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lotto-app\★조합생성_후보숫자_추적표\"/>
    </mc:Choice>
  </mc:AlternateContent>
  <xr:revisionPtr revIDLastSave="0" documentId="13_ncr:1_{AC12A168-12D0-40E9-8551-53C35598675A}" xr6:coauthVersionLast="47" xr6:coauthVersionMax="47" xr10:uidLastSave="{00000000-0000-0000-0000-000000000000}"/>
  <bookViews>
    <workbookView xWindow="-120" yWindow="-120" windowWidth="29040" windowHeight="15720" tabRatio="906" activeTab="1" xr2:uid="{00000000-000D-0000-FFFF-FFFF00000000}"/>
  </bookViews>
  <sheets>
    <sheet name="전체당첨내역" sheetId="1" r:id="rId1"/>
    <sheet name="기준100회_후보" sheetId="2" r:id="rId2"/>
    <sheet name="기준150회_후보" sheetId="3" r:id="rId3"/>
    <sheet name="기준200회_후보" sheetId="4" r:id="rId4"/>
    <sheet name="기준250회_후보" sheetId="5" r:id="rId5"/>
    <sheet name="기준300회_후보" sheetId="6" r:id="rId6"/>
    <sheet name="기준350회_후보" sheetId="7" r:id="rId7"/>
    <sheet name="기준400회_후보" sheetId="8" r:id="rId8"/>
    <sheet name="기준450회_후보" sheetId="9" r:id="rId9"/>
    <sheet name="기준500회_후보" sheetId="10" r:id="rId10"/>
    <sheet name="3차필터(500회_후보)" sheetId="11" r:id="rId11"/>
    <sheet name="기준550회_후보" sheetId="12" r:id="rId12"/>
    <sheet name="기준600회_후보" sheetId="13" r:id="rId13"/>
    <sheet name="_calc_누적빈도" sheetId="14" state="hidden" r:id="rId14"/>
    <sheet name="_calc_라운드기준" sheetId="15" state="hidden" r:id="rId15"/>
    <sheet name="_calc_기준100" sheetId="16" state="hidden" r:id="rId16"/>
    <sheet name="_calc_기준150" sheetId="17" state="hidden" r:id="rId17"/>
    <sheet name="_calc_기준200" sheetId="18" state="hidden" r:id="rId18"/>
    <sheet name="_calc_기준250" sheetId="19" state="hidden" r:id="rId19"/>
    <sheet name="_calc_기준300" sheetId="20" state="hidden" r:id="rId20"/>
    <sheet name="_calc_기준350" sheetId="21" state="hidden" r:id="rId21"/>
    <sheet name="_calc_기준400" sheetId="22" state="hidden" r:id="rId22"/>
    <sheet name="_calc_기준450" sheetId="23" state="hidden" r:id="rId23"/>
    <sheet name="_calc_기준500" sheetId="24" state="hidden" r:id="rId24"/>
    <sheet name="_calc_기준550" sheetId="25" state="hidden" r:id="rId25"/>
    <sheet name="_calc_기준600" sheetId="26" state="hidden" r:id="rId2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5" l="1"/>
  <c r="AM3" i="14"/>
  <c r="AM4" i="14" s="1"/>
  <c r="AM5" i="14" s="1"/>
  <c r="AM6" i="14" s="1"/>
  <c r="AM7" i="14" s="1"/>
  <c r="AM8" i="14" s="1"/>
  <c r="AM9" i="14" s="1"/>
  <c r="AM10" i="14" s="1"/>
  <c r="AM11" i="14" s="1"/>
  <c r="AM12" i="14" s="1"/>
  <c r="AM13" i="14" s="1"/>
  <c r="AM14" i="14" s="1"/>
  <c r="AM15" i="14" s="1"/>
  <c r="AM16" i="14" s="1"/>
  <c r="AM17" i="14" s="1"/>
  <c r="AM18" i="14" s="1"/>
  <c r="AM19" i="14" s="1"/>
  <c r="AM20" i="14" s="1"/>
  <c r="AM21" i="14" s="1"/>
  <c r="AM22" i="14" s="1"/>
  <c r="AM23" i="14" s="1"/>
  <c r="AM24" i="14" s="1"/>
  <c r="AM25" i="14" s="1"/>
  <c r="AM26" i="14" s="1"/>
  <c r="AM27" i="14" s="1"/>
  <c r="AM28" i="14" s="1"/>
  <c r="AM29" i="14" s="1"/>
  <c r="AM30" i="14" s="1"/>
  <c r="AM31" i="14" s="1"/>
  <c r="AM32" i="14" s="1"/>
  <c r="AM33" i="14" s="1"/>
  <c r="AM34" i="14" s="1"/>
  <c r="AM35" i="14" s="1"/>
  <c r="AM36" i="14" s="1"/>
  <c r="AM37" i="14" s="1"/>
  <c r="AM38" i="14" s="1"/>
  <c r="AM39" i="14" s="1"/>
  <c r="AM40" i="14" s="1"/>
  <c r="AM41" i="14" s="1"/>
  <c r="AM42" i="14" s="1"/>
  <c r="AM43" i="14" s="1"/>
  <c r="AM44" i="14" s="1"/>
  <c r="AM45" i="14" s="1"/>
  <c r="AM46" i="14" s="1"/>
  <c r="AM47" i="14" s="1"/>
  <c r="AM48" i="14" s="1"/>
  <c r="AM49" i="14" s="1"/>
  <c r="AM50" i="14" s="1"/>
  <c r="AM51" i="14" s="1"/>
  <c r="AM52" i="14" s="1"/>
  <c r="AM53" i="14" s="1"/>
  <c r="AM54" i="14" s="1"/>
  <c r="AM55" i="14" s="1"/>
  <c r="AM56" i="14" s="1"/>
  <c r="AM57" i="14" s="1"/>
  <c r="AM58" i="14" s="1"/>
  <c r="AM59" i="14" s="1"/>
  <c r="AM60" i="14" s="1"/>
  <c r="AM61" i="14" s="1"/>
  <c r="AM62" i="14" s="1"/>
  <c r="AM63" i="14" s="1"/>
  <c r="AM64" i="14" s="1"/>
  <c r="AM65" i="14" s="1"/>
  <c r="AM66" i="14" s="1"/>
  <c r="AM67" i="14" s="1"/>
  <c r="AM68" i="14" s="1"/>
  <c r="AM69" i="14" s="1"/>
  <c r="AM70" i="14" s="1"/>
  <c r="AM71" i="14" s="1"/>
  <c r="AM72" i="14" s="1"/>
  <c r="AM73" i="14" s="1"/>
  <c r="AM74" i="14" s="1"/>
  <c r="AM75" i="14" s="1"/>
  <c r="AM76" i="14" s="1"/>
  <c r="AM77" i="14" s="1"/>
  <c r="AM78" i="14" s="1"/>
  <c r="AM79" i="14" s="1"/>
  <c r="AM80" i="14" s="1"/>
  <c r="AM81" i="14" s="1"/>
  <c r="AM82" i="14" s="1"/>
  <c r="AM83" i="14" s="1"/>
  <c r="AM84" i="14" s="1"/>
  <c r="AM85" i="14" s="1"/>
  <c r="AM86" i="14" s="1"/>
  <c r="AM87" i="14" s="1"/>
  <c r="AM88" i="14" s="1"/>
  <c r="AM89" i="14" s="1"/>
  <c r="AM90" i="14" s="1"/>
  <c r="AM91" i="14" s="1"/>
  <c r="AM92" i="14" s="1"/>
  <c r="AM93" i="14" s="1"/>
  <c r="AM94" i="14" s="1"/>
  <c r="AM95" i="14" s="1"/>
  <c r="AM96" i="14" s="1"/>
  <c r="AM97" i="14" s="1"/>
  <c r="AM98" i="14" s="1"/>
  <c r="AM99" i="14" s="1"/>
  <c r="AM100" i="14" s="1"/>
  <c r="AM101" i="14" s="1"/>
  <c r="AM102" i="14" s="1"/>
  <c r="AM103" i="14" s="1"/>
  <c r="AM104" i="14" s="1"/>
  <c r="AM105" i="14" s="1"/>
  <c r="AM106" i="14" s="1"/>
  <c r="AM107" i="14" s="1"/>
  <c r="AM108" i="14" s="1"/>
  <c r="AM109" i="14" s="1"/>
  <c r="AM110" i="14" s="1"/>
  <c r="AM111" i="14" s="1"/>
  <c r="AM112" i="14" s="1"/>
  <c r="AM113" i="14" s="1"/>
  <c r="AM114" i="14" s="1"/>
  <c r="AM115" i="14" s="1"/>
  <c r="AM116" i="14" s="1"/>
  <c r="AM117" i="14" s="1"/>
  <c r="AM118" i="14" s="1"/>
  <c r="AM119" i="14" s="1"/>
  <c r="AM120" i="14" s="1"/>
  <c r="AM121" i="14" s="1"/>
  <c r="AM122" i="14" s="1"/>
  <c r="AM123" i="14" s="1"/>
  <c r="AM124" i="14" s="1"/>
  <c r="AM125" i="14" s="1"/>
  <c r="AM126" i="14" s="1"/>
  <c r="AM127" i="14" s="1"/>
  <c r="AM128" i="14" s="1"/>
  <c r="AM129" i="14" s="1"/>
  <c r="AM130" i="14" s="1"/>
  <c r="AM131" i="14" s="1"/>
  <c r="AM132" i="14" s="1"/>
  <c r="AM133" i="14" s="1"/>
  <c r="AM134" i="14" s="1"/>
  <c r="AM135" i="14" s="1"/>
  <c r="AM136" i="14" s="1"/>
  <c r="AM137" i="14" s="1"/>
  <c r="AM138" i="14" s="1"/>
  <c r="AM139" i="14" s="1"/>
  <c r="AM140" i="14" s="1"/>
  <c r="AM141" i="14" s="1"/>
  <c r="AM142" i="14" s="1"/>
  <c r="AM143" i="14" s="1"/>
  <c r="AM144" i="14" s="1"/>
  <c r="AM145" i="14" s="1"/>
  <c r="AM146" i="14" s="1"/>
  <c r="AM147" i="14" s="1"/>
  <c r="AM148" i="14" s="1"/>
  <c r="AM149" i="14" s="1"/>
  <c r="AM150" i="14" s="1"/>
  <c r="AM151" i="14" s="1"/>
  <c r="AM152" i="14" s="1"/>
  <c r="AM153" i="14" s="1"/>
  <c r="AM154" i="14" s="1"/>
  <c r="AM155" i="14" s="1"/>
  <c r="AM156" i="14" s="1"/>
  <c r="AM157" i="14" s="1"/>
  <c r="AM158" i="14" s="1"/>
  <c r="AM159" i="14" s="1"/>
  <c r="AM160" i="14" s="1"/>
  <c r="AM161" i="14" s="1"/>
  <c r="AM162" i="14" s="1"/>
  <c r="AM163" i="14" s="1"/>
  <c r="AM164" i="14" s="1"/>
  <c r="AM165" i="14" s="1"/>
  <c r="AM166" i="14" s="1"/>
  <c r="AM167" i="14" s="1"/>
  <c r="AM168" i="14" s="1"/>
  <c r="AM169" i="14" s="1"/>
  <c r="AM170" i="14" s="1"/>
  <c r="AM171" i="14" s="1"/>
  <c r="AM172" i="14" s="1"/>
  <c r="AM173" i="14" s="1"/>
  <c r="AM174" i="14" s="1"/>
  <c r="AM175" i="14" s="1"/>
  <c r="AM176" i="14" s="1"/>
  <c r="AM177" i="14" s="1"/>
  <c r="AM178" i="14" s="1"/>
  <c r="AM179" i="14" s="1"/>
  <c r="AM180" i="14" s="1"/>
  <c r="AM181" i="14" s="1"/>
  <c r="AM182" i="14" s="1"/>
  <c r="AM183" i="14" s="1"/>
  <c r="AM184" i="14" s="1"/>
  <c r="AM185" i="14" s="1"/>
  <c r="AM186" i="14" s="1"/>
  <c r="AM187" i="14" s="1"/>
  <c r="AM188" i="14" s="1"/>
  <c r="AM189" i="14" s="1"/>
  <c r="AM190" i="14" s="1"/>
  <c r="AM191" i="14" s="1"/>
  <c r="AM192" i="14" s="1"/>
  <c r="AM193" i="14" s="1"/>
  <c r="AM194" i="14" s="1"/>
  <c r="AM195" i="14" s="1"/>
  <c r="AM196" i="14" s="1"/>
  <c r="AM197" i="14" s="1"/>
  <c r="AM198" i="14" s="1"/>
  <c r="AM199" i="14" s="1"/>
  <c r="AM200" i="14" s="1"/>
  <c r="AM201" i="14" s="1"/>
  <c r="AM202" i="14" s="1"/>
  <c r="AM203" i="14" s="1"/>
  <c r="AM204" i="14" s="1"/>
  <c r="AM205" i="14" s="1"/>
  <c r="AM206" i="14" s="1"/>
  <c r="AM207" i="14" s="1"/>
  <c r="AM208" i="14" s="1"/>
  <c r="AM209" i="14" s="1"/>
  <c r="AM210" i="14" s="1"/>
  <c r="AM211" i="14" s="1"/>
  <c r="AM212" i="14" s="1"/>
  <c r="AM213" i="14" s="1"/>
  <c r="AM214" i="14" s="1"/>
  <c r="AM215" i="14" s="1"/>
  <c r="AM216" i="14" s="1"/>
  <c r="AM217" i="14" s="1"/>
  <c r="AM218" i="14" s="1"/>
  <c r="AM219" i="14" s="1"/>
  <c r="AM220" i="14" s="1"/>
  <c r="AM221" i="14" s="1"/>
  <c r="AM222" i="14" s="1"/>
  <c r="AM223" i="14" s="1"/>
  <c r="AM224" i="14" s="1"/>
  <c r="AM225" i="14" s="1"/>
  <c r="AM226" i="14" s="1"/>
  <c r="AM227" i="14" s="1"/>
  <c r="AM228" i="14" s="1"/>
  <c r="AM229" i="14" s="1"/>
  <c r="AM230" i="14" s="1"/>
  <c r="AM231" i="14" s="1"/>
  <c r="AM232" i="14" s="1"/>
  <c r="AM233" i="14" s="1"/>
  <c r="AM234" i="14" s="1"/>
  <c r="AM235" i="14" s="1"/>
  <c r="AM236" i="14" s="1"/>
  <c r="AM237" i="14" s="1"/>
  <c r="AM238" i="14" s="1"/>
  <c r="AM239" i="14" s="1"/>
  <c r="AM240" i="14" s="1"/>
  <c r="AM241" i="14" s="1"/>
  <c r="AM242" i="14" s="1"/>
  <c r="AM243" i="14" s="1"/>
  <c r="AM244" i="14" s="1"/>
  <c r="AM245" i="14" s="1"/>
  <c r="AM246" i="14" s="1"/>
  <c r="AM247" i="14" s="1"/>
  <c r="AM248" i="14" s="1"/>
  <c r="AM249" i="14" s="1"/>
  <c r="AM250" i="14" s="1"/>
  <c r="AM251" i="14" s="1"/>
  <c r="AM252" i="14" s="1"/>
  <c r="AM253" i="14" s="1"/>
  <c r="AM254" i="14" s="1"/>
  <c r="AM255" i="14" s="1"/>
  <c r="AM256" i="14" s="1"/>
  <c r="AM257" i="14" s="1"/>
  <c r="AM258" i="14" s="1"/>
  <c r="AM259" i="14" s="1"/>
  <c r="AM260" i="14" s="1"/>
  <c r="AM261" i="14" s="1"/>
  <c r="AM262" i="14" s="1"/>
  <c r="AM263" i="14" s="1"/>
  <c r="AM264" i="14" s="1"/>
  <c r="AM265" i="14" s="1"/>
  <c r="AM266" i="14" s="1"/>
  <c r="AM267" i="14" s="1"/>
  <c r="AM268" i="14" s="1"/>
  <c r="AM269" i="14" s="1"/>
  <c r="AM270" i="14" s="1"/>
  <c r="AM271" i="14" s="1"/>
  <c r="AM272" i="14" s="1"/>
  <c r="AM273" i="14" s="1"/>
  <c r="AM274" i="14" s="1"/>
  <c r="AM275" i="14" s="1"/>
  <c r="AM276" i="14" s="1"/>
  <c r="AM277" i="14" s="1"/>
  <c r="AM278" i="14" s="1"/>
  <c r="AM279" i="14" s="1"/>
  <c r="AM280" i="14" s="1"/>
  <c r="AM281" i="14" s="1"/>
  <c r="AM282" i="14" s="1"/>
  <c r="AM283" i="14" s="1"/>
  <c r="AM284" i="14" s="1"/>
  <c r="AM285" i="14" s="1"/>
  <c r="AM286" i="14" s="1"/>
  <c r="AM287" i="14" s="1"/>
  <c r="AM288" i="14" s="1"/>
  <c r="AM289" i="14" s="1"/>
  <c r="AM290" i="14" s="1"/>
  <c r="AM291" i="14" s="1"/>
  <c r="AM292" i="14" s="1"/>
  <c r="AM293" i="14" s="1"/>
  <c r="AM294" i="14" s="1"/>
  <c r="AM295" i="14" s="1"/>
  <c r="AM296" i="14" s="1"/>
  <c r="AM297" i="14" s="1"/>
  <c r="AM298" i="14" s="1"/>
  <c r="AM299" i="14" s="1"/>
  <c r="AM300" i="14" s="1"/>
  <c r="AM301" i="14" s="1"/>
  <c r="AM302" i="14" s="1"/>
  <c r="AM303" i="14" s="1"/>
  <c r="AM304" i="14" s="1"/>
  <c r="AM305" i="14" s="1"/>
  <c r="AM306" i="14" s="1"/>
  <c r="AM307" i="14" s="1"/>
  <c r="AM308" i="14" s="1"/>
  <c r="AM309" i="14" s="1"/>
  <c r="AM310" i="14" s="1"/>
  <c r="AM311" i="14" s="1"/>
  <c r="AM312" i="14" s="1"/>
  <c r="AM313" i="14" s="1"/>
  <c r="AM314" i="14" s="1"/>
  <c r="AM315" i="14" s="1"/>
  <c r="AM316" i="14" s="1"/>
  <c r="AM317" i="14" s="1"/>
  <c r="AM318" i="14" s="1"/>
  <c r="AM319" i="14" s="1"/>
  <c r="AM320" i="14" s="1"/>
  <c r="AM321" i="14" s="1"/>
  <c r="AM322" i="14" s="1"/>
  <c r="AM323" i="14" s="1"/>
  <c r="AM324" i="14" s="1"/>
  <c r="AM325" i="14" s="1"/>
  <c r="AM326" i="14" s="1"/>
  <c r="AM327" i="14" s="1"/>
  <c r="AM328" i="14" s="1"/>
  <c r="AM329" i="14" s="1"/>
  <c r="AM330" i="14" s="1"/>
  <c r="AM331" i="14" s="1"/>
  <c r="AM332" i="14" s="1"/>
  <c r="AM333" i="14" s="1"/>
  <c r="AM334" i="14" s="1"/>
  <c r="AM335" i="14" s="1"/>
  <c r="AM336" i="14" s="1"/>
  <c r="AM337" i="14" s="1"/>
  <c r="AM338" i="14" s="1"/>
  <c r="AM339" i="14" s="1"/>
  <c r="AM340" i="14" s="1"/>
  <c r="AM341" i="14" s="1"/>
  <c r="AM342" i="14" s="1"/>
  <c r="AM343" i="14" s="1"/>
  <c r="AM344" i="14" s="1"/>
  <c r="AM345" i="14" s="1"/>
  <c r="AM346" i="14" s="1"/>
  <c r="AM347" i="14" s="1"/>
  <c r="AM348" i="14" s="1"/>
  <c r="AM349" i="14" s="1"/>
  <c r="AM350" i="14" s="1"/>
  <c r="AM351" i="14" s="1"/>
  <c r="AM352" i="14" s="1"/>
  <c r="AM353" i="14" s="1"/>
  <c r="AM354" i="14" s="1"/>
  <c r="AM355" i="14" s="1"/>
  <c r="AM356" i="14" s="1"/>
  <c r="AM357" i="14" s="1"/>
  <c r="AM358" i="14" s="1"/>
  <c r="AM359" i="14" s="1"/>
  <c r="AM360" i="14" s="1"/>
  <c r="AM361" i="14" s="1"/>
  <c r="AM362" i="14" s="1"/>
  <c r="AM363" i="14" s="1"/>
  <c r="AM364" i="14" s="1"/>
  <c r="AM365" i="14" s="1"/>
  <c r="AM366" i="14" s="1"/>
  <c r="AM367" i="14" s="1"/>
  <c r="AM368" i="14" s="1"/>
  <c r="AM369" i="14" s="1"/>
  <c r="AM370" i="14" s="1"/>
  <c r="AM371" i="14" s="1"/>
  <c r="AM372" i="14" s="1"/>
  <c r="AM373" i="14" s="1"/>
  <c r="AM374" i="14" s="1"/>
  <c r="AM375" i="14" s="1"/>
  <c r="AM376" i="14" s="1"/>
  <c r="AM377" i="14" s="1"/>
  <c r="AM378" i="14" s="1"/>
  <c r="AM379" i="14" s="1"/>
  <c r="AM380" i="14" s="1"/>
  <c r="AM381" i="14" s="1"/>
  <c r="AM382" i="14" s="1"/>
  <c r="AM383" i="14" s="1"/>
  <c r="AM384" i="14" s="1"/>
  <c r="AM385" i="14" s="1"/>
  <c r="AM386" i="14" s="1"/>
  <c r="AM387" i="14" s="1"/>
  <c r="AM388" i="14" s="1"/>
  <c r="AM389" i="14" s="1"/>
  <c r="AM390" i="14" s="1"/>
  <c r="AM391" i="14" s="1"/>
  <c r="AM392" i="14" s="1"/>
  <c r="AM393" i="14" s="1"/>
  <c r="AM394" i="14" s="1"/>
  <c r="AM395" i="14" s="1"/>
  <c r="AM396" i="14" s="1"/>
  <c r="AM397" i="14" s="1"/>
  <c r="AM398" i="14" s="1"/>
  <c r="AM399" i="14" s="1"/>
  <c r="AM400" i="14" s="1"/>
  <c r="AM401" i="14" s="1"/>
  <c r="AM402" i="14" s="1"/>
  <c r="AM403" i="14" s="1"/>
  <c r="AM404" i="14" s="1"/>
  <c r="AM405" i="14" s="1"/>
  <c r="AM406" i="14" s="1"/>
  <c r="AM407" i="14" s="1"/>
  <c r="AM408" i="14" s="1"/>
  <c r="AM409" i="14" s="1"/>
  <c r="AM410" i="14" s="1"/>
  <c r="AM411" i="14" s="1"/>
  <c r="AM412" i="14" s="1"/>
  <c r="AM413" i="14" s="1"/>
  <c r="AM414" i="14" s="1"/>
  <c r="AM415" i="14" s="1"/>
  <c r="AM416" i="14" s="1"/>
  <c r="AM417" i="14" s="1"/>
  <c r="AM418" i="14" s="1"/>
  <c r="AM419" i="14" s="1"/>
  <c r="AM420" i="14" s="1"/>
  <c r="AM421" i="14" s="1"/>
  <c r="AM422" i="14" s="1"/>
  <c r="AM423" i="14" s="1"/>
  <c r="AM424" i="14" s="1"/>
  <c r="AM425" i="14" s="1"/>
  <c r="AM426" i="14" s="1"/>
  <c r="AM427" i="14" s="1"/>
  <c r="AM428" i="14" s="1"/>
  <c r="AM429" i="14" s="1"/>
  <c r="AM430" i="14" s="1"/>
  <c r="AM431" i="14" s="1"/>
  <c r="AM432" i="14" s="1"/>
  <c r="AM433" i="14" s="1"/>
  <c r="AM434" i="14" s="1"/>
  <c r="AM435" i="14" s="1"/>
  <c r="AM436" i="14" s="1"/>
  <c r="AM437" i="14" s="1"/>
  <c r="AM438" i="14" s="1"/>
  <c r="AM439" i="14" s="1"/>
  <c r="AM440" i="14" s="1"/>
  <c r="AM441" i="14" s="1"/>
  <c r="AM442" i="14" s="1"/>
  <c r="AM443" i="14" s="1"/>
  <c r="AM444" i="14" s="1"/>
  <c r="AM445" i="14" s="1"/>
  <c r="AM446" i="14" s="1"/>
  <c r="AM447" i="14" s="1"/>
  <c r="AM448" i="14" s="1"/>
  <c r="AM449" i="14" s="1"/>
  <c r="AM450" i="14" s="1"/>
  <c r="AM451" i="14" s="1"/>
  <c r="AM452" i="14" s="1"/>
  <c r="AM453" i="14" s="1"/>
  <c r="AM454" i="14" s="1"/>
  <c r="AM455" i="14" s="1"/>
  <c r="AM456" i="14" s="1"/>
  <c r="AM457" i="14" s="1"/>
  <c r="AM458" i="14" s="1"/>
  <c r="AM459" i="14" s="1"/>
  <c r="AM460" i="14" s="1"/>
  <c r="AM461" i="14" s="1"/>
  <c r="AM462" i="14" s="1"/>
  <c r="AM463" i="14" s="1"/>
  <c r="AM464" i="14" s="1"/>
  <c r="AM465" i="14" s="1"/>
  <c r="AM466" i="14" s="1"/>
  <c r="AM467" i="14" s="1"/>
  <c r="AM468" i="14" s="1"/>
  <c r="AM469" i="14" s="1"/>
  <c r="AM470" i="14" s="1"/>
  <c r="AM471" i="14" s="1"/>
  <c r="AM472" i="14" s="1"/>
  <c r="AM473" i="14" s="1"/>
  <c r="AM474" i="14" s="1"/>
  <c r="AM475" i="14" s="1"/>
  <c r="AM476" i="14" s="1"/>
  <c r="AM477" i="14" s="1"/>
  <c r="AM478" i="14" s="1"/>
  <c r="AM479" i="14" s="1"/>
  <c r="AM480" i="14" s="1"/>
  <c r="AM481" i="14" s="1"/>
  <c r="AM482" i="14" s="1"/>
  <c r="AM483" i="14" s="1"/>
  <c r="AM484" i="14" s="1"/>
  <c r="AM485" i="14" s="1"/>
  <c r="AM486" i="14" s="1"/>
  <c r="AM487" i="14" s="1"/>
  <c r="AM488" i="14" s="1"/>
  <c r="AM489" i="14" s="1"/>
  <c r="AM490" i="14" s="1"/>
  <c r="AM491" i="14" s="1"/>
  <c r="AM492" i="14" s="1"/>
  <c r="AM493" i="14" s="1"/>
  <c r="AM494" i="14" s="1"/>
  <c r="AM495" i="14" s="1"/>
  <c r="AM496" i="14" s="1"/>
  <c r="AM497" i="14" s="1"/>
  <c r="AM498" i="14" s="1"/>
  <c r="AM499" i="14" s="1"/>
  <c r="AM500" i="14" s="1"/>
  <c r="AM501" i="14" s="1"/>
  <c r="AM502" i="14" s="1"/>
  <c r="AM503" i="14" s="1"/>
  <c r="AM504" i="14" s="1"/>
  <c r="AM505" i="14" s="1"/>
  <c r="AM506" i="14" s="1"/>
  <c r="AM507" i="14" s="1"/>
  <c r="AM508" i="14" s="1"/>
  <c r="AM509" i="14" s="1"/>
  <c r="AM510" i="14" s="1"/>
  <c r="AM511" i="14" s="1"/>
  <c r="AM512" i="14" s="1"/>
  <c r="AM513" i="14" s="1"/>
  <c r="AM514" i="14" s="1"/>
  <c r="AM515" i="14" s="1"/>
  <c r="AM516" i="14" s="1"/>
  <c r="AM517" i="14" s="1"/>
  <c r="AM518" i="14" s="1"/>
  <c r="AM519" i="14" s="1"/>
  <c r="AM520" i="14" s="1"/>
  <c r="AM521" i="14" s="1"/>
  <c r="AM522" i="14" s="1"/>
  <c r="AM523" i="14" s="1"/>
  <c r="AM524" i="14" s="1"/>
  <c r="AM525" i="14" s="1"/>
  <c r="AM526" i="14" s="1"/>
  <c r="AM527" i="14" s="1"/>
  <c r="AM528" i="14" s="1"/>
  <c r="AM529" i="14" s="1"/>
  <c r="AM530" i="14" s="1"/>
  <c r="AM531" i="14" s="1"/>
  <c r="AM532" i="14" s="1"/>
  <c r="AM533" i="14" s="1"/>
  <c r="AM534" i="14" s="1"/>
  <c r="AM535" i="14" s="1"/>
  <c r="AM536" i="14" s="1"/>
  <c r="AM537" i="14" s="1"/>
  <c r="AM538" i="14" s="1"/>
  <c r="AM539" i="14" s="1"/>
  <c r="AM540" i="14" s="1"/>
  <c r="AM541" i="14" s="1"/>
  <c r="AM542" i="14" s="1"/>
  <c r="AM543" i="14" s="1"/>
  <c r="AM544" i="14" s="1"/>
  <c r="AM545" i="14" s="1"/>
  <c r="AM546" i="14" s="1"/>
  <c r="AM547" i="14" s="1"/>
  <c r="AM548" i="14" s="1"/>
  <c r="AM549" i="14" s="1"/>
  <c r="AM550" i="14" s="1"/>
  <c r="AM551" i="14" s="1"/>
  <c r="AM552" i="14" s="1"/>
  <c r="AM553" i="14" s="1"/>
  <c r="AM554" i="14" s="1"/>
  <c r="AM555" i="14" s="1"/>
  <c r="AM556" i="14" s="1"/>
  <c r="AM557" i="14" s="1"/>
  <c r="AM558" i="14" s="1"/>
  <c r="AM559" i="14" s="1"/>
  <c r="AM560" i="14" s="1"/>
  <c r="AM561" i="14" s="1"/>
  <c r="AM562" i="14" s="1"/>
  <c r="AM563" i="14" s="1"/>
  <c r="AM564" i="14" s="1"/>
  <c r="AM565" i="14" s="1"/>
  <c r="AM566" i="14" s="1"/>
  <c r="AM567" i="14" s="1"/>
  <c r="AM568" i="14" s="1"/>
  <c r="AM569" i="14" s="1"/>
  <c r="AM570" i="14" s="1"/>
  <c r="AM571" i="14" s="1"/>
  <c r="AM572" i="14" s="1"/>
  <c r="AM573" i="14" s="1"/>
  <c r="AM574" i="14" s="1"/>
  <c r="AM575" i="14" s="1"/>
  <c r="AM576" i="14" s="1"/>
  <c r="AM577" i="14" s="1"/>
  <c r="AM578" i="14" s="1"/>
  <c r="AM579" i="14" s="1"/>
  <c r="AM580" i="14" s="1"/>
  <c r="AM581" i="14" s="1"/>
  <c r="AM582" i="14" s="1"/>
  <c r="AM583" i="14" s="1"/>
  <c r="AM584" i="14" s="1"/>
  <c r="AM585" i="14" s="1"/>
  <c r="AM586" i="14" s="1"/>
  <c r="AM587" i="14" s="1"/>
  <c r="AM588" i="14" s="1"/>
  <c r="AM589" i="14" s="1"/>
  <c r="AM590" i="14" s="1"/>
  <c r="AM591" i="14" s="1"/>
  <c r="AM592" i="14" s="1"/>
  <c r="AM593" i="14" s="1"/>
  <c r="AM594" i="14" s="1"/>
  <c r="AM595" i="14" s="1"/>
  <c r="AM596" i="14" s="1"/>
  <c r="AM597" i="14" s="1"/>
  <c r="AM598" i="14" s="1"/>
  <c r="AM599" i="14" s="1"/>
  <c r="AM600" i="14" s="1"/>
  <c r="AM601" i="14" s="1"/>
  <c r="AM602" i="14" s="1"/>
  <c r="AM603" i="14" s="1"/>
  <c r="AM604" i="14" s="1"/>
  <c r="AM605" i="14" s="1"/>
  <c r="AM606" i="14" s="1"/>
  <c r="AM607" i="14" s="1"/>
  <c r="AM608" i="14" s="1"/>
  <c r="AM609" i="14" s="1"/>
  <c r="AM610" i="14" s="1"/>
  <c r="AM611" i="14" s="1"/>
  <c r="AM612" i="14" s="1"/>
  <c r="AM613" i="14" s="1"/>
  <c r="AM614" i="14" s="1"/>
  <c r="AM615" i="14" s="1"/>
  <c r="AM616" i="14" s="1"/>
  <c r="AM617" i="14" s="1"/>
  <c r="AM618" i="14" s="1"/>
  <c r="AM619" i="14" s="1"/>
  <c r="AM620" i="14" s="1"/>
  <c r="AM621" i="14" s="1"/>
  <c r="AM622" i="14" s="1"/>
  <c r="AM623" i="14" s="1"/>
  <c r="AM624" i="14" s="1"/>
  <c r="AM625" i="14" s="1"/>
  <c r="AM626" i="14" s="1"/>
  <c r="AM627" i="14" s="1"/>
  <c r="AM628" i="14" s="1"/>
  <c r="AM629" i="14" s="1"/>
  <c r="AM630" i="14" s="1"/>
  <c r="AM631" i="14" s="1"/>
  <c r="AM632" i="14" s="1"/>
  <c r="AM633" i="14" s="1"/>
  <c r="AM634" i="14" s="1"/>
  <c r="AM635" i="14" s="1"/>
  <c r="AM636" i="14" s="1"/>
  <c r="AM637" i="14" s="1"/>
  <c r="AM638" i="14" s="1"/>
  <c r="AM639" i="14" s="1"/>
  <c r="AM640" i="14" s="1"/>
  <c r="AM641" i="14" s="1"/>
  <c r="AM642" i="14" s="1"/>
  <c r="AM643" i="14" s="1"/>
  <c r="AM644" i="14" s="1"/>
  <c r="AM645" i="14" s="1"/>
  <c r="AM646" i="14" s="1"/>
  <c r="AM647" i="14" s="1"/>
  <c r="AM648" i="14" s="1"/>
  <c r="AM649" i="14" s="1"/>
  <c r="AM650" i="14" s="1"/>
  <c r="AM651" i="14" s="1"/>
  <c r="AM652" i="14" s="1"/>
  <c r="AM653" i="14" s="1"/>
  <c r="AM654" i="14" s="1"/>
  <c r="AM655" i="14" s="1"/>
  <c r="AM656" i="14" s="1"/>
  <c r="AM657" i="14" s="1"/>
  <c r="AM658" i="14" s="1"/>
  <c r="AM659" i="14" s="1"/>
  <c r="AM660" i="14" s="1"/>
  <c r="AM661" i="14" s="1"/>
  <c r="AM662" i="14" s="1"/>
  <c r="AM663" i="14" s="1"/>
  <c r="AM664" i="14" s="1"/>
  <c r="AM665" i="14" s="1"/>
  <c r="AM666" i="14" s="1"/>
  <c r="AM667" i="14" s="1"/>
  <c r="AM668" i="14" s="1"/>
  <c r="AM669" i="14" s="1"/>
  <c r="AM670" i="14" s="1"/>
  <c r="AM671" i="14" s="1"/>
  <c r="AM672" i="14" s="1"/>
  <c r="AM673" i="14" s="1"/>
  <c r="AM674" i="14" s="1"/>
  <c r="AM675" i="14" s="1"/>
  <c r="AM676" i="14" s="1"/>
  <c r="AM677" i="14" s="1"/>
  <c r="AM678" i="14" s="1"/>
  <c r="AM679" i="14" s="1"/>
  <c r="AM680" i="14" s="1"/>
  <c r="AM681" i="14" s="1"/>
  <c r="AM682" i="14" s="1"/>
  <c r="AM683" i="14" s="1"/>
  <c r="AM684" i="14" s="1"/>
  <c r="AM685" i="14" s="1"/>
  <c r="AM686" i="14" s="1"/>
  <c r="AM687" i="14" s="1"/>
  <c r="AM688" i="14" s="1"/>
  <c r="AM689" i="14" s="1"/>
  <c r="AM690" i="14" s="1"/>
  <c r="AM691" i="14" s="1"/>
  <c r="AM692" i="14" s="1"/>
  <c r="AM693" i="14" s="1"/>
  <c r="AM694" i="14" s="1"/>
  <c r="AM695" i="14" s="1"/>
  <c r="AM696" i="14" s="1"/>
  <c r="AM697" i="14" s="1"/>
  <c r="AM698" i="14" s="1"/>
  <c r="AM699" i="14" s="1"/>
  <c r="AM700" i="14" s="1"/>
  <c r="AM701" i="14" s="1"/>
  <c r="AM702" i="14" s="1"/>
  <c r="AM703" i="14" s="1"/>
  <c r="AM704" i="14" s="1"/>
  <c r="AM705" i="14" s="1"/>
  <c r="AM706" i="14" s="1"/>
  <c r="AM707" i="14" s="1"/>
  <c r="AM708" i="14" s="1"/>
  <c r="AM709" i="14" s="1"/>
  <c r="AM710" i="14" s="1"/>
  <c r="AM711" i="14" s="1"/>
  <c r="AM712" i="14" s="1"/>
  <c r="AM713" i="14" s="1"/>
  <c r="AM714" i="14" s="1"/>
  <c r="AM715" i="14" s="1"/>
  <c r="AM716" i="14" s="1"/>
  <c r="AM717" i="14" s="1"/>
  <c r="AM718" i="14" s="1"/>
  <c r="AM719" i="14" s="1"/>
  <c r="AM720" i="14" s="1"/>
  <c r="AM721" i="14" s="1"/>
  <c r="AM722" i="14" s="1"/>
  <c r="AM723" i="14" s="1"/>
  <c r="AM724" i="14" s="1"/>
  <c r="AM725" i="14" s="1"/>
  <c r="AM726" i="14" s="1"/>
  <c r="AM727" i="14" s="1"/>
  <c r="AM728" i="14" s="1"/>
  <c r="AM729" i="14" s="1"/>
  <c r="AM730" i="14" s="1"/>
  <c r="AM731" i="14" s="1"/>
  <c r="AM732" i="14" s="1"/>
  <c r="AM733" i="14" s="1"/>
  <c r="AM734" i="14" s="1"/>
  <c r="AM735" i="14" s="1"/>
  <c r="AM736" i="14" s="1"/>
  <c r="AM737" i="14" s="1"/>
  <c r="AM738" i="14" s="1"/>
  <c r="AM739" i="14" s="1"/>
  <c r="AM740" i="14" s="1"/>
  <c r="AM741" i="14" s="1"/>
  <c r="AM742" i="14" s="1"/>
  <c r="AM743" i="14" s="1"/>
  <c r="AM744" i="14" s="1"/>
  <c r="AM745" i="14" s="1"/>
  <c r="AM746" i="14" s="1"/>
  <c r="AM747" i="14" s="1"/>
  <c r="AM748" i="14" s="1"/>
  <c r="AM749" i="14" s="1"/>
  <c r="AM750" i="14" s="1"/>
  <c r="AM751" i="14" s="1"/>
  <c r="AM752" i="14" s="1"/>
  <c r="AM753" i="14" s="1"/>
  <c r="AM754" i="14" s="1"/>
  <c r="AM755" i="14" s="1"/>
  <c r="AM756" i="14" s="1"/>
  <c r="AM757" i="14" s="1"/>
  <c r="AM758" i="14" s="1"/>
  <c r="AM759" i="14" s="1"/>
  <c r="AM760" i="14" s="1"/>
  <c r="AM761" i="14" s="1"/>
  <c r="AM762" i="14" s="1"/>
  <c r="AM763" i="14" s="1"/>
  <c r="AM764" i="14" s="1"/>
  <c r="AM765" i="14" s="1"/>
  <c r="AM766" i="14" s="1"/>
  <c r="AM767" i="14" s="1"/>
  <c r="AM768" i="14" s="1"/>
  <c r="AM769" i="14" s="1"/>
  <c r="AM770" i="14" s="1"/>
  <c r="AM771" i="14" s="1"/>
  <c r="AM772" i="14" s="1"/>
  <c r="AM773" i="14" s="1"/>
  <c r="AM774" i="14" s="1"/>
  <c r="AM775" i="14" s="1"/>
  <c r="AM776" i="14" s="1"/>
  <c r="AM777" i="14" s="1"/>
  <c r="AM778" i="14" s="1"/>
  <c r="AM779" i="14" s="1"/>
  <c r="AM780" i="14" s="1"/>
  <c r="AM781" i="14" s="1"/>
  <c r="AM782" i="14" s="1"/>
  <c r="AM783" i="14" s="1"/>
  <c r="AM784" i="14" s="1"/>
  <c r="AM785" i="14" s="1"/>
  <c r="AM786" i="14" s="1"/>
  <c r="AM787" i="14" s="1"/>
  <c r="AM788" i="14" s="1"/>
  <c r="AM789" i="14" s="1"/>
  <c r="AM790" i="14" s="1"/>
  <c r="AM791" i="14" s="1"/>
  <c r="AM792" i="14" s="1"/>
  <c r="AM793" i="14" s="1"/>
  <c r="AM794" i="14" s="1"/>
  <c r="AM795" i="14" s="1"/>
  <c r="AM796" i="14" s="1"/>
  <c r="AM797" i="14" s="1"/>
  <c r="AM798" i="14" s="1"/>
  <c r="AM799" i="14" s="1"/>
  <c r="AM800" i="14" s="1"/>
  <c r="AM801" i="14" s="1"/>
  <c r="AM802" i="14" s="1"/>
  <c r="AM803" i="14" s="1"/>
  <c r="AM804" i="14" s="1"/>
  <c r="AM805" i="14" s="1"/>
  <c r="AM806" i="14" s="1"/>
  <c r="AM807" i="14" s="1"/>
  <c r="AM808" i="14" s="1"/>
  <c r="AM809" i="14" s="1"/>
  <c r="AM810" i="14" s="1"/>
  <c r="AM811" i="14" s="1"/>
  <c r="AM812" i="14" s="1"/>
  <c r="AM813" i="14" s="1"/>
  <c r="AM814" i="14" s="1"/>
  <c r="AM815" i="14" s="1"/>
  <c r="AM816" i="14" s="1"/>
  <c r="AM817" i="14" s="1"/>
  <c r="AM818" i="14" s="1"/>
  <c r="AM819" i="14" s="1"/>
  <c r="AM820" i="14" s="1"/>
  <c r="AM821" i="14" s="1"/>
  <c r="AM822" i="14" s="1"/>
  <c r="AM823" i="14" s="1"/>
  <c r="AM824" i="14" s="1"/>
  <c r="AM825" i="14" s="1"/>
  <c r="AM826" i="14" s="1"/>
  <c r="AM827" i="14" s="1"/>
  <c r="AM828" i="14" s="1"/>
  <c r="AM829" i="14" s="1"/>
  <c r="AM830" i="14" s="1"/>
  <c r="AM831" i="14" s="1"/>
  <c r="AM832" i="14" s="1"/>
  <c r="AM833" i="14" s="1"/>
  <c r="AM834" i="14" s="1"/>
  <c r="AM835" i="14" s="1"/>
  <c r="AM836" i="14" s="1"/>
  <c r="AM837" i="14" s="1"/>
  <c r="AM838" i="14" s="1"/>
  <c r="AM839" i="14" s="1"/>
  <c r="AM840" i="14" s="1"/>
  <c r="AM841" i="14" s="1"/>
  <c r="AM842" i="14" s="1"/>
  <c r="AM843" i="14" s="1"/>
  <c r="AM844" i="14" s="1"/>
  <c r="AM845" i="14" s="1"/>
  <c r="AM846" i="14" s="1"/>
  <c r="AM847" i="14" s="1"/>
  <c r="AM848" i="14" s="1"/>
  <c r="AM849" i="14" s="1"/>
  <c r="AM850" i="14" s="1"/>
  <c r="AM851" i="14" s="1"/>
  <c r="AM852" i="14" s="1"/>
  <c r="AM853" i="14" s="1"/>
  <c r="AM854" i="14" s="1"/>
  <c r="AM855" i="14" s="1"/>
  <c r="AM856" i="14" s="1"/>
  <c r="AM857" i="14" s="1"/>
  <c r="AM858" i="14" s="1"/>
  <c r="AM859" i="14" s="1"/>
  <c r="AM860" i="14" s="1"/>
  <c r="AM861" i="14" s="1"/>
  <c r="AM862" i="14" s="1"/>
  <c r="AM863" i="14" s="1"/>
  <c r="AM864" i="14" s="1"/>
  <c r="AM865" i="14" s="1"/>
  <c r="AM866" i="14" s="1"/>
  <c r="AM867" i="14" s="1"/>
  <c r="AM868" i="14" s="1"/>
  <c r="AM869" i="14" s="1"/>
  <c r="AM870" i="14" s="1"/>
  <c r="AM871" i="14" s="1"/>
  <c r="AM872" i="14" s="1"/>
  <c r="AM873" i="14" s="1"/>
  <c r="AM874" i="14" s="1"/>
  <c r="AM875" i="14" s="1"/>
  <c r="AM876" i="14" s="1"/>
  <c r="AM877" i="14" s="1"/>
  <c r="AM878" i="14" s="1"/>
  <c r="AM879" i="14" s="1"/>
  <c r="AM880" i="14" s="1"/>
  <c r="AM881" i="14" s="1"/>
  <c r="AM882" i="14" s="1"/>
  <c r="AM883" i="14" s="1"/>
  <c r="AM884" i="14" s="1"/>
  <c r="AM885" i="14" s="1"/>
  <c r="AM886" i="14" s="1"/>
  <c r="AM887" i="14" s="1"/>
  <c r="AM888" i="14" s="1"/>
  <c r="AM889" i="14" s="1"/>
  <c r="AM890" i="14" s="1"/>
  <c r="AM891" i="14" s="1"/>
  <c r="AM892" i="14" s="1"/>
  <c r="AM893" i="14" s="1"/>
  <c r="AM894" i="14" s="1"/>
  <c r="AM895" i="14" s="1"/>
  <c r="AM896" i="14" s="1"/>
  <c r="AM897" i="14" s="1"/>
  <c r="AM898" i="14" s="1"/>
  <c r="AM899" i="14" s="1"/>
  <c r="AM900" i="14" s="1"/>
  <c r="AM901" i="14" s="1"/>
  <c r="AM902" i="14" s="1"/>
  <c r="AM903" i="14" s="1"/>
  <c r="AM904" i="14" s="1"/>
  <c r="AM905" i="14" s="1"/>
  <c r="AM906" i="14" s="1"/>
  <c r="AM907" i="14" s="1"/>
  <c r="AM908" i="14" s="1"/>
  <c r="AM909" i="14" s="1"/>
  <c r="AM910" i="14" s="1"/>
  <c r="AM911" i="14" s="1"/>
  <c r="AM912" i="14" s="1"/>
  <c r="AM913" i="14" s="1"/>
  <c r="AM914" i="14" s="1"/>
  <c r="AM915" i="14" s="1"/>
  <c r="AM916" i="14" s="1"/>
  <c r="AM917" i="14" s="1"/>
  <c r="AM918" i="14" s="1"/>
  <c r="AM919" i="14" s="1"/>
  <c r="AM920" i="14" s="1"/>
  <c r="AM921" i="14" s="1"/>
  <c r="AM922" i="14" s="1"/>
  <c r="AM923" i="14" s="1"/>
  <c r="AM924" i="14" s="1"/>
  <c r="AM925" i="14" s="1"/>
  <c r="AM926" i="14" s="1"/>
  <c r="AM927" i="14" s="1"/>
  <c r="AM928" i="14" s="1"/>
  <c r="AM929" i="14" s="1"/>
  <c r="AM930" i="14" s="1"/>
  <c r="AM931" i="14" s="1"/>
  <c r="AM932" i="14" s="1"/>
  <c r="AM933" i="14" s="1"/>
  <c r="AM934" i="14" s="1"/>
  <c r="AM935" i="14" s="1"/>
  <c r="AM936" i="14" s="1"/>
  <c r="AM937" i="14" s="1"/>
  <c r="AM938" i="14" s="1"/>
  <c r="AM939" i="14" s="1"/>
  <c r="AM940" i="14" s="1"/>
  <c r="AM941" i="14" s="1"/>
  <c r="AM942" i="14" s="1"/>
  <c r="AM943" i="14" s="1"/>
  <c r="AM944" i="14" s="1"/>
  <c r="AM945" i="14" s="1"/>
  <c r="AM946" i="14" s="1"/>
  <c r="AM947" i="14" s="1"/>
  <c r="AM948" i="14" s="1"/>
  <c r="AM949" i="14" s="1"/>
  <c r="AM950" i="14" s="1"/>
  <c r="AM951" i="14" s="1"/>
  <c r="AM952" i="14" s="1"/>
  <c r="AM953" i="14" s="1"/>
  <c r="AM954" i="14" s="1"/>
  <c r="AM955" i="14" s="1"/>
  <c r="AM956" i="14" s="1"/>
  <c r="AM957" i="14" s="1"/>
  <c r="AM958" i="14" s="1"/>
  <c r="AM959" i="14" s="1"/>
  <c r="AM960" i="14" s="1"/>
  <c r="AM961" i="14" s="1"/>
  <c r="AM962" i="14" s="1"/>
  <c r="AM963" i="14" s="1"/>
  <c r="AM964" i="14" s="1"/>
  <c r="AM965" i="14" s="1"/>
  <c r="AM966" i="14" s="1"/>
  <c r="AM967" i="14" s="1"/>
  <c r="AM968" i="14" s="1"/>
  <c r="AM969" i="14" s="1"/>
  <c r="AM970" i="14" s="1"/>
  <c r="AM971" i="14" s="1"/>
  <c r="AM972" i="14" s="1"/>
  <c r="AM973" i="14" s="1"/>
  <c r="AM974" i="14" s="1"/>
  <c r="AM975" i="14" s="1"/>
  <c r="AM976" i="14" s="1"/>
  <c r="AM977" i="14" s="1"/>
  <c r="AM978" i="14" s="1"/>
  <c r="AM979" i="14" s="1"/>
  <c r="AM980" i="14" s="1"/>
  <c r="AM981" i="14" s="1"/>
  <c r="AM982" i="14" s="1"/>
  <c r="AM983" i="14" s="1"/>
  <c r="AM984" i="14" s="1"/>
  <c r="AM985" i="14" s="1"/>
  <c r="AM986" i="14" s="1"/>
  <c r="AM987" i="14" s="1"/>
  <c r="AM988" i="14" s="1"/>
  <c r="AM989" i="14" s="1"/>
  <c r="AM990" i="14" s="1"/>
  <c r="AM991" i="14" s="1"/>
  <c r="AM992" i="14" s="1"/>
  <c r="AM993" i="14" s="1"/>
  <c r="AM994" i="14" s="1"/>
  <c r="AM995" i="14" s="1"/>
  <c r="AM996" i="14" s="1"/>
  <c r="AM997" i="14" s="1"/>
  <c r="AM998" i="14" s="1"/>
  <c r="AM999" i="14" s="1"/>
  <c r="AM1000" i="14" s="1"/>
  <c r="AM1001" i="14" s="1"/>
  <c r="AM1002" i="14" s="1"/>
  <c r="AM1003" i="14" s="1"/>
  <c r="AM1004" i="14" s="1"/>
  <c r="AM1005" i="14" s="1"/>
  <c r="AM1006" i="14" s="1"/>
  <c r="AM1007" i="14" s="1"/>
  <c r="AM1008" i="14" s="1"/>
  <c r="AM1009" i="14" s="1"/>
  <c r="AM1010" i="14" s="1"/>
  <c r="AM1011" i="14" s="1"/>
  <c r="AM1012" i="14" s="1"/>
  <c r="AM1013" i="14" s="1"/>
  <c r="AM1014" i="14" s="1"/>
  <c r="AM1015" i="14" s="1"/>
  <c r="AM1016" i="14" s="1"/>
  <c r="AM1017" i="14" s="1"/>
  <c r="AM1018" i="14" s="1"/>
  <c r="AM1019" i="14" s="1"/>
  <c r="AM1020" i="14" s="1"/>
  <c r="AM1021" i="14" s="1"/>
  <c r="AM1022" i="14" s="1"/>
  <c r="AM1023" i="14" s="1"/>
  <c r="AM1024" i="14" s="1"/>
  <c r="AM1025" i="14" s="1"/>
  <c r="AM1026" i="14" s="1"/>
  <c r="AM1027" i="14" s="1"/>
  <c r="AM1028" i="14" s="1"/>
  <c r="AM1029" i="14" s="1"/>
  <c r="AM1030" i="14" s="1"/>
  <c r="AM1031" i="14" s="1"/>
  <c r="AM1032" i="14" s="1"/>
  <c r="AM1033" i="14" s="1"/>
  <c r="AM1034" i="14" s="1"/>
  <c r="AM1035" i="14" s="1"/>
  <c r="AM1036" i="14" s="1"/>
  <c r="AM1037" i="14" s="1"/>
  <c r="AM1038" i="14" s="1"/>
  <c r="AM1039" i="14" s="1"/>
  <c r="AM1040" i="14" s="1"/>
  <c r="AM1041" i="14" s="1"/>
  <c r="AM1042" i="14" s="1"/>
  <c r="AM1043" i="14" s="1"/>
  <c r="AM1044" i="14" s="1"/>
  <c r="AM1045" i="14" s="1"/>
  <c r="AM1046" i="14" s="1"/>
  <c r="AM1047" i="14" s="1"/>
  <c r="AM1048" i="14" s="1"/>
  <c r="AM1049" i="14" s="1"/>
  <c r="AM1050" i="14" s="1"/>
  <c r="AM1051" i="14" s="1"/>
  <c r="AM1052" i="14" s="1"/>
  <c r="AM1053" i="14" s="1"/>
  <c r="AM1054" i="14" s="1"/>
  <c r="AM1055" i="14" s="1"/>
  <c r="AM1056" i="14" s="1"/>
  <c r="AM1057" i="14" s="1"/>
  <c r="AM1058" i="14" s="1"/>
  <c r="AM1059" i="14" s="1"/>
  <c r="AM1060" i="14" s="1"/>
  <c r="AM1061" i="14" s="1"/>
  <c r="AM1062" i="14" s="1"/>
  <c r="AM1063" i="14" s="1"/>
  <c r="AM1064" i="14" s="1"/>
  <c r="AM1065" i="14" s="1"/>
  <c r="AM1066" i="14" s="1"/>
  <c r="AM1067" i="14" s="1"/>
  <c r="AM1068" i="14" s="1"/>
  <c r="AM1069" i="14" s="1"/>
  <c r="AM1070" i="14" s="1"/>
  <c r="AM1071" i="14" s="1"/>
  <c r="AM1072" i="14" s="1"/>
  <c r="AM1073" i="14" s="1"/>
  <c r="AM1074" i="14" s="1"/>
  <c r="AM1075" i="14" s="1"/>
  <c r="AM1076" i="14" s="1"/>
  <c r="AM1077" i="14" s="1"/>
  <c r="AM1078" i="14" s="1"/>
  <c r="AM1079" i="14" s="1"/>
  <c r="AM1080" i="14" s="1"/>
  <c r="AM1081" i="14" s="1"/>
  <c r="AM1082" i="14" s="1"/>
  <c r="AM1083" i="14" s="1"/>
  <c r="AM1084" i="14" s="1"/>
  <c r="AM1085" i="14" s="1"/>
  <c r="AM1086" i="14" s="1"/>
  <c r="AM1087" i="14" s="1"/>
  <c r="AM1088" i="14" s="1"/>
  <c r="AM1089" i="14" s="1"/>
  <c r="AM1090" i="14" s="1"/>
  <c r="AM1091" i="14" s="1"/>
  <c r="AM1092" i="14" s="1"/>
  <c r="AM1093" i="14" s="1"/>
  <c r="AM1094" i="14" s="1"/>
  <c r="AM1095" i="14" s="1"/>
  <c r="AM1096" i="14" s="1"/>
  <c r="AM1097" i="14" s="1"/>
  <c r="AM1098" i="14" s="1"/>
  <c r="AM1099" i="14" s="1"/>
  <c r="AM1100" i="14" s="1"/>
  <c r="AM1101" i="14" s="1"/>
  <c r="AM1102" i="14" s="1"/>
  <c r="AM1103" i="14" s="1"/>
  <c r="AM1104" i="14" s="1"/>
  <c r="AM1105" i="14" s="1"/>
  <c r="AM1106" i="14" s="1"/>
  <c r="AM1107" i="14" s="1"/>
  <c r="AM1108" i="14" s="1"/>
  <c r="AM1109" i="14" s="1"/>
  <c r="AM1110" i="14" s="1"/>
  <c r="AM1111" i="14" s="1"/>
  <c r="AM1112" i="14" s="1"/>
  <c r="AM1113" i="14" s="1"/>
  <c r="AM1114" i="14" s="1"/>
  <c r="AM1115" i="14" s="1"/>
  <c r="AM1116" i="14" s="1"/>
  <c r="AM1117" i="14" s="1"/>
  <c r="AM1118" i="14" s="1"/>
  <c r="AM1119" i="14" s="1"/>
  <c r="AM1120" i="14" s="1"/>
  <c r="AM1121" i="14" s="1"/>
  <c r="AM1122" i="14" s="1"/>
  <c r="AM1123" i="14" s="1"/>
  <c r="AM1124" i="14" s="1"/>
  <c r="AM1125" i="14" s="1"/>
  <c r="AM1126" i="14" s="1"/>
  <c r="AM1127" i="14" s="1"/>
  <c r="AM1128" i="14" s="1"/>
  <c r="AM1129" i="14" s="1"/>
  <c r="AM1130" i="14" s="1"/>
  <c r="AM1131" i="14" s="1"/>
  <c r="AM1132" i="14" s="1"/>
  <c r="AM1133" i="14" s="1"/>
  <c r="AM1134" i="14" s="1"/>
  <c r="AM1135" i="14" s="1"/>
  <c r="AM1136" i="14" s="1"/>
  <c r="AM1137" i="14" s="1"/>
  <c r="AM1138" i="14" s="1"/>
  <c r="AM1139" i="14" s="1"/>
  <c r="AM1140" i="14" s="1"/>
  <c r="AM1141" i="14" s="1"/>
  <c r="AM1142" i="14" s="1"/>
  <c r="AM1143" i="14" s="1"/>
  <c r="AM1144" i="14" s="1"/>
  <c r="AM1145" i="14" s="1"/>
  <c r="AM1146" i="14" s="1"/>
  <c r="AM1147" i="14" s="1"/>
  <c r="AM1148" i="14" s="1"/>
  <c r="AM1149" i="14" s="1"/>
  <c r="AM1150" i="14" s="1"/>
  <c r="AM1151" i="14" s="1"/>
  <c r="AM1152" i="14" s="1"/>
  <c r="AM1153" i="14" s="1"/>
  <c r="AM1154" i="14" s="1"/>
  <c r="AM1155" i="14" s="1"/>
  <c r="AM1156" i="14" s="1"/>
  <c r="AM1157" i="14" s="1"/>
  <c r="AM1158" i="14" s="1"/>
  <c r="AM1159" i="14" s="1"/>
  <c r="AM1160" i="14" s="1"/>
  <c r="AM1161" i="14" s="1"/>
  <c r="AM1162" i="14" s="1"/>
  <c r="AM1163" i="14" s="1"/>
  <c r="AM1164" i="14" s="1"/>
  <c r="AM1165" i="14" s="1"/>
  <c r="AM1166" i="14" s="1"/>
  <c r="AM1167" i="14" s="1"/>
  <c r="AM1168" i="14" s="1"/>
  <c r="AM1169" i="14" s="1"/>
  <c r="AM1170" i="14" s="1"/>
  <c r="AM1171" i="14" s="1"/>
  <c r="AM1172" i="14" s="1"/>
  <c r="AM1173" i="14" s="1"/>
  <c r="AM1174" i="14" s="1"/>
  <c r="AM1175" i="14" s="1"/>
  <c r="AM1176" i="14" s="1"/>
  <c r="AM1177" i="14" s="1"/>
  <c r="AM1178" i="14" s="1"/>
  <c r="AM1179" i="14" s="1"/>
  <c r="AM1180" i="14" s="1"/>
  <c r="AM1181" i="14" s="1"/>
  <c r="AM1182" i="14" s="1"/>
  <c r="AM1183" i="14" s="1"/>
  <c r="AM1184" i="14" s="1"/>
  <c r="AM1185" i="14" s="1"/>
  <c r="AM1186" i="14" s="1"/>
  <c r="AM1187" i="14" s="1"/>
  <c r="AM1188" i="14" s="1"/>
  <c r="AM1189" i="14" s="1"/>
  <c r="AM1190" i="14" s="1"/>
  <c r="AM1191" i="14" s="1"/>
  <c r="AM1192" i="14" s="1"/>
  <c r="AM1193" i="14" s="1"/>
  <c r="AM1194" i="14" s="1"/>
  <c r="AM1195" i="14" s="1"/>
  <c r="AM1196" i="14" s="1"/>
  <c r="AM1197" i="14" s="1"/>
  <c r="AM1198" i="14" s="1"/>
  <c r="AM1199" i="14" s="1"/>
  <c r="AM1200" i="14" s="1"/>
  <c r="AM1201" i="14" s="1"/>
  <c r="AM1202" i="14" s="1"/>
  <c r="AM1203" i="14" s="1"/>
  <c r="AM1204" i="14" s="1"/>
  <c r="AM1205" i="14" s="1"/>
  <c r="AM1206" i="14" s="1"/>
  <c r="AM1207" i="14" s="1"/>
  <c r="AM1208" i="14" s="1"/>
  <c r="AM1209" i="14" s="1"/>
  <c r="AM1210" i="14" s="1"/>
  <c r="AM1211" i="14" s="1"/>
  <c r="AM1212" i="14" s="1"/>
  <c r="AM1213" i="14" s="1"/>
  <c r="AM1214" i="14" s="1"/>
  <c r="AM1215" i="14" s="1"/>
  <c r="AM1216" i="14" s="1"/>
  <c r="AM1217" i="14" s="1"/>
  <c r="AM1218" i="14" s="1"/>
  <c r="AM1219" i="14" s="1"/>
  <c r="AM1220" i="14" s="1"/>
  <c r="AM1221" i="14" s="1"/>
  <c r="AM1222" i="14" s="1"/>
  <c r="AM1223" i="14" s="1"/>
  <c r="AM1224" i="14" s="1"/>
  <c r="AM1225" i="14" s="1"/>
  <c r="AM1226" i="14" s="1"/>
  <c r="AM1227" i="14" s="1"/>
  <c r="AM1228" i="14" s="1"/>
  <c r="AM1229" i="14" s="1"/>
  <c r="AM1230" i="14" s="1"/>
  <c r="AM1231" i="14" s="1"/>
  <c r="AM1232" i="14" s="1"/>
  <c r="AM1233" i="14" s="1"/>
  <c r="AM1234" i="14" s="1"/>
  <c r="AM1235" i="14" s="1"/>
  <c r="AM1236" i="14" s="1"/>
  <c r="AM1237" i="14" s="1"/>
  <c r="AM1238" i="14" s="1"/>
  <c r="AM1239" i="14" s="1"/>
  <c r="AM1240" i="14" s="1"/>
  <c r="AM1241" i="14" s="1"/>
  <c r="AM1242" i="14" s="1"/>
  <c r="AM1243" i="14" s="1"/>
  <c r="AM1244" i="14" s="1"/>
  <c r="G3" i="14"/>
  <c r="G4" i="14" s="1"/>
  <c r="G5" i="14" s="1"/>
  <c r="G6" i="14" s="1"/>
  <c r="G7" i="14" s="1"/>
  <c r="G8" i="14" s="1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G60" i="14" s="1"/>
  <c r="G61" i="14" s="1"/>
  <c r="G62" i="14" s="1"/>
  <c r="G63" i="14" s="1"/>
  <c r="G64" i="14" s="1"/>
  <c r="G65" i="14" s="1"/>
  <c r="G66" i="14" s="1"/>
  <c r="G67" i="14" s="1"/>
  <c r="G68" i="14" s="1"/>
  <c r="G69" i="14" s="1"/>
  <c r="G70" i="14" s="1"/>
  <c r="G71" i="14" s="1"/>
  <c r="G72" i="14" s="1"/>
  <c r="G73" i="14" s="1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4" i="14" s="1"/>
  <c r="G85" i="14" s="1"/>
  <c r="G86" i="14" s="1"/>
  <c r="G87" i="14" s="1"/>
  <c r="G88" i="14" s="1"/>
  <c r="G89" i="14" s="1"/>
  <c r="G90" i="14" s="1"/>
  <c r="G91" i="14" s="1"/>
  <c r="G92" i="14" s="1"/>
  <c r="G93" i="14" s="1"/>
  <c r="G94" i="14" s="1"/>
  <c r="G95" i="14" s="1"/>
  <c r="G96" i="14" s="1"/>
  <c r="G97" i="14" s="1"/>
  <c r="G98" i="14" s="1"/>
  <c r="G99" i="14" s="1"/>
  <c r="G100" i="14" s="1"/>
  <c r="G101" i="14" s="1"/>
  <c r="G102" i="14" s="1"/>
  <c r="G103" i="14" s="1"/>
  <c r="G104" i="14" s="1"/>
  <c r="G105" i="14" s="1"/>
  <c r="G106" i="14" s="1"/>
  <c r="G107" i="14" s="1"/>
  <c r="G108" i="14" s="1"/>
  <c r="G109" i="14" s="1"/>
  <c r="G110" i="14" s="1"/>
  <c r="G111" i="14" s="1"/>
  <c r="G112" i="14" s="1"/>
  <c r="G113" i="14" s="1"/>
  <c r="G114" i="14" s="1"/>
  <c r="G115" i="14" s="1"/>
  <c r="G116" i="14" s="1"/>
  <c r="G117" i="14" s="1"/>
  <c r="G118" i="14" s="1"/>
  <c r="G119" i="14" s="1"/>
  <c r="G120" i="14" s="1"/>
  <c r="G121" i="14" s="1"/>
  <c r="G122" i="14" s="1"/>
  <c r="G123" i="14" s="1"/>
  <c r="G124" i="14" s="1"/>
  <c r="G125" i="14" s="1"/>
  <c r="G126" i="14" s="1"/>
  <c r="G127" i="14" s="1"/>
  <c r="G128" i="14" s="1"/>
  <c r="G129" i="14" s="1"/>
  <c r="G130" i="14" s="1"/>
  <c r="G131" i="14" s="1"/>
  <c r="G132" i="14" s="1"/>
  <c r="G133" i="14" s="1"/>
  <c r="G134" i="14" s="1"/>
  <c r="G135" i="14" s="1"/>
  <c r="G136" i="14" s="1"/>
  <c r="G137" i="14" s="1"/>
  <c r="G138" i="14" s="1"/>
  <c r="G139" i="14" s="1"/>
  <c r="G140" i="14" s="1"/>
  <c r="G141" i="14" s="1"/>
  <c r="G142" i="14" s="1"/>
  <c r="G143" i="14" s="1"/>
  <c r="G144" i="14" s="1"/>
  <c r="G145" i="14" s="1"/>
  <c r="G146" i="14" s="1"/>
  <c r="G147" i="14" s="1"/>
  <c r="G148" i="14" s="1"/>
  <c r="G149" i="14" s="1"/>
  <c r="G150" i="14" s="1"/>
  <c r="G151" i="14" s="1"/>
  <c r="G152" i="14" s="1"/>
  <c r="G153" i="14" s="1"/>
  <c r="G154" i="14" s="1"/>
  <c r="G155" i="14" s="1"/>
  <c r="G156" i="14" s="1"/>
  <c r="G157" i="14" s="1"/>
  <c r="G158" i="14" s="1"/>
  <c r="G159" i="14" s="1"/>
  <c r="G160" i="14" s="1"/>
  <c r="G161" i="14" s="1"/>
  <c r="G162" i="14" s="1"/>
  <c r="G163" i="14" s="1"/>
  <c r="G164" i="14" s="1"/>
  <c r="G165" i="14" s="1"/>
  <c r="G166" i="14" s="1"/>
  <c r="G167" i="14" s="1"/>
  <c r="G168" i="14" s="1"/>
  <c r="G169" i="14" s="1"/>
  <c r="G170" i="14" s="1"/>
  <c r="G171" i="14" s="1"/>
  <c r="G172" i="14" s="1"/>
  <c r="G173" i="14" s="1"/>
  <c r="G174" i="14" s="1"/>
  <c r="G175" i="14" s="1"/>
  <c r="G176" i="14" s="1"/>
  <c r="G177" i="14" s="1"/>
  <c r="G178" i="14" s="1"/>
  <c r="G179" i="14" s="1"/>
  <c r="G180" i="14" s="1"/>
  <c r="G181" i="14" s="1"/>
  <c r="G182" i="14" s="1"/>
  <c r="G183" i="14" s="1"/>
  <c r="G184" i="14" s="1"/>
  <c r="G185" i="14" s="1"/>
  <c r="G186" i="14" s="1"/>
  <c r="G187" i="14" s="1"/>
  <c r="G188" i="14" s="1"/>
  <c r="G189" i="14" s="1"/>
  <c r="G190" i="14" s="1"/>
  <c r="G191" i="14" s="1"/>
  <c r="G192" i="14" s="1"/>
  <c r="G193" i="14" s="1"/>
  <c r="G194" i="14" s="1"/>
  <c r="G195" i="14" s="1"/>
  <c r="G196" i="14" s="1"/>
  <c r="G197" i="14" s="1"/>
  <c r="G198" i="14" s="1"/>
  <c r="G199" i="14" s="1"/>
  <c r="G200" i="14" s="1"/>
  <c r="G201" i="14" s="1"/>
  <c r="G202" i="14" s="1"/>
  <c r="G203" i="14" s="1"/>
  <c r="G204" i="14" s="1"/>
  <c r="G205" i="14" s="1"/>
  <c r="G206" i="14" s="1"/>
  <c r="G207" i="14" s="1"/>
  <c r="G208" i="14" s="1"/>
  <c r="G209" i="14" s="1"/>
  <c r="G210" i="14" s="1"/>
  <c r="G211" i="14" s="1"/>
  <c r="G212" i="14" s="1"/>
  <c r="G213" i="14" s="1"/>
  <c r="G214" i="14" s="1"/>
  <c r="G215" i="14" s="1"/>
  <c r="G216" i="14" s="1"/>
  <c r="G217" i="14" s="1"/>
  <c r="G218" i="14" s="1"/>
  <c r="G219" i="14" s="1"/>
  <c r="G220" i="14" s="1"/>
  <c r="G221" i="14" s="1"/>
  <c r="G222" i="14" s="1"/>
  <c r="G223" i="14" s="1"/>
  <c r="G224" i="14" s="1"/>
  <c r="G225" i="14" s="1"/>
  <c r="G226" i="14" s="1"/>
  <c r="G227" i="14" s="1"/>
  <c r="G228" i="14" s="1"/>
  <c r="G229" i="14" s="1"/>
  <c r="G230" i="14" s="1"/>
  <c r="G231" i="14" s="1"/>
  <c r="G232" i="14" s="1"/>
  <c r="G233" i="14" s="1"/>
  <c r="G234" i="14" s="1"/>
  <c r="G235" i="14" s="1"/>
  <c r="G236" i="14" s="1"/>
  <c r="G237" i="14" s="1"/>
  <c r="G238" i="14" s="1"/>
  <c r="G239" i="14" s="1"/>
  <c r="G240" i="14" s="1"/>
  <c r="G241" i="14" s="1"/>
  <c r="G242" i="14" s="1"/>
  <c r="G243" i="14" s="1"/>
  <c r="G244" i="14" s="1"/>
  <c r="G245" i="14" s="1"/>
  <c r="G246" i="14" s="1"/>
  <c r="G247" i="14" s="1"/>
  <c r="G248" i="14" s="1"/>
  <c r="G249" i="14" s="1"/>
  <c r="G250" i="14" s="1"/>
  <c r="G251" i="14" s="1"/>
  <c r="G252" i="14" s="1"/>
  <c r="G253" i="14" s="1"/>
  <c r="G254" i="14" s="1"/>
  <c r="G255" i="14" s="1"/>
  <c r="G256" i="14" s="1"/>
  <c r="G257" i="14" s="1"/>
  <c r="G258" i="14" s="1"/>
  <c r="G259" i="14" s="1"/>
  <c r="G260" i="14" s="1"/>
  <c r="G261" i="14" s="1"/>
  <c r="G262" i="14" s="1"/>
  <c r="G263" i="14" s="1"/>
  <c r="G264" i="14" s="1"/>
  <c r="G265" i="14" s="1"/>
  <c r="G266" i="14" s="1"/>
  <c r="G267" i="14" s="1"/>
  <c r="G268" i="14" s="1"/>
  <c r="G269" i="14" s="1"/>
  <c r="G270" i="14" s="1"/>
  <c r="G271" i="14" s="1"/>
  <c r="G272" i="14" s="1"/>
  <c r="G273" i="14" s="1"/>
  <c r="G274" i="14" s="1"/>
  <c r="G275" i="14" s="1"/>
  <c r="G276" i="14" s="1"/>
  <c r="G277" i="14" s="1"/>
  <c r="G278" i="14" s="1"/>
  <c r="G279" i="14" s="1"/>
  <c r="G280" i="14" s="1"/>
  <c r="G281" i="14" s="1"/>
  <c r="G282" i="14" s="1"/>
  <c r="G283" i="14" s="1"/>
  <c r="G284" i="14" s="1"/>
  <c r="G285" i="14" s="1"/>
  <c r="G286" i="14" s="1"/>
  <c r="G287" i="14" s="1"/>
  <c r="G288" i="14" s="1"/>
  <c r="G289" i="14" s="1"/>
  <c r="G290" i="14" s="1"/>
  <c r="G291" i="14" s="1"/>
  <c r="G292" i="14" s="1"/>
  <c r="G293" i="14" s="1"/>
  <c r="G294" i="14" s="1"/>
  <c r="G295" i="14" s="1"/>
  <c r="G296" i="14" s="1"/>
  <c r="G297" i="14" s="1"/>
  <c r="G298" i="14" s="1"/>
  <c r="G299" i="14" s="1"/>
  <c r="G300" i="14" s="1"/>
  <c r="G301" i="14" s="1"/>
  <c r="G302" i="14" s="1"/>
  <c r="G303" i="14" s="1"/>
  <c r="G304" i="14" s="1"/>
  <c r="G305" i="14" s="1"/>
  <c r="G306" i="14" s="1"/>
  <c r="G307" i="14" s="1"/>
  <c r="G308" i="14" s="1"/>
  <c r="G309" i="14" s="1"/>
  <c r="G310" i="14" s="1"/>
  <c r="G311" i="14" s="1"/>
  <c r="G312" i="14" s="1"/>
  <c r="G313" i="14" s="1"/>
  <c r="G314" i="14" s="1"/>
  <c r="G315" i="14" s="1"/>
  <c r="G316" i="14" s="1"/>
  <c r="G317" i="14" s="1"/>
  <c r="G318" i="14" s="1"/>
  <c r="G319" i="14" s="1"/>
  <c r="G320" i="14" s="1"/>
  <c r="G321" i="14" s="1"/>
  <c r="G322" i="14" s="1"/>
  <c r="G323" i="14" s="1"/>
  <c r="G324" i="14" s="1"/>
  <c r="G325" i="14" s="1"/>
  <c r="G326" i="14" s="1"/>
  <c r="G327" i="14" s="1"/>
  <c r="G328" i="14" s="1"/>
  <c r="G329" i="14" s="1"/>
  <c r="G330" i="14" s="1"/>
  <c r="G331" i="14" s="1"/>
  <c r="G332" i="14" s="1"/>
  <c r="G333" i="14" s="1"/>
  <c r="G334" i="14" s="1"/>
  <c r="G335" i="14" s="1"/>
  <c r="G336" i="14" s="1"/>
  <c r="G337" i="14" s="1"/>
  <c r="G338" i="14" s="1"/>
  <c r="G339" i="14" s="1"/>
  <c r="G340" i="14" s="1"/>
  <c r="G341" i="14" s="1"/>
  <c r="G342" i="14" s="1"/>
  <c r="G343" i="14" s="1"/>
  <c r="G344" i="14" s="1"/>
  <c r="G345" i="14" s="1"/>
  <c r="G346" i="14" s="1"/>
  <c r="G347" i="14" s="1"/>
  <c r="G348" i="14" s="1"/>
  <c r="G349" i="14" s="1"/>
  <c r="G350" i="14" s="1"/>
  <c r="G351" i="14" s="1"/>
  <c r="G352" i="14" s="1"/>
  <c r="G353" i="14" s="1"/>
  <c r="G354" i="14" s="1"/>
  <c r="G355" i="14" s="1"/>
  <c r="G356" i="14" s="1"/>
  <c r="G357" i="14" s="1"/>
  <c r="G358" i="14" s="1"/>
  <c r="G359" i="14" s="1"/>
  <c r="G360" i="14" s="1"/>
  <c r="G361" i="14" s="1"/>
  <c r="G362" i="14" s="1"/>
  <c r="G363" i="14" s="1"/>
  <c r="G364" i="14" s="1"/>
  <c r="G365" i="14" s="1"/>
  <c r="G366" i="14" s="1"/>
  <c r="G367" i="14" s="1"/>
  <c r="G368" i="14" s="1"/>
  <c r="G369" i="14" s="1"/>
  <c r="G370" i="14" s="1"/>
  <c r="G371" i="14" s="1"/>
  <c r="G372" i="14" s="1"/>
  <c r="G373" i="14" s="1"/>
  <c r="G374" i="14" s="1"/>
  <c r="G375" i="14" s="1"/>
  <c r="G376" i="14" s="1"/>
  <c r="G377" i="14" s="1"/>
  <c r="G378" i="14" s="1"/>
  <c r="G379" i="14" s="1"/>
  <c r="G380" i="14" s="1"/>
  <c r="G381" i="14" s="1"/>
  <c r="G382" i="14" s="1"/>
  <c r="G383" i="14" s="1"/>
  <c r="G384" i="14" s="1"/>
  <c r="G385" i="14" s="1"/>
  <c r="G386" i="14" s="1"/>
  <c r="G387" i="14" s="1"/>
  <c r="G388" i="14" s="1"/>
  <c r="G389" i="14" s="1"/>
  <c r="G390" i="14" s="1"/>
  <c r="G391" i="14" s="1"/>
  <c r="G392" i="14" s="1"/>
  <c r="G393" i="14" s="1"/>
  <c r="G394" i="14" s="1"/>
  <c r="G395" i="14" s="1"/>
  <c r="G396" i="14" s="1"/>
  <c r="G397" i="14" s="1"/>
  <c r="G398" i="14" s="1"/>
  <c r="G399" i="14" s="1"/>
  <c r="G400" i="14" s="1"/>
  <c r="G401" i="14" s="1"/>
  <c r="G402" i="14" s="1"/>
  <c r="G403" i="14" s="1"/>
  <c r="G404" i="14" s="1"/>
  <c r="G405" i="14" s="1"/>
  <c r="G406" i="14" s="1"/>
  <c r="G407" i="14" s="1"/>
  <c r="G408" i="14" s="1"/>
  <c r="G409" i="14" s="1"/>
  <c r="G410" i="14" s="1"/>
  <c r="G411" i="14" s="1"/>
  <c r="G412" i="14" s="1"/>
  <c r="G413" i="14" s="1"/>
  <c r="G414" i="14" s="1"/>
  <c r="G415" i="14" s="1"/>
  <c r="G416" i="14" s="1"/>
  <c r="G417" i="14" s="1"/>
  <c r="G418" i="14" s="1"/>
  <c r="G419" i="14" s="1"/>
  <c r="G420" i="14" s="1"/>
  <c r="G421" i="14" s="1"/>
  <c r="G422" i="14" s="1"/>
  <c r="G423" i="14" s="1"/>
  <c r="G424" i="14" s="1"/>
  <c r="G425" i="14" s="1"/>
  <c r="G426" i="14" s="1"/>
  <c r="G427" i="14" s="1"/>
  <c r="G428" i="14" s="1"/>
  <c r="G429" i="14" s="1"/>
  <c r="G430" i="14" s="1"/>
  <c r="G431" i="14" s="1"/>
  <c r="G432" i="14" s="1"/>
  <c r="G433" i="14" s="1"/>
  <c r="G434" i="14" s="1"/>
  <c r="G435" i="14" s="1"/>
  <c r="G436" i="14" s="1"/>
  <c r="G437" i="14" s="1"/>
  <c r="G438" i="14" s="1"/>
  <c r="G439" i="14" s="1"/>
  <c r="G440" i="14" s="1"/>
  <c r="G441" i="14" s="1"/>
  <c r="G442" i="14" s="1"/>
  <c r="G443" i="14" s="1"/>
  <c r="G444" i="14" s="1"/>
  <c r="G445" i="14" s="1"/>
  <c r="G446" i="14" s="1"/>
  <c r="G447" i="14" s="1"/>
  <c r="G448" i="14" s="1"/>
  <c r="G449" i="14" s="1"/>
  <c r="G450" i="14" s="1"/>
  <c r="G451" i="14" s="1"/>
  <c r="G452" i="14" s="1"/>
  <c r="G453" i="14" s="1"/>
  <c r="G454" i="14" s="1"/>
  <c r="G455" i="14" s="1"/>
  <c r="G456" i="14" s="1"/>
  <c r="G457" i="14" s="1"/>
  <c r="G458" i="14" s="1"/>
  <c r="G459" i="14" s="1"/>
  <c r="G460" i="14" s="1"/>
  <c r="G461" i="14" s="1"/>
  <c r="G462" i="14" s="1"/>
  <c r="G463" i="14" s="1"/>
  <c r="G464" i="14" s="1"/>
  <c r="G465" i="14" s="1"/>
  <c r="G466" i="14" s="1"/>
  <c r="G467" i="14" s="1"/>
  <c r="G468" i="14" s="1"/>
  <c r="G469" i="14" s="1"/>
  <c r="G470" i="14" s="1"/>
  <c r="G471" i="14" s="1"/>
  <c r="G472" i="14" s="1"/>
  <c r="G473" i="14" s="1"/>
  <c r="G474" i="14" s="1"/>
  <c r="G475" i="14" s="1"/>
  <c r="G476" i="14" s="1"/>
  <c r="G477" i="14" s="1"/>
  <c r="G478" i="14" s="1"/>
  <c r="G479" i="14" s="1"/>
  <c r="G480" i="14" s="1"/>
  <c r="G481" i="14" s="1"/>
  <c r="G482" i="14" s="1"/>
  <c r="G483" i="14" s="1"/>
  <c r="G484" i="14" s="1"/>
  <c r="G485" i="14" s="1"/>
  <c r="G486" i="14" s="1"/>
  <c r="G487" i="14" s="1"/>
  <c r="G488" i="14" s="1"/>
  <c r="G489" i="14" s="1"/>
  <c r="G490" i="14" s="1"/>
  <c r="G491" i="14" s="1"/>
  <c r="G492" i="14" s="1"/>
  <c r="G493" i="14" s="1"/>
  <c r="G494" i="14" s="1"/>
  <c r="G495" i="14" s="1"/>
  <c r="G496" i="14" s="1"/>
  <c r="G497" i="14" s="1"/>
  <c r="G498" i="14" s="1"/>
  <c r="G499" i="14" s="1"/>
  <c r="G500" i="14" s="1"/>
  <c r="G501" i="14" s="1"/>
  <c r="G502" i="14" s="1"/>
  <c r="G503" i="14" s="1"/>
  <c r="G504" i="14" s="1"/>
  <c r="G505" i="14" s="1"/>
  <c r="G506" i="14" s="1"/>
  <c r="G507" i="14" s="1"/>
  <c r="G508" i="14" s="1"/>
  <c r="G509" i="14" s="1"/>
  <c r="G510" i="14" s="1"/>
  <c r="G511" i="14" s="1"/>
  <c r="G512" i="14" s="1"/>
  <c r="G513" i="14" s="1"/>
  <c r="G514" i="14" s="1"/>
  <c r="G515" i="14" s="1"/>
  <c r="G516" i="14" s="1"/>
  <c r="G517" i="14" s="1"/>
  <c r="G518" i="14" s="1"/>
  <c r="G519" i="14" s="1"/>
  <c r="G520" i="14" s="1"/>
  <c r="G521" i="14" s="1"/>
  <c r="G522" i="14" s="1"/>
  <c r="G523" i="14" s="1"/>
  <c r="G524" i="14" s="1"/>
  <c r="G525" i="14" s="1"/>
  <c r="G526" i="14" s="1"/>
  <c r="G527" i="14" s="1"/>
  <c r="G528" i="14" s="1"/>
  <c r="G529" i="14" s="1"/>
  <c r="G530" i="14" s="1"/>
  <c r="G531" i="14" s="1"/>
  <c r="G532" i="14" s="1"/>
  <c r="G533" i="14" s="1"/>
  <c r="G534" i="14" s="1"/>
  <c r="G535" i="14" s="1"/>
  <c r="G536" i="14" s="1"/>
  <c r="G537" i="14" s="1"/>
  <c r="G538" i="14" s="1"/>
  <c r="G539" i="14" s="1"/>
  <c r="G540" i="14" s="1"/>
  <c r="G541" i="14" s="1"/>
  <c r="G542" i="14" s="1"/>
  <c r="G543" i="14" s="1"/>
  <c r="G544" i="14" s="1"/>
  <c r="G545" i="14" s="1"/>
  <c r="G546" i="14" s="1"/>
  <c r="G547" i="14" s="1"/>
  <c r="G548" i="14" s="1"/>
  <c r="G549" i="14" s="1"/>
  <c r="G550" i="14" s="1"/>
  <c r="G551" i="14" s="1"/>
  <c r="G552" i="14" s="1"/>
  <c r="G553" i="14" s="1"/>
  <c r="G554" i="14" s="1"/>
  <c r="G555" i="14" s="1"/>
  <c r="G556" i="14" s="1"/>
  <c r="G557" i="14" s="1"/>
  <c r="G558" i="14" s="1"/>
  <c r="G559" i="14" s="1"/>
  <c r="G560" i="14" s="1"/>
  <c r="G561" i="14" s="1"/>
  <c r="G562" i="14" s="1"/>
  <c r="G563" i="14" s="1"/>
  <c r="G564" i="14" s="1"/>
  <c r="G565" i="14" s="1"/>
  <c r="G566" i="14" s="1"/>
  <c r="G567" i="14" s="1"/>
  <c r="G568" i="14" s="1"/>
  <c r="G569" i="14" s="1"/>
  <c r="G570" i="14" s="1"/>
  <c r="G571" i="14" s="1"/>
  <c r="G572" i="14" s="1"/>
  <c r="G573" i="14" s="1"/>
  <c r="G574" i="14" s="1"/>
  <c r="G575" i="14" s="1"/>
  <c r="G576" i="14" s="1"/>
  <c r="G577" i="14" s="1"/>
  <c r="G578" i="14" s="1"/>
  <c r="G579" i="14" s="1"/>
  <c r="G580" i="14" s="1"/>
  <c r="G581" i="14" s="1"/>
  <c r="G582" i="14" s="1"/>
  <c r="G583" i="14" s="1"/>
  <c r="G584" i="14" s="1"/>
  <c r="G585" i="14" s="1"/>
  <c r="G586" i="14" s="1"/>
  <c r="G587" i="14" s="1"/>
  <c r="G588" i="14" s="1"/>
  <c r="G589" i="14" s="1"/>
  <c r="G590" i="14" s="1"/>
  <c r="G591" i="14" s="1"/>
  <c r="G592" i="14" s="1"/>
  <c r="G593" i="14" s="1"/>
  <c r="G594" i="14" s="1"/>
  <c r="G595" i="14" s="1"/>
  <c r="G596" i="14" s="1"/>
  <c r="G597" i="14" s="1"/>
  <c r="G598" i="14" s="1"/>
  <c r="G599" i="14" s="1"/>
  <c r="G600" i="14" s="1"/>
  <c r="G601" i="14" s="1"/>
  <c r="G602" i="14" s="1"/>
  <c r="G603" i="14" s="1"/>
  <c r="G604" i="14" s="1"/>
  <c r="G605" i="14" s="1"/>
  <c r="G606" i="14" s="1"/>
  <c r="G607" i="14" s="1"/>
  <c r="G608" i="14" s="1"/>
  <c r="G609" i="14" s="1"/>
  <c r="G610" i="14" s="1"/>
  <c r="G611" i="14" s="1"/>
  <c r="G612" i="14" s="1"/>
  <c r="G613" i="14" s="1"/>
  <c r="G614" i="14" s="1"/>
  <c r="G615" i="14" s="1"/>
  <c r="G616" i="14" s="1"/>
  <c r="G617" i="14" s="1"/>
  <c r="G618" i="14" s="1"/>
  <c r="G619" i="14" s="1"/>
  <c r="G620" i="14" s="1"/>
  <c r="G621" i="14" s="1"/>
  <c r="G622" i="14" s="1"/>
  <c r="G623" i="14" s="1"/>
  <c r="G624" i="14" s="1"/>
  <c r="G625" i="14" s="1"/>
  <c r="G626" i="14" s="1"/>
  <c r="G627" i="14" s="1"/>
  <c r="G628" i="14" s="1"/>
  <c r="G629" i="14" s="1"/>
  <c r="G630" i="14" s="1"/>
  <c r="G631" i="14" s="1"/>
  <c r="G632" i="14" s="1"/>
  <c r="G633" i="14" s="1"/>
  <c r="G634" i="14" s="1"/>
  <c r="G635" i="14" s="1"/>
  <c r="G636" i="14" s="1"/>
  <c r="G637" i="14" s="1"/>
  <c r="G638" i="14" s="1"/>
  <c r="G639" i="14" s="1"/>
  <c r="G640" i="14" s="1"/>
  <c r="G641" i="14" s="1"/>
  <c r="G642" i="14" s="1"/>
  <c r="G643" i="14" s="1"/>
  <c r="G644" i="14" s="1"/>
  <c r="G645" i="14" s="1"/>
  <c r="G646" i="14" s="1"/>
  <c r="G647" i="14" s="1"/>
  <c r="G648" i="14" s="1"/>
  <c r="G649" i="14" s="1"/>
  <c r="G650" i="14" s="1"/>
  <c r="G651" i="14" s="1"/>
  <c r="G652" i="14" s="1"/>
  <c r="G653" i="14" s="1"/>
  <c r="G654" i="14" s="1"/>
  <c r="G655" i="14" s="1"/>
  <c r="G656" i="14" s="1"/>
  <c r="G657" i="14" s="1"/>
  <c r="G658" i="14" s="1"/>
  <c r="G659" i="14" s="1"/>
  <c r="G660" i="14" s="1"/>
  <c r="G661" i="14" s="1"/>
  <c r="G662" i="14" s="1"/>
  <c r="G663" i="14" s="1"/>
  <c r="G664" i="14" s="1"/>
  <c r="G665" i="14" s="1"/>
  <c r="G666" i="14" s="1"/>
  <c r="G667" i="14" s="1"/>
  <c r="G668" i="14" s="1"/>
  <c r="G669" i="14" s="1"/>
  <c r="G670" i="14" s="1"/>
  <c r="G671" i="14" s="1"/>
  <c r="G672" i="14" s="1"/>
  <c r="G673" i="14" s="1"/>
  <c r="G674" i="14" s="1"/>
  <c r="G675" i="14" s="1"/>
  <c r="G676" i="14" s="1"/>
  <c r="G677" i="14" s="1"/>
  <c r="G678" i="14" s="1"/>
  <c r="G679" i="14" s="1"/>
  <c r="G680" i="14" s="1"/>
  <c r="G681" i="14" s="1"/>
  <c r="G682" i="14" s="1"/>
  <c r="G683" i="14" s="1"/>
  <c r="G684" i="14" s="1"/>
  <c r="G685" i="14" s="1"/>
  <c r="G686" i="14" s="1"/>
  <c r="G687" i="14" s="1"/>
  <c r="G688" i="14" s="1"/>
  <c r="G689" i="14" s="1"/>
  <c r="G690" i="14" s="1"/>
  <c r="G691" i="14" s="1"/>
  <c r="G692" i="14" s="1"/>
  <c r="G693" i="14" s="1"/>
  <c r="G694" i="14" s="1"/>
  <c r="G695" i="14" s="1"/>
  <c r="G696" i="14" s="1"/>
  <c r="G697" i="14" s="1"/>
  <c r="G698" i="14" s="1"/>
  <c r="G699" i="14" s="1"/>
  <c r="G700" i="14" s="1"/>
  <c r="G701" i="14" s="1"/>
  <c r="G702" i="14" s="1"/>
  <c r="G703" i="14" s="1"/>
  <c r="G704" i="14" s="1"/>
  <c r="G705" i="14" s="1"/>
  <c r="G706" i="14" s="1"/>
  <c r="G707" i="14" s="1"/>
  <c r="G708" i="14" s="1"/>
  <c r="G709" i="14" s="1"/>
  <c r="G710" i="14" s="1"/>
  <c r="G711" i="14" s="1"/>
  <c r="G712" i="14" s="1"/>
  <c r="G713" i="14" s="1"/>
  <c r="G714" i="14" s="1"/>
  <c r="G715" i="14" s="1"/>
  <c r="G716" i="14" s="1"/>
  <c r="G717" i="14" s="1"/>
  <c r="G718" i="14" s="1"/>
  <c r="G719" i="14" s="1"/>
  <c r="G720" i="14" s="1"/>
  <c r="G721" i="14" s="1"/>
  <c r="G722" i="14" s="1"/>
  <c r="G723" i="14" s="1"/>
  <c r="G724" i="14" s="1"/>
  <c r="G725" i="14" s="1"/>
  <c r="G726" i="14" s="1"/>
  <c r="G727" i="14" s="1"/>
  <c r="G728" i="14" s="1"/>
  <c r="G729" i="14" s="1"/>
  <c r="G730" i="14" s="1"/>
  <c r="G731" i="14" s="1"/>
  <c r="G732" i="14" s="1"/>
  <c r="G733" i="14" s="1"/>
  <c r="G734" i="14" s="1"/>
  <c r="G735" i="14" s="1"/>
  <c r="G736" i="14" s="1"/>
  <c r="G737" i="14" s="1"/>
  <c r="G738" i="14" s="1"/>
  <c r="G739" i="14" s="1"/>
  <c r="G740" i="14" s="1"/>
  <c r="G741" i="14" s="1"/>
  <c r="G742" i="14" s="1"/>
  <c r="G743" i="14" s="1"/>
  <c r="G744" i="14" s="1"/>
  <c r="G745" i="14" s="1"/>
  <c r="G746" i="14" s="1"/>
  <c r="G747" i="14" s="1"/>
  <c r="G748" i="14" s="1"/>
  <c r="G749" i="14" s="1"/>
  <c r="G750" i="14" s="1"/>
  <c r="G751" i="14" s="1"/>
  <c r="G752" i="14" s="1"/>
  <c r="G753" i="14" s="1"/>
  <c r="G754" i="14" s="1"/>
  <c r="G755" i="14" s="1"/>
  <c r="G756" i="14" s="1"/>
  <c r="G757" i="14" s="1"/>
  <c r="G758" i="14" s="1"/>
  <c r="G759" i="14" s="1"/>
  <c r="G760" i="14" s="1"/>
  <c r="G761" i="14" s="1"/>
  <c r="G762" i="14" s="1"/>
  <c r="G763" i="14" s="1"/>
  <c r="G764" i="14" s="1"/>
  <c r="G765" i="14" s="1"/>
  <c r="G766" i="14" s="1"/>
  <c r="G767" i="14" s="1"/>
  <c r="G768" i="14" s="1"/>
  <c r="G769" i="14" s="1"/>
  <c r="G770" i="14" s="1"/>
  <c r="G771" i="14" s="1"/>
  <c r="G772" i="14" s="1"/>
  <c r="G773" i="14" s="1"/>
  <c r="G774" i="14" s="1"/>
  <c r="G775" i="14" s="1"/>
  <c r="G776" i="14" s="1"/>
  <c r="G777" i="14" s="1"/>
  <c r="G778" i="14" s="1"/>
  <c r="G779" i="14" s="1"/>
  <c r="G780" i="14" s="1"/>
  <c r="G781" i="14" s="1"/>
  <c r="G782" i="14" s="1"/>
  <c r="G783" i="14" s="1"/>
  <c r="G784" i="14" s="1"/>
  <c r="G785" i="14" s="1"/>
  <c r="G786" i="14" s="1"/>
  <c r="G787" i="14" s="1"/>
  <c r="G788" i="14" s="1"/>
  <c r="G789" i="14" s="1"/>
  <c r="G790" i="14" s="1"/>
  <c r="G791" i="14" s="1"/>
  <c r="G792" i="14" s="1"/>
  <c r="G793" i="14" s="1"/>
  <c r="G794" i="14" s="1"/>
  <c r="G795" i="14" s="1"/>
  <c r="G796" i="14" s="1"/>
  <c r="G797" i="14" s="1"/>
  <c r="G798" i="14" s="1"/>
  <c r="G799" i="14" s="1"/>
  <c r="G800" i="14" s="1"/>
  <c r="G801" i="14" s="1"/>
  <c r="G802" i="14" s="1"/>
  <c r="G803" i="14" s="1"/>
  <c r="G804" i="14" s="1"/>
  <c r="G805" i="14" s="1"/>
  <c r="G806" i="14" s="1"/>
  <c r="G807" i="14" s="1"/>
  <c r="G808" i="14" s="1"/>
  <c r="G809" i="14" s="1"/>
  <c r="G810" i="14" s="1"/>
  <c r="G811" i="14" s="1"/>
  <c r="G812" i="14" s="1"/>
  <c r="G813" i="14" s="1"/>
  <c r="G814" i="14" s="1"/>
  <c r="G815" i="14" s="1"/>
  <c r="G816" i="14" s="1"/>
  <c r="G817" i="14" s="1"/>
  <c r="G818" i="14" s="1"/>
  <c r="G819" i="14" s="1"/>
  <c r="G820" i="14" s="1"/>
  <c r="G821" i="14" s="1"/>
  <c r="G822" i="14" s="1"/>
  <c r="G823" i="14" s="1"/>
  <c r="G824" i="14" s="1"/>
  <c r="G825" i="14" s="1"/>
  <c r="G826" i="14" s="1"/>
  <c r="G827" i="14" s="1"/>
  <c r="G828" i="14" s="1"/>
  <c r="G829" i="14" s="1"/>
  <c r="G830" i="14" s="1"/>
  <c r="G831" i="14" s="1"/>
  <c r="G832" i="14" s="1"/>
  <c r="G833" i="14" s="1"/>
  <c r="G834" i="14" s="1"/>
  <c r="G835" i="14" s="1"/>
  <c r="G836" i="14" s="1"/>
  <c r="G837" i="14" s="1"/>
  <c r="G838" i="14" s="1"/>
  <c r="G839" i="14" s="1"/>
  <c r="G840" i="14" s="1"/>
  <c r="G841" i="14" s="1"/>
  <c r="G842" i="14" s="1"/>
  <c r="G843" i="14" s="1"/>
  <c r="G844" i="14" s="1"/>
  <c r="G845" i="14" s="1"/>
  <c r="G846" i="14" s="1"/>
  <c r="G847" i="14" s="1"/>
  <c r="G848" i="14" s="1"/>
  <c r="G849" i="14" s="1"/>
  <c r="G850" i="14" s="1"/>
  <c r="G851" i="14" s="1"/>
  <c r="G852" i="14" s="1"/>
  <c r="G853" i="14" s="1"/>
  <c r="G854" i="14" s="1"/>
  <c r="G855" i="14" s="1"/>
  <c r="G856" i="14" s="1"/>
  <c r="G857" i="14" s="1"/>
  <c r="G858" i="14" s="1"/>
  <c r="G859" i="14" s="1"/>
  <c r="G860" i="14" s="1"/>
  <c r="G861" i="14" s="1"/>
  <c r="G862" i="14" s="1"/>
  <c r="G863" i="14" s="1"/>
  <c r="G864" i="14" s="1"/>
  <c r="G865" i="14" s="1"/>
  <c r="G866" i="14" s="1"/>
  <c r="G867" i="14" s="1"/>
  <c r="G868" i="14" s="1"/>
  <c r="G869" i="14" s="1"/>
  <c r="G870" i="14" s="1"/>
  <c r="G871" i="14" s="1"/>
  <c r="G872" i="14" s="1"/>
  <c r="G873" i="14" s="1"/>
  <c r="G874" i="14" s="1"/>
  <c r="G875" i="14" s="1"/>
  <c r="G876" i="14" s="1"/>
  <c r="G877" i="14" s="1"/>
  <c r="G878" i="14" s="1"/>
  <c r="G879" i="14" s="1"/>
  <c r="G880" i="14" s="1"/>
  <c r="G881" i="14" s="1"/>
  <c r="G882" i="14" s="1"/>
  <c r="G883" i="14" s="1"/>
  <c r="G884" i="14" s="1"/>
  <c r="G885" i="14" s="1"/>
  <c r="G886" i="14" s="1"/>
  <c r="G887" i="14" s="1"/>
  <c r="G888" i="14" s="1"/>
  <c r="G889" i="14" s="1"/>
  <c r="G890" i="14" s="1"/>
  <c r="G891" i="14" s="1"/>
  <c r="G892" i="14" s="1"/>
  <c r="G893" i="14" s="1"/>
  <c r="G894" i="14" s="1"/>
  <c r="G895" i="14" s="1"/>
  <c r="G896" i="14" s="1"/>
  <c r="G897" i="14" s="1"/>
  <c r="G898" i="14" s="1"/>
  <c r="G899" i="14" s="1"/>
  <c r="G900" i="14" s="1"/>
  <c r="G901" i="14" s="1"/>
  <c r="G902" i="14" s="1"/>
  <c r="G903" i="14" s="1"/>
  <c r="G904" i="14" s="1"/>
  <c r="G905" i="14" s="1"/>
  <c r="G906" i="14" s="1"/>
  <c r="G907" i="14" s="1"/>
  <c r="G908" i="14" s="1"/>
  <c r="G909" i="14" s="1"/>
  <c r="G910" i="14" s="1"/>
  <c r="G911" i="14" s="1"/>
  <c r="G912" i="14" s="1"/>
  <c r="G913" i="14" s="1"/>
  <c r="G914" i="14" s="1"/>
  <c r="G915" i="14" s="1"/>
  <c r="G916" i="14" s="1"/>
  <c r="G917" i="14" s="1"/>
  <c r="G918" i="14" s="1"/>
  <c r="G919" i="14" s="1"/>
  <c r="G920" i="14" s="1"/>
  <c r="G921" i="14" s="1"/>
  <c r="G922" i="14" s="1"/>
  <c r="G923" i="14" s="1"/>
  <c r="G924" i="14" s="1"/>
  <c r="G925" i="14" s="1"/>
  <c r="G926" i="14" s="1"/>
  <c r="G927" i="14" s="1"/>
  <c r="G928" i="14" s="1"/>
  <c r="G929" i="14" s="1"/>
  <c r="G930" i="14" s="1"/>
  <c r="G931" i="14" s="1"/>
  <c r="G932" i="14" s="1"/>
  <c r="G933" i="14" s="1"/>
  <c r="G934" i="14" s="1"/>
  <c r="G935" i="14" s="1"/>
  <c r="G936" i="14" s="1"/>
  <c r="G937" i="14" s="1"/>
  <c r="G938" i="14" s="1"/>
  <c r="G939" i="14" s="1"/>
  <c r="G940" i="14" s="1"/>
  <c r="G941" i="14" s="1"/>
  <c r="G942" i="14" s="1"/>
  <c r="G943" i="14" s="1"/>
  <c r="G944" i="14" s="1"/>
  <c r="G945" i="14" s="1"/>
  <c r="G946" i="14" s="1"/>
  <c r="G947" i="14" s="1"/>
  <c r="G948" i="14" s="1"/>
  <c r="G949" i="14" s="1"/>
  <c r="G950" i="14" s="1"/>
  <c r="G951" i="14" s="1"/>
  <c r="G952" i="14" s="1"/>
  <c r="G953" i="14" s="1"/>
  <c r="G954" i="14" s="1"/>
  <c r="G955" i="14" s="1"/>
  <c r="G956" i="14" s="1"/>
  <c r="G957" i="14" s="1"/>
  <c r="G958" i="14" s="1"/>
  <c r="G959" i="14" s="1"/>
  <c r="G960" i="14" s="1"/>
  <c r="G961" i="14" s="1"/>
  <c r="G962" i="14" s="1"/>
  <c r="G963" i="14" s="1"/>
  <c r="G964" i="14" s="1"/>
  <c r="G965" i="14" s="1"/>
  <c r="G966" i="14" s="1"/>
  <c r="G967" i="14" s="1"/>
  <c r="G968" i="14" s="1"/>
  <c r="G969" i="14" s="1"/>
  <c r="G970" i="14" s="1"/>
  <c r="G971" i="14" s="1"/>
  <c r="G972" i="14" s="1"/>
  <c r="G973" i="14" s="1"/>
  <c r="G974" i="14" s="1"/>
  <c r="G975" i="14" s="1"/>
  <c r="G976" i="14" s="1"/>
  <c r="G977" i="14" s="1"/>
  <c r="G978" i="14" s="1"/>
  <c r="G979" i="14" s="1"/>
  <c r="G980" i="14" s="1"/>
  <c r="G981" i="14" s="1"/>
  <c r="G982" i="14" s="1"/>
  <c r="G983" i="14" s="1"/>
  <c r="G984" i="14" s="1"/>
  <c r="G985" i="14" s="1"/>
  <c r="G986" i="14" s="1"/>
  <c r="G987" i="14" s="1"/>
  <c r="G988" i="14" s="1"/>
  <c r="G989" i="14" s="1"/>
  <c r="G990" i="14" s="1"/>
  <c r="G991" i="14" s="1"/>
  <c r="G992" i="14" s="1"/>
  <c r="G993" i="14" s="1"/>
  <c r="G994" i="14" s="1"/>
  <c r="G995" i="14" s="1"/>
  <c r="G996" i="14" s="1"/>
  <c r="G997" i="14" s="1"/>
  <c r="G998" i="14" s="1"/>
  <c r="G999" i="14" s="1"/>
  <c r="G1000" i="14" s="1"/>
  <c r="G1001" i="14" s="1"/>
  <c r="G1002" i="14" s="1"/>
  <c r="G1003" i="14" s="1"/>
  <c r="G1004" i="14" s="1"/>
  <c r="G1005" i="14" s="1"/>
  <c r="G1006" i="14" s="1"/>
  <c r="G1007" i="14" s="1"/>
  <c r="G1008" i="14" s="1"/>
  <c r="G1009" i="14" s="1"/>
  <c r="G1010" i="14" s="1"/>
  <c r="G1011" i="14" s="1"/>
  <c r="G1012" i="14" s="1"/>
  <c r="G1013" i="14" s="1"/>
  <c r="G1014" i="14" s="1"/>
  <c r="G1015" i="14" s="1"/>
  <c r="G1016" i="14" s="1"/>
  <c r="G1017" i="14" s="1"/>
  <c r="G1018" i="14" s="1"/>
  <c r="G1019" i="14" s="1"/>
  <c r="G1020" i="14" s="1"/>
  <c r="G1021" i="14" s="1"/>
  <c r="G1022" i="14" s="1"/>
  <c r="G1023" i="14" s="1"/>
  <c r="G1024" i="14" s="1"/>
  <c r="G1025" i="14" s="1"/>
  <c r="G1026" i="14" s="1"/>
  <c r="G1027" i="14" s="1"/>
  <c r="G1028" i="14" s="1"/>
  <c r="G1029" i="14" s="1"/>
  <c r="G1030" i="14" s="1"/>
  <c r="G1031" i="14" s="1"/>
  <c r="G1032" i="14" s="1"/>
  <c r="G1033" i="14" s="1"/>
  <c r="G1034" i="14" s="1"/>
  <c r="G1035" i="14" s="1"/>
  <c r="G1036" i="14" s="1"/>
  <c r="G1037" i="14" s="1"/>
  <c r="G1038" i="14" s="1"/>
  <c r="G1039" i="14" s="1"/>
  <c r="G1040" i="14" s="1"/>
  <c r="G1041" i="14" s="1"/>
  <c r="G1042" i="14" s="1"/>
  <c r="G1043" i="14" s="1"/>
  <c r="G1044" i="14" s="1"/>
  <c r="G1045" i="14" s="1"/>
  <c r="G1046" i="14" s="1"/>
  <c r="G1047" i="14" s="1"/>
  <c r="G1048" i="14" s="1"/>
  <c r="G1049" i="14" s="1"/>
  <c r="G1050" i="14" s="1"/>
  <c r="G1051" i="14" s="1"/>
  <c r="G1052" i="14" s="1"/>
  <c r="G1053" i="14" s="1"/>
  <c r="G1054" i="14" s="1"/>
  <c r="G1055" i="14" s="1"/>
  <c r="G1056" i="14" s="1"/>
  <c r="G1057" i="14" s="1"/>
  <c r="G1058" i="14" s="1"/>
  <c r="G1059" i="14" s="1"/>
  <c r="G1060" i="14" s="1"/>
  <c r="G1061" i="14" s="1"/>
  <c r="G1062" i="14" s="1"/>
  <c r="G1063" i="14" s="1"/>
  <c r="G1064" i="14" s="1"/>
  <c r="G1065" i="14" s="1"/>
  <c r="G1066" i="14" s="1"/>
  <c r="G1067" i="14" s="1"/>
  <c r="G1068" i="14" s="1"/>
  <c r="G1069" i="14" s="1"/>
  <c r="G1070" i="14" s="1"/>
  <c r="G1071" i="14" s="1"/>
  <c r="G1072" i="14" s="1"/>
  <c r="G1073" i="14" s="1"/>
  <c r="G1074" i="14" s="1"/>
  <c r="G1075" i="14" s="1"/>
  <c r="G1076" i="14" s="1"/>
  <c r="G1077" i="14" s="1"/>
  <c r="G1078" i="14" s="1"/>
  <c r="G1079" i="14" s="1"/>
  <c r="G1080" i="14" s="1"/>
  <c r="G1081" i="14" s="1"/>
  <c r="G1082" i="14" s="1"/>
  <c r="G1083" i="14" s="1"/>
  <c r="G1084" i="14" s="1"/>
  <c r="G1085" i="14" s="1"/>
  <c r="G1086" i="14" s="1"/>
  <c r="G1087" i="14" s="1"/>
  <c r="G1088" i="14" s="1"/>
  <c r="G1089" i="14" s="1"/>
  <c r="G1090" i="14" s="1"/>
  <c r="G1091" i="14" s="1"/>
  <c r="G1092" i="14" s="1"/>
  <c r="G1093" i="14" s="1"/>
  <c r="G1094" i="14" s="1"/>
  <c r="G1095" i="14" s="1"/>
  <c r="G1096" i="14" s="1"/>
  <c r="G1097" i="14" s="1"/>
  <c r="G1098" i="14" s="1"/>
  <c r="G1099" i="14" s="1"/>
  <c r="G1100" i="14" s="1"/>
  <c r="G1101" i="14" s="1"/>
  <c r="G1102" i="14" s="1"/>
  <c r="G1103" i="14" s="1"/>
  <c r="G1104" i="14" s="1"/>
  <c r="G1105" i="14" s="1"/>
  <c r="G1106" i="14" s="1"/>
  <c r="G1107" i="14" s="1"/>
  <c r="G1108" i="14" s="1"/>
  <c r="G1109" i="14" s="1"/>
  <c r="G1110" i="14" s="1"/>
  <c r="G1111" i="14" s="1"/>
  <c r="G1112" i="14" s="1"/>
  <c r="G1113" i="14" s="1"/>
  <c r="G1114" i="14" s="1"/>
  <c r="G1115" i="14" s="1"/>
  <c r="G1116" i="14" s="1"/>
  <c r="G1117" i="14" s="1"/>
  <c r="G1118" i="14" s="1"/>
  <c r="G1119" i="14" s="1"/>
  <c r="G1120" i="14" s="1"/>
  <c r="G1121" i="14" s="1"/>
  <c r="G1122" i="14" s="1"/>
  <c r="G1123" i="14" s="1"/>
  <c r="G1124" i="14" s="1"/>
  <c r="G1125" i="14" s="1"/>
  <c r="G1126" i="14" s="1"/>
  <c r="G1127" i="14" s="1"/>
  <c r="G1128" i="14" s="1"/>
  <c r="G1129" i="14" s="1"/>
  <c r="G1130" i="14" s="1"/>
  <c r="G1131" i="14" s="1"/>
  <c r="G1132" i="14" s="1"/>
  <c r="G1133" i="14" s="1"/>
  <c r="G1134" i="14" s="1"/>
  <c r="G1135" i="14" s="1"/>
  <c r="G1136" i="14" s="1"/>
  <c r="G1137" i="14" s="1"/>
  <c r="G1138" i="14" s="1"/>
  <c r="G1139" i="14" s="1"/>
  <c r="G1140" i="14" s="1"/>
  <c r="G1141" i="14" s="1"/>
  <c r="G1142" i="14" s="1"/>
  <c r="G1143" i="14" s="1"/>
  <c r="G1144" i="14" s="1"/>
  <c r="G1145" i="14" s="1"/>
  <c r="G1146" i="14" s="1"/>
  <c r="G1147" i="14" s="1"/>
  <c r="G1148" i="14" s="1"/>
  <c r="G1149" i="14" s="1"/>
  <c r="G1150" i="14" s="1"/>
  <c r="G1151" i="14" s="1"/>
  <c r="G1152" i="14" s="1"/>
  <c r="G1153" i="14" s="1"/>
  <c r="G1154" i="14" s="1"/>
  <c r="G1155" i="14" s="1"/>
  <c r="G1156" i="14" s="1"/>
  <c r="G1157" i="14" s="1"/>
  <c r="G1158" i="14" s="1"/>
  <c r="G1159" i="14" s="1"/>
  <c r="G1160" i="14" s="1"/>
  <c r="G1161" i="14" s="1"/>
  <c r="G1162" i="14" s="1"/>
  <c r="G1163" i="14" s="1"/>
  <c r="G1164" i="14" s="1"/>
  <c r="G1165" i="14" s="1"/>
  <c r="G1166" i="14" s="1"/>
  <c r="G1167" i="14" s="1"/>
  <c r="G1168" i="14" s="1"/>
  <c r="G1169" i="14" s="1"/>
  <c r="G1170" i="14" s="1"/>
  <c r="G1171" i="14" s="1"/>
  <c r="G1172" i="14" s="1"/>
  <c r="G1173" i="14" s="1"/>
  <c r="G1174" i="14" s="1"/>
  <c r="G1175" i="14" s="1"/>
  <c r="G1176" i="14" s="1"/>
  <c r="G1177" i="14" s="1"/>
  <c r="G1178" i="14" s="1"/>
  <c r="G1179" i="14" s="1"/>
  <c r="G1180" i="14" s="1"/>
  <c r="G1181" i="14" s="1"/>
  <c r="G1182" i="14" s="1"/>
  <c r="G1183" i="14" s="1"/>
  <c r="G1184" i="14" s="1"/>
  <c r="G1185" i="14" s="1"/>
  <c r="G1186" i="14" s="1"/>
  <c r="G1187" i="14" s="1"/>
  <c r="G1188" i="14" s="1"/>
  <c r="G1189" i="14" s="1"/>
  <c r="G1190" i="14" s="1"/>
  <c r="G1191" i="14" s="1"/>
  <c r="G1192" i="14" s="1"/>
  <c r="G1193" i="14" s="1"/>
  <c r="G1194" i="14" s="1"/>
  <c r="G1195" i="14" s="1"/>
  <c r="G1196" i="14" s="1"/>
  <c r="G1197" i="14" s="1"/>
  <c r="G1198" i="14" s="1"/>
  <c r="G1199" i="14" s="1"/>
  <c r="G1200" i="14" s="1"/>
  <c r="G1201" i="14" s="1"/>
  <c r="G1202" i="14" s="1"/>
  <c r="G1203" i="14" s="1"/>
  <c r="G1204" i="14" s="1"/>
  <c r="G1205" i="14" s="1"/>
  <c r="G1206" i="14" s="1"/>
  <c r="G1207" i="14" s="1"/>
  <c r="G1208" i="14" s="1"/>
  <c r="G1209" i="14" s="1"/>
  <c r="G1210" i="14" s="1"/>
  <c r="G1211" i="14" s="1"/>
  <c r="G1212" i="14" s="1"/>
  <c r="G1213" i="14" s="1"/>
  <c r="G1214" i="14" s="1"/>
  <c r="G1215" i="14" s="1"/>
  <c r="G1216" i="14" s="1"/>
  <c r="G1217" i="14" s="1"/>
  <c r="G1218" i="14" s="1"/>
  <c r="G1219" i="14" s="1"/>
  <c r="G1220" i="14" s="1"/>
  <c r="G1221" i="14" s="1"/>
  <c r="G1222" i="14" s="1"/>
  <c r="G1223" i="14" s="1"/>
  <c r="G1224" i="14" s="1"/>
  <c r="G1225" i="14" s="1"/>
  <c r="G1226" i="14" s="1"/>
  <c r="G1227" i="14" s="1"/>
  <c r="G1228" i="14" s="1"/>
  <c r="G1229" i="14" s="1"/>
  <c r="G1230" i="14" s="1"/>
  <c r="G1231" i="14" s="1"/>
  <c r="G1232" i="14" s="1"/>
  <c r="G1233" i="14" s="1"/>
  <c r="G1234" i="14" s="1"/>
  <c r="G1235" i="14" s="1"/>
  <c r="G1236" i="14" s="1"/>
  <c r="G1237" i="14" s="1"/>
  <c r="G1238" i="14" s="1"/>
  <c r="G1239" i="14" s="1"/>
  <c r="G1240" i="14" s="1"/>
  <c r="G1241" i="14" s="1"/>
  <c r="G1242" i="14" s="1"/>
  <c r="G1243" i="14" s="1"/>
  <c r="G1244" i="14" s="1"/>
  <c r="AT2" i="14"/>
  <c r="AT3" i="14" s="1"/>
  <c r="AT4" i="14" s="1"/>
  <c r="AT5" i="14" s="1"/>
  <c r="AT6" i="14" s="1"/>
  <c r="AT7" i="14" s="1"/>
  <c r="AT8" i="14" s="1"/>
  <c r="AT9" i="14" s="1"/>
  <c r="AT10" i="14" s="1"/>
  <c r="AT11" i="14" s="1"/>
  <c r="AT12" i="14" s="1"/>
  <c r="AT13" i="14" s="1"/>
  <c r="AT14" i="14" s="1"/>
  <c r="AT15" i="14" s="1"/>
  <c r="AT16" i="14" s="1"/>
  <c r="AT17" i="14" s="1"/>
  <c r="AT18" i="14" s="1"/>
  <c r="AT19" i="14" s="1"/>
  <c r="AT20" i="14" s="1"/>
  <c r="AT21" i="14" s="1"/>
  <c r="AT22" i="14" s="1"/>
  <c r="AT23" i="14" s="1"/>
  <c r="AT24" i="14" s="1"/>
  <c r="AT25" i="14" s="1"/>
  <c r="AT26" i="14" s="1"/>
  <c r="AT27" i="14" s="1"/>
  <c r="AT28" i="14" s="1"/>
  <c r="AT29" i="14" s="1"/>
  <c r="AT30" i="14" s="1"/>
  <c r="AT31" i="14" s="1"/>
  <c r="AT32" i="14" s="1"/>
  <c r="AT33" i="14" s="1"/>
  <c r="AT34" i="14" s="1"/>
  <c r="AT35" i="14" s="1"/>
  <c r="AT36" i="14" s="1"/>
  <c r="AT37" i="14" s="1"/>
  <c r="AT38" i="14" s="1"/>
  <c r="AT39" i="14" s="1"/>
  <c r="AT40" i="14" s="1"/>
  <c r="AT41" i="14" s="1"/>
  <c r="AT42" i="14" s="1"/>
  <c r="AT43" i="14" s="1"/>
  <c r="AT44" i="14" s="1"/>
  <c r="AT45" i="14" s="1"/>
  <c r="AT46" i="14" s="1"/>
  <c r="AT47" i="14" s="1"/>
  <c r="AT48" i="14" s="1"/>
  <c r="AT49" i="14" s="1"/>
  <c r="AT50" i="14" s="1"/>
  <c r="AT51" i="14" s="1"/>
  <c r="AT52" i="14" s="1"/>
  <c r="AT53" i="14" s="1"/>
  <c r="AT54" i="14" s="1"/>
  <c r="AT55" i="14" s="1"/>
  <c r="AT56" i="14" s="1"/>
  <c r="AT57" i="14" s="1"/>
  <c r="AT58" i="14" s="1"/>
  <c r="AT59" i="14" s="1"/>
  <c r="AT60" i="14" s="1"/>
  <c r="AT61" i="14" s="1"/>
  <c r="AT62" i="14" s="1"/>
  <c r="AT63" i="14" s="1"/>
  <c r="AT64" i="14" s="1"/>
  <c r="AT65" i="14" s="1"/>
  <c r="AT66" i="14" s="1"/>
  <c r="AT67" i="14" s="1"/>
  <c r="AT68" i="14" s="1"/>
  <c r="AT69" i="14" s="1"/>
  <c r="AT70" i="14" s="1"/>
  <c r="AT71" i="14" s="1"/>
  <c r="AT72" i="14" s="1"/>
  <c r="AT73" i="14" s="1"/>
  <c r="AT74" i="14" s="1"/>
  <c r="AT75" i="14" s="1"/>
  <c r="AT76" i="14" s="1"/>
  <c r="AT77" i="14" s="1"/>
  <c r="AT78" i="14" s="1"/>
  <c r="AT79" i="14" s="1"/>
  <c r="AT80" i="14" s="1"/>
  <c r="AT81" i="14" s="1"/>
  <c r="AT82" i="14" s="1"/>
  <c r="AT83" i="14" s="1"/>
  <c r="AT84" i="14" s="1"/>
  <c r="AT85" i="14" s="1"/>
  <c r="AT86" i="14" s="1"/>
  <c r="AT87" i="14" s="1"/>
  <c r="AT88" i="14" s="1"/>
  <c r="AT89" i="14" s="1"/>
  <c r="AT90" i="14" s="1"/>
  <c r="AT91" i="14" s="1"/>
  <c r="AT92" i="14" s="1"/>
  <c r="AT93" i="14" s="1"/>
  <c r="AT94" i="14" s="1"/>
  <c r="AT95" i="14" s="1"/>
  <c r="AT96" i="14" s="1"/>
  <c r="AT97" i="14" s="1"/>
  <c r="AT98" i="14" s="1"/>
  <c r="AT99" i="14" s="1"/>
  <c r="AT100" i="14" s="1"/>
  <c r="AT101" i="14" s="1"/>
  <c r="AT102" i="14" s="1"/>
  <c r="AT103" i="14" s="1"/>
  <c r="AT104" i="14" s="1"/>
  <c r="AT105" i="14" s="1"/>
  <c r="AT106" i="14" s="1"/>
  <c r="AT107" i="14" s="1"/>
  <c r="AT108" i="14" s="1"/>
  <c r="AT109" i="14" s="1"/>
  <c r="AT110" i="14" s="1"/>
  <c r="AT111" i="14" s="1"/>
  <c r="AT112" i="14" s="1"/>
  <c r="AT113" i="14" s="1"/>
  <c r="AT114" i="14" s="1"/>
  <c r="AT115" i="14" s="1"/>
  <c r="AT116" i="14" s="1"/>
  <c r="AT117" i="14" s="1"/>
  <c r="AT118" i="14" s="1"/>
  <c r="AT119" i="14" s="1"/>
  <c r="AT120" i="14" s="1"/>
  <c r="AT121" i="14" s="1"/>
  <c r="AT122" i="14" s="1"/>
  <c r="AT123" i="14" s="1"/>
  <c r="AT124" i="14" s="1"/>
  <c r="AT125" i="14" s="1"/>
  <c r="AT126" i="14" s="1"/>
  <c r="AT127" i="14" s="1"/>
  <c r="AT128" i="14" s="1"/>
  <c r="AT129" i="14" s="1"/>
  <c r="AT130" i="14" s="1"/>
  <c r="AT131" i="14" s="1"/>
  <c r="AT132" i="14" s="1"/>
  <c r="AT133" i="14" s="1"/>
  <c r="AT134" i="14" s="1"/>
  <c r="AT135" i="14" s="1"/>
  <c r="AT136" i="14" s="1"/>
  <c r="AT137" i="14" s="1"/>
  <c r="AT138" i="14" s="1"/>
  <c r="AT139" i="14" s="1"/>
  <c r="AT140" i="14" s="1"/>
  <c r="AT141" i="14" s="1"/>
  <c r="AT142" i="14" s="1"/>
  <c r="AT143" i="14" s="1"/>
  <c r="AT144" i="14" s="1"/>
  <c r="AT145" i="14" s="1"/>
  <c r="AT146" i="14" s="1"/>
  <c r="AT147" i="14" s="1"/>
  <c r="AT148" i="14" s="1"/>
  <c r="AT149" i="14" s="1"/>
  <c r="AT150" i="14" s="1"/>
  <c r="AT151" i="14" s="1"/>
  <c r="AT152" i="14" s="1"/>
  <c r="AT153" i="14" s="1"/>
  <c r="AT154" i="14" s="1"/>
  <c r="AT155" i="14" s="1"/>
  <c r="AT156" i="14" s="1"/>
  <c r="AT157" i="14" s="1"/>
  <c r="AT158" i="14" s="1"/>
  <c r="AT159" i="14" s="1"/>
  <c r="AT160" i="14" s="1"/>
  <c r="AT161" i="14" s="1"/>
  <c r="AT162" i="14" s="1"/>
  <c r="AT163" i="14" s="1"/>
  <c r="AT164" i="14" s="1"/>
  <c r="AT165" i="14" s="1"/>
  <c r="AT166" i="14" s="1"/>
  <c r="AT167" i="14" s="1"/>
  <c r="AT168" i="14" s="1"/>
  <c r="AT169" i="14" s="1"/>
  <c r="AT170" i="14" s="1"/>
  <c r="AT171" i="14" s="1"/>
  <c r="AT172" i="14" s="1"/>
  <c r="AT173" i="14" s="1"/>
  <c r="AT174" i="14" s="1"/>
  <c r="AT175" i="14" s="1"/>
  <c r="AT176" i="14" s="1"/>
  <c r="AT177" i="14" s="1"/>
  <c r="AT178" i="14" s="1"/>
  <c r="AT179" i="14" s="1"/>
  <c r="AT180" i="14" s="1"/>
  <c r="AT181" i="14" s="1"/>
  <c r="AT182" i="14" s="1"/>
  <c r="AT183" i="14" s="1"/>
  <c r="AT184" i="14" s="1"/>
  <c r="AT185" i="14" s="1"/>
  <c r="AT186" i="14" s="1"/>
  <c r="AT187" i="14" s="1"/>
  <c r="AT188" i="14" s="1"/>
  <c r="AT189" i="14" s="1"/>
  <c r="AT190" i="14" s="1"/>
  <c r="AT191" i="14" s="1"/>
  <c r="AT192" i="14" s="1"/>
  <c r="AT193" i="14" s="1"/>
  <c r="AT194" i="14" s="1"/>
  <c r="AT195" i="14" s="1"/>
  <c r="AT196" i="14" s="1"/>
  <c r="AT197" i="14" s="1"/>
  <c r="AT198" i="14" s="1"/>
  <c r="AT199" i="14" s="1"/>
  <c r="AT200" i="14" s="1"/>
  <c r="AT201" i="14" s="1"/>
  <c r="AT202" i="14" s="1"/>
  <c r="AT203" i="14" s="1"/>
  <c r="AT204" i="14" s="1"/>
  <c r="AT205" i="14" s="1"/>
  <c r="AT206" i="14" s="1"/>
  <c r="AT207" i="14" s="1"/>
  <c r="AT208" i="14" s="1"/>
  <c r="AT209" i="14" s="1"/>
  <c r="AT210" i="14" s="1"/>
  <c r="AT211" i="14" s="1"/>
  <c r="AT212" i="14" s="1"/>
  <c r="AT213" i="14" s="1"/>
  <c r="AT214" i="14" s="1"/>
  <c r="AT215" i="14" s="1"/>
  <c r="AT216" i="14" s="1"/>
  <c r="AT217" i="14" s="1"/>
  <c r="AT218" i="14" s="1"/>
  <c r="AT219" i="14" s="1"/>
  <c r="AT220" i="14" s="1"/>
  <c r="AT221" i="14" s="1"/>
  <c r="AT222" i="14" s="1"/>
  <c r="AT223" i="14" s="1"/>
  <c r="AT224" i="14" s="1"/>
  <c r="AT225" i="14" s="1"/>
  <c r="AT226" i="14" s="1"/>
  <c r="AT227" i="14" s="1"/>
  <c r="AT228" i="14" s="1"/>
  <c r="AT229" i="14" s="1"/>
  <c r="AT230" i="14" s="1"/>
  <c r="AT231" i="14" s="1"/>
  <c r="AT232" i="14" s="1"/>
  <c r="AT233" i="14" s="1"/>
  <c r="AT234" i="14" s="1"/>
  <c r="AT235" i="14" s="1"/>
  <c r="AT236" i="14" s="1"/>
  <c r="AT237" i="14" s="1"/>
  <c r="AT238" i="14" s="1"/>
  <c r="AT239" i="14" s="1"/>
  <c r="AT240" i="14" s="1"/>
  <c r="AT241" i="14" s="1"/>
  <c r="AT242" i="14" s="1"/>
  <c r="AT243" i="14" s="1"/>
  <c r="AT244" i="14" s="1"/>
  <c r="AT245" i="14" s="1"/>
  <c r="AT246" i="14" s="1"/>
  <c r="AT247" i="14" s="1"/>
  <c r="AT248" i="14" s="1"/>
  <c r="AT249" i="14" s="1"/>
  <c r="AT250" i="14" s="1"/>
  <c r="AT251" i="14" s="1"/>
  <c r="AT252" i="14" s="1"/>
  <c r="AT253" i="14" s="1"/>
  <c r="AT254" i="14" s="1"/>
  <c r="AT255" i="14" s="1"/>
  <c r="AT256" i="14" s="1"/>
  <c r="AT257" i="14" s="1"/>
  <c r="AT258" i="14" s="1"/>
  <c r="AT259" i="14" s="1"/>
  <c r="AT260" i="14" s="1"/>
  <c r="AT261" i="14" s="1"/>
  <c r="AT262" i="14" s="1"/>
  <c r="AT263" i="14" s="1"/>
  <c r="AT264" i="14" s="1"/>
  <c r="AT265" i="14" s="1"/>
  <c r="AT266" i="14" s="1"/>
  <c r="AT267" i="14" s="1"/>
  <c r="AT268" i="14" s="1"/>
  <c r="AT269" i="14" s="1"/>
  <c r="AT270" i="14" s="1"/>
  <c r="AT271" i="14" s="1"/>
  <c r="AT272" i="14" s="1"/>
  <c r="AT273" i="14" s="1"/>
  <c r="AT274" i="14" s="1"/>
  <c r="AT275" i="14" s="1"/>
  <c r="AT276" i="14" s="1"/>
  <c r="AT277" i="14" s="1"/>
  <c r="AT278" i="14" s="1"/>
  <c r="AT279" i="14" s="1"/>
  <c r="AT280" i="14" s="1"/>
  <c r="AT281" i="14" s="1"/>
  <c r="AT282" i="14" s="1"/>
  <c r="AT283" i="14" s="1"/>
  <c r="AT284" i="14" s="1"/>
  <c r="AT285" i="14" s="1"/>
  <c r="AT286" i="14" s="1"/>
  <c r="AT287" i="14" s="1"/>
  <c r="AT288" i="14" s="1"/>
  <c r="AT289" i="14" s="1"/>
  <c r="AT290" i="14" s="1"/>
  <c r="AT291" i="14" s="1"/>
  <c r="AT292" i="14" s="1"/>
  <c r="AT293" i="14" s="1"/>
  <c r="AT294" i="14" s="1"/>
  <c r="AT295" i="14" s="1"/>
  <c r="AT296" i="14" s="1"/>
  <c r="AT297" i="14" s="1"/>
  <c r="AT298" i="14" s="1"/>
  <c r="AT299" i="14" s="1"/>
  <c r="AT300" i="14" s="1"/>
  <c r="AT301" i="14" s="1"/>
  <c r="AT302" i="14" s="1"/>
  <c r="AT303" i="14" s="1"/>
  <c r="AT304" i="14" s="1"/>
  <c r="AT305" i="14" s="1"/>
  <c r="AT306" i="14" s="1"/>
  <c r="AT307" i="14" s="1"/>
  <c r="AT308" i="14" s="1"/>
  <c r="AT309" i="14" s="1"/>
  <c r="AT310" i="14" s="1"/>
  <c r="AT311" i="14" s="1"/>
  <c r="AT312" i="14" s="1"/>
  <c r="AT313" i="14" s="1"/>
  <c r="AT314" i="14" s="1"/>
  <c r="AT315" i="14" s="1"/>
  <c r="AT316" i="14" s="1"/>
  <c r="AT317" i="14" s="1"/>
  <c r="AT318" i="14" s="1"/>
  <c r="AT319" i="14" s="1"/>
  <c r="AT320" i="14" s="1"/>
  <c r="AT321" i="14" s="1"/>
  <c r="AT322" i="14" s="1"/>
  <c r="AT323" i="14" s="1"/>
  <c r="AT324" i="14" s="1"/>
  <c r="AT325" i="14" s="1"/>
  <c r="AT326" i="14" s="1"/>
  <c r="AT327" i="14" s="1"/>
  <c r="AT328" i="14" s="1"/>
  <c r="AT329" i="14" s="1"/>
  <c r="AT330" i="14" s="1"/>
  <c r="AT331" i="14" s="1"/>
  <c r="AT332" i="14" s="1"/>
  <c r="AT333" i="14" s="1"/>
  <c r="AT334" i="14" s="1"/>
  <c r="AT335" i="14" s="1"/>
  <c r="AT336" i="14" s="1"/>
  <c r="AT337" i="14" s="1"/>
  <c r="AT338" i="14" s="1"/>
  <c r="AT339" i="14" s="1"/>
  <c r="AT340" i="14" s="1"/>
  <c r="AT341" i="14" s="1"/>
  <c r="AT342" i="14" s="1"/>
  <c r="AT343" i="14" s="1"/>
  <c r="AT344" i="14" s="1"/>
  <c r="AT345" i="14" s="1"/>
  <c r="AT346" i="14" s="1"/>
  <c r="AT347" i="14" s="1"/>
  <c r="AT348" i="14" s="1"/>
  <c r="AT349" i="14" s="1"/>
  <c r="AT350" i="14" s="1"/>
  <c r="AT351" i="14" s="1"/>
  <c r="AT352" i="14" s="1"/>
  <c r="AT353" i="14" s="1"/>
  <c r="AT354" i="14" s="1"/>
  <c r="AT355" i="14" s="1"/>
  <c r="AT356" i="14" s="1"/>
  <c r="AT357" i="14" s="1"/>
  <c r="AT358" i="14" s="1"/>
  <c r="AT359" i="14" s="1"/>
  <c r="AT360" i="14" s="1"/>
  <c r="AT361" i="14" s="1"/>
  <c r="AT362" i="14" s="1"/>
  <c r="AT363" i="14" s="1"/>
  <c r="AT364" i="14" s="1"/>
  <c r="AT365" i="14" s="1"/>
  <c r="AT366" i="14" s="1"/>
  <c r="AT367" i="14" s="1"/>
  <c r="AT368" i="14" s="1"/>
  <c r="AT369" i="14" s="1"/>
  <c r="AT370" i="14" s="1"/>
  <c r="AT371" i="14" s="1"/>
  <c r="AT372" i="14" s="1"/>
  <c r="AT373" i="14" s="1"/>
  <c r="AT374" i="14" s="1"/>
  <c r="AT375" i="14" s="1"/>
  <c r="AT376" i="14" s="1"/>
  <c r="AT377" i="14" s="1"/>
  <c r="AT378" i="14" s="1"/>
  <c r="AT379" i="14" s="1"/>
  <c r="AT380" i="14" s="1"/>
  <c r="AT381" i="14" s="1"/>
  <c r="AT382" i="14" s="1"/>
  <c r="AT383" i="14" s="1"/>
  <c r="AT384" i="14" s="1"/>
  <c r="AT385" i="14" s="1"/>
  <c r="AT386" i="14" s="1"/>
  <c r="AT387" i="14" s="1"/>
  <c r="AT388" i="14" s="1"/>
  <c r="AT389" i="14" s="1"/>
  <c r="AT390" i="14" s="1"/>
  <c r="AT391" i="14" s="1"/>
  <c r="AT392" i="14" s="1"/>
  <c r="AT393" i="14" s="1"/>
  <c r="AT394" i="14" s="1"/>
  <c r="AT395" i="14" s="1"/>
  <c r="AT396" i="14" s="1"/>
  <c r="AT397" i="14" s="1"/>
  <c r="AT398" i="14" s="1"/>
  <c r="AT399" i="14" s="1"/>
  <c r="AT400" i="14" s="1"/>
  <c r="AT401" i="14" s="1"/>
  <c r="AT402" i="14" s="1"/>
  <c r="AT403" i="14" s="1"/>
  <c r="AT404" i="14" s="1"/>
  <c r="AT405" i="14" s="1"/>
  <c r="AT406" i="14" s="1"/>
  <c r="AT407" i="14" s="1"/>
  <c r="AT408" i="14" s="1"/>
  <c r="AT409" i="14" s="1"/>
  <c r="AT410" i="14" s="1"/>
  <c r="AT411" i="14" s="1"/>
  <c r="AT412" i="14" s="1"/>
  <c r="AT413" i="14" s="1"/>
  <c r="AT414" i="14" s="1"/>
  <c r="AT415" i="14" s="1"/>
  <c r="AT416" i="14" s="1"/>
  <c r="AT417" i="14" s="1"/>
  <c r="AT418" i="14" s="1"/>
  <c r="AT419" i="14" s="1"/>
  <c r="AT420" i="14" s="1"/>
  <c r="AT421" i="14" s="1"/>
  <c r="AT422" i="14" s="1"/>
  <c r="AT423" i="14" s="1"/>
  <c r="AT424" i="14" s="1"/>
  <c r="AT425" i="14" s="1"/>
  <c r="AT426" i="14" s="1"/>
  <c r="AT427" i="14" s="1"/>
  <c r="AT428" i="14" s="1"/>
  <c r="AT429" i="14" s="1"/>
  <c r="AT430" i="14" s="1"/>
  <c r="AT431" i="14" s="1"/>
  <c r="AT432" i="14" s="1"/>
  <c r="AT433" i="14" s="1"/>
  <c r="AT434" i="14" s="1"/>
  <c r="AT435" i="14" s="1"/>
  <c r="AT436" i="14" s="1"/>
  <c r="AT437" i="14" s="1"/>
  <c r="AT438" i="14" s="1"/>
  <c r="AT439" i="14" s="1"/>
  <c r="AT440" i="14" s="1"/>
  <c r="AT441" i="14" s="1"/>
  <c r="AT442" i="14" s="1"/>
  <c r="AT443" i="14" s="1"/>
  <c r="AT444" i="14" s="1"/>
  <c r="AT445" i="14" s="1"/>
  <c r="AT446" i="14" s="1"/>
  <c r="AT447" i="14" s="1"/>
  <c r="AT448" i="14" s="1"/>
  <c r="AT449" i="14" s="1"/>
  <c r="AT450" i="14" s="1"/>
  <c r="AT451" i="14" s="1"/>
  <c r="AT452" i="14" s="1"/>
  <c r="AT453" i="14" s="1"/>
  <c r="AT454" i="14" s="1"/>
  <c r="AT455" i="14" s="1"/>
  <c r="AT456" i="14" s="1"/>
  <c r="AT457" i="14" s="1"/>
  <c r="AT458" i="14" s="1"/>
  <c r="AT459" i="14" s="1"/>
  <c r="AT460" i="14" s="1"/>
  <c r="AT461" i="14" s="1"/>
  <c r="AT462" i="14" s="1"/>
  <c r="AT463" i="14" s="1"/>
  <c r="AT464" i="14" s="1"/>
  <c r="AT465" i="14" s="1"/>
  <c r="AT466" i="14" s="1"/>
  <c r="AT467" i="14" s="1"/>
  <c r="AT468" i="14" s="1"/>
  <c r="AT469" i="14" s="1"/>
  <c r="AT470" i="14" s="1"/>
  <c r="AT471" i="14" s="1"/>
  <c r="AT472" i="14" s="1"/>
  <c r="AT473" i="14" s="1"/>
  <c r="AT474" i="14" s="1"/>
  <c r="AT475" i="14" s="1"/>
  <c r="AT476" i="14" s="1"/>
  <c r="AT477" i="14" s="1"/>
  <c r="AT478" i="14" s="1"/>
  <c r="AT479" i="14" s="1"/>
  <c r="AT480" i="14" s="1"/>
  <c r="AT481" i="14" s="1"/>
  <c r="AT482" i="14" s="1"/>
  <c r="AT483" i="14" s="1"/>
  <c r="AT484" i="14" s="1"/>
  <c r="AT485" i="14" s="1"/>
  <c r="AT486" i="14" s="1"/>
  <c r="AT487" i="14" s="1"/>
  <c r="AT488" i="14" s="1"/>
  <c r="AT489" i="14" s="1"/>
  <c r="AT490" i="14" s="1"/>
  <c r="AT491" i="14" s="1"/>
  <c r="AT492" i="14" s="1"/>
  <c r="AT493" i="14" s="1"/>
  <c r="AT494" i="14" s="1"/>
  <c r="AT495" i="14" s="1"/>
  <c r="AT496" i="14" s="1"/>
  <c r="AT497" i="14" s="1"/>
  <c r="AT498" i="14" s="1"/>
  <c r="AT499" i="14" s="1"/>
  <c r="AT500" i="14" s="1"/>
  <c r="AT501" i="14" s="1"/>
  <c r="AT502" i="14" s="1"/>
  <c r="AT503" i="14" s="1"/>
  <c r="AT504" i="14" s="1"/>
  <c r="AT505" i="14" s="1"/>
  <c r="AT506" i="14" s="1"/>
  <c r="AT507" i="14" s="1"/>
  <c r="AT508" i="14" s="1"/>
  <c r="AT509" i="14" s="1"/>
  <c r="AT510" i="14" s="1"/>
  <c r="AT511" i="14" s="1"/>
  <c r="AT512" i="14" s="1"/>
  <c r="AT513" i="14" s="1"/>
  <c r="AT514" i="14" s="1"/>
  <c r="AT515" i="14" s="1"/>
  <c r="AT516" i="14" s="1"/>
  <c r="AT517" i="14" s="1"/>
  <c r="AT518" i="14" s="1"/>
  <c r="AT519" i="14" s="1"/>
  <c r="AT520" i="14" s="1"/>
  <c r="AT521" i="14" s="1"/>
  <c r="AT522" i="14" s="1"/>
  <c r="AT523" i="14" s="1"/>
  <c r="AT524" i="14" s="1"/>
  <c r="AT525" i="14" s="1"/>
  <c r="AT526" i="14" s="1"/>
  <c r="AT527" i="14" s="1"/>
  <c r="AT528" i="14" s="1"/>
  <c r="AT529" i="14" s="1"/>
  <c r="AT530" i="14" s="1"/>
  <c r="AT531" i="14" s="1"/>
  <c r="AT532" i="14" s="1"/>
  <c r="AT533" i="14" s="1"/>
  <c r="AT534" i="14" s="1"/>
  <c r="AT535" i="14" s="1"/>
  <c r="AT536" i="14" s="1"/>
  <c r="AT537" i="14" s="1"/>
  <c r="AT538" i="14" s="1"/>
  <c r="AT539" i="14" s="1"/>
  <c r="AT540" i="14" s="1"/>
  <c r="AT541" i="14" s="1"/>
  <c r="AT542" i="14" s="1"/>
  <c r="AT543" i="14" s="1"/>
  <c r="AT544" i="14" s="1"/>
  <c r="AT545" i="14" s="1"/>
  <c r="AT546" i="14" s="1"/>
  <c r="AT547" i="14" s="1"/>
  <c r="AT548" i="14" s="1"/>
  <c r="AT549" i="14" s="1"/>
  <c r="AT550" i="14" s="1"/>
  <c r="AT551" i="14" s="1"/>
  <c r="AT552" i="14" s="1"/>
  <c r="AT553" i="14" s="1"/>
  <c r="AT554" i="14" s="1"/>
  <c r="AT555" i="14" s="1"/>
  <c r="AT556" i="14" s="1"/>
  <c r="AT557" i="14" s="1"/>
  <c r="AT558" i="14" s="1"/>
  <c r="AT559" i="14" s="1"/>
  <c r="AT560" i="14" s="1"/>
  <c r="AT561" i="14" s="1"/>
  <c r="AT562" i="14" s="1"/>
  <c r="AT563" i="14" s="1"/>
  <c r="AT564" i="14" s="1"/>
  <c r="AT565" i="14" s="1"/>
  <c r="AT566" i="14" s="1"/>
  <c r="AT567" i="14" s="1"/>
  <c r="AT568" i="14" s="1"/>
  <c r="AT569" i="14" s="1"/>
  <c r="AT570" i="14" s="1"/>
  <c r="AT571" i="14" s="1"/>
  <c r="AT572" i="14" s="1"/>
  <c r="AT573" i="14" s="1"/>
  <c r="AT574" i="14" s="1"/>
  <c r="AT575" i="14" s="1"/>
  <c r="AT576" i="14" s="1"/>
  <c r="AT577" i="14" s="1"/>
  <c r="AT578" i="14" s="1"/>
  <c r="AT579" i="14" s="1"/>
  <c r="AT580" i="14" s="1"/>
  <c r="AT581" i="14" s="1"/>
  <c r="AT582" i="14" s="1"/>
  <c r="AT583" i="14" s="1"/>
  <c r="AT584" i="14" s="1"/>
  <c r="AT585" i="14" s="1"/>
  <c r="AT586" i="14" s="1"/>
  <c r="AT587" i="14" s="1"/>
  <c r="AT588" i="14" s="1"/>
  <c r="AT589" i="14" s="1"/>
  <c r="AT590" i="14" s="1"/>
  <c r="AT591" i="14" s="1"/>
  <c r="AT592" i="14" s="1"/>
  <c r="AT593" i="14" s="1"/>
  <c r="AT594" i="14" s="1"/>
  <c r="AT595" i="14" s="1"/>
  <c r="AT596" i="14" s="1"/>
  <c r="AT597" i="14" s="1"/>
  <c r="AT598" i="14" s="1"/>
  <c r="AT599" i="14" s="1"/>
  <c r="AT600" i="14" s="1"/>
  <c r="AT601" i="14" s="1"/>
  <c r="AT602" i="14" s="1"/>
  <c r="AT603" i="14" s="1"/>
  <c r="AT604" i="14" s="1"/>
  <c r="AT605" i="14" s="1"/>
  <c r="AT606" i="14" s="1"/>
  <c r="AT607" i="14" s="1"/>
  <c r="AT608" i="14" s="1"/>
  <c r="AT609" i="14" s="1"/>
  <c r="AT610" i="14" s="1"/>
  <c r="AT611" i="14" s="1"/>
  <c r="AT612" i="14" s="1"/>
  <c r="AT613" i="14" s="1"/>
  <c r="AT614" i="14" s="1"/>
  <c r="AT615" i="14" s="1"/>
  <c r="AT616" i="14" s="1"/>
  <c r="AT617" i="14" s="1"/>
  <c r="AT618" i="14" s="1"/>
  <c r="AT619" i="14" s="1"/>
  <c r="AT620" i="14" s="1"/>
  <c r="AT621" i="14" s="1"/>
  <c r="AT622" i="14" s="1"/>
  <c r="AT623" i="14" s="1"/>
  <c r="AT624" i="14" s="1"/>
  <c r="AT625" i="14" s="1"/>
  <c r="AT626" i="14" s="1"/>
  <c r="AT627" i="14" s="1"/>
  <c r="AT628" i="14" s="1"/>
  <c r="AT629" i="14" s="1"/>
  <c r="AT630" i="14" s="1"/>
  <c r="AT631" i="14" s="1"/>
  <c r="AT632" i="14" s="1"/>
  <c r="AT633" i="14" s="1"/>
  <c r="AT634" i="14" s="1"/>
  <c r="AT635" i="14" s="1"/>
  <c r="AT636" i="14" s="1"/>
  <c r="AT637" i="14" s="1"/>
  <c r="AT638" i="14" s="1"/>
  <c r="AT639" i="14" s="1"/>
  <c r="AT640" i="14" s="1"/>
  <c r="AT641" i="14" s="1"/>
  <c r="AT642" i="14" s="1"/>
  <c r="AT643" i="14" s="1"/>
  <c r="AT644" i="14" s="1"/>
  <c r="AT645" i="14" s="1"/>
  <c r="AT646" i="14" s="1"/>
  <c r="AT647" i="14" s="1"/>
  <c r="AT648" i="14" s="1"/>
  <c r="AT649" i="14" s="1"/>
  <c r="AT650" i="14" s="1"/>
  <c r="AT651" i="14" s="1"/>
  <c r="AT652" i="14" s="1"/>
  <c r="AT653" i="14" s="1"/>
  <c r="AT654" i="14" s="1"/>
  <c r="AT655" i="14" s="1"/>
  <c r="AT656" i="14" s="1"/>
  <c r="AT657" i="14" s="1"/>
  <c r="AT658" i="14" s="1"/>
  <c r="AT659" i="14" s="1"/>
  <c r="AT660" i="14" s="1"/>
  <c r="AT661" i="14" s="1"/>
  <c r="AT662" i="14" s="1"/>
  <c r="AT663" i="14" s="1"/>
  <c r="AT664" i="14" s="1"/>
  <c r="AT665" i="14" s="1"/>
  <c r="AT666" i="14" s="1"/>
  <c r="AT667" i="14" s="1"/>
  <c r="AT668" i="14" s="1"/>
  <c r="AT669" i="14" s="1"/>
  <c r="AT670" i="14" s="1"/>
  <c r="AT671" i="14" s="1"/>
  <c r="AT672" i="14" s="1"/>
  <c r="AT673" i="14" s="1"/>
  <c r="AT674" i="14" s="1"/>
  <c r="AT675" i="14" s="1"/>
  <c r="AT676" i="14" s="1"/>
  <c r="AT677" i="14" s="1"/>
  <c r="AT678" i="14" s="1"/>
  <c r="AT679" i="14" s="1"/>
  <c r="AT680" i="14" s="1"/>
  <c r="AT681" i="14" s="1"/>
  <c r="AT682" i="14" s="1"/>
  <c r="AT683" i="14" s="1"/>
  <c r="AT684" i="14" s="1"/>
  <c r="AT685" i="14" s="1"/>
  <c r="AT686" i="14" s="1"/>
  <c r="AT687" i="14" s="1"/>
  <c r="AT688" i="14" s="1"/>
  <c r="AT689" i="14" s="1"/>
  <c r="AT690" i="14" s="1"/>
  <c r="AT691" i="14" s="1"/>
  <c r="AT692" i="14" s="1"/>
  <c r="AT693" i="14" s="1"/>
  <c r="AT694" i="14" s="1"/>
  <c r="AT695" i="14" s="1"/>
  <c r="AT696" i="14" s="1"/>
  <c r="AT697" i="14" s="1"/>
  <c r="AT698" i="14" s="1"/>
  <c r="AT699" i="14" s="1"/>
  <c r="AT700" i="14" s="1"/>
  <c r="AT701" i="14" s="1"/>
  <c r="AT702" i="14" s="1"/>
  <c r="AT703" i="14" s="1"/>
  <c r="AT704" i="14" s="1"/>
  <c r="AT705" i="14" s="1"/>
  <c r="AT706" i="14" s="1"/>
  <c r="AT707" i="14" s="1"/>
  <c r="AT708" i="14" s="1"/>
  <c r="AT709" i="14" s="1"/>
  <c r="AT710" i="14" s="1"/>
  <c r="AT711" i="14" s="1"/>
  <c r="AT712" i="14" s="1"/>
  <c r="AT713" i="14" s="1"/>
  <c r="AT714" i="14" s="1"/>
  <c r="AT715" i="14" s="1"/>
  <c r="AT716" i="14" s="1"/>
  <c r="AT717" i="14" s="1"/>
  <c r="AT718" i="14" s="1"/>
  <c r="AT719" i="14" s="1"/>
  <c r="AT720" i="14" s="1"/>
  <c r="AT721" i="14" s="1"/>
  <c r="AT722" i="14" s="1"/>
  <c r="AT723" i="14" s="1"/>
  <c r="AT724" i="14" s="1"/>
  <c r="AT725" i="14" s="1"/>
  <c r="AT726" i="14" s="1"/>
  <c r="AT727" i="14" s="1"/>
  <c r="AT728" i="14" s="1"/>
  <c r="AT729" i="14" s="1"/>
  <c r="AT730" i="14" s="1"/>
  <c r="AT731" i="14" s="1"/>
  <c r="AT732" i="14" s="1"/>
  <c r="AT733" i="14" s="1"/>
  <c r="AT734" i="14" s="1"/>
  <c r="AT735" i="14" s="1"/>
  <c r="AT736" i="14" s="1"/>
  <c r="AT737" i="14" s="1"/>
  <c r="AT738" i="14" s="1"/>
  <c r="AT739" i="14" s="1"/>
  <c r="AT740" i="14" s="1"/>
  <c r="AT741" i="14" s="1"/>
  <c r="AT742" i="14" s="1"/>
  <c r="AT743" i="14" s="1"/>
  <c r="AT744" i="14" s="1"/>
  <c r="AT745" i="14" s="1"/>
  <c r="AT746" i="14" s="1"/>
  <c r="AT747" i="14" s="1"/>
  <c r="AT748" i="14" s="1"/>
  <c r="AT749" i="14" s="1"/>
  <c r="AT750" i="14" s="1"/>
  <c r="AT751" i="14" s="1"/>
  <c r="AT752" i="14" s="1"/>
  <c r="AT753" i="14" s="1"/>
  <c r="AT754" i="14" s="1"/>
  <c r="AT755" i="14" s="1"/>
  <c r="AT756" i="14" s="1"/>
  <c r="AT757" i="14" s="1"/>
  <c r="AT758" i="14" s="1"/>
  <c r="AT759" i="14" s="1"/>
  <c r="AT760" i="14" s="1"/>
  <c r="AT761" i="14" s="1"/>
  <c r="AT762" i="14" s="1"/>
  <c r="AT763" i="14" s="1"/>
  <c r="AT764" i="14" s="1"/>
  <c r="AT765" i="14" s="1"/>
  <c r="AT766" i="14" s="1"/>
  <c r="AT767" i="14" s="1"/>
  <c r="AT768" i="14" s="1"/>
  <c r="AT769" i="14" s="1"/>
  <c r="AT770" i="14" s="1"/>
  <c r="AT771" i="14" s="1"/>
  <c r="AT772" i="14" s="1"/>
  <c r="AT773" i="14" s="1"/>
  <c r="AT774" i="14" s="1"/>
  <c r="AT775" i="14" s="1"/>
  <c r="AT776" i="14" s="1"/>
  <c r="AT777" i="14" s="1"/>
  <c r="AT778" i="14" s="1"/>
  <c r="AT779" i="14" s="1"/>
  <c r="AT780" i="14" s="1"/>
  <c r="AT781" i="14" s="1"/>
  <c r="AT782" i="14" s="1"/>
  <c r="AT783" i="14" s="1"/>
  <c r="AT784" i="14" s="1"/>
  <c r="AT785" i="14" s="1"/>
  <c r="AT786" i="14" s="1"/>
  <c r="AT787" i="14" s="1"/>
  <c r="AT788" i="14" s="1"/>
  <c r="AT789" i="14" s="1"/>
  <c r="AT790" i="14" s="1"/>
  <c r="AT791" i="14" s="1"/>
  <c r="AT792" i="14" s="1"/>
  <c r="AT793" i="14" s="1"/>
  <c r="AT794" i="14" s="1"/>
  <c r="AT795" i="14" s="1"/>
  <c r="AT796" i="14" s="1"/>
  <c r="AT797" i="14" s="1"/>
  <c r="AT798" i="14" s="1"/>
  <c r="AT799" i="14" s="1"/>
  <c r="AT800" i="14" s="1"/>
  <c r="AT801" i="14" s="1"/>
  <c r="AT802" i="14" s="1"/>
  <c r="AT803" i="14" s="1"/>
  <c r="AT804" i="14" s="1"/>
  <c r="AT805" i="14" s="1"/>
  <c r="AT806" i="14" s="1"/>
  <c r="AT807" i="14" s="1"/>
  <c r="AT808" i="14" s="1"/>
  <c r="AT809" i="14" s="1"/>
  <c r="AT810" i="14" s="1"/>
  <c r="AT811" i="14" s="1"/>
  <c r="AT812" i="14" s="1"/>
  <c r="AT813" i="14" s="1"/>
  <c r="AT814" i="14" s="1"/>
  <c r="AT815" i="14" s="1"/>
  <c r="AT816" i="14" s="1"/>
  <c r="AT817" i="14" s="1"/>
  <c r="AT818" i="14" s="1"/>
  <c r="AT819" i="14" s="1"/>
  <c r="AT820" i="14" s="1"/>
  <c r="AT821" i="14" s="1"/>
  <c r="AT822" i="14" s="1"/>
  <c r="AT823" i="14" s="1"/>
  <c r="AT824" i="14" s="1"/>
  <c r="AT825" i="14" s="1"/>
  <c r="AT826" i="14" s="1"/>
  <c r="AT827" i="14" s="1"/>
  <c r="AT828" i="14" s="1"/>
  <c r="AT829" i="14" s="1"/>
  <c r="AT830" i="14" s="1"/>
  <c r="AT831" i="14" s="1"/>
  <c r="AT832" i="14" s="1"/>
  <c r="AT833" i="14" s="1"/>
  <c r="AT834" i="14" s="1"/>
  <c r="AT835" i="14" s="1"/>
  <c r="AT836" i="14" s="1"/>
  <c r="AT837" i="14" s="1"/>
  <c r="AT838" i="14" s="1"/>
  <c r="AT839" i="14" s="1"/>
  <c r="AT840" i="14" s="1"/>
  <c r="AT841" i="14" s="1"/>
  <c r="AT842" i="14" s="1"/>
  <c r="AT843" i="14" s="1"/>
  <c r="AT844" i="14" s="1"/>
  <c r="AT845" i="14" s="1"/>
  <c r="AT846" i="14" s="1"/>
  <c r="AT847" i="14" s="1"/>
  <c r="AT848" i="14" s="1"/>
  <c r="AT849" i="14" s="1"/>
  <c r="AT850" i="14" s="1"/>
  <c r="AT851" i="14" s="1"/>
  <c r="AT852" i="14" s="1"/>
  <c r="AT853" i="14" s="1"/>
  <c r="AT854" i="14" s="1"/>
  <c r="AT855" i="14" s="1"/>
  <c r="AT856" i="14" s="1"/>
  <c r="AT857" i="14" s="1"/>
  <c r="AT858" i="14" s="1"/>
  <c r="AT859" i="14" s="1"/>
  <c r="AT860" i="14" s="1"/>
  <c r="AT861" i="14" s="1"/>
  <c r="AT862" i="14" s="1"/>
  <c r="AT863" i="14" s="1"/>
  <c r="AT864" i="14" s="1"/>
  <c r="AT865" i="14" s="1"/>
  <c r="AT866" i="14" s="1"/>
  <c r="AT867" i="14" s="1"/>
  <c r="AT868" i="14" s="1"/>
  <c r="AT869" i="14" s="1"/>
  <c r="AT870" i="14" s="1"/>
  <c r="AT871" i="14" s="1"/>
  <c r="AT872" i="14" s="1"/>
  <c r="AT873" i="14" s="1"/>
  <c r="AT874" i="14" s="1"/>
  <c r="AT875" i="14" s="1"/>
  <c r="AT876" i="14" s="1"/>
  <c r="AT877" i="14" s="1"/>
  <c r="AT878" i="14" s="1"/>
  <c r="AT879" i="14" s="1"/>
  <c r="AT880" i="14" s="1"/>
  <c r="AT881" i="14" s="1"/>
  <c r="AT882" i="14" s="1"/>
  <c r="AT883" i="14" s="1"/>
  <c r="AT884" i="14" s="1"/>
  <c r="AT885" i="14" s="1"/>
  <c r="AT886" i="14" s="1"/>
  <c r="AT887" i="14" s="1"/>
  <c r="AT888" i="14" s="1"/>
  <c r="AT889" i="14" s="1"/>
  <c r="AT890" i="14" s="1"/>
  <c r="AT891" i="14" s="1"/>
  <c r="AT892" i="14" s="1"/>
  <c r="AT893" i="14" s="1"/>
  <c r="AT894" i="14" s="1"/>
  <c r="AT895" i="14" s="1"/>
  <c r="AT896" i="14" s="1"/>
  <c r="AT897" i="14" s="1"/>
  <c r="AT898" i="14" s="1"/>
  <c r="AT899" i="14" s="1"/>
  <c r="AT900" i="14" s="1"/>
  <c r="AT901" i="14" s="1"/>
  <c r="AT902" i="14" s="1"/>
  <c r="AT903" i="14" s="1"/>
  <c r="AT904" i="14" s="1"/>
  <c r="AT905" i="14" s="1"/>
  <c r="AT906" i="14" s="1"/>
  <c r="AT907" i="14" s="1"/>
  <c r="AT908" i="14" s="1"/>
  <c r="AT909" i="14" s="1"/>
  <c r="AT910" i="14" s="1"/>
  <c r="AT911" i="14" s="1"/>
  <c r="AT912" i="14" s="1"/>
  <c r="AT913" i="14" s="1"/>
  <c r="AT914" i="14" s="1"/>
  <c r="AT915" i="14" s="1"/>
  <c r="AT916" i="14" s="1"/>
  <c r="AT917" i="14" s="1"/>
  <c r="AT918" i="14" s="1"/>
  <c r="AT919" i="14" s="1"/>
  <c r="AT920" i="14" s="1"/>
  <c r="AT921" i="14" s="1"/>
  <c r="AT922" i="14" s="1"/>
  <c r="AT923" i="14" s="1"/>
  <c r="AT924" i="14" s="1"/>
  <c r="AT925" i="14" s="1"/>
  <c r="AT926" i="14" s="1"/>
  <c r="AT927" i="14" s="1"/>
  <c r="AT928" i="14" s="1"/>
  <c r="AT929" i="14" s="1"/>
  <c r="AT930" i="14" s="1"/>
  <c r="AT931" i="14" s="1"/>
  <c r="AT932" i="14" s="1"/>
  <c r="AT933" i="14" s="1"/>
  <c r="AT934" i="14" s="1"/>
  <c r="AT935" i="14" s="1"/>
  <c r="AT936" i="14" s="1"/>
  <c r="AT937" i="14" s="1"/>
  <c r="AT938" i="14" s="1"/>
  <c r="AT939" i="14" s="1"/>
  <c r="AT940" i="14" s="1"/>
  <c r="AT941" i="14" s="1"/>
  <c r="AT942" i="14" s="1"/>
  <c r="AT943" i="14" s="1"/>
  <c r="AT944" i="14" s="1"/>
  <c r="AT945" i="14" s="1"/>
  <c r="AT946" i="14" s="1"/>
  <c r="AT947" i="14" s="1"/>
  <c r="AT948" i="14" s="1"/>
  <c r="AT949" i="14" s="1"/>
  <c r="AT950" i="14" s="1"/>
  <c r="AT951" i="14" s="1"/>
  <c r="AT952" i="14" s="1"/>
  <c r="AT953" i="14" s="1"/>
  <c r="AT954" i="14" s="1"/>
  <c r="AT955" i="14" s="1"/>
  <c r="AT956" i="14" s="1"/>
  <c r="AT957" i="14" s="1"/>
  <c r="AT958" i="14" s="1"/>
  <c r="AT959" i="14" s="1"/>
  <c r="AT960" i="14" s="1"/>
  <c r="AT961" i="14" s="1"/>
  <c r="AT962" i="14" s="1"/>
  <c r="AT963" i="14" s="1"/>
  <c r="AT964" i="14" s="1"/>
  <c r="AT965" i="14" s="1"/>
  <c r="AT966" i="14" s="1"/>
  <c r="AT967" i="14" s="1"/>
  <c r="AT968" i="14" s="1"/>
  <c r="AT969" i="14" s="1"/>
  <c r="AT970" i="14" s="1"/>
  <c r="AT971" i="14" s="1"/>
  <c r="AT972" i="14" s="1"/>
  <c r="AT973" i="14" s="1"/>
  <c r="AT974" i="14" s="1"/>
  <c r="AT975" i="14" s="1"/>
  <c r="AT976" i="14" s="1"/>
  <c r="AT977" i="14" s="1"/>
  <c r="AT978" i="14" s="1"/>
  <c r="AT979" i="14" s="1"/>
  <c r="AT980" i="14" s="1"/>
  <c r="AT981" i="14" s="1"/>
  <c r="AT982" i="14" s="1"/>
  <c r="AT983" i="14" s="1"/>
  <c r="AT984" i="14" s="1"/>
  <c r="AT985" i="14" s="1"/>
  <c r="AT986" i="14" s="1"/>
  <c r="AT987" i="14" s="1"/>
  <c r="AT988" i="14" s="1"/>
  <c r="AT989" i="14" s="1"/>
  <c r="AT990" i="14" s="1"/>
  <c r="AT991" i="14" s="1"/>
  <c r="AT992" i="14" s="1"/>
  <c r="AT993" i="14" s="1"/>
  <c r="AT994" i="14" s="1"/>
  <c r="AT995" i="14" s="1"/>
  <c r="AT996" i="14" s="1"/>
  <c r="AT997" i="14" s="1"/>
  <c r="AT998" i="14" s="1"/>
  <c r="AT999" i="14" s="1"/>
  <c r="AT1000" i="14" s="1"/>
  <c r="AT1001" i="14" s="1"/>
  <c r="AT1002" i="14" s="1"/>
  <c r="AT1003" i="14" s="1"/>
  <c r="AT1004" i="14" s="1"/>
  <c r="AT1005" i="14" s="1"/>
  <c r="AT1006" i="14" s="1"/>
  <c r="AT1007" i="14" s="1"/>
  <c r="AT1008" i="14" s="1"/>
  <c r="AT1009" i="14" s="1"/>
  <c r="AT1010" i="14" s="1"/>
  <c r="AT1011" i="14" s="1"/>
  <c r="AT1012" i="14" s="1"/>
  <c r="AT1013" i="14" s="1"/>
  <c r="AT1014" i="14" s="1"/>
  <c r="AT1015" i="14" s="1"/>
  <c r="AT1016" i="14" s="1"/>
  <c r="AT1017" i="14" s="1"/>
  <c r="AT1018" i="14" s="1"/>
  <c r="AT1019" i="14" s="1"/>
  <c r="AT1020" i="14" s="1"/>
  <c r="AT1021" i="14" s="1"/>
  <c r="AT1022" i="14" s="1"/>
  <c r="AT1023" i="14" s="1"/>
  <c r="AT1024" i="14" s="1"/>
  <c r="AT1025" i="14" s="1"/>
  <c r="AT1026" i="14" s="1"/>
  <c r="AT1027" i="14" s="1"/>
  <c r="AT1028" i="14" s="1"/>
  <c r="AT1029" i="14" s="1"/>
  <c r="AT1030" i="14" s="1"/>
  <c r="AT1031" i="14" s="1"/>
  <c r="AT1032" i="14" s="1"/>
  <c r="AT1033" i="14" s="1"/>
  <c r="AT1034" i="14" s="1"/>
  <c r="AT1035" i="14" s="1"/>
  <c r="AT1036" i="14" s="1"/>
  <c r="AT1037" i="14" s="1"/>
  <c r="AT1038" i="14" s="1"/>
  <c r="AT1039" i="14" s="1"/>
  <c r="AT1040" i="14" s="1"/>
  <c r="AT1041" i="14" s="1"/>
  <c r="AT1042" i="14" s="1"/>
  <c r="AT1043" i="14" s="1"/>
  <c r="AT1044" i="14" s="1"/>
  <c r="AT1045" i="14" s="1"/>
  <c r="AT1046" i="14" s="1"/>
  <c r="AT1047" i="14" s="1"/>
  <c r="AT1048" i="14" s="1"/>
  <c r="AT1049" i="14" s="1"/>
  <c r="AT1050" i="14" s="1"/>
  <c r="AT1051" i="14" s="1"/>
  <c r="AT1052" i="14" s="1"/>
  <c r="AT1053" i="14" s="1"/>
  <c r="AT1054" i="14" s="1"/>
  <c r="AT1055" i="14" s="1"/>
  <c r="AT1056" i="14" s="1"/>
  <c r="AT1057" i="14" s="1"/>
  <c r="AT1058" i="14" s="1"/>
  <c r="AT1059" i="14" s="1"/>
  <c r="AT1060" i="14" s="1"/>
  <c r="AT1061" i="14" s="1"/>
  <c r="AT1062" i="14" s="1"/>
  <c r="AT1063" i="14" s="1"/>
  <c r="AT1064" i="14" s="1"/>
  <c r="AT1065" i="14" s="1"/>
  <c r="AT1066" i="14" s="1"/>
  <c r="AT1067" i="14" s="1"/>
  <c r="AT1068" i="14" s="1"/>
  <c r="AT1069" i="14" s="1"/>
  <c r="AT1070" i="14" s="1"/>
  <c r="AT1071" i="14" s="1"/>
  <c r="AT1072" i="14" s="1"/>
  <c r="AT1073" i="14" s="1"/>
  <c r="AT1074" i="14" s="1"/>
  <c r="AT1075" i="14" s="1"/>
  <c r="AT1076" i="14" s="1"/>
  <c r="AT1077" i="14" s="1"/>
  <c r="AT1078" i="14" s="1"/>
  <c r="AT1079" i="14" s="1"/>
  <c r="AT1080" i="14" s="1"/>
  <c r="AT1081" i="14" s="1"/>
  <c r="AT1082" i="14" s="1"/>
  <c r="AT1083" i="14" s="1"/>
  <c r="AT1084" i="14" s="1"/>
  <c r="AT1085" i="14" s="1"/>
  <c r="AT1086" i="14" s="1"/>
  <c r="AT1087" i="14" s="1"/>
  <c r="AT1088" i="14" s="1"/>
  <c r="AT1089" i="14" s="1"/>
  <c r="AT1090" i="14" s="1"/>
  <c r="AT1091" i="14" s="1"/>
  <c r="AT1092" i="14" s="1"/>
  <c r="AT1093" i="14" s="1"/>
  <c r="AT1094" i="14" s="1"/>
  <c r="AT1095" i="14" s="1"/>
  <c r="AT1096" i="14" s="1"/>
  <c r="AT1097" i="14" s="1"/>
  <c r="AT1098" i="14" s="1"/>
  <c r="AT1099" i="14" s="1"/>
  <c r="AT1100" i="14" s="1"/>
  <c r="AT1101" i="14" s="1"/>
  <c r="AT1102" i="14" s="1"/>
  <c r="AT1103" i="14" s="1"/>
  <c r="AT1104" i="14" s="1"/>
  <c r="AT1105" i="14" s="1"/>
  <c r="AT1106" i="14" s="1"/>
  <c r="AT1107" i="14" s="1"/>
  <c r="AT1108" i="14" s="1"/>
  <c r="AT1109" i="14" s="1"/>
  <c r="AT1110" i="14" s="1"/>
  <c r="AT1111" i="14" s="1"/>
  <c r="AT1112" i="14" s="1"/>
  <c r="AT1113" i="14" s="1"/>
  <c r="AT1114" i="14" s="1"/>
  <c r="AT1115" i="14" s="1"/>
  <c r="AT1116" i="14" s="1"/>
  <c r="AT1117" i="14" s="1"/>
  <c r="AT1118" i="14" s="1"/>
  <c r="AT1119" i="14" s="1"/>
  <c r="AT1120" i="14" s="1"/>
  <c r="AT1121" i="14" s="1"/>
  <c r="AT1122" i="14" s="1"/>
  <c r="AT1123" i="14" s="1"/>
  <c r="AT1124" i="14" s="1"/>
  <c r="AT1125" i="14" s="1"/>
  <c r="AT1126" i="14" s="1"/>
  <c r="AT1127" i="14" s="1"/>
  <c r="AT1128" i="14" s="1"/>
  <c r="AT1129" i="14" s="1"/>
  <c r="AT1130" i="14" s="1"/>
  <c r="AT1131" i="14" s="1"/>
  <c r="AT1132" i="14" s="1"/>
  <c r="AT1133" i="14" s="1"/>
  <c r="AT1134" i="14" s="1"/>
  <c r="AT1135" i="14" s="1"/>
  <c r="AT1136" i="14" s="1"/>
  <c r="AT1137" i="14" s="1"/>
  <c r="AT1138" i="14" s="1"/>
  <c r="AT1139" i="14" s="1"/>
  <c r="AT1140" i="14" s="1"/>
  <c r="AT1141" i="14" s="1"/>
  <c r="AT1142" i="14" s="1"/>
  <c r="AT1143" i="14" s="1"/>
  <c r="AT1144" i="14" s="1"/>
  <c r="AT1145" i="14" s="1"/>
  <c r="AT1146" i="14" s="1"/>
  <c r="AT1147" i="14" s="1"/>
  <c r="AT1148" i="14" s="1"/>
  <c r="AT1149" i="14" s="1"/>
  <c r="AT1150" i="14" s="1"/>
  <c r="AT1151" i="14" s="1"/>
  <c r="AT1152" i="14" s="1"/>
  <c r="AT1153" i="14" s="1"/>
  <c r="AT1154" i="14" s="1"/>
  <c r="AT1155" i="14" s="1"/>
  <c r="AT1156" i="14" s="1"/>
  <c r="AT1157" i="14" s="1"/>
  <c r="AT1158" i="14" s="1"/>
  <c r="AT1159" i="14" s="1"/>
  <c r="AT1160" i="14" s="1"/>
  <c r="AT1161" i="14" s="1"/>
  <c r="AT1162" i="14" s="1"/>
  <c r="AT1163" i="14" s="1"/>
  <c r="AT1164" i="14" s="1"/>
  <c r="AT1165" i="14" s="1"/>
  <c r="AT1166" i="14" s="1"/>
  <c r="AT1167" i="14" s="1"/>
  <c r="AT1168" i="14" s="1"/>
  <c r="AT1169" i="14" s="1"/>
  <c r="AT1170" i="14" s="1"/>
  <c r="AT1171" i="14" s="1"/>
  <c r="AT1172" i="14" s="1"/>
  <c r="AT1173" i="14" s="1"/>
  <c r="AT1174" i="14" s="1"/>
  <c r="AT1175" i="14" s="1"/>
  <c r="AT1176" i="14" s="1"/>
  <c r="AT1177" i="14" s="1"/>
  <c r="AT1178" i="14" s="1"/>
  <c r="AT1179" i="14" s="1"/>
  <c r="AT1180" i="14" s="1"/>
  <c r="AT1181" i="14" s="1"/>
  <c r="AT1182" i="14" s="1"/>
  <c r="AT1183" i="14" s="1"/>
  <c r="AT1184" i="14" s="1"/>
  <c r="AT1185" i="14" s="1"/>
  <c r="AT1186" i="14" s="1"/>
  <c r="AT1187" i="14" s="1"/>
  <c r="AT1188" i="14" s="1"/>
  <c r="AT1189" i="14" s="1"/>
  <c r="AT1190" i="14" s="1"/>
  <c r="AT1191" i="14" s="1"/>
  <c r="AT1192" i="14" s="1"/>
  <c r="AT1193" i="14" s="1"/>
  <c r="AT1194" i="14" s="1"/>
  <c r="AT1195" i="14" s="1"/>
  <c r="AT1196" i="14" s="1"/>
  <c r="AT1197" i="14" s="1"/>
  <c r="AT1198" i="14" s="1"/>
  <c r="AT1199" i="14" s="1"/>
  <c r="AT1200" i="14" s="1"/>
  <c r="AT1201" i="14" s="1"/>
  <c r="AT1202" i="14" s="1"/>
  <c r="AT1203" i="14" s="1"/>
  <c r="AT1204" i="14" s="1"/>
  <c r="AT1205" i="14" s="1"/>
  <c r="AT1206" i="14" s="1"/>
  <c r="AT1207" i="14" s="1"/>
  <c r="AT1208" i="14" s="1"/>
  <c r="AT1209" i="14" s="1"/>
  <c r="AT1210" i="14" s="1"/>
  <c r="AT1211" i="14" s="1"/>
  <c r="AT1212" i="14" s="1"/>
  <c r="AT1213" i="14" s="1"/>
  <c r="AT1214" i="14" s="1"/>
  <c r="AT1215" i="14" s="1"/>
  <c r="AT1216" i="14" s="1"/>
  <c r="AT1217" i="14" s="1"/>
  <c r="AT1218" i="14" s="1"/>
  <c r="AT1219" i="14" s="1"/>
  <c r="AT1220" i="14" s="1"/>
  <c r="AT1221" i="14" s="1"/>
  <c r="AT1222" i="14" s="1"/>
  <c r="AT1223" i="14" s="1"/>
  <c r="AT1224" i="14" s="1"/>
  <c r="AT1225" i="14" s="1"/>
  <c r="AT1226" i="14" s="1"/>
  <c r="AT1227" i="14" s="1"/>
  <c r="AT1228" i="14" s="1"/>
  <c r="AT1229" i="14" s="1"/>
  <c r="AT1230" i="14" s="1"/>
  <c r="AT1231" i="14" s="1"/>
  <c r="AT1232" i="14" s="1"/>
  <c r="AT1233" i="14" s="1"/>
  <c r="AT1234" i="14" s="1"/>
  <c r="AT1235" i="14" s="1"/>
  <c r="AT1236" i="14" s="1"/>
  <c r="AT1237" i="14" s="1"/>
  <c r="AT1238" i="14" s="1"/>
  <c r="AT1239" i="14" s="1"/>
  <c r="AT1240" i="14" s="1"/>
  <c r="AT1241" i="14" s="1"/>
  <c r="AT1242" i="14" s="1"/>
  <c r="AT1243" i="14" s="1"/>
  <c r="AT1244" i="14" s="1"/>
  <c r="AS2" i="14"/>
  <c r="AS3" i="14" s="1"/>
  <c r="AS4" i="14" s="1"/>
  <c r="AS5" i="14" s="1"/>
  <c r="AS6" i="14" s="1"/>
  <c r="AS7" i="14" s="1"/>
  <c r="AS8" i="14" s="1"/>
  <c r="AS9" i="14" s="1"/>
  <c r="AS10" i="14" s="1"/>
  <c r="AS11" i="14" s="1"/>
  <c r="AS12" i="14" s="1"/>
  <c r="AS13" i="14" s="1"/>
  <c r="AS14" i="14" s="1"/>
  <c r="AS15" i="14" s="1"/>
  <c r="AS16" i="14" s="1"/>
  <c r="AS17" i="14" s="1"/>
  <c r="AS18" i="14" s="1"/>
  <c r="AS19" i="14" s="1"/>
  <c r="AS20" i="14" s="1"/>
  <c r="AS21" i="14" s="1"/>
  <c r="AS22" i="14" s="1"/>
  <c r="AS23" i="14" s="1"/>
  <c r="AS24" i="14" s="1"/>
  <c r="AS25" i="14" s="1"/>
  <c r="AS26" i="14" s="1"/>
  <c r="AS27" i="14" s="1"/>
  <c r="AS28" i="14" s="1"/>
  <c r="AS29" i="14" s="1"/>
  <c r="AS30" i="14" s="1"/>
  <c r="AS31" i="14" s="1"/>
  <c r="AS32" i="14" s="1"/>
  <c r="AS33" i="14" s="1"/>
  <c r="AS34" i="14" s="1"/>
  <c r="AS35" i="14" s="1"/>
  <c r="AS36" i="14" s="1"/>
  <c r="AS37" i="14" s="1"/>
  <c r="AS38" i="14" s="1"/>
  <c r="AS39" i="14" s="1"/>
  <c r="AS40" i="14" s="1"/>
  <c r="AS41" i="14" s="1"/>
  <c r="AS42" i="14" s="1"/>
  <c r="AS43" i="14" s="1"/>
  <c r="AS44" i="14" s="1"/>
  <c r="AS45" i="14" s="1"/>
  <c r="AS46" i="14" s="1"/>
  <c r="AS47" i="14" s="1"/>
  <c r="AS48" i="14" s="1"/>
  <c r="AS49" i="14" s="1"/>
  <c r="AS50" i="14" s="1"/>
  <c r="AS51" i="14" s="1"/>
  <c r="AS52" i="14" s="1"/>
  <c r="AS53" i="14" s="1"/>
  <c r="AS54" i="14" s="1"/>
  <c r="AS55" i="14" s="1"/>
  <c r="AS56" i="14" s="1"/>
  <c r="AS57" i="14" s="1"/>
  <c r="AS58" i="14" s="1"/>
  <c r="AS59" i="14" s="1"/>
  <c r="AS60" i="14" s="1"/>
  <c r="AS61" i="14" s="1"/>
  <c r="AS62" i="14" s="1"/>
  <c r="AS63" i="14" s="1"/>
  <c r="AS64" i="14" s="1"/>
  <c r="AS65" i="14" s="1"/>
  <c r="AS66" i="14" s="1"/>
  <c r="AS67" i="14" s="1"/>
  <c r="AS68" i="14" s="1"/>
  <c r="AS69" i="14" s="1"/>
  <c r="AS70" i="14" s="1"/>
  <c r="AS71" i="14" s="1"/>
  <c r="AS72" i="14" s="1"/>
  <c r="AS73" i="14" s="1"/>
  <c r="AS74" i="14" s="1"/>
  <c r="AS75" i="14" s="1"/>
  <c r="AS76" i="14" s="1"/>
  <c r="AS77" i="14" s="1"/>
  <c r="AS78" i="14" s="1"/>
  <c r="AS79" i="14" s="1"/>
  <c r="AS80" i="14" s="1"/>
  <c r="AS81" i="14" s="1"/>
  <c r="AS82" i="14" s="1"/>
  <c r="AS83" i="14" s="1"/>
  <c r="AS84" i="14" s="1"/>
  <c r="AS85" i="14" s="1"/>
  <c r="AS86" i="14" s="1"/>
  <c r="AS87" i="14" s="1"/>
  <c r="AS88" i="14" s="1"/>
  <c r="AS89" i="14" s="1"/>
  <c r="AS90" i="14" s="1"/>
  <c r="AS91" i="14" s="1"/>
  <c r="AS92" i="14" s="1"/>
  <c r="AS93" i="14" s="1"/>
  <c r="AS94" i="14" s="1"/>
  <c r="AS95" i="14" s="1"/>
  <c r="AS96" i="14" s="1"/>
  <c r="AS97" i="14" s="1"/>
  <c r="AS98" i="14" s="1"/>
  <c r="AS99" i="14" s="1"/>
  <c r="AS100" i="14" s="1"/>
  <c r="AS101" i="14" s="1"/>
  <c r="AS102" i="14" s="1"/>
  <c r="AS103" i="14" s="1"/>
  <c r="AS104" i="14" s="1"/>
  <c r="AS105" i="14" s="1"/>
  <c r="AS106" i="14" s="1"/>
  <c r="AS107" i="14" s="1"/>
  <c r="AS108" i="14" s="1"/>
  <c r="AS109" i="14" s="1"/>
  <c r="AS110" i="14" s="1"/>
  <c r="AS111" i="14" s="1"/>
  <c r="AS112" i="14" s="1"/>
  <c r="AS113" i="14" s="1"/>
  <c r="AS114" i="14" s="1"/>
  <c r="AS115" i="14" s="1"/>
  <c r="AS116" i="14" s="1"/>
  <c r="AS117" i="14" s="1"/>
  <c r="AS118" i="14" s="1"/>
  <c r="AS119" i="14" s="1"/>
  <c r="AS120" i="14" s="1"/>
  <c r="AS121" i="14" s="1"/>
  <c r="AS122" i="14" s="1"/>
  <c r="AS123" i="14" s="1"/>
  <c r="AS124" i="14" s="1"/>
  <c r="AS125" i="14" s="1"/>
  <c r="AS126" i="14" s="1"/>
  <c r="AS127" i="14" s="1"/>
  <c r="AS128" i="14" s="1"/>
  <c r="AS129" i="14" s="1"/>
  <c r="AS130" i="14" s="1"/>
  <c r="AS131" i="14" s="1"/>
  <c r="AS132" i="14" s="1"/>
  <c r="AS133" i="14" s="1"/>
  <c r="AS134" i="14" s="1"/>
  <c r="AS135" i="14" s="1"/>
  <c r="AS136" i="14" s="1"/>
  <c r="AS137" i="14" s="1"/>
  <c r="AS138" i="14" s="1"/>
  <c r="AS139" i="14" s="1"/>
  <c r="AS140" i="14" s="1"/>
  <c r="AS141" i="14" s="1"/>
  <c r="AS142" i="14" s="1"/>
  <c r="AS143" i="14" s="1"/>
  <c r="AS144" i="14" s="1"/>
  <c r="AS145" i="14" s="1"/>
  <c r="AS146" i="14" s="1"/>
  <c r="AS147" i="14" s="1"/>
  <c r="AS148" i="14" s="1"/>
  <c r="AS149" i="14" s="1"/>
  <c r="AS150" i="14" s="1"/>
  <c r="AS151" i="14" s="1"/>
  <c r="AS152" i="14" s="1"/>
  <c r="AS153" i="14" s="1"/>
  <c r="AS154" i="14" s="1"/>
  <c r="AS155" i="14" s="1"/>
  <c r="AS156" i="14" s="1"/>
  <c r="AS157" i="14" s="1"/>
  <c r="AS158" i="14" s="1"/>
  <c r="AS159" i="14" s="1"/>
  <c r="AS160" i="14" s="1"/>
  <c r="AS161" i="14" s="1"/>
  <c r="AS162" i="14" s="1"/>
  <c r="AS163" i="14" s="1"/>
  <c r="AS164" i="14" s="1"/>
  <c r="AS165" i="14" s="1"/>
  <c r="AS166" i="14" s="1"/>
  <c r="AS167" i="14" s="1"/>
  <c r="AS168" i="14" s="1"/>
  <c r="AS169" i="14" s="1"/>
  <c r="AS170" i="14" s="1"/>
  <c r="AS171" i="14" s="1"/>
  <c r="AS172" i="14" s="1"/>
  <c r="AS173" i="14" s="1"/>
  <c r="AS174" i="14" s="1"/>
  <c r="AS175" i="14" s="1"/>
  <c r="AS176" i="14" s="1"/>
  <c r="AS177" i="14" s="1"/>
  <c r="AS178" i="14" s="1"/>
  <c r="AS179" i="14" s="1"/>
  <c r="AS180" i="14" s="1"/>
  <c r="AS181" i="14" s="1"/>
  <c r="AS182" i="14" s="1"/>
  <c r="AS183" i="14" s="1"/>
  <c r="AS184" i="14" s="1"/>
  <c r="AS185" i="14" s="1"/>
  <c r="AS186" i="14" s="1"/>
  <c r="AS187" i="14" s="1"/>
  <c r="AS188" i="14" s="1"/>
  <c r="AS189" i="14" s="1"/>
  <c r="AS190" i="14" s="1"/>
  <c r="AS191" i="14" s="1"/>
  <c r="AS192" i="14" s="1"/>
  <c r="AS193" i="14" s="1"/>
  <c r="AS194" i="14" s="1"/>
  <c r="AS195" i="14" s="1"/>
  <c r="AS196" i="14" s="1"/>
  <c r="AS197" i="14" s="1"/>
  <c r="AS198" i="14" s="1"/>
  <c r="AS199" i="14" s="1"/>
  <c r="AS200" i="14" s="1"/>
  <c r="AS201" i="14" s="1"/>
  <c r="AS202" i="14" s="1"/>
  <c r="AS203" i="14" s="1"/>
  <c r="AS204" i="14" s="1"/>
  <c r="AS205" i="14" s="1"/>
  <c r="AS206" i="14" s="1"/>
  <c r="AS207" i="14" s="1"/>
  <c r="AS208" i="14" s="1"/>
  <c r="AS209" i="14" s="1"/>
  <c r="AS210" i="14" s="1"/>
  <c r="AS211" i="14" s="1"/>
  <c r="AS212" i="14" s="1"/>
  <c r="AS213" i="14" s="1"/>
  <c r="AS214" i="14" s="1"/>
  <c r="AS215" i="14" s="1"/>
  <c r="AS216" i="14" s="1"/>
  <c r="AS217" i="14" s="1"/>
  <c r="AS218" i="14" s="1"/>
  <c r="AS219" i="14" s="1"/>
  <c r="AS220" i="14" s="1"/>
  <c r="AS221" i="14" s="1"/>
  <c r="AS222" i="14" s="1"/>
  <c r="AS223" i="14" s="1"/>
  <c r="AS224" i="14" s="1"/>
  <c r="AS225" i="14" s="1"/>
  <c r="AS226" i="14" s="1"/>
  <c r="AS227" i="14" s="1"/>
  <c r="AS228" i="14" s="1"/>
  <c r="AS229" i="14" s="1"/>
  <c r="AS230" i="14" s="1"/>
  <c r="AS231" i="14" s="1"/>
  <c r="AS232" i="14" s="1"/>
  <c r="AS233" i="14" s="1"/>
  <c r="AS234" i="14" s="1"/>
  <c r="AS235" i="14" s="1"/>
  <c r="AS236" i="14" s="1"/>
  <c r="AS237" i="14" s="1"/>
  <c r="AS238" i="14" s="1"/>
  <c r="AS239" i="14" s="1"/>
  <c r="AS240" i="14" s="1"/>
  <c r="AS241" i="14" s="1"/>
  <c r="AS242" i="14" s="1"/>
  <c r="AS243" i="14" s="1"/>
  <c r="AS244" i="14" s="1"/>
  <c r="AS245" i="14" s="1"/>
  <c r="AS246" i="14" s="1"/>
  <c r="AS247" i="14" s="1"/>
  <c r="AS248" i="14" s="1"/>
  <c r="AS249" i="14" s="1"/>
  <c r="AS250" i="14" s="1"/>
  <c r="AS251" i="14" s="1"/>
  <c r="AS252" i="14" s="1"/>
  <c r="AS253" i="14" s="1"/>
  <c r="AS254" i="14" s="1"/>
  <c r="AS255" i="14" s="1"/>
  <c r="AS256" i="14" s="1"/>
  <c r="AS257" i="14" s="1"/>
  <c r="AS258" i="14" s="1"/>
  <c r="AS259" i="14" s="1"/>
  <c r="AS260" i="14" s="1"/>
  <c r="AS261" i="14" s="1"/>
  <c r="AS262" i="14" s="1"/>
  <c r="AS263" i="14" s="1"/>
  <c r="AS264" i="14" s="1"/>
  <c r="AS265" i="14" s="1"/>
  <c r="AS266" i="14" s="1"/>
  <c r="AS267" i="14" s="1"/>
  <c r="AS268" i="14" s="1"/>
  <c r="AS269" i="14" s="1"/>
  <c r="AS270" i="14" s="1"/>
  <c r="AS271" i="14" s="1"/>
  <c r="AS272" i="14" s="1"/>
  <c r="AS273" i="14" s="1"/>
  <c r="AS274" i="14" s="1"/>
  <c r="AS275" i="14" s="1"/>
  <c r="AS276" i="14" s="1"/>
  <c r="AS277" i="14" s="1"/>
  <c r="AS278" i="14" s="1"/>
  <c r="AS279" i="14" s="1"/>
  <c r="AS280" i="14" s="1"/>
  <c r="AS281" i="14" s="1"/>
  <c r="AS282" i="14" s="1"/>
  <c r="AS283" i="14" s="1"/>
  <c r="AS284" i="14" s="1"/>
  <c r="AS285" i="14" s="1"/>
  <c r="AS286" i="14" s="1"/>
  <c r="AS287" i="14" s="1"/>
  <c r="AS288" i="14" s="1"/>
  <c r="AS289" i="14" s="1"/>
  <c r="AS290" i="14" s="1"/>
  <c r="AS291" i="14" s="1"/>
  <c r="AS292" i="14" s="1"/>
  <c r="AS293" i="14" s="1"/>
  <c r="AS294" i="14" s="1"/>
  <c r="AS295" i="14" s="1"/>
  <c r="AS296" i="14" s="1"/>
  <c r="AS297" i="14" s="1"/>
  <c r="AS298" i="14" s="1"/>
  <c r="AS299" i="14" s="1"/>
  <c r="AS300" i="14" s="1"/>
  <c r="AS301" i="14" s="1"/>
  <c r="AS302" i="14" s="1"/>
  <c r="AS303" i="14" s="1"/>
  <c r="AS304" i="14" s="1"/>
  <c r="AS305" i="14" s="1"/>
  <c r="AS306" i="14" s="1"/>
  <c r="AS307" i="14" s="1"/>
  <c r="AS308" i="14" s="1"/>
  <c r="AS309" i="14" s="1"/>
  <c r="AS310" i="14" s="1"/>
  <c r="AS311" i="14" s="1"/>
  <c r="AS312" i="14" s="1"/>
  <c r="AS313" i="14" s="1"/>
  <c r="AS314" i="14" s="1"/>
  <c r="AS315" i="14" s="1"/>
  <c r="AS316" i="14" s="1"/>
  <c r="AS317" i="14" s="1"/>
  <c r="AS318" i="14" s="1"/>
  <c r="AS319" i="14" s="1"/>
  <c r="AS320" i="14" s="1"/>
  <c r="AS321" i="14" s="1"/>
  <c r="AS322" i="14" s="1"/>
  <c r="AS323" i="14" s="1"/>
  <c r="AS324" i="14" s="1"/>
  <c r="AS325" i="14" s="1"/>
  <c r="AS326" i="14" s="1"/>
  <c r="AS327" i="14" s="1"/>
  <c r="AS328" i="14" s="1"/>
  <c r="AS329" i="14" s="1"/>
  <c r="AS330" i="14" s="1"/>
  <c r="AS331" i="14" s="1"/>
  <c r="AS332" i="14" s="1"/>
  <c r="AS333" i="14" s="1"/>
  <c r="AS334" i="14" s="1"/>
  <c r="AS335" i="14" s="1"/>
  <c r="AS336" i="14" s="1"/>
  <c r="AS337" i="14" s="1"/>
  <c r="AS338" i="14" s="1"/>
  <c r="AS339" i="14" s="1"/>
  <c r="AS340" i="14" s="1"/>
  <c r="AS341" i="14" s="1"/>
  <c r="AS342" i="14" s="1"/>
  <c r="AS343" i="14" s="1"/>
  <c r="AS344" i="14" s="1"/>
  <c r="AS345" i="14" s="1"/>
  <c r="AS346" i="14" s="1"/>
  <c r="AS347" i="14" s="1"/>
  <c r="AS348" i="14" s="1"/>
  <c r="AS349" i="14" s="1"/>
  <c r="AS350" i="14" s="1"/>
  <c r="AS351" i="14" s="1"/>
  <c r="AS352" i="14" s="1"/>
  <c r="AS353" i="14" s="1"/>
  <c r="AS354" i="14" s="1"/>
  <c r="AS355" i="14" s="1"/>
  <c r="AS356" i="14" s="1"/>
  <c r="AS357" i="14" s="1"/>
  <c r="AS358" i="14" s="1"/>
  <c r="AS359" i="14" s="1"/>
  <c r="AS360" i="14" s="1"/>
  <c r="AS361" i="14" s="1"/>
  <c r="AS362" i="14" s="1"/>
  <c r="AS363" i="14" s="1"/>
  <c r="AS364" i="14" s="1"/>
  <c r="AS365" i="14" s="1"/>
  <c r="AS366" i="14" s="1"/>
  <c r="AS367" i="14" s="1"/>
  <c r="AS368" i="14" s="1"/>
  <c r="AS369" i="14" s="1"/>
  <c r="AS370" i="14" s="1"/>
  <c r="AS371" i="14" s="1"/>
  <c r="AS372" i="14" s="1"/>
  <c r="AS373" i="14" s="1"/>
  <c r="AS374" i="14" s="1"/>
  <c r="AS375" i="14" s="1"/>
  <c r="AS376" i="14" s="1"/>
  <c r="AS377" i="14" s="1"/>
  <c r="AS378" i="14" s="1"/>
  <c r="AS379" i="14" s="1"/>
  <c r="AS380" i="14" s="1"/>
  <c r="AS381" i="14" s="1"/>
  <c r="AS382" i="14" s="1"/>
  <c r="AS383" i="14" s="1"/>
  <c r="AS384" i="14" s="1"/>
  <c r="AS385" i="14" s="1"/>
  <c r="AS386" i="14" s="1"/>
  <c r="AS387" i="14" s="1"/>
  <c r="AS388" i="14" s="1"/>
  <c r="AS389" i="14" s="1"/>
  <c r="AS390" i="14" s="1"/>
  <c r="AS391" i="14" s="1"/>
  <c r="AS392" i="14" s="1"/>
  <c r="AS393" i="14" s="1"/>
  <c r="AS394" i="14" s="1"/>
  <c r="AS395" i="14" s="1"/>
  <c r="AS396" i="14" s="1"/>
  <c r="AS397" i="14" s="1"/>
  <c r="AS398" i="14" s="1"/>
  <c r="AS399" i="14" s="1"/>
  <c r="AS400" i="14" s="1"/>
  <c r="AS401" i="14" s="1"/>
  <c r="AS402" i="14" s="1"/>
  <c r="AS403" i="14" s="1"/>
  <c r="AS404" i="14" s="1"/>
  <c r="AS405" i="14" s="1"/>
  <c r="AS406" i="14" s="1"/>
  <c r="AS407" i="14" s="1"/>
  <c r="AS408" i="14" s="1"/>
  <c r="AS409" i="14" s="1"/>
  <c r="AS410" i="14" s="1"/>
  <c r="AS411" i="14" s="1"/>
  <c r="AS412" i="14" s="1"/>
  <c r="AS413" i="14" s="1"/>
  <c r="AS414" i="14" s="1"/>
  <c r="AS415" i="14" s="1"/>
  <c r="AS416" i="14" s="1"/>
  <c r="AS417" i="14" s="1"/>
  <c r="AS418" i="14" s="1"/>
  <c r="AS419" i="14" s="1"/>
  <c r="AS420" i="14" s="1"/>
  <c r="AS421" i="14" s="1"/>
  <c r="AS422" i="14" s="1"/>
  <c r="AS423" i="14" s="1"/>
  <c r="AS424" i="14" s="1"/>
  <c r="AS425" i="14" s="1"/>
  <c r="AS426" i="14" s="1"/>
  <c r="AS427" i="14" s="1"/>
  <c r="AS428" i="14" s="1"/>
  <c r="AS429" i="14" s="1"/>
  <c r="AS430" i="14" s="1"/>
  <c r="AS431" i="14" s="1"/>
  <c r="AS432" i="14" s="1"/>
  <c r="AS433" i="14" s="1"/>
  <c r="AS434" i="14" s="1"/>
  <c r="AS435" i="14" s="1"/>
  <c r="AS436" i="14" s="1"/>
  <c r="AS437" i="14" s="1"/>
  <c r="AS438" i="14" s="1"/>
  <c r="AS439" i="14" s="1"/>
  <c r="AS440" i="14" s="1"/>
  <c r="AS441" i="14" s="1"/>
  <c r="AS442" i="14" s="1"/>
  <c r="AS443" i="14" s="1"/>
  <c r="AS444" i="14" s="1"/>
  <c r="AS445" i="14" s="1"/>
  <c r="AS446" i="14" s="1"/>
  <c r="AS447" i="14" s="1"/>
  <c r="AS448" i="14" s="1"/>
  <c r="AS449" i="14" s="1"/>
  <c r="AS450" i="14" s="1"/>
  <c r="AS451" i="14" s="1"/>
  <c r="AS452" i="14" s="1"/>
  <c r="AS453" i="14" s="1"/>
  <c r="AS454" i="14" s="1"/>
  <c r="AS455" i="14" s="1"/>
  <c r="AS456" i="14" s="1"/>
  <c r="AS457" i="14" s="1"/>
  <c r="AS458" i="14" s="1"/>
  <c r="AS459" i="14" s="1"/>
  <c r="AS460" i="14" s="1"/>
  <c r="AS461" i="14" s="1"/>
  <c r="AS462" i="14" s="1"/>
  <c r="AS463" i="14" s="1"/>
  <c r="AS464" i="14" s="1"/>
  <c r="AS465" i="14" s="1"/>
  <c r="AS466" i="14" s="1"/>
  <c r="AS467" i="14" s="1"/>
  <c r="AS468" i="14" s="1"/>
  <c r="AS469" i="14" s="1"/>
  <c r="AS470" i="14" s="1"/>
  <c r="AS471" i="14" s="1"/>
  <c r="AS472" i="14" s="1"/>
  <c r="AS473" i="14" s="1"/>
  <c r="AS474" i="14" s="1"/>
  <c r="AS475" i="14" s="1"/>
  <c r="AS476" i="14" s="1"/>
  <c r="AS477" i="14" s="1"/>
  <c r="AS478" i="14" s="1"/>
  <c r="AS479" i="14" s="1"/>
  <c r="AS480" i="14" s="1"/>
  <c r="AS481" i="14" s="1"/>
  <c r="AS482" i="14" s="1"/>
  <c r="AS483" i="14" s="1"/>
  <c r="AS484" i="14" s="1"/>
  <c r="AS485" i="14" s="1"/>
  <c r="AS486" i="14" s="1"/>
  <c r="AS487" i="14" s="1"/>
  <c r="AS488" i="14" s="1"/>
  <c r="AS489" i="14" s="1"/>
  <c r="AS490" i="14" s="1"/>
  <c r="AS491" i="14" s="1"/>
  <c r="AS492" i="14" s="1"/>
  <c r="AS493" i="14" s="1"/>
  <c r="AS494" i="14" s="1"/>
  <c r="AS495" i="14" s="1"/>
  <c r="AS496" i="14" s="1"/>
  <c r="AS497" i="14" s="1"/>
  <c r="AS498" i="14" s="1"/>
  <c r="AS499" i="14" s="1"/>
  <c r="AS500" i="14" s="1"/>
  <c r="AS501" i="14" s="1"/>
  <c r="AS502" i="14" s="1"/>
  <c r="AS503" i="14" s="1"/>
  <c r="AS504" i="14" s="1"/>
  <c r="AS505" i="14" s="1"/>
  <c r="AS506" i="14" s="1"/>
  <c r="AS507" i="14" s="1"/>
  <c r="AS508" i="14" s="1"/>
  <c r="AS509" i="14" s="1"/>
  <c r="AS510" i="14" s="1"/>
  <c r="AS511" i="14" s="1"/>
  <c r="AS512" i="14" s="1"/>
  <c r="AS513" i="14" s="1"/>
  <c r="AS514" i="14" s="1"/>
  <c r="AS515" i="14" s="1"/>
  <c r="AS516" i="14" s="1"/>
  <c r="AS517" i="14" s="1"/>
  <c r="AS518" i="14" s="1"/>
  <c r="AS519" i="14" s="1"/>
  <c r="AS520" i="14" s="1"/>
  <c r="AS521" i="14" s="1"/>
  <c r="AS522" i="14" s="1"/>
  <c r="AS523" i="14" s="1"/>
  <c r="AS524" i="14" s="1"/>
  <c r="AS525" i="14" s="1"/>
  <c r="AS526" i="14" s="1"/>
  <c r="AS527" i="14" s="1"/>
  <c r="AS528" i="14" s="1"/>
  <c r="AS529" i="14" s="1"/>
  <c r="AS530" i="14" s="1"/>
  <c r="AS531" i="14" s="1"/>
  <c r="AS532" i="14" s="1"/>
  <c r="AS533" i="14" s="1"/>
  <c r="AS534" i="14" s="1"/>
  <c r="AS535" i="14" s="1"/>
  <c r="AS536" i="14" s="1"/>
  <c r="AS537" i="14" s="1"/>
  <c r="AS538" i="14" s="1"/>
  <c r="AS539" i="14" s="1"/>
  <c r="AS540" i="14" s="1"/>
  <c r="AS541" i="14" s="1"/>
  <c r="AS542" i="14" s="1"/>
  <c r="AS543" i="14" s="1"/>
  <c r="AS544" i="14" s="1"/>
  <c r="AS545" i="14" s="1"/>
  <c r="AS546" i="14" s="1"/>
  <c r="AS547" i="14" s="1"/>
  <c r="AS548" i="14" s="1"/>
  <c r="AS549" i="14" s="1"/>
  <c r="AS550" i="14" s="1"/>
  <c r="AS551" i="14" s="1"/>
  <c r="AS552" i="14" s="1"/>
  <c r="AS553" i="14" s="1"/>
  <c r="AS554" i="14" s="1"/>
  <c r="AS555" i="14" s="1"/>
  <c r="AS556" i="14" s="1"/>
  <c r="AS557" i="14" s="1"/>
  <c r="AS558" i="14" s="1"/>
  <c r="AS559" i="14" s="1"/>
  <c r="AS560" i="14" s="1"/>
  <c r="AS561" i="14" s="1"/>
  <c r="AS562" i="14" s="1"/>
  <c r="AS563" i="14" s="1"/>
  <c r="AS564" i="14" s="1"/>
  <c r="AS565" i="14" s="1"/>
  <c r="AS566" i="14" s="1"/>
  <c r="AS567" i="14" s="1"/>
  <c r="AS568" i="14" s="1"/>
  <c r="AS569" i="14" s="1"/>
  <c r="AS570" i="14" s="1"/>
  <c r="AS571" i="14" s="1"/>
  <c r="AS572" i="14" s="1"/>
  <c r="AS573" i="14" s="1"/>
  <c r="AS574" i="14" s="1"/>
  <c r="AS575" i="14" s="1"/>
  <c r="AS576" i="14" s="1"/>
  <c r="AS577" i="14" s="1"/>
  <c r="AS578" i="14" s="1"/>
  <c r="AS579" i="14" s="1"/>
  <c r="AS580" i="14" s="1"/>
  <c r="AS581" i="14" s="1"/>
  <c r="AS582" i="14" s="1"/>
  <c r="AS583" i="14" s="1"/>
  <c r="AS584" i="14" s="1"/>
  <c r="AS585" i="14" s="1"/>
  <c r="AS586" i="14" s="1"/>
  <c r="AS587" i="14" s="1"/>
  <c r="AS588" i="14" s="1"/>
  <c r="AS589" i="14" s="1"/>
  <c r="AS590" i="14" s="1"/>
  <c r="AS591" i="14" s="1"/>
  <c r="AS592" i="14" s="1"/>
  <c r="AS593" i="14" s="1"/>
  <c r="AS594" i="14" s="1"/>
  <c r="AS595" i="14" s="1"/>
  <c r="AS596" i="14" s="1"/>
  <c r="AS597" i="14" s="1"/>
  <c r="AS598" i="14" s="1"/>
  <c r="AS599" i="14" s="1"/>
  <c r="AS600" i="14" s="1"/>
  <c r="AS601" i="14" s="1"/>
  <c r="AS602" i="14" s="1"/>
  <c r="AS603" i="14" s="1"/>
  <c r="AS604" i="14" s="1"/>
  <c r="AS605" i="14" s="1"/>
  <c r="AS606" i="14" s="1"/>
  <c r="AS607" i="14" s="1"/>
  <c r="AS608" i="14" s="1"/>
  <c r="AS609" i="14" s="1"/>
  <c r="AS610" i="14" s="1"/>
  <c r="AS611" i="14" s="1"/>
  <c r="AS612" i="14" s="1"/>
  <c r="AS613" i="14" s="1"/>
  <c r="AS614" i="14" s="1"/>
  <c r="AS615" i="14" s="1"/>
  <c r="AS616" i="14" s="1"/>
  <c r="AS617" i="14" s="1"/>
  <c r="AS618" i="14" s="1"/>
  <c r="AS619" i="14" s="1"/>
  <c r="AS620" i="14" s="1"/>
  <c r="AS621" i="14" s="1"/>
  <c r="AS622" i="14" s="1"/>
  <c r="AS623" i="14" s="1"/>
  <c r="AS624" i="14" s="1"/>
  <c r="AS625" i="14" s="1"/>
  <c r="AS626" i="14" s="1"/>
  <c r="AS627" i="14" s="1"/>
  <c r="AS628" i="14" s="1"/>
  <c r="AS629" i="14" s="1"/>
  <c r="AS630" i="14" s="1"/>
  <c r="AS631" i="14" s="1"/>
  <c r="AS632" i="14" s="1"/>
  <c r="AS633" i="14" s="1"/>
  <c r="AS634" i="14" s="1"/>
  <c r="AS635" i="14" s="1"/>
  <c r="AS636" i="14" s="1"/>
  <c r="AS637" i="14" s="1"/>
  <c r="AS638" i="14" s="1"/>
  <c r="AS639" i="14" s="1"/>
  <c r="AS640" i="14" s="1"/>
  <c r="AS641" i="14" s="1"/>
  <c r="AS642" i="14" s="1"/>
  <c r="AS643" i="14" s="1"/>
  <c r="AS644" i="14" s="1"/>
  <c r="AS645" i="14" s="1"/>
  <c r="AS646" i="14" s="1"/>
  <c r="AS647" i="14" s="1"/>
  <c r="AS648" i="14" s="1"/>
  <c r="AS649" i="14" s="1"/>
  <c r="AS650" i="14" s="1"/>
  <c r="AS651" i="14" s="1"/>
  <c r="AS652" i="14" s="1"/>
  <c r="AS653" i="14" s="1"/>
  <c r="AS654" i="14" s="1"/>
  <c r="AS655" i="14" s="1"/>
  <c r="AS656" i="14" s="1"/>
  <c r="AS657" i="14" s="1"/>
  <c r="AS658" i="14" s="1"/>
  <c r="AS659" i="14" s="1"/>
  <c r="AS660" i="14" s="1"/>
  <c r="AS661" i="14" s="1"/>
  <c r="AS662" i="14" s="1"/>
  <c r="AS663" i="14" s="1"/>
  <c r="AS664" i="14" s="1"/>
  <c r="AS665" i="14" s="1"/>
  <c r="AS666" i="14" s="1"/>
  <c r="AS667" i="14" s="1"/>
  <c r="AS668" i="14" s="1"/>
  <c r="AS669" i="14" s="1"/>
  <c r="AS670" i="14" s="1"/>
  <c r="AS671" i="14" s="1"/>
  <c r="AS672" i="14" s="1"/>
  <c r="AS673" i="14" s="1"/>
  <c r="AS674" i="14" s="1"/>
  <c r="AS675" i="14" s="1"/>
  <c r="AS676" i="14" s="1"/>
  <c r="AS677" i="14" s="1"/>
  <c r="AS678" i="14" s="1"/>
  <c r="AS679" i="14" s="1"/>
  <c r="AS680" i="14" s="1"/>
  <c r="AS681" i="14" s="1"/>
  <c r="AS682" i="14" s="1"/>
  <c r="AS683" i="14" s="1"/>
  <c r="AS684" i="14" s="1"/>
  <c r="AS685" i="14" s="1"/>
  <c r="AS686" i="14" s="1"/>
  <c r="AS687" i="14" s="1"/>
  <c r="AS688" i="14" s="1"/>
  <c r="AS689" i="14" s="1"/>
  <c r="AS690" i="14" s="1"/>
  <c r="AS691" i="14" s="1"/>
  <c r="AS692" i="14" s="1"/>
  <c r="AS693" i="14" s="1"/>
  <c r="AS694" i="14" s="1"/>
  <c r="AS695" i="14" s="1"/>
  <c r="AS696" i="14" s="1"/>
  <c r="AS697" i="14" s="1"/>
  <c r="AS698" i="14" s="1"/>
  <c r="AS699" i="14" s="1"/>
  <c r="AS700" i="14" s="1"/>
  <c r="AS701" i="14" s="1"/>
  <c r="AS702" i="14" s="1"/>
  <c r="AS703" i="14" s="1"/>
  <c r="AS704" i="14" s="1"/>
  <c r="AS705" i="14" s="1"/>
  <c r="AS706" i="14" s="1"/>
  <c r="AS707" i="14" s="1"/>
  <c r="AS708" i="14" s="1"/>
  <c r="AS709" i="14" s="1"/>
  <c r="AS710" i="14" s="1"/>
  <c r="AS711" i="14" s="1"/>
  <c r="AS712" i="14" s="1"/>
  <c r="AS713" i="14" s="1"/>
  <c r="AS714" i="14" s="1"/>
  <c r="AS715" i="14" s="1"/>
  <c r="AS716" i="14" s="1"/>
  <c r="AS717" i="14" s="1"/>
  <c r="AS718" i="14" s="1"/>
  <c r="AS719" i="14" s="1"/>
  <c r="AS720" i="14" s="1"/>
  <c r="AS721" i="14" s="1"/>
  <c r="AS722" i="14" s="1"/>
  <c r="AS723" i="14" s="1"/>
  <c r="AS724" i="14" s="1"/>
  <c r="AS725" i="14" s="1"/>
  <c r="AS726" i="14" s="1"/>
  <c r="AS727" i="14" s="1"/>
  <c r="AS728" i="14" s="1"/>
  <c r="AS729" i="14" s="1"/>
  <c r="AS730" i="14" s="1"/>
  <c r="AS731" i="14" s="1"/>
  <c r="AS732" i="14" s="1"/>
  <c r="AS733" i="14" s="1"/>
  <c r="AS734" i="14" s="1"/>
  <c r="AS735" i="14" s="1"/>
  <c r="AS736" i="14" s="1"/>
  <c r="AS737" i="14" s="1"/>
  <c r="AS738" i="14" s="1"/>
  <c r="AS739" i="14" s="1"/>
  <c r="AS740" i="14" s="1"/>
  <c r="AS741" i="14" s="1"/>
  <c r="AS742" i="14" s="1"/>
  <c r="AS743" i="14" s="1"/>
  <c r="AS744" i="14" s="1"/>
  <c r="AS745" i="14" s="1"/>
  <c r="AS746" i="14" s="1"/>
  <c r="AS747" i="14" s="1"/>
  <c r="AS748" i="14" s="1"/>
  <c r="AS749" i="14" s="1"/>
  <c r="AS750" i="14" s="1"/>
  <c r="AS751" i="14" s="1"/>
  <c r="AS752" i="14" s="1"/>
  <c r="AS753" i="14" s="1"/>
  <c r="AS754" i="14" s="1"/>
  <c r="AS755" i="14" s="1"/>
  <c r="AS756" i="14" s="1"/>
  <c r="AS757" i="14" s="1"/>
  <c r="AS758" i="14" s="1"/>
  <c r="AS759" i="14" s="1"/>
  <c r="AS760" i="14" s="1"/>
  <c r="AS761" i="14" s="1"/>
  <c r="AS762" i="14" s="1"/>
  <c r="AS763" i="14" s="1"/>
  <c r="AS764" i="14" s="1"/>
  <c r="AS765" i="14" s="1"/>
  <c r="AS766" i="14" s="1"/>
  <c r="AS767" i="14" s="1"/>
  <c r="AS768" i="14" s="1"/>
  <c r="AS769" i="14" s="1"/>
  <c r="AS770" i="14" s="1"/>
  <c r="AS771" i="14" s="1"/>
  <c r="AS772" i="14" s="1"/>
  <c r="AS773" i="14" s="1"/>
  <c r="AS774" i="14" s="1"/>
  <c r="AS775" i="14" s="1"/>
  <c r="AS776" i="14" s="1"/>
  <c r="AS777" i="14" s="1"/>
  <c r="AS778" i="14" s="1"/>
  <c r="AS779" i="14" s="1"/>
  <c r="AS780" i="14" s="1"/>
  <c r="AS781" i="14" s="1"/>
  <c r="AS782" i="14" s="1"/>
  <c r="AS783" i="14" s="1"/>
  <c r="AS784" i="14" s="1"/>
  <c r="AS785" i="14" s="1"/>
  <c r="AS786" i="14" s="1"/>
  <c r="AS787" i="14" s="1"/>
  <c r="AS788" i="14" s="1"/>
  <c r="AS789" i="14" s="1"/>
  <c r="AS790" i="14" s="1"/>
  <c r="AS791" i="14" s="1"/>
  <c r="AS792" i="14" s="1"/>
  <c r="AS793" i="14" s="1"/>
  <c r="AS794" i="14" s="1"/>
  <c r="AS795" i="14" s="1"/>
  <c r="AS796" i="14" s="1"/>
  <c r="AS797" i="14" s="1"/>
  <c r="AS798" i="14" s="1"/>
  <c r="AS799" i="14" s="1"/>
  <c r="AS800" i="14" s="1"/>
  <c r="AS801" i="14" s="1"/>
  <c r="AS802" i="14" s="1"/>
  <c r="AS803" i="14" s="1"/>
  <c r="AS804" i="14" s="1"/>
  <c r="AS805" i="14" s="1"/>
  <c r="AS806" i="14" s="1"/>
  <c r="AS807" i="14" s="1"/>
  <c r="AS808" i="14" s="1"/>
  <c r="AS809" i="14" s="1"/>
  <c r="AS810" i="14" s="1"/>
  <c r="AS811" i="14" s="1"/>
  <c r="AS812" i="14" s="1"/>
  <c r="AS813" i="14" s="1"/>
  <c r="AS814" i="14" s="1"/>
  <c r="AS815" i="14" s="1"/>
  <c r="AS816" i="14" s="1"/>
  <c r="AS817" i="14" s="1"/>
  <c r="AS818" i="14" s="1"/>
  <c r="AS819" i="14" s="1"/>
  <c r="AS820" i="14" s="1"/>
  <c r="AS821" i="14" s="1"/>
  <c r="AS822" i="14" s="1"/>
  <c r="AS823" i="14" s="1"/>
  <c r="AS824" i="14" s="1"/>
  <c r="AS825" i="14" s="1"/>
  <c r="AS826" i="14" s="1"/>
  <c r="AS827" i="14" s="1"/>
  <c r="AS828" i="14" s="1"/>
  <c r="AS829" i="14" s="1"/>
  <c r="AS830" i="14" s="1"/>
  <c r="AS831" i="14" s="1"/>
  <c r="AS832" i="14" s="1"/>
  <c r="AS833" i="14" s="1"/>
  <c r="AS834" i="14" s="1"/>
  <c r="AS835" i="14" s="1"/>
  <c r="AS836" i="14" s="1"/>
  <c r="AS837" i="14" s="1"/>
  <c r="AS838" i="14" s="1"/>
  <c r="AS839" i="14" s="1"/>
  <c r="AS840" i="14" s="1"/>
  <c r="AS841" i="14" s="1"/>
  <c r="AS842" i="14" s="1"/>
  <c r="AS843" i="14" s="1"/>
  <c r="AS844" i="14" s="1"/>
  <c r="AS845" i="14" s="1"/>
  <c r="AS846" i="14" s="1"/>
  <c r="AS847" i="14" s="1"/>
  <c r="AS848" i="14" s="1"/>
  <c r="AS849" i="14" s="1"/>
  <c r="AS850" i="14" s="1"/>
  <c r="AS851" i="14" s="1"/>
  <c r="AS852" i="14" s="1"/>
  <c r="AS853" i="14" s="1"/>
  <c r="AS854" i="14" s="1"/>
  <c r="AS855" i="14" s="1"/>
  <c r="AS856" i="14" s="1"/>
  <c r="AS857" i="14" s="1"/>
  <c r="AS858" i="14" s="1"/>
  <c r="AS859" i="14" s="1"/>
  <c r="AS860" i="14" s="1"/>
  <c r="AS861" i="14" s="1"/>
  <c r="AS862" i="14" s="1"/>
  <c r="AS863" i="14" s="1"/>
  <c r="AS864" i="14" s="1"/>
  <c r="AS865" i="14" s="1"/>
  <c r="AS866" i="14" s="1"/>
  <c r="AS867" i="14" s="1"/>
  <c r="AS868" i="14" s="1"/>
  <c r="AS869" i="14" s="1"/>
  <c r="AS870" i="14" s="1"/>
  <c r="AS871" i="14" s="1"/>
  <c r="AS872" i="14" s="1"/>
  <c r="AS873" i="14" s="1"/>
  <c r="AS874" i="14" s="1"/>
  <c r="AS875" i="14" s="1"/>
  <c r="AS876" i="14" s="1"/>
  <c r="AS877" i="14" s="1"/>
  <c r="AS878" i="14" s="1"/>
  <c r="AS879" i="14" s="1"/>
  <c r="AS880" i="14" s="1"/>
  <c r="AS881" i="14" s="1"/>
  <c r="AS882" i="14" s="1"/>
  <c r="AS883" i="14" s="1"/>
  <c r="AS884" i="14" s="1"/>
  <c r="AS885" i="14" s="1"/>
  <c r="AS886" i="14" s="1"/>
  <c r="AS887" i="14" s="1"/>
  <c r="AS888" i="14" s="1"/>
  <c r="AS889" i="14" s="1"/>
  <c r="AS890" i="14" s="1"/>
  <c r="AS891" i="14" s="1"/>
  <c r="AS892" i="14" s="1"/>
  <c r="AS893" i="14" s="1"/>
  <c r="AS894" i="14" s="1"/>
  <c r="AS895" i="14" s="1"/>
  <c r="AS896" i="14" s="1"/>
  <c r="AS897" i="14" s="1"/>
  <c r="AS898" i="14" s="1"/>
  <c r="AS899" i="14" s="1"/>
  <c r="AS900" i="14" s="1"/>
  <c r="AS901" i="14" s="1"/>
  <c r="AS902" i="14" s="1"/>
  <c r="AS903" i="14" s="1"/>
  <c r="AS904" i="14" s="1"/>
  <c r="AS905" i="14" s="1"/>
  <c r="AS906" i="14" s="1"/>
  <c r="AS907" i="14" s="1"/>
  <c r="AS908" i="14" s="1"/>
  <c r="AS909" i="14" s="1"/>
  <c r="AS910" i="14" s="1"/>
  <c r="AS911" i="14" s="1"/>
  <c r="AS912" i="14" s="1"/>
  <c r="AS913" i="14" s="1"/>
  <c r="AS914" i="14" s="1"/>
  <c r="AS915" i="14" s="1"/>
  <c r="AS916" i="14" s="1"/>
  <c r="AS917" i="14" s="1"/>
  <c r="AS918" i="14" s="1"/>
  <c r="AS919" i="14" s="1"/>
  <c r="AS920" i="14" s="1"/>
  <c r="AS921" i="14" s="1"/>
  <c r="AS922" i="14" s="1"/>
  <c r="AS923" i="14" s="1"/>
  <c r="AS924" i="14" s="1"/>
  <c r="AS925" i="14" s="1"/>
  <c r="AS926" i="14" s="1"/>
  <c r="AS927" i="14" s="1"/>
  <c r="AS928" i="14" s="1"/>
  <c r="AS929" i="14" s="1"/>
  <c r="AS930" i="14" s="1"/>
  <c r="AS931" i="14" s="1"/>
  <c r="AS932" i="14" s="1"/>
  <c r="AS933" i="14" s="1"/>
  <c r="AS934" i="14" s="1"/>
  <c r="AS935" i="14" s="1"/>
  <c r="AS936" i="14" s="1"/>
  <c r="AS937" i="14" s="1"/>
  <c r="AS938" i="14" s="1"/>
  <c r="AS939" i="14" s="1"/>
  <c r="AS940" i="14" s="1"/>
  <c r="AS941" i="14" s="1"/>
  <c r="AS942" i="14" s="1"/>
  <c r="AS943" i="14" s="1"/>
  <c r="AS944" i="14" s="1"/>
  <c r="AS945" i="14" s="1"/>
  <c r="AS946" i="14" s="1"/>
  <c r="AS947" i="14" s="1"/>
  <c r="AS948" i="14" s="1"/>
  <c r="AS949" i="14" s="1"/>
  <c r="AS950" i="14" s="1"/>
  <c r="AS951" i="14" s="1"/>
  <c r="AS952" i="14" s="1"/>
  <c r="AS953" i="14" s="1"/>
  <c r="AS954" i="14" s="1"/>
  <c r="AS955" i="14" s="1"/>
  <c r="AS956" i="14" s="1"/>
  <c r="AS957" i="14" s="1"/>
  <c r="AS958" i="14" s="1"/>
  <c r="AS959" i="14" s="1"/>
  <c r="AS960" i="14" s="1"/>
  <c r="AS961" i="14" s="1"/>
  <c r="AS962" i="14" s="1"/>
  <c r="AS963" i="14" s="1"/>
  <c r="AS964" i="14" s="1"/>
  <c r="AS965" i="14" s="1"/>
  <c r="AS966" i="14" s="1"/>
  <c r="AS967" i="14" s="1"/>
  <c r="AS968" i="14" s="1"/>
  <c r="AS969" i="14" s="1"/>
  <c r="AS970" i="14" s="1"/>
  <c r="AS971" i="14" s="1"/>
  <c r="AS972" i="14" s="1"/>
  <c r="AS973" i="14" s="1"/>
  <c r="AS974" i="14" s="1"/>
  <c r="AS975" i="14" s="1"/>
  <c r="AS976" i="14" s="1"/>
  <c r="AS977" i="14" s="1"/>
  <c r="AS978" i="14" s="1"/>
  <c r="AS979" i="14" s="1"/>
  <c r="AS980" i="14" s="1"/>
  <c r="AS981" i="14" s="1"/>
  <c r="AS982" i="14" s="1"/>
  <c r="AS983" i="14" s="1"/>
  <c r="AS984" i="14" s="1"/>
  <c r="AS985" i="14" s="1"/>
  <c r="AS986" i="14" s="1"/>
  <c r="AS987" i="14" s="1"/>
  <c r="AS988" i="14" s="1"/>
  <c r="AS989" i="14" s="1"/>
  <c r="AS990" i="14" s="1"/>
  <c r="AS991" i="14" s="1"/>
  <c r="AS992" i="14" s="1"/>
  <c r="AS993" i="14" s="1"/>
  <c r="AS994" i="14" s="1"/>
  <c r="AS995" i="14" s="1"/>
  <c r="AS996" i="14" s="1"/>
  <c r="AS997" i="14" s="1"/>
  <c r="AS998" i="14" s="1"/>
  <c r="AS999" i="14" s="1"/>
  <c r="AS1000" i="14" s="1"/>
  <c r="AS1001" i="14" s="1"/>
  <c r="AS1002" i="14" s="1"/>
  <c r="AS1003" i="14" s="1"/>
  <c r="AS1004" i="14" s="1"/>
  <c r="AS1005" i="14" s="1"/>
  <c r="AS1006" i="14" s="1"/>
  <c r="AS1007" i="14" s="1"/>
  <c r="AS1008" i="14" s="1"/>
  <c r="AS1009" i="14" s="1"/>
  <c r="AS1010" i="14" s="1"/>
  <c r="AS1011" i="14" s="1"/>
  <c r="AS1012" i="14" s="1"/>
  <c r="AS1013" i="14" s="1"/>
  <c r="AS1014" i="14" s="1"/>
  <c r="AS1015" i="14" s="1"/>
  <c r="AS1016" i="14" s="1"/>
  <c r="AS1017" i="14" s="1"/>
  <c r="AS1018" i="14" s="1"/>
  <c r="AS1019" i="14" s="1"/>
  <c r="AS1020" i="14" s="1"/>
  <c r="AS1021" i="14" s="1"/>
  <c r="AS1022" i="14" s="1"/>
  <c r="AS1023" i="14" s="1"/>
  <c r="AS1024" i="14" s="1"/>
  <c r="AS1025" i="14" s="1"/>
  <c r="AS1026" i="14" s="1"/>
  <c r="AS1027" i="14" s="1"/>
  <c r="AS1028" i="14" s="1"/>
  <c r="AS1029" i="14" s="1"/>
  <c r="AS1030" i="14" s="1"/>
  <c r="AS1031" i="14" s="1"/>
  <c r="AS1032" i="14" s="1"/>
  <c r="AS1033" i="14" s="1"/>
  <c r="AS1034" i="14" s="1"/>
  <c r="AS1035" i="14" s="1"/>
  <c r="AS1036" i="14" s="1"/>
  <c r="AS1037" i="14" s="1"/>
  <c r="AS1038" i="14" s="1"/>
  <c r="AS1039" i="14" s="1"/>
  <c r="AS1040" i="14" s="1"/>
  <c r="AS1041" i="14" s="1"/>
  <c r="AS1042" i="14" s="1"/>
  <c r="AS1043" i="14" s="1"/>
  <c r="AS1044" i="14" s="1"/>
  <c r="AS1045" i="14" s="1"/>
  <c r="AS1046" i="14" s="1"/>
  <c r="AS1047" i="14" s="1"/>
  <c r="AS1048" i="14" s="1"/>
  <c r="AS1049" i="14" s="1"/>
  <c r="AS1050" i="14" s="1"/>
  <c r="AS1051" i="14" s="1"/>
  <c r="AS1052" i="14" s="1"/>
  <c r="AS1053" i="14" s="1"/>
  <c r="AS1054" i="14" s="1"/>
  <c r="AS1055" i="14" s="1"/>
  <c r="AS1056" i="14" s="1"/>
  <c r="AS1057" i="14" s="1"/>
  <c r="AS1058" i="14" s="1"/>
  <c r="AS1059" i="14" s="1"/>
  <c r="AS1060" i="14" s="1"/>
  <c r="AS1061" i="14" s="1"/>
  <c r="AS1062" i="14" s="1"/>
  <c r="AS1063" i="14" s="1"/>
  <c r="AS1064" i="14" s="1"/>
  <c r="AS1065" i="14" s="1"/>
  <c r="AS1066" i="14" s="1"/>
  <c r="AS1067" i="14" s="1"/>
  <c r="AS1068" i="14" s="1"/>
  <c r="AS1069" i="14" s="1"/>
  <c r="AS1070" i="14" s="1"/>
  <c r="AS1071" i="14" s="1"/>
  <c r="AS1072" i="14" s="1"/>
  <c r="AS1073" i="14" s="1"/>
  <c r="AS1074" i="14" s="1"/>
  <c r="AS1075" i="14" s="1"/>
  <c r="AS1076" i="14" s="1"/>
  <c r="AS1077" i="14" s="1"/>
  <c r="AS1078" i="14" s="1"/>
  <c r="AS1079" i="14" s="1"/>
  <c r="AS1080" i="14" s="1"/>
  <c r="AS1081" i="14" s="1"/>
  <c r="AS1082" i="14" s="1"/>
  <c r="AS1083" i="14" s="1"/>
  <c r="AS1084" i="14" s="1"/>
  <c r="AS1085" i="14" s="1"/>
  <c r="AS1086" i="14" s="1"/>
  <c r="AS1087" i="14" s="1"/>
  <c r="AS1088" i="14" s="1"/>
  <c r="AS1089" i="14" s="1"/>
  <c r="AS1090" i="14" s="1"/>
  <c r="AS1091" i="14" s="1"/>
  <c r="AS1092" i="14" s="1"/>
  <c r="AS1093" i="14" s="1"/>
  <c r="AS1094" i="14" s="1"/>
  <c r="AS1095" i="14" s="1"/>
  <c r="AS1096" i="14" s="1"/>
  <c r="AS1097" i="14" s="1"/>
  <c r="AS1098" i="14" s="1"/>
  <c r="AS1099" i="14" s="1"/>
  <c r="AS1100" i="14" s="1"/>
  <c r="AS1101" i="14" s="1"/>
  <c r="AS1102" i="14" s="1"/>
  <c r="AS1103" i="14" s="1"/>
  <c r="AS1104" i="14" s="1"/>
  <c r="AS1105" i="14" s="1"/>
  <c r="AS1106" i="14" s="1"/>
  <c r="AS1107" i="14" s="1"/>
  <c r="AS1108" i="14" s="1"/>
  <c r="AS1109" i="14" s="1"/>
  <c r="AS1110" i="14" s="1"/>
  <c r="AS1111" i="14" s="1"/>
  <c r="AS1112" i="14" s="1"/>
  <c r="AS1113" i="14" s="1"/>
  <c r="AS1114" i="14" s="1"/>
  <c r="AS1115" i="14" s="1"/>
  <c r="AS1116" i="14" s="1"/>
  <c r="AS1117" i="14" s="1"/>
  <c r="AS1118" i="14" s="1"/>
  <c r="AS1119" i="14" s="1"/>
  <c r="AS1120" i="14" s="1"/>
  <c r="AS1121" i="14" s="1"/>
  <c r="AS1122" i="14" s="1"/>
  <c r="AS1123" i="14" s="1"/>
  <c r="AS1124" i="14" s="1"/>
  <c r="AS1125" i="14" s="1"/>
  <c r="AS1126" i="14" s="1"/>
  <c r="AS1127" i="14" s="1"/>
  <c r="AS1128" i="14" s="1"/>
  <c r="AS1129" i="14" s="1"/>
  <c r="AS1130" i="14" s="1"/>
  <c r="AS1131" i="14" s="1"/>
  <c r="AS1132" i="14" s="1"/>
  <c r="AS1133" i="14" s="1"/>
  <c r="AS1134" i="14" s="1"/>
  <c r="AS1135" i="14" s="1"/>
  <c r="AS1136" i="14" s="1"/>
  <c r="AS1137" i="14" s="1"/>
  <c r="AS1138" i="14" s="1"/>
  <c r="AS1139" i="14" s="1"/>
  <c r="AS1140" i="14" s="1"/>
  <c r="AS1141" i="14" s="1"/>
  <c r="AS1142" i="14" s="1"/>
  <c r="AS1143" i="14" s="1"/>
  <c r="AS1144" i="14" s="1"/>
  <c r="AS1145" i="14" s="1"/>
  <c r="AS1146" i="14" s="1"/>
  <c r="AS1147" i="14" s="1"/>
  <c r="AS1148" i="14" s="1"/>
  <c r="AS1149" i="14" s="1"/>
  <c r="AS1150" i="14" s="1"/>
  <c r="AS1151" i="14" s="1"/>
  <c r="AS1152" i="14" s="1"/>
  <c r="AS1153" i="14" s="1"/>
  <c r="AS1154" i="14" s="1"/>
  <c r="AS1155" i="14" s="1"/>
  <c r="AS1156" i="14" s="1"/>
  <c r="AS1157" i="14" s="1"/>
  <c r="AS1158" i="14" s="1"/>
  <c r="AS1159" i="14" s="1"/>
  <c r="AS1160" i="14" s="1"/>
  <c r="AS1161" i="14" s="1"/>
  <c r="AS1162" i="14" s="1"/>
  <c r="AS1163" i="14" s="1"/>
  <c r="AS1164" i="14" s="1"/>
  <c r="AS1165" i="14" s="1"/>
  <c r="AS1166" i="14" s="1"/>
  <c r="AS1167" i="14" s="1"/>
  <c r="AS1168" i="14" s="1"/>
  <c r="AS1169" i="14" s="1"/>
  <c r="AS1170" i="14" s="1"/>
  <c r="AS1171" i="14" s="1"/>
  <c r="AS1172" i="14" s="1"/>
  <c r="AS1173" i="14" s="1"/>
  <c r="AS1174" i="14" s="1"/>
  <c r="AS1175" i="14" s="1"/>
  <c r="AS1176" i="14" s="1"/>
  <c r="AS1177" i="14" s="1"/>
  <c r="AS1178" i="14" s="1"/>
  <c r="AS1179" i="14" s="1"/>
  <c r="AS1180" i="14" s="1"/>
  <c r="AS1181" i="14" s="1"/>
  <c r="AS1182" i="14" s="1"/>
  <c r="AS1183" i="14" s="1"/>
  <c r="AS1184" i="14" s="1"/>
  <c r="AS1185" i="14" s="1"/>
  <c r="AS1186" i="14" s="1"/>
  <c r="AS1187" i="14" s="1"/>
  <c r="AS1188" i="14" s="1"/>
  <c r="AS1189" i="14" s="1"/>
  <c r="AS1190" i="14" s="1"/>
  <c r="AS1191" i="14" s="1"/>
  <c r="AS1192" i="14" s="1"/>
  <c r="AS1193" i="14" s="1"/>
  <c r="AS1194" i="14" s="1"/>
  <c r="AS1195" i="14" s="1"/>
  <c r="AS1196" i="14" s="1"/>
  <c r="AS1197" i="14" s="1"/>
  <c r="AS1198" i="14" s="1"/>
  <c r="AS1199" i="14" s="1"/>
  <c r="AS1200" i="14" s="1"/>
  <c r="AS1201" i="14" s="1"/>
  <c r="AS1202" i="14" s="1"/>
  <c r="AS1203" i="14" s="1"/>
  <c r="AS1204" i="14" s="1"/>
  <c r="AS1205" i="14" s="1"/>
  <c r="AS1206" i="14" s="1"/>
  <c r="AS1207" i="14" s="1"/>
  <c r="AS1208" i="14" s="1"/>
  <c r="AS1209" i="14" s="1"/>
  <c r="AS1210" i="14" s="1"/>
  <c r="AS1211" i="14" s="1"/>
  <c r="AS1212" i="14" s="1"/>
  <c r="AS1213" i="14" s="1"/>
  <c r="AS1214" i="14" s="1"/>
  <c r="AS1215" i="14" s="1"/>
  <c r="AS1216" i="14" s="1"/>
  <c r="AS1217" i="14" s="1"/>
  <c r="AS1218" i="14" s="1"/>
  <c r="AS1219" i="14" s="1"/>
  <c r="AS1220" i="14" s="1"/>
  <c r="AS1221" i="14" s="1"/>
  <c r="AS1222" i="14" s="1"/>
  <c r="AS1223" i="14" s="1"/>
  <c r="AS1224" i="14" s="1"/>
  <c r="AS1225" i="14" s="1"/>
  <c r="AS1226" i="14" s="1"/>
  <c r="AS1227" i="14" s="1"/>
  <c r="AS1228" i="14" s="1"/>
  <c r="AS1229" i="14" s="1"/>
  <c r="AS1230" i="14" s="1"/>
  <c r="AS1231" i="14" s="1"/>
  <c r="AS1232" i="14" s="1"/>
  <c r="AS1233" i="14" s="1"/>
  <c r="AS1234" i="14" s="1"/>
  <c r="AS1235" i="14" s="1"/>
  <c r="AS1236" i="14" s="1"/>
  <c r="AS1237" i="14" s="1"/>
  <c r="AS1238" i="14" s="1"/>
  <c r="AS1239" i="14" s="1"/>
  <c r="AS1240" i="14" s="1"/>
  <c r="AS1241" i="14" s="1"/>
  <c r="AS1242" i="14" s="1"/>
  <c r="AS1243" i="14" s="1"/>
  <c r="AS1244" i="14" s="1"/>
  <c r="AR2" i="14"/>
  <c r="AR3" i="14" s="1"/>
  <c r="AR4" i="14" s="1"/>
  <c r="AR5" i="14" s="1"/>
  <c r="AR6" i="14" s="1"/>
  <c r="AR7" i="14" s="1"/>
  <c r="AR8" i="14" s="1"/>
  <c r="AR9" i="14" s="1"/>
  <c r="AR10" i="14" s="1"/>
  <c r="AR11" i="14" s="1"/>
  <c r="AR12" i="14" s="1"/>
  <c r="AR13" i="14" s="1"/>
  <c r="AR14" i="14" s="1"/>
  <c r="AR15" i="14" s="1"/>
  <c r="AR16" i="14" s="1"/>
  <c r="AR17" i="14" s="1"/>
  <c r="AR18" i="14" s="1"/>
  <c r="AR19" i="14" s="1"/>
  <c r="AR20" i="14" s="1"/>
  <c r="AR21" i="14" s="1"/>
  <c r="AR22" i="14" s="1"/>
  <c r="AR23" i="14" s="1"/>
  <c r="AR24" i="14" s="1"/>
  <c r="AR25" i="14" s="1"/>
  <c r="AR26" i="14" s="1"/>
  <c r="AR27" i="14" s="1"/>
  <c r="AR28" i="14" s="1"/>
  <c r="AR29" i="14" s="1"/>
  <c r="AR30" i="14" s="1"/>
  <c r="AR31" i="14" s="1"/>
  <c r="AR32" i="14" s="1"/>
  <c r="AR33" i="14" s="1"/>
  <c r="AR34" i="14" s="1"/>
  <c r="AR35" i="14" s="1"/>
  <c r="AR36" i="14" s="1"/>
  <c r="AR37" i="14" s="1"/>
  <c r="AR38" i="14" s="1"/>
  <c r="AR39" i="14" s="1"/>
  <c r="AR40" i="14" s="1"/>
  <c r="AR41" i="14" s="1"/>
  <c r="AR42" i="14" s="1"/>
  <c r="AR43" i="14" s="1"/>
  <c r="AR44" i="14" s="1"/>
  <c r="AR45" i="14" s="1"/>
  <c r="AR46" i="14" s="1"/>
  <c r="AR47" i="14" s="1"/>
  <c r="AR48" i="14" s="1"/>
  <c r="AR49" i="14" s="1"/>
  <c r="AR50" i="14" s="1"/>
  <c r="AR51" i="14" s="1"/>
  <c r="AR52" i="14" s="1"/>
  <c r="AR53" i="14" s="1"/>
  <c r="AR54" i="14" s="1"/>
  <c r="AR55" i="14" s="1"/>
  <c r="AR56" i="14" s="1"/>
  <c r="AR57" i="14" s="1"/>
  <c r="AR58" i="14" s="1"/>
  <c r="AR59" i="14" s="1"/>
  <c r="AR60" i="14" s="1"/>
  <c r="AR61" i="14" s="1"/>
  <c r="AR62" i="14" s="1"/>
  <c r="AR63" i="14" s="1"/>
  <c r="AR64" i="14" s="1"/>
  <c r="AR65" i="14" s="1"/>
  <c r="AR66" i="14" s="1"/>
  <c r="AR67" i="14" s="1"/>
  <c r="AR68" i="14" s="1"/>
  <c r="AR69" i="14" s="1"/>
  <c r="AR70" i="14" s="1"/>
  <c r="AR71" i="14" s="1"/>
  <c r="AR72" i="14" s="1"/>
  <c r="AR73" i="14" s="1"/>
  <c r="AR74" i="14" s="1"/>
  <c r="AR75" i="14" s="1"/>
  <c r="AR76" i="14" s="1"/>
  <c r="AR77" i="14" s="1"/>
  <c r="AR78" i="14" s="1"/>
  <c r="AR79" i="14" s="1"/>
  <c r="AR80" i="14" s="1"/>
  <c r="AR81" i="14" s="1"/>
  <c r="AR82" i="14" s="1"/>
  <c r="AR83" i="14" s="1"/>
  <c r="AR84" i="14" s="1"/>
  <c r="AR85" i="14" s="1"/>
  <c r="AR86" i="14" s="1"/>
  <c r="AR87" i="14" s="1"/>
  <c r="AR88" i="14" s="1"/>
  <c r="AR89" i="14" s="1"/>
  <c r="AR90" i="14" s="1"/>
  <c r="AR91" i="14" s="1"/>
  <c r="AR92" i="14" s="1"/>
  <c r="AR93" i="14" s="1"/>
  <c r="AR94" i="14" s="1"/>
  <c r="AR95" i="14" s="1"/>
  <c r="AR96" i="14" s="1"/>
  <c r="AR97" i="14" s="1"/>
  <c r="AR98" i="14" s="1"/>
  <c r="AR99" i="14" s="1"/>
  <c r="AR100" i="14" s="1"/>
  <c r="AR101" i="14" s="1"/>
  <c r="AR102" i="14" s="1"/>
  <c r="AR103" i="14" s="1"/>
  <c r="AR104" i="14" s="1"/>
  <c r="AR105" i="14" s="1"/>
  <c r="AR106" i="14" s="1"/>
  <c r="AR107" i="14" s="1"/>
  <c r="AR108" i="14" s="1"/>
  <c r="AR109" i="14" s="1"/>
  <c r="AR110" i="14" s="1"/>
  <c r="AR111" i="14" s="1"/>
  <c r="AR112" i="14" s="1"/>
  <c r="AR113" i="14" s="1"/>
  <c r="AR114" i="14" s="1"/>
  <c r="AR115" i="14" s="1"/>
  <c r="AR116" i="14" s="1"/>
  <c r="AR117" i="14" s="1"/>
  <c r="AR118" i="14" s="1"/>
  <c r="AR119" i="14" s="1"/>
  <c r="AR120" i="14" s="1"/>
  <c r="AR121" i="14" s="1"/>
  <c r="AR122" i="14" s="1"/>
  <c r="AR123" i="14" s="1"/>
  <c r="AR124" i="14" s="1"/>
  <c r="AR125" i="14" s="1"/>
  <c r="AR126" i="14" s="1"/>
  <c r="AR127" i="14" s="1"/>
  <c r="AR128" i="14" s="1"/>
  <c r="AR129" i="14" s="1"/>
  <c r="AR130" i="14" s="1"/>
  <c r="AR131" i="14" s="1"/>
  <c r="AR132" i="14" s="1"/>
  <c r="AR133" i="14" s="1"/>
  <c r="AR134" i="14" s="1"/>
  <c r="AR135" i="14" s="1"/>
  <c r="AR136" i="14" s="1"/>
  <c r="AR137" i="14" s="1"/>
  <c r="AR138" i="14" s="1"/>
  <c r="AR139" i="14" s="1"/>
  <c r="AR140" i="14" s="1"/>
  <c r="AR141" i="14" s="1"/>
  <c r="AR142" i="14" s="1"/>
  <c r="AR143" i="14" s="1"/>
  <c r="AR144" i="14" s="1"/>
  <c r="AR145" i="14" s="1"/>
  <c r="AR146" i="14" s="1"/>
  <c r="AR147" i="14" s="1"/>
  <c r="AR148" i="14" s="1"/>
  <c r="AR149" i="14" s="1"/>
  <c r="AR150" i="14" s="1"/>
  <c r="AR151" i="14" s="1"/>
  <c r="AR152" i="14" s="1"/>
  <c r="AR153" i="14" s="1"/>
  <c r="AR154" i="14" s="1"/>
  <c r="AR155" i="14" s="1"/>
  <c r="AR156" i="14" s="1"/>
  <c r="AR157" i="14" s="1"/>
  <c r="AR158" i="14" s="1"/>
  <c r="AR159" i="14" s="1"/>
  <c r="AR160" i="14" s="1"/>
  <c r="AR161" i="14" s="1"/>
  <c r="AR162" i="14" s="1"/>
  <c r="AR163" i="14" s="1"/>
  <c r="AR164" i="14" s="1"/>
  <c r="AR165" i="14" s="1"/>
  <c r="AR166" i="14" s="1"/>
  <c r="AR167" i="14" s="1"/>
  <c r="AR168" i="14" s="1"/>
  <c r="AR169" i="14" s="1"/>
  <c r="AR170" i="14" s="1"/>
  <c r="AR171" i="14" s="1"/>
  <c r="AR172" i="14" s="1"/>
  <c r="AR173" i="14" s="1"/>
  <c r="AR174" i="14" s="1"/>
  <c r="AR175" i="14" s="1"/>
  <c r="AR176" i="14" s="1"/>
  <c r="AR177" i="14" s="1"/>
  <c r="AR178" i="14" s="1"/>
  <c r="AR179" i="14" s="1"/>
  <c r="AR180" i="14" s="1"/>
  <c r="AR181" i="14" s="1"/>
  <c r="AR182" i="14" s="1"/>
  <c r="AR183" i="14" s="1"/>
  <c r="AR184" i="14" s="1"/>
  <c r="AR185" i="14" s="1"/>
  <c r="AR186" i="14" s="1"/>
  <c r="AR187" i="14" s="1"/>
  <c r="AR188" i="14" s="1"/>
  <c r="AR189" i="14" s="1"/>
  <c r="AR190" i="14" s="1"/>
  <c r="AR191" i="14" s="1"/>
  <c r="AR192" i="14" s="1"/>
  <c r="AR193" i="14" s="1"/>
  <c r="AR194" i="14" s="1"/>
  <c r="AR195" i="14" s="1"/>
  <c r="AR196" i="14" s="1"/>
  <c r="AR197" i="14" s="1"/>
  <c r="AR198" i="14" s="1"/>
  <c r="AR199" i="14" s="1"/>
  <c r="AR200" i="14" s="1"/>
  <c r="AR201" i="14" s="1"/>
  <c r="AR202" i="14" s="1"/>
  <c r="AR203" i="14" s="1"/>
  <c r="AR204" i="14" s="1"/>
  <c r="AR205" i="14" s="1"/>
  <c r="AR206" i="14" s="1"/>
  <c r="AR207" i="14" s="1"/>
  <c r="AR208" i="14" s="1"/>
  <c r="AR209" i="14" s="1"/>
  <c r="AR210" i="14" s="1"/>
  <c r="AR211" i="14" s="1"/>
  <c r="AR212" i="14" s="1"/>
  <c r="AR213" i="14" s="1"/>
  <c r="AR214" i="14" s="1"/>
  <c r="AR215" i="14" s="1"/>
  <c r="AR216" i="14" s="1"/>
  <c r="AR217" i="14" s="1"/>
  <c r="AR218" i="14" s="1"/>
  <c r="AR219" i="14" s="1"/>
  <c r="AR220" i="14" s="1"/>
  <c r="AR221" i="14" s="1"/>
  <c r="AR222" i="14" s="1"/>
  <c r="AR223" i="14" s="1"/>
  <c r="AR224" i="14" s="1"/>
  <c r="AR225" i="14" s="1"/>
  <c r="AR226" i="14" s="1"/>
  <c r="AR227" i="14" s="1"/>
  <c r="AR228" i="14" s="1"/>
  <c r="AR229" i="14" s="1"/>
  <c r="AR230" i="14" s="1"/>
  <c r="AR231" i="14" s="1"/>
  <c r="AR232" i="14" s="1"/>
  <c r="AR233" i="14" s="1"/>
  <c r="AR234" i="14" s="1"/>
  <c r="AR235" i="14" s="1"/>
  <c r="AR236" i="14" s="1"/>
  <c r="AR237" i="14" s="1"/>
  <c r="AR238" i="14" s="1"/>
  <c r="AR239" i="14" s="1"/>
  <c r="AR240" i="14" s="1"/>
  <c r="AR241" i="14" s="1"/>
  <c r="AR242" i="14" s="1"/>
  <c r="AR243" i="14" s="1"/>
  <c r="AR244" i="14" s="1"/>
  <c r="AR245" i="14" s="1"/>
  <c r="AR246" i="14" s="1"/>
  <c r="AR247" i="14" s="1"/>
  <c r="AR248" i="14" s="1"/>
  <c r="AR249" i="14" s="1"/>
  <c r="AR250" i="14" s="1"/>
  <c r="AR251" i="14" s="1"/>
  <c r="AR252" i="14" s="1"/>
  <c r="AR253" i="14" s="1"/>
  <c r="AR254" i="14" s="1"/>
  <c r="AR255" i="14" s="1"/>
  <c r="AR256" i="14" s="1"/>
  <c r="AR257" i="14" s="1"/>
  <c r="AR258" i="14" s="1"/>
  <c r="AR259" i="14" s="1"/>
  <c r="AR260" i="14" s="1"/>
  <c r="AR261" i="14" s="1"/>
  <c r="AR262" i="14" s="1"/>
  <c r="AR263" i="14" s="1"/>
  <c r="AR264" i="14" s="1"/>
  <c r="AR265" i="14" s="1"/>
  <c r="AR266" i="14" s="1"/>
  <c r="AR267" i="14" s="1"/>
  <c r="AR268" i="14" s="1"/>
  <c r="AR269" i="14" s="1"/>
  <c r="AR270" i="14" s="1"/>
  <c r="AR271" i="14" s="1"/>
  <c r="AR272" i="14" s="1"/>
  <c r="AR273" i="14" s="1"/>
  <c r="AR274" i="14" s="1"/>
  <c r="AR275" i="14" s="1"/>
  <c r="AR276" i="14" s="1"/>
  <c r="AR277" i="14" s="1"/>
  <c r="AR278" i="14" s="1"/>
  <c r="AR279" i="14" s="1"/>
  <c r="AR280" i="14" s="1"/>
  <c r="AR281" i="14" s="1"/>
  <c r="AR282" i="14" s="1"/>
  <c r="AR283" i="14" s="1"/>
  <c r="AR284" i="14" s="1"/>
  <c r="AR285" i="14" s="1"/>
  <c r="AR286" i="14" s="1"/>
  <c r="AR287" i="14" s="1"/>
  <c r="AR288" i="14" s="1"/>
  <c r="AR289" i="14" s="1"/>
  <c r="AR290" i="14" s="1"/>
  <c r="AR291" i="14" s="1"/>
  <c r="AR292" i="14" s="1"/>
  <c r="AR293" i="14" s="1"/>
  <c r="AR294" i="14" s="1"/>
  <c r="AR295" i="14" s="1"/>
  <c r="AR296" i="14" s="1"/>
  <c r="AR297" i="14" s="1"/>
  <c r="AR298" i="14" s="1"/>
  <c r="AR299" i="14" s="1"/>
  <c r="AR300" i="14" s="1"/>
  <c r="AR301" i="14" s="1"/>
  <c r="AR302" i="14" s="1"/>
  <c r="AR303" i="14" s="1"/>
  <c r="AR304" i="14" s="1"/>
  <c r="AR305" i="14" s="1"/>
  <c r="AR306" i="14" s="1"/>
  <c r="AR307" i="14" s="1"/>
  <c r="AR308" i="14" s="1"/>
  <c r="AR309" i="14" s="1"/>
  <c r="AR310" i="14" s="1"/>
  <c r="AR311" i="14" s="1"/>
  <c r="AR312" i="14" s="1"/>
  <c r="AR313" i="14" s="1"/>
  <c r="AR314" i="14" s="1"/>
  <c r="AR315" i="14" s="1"/>
  <c r="AR316" i="14" s="1"/>
  <c r="AR317" i="14" s="1"/>
  <c r="AR318" i="14" s="1"/>
  <c r="AR319" i="14" s="1"/>
  <c r="AR320" i="14" s="1"/>
  <c r="AR321" i="14" s="1"/>
  <c r="AR322" i="14" s="1"/>
  <c r="AR323" i="14" s="1"/>
  <c r="AR324" i="14" s="1"/>
  <c r="AR325" i="14" s="1"/>
  <c r="AR326" i="14" s="1"/>
  <c r="AR327" i="14" s="1"/>
  <c r="AR328" i="14" s="1"/>
  <c r="AR329" i="14" s="1"/>
  <c r="AR330" i="14" s="1"/>
  <c r="AR331" i="14" s="1"/>
  <c r="AR332" i="14" s="1"/>
  <c r="AR333" i="14" s="1"/>
  <c r="AR334" i="14" s="1"/>
  <c r="AR335" i="14" s="1"/>
  <c r="AR336" i="14" s="1"/>
  <c r="AR337" i="14" s="1"/>
  <c r="AR338" i="14" s="1"/>
  <c r="AR339" i="14" s="1"/>
  <c r="AR340" i="14" s="1"/>
  <c r="AR341" i="14" s="1"/>
  <c r="AR342" i="14" s="1"/>
  <c r="AR343" i="14" s="1"/>
  <c r="AR344" i="14" s="1"/>
  <c r="AR345" i="14" s="1"/>
  <c r="AR346" i="14" s="1"/>
  <c r="AR347" i="14" s="1"/>
  <c r="AR348" i="14" s="1"/>
  <c r="AR349" i="14" s="1"/>
  <c r="AR350" i="14" s="1"/>
  <c r="AR351" i="14" s="1"/>
  <c r="AR352" i="14" s="1"/>
  <c r="AR353" i="14" s="1"/>
  <c r="AR354" i="14" s="1"/>
  <c r="AR355" i="14" s="1"/>
  <c r="AR356" i="14" s="1"/>
  <c r="AR357" i="14" s="1"/>
  <c r="AR358" i="14" s="1"/>
  <c r="AR359" i="14" s="1"/>
  <c r="AR360" i="14" s="1"/>
  <c r="AR361" i="14" s="1"/>
  <c r="AR362" i="14" s="1"/>
  <c r="AR363" i="14" s="1"/>
  <c r="AR364" i="14" s="1"/>
  <c r="AR365" i="14" s="1"/>
  <c r="AR366" i="14" s="1"/>
  <c r="AR367" i="14" s="1"/>
  <c r="AR368" i="14" s="1"/>
  <c r="AR369" i="14" s="1"/>
  <c r="AR370" i="14" s="1"/>
  <c r="AR371" i="14" s="1"/>
  <c r="AR372" i="14" s="1"/>
  <c r="AR373" i="14" s="1"/>
  <c r="AR374" i="14" s="1"/>
  <c r="AR375" i="14" s="1"/>
  <c r="AR376" i="14" s="1"/>
  <c r="AR377" i="14" s="1"/>
  <c r="AR378" i="14" s="1"/>
  <c r="AR379" i="14" s="1"/>
  <c r="AR380" i="14" s="1"/>
  <c r="AR381" i="14" s="1"/>
  <c r="AR382" i="14" s="1"/>
  <c r="AR383" i="14" s="1"/>
  <c r="AR384" i="14" s="1"/>
  <c r="AR385" i="14" s="1"/>
  <c r="AR386" i="14" s="1"/>
  <c r="AR387" i="14" s="1"/>
  <c r="AR388" i="14" s="1"/>
  <c r="AR389" i="14" s="1"/>
  <c r="AR390" i="14" s="1"/>
  <c r="AR391" i="14" s="1"/>
  <c r="AR392" i="14" s="1"/>
  <c r="AR393" i="14" s="1"/>
  <c r="AR394" i="14" s="1"/>
  <c r="AR395" i="14" s="1"/>
  <c r="AR396" i="14" s="1"/>
  <c r="AR397" i="14" s="1"/>
  <c r="AR398" i="14" s="1"/>
  <c r="AR399" i="14" s="1"/>
  <c r="AR400" i="14" s="1"/>
  <c r="AR401" i="14" s="1"/>
  <c r="AR402" i="14" s="1"/>
  <c r="AR403" i="14" s="1"/>
  <c r="AR404" i="14" s="1"/>
  <c r="AR405" i="14" s="1"/>
  <c r="AR406" i="14" s="1"/>
  <c r="AR407" i="14" s="1"/>
  <c r="AR408" i="14" s="1"/>
  <c r="AR409" i="14" s="1"/>
  <c r="AR410" i="14" s="1"/>
  <c r="AR411" i="14" s="1"/>
  <c r="AR412" i="14" s="1"/>
  <c r="AR413" i="14" s="1"/>
  <c r="AR414" i="14" s="1"/>
  <c r="AR415" i="14" s="1"/>
  <c r="AR416" i="14" s="1"/>
  <c r="AR417" i="14" s="1"/>
  <c r="AR418" i="14" s="1"/>
  <c r="AR419" i="14" s="1"/>
  <c r="AR420" i="14" s="1"/>
  <c r="AR421" i="14" s="1"/>
  <c r="AR422" i="14" s="1"/>
  <c r="AR423" i="14" s="1"/>
  <c r="AR424" i="14" s="1"/>
  <c r="AR425" i="14" s="1"/>
  <c r="AR426" i="14" s="1"/>
  <c r="AR427" i="14" s="1"/>
  <c r="AR428" i="14" s="1"/>
  <c r="AR429" i="14" s="1"/>
  <c r="AR430" i="14" s="1"/>
  <c r="AR431" i="14" s="1"/>
  <c r="AR432" i="14" s="1"/>
  <c r="AR433" i="14" s="1"/>
  <c r="AR434" i="14" s="1"/>
  <c r="AR435" i="14" s="1"/>
  <c r="AR436" i="14" s="1"/>
  <c r="AR437" i="14" s="1"/>
  <c r="AR438" i="14" s="1"/>
  <c r="AR439" i="14" s="1"/>
  <c r="AR440" i="14" s="1"/>
  <c r="AR441" i="14" s="1"/>
  <c r="AR442" i="14" s="1"/>
  <c r="AR443" i="14" s="1"/>
  <c r="AR444" i="14" s="1"/>
  <c r="AR445" i="14" s="1"/>
  <c r="AR446" i="14" s="1"/>
  <c r="AR447" i="14" s="1"/>
  <c r="AR448" i="14" s="1"/>
  <c r="AR449" i="14" s="1"/>
  <c r="AR450" i="14" s="1"/>
  <c r="AR451" i="14" s="1"/>
  <c r="AR452" i="14" s="1"/>
  <c r="AR453" i="14" s="1"/>
  <c r="AR454" i="14" s="1"/>
  <c r="AR455" i="14" s="1"/>
  <c r="AR456" i="14" s="1"/>
  <c r="AR457" i="14" s="1"/>
  <c r="AR458" i="14" s="1"/>
  <c r="AR459" i="14" s="1"/>
  <c r="AR460" i="14" s="1"/>
  <c r="AR461" i="14" s="1"/>
  <c r="AR462" i="14" s="1"/>
  <c r="AR463" i="14" s="1"/>
  <c r="AR464" i="14" s="1"/>
  <c r="AR465" i="14" s="1"/>
  <c r="AR466" i="14" s="1"/>
  <c r="AR467" i="14" s="1"/>
  <c r="AR468" i="14" s="1"/>
  <c r="AR469" i="14" s="1"/>
  <c r="AR470" i="14" s="1"/>
  <c r="AR471" i="14" s="1"/>
  <c r="AR472" i="14" s="1"/>
  <c r="AR473" i="14" s="1"/>
  <c r="AR474" i="14" s="1"/>
  <c r="AR475" i="14" s="1"/>
  <c r="AR476" i="14" s="1"/>
  <c r="AR477" i="14" s="1"/>
  <c r="AR478" i="14" s="1"/>
  <c r="AR479" i="14" s="1"/>
  <c r="AR480" i="14" s="1"/>
  <c r="AR481" i="14" s="1"/>
  <c r="AR482" i="14" s="1"/>
  <c r="AR483" i="14" s="1"/>
  <c r="AR484" i="14" s="1"/>
  <c r="AR485" i="14" s="1"/>
  <c r="AR486" i="14" s="1"/>
  <c r="AR487" i="14" s="1"/>
  <c r="AR488" i="14" s="1"/>
  <c r="AR489" i="14" s="1"/>
  <c r="AR490" i="14" s="1"/>
  <c r="AR491" i="14" s="1"/>
  <c r="AR492" i="14" s="1"/>
  <c r="AR493" i="14" s="1"/>
  <c r="AR494" i="14" s="1"/>
  <c r="AR495" i="14" s="1"/>
  <c r="AR496" i="14" s="1"/>
  <c r="AR497" i="14" s="1"/>
  <c r="AR498" i="14" s="1"/>
  <c r="AR499" i="14" s="1"/>
  <c r="AR500" i="14" s="1"/>
  <c r="AR501" i="14" s="1"/>
  <c r="AR502" i="14" s="1"/>
  <c r="AR503" i="14" s="1"/>
  <c r="AR504" i="14" s="1"/>
  <c r="AR505" i="14" s="1"/>
  <c r="AR506" i="14" s="1"/>
  <c r="AR507" i="14" s="1"/>
  <c r="AR508" i="14" s="1"/>
  <c r="AR509" i="14" s="1"/>
  <c r="AR510" i="14" s="1"/>
  <c r="AR511" i="14" s="1"/>
  <c r="AR512" i="14" s="1"/>
  <c r="AR513" i="14" s="1"/>
  <c r="AR514" i="14" s="1"/>
  <c r="AR515" i="14" s="1"/>
  <c r="AR516" i="14" s="1"/>
  <c r="AR517" i="14" s="1"/>
  <c r="AR518" i="14" s="1"/>
  <c r="AR519" i="14" s="1"/>
  <c r="AR520" i="14" s="1"/>
  <c r="AR521" i="14" s="1"/>
  <c r="AR522" i="14" s="1"/>
  <c r="AR523" i="14" s="1"/>
  <c r="AR524" i="14" s="1"/>
  <c r="AR525" i="14" s="1"/>
  <c r="AR526" i="14" s="1"/>
  <c r="AR527" i="14" s="1"/>
  <c r="AR528" i="14" s="1"/>
  <c r="AR529" i="14" s="1"/>
  <c r="AR530" i="14" s="1"/>
  <c r="AR531" i="14" s="1"/>
  <c r="AR532" i="14" s="1"/>
  <c r="AR533" i="14" s="1"/>
  <c r="AR534" i="14" s="1"/>
  <c r="AR535" i="14" s="1"/>
  <c r="AR536" i="14" s="1"/>
  <c r="AR537" i="14" s="1"/>
  <c r="AR538" i="14" s="1"/>
  <c r="AR539" i="14" s="1"/>
  <c r="AR540" i="14" s="1"/>
  <c r="AR541" i="14" s="1"/>
  <c r="AR542" i="14" s="1"/>
  <c r="AR543" i="14" s="1"/>
  <c r="AR544" i="14" s="1"/>
  <c r="AR545" i="14" s="1"/>
  <c r="AR546" i="14" s="1"/>
  <c r="AR547" i="14" s="1"/>
  <c r="AR548" i="14" s="1"/>
  <c r="AR549" i="14" s="1"/>
  <c r="AR550" i="14" s="1"/>
  <c r="AR551" i="14" s="1"/>
  <c r="AR552" i="14" s="1"/>
  <c r="AR553" i="14" s="1"/>
  <c r="AR554" i="14" s="1"/>
  <c r="AR555" i="14" s="1"/>
  <c r="AR556" i="14" s="1"/>
  <c r="AR557" i="14" s="1"/>
  <c r="AR558" i="14" s="1"/>
  <c r="AR559" i="14" s="1"/>
  <c r="AR560" i="14" s="1"/>
  <c r="AR561" i="14" s="1"/>
  <c r="AR562" i="14" s="1"/>
  <c r="AR563" i="14" s="1"/>
  <c r="AR564" i="14" s="1"/>
  <c r="AR565" i="14" s="1"/>
  <c r="AR566" i="14" s="1"/>
  <c r="AR567" i="14" s="1"/>
  <c r="AR568" i="14" s="1"/>
  <c r="AR569" i="14" s="1"/>
  <c r="AR570" i="14" s="1"/>
  <c r="AR571" i="14" s="1"/>
  <c r="AR572" i="14" s="1"/>
  <c r="AR573" i="14" s="1"/>
  <c r="AR574" i="14" s="1"/>
  <c r="AR575" i="14" s="1"/>
  <c r="AR576" i="14" s="1"/>
  <c r="AR577" i="14" s="1"/>
  <c r="AR578" i="14" s="1"/>
  <c r="AR579" i="14" s="1"/>
  <c r="AR580" i="14" s="1"/>
  <c r="AR581" i="14" s="1"/>
  <c r="AR582" i="14" s="1"/>
  <c r="AR583" i="14" s="1"/>
  <c r="AR584" i="14" s="1"/>
  <c r="AR585" i="14" s="1"/>
  <c r="AR586" i="14" s="1"/>
  <c r="AR587" i="14" s="1"/>
  <c r="AR588" i="14" s="1"/>
  <c r="AR589" i="14" s="1"/>
  <c r="AR590" i="14" s="1"/>
  <c r="AR591" i="14" s="1"/>
  <c r="AR592" i="14" s="1"/>
  <c r="AR593" i="14" s="1"/>
  <c r="AR594" i="14" s="1"/>
  <c r="AR595" i="14" s="1"/>
  <c r="AR596" i="14" s="1"/>
  <c r="AR597" i="14" s="1"/>
  <c r="AR598" i="14" s="1"/>
  <c r="AR599" i="14" s="1"/>
  <c r="AR600" i="14" s="1"/>
  <c r="AR601" i="14" s="1"/>
  <c r="AR602" i="14" s="1"/>
  <c r="AR603" i="14" s="1"/>
  <c r="AR604" i="14" s="1"/>
  <c r="AR605" i="14" s="1"/>
  <c r="AR606" i="14" s="1"/>
  <c r="AR607" i="14" s="1"/>
  <c r="AR608" i="14" s="1"/>
  <c r="AR609" i="14" s="1"/>
  <c r="AR610" i="14" s="1"/>
  <c r="AR611" i="14" s="1"/>
  <c r="AR612" i="14" s="1"/>
  <c r="AR613" i="14" s="1"/>
  <c r="AR614" i="14" s="1"/>
  <c r="AR615" i="14" s="1"/>
  <c r="AR616" i="14" s="1"/>
  <c r="AR617" i="14" s="1"/>
  <c r="AR618" i="14" s="1"/>
  <c r="AR619" i="14" s="1"/>
  <c r="AR620" i="14" s="1"/>
  <c r="AR621" i="14" s="1"/>
  <c r="AR622" i="14" s="1"/>
  <c r="AR623" i="14" s="1"/>
  <c r="AR624" i="14" s="1"/>
  <c r="AR625" i="14" s="1"/>
  <c r="AR626" i="14" s="1"/>
  <c r="AR627" i="14" s="1"/>
  <c r="AR628" i="14" s="1"/>
  <c r="AR629" i="14" s="1"/>
  <c r="AR630" i="14" s="1"/>
  <c r="AR631" i="14" s="1"/>
  <c r="AR632" i="14" s="1"/>
  <c r="AR633" i="14" s="1"/>
  <c r="AR634" i="14" s="1"/>
  <c r="AR635" i="14" s="1"/>
  <c r="AR636" i="14" s="1"/>
  <c r="AR637" i="14" s="1"/>
  <c r="AR638" i="14" s="1"/>
  <c r="AR639" i="14" s="1"/>
  <c r="AR640" i="14" s="1"/>
  <c r="AR641" i="14" s="1"/>
  <c r="AR642" i="14" s="1"/>
  <c r="AR643" i="14" s="1"/>
  <c r="AR644" i="14" s="1"/>
  <c r="AR645" i="14" s="1"/>
  <c r="AR646" i="14" s="1"/>
  <c r="AR647" i="14" s="1"/>
  <c r="AR648" i="14" s="1"/>
  <c r="AR649" i="14" s="1"/>
  <c r="AR650" i="14" s="1"/>
  <c r="AR651" i="14" s="1"/>
  <c r="AR652" i="14" s="1"/>
  <c r="AR653" i="14" s="1"/>
  <c r="AR654" i="14" s="1"/>
  <c r="AR655" i="14" s="1"/>
  <c r="AR656" i="14" s="1"/>
  <c r="AR657" i="14" s="1"/>
  <c r="AR658" i="14" s="1"/>
  <c r="AR659" i="14" s="1"/>
  <c r="AR660" i="14" s="1"/>
  <c r="AR661" i="14" s="1"/>
  <c r="AR662" i="14" s="1"/>
  <c r="AR663" i="14" s="1"/>
  <c r="AR664" i="14" s="1"/>
  <c r="AR665" i="14" s="1"/>
  <c r="AR666" i="14" s="1"/>
  <c r="AR667" i="14" s="1"/>
  <c r="AR668" i="14" s="1"/>
  <c r="AR669" i="14" s="1"/>
  <c r="AR670" i="14" s="1"/>
  <c r="AR671" i="14" s="1"/>
  <c r="AR672" i="14" s="1"/>
  <c r="AR673" i="14" s="1"/>
  <c r="AR674" i="14" s="1"/>
  <c r="AR675" i="14" s="1"/>
  <c r="AR676" i="14" s="1"/>
  <c r="AR677" i="14" s="1"/>
  <c r="AR678" i="14" s="1"/>
  <c r="AR679" i="14" s="1"/>
  <c r="AR680" i="14" s="1"/>
  <c r="AR681" i="14" s="1"/>
  <c r="AR682" i="14" s="1"/>
  <c r="AR683" i="14" s="1"/>
  <c r="AR684" i="14" s="1"/>
  <c r="AR685" i="14" s="1"/>
  <c r="AR686" i="14" s="1"/>
  <c r="AR687" i="14" s="1"/>
  <c r="AR688" i="14" s="1"/>
  <c r="AR689" i="14" s="1"/>
  <c r="AR690" i="14" s="1"/>
  <c r="AR691" i="14" s="1"/>
  <c r="AR692" i="14" s="1"/>
  <c r="AR693" i="14" s="1"/>
  <c r="AR694" i="14" s="1"/>
  <c r="AR695" i="14" s="1"/>
  <c r="AR696" i="14" s="1"/>
  <c r="AR697" i="14" s="1"/>
  <c r="AR698" i="14" s="1"/>
  <c r="AR699" i="14" s="1"/>
  <c r="AR700" i="14" s="1"/>
  <c r="AR701" i="14" s="1"/>
  <c r="AR702" i="14" s="1"/>
  <c r="AR703" i="14" s="1"/>
  <c r="AR704" i="14" s="1"/>
  <c r="AR705" i="14" s="1"/>
  <c r="AR706" i="14" s="1"/>
  <c r="AR707" i="14" s="1"/>
  <c r="AR708" i="14" s="1"/>
  <c r="AR709" i="14" s="1"/>
  <c r="AR710" i="14" s="1"/>
  <c r="AR711" i="14" s="1"/>
  <c r="AR712" i="14" s="1"/>
  <c r="AR713" i="14" s="1"/>
  <c r="AR714" i="14" s="1"/>
  <c r="AR715" i="14" s="1"/>
  <c r="AR716" i="14" s="1"/>
  <c r="AR717" i="14" s="1"/>
  <c r="AR718" i="14" s="1"/>
  <c r="AR719" i="14" s="1"/>
  <c r="AR720" i="14" s="1"/>
  <c r="AR721" i="14" s="1"/>
  <c r="AR722" i="14" s="1"/>
  <c r="AR723" i="14" s="1"/>
  <c r="AR724" i="14" s="1"/>
  <c r="AR725" i="14" s="1"/>
  <c r="AR726" i="14" s="1"/>
  <c r="AR727" i="14" s="1"/>
  <c r="AR728" i="14" s="1"/>
  <c r="AR729" i="14" s="1"/>
  <c r="AR730" i="14" s="1"/>
  <c r="AR731" i="14" s="1"/>
  <c r="AR732" i="14" s="1"/>
  <c r="AR733" i="14" s="1"/>
  <c r="AR734" i="14" s="1"/>
  <c r="AR735" i="14" s="1"/>
  <c r="AR736" i="14" s="1"/>
  <c r="AR737" i="14" s="1"/>
  <c r="AR738" i="14" s="1"/>
  <c r="AR739" i="14" s="1"/>
  <c r="AR740" i="14" s="1"/>
  <c r="AR741" i="14" s="1"/>
  <c r="AR742" i="14" s="1"/>
  <c r="AR743" i="14" s="1"/>
  <c r="AR744" i="14" s="1"/>
  <c r="AR745" i="14" s="1"/>
  <c r="AR746" i="14" s="1"/>
  <c r="AR747" i="14" s="1"/>
  <c r="AR748" i="14" s="1"/>
  <c r="AR749" i="14" s="1"/>
  <c r="AR750" i="14" s="1"/>
  <c r="AR751" i="14" s="1"/>
  <c r="AR752" i="14" s="1"/>
  <c r="AR753" i="14" s="1"/>
  <c r="AR754" i="14" s="1"/>
  <c r="AR755" i="14" s="1"/>
  <c r="AR756" i="14" s="1"/>
  <c r="AR757" i="14" s="1"/>
  <c r="AR758" i="14" s="1"/>
  <c r="AR759" i="14" s="1"/>
  <c r="AR760" i="14" s="1"/>
  <c r="AR761" i="14" s="1"/>
  <c r="AR762" i="14" s="1"/>
  <c r="AR763" i="14" s="1"/>
  <c r="AR764" i="14" s="1"/>
  <c r="AR765" i="14" s="1"/>
  <c r="AR766" i="14" s="1"/>
  <c r="AR767" i="14" s="1"/>
  <c r="AR768" i="14" s="1"/>
  <c r="AR769" i="14" s="1"/>
  <c r="AR770" i="14" s="1"/>
  <c r="AR771" i="14" s="1"/>
  <c r="AR772" i="14" s="1"/>
  <c r="AR773" i="14" s="1"/>
  <c r="AR774" i="14" s="1"/>
  <c r="AR775" i="14" s="1"/>
  <c r="AR776" i="14" s="1"/>
  <c r="AR777" i="14" s="1"/>
  <c r="AR778" i="14" s="1"/>
  <c r="AR779" i="14" s="1"/>
  <c r="AR780" i="14" s="1"/>
  <c r="AR781" i="14" s="1"/>
  <c r="AR782" i="14" s="1"/>
  <c r="AR783" i="14" s="1"/>
  <c r="AR784" i="14" s="1"/>
  <c r="AR785" i="14" s="1"/>
  <c r="AR786" i="14" s="1"/>
  <c r="AR787" i="14" s="1"/>
  <c r="AR788" i="14" s="1"/>
  <c r="AR789" i="14" s="1"/>
  <c r="AR790" i="14" s="1"/>
  <c r="AR791" i="14" s="1"/>
  <c r="AR792" i="14" s="1"/>
  <c r="AR793" i="14" s="1"/>
  <c r="AR794" i="14" s="1"/>
  <c r="AR795" i="14" s="1"/>
  <c r="AR796" i="14" s="1"/>
  <c r="AR797" i="14" s="1"/>
  <c r="AR798" i="14" s="1"/>
  <c r="AR799" i="14" s="1"/>
  <c r="AR800" i="14" s="1"/>
  <c r="AR801" i="14" s="1"/>
  <c r="AR802" i="14" s="1"/>
  <c r="AR803" i="14" s="1"/>
  <c r="AR804" i="14" s="1"/>
  <c r="AR805" i="14" s="1"/>
  <c r="AR806" i="14" s="1"/>
  <c r="AR807" i="14" s="1"/>
  <c r="AR808" i="14" s="1"/>
  <c r="AR809" i="14" s="1"/>
  <c r="AR810" i="14" s="1"/>
  <c r="AR811" i="14" s="1"/>
  <c r="AR812" i="14" s="1"/>
  <c r="AR813" i="14" s="1"/>
  <c r="AR814" i="14" s="1"/>
  <c r="AR815" i="14" s="1"/>
  <c r="AR816" i="14" s="1"/>
  <c r="AR817" i="14" s="1"/>
  <c r="AR818" i="14" s="1"/>
  <c r="AR819" i="14" s="1"/>
  <c r="AR820" i="14" s="1"/>
  <c r="AR821" i="14" s="1"/>
  <c r="AR822" i="14" s="1"/>
  <c r="AR823" i="14" s="1"/>
  <c r="AR824" i="14" s="1"/>
  <c r="AR825" i="14" s="1"/>
  <c r="AR826" i="14" s="1"/>
  <c r="AR827" i="14" s="1"/>
  <c r="AR828" i="14" s="1"/>
  <c r="AR829" i="14" s="1"/>
  <c r="AR830" i="14" s="1"/>
  <c r="AR831" i="14" s="1"/>
  <c r="AR832" i="14" s="1"/>
  <c r="AR833" i="14" s="1"/>
  <c r="AR834" i="14" s="1"/>
  <c r="AR835" i="14" s="1"/>
  <c r="AR836" i="14" s="1"/>
  <c r="AR837" i="14" s="1"/>
  <c r="AR838" i="14" s="1"/>
  <c r="AR839" i="14" s="1"/>
  <c r="AR840" i="14" s="1"/>
  <c r="AR841" i="14" s="1"/>
  <c r="AR842" i="14" s="1"/>
  <c r="AR843" i="14" s="1"/>
  <c r="AR844" i="14" s="1"/>
  <c r="AR845" i="14" s="1"/>
  <c r="AR846" i="14" s="1"/>
  <c r="AR847" i="14" s="1"/>
  <c r="AR848" i="14" s="1"/>
  <c r="AR849" i="14" s="1"/>
  <c r="AR850" i="14" s="1"/>
  <c r="AR851" i="14" s="1"/>
  <c r="AR852" i="14" s="1"/>
  <c r="AR853" i="14" s="1"/>
  <c r="AR854" i="14" s="1"/>
  <c r="AR855" i="14" s="1"/>
  <c r="AR856" i="14" s="1"/>
  <c r="AR857" i="14" s="1"/>
  <c r="AR858" i="14" s="1"/>
  <c r="AR859" i="14" s="1"/>
  <c r="AR860" i="14" s="1"/>
  <c r="AR861" i="14" s="1"/>
  <c r="AR862" i="14" s="1"/>
  <c r="AR863" i="14" s="1"/>
  <c r="AR864" i="14" s="1"/>
  <c r="AR865" i="14" s="1"/>
  <c r="AR866" i="14" s="1"/>
  <c r="AR867" i="14" s="1"/>
  <c r="AR868" i="14" s="1"/>
  <c r="AR869" i="14" s="1"/>
  <c r="AR870" i="14" s="1"/>
  <c r="AR871" i="14" s="1"/>
  <c r="AR872" i="14" s="1"/>
  <c r="AR873" i="14" s="1"/>
  <c r="AR874" i="14" s="1"/>
  <c r="AR875" i="14" s="1"/>
  <c r="AR876" i="14" s="1"/>
  <c r="AR877" i="14" s="1"/>
  <c r="AR878" i="14" s="1"/>
  <c r="AR879" i="14" s="1"/>
  <c r="AR880" i="14" s="1"/>
  <c r="AR881" i="14" s="1"/>
  <c r="AR882" i="14" s="1"/>
  <c r="AR883" i="14" s="1"/>
  <c r="AR884" i="14" s="1"/>
  <c r="AR885" i="14" s="1"/>
  <c r="AR886" i="14" s="1"/>
  <c r="AR887" i="14" s="1"/>
  <c r="AR888" i="14" s="1"/>
  <c r="AR889" i="14" s="1"/>
  <c r="AR890" i="14" s="1"/>
  <c r="AR891" i="14" s="1"/>
  <c r="AR892" i="14" s="1"/>
  <c r="AR893" i="14" s="1"/>
  <c r="AR894" i="14" s="1"/>
  <c r="AR895" i="14" s="1"/>
  <c r="AR896" i="14" s="1"/>
  <c r="AR897" i="14" s="1"/>
  <c r="AR898" i="14" s="1"/>
  <c r="AR899" i="14" s="1"/>
  <c r="AR900" i="14" s="1"/>
  <c r="AR901" i="14" s="1"/>
  <c r="AR902" i="14" s="1"/>
  <c r="AR903" i="14" s="1"/>
  <c r="AR904" i="14" s="1"/>
  <c r="AR905" i="14" s="1"/>
  <c r="AR906" i="14" s="1"/>
  <c r="AR907" i="14" s="1"/>
  <c r="AR908" i="14" s="1"/>
  <c r="AR909" i="14" s="1"/>
  <c r="AR910" i="14" s="1"/>
  <c r="AR911" i="14" s="1"/>
  <c r="AR912" i="14" s="1"/>
  <c r="AR913" i="14" s="1"/>
  <c r="AR914" i="14" s="1"/>
  <c r="AR915" i="14" s="1"/>
  <c r="AR916" i="14" s="1"/>
  <c r="AR917" i="14" s="1"/>
  <c r="AR918" i="14" s="1"/>
  <c r="AR919" i="14" s="1"/>
  <c r="AR920" i="14" s="1"/>
  <c r="AR921" i="14" s="1"/>
  <c r="AR922" i="14" s="1"/>
  <c r="AR923" i="14" s="1"/>
  <c r="AR924" i="14" s="1"/>
  <c r="AR925" i="14" s="1"/>
  <c r="AR926" i="14" s="1"/>
  <c r="AR927" i="14" s="1"/>
  <c r="AR928" i="14" s="1"/>
  <c r="AR929" i="14" s="1"/>
  <c r="AR930" i="14" s="1"/>
  <c r="AR931" i="14" s="1"/>
  <c r="AR932" i="14" s="1"/>
  <c r="AR933" i="14" s="1"/>
  <c r="AR934" i="14" s="1"/>
  <c r="AR935" i="14" s="1"/>
  <c r="AR936" i="14" s="1"/>
  <c r="AR937" i="14" s="1"/>
  <c r="AR938" i="14" s="1"/>
  <c r="AR939" i="14" s="1"/>
  <c r="AR940" i="14" s="1"/>
  <c r="AR941" i="14" s="1"/>
  <c r="AR942" i="14" s="1"/>
  <c r="AR943" i="14" s="1"/>
  <c r="AR944" i="14" s="1"/>
  <c r="AR945" i="14" s="1"/>
  <c r="AR946" i="14" s="1"/>
  <c r="AR947" i="14" s="1"/>
  <c r="AR948" i="14" s="1"/>
  <c r="AR949" i="14" s="1"/>
  <c r="AR950" i="14" s="1"/>
  <c r="AR951" i="14" s="1"/>
  <c r="AR952" i="14" s="1"/>
  <c r="AR953" i="14" s="1"/>
  <c r="AR954" i="14" s="1"/>
  <c r="AR955" i="14" s="1"/>
  <c r="AR956" i="14" s="1"/>
  <c r="AR957" i="14" s="1"/>
  <c r="AR958" i="14" s="1"/>
  <c r="AR959" i="14" s="1"/>
  <c r="AR960" i="14" s="1"/>
  <c r="AR961" i="14" s="1"/>
  <c r="AR962" i="14" s="1"/>
  <c r="AR963" i="14" s="1"/>
  <c r="AR964" i="14" s="1"/>
  <c r="AR965" i="14" s="1"/>
  <c r="AR966" i="14" s="1"/>
  <c r="AR967" i="14" s="1"/>
  <c r="AR968" i="14" s="1"/>
  <c r="AR969" i="14" s="1"/>
  <c r="AR970" i="14" s="1"/>
  <c r="AR971" i="14" s="1"/>
  <c r="AR972" i="14" s="1"/>
  <c r="AR973" i="14" s="1"/>
  <c r="AR974" i="14" s="1"/>
  <c r="AR975" i="14" s="1"/>
  <c r="AR976" i="14" s="1"/>
  <c r="AR977" i="14" s="1"/>
  <c r="AR978" i="14" s="1"/>
  <c r="AR979" i="14" s="1"/>
  <c r="AR980" i="14" s="1"/>
  <c r="AR981" i="14" s="1"/>
  <c r="AR982" i="14" s="1"/>
  <c r="AR983" i="14" s="1"/>
  <c r="AR984" i="14" s="1"/>
  <c r="AR985" i="14" s="1"/>
  <c r="AR986" i="14" s="1"/>
  <c r="AR987" i="14" s="1"/>
  <c r="AR988" i="14" s="1"/>
  <c r="AR989" i="14" s="1"/>
  <c r="AR990" i="14" s="1"/>
  <c r="AR991" i="14" s="1"/>
  <c r="AR992" i="14" s="1"/>
  <c r="AR993" i="14" s="1"/>
  <c r="AR994" i="14" s="1"/>
  <c r="AR995" i="14" s="1"/>
  <c r="AR996" i="14" s="1"/>
  <c r="AR997" i="14" s="1"/>
  <c r="AR998" i="14" s="1"/>
  <c r="AR999" i="14" s="1"/>
  <c r="AR1000" i="14" s="1"/>
  <c r="AR1001" i="14" s="1"/>
  <c r="AR1002" i="14" s="1"/>
  <c r="AR1003" i="14" s="1"/>
  <c r="AR1004" i="14" s="1"/>
  <c r="AR1005" i="14" s="1"/>
  <c r="AR1006" i="14" s="1"/>
  <c r="AR1007" i="14" s="1"/>
  <c r="AR1008" i="14" s="1"/>
  <c r="AR1009" i="14" s="1"/>
  <c r="AR1010" i="14" s="1"/>
  <c r="AR1011" i="14" s="1"/>
  <c r="AR1012" i="14" s="1"/>
  <c r="AR1013" i="14" s="1"/>
  <c r="AR1014" i="14" s="1"/>
  <c r="AR1015" i="14" s="1"/>
  <c r="AR1016" i="14" s="1"/>
  <c r="AR1017" i="14" s="1"/>
  <c r="AR1018" i="14" s="1"/>
  <c r="AR1019" i="14" s="1"/>
  <c r="AR1020" i="14" s="1"/>
  <c r="AR1021" i="14" s="1"/>
  <c r="AR1022" i="14" s="1"/>
  <c r="AR1023" i="14" s="1"/>
  <c r="AR1024" i="14" s="1"/>
  <c r="AR1025" i="14" s="1"/>
  <c r="AR1026" i="14" s="1"/>
  <c r="AR1027" i="14" s="1"/>
  <c r="AR1028" i="14" s="1"/>
  <c r="AR1029" i="14" s="1"/>
  <c r="AR1030" i="14" s="1"/>
  <c r="AR1031" i="14" s="1"/>
  <c r="AR1032" i="14" s="1"/>
  <c r="AR1033" i="14" s="1"/>
  <c r="AR1034" i="14" s="1"/>
  <c r="AR1035" i="14" s="1"/>
  <c r="AR1036" i="14" s="1"/>
  <c r="AR1037" i="14" s="1"/>
  <c r="AR1038" i="14" s="1"/>
  <c r="AR1039" i="14" s="1"/>
  <c r="AR1040" i="14" s="1"/>
  <c r="AR1041" i="14" s="1"/>
  <c r="AR1042" i="14" s="1"/>
  <c r="AR1043" i="14" s="1"/>
  <c r="AR1044" i="14" s="1"/>
  <c r="AR1045" i="14" s="1"/>
  <c r="AR1046" i="14" s="1"/>
  <c r="AR1047" i="14" s="1"/>
  <c r="AR1048" i="14" s="1"/>
  <c r="AR1049" i="14" s="1"/>
  <c r="AR1050" i="14" s="1"/>
  <c r="AR1051" i="14" s="1"/>
  <c r="AR1052" i="14" s="1"/>
  <c r="AR1053" i="14" s="1"/>
  <c r="AR1054" i="14" s="1"/>
  <c r="AR1055" i="14" s="1"/>
  <c r="AR1056" i="14" s="1"/>
  <c r="AR1057" i="14" s="1"/>
  <c r="AR1058" i="14" s="1"/>
  <c r="AR1059" i="14" s="1"/>
  <c r="AR1060" i="14" s="1"/>
  <c r="AR1061" i="14" s="1"/>
  <c r="AR1062" i="14" s="1"/>
  <c r="AR1063" i="14" s="1"/>
  <c r="AR1064" i="14" s="1"/>
  <c r="AR1065" i="14" s="1"/>
  <c r="AR1066" i="14" s="1"/>
  <c r="AR1067" i="14" s="1"/>
  <c r="AR1068" i="14" s="1"/>
  <c r="AR1069" i="14" s="1"/>
  <c r="AR1070" i="14" s="1"/>
  <c r="AR1071" i="14" s="1"/>
  <c r="AR1072" i="14" s="1"/>
  <c r="AR1073" i="14" s="1"/>
  <c r="AR1074" i="14" s="1"/>
  <c r="AR1075" i="14" s="1"/>
  <c r="AR1076" i="14" s="1"/>
  <c r="AR1077" i="14" s="1"/>
  <c r="AR1078" i="14" s="1"/>
  <c r="AR1079" i="14" s="1"/>
  <c r="AR1080" i="14" s="1"/>
  <c r="AR1081" i="14" s="1"/>
  <c r="AR1082" i="14" s="1"/>
  <c r="AR1083" i="14" s="1"/>
  <c r="AR1084" i="14" s="1"/>
  <c r="AR1085" i="14" s="1"/>
  <c r="AR1086" i="14" s="1"/>
  <c r="AR1087" i="14" s="1"/>
  <c r="AR1088" i="14" s="1"/>
  <c r="AR1089" i="14" s="1"/>
  <c r="AR1090" i="14" s="1"/>
  <c r="AR1091" i="14" s="1"/>
  <c r="AR1092" i="14" s="1"/>
  <c r="AR1093" i="14" s="1"/>
  <c r="AR1094" i="14" s="1"/>
  <c r="AR1095" i="14" s="1"/>
  <c r="AR1096" i="14" s="1"/>
  <c r="AR1097" i="14" s="1"/>
  <c r="AR1098" i="14" s="1"/>
  <c r="AR1099" i="14" s="1"/>
  <c r="AR1100" i="14" s="1"/>
  <c r="AR1101" i="14" s="1"/>
  <c r="AR1102" i="14" s="1"/>
  <c r="AR1103" i="14" s="1"/>
  <c r="AR1104" i="14" s="1"/>
  <c r="AR1105" i="14" s="1"/>
  <c r="AR1106" i="14" s="1"/>
  <c r="AR1107" i="14" s="1"/>
  <c r="AR1108" i="14" s="1"/>
  <c r="AR1109" i="14" s="1"/>
  <c r="AR1110" i="14" s="1"/>
  <c r="AR1111" i="14" s="1"/>
  <c r="AR1112" i="14" s="1"/>
  <c r="AR1113" i="14" s="1"/>
  <c r="AR1114" i="14" s="1"/>
  <c r="AR1115" i="14" s="1"/>
  <c r="AR1116" i="14" s="1"/>
  <c r="AR1117" i="14" s="1"/>
  <c r="AR1118" i="14" s="1"/>
  <c r="AR1119" i="14" s="1"/>
  <c r="AR1120" i="14" s="1"/>
  <c r="AR1121" i="14" s="1"/>
  <c r="AR1122" i="14" s="1"/>
  <c r="AR1123" i="14" s="1"/>
  <c r="AR1124" i="14" s="1"/>
  <c r="AR1125" i="14" s="1"/>
  <c r="AR1126" i="14" s="1"/>
  <c r="AR1127" i="14" s="1"/>
  <c r="AR1128" i="14" s="1"/>
  <c r="AR1129" i="14" s="1"/>
  <c r="AR1130" i="14" s="1"/>
  <c r="AR1131" i="14" s="1"/>
  <c r="AR1132" i="14" s="1"/>
  <c r="AR1133" i="14" s="1"/>
  <c r="AR1134" i="14" s="1"/>
  <c r="AR1135" i="14" s="1"/>
  <c r="AR1136" i="14" s="1"/>
  <c r="AR1137" i="14" s="1"/>
  <c r="AR1138" i="14" s="1"/>
  <c r="AR1139" i="14" s="1"/>
  <c r="AR1140" i="14" s="1"/>
  <c r="AR1141" i="14" s="1"/>
  <c r="AR1142" i="14" s="1"/>
  <c r="AR1143" i="14" s="1"/>
  <c r="AR1144" i="14" s="1"/>
  <c r="AR1145" i="14" s="1"/>
  <c r="AR1146" i="14" s="1"/>
  <c r="AR1147" i="14" s="1"/>
  <c r="AR1148" i="14" s="1"/>
  <c r="AR1149" i="14" s="1"/>
  <c r="AR1150" i="14" s="1"/>
  <c r="AR1151" i="14" s="1"/>
  <c r="AR1152" i="14" s="1"/>
  <c r="AR1153" i="14" s="1"/>
  <c r="AR1154" i="14" s="1"/>
  <c r="AR1155" i="14" s="1"/>
  <c r="AR1156" i="14" s="1"/>
  <c r="AR1157" i="14" s="1"/>
  <c r="AR1158" i="14" s="1"/>
  <c r="AR1159" i="14" s="1"/>
  <c r="AR1160" i="14" s="1"/>
  <c r="AR1161" i="14" s="1"/>
  <c r="AR1162" i="14" s="1"/>
  <c r="AR1163" i="14" s="1"/>
  <c r="AR1164" i="14" s="1"/>
  <c r="AR1165" i="14" s="1"/>
  <c r="AR1166" i="14" s="1"/>
  <c r="AR1167" i="14" s="1"/>
  <c r="AR1168" i="14" s="1"/>
  <c r="AR1169" i="14" s="1"/>
  <c r="AR1170" i="14" s="1"/>
  <c r="AR1171" i="14" s="1"/>
  <c r="AR1172" i="14" s="1"/>
  <c r="AR1173" i="14" s="1"/>
  <c r="AR1174" i="14" s="1"/>
  <c r="AR1175" i="14" s="1"/>
  <c r="AR1176" i="14" s="1"/>
  <c r="AR1177" i="14" s="1"/>
  <c r="AR1178" i="14" s="1"/>
  <c r="AR1179" i="14" s="1"/>
  <c r="AR1180" i="14" s="1"/>
  <c r="AR1181" i="14" s="1"/>
  <c r="AR1182" i="14" s="1"/>
  <c r="AR1183" i="14" s="1"/>
  <c r="AR1184" i="14" s="1"/>
  <c r="AR1185" i="14" s="1"/>
  <c r="AR1186" i="14" s="1"/>
  <c r="AR1187" i="14" s="1"/>
  <c r="AR1188" i="14" s="1"/>
  <c r="AR1189" i="14" s="1"/>
  <c r="AR1190" i="14" s="1"/>
  <c r="AR1191" i="14" s="1"/>
  <c r="AR1192" i="14" s="1"/>
  <c r="AR1193" i="14" s="1"/>
  <c r="AR1194" i="14" s="1"/>
  <c r="AR1195" i="14" s="1"/>
  <c r="AR1196" i="14" s="1"/>
  <c r="AR1197" i="14" s="1"/>
  <c r="AR1198" i="14" s="1"/>
  <c r="AR1199" i="14" s="1"/>
  <c r="AR1200" i="14" s="1"/>
  <c r="AR1201" i="14" s="1"/>
  <c r="AR1202" i="14" s="1"/>
  <c r="AR1203" i="14" s="1"/>
  <c r="AR1204" i="14" s="1"/>
  <c r="AR1205" i="14" s="1"/>
  <c r="AR1206" i="14" s="1"/>
  <c r="AR1207" i="14" s="1"/>
  <c r="AR1208" i="14" s="1"/>
  <c r="AR1209" i="14" s="1"/>
  <c r="AR1210" i="14" s="1"/>
  <c r="AR1211" i="14" s="1"/>
  <c r="AR1212" i="14" s="1"/>
  <c r="AR1213" i="14" s="1"/>
  <c r="AR1214" i="14" s="1"/>
  <c r="AR1215" i="14" s="1"/>
  <c r="AR1216" i="14" s="1"/>
  <c r="AR1217" i="14" s="1"/>
  <c r="AR1218" i="14" s="1"/>
  <c r="AR1219" i="14" s="1"/>
  <c r="AR1220" i="14" s="1"/>
  <c r="AR1221" i="14" s="1"/>
  <c r="AR1222" i="14" s="1"/>
  <c r="AR1223" i="14" s="1"/>
  <c r="AR1224" i="14" s="1"/>
  <c r="AR1225" i="14" s="1"/>
  <c r="AR1226" i="14" s="1"/>
  <c r="AR1227" i="14" s="1"/>
  <c r="AR1228" i="14" s="1"/>
  <c r="AR1229" i="14" s="1"/>
  <c r="AR1230" i="14" s="1"/>
  <c r="AR1231" i="14" s="1"/>
  <c r="AR1232" i="14" s="1"/>
  <c r="AR1233" i="14" s="1"/>
  <c r="AR1234" i="14" s="1"/>
  <c r="AR1235" i="14" s="1"/>
  <c r="AR1236" i="14" s="1"/>
  <c r="AR1237" i="14" s="1"/>
  <c r="AR1238" i="14" s="1"/>
  <c r="AR1239" i="14" s="1"/>
  <c r="AR1240" i="14" s="1"/>
  <c r="AR1241" i="14" s="1"/>
  <c r="AR1242" i="14" s="1"/>
  <c r="AR1243" i="14" s="1"/>
  <c r="AR1244" i="14" s="1"/>
  <c r="AQ2" i="14"/>
  <c r="AQ3" i="14" s="1"/>
  <c r="AQ4" i="14" s="1"/>
  <c r="AQ5" i="14" s="1"/>
  <c r="AQ6" i="14" s="1"/>
  <c r="AQ7" i="14" s="1"/>
  <c r="AQ8" i="14" s="1"/>
  <c r="AQ9" i="14" s="1"/>
  <c r="AQ10" i="14" s="1"/>
  <c r="AQ11" i="14" s="1"/>
  <c r="AQ12" i="14" s="1"/>
  <c r="AQ13" i="14" s="1"/>
  <c r="AQ14" i="14" s="1"/>
  <c r="AQ15" i="14" s="1"/>
  <c r="AQ16" i="14" s="1"/>
  <c r="AQ17" i="14" s="1"/>
  <c r="AQ18" i="14" s="1"/>
  <c r="AQ19" i="14" s="1"/>
  <c r="AQ20" i="14" s="1"/>
  <c r="AQ21" i="14" s="1"/>
  <c r="AQ22" i="14" s="1"/>
  <c r="AQ23" i="14" s="1"/>
  <c r="AQ24" i="14" s="1"/>
  <c r="AQ25" i="14" s="1"/>
  <c r="AQ26" i="14" s="1"/>
  <c r="AQ27" i="14" s="1"/>
  <c r="AQ28" i="14" s="1"/>
  <c r="AQ29" i="14" s="1"/>
  <c r="AQ30" i="14" s="1"/>
  <c r="AQ31" i="14" s="1"/>
  <c r="AQ32" i="14" s="1"/>
  <c r="AQ33" i="14" s="1"/>
  <c r="AQ34" i="14" s="1"/>
  <c r="AQ35" i="14" s="1"/>
  <c r="AQ36" i="14" s="1"/>
  <c r="AQ37" i="14" s="1"/>
  <c r="AQ38" i="14" s="1"/>
  <c r="AQ39" i="14" s="1"/>
  <c r="AQ40" i="14" s="1"/>
  <c r="AQ41" i="14" s="1"/>
  <c r="AQ42" i="14" s="1"/>
  <c r="AQ43" i="14" s="1"/>
  <c r="AQ44" i="14" s="1"/>
  <c r="AQ45" i="14" s="1"/>
  <c r="AQ46" i="14" s="1"/>
  <c r="AQ47" i="14" s="1"/>
  <c r="AQ48" i="14" s="1"/>
  <c r="AQ49" i="14" s="1"/>
  <c r="AQ50" i="14" s="1"/>
  <c r="AQ51" i="14" s="1"/>
  <c r="AQ52" i="14" s="1"/>
  <c r="AQ53" i="14" s="1"/>
  <c r="AQ54" i="14" s="1"/>
  <c r="AQ55" i="14" s="1"/>
  <c r="AQ56" i="14" s="1"/>
  <c r="AQ57" i="14" s="1"/>
  <c r="AQ58" i="14" s="1"/>
  <c r="AQ59" i="14" s="1"/>
  <c r="AQ60" i="14" s="1"/>
  <c r="AQ61" i="14" s="1"/>
  <c r="AQ62" i="14" s="1"/>
  <c r="AQ63" i="14" s="1"/>
  <c r="AQ64" i="14" s="1"/>
  <c r="AQ65" i="14" s="1"/>
  <c r="AQ66" i="14" s="1"/>
  <c r="AQ67" i="14" s="1"/>
  <c r="AQ68" i="14" s="1"/>
  <c r="AQ69" i="14" s="1"/>
  <c r="AQ70" i="14" s="1"/>
  <c r="AQ71" i="14" s="1"/>
  <c r="AQ72" i="14" s="1"/>
  <c r="AQ73" i="14" s="1"/>
  <c r="AQ74" i="14" s="1"/>
  <c r="AQ75" i="14" s="1"/>
  <c r="AQ76" i="14" s="1"/>
  <c r="AQ77" i="14" s="1"/>
  <c r="AQ78" i="14" s="1"/>
  <c r="AQ79" i="14" s="1"/>
  <c r="AQ80" i="14" s="1"/>
  <c r="AQ81" i="14" s="1"/>
  <c r="AQ82" i="14" s="1"/>
  <c r="AQ83" i="14" s="1"/>
  <c r="AQ84" i="14" s="1"/>
  <c r="AQ85" i="14" s="1"/>
  <c r="AQ86" i="14" s="1"/>
  <c r="AQ87" i="14" s="1"/>
  <c r="AQ88" i="14" s="1"/>
  <c r="AQ89" i="14" s="1"/>
  <c r="AQ90" i="14" s="1"/>
  <c r="AQ91" i="14" s="1"/>
  <c r="AQ92" i="14" s="1"/>
  <c r="AQ93" i="14" s="1"/>
  <c r="AQ94" i="14" s="1"/>
  <c r="AQ95" i="14" s="1"/>
  <c r="AQ96" i="14" s="1"/>
  <c r="AQ97" i="14" s="1"/>
  <c r="AQ98" i="14" s="1"/>
  <c r="AQ99" i="14" s="1"/>
  <c r="AQ100" i="14" s="1"/>
  <c r="AQ101" i="14" s="1"/>
  <c r="AQ102" i="14" s="1"/>
  <c r="AQ103" i="14" s="1"/>
  <c r="AQ104" i="14" s="1"/>
  <c r="AQ105" i="14" s="1"/>
  <c r="AQ106" i="14" s="1"/>
  <c r="AQ107" i="14" s="1"/>
  <c r="AQ108" i="14" s="1"/>
  <c r="AQ109" i="14" s="1"/>
  <c r="AQ110" i="14" s="1"/>
  <c r="AQ111" i="14" s="1"/>
  <c r="AQ112" i="14" s="1"/>
  <c r="AQ113" i="14" s="1"/>
  <c r="AQ114" i="14" s="1"/>
  <c r="AQ115" i="14" s="1"/>
  <c r="AQ116" i="14" s="1"/>
  <c r="AQ117" i="14" s="1"/>
  <c r="AQ118" i="14" s="1"/>
  <c r="AQ119" i="14" s="1"/>
  <c r="AQ120" i="14" s="1"/>
  <c r="AQ121" i="14" s="1"/>
  <c r="AQ122" i="14" s="1"/>
  <c r="AQ123" i="14" s="1"/>
  <c r="AQ124" i="14" s="1"/>
  <c r="AQ125" i="14" s="1"/>
  <c r="AQ126" i="14" s="1"/>
  <c r="AQ127" i="14" s="1"/>
  <c r="AQ128" i="14" s="1"/>
  <c r="AQ129" i="14" s="1"/>
  <c r="AQ130" i="14" s="1"/>
  <c r="AQ131" i="14" s="1"/>
  <c r="AQ132" i="14" s="1"/>
  <c r="AQ133" i="14" s="1"/>
  <c r="AQ134" i="14" s="1"/>
  <c r="AQ135" i="14" s="1"/>
  <c r="AQ136" i="14" s="1"/>
  <c r="AQ137" i="14" s="1"/>
  <c r="AQ138" i="14" s="1"/>
  <c r="AQ139" i="14" s="1"/>
  <c r="AQ140" i="14" s="1"/>
  <c r="AQ141" i="14" s="1"/>
  <c r="AQ142" i="14" s="1"/>
  <c r="AQ143" i="14" s="1"/>
  <c r="AQ144" i="14" s="1"/>
  <c r="AQ145" i="14" s="1"/>
  <c r="AQ146" i="14" s="1"/>
  <c r="AQ147" i="14" s="1"/>
  <c r="AQ148" i="14" s="1"/>
  <c r="AQ149" i="14" s="1"/>
  <c r="AQ150" i="14" s="1"/>
  <c r="AQ151" i="14" s="1"/>
  <c r="AQ152" i="14" s="1"/>
  <c r="AQ153" i="14" s="1"/>
  <c r="AQ154" i="14" s="1"/>
  <c r="AQ155" i="14" s="1"/>
  <c r="AQ156" i="14" s="1"/>
  <c r="AQ157" i="14" s="1"/>
  <c r="AQ158" i="14" s="1"/>
  <c r="AQ159" i="14" s="1"/>
  <c r="AQ160" i="14" s="1"/>
  <c r="AQ161" i="14" s="1"/>
  <c r="AQ162" i="14" s="1"/>
  <c r="AQ163" i="14" s="1"/>
  <c r="AQ164" i="14" s="1"/>
  <c r="AQ165" i="14" s="1"/>
  <c r="AQ166" i="14" s="1"/>
  <c r="AQ167" i="14" s="1"/>
  <c r="AQ168" i="14" s="1"/>
  <c r="AQ169" i="14" s="1"/>
  <c r="AQ170" i="14" s="1"/>
  <c r="AQ171" i="14" s="1"/>
  <c r="AQ172" i="14" s="1"/>
  <c r="AQ173" i="14" s="1"/>
  <c r="AQ174" i="14" s="1"/>
  <c r="AQ175" i="14" s="1"/>
  <c r="AQ176" i="14" s="1"/>
  <c r="AQ177" i="14" s="1"/>
  <c r="AQ178" i="14" s="1"/>
  <c r="AQ179" i="14" s="1"/>
  <c r="AQ180" i="14" s="1"/>
  <c r="AQ181" i="14" s="1"/>
  <c r="AQ182" i="14" s="1"/>
  <c r="AQ183" i="14" s="1"/>
  <c r="AQ184" i="14" s="1"/>
  <c r="AQ185" i="14" s="1"/>
  <c r="AQ186" i="14" s="1"/>
  <c r="AQ187" i="14" s="1"/>
  <c r="AQ188" i="14" s="1"/>
  <c r="AQ189" i="14" s="1"/>
  <c r="AQ190" i="14" s="1"/>
  <c r="AQ191" i="14" s="1"/>
  <c r="AQ192" i="14" s="1"/>
  <c r="AQ193" i="14" s="1"/>
  <c r="AQ194" i="14" s="1"/>
  <c r="AQ195" i="14" s="1"/>
  <c r="AQ196" i="14" s="1"/>
  <c r="AQ197" i="14" s="1"/>
  <c r="AQ198" i="14" s="1"/>
  <c r="AQ199" i="14" s="1"/>
  <c r="AQ200" i="14" s="1"/>
  <c r="AQ201" i="14" s="1"/>
  <c r="AQ202" i="14" s="1"/>
  <c r="AQ203" i="14" s="1"/>
  <c r="AQ204" i="14" s="1"/>
  <c r="AQ205" i="14" s="1"/>
  <c r="AQ206" i="14" s="1"/>
  <c r="AQ207" i="14" s="1"/>
  <c r="AQ208" i="14" s="1"/>
  <c r="AQ209" i="14" s="1"/>
  <c r="AQ210" i="14" s="1"/>
  <c r="AQ211" i="14" s="1"/>
  <c r="AQ212" i="14" s="1"/>
  <c r="AQ213" i="14" s="1"/>
  <c r="AQ214" i="14" s="1"/>
  <c r="AQ215" i="14" s="1"/>
  <c r="AQ216" i="14" s="1"/>
  <c r="AQ217" i="14" s="1"/>
  <c r="AQ218" i="14" s="1"/>
  <c r="AQ219" i="14" s="1"/>
  <c r="AQ220" i="14" s="1"/>
  <c r="AQ221" i="14" s="1"/>
  <c r="AQ222" i="14" s="1"/>
  <c r="AQ223" i="14" s="1"/>
  <c r="AQ224" i="14" s="1"/>
  <c r="AQ225" i="14" s="1"/>
  <c r="AQ226" i="14" s="1"/>
  <c r="AQ227" i="14" s="1"/>
  <c r="AQ228" i="14" s="1"/>
  <c r="AQ229" i="14" s="1"/>
  <c r="AQ230" i="14" s="1"/>
  <c r="AQ231" i="14" s="1"/>
  <c r="AQ232" i="14" s="1"/>
  <c r="AQ233" i="14" s="1"/>
  <c r="AQ234" i="14" s="1"/>
  <c r="AQ235" i="14" s="1"/>
  <c r="AQ236" i="14" s="1"/>
  <c r="AQ237" i="14" s="1"/>
  <c r="AQ238" i="14" s="1"/>
  <c r="AQ239" i="14" s="1"/>
  <c r="AQ240" i="14" s="1"/>
  <c r="AQ241" i="14" s="1"/>
  <c r="AQ242" i="14" s="1"/>
  <c r="AQ243" i="14" s="1"/>
  <c r="AQ244" i="14" s="1"/>
  <c r="AQ245" i="14" s="1"/>
  <c r="AQ246" i="14" s="1"/>
  <c r="AQ247" i="14" s="1"/>
  <c r="AQ248" i="14" s="1"/>
  <c r="AQ249" i="14" s="1"/>
  <c r="AQ250" i="14" s="1"/>
  <c r="AQ251" i="14" s="1"/>
  <c r="AQ252" i="14" s="1"/>
  <c r="AQ253" i="14" s="1"/>
  <c r="AQ254" i="14" s="1"/>
  <c r="AQ255" i="14" s="1"/>
  <c r="AQ256" i="14" s="1"/>
  <c r="AQ257" i="14" s="1"/>
  <c r="AQ258" i="14" s="1"/>
  <c r="AQ259" i="14" s="1"/>
  <c r="AQ260" i="14" s="1"/>
  <c r="AQ261" i="14" s="1"/>
  <c r="AQ262" i="14" s="1"/>
  <c r="AQ263" i="14" s="1"/>
  <c r="AQ264" i="14" s="1"/>
  <c r="AQ265" i="14" s="1"/>
  <c r="AQ266" i="14" s="1"/>
  <c r="AQ267" i="14" s="1"/>
  <c r="AQ268" i="14" s="1"/>
  <c r="AQ269" i="14" s="1"/>
  <c r="AQ270" i="14" s="1"/>
  <c r="AQ271" i="14" s="1"/>
  <c r="AQ272" i="14" s="1"/>
  <c r="AQ273" i="14" s="1"/>
  <c r="AQ274" i="14" s="1"/>
  <c r="AQ275" i="14" s="1"/>
  <c r="AQ276" i="14" s="1"/>
  <c r="AQ277" i="14" s="1"/>
  <c r="AQ278" i="14" s="1"/>
  <c r="AQ279" i="14" s="1"/>
  <c r="AQ280" i="14" s="1"/>
  <c r="AQ281" i="14" s="1"/>
  <c r="AQ282" i="14" s="1"/>
  <c r="AQ283" i="14" s="1"/>
  <c r="AQ284" i="14" s="1"/>
  <c r="AQ285" i="14" s="1"/>
  <c r="AQ286" i="14" s="1"/>
  <c r="AQ287" i="14" s="1"/>
  <c r="AQ288" i="14" s="1"/>
  <c r="AQ289" i="14" s="1"/>
  <c r="AQ290" i="14" s="1"/>
  <c r="AQ291" i="14" s="1"/>
  <c r="AQ292" i="14" s="1"/>
  <c r="AQ293" i="14" s="1"/>
  <c r="AQ294" i="14" s="1"/>
  <c r="AQ295" i="14" s="1"/>
  <c r="AQ296" i="14" s="1"/>
  <c r="AQ297" i="14" s="1"/>
  <c r="AQ298" i="14" s="1"/>
  <c r="AQ299" i="14" s="1"/>
  <c r="AQ300" i="14" s="1"/>
  <c r="AQ301" i="14" s="1"/>
  <c r="AQ302" i="14" s="1"/>
  <c r="AQ303" i="14" s="1"/>
  <c r="AQ304" i="14" s="1"/>
  <c r="AQ305" i="14" s="1"/>
  <c r="AQ306" i="14" s="1"/>
  <c r="AQ307" i="14" s="1"/>
  <c r="AQ308" i="14" s="1"/>
  <c r="AQ309" i="14" s="1"/>
  <c r="AQ310" i="14" s="1"/>
  <c r="AQ311" i="14" s="1"/>
  <c r="AQ312" i="14" s="1"/>
  <c r="AQ313" i="14" s="1"/>
  <c r="AQ314" i="14" s="1"/>
  <c r="AQ315" i="14" s="1"/>
  <c r="AQ316" i="14" s="1"/>
  <c r="AQ317" i="14" s="1"/>
  <c r="AQ318" i="14" s="1"/>
  <c r="AQ319" i="14" s="1"/>
  <c r="AQ320" i="14" s="1"/>
  <c r="AQ321" i="14" s="1"/>
  <c r="AQ322" i="14" s="1"/>
  <c r="AQ323" i="14" s="1"/>
  <c r="AQ324" i="14" s="1"/>
  <c r="AQ325" i="14" s="1"/>
  <c r="AQ326" i="14" s="1"/>
  <c r="AQ327" i="14" s="1"/>
  <c r="AQ328" i="14" s="1"/>
  <c r="AQ329" i="14" s="1"/>
  <c r="AQ330" i="14" s="1"/>
  <c r="AQ331" i="14" s="1"/>
  <c r="AQ332" i="14" s="1"/>
  <c r="AQ333" i="14" s="1"/>
  <c r="AQ334" i="14" s="1"/>
  <c r="AQ335" i="14" s="1"/>
  <c r="AQ336" i="14" s="1"/>
  <c r="AQ337" i="14" s="1"/>
  <c r="AQ338" i="14" s="1"/>
  <c r="AQ339" i="14" s="1"/>
  <c r="AQ340" i="14" s="1"/>
  <c r="AQ341" i="14" s="1"/>
  <c r="AQ342" i="14" s="1"/>
  <c r="AQ343" i="14" s="1"/>
  <c r="AQ344" i="14" s="1"/>
  <c r="AQ345" i="14" s="1"/>
  <c r="AQ346" i="14" s="1"/>
  <c r="AQ347" i="14" s="1"/>
  <c r="AQ348" i="14" s="1"/>
  <c r="AQ349" i="14" s="1"/>
  <c r="AQ350" i="14" s="1"/>
  <c r="AQ351" i="14" s="1"/>
  <c r="AQ352" i="14" s="1"/>
  <c r="AQ353" i="14" s="1"/>
  <c r="AQ354" i="14" s="1"/>
  <c r="AQ355" i="14" s="1"/>
  <c r="AQ356" i="14" s="1"/>
  <c r="AQ357" i="14" s="1"/>
  <c r="AQ358" i="14" s="1"/>
  <c r="AQ359" i="14" s="1"/>
  <c r="AQ360" i="14" s="1"/>
  <c r="AQ361" i="14" s="1"/>
  <c r="AQ362" i="14" s="1"/>
  <c r="AQ363" i="14" s="1"/>
  <c r="AQ364" i="14" s="1"/>
  <c r="AQ365" i="14" s="1"/>
  <c r="AQ366" i="14" s="1"/>
  <c r="AQ367" i="14" s="1"/>
  <c r="AQ368" i="14" s="1"/>
  <c r="AQ369" i="14" s="1"/>
  <c r="AQ370" i="14" s="1"/>
  <c r="AQ371" i="14" s="1"/>
  <c r="AQ372" i="14" s="1"/>
  <c r="AQ373" i="14" s="1"/>
  <c r="AQ374" i="14" s="1"/>
  <c r="AQ375" i="14" s="1"/>
  <c r="AQ376" i="14" s="1"/>
  <c r="AQ377" i="14" s="1"/>
  <c r="AQ378" i="14" s="1"/>
  <c r="AQ379" i="14" s="1"/>
  <c r="AQ380" i="14" s="1"/>
  <c r="AQ381" i="14" s="1"/>
  <c r="AQ382" i="14" s="1"/>
  <c r="AQ383" i="14" s="1"/>
  <c r="AQ384" i="14" s="1"/>
  <c r="AQ385" i="14" s="1"/>
  <c r="AQ386" i="14" s="1"/>
  <c r="AQ387" i="14" s="1"/>
  <c r="AQ388" i="14" s="1"/>
  <c r="AQ389" i="14" s="1"/>
  <c r="AQ390" i="14" s="1"/>
  <c r="AQ391" i="14" s="1"/>
  <c r="AQ392" i="14" s="1"/>
  <c r="AQ393" i="14" s="1"/>
  <c r="AQ394" i="14" s="1"/>
  <c r="AQ395" i="14" s="1"/>
  <c r="AQ396" i="14" s="1"/>
  <c r="AQ397" i="14" s="1"/>
  <c r="AQ398" i="14" s="1"/>
  <c r="AQ399" i="14" s="1"/>
  <c r="AQ400" i="14" s="1"/>
  <c r="AQ401" i="14" s="1"/>
  <c r="AQ402" i="14" s="1"/>
  <c r="AQ403" i="14" s="1"/>
  <c r="AQ404" i="14" s="1"/>
  <c r="AQ405" i="14" s="1"/>
  <c r="AQ406" i="14" s="1"/>
  <c r="AQ407" i="14" s="1"/>
  <c r="AQ408" i="14" s="1"/>
  <c r="AQ409" i="14" s="1"/>
  <c r="AQ410" i="14" s="1"/>
  <c r="AQ411" i="14" s="1"/>
  <c r="AQ412" i="14" s="1"/>
  <c r="AQ413" i="14" s="1"/>
  <c r="AQ414" i="14" s="1"/>
  <c r="AQ415" i="14" s="1"/>
  <c r="AQ416" i="14" s="1"/>
  <c r="AQ417" i="14" s="1"/>
  <c r="AQ418" i="14" s="1"/>
  <c r="AQ419" i="14" s="1"/>
  <c r="AQ420" i="14" s="1"/>
  <c r="AQ421" i="14" s="1"/>
  <c r="AQ422" i="14" s="1"/>
  <c r="AQ423" i="14" s="1"/>
  <c r="AQ424" i="14" s="1"/>
  <c r="AQ425" i="14" s="1"/>
  <c r="AQ426" i="14" s="1"/>
  <c r="AQ427" i="14" s="1"/>
  <c r="AQ428" i="14" s="1"/>
  <c r="AQ429" i="14" s="1"/>
  <c r="AQ430" i="14" s="1"/>
  <c r="AQ431" i="14" s="1"/>
  <c r="AQ432" i="14" s="1"/>
  <c r="AQ433" i="14" s="1"/>
  <c r="AQ434" i="14" s="1"/>
  <c r="AQ435" i="14" s="1"/>
  <c r="AQ436" i="14" s="1"/>
  <c r="AQ437" i="14" s="1"/>
  <c r="AQ438" i="14" s="1"/>
  <c r="AQ439" i="14" s="1"/>
  <c r="AQ440" i="14" s="1"/>
  <c r="AQ441" i="14" s="1"/>
  <c r="AQ442" i="14" s="1"/>
  <c r="AQ443" i="14" s="1"/>
  <c r="AQ444" i="14" s="1"/>
  <c r="AQ445" i="14" s="1"/>
  <c r="AQ446" i="14" s="1"/>
  <c r="AQ447" i="14" s="1"/>
  <c r="AQ448" i="14" s="1"/>
  <c r="AQ449" i="14" s="1"/>
  <c r="AQ450" i="14" s="1"/>
  <c r="AQ451" i="14" s="1"/>
  <c r="AQ452" i="14" s="1"/>
  <c r="AQ453" i="14" s="1"/>
  <c r="AQ454" i="14" s="1"/>
  <c r="AQ455" i="14" s="1"/>
  <c r="AQ456" i="14" s="1"/>
  <c r="AQ457" i="14" s="1"/>
  <c r="AQ458" i="14" s="1"/>
  <c r="AQ459" i="14" s="1"/>
  <c r="AQ460" i="14" s="1"/>
  <c r="AQ461" i="14" s="1"/>
  <c r="AQ462" i="14" s="1"/>
  <c r="AQ463" i="14" s="1"/>
  <c r="AQ464" i="14" s="1"/>
  <c r="AQ465" i="14" s="1"/>
  <c r="AQ466" i="14" s="1"/>
  <c r="AQ467" i="14" s="1"/>
  <c r="AQ468" i="14" s="1"/>
  <c r="AQ469" i="14" s="1"/>
  <c r="AQ470" i="14" s="1"/>
  <c r="AQ471" i="14" s="1"/>
  <c r="AQ472" i="14" s="1"/>
  <c r="AQ473" i="14" s="1"/>
  <c r="AQ474" i="14" s="1"/>
  <c r="AQ475" i="14" s="1"/>
  <c r="AQ476" i="14" s="1"/>
  <c r="AQ477" i="14" s="1"/>
  <c r="AQ478" i="14" s="1"/>
  <c r="AQ479" i="14" s="1"/>
  <c r="AQ480" i="14" s="1"/>
  <c r="AQ481" i="14" s="1"/>
  <c r="AQ482" i="14" s="1"/>
  <c r="AQ483" i="14" s="1"/>
  <c r="AQ484" i="14" s="1"/>
  <c r="AQ485" i="14" s="1"/>
  <c r="AQ486" i="14" s="1"/>
  <c r="AQ487" i="14" s="1"/>
  <c r="AQ488" i="14" s="1"/>
  <c r="AQ489" i="14" s="1"/>
  <c r="AQ490" i="14" s="1"/>
  <c r="AQ491" i="14" s="1"/>
  <c r="AQ492" i="14" s="1"/>
  <c r="AQ493" i="14" s="1"/>
  <c r="AQ494" i="14" s="1"/>
  <c r="AQ495" i="14" s="1"/>
  <c r="AQ496" i="14" s="1"/>
  <c r="AQ497" i="14" s="1"/>
  <c r="AQ498" i="14" s="1"/>
  <c r="AQ499" i="14" s="1"/>
  <c r="AQ500" i="14" s="1"/>
  <c r="AQ501" i="14" s="1"/>
  <c r="AQ502" i="14" s="1"/>
  <c r="AQ503" i="14" s="1"/>
  <c r="AQ504" i="14" s="1"/>
  <c r="AQ505" i="14" s="1"/>
  <c r="AQ506" i="14" s="1"/>
  <c r="AQ507" i="14" s="1"/>
  <c r="AQ508" i="14" s="1"/>
  <c r="AQ509" i="14" s="1"/>
  <c r="AQ510" i="14" s="1"/>
  <c r="AQ511" i="14" s="1"/>
  <c r="AQ512" i="14" s="1"/>
  <c r="AQ513" i="14" s="1"/>
  <c r="AQ514" i="14" s="1"/>
  <c r="AQ515" i="14" s="1"/>
  <c r="AQ516" i="14" s="1"/>
  <c r="AQ517" i="14" s="1"/>
  <c r="AQ518" i="14" s="1"/>
  <c r="AQ519" i="14" s="1"/>
  <c r="AQ520" i="14" s="1"/>
  <c r="AQ521" i="14" s="1"/>
  <c r="AQ522" i="14" s="1"/>
  <c r="AQ523" i="14" s="1"/>
  <c r="AQ524" i="14" s="1"/>
  <c r="AQ525" i="14" s="1"/>
  <c r="AQ526" i="14" s="1"/>
  <c r="AQ527" i="14" s="1"/>
  <c r="AQ528" i="14" s="1"/>
  <c r="AQ529" i="14" s="1"/>
  <c r="AQ530" i="14" s="1"/>
  <c r="AQ531" i="14" s="1"/>
  <c r="AQ532" i="14" s="1"/>
  <c r="AQ533" i="14" s="1"/>
  <c r="AQ534" i="14" s="1"/>
  <c r="AQ535" i="14" s="1"/>
  <c r="AQ536" i="14" s="1"/>
  <c r="AQ537" i="14" s="1"/>
  <c r="AQ538" i="14" s="1"/>
  <c r="AQ539" i="14" s="1"/>
  <c r="AQ540" i="14" s="1"/>
  <c r="AQ541" i="14" s="1"/>
  <c r="AQ542" i="14" s="1"/>
  <c r="AQ543" i="14" s="1"/>
  <c r="AQ544" i="14" s="1"/>
  <c r="AQ545" i="14" s="1"/>
  <c r="AQ546" i="14" s="1"/>
  <c r="AQ547" i="14" s="1"/>
  <c r="AQ548" i="14" s="1"/>
  <c r="AQ549" i="14" s="1"/>
  <c r="AQ550" i="14" s="1"/>
  <c r="AQ551" i="14" s="1"/>
  <c r="AQ552" i="14" s="1"/>
  <c r="AQ553" i="14" s="1"/>
  <c r="AQ554" i="14" s="1"/>
  <c r="AQ555" i="14" s="1"/>
  <c r="AQ556" i="14" s="1"/>
  <c r="AQ557" i="14" s="1"/>
  <c r="AQ558" i="14" s="1"/>
  <c r="AQ559" i="14" s="1"/>
  <c r="AQ560" i="14" s="1"/>
  <c r="AQ561" i="14" s="1"/>
  <c r="AQ562" i="14" s="1"/>
  <c r="AQ563" i="14" s="1"/>
  <c r="AQ564" i="14" s="1"/>
  <c r="AQ565" i="14" s="1"/>
  <c r="AQ566" i="14" s="1"/>
  <c r="AQ567" i="14" s="1"/>
  <c r="AQ568" i="14" s="1"/>
  <c r="AQ569" i="14" s="1"/>
  <c r="AQ570" i="14" s="1"/>
  <c r="AQ571" i="14" s="1"/>
  <c r="AQ572" i="14" s="1"/>
  <c r="AQ573" i="14" s="1"/>
  <c r="AQ574" i="14" s="1"/>
  <c r="AQ575" i="14" s="1"/>
  <c r="AQ576" i="14" s="1"/>
  <c r="AQ577" i="14" s="1"/>
  <c r="AQ578" i="14" s="1"/>
  <c r="AQ579" i="14" s="1"/>
  <c r="AQ580" i="14" s="1"/>
  <c r="AQ581" i="14" s="1"/>
  <c r="AQ582" i="14" s="1"/>
  <c r="AQ583" i="14" s="1"/>
  <c r="AQ584" i="14" s="1"/>
  <c r="AQ585" i="14" s="1"/>
  <c r="AQ586" i="14" s="1"/>
  <c r="AQ587" i="14" s="1"/>
  <c r="AQ588" i="14" s="1"/>
  <c r="AQ589" i="14" s="1"/>
  <c r="AQ590" i="14" s="1"/>
  <c r="AQ591" i="14" s="1"/>
  <c r="AQ592" i="14" s="1"/>
  <c r="AQ593" i="14" s="1"/>
  <c r="AQ594" i="14" s="1"/>
  <c r="AQ595" i="14" s="1"/>
  <c r="AQ596" i="14" s="1"/>
  <c r="AQ597" i="14" s="1"/>
  <c r="AQ598" i="14" s="1"/>
  <c r="AQ599" i="14" s="1"/>
  <c r="AQ600" i="14" s="1"/>
  <c r="AQ601" i="14" s="1"/>
  <c r="AQ602" i="14" s="1"/>
  <c r="AQ603" i="14" s="1"/>
  <c r="AQ604" i="14" s="1"/>
  <c r="AQ605" i="14" s="1"/>
  <c r="AQ606" i="14" s="1"/>
  <c r="AQ607" i="14" s="1"/>
  <c r="AQ608" i="14" s="1"/>
  <c r="AQ609" i="14" s="1"/>
  <c r="AQ610" i="14" s="1"/>
  <c r="AQ611" i="14" s="1"/>
  <c r="AQ612" i="14" s="1"/>
  <c r="AQ613" i="14" s="1"/>
  <c r="AQ614" i="14" s="1"/>
  <c r="AQ615" i="14" s="1"/>
  <c r="AQ616" i="14" s="1"/>
  <c r="AQ617" i="14" s="1"/>
  <c r="AQ618" i="14" s="1"/>
  <c r="AQ619" i="14" s="1"/>
  <c r="AQ620" i="14" s="1"/>
  <c r="AQ621" i="14" s="1"/>
  <c r="AQ622" i="14" s="1"/>
  <c r="AQ623" i="14" s="1"/>
  <c r="AQ624" i="14" s="1"/>
  <c r="AQ625" i="14" s="1"/>
  <c r="AQ626" i="14" s="1"/>
  <c r="AQ627" i="14" s="1"/>
  <c r="AQ628" i="14" s="1"/>
  <c r="AQ629" i="14" s="1"/>
  <c r="AQ630" i="14" s="1"/>
  <c r="AQ631" i="14" s="1"/>
  <c r="AQ632" i="14" s="1"/>
  <c r="AQ633" i="14" s="1"/>
  <c r="AQ634" i="14" s="1"/>
  <c r="AQ635" i="14" s="1"/>
  <c r="AQ636" i="14" s="1"/>
  <c r="AQ637" i="14" s="1"/>
  <c r="AQ638" i="14" s="1"/>
  <c r="AQ639" i="14" s="1"/>
  <c r="AQ640" i="14" s="1"/>
  <c r="AQ641" i="14" s="1"/>
  <c r="AQ642" i="14" s="1"/>
  <c r="AQ643" i="14" s="1"/>
  <c r="AQ644" i="14" s="1"/>
  <c r="AQ645" i="14" s="1"/>
  <c r="AQ646" i="14" s="1"/>
  <c r="AQ647" i="14" s="1"/>
  <c r="AQ648" i="14" s="1"/>
  <c r="AQ649" i="14" s="1"/>
  <c r="AQ650" i="14" s="1"/>
  <c r="AQ651" i="14" s="1"/>
  <c r="AQ652" i="14" s="1"/>
  <c r="AQ653" i="14" s="1"/>
  <c r="AQ654" i="14" s="1"/>
  <c r="AQ655" i="14" s="1"/>
  <c r="AQ656" i="14" s="1"/>
  <c r="AQ657" i="14" s="1"/>
  <c r="AQ658" i="14" s="1"/>
  <c r="AQ659" i="14" s="1"/>
  <c r="AQ660" i="14" s="1"/>
  <c r="AQ661" i="14" s="1"/>
  <c r="AQ662" i="14" s="1"/>
  <c r="AQ663" i="14" s="1"/>
  <c r="AQ664" i="14" s="1"/>
  <c r="AQ665" i="14" s="1"/>
  <c r="AQ666" i="14" s="1"/>
  <c r="AQ667" i="14" s="1"/>
  <c r="AQ668" i="14" s="1"/>
  <c r="AQ669" i="14" s="1"/>
  <c r="AQ670" i="14" s="1"/>
  <c r="AQ671" i="14" s="1"/>
  <c r="AQ672" i="14" s="1"/>
  <c r="AQ673" i="14" s="1"/>
  <c r="AQ674" i="14" s="1"/>
  <c r="AQ675" i="14" s="1"/>
  <c r="AQ676" i="14" s="1"/>
  <c r="AQ677" i="14" s="1"/>
  <c r="AQ678" i="14" s="1"/>
  <c r="AQ679" i="14" s="1"/>
  <c r="AQ680" i="14" s="1"/>
  <c r="AQ681" i="14" s="1"/>
  <c r="AQ682" i="14" s="1"/>
  <c r="AQ683" i="14" s="1"/>
  <c r="AQ684" i="14" s="1"/>
  <c r="AQ685" i="14" s="1"/>
  <c r="AQ686" i="14" s="1"/>
  <c r="AQ687" i="14" s="1"/>
  <c r="AQ688" i="14" s="1"/>
  <c r="AQ689" i="14" s="1"/>
  <c r="AQ690" i="14" s="1"/>
  <c r="AQ691" i="14" s="1"/>
  <c r="AQ692" i="14" s="1"/>
  <c r="AQ693" i="14" s="1"/>
  <c r="AQ694" i="14" s="1"/>
  <c r="AQ695" i="14" s="1"/>
  <c r="AQ696" i="14" s="1"/>
  <c r="AQ697" i="14" s="1"/>
  <c r="AQ698" i="14" s="1"/>
  <c r="AQ699" i="14" s="1"/>
  <c r="AQ700" i="14" s="1"/>
  <c r="AQ701" i="14" s="1"/>
  <c r="AQ702" i="14" s="1"/>
  <c r="AQ703" i="14" s="1"/>
  <c r="AQ704" i="14" s="1"/>
  <c r="AQ705" i="14" s="1"/>
  <c r="AQ706" i="14" s="1"/>
  <c r="AQ707" i="14" s="1"/>
  <c r="AQ708" i="14" s="1"/>
  <c r="AQ709" i="14" s="1"/>
  <c r="AQ710" i="14" s="1"/>
  <c r="AQ711" i="14" s="1"/>
  <c r="AQ712" i="14" s="1"/>
  <c r="AQ713" i="14" s="1"/>
  <c r="AQ714" i="14" s="1"/>
  <c r="AQ715" i="14" s="1"/>
  <c r="AQ716" i="14" s="1"/>
  <c r="AQ717" i="14" s="1"/>
  <c r="AQ718" i="14" s="1"/>
  <c r="AQ719" i="14" s="1"/>
  <c r="AQ720" i="14" s="1"/>
  <c r="AQ721" i="14" s="1"/>
  <c r="AQ722" i="14" s="1"/>
  <c r="AQ723" i="14" s="1"/>
  <c r="AQ724" i="14" s="1"/>
  <c r="AQ725" i="14" s="1"/>
  <c r="AQ726" i="14" s="1"/>
  <c r="AQ727" i="14" s="1"/>
  <c r="AQ728" i="14" s="1"/>
  <c r="AQ729" i="14" s="1"/>
  <c r="AQ730" i="14" s="1"/>
  <c r="AQ731" i="14" s="1"/>
  <c r="AQ732" i="14" s="1"/>
  <c r="AQ733" i="14" s="1"/>
  <c r="AQ734" i="14" s="1"/>
  <c r="AQ735" i="14" s="1"/>
  <c r="AQ736" i="14" s="1"/>
  <c r="AQ737" i="14" s="1"/>
  <c r="AQ738" i="14" s="1"/>
  <c r="AQ739" i="14" s="1"/>
  <c r="AQ740" i="14" s="1"/>
  <c r="AQ741" i="14" s="1"/>
  <c r="AQ742" i="14" s="1"/>
  <c r="AQ743" i="14" s="1"/>
  <c r="AQ744" i="14" s="1"/>
  <c r="AQ745" i="14" s="1"/>
  <c r="AQ746" i="14" s="1"/>
  <c r="AQ747" i="14" s="1"/>
  <c r="AQ748" i="14" s="1"/>
  <c r="AQ749" i="14" s="1"/>
  <c r="AQ750" i="14" s="1"/>
  <c r="AQ751" i="14" s="1"/>
  <c r="AQ752" i="14" s="1"/>
  <c r="AQ753" i="14" s="1"/>
  <c r="AQ754" i="14" s="1"/>
  <c r="AQ755" i="14" s="1"/>
  <c r="AQ756" i="14" s="1"/>
  <c r="AQ757" i="14" s="1"/>
  <c r="AQ758" i="14" s="1"/>
  <c r="AQ759" i="14" s="1"/>
  <c r="AQ760" i="14" s="1"/>
  <c r="AQ761" i="14" s="1"/>
  <c r="AQ762" i="14" s="1"/>
  <c r="AQ763" i="14" s="1"/>
  <c r="AQ764" i="14" s="1"/>
  <c r="AQ765" i="14" s="1"/>
  <c r="AQ766" i="14" s="1"/>
  <c r="AQ767" i="14" s="1"/>
  <c r="AQ768" i="14" s="1"/>
  <c r="AQ769" i="14" s="1"/>
  <c r="AQ770" i="14" s="1"/>
  <c r="AQ771" i="14" s="1"/>
  <c r="AQ772" i="14" s="1"/>
  <c r="AQ773" i="14" s="1"/>
  <c r="AQ774" i="14" s="1"/>
  <c r="AQ775" i="14" s="1"/>
  <c r="AQ776" i="14" s="1"/>
  <c r="AQ777" i="14" s="1"/>
  <c r="AQ778" i="14" s="1"/>
  <c r="AQ779" i="14" s="1"/>
  <c r="AQ780" i="14" s="1"/>
  <c r="AQ781" i="14" s="1"/>
  <c r="AQ782" i="14" s="1"/>
  <c r="AQ783" i="14" s="1"/>
  <c r="AQ784" i="14" s="1"/>
  <c r="AQ785" i="14" s="1"/>
  <c r="AQ786" i="14" s="1"/>
  <c r="AQ787" i="14" s="1"/>
  <c r="AQ788" i="14" s="1"/>
  <c r="AQ789" i="14" s="1"/>
  <c r="AQ790" i="14" s="1"/>
  <c r="AQ791" i="14" s="1"/>
  <c r="AQ792" i="14" s="1"/>
  <c r="AQ793" i="14" s="1"/>
  <c r="AQ794" i="14" s="1"/>
  <c r="AQ795" i="14" s="1"/>
  <c r="AQ796" i="14" s="1"/>
  <c r="AQ797" i="14" s="1"/>
  <c r="AQ798" i="14" s="1"/>
  <c r="AQ799" i="14" s="1"/>
  <c r="AQ800" i="14" s="1"/>
  <c r="AQ801" i="14" s="1"/>
  <c r="AQ802" i="14" s="1"/>
  <c r="AQ803" i="14" s="1"/>
  <c r="AQ804" i="14" s="1"/>
  <c r="AQ805" i="14" s="1"/>
  <c r="AQ806" i="14" s="1"/>
  <c r="AQ807" i="14" s="1"/>
  <c r="AQ808" i="14" s="1"/>
  <c r="AQ809" i="14" s="1"/>
  <c r="AQ810" i="14" s="1"/>
  <c r="AQ811" i="14" s="1"/>
  <c r="AQ812" i="14" s="1"/>
  <c r="AQ813" i="14" s="1"/>
  <c r="AQ814" i="14" s="1"/>
  <c r="AQ815" i="14" s="1"/>
  <c r="AQ816" i="14" s="1"/>
  <c r="AQ817" i="14" s="1"/>
  <c r="AQ818" i="14" s="1"/>
  <c r="AQ819" i="14" s="1"/>
  <c r="AQ820" i="14" s="1"/>
  <c r="AQ821" i="14" s="1"/>
  <c r="AQ822" i="14" s="1"/>
  <c r="AQ823" i="14" s="1"/>
  <c r="AQ824" i="14" s="1"/>
  <c r="AQ825" i="14" s="1"/>
  <c r="AQ826" i="14" s="1"/>
  <c r="AQ827" i="14" s="1"/>
  <c r="AQ828" i="14" s="1"/>
  <c r="AQ829" i="14" s="1"/>
  <c r="AQ830" i="14" s="1"/>
  <c r="AQ831" i="14" s="1"/>
  <c r="AQ832" i="14" s="1"/>
  <c r="AQ833" i="14" s="1"/>
  <c r="AQ834" i="14" s="1"/>
  <c r="AQ835" i="14" s="1"/>
  <c r="AQ836" i="14" s="1"/>
  <c r="AQ837" i="14" s="1"/>
  <c r="AQ838" i="14" s="1"/>
  <c r="AQ839" i="14" s="1"/>
  <c r="AQ840" i="14" s="1"/>
  <c r="AQ841" i="14" s="1"/>
  <c r="AQ842" i="14" s="1"/>
  <c r="AQ843" i="14" s="1"/>
  <c r="AQ844" i="14" s="1"/>
  <c r="AQ845" i="14" s="1"/>
  <c r="AQ846" i="14" s="1"/>
  <c r="AQ847" i="14" s="1"/>
  <c r="AQ848" i="14" s="1"/>
  <c r="AQ849" i="14" s="1"/>
  <c r="AQ850" i="14" s="1"/>
  <c r="AQ851" i="14" s="1"/>
  <c r="AQ852" i="14" s="1"/>
  <c r="AQ853" i="14" s="1"/>
  <c r="AQ854" i="14" s="1"/>
  <c r="AQ855" i="14" s="1"/>
  <c r="AQ856" i="14" s="1"/>
  <c r="AQ857" i="14" s="1"/>
  <c r="AQ858" i="14" s="1"/>
  <c r="AQ859" i="14" s="1"/>
  <c r="AQ860" i="14" s="1"/>
  <c r="AQ861" i="14" s="1"/>
  <c r="AQ862" i="14" s="1"/>
  <c r="AQ863" i="14" s="1"/>
  <c r="AQ864" i="14" s="1"/>
  <c r="AQ865" i="14" s="1"/>
  <c r="AQ866" i="14" s="1"/>
  <c r="AQ867" i="14" s="1"/>
  <c r="AQ868" i="14" s="1"/>
  <c r="AQ869" i="14" s="1"/>
  <c r="AQ870" i="14" s="1"/>
  <c r="AQ871" i="14" s="1"/>
  <c r="AQ872" i="14" s="1"/>
  <c r="AQ873" i="14" s="1"/>
  <c r="AQ874" i="14" s="1"/>
  <c r="AQ875" i="14" s="1"/>
  <c r="AQ876" i="14" s="1"/>
  <c r="AQ877" i="14" s="1"/>
  <c r="AQ878" i="14" s="1"/>
  <c r="AQ879" i="14" s="1"/>
  <c r="AQ880" i="14" s="1"/>
  <c r="AQ881" i="14" s="1"/>
  <c r="AQ882" i="14" s="1"/>
  <c r="AQ883" i="14" s="1"/>
  <c r="AQ884" i="14" s="1"/>
  <c r="AQ885" i="14" s="1"/>
  <c r="AQ886" i="14" s="1"/>
  <c r="AQ887" i="14" s="1"/>
  <c r="AQ888" i="14" s="1"/>
  <c r="AQ889" i="14" s="1"/>
  <c r="AQ890" i="14" s="1"/>
  <c r="AQ891" i="14" s="1"/>
  <c r="AQ892" i="14" s="1"/>
  <c r="AQ893" i="14" s="1"/>
  <c r="AQ894" i="14" s="1"/>
  <c r="AQ895" i="14" s="1"/>
  <c r="AQ896" i="14" s="1"/>
  <c r="AQ897" i="14" s="1"/>
  <c r="AQ898" i="14" s="1"/>
  <c r="AQ899" i="14" s="1"/>
  <c r="AQ900" i="14" s="1"/>
  <c r="AQ901" i="14" s="1"/>
  <c r="AQ902" i="14" s="1"/>
  <c r="AQ903" i="14" s="1"/>
  <c r="AQ904" i="14" s="1"/>
  <c r="AQ905" i="14" s="1"/>
  <c r="AQ906" i="14" s="1"/>
  <c r="AQ907" i="14" s="1"/>
  <c r="AQ908" i="14" s="1"/>
  <c r="AQ909" i="14" s="1"/>
  <c r="AQ910" i="14" s="1"/>
  <c r="AQ911" i="14" s="1"/>
  <c r="AQ912" i="14" s="1"/>
  <c r="AQ913" i="14" s="1"/>
  <c r="AQ914" i="14" s="1"/>
  <c r="AQ915" i="14" s="1"/>
  <c r="AQ916" i="14" s="1"/>
  <c r="AQ917" i="14" s="1"/>
  <c r="AQ918" i="14" s="1"/>
  <c r="AQ919" i="14" s="1"/>
  <c r="AQ920" i="14" s="1"/>
  <c r="AQ921" i="14" s="1"/>
  <c r="AQ922" i="14" s="1"/>
  <c r="AQ923" i="14" s="1"/>
  <c r="AQ924" i="14" s="1"/>
  <c r="AQ925" i="14" s="1"/>
  <c r="AQ926" i="14" s="1"/>
  <c r="AQ927" i="14" s="1"/>
  <c r="AQ928" i="14" s="1"/>
  <c r="AQ929" i="14" s="1"/>
  <c r="AQ930" i="14" s="1"/>
  <c r="AQ931" i="14" s="1"/>
  <c r="AQ932" i="14" s="1"/>
  <c r="AQ933" i="14" s="1"/>
  <c r="AQ934" i="14" s="1"/>
  <c r="AQ935" i="14" s="1"/>
  <c r="AQ936" i="14" s="1"/>
  <c r="AQ937" i="14" s="1"/>
  <c r="AQ938" i="14" s="1"/>
  <c r="AQ939" i="14" s="1"/>
  <c r="AQ940" i="14" s="1"/>
  <c r="AQ941" i="14" s="1"/>
  <c r="AQ942" i="14" s="1"/>
  <c r="AQ943" i="14" s="1"/>
  <c r="AQ944" i="14" s="1"/>
  <c r="AQ945" i="14" s="1"/>
  <c r="AQ946" i="14" s="1"/>
  <c r="AQ947" i="14" s="1"/>
  <c r="AQ948" i="14" s="1"/>
  <c r="AQ949" i="14" s="1"/>
  <c r="AQ950" i="14" s="1"/>
  <c r="AQ951" i="14" s="1"/>
  <c r="AQ952" i="14" s="1"/>
  <c r="AQ953" i="14" s="1"/>
  <c r="AQ954" i="14" s="1"/>
  <c r="AQ955" i="14" s="1"/>
  <c r="AQ956" i="14" s="1"/>
  <c r="AQ957" i="14" s="1"/>
  <c r="AQ958" i="14" s="1"/>
  <c r="AQ959" i="14" s="1"/>
  <c r="AQ960" i="14" s="1"/>
  <c r="AQ961" i="14" s="1"/>
  <c r="AQ962" i="14" s="1"/>
  <c r="AQ963" i="14" s="1"/>
  <c r="AQ964" i="14" s="1"/>
  <c r="AQ965" i="14" s="1"/>
  <c r="AQ966" i="14" s="1"/>
  <c r="AQ967" i="14" s="1"/>
  <c r="AQ968" i="14" s="1"/>
  <c r="AQ969" i="14" s="1"/>
  <c r="AQ970" i="14" s="1"/>
  <c r="AQ971" i="14" s="1"/>
  <c r="AQ972" i="14" s="1"/>
  <c r="AQ973" i="14" s="1"/>
  <c r="AQ974" i="14" s="1"/>
  <c r="AQ975" i="14" s="1"/>
  <c r="AQ976" i="14" s="1"/>
  <c r="AQ977" i="14" s="1"/>
  <c r="AQ978" i="14" s="1"/>
  <c r="AQ979" i="14" s="1"/>
  <c r="AQ980" i="14" s="1"/>
  <c r="AQ981" i="14" s="1"/>
  <c r="AQ982" i="14" s="1"/>
  <c r="AQ983" i="14" s="1"/>
  <c r="AQ984" i="14" s="1"/>
  <c r="AQ985" i="14" s="1"/>
  <c r="AQ986" i="14" s="1"/>
  <c r="AQ987" i="14" s="1"/>
  <c r="AQ988" i="14" s="1"/>
  <c r="AQ989" i="14" s="1"/>
  <c r="AQ990" i="14" s="1"/>
  <c r="AQ991" i="14" s="1"/>
  <c r="AQ992" i="14" s="1"/>
  <c r="AQ993" i="14" s="1"/>
  <c r="AQ994" i="14" s="1"/>
  <c r="AQ995" i="14" s="1"/>
  <c r="AQ996" i="14" s="1"/>
  <c r="AQ997" i="14" s="1"/>
  <c r="AQ998" i="14" s="1"/>
  <c r="AQ999" i="14" s="1"/>
  <c r="AQ1000" i="14" s="1"/>
  <c r="AQ1001" i="14" s="1"/>
  <c r="AQ1002" i="14" s="1"/>
  <c r="AQ1003" i="14" s="1"/>
  <c r="AQ1004" i="14" s="1"/>
  <c r="AQ1005" i="14" s="1"/>
  <c r="AQ1006" i="14" s="1"/>
  <c r="AQ1007" i="14" s="1"/>
  <c r="AQ1008" i="14" s="1"/>
  <c r="AQ1009" i="14" s="1"/>
  <c r="AQ1010" i="14" s="1"/>
  <c r="AQ1011" i="14" s="1"/>
  <c r="AQ1012" i="14" s="1"/>
  <c r="AQ1013" i="14" s="1"/>
  <c r="AQ1014" i="14" s="1"/>
  <c r="AQ1015" i="14" s="1"/>
  <c r="AQ1016" i="14" s="1"/>
  <c r="AQ1017" i="14" s="1"/>
  <c r="AQ1018" i="14" s="1"/>
  <c r="AQ1019" i="14" s="1"/>
  <c r="AQ1020" i="14" s="1"/>
  <c r="AQ1021" i="14" s="1"/>
  <c r="AQ1022" i="14" s="1"/>
  <c r="AQ1023" i="14" s="1"/>
  <c r="AQ1024" i="14" s="1"/>
  <c r="AQ1025" i="14" s="1"/>
  <c r="AQ1026" i="14" s="1"/>
  <c r="AQ1027" i="14" s="1"/>
  <c r="AQ1028" i="14" s="1"/>
  <c r="AQ1029" i="14" s="1"/>
  <c r="AQ1030" i="14" s="1"/>
  <c r="AQ1031" i="14" s="1"/>
  <c r="AQ1032" i="14" s="1"/>
  <c r="AQ1033" i="14" s="1"/>
  <c r="AQ1034" i="14" s="1"/>
  <c r="AQ1035" i="14" s="1"/>
  <c r="AQ1036" i="14" s="1"/>
  <c r="AQ1037" i="14" s="1"/>
  <c r="AQ1038" i="14" s="1"/>
  <c r="AQ1039" i="14" s="1"/>
  <c r="AQ1040" i="14" s="1"/>
  <c r="AQ1041" i="14" s="1"/>
  <c r="AQ1042" i="14" s="1"/>
  <c r="AQ1043" i="14" s="1"/>
  <c r="AQ1044" i="14" s="1"/>
  <c r="AQ1045" i="14" s="1"/>
  <c r="AQ1046" i="14" s="1"/>
  <c r="AQ1047" i="14" s="1"/>
  <c r="AQ1048" i="14" s="1"/>
  <c r="AQ1049" i="14" s="1"/>
  <c r="AQ1050" i="14" s="1"/>
  <c r="AQ1051" i="14" s="1"/>
  <c r="AQ1052" i="14" s="1"/>
  <c r="AQ1053" i="14" s="1"/>
  <c r="AQ1054" i="14" s="1"/>
  <c r="AQ1055" i="14" s="1"/>
  <c r="AQ1056" i="14" s="1"/>
  <c r="AQ1057" i="14" s="1"/>
  <c r="AQ1058" i="14" s="1"/>
  <c r="AQ1059" i="14" s="1"/>
  <c r="AQ1060" i="14" s="1"/>
  <c r="AQ1061" i="14" s="1"/>
  <c r="AQ1062" i="14" s="1"/>
  <c r="AQ1063" i="14" s="1"/>
  <c r="AQ1064" i="14" s="1"/>
  <c r="AQ1065" i="14" s="1"/>
  <c r="AQ1066" i="14" s="1"/>
  <c r="AQ1067" i="14" s="1"/>
  <c r="AQ1068" i="14" s="1"/>
  <c r="AQ1069" i="14" s="1"/>
  <c r="AQ1070" i="14" s="1"/>
  <c r="AQ1071" i="14" s="1"/>
  <c r="AQ1072" i="14" s="1"/>
  <c r="AQ1073" i="14" s="1"/>
  <c r="AQ1074" i="14" s="1"/>
  <c r="AQ1075" i="14" s="1"/>
  <c r="AQ1076" i="14" s="1"/>
  <c r="AQ1077" i="14" s="1"/>
  <c r="AQ1078" i="14" s="1"/>
  <c r="AQ1079" i="14" s="1"/>
  <c r="AQ1080" i="14" s="1"/>
  <c r="AQ1081" i="14" s="1"/>
  <c r="AQ1082" i="14" s="1"/>
  <c r="AQ1083" i="14" s="1"/>
  <c r="AQ1084" i="14" s="1"/>
  <c r="AQ1085" i="14" s="1"/>
  <c r="AQ1086" i="14" s="1"/>
  <c r="AQ1087" i="14" s="1"/>
  <c r="AQ1088" i="14" s="1"/>
  <c r="AQ1089" i="14" s="1"/>
  <c r="AQ1090" i="14" s="1"/>
  <c r="AQ1091" i="14" s="1"/>
  <c r="AQ1092" i="14" s="1"/>
  <c r="AQ1093" i="14" s="1"/>
  <c r="AQ1094" i="14" s="1"/>
  <c r="AQ1095" i="14" s="1"/>
  <c r="AQ1096" i="14" s="1"/>
  <c r="AQ1097" i="14" s="1"/>
  <c r="AQ1098" i="14" s="1"/>
  <c r="AQ1099" i="14" s="1"/>
  <c r="AQ1100" i="14" s="1"/>
  <c r="AQ1101" i="14" s="1"/>
  <c r="AQ1102" i="14" s="1"/>
  <c r="AQ1103" i="14" s="1"/>
  <c r="AQ1104" i="14" s="1"/>
  <c r="AQ1105" i="14" s="1"/>
  <c r="AQ1106" i="14" s="1"/>
  <c r="AQ1107" i="14" s="1"/>
  <c r="AQ1108" i="14" s="1"/>
  <c r="AQ1109" i="14" s="1"/>
  <c r="AQ1110" i="14" s="1"/>
  <c r="AQ1111" i="14" s="1"/>
  <c r="AQ1112" i="14" s="1"/>
  <c r="AQ1113" i="14" s="1"/>
  <c r="AQ1114" i="14" s="1"/>
  <c r="AQ1115" i="14" s="1"/>
  <c r="AQ1116" i="14" s="1"/>
  <c r="AQ1117" i="14" s="1"/>
  <c r="AQ1118" i="14" s="1"/>
  <c r="AQ1119" i="14" s="1"/>
  <c r="AQ1120" i="14" s="1"/>
  <c r="AQ1121" i="14" s="1"/>
  <c r="AQ1122" i="14" s="1"/>
  <c r="AQ1123" i="14" s="1"/>
  <c r="AQ1124" i="14" s="1"/>
  <c r="AQ1125" i="14" s="1"/>
  <c r="AQ1126" i="14" s="1"/>
  <c r="AQ1127" i="14" s="1"/>
  <c r="AQ1128" i="14" s="1"/>
  <c r="AQ1129" i="14" s="1"/>
  <c r="AQ1130" i="14" s="1"/>
  <c r="AQ1131" i="14" s="1"/>
  <c r="AQ1132" i="14" s="1"/>
  <c r="AQ1133" i="14" s="1"/>
  <c r="AQ1134" i="14" s="1"/>
  <c r="AQ1135" i="14" s="1"/>
  <c r="AQ1136" i="14" s="1"/>
  <c r="AQ1137" i="14" s="1"/>
  <c r="AQ1138" i="14" s="1"/>
  <c r="AQ1139" i="14" s="1"/>
  <c r="AQ1140" i="14" s="1"/>
  <c r="AQ1141" i="14" s="1"/>
  <c r="AQ1142" i="14" s="1"/>
  <c r="AQ1143" i="14" s="1"/>
  <c r="AQ1144" i="14" s="1"/>
  <c r="AQ1145" i="14" s="1"/>
  <c r="AQ1146" i="14" s="1"/>
  <c r="AQ1147" i="14" s="1"/>
  <c r="AQ1148" i="14" s="1"/>
  <c r="AQ1149" i="14" s="1"/>
  <c r="AQ1150" i="14" s="1"/>
  <c r="AQ1151" i="14" s="1"/>
  <c r="AQ1152" i="14" s="1"/>
  <c r="AQ1153" i="14" s="1"/>
  <c r="AQ1154" i="14" s="1"/>
  <c r="AQ1155" i="14" s="1"/>
  <c r="AQ1156" i="14" s="1"/>
  <c r="AQ1157" i="14" s="1"/>
  <c r="AQ1158" i="14" s="1"/>
  <c r="AQ1159" i="14" s="1"/>
  <c r="AQ1160" i="14" s="1"/>
  <c r="AQ1161" i="14" s="1"/>
  <c r="AQ1162" i="14" s="1"/>
  <c r="AQ1163" i="14" s="1"/>
  <c r="AQ1164" i="14" s="1"/>
  <c r="AQ1165" i="14" s="1"/>
  <c r="AQ1166" i="14" s="1"/>
  <c r="AQ1167" i="14" s="1"/>
  <c r="AQ1168" i="14" s="1"/>
  <c r="AQ1169" i="14" s="1"/>
  <c r="AQ1170" i="14" s="1"/>
  <c r="AQ1171" i="14" s="1"/>
  <c r="AQ1172" i="14" s="1"/>
  <c r="AQ1173" i="14" s="1"/>
  <c r="AQ1174" i="14" s="1"/>
  <c r="AQ1175" i="14" s="1"/>
  <c r="AQ1176" i="14" s="1"/>
  <c r="AQ1177" i="14" s="1"/>
  <c r="AQ1178" i="14" s="1"/>
  <c r="AQ1179" i="14" s="1"/>
  <c r="AQ1180" i="14" s="1"/>
  <c r="AQ1181" i="14" s="1"/>
  <c r="AQ1182" i="14" s="1"/>
  <c r="AQ1183" i="14" s="1"/>
  <c r="AQ1184" i="14" s="1"/>
  <c r="AQ1185" i="14" s="1"/>
  <c r="AQ1186" i="14" s="1"/>
  <c r="AQ1187" i="14" s="1"/>
  <c r="AQ1188" i="14" s="1"/>
  <c r="AQ1189" i="14" s="1"/>
  <c r="AQ1190" i="14" s="1"/>
  <c r="AQ1191" i="14" s="1"/>
  <c r="AQ1192" i="14" s="1"/>
  <c r="AQ1193" i="14" s="1"/>
  <c r="AQ1194" i="14" s="1"/>
  <c r="AQ1195" i="14" s="1"/>
  <c r="AQ1196" i="14" s="1"/>
  <c r="AQ1197" i="14" s="1"/>
  <c r="AQ1198" i="14" s="1"/>
  <c r="AQ1199" i="14" s="1"/>
  <c r="AQ1200" i="14" s="1"/>
  <c r="AQ1201" i="14" s="1"/>
  <c r="AQ1202" i="14" s="1"/>
  <c r="AQ1203" i="14" s="1"/>
  <c r="AQ1204" i="14" s="1"/>
  <c r="AQ1205" i="14" s="1"/>
  <c r="AQ1206" i="14" s="1"/>
  <c r="AQ1207" i="14" s="1"/>
  <c r="AQ1208" i="14" s="1"/>
  <c r="AQ1209" i="14" s="1"/>
  <c r="AQ1210" i="14" s="1"/>
  <c r="AQ1211" i="14" s="1"/>
  <c r="AQ1212" i="14" s="1"/>
  <c r="AQ1213" i="14" s="1"/>
  <c r="AQ1214" i="14" s="1"/>
  <c r="AQ1215" i="14" s="1"/>
  <c r="AQ1216" i="14" s="1"/>
  <c r="AQ1217" i="14" s="1"/>
  <c r="AQ1218" i="14" s="1"/>
  <c r="AQ1219" i="14" s="1"/>
  <c r="AQ1220" i="14" s="1"/>
  <c r="AQ1221" i="14" s="1"/>
  <c r="AQ1222" i="14" s="1"/>
  <c r="AQ1223" i="14" s="1"/>
  <c r="AQ1224" i="14" s="1"/>
  <c r="AQ1225" i="14" s="1"/>
  <c r="AQ1226" i="14" s="1"/>
  <c r="AQ1227" i="14" s="1"/>
  <c r="AQ1228" i="14" s="1"/>
  <c r="AQ1229" i="14" s="1"/>
  <c r="AQ1230" i="14" s="1"/>
  <c r="AQ1231" i="14" s="1"/>
  <c r="AQ1232" i="14" s="1"/>
  <c r="AQ1233" i="14" s="1"/>
  <c r="AQ1234" i="14" s="1"/>
  <c r="AQ1235" i="14" s="1"/>
  <c r="AQ1236" i="14" s="1"/>
  <c r="AQ1237" i="14" s="1"/>
  <c r="AQ1238" i="14" s="1"/>
  <c r="AQ1239" i="14" s="1"/>
  <c r="AQ1240" i="14" s="1"/>
  <c r="AQ1241" i="14" s="1"/>
  <c r="AQ1242" i="14" s="1"/>
  <c r="AQ1243" i="14" s="1"/>
  <c r="AQ1244" i="14" s="1"/>
  <c r="AQ2" i="15" s="1"/>
  <c r="AP2" i="14"/>
  <c r="AP3" i="14" s="1"/>
  <c r="AP4" i="14" s="1"/>
  <c r="AP5" i="14" s="1"/>
  <c r="AP6" i="14" s="1"/>
  <c r="AP7" i="14" s="1"/>
  <c r="AP8" i="14" s="1"/>
  <c r="AP9" i="14" s="1"/>
  <c r="AP10" i="14" s="1"/>
  <c r="AP11" i="14" s="1"/>
  <c r="AP12" i="14" s="1"/>
  <c r="AP13" i="14" s="1"/>
  <c r="AP14" i="14" s="1"/>
  <c r="AP15" i="14" s="1"/>
  <c r="AP16" i="14" s="1"/>
  <c r="AP17" i="14" s="1"/>
  <c r="AP18" i="14" s="1"/>
  <c r="AP19" i="14" s="1"/>
  <c r="AP20" i="14" s="1"/>
  <c r="AP21" i="14" s="1"/>
  <c r="AP22" i="14" s="1"/>
  <c r="AP23" i="14" s="1"/>
  <c r="AP24" i="14" s="1"/>
  <c r="AP25" i="14" s="1"/>
  <c r="AP26" i="14" s="1"/>
  <c r="AP27" i="14" s="1"/>
  <c r="AP28" i="14" s="1"/>
  <c r="AP29" i="14" s="1"/>
  <c r="AP30" i="14" s="1"/>
  <c r="AP31" i="14" s="1"/>
  <c r="AP32" i="14" s="1"/>
  <c r="AP33" i="14" s="1"/>
  <c r="AP34" i="14" s="1"/>
  <c r="AP35" i="14" s="1"/>
  <c r="AP36" i="14" s="1"/>
  <c r="AP37" i="14" s="1"/>
  <c r="AP38" i="14" s="1"/>
  <c r="AP39" i="14" s="1"/>
  <c r="AP40" i="14" s="1"/>
  <c r="AP41" i="14" s="1"/>
  <c r="AP42" i="14" s="1"/>
  <c r="AP43" i="14" s="1"/>
  <c r="AP44" i="14" s="1"/>
  <c r="AP45" i="14" s="1"/>
  <c r="AP46" i="14" s="1"/>
  <c r="AP47" i="14" s="1"/>
  <c r="AP48" i="14" s="1"/>
  <c r="AP49" i="14" s="1"/>
  <c r="AP50" i="14" s="1"/>
  <c r="AP51" i="14" s="1"/>
  <c r="AP52" i="14" s="1"/>
  <c r="AP53" i="14" s="1"/>
  <c r="AP54" i="14" s="1"/>
  <c r="AP55" i="14" s="1"/>
  <c r="AP56" i="14" s="1"/>
  <c r="AP57" i="14" s="1"/>
  <c r="AP58" i="14" s="1"/>
  <c r="AP59" i="14" s="1"/>
  <c r="AP60" i="14" s="1"/>
  <c r="AP61" i="14" s="1"/>
  <c r="AP62" i="14" s="1"/>
  <c r="AP63" i="14" s="1"/>
  <c r="AP64" i="14" s="1"/>
  <c r="AP65" i="14" s="1"/>
  <c r="AP66" i="14" s="1"/>
  <c r="AP67" i="14" s="1"/>
  <c r="AP68" i="14" s="1"/>
  <c r="AP69" i="14" s="1"/>
  <c r="AP70" i="14" s="1"/>
  <c r="AP71" i="14" s="1"/>
  <c r="AP72" i="14" s="1"/>
  <c r="AP73" i="14" s="1"/>
  <c r="AP74" i="14" s="1"/>
  <c r="AP75" i="14" s="1"/>
  <c r="AP76" i="14" s="1"/>
  <c r="AP77" i="14" s="1"/>
  <c r="AP78" i="14" s="1"/>
  <c r="AP79" i="14" s="1"/>
  <c r="AP80" i="14" s="1"/>
  <c r="AP81" i="14" s="1"/>
  <c r="AP82" i="14" s="1"/>
  <c r="AP83" i="14" s="1"/>
  <c r="AP84" i="14" s="1"/>
  <c r="AP85" i="14" s="1"/>
  <c r="AP86" i="14" s="1"/>
  <c r="AP87" i="14" s="1"/>
  <c r="AP88" i="14" s="1"/>
  <c r="AP89" i="14" s="1"/>
  <c r="AP90" i="14" s="1"/>
  <c r="AP91" i="14" s="1"/>
  <c r="AP92" i="14" s="1"/>
  <c r="AP93" i="14" s="1"/>
  <c r="AP94" i="14" s="1"/>
  <c r="AP95" i="14" s="1"/>
  <c r="AP96" i="14" s="1"/>
  <c r="AP97" i="14" s="1"/>
  <c r="AP98" i="14" s="1"/>
  <c r="AP99" i="14" s="1"/>
  <c r="AP100" i="14" s="1"/>
  <c r="AP101" i="14" s="1"/>
  <c r="AP102" i="14" s="1"/>
  <c r="AP103" i="14" s="1"/>
  <c r="AP104" i="14" s="1"/>
  <c r="AP105" i="14" s="1"/>
  <c r="AP106" i="14" s="1"/>
  <c r="AP107" i="14" s="1"/>
  <c r="AP108" i="14" s="1"/>
  <c r="AP109" i="14" s="1"/>
  <c r="AP110" i="14" s="1"/>
  <c r="AP111" i="14" s="1"/>
  <c r="AP112" i="14" s="1"/>
  <c r="AP113" i="14" s="1"/>
  <c r="AP114" i="14" s="1"/>
  <c r="AP115" i="14" s="1"/>
  <c r="AP116" i="14" s="1"/>
  <c r="AP117" i="14" s="1"/>
  <c r="AP118" i="14" s="1"/>
  <c r="AP119" i="14" s="1"/>
  <c r="AP120" i="14" s="1"/>
  <c r="AP121" i="14" s="1"/>
  <c r="AP122" i="14" s="1"/>
  <c r="AP123" i="14" s="1"/>
  <c r="AP124" i="14" s="1"/>
  <c r="AP125" i="14" s="1"/>
  <c r="AP126" i="14" s="1"/>
  <c r="AP127" i="14" s="1"/>
  <c r="AP128" i="14" s="1"/>
  <c r="AP129" i="14" s="1"/>
  <c r="AP130" i="14" s="1"/>
  <c r="AP131" i="14" s="1"/>
  <c r="AP132" i="14" s="1"/>
  <c r="AP133" i="14" s="1"/>
  <c r="AP134" i="14" s="1"/>
  <c r="AP135" i="14" s="1"/>
  <c r="AP136" i="14" s="1"/>
  <c r="AP137" i="14" s="1"/>
  <c r="AP138" i="14" s="1"/>
  <c r="AP139" i="14" s="1"/>
  <c r="AP140" i="14" s="1"/>
  <c r="AP141" i="14" s="1"/>
  <c r="AP142" i="14" s="1"/>
  <c r="AP143" i="14" s="1"/>
  <c r="AP144" i="14" s="1"/>
  <c r="AP145" i="14" s="1"/>
  <c r="AP146" i="14" s="1"/>
  <c r="AP147" i="14" s="1"/>
  <c r="AP148" i="14" s="1"/>
  <c r="AP149" i="14" s="1"/>
  <c r="AP150" i="14" s="1"/>
  <c r="AP151" i="14" s="1"/>
  <c r="AP152" i="14" s="1"/>
  <c r="AP153" i="14" s="1"/>
  <c r="AP154" i="14" s="1"/>
  <c r="AP155" i="14" s="1"/>
  <c r="AP156" i="14" s="1"/>
  <c r="AP157" i="14" s="1"/>
  <c r="AP158" i="14" s="1"/>
  <c r="AP159" i="14" s="1"/>
  <c r="AP160" i="14" s="1"/>
  <c r="AP161" i="14" s="1"/>
  <c r="AP162" i="14" s="1"/>
  <c r="AP163" i="14" s="1"/>
  <c r="AP164" i="14" s="1"/>
  <c r="AP165" i="14" s="1"/>
  <c r="AP166" i="14" s="1"/>
  <c r="AP167" i="14" s="1"/>
  <c r="AP168" i="14" s="1"/>
  <c r="AP169" i="14" s="1"/>
  <c r="AP170" i="14" s="1"/>
  <c r="AP171" i="14" s="1"/>
  <c r="AP172" i="14" s="1"/>
  <c r="AP173" i="14" s="1"/>
  <c r="AP174" i="14" s="1"/>
  <c r="AP175" i="14" s="1"/>
  <c r="AP176" i="14" s="1"/>
  <c r="AP177" i="14" s="1"/>
  <c r="AP178" i="14" s="1"/>
  <c r="AP179" i="14" s="1"/>
  <c r="AP180" i="14" s="1"/>
  <c r="AP181" i="14" s="1"/>
  <c r="AP182" i="14" s="1"/>
  <c r="AP183" i="14" s="1"/>
  <c r="AP184" i="14" s="1"/>
  <c r="AP185" i="14" s="1"/>
  <c r="AP186" i="14" s="1"/>
  <c r="AP187" i="14" s="1"/>
  <c r="AP188" i="14" s="1"/>
  <c r="AP189" i="14" s="1"/>
  <c r="AP190" i="14" s="1"/>
  <c r="AP191" i="14" s="1"/>
  <c r="AP192" i="14" s="1"/>
  <c r="AP193" i="14" s="1"/>
  <c r="AP194" i="14" s="1"/>
  <c r="AP195" i="14" s="1"/>
  <c r="AP196" i="14" s="1"/>
  <c r="AP197" i="14" s="1"/>
  <c r="AP198" i="14" s="1"/>
  <c r="AP199" i="14" s="1"/>
  <c r="AP200" i="14" s="1"/>
  <c r="AP201" i="14" s="1"/>
  <c r="AP202" i="14" s="1"/>
  <c r="AP203" i="14" s="1"/>
  <c r="AP204" i="14" s="1"/>
  <c r="AP205" i="14" s="1"/>
  <c r="AP206" i="14" s="1"/>
  <c r="AP207" i="14" s="1"/>
  <c r="AP208" i="14" s="1"/>
  <c r="AP209" i="14" s="1"/>
  <c r="AP210" i="14" s="1"/>
  <c r="AP211" i="14" s="1"/>
  <c r="AP212" i="14" s="1"/>
  <c r="AP213" i="14" s="1"/>
  <c r="AP214" i="14" s="1"/>
  <c r="AP215" i="14" s="1"/>
  <c r="AP216" i="14" s="1"/>
  <c r="AP217" i="14" s="1"/>
  <c r="AP218" i="14" s="1"/>
  <c r="AP219" i="14" s="1"/>
  <c r="AP220" i="14" s="1"/>
  <c r="AP221" i="14" s="1"/>
  <c r="AP222" i="14" s="1"/>
  <c r="AP223" i="14" s="1"/>
  <c r="AP224" i="14" s="1"/>
  <c r="AP225" i="14" s="1"/>
  <c r="AP226" i="14" s="1"/>
  <c r="AP227" i="14" s="1"/>
  <c r="AP228" i="14" s="1"/>
  <c r="AP229" i="14" s="1"/>
  <c r="AP230" i="14" s="1"/>
  <c r="AP231" i="14" s="1"/>
  <c r="AP232" i="14" s="1"/>
  <c r="AP233" i="14" s="1"/>
  <c r="AP234" i="14" s="1"/>
  <c r="AP235" i="14" s="1"/>
  <c r="AP236" i="14" s="1"/>
  <c r="AP237" i="14" s="1"/>
  <c r="AP238" i="14" s="1"/>
  <c r="AP239" i="14" s="1"/>
  <c r="AP240" i="14" s="1"/>
  <c r="AP241" i="14" s="1"/>
  <c r="AP242" i="14" s="1"/>
  <c r="AP243" i="14" s="1"/>
  <c r="AP244" i="14" s="1"/>
  <c r="AP245" i="14" s="1"/>
  <c r="AP246" i="14" s="1"/>
  <c r="AP247" i="14" s="1"/>
  <c r="AP248" i="14" s="1"/>
  <c r="AP249" i="14" s="1"/>
  <c r="AP250" i="14" s="1"/>
  <c r="AP251" i="14" s="1"/>
  <c r="AP252" i="14" s="1"/>
  <c r="AP253" i="14" s="1"/>
  <c r="AP254" i="14" s="1"/>
  <c r="AP255" i="14" s="1"/>
  <c r="AP256" i="14" s="1"/>
  <c r="AP257" i="14" s="1"/>
  <c r="AP258" i="14" s="1"/>
  <c r="AP259" i="14" s="1"/>
  <c r="AP260" i="14" s="1"/>
  <c r="AP261" i="14" s="1"/>
  <c r="AP262" i="14" s="1"/>
  <c r="AP263" i="14" s="1"/>
  <c r="AP264" i="14" s="1"/>
  <c r="AP265" i="14" s="1"/>
  <c r="AP266" i="14" s="1"/>
  <c r="AP267" i="14" s="1"/>
  <c r="AP268" i="14" s="1"/>
  <c r="AP269" i="14" s="1"/>
  <c r="AP270" i="14" s="1"/>
  <c r="AP271" i="14" s="1"/>
  <c r="AP272" i="14" s="1"/>
  <c r="AP273" i="14" s="1"/>
  <c r="AP274" i="14" s="1"/>
  <c r="AP275" i="14" s="1"/>
  <c r="AP276" i="14" s="1"/>
  <c r="AP277" i="14" s="1"/>
  <c r="AP278" i="14" s="1"/>
  <c r="AP279" i="14" s="1"/>
  <c r="AP280" i="14" s="1"/>
  <c r="AP281" i="14" s="1"/>
  <c r="AP282" i="14" s="1"/>
  <c r="AP283" i="14" s="1"/>
  <c r="AP284" i="14" s="1"/>
  <c r="AP285" i="14" s="1"/>
  <c r="AP286" i="14" s="1"/>
  <c r="AP287" i="14" s="1"/>
  <c r="AP288" i="14" s="1"/>
  <c r="AP289" i="14" s="1"/>
  <c r="AP290" i="14" s="1"/>
  <c r="AP291" i="14" s="1"/>
  <c r="AP292" i="14" s="1"/>
  <c r="AP293" i="14" s="1"/>
  <c r="AP294" i="14" s="1"/>
  <c r="AP295" i="14" s="1"/>
  <c r="AP296" i="14" s="1"/>
  <c r="AP297" i="14" s="1"/>
  <c r="AP298" i="14" s="1"/>
  <c r="AP299" i="14" s="1"/>
  <c r="AP300" i="14" s="1"/>
  <c r="AP301" i="14" s="1"/>
  <c r="AP302" i="14" s="1"/>
  <c r="AP303" i="14" s="1"/>
  <c r="AP304" i="14" s="1"/>
  <c r="AP305" i="14" s="1"/>
  <c r="AP306" i="14" s="1"/>
  <c r="AP307" i="14" s="1"/>
  <c r="AP308" i="14" s="1"/>
  <c r="AP309" i="14" s="1"/>
  <c r="AP310" i="14" s="1"/>
  <c r="AP311" i="14" s="1"/>
  <c r="AP312" i="14" s="1"/>
  <c r="AP313" i="14" s="1"/>
  <c r="AP314" i="14" s="1"/>
  <c r="AP315" i="14" s="1"/>
  <c r="AP316" i="14" s="1"/>
  <c r="AP317" i="14" s="1"/>
  <c r="AP318" i="14" s="1"/>
  <c r="AP319" i="14" s="1"/>
  <c r="AP320" i="14" s="1"/>
  <c r="AP321" i="14" s="1"/>
  <c r="AP322" i="14" s="1"/>
  <c r="AP323" i="14" s="1"/>
  <c r="AP324" i="14" s="1"/>
  <c r="AP325" i="14" s="1"/>
  <c r="AP326" i="14" s="1"/>
  <c r="AP327" i="14" s="1"/>
  <c r="AP328" i="14" s="1"/>
  <c r="AP329" i="14" s="1"/>
  <c r="AP330" i="14" s="1"/>
  <c r="AP331" i="14" s="1"/>
  <c r="AP332" i="14" s="1"/>
  <c r="AP333" i="14" s="1"/>
  <c r="AP334" i="14" s="1"/>
  <c r="AP335" i="14" s="1"/>
  <c r="AP336" i="14" s="1"/>
  <c r="AP337" i="14" s="1"/>
  <c r="AP338" i="14" s="1"/>
  <c r="AP339" i="14" s="1"/>
  <c r="AP340" i="14" s="1"/>
  <c r="AP341" i="14" s="1"/>
  <c r="AP342" i="14" s="1"/>
  <c r="AP343" i="14" s="1"/>
  <c r="AP344" i="14" s="1"/>
  <c r="AP345" i="14" s="1"/>
  <c r="AP346" i="14" s="1"/>
  <c r="AP347" i="14" s="1"/>
  <c r="AP348" i="14" s="1"/>
  <c r="AP349" i="14" s="1"/>
  <c r="AP350" i="14" s="1"/>
  <c r="AP351" i="14" s="1"/>
  <c r="AP352" i="14" s="1"/>
  <c r="AP353" i="14" s="1"/>
  <c r="AP354" i="14" s="1"/>
  <c r="AP355" i="14" s="1"/>
  <c r="AP356" i="14" s="1"/>
  <c r="AP357" i="14" s="1"/>
  <c r="AP358" i="14" s="1"/>
  <c r="AP359" i="14" s="1"/>
  <c r="AP360" i="14" s="1"/>
  <c r="AP361" i="14" s="1"/>
  <c r="AP362" i="14" s="1"/>
  <c r="AP363" i="14" s="1"/>
  <c r="AP364" i="14" s="1"/>
  <c r="AP365" i="14" s="1"/>
  <c r="AP366" i="14" s="1"/>
  <c r="AP367" i="14" s="1"/>
  <c r="AP368" i="14" s="1"/>
  <c r="AP369" i="14" s="1"/>
  <c r="AP370" i="14" s="1"/>
  <c r="AP371" i="14" s="1"/>
  <c r="AP372" i="14" s="1"/>
  <c r="AP373" i="14" s="1"/>
  <c r="AP374" i="14" s="1"/>
  <c r="AP375" i="14" s="1"/>
  <c r="AP376" i="14" s="1"/>
  <c r="AP377" i="14" s="1"/>
  <c r="AP378" i="14" s="1"/>
  <c r="AP379" i="14" s="1"/>
  <c r="AP380" i="14" s="1"/>
  <c r="AP381" i="14" s="1"/>
  <c r="AP382" i="14" s="1"/>
  <c r="AP383" i="14" s="1"/>
  <c r="AP384" i="14" s="1"/>
  <c r="AP385" i="14" s="1"/>
  <c r="AP386" i="14" s="1"/>
  <c r="AP387" i="14" s="1"/>
  <c r="AP388" i="14" s="1"/>
  <c r="AP389" i="14" s="1"/>
  <c r="AP390" i="14" s="1"/>
  <c r="AP391" i="14" s="1"/>
  <c r="AP392" i="14" s="1"/>
  <c r="AP393" i="14" s="1"/>
  <c r="AP394" i="14" s="1"/>
  <c r="AP395" i="14" s="1"/>
  <c r="AP396" i="14" s="1"/>
  <c r="AP397" i="14" s="1"/>
  <c r="AP398" i="14" s="1"/>
  <c r="AP399" i="14" s="1"/>
  <c r="AP400" i="14" s="1"/>
  <c r="AP401" i="14" s="1"/>
  <c r="AP402" i="14" s="1"/>
  <c r="AP403" i="14" s="1"/>
  <c r="AP404" i="14" s="1"/>
  <c r="AP405" i="14" s="1"/>
  <c r="AP406" i="14" s="1"/>
  <c r="AP407" i="14" s="1"/>
  <c r="AP408" i="14" s="1"/>
  <c r="AP409" i="14" s="1"/>
  <c r="AP410" i="14" s="1"/>
  <c r="AP411" i="14" s="1"/>
  <c r="AP412" i="14" s="1"/>
  <c r="AP413" i="14" s="1"/>
  <c r="AP414" i="14" s="1"/>
  <c r="AP415" i="14" s="1"/>
  <c r="AP416" i="14" s="1"/>
  <c r="AP417" i="14" s="1"/>
  <c r="AP418" i="14" s="1"/>
  <c r="AP419" i="14" s="1"/>
  <c r="AP420" i="14" s="1"/>
  <c r="AP421" i="14" s="1"/>
  <c r="AP422" i="14" s="1"/>
  <c r="AP423" i="14" s="1"/>
  <c r="AP424" i="14" s="1"/>
  <c r="AP425" i="14" s="1"/>
  <c r="AP426" i="14" s="1"/>
  <c r="AP427" i="14" s="1"/>
  <c r="AP428" i="14" s="1"/>
  <c r="AP429" i="14" s="1"/>
  <c r="AP430" i="14" s="1"/>
  <c r="AP431" i="14" s="1"/>
  <c r="AP432" i="14" s="1"/>
  <c r="AP433" i="14" s="1"/>
  <c r="AP434" i="14" s="1"/>
  <c r="AP435" i="14" s="1"/>
  <c r="AP436" i="14" s="1"/>
  <c r="AP437" i="14" s="1"/>
  <c r="AP438" i="14" s="1"/>
  <c r="AP439" i="14" s="1"/>
  <c r="AP440" i="14" s="1"/>
  <c r="AP441" i="14" s="1"/>
  <c r="AP442" i="14" s="1"/>
  <c r="AP443" i="14" s="1"/>
  <c r="AP444" i="14" s="1"/>
  <c r="AP445" i="14" s="1"/>
  <c r="AP446" i="14" s="1"/>
  <c r="AP447" i="14" s="1"/>
  <c r="AP448" i="14" s="1"/>
  <c r="AP449" i="14" s="1"/>
  <c r="AP450" i="14" s="1"/>
  <c r="AP451" i="14" s="1"/>
  <c r="AP452" i="14" s="1"/>
  <c r="AP453" i="14" s="1"/>
  <c r="AP454" i="14" s="1"/>
  <c r="AP455" i="14" s="1"/>
  <c r="AP456" i="14" s="1"/>
  <c r="AP457" i="14" s="1"/>
  <c r="AP458" i="14" s="1"/>
  <c r="AP459" i="14" s="1"/>
  <c r="AP460" i="14" s="1"/>
  <c r="AP461" i="14" s="1"/>
  <c r="AP462" i="14" s="1"/>
  <c r="AP463" i="14" s="1"/>
  <c r="AP464" i="14" s="1"/>
  <c r="AP465" i="14" s="1"/>
  <c r="AP466" i="14" s="1"/>
  <c r="AP467" i="14" s="1"/>
  <c r="AP468" i="14" s="1"/>
  <c r="AP469" i="14" s="1"/>
  <c r="AP470" i="14" s="1"/>
  <c r="AP471" i="14" s="1"/>
  <c r="AP472" i="14" s="1"/>
  <c r="AP473" i="14" s="1"/>
  <c r="AP474" i="14" s="1"/>
  <c r="AP475" i="14" s="1"/>
  <c r="AP476" i="14" s="1"/>
  <c r="AP477" i="14" s="1"/>
  <c r="AP478" i="14" s="1"/>
  <c r="AP479" i="14" s="1"/>
  <c r="AP480" i="14" s="1"/>
  <c r="AP481" i="14" s="1"/>
  <c r="AP482" i="14" s="1"/>
  <c r="AP483" i="14" s="1"/>
  <c r="AP484" i="14" s="1"/>
  <c r="AP485" i="14" s="1"/>
  <c r="AP486" i="14" s="1"/>
  <c r="AP487" i="14" s="1"/>
  <c r="AP488" i="14" s="1"/>
  <c r="AP489" i="14" s="1"/>
  <c r="AP490" i="14" s="1"/>
  <c r="AP491" i="14" s="1"/>
  <c r="AP492" i="14" s="1"/>
  <c r="AP493" i="14" s="1"/>
  <c r="AP494" i="14" s="1"/>
  <c r="AP495" i="14" s="1"/>
  <c r="AP496" i="14" s="1"/>
  <c r="AP497" i="14" s="1"/>
  <c r="AP498" i="14" s="1"/>
  <c r="AP499" i="14" s="1"/>
  <c r="AP500" i="14" s="1"/>
  <c r="AP501" i="14" s="1"/>
  <c r="AP502" i="14" s="1"/>
  <c r="AP503" i="14" s="1"/>
  <c r="AP504" i="14" s="1"/>
  <c r="AP505" i="14" s="1"/>
  <c r="AP506" i="14" s="1"/>
  <c r="AP507" i="14" s="1"/>
  <c r="AP508" i="14" s="1"/>
  <c r="AP509" i="14" s="1"/>
  <c r="AP510" i="14" s="1"/>
  <c r="AP511" i="14" s="1"/>
  <c r="AP512" i="14" s="1"/>
  <c r="AP513" i="14" s="1"/>
  <c r="AP514" i="14" s="1"/>
  <c r="AP515" i="14" s="1"/>
  <c r="AP516" i="14" s="1"/>
  <c r="AP517" i="14" s="1"/>
  <c r="AP518" i="14" s="1"/>
  <c r="AP519" i="14" s="1"/>
  <c r="AP520" i="14" s="1"/>
  <c r="AP521" i="14" s="1"/>
  <c r="AP522" i="14" s="1"/>
  <c r="AP523" i="14" s="1"/>
  <c r="AP524" i="14" s="1"/>
  <c r="AP525" i="14" s="1"/>
  <c r="AP526" i="14" s="1"/>
  <c r="AP527" i="14" s="1"/>
  <c r="AP528" i="14" s="1"/>
  <c r="AP529" i="14" s="1"/>
  <c r="AP530" i="14" s="1"/>
  <c r="AP531" i="14" s="1"/>
  <c r="AP532" i="14" s="1"/>
  <c r="AP533" i="14" s="1"/>
  <c r="AP534" i="14" s="1"/>
  <c r="AP535" i="14" s="1"/>
  <c r="AP536" i="14" s="1"/>
  <c r="AP537" i="14" s="1"/>
  <c r="AP538" i="14" s="1"/>
  <c r="AP539" i="14" s="1"/>
  <c r="AP540" i="14" s="1"/>
  <c r="AP541" i="14" s="1"/>
  <c r="AP542" i="14" s="1"/>
  <c r="AP543" i="14" s="1"/>
  <c r="AP544" i="14" s="1"/>
  <c r="AP545" i="14" s="1"/>
  <c r="AP546" i="14" s="1"/>
  <c r="AP547" i="14" s="1"/>
  <c r="AP548" i="14" s="1"/>
  <c r="AP549" i="14" s="1"/>
  <c r="AP550" i="14" s="1"/>
  <c r="AP551" i="14" s="1"/>
  <c r="AP552" i="14" s="1"/>
  <c r="AP553" i="14" s="1"/>
  <c r="AP554" i="14" s="1"/>
  <c r="AP555" i="14" s="1"/>
  <c r="AP556" i="14" s="1"/>
  <c r="AP557" i="14" s="1"/>
  <c r="AP558" i="14" s="1"/>
  <c r="AP559" i="14" s="1"/>
  <c r="AP560" i="14" s="1"/>
  <c r="AP561" i="14" s="1"/>
  <c r="AP562" i="14" s="1"/>
  <c r="AP563" i="14" s="1"/>
  <c r="AP564" i="14" s="1"/>
  <c r="AP565" i="14" s="1"/>
  <c r="AP566" i="14" s="1"/>
  <c r="AP567" i="14" s="1"/>
  <c r="AP568" i="14" s="1"/>
  <c r="AP569" i="14" s="1"/>
  <c r="AP570" i="14" s="1"/>
  <c r="AP571" i="14" s="1"/>
  <c r="AP572" i="14" s="1"/>
  <c r="AP573" i="14" s="1"/>
  <c r="AP574" i="14" s="1"/>
  <c r="AP575" i="14" s="1"/>
  <c r="AP576" i="14" s="1"/>
  <c r="AP577" i="14" s="1"/>
  <c r="AP578" i="14" s="1"/>
  <c r="AP579" i="14" s="1"/>
  <c r="AP580" i="14" s="1"/>
  <c r="AP581" i="14" s="1"/>
  <c r="AP582" i="14" s="1"/>
  <c r="AP583" i="14" s="1"/>
  <c r="AP584" i="14" s="1"/>
  <c r="AP585" i="14" s="1"/>
  <c r="AP586" i="14" s="1"/>
  <c r="AP587" i="14" s="1"/>
  <c r="AP588" i="14" s="1"/>
  <c r="AP589" i="14" s="1"/>
  <c r="AP590" i="14" s="1"/>
  <c r="AP591" i="14" s="1"/>
  <c r="AP592" i="14" s="1"/>
  <c r="AP593" i="14" s="1"/>
  <c r="AP594" i="14" s="1"/>
  <c r="AP595" i="14" s="1"/>
  <c r="AP596" i="14" s="1"/>
  <c r="AP597" i="14" s="1"/>
  <c r="AP598" i="14" s="1"/>
  <c r="AP599" i="14" s="1"/>
  <c r="AP600" i="14" s="1"/>
  <c r="AP601" i="14" s="1"/>
  <c r="AP602" i="14" s="1"/>
  <c r="AP603" i="14" s="1"/>
  <c r="AP604" i="14" s="1"/>
  <c r="AP605" i="14" s="1"/>
  <c r="AP606" i="14" s="1"/>
  <c r="AP607" i="14" s="1"/>
  <c r="AP608" i="14" s="1"/>
  <c r="AP609" i="14" s="1"/>
  <c r="AP610" i="14" s="1"/>
  <c r="AP611" i="14" s="1"/>
  <c r="AP612" i="14" s="1"/>
  <c r="AP613" i="14" s="1"/>
  <c r="AP614" i="14" s="1"/>
  <c r="AP615" i="14" s="1"/>
  <c r="AP616" i="14" s="1"/>
  <c r="AP617" i="14" s="1"/>
  <c r="AP618" i="14" s="1"/>
  <c r="AP619" i="14" s="1"/>
  <c r="AP620" i="14" s="1"/>
  <c r="AP621" i="14" s="1"/>
  <c r="AP622" i="14" s="1"/>
  <c r="AP623" i="14" s="1"/>
  <c r="AP624" i="14" s="1"/>
  <c r="AP625" i="14" s="1"/>
  <c r="AP626" i="14" s="1"/>
  <c r="AP627" i="14" s="1"/>
  <c r="AP628" i="14" s="1"/>
  <c r="AP629" i="14" s="1"/>
  <c r="AP630" i="14" s="1"/>
  <c r="AP631" i="14" s="1"/>
  <c r="AP632" i="14" s="1"/>
  <c r="AP633" i="14" s="1"/>
  <c r="AP634" i="14" s="1"/>
  <c r="AP635" i="14" s="1"/>
  <c r="AP636" i="14" s="1"/>
  <c r="AP637" i="14" s="1"/>
  <c r="AP638" i="14" s="1"/>
  <c r="AP639" i="14" s="1"/>
  <c r="AP640" i="14" s="1"/>
  <c r="AP641" i="14" s="1"/>
  <c r="AP642" i="14" s="1"/>
  <c r="AP643" i="14" s="1"/>
  <c r="AP644" i="14" s="1"/>
  <c r="AP645" i="14" s="1"/>
  <c r="AP646" i="14" s="1"/>
  <c r="AP647" i="14" s="1"/>
  <c r="AP648" i="14" s="1"/>
  <c r="AP649" i="14" s="1"/>
  <c r="AP650" i="14" s="1"/>
  <c r="AP651" i="14" s="1"/>
  <c r="AP652" i="14" s="1"/>
  <c r="AP653" i="14" s="1"/>
  <c r="AP654" i="14" s="1"/>
  <c r="AP655" i="14" s="1"/>
  <c r="AP656" i="14" s="1"/>
  <c r="AP657" i="14" s="1"/>
  <c r="AP658" i="14" s="1"/>
  <c r="AP659" i="14" s="1"/>
  <c r="AP660" i="14" s="1"/>
  <c r="AP661" i="14" s="1"/>
  <c r="AP662" i="14" s="1"/>
  <c r="AP663" i="14" s="1"/>
  <c r="AP664" i="14" s="1"/>
  <c r="AP665" i="14" s="1"/>
  <c r="AP666" i="14" s="1"/>
  <c r="AP667" i="14" s="1"/>
  <c r="AP668" i="14" s="1"/>
  <c r="AP669" i="14" s="1"/>
  <c r="AP670" i="14" s="1"/>
  <c r="AP671" i="14" s="1"/>
  <c r="AP672" i="14" s="1"/>
  <c r="AP673" i="14" s="1"/>
  <c r="AP674" i="14" s="1"/>
  <c r="AP675" i="14" s="1"/>
  <c r="AP676" i="14" s="1"/>
  <c r="AP677" i="14" s="1"/>
  <c r="AP678" i="14" s="1"/>
  <c r="AP679" i="14" s="1"/>
  <c r="AP680" i="14" s="1"/>
  <c r="AP681" i="14" s="1"/>
  <c r="AP682" i="14" s="1"/>
  <c r="AP683" i="14" s="1"/>
  <c r="AP684" i="14" s="1"/>
  <c r="AP685" i="14" s="1"/>
  <c r="AP686" i="14" s="1"/>
  <c r="AP687" i="14" s="1"/>
  <c r="AP688" i="14" s="1"/>
  <c r="AP689" i="14" s="1"/>
  <c r="AP690" i="14" s="1"/>
  <c r="AP691" i="14" s="1"/>
  <c r="AP692" i="14" s="1"/>
  <c r="AP693" i="14" s="1"/>
  <c r="AP694" i="14" s="1"/>
  <c r="AP695" i="14" s="1"/>
  <c r="AP696" i="14" s="1"/>
  <c r="AP697" i="14" s="1"/>
  <c r="AP698" i="14" s="1"/>
  <c r="AP699" i="14" s="1"/>
  <c r="AP700" i="14" s="1"/>
  <c r="AP701" i="14" s="1"/>
  <c r="AP702" i="14" s="1"/>
  <c r="AP703" i="14" s="1"/>
  <c r="AP704" i="14" s="1"/>
  <c r="AP705" i="14" s="1"/>
  <c r="AP706" i="14" s="1"/>
  <c r="AP707" i="14" s="1"/>
  <c r="AP708" i="14" s="1"/>
  <c r="AP709" i="14" s="1"/>
  <c r="AP710" i="14" s="1"/>
  <c r="AP711" i="14" s="1"/>
  <c r="AP712" i="14" s="1"/>
  <c r="AP713" i="14" s="1"/>
  <c r="AP714" i="14" s="1"/>
  <c r="AP715" i="14" s="1"/>
  <c r="AP716" i="14" s="1"/>
  <c r="AP717" i="14" s="1"/>
  <c r="AP718" i="14" s="1"/>
  <c r="AP719" i="14" s="1"/>
  <c r="AP720" i="14" s="1"/>
  <c r="AP721" i="14" s="1"/>
  <c r="AP722" i="14" s="1"/>
  <c r="AP723" i="14" s="1"/>
  <c r="AP724" i="14" s="1"/>
  <c r="AP725" i="14" s="1"/>
  <c r="AP726" i="14" s="1"/>
  <c r="AP727" i="14" s="1"/>
  <c r="AP728" i="14" s="1"/>
  <c r="AP729" i="14" s="1"/>
  <c r="AP730" i="14" s="1"/>
  <c r="AP731" i="14" s="1"/>
  <c r="AP732" i="14" s="1"/>
  <c r="AP733" i="14" s="1"/>
  <c r="AP734" i="14" s="1"/>
  <c r="AP735" i="14" s="1"/>
  <c r="AP736" i="14" s="1"/>
  <c r="AP737" i="14" s="1"/>
  <c r="AP738" i="14" s="1"/>
  <c r="AP739" i="14" s="1"/>
  <c r="AP740" i="14" s="1"/>
  <c r="AP741" i="14" s="1"/>
  <c r="AP742" i="14" s="1"/>
  <c r="AP743" i="14" s="1"/>
  <c r="AP744" i="14" s="1"/>
  <c r="AP745" i="14" s="1"/>
  <c r="AP746" i="14" s="1"/>
  <c r="AP747" i="14" s="1"/>
  <c r="AP748" i="14" s="1"/>
  <c r="AP749" i="14" s="1"/>
  <c r="AP750" i="14" s="1"/>
  <c r="AP751" i="14" s="1"/>
  <c r="AP752" i="14" s="1"/>
  <c r="AP753" i="14" s="1"/>
  <c r="AP754" i="14" s="1"/>
  <c r="AP755" i="14" s="1"/>
  <c r="AP756" i="14" s="1"/>
  <c r="AP757" i="14" s="1"/>
  <c r="AP758" i="14" s="1"/>
  <c r="AP759" i="14" s="1"/>
  <c r="AP760" i="14" s="1"/>
  <c r="AP761" i="14" s="1"/>
  <c r="AP762" i="14" s="1"/>
  <c r="AP763" i="14" s="1"/>
  <c r="AP764" i="14" s="1"/>
  <c r="AP765" i="14" s="1"/>
  <c r="AP766" i="14" s="1"/>
  <c r="AP767" i="14" s="1"/>
  <c r="AP768" i="14" s="1"/>
  <c r="AP769" i="14" s="1"/>
  <c r="AP770" i="14" s="1"/>
  <c r="AP771" i="14" s="1"/>
  <c r="AP772" i="14" s="1"/>
  <c r="AP773" i="14" s="1"/>
  <c r="AP774" i="14" s="1"/>
  <c r="AP775" i="14" s="1"/>
  <c r="AP776" i="14" s="1"/>
  <c r="AP777" i="14" s="1"/>
  <c r="AP778" i="14" s="1"/>
  <c r="AP779" i="14" s="1"/>
  <c r="AP780" i="14" s="1"/>
  <c r="AP781" i="14" s="1"/>
  <c r="AP782" i="14" s="1"/>
  <c r="AP783" i="14" s="1"/>
  <c r="AP784" i="14" s="1"/>
  <c r="AP785" i="14" s="1"/>
  <c r="AP786" i="14" s="1"/>
  <c r="AP787" i="14" s="1"/>
  <c r="AP788" i="14" s="1"/>
  <c r="AP789" i="14" s="1"/>
  <c r="AP790" i="14" s="1"/>
  <c r="AP791" i="14" s="1"/>
  <c r="AP792" i="14" s="1"/>
  <c r="AP793" i="14" s="1"/>
  <c r="AP794" i="14" s="1"/>
  <c r="AP795" i="14" s="1"/>
  <c r="AP796" i="14" s="1"/>
  <c r="AP797" i="14" s="1"/>
  <c r="AP798" i="14" s="1"/>
  <c r="AP799" i="14" s="1"/>
  <c r="AP800" i="14" s="1"/>
  <c r="AP801" i="14" s="1"/>
  <c r="AP802" i="14" s="1"/>
  <c r="AP803" i="14" s="1"/>
  <c r="AP804" i="14" s="1"/>
  <c r="AP805" i="14" s="1"/>
  <c r="AP806" i="14" s="1"/>
  <c r="AP807" i="14" s="1"/>
  <c r="AP808" i="14" s="1"/>
  <c r="AP809" i="14" s="1"/>
  <c r="AP810" i="14" s="1"/>
  <c r="AP811" i="14" s="1"/>
  <c r="AP812" i="14" s="1"/>
  <c r="AP813" i="14" s="1"/>
  <c r="AP814" i="14" s="1"/>
  <c r="AP815" i="14" s="1"/>
  <c r="AP816" i="14" s="1"/>
  <c r="AP817" i="14" s="1"/>
  <c r="AP818" i="14" s="1"/>
  <c r="AP819" i="14" s="1"/>
  <c r="AP820" i="14" s="1"/>
  <c r="AP821" i="14" s="1"/>
  <c r="AP822" i="14" s="1"/>
  <c r="AP823" i="14" s="1"/>
  <c r="AP824" i="14" s="1"/>
  <c r="AP825" i="14" s="1"/>
  <c r="AP826" i="14" s="1"/>
  <c r="AP827" i="14" s="1"/>
  <c r="AP828" i="14" s="1"/>
  <c r="AP829" i="14" s="1"/>
  <c r="AP830" i="14" s="1"/>
  <c r="AP831" i="14" s="1"/>
  <c r="AP832" i="14" s="1"/>
  <c r="AP833" i="14" s="1"/>
  <c r="AP834" i="14" s="1"/>
  <c r="AP835" i="14" s="1"/>
  <c r="AP836" i="14" s="1"/>
  <c r="AP837" i="14" s="1"/>
  <c r="AP838" i="14" s="1"/>
  <c r="AP839" i="14" s="1"/>
  <c r="AP840" i="14" s="1"/>
  <c r="AP841" i="14" s="1"/>
  <c r="AP842" i="14" s="1"/>
  <c r="AP843" i="14" s="1"/>
  <c r="AP844" i="14" s="1"/>
  <c r="AP845" i="14" s="1"/>
  <c r="AP846" i="14" s="1"/>
  <c r="AP847" i="14" s="1"/>
  <c r="AP848" i="14" s="1"/>
  <c r="AP849" i="14" s="1"/>
  <c r="AP850" i="14" s="1"/>
  <c r="AP851" i="14" s="1"/>
  <c r="AP852" i="14" s="1"/>
  <c r="AP853" i="14" s="1"/>
  <c r="AP854" i="14" s="1"/>
  <c r="AP855" i="14" s="1"/>
  <c r="AP856" i="14" s="1"/>
  <c r="AP857" i="14" s="1"/>
  <c r="AP858" i="14" s="1"/>
  <c r="AP859" i="14" s="1"/>
  <c r="AP860" i="14" s="1"/>
  <c r="AP861" i="14" s="1"/>
  <c r="AP862" i="14" s="1"/>
  <c r="AP863" i="14" s="1"/>
  <c r="AP864" i="14" s="1"/>
  <c r="AP865" i="14" s="1"/>
  <c r="AP866" i="14" s="1"/>
  <c r="AP867" i="14" s="1"/>
  <c r="AP868" i="14" s="1"/>
  <c r="AP869" i="14" s="1"/>
  <c r="AP870" i="14" s="1"/>
  <c r="AP871" i="14" s="1"/>
  <c r="AP872" i="14" s="1"/>
  <c r="AP873" i="14" s="1"/>
  <c r="AP874" i="14" s="1"/>
  <c r="AP875" i="14" s="1"/>
  <c r="AP876" i="14" s="1"/>
  <c r="AP877" i="14" s="1"/>
  <c r="AP878" i="14" s="1"/>
  <c r="AP879" i="14" s="1"/>
  <c r="AP880" i="14" s="1"/>
  <c r="AP881" i="14" s="1"/>
  <c r="AP882" i="14" s="1"/>
  <c r="AP883" i="14" s="1"/>
  <c r="AP884" i="14" s="1"/>
  <c r="AP885" i="14" s="1"/>
  <c r="AP886" i="14" s="1"/>
  <c r="AP887" i="14" s="1"/>
  <c r="AP888" i="14" s="1"/>
  <c r="AP889" i="14" s="1"/>
  <c r="AP890" i="14" s="1"/>
  <c r="AP891" i="14" s="1"/>
  <c r="AP892" i="14" s="1"/>
  <c r="AP893" i="14" s="1"/>
  <c r="AP894" i="14" s="1"/>
  <c r="AP895" i="14" s="1"/>
  <c r="AP896" i="14" s="1"/>
  <c r="AP897" i="14" s="1"/>
  <c r="AP898" i="14" s="1"/>
  <c r="AP899" i="14" s="1"/>
  <c r="AP900" i="14" s="1"/>
  <c r="AP901" i="14" s="1"/>
  <c r="AP902" i="14" s="1"/>
  <c r="AP903" i="14" s="1"/>
  <c r="AP904" i="14" s="1"/>
  <c r="AP905" i="14" s="1"/>
  <c r="AP906" i="14" s="1"/>
  <c r="AP907" i="14" s="1"/>
  <c r="AP908" i="14" s="1"/>
  <c r="AP909" i="14" s="1"/>
  <c r="AP910" i="14" s="1"/>
  <c r="AP911" i="14" s="1"/>
  <c r="AP912" i="14" s="1"/>
  <c r="AP913" i="14" s="1"/>
  <c r="AP914" i="14" s="1"/>
  <c r="AP915" i="14" s="1"/>
  <c r="AP916" i="14" s="1"/>
  <c r="AP917" i="14" s="1"/>
  <c r="AP918" i="14" s="1"/>
  <c r="AP919" i="14" s="1"/>
  <c r="AP920" i="14" s="1"/>
  <c r="AP921" i="14" s="1"/>
  <c r="AP922" i="14" s="1"/>
  <c r="AP923" i="14" s="1"/>
  <c r="AP924" i="14" s="1"/>
  <c r="AP925" i="14" s="1"/>
  <c r="AP926" i="14" s="1"/>
  <c r="AP927" i="14" s="1"/>
  <c r="AP928" i="14" s="1"/>
  <c r="AP929" i="14" s="1"/>
  <c r="AP930" i="14" s="1"/>
  <c r="AP931" i="14" s="1"/>
  <c r="AP932" i="14" s="1"/>
  <c r="AP933" i="14" s="1"/>
  <c r="AP934" i="14" s="1"/>
  <c r="AP935" i="14" s="1"/>
  <c r="AP936" i="14" s="1"/>
  <c r="AP937" i="14" s="1"/>
  <c r="AP938" i="14" s="1"/>
  <c r="AP939" i="14" s="1"/>
  <c r="AP940" i="14" s="1"/>
  <c r="AP941" i="14" s="1"/>
  <c r="AP942" i="14" s="1"/>
  <c r="AP943" i="14" s="1"/>
  <c r="AP944" i="14" s="1"/>
  <c r="AP945" i="14" s="1"/>
  <c r="AP946" i="14" s="1"/>
  <c r="AP947" i="14" s="1"/>
  <c r="AP948" i="14" s="1"/>
  <c r="AP949" i="14" s="1"/>
  <c r="AP950" i="14" s="1"/>
  <c r="AP951" i="14" s="1"/>
  <c r="AP952" i="14" s="1"/>
  <c r="AP953" i="14" s="1"/>
  <c r="AP954" i="14" s="1"/>
  <c r="AP955" i="14" s="1"/>
  <c r="AP956" i="14" s="1"/>
  <c r="AP957" i="14" s="1"/>
  <c r="AP958" i="14" s="1"/>
  <c r="AP959" i="14" s="1"/>
  <c r="AP960" i="14" s="1"/>
  <c r="AP961" i="14" s="1"/>
  <c r="AP962" i="14" s="1"/>
  <c r="AP963" i="14" s="1"/>
  <c r="AP964" i="14" s="1"/>
  <c r="AP965" i="14" s="1"/>
  <c r="AP966" i="14" s="1"/>
  <c r="AP967" i="14" s="1"/>
  <c r="AP968" i="14" s="1"/>
  <c r="AP969" i="14" s="1"/>
  <c r="AP970" i="14" s="1"/>
  <c r="AP971" i="14" s="1"/>
  <c r="AP972" i="14" s="1"/>
  <c r="AP973" i="14" s="1"/>
  <c r="AP974" i="14" s="1"/>
  <c r="AP975" i="14" s="1"/>
  <c r="AP976" i="14" s="1"/>
  <c r="AP977" i="14" s="1"/>
  <c r="AP978" i="14" s="1"/>
  <c r="AP979" i="14" s="1"/>
  <c r="AP980" i="14" s="1"/>
  <c r="AP981" i="14" s="1"/>
  <c r="AP982" i="14" s="1"/>
  <c r="AP983" i="14" s="1"/>
  <c r="AP984" i="14" s="1"/>
  <c r="AP985" i="14" s="1"/>
  <c r="AP986" i="14" s="1"/>
  <c r="AP987" i="14" s="1"/>
  <c r="AP988" i="14" s="1"/>
  <c r="AP989" i="14" s="1"/>
  <c r="AP990" i="14" s="1"/>
  <c r="AP991" i="14" s="1"/>
  <c r="AP992" i="14" s="1"/>
  <c r="AP993" i="14" s="1"/>
  <c r="AP994" i="14" s="1"/>
  <c r="AP995" i="14" s="1"/>
  <c r="AP996" i="14" s="1"/>
  <c r="AP997" i="14" s="1"/>
  <c r="AP998" i="14" s="1"/>
  <c r="AP999" i="14" s="1"/>
  <c r="AP1000" i="14" s="1"/>
  <c r="AP1001" i="14" s="1"/>
  <c r="AP1002" i="14" s="1"/>
  <c r="AP1003" i="14" s="1"/>
  <c r="AP1004" i="14" s="1"/>
  <c r="AP1005" i="14" s="1"/>
  <c r="AP1006" i="14" s="1"/>
  <c r="AP1007" i="14" s="1"/>
  <c r="AP1008" i="14" s="1"/>
  <c r="AP1009" i="14" s="1"/>
  <c r="AP1010" i="14" s="1"/>
  <c r="AP1011" i="14" s="1"/>
  <c r="AP1012" i="14" s="1"/>
  <c r="AP1013" i="14" s="1"/>
  <c r="AP1014" i="14" s="1"/>
  <c r="AP1015" i="14" s="1"/>
  <c r="AP1016" i="14" s="1"/>
  <c r="AP1017" i="14" s="1"/>
  <c r="AP1018" i="14" s="1"/>
  <c r="AP1019" i="14" s="1"/>
  <c r="AP1020" i="14" s="1"/>
  <c r="AP1021" i="14" s="1"/>
  <c r="AP1022" i="14" s="1"/>
  <c r="AP1023" i="14" s="1"/>
  <c r="AP1024" i="14" s="1"/>
  <c r="AP1025" i="14" s="1"/>
  <c r="AP1026" i="14" s="1"/>
  <c r="AP1027" i="14" s="1"/>
  <c r="AP1028" i="14" s="1"/>
  <c r="AP1029" i="14" s="1"/>
  <c r="AP1030" i="14" s="1"/>
  <c r="AP1031" i="14" s="1"/>
  <c r="AP1032" i="14" s="1"/>
  <c r="AP1033" i="14" s="1"/>
  <c r="AP1034" i="14" s="1"/>
  <c r="AP1035" i="14" s="1"/>
  <c r="AP1036" i="14" s="1"/>
  <c r="AP1037" i="14" s="1"/>
  <c r="AP1038" i="14" s="1"/>
  <c r="AP1039" i="14" s="1"/>
  <c r="AP1040" i="14" s="1"/>
  <c r="AP1041" i="14" s="1"/>
  <c r="AP1042" i="14" s="1"/>
  <c r="AP1043" i="14" s="1"/>
  <c r="AP1044" i="14" s="1"/>
  <c r="AP1045" i="14" s="1"/>
  <c r="AP1046" i="14" s="1"/>
  <c r="AP1047" i="14" s="1"/>
  <c r="AP1048" i="14" s="1"/>
  <c r="AP1049" i="14" s="1"/>
  <c r="AP1050" i="14" s="1"/>
  <c r="AP1051" i="14" s="1"/>
  <c r="AP1052" i="14" s="1"/>
  <c r="AP1053" i="14" s="1"/>
  <c r="AP1054" i="14" s="1"/>
  <c r="AP1055" i="14" s="1"/>
  <c r="AP1056" i="14" s="1"/>
  <c r="AP1057" i="14" s="1"/>
  <c r="AP1058" i="14" s="1"/>
  <c r="AP1059" i="14" s="1"/>
  <c r="AP1060" i="14" s="1"/>
  <c r="AP1061" i="14" s="1"/>
  <c r="AP1062" i="14" s="1"/>
  <c r="AP1063" i="14" s="1"/>
  <c r="AP1064" i="14" s="1"/>
  <c r="AP1065" i="14" s="1"/>
  <c r="AP1066" i="14" s="1"/>
  <c r="AP1067" i="14" s="1"/>
  <c r="AP1068" i="14" s="1"/>
  <c r="AP1069" i="14" s="1"/>
  <c r="AP1070" i="14" s="1"/>
  <c r="AP1071" i="14" s="1"/>
  <c r="AP1072" i="14" s="1"/>
  <c r="AP1073" i="14" s="1"/>
  <c r="AP1074" i="14" s="1"/>
  <c r="AP1075" i="14" s="1"/>
  <c r="AP1076" i="14" s="1"/>
  <c r="AP1077" i="14" s="1"/>
  <c r="AP1078" i="14" s="1"/>
  <c r="AP1079" i="14" s="1"/>
  <c r="AP1080" i="14" s="1"/>
  <c r="AP1081" i="14" s="1"/>
  <c r="AP1082" i="14" s="1"/>
  <c r="AP1083" i="14" s="1"/>
  <c r="AP1084" i="14" s="1"/>
  <c r="AP1085" i="14" s="1"/>
  <c r="AP1086" i="14" s="1"/>
  <c r="AP1087" i="14" s="1"/>
  <c r="AP1088" i="14" s="1"/>
  <c r="AP1089" i="14" s="1"/>
  <c r="AP1090" i="14" s="1"/>
  <c r="AP1091" i="14" s="1"/>
  <c r="AP1092" i="14" s="1"/>
  <c r="AP1093" i="14" s="1"/>
  <c r="AP1094" i="14" s="1"/>
  <c r="AP1095" i="14" s="1"/>
  <c r="AP1096" i="14" s="1"/>
  <c r="AP1097" i="14" s="1"/>
  <c r="AP1098" i="14" s="1"/>
  <c r="AP1099" i="14" s="1"/>
  <c r="AP1100" i="14" s="1"/>
  <c r="AP1101" i="14" s="1"/>
  <c r="AP1102" i="14" s="1"/>
  <c r="AP1103" i="14" s="1"/>
  <c r="AP1104" i="14" s="1"/>
  <c r="AP1105" i="14" s="1"/>
  <c r="AP1106" i="14" s="1"/>
  <c r="AP1107" i="14" s="1"/>
  <c r="AP1108" i="14" s="1"/>
  <c r="AP1109" i="14" s="1"/>
  <c r="AP1110" i="14" s="1"/>
  <c r="AP1111" i="14" s="1"/>
  <c r="AP1112" i="14" s="1"/>
  <c r="AP1113" i="14" s="1"/>
  <c r="AP1114" i="14" s="1"/>
  <c r="AP1115" i="14" s="1"/>
  <c r="AP1116" i="14" s="1"/>
  <c r="AP1117" i="14" s="1"/>
  <c r="AP1118" i="14" s="1"/>
  <c r="AP1119" i="14" s="1"/>
  <c r="AP1120" i="14" s="1"/>
  <c r="AP1121" i="14" s="1"/>
  <c r="AP1122" i="14" s="1"/>
  <c r="AP1123" i="14" s="1"/>
  <c r="AP1124" i="14" s="1"/>
  <c r="AP1125" i="14" s="1"/>
  <c r="AP1126" i="14" s="1"/>
  <c r="AP1127" i="14" s="1"/>
  <c r="AP1128" i="14" s="1"/>
  <c r="AP1129" i="14" s="1"/>
  <c r="AP1130" i="14" s="1"/>
  <c r="AP1131" i="14" s="1"/>
  <c r="AP1132" i="14" s="1"/>
  <c r="AP1133" i="14" s="1"/>
  <c r="AP1134" i="14" s="1"/>
  <c r="AP1135" i="14" s="1"/>
  <c r="AP1136" i="14" s="1"/>
  <c r="AP1137" i="14" s="1"/>
  <c r="AP1138" i="14" s="1"/>
  <c r="AP1139" i="14" s="1"/>
  <c r="AP1140" i="14" s="1"/>
  <c r="AP1141" i="14" s="1"/>
  <c r="AP1142" i="14" s="1"/>
  <c r="AP1143" i="14" s="1"/>
  <c r="AP1144" i="14" s="1"/>
  <c r="AP1145" i="14" s="1"/>
  <c r="AP1146" i="14" s="1"/>
  <c r="AP1147" i="14" s="1"/>
  <c r="AP1148" i="14" s="1"/>
  <c r="AP1149" i="14" s="1"/>
  <c r="AP1150" i="14" s="1"/>
  <c r="AP1151" i="14" s="1"/>
  <c r="AP1152" i="14" s="1"/>
  <c r="AP1153" i="14" s="1"/>
  <c r="AP1154" i="14" s="1"/>
  <c r="AP1155" i="14" s="1"/>
  <c r="AP1156" i="14" s="1"/>
  <c r="AP1157" i="14" s="1"/>
  <c r="AP1158" i="14" s="1"/>
  <c r="AP1159" i="14" s="1"/>
  <c r="AP1160" i="14" s="1"/>
  <c r="AP1161" i="14" s="1"/>
  <c r="AP1162" i="14" s="1"/>
  <c r="AP1163" i="14" s="1"/>
  <c r="AP1164" i="14" s="1"/>
  <c r="AP1165" i="14" s="1"/>
  <c r="AP1166" i="14" s="1"/>
  <c r="AP1167" i="14" s="1"/>
  <c r="AP1168" i="14" s="1"/>
  <c r="AP1169" i="14" s="1"/>
  <c r="AP1170" i="14" s="1"/>
  <c r="AP1171" i="14" s="1"/>
  <c r="AP1172" i="14" s="1"/>
  <c r="AP1173" i="14" s="1"/>
  <c r="AP1174" i="14" s="1"/>
  <c r="AP1175" i="14" s="1"/>
  <c r="AP1176" i="14" s="1"/>
  <c r="AP1177" i="14" s="1"/>
  <c r="AP1178" i="14" s="1"/>
  <c r="AP1179" i="14" s="1"/>
  <c r="AP1180" i="14" s="1"/>
  <c r="AP1181" i="14" s="1"/>
  <c r="AP1182" i="14" s="1"/>
  <c r="AP1183" i="14" s="1"/>
  <c r="AP1184" i="14" s="1"/>
  <c r="AP1185" i="14" s="1"/>
  <c r="AP1186" i="14" s="1"/>
  <c r="AP1187" i="14" s="1"/>
  <c r="AP1188" i="14" s="1"/>
  <c r="AP1189" i="14" s="1"/>
  <c r="AP1190" i="14" s="1"/>
  <c r="AP1191" i="14" s="1"/>
  <c r="AP1192" i="14" s="1"/>
  <c r="AP1193" i="14" s="1"/>
  <c r="AP1194" i="14" s="1"/>
  <c r="AP1195" i="14" s="1"/>
  <c r="AP1196" i="14" s="1"/>
  <c r="AP1197" i="14" s="1"/>
  <c r="AP1198" i="14" s="1"/>
  <c r="AP1199" i="14" s="1"/>
  <c r="AP1200" i="14" s="1"/>
  <c r="AP1201" i="14" s="1"/>
  <c r="AP1202" i="14" s="1"/>
  <c r="AP1203" i="14" s="1"/>
  <c r="AP1204" i="14" s="1"/>
  <c r="AP1205" i="14" s="1"/>
  <c r="AP1206" i="14" s="1"/>
  <c r="AP1207" i="14" s="1"/>
  <c r="AP1208" i="14" s="1"/>
  <c r="AP1209" i="14" s="1"/>
  <c r="AP1210" i="14" s="1"/>
  <c r="AP1211" i="14" s="1"/>
  <c r="AP1212" i="14" s="1"/>
  <c r="AP1213" i="14" s="1"/>
  <c r="AP1214" i="14" s="1"/>
  <c r="AP1215" i="14" s="1"/>
  <c r="AP1216" i="14" s="1"/>
  <c r="AP1217" i="14" s="1"/>
  <c r="AP1218" i="14" s="1"/>
  <c r="AP1219" i="14" s="1"/>
  <c r="AP1220" i="14" s="1"/>
  <c r="AP1221" i="14" s="1"/>
  <c r="AP1222" i="14" s="1"/>
  <c r="AP1223" i="14" s="1"/>
  <c r="AP1224" i="14" s="1"/>
  <c r="AP1225" i="14" s="1"/>
  <c r="AP1226" i="14" s="1"/>
  <c r="AP1227" i="14" s="1"/>
  <c r="AP1228" i="14" s="1"/>
  <c r="AP1229" i="14" s="1"/>
  <c r="AP1230" i="14" s="1"/>
  <c r="AP1231" i="14" s="1"/>
  <c r="AP1232" i="14" s="1"/>
  <c r="AP1233" i="14" s="1"/>
  <c r="AP1234" i="14" s="1"/>
  <c r="AP1235" i="14" s="1"/>
  <c r="AP1236" i="14" s="1"/>
  <c r="AP1237" i="14" s="1"/>
  <c r="AP1238" i="14" s="1"/>
  <c r="AP1239" i="14" s="1"/>
  <c r="AP1240" i="14" s="1"/>
  <c r="AP1241" i="14" s="1"/>
  <c r="AP1242" i="14" s="1"/>
  <c r="AP1243" i="14" s="1"/>
  <c r="AP1244" i="14" s="1"/>
  <c r="AO2" i="14"/>
  <c r="AO3" i="14" s="1"/>
  <c r="AO4" i="14" s="1"/>
  <c r="AO5" i="14" s="1"/>
  <c r="AO6" i="14" s="1"/>
  <c r="AO7" i="14" s="1"/>
  <c r="AO8" i="14" s="1"/>
  <c r="AO9" i="14" s="1"/>
  <c r="AO10" i="14" s="1"/>
  <c r="AO11" i="14" s="1"/>
  <c r="AO12" i="14" s="1"/>
  <c r="AO13" i="14" s="1"/>
  <c r="AO14" i="14" s="1"/>
  <c r="AO15" i="14" s="1"/>
  <c r="AO16" i="14" s="1"/>
  <c r="AO17" i="14" s="1"/>
  <c r="AO18" i="14" s="1"/>
  <c r="AO19" i="14" s="1"/>
  <c r="AO20" i="14" s="1"/>
  <c r="AO21" i="14" s="1"/>
  <c r="AO22" i="14" s="1"/>
  <c r="AO23" i="14" s="1"/>
  <c r="AO24" i="14" s="1"/>
  <c r="AO25" i="14" s="1"/>
  <c r="AO26" i="14" s="1"/>
  <c r="AO27" i="14" s="1"/>
  <c r="AO28" i="14" s="1"/>
  <c r="AO29" i="14" s="1"/>
  <c r="AO30" i="14" s="1"/>
  <c r="AO31" i="14" s="1"/>
  <c r="AO32" i="14" s="1"/>
  <c r="AO33" i="14" s="1"/>
  <c r="AO34" i="14" s="1"/>
  <c r="AO35" i="14" s="1"/>
  <c r="AO36" i="14" s="1"/>
  <c r="AO37" i="14" s="1"/>
  <c r="AO38" i="14" s="1"/>
  <c r="AO39" i="14" s="1"/>
  <c r="AO40" i="14" s="1"/>
  <c r="AO41" i="14" s="1"/>
  <c r="AO42" i="14" s="1"/>
  <c r="AO43" i="14" s="1"/>
  <c r="AO44" i="14" s="1"/>
  <c r="AO45" i="14" s="1"/>
  <c r="AO46" i="14" s="1"/>
  <c r="AO47" i="14" s="1"/>
  <c r="AO48" i="14" s="1"/>
  <c r="AO49" i="14" s="1"/>
  <c r="AO50" i="14" s="1"/>
  <c r="AO51" i="14" s="1"/>
  <c r="AO52" i="14" s="1"/>
  <c r="AO53" i="14" s="1"/>
  <c r="AO54" i="14" s="1"/>
  <c r="AO55" i="14" s="1"/>
  <c r="AO56" i="14" s="1"/>
  <c r="AO57" i="14" s="1"/>
  <c r="AO58" i="14" s="1"/>
  <c r="AO59" i="14" s="1"/>
  <c r="AO60" i="14" s="1"/>
  <c r="AO61" i="14" s="1"/>
  <c r="AO62" i="14" s="1"/>
  <c r="AO63" i="14" s="1"/>
  <c r="AO64" i="14" s="1"/>
  <c r="AO65" i="14" s="1"/>
  <c r="AO66" i="14" s="1"/>
  <c r="AO67" i="14" s="1"/>
  <c r="AO68" i="14" s="1"/>
  <c r="AO69" i="14" s="1"/>
  <c r="AO70" i="14" s="1"/>
  <c r="AO71" i="14" s="1"/>
  <c r="AO72" i="14" s="1"/>
  <c r="AO73" i="14" s="1"/>
  <c r="AO74" i="14" s="1"/>
  <c r="AO75" i="14" s="1"/>
  <c r="AO76" i="14" s="1"/>
  <c r="AO77" i="14" s="1"/>
  <c r="AO78" i="14" s="1"/>
  <c r="AO79" i="14" s="1"/>
  <c r="AO80" i="14" s="1"/>
  <c r="AO81" i="14" s="1"/>
  <c r="AO82" i="14" s="1"/>
  <c r="AO83" i="14" s="1"/>
  <c r="AO84" i="14" s="1"/>
  <c r="AO85" i="14" s="1"/>
  <c r="AO86" i="14" s="1"/>
  <c r="AO87" i="14" s="1"/>
  <c r="AO88" i="14" s="1"/>
  <c r="AO89" i="14" s="1"/>
  <c r="AO90" i="14" s="1"/>
  <c r="AO91" i="14" s="1"/>
  <c r="AO92" i="14" s="1"/>
  <c r="AO93" i="14" s="1"/>
  <c r="AO94" i="14" s="1"/>
  <c r="AO95" i="14" s="1"/>
  <c r="AO96" i="14" s="1"/>
  <c r="AO97" i="14" s="1"/>
  <c r="AO98" i="14" s="1"/>
  <c r="AO99" i="14" s="1"/>
  <c r="AO100" i="14" s="1"/>
  <c r="AO101" i="14" s="1"/>
  <c r="AO102" i="14" s="1"/>
  <c r="AO103" i="14" s="1"/>
  <c r="AO104" i="14" s="1"/>
  <c r="AO105" i="14" s="1"/>
  <c r="AO106" i="14" s="1"/>
  <c r="AO107" i="14" s="1"/>
  <c r="AO108" i="14" s="1"/>
  <c r="AO109" i="14" s="1"/>
  <c r="AO110" i="14" s="1"/>
  <c r="AO111" i="14" s="1"/>
  <c r="AO112" i="14" s="1"/>
  <c r="AO113" i="14" s="1"/>
  <c r="AO114" i="14" s="1"/>
  <c r="AO115" i="14" s="1"/>
  <c r="AO116" i="14" s="1"/>
  <c r="AO117" i="14" s="1"/>
  <c r="AO118" i="14" s="1"/>
  <c r="AO119" i="14" s="1"/>
  <c r="AO120" i="14" s="1"/>
  <c r="AO121" i="14" s="1"/>
  <c r="AO122" i="14" s="1"/>
  <c r="AO123" i="14" s="1"/>
  <c r="AO124" i="14" s="1"/>
  <c r="AO125" i="14" s="1"/>
  <c r="AO126" i="14" s="1"/>
  <c r="AO127" i="14" s="1"/>
  <c r="AO128" i="14" s="1"/>
  <c r="AO129" i="14" s="1"/>
  <c r="AO130" i="14" s="1"/>
  <c r="AO131" i="14" s="1"/>
  <c r="AO132" i="14" s="1"/>
  <c r="AO133" i="14" s="1"/>
  <c r="AO134" i="14" s="1"/>
  <c r="AO135" i="14" s="1"/>
  <c r="AO136" i="14" s="1"/>
  <c r="AO137" i="14" s="1"/>
  <c r="AO138" i="14" s="1"/>
  <c r="AO139" i="14" s="1"/>
  <c r="AO140" i="14" s="1"/>
  <c r="AO141" i="14" s="1"/>
  <c r="AO142" i="14" s="1"/>
  <c r="AO143" i="14" s="1"/>
  <c r="AO144" i="14" s="1"/>
  <c r="AO145" i="14" s="1"/>
  <c r="AO146" i="14" s="1"/>
  <c r="AO147" i="14" s="1"/>
  <c r="AO148" i="14" s="1"/>
  <c r="AO149" i="14" s="1"/>
  <c r="AO150" i="14" s="1"/>
  <c r="AO151" i="14" s="1"/>
  <c r="AO152" i="14" s="1"/>
  <c r="AO153" i="14" s="1"/>
  <c r="AO154" i="14" s="1"/>
  <c r="AO155" i="14" s="1"/>
  <c r="AO156" i="14" s="1"/>
  <c r="AO157" i="14" s="1"/>
  <c r="AO158" i="14" s="1"/>
  <c r="AO159" i="14" s="1"/>
  <c r="AO160" i="14" s="1"/>
  <c r="AO161" i="14" s="1"/>
  <c r="AO162" i="14" s="1"/>
  <c r="AO163" i="14" s="1"/>
  <c r="AO164" i="14" s="1"/>
  <c r="AO165" i="14" s="1"/>
  <c r="AO166" i="14" s="1"/>
  <c r="AO167" i="14" s="1"/>
  <c r="AO168" i="14" s="1"/>
  <c r="AO169" i="14" s="1"/>
  <c r="AO170" i="14" s="1"/>
  <c r="AO171" i="14" s="1"/>
  <c r="AO172" i="14" s="1"/>
  <c r="AO173" i="14" s="1"/>
  <c r="AO174" i="14" s="1"/>
  <c r="AO175" i="14" s="1"/>
  <c r="AO176" i="14" s="1"/>
  <c r="AO177" i="14" s="1"/>
  <c r="AO178" i="14" s="1"/>
  <c r="AO179" i="14" s="1"/>
  <c r="AO180" i="14" s="1"/>
  <c r="AO181" i="14" s="1"/>
  <c r="AO182" i="14" s="1"/>
  <c r="AO183" i="14" s="1"/>
  <c r="AO184" i="14" s="1"/>
  <c r="AO185" i="14" s="1"/>
  <c r="AO186" i="14" s="1"/>
  <c r="AO187" i="14" s="1"/>
  <c r="AO188" i="14" s="1"/>
  <c r="AO189" i="14" s="1"/>
  <c r="AO190" i="14" s="1"/>
  <c r="AO191" i="14" s="1"/>
  <c r="AO192" i="14" s="1"/>
  <c r="AO193" i="14" s="1"/>
  <c r="AO194" i="14" s="1"/>
  <c r="AO195" i="14" s="1"/>
  <c r="AO196" i="14" s="1"/>
  <c r="AO197" i="14" s="1"/>
  <c r="AO198" i="14" s="1"/>
  <c r="AO199" i="14" s="1"/>
  <c r="AO200" i="14" s="1"/>
  <c r="AO201" i="14" s="1"/>
  <c r="AO202" i="14" s="1"/>
  <c r="AO203" i="14" s="1"/>
  <c r="AO204" i="14" s="1"/>
  <c r="AO205" i="14" s="1"/>
  <c r="AO206" i="14" s="1"/>
  <c r="AO207" i="14" s="1"/>
  <c r="AO208" i="14" s="1"/>
  <c r="AO209" i="14" s="1"/>
  <c r="AO210" i="14" s="1"/>
  <c r="AO211" i="14" s="1"/>
  <c r="AO212" i="14" s="1"/>
  <c r="AO213" i="14" s="1"/>
  <c r="AO214" i="14" s="1"/>
  <c r="AO215" i="14" s="1"/>
  <c r="AO216" i="14" s="1"/>
  <c r="AO217" i="14" s="1"/>
  <c r="AO218" i="14" s="1"/>
  <c r="AO219" i="14" s="1"/>
  <c r="AO220" i="14" s="1"/>
  <c r="AO221" i="14" s="1"/>
  <c r="AO222" i="14" s="1"/>
  <c r="AO223" i="14" s="1"/>
  <c r="AO224" i="14" s="1"/>
  <c r="AO225" i="14" s="1"/>
  <c r="AO226" i="14" s="1"/>
  <c r="AO227" i="14" s="1"/>
  <c r="AO228" i="14" s="1"/>
  <c r="AO229" i="14" s="1"/>
  <c r="AO230" i="14" s="1"/>
  <c r="AO231" i="14" s="1"/>
  <c r="AO232" i="14" s="1"/>
  <c r="AO233" i="14" s="1"/>
  <c r="AO234" i="14" s="1"/>
  <c r="AO235" i="14" s="1"/>
  <c r="AO236" i="14" s="1"/>
  <c r="AO237" i="14" s="1"/>
  <c r="AO238" i="14" s="1"/>
  <c r="AO239" i="14" s="1"/>
  <c r="AO240" i="14" s="1"/>
  <c r="AO241" i="14" s="1"/>
  <c r="AO242" i="14" s="1"/>
  <c r="AO243" i="14" s="1"/>
  <c r="AO244" i="14" s="1"/>
  <c r="AO245" i="14" s="1"/>
  <c r="AO246" i="14" s="1"/>
  <c r="AO247" i="14" s="1"/>
  <c r="AO248" i="14" s="1"/>
  <c r="AO249" i="14" s="1"/>
  <c r="AO250" i="14" s="1"/>
  <c r="AO251" i="14" s="1"/>
  <c r="AO252" i="14" s="1"/>
  <c r="AO253" i="14" s="1"/>
  <c r="AO254" i="14" s="1"/>
  <c r="AO255" i="14" s="1"/>
  <c r="AO256" i="14" s="1"/>
  <c r="AO257" i="14" s="1"/>
  <c r="AO258" i="14" s="1"/>
  <c r="AO259" i="14" s="1"/>
  <c r="AO260" i="14" s="1"/>
  <c r="AO261" i="14" s="1"/>
  <c r="AO262" i="14" s="1"/>
  <c r="AO263" i="14" s="1"/>
  <c r="AO264" i="14" s="1"/>
  <c r="AO265" i="14" s="1"/>
  <c r="AO266" i="14" s="1"/>
  <c r="AO267" i="14" s="1"/>
  <c r="AO268" i="14" s="1"/>
  <c r="AO269" i="14" s="1"/>
  <c r="AO270" i="14" s="1"/>
  <c r="AO271" i="14" s="1"/>
  <c r="AO272" i="14" s="1"/>
  <c r="AO273" i="14" s="1"/>
  <c r="AO274" i="14" s="1"/>
  <c r="AO275" i="14" s="1"/>
  <c r="AO276" i="14" s="1"/>
  <c r="AO277" i="14" s="1"/>
  <c r="AO278" i="14" s="1"/>
  <c r="AO279" i="14" s="1"/>
  <c r="AO280" i="14" s="1"/>
  <c r="AO281" i="14" s="1"/>
  <c r="AO282" i="14" s="1"/>
  <c r="AO283" i="14" s="1"/>
  <c r="AO284" i="14" s="1"/>
  <c r="AO285" i="14" s="1"/>
  <c r="AO286" i="14" s="1"/>
  <c r="AO287" i="14" s="1"/>
  <c r="AO288" i="14" s="1"/>
  <c r="AO289" i="14" s="1"/>
  <c r="AO290" i="14" s="1"/>
  <c r="AO291" i="14" s="1"/>
  <c r="AO292" i="14" s="1"/>
  <c r="AO293" i="14" s="1"/>
  <c r="AO294" i="14" s="1"/>
  <c r="AO295" i="14" s="1"/>
  <c r="AO296" i="14" s="1"/>
  <c r="AO297" i="14" s="1"/>
  <c r="AO298" i="14" s="1"/>
  <c r="AO299" i="14" s="1"/>
  <c r="AO300" i="14" s="1"/>
  <c r="AO301" i="14" s="1"/>
  <c r="AO302" i="14" s="1"/>
  <c r="AO303" i="14" s="1"/>
  <c r="AO304" i="14" s="1"/>
  <c r="AO305" i="14" s="1"/>
  <c r="AO306" i="14" s="1"/>
  <c r="AO307" i="14" s="1"/>
  <c r="AO308" i="14" s="1"/>
  <c r="AO309" i="14" s="1"/>
  <c r="AO310" i="14" s="1"/>
  <c r="AO311" i="14" s="1"/>
  <c r="AO312" i="14" s="1"/>
  <c r="AO313" i="14" s="1"/>
  <c r="AO314" i="14" s="1"/>
  <c r="AO315" i="14" s="1"/>
  <c r="AO316" i="14" s="1"/>
  <c r="AO317" i="14" s="1"/>
  <c r="AO318" i="14" s="1"/>
  <c r="AO319" i="14" s="1"/>
  <c r="AO320" i="14" s="1"/>
  <c r="AO321" i="14" s="1"/>
  <c r="AO322" i="14" s="1"/>
  <c r="AO323" i="14" s="1"/>
  <c r="AO324" i="14" s="1"/>
  <c r="AO325" i="14" s="1"/>
  <c r="AO326" i="14" s="1"/>
  <c r="AO327" i="14" s="1"/>
  <c r="AO328" i="14" s="1"/>
  <c r="AO329" i="14" s="1"/>
  <c r="AO330" i="14" s="1"/>
  <c r="AO331" i="14" s="1"/>
  <c r="AO332" i="14" s="1"/>
  <c r="AO333" i="14" s="1"/>
  <c r="AO334" i="14" s="1"/>
  <c r="AO335" i="14" s="1"/>
  <c r="AO336" i="14" s="1"/>
  <c r="AO337" i="14" s="1"/>
  <c r="AO338" i="14" s="1"/>
  <c r="AO339" i="14" s="1"/>
  <c r="AO340" i="14" s="1"/>
  <c r="AO341" i="14" s="1"/>
  <c r="AO342" i="14" s="1"/>
  <c r="AO343" i="14" s="1"/>
  <c r="AO344" i="14" s="1"/>
  <c r="AO345" i="14" s="1"/>
  <c r="AO346" i="14" s="1"/>
  <c r="AO347" i="14" s="1"/>
  <c r="AO348" i="14" s="1"/>
  <c r="AO349" i="14" s="1"/>
  <c r="AO350" i="14" s="1"/>
  <c r="AO351" i="14" s="1"/>
  <c r="AO352" i="14" s="1"/>
  <c r="AO353" i="14" s="1"/>
  <c r="AO354" i="14" s="1"/>
  <c r="AO355" i="14" s="1"/>
  <c r="AO356" i="14" s="1"/>
  <c r="AO357" i="14" s="1"/>
  <c r="AO358" i="14" s="1"/>
  <c r="AO359" i="14" s="1"/>
  <c r="AO360" i="14" s="1"/>
  <c r="AO361" i="14" s="1"/>
  <c r="AO362" i="14" s="1"/>
  <c r="AO363" i="14" s="1"/>
  <c r="AO364" i="14" s="1"/>
  <c r="AO365" i="14" s="1"/>
  <c r="AO366" i="14" s="1"/>
  <c r="AO367" i="14" s="1"/>
  <c r="AO368" i="14" s="1"/>
  <c r="AO369" i="14" s="1"/>
  <c r="AO370" i="14" s="1"/>
  <c r="AO371" i="14" s="1"/>
  <c r="AO372" i="14" s="1"/>
  <c r="AO373" i="14" s="1"/>
  <c r="AO374" i="14" s="1"/>
  <c r="AO375" i="14" s="1"/>
  <c r="AO376" i="14" s="1"/>
  <c r="AO377" i="14" s="1"/>
  <c r="AO378" i="14" s="1"/>
  <c r="AO379" i="14" s="1"/>
  <c r="AO380" i="14" s="1"/>
  <c r="AO381" i="14" s="1"/>
  <c r="AO382" i="14" s="1"/>
  <c r="AO383" i="14" s="1"/>
  <c r="AO384" i="14" s="1"/>
  <c r="AO385" i="14" s="1"/>
  <c r="AO386" i="14" s="1"/>
  <c r="AO387" i="14" s="1"/>
  <c r="AO388" i="14" s="1"/>
  <c r="AO389" i="14" s="1"/>
  <c r="AO390" i="14" s="1"/>
  <c r="AO391" i="14" s="1"/>
  <c r="AO392" i="14" s="1"/>
  <c r="AO393" i="14" s="1"/>
  <c r="AO394" i="14" s="1"/>
  <c r="AO395" i="14" s="1"/>
  <c r="AO396" i="14" s="1"/>
  <c r="AO397" i="14" s="1"/>
  <c r="AO398" i="14" s="1"/>
  <c r="AO399" i="14" s="1"/>
  <c r="AO400" i="14" s="1"/>
  <c r="AO401" i="14" s="1"/>
  <c r="AO402" i="14" s="1"/>
  <c r="AO403" i="14" s="1"/>
  <c r="AO404" i="14" s="1"/>
  <c r="AO405" i="14" s="1"/>
  <c r="AO406" i="14" s="1"/>
  <c r="AO407" i="14" s="1"/>
  <c r="AO408" i="14" s="1"/>
  <c r="AO409" i="14" s="1"/>
  <c r="AO410" i="14" s="1"/>
  <c r="AO411" i="14" s="1"/>
  <c r="AO412" i="14" s="1"/>
  <c r="AO413" i="14" s="1"/>
  <c r="AO414" i="14" s="1"/>
  <c r="AO415" i="14" s="1"/>
  <c r="AO416" i="14" s="1"/>
  <c r="AO417" i="14" s="1"/>
  <c r="AO418" i="14" s="1"/>
  <c r="AO419" i="14" s="1"/>
  <c r="AO420" i="14" s="1"/>
  <c r="AO421" i="14" s="1"/>
  <c r="AO422" i="14" s="1"/>
  <c r="AO423" i="14" s="1"/>
  <c r="AO424" i="14" s="1"/>
  <c r="AO425" i="14" s="1"/>
  <c r="AO426" i="14" s="1"/>
  <c r="AO427" i="14" s="1"/>
  <c r="AO428" i="14" s="1"/>
  <c r="AO429" i="14" s="1"/>
  <c r="AO430" i="14" s="1"/>
  <c r="AO431" i="14" s="1"/>
  <c r="AO432" i="14" s="1"/>
  <c r="AO433" i="14" s="1"/>
  <c r="AO434" i="14" s="1"/>
  <c r="AO435" i="14" s="1"/>
  <c r="AO436" i="14" s="1"/>
  <c r="AO437" i="14" s="1"/>
  <c r="AO438" i="14" s="1"/>
  <c r="AO439" i="14" s="1"/>
  <c r="AO440" i="14" s="1"/>
  <c r="AO441" i="14" s="1"/>
  <c r="AO442" i="14" s="1"/>
  <c r="AO443" i="14" s="1"/>
  <c r="AO444" i="14" s="1"/>
  <c r="AO445" i="14" s="1"/>
  <c r="AO446" i="14" s="1"/>
  <c r="AO447" i="14" s="1"/>
  <c r="AO448" i="14" s="1"/>
  <c r="AO449" i="14" s="1"/>
  <c r="AO450" i="14" s="1"/>
  <c r="AO451" i="14" s="1"/>
  <c r="AO452" i="14" s="1"/>
  <c r="AO453" i="14" s="1"/>
  <c r="AO454" i="14" s="1"/>
  <c r="AO455" i="14" s="1"/>
  <c r="AO456" i="14" s="1"/>
  <c r="AO457" i="14" s="1"/>
  <c r="AO458" i="14" s="1"/>
  <c r="AO459" i="14" s="1"/>
  <c r="AO460" i="14" s="1"/>
  <c r="AO461" i="14" s="1"/>
  <c r="AO462" i="14" s="1"/>
  <c r="AO463" i="14" s="1"/>
  <c r="AO464" i="14" s="1"/>
  <c r="AO465" i="14" s="1"/>
  <c r="AO466" i="14" s="1"/>
  <c r="AO467" i="14" s="1"/>
  <c r="AO468" i="14" s="1"/>
  <c r="AO469" i="14" s="1"/>
  <c r="AO470" i="14" s="1"/>
  <c r="AO471" i="14" s="1"/>
  <c r="AO472" i="14" s="1"/>
  <c r="AO473" i="14" s="1"/>
  <c r="AO474" i="14" s="1"/>
  <c r="AO475" i="14" s="1"/>
  <c r="AO476" i="14" s="1"/>
  <c r="AO477" i="14" s="1"/>
  <c r="AO478" i="14" s="1"/>
  <c r="AO479" i="14" s="1"/>
  <c r="AO480" i="14" s="1"/>
  <c r="AO481" i="14" s="1"/>
  <c r="AO482" i="14" s="1"/>
  <c r="AO483" i="14" s="1"/>
  <c r="AO484" i="14" s="1"/>
  <c r="AO485" i="14" s="1"/>
  <c r="AO486" i="14" s="1"/>
  <c r="AO487" i="14" s="1"/>
  <c r="AO488" i="14" s="1"/>
  <c r="AO489" i="14" s="1"/>
  <c r="AO490" i="14" s="1"/>
  <c r="AO491" i="14" s="1"/>
  <c r="AO492" i="14" s="1"/>
  <c r="AO493" i="14" s="1"/>
  <c r="AO494" i="14" s="1"/>
  <c r="AO495" i="14" s="1"/>
  <c r="AO496" i="14" s="1"/>
  <c r="AO497" i="14" s="1"/>
  <c r="AO498" i="14" s="1"/>
  <c r="AO499" i="14" s="1"/>
  <c r="AO500" i="14" s="1"/>
  <c r="AO501" i="14" s="1"/>
  <c r="AO502" i="14" s="1"/>
  <c r="AO503" i="14" s="1"/>
  <c r="AO504" i="14" s="1"/>
  <c r="AO505" i="14" s="1"/>
  <c r="AO506" i="14" s="1"/>
  <c r="AO507" i="14" s="1"/>
  <c r="AO508" i="14" s="1"/>
  <c r="AO509" i="14" s="1"/>
  <c r="AO510" i="14" s="1"/>
  <c r="AO511" i="14" s="1"/>
  <c r="AO512" i="14" s="1"/>
  <c r="AO513" i="14" s="1"/>
  <c r="AO514" i="14" s="1"/>
  <c r="AO515" i="14" s="1"/>
  <c r="AO516" i="14" s="1"/>
  <c r="AO517" i="14" s="1"/>
  <c r="AO518" i="14" s="1"/>
  <c r="AO519" i="14" s="1"/>
  <c r="AO520" i="14" s="1"/>
  <c r="AO521" i="14" s="1"/>
  <c r="AO522" i="14" s="1"/>
  <c r="AO523" i="14" s="1"/>
  <c r="AO524" i="14" s="1"/>
  <c r="AO525" i="14" s="1"/>
  <c r="AO526" i="14" s="1"/>
  <c r="AO527" i="14" s="1"/>
  <c r="AO528" i="14" s="1"/>
  <c r="AO529" i="14" s="1"/>
  <c r="AO530" i="14" s="1"/>
  <c r="AO531" i="14" s="1"/>
  <c r="AO532" i="14" s="1"/>
  <c r="AO533" i="14" s="1"/>
  <c r="AO534" i="14" s="1"/>
  <c r="AO535" i="14" s="1"/>
  <c r="AO536" i="14" s="1"/>
  <c r="AO537" i="14" s="1"/>
  <c r="AO538" i="14" s="1"/>
  <c r="AO539" i="14" s="1"/>
  <c r="AO540" i="14" s="1"/>
  <c r="AO541" i="14" s="1"/>
  <c r="AO542" i="14" s="1"/>
  <c r="AO543" i="14" s="1"/>
  <c r="AO544" i="14" s="1"/>
  <c r="AO545" i="14" s="1"/>
  <c r="AO546" i="14" s="1"/>
  <c r="AO547" i="14" s="1"/>
  <c r="AO548" i="14" s="1"/>
  <c r="AO549" i="14" s="1"/>
  <c r="AO550" i="14" s="1"/>
  <c r="AO551" i="14" s="1"/>
  <c r="AO552" i="14" s="1"/>
  <c r="AO553" i="14" s="1"/>
  <c r="AO554" i="14" s="1"/>
  <c r="AO555" i="14" s="1"/>
  <c r="AO556" i="14" s="1"/>
  <c r="AO557" i="14" s="1"/>
  <c r="AO558" i="14" s="1"/>
  <c r="AO559" i="14" s="1"/>
  <c r="AO560" i="14" s="1"/>
  <c r="AO561" i="14" s="1"/>
  <c r="AO562" i="14" s="1"/>
  <c r="AO563" i="14" s="1"/>
  <c r="AO564" i="14" s="1"/>
  <c r="AO565" i="14" s="1"/>
  <c r="AO566" i="14" s="1"/>
  <c r="AO567" i="14" s="1"/>
  <c r="AO568" i="14" s="1"/>
  <c r="AO569" i="14" s="1"/>
  <c r="AO570" i="14" s="1"/>
  <c r="AO571" i="14" s="1"/>
  <c r="AO572" i="14" s="1"/>
  <c r="AO573" i="14" s="1"/>
  <c r="AO574" i="14" s="1"/>
  <c r="AO575" i="14" s="1"/>
  <c r="AO576" i="14" s="1"/>
  <c r="AO577" i="14" s="1"/>
  <c r="AO578" i="14" s="1"/>
  <c r="AO579" i="14" s="1"/>
  <c r="AO580" i="14" s="1"/>
  <c r="AO581" i="14" s="1"/>
  <c r="AO582" i="14" s="1"/>
  <c r="AO583" i="14" s="1"/>
  <c r="AO584" i="14" s="1"/>
  <c r="AO585" i="14" s="1"/>
  <c r="AO586" i="14" s="1"/>
  <c r="AO587" i="14" s="1"/>
  <c r="AO588" i="14" s="1"/>
  <c r="AO589" i="14" s="1"/>
  <c r="AO590" i="14" s="1"/>
  <c r="AO591" i="14" s="1"/>
  <c r="AO592" i="14" s="1"/>
  <c r="AO593" i="14" s="1"/>
  <c r="AO594" i="14" s="1"/>
  <c r="AO595" i="14" s="1"/>
  <c r="AO596" i="14" s="1"/>
  <c r="AO597" i="14" s="1"/>
  <c r="AO598" i="14" s="1"/>
  <c r="AO599" i="14" s="1"/>
  <c r="AO600" i="14" s="1"/>
  <c r="AO601" i="14" s="1"/>
  <c r="AO602" i="14" s="1"/>
  <c r="AO603" i="14" s="1"/>
  <c r="AO604" i="14" s="1"/>
  <c r="AO605" i="14" s="1"/>
  <c r="AO606" i="14" s="1"/>
  <c r="AO607" i="14" s="1"/>
  <c r="AO608" i="14" s="1"/>
  <c r="AO609" i="14" s="1"/>
  <c r="AO610" i="14" s="1"/>
  <c r="AO611" i="14" s="1"/>
  <c r="AO612" i="14" s="1"/>
  <c r="AO613" i="14" s="1"/>
  <c r="AO614" i="14" s="1"/>
  <c r="AO615" i="14" s="1"/>
  <c r="AO616" i="14" s="1"/>
  <c r="AO617" i="14" s="1"/>
  <c r="AO618" i="14" s="1"/>
  <c r="AO619" i="14" s="1"/>
  <c r="AO620" i="14" s="1"/>
  <c r="AO621" i="14" s="1"/>
  <c r="AO622" i="14" s="1"/>
  <c r="AO623" i="14" s="1"/>
  <c r="AO624" i="14" s="1"/>
  <c r="AO625" i="14" s="1"/>
  <c r="AO626" i="14" s="1"/>
  <c r="AO627" i="14" s="1"/>
  <c r="AO628" i="14" s="1"/>
  <c r="AO629" i="14" s="1"/>
  <c r="AO630" i="14" s="1"/>
  <c r="AO631" i="14" s="1"/>
  <c r="AO632" i="14" s="1"/>
  <c r="AO633" i="14" s="1"/>
  <c r="AO634" i="14" s="1"/>
  <c r="AO635" i="14" s="1"/>
  <c r="AO636" i="14" s="1"/>
  <c r="AO637" i="14" s="1"/>
  <c r="AO638" i="14" s="1"/>
  <c r="AO639" i="14" s="1"/>
  <c r="AO640" i="14" s="1"/>
  <c r="AO641" i="14" s="1"/>
  <c r="AO642" i="14" s="1"/>
  <c r="AO643" i="14" s="1"/>
  <c r="AO644" i="14" s="1"/>
  <c r="AO645" i="14" s="1"/>
  <c r="AO646" i="14" s="1"/>
  <c r="AO647" i="14" s="1"/>
  <c r="AO648" i="14" s="1"/>
  <c r="AO649" i="14" s="1"/>
  <c r="AO650" i="14" s="1"/>
  <c r="AO651" i="14" s="1"/>
  <c r="AO652" i="14" s="1"/>
  <c r="AO653" i="14" s="1"/>
  <c r="AO654" i="14" s="1"/>
  <c r="AO655" i="14" s="1"/>
  <c r="AO656" i="14" s="1"/>
  <c r="AO657" i="14" s="1"/>
  <c r="AO658" i="14" s="1"/>
  <c r="AO659" i="14" s="1"/>
  <c r="AO660" i="14" s="1"/>
  <c r="AO661" i="14" s="1"/>
  <c r="AO662" i="14" s="1"/>
  <c r="AO663" i="14" s="1"/>
  <c r="AO664" i="14" s="1"/>
  <c r="AO665" i="14" s="1"/>
  <c r="AO666" i="14" s="1"/>
  <c r="AO667" i="14" s="1"/>
  <c r="AO668" i="14" s="1"/>
  <c r="AO669" i="14" s="1"/>
  <c r="AO670" i="14" s="1"/>
  <c r="AO671" i="14" s="1"/>
  <c r="AO672" i="14" s="1"/>
  <c r="AO673" i="14" s="1"/>
  <c r="AO674" i="14" s="1"/>
  <c r="AO675" i="14" s="1"/>
  <c r="AO676" i="14" s="1"/>
  <c r="AO677" i="14" s="1"/>
  <c r="AO678" i="14" s="1"/>
  <c r="AO679" i="14" s="1"/>
  <c r="AO680" i="14" s="1"/>
  <c r="AO681" i="14" s="1"/>
  <c r="AO682" i="14" s="1"/>
  <c r="AO683" i="14" s="1"/>
  <c r="AO684" i="14" s="1"/>
  <c r="AO685" i="14" s="1"/>
  <c r="AO686" i="14" s="1"/>
  <c r="AO687" i="14" s="1"/>
  <c r="AO688" i="14" s="1"/>
  <c r="AO689" i="14" s="1"/>
  <c r="AO690" i="14" s="1"/>
  <c r="AO691" i="14" s="1"/>
  <c r="AO692" i="14" s="1"/>
  <c r="AO693" i="14" s="1"/>
  <c r="AO694" i="14" s="1"/>
  <c r="AO695" i="14" s="1"/>
  <c r="AO696" i="14" s="1"/>
  <c r="AO697" i="14" s="1"/>
  <c r="AO698" i="14" s="1"/>
  <c r="AO699" i="14" s="1"/>
  <c r="AO700" i="14" s="1"/>
  <c r="AO701" i="14" s="1"/>
  <c r="AO702" i="14" s="1"/>
  <c r="AO703" i="14" s="1"/>
  <c r="AO704" i="14" s="1"/>
  <c r="AO705" i="14" s="1"/>
  <c r="AO706" i="14" s="1"/>
  <c r="AO707" i="14" s="1"/>
  <c r="AO708" i="14" s="1"/>
  <c r="AO709" i="14" s="1"/>
  <c r="AO710" i="14" s="1"/>
  <c r="AO711" i="14" s="1"/>
  <c r="AO712" i="14" s="1"/>
  <c r="AO713" i="14" s="1"/>
  <c r="AO714" i="14" s="1"/>
  <c r="AO715" i="14" s="1"/>
  <c r="AO716" i="14" s="1"/>
  <c r="AO717" i="14" s="1"/>
  <c r="AO718" i="14" s="1"/>
  <c r="AO719" i="14" s="1"/>
  <c r="AO720" i="14" s="1"/>
  <c r="AO721" i="14" s="1"/>
  <c r="AO722" i="14" s="1"/>
  <c r="AO723" i="14" s="1"/>
  <c r="AO724" i="14" s="1"/>
  <c r="AO725" i="14" s="1"/>
  <c r="AO726" i="14" s="1"/>
  <c r="AO727" i="14" s="1"/>
  <c r="AO728" i="14" s="1"/>
  <c r="AO729" i="14" s="1"/>
  <c r="AO730" i="14" s="1"/>
  <c r="AO731" i="14" s="1"/>
  <c r="AO732" i="14" s="1"/>
  <c r="AO733" i="14" s="1"/>
  <c r="AO734" i="14" s="1"/>
  <c r="AO735" i="14" s="1"/>
  <c r="AO736" i="14" s="1"/>
  <c r="AO737" i="14" s="1"/>
  <c r="AO738" i="14" s="1"/>
  <c r="AO739" i="14" s="1"/>
  <c r="AO740" i="14" s="1"/>
  <c r="AO741" i="14" s="1"/>
  <c r="AO742" i="14" s="1"/>
  <c r="AO743" i="14" s="1"/>
  <c r="AO744" i="14" s="1"/>
  <c r="AO745" i="14" s="1"/>
  <c r="AO746" i="14" s="1"/>
  <c r="AO747" i="14" s="1"/>
  <c r="AO748" i="14" s="1"/>
  <c r="AO749" i="14" s="1"/>
  <c r="AO750" i="14" s="1"/>
  <c r="AO751" i="14" s="1"/>
  <c r="AO752" i="14" s="1"/>
  <c r="AO753" i="14" s="1"/>
  <c r="AO754" i="14" s="1"/>
  <c r="AO755" i="14" s="1"/>
  <c r="AO756" i="14" s="1"/>
  <c r="AO757" i="14" s="1"/>
  <c r="AO758" i="14" s="1"/>
  <c r="AO759" i="14" s="1"/>
  <c r="AO760" i="14" s="1"/>
  <c r="AO761" i="14" s="1"/>
  <c r="AO762" i="14" s="1"/>
  <c r="AO763" i="14" s="1"/>
  <c r="AO764" i="14" s="1"/>
  <c r="AO765" i="14" s="1"/>
  <c r="AO766" i="14" s="1"/>
  <c r="AO767" i="14" s="1"/>
  <c r="AO768" i="14" s="1"/>
  <c r="AO769" i="14" s="1"/>
  <c r="AO770" i="14" s="1"/>
  <c r="AO771" i="14" s="1"/>
  <c r="AO772" i="14" s="1"/>
  <c r="AO773" i="14" s="1"/>
  <c r="AO774" i="14" s="1"/>
  <c r="AO775" i="14" s="1"/>
  <c r="AO776" i="14" s="1"/>
  <c r="AO777" i="14" s="1"/>
  <c r="AO778" i="14" s="1"/>
  <c r="AO779" i="14" s="1"/>
  <c r="AO780" i="14" s="1"/>
  <c r="AO781" i="14" s="1"/>
  <c r="AO782" i="14" s="1"/>
  <c r="AO783" i="14" s="1"/>
  <c r="AO784" i="14" s="1"/>
  <c r="AO785" i="14" s="1"/>
  <c r="AO786" i="14" s="1"/>
  <c r="AO787" i="14" s="1"/>
  <c r="AO788" i="14" s="1"/>
  <c r="AO789" i="14" s="1"/>
  <c r="AO790" i="14" s="1"/>
  <c r="AO791" i="14" s="1"/>
  <c r="AO792" i="14" s="1"/>
  <c r="AO793" i="14" s="1"/>
  <c r="AO794" i="14" s="1"/>
  <c r="AO795" i="14" s="1"/>
  <c r="AO796" i="14" s="1"/>
  <c r="AO797" i="14" s="1"/>
  <c r="AO798" i="14" s="1"/>
  <c r="AO799" i="14" s="1"/>
  <c r="AO800" i="14" s="1"/>
  <c r="AO801" i="14" s="1"/>
  <c r="AO802" i="14" s="1"/>
  <c r="AO803" i="14" s="1"/>
  <c r="AO804" i="14" s="1"/>
  <c r="AO805" i="14" s="1"/>
  <c r="AO806" i="14" s="1"/>
  <c r="AO807" i="14" s="1"/>
  <c r="AO808" i="14" s="1"/>
  <c r="AO809" i="14" s="1"/>
  <c r="AO810" i="14" s="1"/>
  <c r="AO811" i="14" s="1"/>
  <c r="AO812" i="14" s="1"/>
  <c r="AO813" i="14" s="1"/>
  <c r="AO814" i="14" s="1"/>
  <c r="AO815" i="14" s="1"/>
  <c r="AO816" i="14" s="1"/>
  <c r="AO817" i="14" s="1"/>
  <c r="AO818" i="14" s="1"/>
  <c r="AO819" i="14" s="1"/>
  <c r="AO820" i="14" s="1"/>
  <c r="AO821" i="14" s="1"/>
  <c r="AO822" i="14" s="1"/>
  <c r="AO823" i="14" s="1"/>
  <c r="AO824" i="14" s="1"/>
  <c r="AO825" i="14" s="1"/>
  <c r="AO826" i="14" s="1"/>
  <c r="AO827" i="14" s="1"/>
  <c r="AO828" i="14" s="1"/>
  <c r="AO829" i="14" s="1"/>
  <c r="AO830" i="14" s="1"/>
  <c r="AO831" i="14" s="1"/>
  <c r="AO832" i="14" s="1"/>
  <c r="AO833" i="14" s="1"/>
  <c r="AO834" i="14" s="1"/>
  <c r="AO835" i="14" s="1"/>
  <c r="AO836" i="14" s="1"/>
  <c r="AO837" i="14" s="1"/>
  <c r="AO838" i="14" s="1"/>
  <c r="AO839" i="14" s="1"/>
  <c r="AO840" i="14" s="1"/>
  <c r="AO841" i="14" s="1"/>
  <c r="AO842" i="14" s="1"/>
  <c r="AO843" i="14" s="1"/>
  <c r="AO844" i="14" s="1"/>
  <c r="AO845" i="14" s="1"/>
  <c r="AO846" i="14" s="1"/>
  <c r="AO847" i="14" s="1"/>
  <c r="AO848" i="14" s="1"/>
  <c r="AO849" i="14" s="1"/>
  <c r="AO850" i="14" s="1"/>
  <c r="AO851" i="14" s="1"/>
  <c r="AO852" i="14" s="1"/>
  <c r="AO853" i="14" s="1"/>
  <c r="AO854" i="14" s="1"/>
  <c r="AO855" i="14" s="1"/>
  <c r="AO856" i="14" s="1"/>
  <c r="AO857" i="14" s="1"/>
  <c r="AO858" i="14" s="1"/>
  <c r="AO859" i="14" s="1"/>
  <c r="AO860" i="14" s="1"/>
  <c r="AO861" i="14" s="1"/>
  <c r="AO862" i="14" s="1"/>
  <c r="AO863" i="14" s="1"/>
  <c r="AO864" i="14" s="1"/>
  <c r="AO865" i="14" s="1"/>
  <c r="AO866" i="14" s="1"/>
  <c r="AO867" i="14" s="1"/>
  <c r="AO868" i="14" s="1"/>
  <c r="AO869" i="14" s="1"/>
  <c r="AO870" i="14" s="1"/>
  <c r="AO871" i="14" s="1"/>
  <c r="AO872" i="14" s="1"/>
  <c r="AO873" i="14" s="1"/>
  <c r="AO874" i="14" s="1"/>
  <c r="AO875" i="14" s="1"/>
  <c r="AO876" i="14" s="1"/>
  <c r="AO877" i="14" s="1"/>
  <c r="AO878" i="14" s="1"/>
  <c r="AO879" i="14" s="1"/>
  <c r="AO880" i="14" s="1"/>
  <c r="AO881" i="14" s="1"/>
  <c r="AO882" i="14" s="1"/>
  <c r="AO883" i="14" s="1"/>
  <c r="AO884" i="14" s="1"/>
  <c r="AO885" i="14" s="1"/>
  <c r="AO886" i="14" s="1"/>
  <c r="AO887" i="14" s="1"/>
  <c r="AO888" i="14" s="1"/>
  <c r="AO889" i="14" s="1"/>
  <c r="AO890" i="14" s="1"/>
  <c r="AO891" i="14" s="1"/>
  <c r="AO892" i="14" s="1"/>
  <c r="AO893" i="14" s="1"/>
  <c r="AO894" i="14" s="1"/>
  <c r="AO895" i="14" s="1"/>
  <c r="AO896" i="14" s="1"/>
  <c r="AO897" i="14" s="1"/>
  <c r="AO898" i="14" s="1"/>
  <c r="AO899" i="14" s="1"/>
  <c r="AO900" i="14" s="1"/>
  <c r="AO901" i="14" s="1"/>
  <c r="AO902" i="14" s="1"/>
  <c r="AO903" i="14" s="1"/>
  <c r="AO904" i="14" s="1"/>
  <c r="AO905" i="14" s="1"/>
  <c r="AO906" i="14" s="1"/>
  <c r="AO907" i="14" s="1"/>
  <c r="AO908" i="14" s="1"/>
  <c r="AO909" i="14" s="1"/>
  <c r="AO910" i="14" s="1"/>
  <c r="AO911" i="14" s="1"/>
  <c r="AO912" i="14" s="1"/>
  <c r="AO913" i="14" s="1"/>
  <c r="AO914" i="14" s="1"/>
  <c r="AO915" i="14" s="1"/>
  <c r="AO916" i="14" s="1"/>
  <c r="AO917" i="14" s="1"/>
  <c r="AO918" i="14" s="1"/>
  <c r="AO919" i="14" s="1"/>
  <c r="AO920" i="14" s="1"/>
  <c r="AO921" i="14" s="1"/>
  <c r="AO922" i="14" s="1"/>
  <c r="AO923" i="14" s="1"/>
  <c r="AO924" i="14" s="1"/>
  <c r="AO925" i="14" s="1"/>
  <c r="AO926" i="14" s="1"/>
  <c r="AO927" i="14" s="1"/>
  <c r="AO928" i="14" s="1"/>
  <c r="AO929" i="14" s="1"/>
  <c r="AO930" i="14" s="1"/>
  <c r="AO931" i="14" s="1"/>
  <c r="AO932" i="14" s="1"/>
  <c r="AO933" i="14" s="1"/>
  <c r="AO934" i="14" s="1"/>
  <c r="AO935" i="14" s="1"/>
  <c r="AO936" i="14" s="1"/>
  <c r="AO937" i="14" s="1"/>
  <c r="AO938" i="14" s="1"/>
  <c r="AO939" i="14" s="1"/>
  <c r="AO940" i="14" s="1"/>
  <c r="AO941" i="14" s="1"/>
  <c r="AO942" i="14" s="1"/>
  <c r="AO943" i="14" s="1"/>
  <c r="AO944" i="14" s="1"/>
  <c r="AO945" i="14" s="1"/>
  <c r="AO946" i="14" s="1"/>
  <c r="AO947" i="14" s="1"/>
  <c r="AO948" i="14" s="1"/>
  <c r="AO949" i="14" s="1"/>
  <c r="AO950" i="14" s="1"/>
  <c r="AO951" i="14" s="1"/>
  <c r="AO952" i="14" s="1"/>
  <c r="AO953" i="14" s="1"/>
  <c r="AO954" i="14" s="1"/>
  <c r="AO955" i="14" s="1"/>
  <c r="AO956" i="14" s="1"/>
  <c r="AO957" i="14" s="1"/>
  <c r="AO958" i="14" s="1"/>
  <c r="AO959" i="14" s="1"/>
  <c r="AO960" i="14" s="1"/>
  <c r="AO961" i="14" s="1"/>
  <c r="AO962" i="14" s="1"/>
  <c r="AO963" i="14" s="1"/>
  <c r="AO964" i="14" s="1"/>
  <c r="AO965" i="14" s="1"/>
  <c r="AO966" i="14" s="1"/>
  <c r="AO967" i="14" s="1"/>
  <c r="AO968" i="14" s="1"/>
  <c r="AO969" i="14" s="1"/>
  <c r="AO970" i="14" s="1"/>
  <c r="AO971" i="14" s="1"/>
  <c r="AO972" i="14" s="1"/>
  <c r="AO973" i="14" s="1"/>
  <c r="AO974" i="14" s="1"/>
  <c r="AO975" i="14" s="1"/>
  <c r="AO976" i="14" s="1"/>
  <c r="AO977" i="14" s="1"/>
  <c r="AO978" i="14" s="1"/>
  <c r="AO979" i="14" s="1"/>
  <c r="AO980" i="14" s="1"/>
  <c r="AO981" i="14" s="1"/>
  <c r="AO982" i="14" s="1"/>
  <c r="AO983" i="14" s="1"/>
  <c r="AO984" i="14" s="1"/>
  <c r="AO985" i="14" s="1"/>
  <c r="AO986" i="14" s="1"/>
  <c r="AO987" i="14" s="1"/>
  <c r="AO988" i="14" s="1"/>
  <c r="AO989" i="14" s="1"/>
  <c r="AO990" i="14" s="1"/>
  <c r="AO991" i="14" s="1"/>
  <c r="AO992" i="14" s="1"/>
  <c r="AO993" i="14" s="1"/>
  <c r="AO994" i="14" s="1"/>
  <c r="AO995" i="14" s="1"/>
  <c r="AO996" i="14" s="1"/>
  <c r="AO997" i="14" s="1"/>
  <c r="AO998" i="14" s="1"/>
  <c r="AO999" i="14" s="1"/>
  <c r="AO1000" i="14" s="1"/>
  <c r="AO1001" i="14" s="1"/>
  <c r="AO1002" i="14" s="1"/>
  <c r="AO1003" i="14" s="1"/>
  <c r="AO1004" i="14" s="1"/>
  <c r="AO1005" i="14" s="1"/>
  <c r="AO1006" i="14" s="1"/>
  <c r="AO1007" i="14" s="1"/>
  <c r="AO1008" i="14" s="1"/>
  <c r="AO1009" i="14" s="1"/>
  <c r="AO1010" i="14" s="1"/>
  <c r="AO1011" i="14" s="1"/>
  <c r="AO1012" i="14" s="1"/>
  <c r="AO1013" i="14" s="1"/>
  <c r="AO1014" i="14" s="1"/>
  <c r="AO1015" i="14" s="1"/>
  <c r="AO1016" i="14" s="1"/>
  <c r="AO1017" i="14" s="1"/>
  <c r="AO1018" i="14" s="1"/>
  <c r="AO1019" i="14" s="1"/>
  <c r="AO1020" i="14" s="1"/>
  <c r="AO1021" i="14" s="1"/>
  <c r="AO1022" i="14" s="1"/>
  <c r="AO1023" i="14" s="1"/>
  <c r="AO1024" i="14" s="1"/>
  <c r="AO1025" i="14" s="1"/>
  <c r="AO1026" i="14" s="1"/>
  <c r="AO1027" i="14" s="1"/>
  <c r="AO1028" i="14" s="1"/>
  <c r="AO1029" i="14" s="1"/>
  <c r="AO1030" i="14" s="1"/>
  <c r="AO1031" i="14" s="1"/>
  <c r="AO1032" i="14" s="1"/>
  <c r="AO1033" i="14" s="1"/>
  <c r="AO1034" i="14" s="1"/>
  <c r="AO1035" i="14" s="1"/>
  <c r="AO1036" i="14" s="1"/>
  <c r="AO1037" i="14" s="1"/>
  <c r="AO1038" i="14" s="1"/>
  <c r="AO1039" i="14" s="1"/>
  <c r="AO1040" i="14" s="1"/>
  <c r="AO1041" i="14" s="1"/>
  <c r="AO1042" i="14" s="1"/>
  <c r="AO1043" i="14" s="1"/>
  <c r="AO1044" i="14" s="1"/>
  <c r="AO1045" i="14" s="1"/>
  <c r="AO1046" i="14" s="1"/>
  <c r="AO1047" i="14" s="1"/>
  <c r="AO1048" i="14" s="1"/>
  <c r="AO1049" i="14" s="1"/>
  <c r="AO1050" i="14" s="1"/>
  <c r="AO1051" i="14" s="1"/>
  <c r="AO1052" i="14" s="1"/>
  <c r="AO1053" i="14" s="1"/>
  <c r="AO1054" i="14" s="1"/>
  <c r="AO1055" i="14" s="1"/>
  <c r="AO1056" i="14" s="1"/>
  <c r="AO1057" i="14" s="1"/>
  <c r="AO1058" i="14" s="1"/>
  <c r="AO1059" i="14" s="1"/>
  <c r="AO1060" i="14" s="1"/>
  <c r="AO1061" i="14" s="1"/>
  <c r="AO1062" i="14" s="1"/>
  <c r="AO1063" i="14" s="1"/>
  <c r="AO1064" i="14" s="1"/>
  <c r="AO1065" i="14" s="1"/>
  <c r="AO1066" i="14" s="1"/>
  <c r="AO1067" i="14" s="1"/>
  <c r="AO1068" i="14" s="1"/>
  <c r="AO1069" i="14" s="1"/>
  <c r="AO1070" i="14" s="1"/>
  <c r="AO1071" i="14" s="1"/>
  <c r="AO1072" i="14" s="1"/>
  <c r="AO1073" i="14" s="1"/>
  <c r="AO1074" i="14" s="1"/>
  <c r="AO1075" i="14" s="1"/>
  <c r="AO1076" i="14" s="1"/>
  <c r="AO1077" i="14" s="1"/>
  <c r="AO1078" i="14" s="1"/>
  <c r="AO1079" i="14" s="1"/>
  <c r="AO1080" i="14" s="1"/>
  <c r="AO1081" i="14" s="1"/>
  <c r="AO1082" i="14" s="1"/>
  <c r="AO1083" i="14" s="1"/>
  <c r="AO1084" i="14" s="1"/>
  <c r="AO1085" i="14" s="1"/>
  <c r="AO1086" i="14" s="1"/>
  <c r="AO1087" i="14" s="1"/>
  <c r="AO1088" i="14" s="1"/>
  <c r="AO1089" i="14" s="1"/>
  <c r="AO1090" i="14" s="1"/>
  <c r="AO1091" i="14" s="1"/>
  <c r="AO1092" i="14" s="1"/>
  <c r="AO1093" i="14" s="1"/>
  <c r="AO1094" i="14" s="1"/>
  <c r="AO1095" i="14" s="1"/>
  <c r="AO1096" i="14" s="1"/>
  <c r="AO1097" i="14" s="1"/>
  <c r="AO1098" i="14" s="1"/>
  <c r="AO1099" i="14" s="1"/>
  <c r="AO1100" i="14" s="1"/>
  <c r="AO1101" i="14" s="1"/>
  <c r="AO1102" i="14" s="1"/>
  <c r="AO1103" i="14" s="1"/>
  <c r="AO1104" i="14" s="1"/>
  <c r="AO1105" i="14" s="1"/>
  <c r="AO1106" i="14" s="1"/>
  <c r="AO1107" i="14" s="1"/>
  <c r="AO1108" i="14" s="1"/>
  <c r="AO1109" i="14" s="1"/>
  <c r="AO1110" i="14" s="1"/>
  <c r="AO1111" i="14" s="1"/>
  <c r="AO1112" i="14" s="1"/>
  <c r="AO1113" i="14" s="1"/>
  <c r="AO1114" i="14" s="1"/>
  <c r="AO1115" i="14" s="1"/>
  <c r="AO1116" i="14" s="1"/>
  <c r="AO1117" i="14" s="1"/>
  <c r="AO1118" i="14" s="1"/>
  <c r="AO1119" i="14" s="1"/>
  <c r="AO1120" i="14" s="1"/>
  <c r="AO1121" i="14" s="1"/>
  <c r="AO1122" i="14" s="1"/>
  <c r="AO1123" i="14" s="1"/>
  <c r="AO1124" i="14" s="1"/>
  <c r="AO1125" i="14" s="1"/>
  <c r="AO1126" i="14" s="1"/>
  <c r="AO1127" i="14" s="1"/>
  <c r="AO1128" i="14" s="1"/>
  <c r="AO1129" i="14" s="1"/>
  <c r="AO1130" i="14" s="1"/>
  <c r="AO1131" i="14" s="1"/>
  <c r="AO1132" i="14" s="1"/>
  <c r="AO1133" i="14" s="1"/>
  <c r="AO1134" i="14" s="1"/>
  <c r="AO1135" i="14" s="1"/>
  <c r="AO1136" i="14" s="1"/>
  <c r="AO1137" i="14" s="1"/>
  <c r="AO1138" i="14" s="1"/>
  <c r="AO1139" i="14" s="1"/>
  <c r="AO1140" i="14" s="1"/>
  <c r="AO1141" i="14" s="1"/>
  <c r="AO1142" i="14" s="1"/>
  <c r="AO1143" i="14" s="1"/>
  <c r="AO1144" i="14" s="1"/>
  <c r="AO1145" i="14" s="1"/>
  <c r="AO1146" i="14" s="1"/>
  <c r="AO1147" i="14" s="1"/>
  <c r="AO1148" i="14" s="1"/>
  <c r="AO1149" i="14" s="1"/>
  <c r="AO1150" i="14" s="1"/>
  <c r="AO1151" i="14" s="1"/>
  <c r="AO1152" i="14" s="1"/>
  <c r="AO1153" i="14" s="1"/>
  <c r="AO1154" i="14" s="1"/>
  <c r="AO1155" i="14" s="1"/>
  <c r="AO1156" i="14" s="1"/>
  <c r="AO1157" i="14" s="1"/>
  <c r="AO1158" i="14" s="1"/>
  <c r="AO1159" i="14" s="1"/>
  <c r="AO1160" i="14" s="1"/>
  <c r="AO1161" i="14" s="1"/>
  <c r="AO1162" i="14" s="1"/>
  <c r="AO1163" i="14" s="1"/>
  <c r="AO1164" i="14" s="1"/>
  <c r="AO1165" i="14" s="1"/>
  <c r="AO1166" i="14" s="1"/>
  <c r="AO1167" i="14" s="1"/>
  <c r="AO1168" i="14" s="1"/>
  <c r="AO1169" i="14" s="1"/>
  <c r="AO1170" i="14" s="1"/>
  <c r="AO1171" i="14" s="1"/>
  <c r="AO1172" i="14" s="1"/>
  <c r="AO1173" i="14" s="1"/>
  <c r="AO1174" i="14" s="1"/>
  <c r="AO1175" i="14" s="1"/>
  <c r="AO1176" i="14" s="1"/>
  <c r="AO1177" i="14" s="1"/>
  <c r="AO1178" i="14" s="1"/>
  <c r="AO1179" i="14" s="1"/>
  <c r="AO1180" i="14" s="1"/>
  <c r="AO1181" i="14" s="1"/>
  <c r="AO1182" i="14" s="1"/>
  <c r="AO1183" i="14" s="1"/>
  <c r="AO1184" i="14" s="1"/>
  <c r="AO1185" i="14" s="1"/>
  <c r="AO1186" i="14" s="1"/>
  <c r="AO1187" i="14" s="1"/>
  <c r="AO1188" i="14" s="1"/>
  <c r="AO1189" i="14" s="1"/>
  <c r="AO1190" i="14" s="1"/>
  <c r="AO1191" i="14" s="1"/>
  <c r="AO1192" i="14" s="1"/>
  <c r="AO1193" i="14" s="1"/>
  <c r="AO1194" i="14" s="1"/>
  <c r="AO1195" i="14" s="1"/>
  <c r="AO1196" i="14" s="1"/>
  <c r="AO1197" i="14" s="1"/>
  <c r="AO1198" i="14" s="1"/>
  <c r="AO1199" i="14" s="1"/>
  <c r="AO1200" i="14" s="1"/>
  <c r="AO1201" i="14" s="1"/>
  <c r="AO1202" i="14" s="1"/>
  <c r="AO1203" i="14" s="1"/>
  <c r="AO1204" i="14" s="1"/>
  <c r="AO1205" i="14" s="1"/>
  <c r="AO1206" i="14" s="1"/>
  <c r="AO1207" i="14" s="1"/>
  <c r="AO1208" i="14" s="1"/>
  <c r="AO1209" i="14" s="1"/>
  <c r="AO1210" i="14" s="1"/>
  <c r="AO1211" i="14" s="1"/>
  <c r="AO1212" i="14" s="1"/>
  <c r="AO1213" i="14" s="1"/>
  <c r="AO1214" i="14" s="1"/>
  <c r="AO1215" i="14" s="1"/>
  <c r="AO1216" i="14" s="1"/>
  <c r="AO1217" i="14" s="1"/>
  <c r="AO1218" i="14" s="1"/>
  <c r="AO1219" i="14" s="1"/>
  <c r="AO1220" i="14" s="1"/>
  <c r="AO1221" i="14" s="1"/>
  <c r="AO1222" i="14" s="1"/>
  <c r="AO1223" i="14" s="1"/>
  <c r="AO1224" i="14" s="1"/>
  <c r="AO1225" i="14" s="1"/>
  <c r="AO1226" i="14" s="1"/>
  <c r="AO1227" i="14" s="1"/>
  <c r="AO1228" i="14" s="1"/>
  <c r="AO1229" i="14" s="1"/>
  <c r="AO1230" i="14" s="1"/>
  <c r="AO1231" i="14" s="1"/>
  <c r="AO1232" i="14" s="1"/>
  <c r="AO1233" i="14" s="1"/>
  <c r="AO1234" i="14" s="1"/>
  <c r="AO1235" i="14" s="1"/>
  <c r="AO1236" i="14" s="1"/>
  <c r="AO1237" i="14" s="1"/>
  <c r="AO1238" i="14" s="1"/>
  <c r="AO1239" i="14" s="1"/>
  <c r="AO1240" i="14" s="1"/>
  <c r="AO1241" i="14" s="1"/>
  <c r="AO1242" i="14" s="1"/>
  <c r="AO1243" i="14" s="1"/>
  <c r="AO1244" i="14" s="1"/>
  <c r="AN2" i="14"/>
  <c r="AN3" i="14" s="1"/>
  <c r="AN4" i="14" s="1"/>
  <c r="AN5" i="14" s="1"/>
  <c r="AN6" i="14" s="1"/>
  <c r="AN7" i="14" s="1"/>
  <c r="AN8" i="14" s="1"/>
  <c r="AN9" i="14" s="1"/>
  <c r="AN10" i="14" s="1"/>
  <c r="AN11" i="14" s="1"/>
  <c r="AN12" i="14" s="1"/>
  <c r="AN13" i="14" s="1"/>
  <c r="AN14" i="14" s="1"/>
  <c r="AN15" i="14" s="1"/>
  <c r="AN16" i="14" s="1"/>
  <c r="AN17" i="14" s="1"/>
  <c r="AN18" i="14" s="1"/>
  <c r="AN19" i="14" s="1"/>
  <c r="AN20" i="14" s="1"/>
  <c r="AN21" i="14" s="1"/>
  <c r="AN22" i="14" s="1"/>
  <c r="AN23" i="14" s="1"/>
  <c r="AN24" i="14" s="1"/>
  <c r="AN25" i="14" s="1"/>
  <c r="AN26" i="14" s="1"/>
  <c r="AN27" i="14" s="1"/>
  <c r="AN28" i="14" s="1"/>
  <c r="AN29" i="14" s="1"/>
  <c r="AN30" i="14" s="1"/>
  <c r="AN31" i="14" s="1"/>
  <c r="AN32" i="14" s="1"/>
  <c r="AN33" i="14" s="1"/>
  <c r="AN34" i="14" s="1"/>
  <c r="AN35" i="14" s="1"/>
  <c r="AN36" i="14" s="1"/>
  <c r="AN37" i="14" s="1"/>
  <c r="AN38" i="14" s="1"/>
  <c r="AN39" i="14" s="1"/>
  <c r="AN40" i="14" s="1"/>
  <c r="AN41" i="14" s="1"/>
  <c r="AN42" i="14" s="1"/>
  <c r="AN43" i="14" s="1"/>
  <c r="AN44" i="14" s="1"/>
  <c r="AN45" i="14" s="1"/>
  <c r="AN46" i="14" s="1"/>
  <c r="AN47" i="14" s="1"/>
  <c r="AN48" i="14" s="1"/>
  <c r="AN49" i="14" s="1"/>
  <c r="AN50" i="14" s="1"/>
  <c r="AN51" i="14" s="1"/>
  <c r="AN52" i="14" s="1"/>
  <c r="AN53" i="14" s="1"/>
  <c r="AN54" i="14" s="1"/>
  <c r="AN55" i="14" s="1"/>
  <c r="AN56" i="14" s="1"/>
  <c r="AN57" i="14" s="1"/>
  <c r="AN58" i="14" s="1"/>
  <c r="AN59" i="14" s="1"/>
  <c r="AN60" i="14" s="1"/>
  <c r="AN61" i="14" s="1"/>
  <c r="AN62" i="14" s="1"/>
  <c r="AN63" i="14" s="1"/>
  <c r="AN64" i="14" s="1"/>
  <c r="AN65" i="14" s="1"/>
  <c r="AN66" i="14" s="1"/>
  <c r="AN67" i="14" s="1"/>
  <c r="AN68" i="14" s="1"/>
  <c r="AN69" i="14" s="1"/>
  <c r="AN70" i="14" s="1"/>
  <c r="AN71" i="14" s="1"/>
  <c r="AN72" i="14" s="1"/>
  <c r="AN73" i="14" s="1"/>
  <c r="AN74" i="14" s="1"/>
  <c r="AN75" i="14" s="1"/>
  <c r="AN76" i="14" s="1"/>
  <c r="AN77" i="14" s="1"/>
  <c r="AN78" i="14" s="1"/>
  <c r="AN79" i="14" s="1"/>
  <c r="AN80" i="14" s="1"/>
  <c r="AN81" i="14" s="1"/>
  <c r="AN82" i="14" s="1"/>
  <c r="AN83" i="14" s="1"/>
  <c r="AN84" i="14" s="1"/>
  <c r="AN85" i="14" s="1"/>
  <c r="AN86" i="14" s="1"/>
  <c r="AN87" i="14" s="1"/>
  <c r="AN88" i="14" s="1"/>
  <c r="AN89" i="14" s="1"/>
  <c r="AN90" i="14" s="1"/>
  <c r="AN91" i="14" s="1"/>
  <c r="AN92" i="14" s="1"/>
  <c r="AN93" i="14" s="1"/>
  <c r="AN94" i="14" s="1"/>
  <c r="AN95" i="14" s="1"/>
  <c r="AN96" i="14" s="1"/>
  <c r="AN97" i="14" s="1"/>
  <c r="AN98" i="14" s="1"/>
  <c r="AN99" i="14" s="1"/>
  <c r="AN100" i="14" s="1"/>
  <c r="AN101" i="14" s="1"/>
  <c r="AN102" i="14" s="1"/>
  <c r="AN103" i="14" s="1"/>
  <c r="AN104" i="14" s="1"/>
  <c r="AN105" i="14" s="1"/>
  <c r="AN106" i="14" s="1"/>
  <c r="AN107" i="14" s="1"/>
  <c r="AN108" i="14" s="1"/>
  <c r="AN109" i="14" s="1"/>
  <c r="AN110" i="14" s="1"/>
  <c r="AN111" i="14" s="1"/>
  <c r="AN112" i="14" s="1"/>
  <c r="AN113" i="14" s="1"/>
  <c r="AN114" i="14" s="1"/>
  <c r="AN115" i="14" s="1"/>
  <c r="AN116" i="14" s="1"/>
  <c r="AN117" i="14" s="1"/>
  <c r="AN118" i="14" s="1"/>
  <c r="AN119" i="14" s="1"/>
  <c r="AN120" i="14" s="1"/>
  <c r="AN121" i="14" s="1"/>
  <c r="AN122" i="14" s="1"/>
  <c r="AN123" i="14" s="1"/>
  <c r="AN124" i="14" s="1"/>
  <c r="AN125" i="14" s="1"/>
  <c r="AN126" i="14" s="1"/>
  <c r="AN127" i="14" s="1"/>
  <c r="AN128" i="14" s="1"/>
  <c r="AN129" i="14" s="1"/>
  <c r="AN130" i="14" s="1"/>
  <c r="AN131" i="14" s="1"/>
  <c r="AN132" i="14" s="1"/>
  <c r="AN133" i="14" s="1"/>
  <c r="AN134" i="14" s="1"/>
  <c r="AN135" i="14" s="1"/>
  <c r="AN136" i="14" s="1"/>
  <c r="AN137" i="14" s="1"/>
  <c r="AN138" i="14" s="1"/>
  <c r="AN139" i="14" s="1"/>
  <c r="AN140" i="14" s="1"/>
  <c r="AN141" i="14" s="1"/>
  <c r="AN142" i="14" s="1"/>
  <c r="AN143" i="14" s="1"/>
  <c r="AN144" i="14" s="1"/>
  <c r="AN145" i="14" s="1"/>
  <c r="AN146" i="14" s="1"/>
  <c r="AN147" i="14" s="1"/>
  <c r="AN148" i="14" s="1"/>
  <c r="AN149" i="14" s="1"/>
  <c r="AN150" i="14" s="1"/>
  <c r="AN151" i="14" s="1"/>
  <c r="AN152" i="14" s="1"/>
  <c r="AN153" i="14" s="1"/>
  <c r="AN154" i="14" s="1"/>
  <c r="AN155" i="14" s="1"/>
  <c r="AN156" i="14" s="1"/>
  <c r="AN157" i="14" s="1"/>
  <c r="AN158" i="14" s="1"/>
  <c r="AN159" i="14" s="1"/>
  <c r="AN160" i="14" s="1"/>
  <c r="AN161" i="14" s="1"/>
  <c r="AN162" i="14" s="1"/>
  <c r="AN163" i="14" s="1"/>
  <c r="AN164" i="14" s="1"/>
  <c r="AN165" i="14" s="1"/>
  <c r="AN166" i="14" s="1"/>
  <c r="AN167" i="14" s="1"/>
  <c r="AN168" i="14" s="1"/>
  <c r="AN169" i="14" s="1"/>
  <c r="AN170" i="14" s="1"/>
  <c r="AN171" i="14" s="1"/>
  <c r="AN172" i="14" s="1"/>
  <c r="AN173" i="14" s="1"/>
  <c r="AN174" i="14" s="1"/>
  <c r="AN175" i="14" s="1"/>
  <c r="AN176" i="14" s="1"/>
  <c r="AN177" i="14" s="1"/>
  <c r="AN178" i="14" s="1"/>
  <c r="AN179" i="14" s="1"/>
  <c r="AN180" i="14" s="1"/>
  <c r="AN181" i="14" s="1"/>
  <c r="AN182" i="14" s="1"/>
  <c r="AN183" i="14" s="1"/>
  <c r="AN184" i="14" s="1"/>
  <c r="AN185" i="14" s="1"/>
  <c r="AN186" i="14" s="1"/>
  <c r="AN187" i="14" s="1"/>
  <c r="AN188" i="14" s="1"/>
  <c r="AN189" i="14" s="1"/>
  <c r="AN190" i="14" s="1"/>
  <c r="AN191" i="14" s="1"/>
  <c r="AN192" i="14" s="1"/>
  <c r="AN193" i="14" s="1"/>
  <c r="AN194" i="14" s="1"/>
  <c r="AN195" i="14" s="1"/>
  <c r="AN196" i="14" s="1"/>
  <c r="AN197" i="14" s="1"/>
  <c r="AN198" i="14" s="1"/>
  <c r="AN199" i="14" s="1"/>
  <c r="AN200" i="14" s="1"/>
  <c r="AN201" i="14" s="1"/>
  <c r="AN202" i="14" s="1"/>
  <c r="AN203" i="14" s="1"/>
  <c r="AN204" i="14" s="1"/>
  <c r="AN205" i="14" s="1"/>
  <c r="AN206" i="14" s="1"/>
  <c r="AN207" i="14" s="1"/>
  <c r="AN208" i="14" s="1"/>
  <c r="AN209" i="14" s="1"/>
  <c r="AN210" i="14" s="1"/>
  <c r="AN211" i="14" s="1"/>
  <c r="AN212" i="14" s="1"/>
  <c r="AN213" i="14" s="1"/>
  <c r="AN214" i="14" s="1"/>
  <c r="AN215" i="14" s="1"/>
  <c r="AN216" i="14" s="1"/>
  <c r="AN217" i="14" s="1"/>
  <c r="AN218" i="14" s="1"/>
  <c r="AN219" i="14" s="1"/>
  <c r="AN220" i="14" s="1"/>
  <c r="AN221" i="14" s="1"/>
  <c r="AN222" i="14" s="1"/>
  <c r="AN223" i="14" s="1"/>
  <c r="AN224" i="14" s="1"/>
  <c r="AN225" i="14" s="1"/>
  <c r="AN226" i="14" s="1"/>
  <c r="AN227" i="14" s="1"/>
  <c r="AN228" i="14" s="1"/>
  <c r="AN229" i="14" s="1"/>
  <c r="AN230" i="14" s="1"/>
  <c r="AN231" i="14" s="1"/>
  <c r="AN232" i="14" s="1"/>
  <c r="AN233" i="14" s="1"/>
  <c r="AN234" i="14" s="1"/>
  <c r="AN235" i="14" s="1"/>
  <c r="AN236" i="14" s="1"/>
  <c r="AN237" i="14" s="1"/>
  <c r="AN238" i="14" s="1"/>
  <c r="AN239" i="14" s="1"/>
  <c r="AN240" i="14" s="1"/>
  <c r="AN241" i="14" s="1"/>
  <c r="AN242" i="14" s="1"/>
  <c r="AN243" i="14" s="1"/>
  <c r="AN244" i="14" s="1"/>
  <c r="AN245" i="14" s="1"/>
  <c r="AN246" i="14" s="1"/>
  <c r="AN247" i="14" s="1"/>
  <c r="AN248" i="14" s="1"/>
  <c r="AN249" i="14" s="1"/>
  <c r="AN250" i="14" s="1"/>
  <c r="AN251" i="14" s="1"/>
  <c r="AN252" i="14" s="1"/>
  <c r="AN253" i="14" s="1"/>
  <c r="AN254" i="14" s="1"/>
  <c r="AN255" i="14" s="1"/>
  <c r="AN256" i="14" s="1"/>
  <c r="AN257" i="14" s="1"/>
  <c r="AN258" i="14" s="1"/>
  <c r="AN259" i="14" s="1"/>
  <c r="AN260" i="14" s="1"/>
  <c r="AN261" i="14" s="1"/>
  <c r="AN262" i="14" s="1"/>
  <c r="AN263" i="14" s="1"/>
  <c r="AN264" i="14" s="1"/>
  <c r="AN265" i="14" s="1"/>
  <c r="AN266" i="14" s="1"/>
  <c r="AN267" i="14" s="1"/>
  <c r="AN268" i="14" s="1"/>
  <c r="AN269" i="14" s="1"/>
  <c r="AN270" i="14" s="1"/>
  <c r="AN271" i="14" s="1"/>
  <c r="AN272" i="14" s="1"/>
  <c r="AN273" i="14" s="1"/>
  <c r="AN274" i="14" s="1"/>
  <c r="AN275" i="14" s="1"/>
  <c r="AN276" i="14" s="1"/>
  <c r="AN277" i="14" s="1"/>
  <c r="AN278" i="14" s="1"/>
  <c r="AN279" i="14" s="1"/>
  <c r="AN280" i="14" s="1"/>
  <c r="AN281" i="14" s="1"/>
  <c r="AN282" i="14" s="1"/>
  <c r="AN283" i="14" s="1"/>
  <c r="AN284" i="14" s="1"/>
  <c r="AN285" i="14" s="1"/>
  <c r="AN286" i="14" s="1"/>
  <c r="AN287" i="14" s="1"/>
  <c r="AN288" i="14" s="1"/>
  <c r="AN289" i="14" s="1"/>
  <c r="AN290" i="14" s="1"/>
  <c r="AN291" i="14" s="1"/>
  <c r="AN292" i="14" s="1"/>
  <c r="AN293" i="14" s="1"/>
  <c r="AN294" i="14" s="1"/>
  <c r="AN295" i="14" s="1"/>
  <c r="AN296" i="14" s="1"/>
  <c r="AN297" i="14" s="1"/>
  <c r="AN298" i="14" s="1"/>
  <c r="AN299" i="14" s="1"/>
  <c r="AN300" i="14" s="1"/>
  <c r="AN301" i="14" s="1"/>
  <c r="AN302" i="14" s="1"/>
  <c r="AN303" i="14" s="1"/>
  <c r="AN304" i="14" s="1"/>
  <c r="AN305" i="14" s="1"/>
  <c r="AN306" i="14" s="1"/>
  <c r="AN307" i="14" s="1"/>
  <c r="AN308" i="14" s="1"/>
  <c r="AN309" i="14" s="1"/>
  <c r="AN310" i="14" s="1"/>
  <c r="AN311" i="14" s="1"/>
  <c r="AN312" i="14" s="1"/>
  <c r="AN313" i="14" s="1"/>
  <c r="AN314" i="14" s="1"/>
  <c r="AN315" i="14" s="1"/>
  <c r="AN316" i="14" s="1"/>
  <c r="AN317" i="14" s="1"/>
  <c r="AN318" i="14" s="1"/>
  <c r="AN319" i="14" s="1"/>
  <c r="AN320" i="14" s="1"/>
  <c r="AN321" i="14" s="1"/>
  <c r="AN322" i="14" s="1"/>
  <c r="AN323" i="14" s="1"/>
  <c r="AN324" i="14" s="1"/>
  <c r="AN325" i="14" s="1"/>
  <c r="AN326" i="14" s="1"/>
  <c r="AN327" i="14" s="1"/>
  <c r="AN328" i="14" s="1"/>
  <c r="AN329" i="14" s="1"/>
  <c r="AN330" i="14" s="1"/>
  <c r="AN331" i="14" s="1"/>
  <c r="AN332" i="14" s="1"/>
  <c r="AN333" i="14" s="1"/>
  <c r="AN334" i="14" s="1"/>
  <c r="AN335" i="14" s="1"/>
  <c r="AN336" i="14" s="1"/>
  <c r="AN337" i="14" s="1"/>
  <c r="AN338" i="14" s="1"/>
  <c r="AN339" i="14" s="1"/>
  <c r="AN340" i="14" s="1"/>
  <c r="AN341" i="14" s="1"/>
  <c r="AN342" i="14" s="1"/>
  <c r="AN343" i="14" s="1"/>
  <c r="AN344" i="14" s="1"/>
  <c r="AN345" i="14" s="1"/>
  <c r="AN346" i="14" s="1"/>
  <c r="AN347" i="14" s="1"/>
  <c r="AN348" i="14" s="1"/>
  <c r="AN349" i="14" s="1"/>
  <c r="AN350" i="14" s="1"/>
  <c r="AN351" i="14" s="1"/>
  <c r="AN352" i="14" s="1"/>
  <c r="AN353" i="14" s="1"/>
  <c r="AN354" i="14" s="1"/>
  <c r="AN355" i="14" s="1"/>
  <c r="AN356" i="14" s="1"/>
  <c r="AN357" i="14" s="1"/>
  <c r="AN358" i="14" s="1"/>
  <c r="AN359" i="14" s="1"/>
  <c r="AN360" i="14" s="1"/>
  <c r="AN361" i="14" s="1"/>
  <c r="AN362" i="14" s="1"/>
  <c r="AN363" i="14" s="1"/>
  <c r="AN364" i="14" s="1"/>
  <c r="AN365" i="14" s="1"/>
  <c r="AN366" i="14" s="1"/>
  <c r="AN367" i="14" s="1"/>
  <c r="AN368" i="14" s="1"/>
  <c r="AN369" i="14" s="1"/>
  <c r="AN370" i="14" s="1"/>
  <c r="AN371" i="14" s="1"/>
  <c r="AN372" i="14" s="1"/>
  <c r="AN373" i="14" s="1"/>
  <c r="AN374" i="14" s="1"/>
  <c r="AN375" i="14" s="1"/>
  <c r="AN376" i="14" s="1"/>
  <c r="AN377" i="14" s="1"/>
  <c r="AN378" i="14" s="1"/>
  <c r="AN379" i="14" s="1"/>
  <c r="AN380" i="14" s="1"/>
  <c r="AN381" i="14" s="1"/>
  <c r="AN382" i="14" s="1"/>
  <c r="AN383" i="14" s="1"/>
  <c r="AN384" i="14" s="1"/>
  <c r="AN385" i="14" s="1"/>
  <c r="AN386" i="14" s="1"/>
  <c r="AN387" i="14" s="1"/>
  <c r="AN388" i="14" s="1"/>
  <c r="AN389" i="14" s="1"/>
  <c r="AN390" i="14" s="1"/>
  <c r="AN391" i="14" s="1"/>
  <c r="AN392" i="14" s="1"/>
  <c r="AN393" i="14" s="1"/>
  <c r="AN394" i="14" s="1"/>
  <c r="AN395" i="14" s="1"/>
  <c r="AN396" i="14" s="1"/>
  <c r="AN397" i="14" s="1"/>
  <c r="AN398" i="14" s="1"/>
  <c r="AN399" i="14" s="1"/>
  <c r="AN400" i="14" s="1"/>
  <c r="AN401" i="14" s="1"/>
  <c r="AN402" i="14" s="1"/>
  <c r="AN403" i="14" s="1"/>
  <c r="AN404" i="14" s="1"/>
  <c r="AN405" i="14" s="1"/>
  <c r="AN406" i="14" s="1"/>
  <c r="AN407" i="14" s="1"/>
  <c r="AN408" i="14" s="1"/>
  <c r="AN409" i="14" s="1"/>
  <c r="AN410" i="14" s="1"/>
  <c r="AN411" i="14" s="1"/>
  <c r="AN412" i="14" s="1"/>
  <c r="AN413" i="14" s="1"/>
  <c r="AN414" i="14" s="1"/>
  <c r="AN415" i="14" s="1"/>
  <c r="AN416" i="14" s="1"/>
  <c r="AN417" i="14" s="1"/>
  <c r="AN418" i="14" s="1"/>
  <c r="AN419" i="14" s="1"/>
  <c r="AN420" i="14" s="1"/>
  <c r="AN421" i="14" s="1"/>
  <c r="AN422" i="14" s="1"/>
  <c r="AN423" i="14" s="1"/>
  <c r="AN424" i="14" s="1"/>
  <c r="AN425" i="14" s="1"/>
  <c r="AN426" i="14" s="1"/>
  <c r="AN427" i="14" s="1"/>
  <c r="AN428" i="14" s="1"/>
  <c r="AN429" i="14" s="1"/>
  <c r="AN430" i="14" s="1"/>
  <c r="AN431" i="14" s="1"/>
  <c r="AN432" i="14" s="1"/>
  <c r="AN433" i="14" s="1"/>
  <c r="AN434" i="14" s="1"/>
  <c r="AN435" i="14" s="1"/>
  <c r="AN436" i="14" s="1"/>
  <c r="AN437" i="14" s="1"/>
  <c r="AN438" i="14" s="1"/>
  <c r="AN439" i="14" s="1"/>
  <c r="AN440" i="14" s="1"/>
  <c r="AN441" i="14" s="1"/>
  <c r="AN442" i="14" s="1"/>
  <c r="AN443" i="14" s="1"/>
  <c r="AN444" i="14" s="1"/>
  <c r="AN445" i="14" s="1"/>
  <c r="AN446" i="14" s="1"/>
  <c r="AN447" i="14" s="1"/>
  <c r="AN448" i="14" s="1"/>
  <c r="AN449" i="14" s="1"/>
  <c r="AN450" i="14" s="1"/>
  <c r="AN451" i="14" s="1"/>
  <c r="AN452" i="14" s="1"/>
  <c r="AN453" i="14" s="1"/>
  <c r="AN454" i="14" s="1"/>
  <c r="AN455" i="14" s="1"/>
  <c r="AN456" i="14" s="1"/>
  <c r="AN457" i="14" s="1"/>
  <c r="AN458" i="14" s="1"/>
  <c r="AN459" i="14" s="1"/>
  <c r="AN460" i="14" s="1"/>
  <c r="AN461" i="14" s="1"/>
  <c r="AN462" i="14" s="1"/>
  <c r="AN463" i="14" s="1"/>
  <c r="AN464" i="14" s="1"/>
  <c r="AN465" i="14" s="1"/>
  <c r="AN466" i="14" s="1"/>
  <c r="AN467" i="14" s="1"/>
  <c r="AN468" i="14" s="1"/>
  <c r="AN469" i="14" s="1"/>
  <c r="AN470" i="14" s="1"/>
  <c r="AN471" i="14" s="1"/>
  <c r="AN472" i="14" s="1"/>
  <c r="AN473" i="14" s="1"/>
  <c r="AN474" i="14" s="1"/>
  <c r="AN475" i="14" s="1"/>
  <c r="AN476" i="14" s="1"/>
  <c r="AN477" i="14" s="1"/>
  <c r="AN478" i="14" s="1"/>
  <c r="AN479" i="14" s="1"/>
  <c r="AN480" i="14" s="1"/>
  <c r="AN481" i="14" s="1"/>
  <c r="AN482" i="14" s="1"/>
  <c r="AN483" i="14" s="1"/>
  <c r="AN484" i="14" s="1"/>
  <c r="AN485" i="14" s="1"/>
  <c r="AN486" i="14" s="1"/>
  <c r="AN487" i="14" s="1"/>
  <c r="AN488" i="14" s="1"/>
  <c r="AN489" i="14" s="1"/>
  <c r="AN490" i="14" s="1"/>
  <c r="AN491" i="14" s="1"/>
  <c r="AN492" i="14" s="1"/>
  <c r="AN493" i="14" s="1"/>
  <c r="AN494" i="14" s="1"/>
  <c r="AN495" i="14" s="1"/>
  <c r="AN496" i="14" s="1"/>
  <c r="AN497" i="14" s="1"/>
  <c r="AN498" i="14" s="1"/>
  <c r="AN499" i="14" s="1"/>
  <c r="AN500" i="14" s="1"/>
  <c r="AN501" i="14" s="1"/>
  <c r="AN502" i="14" s="1"/>
  <c r="AN503" i="14" s="1"/>
  <c r="AN504" i="14" s="1"/>
  <c r="AN505" i="14" s="1"/>
  <c r="AN506" i="14" s="1"/>
  <c r="AN507" i="14" s="1"/>
  <c r="AN508" i="14" s="1"/>
  <c r="AN509" i="14" s="1"/>
  <c r="AN510" i="14" s="1"/>
  <c r="AN511" i="14" s="1"/>
  <c r="AN512" i="14" s="1"/>
  <c r="AN513" i="14" s="1"/>
  <c r="AN514" i="14" s="1"/>
  <c r="AN515" i="14" s="1"/>
  <c r="AN516" i="14" s="1"/>
  <c r="AN517" i="14" s="1"/>
  <c r="AN518" i="14" s="1"/>
  <c r="AN519" i="14" s="1"/>
  <c r="AN520" i="14" s="1"/>
  <c r="AN521" i="14" s="1"/>
  <c r="AN522" i="14" s="1"/>
  <c r="AN523" i="14" s="1"/>
  <c r="AN524" i="14" s="1"/>
  <c r="AN525" i="14" s="1"/>
  <c r="AN526" i="14" s="1"/>
  <c r="AN527" i="14" s="1"/>
  <c r="AN528" i="14" s="1"/>
  <c r="AN529" i="14" s="1"/>
  <c r="AN530" i="14" s="1"/>
  <c r="AN531" i="14" s="1"/>
  <c r="AN532" i="14" s="1"/>
  <c r="AN533" i="14" s="1"/>
  <c r="AN534" i="14" s="1"/>
  <c r="AN535" i="14" s="1"/>
  <c r="AN536" i="14" s="1"/>
  <c r="AN537" i="14" s="1"/>
  <c r="AN538" i="14" s="1"/>
  <c r="AN539" i="14" s="1"/>
  <c r="AN540" i="14" s="1"/>
  <c r="AN541" i="14" s="1"/>
  <c r="AN542" i="14" s="1"/>
  <c r="AN543" i="14" s="1"/>
  <c r="AN544" i="14" s="1"/>
  <c r="AN545" i="14" s="1"/>
  <c r="AN546" i="14" s="1"/>
  <c r="AN547" i="14" s="1"/>
  <c r="AN548" i="14" s="1"/>
  <c r="AN549" i="14" s="1"/>
  <c r="AN550" i="14" s="1"/>
  <c r="AN551" i="14" s="1"/>
  <c r="AN552" i="14" s="1"/>
  <c r="AN553" i="14" s="1"/>
  <c r="AN554" i="14" s="1"/>
  <c r="AN555" i="14" s="1"/>
  <c r="AN556" i="14" s="1"/>
  <c r="AN557" i="14" s="1"/>
  <c r="AN558" i="14" s="1"/>
  <c r="AN559" i="14" s="1"/>
  <c r="AN560" i="14" s="1"/>
  <c r="AN561" i="14" s="1"/>
  <c r="AN562" i="14" s="1"/>
  <c r="AN563" i="14" s="1"/>
  <c r="AN564" i="14" s="1"/>
  <c r="AN565" i="14" s="1"/>
  <c r="AN566" i="14" s="1"/>
  <c r="AN567" i="14" s="1"/>
  <c r="AN568" i="14" s="1"/>
  <c r="AN569" i="14" s="1"/>
  <c r="AN570" i="14" s="1"/>
  <c r="AN571" i="14" s="1"/>
  <c r="AN572" i="14" s="1"/>
  <c r="AN573" i="14" s="1"/>
  <c r="AN574" i="14" s="1"/>
  <c r="AN575" i="14" s="1"/>
  <c r="AN576" i="14" s="1"/>
  <c r="AN577" i="14" s="1"/>
  <c r="AN578" i="14" s="1"/>
  <c r="AN579" i="14" s="1"/>
  <c r="AN580" i="14" s="1"/>
  <c r="AN581" i="14" s="1"/>
  <c r="AN582" i="14" s="1"/>
  <c r="AN583" i="14" s="1"/>
  <c r="AN584" i="14" s="1"/>
  <c r="AN585" i="14" s="1"/>
  <c r="AN586" i="14" s="1"/>
  <c r="AN587" i="14" s="1"/>
  <c r="AN588" i="14" s="1"/>
  <c r="AN589" i="14" s="1"/>
  <c r="AN590" i="14" s="1"/>
  <c r="AN591" i="14" s="1"/>
  <c r="AN592" i="14" s="1"/>
  <c r="AN593" i="14" s="1"/>
  <c r="AN594" i="14" s="1"/>
  <c r="AN595" i="14" s="1"/>
  <c r="AN596" i="14" s="1"/>
  <c r="AN597" i="14" s="1"/>
  <c r="AN598" i="14" s="1"/>
  <c r="AN599" i="14" s="1"/>
  <c r="AN600" i="14" s="1"/>
  <c r="AN601" i="14" s="1"/>
  <c r="AN602" i="14" s="1"/>
  <c r="AN603" i="14" s="1"/>
  <c r="AN604" i="14" s="1"/>
  <c r="AN605" i="14" s="1"/>
  <c r="AN606" i="14" s="1"/>
  <c r="AN607" i="14" s="1"/>
  <c r="AN608" i="14" s="1"/>
  <c r="AN609" i="14" s="1"/>
  <c r="AN610" i="14" s="1"/>
  <c r="AN611" i="14" s="1"/>
  <c r="AN612" i="14" s="1"/>
  <c r="AN613" i="14" s="1"/>
  <c r="AN614" i="14" s="1"/>
  <c r="AN615" i="14" s="1"/>
  <c r="AN616" i="14" s="1"/>
  <c r="AN617" i="14" s="1"/>
  <c r="AN618" i="14" s="1"/>
  <c r="AN619" i="14" s="1"/>
  <c r="AN620" i="14" s="1"/>
  <c r="AN621" i="14" s="1"/>
  <c r="AN622" i="14" s="1"/>
  <c r="AN623" i="14" s="1"/>
  <c r="AN624" i="14" s="1"/>
  <c r="AN625" i="14" s="1"/>
  <c r="AN626" i="14" s="1"/>
  <c r="AN627" i="14" s="1"/>
  <c r="AN628" i="14" s="1"/>
  <c r="AN629" i="14" s="1"/>
  <c r="AN630" i="14" s="1"/>
  <c r="AN631" i="14" s="1"/>
  <c r="AN632" i="14" s="1"/>
  <c r="AN633" i="14" s="1"/>
  <c r="AN634" i="14" s="1"/>
  <c r="AN635" i="14" s="1"/>
  <c r="AN636" i="14" s="1"/>
  <c r="AN637" i="14" s="1"/>
  <c r="AN638" i="14" s="1"/>
  <c r="AN639" i="14" s="1"/>
  <c r="AN640" i="14" s="1"/>
  <c r="AN641" i="14" s="1"/>
  <c r="AN642" i="14" s="1"/>
  <c r="AN643" i="14" s="1"/>
  <c r="AN644" i="14" s="1"/>
  <c r="AN645" i="14" s="1"/>
  <c r="AN646" i="14" s="1"/>
  <c r="AN647" i="14" s="1"/>
  <c r="AN648" i="14" s="1"/>
  <c r="AN649" i="14" s="1"/>
  <c r="AN650" i="14" s="1"/>
  <c r="AN651" i="14" s="1"/>
  <c r="AN652" i="14" s="1"/>
  <c r="AN653" i="14" s="1"/>
  <c r="AN654" i="14" s="1"/>
  <c r="AN655" i="14" s="1"/>
  <c r="AN656" i="14" s="1"/>
  <c r="AN657" i="14" s="1"/>
  <c r="AN658" i="14" s="1"/>
  <c r="AN659" i="14" s="1"/>
  <c r="AN660" i="14" s="1"/>
  <c r="AN661" i="14" s="1"/>
  <c r="AN662" i="14" s="1"/>
  <c r="AN663" i="14" s="1"/>
  <c r="AN664" i="14" s="1"/>
  <c r="AN665" i="14" s="1"/>
  <c r="AN666" i="14" s="1"/>
  <c r="AN667" i="14" s="1"/>
  <c r="AN668" i="14" s="1"/>
  <c r="AN669" i="14" s="1"/>
  <c r="AN670" i="14" s="1"/>
  <c r="AN671" i="14" s="1"/>
  <c r="AN672" i="14" s="1"/>
  <c r="AN673" i="14" s="1"/>
  <c r="AN674" i="14" s="1"/>
  <c r="AN675" i="14" s="1"/>
  <c r="AN676" i="14" s="1"/>
  <c r="AN677" i="14" s="1"/>
  <c r="AN678" i="14" s="1"/>
  <c r="AN679" i="14" s="1"/>
  <c r="AN680" i="14" s="1"/>
  <c r="AN681" i="14" s="1"/>
  <c r="AN682" i="14" s="1"/>
  <c r="AN683" i="14" s="1"/>
  <c r="AN684" i="14" s="1"/>
  <c r="AN685" i="14" s="1"/>
  <c r="AN686" i="14" s="1"/>
  <c r="AN687" i="14" s="1"/>
  <c r="AN688" i="14" s="1"/>
  <c r="AN689" i="14" s="1"/>
  <c r="AN690" i="14" s="1"/>
  <c r="AN691" i="14" s="1"/>
  <c r="AN692" i="14" s="1"/>
  <c r="AN693" i="14" s="1"/>
  <c r="AN694" i="14" s="1"/>
  <c r="AN695" i="14" s="1"/>
  <c r="AN696" i="14" s="1"/>
  <c r="AN697" i="14" s="1"/>
  <c r="AN698" i="14" s="1"/>
  <c r="AN699" i="14" s="1"/>
  <c r="AN700" i="14" s="1"/>
  <c r="AN701" i="14" s="1"/>
  <c r="AN702" i="14" s="1"/>
  <c r="AN703" i="14" s="1"/>
  <c r="AN704" i="14" s="1"/>
  <c r="AN705" i="14" s="1"/>
  <c r="AN706" i="14" s="1"/>
  <c r="AN707" i="14" s="1"/>
  <c r="AN708" i="14" s="1"/>
  <c r="AN709" i="14" s="1"/>
  <c r="AN710" i="14" s="1"/>
  <c r="AN711" i="14" s="1"/>
  <c r="AN712" i="14" s="1"/>
  <c r="AN713" i="14" s="1"/>
  <c r="AN714" i="14" s="1"/>
  <c r="AN715" i="14" s="1"/>
  <c r="AN716" i="14" s="1"/>
  <c r="AN717" i="14" s="1"/>
  <c r="AN718" i="14" s="1"/>
  <c r="AN719" i="14" s="1"/>
  <c r="AN720" i="14" s="1"/>
  <c r="AN721" i="14" s="1"/>
  <c r="AN722" i="14" s="1"/>
  <c r="AN723" i="14" s="1"/>
  <c r="AN724" i="14" s="1"/>
  <c r="AN725" i="14" s="1"/>
  <c r="AN726" i="14" s="1"/>
  <c r="AN727" i="14" s="1"/>
  <c r="AN728" i="14" s="1"/>
  <c r="AN729" i="14" s="1"/>
  <c r="AN730" i="14" s="1"/>
  <c r="AN731" i="14" s="1"/>
  <c r="AN732" i="14" s="1"/>
  <c r="AN733" i="14" s="1"/>
  <c r="AN734" i="14" s="1"/>
  <c r="AN735" i="14" s="1"/>
  <c r="AN736" i="14" s="1"/>
  <c r="AN737" i="14" s="1"/>
  <c r="AN738" i="14" s="1"/>
  <c r="AN739" i="14" s="1"/>
  <c r="AN740" i="14" s="1"/>
  <c r="AN741" i="14" s="1"/>
  <c r="AN742" i="14" s="1"/>
  <c r="AN743" i="14" s="1"/>
  <c r="AN744" i="14" s="1"/>
  <c r="AN745" i="14" s="1"/>
  <c r="AN746" i="14" s="1"/>
  <c r="AN747" i="14" s="1"/>
  <c r="AN748" i="14" s="1"/>
  <c r="AN749" i="14" s="1"/>
  <c r="AN750" i="14" s="1"/>
  <c r="AN751" i="14" s="1"/>
  <c r="AN752" i="14" s="1"/>
  <c r="AN753" i="14" s="1"/>
  <c r="AN754" i="14" s="1"/>
  <c r="AN755" i="14" s="1"/>
  <c r="AN756" i="14" s="1"/>
  <c r="AN757" i="14" s="1"/>
  <c r="AN758" i="14" s="1"/>
  <c r="AN759" i="14" s="1"/>
  <c r="AN760" i="14" s="1"/>
  <c r="AN761" i="14" s="1"/>
  <c r="AN762" i="14" s="1"/>
  <c r="AN763" i="14" s="1"/>
  <c r="AN764" i="14" s="1"/>
  <c r="AN765" i="14" s="1"/>
  <c r="AN766" i="14" s="1"/>
  <c r="AN767" i="14" s="1"/>
  <c r="AN768" i="14" s="1"/>
  <c r="AN769" i="14" s="1"/>
  <c r="AN770" i="14" s="1"/>
  <c r="AN771" i="14" s="1"/>
  <c r="AN772" i="14" s="1"/>
  <c r="AN773" i="14" s="1"/>
  <c r="AN774" i="14" s="1"/>
  <c r="AN775" i="14" s="1"/>
  <c r="AN776" i="14" s="1"/>
  <c r="AN777" i="14" s="1"/>
  <c r="AN778" i="14" s="1"/>
  <c r="AN779" i="14" s="1"/>
  <c r="AN780" i="14" s="1"/>
  <c r="AN781" i="14" s="1"/>
  <c r="AN782" i="14" s="1"/>
  <c r="AN783" i="14" s="1"/>
  <c r="AN784" i="14" s="1"/>
  <c r="AN785" i="14" s="1"/>
  <c r="AN786" i="14" s="1"/>
  <c r="AN787" i="14" s="1"/>
  <c r="AN788" i="14" s="1"/>
  <c r="AN789" i="14" s="1"/>
  <c r="AN790" i="14" s="1"/>
  <c r="AN791" i="14" s="1"/>
  <c r="AN792" i="14" s="1"/>
  <c r="AN793" i="14" s="1"/>
  <c r="AN794" i="14" s="1"/>
  <c r="AN795" i="14" s="1"/>
  <c r="AN796" i="14" s="1"/>
  <c r="AN797" i="14" s="1"/>
  <c r="AN798" i="14" s="1"/>
  <c r="AN799" i="14" s="1"/>
  <c r="AN800" i="14" s="1"/>
  <c r="AN801" i="14" s="1"/>
  <c r="AN802" i="14" s="1"/>
  <c r="AN803" i="14" s="1"/>
  <c r="AN804" i="14" s="1"/>
  <c r="AN805" i="14" s="1"/>
  <c r="AN806" i="14" s="1"/>
  <c r="AN807" i="14" s="1"/>
  <c r="AN808" i="14" s="1"/>
  <c r="AN809" i="14" s="1"/>
  <c r="AN810" i="14" s="1"/>
  <c r="AN811" i="14" s="1"/>
  <c r="AN812" i="14" s="1"/>
  <c r="AN813" i="14" s="1"/>
  <c r="AN814" i="14" s="1"/>
  <c r="AN815" i="14" s="1"/>
  <c r="AN816" i="14" s="1"/>
  <c r="AN817" i="14" s="1"/>
  <c r="AN818" i="14" s="1"/>
  <c r="AN819" i="14" s="1"/>
  <c r="AN820" i="14" s="1"/>
  <c r="AN821" i="14" s="1"/>
  <c r="AN822" i="14" s="1"/>
  <c r="AN823" i="14" s="1"/>
  <c r="AN824" i="14" s="1"/>
  <c r="AN825" i="14" s="1"/>
  <c r="AN826" i="14" s="1"/>
  <c r="AN827" i="14" s="1"/>
  <c r="AN828" i="14" s="1"/>
  <c r="AN829" i="14" s="1"/>
  <c r="AN830" i="14" s="1"/>
  <c r="AN831" i="14" s="1"/>
  <c r="AN832" i="14" s="1"/>
  <c r="AN833" i="14" s="1"/>
  <c r="AN834" i="14" s="1"/>
  <c r="AN835" i="14" s="1"/>
  <c r="AN836" i="14" s="1"/>
  <c r="AN837" i="14" s="1"/>
  <c r="AN838" i="14" s="1"/>
  <c r="AN839" i="14" s="1"/>
  <c r="AN840" i="14" s="1"/>
  <c r="AN841" i="14" s="1"/>
  <c r="AN842" i="14" s="1"/>
  <c r="AN843" i="14" s="1"/>
  <c r="AN844" i="14" s="1"/>
  <c r="AN845" i="14" s="1"/>
  <c r="AN846" i="14" s="1"/>
  <c r="AN847" i="14" s="1"/>
  <c r="AN848" i="14" s="1"/>
  <c r="AN849" i="14" s="1"/>
  <c r="AN850" i="14" s="1"/>
  <c r="AN851" i="14" s="1"/>
  <c r="AN852" i="14" s="1"/>
  <c r="AN853" i="14" s="1"/>
  <c r="AN854" i="14" s="1"/>
  <c r="AN855" i="14" s="1"/>
  <c r="AN856" i="14" s="1"/>
  <c r="AN857" i="14" s="1"/>
  <c r="AN858" i="14" s="1"/>
  <c r="AN859" i="14" s="1"/>
  <c r="AN860" i="14" s="1"/>
  <c r="AN861" i="14" s="1"/>
  <c r="AN862" i="14" s="1"/>
  <c r="AN863" i="14" s="1"/>
  <c r="AN864" i="14" s="1"/>
  <c r="AN865" i="14" s="1"/>
  <c r="AN866" i="14" s="1"/>
  <c r="AN867" i="14" s="1"/>
  <c r="AN868" i="14" s="1"/>
  <c r="AN869" i="14" s="1"/>
  <c r="AN870" i="14" s="1"/>
  <c r="AN871" i="14" s="1"/>
  <c r="AN872" i="14" s="1"/>
  <c r="AN873" i="14" s="1"/>
  <c r="AN874" i="14" s="1"/>
  <c r="AN875" i="14" s="1"/>
  <c r="AN876" i="14" s="1"/>
  <c r="AN877" i="14" s="1"/>
  <c r="AN878" i="14" s="1"/>
  <c r="AN879" i="14" s="1"/>
  <c r="AN880" i="14" s="1"/>
  <c r="AN881" i="14" s="1"/>
  <c r="AN882" i="14" s="1"/>
  <c r="AN883" i="14" s="1"/>
  <c r="AN884" i="14" s="1"/>
  <c r="AN885" i="14" s="1"/>
  <c r="AN886" i="14" s="1"/>
  <c r="AN887" i="14" s="1"/>
  <c r="AN888" i="14" s="1"/>
  <c r="AN889" i="14" s="1"/>
  <c r="AN890" i="14" s="1"/>
  <c r="AN891" i="14" s="1"/>
  <c r="AN892" i="14" s="1"/>
  <c r="AN893" i="14" s="1"/>
  <c r="AN894" i="14" s="1"/>
  <c r="AN895" i="14" s="1"/>
  <c r="AN896" i="14" s="1"/>
  <c r="AN897" i="14" s="1"/>
  <c r="AN898" i="14" s="1"/>
  <c r="AN899" i="14" s="1"/>
  <c r="AN900" i="14" s="1"/>
  <c r="AN901" i="14" s="1"/>
  <c r="AN902" i="14" s="1"/>
  <c r="AN903" i="14" s="1"/>
  <c r="AN904" i="14" s="1"/>
  <c r="AN905" i="14" s="1"/>
  <c r="AN906" i="14" s="1"/>
  <c r="AN907" i="14" s="1"/>
  <c r="AN908" i="14" s="1"/>
  <c r="AN909" i="14" s="1"/>
  <c r="AN910" i="14" s="1"/>
  <c r="AN911" i="14" s="1"/>
  <c r="AN912" i="14" s="1"/>
  <c r="AN913" i="14" s="1"/>
  <c r="AN914" i="14" s="1"/>
  <c r="AN915" i="14" s="1"/>
  <c r="AN916" i="14" s="1"/>
  <c r="AN917" i="14" s="1"/>
  <c r="AN918" i="14" s="1"/>
  <c r="AN919" i="14" s="1"/>
  <c r="AN920" i="14" s="1"/>
  <c r="AN921" i="14" s="1"/>
  <c r="AN922" i="14" s="1"/>
  <c r="AN923" i="14" s="1"/>
  <c r="AN924" i="14" s="1"/>
  <c r="AN925" i="14" s="1"/>
  <c r="AN926" i="14" s="1"/>
  <c r="AN927" i="14" s="1"/>
  <c r="AN928" i="14" s="1"/>
  <c r="AN929" i="14" s="1"/>
  <c r="AN930" i="14" s="1"/>
  <c r="AN931" i="14" s="1"/>
  <c r="AN932" i="14" s="1"/>
  <c r="AN933" i="14" s="1"/>
  <c r="AN934" i="14" s="1"/>
  <c r="AN935" i="14" s="1"/>
  <c r="AN936" i="14" s="1"/>
  <c r="AN937" i="14" s="1"/>
  <c r="AN938" i="14" s="1"/>
  <c r="AN939" i="14" s="1"/>
  <c r="AN940" i="14" s="1"/>
  <c r="AN941" i="14" s="1"/>
  <c r="AN942" i="14" s="1"/>
  <c r="AN943" i="14" s="1"/>
  <c r="AN944" i="14" s="1"/>
  <c r="AN945" i="14" s="1"/>
  <c r="AN946" i="14" s="1"/>
  <c r="AN947" i="14" s="1"/>
  <c r="AN948" i="14" s="1"/>
  <c r="AN949" i="14" s="1"/>
  <c r="AN950" i="14" s="1"/>
  <c r="AN951" i="14" s="1"/>
  <c r="AN952" i="14" s="1"/>
  <c r="AN953" i="14" s="1"/>
  <c r="AN954" i="14" s="1"/>
  <c r="AN955" i="14" s="1"/>
  <c r="AN956" i="14" s="1"/>
  <c r="AN957" i="14" s="1"/>
  <c r="AN958" i="14" s="1"/>
  <c r="AN959" i="14" s="1"/>
  <c r="AN960" i="14" s="1"/>
  <c r="AN961" i="14" s="1"/>
  <c r="AN962" i="14" s="1"/>
  <c r="AN963" i="14" s="1"/>
  <c r="AN964" i="14" s="1"/>
  <c r="AN965" i="14" s="1"/>
  <c r="AN966" i="14" s="1"/>
  <c r="AN967" i="14" s="1"/>
  <c r="AN968" i="14" s="1"/>
  <c r="AN969" i="14" s="1"/>
  <c r="AN970" i="14" s="1"/>
  <c r="AN971" i="14" s="1"/>
  <c r="AN972" i="14" s="1"/>
  <c r="AN973" i="14" s="1"/>
  <c r="AN974" i="14" s="1"/>
  <c r="AN975" i="14" s="1"/>
  <c r="AN976" i="14" s="1"/>
  <c r="AN977" i="14" s="1"/>
  <c r="AN978" i="14" s="1"/>
  <c r="AN979" i="14" s="1"/>
  <c r="AN980" i="14" s="1"/>
  <c r="AN981" i="14" s="1"/>
  <c r="AN982" i="14" s="1"/>
  <c r="AN983" i="14" s="1"/>
  <c r="AN984" i="14" s="1"/>
  <c r="AN985" i="14" s="1"/>
  <c r="AN986" i="14" s="1"/>
  <c r="AN987" i="14" s="1"/>
  <c r="AN988" i="14" s="1"/>
  <c r="AN989" i="14" s="1"/>
  <c r="AN990" i="14" s="1"/>
  <c r="AN991" i="14" s="1"/>
  <c r="AN992" i="14" s="1"/>
  <c r="AN993" i="14" s="1"/>
  <c r="AN994" i="14" s="1"/>
  <c r="AN995" i="14" s="1"/>
  <c r="AN996" i="14" s="1"/>
  <c r="AN997" i="14" s="1"/>
  <c r="AN998" i="14" s="1"/>
  <c r="AN999" i="14" s="1"/>
  <c r="AN1000" i="14" s="1"/>
  <c r="AN1001" i="14" s="1"/>
  <c r="AN1002" i="14" s="1"/>
  <c r="AN1003" i="14" s="1"/>
  <c r="AN1004" i="14" s="1"/>
  <c r="AN1005" i="14" s="1"/>
  <c r="AN1006" i="14" s="1"/>
  <c r="AN1007" i="14" s="1"/>
  <c r="AN1008" i="14" s="1"/>
  <c r="AN1009" i="14" s="1"/>
  <c r="AN1010" i="14" s="1"/>
  <c r="AN1011" i="14" s="1"/>
  <c r="AN1012" i="14" s="1"/>
  <c r="AN1013" i="14" s="1"/>
  <c r="AN1014" i="14" s="1"/>
  <c r="AN1015" i="14" s="1"/>
  <c r="AN1016" i="14" s="1"/>
  <c r="AN1017" i="14" s="1"/>
  <c r="AN1018" i="14" s="1"/>
  <c r="AN1019" i="14" s="1"/>
  <c r="AN1020" i="14" s="1"/>
  <c r="AN1021" i="14" s="1"/>
  <c r="AN1022" i="14" s="1"/>
  <c r="AN1023" i="14" s="1"/>
  <c r="AN1024" i="14" s="1"/>
  <c r="AN1025" i="14" s="1"/>
  <c r="AN1026" i="14" s="1"/>
  <c r="AN1027" i="14" s="1"/>
  <c r="AN1028" i="14" s="1"/>
  <c r="AN1029" i="14" s="1"/>
  <c r="AN1030" i="14" s="1"/>
  <c r="AN1031" i="14" s="1"/>
  <c r="AN1032" i="14" s="1"/>
  <c r="AN1033" i="14" s="1"/>
  <c r="AN1034" i="14" s="1"/>
  <c r="AN1035" i="14" s="1"/>
  <c r="AN1036" i="14" s="1"/>
  <c r="AN1037" i="14" s="1"/>
  <c r="AN1038" i="14" s="1"/>
  <c r="AN1039" i="14" s="1"/>
  <c r="AN1040" i="14" s="1"/>
  <c r="AN1041" i="14" s="1"/>
  <c r="AN1042" i="14" s="1"/>
  <c r="AN1043" i="14" s="1"/>
  <c r="AN1044" i="14" s="1"/>
  <c r="AN1045" i="14" s="1"/>
  <c r="AN1046" i="14" s="1"/>
  <c r="AN1047" i="14" s="1"/>
  <c r="AN1048" i="14" s="1"/>
  <c r="AN1049" i="14" s="1"/>
  <c r="AN1050" i="14" s="1"/>
  <c r="AN1051" i="14" s="1"/>
  <c r="AN1052" i="14" s="1"/>
  <c r="AN1053" i="14" s="1"/>
  <c r="AN1054" i="14" s="1"/>
  <c r="AN1055" i="14" s="1"/>
  <c r="AN1056" i="14" s="1"/>
  <c r="AN1057" i="14" s="1"/>
  <c r="AN1058" i="14" s="1"/>
  <c r="AN1059" i="14" s="1"/>
  <c r="AN1060" i="14" s="1"/>
  <c r="AN1061" i="14" s="1"/>
  <c r="AN1062" i="14" s="1"/>
  <c r="AN1063" i="14" s="1"/>
  <c r="AN1064" i="14" s="1"/>
  <c r="AN1065" i="14" s="1"/>
  <c r="AN1066" i="14" s="1"/>
  <c r="AN1067" i="14" s="1"/>
  <c r="AN1068" i="14" s="1"/>
  <c r="AN1069" i="14" s="1"/>
  <c r="AN1070" i="14" s="1"/>
  <c r="AN1071" i="14" s="1"/>
  <c r="AN1072" i="14" s="1"/>
  <c r="AN1073" i="14" s="1"/>
  <c r="AN1074" i="14" s="1"/>
  <c r="AN1075" i="14" s="1"/>
  <c r="AN1076" i="14" s="1"/>
  <c r="AN1077" i="14" s="1"/>
  <c r="AN1078" i="14" s="1"/>
  <c r="AN1079" i="14" s="1"/>
  <c r="AN1080" i="14" s="1"/>
  <c r="AN1081" i="14" s="1"/>
  <c r="AN1082" i="14" s="1"/>
  <c r="AN1083" i="14" s="1"/>
  <c r="AN1084" i="14" s="1"/>
  <c r="AN1085" i="14" s="1"/>
  <c r="AN1086" i="14" s="1"/>
  <c r="AN1087" i="14" s="1"/>
  <c r="AN1088" i="14" s="1"/>
  <c r="AN1089" i="14" s="1"/>
  <c r="AN1090" i="14" s="1"/>
  <c r="AN1091" i="14" s="1"/>
  <c r="AN1092" i="14" s="1"/>
  <c r="AN1093" i="14" s="1"/>
  <c r="AN1094" i="14" s="1"/>
  <c r="AN1095" i="14" s="1"/>
  <c r="AN1096" i="14" s="1"/>
  <c r="AN1097" i="14" s="1"/>
  <c r="AN1098" i="14" s="1"/>
  <c r="AN1099" i="14" s="1"/>
  <c r="AN1100" i="14" s="1"/>
  <c r="AN1101" i="14" s="1"/>
  <c r="AN1102" i="14" s="1"/>
  <c r="AN1103" i="14" s="1"/>
  <c r="AN1104" i="14" s="1"/>
  <c r="AN1105" i="14" s="1"/>
  <c r="AN1106" i="14" s="1"/>
  <c r="AN1107" i="14" s="1"/>
  <c r="AN1108" i="14" s="1"/>
  <c r="AN1109" i="14" s="1"/>
  <c r="AN1110" i="14" s="1"/>
  <c r="AN1111" i="14" s="1"/>
  <c r="AN1112" i="14" s="1"/>
  <c r="AN1113" i="14" s="1"/>
  <c r="AN1114" i="14" s="1"/>
  <c r="AN1115" i="14" s="1"/>
  <c r="AN1116" i="14" s="1"/>
  <c r="AN1117" i="14" s="1"/>
  <c r="AN1118" i="14" s="1"/>
  <c r="AN1119" i="14" s="1"/>
  <c r="AN1120" i="14" s="1"/>
  <c r="AN1121" i="14" s="1"/>
  <c r="AN1122" i="14" s="1"/>
  <c r="AN1123" i="14" s="1"/>
  <c r="AN1124" i="14" s="1"/>
  <c r="AN1125" i="14" s="1"/>
  <c r="AN1126" i="14" s="1"/>
  <c r="AN1127" i="14" s="1"/>
  <c r="AN1128" i="14" s="1"/>
  <c r="AN1129" i="14" s="1"/>
  <c r="AN1130" i="14" s="1"/>
  <c r="AN1131" i="14" s="1"/>
  <c r="AN1132" i="14" s="1"/>
  <c r="AN1133" i="14" s="1"/>
  <c r="AN1134" i="14" s="1"/>
  <c r="AN1135" i="14" s="1"/>
  <c r="AN1136" i="14" s="1"/>
  <c r="AN1137" i="14" s="1"/>
  <c r="AN1138" i="14" s="1"/>
  <c r="AN1139" i="14" s="1"/>
  <c r="AN1140" i="14" s="1"/>
  <c r="AN1141" i="14" s="1"/>
  <c r="AN1142" i="14" s="1"/>
  <c r="AN1143" i="14" s="1"/>
  <c r="AN1144" i="14" s="1"/>
  <c r="AN1145" i="14" s="1"/>
  <c r="AN1146" i="14" s="1"/>
  <c r="AN1147" i="14" s="1"/>
  <c r="AN1148" i="14" s="1"/>
  <c r="AN1149" i="14" s="1"/>
  <c r="AN1150" i="14" s="1"/>
  <c r="AN1151" i="14" s="1"/>
  <c r="AN1152" i="14" s="1"/>
  <c r="AN1153" i="14" s="1"/>
  <c r="AN1154" i="14" s="1"/>
  <c r="AN1155" i="14" s="1"/>
  <c r="AN1156" i="14" s="1"/>
  <c r="AN1157" i="14" s="1"/>
  <c r="AN1158" i="14" s="1"/>
  <c r="AN1159" i="14" s="1"/>
  <c r="AN1160" i="14" s="1"/>
  <c r="AN1161" i="14" s="1"/>
  <c r="AN1162" i="14" s="1"/>
  <c r="AN1163" i="14" s="1"/>
  <c r="AN1164" i="14" s="1"/>
  <c r="AN1165" i="14" s="1"/>
  <c r="AN1166" i="14" s="1"/>
  <c r="AN1167" i="14" s="1"/>
  <c r="AN1168" i="14" s="1"/>
  <c r="AN1169" i="14" s="1"/>
  <c r="AN1170" i="14" s="1"/>
  <c r="AN1171" i="14" s="1"/>
  <c r="AN1172" i="14" s="1"/>
  <c r="AN1173" i="14" s="1"/>
  <c r="AN1174" i="14" s="1"/>
  <c r="AN1175" i="14" s="1"/>
  <c r="AN1176" i="14" s="1"/>
  <c r="AN1177" i="14" s="1"/>
  <c r="AN1178" i="14" s="1"/>
  <c r="AN1179" i="14" s="1"/>
  <c r="AN1180" i="14" s="1"/>
  <c r="AN1181" i="14" s="1"/>
  <c r="AN1182" i="14" s="1"/>
  <c r="AN1183" i="14" s="1"/>
  <c r="AN1184" i="14" s="1"/>
  <c r="AN1185" i="14" s="1"/>
  <c r="AN1186" i="14" s="1"/>
  <c r="AN1187" i="14" s="1"/>
  <c r="AN1188" i="14" s="1"/>
  <c r="AN1189" i="14" s="1"/>
  <c r="AN1190" i="14" s="1"/>
  <c r="AN1191" i="14" s="1"/>
  <c r="AN1192" i="14" s="1"/>
  <c r="AN1193" i="14" s="1"/>
  <c r="AN1194" i="14" s="1"/>
  <c r="AN1195" i="14" s="1"/>
  <c r="AN1196" i="14" s="1"/>
  <c r="AN1197" i="14" s="1"/>
  <c r="AN1198" i="14" s="1"/>
  <c r="AN1199" i="14" s="1"/>
  <c r="AN1200" i="14" s="1"/>
  <c r="AN1201" i="14" s="1"/>
  <c r="AN1202" i="14" s="1"/>
  <c r="AN1203" i="14" s="1"/>
  <c r="AN1204" i="14" s="1"/>
  <c r="AN1205" i="14" s="1"/>
  <c r="AN1206" i="14" s="1"/>
  <c r="AN1207" i="14" s="1"/>
  <c r="AN1208" i="14" s="1"/>
  <c r="AN1209" i="14" s="1"/>
  <c r="AN1210" i="14" s="1"/>
  <c r="AN1211" i="14" s="1"/>
  <c r="AN1212" i="14" s="1"/>
  <c r="AN1213" i="14" s="1"/>
  <c r="AN1214" i="14" s="1"/>
  <c r="AN1215" i="14" s="1"/>
  <c r="AN1216" i="14" s="1"/>
  <c r="AN1217" i="14" s="1"/>
  <c r="AN1218" i="14" s="1"/>
  <c r="AN1219" i="14" s="1"/>
  <c r="AN1220" i="14" s="1"/>
  <c r="AN1221" i="14" s="1"/>
  <c r="AN1222" i="14" s="1"/>
  <c r="AN1223" i="14" s="1"/>
  <c r="AN1224" i="14" s="1"/>
  <c r="AN1225" i="14" s="1"/>
  <c r="AN1226" i="14" s="1"/>
  <c r="AN1227" i="14" s="1"/>
  <c r="AN1228" i="14" s="1"/>
  <c r="AN1229" i="14" s="1"/>
  <c r="AN1230" i="14" s="1"/>
  <c r="AN1231" i="14" s="1"/>
  <c r="AN1232" i="14" s="1"/>
  <c r="AN1233" i="14" s="1"/>
  <c r="AN1234" i="14" s="1"/>
  <c r="AN1235" i="14" s="1"/>
  <c r="AN1236" i="14" s="1"/>
  <c r="AN1237" i="14" s="1"/>
  <c r="AN1238" i="14" s="1"/>
  <c r="AN1239" i="14" s="1"/>
  <c r="AN1240" i="14" s="1"/>
  <c r="AN1241" i="14" s="1"/>
  <c r="AN1242" i="14" s="1"/>
  <c r="AN1243" i="14" s="1"/>
  <c r="AN1244" i="14" s="1"/>
  <c r="AM2" i="14"/>
  <c r="AL2" i="14"/>
  <c r="AL3" i="14" s="1"/>
  <c r="AL4" i="14" s="1"/>
  <c r="AL5" i="14" s="1"/>
  <c r="AL6" i="14" s="1"/>
  <c r="AL7" i="14" s="1"/>
  <c r="AL8" i="14" s="1"/>
  <c r="AL9" i="14" s="1"/>
  <c r="AL10" i="14" s="1"/>
  <c r="AL11" i="14" s="1"/>
  <c r="AL12" i="14" s="1"/>
  <c r="AL13" i="14" s="1"/>
  <c r="AL14" i="14" s="1"/>
  <c r="AL15" i="14" s="1"/>
  <c r="AL16" i="14" s="1"/>
  <c r="AL17" i="14" s="1"/>
  <c r="AL18" i="14" s="1"/>
  <c r="AL19" i="14" s="1"/>
  <c r="AL20" i="14" s="1"/>
  <c r="AL21" i="14" s="1"/>
  <c r="AL22" i="14" s="1"/>
  <c r="AL23" i="14" s="1"/>
  <c r="AL24" i="14" s="1"/>
  <c r="AL25" i="14" s="1"/>
  <c r="AL26" i="14" s="1"/>
  <c r="AL27" i="14" s="1"/>
  <c r="AL28" i="14" s="1"/>
  <c r="AL29" i="14" s="1"/>
  <c r="AL30" i="14" s="1"/>
  <c r="AL31" i="14" s="1"/>
  <c r="AL32" i="14" s="1"/>
  <c r="AL33" i="14" s="1"/>
  <c r="AL34" i="14" s="1"/>
  <c r="AL35" i="14" s="1"/>
  <c r="AL36" i="14" s="1"/>
  <c r="AL37" i="14" s="1"/>
  <c r="AL38" i="14" s="1"/>
  <c r="AL39" i="14" s="1"/>
  <c r="AL40" i="14" s="1"/>
  <c r="AL41" i="14" s="1"/>
  <c r="AL42" i="14" s="1"/>
  <c r="AL43" i="14" s="1"/>
  <c r="AL44" i="14" s="1"/>
  <c r="AL45" i="14" s="1"/>
  <c r="AL46" i="14" s="1"/>
  <c r="AL47" i="14" s="1"/>
  <c r="AL48" i="14" s="1"/>
  <c r="AL49" i="14" s="1"/>
  <c r="AL50" i="14" s="1"/>
  <c r="AL51" i="14" s="1"/>
  <c r="AL52" i="14" s="1"/>
  <c r="AL53" i="14" s="1"/>
  <c r="AL54" i="14" s="1"/>
  <c r="AL55" i="14" s="1"/>
  <c r="AL56" i="14" s="1"/>
  <c r="AL57" i="14" s="1"/>
  <c r="AL58" i="14" s="1"/>
  <c r="AL59" i="14" s="1"/>
  <c r="AL60" i="14" s="1"/>
  <c r="AL61" i="14" s="1"/>
  <c r="AL62" i="14" s="1"/>
  <c r="AL63" i="14" s="1"/>
  <c r="AL64" i="14" s="1"/>
  <c r="AL65" i="14" s="1"/>
  <c r="AL66" i="14" s="1"/>
  <c r="AL67" i="14" s="1"/>
  <c r="AL68" i="14" s="1"/>
  <c r="AL69" i="14" s="1"/>
  <c r="AL70" i="14" s="1"/>
  <c r="AL71" i="14" s="1"/>
  <c r="AL72" i="14" s="1"/>
  <c r="AL73" i="14" s="1"/>
  <c r="AL74" i="14" s="1"/>
  <c r="AL75" i="14" s="1"/>
  <c r="AL76" i="14" s="1"/>
  <c r="AL77" i="14" s="1"/>
  <c r="AL78" i="14" s="1"/>
  <c r="AL79" i="14" s="1"/>
  <c r="AL80" i="14" s="1"/>
  <c r="AL81" i="14" s="1"/>
  <c r="AL82" i="14" s="1"/>
  <c r="AL83" i="14" s="1"/>
  <c r="AL84" i="14" s="1"/>
  <c r="AL85" i="14" s="1"/>
  <c r="AL86" i="14" s="1"/>
  <c r="AL87" i="14" s="1"/>
  <c r="AL88" i="14" s="1"/>
  <c r="AL89" i="14" s="1"/>
  <c r="AL90" i="14" s="1"/>
  <c r="AL91" i="14" s="1"/>
  <c r="AL92" i="14" s="1"/>
  <c r="AL93" i="14" s="1"/>
  <c r="AL94" i="14" s="1"/>
  <c r="AL95" i="14" s="1"/>
  <c r="AL96" i="14" s="1"/>
  <c r="AL97" i="14" s="1"/>
  <c r="AL98" i="14" s="1"/>
  <c r="AL99" i="14" s="1"/>
  <c r="AL100" i="14" s="1"/>
  <c r="AL101" i="14" s="1"/>
  <c r="AL102" i="14" s="1"/>
  <c r="AL103" i="14" s="1"/>
  <c r="AL104" i="14" s="1"/>
  <c r="AL105" i="14" s="1"/>
  <c r="AL106" i="14" s="1"/>
  <c r="AL107" i="14" s="1"/>
  <c r="AL108" i="14" s="1"/>
  <c r="AL109" i="14" s="1"/>
  <c r="AL110" i="14" s="1"/>
  <c r="AL111" i="14" s="1"/>
  <c r="AL112" i="14" s="1"/>
  <c r="AL113" i="14" s="1"/>
  <c r="AL114" i="14" s="1"/>
  <c r="AL115" i="14" s="1"/>
  <c r="AL116" i="14" s="1"/>
  <c r="AL117" i="14" s="1"/>
  <c r="AL118" i="14" s="1"/>
  <c r="AL119" i="14" s="1"/>
  <c r="AL120" i="14" s="1"/>
  <c r="AL121" i="14" s="1"/>
  <c r="AL122" i="14" s="1"/>
  <c r="AL123" i="14" s="1"/>
  <c r="AL124" i="14" s="1"/>
  <c r="AL125" i="14" s="1"/>
  <c r="AL126" i="14" s="1"/>
  <c r="AL127" i="14" s="1"/>
  <c r="AL128" i="14" s="1"/>
  <c r="AL129" i="14" s="1"/>
  <c r="AL130" i="14" s="1"/>
  <c r="AL131" i="14" s="1"/>
  <c r="AL132" i="14" s="1"/>
  <c r="AL133" i="14" s="1"/>
  <c r="AL134" i="14" s="1"/>
  <c r="AL135" i="14" s="1"/>
  <c r="AL136" i="14" s="1"/>
  <c r="AL137" i="14" s="1"/>
  <c r="AL138" i="14" s="1"/>
  <c r="AL139" i="14" s="1"/>
  <c r="AL140" i="14" s="1"/>
  <c r="AL141" i="14" s="1"/>
  <c r="AL142" i="14" s="1"/>
  <c r="AL143" i="14" s="1"/>
  <c r="AL144" i="14" s="1"/>
  <c r="AL145" i="14" s="1"/>
  <c r="AL146" i="14" s="1"/>
  <c r="AL147" i="14" s="1"/>
  <c r="AL148" i="14" s="1"/>
  <c r="AL149" i="14" s="1"/>
  <c r="AL150" i="14" s="1"/>
  <c r="AL151" i="14" s="1"/>
  <c r="AL152" i="14" s="1"/>
  <c r="AL153" i="14" s="1"/>
  <c r="AL154" i="14" s="1"/>
  <c r="AL155" i="14" s="1"/>
  <c r="AL156" i="14" s="1"/>
  <c r="AL157" i="14" s="1"/>
  <c r="AL158" i="14" s="1"/>
  <c r="AL159" i="14" s="1"/>
  <c r="AL160" i="14" s="1"/>
  <c r="AL161" i="14" s="1"/>
  <c r="AL162" i="14" s="1"/>
  <c r="AL163" i="14" s="1"/>
  <c r="AL164" i="14" s="1"/>
  <c r="AL165" i="14" s="1"/>
  <c r="AL166" i="14" s="1"/>
  <c r="AL167" i="14" s="1"/>
  <c r="AL168" i="14" s="1"/>
  <c r="AL169" i="14" s="1"/>
  <c r="AL170" i="14" s="1"/>
  <c r="AL171" i="14" s="1"/>
  <c r="AL172" i="14" s="1"/>
  <c r="AL173" i="14" s="1"/>
  <c r="AL174" i="14" s="1"/>
  <c r="AL175" i="14" s="1"/>
  <c r="AL176" i="14" s="1"/>
  <c r="AL177" i="14" s="1"/>
  <c r="AL178" i="14" s="1"/>
  <c r="AL179" i="14" s="1"/>
  <c r="AL180" i="14" s="1"/>
  <c r="AL181" i="14" s="1"/>
  <c r="AL182" i="14" s="1"/>
  <c r="AL183" i="14" s="1"/>
  <c r="AL184" i="14" s="1"/>
  <c r="AL185" i="14" s="1"/>
  <c r="AL186" i="14" s="1"/>
  <c r="AL187" i="14" s="1"/>
  <c r="AL188" i="14" s="1"/>
  <c r="AL189" i="14" s="1"/>
  <c r="AL190" i="14" s="1"/>
  <c r="AL191" i="14" s="1"/>
  <c r="AL192" i="14" s="1"/>
  <c r="AL193" i="14" s="1"/>
  <c r="AL194" i="14" s="1"/>
  <c r="AL195" i="14" s="1"/>
  <c r="AL196" i="14" s="1"/>
  <c r="AL197" i="14" s="1"/>
  <c r="AL198" i="14" s="1"/>
  <c r="AL199" i="14" s="1"/>
  <c r="AL200" i="14" s="1"/>
  <c r="AL201" i="14" s="1"/>
  <c r="AL202" i="14" s="1"/>
  <c r="AL203" i="14" s="1"/>
  <c r="AL204" i="14" s="1"/>
  <c r="AL205" i="14" s="1"/>
  <c r="AL206" i="14" s="1"/>
  <c r="AL207" i="14" s="1"/>
  <c r="AL208" i="14" s="1"/>
  <c r="AL209" i="14" s="1"/>
  <c r="AL210" i="14" s="1"/>
  <c r="AL211" i="14" s="1"/>
  <c r="AL212" i="14" s="1"/>
  <c r="AL213" i="14" s="1"/>
  <c r="AL214" i="14" s="1"/>
  <c r="AL215" i="14" s="1"/>
  <c r="AL216" i="14" s="1"/>
  <c r="AL217" i="14" s="1"/>
  <c r="AL218" i="14" s="1"/>
  <c r="AL219" i="14" s="1"/>
  <c r="AL220" i="14" s="1"/>
  <c r="AL221" i="14" s="1"/>
  <c r="AL222" i="14" s="1"/>
  <c r="AL223" i="14" s="1"/>
  <c r="AL224" i="14" s="1"/>
  <c r="AL225" i="14" s="1"/>
  <c r="AL226" i="14" s="1"/>
  <c r="AL227" i="14" s="1"/>
  <c r="AL228" i="14" s="1"/>
  <c r="AL229" i="14" s="1"/>
  <c r="AL230" i="14" s="1"/>
  <c r="AL231" i="14" s="1"/>
  <c r="AL232" i="14" s="1"/>
  <c r="AL233" i="14" s="1"/>
  <c r="AL234" i="14" s="1"/>
  <c r="AL235" i="14" s="1"/>
  <c r="AL236" i="14" s="1"/>
  <c r="AL237" i="14" s="1"/>
  <c r="AL238" i="14" s="1"/>
  <c r="AL239" i="14" s="1"/>
  <c r="AL240" i="14" s="1"/>
  <c r="AL241" i="14" s="1"/>
  <c r="AL242" i="14" s="1"/>
  <c r="AL243" i="14" s="1"/>
  <c r="AL244" i="14" s="1"/>
  <c r="AL245" i="14" s="1"/>
  <c r="AL246" i="14" s="1"/>
  <c r="AL247" i="14" s="1"/>
  <c r="AL248" i="14" s="1"/>
  <c r="AL249" i="14" s="1"/>
  <c r="AL250" i="14" s="1"/>
  <c r="AL251" i="14" s="1"/>
  <c r="AL252" i="14" s="1"/>
  <c r="AL253" i="14" s="1"/>
  <c r="AL254" i="14" s="1"/>
  <c r="AL255" i="14" s="1"/>
  <c r="AL256" i="14" s="1"/>
  <c r="AL257" i="14" s="1"/>
  <c r="AL258" i="14" s="1"/>
  <c r="AL259" i="14" s="1"/>
  <c r="AL260" i="14" s="1"/>
  <c r="AL261" i="14" s="1"/>
  <c r="AL262" i="14" s="1"/>
  <c r="AL263" i="14" s="1"/>
  <c r="AL264" i="14" s="1"/>
  <c r="AL265" i="14" s="1"/>
  <c r="AL266" i="14" s="1"/>
  <c r="AL267" i="14" s="1"/>
  <c r="AL268" i="14" s="1"/>
  <c r="AL269" i="14" s="1"/>
  <c r="AL270" i="14" s="1"/>
  <c r="AL271" i="14" s="1"/>
  <c r="AL272" i="14" s="1"/>
  <c r="AL273" i="14" s="1"/>
  <c r="AL274" i="14" s="1"/>
  <c r="AL275" i="14" s="1"/>
  <c r="AL276" i="14" s="1"/>
  <c r="AL277" i="14" s="1"/>
  <c r="AL278" i="14" s="1"/>
  <c r="AL279" i="14" s="1"/>
  <c r="AL280" i="14" s="1"/>
  <c r="AL281" i="14" s="1"/>
  <c r="AL282" i="14" s="1"/>
  <c r="AL283" i="14" s="1"/>
  <c r="AL284" i="14" s="1"/>
  <c r="AL285" i="14" s="1"/>
  <c r="AL286" i="14" s="1"/>
  <c r="AL287" i="14" s="1"/>
  <c r="AL288" i="14" s="1"/>
  <c r="AL289" i="14" s="1"/>
  <c r="AL290" i="14" s="1"/>
  <c r="AL291" i="14" s="1"/>
  <c r="AL292" i="14" s="1"/>
  <c r="AL293" i="14" s="1"/>
  <c r="AL294" i="14" s="1"/>
  <c r="AL295" i="14" s="1"/>
  <c r="AL296" i="14" s="1"/>
  <c r="AL297" i="14" s="1"/>
  <c r="AL298" i="14" s="1"/>
  <c r="AL299" i="14" s="1"/>
  <c r="AL300" i="14" s="1"/>
  <c r="AL301" i="14" s="1"/>
  <c r="AL302" i="14" s="1"/>
  <c r="AL303" i="14" s="1"/>
  <c r="AL304" i="14" s="1"/>
  <c r="AL305" i="14" s="1"/>
  <c r="AL306" i="14" s="1"/>
  <c r="AL307" i="14" s="1"/>
  <c r="AL308" i="14" s="1"/>
  <c r="AL309" i="14" s="1"/>
  <c r="AL310" i="14" s="1"/>
  <c r="AL311" i="14" s="1"/>
  <c r="AL312" i="14" s="1"/>
  <c r="AL313" i="14" s="1"/>
  <c r="AL314" i="14" s="1"/>
  <c r="AL315" i="14" s="1"/>
  <c r="AL316" i="14" s="1"/>
  <c r="AL317" i="14" s="1"/>
  <c r="AL318" i="14" s="1"/>
  <c r="AL319" i="14" s="1"/>
  <c r="AL320" i="14" s="1"/>
  <c r="AL321" i="14" s="1"/>
  <c r="AL322" i="14" s="1"/>
  <c r="AL323" i="14" s="1"/>
  <c r="AL324" i="14" s="1"/>
  <c r="AL325" i="14" s="1"/>
  <c r="AL326" i="14" s="1"/>
  <c r="AL327" i="14" s="1"/>
  <c r="AL328" i="14" s="1"/>
  <c r="AL329" i="14" s="1"/>
  <c r="AL330" i="14" s="1"/>
  <c r="AL331" i="14" s="1"/>
  <c r="AL332" i="14" s="1"/>
  <c r="AL333" i="14" s="1"/>
  <c r="AL334" i="14" s="1"/>
  <c r="AL335" i="14" s="1"/>
  <c r="AL336" i="14" s="1"/>
  <c r="AL337" i="14" s="1"/>
  <c r="AL338" i="14" s="1"/>
  <c r="AL339" i="14" s="1"/>
  <c r="AL340" i="14" s="1"/>
  <c r="AL341" i="14" s="1"/>
  <c r="AL342" i="14" s="1"/>
  <c r="AL343" i="14" s="1"/>
  <c r="AL344" i="14" s="1"/>
  <c r="AL345" i="14" s="1"/>
  <c r="AL346" i="14" s="1"/>
  <c r="AL347" i="14" s="1"/>
  <c r="AL348" i="14" s="1"/>
  <c r="AL349" i="14" s="1"/>
  <c r="AL350" i="14" s="1"/>
  <c r="AL351" i="14" s="1"/>
  <c r="AL352" i="14" s="1"/>
  <c r="AL353" i="14" s="1"/>
  <c r="AL354" i="14" s="1"/>
  <c r="AL355" i="14" s="1"/>
  <c r="AL356" i="14" s="1"/>
  <c r="AL357" i="14" s="1"/>
  <c r="AL358" i="14" s="1"/>
  <c r="AL359" i="14" s="1"/>
  <c r="AL360" i="14" s="1"/>
  <c r="AL361" i="14" s="1"/>
  <c r="AL362" i="14" s="1"/>
  <c r="AL363" i="14" s="1"/>
  <c r="AL364" i="14" s="1"/>
  <c r="AL365" i="14" s="1"/>
  <c r="AL366" i="14" s="1"/>
  <c r="AL367" i="14" s="1"/>
  <c r="AL368" i="14" s="1"/>
  <c r="AL369" i="14" s="1"/>
  <c r="AL370" i="14" s="1"/>
  <c r="AL371" i="14" s="1"/>
  <c r="AL372" i="14" s="1"/>
  <c r="AL373" i="14" s="1"/>
  <c r="AL374" i="14" s="1"/>
  <c r="AL375" i="14" s="1"/>
  <c r="AL376" i="14" s="1"/>
  <c r="AL377" i="14" s="1"/>
  <c r="AL378" i="14" s="1"/>
  <c r="AL379" i="14" s="1"/>
  <c r="AL380" i="14" s="1"/>
  <c r="AL381" i="14" s="1"/>
  <c r="AL382" i="14" s="1"/>
  <c r="AL383" i="14" s="1"/>
  <c r="AL384" i="14" s="1"/>
  <c r="AL385" i="14" s="1"/>
  <c r="AL386" i="14" s="1"/>
  <c r="AL387" i="14" s="1"/>
  <c r="AL388" i="14" s="1"/>
  <c r="AL389" i="14" s="1"/>
  <c r="AL390" i="14" s="1"/>
  <c r="AL391" i="14" s="1"/>
  <c r="AL392" i="14" s="1"/>
  <c r="AL393" i="14" s="1"/>
  <c r="AL394" i="14" s="1"/>
  <c r="AL395" i="14" s="1"/>
  <c r="AL396" i="14" s="1"/>
  <c r="AL397" i="14" s="1"/>
  <c r="AL398" i="14" s="1"/>
  <c r="AL399" i="14" s="1"/>
  <c r="AL400" i="14" s="1"/>
  <c r="AL401" i="14" s="1"/>
  <c r="AL402" i="14" s="1"/>
  <c r="AL403" i="14" s="1"/>
  <c r="AL404" i="14" s="1"/>
  <c r="AL405" i="14" s="1"/>
  <c r="AL406" i="14" s="1"/>
  <c r="AL407" i="14" s="1"/>
  <c r="AL408" i="14" s="1"/>
  <c r="AL409" i="14" s="1"/>
  <c r="AL410" i="14" s="1"/>
  <c r="AL411" i="14" s="1"/>
  <c r="AL412" i="14" s="1"/>
  <c r="AL413" i="14" s="1"/>
  <c r="AL414" i="14" s="1"/>
  <c r="AL415" i="14" s="1"/>
  <c r="AL416" i="14" s="1"/>
  <c r="AL417" i="14" s="1"/>
  <c r="AL418" i="14" s="1"/>
  <c r="AL419" i="14" s="1"/>
  <c r="AL420" i="14" s="1"/>
  <c r="AL421" i="14" s="1"/>
  <c r="AL422" i="14" s="1"/>
  <c r="AL423" i="14" s="1"/>
  <c r="AL424" i="14" s="1"/>
  <c r="AL425" i="14" s="1"/>
  <c r="AL426" i="14" s="1"/>
  <c r="AL427" i="14" s="1"/>
  <c r="AL428" i="14" s="1"/>
  <c r="AL429" i="14" s="1"/>
  <c r="AL430" i="14" s="1"/>
  <c r="AL431" i="14" s="1"/>
  <c r="AL432" i="14" s="1"/>
  <c r="AL433" i="14" s="1"/>
  <c r="AL434" i="14" s="1"/>
  <c r="AL435" i="14" s="1"/>
  <c r="AL436" i="14" s="1"/>
  <c r="AL437" i="14" s="1"/>
  <c r="AL438" i="14" s="1"/>
  <c r="AL439" i="14" s="1"/>
  <c r="AL440" i="14" s="1"/>
  <c r="AL441" i="14" s="1"/>
  <c r="AL442" i="14" s="1"/>
  <c r="AL443" i="14" s="1"/>
  <c r="AL444" i="14" s="1"/>
  <c r="AL445" i="14" s="1"/>
  <c r="AL446" i="14" s="1"/>
  <c r="AL447" i="14" s="1"/>
  <c r="AL448" i="14" s="1"/>
  <c r="AL449" i="14" s="1"/>
  <c r="AL450" i="14" s="1"/>
  <c r="AL451" i="14" s="1"/>
  <c r="AL452" i="14" s="1"/>
  <c r="AL453" i="14" s="1"/>
  <c r="AL454" i="14" s="1"/>
  <c r="AL455" i="14" s="1"/>
  <c r="AL456" i="14" s="1"/>
  <c r="AL457" i="14" s="1"/>
  <c r="AL458" i="14" s="1"/>
  <c r="AL459" i="14" s="1"/>
  <c r="AL460" i="14" s="1"/>
  <c r="AL461" i="14" s="1"/>
  <c r="AL462" i="14" s="1"/>
  <c r="AL463" i="14" s="1"/>
  <c r="AL464" i="14" s="1"/>
  <c r="AL465" i="14" s="1"/>
  <c r="AL466" i="14" s="1"/>
  <c r="AL467" i="14" s="1"/>
  <c r="AL468" i="14" s="1"/>
  <c r="AL469" i="14" s="1"/>
  <c r="AL470" i="14" s="1"/>
  <c r="AL471" i="14" s="1"/>
  <c r="AL472" i="14" s="1"/>
  <c r="AL473" i="14" s="1"/>
  <c r="AL474" i="14" s="1"/>
  <c r="AL475" i="14" s="1"/>
  <c r="AL476" i="14" s="1"/>
  <c r="AL477" i="14" s="1"/>
  <c r="AL478" i="14" s="1"/>
  <c r="AL479" i="14" s="1"/>
  <c r="AL480" i="14" s="1"/>
  <c r="AL481" i="14" s="1"/>
  <c r="AL482" i="14" s="1"/>
  <c r="AL483" i="14" s="1"/>
  <c r="AL484" i="14" s="1"/>
  <c r="AL485" i="14" s="1"/>
  <c r="AL486" i="14" s="1"/>
  <c r="AL487" i="14" s="1"/>
  <c r="AL488" i="14" s="1"/>
  <c r="AL489" i="14" s="1"/>
  <c r="AL490" i="14" s="1"/>
  <c r="AL491" i="14" s="1"/>
  <c r="AL492" i="14" s="1"/>
  <c r="AL493" i="14" s="1"/>
  <c r="AL494" i="14" s="1"/>
  <c r="AL495" i="14" s="1"/>
  <c r="AL496" i="14" s="1"/>
  <c r="AL497" i="14" s="1"/>
  <c r="AL498" i="14" s="1"/>
  <c r="AL499" i="14" s="1"/>
  <c r="AL500" i="14" s="1"/>
  <c r="AL501" i="14" s="1"/>
  <c r="AL502" i="14" s="1"/>
  <c r="AL503" i="14" s="1"/>
  <c r="AL504" i="14" s="1"/>
  <c r="AL505" i="14" s="1"/>
  <c r="AL506" i="14" s="1"/>
  <c r="AL507" i="14" s="1"/>
  <c r="AL508" i="14" s="1"/>
  <c r="AL509" i="14" s="1"/>
  <c r="AL510" i="14" s="1"/>
  <c r="AL511" i="14" s="1"/>
  <c r="AL512" i="14" s="1"/>
  <c r="AL513" i="14" s="1"/>
  <c r="AL514" i="14" s="1"/>
  <c r="AL515" i="14" s="1"/>
  <c r="AL516" i="14" s="1"/>
  <c r="AL517" i="14" s="1"/>
  <c r="AL518" i="14" s="1"/>
  <c r="AL519" i="14" s="1"/>
  <c r="AL520" i="14" s="1"/>
  <c r="AL521" i="14" s="1"/>
  <c r="AL522" i="14" s="1"/>
  <c r="AL523" i="14" s="1"/>
  <c r="AL524" i="14" s="1"/>
  <c r="AL525" i="14" s="1"/>
  <c r="AL526" i="14" s="1"/>
  <c r="AL527" i="14" s="1"/>
  <c r="AL528" i="14" s="1"/>
  <c r="AL529" i="14" s="1"/>
  <c r="AL530" i="14" s="1"/>
  <c r="AL531" i="14" s="1"/>
  <c r="AL532" i="14" s="1"/>
  <c r="AL533" i="14" s="1"/>
  <c r="AL534" i="14" s="1"/>
  <c r="AL535" i="14" s="1"/>
  <c r="AL536" i="14" s="1"/>
  <c r="AL537" i="14" s="1"/>
  <c r="AL538" i="14" s="1"/>
  <c r="AL539" i="14" s="1"/>
  <c r="AL540" i="14" s="1"/>
  <c r="AL541" i="14" s="1"/>
  <c r="AL542" i="14" s="1"/>
  <c r="AL543" i="14" s="1"/>
  <c r="AL544" i="14" s="1"/>
  <c r="AL545" i="14" s="1"/>
  <c r="AL546" i="14" s="1"/>
  <c r="AL547" i="14" s="1"/>
  <c r="AL548" i="14" s="1"/>
  <c r="AL549" i="14" s="1"/>
  <c r="AL550" i="14" s="1"/>
  <c r="AL551" i="14" s="1"/>
  <c r="AL552" i="14" s="1"/>
  <c r="AL553" i="14" s="1"/>
  <c r="AL554" i="14" s="1"/>
  <c r="AL555" i="14" s="1"/>
  <c r="AL556" i="14" s="1"/>
  <c r="AL557" i="14" s="1"/>
  <c r="AL558" i="14" s="1"/>
  <c r="AL559" i="14" s="1"/>
  <c r="AL560" i="14" s="1"/>
  <c r="AL561" i="14" s="1"/>
  <c r="AL562" i="14" s="1"/>
  <c r="AL563" i="14" s="1"/>
  <c r="AL564" i="14" s="1"/>
  <c r="AL565" i="14" s="1"/>
  <c r="AL566" i="14" s="1"/>
  <c r="AL567" i="14" s="1"/>
  <c r="AL568" i="14" s="1"/>
  <c r="AL569" i="14" s="1"/>
  <c r="AL570" i="14" s="1"/>
  <c r="AL571" i="14" s="1"/>
  <c r="AL572" i="14" s="1"/>
  <c r="AL573" i="14" s="1"/>
  <c r="AL574" i="14" s="1"/>
  <c r="AL575" i="14" s="1"/>
  <c r="AL576" i="14" s="1"/>
  <c r="AL577" i="14" s="1"/>
  <c r="AL578" i="14" s="1"/>
  <c r="AL579" i="14" s="1"/>
  <c r="AL580" i="14" s="1"/>
  <c r="AL581" i="14" s="1"/>
  <c r="AL582" i="14" s="1"/>
  <c r="AL583" i="14" s="1"/>
  <c r="AL584" i="14" s="1"/>
  <c r="AL585" i="14" s="1"/>
  <c r="AL586" i="14" s="1"/>
  <c r="AL587" i="14" s="1"/>
  <c r="AL588" i="14" s="1"/>
  <c r="AL589" i="14" s="1"/>
  <c r="AL590" i="14" s="1"/>
  <c r="AL591" i="14" s="1"/>
  <c r="AL592" i="14" s="1"/>
  <c r="AL593" i="14" s="1"/>
  <c r="AL594" i="14" s="1"/>
  <c r="AL595" i="14" s="1"/>
  <c r="AL596" i="14" s="1"/>
  <c r="AL597" i="14" s="1"/>
  <c r="AL598" i="14" s="1"/>
  <c r="AL599" i="14" s="1"/>
  <c r="AL600" i="14" s="1"/>
  <c r="AL601" i="14" s="1"/>
  <c r="AL602" i="14" s="1"/>
  <c r="AL603" i="14" s="1"/>
  <c r="AL604" i="14" s="1"/>
  <c r="AL605" i="14" s="1"/>
  <c r="AL606" i="14" s="1"/>
  <c r="AL607" i="14" s="1"/>
  <c r="AL608" i="14" s="1"/>
  <c r="AL609" i="14" s="1"/>
  <c r="AL610" i="14" s="1"/>
  <c r="AL611" i="14" s="1"/>
  <c r="AL612" i="14" s="1"/>
  <c r="AL613" i="14" s="1"/>
  <c r="AL614" i="14" s="1"/>
  <c r="AL615" i="14" s="1"/>
  <c r="AL616" i="14" s="1"/>
  <c r="AL617" i="14" s="1"/>
  <c r="AL618" i="14" s="1"/>
  <c r="AL619" i="14" s="1"/>
  <c r="AL620" i="14" s="1"/>
  <c r="AL621" i="14" s="1"/>
  <c r="AL622" i="14" s="1"/>
  <c r="AL623" i="14" s="1"/>
  <c r="AL624" i="14" s="1"/>
  <c r="AL625" i="14" s="1"/>
  <c r="AL626" i="14" s="1"/>
  <c r="AL627" i="14" s="1"/>
  <c r="AL628" i="14" s="1"/>
  <c r="AL629" i="14" s="1"/>
  <c r="AL630" i="14" s="1"/>
  <c r="AL631" i="14" s="1"/>
  <c r="AL632" i="14" s="1"/>
  <c r="AL633" i="14" s="1"/>
  <c r="AL634" i="14" s="1"/>
  <c r="AL635" i="14" s="1"/>
  <c r="AL636" i="14" s="1"/>
  <c r="AL637" i="14" s="1"/>
  <c r="AL638" i="14" s="1"/>
  <c r="AL639" i="14" s="1"/>
  <c r="AL640" i="14" s="1"/>
  <c r="AL641" i="14" s="1"/>
  <c r="AL642" i="14" s="1"/>
  <c r="AL643" i="14" s="1"/>
  <c r="AL644" i="14" s="1"/>
  <c r="AL645" i="14" s="1"/>
  <c r="AL646" i="14" s="1"/>
  <c r="AL647" i="14" s="1"/>
  <c r="AL648" i="14" s="1"/>
  <c r="AL649" i="14" s="1"/>
  <c r="AL650" i="14" s="1"/>
  <c r="AL651" i="14" s="1"/>
  <c r="AL652" i="14" s="1"/>
  <c r="AL653" i="14" s="1"/>
  <c r="AL654" i="14" s="1"/>
  <c r="AL655" i="14" s="1"/>
  <c r="AL656" i="14" s="1"/>
  <c r="AL657" i="14" s="1"/>
  <c r="AL658" i="14" s="1"/>
  <c r="AL659" i="14" s="1"/>
  <c r="AL660" i="14" s="1"/>
  <c r="AL661" i="14" s="1"/>
  <c r="AL662" i="14" s="1"/>
  <c r="AL663" i="14" s="1"/>
  <c r="AL664" i="14" s="1"/>
  <c r="AL665" i="14" s="1"/>
  <c r="AL666" i="14" s="1"/>
  <c r="AL667" i="14" s="1"/>
  <c r="AL668" i="14" s="1"/>
  <c r="AL669" i="14" s="1"/>
  <c r="AL670" i="14" s="1"/>
  <c r="AL671" i="14" s="1"/>
  <c r="AL672" i="14" s="1"/>
  <c r="AL673" i="14" s="1"/>
  <c r="AL674" i="14" s="1"/>
  <c r="AL675" i="14" s="1"/>
  <c r="AL676" i="14" s="1"/>
  <c r="AL677" i="14" s="1"/>
  <c r="AL678" i="14" s="1"/>
  <c r="AL679" i="14" s="1"/>
  <c r="AL680" i="14" s="1"/>
  <c r="AL681" i="14" s="1"/>
  <c r="AL682" i="14" s="1"/>
  <c r="AL683" i="14" s="1"/>
  <c r="AL684" i="14" s="1"/>
  <c r="AL685" i="14" s="1"/>
  <c r="AL686" i="14" s="1"/>
  <c r="AL687" i="14" s="1"/>
  <c r="AL688" i="14" s="1"/>
  <c r="AL689" i="14" s="1"/>
  <c r="AL690" i="14" s="1"/>
  <c r="AL691" i="14" s="1"/>
  <c r="AL692" i="14" s="1"/>
  <c r="AL693" i="14" s="1"/>
  <c r="AL694" i="14" s="1"/>
  <c r="AL695" i="14" s="1"/>
  <c r="AL696" i="14" s="1"/>
  <c r="AL697" i="14" s="1"/>
  <c r="AL698" i="14" s="1"/>
  <c r="AL699" i="14" s="1"/>
  <c r="AL700" i="14" s="1"/>
  <c r="AL701" i="14" s="1"/>
  <c r="AL702" i="14" s="1"/>
  <c r="AL703" i="14" s="1"/>
  <c r="AL704" i="14" s="1"/>
  <c r="AL705" i="14" s="1"/>
  <c r="AL706" i="14" s="1"/>
  <c r="AL707" i="14" s="1"/>
  <c r="AL708" i="14" s="1"/>
  <c r="AL709" i="14" s="1"/>
  <c r="AL710" i="14" s="1"/>
  <c r="AL711" i="14" s="1"/>
  <c r="AL712" i="14" s="1"/>
  <c r="AL713" i="14" s="1"/>
  <c r="AL714" i="14" s="1"/>
  <c r="AL715" i="14" s="1"/>
  <c r="AL716" i="14" s="1"/>
  <c r="AL717" i="14" s="1"/>
  <c r="AL718" i="14" s="1"/>
  <c r="AL719" i="14" s="1"/>
  <c r="AL720" i="14" s="1"/>
  <c r="AL721" i="14" s="1"/>
  <c r="AL722" i="14" s="1"/>
  <c r="AL723" i="14" s="1"/>
  <c r="AL724" i="14" s="1"/>
  <c r="AL725" i="14" s="1"/>
  <c r="AL726" i="14" s="1"/>
  <c r="AL727" i="14" s="1"/>
  <c r="AL728" i="14" s="1"/>
  <c r="AL729" i="14" s="1"/>
  <c r="AL730" i="14" s="1"/>
  <c r="AL731" i="14" s="1"/>
  <c r="AL732" i="14" s="1"/>
  <c r="AL733" i="14" s="1"/>
  <c r="AL734" i="14" s="1"/>
  <c r="AL735" i="14" s="1"/>
  <c r="AL736" i="14" s="1"/>
  <c r="AL737" i="14" s="1"/>
  <c r="AL738" i="14" s="1"/>
  <c r="AL739" i="14" s="1"/>
  <c r="AL740" i="14" s="1"/>
  <c r="AL741" i="14" s="1"/>
  <c r="AL742" i="14" s="1"/>
  <c r="AL743" i="14" s="1"/>
  <c r="AL744" i="14" s="1"/>
  <c r="AL745" i="14" s="1"/>
  <c r="AL746" i="14" s="1"/>
  <c r="AL747" i="14" s="1"/>
  <c r="AL748" i="14" s="1"/>
  <c r="AL749" i="14" s="1"/>
  <c r="AL750" i="14" s="1"/>
  <c r="AL751" i="14" s="1"/>
  <c r="AL752" i="14" s="1"/>
  <c r="AL753" i="14" s="1"/>
  <c r="AL754" i="14" s="1"/>
  <c r="AL755" i="14" s="1"/>
  <c r="AL756" i="14" s="1"/>
  <c r="AL757" i="14" s="1"/>
  <c r="AL758" i="14" s="1"/>
  <c r="AL759" i="14" s="1"/>
  <c r="AL760" i="14" s="1"/>
  <c r="AL761" i="14" s="1"/>
  <c r="AL762" i="14" s="1"/>
  <c r="AL763" i="14" s="1"/>
  <c r="AL764" i="14" s="1"/>
  <c r="AL765" i="14" s="1"/>
  <c r="AL766" i="14" s="1"/>
  <c r="AL767" i="14" s="1"/>
  <c r="AL768" i="14" s="1"/>
  <c r="AL769" i="14" s="1"/>
  <c r="AL770" i="14" s="1"/>
  <c r="AL771" i="14" s="1"/>
  <c r="AL772" i="14" s="1"/>
  <c r="AL773" i="14" s="1"/>
  <c r="AL774" i="14" s="1"/>
  <c r="AL775" i="14" s="1"/>
  <c r="AL776" i="14" s="1"/>
  <c r="AL777" i="14" s="1"/>
  <c r="AL778" i="14" s="1"/>
  <c r="AL779" i="14" s="1"/>
  <c r="AL780" i="14" s="1"/>
  <c r="AL781" i="14" s="1"/>
  <c r="AL782" i="14" s="1"/>
  <c r="AL783" i="14" s="1"/>
  <c r="AL784" i="14" s="1"/>
  <c r="AL785" i="14" s="1"/>
  <c r="AL786" i="14" s="1"/>
  <c r="AL787" i="14" s="1"/>
  <c r="AL788" i="14" s="1"/>
  <c r="AL789" i="14" s="1"/>
  <c r="AL790" i="14" s="1"/>
  <c r="AL791" i="14" s="1"/>
  <c r="AL792" i="14" s="1"/>
  <c r="AL793" i="14" s="1"/>
  <c r="AL794" i="14" s="1"/>
  <c r="AL795" i="14" s="1"/>
  <c r="AL796" i="14" s="1"/>
  <c r="AL797" i="14" s="1"/>
  <c r="AL798" i="14" s="1"/>
  <c r="AL799" i="14" s="1"/>
  <c r="AL800" i="14" s="1"/>
  <c r="AL801" i="14" s="1"/>
  <c r="AL802" i="14" s="1"/>
  <c r="AL803" i="14" s="1"/>
  <c r="AL804" i="14" s="1"/>
  <c r="AL805" i="14" s="1"/>
  <c r="AL806" i="14" s="1"/>
  <c r="AL807" i="14" s="1"/>
  <c r="AL808" i="14" s="1"/>
  <c r="AL809" i="14" s="1"/>
  <c r="AL810" i="14" s="1"/>
  <c r="AL811" i="14" s="1"/>
  <c r="AL812" i="14" s="1"/>
  <c r="AL813" i="14" s="1"/>
  <c r="AL814" i="14" s="1"/>
  <c r="AL815" i="14" s="1"/>
  <c r="AL816" i="14" s="1"/>
  <c r="AL817" i="14" s="1"/>
  <c r="AL818" i="14" s="1"/>
  <c r="AL819" i="14" s="1"/>
  <c r="AL820" i="14" s="1"/>
  <c r="AL821" i="14" s="1"/>
  <c r="AL822" i="14" s="1"/>
  <c r="AL823" i="14" s="1"/>
  <c r="AL824" i="14" s="1"/>
  <c r="AL825" i="14" s="1"/>
  <c r="AL826" i="14" s="1"/>
  <c r="AL827" i="14" s="1"/>
  <c r="AL828" i="14" s="1"/>
  <c r="AL829" i="14" s="1"/>
  <c r="AL830" i="14" s="1"/>
  <c r="AL831" i="14" s="1"/>
  <c r="AL832" i="14" s="1"/>
  <c r="AL833" i="14" s="1"/>
  <c r="AL834" i="14" s="1"/>
  <c r="AL835" i="14" s="1"/>
  <c r="AL836" i="14" s="1"/>
  <c r="AL837" i="14" s="1"/>
  <c r="AL838" i="14" s="1"/>
  <c r="AL839" i="14" s="1"/>
  <c r="AL840" i="14" s="1"/>
  <c r="AL841" i="14" s="1"/>
  <c r="AL842" i="14" s="1"/>
  <c r="AL843" i="14" s="1"/>
  <c r="AL844" i="14" s="1"/>
  <c r="AL845" i="14" s="1"/>
  <c r="AL846" i="14" s="1"/>
  <c r="AL847" i="14" s="1"/>
  <c r="AL848" i="14" s="1"/>
  <c r="AL849" i="14" s="1"/>
  <c r="AL850" i="14" s="1"/>
  <c r="AL851" i="14" s="1"/>
  <c r="AL852" i="14" s="1"/>
  <c r="AL853" i="14" s="1"/>
  <c r="AL854" i="14" s="1"/>
  <c r="AL855" i="14" s="1"/>
  <c r="AL856" i="14" s="1"/>
  <c r="AL857" i="14" s="1"/>
  <c r="AL858" i="14" s="1"/>
  <c r="AL859" i="14" s="1"/>
  <c r="AL860" i="14" s="1"/>
  <c r="AL861" i="14" s="1"/>
  <c r="AL862" i="14" s="1"/>
  <c r="AL863" i="14" s="1"/>
  <c r="AL864" i="14" s="1"/>
  <c r="AL865" i="14" s="1"/>
  <c r="AL866" i="14" s="1"/>
  <c r="AL867" i="14" s="1"/>
  <c r="AL868" i="14" s="1"/>
  <c r="AL869" i="14" s="1"/>
  <c r="AL870" i="14" s="1"/>
  <c r="AL871" i="14" s="1"/>
  <c r="AL872" i="14" s="1"/>
  <c r="AL873" i="14" s="1"/>
  <c r="AL874" i="14" s="1"/>
  <c r="AL875" i="14" s="1"/>
  <c r="AL876" i="14" s="1"/>
  <c r="AL877" i="14" s="1"/>
  <c r="AL878" i="14" s="1"/>
  <c r="AL879" i="14" s="1"/>
  <c r="AL880" i="14" s="1"/>
  <c r="AL881" i="14" s="1"/>
  <c r="AL882" i="14" s="1"/>
  <c r="AL883" i="14" s="1"/>
  <c r="AL884" i="14" s="1"/>
  <c r="AL885" i="14" s="1"/>
  <c r="AL886" i="14" s="1"/>
  <c r="AL887" i="14" s="1"/>
  <c r="AL888" i="14" s="1"/>
  <c r="AL889" i="14" s="1"/>
  <c r="AL890" i="14" s="1"/>
  <c r="AL891" i="14" s="1"/>
  <c r="AL892" i="14" s="1"/>
  <c r="AL893" i="14" s="1"/>
  <c r="AL894" i="14" s="1"/>
  <c r="AL895" i="14" s="1"/>
  <c r="AL896" i="14" s="1"/>
  <c r="AL897" i="14" s="1"/>
  <c r="AL898" i="14" s="1"/>
  <c r="AL899" i="14" s="1"/>
  <c r="AL900" i="14" s="1"/>
  <c r="AL901" i="14" s="1"/>
  <c r="AL902" i="14" s="1"/>
  <c r="AL903" i="14" s="1"/>
  <c r="AL904" i="14" s="1"/>
  <c r="AL905" i="14" s="1"/>
  <c r="AL906" i="14" s="1"/>
  <c r="AL907" i="14" s="1"/>
  <c r="AL908" i="14" s="1"/>
  <c r="AL909" i="14" s="1"/>
  <c r="AL910" i="14" s="1"/>
  <c r="AL911" i="14" s="1"/>
  <c r="AL912" i="14" s="1"/>
  <c r="AL913" i="14" s="1"/>
  <c r="AL914" i="14" s="1"/>
  <c r="AL915" i="14" s="1"/>
  <c r="AL916" i="14" s="1"/>
  <c r="AL917" i="14" s="1"/>
  <c r="AL918" i="14" s="1"/>
  <c r="AL919" i="14" s="1"/>
  <c r="AL920" i="14" s="1"/>
  <c r="AL921" i="14" s="1"/>
  <c r="AL922" i="14" s="1"/>
  <c r="AL923" i="14" s="1"/>
  <c r="AL924" i="14" s="1"/>
  <c r="AL925" i="14" s="1"/>
  <c r="AL926" i="14" s="1"/>
  <c r="AL927" i="14" s="1"/>
  <c r="AL928" i="14" s="1"/>
  <c r="AL929" i="14" s="1"/>
  <c r="AL930" i="14" s="1"/>
  <c r="AL931" i="14" s="1"/>
  <c r="AL932" i="14" s="1"/>
  <c r="AL933" i="14" s="1"/>
  <c r="AL934" i="14" s="1"/>
  <c r="AL935" i="14" s="1"/>
  <c r="AL936" i="14" s="1"/>
  <c r="AL937" i="14" s="1"/>
  <c r="AL938" i="14" s="1"/>
  <c r="AL939" i="14" s="1"/>
  <c r="AL940" i="14" s="1"/>
  <c r="AL941" i="14" s="1"/>
  <c r="AL942" i="14" s="1"/>
  <c r="AL943" i="14" s="1"/>
  <c r="AL944" i="14" s="1"/>
  <c r="AL945" i="14" s="1"/>
  <c r="AL946" i="14" s="1"/>
  <c r="AL947" i="14" s="1"/>
  <c r="AL948" i="14" s="1"/>
  <c r="AL949" i="14" s="1"/>
  <c r="AL950" i="14" s="1"/>
  <c r="AL951" i="14" s="1"/>
  <c r="AL952" i="14" s="1"/>
  <c r="AL953" i="14" s="1"/>
  <c r="AL954" i="14" s="1"/>
  <c r="AL955" i="14" s="1"/>
  <c r="AL956" i="14" s="1"/>
  <c r="AL957" i="14" s="1"/>
  <c r="AL958" i="14" s="1"/>
  <c r="AL959" i="14" s="1"/>
  <c r="AL960" i="14" s="1"/>
  <c r="AL961" i="14" s="1"/>
  <c r="AL962" i="14" s="1"/>
  <c r="AL963" i="14" s="1"/>
  <c r="AL964" i="14" s="1"/>
  <c r="AL965" i="14" s="1"/>
  <c r="AL966" i="14" s="1"/>
  <c r="AL967" i="14" s="1"/>
  <c r="AL968" i="14" s="1"/>
  <c r="AL969" i="14" s="1"/>
  <c r="AL970" i="14" s="1"/>
  <c r="AL971" i="14" s="1"/>
  <c r="AL972" i="14" s="1"/>
  <c r="AL973" i="14" s="1"/>
  <c r="AL974" i="14" s="1"/>
  <c r="AL975" i="14" s="1"/>
  <c r="AL976" i="14" s="1"/>
  <c r="AL977" i="14" s="1"/>
  <c r="AL978" i="14" s="1"/>
  <c r="AL979" i="14" s="1"/>
  <c r="AL980" i="14" s="1"/>
  <c r="AL981" i="14" s="1"/>
  <c r="AL982" i="14" s="1"/>
  <c r="AL983" i="14" s="1"/>
  <c r="AL984" i="14" s="1"/>
  <c r="AL985" i="14" s="1"/>
  <c r="AL986" i="14" s="1"/>
  <c r="AL987" i="14" s="1"/>
  <c r="AL988" i="14" s="1"/>
  <c r="AL989" i="14" s="1"/>
  <c r="AL990" i="14" s="1"/>
  <c r="AL991" i="14" s="1"/>
  <c r="AL992" i="14" s="1"/>
  <c r="AL993" i="14" s="1"/>
  <c r="AL994" i="14" s="1"/>
  <c r="AL995" i="14" s="1"/>
  <c r="AL996" i="14" s="1"/>
  <c r="AL997" i="14" s="1"/>
  <c r="AL998" i="14" s="1"/>
  <c r="AL999" i="14" s="1"/>
  <c r="AL1000" i="14" s="1"/>
  <c r="AL1001" i="14" s="1"/>
  <c r="AL1002" i="14" s="1"/>
  <c r="AL1003" i="14" s="1"/>
  <c r="AL1004" i="14" s="1"/>
  <c r="AL1005" i="14" s="1"/>
  <c r="AL1006" i="14" s="1"/>
  <c r="AL1007" i="14" s="1"/>
  <c r="AL1008" i="14" s="1"/>
  <c r="AL1009" i="14" s="1"/>
  <c r="AL1010" i="14" s="1"/>
  <c r="AL1011" i="14" s="1"/>
  <c r="AL1012" i="14" s="1"/>
  <c r="AL1013" i="14" s="1"/>
  <c r="AL1014" i="14" s="1"/>
  <c r="AL1015" i="14" s="1"/>
  <c r="AL1016" i="14" s="1"/>
  <c r="AL1017" i="14" s="1"/>
  <c r="AL1018" i="14" s="1"/>
  <c r="AL1019" i="14" s="1"/>
  <c r="AL1020" i="14" s="1"/>
  <c r="AL1021" i="14" s="1"/>
  <c r="AL1022" i="14" s="1"/>
  <c r="AL1023" i="14" s="1"/>
  <c r="AL1024" i="14" s="1"/>
  <c r="AL1025" i="14" s="1"/>
  <c r="AL1026" i="14" s="1"/>
  <c r="AL1027" i="14" s="1"/>
  <c r="AL1028" i="14" s="1"/>
  <c r="AL1029" i="14" s="1"/>
  <c r="AL1030" i="14" s="1"/>
  <c r="AL1031" i="14" s="1"/>
  <c r="AL1032" i="14" s="1"/>
  <c r="AL1033" i="14" s="1"/>
  <c r="AL1034" i="14" s="1"/>
  <c r="AL1035" i="14" s="1"/>
  <c r="AL1036" i="14" s="1"/>
  <c r="AL1037" i="14" s="1"/>
  <c r="AL1038" i="14" s="1"/>
  <c r="AL1039" i="14" s="1"/>
  <c r="AL1040" i="14" s="1"/>
  <c r="AL1041" i="14" s="1"/>
  <c r="AL1042" i="14" s="1"/>
  <c r="AL1043" i="14" s="1"/>
  <c r="AL1044" i="14" s="1"/>
  <c r="AL1045" i="14" s="1"/>
  <c r="AL1046" i="14" s="1"/>
  <c r="AL1047" i="14" s="1"/>
  <c r="AL1048" i="14" s="1"/>
  <c r="AL1049" i="14" s="1"/>
  <c r="AL1050" i="14" s="1"/>
  <c r="AL1051" i="14" s="1"/>
  <c r="AL1052" i="14" s="1"/>
  <c r="AL1053" i="14" s="1"/>
  <c r="AL1054" i="14" s="1"/>
  <c r="AL1055" i="14" s="1"/>
  <c r="AL1056" i="14" s="1"/>
  <c r="AL1057" i="14" s="1"/>
  <c r="AL1058" i="14" s="1"/>
  <c r="AL1059" i="14" s="1"/>
  <c r="AL1060" i="14" s="1"/>
  <c r="AL1061" i="14" s="1"/>
  <c r="AL1062" i="14" s="1"/>
  <c r="AL1063" i="14" s="1"/>
  <c r="AL1064" i="14" s="1"/>
  <c r="AL1065" i="14" s="1"/>
  <c r="AL1066" i="14" s="1"/>
  <c r="AL1067" i="14" s="1"/>
  <c r="AL1068" i="14" s="1"/>
  <c r="AL1069" i="14" s="1"/>
  <c r="AL1070" i="14" s="1"/>
  <c r="AL1071" i="14" s="1"/>
  <c r="AL1072" i="14" s="1"/>
  <c r="AL1073" i="14" s="1"/>
  <c r="AL1074" i="14" s="1"/>
  <c r="AL1075" i="14" s="1"/>
  <c r="AL1076" i="14" s="1"/>
  <c r="AL1077" i="14" s="1"/>
  <c r="AL1078" i="14" s="1"/>
  <c r="AL1079" i="14" s="1"/>
  <c r="AL1080" i="14" s="1"/>
  <c r="AL1081" i="14" s="1"/>
  <c r="AL1082" i="14" s="1"/>
  <c r="AL1083" i="14" s="1"/>
  <c r="AL1084" i="14" s="1"/>
  <c r="AL1085" i="14" s="1"/>
  <c r="AL1086" i="14" s="1"/>
  <c r="AL1087" i="14" s="1"/>
  <c r="AL1088" i="14" s="1"/>
  <c r="AL1089" i="14" s="1"/>
  <c r="AL1090" i="14" s="1"/>
  <c r="AL1091" i="14" s="1"/>
  <c r="AL1092" i="14" s="1"/>
  <c r="AL1093" i="14" s="1"/>
  <c r="AL1094" i="14" s="1"/>
  <c r="AL1095" i="14" s="1"/>
  <c r="AL1096" i="14" s="1"/>
  <c r="AL1097" i="14" s="1"/>
  <c r="AL1098" i="14" s="1"/>
  <c r="AL1099" i="14" s="1"/>
  <c r="AL1100" i="14" s="1"/>
  <c r="AL1101" i="14" s="1"/>
  <c r="AL1102" i="14" s="1"/>
  <c r="AL1103" i="14" s="1"/>
  <c r="AL1104" i="14" s="1"/>
  <c r="AL1105" i="14" s="1"/>
  <c r="AL1106" i="14" s="1"/>
  <c r="AL1107" i="14" s="1"/>
  <c r="AL1108" i="14" s="1"/>
  <c r="AL1109" i="14" s="1"/>
  <c r="AL1110" i="14" s="1"/>
  <c r="AL1111" i="14" s="1"/>
  <c r="AL1112" i="14" s="1"/>
  <c r="AL1113" i="14" s="1"/>
  <c r="AL1114" i="14" s="1"/>
  <c r="AL1115" i="14" s="1"/>
  <c r="AL1116" i="14" s="1"/>
  <c r="AL1117" i="14" s="1"/>
  <c r="AL1118" i="14" s="1"/>
  <c r="AL1119" i="14" s="1"/>
  <c r="AL1120" i="14" s="1"/>
  <c r="AL1121" i="14" s="1"/>
  <c r="AL1122" i="14" s="1"/>
  <c r="AL1123" i="14" s="1"/>
  <c r="AL1124" i="14" s="1"/>
  <c r="AL1125" i="14" s="1"/>
  <c r="AL1126" i="14" s="1"/>
  <c r="AL1127" i="14" s="1"/>
  <c r="AL1128" i="14" s="1"/>
  <c r="AL1129" i="14" s="1"/>
  <c r="AL1130" i="14" s="1"/>
  <c r="AL1131" i="14" s="1"/>
  <c r="AL1132" i="14" s="1"/>
  <c r="AL1133" i="14" s="1"/>
  <c r="AL1134" i="14" s="1"/>
  <c r="AL1135" i="14" s="1"/>
  <c r="AL1136" i="14" s="1"/>
  <c r="AL1137" i="14" s="1"/>
  <c r="AL1138" i="14" s="1"/>
  <c r="AL1139" i="14" s="1"/>
  <c r="AL1140" i="14" s="1"/>
  <c r="AL1141" i="14" s="1"/>
  <c r="AL1142" i="14" s="1"/>
  <c r="AL1143" i="14" s="1"/>
  <c r="AL1144" i="14" s="1"/>
  <c r="AL1145" i="14" s="1"/>
  <c r="AL1146" i="14" s="1"/>
  <c r="AL1147" i="14" s="1"/>
  <c r="AL1148" i="14" s="1"/>
  <c r="AL1149" i="14" s="1"/>
  <c r="AL1150" i="14" s="1"/>
  <c r="AL1151" i="14" s="1"/>
  <c r="AL1152" i="14" s="1"/>
  <c r="AL1153" i="14" s="1"/>
  <c r="AL1154" i="14" s="1"/>
  <c r="AL1155" i="14" s="1"/>
  <c r="AL1156" i="14" s="1"/>
  <c r="AL1157" i="14" s="1"/>
  <c r="AL1158" i="14" s="1"/>
  <c r="AL1159" i="14" s="1"/>
  <c r="AL1160" i="14" s="1"/>
  <c r="AL1161" i="14" s="1"/>
  <c r="AL1162" i="14" s="1"/>
  <c r="AL1163" i="14" s="1"/>
  <c r="AL1164" i="14" s="1"/>
  <c r="AL1165" i="14" s="1"/>
  <c r="AL1166" i="14" s="1"/>
  <c r="AL1167" i="14" s="1"/>
  <c r="AL1168" i="14" s="1"/>
  <c r="AL1169" i="14" s="1"/>
  <c r="AL1170" i="14" s="1"/>
  <c r="AL1171" i="14" s="1"/>
  <c r="AL1172" i="14" s="1"/>
  <c r="AL1173" i="14" s="1"/>
  <c r="AL1174" i="14" s="1"/>
  <c r="AL1175" i="14" s="1"/>
  <c r="AL1176" i="14" s="1"/>
  <c r="AL1177" i="14" s="1"/>
  <c r="AL1178" i="14" s="1"/>
  <c r="AL1179" i="14" s="1"/>
  <c r="AL1180" i="14" s="1"/>
  <c r="AL1181" i="14" s="1"/>
  <c r="AL1182" i="14" s="1"/>
  <c r="AL1183" i="14" s="1"/>
  <c r="AL1184" i="14" s="1"/>
  <c r="AL1185" i="14" s="1"/>
  <c r="AL1186" i="14" s="1"/>
  <c r="AL1187" i="14" s="1"/>
  <c r="AL1188" i="14" s="1"/>
  <c r="AL1189" i="14" s="1"/>
  <c r="AL1190" i="14" s="1"/>
  <c r="AL1191" i="14" s="1"/>
  <c r="AL1192" i="14" s="1"/>
  <c r="AL1193" i="14" s="1"/>
  <c r="AL1194" i="14" s="1"/>
  <c r="AL1195" i="14" s="1"/>
  <c r="AL1196" i="14" s="1"/>
  <c r="AL1197" i="14" s="1"/>
  <c r="AL1198" i="14" s="1"/>
  <c r="AL1199" i="14" s="1"/>
  <c r="AL1200" i="14" s="1"/>
  <c r="AL1201" i="14" s="1"/>
  <c r="AL1202" i="14" s="1"/>
  <c r="AL1203" i="14" s="1"/>
  <c r="AL1204" i="14" s="1"/>
  <c r="AL1205" i="14" s="1"/>
  <c r="AL1206" i="14" s="1"/>
  <c r="AL1207" i="14" s="1"/>
  <c r="AL1208" i="14" s="1"/>
  <c r="AL1209" i="14" s="1"/>
  <c r="AL1210" i="14" s="1"/>
  <c r="AL1211" i="14" s="1"/>
  <c r="AL1212" i="14" s="1"/>
  <c r="AL1213" i="14" s="1"/>
  <c r="AL1214" i="14" s="1"/>
  <c r="AL1215" i="14" s="1"/>
  <c r="AL1216" i="14" s="1"/>
  <c r="AL1217" i="14" s="1"/>
  <c r="AL1218" i="14" s="1"/>
  <c r="AL1219" i="14" s="1"/>
  <c r="AL1220" i="14" s="1"/>
  <c r="AL1221" i="14" s="1"/>
  <c r="AL1222" i="14" s="1"/>
  <c r="AL1223" i="14" s="1"/>
  <c r="AL1224" i="14" s="1"/>
  <c r="AL1225" i="14" s="1"/>
  <c r="AL1226" i="14" s="1"/>
  <c r="AL1227" i="14" s="1"/>
  <c r="AL1228" i="14" s="1"/>
  <c r="AL1229" i="14" s="1"/>
  <c r="AL1230" i="14" s="1"/>
  <c r="AL1231" i="14" s="1"/>
  <c r="AL1232" i="14" s="1"/>
  <c r="AL1233" i="14" s="1"/>
  <c r="AL1234" i="14" s="1"/>
  <c r="AL1235" i="14" s="1"/>
  <c r="AL1236" i="14" s="1"/>
  <c r="AL1237" i="14" s="1"/>
  <c r="AL1238" i="14" s="1"/>
  <c r="AL1239" i="14" s="1"/>
  <c r="AL1240" i="14" s="1"/>
  <c r="AL1241" i="14" s="1"/>
  <c r="AL1242" i="14" s="1"/>
  <c r="AL1243" i="14" s="1"/>
  <c r="AL1244" i="14" s="1"/>
  <c r="AK2" i="14"/>
  <c r="AK3" i="14" s="1"/>
  <c r="AK4" i="14" s="1"/>
  <c r="AK5" i="14" s="1"/>
  <c r="AK6" i="14" s="1"/>
  <c r="AK7" i="14" s="1"/>
  <c r="AK8" i="14" s="1"/>
  <c r="AK9" i="14" s="1"/>
  <c r="AK10" i="14" s="1"/>
  <c r="AK11" i="14" s="1"/>
  <c r="AK12" i="14" s="1"/>
  <c r="AK13" i="14" s="1"/>
  <c r="AK14" i="14" s="1"/>
  <c r="AK15" i="14" s="1"/>
  <c r="AK16" i="14" s="1"/>
  <c r="AK17" i="14" s="1"/>
  <c r="AK18" i="14" s="1"/>
  <c r="AK19" i="14" s="1"/>
  <c r="AK20" i="14" s="1"/>
  <c r="AK21" i="14" s="1"/>
  <c r="AK22" i="14" s="1"/>
  <c r="AK23" i="14" s="1"/>
  <c r="AK24" i="14" s="1"/>
  <c r="AK25" i="14" s="1"/>
  <c r="AK26" i="14" s="1"/>
  <c r="AK27" i="14" s="1"/>
  <c r="AK28" i="14" s="1"/>
  <c r="AK29" i="14" s="1"/>
  <c r="AK30" i="14" s="1"/>
  <c r="AK31" i="14" s="1"/>
  <c r="AK32" i="14" s="1"/>
  <c r="AK33" i="14" s="1"/>
  <c r="AK34" i="14" s="1"/>
  <c r="AK35" i="14" s="1"/>
  <c r="AK36" i="14" s="1"/>
  <c r="AK37" i="14" s="1"/>
  <c r="AK38" i="14" s="1"/>
  <c r="AK39" i="14" s="1"/>
  <c r="AK40" i="14" s="1"/>
  <c r="AK41" i="14" s="1"/>
  <c r="AK42" i="14" s="1"/>
  <c r="AK43" i="14" s="1"/>
  <c r="AK44" i="14" s="1"/>
  <c r="AK45" i="14" s="1"/>
  <c r="AK46" i="14" s="1"/>
  <c r="AK47" i="14" s="1"/>
  <c r="AK48" i="14" s="1"/>
  <c r="AK49" i="14" s="1"/>
  <c r="AK50" i="14" s="1"/>
  <c r="AK51" i="14" s="1"/>
  <c r="AK52" i="14" s="1"/>
  <c r="AK53" i="14" s="1"/>
  <c r="AK54" i="14" s="1"/>
  <c r="AK55" i="14" s="1"/>
  <c r="AK56" i="14" s="1"/>
  <c r="AK57" i="14" s="1"/>
  <c r="AK58" i="14" s="1"/>
  <c r="AK59" i="14" s="1"/>
  <c r="AK60" i="14" s="1"/>
  <c r="AK61" i="14" s="1"/>
  <c r="AK62" i="14" s="1"/>
  <c r="AK63" i="14" s="1"/>
  <c r="AK64" i="14" s="1"/>
  <c r="AK65" i="14" s="1"/>
  <c r="AK66" i="14" s="1"/>
  <c r="AK67" i="14" s="1"/>
  <c r="AK68" i="14" s="1"/>
  <c r="AK69" i="14" s="1"/>
  <c r="AK70" i="14" s="1"/>
  <c r="AK71" i="14" s="1"/>
  <c r="AK72" i="14" s="1"/>
  <c r="AK73" i="14" s="1"/>
  <c r="AK74" i="14" s="1"/>
  <c r="AK75" i="14" s="1"/>
  <c r="AK76" i="14" s="1"/>
  <c r="AK77" i="14" s="1"/>
  <c r="AK78" i="14" s="1"/>
  <c r="AK79" i="14" s="1"/>
  <c r="AK80" i="14" s="1"/>
  <c r="AK81" i="14" s="1"/>
  <c r="AK82" i="14" s="1"/>
  <c r="AK83" i="14" s="1"/>
  <c r="AK84" i="14" s="1"/>
  <c r="AK85" i="14" s="1"/>
  <c r="AK86" i="14" s="1"/>
  <c r="AK87" i="14" s="1"/>
  <c r="AK88" i="14" s="1"/>
  <c r="AK89" i="14" s="1"/>
  <c r="AK90" i="14" s="1"/>
  <c r="AK91" i="14" s="1"/>
  <c r="AK92" i="14" s="1"/>
  <c r="AK93" i="14" s="1"/>
  <c r="AK94" i="14" s="1"/>
  <c r="AK95" i="14" s="1"/>
  <c r="AK96" i="14" s="1"/>
  <c r="AK97" i="14" s="1"/>
  <c r="AK98" i="14" s="1"/>
  <c r="AK99" i="14" s="1"/>
  <c r="AK100" i="14" s="1"/>
  <c r="AK101" i="14" s="1"/>
  <c r="AK102" i="14" s="1"/>
  <c r="AK103" i="14" s="1"/>
  <c r="AK104" i="14" s="1"/>
  <c r="AK105" i="14" s="1"/>
  <c r="AK106" i="14" s="1"/>
  <c r="AK107" i="14" s="1"/>
  <c r="AK108" i="14" s="1"/>
  <c r="AK109" i="14" s="1"/>
  <c r="AK110" i="14" s="1"/>
  <c r="AK111" i="14" s="1"/>
  <c r="AK112" i="14" s="1"/>
  <c r="AK113" i="14" s="1"/>
  <c r="AK114" i="14" s="1"/>
  <c r="AK115" i="14" s="1"/>
  <c r="AK116" i="14" s="1"/>
  <c r="AK117" i="14" s="1"/>
  <c r="AK118" i="14" s="1"/>
  <c r="AK119" i="14" s="1"/>
  <c r="AK120" i="14" s="1"/>
  <c r="AK121" i="14" s="1"/>
  <c r="AK122" i="14" s="1"/>
  <c r="AK123" i="14" s="1"/>
  <c r="AK124" i="14" s="1"/>
  <c r="AK125" i="14" s="1"/>
  <c r="AK126" i="14" s="1"/>
  <c r="AK127" i="14" s="1"/>
  <c r="AK128" i="14" s="1"/>
  <c r="AK129" i="14" s="1"/>
  <c r="AK130" i="14" s="1"/>
  <c r="AK131" i="14" s="1"/>
  <c r="AK132" i="14" s="1"/>
  <c r="AK133" i="14" s="1"/>
  <c r="AK134" i="14" s="1"/>
  <c r="AK135" i="14" s="1"/>
  <c r="AK136" i="14" s="1"/>
  <c r="AK137" i="14" s="1"/>
  <c r="AK138" i="14" s="1"/>
  <c r="AK139" i="14" s="1"/>
  <c r="AK140" i="14" s="1"/>
  <c r="AK141" i="14" s="1"/>
  <c r="AK142" i="14" s="1"/>
  <c r="AK143" i="14" s="1"/>
  <c r="AK144" i="14" s="1"/>
  <c r="AK145" i="14" s="1"/>
  <c r="AK146" i="14" s="1"/>
  <c r="AK147" i="14" s="1"/>
  <c r="AK148" i="14" s="1"/>
  <c r="AK149" i="14" s="1"/>
  <c r="AK150" i="14" s="1"/>
  <c r="AK151" i="14" s="1"/>
  <c r="AK152" i="14" s="1"/>
  <c r="AK153" i="14" s="1"/>
  <c r="AK154" i="14" s="1"/>
  <c r="AK155" i="14" s="1"/>
  <c r="AK156" i="14" s="1"/>
  <c r="AK157" i="14" s="1"/>
  <c r="AK158" i="14" s="1"/>
  <c r="AK159" i="14" s="1"/>
  <c r="AK160" i="14" s="1"/>
  <c r="AK161" i="14" s="1"/>
  <c r="AK162" i="14" s="1"/>
  <c r="AK163" i="14" s="1"/>
  <c r="AK164" i="14" s="1"/>
  <c r="AK165" i="14" s="1"/>
  <c r="AK166" i="14" s="1"/>
  <c r="AK167" i="14" s="1"/>
  <c r="AK168" i="14" s="1"/>
  <c r="AK169" i="14" s="1"/>
  <c r="AK170" i="14" s="1"/>
  <c r="AK171" i="14" s="1"/>
  <c r="AK172" i="14" s="1"/>
  <c r="AK173" i="14" s="1"/>
  <c r="AK174" i="14" s="1"/>
  <c r="AK175" i="14" s="1"/>
  <c r="AK176" i="14" s="1"/>
  <c r="AK177" i="14" s="1"/>
  <c r="AK178" i="14" s="1"/>
  <c r="AK179" i="14" s="1"/>
  <c r="AK180" i="14" s="1"/>
  <c r="AK181" i="14" s="1"/>
  <c r="AK182" i="14" s="1"/>
  <c r="AK183" i="14" s="1"/>
  <c r="AK184" i="14" s="1"/>
  <c r="AK185" i="14" s="1"/>
  <c r="AK186" i="14" s="1"/>
  <c r="AK187" i="14" s="1"/>
  <c r="AK188" i="14" s="1"/>
  <c r="AK189" i="14" s="1"/>
  <c r="AK190" i="14" s="1"/>
  <c r="AK191" i="14" s="1"/>
  <c r="AK192" i="14" s="1"/>
  <c r="AK193" i="14" s="1"/>
  <c r="AK194" i="14" s="1"/>
  <c r="AK195" i="14" s="1"/>
  <c r="AK196" i="14" s="1"/>
  <c r="AK197" i="14" s="1"/>
  <c r="AK198" i="14" s="1"/>
  <c r="AK199" i="14" s="1"/>
  <c r="AK200" i="14" s="1"/>
  <c r="AK201" i="14" s="1"/>
  <c r="AK202" i="14" s="1"/>
  <c r="AK203" i="14" s="1"/>
  <c r="AK204" i="14" s="1"/>
  <c r="AK205" i="14" s="1"/>
  <c r="AK206" i="14" s="1"/>
  <c r="AK207" i="14" s="1"/>
  <c r="AK208" i="14" s="1"/>
  <c r="AK209" i="14" s="1"/>
  <c r="AK210" i="14" s="1"/>
  <c r="AK211" i="14" s="1"/>
  <c r="AK212" i="14" s="1"/>
  <c r="AK213" i="14" s="1"/>
  <c r="AK214" i="14" s="1"/>
  <c r="AK215" i="14" s="1"/>
  <c r="AK216" i="14" s="1"/>
  <c r="AK217" i="14" s="1"/>
  <c r="AK218" i="14" s="1"/>
  <c r="AK219" i="14" s="1"/>
  <c r="AK220" i="14" s="1"/>
  <c r="AK221" i="14" s="1"/>
  <c r="AK222" i="14" s="1"/>
  <c r="AK223" i="14" s="1"/>
  <c r="AK224" i="14" s="1"/>
  <c r="AK225" i="14" s="1"/>
  <c r="AK226" i="14" s="1"/>
  <c r="AK227" i="14" s="1"/>
  <c r="AK228" i="14" s="1"/>
  <c r="AK229" i="14" s="1"/>
  <c r="AK230" i="14" s="1"/>
  <c r="AK231" i="14" s="1"/>
  <c r="AK232" i="14" s="1"/>
  <c r="AK233" i="14" s="1"/>
  <c r="AK234" i="14" s="1"/>
  <c r="AK235" i="14" s="1"/>
  <c r="AK236" i="14" s="1"/>
  <c r="AK237" i="14" s="1"/>
  <c r="AK238" i="14" s="1"/>
  <c r="AK239" i="14" s="1"/>
  <c r="AK240" i="14" s="1"/>
  <c r="AK241" i="14" s="1"/>
  <c r="AK242" i="14" s="1"/>
  <c r="AK243" i="14" s="1"/>
  <c r="AK244" i="14" s="1"/>
  <c r="AK245" i="14" s="1"/>
  <c r="AK246" i="14" s="1"/>
  <c r="AK247" i="14" s="1"/>
  <c r="AK248" i="14" s="1"/>
  <c r="AK249" i="14" s="1"/>
  <c r="AK250" i="14" s="1"/>
  <c r="AK251" i="14" s="1"/>
  <c r="AK252" i="14" s="1"/>
  <c r="AK253" i="14" s="1"/>
  <c r="AK254" i="14" s="1"/>
  <c r="AK255" i="14" s="1"/>
  <c r="AK256" i="14" s="1"/>
  <c r="AK257" i="14" s="1"/>
  <c r="AK258" i="14" s="1"/>
  <c r="AK259" i="14" s="1"/>
  <c r="AK260" i="14" s="1"/>
  <c r="AK261" i="14" s="1"/>
  <c r="AK262" i="14" s="1"/>
  <c r="AK263" i="14" s="1"/>
  <c r="AK264" i="14" s="1"/>
  <c r="AK265" i="14" s="1"/>
  <c r="AK266" i="14" s="1"/>
  <c r="AK267" i="14" s="1"/>
  <c r="AK268" i="14" s="1"/>
  <c r="AK269" i="14" s="1"/>
  <c r="AK270" i="14" s="1"/>
  <c r="AK271" i="14" s="1"/>
  <c r="AK272" i="14" s="1"/>
  <c r="AK273" i="14" s="1"/>
  <c r="AK274" i="14" s="1"/>
  <c r="AK275" i="14" s="1"/>
  <c r="AK276" i="14" s="1"/>
  <c r="AK277" i="14" s="1"/>
  <c r="AK278" i="14" s="1"/>
  <c r="AK279" i="14" s="1"/>
  <c r="AK280" i="14" s="1"/>
  <c r="AK281" i="14" s="1"/>
  <c r="AK282" i="14" s="1"/>
  <c r="AK283" i="14" s="1"/>
  <c r="AK284" i="14" s="1"/>
  <c r="AK285" i="14" s="1"/>
  <c r="AK286" i="14" s="1"/>
  <c r="AK287" i="14" s="1"/>
  <c r="AK288" i="14" s="1"/>
  <c r="AK289" i="14" s="1"/>
  <c r="AK290" i="14" s="1"/>
  <c r="AK291" i="14" s="1"/>
  <c r="AK292" i="14" s="1"/>
  <c r="AK293" i="14" s="1"/>
  <c r="AK294" i="14" s="1"/>
  <c r="AK295" i="14" s="1"/>
  <c r="AK296" i="14" s="1"/>
  <c r="AK297" i="14" s="1"/>
  <c r="AK298" i="14" s="1"/>
  <c r="AK299" i="14" s="1"/>
  <c r="AK300" i="14" s="1"/>
  <c r="AK301" i="14" s="1"/>
  <c r="AK302" i="14" s="1"/>
  <c r="AK303" i="14" s="1"/>
  <c r="AK304" i="14" s="1"/>
  <c r="AK305" i="14" s="1"/>
  <c r="AK306" i="14" s="1"/>
  <c r="AK307" i="14" s="1"/>
  <c r="AK308" i="14" s="1"/>
  <c r="AK309" i="14" s="1"/>
  <c r="AK310" i="14" s="1"/>
  <c r="AK311" i="14" s="1"/>
  <c r="AK312" i="14" s="1"/>
  <c r="AK313" i="14" s="1"/>
  <c r="AK314" i="14" s="1"/>
  <c r="AK315" i="14" s="1"/>
  <c r="AK316" i="14" s="1"/>
  <c r="AK317" i="14" s="1"/>
  <c r="AK318" i="14" s="1"/>
  <c r="AK319" i="14" s="1"/>
  <c r="AK320" i="14" s="1"/>
  <c r="AK321" i="14" s="1"/>
  <c r="AK322" i="14" s="1"/>
  <c r="AK323" i="14" s="1"/>
  <c r="AK324" i="14" s="1"/>
  <c r="AK325" i="14" s="1"/>
  <c r="AK326" i="14" s="1"/>
  <c r="AK327" i="14" s="1"/>
  <c r="AK328" i="14" s="1"/>
  <c r="AK329" i="14" s="1"/>
  <c r="AK330" i="14" s="1"/>
  <c r="AK331" i="14" s="1"/>
  <c r="AK332" i="14" s="1"/>
  <c r="AK333" i="14" s="1"/>
  <c r="AK334" i="14" s="1"/>
  <c r="AK335" i="14" s="1"/>
  <c r="AK336" i="14" s="1"/>
  <c r="AK337" i="14" s="1"/>
  <c r="AK338" i="14" s="1"/>
  <c r="AK339" i="14" s="1"/>
  <c r="AK340" i="14" s="1"/>
  <c r="AK341" i="14" s="1"/>
  <c r="AK342" i="14" s="1"/>
  <c r="AK343" i="14" s="1"/>
  <c r="AK344" i="14" s="1"/>
  <c r="AK345" i="14" s="1"/>
  <c r="AK346" i="14" s="1"/>
  <c r="AK347" i="14" s="1"/>
  <c r="AK348" i="14" s="1"/>
  <c r="AK349" i="14" s="1"/>
  <c r="AK350" i="14" s="1"/>
  <c r="AK351" i="14" s="1"/>
  <c r="AK352" i="14" s="1"/>
  <c r="AK353" i="14" s="1"/>
  <c r="AK354" i="14" s="1"/>
  <c r="AK355" i="14" s="1"/>
  <c r="AK356" i="14" s="1"/>
  <c r="AK357" i="14" s="1"/>
  <c r="AK358" i="14" s="1"/>
  <c r="AK359" i="14" s="1"/>
  <c r="AK360" i="14" s="1"/>
  <c r="AK361" i="14" s="1"/>
  <c r="AK362" i="14" s="1"/>
  <c r="AK363" i="14" s="1"/>
  <c r="AK364" i="14" s="1"/>
  <c r="AK365" i="14" s="1"/>
  <c r="AK366" i="14" s="1"/>
  <c r="AK367" i="14" s="1"/>
  <c r="AK368" i="14" s="1"/>
  <c r="AK369" i="14" s="1"/>
  <c r="AK370" i="14" s="1"/>
  <c r="AK371" i="14" s="1"/>
  <c r="AK372" i="14" s="1"/>
  <c r="AK373" i="14" s="1"/>
  <c r="AK374" i="14" s="1"/>
  <c r="AK375" i="14" s="1"/>
  <c r="AK376" i="14" s="1"/>
  <c r="AK377" i="14" s="1"/>
  <c r="AK378" i="14" s="1"/>
  <c r="AK379" i="14" s="1"/>
  <c r="AK380" i="14" s="1"/>
  <c r="AK381" i="14" s="1"/>
  <c r="AK382" i="14" s="1"/>
  <c r="AK383" i="14" s="1"/>
  <c r="AK384" i="14" s="1"/>
  <c r="AK385" i="14" s="1"/>
  <c r="AK386" i="14" s="1"/>
  <c r="AK387" i="14" s="1"/>
  <c r="AK388" i="14" s="1"/>
  <c r="AK389" i="14" s="1"/>
  <c r="AK390" i="14" s="1"/>
  <c r="AK391" i="14" s="1"/>
  <c r="AK392" i="14" s="1"/>
  <c r="AK393" i="14" s="1"/>
  <c r="AK394" i="14" s="1"/>
  <c r="AK395" i="14" s="1"/>
  <c r="AK396" i="14" s="1"/>
  <c r="AK397" i="14" s="1"/>
  <c r="AK398" i="14" s="1"/>
  <c r="AK399" i="14" s="1"/>
  <c r="AK400" i="14" s="1"/>
  <c r="AK401" i="14" s="1"/>
  <c r="AK402" i="14" s="1"/>
  <c r="AK403" i="14" s="1"/>
  <c r="AK404" i="14" s="1"/>
  <c r="AK405" i="14" s="1"/>
  <c r="AK406" i="14" s="1"/>
  <c r="AK407" i="14" s="1"/>
  <c r="AK408" i="14" s="1"/>
  <c r="AK409" i="14" s="1"/>
  <c r="AK410" i="14" s="1"/>
  <c r="AK411" i="14" s="1"/>
  <c r="AK412" i="14" s="1"/>
  <c r="AK413" i="14" s="1"/>
  <c r="AK414" i="14" s="1"/>
  <c r="AK415" i="14" s="1"/>
  <c r="AK416" i="14" s="1"/>
  <c r="AK417" i="14" s="1"/>
  <c r="AK418" i="14" s="1"/>
  <c r="AK419" i="14" s="1"/>
  <c r="AK420" i="14" s="1"/>
  <c r="AK421" i="14" s="1"/>
  <c r="AK422" i="14" s="1"/>
  <c r="AK423" i="14" s="1"/>
  <c r="AK424" i="14" s="1"/>
  <c r="AK425" i="14" s="1"/>
  <c r="AK426" i="14" s="1"/>
  <c r="AK427" i="14" s="1"/>
  <c r="AK428" i="14" s="1"/>
  <c r="AK429" i="14" s="1"/>
  <c r="AK430" i="14" s="1"/>
  <c r="AK431" i="14" s="1"/>
  <c r="AK432" i="14" s="1"/>
  <c r="AK433" i="14" s="1"/>
  <c r="AK434" i="14" s="1"/>
  <c r="AK435" i="14" s="1"/>
  <c r="AK436" i="14" s="1"/>
  <c r="AK437" i="14" s="1"/>
  <c r="AK438" i="14" s="1"/>
  <c r="AK439" i="14" s="1"/>
  <c r="AK440" i="14" s="1"/>
  <c r="AK441" i="14" s="1"/>
  <c r="AK442" i="14" s="1"/>
  <c r="AK443" i="14" s="1"/>
  <c r="AK444" i="14" s="1"/>
  <c r="AK445" i="14" s="1"/>
  <c r="AK446" i="14" s="1"/>
  <c r="AK447" i="14" s="1"/>
  <c r="AK448" i="14" s="1"/>
  <c r="AK449" i="14" s="1"/>
  <c r="AK450" i="14" s="1"/>
  <c r="AK451" i="14" s="1"/>
  <c r="AK452" i="14" s="1"/>
  <c r="AK453" i="14" s="1"/>
  <c r="AK454" i="14" s="1"/>
  <c r="AK455" i="14" s="1"/>
  <c r="AK456" i="14" s="1"/>
  <c r="AK457" i="14" s="1"/>
  <c r="AK458" i="14" s="1"/>
  <c r="AK459" i="14" s="1"/>
  <c r="AK460" i="14" s="1"/>
  <c r="AK461" i="14" s="1"/>
  <c r="AK462" i="14" s="1"/>
  <c r="AK463" i="14" s="1"/>
  <c r="AK464" i="14" s="1"/>
  <c r="AK465" i="14" s="1"/>
  <c r="AK466" i="14" s="1"/>
  <c r="AK467" i="14" s="1"/>
  <c r="AK468" i="14" s="1"/>
  <c r="AK469" i="14" s="1"/>
  <c r="AK470" i="14" s="1"/>
  <c r="AK471" i="14" s="1"/>
  <c r="AK472" i="14" s="1"/>
  <c r="AK473" i="14" s="1"/>
  <c r="AK474" i="14" s="1"/>
  <c r="AK475" i="14" s="1"/>
  <c r="AK476" i="14" s="1"/>
  <c r="AK477" i="14" s="1"/>
  <c r="AK478" i="14" s="1"/>
  <c r="AK479" i="14" s="1"/>
  <c r="AK480" i="14" s="1"/>
  <c r="AK481" i="14" s="1"/>
  <c r="AK482" i="14" s="1"/>
  <c r="AK483" i="14" s="1"/>
  <c r="AK484" i="14" s="1"/>
  <c r="AK485" i="14" s="1"/>
  <c r="AK486" i="14" s="1"/>
  <c r="AK487" i="14" s="1"/>
  <c r="AK488" i="14" s="1"/>
  <c r="AK489" i="14" s="1"/>
  <c r="AK490" i="14" s="1"/>
  <c r="AK491" i="14" s="1"/>
  <c r="AK492" i="14" s="1"/>
  <c r="AK493" i="14" s="1"/>
  <c r="AK494" i="14" s="1"/>
  <c r="AK495" i="14" s="1"/>
  <c r="AK496" i="14" s="1"/>
  <c r="AK497" i="14" s="1"/>
  <c r="AK498" i="14" s="1"/>
  <c r="AK499" i="14" s="1"/>
  <c r="AK500" i="14" s="1"/>
  <c r="AK501" i="14" s="1"/>
  <c r="AK502" i="14" s="1"/>
  <c r="AK503" i="14" s="1"/>
  <c r="AK504" i="14" s="1"/>
  <c r="AK505" i="14" s="1"/>
  <c r="AK506" i="14" s="1"/>
  <c r="AK507" i="14" s="1"/>
  <c r="AK508" i="14" s="1"/>
  <c r="AK509" i="14" s="1"/>
  <c r="AK510" i="14" s="1"/>
  <c r="AK511" i="14" s="1"/>
  <c r="AK512" i="14" s="1"/>
  <c r="AK513" i="14" s="1"/>
  <c r="AK514" i="14" s="1"/>
  <c r="AK515" i="14" s="1"/>
  <c r="AK516" i="14" s="1"/>
  <c r="AK517" i="14" s="1"/>
  <c r="AK518" i="14" s="1"/>
  <c r="AK519" i="14" s="1"/>
  <c r="AK520" i="14" s="1"/>
  <c r="AK521" i="14" s="1"/>
  <c r="AK522" i="14" s="1"/>
  <c r="AK523" i="14" s="1"/>
  <c r="AK524" i="14" s="1"/>
  <c r="AK525" i="14" s="1"/>
  <c r="AK526" i="14" s="1"/>
  <c r="AK527" i="14" s="1"/>
  <c r="AK528" i="14" s="1"/>
  <c r="AK529" i="14" s="1"/>
  <c r="AK530" i="14" s="1"/>
  <c r="AK531" i="14" s="1"/>
  <c r="AK532" i="14" s="1"/>
  <c r="AK533" i="14" s="1"/>
  <c r="AK534" i="14" s="1"/>
  <c r="AK535" i="14" s="1"/>
  <c r="AK536" i="14" s="1"/>
  <c r="AK537" i="14" s="1"/>
  <c r="AK538" i="14" s="1"/>
  <c r="AK539" i="14" s="1"/>
  <c r="AK540" i="14" s="1"/>
  <c r="AK541" i="14" s="1"/>
  <c r="AK542" i="14" s="1"/>
  <c r="AK543" i="14" s="1"/>
  <c r="AK544" i="14" s="1"/>
  <c r="AK545" i="14" s="1"/>
  <c r="AK546" i="14" s="1"/>
  <c r="AK547" i="14" s="1"/>
  <c r="AK548" i="14" s="1"/>
  <c r="AK549" i="14" s="1"/>
  <c r="AK550" i="14" s="1"/>
  <c r="AK551" i="14" s="1"/>
  <c r="AK552" i="14" s="1"/>
  <c r="AK553" i="14" s="1"/>
  <c r="AK554" i="14" s="1"/>
  <c r="AK555" i="14" s="1"/>
  <c r="AK556" i="14" s="1"/>
  <c r="AK557" i="14" s="1"/>
  <c r="AK558" i="14" s="1"/>
  <c r="AK559" i="14" s="1"/>
  <c r="AK560" i="14" s="1"/>
  <c r="AK561" i="14" s="1"/>
  <c r="AK562" i="14" s="1"/>
  <c r="AK563" i="14" s="1"/>
  <c r="AK564" i="14" s="1"/>
  <c r="AK565" i="14" s="1"/>
  <c r="AK566" i="14" s="1"/>
  <c r="AK567" i="14" s="1"/>
  <c r="AK568" i="14" s="1"/>
  <c r="AK569" i="14" s="1"/>
  <c r="AK570" i="14" s="1"/>
  <c r="AK571" i="14" s="1"/>
  <c r="AK572" i="14" s="1"/>
  <c r="AK573" i="14" s="1"/>
  <c r="AK574" i="14" s="1"/>
  <c r="AK575" i="14" s="1"/>
  <c r="AK576" i="14" s="1"/>
  <c r="AK577" i="14" s="1"/>
  <c r="AK578" i="14" s="1"/>
  <c r="AK579" i="14" s="1"/>
  <c r="AK580" i="14" s="1"/>
  <c r="AK581" i="14" s="1"/>
  <c r="AK582" i="14" s="1"/>
  <c r="AK583" i="14" s="1"/>
  <c r="AK584" i="14" s="1"/>
  <c r="AK585" i="14" s="1"/>
  <c r="AK586" i="14" s="1"/>
  <c r="AK587" i="14" s="1"/>
  <c r="AK588" i="14" s="1"/>
  <c r="AK589" i="14" s="1"/>
  <c r="AK590" i="14" s="1"/>
  <c r="AK591" i="14" s="1"/>
  <c r="AK592" i="14" s="1"/>
  <c r="AK593" i="14" s="1"/>
  <c r="AK594" i="14" s="1"/>
  <c r="AK595" i="14" s="1"/>
  <c r="AK596" i="14" s="1"/>
  <c r="AK597" i="14" s="1"/>
  <c r="AK598" i="14" s="1"/>
  <c r="AK599" i="14" s="1"/>
  <c r="AK600" i="14" s="1"/>
  <c r="AK601" i="14" s="1"/>
  <c r="AK602" i="14" s="1"/>
  <c r="AK603" i="14" s="1"/>
  <c r="AK604" i="14" s="1"/>
  <c r="AK605" i="14" s="1"/>
  <c r="AK606" i="14" s="1"/>
  <c r="AK607" i="14" s="1"/>
  <c r="AK608" i="14" s="1"/>
  <c r="AK609" i="14" s="1"/>
  <c r="AK610" i="14" s="1"/>
  <c r="AK611" i="14" s="1"/>
  <c r="AK612" i="14" s="1"/>
  <c r="AK613" i="14" s="1"/>
  <c r="AK614" i="14" s="1"/>
  <c r="AK615" i="14" s="1"/>
  <c r="AK616" i="14" s="1"/>
  <c r="AK617" i="14" s="1"/>
  <c r="AK618" i="14" s="1"/>
  <c r="AK619" i="14" s="1"/>
  <c r="AK620" i="14" s="1"/>
  <c r="AK621" i="14" s="1"/>
  <c r="AK622" i="14" s="1"/>
  <c r="AK623" i="14" s="1"/>
  <c r="AK624" i="14" s="1"/>
  <c r="AK625" i="14" s="1"/>
  <c r="AK626" i="14" s="1"/>
  <c r="AK627" i="14" s="1"/>
  <c r="AK628" i="14" s="1"/>
  <c r="AK629" i="14" s="1"/>
  <c r="AK630" i="14" s="1"/>
  <c r="AK631" i="14" s="1"/>
  <c r="AK632" i="14" s="1"/>
  <c r="AK633" i="14" s="1"/>
  <c r="AK634" i="14" s="1"/>
  <c r="AK635" i="14" s="1"/>
  <c r="AK636" i="14" s="1"/>
  <c r="AK637" i="14" s="1"/>
  <c r="AK638" i="14" s="1"/>
  <c r="AK639" i="14" s="1"/>
  <c r="AK640" i="14" s="1"/>
  <c r="AK641" i="14" s="1"/>
  <c r="AK642" i="14" s="1"/>
  <c r="AK643" i="14" s="1"/>
  <c r="AK644" i="14" s="1"/>
  <c r="AK645" i="14" s="1"/>
  <c r="AK646" i="14" s="1"/>
  <c r="AK647" i="14" s="1"/>
  <c r="AK648" i="14" s="1"/>
  <c r="AK649" i="14" s="1"/>
  <c r="AK650" i="14" s="1"/>
  <c r="AK651" i="14" s="1"/>
  <c r="AK652" i="14" s="1"/>
  <c r="AK653" i="14" s="1"/>
  <c r="AK654" i="14" s="1"/>
  <c r="AK655" i="14" s="1"/>
  <c r="AK656" i="14" s="1"/>
  <c r="AK657" i="14" s="1"/>
  <c r="AK658" i="14" s="1"/>
  <c r="AK659" i="14" s="1"/>
  <c r="AK660" i="14" s="1"/>
  <c r="AK661" i="14" s="1"/>
  <c r="AK662" i="14" s="1"/>
  <c r="AK663" i="14" s="1"/>
  <c r="AK664" i="14" s="1"/>
  <c r="AK665" i="14" s="1"/>
  <c r="AK666" i="14" s="1"/>
  <c r="AK667" i="14" s="1"/>
  <c r="AK668" i="14" s="1"/>
  <c r="AK669" i="14" s="1"/>
  <c r="AK670" i="14" s="1"/>
  <c r="AK671" i="14" s="1"/>
  <c r="AK672" i="14" s="1"/>
  <c r="AK673" i="14" s="1"/>
  <c r="AK674" i="14" s="1"/>
  <c r="AK675" i="14" s="1"/>
  <c r="AK676" i="14" s="1"/>
  <c r="AK677" i="14" s="1"/>
  <c r="AK678" i="14" s="1"/>
  <c r="AK679" i="14" s="1"/>
  <c r="AK680" i="14" s="1"/>
  <c r="AK681" i="14" s="1"/>
  <c r="AK682" i="14" s="1"/>
  <c r="AK683" i="14" s="1"/>
  <c r="AK684" i="14" s="1"/>
  <c r="AK685" i="14" s="1"/>
  <c r="AK686" i="14" s="1"/>
  <c r="AK687" i="14" s="1"/>
  <c r="AK688" i="14" s="1"/>
  <c r="AK689" i="14" s="1"/>
  <c r="AK690" i="14" s="1"/>
  <c r="AK691" i="14" s="1"/>
  <c r="AK692" i="14" s="1"/>
  <c r="AK693" i="14" s="1"/>
  <c r="AK694" i="14" s="1"/>
  <c r="AK695" i="14" s="1"/>
  <c r="AK696" i="14" s="1"/>
  <c r="AK697" i="14" s="1"/>
  <c r="AK698" i="14" s="1"/>
  <c r="AK699" i="14" s="1"/>
  <c r="AK700" i="14" s="1"/>
  <c r="AK701" i="14" s="1"/>
  <c r="AK702" i="14" s="1"/>
  <c r="AK703" i="14" s="1"/>
  <c r="AK704" i="14" s="1"/>
  <c r="AK705" i="14" s="1"/>
  <c r="AK706" i="14" s="1"/>
  <c r="AK707" i="14" s="1"/>
  <c r="AK708" i="14" s="1"/>
  <c r="AK709" i="14" s="1"/>
  <c r="AK710" i="14" s="1"/>
  <c r="AK711" i="14" s="1"/>
  <c r="AK712" i="14" s="1"/>
  <c r="AK713" i="14" s="1"/>
  <c r="AK714" i="14" s="1"/>
  <c r="AK715" i="14" s="1"/>
  <c r="AK716" i="14" s="1"/>
  <c r="AK717" i="14" s="1"/>
  <c r="AK718" i="14" s="1"/>
  <c r="AK719" i="14" s="1"/>
  <c r="AK720" i="14" s="1"/>
  <c r="AK721" i="14" s="1"/>
  <c r="AK722" i="14" s="1"/>
  <c r="AK723" i="14" s="1"/>
  <c r="AK724" i="14" s="1"/>
  <c r="AK725" i="14" s="1"/>
  <c r="AK726" i="14" s="1"/>
  <c r="AK727" i="14" s="1"/>
  <c r="AK728" i="14" s="1"/>
  <c r="AK729" i="14" s="1"/>
  <c r="AK730" i="14" s="1"/>
  <c r="AK731" i="14" s="1"/>
  <c r="AK732" i="14" s="1"/>
  <c r="AK733" i="14" s="1"/>
  <c r="AK734" i="14" s="1"/>
  <c r="AK735" i="14" s="1"/>
  <c r="AK736" i="14" s="1"/>
  <c r="AK737" i="14" s="1"/>
  <c r="AK738" i="14" s="1"/>
  <c r="AK739" i="14" s="1"/>
  <c r="AK740" i="14" s="1"/>
  <c r="AK741" i="14" s="1"/>
  <c r="AK742" i="14" s="1"/>
  <c r="AK743" i="14" s="1"/>
  <c r="AK744" i="14" s="1"/>
  <c r="AK745" i="14" s="1"/>
  <c r="AK746" i="14" s="1"/>
  <c r="AK747" i="14" s="1"/>
  <c r="AK748" i="14" s="1"/>
  <c r="AK749" i="14" s="1"/>
  <c r="AK750" i="14" s="1"/>
  <c r="AK751" i="14" s="1"/>
  <c r="AK752" i="14" s="1"/>
  <c r="AK753" i="14" s="1"/>
  <c r="AK754" i="14" s="1"/>
  <c r="AK755" i="14" s="1"/>
  <c r="AK756" i="14" s="1"/>
  <c r="AK757" i="14" s="1"/>
  <c r="AK758" i="14" s="1"/>
  <c r="AK759" i="14" s="1"/>
  <c r="AK760" i="14" s="1"/>
  <c r="AK761" i="14" s="1"/>
  <c r="AK762" i="14" s="1"/>
  <c r="AK763" i="14" s="1"/>
  <c r="AK764" i="14" s="1"/>
  <c r="AK765" i="14" s="1"/>
  <c r="AK766" i="14" s="1"/>
  <c r="AK767" i="14" s="1"/>
  <c r="AK768" i="14" s="1"/>
  <c r="AK769" i="14" s="1"/>
  <c r="AK770" i="14" s="1"/>
  <c r="AK771" i="14" s="1"/>
  <c r="AK772" i="14" s="1"/>
  <c r="AK773" i="14" s="1"/>
  <c r="AK774" i="14" s="1"/>
  <c r="AK775" i="14" s="1"/>
  <c r="AK776" i="14" s="1"/>
  <c r="AK777" i="14" s="1"/>
  <c r="AK778" i="14" s="1"/>
  <c r="AK779" i="14" s="1"/>
  <c r="AK780" i="14" s="1"/>
  <c r="AK781" i="14" s="1"/>
  <c r="AK782" i="14" s="1"/>
  <c r="AK783" i="14" s="1"/>
  <c r="AK784" i="14" s="1"/>
  <c r="AK785" i="14" s="1"/>
  <c r="AK786" i="14" s="1"/>
  <c r="AK787" i="14" s="1"/>
  <c r="AK788" i="14" s="1"/>
  <c r="AK789" i="14" s="1"/>
  <c r="AK790" i="14" s="1"/>
  <c r="AK791" i="14" s="1"/>
  <c r="AK792" i="14" s="1"/>
  <c r="AK793" i="14" s="1"/>
  <c r="AK794" i="14" s="1"/>
  <c r="AK795" i="14" s="1"/>
  <c r="AK796" i="14" s="1"/>
  <c r="AK797" i="14" s="1"/>
  <c r="AK798" i="14" s="1"/>
  <c r="AK799" i="14" s="1"/>
  <c r="AK800" i="14" s="1"/>
  <c r="AK801" i="14" s="1"/>
  <c r="AK802" i="14" s="1"/>
  <c r="AK803" i="14" s="1"/>
  <c r="AK804" i="14" s="1"/>
  <c r="AK805" i="14" s="1"/>
  <c r="AK806" i="14" s="1"/>
  <c r="AK807" i="14" s="1"/>
  <c r="AK808" i="14" s="1"/>
  <c r="AK809" i="14" s="1"/>
  <c r="AK810" i="14" s="1"/>
  <c r="AK811" i="14" s="1"/>
  <c r="AK812" i="14" s="1"/>
  <c r="AK813" i="14" s="1"/>
  <c r="AK814" i="14" s="1"/>
  <c r="AK815" i="14" s="1"/>
  <c r="AK816" i="14" s="1"/>
  <c r="AK817" i="14" s="1"/>
  <c r="AK818" i="14" s="1"/>
  <c r="AK819" i="14" s="1"/>
  <c r="AK820" i="14" s="1"/>
  <c r="AK821" i="14" s="1"/>
  <c r="AK822" i="14" s="1"/>
  <c r="AK823" i="14" s="1"/>
  <c r="AK824" i="14" s="1"/>
  <c r="AK825" i="14" s="1"/>
  <c r="AK826" i="14" s="1"/>
  <c r="AK827" i="14" s="1"/>
  <c r="AK828" i="14" s="1"/>
  <c r="AK829" i="14" s="1"/>
  <c r="AK830" i="14" s="1"/>
  <c r="AK831" i="14" s="1"/>
  <c r="AK832" i="14" s="1"/>
  <c r="AK833" i="14" s="1"/>
  <c r="AK834" i="14" s="1"/>
  <c r="AK835" i="14" s="1"/>
  <c r="AK836" i="14" s="1"/>
  <c r="AK837" i="14" s="1"/>
  <c r="AK838" i="14" s="1"/>
  <c r="AK839" i="14" s="1"/>
  <c r="AK840" i="14" s="1"/>
  <c r="AK841" i="14" s="1"/>
  <c r="AK842" i="14" s="1"/>
  <c r="AK843" i="14" s="1"/>
  <c r="AK844" i="14" s="1"/>
  <c r="AK845" i="14" s="1"/>
  <c r="AK846" i="14" s="1"/>
  <c r="AK847" i="14" s="1"/>
  <c r="AK848" i="14" s="1"/>
  <c r="AK849" i="14" s="1"/>
  <c r="AK850" i="14" s="1"/>
  <c r="AK851" i="14" s="1"/>
  <c r="AK852" i="14" s="1"/>
  <c r="AK853" i="14" s="1"/>
  <c r="AK854" i="14" s="1"/>
  <c r="AK855" i="14" s="1"/>
  <c r="AK856" i="14" s="1"/>
  <c r="AK857" i="14" s="1"/>
  <c r="AK858" i="14" s="1"/>
  <c r="AK859" i="14" s="1"/>
  <c r="AK860" i="14" s="1"/>
  <c r="AK861" i="14" s="1"/>
  <c r="AK862" i="14" s="1"/>
  <c r="AK863" i="14" s="1"/>
  <c r="AK864" i="14" s="1"/>
  <c r="AK865" i="14" s="1"/>
  <c r="AK866" i="14" s="1"/>
  <c r="AK867" i="14" s="1"/>
  <c r="AK868" i="14" s="1"/>
  <c r="AK869" i="14" s="1"/>
  <c r="AK870" i="14" s="1"/>
  <c r="AK871" i="14" s="1"/>
  <c r="AK872" i="14" s="1"/>
  <c r="AK873" i="14" s="1"/>
  <c r="AK874" i="14" s="1"/>
  <c r="AK875" i="14" s="1"/>
  <c r="AK876" i="14" s="1"/>
  <c r="AK877" i="14" s="1"/>
  <c r="AK878" i="14" s="1"/>
  <c r="AK879" i="14" s="1"/>
  <c r="AK880" i="14" s="1"/>
  <c r="AK881" i="14" s="1"/>
  <c r="AK882" i="14" s="1"/>
  <c r="AK883" i="14" s="1"/>
  <c r="AK884" i="14" s="1"/>
  <c r="AK885" i="14" s="1"/>
  <c r="AK886" i="14" s="1"/>
  <c r="AK887" i="14" s="1"/>
  <c r="AK888" i="14" s="1"/>
  <c r="AK889" i="14" s="1"/>
  <c r="AK890" i="14" s="1"/>
  <c r="AK891" i="14" s="1"/>
  <c r="AK892" i="14" s="1"/>
  <c r="AK893" i="14" s="1"/>
  <c r="AK894" i="14" s="1"/>
  <c r="AK895" i="14" s="1"/>
  <c r="AK896" i="14" s="1"/>
  <c r="AK897" i="14" s="1"/>
  <c r="AK898" i="14" s="1"/>
  <c r="AK899" i="14" s="1"/>
  <c r="AK900" i="14" s="1"/>
  <c r="AK901" i="14" s="1"/>
  <c r="AK902" i="14" s="1"/>
  <c r="AK903" i="14" s="1"/>
  <c r="AK904" i="14" s="1"/>
  <c r="AK905" i="14" s="1"/>
  <c r="AK906" i="14" s="1"/>
  <c r="AK907" i="14" s="1"/>
  <c r="AK908" i="14" s="1"/>
  <c r="AK909" i="14" s="1"/>
  <c r="AK910" i="14" s="1"/>
  <c r="AK911" i="14" s="1"/>
  <c r="AK912" i="14" s="1"/>
  <c r="AK913" i="14" s="1"/>
  <c r="AK914" i="14" s="1"/>
  <c r="AK915" i="14" s="1"/>
  <c r="AK916" i="14" s="1"/>
  <c r="AK917" i="14" s="1"/>
  <c r="AK918" i="14" s="1"/>
  <c r="AK919" i="14" s="1"/>
  <c r="AK920" i="14" s="1"/>
  <c r="AK921" i="14" s="1"/>
  <c r="AK922" i="14" s="1"/>
  <c r="AK923" i="14" s="1"/>
  <c r="AK924" i="14" s="1"/>
  <c r="AK925" i="14" s="1"/>
  <c r="AK926" i="14" s="1"/>
  <c r="AK927" i="14" s="1"/>
  <c r="AK928" i="14" s="1"/>
  <c r="AK929" i="14" s="1"/>
  <c r="AK930" i="14" s="1"/>
  <c r="AK931" i="14" s="1"/>
  <c r="AK932" i="14" s="1"/>
  <c r="AK933" i="14" s="1"/>
  <c r="AK934" i="14" s="1"/>
  <c r="AK935" i="14" s="1"/>
  <c r="AK936" i="14" s="1"/>
  <c r="AK937" i="14" s="1"/>
  <c r="AK938" i="14" s="1"/>
  <c r="AK939" i="14" s="1"/>
  <c r="AK940" i="14" s="1"/>
  <c r="AK941" i="14" s="1"/>
  <c r="AK942" i="14" s="1"/>
  <c r="AK943" i="14" s="1"/>
  <c r="AK944" i="14" s="1"/>
  <c r="AK945" i="14" s="1"/>
  <c r="AK946" i="14" s="1"/>
  <c r="AK947" i="14" s="1"/>
  <c r="AK948" i="14" s="1"/>
  <c r="AK949" i="14" s="1"/>
  <c r="AK950" i="14" s="1"/>
  <c r="AK951" i="14" s="1"/>
  <c r="AK952" i="14" s="1"/>
  <c r="AK953" i="14" s="1"/>
  <c r="AK954" i="14" s="1"/>
  <c r="AK955" i="14" s="1"/>
  <c r="AK956" i="14" s="1"/>
  <c r="AK957" i="14" s="1"/>
  <c r="AK958" i="14" s="1"/>
  <c r="AK959" i="14" s="1"/>
  <c r="AK960" i="14" s="1"/>
  <c r="AK961" i="14" s="1"/>
  <c r="AK962" i="14" s="1"/>
  <c r="AK963" i="14" s="1"/>
  <c r="AK964" i="14" s="1"/>
  <c r="AK965" i="14" s="1"/>
  <c r="AK966" i="14" s="1"/>
  <c r="AK967" i="14" s="1"/>
  <c r="AK968" i="14" s="1"/>
  <c r="AK969" i="14" s="1"/>
  <c r="AK970" i="14" s="1"/>
  <c r="AK971" i="14" s="1"/>
  <c r="AK972" i="14" s="1"/>
  <c r="AK973" i="14" s="1"/>
  <c r="AK974" i="14" s="1"/>
  <c r="AK975" i="14" s="1"/>
  <c r="AK976" i="14" s="1"/>
  <c r="AK977" i="14" s="1"/>
  <c r="AK978" i="14" s="1"/>
  <c r="AK979" i="14" s="1"/>
  <c r="AK980" i="14" s="1"/>
  <c r="AK981" i="14" s="1"/>
  <c r="AK982" i="14" s="1"/>
  <c r="AK983" i="14" s="1"/>
  <c r="AK984" i="14" s="1"/>
  <c r="AK985" i="14" s="1"/>
  <c r="AK986" i="14" s="1"/>
  <c r="AK987" i="14" s="1"/>
  <c r="AK988" i="14" s="1"/>
  <c r="AK989" i="14" s="1"/>
  <c r="AK990" i="14" s="1"/>
  <c r="AK991" i="14" s="1"/>
  <c r="AK992" i="14" s="1"/>
  <c r="AK993" i="14" s="1"/>
  <c r="AK994" i="14" s="1"/>
  <c r="AK995" i="14" s="1"/>
  <c r="AK996" i="14" s="1"/>
  <c r="AK997" i="14" s="1"/>
  <c r="AK998" i="14" s="1"/>
  <c r="AK999" i="14" s="1"/>
  <c r="AK1000" i="14" s="1"/>
  <c r="AK1001" i="14" s="1"/>
  <c r="AK1002" i="14" s="1"/>
  <c r="AK1003" i="14" s="1"/>
  <c r="AK1004" i="14" s="1"/>
  <c r="AK1005" i="14" s="1"/>
  <c r="AK1006" i="14" s="1"/>
  <c r="AK1007" i="14" s="1"/>
  <c r="AK1008" i="14" s="1"/>
  <c r="AK1009" i="14" s="1"/>
  <c r="AK1010" i="14" s="1"/>
  <c r="AK1011" i="14" s="1"/>
  <c r="AK1012" i="14" s="1"/>
  <c r="AK1013" i="14" s="1"/>
  <c r="AK1014" i="14" s="1"/>
  <c r="AK1015" i="14" s="1"/>
  <c r="AK1016" i="14" s="1"/>
  <c r="AK1017" i="14" s="1"/>
  <c r="AK1018" i="14" s="1"/>
  <c r="AK1019" i="14" s="1"/>
  <c r="AK1020" i="14" s="1"/>
  <c r="AK1021" i="14" s="1"/>
  <c r="AK1022" i="14" s="1"/>
  <c r="AK1023" i="14" s="1"/>
  <c r="AK1024" i="14" s="1"/>
  <c r="AK1025" i="14" s="1"/>
  <c r="AK1026" i="14" s="1"/>
  <c r="AK1027" i="14" s="1"/>
  <c r="AK1028" i="14" s="1"/>
  <c r="AK1029" i="14" s="1"/>
  <c r="AK1030" i="14" s="1"/>
  <c r="AK1031" i="14" s="1"/>
  <c r="AK1032" i="14" s="1"/>
  <c r="AK1033" i="14" s="1"/>
  <c r="AK1034" i="14" s="1"/>
  <c r="AK1035" i="14" s="1"/>
  <c r="AK1036" i="14" s="1"/>
  <c r="AK1037" i="14" s="1"/>
  <c r="AK1038" i="14" s="1"/>
  <c r="AK1039" i="14" s="1"/>
  <c r="AK1040" i="14" s="1"/>
  <c r="AK1041" i="14" s="1"/>
  <c r="AK1042" i="14" s="1"/>
  <c r="AK1043" i="14" s="1"/>
  <c r="AK1044" i="14" s="1"/>
  <c r="AK1045" i="14" s="1"/>
  <c r="AK1046" i="14" s="1"/>
  <c r="AK1047" i="14" s="1"/>
  <c r="AK1048" i="14" s="1"/>
  <c r="AK1049" i="14" s="1"/>
  <c r="AK1050" i="14" s="1"/>
  <c r="AK1051" i="14" s="1"/>
  <c r="AK1052" i="14" s="1"/>
  <c r="AK1053" i="14" s="1"/>
  <c r="AK1054" i="14" s="1"/>
  <c r="AK1055" i="14" s="1"/>
  <c r="AK1056" i="14" s="1"/>
  <c r="AK1057" i="14" s="1"/>
  <c r="AK1058" i="14" s="1"/>
  <c r="AK1059" i="14" s="1"/>
  <c r="AK1060" i="14" s="1"/>
  <c r="AK1061" i="14" s="1"/>
  <c r="AK1062" i="14" s="1"/>
  <c r="AK1063" i="14" s="1"/>
  <c r="AK1064" i="14" s="1"/>
  <c r="AK1065" i="14" s="1"/>
  <c r="AK1066" i="14" s="1"/>
  <c r="AK1067" i="14" s="1"/>
  <c r="AK1068" i="14" s="1"/>
  <c r="AK1069" i="14" s="1"/>
  <c r="AK1070" i="14" s="1"/>
  <c r="AK1071" i="14" s="1"/>
  <c r="AK1072" i="14" s="1"/>
  <c r="AK1073" i="14" s="1"/>
  <c r="AK1074" i="14" s="1"/>
  <c r="AK1075" i="14" s="1"/>
  <c r="AK1076" i="14" s="1"/>
  <c r="AK1077" i="14" s="1"/>
  <c r="AK1078" i="14" s="1"/>
  <c r="AK1079" i="14" s="1"/>
  <c r="AK1080" i="14" s="1"/>
  <c r="AK1081" i="14" s="1"/>
  <c r="AK1082" i="14" s="1"/>
  <c r="AK1083" i="14" s="1"/>
  <c r="AK1084" i="14" s="1"/>
  <c r="AK1085" i="14" s="1"/>
  <c r="AK1086" i="14" s="1"/>
  <c r="AK1087" i="14" s="1"/>
  <c r="AK1088" i="14" s="1"/>
  <c r="AK1089" i="14" s="1"/>
  <c r="AK1090" i="14" s="1"/>
  <c r="AK1091" i="14" s="1"/>
  <c r="AK1092" i="14" s="1"/>
  <c r="AK1093" i="14" s="1"/>
  <c r="AK1094" i="14" s="1"/>
  <c r="AK1095" i="14" s="1"/>
  <c r="AK1096" i="14" s="1"/>
  <c r="AK1097" i="14" s="1"/>
  <c r="AK1098" i="14" s="1"/>
  <c r="AK1099" i="14" s="1"/>
  <c r="AK1100" i="14" s="1"/>
  <c r="AK1101" i="14" s="1"/>
  <c r="AK1102" i="14" s="1"/>
  <c r="AK1103" i="14" s="1"/>
  <c r="AK1104" i="14" s="1"/>
  <c r="AK1105" i="14" s="1"/>
  <c r="AK1106" i="14" s="1"/>
  <c r="AK1107" i="14" s="1"/>
  <c r="AK1108" i="14" s="1"/>
  <c r="AK1109" i="14" s="1"/>
  <c r="AK1110" i="14" s="1"/>
  <c r="AK1111" i="14" s="1"/>
  <c r="AK1112" i="14" s="1"/>
  <c r="AK1113" i="14" s="1"/>
  <c r="AK1114" i="14" s="1"/>
  <c r="AK1115" i="14" s="1"/>
  <c r="AK1116" i="14" s="1"/>
  <c r="AK1117" i="14" s="1"/>
  <c r="AK1118" i="14" s="1"/>
  <c r="AK1119" i="14" s="1"/>
  <c r="AK1120" i="14" s="1"/>
  <c r="AK1121" i="14" s="1"/>
  <c r="AK1122" i="14" s="1"/>
  <c r="AK1123" i="14" s="1"/>
  <c r="AK1124" i="14" s="1"/>
  <c r="AK1125" i="14" s="1"/>
  <c r="AK1126" i="14" s="1"/>
  <c r="AK1127" i="14" s="1"/>
  <c r="AK1128" i="14" s="1"/>
  <c r="AK1129" i="14" s="1"/>
  <c r="AK1130" i="14" s="1"/>
  <c r="AK1131" i="14" s="1"/>
  <c r="AK1132" i="14" s="1"/>
  <c r="AK1133" i="14" s="1"/>
  <c r="AK1134" i="14" s="1"/>
  <c r="AK1135" i="14" s="1"/>
  <c r="AK1136" i="14" s="1"/>
  <c r="AK1137" i="14" s="1"/>
  <c r="AK1138" i="14" s="1"/>
  <c r="AK1139" i="14" s="1"/>
  <c r="AK1140" i="14" s="1"/>
  <c r="AK1141" i="14" s="1"/>
  <c r="AK1142" i="14" s="1"/>
  <c r="AK1143" i="14" s="1"/>
  <c r="AK1144" i="14" s="1"/>
  <c r="AK1145" i="14" s="1"/>
  <c r="AK1146" i="14" s="1"/>
  <c r="AK1147" i="14" s="1"/>
  <c r="AK1148" i="14" s="1"/>
  <c r="AK1149" i="14" s="1"/>
  <c r="AK1150" i="14" s="1"/>
  <c r="AK1151" i="14" s="1"/>
  <c r="AK1152" i="14" s="1"/>
  <c r="AK1153" i="14" s="1"/>
  <c r="AK1154" i="14" s="1"/>
  <c r="AK1155" i="14" s="1"/>
  <c r="AK1156" i="14" s="1"/>
  <c r="AK1157" i="14" s="1"/>
  <c r="AK1158" i="14" s="1"/>
  <c r="AK1159" i="14" s="1"/>
  <c r="AK1160" i="14" s="1"/>
  <c r="AK1161" i="14" s="1"/>
  <c r="AK1162" i="14" s="1"/>
  <c r="AK1163" i="14" s="1"/>
  <c r="AK1164" i="14" s="1"/>
  <c r="AK1165" i="14" s="1"/>
  <c r="AK1166" i="14" s="1"/>
  <c r="AK1167" i="14" s="1"/>
  <c r="AK1168" i="14" s="1"/>
  <c r="AK1169" i="14" s="1"/>
  <c r="AK1170" i="14" s="1"/>
  <c r="AK1171" i="14" s="1"/>
  <c r="AK1172" i="14" s="1"/>
  <c r="AK1173" i="14" s="1"/>
  <c r="AK1174" i="14" s="1"/>
  <c r="AK1175" i="14" s="1"/>
  <c r="AK1176" i="14" s="1"/>
  <c r="AK1177" i="14" s="1"/>
  <c r="AK1178" i="14" s="1"/>
  <c r="AK1179" i="14" s="1"/>
  <c r="AK1180" i="14" s="1"/>
  <c r="AK1181" i="14" s="1"/>
  <c r="AK1182" i="14" s="1"/>
  <c r="AK1183" i="14" s="1"/>
  <c r="AK1184" i="14" s="1"/>
  <c r="AK1185" i="14" s="1"/>
  <c r="AK1186" i="14" s="1"/>
  <c r="AK1187" i="14" s="1"/>
  <c r="AK1188" i="14" s="1"/>
  <c r="AK1189" i="14" s="1"/>
  <c r="AK1190" i="14" s="1"/>
  <c r="AK1191" i="14" s="1"/>
  <c r="AK1192" i="14" s="1"/>
  <c r="AK1193" i="14" s="1"/>
  <c r="AK1194" i="14" s="1"/>
  <c r="AK1195" i="14" s="1"/>
  <c r="AK1196" i="14" s="1"/>
  <c r="AK1197" i="14" s="1"/>
  <c r="AK1198" i="14" s="1"/>
  <c r="AK1199" i="14" s="1"/>
  <c r="AK1200" i="14" s="1"/>
  <c r="AK1201" i="14" s="1"/>
  <c r="AK1202" i="14" s="1"/>
  <c r="AK1203" i="14" s="1"/>
  <c r="AK1204" i="14" s="1"/>
  <c r="AK1205" i="14" s="1"/>
  <c r="AK1206" i="14" s="1"/>
  <c r="AK1207" i="14" s="1"/>
  <c r="AK1208" i="14" s="1"/>
  <c r="AK1209" i="14" s="1"/>
  <c r="AK1210" i="14" s="1"/>
  <c r="AK1211" i="14" s="1"/>
  <c r="AK1212" i="14" s="1"/>
  <c r="AK1213" i="14" s="1"/>
  <c r="AK1214" i="14" s="1"/>
  <c r="AK1215" i="14" s="1"/>
  <c r="AK1216" i="14" s="1"/>
  <c r="AK1217" i="14" s="1"/>
  <c r="AK1218" i="14" s="1"/>
  <c r="AK1219" i="14" s="1"/>
  <c r="AK1220" i="14" s="1"/>
  <c r="AK1221" i="14" s="1"/>
  <c r="AK1222" i="14" s="1"/>
  <c r="AK1223" i="14" s="1"/>
  <c r="AK1224" i="14" s="1"/>
  <c r="AK1225" i="14" s="1"/>
  <c r="AK1226" i="14" s="1"/>
  <c r="AK1227" i="14" s="1"/>
  <c r="AK1228" i="14" s="1"/>
  <c r="AK1229" i="14" s="1"/>
  <c r="AK1230" i="14" s="1"/>
  <c r="AK1231" i="14" s="1"/>
  <c r="AK1232" i="14" s="1"/>
  <c r="AK1233" i="14" s="1"/>
  <c r="AK1234" i="14" s="1"/>
  <c r="AK1235" i="14" s="1"/>
  <c r="AK1236" i="14" s="1"/>
  <c r="AK1237" i="14" s="1"/>
  <c r="AK1238" i="14" s="1"/>
  <c r="AK1239" i="14" s="1"/>
  <c r="AK1240" i="14" s="1"/>
  <c r="AK1241" i="14" s="1"/>
  <c r="AK1242" i="14" s="1"/>
  <c r="AK1243" i="14" s="1"/>
  <c r="AK1244" i="14" s="1"/>
  <c r="AJ2" i="14"/>
  <c r="AJ3" i="14" s="1"/>
  <c r="AJ4" i="14" s="1"/>
  <c r="AJ5" i="14" s="1"/>
  <c r="AJ6" i="14" s="1"/>
  <c r="AJ7" i="14" s="1"/>
  <c r="AJ8" i="14" s="1"/>
  <c r="AJ9" i="14" s="1"/>
  <c r="AJ10" i="14" s="1"/>
  <c r="AJ11" i="14" s="1"/>
  <c r="AJ12" i="14" s="1"/>
  <c r="AJ13" i="14" s="1"/>
  <c r="AJ14" i="14" s="1"/>
  <c r="AJ15" i="14" s="1"/>
  <c r="AJ16" i="14" s="1"/>
  <c r="AJ17" i="14" s="1"/>
  <c r="AJ18" i="14" s="1"/>
  <c r="AJ19" i="14" s="1"/>
  <c r="AJ20" i="14" s="1"/>
  <c r="AJ21" i="14" s="1"/>
  <c r="AJ22" i="14" s="1"/>
  <c r="AJ23" i="14" s="1"/>
  <c r="AJ24" i="14" s="1"/>
  <c r="AJ25" i="14" s="1"/>
  <c r="AJ26" i="14" s="1"/>
  <c r="AJ27" i="14" s="1"/>
  <c r="AJ28" i="14" s="1"/>
  <c r="AJ29" i="14" s="1"/>
  <c r="AJ30" i="14" s="1"/>
  <c r="AJ31" i="14" s="1"/>
  <c r="AJ32" i="14" s="1"/>
  <c r="AJ33" i="14" s="1"/>
  <c r="AJ34" i="14" s="1"/>
  <c r="AJ35" i="14" s="1"/>
  <c r="AJ36" i="14" s="1"/>
  <c r="AJ37" i="14" s="1"/>
  <c r="AJ38" i="14" s="1"/>
  <c r="AJ39" i="14" s="1"/>
  <c r="AJ40" i="14" s="1"/>
  <c r="AJ41" i="14" s="1"/>
  <c r="AJ42" i="14" s="1"/>
  <c r="AJ43" i="14" s="1"/>
  <c r="AJ44" i="14" s="1"/>
  <c r="AJ45" i="14" s="1"/>
  <c r="AJ46" i="14" s="1"/>
  <c r="AJ47" i="14" s="1"/>
  <c r="AJ48" i="14" s="1"/>
  <c r="AJ49" i="14" s="1"/>
  <c r="AJ50" i="14" s="1"/>
  <c r="AJ51" i="14" s="1"/>
  <c r="AJ52" i="14" s="1"/>
  <c r="AJ53" i="14" s="1"/>
  <c r="AJ54" i="14" s="1"/>
  <c r="AJ55" i="14" s="1"/>
  <c r="AJ56" i="14" s="1"/>
  <c r="AJ57" i="14" s="1"/>
  <c r="AJ58" i="14" s="1"/>
  <c r="AJ59" i="14" s="1"/>
  <c r="AJ60" i="14" s="1"/>
  <c r="AJ61" i="14" s="1"/>
  <c r="AJ62" i="14" s="1"/>
  <c r="AJ63" i="14" s="1"/>
  <c r="AJ64" i="14" s="1"/>
  <c r="AJ65" i="14" s="1"/>
  <c r="AJ66" i="14" s="1"/>
  <c r="AJ67" i="14" s="1"/>
  <c r="AJ68" i="14" s="1"/>
  <c r="AJ69" i="14" s="1"/>
  <c r="AJ70" i="14" s="1"/>
  <c r="AJ71" i="14" s="1"/>
  <c r="AJ72" i="14" s="1"/>
  <c r="AJ73" i="14" s="1"/>
  <c r="AJ74" i="14" s="1"/>
  <c r="AJ75" i="14" s="1"/>
  <c r="AJ76" i="14" s="1"/>
  <c r="AJ77" i="14" s="1"/>
  <c r="AJ78" i="14" s="1"/>
  <c r="AJ79" i="14" s="1"/>
  <c r="AJ80" i="14" s="1"/>
  <c r="AJ81" i="14" s="1"/>
  <c r="AJ82" i="14" s="1"/>
  <c r="AJ83" i="14" s="1"/>
  <c r="AJ84" i="14" s="1"/>
  <c r="AJ85" i="14" s="1"/>
  <c r="AJ86" i="14" s="1"/>
  <c r="AJ87" i="14" s="1"/>
  <c r="AJ88" i="14" s="1"/>
  <c r="AJ89" i="14" s="1"/>
  <c r="AJ90" i="14" s="1"/>
  <c r="AJ91" i="14" s="1"/>
  <c r="AJ92" i="14" s="1"/>
  <c r="AJ93" i="14" s="1"/>
  <c r="AJ94" i="14" s="1"/>
  <c r="AJ95" i="14" s="1"/>
  <c r="AJ96" i="14" s="1"/>
  <c r="AJ97" i="14" s="1"/>
  <c r="AJ98" i="14" s="1"/>
  <c r="AJ99" i="14" s="1"/>
  <c r="AJ100" i="14" s="1"/>
  <c r="AJ101" i="14" s="1"/>
  <c r="AJ102" i="14" s="1"/>
  <c r="AJ103" i="14" s="1"/>
  <c r="AJ104" i="14" s="1"/>
  <c r="AJ105" i="14" s="1"/>
  <c r="AJ106" i="14" s="1"/>
  <c r="AJ107" i="14" s="1"/>
  <c r="AJ108" i="14" s="1"/>
  <c r="AJ109" i="14" s="1"/>
  <c r="AJ110" i="14" s="1"/>
  <c r="AJ111" i="14" s="1"/>
  <c r="AJ112" i="14" s="1"/>
  <c r="AJ113" i="14" s="1"/>
  <c r="AJ114" i="14" s="1"/>
  <c r="AJ115" i="14" s="1"/>
  <c r="AJ116" i="14" s="1"/>
  <c r="AJ117" i="14" s="1"/>
  <c r="AJ118" i="14" s="1"/>
  <c r="AJ119" i="14" s="1"/>
  <c r="AJ120" i="14" s="1"/>
  <c r="AJ121" i="14" s="1"/>
  <c r="AJ122" i="14" s="1"/>
  <c r="AJ123" i="14" s="1"/>
  <c r="AJ124" i="14" s="1"/>
  <c r="AJ125" i="14" s="1"/>
  <c r="AJ126" i="14" s="1"/>
  <c r="AJ127" i="14" s="1"/>
  <c r="AJ128" i="14" s="1"/>
  <c r="AJ129" i="14" s="1"/>
  <c r="AJ130" i="14" s="1"/>
  <c r="AJ131" i="14" s="1"/>
  <c r="AJ132" i="14" s="1"/>
  <c r="AJ133" i="14" s="1"/>
  <c r="AJ134" i="14" s="1"/>
  <c r="AJ135" i="14" s="1"/>
  <c r="AJ136" i="14" s="1"/>
  <c r="AJ137" i="14" s="1"/>
  <c r="AJ138" i="14" s="1"/>
  <c r="AJ139" i="14" s="1"/>
  <c r="AJ140" i="14" s="1"/>
  <c r="AJ141" i="14" s="1"/>
  <c r="AJ142" i="14" s="1"/>
  <c r="AJ143" i="14" s="1"/>
  <c r="AJ144" i="14" s="1"/>
  <c r="AJ145" i="14" s="1"/>
  <c r="AJ146" i="14" s="1"/>
  <c r="AJ147" i="14" s="1"/>
  <c r="AJ148" i="14" s="1"/>
  <c r="AJ149" i="14" s="1"/>
  <c r="AJ150" i="14" s="1"/>
  <c r="AJ151" i="14" s="1"/>
  <c r="AJ152" i="14" s="1"/>
  <c r="AJ153" i="14" s="1"/>
  <c r="AJ154" i="14" s="1"/>
  <c r="AJ155" i="14" s="1"/>
  <c r="AJ156" i="14" s="1"/>
  <c r="AJ157" i="14" s="1"/>
  <c r="AJ158" i="14" s="1"/>
  <c r="AJ159" i="14" s="1"/>
  <c r="AJ160" i="14" s="1"/>
  <c r="AJ161" i="14" s="1"/>
  <c r="AJ162" i="14" s="1"/>
  <c r="AJ163" i="14" s="1"/>
  <c r="AJ164" i="14" s="1"/>
  <c r="AJ165" i="14" s="1"/>
  <c r="AJ166" i="14" s="1"/>
  <c r="AJ167" i="14" s="1"/>
  <c r="AJ168" i="14" s="1"/>
  <c r="AJ169" i="14" s="1"/>
  <c r="AJ170" i="14" s="1"/>
  <c r="AJ171" i="14" s="1"/>
  <c r="AJ172" i="14" s="1"/>
  <c r="AJ173" i="14" s="1"/>
  <c r="AJ174" i="14" s="1"/>
  <c r="AJ175" i="14" s="1"/>
  <c r="AJ176" i="14" s="1"/>
  <c r="AJ177" i="14" s="1"/>
  <c r="AJ178" i="14" s="1"/>
  <c r="AJ179" i="14" s="1"/>
  <c r="AJ180" i="14" s="1"/>
  <c r="AJ181" i="14" s="1"/>
  <c r="AJ182" i="14" s="1"/>
  <c r="AJ183" i="14" s="1"/>
  <c r="AJ184" i="14" s="1"/>
  <c r="AJ185" i="14" s="1"/>
  <c r="AJ186" i="14" s="1"/>
  <c r="AJ187" i="14" s="1"/>
  <c r="AJ188" i="14" s="1"/>
  <c r="AJ189" i="14" s="1"/>
  <c r="AJ190" i="14" s="1"/>
  <c r="AJ191" i="14" s="1"/>
  <c r="AJ192" i="14" s="1"/>
  <c r="AJ193" i="14" s="1"/>
  <c r="AJ194" i="14" s="1"/>
  <c r="AJ195" i="14" s="1"/>
  <c r="AJ196" i="14" s="1"/>
  <c r="AJ197" i="14" s="1"/>
  <c r="AJ198" i="14" s="1"/>
  <c r="AJ199" i="14" s="1"/>
  <c r="AJ200" i="14" s="1"/>
  <c r="AJ201" i="14" s="1"/>
  <c r="AJ202" i="14" s="1"/>
  <c r="AJ203" i="14" s="1"/>
  <c r="AJ204" i="14" s="1"/>
  <c r="AJ205" i="14" s="1"/>
  <c r="AJ206" i="14" s="1"/>
  <c r="AJ207" i="14" s="1"/>
  <c r="AJ208" i="14" s="1"/>
  <c r="AJ209" i="14" s="1"/>
  <c r="AJ210" i="14" s="1"/>
  <c r="AJ211" i="14" s="1"/>
  <c r="AJ212" i="14" s="1"/>
  <c r="AJ213" i="14" s="1"/>
  <c r="AJ214" i="14" s="1"/>
  <c r="AJ215" i="14" s="1"/>
  <c r="AJ216" i="14" s="1"/>
  <c r="AJ217" i="14" s="1"/>
  <c r="AJ218" i="14" s="1"/>
  <c r="AJ219" i="14" s="1"/>
  <c r="AJ220" i="14" s="1"/>
  <c r="AJ221" i="14" s="1"/>
  <c r="AJ222" i="14" s="1"/>
  <c r="AJ223" i="14" s="1"/>
  <c r="AJ224" i="14" s="1"/>
  <c r="AJ225" i="14" s="1"/>
  <c r="AJ226" i="14" s="1"/>
  <c r="AJ227" i="14" s="1"/>
  <c r="AJ228" i="14" s="1"/>
  <c r="AJ229" i="14" s="1"/>
  <c r="AJ230" i="14" s="1"/>
  <c r="AJ231" i="14" s="1"/>
  <c r="AJ232" i="14" s="1"/>
  <c r="AJ233" i="14" s="1"/>
  <c r="AJ234" i="14" s="1"/>
  <c r="AJ235" i="14" s="1"/>
  <c r="AJ236" i="14" s="1"/>
  <c r="AJ237" i="14" s="1"/>
  <c r="AJ238" i="14" s="1"/>
  <c r="AJ239" i="14" s="1"/>
  <c r="AJ240" i="14" s="1"/>
  <c r="AJ241" i="14" s="1"/>
  <c r="AJ242" i="14" s="1"/>
  <c r="AJ243" i="14" s="1"/>
  <c r="AJ244" i="14" s="1"/>
  <c r="AJ245" i="14" s="1"/>
  <c r="AJ246" i="14" s="1"/>
  <c r="AJ247" i="14" s="1"/>
  <c r="AJ248" i="14" s="1"/>
  <c r="AJ249" i="14" s="1"/>
  <c r="AJ250" i="14" s="1"/>
  <c r="AJ251" i="14" s="1"/>
  <c r="AJ252" i="14" s="1"/>
  <c r="AJ253" i="14" s="1"/>
  <c r="AJ254" i="14" s="1"/>
  <c r="AJ255" i="14" s="1"/>
  <c r="AJ256" i="14" s="1"/>
  <c r="AJ257" i="14" s="1"/>
  <c r="AJ258" i="14" s="1"/>
  <c r="AJ259" i="14" s="1"/>
  <c r="AJ260" i="14" s="1"/>
  <c r="AJ261" i="14" s="1"/>
  <c r="AJ262" i="14" s="1"/>
  <c r="AJ263" i="14" s="1"/>
  <c r="AJ264" i="14" s="1"/>
  <c r="AJ265" i="14" s="1"/>
  <c r="AJ266" i="14" s="1"/>
  <c r="AJ267" i="14" s="1"/>
  <c r="AJ268" i="14" s="1"/>
  <c r="AJ269" i="14" s="1"/>
  <c r="AJ270" i="14" s="1"/>
  <c r="AJ271" i="14" s="1"/>
  <c r="AJ272" i="14" s="1"/>
  <c r="AJ273" i="14" s="1"/>
  <c r="AJ274" i="14" s="1"/>
  <c r="AJ275" i="14" s="1"/>
  <c r="AJ276" i="14" s="1"/>
  <c r="AJ277" i="14" s="1"/>
  <c r="AJ278" i="14" s="1"/>
  <c r="AJ279" i="14" s="1"/>
  <c r="AJ280" i="14" s="1"/>
  <c r="AJ281" i="14" s="1"/>
  <c r="AJ282" i="14" s="1"/>
  <c r="AJ283" i="14" s="1"/>
  <c r="AJ284" i="14" s="1"/>
  <c r="AJ285" i="14" s="1"/>
  <c r="AJ286" i="14" s="1"/>
  <c r="AJ287" i="14" s="1"/>
  <c r="AJ288" i="14" s="1"/>
  <c r="AJ289" i="14" s="1"/>
  <c r="AJ290" i="14" s="1"/>
  <c r="AJ291" i="14" s="1"/>
  <c r="AJ292" i="14" s="1"/>
  <c r="AJ293" i="14" s="1"/>
  <c r="AJ294" i="14" s="1"/>
  <c r="AJ295" i="14" s="1"/>
  <c r="AJ296" i="14" s="1"/>
  <c r="AJ297" i="14" s="1"/>
  <c r="AJ298" i="14" s="1"/>
  <c r="AJ299" i="14" s="1"/>
  <c r="AJ300" i="14" s="1"/>
  <c r="AJ301" i="14" s="1"/>
  <c r="AJ302" i="14" s="1"/>
  <c r="AJ303" i="14" s="1"/>
  <c r="AJ304" i="14" s="1"/>
  <c r="AJ305" i="14" s="1"/>
  <c r="AJ306" i="14" s="1"/>
  <c r="AJ307" i="14" s="1"/>
  <c r="AJ308" i="14" s="1"/>
  <c r="AJ309" i="14" s="1"/>
  <c r="AJ310" i="14" s="1"/>
  <c r="AJ311" i="14" s="1"/>
  <c r="AJ312" i="14" s="1"/>
  <c r="AJ313" i="14" s="1"/>
  <c r="AJ314" i="14" s="1"/>
  <c r="AJ315" i="14" s="1"/>
  <c r="AJ316" i="14" s="1"/>
  <c r="AJ317" i="14" s="1"/>
  <c r="AJ318" i="14" s="1"/>
  <c r="AJ319" i="14" s="1"/>
  <c r="AJ320" i="14" s="1"/>
  <c r="AJ321" i="14" s="1"/>
  <c r="AJ322" i="14" s="1"/>
  <c r="AJ323" i="14" s="1"/>
  <c r="AJ324" i="14" s="1"/>
  <c r="AJ325" i="14" s="1"/>
  <c r="AJ326" i="14" s="1"/>
  <c r="AJ327" i="14" s="1"/>
  <c r="AJ328" i="14" s="1"/>
  <c r="AJ329" i="14" s="1"/>
  <c r="AJ330" i="14" s="1"/>
  <c r="AJ331" i="14" s="1"/>
  <c r="AJ332" i="14" s="1"/>
  <c r="AJ333" i="14" s="1"/>
  <c r="AJ334" i="14" s="1"/>
  <c r="AJ335" i="14" s="1"/>
  <c r="AJ336" i="14" s="1"/>
  <c r="AJ337" i="14" s="1"/>
  <c r="AJ338" i="14" s="1"/>
  <c r="AJ339" i="14" s="1"/>
  <c r="AJ340" i="14" s="1"/>
  <c r="AJ341" i="14" s="1"/>
  <c r="AJ342" i="14" s="1"/>
  <c r="AJ343" i="14" s="1"/>
  <c r="AJ344" i="14" s="1"/>
  <c r="AJ345" i="14" s="1"/>
  <c r="AJ346" i="14" s="1"/>
  <c r="AJ347" i="14" s="1"/>
  <c r="AJ348" i="14" s="1"/>
  <c r="AJ349" i="14" s="1"/>
  <c r="AJ350" i="14" s="1"/>
  <c r="AJ351" i="14" s="1"/>
  <c r="AJ352" i="14" s="1"/>
  <c r="AJ353" i="14" s="1"/>
  <c r="AJ354" i="14" s="1"/>
  <c r="AJ355" i="14" s="1"/>
  <c r="AJ356" i="14" s="1"/>
  <c r="AJ357" i="14" s="1"/>
  <c r="AJ358" i="14" s="1"/>
  <c r="AJ359" i="14" s="1"/>
  <c r="AJ360" i="14" s="1"/>
  <c r="AJ361" i="14" s="1"/>
  <c r="AJ362" i="14" s="1"/>
  <c r="AJ363" i="14" s="1"/>
  <c r="AJ364" i="14" s="1"/>
  <c r="AJ365" i="14" s="1"/>
  <c r="AJ366" i="14" s="1"/>
  <c r="AJ367" i="14" s="1"/>
  <c r="AJ368" i="14" s="1"/>
  <c r="AJ369" i="14" s="1"/>
  <c r="AJ370" i="14" s="1"/>
  <c r="AJ371" i="14" s="1"/>
  <c r="AJ372" i="14" s="1"/>
  <c r="AJ373" i="14" s="1"/>
  <c r="AJ374" i="14" s="1"/>
  <c r="AJ375" i="14" s="1"/>
  <c r="AJ376" i="14" s="1"/>
  <c r="AJ377" i="14" s="1"/>
  <c r="AJ378" i="14" s="1"/>
  <c r="AJ379" i="14" s="1"/>
  <c r="AJ380" i="14" s="1"/>
  <c r="AJ381" i="14" s="1"/>
  <c r="AJ382" i="14" s="1"/>
  <c r="AJ383" i="14" s="1"/>
  <c r="AJ384" i="14" s="1"/>
  <c r="AJ385" i="14" s="1"/>
  <c r="AJ386" i="14" s="1"/>
  <c r="AJ387" i="14" s="1"/>
  <c r="AJ388" i="14" s="1"/>
  <c r="AJ389" i="14" s="1"/>
  <c r="AJ390" i="14" s="1"/>
  <c r="AJ391" i="14" s="1"/>
  <c r="AJ392" i="14" s="1"/>
  <c r="AJ393" i="14" s="1"/>
  <c r="AJ394" i="14" s="1"/>
  <c r="AJ395" i="14" s="1"/>
  <c r="AJ396" i="14" s="1"/>
  <c r="AJ397" i="14" s="1"/>
  <c r="AJ398" i="14" s="1"/>
  <c r="AJ399" i="14" s="1"/>
  <c r="AJ400" i="14" s="1"/>
  <c r="AJ401" i="14" s="1"/>
  <c r="AJ402" i="14" s="1"/>
  <c r="AJ403" i="14" s="1"/>
  <c r="AJ404" i="14" s="1"/>
  <c r="AJ405" i="14" s="1"/>
  <c r="AJ406" i="14" s="1"/>
  <c r="AJ407" i="14" s="1"/>
  <c r="AJ408" i="14" s="1"/>
  <c r="AJ409" i="14" s="1"/>
  <c r="AJ410" i="14" s="1"/>
  <c r="AJ411" i="14" s="1"/>
  <c r="AJ412" i="14" s="1"/>
  <c r="AJ413" i="14" s="1"/>
  <c r="AJ414" i="14" s="1"/>
  <c r="AJ415" i="14" s="1"/>
  <c r="AJ416" i="14" s="1"/>
  <c r="AJ417" i="14" s="1"/>
  <c r="AJ418" i="14" s="1"/>
  <c r="AJ419" i="14" s="1"/>
  <c r="AJ420" i="14" s="1"/>
  <c r="AJ421" i="14" s="1"/>
  <c r="AJ422" i="14" s="1"/>
  <c r="AJ423" i="14" s="1"/>
  <c r="AJ424" i="14" s="1"/>
  <c r="AJ425" i="14" s="1"/>
  <c r="AJ426" i="14" s="1"/>
  <c r="AJ427" i="14" s="1"/>
  <c r="AJ428" i="14" s="1"/>
  <c r="AJ429" i="14" s="1"/>
  <c r="AJ430" i="14" s="1"/>
  <c r="AJ431" i="14" s="1"/>
  <c r="AJ432" i="14" s="1"/>
  <c r="AJ433" i="14" s="1"/>
  <c r="AJ434" i="14" s="1"/>
  <c r="AJ435" i="14" s="1"/>
  <c r="AJ436" i="14" s="1"/>
  <c r="AJ437" i="14" s="1"/>
  <c r="AJ438" i="14" s="1"/>
  <c r="AJ439" i="14" s="1"/>
  <c r="AJ440" i="14" s="1"/>
  <c r="AJ441" i="14" s="1"/>
  <c r="AJ442" i="14" s="1"/>
  <c r="AJ443" i="14" s="1"/>
  <c r="AJ444" i="14" s="1"/>
  <c r="AJ445" i="14" s="1"/>
  <c r="AJ446" i="14" s="1"/>
  <c r="AJ447" i="14" s="1"/>
  <c r="AJ448" i="14" s="1"/>
  <c r="AJ449" i="14" s="1"/>
  <c r="AJ450" i="14" s="1"/>
  <c r="AJ451" i="14" s="1"/>
  <c r="AJ452" i="14" s="1"/>
  <c r="AJ453" i="14" s="1"/>
  <c r="AJ454" i="14" s="1"/>
  <c r="AJ455" i="14" s="1"/>
  <c r="AJ456" i="14" s="1"/>
  <c r="AJ457" i="14" s="1"/>
  <c r="AJ458" i="14" s="1"/>
  <c r="AJ459" i="14" s="1"/>
  <c r="AJ460" i="14" s="1"/>
  <c r="AJ461" i="14" s="1"/>
  <c r="AJ462" i="14" s="1"/>
  <c r="AJ463" i="14" s="1"/>
  <c r="AJ464" i="14" s="1"/>
  <c r="AJ465" i="14" s="1"/>
  <c r="AJ466" i="14" s="1"/>
  <c r="AJ467" i="14" s="1"/>
  <c r="AJ468" i="14" s="1"/>
  <c r="AJ469" i="14" s="1"/>
  <c r="AJ470" i="14" s="1"/>
  <c r="AJ471" i="14" s="1"/>
  <c r="AJ472" i="14" s="1"/>
  <c r="AJ473" i="14" s="1"/>
  <c r="AJ474" i="14" s="1"/>
  <c r="AJ475" i="14" s="1"/>
  <c r="AJ476" i="14" s="1"/>
  <c r="AJ477" i="14" s="1"/>
  <c r="AJ478" i="14" s="1"/>
  <c r="AJ479" i="14" s="1"/>
  <c r="AJ480" i="14" s="1"/>
  <c r="AJ481" i="14" s="1"/>
  <c r="AJ482" i="14" s="1"/>
  <c r="AJ483" i="14" s="1"/>
  <c r="AJ484" i="14" s="1"/>
  <c r="AJ485" i="14" s="1"/>
  <c r="AJ486" i="14" s="1"/>
  <c r="AJ487" i="14" s="1"/>
  <c r="AJ488" i="14" s="1"/>
  <c r="AJ489" i="14" s="1"/>
  <c r="AJ490" i="14" s="1"/>
  <c r="AJ491" i="14" s="1"/>
  <c r="AJ492" i="14" s="1"/>
  <c r="AJ493" i="14" s="1"/>
  <c r="AJ494" i="14" s="1"/>
  <c r="AJ495" i="14" s="1"/>
  <c r="AJ496" i="14" s="1"/>
  <c r="AJ497" i="14" s="1"/>
  <c r="AJ498" i="14" s="1"/>
  <c r="AJ499" i="14" s="1"/>
  <c r="AJ500" i="14" s="1"/>
  <c r="AJ501" i="14" s="1"/>
  <c r="AJ502" i="14" s="1"/>
  <c r="AJ503" i="14" s="1"/>
  <c r="AJ504" i="14" s="1"/>
  <c r="AJ505" i="14" s="1"/>
  <c r="AJ506" i="14" s="1"/>
  <c r="AJ507" i="14" s="1"/>
  <c r="AJ508" i="14" s="1"/>
  <c r="AJ509" i="14" s="1"/>
  <c r="AJ510" i="14" s="1"/>
  <c r="AJ511" i="14" s="1"/>
  <c r="AJ512" i="14" s="1"/>
  <c r="AJ513" i="14" s="1"/>
  <c r="AJ514" i="14" s="1"/>
  <c r="AJ515" i="14" s="1"/>
  <c r="AJ516" i="14" s="1"/>
  <c r="AJ517" i="14" s="1"/>
  <c r="AJ518" i="14" s="1"/>
  <c r="AJ519" i="14" s="1"/>
  <c r="AJ520" i="14" s="1"/>
  <c r="AJ521" i="14" s="1"/>
  <c r="AJ522" i="14" s="1"/>
  <c r="AJ523" i="14" s="1"/>
  <c r="AJ524" i="14" s="1"/>
  <c r="AJ525" i="14" s="1"/>
  <c r="AJ526" i="14" s="1"/>
  <c r="AJ527" i="14" s="1"/>
  <c r="AJ528" i="14" s="1"/>
  <c r="AJ529" i="14" s="1"/>
  <c r="AJ530" i="14" s="1"/>
  <c r="AJ531" i="14" s="1"/>
  <c r="AJ532" i="14" s="1"/>
  <c r="AJ533" i="14" s="1"/>
  <c r="AJ534" i="14" s="1"/>
  <c r="AJ535" i="14" s="1"/>
  <c r="AJ536" i="14" s="1"/>
  <c r="AJ537" i="14" s="1"/>
  <c r="AJ538" i="14" s="1"/>
  <c r="AJ539" i="14" s="1"/>
  <c r="AJ540" i="14" s="1"/>
  <c r="AJ541" i="14" s="1"/>
  <c r="AJ542" i="14" s="1"/>
  <c r="AJ543" i="14" s="1"/>
  <c r="AJ544" i="14" s="1"/>
  <c r="AJ545" i="14" s="1"/>
  <c r="AJ546" i="14" s="1"/>
  <c r="AJ547" i="14" s="1"/>
  <c r="AJ548" i="14" s="1"/>
  <c r="AJ549" i="14" s="1"/>
  <c r="AJ550" i="14" s="1"/>
  <c r="AJ551" i="14" s="1"/>
  <c r="AJ552" i="14" s="1"/>
  <c r="AJ553" i="14" s="1"/>
  <c r="AJ554" i="14" s="1"/>
  <c r="AJ555" i="14" s="1"/>
  <c r="AJ556" i="14" s="1"/>
  <c r="AJ557" i="14" s="1"/>
  <c r="AJ558" i="14" s="1"/>
  <c r="AJ559" i="14" s="1"/>
  <c r="AJ560" i="14" s="1"/>
  <c r="AJ561" i="14" s="1"/>
  <c r="AJ562" i="14" s="1"/>
  <c r="AJ563" i="14" s="1"/>
  <c r="AJ564" i="14" s="1"/>
  <c r="AJ565" i="14" s="1"/>
  <c r="AJ566" i="14" s="1"/>
  <c r="AJ567" i="14" s="1"/>
  <c r="AJ568" i="14" s="1"/>
  <c r="AJ569" i="14" s="1"/>
  <c r="AJ570" i="14" s="1"/>
  <c r="AJ571" i="14" s="1"/>
  <c r="AJ572" i="14" s="1"/>
  <c r="AJ573" i="14" s="1"/>
  <c r="AJ574" i="14" s="1"/>
  <c r="AJ575" i="14" s="1"/>
  <c r="AJ576" i="14" s="1"/>
  <c r="AJ577" i="14" s="1"/>
  <c r="AJ578" i="14" s="1"/>
  <c r="AJ579" i="14" s="1"/>
  <c r="AJ580" i="14" s="1"/>
  <c r="AJ581" i="14" s="1"/>
  <c r="AJ582" i="14" s="1"/>
  <c r="AJ583" i="14" s="1"/>
  <c r="AJ584" i="14" s="1"/>
  <c r="AJ585" i="14" s="1"/>
  <c r="AJ586" i="14" s="1"/>
  <c r="AJ587" i="14" s="1"/>
  <c r="AJ588" i="14" s="1"/>
  <c r="AJ589" i="14" s="1"/>
  <c r="AJ590" i="14" s="1"/>
  <c r="AJ591" i="14" s="1"/>
  <c r="AJ592" i="14" s="1"/>
  <c r="AJ593" i="14" s="1"/>
  <c r="AJ594" i="14" s="1"/>
  <c r="AJ595" i="14" s="1"/>
  <c r="AJ596" i="14" s="1"/>
  <c r="AJ597" i="14" s="1"/>
  <c r="AJ598" i="14" s="1"/>
  <c r="AJ599" i="14" s="1"/>
  <c r="AJ600" i="14" s="1"/>
  <c r="AJ601" i="14" s="1"/>
  <c r="AJ602" i="14" s="1"/>
  <c r="AJ603" i="14" s="1"/>
  <c r="AJ604" i="14" s="1"/>
  <c r="AJ605" i="14" s="1"/>
  <c r="AJ606" i="14" s="1"/>
  <c r="AJ607" i="14" s="1"/>
  <c r="AJ608" i="14" s="1"/>
  <c r="AJ609" i="14" s="1"/>
  <c r="AJ610" i="14" s="1"/>
  <c r="AJ611" i="14" s="1"/>
  <c r="AJ612" i="14" s="1"/>
  <c r="AJ613" i="14" s="1"/>
  <c r="AJ614" i="14" s="1"/>
  <c r="AJ615" i="14" s="1"/>
  <c r="AJ616" i="14" s="1"/>
  <c r="AJ617" i="14" s="1"/>
  <c r="AJ618" i="14" s="1"/>
  <c r="AJ619" i="14" s="1"/>
  <c r="AJ620" i="14" s="1"/>
  <c r="AJ621" i="14" s="1"/>
  <c r="AJ622" i="14" s="1"/>
  <c r="AJ623" i="14" s="1"/>
  <c r="AJ624" i="14" s="1"/>
  <c r="AJ625" i="14" s="1"/>
  <c r="AJ626" i="14" s="1"/>
  <c r="AJ627" i="14" s="1"/>
  <c r="AJ628" i="14" s="1"/>
  <c r="AJ629" i="14" s="1"/>
  <c r="AJ630" i="14" s="1"/>
  <c r="AJ631" i="14" s="1"/>
  <c r="AJ632" i="14" s="1"/>
  <c r="AJ633" i="14" s="1"/>
  <c r="AJ634" i="14" s="1"/>
  <c r="AJ635" i="14" s="1"/>
  <c r="AJ636" i="14" s="1"/>
  <c r="AJ637" i="14" s="1"/>
  <c r="AJ638" i="14" s="1"/>
  <c r="AJ639" i="14" s="1"/>
  <c r="AJ640" i="14" s="1"/>
  <c r="AJ641" i="14" s="1"/>
  <c r="AJ642" i="14" s="1"/>
  <c r="AJ643" i="14" s="1"/>
  <c r="AJ644" i="14" s="1"/>
  <c r="AJ645" i="14" s="1"/>
  <c r="AJ646" i="14" s="1"/>
  <c r="AJ647" i="14" s="1"/>
  <c r="AJ648" i="14" s="1"/>
  <c r="AJ649" i="14" s="1"/>
  <c r="AJ650" i="14" s="1"/>
  <c r="AJ651" i="14" s="1"/>
  <c r="AJ652" i="14" s="1"/>
  <c r="AJ653" i="14" s="1"/>
  <c r="AJ654" i="14" s="1"/>
  <c r="AJ655" i="14" s="1"/>
  <c r="AJ656" i="14" s="1"/>
  <c r="AJ657" i="14" s="1"/>
  <c r="AJ658" i="14" s="1"/>
  <c r="AJ659" i="14" s="1"/>
  <c r="AJ660" i="14" s="1"/>
  <c r="AJ661" i="14" s="1"/>
  <c r="AJ662" i="14" s="1"/>
  <c r="AJ663" i="14" s="1"/>
  <c r="AJ664" i="14" s="1"/>
  <c r="AJ665" i="14" s="1"/>
  <c r="AJ666" i="14" s="1"/>
  <c r="AJ667" i="14" s="1"/>
  <c r="AJ668" i="14" s="1"/>
  <c r="AJ669" i="14" s="1"/>
  <c r="AJ670" i="14" s="1"/>
  <c r="AJ671" i="14" s="1"/>
  <c r="AJ672" i="14" s="1"/>
  <c r="AJ673" i="14" s="1"/>
  <c r="AJ674" i="14" s="1"/>
  <c r="AJ675" i="14" s="1"/>
  <c r="AJ676" i="14" s="1"/>
  <c r="AJ677" i="14" s="1"/>
  <c r="AJ678" i="14" s="1"/>
  <c r="AJ679" i="14" s="1"/>
  <c r="AJ680" i="14" s="1"/>
  <c r="AJ681" i="14" s="1"/>
  <c r="AJ682" i="14" s="1"/>
  <c r="AJ683" i="14" s="1"/>
  <c r="AJ684" i="14" s="1"/>
  <c r="AJ685" i="14" s="1"/>
  <c r="AJ686" i="14" s="1"/>
  <c r="AJ687" i="14" s="1"/>
  <c r="AJ688" i="14" s="1"/>
  <c r="AJ689" i="14" s="1"/>
  <c r="AJ690" i="14" s="1"/>
  <c r="AJ691" i="14" s="1"/>
  <c r="AJ692" i="14" s="1"/>
  <c r="AJ693" i="14" s="1"/>
  <c r="AJ694" i="14" s="1"/>
  <c r="AJ695" i="14" s="1"/>
  <c r="AJ696" i="14" s="1"/>
  <c r="AJ697" i="14" s="1"/>
  <c r="AJ698" i="14" s="1"/>
  <c r="AJ699" i="14" s="1"/>
  <c r="AJ700" i="14" s="1"/>
  <c r="AJ701" i="14" s="1"/>
  <c r="AJ702" i="14" s="1"/>
  <c r="AJ703" i="14" s="1"/>
  <c r="AJ704" i="14" s="1"/>
  <c r="AJ705" i="14" s="1"/>
  <c r="AJ706" i="14" s="1"/>
  <c r="AJ707" i="14" s="1"/>
  <c r="AJ708" i="14" s="1"/>
  <c r="AJ709" i="14" s="1"/>
  <c r="AJ710" i="14" s="1"/>
  <c r="AJ711" i="14" s="1"/>
  <c r="AJ712" i="14" s="1"/>
  <c r="AJ713" i="14" s="1"/>
  <c r="AJ714" i="14" s="1"/>
  <c r="AJ715" i="14" s="1"/>
  <c r="AJ716" i="14" s="1"/>
  <c r="AJ717" i="14" s="1"/>
  <c r="AJ718" i="14" s="1"/>
  <c r="AJ719" i="14" s="1"/>
  <c r="AJ720" i="14" s="1"/>
  <c r="AJ721" i="14" s="1"/>
  <c r="AJ722" i="14" s="1"/>
  <c r="AJ723" i="14" s="1"/>
  <c r="AJ724" i="14" s="1"/>
  <c r="AJ725" i="14" s="1"/>
  <c r="AJ726" i="14" s="1"/>
  <c r="AJ727" i="14" s="1"/>
  <c r="AJ728" i="14" s="1"/>
  <c r="AJ729" i="14" s="1"/>
  <c r="AJ730" i="14" s="1"/>
  <c r="AJ731" i="14" s="1"/>
  <c r="AJ732" i="14" s="1"/>
  <c r="AJ733" i="14" s="1"/>
  <c r="AJ734" i="14" s="1"/>
  <c r="AJ735" i="14" s="1"/>
  <c r="AJ736" i="14" s="1"/>
  <c r="AJ737" i="14" s="1"/>
  <c r="AJ738" i="14" s="1"/>
  <c r="AJ739" i="14" s="1"/>
  <c r="AJ740" i="14" s="1"/>
  <c r="AJ741" i="14" s="1"/>
  <c r="AJ742" i="14" s="1"/>
  <c r="AJ743" i="14" s="1"/>
  <c r="AJ744" i="14" s="1"/>
  <c r="AJ745" i="14" s="1"/>
  <c r="AJ746" i="14" s="1"/>
  <c r="AJ747" i="14" s="1"/>
  <c r="AJ748" i="14" s="1"/>
  <c r="AJ749" i="14" s="1"/>
  <c r="AJ750" i="14" s="1"/>
  <c r="AJ751" i="14" s="1"/>
  <c r="AJ752" i="14" s="1"/>
  <c r="AJ753" i="14" s="1"/>
  <c r="AJ754" i="14" s="1"/>
  <c r="AJ755" i="14" s="1"/>
  <c r="AJ756" i="14" s="1"/>
  <c r="AJ757" i="14" s="1"/>
  <c r="AJ758" i="14" s="1"/>
  <c r="AJ759" i="14" s="1"/>
  <c r="AJ760" i="14" s="1"/>
  <c r="AJ761" i="14" s="1"/>
  <c r="AJ762" i="14" s="1"/>
  <c r="AJ763" i="14" s="1"/>
  <c r="AJ764" i="14" s="1"/>
  <c r="AJ765" i="14" s="1"/>
  <c r="AJ766" i="14" s="1"/>
  <c r="AJ767" i="14" s="1"/>
  <c r="AJ768" i="14" s="1"/>
  <c r="AJ769" i="14" s="1"/>
  <c r="AJ770" i="14" s="1"/>
  <c r="AJ771" i="14" s="1"/>
  <c r="AJ772" i="14" s="1"/>
  <c r="AJ773" i="14" s="1"/>
  <c r="AJ774" i="14" s="1"/>
  <c r="AJ775" i="14" s="1"/>
  <c r="AJ776" i="14" s="1"/>
  <c r="AJ777" i="14" s="1"/>
  <c r="AJ778" i="14" s="1"/>
  <c r="AJ779" i="14" s="1"/>
  <c r="AJ780" i="14" s="1"/>
  <c r="AJ781" i="14" s="1"/>
  <c r="AJ782" i="14" s="1"/>
  <c r="AJ783" i="14" s="1"/>
  <c r="AJ784" i="14" s="1"/>
  <c r="AJ785" i="14" s="1"/>
  <c r="AJ786" i="14" s="1"/>
  <c r="AJ787" i="14" s="1"/>
  <c r="AJ788" i="14" s="1"/>
  <c r="AJ789" i="14" s="1"/>
  <c r="AJ790" i="14" s="1"/>
  <c r="AJ791" i="14" s="1"/>
  <c r="AJ792" i="14" s="1"/>
  <c r="AJ793" i="14" s="1"/>
  <c r="AJ794" i="14" s="1"/>
  <c r="AJ795" i="14" s="1"/>
  <c r="AJ796" i="14" s="1"/>
  <c r="AJ797" i="14" s="1"/>
  <c r="AJ798" i="14" s="1"/>
  <c r="AJ799" i="14" s="1"/>
  <c r="AJ800" i="14" s="1"/>
  <c r="AJ801" i="14" s="1"/>
  <c r="AJ802" i="14" s="1"/>
  <c r="AJ803" i="14" s="1"/>
  <c r="AJ804" i="14" s="1"/>
  <c r="AJ805" i="14" s="1"/>
  <c r="AJ806" i="14" s="1"/>
  <c r="AJ807" i="14" s="1"/>
  <c r="AJ808" i="14" s="1"/>
  <c r="AJ809" i="14" s="1"/>
  <c r="AJ810" i="14" s="1"/>
  <c r="AJ811" i="14" s="1"/>
  <c r="AJ812" i="14" s="1"/>
  <c r="AJ813" i="14" s="1"/>
  <c r="AJ814" i="14" s="1"/>
  <c r="AJ815" i="14" s="1"/>
  <c r="AJ816" i="14" s="1"/>
  <c r="AJ817" i="14" s="1"/>
  <c r="AJ818" i="14" s="1"/>
  <c r="AJ819" i="14" s="1"/>
  <c r="AJ820" i="14" s="1"/>
  <c r="AJ821" i="14" s="1"/>
  <c r="AJ822" i="14" s="1"/>
  <c r="AJ823" i="14" s="1"/>
  <c r="AJ824" i="14" s="1"/>
  <c r="AJ825" i="14" s="1"/>
  <c r="AJ826" i="14" s="1"/>
  <c r="AJ827" i="14" s="1"/>
  <c r="AJ828" i="14" s="1"/>
  <c r="AJ829" i="14" s="1"/>
  <c r="AJ830" i="14" s="1"/>
  <c r="AJ831" i="14" s="1"/>
  <c r="AJ832" i="14" s="1"/>
  <c r="AJ833" i="14" s="1"/>
  <c r="AJ834" i="14" s="1"/>
  <c r="AJ835" i="14" s="1"/>
  <c r="AJ836" i="14" s="1"/>
  <c r="AJ837" i="14" s="1"/>
  <c r="AJ838" i="14" s="1"/>
  <c r="AJ839" i="14" s="1"/>
  <c r="AJ840" i="14" s="1"/>
  <c r="AJ841" i="14" s="1"/>
  <c r="AJ842" i="14" s="1"/>
  <c r="AJ843" i="14" s="1"/>
  <c r="AJ844" i="14" s="1"/>
  <c r="AJ845" i="14" s="1"/>
  <c r="AJ846" i="14" s="1"/>
  <c r="AJ847" i="14" s="1"/>
  <c r="AJ848" i="14" s="1"/>
  <c r="AJ849" i="14" s="1"/>
  <c r="AJ850" i="14" s="1"/>
  <c r="AJ851" i="14" s="1"/>
  <c r="AJ852" i="14" s="1"/>
  <c r="AJ853" i="14" s="1"/>
  <c r="AJ854" i="14" s="1"/>
  <c r="AJ855" i="14" s="1"/>
  <c r="AJ856" i="14" s="1"/>
  <c r="AJ857" i="14" s="1"/>
  <c r="AJ858" i="14" s="1"/>
  <c r="AJ859" i="14" s="1"/>
  <c r="AJ860" i="14" s="1"/>
  <c r="AJ861" i="14" s="1"/>
  <c r="AJ862" i="14" s="1"/>
  <c r="AJ863" i="14" s="1"/>
  <c r="AJ864" i="14" s="1"/>
  <c r="AJ865" i="14" s="1"/>
  <c r="AJ866" i="14" s="1"/>
  <c r="AJ867" i="14" s="1"/>
  <c r="AJ868" i="14" s="1"/>
  <c r="AJ869" i="14" s="1"/>
  <c r="AJ870" i="14" s="1"/>
  <c r="AJ871" i="14" s="1"/>
  <c r="AJ872" i="14" s="1"/>
  <c r="AJ873" i="14" s="1"/>
  <c r="AJ874" i="14" s="1"/>
  <c r="AJ875" i="14" s="1"/>
  <c r="AJ876" i="14" s="1"/>
  <c r="AJ877" i="14" s="1"/>
  <c r="AJ878" i="14" s="1"/>
  <c r="AJ879" i="14" s="1"/>
  <c r="AJ880" i="14" s="1"/>
  <c r="AJ881" i="14" s="1"/>
  <c r="AJ882" i="14" s="1"/>
  <c r="AJ883" i="14" s="1"/>
  <c r="AJ884" i="14" s="1"/>
  <c r="AJ885" i="14" s="1"/>
  <c r="AJ886" i="14" s="1"/>
  <c r="AJ887" i="14" s="1"/>
  <c r="AJ888" i="14" s="1"/>
  <c r="AJ889" i="14" s="1"/>
  <c r="AJ890" i="14" s="1"/>
  <c r="AJ891" i="14" s="1"/>
  <c r="AJ892" i="14" s="1"/>
  <c r="AJ893" i="14" s="1"/>
  <c r="AJ894" i="14" s="1"/>
  <c r="AJ895" i="14" s="1"/>
  <c r="AJ896" i="14" s="1"/>
  <c r="AJ897" i="14" s="1"/>
  <c r="AJ898" i="14" s="1"/>
  <c r="AJ899" i="14" s="1"/>
  <c r="AJ900" i="14" s="1"/>
  <c r="AJ901" i="14" s="1"/>
  <c r="AJ902" i="14" s="1"/>
  <c r="AJ903" i="14" s="1"/>
  <c r="AJ904" i="14" s="1"/>
  <c r="AJ905" i="14" s="1"/>
  <c r="AJ906" i="14" s="1"/>
  <c r="AJ907" i="14" s="1"/>
  <c r="AJ908" i="14" s="1"/>
  <c r="AJ909" i="14" s="1"/>
  <c r="AJ910" i="14" s="1"/>
  <c r="AJ911" i="14" s="1"/>
  <c r="AJ912" i="14" s="1"/>
  <c r="AJ913" i="14" s="1"/>
  <c r="AJ914" i="14" s="1"/>
  <c r="AJ915" i="14" s="1"/>
  <c r="AJ916" i="14" s="1"/>
  <c r="AJ917" i="14" s="1"/>
  <c r="AJ918" i="14" s="1"/>
  <c r="AJ919" i="14" s="1"/>
  <c r="AJ920" i="14" s="1"/>
  <c r="AJ921" i="14" s="1"/>
  <c r="AJ922" i="14" s="1"/>
  <c r="AJ923" i="14" s="1"/>
  <c r="AJ924" i="14" s="1"/>
  <c r="AJ925" i="14" s="1"/>
  <c r="AJ926" i="14" s="1"/>
  <c r="AJ927" i="14" s="1"/>
  <c r="AJ928" i="14" s="1"/>
  <c r="AJ929" i="14" s="1"/>
  <c r="AJ930" i="14" s="1"/>
  <c r="AJ931" i="14" s="1"/>
  <c r="AJ932" i="14" s="1"/>
  <c r="AJ933" i="14" s="1"/>
  <c r="AJ934" i="14" s="1"/>
  <c r="AJ935" i="14" s="1"/>
  <c r="AJ936" i="14" s="1"/>
  <c r="AJ937" i="14" s="1"/>
  <c r="AJ938" i="14" s="1"/>
  <c r="AJ939" i="14" s="1"/>
  <c r="AJ940" i="14" s="1"/>
  <c r="AJ941" i="14" s="1"/>
  <c r="AJ942" i="14" s="1"/>
  <c r="AJ943" i="14" s="1"/>
  <c r="AJ944" i="14" s="1"/>
  <c r="AJ945" i="14" s="1"/>
  <c r="AJ946" i="14" s="1"/>
  <c r="AJ947" i="14" s="1"/>
  <c r="AJ948" i="14" s="1"/>
  <c r="AJ949" i="14" s="1"/>
  <c r="AJ950" i="14" s="1"/>
  <c r="AJ951" i="14" s="1"/>
  <c r="AJ952" i="14" s="1"/>
  <c r="AJ953" i="14" s="1"/>
  <c r="AJ954" i="14" s="1"/>
  <c r="AJ955" i="14" s="1"/>
  <c r="AJ956" i="14" s="1"/>
  <c r="AJ957" i="14" s="1"/>
  <c r="AJ958" i="14" s="1"/>
  <c r="AJ959" i="14" s="1"/>
  <c r="AJ960" i="14" s="1"/>
  <c r="AJ961" i="14" s="1"/>
  <c r="AJ962" i="14" s="1"/>
  <c r="AJ963" i="14" s="1"/>
  <c r="AJ964" i="14" s="1"/>
  <c r="AJ965" i="14" s="1"/>
  <c r="AJ966" i="14" s="1"/>
  <c r="AJ967" i="14" s="1"/>
  <c r="AJ968" i="14" s="1"/>
  <c r="AJ969" i="14" s="1"/>
  <c r="AJ970" i="14" s="1"/>
  <c r="AJ971" i="14" s="1"/>
  <c r="AJ972" i="14" s="1"/>
  <c r="AJ973" i="14" s="1"/>
  <c r="AJ974" i="14" s="1"/>
  <c r="AJ975" i="14" s="1"/>
  <c r="AJ976" i="14" s="1"/>
  <c r="AJ977" i="14" s="1"/>
  <c r="AJ978" i="14" s="1"/>
  <c r="AJ979" i="14" s="1"/>
  <c r="AJ980" i="14" s="1"/>
  <c r="AJ981" i="14" s="1"/>
  <c r="AJ982" i="14" s="1"/>
  <c r="AJ983" i="14" s="1"/>
  <c r="AJ984" i="14" s="1"/>
  <c r="AJ985" i="14" s="1"/>
  <c r="AJ986" i="14" s="1"/>
  <c r="AJ987" i="14" s="1"/>
  <c r="AJ988" i="14" s="1"/>
  <c r="AJ989" i="14" s="1"/>
  <c r="AJ990" i="14" s="1"/>
  <c r="AJ991" i="14" s="1"/>
  <c r="AJ992" i="14" s="1"/>
  <c r="AJ993" i="14" s="1"/>
  <c r="AJ994" i="14" s="1"/>
  <c r="AJ995" i="14" s="1"/>
  <c r="AJ996" i="14" s="1"/>
  <c r="AJ997" i="14" s="1"/>
  <c r="AJ998" i="14" s="1"/>
  <c r="AJ999" i="14" s="1"/>
  <c r="AJ1000" i="14" s="1"/>
  <c r="AJ1001" i="14" s="1"/>
  <c r="AJ1002" i="14" s="1"/>
  <c r="AJ1003" i="14" s="1"/>
  <c r="AJ1004" i="14" s="1"/>
  <c r="AJ1005" i="14" s="1"/>
  <c r="AJ1006" i="14" s="1"/>
  <c r="AJ1007" i="14" s="1"/>
  <c r="AJ1008" i="14" s="1"/>
  <c r="AJ1009" i="14" s="1"/>
  <c r="AJ1010" i="14" s="1"/>
  <c r="AJ1011" i="14" s="1"/>
  <c r="AJ1012" i="14" s="1"/>
  <c r="AJ1013" i="14" s="1"/>
  <c r="AJ1014" i="14" s="1"/>
  <c r="AJ1015" i="14" s="1"/>
  <c r="AJ1016" i="14" s="1"/>
  <c r="AJ1017" i="14" s="1"/>
  <c r="AJ1018" i="14" s="1"/>
  <c r="AJ1019" i="14" s="1"/>
  <c r="AJ1020" i="14" s="1"/>
  <c r="AJ1021" i="14" s="1"/>
  <c r="AJ1022" i="14" s="1"/>
  <c r="AJ1023" i="14" s="1"/>
  <c r="AJ1024" i="14" s="1"/>
  <c r="AJ1025" i="14" s="1"/>
  <c r="AJ1026" i="14" s="1"/>
  <c r="AJ1027" i="14" s="1"/>
  <c r="AJ1028" i="14" s="1"/>
  <c r="AJ1029" i="14" s="1"/>
  <c r="AJ1030" i="14" s="1"/>
  <c r="AJ1031" i="14" s="1"/>
  <c r="AJ1032" i="14" s="1"/>
  <c r="AJ1033" i="14" s="1"/>
  <c r="AJ1034" i="14" s="1"/>
  <c r="AJ1035" i="14" s="1"/>
  <c r="AJ1036" i="14" s="1"/>
  <c r="AJ1037" i="14" s="1"/>
  <c r="AJ1038" i="14" s="1"/>
  <c r="AJ1039" i="14" s="1"/>
  <c r="AJ1040" i="14" s="1"/>
  <c r="AJ1041" i="14" s="1"/>
  <c r="AJ1042" i="14" s="1"/>
  <c r="AJ1043" i="14" s="1"/>
  <c r="AJ1044" i="14" s="1"/>
  <c r="AJ1045" i="14" s="1"/>
  <c r="AJ1046" i="14" s="1"/>
  <c r="AJ1047" i="14" s="1"/>
  <c r="AJ1048" i="14" s="1"/>
  <c r="AJ1049" i="14" s="1"/>
  <c r="AJ1050" i="14" s="1"/>
  <c r="AJ1051" i="14" s="1"/>
  <c r="AJ1052" i="14" s="1"/>
  <c r="AJ1053" i="14" s="1"/>
  <c r="AJ1054" i="14" s="1"/>
  <c r="AJ1055" i="14" s="1"/>
  <c r="AJ1056" i="14" s="1"/>
  <c r="AJ1057" i="14" s="1"/>
  <c r="AJ1058" i="14" s="1"/>
  <c r="AJ1059" i="14" s="1"/>
  <c r="AJ1060" i="14" s="1"/>
  <c r="AJ1061" i="14" s="1"/>
  <c r="AJ1062" i="14" s="1"/>
  <c r="AJ1063" i="14" s="1"/>
  <c r="AJ1064" i="14" s="1"/>
  <c r="AJ1065" i="14" s="1"/>
  <c r="AJ1066" i="14" s="1"/>
  <c r="AJ1067" i="14" s="1"/>
  <c r="AJ1068" i="14" s="1"/>
  <c r="AJ1069" i="14" s="1"/>
  <c r="AJ1070" i="14" s="1"/>
  <c r="AJ1071" i="14" s="1"/>
  <c r="AJ1072" i="14" s="1"/>
  <c r="AJ1073" i="14" s="1"/>
  <c r="AJ1074" i="14" s="1"/>
  <c r="AJ1075" i="14" s="1"/>
  <c r="AJ1076" i="14" s="1"/>
  <c r="AJ1077" i="14" s="1"/>
  <c r="AJ1078" i="14" s="1"/>
  <c r="AJ1079" i="14" s="1"/>
  <c r="AJ1080" i="14" s="1"/>
  <c r="AJ1081" i="14" s="1"/>
  <c r="AJ1082" i="14" s="1"/>
  <c r="AJ1083" i="14" s="1"/>
  <c r="AJ1084" i="14" s="1"/>
  <c r="AJ1085" i="14" s="1"/>
  <c r="AJ1086" i="14" s="1"/>
  <c r="AJ1087" i="14" s="1"/>
  <c r="AJ1088" i="14" s="1"/>
  <c r="AJ1089" i="14" s="1"/>
  <c r="AJ1090" i="14" s="1"/>
  <c r="AJ1091" i="14" s="1"/>
  <c r="AJ1092" i="14" s="1"/>
  <c r="AJ1093" i="14" s="1"/>
  <c r="AJ1094" i="14" s="1"/>
  <c r="AJ1095" i="14" s="1"/>
  <c r="AJ1096" i="14" s="1"/>
  <c r="AJ1097" i="14" s="1"/>
  <c r="AJ1098" i="14" s="1"/>
  <c r="AJ1099" i="14" s="1"/>
  <c r="AJ1100" i="14" s="1"/>
  <c r="AJ1101" i="14" s="1"/>
  <c r="AJ1102" i="14" s="1"/>
  <c r="AJ1103" i="14" s="1"/>
  <c r="AJ1104" i="14" s="1"/>
  <c r="AJ1105" i="14" s="1"/>
  <c r="AJ1106" i="14" s="1"/>
  <c r="AJ1107" i="14" s="1"/>
  <c r="AJ1108" i="14" s="1"/>
  <c r="AJ1109" i="14" s="1"/>
  <c r="AJ1110" i="14" s="1"/>
  <c r="AJ1111" i="14" s="1"/>
  <c r="AJ1112" i="14" s="1"/>
  <c r="AJ1113" i="14" s="1"/>
  <c r="AJ1114" i="14" s="1"/>
  <c r="AJ1115" i="14" s="1"/>
  <c r="AJ1116" i="14" s="1"/>
  <c r="AJ1117" i="14" s="1"/>
  <c r="AJ1118" i="14" s="1"/>
  <c r="AJ1119" i="14" s="1"/>
  <c r="AJ1120" i="14" s="1"/>
  <c r="AJ1121" i="14" s="1"/>
  <c r="AJ1122" i="14" s="1"/>
  <c r="AJ1123" i="14" s="1"/>
  <c r="AJ1124" i="14" s="1"/>
  <c r="AJ1125" i="14" s="1"/>
  <c r="AJ1126" i="14" s="1"/>
  <c r="AJ1127" i="14" s="1"/>
  <c r="AJ1128" i="14" s="1"/>
  <c r="AJ1129" i="14" s="1"/>
  <c r="AJ1130" i="14" s="1"/>
  <c r="AJ1131" i="14" s="1"/>
  <c r="AJ1132" i="14" s="1"/>
  <c r="AJ1133" i="14" s="1"/>
  <c r="AJ1134" i="14" s="1"/>
  <c r="AJ1135" i="14" s="1"/>
  <c r="AJ1136" i="14" s="1"/>
  <c r="AJ1137" i="14" s="1"/>
  <c r="AJ1138" i="14" s="1"/>
  <c r="AJ1139" i="14" s="1"/>
  <c r="AJ1140" i="14" s="1"/>
  <c r="AJ1141" i="14" s="1"/>
  <c r="AJ1142" i="14" s="1"/>
  <c r="AJ1143" i="14" s="1"/>
  <c r="AJ1144" i="14" s="1"/>
  <c r="AJ1145" i="14" s="1"/>
  <c r="AJ1146" i="14" s="1"/>
  <c r="AJ1147" i="14" s="1"/>
  <c r="AJ1148" i="14" s="1"/>
  <c r="AJ1149" i="14" s="1"/>
  <c r="AJ1150" i="14" s="1"/>
  <c r="AJ1151" i="14" s="1"/>
  <c r="AJ1152" i="14" s="1"/>
  <c r="AJ1153" i="14" s="1"/>
  <c r="AJ1154" i="14" s="1"/>
  <c r="AJ1155" i="14" s="1"/>
  <c r="AJ1156" i="14" s="1"/>
  <c r="AJ1157" i="14" s="1"/>
  <c r="AJ1158" i="14" s="1"/>
  <c r="AJ1159" i="14" s="1"/>
  <c r="AJ1160" i="14" s="1"/>
  <c r="AJ1161" i="14" s="1"/>
  <c r="AJ1162" i="14" s="1"/>
  <c r="AJ1163" i="14" s="1"/>
  <c r="AJ1164" i="14" s="1"/>
  <c r="AJ1165" i="14" s="1"/>
  <c r="AJ1166" i="14" s="1"/>
  <c r="AJ1167" i="14" s="1"/>
  <c r="AJ1168" i="14" s="1"/>
  <c r="AJ1169" i="14" s="1"/>
  <c r="AJ1170" i="14" s="1"/>
  <c r="AJ1171" i="14" s="1"/>
  <c r="AJ1172" i="14" s="1"/>
  <c r="AJ1173" i="14" s="1"/>
  <c r="AJ1174" i="14" s="1"/>
  <c r="AJ1175" i="14" s="1"/>
  <c r="AJ1176" i="14" s="1"/>
  <c r="AJ1177" i="14" s="1"/>
  <c r="AJ1178" i="14" s="1"/>
  <c r="AJ1179" i="14" s="1"/>
  <c r="AJ1180" i="14" s="1"/>
  <c r="AJ1181" i="14" s="1"/>
  <c r="AJ1182" i="14" s="1"/>
  <c r="AJ1183" i="14" s="1"/>
  <c r="AJ1184" i="14" s="1"/>
  <c r="AJ1185" i="14" s="1"/>
  <c r="AJ1186" i="14" s="1"/>
  <c r="AJ1187" i="14" s="1"/>
  <c r="AJ1188" i="14" s="1"/>
  <c r="AJ1189" i="14" s="1"/>
  <c r="AJ1190" i="14" s="1"/>
  <c r="AJ1191" i="14" s="1"/>
  <c r="AJ1192" i="14" s="1"/>
  <c r="AJ1193" i="14" s="1"/>
  <c r="AJ1194" i="14" s="1"/>
  <c r="AJ1195" i="14" s="1"/>
  <c r="AJ1196" i="14" s="1"/>
  <c r="AJ1197" i="14" s="1"/>
  <c r="AJ1198" i="14" s="1"/>
  <c r="AJ1199" i="14" s="1"/>
  <c r="AJ1200" i="14" s="1"/>
  <c r="AJ1201" i="14" s="1"/>
  <c r="AJ1202" i="14" s="1"/>
  <c r="AJ1203" i="14" s="1"/>
  <c r="AJ1204" i="14" s="1"/>
  <c r="AJ1205" i="14" s="1"/>
  <c r="AJ1206" i="14" s="1"/>
  <c r="AJ1207" i="14" s="1"/>
  <c r="AJ1208" i="14" s="1"/>
  <c r="AJ1209" i="14" s="1"/>
  <c r="AJ1210" i="14" s="1"/>
  <c r="AJ1211" i="14" s="1"/>
  <c r="AJ1212" i="14" s="1"/>
  <c r="AJ1213" i="14" s="1"/>
  <c r="AJ1214" i="14" s="1"/>
  <c r="AJ1215" i="14" s="1"/>
  <c r="AJ1216" i="14" s="1"/>
  <c r="AJ1217" i="14" s="1"/>
  <c r="AJ1218" i="14" s="1"/>
  <c r="AJ1219" i="14" s="1"/>
  <c r="AJ1220" i="14" s="1"/>
  <c r="AJ1221" i="14" s="1"/>
  <c r="AJ1222" i="14" s="1"/>
  <c r="AJ1223" i="14" s="1"/>
  <c r="AJ1224" i="14" s="1"/>
  <c r="AJ1225" i="14" s="1"/>
  <c r="AJ1226" i="14" s="1"/>
  <c r="AJ1227" i="14" s="1"/>
  <c r="AJ1228" i="14" s="1"/>
  <c r="AJ1229" i="14" s="1"/>
  <c r="AJ1230" i="14" s="1"/>
  <c r="AJ1231" i="14" s="1"/>
  <c r="AJ1232" i="14" s="1"/>
  <c r="AJ1233" i="14" s="1"/>
  <c r="AJ1234" i="14" s="1"/>
  <c r="AJ1235" i="14" s="1"/>
  <c r="AJ1236" i="14" s="1"/>
  <c r="AJ1237" i="14" s="1"/>
  <c r="AJ1238" i="14" s="1"/>
  <c r="AJ1239" i="14" s="1"/>
  <c r="AJ1240" i="14" s="1"/>
  <c r="AJ1241" i="14" s="1"/>
  <c r="AJ1242" i="14" s="1"/>
  <c r="AJ1243" i="14" s="1"/>
  <c r="AJ1244" i="14" s="1"/>
  <c r="AI2" i="14"/>
  <c r="AI3" i="14" s="1"/>
  <c r="AI4" i="14" s="1"/>
  <c r="AI5" i="14" s="1"/>
  <c r="AI6" i="14" s="1"/>
  <c r="AI7" i="14" s="1"/>
  <c r="AI8" i="14" s="1"/>
  <c r="AI9" i="14" s="1"/>
  <c r="AI10" i="14" s="1"/>
  <c r="AI11" i="14" s="1"/>
  <c r="AI12" i="14" s="1"/>
  <c r="AI13" i="14" s="1"/>
  <c r="AI14" i="14" s="1"/>
  <c r="AI15" i="14" s="1"/>
  <c r="AI16" i="14" s="1"/>
  <c r="AI17" i="14" s="1"/>
  <c r="AI18" i="14" s="1"/>
  <c r="AI19" i="14" s="1"/>
  <c r="AI20" i="14" s="1"/>
  <c r="AI21" i="14" s="1"/>
  <c r="AI22" i="14" s="1"/>
  <c r="AI23" i="14" s="1"/>
  <c r="AI24" i="14" s="1"/>
  <c r="AI25" i="14" s="1"/>
  <c r="AI26" i="14" s="1"/>
  <c r="AI27" i="14" s="1"/>
  <c r="AI28" i="14" s="1"/>
  <c r="AI29" i="14" s="1"/>
  <c r="AI30" i="14" s="1"/>
  <c r="AI31" i="14" s="1"/>
  <c r="AI32" i="14" s="1"/>
  <c r="AI33" i="14" s="1"/>
  <c r="AI34" i="14" s="1"/>
  <c r="AI35" i="14" s="1"/>
  <c r="AI36" i="14" s="1"/>
  <c r="AI37" i="14" s="1"/>
  <c r="AI38" i="14" s="1"/>
  <c r="AI39" i="14" s="1"/>
  <c r="AI40" i="14" s="1"/>
  <c r="AI41" i="14" s="1"/>
  <c r="AI42" i="14" s="1"/>
  <c r="AI43" i="14" s="1"/>
  <c r="AI44" i="14" s="1"/>
  <c r="AI45" i="14" s="1"/>
  <c r="AI46" i="14" s="1"/>
  <c r="AI47" i="14" s="1"/>
  <c r="AI48" i="14" s="1"/>
  <c r="AI49" i="14" s="1"/>
  <c r="AI50" i="14" s="1"/>
  <c r="AI51" i="14" s="1"/>
  <c r="AI52" i="14" s="1"/>
  <c r="AI53" i="14" s="1"/>
  <c r="AI54" i="14" s="1"/>
  <c r="AI55" i="14" s="1"/>
  <c r="AI56" i="14" s="1"/>
  <c r="AI57" i="14" s="1"/>
  <c r="AI58" i="14" s="1"/>
  <c r="AI59" i="14" s="1"/>
  <c r="AI60" i="14" s="1"/>
  <c r="AI61" i="14" s="1"/>
  <c r="AI62" i="14" s="1"/>
  <c r="AI63" i="14" s="1"/>
  <c r="AI64" i="14" s="1"/>
  <c r="AI65" i="14" s="1"/>
  <c r="AI66" i="14" s="1"/>
  <c r="AI67" i="14" s="1"/>
  <c r="AI68" i="14" s="1"/>
  <c r="AI69" i="14" s="1"/>
  <c r="AI70" i="14" s="1"/>
  <c r="AI71" i="14" s="1"/>
  <c r="AI72" i="14" s="1"/>
  <c r="AI73" i="14" s="1"/>
  <c r="AI74" i="14" s="1"/>
  <c r="AI75" i="14" s="1"/>
  <c r="AI76" i="14" s="1"/>
  <c r="AI77" i="14" s="1"/>
  <c r="AI78" i="14" s="1"/>
  <c r="AI79" i="14" s="1"/>
  <c r="AI80" i="14" s="1"/>
  <c r="AI81" i="14" s="1"/>
  <c r="AI82" i="14" s="1"/>
  <c r="AI83" i="14" s="1"/>
  <c r="AI84" i="14" s="1"/>
  <c r="AI85" i="14" s="1"/>
  <c r="AI86" i="14" s="1"/>
  <c r="AI87" i="14" s="1"/>
  <c r="AI88" i="14" s="1"/>
  <c r="AI89" i="14" s="1"/>
  <c r="AI90" i="14" s="1"/>
  <c r="AI91" i="14" s="1"/>
  <c r="AI92" i="14" s="1"/>
  <c r="AI93" i="14" s="1"/>
  <c r="AI94" i="14" s="1"/>
  <c r="AI95" i="14" s="1"/>
  <c r="AI96" i="14" s="1"/>
  <c r="AI97" i="14" s="1"/>
  <c r="AI98" i="14" s="1"/>
  <c r="AI99" i="14" s="1"/>
  <c r="AI100" i="14" s="1"/>
  <c r="AI101" i="14" s="1"/>
  <c r="AI102" i="14" s="1"/>
  <c r="AI103" i="14" s="1"/>
  <c r="AI104" i="14" s="1"/>
  <c r="AI105" i="14" s="1"/>
  <c r="AI106" i="14" s="1"/>
  <c r="AI107" i="14" s="1"/>
  <c r="AI108" i="14" s="1"/>
  <c r="AI109" i="14" s="1"/>
  <c r="AI110" i="14" s="1"/>
  <c r="AI111" i="14" s="1"/>
  <c r="AI112" i="14" s="1"/>
  <c r="AI113" i="14" s="1"/>
  <c r="AI114" i="14" s="1"/>
  <c r="AI115" i="14" s="1"/>
  <c r="AI116" i="14" s="1"/>
  <c r="AI117" i="14" s="1"/>
  <c r="AI118" i="14" s="1"/>
  <c r="AI119" i="14" s="1"/>
  <c r="AI120" i="14" s="1"/>
  <c r="AI121" i="14" s="1"/>
  <c r="AI122" i="14" s="1"/>
  <c r="AI123" i="14" s="1"/>
  <c r="AI124" i="14" s="1"/>
  <c r="AI125" i="14" s="1"/>
  <c r="AI126" i="14" s="1"/>
  <c r="AI127" i="14" s="1"/>
  <c r="AI128" i="14" s="1"/>
  <c r="AI129" i="14" s="1"/>
  <c r="AI130" i="14" s="1"/>
  <c r="AI131" i="14" s="1"/>
  <c r="AI132" i="14" s="1"/>
  <c r="AI133" i="14" s="1"/>
  <c r="AI134" i="14" s="1"/>
  <c r="AI135" i="14" s="1"/>
  <c r="AI136" i="14" s="1"/>
  <c r="AI137" i="14" s="1"/>
  <c r="AI138" i="14" s="1"/>
  <c r="AI139" i="14" s="1"/>
  <c r="AI140" i="14" s="1"/>
  <c r="AI141" i="14" s="1"/>
  <c r="AI142" i="14" s="1"/>
  <c r="AI143" i="14" s="1"/>
  <c r="AI144" i="14" s="1"/>
  <c r="AI145" i="14" s="1"/>
  <c r="AI146" i="14" s="1"/>
  <c r="AI147" i="14" s="1"/>
  <c r="AI148" i="14" s="1"/>
  <c r="AI149" i="14" s="1"/>
  <c r="AI150" i="14" s="1"/>
  <c r="AI151" i="14" s="1"/>
  <c r="AI152" i="14" s="1"/>
  <c r="AI153" i="14" s="1"/>
  <c r="AI154" i="14" s="1"/>
  <c r="AI155" i="14" s="1"/>
  <c r="AI156" i="14" s="1"/>
  <c r="AI157" i="14" s="1"/>
  <c r="AI158" i="14" s="1"/>
  <c r="AI159" i="14" s="1"/>
  <c r="AI160" i="14" s="1"/>
  <c r="AI161" i="14" s="1"/>
  <c r="AI162" i="14" s="1"/>
  <c r="AI163" i="14" s="1"/>
  <c r="AI164" i="14" s="1"/>
  <c r="AI165" i="14" s="1"/>
  <c r="AI166" i="14" s="1"/>
  <c r="AI167" i="14" s="1"/>
  <c r="AI168" i="14" s="1"/>
  <c r="AI169" i="14" s="1"/>
  <c r="AI170" i="14" s="1"/>
  <c r="AI171" i="14" s="1"/>
  <c r="AI172" i="14" s="1"/>
  <c r="AI173" i="14" s="1"/>
  <c r="AI174" i="14" s="1"/>
  <c r="AI175" i="14" s="1"/>
  <c r="AI176" i="14" s="1"/>
  <c r="AI177" i="14" s="1"/>
  <c r="AI178" i="14" s="1"/>
  <c r="AI179" i="14" s="1"/>
  <c r="AI180" i="14" s="1"/>
  <c r="AI181" i="14" s="1"/>
  <c r="AI182" i="14" s="1"/>
  <c r="AI183" i="14" s="1"/>
  <c r="AI184" i="14" s="1"/>
  <c r="AI185" i="14" s="1"/>
  <c r="AI186" i="14" s="1"/>
  <c r="AI187" i="14" s="1"/>
  <c r="AI188" i="14" s="1"/>
  <c r="AI189" i="14" s="1"/>
  <c r="AI190" i="14" s="1"/>
  <c r="AI191" i="14" s="1"/>
  <c r="AI192" i="14" s="1"/>
  <c r="AI193" i="14" s="1"/>
  <c r="AI194" i="14" s="1"/>
  <c r="AI195" i="14" s="1"/>
  <c r="AI196" i="14" s="1"/>
  <c r="AI197" i="14" s="1"/>
  <c r="AI198" i="14" s="1"/>
  <c r="AI199" i="14" s="1"/>
  <c r="AI200" i="14" s="1"/>
  <c r="AI201" i="14" s="1"/>
  <c r="AI202" i="14" s="1"/>
  <c r="AI203" i="14" s="1"/>
  <c r="AI204" i="14" s="1"/>
  <c r="AI205" i="14" s="1"/>
  <c r="AI206" i="14" s="1"/>
  <c r="AI207" i="14" s="1"/>
  <c r="AI208" i="14" s="1"/>
  <c r="AI209" i="14" s="1"/>
  <c r="AI210" i="14" s="1"/>
  <c r="AI211" i="14" s="1"/>
  <c r="AI212" i="14" s="1"/>
  <c r="AI213" i="14" s="1"/>
  <c r="AI214" i="14" s="1"/>
  <c r="AI215" i="14" s="1"/>
  <c r="AI216" i="14" s="1"/>
  <c r="AI217" i="14" s="1"/>
  <c r="AI218" i="14" s="1"/>
  <c r="AI219" i="14" s="1"/>
  <c r="AI220" i="14" s="1"/>
  <c r="AI221" i="14" s="1"/>
  <c r="AI222" i="14" s="1"/>
  <c r="AI223" i="14" s="1"/>
  <c r="AI224" i="14" s="1"/>
  <c r="AI225" i="14" s="1"/>
  <c r="AI226" i="14" s="1"/>
  <c r="AI227" i="14" s="1"/>
  <c r="AI228" i="14" s="1"/>
  <c r="AI229" i="14" s="1"/>
  <c r="AI230" i="14" s="1"/>
  <c r="AI231" i="14" s="1"/>
  <c r="AI232" i="14" s="1"/>
  <c r="AI233" i="14" s="1"/>
  <c r="AI234" i="14" s="1"/>
  <c r="AI235" i="14" s="1"/>
  <c r="AI236" i="14" s="1"/>
  <c r="AI237" i="14" s="1"/>
  <c r="AI238" i="14" s="1"/>
  <c r="AI239" i="14" s="1"/>
  <c r="AI240" i="14" s="1"/>
  <c r="AI241" i="14" s="1"/>
  <c r="AI242" i="14" s="1"/>
  <c r="AI243" i="14" s="1"/>
  <c r="AI244" i="14" s="1"/>
  <c r="AI245" i="14" s="1"/>
  <c r="AI246" i="14" s="1"/>
  <c r="AI247" i="14" s="1"/>
  <c r="AI248" i="14" s="1"/>
  <c r="AI249" i="14" s="1"/>
  <c r="AI250" i="14" s="1"/>
  <c r="AI251" i="14" s="1"/>
  <c r="AI252" i="14" s="1"/>
  <c r="AI253" i="14" s="1"/>
  <c r="AI254" i="14" s="1"/>
  <c r="AI255" i="14" s="1"/>
  <c r="AI256" i="14" s="1"/>
  <c r="AI257" i="14" s="1"/>
  <c r="AI258" i="14" s="1"/>
  <c r="AI259" i="14" s="1"/>
  <c r="AI260" i="14" s="1"/>
  <c r="AI261" i="14" s="1"/>
  <c r="AI262" i="14" s="1"/>
  <c r="AI263" i="14" s="1"/>
  <c r="AI264" i="14" s="1"/>
  <c r="AI265" i="14" s="1"/>
  <c r="AI266" i="14" s="1"/>
  <c r="AI267" i="14" s="1"/>
  <c r="AI268" i="14" s="1"/>
  <c r="AI269" i="14" s="1"/>
  <c r="AI270" i="14" s="1"/>
  <c r="AI271" i="14" s="1"/>
  <c r="AI272" i="14" s="1"/>
  <c r="AI273" i="14" s="1"/>
  <c r="AI274" i="14" s="1"/>
  <c r="AI275" i="14" s="1"/>
  <c r="AI276" i="14" s="1"/>
  <c r="AI277" i="14" s="1"/>
  <c r="AI278" i="14" s="1"/>
  <c r="AI279" i="14" s="1"/>
  <c r="AI280" i="14" s="1"/>
  <c r="AI281" i="14" s="1"/>
  <c r="AI282" i="14" s="1"/>
  <c r="AI283" i="14" s="1"/>
  <c r="AI284" i="14" s="1"/>
  <c r="AI285" i="14" s="1"/>
  <c r="AI286" i="14" s="1"/>
  <c r="AI287" i="14" s="1"/>
  <c r="AI288" i="14" s="1"/>
  <c r="AI289" i="14" s="1"/>
  <c r="AI290" i="14" s="1"/>
  <c r="AI291" i="14" s="1"/>
  <c r="AI292" i="14" s="1"/>
  <c r="AI293" i="14" s="1"/>
  <c r="AI294" i="14" s="1"/>
  <c r="AI295" i="14" s="1"/>
  <c r="AI296" i="14" s="1"/>
  <c r="AI297" i="14" s="1"/>
  <c r="AI298" i="14" s="1"/>
  <c r="AI299" i="14" s="1"/>
  <c r="AI300" i="14" s="1"/>
  <c r="AI301" i="14" s="1"/>
  <c r="AI302" i="14" s="1"/>
  <c r="AI303" i="14" s="1"/>
  <c r="AI304" i="14" s="1"/>
  <c r="AI305" i="14" s="1"/>
  <c r="AI306" i="14" s="1"/>
  <c r="AI307" i="14" s="1"/>
  <c r="AI308" i="14" s="1"/>
  <c r="AI309" i="14" s="1"/>
  <c r="AI310" i="14" s="1"/>
  <c r="AI311" i="14" s="1"/>
  <c r="AI312" i="14" s="1"/>
  <c r="AI313" i="14" s="1"/>
  <c r="AI314" i="14" s="1"/>
  <c r="AI315" i="14" s="1"/>
  <c r="AI316" i="14" s="1"/>
  <c r="AI317" i="14" s="1"/>
  <c r="AI318" i="14" s="1"/>
  <c r="AI319" i="14" s="1"/>
  <c r="AI320" i="14" s="1"/>
  <c r="AI321" i="14" s="1"/>
  <c r="AI322" i="14" s="1"/>
  <c r="AI323" i="14" s="1"/>
  <c r="AI324" i="14" s="1"/>
  <c r="AI325" i="14" s="1"/>
  <c r="AI326" i="14" s="1"/>
  <c r="AI327" i="14" s="1"/>
  <c r="AI328" i="14" s="1"/>
  <c r="AI329" i="14" s="1"/>
  <c r="AI330" i="14" s="1"/>
  <c r="AI331" i="14" s="1"/>
  <c r="AI332" i="14" s="1"/>
  <c r="AI333" i="14" s="1"/>
  <c r="AI334" i="14" s="1"/>
  <c r="AI335" i="14" s="1"/>
  <c r="AI336" i="14" s="1"/>
  <c r="AI337" i="14" s="1"/>
  <c r="AI338" i="14" s="1"/>
  <c r="AI339" i="14" s="1"/>
  <c r="AI340" i="14" s="1"/>
  <c r="AI341" i="14" s="1"/>
  <c r="AI342" i="14" s="1"/>
  <c r="AI343" i="14" s="1"/>
  <c r="AI344" i="14" s="1"/>
  <c r="AI345" i="14" s="1"/>
  <c r="AI346" i="14" s="1"/>
  <c r="AI347" i="14" s="1"/>
  <c r="AI348" i="14" s="1"/>
  <c r="AI349" i="14" s="1"/>
  <c r="AI350" i="14" s="1"/>
  <c r="AI351" i="14" s="1"/>
  <c r="AI352" i="14" s="1"/>
  <c r="AI353" i="14" s="1"/>
  <c r="AI354" i="14" s="1"/>
  <c r="AI355" i="14" s="1"/>
  <c r="AI356" i="14" s="1"/>
  <c r="AI357" i="14" s="1"/>
  <c r="AI358" i="14" s="1"/>
  <c r="AI359" i="14" s="1"/>
  <c r="AI360" i="14" s="1"/>
  <c r="AI361" i="14" s="1"/>
  <c r="AI362" i="14" s="1"/>
  <c r="AI363" i="14" s="1"/>
  <c r="AI364" i="14" s="1"/>
  <c r="AI365" i="14" s="1"/>
  <c r="AI366" i="14" s="1"/>
  <c r="AI367" i="14" s="1"/>
  <c r="AI368" i="14" s="1"/>
  <c r="AI369" i="14" s="1"/>
  <c r="AI370" i="14" s="1"/>
  <c r="AI371" i="14" s="1"/>
  <c r="AI372" i="14" s="1"/>
  <c r="AI373" i="14" s="1"/>
  <c r="AI374" i="14" s="1"/>
  <c r="AI375" i="14" s="1"/>
  <c r="AI376" i="14" s="1"/>
  <c r="AI377" i="14" s="1"/>
  <c r="AI378" i="14" s="1"/>
  <c r="AI379" i="14" s="1"/>
  <c r="AI380" i="14" s="1"/>
  <c r="AI381" i="14" s="1"/>
  <c r="AI382" i="14" s="1"/>
  <c r="AI383" i="14" s="1"/>
  <c r="AI384" i="14" s="1"/>
  <c r="AI385" i="14" s="1"/>
  <c r="AI386" i="14" s="1"/>
  <c r="AI387" i="14" s="1"/>
  <c r="AI388" i="14" s="1"/>
  <c r="AI389" i="14" s="1"/>
  <c r="AI390" i="14" s="1"/>
  <c r="AI391" i="14" s="1"/>
  <c r="AI392" i="14" s="1"/>
  <c r="AI393" i="14" s="1"/>
  <c r="AI394" i="14" s="1"/>
  <c r="AI395" i="14" s="1"/>
  <c r="AI396" i="14" s="1"/>
  <c r="AI397" i="14" s="1"/>
  <c r="AI398" i="14" s="1"/>
  <c r="AI399" i="14" s="1"/>
  <c r="AI400" i="14" s="1"/>
  <c r="AI401" i="14" s="1"/>
  <c r="AI402" i="14" s="1"/>
  <c r="AI403" i="14" s="1"/>
  <c r="AI404" i="14" s="1"/>
  <c r="AI405" i="14" s="1"/>
  <c r="AI406" i="14" s="1"/>
  <c r="AI407" i="14" s="1"/>
  <c r="AI408" i="14" s="1"/>
  <c r="AI409" i="14" s="1"/>
  <c r="AI410" i="14" s="1"/>
  <c r="AI411" i="14" s="1"/>
  <c r="AI412" i="14" s="1"/>
  <c r="AI413" i="14" s="1"/>
  <c r="AI414" i="14" s="1"/>
  <c r="AI415" i="14" s="1"/>
  <c r="AI416" i="14" s="1"/>
  <c r="AI417" i="14" s="1"/>
  <c r="AI418" i="14" s="1"/>
  <c r="AI419" i="14" s="1"/>
  <c r="AI420" i="14" s="1"/>
  <c r="AI421" i="14" s="1"/>
  <c r="AI422" i="14" s="1"/>
  <c r="AI423" i="14" s="1"/>
  <c r="AI424" i="14" s="1"/>
  <c r="AI425" i="14" s="1"/>
  <c r="AI426" i="14" s="1"/>
  <c r="AI427" i="14" s="1"/>
  <c r="AI428" i="14" s="1"/>
  <c r="AI429" i="14" s="1"/>
  <c r="AI430" i="14" s="1"/>
  <c r="AI431" i="14" s="1"/>
  <c r="AI432" i="14" s="1"/>
  <c r="AI433" i="14" s="1"/>
  <c r="AI434" i="14" s="1"/>
  <c r="AI435" i="14" s="1"/>
  <c r="AI436" i="14" s="1"/>
  <c r="AI437" i="14" s="1"/>
  <c r="AI438" i="14" s="1"/>
  <c r="AI439" i="14" s="1"/>
  <c r="AI440" i="14" s="1"/>
  <c r="AI441" i="14" s="1"/>
  <c r="AI442" i="14" s="1"/>
  <c r="AI443" i="14" s="1"/>
  <c r="AI444" i="14" s="1"/>
  <c r="AI445" i="14" s="1"/>
  <c r="AI446" i="14" s="1"/>
  <c r="AI447" i="14" s="1"/>
  <c r="AI448" i="14" s="1"/>
  <c r="AI449" i="14" s="1"/>
  <c r="AI450" i="14" s="1"/>
  <c r="AI451" i="14" s="1"/>
  <c r="AI452" i="14" s="1"/>
  <c r="AI453" i="14" s="1"/>
  <c r="AI454" i="14" s="1"/>
  <c r="AI455" i="14" s="1"/>
  <c r="AI456" i="14" s="1"/>
  <c r="AI457" i="14" s="1"/>
  <c r="AI458" i="14" s="1"/>
  <c r="AI459" i="14" s="1"/>
  <c r="AI460" i="14" s="1"/>
  <c r="AI461" i="14" s="1"/>
  <c r="AI462" i="14" s="1"/>
  <c r="AI463" i="14" s="1"/>
  <c r="AI464" i="14" s="1"/>
  <c r="AI465" i="14" s="1"/>
  <c r="AI466" i="14" s="1"/>
  <c r="AI467" i="14" s="1"/>
  <c r="AI468" i="14" s="1"/>
  <c r="AI469" i="14" s="1"/>
  <c r="AI470" i="14" s="1"/>
  <c r="AI471" i="14" s="1"/>
  <c r="AI472" i="14" s="1"/>
  <c r="AI473" i="14" s="1"/>
  <c r="AI474" i="14" s="1"/>
  <c r="AI475" i="14" s="1"/>
  <c r="AI476" i="14" s="1"/>
  <c r="AI477" i="14" s="1"/>
  <c r="AI478" i="14" s="1"/>
  <c r="AI479" i="14" s="1"/>
  <c r="AI480" i="14" s="1"/>
  <c r="AI481" i="14" s="1"/>
  <c r="AI482" i="14" s="1"/>
  <c r="AI483" i="14" s="1"/>
  <c r="AI484" i="14" s="1"/>
  <c r="AI485" i="14" s="1"/>
  <c r="AI486" i="14" s="1"/>
  <c r="AI487" i="14" s="1"/>
  <c r="AI488" i="14" s="1"/>
  <c r="AI489" i="14" s="1"/>
  <c r="AI490" i="14" s="1"/>
  <c r="AI491" i="14" s="1"/>
  <c r="AI492" i="14" s="1"/>
  <c r="AI493" i="14" s="1"/>
  <c r="AI494" i="14" s="1"/>
  <c r="AI495" i="14" s="1"/>
  <c r="AI496" i="14" s="1"/>
  <c r="AI497" i="14" s="1"/>
  <c r="AI498" i="14" s="1"/>
  <c r="AI499" i="14" s="1"/>
  <c r="AI500" i="14" s="1"/>
  <c r="AI501" i="14" s="1"/>
  <c r="AI502" i="14" s="1"/>
  <c r="AI503" i="14" s="1"/>
  <c r="AI504" i="14" s="1"/>
  <c r="AI505" i="14" s="1"/>
  <c r="AI506" i="14" s="1"/>
  <c r="AI507" i="14" s="1"/>
  <c r="AI508" i="14" s="1"/>
  <c r="AI509" i="14" s="1"/>
  <c r="AI510" i="14" s="1"/>
  <c r="AI511" i="14" s="1"/>
  <c r="AI512" i="14" s="1"/>
  <c r="AI513" i="14" s="1"/>
  <c r="AI514" i="14" s="1"/>
  <c r="AI515" i="14" s="1"/>
  <c r="AI516" i="14" s="1"/>
  <c r="AI517" i="14" s="1"/>
  <c r="AI518" i="14" s="1"/>
  <c r="AI519" i="14" s="1"/>
  <c r="AI520" i="14" s="1"/>
  <c r="AI521" i="14" s="1"/>
  <c r="AI522" i="14" s="1"/>
  <c r="AI523" i="14" s="1"/>
  <c r="AI524" i="14" s="1"/>
  <c r="AI525" i="14" s="1"/>
  <c r="AI526" i="14" s="1"/>
  <c r="AI527" i="14" s="1"/>
  <c r="AI528" i="14" s="1"/>
  <c r="AI529" i="14" s="1"/>
  <c r="AI530" i="14" s="1"/>
  <c r="AI531" i="14" s="1"/>
  <c r="AI532" i="14" s="1"/>
  <c r="AI533" i="14" s="1"/>
  <c r="AI534" i="14" s="1"/>
  <c r="AI535" i="14" s="1"/>
  <c r="AI536" i="14" s="1"/>
  <c r="AI537" i="14" s="1"/>
  <c r="AI538" i="14" s="1"/>
  <c r="AI539" i="14" s="1"/>
  <c r="AI540" i="14" s="1"/>
  <c r="AI541" i="14" s="1"/>
  <c r="AI542" i="14" s="1"/>
  <c r="AI543" i="14" s="1"/>
  <c r="AI544" i="14" s="1"/>
  <c r="AI545" i="14" s="1"/>
  <c r="AI546" i="14" s="1"/>
  <c r="AI547" i="14" s="1"/>
  <c r="AI548" i="14" s="1"/>
  <c r="AI549" i="14" s="1"/>
  <c r="AI550" i="14" s="1"/>
  <c r="AI551" i="14" s="1"/>
  <c r="AI552" i="14" s="1"/>
  <c r="AI553" i="14" s="1"/>
  <c r="AI554" i="14" s="1"/>
  <c r="AI555" i="14" s="1"/>
  <c r="AI556" i="14" s="1"/>
  <c r="AI557" i="14" s="1"/>
  <c r="AI558" i="14" s="1"/>
  <c r="AI559" i="14" s="1"/>
  <c r="AI560" i="14" s="1"/>
  <c r="AI561" i="14" s="1"/>
  <c r="AI562" i="14" s="1"/>
  <c r="AI563" i="14" s="1"/>
  <c r="AI564" i="14" s="1"/>
  <c r="AI565" i="14" s="1"/>
  <c r="AI566" i="14" s="1"/>
  <c r="AI567" i="14" s="1"/>
  <c r="AI568" i="14" s="1"/>
  <c r="AI569" i="14" s="1"/>
  <c r="AI570" i="14" s="1"/>
  <c r="AI571" i="14" s="1"/>
  <c r="AI572" i="14" s="1"/>
  <c r="AI573" i="14" s="1"/>
  <c r="AI574" i="14" s="1"/>
  <c r="AI575" i="14" s="1"/>
  <c r="AI576" i="14" s="1"/>
  <c r="AI577" i="14" s="1"/>
  <c r="AI578" i="14" s="1"/>
  <c r="AI579" i="14" s="1"/>
  <c r="AI580" i="14" s="1"/>
  <c r="AI581" i="14" s="1"/>
  <c r="AI582" i="14" s="1"/>
  <c r="AI583" i="14" s="1"/>
  <c r="AI584" i="14" s="1"/>
  <c r="AI585" i="14" s="1"/>
  <c r="AI586" i="14" s="1"/>
  <c r="AI587" i="14" s="1"/>
  <c r="AI588" i="14" s="1"/>
  <c r="AI589" i="14" s="1"/>
  <c r="AI590" i="14" s="1"/>
  <c r="AI591" i="14" s="1"/>
  <c r="AI592" i="14" s="1"/>
  <c r="AI593" i="14" s="1"/>
  <c r="AI594" i="14" s="1"/>
  <c r="AI595" i="14" s="1"/>
  <c r="AI596" i="14" s="1"/>
  <c r="AI597" i="14" s="1"/>
  <c r="AI598" i="14" s="1"/>
  <c r="AI599" i="14" s="1"/>
  <c r="AI600" i="14" s="1"/>
  <c r="AI601" i="14" s="1"/>
  <c r="AI602" i="14" s="1"/>
  <c r="AI603" i="14" s="1"/>
  <c r="AI604" i="14" s="1"/>
  <c r="AI605" i="14" s="1"/>
  <c r="AI606" i="14" s="1"/>
  <c r="AI607" i="14" s="1"/>
  <c r="AI608" i="14" s="1"/>
  <c r="AI609" i="14" s="1"/>
  <c r="AI610" i="14" s="1"/>
  <c r="AI611" i="14" s="1"/>
  <c r="AI612" i="14" s="1"/>
  <c r="AI613" i="14" s="1"/>
  <c r="AI614" i="14" s="1"/>
  <c r="AI615" i="14" s="1"/>
  <c r="AI616" i="14" s="1"/>
  <c r="AI617" i="14" s="1"/>
  <c r="AI618" i="14" s="1"/>
  <c r="AI619" i="14" s="1"/>
  <c r="AI620" i="14" s="1"/>
  <c r="AI621" i="14" s="1"/>
  <c r="AI622" i="14" s="1"/>
  <c r="AI623" i="14" s="1"/>
  <c r="AI624" i="14" s="1"/>
  <c r="AI625" i="14" s="1"/>
  <c r="AI626" i="14" s="1"/>
  <c r="AI627" i="14" s="1"/>
  <c r="AI628" i="14" s="1"/>
  <c r="AI629" i="14" s="1"/>
  <c r="AI630" i="14" s="1"/>
  <c r="AI631" i="14" s="1"/>
  <c r="AI632" i="14" s="1"/>
  <c r="AI633" i="14" s="1"/>
  <c r="AI634" i="14" s="1"/>
  <c r="AI635" i="14" s="1"/>
  <c r="AI636" i="14" s="1"/>
  <c r="AI637" i="14" s="1"/>
  <c r="AI638" i="14" s="1"/>
  <c r="AI639" i="14" s="1"/>
  <c r="AI640" i="14" s="1"/>
  <c r="AI641" i="14" s="1"/>
  <c r="AI642" i="14" s="1"/>
  <c r="AI643" i="14" s="1"/>
  <c r="AI644" i="14" s="1"/>
  <c r="AI645" i="14" s="1"/>
  <c r="AI646" i="14" s="1"/>
  <c r="AI647" i="14" s="1"/>
  <c r="AI648" i="14" s="1"/>
  <c r="AI649" i="14" s="1"/>
  <c r="AI650" i="14" s="1"/>
  <c r="AI651" i="14" s="1"/>
  <c r="AI652" i="14" s="1"/>
  <c r="AI653" i="14" s="1"/>
  <c r="AI654" i="14" s="1"/>
  <c r="AI655" i="14" s="1"/>
  <c r="AI656" i="14" s="1"/>
  <c r="AI657" i="14" s="1"/>
  <c r="AI658" i="14" s="1"/>
  <c r="AI659" i="14" s="1"/>
  <c r="AI660" i="14" s="1"/>
  <c r="AI661" i="14" s="1"/>
  <c r="AI662" i="14" s="1"/>
  <c r="AI663" i="14" s="1"/>
  <c r="AI664" i="14" s="1"/>
  <c r="AI665" i="14" s="1"/>
  <c r="AI666" i="14" s="1"/>
  <c r="AI667" i="14" s="1"/>
  <c r="AI668" i="14" s="1"/>
  <c r="AI669" i="14" s="1"/>
  <c r="AI670" i="14" s="1"/>
  <c r="AI671" i="14" s="1"/>
  <c r="AI672" i="14" s="1"/>
  <c r="AI673" i="14" s="1"/>
  <c r="AI674" i="14" s="1"/>
  <c r="AI675" i="14" s="1"/>
  <c r="AI676" i="14" s="1"/>
  <c r="AI677" i="14" s="1"/>
  <c r="AI678" i="14" s="1"/>
  <c r="AI679" i="14" s="1"/>
  <c r="AI680" i="14" s="1"/>
  <c r="AI681" i="14" s="1"/>
  <c r="AI682" i="14" s="1"/>
  <c r="AI683" i="14" s="1"/>
  <c r="AI684" i="14" s="1"/>
  <c r="AI685" i="14" s="1"/>
  <c r="AI686" i="14" s="1"/>
  <c r="AI687" i="14" s="1"/>
  <c r="AI688" i="14" s="1"/>
  <c r="AI689" i="14" s="1"/>
  <c r="AI690" i="14" s="1"/>
  <c r="AI691" i="14" s="1"/>
  <c r="AI692" i="14" s="1"/>
  <c r="AI693" i="14" s="1"/>
  <c r="AI694" i="14" s="1"/>
  <c r="AI695" i="14" s="1"/>
  <c r="AI696" i="14" s="1"/>
  <c r="AI697" i="14" s="1"/>
  <c r="AI698" i="14" s="1"/>
  <c r="AI699" i="14" s="1"/>
  <c r="AI700" i="14" s="1"/>
  <c r="AI701" i="14" s="1"/>
  <c r="AI702" i="14" s="1"/>
  <c r="AI703" i="14" s="1"/>
  <c r="AI704" i="14" s="1"/>
  <c r="AI705" i="14" s="1"/>
  <c r="AI706" i="14" s="1"/>
  <c r="AI707" i="14" s="1"/>
  <c r="AI708" i="14" s="1"/>
  <c r="AI709" i="14" s="1"/>
  <c r="AI710" i="14" s="1"/>
  <c r="AI711" i="14" s="1"/>
  <c r="AI712" i="14" s="1"/>
  <c r="AI713" i="14" s="1"/>
  <c r="AI714" i="14" s="1"/>
  <c r="AI715" i="14" s="1"/>
  <c r="AI716" i="14" s="1"/>
  <c r="AI717" i="14" s="1"/>
  <c r="AI718" i="14" s="1"/>
  <c r="AI719" i="14" s="1"/>
  <c r="AI720" i="14" s="1"/>
  <c r="AI721" i="14" s="1"/>
  <c r="AI722" i="14" s="1"/>
  <c r="AI723" i="14" s="1"/>
  <c r="AI724" i="14" s="1"/>
  <c r="AI725" i="14" s="1"/>
  <c r="AI726" i="14" s="1"/>
  <c r="AI727" i="14" s="1"/>
  <c r="AI728" i="14" s="1"/>
  <c r="AI729" i="14" s="1"/>
  <c r="AI730" i="14" s="1"/>
  <c r="AI731" i="14" s="1"/>
  <c r="AI732" i="14" s="1"/>
  <c r="AI733" i="14" s="1"/>
  <c r="AI734" i="14" s="1"/>
  <c r="AI735" i="14" s="1"/>
  <c r="AI736" i="14" s="1"/>
  <c r="AI737" i="14" s="1"/>
  <c r="AI738" i="14" s="1"/>
  <c r="AI739" i="14" s="1"/>
  <c r="AI740" i="14" s="1"/>
  <c r="AI741" i="14" s="1"/>
  <c r="AI742" i="14" s="1"/>
  <c r="AI743" i="14" s="1"/>
  <c r="AI744" i="14" s="1"/>
  <c r="AI745" i="14" s="1"/>
  <c r="AI746" i="14" s="1"/>
  <c r="AI747" i="14" s="1"/>
  <c r="AI748" i="14" s="1"/>
  <c r="AI749" i="14" s="1"/>
  <c r="AI750" i="14" s="1"/>
  <c r="AI751" i="14" s="1"/>
  <c r="AI752" i="14" s="1"/>
  <c r="AI753" i="14" s="1"/>
  <c r="AI754" i="14" s="1"/>
  <c r="AI755" i="14" s="1"/>
  <c r="AI756" i="14" s="1"/>
  <c r="AI757" i="14" s="1"/>
  <c r="AI758" i="14" s="1"/>
  <c r="AI759" i="14" s="1"/>
  <c r="AI760" i="14" s="1"/>
  <c r="AI761" i="14" s="1"/>
  <c r="AI762" i="14" s="1"/>
  <c r="AI763" i="14" s="1"/>
  <c r="AI764" i="14" s="1"/>
  <c r="AI765" i="14" s="1"/>
  <c r="AI766" i="14" s="1"/>
  <c r="AI767" i="14" s="1"/>
  <c r="AI768" i="14" s="1"/>
  <c r="AI769" i="14" s="1"/>
  <c r="AI770" i="14" s="1"/>
  <c r="AI771" i="14" s="1"/>
  <c r="AI772" i="14" s="1"/>
  <c r="AI773" i="14" s="1"/>
  <c r="AI774" i="14" s="1"/>
  <c r="AI775" i="14" s="1"/>
  <c r="AI776" i="14" s="1"/>
  <c r="AI777" i="14" s="1"/>
  <c r="AI778" i="14" s="1"/>
  <c r="AI779" i="14" s="1"/>
  <c r="AI780" i="14" s="1"/>
  <c r="AI781" i="14" s="1"/>
  <c r="AI782" i="14" s="1"/>
  <c r="AI783" i="14" s="1"/>
  <c r="AI784" i="14" s="1"/>
  <c r="AI785" i="14" s="1"/>
  <c r="AI786" i="14" s="1"/>
  <c r="AI787" i="14" s="1"/>
  <c r="AI788" i="14" s="1"/>
  <c r="AI789" i="14" s="1"/>
  <c r="AI790" i="14" s="1"/>
  <c r="AI791" i="14" s="1"/>
  <c r="AI792" i="14" s="1"/>
  <c r="AI793" i="14" s="1"/>
  <c r="AI794" i="14" s="1"/>
  <c r="AI795" i="14" s="1"/>
  <c r="AI796" i="14" s="1"/>
  <c r="AI797" i="14" s="1"/>
  <c r="AI798" i="14" s="1"/>
  <c r="AI799" i="14" s="1"/>
  <c r="AI800" i="14" s="1"/>
  <c r="AI801" i="14" s="1"/>
  <c r="AI802" i="14" s="1"/>
  <c r="AI803" i="14" s="1"/>
  <c r="AI804" i="14" s="1"/>
  <c r="AI805" i="14" s="1"/>
  <c r="AI806" i="14" s="1"/>
  <c r="AI807" i="14" s="1"/>
  <c r="AI808" i="14" s="1"/>
  <c r="AI809" i="14" s="1"/>
  <c r="AI810" i="14" s="1"/>
  <c r="AI811" i="14" s="1"/>
  <c r="AI812" i="14" s="1"/>
  <c r="AI813" i="14" s="1"/>
  <c r="AI814" i="14" s="1"/>
  <c r="AI815" i="14" s="1"/>
  <c r="AI816" i="14" s="1"/>
  <c r="AI817" i="14" s="1"/>
  <c r="AI818" i="14" s="1"/>
  <c r="AI819" i="14" s="1"/>
  <c r="AI820" i="14" s="1"/>
  <c r="AI821" i="14" s="1"/>
  <c r="AI822" i="14" s="1"/>
  <c r="AI823" i="14" s="1"/>
  <c r="AI824" i="14" s="1"/>
  <c r="AI825" i="14" s="1"/>
  <c r="AI826" i="14" s="1"/>
  <c r="AI827" i="14" s="1"/>
  <c r="AI828" i="14" s="1"/>
  <c r="AI829" i="14" s="1"/>
  <c r="AI830" i="14" s="1"/>
  <c r="AI831" i="14" s="1"/>
  <c r="AI832" i="14" s="1"/>
  <c r="AI833" i="14" s="1"/>
  <c r="AI834" i="14" s="1"/>
  <c r="AI835" i="14" s="1"/>
  <c r="AI836" i="14" s="1"/>
  <c r="AI837" i="14" s="1"/>
  <c r="AI838" i="14" s="1"/>
  <c r="AI839" i="14" s="1"/>
  <c r="AI840" i="14" s="1"/>
  <c r="AI841" i="14" s="1"/>
  <c r="AI842" i="14" s="1"/>
  <c r="AI843" i="14" s="1"/>
  <c r="AI844" i="14" s="1"/>
  <c r="AI845" i="14" s="1"/>
  <c r="AI846" i="14" s="1"/>
  <c r="AI847" i="14" s="1"/>
  <c r="AI848" i="14" s="1"/>
  <c r="AI849" i="14" s="1"/>
  <c r="AI850" i="14" s="1"/>
  <c r="AI851" i="14" s="1"/>
  <c r="AI852" i="14" s="1"/>
  <c r="AI853" i="14" s="1"/>
  <c r="AI854" i="14" s="1"/>
  <c r="AI855" i="14" s="1"/>
  <c r="AI856" i="14" s="1"/>
  <c r="AI857" i="14" s="1"/>
  <c r="AI858" i="14" s="1"/>
  <c r="AI859" i="14" s="1"/>
  <c r="AI860" i="14" s="1"/>
  <c r="AI861" i="14" s="1"/>
  <c r="AI862" i="14" s="1"/>
  <c r="AI863" i="14" s="1"/>
  <c r="AI864" i="14" s="1"/>
  <c r="AI865" i="14" s="1"/>
  <c r="AI866" i="14" s="1"/>
  <c r="AI867" i="14" s="1"/>
  <c r="AI868" i="14" s="1"/>
  <c r="AI869" i="14" s="1"/>
  <c r="AI870" i="14" s="1"/>
  <c r="AI871" i="14" s="1"/>
  <c r="AI872" i="14" s="1"/>
  <c r="AI873" i="14" s="1"/>
  <c r="AI874" i="14" s="1"/>
  <c r="AI875" i="14" s="1"/>
  <c r="AI876" i="14" s="1"/>
  <c r="AI877" i="14" s="1"/>
  <c r="AI878" i="14" s="1"/>
  <c r="AI879" i="14" s="1"/>
  <c r="AI880" i="14" s="1"/>
  <c r="AI881" i="14" s="1"/>
  <c r="AI882" i="14" s="1"/>
  <c r="AI883" i="14" s="1"/>
  <c r="AI884" i="14" s="1"/>
  <c r="AI885" i="14" s="1"/>
  <c r="AI886" i="14" s="1"/>
  <c r="AI887" i="14" s="1"/>
  <c r="AI888" i="14" s="1"/>
  <c r="AI889" i="14" s="1"/>
  <c r="AI890" i="14" s="1"/>
  <c r="AI891" i="14" s="1"/>
  <c r="AI892" i="14" s="1"/>
  <c r="AI893" i="14" s="1"/>
  <c r="AI894" i="14" s="1"/>
  <c r="AI895" i="14" s="1"/>
  <c r="AI896" i="14" s="1"/>
  <c r="AI897" i="14" s="1"/>
  <c r="AI898" i="14" s="1"/>
  <c r="AI899" i="14" s="1"/>
  <c r="AI900" i="14" s="1"/>
  <c r="AI901" i="14" s="1"/>
  <c r="AI902" i="14" s="1"/>
  <c r="AI903" i="14" s="1"/>
  <c r="AI904" i="14" s="1"/>
  <c r="AI905" i="14" s="1"/>
  <c r="AI906" i="14" s="1"/>
  <c r="AI907" i="14" s="1"/>
  <c r="AI908" i="14" s="1"/>
  <c r="AI909" i="14" s="1"/>
  <c r="AI910" i="14" s="1"/>
  <c r="AI911" i="14" s="1"/>
  <c r="AI912" i="14" s="1"/>
  <c r="AI913" i="14" s="1"/>
  <c r="AI914" i="14" s="1"/>
  <c r="AI915" i="14" s="1"/>
  <c r="AI916" i="14" s="1"/>
  <c r="AI917" i="14" s="1"/>
  <c r="AI918" i="14" s="1"/>
  <c r="AI919" i="14" s="1"/>
  <c r="AI920" i="14" s="1"/>
  <c r="AI921" i="14" s="1"/>
  <c r="AI922" i="14" s="1"/>
  <c r="AI923" i="14" s="1"/>
  <c r="AI924" i="14" s="1"/>
  <c r="AI925" i="14" s="1"/>
  <c r="AI926" i="14" s="1"/>
  <c r="AI927" i="14" s="1"/>
  <c r="AI928" i="14" s="1"/>
  <c r="AI929" i="14" s="1"/>
  <c r="AI930" i="14" s="1"/>
  <c r="AI931" i="14" s="1"/>
  <c r="AI932" i="14" s="1"/>
  <c r="AI933" i="14" s="1"/>
  <c r="AI934" i="14" s="1"/>
  <c r="AI935" i="14" s="1"/>
  <c r="AI936" i="14" s="1"/>
  <c r="AI937" i="14" s="1"/>
  <c r="AI938" i="14" s="1"/>
  <c r="AI939" i="14" s="1"/>
  <c r="AI940" i="14" s="1"/>
  <c r="AI941" i="14" s="1"/>
  <c r="AI942" i="14" s="1"/>
  <c r="AI943" i="14" s="1"/>
  <c r="AI944" i="14" s="1"/>
  <c r="AI945" i="14" s="1"/>
  <c r="AI946" i="14" s="1"/>
  <c r="AI947" i="14" s="1"/>
  <c r="AI948" i="14" s="1"/>
  <c r="AI949" i="14" s="1"/>
  <c r="AI950" i="14" s="1"/>
  <c r="AI951" i="14" s="1"/>
  <c r="AI952" i="14" s="1"/>
  <c r="AI953" i="14" s="1"/>
  <c r="AI954" i="14" s="1"/>
  <c r="AI955" i="14" s="1"/>
  <c r="AI956" i="14" s="1"/>
  <c r="AI957" i="14" s="1"/>
  <c r="AI958" i="14" s="1"/>
  <c r="AI959" i="14" s="1"/>
  <c r="AI960" i="14" s="1"/>
  <c r="AI961" i="14" s="1"/>
  <c r="AI962" i="14" s="1"/>
  <c r="AI963" i="14" s="1"/>
  <c r="AI964" i="14" s="1"/>
  <c r="AI965" i="14" s="1"/>
  <c r="AI966" i="14" s="1"/>
  <c r="AI967" i="14" s="1"/>
  <c r="AI968" i="14" s="1"/>
  <c r="AI969" i="14" s="1"/>
  <c r="AI970" i="14" s="1"/>
  <c r="AI971" i="14" s="1"/>
  <c r="AI972" i="14" s="1"/>
  <c r="AI973" i="14" s="1"/>
  <c r="AI974" i="14" s="1"/>
  <c r="AI975" i="14" s="1"/>
  <c r="AI976" i="14" s="1"/>
  <c r="AI977" i="14" s="1"/>
  <c r="AI978" i="14" s="1"/>
  <c r="AI979" i="14" s="1"/>
  <c r="AI980" i="14" s="1"/>
  <c r="AI981" i="14" s="1"/>
  <c r="AI982" i="14" s="1"/>
  <c r="AI983" i="14" s="1"/>
  <c r="AI984" i="14" s="1"/>
  <c r="AI985" i="14" s="1"/>
  <c r="AI986" i="14" s="1"/>
  <c r="AI987" i="14" s="1"/>
  <c r="AI988" i="14" s="1"/>
  <c r="AI989" i="14" s="1"/>
  <c r="AI990" i="14" s="1"/>
  <c r="AI991" i="14" s="1"/>
  <c r="AI992" i="14" s="1"/>
  <c r="AI993" i="14" s="1"/>
  <c r="AI994" i="14" s="1"/>
  <c r="AI995" i="14" s="1"/>
  <c r="AI996" i="14" s="1"/>
  <c r="AI997" i="14" s="1"/>
  <c r="AI998" i="14" s="1"/>
  <c r="AI999" i="14" s="1"/>
  <c r="AI1000" i="14" s="1"/>
  <c r="AI1001" i="14" s="1"/>
  <c r="AI1002" i="14" s="1"/>
  <c r="AI1003" i="14" s="1"/>
  <c r="AI1004" i="14" s="1"/>
  <c r="AI1005" i="14" s="1"/>
  <c r="AI1006" i="14" s="1"/>
  <c r="AI1007" i="14" s="1"/>
  <c r="AI1008" i="14" s="1"/>
  <c r="AI1009" i="14" s="1"/>
  <c r="AI1010" i="14" s="1"/>
  <c r="AI1011" i="14" s="1"/>
  <c r="AI1012" i="14" s="1"/>
  <c r="AI1013" i="14" s="1"/>
  <c r="AI1014" i="14" s="1"/>
  <c r="AI1015" i="14" s="1"/>
  <c r="AI1016" i="14" s="1"/>
  <c r="AI1017" i="14" s="1"/>
  <c r="AI1018" i="14" s="1"/>
  <c r="AI1019" i="14" s="1"/>
  <c r="AI1020" i="14" s="1"/>
  <c r="AI1021" i="14" s="1"/>
  <c r="AI1022" i="14" s="1"/>
  <c r="AI1023" i="14" s="1"/>
  <c r="AI1024" i="14" s="1"/>
  <c r="AI1025" i="14" s="1"/>
  <c r="AI1026" i="14" s="1"/>
  <c r="AI1027" i="14" s="1"/>
  <c r="AI1028" i="14" s="1"/>
  <c r="AI1029" i="14" s="1"/>
  <c r="AI1030" i="14" s="1"/>
  <c r="AI1031" i="14" s="1"/>
  <c r="AI1032" i="14" s="1"/>
  <c r="AI1033" i="14" s="1"/>
  <c r="AI1034" i="14" s="1"/>
  <c r="AI1035" i="14" s="1"/>
  <c r="AI1036" i="14" s="1"/>
  <c r="AI1037" i="14" s="1"/>
  <c r="AI1038" i="14" s="1"/>
  <c r="AI1039" i="14" s="1"/>
  <c r="AI1040" i="14" s="1"/>
  <c r="AI1041" i="14" s="1"/>
  <c r="AI1042" i="14" s="1"/>
  <c r="AI1043" i="14" s="1"/>
  <c r="AI1044" i="14" s="1"/>
  <c r="AI1045" i="14" s="1"/>
  <c r="AI1046" i="14" s="1"/>
  <c r="AI1047" i="14" s="1"/>
  <c r="AI1048" i="14" s="1"/>
  <c r="AI1049" i="14" s="1"/>
  <c r="AI1050" i="14" s="1"/>
  <c r="AI1051" i="14" s="1"/>
  <c r="AI1052" i="14" s="1"/>
  <c r="AI1053" i="14" s="1"/>
  <c r="AI1054" i="14" s="1"/>
  <c r="AI1055" i="14" s="1"/>
  <c r="AI1056" i="14" s="1"/>
  <c r="AI1057" i="14" s="1"/>
  <c r="AI1058" i="14" s="1"/>
  <c r="AI1059" i="14" s="1"/>
  <c r="AI1060" i="14" s="1"/>
  <c r="AI1061" i="14" s="1"/>
  <c r="AI1062" i="14" s="1"/>
  <c r="AI1063" i="14" s="1"/>
  <c r="AI1064" i="14" s="1"/>
  <c r="AI1065" i="14" s="1"/>
  <c r="AI1066" i="14" s="1"/>
  <c r="AI1067" i="14" s="1"/>
  <c r="AI1068" i="14" s="1"/>
  <c r="AI1069" i="14" s="1"/>
  <c r="AI1070" i="14" s="1"/>
  <c r="AI1071" i="14" s="1"/>
  <c r="AI1072" i="14" s="1"/>
  <c r="AI1073" i="14" s="1"/>
  <c r="AI1074" i="14" s="1"/>
  <c r="AI1075" i="14" s="1"/>
  <c r="AI1076" i="14" s="1"/>
  <c r="AI1077" i="14" s="1"/>
  <c r="AI1078" i="14" s="1"/>
  <c r="AI1079" i="14" s="1"/>
  <c r="AI1080" i="14" s="1"/>
  <c r="AI1081" i="14" s="1"/>
  <c r="AI1082" i="14" s="1"/>
  <c r="AI1083" i="14" s="1"/>
  <c r="AI1084" i="14" s="1"/>
  <c r="AI1085" i="14" s="1"/>
  <c r="AI1086" i="14" s="1"/>
  <c r="AI1087" i="14" s="1"/>
  <c r="AI1088" i="14" s="1"/>
  <c r="AI1089" i="14" s="1"/>
  <c r="AI1090" i="14" s="1"/>
  <c r="AI1091" i="14" s="1"/>
  <c r="AI1092" i="14" s="1"/>
  <c r="AI1093" i="14" s="1"/>
  <c r="AI1094" i="14" s="1"/>
  <c r="AI1095" i="14" s="1"/>
  <c r="AI1096" i="14" s="1"/>
  <c r="AI1097" i="14" s="1"/>
  <c r="AI1098" i="14" s="1"/>
  <c r="AI1099" i="14" s="1"/>
  <c r="AI1100" i="14" s="1"/>
  <c r="AI1101" i="14" s="1"/>
  <c r="AI1102" i="14" s="1"/>
  <c r="AI1103" i="14" s="1"/>
  <c r="AI1104" i="14" s="1"/>
  <c r="AI1105" i="14" s="1"/>
  <c r="AI1106" i="14" s="1"/>
  <c r="AI1107" i="14" s="1"/>
  <c r="AI1108" i="14" s="1"/>
  <c r="AI1109" i="14" s="1"/>
  <c r="AI1110" i="14" s="1"/>
  <c r="AI1111" i="14" s="1"/>
  <c r="AI1112" i="14" s="1"/>
  <c r="AI1113" i="14" s="1"/>
  <c r="AI1114" i="14" s="1"/>
  <c r="AI1115" i="14" s="1"/>
  <c r="AI1116" i="14" s="1"/>
  <c r="AI1117" i="14" s="1"/>
  <c r="AI1118" i="14" s="1"/>
  <c r="AI1119" i="14" s="1"/>
  <c r="AI1120" i="14" s="1"/>
  <c r="AI1121" i="14" s="1"/>
  <c r="AI1122" i="14" s="1"/>
  <c r="AI1123" i="14" s="1"/>
  <c r="AI1124" i="14" s="1"/>
  <c r="AI1125" i="14" s="1"/>
  <c r="AI1126" i="14" s="1"/>
  <c r="AI1127" i="14" s="1"/>
  <c r="AI1128" i="14" s="1"/>
  <c r="AI1129" i="14" s="1"/>
  <c r="AI1130" i="14" s="1"/>
  <c r="AI1131" i="14" s="1"/>
  <c r="AI1132" i="14" s="1"/>
  <c r="AI1133" i="14" s="1"/>
  <c r="AI1134" i="14" s="1"/>
  <c r="AI1135" i="14" s="1"/>
  <c r="AI1136" i="14" s="1"/>
  <c r="AI1137" i="14" s="1"/>
  <c r="AI1138" i="14" s="1"/>
  <c r="AI1139" i="14" s="1"/>
  <c r="AI1140" i="14" s="1"/>
  <c r="AI1141" i="14" s="1"/>
  <c r="AI1142" i="14" s="1"/>
  <c r="AI1143" i="14" s="1"/>
  <c r="AI1144" i="14" s="1"/>
  <c r="AI1145" i="14" s="1"/>
  <c r="AI1146" i="14" s="1"/>
  <c r="AI1147" i="14" s="1"/>
  <c r="AI1148" i="14" s="1"/>
  <c r="AI1149" i="14" s="1"/>
  <c r="AI1150" i="14" s="1"/>
  <c r="AI1151" i="14" s="1"/>
  <c r="AI1152" i="14" s="1"/>
  <c r="AI1153" i="14" s="1"/>
  <c r="AI1154" i="14" s="1"/>
  <c r="AI1155" i="14" s="1"/>
  <c r="AI1156" i="14" s="1"/>
  <c r="AI1157" i="14" s="1"/>
  <c r="AI1158" i="14" s="1"/>
  <c r="AI1159" i="14" s="1"/>
  <c r="AI1160" i="14" s="1"/>
  <c r="AI1161" i="14" s="1"/>
  <c r="AI1162" i="14" s="1"/>
  <c r="AI1163" i="14" s="1"/>
  <c r="AI1164" i="14" s="1"/>
  <c r="AI1165" i="14" s="1"/>
  <c r="AI1166" i="14" s="1"/>
  <c r="AI1167" i="14" s="1"/>
  <c r="AI1168" i="14" s="1"/>
  <c r="AI1169" i="14" s="1"/>
  <c r="AI1170" i="14" s="1"/>
  <c r="AI1171" i="14" s="1"/>
  <c r="AI1172" i="14" s="1"/>
  <c r="AI1173" i="14" s="1"/>
  <c r="AI1174" i="14" s="1"/>
  <c r="AI1175" i="14" s="1"/>
  <c r="AI1176" i="14" s="1"/>
  <c r="AI1177" i="14" s="1"/>
  <c r="AI1178" i="14" s="1"/>
  <c r="AI1179" i="14" s="1"/>
  <c r="AI1180" i="14" s="1"/>
  <c r="AI1181" i="14" s="1"/>
  <c r="AI1182" i="14" s="1"/>
  <c r="AI1183" i="14" s="1"/>
  <c r="AI1184" i="14" s="1"/>
  <c r="AI1185" i="14" s="1"/>
  <c r="AI1186" i="14" s="1"/>
  <c r="AI1187" i="14" s="1"/>
  <c r="AI1188" i="14" s="1"/>
  <c r="AI1189" i="14" s="1"/>
  <c r="AI1190" i="14" s="1"/>
  <c r="AI1191" i="14" s="1"/>
  <c r="AI1192" i="14" s="1"/>
  <c r="AI1193" i="14" s="1"/>
  <c r="AI1194" i="14" s="1"/>
  <c r="AI1195" i="14" s="1"/>
  <c r="AI1196" i="14" s="1"/>
  <c r="AI1197" i="14" s="1"/>
  <c r="AI1198" i="14" s="1"/>
  <c r="AI1199" i="14" s="1"/>
  <c r="AI1200" i="14" s="1"/>
  <c r="AI1201" i="14" s="1"/>
  <c r="AI1202" i="14" s="1"/>
  <c r="AI1203" i="14" s="1"/>
  <c r="AI1204" i="14" s="1"/>
  <c r="AI1205" i="14" s="1"/>
  <c r="AI1206" i="14" s="1"/>
  <c r="AI1207" i="14" s="1"/>
  <c r="AI1208" i="14" s="1"/>
  <c r="AI1209" i="14" s="1"/>
  <c r="AI1210" i="14" s="1"/>
  <c r="AI1211" i="14" s="1"/>
  <c r="AI1212" i="14" s="1"/>
  <c r="AI1213" i="14" s="1"/>
  <c r="AI1214" i="14" s="1"/>
  <c r="AI1215" i="14" s="1"/>
  <c r="AI1216" i="14" s="1"/>
  <c r="AI1217" i="14" s="1"/>
  <c r="AI1218" i="14" s="1"/>
  <c r="AI1219" i="14" s="1"/>
  <c r="AI1220" i="14" s="1"/>
  <c r="AI1221" i="14" s="1"/>
  <c r="AI1222" i="14" s="1"/>
  <c r="AI1223" i="14" s="1"/>
  <c r="AI1224" i="14" s="1"/>
  <c r="AI1225" i="14" s="1"/>
  <c r="AI1226" i="14" s="1"/>
  <c r="AI1227" i="14" s="1"/>
  <c r="AI1228" i="14" s="1"/>
  <c r="AI1229" i="14" s="1"/>
  <c r="AI1230" i="14" s="1"/>
  <c r="AI1231" i="14" s="1"/>
  <c r="AI1232" i="14" s="1"/>
  <c r="AI1233" i="14" s="1"/>
  <c r="AI1234" i="14" s="1"/>
  <c r="AI1235" i="14" s="1"/>
  <c r="AI1236" i="14" s="1"/>
  <c r="AI1237" i="14" s="1"/>
  <c r="AI1238" i="14" s="1"/>
  <c r="AI1239" i="14" s="1"/>
  <c r="AI1240" i="14" s="1"/>
  <c r="AI1241" i="14" s="1"/>
  <c r="AI1242" i="14" s="1"/>
  <c r="AI1243" i="14" s="1"/>
  <c r="AI1244" i="14" s="1"/>
  <c r="AH2" i="14"/>
  <c r="AH3" i="14" s="1"/>
  <c r="AH4" i="14" s="1"/>
  <c r="AH5" i="14" s="1"/>
  <c r="AH6" i="14" s="1"/>
  <c r="AH7" i="14" s="1"/>
  <c r="AH8" i="14" s="1"/>
  <c r="AH9" i="14" s="1"/>
  <c r="AH10" i="14" s="1"/>
  <c r="AH11" i="14" s="1"/>
  <c r="AH12" i="14" s="1"/>
  <c r="AH13" i="14" s="1"/>
  <c r="AH14" i="14" s="1"/>
  <c r="AH15" i="14" s="1"/>
  <c r="AH16" i="14" s="1"/>
  <c r="AH17" i="14" s="1"/>
  <c r="AH18" i="14" s="1"/>
  <c r="AH19" i="14" s="1"/>
  <c r="AH20" i="14" s="1"/>
  <c r="AH21" i="14" s="1"/>
  <c r="AH22" i="14" s="1"/>
  <c r="AH23" i="14" s="1"/>
  <c r="AH24" i="14" s="1"/>
  <c r="AH25" i="14" s="1"/>
  <c r="AH26" i="14" s="1"/>
  <c r="AH27" i="14" s="1"/>
  <c r="AH28" i="14" s="1"/>
  <c r="AH29" i="14" s="1"/>
  <c r="AH30" i="14" s="1"/>
  <c r="AH31" i="14" s="1"/>
  <c r="AH32" i="14" s="1"/>
  <c r="AH33" i="14" s="1"/>
  <c r="AH34" i="14" s="1"/>
  <c r="AH35" i="14" s="1"/>
  <c r="AH36" i="14" s="1"/>
  <c r="AH37" i="14" s="1"/>
  <c r="AH38" i="14" s="1"/>
  <c r="AH39" i="14" s="1"/>
  <c r="AH40" i="14" s="1"/>
  <c r="AH41" i="14" s="1"/>
  <c r="AH42" i="14" s="1"/>
  <c r="AH43" i="14" s="1"/>
  <c r="AH44" i="14" s="1"/>
  <c r="AH45" i="14" s="1"/>
  <c r="AH46" i="14" s="1"/>
  <c r="AH47" i="14" s="1"/>
  <c r="AH48" i="14" s="1"/>
  <c r="AH49" i="14" s="1"/>
  <c r="AH50" i="14" s="1"/>
  <c r="AH51" i="14" s="1"/>
  <c r="AH52" i="14" s="1"/>
  <c r="AH53" i="14" s="1"/>
  <c r="AH54" i="14" s="1"/>
  <c r="AH55" i="14" s="1"/>
  <c r="AH56" i="14" s="1"/>
  <c r="AH57" i="14" s="1"/>
  <c r="AH58" i="14" s="1"/>
  <c r="AH59" i="14" s="1"/>
  <c r="AH60" i="14" s="1"/>
  <c r="AH61" i="14" s="1"/>
  <c r="AH62" i="14" s="1"/>
  <c r="AH63" i="14" s="1"/>
  <c r="AH64" i="14" s="1"/>
  <c r="AH65" i="14" s="1"/>
  <c r="AH66" i="14" s="1"/>
  <c r="AH67" i="14" s="1"/>
  <c r="AH68" i="14" s="1"/>
  <c r="AH69" i="14" s="1"/>
  <c r="AH70" i="14" s="1"/>
  <c r="AH71" i="14" s="1"/>
  <c r="AH72" i="14" s="1"/>
  <c r="AH73" i="14" s="1"/>
  <c r="AH74" i="14" s="1"/>
  <c r="AH75" i="14" s="1"/>
  <c r="AH76" i="14" s="1"/>
  <c r="AH77" i="14" s="1"/>
  <c r="AH78" i="14" s="1"/>
  <c r="AH79" i="14" s="1"/>
  <c r="AH80" i="14" s="1"/>
  <c r="AH81" i="14" s="1"/>
  <c r="AH82" i="14" s="1"/>
  <c r="AH83" i="14" s="1"/>
  <c r="AH84" i="14" s="1"/>
  <c r="AH85" i="14" s="1"/>
  <c r="AH86" i="14" s="1"/>
  <c r="AH87" i="14" s="1"/>
  <c r="AH88" i="14" s="1"/>
  <c r="AH89" i="14" s="1"/>
  <c r="AH90" i="14" s="1"/>
  <c r="AH91" i="14" s="1"/>
  <c r="AH92" i="14" s="1"/>
  <c r="AH93" i="14" s="1"/>
  <c r="AH94" i="14" s="1"/>
  <c r="AH95" i="14" s="1"/>
  <c r="AH96" i="14" s="1"/>
  <c r="AH97" i="14" s="1"/>
  <c r="AH98" i="14" s="1"/>
  <c r="AH99" i="14" s="1"/>
  <c r="AH100" i="14" s="1"/>
  <c r="AH101" i="14" s="1"/>
  <c r="AH102" i="14" s="1"/>
  <c r="AH103" i="14" s="1"/>
  <c r="AH104" i="14" s="1"/>
  <c r="AH105" i="14" s="1"/>
  <c r="AH106" i="14" s="1"/>
  <c r="AH107" i="14" s="1"/>
  <c r="AH108" i="14" s="1"/>
  <c r="AH109" i="14" s="1"/>
  <c r="AH110" i="14" s="1"/>
  <c r="AH111" i="14" s="1"/>
  <c r="AH112" i="14" s="1"/>
  <c r="AH113" i="14" s="1"/>
  <c r="AH114" i="14" s="1"/>
  <c r="AH115" i="14" s="1"/>
  <c r="AH116" i="14" s="1"/>
  <c r="AH117" i="14" s="1"/>
  <c r="AH118" i="14" s="1"/>
  <c r="AH119" i="14" s="1"/>
  <c r="AH120" i="14" s="1"/>
  <c r="AH121" i="14" s="1"/>
  <c r="AH122" i="14" s="1"/>
  <c r="AH123" i="14" s="1"/>
  <c r="AH124" i="14" s="1"/>
  <c r="AH125" i="14" s="1"/>
  <c r="AH126" i="14" s="1"/>
  <c r="AH127" i="14" s="1"/>
  <c r="AH128" i="14" s="1"/>
  <c r="AH129" i="14" s="1"/>
  <c r="AH130" i="14" s="1"/>
  <c r="AH131" i="14" s="1"/>
  <c r="AH132" i="14" s="1"/>
  <c r="AH133" i="14" s="1"/>
  <c r="AH134" i="14" s="1"/>
  <c r="AH135" i="14" s="1"/>
  <c r="AH136" i="14" s="1"/>
  <c r="AH137" i="14" s="1"/>
  <c r="AH138" i="14" s="1"/>
  <c r="AH139" i="14" s="1"/>
  <c r="AH140" i="14" s="1"/>
  <c r="AH141" i="14" s="1"/>
  <c r="AH142" i="14" s="1"/>
  <c r="AH143" i="14" s="1"/>
  <c r="AH144" i="14" s="1"/>
  <c r="AH145" i="14" s="1"/>
  <c r="AH146" i="14" s="1"/>
  <c r="AH147" i="14" s="1"/>
  <c r="AH148" i="14" s="1"/>
  <c r="AH149" i="14" s="1"/>
  <c r="AH150" i="14" s="1"/>
  <c r="AH151" i="14" s="1"/>
  <c r="AH152" i="14" s="1"/>
  <c r="AH153" i="14" s="1"/>
  <c r="AH154" i="14" s="1"/>
  <c r="AH155" i="14" s="1"/>
  <c r="AH156" i="14" s="1"/>
  <c r="AH157" i="14" s="1"/>
  <c r="AH158" i="14" s="1"/>
  <c r="AH159" i="14" s="1"/>
  <c r="AH160" i="14" s="1"/>
  <c r="AH161" i="14" s="1"/>
  <c r="AH162" i="14" s="1"/>
  <c r="AH163" i="14" s="1"/>
  <c r="AH164" i="14" s="1"/>
  <c r="AH165" i="14" s="1"/>
  <c r="AH166" i="14" s="1"/>
  <c r="AH167" i="14" s="1"/>
  <c r="AH168" i="14" s="1"/>
  <c r="AH169" i="14" s="1"/>
  <c r="AH170" i="14" s="1"/>
  <c r="AH171" i="14" s="1"/>
  <c r="AH172" i="14" s="1"/>
  <c r="AH173" i="14" s="1"/>
  <c r="AH174" i="14" s="1"/>
  <c r="AH175" i="14" s="1"/>
  <c r="AH176" i="14" s="1"/>
  <c r="AH177" i="14" s="1"/>
  <c r="AH178" i="14" s="1"/>
  <c r="AH179" i="14" s="1"/>
  <c r="AH180" i="14" s="1"/>
  <c r="AH181" i="14" s="1"/>
  <c r="AH182" i="14" s="1"/>
  <c r="AH183" i="14" s="1"/>
  <c r="AH184" i="14" s="1"/>
  <c r="AH185" i="14" s="1"/>
  <c r="AH186" i="14" s="1"/>
  <c r="AH187" i="14" s="1"/>
  <c r="AH188" i="14" s="1"/>
  <c r="AH189" i="14" s="1"/>
  <c r="AH190" i="14" s="1"/>
  <c r="AH191" i="14" s="1"/>
  <c r="AH192" i="14" s="1"/>
  <c r="AH193" i="14" s="1"/>
  <c r="AH194" i="14" s="1"/>
  <c r="AH195" i="14" s="1"/>
  <c r="AH196" i="14" s="1"/>
  <c r="AH197" i="14" s="1"/>
  <c r="AH198" i="14" s="1"/>
  <c r="AH199" i="14" s="1"/>
  <c r="AH200" i="14" s="1"/>
  <c r="AH201" i="14" s="1"/>
  <c r="AH202" i="14" s="1"/>
  <c r="AH203" i="14" s="1"/>
  <c r="AH204" i="14" s="1"/>
  <c r="AH205" i="14" s="1"/>
  <c r="AH206" i="14" s="1"/>
  <c r="AH207" i="14" s="1"/>
  <c r="AH208" i="14" s="1"/>
  <c r="AH209" i="14" s="1"/>
  <c r="AH210" i="14" s="1"/>
  <c r="AH211" i="14" s="1"/>
  <c r="AH212" i="14" s="1"/>
  <c r="AH213" i="14" s="1"/>
  <c r="AH214" i="14" s="1"/>
  <c r="AH215" i="14" s="1"/>
  <c r="AH216" i="14" s="1"/>
  <c r="AH217" i="14" s="1"/>
  <c r="AH218" i="14" s="1"/>
  <c r="AH219" i="14" s="1"/>
  <c r="AH220" i="14" s="1"/>
  <c r="AH221" i="14" s="1"/>
  <c r="AH222" i="14" s="1"/>
  <c r="AH223" i="14" s="1"/>
  <c r="AH224" i="14" s="1"/>
  <c r="AH225" i="14" s="1"/>
  <c r="AH226" i="14" s="1"/>
  <c r="AH227" i="14" s="1"/>
  <c r="AH228" i="14" s="1"/>
  <c r="AH229" i="14" s="1"/>
  <c r="AH230" i="14" s="1"/>
  <c r="AH231" i="14" s="1"/>
  <c r="AH232" i="14" s="1"/>
  <c r="AH233" i="14" s="1"/>
  <c r="AH234" i="14" s="1"/>
  <c r="AH235" i="14" s="1"/>
  <c r="AH236" i="14" s="1"/>
  <c r="AH237" i="14" s="1"/>
  <c r="AH238" i="14" s="1"/>
  <c r="AH239" i="14" s="1"/>
  <c r="AH240" i="14" s="1"/>
  <c r="AH241" i="14" s="1"/>
  <c r="AH242" i="14" s="1"/>
  <c r="AH243" i="14" s="1"/>
  <c r="AH244" i="14" s="1"/>
  <c r="AH245" i="14" s="1"/>
  <c r="AH246" i="14" s="1"/>
  <c r="AH247" i="14" s="1"/>
  <c r="AH248" i="14" s="1"/>
  <c r="AH249" i="14" s="1"/>
  <c r="AH250" i="14" s="1"/>
  <c r="AH251" i="14" s="1"/>
  <c r="AH252" i="14" s="1"/>
  <c r="AH253" i="14" s="1"/>
  <c r="AH254" i="14" s="1"/>
  <c r="AH255" i="14" s="1"/>
  <c r="AH256" i="14" s="1"/>
  <c r="AH257" i="14" s="1"/>
  <c r="AH258" i="14" s="1"/>
  <c r="AH259" i="14" s="1"/>
  <c r="AH260" i="14" s="1"/>
  <c r="AH261" i="14" s="1"/>
  <c r="AH262" i="14" s="1"/>
  <c r="AH263" i="14" s="1"/>
  <c r="AH264" i="14" s="1"/>
  <c r="AH265" i="14" s="1"/>
  <c r="AH266" i="14" s="1"/>
  <c r="AH267" i="14" s="1"/>
  <c r="AH268" i="14" s="1"/>
  <c r="AH269" i="14" s="1"/>
  <c r="AH270" i="14" s="1"/>
  <c r="AH271" i="14" s="1"/>
  <c r="AH272" i="14" s="1"/>
  <c r="AH273" i="14" s="1"/>
  <c r="AH274" i="14" s="1"/>
  <c r="AH275" i="14" s="1"/>
  <c r="AH276" i="14" s="1"/>
  <c r="AH277" i="14" s="1"/>
  <c r="AH278" i="14" s="1"/>
  <c r="AH279" i="14" s="1"/>
  <c r="AH280" i="14" s="1"/>
  <c r="AH281" i="14" s="1"/>
  <c r="AH282" i="14" s="1"/>
  <c r="AH283" i="14" s="1"/>
  <c r="AH284" i="14" s="1"/>
  <c r="AH285" i="14" s="1"/>
  <c r="AH286" i="14" s="1"/>
  <c r="AH287" i="14" s="1"/>
  <c r="AH288" i="14" s="1"/>
  <c r="AH289" i="14" s="1"/>
  <c r="AH290" i="14" s="1"/>
  <c r="AH291" i="14" s="1"/>
  <c r="AH292" i="14" s="1"/>
  <c r="AH293" i="14" s="1"/>
  <c r="AH294" i="14" s="1"/>
  <c r="AH295" i="14" s="1"/>
  <c r="AH296" i="14" s="1"/>
  <c r="AH297" i="14" s="1"/>
  <c r="AH298" i="14" s="1"/>
  <c r="AH299" i="14" s="1"/>
  <c r="AH300" i="14" s="1"/>
  <c r="AH301" i="14" s="1"/>
  <c r="AH302" i="14" s="1"/>
  <c r="AH303" i="14" s="1"/>
  <c r="AH304" i="14" s="1"/>
  <c r="AH305" i="14" s="1"/>
  <c r="AH306" i="14" s="1"/>
  <c r="AH307" i="14" s="1"/>
  <c r="AH308" i="14" s="1"/>
  <c r="AH309" i="14" s="1"/>
  <c r="AH310" i="14" s="1"/>
  <c r="AH311" i="14" s="1"/>
  <c r="AH312" i="14" s="1"/>
  <c r="AH313" i="14" s="1"/>
  <c r="AH314" i="14" s="1"/>
  <c r="AH315" i="14" s="1"/>
  <c r="AH316" i="14" s="1"/>
  <c r="AH317" i="14" s="1"/>
  <c r="AH318" i="14" s="1"/>
  <c r="AH319" i="14" s="1"/>
  <c r="AH320" i="14" s="1"/>
  <c r="AH321" i="14" s="1"/>
  <c r="AH322" i="14" s="1"/>
  <c r="AH323" i="14" s="1"/>
  <c r="AH324" i="14" s="1"/>
  <c r="AH325" i="14" s="1"/>
  <c r="AH326" i="14" s="1"/>
  <c r="AH327" i="14" s="1"/>
  <c r="AH328" i="14" s="1"/>
  <c r="AH329" i="14" s="1"/>
  <c r="AH330" i="14" s="1"/>
  <c r="AH331" i="14" s="1"/>
  <c r="AH332" i="14" s="1"/>
  <c r="AH333" i="14" s="1"/>
  <c r="AH334" i="14" s="1"/>
  <c r="AH335" i="14" s="1"/>
  <c r="AH336" i="14" s="1"/>
  <c r="AH337" i="14" s="1"/>
  <c r="AH338" i="14" s="1"/>
  <c r="AH339" i="14" s="1"/>
  <c r="AH340" i="14" s="1"/>
  <c r="AH341" i="14" s="1"/>
  <c r="AH342" i="14" s="1"/>
  <c r="AH343" i="14" s="1"/>
  <c r="AH344" i="14" s="1"/>
  <c r="AH345" i="14" s="1"/>
  <c r="AH346" i="14" s="1"/>
  <c r="AH347" i="14" s="1"/>
  <c r="AH348" i="14" s="1"/>
  <c r="AH349" i="14" s="1"/>
  <c r="AH350" i="14" s="1"/>
  <c r="AH351" i="14" s="1"/>
  <c r="AH352" i="14" s="1"/>
  <c r="AH353" i="14" s="1"/>
  <c r="AH354" i="14" s="1"/>
  <c r="AH355" i="14" s="1"/>
  <c r="AH356" i="14" s="1"/>
  <c r="AH357" i="14" s="1"/>
  <c r="AH358" i="14" s="1"/>
  <c r="AH359" i="14" s="1"/>
  <c r="AH360" i="14" s="1"/>
  <c r="AH361" i="14" s="1"/>
  <c r="AH362" i="14" s="1"/>
  <c r="AH363" i="14" s="1"/>
  <c r="AH364" i="14" s="1"/>
  <c r="AH365" i="14" s="1"/>
  <c r="AH366" i="14" s="1"/>
  <c r="AH367" i="14" s="1"/>
  <c r="AH368" i="14" s="1"/>
  <c r="AH369" i="14" s="1"/>
  <c r="AH370" i="14" s="1"/>
  <c r="AH371" i="14" s="1"/>
  <c r="AH372" i="14" s="1"/>
  <c r="AH373" i="14" s="1"/>
  <c r="AH374" i="14" s="1"/>
  <c r="AH375" i="14" s="1"/>
  <c r="AH376" i="14" s="1"/>
  <c r="AH377" i="14" s="1"/>
  <c r="AH378" i="14" s="1"/>
  <c r="AH379" i="14" s="1"/>
  <c r="AH380" i="14" s="1"/>
  <c r="AH381" i="14" s="1"/>
  <c r="AH382" i="14" s="1"/>
  <c r="AH383" i="14" s="1"/>
  <c r="AH384" i="14" s="1"/>
  <c r="AH385" i="14" s="1"/>
  <c r="AH386" i="14" s="1"/>
  <c r="AH387" i="14" s="1"/>
  <c r="AH388" i="14" s="1"/>
  <c r="AH389" i="14" s="1"/>
  <c r="AH390" i="14" s="1"/>
  <c r="AH391" i="14" s="1"/>
  <c r="AH392" i="14" s="1"/>
  <c r="AH393" i="14" s="1"/>
  <c r="AH394" i="14" s="1"/>
  <c r="AH395" i="14" s="1"/>
  <c r="AH396" i="14" s="1"/>
  <c r="AH397" i="14" s="1"/>
  <c r="AH398" i="14" s="1"/>
  <c r="AH399" i="14" s="1"/>
  <c r="AH400" i="14" s="1"/>
  <c r="AH401" i="14" s="1"/>
  <c r="AH402" i="14" s="1"/>
  <c r="AH403" i="14" s="1"/>
  <c r="AH404" i="14" s="1"/>
  <c r="AH405" i="14" s="1"/>
  <c r="AH406" i="14" s="1"/>
  <c r="AH407" i="14" s="1"/>
  <c r="AH408" i="14" s="1"/>
  <c r="AH409" i="14" s="1"/>
  <c r="AH410" i="14" s="1"/>
  <c r="AH411" i="14" s="1"/>
  <c r="AH412" i="14" s="1"/>
  <c r="AH413" i="14" s="1"/>
  <c r="AH414" i="14" s="1"/>
  <c r="AH415" i="14" s="1"/>
  <c r="AH416" i="14" s="1"/>
  <c r="AH417" i="14" s="1"/>
  <c r="AH418" i="14" s="1"/>
  <c r="AH419" i="14" s="1"/>
  <c r="AH420" i="14" s="1"/>
  <c r="AH421" i="14" s="1"/>
  <c r="AH422" i="14" s="1"/>
  <c r="AH423" i="14" s="1"/>
  <c r="AH424" i="14" s="1"/>
  <c r="AH425" i="14" s="1"/>
  <c r="AH426" i="14" s="1"/>
  <c r="AH427" i="14" s="1"/>
  <c r="AH428" i="14" s="1"/>
  <c r="AH429" i="14" s="1"/>
  <c r="AH430" i="14" s="1"/>
  <c r="AH431" i="14" s="1"/>
  <c r="AH432" i="14" s="1"/>
  <c r="AH433" i="14" s="1"/>
  <c r="AH434" i="14" s="1"/>
  <c r="AH435" i="14" s="1"/>
  <c r="AH436" i="14" s="1"/>
  <c r="AH437" i="14" s="1"/>
  <c r="AH438" i="14" s="1"/>
  <c r="AH439" i="14" s="1"/>
  <c r="AH440" i="14" s="1"/>
  <c r="AH441" i="14" s="1"/>
  <c r="AH442" i="14" s="1"/>
  <c r="AH443" i="14" s="1"/>
  <c r="AH444" i="14" s="1"/>
  <c r="AH445" i="14" s="1"/>
  <c r="AH446" i="14" s="1"/>
  <c r="AH447" i="14" s="1"/>
  <c r="AH448" i="14" s="1"/>
  <c r="AH449" i="14" s="1"/>
  <c r="AH450" i="14" s="1"/>
  <c r="AH451" i="14" s="1"/>
  <c r="AH452" i="14" s="1"/>
  <c r="AH453" i="14" s="1"/>
  <c r="AH454" i="14" s="1"/>
  <c r="AH455" i="14" s="1"/>
  <c r="AH456" i="14" s="1"/>
  <c r="AH457" i="14" s="1"/>
  <c r="AH458" i="14" s="1"/>
  <c r="AH459" i="14" s="1"/>
  <c r="AH460" i="14" s="1"/>
  <c r="AH461" i="14" s="1"/>
  <c r="AH462" i="14" s="1"/>
  <c r="AH463" i="14" s="1"/>
  <c r="AH464" i="14" s="1"/>
  <c r="AH465" i="14" s="1"/>
  <c r="AH466" i="14" s="1"/>
  <c r="AH467" i="14" s="1"/>
  <c r="AH468" i="14" s="1"/>
  <c r="AH469" i="14" s="1"/>
  <c r="AH470" i="14" s="1"/>
  <c r="AH471" i="14" s="1"/>
  <c r="AH472" i="14" s="1"/>
  <c r="AH473" i="14" s="1"/>
  <c r="AH474" i="14" s="1"/>
  <c r="AH475" i="14" s="1"/>
  <c r="AH476" i="14" s="1"/>
  <c r="AH477" i="14" s="1"/>
  <c r="AH478" i="14" s="1"/>
  <c r="AH479" i="14" s="1"/>
  <c r="AH480" i="14" s="1"/>
  <c r="AH481" i="14" s="1"/>
  <c r="AH482" i="14" s="1"/>
  <c r="AH483" i="14" s="1"/>
  <c r="AH484" i="14" s="1"/>
  <c r="AH485" i="14" s="1"/>
  <c r="AH486" i="14" s="1"/>
  <c r="AH487" i="14" s="1"/>
  <c r="AH488" i="14" s="1"/>
  <c r="AH489" i="14" s="1"/>
  <c r="AH490" i="14" s="1"/>
  <c r="AH491" i="14" s="1"/>
  <c r="AH492" i="14" s="1"/>
  <c r="AH493" i="14" s="1"/>
  <c r="AH494" i="14" s="1"/>
  <c r="AH495" i="14" s="1"/>
  <c r="AH496" i="14" s="1"/>
  <c r="AH497" i="14" s="1"/>
  <c r="AH498" i="14" s="1"/>
  <c r="AH499" i="14" s="1"/>
  <c r="AH500" i="14" s="1"/>
  <c r="AH501" i="14" s="1"/>
  <c r="AH502" i="14" s="1"/>
  <c r="AH503" i="14" s="1"/>
  <c r="AH504" i="14" s="1"/>
  <c r="AH505" i="14" s="1"/>
  <c r="AH506" i="14" s="1"/>
  <c r="AH507" i="14" s="1"/>
  <c r="AH508" i="14" s="1"/>
  <c r="AH509" i="14" s="1"/>
  <c r="AH510" i="14" s="1"/>
  <c r="AH511" i="14" s="1"/>
  <c r="AH512" i="14" s="1"/>
  <c r="AH513" i="14" s="1"/>
  <c r="AH514" i="14" s="1"/>
  <c r="AH515" i="14" s="1"/>
  <c r="AH516" i="14" s="1"/>
  <c r="AH517" i="14" s="1"/>
  <c r="AH518" i="14" s="1"/>
  <c r="AH519" i="14" s="1"/>
  <c r="AH520" i="14" s="1"/>
  <c r="AH521" i="14" s="1"/>
  <c r="AH522" i="14" s="1"/>
  <c r="AH523" i="14" s="1"/>
  <c r="AH524" i="14" s="1"/>
  <c r="AH525" i="14" s="1"/>
  <c r="AH526" i="14" s="1"/>
  <c r="AH527" i="14" s="1"/>
  <c r="AH528" i="14" s="1"/>
  <c r="AH529" i="14" s="1"/>
  <c r="AH530" i="14" s="1"/>
  <c r="AH531" i="14" s="1"/>
  <c r="AH532" i="14" s="1"/>
  <c r="AH533" i="14" s="1"/>
  <c r="AH534" i="14" s="1"/>
  <c r="AH535" i="14" s="1"/>
  <c r="AH536" i="14" s="1"/>
  <c r="AH537" i="14" s="1"/>
  <c r="AH538" i="14" s="1"/>
  <c r="AH539" i="14" s="1"/>
  <c r="AH540" i="14" s="1"/>
  <c r="AH541" i="14" s="1"/>
  <c r="AH542" i="14" s="1"/>
  <c r="AH543" i="14" s="1"/>
  <c r="AH544" i="14" s="1"/>
  <c r="AH545" i="14" s="1"/>
  <c r="AH546" i="14" s="1"/>
  <c r="AH547" i="14" s="1"/>
  <c r="AH548" i="14" s="1"/>
  <c r="AH549" i="14" s="1"/>
  <c r="AH550" i="14" s="1"/>
  <c r="AH551" i="14" s="1"/>
  <c r="AH552" i="14" s="1"/>
  <c r="AH553" i="14" s="1"/>
  <c r="AH554" i="14" s="1"/>
  <c r="AH555" i="14" s="1"/>
  <c r="AH556" i="14" s="1"/>
  <c r="AH557" i="14" s="1"/>
  <c r="AH558" i="14" s="1"/>
  <c r="AH559" i="14" s="1"/>
  <c r="AH560" i="14" s="1"/>
  <c r="AH561" i="14" s="1"/>
  <c r="AH562" i="14" s="1"/>
  <c r="AH563" i="14" s="1"/>
  <c r="AH564" i="14" s="1"/>
  <c r="AH565" i="14" s="1"/>
  <c r="AH566" i="14" s="1"/>
  <c r="AH567" i="14" s="1"/>
  <c r="AH568" i="14" s="1"/>
  <c r="AH569" i="14" s="1"/>
  <c r="AH570" i="14" s="1"/>
  <c r="AH571" i="14" s="1"/>
  <c r="AH572" i="14" s="1"/>
  <c r="AH573" i="14" s="1"/>
  <c r="AH574" i="14" s="1"/>
  <c r="AH575" i="14" s="1"/>
  <c r="AH576" i="14" s="1"/>
  <c r="AH577" i="14" s="1"/>
  <c r="AH578" i="14" s="1"/>
  <c r="AH579" i="14" s="1"/>
  <c r="AH580" i="14" s="1"/>
  <c r="AH581" i="14" s="1"/>
  <c r="AH582" i="14" s="1"/>
  <c r="AH583" i="14" s="1"/>
  <c r="AH584" i="14" s="1"/>
  <c r="AH585" i="14" s="1"/>
  <c r="AH586" i="14" s="1"/>
  <c r="AH587" i="14" s="1"/>
  <c r="AH588" i="14" s="1"/>
  <c r="AH589" i="14" s="1"/>
  <c r="AH590" i="14" s="1"/>
  <c r="AH591" i="14" s="1"/>
  <c r="AH592" i="14" s="1"/>
  <c r="AH593" i="14" s="1"/>
  <c r="AH594" i="14" s="1"/>
  <c r="AH595" i="14" s="1"/>
  <c r="AH596" i="14" s="1"/>
  <c r="AH597" i="14" s="1"/>
  <c r="AH598" i="14" s="1"/>
  <c r="AH599" i="14" s="1"/>
  <c r="AH600" i="14" s="1"/>
  <c r="AH601" i="14" s="1"/>
  <c r="AH602" i="14" s="1"/>
  <c r="AH603" i="14" s="1"/>
  <c r="AH604" i="14" s="1"/>
  <c r="AH605" i="14" s="1"/>
  <c r="AH606" i="14" s="1"/>
  <c r="AH607" i="14" s="1"/>
  <c r="AH608" i="14" s="1"/>
  <c r="AH609" i="14" s="1"/>
  <c r="AH610" i="14" s="1"/>
  <c r="AH611" i="14" s="1"/>
  <c r="AH612" i="14" s="1"/>
  <c r="AH613" i="14" s="1"/>
  <c r="AH614" i="14" s="1"/>
  <c r="AH615" i="14" s="1"/>
  <c r="AH616" i="14" s="1"/>
  <c r="AH617" i="14" s="1"/>
  <c r="AH618" i="14" s="1"/>
  <c r="AH619" i="14" s="1"/>
  <c r="AH620" i="14" s="1"/>
  <c r="AH621" i="14" s="1"/>
  <c r="AH622" i="14" s="1"/>
  <c r="AH623" i="14" s="1"/>
  <c r="AH624" i="14" s="1"/>
  <c r="AH625" i="14" s="1"/>
  <c r="AH626" i="14" s="1"/>
  <c r="AH627" i="14" s="1"/>
  <c r="AH628" i="14" s="1"/>
  <c r="AH629" i="14" s="1"/>
  <c r="AH630" i="14" s="1"/>
  <c r="AH631" i="14" s="1"/>
  <c r="AH632" i="14" s="1"/>
  <c r="AH633" i="14" s="1"/>
  <c r="AH634" i="14" s="1"/>
  <c r="AH635" i="14" s="1"/>
  <c r="AH636" i="14" s="1"/>
  <c r="AH637" i="14" s="1"/>
  <c r="AH638" i="14" s="1"/>
  <c r="AH639" i="14" s="1"/>
  <c r="AH640" i="14" s="1"/>
  <c r="AH641" i="14" s="1"/>
  <c r="AH642" i="14" s="1"/>
  <c r="AH643" i="14" s="1"/>
  <c r="AH644" i="14" s="1"/>
  <c r="AH645" i="14" s="1"/>
  <c r="AH646" i="14" s="1"/>
  <c r="AH647" i="14" s="1"/>
  <c r="AH648" i="14" s="1"/>
  <c r="AH649" i="14" s="1"/>
  <c r="AH650" i="14" s="1"/>
  <c r="AH651" i="14" s="1"/>
  <c r="AH652" i="14" s="1"/>
  <c r="AH653" i="14" s="1"/>
  <c r="AH654" i="14" s="1"/>
  <c r="AH655" i="14" s="1"/>
  <c r="AH656" i="14" s="1"/>
  <c r="AH657" i="14" s="1"/>
  <c r="AH658" i="14" s="1"/>
  <c r="AH659" i="14" s="1"/>
  <c r="AH660" i="14" s="1"/>
  <c r="AH661" i="14" s="1"/>
  <c r="AH662" i="14" s="1"/>
  <c r="AH663" i="14" s="1"/>
  <c r="AH664" i="14" s="1"/>
  <c r="AH665" i="14" s="1"/>
  <c r="AH666" i="14" s="1"/>
  <c r="AH667" i="14" s="1"/>
  <c r="AH668" i="14" s="1"/>
  <c r="AH669" i="14" s="1"/>
  <c r="AH670" i="14" s="1"/>
  <c r="AH671" i="14" s="1"/>
  <c r="AH672" i="14" s="1"/>
  <c r="AH673" i="14" s="1"/>
  <c r="AH674" i="14" s="1"/>
  <c r="AH675" i="14" s="1"/>
  <c r="AH676" i="14" s="1"/>
  <c r="AH677" i="14" s="1"/>
  <c r="AH678" i="14" s="1"/>
  <c r="AH679" i="14" s="1"/>
  <c r="AH680" i="14" s="1"/>
  <c r="AH681" i="14" s="1"/>
  <c r="AH682" i="14" s="1"/>
  <c r="AH683" i="14" s="1"/>
  <c r="AH684" i="14" s="1"/>
  <c r="AH685" i="14" s="1"/>
  <c r="AH686" i="14" s="1"/>
  <c r="AH687" i="14" s="1"/>
  <c r="AH688" i="14" s="1"/>
  <c r="AH689" i="14" s="1"/>
  <c r="AH690" i="14" s="1"/>
  <c r="AH691" i="14" s="1"/>
  <c r="AH692" i="14" s="1"/>
  <c r="AH693" i="14" s="1"/>
  <c r="AH694" i="14" s="1"/>
  <c r="AH695" i="14" s="1"/>
  <c r="AH696" i="14" s="1"/>
  <c r="AH697" i="14" s="1"/>
  <c r="AH698" i="14" s="1"/>
  <c r="AH699" i="14" s="1"/>
  <c r="AH700" i="14" s="1"/>
  <c r="AH701" i="14" s="1"/>
  <c r="AH702" i="14" s="1"/>
  <c r="AH703" i="14" s="1"/>
  <c r="AH704" i="14" s="1"/>
  <c r="AH705" i="14" s="1"/>
  <c r="AH706" i="14" s="1"/>
  <c r="AH707" i="14" s="1"/>
  <c r="AH708" i="14" s="1"/>
  <c r="AH709" i="14" s="1"/>
  <c r="AH710" i="14" s="1"/>
  <c r="AH711" i="14" s="1"/>
  <c r="AH712" i="14" s="1"/>
  <c r="AH713" i="14" s="1"/>
  <c r="AH714" i="14" s="1"/>
  <c r="AH715" i="14" s="1"/>
  <c r="AH716" i="14" s="1"/>
  <c r="AH717" i="14" s="1"/>
  <c r="AH718" i="14" s="1"/>
  <c r="AH719" i="14" s="1"/>
  <c r="AH720" i="14" s="1"/>
  <c r="AH721" i="14" s="1"/>
  <c r="AH722" i="14" s="1"/>
  <c r="AH723" i="14" s="1"/>
  <c r="AH724" i="14" s="1"/>
  <c r="AH725" i="14" s="1"/>
  <c r="AH726" i="14" s="1"/>
  <c r="AH727" i="14" s="1"/>
  <c r="AH728" i="14" s="1"/>
  <c r="AH729" i="14" s="1"/>
  <c r="AH730" i="14" s="1"/>
  <c r="AH731" i="14" s="1"/>
  <c r="AH732" i="14" s="1"/>
  <c r="AH733" i="14" s="1"/>
  <c r="AH734" i="14" s="1"/>
  <c r="AH735" i="14" s="1"/>
  <c r="AH736" i="14" s="1"/>
  <c r="AH737" i="14" s="1"/>
  <c r="AH738" i="14" s="1"/>
  <c r="AH739" i="14" s="1"/>
  <c r="AH740" i="14" s="1"/>
  <c r="AH741" i="14" s="1"/>
  <c r="AH742" i="14" s="1"/>
  <c r="AH743" i="14" s="1"/>
  <c r="AH744" i="14" s="1"/>
  <c r="AH745" i="14" s="1"/>
  <c r="AH746" i="14" s="1"/>
  <c r="AH747" i="14" s="1"/>
  <c r="AH748" i="14" s="1"/>
  <c r="AH749" i="14" s="1"/>
  <c r="AH750" i="14" s="1"/>
  <c r="AH751" i="14" s="1"/>
  <c r="AH752" i="14" s="1"/>
  <c r="AH753" i="14" s="1"/>
  <c r="AH754" i="14" s="1"/>
  <c r="AH755" i="14" s="1"/>
  <c r="AH756" i="14" s="1"/>
  <c r="AH757" i="14" s="1"/>
  <c r="AH758" i="14" s="1"/>
  <c r="AH759" i="14" s="1"/>
  <c r="AH760" i="14" s="1"/>
  <c r="AH761" i="14" s="1"/>
  <c r="AH762" i="14" s="1"/>
  <c r="AH763" i="14" s="1"/>
  <c r="AH764" i="14" s="1"/>
  <c r="AH765" i="14" s="1"/>
  <c r="AH766" i="14" s="1"/>
  <c r="AH767" i="14" s="1"/>
  <c r="AH768" i="14" s="1"/>
  <c r="AH769" i="14" s="1"/>
  <c r="AH770" i="14" s="1"/>
  <c r="AH771" i="14" s="1"/>
  <c r="AH772" i="14" s="1"/>
  <c r="AH773" i="14" s="1"/>
  <c r="AH774" i="14" s="1"/>
  <c r="AH775" i="14" s="1"/>
  <c r="AH776" i="14" s="1"/>
  <c r="AH777" i="14" s="1"/>
  <c r="AH778" i="14" s="1"/>
  <c r="AH779" i="14" s="1"/>
  <c r="AH780" i="14" s="1"/>
  <c r="AH781" i="14" s="1"/>
  <c r="AH782" i="14" s="1"/>
  <c r="AH783" i="14" s="1"/>
  <c r="AH784" i="14" s="1"/>
  <c r="AH785" i="14" s="1"/>
  <c r="AH786" i="14" s="1"/>
  <c r="AH787" i="14" s="1"/>
  <c r="AH788" i="14" s="1"/>
  <c r="AH789" i="14" s="1"/>
  <c r="AH790" i="14" s="1"/>
  <c r="AH791" i="14" s="1"/>
  <c r="AH792" i="14" s="1"/>
  <c r="AH793" i="14" s="1"/>
  <c r="AH794" i="14" s="1"/>
  <c r="AH795" i="14" s="1"/>
  <c r="AH796" i="14" s="1"/>
  <c r="AH797" i="14" s="1"/>
  <c r="AH798" i="14" s="1"/>
  <c r="AH799" i="14" s="1"/>
  <c r="AH800" i="14" s="1"/>
  <c r="AH801" i="14" s="1"/>
  <c r="AH802" i="14" s="1"/>
  <c r="AH803" i="14" s="1"/>
  <c r="AH804" i="14" s="1"/>
  <c r="AH805" i="14" s="1"/>
  <c r="AH806" i="14" s="1"/>
  <c r="AH807" i="14" s="1"/>
  <c r="AH808" i="14" s="1"/>
  <c r="AH809" i="14" s="1"/>
  <c r="AH810" i="14" s="1"/>
  <c r="AH811" i="14" s="1"/>
  <c r="AH812" i="14" s="1"/>
  <c r="AH813" i="14" s="1"/>
  <c r="AH814" i="14" s="1"/>
  <c r="AH815" i="14" s="1"/>
  <c r="AH816" i="14" s="1"/>
  <c r="AH817" i="14" s="1"/>
  <c r="AH818" i="14" s="1"/>
  <c r="AH819" i="14" s="1"/>
  <c r="AH820" i="14" s="1"/>
  <c r="AH821" i="14" s="1"/>
  <c r="AH822" i="14" s="1"/>
  <c r="AH823" i="14" s="1"/>
  <c r="AH824" i="14" s="1"/>
  <c r="AH825" i="14" s="1"/>
  <c r="AH826" i="14" s="1"/>
  <c r="AH827" i="14" s="1"/>
  <c r="AH828" i="14" s="1"/>
  <c r="AH829" i="14" s="1"/>
  <c r="AH830" i="14" s="1"/>
  <c r="AH831" i="14" s="1"/>
  <c r="AH832" i="14" s="1"/>
  <c r="AH833" i="14" s="1"/>
  <c r="AH834" i="14" s="1"/>
  <c r="AH835" i="14" s="1"/>
  <c r="AH836" i="14" s="1"/>
  <c r="AH837" i="14" s="1"/>
  <c r="AH838" i="14" s="1"/>
  <c r="AH839" i="14" s="1"/>
  <c r="AH840" i="14" s="1"/>
  <c r="AH841" i="14" s="1"/>
  <c r="AH842" i="14" s="1"/>
  <c r="AH843" i="14" s="1"/>
  <c r="AH844" i="14" s="1"/>
  <c r="AH845" i="14" s="1"/>
  <c r="AH846" i="14" s="1"/>
  <c r="AH847" i="14" s="1"/>
  <c r="AH848" i="14" s="1"/>
  <c r="AH849" i="14" s="1"/>
  <c r="AH850" i="14" s="1"/>
  <c r="AH851" i="14" s="1"/>
  <c r="AH852" i="14" s="1"/>
  <c r="AH853" i="14" s="1"/>
  <c r="AH854" i="14" s="1"/>
  <c r="AH855" i="14" s="1"/>
  <c r="AH856" i="14" s="1"/>
  <c r="AH857" i="14" s="1"/>
  <c r="AH858" i="14" s="1"/>
  <c r="AH859" i="14" s="1"/>
  <c r="AH860" i="14" s="1"/>
  <c r="AH861" i="14" s="1"/>
  <c r="AH862" i="14" s="1"/>
  <c r="AH863" i="14" s="1"/>
  <c r="AH864" i="14" s="1"/>
  <c r="AH865" i="14" s="1"/>
  <c r="AH866" i="14" s="1"/>
  <c r="AH867" i="14" s="1"/>
  <c r="AH868" i="14" s="1"/>
  <c r="AH869" i="14" s="1"/>
  <c r="AH870" i="14" s="1"/>
  <c r="AH871" i="14" s="1"/>
  <c r="AH872" i="14" s="1"/>
  <c r="AH873" i="14" s="1"/>
  <c r="AH874" i="14" s="1"/>
  <c r="AH875" i="14" s="1"/>
  <c r="AH876" i="14" s="1"/>
  <c r="AH877" i="14" s="1"/>
  <c r="AH878" i="14" s="1"/>
  <c r="AH879" i="14" s="1"/>
  <c r="AH880" i="14" s="1"/>
  <c r="AH881" i="14" s="1"/>
  <c r="AH882" i="14" s="1"/>
  <c r="AH883" i="14" s="1"/>
  <c r="AH884" i="14" s="1"/>
  <c r="AH885" i="14" s="1"/>
  <c r="AH886" i="14" s="1"/>
  <c r="AH887" i="14" s="1"/>
  <c r="AH888" i="14" s="1"/>
  <c r="AH889" i="14" s="1"/>
  <c r="AH890" i="14" s="1"/>
  <c r="AH891" i="14" s="1"/>
  <c r="AH892" i="14" s="1"/>
  <c r="AH893" i="14" s="1"/>
  <c r="AH894" i="14" s="1"/>
  <c r="AH895" i="14" s="1"/>
  <c r="AH896" i="14" s="1"/>
  <c r="AH897" i="14" s="1"/>
  <c r="AH898" i="14" s="1"/>
  <c r="AH899" i="14" s="1"/>
  <c r="AH900" i="14" s="1"/>
  <c r="AH901" i="14" s="1"/>
  <c r="AH902" i="14" s="1"/>
  <c r="AH903" i="14" s="1"/>
  <c r="AH904" i="14" s="1"/>
  <c r="AH905" i="14" s="1"/>
  <c r="AH906" i="14" s="1"/>
  <c r="AH907" i="14" s="1"/>
  <c r="AH908" i="14" s="1"/>
  <c r="AH909" i="14" s="1"/>
  <c r="AH910" i="14" s="1"/>
  <c r="AH911" i="14" s="1"/>
  <c r="AH912" i="14" s="1"/>
  <c r="AH913" i="14" s="1"/>
  <c r="AH914" i="14" s="1"/>
  <c r="AH915" i="14" s="1"/>
  <c r="AH916" i="14" s="1"/>
  <c r="AH917" i="14" s="1"/>
  <c r="AH918" i="14" s="1"/>
  <c r="AH919" i="14" s="1"/>
  <c r="AH920" i="14" s="1"/>
  <c r="AH921" i="14" s="1"/>
  <c r="AH922" i="14" s="1"/>
  <c r="AH923" i="14" s="1"/>
  <c r="AH924" i="14" s="1"/>
  <c r="AH925" i="14" s="1"/>
  <c r="AH926" i="14" s="1"/>
  <c r="AH927" i="14" s="1"/>
  <c r="AH928" i="14" s="1"/>
  <c r="AH929" i="14" s="1"/>
  <c r="AH930" i="14" s="1"/>
  <c r="AH931" i="14" s="1"/>
  <c r="AH932" i="14" s="1"/>
  <c r="AH933" i="14" s="1"/>
  <c r="AH934" i="14" s="1"/>
  <c r="AH935" i="14" s="1"/>
  <c r="AH936" i="14" s="1"/>
  <c r="AH937" i="14" s="1"/>
  <c r="AH938" i="14" s="1"/>
  <c r="AH939" i="14" s="1"/>
  <c r="AH940" i="14" s="1"/>
  <c r="AH941" i="14" s="1"/>
  <c r="AH942" i="14" s="1"/>
  <c r="AH943" i="14" s="1"/>
  <c r="AH944" i="14" s="1"/>
  <c r="AH945" i="14" s="1"/>
  <c r="AH946" i="14" s="1"/>
  <c r="AH947" i="14" s="1"/>
  <c r="AH948" i="14" s="1"/>
  <c r="AH949" i="14" s="1"/>
  <c r="AH950" i="14" s="1"/>
  <c r="AH951" i="14" s="1"/>
  <c r="AH952" i="14" s="1"/>
  <c r="AH953" i="14" s="1"/>
  <c r="AH954" i="14" s="1"/>
  <c r="AH955" i="14" s="1"/>
  <c r="AH956" i="14" s="1"/>
  <c r="AH957" i="14" s="1"/>
  <c r="AH958" i="14" s="1"/>
  <c r="AH959" i="14" s="1"/>
  <c r="AH960" i="14" s="1"/>
  <c r="AH961" i="14" s="1"/>
  <c r="AH962" i="14" s="1"/>
  <c r="AH963" i="14" s="1"/>
  <c r="AH964" i="14" s="1"/>
  <c r="AH965" i="14" s="1"/>
  <c r="AH966" i="14" s="1"/>
  <c r="AH967" i="14" s="1"/>
  <c r="AH968" i="14" s="1"/>
  <c r="AH969" i="14" s="1"/>
  <c r="AH970" i="14" s="1"/>
  <c r="AH971" i="14" s="1"/>
  <c r="AH972" i="14" s="1"/>
  <c r="AH973" i="14" s="1"/>
  <c r="AH974" i="14" s="1"/>
  <c r="AH975" i="14" s="1"/>
  <c r="AH976" i="14" s="1"/>
  <c r="AH977" i="14" s="1"/>
  <c r="AH978" i="14" s="1"/>
  <c r="AH979" i="14" s="1"/>
  <c r="AH980" i="14" s="1"/>
  <c r="AH981" i="14" s="1"/>
  <c r="AH982" i="14" s="1"/>
  <c r="AH983" i="14" s="1"/>
  <c r="AH984" i="14" s="1"/>
  <c r="AH985" i="14" s="1"/>
  <c r="AH986" i="14" s="1"/>
  <c r="AH987" i="14" s="1"/>
  <c r="AH988" i="14" s="1"/>
  <c r="AH989" i="14" s="1"/>
  <c r="AH990" i="14" s="1"/>
  <c r="AH991" i="14" s="1"/>
  <c r="AH992" i="14" s="1"/>
  <c r="AH993" i="14" s="1"/>
  <c r="AH994" i="14" s="1"/>
  <c r="AH995" i="14" s="1"/>
  <c r="AH996" i="14" s="1"/>
  <c r="AH997" i="14" s="1"/>
  <c r="AH998" i="14" s="1"/>
  <c r="AH999" i="14" s="1"/>
  <c r="AH1000" i="14" s="1"/>
  <c r="AH1001" i="14" s="1"/>
  <c r="AH1002" i="14" s="1"/>
  <c r="AH1003" i="14" s="1"/>
  <c r="AH1004" i="14" s="1"/>
  <c r="AH1005" i="14" s="1"/>
  <c r="AH1006" i="14" s="1"/>
  <c r="AH1007" i="14" s="1"/>
  <c r="AH1008" i="14" s="1"/>
  <c r="AH1009" i="14" s="1"/>
  <c r="AH1010" i="14" s="1"/>
  <c r="AH1011" i="14" s="1"/>
  <c r="AH1012" i="14" s="1"/>
  <c r="AH1013" i="14" s="1"/>
  <c r="AH1014" i="14" s="1"/>
  <c r="AH1015" i="14" s="1"/>
  <c r="AH1016" i="14" s="1"/>
  <c r="AH1017" i="14" s="1"/>
  <c r="AH1018" i="14" s="1"/>
  <c r="AH1019" i="14" s="1"/>
  <c r="AH1020" i="14" s="1"/>
  <c r="AH1021" i="14" s="1"/>
  <c r="AH1022" i="14" s="1"/>
  <c r="AH1023" i="14" s="1"/>
  <c r="AH1024" i="14" s="1"/>
  <c r="AH1025" i="14" s="1"/>
  <c r="AH1026" i="14" s="1"/>
  <c r="AH1027" i="14" s="1"/>
  <c r="AH1028" i="14" s="1"/>
  <c r="AH1029" i="14" s="1"/>
  <c r="AH1030" i="14" s="1"/>
  <c r="AH1031" i="14" s="1"/>
  <c r="AH1032" i="14" s="1"/>
  <c r="AH1033" i="14" s="1"/>
  <c r="AH1034" i="14" s="1"/>
  <c r="AH1035" i="14" s="1"/>
  <c r="AH1036" i="14" s="1"/>
  <c r="AH1037" i="14" s="1"/>
  <c r="AH1038" i="14" s="1"/>
  <c r="AH1039" i="14" s="1"/>
  <c r="AH1040" i="14" s="1"/>
  <c r="AH1041" i="14" s="1"/>
  <c r="AH1042" i="14" s="1"/>
  <c r="AH1043" i="14" s="1"/>
  <c r="AH1044" i="14" s="1"/>
  <c r="AH1045" i="14" s="1"/>
  <c r="AH1046" i="14" s="1"/>
  <c r="AH1047" i="14" s="1"/>
  <c r="AH1048" i="14" s="1"/>
  <c r="AH1049" i="14" s="1"/>
  <c r="AH1050" i="14" s="1"/>
  <c r="AH1051" i="14" s="1"/>
  <c r="AH1052" i="14" s="1"/>
  <c r="AH1053" i="14" s="1"/>
  <c r="AH1054" i="14" s="1"/>
  <c r="AH1055" i="14" s="1"/>
  <c r="AH1056" i="14" s="1"/>
  <c r="AH1057" i="14" s="1"/>
  <c r="AH1058" i="14" s="1"/>
  <c r="AH1059" i="14" s="1"/>
  <c r="AH1060" i="14" s="1"/>
  <c r="AH1061" i="14" s="1"/>
  <c r="AH1062" i="14" s="1"/>
  <c r="AH1063" i="14" s="1"/>
  <c r="AH1064" i="14" s="1"/>
  <c r="AH1065" i="14" s="1"/>
  <c r="AH1066" i="14" s="1"/>
  <c r="AH1067" i="14" s="1"/>
  <c r="AH1068" i="14" s="1"/>
  <c r="AH1069" i="14" s="1"/>
  <c r="AH1070" i="14" s="1"/>
  <c r="AH1071" i="14" s="1"/>
  <c r="AH1072" i="14" s="1"/>
  <c r="AH1073" i="14" s="1"/>
  <c r="AH1074" i="14" s="1"/>
  <c r="AH1075" i="14" s="1"/>
  <c r="AH1076" i="14" s="1"/>
  <c r="AH1077" i="14" s="1"/>
  <c r="AH1078" i="14" s="1"/>
  <c r="AH1079" i="14" s="1"/>
  <c r="AH1080" i="14" s="1"/>
  <c r="AH1081" i="14" s="1"/>
  <c r="AH1082" i="14" s="1"/>
  <c r="AH1083" i="14" s="1"/>
  <c r="AH1084" i="14" s="1"/>
  <c r="AH1085" i="14" s="1"/>
  <c r="AH1086" i="14" s="1"/>
  <c r="AH1087" i="14" s="1"/>
  <c r="AH1088" i="14" s="1"/>
  <c r="AH1089" i="14" s="1"/>
  <c r="AH1090" i="14" s="1"/>
  <c r="AH1091" i="14" s="1"/>
  <c r="AH1092" i="14" s="1"/>
  <c r="AH1093" i="14" s="1"/>
  <c r="AH1094" i="14" s="1"/>
  <c r="AH1095" i="14" s="1"/>
  <c r="AH1096" i="14" s="1"/>
  <c r="AH1097" i="14" s="1"/>
  <c r="AH1098" i="14" s="1"/>
  <c r="AH1099" i="14" s="1"/>
  <c r="AH1100" i="14" s="1"/>
  <c r="AH1101" i="14" s="1"/>
  <c r="AH1102" i="14" s="1"/>
  <c r="AH1103" i="14" s="1"/>
  <c r="AH1104" i="14" s="1"/>
  <c r="AH1105" i="14" s="1"/>
  <c r="AH1106" i="14" s="1"/>
  <c r="AH1107" i="14" s="1"/>
  <c r="AH1108" i="14" s="1"/>
  <c r="AH1109" i="14" s="1"/>
  <c r="AH1110" i="14" s="1"/>
  <c r="AH1111" i="14" s="1"/>
  <c r="AH1112" i="14" s="1"/>
  <c r="AH1113" i="14" s="1"/>
  <c r="AH1114" i="14" s="1"/>
  <c r="AH1115" i="14" s="1"/>
  <c r="AH1116" i="14" s="1"/>
  <c r="AH1117" i="14" s="1"/>
  <c r="AH1118" i="14" s="1"/>
  <c r="AH1119" i="14" s="1"/>
  <c r="AH1120" i="14" s="1"/>
  <c r="AH1121" i="14" s="1"/>
  <c r="AH1122" i="14" s="1"/>
  <c r="AH1123" i="14" s="1"/>
  <c r="AH1124" i="14" s="1"/>
  <c r="AH1125" i="14" s="1"/>
  <c r="AH1126" i="14" s="1"/>
  <c r="AH1127" i="14" s="1"/>
  <c r="AH1128" i="14" s="1"/>
  <c r="AH1129" i="14" s="1"/>
  <c r="AH1130" i="14" s="1"/>
  <c r="AH1131" i="14" s="1"/>
  <c r="AH1132" i="14" s="1"/>
  <c r="AH1133" i="14" s="1"/>
  <c r="AH1134" i="14" s="1"/>
  <c r="AH1135" i="14" s="1"/>
  <c r="AH1136" i="14" s="1"/>
  <c r="AH1137" i="14" s="1"/>
  <c r="AH1138" i="14" s="1"/>
  <c r="AH1139" i="14" s="1"/>
  <c r="AH1140" i="14" s="1"/>
  <c r="AH1141" i="14" s="1"/>
  <c r="AH1142" i="14" s="1"/>
  <c r="AH1143" i="14" s="1"/>
  <c r="AH1144" i="14" s="1"/>
  <c r="AH1145" i="14" s="1"/>
  <c r="AH1146" i="14" s="1"/>
  <c r="AH1147" i="14" s="1"/>
  <c r="AH1148" i="14" s="1"/>
  <c r="AH1149" i="14" s="1"/>
  <c r="AH1150" i="14" s="1"/>
  <c r="AH1151" i="14" s="1"/>
  <c r="AH1152" i="14" s="1"/>
  <c r="AH1153" i="14" s="1"/>
  <c r="AH1154" i="14" s="1"/>
  <c r="AH1155" i="14" s="1"/>
  <c r="AH1156" i="14" s="1"/>
  <c r="AH1157" i="14" s="1"/>
  <c r="AH1158" i="14" s="1"/>
  <c r="AH1159" i="14" s="1"/>
  <c r="AH1160" i="14" s="1"/>
  <c r="AH1161" i="14" s="1"/>
  <c r="AH1162" i="14" s="1"/>
  <c r="AH1163" i="14" s="1"/>
  <c r="AH1164" i="14" s="1"/>
  <c r="AH1165" i="14" s="1"/>
  <c r="AH1166" i="14" s="1"/>
  <c r="AH1167" i="14" s="1"/>
  <c r="AH1168" i="14" s="1"/>
  <c r="AH1169" i="14" s="1"/>
  <c r="AH1170" i="14" s="1"/>
  <c r="AH1171" i="14" s="1"/>
  <c r="AH1172" i="14" s="1"/>
  <c r="AH1173" i="14" s="1"/>
  <c r="AH1174" i="14" s="1"/>
  <c r="AH1175" i="14" s="1"/>
  <c r="AH1176" i="14" s="1"/>
  <c r="AH1177" i="14" s="1"/>
  <c r="AH1178" i="14" s="1"/>
  <c r="AH1179" i="14" s="1"/>
  <c r="AH1180" i="14" s="1"/>
  <c r="AH1181" i="14" s="1"/>
  <c r="AH1182" i="14" s="1"/>
  <c r="AH1183" i="14" s="1"/>
  <c r="AH1184" i="14" s="1"/>
  <c r="AH1185" i="14" s="1"/>
  <c r="AH1186" i="14" s="1"/>
  <c r="AH1187" i="14" s="1"/>
  <c r="AH1188" i="14" s="1"/>
  <c r="AH1189" i="14" s="1"/>
  <c r="AH1190" i="14" s="1"/>
  <c r="AH1191" i="14" s="1"/>
  <c r="AH1192" i="14" s="1"/>
  <c r="AH1193" i="14" s="1"/>
  <c r="AH1194" i="14" s="1"/>
  <c r="AH1195" i="14" s="1"/>
  <c r="AH1196" i="14" s="1"/>
  <c r="AH1197" i="14" s="1"/>
  <c r="AH1198" i="14" s="1"/>
  <c r="AH1199" i="14" s="1"/>
  <c r="AH1200" i="14" s="1"/>
  <c r="AH1201" i="14" s="1"/>
  <c r="AH1202" i="14" s="1"/>
  <c r="AH1203" i="14" s="1"/>
  <c r="AH1204" i="14" s="1"/>
  <c r="AH1205" i="14" s="1"/>
  <c r="AH1206" i="14" s="1"/>
  <c r="AH1207" i="14" s="1"/>
  <c r="AH1208" i="14" s="1"/>
  <c r="AH1209" i="14" s="1"/>
  <c r="AH1210" i="14" s="1"/>
  <c r="AH1211" i="14" s="1"/>
  <c r="AH1212" i="14" s="1"/>
  <c r="AH1213" i="14" s="1"/>
  <c r="AH1214" i="14" s="1"/>
  <c r="AH1215" i="14" s="1"/>
  <c r="AH1216" i="14" s="1"/>
  <c r="AH1217" i="14" s="1"/>
  <c r="AH1218" i="14" s="1"/>
  <c r="AH1219" i="14" s="1"/>
  <c r="AH1220" i="14" s="1"/>
  <c r="AH1221" i="14" s="1"/>
  <c r="AH1222" i="14" s="1"/>
  <c r="AH1223" i="14" s="1"/>
  <c r="AH1224" i="14" s="1"/>
  <c r="AH1225" i="14" s="1"/>
  <c r="AH1226" i="14" s="1"/>
  <c r="AH1227" i="14" s="1"/>
  <c r="AH1228" i="14" s="1"/>
  <c r="AH1229" i="14" s="1"/>
  <c r="AH1230" i="14" s="1"/>
  <c r="AH1231" i="14" s="1"/>
  <c r="AH1232" i="14" s="1"/>
  <c r="AH1233" i="14" s="1"/>
  <c r="AH1234" i="14" s="1"/>
  <c r="AH1235" i="14" s="1"/>
  <c r="AH1236" i="14" s="1"/>
  <c r="AH1237" i="14" s="1"/>
  <c r="AH1238" i="14" s="1"/>
  <c r="AH1239" i="14" s="1"/>
  <c r="AH1240" i="14" s="1"/>
  <c r="AH1241" i="14" s="1"/>
  <c r="AH1242" i="14" s="1"/>
  <c r="AH1243" i="14" s="1"/>
  <c r="AH1244" i="14" s="1"/>
  <c r="AG2" i="14"/>
  <c r="AG3" i="14" s="1"/>
  <c r="AG4" i="14" s="1"/>
  <c r="AG5" i="14" s="1"/>
  <c r="AG6" i="14" s="1"/>
  <c r="AG7" i="14" s="1"/>
  <c r="AG8" i="14" s="1"/>
  <c r="AG9" i="14" s="1"/>
  <c r="AG10" i="14" s="1"/>
  <c r="AG11" i="14" s="1"/>
  <c r="AG12" i="14" s="1"/>
  <c r="AG13" i="14" s="1"/>
  <c r="AG14" i="14" s="1"/>
  <c r="AG15" i="14" s="1"/>
  <c r="AG16" i="14" s="1"/>
  <c r="AG17" i="14" s="1"/>
  <c r="AG18" i="14" s="1"/>
  <c r="AG19" i="14" s="1"/>
  <c r="AG20" i="14" s="1"/>
  <c r="AG21" i="14" s="1"/>
  <c r="AG22" i="14" s="1"/>
  <c r="AG23" i="14" s="1"/>
  <c r="AG24" i="14" s="1"/>
  <c r="AG25" i="14" s="1"/>
  <c r="AG26" i="14" s="1"/>
  <c r="AG27" i="14" s="1"/>
  <c r="AG28" i="14" s="1"/>
  <c r="AG29" i="14" s="1"/>
  <c r="AG30" i="14" s="1"/>
  <c r="AG31" i="14" s="1"/>
  <c r="AG32" i="14" s="1"/>
  <c r="AG33" i="14" s="1"/>
  <c r="AG34" i="14" s="1"/>
  <c r="AG35" i="14" s="1"/>
  <c r="AG36" i="14" s="1"/>
  <c r="AG37" i="14" s="1"/>
  <c r="AG38" i="14" s="1"/>
  <c r="AG39" i="14" s="1"/>
  <c r="AG40" i="14" s="1"/>
  <c r="AG41" i="14" s="1"/>
  <c r="AG42" i="14" s="1"/>
  <c r="AG43" i="14" s="1"/>
  <c r="AG44" i="14" s="1"/>
  <c r="AG45" i="14" s="1"/>
  <c r="AG46" i="14" s="1"/>
  <c r="AG47" i="14" s="1"/>
  <c r="AG48" i="14" s="1"/>
  <c r="AG49" i="14" s="1"/>
  <c r="AG50" i="14" s="1"/>
  <c r="AG51" i="14" s="1"/>
  <c r="AG52" i="14" s="1"/>
  <c r="AG53" i="14" s="1"/>
  <c r="AG54" i="14" s="1"/>
  <c r="AG55" i="14" s="1"/>
  <c r="AG56" i="14" s="1"/>
  <c r="AG57" i="14" s="1"/>
  <c r="AG58" i="14" s="1"/>
  <c r="AG59" i="14" s="1"/>
  <c r="AG60" i="14" s="1"/>
  <c r="AG61" i="14" s="1"/>
  <c r="AG62" i="14" s="1"/>
  <c r="AG63" i="14" s="1"/>
  <c r="AG64" i="14" s="1"/>
  <c r="AG65" i="14" s="1"/>
  <c r="AG66" i="14" s="1"/>
  <c r="AG67" i="14" s="1"/>
  <c r="AG68" i="14" s="1"/>
  <c r="AG69" i="14" s="1"/>
  <c r="AG70" i="14" s="1"/>
  <c r="AG71" i="14" s="1"/>
  <c r="AG72" i="14" s="1"/>
  <c r="AG73" i="14" s="1"/>
  <c r="AG74" i="14" s="1"/>
  <c r="AG75" i="14" s="1"/>
  <c r="AG76" i="14" s="1"/>
  <c r="AG77" i="14" s="1"/>
  <c r="AG78" i="14" s="1"/>
  <c r="AG79" i="14" s="1"/>
  <c r="AG80" i="14" s="1"/>
  <c r="AG81" i="14" s="1"/>
  <c r="AG82" i="14" s="1"/>
  <c r="AG83" i="14" s="1"/>
  <c r="AG84" i="14" s="1"/>
  <c r="AG85" i="14" s="1"/>
  <c r="AG86" i="14" s="1"/>
  <c r="AG87" i="14" s="1"/>
  <c r="AG88" i="14" s="1"/>
  <c r="AG89" i="14" s="1"/>
  <c r="AG90" i="14" s="1"/>
  <c r="AG91" i="14" s="1"/>
  <c r="AG92" i="14" s="1"/>
  <c r="AG93" i="14" s="1"/>
  <c r="AG94" i="14" s="1"/>
  <c r="AG95" i="14" s="1"/>
  <c r="AG96" i="14" s="1"/>
  <c r="AG97" i="14" s="1"/>
  <c r="AG98" i="14" s="1"/>
  <c r="AG99" i="14" s="1"/>
  <c r="AG100" i="14" s="1"/>
  <c r="AG101" i="14" s="1"/>
  <c r="AG102" i="14" s="1"/>
  <c r="AG103" i="14" s="1"/>
  <c r="AG104" i="14" s="1"/>
  <c r="AG105" i="14" s="1"/>
  <c r="AG106" i="14" s="1"/>
  <c r="AG107" i="14" s="1"/>
  <c r="AG108" i="14" s="1"/>
  <c r="AG109" i="14" s="1"/>
  <c r="AG110" i="14" s="1"/>
  <c r="AG111" i="14" s="1"/>
  <c r="AG112" i="14" s="1"/>
  <c r="AG113" i="14" s="1"/>
  <c r="AG114" i="14" s="1"/>
  <c r="AG115" i="14" s="1"/>
  <c r="AG116" i="14" s="1"/>
  <c r="AG117" i="14" s="1"/>
  <c r="AG118" i="14" s="1"/>
  <c r="AG119" i="14" s="1"/>
  <c r="AG120" i="14" s="1"/>
  <c r="AG121" i="14" s="1"/>
  <c r="AG122" i="14" s="1"/>
  <c r="AG123" i="14" s="1"/>
  <c r="AG124" i="14" s="1"/>
  <c r="AG125" i="14" s="1"/>
  <c r="AG126" i="14" s="1"/>
  <c r="AG127" i="14" s="1"/>
  <c r="AG128" i="14" s="1"/>
  <c r="AG129" i="14" s="1"/>
  <c r="AG130" i="14" s="1"/>
  <c r="AG131" i="14" s="1"/>
  <c r="AG132" i="14" s="1"/>
  <c r="AG133" i="14" s="1"/>
  <c r="AG134" i="14" s="1"/>
  <c r="AG135" i="14" s="1"/>
  <c r="AG136" i="14" s="1"/>
  <c r="AG137" i="14" s="1"/>
  <c r="AG138" i="14" s="1"/>
  <c r="AG139" i="14" s="1"/>
  <c r="AG140" i="14" s="1"/>
  <c r="AG141" i="14" s="1"/>
  <c r="AG142" i="14" s="1"/>
  <c r="AG143" i="14" s="1"/>
  <c r="AG144" i="14" s="1"/>
  <c r="AG145" i="14" s="1"/>
  <c r="AG146" i="14" s="1"/>
  <c r="AG147" i="14" s="1"/>
  <c r="AG148" i="14" s="1"/>
  <c r="AG149" i="14" s="1"/>
  <c r="AG150" i="14" s="1"/>
  <c r="AG151" i="14" s="1"/>
  <c r="AG152" i="14" s="1"/>
  <c r="AG153" i="14" s="1"/>
  <c r="AG154" i="14" s="1"/>
  <c r="AG155" i="14" s="1"/>
  <c r="AG156" i="14" s="1"/>
  <c r="AG157" i="14" s="1"/>
  <c r="AG158" i="14" s="1"/>
  <c r="AG159" i="14" s="1"/>
  <c r="AG160" i="14" s="1"/>
  <c r="AG161" i="14" s="1"/>
  <c r="AG162" i="14" s="1"/>
  <c r="AG163" i="14" s="1"/>
  <c r="AG164" i="14" s="1"/>
  <c r="AG165" i="14" s="1"/>
  <c r="AG166" i="14" s="1"/>
  <c r="AG167" i="14" s="1"/>
  <c r="AG168" i="14" s="1"/>
  <c r="AG169" i="14" s="1"/>
  <c r="AG170" i="14" s="1"/>
  <c r="AG171" i="14" s="1"/>
  <c r="AG172" i="14" s="1"/>
  <c r="AG173" i="14" s="1"/>
  <c r="AG174" i="14" s="1"/>
  <c r="AG175" i="14" s="1"/>
  <c r="AG176" i="14" s="1"/>
  <c r="AG177" i="14" s="1"/>
  <c r="AG178" i="14" s="1"/>
  <c r="AG179" i="14" s="1"/>
  <c r="AG180" i="14" s="1"/>
  <c r="AG181" i="14" s="1"/>
  <c r="AG182" i="14" s="1"/>
  <c r="AG183" i="14" s="1"/>
  <c r="AG184" i="14" s="1"/>
  <c r="AG185" i="14" s="1"/>
  <c r="AG186" i="14" s="1"/>
  <c r="AG187" i="14" s="1"/>
  <c r="AG188" i="14" s="1"/>
  <c r="AG189" i="14" s="1"/>
  <c r="AG190" i="14" s="1"/>
  <c r="AG191" i="14" s="1"/>
  <c r="AG192" i="14" s="1"/>
  <c r="AG193" i="14" s="1"/>
  <c r="AG194" i="14" s="1"/>
  <c r="AG195" i="14" s="1"/>
  <c r="AG196" i="14" s="1"/>
  <c r="AG197" i="14" s="1"/>
  <c r="AG198" i="14" s="1"/>
  <c r="AG199" i="14" s="1"/>
  <c r="AG200" i="14" s="1"/>
  <c r="AG201" i="14" s="1"/>
  <c r="AG202" i="14" s="1"/>
  <c r="AG203" i="14" s="1"/>
  <c r="AG204" i="14" s="1"/>
  <c r="AG205" i="14" s="1"/>
  <c r="AG206" i="14" s="1"/>
  <c r="AG207" i="14" s="1"/>
  <c r="AG208" i="14" s="1"/>
  <c r="AG209" i="14" s="1"/>
  <c r="AG210" i="14" s="1"/>
  <c r="AG211" i="14" s="1"/>
  <c r="AG212" i="14" s="1"/>
  <c r="AG213" i="14" s="1"/>
  <c r="AG214" i="14" s="1"/>
  <c r="AG215" i="14" s="1"/>
  <c r="AG216" i="14" s="1"/>
  <c r="AG217" i="14" s="1"/>
  <c r="AG218" i="14" s="1"/>
  <c r="AG219" i="14" s="1"/>
  <c r="AG220" i="14" s="1"/>
  <c r="AG221" i="14" s="1"/>
  <c r="AG222" i="14" s="1"/>
  <c r="AG223" i="14" s="1"/>
  <c r="AG224" i="14" s="1"/>
  <c r="AG225" i="14" s="1"/>
  <c r="AG226" i="14" s="1"/>
  <c r="AG227" i="14" s="1"/>
  <c r="AG228" i="14" s="1"/>
  <c r="AG229" i="14" s="1"/>
  <c r="AG230" i="14" s="1"/>
  <c r="AG231" i="14" s="1"/>
  <c r="AG232" i="14" s="1"/>
  <c r="AG233" i="14" s="1"/>
  <c r="AG234" i="14" s="1"/>
  <c r="AG235" i="14" s="1"/>
  <c r="AG236" i="14" s="1"/>
  <c r="AG237" i="14" s="1"/>
  <c r="AG238" i="14" s="1"/>
  <c r="AG239" i="14" s="1"/>
  <c r="AG240" i="14" s="1"/>
  <c r="AG241" i="14" s="1"/>
  <c r="AG242" i="14" s="1"/>
  <c r="AG243" i="14" s="1"/>
  <c r="AG244" i="14" s="1"/>
  <c r="AG245" i="14" s="1"/>
  <c r="AG246" i="14" s="1"/>
  <c r="AG247" i="14" s="1"/>
  <c r="AG248" i="14" s="1"/>
  <c r="AG249" i="14" s="1"/>
  <c r="AG250" i="14" s="1"/>
  <c r="AG251" i="14" s="1"/>
  <c r="AG252" i="14" s="1"/>
  <c r="AG253" i="14" s="1"/>
  <c r="AG254" i="14" s="1"/>
  <c r="AG255" i="14" s="1"/>
  <c r="AG256" i="14" s="1"/>
  <c r="AG257" i="14" s="1"/>
  <c r="AG258" i="14" s="1"/>
  <c r="AG259" i="14" s="1"/>
  <c r="AG260" i="14" s="1"/>
  <c r="AG261" i="14" s="1"/>
  <c r="AG262" i="14" s="1"/>
  <c r="AG263" i="14" s="1"/>
  <c r="AG264" i="14" s="1"/>
  <c r="AG265" i="14" s="1"/>
  <c r="AG266" i="14" s="1"/>
  <c r="AG267" i="14" s="1"/>
  <c r="AG268" i="14" s="1"/>
  <c r="AG269" i="14" s="1"/>
  <c r="AG270" i="14" s="1"/>
  <c r="AG271" i="14" s="1"/>
  <c r="AG272" i="14" s="1"/>
  <c r="AG273" i="14" s="1"/>
  <c r="AG274" i="14" s="1"/>
  <c r="AG275" i="14" s="1"/>
  <c r="AG276" i="14" s="1"/>
  <c r="AG277" i="14" s="1"/>
  <c r="AG278" i="14" s="1"/>
  <c r="AG279" i="14" s="1"/>
  <c r="AG280" i="14" s="1"/>
  <c r="AG281" i="14" s="1"/>
  <c r="AG282" i="14" s="1"/>
  <c r="AG283" i="14" s="1"/>
  <c r="AG284" i="14" s="1"/>
  <c r="AG285" i="14" s="1"/>
  <c r="AG286" i="14" s="1"/>
  <c r="AG287" i="14" s="1"/>
  <c r="AG288" i="14" s="1"/>
  <c r="AG289" i="14" s="1"/>
  <c r="AG290" i="14" s="1"/>
  <c r="AG291" i="14" s="1"/>
  <c r="AG292" i="14" s="1"/>
  <c r="AG293" i="14" s="1"/>
  <c r="AG294" i="14" s="1"/>
  <c r="AG295" i="14" s="1"/>
  <c r="AG296" i="14" s="1"/>
  <c r="AG297" i="14" s="1"/>
  <c r="AG298" i="14" s="1"/>
  <c r="AG299" i="14" s="1"/>
  <c r="AG300" i="14" s="1"/>
  <c r="AG301" i="14" s="1"/>
  <c r="AG302" i="14" s="1"/>
  <c r="AG303" i="14" s="1"/>
  <c r="AG304" i="14" s="1"/>
  <c r="AG305" i="14" s="1"/>
  <c r="AG306" i="14" s="1"/>
  <c r="AG307" i="14" s="1"/>
  <c r="AG308" i="14" s="1"/>
  <c r="AG309" i="14" s="1"/>
  <c r="AG310" i="14" s="1"/>
  <c r="AG311" i="14" s="1"/>
  <c r="AG312" i="14" s="1"/>
  <c r="AG313" i="14" s="1"/>
  <c r="AG314" i="14" s="1"/>
  <c r="AG315" i="14" s="1"/>
  <c r="AG316" i="14" s="1"/>
  <c r="AG317" i="14" s="1"/>
  <c r="AG318" i="14" s="1"/>
  <c r="AG319" i="14" s="1"/>
  <c r="AG320" i="14" s="1"/>
  <c r="AG321" i="14" s="1"/>
  <c r="AG322" i="14" s="1"/>
  <c r="AG323" i="14" s="1"/>
  <c r="AG324" i="14" s="1"/>
  <c r="AG325" i="14" s="1"/>
  <c r="AG326" i="14" s="1"/>
  <c r="AG327" i="14" s="1"/>
  <c r="AG328" i="14" s="1"/>
  <c r="AG329" i="14" s="1"/>
  <c r="AG330" i="14" s="1"/>
  <c r="AG331" i="14" s="1"/>
  <c r="AG332" i="14" s="1"/>
  <c r="AG333" i="14" s="1"/>
  <c r="AG334" i="14" s="1"/>
  <c r="AG335" i="14" s="1"/>
  <c r="AG336" i="14" s="1"/>
  <c r="AG337" i="14" s="1"/>
  <c r="AG338" i="14" s="1"/>
  <c r="AG339" i="14" s="1"/>
  <c r="AG340" i="14" s="1"/>
  <c r="AG341" i="14" s="1"/>
  <c r="AG342" i="14" s="1"/>
  <c r="AG343" i="14" s="1"/>
  <c r="AG344" i="14" s="1"/>
  <c r="AG345" i="14" s="1"/>
  <c r="AG346" i="14" s="1"/>
  <c r="AG347" i="14" s="1"/>
  <c r="AG348" i="14" s="1"/>
  <c r="AG349" i="14" s="1"/>
  <c r="AG350" i="14" s="1"/>
  <c r="AG351" i="14" s="1"/>
  <c r="AG352" i="14" s="1"/>
  <c r="AG353" i="14" s="1"/>
  <c r="AG354" i="14" s="1"/>
  <c r="AG355" i="14" s="1"/>
  <c r="AG356" i="14" s="1"/>
  <c r="AG357" i="14" s="1"/>
  <c r="AG358" i="14" s="1"/>
  <c r="AG359" i="14" s="1"/>
  <c r="AG360" i="14" s="1"/>
  <c r="AG361" i="14" s="1"/>
  <c r="AG362" i="14" s="1"/>
  <c r="AG363" i="14" s="1"/>
  <c r="AG364" i="14" s="1"/>
  <c r="AG365" i="14" s="1"/>
  <c r="AG366" i="14" s="1"/>
  <c r="AG367" i="14" s="1"/>
  <c r="AG368" i="14" s="1"/>
  <c r="AG369" i="14" s="1"/>
  <c r="AG370" i="14" s="1"/>
  <c r="AG371" i="14" s="1"/>
  <c r="AG372" i="14" s="1"/>
  <c r="AG373" i="14" s="1"/>
  <c r="AG374" i="14" s="1"/>
  <c r="AG375" i="14" s="1"/>
  <c r="AG376" i="14" s="1"/>
  <c r="AG377" i="14" s="1"/>
  <c r="AG378" i="14" s="1"/>
  <c r="AG379" i="14" s="1"/>
  <c r="AG380" i="14" s="1"/>
  <c r="AG381" i="14" s="1"/>
  <c r="AG382" i="14" s="1"/>
  <c r="AG383" i="14" s="1"/>
  <c r="AG384" i="14" s="1"/>
  <c r="AG385" i="14" s="1"/>
  <c r="AG386" i="14" s="1"/>
  <c r="AG387" i="14" s="1"/>
  <c r="AG388" i="14" s="1"/>
  <c r="AG389" i="14" s="1"/>
  <c r="AG390" i="14" s="1"/>
  <c r="AG391" i="14" s="1"/>
  <c r="AG392" i="14" s="1"/>
  <c r="AG393" i="14" s="1"/>
  <c r="AG394" i="14" s="1"/>
  <c r="AG395" i="14" s="1"/>
  <c r="AG396" i="14" s="1"/>
  <c r="AG397" i="14" s="1"/>
  <c r="AG398" i="14" s="1"/>
  <c r="AG399" i="14" s="1"/>
  <c r="AG400" i="14" s="1"/>
  <c r="AG401" i="14" s="1"/>
  <c r="AG402" i="14" s="1"/>
  <c r="AG403" i="14" s="1"/>
  <c r="AG404" i="14" s="1"/>
  <c r="AG405" i="14" s="1"/>
  <c r="AG406" i="14" s="1"/>
  <c r="AG407" i="14" s="1"/>
  <c r="AG408" i="14" s="1"/>
  <c r="AG409" i="14" s="1"/>
  <c r="AG410" i="14" s="1"/>
  <c r="AG411" i="14" s="1"/>
  <c r="AG412" i="14" s="1"/>
  <c r="AG413" i="14" s="1"/>
  <c r="AG414" i="14" s="1"/>
  <c r="AG415" i="14" s="1"/>
  <c r="AG416" i="14" s="1"/>
  <c r="AG417" i="14" s="1"/>
  <c r="AG418" i="14" s="1"/>
  <c r="AG419" i="14" s="1"/>
  <c r="AG420" i="14" s="1"/>
  <c r="AG421" i="14" s="1"/>
  <c r="AG422" i="14" s="1"/>
  <c r="AG423" i="14" s="1"/>
  <c r="AG424" i="14" s="1"/>
  <c r="AG425" i="14" s="1"/>
  <c r="AG426" i="14" s="1"/>
  <c r="AG427" i="14" s="1"/>
  <c r="AG428" i="14" s="1"/>
  <c r="AG429" i="14" s="1"/>
  <c r="AG430" i="14" s="1"/>
  <c r="AG431" i="14" s="1"/>
  <c r="AG432" i="14" s="1"/>
  <c r="AG433" i="14" s="1"/>
  <c r="AG434" i="14" s="1"/>
  <c r="AG435" i="14" s="1"/>
  <c r="AG436" i="14" s="1"/>
  <c r="AG437" i="14" s="1"/>
  <c r="AG438" i="14" s="1"/>
  <c r="AG439" i="14" s="1"/>
  <c r="AG440" i="14" s="1"/>
  <c r="AG441" i="14" s="1"/>
  <c r="AG442" i="14" s="1"/>
  <c r="AG443" i="14" s="1"/>
  <c r="AG444" i="14" s="1"/>
  <c r="AG445" i="14" s="1"/>
  <c r="AG446" i="14" s="1"/>
  <c r="AG447" i="14" s="1"/>
  <c r="AG448" i="14" s="1"/>
  <c r="AG449" i="14" s="1"/>
  <c r="AG450" i="14" s="1"/>
  <c r="AG451" i="14" s="1"/>
  <c r="AG452" i="14" s="1"/>
  <c r="AG453" i="14" s="1"/>
  <c r="AG454" i="14" s="1"/>
  <c r="AG455" i="14" s="1"/>
  <c r="AG456" i="14" s="1"/>
  <c r="AG457" i="14" s="1"/>
  <c r="AG458" i="14" s="1"/>
  <c r="AG459" i="14" s="1"/>
  <c r="AG460" i="14" s="1"/>
  <c r="AG461" i="14" s="1"/>
  <c r="AG462" i="14" s="1"/>
  <c r="AG463" i="14" s="1"/>
  <c r="AG464" i="14" s="1"/>
  <c r="AG465" i="14" s="1"/>
  <c r="AG466" i="14" s="1"/>
  <c r="AG467" i="14" s="1"/>
  <c r="AG468" i="14" s="1"/>
  <c r="AG469" i="14" s="1"/>
  <c r="AG470" i="14" s="1"/>
  <c r="AG471" i="14" s="1"/>
  <c r="AG472" i="14" s="1"/>
  <c r="AG473" i="14" s="1"/>
  <c r="AG474" i="14" s="1"/>
  <c r="AG475" i="14" s="1"/>
  <c r="AG476" i="14" s="1"/>
  <c r="AG477" i="14" s="1"/>
  <c r="AG478" i="14" s="1"/>
  <c r="AG479" i="14" s="1"/>
  <c r="AG480" i="14" s="1"/>
  <c r="AG481" i="14" s="1"/>
  <c r="AG482" i="14" s="1"/>
  <c r="AG483" i="14" s="1"/>
  <c r="AG484" i="14" s="1"/>
  <c r="AG485" i="14" s="1"/>
  <c r="AG486" i="14" s="1"/>
  <c r="AG487" i="14" s="1"/>
  <c r="AG488" i="14" s="1"/>
  <c r="AG489" i="14" s="1"/>
  <c r="AG490" i="14" s="1"/>
  <c r="AG491" i="14" s="1"/>
  <c r="AG492" i="14" s="1"/>
  <c r="AG493" i="14" s="1"/>
  <c r="AG494" i="14" s="1"/>
  <c r="AG495" i="14" s="1"/>
  <c r="AG496" i="14" s="1"/>
  <c r="AG497" i="14" s="1"/>
  <c r="AG498" i="14" s="1"/>
  <c r="AG499" i="14" s="1"/>
  <c r="AG500" i="14" s="1"/>
  <c r="AG501" i="14" s="1"/>
  <c r="AG502" i="14" s="1"/>
  <c r="AG503" i="14" s="1"/>
  <c r="AG504" i="14" s="1"/>
  <c r="AG505" i="14" s="1"/>
  <c r="AG506" i="14" s="1"/>
  <c r="AG507" i="14" s="1"/>
  <c r="AG508" i="14" s="1"/>
  <c r="AG509" i="14" s="1"/>
  <c r="AG510" i="14" s="1"/>
  <c r="AG511" i="14" s="1"/>
  <c r="AG512" i="14" s="1"/>
  <c r="AG513" i="14" s="1"/>
  <c r="AG514" i="14" s="1"/>
  <c r="AG515" i="14" s="1"/>
  <c r="AG516" i="14" s="1"/>
  <c r="AG517" i="14" s="1"/>
  <c r="AG518" i="14" s="1"/>
  <c r="AG519" i="14" s="1"/>
  <c r="AG520" i="14" s="1"/>
  <c r="AG521" i="14" s="1"/>
  <c r="AG522" i="14" s="1"/>
  <c r="AG523" i="14" s="1"/>
  <c r="AG524" i="14" s="1"/>
  <c r="AG525" i="14" s="1"/>
  <c r="AG526" i="14" s="1"/>
  <c r="AG527" i="14" s="1"/>
  <c r="AG528" i="14" s="1"/>
  <c r="AG529" i="14" s="1"/>
  <c r="AG530" i="14" s="1"/>
  <c r="AG531" i="14" s="1"/>
  <c r="AG532" i="14" s="1"/>
  <c r="AG533" i="14" s="1"/>
  <c r="AG534" i="14" s="1"/>
  <c r="AG535" i="14" s="1"/>
  <c r="AG536" i="14" s="1"/>
  <c r="AG537" i="14" s="1"/>
  <c r="AG538" i="14" s="1"/>
  <c r="AG539" i="14" s="1"/>
  <c r="AG540" i="14" s="1"/>
  <c r="AG541" i="14" s="1"/>
  <c r="AG542" i="14" s="1"/>
  <c r="AG543" i="14" s="1"/>
  <c r="AG544" i="14" s="1"/>
  <c r="AG545" i="14" s="1"/>
  <c r="AG546" i="14" s="1"/>
  <c r="AG547" i="14" s="1"/>
  <c r="AG548" i="14" s="1"/>
  <c r="AG549" i="14" s="1"/>
  <c r="AG550" i="14" s="1"/>
  <c r="AG551" i="14" s="1"/>
  <c r="AG552" i="14" s="1"/>
  <c r="AG553" i="14" s="1"/>
  <c r="AG554" i="14" s="1"/>
  <c r="AG555" i="14" s="1"/>
  <c r="AG556" i="14" s="1"/>
  <c r="AG557" i="14" s="1"/>
  <c r="AG558" i="14" s="1"/>
  <c r="AG559" i="14" s="1"/>
  <c r="AG560" i="14" s="1"/>
  <c r="AG561" i="14" s="1"/>
  <c r="AG562" i="14" s="1"/>
  <c r="AG563" i="14" s="1"/>
  <c r="AG564" i="14" s="1"/>
  <c r="AG565" i="14" s="1"/>
  <c r="AG566" i="14" s="1"/>
  <c r="AG567" i="14" s="1"/>
  <c r="AG568" i="14" s="1"/>
  <c r="AG569" i="14" s="1"/>
  <c r="AG570" i="14" s="1"/>
  <c r="AG571" i="14" s="1"/>
  <c r="AG572" i="14" s="1"/>
  <c r="AG573" i="14" s="1"/>
  <c r="AG574" i="14" s="1"/>
  <c r="AG575" i="14" s="1"/>
  <c r="AG576" i="14" s="1"/>
  <c r="AG577" i="14" s="1"/>
  <c r="AG578" i="14" s="1"/>
  <c r="AG579" i="14" s="1"/>
  <c r="AG580" i="14" s="1"/>
  <c r="AG581" i="14" s="1"/>
  <c r="AG582" i="14" s="1"/>
  <c r="AG583" i="14" s="1"/>
  <c r="AG584" i="14" s="1"/>
  <c r="AG585" i="14" s="1"/>
  <c r="AG586" i="14" s="1"/>
  <c r="AG587" i="14" s="1"/>
  <c r="AG588" i="14" s="1"/>
  <c r="AG589" i="14" s="1"/>
  <c r="AG590" i="14" s="1"/>
  <c r="AG591" i="14" s="1"/>
  <c r="AG592" i="14" s="1"/>
  <c r="AG593" i="14" s="1"/>
  <c r="AG594" i="14" s="1"/>
  <c r="AG595" i="14" s="1"/>
  <c r="AG596" i="14" s="1"/>
  <c r="AG597" i="14" s="1"/>
  <c r="AG598" i="14" s="1"/>
  <c r="AG599" i="14" s="1"/>
  <c r="AG600" i="14" s="1"/>
  <c r="AG601" i="14" s="1"/>
  <c r="AG602" i="14" s="1"/>
  <c r="AG603" i="14" s="1"/>
  <c r="AG604" i="14" s="1"/>
  <c r="AG605" i="14" s="1"/>
  <c r="AG606" i="14" s="1"/>
  <c r="AG607" i="14" s="1"/>
  <c r="AG608" i="14" s="1"/>
  <c r="AG609" i="14" s="1"/>
  <c r="AG610" i="14" s="1"/>
  <c r="AG611" i="14" s="1"/>
  <c r="AG612" i="14" s="1"/>
  <c r="AG613" i="14" s="1"/>
  <c r="AG614" i="14" s="1"/>
  <c r="AG615" i="14" s="1"/>
  <c r="AG616" i="14" s="1"/>
  <c r="AG617" i="14" s="1"/>
  <c r="AG618" i="14" s="1"/>
  <c r="AG619" i="14" s="1"/>
  <c r="AG620" i="14" s="1"/>
  <c r="AG621" i="14" s="1"/>
  <c r="AG622" i="14" s="1"/>
  <c r="AG623" i="14" s="1"/>
  <c r="AG624" i="14" s="1"/>
  <c r="AG625" i="14" s="1"/>
  <c r="AG626" i="14" s="1"/>
  <c r="AG627" i="14" s="1"/>
  <c r="AG628" i="14" s="1"/>
  <c r="AG629" i="14" s="1"/>
  <c r="AG630" i="14" s="1"/>
  <c r="AG631" i="14" s="1"/>
  <c r="AG632" i="14" s="1"/>
  <c r="AG633" i="14" s="1"/>
  <c r="AG634" i="14" s="1"/>
  <c r="AG635" i="14" s="1"/>
  <c r="AG636" i="14" s="1"/>
  <c r="AG637" i="14" s="1"/>
  <c r="AG638" i="14" s="1"/>
  <c r="AG639" i="14" s="1"/>
  <c r="AG640" i="14" s="1"/>
  <c r="AG641" i="14" s="1"/>
  <c r="AG642" i="14" s="1"/>
  <c r="AG643" i="14" s="1"/>
  <c r="AG644" i="14" s="1"/>
  <c r="AG645" i="14" s="1"/>
  <c r="AG646" i="14" s="1"/>
  <c r="AG647" i="14" s="1"/>
  <c r="AG648" i="14" s="1"/>
  <c r="AG649" i="14" s="1"/>
  <c r="AG650" i="14" s="1"/>
  <c r="AG651" i="14" s="1"/>
  <c r="AG652" i="14" s="1"/>
  <c r="AG653" i="14" s="1"/>
  <c r="AG654" i="14" s="1"/>
  <c r="AG655" i="14" s="1"/>
  <c r="AG656" i="14" s="1"/>
  <c r="AG657" i="14" s="1"/>
  <c r="AG658" i="14" s="1"/>
  <c r="AG659" i="14" s="1"/>
  <c r="AG660" i="14" s="1"/>
  <c r="AG661" i="14" s="1"/>
  <c r="AG662" i="14" s="1"/>
  <c r="AG663" i="14" s="1"/>
  <c r="AG664" i="14" s="1"/>
  <c r="AG665" i="14" s="1"/>
  <c r="AG666" i="14" s="1"/>
  <c r="AG667" i="14" s="1"/>
  <c r="AG668" i="14" s="1"/>
  <c r="AG669" i="14" s="1"/>
  <c r="AG670" i="14" s="1"/>
  <c r="AG671" i="14" s="1"/>
  <c r="AG672" i="14" s="1"/>
  <c r="AG673" i="14" s="1"/>
  <c r="AG674" i="14" s="1"/>
  <c r="AG675" i="14" s="1"/>
  <c r="AG676" i="14" s="1"/>
  <c r="AG677" i="14" s="1"/>
  <c r="AG678" i="14" s="1"/>
  <c r="AG679" i="14" s="1"/>
  <c r="AG680" i="14" s="1"/>
  <c r="AG681" i="14" s="1"/>
  <c r="AG682" i="14" s="1"/>
  <c r="AG683" i="14" s="1"/>
  <c r="AG684" i="14" s="1"/>
  <c r="AG685" i="14" s="1"/>
  <c r="AG686" i="14" s="1"/>
  <c r="AG687" i="14" s="1"/>
  <c r="AG688" i="14" s="1"/>
  <c r="AG689" i="14" s="1"/>
  <c r="AG690" i="14" s="1"/>
  <c r="AG691" i="14" s="1"/>
  <c r="AG692" i="14" s="1"/>
  <c r="AG693" i="14" s="1"/>
  <c r="AG694" i="14" s="1"/>
  <c r="AG695" i="14" s="1"/>
  <c r="AG696" i="14" s="1"/>
  <c r="AG697" i="14" s="1"/>
  <c r="AG698" i="14" s="1"/>
  <c r="AG699" i="14" s="1"/>
  <c r="AG700" i="14" s="1"/>
  <c r="AG701" i="14" s="1"/>
  <c r="AG702" i="14" s="1"/>
  <c r="AG703" i="14" s="1"/>
  <c r="AG704" i="14" s="1"/>
  <c r="AG705" i="14" s="1"/>
  <c r="AG706" i="14" s="1"/>
  <c r="AG707" i="14" s="1"/>
  <c r="AG708" i="14" s="1"/>
  <c r="AG709" i="14" s="1"/>
  <c r="AG710" i="14" s="1"/>
  <c r="AG711" i="14" s="1"/>
  <c r="AG712" i="14" s="1"/>
  <c r="AG713" i="14" s="1"/>
  <c r="AG714" i="14" s="1"/>
  <c r="AG715" i="14" s="1"/>
  <c r="AG716" i="14" s="1"/>
  <c r="AG717" i="14" s="1"/>
  <c r="AG718" i="14" s="1"/>
  <c r="AG719" i="14" s="1"/>
  <c r="AG720" i="14" s="1"/>
  <c r="AG721" i="14" s="1"/>
  <c r="AG722" i="14" s="1"/>
  <c r="AG723" i="14" s="1"/>
  <c r="AG724" i="14" s="1"/>
  <c r="AG725" i="14" s="1"/>
  <c r="AG726" i="14" s="1"/>
  <c r="AG727" i="14" s="1"/>
  <c r="AG728" i="14" s="1"/>
  <c r="AG729" i="14" s="1"/>
  <c r="AG730" i="14" s="1"/>
  <c r="AG731" i="14" s="1"/>
  <c r="AG732" i="14" s="1"/>
  <c r="AG733" i="14" s="1"/>
  <c r="AG734" i="14" s="1"/>
  <c r="AG735" i="14" s="1"/>
  <c r="AG736" i="14" s="1"/>
  <c r="AG737" i="14" s="1"/>
  <c r="AG738" i="14" s="1"/>
  <c r="AG739" i="14" s="1"/>
  <c r="AG740" i="14" s="1"/>
  <c r="AG741" i="14" s="1"/>
  <c r="AG742" i="14" s="1"/>
  <c r="AG743" i="14" s="1"/>
  <c r="AG744" i="14" s="1"/>
  <c r="AG745" i="14" s="1"/>
  <c r="AG746" i="14" s="1"/>
  <c r="AG747" i="14" s="1"/>
  <c r="AG748" i="14" s="1"/>
  <c r="AG749" i="14" s="1"/>
  <c r="AG750" i="14" s="1"/>
  <c r="AG751" i="14" s="1"/>
  <c r="AG752" i="14" s="1"/>
  <c r="AG753" i="14" s="1"/>
  <c r="AG754" i="14" s="1"/>
  <c r="AG755" i="14" s="1"/>
  <c r="AG756" i="14" s="1"/>
  <c r="AG757" i="14" s="1"/>
  <c r="AG758" i="14" s="1"/>
  <c r="AG759" i="14" s="1"/>
  <c r="AG760" i="14" s="1"/>
  <c r="AG761" i="14" s="1"/>
  <c r="AG762" i="14" s="1"/>
  <c r="AG763" i="14" s="1"/>
  <c r="AG764" i="14" s="1"/>
  <c r="AG765" i="14" s="1"/>
  <c r="AG766" i="14" s="1"/>
  <c r="AG767" i="14" s="1"/>
  <c r="AG768" i="14" s="1"/>
  <c r="AG769" i="14" s="1"/>
  <c r="AG770" i="14" s="1"/>
  <c r="AG771" i="14" s="1"/>
  <c r="AG772" i="14" s="1"/>
  <c r="AG773" i="14" s="1"/>
  <c r="AG774" i="14" s="1"/>
  <c r="AG775" i="14" s="1"/>
  <c r="AG776" i="14" s="1"/>
  <c r="AG777" i="14" s="1"/>
  <c r="AG778" i="14" s="1"/>
  <c r="AG779" i="14" s="1"/>
  <c r="AG780" i="14" s="1"/>
  <c r="AG781" i="14" s="1"/>
  <c r="AG782" i="14" s="1"/>
  <c r="AG783" i="14" s="1"/>
  <c r="AG784" i="14" s="1"/>
  <c r="AG785" i="14" s="1"/>
  <c r="AG786" i="14" s="1"/>
  <c r="AG787" i="14" s="1"/>
  <c r="AG788" i="14" s="1"/>
  <c r="AG789" i="14" s="1"/>
  <c r="AG790" i="14" s="1"/>
  <c r="AG791" i="14" s="1"/>
  <c r="AG792" i="14" s="1"/>
  <c r="AG793" i="14" s="1"/>
  <c r="AG794" i="14" s="1"/>
  <c r="AG795" i="14" s="1"/>
  <c r="AG796" i="14" s="1"/>
  <c r="AG797" i="14" s="1"/>
  <c r="AG798" i="14" s="1"/>
  <c r="AG799" i="14" s="1"/>
  <c r="AG800" i="14" s="1"/>
  <c r="AG801" i="14" s="1"/>
  <c r="AG802" i="14" s="1"/>
  <c r="AG803" i="14" s="1"/>
  <c r="AG804" i="14" s="1"/>
  <c r="AG805" i="14" s="1"/>
  <c r="AG806" i="14" s="1"/>
  <c r="AG807" i="14" s="1"/>
  <c r="AG808" i="14" s="1"/>
  <c r="AG809" i="14" s="1"/>
  <c r="AG810" i="14" s="1"/>
  <c r="AG811" i="14" s="1"/>
  <c r="AG812" i="14" s="1"/>
  <c r="AG813" i="14" s="1"/>
  <c r="AG814" i="14" s="1"/>
  <c r="AG815" i="14" s="1"/>
  <c r="AG816" i="14" s="1"/>
  <c r="AG817" i="14" s="1"/>
  <c r="AG818" i="14" s="1"/>
  <c r="AG819" i="14" s="1"/>
  <c r="AG820" i="14" s="1"/>
  <c r="AG821" i="14" s="1"/>
  <c r="AG822" i="14" s="1"/>
  <c r="AG823" i="14" s="1"/>
  <c r="AG824" i="14" s="1"/>
  <c r="AG825" i="14" s="1"/>
  <c r="AG826" i="14" s="1"/>
  <c r="AG827" i="14" s="1"/>
  <c r="AG828" i="14" s="1"/>
  <c r="AG829" i="14" s="1"/>
  <c r="AG830" i="14" s="1"/>
  <c r="AG831" i="14" s="1"/>
  <c r="AG832" i="14" s="1"/>
  <c r="AG833" i="14" s="1"/>
  <c r="AG834" i="14" s="1"/>
  <c r="AG835" i="14" s="1"/>
  <c r="AG836" i="14" s="1"/>
  <c r="AG837" i="14" s="1"/>
  <c r="AG838" i="14" s="1"/>
  <c r="AG839" i="14" s="1"/>
  <c r="AG840" i="14" s="1"/>
  <c r="AG841" i="14" s="1"/>
  <c r="AG842" i="14" s="1"/>
  <c r="AG843" i="14" s="1"/>
  <c r="AG844" i="14" s="1"/>
  <c r="AG845" i="14" s="1"/>
  <c r="AG846" i="14" s="1"/>
  <c r="AG847" i="14" s="1"/>
  <c r="AG848" i="14" s="1"/>
  <c r="AG849" i="14" s="1"/>
  <c r="AG850" i="14" s="1"/>
  <c r="AG851" i="14" s="1"/>
  <c r="AG852" i="14" s="1"/>
  <c r="AG853" i="14" s="1"/>
  <c r="AG854" i="14" s="1"/>
  <c r="AG855" i="14" s="1"/>
  <c r="AG856" i="14" s="1"/>
  <c r="AG857" i="14" s="1"/>
  <c r="AG858" i="14" s="1"/>
  <c r="AG859" i="14" s="1"/>
  <c r="AG860" i="14" s="1"/>
  <c r="AG861" i="14" s="1"/>
  <c r="AG862" i="14" s="1"/>
  <c r="AG863" i="14" s="1"/>
  <c r="AG864" i="14" s="1"/>
  <c r="AG865" i="14" s="1"/>
  <c r="AG866" i="14" s="1"/>
  <c r="AG867" i="14" s="1"/>
  <c r="AG868" i="14" s="1"/>
  <c r="AG869" i="14" s="1"/>
  <c r="AG870" i="14" s="1"/>
  <c r="AG871" i="14" s="1"/>
  <c r="AG872" i="14" s="1"/>
  <c r="AG873" i="14" s="1"/>
  <c r="AG874" i="14" s="1"/>
  <c r="AG875" i="14" s="1"/>
  <c r="AG876" i="14" s="1"/>
  <c r="AG877" i="14" s="1"/>
  <c r="AG878" i="14" s="1"/>
  <c r="AG879" i="14" s="1"/>
  <c r="AG880" i="14" s="1"/>
  <c r="AG881" i="14" s="1"/>
  <c r="AG882" i="14" s="1"/>
  <c r="AG883" i="14" s="1"/>
  <c r="AG884" i="14" s="1"/>
  <c r="AG885" i="14" s="1"/>
  <c r="AG886" i="14" s="1"/>
  <c r="AG887" i="14" s="1"/>
  <c r="AG888" i="14" s="1"/>
  <c r="AG889" i="14" s="1"/>
  <c r="AG890" i="14" s="1"/>
  <c r="AG891" i="14" s="1"/>
  <c r="AG892" i="14" s="1"/>
  <c r="AG893" i="14" s="1"/>
  <c r="AG894" i="14" s="1"/>
  <c r="AG895" i="14" s="1"/>
  <c r="AG896" i="14" s="1"/>
  <c r="AG897" i="14" s="1"/>
  <c r="AG898" i="14" s="1"/>
  <c r="AG899" i="14" s="1"/>
  <c r="AG900" i="14" s="1"/>
  <c r="AG901" i="14" s="1"/>
  <c r="AG902" i="14" s="1"/>
  <c r="AG903" i="14" s="1"/>
  <c r="AG904" i="14" s="1"/>
  <c r="AG905" i="14" s="1"/>
  <c r="AG906" i="14" s="1"/>
  <c r="AG907" i="14" s="1"/>
  <c r="AG908" i="14" s="1"/>
  <c r="AG909" i="14" s="1"/>
  <c r="AG910" i="14" s="1"/>
  <c r="AG911" i="14" s="1"/>
  <c r="AG912" i="14" s="1"/>
  <c r="AG913" i="14" s="1"/>
  <c r="AG914" i="14" s="1"/>
  <c r="AG915" i="14" s="1"/>
  <c r="AG916" i="14" s="1"/>
  <c r="AG917" i="14" s="1"/>
  <c r="AG918" i="14" s="1"/>
  <c r="AG919" i="14" s="1"/>
  <c r="AG920" i="14" s="1"/>
  <c r="AG921" i="14" s="1"/>
  <c r="AG922" i="14" s="1"/>
  <c r="AG923" i="14" s="1"/>
  <c r="AG924" i="14" s="1"/>
  <c r="AG925" i="14" s="1"/>
  <c r="AG926" i="14" s="1"/>
  <c r="AG927" i="14" s="1"/>
  <c r="AG928" i="14" s="1"/>
  <c r="AG929" i="14" s="1"/>
  <c r="AG930" i="14" s="1"/>
  <c r="AG931" i="14" s="1"/>
  <c r="AG932" i="14" s="1"/>
  <c r="AG933" i="14" s="1"/>
  <c r="AG934" i="14" s="1"/>
  <c r="AG935" i="14" s="1"/>
  <c r="AG936" i="14" s="1"/>
  <c r="AG937" i="14" s="1"/>
  <c r="AG938" i="14" s="1"/>
  <c r="AG939" i="14" s="1"/>
  <c r="AG940" i="14" s="1"/>
  <c r="AG941" i="14" s="1"/>
  <c r="AG942" i="14" s="1"/>
  <c r="AG943" i="14" s="1"/>
  <c r="AG944" i="14" s="1"/>
  <c r="AG945" i="14" s="1"/>
  <c r="AG946" i="14" s="1"/>
  <c r="AG947" i="14" s="1"/>
  <c r="AG948" i="14" s="1"/>
  <c r="AG949" i="14" s="1"/>
  <c r="AG950" i="14" s="1"/>
  <c r="AG951" i="14" s="1"/>
  <c r="AG952" i="14" s="1"/>
  <c r="AG953" i="14" s="1"/>
  <c r="AG954" i="14" s="1"/>
  <c r="AG955" i="14" s="1"/>
  <c r="AG956" i="14" s="1"/>
  <c r="AG957" i="14" s="1"/>
  <c r="AG958" i="14" s="1"/>
  <c r="AG959" i="14" s="1"/>
  <c r="AG960" i="14" s="1"/>
  <c r="AG961" i="14" s="1"/>
  <c r="AG962" i="14" s="1"/>
  <c r="AG963" i="14" s="1"/>
  <c r="AG964" i="14" s="1"/>
  <c r="AG965" i="14" s="1"/>
  <c r="AG966" i="14" s="1"/>
  <c r="AG967" i="14" s="1"/>
  <c r="AG968" i="14" s="1"/>
  <c r="AG969" i="14" s="1"/>
  <c r="AG970" i="14" s="1"/>
  <c r="AG971" i="14" s="1"/>
  <c r="AG972" i="14" s="1"/>
  <c r="AG973" i="14" s="1"/>
  <c r="AG974" i="14" s="1"/>
  <c r="AG975" i="14" s="1"/>
  <c r="AG976" i="14" s="1"/>
  <c r="AG977" i="14" s="1"/>
  <c r="AG978" i="14" s="1"/>
  <c r="AG979" i="14" s="1"/>
  <c r="AG980" i="14" s="1"/>
  <c r="AG981" i="14" s="1"/>
  <c r="AG982" i="14" s="1"/>
  <c r="AG983" i="14" s="1"/>
  <c r="AG984" i="14" s="1"/>
  <c r="AG985" i="14" s="1"/>
  <c r="AG986" i="14" s="1"/>
  <c r="AG987" i="14" s="1"/>
  <c r="AG988" i="14" s="1"/>
  <c r="AG989" i="14" s="1"/>
  <c r="AG990" i="14" s="1"/>
  <c r="AG991" i="14" s="1"/>
  <c r="AG992" i="14" s="1"/>
  <c r="AG993" i="14" s="1"/>
  <c r="AG994" i="14" s="1"/>
  <c r="AG995" i="14" s="1"/>
  <c r="AG996" i="14" s="1"/>
  <c r="AG997" i="14" s="1"/>
  <c r="AG998" i="14" s="1"/>
  <c r="AG999" i="14" s="1"/>
  <c r="AG1000" i="14" s="1"/>
  <c r="AG1001" i="14" s="1"/>
  <c r="AG1002" i="14" s="1"/>
  <c r="AG1003" i="14" s="1"/>
  <c r="AG1004" i="14" s="1"/>
  <c r="AG1005" i="14" s="1"/>
  <c r="AG1006" i="14" s="1"/>
  <c r="AG1007" i="14" s="1"/>
  <c r="AG1008" i="14" s="1"/>
  <c r="AG1009" i="14" s="1"/>
  <c r="AG1010" i="14" s="1"/>
  <c r="AG1011" i="14" s="1"/>
  <c r="AG1012" i="14" s="1"/>
  <c r="AG1013" i="14" s="1"/>
  <c r="AG1014" i="14" s="1"/>
  <c r="AG1015" i="14" s="1"/>
  <c r="AG1016" i="14" s="1"/>
  <c r="AG1017" i="14" s="1"/>
  <c r="AG1018" i="14" s="1"/>
  <c r="AG1019" i="14" s="1"/>
  <c r="AG1020" i="14" s="1"/>
  <c r="AG1021" i="14" s="1"/>
  <c r="AG1022" i="14" s="1"/>
  <c r="AG1023" i="14" s="1"/>
  <c r="AG1024" i="14" s="1"/>
  <c r="AG1025" i="14" s="1"/>
  <c r="AG1026" i="14" s="1"/>
  <c r="AG1027" i="14" s="1"/>
  <c r="AG1028" i="14" s="1"/>
  <c r="AG1029" i="14" s="1"/>
  <c r="AG1030" i="14" s="1"/>
  <c r="AG1031" i="14" s="1"/>
  <c r="AG1032" i="14" s="1"/>
  <c r="AG1033" i="14" s="1"/>
  <c r="AG1034" i="14" s="1"/>
  <c r="AG1035" i="14" s="1"/>
  <c r="AG1036" i="14" s="1"/>
  <c r="AG1037" i="14" s="1"/>
  <c r="AG1038" i="14" s="1"/>
  <c r="AG1039" i="14" s="1"/>
  <c r="AG1040" i="14" s="1"/>
  <c r="AG1041" i="14" s="1"/>
  <c r="AG1042" i="14" s="1"/>
  <c r="AG1043" i="14" s="1"/>
  <c r="AG1044" i="14" s="1"/>
  <c r="AG1045" i="14" s="1"/>
  <c r="AG1046" i="14" s="1"/>
  <c r="AG1047" i="14" s="1"/>
  <c r="AG1048" i="14" s="1"/>
  <c r="AG1049" i="14" s="1"/>
  <c r="AG1050" i="14" s="1"/>
  <c r="AG1051" i="14" s="1"/>
  <c r="AG1052" i="14" s="1"/>
  <c r="AG1053" i="14" s="1"/>
  <c r="AG1054" i="14" s="1"/>
  <c r="AG1055" i="14" s="1"/>
  <c r="AG1056" i="14" s="1"/>
  <c r="AG1057" i="14" s="1"/>
  <c r="AG1058" i="14" s="1"/>
  <c r="AG1059" i="14" s="1"/>
  <c r="AG1060" i="14" s="1"/>
  <c r="AG1061" i="14" s="1"/>
  <c r="AG1062" i="14" s="1"/>
  <c r="AG1063" i="14" s="1"/>
  <c r="AG1064" i="14" s="1"/>
  <c r="AG1065" i="14" s="1"/>
  <c r="AG1066" i="14" s="1"/>
  <c r="AG1067" i="14" s="1"/>
  <c r="AG1068" i="14" s="1"/>
  <c r="AG1069" i="14" s="1"/>
  <c r="AG1070" i="14" s="1"/>
  <c r="AG1071" i="14" s="1"/>
  <c r="AG1072" i="14" s="1"/>
  <c r="AG1073" i="14" s="1"/>
  <c r="AG1074" i="14" s="1"/>
  <c r="AG1075" i="14" s="1"/>
  <c r="AG1076" i="14" s="1"/>
  <c r="AG1077" i="14" s="1"/>
  <c r="AG1078" i="14" s="1"/>
  <c r="AG1079" i="14" s="1"/>
  <c r="AG1080" i="14" s="1"/>
  <c r="AG1081" i="14" s="1"/>
  <c r="AG1082" i="14" s="1"/>
  <c r="AG1083" i="14" s="1"/>
  <c r="AG1084" i="14" s="1"/>
  <c r="AG1085" i="14" s="1"/>
  <c r="AG1086" i="14" s="1"/>
  <c r="AG1087" i="14" s="1"/>
  <c r="AG1088" i="14" s="1"/>
  <c r="AG1089" i="14" s="1"/>
  <c r="AG1090" i="14" s="1"/>
  <c r="AG1091" i="14" s="1"/>
  <c r="AG1092" i="14" s="1"/>
  <c r="AG1093" i="14" s="1"/>
  <c r="AG1094" i="14" s="1"/>
  <c r="AG1095" i="14" s="1"/>
  <c r="AG1096" i="14" s="1"/>
  <c r="AG1097" i="14" s="1"/>
  <c r="AG1098" i="14" s="1"/>
  <c r="AG1099" i="14" s="1"/>
  <c r="AG1100" i="14" s="1"/>
  <c r="AG1101" i="14" s="1"/>
  <c r="AG1102" i="14" s="1"/>
  <c r="AG1103" i="14" s="1"/>
  <c r="AG1104" i="14" s="1"/>
  <c r="AG1105" i="14" s="1"/>
  <c r="AG1106" i="14" s="1"/>
  <c r="AG1107" i="14" s="1"/>
  <c r="AG1108" i="14" s="1"/>
  <c r="AG1109" i="14" s="1"/>
  <c r="AG1110" i="14" s="1"/>
  <c r="AG1111" i="14" s="1"/>
  <c r="AG1112" i="14" s="1"/>
  <c r="AG1113" i="14" s="1"/>
  <c r="AG1114" i="14" s="1"/>
  <c r="AG1115" i="14" s="1"/>
  <c r="AG1116" i="14" s="1"/>
  <c r="AG1117" i="14" s="1"/>
  <c r="AG1118" i="14" s="1"/>
  <c r="AG1119" i="14" s="1"/>
  <c r="AG1120" i="14" s="1"/>
  <c r="AG1121" i="14" s="1"/>
  <c r="AG1122" i="14" s="1"/>
  <c r="AG1123" i="14" s="1"/>
  <c r="AG1124" i="14" s="1"/>
  <c r="AG1125" i="14" s="1"/>
  <c r="AG1126" i="14" s="1"/>
  <c r="AG1127" i="14" s="1"/>
  <c r="AG1128" i="14" s="1"/>
  <c r="AG1129" i="14" s="1"/>
  <c r="AG1130" i="14" s="1"/>
  <c r="AG1131" i="14" s="1"/>
  <c r="AG1132" i="14" s="1"/>
  <c r="AG1133" i="14" s="1"/>
  <c r="AG1134" i="14" s="1"/>
  <c r="AG1135" i="14" s="1"/>
  <c r="AG1136" i="14" s="1"/>
  <c r="AG1137" i="14" s="1"/>
  <c r="AG1138" i="14" s="1"/>
  <c r="AG1139" i="14" s="1"/>
  <c r="AG1140" i="14" s="1"/>
  <c r="AG1141" i="14" s="1"/>
  <c r="AG1142" i="14" s="1"/>
  <c r="AG1143" i="14" s="1"/>
  <c r="AG1144" i="14" s="1"/>
  <c r="AG1145" i="14" s="1"/>
  <c r="AG1146" i="14" s="1"/>
  <c r="AG1147" i="14" s="1"/>
  <c r="AG1148" i="14" s="1"/>
  <c r="AG1149" i="14" s="1"/>
  <c r="AG1150" i="14" s="1"/>
  <c r="AG1151" i="14" s="1"/>
  <c r="AG1152" i="14" s="1"/>
  <c r="AG1153" i="14" s="1"/>
  <c r="AG1154" i="14" s="1"/>
  <c r="AG1155" i="14" s="1"/>
  <c r="AG1156" i="14" s="1"/>
  <c r="AG1157" i="14" s="1"/>
  <c r="AG1158" i="14" s="1"/>
  <c r="AG1159" i="14" s="1"/>
  <c r="AG1160" i="14" s="1"/>
  <c r="AG1161" i="14" s="1"/>
  <c r="AG1162" i="14" s="1"/>
  <c r="AG1163" i="14" s="1"/>
  <c r="AG1164" i="14" s="1"/>
  <c r="AG1165" i="14" s="1"/>
  <c r="AG1166" i="14" s="1"/>
  <c r="AG1167" i="14" s="1"/>
  <c r="AG1168" i="14" s="1"/>
  <c r="AG1169" i="14" s="1"/>
  <c r="AG1170" i="14" s="1"/>
  <c r="AG1171" i="14" s="1"/>
  <c r="AG1172" i="14" s="1"/>
  <c r="AG1173" i="14" s="1"/>
  <c r="AG1174" i="14" s="1"/>
  <c r="AG1175" i="14" s="1"/>
  <c r="AG1176" i="14" s="1"/>
  <c r="AG1177" i="14" s="1"/>
  <c r="AG1178" i="14" s="1"/>
  <c r="AG1179" i="14" s="1"/>
  <c r="AG1180" i="14" s="1"/>
  <c r="AG1181" i="14" s="1"/>
  <c r="AG1182" i="14" s="1"/>
  <c r="AG1183" i="14" s="1"/>
  <c r="AG1184" i="14" s="1"/>
  <c r="AG1185" i="14" s="1"/>
  <c r="AG1186" i="14" s="1"/>
  <c r="AG1187" i="14" s="1"/>
  <c r="AG1188" i="14" s="1"/>
  <c r="AG1189" i="14" s="1"/>
  <c r="AG1190" i="14" s="1"/>
  <c r="AG1191" i="14" s="1"/>
  <c r="AG1192" i="14" s="1"/>
  <c r="AG1193" i="14" s="1"/>
  <c r="AG1194" i="14" s="1"/>
  <c r="AG1195" i="14" s="1"/>
  <c r="AG1196" i="14" s="1"/>
  <c r="AG1197" i="14" s="1"/>
  <c r="AG1198" i="14" s="1"/>
  <c r="AG1199" i="14" s="1"/>
  <c r="AG1200" i="14" s="1"/>
  <c r="AG1201" i="14" s="1"/>
  <c r="AG1202" i="14" s="1"/>
  <c r="AG1203" i="14" s="1"/>
  <c r="AG1204" i="14" s="1"/>
  <c r="AG1205" i="14" s="1"/>
  <c r="AG1206" i="14" s="1"/>
  <c r="AG1207" i="14" s="1"/>
  <c r="AG1208" i="14" s="1"/>
  <c r="AG1209" i="14" s="1"/>
  <c r="AG1210" i="14" s="1"/>
  <c r="AG1211" i="14" s="1"/>
  <c r="AG1212" i="14" s="1"/>
  <c r="AG1213" i="14" s="1"/>
  <c r="AG1214" i="14" s="1"/>
  <c r="AG1215" i="14" s="1"/>
  <c r="AG1216" i="14" s="1"/>
  <c r="AG1217" i="14" s="1"/>
  <c r="AG1218" i="14" s="1"/>
  <c r="AG1219" i="14" s="1"/>
  <c r="AG1220" i="14" s="1"/>
  <c r="AG1221" i="14" s="1"/>
  <c r="AG1222" i="14" s="1"/>
  <c r="AG1223" i="14" s="1"/>
  <c r="AG1224" i="14" s="1"/>
  <c r="AG1225" i="14" s="1"/>
  <c r="AG1226" i="14" s="1"/>
  <c r="AG1227" i="14" s="1"/>
  <c r="AG1228" i="14" s="1"/>
  <c r="AG1229" i="14" s="1"/>
  <c r="AG1230" i="14" s="1"/>
  <c r="AG1231" i="14" s="1"/>
  <c r="AG1232" i="14" s="1"/>
  <c r="AG1233" i="14" s="1"/>
  <c r="AG1234" i="14" s="1"/>
  <c r="AG1235" i="14" s="1"/>
  <c r="AG1236" i="14" s="1"/>
  <c r="AG1237" i="14" s="1"/>
  <c r="AG1238" i="14" s="1"/>
  <c r="AG1239" i="14" s="1"/>
  <c r="AG1240" i="14" s="1"/>
  <c r="AG1241" i="14" s="1"/>
  <c r="AG1242" i="14" s="1"/>
  <c r="AG1243" i="14" s="1"/>
  <c r="AG1244" i="14" s="1"/>
  <c r="AF2" i="14"/>
  <c r="AF3" i="14" s="1"/>
  <c r="AF4" i="14" s="1"/>
  <c r="AF5" i="14" s="1"/>
  <c r="AF6" i="14" s="1"/>
  <c r="AF7" i="14" s="1"/>
  <c r="AF8" i="14" s="1"/>
  <c r="AF9" i="14" s="1"/>
  <c r="AF10" i="14" s="1"/>
  <c r="AF11" i="14" s="1"/>
  <c r="AF12" i="14" s="1"/>
  <c r="AF13" i="14" s="1"/>
  <c r="AF14" i="14" s="1"/>
  <c r="AF15" i="14" s="1"/>
  <c r="AF16" i="14" s="1"/>
  <c r="AF17" i="14" s="1"/>
  <c r="AF18" i="14" s="1"/>
  <c r="AF19" i="14" s="1"/>
  <c r="AF20" i="14" s="1"/>
  <c r="AF21" i="14" s="1"/>
  <c r="AF22" i="14" s="1"/>
  <c r="AF23" i="14" s="1"/>
  <c r="AF24" i="14" s="1"/>
  <c r="AF25" i="14" s="1"/>
  <c r="AF26" i="14" s="1"/>
  <c r="AF27" i="14" s="1"/>
  <c r="AF28" i="14" s="1"/>
  <c r="AF29" i="14" s="1"/>
  <c r="AF30" i="14" s="1"/>
  <c r="AF31" i="14" s="1"/>
  <c r="AF32" i="14" s="1"/>
  <c r="AF33" i="14" s="1"/>
  <c r="AF34" i="14" s="1"/>
  <c r="AF35" i="14" s="1"/>
  <c r="AF36" i="14" s="1"/>
  <c r="AF37" i="14" s="1"/>
  <c r="AF38" i="14" s="1"/>
  <c r="AF39" i="14" s="1"/>
  <c r="AF40" i="14" s="1"/>
  <c r="AF41" i="14" s="1"/>
  <c r="AF42" i="14" s="1"/>
  <c r="AF43" i="14" s="1"/>
  <c r="AF44" i="14" s="1"/>
  <c r="AF45" i="14" s="1"/>
  <c r="AF46" i="14" s="1"/>
  <c r="AF47" i="14" s="1"/>
  <c r="AF48" i="14" s="1"/>
  <c r="AF49" i="14" s="1"/>
  <c r="AF50" i="14" s="1"/>
  <c r="AF51" i="14" s="1"/>
  <c r="AF52" i="14" s="1"/>
  <c r="AF53" i="14" s="1"/>
  <c r="AF54" i="14" s="1"/>
  <c r="AF55" i="14" s="1"/>
  <c r="AF56" i="14" s="1"/>
  <c r="AF57" i="14" s="1"/>
  <c r="AF58" i="14" s="1"/>
  <c r="AF59" i="14" s="1"/>
  <c r="AF60" i="14" s="1"/>
  <c r="AF61" i="14" s="1"/>
  <c r="AF62" i="14" s="1"/>
  <c r="AF63" i="14" s="1"/>
  <c r="AF64" i="14" s="1"/>
  <c r="AF65" i="14" s="1"/>
  <c r="AF66" i="14" s="1"/>
  <c r="AF67" i="14" s="1"/>
  <c r="AF68" i="14" s="1"/>
  <c r="AF69" i="14" s="1"/>
  <c r="AF70" i="14" s="1"/>
  <c r="AF71" i="14" s="1"/>
  <c r="AF72" i="14" s="1"/>
  <c r="AF73" i="14" s="1"/>
  <c r="AF74" i="14" s="1"/>
  <c r="AF75" i="14" s="1"/>
  <c r="AF76" i="14" s="1"/>
  <c r="AF77" i="14" s="1"/>
  <c r="AF78" i="14" s="1"/>
  <c r="AF79" i="14" s="1"/>
  <c r="AF80" i="14" s="1"/>
  <c r="AF81" i="14" s="1"/>
  <c r="AF82" i="14" s="1"/>
  <c r="AF83" i="14" s="1"/>
  <c r="AF84" i="14" s="1"/>
  <c r="AF85" i="14" s="1"/>
  <c r="AF86" i="14" s="1"/>
  <c r="AF87" i="14" s="1"/>
  <c r="AF88" i="14" s="1"/>
  <c r="AF89" i="14" s="1"/>
  <c r="AF90" i="14" s="1"/>
  <c r="AF91" i="14" s="1"/>
  <c r="AF92" i="14" s="1"/>
  <c r="AF93" i="14" s="1"/>
  <c r="AF94" i="14" s="1"/>
  <c r="AF95" i="14" s="1"/>
  <c r="AF96" i="14" s="1"/>
  <c r="AF97" i="14" s="1"/>
  <c r="AF98" i="14" s="1"/>
  <c r="AF99" i="14" s="1"/>
  <c r="AF100" i="14" s="1"/>
  <c r="AF101" i="14" s="1"/>
  <c r="AF102" i="14" s="1"/>
  <c r="AF103" i="14" s="1"/>
  <c r="AF104" i="14" s="1"/>
  <c r="AF105" i="14" s="1"/>
  <c r="AF106" i="14" s="1"/>
  <c r="AF107" i="14" s="1"/>
  <c r="AF108" i="14" s="1"/>
  <c r="AF109" i="14" s="1"/>
  <c r="AF110" i="14" s="1"/>
  <c r="AF111" i="14" s="1"/>
  <c r="AF112" i="14" s="1"/>
  <c r="AF113" i="14" s="1"/>
  <c r="AF114" i="14" s="1"/>
  <c r="AF115" i="14" s="1"/>
  <c r="AF116" i="14" s="1"/>
  <c r="AF117" i="14" s="1"/>
  <c r="AF118" i="14" s="1"/>
  <c r="AF119" i="14" s="1"/>
  <c r="AF120" i="14" s="1"/>
  <c r="AF121" i="14" s="1"/>
  <c r="AF122" i="14" s="1"/>
  <c r="AF123" i="14" s="1"/>
  <c r="AF124" i="14" s="1"/>
  <c r="AF125" i="14" s="1"/>
  <c r="AF126" i="14" s="1"/>
  <c r="AF127" i="14" s="1"/>
  <c r="AF128" i="14" s="1"/>
  <c r="AF129" i="14" s="1"/>
  <c r="AF130" i="14" s="1"/>
  <c r="AF131" i="14" s="1"/>
  <c r="AF132" i="14" s="1"/>
  <c r="AF133" i="14" s="1"/>
  <c r="AF134" i="14" s="1"/>
  <c r="AF135" i="14" s="1"/>
  <c r="AF136" i="14" s="1"/>
  <c r="AF137" i="14" s="1"/>
  <c r="AF138" i="14" s="1"/>
  <c r="AF139" i="14" s="1"/>
  <c r="AF140" i="14" s="1"/>
  <c r="AF141" i="14" s="1"/>
  <c r="AF142" i="14" s="1"/>
  <c r="AF143" i="14" s="1"/>
  <c r="AF144" i="14" s="1"/>
  <c r="AF145" i="14" s="1"/>
  <c r="AF146" i="14" s="1"/>
  <c r="AF147" i="14" s="1"/>
  <c r="AF148" i="14" s="1"/>
  <c r="AF149" i="14" s="1"/>
  <c r="AF150" i="14" s="1"/>
  <c r="AF151" i="14" s="1"/>
  <c r="AF152" i="14" s="1"/>
  <c r="AF153" i="14" s="1"/>
  <c r="AF154" i="14" s="1"/>
  <c r="AF155" i="14" s="1"/>
  <c r="AF156" i="14" s="1"/>
  <c r="AF157" i="14" s="1"/>
  <c r="AF158" i="14" s="1"/>
  <c r="AF159" i="14" s="1"/>
  <c r="AF160" i="14" s="1"/>
  <c r="AF161" i="14" s="1"/>
  <c r="AF162" i="14" s="1"/>
  <c r="AF163" i="14" s="1"/>
  <c r="AF164" i="14" s="1"/>
  <c r="AF165" i="14" s="1"/>
  <c r="AF166" i="14" s="1"/>
  <c r="AF167" i="14" s="1"/>
  <c r="AF168" i="14" s="1"/>
  <c r="AF169" i="14" s="1"/>
  <c r="AF170" i="14" s="1"/>
  <c r="AF171" i="14" s="1"/>
  <c r="AF172" i="14" s="1"/>
  <c r="AF173" i="14" s="1"/>
  <c r="AF174" i="14" s="1"/>
  <c r="AF175" i="14" s="1"/>
  <c r="AF176" i="14" s="1"/>
  <c r="AF177" i="14" s="1"/>
  <c r="AF178" i="14" s="1"/>
  <c r="AF179" i="14" s="1"/>
  <c r="AF180" i="14" s="1"/>
  <c r="AF181" i="14" s="1"/>
  <c r="AF182" i="14" s="1"/>
  <c r="AF183" i="14" s="1"/>
  <c r="AF184" i="14" s="1"/>
  <c r="AF185" i="14" s="1"/>
  <c r="AF186" i="14" s="1"/>
  <c r="AF187" i="14" s="1"/>
  <c r="AF188" i="14" s="1"/>
  <c r="AF189" i="14" s="1"/>
  <c r="AF190" i="14" s="1"/>
  <c r="AF191" i="14" s="1"/>
  <c r="AF192" i="14" s="1"/>
  <c r="AF193" i="14" s="1"/>
  <c r="AF194" i="14" s="1"/>
  <c r="AF195" i="14" s="1"/>
  <c r="AF196" i="14" s="1"/>
  <c r="AF197" i="14" s="1"/>
  <c r="AF198" i="14" s="1"/>
  <c r="AF199" i="14" s="1"/>
  <c r="AF200" i="14" s="1"/>
  <c r="AF201" i="14" s="1"/>
  <c r="AF202" i="14" s="1"/>
  <c r="AF203" i="14" s="1"/>
  <c r="AF204" i="14" s="1"/>
  <c r="AF205" i="14" s="1"/>
  <c r="AF206" i="14" s="1"/>
  <c r="AF207" i="14" s="1"/>
  <c r="AF208" i="14" s="1"/>
  <c r="AF209" i="14" s="1"/>
  <c r="AF210" i="14" s="1"/>
  <c r="AF211" i="14" s="1"/>
  <c r="AF212" i="14" s="1"/>
  <c r="AF213" i="14" s="1"/>
  <c r="AF214" i="14" s="1"/>
  <c r="AF215" i="14" s="1"/>
  <c r="AF216" i="14" s="1"/>
  <c r="AF217" i="14" s="1"/>
  <c r="AF218" i="14" s="1"/>
  <c r="AF219" i="14" s="1"/>
  <c r="AF220" i="14" s="1"/>
  <c r="AF221" i="14" s="1"/>
  <c r="AF222" i="14" s="1"/>
  <c r="AF223" i="14" s="1"/>
  <c r="AF224" i="14" s="1"/>
  <c r="AF225" i="14" s="1"/>
  <c r="AF226" i="14" s="1"/>
  <c r="AF227" i="14" s="1"/>
  <c r="AF228" i="14" s="1"/>
  <c r="AF229" i="14" s="1"/>
  <c r="AF230" i="14" s="1"/>
  <c r="AF231" i="14" s="1"/>
  <c r="AF232" i="14" s="1"/>
  <c r="AF233" i="14" s="1"/>
  <c r="AF234" i="14" s="1"/>
  <c r="AF235" i="14" s="1"/>
  <c r="AF236" i="14" s="1"/>
  <c r="AF237" i="14" s="1"/>
  <c r="AF238" i="14" s="1"/>
  <c r="AF239" i="14" s="1"/>
  <c r="AF240" i="14" s="1"/>
  <c r="AF241" i="14" s="1"/>
  <c r="AF242" i="14" s="1"/>
  <c r="AF243" i="14" s="1"/>
  <c r="AF244" i="14" s="1"/>
  <c r="AF245" i="14" s="1"/>
  <c r="AF246" i="14" s="1"/>
  <c r="AF247" i="14" s="1"/>
  <c r="AF248" i="14" s="1"/>
  <c r="AF249" i="14" s="1"/>
  <c r="AF250" i="14" s="1"/>
  <c r="AF251" i="14" s="1"/>
  <c r="AF252" i="14" s="1"/>
  <c r="AF253" i="14" s="1"/>
  <c r="AF254" i="14" s="1"/>
  <c r="AF255" i="14" s="1"/>
  <c r="AF256" i="14" s="1"/>
  <c r="AF257" i="14" s="1"/>
  <c r="AF258" i="14" s="1"/>
  <c r="AF259" i="14" s="1"/>
  <c r="AF260" i="14" s="1"/>
  <c r="AF261" i="14" s="1"/>
  <c r="AF262" i="14" s="1"/>
  <c r="AF263" i="14" s="1"/>
  <c r="AF264" i="14" s="1"/>
  <c r="AF265" i="14" s="1"/>
  <c r="AF266" i="14" s="1"/>
  <c r="AF267" i="14" s="1"/>
  <c r="AF268" i="14" s="1"/>
  <c r="AF269" i="14" s="1"/>
  <c r="AF270" i="14" s="1"/>
  <c r="AF271" i="14" s="1"/>
  <c r="AF272" i="14" s="1"/>
  <c r="AF273" i="14" s="1"/>
  <c r="AF274" i="14" s="1"/>
  <c r="AF275" i="14" s="1"/>
  <c r="AF276" i="14" s="1"/>
  <c r="AF277" i="14" s="1"/>
  <c r="AF278" i="14" s="1"/>
  <c r="AF279" i="14" s="1"/>
  <c r="AF280" i="14" s="1"/>
  <c r="AF281" i="14" s="1"/>
  <c r="AF282" i="14" s="1"/>
  <c r="AF283" i="14" s="1"/>
  <c r="AF284" i="14" s="1"/>
  <c r="AF285" i="14" s="1"/>
  <c r="AF286" i="14" s="1"/>
  <c r="AF287" i="14" s="1"/>
  <c r="AF288" i="14" s="1"/>
  <c r="AF289" i="14" s="1"/>
  <c r="AF290" i="14" s="1"/>
  <c r="AF291" i="14" s="1"/>
  <c r="AF292" i="14" s="1"/>
  <c r="AF293" i="14" s="1"/>
  <c r="AF294" i="14" s="1"/>
  <c r="AF295" i="14" s="1"/>
  <c r="AF296" i="14" s="1"/>
  <c r="AF297" i="14" s="1"/>
  <c r="AF298" i="14" s="1"/>
  <c r="AF299" i="14" s="1"/>
  <c r="AF300" i="14" s="1"/>
  <c r="AF301" i="14" s="1"/>
  <c r="AF302" i="14" s="1"/>
  <c r="AF303" i="14" s="1"/>
  <c r="AF304" i="14" s="1"/>
  <c r="AF305" i="14" s="1"/>
  <c r="AF306" i="14" s="1"/>
  <c r="AF307" i="14" s="1"/>
  <c r="AF308" i="14" s="1"/>
  <c r="AF309" i="14" s="1"/>
  <c r="AF310" i="14" s="1"/>
  <c r="AF311" i="14" s="1"/>
  <c r="AF312" i="14" s="1"/>
  <c r="AF313" i="14" s="1"/>
  <c r="AF314" i="14" s="1"/>
  <c r="AF315" i="14" s="1"/>
  <c r="AF316" i="14" s="1"/>
  <c r="AF317" i="14" s="1"/>
  <c r="AF318" i="14" s="1"/>
  <c r="AF319" i="14" s="1"/>
  <c r="AF320" i="14" s="1"/>
  <c r="AF321" i="14" s="1"/>
  <c r="AF322" i="14" s="1"/>
  <c r="AF323" i="14" s="1"/>
  <c r="AF324" i="14" s="1"/>
  <c r="AF325" i="14" s="1"/>
  <c r="AF326" i="14" s="1"/>
  <c r="AF327" i="14" s="1"/>
  <c r="AF328" i="14" s="1"/>
  <c r="AF329" i="14" s="1"/>
  <c r="AF330" i="14" s="1"/>
  <c r="AF331" i="14" s="1"/>
  <c r="AF332" i="14" s="1"/>
  <c r="AF333" i="14" s="1"/>
  <c r="AF334" i="14" s="1"/>
  <c r="AF335" i="14" s="1"/>
  <c r="AF336" i="14" s="1"/>
  <c r="AF337" i="14" s="1"/>
  <c r="AF338" i="14" s="1"/>
  <c r="AF339" i="14" s="1"/>
  <c r="AF340" i="14" s="1"/>
  <c r="AF341" i="14" s="1"/>
  <c r="AF342" i="14" s="1"/>
  <c r="AF343" i="14" s="1"/>
  <c r="AF344" i="14" s="1"/>
  <c r="AF345" i="14" s="1"/>
  <c r="AF346" i="14" s="1"/>
  <c r="AF347" i="14" s="1"/>
  <c r="AF348" i="14" s="1"/>
  <c r="AF349" i="14" s="1"/>
  <c r="AF350" i="14" s="1"/>
  <c r="AF351" i="14" s="1"/>
  <c r="AF352" i="14" s="1"/>
  <c r="AF353" i="14" s="1"/>
  <c r="AF354" i="14" s="1"/>
  <c r="AF355" i="14" s="1"/>
  <c r="AF356" i="14" s="1"/>
  <c r="AF357" i="14" s="1"/>
  <c r="AF358" i="14" s="1"/>
  <c r="AF359" i="14" s="1"/>
  <c r="AF360" i="14" s="1"/>
  <c r="AF361" i="14" s="1"/>
  <c r="AF362" i="14" s="1"/>
  <c r="AF363" i="14" s="1"/>
  <c r="AF364" i="14" s="1"/>
  <c r="AF365" i="14" s="1"/>
  <c r="AF366" i="14" s="1"/>
  <c r="AF367" i="14" s="1"/>
  <c r="AF368" i="14" s="1"/>
  <c r="AF369" i="14" s="1"/>
  <c r="AF370" i="14" s="1"/>
  <c r="AF371" i="14" s="1"/>
  <c r="AF372" i="14" s="1"/>
  <c r="AF373" i="14" s="1"/>
  <c r="AF374" i="14" s="1"/>
  <c r="AF375" i="14" s="1"/>
  <c r="AF376" i="14" s="1"/>
  <c r="AF377" i="14" s="1"/>
  <c r="AF378" i="14" s="1"/>
  <c r="AF379" i="14" s="1"/>
  <c r="AF380" i="14" s="1"/>
  <c r="AF381" i="14" s="1"/>
  <c r="AF382" i="14" s="1"/>
  <c r="AF383" i="14" s="1"/>
  <c r="AF384" i="14" s="1"/>
  <c r="AF385" i="14" s="1"/>
  <c r="AF386" i="14" s="1"/>
  <c r="AF387" i="14" s="1"/>
  <c r="AF388" i="14" s="1"/>
  <c r="AF389" i="14" s="1"/>
  <c r="AF390" i="14" s="1"/>
  <c r="AF391" i="14" s="1"/>
  <c r="AF392" i="14" s="1"/>
  <c r="AF393" i="14" s="1"/>
  <c r="AF394" i="14" s="1"/>
  <c r="AF395" i="14" s="1"/>
  <c r="AF396" i="14" s="1"/>
  <c r="AF397" i="14" s="1"/>
  <c r="AF398" i="14" s="1"/>
  <c r="AF399" i="14" s="1"/>
  <c r="AF400" i="14" s="1"/>
  <c r="AF401" i="14" s="1"/>
  <c r="AF402" i="14" s="1"/>
  <c r="AF403" i="14" s="1"/>
  <c r="AF404" i="14" s="1"/>
  <c r="AF405" i="14" s="1"/>
  <c r="AF406" i="14" s="1"/>
  <c r="AF407" i="14" s="1"/>
  <c r="AF408" i="14" s="1"/>
  <c r="AF409" i="14" s="1"/>
  <c r="AF410" i="14" s="1"/>
  <c r="AF411" i="14" s="1"/>
  <c r="AF412" i="14" s="1"/>
  <c r="AF413" i="14" s="1"/>
  <c r="AF414" i="14" s="1"/>
  <c r="AF415" i="14" s="1"/>
  <c r="AF416" i="14" s="1"/>
  <c r="AF417" i="14" s="1"/>
  <c r="AF418" i="14" s="1"/>
  <c r="AF419" i="14" s="1"/>
  <c r="AF420" i="14" s="1"/>
  <c r="AF421" i="14" s="1"/>
  <c r="AF422" i="14" s="1"/>
  <c r="AF423" i="14" s="1"/>
  <c r="AF424" i="14" s="1"/>
  <c r="AF425" i="14" s="1"/>
  <c r="AF426" i="14" s="1"/>
  <c r="AF427" i="14" s="1"/>
  <c r="AF428" i="14" s="1"/>
  <c r="AF429" i="14" s="1"/>
  <c r="AF430" i="14" s="1"/>
  <c r="AF431" i="14" s="1"/>
  <c r="AF432" i="14" s="1"/>
  <c r="AF433" i="14" s="1"/>
  <c r="AF434" i="14" s="1"/>
  <c r="AF435" i="14" s="1"/>
  <c r="AF436" i="14" s="1"/>
  <c r="AF437" i="14" s="1"/>
  <c r="AF438" i="14" s="1"/>
  <c r="AF439" i="14" s="1"/>
  <c r="AF440" i="14" s="1"/>
  <c r="AF441" i="14" s="1"/>
  <c r="AF442" i="14" s="1"/>
  <c r="AF443" i="14" s="1"/>
  <c r="AF444" i="14" s="1"/>
  <c r="AF445" i="14" s="1"/>
  <c r="AF446" i="14" s="1"/>
  <c r="AF447" i="14" s="1"/>
  <c r="AF448" i="14" s="1"/>
  <c r="AF449" i="14" s="1"/>
  <c r="AF450" i="14" s="1"/>
  <c r="AF451" i="14" s="1"/>
  <c r="AF452" i="14" s="1"/>
  <c r="AF453" i="14" s="1"/>
  <c r="AF454" i="14" s="1"/>
  <c r="AF455" i="14" s="1"/>
  <c r="AF456" i="14" s="1"/>
  <c r="AF457" i="14" s="1"/>
  <c r="AF458" i="14" s="1"/>
  <c r="AF459" i="14" s="1"/>
  <c r="AF460" i="14" s="1"/>
  <c r="AF461" i="14" s="1"/>
  <c r="AF462" i="14" s="1"/>
  <c r="AF463" i="14" s="1"/>
  <c r="AF464" i="14" s="1"/>
  <c r="AF465" i="14" s="1"/>
  <c r="AF466" i="14" s="1"/>
  <c r="AF467" i="14" s="1"/>
  <c r="AF468" i="14" s="1"/>
  <c r="AF469" i="14" s="1"/>
  <c r="AF470" i="14" s="1"/>
  <c r="AF471" i="14" s="1"/>
  <c r="AF472" i="14" s="1"/>
  <c r="AF473" i="14" s="1"/>
  <c r="AF474" i="14" s="1"/>
  <c r="AF475" i="14" s="1"/>
  <c r="AF476" i="14" s="1"/>
  <c r="AF477" i="14" s="1"/>
  <c r="AF478" i="14" s="1"/>
  <c r="AF479" i="14" s="1"/>
  <c r="AF480" i="14" s="1"/>
  <c r="AF481" i="14" s="1"/>
  <c r="AF482" i="14" s="1"/>
  <c r="AF483" i="14" s="1"/>
  <c r="AF484" i="14" s="1"/>
  <c r="AF485" i="14" s="1"/>
  <c r="AF486" i="14" s="1"/>
  <c r="AF487" i="14" s="1"/>
  <c r="AF488" i="14" s="1"/>
  <c r="AF489" i="14" s="1"/>
  <c r="AF490" i="14" s="1"/>
  <c r="AF491" i="14" s="1"/>
  <c r="AF492" i="14" s="1"/>
  <c r="AF493" i="14" s="1"/>
  <c r="AF494" i="14" s="1"/>
  <c r="AF495" i="14" s="1"/>
  <c r="AF496" i="14" s="1"/>
  <c r="AF497" i="14" s="1"/>
  <c r="AF498" i="14" s="1"/>
  <c r="AF499" i="14" s="1"/>
  <c r="AF500" i="14" s="1"/>
  <c r="AF501" i="14" s="1"/>
  <c r="AF502" i="14" s="1"/>
  <c r="AF503" i="14" s="1"/>
  <c r="AF504" i="14" s="1"/>
  <c r="AF505" i="14" s="1"/>
  <c r="AF506" i="14" s="1"/>
  <c r="AF507" i="14" s="1"/>
  <c r="AF508" i="14" s="1"/>
  <c r="AF509" i="14" s="1"/>
  <c r="AF510" i="14" s="1"/>
  <c r="AF511" i="14" s="1"/>
  <c r="AF512" i="14" s="1"/>
  <c r="AF513" i="14" s="1"/>
  <c r="AF514" i="14" s="1"/>
  <c r="AF515" i="14" s="1"/>
  <c r="AF516" i="14" s="1"/>
  <c r="AF517" i="14" s="1"/>
  <c r="AF518" i="14" s="1"/>
  <c r="AF519" i="14" s="1"/>
  <c r="AF520" i="14" s="1"/>
  <c r="AF521" i="14" s="1"/>
  <c r="AF522" i="14" s="1"/>
  <c r="AF523" i="14" s="1"/>
  <c r="AF524" i="14" s="1"/>
  <c r="AF525" i="14" s="1"/>
  <c r="AF526" i="14" s="1"/>
  <c r="AF527" i="14" s="1"/>
  <c r="AF528" i="14" s="1"/>
  <c r="AF529" i="14" s="1"/>
  <c r="AF530" i="14" s="1"/>
  <c r="AF531" i="14" s="1"/>
  <c r="AF532" i="14" s="1"/>
  <c r="AF533" i="14" s="1"/>
  <c r="AF534" i="14" s="1"/>
  <c r="AF535" i="14" s="1"/>
  <c r="AF536" i="14" s="1"/>
  <c r="AF537" i="14" s="1"/>
  <c r="AF538" i="14" s="1"/>
  <c r="AF539" i="14" s="1"/>
  <c r="AF540" i="14" s="1"/>
  <c r="AF541" i="14" s="1"/>
  <c r="AF542" i="14" s="1"/>
  <c r="AF543" i="14" s="1"/>
  <c r="AF544" i="14" s="1"/>
  <c r="AF545" i="14" s="1"/>
  <c r="AF546" i="14" s="1"/>
  <c r="AF547" i="14" s="1"/>
  <c r="AF548" i="14" s="1"/>
  <c r="AF549" i="14" s="1"/>
  <c r="AF550" i="14" s="1"/>
  <c r="AF551" i="14" s="1"/>
  <c r="AF552" i="14" s="1"/>
  <c r="AF553" i="14" s="1"/>
  <c r="AF554" i="14" s="1"/>
  <c r="AF555" i="14" s="1"/>
  <c r="AF556" i="14" s="1"/>
  <c r="AF557" i="14" s="1"/>
  <c r="AF558" i="14" s="1"/>
  <c r="AF559" i="14" s="1"/>
  <c r="AF560" i="14" s="1"/>
  <c r="AF561" i="14" s="1"/>
  <c r="AF562" i="14" s="1"/>
  <c r="AF563" i="14" s="1"/>
  <c r="AF564" i="14" s="1"/>
  <c r="AF565" i="14" s="1"/>
  <c r="AF566" i="14" s="1"/>
  <c r="AF567" i="14" s="1"/>
  <c r="AF568" i="14" s="1"/>
  <c r="AF569" i="14" s="1"/>
  <c r="AF570" i="14" s="1"/>
  <c r="AF571" i="14" s="1"/>
  <c r="AF572" i="14" s="1"/>
  <c r="AF573" i="14" s="1"/>
  <c r="AF574" i="14" s="1"/>
  <c r="AF575" i="14" s="1"/>
  <c r="AF576" i="14" s="1"/>
  <c r="AF577" i="14" s="1"/>
  <c r="AF578" i="14" s="1"/>
  <c r="AF579" i="14" s="1"/>
  <c r="AF580" i="14" s="1"/>
  <c r="AF581" i="14" s="1"/>
  <c r="AF582" i="14" s="1"/>
  <c r="AF583" i="14" s="1"/>
  <c r="AF584" i="14" s="1"/>
  <c r="AF585" i="14" s="1"/>
  <c r="AF586" i="14" s="1"/>
  <c r="AF587" i="14" s="1"/>
  <c r="AF588" i="14" s="1"/>
  <c r="AF589" i="14" s="1"/>
  <c r="AF590" i="14" s="1"/>
  <c r="AF591" i="14" s="1"/>
  <c r="AF592" i="14" s="1"/>
  <c r="AF593" i="14" s="1"/>
  <c r="AF594" i="14" s="1"/>
  <c r="AF595" i="14" s="1"/>
  <c r="AF596" i="14" s="1"/>
  <c r="AF597" i="14" s="1"/>
  <c r="AF598" i="14" s="1"/>
  <c r="AF599" i="14" s="1"/>
  <c r="AF600" i="14" s="1"/>
  <c r="AF601" i="14" s="1"/>
  <c r="AF602" i="14" s="1"/>
  <c r="AF603" i="14" s="1"/>
  <c r="AF604" i="14" s="1"/>
  <c r="AF605" i="14" s="1"/>
  <c r="AF606" i="14" s="1"/>
  <c r="AF607" i="14" s="1"/>
  <c r="AF608" i="14" s="1"/>
  <c r="AF609" i="14" s="1"/>
  <c r="AF610" i="14" s="1"/>
  <c r="AF611" i="14" s="1"/>
  <c r="AF612" i="14" s="1"/>
  <c r="AF613" i="14" s="1"/>
  <c r="AF614" i="14" s="1"/>
  <c r="AF615" i="14" s="1"/>
  <c r="AF616" i="14" s="1"/>
  <c r="AF617" i="14" s="1"/>
  <c r="AF618" i="14" s="1"/>
  <c r="AF619" i="14" s="1"/>
  <c r="AF620" i="14" s="1"/>
  <c r="AF621" i="14" s="1"/>
  <c r="AF622" i="14" s="1"/>
  <c r="AF623" i="14" s="1"/>
  <c r="AF624" i="14" s="1"/>
  <c r="AF625" i="14" s="1"/>
  <c r="AF626" i="14" s="1"/>
  <c r="AF627" i="14" s="1"/>
  <c r="AF628" i="14" s="1"/>
  <c r="AF629" i="14" s="1"/>
  <c r="AF630" i="14" s="1"/>
  <c r="AF631" i="14" s="1"/>
  <c r="AF632" i="14" s="1"/>
  <c r="AF633" i="14" s="1"/>
  <c r="AF634" i="14" s="1"/>
  <c r="AF635" i="14" s="1"/>
  <c r="AF636" i="14" s="1"/>
  <c r="AF637" i="14" s="1"/>
  <c r="AF638" i="14" s="1"/>
  <c r="AF639" i="14" s="1"/>
  <c r="AF640" i="14" s="1"/>
  <c r="AF641" i="14" s="1"/>
  <c r="AF642" i="14" s="1"/>
  <c r="AF643" i="14" s="1"/>
  <c r="AF644" i="14" s="1"/>
  <c r="AF645" i="14" s="1"/>
  <c r="AF646" i="14" s="1"/>
  <c r="AF647" i="14" s="1"/>
  <c r="AF648" i="14" s="1"/>
  <c r="AF649" i="14" s="1"/>
  <c r="AF650" i="14" s="1"/>
  <c r="AF651" i="14" s="1"/>
  <c r="AF652" i="14" s="1"/>
  <c r="AF653" i="14" s="1"/>
  <c r="AF654" i="14" s="1"/>
  <c r="AF655" i="14" s="1"/>
  <c r="AF656" i="14" s="1"/>
  <c r="AF657" i="14" s="1"/>
  <c r="AF658" i="14" s="1"/>
  <c r="AF659" i="14" s="1"/>
  <c r="AF660" i="14" s="1"/>
  <c r="AF661" i="14" s="1"/>
  <c r="AF662" i="14" s="1"/>
  <c r="AF663" i="14" s="1"/>
  <c r="AF664" i="14" s="1"/>
  <c r="AF665" i="14" s="1"/>
  <c r="AF666" i="14" s="1"/>
  <c r="AF667" i="14" s="1"/>
  <c r="AF668" i="14" s="1"/>
  <c r="AF669" i="14" s="1"/>
  <c r="AF670" i="14" s="1"/>
  <c r="AF671" i="14" s="1"/>
  <c r="AF672" i="14" s="1"/>
  <c r="AF673" i="14" s="1"/>
  <c r="AF674" i="14" s="1"/>
  <c r="AF675" i="14" s="1"/>
  <c r="AF676" i="14" s="1"/>
  <c r="AF677" i="14" s="1"/>
  <c r="AF678" i="14" s="1"/>
  <c r="AF679" i="14" s="1"/>
  <c r="AF680" i="14" s="1"/>
  <c r="AF681" i="14" s="1"/>
  <c r="AF682" i="14" s="1"/>
  <c r="AF683" i="14" s="1"/>
  <c r="AF684" i="14" s="1"/>
  <c r="AF685" i="14" s="1"/>
  <c r="AF686" i="14" s="1"/>
  <c r="AF687" i="14" s="1"/>
  <c r="AF688" i="14" s="1"/>
  <c r="AF689" i="14" s="1"/>
  <c r="AF690" i="14" s="1"/>
  <c r="AF691" i="14" s="1"/>
  <c r="AF692" i="14" s="1"/>
  <c r="AF693" i="14" s="1"/>
  <c r="AF694" i="14" s="1"/>
  <c r="AF695" i="14" s="1"/>
  <c r="AF696" i="14" s="1"/>
  <c r="AF697" i="14" s="1"/>
  <c r="AF698" i="14" s="1"/>
  <c r="AF699" i="14" s="1"/>
  <c r="AF700" i="14" s="1"/>
  <c r="AF701" i="14" s="1"/>
  <c r="AF702" i="14" s="1"/>
  <c r="AF703" i="14" s="1"/>
  <c r="AF704" i="14" s="1"/>
  <c r="AF705" i="14" s="1"/>
  <c r="AF706" i="14" s="1"/>
  <c r="AF707" i="14" s="1"/>
  <c r="AF708" i="14" s="1"/>
  <c r="AF709" i="14" s="1"/>
  <c r="AF710" i="14" s="1"/>
  <c r="AF711" i="14" s="1"/>
  <c r="AF712" i="14" s="1"/>
  <c r="AF713" i="14" s="1"/>
  <c r="AF714" i="14" s="1"/>
  <c r="AF715" i="14" s="1"/>
  <c r="AF716" i="14" s="1"/>
  <c r="AF717" i="14" s="1"/>
  <c r="AF718" i="14" s="1"/>
  <c r="AF719" i="14" s="1"/>
  <c r="AF720" i="14" s="1"/>
  <c r="AF721" i="14" s="1"/>
  <c r="AF722" i="14" s="1"/>
  <c r="AF723" i="14" s="1"/>
  <c r="AF724" i="14" s="1"/>
  <c r="AF725" i="14" s="1"/>
  <c r="AF726" i="14" s="1"/>
  <c r="AF727" i="14" s="1"/>
  <c r="AF728" i="14" s="1"/>
  <c r="AF729" i="14" s="1"/>
  <c r="AF730" i="14" s="1"/>
  <c r="AF731" i="14" s="1"/>
  <c r="AF732" i="14" s="1"/>
  <c r="AF733" i="14" s="1"/>
  <c r="AF734" i="14" s="1"/>
  <c r="AF735" i="14" s="1"/>
  <c r="AF736" i="14" s="1"/>
  <c r="AF737" i="14" s="1"/>
  <c r="AF738" i="14" s="1"/>
  <c r="AF739" i="14" s="1"/>
  <c r="AF740" i="14" s="1"/>
  <c r="AF741" i="14" s="1"/>
  <c r="AF742" i="14" s="1"/>
  <c r="AF743" i="14" s="1"/>
  <c r="AF744" i="14" s="1"/>
  <c r="AF745" i="14" s="1"/>
  <c r="AF746" i="14" s="1"/>
  <c r="AF747" i="14" s="1"/>
  <c r="AF748" i="14" s="1"/>
  <c r="AF749" i="14" s="1"/>
  <c r="AF750" i="14" s="1"/>
  <c r="AF751" i="14" s="1"/>
  <c r="AF752" i="14" s="1"/>
  <c r="AF753" i="14" s="1"/>
  <c r="AF754" i="14" s="1"/>
  <c r="AF755" i="14" s="1"/>
  <c r="AF756" i="14" s="1"/>
  <c r="AF757" i="14" s="1"/>
  <c r="AF758" i="14" s="1"/>
  <c r="AF759" i="14" s="1"/>
  <c r="AF760" i="14" s="1"/>
  <c r="AF761" i="14" s="1"/>
  <c r="AF762" i="14" s="1"/>
  <c r="AF763" i="14" s="1"/>
  <c r="AF764" i="14" s="1"/>
  <c r="AF765" i="14" s="1"/>
  <c r="AF766" i="14" s="1"/>
  <c r="AF767" i="14" s="1"/>
  <c r="AF768" i="14" s="1"/>
  <c r="AF769" i="14" s="1"/>
  <c r="AF770" i="14" s="1"/>
  <c r="AF771" i="14" s="1"/>
  <c r="AF772" i="14" s="1"/>
  <c r="AF773" i="14" s="1"/>
  <c r="AF774" i="14" s="1"/>
  <c r="AF775" i="14" s="1"/>
  <c r="AF776" i="14" s="1"/>
  <c r="AF777" i="14" s="1"/>
  <c r="AF778" i="14" s="1"/>
  <c r="AF779" i="14" s="1"/>
  <c r="AF780" i="14" s="1"/>
  <c r="AF781" i="14" s="1"/>
  <c r="AF782" i="14" s="1"/>
  <c r="AF783" i="14" s="1"/>
  <c r="AF784" i="14" s="1"/>
  <c r="AF785" i="14" s="1"/>
  <c r="AF786" i="14" s="1"/>
  <c r="AF787" i="14" s="1"/>
  <c r="AF788" i="14" s="1"/>
  <c r="AF789" i="14" s="1"/>
  <c r="AF790" i="14" s="1"/>
  <c r="AF791" i="14" s="1"/>
  <c r="AF792" i="14" s="1"/>
  <c r="AF793" i="14" s="1"/>
  <c r="AF794" i="14" s="1"/>
  <c r="AF795" i="14" s="1"/>
  <c r="AF796" i="14" s="1"/>
  <c r="AF797" i="14" s="1"/>
  <c r="AF798" i="14" s="1"/>
  <c r="AF799" i="14" s="1"/>
  <c r="AF800" i="14" s="1"/>
  <c r="AF801" i="14" s="1"/>
  <c r="AF802" i="14" s="1"/>
  <c r="AF803" i="14" s="1"/>
  <c r="AF804" i="14" s="1"/>
  <c r="AF805" i="14" s="1"/>
  <c r="AF806" i="14" s="1"/>
  <c r="AF807" i="14" s="1"/>
  <c r="AF808" i="14" s="1"/>
  <c r="AF809" i="14" s="1"/>
  <c r="AF810" i="14" s="1"/>
  <c r="AF811" i="14" s="1"/>
  <c r="AF812" i="14" s="1"/>
  <c r="AF813" i="14" s="1"/>
  <c r="AF814" i="14" s="1"/>
  <c r="AF815" i="14" s="1"/>
  <c r="AF816" i="14" s="1"/>
  <c r="AF817" i="14" s="1"/>
  <c r="AF818" i="14" s="1"/>
  <c r="AF819" i="14" s="1"/>
  <c r="AF820" i="14" s="1"/>
  <c r="AF821" i="14" s="1"/>
  <c r="AF822" i="14" s="1"/>
  <c r="AF823" i="14" s="1"/>
  <c r="AF824" i="14" s="1"/>
  <c r="AF825" i="14" s="1"/>
  <c r="AF826" i="14" s="1"/>
  <c r="AF827" i="14" s="1"/>
  <c r="AF828" i="14" s="1"/>
  <c r="AF829" i="14" s="1"/>
  <c r="AF830" i="14" s="1"/>
  <c r="AF831" i="14" s="1"/>
  <c r="AF832" i="14" s="1"/>
  <c r="AF833" i="14" s="1"/>
  <c r="AF834" i="14" s="1"/>
  <c r="AF835" i="14" s="1"/>
  <c r="AF836" i="14" s="1"/>
  <c r="AF837" i="14" s="1"/>
  <c r="AF838" i="14" s="1"/>
  <c r="AF839" i="14" s="1"/>
  <c r="AF840" i="14" s="1"/>
  <c r="AF841" i="14" s="1"/>
  <c r="AF842" i="14" s="1"/>
  <c r="AF843" i="14" s="1"/>
  <c r="AF844" i="14" s="1"/>
  <c r="AF845" i="14" s="1"/>
  <c r="AF846" i="14" s="1"/>
  <c r="AF847" i="14" s="1"/>
  <c r="AF848" i="14" s="1"/>
  <c r="AF849" i="14" s="1"/>
  <c r="AF850" i="14" s="1"/>
  <c r="AF851" i="14" s="1"/>
  <c r="AF852" i="14" s="1"/>
  <c r="AF853" i="14" s="1"/>
  <c r="AF854" i="14" s="1"/>
  <c r="AF855" i="14" s="1"/>
  <c r="AF856" i="14" s="1"/>
  <c r="AF857" i="14" s="1"/>
  <c r="AF858" i="14" s="1"/>
  <c r="AF859" i="14" s="1"/>
  <c r="AF860" i="14" s="1"/>
  <c r="AF861" i="14" s="1"/>
  <c r="AF862" i="14" s="1"/>
  <c r="AF863" i="14" s="1"/>
  <c r="AF864" i="14" s="1"/>
  <c r="AF865" i="14" s="1"/>
  <c r="AF866" i="14" s="1"/>
  <c r="AF867" i="14" s="1"/>
  <c r="AF868" i="14" s="1"/>
  <c r="AF869" i="14" s="1"/>
  <c r="AF870" i="14" s="1"/>
  <c r="AF871" i="14" s="1"/>
  <c r="AF872" i="14" s="1"/>
  <c r="AF873" i="14" s="1"/>
  <c r="AF874" i="14" s="1"/>
  <c r="AF875" i="14" s="1"/>
  <c r="AF876" i="14" s="1"/>
  <c r="AF877" i="14" s="1"/>
  <c r="AF878" i="14" s="1"/>
  <c r="AF879" i="14" s="1"/>
  <c r="AF880" i="14" s="1"/>
  <c r="AF881" i="14" s="1"/>
  <c r="AF882" i="14" s="1"/>
  <c r="AF883" i="14" s="1"/>
  <c r="AF884" i="14" s="1"/>
  <c r="AF885" i="14" s="1"/>
  <c r="AF886" i="14" s="1"/>
  <c r="AF887" i="14" s="1"/>
  <c r="AF888" i="14" s="1"/>
  <c r="AF889" i="14" s="1"/>
  <c r="AF890" i="14" s="1"/>
  <c r="AF891" i="14" s="1"/>
  <c r="AF892" i="14" s="1"/>
  <c r="AF893" i="14" s="1"/>
  <c r="AF894" i="14" s="1"/>
  <c r="AF895" i="14" s="1"/>
  <c r="AF896" i="14" s="1"/>
  <c r="AF897" i="14" s="1"/>
  <c r="AF898" i="14" s="1"/>
  <c r="AF899" i="14" s="1"/>
  <c r="AF900" i="14" s="1"/>
  <c r="AF901" i="14" s="1"/>
  <c r="AF902" i="14" s="1"/>
  <c r="AF903" i="14" s="1"/>
  <c r="AF904" i="14" s="1"/>
  <c r="AF905" i="14" s="1"/>
  <c r="AF906" i="14" s="1"/>
  <c r="AF907" i="14" s="1"/>
  <c r="AF908" i="14" s="1"/>
  <c r="AF909" i="14" s="1"/>
  <c r="AF910" i="14" s="1"/>
  <c r="AF911" i="14" s="1"/>
  <c r="AF912" i="14" s="1"/>
  <c r="AF913" i="14" s="1"/>
  <c r="AF914" i="14" s="1"/>
  <c r="AF915" i="14" s="1"/>
  <c r="AF916" i="14" s="1"/>
  <c r="AF917" i="14" s="1"/>
  <c r="AF918" i="14" s="1"/>
  <c r="AF919" i="14" s="1"/>
  <c r="AF920" i="14" s="1"/>
  <c r="AF921" i="14" s="1"/>
  <c r="AF922" i="14" s="1"/>
  <c r="AF923" i="14" s="1"/>
  <c r="AF924" i="14" s="1"/>
  <c r="AF925" i="14" s="1"/>
  <c r="AF926" i="14" s="1"/>
  <c r="AF927" i="14" s="1"/>
  <c r="AF928" i="14" s="1"/>
  <c r="AF929" i="14" s="1"/>
  <c r="AF930" i="14" s="1"/>
  <c r="AF931" i="14" s="1"/>
  <c r="AF932" i="14" s="1"/>
  <c r="AF933" i="14" s="1"/>
  <c r="AF934" i="14" s="1"/>
  <c r="AF935" i="14" s="1"/>
  <c r="AF936" i="14" s="1"/>
  <c r="AF937" i="14" s="1"/>
  <c r="AF938" i="14" s="1"/>
  <c r="AF939" i="14" s="1"/>
  <c r="AF940" i="14" s="1"/>
  <c r="AF941" i="14" s="1"/>
  <c r="AF942" i="14" s="1"/>
  <c r="AF943" i="14" s="1"/>
  <c r="AF944" i="14" s="1"/>
  <c r="AF945" i="14" s="1"/>
  <c r="AF946" i="14" s="1"/>
  <c r="AF947" i="14" s="1"/>
  <c r="AF948" i="14" s="1"/>
  <c r="AF949" i="14" s="1"/>
  <c r="AF950" i="14" s="1"/>
  <c r="AF951" i="14" s="1"/>
  <c r="AF952" i="14" s="1"/>
  <c r="AF953" i="14" s="1"/>
  <c r="AF954" i="14" s="1"/>
  <c r="AF955" i="14" s="1"/>
  <c r="AF956" i="14" s="1"/>
  <c r="AF957" i="14" s="1"/>
  <c r="AF958" i="14" s="1"/>
  <c r="AF959" i="14" s="1"/>
  <c r="AF960" i="14" s="1"/>
  <c r="AF961" i="14" s="1"/>
  <c r="AF962" i="14" s="1"/>
  <c r="AF963" i="14" s="1"/>
  <c r="AF964" i="14" s="1"/>
  <c r="AF965" i="14" s="1"/>
  <c r="AF966" i="14" s="1"/>
  <c r="AF967" i="14" s="1"/>
  <c r="AF968" i="14" s="1"/>
  <c r="AF969" i="14" s="1"/>
  <c r="AF970" i="14" s="1"/>
  <c r="AF971" i="14" s="1"/>
  <c r="AF972" i="14" s="1"/>
  <c r="AF973" i="14" s="1"/>
  <c r="AF974" i="14" s="1"/>
  <c r="AF975" i="14" s="1"/>
  <c r="AF976" i="14" s="1"/>
  <c r="AF977" i="14" s="1"/>
  <c r="AF978" i="14" s="1"/>
  <c r="AF979" i="14" s="1"/>
  <c r="AF980" i="14" s="1"/>
  <c r="AF981" i="14" s="1"/>
  <c r="AF982" i="14" s="1"/>
  <c r="AF983" i="14" s="1"/>
  <c r="AF984" i="14" s="1"/>
  <c r="AF985" i="14" s="1"/>
  <c r="AF986" i="14" s="1"/>
  <c r="AF987" i="14" s="1"/>
  <c r="AF988" i="14" s="1"/>
  <c r="AF989" i="14" s="1"/>
  <c r="AF990" i="14" s="1"/>
  <c r="AF991" i="14" s="1"/>
  <c r="AF992" i="14" s="1"/>
  <c r="AF993" i="14" s="1"/>
  <c r="AF994" i="14" s="1"/>
  <c r="AF995" i="14" s="1"/>
  <c r="AF996" i="14" s="1"/>
  <c r="AF997" i="14" s="1"/>
  <c r="AF998" i="14" s="1"/>
  <c r="AF999" i="14" s="1"/>
  <c r="AF1000" i="14" s="1"/>
  <c r="AF1001" i="14" s="1"/>
  <c r="AF1002" i="14" s="1"/>
  <c r="AF1003" i="14" s="1"/>
  <c r="AF1004" i="14" s="1"/>
  <c r="AF1005" i="14" s="1"/>
  <c r="AF1006" i="14" s="1"/>
  <c r="AF1007" i="14" s="1"/>
  <c r="AF1008" i="14" s="1"/>
  <c r="AF1009" i="14" s="1"/>
  <c r="AF1010" i="14" s="1"/>
  <c r="AF1011" i="14" s="1"/>
  <c r="AF1012" i="14" s="1"/>
  <c r="AF1013" i="14" s="1"/>
  <c r="AF1014" i="14" s="1"/>
  <c r="AF1015" i="14" s="1"/>
  <c r="AF1016" i="14" s="1"/>
  <c r="AF1017" i="14" s="1"/>
  <c r="AF1018" i="14" s="1"/>
  <c r="AF1019" i="14" s="1"/>
  <c r="AF1020" i="14" s="1"/>
  <c r="AF1021" i="14" s="1"/>
  <c r="AF1022" i="14" s="1"/>
  <c r="AF1023" i="14" s="1"/>
  <c r="AF1024" i="14" s="1"/>
  <c r="AF1025" i="14" s="1"/>
  <c r="AF1026" i="14" s="1"/>
  <c r="AF1027" i="14" s="1"/>
  <c r="AF1028" i="14" s="1"/>
  <c r="AF1029" i="14" s="1"/>
  <c r="AF1030" i="14" s="1"/>
  <c r="AF1031" i="14" s="1"/>
  <c r="AF1032" i="14" s="1"/>
  <c r="AF1033" i="14" s="1"/>
  <c r="AF1034" i="14" s="1"/>
  <c r="AF1035" i="14" s="1"/>
  <c r="AF1036" i="14" s="1"/>
  <c r="AF1037" i="14" s="1"/>
  <c r="AF1038" i="14" s="1"/>
  <c r="AF1039" i="14" s="1"/>
  <c r="AF1040" i="14" s="1"/>
  <c r="AF1041" i="14" s="1"/>
  <c r="AF1042" i="14" s="1"/>
  <c r="AF1043" i="14" s="1"/>
  <c r="AF1044" i="14" s="1"/>
  <c r="AF1045" i="14" s="1"/>
  <c r="AF1046" i="14" s="1"/>
  <c r="AF1047" i="14" s="1"/>
  <c r="AF1048" i="14" s="1"/>
  <c r="AF1049" i="14" s="1"/>
  <c r="AF1050" i="14" s="1"/>
  <c r="AF1051" i="14" s="1"/>
  <c r="AF1052" i="14" s="1"/>
  <c r="AF1053" i="14" s="1"/>
  <c r="AF1054" i="14" s="1"/>
  <c r="AF1055" i="14" s="1"/>
  <c r="AF1056" i="14" s="1"/>
  <c r="AF1057" i="14" s="1"/>
  <c r="AF1058" i="14" s="1"/>
  <c r="AF1059" i="14" s="1"/>
  <c r="AF1060" i="14" s="1"/>
  <c r="AF1061" i="14" s="1"/>
  <c r="AF1062" i="14" s="1"/>
  <c r="AF1063" i="14" s="1"/>
  <c r="AF1064" i="14" s="1"/>
  <c r="AF1065" i="14" s="1"/>
  <c r="AF1066" i="14" s="1"/>
  <c r="AF1067" i="14" s="1"/>
  <c r="AF1068" i="14" s="1"/>
  <c r="AF1069" i="14" s="1"/>
  <c r="AF1070" i="14" s="1"/>
  <c r="AF1071" i="14" s="1"/>
  <c r="AF1072" i="14" s="1"/>
  <c r="AF1073" i="14" s="1"/>
  <c r="AF1074" i="14" s="1"/>
  <c r="AF1075" i="14" s="1"/>
  <c r="AF1076" i="14" s="1"/>
  <c r="AF1077" i="14" s="1"/>
  <c r="AF1078" i="14" s="1"/>
  <c r="AF1079" i="14" s="1"/>
  <c r="AF1080" i="14" s="1"/>
  <c r="AF1081" i="14" s="1"/>
  <c r="AF1082" i="14" s="1"/>
  <c r="AF1083" i="14" s="1"/>
  <c r="AF1084" i="14" s="1"/>
  <c r="AF1085" i="14" s="1"/>
  <c r="AF1086" i="14" s="1"/>
  <c r="AF1087" i="14" s="1"/>
  <c r="AF1088" i="14" s="1"/>
  <c r="AF1089" i="14" s="1"/>
  <c r="AF1090" i="14" s="1"/>
  <c r="AF1091" i="14" s="1"/>
  <c r="AF1092" i="14" s="1"/>
  <c r="AF1093" i="14" s="1"/>
  <c r="AF1094" i="14" s="1"/>
  <c r="AF1095" i="14" s="1"/>
  <c r="AF1096" i="14" s="1"/>
  <c r="AF1097" i="14" s="1"/>
  <c r="AF1098" i="14" s="1"/>
  <c r="AF1099" i="14" s="1"/>
  <c r="AF1100" i="14" s="1"/>
  <c r="AF1101" i="14" s="1"/>
  <c r="AF1102" i="14" s="1"/>
  <c r="AF1103" i="14" s="1"/>
  <c r="AF1104" i="14" s="1"/>
  <c r="AF1105" i="14" s="1"/>
  <c r="AF1106" i="14" s="1"/>
  <c r="AF1107" i="14" s="1"/>
  <c r="AF1108" i="14" s="1"/>
  <c r="AF1109" i="14" s="1"/>
  <c r="AF1110" i="14" s="1"/>
  <c r="AF1111" i="14" s="1"/>
  <c r="AF1112" i="14" s="1"/>
  <c r="AF1113" i="14" s="1"/>
  <c r="AF1114" i="14" s="1"/>
  <c r="AF1115" i="14" s="1"/>
  <c r="AF1116" i="14" s="1"/>
  <c r="AF1117" i="14" s="1"/>
  <c r="AF1118" i="14" s="1"/>
  <c r="AF1119" i="14" s="1"/>
  <c r="AF1120" i="14" s="1"/>
  <c r="AF1121" i="14" s="1"/>
  <c r="AF1122" i="14" s="1"/>
  <c r="AF1123" i="14" s="1"/>
  <c r="AF1124" i="14" s="1"/>
  <c r="AF1125" i="14" s="1"/>
  <c r="AF1126" i="14" s="1"/>
  <c r="AF1127" i="14" s="1"/>
  <c r="AF1128" i="14" s="1"/>
  <c r="AF1129" i="14" s="1"/>
  <c r="AF1130" i="14" s="1"/>
  <c r="AF1131" i="14" s="1"/>
  <c r="AF1132" i="14" s="1"/>
  <c r="AF1133" i="14" s="1"/>
  <c r="AF1134" i="14" s="1"/>
  <c r="AF1135" i="14" s="1"/>
  <c r="AF1136" i="14" s="1"/>
  <c r="AF1137" i="14" s="1"/>
  <c r="AF1138" i="14" s="1"/>
  <c r="AF1139" i="14" s="1"/>
  <c r="AF1140" i="14" s="1"/>
  <c r="AF1141" i="14" s="1"/>
  <c r="AF1142" i="14" s="1"/>
  <c r="AF1143" i="14" s="1"/>
  <c r="AF1144" i="14" s="1"/>
  <c r="AF1145" i="14" s="1"/>
  <c r="AF1146" i="14" s="1"/>
  <c r="AF1147" i="14" s="1"/>
  <c r="AF1148" i="14" s="1"/>
  <c r="AF1149" i="14" s="1"/>
  <c r="AF1150" i="14" s="1"/>
  <c r="AF1151" i="14" s="1"/>
  <c r="AF1152" i="14" s="1"/>
  <c r="AF1153" i="14" s="1"/>
  <c r="AF1154" i="14" s="1"/>
  <c r="AF1155" i="14" s="1"/>
  <c r="AF1156" i="14" s="1"/>
  <c r="AF1157" i="14" s="1"/>
  <c r="AF1158" i="14" s="1"/>
  <c r="AF1159" i="14" s="1"/>
  <c r="AF1160" i="14" s="1"/>
  <c r="AF1161" i="14" s="1"/>
  <c r="AF1162" i="14" s="1"/>
  <c r="AF1163" i="14" s="1"/>
  <c r="AF1164" i="14" s="1"/>
  <c r="AF1165" i="14" s="1"/>
  <c r="AF1166" i="14" s="1"/>
  <c r="AF1167" i="14" s="1"/>
  <c r="AF1168" i="14" s="1"/>
  <c r="AF1169" i="14" s="1"/>
  <c r="AF1170" i="14" s="1"/>
  <c r="AF1171" i="14" s="1"/>
  <c r="AF1172" i="14" s="1"/>
  <c r="AF1173" i="14" s="1"/>
  <c r="AF1174" i="14" s="1"/>
  <c r="AF1175" i="14" s="1"/>
  <c r="AF1176" i="14" s="1"/>
  <c r="AF1177" i="14" s="1"/>
  <c r="AF1178" i="14" s="1"/>
  <c r="AF1179" i="14" s="1"/>
  <c r="AF1180" i="14" s="1"/>
  <c r="AF1181" i="14" s="1"/>
  <c r="AF1182" i="14" s="1"/>
  <c r="AF1183" i="14" s="1"/>
  <c r="AF1184" i="14" s="1"/>
  <c r="AF1185" i="14" s="1"/>
  <c r="AF1186" i="14" s="1"/>
  <c r="AF1187" i="14" s="1"/>
  <c r="AF1188" i="14" s="1"/>
  <c r="AF1189" i="14" s="1"/>
  <c r="AF1190" i="14" s="1"/>
  <c r="AF1191" i="14" s="1"/>
  <c r="AF1192" i="14" s="1"/>
  <c r="AF1193" i="14" s="1"/>
  <c r="AF1194" i="14" s="1"/>
  <c r="AF1195" i="14" s="1"/>
  <c r="AF1196" i="14" s="1"/>
  <c r="AF1197" i="14" s="1"/>
  <c r="AF1198" i="14" s="1"/>
  <c r="AF1199" i="14" s="1"/>
  <c r="AF1200" i="14" s="1"/>
  <c r="AF1201" i="14" s="1"/>
  <c r="AF1202" i="14" s="1"/>
  <c r="AF1203" i="14" s="1"/>
  <c r="AF1204" i="14" s="1"/>
  <c r="AF1205" i="14" s="1"/>
  <c r="AF1206" i="14" s="1"/>
  <c r="AF1207" i="14" s="1"/>
  <c r="AF1208" i="14" s="1"/>
  <c r="AF1209" i="14" s="1"/>
  <c r="AF1210" i="14" s="1"/>
  <c r="AF1211" i="14" s="1"/>
  <c r="AF1212" i="14" s="1"/>
  <c r="AF1213" i="14" s="1"/>
  <c r="AF1214" i="14" s="1"/>
  <c r="AF1215" i="14" s="1"/>
  <c r="AF1216" i="14" s="1"/>
  <c r="AF1217" i="14" s="1"/>
  <c r="AF1218" i="14" s="1"/>
  <c r="AF1219" i="14" s="1"/>
  <c r="AF1220" i="14" s="1"/>
  <c r="AF1221" i="14" s="1"/>
  <c r="AF1222" i="14" s="1"/>
  <c r="AF1223" i="14" s="1"/>
  <c r="AF1224" i="14" s="1"/>
  <c r="AF1225" i="14" s="1"/>
  <c r="AF1226" i="14" s="1"/>
  <c r="AF1227" i="14" s="1"/>
  <c r="AF1228" i="14" s="1"/>
  <c r="AF1229" i="14" s="1"/>
  <c r="AF1230" i="14" s="1"/>
  <c r="AF1231" i="14" s="1"/>
  <c r="AF1232" i="14" s="1"/>
  <c r="AF1233" i="14" s="1"/>
  <c r="AF1234" i="14" s="1"/>
  <c r="AF1235" i="14" s="1"/>
  <c r="AF1236" i="14" s="1"/>
  <c r="AF1237" i="14" s="1"/>
  <c r="AF1238" i="14" s="1"/>
  <c r="AF1239" i="14" s="1"/>
  <c r="AF1240" i="14" s="1"/>
  <c r="AF1241" i="14" s="1"/>
  <c r="AF1242" i="14" s="1"/>
  <c r="AF1243" i="14" s="1"/>
  <c r="AF1244" i="14" s="1"/>
  <c r="AE2" i="14"/>
  <c r="AE3" i="14" s="1"/>
  <c r="AE4" i="14" s="1"/>
  <c r="AE5" i="14" s="1"/>
  <c r="AE6" i="14" s="1"/>
  <c r="AE7" i="14" s="1"/>
  <c r="AE8" i="14" s="1"/>
  <c r="AE9" i="14" s="1"/>
  <c r="AE10" i="14" s="1"/>
  <c r="AE11" i="14" s="1"/>
  <c r="AE12" i="14" s="1"/>
  <c r="AE13" i="14" s="1"/>
  <c r="AE14" i="14" s="1"/>
  <c r="AE15" i="14" s="1"/>
  <c r="AE16" i="14" s="1"/>
  <c r="AE17" i="14" s="1"/>
  <c r="AE18" i="14" s="1"/>
  <c r="AE19" i="14" s="1"/>
  <c r="AE20" i="14" s="1"/>
  <c r="AE21" i="14" s="1"/>
  <c r="AE22" i="14" s="1"/>
  <c r="AE23" i="14" s="1"/>
  <c r="AE24" i="14" s="1"/>
  <c r="AE25" i="14" s="1"/>
  <c r="AE26" i="14" s="1"/>
  <c r="AE27" i="14" s="1"/>
  <c r="AE28" i="14" s="1"/>
  <c r="AE29" i="14" s="1"/>
  <c r="AE30" i="14" s="1"/>
  <c r="AE31" i="14" s="1"/>
  <c r="AE32" i="14" s="1"/>
  <c r="AE33" i="14" s="1"/>
  <c r="AE34" i="14" s="1"/>
  <c r="AE35" i="14" s="1"/>
  <c r="AE36" i="14" s="1"/>
  <c r="AE37" i="14" s="1"/>
  <c r="AE38" i="14" s="1"/>
  <c r="AE39" i="14" s="1"/>
  <c r="AE40" i="14" s="1"/>
  <c r="AE41" i="14" s="1"/>
  <c r="AE42" i="14" s="1"/>
  <c r="AE43" i="14" s="1"/>
  <c r="AE44" i="14" s="1"/>
  <c r="AE45" i="14" s="1"/>
  <c r="AE46" i="14" s="1"/>
  <c r="AE47" i="14" s="1"/>
  <c r="AE48" i="14" s="1"/>
  <c r="AE49" i="14" s="1"/>
  <c r="AE50" i="14" s="1"/>
  <c r="AE51" i="14" s="1"/>
  <c r="AE52" i="14" s="1"/>
  <c r="AE53" i="14" s="1"/>
  <c r="AE54" i="14" s="1"/>
  <c r="AE55" i="14" s="1"/>
  <c r="AE56" i="14" s="1"/>
  <c r="AE57" i="14" s="1"/>
  <c r="AE58" i="14" s="1"/>
  <c r="AE59" i="14" s="1"/>
  <c r="AE60" i="14" s="1"/>
  <c r="AE61" i="14" s="1"/>
  <c r="AE62" i="14" s="1"/>
  <c r="AE63" i="14" s="1"/>
  <c r="AE64" i="14" s="1"/>
  <c r="AE65" i="14" s="1"/>
  <c r="AE66" i="14" s="1"/>
  <c r="AE67" i="14" s="1"/>
  <c r="AE68" i="14" s="1"/>
  <c r="AE69" i="14" s="1"/>
  <c r="AE70" i="14" s="1"/>
  <c r="AE71" i="14" s="1"/>
  <c r="AE72" i="14" s="1"/>
  <c r="AE73" i="14" s="1"/>
  <c r="AE74" i="14" s="1"/>
  <c r="AE75" i="14" s="1"/>
  <c r="AE76" i="14" s="1"/>
  <c r="AE77" i="14" s="1"/>
  <c r="AE78" i="14" s="1"/>
  <c r="AE79" i="14" s="1"/>
  <c r="AE80" i="14" s="1"/>
  <c r="AE81" i="14" s="1"/>
  <c r="AE82" i="14" s="1"/>
  <c r="AE83" i="14" s="1"/>
  <c r="AE84" i="14" s="1"/>
  <c r="AE85" i="14" s="1"/>
  <c r="AE86" i="14" s="1"/>
  <c r="AE87" i="14" s="1"/>
  <c r="AE88" i="14" s="1"/>
  <c r="AE89" i="14" s="1"/>
  <c r="AE90" i="14" s="1"/>
  <c r="AE91" i="14" s="1"/>
  <c r="AE92" i="14" s="1"/>
  <c r="AE93" i="14" s="1"/>
  <c r="AE94" i="14" s="1"/>
  <c r="AE95" i="14" s="1"/>
  <c r="AE96" i="14" s="1"/>
  <c r="AE97" i="14" s="1"/>
  <c r="AE98" i="14" s="1"/>
  <c r="AE99" i="14" s="1"/>
  <c r="AE100" i="14" s="1"/>
  <c r="AE101" i="14" s="1"/>
  <c r="AE102" i="14" s="1"/>
  <c r="AE103" i="14" s="1"/>
  <c r="AE104" i="14" s="1"/>
  <c r="AE105" i="14" s="1"/>
  <c r="AE106" i="14" s="1"/>
  <c r="AE107" i="14" s="1"/>
  <c r="AE108" i="14" s="1"/>
  <c r="AE109" i="14" s="1"/>
  <c r="AE110" i="14" s="1"/>
  <c r="AE111" i="14" s="1"/>
  <c r="AE112" i="14" s="1"/>
  <c r="AE113" i="14" s="1"/>
  <c r="AE114" i="14" s="1"/>
  <c r="AE115" i="14" s="1"/>
  <c r="AE116" i="14" s="1"/>
  <c r="AE117" i="14" s="1"/>
  <c r="AE118" i="14" s="1"/>
  <c r="AE119" i="14" s="1"/>
  <c r="AE120" i="14" s="1"/>
  <c r="AE121" i="14" s="1"/>
  <c r="AE122" i="14" s="1"/>
  <c r="AE123" i="14" s="1"/>
  <c r="AE124" i="14" s="1"/>
  <c r="AE125" i="14" s="1"/>
  <c r="AE126" i="14" s="1"/>
  <c r="AE127" i="14" s="1"/>
  <c r="AE128" i="14" s="1"/>
  <c r="AE129" i="14" s="1"/>
  <c r="AE130" i="14" s="1"/>
  <c r="AE131" i="14" s="1"/>
  <c r="AE132" i="14" s="1"/>
  <c r="AE133" i="14" s="1"/>
  <c r="AE134" i="14" s="1"/>
  <c r="AE135" i="14" s="1"/>
  <c r="AE136" i="14" s="1"/>
  <c r="AE137" i="14" s="1"/>
  <c r="AE138" i="14" s="1"/>
  <c r="AE139" i="14" s="1"/>
  <c r="AE140" i="14" s="1"/>
  <c r="AE141" i="14" s="1"/>
  <c r="AE142" i="14" s="1"/>
  <c r="AE143" i="14" s="1"/>
  <c r="AE144" i="14" s="1"/>
  <c r="AE145" i="14" s="1"/>
  <c r="AE146" i="14" s="1"/>
  <c r="AE147" i="14" s="1"/>
  <c r="AE148" i="14" s="1"/>
  <c r="AE149" i="14" s="1"/>
  <c r="AE150" i="14" s="1"/>
  <c r="AE151" i="14" s="1"/>
  <c r="AE152" i="14" s="1"/>
  <c r="AE153" i="14" s="1"/>
  <c r="AE154" i="14" s="1"/>
  <c r="AE155" i="14" s="1"/>
  <c r="AE156" i="14" s="1"/>
  <c r="AE157" i="14" s="1"/>
  <c r="AE158" i="14" s="1"/>
  <c r="AE159" i="14" s="1"/>
  <c r="AE160" i="14" s="1"/>
  <c r="AE161" i="14" s="1"/>
  <c r="AE162" i="14" s="1"/>
  <c r="AE163" i="14" s="1"/>
  <c r="AE164" i="14" s="1"/>
  <c r="AE165" i="14" s="1"/>
  <c r="AE166" i="14" s="1"/>
  <c r="AE167" i="14" s="1"/>
  <c r="AE168" i="14" s="1"/>
  <c r="AE169" i="14" s="1"/>
  <c r="AE170" i="14" s="1"/>
  <c r="AE171" i="14" s="1"/>
  <c r="AE172" i="14" s="1"/>
  <c r="AE173" i="14" s="1"/>
  <c r="AE174" i="14" s="1"/>
  <c r="AE175" i="14" s="1"/>
  <c r="AE176" i="14" s="1"/>
  <c r="AE177" i="14" s="1"/>
  <c r="AE178" i="14" s="1"/>
  <c r="AE179" i="14" s="1"/>
  <c r="AE180" i="14" s="1"/>
  <c r="AE181" i="14" s="1"/>
  <c r="AE182" i="14" s="1"/>
  <c r="AE183" i="14" s="1"/>
  <c r="AE184" i="14" s="1"/>
  <c r="AE185" i="14" s="1"/>
  <c r="AE186" i="14" s="1"/>
  <c r="AE187" i="14" s="1"/>
  <c r="AE188" i="14" s="1"/>
  <c r="AE189" i="14" s="1"/>
  <c r="AE190" i="14" s="1"/>
  <c r="AE191" i="14" s="1"/>
  <c r="AE192" i="14" s="1"/>
  <c r="AE193" i="14" s="1"/>
  <c r="AE194" i="14" s="1"/>
  <c r="AE195" i="14" s="1"/>
  <c r="AE196" i="14" s="1"/>
  <c r="AE197" i="14" s="1"/>
  <c r="AE198" i="14" s="1"/>
  <c r="AE199" i="14" s="1"/>
  <c r="AE200" i="14" s="1"/>
  <c r="AE201" i="14" s="1"/>
  <c r="AE202" i="14" s="1"/>
  <c r="AE203" i="14" s="1"/>
  <c r="AE204" i="14" s="1"/>
  <c r="AE205" i="14" s="1"/>
  <c r="AE206" i="14" s="1"/>
  <c r="AE207" i="14" s="1"/>
  <c r="AE208" i="14" s="1"/>
  <c r="AE209" i="14" s="1"/>
  <c r="AE210" i="14" s="1"/>
  <c r="AE211" i="14" s="1"/>
  <c r="AE212" i="14" s="1"/>
  <c r="AE213" i="14" s="1"/>
  <c r="AE214" i="14" s="1"/>
  <c r="AE215" i="14" s="1"/>
  <c r="AE216" i="14" s="1"/>
  <c r="AE217" i="14" s="1"/>
  <c r="AE218" i="14" s="1"/>
  <c r="AE219" i="14" s="1"/>
  <c r="AE220" i="14" s="1"/>
  <c r="AE221" i="14" s="1"/>
  <c r="AE222" i="14" s="1"/>
  <c r="AE223" i="14" s="1"/>
  <c r="AE224" i="14" s="1"/>
  <c r="AE225" i="14" s="1"/>
  <c r="AE226" i="14" s="1"/>
  <c r="AE227" i="14" s="1"/>
  <c r="AE228" i="14" s="1"/>
  <c r="AE229" i="14" s="1"/>
  <c r="AE230" i="14" s="1"/>
  <c r="AE231" i="14" s="1"/>
  <c r="AE232" i="14" s="1"/>
  <c r="AE233" i="14" s="1"/>
  <c r="AE234" i="14" s="1"/>
  <c r="AE235" i="14" s="1"/>
  <c r="AE236" i="14" s="1"/>
  <c r="AE237" i="14" s="1"/>
  <c r="AE238" i="14" s="1"/>
  <c r="AE239" i="14" s="1"/>
  <c r="AE240" i="14" s="1"/>
  <c r="AE241" i="14" s="1"/>
  <c r="AE242" i="14" s="1"/>
  <c r="AE243" i="14" s="1"/>
  <c r="AE244" i="14" s="1"/>
  <c r="AE245" i="14" s="1"/>
  <c r="AE246" i="14" s="1"/>
  <c r="AE247" i="14" s="1"/>
  <c r="AE248" i="14" s="1"/>
  <c r="AE249" i="14" s="1"/>
  <c r="AE250" i="14" s="1"/>
  <c r="AE251" i="14" s="1"/>
  <c r="AE252" i="14" s="1"/>
  <c r="AE253" i="14" s="1"/>
  <c r="AE254" i="14" s="1"/>
  <c r="AE255" i="14" s="1"/>
  <c r="AE256" i="14" s="1"/>
  <c r="AE257" i="14" s="1"/>
  <c r="AE258" i="14" s="1"/>
  <c r="AE259" i="14" s="1"/>
  <c r="AE260" i="14" s="1"/>
  <c r="AE261" i="14" s="1"/>
  <c r="AE262" i="14" s="1"/>
  <c r="AE263" i="14" s="1"/>
  <c r="AE264" i="14" s="1"/>
  <c r="AE265" i="14" s="1"/>
  <c r="AE266" i="14" s="1"/>
  <c r="AE267" i="14" s="1"/>
  <c r="AE268" i="14" s="1"/>
  <c r="AE269" i="14" s="1"/>
  <c r="AE270" i="14" s="1"/>
  <c r="AE271" i="14" s="1"/>
  <c r="AE272" i="14" s="1"/>
  <c r="AE273" i="14" s="1"/>
  <c r="AE274" i="14" s="1"/>
  <c r="AE275" i="14" s="1"/>
  <c r="AE276" i="14" s="1"/>
  <c r="AE277" i="14" s="1"/>
  <c r="AE278" i="14" s="1"/>
  <c r="AE279" i="14" s="1"/>
  <c r="AE280" i="14" s="1"/>
  <c r="AE281" i="14" s="1"/>
  <c r="AE282" i="14" s="1"/>
  <c r="AE283" i="14" s="1"/>
  <c r="AE284" i="14" s="1"/>
  <c r="AE285" i="14" s="1"/>
  <c r="AE286" i="14" s="1"/>
  <c r="AE287" i="14" s="1"/>
  <c r="AE288" i="14" s="1"/>
  <c r="AE289" i="14" s="1"/>
  <c r="AE290" i="14" s="1"/>
  <c r="AE291" i="14" s="1"/>
  <c r="AE292" i="14" s="1"/>
  <c r="AE293" i="14" s="1"/>
  <c r="AE294" i="14" s="1"/>
  <c r="AE295" i="14" s="1"/>
  <c r="AE296" i="14" s="1"/>
  <c r="AE297" i="14" s="1"/>
  <c r="AE298" i="14" s="1"/>
  <c r="AE299" i="14" s="1"/>
  <c r="AE300" i="14" s="1"/>
  <c r="AE301" i="14" s="1"/>
  <c r="AE302" i="14" s="1"/>
  <c r="AE303" i="14" s="1"/>
  <c r="AE304" i="14" s="1"/>
  <c r="AE305" i="14" s="1"/>
  <c r="AE306" i="14" s="1"/>
  <c r="AE307" i="14" s="1"/>
  <c r="AE308" i="14" s="1"/>
  <c r="AE309" i="14" s="1"/>
  <c r="AE310" i="14" s="1"/>
  <c r="AE311" i="14" s="1"/>
  <c r="AE312" i="14" s="1"/>
  <c r="AE313" i="14" s="1"/>
  <c r="AE314" i="14" s="1"/>
  <c r="AE315" i="14" s="1"/>
  <c r="AE316" i="14" s="1"/>
  <c r="AE317" i="14" s="1"/>
  <c r="AE318" i="14" s="1"/>
  <c r="AE319" i="14" s="1"/>
  <c r="AE320" i="14" s="1"/>
  <c r="AE321" i="14" s="1"/>
  <c r="AE322" i="14" s="1"/>
  <c r="AE323" i="14" s="1"/>
  <c r="AE324" i="14" s="1"/>
  <c r="AE325" i="14" s="1"/>
  <c r="AE326" i="14" s="1"/>
  <c r="AE327" i="14" s="1"/>
  <c r="AE328" i="14" s="1"/>
  <c r="AE329" i="14" s="1"/>
  <c r="AE330" i="14" s="1"/>
  <c r="AE331" i="14" s="1"/>
  <c r="AE332" i="14" s="1"/>
  <c r="AE333" i="14" s="1"/>
  <c r="AE334" i="14" s="1"/>
  <c r="AE335" i="14" s="1"/>
  <c r="AE336" i="14" s="1"/>
  <c r="AE337" i="14" s="1"/>
  <c r="AE338" i="14" s="1"/>
  <c r="AE339" i="14" s="1"/>
  <c r="AE340" i="14" s="1"/>
  <c r="AE341" i="14" s="1"/>
  <c r="AE342" i="14" s="1"/>
  <c r="AE343" i="14" s="1"/>
  <c r="AE344" i="14" s="1"/>
  <c r="AE345" i="14" s="1"/>
  <c r="AE346" i="14" s="1"/>
  <c r="AE347" i="14" s="1"/>
  <c r="AE348" i="14" s="1"/>
  <c r="AE349" i="14" s="1"/>
  <c r="AE350" i="14" s="1"/>
  <c r="AE351" i="14" s="1"/>
  <c r="AE352" i="14" s="1"/>
  <c r="AE353" i="14" s="1"/>
  <c r="AE354" i="14" s="1"/>
  <c r="AE355" i="14" s="1"/>
  <c r="AE356" i="14" s="1"/>
  <c r="AE357" i="14" s="1"/>
  <c r="AE358" i="14" s="1"/>
  <c r="AE359" i="14" s="1"/>
  <c r="AE360" i="14" s="1"/>
  <c r="AE361" i="14" s="1"/>
  <c r="AE362" i="14" s="1"/>
  <c r="AE363" i="14" s="1"/>
  <c r="AE364" i="14" s="1"/>
  <c r="AE365" i="14" s="1"/>
  <c r="AE366" i="14" s="1"/>
  <c r="AE367" i="14" s="1"/>
  <c r="AE368" i="14" s="1"/>
  <c r="AE369" i="14" s="1"/>
  <c r="AE370" i="14" s="1"/>
  <c r="AE371" i="14" s="1"/>
  <c r="AE372" i="14" s="1"/>
  <c r="AE373" i="14" s="1"/>
  <c r="AE374" i="14" s="1"/>
  <c r="AE375" i="14" s="1"/>
  <c r="AE376" i="14" s="1"/>
  <c r="AE377" i="14" s="1"/>
  <c r="AE378" i="14" s="1"/>
  <c r="AE379" i="14" s="1"/>
  <c r="AE380" i="14" s="1"/>
  <c r="AE381" i="14" s="1"/>
  <c r="AE382" i="14" s="1"/>
  <c r="AE383" i="14" s="1"/>
  <c r="AE384" i="14" s="1"/>
  <c r="AE385" i="14" s="1"/>
  <c r="AE386" i="14" s="1"/>
  <c r="AE387" i="14" s="1"/>
  <c r="AE388" i="14" s="1"/>
  <c r="AE389" i="14" s="1"/>
  <c r="AE390" i="14" s="1"/>
  <c r="AE391" i="14" s="1"/>
  <c r="AE392" i="14" s="1"/>
  <c r="AE393" i="14" s="1"/>
  <c r="AE394" i="14" s="1"/>
  <c r="AE395" i="14" s="1"/>
  <c r="AE396" i="14" s="1"/>
  <c r="AE397" i="14" s="1"/>
  <c r="AE398" i="14" s="1"/>
  <c r="AE399" i="14" s="1"/>
  <c r="AE400" i="14" s="1"/>
  <c r="AE401" i="14" s="1"/>
  <c r="AE402" i="14" s="1"/>
  <c r="AE403" i="14" s="1"/>
  <c r="AE404" i="14" s="1"/>
  <c r="AE405" i="14" s="1"/>
  <c r="AE406" i="14" s="1"/>
  <c r="AE407" i="14" s="1"/>
  <c r="AE408" i="14" s="1"/>
  <c r="AE409" i="14" s="1"/>
  <c r="AE410" i="14" s="1"/>
  <c r="AE411" i="14" s="1"/>
  <c r="AE412" i="14" s="1"/>
  <c r="AE413" i="14" s="1"/>
  <c r="AE414" i="14" s="1"/>
  <c r="AE415" i="14" s="1"/>
  <c r="AE416" i="14" s="1"/>
  <c r="AE417" i="14" s="1"/>
  <c r="AE418" i="14" s="1"/>
  <c r="AE419" i="14" s="1"/>
  <c r="AE420" i="14" s="1"/>
  <c r="AE421" i="14" s="1"/>
  <c r="AE422" i="14" s="1"/>
  <c r="AE423" i="14" s="1"/>
  <c r="AE424" i="14" s="1"/>
  <c r="AE425" i="14" s="1"/>
  <c r="AE426" i="14" s="1"/>
  <c r="AE427" i="14" s="1"/>
  <c r="AE428" i="14" s="1"/>
  <c r="AE429" i="14" s="1"/>
  <c r="AE430" i="14" s="1"/>
  <c r="AE431" i="14" s="1"/>
  <c r="AE432" i="14" s="1"/>
  <c r="AE433" i="14" s="1"/>
  <c r="AE434" i="14" s="1"/>
  <c r="AE435" i="14" s="1"/>
  <c r="AE436" i="14" s="1"/>
  <c r="AE437" i="14" s="1"/>
  <c r="AE438" i="14" s="1"/>
  <c r="AE439" i="14" s="1"/>
  <c r="AE440" i="14" s="1"/>
  <c r="AE441" i="14" s="1"/>
  <c r="AE442" i="14" s="1"/>
  <c r="AE443" i="14" s="1"/>
  <c r="AE444" i="14" s="1"/>
  <c r="AE445" i="14" s="1"/>
  <c r="AE446" i="14" s="1"/>
  <c r="AE447" i="14" s="1"/>
  <c r="AE448" i="14" s="1"/>
  <c r="AE449" i="14" s="1"/>
  <c r="AE450" i="14" s="1"/>
  <c r="AE451" i="14" s="1"/>
  <c r="AE452" i="14" s="1"/>
  <c r="AE453" i="14" s="1"/>
  <c r="AE454" i="14" s="1"/>
  <c r="AE455" i="14" s="1"/>
  <c r="AE456" i="14" s="1"/>
  <c r="AE457" i="14" s="1"/>
  <c r="AE458" i="14" s="1"/>
  <c r="AE459" i="14" s="1"/>
  <c r="AE460" i="14" s="1"/>
  <c r="AE461" i="14" s="1"/>
  <c r="AE462" i="14" s="1"/>
  <c r="AE463" i="14" s="1"/>
  <c r="AE464" i="14" s="1"/>
  <c r="AE465" i="14" s="1"/>
  <c r="AE466" i="14" s="1"/>
  <c r="AE467" i="14" s="1"/>
  <c r="AE468" i="14" s="1"/>
  <c r="AE469" i="14" s="1"/>
  <c r="AE470" i="14" s="1"/>
  <c r="AE471" i="14" s="1"/>
  <c r="AE472" i="14" s="1"/>
  <c r="AE473" i="14" s="1"/>
  <c r="AE474" i="14" s="1"/>
  <c r="AE475" i="14" s="1"/>
  <c r="AE476" i="14" s="1"/>
  <c r="AE477" i="14" s="1"/>
  <c r="AE478" i="14" s="1"/>
  <c r="AE479" i="14" s="1"/>
  <c r="AE480" i="14" s="1"/>
  <c r="AE481" i="14" s="1"/>
  <c r="AE482" i="14" s="1"/>
  <c r="AE483" i="14" s="1"/>
  <c r="AE484" i="14" s="1"/>
  <c r="AE485" i="14" s="1"/>
  <c r="AE486" i="14" s="1"/>
  <c r="AE487" i="14" s="1"/>
  <c r="AE488" i="14" s="1"/>
  <c r="AE489" i="14" s="1"/>
  <c r="AE490" i="14" s="1"/>
  <c r="AE491" i="14" s="1"/>
  <c r="AE492" i="14" s="1"/>
  <c r="AE493" i="14" s="1"/>
  <c r="AE494" i="14" s="1"/>
  <c r="AE495" i="14" s="1"/>
  <c r="AE496" i="14" s="1"/>
  <c r="AE497" i="14" s="1"/>
  <c r="AE498" i="14" s="1"/>
  <c r="AE499" i="14" s="1"/>
  <c r="AE500" i="14" s="1"/>
  <c r="AE501" i="14" s="1"/>
  <c r="AE502" i="14" s="1"/>
  <c r="AE503" i="14" s="1"/>
  <c r="AE504" i="14" s="1"/>
  <c r="AE505" i="14" s="1"/>
  <c r="AE506" i="14" s="1"/>
  <c r="AE507" i="14" s="1"/>
  <c r="AE508" i="14" s="1"/>
  <c r="AE509" i="14" s="1"/>
  <c r="AE510" i="14" s="1"/>
  <c r="AE511" i="14" s="1"/>
  <c r="AE512" i="14" s="1"/>
  <c r="AE513" i="14" s="1"/>
  <c r="AE514" i="14" s="1"/>
  <c r="AE515" i="14" s="1"/>
  <c r="AE516" i="14" s="1"/>
  <c r="AE517" i="14" s="1"/>
  <c r="AE518" i="14" s="1"/>
  <c r="AE519" i="14" s="1"/>
  <c r="AE520" i="14" s="1"/>
  <c r="AE521" i="14" s="1"/>
  <c r="AE522" i="14" s="1"/>
  <c r="AE523" i="14" s="1"/>
  <c r="AE524" i="14" s="1"/>
  <c r="AE525" i="14" s="1"/>
  <c r="AE526" i="14" s="1"/>
  <c r="AE527" i="14" s="1"/>
  <c r="AE528" i="14" s="1"/>
  <c r="AE529" i="14" s="1"/>
  <c r="AE530" i="14" s="1"/>
  <c r="AE531" i="14" s="1"/>
  <c r="AE532" i="14" s="1"/>
  <c r="AE533" i="14" s="1"/>
  <c r="AE534" i="14" s="1"/>
  <c r="AE535" i="14" s="1"/>
  <c r="AE536" i="14" s="1"/>
  <c r="AE537" i="14" s="1"/>
  <c r="AE538" i="14" s="1"/>
  <c r="AE539" i="14" s="1"/>
  <c r="AE540" i="14" s="1"/>
  <c r="AE541" i="14" s="1"/>
  <c r="AE542" i="14" s="1"/>
  <c r="AE543" i="14" s="1"/>
  <c r="AE544" i="14" s="1"/>
  <c r="AE545" i="14" s="1"/>
  <c r="AE546" i="14" s="1"/>
  <c r="AE547" i="14" s="1"/>
  <c r="AE548" i="14" s="1"/>
  <c r="AE549" i="14" s="1"/>
  <c r="AE550" i="14" s="1"/>
  <c r="AE551" i="14" s="1"/>
  <c r="AE552" i="14" s="1"/>
  <c r="AE553" i="14" s="1"/>
  <c r="AE554" i="14" s="1"/>
  <c r="AE555" i="14" s="1"/>
  <c r="AE556" i="14" s="1"/>
  <c r="AE557" i="14" s="1"/>
  <c r="AE558" i="14" s="1"/>
  <c r="AE559" i="14" s="1"/>
  <c r="AE560" i="14" s="1"/>
  <c r="AE561" i="14" s="1"/>
  <c r="AE562" i="14" s="1"/>
  <c r="AE563" i="14" s="1"/>
  <c r="AE564" i="14" s="1"/>
  <c r="AE565" i="14" s="1"/>
  <c r="AE566" i="14" s="1"/>
  <c r="AE567" i="14" s="1"/>
  <c r="AE568" i="14" s="1"/>
  <c r="AE569" i="14" s="1"/>
  <c r="AE570" i="14" s="1"/>
  <c r="AE571" i="14" s="1"/>
  <c r="AE572" i="14" s="1"/>
  <c r="AE573" i="14" s="1"/>
  <c r="AE574" i="14" s="1"/>
  <c r="AE575" i="14" s="1"/>
  <c r="AE576" i="14" s="1"/>
  <c r="AE577" i="14" s="1"/>
  <c r="AE578" i="14" s="1"/>
  <c r="AE579" i="14" s="1"/>
  <c r="AE580" i="14" s="1"/>
  <c r="AE581" i="14" s="1"/>
  <c r="AE582" i="14" s="1"/>
  <c r="AE583" i="14" s="1"/>
  <c r="AE584" i="14" s="1"/>
  <c r="AE585" i="14" s="1"/>
  <c r="AE586" i="14" s="1"/>
  <c r="AE587" i="14" s="1"/>
  <c r="AE588" i="14" s="1"/>
  <c r="AE589" i="14" s="1"/>
  <c r="AE590" i="14" s="1"/>
  <c r="AE591" i="14" s="1"/>
  <c r="AE592" i="14" s="1"/>
  <c r="AE593" i="14" s="1"/>
  <c r="AE594" i="14" s="1"/>
  <c r="AE595" i="14" s="1"/>
  <c r="AE596" i="14" s="1"/>
  <c r="AE597" i="14" s="1"/>
  <c r="AE598" i="14" s="1"/>
  <c r="AE599" i="14" s="1"/>
  <c r="AE600" i="14" s="1"/>
  <c r="AE601" i="14" s="1"/>
  <c r="AE602" i="14" s="1"/>
  <c r="AE603" i="14" s="1"/>
  <c r="AE604" i="14" s="1"/>
  <c r="AE605" i="14" s="1"/>
  <c r="AE606" i="14" s="1"/>
  <c r="AE607" i="14" s="1"/>
  <c r="AE608" i="14" s="1"/>
  <c r="AE609" i="14" s="1"/>
  <c r="AE610" i="14" s="1"/>
  <c r="AE611" i="14" s="1"/>
  <c r="AE612" i="14" s="1"/>
  <c r="AE613" i="14" s="1"/>
  <c r="AE614" i="14" s="1"/>
  <c r="AE615" i="14" s="1"/>
  <c r="AE616" i="14" s="1"/>
  <c r="AE617" i="14" s="1"/>
  <c r="AE618" i="14" s="1"/>
  <c r="AE619" i="14" s="1"/>
  <c r="AE620" i="14" s="1"/>
  <c r="AE621" i="14" s="1"/>
  <c r="AE622" i="14" s="1"/>
  <c r="AE623" i="14" s="1"/>
  <c r="AE624" i="14" s="1"/>
  <c r="AE625" i="14" s="1"/>
  <c r="AE626" i="14" s="1"/>
  <c r="AE627" i="14" s="1"/>
  <c r="AE628" i="14" s="1"/>
  <c r="AE629" i="14" s="1"/>
  <c r="AE630" i="14" s="1"/>
  <c r="AE631" i="14" s="1"/>
  <c r="AE632" i="14" s="1"/>
  <c r="AE633" i="14" s="1"/>
  <c r="AE634" i="14" s="1"/>
  <c r="AE635" i="14" s="1"/>
  <c r="AE636" i="14" s="1"/>
  <c r="AE637" i="14" s="1"/>
  <c r="AE638" i="14" s="1"/>
  <c r="AE639" i="14" s="1"/>
  <c r="AE640" i="14" s="1"/>
  <c r="AE641" i="14" s="1"/>
  <c r="AE642" i="14" s="1"/>
  <c r="AE643" i="14" s="1"/>
  <c r="AE644" i="14" s="1"/>
  <c r="AE645" i="14" s="1"/>
  <c r="AE646" i="14" s="1"/>
  <c r="AE647" i="14" s="1"/>
  <c r="AE648" i="14" s="1"/>
  <c r="AE649" i="14" s="1"/>
  <c r="AE650" i="14" s="1"/>
  <c r="AE651" i="14" s="1"/>
  <c r="AE652" i="14" s="1"/>
  <c r="AE653" i="14" s="1"/>
  <c r="AE654" i="14" s="1"/>
  <c r="AE655" i="14" s="1"/>
  <c r="AE656" i="14" s="1"/>
  <c r="AE657" i="14" s="1"/>
  <c r="AE658" i="14" s="1"/>
  <c r="AE659" i="14" s="1"/>
  <c r="AE660" i="14" s="1"/>
  <c r="AE661" i="14" s="1"/>
  <c r="AE662" i="14" s="1"/>
  <c r="AE663" i="14" s="1"/>
  <c r="AE664" i="14" s="1"/>
  <c r="AE665" i="14" s="1"/>
  <c r="AE666" i="14" s="1"/>
  <c r="AE667" i="14" s="1"/>
  <c r="AE668" i="14" s="1"/>
  <c r="AE669" i="14" s="1"/>
  <c r="AE670" i="14" s="1"/>
  <c r="AE671" i="14" s="1"/>
  <c r="AE672" i="14" s="1"/>
  <c r="AE673" i="14" s="1"/>
  <c r="AE674" i="14" s="1"/>
  <c r="AE675" i="14" s="1"/>
  <c r="AE676" i="14" s="1"/>
  <c r="AE677" i="14" s="1"/>
  <c r="AE678" i="14" s="1"/>
  <c r="AE679" i="14" s="1"/>
  <c r="AE680" i="14" s="1"/>
  <c r="AE681" i="14" s="1"/>
  <c r="AE682" i="14" s="1"/>
  <c r="AE683" i="14" s="1"/>
  <c r="AE684" i="14" s="1"/>
  <c r="AE685" i="14" s="1"/>
  <c r="AE686" i="14" s="1"/>
  <c r="AE687" i="14" s="1"/>
  <c r="AE688" i="14" s="1"/>
  <c r="AE689" i="14" s="1"/>
  <c r="AE690" i="14" s="1"/>
  <c r="AE691" i="14" s="1"/>
  <c r="AE692" i="14" s="1"/>
  <c r="AE693" i="14" s="1"/>
  <c r="AE694" i="14" s="1"/>
  <c r="AE695" i="14" s="1"/>
  <c r="AE696" i="14" s="1"/>
  <c r="AE697" i="14" s="1"/>
  <c r="AE698" i="14" s="1"/>
  <c r="AE699" i="14" s="1"/>
  <c r="AE700" i="14" s="1"/>
  <c r="AE701" i="14" s="1"/>
  <c r="AE702" i="14" s="1"/>
  <c r="AE703" i="14" s="1"/>
  <c r="AE704" i="14" s="1"/>
  <c r="AE705" i="14" s="1"/>
  <c r="AE706" i="14" s="1"/>
  <c r="AE707" i="14" s="1"/>
  <c r="AE708" i="14" s="1"/>
  <c r="AE709" i="14" s="1"/>
  <c r="AE710" i="14" s="1"/>
  <c r="AE711" i="14" s="1"/>
  <c r="AE712" i="14" s="1"/>
  <c r="AE713" i="14" s="1"/>
  <c r="AE714" i="14" s="1"/>
  <c r="AE715" i="14" s="1"/>
  <c r="AE716" i="14" s="1"/>
  <c r="AE717" i="14" s="1"/>
  <c r="AE718" i="14" s="1"/>
  <c r="AE719" i="14" s="1"/>
  <c r="AE720" i="14" s="1"/>
  <c r="AE721" i="14" s="1"/>
  <c r="AE722" i="14" s="1"/>
  <c r="AE723" i="14" s="1"/>
  <c r="AE724" i="14" s="1"/>
  <c r="AE725" i="14" s="1"/>
  <c r="AE726" i="14" s="1"/>
  <c r="AE727" i="14" s="1"/>
  <c r="AE728" i="14" s="1"/>
  <c r="AE729" i="14" s="1"/>
  <c r="AE730" i="14" s="1"/>
  <c r="AE731" i="14" s="1"/>
  <c r="AE732" i="14" s="1"/>
  <c r="AE733" i="14" s="1"/>
  <c r="AE734" i="14" s="1"/>
  <c r="AE735" i="14" s="1"/>
  <c r="AE736" i="14" s="1"/>
  <c r="AE737" i="14" s="1"/>
  <c r="AE738" i="14" s="1"/>
  <c r="AE739" i="14" s="1"/>
  <c r="AE740" i="14" s="1"/>
  <c r="AE741" i="14" s="1"/>
  <c r="AE742" i="14" s="1"/>
  <c r="AE743" i="14" s="1"/>
  <c r="AE744" i="14" s="1"/>
  <c r="AE745" i="14" s="1"/>
  <c r="AE746" i="14" s="1"/>
  <c r="AE747" i="14" s="1"/>
  <c r="AE748" i="14" s="1"/>
  <c r="AE749" i="14" s="1"/>
  <c r="AE750" i="14" s="1"/>
  <c r="AE751" i="14" s="1"/>
  <c r="AE752" i="14" s="1"/>
  <c r="AE753" i="14" s="1"/>
  <c r="AE754" i="14" s="1"/>
  <c r="AE755" i="14" s="1"/>
  <c r="AE756" i="14" s="1"/>
  <c r="AE757" i="14" s="1"/>
  <c r="AE758" i="14" s="1"/>
  <c r="AE759" i="14" s="1"/>
  <c r="AE760" i="14" s="1"/>
  <c r="AE761" i="14" s="1"/>
  <c r="AE762" i="14" s="1"/>
  <c r="AE763" i="14" s="1"/>
  <c r="AE764" i="14" s="1"/>
  <c r="AE765" i="14" s="1"/>
  <c r="AE766" i="14" s="1"/>
  <c r="AE767" i="14" s="1"/>
  <c r="AE768" i="14" s="1"/>
  <c r="AE769" i="14" s="1"/>
  <c r="AE770" i="14" s="1"/>
  <c r="AE771" i="14" s="1"/>
  <c r="AE772" i="14" s="1"/>
  <c r="AE773" i="14" s="1"/>
  <c r="AE774" i="14" s="1"/>
  <c r="AE775" i="14" s="1"/>
  <c r="AE776" i="14" s="1"/>
  <c r="AE777" i="14" s="1"/>
  <c r="AE778" i="14" s="1"/>
  <c r="AE779" i="14" s="1"/>
  <c r="AE780" i="14" s="1"/>
  <c r="AE781" i="14" s="1"/>
  <c r="AE782" i="14" s="1"/>
  <c r="AE783" i="14" s="1"/>
  <c r="AE784" i="14" s="1"/>
  <c r="AE785" i="14" s="1"/>
  <c r="AE786" i="14" s="1"/>
  <c r="AE787" i="14" s="1"/>
  <c r="AE788" i="14" s="1"/>
  <c r="AE789" i="14" s="1"/>
  <c r="AE790" i="14" s="1"/>
  <c r="AE791" i="14" s="1"/>
  <c r="AE792" i="14" s="1"/>
  <c r="AE793" i="14" s="1"/>
  <c r="AE794" i="14" s="1"/>
  <c r="AE795" i="14" s="1"/>
  <c r="AE796" i="14" s="1"/>
  <c r="AE797" i="14" s="1"/>
  <c r="AE798" i="14" s="1"/>
  <c r="AE799" i="14" s="1"/>
  <c r="AE800" i="14" s="1"/>
  <c r="AE801" i="14" s="1"/>
  <c r="AE802" i="14" s="1"/>
  <c r="AE803" i="14" s="1"/>
  <c r="AE804" i="14" s="1"/>
  <c r="AE805" i="14" s="1"/>
  <c r="AE806" i="14" s="1"/>
  <c r="AE807" i="14" s="1"/>
  <c r="AE808" i="14" s="1"/>
  <c r="AE809" i="14" s="1"/>
  <c r="AE810" i="14" s="1"/>
  <c r="AE811" i="14" s="1"/>
  <c r="AE812" i="14" s="1"/>
  <c r="AE813" i="14" s="1"/>
  <c r="AE814" i="14" s="1"/>
  <c r="AE815" i="14" s="1"/>
  <c r="AE816" i="14" s="1"/>
  <c r="AE817" i="14" s="1"/>
  <c r="AE818" i="14" s="1"/>
  <c r="AE819" i="14" s="1"/>
  <c r="AE820" i="14" s="1"/>
  <c r="AE821" i="14" s="1"/>
  <c r="AE822" i="14" s="1"/>
  <c r="AE823" i="14" s="1"/>
  <c r="AE824" i="14" s="1"/>
  <c r="AE825" i="14" s="1"/>
  <c r="AE826" i="14" s="1"/>
  <c r="AE827" i="14" s="1"/>
  <c r="AE828" i="14" s="1"/>
  <c r="AE829" i="14" s="1"/>
  <c r="AE830" i="14" s="1"/>
  <c r="AE831" i="14" s="1"/>
  <c r="AE832" i="14" s="1"/>
  <c r="AE833" i="14" s="1"/>
  <c r="AE834" i="14" s="1"/>
  <c r="AE835" i="14" s="1"/>
  <c r="AE836" i="14" s="1"/>
  <c r="AE837" i="14" s="1"/>
  <c r="AE838" i="14" s="1"/>
  <c r="AE839" i="14" s="1"/>
  <c r="AE840" i="14" s="1"/>
  <c r="AE841" i="14" s="1"/>
  <c r="AE842" i="14" s="1"/>
  <c r="AE843" i="14" s="1"/>
  <c r="AE844" i="14" s="1"/>
  <c r="AE845" i="14" s="1"/>
  <c r="AE846" i="14" s="1"/>
  <c r="AE847" i="14" s="1"/>
  <c r="AE848" i="14" s="1"/>
  <c r="AE849" i="14" s="1"/>
  <c r="AE850" i="14" s="1"/>
  <c r="AE851" i="14" s="1"/>
  <c r="AE852" i="14" s="1"/>
  <c r="AE853" i="14" s="1"/>
  <c r="AE854" i="14" s="1"/>
  <c r="AE855" i="14" s="1"/>
  <c r="AE856" i="14" s="1"/>
  <c r="AE857" i="14" s="1"/>
  <c r="AE858" i="14" s="1"/>
  <c r="AE859" i="14" s="1"/>
  <c r="AE860" i="14" s="1"/>
  <c r="AE861" i="14" s="1"/>
  <c r="AE862" i="14" s="1"/>
  <c r="AE863" i="14" s="1"/>
  <c r="AE864" i="14" s="1"/>
  <c r="AE865" i="14" s="1"/>
  <c r="AE866" i="14" s="1"/>
  <c r="AE867" i="14" s="1"/>
  <c r="AE868" i="14" s="1"/>
  <c r="AE869" i="14" s="1"/>
  <c r="AE870" i="14" s="1"/>
  <c r="AE871" i="14" s="1"/>
  <c r="AE872" i="14" s="1"/>
  <c r="AE873" i="14" s="1"/>
  <c r="AE874" i="14" s="1"/>
  <c r="AE875" i="14" s="1"/>
  <c r="AE876" i="14" s="1"/>
  <c r="AE877" i="14" s="1"/>
  <c r="AE878" i="14" s="1"/>
  <c r="AE879" i="14" s="1"/>
  <c r="AE880" i="14" s="1"/>
  <c r="AE881" i="14" s="1"/>
  <c r="AE882" i="14" s="1"/>
  <c r="AE883" i="14" s="1"/>
  <c r="AE884" i="14" s="1"/>
  <c r="AE885" i="14" s="1"/>
  <c r="AE886" i="14" s="1"/>
  <c r="AE887" i="14" s="1"/>
  <c r="AE888" i="14" s="1"/>
  <c r="AE889" i="14" s="1"/>
  <c r="AE890" i="14" s="1"/>
  <c r="AE891" i="14" s="1"/>
  <c r="AE892" i="14" s="1"/>
  <c r="AE893" i="14" s="1"/>
  <c r="AE894" i="14" s="1"/>
  <c r="AE895" i="14" s="1"/>
  <c r="AE896" i="14" s="1"/>
  <c r="AE897" i="14" s="1"/>
  <c r="AE898" i="14" s="1"/>
  <c r="AE899" i="14" s="1"/>
  <c r="AE900" i="14" s="1"/>
  <c r="AE901" i="14" s="1"/>
  <c r="AE902" i="14" s="1"/>
  <c r="AE903" i="14" s="1"/>
  <c r="AE904" i="14" s="1"/>
  <c r="AE905" i="14" s="1"/>
  <c r="AE906" i="14" s="1"/>
  <c r="AE907" i="14" s="1"/>
  <c r="AE908" i="14" s="1"/>
  <c r="AE909" i="14" s="1"/>
  <c r="AE910" i="14" s="1"/>
  <c r="AE911" i="14" s="1"/>
  <c r="AE912" i="14" s="1"/>
  <c r="AE913" i="14" s="1"/>
  <c r="AE914" i="14" s="1"/>
  <c r="AE915" i="14" s="1"/>
  <c r="AE916" i="14" s="1"/>
  <c r="AE917" i="14" s="1"/>
  <c r="AE918" i="14" s="1"/>
  <c r="AE919" i="14" s="1"/>
  <c r="AE920" i="14" s="1"/>
  <c r="AE921" i="14" s="1"/>
  <c r="AE922" i="14" s="1"/>
  <c r="AE923" i="14" s="1"/>
  <c r="AE924" i="14" s="1"/>
  <c r="AE925" i="14" s="1"/>
  <c r="AE926" i="14" s="1"/>
  <c r="AE927" i="14" s="1"/>
  <c r="AE928" i="14" s="1"/>
  <c r="AE929" i="14" s="1"/>
  <c r="AE930" i="14" s="1"/>
  <c r="AE931" i="14" s="1"/>
  <c r="AE932" i="14" s="1"/>
  <c r="AE933" i="14" s="1"/>
  <c r="AE934" i="14" s="1"/>
  <c r="AE935" i="14" s="1"/>
  <c r="AE936" i="14" s="1"/>
  <c r="AE937" i="14" s="1"/>
  <c r="AE938" i="14" s="1"/>
  <c r="AE939" i="14" s="1"/>
  <c r="AE940" i="14" s="1"/>
  <c r="AE941" i="14" s="1"/>
  <c r="AE942" i="14" s="1"/>
  <c r="AE943" i="14" s="1"/>
  <c r="AE944" i="14" s="1"/>
  <c r="AE945" i="14" s="1"/>
  <c r="AE946" i="14" s="1"/>
  <c r="AE947" i="14" s="1"/>
  <c r="AE948" i="14" s="1"/>
  <c r="AE949" i="14" s="1"/>
  <c r="AE950" i="14" s="1"/>
  <c r="AE951" i="14" s="1"/>
  <c r="AE952" i="14" s="1"/>
  <c r="AE953" i="14" s="1"/>
  <c r="AE954" i="14" s="1"/>
  <c r="AE955" i="14" s="1"/>
  <c r="AE956" i="14" s="1"/>
  <c r="AE957" i="14" s="1"/>
  <c r="AE958" i="14" s="1"/>
  <c r="AE959" i="14" s="1"/>
  <c r="AE960" i="14" s="1"/>
  <c r="AE961" i="14" s="1"/>
  <c r="AE962" i="14" s="1"/>
  <c r="AE963" i="14" s="1"/>
  <c r="AE964" i="14" s="1"/>
  <c r="AE965" i="14" s="1"/>
  <c r="AE966" i="14" s="1"/>
  <c r="AE967" i="14" s="1"/>
  <c r="AE968" i="14" s="1"/>
  <c r="AE969" i="14" s="1"/>
  <c r="AE970" i="14" s="1"/>
  <c r="AE971" i="14" s="1"/>
  <c r="AE972" i="14" s="1"/>
  <c r="AE973" i="14" s="1"/>
  <c r="AE974" i="14" s="1"/>
  <c r="AE975" i="14" s="1"/>
  <c r="AE976" i="14" s="1"/>
  <c r="AE977" i="14" s="1"/>
  <c r="AE978" i="14" s="1"/>
  <c r="AE979" i="14" s="1"/>
  <c r="AE980" i="14" s="1"/>
  <c r="AE981" i="14" s="1"/>
  <c r="AE982" i="14" s="1"/>
  <c r="AE983" i="14" s="1"/>
  <c r="AE984" i="14" s="1"/>
  <c r="AE985" i="14" s="1"/>
  <c r="AE986" i="14" s="1"/>
  <c r="AE987" i="14" s="1"/>
  <c r="AE988" i="14" s="1"/>
  <c r="AE989" i="14" s="1"/>
  <c r="AE990" i="14" s="1"/>
  <c r="AE991" i="14" s="1"/>
  <c r="AE992" i="14" s="1"/>
  <c r="AE993" i="14" s="1"/>
  <c r="AE994" i="14" s="1"/>
  <c r="AE995" i="14" s="1"/>
  <c r="AE996" i="14" s="1"/>
  <c r="AE997" i="14" s="1"/>
  <c r="AE998" i="14" s="1"/>
  <c r="AE999" i="14" s="1"/>
  <c r="AE1000" i="14" s="1"/>
  <c r="AE1001" i="14" s="1"/>
  <c r="AE1002" i="14" s="1"/>
  <c r="AE1003" i="14" s="1"/>
  <c r="AE1004" i="14" s="1"/>
  <c r="AE1005" i="14" s="1"/>
  <c r="AE1006" i="14" s="1"/>
  <c r="AE1007" i="14" s="1"/>
  <c r="AE1008" i="14" s="1"/>
  <c r="AE1009" i="14" s="1"/>
  <c r="AE1010" i="14" s="1"/>
  <c r="AE1011" i="14" s="1"/>
  <c r="AE1012" i="14" s="1"/>
  <c r="AE1013" i="14" s="1"/>
  <c r="AE1014" i="14" s="1"/>
  <c r="AE1015" i="14" s="1"/>
  <c r="AE1016" i="14" s="1"/>
  <c r="AE1017" i="14" s="1"/>
  <c r="AE1018" i="14" s="1"/>
  <c r="AE1019" i="14" s="1"/>
  <c r="AE1020" i="14" s="1"/>
  <c r="AE1021" i="14" s="1"/>
  <c r="AE1022" i="14" s="1"/>
  <c r="AE1023" i="14" s="1"/>
  <c r="AE1024" i="14" s="1"/>
  <c r="AE1025" i="14" s="1"/>
  <c r="AE1026" i="14" s="1"/>
  <c r="AE1027" i="14" s="1"/>
  <c r="AE1028" i="14" s="1"/>
  <c r="AE1029" i="14" s="1"/>
  <c r="AE1030" i="14" s="1"/>
  <c r="AE1031" i="14" s="1"/>
  <c r="AE1032" i="14" s="1"/>
  <c r="AE1033" i="14" s="1"/>
  <c r="AE1034" i="14" s="1"/>
  <c r="AE1035" i="14" s="1"/>
  <c r="AE1036" i="14" s="1"/>
  <c r="AE1037" i="14" s="1"/>
  <c r="AE1038" i="14" s="1"/>
  <c r="AE1039" i="14" s="1"/>
  <c r="AE1040" i="14" s="1"/>
  <c r="AE1041" i="14" s="1"/>
  <c r="AE1042" i="14" s="1"/>
  <c r="AE1043" i="14" s="1"/>
  <c r="AE1044" i="14" s="1"/>
  <c r="AE1045" i="14" s="1"/>
  <c r="AE1046" i="14" s="1"/>
  <c r="AE1047" i="14" s="1"/>
  <c r="AE1048" i="14" s="1"/>
  <c r="AE1049" i="14" s="1"/>
  <c r="AE1050" i="14" s="1"/>
  <c r="AE1051" i="14" s="1"/>
  <c r="AE1052" i="14" s="1"/>
  <c r="AE1053" i="14" s="1"/>
  <c r="AE1054" i="14" s="1"/>
  <c r="AE1055" i="14" s="1"/>
  <c r="AE1056" i="14" s="1"/>
  <c r="AE1057" i="14" s="1"/>
  <c r="AE1058" i="14" s="1"/>
  <c r="AE1059" i="14" s="1"/>
  <c r="AE1060" i="14" s="1"/>
  <c r="AE1061" i="14" s="1"/>
  <c r="AE1062" i="14" s="1"/>
  <c r="AE1063" i="14" s="1"/>
  <c r="AE1064" i="14" s="1"/>
  <c r="AE1065" i="14" s="1"/>
  <c r="AE1066" i="14" s="1"/>
  <c r="AE1067" i="14" s="1"/>
  <c r="AE1068" i="14" s="1"/>
  <c r="AE1069" i="14" s="1"/>
  <c r="AE1070" i="14" s="1"/>
  <c r="AE1071" i="14" s="1"/>
  <c r="AE1072" i="14" s="1"/>
  <c r="AE1073" i="14" s="1"/>
  <c r="AE1074" i="14" s="1"/>
  <c r="AE1075" i="14" s="1"/>
  <c r="AE1076" i="14" s="1"/>
  <c r="AE1077" i="14" s="1"/>
  <c r="AE1078" i="14" s="1"/>
  <c r="AE1079" i="14" s="1"/>
  <c r="AE1080" i="14" s="1"/>
  <c r="AE1081" i="14" s="1"/>
  <c r="AE1082" i="14" s="1"/>
  <c r="AE1083" i="14" s="1"/>
  <c r="AE1084" i="14" s="1"/>
  <c r="AE1085" i="14" s="1"/>
  <c r="AE1086" i="14" s="1"/>
  <c r="AE1087" i="14" s="1"/>
  <c r="AE1088" i="14" s="1"/>
  <c r="AE1089" i="14" s="1"/>
  <c r="AE1090" i="14" s="1"/>
  <c r="AE1091" i="14" s="1"/>
  <c r="AE1092" i="14" s="1"/>
  <c r="AE1093" i="14" s="1"/>
  <c r="AE1094" i="14" s="1"/>
  <c r="AE1095" i="14" s="1"/>
  <c r="AE1096" i="14" s="1"/>
  <c r="AE1097" i="14" s="1"/>
  <c r="AE1098" i="14" s="1"/>
  <c r="AE1099" i="14" s="1"/>
  <c r="AE1100" i="14" s="1"/>
  <c r="AE1101" i="14" s="1"/>
  <c r="AE1102" i="14" s="1"/>
  <c r="AE1103" i="14" s="1"/>
  <c r="AE1104" i="14" s="1"/>
  <c r="AE1105" i="14" s="1"/>
  <c r="AE1106" i="14" s="1"/>
  <c r="AE1107" i="14" s="1"/>
  <c r="AE1108" i="14" s="1"/>
  <c r="AE1109" i="14" s="1"/>
  <c r="AE1110" i="14" s="1"/>
  <c r="AE1111" i="14" s="1"/>
  <c r="AE1112" i="14" s="1"/>
  <c r="AE1113" i="14" s="1"/>
  <c r="AE1114" i="14" s="1"/>
  <c r="AE1115" i="14" s="1"/>
  <c r="AE1116" i="14" s="1"/>
  <c r="AE1117" i="14" s="1"/>
  <c r="AE1118" i="14" s="1"/>
  <c r="AE1119" i="14" s="1"/>
  <c r="AE1120" i="14" s="1"/>
  <c r="AE1121" i="14" s="1"/>
  <c r="AE1122" i="14" s="1"/>
  <c r="AE1123" i="14" s="1"/>
  <c r="AE1124" i="14" s="1"/>
  <c r="AE1125" i="14" s="1"/>
  <c r="AE1126" i="14" s="1"/>
  <c r="AE1127" i="14" s="1"/>
  <c r="AE1128" i="14" s="1"/>
  <c r="AE1129" i="14" s="1"/>
  <c r="AE1130" i="14" s="1"/>
  <c r="AE1131" i="14" s="1"/>
  <c r="AE1132" i="14" s="1"/>
  <c r="AE1133" i="14" s="1"/>
  <c r="AE1134" i="14" s="1"/>
  <c r="AE1135" i="14" s="1"/>
  <c r="AE1136" i="14" s="1"/>
  <c r="AE1137" i="14" s="1"/>
  <c r="AE1138" i="14" s="1"/>
  <c r="AE1139" i="14" s="1"/>
  <c r="AE1140" i="14" s="1"/>
  <c r="AE1141" i="14" s="1"/>
  <c r="AE1142" i="14" s="1"/>
  <c r="AE1143" i="14" s="1"/>
  <c r="AE1144" i="14" s="1"/>
  <c r="AE1145" i="14" s="1"/>
  <c r="AE1146" i="14" s="1"/>
  <c r="AE1147" i="14" s="1"/>
  <c r="AE1148" i="14" s="1"/>
  <c r="AE1149" i="14" s="1"/>
  <c r="AE1150" i="14" s="1"/>
  <c r="AE1151" i="14" s="1"/>
  <c r="AE1152" i="14" s="1"/>
  <c r="AE1153" i="14" s="1"/>
  <c r="AE1154" i="14" s="1"/>
  <c r="AE1155" i="14" s="1"/>
  <c r="AE1156" i="14" s="1"/>
  <c r="AE1157" i="14" s="1"/>
  <c r="AE1158" i="14" s="1"/>
  <c r="AE1159" i="14" s="1"/>
  <c r="AE1160" i="14" s="1"/>
  <c r="AE1161" i="14" s="1"/>
  <c r="AE1162" i="14" s="1"/>
  <c r="AE1163" i="14" s="1"/>
  <c r="AE1164" i="14" s="1"/>
  <c r="AE1165" i="14" s="1"/>
  <c r="AE1166" i="14" s="1"/>
  <c r="AE1167" i="14" s="1"/>
  <c r="AE1168" i="14" s="1"/>
  <c r="AE1169" i="14" s="1"/>
  <c r="AE1170" i="14" s="1"/>
  <c r="AE1171" i="14" s="1"/>
  <c r="AE1172" i="14" s="1"/>
  <c r="AE1173" i="14" s="1"/>
  <c r="AE1174" i="14" s="1"/>
  <c r="AE1175" i="14" s="1"/>
  <c r="AE1176" i="14" s="1"/>
  <c r="AE1177" i="14" s="1"/>
  <c r="AE1178" i="14" s="1"/>
  <c r="AE1179" i="14" s="1"/>
  <c r="AE1180" i="14" s="1"/>
  <c r="AE1181" i="14" s="1"/>
  <c r="AE1182" i="14" s="1"/>
  <c r="AE1183" i="14" s="1"/>
  <c r="AE1184" i="14" s="1"/>
  <c r="AE1185" i="14" s="1"/>
  <c r="AE1186" i="14" s="1"/>
  <c r="AE1187" i="14" s="1"/>
  <c r="AE1188" i="14" s="1"/>
  <c r="AE1189" i="14" s="1"/>
  <c r="AE1190" i="14" s="1"/>
  <c r="AE1191" i="14" s="1"/>
  <c r="AE1192" i="14" s="1"/>
  <c r="AE1193" i="14" s="1"/>
  <c r="AE1194" i="14" s="1"/>
  <c r="AE1195" i="14" s="1"/>
  <c r="AE1196" i="14" s="1"/>
  <c r="AE1197" i="14" s="1"/>
  <c r="AE1198" i="14" s="1"/>
  <c r="AE1199" i="14" s="1"/>
  <c r="AE1200" i="14" s="1"/>
  <c r="AE1201" i="14" s="1"/>
  <c r="AE1202" i="14" s="1"/>
  <c r="AE1203" i="14" s="1"/>
  <c r="AE1204" i="14" s="1"/>
  <c r="AE1205" i="14" s="1"/>
  <c r="AE1206" i="14" s="1"/>
  <c r="AE1207" i="14" s="1"/>
  <c r="AE1208" i="14" s="1"/>
  <c r="AE1209" i="14" s="1"/>
  <c r="AE1210" i="14" s="1"/>
  <c r="AE1211" i="14" s="1"/>
  <c r="AE1212" i="14" s="1"/>
  <c r="AE1213" i="14" s="1"/>
  <c r="AE1214" i="14" s="1"/>
  <c r="AE1215" i="14" s="1"/>
  <c r="AE1216" i="14" s="1"/>
  <c r="AE1217" i="14" s="1"/>
  <c r="AE1218" i="14" s="1"/>
  <c r="AE1219" i="14" s="1"/>
  <c r="AE1220" i="14" s="1"/>
  <c r="AE1221" i="14" s="1"/>
  <c r="AE1222" i="14" s="1"/>
  <c r="AE1223" i="14" s="1"/>
  <c r="AE1224" i="14" s="1"/>
  <c r="AE1225" i="14" s="1"/>
  <c r="AE1226" i="14" s="1"/>
  <c r="AE1227" i="14" s="1"/>
  <c r="AE1228" i="14" s="1"/>
  <c r="AE1229" i="14" s="1"/>
  <c r="AE1230" i="14" s="1"/>
  <c r="AE1231" i="14" s="1"/>
  <c r="AE1232" i="14" s="1"/>
  <c r="AE1233" i="14" s="1"/>
  <c r="AE1234" i="14" s="1"/>
  <c r="AE1235" i="14" s="1"/>
  <c r="AE1236" i="14" s="1"/>
  <c r="AE1237" i="14" s="1"/>
  <c r="AE1238" i="14" s="1"/>
  <c r="AE1239" i="14" s="1"/>
  <c r="AE1240" i="14" s="1"/>
  <c r="AE1241" i="14" s="1"/>
  <c r="AE1242" i="14" s="1"/>
  <c r="AE1243" i="14" s="1"/>
  <c r="AE1244" i="14" s="1"/>
  <c r="AE2" i="15" s="1"/>
  <c r="AD2" i="14"/>
  <c r="AD3" i="14" s="1"/>
  <c r="AD4" i="14" s="1"/>
  <c r="AD5" i="14" s="1"/>
  <c r="AD6" i="14" s="1"/>
  <c r="AD7" i="14" s="1"/>
  <c r="AD8" i="14" s="1"/>
  <c r="AD9" i="14" s="1"/>
  <c r="AD10" i="14" s="1"/>
  <c r="AD11" i="14" s="1"/>
  <c r="AD12" i="14" s="1"/>
  <c r="AD13" i="14" s="1"/>
  <c r="AD14" i="14" s="1"/>
  <c r="AD15" i="14" s="1"/>
  <c r="AD16" i="14" s="1"/>
  <c r="AD17" i="14" s="1"/>
  <c r="AD18" i="14" s="1"/>
  <c r="AD19" i="14" s="1"/>
  <c r="AD20" i="14" s="1"/>
  <c r="AD21" i="14" s="1"/>
  <c r="AD22" i="14" s="1"/>
  <c r="AD23" i="14" s="1"/>
  <c r="AD24" i="14" s="1"/>
  <c r="AD25" i="14" s="1"/>
  <c r="AD26" i="14" s="1"/>
  <c r="AD27" i="14" s="1"/>
  <c r="AD28" i="14" s="1"/>
  <c r="AD29" i="14" s="1"/>
  <c r="AD30" i="14" s="1"/>
  <c r="AD31" i="14" s="1"/>
  <c r="AD32" i="14" s="1"/>
  <c r="AD33" i="14" s="1"/>
  <c r="AD34" i="14" s="1"/>
  <c r="AD35" i="14" s="1"/>
  <c r="AD36" i="14" s="1"/>
  <c r="AD37" i="14" s="1"/>
  <c r="AD38" i="14" s="1"/>
  <c r="AD39" i="14" s="1"/>
  <c r="AD40" i="14" s="1"/>
  <c r="AD41" i="14" s="1"/>
  <c r="AD42" i="14" s="1"/>
  <c r="AD43" i="14" s="1"/>
  <c r="AD44" i="14" s="1"/>
  <c r="AD45" i="14" s="1"/>
  <c r="AD46" i="14" s="1"/>
  <c r="AD47" i="14" s="1"/>
  <c r="AD48" i="14" s="1"/>
  <c r="AD49" i="14" s="1"/>
  <c r="AD50" i="14" s="1"/>
  <c r="AD51" i="14" s="1"/>
  <c r="AD52" i="14" s="1"/>
  <c r="AD53" i="14" s="1"/>
  <c r="AD54" i="14" s="1"/>
  <c r="AD55" i="14" s="1"/>
  <c r="AD56" i="14" s="1"/>
  <c r="AD57" i="14" s="1"/>
  <c r="AD58" i="14" s="1"/>
  <c r="AD59" i="14" s="1"/>
  <c r="AD60" i="14" s="1"/>
  <c r="AD61" i="14" s="1"/>
  <c r="AD62" i="14" s="1"/>
  <c r="AD63" i="14" s="1"/>
  <c r="AD64" i="14" s="1"/>
  <c r="AD65" i="14" s="1"/>
  <c r="AD66" i="14" s="1"/>
  <c r="AD67" i="14" s="1"/>
  <c r="AD68" i="14" s="1"/>
  <c r="AD69" i="14" s="1"/>
  <c r="AD70" i="14" s="1"/>
  <c r="AD71" i="14" s="1"/>
  <c r="AD72" i="14" s="1"/>
  <c r="AD73" i="14" s="1"/>
  <c r="AD74" i="14" s="1"/>
  <c r="AD75" i="14" s="1"/>
  <c r="AD76" i="14" s="1"/>
  <c r="AD77" i="14" s="1"/>
  <c r="AD78" i="14" s="1"/>
  <c r="AD79" i="14" s="1"/>
  <c r="AD80" i="14" s="1"/>
  <c r="AD81" i="14" s="1"/>
  <c r="AD82" i="14" s="1"/>
  <c r="AD83" i="14" s="1"/>
  <c r="AD84" i="14" s="1"/>
  <c r="AD85" i="14" s="1"/>
  <c r="AD86" i="14" s="1"/>
  <c r="AD87" i="14" s="1"/>
  <c r="AD88" i="14" s="1"/>
  <c r="AD89" i="14" s="1"/>
  <c r="AD90" i="14" s="1"/>
  <c r="AD91" i="14" s="1"/>
  <c r="AD92" i="14" s="1"/>
  <c r="AD93" i="14" s="1"/>
  <c r="AD94" i="14" s="1"/>
  <c r="AD95" i="14" s="1"/>
  <c r="AD96" i="14" s="1"/>
  <c r="AD97" i="14" s="1"/>
  <c r="AD98" i="14" s="1"/>
  <c r="AD99" i="14" s="1"/>
  <c r="AD100" i="14" s="1"/>
  <c r="AD101" i="14" s="1"/>
  <c r="AD102" i="14" s="1"/>
  <c r="AD103" i="14" s="1"/>
  <c r="AD104" i="14" s="1"/>
  <c r="AD105" i="14" s="1"/>
  <c r="AD106" i="14" s="1"/>
  <c r="AD107" i="14" s="1"/>
  <c r="AD108" i="14" s="1"/>
  <c r="AD109" i="14" s="1"/>
  <c r="AD110" i="14" s="1"/>
  <c r="AD111" i="14" s="1"/>
  <c r="AD112" i="14" s="1"/>
  <c r="AD113" i="14" s="1"/>
  <c r="AD114" i="14" s="1"/>
  <c r="AD115" i="14" s="1"/>
  <c r="AD116" i="14" s="1"/>
  <c r="AD117" i="14" s="1"/>
  <c r="AD118" i="14" s="1"/>
  <c r="AD119" i="14" s="1"/>
  <c r="AD120" i="14" s="1"/>
  <c r="AD121" i="14" s="1"/>
  <c r="AD122" i="14" s="1"/>
  <c r="AD123" i="14" s="1"/>
  <c r="AD124" i="14" s="1"/>
  <c r="AD125" i="14" s="1"/>
  <c r="AD126" i="14" s="1"/>
  <c r="AD127" i="14" s="1"/>
  <c r="AD128" i="14" s="1"/>
  <c r="AD129" i="14" s="1"/>
  <c r="AD130" i="14" s="1"/>
  <c r="AD131" i="14" s="1"/>
  <c r="AD132" i="14" s="1"/>
  <c r="AD133" i="14" s="1"/>
  <c r="AD134" i="14" s="1"/>
  <c r="AD135" i="14" s="1"/>
  <c r="AD136" i="14" s="1"/>
  <c r="AD137" i="14" s="1"/>
  <c r="AD138" i="14" s="1"/>
  <c r="AD139" i="14" s="1"/>
  <c r="AD140" i="14" s="1"/>
  <c r="AD141" i="14" s="1"/>
  <c r="AD142" i="14" s="1"/>
  <c r="AD143" i="14" s="1"/>
  <c r="AD144" i="14" s="1"/>
  <c r="AD145" i="14" s="1"/>
  <c r="AD146" i="14" s="1"/>
  <c r="AD147" i="14" s="1"/>
  <c r="AD148" i="14" s="1"/>
  <c r="AD149" i="14" s="1"/>
  <c r="AD150" i="14" s="1"/>
  <c r="AD151" i="14" s="1"/>
  <c r="AD152" i="14" s="1"/>
  <c r="AD153" i="14" s="1"/>
  <c r="AD154" i="14" s="1"/>
  <c r="AD155" i="14" s="1"/>
  <c r="AD156" i="14" s="1"/>
  <c r="AD157" i="14" s="1"/>
  <c r="AD158" i="14" s="1"/>
  <c r="AD159" i="14" s="1"/>
  <c r="AD160" i="14" s="1"/>
  <c r="AD161" i="14" s="1"/>
  <c r="AD162" i="14" s="1"/>
  <c r="AD163" i="14" s="1"/>
  <c r="AD164" i="14" s="1"/>
  <c r="AD165" i="14" s="1"/>
  <c r="AD166" i="14" s="1"/>
  <c r="AD167" i="14" s="1"/>
  <c r="AD168" i="14" s="1"/>
  <c r="AD169" i="14" s="1"/>
  <c r="AD170" i="14" s="1"/>
  <c r="AD171" i="14" s="1"/>
  <c r="AD172" i="14" s="1"/>
  <c r="AD173" i="14" s="1"/>
  <c r="AD174" i="14" s="1"/>
  <c r="AD175" i="14" s="1"/>
  <c r="AD176" i="14" s="1"/>
  <c r="AD177" i="14" s="1"/>
  <c r="AD178" i="14" s="1"/>
  <c r="AD179" i="14" s="1"/>
  <c r="AD180" i="14" s="1"/>
  <c r="AD181" i="14" s="1"/>
  <c r="AD182" i="14" s="1"/>
  <c r="AD183" i="14" s="1"/>
  <c r="AD184" i="14" s="1"/>
  <c r="AD185" i="14" s="1"/>
  <c r="AD186" i="14" s="1"/>
  <c r="AD187" i="14" s="1"/>
  <c r="AD188" i="14" s="1"/>
  <c r="AD189" i="14" s="1"/>
  <c r="AD190" i="14" s="1"/>
  <c r="AD191" i="14" s="1"/>
  <c r="AD192" i="14" s="1"/>
  <c r="AD193" i="14" s="1"/>
  <c r="AD194" i="14" s="1"/>
  <c r="AD195" i="14" s="1"/>
  <c r="AD196" i="14" s="1"/>
  <c r="AD197" i="14" s="1"/>
  <c r="AD198" i="14" s="1"/>
  <c r="AD199" i="14" s="1"/>
  <c r="AD200" i="14" s="1"/>
  <c r="AD201" i="14" s="1"/>
  <c r="AD202" i="14" s="1"/>
  <c r="AD203" i="14" s="1"/>
  <c r="AD204" i="14" s="1"/>
  <c r="AD205" i="14" s="1"/>
  <c r="AD206" i="14" s="1"/>
  <c r="AD207" i="14" s="1"/>
  <c r="AD208" i="14" s="1"/>
  <c r="AD209" i="14" s="1"/>
  <c r="AD210" i="14" s="1"/>
  <c r="AD211" i="14" s="1"/>
  <c r="AD212" i="14" s="1"/>
  <c r="AD213" i="14" s="1"/>
  <c r="AD214" i="14" s="1"/>
  <c r="AD215" i="14" s="1"/>
  <c r="AD216" i="14" s="1"/>
  <c r="AD217" i="14" s="1"/>
  <c r="AD218" i="14" s="1"/>
  <c r="AD219" i="14" s="1"/>
  <c r="AD220" i="14" s="1"/>
  <c r="AD221" i="14" s="1"/>
  <c r="AD222" i="14" s="1"/>
  <c r="AD223" i="14" s="1"/>
  <c r="AD224" i="14" s="1"/>
  <c r="AD225" i="14" s="1"/>
  <c r="AD226" i="14" s="1"/>
  <c r="AD227" i="14" s="1"/>
  <c r="AD228" i="14" s="1"/>
  <c r="AD229" i="14" s="1"/>
  <c r="AD230" i="14" s="1"/>
  <c r="AD231" i="14" s="1"/>
  <c r="AD232" i="14" s="1"/>
  <c r="AD233" i="14" s="1"/>
  <c r="AD234" i="14" s="1"/>
  <c r="AD235" i="14" s="1"/>
  <c r="AD236" i="14" s="1"/>
  <c r="AD237" i="14" s="1"/>
  <c r="AD238" i="14" s="1"/>
  <c r="AD239" i="14" s="1"/>
  <c r="AD240" i="14" s="1"/>
  <c r="AD241" i="14" s="1"/>
  <c r="AD242" i="14" s="1"/>
  <c r="AD243" i="14" s="1"/>
  <c r="AD244" i="14" s="1"/>
  <c r="AD245" i="14" s="1"/>
  <c r="AD246" i="14" s="1"/>
  <c r="AD247" i="14" s="1"/>
  <c r="AD248" i="14" s="1"/>
  <c r="AD249" i="14" s="1"/>
  <c r="AD250" i="14" s="1"/>
  <c r="AD251" i="14" s="1"/>
  <c r="AD252" i="14" s="1"/>
  <c r="AD253" i="14" s="1"/>
  <c r="AD254" i="14" s="1"/>
  <c r="AD255" i="14" s="1"/>
  <c r="AD256" i="14" s="1"/>
  <c r="AD257" i="14" s="1"/>
  <c r="AD258" i="14" s="1"/>
  <c r="AD259" i="14" s="1"/>
  <c r="AD260" i="14" s="1"/>
  <c r="AD261" i="14" s="1"/>
  <c r="AD262" i="14" s="1"/>
  <c r="AD263" i="14" s="1"/>
  <c r="AD264" i="14" s="1"/>
  <c r="AD265" i="14" s="1"/>
  <c r="AD266" i="14" s="1"/>
  <c r="AD267" i="14" s="1"/>
  <c r="AD268" i="14" s="1"/>
  <c r="AD269" i="14" s="1"/>
  <c r="AD270" i="14" s="1"/>
  <c r="AD271" i="14" s="1"/>
  <c r="AD272" i="14" s="1"/>
  <c r="AD273" i="14" s="1"/>
  <c r="AD274" i="14" s="1"/>
  <c r="AD275" i="14" s="1"/>
  <c r="AD276" i="14" s="1"/>
  <c r="AD277" i="14" s="1"/>
  <c r="AD278" i="14" s="1"/>
  <c r="AD279" i="14" s="1"/>
  <c r="AD280" i="14" s="1"/>
  <c r="AD281" i="14" s="1"/>
  <c r="AD282" i="14" s="1"/>
  <c r="AD283" i="14" s="1"/>
  <c r="AD284" i="14" s="1"/>
  <c r="AD285" i="14" s="1"/>
  <c r="AD286" i="14" s="1"/>
  <c r="AD287" i="14" s="1"/>
  <c r="AD288" i="14" s="1"/>
  <c r="AD289" i="14" s="1"/>
  <c r="AD290" i="14" s="1"/>
  <c r="AD291" i="14" s="1"/>
  <c r="AD292" i="14" s="1"/>
  <c r="AD293" i="14" s="1"/>
  <c r="AD294" i="14" s="1"/>
  <c r="AD295" i="14" s="1"/>
  <c r="AD296" i="14" s="1"/>
  <c r="AD297" i="14" s="1"/>
  <c r="AD298" i="14" s="1"/>
  <c r="AD299" i="14" s="1"/>
  <c r="AD300" i="14" s="1"/>
  <c r="AD301" i="14" s="1"/>
  <c r="AD302" i="14" s="1"/>
  <c r="AD303" i="14" s="1"/>
  <c r="AD304" i="14" s="1"/>
  <c r="AD305" i="14" s="1"/>
  <c r="AD306" i="14" s="1"/>
  <c r="AD307" i="14" s="1"/>
  <c r="AD308" i="14" s="1"/>
  <c r="AD309" i="14" s="1"/>
  <c r="AD310" i="14" s="1"/>
  <c r="AD311" i="14" s="1"/>
  <c r="AD312" i="14" s="1"/>
  <c r="AD313" i="14" s="1"/>
  <c r="AD314" i="14" s="1"/>
  <c r="AD315" i="14" s="1"/>
  <c r="AD316" i="14" s="1"/>
  <c r="AD317" i="14" s="1"/>
  <c r="AD318" i="14" s="1"/>
  <c r="AD319" i="14" s="1"/>
  <c r="AD320" i="14" s="1"/>
  <c r="AD321" i="14" s="1"/>
  <c r="AD322" i="14" s="1"/>
  <c r="AD323" i="14" s="1"/>
  <c r="AD324" i="14" s="1"/>
  <c r="AD325" i="14" s="1"/>
  <c r="AD326" i="14" s="1"/>
  <c r="AD327" i="14" s="1"/>
  <c r="AD328" i="14" s="1"/>
  <c r="AD329" i="14" s="1"/>
  <c r="AD330" i="14" s="1"/>
  <c r="AD331" i="14" s="1"/>
  <c r="AD332" i="14" s="1"/>
  <c r="AD333" i="14" s="1"/>
  <c r="AD334" i="14" s="1"/>
  <c r="AD335" i="14" s="1"/>
  <c r="AD336" i="14" s="1"/>
  <c r="AD337" i="14" s="1"/>
  <c r="AD338" i="14" s="1"/>
  <c r="AD339" i="14" s="1"/>
  <c r="AD340" i="14" s="1"/>
  <c r="AD341" i="14" s="1"/>
  <c r="AD342" i="14" s="1"/>
  <c r="AD343" i="14" s="1"/>
  <c r="AD344" i="14" s="1"/>
  <c r="AD345" i="14" s="1"/>
  <c r="AD346" i="14" s="1"/>
  <c r="AD347" i="14" s="1"/>
  <c r="AD348" i="14" s="1"/>
  <c r="AD349" i="14" s="1"/>
  <c r="AD350" i="14" s="1"/>
  <c r="AD351" i="14" s="1"/>
  <c r="AD352" i="14" s="1"/>
  <c r="AD353" i="14" s="1"/>
  <c r="AD354" i="14" s="1"/>
  <c r="AD355" i="14" s="1"/>
  <c r="AD356" i="14" s="1"/>
  <c r="AD357" i="14" s="1"/>
  <c r="AD358" i="14" s="1"/>
  <c r="AD359" i="14" s="1"/>
  <c r="AD360" i="14" s="1"/>
  <c r="AD361" i="14" s="1"/>
  <c r="AD362" i="14" s="1"/>
  <c r="AD363" i="14" s="1"/>
  <c r="AD364" i="14" s="1"/>
  <c r="AD365" i="14" s="1"/>
  <c r="AD366" i="14" s="1"/>
  <c r="AD367" i="14" s="1"/>
  <c r="AD368" i="14" s="1"/>
  <c r="AD369" i="14" s="1"/>
  <c r="AD370" i="14" s="1"/>
  <c r="AD371" i="14" s="1"/>
  <c r="AD372" i="14" s="1"/>
  <c r="AD373" i="14" s="1"/>
  <c r="AD374" i="14" s="1"/>
  <c r="AD375" i="14" s="1"/>
  <c r="AD376" i="14" s="1"/>
  <c r="AD377" i="14" s="1"/>
  <c r="AD378" i="14" s="1"/>
  <c r="AD379" i="14" s="1"/>
  <c r="AD380" i="14" s="1"/>
  <c r="AD381" i="14" s="1"/>
  <c r="AD382" i="14" s="1"/>
  <c r="AD383" i="14" s="1"/>
  <c r="AD384" i="14" s="1"/>
  <c r="AD385" i="14" s="1"/>
  <c r="AD386" i="14" s="1"/>
  <c r="AD387" i="14" s="1"/>
  <c r="AD388" i="14" s="1"/>
  <c r="AD389" i="14" s="1"/>
  <c r="AD390" i="14" s="1"/>
  <c r="AD391" i="14" s="1"/>
  <c r="AD392" i="14" s="1"/>
  <c r="AD393" i="14" s="1"/>
  <c r="AD394" i="14" s="1"/>
  <c r="AD395" i="14" s="1"/>
  <c r="AD396" i="14" s="1"/>
  <c r="AD397" i="14" s="1"/>
  <c r="AD398" i="14" s="1"/>
  <c r="AD399" i="14" s="1"/>
  <c r="AD400" i="14" s="1"/>
  <c r="AD401" i="14" s="1"/>
  <c r="AD402" i="14" s="1"/>
  <c r="AD403" i="14" s="1"/>
  <c r="AD404" i="14" s="1"/>
  <c r="AD405" i="14" s="1"/>
  <c r="AD406" i="14" s="1"/>
  <c r="AD407" i="14" s="1"/>
  <c r="AD408" i="14" s="1"/>
  <c r="AD409" i="14" s="1"/>
  <c r="AD410" i="14" s="1"/>
  <c r="AD411" i="14" s="1"/>
  <c r="AD412" i="14" s="1"/>
  <c r="AD413" i="14" s="1"/>
  <c r="AD414" i="14" s="1"/>
  <c r="AD415" i="14" s="1"/>
  <c r="AD416" i="14" s="1"/>
  <c r="AD417" i="14" s="1"/>
  <c r="AD418" i="14" s="1"/>
  <c r="AD419" i="14" s="1"/>
  <c r="AD420" i="14" s="1"/>
  <c r="AD421" i="14" s="1"/>
  <c r="AD422" i="14" s="1"/>
  <c r="AD423" i="14" s="1"/>
  <c r="AD424" i="14" s="1"/>
  <c r="AD425" i="14" s="1"/>
  <c r="AD426" i="14" s="1"/>
  <c r="AD427" i="14" s="1"/>
  <c r="AD428" i="14" s="1"/>
  <c r="AD429" i="14" s="1"/>
  <c r="AD430" i="14" s="1"/>
  <c r="AD431" i="14" s="1"/>
  <c r="AD432" i="14" s="1"/>
  <c r="AD433" i="14" s="1"/>
  <c r="AD434" i="14" s="1"/>
  <c r="AD435" i="14" s="1"/>
  <c r="AD436" i="14" s="1"/>
  <c r="AD437" i="14" s="1"/>
  <c r="AD438" i="14" s="1"/>
  <c r="AD439" i="14" s="1"/>
  <c r="AD440" i="14" s="1"/>
  <c r="AD441" i="14" s="1"/>
  <c r="AD442" i="14" s="1"/>
  <c r="AD443" i="14" s="1"/>
  <c r="AD444" i="14" s="1"/>
  <c r="AD445" i="14" s="1"/>
  <c r="AD446" i="14" s="1"/>
  <c r="AD447" i="14" s="1"/>
  <c r="AD448" i="14" s="1"/>
  <c r="AD449" i="14" s="1"/>
  <c r="AD450" i="14" s="1"/>
  <c r="AD451" i="14" s="1"/>
  <c r="AD452" i="14" s="1"/>
  <c r="AD453" i="14" s="1"/>
  <c r="AD454" i="14" s="1"/>
  <c r="AD455" i="14" s="1"/>
  <c r="AD456" i="14" s="1"/>
  <c r="AD457" i="14" s="1"/>
  <c r="AD458" i="14" s="1"/>
  <c r="AD459" i="14" s="1"/>
  <c r="AD460" i="14" s="1"/>
  <c r="AD461" i="14" s="1"/>
  <c r="AD462" i="14" s="1"/>
  <c r="AD463" i="14" s="1"/>
  <c r="AD464" i="14" s="1"/>
  <c r="AD465" i="14" s="1"/>
  <c r="AD466" i="14" s="1"/>
  <c r="AD467" i="14" s="1"/>
  <c r="AD468" i="14" s="1"/>
  <c r="AD469" i="14" s="1"/>
  <c r="AD470" i="14" s="1"/>
  <c r="AD471" i="14" s="1"/>
  <c r="AD472" i="14" s="1"/>
  <c r="AD473" i="14" s="1"/>
  <c r="AD474" i="14" s="1"/>
  <c r="AD475" i="14" s="1"/>
  <c r="AD476" i="14" s="1"/>
  <c r="AD477" i="14" s="1"/>
  <c r="AD478" i="14" s="1"/>
  <c r="AD479" i="14" s="1"/>
  <c r="AD480" i="14" s="1"/>
  <c r="AD481" i="14" s="1"/>
  <c r="AD482" i="14" s="1"/>
  <c r="AD483" i="14" s="1"/>
  <c r="AD484" i="14" s="1"/>
  <c r="AD485" i="14" s="1"/>
  <c r="AD486" i="14" s="1"/>
  <c r="AD487" i="14" s="1"/>
  <c r="AD488" i="14" s="1"/>
  <c r="AD489" i="14" s="1"/>
  <c r="AD490" i="14" s="1"/>
  <c r="AD491" i="14" s="1"/>
  <c r="AD492" i="14" s="1"/>
  <c r="AD493" i="14" s="1"/>
  <c r="AD494" i="14" s="1"/>
  <c r="AD495" i="14" s="1"/>
  <c r="AD496" i="14" s="1"/>
  <c r="AD497" i="14" s="1"/>
  <c r="AD498" i="14" s="1"/>
  <c r="AD499" i="14" s="1"/>
  <c r="AD500" i="14" s="1"/>
  <c r="AD501" i="14" s="1"/>
  <c r="AD502" i="14" s="1"/>
  <c r="AD503" i="14" s="1"/>
  <c r="AD504" i="14" s="1"/>
  <c r="AD505" i="14" s="1"/>
  <c r="AD506" i="14" s="1"/>
  <c r="AD507" i="14" s="1"/>
  <c r="AD508" i="14" s="1"/>
  <c r="AD509" i="14" s="1"/>
  <c r="AD510" i="14" s="1"/>
  <c r="AD511" i="14" s="1"/>
  <c r="AD512" i="14" s="1"/>
  <c r="AD513" i="14" s="1"/>
  <c r="AD514" i="14" s="1"/>
  <c r="AD515" i="14" s="1"/>
  <c r="AD516" i="14" s="1"/>
  <c r="AD517" i="14" s="1"/>
  <c r="AD518" i="14" s="1"/>
  <c r="AD519" i="14" s="1"/>
  <c r="AD520" i="14" s="1"/>
  <c r="AD521" i="14" s="1"/>
  <c r="AD522" i="14" s="1"/>
  <c r="AD523" i="14" s="1"/>
  <c r="AD524" i="14" s="1"/>
  <c r="AD525" i="14" s="1"/>
  <c r="AD526" i="14" s="1"/>
  <c r="AD527" i="14" s="1"/>
  <c r="AD528" i="14" s="1"/>
  <c r="AD529" i="14" s="1"/>
  <c r="AD530" i="14" s="1"/>
  <c r="AD531" i="14" s="1"/>
  <c r="AD532" i="14" s="1"/>
  <c r="AD533" i="14" s="1"/>
  <c r="AD534" i="14" s="1"/>
  <c r="AD535" i="14" s="1"/>
  <c r="AD536" i="14" s="1"/>
  <c r="AD537" i="14" s="1"/>
  <c r="AD538" i="14" s="1"/>
  <c r="AD539" i="14" s="1"/>
  <c r="AD540" i="14" s="1"/>
  <c r="AD541" i="14" s="1"/>
  <c r="AD542" i="14" s="1"/>
  <c r="AD543" i="14" s="1"/>
  <c r="AD544" i="14" s="1"/>
  <c r="AD545" i="14" s="1"/>
  <c r="AD546" i="14" s="1"/>
  <c r="AD547" i="14" s="1"/>
  <c r="AD548" i="14" s="1"/>
  <c r="AD549" i="14" s="1"/>
  <c r="AD550" i="14" s="1"/>
  <c r="AD551" i="14" s="1"/>
  <c r="AD552" i="14" s="1"/>
  <c r="AD553" i="14" s="1"/>
  <c r="AD554" i="14" s="1"/>
  <c r="AD555" i="14" s="1"/>
  <c r="AD556" i="14" s="1"/>
  <c r="AD557" i="14" s="1"/>
  <c r="AD558" i="14" s="1"/>
  <c r="AD559" i="14" s="1"/>
  <c r="AD560" i="14" s="1"/>
  <c r="AD561" i="14" s="1"/>
  <c r="AD562" i="14" s="1"/>
  <c r="AD563" i="14" s="1"/>
  <c r="AD564" i="14" s="1"/>
  <c r="AD565" i="14" s="1"/>
  <c r="AD566" i="14" s="1"/>
  <c r="AD567" i="14" s="1"/>
  <c r="AD568" i="14" s="1"/>
  <c r="AD569" i="14" s="1"/>
  <c r="AD570" i="14" s="1"/>
  <c r="AD571" i="14" s="1"/>
  <c r="AD572" i="14" s="1"/>
  <c r="AD573" i="14" s="1"/>
  <c r="AD574" i="14" s="1"/>
  <c r="AD575" i="14" s="1"/>
  <c r="AD576" i="14" s="1"/>
  <c r="AD577" i="14" s="1"/>
  <c r="AD578" i="14" s="1"/>
  <c r="AD579" i="14" s="1"/>
  <c r="AD580" i="14" s="1"/>
  <c r="AD581" i="14" s="1"/>
  <c r="AD582" i="14" s="1"/>
  <c r="AD583" i="14" s="1"/>
  <c r="AD584" i="14" s="1"/>
  <c r="AD585" i="14" s="1"/>
  <c r="AD586" i="14" s="1"/>
  <c r="AD587" i="14" s="1"/>
  <c r="AD588" i="14" s="1"/>
  <c r="AD589" i="14" s="1"/>
  <c r="AD590" i="14" s="1"/>
  <c r="AD591" i="14" s="1"/>
  <c r="AD592" i="14" s="1"/>
  <c r="AD593" i="14" s="1"/>
  <c r="AD594" i="14" s="1"/>
  <c r="AD595" i="14" s="1"/>
  <c r="AD596" i="14" s="1"/>
  <c r="AD597" i="14" s="1"/>
  <c r="AD598" i="14" s="1"/>
  <c r="AD599" i="14" s="1"/>
  <c r="AD600" i="14" s="1"/>
  <c r="AD601" i="14" s="1"/>
  <c r="AD602" i="14" s="1"/>
  <c r="AD603" i="14" s="1"/>
  <c r="AD604" i="14" s="1"/>
  <c r="AD605" i="14" s="1"/>
  <c r="AD606" i="14" s="1"/>
  <c r="AD607" i="14" s="1"/>
  <c r="AD608" i="14" s="1"/>
  <c r="AD609" i="14" s="1"/>
  <c r="AD610" i="14" s="1"/>
  <c r="AD611" i="14" s="1"/>
  <c r="AD612" i="14" s="1"/>
  <c r="AD613" i="14" s="1"/>
  <c r="AD614" i="14" s="1"/>
  <c r="AD615" i="14" s="1"/>
  <c r="AD616" i="14" s="1"/>
  <c r="AD617" i="14" s="1"/>
  <c r="AD618" i="14" s="1"/>
  <c r="AD619" i="14" s="1"/>
  <c r="AD620" i="14" s="1"/>
  <c r="AD621" i="14" s="1"/>
  <c r="AD622" i="14" s="1"/>
  <c r="AD623" i="14" s="1"/>
  <c r="AD624" i="14" s="1"/>
  <c r="AD625" i="14" s="1"/>
  <c r="AD626" i="14" s="1"/>
  <c r="AD627" i="14" s="1"/>
  <c r="AD628" i="14" s="1"/>
  <c r="AD629" i="14" s="1"/>
  <c r="AD630" i="14" s="1"/>
  <c r="AD631" i="14" s="1"/>
  <c r="AD632" i="14" s="1"/>
  <c r="AD633" i="14" s="1"/>
  <c r="AD634" i="14" s="1"/>
  <c r="AD635" i="14" s="1"/>
  <c r="AD636" i="14" s="1"/>
  <c r="AD637" i="14" s="1"/>
  <c r="AD638" i="14" s="1"/>
  <c r="AD639" i="14" s="1"/>
  <c r="AD640" i="14" s="1"/>
  <c r="AD641" i="14" s="1"/>
  <c r="AD642" i="14" s="1"/>
  <c r="AD643" i="14" s="1"/>
  <c r="AD644" i="14" s="1"/>
  <c r="AD645" i="14" s="1"/>
  <c r="AD646" i="14" s="1"/>
  <c r="AD647" i="14" s="1"/>
  <c r="AD648" i="14" s="1"/>
  <c r="AD649" i="14" s="1"/>
  <c r="AD650" i="14" s="1"/>
  <c r="AD651" i="14" s="1"/>
  <c r="AD652" i="14" s="1"/>
  <c r="AD653" i="14" s="1"/>
  <c r="AD654" i="14" s="1"/>
  <c r="AD655" i="14" s="1"/>
  <c r="AD656" i="14" s="1"/>
  <c r="AD657" i="14" s="1"/>
  <c r="AD658" i="14" s="1"/>
  <c r="AD659" i="14" s="1"/>
  <c r="AD660" i="14" s="1"/>
  <c r="AD661" i="14" s="1"/>
  <c r="AD662" i="14" s="1"/>
  <c r="AD663" i="14" s="1"/>
  <c r="AD664" i="14" s="1"/>
  <c r="AD665" i="14" s="1"/>
  <c r="AD666" i="14" s="1"/>
  <c r="AD667" i="14" s="1"/>
  <c r="AD668" i="14" s="1"/>
  <c r="AD669" i="14" s="1"/>
  <c r="AD670" i="14" s="1"/>
  <c r="AD671" i="14" s="1"/>
  <c r="AD672" i="14" s="1"/>
  <c r="AD673" i="14" s="1"/>
  <c r="AD674" i="14" s="1"/>
  <c r="AD675" i="14" s="1"/>
  <c r="AD676" i="14" s="1"/>
  <c r="AD677" i="14" s="1"/>
  <c r="AD678" i="14" s="1"/>
  <c r="AD679" i="14" s="1"/>
  <c r="AD680" i="14" s="1"/>
  <c r="AD681" i="14" s="1"/>
  <c r="AD682" i="14" s="1"/>
  <c r="AD683" i="14" s="1"/>
  <c r="AD684" i="14" s="1"/>
  <c r="AD685" i="14" s="1"/>
  <c r="AD686" i="14" s="1"/>
  <c r="AD687" i="14" s="1"/>
  <c r="AD688" i="14" s="1"/>
  <c r="AD689" i="14" s="1"/>
  <c r="AD690" i="14" s="1"/>
  <c r="AD691" i="14" s="1"/>
  <c r="AD692" i="14" s="1"/>
  <c r="AD693" i="14" s="1"/>
  <c r="AD694" i="14" s="1"/>
  <c r="AD695" i="14" s="1"/>
  <c r="AD696" i="14" s="1"/>
  <c r="AD697" i="14" s="1"/>
  <c r="AD698" i="14" s="1"/>
  <c r="AD699" i="14" s="1"/>
  <c r="AD700" i="14" s="1"/>
  <c r="AD701" i="14" s="1"/>
  <c r="AD702" i="14" s="1"/>
  <c r="AD703" i="14" s="1"/>
  <c r="AD704" i="14" s="1"/>
  <c r="AD705" i="14" s="1"/>
  <c r="AD706" i="14" s="1"/>
  <c r="AD707" i="14" s="1"/>
  <c r="AD708" i="14" s="1"/>
  <c r="AD709" i="14" s="1"/>
  <c r="AD710" i="14" s="1"/>
  <c r="AD711" i="14" s="1"/>
  <c r="AD712" i="14" s="1"/>
  <c r="AD713" i="14" s="1"/>
  <c r="AD714" i="14" s="1"/>
  <c r="AD715" i="14" s="1"/>
  <c r="AD716" i="14" s="1"/>
  <c r="AD717" i="14" s="1"/>
  <c r="AD718" i="14" s="1"/>
  <c r="AD719" i="14" s="1"/>
  <c r="AD720" i="14" s="1"/>
  <c r="AD721" i="14" s="1"/>
  <c r="AD722" i="14" s="1"/>
  <c r="AD723" i="14" s="1"/>
  <c r="AD724" i="14" s="1"/>
  <c r="AD725" i="14" s="1"/>
  <c r="AD726" i="14" s="1"/>
  <c r="AD727" i="14" s="1"/>
  <c r="AD728" i="14" s="1"/>
  <c r="AD729" i="14" s="1"/>
  <c r="AD730" i="14" s="1"/>
  <c r="AD731" i="14" s="1"/>
  <c r="AD732" i="14" s="1"/>
  <c r="AD733" i="14" s="1"/>
  <c r="AD734" i="14" s="1"/>
  <c r="AD735" i="14" s="1"/>
  <c r="AD736" i="14" s="1"/>
  <c r="AD737" i="14" s="1"/>
  <c r="AD738" i="14" s="1"/>
  <c r="AD739" i="14" s="1"/>
  <c r="AD740" i="14" s="1"/>
  <c r="AD741" i="14" s="1"/>
  <c r="AD742" i="14" s="1"/>
  <c r="AD743" i="14" s="1"/>
  <c r="AD744" i="14" s="1"/>
  <c r="AD745" i="14" s="1"/>
  <c r="AD746" i="14" s="1"/>
  <c r="AD747" i="14" s="1"/>
  <c r="AD748" i="14" s="1"/>
  <c r="AD749" i="14" s="1"/>
  <c r="AD750" i="14" s="1"/>
  <c r="AD751" i="14" s="1"/>
  <c r="AD752" i="14" s="1"/>
  <c r="AD753" i="14" s="1"/>
  <c r="AD754" i="14" s="1"/>
  <c r="AD755" i="14" s="1"/>
  <c r="AD756" i="14" s="1"/>
  <c r="AD757" i="14" s="1"/>
  <c r="AD758" i="14" s="1"/>
  <c r="AD759" i="14" s="1"/>
  <c r="AD760" i="14" s="1"/>
  <c r="AD761" i="14" s="1"/>
  <c r="AD762" i="14" s="1"/>
  <c r="AD763" i="14" s="1"/>
  <c r="AD764" i="14" s="1"/>
  <c r="AD765" i="14" s="1"/>
  <c r="AD766" i="14" s="1"/>
  <c r="AD767" i="14" s="1"/>
  <c r="AD768" i="14" s="1"/>
  <c r="AD769" i="14" s="1"/>
  <c r="AD770" i="14" s="1"/>
  <c r="AD771" i="14" s="1"/>
  <c r="AD772" i="14" s="1"/>
  <c r="AD773" i="14" s="1"/>
  <c r="AD774" i="14" s="1"/>
  <c r="AD775" i="14" s="1"/>
  <c r="AD776" i="14" s="1"/>
  <c r="AD777" i="14" s="1"/>
  <c r="AD778" i="14" s="1"/>
  <c r="AD779" i="14" s="1"/>
  <c r="AD780" i="14" s="1"/>
  <c r="AD781" i="14" s="1"/>
  <c r="AD782" i="14" s="1"/>
  <c r="AD783" i="14" s="1"/>
  <c r="AD784" i="14" s="1"/>
  <c r="AD785" i="14" s="1"/>
  <c r="AD786" i="14" s="1"/>
  <c r="AD787" i="14" s="1"/>
  <c r="AD788" i="14" s="1"/>
  <c r="AD789" i="14" s="1"/>
  <c r="AD790" i="14" s="1"/>
  <c r="AD791" i="14" s="1"/>
  <c r="AD792" i="14" s="1"/>
  <c r="AD793" i="14" s="1"/>
  <c r="AD794" i="14" s="1"/>
  <c r="AD795" i="14" s="1"/>
  <c r="AD796" i="14" s="1"/>
  <c r="AD797" i="14" s="1"/>
  <c r="AD798" i="14" s="1"/>
  <c r="AD799" i="14" s="1"/>
  <c r="AD800" i="14" s="1"/>
  <c r="AD801" i="14" s="1"/>
  <c r="AD802" i="14" s="1"/>
  <c r="AD803" i="14" s="1"/>
  <c r="AD804" i="14" s="1"/>
  <c r="AD805" i="14" s="1"/>
  <c r="AD806" i="14" s="1"/>
  <c r="AD807" i="14" s="1"/>
  <c r="AD808" i="14" s="1"/>
  <c r="AD809" i="14" s="1"/>
  <c r="AD810" i="14" s="1"/>
  <c r="AD811" i="14" s="1"/>
  <c r="AD812" i="14" s="1"/>
  <c r="AD813" i="14" s="1"/>
  <c r="AD814" i="14" s="1"/>
  <c r="AD815" i="14" s="1"/>
  <c r="AD816" i="14" s="1"/>
  <c r="AD817" i="14" s="1"/>
  <c r="AD818" i="14" s="1"/>
  <c r="AD819" i="14" s="1"/>
  <c r="AD820" i="14" s="1"/>
  <c r="AD821" i="14" s="1"/>
  <c r="AD822" i="14" s="1"/>
  <c r="AD823" i="14" s="1"/>
  <c r="AD824" i="14" s="1"/>
  <c r="AD825" i="14" s="1"/>
  <c r="AD826" i="14" s="1"/>
  <c r="AD827" i="14" s="1"/>
  <c r="AD828" i="14" s="1"/>
  <c r="AD829" i="14" s="1"/>
  <c r="AD830" i="14" s="1"/>
  <c r="AD831" i="14" s="1"/>
  <c r="AD832" i="14" s="1"/>
  <c r="AD833" i="14" s="1"/>
  <c r="AD834" i="14" s="1"/>
  <c r="AD835" i="14" s="1"/>
  <c r="AD836" i="14" s="1"/>
  <c r="AD837" i="14" s="1"/>
  <c r="AD838" i="14" s="1"/>
  <c r="AD839" i="14" s="1"/>
  <c r="AD840" i="14" s="1"/>
  <c r="AD841" i="14" s="1"/>
  <c r="AD842" i="14" s="1"/>
  <c r="AD843" i="14" s="1"/>
  <c r="AD844" i="14" s="1"/>
  <c r="AD845" i="14" s="1"/>
  <c r="AD846" i="14" s="1"/>
  <c r="AD847" i="14" s="1"/>
  <c r="AD848" i="14" s="1"/>
  <c r="AD849" i="14" s="1"/>
  <c r="AD850" i="14" s="1"/>
  <c r="AD851" i="14" s="1"/>
  <c r="AD852" i="14" s="1"/>
  <c r="AD853" i="14" s="1"/>
  <c r="AD854" i="14" s="1"/>
  <c r="AD855" i="14" s="1"/>
  <c r="AD856" i="14" s="1"/>
  <c r="AD857" i="14" s="1"/>
  <c r="AD858" i="14" s="1"/>
  <c r="AD859" i="14" s="1"/>
  <c r="AD860" i="14" s="1"/>
  <c r="AD861" i="14" s="1"/>
  <c r="AD862" i="14" s="1"/>
  <c r="AD863" i="14" s="1"/>
  <c r="AD864" i="14" s="1"/>
  <c r="AD865" i="14" s="1"/>
  <c r="AD866" i="14" s="1"/>
  <c r="AD867" i="14" s="1"/>
  <c r="AD868" i="14" s="1"/>
  <c r="AD869" i="14" s="1"/>
  <c r="AD870" i="14" s="1"/>
  <c r="AD871" i="14" s="1"/>
  <c r="AD872" i="14" s="1"/>
  <c r="AD873" i="14" s="1"/>
  <c r="AD874" i="14" s="1"/>
  <c r="AD875" i="14" s="1"/>
  <c r="AD876" i="14" s="1"/>
  <c r="AD877" i="14" s="1"/>
  <c r="AD878" i="14" s="1"/>
  <c r="AD879" i="14" s="1"/>
  <c r="AD880" i="14" s="1"/>
  <c r="AD881" i="14" s="1"/>
  <c r="AD882" i="14" s="1"/>
  <c r="AD883" i="14" s="1"/>
  <c r="AD884" i="14" s="1"/>
  <c r="AD885" i="14" s="1"/>
  <c r="AD886" i="14" s="1"/>
  <c r="AD887" i="14" s="1"/>
  <c r="AD888" i="14" s="1"/>
  <c r="AD889" i="14" s="1"/>
  <c r="AD890" i="14" s="1"/>
  <c r="AD891" i="14" s="1"/>
  <c r="AD892" i="14" s="1"/>
  <c r="AD893" i="14" s="1"/>
  <c r="AD894" i="14" s="1"/>
  <c r="AD895" i="14" s="1"/>
  <c r="AD896" i="14" s="1"/>
  <c r="AD897" i="14" s="1"/>
  <c r="AD898" i="14" s="1"/>
  <c r="AD899" i="14" s="1"/>
  <c r="AD900" i="14" s="1"/>
  <c r="AD901" i="14" s="1"/>
  <c r="AD902" i="14" s="1"/>
  <c r="AD903" i="14" s="1"/>
  <c r="AD904" i="14" s="1"/>
  <c r="AD905" i="14" s="1"/>
  <c r="AD906" i="14" s="1"/>
  <c r="AD907" i="14" s="1"/>
  <c r="AD908" i="14" s="1"/>
  <c r="AD909" i="14" s="1"/>
  <c r="AD910" i="14" s="1"/>
  <c r="AD911" i="14" s="1"/>
  <c r="AD912" i="14" s="1"/>
  <c r="AD913" i="14" s="1"/>
  <c r="AD914" i="14" s="1"/>
  <c r="AD915" i="14" s="1"/>
  <c r="AD916" i="14" s="1"/>
  <c r="AD917" i="14" s="1"/>
  <c r="AD918" i="14" s="1"/>
  <c r="AD919" i="14" s="1"/>
  <c r="AD920" i="14" s="1"/>
  <c r="AD921" i="14" s="1"/>
  <c r="AD922" i="14" s="1"/>
  <c r="AD923" i="14" s="1"/>
  <c r="AD924" i="14" s="1"/>
  <c r="AD925" i="14" s="1"/>
  <c r="AD926" i="14" s="1"/>
  <c r="AD927" i="14" s="1"/>
  <c r="AD928" i="14" s="1"/>
  <c r="AD929" i="14" s="1"/>
  <c r="AD930" i="14" s="1"/>
  <c r="AD931" i="14" s="1"/>
  <c r="AD932" i="14" s="1"/>
  <c r="AD933" i="14" s="1"/>
  <c r="AD934" i="14" s="1"/>
  <c r="AD935" i="14" s="1"/>
  <c r="AD936" i="14" s="1"/>
  <c r="AD937" i="14" s="1"/>
  <c r="AD938" i="14" s="1"/>
  <c r="AD939" i="14" s="1"/>
  <c r="AD940" i="14" s="1"/>
  <c r="AD941" i="14" s="1"/>
  <c r="AD942" i="14" s="1"/>
  <c r="AD943" i="14" s="1"/>
  <c r="AD944" i="14" s="1"/>
  <c r="AD945" i="14" s="1"/>
  <c r="AD946" i="14" s="1"/>
  <c r="AD947" i="14" s="1"/>
  <c r="AD948" i="14" s="1"/>
  <c r="AD949" i="14" s="1"/>
  <c r="AD950" i="14" s="1"/>
  <c r="AD951" i="14" s="1"/>
  <c r="AD952" i="14" s="1"/>
  <c r="AD953" i="14" s="1"/>
  <c r="AD954" i="14" s="1"/>
  <c r="AD955" i="14" s="1"/>
  <c r="AD956" i="14" s="1"/>
  <c r="AD957" i="14" s="1"/>
  <c r="AD958" i="14" s="1"/>
  <c r="AD959" i="14" s="1"/>
  <c r="AD960" i="14" s="1"/>
  <c r="AD961" i="14" s="1"/>
  <c r="AD962" i="14" s="1"/>
  <c r="AD963" i="14" s="1"/>
  <c r="AD964" i="14" s="1"/>
  <c r="AD965" i="14" s="1"/>
  <c r="AD966" i="14" s="1"/>
  <c r="AD967" i="14" s="1"/>
  <c r="AD968" i="14" s="1"/>
  <c r="AD969" i="14" s="1"/>
  <c r="AD970" i="14" s="1"/>
  <c r="AD971" i="14" s="1"/>
  <c r="AD972" i="14" s="1"/>
  <c r="AD973" i="14" s="1"/>
  <c r="AD974" i="14" s="1"/>
  <c r="AD975" i="14" s="1"/>
  <c r="AD976" i="14" s="1"/>
  <c r="AD977" i="14" s="1"/>
  <c r="AD978" i="14" s="1"/>
  <c r="AD979" i="14" s="1"/>
  <c r="AD980" i="14" s="1"/>
  <c r="AD981" i="14" s="1"/>
  <c r="AD982" i="14" s="1"/>
  <c r="AD983" i="14" s="1"/>
  <c r="AD984" i="14" s="1"/>
  <c r="AD985" i="14" s="1"/>
  <c r="AD986" i="14" s="1"/>
  <c r="AD987" i="14" s="1"/>
  <c r="AD988" i="14" s="1"/>
  <c r="AD989" i="14" s="1"/>
  <c r="AD990" i="14" s="1"/>
  <c r="AD991" i="14" s="1"/>
  <c r="AD992" i="14" s="1"/>
  <c r="AD993" i="14" s="1"/>
  <c r="AD994" i="14" s="1"/>
  <c r="AD995" i="14" s="1"/>
  <c r="AD996" i="14" s="1"/>
  <c r="AD997" i="14" s="1"/>
  <c r="AD998" i="14" s="1"/>
  <c r="AD999" i="14" s="1"/>
  <c r="AD1000" i="14" s="1"/>
  <c r="AD1001" i="14" s="1"/>
  <c r="AD1002" i="14" s="1"/>
  <c r="AD1003" i="14" s="1"/>
  <c r="AD1004" i="14" s="1"/>
  <c r="AD1005" i="14" s="1"/>
  <c r="AD1006" i="14" s="1"/>
  <c r="AD1007" i="14" s="1"/>
  <c r="AD1008" i="14" s="1"/>
  <c r="AD1009" i="14" s="1"/>
  <c r="AD1010" i="14" s="1"/>
  <c r="AD1011" i="14" s="1"/>
  <c r="AD1012" i="14" s="1"/>
  <c r="AD1013" i="14" s="1"/>
  <c r="AD1014" i="14" s="1"/>
  <c r="AD1015" i="14" s="1"/>
  <c r="AD1016" i="14" s="1"/>
  <c r="AD1017" i="14" s="1"/>
  <c r="AD1018" i="14" s="1"/>
  <c r="AD1019" i="14" s="1"/>
  <c r="AD1020" i="14" s="1"/>
  <c r="AD1021" i="14" s="1"/>
  <c r="AD1022" i="14" s="1"/>
  <c r="AD1023" i="14" s="1"/>
  <c r="AD1024" i="14" s="1"/>
  <c r="AD1025" i="14" s="1"/>
  <c r="AD1026" i="14" s="1"/>
  <c r="AD1027" i="14" s="1"/>
  <c r="AD1028" i="14" s="1"/>
  <c r="AD1029" i="14" s="1"/>
  <c r="AD1030" i="14" s="1"/>
  <c r="AD1031" i="14" s="1"/>
  <c r="AD1032" i="14" s="1"/>
  <c r="AD1033" i="14" s="1"/>
  <c r="AD1034" i="14" s="1"/>
  <c r="AD1035" i="14" s="1"/>
  <c r="AD1036" i="14" s="1"/>
  <c r="AD1037" i="14" s="1"/>
  <c r="AD1038" i="14" s="1"/>
  <c r="AD1039" i="14" s="1"/>
  <c r="AD1040" i="14" s="1"/>
  <c r="AD1041" i="14" s="1"/>
  <c r="AD1042" i="14" s="1"/>
  <c r="AD1043" i="14" s="1"/>
  <c r="AD1044" i="14" s="1"/>
  <c r="AD1045" i="14" s="1"/>
  <c r="AD1046" i="14" s="1"/>
  <c r="AD1047" i="14" s="1"/>
  <c r="AD1048" i="14" s="1"/>
  <c r="AD1049" i="14" s="1"/>
  <c r="AD1050" i="14" s="1"/>
  <c r="AD1051" i="14" s="1"/>
  <c r="AD1052" i="14" s="1"/>
  <c r="AD1053" i="14" s="1"/>
  <c r="AD1054" i="14" s="1"/>
  <c r="AD1055" i="14" s="1"/>
  <c r="AD1056" i="14" s="1"/>
  <c r="AD1057" i="14" s="1"/>
  <c r="AD1058" i="14" s="1"/>
  <c r="AD1059" i="14" s="1"/>
  <c r="AD1060" i="14" s="1"/>
  <c r="AD1061" i="14" s="1"/>
  <c r="AD1062" i="14" s="1"/>
  <c r="AD1063" i="14" s="1"/>
  <c r="AD1064" i="14" s="1"/>
  <c r="AD1065" i="14" s="1"/>
  <c r="AD1066" i="14" s="1"/>
  <c r="AD1067" i="14" s="1"/>
  <c r="AD1068" i="14" s="1"/>
  <c r="AD1069" i="14" s="1"/>
  <c r="AD1070" i="14" s="1"/>
  <c r="AD1071" i="14" s="1"/>
  <c r="AD1072" i="14" s="1"/>
  <c r="AD1073" i="14" s="1"/>
  <c r="AD1074" i="14" s="1"/>
  <c r="AD1075" i="14" s="1"/>
  <c r="AD1076" i="14" s="1"/>
  <c r="AD1077" i="14" s="1"/>
  <c r="AD1078" i="14" s="1"/>
  <c r="AD1079" i="14" s="1"/>
  <c r="AD1080" i="14" s="1"/>
  <c r="AD1081" i="14" s="1"/>
  <c r="AD1082" i="14" s="1"/>
  <c r="AD1083" i="14" s="1"/>
  <c r="AD1084" i="14" s="1"/>
  <c r="AD1085" i="14" s="1"/>
  <c r="AD1086" i="14" s="1"/>
  <c r="AD1087" i="14" s="1"/>
  <c r="AD1088" i="14" s="1"/>
  <c r="AD1089" i="14" s="1"/>
  <c r="AD1090" i="14" s="1"/>
  <c r="AD1091" i="14" s="1"/>
  <c r="AD1092" i="14" s="1"/>
  <c r="AD1093" i="14" s="1"/>
  <c r="AD1094" i="14" s="1"/>
  <c r="AD1095" i="14" s="1"/>
  <c r="AD1096" i="14" s="1"/>
  <c r="AD1097" i="14" s="1"/>
  <c r="AD1098" i="14" s="1"/>
  <c r="AD1099" i="14" s="1"/>
  <c r="AD1100" i="14" s="1"/>
  <c r="AD1101" i="14" s="1"/>
  <c r="AD1102" i="14" s="1"/>
  <c r="AD1103" i="14" s="1"/>
  <c r="AD1104" i="14" s="1"/>
  <c r="AD1105" i="14" s="1"/>
  <c r="AD1106" i="14" s="1"/>
  <c r="AD1107" i="14" s="1"/>
  <c r="AD1108" i="14" s="1"/>
  <c r="AD1109" i="14" s="1"/>
  <c r="AD1110" i="14" s="1"/>
  <c r="AD1111" i="14" s="1"/>
  <c r="AD1112" i="14" s="1"/>
  <c r="AD1113" i="14" s="1"/>
  <c r="AD1114" i="14" s="1"/>
  <c r="AD1115" i="14" s="1"/>
  <c r="AD1116" i="14" s="1"/>
  <c r="AD1117" i="14" s="1"/>
  <c r="AD1118" i="14" s="1"/>
  <c r="AD1119" i="14" s="1"/>
  <c r="AD1120" i="14" s="1"/>
  <c r="AD1121" i="14" s="1"/>
  <c r="AD1122" i="14" s="1"/>
  <c r="AD1123" i="14" s="1"/>
  <c r="AD1124" i="14" s="1"/>
  <c r="AD1125" i="14" s="1"/>
  <c r="AD1126" i="14" s="1"/>
  <c r="AD1127" i="14" s="1"/>
  <c r="AD1128" i="14" s="1"/>
  <c r="AD1129" i="14" s="1"/>
  <c r="AD1130" i="14" s="1"/>
  <c r="AD1131" i="14" s="1"/>
  <c r="AD1132" i="14" s="1"/>
  <c r="AD1133" i="14" s="1"/>
  <c r="AD1134" i="14" s="1"/>
  <c r="AD1135" i="14" s="1"/>
  <c r="AD1136" i="14" s="1"/>
  <c r="AD1137" i="14" s="1"/>
  <c r="AD1138" i="14" s="1"/>
  <c r="AD1139" i="14" s="1"/>
  <c r="AD1140" i="14" s="1"/>
  <c r="AD1141" i="14" s="1"/>
  <c r="AD1142" i="14" s="1"/>
  <c r="AD1143" i="14" s="1"/>
  <c r="AD1144" i="14" s="1"/>
  <c r="AD1145" i="14" s="1"/>
  <c r="AD1146" i="14" s="1"/>
  <c r="AD1147" i="14" s="1"/>
  <c r="AD1148" i="14" s="1"/>
  <c r="AD1149" i="14" s="1"/>
  <c r="AD1150" i="14" s="1"/>
  <c r="AD1151" i="14" s="1"/>
  <c r="AD1152" i="14" s="1"/>
  <c r="AD1153" i="14" s="1"/>
  <c r="AD1154" i="14" s="1"/>
  <c r="AD1155" i="14" s="1"/>
  <c r="AD1156" i="14" s="1"/>
  <c r="AD1157" i="14" s="1"/>
  <c r="AD1158" i="14" s="1"/>
  <c r="AD1159" i="14" s="1"/>
  <c r="AD1160" i="14" s="1"/>
  <c r="AD1161" i="14" s="1"/>
  <c r="AD1162" i="14" s="1"/>
  <c r="AD1163" i="14" s="1"/>
  <c r="AD1164" i="14" s="1"/>
  <c r="AD1165" i="14" s="1"/>
  <c r="AD1166" i="14" s="1"/>
  <c r="AD1167" i="14" s="1"/>
  <c r="AD1168" i="14" s="1"/>
  <c r="AD1169" i="14" s="1"/>
  <c r="AD1170" i="14" s="1"/>
  <c r="AD1171" i="14" s="1"/>
  <c r="AD1172" i="14" s="1"/>
  <c r="AD1173" i="14" s="1"/>
  <c r="AD1174" i="14" s="1"/>
  <c r="AD1175" i="14" s="1"/>
  <c r="AD1176" i="14" s="1"/>
  <c r="AD1177" i="14" s="1"/>
  <c r="AD1178" i="14" s="1"/>
  <c r="AD1179" i="14" s="1"/>
  <c r="AD1180" i="14" s="1"/>
  <c r="AD1181" i="14" s="1"/>
  <c r="AD1182" i="14" s="1"/>
  <c r="AD1183" i="14" s="1"/>
  <c r="AD1184" i="14" s="1"/>
  <c r="AD1185" i="14" s="1"/>
  <c r="AD1186" i="14" s="1"/>
  <c r="AD1187" i="14" s="1"/>
  <c r="AD1188" i="14" s="1"/>
  <c r="AD1189" i="14" s="1"/>
  <c r="AD1190" i="14" s="1"/>
  <c r="AD1191" i="14" s="1"/>
  <c r="AD1192" i="14" s="1"/>
  <c r="AD1193" i="14" s="1"/>
  <c r="AD1194" i="14" s="1"/>
  <c r="AD1195" i="14" s="1"/>
  <c r="AD1196" i="14" s="1"/>
  <c r="AD1197" i="14" s="1"/>
  <c r="AD1198" i="14" s="1"/>
  <c r="AD1199" i="14" s="1"/>
  <c r="AD1200" i="14" s="1"/>
  <c r="AD1201" i="14" s="1"/>
  <c r="AD1202" i="14" s="1"/>
  <c r="AD1203" i="14" s="1"/>
  <c r="AD1204" i="14" s="1"/>
  <c r="AD1205" i="14" s="1"/>
  <c r="AD1206" i="14" s="1"/>
  <c r="AD1207" i="14" s="1"/>
  <c r="AD1208" i="14" s="1"/>
  <c r="AD1209" i="14" s="1"/>
  <c r="AD1210" i="14" s="1"/>
  <c r="AD1211" i="14" s="1"/>
  <c r="AD1212" i="14" s="1"/>
  <c r="AD1213" i="14" s="1"/>
  <c r="AD1214" i="14" s="1"/>
  <c r="AD1215" i="14" s="1"/>
  <c r="AD1216" i="14" s="1"/>
  <c r="AD1217" i="14" s="1"/>
  <c r="AD1218" i="14" s="1"/>
  <c r="AD1219" i="14" s="1"/>
  <c r="AD1220" i="14" s="1"/>
  <c r="AD1221" i="14" s="1"/>
  <c r="AD1222" i="14" s="1"/>
  <c r="AD1223" i="14" s="1"/>
  <c r="AD1224" i="14" s="1"/>
  <c r="AD1225" i="14" s="1"/>
  <c r="AD1226" i="14" s="1"/>
  <c r="AD1227" i="14" s="1"/>
  <c r="AD1228" i="14" s="1"/>
  <c r="AD1229" i="14" s="1"/>
  <c r="AD1230" i="14" s="1"/>
  <c r="AD1231" i="14" s="1"/>
  <c r="AD1232" i="14" s="1"/>
  <c r="AD1233" i="14" s="1"/>
  <c r="AD1234" i="14" s="1"/>
  <c r="AD1235" i="14" s="1"/>
  <c r="AD1236" i="14" s="1"/>
  <c r="AD1237" i="14" s="1"/>
  <c r="AD1238" i="14" s="1"/>
  <c r="AD1239" i="14" s="1"/>
  <c r="AD1240" i="14" s="1"/>
  <c r="AD1241" i="14" s="1"/>
  <c r="AD1242" i="14" s="1"/>
  <c r="AD1243" i="14" s="1"/>
  <c r="AD1244" i="14" s="1"/>
  <c r="AD2" i="15" s="1"/>
  <c r="AC2" i="14"/>
  <c r="AC3" i="14" s="1"/>
  <c r="AC4" i="14" s="1"/>
  <c r="AC5" i="14" s="1"/>
  <c r="AC6" i="14" s="1"/>
  <c r="AC7" i="14" s="1"/>
  <c r="AC8" i="14" s="1"/>
  <c r="AC9" i="14" s="1"/>
  <c r="AC10" i="14" s="1"/>
  <c r="AC11" i="14" s="1"/>
  <c r="AC12" i="14" s="1"/>
  <c r="AC13" i="14" s="1"/>
  <c r="AC14" i="14" s="1"/>
  <c r="AC15" i="14" s="1"/>
  <c r="AC16" i="14" s="1"/>
  <c r="AC17" i="14" s="1"/>
  <c r="AC18" i="14" s="1"/>
  <c r="AC19" i="14" s="1"/>
  <c r="AC20" i="14" s="1"/>
  <c r="AC21" i="14" s="1"/>
  <c r="AC22" i="14" s="1"/>
  <c r="AC23" i="14" s="1"/>
  <c r="AC24" i="14" s="1"/>
  <c r="AC25" i="14" s="1"/>
  <c r="AC26" i="14" s="1"/>
  <c r="AC27" i="14" s="1"/>
  <c r="AC28" i="14" s="1"/>
  <c r="AC29" i="14" s="1"/>
  <c r="AC30" i="14" s="1"/>
  <c r="AC31" i="14" s="1"/>
  <c r="AC32" i="14" s="1"/>
  <c r="AC33" i="14" s="1"/>
  <c r="AC34" i="14" s="1"/>
  <c r="AC35" i="14" s="1"/>
  <c r="AC36" i="14" s="1"/>
  <c r="AC37" i="14" s="1"/>
  <c r="AC38" i="14" s="1"/>
  <c r="AC39" i="14" s="1"/>
  <c r="AC40" i="14" s="1"/>
  <c r="AC41" i="14" s="1"/>
  <c r="AC42" i="14" s="1"/>
  <c r="AC43" i="14" s="1"/>
  <c r="AC44" i="14" s="1"/>
  <c r="AC45" i="14" s="1"/>
  <c r="AC46" i="14" s="1"/>
  <c r="AC47" i="14" s="1"/>
  <c r="AC48" i="14" s="1"/>
  <c r="AC49" i="14" s="1"/>
  <c r="AC50" i="14" s="1"/>
  <c r="AC51" i="14" s="1"/>
  <c r="AC52" i="14" s="1"/>
  <c r="AC53" i="14" s="1"/>
  <c r="AC54" i="14" s="1"/>
  <c r="AC55" i="14" s="1"/>
  <c r="AC56" i="14" s="1"/>
  <c r="AC57" i="14" s="1"/>
  <c r="AC58" i="14" s="1"/>
  <c r="AC59" i="14" s="1"/>
  <c r="AC60" i="14" s="1"/>
  <c r="AC61" i="14" s="1"/>
  <c r="AC62" i="14" s="1"/>
  <c r="AC63" i="14" s="1"/>
  <c r="AC64" i="14" s="1"/>
  <c r="AC65" i="14" s="1"/>
  <c r="AC66" i="14" s="1"/>
  <c r="AC67" i="14" s="1"/>
  <c r="AC68" i="14" s="1"/>
  <c r="AC69" i="14" s="1"/>
  <c r="AC70" i="14" s="1"/>
  <c r="AC71" i="14" s="1"/>
  <c r="AC72" i="14" s="1"/>
  <c r="AC73" i="14" s="1"/>
  <c r="AC74" i="14" s="1"/>
  <c r="AC75" i="14" s="1"/>
  <c r="AC76" i="14" s="1"/>
  <c r="AC77" i="14" s="1"/>
  <c r="AC78" i="14" s="1"/>
  <c r="AC79" i="14" s="1"/>
  <c r="AC80" i="14" s="1"/>
  <c r="AC81" i="14" s="1"/>
  <c r="AC82" i="14" s="1"/>
  <c r="AC83" i="14" s="1"/>
  <c r="AC84" i="14" s="1"/>
  <c r="AC85" i="14" s="1"/>
  <c r="AC86" i="14" s="1"/>
  <c r="AC87" i="14" s="1"/>
  <c r="AC88" i="14" s="1"/>
  <c r="AC89" i="14" s="1"/>
  <c r="AC90" i="14" s="1"/>
  <c r="AC91" i="14" s="1"/>
  <c r="AC92" i="14" s="1"/>
  <c r="AC93" i="14" s="1"/>
  <c r="AC94" i="14" s="1"/>
  <c r="AC95" i="14" s="1"/>
  <c r="AC96" i="14" s="1"/>
  <c r="AC97" i="14" s="1"/>
  <c r="AC98" i="14" s="1"/>
  <c r="AC99" i="14" s="1"/>
  <c r="AC100" i="14" s="1"/>
  <c r="AC101" i="14" s="1"/>
  <c r="AC102" i="14" s="1"/>
  <c r="AC103" i="14" s="1"/>
  <c r="AC104" i="14" s="1"/>
  <c r="AC105" i="14" s="1"/>
  <c r="AC106" i="14" s="1"/>
  <c r="AC107" i="14" s="1"/>
  <c r="AC108" i="14" s="1"/>
  <c r="AC109" i="14" s="1"/>
  <c r="AC110" i="14" s="1"/>
  <c r="AC111" i="14" s="1"/>
  <c r="AC112" i="14" s="1"/>
  <c r="AC113" i="14" s="1"/>
  <c r="AC114" i="14" s="1"/>
  <c r="AC115" i="14" s="1"/>
  <c r="AC116" i="14" s="1"/>
  <c r="AC117" i="14" s="1"/>
  <c r="AC118" i="14" s="1"/>
  <c r="AC119" i="14" s="1"/>
  <c r="AC120" i="14" s="1"/>
  <c r="AC121" i="14" s="1"/>
  <c r="AC122" i="14" s="1"/>
  <c r="AC123" i="14" s="1"/>
  <c r="AC124" i="14" s="1"/>
  <c r="AC125" i="14" s="1"/>
  <c r="AC126" i="14" s="1"/>
  <c r="AC127" i="14" s="1"/>
  <c r="AC128" i="14" s="1"/>
  <c r="AC129" i="14" s="1"/>
  <c r="AC130" i="14" s="1"/>
  <c r="AC131" i="14" s="1"/>
  <c r="AC132" i="14" s="1"/>
  <c r="AC133" i="14" s="1"/>
  <c r="AC134" i="14" s="1"/>
  <c r="AC135" i="14" s="1"/>
  <c r="AC136" i="14" s="1"/>
  <c r="AC137" i="14" s="1"/>
  <c r="AC138" i="14" s="1"/>
  <c r="AC139" i="14" s="1"/>
  <c r="AC140" i="14" s="1"/>
  <c r="AC141" i="14" s="1"/>
  <c r="AC142" i="14" s="1"/>
  <c r="AC143" i="14" s="1"/>
  <c r="AC144" i="14" s="1"/>
  <c r="AC145" i="14" s="1"/>
  <c r="AC146" i="14" s="1"/>
  <c r="AC147" i="14" s="1"/>
  <c r="AC148" i="14" s="1"/>
  <c r="AC149" i="14" s="1"/>
  <c r="AC150" i="14" s="1"/>
  <c r="AC151" i="14" s="1"/>
  <c r="AC152" i="14" s="1"/>
  <c r="AC153" i="14" s="1"/>
  <c r="AC154" i="14" s="1"/>
  <c r="AC155" i="14" s="1"/>
  <c r="AC156" i="14" s="1"/>
  <c r="AC157" i="14" s="1"/>
  <c r="AC158" i="14" s="1"/>
  <c r="AC159" i="14" s="1"/>
  <c r="AC160" i="14" s="1"/>
  <c r="AC161" i="14" s="1"/>
  <c r="AC162" i="14" s="1"/>
  <c r="AC163" i="14" s="1"/>
  <c r="AC164" i="14" s="1"/>
  <c r="AC165" i="14" s="1"/>
  <c r="AC166" i="14" s="1"/>
  <c r="AC167" i="14" s="1"/>
  <c r="AC168" i="14" s="1"/>
  <c r="AC169" i="14" s="1"/>
  <c r="AC170" i="14" s="1"/>
  <c r="AC171" i="14" s="1"/>
  <c r="AC172" i="14" s="1"/>
  <c r="AC173" i="14" s="1"/>
  <c r="AC174" i="14" s="1"/>
  <c r="AC175" i="14" s="1"/>
  <c r="AC176" i="14" s="1"/>
  <c r="AC177" i="14" s="1"/>
  <c r="AC178" i="14" s="1"/>
  <c r="AC179" i="14" s="1"/>
  <c r="AC180" i="14" s="1"/>
  <c r="AC181" i="14" s="1"/>
  <c r="AC182" i="14" s="1"/>
  <c r="AC183" i="14" s="1"/>
  <c r="AC184" i="14" s="1"/>
  <c r="AC185" i="14" s="1"/>
  <c r="AC186" i="14" s="1"/>
  <c r="AC187" i="14" s="1"/>
  <c r="AC188" i="14" s="1"/>
  <c r="AC189" i="14" s="1"/>
  <c r="AC190" i="14" s="1"/>
  <c r="AC191" i="14" s="1"/>
  <c r="AC192" i="14" s="1"/>
  <c r="AC193" i="14" s="1"/>
  <c r="AC194" i="14" s="1"/>
  <c r="AC195" i="14" s="1"/>
  <c r="AC196" i="14" s="1"/>
  <c r="AC197" i="14" s="1"/>
  <c r="AC198" i="14" s="1"/>
  <c r="AC199" i="14" s="1"/>
  <c r="AC200" i="14" s="1"/>
  <c r="AC201" i="14" s="1"/>
  <c r="AC202" i="14" s="1"/>
  <c r="AC203" i="14" s="1"/>
  <c r="AC204" i="14" s="1"/>
  <c r="AC205" i="14" s="1"/>
  <c r="AC206" i="14" s="1"/>
  <c r="AC207" i="14" s="1"/>
  <c r="AC208" i="14" s="1"/>
  <c r="AC209" i="14" s="1"/>
  <c r="AC210" i="14" s="1"/>
  <c r="AC211" i="14" s="1"/>
  <c r="AC212" i="14" s="1"/>
  <c r="AC213" i="14" s="1"/>
  <c r="AC214" i="14" s="1"/>
  <c r="AC215" i="14" s="1"/>
  <c r="AC216" i="14" s="1"/>
  <c r="AC217" i="14" s="1"/>
  <c r="AC218" i="14" s="1"/>
  <c r="AC219" i="14" s="1"/>
  <c r="AC220" i="14" s="1"/>
  <c r="AC221" i="14" s="1"/>
  <c r="AC222" i="14" s="1"/>
  <c r="AC223" i="14" s="1"/>
  <c r="AC224" i="14" s="1"/>
  <c r="AC225" i="14" s="1"/>
  <c r="AC226" i="14" s="1"/>
  <c r="AC227" i="14" s="1"/>
  <c r="AC228" i="14" s="1"/>
  <c r="AC229" i="14" s="1"/>
  <c r="AC230" i="14" s="1"/>
  <c r="AC231" i="14" s="1"/>
  <c r="AC232" i="14" s="1"/>
  <c r="AC233" i="14" s="1"/>
  <c r="AC234" i="14" s="1"/>
  <c r="AC235" i="14" s="1"/>
  <c r="AC236" i="14" s="1"/>
  <c r="AC237" i="14" s="1"/>
  <c r="AC238" i="14" s="1"/>
  <c r="AC239" i="14" s="1"/>
  <c r="AC240" i="14" s="1"/>
  <c r="AC241" i="14" s="1"/>
  <c r="AC242" i="14" s="1"/>
  <c r="AC243" i="14" s="1"/>
  <c r="AC244" i="14" s="1"/>
  <c r="AC245" i="14" s="1"/>
  <c r="AC246" i="14" s="1"/>
  <c r="AC247" i="14" s="1"/>
  <c r="AC248" i="14" s="1"/>
  <c r="AC249" i="14" s="1"/>
  <c r="AC250" i="14" s="1"/>
  <c r="AC251" i="14" s="1"/>
  <c r="AC252" i="14" s="1"/>
  <c r="AC253" i="14" s="1"/>
  <c r="AC254" i="14" s="1"/>
  <c r="AC255" i="14" s="1"/>
  <c r="AC256" i="14" s="1"/>
  <c r="AC257" i="14" s="1"/>
  <c r="AC258" i="14" s="1"/>
  <c r="AC259" i="14" s="1"/>
  <c r="AC260" i="14" s="1"/>
  <c r="AC261" i="14" s="1"/>
  <c r="AC262" i="14" s="1"/>
  <c r="AC263" i="14" s="1"/>
  <c r="AC264" i="14" s="1"/>
  <c r="AC265" i="14" s="1"/>
  <c r="AC266" i="14" s="1"/>
  <c r="AC267" i="14" s="1"/>
  <c r="AC268" i="14" s="1"/>
  <c r="AC269" i="14" s="1"/>
  <c r="AC270" i="14" s="1"/>
  <c r="AC271" i="14" s="1"/>
  <c r="AC272" i="14" s="1"/>
  <c r="AC273" i="14" s="1"/>
  <c r="AC274" i="14" s="1"/>
  <c r="AC275" i="14" s="1"/>
  <c r="AC276" i="14" s="1"/>
  <c r="AC277" i="14" s="1"/>
  <c r="AC278" i="14" s="1"/>
  <c r="AC279" i="14" s="1"/>
  <c r="AC280" i="14" s="1"/>
  <c r="AC281" i="14" s="1"/>
  <c r="AC282" i="14" s="1"/>
  <c r="AC283" i="14" s="1"/>
  <c r="AC284" i="14" s="1"/>
  <c r="AC285" i="14" s="1"/>
  <c r="AC286" i="14" s="1"/>
  <c r="AC287" i="14" s="1"/>
  <c r="AC288" i="14" s="1"/>
  <c r="AC289" i="14" s="1"/>
  <c r="AC290" i="14" s="1"/>
  <c r="AC291" i="14" s="1"/>
  <c r="AC292" i="14" s="1"/>
  <c r="AC293" i="14" s="1"/>
  <c r="AC294" i="14" s="1"/>
  <c r="AC295" i="14" s="1"/>
  <c r="AC296" i="14" s="1"/>
  <c r="AC297" i="14" s="1"/>
  <c r="AC298" i="14" s="1"/>
  <c r="AC299" i="14" s="1"/>
  <c r="AC300" i="14" s="1"/>
  <c r="AC301" i="14" s="1"/>
  <c r="AC302" i="14" s="1"/>
  <c r="AC303" i="14" s="1"/>
  <c r="AC304" i="14" s="1"/>
  <c r="AC305" i="14" s="1"/>
  <c r="AC306" i="14" s="1"/>
  <c r="AC307" i="14" s="1"/>
  <c r="AC308" i="14" s="1"/>
  <c r="AC309" i="14" s="1"/>
  <c r="AC310" i="14" s="1"/>
  <c r="AC311" i="14" s="1"/>
  <c r="AC312" i="14" s="1"/>
  <c r="AC313" i="14" s="1"/>
  <c r="AC314" i="14" s="1"/>
  <c r="AC315" i="14" s="1"/>
  <c r="AC316" i="14" s="1"/>
  <c r="AC317" i="14" s="1"/>
  <c r="AC318" i="14" s="1"/>
  <c r="AC319" i="14" s="1"/>
  <c r="AC320" i="14" s="1"/>
  <c r="AC321" i="14" s="1"/>
  <c r="AC322" i="14" s="1"/>
  <c r="AC323" i="14" s="1"/>
  <c r="AC324" i="14" s="1"/>
  <c r="AC325" i="14" s="1"/>
  <c r="AC326" i="14" s="1"/>
  <c r="AC327" i="14" s="1"/>
  <c r="AC328" i="14" s="1"/>
  <c r="AC329" i="14" s="1"/>
  <c r="AC330" i="14" s="1"/>
  <c r="AC331" i="14" s="1"/>
  <c r="AC332" i="14" s="1"/>
  <c r="AC333" i="14" s="1"/>
  <c r="AC334" i="14" s="1"/>
  <c r="AC335" i="14" s="1"/>
  <c r="AC336" i="14" s="1"/>
  <c r="AC337" i="14" s="1"/>
  <c r="AC338" i="14" s="1"/>
  <c r="AC339" i="14" s="1"/>
  <c r="AC340" i="14" s="1"/>
  <c r="AC341" i="14" s="1"/>
  <c r="AC342" i="14" s="1"/>
  <c r="AC343" i="14" s="1"/>
  <c r="AC344" i="14" s="1"/>
  <c r="AC345" i="14" s="1"/>
  <c r="AC346" i="14" s="1"/>
  <c r="AC347" i="14" s="1"/>
  <c r="AC348" i="14" s="1"/>
  <c r="AC349" i="14" s="1"/>
  <c r="AC350" i="14" s="1"/>
  <c r="AC351" i="14" s="1"/>
  <c r="AC352" i="14" s="1"/>
  <c r="AC353" i="14" s="1"/>
  <c r="AC354" i="14" s="1"/>
  <c r="AC355" i="14" s="1"/>
  <c r="AC356" i="14" s="1"/>
  <c r="AC357" i="14" s="1"/>
  <c r="AC358" i="14" s="1"/>
  <c r="AC359" i="14" s="1"/>
  <c r="AC360" i="14" s="1"/>
  <c r="AC361" i="14" s="1"/>
  <c r="AC362" i="14" s="1"/>
  <c r="AC363" i="14" s="1"/>
  <c r="AC364" i="14" s="1"/>
  <c r="AC365" i="14" s="1"/>
  <c r="AC366" i="14" s="1"/>
  <c r="AC367" i="14" s="1"/>
  <c r="AC368" i="14" s="1"/>
  <c r="AC369" i="14" s="1"/>
  <c r="AC370" i="14" s="1"/>
  <c r="AC371" i="14" s="1"/>
  <c r="AC372" i="14" s="1"/>
  <c r="AC373" i="14" s="1"/>
  <c r="AC374" i="14" s="1"/>
  <c r="AC375" i="14" s="1"/>
  <c r="AC376" i="14" s="1"/>
  <c r="AC377" i="14" s="1"/>
  <c r="AC378" i="14" s="1"/>
  <c r="AC379" i="14" s="1"/>
  <c r="AC380" i="14" s="1"/>
  <c r="AC381" i="14" s="1"/>
  <c r="AC382" i="14" s="1"/>
  <c r="AC383" i="14" s="1"/>
  <c r="AC384" i="14" s="1"/>
  <c r="AC385" i="14" s="1"/>
  <c r="AC386" i="14" s="1"/>
  <c r="AC387" i="14" s="1"/>
  <c r="AC388" i="14" s="1"/>
  <c r="AC389" i="14" s="1"/>
  <c r="AC390" i="14" s="1"/>
  <c r="AC391" i="14" s="1"/>
  <c r="AC392" i="14" s="1"/>
  <c r="AC393" i="14" s="1"/>
  <c r="AC394" i="14" s="1"/>
  <c r="AC395" i="14" s="1"/>
  <c r="AC396" i="14" s="1"/>
  <c r="AC397" i="14" s="1"/>
  <c r="AC398" i="14" s="1"/>
  <c r="AC399" i="14" s="1"/>
  <c r="AC400" i="14" s="1"/>
  <c r="AC401" i="14" s="1"/>
  <c r="AC402" i="14" s="1"/>
  <c r="AC403" i="14" s="1"/>
  <c r="AC404" i="14" s="1"/>
  <c r="AC405" i="14" s="1"/>
  <c r="AC406" i="14" s="1"/>
  <c r="AC407" i="14" s="1"/>
  <c r="AC408" i="14" s="1"/>
  <c r="AC409" i="14" s="1"/>
  <c r="AC410" i="14" s="1"/>
  <c r="AC411" i="14" s="1"/>
  <c r="AC412" i="14" s="1"/>
  <c r="AC413" i="14" s="1"/>
  <c r="AC414" i="14" s="1"/>
  <c r="AC415" i="14" s="1"/>
  <c r="AC416" i="14" s="1"/>
  <c r="AC417" i="14" s="1"/>
  <c r="AC418" i="14" s="1"/>
  <c r="AC419" i="14" s="1"/>
  <c r="AC420" i="14" s="1"/>
  <c r="AC421" i="14" s="1"/>
  <c r="AC422" i="14" s="1"/>
  <c r="AC423" i="14" s="1"/>
  <c r="AC424" i="14" s="1"/>
  <c r="AC425" i="14" s="1"/>
  <c r="AC426" i="14" s="1"/>
  <c r="AC427" i="14" s="1"/>
  <c r="AC428" i="14" s="1"/>
  <c r="AC429" i="14" s="1"/>
  <c r="AC430" i="14" s="1"/>
  <c r="AC431" i="14" s="1"/>
  <c r="AC432" i="14" s="1"/>
  <c r="AC433" i="14" s="1"/>
  <c r="AC434" i="14" s="1"/>
  <c r="AC435" i="14" s="1"/>
  <c r="AC436" i="14" s="1"/>
  <c r="AC437" i="14" s="1"/>
  <c r="AC438" i="14" s="1"/>
  <c r="AC439" i="14" s="1"/>
  <c r="AC440" i="14" s="1"/>
  <c r="AC441" i="14" s="1"/>
  <c r="AC442" i="14" s="1"/>
  <c r="AC443" i="14" s="1"/>
  <c r="AC444" i="14" s="1"/>
  <c r="AC445" i="14" s="1"/>
  <c r="AC446" i="14" s="1"/>
  <c r="AC447" i="14" s="1"/>
  <c r="AC448" i="14" s="1"/>
  <c r="AC449" i="14" s="1"/>
  <c r="AC450" i="14" s="1"/>
  <c r="AC451" i="14" s="1"/>
  <c r="AC452" i="14" s="1"/>
  <c r="AC453" i="14" s="1"/>
  <c r="AC454" i="14" s="1"/>
  <c r="AC455" i="14" s="1"/>
  <c r="AC456" i="14" s="1"/>
  <c r="AC457" i="14" s="1"/>
  <c r="AC458" i="14" s="1"/>
  <c r="AC459" i="14" s="1"/>
  <c r="AC460" i="14" s="1"/>
  <c r="AC461" i="14" s="1"/>
  <c r="AC462" i="14" s="1"/>
  <c r="AC463" i="14" s="1"/>
  <c r="AC464" i="14" s="1"/>
  <c r="AC465" i="14" s="1"/>
  <c r="AC466" i="14" s="1"/>
  <c r="AC467" i="14" s="1"/>
  <c r="AC468" i="14" s="1"/>
  <c r="AC469" i="14" s="1"/>
  <c r="AC470" i="14" s="1"/>
  <c r="AC471" i="14" s="1"/>
  <c r="AC472" i="14" s="1"/>
  <c r="AC473" i="14" s="1"/>
  <c r="AC474" i="14" s="1"/>
  <c r="AC475" i="14" s="1"/>
  <c r="AC476" i="14" s="1"/>
  <c r="AC477" i="14" s="1"/>
  <c r="AC478" i="14" s="1"/>
  <c r="AC479" i="14" s="1"/>
  <c r="AC480" i="14" s="1"/>
  <c r="AC481" i="14" s="1"/>
  <c r="AC482" i="14" s="1"/>
  <c r="AC483" i="14" s="1"/>
  <c r="AC484" i="14" s="1"/>
  <c r="AC485" i="14" s="1"/>
  <c r="AC486" i="14" s="1"/>
  <c r="AC487" i="14" s="1"/>
  <c r="AC488" i="14" s="1"/>
  <c r="AC489" i="14" s="1"/>
  <c r="AC490" i="14" s="1"/>
  <c r="AC491" i="14" s="1"/>
  <c r="AC492" i="14" s="1"/>
  <c r="AC493" i="14" s="1"/>
  <c r="AC494" i="14" s="1"/>
  <c r="AC495" i="14" s="1"/>
  <c r="AC496" i="14" s="1"/>
  <c r="AC497" i="14" s="1"/>
  <c r="AC498" i="14" s="1"/>
  <c r="AC499" i="14" s="1"/>
  <c r="AC500" i="14" s="1"/>
  <c r="AC501" i="14" s="1"/>
  <c r="AC502" i="14" s="1"/>
  <c r="AC503" i="14" s="1"/>
  <c r="AC504" i="14" s="1"/>
  <c r="AC505" i="14" s="1"/>
  <c r="AC506" i="14" s="1"/>
  <c r="AC507" i="14" s="1"/>
  <c r="AC508" i="14" s="1"/>
  <c r="AC509" i="14" s="1"/>
  <c r="AC510" i="14" s="1"/>
  <c r="AC511" i="14" s="1"/>
  <c r="AC512" i="14" s="1"/>
  <c r="AC513" i="14" s="1"/>
  <c r="AC514" i="14" s="1"/>
  <c r="AC515" i="14" s="1"/>
  <c r="AC516" i="14" s="1"/>
  <c r="AC517" i="14" s="1"/>
  <c r="AC518" i="14" s="1"/>
  <c r="AC519" i="14" s="1"/>
  <c r="AC520" i="14" s="1"/>
  <c r="AC521" i="14" s="1"/>
  <c r="AC522" i="14" s="1"/>
  <c r="AC523" i="14" s="1"/>
  <c r="AC524" i="14" s="1"/>
  <c r="AC525" i="14" s="1"/>
  <c r="AC526" i="14" s="1"/>
  <c r="AC527" i="14" s="1"/>
  <c r="AC528" i="14" s="1"/>
  <c r="AC529" i="14" s="1"/>
  <c r="AC530" i="14" s="1"/>
  <c r="AC531" i="14" s="1"/>
  <c r="AC532" i="14" s="1"/>
  <c r="AC533" i="14" s="1"/>
  <c r="AC534" i="14" s="1"/>
  <c r="AC535" i="14" s="1"/>
  <c r="AC536" i="14" s="1"/>
  <c r="AC537" i="14" s="1"/>
  <c r="AC538" i="14" s="1"/>
  <c r="AC539" i="14" s="1"/>
  <c r="AC540" i="14" s="1"/>
  <c r="AC541" i="14" s="1"/>
  <c r="AC542" i="14" s="1"/>
  <c r="AC543" i="14" s="1"/>
  <c r="AC544" i="14" s="1"/>
  <c r="AC545" i="14" s="1"/>
  <c r="AC546" i="14" s="1"/>
  <c r="AC547" i="14" s="1"/>
  <c r="AC548" i="14" s="1"/>
  <c r="AC549" i="14" s="1"/>
  <c r="AC550" i="14" s="1"/>
  <c r="AC551" i="14" s="1"/>
  <c r="AC552" i="14" s="1"/>
  <c r="AC553" i="14" s="1"/>
  <c r="AC554" i="14" s="1"/>
  <c r="AC555" i="14" s="1"/>
  <c r="AC556" i="14" s="1"/>
  <c r="AC557" i="14" s="1"/>
  <c r="AC558" i="14" s="1"/>
  <c r="AC559" i="14" s="1"/>
  <c r="AC560" i="14" s="1"/>
  <c r="AC561" i="14" s="1"/>
  <c r="AC562" i="14" s="1"/>
  <c r="AC563" i="14" s="1"/>
  <c r="AC564" i="14" s="1"/>
  <c r="AC565" i="14" s="1"/>
  <c r="AC566" i="14" s="1"/>
  <c r="AC567" i="14" s="1"/>
  <c r="AC568" i="14" s="1"/>
  <c r="AC569" i="14" s="1"/>
  <c r="AC570" i="14" s="1"/>
  <c r="AC571" i="14" s="1"/>
  <c r="AC572" i="14" s="1"/>
  <c r="AC573" i="14" s="1"/>
  <c r="AC574" i="14" s="1"/>
  <c r="AC575" i="14" s="1"/>
  <c r="AC576" i="14" s="1"/>
  <c r="AC577" i="14" s="1"/>
  <c r="AC578" i="14" s="1"/>
  <c r="AC579" i="14" s="1"/>
  <c r="AC580" i="14" s="1"/>
  <c r="AC581" i="14" s="1"/>
  <c r="AC582" i="14" s="1"/>
  <c r="AC583" i="14" s="1"/>
  <c r="AC584" i="14" s="1"/>
  <c r="AC585" i="14" s="1"/>
  <c r="AC586" i="14" s="1"/>
  <c r="AC587" i="14" s="1"/>
  <c r="AC588" i="14" s="1"/>
  <c r="AC589" i="14" s="1"/>
  <c r="AC590" i="14" s="1"/>
  <c r="AC591" i="14" s="1"/>
  <c r="AC592" i="14" s="1"/>
  <c r="AC593" i="14" s="1"/>
  <c r="AC594" i="14" s="1"/>
  <c r="AC595" i="14" s="1"/>
  <c r="AC596" i="14" s="1"/>
  <c r="AC597" i="14" s="1"/>
  <c r="AC598" i="14" s="1"/>
  <c r="AC599" i="14" s="1"/>
  <c r="AC600" i="14" s="1"/>
  <c r="AC601" i="14" s="1"/>
  <c r="AC602" i="14" s="1"/>
  <c r="AC603" i="14" s="1"/>
  <c r="AC604" i="14" s="1"/>
  <c r="AC605" i="14" s="1"/>
  <c r="AC606" i="14" s="1"/>
  <c r="AC607" i="14" s="1"/>
  <c r="AC608" i="14" s="1"/>
  <c r="AC609" i="14" s="1"/>
  <c r="AC610" i="14" s="1"/>
  <c r="AC611" i="14" s="1"/>
  <c r="AC612" i="14" s="1"/>
  <c r="AC613" i="14" s="1"/>
  <c r="AC614" i="14" s="1"/>
  <c r="AC615" i="14" s="1"/>
  <c r="AC616" i="14" s="1"/>
  <c r="AC617" i="14" s="1"/>
  <c r="AC618" i="14" s="1"/>
  <c r="AC619" i="14" s="1"/>
  <c r="AC620" i="14" s="1"/>
  <c r="AC621" i="14" s="1"/>
  <c r="AC622" i="14" s="1"/>
  <c r="AC623" i="14" s="1"/>
  <c r="AC624" i="14" s="1"/>
  <c r="AC625" i="14" s="1"/>
  <c r="AC626" i="14" s="1"/>
  <c r="AC627" i="14" s="1"/>
  <c r="AC628" i="14" s="1"/>
  <c r="AC629" i="14" s="1"/>
  <c r="AC630" i="14" s="1"/>
  <c r="AC631" i="14" s="1"/>
  <c r="AC632" i="14" s="1"/>
  <c r="AC633" i="14" s="1"/>
  <c r="AC634" i="14" s="1"/>
  <c r="AC635" i="14" s="1"/>
  <c r="AC636" i="14" s="1"/>
  <c r="AC637" i="14" s="1"/>
  <c r="AC638" i="14" s="1"/>
  <c r="AC639" i="14" s="1"/>
  <c r="AC640" i="14" s="1"/>
  <c r="AC641" i="14" s="1"/>
  <c r="AC642" i="14" s="1"/>
  <c r="AC643" i="14" s="1"/>
  <c r="AC644" i="14" s="1"/>
  <c r="AC645" i="14" s="1"/>
  <c r="AC646" i="14" s="1"/>
  <c r="AC647" i="14" s="1"/>
  <c r="AC648" i="14" s="1"/>
  <c r="AC649" i="14" s="1"/>
  <c r="AC650" i="14" s="1"/>
  <c r="AC651" i="14" s="1"/>
  <c r="AC652" i="14" s="1"/>
  <c r="AC653" i="14" s="1"/>
  <c r="AC654" i="14" s="1"/>
  <c r="AC655" i="14" s="1"/>
  <c r="AC656" i="14" s="1"/>
  <c r="AC657" i="14" s="1"/>
  <c r="AC658" i="14" s="1"/>
  <c r="AC659" i="14" s="1"/>
  <c r="AC660" i="14" s="1"/>
  <c r="AC661" i="14" s="1"/>
  <c r="AC662" i="14" s="1"/>
  <c r="AC663" i="14" s="1"/>
  <c r="AC664" i="14" s="1"/>
  <c r="AC665" i="14" s="1"/>
  <c r="AC666" i="14" s="1"/>
  <c r="AC667" i="14" s="1"/>
  <c r="AC668" i="14" s="1"/>
  <c r="AC669" i="14" s="1"/>
  <c r="AC670" i="14" s="1"/>
  <c r="AC671" i="14" s="1"/>
  <c r="AC672" i="14" s="1"/>
  <c r="AC673" i="14" s="1"/>
  <c r="AC674" i="14" s="1"/>
  <c r="AC675" i="14" s="1"/>
  <c r="AC676" i="14" s="1"/>
  <c r="AC677" i="14" s="1"/>
  <c r="AC678" i="14" s="1"/>
  <c r="AC679" i="14" s="1"/>
  <c r="AC680" i="14" s="1"/>
  <c r="AC681" i="14" s="1"/>
  <c r="AC682" i="14" s="1"/>
  <c r="AC683" i="14" s="1"/>
  <c r="AC684" i="14" s="1"/>
  <c r="AC685" i="14" s="1"/>
  <c r="AC686" i="14" s="1"/>
  <c r="AC687" i="14" s="1"/>
  <c r="AC688" i="14" s="1"/>
  <c r="AC689" i="14" s="1"/>
  <c r="AC690" i="14" s="1"/>
  <c r="AC691" i="14" s="1"/>
  <c r="AC692" i="14" s="1"/>
  <c r="AC693" i="14" s="1"/>
  <c r="AC694" i="14" s="1"/>
  <c r="AC695" i="14" s="1"/>
  <c r="AC696" i="14" s="1"/>
  <c r="AC697" i="14" s="1"/>
  <c r="AC698" i="14" s="1"/>
  <c r="AC699" i="14" s="1"/>
  <c r="AC700" i="14" s="1"/>
  <c r="AC701" i="14" s="1"/>
  <c r="AC702" i="14" s="1"/>
  <c r="AC703" i="14" s="1"/>
  <c r="AC704" i="14" s="1"/>
  <c r="AC705" i="14" s="1"/>
  <c r="AC706" i="14" s="1"/>
  <c r="AC707" i="14" s="1"/>
  <c r="AC708" i="14" s="1"/>
  <c r="AC709" i="14" s="1"/>
  <c r="AC710" i="14" s="1"/>
  <c r="AC711" i="14" s="1"/>
  <c r="AC712" i="14" s="1"/>
  <c r="AC713" i="14" s="1"/>
  <c r="AC714" i="14" s="1"/>
  <c r="AC715" i="14" s="1"/>
  <c r="AC716" i="14" s="1"/>
  <c r="AC717" i="14" s="1"/>
  <c r="AC718" i="14" s="1"/>
  <c r="AC719" i="14" s="1"/>
  <c r="AC720" i="14" s="1"/>
  <c r="AC721" i="14" s="1"/>
  <c r="AC722" i="14" s="1"/>
  <c r="AC723" i="14" s="1"/>
  <c r="AC724" i="14" s="1"/>
  <c r="AC725" i="14" s="1"/>
  <c r="AC726" i="14" s="1"/>
  <c r="AC727" i="14" s="1"/>
  <c r="AC728" i="14" s="1"/>
  <c r="AC729" i="14" s="1"/>
  <c r="AC730" i="14" s="1"/>
  <c r="AC731" i="14" s="1"/>
  <c r="AC732" i="14" s="1"/>
  <c r="AC733" i="14" s="1"/>
  <c r="AC734" i="14" s="1"/>
  <c r="AC735" i="14" s="1"/>
  <c r="AC736" i="14" s="1"/>
  <c r="AC737" i="14" s="1"/>
  <c r="AC738" i="14" s="1"/>
  <c r="AC739" i="14" s="1"/>
  <c r="AC740" i="14" s="1"/>
  <c r="AC741" i="14" s="1"/>
  <c r="AC742" i="14" s="1"/>
  <c r="AC743" i="14" s="1"/>
  <c r="AC744" i="14" s="1"/>
  <c r="AC745" i="14" s="1"/>
  <c r="AC746" i="14" s="1"/>
  <c r="AC747" i="14" s="1"/>
  <c r="AC748" i="14" s="1"/>
  <c r="AC749" i="14" s="1"/>
  <c r="AC750" i="14" s="1"/>
  <c r="AC751" i="14" s="1"/>
  <c r="AC752" i="14" s="1"/>
  <c r="AC753" i="14" s="1"/>
  <c r="AC754" i="14" s="1"/>
  <c r="AC755" i="14" s="1"/>
  <c r="AC756" i="14" s="1"/>
  <c r="AC757" i="14" s="1"/>
  <c r="AC758" i="14" s="1"/>
  <c r="AC759" i="14" s="1"/>
  <c r="AC760" i="14" s="1"/>
  <c r="AC761" i="14" s="1"/>
  <c r="AC762" i="14" s="1"/>
  <c r="AC763" i="14" s="1"/>
  <c r="AC764" i="14" s="1"/>
  <c r="AC765" i="14" s="1"/>
  <c r="AC766" i="14" s="1"/>
  <c r="AC767" i="14" s="1"/>
  <c r="AC768" i="14" s="1"/>
  <c r="AC769" i="14" s="1"/>
  <c r="AC770" i="14" s="1"/>
  <c r="AC771" i="14" s="1"/>
  <c r="AC772" i="14" s="1"/>
  <c r="AC773" i="14" s="1"/>
  <c r="AC774" i="14" s="1"/>
  <c r="AC775" i="14" s="1"/>
  <c r="AC776" i="14" s="1"/>
  <c r="AC777" i="14" s="1"/>
  <c r="AC778" i="14" s="1"/>
  <c r="AC779" i="14" s="1"/>
  <c r="AC780" i="14" s="1"/>
  <c r="AC781" i="14" s="1"/>
  <c r="AC782" i="14" s="1"/>
  <c r="AC783" i="14" s="1"/>
  <c r="AC784" i="14" s="1"/>
  <c r="AC785" i="14" s="1"/>
  <c r="AC786" i="14" s="1"/>
  <c r="AC787" i="14" s="1"/>
  <c r="AC788" i="14" s="1"/>
  <c r="AC789" i="14" s="1"/>
  <c r="AC790" i="14" s="1"/>
  <c r="AC791" i="14" s="1"/>
  <c r="AC792" i="14" s="1"/>
  <c r="AC793" i="14" s="1"/>
  <c r="AC794" i="14" s="1"/>
  <c r="AC795" i="14" s="1"/>
  <c r="AC796" i="14" s="1"/>
  <c r="AC797" i="14" s="1"/>
  <c r="AC798" i="14" s="1"/>
  <c r="AC799" i="14" s="1"/>
  <c r="AC800" i="14" s="1"/>
  <c r="AC801" i="14" s="1"/>
  <c r="AC802" i="14" s="1"/>
  <c r="AC803" i="14" s="1"/>
  <c r="AC804" i="14" s="1"/>
  <c r="AC805" i="14" s="1"/>
  <c r="AC806" i="14" s="1"/>
  <c r="AC807" i="14" s="1"/>
  <c r="AC808" i="14" s="1"/>
  <c r="AC809" i="14" s="1"/>
  <c r="AC810" i="14" s="1"/>
  <c r="AC811" i="14" s="1"/>
  <c r="AC812" i="14" s="1"/>
  <c r="AC813" i="14" s="1"/>
  <c r="AC814" i="14" s="1"/>
  <c r="AC815" i="14" s="1"/>
  <c r="AC816" i="14" s="1"/>
  <c r="AC817" i="14" s="1"/>
  <c r="AC818" i="14" s="1"/>
  <c r="AC819" i="14" s="1"/>
  <c r="AC820" i="14" s="1"/>
  <c r="AC821" i="14" s="1"/>
  <c r="AC822" i="14" s="1"/>
  <c r="AC823" i="14" s="1"/>
  <c r="AC824" i="14" s="1"/>
  <c r="AC825" i="14" s="1"/>
  <c r="AC826" i="14" s="1"/>
  <c r="AC827" i="14" s="1"/>
  <c r="AC828" i="14" s="1"/>
  <c r="AC829" i="14" s="1"/>
  <c r="AC830" i="14" s="1"/>
  <c r="AC831" i="14" s="1"/>
  <c r="AC832" i="14" s="1"/>
  <c r="AC833" i="14" s="1"/>
  <c r="AC834" i="14" s="1"/>
  <c r="AC835" i="14" s="1"/>
  <c r="AC836" i="14" s="1"/>
  <c r="AC837" i="14" s="1"/>
  <c r="AC838" i="14" s="1"/>
  <c r="AC839" i="14" s="1"/>
  <c r="AC840" i="14" s="1"/>
  <c r="AC841" i="14" s="1"/>
  <c r="AC842" i="14" s="1"/>
  <c r="AC843" i="14" s="1"/>
  <c r="AC844" i="14" s="1"/>
  <c r="AC845" i="14" s="1"/>
  <c r="AC846" i="14" s="1"/>
  <c r="AC847" i="14" s="1"/>
  <c r="AC848" i="14" s="1"/>
  <c r="AC849" i="14" s="1"/>
  <c r="AC850" i="14" s="1"/>
  <c r="AC851" i="14" s="1"/>
  <c r="AC852" i="14" s="1"/>
  <c r="AC853" i="14" s="1"/>
  <c r="AC854" i="14" s="1"/>
  <c r="AC855" i="14" s="1"/>
  <c r="AC856" i="14" s="1"/>
  <c r="AC857" i="14" s="1"/>
  <c r="AC858" i="14" s="1"/>
  <c r="AC859" i="14" s="1"/>
  <c r="AC860" i="14" s="1"/>
  <c r="AC861" i="14" s="1"/>
  <c r="AC862" i="14" s="1"/>
  <c r="AC863" i="14" s="1"/>
  <c r="AC864" i="14" s="1"/>
  <c r="AC865" i="14" s="1"/>
  <c r="AC866" i="14" s="1"/>
  <c r="AC867" i="14" s="1"/>
  <c r="AC868" i="14" s="1"/>
  <c r="AC869" i="14" s="1"/>
  <c r="AC870" i="14" s="1"/>
  <c r="AC871" i="14" s="1"/>
  <c r="AC872" i="14" s="1"/>
  <c r="AC873" i="14" s="1"/>
  <c r="AC874" i="14" s="1"/>
  <c r="AC875" i="14" s="1"/>
  <c r="AC876" i="14" s="1"/>
  <c r="AC877" i="14" s="1"/>
  <c r="AC878" i="14" s="1"/>
  <c r="AC879" i="14" s="1"/>
  <c r="AC880" i="14" s="1"/>
  <c r="AC881" i="14" s="1"/>
  <c r="AC882" i="14" s="1"/>
  <c r="AC883" i="14" s="1"/>
  <c r="AC884" i="14" s="1"/>
  <c r="AC885" i="14" s="1"/>
  <c r="AC886" i="14" s="1"/>
  <c r="AC887" i="14" s="1"/>
  <c r="AC888" i="14" s="1"/>
  <c r="AC889" i="14" s="1"/>
  <c r="AC890" i="14" s="1"/>
  <c r="AC891" i="14" s="1"/>
  <c r="AC892" i="14" s="1"/>
  <c r="AC893" i="14" s="1"/>
  <c r="AC894" i="14" s="1"/>
  <c r="AC895" i="14" s="1"/>
  <c r="AC896" i="14" s="1"/>
  <c r="AC897" i="14" s="1"/>
  <c r="AC898" i="14" s="1"/>
  <c r="AC899" i="14" s="1"/>
  <c r="AC900" i="14" s="1"/>
  <c r="AC901" i="14" s="1"/>
  <c r="AC902" i="14" s="1"/>
  <c r="AC903" i="14" s="1"/>
  <c r="AC904" i="14" s="1"/>
  <c r="AC905" i="14" s="1"/>
  <c r="AC906" i="14" s="1"/>
  <c r="AC907" i="14" s="1"/>
  <c r="AC908" i="14" s="1"/>
  <c r="AC909" i="14" s="1"/>
  <c r="AC910" i="14" s="1"/>
  <c r="AC911" i="14" s="1"/>
  <c r="AC912" i="14" s="1"/>
  <c r="AC913" i="14" s="1"/>
  <c r="AC914" i="14" s="1"/>
  <c r="AC915" i="14" s="1"/>
  <c r="AC916" i="14" s="1"/>
  <c r="AC917" i="14" s="1"/>
  <c r="AC918" i="14" s="1"/>
  <c r="AC919" i="14" s="1"/>
  <c r="AC920" i="14" s="1"/>
  <c r="AC921" i="14" s="1"/>
  <c r="AC922" i="14" s="1"/>
  <c r="AC923" i="14" s="1"/>
  <c r="AC924" i="14" s="1"/>
  <c r="AC925" i="14" s="1"/>
  <c r="AC926" i="14" s="1"/>
  <c r="AC927" i="14" s="1"/>
  <c r="AC928" i="14" s="1"/>
  <c r="AC929" i="14" s="1"/>
  <c r="AC930" i="14" s="1"/>
  <c r="AC931" i="14" s="1"/>
  <c r="AC932" i="14" s="1"/>
  <c r="AC933" i="14" s="1"/>
  <c r="AC934" i="14" s="1"/>
  <c r="AC935" i="14" s="1"/>
  <c r="AC936" i="14" s="1"/>
  <c r="AC937" i="14" s="1"/>
  <c r="AC938" i="14" s="1"/>
  <c r="AC939" i="14" s="1"/>
  <c r="AC940" i="14" s="1"/>
  <c r="AC941" i="14" s="1"/>
  <c r="AC942" i="14" s="1"/>
  <c r="AC943" i="14" s="1"/>
  <c r="AC944" i="14" s="1"/>
  <c r="AC945" i="14" s="1"/>
  <c r="AC946" i="14" s="1"/>
  <c r="AC947" i="14" s="1"/>
  <c r="AC948" i="14" s="1"/>
  <c r="AC949" i="14" s="1"/>
  <c r="AC950" i="14" s="1"/>
  <c r="AC951" i="14" s="1"/>
  <c r="AC952" i="14" s="1"/>
  <c r="AC953" i="14" s="1"/>
  <c r="AC954" i="14" s="1"/>
  <c r="AC955" i="14" s="1"/>
  <c r="AC956" i="14" s="1"/>
  <c r="AC957" i="14" s="1"/>
  <c r="AC958" i="14" s="1"/>
  <c r="AC959" i="14" s="1"/>
  <c r="AC960" i="14" s="1"/>
  <c r="AC961" i="14" s="1"/>
  <c r="AC962" i="14" s="1"/>
  <c r="AC963" i="14" s="1"/>
  <c r="AC964" i="14" s="1"/>
  <c r="AC965" i="14" s="1"/>
  <c r="AC966" i="14" s="1"/>
  <c r="AC967" i="14" s="1"/>
  <c r="AC968" i="14" s="1"/>
  <c r="AC969" i="14" s="1"/>
  <c r="AC970" i="14" s="1"/>
  <c r="AC971" i="14" s="1"/>
  <c r="AC972" i="14" s="1"/>
  <c r="AC973" i="14" s="1"/>
  <c r="AC974" i="14" s="1"/>
  <c r="AC975" i="14" s="1"/>
  <c r="AC976" i="14" s="1"/>
  <c r="AC977" i="14" s="1"/>
  <c r="AC978" i="14" s="1"/>
  <c r="AC979" i="14" s="1"/>
  <c r="AC980" i="14" s="1"/>
  <c r="AC981" i="14" s="1"/>
  <c r="AC982" i="14" s="1"/>
  <c r="AC983" i="14" s="1"/>
  <c r="AC984" i="14" s="1"/>
  <c r="AC985" i="14" s="1"/>
  <c r="AC986" i="14" s="1"/>
  <c r="AC987" i="14" s="1"/>
  <c r="AC988" i="14" s="1"/>
  <c r="AC989" i="14" s="1"/>
  <c r="AC990" i="14" s="1"/>
  <c r="AC991" i="14" s="1"/>
  <c r="AC992" i="14" s="1"/>
  <c r="AC993" i="14" s="1"/>
  <c r="AC994" i="14" s="1"/>
  <c r="AC995" i="14" s="1"/>
  <c r="AC996" i="14" s="1"/>
  <c r="AC997" i="14" s="1"/>
  <c r="AC998" i="14" s="1"/>
  <c r="AC999" i="14" s="1"/>
  <c r="AC1000" i="14" s="1"/>
  <c r="AC1001" i="14" s="1"/>
  <c r="AC1002" i="14" s="1"/>
  <c r="AC1003" i="14" s="1"/>
  <c r="AC1004" i="14" s="1"/>
  <c r="AC1005" i="14" s="1"/>
  <c r="AC1006" i="14" s="1"/>
  <c r="AC1007" i="14" s="1"/>
  <c r="AC1008" i="14" s="1"/>
  <c r="AC1009" i="14" s="1"/>
  <c r="AC1010" i="14" s="1"/>
  <c r="AC1011" i="14" s="1"/>
  <c r="AC1012" i="14" s="1"/>
  <c r="AC1013" i="14" s="1"/>
  <c r="AC1014" i="14" s="1"/>
  <c r="AC1015" i="14" s="1"/>
  <c r="AC1016" i="14" s="1"/>
  <c r="AC1017" i="14" s="1"/>
  <c r="AC1018" i="14" s="1"/>
  <c r="AC1019" i="14" s="1"/>
  <c r="AC1020" i="14" s="1"/>
  <c r="AC1021" i="14" s="1"/>
  <c r="AC1022" i="14" s="1"/>
  <c r="AC1023" i="14" s="1"/>
  <c r="AC1024" i="14" s="1"/>
  <c r="AC1025" i="14" s="1"/>
  <c r="AC1026" i="14" s="1"/>
  <c r="AC1027" i="14" s="1"/>
  <c r="AC1028" i="14" s="1"/>
  <c r="AC1029" i="14" s="1"/>
  <c r="AC1030" i="14" s="1"/>
  <c r="AC1031" i="14" s="1"/>
  <c r="AC1032" i="14" s="1"/>
  <c r="AC1033" i="14" s="1"/>
  <c r="AC1034" i="14" s="1"/>
  <c r="AC1035" i="14" s="1"/>
  <c r="AC1036" i="14" s="1"/>
  <c r="AC1037" i="14" s="1"/>
  <c r="AC1038" i="14" s="1"/>
  <c r="AC1039" i="14" s="1"/>
  <c r="AC1040" i="14" s="1"/>
  <c r="AC1041" i="14" s="1"/>
  <c r="AC1042" i="14" s="1"/>
  <c r="AC1043" i="14" s="1"/>
  <c r="AC1044" i="14" s="1"/>
  <c r="AC1045" i="14" s="1"/>
  <c r="AC1046" i="14" s="1"/>
  <c r="AC1047" i="14" s="1"/>
  <c r="AC1048" i="14" s="1"/>
  <c r="AC1049" i="14" s="1"/>
  <c r="AC1050" i="14" s="1"/>
  <c r="AC1051" i="14" s="1"/>
  <c r="AC1052" i="14" s="1"/>
  <c r="AC1053" i="14" s="1"/>
  <c r="AC1054" i="14" s="1"/>
  <c r="AC1055" i="14" s="1"/>
  <c r="AC1056" i="14" s="1"/>
  <c r="AC1057" i="14" s="1"/>
  <c r="AC1058" i="14" s="1"/>
  <c r="AC1059" i="14" s="1"/>
  <c r="AC1060" i="14" s="1"/>
  <c r="AC1061" i="14" s="1"/>
  <c r="AC1062" i="14" s="1"/>
  <c r="AC1063" i="14" s="1"/>
  <c r="AC1064" i="14" s="1"/>
  <c r="AC1065" i="14" s="1"/>
  <c r="AC1066" i="14" s="1"/>
  <c r="AC1067" i="14" s="1"/>
  <c r="AC1068" i="14" s="1"/>
  <c r="AC1069" i="14" s="1"/>
  <c r="AC1070" i="14" s="1"/>
  <c r="AC1071" i="14" s="1"/>
  <c r="AC1072" i="14" s="1"/>
  <c r="AC1073" i="14" s="1"/>
  <c r="AC1074" i="14" s="1"/>
  <c r="AC1075" i="14" s="1"/>
  <c r="AC1076" i="14" s="1"/>
  <c r="AC1077" i="14" s="1"/>
  <c r="AC1078" i="14" s="1"/>
  <c r="AC1079" i="14" s="1"/>
  <c r="AC1080" i="14" s="1"/>
  <c r="AC1081" i="14" s="1"/>
  <c r="AC1082" i="14" s="1"/>
  <c r="AC1083" i="14" s="1"/>
  <c r="AC1084" i="14" s="1"/>
  <c r="AC1085" i="14" s="1"/>
  <c r="AC1086" i="14" s="1"/>
  <c r="AC1087" i="14" s="1"/>
  <c r="AC1088" i="14" s="1"/>
  <c r="AC1089" i="14" s="1"/>
  <c r="AC1090" i="14" s="1"/>
  <c r="AC1091" i="14" s="1"/>
  <c r="AC1092" i="14" s="1"/>
  <c r="AC1093" i="14" s="1"/>
  <c r="AC1094" i="14" s="1"/>
  <c r="AC1095" i="14" s="1"/>
  <c r="AC1096" i="14" s="1"/>
  <c r="AC1097" i="14" s="1"/>
  <c r="AC1098" i="14" s="1"/>
  <c r="AC1099" i="14" s="1"/>
  <c r="AC1100" i="14" s="1"/>
  <c r="AC1101" i="14" s="1"/>
  <c r="AC1102" i="14" s="1"/>
  <c r="AC1103" i="14" s="1"/>
  <c r="AC1104" i="14" s="1"/>
  <c r="AC1105" i="14" s="1"/>
  <c r="AC1106" i="14" s="1"/>
  <c r="AC1107" i="14" s="1"/>
  <c r="AC1108" i="14" s="1"/>
  <c r="AC1109" i="14" s="1"/>
  <c r="AC1110" i="14" s="1"/>
  <c r="AC1111" i="14" s="1"/>
  <c r="AC1112" i="14" s="1"/>
  <c r="AC1113" i="14" s="1"/>
  <c r="AC1114" i="14" s="1"/>
  <c r="AC1115" i="14" s="1"/>
  <c r="AC1116" i="14" s="1"/>
  <c r="AC1117" i="14" s="1"/>
  <c r="AC1118" i="14" s="1"/>
  <c r="AC1119" i="14" s="1"/>
  <c r="AC1120" i="14" s="1"/>
  <c r="AC1121" i="14" s="1"/>
  <c r="AC1122" i="14" s="1"/>
  <c r="AC1123" i="14" s="1"/>
  <c r="AC1124" i="14" s="1"/>
  <c r="AC1125" i="14" s="1"/>
  <c r="AC1126" i="14" s="1"/>
  <c r="AC1127" i="14" s="1"/>
  <c r="AC1128" i="14" s="1"/>
  <c r="AC1129" i="14" s="1"/>
  <c r="AC1130" i="14" s="1"/>
  <c r="AC1131" i="14" s="1"/>
  <c r="AC1132" i="14" s="1"/>
  <c r="AC1133" i="14" s="1"/>
  <c r="AC1134" i="14" s="1"/>
  <c r="AC1135" i="14" s="1"/>
  <c r="AC1136" i="14" s="1"/>
  <c r="AC1137" i="14" s="1"/>
  <c r="AC1138" i="14" s="1"/>
  <c r="AC1139" i="14" s="1"/>
  <c r="AC1140" i="14" s="1"/>
  <c r="AC1141" i="14" s="1"/>
  <c r="AC1142" i="14" s="1"/>
  <c r="AC1143" i="14" s="1"/>
  <c r="AC1144" i="14" s="1"/>
  <c r="AC1145" i="14" s="1"/>
  <c r="AC1146" i="14" s="1"/>
  <c r="AC1147" i="14" s="1"/>
  <c r="AC1148" i="14" s="1"/>
  <c r="AC1149" i="14" s="1"/>
  <c r="AC1150" i="14" s="1"/>
  <c r="AC1151" i="14" s="1"/>
  <c r="AC1152" i="14" s="1"/>
  <c r="AC1153" i="14" s="1"/>
  <c r="AC1154" i="14" s="1"/>
  <c r="AC1155" i="14" s="1"/>
  <c r="AC1156" i="14" s="1"/>
  <c r="AC1157" i="14" s="1"/>
  <c r="AC1158" i="14" s="1"/>
  <c r="AC1159" i="14" s="1"/>
  <c r="AC1160" i="14" s="1"/>
  <c r="AC1161" i="14" s="1"/>
  <c r="AC1162" i="14" s="1"/>
  <c r="AC1163" i="14" s="1"/>
  <c r="AC1164" i="14" s="1"/>
  <c r="AC1165" i="14" s="1"/>
  <c r="AC1166" i="14" s="1"/>
  <c r="AC1167" i="14" s="1"/>
  <c r="AC1168" i="14" s="1"/>
  <c r="AC1169" i="14" s="1"/>
  <c r="AC1170" i="14" s="1"/>
  <c r="AC1171" i="14" s="1"/>
  <c r="AC1172" i="14" s="1"/>
  <c r="AC1173" i="14" s="1"/>
  <c r="AC1174" i="14" s="1"/>
  <c r="AC1175" i="14" s="1"/>
  <c r="AC1176" i="14" s="1"/>
  <c r="AC1177" i="14" s="1"/>
  <c r="AC1178" i="14" s="1"/>
  <c r="AC1179" i="14" s="1"/>
  <c r="AC1180" i="14" s="1"/>
  <c r="AC1181" i="14" s="1"/>
  <c r="AC1182" i="14" s="1"/>
  <c r="AC1183" i="14" s="1"/>
  <c r="AC1184" i="14" s="1"/>
  <c r="AC1185" i="14" s="1"/>
  <c r="AC1186" i="14" s="1"/>
  <c r="AC1187" i="14" s="1"/>
  <c r="AC1188" i="14" s="1"/>
  <c r="AC1189" i="14" s="1"/>
  <c r="AC1190" i="14" s="1"/>
  <c r="AC1191" i="14" s="1"/>
  <c r="AC1192" i="14" s="1"/>
  <c r="AC1193" i="14" s="1"/>
  <c r="AC1194" i="14" s="1"/>
  <c r="AC1195" i="14" s="1"/>
  <c r="AC1196" i="14" s="1"/>
  <c r="AC1197" i="14" s="1"/>
  <c r="AC1198" i="14" s="1"/>
  <c r="AC1199" i="14" s="1"/>
  <c r="AC1200" i="14" s="1"/>
  <c r="AC1201" i="14" s="1"/>
  <c r="AC1202" i="14" s="1"/>
  <c r="AC1203" i="14" s="1"/>
  <c r="AC1204" i="14" s="1"/>
  <c r="AC1205" i="14" s="1"/>
  <c r="AC1206" i="14" s="1"/>
  <c r="AC1207" i="14" s="1"/>
  <c r="AC1208" i="14" s="1"/>
  <c r="AC1209" i="14" s="1"/>
  <c r="AC1210" i="14" s="1"/>
  <c r="AC1211" i="14" s="1"/>
  <c r="AC1212" i="14" s="1"/>
  <c r="AC1213" i="14" s="1"/>
  <c r="AC1214" i="14" s="1"/>
  <c r="AC1215" i="14" s="1"/>
  <c r="AC1216" i="14" s="1"/>
  <c r="AC1217" i="14" s="1"/>
  <c r="AC1218" i="14" s="1"/>
  <c r="AC1219" i="14" s="1"/>
  <c r="AC1220" i="14" s="1"/>
  <c r="AC1221" i="14" s="1"/>
  <c r="AC1222" i="14" s="1"/>
  <c r="AC1223" i="14" s="1"/>
  <c r="AC1224" i="14" s="1"/>
  <c r="AC1225" i="14" s="1"/>
  <c r="AC1226" i="14" s="1"/>
  <c r="AC1227" i="14" s="1"/>
  <c r="AC1228" i="14" s="1"/>
  <c r="AC1229" i="14" s="1"/>
  <c r="AC1230" i="14" s="1"/>
  <c r="AC1231" i="14" s="1"/>
  <c r="AC1232" i="14" s="1"/>
  <c r="AC1233" i="14" s="1"/>
  <c r="AC1234" i="14" s="1"/>
  <c r="AC1235" i="14" s="1"/>
  <c r="AC1236" i="14" s="1"/>
  <c r="AC1237" i="14" s="1"/>
  <c r="AC1238" i="14" s="1"/>
  <c r="AC1239" i="14" s="1"/>
  <c r="AC1240" i="14" s="1"/>
  <c r="AC1241" i="14" s="1"/>
  <c r="AC1242" i="14" s="1"/>
  <c r="AC1243" i="14" s="1"/>
  <c r="AC1244" i="14" s="1"/>
  <c r="AB2" i="14"/>
  <c r="AB3" i="14" s="1"/>
  <c r="AB4" i="14" s="1"/>
  <c r="AB5" i="14" s="1"/>
  <c r="AB6" i="14" s="1"/>
  <c r="AB7" i="14" s="1"/>
  <c r="AB8" i="14" s="1"/>
  <c r="AB9" i="14" s="1"/>
  <c r="AB10" i="14" s="1"/>
  <c r="AB11" i="14" s="1"/>
  <c r="AB12" i="14" s="1"/>
  <c r="AB13" i="14" s="1"/>
  <c r="AB14" i="14" s="1"/>
  <c r="AB15" i="14" s="1"/>
  <c r="AB16" i="14" s="1"/>
  <c r="AB17" i="14" s="1"/>
  <c r="AB18" i="14" s="1"/>
  <c r="AB19" i="14" s="1"/>
  <c r="AB20" i="14" s="1"/>
  <c r="AB21" i="14" s="1"/>
  <c r="AB22" i="14" s="1"/>
  <c r="AB23" i="14" s="1"/>
  <c r="AB24" i="14" s="1"/>
  <c r="AB25" i="14" s="1"/>
  <c r="AB26" i="14" s="1"/>
  <c r="AB27" i="14" s="1"/>
  <c r="AB28" i="14" s="1"/>
  <c r="AB29" i="14" s="1"/>
  <c r="AB30" i="14" s="1"/>
  <c r="AB31" i="14" s="1"/>
  <c r="AB32" i="14" s="1"/>
  <c r="AB33" i="14" s="1"/>
  <c r="AB34" i="14" s="1"/>
  <c r="AB35" i="14" s="1"/>
  <c r="AB36" i="14" s="1"/>
  <c r="AB37" i="14" s="1"/>
  <c r="AB38" i="14" s="1"/>
  <c r="AB39" i="14" s="1"/>
  <c r="AB40" i="14" s="1"/>
  <c r="AB41" i="14" s="1"/>
  <c r="AB42" i="14" s="1"/>
  <c r="AB43" i="14" s="1"/>
  <c r="AB44" i="14" s="1"/>
  <c r="AB45" i="14" s="1"/>
  <c r="AB46" i="14" s="1"/>
  <c r="AB47" i="14" s="1"/>
  <c r="AB48" i="14" s="1"/>
  <c r="AB49" i="14" s="1"/>
  <c r="AB50" i="14" s="1"/>
  <c r="AB51" i="14" s="1"/>
  <c r="AB52" i="14" s="1"/>
  <c r="AB53" i="14" s="1"/>
  <c r="AB54" i="14" s="1"/>
  <c r="AB55" i="14" s="1"/>
  <c r="AB56" i="14" s="1"/>
  <c r="AB57" i="14" s="1"/>
  <c r="AB58" i="14" s="1"/>
  <c r="AB59" i="14" s="1"/>
  <c r="AB60" i="14" s="1"/>
  <c r="AB61" i="14" s="1"/>
  <c r="AB62" i="14" s="1"/>
  <c r="AB63" i="14" s="1"/>
  <c r="AB64" i="14" s="1"/>
  <c r="AB65" i="14" s="1"/>
  <c r="AB66" i="14" s="1"/>
  <c r="AB67" i="14" s="1"/>
  <c r="AB68" i="14" s="1"/>
  <c r="AB69" i="14" s="1"/>
  <c r="AB70" i="14" s="1"/>
  <c r="AB71" i="14" s="1"/>
  <c r="AB72" i="14" s="1"/>
  <c r="AB73" i="14" s="1"/>
  <c r="AB74" i="14" s="1"/>
  <c r="AB75" i="14" s="1"/>
  <c r="AB76" i="14" s="1"/>
  <c r="AB77" i="14" s="1"/>
  <c r="AB78" i="14" s="1"/>
  <c r="AB79" i="14" s="1"/>
  <c r="AB80" i="14" s="1"/>
  <c r="AB81" i="14" s="1"/>
  <c r="AB82" i="14" s="1"/>
  <c r="AB83" i="14" s="1"/>
  <c r="AB84" i="14" s="1"/>
  <c r="AB85" i="14" s="1"/>
  <c r="AB86" i="14" s="1"/>
  <c r="AB87" i="14" s="1"/>
  <c r="AB88" i="14" s="1"/>
  <c r="AB89" i="14" s="1"/>
  <c r="AB90" i="14" s="1"/>
  <c r="AB91" i="14" s="1"/>
  <c r="AB92" i="14" s="1"/>
  <c r="AB93" i="14" s="1"/>
  <c r="AB94" i="14" s="1"/>
  <c r="AB95" i="14" s="1"/>
  <c r="AB96" i="14" s="1"/>
  <c r="AB97" i="14" s="1"/>
  <c r="AB98" i="14" s="1"/>
  <c r="AB99" i="14" s="1"/>
  <c r="AB100" i="14" s="1"/>
  <c r="AB101" i="14" s="1"/>
  <c r="AB102" i="14" s="1"/>
  <c r="AB103" i="14" s="1"/>
  <c r="AB104" i="14" s="1"/>
  <c r="AB105" i="14" s="1"/>
  <c r="AB106" i="14" s="1"/>
  <c r="AB107" i="14" s="1"/>
  <c r="AB108" i="14" s="1"/>
  <c r="AB109" i="14" s="1"/>
  <c r="AB110" i="14" s="1"/>
  <c r="AB111" i="14" s="1"/>
  <c r="AB112" i="14" s="1"/>
  <c r="AB113" i="14" s="1"/>
  <c r="AB114" i="14" s="1"/>
  <c r="AB115" i="14" s="1"/>
  <c r="AB116" i="14" s="1"/>
  <c r="AB117" i="14" s="1"/>
  <c r="AB118" i="14" s="1"/>
  <c r="AB119" i="14" s="1"/>
  <c r="AB120" i="14" s="1"/>
  <c r="AB121" i="14" s="1"/>
  <c r="AB122" i="14" s="1"/>
  <c r="AB123" i="14" s="1"/>
  <c r="AB124" i="14" s="1"/>
  <c r="AB125" i="14" s="1"/>
  <c r="AB126" i="14" s="1"/>
  <c r="AB127" i="14" s="1"/>
  <c r="AB128" i="14" s="1"/>
  <c r="AB129" i="14" s="1"/>
  <c r="AB130" i="14" s="1"/>
  <c r="AB131" i="14" s="1"/>
  <c r="AB132" i="14" s="1"/>
  <c r="AB133" i="14" s="1"/>
  <c r="AB134" i="14" s="1"/>
  <c r="AB135" i="14" s="1"/>
  <c r="AB136" i="14" s="1"/>
  <c r="AB137" i="14" s="1"/>
  <c r="AB138" i="14" s="1"/>
  <c r="AB139" i="14" s="1"/>
  <c r="AB140" i="14" s="1"/>
  <c r="AB141" i="14" s="1"/>
  <c r="AB142" i="14" s="1"/>
  <c r="AB143" i="14" s="1"/>
  <c r="AB144" i="14" s="1"/>
  <c r="AB145" i="14" s="1"/>
  <c r="AB146" i="14" s="1"/>
  <c r="AB147" i="14" s="1"/>
  <c r="AB148" i="14" s="1"/>
  <c r="AB149" i="14" s="1"/>
  <c r="AB150" i="14" s="1"/>
  <c r="AB151" i="14" s="1"/>
  <c r="AB152" i="14" s="1"/>
  <c r="AB153" i="14" s="1"/>
  <c r="AB154" i="14" s="1"/>
  <c r="AB155" i="14" s="1"/>
  <c r="AB156" i="14" s="1"/>
  <c r="AB157" i="14" s="1"/>
  <c r="AB158" i="14" s="1"/>
  <c r="AB159" i="14" s="1"/>
  <c r="AB160" i="14" s="1"/>
  <c r="AB161" i="14" s="1"/>
  <c r="AB162" i="14" s="1"/>
  <c r="AB163" i="14" s="1"/>
  <c r="AB164" i="14" s="1"/>
  <c r="AB165" i="14" s="1"/>
  <c r="AB166" i="14" s="1"/>
  <c r="AB167" i="14" s="1"/>
  <c r="AB168" i="14" s="1"/>
  <c r="AB169" i="14" s="1"/>
  <c r="AB170" i="14" s="1"/>
  <c r="AB171" i="14" s="1"/>
  <c r="AB172" i="14" s="1"/>
  <c r="AB173" i="14" s="1"/>
  <c r="AB174" i="14" s="1"/>
  <c r="AB175" i="14" s="1"/>
  <c r="AB176" i="14" s="1"/>
  <c r="AB177" i="14" s="1"/>
  <c r="AB178" i="14" s="1"/>
  <c r="AB179" i="14" s="1"/>
  <c r="AB180" i="14" s="1"/>
  <c r="AB181" i="14" s="1"/>
  <c r="AB182" i="14" s="1"/>
  <c r="AB183" i="14" s="1"/>
  <c r="AB184" i="14" s="1"/>
  <c r="AB185" i="14" s="1"/>
  <c r="AB186" i="14" s="1"/>
  <c r="AB187" i="14" s="1"/>
  <c r="AB188" i="14" s="1"/>
  <c r="AB189" i="14" s="1"/>
  <c r="AB190" i="14" s="1"/>
  <c r="AB191" i="14" s="1"/>
  <c r="AB192" i="14" s="1"/>
  <c r="AB193" i="14" s="1"/>
  <c r="AB194" i="14" s="1"/>
  <c r="AB195" i="14" s="1"/>
  <c r="AB196" i="14" s="1"/>
  <c r="AB197" i="14" s="1"/>
  <c r="AB198" i="14" s="1"/>
  <c r="AB199" i="14" s="1"/>
  <c r="AB200" i="14" s="1"/>
  <c r="AB201" i="14" s="1"/>
  <c r="AB202" i="14" s="1"/>
  <c r="AB203" i="14" s="1"/>
  <c r="AB204" i="14" s="1"/>
  <c r="AB205" i="14" s="1"/>
  <c r="AB206" i="14" s="1"/>
  <c r="AB207" i="14" s="1"/>
  <c r="AB208" i="14" s="1"/>
  <c r="AB209" i="14" s="1"/>
  <c r="AB210" i="14" s="1"/>
  <c r="AB211" i="14" s="1"/>
  <c r="AB212" i="14" s="1"/>
  <c r="AB213" i="14" s="1"/>
  <c r="AB214" i="14" s="1"/>
  <c r="AB215" i="14" s="1"/>
  <c r="AB216" i="14" s="1"/>
  <c r="AB217" i="14" s="1"/>
  <c r="AB218" i="14" s="1"/>
  <c r="AB219" i="14" s="1"/>
  <c r="AB220" i="14" s="1"/>
  <c r="AB221" i="14" s="1"/>
  <c r="AB222" i="14" s="1"/>
  <c r="AB223" i="14" s="1"/>
  <c r="AB224" i="14" s="1"/>
  <c r="AB225" i="14" s="1"/>
  <c r="AB226" i="14" s="1"/>
  <c r="AB227" i="14" s="1"/>
  <c r="AB228" i="14" s="1"/>
  <c r="AB229" i="14" s="1"/>
  <c r="AB230" i="14" s="1"/>
  <c r="AB231" i="14" s="1"/>
  <c r="AB232" i="14" s="1"/>
  <c r="AB233" i="14" s="1"/>
  <c r="AB234" i="14" s="1"/>
  <c r="AB235" i="14" s="1"/>
  <c r="AB236" i="14" s="1"/>
  <c r="AB237" i="14" s="1"/>
  <c r="AB238" i="14" s="1"/>
  <c r="AB239" i="14" s="1"/>
  <c r="AB240" i="14" s="1"/>
  <c r="AB241" i="14" s="1"/>
  <c r="AB242" i="14" s="1"/>
  <c r="AB243" i="14" s="1"/>
  <c r="AB244" i="14" s="1"/>
  <c r="AB245" i="14" s="1"/>
  <c r="AB246" i="14" s="1"/>
  <c r="AB247" i="14" s="1"/>
  <c r="AB248" i="14" s="1"/>
  <c r="AB249" i="14" s="1"/>
  <c r="AB250" i="14" s="1"/>
  <c r="AB251" i="14" s="1"/>
  <c r="AB252" i="14" s="1"/>
  <c r="AB253" i="14" s="1"/>
  <c r="AB254" i="14" s="1"/>
  <c r="AB255" i="14" s="1"/>
  <c r="AB256" i="14" s="1"/>
  <c r="AB257" i="14" s="1"/>
  <c r="AB258" i="14" s="1"/>
  <c r="AB259" i="14" s="1"/>
  <c r="AB260" i="14" s="1"/>
  <c r="AB261" i="14" s="1"/>
  <c r="AB262" i="14" s="1"/>
  <c r="AB263" i="14" s="1"/>
  <c r="AB264" i="14" s="1"/>
  <c r="AB265" i="14" s="1"/>
  <c r="AB266" i="14" s="1"/>
  <c r="AB267" i="14" s="1"/>
  <c r="AB268" i="14" s="1"/>
  <c r="AB269" i="14" s="1"/>
  <c r="AB270" i="14" s="1"/>
  <c r="AB271" i="14" s="1"/>
  <c r="AB272" i="14" s="1"/>
  <c r="AB273" i="14" s="1"/>
  <c r="AB274" i="14" s="1"/>
  <c r="AB275" i="14" s="1"/>
  <c r="AB276" i="14" s="1"/>
  <c r="AB277" i="14" s="1"/>
  <c r="AB278" i="14" s="1"/>
  <c r="AB279" i="14" s="1"/>
  <c r="AB280" i="14" s="1"/>
  <c r="AB281" i="14" s="1"/>
  <c r="AB282" i="14" s="1"/>
  <c r="AB283" i="14" s="1"/>
  <c r="AB284" i="14" s="1"/>
  <c r="AB285" i="14" s="1"/>
  <c r="AB286" i="14" s="1"/>
  <c r="AB287" i="14" s="1"/>
  <c r="AB288" i="14" s="1"/>
  <c r="AB289" i="14" s="1"/>
  <c r="AB290" i="14" s="1"/>
  <c r="AB291" i="14" s="1"/>
  <c r="AB292" i="14" s="1"/>
  <c r="AB293" i="14" s="1"/>
  <c r="AB294" i="14" s="1"/>
  <c r="AB295" i="14" s="1"/>
  <c r="AB296" i="14" s="1"/>
  <c r="AB297" i="14" s="1"/>
  <c r="AB298" i="14" s="1"/>
  <c r="AB299" i="14" s="1"/>
  <c r="AB300" i="14" s="1"/>
  <c r="AB301" i="14" s="1"/>
  <c r="AB302" i="14" s="1"/>
  <c r="AB303" i="14" s="1"/>
  <c r="AB304" i="14" s="1"/>
  <c r="AB305" i="14" s="1"/>
  <c r="AB306" i="14" s="1"/>
  <c r="AB307" i="14" s="1"/>
  <c r="AB308" i="14" s="1"/>
  <c r="AB309" i="14" s="1"/>
  <c r="AB310" i="14" s="1"/>
  <c r="AB311" i="14" s="1"/>
  <c r="AB312" i="14" s="1"/>
  <c r="AB313" i="14" s="1"/>
  <c r="AB314" i="14" s="1"/>
  <c r="AB315" i="14" s="1"/>
  <c r="AB316" i="14" s="1"/>
  <c r="AB317" i="14" s="1"/>
  <c r="AB318" i="14" s="1"/>
  <c r="AB319" i="14" s="1"/>
  <c r="AB320" i="14" s="1"/>
  <c r="AB321" i="14" s="1"/>
  <c r="AB322" i="14" s="1"/>
  <c r="AB323" i="14" s="1"/>
  <c r="AB324" i="14" s="1"/>
  <c r="AB325" i="14" s="1"/>
  <c r="AB326" i="14" s="1"/>
  <c r="AB327" i="14" s="1"/>
  <c r="AB328" i="14" s="1"/>
  <c r="AB329" i="14" s="1"/>
  <c r="AB330" i="14" s="1"/>
  <c r="AB331" i="14" s="1"/>
  <c r="AB332" i="14" s="1"/>
  <c r="AB333" i="14" s="1"/>
  <c r="AB334" i="14" s="1"/>
  <c r="AB335" i="14" s="1"/>
  <c r="AB336" i="14" s="1"/>
  <c r="AB337" i="14" s="1"/>
  <c r="AB338" i="14" s="1"/>
  <c r="AB339" i="14" s="1"/>
  <c r="AB340" i="14" s="1"/>
  <c r="AB341" i="14" s="1"/>
  <c r="AB342" i="14" s="1"/>
  <c r="AB343" i="14" s="1"/>
  <c r="AB344" i="14" s="1"/>
  <c r="AB345" i="14" s="1"/>
  <c r="AB346" i="14" s="1"/>
  <c r="AB347" i="14" s="1"/>
  <c r="AB348" i="14" s="1"/>
  <c r="AB349" i="14" s="1"/>
  <c r="AB350" i="14" s="1"/>
  <c r="AB351" i="14" s="1"/>
  <c r="AB352" i="14" s="1"/>
  <c r="AB353" i="14" s="1"/>
  <c r="AB354" i="14" s="1"/>
  <c r="AB355" i="14" s="1"/>
  <c r="AB356" i="14" s="1"/>
  <c r="AB357" i="14" s="1"/>
  <c r="AB358" i="14" s="1"/>
  <c r="AB359" i="14" s="1"/>
  <c r="AB360" i="14" s="1"/>
  <c r="AB361" i="14" s="1"/>
  <c r="AB362" i="14" s="1"/>
  <c r="AB363" i="14" s="1"/>
  <c r="AB364" i="14" s="1"/>
  <c r="AB365" i="14" s="1"/>
  <c r="AB366" i="14" s="1"/>
  <c r="AB367" i="14" s="1"/>
  <c r="AB368" i="14" s="1"/>
  <c r="AB369" i="14" s="1"/>
  <c r="AB370" i="14" s="1"/>
  <c r="AB371" i="14" s="1"/>
  <c r="AB372" i="14" s="1"/>
  <c r="AB373" i="14" s="1"/>
  <c r="AB374" i="14" s="1"/>
  <c r="AB375" i="14" s="1"/>
  <c r="AB376" i="14" s="1"/>
  <c r="AB377" i="14" s="1"/>
  <c r="AB378" i="14" s="1"/>
  <c r="AB379" i="14" s="1"/>
  <c r="AB380" i="14" s="1"/>
  <c r="AB381" i="14" s="1"/>
  <c r="AB382" i="14" s="1"/>
  <c r="AB383" i="14" s="1"/>
  <c r="AB384" i="14" s="1"/>
  <c r="AB385" i="14" s="1"/>
  <c r="AB386" i="14" s="1"/>
  <c r="AB387" i="14" s="1"/>
  <c r="AB388" i="14" s="1"/>
  <c r="AB389" i="14" s="1"/>
  <c r="AB390" i="14" s="1"/>
  <c r="AB391" i="14" s="1"/>
  <c r="AB392" i="14" s="1"/>
  <c r="AB393" i="14" s="1"/>
  <c r="AB394" i="14" s="1"/>
  <c r="AB395" i="14" s="1"/>
  <c r="AB396" i="14" s="1"/>
  <c r="AB397" i="14" s="1"/>
  <c r="AB398" i="14" s="1"/>
  <c r="AB399" i="14" s="1"/>
  <c r="AB400" i="14" s="1"/>
  <c r="AB401" i="14" s="1"/>
  <c r="AB402" i="14" s="1"/>
  <c r="AB403" i="14" s="1"/>
  <c r="AB404" i="14" s="1"/>
  <c r="AB405" i="14" s="1"/>
  <c r="AB406" i="14" s="1"/>
  <c r="AB407" i="14" s="1"/>
  <c r="AB408" i="14" s="1"/>
  <c r="AB409" i="14" s="1"/>
  <c r="AB410" i="14" s="1"/>
  <c r="AB411" i="14" s="1"/>
  <c r="AB412" i="14" s="1"/>
  <c r="AB413" i="14" s="1"/>
  <c r="AB414" i="14" s="1"/>
  <c r="AB415" i="14" s="1"/>
  <c r="AB416" i="14" s="1"/>
  <c r="AB417" i="14" s="1"/>
  <c r="AB418" i="14" s="1"/>
  <c r="AB419" i="14" s="1"/>
  <c r="AB420" i="14" s="1"/>
  <c r="AB421" i="14" s="1"/>
  <c r="AB422" i="14" s="1"/>
  <c r="AB423" i="14" s="1"/>
  <c r="AB424" i="14" s="1"/>
  <c r="AB425" i="14" s="1"/>
  <c r="AB426" i="14" s="1"/>
  <c r="AB427" i="14" s="1"/>
  <c r="AB428" i="14" s="1"/>
  <c r="AB429" i="14" s="1"/>
  <c r="AB430" i="14" s="1"/>
  <c r="AB431" i="14" s="1"/>
  <c r="AB432" i="14" s="1"/>
  <c r="AB433" i="14" s="1"/>
  <c r="AB434" i="14" s="1"/>
  <c r="AB435" i="14" s="1"/>
  <c r="AB436" i="14" s="1"/>
  <c r="AB437" i="14" s="1"/>
  <c r="AB438" i="14" s="1"/>
  <c r="AB439" i="14" s="1"/>
  <c r="AB440" i="14" s="1"/>
  <c r="AB441" i="14" s="1"/>
  <c r="AB442" i="14" s="1"/>
  <c r="AB443" i="14" s="1"/>
  <c r="AB444" i="14" s="1"/>
  <c r="AB445" i="14" s="1"/>
  <c r="AB446" i="14" s="1"/>
  <c r="AB447" i="14" s="1"/>
  <c r="AB448" i="14" s="1"/>
  <c r="AB449" i="14" s="1"/>
  <c r="AB450" i="14" s="1"/>
  <c r="AB451" i="14" s="1"/>
  <c r="AB452" i="14" s="1"/>
  <c r="AB453" i="14" s="1"/>
  <c r="AB454" i="14" s="1"/>
  <c r="AB455" i="14" s="1"/>
  <c r="AB456" i="14" s="1"/>
  <c r="AB457" i="14" s="1"/>
  <c r="AB458" i="14" s="1"/>
  <c r="AB459" i="14" s="1"/>
  <c r="AB460" i="14" s="1"/>
  <c r="AB461" i="14" s="1"/>
  <c r="AB462" i="14" s="1"/>
  <c r="AB463" i="14" s="1"/>
  <c r="AB464" i="14" s="1"/>
  <c r="AB465" i="14" s="1"/>
  <c r="AB466" i="14" s="1"/>
  <c r="AB467" i="14" s="1"/>
  <c r="AB468" i="14" s="1"/>
  <c r="AB469" i="14" s="1"/>
  <c r="AB470" i="14" s="1"/>
  <c r="AB471" i="14" s="1"/>
  <c r="AB472" i="14" s="1"/>
  <c r="AB473" i="14" s="1"/>
  <c r="AB474" i="14" s="1"/>
  <c r="AB475" i="14" s="1"/>
  <c r="AB476" i="14" s="1"/>
  <c r="AB477" i="14" s="1"/>
  <c r="AB478" i="14" s="1"/>
  <c r="AB479" i="14" s="1"/>
  <c r="AB480" i="14" s="1"/>
  <c r="AB481" i="14" s="1"/>
  <c r="AB482" i="14" s="1"/>
  <c r="AB483" i="14" s="1"/>
  <c r="AB484" i="14" s="1"/>
  <c r="AB485" i="14" s="1"/>
  <c r="AB486" i="14" s="1"/>
  <c r="AB487" i="14" s="1"/>
  <c r="AB488" i="14" s="1"/>
  <c r="AB489" i="14" s="1"/>
  <c r="AB490" i="14" s="1"/>
  <c r="AB491" i="14" s="1"/>
  <c r="AB492" i="14" s="1"/>
  <c r="AB493" i="14" s="1"/>
  <c r="AB494" i="14" s="1"/>
  <c r="AB495" i="14" s="1"/>
  <c r="AB496" i="14" s="1"/>
  <c r="AB497" i="14" s="1"/>
  <c r="AB498" i="14" s="1"/>
  <c r="AB499" i="14" s="1"/>
  <c r="AB500" i="14" s="1"/>
  <c r="AB501" i="14" s="1"/>
  <c r="AB502" i="14" s="1"/>
  <c r="AB503" i="14" s="1"/>
  <c r="AB504" i="14" s="1"/>
  <c r="AB505" i="14" s="1"/>
  <c r="AB506" i="14" s="1"/>
  <c r="AB507" i="14" s="1"/>
  <c r="AB508" i="14" s="1"/>
  <c r="AB509" i="14" s="1"/>
  <c r="AB510" i="14" s="1"/>
  <c r="AB511" i="14" s="1"/>
  <c r="AB512" i="14" s="1"/>
  <c r="AB513" i="14" s="1"/>
  <c r="AB514" i="14" s="1"/>
  <c r="AB515" i="14" s="1"/>
  <c r="AB516" i="14" s="1"/>
  <c r="AB517" i="14" s="1"/>
  <c r="AB518" i="14" s="1"/>
  <c r="AB519" i="14" s="1"/>
  <c r="AB520" i="14" s="1"/>
  <c r="AB521" i="14" s="1"/>
  <c r="AB522" i="14" s="1"/>
  <c r="AB523" i="14" s="1"/>
  <c r="AB524" i="14" s="1"/>
  <c r="AB525" i="14" s="1"/>
  <c r="AB526" i="14" s="1"/>
  <c r="AB527" i="14" s="1"/>
  <c r="AB528" i="14" s="1"/>
  <c r="AB529" i="14" s="1"/>
  <c r="AB530" i="14" s="1"/>
  <c r="AB531" i="14" s="1"/>
  <c r="AB532" i="14" s="1"/>
  <c r="AB533" i="14" s="1"/>
  <c r="AB534" i="14" s="1"/>
  <c r="AB535" i="14" s="1"/>
  <c r="AB536" i="14" s="1"/>
  <c r="AB537" i="14" s="1"/>
  <c r="AB538" i="14" s="1"/>
  <c r="AB539" i="14" s="1"/>
  <c r="AB540" i="14" s="1"/>
  <c r="AB541" i="14" s="1"/>
  <c r="AB542" i="14" s="1"/>
  <c r="AB543" i="14" s="1"/>
  <c r="AB544" i="14" s="1"/>
  <c r="AB545" i="14" s="1"/>
  <c r="AB546" i="14" s="1"/>
  <c r="AB547" i="14" s="1"/>
  <c r="AB548" i="14" s="1"/>
  <c r="AB549" i="14" s="1"/>
  <c r="AB550" i="14" s="1"/>
  <c r="AB551" i="14" s="1"/>
  <c r="AB552" i="14" s="1"/>
  <c r="AB553" i="14" s="1"/>
  <c r="AB554" i="14" s="1"/>
  <c r="AB555" i="14" s="1"/>
  <c r="AB556" i="14" s="1"/>
  <c r="AB557" i="14" s="1"/>
  <c r="AB558" i="14" s="1"/>
  <c r="AB559" i="14" s="1"/>
  <c r="AB560" i="14" s="1"/>
  <c r="AB561" i="14" s="1"/>
  <c r="AB562" i="14" s="1"/>
  <c r="AB563" i="14" s="1"/>
  <c r="AB564" i="14" s="1"/>
  <c r="AB565" i="14" s="1"/>
  <c r="AB566" i="14" s="1"/>
  <c r="AB567" i="14" s="1"/>
  <c r="AB568" i="14" s="1"/>
  <c r="AB569" i="14" s="1"/>
  <c r="AB570" i="14" s="1"/>
  <c r="AB571" i="14" s="1"/>
  <c r="AB572" i="14" s="1"/>
  <c r="AB573" i="14" s="1"/>
  <c r="AB574" i="14" s="1"/>
  <c r="AB575" i="14" s="1"/>
  <c r="AB576" i="14" s="1"/>
  <c r="AB577" i="14" s="1"/>
  <c r="AB578" i="14" s="1"/>
  <c r="AB579" i="14" s="1"/>
  <c r="AB580" i="14" s="1"/>
  <c r="AB581" i="14" s="1"/>
  <c r="AB582" i="14" s="1"/>
  <c r="AB583" i="14" s="1"/>
  <c r="AB584" i="14" s="1"/>
  <c r="AB585" i="14" s="1"/>
  <c r="AB586" i="14" s="1"/>
  <c r="AB587" i="14" s="1"/>
  <c r="AB588" i="14" s="1"/>
  <c r="AB589" i="14" s="1"/>
  <c r="AB590" i="14" s="1"/>
  <c r="AB591" i="14" s="1"/>
  <c r="AB592" i="14" s="1"/>
  <c r="AB593" i="14" s="1"/>
  <c r="AB594" i="14" s="1"/>
  <c r="AB595" i="14" s="1"/>
  <c r="AB596" i="14" s="1"/>
  <c r="AB597" i="14" s="1"/>
  <c r="AB598" i="14" s="1"/>
  <c r="AB599" i="14" s="1"/>
  <c r="AB600" i="14" s="1"/>
  <c r="AB601" i="14" s="1"/>
  <c r="AB602" i="14" s="1"/>
  <c r="AB603" i="14" s="1"/>
  <c r="AB604" i="14" s="1"/>
  <c r="AB605" i="14" s="1"/>
  <c r="AB606" i="14" s="1"/>
  <c r="AB607" i="14" s="1"/>
  <c r="AB608" i="14" s="1"/>
  <c r="AB609" i="14" s="1"/>
  <c r="AB610" i="14" s="1"/>
  <c r="AB611" i="14" s="1"/>
  <c r="AB612" i="14" s="1"/>
  <c r="AB613" i="14" s="1"/>
  <c r="AB614" i="14" s="1"/>
  <c r="AB615" i="14" s="1"/>
  <c r="AB616" i="14" s="1"/>
  <c r="AB617" i="14" s="1"/>
  <c r="AB618" i="14" s="1"/>
  <c r="AB619" i="14" s="1"/>
  <c r="AB620" i="14" s="1"/>
  <c r="AB621" i="14" s="1"/>
  <c r="AB622" i="14" s="1"/>
  <c r="AB623" i="14" s="1"/>
  <c r="AB624" i="14" s="1"/>
  <c r="AB625" i="14" s="1"/>
  <c r="AB626" i="14" s="1"/>
  <c r="AB627" i="14" s="1"/>
  <c r="AB628" i="14" s="1"/>
  <c r="AB629" i="14" s="1"/>
  <c r="AB630" i="14" s="1"/>
  <c r="AB631" i="14" s="1"/>
  <c r="AB632" i="14" s="1"/>
  <c r="AB633" i="14" s="1"/>
  <c r="AB634" i="14" s="1"/>
  <c r="AB635" i="14" s="1"/>
  <c r="AB636" i="14" s="1"/>
  <c r="AB637" i="14" s="1"/>
  <c r="AB638" i="14" s="1"/>
  <c r="AB639" i="14" s="1"/>
  <c r="AB640" i="14" s="1"/>
  <c r="AB641" i="14" s="1"/>
  <c r="AB642" i="14" s="1"/>
  <c r="AB643" i="14" s="1"/>
  <c r="AB644" i="14" s="1"/>
  <c r="AB645" i="14" s="1"/>
  <c r="AB646" i="14" s="1"/>
  <c r="AB647" i="14" s="1"/>
  <c r="AB648" i="14" s="1"/>
  <c r="AB649" i="14" s="1"/>
  <c r="AB650" i="14" s="1"/>
  <c r="AB651" i="14" s="1"/>
  <c r="AB652" i="14" s="1"/>
  <c r="AB653" i="14" s="1"/>
  <c r="AB654" i="14" s="1"/>
  <c r="AB655" i="14" s="1"/>
  <c r="AB656" i="14" s="1"/>
  <c r="AB657" i="14" s="1"/>
  <c r="AB658" i="14" s="1"/>
  <c r="AB659" i="14" s="1"/>
  <c r="AB660" i="14" s="1"/>
  <c r="AB661" i="14" s="1"/>
  <c r="AB662" i="14" s="1"/>
  <c r="AB663" i="14" s="1"/>
  <c r="AB664" i="14" s="1"/>
  <c r="AB665" i="14" s="1"/>
  <c r="AB666" i="14" s="1"/>
  <c r="AB667" i="14" s="1"/>
  <c r="AB668" i="14" s="1"/>
  <c r="AB669" i="14" s="1"/>
  <c r="AB670" i="14" s="1"/>
  <c r="AB671" i="14" s="1"/>
  <c r="AB672" i="14" s="1"/>
  <c r="AB673" i="14" s="1"/>
  <c r="AB674" i="14" s="1"/>
  <c r="AB675" i="14" s="1"/>
  <c r="AB676" i="14" s="1"/>
  <c r="AB677" i="14" s="1"/>
  <c r="AB678" i="14" s="1"/>
  <c r="AB679" i="14" s="1"/>
  <c r="AB680" i="14" s="1"/>
  <c r="AB681" i="14" s="1"/>
  <c r="AB682" i="14" s="1"/>
  <c r="AB683" i="14" s="1"/>
  <c r="AB684" i="14" s="1"/>
  <c r="AB685" i="14" s="1"/>
  <c r="AB686" i="14" s="1"/>
  <c r="AB687" i="14" s="1"/>
  <c r="AB688" i="14" s="1"/>
  <c r="AB689" i="14" s="1"/>
  <c r="AB690" i="14" s="1"/>
  <c r="AB691" i="14" s="1"/>
  <c r="AB692" i="14" s="1"/>
  <c r="AB693" i="14" s="1"/>
  <c r="AB694" i="14" s="1"/>
  <c r="AB695" i="14" s="1"/>
  <c r="AB696" i="14" s="1"/>
  <c r="AB697" i="14" s="1"/>
  <c r="AB698" i="14" s="1"/>
  <c r="AB699" i="14" s="1"/>
  <c r="AB700" i="14" s="1"/>
  <c r="AB701" i="14" s="1"/>
  <c r="AB702" i="14" s="1"/>
  <c r="AB703" i="14" s="1"/>
  <c r="AB704" i="14" s="1"/>
  <c r="AB705" i="14" s="1"/>
  <c r="AB706" i="14" s="1"/>
  <c r="AB707" i="14" s="1"/>
  <c r="AB708" i="14" s="1"/>
  <c r="AB709" i="14" s="1"/>
  <c r="AB710" i="14" s="1"/>
  <c r="AB711" i="14" s="1"/>
  <c r="AB712" i="14" s="1"/>
  <c r="AB713" i="14" s="1"/>
  <c r="AB714" i="14" s="1"/>
  <c r="AB715" i="14" s="1"/>
  <c r="AB716" i="14" s="1"/>
  <c r="AB717" i="14" s="1"/>
  <c r="AB718" i="14" s="1"/>
  <c r="AB719" i="14" s="1"/>
  <c r="AB720" i="14" s="1"/>
  <c r="AB721" i="14" s="1"/>
  <c r="AB722" i="14" s="1"/>
  <c r="AB723" i="14" s="1"/>
  <c r="AB724" i="14" s="1"/>
  <c r="AB725" i="14" s="1"/>
  <c r="AB726" i="14" s="1"/>
  <c r="AB727" i="14" s="1"/>
  <c r="AB728" i="14" s="1"/>
  <c r="AB729" i="14" s="1"/>
  <c r="AB730" i="14" s="1"/>
  <c r="AB731" i="14" s="1"/>
  <c r="AB732" i="14" s="1"/>
  <c r="AB733" i="14" s="1"/>
  <c r="AB734" i="14" s="1"/>
  <c r="AB735" i="14" s="1"/>
  <c r="AB736" i="14" s="1"/>
  <c r="AB737" i="14" s="1"/>
  <c r="AB738" i="14" s="1"/>
  <c r="AB739" i="14" s="1"/>
  <c r="AB740" i="14" s="1"/>
  <c r="AB741" i="14" s="1"/>
  <c r="AB742" i="14" s="1"/>
  <c r="AB743" i="14" s="1"/>
  <c r="AB744" i="14" s="1"/>
  <c r="AB745" i="14" s="1"/>
  <c r="AB746" i="14" s="1"/>
  <c r="AB747" i="14" s="1"/>
  <c r="AB748" i="14" s="1"/>
  <c r="AB749" i="14" s="1"/>
  <c r="AB750" i="14" s="1"/>
  <c r="AB751" i="14" s="1"/>
  <c r="AB752" i="14" s="1"/>
  <c r="AB753" i="14" s="1"/>
  <c r="AB754" i="14" s="1"/>
  <c r="AB755" i="14" s="1"/>
  <c r="AB756" i="14" s="1"/>
  <c r="AB757" i="14" s="1"/>
  <c r="AB758" i="14" s="1"/>
  <c r="AB759" i="14" s="1"/>
  <c r="AB760" i="14" s="1"/>
  <c r="AB761" i="14" s="1"/>
  <c r="AB762" i="14" s="1"/>
  <c r="AB763" i="14" s="1"/>
  <c r="AB764" i="14" s="1"/>
  <c r="AB765" i="14" s="1"/>
  <c r="AB766" i="14" s="1"/>
  <c r="AB767" i="14" s="1"/>
  <c r="AB768" i="14" s="1"/>
  <c r="AB769" i="14" s="1"/>
  <c r="AB770" i="14" s="1"/>
  <c r="AB771" i="14" s="1"/>
  <c r="AB772" i="14" s="1"/>
  <c r="AB773" i="14" s="1"/>
  <c r="AB774" i="14" s="1"/>
  <c r="AB775" i="14" s="1"/>
  <c r="AB776" i="14" s="1"/>
  <c r="AB777" i="14" s="1"/>
  <c r="AB778" i="14" s="1"/>
  <c r="AB779" i="14" s="1"/>
  <c r="AB780" i="14" s="1"/>
  <c r="AB781" i="14" s="1"/>
  <c r="AB782" i="14" s="1"/>
  <c r="AB783" i="14" s="1"/>
  <c r="AB784" i="14" s="1"/>
  <c r="AB785" i="14" s="1"/>
  <c r="AB786" i="14" s="1"/>
  <c r="AB787" i="14" s="1"/>
  <c r="AB788" i="14" s="1"/>
  <c r="AB789" i="14" s="1"/>
  <c r="AB790" i="14" s="1"/>
  <c r="AB791" i="14" s="1"/>
  <c r="AB792" i="14" s="1"/>
  <c r="AB793" i="14" s="1"/>
  <c r="AB794" i="14" s="1"/>
  <c r="AB795" i="14" s="1"/>
  <c r="AB796" i="14" s="1"/>
  <c r="AB797" i="14" s="1"/>
  <c r="AB798" i="14" s="1"/>
  <c r="AB799" i="14" s="1"/>
  <c r="AB800" i="14" s="1"/>
  <c r="AB801" i="14" s="1"/>
  <c r="AB802" i="14" s="1"/>
  <c r="AB803" i="14" s="1"/>
  <c r="AB804" i="14" s="1"/>
  <c r="AB805" i="14" s="1"/>
  <c r="AB806" i="14" s="1"/>
  <c r="AB807" i="14" s="1"/>
  <c r="AB808" i="14" s="1"/>
  <c r="AB809" i="14" s="1"/>
  <c r="AB810" i="14" s="1"/>
  <c r="AB811" i="14" s="1"/>
  <c r="AB812" i="14" s="1"/>
  <c r="AB813" i="14" s="1"/>
  <c r="AB814" i="14" s="1"/>
  <c r="AB815" i="14" s="1"/>
  <c r="AB816" i="14" s="1"/>
  <c r="AB817" i="14" s="1"/>
  <c r="AB818" i="14" s="1"/>
  <c r="AB819" i="14" s="1"/>
  <c r="AB820" i="14" s="1"/>
  <c r="AB821" i="14" s="1"/>
  <c r="AB822" i="14" s="1"/>
  <c r="AB823" i="14" s="1"/>
  <c r="AB824" i="14" s="1"/>
  <c r="AB825" i="14" s="1"/>
  <c r="AB826" i="14" s="1"/>
  <c r="AB827" i="14" s="1"/>
  <c r="AB828" i="14" s="1"/>
  <c r="AB829" i="14" s="1"/>
  <c r="AB830" i="14" s="1"/>
  <c r="AB831" i="14" s="1"/>
  <c r="AB832" i="14" s="1"/>
  <c r="AB833" i="14" s="1"/>
  <c r="AB834" i="14" s="1"/>
  <c r="AB835" i="14" s="1"/>
  <c r="AB836" i="14" s="1"/>
  <c r="AB837" i="14" s="1"/>
  <c r="AB838" i="14" s="1"/>
  <c r="AB839" i="14" s="1"/>
  <c r="AB840" i="14" s="1"/>
  <c r="AB841" i="14" s="1"/>
  <c r="AB842" i="14" s="1"/>
  <c r="AB843" i="14" s="1"/>
  <c r="AB844" i="14" s="1"/>
  <c r="AB845" i="14" s="1"/>
  <c r="AB846" i="14" s="1"/>
  <c r="AB847" i="14" s="1"/>
  <c r="AB848" i="14" s="1"/>
  <c r="AB849" i="14" s="1"/>
  <c r="AB850" i="14" s="1"/>
  <c r="AB851" i="14" s="1"/>
  <c r="AB852" i="14" s="1"/>
  <c r="AB853" i="14" s="1"/>
  <c r="AB854" i="14" s="1"/>
  <c r="AB855" i="14" s="1"/>
  <c r="AB856" i="14" s="1"/>
  <c r="AB857" i="14" s="1"/>
  <c r="AB858" i="14" s="1"/>
  <c r="AB859" i="14" s="1"/>
  <c r="AB860" i="14" s="1"/>
  <c r="AB861" i="14" s="1"/>
  <c r="AB862" i="14" s="1"/>
  <c r="AB863" i="14" s="1"/>
  <c r="AB864" i="14" s="1"/>
  <c r="AB865" i="14" s="1"/>
  <c r="AB866" i="14" s="1"/>
  <c r="AB867" i="14" s="1"/>
  <c r="AB868" i="14" s="1"/>
  <c r="AB869" i="14" s="1"/>
  <c r="AB870" i="14" s="1"/>
  <c r="AB871" i="14" s="1"/>
  <c r="AB872" i="14" s="1"/>
  <c r="AB873" i="14" s="1"/>
  <c r="AB874" i="14" s="1"/>
  <c r="AB875" i="14" s="1"/>
  <c r="AB876" i="14" s="1"/>
  <c r="AB877" i="14" s="1"/>
  <c r="AB878" i="14" s="1"/>
  <c r="AB879" i="14" s="1"/>
  <c r="AB880" i="14" s="1"/>
  <c r="AB881" i="14" s="1"/>
  <c r="AB882" i="14" s="1"/>
  <c r="AB883" i="14" s="1"/>
  <c r="AB884" i="14" s="1"/>
  <c r="AB885" i="14" s="1"/>
  <c r="AB886" i="14" s="1"/>
  <c r="AB887" i="14" s="1"/>
  <c r="AB888" i="14" s="1"/>
  <c r="AB889" i="14" s="1"/>
  <c r="AB890" i="14" s="1"/>
  <c r="AB891" i="14" s="1"/>
  <c r="AB892" i="14" s="1"/>
  <c r="AB893" i="14" s="1"/>
  <c r="AB894" i="14" s="1"/>
  <c r="AB895" i="14" s="1"/>
  <c r="AB896" i="14" s="1"/>
  <c r="AB897" i="14" s="1"/>
  <c r="AB898" i="14" s="1"/>
  <c r="AB899" i="14" s="1"/>
  <c r="AB900" i="14" s="1"/>
  <c r="AB901" i="14" s="1"/>
  <c r="AB902" i="14" s="1"/>
  <c r="AB903" i="14" s="1"/>
  <c r="AB904" i="14" s="1"/>
  <c r="AB905" i="14" s="1"/>
  <c r="AB906" i="14" s="1"/>
  <c r="AB907" i="14" s="1"/>
  <c r="AB908" i="14" s="1"/>
  <c r="AB909" i="14" s="1"/>
  <c r="AB910" i="14" s="1"/>
  <c r="AB911" i="14" s="1"/>
  <c r="AB912" i="14" s="1"/>
  <c r="AB913" i="14" s="1"/>
  <c r="AB914" i="14" s="1"/>
  <c r="AB915" i="14" s="1"/>
  <c r="AB916" i="14" s="1"/>
  <c r="AB917" i="14" s="1"/>
  <c r="AB918" i="14" s="1"/>
  <c r="AB919" i="14" s="1"/>
  <c r="AB920" i="14" s="1"/>
  <c r="AB921" i="14" s="1"/>
  <c r="AB922" i="14" s="1"/>
  <c r="AB923" i="14" s="1"/>
  <c r="AB924" i="14" s="1"/>
  <c r="AB925" i="14" s="1"/>
  <c r="AB926" i="14" s="1"/>
  <c r="AB927" i="14" s="1"/>
  <c r="AB928" i="14" s="1"/>
  <c r="AB929" i="14" s="1"/>
  <c r="AB930" i="14" s="1"/>
  <c r="AB931" i="14" s="1"/>
  <c r="AB932" i="14" s="1"/>
  <c r="AB933" i="14" s="1"/>
  <c r="AB934" i="14" s="1"/>
  <c r="AB935" i="14" s="1"/>
  <c r="AB936" i="14" s="1"/>
  <c r="AB937" i="14" s="1"/>
  <c r="AB938" i="14" s="1"/>
  <c r="AB939" i="14" s="1"/>
  <c r="AB940" i="14" s="1"/>
  <c r="AB941" i="14" s="1"/>
  <c r="AB942" i="14" s="1"/>
  <c r="AB943" i="14" s="1"/>
  <c r="AB944" i="14" s="1"/>
  <c r="AB945" i="14" s="1"/>
  <c r="AB946" i="14" s="1"/>
  <c r="AB947" i="14" s="1"/>
  <c r="AB948" i="14" s="1"/>
  <c r="AB949" i="14" s="1"/>
  <c r="AB950" i="14" s="1"/>
  <c r="AB951" i="14" s="1"/>
  <c r="AB952" i="14" s="1"/>
  <c r="AB953" i="14" s="1"/>
  <c r="AB954" i="14" s="1"/>
  <c r="AB955" i="14" s="1"/>
  <c r="AB956" i="14" s="1"/>
  <c r="AB957" i="14" s="1"/>
  <c r="AB958" i="14" s="1"/>
  <c r="AB959" i="14" s="1"/>
  <c r="AB960" i="14" s="1"/>
  <c r="AB961" i="14" s="1"/>
  <c r="AB962" i="14" s="1"/>
  <c r="AB963" i="14" s="1"/>
  <c r="AB964" i="14" s="1"/>
  <c r="AB965" i="14" s="1"/>
  <c r="AB966" i="14" s="1"/>
  <c r="AB967" i="14" s="1"/>
  <c r="AB968" i="14" s="1"/>
  <c r="AB969" i="14" s="1"/>
  <c r="AB970" i="14" s="1"/>
  <c r="AB971" i="14" s="1"/>
  <c r="AB972" i="14" s="1"/>
  <c r="AB973" i="14" s="1"/>
  <c r="AB974" i="14" s="1"/>
  <c r="AB975" i="14" s="1"/>
  <c r="AB976" i="14" s="1"/>
  <c r="AB977" i="14" s="1"/>
  <c r="AB978" i="14" s="1"/>
  <c r="AB979" i="14" s="1"/>
  <c r="AB980" i="14" s="1"/>
  <c r="AB981" i="14" s="1"/>
  <c r="AB982" i="14" s="1"/>
  <c r="AB983" i="14" s="1"/>
  <c r="AB984" i="14" s="1"/>
  <c r="AB985" i="14" s="1"/>
  <c r="AB986" i="14" s="1"/>
  <c r="AB987" i="14" s="1"/>
  <c r="AB988" i="14" s="1"/>
  <c r="AB989" i="14" s="1"/>
  <c r="AB990" i="14" s="1"/>
  <c r="AB991" i="14" s="1"/>
  <c r="AB992" i="14" s="1"/>
  <c r="AB993" i="14" s="1"/>
  <c r="AB994" i="14" s="1"/>
  <c r="AB995" i="14" s="1"/>
  <c r="AB996" i="14" s="1"/>
  <c r="AB997" i="14" s="1"/>
  <c r="AB998" i="14" s="1"/>
  <c r="AB999" i="14" s="1"/>
  <c r="AB1000" i="14" s="1"/>
  <c r="AB1001" i="14" s="1"/>
  <c r="AB1002" i="14" s="1"/>
  <c r="AB1003" i="14" s="1"/>
  <c r="AB1004" i="14" s="1"/>
  <c r="AB1005" i="14" s="1"/>
  <c r="AB1006" i="14" s="1"/>
  <c r="AB1007" i="14" s="1"/>
  <c r="AB1008" i="14" s="1"/>
  <c r="AB1009" i="14" s="1"/>
  <c r="AB1010" i="14" s="1"/>
  <c r="AB1011" i="14" s="1"/>
  <c r="AB1012" i="14" s="1"/>
  <c r="AB1013" i="14" s="1"/>
  <c r="AB1014" i="14" s="1"/>
  <c r="AB1015" i="14" s="1"/>
  <c r="AB1016" i="14" s="1"/>
  <c r="AB1017" i="14" s="1"/>
  <c r="AB1018" i="14" s="1"/>
  <c r="AB1019" i="14" s="1"/>
  <c r="AB1020" i="14" s="1"/>
  <c r="AB1021" i="14" s="1"/>
  <c r="AB1022" i="14" s="1"/>
  <c r="AB1023" i="14" s="1"/>
  <c r="AB1024" i="14" s="1"/>
  <c r="AB1025" i="14" s="1"/>
  <c r="AB1026" i="14" s="1"/>
  <c r="AB1027" i="14" s="1"/>
  <c r="AB1028" i="14" s="1"/>
  <c r="AB1029" i="14" s="1"/>
  <c r="AB1030" i="14" s="1"/>
  <c r="AB1031" i="14" s="1"/>
  <c r="AB1032" i="14" s="1"/>
  <c r="AB1033" i="14" s="1"/>
  <c r="AB1034" i="14" s="1"/>
  <c r="AB1035" i="14" s="1"/>
  <c r="AB1036" i="14" s="1"/>
  <c r="AB1037" i="14" s="1"/>
  <c r="AB1038" i="14" s="1"/>
  <c r="AB1039" i="14" s="1"/>
  <c r="AB1040" i="14" s="1"/>
  <c r="AB1041" i="14" s="1"/>
  <c r="AB1042" i="14" s="1"/>
  <c r="AB1043" i="14" s="1"/>
  <c r="AB1044" i="14" s="1"/>
  <c r="AB1045" i="14" s="1"/>
  <c r="AB1046" i="14" s="1"/>
  <c r="AB1047" i="14" s="1"/>
  <c r="AB1048" i="14" s="1"/>
  <c r="AB1049" i="14" s="1"/>
  <c r="AB1050" i="14" s="1"/>
  <c r="AB1051" i="14" s="1"/>
  <c r="AB1052" i="14" s="1"/>
  <c r="AB1053" i="14" s="1"/>
  <c r="AB1054" i="14" s="1"/>
  <c r="AB1055" i="14" s="1"/>
  <c r="AB1056" i="14" s="1"/>
  <c r="AB1057" i="14" s="1"/>
  <c r="AB1058" i="14" s="1"/>
  <c r="AB1059" i="14" s="1"/>
  <c r="AB1060" i="14" s="1"/>
  <c r="AB1061" i="14" s="1"/>
  <c r="AB1062" i="14" s="1"/>
  <c r="AB1063" i="14" s="1"/>
  <c r="AB1064" i="14" s="1"/>
  <c r="AB1065" i="14" s="1"/>
  <c r="AB1066" i="14" s="1"/>
  <c r="AB1067" i="14" s="1"/>
  <c r="AB1068" i="14" s="1"/>
  <c r="AB1069" i="14" s="1"/>
  <c r="AB1070" i="14" s="1"/>
  <c r="AB1071" i="14" s="1"/>
  <c r="AB1072" i="14" s="1"/>
  <c r="AB1073" i="14" s="1"/>
  <c r="AB1074" i="14" s="1"/>
  <c r="AB1075" i="14" s="1"/>
  <c r="AB1076" i="14" s="1"/>
  <c r="AB1077" i="14" s="1"/>
  <c r="AB1078" i="14" s="1"/>
  <c r="AB1079" i="14" s="1"/>
  <c r="AB1080" i="14" s="1"/>
  <c r="AB1081" i="14" s="1"/>
  <c r="AB1082" i="14" s="1"/>
  <c r="AB1083" i="14" s="1"/>
  <c r="AB1084" i="14" s="1"/>
  <c r="AB1085" i="14" s="1"/>
  <c r="AB1086" i="14" s="1"/>
  <c r="AB1087" i="14" s="1"/>
  <c r="AB1088" i="14" s="1"/>
  <c r="AB1089" i="14" s="1"/>
  <c r="AB1090" i="14" s="1"/>
  <c r="AB1091" i="14" s="1"/>
  <c r="AB1092" i="14" s="1"/>
  <c r="AB1093" i="14" s="1"/>
  <c r="AB1094" i="14" s="1"/>
  <c r="AB1095" i="14" s="1"/>
  <c r="AB1096" i="14" s="1"/>
  <c r="AB1097" i="14" s="1"/>
  <c r="AB1098" i="14" s="1"/>
  <c r="AB1099" i="14" s="1"/>
  <c r="AB1100" i="14" s="1"/>
  <c r="AB1101" i="14" s="1"/>
  <c r="AB1102" i="14" s="1"/>
  <c r="AB1103" i="14" s="1"/>
  <c r="AB1104" i="14" s="1"/>
  <c r="AB1105" i="14" s="1"/>
  <c r="AB1106" i="14" s="1"/>
  <c r="AB1107" i="14" s="1"/>
  <c r="AB1108" i="14" s="1"/>
  <c r="AB1109" i="14" s="1"/>
  <c r="AB1110" i="14" s="1"/>
  <c r="AB1111" i="14" s="1"/>
  <c r="AB1112" i="14" s="1"/>
  <c r="AB1113" i="14" s="1"/>
  <c r="AB1114" i="14" s="1"/>
  <c r="AB1115" i="14" s="1"/>
  <c r="AB1116" i="14" s="1"/>
  <c r="AB1117" i="14" s="1"/>
  <c r="AB1118" i="14" s="1"/>
  <c r="AB1119" i="14" s="1"/>
  <c r="AB1120" i="14" s="1"/>
  <c r="AB1121" i="14" s="1"/>
  <c r="AB1122" i="14" s="1"/>
  <c r="AB1123" i="14" s="1"/>
  <c r="AB1124" i="14" s="1"/>
  <c r="AB1125" i="14" s="1"/>
  <c r="AB1126" i="14" s="1"/>
  <c r="AB1127" i="14" s="1"/>
  <c r="AB1128" i="14" s="1"/>
  <c r="AB1129" i="14" s="1"/>
  <c r="AB1130" i="14" s="1"/>
  <c r="AB1131" i="14" s="1"/>
  <c r="AB1132" i="14" s="1"/>
  <c r="AB1133" i="14" s="1"/>
  <c r="AB1134" i="14" s="1"/>
  <c r="AB1135" i="14" s="1"/>
  <c r="AB1136" i="14" s="1"/>
  <c r="AB1137" i="14" s="1"/>
  <c r="AB1138" i="14" s="1"/>
  <c r="AB1139" i="14" s="1"/>
  <c r="AB1140" i="14" s="1"/>
  <c r="AB1141" i="14" s="1"/>
  <c r="AB1142" i="14" s="1"/>
  <c r="AB1143" i="14" s="1"/>
  <c r="AB1144" i="14" s="1"/>
  <c r="AB1145" i="14" s="1"/>
  <c r="AB1146" i="14" s="1"/>
  <c r="AB1147" i="14" s="1"/>
  <c r="AB1148" i="14" s="1"/>
  <c r="AB1149" i="14" s="1"/>
  <c r="AB1150" i="14" s="1"/>
  <c r="AB1151" i="14" s="1"/>
  <c r="AB1152" i="14" s="1"/>
  <c r="AB1153" i="14" s="1"/>
  <c r="AB1154" i="14" s="1"/>
  <c r="AB1155" i="14" s="1"/>
  <c r="AB1156" i="14" s="1"/>
  <c r="AB1157" i="14" s="1"/>
  <c r="AB1158" i="14" s="1"/>
  <c r="AB1159" i="14" s="1"/>
  <c r="AB1160" i="14" s="1"/>
  <c r="AB1161" i="14" s="1"/>
  <c r="AB1162" i="14" s="1"/>
  <c r="AB1163" i="14" s="1"/>
  <c r="AB1164" i="14" s="1"/>
  <c r="AB1165" i="14" s="1"/>
  <c r="AB1166" i="14" s="1"/>
  <c r="AB1167" i="14" s="1"/>
  <c r="AB1168" i="14" s="1"/>
  <c r="AB1169" i="14" s="1"/>
  <c r="AB1170" i="14" s="1"/>
  <c r="AB1171" i="14" s="1"/>
  <c r="AB1172" i="14" s="1"/>
  <c r="AB1173" i="14" s="1"/>
  <c r="AB1174" i="14" s="1"/>
  <c r="AB1175" i="14" s="1"/>
  <c r="AB1176" i="14" s="1"/>
  <c r="AB1177" i="14" s="1"/>
  <c r="AB1178" i="14" s="1"/>
  <c r="AB1179" i="14" s="1"/>
  <c r="AB1180" i="14" s="1"/>
  <c r="AB1181" i="14" s="1"/>
  <c r="AB1182" i="14" s="1"/>
  <c r="AB1183" i="14" s="1"/>
  <c r="AB1184" i="14" s="1"/>
  <c r="AB1185" i="14" s="1"/>
  <c r="AB1186" i="14" s="1"/>
  <c r="AB1187" i="14" s="1"/>
  <c r="AB1188" i="14" s="1"/>
  <c r="AB1189" i="14" s="1"/>
  <c r="AB1190" i="14" s="1"/>
  <c r="AB1191" i="14" s="1"/>
  <c r="AB1192" i="14" s="1"/>
  <c r="AB1193" i="14" s="1"/>
  <c r="AB1194" i="14" s="1"/>
  <c r="AB1195" i="14" s="1"/>
  <c r="AB1196" i="14" s="1"/>
  <c r="AB1197" i="14" s="1"/>
  <c r="AB1198" i="14" s="1"/>
  <c r="AB1199" i="14" s="1"/>
  <c r="AB1200" i="14" s="1"/>
  <c r="AB1201" i="14" s="1"/>
  <c r="AB1202" i="14" s="1"/>
  <c r="AB1203" i="14" s="1"/>
  <c r="AB1204" i="14" s="1"/>
  <c r="AB1205" i="14" s="1"/>
  <c r="AB1206" i="14" s="1"/>
  <c r="AB1207" i="14" s="1"/>
  <c r="AB1208" i="14" s="1"/>
  <c r="AB1209" i="14" s="1"/>
  <c r="AB1210" i="14" s="1"/>
  <c r="AB1211" i="14" s="1"/>
  <c r="AB1212" i="14" s="1"/>
  <c r="AB1213" i="14" s="1"/>
  <c r="AB1214" i="14" s="1"/>
  <c r="AB1215" i="14" s="1"/>
  <c r="AB1216" i="14" s="1"/>
  <c r="AB1217" i="14" s="1"/>
  <c r="AB1218" i="14" s="1"/>
  <c r="AB1219" i="14" s="1"/>
  <c r="AB1220" i="14" s="1"/>
  <c r="AB1221" i="14" s="1"/>
  <c r="AB1222" i="14" s="1"/>
  <c r="AB1223" i="14" s="1"/>
  <c r="AB1224" i="14" s="1"/>
  <c r="AB1225" i="14" s="1"/>
  <c r="AB1226" i="14" s="1"/>
  <c r="AB1227" i="14" s="1"/>
  <c r="AB1228" i="14" s="1"/>
  <c r="AB1229" i="14" s="1"/>
  <c r="AB1230" i="14" s="1"/>
  <c r="AB1231" i="14" s="1"/>
  <c r="AB1232" i="14" s="1"/>
  <c r="AB1233" i="14" s="1"/>
  <c r="AB1234" i="14" s="1"/>
  <c r="AB1235" i="14" s="1"/>
  <c r="AB1236" i="14" s="1"/>
  <c r="AB1237" i="14" s="1"/>
  <c r="AB1238" i="14" s="1"/>
  <c r="AB1239" i="14" s="1"/>
  <c r="AB1240" i="14" s="1"/>
  <c r="AB1241" i="14" s="1"/>
  <c r="AB1242" i="14" s="1"/>
  <c r="AB1243" i="14" s="1"/>
  <c r="AB1244" i="14" s="1"/>
  <c r="AA2" i="14"/>
  <c r="AA3" i="14" s="1"/>
  <c r="AA4" i="14" s="1"/>
  <c r="AA5" i="14" s="1"/>
  <c r="AA6" i="14" s="1"/>
  <c r="AA7" i="14" s="1"/>
  <c r="AA8" i="14" s="1"/>
  <c r="AA9" i="14" s="1"/>
  <c r="AA10" i="14" s="1"/>
  <c r="AA11" i="14" s="1"/>
  <c r="AA12" i="14" s="1"/>
  <c r="AA13" i="14" s="1"/>
  <c r="AA14" i="14" s="1"/>
  <c r="AA15" i="14" s="1"/>
  <c r="AA16" i="14" s="1"/>
  <c r="AA17" i="14" s="1"/>
  <c r="AA18" i="14" s="1"/>
  <c r="AA19" i="14" s="1"/>
  <c r="AA20" i="14" s="1"/>
  <c r="AA21" i="14" s="1"/>
  <c r="AA22" i="14" s="1"/>
  <c r="AA23" i="14" s="1"/>
  <c r="AA24" i="14" s="1"/>
  <c r="AA25" i="14" s="1"/>
  <c r="AA26" i="14" s="1"/>
  <c r="AA27" i="14" s="1"/>
  <c r="AA28" i="14" s="1"/>
  <c r="AA29" i="14" s="1"/>
  <c r="AA30" i="14" s="1"/>
  <c r="AA31" i="14" s="1"/>
  <c r="AA32" i="14" s="1"/>
  <c r="AA33" i="14" s="1"/>
  <c r="AA34" i="14" s="1"/>
  <c r="AA35" i="14" s="1"/>
  <c r="AA36" i="14" s="1"/>
  <c r="AA37" i="14" s="1"/>
  <c r="AA38" i="14" s="1"/>
  <c r="AA39" i="14" s="1"/>
  <c r="AA40" i="14" s="1"/>
  <c r="AA41" i="14" s="1"/>
  <c r="AA42" i="14" s="1"/>
  <c r="AA43" i="14" s="1"/>
  <c r="AA44" i="14" s="1"/>
  <c r="AA45" i="14" s="1"/>
  <c r="AA46" i="14" s="1"/>
  <c r="AA47" i="14" s="1"/>
  <c r="AA48" i="14" s="1"/>
  <c r="AA49" i="14" s="1"/>
  <c r="AA50" i="14" s="1"/>
  <c r="AA51" i="14" s="1"/>
  <c r="AA52" i="14" s="1"/>
  <c r="AA53" i="14" s="1"/>
  <c r="AA54" i="14" s="1"/>
  <c r="AA55" i="14" s="1"/>
  <c r="AA56" i="14" s="1"/>
  <c r="AA57" i="14" s="1"/>
  <c r="AA58" i="14" s="1"/>
  <c r="AA59" i="14" s="1"/>
  <c r="AA60" i="14" s="1"/>
  <c r="AA61" i="14" s="1"/>
  <c r="AA62" i="14" s="1"/>
  <c r="AA63" i="14" s="1"/>
  <c r="AA64" i="14" s="1"/>
  <c r="AA65" i="14" s="1"/>
  <c r="AA66" i="14" s="1"/>
  <c r="AA67" i="14" s="1"/>
  <c r="AA68" i="14" s="1"/>
  <c r="AA69" i="14" s="1"/>
  <c r="AA70" i="14" s="1"/>
  <c r="AA71" i="14" s="1"/>
  <c r="AA72" i="14" s="1"/>
  <c r="AA73" i="14" s="1"/>
  <c r="AA74" i="14" s="1"/>
  <c r="AA75" i="14" s="1"/>
  <c r="AA76" i="14" s="1"/>
  <c r="AA77" i="14" s="1"/>
  <c r="AA78" i="14" s="1"/>
  <c r="AA79" i="14" s="1"/>
  <c r="AA80" i="14" s="1"/>
  <c r="AA81" i="14" s="1"/>
  <c r="AA82" i="14" s="1"/>
  <c r="AA83" i="14" s="1"/>
  <c r="AA84" i="14" s="1"/>
  <c r="AA85" i="14" s="1"/>
  <c r="AA86" i="14" s="1"/>
  <c r="AA87" i="14" s="1"/>
  <c r="AA88" i="14" s="1"/>
  <c r="AA89" i="14" s="1"/>
  <c r="AA90" i="14" s="1"/>
  <c r="AA91" i="14" s="1"/>
  <c r="AA92" i="14" s="1"/>
  <c r="AA93" i="14" s="1"/>
  <c r="AA94" i="14" s="1"/>
  <c r="AA95" i="14" s="1"/>
  <c r="AA96" i="14" s="1"/>
  <c r="AA97" i="14" s="1"/>
  <c r="AA98" i="14" s="1"/>
  <c r="AA99" i="14" s="1"/>
  <c r="AA100" i="14" s="1"/>
  <c r="AA101" i="14" s="1"/>
  <c r="AA102" i="14" s="1"/>
  <c r="AA103" i="14" s="1"/>
  <c r="AA104" i="14" s="1"/>
  <c r="AA105" i="14" s="1"/>
  <c r="AA106" i="14" s="1"/>
  <c r="AA107" i="14" s="1"/>
  <c r="AA108" i="14" s="1"/>
  <c r="AA109" i="14" s="1"/>
  <c r="AA110" i="14" s="1"/>
  <c r="AA111" i="14" s="1"/>
  <c r="AA112" i="14" s="1"/>
  <c r="AA113" i="14" s="1"/>
  <c r="AA114" i="14" s="1"/>
  <c r="AA115" i="14" s="1"/>
  <c r="AA116" i="14" s="1"/>
  <c r="AA117" i="14" s="1"/>
  <c r="AA118" i="14" s="1"/>
  <c r="AA119" i="14" s="1"/>
  <c r="AA120" i="14" s="1"/>
  <c r="AA121" i="14" s="1"/>
  <c r="AA122" i="14" s="1"/>
  <c r="AA123" i="14" s="1"/>
  <c r="AA124" i="14" s="1"/>
  <c r="AA125" i="14" s="1"/>
  <c r="AA126" i="14" s="1"/>
  <c r="AA127" i="14" s="1"/>
  <c r="AA128" i="14" s="1"/>
  <c r="AA129" i="14" s="1"/>
  <c r="AA130" i="14" s="1"/>
  <c r="AA131" i="14" s="1"/>
  <c r="AA132" i="14" s="1"/>
  <c r="AA133" i="14" s="1"/>
  <c r="AA134" i="14" s="1"/>
  <c r="AA135" i="14" s="1"/>
  <c r="AA136" i="14" s="1"/>
  <c r="AA137" i="14" s="1"/>
  <c r="AA138" i="14" s="1"/>
  <c r="AA139" i="14" s="1"/>
  <c r="AA140" i="14" s="1"/>
  <c r="AA141" i="14" s="1"/>
  <c r="AA142" i="14" s="1"/>
  <c r="AA143" i="14" s="1"/>
  <c r="AA144" i="14" s="1"/>
  <c r="AA145" i="14" s="1"/>
  <c r="AA146" i="14" s="1"/>
  <c r="AA147" i="14" s="1"/>
  <c r="AA148" i="14" s="1"/>
  <c r="AA149" i="14" s="1"/>
  <c r="AA150" i="14" s="1"/>
  <c r="AA151" i="14" s="1"/>
  <c r="AA152" i="14" s="1"/>
  <c r="AA153" i="14" s="1"/>
  <c r="AA154" i="14" s="1"/>
  <c r="AA155" i="14" s="1"/>
  <c r="AA156" i="14" s="1"/>
  <c r="AA157" i="14" s="1"/>
  <c r="AA158" i="14" s="1"/>
  <c r="AA159" i="14" s="1"/>
  <c r="AA160" i="14" s="1"/>
  <c r="AA161" i="14" s="1"/>
  <c r="AA162" i="14" s="1"/>
  <c r="AA163" i="14" s="1"/>
  <c r="AA164" i="14" s="1"/>
  <c r="AA165" i="14" s="1"/>
  <c r="AA166" i="14" s="1"/>
  <c r="AA167" i="14" s="1"/>
  <c r="AA168" i="14" s="1"/>
  <c r="AA169" i="14" s="1"/>
  <c r="AA170" i="14" s="1"/>
  <c r="AA171" i="14" s="1"/>
  <c r="AA172" i="14" s="1"/>
  <c r="AA173" i="14" s="1"/>
  <c r="AA174" i="14" s="1"/>
  <c r="AA175" i="14" s="1"/>
  <c r="AA176" i="14" s="1"/>
  <c r="AA177" i="14" s="1"/>
  <c r="AA178" i="14" s="1"/>
  <c r="AA179" i="14" s="1"/>
  <c r="AA180" i="14" s="1"/>
  <c r="AA181" i="14" s="1"/>
  <c r="AA182" i="14" s="1"/>
  <c r="AA183" i="14" s="1"/>
  <c r="AA184" i="14" s="1"/>
  <c r="AA185" i="14" s="1"/>
  <c r="AA186" i="14" s="1"/>
  <c r="AA187" i="14" s="1"/>
  <c r="AA188" i="14" s="1"/>
  <c r="AA189" i="14" s="1"/>
  <c r="AA190" i="14" s="1"/>
  <c r="AA191" i="14" s="1"/>
  <c r="AA192" i="14" s="1"/>
  <c r="AA193" i="14" s="1"/>
  <c r="AA194" i="14" s="1"/>
  <c r="AA195" i="14" s="1"/>
  <c r="AA196" i="14" s="1"/>
  <c r="AA197" i="14" s="1"/>
  <c r="AA198" i="14" s="1"/>
  <c r="AA199" i="14" s="1"/>
  <c r="AA200" i="14" s="1"/>
  <c r="AA201" i="14" s="1"/>
  <c r="AA202" i="14" s="1"/>
  <c r="AA203" i="14" s="1"/>
  <c r="AA204" i="14" s="1"/>
  <c r="AA205" i="14" s="1"/>
  <c r="AA206" i="14" s="1"/>
  <c r="AA207" i="14" s="1"/>
  <c r="AA208" i="14" s="1"/>
  <c r="AA209" i="14" s="1"/>
  <c r="AA210" i="14" s="1"/>
  <c r="AA211" i="14" s="1"/>
  <c r="AA212" i="14" s="1"/>
  <c r="AA213" i="14" s="1"/>
  <c r="AA214" i="14" s="1"/>
  <c r="AA215" i="14" s="1"/>
  <c r="AA216" i="14" s="1"/>
  <c r="AA217" i="14" s="1"/>
  <c r="AA218" i="14" s="1"/>
  <c r="AA219" i="14" s="1"/>
  <c r="AA220" i="14" s="1"/>
  <c r="AA221" i="14" s="1"/>
  <c r="AA222" i="14" s="1"/>
  <c r="AA223" i="14" s="1"/>
  <c r="AA224" i="14" s="1"/>
  <c r="AA225" i="14" s="1"/>
  <c r="AA226" i="14" s="1"/>
  <c r="AA227" i="14" s="1"/>
  <c r="AA228" i="14" s="1"/>
  <c r="AA229" i="14" s="1"/>
  <c r="AA230" i="14" s="1"/>
  <c r="AA231" i="14" s="1"/>
  <c r="AA232" i="14" s="1"/>
  <c r="AA233" i="14" s="1"/>
  <c r="AA234" i="14" s="1"/>
  <c r="AA235" i="14" s="1"/>
  <c r="AA236" i="14" s="1"/>
  <c r="AA237" i="14" s="1"/>
  <c r="AA238" i="14" s="1"/>
  <c r="AA239" i="14" s="1"/>
  <c r="AA240" i="14" s="1"/>
  <c r="AA241" i="14" s="1"/>
  <c r="AA242" i="14" s="1"/>
  <c r="AA243" i="14" s="1"/>
  <c r="AA244" i="14" s="1"/>
  <c r="AA245" i="14" s="1"/>
  <c r="AA246" i="14" s="1"/>
  <c r="AA247" i="14" s="1"/>
  <c r="AA248" i="14" s="1"/>
  <c r="AA249" i="14" s="1"/>
  <c r="AA250" i="14" s="1"/>
  <c r="AA251" i="14" s="1"/>
  <c r="AA252" i="14" s="1"/>
  <c r="AA253" i="14" s="1"/>
  <c r="AA254" i="14" s="1"/>
  <c r="AA255" i="14" s="1"/>
  <c r="AA256" i="14" s="1"/>
  <c r="AA257" i="14" s="1"/>
  <c r="AA258" i="14" s="1"/>
  <c r="AA259" i="14" s="1"/>
  <c r="AA260" i="14" s="1"/>
  <c r="AA261" i="14" s="1"/>
  <c r="AA262" i="14" s="1"/>
  <c r="AA263" i="14" s="1"/>
  <c r="AA264" i="14" s="1"/>
  <c r="AA265" i="14" s="1"/>
  <c r="AA266" i="14" s="1"/>
  <c r="AA267" i="14" s="1"/>
  <c r="AA268" i="14" s="1"/>
  <c r="AA269" i="14" s="1"/>
  <c r="AA270" i="14" s="1"/>
  <c r="AA271" i="14" s="1"/>
  <c r="AA272" i="14" s="1"/>
  <c r="AA273" i="14" s="1"/>
  <c r="AA274" i="14" s="1"/>
  <c r="AA275" i="14" s="1"/>
  <c r="AA276" i="14" s="1"/>
  <c r="AA277" i="14" s="1"/>
  <c r="AA278" i="14" s="1"/>
  <c r="AA279" i="14" s="1"/>
  <c r="AA280" i="14" s="1"/>
  <c r="AA281" i="14" s="1"/>
  <c r="AA282" i="14" s="1"/>
  <c r="AA283" i="14" s="1"/>
  <c r="AA284" i="14" s="1"/>
  <c r="AA285" i="14" s="1"/>
  <c r="AA286" i="14" s="1"/>
  <c r="AA287" i="14" s="1"/>
  <c r="AA288" i="14" s="1"/>
  <c r="AA289" i="14" s="1"/>
  <c r="AA290" i="14" s="1"/>
  <c r="AA291" i="14" s="1"/>
  <c r="AA292" i="14" s="1"/>
  <c r="AA293" i="14" s="1"/>
  <c r="AA294" i="14" s="1"/>
  <c r="AA295" i="14" s="1"/>
  <c r="AA296" i="14" s="1"/>
  <c r="AA297" i="14" s="1"/>
  <c r="AA298" i="14" s="1"/>
  <c r="AA299" i="14" s="1"/>
  <c r="AA300" i="14" s="1"/>
  <c r="AA301" i="14" s="1"/>
  <c r="AA302" i="14" s="1"/>
  <c r="AA303" i="14" s="1"/>
  <c r="AA304" i="14" s="1"/>
  <c r="AA305" i="14" s="1"/>
  <c r="AA306" i="14" s="1"/>
  <c r="AA307" i="14" s="1"/>
  <c r="AA308" i="14" s="1"/>
  <c r="AA309" i="14" s="1"/>
  <c r="AA310" i="14" s="1"/>
  <c r="AA311" i="14" s="1"/>
  <c r="AA312" i="14" s="1"/>
  <c r="AA313" i="14" s="1"/>
  <c r="AA314" i="14" s="1"/>
  <c r="AA315" i="14" s="1"/>
  <c r="AA316" i="14" s="1"/>
  <c r="AA317" i="14" s="1"/>
  <c r="AA318" i="14" s="1"/>
  <c r="AA319" i="14" s="1"/>
  <c r="AA320" i="14" s="1"/>
  <c r="AA321" i="14" s="1"/>
  <c r="AA322" i="14" s="1"/>
  <c r="AA323" i="14" s="1"/>
  <c r="AA324" i="14" s="1"/>
  <c r="AA325" i="14" s="1"/>
  <c r="AA326" i="14" s="1"/>
  <c r="AA327" i="14" s="1"/>
  <c r="AA328" i="14" s="1"/>
  <c r="AA329" i="14" s="1"/>
  <c r="AA330" i="14" s="1"/>
  <c r="AA331" i="14" s="1"/>
  <c r="AA332" i="14" s="1"/>
  <c r="AA333" i="14" s="1"/>
  <c r="AA334" i="14" s="1"/>
  <c r="AA335" i="14" s="1"/>
  <c r="AA336" i="14" s="1"/>
  <c r="AA337" i="14" s="1"/>
  <c r="AA338" i="14" s="1"/>
  <c r="AA339" i="14" s="1"/>
  <c r="AA340" i="14" s="1"/>
  <c r="AA341" i="14" s="1"/>
  <c r="AA342" i="14" s="1"/>
  <c r="AA343" i="14" s="1"/>
  <c r="AA344" i="14" s="1"/>
  <c r="AA345" i="14" s="1"/>
  <c r="AA346" i="14" s="1"/>
  <c r="AA347" i="14" s="1"/>
  <c r="AA348" i="14" s="1"/>
  <c r="AA349" i="14" s="1"/>
  <c r="AA350" i="14" s="1"/>
  <c r="AA351" i="14" s="1"/>
  <c r="AA352" i="14" s="1"/>
  <c r="AA353" i="14" s="1"/>
  <c r="AA354" i="14" s="1"/>
  <c r="AA355" i="14" s="1"/>
  <c r="AA356" i="14" s="1"/>
  <c r="AA357" i="14" s="1"/>
  <c r="AA358" i="14" s="1"/>
  <c r="AA359" i="14" s="1"/>
  <c r="AA360" i="14" s="1"/>
  <c r="AA361" i="14" s="1"/>
  <c r="AA362" i="14" s="1"/>
  <c r="AA363" i="14" s="1"/>
  <c r="AA364" i="14" s="1"/>
  <c r="AA365" i="14" s="1"/>
  <c r="AA366" i="14" s="1"/>
  <c r="AA367" i="14" s="1"/>
  <c r="AA368" i="14" s="1"/>
  <c r="AA369" i="14" s="1"/>
  <c r="AA370" i="14" s="1"/>
  <c r="AA371" i="14" s="1"/>
  <c r="AA372" i="14" s="1"/>
  <c r="AA373" i="14" s="1"/>
  <c r="AA374" i="14" s="1"/>
  <c r="AA375" i="14" s="1"/>
  <c r="AA376" i="14" s="1"/>
  <c r="AA377" i="14" s="1"/>
  <c r="AA378" i="14" s="1"/>
  <c r="AA379" i="14" s="1"/>
  <c r="AA380" i="14" s="1"/>
  <c r="AA381" i="14" s="1"/>
  <c r="AA382" i="14" s="1"/>
  <c r="AA383" i="14" s="1"/>
  <c r="AA384" i="14" s="1"/>
  <c r="AA385" i="14" s="1"/>
  <c r="AA386" i="14" s="1"/>
  <c r="AA387" i="14" s="1"/>
  <c r="AA388" i="14" s="1"/>
  <c r="AA389" i="14" s="1"/>
  <c r="AA390" i="14" s="1"/>
  <c r="AA391" i="14" s="1"/>
  <c r="AA392" i="14" s="1"/>
  <c r="AA393" i="14" s="1"/>
  <c r="AA394" i="14" s="1"/>
  <c r="AA395" i="14" s="1"/>
  <c r="AA396" i="14" s="1"/>
  <c r="AA397" i="14" s="1"/>
  <c r="AA398" i="14" s="1"/>
  <c r="AA399" i="14" s="1"/>
  <c r="AA400" i="14" s="1"/>
  <c r="AA401" i="14" s="1"/>
  <c r="AA402" i="14" s="1"/>
  <c r="AA403" i="14" s="1"/>
  <c r="AA404" i="14" s="1"/>
  <c r="AA405" i="14" s="1"/>
  <c r="AA406" i="14" s="1"/>
  <c r="AA407" i="14" s="1"/>
  <c r="AA408" i="14" s="1"/>
  <c r="AA409" i="14" s="1"/>
  <c r="AA410" i="14" s="1"/>
  <c r="AA411" i="14" s="1"/>
  <c r="AA412" i="14" s="1"/>
  <c r="AA413" i="14" s="1"/>
  <c r="AA414" i="14" s="1"/>
  <c r="AA415" i="14" s="1"/>
  <c r="AA416" i="14" s="1"/>
  <c r="AA417" i="14" s="1"/>
  <c r="AA418" i="14" s="1"/>
  <c r="AA419" i="14" s="1"/>
  <c r="AA420" i="14" s="1"/>
  <c r="AA421" i="14" s="1"/>
  <c r="AA422" i="14" s="1"/>
  <c r="AA423" i="14" s="1"/>
  <c r="AA424" i="14" s="1"/>
  <c r="AA425" i="14" s="1"/>
  <c r="AA426" i="14" s="1"/>
  <c r="AA427" i="14" s="1"/>
  <c r="AA428" i="14" s="1"/>
  <c r="AA429" i="14" s="1"/>
  <c r="AA430" i="14" s="1"/>
  <c r="AA431" i="14" s="1"/>
  <c r="AA432" i="14" s="1"/>
  <c r="AA433" i="14" s="1"/>
  <c r="AA434" i="14" s="1"/>
  <c r="AA435" i="14" s="1"/>
  <c r="AA436" i="14" s="1"/>
  <c r="AA437" i="14" s="1"/>
  <c r="AA438" i="14" s="1"/>
  <c r="AA439" i="14" s="1"/>
  <c r="AA440" i="14" s="1"/>
  <c r="AA441" i="14" s="1"/>
  <c r="AA442" i="14" s="1"/>
  <c r="AA443" i="14" s="1"/>
  <c r="AA444" i="14" s="1"/>
  <c r="AA445" i="14" s="1"/>
  <c r="AA446" i="14" s="1"/>
  <c r="AA447" i="14" s="1"/>
  <c r="AA448" i="14" s="1"/>
  <c r="AA449" i="14" s="1"/>
  <c r="AA450" i="14" s="1"/>
  <c r="AA451" i="14" s="1"/>
  <c r="AA452" i="14" s="1"/>
  <c r="AA453" i="14" s="1"/>
  <c r="AA454" i="14" s="1"/>
  <c r="AA455" i="14" s="1"/>
  <c r="AA456" i="14" s="1"/>
  <c r="AA457" i="14" s="1"/>
  <c r="AA458" i="14" s="1"/>
  <c r="AA459" i="14" s="1"/>
  <c r="AA460" i="14" s="1"/>
  <c r="AA461" i="14" s="1"/>
  <c r="AA462" i="14" s="1"/>
  <c r="AA463" i="14" s="1"/>
  <c r="AA464" i="14" s="1"/>
  <c r="AA465" i="14" s="1"/>
  <c r="AA466" i="14" s="1"/>
  <c r="AA467" i="14" s="1"/>
  <c r="AA468" i="14" s="1"/>
  <c r="AA469" i="14" s="1"/>
  <c r="AA470" i="14" s="1"/>
  <c r="AA471" i="14" s="1"/>
  <c r="AA472" i="14" s="1"/>
  <c r="AA473" i="14" s="1"/>
  <c r="AA474" i="14" s="1"/>
  <c r="AA475" i="14" s="1"/>
  <c r="AA476" i="14" s="1"/>
  <c r="AA477" i="14" s="1"/>
  <c r="AA478" i="14" s="1"/>
  <c r="AA479" i="14" s="1"/>
  <c r="AA480" i="14" s="1"/>
  <c r="AA481" i="14" s="1"/>
  <c r="AA482" i="14" s="1"/>
  <c r="AA483" i="14" s="1"/>
  <c r="AA484" i="14" s="1"/>
  <c r="AA485" i="14" s="1"/>
  <c r="AA486" i="14" s="1"/>
  <c r="AA487" i="14" s="1"/>
  <c r="AA488" i="14" s="1"/>
  <c r="AA489" i="14" s="1"/>
  <c r="AA490" i="14" s="1"/>
  <c r="AA491" i="14" s="1"/>
  <c r="AA492" i="14" s="1"/>
  <c r="AA493" i="14" s="1"/>
  <c r="AA494" i="14" s="1"/>
  <c r="AA495" i="14" s="1"/>
  <c r="AA496" i="14" s="1"/>
  <c r="AA497" i="14" s="1"/>
  <c r="AA498" i="14" s="1"/>
  <c r="AA499" i="14" s="1"/>
  <c r="AA500" i="14" s="1"/>
  <c r="AA501" i="14" s="1"/>
  <c r="AA502" i="14" s="1"/>
  <c r="AA503" i="14" s="1"/>
  <c r="AA504" i="14" s="1"/>
  <c r="AA505" i="14" s="1"/>
  <c r="AA506" i="14" s="1"/>
  <c r="AA507" i="14" s="1"/>
  <c r="AA508" i="14" s="1"/>
  <c r="AA509" i="14" s="1"/>
  <c r="AA510" i="14" s="1"/>
  <c r="AA511" i="14" s="1"/>
  <c r="AA512" i="14" s="1"/>
  <c r="AA513" i="14" s="1"/>
  <c r="AA514" i="14" s="1"/>
  <c r="AA515" i="14" s="1"/>
  <c r="AA516" i="14" s="1"/>
  <c r="AA517" i="14" s="1"/>
  <c r="AA518" i="14" s="1"/>
  <c r="AA519" i="14" s="1"/>
  <c r="AA520" i="14" s="1"/>
  <c r="AA521" i="14" s="1"/>
  <c r="AA522" i="14" s="1"/>
  <c r="AA523" i="14" s="1"/>
  <c r="AA524" i="14" s="1"/>
  <c r="AA525" i="14" s="1"/>
  <c r="AA526" i="14" s="1"/>
  <c r="AA527" i="14" s="1"/>
  <c r="AA528" i="14" s="1"/>
  <c r="AA529" i="14" s="1"/>
  <c r="AA530" i="14" s="1"/>
  <c r="AA531" i="14" s="1"/>
  <c r="AA532" i="14" s="1"/>
  <c r="AA533" i="14" s="1"/>
  <c r="AA534" i="14" s="1"/>
  <c r="AA535" i="14" s="1"/>
  <c r="AA536" i="14" s="1"/>
  <c r="AA537" i="14" s="1"/>
  <c r="AA538" i="14" s="1"/>
  <c r="AA539" i="14" s="1"/>
  <c r="AA540" i="14" s="1"/>
  <c r="AA541" i="14" s="1"/>
  <c r="AA542" i="14" s="1"/>
  <c r="AA543" i="14" s="1"/>
  <c r="AA544" i="14" s="1"/>
  <c r="AA545" i="14" s="1"/>
  <c r="AA546" i="14" s="1"/>
  <c r="AA547" i="14" s="1"/>
  <c r="AA548" i="14" s="1"/>
  <c r="AA549" i="14" s="1"/>
  <c r="AA550" i="14" s="1"/>
  <c r="AA551" i="14" s="1"/>
  <c r="AA552" i="14" s="1"/>
  <c r="AA553" i="14" s="1"/>
  <c r="AA554" i="14" s="1"/>
  <c r="AA555" i="14" s="1"/>
  <c r="AA556" i="14" s="1"/>
  <c r="AA557" i="14" s="1"/>
  <c r="AA558" i="14" s="1"/>
  <c r="AA559" i="14" s="1"/>
  <c r="AA560" i="14" s="1"/>
  <c r="AA561" i="14" s="1"/>
  <c r="AA562" i="14" s="1"/>
  <c r="AA563" i="14" s="1"/>
  <c r="AA564" i="14" s="1"/>
  <c r="AA565" i="14" s="1"/>
  <c r="AA566" i="14" s="1"/>
  <c r="AA567" i="14" s="1"/>
  <c r="AA568" i="14" s="1"/>
  <c r="AA569" i="14" s="1"/>
  <c r="AA570" i="14" s="1"/>
  <c r="AA571" i="14" s="1"/>
  <c r="AA572" i="14" s="1"/>
  <c r="AA573" i="14" s="1"/>
  <c r="AA574" i="14" s="1"/>
  <c r="AA575" i="14" s="1"/>
  <c r="AA576" i="14" s="1"/>
  <c r="AA577" i="14" s="1"/>
  <c r="AA578" i="14" s="1"/>
  <c r="AA579" i="14" s="1"/>
  <c r="AA580" i="14" s="1"/>
  <c r="AA581" i="14" s="1"/>
  <c r="AA582" i="14" s="1"/>
  <c r="AA583" i="14" s="1"/>
  <c r="AA584" i="14" s="1"/>
  <c r="AA585" i="14" s="1"/>
  <c r="AA586" i="14" s="1"/>
  <c r="AA587" i="14" s="1"/>
  <c r="AA588" i="14" s="1"/>
  <c r="AA589" i="14" s="1"/>
  <c r="AA590" i="14" s="1"/>
  <c r="AA591" i="14" s="1"/>
  <c r="AA592" i="14" s="1"/>
  <c r="AA593" i="14" s="1"/>
  <c r="AA594" i="14" s="1"/>
  <c r="AA595" i="14" s="1"/>
  <c r="AA596" i="14" s="1"/>
  <c r="AA597" i="14" s="1"/>
  <c r="AA598" i="14" s="1"/>
  <c r="AA599" i="14" s="1"/>
  <c r="AA600" i="14" s="1"/>
  <c r="AA601" i="14" s="1"/>
  <c r="AA602" i="14" s="1"/>
  <c r="AA603" i="14" s="1"/>
  <c r="AA604" i="14" s="1"/>
  <c r="AA605" i="14" s="1"/>
  <c r="AA606" i="14" s="1"/>
  <c r="AA607" i="14" s="1"/>
  <c r="AA608" i="14" s="1"/>
  <c r="AA609" i="14" s="1"/>
  <c r="AA610" i="14" s="1"/>
  <c r="AA611" i="14" s="1"/>
  <c r="AA612" i="14" s="1"/>
  <c r="AA613" i="14" s="1"/>
  <c r="AA614" i="14" s="1"/>
  <c r="AA615" i="14" s="1"/>
  <c r="AA616" i="14" s="1"/>
  <c r="AA617" i="14" s="1"/>
  <c r="AA618" i="14" s="1"/>
  <c r="AA619" i="14" s="1"/>
  <c r="AA620" i="14" s="1"/>
  <c r="AA621" i="14" s="1"/>
  <c r="AA622" i="14" s="1"/>
  <c r="AA623" i="14" s="1"/>
  <c r="AA624" i="14" s="1"/>
  <c r="AA625" i="14" s="1"/>
  <c r="AA626" i="14" s="1"/>
  <c r="AA627" i="14" s="1"/>
  <c r="AA628" i="14" s="1"/>
  <c r="AA629" i="14" s="1"/>
  <c r="AA630" i="14" s="1"/>
  <c r="AA631" i="14" s="1"/>
  <c r="AA632" i="14" s="1"/>
  <c r="AA633" i="14" s="1"/>
  <c r="AA634" i="14" s="1"/>
  <c r="AA635" i="14" s="1"/>
  <c r="AA636" i="14" s="1"/>
  <c r="AA637" i="14" s="1"/>
  <c r="AA638" i="14" s="1"/>
  <c r="AA639" i="14" s="1"/>
  <c r="AA640" i="14" s="1"/>
  <c r="AA641" i="14" s="1"/>
  <c r="AA642" i="14" s="1"/>
  <c r="AA643" i="14" s="1"/>
  <c r="AA644" i="14" s="1"/>
  <c r="AA645" i="14" s="1"/>
  <c r="AA646" i="14" s="1"/>
  <c r="AA647" i="14" s="1"/>
  <c r="AA648" i="14" s="1"/>
  <c r="AA649" i="14" s="1"/>
  <c r="AA650" i="14" s="1"/>
  <c r="AA651" i="14" s="1"/>
  <c r="AA652" i="14" s="1"/>
  <c r="AA653" i="14" s="1"/>
  <c r="AA654" i="14" s="1"/>
  <c r="AA655" i="14" s="1"/>
  <c r="AA656" i="14" s="1"/>
  <c r="AA657" i="14" s="1"/>
  <c r="AA658" i="14" s="1"/>
  <c r="AA659" i="14" s="1"/>
  <c r="AA660" i="14" s="1"/>
  <c r="AA661" i="14" s="1"/>
  <c r="AA662" i="14" s="1"/>
  <c r="AA663" i="14" s="1"/>
  <c r="AA664" i="14" s="1"/>
  <c r="AA665" i="14" s="1"/>
  <c r="AA666" i="14" s="1"/>
  <c r="AA667" i="14" s="1"/>
  <c r="AA668" i="14" s="1"/>
  <c r="AA669" i="14" s="1"/>
  <c r="AA670" i="14" s="1"/>
  <c r="AA671" i="14" s="1"/>
  <c r="AA672" i="14" s="1"/>
  <c r="AA673" i="14" s="1"/>
  <c r="AA674" i="14" s="1"/>
  <c r="AA675" i="14" s="1"/>
  <c r="AA676" i="14" s="1"/>
  <c r="AA677" i="14" s="1"/>
  <c r="AA678" i="14" s="1"/>
  <c r="AA679" i="14" s="1"/>
  <c r="AA680" i="14" s="1"/>
  <c r="AA681" i="14" s="1"/>
  <c r="AA682" i="14" s="1"/>
  <c r="AA683" i="14" s="1"/>
  <c r="AA684" i="14" s="1"/>
  <c r="AA685" i="14" s="1"/>
  <c r="AA686" i="14" s="1"/>
  <c r="AA687" i="14" s="1"/>
  <c r="AA688" i="14" s="1"/>
  <c r="AA689" i="14" s="1"/>
  <c r="AA690" i="14" s="1"/>
  <c r="AA691" i="14" s="1"/>
  <c r="AA692" i="14" s="1"/>
  <c r="AA693" i="14" s="1"/>
  <c r="AA694" i="14" s="1"/>
  <c r="AA695" i="14" s="1"/>
  <c r="AA696" i="14" s="1"/>
  <c r="AA697" i="14" s="1"/>
  <c r="AA698" i="14" s="1"/>
  <c r="AA699" i="14" s="1"/>
  <c r="AA700" i="14" s="1"/>
  <c r="AA701" i="14" s="1"/>
  <c r="AA702" i="14" s="1"/>
  <c r="AA703" i="14" s="1"/>
  <c r="AA704" i="14" s="1"/>
  <c r="AA705" i="14" s="1"/>
  <c r="AA706" i="14" s="1"/>
  <c r="AA707" i="14" s="1"/>
  <c r="AA708" i="14" s="1"/>
  <c r="AA709" i="14" s="1"/>
  <c r="AA710" i="14" s="1"/>
  <c r="AA711" i="14" s="1"/>
  <c r="AA712" i="14" s="1"/>
  <c r="AA713" i="14" s="1"/>
  <c r="AA714" i="14" s="1"/>
  <c r="AA715" i="14" s="1"/>
  <c r="AA716" i="14" s="1"/>
  <c r="AA717" i="14" s="1"/>
  <c r="AA718" i="14" s="1"/>
  <c r="AA719" i="14" s="1"/>
  <c r="AA720" i="14" s="1"/>
  <c r="AA721" i="14" s="1"/>
  <c r="AA722" i="14" s="1"/>
  <c r="AA723" i="14" s="1"/>
  <c r="AA724" i="14" s="1"/>
  <c r="AA725" i="14" s="1"/>
  <c r="AA726" i="14" s="1"/>
  <c r="AA727" i="14" s="1"/>
  <c r="AA728" i="14" s="1"/>
  <c r="AA729" i="14" s="1"/>
  <c r="AA730" i="14" s="1"/>
  <c r="AA731" i="14" s="1"/>
  <c r="AA732" i="14" s="1"/>
  <c r="AA733" i="14" s="1"/>
  <c r="AA734" i="14" s="1"/>
  <c r="AA735" i="14" s="1"/>
  <c r="AA736" i="14" s="1"/>
  <c r="AA737" i="14" s="1"/>
  <c r="AA738" i="14" s="1"/>
  <c r="AA739" i="14" s="1"/>
  <c r="AA740" i="14" s="1"/>
  <c r="AA741" i="14" s="1"/>
  <c r="AA742" i="14" s="1"/>
  <c r="AA743" i="14" s="1"/>
  <c r="AA744" i="14" s="1"/>
  <c r="AA745" i="14" s="1"/>
  <c r="AA746" i="14" s="1"/>
  <c r="AA747" i="14" s="1"/>
  <c r="AA748" i="14" s="1"/>
  <c r="AA749" i="14" s="1"/>
  <c r="AA750" i="14" s="1"/>
  <c r="AA751" i="14" s="1"/>
  <c r="AA752" i="14" s="1"/>
  <c r="AA753" i="14" s="1"/>
  <c r="AA754" i="14" s="1"/>
  <c r="AA755" i="14" s="1"/>
  <c r="AA756" i="14" s="1"/>
  <c r="AA757" i="14" s="1"/>
  <c r="AA758" i="14" s="1"/>
  <c r="AA759" i="14" s="1"/>
  <c r="AA760" i="14" s="1"/>
  <c r="AA761" i="14" s="1"/>
  <c r="AA762" i="14" s="1"/>
  <c r="AA763" i="14" s="1"/>
  <c r="AA764" i="14" s="1"/>
  <c r="AA765" i="14" s="1"/>
  <c r="AA766" i="14" s="1"/>
  <c r="AA767" i="14" s="1"/>
  <c r="AA768" i="14" s="1"/>
  <c r="AA769" i="14" s="1"/>
  <c r="AA770" i="14" s="1"/>
  <c r="AA771" i="14" s="1"/>
  <c r="AA772" i="14" s="1"/>
  <c r="AA773" i="14" s="1"/>
  <c r="AA774" i="14" s="1"/>
  <c r="AA775" i="14" s="1"/>
  <c r="AA776" i="14" s="1"/>
  <c r="AA777" i="14" s="1"/>
  <c r="AA778" i="14" s="1"/>
  <c r="AA779" i="14" s="1"/>
  <c r="AA780" i="14" s="1"/>
  <c r="AA781" i="14" s="1"/>
  <c r="AA782" i="14" s="1"/>
  <c r="AA783" i="14" s="1"/>
  <c r="AA784" i="14" s="1"/>
  <c r="AA785" i="14" s="1"/>
  <c r="AA786" i="14" s="1"/>
  <c r="AA787" i="14" s="1"/>
  <c r="AA788" i="14" s="1"/>
  <c r="AA789" i="14" s="1"/>
  <c r="AA790" i="14" s="1"/>
  <c r="AA791" i="14" s="1"/>
  <c r="AA792" i="14" s="1"/>
  <c r="AA793" i="14" s="1"/>
  <c r="AA794" i="14" s="1"/>
  <c r="AA795" i="14" s="1"/>
  <c r="AA796" i="14" s="1"/>
  <c r="AA797" i="14" s="1"/>
  <c r="AA798" i="14" s="1"/>
  <c r="AA799" i="14" s="1"/>
  <c r="AA800" i="14" s="1"/>
  <c r="AA801" i="14" s="1"/>
  <c r="AA802" i="14" s="1"/>
  <c r="AA803" i="14" s="1"/>
  <c r="AA804" i="14" s="1"/>
  <c r="AA805" i="14" s="1"/>
  <c r="AA806" i="14" s="1"/>
  <c r="AA807" i="14" s="1"/>
  <c r="AA808" i="14" s="1"/>
  <c r="AA809" i="14" s="1"/>
  <c r="AA810" i="14" s="1"/>
  <c r="AA811" i="14" s="1"/>
  <c r="AA812" i="14" s="1"/>
  <c r="AA813" i="14" s="1"/>
  <c r="AA814" i="14" s="1"/>
  <c r="AA815" i="14" s="1"/>
  <c r="AA816" i="14" s="1"/>
  <c r="AA817" i="14" s="1"/>
  <c r="AA818" i="14" s="1"/>
  <c r="AA819" i="14" s="1"/>
  <c r="AA820" i="14" s="1"/>
  <c r="AA821" i="14" s="1"/>
  <c r="AA822" i="14" s="1"/>
  <c r="AA823" i="14" s="1"/>
  <c r="AA824" i="14" s="1"/>
  <c r="AA825" i="14" s="1"/>
  <c r="AA826" i="14" s="1"/>
  <c r="AA827" i="14" s="1"/>
  <c r="AA828" i="14" s="1"/>
  <c r="AA829" i="14" s="1"/>
  <c r="AA830" i="14" s="1"/>
  <c r="AA831" i="14" s="1"/>
  <c r="AA832" i="14" s="1"/>
  <c r="AA833" i="14" s="1"/>
  <c r="AA834" i="14" s="1"/>
  <c r="AA835" i="14" s="1"/>
  <c r="AA836" i="14" s="1"/>
  <c r="AA837" i="14" s="1"/>
  <c r="AA838" i="14" s="1"/>
  <c r="AA839" i="14" s="1"/>
  <c r="AA840" i="14" s="1"/>
  <c r="AA841" i="14" s="1"/>
  <c r="AA842" i="14" s="1"/>
  <c r="AA843" i="14" s="1"/>
  <c r="AA844" i="14" s="1"/>
  <c r="AA845" i="14" s="1"/>
  <c r="AA846" i="14" s="1"/>
  <c r="AA847" i="14" s="1"/>
  <c r="AA848" i="14" s="1"/>
  <c r="AA849" i="14" s="1"/>
  <c r="AA850" i="14" s="1"/>
  <c r="AA851" i="14" s="1"/>
  <c r="AA852" i="14" s="1"/>
  <c r="AA853" i="14" s="1"/>
  <c r="AA854" i="14" s="1"/>
  <c r="AA855" i="14" s="1"/>
  <c r="AA856" i="14" s="1"/>
  <c r="AA857" i="14" s="1"/>
  <c r="AA858" i="14" s="1"/>
  <c r="AA859" i="14" s="1"/>
  <c r="AA860" i="14" s="1"/>
  <c r="AA861" i="14" s="1"/>
  <c r="AA862" i="14" s="1"/>
  <c r="AA863" i="14" s="1"/>
  <c r="AA864" i="14" s="1"/>
  <c r="AA865" i="14" s="1"/>
  <c r="AA866" i="14" s="1"/>
  <c r="AA867" i="14" s="1"/>
  <c r="AA868" i="14" s="1"/>
  <c r="AA869" i="14" s="1"/>
  <c r="AA870" i="14" s="1"/>
  <c r="AA871" i="14" s="1"/>
  <c r="AA872" i="14" s="1"/>
  <c r="AA873" i="14" s="1"/>
  <c r="AA874" i="14" s="1"/>
  <c r="AA875" i="14" s="1"/>
  <c r="AA876" i="14" s="1"/>
  <c r="AA877" i="14" s="1"/>
  <c r="AA878" i="14" s="1"/>
  <c r="AA879" i="14" s="1"/>
  <c r="AA880" i="14" s="1"/>
  <c r="AA881" i="14" s="1"/>
  <c r="AA882" i="14" s="1"/>
  <c r="AA883" i="14" s="1"/>
  <c r="AA884" i="14" s="1"/>
  <c r="AA885" i="14" s="1"/>
  <c r="AA886" i="14" s="1"/>
  <c r="AA887" i="14" s="1"/>
  <c r="AA888" i="14" s="1"/>
  <c r="AA889" i="14" s="1"/>
  <c r="AA890" i="14" s="1"/>
  <c r="AA891" i="14" s="1"/>
  <c r="AA892" i="14" s="1"/>
  <c r="AA893" i="14" s="1"/>
  <c r="AA894" i="14" s="1"/>
  <c r="AA895" i="14" s="1"/>
  <c r="AA896" i="14" s="1"/>
  <c r="AA897" i="14" s="1"/>
  <c r="AA898" i="14" s="1"/>
  <c r="AA899" i="14" s="1"/>
  <c r="AA900" i="14" s="1"/>
  <c r="AA901" i="14" s="1"/>
  <c r="AA902" i="14" s="1"/>
  <c r="AA903" i="14" s="1"/>
  <c r="AA904" i="14" s="1"/>
  <c r="AA905" i="14" s="1"/>
  <c r="AA906" i="14" s="1"/>
  <c r="AA907" i="14" s="1"/>
  <c r="AA908" i="14" s="1"/>
  <c r="AA909" i="14" s="1"/>
  <c r="AA910" i="14" s="1"/>
  <c r="AA911" i="14" s="1"/>
  <c r="AA912" i="14" s="1"/>
  <c r="AA913" i="14" s="1"/>
  <c r="AA914" i="14" s="1"/>
  <c r="AA915" i="14" s="1"/>
  <c r="AA916" i="14" s="1"/>
  <c r="AA917" i="14" s="1"/>
  <c r="AA918" i="14" s="1"/>
  <c r="AA919" i="14" s="1"/>
  <c r="AA920" i="14" s="1"/>
  <c r="AA921" i="14" s="1"/>
  <c r="AA922" i="14" s="1"/>
  <c r="AA923" i="14" s="1"/>
  <c r="AA924" i="14" s="1"/>
  <c r="AA925" i="14" s="1"/>
  <c r="AA926" i="14" s="1"/>
  <c r="AA927" i="14" s="1"/>
  <c r="AA928" i="14" s="1"/>
  <c r="AA929" i="14" s="1"/>
  <c r="AA930" i="14" s="1"/>
  <c r="AA931" i="14" s="1"/>
  <c r="AA932" i="14" s="1"/>
  <c r="AA933" i="14" s="1"/>
  <c r="AA934" i="14" s="1"/>
  <c r="AA935" i="14" s="1"/>
  <c r="AA936" i="14" s="1"/>
  <c r="AA937" i="14" s="1"/>
  <c r="AA938" i="14" s="1"/>
  <c r="AA939" i="14" s="1"/>
  <c r="AA940" i="14" s="1"/>
  <c r="AA941" i="14" s="1"/>
  <c r="AA942" i="14" s="1"/>
  <c r="AA943" i="14" s="1"/>
  <c r="AA944" i="14" s="1"/>
  <c r="AA945" i="14" s="1"/>
  <c r="AA946" i="14" s="1"/>
  <c r="AA947" i="14" s="1"/>
  <c r="AA948" i="14" s="1"/>
  <c r="AA949" i="14" s="1"/>
  <c r="AA950" i="14" s="1"/>
  <c r="AA951" i="14" s="1"/>
  <c r="AA952" i="14" s="1"/>
  <c r="AA953" i="14" s="1"/>
  <c r="AA954" i="14" s="1"/>
  <c r="AA955" i="14" s="1"/>
  <c r="AA956" i="14" s="1"/>
  <c r="AA957" i="14" s="1"/>
  <c r="AA958" i="14" s="1"/>
  <c r="AA959" i="14" s="1"/>
  <c r="AA960" i="14" s="1"/>
  <c r="AA961" i="14" s="1"/>
  <c r="AA962" i="14" s="1"/>
  <c r="AA963" i="14" s="1"/>
  <c r="AA964" i="14" s="1"/>
  <c r="AA965" i="14" s="1"/>
  <c r="AA966" i="14" s="1"/>
  <c r="AA967" i="14" s="1"/>
  <c r="AA968" i="14" s="1"/>
  <c r="AA969" i="14" s="1"/>
  <c r="AA970" i="14" s="1"/>
  <c r="AA971" i="14" s="1"/>
  <c r="AA972" i="14" s="1"/>
  <c r="AA973" i="14" s="1"/>
  <c r="AA974" i="14" s="1"/>
  <c r="AA975" i="14" s="1"/>
  <c r="AA976" i="14" s="1"/>
  <c r="AA977" i="14" s="1"/>
  <c r="AA978" i="14" s="1"/>
  <c r="AA979" i="14" s="1"/>
  <c r="AA980" i="14" s="1"/>
  <c r="AA981" i="14" s="1"/>
  <c r="AA982" i="14" s="1"/>
  <c r="AA983" i="14" s="1"/>
  <c r="AA984" i="14" s="1"/>
  <c r="AA985" i="14" s="1"/>
  <c r="AA986" i="14" s="1"/>
  <c r="AA987" i="14" s="1"/>
  <c r="AA988" i="14" s="1"/>
  <c r="AA989" i="14" s="1"/>
  <c r="AA990" i="14" s="1"/>
  <c r="AA991" i="14" s="1"/>
  <c r="AA992" i="14" s="1"/>
  <c r="AA993" i="14" s="1"/>
  <c r="AA994" i="14" s="1"/>
  <c r="AA995" i="14" s="1"/>
  <c r="AA996" i="14" s="1"/>
  <c r="AA997" i="14" s="1"/>
  <c r="AA998" i="14" s="1"/>
  <c r="AA999" i="14" s="1"/>
  <c r="AA1000" i="14" s="1"/>
  <c r="AA1001" i="14" s="1"/>
  <c r="AA1002" i="14" s="1"/>
  <c r="AA1003" i="14" s="1"/>
  <c r="AA1004" i="14" s="1"/>
  <c r="AA1005" i="14" s="1"/>
  <c r="AA1006" i="14" s="1"/>
  <c r="AA1007" i="14" s="1"/>
  <c r="AA1008" i="14" s="1"/>
  <c r="AA1009" i="14" s="1"/>
  <c r="AA1010" i="14" s="1"/>
  <c r="AA1011" i="14" s="1"/>
  <c r="AA1012" i="14" s="1"/>
  <c r="AA1013" i="14" s="1"/>
  <c r="AA1014" i="14" s="1"/>
  <c r="AA1015" i="14" s="1"/>
  <c r="AA1016" i="14" s="1"/>
  <c r="AA1017" i="14" s="1"/>
  <c r="AA1018" i="14" s="1"/>
  <c r="AA1019" i="14" s="1"/>
  <c r="AA1020" i="14" s="1"/>
  <c r="AA1021" i="14" s="1"/>
  <c r="AA1022" i="14" s="1"/>
  <c r="AA1023" i="14" s="1"/>
  <c r="AA1024" i="14" s="1"/>
  <c r="AA1025" i="14" s="1"/>
  <c r="AA1026" i="14" s="1"/>
  <c r="AA1027" i="14" s="1"/>
  <c r="AA1028" i="14" s="1"/>
  <c r="AA1029" i="14" s="1"/>
  <c r="AA1030" i="14" s="1"/>
  <c r="AA1031" i="14" s="1"/>
  <c r="AA1032" i="14" s="1"/>
  <c r="AA1033" i="14" s="1"/>
  <c r="AA1034" i="14" s="1"/>
  <c r="AA1035" i="14" s="1"/>
  <c r="AA1036" i="14" s="1"/>
  <c r="AA1037" i="14" s="1"/>
  <c r="AA1038" i="14" s="1"/>
  <c r="AA1039" i="14" s="1"/>
  <c r="AA1040" i="14" s="1"/>
  <c r="AA1041" i="14" s="1"/>
  <c r="AA1042" i="14" s="1"/>
  <c r="AA1043" i="14" s="1"/>
  <c r="AA1044" i="14" s="1"/>
  <c r="AA1045" i="14" s="1"/>
  <c r="AA1046" i="14" s="1"/>
  <c r="AA1047" i="14" s="1"/>
  <c r="AA1048" i="14" s="1"/>
  <c r="AA1049" i="14" s="1"/>
  <c r="AA1050" i="14" s="1"/>
  <c r="AA1051" i="14" s="1"/>
  <c r="AA1052" i="14" s="1"/>
  <c r="AA1053" i="14" s="1"/>
  <c r="AA1054" i="14" s="1"/>
  <c r="AA1055" i="14" s="1"/>
  <c r="AA1056" i="14" s="1"/>
  <c r="AA1057" i="14" s="1"/>
  <c r="AA1058" i="14" s="1"/>
  <c r="AA1059" i="14" s="1"/>
  <c r="AA1060" i="14" s="1"/>
  <c r="AA1061" i="14" s="1"/>
  <c r="AA1062" i="14" s="1"/>
  <c r="AA1063" i="14" s="1"/>
  <c r="AA1064" i="14" s="1"/>
  <c r="AA1065" i="14" s="1"/>
  <c r="AA1066" i="14" s="1"/>
  <c r="AA1067" i="14" s="1"/>
  <c r="AA1068" i="14" s="1"/>
  <c r="AA1069" i="14" s="1"/>
  <c r="AA1070" i="14" s="1"/>
  <c r="AA1071" i="14" s="1"/>
  <c r="AA1072" i="14" s="1"/>
  <c r="AA1073" i="14" s="1"/>
  <c r="AA1074" i="14" s="1"/>
  <c r="AA1075" i="14" s="1"/>
  <c r="AA1076" i="14" s="1"/>
  <c r="AA1077" i="14" s="1"/>
  <c r="AA1078" i="14" s="1"/>
  <c r="AA1079" i="14" s="1"/>
  <c r="AA1080" i="14" s="1"/>
  <c r="AA1081" i="14" s="1"/>
  <c r="AA1082" i="14" s="1"/>
  <c r="AA1083" i="14" s="1"/>
  <c r="AA1084" i="14" s="1"/>
  <c r="AA1085" i="14" s="1"/>
  <c r="AA1086" i="14" s="1"/>
  <c r="AA1087" i="14" s="1"/>
  <c r="AA1088" i="14" s="1"/>
  <c r="AA1089" i="14" s="1"/>
  <c r="AA1090" i="14" s="1"/>
  <c r="AA1091" i="14" s="1"/>
  <c r="AA1092" i="14" s="1"/>
  <c r="AA1093" i="14" s="1"/>
  <c r="AA1094" i="14" s="1"/>
  <c r="AA1095" i="14" s="1"/>
  <c r="AA1096" i="14" s="1"/>
  <c r="AA1097" i="14" s="1"/>
  <c r="AA1098" i="14" s="1"/>
  <c r="AA1099" i="14" s="1"/>
  <c r="AA1100" i="14" s="1"/>
  <c r="AA1101" i="14" s="1"/>
  <c r="AA1102" i="14" s="1"/>
  <c r="AA1103" i="14" s="1"/>
  <c r="AA1104" i="14" s="1"/>
  <c r="AA1105" i="14" s="1"/>
  <c r="AA1106" i="14" s="1"/>
  <c r="AA1107" i="14" s="1"/>
  <c r="AA1108" i="14" s="1"/>
  <c r="AA1109" i="14" s="1"/>
  <c r="AA1110" i="14" s="1"/>
  <c r="AA1111" i="14" s="1"/>
  <c r="AA1112" i="14" s="1"/>
  <c r="AA1113" i="14" s="1"/>
  <c r="AA1114" i="14" s="1"/>
  <c r="AA1115" i="14" s="1"/>
  <c r="AA1116" i="14" s="1"/>
  <c r="AA1117" i="14" s="1"/>
  <c r="AA1118" i="14" s="1"/>
  <c r="AA1119" i="14" s="1"/>
  <c r="AA1120" i="14" s="1"/>
  <c r="AA1121" i="14" s="1"/>
  <c r="AA1122" i="14" s="1"/>
  <c r="AA1123" i="14" s="1"/>
  <c r="AA1124" i="14" s="1"/>
  <c r="AA1125" i="14" s="1"/>
  <c r="AA1126" i="14" s="1"/>
  <c r="AA1127" i="14" s="1"/>
  <c r="AA1128" i="14" s="1"/>
  <c r="AA1129" i="14" s="1"/>
  <c r="AA1130" i="14" s="1"/>
  <c r="AA1131" i="14" s="1"/>
  <c r="AA1132" i="14" s="1"/>
  <c r="AA1133" i="14" s="1"/>
  <c r="AA1134" i="14" s="1"/>
  <c r="AA1135" i="14" s="1"/>
  <c r="AA1136" i="14" s="1"/>
  <c r="AA1137" i="14" s="1"/>
  <c r="AA1138" i="14" s="1"/>
  <c r="AA1139" i="14" s="1"/>
  <c r="AA1140" i="14" s="1"/>
  <c r="AA1141" i="14" s="1"/>
  <c r="AA1142" i="14" s="1"/>
  <c r="AA1143" i="14" s="1"/>
  <c r="AA1144" i="14" s="1"/>
  <c r="AA1145" i="14" s="1"/>
  <c r="AA1146" i="14" s="1"/>
  <c r="AA1147" i="14" s="1"/>
  <c r="AA1148" i="14" s="1"/>
  <c r="AA1149" i="14" s="1"/>
  <c r="AA1150" i="14" s="1"/>
  <c r="AA1151" i="14" s="1"/>
  <c r="AA1152" i="14" s="1"/>
  <c r="AA1153" i="14" s="1"/>
  <c r="AA1154" i="14" s="1"/>
  <c r="AA1155" i="14" s="1"/>
  <c r="AA1156" i="14" s="1"/>
  <c r="AA1157" i="14" s="1"/>
  <c r="AA1158" i="14" s="1"/>
  <c r="AA1159" i="14" s="1"/>
  <c r="AA1160" i="14" s="1"/>
  <c r="AA1161" i="14" s="1"/>
  <c r="AA1162" i="14" s="1"/>
  <c r="AA1163" i="14" s="1"/>
  <c r="AA1164" i="14" s="1"/>
  <c r="AA1165" i="14" s="1"/>
  <c r="AA1166" i="14" s="1"/>
  <c r="AA1167" i="14" s="1"/>
  <c r="AA1168" i="14" s="1"/>
  <c r="AA1169" i="14" s="1"/>
  <c r="AA1170" i="14" s="1"/>
  <c r="AA1171" i="14" s="1"/>
  <c r="AA1172" i="14" s="1"/>
  <c r="AA1173" i="14" s="1"/>
  <c r="AA1174" i="14" s="1"/>
  <c r="AA1175" i="14" s="1"/>
  <c r="AA1176" i="14" s="1"/>
  <c r="AA1177" i="14" s="1"/>
  <c r="AA1178" i="14" s="1"/>
  <c r="AA1179" i="14" s="1"/>
  <c r="AA1180" i="14" s="1"/>
  <c r="AA1181" i="14" s="1"/>
  <c r="AA1182" i="14" s="1"/>
  <c r="AA1183" i="14" s="1"/>
  <c r="AA1184" i="14" s="1"/>
  <c r="AA1185" i="14" s="1"/>
  <c r="AA1186" i="14" s="1"/>
  <c r="AA1187" i="14" s="1"/>
  <c r="AA1188" i="14" s="1"/>
  <c r="AA1189" i="14" s="1"/>
  <c r="AA1190" i="14" s="1"/>
  <c r="AA1191" i="14" s="1"/>
  <c r="AA1192" i="14" s="1"/>
  <c r="AA1193" i="14" s="1"/>
  <c r="AA1194" i="14" s="1"/>
  <c r="AA1195" i="14" s="1"/>
  <c r="AA1196" i="14" s="1"/>
  <c r="AA1197" i="14" s="1"/>
  <c r="AA1198" i="14" s="1"/>
  <c r="AA1199" i="14" s="1"/>
  <c r="AA1200" i="14" s="1"/>
  <c r="AA1201" i="14" s="1"/>
  <c r="AA1202" i="14" s="1"/>
  <c r="AA1203" i="14" s="1"/>
  <c r="AA1204" i="14" s="1"/>
  <c r="AA1205" i="14" s="1"/>
  <c r="AA1206" i="14" s="1"/>
  <c r="AA1207" i="14" s="1"/>
  <c r="AA1208" i="14" s="1"/>
  <c r="AA1209" i="14" s="1"/>
  <c r="AA1210" i="14" s="1"/>
  <c r="AA1211" i="14" s="1"/>
  <c r="AA1212" i="14" s="1"/>
  <c r="AA1213" i="14" s="1"/>
  <c r="AA1214" i="14" s="1"/>
  <c r="AA1215" i="14" s="1"/>
  <c r="AA1216" i="14" s="1"/>
  <c r="AA1217" i="14" s="1"/>
  <c r="AA1218" i="14" s="1"/>
  <c r="AA1219" i="14" s="1"/>
  <c r="AA1220" i="14" s="1"/>
  <c r="AA1221" i="14" s="1"/>
  <c r="AA1222" i="14" s="1"/>
  <c r="AA1223" i="14" s="1"/>
  <c r="AA1224" i="14" s="1"/>
  <c r="AA1225" i="14" s="1"/>
  <c r="AA1226" i="14" s="1"/>
  <c r="AA1227" i="14" s="1"/>
  <c r="AA1228" i="14" s="1"/>
  <c r="AA1229" i="14" s="1"/>
  <c r="AA1230" i="14" s="1"/>
  <c r="AA1231" i="14" s="1"/>
  <c r="AA1232" i="14" s="1"/>
  <c r="AA1233" i="14" s="1"/>
  <c r="AA1234" i="14" s="1"/>
  <c r="AA1235" i="14" s="1"/>
  <c r="AA1236" i="14" s="1"/>
  <c r="AA1237" i="14" s="1"/>
  <c r="AA1238" i="14" s="1"/>
  <c r="AA1239" i="14" s="1"/>
  <c r="AA1240" i="14" s="1"/>
  <c r="AA1241" i="14" s="1"/>
  <c r="AA1242" i="14" s="1"/>
  <c r="AA1243" i="14" s="1"/>
  <c r="AA1244" i="14" s="1"/>
  <c r="AA2" i="15" s="1"/>
  <c r="Z2" i="14"/>
  <c r="Z3" i="14" s="1"/>
  <c r="Z4" i="14" s="1"/>
  <c r="Z5" i="14" s="1"/>
  <c r="Z6" i="14" s="1"/>
  <c r="Z7" i="14" s="1"/>
  <c r="Z8" i="14" s="1"/>
  <c r="Z9" i="14" s="1"/>
  <c r="Z10" i="14" s="1"/>
  <c r="Z11" i="14" s="1"/>
  <c r="Z12" i="14" s="1"/>
  <c r="Z13" i="14" s="1"/>
  <c r="Z14" i="14" s="1"/>
  <c r="Z15" i="14" s="1"/>
  <c r="Z16" i="14" s="1"/>
  <c r="Z17" i="14" s="1"/>
  <c r="Z18" i="14" s="1"/>
  <c r="Z19" i="14" s="1"/>
  <c r="Z20" i="14" s="1"/>
  <c r="Z21" i="14" s="1"/>
  <c r="Z22" i="14" s="1"/>
  <c r="Z23" i="14" s="1"/>
  <c r="Z24" i="14" s="1"/>
  <c r="Z25" i="14" s="1"/>
  <c r="Z26" i="14" s="1"/>
  <c r="Z27" i="14" s="1"/>
  <c r="Z28" i="14" s="1"/>
  <c r="Z29" i="14" s="1"/>
  <c r="Z30" i="14" s="1"/>
  <c r="Z31" i="14" s="1"/>
  <c r="Z32" i="14" s="1"/>
  <c r="Z33" i="14" s="1"/>
  <c r="Z34" i="14" s="1"/>
  <c r="Z35" i="14" s="1"/>
  <c r="Z36" i="14" s="1"/>
  <c r="Z37" i="14" s="1"/>
  <c r="Z38" i="14" s="1"/>
  <c r="Z39" i="14" s="1"/>
  <c r="Z40" i="14" s="1"/>
  <c r="Z41" i="14" s="1"/>
  <c r="Z42" i="14" s="1"/>
  <c r="Z43" i="14" s="1"/>
  <c r="Z44" i="14" s="1"/>
  <c r="Z45" i="14" s="1"/>
  <c r="Z46" i="14" s="1"/>
  <c r="Z47" i="14" s="1"/>
  <c r="Z48" i="14" s="1"/>
  <c r="Z49" i="14" s="1"/>
  <c r="Z50" i="14" s="1"/>
  <c r="Z51" i="14" s="1"/>
  <c r="Z52" i="14" s="1"/>
  <c r="Z53" i="14" s="1"/>
  <c r="Z54" i="14" s="1"/>
  <c r="Z55" i="14" s="1"/>
  <c r="Z56" i="14" s="1"/>
  <c r="Z57" i="14" s="1"/>
  <c r="Z58" i="14" s="1"/>
  <c r="Z59" i="14" s="1"/>
  <c r="Z60" i="14" s="1"/>
  <c r="Z61" i="14" s="1"/>
  <c r="Z62" i="14" s="1"/>
  <c r="Z63" i="14" s="1"/>
  <c r="Z64" i="14" s="1"/>
  <c r="Z65" i="14" s="1"/>
  <c r="Z66" i="14" s="1"/>
  <c r="Z67" i="14" s="1"/>
  <c r="Z68" i="14" s="1"/>
  <c r="Z69" i="14" s="1"/>
  <c r="Z70" i="14" s="1"/>
  <c r="Z71" i="14" s="1"/>
  <c r="Z72" i="14" s="1"/>
  <c r="Z73" i="14" s="1"/>
  <c r="Z74" i="14" s="1"/>
  <c r="Z75" i="14" s="1"/>
  <c r="Z76" i="14" s="1"/>
  <c r="Z77" i="14" s="1"/>
  <c r="Z78" i="14" s="1"/>
  <c r="Z79" i="14" s="1"/>
  <c r="Z80" i="14" s="1"/>
  <c r="Z81" i="14" s="1"/>
  <c r="Z82" i="14" s="1"/>
  <c r="Z83" i="14" s="1"/>
  <c r="Z84" i="14" s="1"/>
  <c r="Z85" i="14" s="1"/>
  <c r="Z86" i="14" s="1"/>
  <c r="Z87" i="14" s="1"/>
  <c r="Z88" i="14" s="1"/>
  <c r="Z89" i="14" s="1"/>
  <c r="Z90" i="14" s="1"/>
  <c r="Z91" i="14" s="1"/>
  <c r="Z92" i="14" s="1"/>
  <c r="Z93" i="14" s="1"/>
  <c r="Z94" i="14" s="1"/>
  <c r="Z95" i="14" s="1"/>
  <c r="Z96" i="14" s="1"/>
  <c r="Z97" i="14" s="1"/>
  <c r="Z98" i="14" s="1"/>
  <c r="Z99" i="14" s="1"/>
  <c r="Z100" i="14" s="1"/>
  <c r="Z101" i="14" s="1"/>
  <c r="Z102" i="14" s="1"/>
  <c r="Z103" i="14" s="1"/>
  <c r="Z104" i="14" s="1"/>
  <c r="Z105" i="14" s="1"/>
  <c r="Z106" i="14" s="1"/>
  <c r="Z107" i="14" s="1"/>
  <c r="Z108" i="14" s="1"/>
  <c r="Z109" i="14" s="1"/>
  <c r="Z110" i="14" s="1"/>
  <c r="Z111" i="14" s="1"/>
  <c r="Z112" i="14" s="1"/>
  <c r="Z113" i="14" s="1"/>
  <c r="Z114" i="14" s="1"/>
  <c r="Z115" i="14" s="1"/>
  <c r="Z116" i="14" s="1"/>
  <c r="Z117" i="14" s="1"/>
  <c r="Z118" i="14" s="1"/>
  <c r="Z119" i="14" s="1"/>
  <c r="Z120" i="14" s="1"/>
  <c r="Z121" i="14" s="1"/>
  <c r="Z122" i="14" s="1"/>
  <c r="Z123" i="14" s="1"/>
  <c r="Z124" i="14" s="1"/>
  <c r="Z125" i="14" s="1"/>
  <c r="Z126" i="14" s="1"/>
  <c r="Z127" i="14" s="1"/>
  <c r="Z128" i="14" s="1"/>
  <c r="Z129" i="14" s="1"/>
  <c r="Z130" i="14" s="1"/>
  <c r="Z131" i="14" s="1"/>
  <c r="Z132" i="14" s="1"/>
  <c r="Z133" i="14" s="1"/>
  <c r="Z134" i="14" s="1"/>
  <c r="Z135" i="14" s="1"/>
  <c r="Z136" i="14" s="1"/>
  <c r="Z137" i="14" s="1"/>
  <c r="Z138" i="14" s="1"/>
  <c r="Z139" i="14" s="1"/>
  <c r="Z140" i="14" s="1"/>
  <c r="Z141" i="14" s="1"/>
  <c r="Z142" i="14" s="1"/>
  <c r="Z143" i="14" s="1"/>
  <c r="Z144" i="14" s="1"/>
  <c r="Z145" i="14" s="1"/>
  <c r="Z146" i="14" s="1"/>
  <c r="Z147" i="14" s="1"/>
  <c r="Z148" i="14" s="1"/>
  <c r="Z149" i="14" s="1"/>
  <c r="Z150" i="14" s="1"/>
  <c r="Z151" i="14" s="1"/>
  <c r="Z152" i="14" s="1"/>
  <c r="Z153" i="14" s="1"/>
  <c r="Z154" i="14" s="1"/>
  <c r="Z155" i="14" s="1"/>
  <c r="Z156" i="14" s="1"/>
  <c r="Z157" i="14" s="1"/>
  <c r="Z158" i="14" s="1"/>
  <c r="Z159" i="14" s="1"/>
  <c r="Z160" i="14" s="1"/>
  <c r="Z161" i="14" s="1"/>
  <c r="Z162" i="14" s="1"/>
  <c r="Z163" i="14" s="1"/>
  <c r="Z164" i="14" s="1"/>
  <c r="Z165" i="14" s="1"/>
  <c r="Z166" i="14" s="1"/>
  <c r="Z167" i="14" s="1"/>
  <c r="Z168" i="14" s="1"/>
  <c r="Z169" i="14" s="1"/>
  <c r="Z170" i="14" s="1"/>
  <c r="Z171" i="14" s="1"/>
  <c r="Z172" i="14" s="1"/>
  <c r="Z173" i="14" s="1"/>
  <c r="Z174" i="14" s="1"/>
  <c r="Z175" i="14" s="1"/>
  <c r="Z176" i="14" s="1"/>
  <c r="Z177" i="14" s="1"/>
  <c r="Z178" i="14" s="1"/>
  <c r="Z179" i="14" s="1"/>
  <c r="Z180" i="14" s="1"/>
  <c r="Z181" i="14" s="1"/>
  <c r="Z182" i="14" s="1"/>
  <c r="Z183" i="14" s="1"/>
  <c r="Z184" i="14" s="1"/>
  <c r="Z185" i="14" s="1"/>
  <c r="Z186" i="14" s="1"/>
  <c r="Z187" i="14" s="1"/>
  <c r="Z188" i="14" s="1"/>
  <c r="Z189" i="14" s="1"/>
  <c r="Z190" i="14" s="1"/>
  <c r="Z191" i="14" s="1"/>
  <c r="Z192" i="14" s="1"/>
  <c r="Z193" i="14" s="1"/>
  <c r="Z194" i="14" s="1"/>
  <c r="Z195" i="14" s="1"/>
  <c r="Z196" i="14" s="1"/>
  <c r="Z197" i="14" s="1"/>
  <c r="Z198" i="14" s="1"/>
  <c r="Z199" i="14" s="1"/>
  <c r="Z200" i="14" s="1"/>
  <c r="Z201" i="14" s="1"/>
  <c r="Z202" i="14" s="1"/>
  <c r="Z203" i="14" s="1"/>
  <c r="Z204" i="14" s="1"/>
  <c r="Z205" i="14" s="1"/>
  <c r="Z206" i="14" s="1"/>
  <c r="Z207" i="14" s="1"/>
  <c r="Z208" i="14" s="1"/>
  <c r="Z209" i="14" s="1"/>
  <c r="Z210" i="14" s="1"/>
  <c r="Z211" i="14" s="1"/>
  <c r="Z212" i="14" s="1"/>
  <c r="Z213" i="14" s="1"/>
  <c r="Z214" i="14" s="1"/>
  <c r="Z215" i="14" s="1"/>
  <c r="Z216" i="14" s="1"/>
  <c r="Z217" i="14" s="1"/>
  <c r="Z218" i="14" s="1"/>
  <c r="Z219" i="14" s="1"/>
  <c r="Z220" i="14" s="1"/>
  <c r="Z221" i="14" s="1"/>
  <c r="Z222" i="14" s="1"/>
  <c r="Z223" i="14" s="1"/>
  <c r="Z224" i="14" s="1"/>
  <c r="Z225" i="14" s="1"/>
  <c r="Z226" i="14" s="1"/>
  <c r="Z227" i="14" s="1"/>
  <c r="Z228" i="14" s="1"/>
  <c r="Z229" i="14" s="1"/>
  <c r="Z230" i="14" s="1"/>
  <c r="Z231" i="14" s="1"/>
  <c r="Z232" i="14" s="1"/>
  <c r="Z233" i="14" s="1"/>
  <c r="Z234" i="14" s="1"/>
  <c r="Z235" i="14" s="1"/>
  <c r="Z236" i="14" s="1"/>
  <c r="Z237" i="14" s="1"/>
  <c r="Z238" i="14" s="1"/>
  <c r="Z239" i="14" s="1"/>
  <c r="Z240" i="14" s="1"/>
  <c r="Z241" i="14" s="1"/>
  <c r="Z242" i="14" s="1"/>
  <c r="Z243" i="14" s="1"/>
  <c r="Z244" i="14" s="1"/>
  <c r="Z245" i="14" s="1"/>
  <c r="Z246" i="14" s="1"/>
  <c r="Z247" i="14" s="1"/>
  <c r="Z248" i="14" s="1"/>
  <c r="Z249" i="14" s="1"/>
  <c r="Z250" i="14" s="1"/>
  <c r="Z251" i="14" s="1"/>
  <c r="Z252" i="14" s="1"/>
  <c r="Z253" i="14" s="1"/>
  <c r="Z254" i="14" s="1"/>
  <c r="Z255" i="14" s="1"/>
  <c r="Z256" i="14" s="1"/>
  <c r="Z257" i="14" s="1"/>
  <c r="Z258" i="14" s="1"/>
  <c r="Z259" i="14" s="1"/>
  <c r="Z260" i="14" s="1"/>
  <c r="Z261" i="14" s="1"/>
  <c r="Z262" i="14" s="1"/>
  <c r="Z263" i="14" s="1"/>
  <c r="Z264" i="14" s="1"/>
  <c r="Z265" i="14" s="1"/>
  <c r="Z266" i="14" s="1"/>
  <c r="Z267" i="14" s="1"/>
  <c r="Z268" i="14" s="1"/>
  <c r="Z269" i="14" s="1"/>
  <c r="Z270" i="14" s="1"/>
  <c r="Z271" i="14" s="1"/>
  <c r="Z272" i="14" s="1"/>
  <c r="Z273" i="14" s="1"/>
  <c r="Z274" i="14" s="1"/>
  <c r="Z275" i="14" s="1"/>
  <c r="Z276" i="14" s="1"/>
  <c r="Z277" i="14" s="1"/>
  <c r="Z278" i="14" s="1"/>
  <c r="Z279" i="14" s="1"/>
  <c r="Z280" i="14" s="1"/>
  <c r="Z281" i="14" s="1"/>
  <c r="Z282" i="14" s="1"/>
  <c r="Z283" i="14" s="1"/>
  <c r="Z284" i="14" s="1"/>
  <c r="Z285" i="14" s="1"/>
  <c r="Z286" i="14" s="1"/>
  <c r="Z287" i="14" s="1"/>
  <c r="Z288" i="14" s="1"/>
  <c r="Z289" i="14" s="1"/>
  <c r="Z290" i="14" s="1"/>
  <c r="Z291" i="14" s="1"/>
  <c r="Z292" i="14" s="1"/>
  <c r="Z293" i="14" s="1"/>
  <c r="Z294" i="14" s="1"/>
  <c r="Z295" i="14" s="1"/>
  <c r="Z296" i="14" s="1"/>
  <c r="Z297" i="14" s="1"/>
  <c r="Z298" i="14" s="1"/>
  <c r="Z299" i="14" s="1"/>
  <c r="Z300" i="14" s="1"/>
  <c r="Z301" i="14" s="1"/>
  <c r="Z302" i="14" s="1"/>
  <c r="Z303" i="14" s="1"/>
  <c r="Z304" i="14" s="1"/>
  <c r="Z305" i="14" s="1"/>
  <c r="Z306" i="14" s="1"/>
  <c r="Z307" i="14" s="1"/>
  <c r="Z308" i="14" s="1"/>
  <c r="Z309" i="14" s="1"/>
  <c r="Z310" i="14" s="1"/>
  <c r="Z311" i="14" s="1"/>
  <c r="Z312" i="14" s="1"/>
  <c r="Z313" i="14" s="1"/>
  <c r="Z314" i="14" s="1"/>
  <c r="Z315" i="14" s="1"/>
  <c r="Z316" i="14" s="1"/>
  <c r="Z317" i="14" s="1"/>
  <c r="Z318" i="14" s="1"/>
  <c r="Z319" i="14" s="1"/>
  <c r="Z320" i="14" s="1"/>
  <c r="Z321" i="14" s="1"/>
  <c r="Z322" i="14" s="1"/>
  <c r="Z323" i="14" s="1"/>
  <c r="Z324" i="14" s="1"/>
  <c r="Z325" i="14" s="1"/>
  <c r="Z326" i="14" s="1"/>
  <c r="Z327" i="14" s="1"/>
  <c r="Z328" i="14" s="1"/>
  <c r="Z329" i="14" s="1"/>
  <c r="Z330" i="14" s="1"/>
  <c r="Z331" i="14" s="1"/>
  <c r="Z332" i="14" s="1"/>
  <c r="Z333" i="14" s="1"/>
  <c r="Z334" i="14" s="1"/>
  <c r="Z335" i="14" s="1"/>
  <c r="Z336" i="14" s="1"/>
  <c r="Z337" i="14" s="1"/>
  <c r="Z338" i="14" s="1"/>
  <c r="Z339" i="14" s="1"/>
  <c r="Z340" i="14" s="1"/>
  <c r="Z341" i="14" s="1"/>
  <c r="Z342" i="14" s="1"/>
  <c r="Z343" i="14" s="1"/>
  <c r="Z344" i="14" s="1"/>
  <c r="Z345" i="14" s="1"/>
  <c r="Z346" i="14" s="1"/>
  <c r="Z347" i="14" s="1"/>
  <c r="Z348" i="14" s="1"/>
  <c r="Z349" i="14" s="1"/>
  <c r="Z350" i="14" s="1"/>
  <c r="Z351" i="14" s="1"/>
  <c r="Z352" i="14" s="1"/>
  <c r="Z353" i="14" s="1"/>
  <c r="Z354" i="14" s="1"/>
  <c r="Z355" i="14" s="1"/>
  <c r="Z356" i="14" s="1"/>
  <c r="Z357" i="14" s="1"/>
  <c r="Z358" i="14" s="1"/>
  <c r="Z359" i="14" s="1"/>
  <c r="Z360" i="14" s="1"/>
  <c r="Z361" i="14" s="1"/>
  <c r="Z362" i="14" s="1"/>
  <c r="Z363" i="14" s="1"/>
  <c r="Z364" i="14" s="1"/>
  <c r="Z365" i="14" s="1"/>
  <c r="Z366" i="14" s="1"/>
  <c r="Z367" i="14" s="1"/>
  <c r="Z368" i="14" s="1"/>
  <c r="Z369" i="14" s="1"/>
  <c r="Z370" i="14" s="1"/>
  <c r="Z371" i="14" s="1"/>
  <c r="Z372" i="14" s="1"/>
  <c r="Z373" i="14" s="1"/>
  <c r="Z374" i="14" s="1"/>
  <c r="Z375" i="14" s="1"/>
  <c r="Z376" i="14" s="1"/>
  <c r="Z377" i="14" s="1"/>
  <c r="Z378" i="14" s="1"/>
  <c r="Z379" i="14" s="1"/>
  <c r="Z380" i="14" s="1"/>
  <c r="Z381" i="14" s="1"/>
  <c r="Z382" i="14" s="1"/>
  <c r="Z383" i="14" s="1"/>
  <c r="Z384" i="14" s="1"/>
  <c r="Z385" i="14" s="1"/>
  <c r="Z386" i="14" s="1"/>
  <c r="Z387" i="14" s="1"/>
  <c r="Z388" i="14" s="1"/>
  <c r="Z389" i="14" s="1"/>
  <c r="Z390" i="14" s="1"/>
  <c r="Z391" i="14" s="1"/>
  <c r="Z392" i="14" s="1"/>
  <c r="Z393" i="14" s="1"/>
  <c r="Z394" i="14" s="1"/>
  <c r="Z395" i="14" s="1"/>
  <c r="Z396" i="14" s="1"/>
  <c r="Z397" i="14" s="1"/>
  <c r="Z398" i="14" s="1"/>
  <c r="Z399" i="14" s="1"/>
  <c r="Z400" i="14" s="1"/>
  <c r="Z401" i="14" s="1"/>
  <c r="Z402" i="14" s="1"/>
  <c r="Z403" i="14" s="1"/>
  <c r="Z404" i="14" s="1"/>
  <c r="Z405" i="14" s="1"/>
  <c r="Z406" i="14" s="1"/>
  <c r="Z407" i="14" s="1"/>
  <c r="Z408" i="14" s="1"/>
  <c r="Z409" i="14" s="1"/>
  <c r="Z410" i="14" s="1"/>
  <c r="Z411" i="14" s="1"/>
  <c r="Z412" i="14" s="1"/>
  <c r="Z413" i="14" s="1"/>
  <c r="Z414" i="14" s="1"/>
  <c r="Z415" i="14" s="1"/>
  <c r="Z416" i="14" s="1"/>
  <c r="Z417" i="14" s="1"/>
  <c r="Z418" i="14" s="1"/>
  <c r="Z419" i="14" s="1"/>
  <c r="Z420" i="14" s="1"/>
  <c r="Z421" i="14" s="1"/>
  <c r="Z422" i="14" s="1"/>
  <c r="Z423" i="14" s="1"/>
  <c r="Z424" i="14" s="1"/>
  <c r="Z425" i="14" s="1"/>
  <c r="Z426" i="14" s="1"/>
  <c r="Z427" i="14" s="1"/>
  <c r="Z428" i="14" s="1"/>
  <c r="Z429" i="14" s="1"/>
  <c r="Z430" i="14" s="1"/>
  <c r="Z431" i="14" s="1"/>
  <c r="Z432" i="14" s="1"/>
  <c r="Z433" i="14" s="1"/>
  <c r="Z434" i="14" s="1"/>
  <c r="Z435" i="14" s="1"/>
  <c r="Z436" i="14" s="1"/>
  <c r="Z437" i="14" s="1"/>
  <c r="Z438" i="14" s="1"/>
  <c r="Z439" i="14" s="1"/>
  <c r="Z440" i="14" s="1"/>
  <c r="Z441" i="14" s="1"/>
  <c r="Z442" i="14" s="1"/>
  <c r="Z443" i="14" s="1"/>
  <c r="Z444" i="14" s="1"/>
  <c r="Z445" i="14" s="1"/>
  <c r="Z446" i="14" s="1"/>
  <c r="Z447" i="14" s="1"/>
  <c r="Z448" i="14" s="1"/>
  <c r="Z449" i="14" s="1"/>
  <c r="Z450" i="14" s="1"/>
  <c r="Z451" i="14" s="1"/>
  <c r="Z452" i="14" s="1"/>
  <c r="Z453" i="14" s="1"/>
  <c r="Z454" i="14" s="1"/>
  <c r="Z455" i="14" s="1"/>
  <c r="Z456" i="14" s="1"/>
  <c r="Z457" i="14" s="1"/>
  <c r="Z458" i="14" s="1"/>
  <c r="Z459" i="14" s="1"/>
  <c r="Z460" i="14" s="1"/>
  <c r="Z461" i="14" s="1"/>
  <c r="Z462" i="14" s="1"/>
  <c r="Z463" i="14" s="1"/>
  <c r="Z464" i="14" s="1"/>
  <c r="Z465" i="14" s="1"/>
  <c r="Z466" i="14" s="1"/>
  <c r="Z467" i="14" s="1"/>
  <c r="Z468" i="14" s="1"/>
  <c r="Z469" i="14" s="1"/>
  <c r="Z470" i="14" s="1"/>
  <c r="Z471" i="14" s="1"/>
  <c r="Z472" i="14" s="1"/>
  <c r="Z473" i="14" s="1"/>
  <c r="Z474" i="14" s="1"/>
  <c r="Z475" i="14" s="1"/>
  <c r="Z476" i="14" s="1"/>
  <c r="Z477" i="14" s="1"/>
  <c r="Z478" i="14" s="1"/>
  <c r="Z479" i="14" s="1"/>
  <c r="Z480" i="14" s="1"/>
  <c r="Z481" i="14" s="1"/>
  <c r="Z482" i="14" s="1"/>
  <c r="Z483" i="14" s="1"/>
  <c r="Z484" i="14" s="1"/>
  <c r="Z485" i="14" s="1"/>
  <c r="Z486" i="14" s="1"/>
  <c r="Z487" i="14" s="1"/>
  <c r="Z488" i="14" s="1"/>
  <c r="Z489" i="14" s="1"/>
  <c r="Z490" i="14" s="1"/>
  <c r="Z491" i="14" s="1"/>
  <c r="Z492" i="14" s="1"/>
  <c r="Z493" i="14" s="1"/>
  <c r="Z494" i="14" s="1"/>
  <c r="Z495" i="14" s="1"/>
  <c r="Z496" i="14" s="1"/>
  <c r="Z497" i="14" s="1"/>
  <c r="Z498" i="14" s="1"/>
  <c r="Z499" i="14" s="1"/>
  <c r="Z500" i="14" s="1"/>
  <c r="Z501" i="14" s="1"/>
  <c r="Z502" i="14" s="1"/>
  <c r="Z503" i="14" s="1"/>
  <c r="Z504" i="14" s="1"/>
  <c r="Z505" i="14" s="1"/>
  <c r="Z506" i="14" s="1"/>
  <c r="Z507" i="14" s="1"/>
  <c r="Z508" i="14" s="1"/>
  <c r="Z509" i="14" s="1"/>
  <c r="Z510" i="14" s="1"/>
  <c r="Z511" i="14" s="1"/>
  <c r="Z512" i="14" s="1"/>
  <c r="Z513" i="14" s="1"/>
  <c r="Z514" i="14" s="1"/>
  <c r="Z515" i="14" s="1"/>
  <c r="Z516" i="14" s="1"/>
  <c r="Z517" i="14" s="1"/>
  <c r="Z518" i="14" s="1"/>
  <c r="Z519" i="14" s="1"/>
  <c r="Z520" i="14" s="1"/>
  <c r="Z521" i="14" s="1"/>
  <c r="Z522" i="14" s="1"/>
  <c r="Z523" i="14" s="1"/>
  <c r="Z524" i="14" s="1"/>
  <c r="Z525" i="14" s="1"/>
  <c r="Z526" i="14" s="1"/>
  <c r="Z527" i="14" s="1"/>
  <c r="Z528" i="14" s="1"/>
  <c r="Z529" i="14" s="1"/>
  <c r="Z530" i="14" s="1"/>
  <c r="Z531" i="14" s="1"/>
  <c r="Z532" i="14" s="1"/>
  <c r="Z533" i="14" s="1"/>
  <c r="Z534" i="14" s="1"/>
  <c r="Z535" i="14" s="1"/>
  <c r="Z536" i="14" s="1"/>
  <c r="Z537" i="14" s="1"/>
  <c r="Z538" i="14" s="1"/>
  <c r="Z539" i="14" s="1"/>
  <c r="Z540" i="14" s="1"/>
  <c r="Z541" i="14" s="1"/>
  <c r="Z542" i="14" s="1"/>
  <c r="Z543" i="14" s="1"/>
  <c r="Z544" i="14" s="1"/>
  <c r="Z545" i="14" s="1"/>
  <c r="Z546" i="14" s="1"/>
  <c r="Z547" i="14" s="1"/>
  <c r="Z548" i="14" s="1"/>
  <c r="Z549" i="14" s="1"/>
  <c r="Z550" i="14" s="1"/>
  <c r="Z551" i="14" s="1"/>
  <c r="Z552" i="14" s="1"/>
  <c r="Z553" i="14" s="1"/>
  <c r="Z554" i="14" s="1"/>
  <c r="Z555" i="14" s="1"/>
  <c r="Z556" i="14" s="1"/>
  <c r="Z557" i="14" s="1"/>
  <c r="Z558" i="14" s="1"/>
  <c r="Z559" i="14" s="1"/>
  <c r="Z560" i="14" s="1"/>
  <c r="Z561" i="14" s="1"/>
  <c r="Z562" i="14" s="1"/>
  <c r="Z563" i="14" s="1"/>
  <c r="Z564" i="14" s="1"/>
  <c r="Z565" i="14" s="1"/>
  <c r="Z566" i="14" s="1"/>
  <c r="Z567" i="14" s="1"/>
  <c r="Z568" i="14" s="1"/>
  <c r="Z569" i="14" s="1"/>
  <c r="Z570" i="14" s="1"/>
  <c r="Z571" i="14" s="1"/>
  <c r="Z572" i="14" s="1"/>
  <c r="Z573" i="14" s="1"/>
  <c r="Z574" i="14" s="1"/>
  <c r="Z575" i="14" s="1"/>
  <c r="Z576" i="14" s="1"/>
  <c r="Z577" i="14" s="1"/>
  <c r="Z578" i="14" s="1"/>
  <c r="Z579" i="14" s="1"/>
  <c r="Z580" i="14" s="1"/>
  <c r="Z581" i="14" s="1"/>
  <c r="Z582" i="14" s="1"/>
  <c r="Z583" i="14" s="1"/>
  <c r="Z584" i="14" s="1"/>
  <c r="Z585" i="14" s="1"/>
  <c r="Z586" i="14" s="1"/>
  <c r="Z587" i="14" s="1"/>
  <c r="Z588" i="14" s="1"/>
  <c r="Z589" i="14" s="1"/>
  <c r="Z590" i="14" s="1"/>
  <c r="Z591" i="14" s="1"/>
  <c r="Z592" i="14" s="1"/>
  <c r="Z593" i="14" s="1"/>
  <c r="Z594" i="14" s="1"/>
  <c r="Z595" i="14" s="1"/>
  <c r="Z596" i="14" s="1"/>
  <c r="Z597" i="14" s="1"/>
  <c r="Z598" i="14" s="1"/>
  <c r="Z599" i="14" s="1"/>
  <c r="Z600" i="14" s="1"/>
  <c r="Z601" i="14" s="1"/>
  <c r="Z602" i="14" s="1"/>
  <c r="Z603" i="14" s="1"/>
  <c r="Z604" i="14" s="1"/>
  <c r="Z605" i="14" s="1"/>
  <c r="Z606" i="14" s="1"/>
  <c r="Z607" i="14" s="1"/>
  <c r="Z608" i="14" s="1"/>
  <c r="Z609" i="14" s="1"/>
  <c r="Z610" i="14" s="1"/>
  <c r="Z611" i="14" s="1"/>
  <c r="Z612" i="14" s="1"/>
  <c r="Z613" i="14" s="1"/>
  <c r="Z614" i="14" s="1"/>
  <c r="Z615" i="14" s="1"/>
  <c r="Z616" i="14" s="1"/>
  <c r="Z617" i="14" s="1"/>
  <c r="Z618" i="14" s="1"/>
  <c r="Z619" i="14" s="1"/>
  <c r="Z620" i="14" s="1"/>
  <c r="Z621" i="14" s="1"/>
  <c r="Z622" i="14" s="1"/>
  <c r="Z623" i="14" s="1"/>
  <c r="Z624" i="14" s="1"/>
  <c r="Z625" i="14" s="1"/>
  <c r="Z626" i="14" s="1"/>
  <c r="Z627" i="14" s="1"/>
  <c r="Z628" i="14" s="1"/>
  <c r="Z629" i="14" s="1"/>
  <c r="Z630" i="14" s="1"/>
  <c r="Z631" i="14" s="1"/>
  <c r="Z632" i="14" s="1"/>
  <c r="Z633" i="14" s="1"/>
  <c r="Z634" i="14" s="1"/>
  <c r="Z635" i="14" s="1"/>
  <c r="Z636" i="14" s="1"/>
  <c r="Z637" i="14" s="1"/>
  <c r="Z638" i="14" s="1"/>
  <c r="Z639" i="14" s="1"/>
  <c r="Z640" i="14" s="1"/>
  <c r="Z641" i="14" s="1"/>
  <c r="Z642" i="14" s="1"/>
  <c r="Z643" i="14" s="1"/>
  <c r="Z644" i="14" s="1"/>
  <c r="Z645" i="14" s="1"/>
  <c r="Z646" i="14" s="1"/>
  <c r="Z647" i="14" s="1"/>
  <c r="Z648" i="14" s="1"/>
  <c r="Z649" i="14" s="1"/>
  <c r="Z650" i="14" s="1"/>
  <c r="Z651" i="14" s="1"/>
  <c r="Z652" i="14" s="1"/>
  <c r="Z653" i="14" s="1"/>
  <c r="Z654" i="14" s="1"/>
  <c r="Z655" i="14" s="1"/>
  <c r="Z656" i="14" s="1"/>
  <c r="Z657" i="14" s="1"/>
  <c r="Z658" i="14" s="1"/>
  <c r="Z659" i="14" s="1"/>
  <c r="Z660" i="14" s="1"/>
  <c r="Z661" i="14" s="1"/>
  <c r="Z662" i="14" s="1"/>
  <c r="Z663" i="14" s="1"/>
  <c r="Z664" i="14" s="1"/>
  <c r="Z665" i="14" s="1"/>
  <c r="Z666" i="14" s="1"/>
  <c r="Z667" i="14" s="1"/>
  <c r="Z668" i="14" s="1"/>
  <c r="Z669" i="14" s="1"/>
  <c r="Z670" i="14" s="1"/>
  <c r="Z671" i="14" s="1"/>
  <c r="Z672" i="14" s="1"/>
  <c r="Z673" i="14" s="1"/>
  <c r="Z674" i="14" s="1"/>
  <c r="Z675" i="14" s="1"/>
  <c r="Z676" i="14" s="1"/>
  <c r="Z677" i="14" s="1"/>
  <c r="Z678" i="14" s="1"/>
  <c r="Z679" i="14" s="1"/>
  <c r="Z680" i="14" s="1"/>
  <c r="Z681" i="14" s="1"/>
  <c r="Z682" i="14" s="1"/>
  <c r="Z683" i="14" s="1"/>
  <c r="Z684" i="14" s="1"/>
  <c r="Z685" i="14" s="1"/>
  <c r="Z686" i="14" s="1"/>
  <c r="Z687" i="14" s="1"/>
  <c r="Z688" i="14" s="1"/>
  <c r="Z689" i="14" s="1"/>
  <c r="Z690" i="14" s="1"/>
  <c r="Z691" i="14" s="1"/>
  <c r="Z692" i="14" s="1"/>
  <c r="Z693" i="14" s="1"/>
  <c r="Z694" i="14" s="1"/>
  <c r="Z695" i="14" s="1"/>
  <c r="Z696" i="14" s="1"/>
  <c r="Z697" i="14" s="1"/>
  <c r="Z698" i="14" s="1"/>
  <c r="Z699" i="14" s="1"/>
  <c r="Z700" i="14" s="1"/>
  <c r="Z701" i="14" s="1"/>
  <c r="Z702" i="14" s="1"/>
  <c r="Z703" i="14" s="1"/>
  <c r="Z704" i="14" s="1"/>
  <c r="Z705" i="14" s="1"/>
  <c r="Z706" i="14" s="1"/>
  <c r="Z707" i="14" s="1"/>
  <c r="Z708" i="14" s="1"/>
  <c r="Z709" i="14" s="1"/>
  <c r="Z710" i="14" s="1"/>
  <c r="Z711" i="14" s="1"/>
  <c r="Z712" i="14" s="1"/>
  <c r="Z713" i="14" s="1"/>
  <c r="Z714" i="14" s="1"/>
  <c r="Z715" i="14" s="1"/>
  <c r="Z716" i="14" s="1"/>
  <c r="Z717" i="14" s="1"/>
  <c r="Z718" i="14" s="1"/>
  <c r="Z719" i="14" s="1"/>
  <c r="Z720" i="14" s="1"/>
  <c r="Z721" i="14" s="1"/>
  <c r="Z722" i="14" s="1"/>
  <c r="Z723" i="14" s="1"/>
  <c r="Z724" i="14" s="1"/>
  <c r="Z725" i="14" s="1"/>
  <c r="Z726" i="14" s="1"/>
  <c r="Z727" i="14" s="1"/>
  <c r="Z728" i="14" s="1"/>
  <c r="Z729" i="14" s="1"/>
  <c r="Z730" i="14" s="1"/>
  <c r="Z731" i="14" s="1"/>
  <c r="Z732" i="14" s="1"/>
  <c r="Z733" i="14" s="1"/>
  <c r="Z734" i="14" s="1"/>
  <c r="Z735" i="14" s="1"/>
  <c r="Z736" i="14" s="1"/>
  <c r="Z737" i="14" s="1"/>
  <c r="Z738" i="14" s="1"/>
  <c r="Z739" i="14" s="1"/>
  <c r="Z740" i="14" s="1"/>
  <c r="Z741" i="14" s="1"/>
  <c r="Z742" i="14" s="1"/>
  <c r="Z743" i="14" s="1"/>
  <c r="Z744" i="14" s="1"/>
  <c r="Z745" i="14" s="1"/>
  <c r="Z746" i="14" s="1"/>
  <c r="Z747" i="14" s="1"/>
  <c r="Z748" i="14" s="1"/>
  <c r="Z749" i="14" s="1"/>
  <c r="Z750" i="14" s="1"/>
  <c r="Z751" i="14" s="1"/>
  <c r="Z752" i="14" s="1"/>
  <c r="Z753" i="14" s="1"/>
  <c r="Z754" i="14" s="1"/>
  <c r="Z755" i="14" s="1"/>
  <c r="Z756" i="14" s="1"/>
  <c r="Z757" i="14" s="1"/>
  <c r="Z758" i="14" s="1"/>
  <c r="Z759" i="14" s="1"/>
  <c r="Z760" i="14" s="1"/>
  <c r="Z761" i="14" s="1"/>
  <c r="Z762" i="14" s="1"/>
  <c r="Z763" i="14" s="1"/>
  <c r="Z764" i="14" s="1"/>
  <c r="Z765" i="14" s="1"/>
  <c r="Z766" i="14" s="1"/>
  <c r="Z767" i="14" s="1"/>
  <c r="Z768" i="14" s="1"/>
  <c r="Z769" i="14" s="1"/>
  <c r="Z770" i="14" s="1"/>
  <c r="Z771" i="14" s="1"/>
  <c r="Z772" i="14" s="1"/>
  <c r="Z773" i="14" s="1"/>
  <c r="Z774" i="14" s="1"/>
  <c r="Z775" i="14" s="1"/>
  <c r="Z776" i="14" s="1"/>
  <c r="Z777" i="14" s="1"/>
  <c r="Z778" i="14" s="1"/>
  <c r="Z779" i="14" s="1"/>
  <c r="Z780" i="14" s="1"/>
  <c r="Z781" i="14" s="1"/>
  <c r="Z782" i="14" s="1"/>
  <c r="Z783" i="14" s="1"/>
  <c r="Z784" i="14" s="1"/>
  <c r="Z785" i="14" s="1"/>
  <c r="Z786" i="14" s="1"/>
  <c r="Z787" i="14" s="1"/>
  <c r="Z788" i="14" s="1"/>
  <c r="Z789" i="14" s="1"/>
  <c r="Z790" i="14" s="1"/>
  <c r="Z791" i="14" s="1"/>
  <c r="Z792" i="14" s="1"/>
  <c r="Z793" i="14" s="1"/>
  <c r="Z794" i="14" s="1"/>
  <c r="Z795" i="14" s="1"/>
  <c r="Z796" i="14" s="1"/>
  <c r="Z797" i="14" s="1"/>
  <c r="Z798" i="14" s="1"/>
  <c r="Z799" i="14" s="1"/>
  <c r="Z800" i="14" s="1"/>
  <c r="Z801" i="14" s="1"/>
  <c r="Z802" i="14" s="1"/>
  <c r="Z803" i="14" s="1"/>
  <c r="Z804" i="14" s="1"/>
  <c r="Z805" i="14" s="1"/>
  <c r="Z806" i="14" s="1"/>
  <c r="Z807" i="14" s="1"/>
  <c r="Z808" i="14" s="1"/>
  <c r="Z809" i="14" s="1"/>
  <c r="Z810" i="14" s="1"/>
  <c r="Z811" i="14" s="1"/>
  <c r="Z812" i="14" s="1"/>
  <c r="Z813" i="14" s="1"/>
  <c r="Z814" i="14" s="1"/>
  <c r="Z815" i="14" s="1"/>
  <c r="Z816" i="14" s="1"/>
  <c r="Z817" i="14" s="1"/>
  <c r="Z818" i="14" s="1"/>
  <c r="Z819" i="14" s="1"/>
  <c r="Z820" i="14" s="1"/>
  <c r="Z821" i="14" s="1"/>
  <c r="Z822" i="14" s="1"/>
  <c r="Z823" i="14" s="1"/>
  <c r="Z824" i="14" s="1"/>
  <c r="Z825" i="14" s="1"/>
  <c r="Z826" i="14" s="1"/>
  <c r="Z827" i="14" s="1"/>
  <c r="Z828" i="14" s="1"/>
  <c r="Z829" i="14" s="1"/>
  <c r="Z830" i="14" s="1"/>
  <c r="Z831" i="14" s="1"/>
  <c r="Z832" i="14" s="1"/>
  <c r="Z833" i="14" s="1"/>
  <c r="Z834" i="14" s="1"/>
  <c r="Z835" i="14" s="1"/>
  <c r="Z836" i="14" s="1"/>
  <c r="Z837" i="14" s="1"/>
  <c r="Z838" i="14" s="1"/>
  <c r="Z839" i="14" s="1"/>
  <c r="Z840" i="14" s="1"/>
  <c r="Z841" i="14" s="1"/>
  <c r="Z842" i="14" s="1"/>
  <c r="Z843" i="14" s="1"/>
  <c r="Z844" i="14" s="1"/>
  <c r="Z845" i="14" s="1"/>
  <c r="Z846" i="14" s="1"/>
  <c r="Z847" i="14" s="1"/>
  <c r="Z848" i="14" s="1"/>
  <c r="Z849" i="14" s="1"/>
  <c r="Z850" i="14" s="1"/>
  <c r="Z851" i="14" s="1"/>
  <c r="Z852" i="14" s="1"/>
  <c r="Z853" i="14" s="1"/>
  <c r="Z854" i="14" s="1"/>
  <c r="Z855" i="14" s="1"/>
  <c r="Z856" i="14" s="1"/>
  <c r="Z857" i="14" s="1"/>
  <c r="Z858" i="14" s="1"/>
  <c r="Z859" i="14" s="1"/>
  <c r="Z860" i="14" s="1"/>
  <c r="Z861" i="14" s="1"/>
  <c r="Z862" i="14" s="1"/>
  <c r="Z863" i="14" s="1"/>
  <c r="Z864" i="14" s="1"/>
  <c r="Z865" i="14" s="1"/>
  <c r="Z866" i="14" s="1"/>
  <c r="Z867" i="14" s="1"/>
  <c r="Z868" i="14" s="1"/>
  <c r="Z869" i="14" s="1"/>
  <c r="Z870" i="14" s="1"/>
  <c r="Z871" i="14" s="1"/>
  <c r="Z872" i="14" s="1"/>
  <c r="Z873" i="14" s="1"/>
  <c r="Z874" i="14" s="1"/>
  <c r="Z875" i="14" s="1"/>
  <c r="Z876" i="14" s="1"/>
  <c r="Z877" i="14" s="1"/>
  <c r="Z878" i="14" s="1"/>
  <c r="Z879" i="14" s="1"/>
  <c r="Z880" i="14" s="1"/>
  <c r="Z881" i="14" s="1"/>
  <c r="Z882" i="14" s="1"/>
  <c r="Z883" i="14" s="1"/>
  <c r="Z884" i="14" s="1"/>
  <c r="Z885" i="14" s="1"/>
  <c r="Z886" i="14" s="1"/>
  <c r="Z887" i="14" s="1"/>
  <c r="Z888" i="14" s="1"/>
  <c r="Z889" i="14" s="1"/>
  <c r="Z890" i="14" s="1"/>
  <c r="Z891" i="14" s="1"/>
  <c r="Z892" i="14" s="1"/>
  <c r="Z893" i="14" s="1"/>
  <c r="Z894" i="14" s="1"/>
  <c r="Z895" i="14" s="1"/>
  <c r="Z896" i="14" s="1"/>
  <c r="Z897" i="14" s="1"/>
  <c r="Z898" i="14" s="1"/>
  <c r="Z899" i="14" s="1"/>
  <c r="Z900" i="14" s="1"/>
  <c r="Z901" i="14" s="1"/>
  <c r="Z902" i="14" s="1"/>
  <c r="Z903" i="14" s="1"/>
  <c r="Z904" i="14" s="1"/>
  <c r="Z905" i="14" s="1"/>
  <c r="Z906" i="14" s="1"/>
  <c r="Z907" i="14" s="1"/>
  <c r="Z908" i="14" s="1"/>
  <c r="Z909" i="14" s="1"/>
  <c r="Z910" i="14" s="1"/>
  <c r="Z911" i="14" s="1"/>
  <c r="Z912" i="14" s="1"/>
  <c r="Z913" i="14" s="1"/>
  <c r="Z914" i="14" s="1"/>
  <c r="Z915" i="14" s="1"/>
  <c r="Z916" i="14" s="1"/>
  <c r="Z917" i="14" s="1"/>
  <c r="Z918" i="14" s="1"/>
  <c r="Z919" i="14" s="1"/>
  <c r="Z920" i="14" s="1"/>
  <c r="Z921" i="14" s="1"/>
  <c r="Z922" i="14" s="1"/>
  <c r="Z923" i="14" s="1"/>
  <c r="Z924" i="14" s="1"/>
  <c r="Z925" i="14" s="1"/>
  <c r="Z926" i="14" s="1"/>
  <c r="Z927" i="14" s="1"/>
  <c r="Z928" i="14" s="1"/>
  <c r="Z929" i="14" s="1"/>
  <c r="Z930" i="14" s="1"/>
  <c r="Z931" i="14" s="1"/>
  <c r="Z932" i="14" s="1"/>
  <c r="Z933" i="14" s="1"/>
  <c r="Z934" i="14" s="1"/>
  <c r="Z935" i="14" s="1"/>
  <c r="Z936" i="14" s="1"/>
  <c r="Z937" i="14" s="1"/>
  <c r="Z938" i="14" s="1"/>
  <c r="Z939" i="14" s="1"/>
  <c r="Z940" i="14" s="1"/>
  <c r="Z941" i="14" s="1"/>
  <c r="Z942" i="14" s="1"/>
  <c r="Z943" i="14" s="1"/>
  <c r="Z944" i="14" s="1"/>
  <c r="Z945" i="14" s="1"/>
  <c r="Z946" i="14" s="1"/>
  <c r="Z947" i="14" s="1"/>
  <c r="Z948" i="14" s="1"/>
  <c r="Z949" i="14" s="1"/>
  <c r="Z950" i="14" s="1"/>
  <c r="Z951" i="14" s="1"/>
  <c r="Z952" i="14" s="1"/>
  <c r="Z953" i="14" s="1"/>
  <c r="Z954" i="14" s="1"/>
  <c r="Z955" i="14" s="1"/>
  <c r="Z956" i="14" s="1"/>
  <c r="Z957" i="14" s="1"/>
  <c r="Z958" i="14" s="1"/>
  <c r="Z959" i="14" s="1"/>
  <c r="Z960" i="14" s="1"/>
  <c r="Z961" i="14" s="1"/>
  <c r="Z962" i="14" s="1"/>
  <c r="Z963" i="14" s="1"/>
  <c r="Z964" i="14" s="1"/>
  <c r="Z965" i="14" s="1"/>
  <c r="Z966" i="14" s="1"/>
  <c r="Z967" i="14" s="1"/>
  <c r="Z968" i="14" s="1"/>
  <c r="Z969" i="14" s="1"/>
  <c r="Z970" i="14" s="1"/>
  <c r="Z971" i="14" s="1"/>
  <c r="Z972" i="14" s="1"/>
  <c r="Z973" i="14" s="1"/>
  <c r="Z974" i="14" s="1"/>
  <c r="Z975" i="14" s="1"/>
  <c r="Z976" i="14" s="1"/>
  <c r="Z977" i="14" s="1"/>
  <c r="Z978" i="14" s="1"/>
  <c r="Z979" i="14" s="1"/>
  <c r="Z980" i="14" s="1"/>
  <c r="Z981" i="14" s="1"/>
  <c r="Z982" i="14" s="1"/>
  <c r="Z983" i="14" s="1"/>
  <c r="Z984" i="14" s="1"/>
  <c r="Z985" i="14" s="1"/>
  <c r="Z986" i="14" s="1"/>
  <c r="Z987" i="14" s="1"/>
  <c r="Z988" i="14" s="1"/>
  <c r="Z989" i="14" s="1"/>
  <c r="Z990" i="14" s="1"/>
  <c r="Z991" i="14" s="1"/>
  <c r="Z992" i="14" s="1"/>
  <c r="Z993" i="14" s="1"/>
  <c r="Z994" i="14" s="1"/>
  <c r="Z995" i="14" s="1"/>
  <c r="Z996" i="14" s="1"/>
  <c r="Z997" i="14" s="1"/>
  <c r="Z998" i="14" s="1"/>
  <c r="Z999" i="14" s="1"/>
  <c r="Z1000" i="14" s="1"/>
  <c r="Z1001" i="14" s="1"/>
  <c r="Z1002" i="14" s="1"/>
  <c r="Z1003" i="14" s="1"/>
  <c r="Z1004" i="14" s="1"/>
  <c r="Z1005" i="14" s="1"/>
  <c r="Z1006" i="14" s="1"/>
  <c r="Z1007" i="14" s="1"/>
  <c r="Z1008" i="14" s="1"/>
  <c r="Z1009" i="14" s="1"/>
  <c r="Z1010" i="14" s="1"/>
  <c r="Z1011" i="14" s="1"/>
  <c r="Z1012" i="14" s="1"/>
  <c r="Z1013" i="14" s="1"/>
  <c r="Z1014" i="14" s="1"/>
  <c r="Z1015" i="14" s="1"/>
  <c r="Z1016" i="14" s="1"/>
  <c r="Z1017" i="14" s="1"/>
  <c r="Z1018" i="14" s="1"/>
  <c r="Z1019" i="14" s="1"/>
  <c r="Z1020" i="14" s="1"/>
  <c r="Z1021" i="14" s="1"/>
  <c r="Z1022" i="14" s="1"/>
  <c r="Z1023" i="14" s="1"/>
  <c r="Z1024" i="14" s="1"/>
  <c r="Z1025" i="14" s="1"/>
  <c r="Z1026" i="14" s="1"/>
  <c r="Z1027" i="14" s="1"/>
  <c r="Z1028" i="14" s="1"/>
  <c r="Z1029" i="14" s="1"/>
  <c r="Z1030" i="14" s="1"/>
  <c r="Z1031" i="14" s="1"/>
  <c r="Z1032" i="14" s="1"/>
  <c r="Z1033" i="14" s="1"/>
  <c r="Z1034" i="14" s="1"/>
  <c r="Z1035" i="14" s="1"/>
  <c r="Z1036" i="14" s="1"/>
  <c r="Z1037" i="14" s="1"/>
  <c r="Z1038" i="14" s="1"/>
  <c r="Z1039" i="14" s="1"/>
  <c r="Z1040" i="14" s="1"/>
  <c r="Z1041" i="14" s="1"/>
  <c r="Z1042" i="14" s="1"/>
  <c r="Z1043" i="14" s="1"/>
  <c r="Z1044" i="14" s="1"/>
  <c r="Z1045" i="14" s="1"/>
  <c r="Z1046" i="14" s="1"/>
  <c r="Z1047" i="14" s="1"/>
  <c r="Z1048" i="14" s="1"/>
  <c r="Z1049" i="14" s="1"/>
  <c r="Z1050" i="14" s="1"/>
  <c r="Z1051" i="14" s="1"/>
  <c r="Z1052" i="14" s="1"/>
  <c r="Z1053" i="14" s="1"/>
  <c r="Z1054" i="14" s="1"/>
  <c r="Z1055" i="14" s="1"/>
  <c r="Z1056" i="14" s="1"/>
  <c r="Z1057" i="14" s="1"/>
  <c r="Z1058" i="14" s="1"/>
  <c r="Z1059" i="14" s="1"/>
  <c r="Z1060" i="14" s="1"/>
  <c r="Z1061" i="14" s="1"/>
  <c r="Z1062" i="14" s="1"/>
  <c r="Z1063" i="14" s="1"/>
  <c r="Z1064" i="14" s="1"/>
  <c r="Z1065" i="14" s="1"/>
  <c r="Z1066" i="14" s="1"/>
  <c r="Z1067" i="14" s="1"/>
  <c r="Z1068" i="14" s="1"/>
  <c r="Z1069" i="14" s="1"/>
  <c r="Z1070" i="14" s="1"/>
  <c r="Z1071" i="14" s="1"/>
  <c r="Z1072" i="14" s="1"/>
  <c r="Z1073" i="14" s="1"/>
  <c r="Z1074" i="14" s="1"/>
  <c r="Z1075" i="14" s="1"/>
  <c r="Z1076" i="14" s="1"/>
  <c r="Z1077" i="14" s="1"/>
  <c r="Z1078" i="14" s="1"/>
  <c r="Z1079" i="14" s="1"/>
  <c r="Z1080" i="14" s="1"/>
  <c r="Z1081" i="14" s="1"/>
  <c r="Z1082" i="14" s="1"/>
  <c r="Z1083" i="14" s="1"/>
  <c r="Z1084" i="14" s="1"/>
  <c r="Z1085" i="14" s="1"/>
  <c r="Z1086" i="14" s="1"/>
  <c r="Z1087" i="14" s="1"/>
  <c r="Z1088" i="14" s="1"/>
  <c r="Z1089" i="14" s="1"/>
  <c r="Z1090" i="14" s="1"/>
  <c r="Z1091" i="14" s="1"/>
  <c r="Z1092" i="14" s="1"/>
  <c r="Z1093" i="14" s="1"/>
  <c r="Z1094" i="14" s="1"/>
  <c r="Z1095" i="14" s="1"/>
  <c r="Z1096" i="14" s="1"/>
  <c r="Z1097" i="14" s="1"/>
  <c r="Z1098" i="14" s="1"/>
  <c r="Z1099" i="14" s="1"/>
  <c r="Z1100" i="14" s="1"/>
  <c r="Z1101" i="14" s="1"/>
  <c r="Z1102" i="14" s="1"/>
  <c r="Z1103" i="14" s="1"/>
  <c r="Z1104" i="14" s="1"/>
  <c r="Z1105" i="14" s="1"/>
  <c r="Z1106" i="14" s="1"/>
  <c r="Z1107" i="14" s="1"/>
  <c r="Z1108" i="14" s="1"/>
  <c r="Z1109" i="14" s="1"/>
  <c r="Z1110" i="14" s="1"/>
  <c r="Z1111" i="14" s="1"/>
  <c r="Z1112" i="14" s="1"/>
  <c r="Z1113" i="14" s="1"/>
  <c r="Z1114" i="14" s="1"/>
  <c r="Z1115" i="14" s="1"/>
  <c r="Z1116" i="14" s="1"/>
  <c r="Z1117" i="14" s="1"/>
  <c r="Z1118" i="14" s="1"/>
  <c r="Z1119" i="14" s="1"/>
  <c r="Z1120" i="14" s="1"/>
  <c r="Z1121" i="14" s="1"/>
  <c r="Z1122" i="14" s="1"/>
  <c r="Z1123" i="14" s="1"/>
  <c r="Z1124" i="14" s="1"/>
  <c r="Z1125" i="14" s="1"/>
  <c r="Z1126" i="14" s="1"/>
  <c r="Z1127" i="14" s="1"/>
  <c r="Z1128" i="14" s="1"/>
  <c r="Z1129" i="14" s="1"/>
  <c r="Z1130" i="14" s="1"/>
  <c r="Z1131" i="14" s="1"/>
  <c r="Z1132" i="14" s="1"/>
  <c r="Z1133" i="14" s="1"/>
  <c r="Z1134" i="14" s="1"/>
  <c r="Z1135" i="14" s="1"/>
  <c r="Z1136" i="14" s="1"/>
  <c r="Z1137" i="14" s="1"/>
  <c r="Z1138" i="14" s="1"/>
  <c r="Z1139" i="14" s="1"/>
  <c r="Z1140" i="14" s="1"/>
  <c r="Z1141" i="14" s="1"/>
  <c r="Z1142" i="14" s="1"/>
  <c r="Z1143" i="14" s="1"/>
  <c r="Z1144" i="14" s="1"/>
  <c r="Z1145" i="14" s="1"/>
  <c r="Z1146" i="14" s="1"/>
  <c r="Z1147" i="14" s="1"/>
  <c r="Z1148" i="14" s="1"/>
  <c r="Z1149" i="14" s="1"/>
  <c r="Z1150" i="14" s="1"/>
  <c r="Z1151" i="14" s="1"/>
  <c r="Z1152" i="14" s="1"/>
  <c r="Z1153" i="14" s="1"/>
  <c r="Z1154" i="14" s="1"/>
  <c r="Z1155" i="14" s="1"/>
  <c r="Z1156" i="14" s="1"/>
  <c r="Z1157" i="14" s="1"/>
  <c r="Z1158" i="14" s="1"/>
  <c r="Z1159" i="14" s="1"/>
  <c r="Z1160" i="14" s="1"/>
  <c r="Z1161" i="14" s="1"/>
  <c r="Z1162" i="14" s="1"/>
  <c r="Z1163" i="14" s="1"/>
  <c r="Z1164" i="14" s="1"/>
  <c r="Z1165" i="14" s="1"/>
  <c r="Z1166" i="14" s="1"/>
  <c r="Z1167" i="14" s="1"/>
  <c r="Z1168" i="14" s="1"/>
  <c r="Z1169" i="14" s="1"/>
  <c r="Z1170" i="14" s="1"/>
  <c r="Z1171" i="14" s="1"/>
  <c r="Z1172" i="14" s="1"/>
  <c r="Z1173" i="14" s="1"/>
  <c r="Z1174" i="14" s="1"/>
  <c r="Z1175" i="14" s="1"/>
  <c r="Z1176" i="14" s="1"/>
  <c r="Z1177" i="14" s="1"/>
  <c r="Z1178" i="14" s="1"/>
  <c r="Z1179" i="14" s="1"/>
  <c r="Z1180" i="14" s="1"/>
  <c r="Z1181" i="14" s="1"/>
  <c r="Z1182" i="14" s="1"/>
  <c r="Z1183" i="14" s="1"/>
  <c r="Z1184" i="14" s="1"/>
  <c r="Z1185" i="14" s="1"/>
  <c r="Z1186" i="14" s="1"/>
  <c r="Z1187" i="14" s="1"/>
  <c r="Z1188" i="14" s="1"/>
  <c r="Z1189" i="14" s="1"/>
  <c r="Z1190" i="14" s="1"/>
  <c r="Z1191" i="14" s="1"/>
  <c r="Z1192" i="14" s="1"/>
  <c r="Z1193" i="14" s="1"/>
  <c r="Z1194" i="14" s="1"/>
  <c r="Z1195" i="14" s="1"/>
  <c r="Z1196" i="14" s="1"/>
  <c r="Z1197" i="14" s="1"/>
  <c r="Z1198" i="14" s="1"/>
  <c r="Z1199" i="14" s="1"/>
  <c r="Z1200" i="14" s="1"/>
  <c r="Z1201" i="14" s="1"/>
  <c r="Z1202" i="14" s="1"/>
  <c r="Z1203" i="14" s="1"/>
  <c r="Z1204" i="14" s="1"/>
  <c r="Z1205" i="14" s="1"/>
  <c r="Z1206" i="14" s="1"/>
  <c r="Z1207" i="14" s="1"/>
  <c r="Z1208" i="14" s="1"/>
  <c r="Z1209" i="14" s="1"/>
  <c r="Z1210" i="14" s="1"/>
  <c r="Z1211" i="14" s="1"/>
  <c r="Z1212" i="14" s="1"/>
  <c r="Z1213" i="14" s="1"/>
  <c r="Z1214" i="14" s="1"/>
  <c r="Z1215" i="14" s="1"/>
  <c r="Z1216" i="14" s="1"/>
  <c r="Z1217" i="14" s="1"/>
  <c r="Z1218" i="14" s="1"/>
  <c r="Z1219" i="14" s="1"/>
  <c r="Z1220" i="14" s="1"/>
  <c r="Z1221" i="14" s="1"/>
  <c r="Z1222" i="14" s="1"/>
  <c r="Z1223" i="14" s="1"/>
  <c r="Z1224" i="14" s="1"/>
  <c r="Z1225" i="14" s="1"/>
  <c r="Z1226" i="14" s="1"/>
  <c r="Z1227" i="14" s="1"/>
  <c r="Z1228" i="14" s="1"/>
  <c r="Z1229" i="14" s="1"/>
  <c r="Z1230" i="14" s="1"/>
  <c r="Z1231" i="14" s="1"/>
  <c r="Z1232" i="14" s="1"/>
  <c r="Z1233" i="14" s="1"/>
  <c r="Z1234" i="14" s="1"/>
  <c r="Z1235" i="14" s="1"/>
  <c r="Z1236" i="14" s="1"/>
  <c r="Z1237" i="14" s="1"/>
  <c r="Z1238" i="14" s="1"/>
  <c r="Z1239" i="14" s="1"/>
  <c r="Z1240" i="14" s="1"/>
  <c r="Z1241" i="14" s="1"/>
  <c r="Z1242" i="14" s="1"/>
  <c r="Z1243" i="14" s="1"/>
  <c r="Z1244" i="14" s="1"/>
  <c r="Y2" i="14"/>
  <c r="Y3" i="14" s="1"/>
  <c r="Y4" i="14" s="1"/>
  <c r="Y5" i="14" s="1"/>
  <c r="Y6" i="14" s="1"/>
  <c r="Y7" i="14" s="1"/>
  <c r="Y8" i="14" s="1"/>
  <c r="Y9" i="14" s="1"/>
  <c r="Y10" i="14" s="1"/>
  <c r="Y11" i="14" s="1"/>
  <c r="Y12" i="14" s="1"/>
  <c r="Y13" i="14" s="1"/>
  <c r="Y14" i="14" s="1"/>
  <c r="Y15" i="14" s="1"/>
  <c r="Y16" i="14" s="1"/>
  <c r="Y17" i="14" s="1"/>
  <c r="Y18" i="14" s="1"/>
  <c r="Y19" i="14" s="1"/>
  <c r="Y20" i="14" s="1"/>
  <c r="Y21" i="14" s="1"/>
  <c r="Y22" i="14" s="1"/>
  <c r="Y23" i="14" s="1"/>
  <c r="Y24" i="14" s="1"/>
  <c r="Y25" i="14" s="1"/>
  <c r="Y26" i="14" s="1"/>
  <c r="Y27" i="14" s="1"/>
  <c r="Y28" i="14" s="1"/>
  <c r="Y29" i="14" s="1"/>
  <c r="Y30" i="14" s="1"/>
  <c r="Y31" i="14" s="1"/>
  <c r="Y32" i="14" s="1"/>
  <c r="Y33" i="14" s="1"/>
  <c r="Y34" i="14" s="1"/>
  <c r="Y35" i="14" s="1"/>
  <c r="Y36" i="14" s="1"/>
  <c r="Y37" i="14" s="1"/>
  <c r="Y38" i="14" s="1"/>
  <c r="Y39" i="14" s="1"/>
  <c r="Y40" i="14" s="1"/>
  <c r="Y41" i="14" s="1"/>
  <c r="Y42" i="14" s="1"/>
  <c r="Y43" i="14" s="1"/>
  <c r="Y44" i="14" s="1"/>
  <c r="Y45" i="14" s="1"/>
  <c r="Y46" i="14" s="1"/>
  <c r="Y47" i="14" s="1"/>
  <c r="Y48" i="14" s="1"/>
  <c r="Y49" i="14" s="1"/>
  <c r="Y50" i="14" s="1"/>
  <c r="Y51" i="14" s="1"/>
  <c r="Y52" i="14" s="1"/>
  <c r="Y53" i="14" s="1"/>
  <c r="Y54" i="14" s="1"/>
  <c r="Y55" i="14" s="1"/>
  <c r="Y56" i="14" s="1"/>
  <c r="Y57" i="14" s="1"/>
  <c r="Y58" i="14" s="1"/>
  <c r="Y59" i="14" s="1"/>
  <c r="Y60" i="14" s="1"/>
  <c r="Y61" i="14" s="1"/>
  <c r="Y62" i="14" s="1"/>
  <c r="Y63" i="14" s="1"/>
  <c r="Y64" i="14" s="1"/>
  <c r="Y65" i="14" s="1"/>
  <c r="Y66" i="14" s="1"/>
  <c r="Y67" i="14" s="1"/>
  <c r="Y68" i="14" s="1"/>
  <c r="Y69" i="14" s="1"/>
  <c r="Y70" i="14" s="1"/>
  <c r="Y71" i="14" s="1"/>
  <c r="Y72" i="14" s="1"/>
  <c r="Y73" i="14" s="1"/>
  <c r="Y74" i="14" s="1"/>
  <c r="Y75" i="14" s="1"/>
  <c r="Y76" i="14" s="1"/>
  <c r="Y77" i="14" s="1"/>
  <c r="Y78" i="14" s="1"/>
  <c r="Y79" i="14" s="1"/>
  <c r="Y80" i="14" s="1"/>
  <c r="Y81" i="14" s="1"/>
  <c r="Y82" i="14" s="1"/>
  <c r="Y83" i="14" s="1"/>
  <c r="Y84" i="14" s="1"/>
  <c r="Y85" i="14" s="1"/>
  <c r="Y86" i="14" s="1"/>
  <c r="Y87" i="14" s="1"/>
  <c r="Y88" i="14" s="1"/>
  <c r="Y89" i="14" s="1"/>
  <c r="Y90" i="14" s="1"/>
  <c r="Y91" i="14" s="1"/>
  <c r="Y92" i="14" s="1"/>
  <c r="Y93" i="14" s="1"/>
  <c r="Y94" i="14" s="1"/>
  <c r="Y95" i="14" s="1"/>
  <c r="Y96" i="14" s="1"/>
  <c r="Y97" i="14" s="1"/>
  <c r="Y98" i="14" s="1"/>
  <c r="Y99" i="14" s="1"/>
  <c r="Y100" i="14" s="1"/>
  <c r="Y101" i="14" s="1"/>
  <c r="Y102" i="14" s="1"/>
  <c r="Y103" i="14" s="1"/>
  <c r="Y104" i="14" s="1"/>
  <c r="Y105" i="14" s="1"/>
  <c r="Y106" i="14" s="1"/>
  <c r="Y107" i="14" s="1"/>
  <c r="Y108" i="14" s="1"/>
  <c r="Y109" i="14" s="1"/>
  <c r="Y110" i="14" s="1"/>
  <c r="Y111" i="14" s="1"/>
  <c r="Y112" i="14" s="1"/>
  <c r="Y113" i="14" s="1"/>
  <c r="Y114" i="14" s="1"/>
  <c r="Y115" i="14" s="1"/>
  <c r="Y116" i="14" s="1"/>
  <c r="Y117" i="14" s="1"/>
  <c r="Y118" i="14" s="1"/>
  <c r="Y119" i="14" s="1"/>
  <c r="Y120" i="14" s="1"/>
  <c r="Y121" i="14" s="1"/>
  <c r="Y122" i="14" s="1"/>
  <c r="Y123" i="14" s="1"/>
  <c r="Y124" i="14" s="1"/>
  <c r="Y125" i="14" s="1"/>
  <c r="Y126" i="14" s="1"/>
  <c r="Y127" i="14" s="1"/>
  <c r="Y128" i="14" s="1"/>
  <c r="Y129" i="14" s="1"/>
  <c r="Y130" i="14" s="1"/>
  <c r="Y131" i="14" s="1"/>
  <c r="Y132" i="14" s="1"/>
  <c r="Y133" i="14" s="1"/>
  <c r="Y134" i="14" s="1"/>
  <c r="Y135" i="14" s="1"/>
  <c r="Y136" i="14" s="1"/>
  <c r="Y137" i="14" s="1"/>
  <c r="Y138" i="14" s="1"/>
  <c r="Y139" i="14" s="1"/>
  <c r="Y140" i="14" s="1"/>
  <c r="Y141" i="14" s="1"/>
  <c r="Y142" i="14" s="1"/>
  <c r="Y143" i="14" s="1"/>
  <c r="Y144" i="14" s="1"/>
  <c r="Y145" i="14" s="1"/>
  <c r="Y146" i="14" s="1"/>
  <c r="Y147" i="14" s="1"/>
  <c r="Y148" i="14" s="1"/>
  <c r="Y149" i="14" s="1"/>
  <c r="Y150" i="14" s="1"/>
  <c r="Y151" i="14" s="1"/>
  <c r="Y152" i="14" s="1"/>
  <c r="Y153" i="14" s="1"/>
  <c r="Y154" i="14" s="1"/>
  <c r="Y155" i="14" s="1"/>
  <c r="Y156" i="14" s="1"/>
  <c r="Y157" i="14" s="1"/>
  <c r="Y158" i="14" s="1"/>
  <c r="Y159" i="14" s="1"/>
  <c r="Y160" i="14" s="1"/>
  <c r="Y161" i="14" s="1"/>
  <c r="Y162" i="14" s="1"/>
  <c r="Y163" i="14" s="1"/>
  <c r="Y164" i="14" s="1"/>
  <c r="Y165" i="14" s="1"/>
  <c r="Y166" i="14" s="1"/>
  <c r="Y167" i="14" s="1"/>
  <c r="Y168" i="14" s="1"/>
  <c r="Y169" i="14" s="1"/>
  <c r="Y170" i="14" s="1"/>
  <c r="Y171" i="14" s="1"/>
  <c r="Y172" i="14" s="1"/>
  <c r="Y173" i="14" s="1"/>
  <c r="Y174" i="14" s="1"/>
  <c r="Y175" i="14" s="1"/>
  <c r="Y176" i="14" s="1"/>
  <c r="Y177" i="14" s="1"/>
  <c r="Y178" i="14" s="1"/>
  <c r="Y179" i="14" s="1"/>
  <c r="Y180" i="14" s="1"/>
  <c r="Y181" i="14" s="1"/>
  <c r="Y182" i="14" s="1"/>
  <c r="Y183" i="14" s="1"/>
  <c r="Y184" i="14" s="1"/>
  <c r="Y185" i="14" s="1"/>
  <c r="Y186" i="14" s="1"/>
  <c r="Y187" i="14" s="1"/>
  <c r="Y188" i="14" s="1"/>
  <c r="Y189" i="14" s="1"/>
  <c r="Y190" i="14" s="1"/>
  <c r="Y191" i="14" s="1"/>
  <c r="Y192" i="14" s="1"/>
  <c r="Y193" i="14" s="1"/>
  <c r="Y194" i="14" s="1"/>
  <c r="Y195" i="14" s="1"/>
  <c r="Y196" i="14" s="1"/>
  <c r="Y197" i="14" s="1"/>
  <c r="Y198" i="14" s="1"/>
  <c r="Y199" i="14" s="1"/>
  <c r="Y200" i="14" s="1"/>
  <c r="Y201" i="14" s="1"/>
  <c r="Y202" i="14" s="1"/>
  <c r="Y203" i="14" s="1"/>
  <c r="Y204" i="14" s="1"/>
  <c r="Y205" i="14" s="1"/>
  <c r="Y206" i="14" s="1"/>
  <c r="Y207" i="14" s="1"/>
  <c r="Y208" i="14" s="1"/>
  <c r="Y209" i="14" s="1"/>
  <c r="Y210" i="14" s="1"/>
  <c r="Y211" i="14" s="1"/>
  <c r="Y212" i="14" s="1"/>
  <c r="Y213" i="14" s="1"/>
  <c r="Y214" i="14" s="1"/>
  <c r="Y215" i="14" s="1"/>
  <c r="Y216" i="14" s="1"/>
  <c r="Y217" i="14" s="1"/>
  <c r="Y218" i="14" s="1"/>
  <c r="Y219" i="14" s="1"/>
  <c r="Y220" i="14" s="1"/>
  <c r="Y221" i="14" s="1"/>
  <c r="Y222" i="14" s="1"/>
  <c r="Y223" i="14" s="1"/>
  <c r="Y224" i="14" s="1"/>
  <c r="Y225" i="14" s="1"/>
  <c r="Y226" i="14" s="1"/>
  <c r="Y227" i="14" s="1"/>
  <c r="Y228" i="14" s="1"/>
  <c r="Y229" i="14" s="1"/>
  <c r="Y230" i="14" s="1"/>
  <c r="Y231" i="14" s="1"/>
  <c r="Y232" i="14" s="1"/>
  <c r="Y233" i="14" s="1"/>
  <c r="Y234" i="14" s="1"/>
  <c r="Y235" i="14" s="1"/>
  <c r="Y236" i="14" s="1"/>
  <c r="Y237" i="14" s="1"/>
  <c r="Y238" i="14" s="1"/>
  <c r="Y239" i="14" s="1"/>
  <c r="Y240" i="14" s="1"/>
  <c r="Y241" i="14" s="1"/>
  <c r="Y242" i="14" s="1"/>
  <c r="Y243" i="14" s="1"/>
  <c r="Y244" i="14" s="1"/>
  <c r="Y245" i="14" s="1"/>
  <c r="Y246" i="14" s="1"/>
  <c r="Y247" i="14" s="1"/>
  <c r="Y248" i="14" s="1"/>
  <c r="Y249" i="14" s="1"/>
  <c r="Y250" i="14" s="1"/>
  <c r="Y251" i="14" s="1"/>
  <c r="Y252" i="14" s="1"/>
  <c r="Y253" i="14" s="1"/>
  <c r="Y254" i="14" s="1"/>
  <c r="Y255" i="14" s="1"/>
  <c r="Y256" i="14" s="1"/>
  <c r="Y257" i="14" s="1"/>
  <c r="Y258" i="14" s="1"/>
  <c r="Y259" i="14" s="1"/>
  <c r="Y260" i="14" s="1"/>
  <c r="Y261" i="14" s="1"/>
  <c r="Y262" i="14" s="1"/>
  <c r="Y263" i="14" s="1"/>
  <c r="Y264" i="14" s="1"/>
  <c r="Y265" i="14" s="1"/>
  <c r="Y266" i="14" s="1"/>
  <c r="Y267" i="14" s="1"/>
  <c r="Y268" i="14" s="1"/>
  <c r="Y269" i="14" s="1"/>
  <c r="Y270" i="14" s="1"/>
  <c r="Y271" i="14" s="1"/>
  <c r="Y272" i="14" s="1"/>
  <c r="Y273" i="14" s="1"/>
  <c r="Y274" i="14" s="1"/>
  <c r="Y275" i="14" s="1"/>
  <c r="Y276" i="14" s="1"/>
  <c r="Y277" i="14" s="1"/>
  <c r="Y278" i="14" s="1"/>
  <c r="Y279" i="14" s="1"/>
  <c r="Y280" i="14" s="1"/>
  <c r="Y281" i="14" s="1"/>
  <c r="Y282" i="14" s="1"/>
  <c r="Y283" i="14" s="1"/>
  <c r="Y284" i="14" s="1"/>
  <c r="Y285" i="14" s="1"/>
  <c r="Y286" i="14" s="1"/>
  <c r="Y287" i="14" s="1"/>
  <c r="Y288" i="14" s="1"/>
  <c r="Y289" i="14" s="1"/>
  <c r="Y290" i="14" s="1"/>
  <c r="Y291" i="14" s="1"/>
  <c r="Y292" i="14" s="1"/>
  <c r="Y293" i="14" s="1"/>
  <c r="Y294" i="14" s="1"/>
  <c r="Y295" i="14" s="1"/>
  <c r="Y296" i="14" s="1"/>
  <c r="Y297" i="14" s="1"/>
  <c r="Y298" i="14" s="1"/>
  <c r="Y299" i="14" s="1"/>
  <c r="Y300" i="14" s="1"/>
  <c r="Y301" i="14" s="1"/>
  <c r="Y302" i="14" s="1"/>
  <c r="Y303" i="14" s="1"/>
  <c r="Y304" i="14" s="1"/>
  <c r="Y305" i="14" s="1"/>
  <c r="Y306" i="14" s="1"/>
  <c r="Y307" i="14" s="1"/>
  <c r="Y308" i="14" s="1"/>
  <c r="Y309" i="14" s="1"/>
  <c r="Y310" i="14" s="1"/>
  <c r="Y311" i="14" s="1"/>
  <c r="Y312" i="14" s="1"/>
  <c r="Y313" i="14" s="1"/>
  <c r="Y314" i="14" s="1"/>
  <c r="Y315" i="14" s="1"/>
  <c r="Y316" i="14" s="1"/>
  <c r="Y317" i="14" s="1"/>
  <c r="Y318" i="14" s="1"/>
  <c r="Y319" i="14" s="1"/>
  <c r="Y320" i="14" s="1"/>
  <c r="Y321" i="14" s="1"/>
  <c r="Y322" i="14" s="1"/>
  <c r="Y323" i="14" s="1"/>
  <c r="Y324" i="14" s="1"/>
  <c r="Y325" i="14" s="1"/>
  <c r="Y326" i="14" s="1"/>
  <c r="Y327" i="14" s="1"/>
  <c r="Y328" i="14" s="1"/>
  <c r="Y329" i="14" s="1"/>
  <c r="Y330" i="14" s="1"/>
  <c r="Y331" i="14" s="1"/>
  <c r="Y332" i="14" s="1"/>
  <c r="Y333" i="14" s="1"/>
  <c r="Y334" i="14" s="1"/>
  <c r="Y335" i="14" s="1"/>
  <c r="Y336" i="14" s="1"/>
  <c r="Y337" i="14" s="1"/>
  <c r="Y338" i="14" s="1"/>
  <c r="Y339" i="14" s="1"/>
  <c r="Y340" i="14" s="1"/>
  <c r="Y341" i="14" s="1"/>
  <c r="Y342" i="14" s="1"/>
  <c r="Y343" i="14" s="1"/>
  <c r="Y344" i="14" s="1"/>
  <c r="Y345" i="14" s="1"/>
  <c r="Y346" i="14" s="1"/>
  <c r="Y347" i="14" s="1"/>
  <c r="Y348" i="14" s="1"/>
  <c r="Y349" i="14" s="1"/>
  <c r="Y350" i="14" s="1"/>
  <c r="Y351" i="14" s="1"/>
  <c r="Y352" i="14" s="1"/>
  <c r="Y353" i="14" s="1"/>
  <c r="Y354" i="14" s="1"/>
  <c r="Y355" i="14" s="1"/>
  <c r="Y356" i="14" s="1"/>
  <c r="Y357" i="14" s="1"/>
  <c r="Y358" i="14" s="1"/>
  <c r="Y359" i="14" s="1"/>
  <c r="Y360" i="14" s="1"/>
  <c r="Y361" i="14" s="1"/>
  <c r="Y362" i="14" s="1"/>
  <c r="Y363" i="14" s="1"/>
  <c r="Y364" i="14" s="1"/>
  <c r="Y365" i="14" s="1"/>
  <c r="Y366" i="14" s="1"/>
  <c r="Y367" i="14" s="1"/>
  <c r="Y368" i="14" s="1"/>
  <c r="Y369" i="14" s="1"/>
  <c r="Y370" i="14" s="1"/>
  <c r="Y371" i="14" s="1"/>
  <c r="Y372" i="14" s="1"/>
  <c r="Y373" i="14" s="1"/>
  <c r="Y374" i="14" s="1"/>
  <c r="Y375" i="14" s="1"/>
  <c r="Y376" i="14" s="1"/>
  <c r="Y377" i="14" s="1"/>
  <c r="Y378" i="14" s="1"/>
  <c r="Y379" i="14" s="1"/>
  <c r="Y380" i="14" s="1"/>
  <c r="Y381" i="14" s="1"/>
  <c r="Y382" i="14" s="1"/>
  <c r="Y383" i="14" s="1"/>
  <c r="Y384" i="14" s="1"/>
  <c r="Y385" i="14" s="1"/>
  <c r="Y386" i="14" s="1"/>
  <c r="Y387" i="14" s="1"/>
  <c r="Y388" i="14" s="1"/>
  <c r="Y389" i="14" s="1"/>
  <c r="Y390" i="14" s="1"/>
  <c r="Y391" i="14" s="1"/>
  <c r="Y392" i="14" s="1"/>
  <c r="Y393" i="14" s="1"/>
  <c r="Y394" i="14" s="1"/>
  <c r="Y395" i="14" s="1"/>
  <c r="Y396" i="14" s="1"/>
  <c r="Y397" i="14" s="1"/>
  <c r="Y398" i="14" s="1"/>
  <c r="Y399" i="14" s="1"/>
  <c r="Y400" i="14" s="1"/>
  <c r="Y401" i="14" s="1"/>
  <c r="Y402" i="14" s="1"/>
  <c r="Y403" i="14" s="1"/>
  <c r="Y404" i="14" s="1"/>
  <c r="Y405" i="14" s="1"/>
  <c r="Y406" i="14" s="1"/>
  <c r="Y407" i="14" s="1"/>
  <c r="Y408" i="14" s="1"/>
  <c r="Y409" i="14" s="1"/>
  <c r="Y410" i="14" s="1"/>
  <c r="Y411" i="14" s="1"/>
  <c r="Y412" i="14" s="1"/>
  <c r="Y413" i="14" s="1"/>
  <c r="Y414" i="14" s="1"/>
  <c r="Y415" i="14" s="1"/>
  <c r="Y416" i="14" s="1"/>
  <c r="Y417" i="14" s="1"/>
  <c r="Y418" i="14" s="1"/>
  <c r="Y419" i="14" s="1"/>
  <c r="Y420" i="14" s="1"/>
  <c r="Y421" i="14" s="1"/>
  <c r="Y422" i="14" s="1"/>
  <c r="Y423" i="14" s="1"/>
  <c r="Y424" i="14" s="1"/>
  <c r="Y425" i="14" s="1"/>
  <c r="Y426" i="14" s="1"/>
  <c r="Y427" i="14" s="1"/>
  <c r="Y428" i="14" s="1"/>
  <c r="Y429" i="14" s="1"/>
  <c r="Y430" i="14" s="1"/>
  <c r="Y431" i="14" s="1"/>
  <c r="Y432" i="14" s="1"/>
  <c r="Y433" i="14" s="1"/>
  <c r="Y434" i="14" s="1"/>
  <c r="Y435" i="14" s="1"/>
  <c r="Y436" i="14" s="1"/>
  <c r="Y437" i="14" s="1"/>
  <c r="Y438" i="14" s="1"/>
  <c r="Y439" i="14" s="1"/>
  <c r="Y440" i="14" s="1"/>
  <c r="Y441" i="14" s="1"/>
  <c r="Y442" i="14" s="1"/>
  <c r="Y443" i="14" s="1"/>
  <c r="Y444" i="14" s="1"/>
  <c r="Y445" i="14" s="1"/>
  <c r="Y446" i="14" s="1"/>
  <c r="Y447" i="14" s="1"/>
  <c r="Y448" i="14" s="1"/>
  <c r="Y449" i="14" s="1"/>
  <c r="Y450" i="14" s="1"/>
  <c r="Y451" i="14" s="1"/>
  <c r="Y452" i="14" s="1"/>
  <c r="Y453" i="14" s="1"/>
  <c r="Y454" i="14" s="1"/>
  <c r="Y455" i="14" s="1"/>
  <c r="Y456" i="14" s="1"/>
  <c r="Y457" i="14" s="1"/>
  <c r="Y458" i="14" s="1"/>
  <c r="Y459" i="14" s="1"/>
  <c r="Y460" i="14" s="1"/>
  <c r="Y461" i="14" s="1"/>
  <c r="Y462" i="14" s="1"/>
  <c r="Y463" i="14" s="1"/>
  <c r="Y464" i="14" s="1"/>
  <c r="Y465" i="14" s="1"/>
  <c r="Y466" i="14" s="1"/>
  <c r="Y467" i="14" s="1"/>
  <c r="Y468" i="14" s="1"/>
  <c r="Y469" i="14" s="1"/>
  <c r="Y470" i="14" s="1"/>
  <c r="Y471" i="14" s="1"/>
  <c r="Y472" i="14" s="1"/>
  <c r="Y473" i="14" s="1"/>
  <c r="Y474" i="14" s="1"/>
  <c r="Y475" i="14" s="1"/>
  <c r="Y476" i="14" s="1"/>
  <c r="Y477" i="14" s="1"/>
  <c r="Y478" i="14" s="1"/>
  <c r="Y479" i="14" s="1"/>
  <c r="Y480" i="14" s="1"/>
  <c r="Y481" i="14" s="1"/>
  <c r="Y482" i="14" s="1"/>
  <c r="Y483" i="14" s="1"/>
  <c r="Y484" i="14" s="1"/>
  <c r="Y485" i="14" s="1"/>
  <c r="Y486" i="14" s="1"/>
  <c r="Y487" i="14" s="1"/>
  <c r="Y488" i="14" s="1"/>
  <c r="Y489" i="14" s="1"/>
  <c r="Y490" i="14" s="1"/>
  <c r="Y491" i="14" s="1"/>
  <c r="Y492" i="14" s="1"/>
  <c r="Y493" i="14" s="1"/>
  <c r="Y494" i="14" s="1"/>
  <c r="Y495" i="14" s="1"/>
  <c r="Y496" i="14" s="1"/>
  <c r="Y497" i="14" s="1"/>
  <c r="Y498" i="14" s="1"/>
  <c r="Y499" i="14" s="1"/>
  <c r="Y500" i="14" s="1"/>
  <c r="Y501" i="14" s="1"/>
  <c r="Y502" i="14" s="1"/>
  <c r="Y503" i="14" s="1"/>
  <c r="Y504" i="14" s="1"/>
  <c r="Y505" i="14" s="1"/>
  <c r="Y506" i="14" s="1"/>
  <c r="Y507" i="14" s="1"/>
  <c r="Y508" i="14" s="1"/>
  <c r="Y509" i="14" s="1"/>
  <c r="Y510" i="14" s="1"/>
  <c r="Y511" i="14" s="1"/>
  <c r="Y512" i="14" s="1"/>
  <c r="Y513" i="14" s="1"/>
  <c r="Y514" i="14" s="1"/>
  <c r="Y515" i="14" s="1"/>
  <c r="Y516" i="14" s="1"/>
  <c r="Y517" i="14" s="1"/>
  <c r="Y518" i="14" s="1"/>
  <c r="Y519" i="14" s="1"/>
  <c r="Y520" i="14" s="1"/>
  <c r="Y521" i="14" s="1"/>
  <c r="Y522" i="14" s="1"/>
  <c r="Y523" i="14" s="1"/>
  <c r="Y524" i="14" s="1"/>
  <c r="Y525" i="14" s="1"/>
  <c r="Y526" i="14" s="1"/>
  <c r="Y527" i="14" s="1"/>
  <c r="Y528" i="14" s="1"/>
  <c r="Y529" i="14" s="1"/>
  <c r="Y530" i="14" s="1"/>
  <c r="Y531" i="14" s="1"/>
  <c r="Y532" i="14" s="1"/>
  <c r="Y533" i="14" s="1"/>
  <c r="Y534" i="14" s="1"/>
  <c r="Y535" i="14" s="1"/>
  <c r="Y536" i="14" s="1"/>
  <c r="Y537" i="14" s="1"/>
  <c r="Y538" i="14" s="1"/>
  <c r="Y539" i="14" s="1"/>
  <c r="Y540" i="14" s="1"/>
  <c r="Y541" i="14" s="1"/>
  <c r="Y542" i="14" s="1"/>
  <c r="Y543" i="14" s="1"/>
  <c r="Y544" i="14" s="1"/>
  <c r="Y545" i="14" s="1"/>
  <c r="Y546" i="14" s="1"/>
  <c r="Y547" i="14" s="1"/>
  <c r="Y548" i="14" s="1"/>
  <c r="Y549" i="14" s="1"/>
  <c r="Y550" i="14" s="1"/>
  <c r="Y551" i="14" s="1"/>
  <c r="Y552" i="14" s="1"/>
  <c r="Y553" i="14" s="1"/>
  <c r="Y554" i="14" s="1"/>
  <c r="Y555" i="14" s="1"/>
  <c r="Y556" i="14" s="1"/>
  <c r="Y557" i="14" s="1"/>
  <c r="Y558" i="14" s="1"/>
  <c r="Y559" i="14" s="1"/>
  <c r="Y560" i="14" s="1"/>
  <c r="Y561" i="14" s="1"/>
  <c r="Y562" i="14" s="1"/>
  <c r="Y563" i="14" s="1"/>
  <c r="Y564" i="14" s="1"/>
  <c r="Y565" i="14" s="1"/>
  <c r="Y566" i="14" s="1"/>
  <c r="Y567" i="14" s="1"/>
  <c r="Y568" i="14" s="1"/>
  <c r="Y569" i="14" s="1"/>
  <c r="Y570" i="14" s="1"/>
  <c r="Y571" i="14" s="1"/>
  <c r="Y572" i="14" s="1"/>
  <c r="Y573" i="14" s="1"/>
  <c r="Y574" i="14" s="1"/>
  <c r="Y575" i="14" s="1"/>
  <c r="Y576" i="14" s="1"/>
  <c r="Y577" i="14" s="1"/>
  <c r="Y578" i="14" s="1"/>
  <c r="Y579" i="14" s="1"/>
  <c r="Y580" i="14" s="1"/>
  <c r="Y581" i="14" s="1"/>
  <c r="Y582" i="14" s="1"/>
  <c r="Y583" i="14" s="1"/>
  <c r="Y584" i="14" s="1"/>
  <c r="Y585" i="14" s="1"/>
  <c r="Y586" i="14" s="1"/>
  <c r="Y587" i="14" s="1"/>
  <c r="Y588" i="14" s="1"/>
  <c r="Y589" i="14" s="1"/>
  <c r="Y590" i="14" s="1"/>
  <c r="Y591" i="14" s="1"/>
  <c r="Y592" i="14" s="1"/>
  <c r="Y593" i="14" s="1"/>
  <c r="Y594" i="14" s="1"/>
  <c r="Y595" i="14" s="1"/>
  <c r="Y596" i="14" s="1"/>
  <c r="Y597" i="14" s="1"/>
  <c r="Y598" i="14" s="1"/>
  <c r="Y599" i="14" s="1"/>
  <c r="Y600" i="14" s="1"/>
  <c r="Y601" i="14" s="1"/>
  <c r="Y602" i="14" s="1"/>
  <c r="Y603" i="14" s="1"/>
  <c r="Y604" i="14" s="1"/>
  <c r="Y605" i="14" s="1"/>
  <c r="Y606" i="14" s="1"/>
  <c r="Y607" i="14" s="1"/>
  <c r="Y608" i="14" s="1"/>
  <c r="Y609" i="14" s="1"/>
  <c r="Y610" i="14" s="1"/>
  <c r="Y611" i="14" s="1"/>
  <c r="Y612" i="14" s="1"/>
  <c r="Y613" i="14" s="1"/>
  <c r="Y614" i="14" s="1"/>
  <c r="Y615" i="14" s="1"/>
  <c r="Y616" i="14" s="1"/>
  <c r="Y617" i="14" s="1"/>
  <c r="Y618" i="14" s="1"/>
  <c r="Y619" i="14" s="1"/>
  <c r="Y620" i="14" s="1"/>
  <c r="Y621" i="14" s="1"/>
  <c r="Y622" i="14" s="1"/>
  <c r="Y623" i="14" s="1"/>
  <c r="Y624" i="14" s="1"/>
  <c r="Y625" i="14" s="1"/>
  <c r="Y626" i="14" s="1"/>
  <c r="Y627" i="14" s="1"/>
  <c r="Y628" i="14" s="1"/>
  <c r="Y629" i="14" s="1"/>
  <c r="Y630" i="14" s="1"/>
  <c r="Y631" i="14" s="1"/>
  <c r="Y632" i="14" s="1"/>
  <c r="Y633" i="14" s="1"/>
  <c r="Y634" i="14" s="1"/>
  <c r="Y635" i="14" s="1"/>
  <c r="Y636" i="14" s="1"/>
  <c r="Y637" i="14" s="1"/>
  <c r="Y638" i="14" s="1"/>
  <c r="Y639" i="14" s="1"/>
  <c r="Y640" i="14" s="1"/>
  <c r="Y641" i="14" s="1"/>
  <c r="Y642" i="14" s="1"/>
  <c r="Y643" i="14" s="1"/>
  <c r="Y644" i="14" s="1"/>
  <c r="Y645" i="14" s="1"/>
  <c r="Y646" i="14" s="1"/>
  <c r="Y647" i="14" s="1"/>
  <c r="Y648" i="14" s="1"/>
  <c r="Y649" i="14" s="1"/>
  <c r="Y650" i="14" s="1"/>
  <c r="Y651" i="14" s="1"/>
  <c r="Y652" i="14" s="1"/>
  <c r="Y653" i="14" s="1"/>
  <c r="Y654" i="14" s="1"/>
  <c r="Y655" i="14" s="1"/>
  <c r="Y656" i="14" s="1"/>
  <c r="Y657" i="14" s="1"/>
  <c r="Y658" i="14" s="1"/>
  <c r="Y659" i="14" s="1"/>
  <c r="Y660" i="14" s="1"/>
  <c r="Y661" i="14" s="1"/>
  <c r="Y662" i="14" s="1"/>
  <c r="Y663" i="14" s="1"/>
  <c r="Y664" i="14" s="1"/>
  <c r="Y665" i="14" s="1"/>
  <c r="Y666" i="14" s="1"/>
  <c r="Y667" i="14" s="1"/>
  <c r="Y668" i="14" s="1"/>
  <c r="Y669" i="14" s="1"/>
  <c r="Y670" i="14" s="1"/>
  <c r="Y671" i="14" s="1"/>
  <c r="Y672" i="14" s="1"/>
  <c r="Y673" i="14" s="1"/>
  <c r="Y674" i="14" s="1"/>
  <c r="Y675" i="14" s="1"/>
  <c r="Y676" i="14" s="1"/>
  <c r="Y677" i="14" s="1"/>
  <c r="Y678" i="14" s="1"/>
  <c r="Y679" i="14" s="1"/>
  <c r="Y680" i="14" s="1"/>
  <c r="Y681" i="14" s="1"/>
  <c r="Y682" i="14" s="1"/>
  <c r="Y683" i="14" s="1"/>
  <c r="Y684" i="14" s="1"/>
  <c r="Y685" i="14" s="1"/>
  <c r="Y686" i="14" s="1"/>
  <c r="Y687" i="14" s="1"/>
  <c r="Y688" i="14" s="1"/>
  <c r="Y689" i="14" s="1"/>
  <c r="Y690" i="14" s="1"/>
  <c r="Y691" i="14" s="1"/>
  <c r="Y692" i="14" s="1"/>
  <c r="Y693" i="14" s="1"/>
  <c r="Y694" i="14" s="1"/>
  <c r="Y695" i="14" s="1"/>
  <c r="Y696" i="14" s="1"/>
  <c r="Y697" i="14" s="1"/>
  <c r="Y698" i="14" s="1"/>
  <c r="Y699" i="14" s="1"/>
  <c r="Y700" i="14" s="1"/>
  <c r="Y701" i="14" s="1"/>
  <c r="Y702" i="14" s="1"/>
  <c r="Y703" i="14" s="1"/>
  <c r="Y704" i="14" s="1"/>
  <c r="Y705" i="14" s="1"/>
  <c r="Y706" i="14" s="1"/>
  <c r="Y707" i="14" s="1"/>
  <c r="Y708" i="14" s="1"/>
  <c r="Y709" i="14" s="1"/>
  <c r="Y710" i="14" s="1"/>
  <c r="Y711" i="14" s="1"/>
  <c r="Y712" i="14" s="1"/>
  <c r="Y713" i="14" s="1"/>
  <c r="Y714" i="14" s="1"/>
  <c r="Y715" i="14" s="1"/>
  <c r="Y716" i="14" s="1"/>
  <c r="Y717" i="14" s="1"/>
  <c r="Y718" i="14" s="1"/>
  <c r="Y719" i="14" s="1"/>
  <c r="Y720" i="14" s="1"/>
  <c r="Y721" i="14" s="1"/>
  <c r="Y722" i="14" s="1"/>
  <c r="Y723" i="14" s="1"/>
  <c r="Y724" i="14" s="1"/>
  <c r="Y725" i="14" s="1"/>
  <c r="Y726" i="14" s="1"/>
  <c r="Y727" i="14" s="1"/>
  <c r="Y728" i="14" s="1"/>
  <c r="Y729" i="14" s="1"/>
  <c r="Y730" i="14" s="1"/>
  <c r="Y731" i="14" s="1"/>
  <c r="Y732" i="14" s="1"/>
  <c r="Y733" i="14" s="1"/>
  <c r="Y734" i="14" s="1"/>
  <c r="Y735" i="14" s="1"/>
  <c r="Y736" i="14" s="1"/>
  <c r="Y737" i="14" s="1"/>
  <c r="Y738" i="14" s="1"/>
  <c r="Y739" i="14" s="1"/>
  <c r="Y740" i="14" s="1"/>
  <c r="Y741" i="14" s="1"/>
  <c r="Y742" i="14" s="1"/>
  <c r="Y743" i="14" s="1"/>
  <c r="Y744" i="14" s="1"/>
  <c r="Y745" i="14" s="1"/>
  <c r="Y746" i="14" s="1"/>
  <c r="Y747" i="14" s="1"/>
  <c r="Y748" i="14" s="1"/>
  <c r="Y749" i="14" s="1"/>
  <c r="Y750" i="14" s="1"/>
  <c r="Y751" i="14" s="1"/>
  <c r="Y752" i="14" s="1"/>
  <c r="Y753" i="14" s="1"/>
  <c r="Y754" i="14" s="1"/>
  <c r="Y755" i="14" s="1"/>
  <c r="Y756" i="14" s="1"/>
  <c r="Y757" i="14" s="1"/>
  <c r="Y758" i="14" s="1"/>
  <c r="Y759" i="14" s="1"/>
  <c r="Y760" i="14" s="1"/>
  <c r="Y761" i="14" s="1"/>
  <c r="Y762" i="14" s="1"/>
  <c r="Y763" i="14" s="1"/>
  <c r="Y764" i="14" s="1"/>
  <c r="Y765" i="14" s="1"/>
  <c r="Y766" i="14" s="1"/>
  <c r="Y767" i="14" s="1"/>
  <c r="Y768" i="14" s="1"/>
  <c r="Y769" i="14" s="1"/>
  <c r="Y770" i="14" s="1"/>
  <c r="Y771" i="14" s="1"/>
  <c r="Y772" i="14" s="1"/>
  <c r="Y773" i="14" s="1"/>
  <c r="Y774" i="14" s="1"/>
  <c r="Y775" i="14" s="1"/>
  <c r="Y776" i="14" s="1"/>
  <c r="Y777" i="14" s="1"/>
  <c r="Y778" i="14" s="1"/>
  <c r="Y779" i="14" s="1"/>
  <c r="Y780" i="14" s="1"/>
  <c r="Y781" i="14" s="1"/>
  <c r="Y782" i="14" s="1"/>
  <c r="Y783" i="14" s="1"/>
  <c r="Y784" i="14" s="1"/>
  <c r="Y785" i="14" s="1"/>
  <c r="Y786" i="14" s="1"/>
  <c r="Y787" i="14" s="1"/>
  <c r="Y788" i="14" s="1"/>
  <c r="Y789" i="14" s="1"/>
  <c r="Y790" i="14" s="1"/>
  <c r="Y791" i="14" s="1"/>
  <c r="Y792" i="14" s="1"/>
  <c r="Y793" i="14" s="1"/>
  <c r="Y794" i="14" s="1"/>
  <c r="Y795" i="14" s="1"/>
  <c r="Y796" i="14" s="1"/>
  <c r="Y797" i="14" s="1"/>
  <c r="Y798" i="14" s="1"/>
  <c r="Y799" i="14" s="1"/>
  <c r="Y800" i="14" s="1"/>
  <c r="Y801" i="14" s="1"/>
  <c r="Y802" i="14" s="1"/>
  <c r="Y803" i="14" s="1"/>
  <c r="Y804" i="14" s="1"/>
  <c r="Y805" i="14" s="1"/>
  <c r="Y806" i="14" s="1"/>
  <c r="Y807" i="14" s="1"/>
  <c r="Y808" i="14" s="1"/>
  <c r="Y809" i="14" s="1"/>
  <c r="Y810" i="14" s="1"/>
  <c r="Y811" i="14" s="1"/>
  <c r="Y812" i="14" s="1"/>
  <c r="Y813" i="14" s="1"/>
  <c r="Y814" i="14" s="1"/>
  <c r="Y815" i="14" s="1"/>
  <c r="Y816" i="14" s="1"/>
  <c r="Y817" i="14" s="1"/>
  <c r="Y818" i="14" s="1"/>
  <c r="Y819" i="14" s="1"/>
  <c r="Y820" i="14" s="1"/>
  <c r="Y821" i="14" s="1"/>
  <c r="Y822" i="14" s="1"/>
  <c r="Y823" i="14" s="1"/>
  <c r="Y824" i="14" s="1"/>
  <c r="Y825" i="14" s="1"/>
  <c r="Y826" i="14" s="1"/>
  <c r="Y827" i="14" s="1"/>
  <c r="Y828" i="14" s="1"/>
  <c r="Y829" i="14" s="1"/>
  <c r="Y830" i="14" s="1"/>
  <c r="Y831" i="14" s="1"/>
  <c r="Y832" i="14" s="1"/>
  <c r="Y833" i="14" s="1"/>
  <c r="Y834" i="14" s="1"/>
  <c r="Y835" i="14" s="1"/>
  <c r="Y836" i="14" s="1"/>
  <c r="Y837" i="14" s="1"/>
  <c r="Y838" i="14" s="1"/>
  <c r="Y839" i="14" s="1"/>
  <c r="Y840" i="14" s="1"/>
  <c r="Y841" i="14" s="1"/>
  <c r="Y842" i="14" s="1"/>
  <c r="Y843" i="14" s="1"/>
  <c r="Y844" i="14" s="1"/>
  <c r="Y845" i="14" s="1"/>
  <c r="Y846" i="14" s="1"/>
  <c r="Y847" i="14" s="1"/>
  <c r="Y848" i="14" s="1"/>
  <c r="Y849" i="14" s="1"/>
  <c r="Y850" i="14" s="1"/>
  <c r="Y851" i="14" s="1"/>
  <c r="Y852" i="14" s="1"/>
  <c r="Y853" i="14" s="1"/>
  <c r="Y854" i="14" s="1"/>
  <c r="Y855" i="14" s="1"/>
  <c r="Y856" i="14" s="1"/>
  <c r="Y857" i="14" s="1"/>
  <c r="Y858" i="14" s="1"/>
  <c r="Y859" i="14" s="1"/>
  <c r="Y860" i="14" s="1"/>
  <c r="Y861" i="14" s="1"/>
  <c r="Y862" i="14" s="1"/>
  <c r="Y863" i="14" s="1"/>
  <c r="Y864" i="14" s="1"/>
  <c r="Y865" i="14" s="1"/>
  <c r="Y866" i="14" s="1"/>
  <c r="Y867" i="14" s="1"/>
  <c r="Y868" i="14" s="1"/>
  <c r="Y869" i="14" s="1"/>
  <c r="Y870" i="14" s="1"/>
  <c r="Y871" i="14" s="1"/>
  <c r="Y872" i="14" s="1"/>
  <c r="Y873" i="14" s="1"/>
  <c r="Y874" i="14" s="1"/>
  <c r="Y875" i="14" s="1"/>
  <c r="Y876" i="14" s="1"/>
  <c r="Y877" i="14" s="1"/>
  <c r="Y878" i="14" s="1"/>
  <c r="Y879" i="14" s="1"/>
  <c r="Y880" i="14" s="1"/>
  <c r="Y881" i="14" s="1"/>
  <c r="Y882" i="14" s="1"/>
  <c r="Y883" i="14" s="1"/>
  <c r="Y884" i="14" s="1"/>
  <c r="Y885" i="14" s="1"/>
  <c r="Y886" i="14" s="1"/>
  <c r="Y887" i="14" s="1"/>
  <c r="Y888" i="14" s="1"/>
  <c r="Y889" i="14" s="1"/>
  <c r="Y890" i="14" s="1"/>
  <c r="Y891" i="14" s="1"/>
  <c r="Y892" i="14" s="1"/>
  <c r="Y893" i="14" s="1"/>
  <c r="Y894" i="14" s="1"/>
  <c r="Y895" i="14" s="1"/>
  <c r="Y896" i="14" s="1"/>
  <c r="Y897" i="14" s="1"/>
  <c r="Y898" i="14" s="1"/>
  <c r="Y899" i="14" s="1"/>
  <c r="Y900" i="14" s="1"/>
  <c r="Y901" i="14" s="1"/>
  <c r="Y902" i="14" s="1"/>
  <c r="Y903" i="14" s="1"/>
  <c r="Y904" i="14" s="1"/>
  <c r="Y905" i="14" s="1"/>
  <c r="Y906" i="14" s="1"/>
  <c r="Y907" i="14" s="1"/>
  <c r="Y908" i="14" s="1"/>
  <c r="Y909" i="14" s="1"/>
  <c r="Y910" i="14" s="1"/>
  <c r="Y911" i="14" s="1"/>
  <c r="Y912" i="14" s="1"/>
  <c r="Y913" i="14" s="1"/>
  <c r="Y914" i="14" s="1"/>
  <c r="Y915" i="14" s="1"/>
  <c r="Y916" i="14" s="1"/>
  <c r="Y917" i="14" s="1"/>
  <c r="Y918" i="14" s="1"/>
  <c r="Y919" i="14" s="1"/>
  <c r="Y920" i="14" s="1"/>
  <c r="Y921" i="14" s="1"/>
  <c r="Y922" i="14" s="1"/>
  <c r="Y923" i="14" s="1"/>
  <c r="Y924" i="14" s="1"/>
  <c r="Y925" i="14" s="1"/>
  <c r="Y926" i="14" s="1"/>
  <c r="Y927" i="14" s="1"/>
  <c r="Y928" i="14" s="1"/>
  <c r="Y929" i="14" s="1"/>
  <c r="Y930" i="14" s="1"/>
  <c r="Y931" i="14" s="1"/>
  <c r="Y932" i="14" s="1"/>
  <c r="Y933" i="14" s="1"/>
  <c r="Y934" i="14" s="1"/>
  <c r="Y935" i="14" s="1"/>
  <c r="Y936" i="14" s="1"/>
  <c r="Y937" i="14" s="1"/>
  <c r="Y938" i="14" s="1"/>
  <c r="Y939" i="14" s="1"/>
  <c r="Y940" i="14" s="1"/>
  <c r="Y941" i="14" s="1"/>
  <c r="Y942" i="14" s="1"/>
  <c r="Y943" i="14" s="1"/>
  <c r="Y944" i="14" s="1"/>
  <c r="Y945" i="14" s="1"/>
  <c r="Y946" i="14" s="1"/>
  <c r="Y947" i="14" s="1"/>
  <c r="Y948" i="14" s="1"/>
  <c r="Y949" i="14" s="1"/>
  <c r="Y950" i="14" s="1"/>
  <c r="Y951" i="14" s="1"/>
  <c r="Y952" i="14" s="1"/>
  <c r="Y953" i="14" s="1"/>
  <c r="Y954" i="14" s="1"/>
  <c r="Y955" i="14" s="1"/>
  <c r="Y956" i="14" s="1"/>
  <c r="Y957" i="14" s="1"/>
  <c r="Y958" i="14" s="1"/>
  <c r="Y959" i="14" s="1"/>
  <c r="Y960" i="14" s="1"/>
  <c r="Y961" i="14" s="1"/>
  <c r="Y962" i="14" s="1"/>
  <c r="Y963" i="14" s="1"/>
  <c r="Y964" i="14" s="1"/>
  <c r="Y965" i="14" s="1"/>
  <c r="Y966" i="14" s="1"/>
  <c r="Y967" i="14" s="1"/>
  <c r="Y968" i="14" s="1"/>
  <c r="Y969" i="14" s="1"/>
  <c r="Y970" i="14" s="1"/>
  <c r="Y971" i="14" s="1"/>
  <c r="Y972" i="14" s="1"/>
  <c r="Y973" i="14" s="1"/>
  <c r="Y974" i="14" s="1"/>
  <c r="Y975" i="14" s="1"/>
  <c r="Y976" i="14" s="1"/>
  <c r="Y977" i="14" s="1"/>
  <c r="Y978" i="14" s="1"/>
  <c r="Y979" i="14" s="1"/>
  <c r="Y980" i="14" s="1"/>
  <c r="Y981" i="14" s="1"/>
  <c r="Y982" i="14" s="1"/>
  <c r="Y983" i="14" s="1"/>
  <c r="Y984" i="14" s="1"/>
  <c r="Y985" i="14" s="1"/>
  <c r="Y986" i="14" s="1"/>
  <c r="Y987" i="14" s="1"/>
  <c r="Y988" i="14" s="1"/>
  <c r="Y989" i="14" s="1"/>
  <c r="Y990" i="14" s="1"/>
  <c r="Y991" i="14" s="1"/>
  <c r="Y992" i="14" s="1"/>
  <c r="Y993" i="14" s="1"/>
  <c r="Y994" i="14" s="1"/>
  <c r="Y995" i="14" s="1"/>
  <c r="Y996" i="14" s="1"/>
  <c r="Y997" i="14" s="1"/>
  <c r="Y998" i="14" s="1"/>
  <c r="Y999" i="14" s="1"/>
  <c r="Y1000" i="14" s="1"/>
  <c r="Y1001" i="14" s="1"/>
  <c r="Y1002" i="14" s="1"/>
  <c r="Y1003" i="14" s="1"/>
  <c r="Y1004" i="14" s="1"/>
  <c r="Y1005" i="14" s="1"/>
  <c r="Y1006" i="14" s="1"/>
  <c r="Y1007" i="14" s="1"/>
  <c r="Y1008" i="14" s="1"/>
  <c r="Y1009" i="14" s="1"/>
  <c r="Y1010" i="14" s="1"/>
  <c r="Y1011" i="14" s="1"/>
  <c r="Y1012" i="14" s="1"/>
  <c r="Y1013" i="14" s="1"/>
  <c r="Y1014" i="14" s="1"/>
  <c r="Y1015" i="14" s="1"/>
  <c r="Y1016" i="14" s="1"/>
  <c r="Y1017" i="14" s="1"/>
  <c r="Y1018" i="14" s="1"/>
  <c r="Y1019" i="14" s="1"/>
  <c r="Y1020" i="14" s="1"/>
  <c r="Y1021" i="14" s="1"/>
  <c r="Y1022" i="14" s="1"/>
  <c r="Y1023" i="14" s="1"/>
  <c r="Y1024" i="14" s="1"/>
  <c r="Y1025" i="14" s="1"/>
  <c r="Y1026" i="14" s="1"/>
  <c r="Y1027" i="14" s="1"/>
  <c r="Y1028" i="14" s="1"/>
  <c r="Y1029" i="14" s="1"/>
  <c r="Y1030" i="14" s="1"/>
  <c r="Y1031" i="14" s="1"/>
  <c r="Y1032" i="14" s="1"/>
  <c r="Y1033" i="14" s="1"/>
  <c r="Y1034" i="14" s="1"/>
  <c r="Y1035" i="14" s="1"/>
  <c r="Y1036" i="14" s="1"/>
  <c r="Y1037" i="14" s="1"/>
  <c r="Y1038" i="14" s="1"/>
  <c r="Y1039" i="14" s="1"/>
  <c r="Y1040" i="14" s="1"/>
  <c r="Y1041" i="14" s="1"/>
  <c r="Y1042" i="14" s="1"/>
  <c r="Y1043" i="14" s="1"/>
  <c r="Y1044" i="14" s="1"/>
  <c r="Y1045" i="14" s="1"/>
  <c r="Y1046" i="14" s="1"/>
  <c r="Y1047" i="14" s="1"/>
  <c r="Y1048" i="14" s="1"/>
  <c r="Y1049" i="14" s="1"/>
  <c r="Y1050" i="14" s="1"/>
  <c r="Y1051" i="14" s="1"/>
  <c r="Y1052" i="14" s="1"/>
  <c r="Y1053" i="14" s="1"/>
  <c r="Y1054" i="14" s="1"/>
  <c r="Y1055" i="14" s="1"/>
  <c r="Y1056" i="14" s="1"/>
  <c r="Y1057" i="14" s="1"/>
  <c r="Y1058" i="14" s="1"/>
  <c r="Y1059" i="14" s="1"/>
  <c r="Y1060" i="14" s="1"/>
  <c r="Y1061" i="14" s="1"/>
  <c r="Y1062" i="14" s="1"/>
  <c r="Y1063" i="14" s="1"/>
  <c r="Y1064" i="14" s="1"/>
  <c r="Y1065" i="14" s="1"/>
  <c r="Y1066" i="14" s="1"/>
  <c r="Y1067" i="14" s="1"/>
  <c r="Y1068" i="14" s="1"/>
  <c r="Y1069" i="14" s="1"/>
  <c r="Y1070" i="14" s="1"/>
  <c r="Y1071" i="14" s="1"/>
  <c r="Y1072" i="14" s="1"/>
  <c r="Y1073" i="14" s="1"/>
  <c r="Y1074" i="14" s="1"/>
  <c r="Y1075" i="14" s="1"/>
  <c r="Y1076" i="14" s="1"/>
  <c r="Y1077" i="14" s="1"/>
  <c r="Y1078" i="14" s="1"/>
  <c r="Y1079" i="14" s="1"/>
  <c r="Y1080" i="14" s="1"/>
  <c r="Y1081" i="14" s="1"/>
  <c r="Y1082" i="14" s="1"/>
  <c r="Y1083" i="14" s="1"/>
  <c r="Y1084" i="14" s="1"/>
  <c r="Y1085" i="14" s="1"/>
  <c r="Y1086" i="14" s="1"/>
  <c r="Y1087" i="14" s="1"/>
  <c r="Y1088" i="14" s="1"/>
  <c r="Y1089" i="14" s="1"/>
  <c r="Y1090" i="14" s="1"/>
  <c r="Y1091" i="14" s="1"/>
  <c r="Y1092" i="14" s="1"/>
  <c r="Y1093" i="14" s="1"/>
  <c r="Y1094" i="14" s="1"/>
  <c r="Y1095" i="14" s="1"/>
  <c r="Y1096" i="14" s="1"/>
  <c r="Y1097" i="14" s="1"/>
  <c r="Y1098" i="14" s="1"/>
  <c r="Y1099" i="14" s="1"/>
  <c r="Y1100" i="14" s="1"/>
  <c r="Y1101" i="14" s="1"/>
  <c r="Y1102" i="14" s="1"/>
  <c r="Y1103" i="14" s="1"/>
  <c r="Y1104" i="14" s="1"/>
  <c r="Y1105" i="14" s="1"/>
  <c r="Y1106" i="14" s="1"/>
  <c r="Y1107" i="14" s="1"/>
  <c r="Y1108" i="14" s="1"/>
  <c r="Y1109" i="14" s="1"/>
  <c r="Y1110" i="14" s="1"/>
  <c r="Y1111" i="14" s="1"/>
  <c r="Y1112" i="14" s="1"/>
  <c r="Y1113" i="14" s="1"/>
  <c r="Y1114" i="14" s="1"/>
  <c r="Y1115" i="14" s="1"/>
  <c r="Y1116" i="14" s="1"/>
  <c r="Y1117" i="14" s="1"/>
  <c r="Y1118" i="14" s="1"/>
  <c r="Y1119" i="14" s="1"/>
  <c r="Y1120" i="14" s="1"/>
  <c r="Y1121" i="14" s="1"/>
  <c r="Y1122" i="14" s="1"/>
  <c r="Y1123" i="14" s="1"/>
  <c r="Y1124" i="14" s="1"/>
  <c r="Y1125" i="14" s="1"/>
  <c r="Y1126" i="14" s="1"/>
  <c r="Y1127" i="14" s="1"/>
  <c r="Y1128" i="14" s="1"/>
  <c r="Y1129" i="14" s="1"/>
  <c r="Y1130" i="14" s="1"/>
  <c r="Y1131" i="14" s="1"/>
  <c r="Y1132" i="14" s="1"/>
  <c r="Y1133" i="14" s="1"/>
  <c r="Y1134" i="14" s="1"/>
  <c r="Y1135" i="14" s="1"/>
  <c r="Y1136" i="14" s="1"/>
  <c r="Y1137" i="14" s="1"/>
  <c r="Y1138" i="14" s="1"/>
  <c r="Y1139" i="14" s="1"/>
  <c r="Y1140" i="14" s="1"/>
  <c r="Y1141" i="14" s="1"/>
  <c r="Y1142" i="14" s="1"/>
  <c r="Y1143" i="14" s="1"/>
  <c r="Y1144" i="14" s="1"/>
  <c r="Y1145" i="14" s="1"/>
  <c r="Y1146" i="14" s="1"/>
  <c r="Y1147" i="14" s="1"/>
  <c r="Y1148" i="14" s="1"/>
  <c r="Y1149" i="14" s="1"/>
  <c r="Y1150" i="14" s="1"/>
  <c r="Y1151" i="14" s="1"/>
  <c r="Y1152" i="14" s="1"/>
  <c r="Y1153" i="14" s="1"/>
  <c r="Y1154" i="14" s="1"/>
  <c r="Y1155" i="14" s="1"/>
  <c r="Y1156" i="14" s="1"/>
  <c r="Y1157" i="14" s="1"/>
  <c r="Y1158" i="14" s="1"/>
  <c r="Y1159" i="14" s="1"/>
  <c r="Y1160" i="14" s="1"/>
  <c r="Y1161" i="14" s="1"/>
  <c r="Y1162" i="14" s="1"/>
  <c r="Y1163" i="14" s="1"/>
  <c r="Y1164" i="14" s="1"/>
  <c r="Y1165" i="14" s="1"/>
  <c r="Y1166" i="14" s="1"/>
  <c r="Y1167" i="14" s="1"/>
  <c r="Y1168" i="14" s="1"/>
  <c r="Y1169" i="14" s="1"/>
  <c r="Y1170" i="14" s="1"/>
  <c r="Y1171" i="14" s="1"/>
  <c r="Y1172" i="14" s="1"/>
  <c r="Y1173" i="14" s="1"/>
  <c r="Y1174" i="14" s="1"/>
  <c r="Y1175" i="14" s="1"/>
  <c r="Y1176" i="14" s="1"/>
  <c r="Y1177" i="14" s="1"/>
  <c r="Y1178" i="14" s="1"/>
  <c r="Y1179" i="14" s="1"/>
  <c r="Y1180" i="14" s="1"/>
  <c r="Y1181" i="14" s="1"/>
  <c r="Y1182" i="14" s="1"/>
  <c r="Y1183" i="14" s="1"/>
  <c r="Y1184" i="14" s="1"/>
  <c r="Y1185" i="14" s="1"/>
  <c r="Y1186" i="14" s="1"/>
  <c r="Y1187" i="14" s="1"/>
  <c r="Y1188" i="14" s="1"/>
  <c r="Y1189" i="14" s="1"/>
  <c r="Y1190" i="14" s="1"/>
  <c r="Y1191" i="14" s="1"/>
  <c r="Y1192" i="14" s="1"/>
  <c r="Y1193" i="14" s="1"/>
  <c r="Y1194" i="14" s="1"/>
  <c r="Y1195" i="14" s="1"/>
  <c r="Y1196" i="14" s="1"/>
  <c r="Y1197" i="14" s="1"/>
  <c r="Y1198" i="14" s="1"/>
  <c r="Y1199" i="14" s="1"/>
  <c r="Y1200" i="14" s="1"/>
  <c r="Y1201" i="14" s="1"/>
  <c r="Y1202" i="14" s="1"/>
  <c r="Y1203" i="14" s="1"/>
  <c r="Y1204" i="14" s="1"/>
  <c r="Y1205" i="14" s="1"/>
  <c r="Y1206" i="14" s="1"/>
  <c r="Y1207" i="14" s="1"/>
  <c r="Y1208" i="14" s="1"/>
  <c r="Y1209" i="14" s="1"/>
  <c r="Y1210" i="14" s="1"/>
  <c r="Y1211" i="14" s="1"/>
  <c r="Y1212" i="14" s="1"/>
  <c r="Y1213" i="14" s="1"/>
  <c r="Y1214" i="14" s="1"/>
  <c r="Y1215" i="14" s="1"/>
  <c r="Y1216" i="14" s="1"/>
  <c r="Y1217" i="14" s="1"/>
  <c r="Y1218" i="14" s="1"/>
  <c r="Y1219" i="14" s="1"/>
  <c r="Y1220" i="14" s="1"/>
  <c r="Y1221" i="14" s="1"/>
  <c r="Y1222" i="14" s="1"/>
  <c r="Y1223" i="14" s="1"/>
  <c r="Y1224" i="14" s="1"/>
  <c r="Y1225" i="14" s="1"/>
  <c r="Y1226" i="14" s="1"/>
  <c r="Y1227" i="14" s="1"/>
  <c r="Y1228" i="14" s="1"/>
  <c r="Y1229" i="14" s="1"/>
  <c r="Y1230" i="14" s="1"/>
  <c r="Y1231" i="14" s="1"/>
  <c r="Y1232" i="14" s="1"/>
  <c r="Y1233" i="14" s="1"/>
  <c r="Y1234" i="14" s="1"/>
  <c r="Y1235" i="14" s="1"/>
  <c r="Y1236" i="14" s="1"/>
  <c r="Y1237" i="14" s="1"/>
  <c r="Y1238" i="14" s="1"/>
  <c r="Y1239" i="14" s="1"/>
  <c r="Y1240" i="14" s="1"/>
  <c r="Y1241" i="14" s="1"/>
  <c r="Y1242" i="14" s="1"/>
  <c r="Y1243" i="14" s="1"/>
  <c r="Y1244" i="14" s="1"/>
  <c r="X2" i="14"/>
  <c r="X3" i="14" s="1"/>
  <c r="X4" i="14" s="1"/>
  <c r="X5" i="14" s="1"/>
  <c r="X6" i="14" s="1"/>
  <c r="X7" i="14" s="1"/>
  <c r="X8" i="14" s="1"/>
  <c r="X9" i="14" s="1"/>
  <c r="X10" i="14" s="1"/>
  <c r="X11" i="14" s="1"/>
  <c r="X12" i="14" s="1"/>
  <c r="X13" i="14" s="1"/>
  <c r="X14" i="14" s="1"/>
  <c r="X15" i="14" s="1"/>
  <c r="X16" i="14" s="1"/>
  <c r="X17" i="14" s="1"/>
  <c r="X18" i="14" s="1"/>
  <c r="X19" i="14" s="1"/>
  <c r="X20" i="14" s="1"/>
  <c r="X21" i="14" s="1"/>
  <c r="X22" i="14" s="1"/>
  <c r="X23" i="14" s="1"/>
  <c r="X24" i="14" s="1"/>
  <c r="X25" i="14" s="1"/>
  <c r="X26" i="14" s="1"/>
  <c r="X27" i="14" s="1"/>
  <c r="X28" i="14" s="1"/>
  <c r="X29" i="14" s="1"/>
  <c r="X30" i="14" s="1"/>
  <c r="X31" i="14" s="1"/>
  <c r="X32" i="14" s="1"/>
  <c r="X33" i="14" s="1"/>
  <c r="X34" i="14" s="1"/>
  <c r="X35" i="14" s="1"/>
  <c r="X36" i="14" s="1"/>
  <c r="X37" i="14" s="1"/>
  <c r="X38" i="14" s="1"/>
  <c r="X39" i="14" s="1"/>
  <c r="X40" i="14" s="1"/>
  <c r="X41" i="14" s="1"/>
  <c r="X42" i="14" s="1"/>
  <c r="X43" i="14" s="1"/>
  <c r="X44" i="14" s="1"/>
  <c r="X45" i="14" s="1"/>
  <c r="X46" i="14" s="1"/>
  <c r="X47" i="14" s="1"/>
  <c r="X48" i="14" s="1"/>
  <c r="X49" i="14" s="1"/>
  <c r="X50" i="14" s="1"/>
  <c r="X51" i="14" s="1"/>
  <c r="X52" i="14" s="1"/>
  <c r="X53" i="14" s="1"/>
  <c r="X54" i="14" s="1"/>
  <c r="X55" i="14" s="1"/>
  <c r="X56" i="14" s="1"/>
  <c r="X57" i="14" s="1"/>
  <c r="X58" i="14" s="1"/>
  <c r="X59" i="14" s="1"/>
  <c r="X60" i="14" s="1"/>
  <c r="X61" i="14" s="1"/>
  <c r="X62" i="14" s="1"/>
  <c r="X63" i="14" s="1"/>
  <c r="X64" i="14" s="1"/>
  <c r="X65" i="14" s="1"/>
  <c r="X66" i="14" s="1"/>
  <c r="X67" i="14" s="1"/>
  <c r="X68" i="14" s="1"/>
  <c r="X69" i="14" s="1"/>
  <c r="X70" i="14" s="1"/>
  <c r="X71" i="14" s="1"/>
  <c r="X72" i="14" s="1"/>
  <c r="X73" i="14" s="1"/>
  <c r="X74" i="14" s="1"/>
  <c r="X75" i="14" s="1"/>
  <c r="X76" i="14" s="1"/>
  <c r="X77" i="14" s="1"/>
  <c r="X78" i="14" s="1"/>
  <c r="X79" i="14" s="1"/>
  <c r="X80" i="14" s="1"/>
  <c r="X81" i="14" s="1"/>
  <c r="X82" i="14" s="1"/>
  <c r="X83" i="14" s="1"/>
  <c r="X84" i="14" s="1"/>
  <c r="X85" i="14" s="1"/>
  <c r="X86" i="14" s="1"/>
  <c r="X87" i="14" s="1"/>
  <c r="X88" i="14" s="1"/>
  <c r="X89" i="14" s="1"/>
  <c r="X90" i="14" s="1"/>
  <c r="X91" i="14" s="1"/>
  <c r="X92" i="14" s="1"/>
  <c r="X93" i="14" s="1"/>
  <c r="X94" i="14" s="1"/>
  <c r="X95" i="14" s="1"/>
  <c r="X96" i="14" s="1"/>
  <c r="X97" i="14" s="1"/>
  <c r="X98" i="14" s="1"/>
  <c r="X99" i="14" s="1"/>
  <c r="X100" i="14" s="1"/>
  <c r="X101" i="14" s="1"/>
  <c r="X102" i="14" s="1"/>
  <c r="X103" i="14" s="1"/>
  <c r="X104" i="14" s="1"/>
  <c r="X105" i="14" s="1"/>
  <c r="X106" i="14" s="1"/>
  <c r="X107" i="14" s="1"/>
  <c r="X108" i="14" s="1"/>
  <c r="X109" i="14" s="1"/>
  <c r="X110" i="14" s="1"/>
  <c r="X111" i="14" s="1"/>
  <c r="X112" i="14" s="1"/>
  <c r="X113" i="14" s="1"/>
  <c r="X114" i="14" s="1"/>
  <c r="X115" i="14" s="1"/>
  <c r="X116" i="14" s="1"/>
  <c r="X117" i="14" s="1"/>
  <c r="X118" i="14" s="1"/>
  <c r="X119" i="14" s="1"/>
  <c r="X120" i="14" s="1"/>
  <c r="X121" i="14" s="1"/>
  <c r="X122" i="14" s="1"/>
  <c r="X123" i="14" s="1"/>
  <c r="X124" i="14" s="1"/>
  <c r="X125" i="14" s="1"/>
  <c r="X126" i="14" s="1"/>
  <c r="X127" i="14" s="1"/>
  <c r="X128" i="14" s="1"/>
  <c r="X129" i="14" s="1"/>
  <c r="X130" i="14" s="1"/>
  <c r="X131" i="14" s="1"/>
  <c r="X132" i="14" s="1"/>
  <c r="X133" i="14" s="1"/>
  <c r="X134" i="14" s="1"/>
  <c r="X135" i="14" s="1"/>
  <c r="X136" i="14" s="1"/>
  <c r="X137" i="14" s="1"/>
  <c r="X138" i="14" s="1"/>
  <c r="X139" i="14" s="1"/>
  <c r="X140" i="14" s="1"/>
  <c r="X141" i="14" s="1"/>
  <c r="X142" i="14" s="1"/>
  <c r="X143" i="14" s="1"/>
  <c r="X144" i="14" s="1"/>
  <c r="X145" i="14" s="1"/>
  <c r="X146" i="14" s="1"/>
  <c r="X147" i="14" s="1"/>
  <c r="X148" i="14" s="1"/>
  <c r="X149" i="14" s="1"/>
  <c r="X150" i="14" s="1"/>
  <c r="X151" i="14" s="1"/>
  <c r="X152" i="14" s="1"/>
  <c r="X153" i="14" s="1"/>
  <c r="X154" i="14" s="1"/>
  <c r="X155" i="14" s="1"/>
  <c r="X156" i="14" s="1"/>
  <c r="X157" i="14" s="1"/>
  <c r="X158" i="14" s="1"/>
  <c r="X159" i="14" s="1"/>
  <c r="X160" i="14" s="1"/>
  <c r="X161" i="14" s="1"/>
  <c r="X162" i="14" s="1"/>
  <c r="X163" i="14" s="1"/>
  <c r="X164" i="14" s="1"/>
  <c r="X165" i="14" s="1"/>
  <c r="X166" i="14" s="1"/>
  <c r="X167" i="14" s="1"/>
  <c r="X168" i="14" s="1"/>
  <c r="X169" i="14" s="1"/>
  <c r="X170" i="14" s="1"/>
  <c r="X171" i="14" s="1"/>
  <c r="X172" i="14" s="1"/>
  <c r="X173" i="14" s="1"/>
  <c r="X174" i="14" s="1"/>
  <c r="X175" i="14" s="1"/>
  <c r="X176" i="14" s="1"/>
  <c r="X177" i="14" s="1"/>
  <c r="X178" i="14" s="1"/>
  <c r="X179" i="14" s="1"/>
  <c r="X180" i="14" s="1"/>
  <c r="X181" i="14" s="1"/>
  <c r="X182" i="14" s="1"/>
  <c r="X183" i="14" s="1"/>
  <c r="X184" i="14" s="1"/>
  <c r="X185" i="14" s="1"/>
  <c r="X186" i="14" s="1"/>
  <c r="X187" i="14" s="1"/>
  <c r="X188" i="14" s="1"/>
  <c r="X189" i="14" s="1"/>
  <c r="X190" i="14" s="1"/>
  <c r="X191" i="14" s="1"/>
  <c r="X192" i="14" s="1"/>
  <c r="X193" i="14" s="1"/>
  <c r="X194" i="14" s="1"/>
  <c r="X195" i="14" s="1"/>
  <c r="X196" i="14" s="1"/>
  <c r="X197" i="14" s="1"/>
  <c r="X198" i="14" s="1"/>
  <c r="X199" i="14" s="1"/>
  <c r="X200" i="14" s="1"/>
  <c r="X201" i="14" s="1"/>
  <c r="X202" i="14" s="1"/>
  <c r="X203" i="14" s="1"/>
  <c r="X204" i="14" s="1"/>
  <c r="X205" i="14" s="1"/>
  <c r="X206" i="14" s="1"/>
  <c r="X207" i="14" s="1"/>
  <c r="X208" i="14" s="1"/>
  <c r="X209" i="14" s="1"/>
  <c r="X210" i="14" s="1"/>
  <c r="X211" i="14" s="1"/>
  <c r="X212" i="14" s="1"/>
  <c r="X213" i="14" s="1"/>
  <c r="X214" i="14" s="1"/>
  <c r="X215" i="14" s="1"/>
  <c r="X216" i="14" s="1"/>
  <c r="X217" i="14" s="1"/>
  <c r="X218" i="14" s="1"/>
  <c r="X219" i="14" s="1"/>
  <c r="X220" i="14" s="1"/>
  <c r="X221" i="14" s="1"/>
  <c r="X222" i="14" s="1"/>
  <c r="X223" i="14" s="1"/>
  <c r="X224" i="14" s="1"/>
  <c r="X225" i="14" s="1"/>
  <c r="X226" i="14" s="1"/>
  <c r="X227" i="14" s="1"/>
  <c r="X228" i="14" s="1"/>
  <c r="X229" i="14" s="1"/>
  <c r="X230" i="14" s="1"/>
  <c r="X231" i="14" s="1"/>
  <c r="X232" i="14" s="1"/>
  <c r="X233" i="14" s="1"/>
  <c r="X234" i="14" s="1"/>
  <c r="X235" i="14" s="1"/>
  <c r="X236" i="14" s="1"/>
  <c r="X237" i="14" s="1"/>
  <c r="X238" i="14" s="1"/>
  <c r="X239" i="14" s="1"/>
  <c r="X240" i="14" s="1"/>
  <c r="X241" i="14" s="1"/>
  <c r="X242" i="14" s="1"/>
  <c r="X243" i="14" s="1"/>
  <c r="X244" i="14" s="1"/>
  <c r="X245" i="14" s="1"/>
  <c r="X246" i="14" s="1"/>
  <c r="X247" i="14" s="1"/>
  <c r="X248" i="14" s="1"/>
  <c r="X249" i="14" s="1"/>
  <c r="X250" i="14" s="1"/>
  <c r="X251" i="14" s="1"/>
  <c r="X252" i="14" s="1"/>
  <c r="X253" i="14" s="1"/>
  <c r="X254" i="14" s="1"/>
  <c r="X255" i="14" s="1"/>
  <c r="X256" i="14" s="1"/>
  <c r="X257" i="14" s="1"/>
  <c r="X258" i="14" s="1"/>
  <c r="X259" i="14" s="1"/>
  <c r="X260" i="14" s="1"/>
  <c r="X261" i="14" s="1"/>
  <c r="X262" i="14" s="1"/>
  <c r="X263" i="14" s="1"/>
  <c r="X264" i="14" s="1"/>
  <c r="X265" i="14" s="1"/>
  <c r="X266" i="14" s="1"/>
  <c r="X267" i="14" s="1"/>
  <c r="X268" i="14" s="1"/>
  <c r="X269" i="14" s="1"/>
  <c r="X270" i="14" s="1"/>
  <c r="X271" i="14" s="1"/>
  <c r="X272" i="14" s="1"/>
  <c r="X273" i="14" s="1"/>
  <c r="X274" i="14" s="1"/>
  <c r="X275" i="14" s="1"/>
  <c r="X276" i="14" s="1"/>
  <c r="X277" i="14" s="1"/>
  <c r="X278" i="14" s="1"/>
  <c r="X279" i="14" s="1"/>
  <c r="X280" i="14" s="1"/>
  <c r="X281" i="14" s="1"/>
  <c r="X282" i="14" s="1"/>
  <c r="X283" i="14" s="1"/>
  <c r="X284" i="14" s="1"/>
  <c r="X285" i="14" s="1"/>
  <c r="X286" i="14" s="1"/>
  <c r="X287" i="14" s="1"/>
  <c r="X288" i="14" s="1"/>
  <c r="X289" i="14" s="1"/>
  <c r="X290" i="14" s="1"/>
  <c r="X291" i="14" s="1"/>
  <c r="X292" i="14" s="1"/>
  <c r="X293" i="14" s="1"/>
  <c r="X294" i="14" s="1"/>
  <c r="X295" i="14" s="1"/>
  <c r="X296" i="14" s="1"/>
  <c r="X297" i="14" s="1"/>
  <c r="X298" i="14" s="1"/>
  <c r="X299" i="14" s="1"/>
  <c r="X300" i="14" s="1"/>
  <c r="X301" i="14" s="1"/>
  <c r="X302" i="14" s="1"/>
  <c r="X303" i="14" s="1"/>
  <c r="X304" i="14" s="1"/>
  <c r="X305" i="14" s="1"/>
  <c r="X306" i="14" s="1"/>
  <c r="X307" i="14" s="1"/>
  <c r="X308" i="14" s="1"/>
  <c r="X309" i="14" s="1"/>
  <c r="X310" i="14" s="1"/>
  <c r="X311" i="14" s="1"/>
  <c r="X312" i="14" s="1"/>
  <c r="X313" i="14" s="1"/>
  <c r="X314" i="14" s="1"/>
  <c r="X315" i="14" s="1"/>
  <c r="X316" i="14" s="1"/>
  <c r="X317" i="14" s="1"/>
  <c r="X318" i="14" s="1"/>
  <c r="X319" i="14" s="1"/>
  <c r="X320" i="14" s="1"/>
  <c r="X321" i="14" s="1"/>
  <c r="X322" i="14" s="1"/>
  <c r="X323" i="14" s="1"/>
  <c r="X324" i="14" s="1"/>
  <c r="X325" i="14" s="1"/>
  <c r="X326" i="14" s="1"/>
  <c r="X327" i="14" s="1"/>
  <c r="X328" i="14" s="1"/>
  <c r="X329" i="14" s="1"/>
  <c r="X330" i="14" s="1"/>
  <c r="X331" i="14" s="1"/>
  <c r="X332" i="14" s="1"/>
  <c r="X333" i="14" s="1"/>
  <c r="X334" i="14" s="1"/>
  <c r="X335" i="14" s="1"/>
  <c r="X336" i="14" s="1"/>
  <c r="X337" i="14" s="1"/>
  <c r="X338" i="14" s="1"/>
  <c r="X339" i="14" s="1"/>
  <c r="X340" i="14" s="1"/>
  <c r="X341" i="14" s="1"/>
  <c r="X342" i="14" s="1"/>
  <c r="X343" i="14" s="1"/>
  <c r="X344" i="14" s="1"/>
  <c r="X345" i="14" s="1"/>
  <c r="X346" i="14" s="1"/>
  <c r="X347" i="14" s="1"/>
  <c r="X348" i="14" s="1"/>
  <c r="X349" i="14" s="1"/>
  <c r="X350" i="14" s="1"/>
  <c r="X351" i="14" s="1"/>
  <c r="X352" i="14" s="1"/>
  <c r="X353" i="14" s="1"/>
  <c r="X354" i="14" s="1"/>
  <c r="X355" i="14" s="1"/>
  <c r="X356" i="14" s="1"/>
  <c r="X357" i="14" s="1"/>
  <c r="X358" i="14" s="1"/>
  <c r="X359" i="14" s="1"/>
  <c r="X360" i="14" s="1"/>
  <c r="X361" i="14" s="1"/>
  <c r="X362" i="14" s="1"/>
  <c r="X363" i="14" s="1"/>
  <c r="X364" i="14" s="1"/>
  <c r="X365" i="14" s="1"/>
  <c r="X366" i="14" s="1"/>
  <c r="X367" i="14" s="1"/>
  <c r="X368" i="14" s="1"/>
  <c r="X369" i="14" s="1"/>
  <c r="X370" i="14" s="1"/>
  <c r="X371" i="14" s="1"/>
  <c r="X372" i="14" s="1"/>
  <c r="X373" i="14" s="1"/>
  <c r="X374" i="14" s="1"/>
  <c r="X375" i="14" s="1"/>
  <c r="X376" i="14" s="1"/>
  <c r="X377" i="14" s="1"/>
  <c r="X378" i="14" s="1"/>
  <c r="X379" i="14" s="1"/>
  <c r="X380" i="14" s="1"/>
  <c r="X381" i="14" s="1"/>
  <c r="X382" i="14" s="1"/>
  <c r="X383" i="14" s="1"/>
  <c r="X384" i="14" s="1"/>
  <c r="X385" i="14" s="1"/>
  <c r="X386" i="14" s="1"/>
  <c r="X387" i="14" s="1"/>
  <c r="X388" i="14" s="1"/>
  <c r="X389" i="14" s="1"/>
  <c r="X390" i="14" s="1"/>
  <c r="X391" i="14" s="1"/>
  <c r="X392" i="14" s="1"/>
  <c r="X393" i="14" s="1"/>
  <c r="X394" i="14" s="1"/>
  <c r="X395" i="14" s="1"/>
  <c r="X396" i="14" s="1"/>
  <c r="X397" i="14" s="1"/>
  <c r="X398" i="14" s="1"/>
  <c r="X399" i="14" s="1"/>
  <c r="X400" i="14" s="1"/>
  <c r="X401" i="14" s="1"/>
  <c r="X402" i="14" s="1"/>
  <c r="X403" i="14" s="1"/>
  <c r="X404" i="14" s="1"/>
  <c r="X405" i="14" s="1"/>
  <c r="X406" i="14" s="1"/>
  <c r="X407" i="14" s="1"/>
  <c r="X408" i="14" s="1"/>
  <c r="X409" i="14" s="1"/>
  <c r="X410" i="14" s="1"/>
  <c r="X411" i="14" s="1"/>
  <c r="X412" i="14" s="1"/>
  <c r="X413" i="14" s="1"/>
  <c r="X414" i="14" s="1"/>
  <c r="X415" i="14" s="1"/>
  <c r="X416" i="14" s="1"/>
  <c r="X417" i="14" s="1"/>
  <c r="X418" i="14" s="1"/>
  <c r="X419" i="14" s="1"/>
  <c r="X420" i="14" s="1"/>
  <c r="X421" i="14" s="1"/>
  <c r="X422" i="14" s="1"/>
  <c r="X423" i="14" s="1"/>
  <c r="X424" i="14" s="1"/>
  <c r="X425" i="14" s="1"/>
  <c r="X426" i="14" s="1"/>
  <c r="X427" i="14" s="1"/>
  <c r="X428" i="14" s="1"/>
  <c r="X429" i="14" s="1"/>
  <c r="X430" i="14" s="1"/>
  <c r="X431" i="14" s="1"/>
  <c r="X432" i="14" s="1"/>
  <c r="X433" i="14" s="1"/>
  <c r="X434" i="14" s="1"/>
  <c r="X435" i="14" s="1"/>
  <c r="X436" i="14" s="1"/>
  <c r="X437" i="14" s="1"/>
  <c r="X438" i="14" s="1"/>
  <c r="X439" i="14" s="1"/>
  <c r="X440" i="14" s="1"/>
  <c r="X441" i="14" s="1"/>
  <c r="X442" i="14" s="1"/>
  <c r="X443" i="14" s="1"/>
  <c r="X444" i="14" s="1"/>
  <c r="X445" i="14" s="1"/>
  <c r="X446" i="14" s="1"/>
  <c r="X447" i="14" s="1"/>
  <c r="X448" i="14" s="1"/>
  <c r="X449" i="14" s="1"/>
  <c r="X450" i="14" s="1"/>
  <c r="X451" i="14" s="1"/>
  <c r="X452" i="14" s="1"/>
  <c r="X453" i="14" s="1"/>
  <c r="X454" i="14" s="1"/>
  <c r="X455" i="14" s="1"/>
  <c r="X456" i="14" s="1"/>
  <c r="X457" i="14" s="1"/>
  <c r="X458" i="14" s="1"/>
  <c r="X459" i="14" s="1"/>
  <c r="X460" i="14" s="1"/>
  <c r="X461" i="14" s="1"/>
  <c r="X462" i="14" s="1"/>
  <c r="X463" i="14" s="1"/>
  <c r="X464" i="14" s="1"/>
  <c r="X465" i="14" s="1"/>
  <c r="X466" i="14" s="1"/>
  <c r="X467" i="14" s="1"/>
  <c r="X468" i="14" s="1"/>
  <c r="X469" i="14" s="1"/>
  <c r="X470" i="14" s="1"/>
  <c r="X471" i="14" s="1"/>
  <c r="X472" i="14" s="1"/>
  <c r="X473" i="14" s="1"/>
  <c r="X474" i="14" s="1"/>
  <c r="X475" i="14" s="1"/>
  <c r="X476" i="14" s="1"/>
  <c r="X477" i="14" s="1"/>
  <c r="X478" i="14" s="1"/>
  <c r="X479" i="14" s="1"/>
  <c r="X480" i="14" s="1"/>
  <c r="X481" i="14" s="1"/>
  <c r="X482" i="14" s="1"/>
  <c r="X483" i="14" s="1"/>
  <c r="X484" i="14" s="1"/>
  <c r="X485" i="14" s="1"/>
  <c r="X486" i="14" s="1"/>
  <c r="X487" i="14" s="1"/>
  <c r="X488" i="14" s="1"/>
  <c r="X489" i="14" s="1"/>
  <c r="X490" i="14" s="1"/>
  <c r="X491" i="14" s="1"/>
  <c r="X492" i="14" s="1"/>
  <c r="X493" i="14" s="1"/>
  <c r="X494" i="14" s="1"/>
  <c r="X495" i="14" s="1"/>
  <c r="X496" i="14" s="1"/>
  <c r="X497" i="14" s="1"/>
  <c r="X498" i="14" s="1"/>
  <c r="X499" i="14" s="1"/>
  <c r="X500" i="14" s="1"/>
  <c r="X501" i="14" s="1"/>
  <c r="X502" i="14" s="1"/>
  <c r="X503" i="14" s="1"/>
  <c r="X504" i="14" s="1"/>
  <c r="X505" i="14" s="1"/>
  <c r="X506" i="14" s="1"/>
  <c r="X507" i="14" s="1"/>
  <c r="X508" i="14" s="1"/>
  <c r="X509" i="14" s="1"/>
  <c r="X510" i="14" s="1"/>
  <c r="X511" i="14" s="1"/>
  <c r="X512" i="14" s="1"/>
  <c r="X513" i="14" s="1"/>
  <c r="X514" i="14" s="1"/>
  <c r="X515" i="14" s="1"/>
  <c r="X516" i="14" s="1"/>
  <c r="X517" i="14" s="1"/>
  <c r="X518" i="14" s="1"/>
  <c r="X519" i="14" s="1"/>
  <c r="X520" i="14" s="1"/>
  <c r="X521" i="14" s="1"/>
  <c r="X522" i="14" s="1"/>
  <c r="X523" i="14" s="1"/>
  <c r="X524" i="14" s="1"/>
  <c r="X525" i="14" s="1"/>
  <c r="X526" i="14" s="1"/>
  <c r="X527" i="14" s="1"/>
  <c r="X528" i="14" s="1"/>
  <c r="X529" i="14" s="1"/>
  <c r="X530" i="14" s="1"/>
  <c r="X531" i="14" s="1"/>
  <c r="X532" i="14" s="1"/>
  <c r="X533" i="14" s="1"/>
  <c r="X534" i="14" s="1"/>
  <c r="X535" i="14" s="1"/>
  <c r="X536" i="14" s="1"/>
  <c r="X537" i="14" s="1"/>
  <c r="X538" i="14" s="1"/>
  <c r="X539" i="14" s="1"/>
  <c r="X540" i="14" s="1"/>
  <c r="X541" i="14" s="1"/>
  <c r="X542" i="14" s="1"/>
  <c r="X543" i="14" s="1"/>
  <c r="X544" i="14" s="1"/>
  <c r="X545" i="14" s="1"/>
  <c r="X546" i="14" s="1"/>
  <c r="X547" i="14" s="1"/>
  <c r="X548" i="14" s="1"/>
  <c r="X549" i="14" s="1"/>
  <c r="X550" i="14" s="1"/>
  <c r="X551" i="14" s="1"/>
  <c r="X552" i="14" s="1"/>
  <c r="X553" i="14" s="1"/>
  <c r="X554" i="14" s="1"/>
  <c r="X555" i="14" s="1"/>
  <c r="X556" i="14" s="1"/>
  <c r="X557" i="14" s="1"/>
  <c r="X558" i="14" s="1"/>
  <c r="X559" i="14" s="1"/>
  <c r="X560" i="14" s="1"/>
  <c r="X561" i="14" s="1"/>
  <c r="X562" i="14" s="1"/>
  <c r="X563" i="14" s="1"/>
  <c r="X564" i="14" s="1"/>
  <c r="X565" i="14" s="1"/>
  <c r="X566" i="14" s="1"/>
  <c r="X567" i="14" s="1"/>
  <c r="X568" i="14" s="1"/>
  <c r="X569" i="14" s="1"/>
  <c r="X570" i="14" s="1"/>
  <c r="X571" i="14" s="1"/>
  <c r="X572" i="14" s="1"/>
  <c r="X573" i="14" s="1"/>
  <c r="X574" i="14" s="1"/>
  <c r="X575" i="14" s="1"/>
  <c r="X576" i="14" s="1"/>
  <c r="X577" i="14" s="1"/>
  <c r="X578" i="14" s="1"/>
  <c r="X579" i="14" s="1"/>
  <c r="X580" i="14" s="1"/>
  <c r="X581" i="14" s="1"/>
  <c r="X582" i="14" s="1"/>
  <c r="X583" i="14" s="1"/>
  <c r="X584" i="14" s="1"/>
  <c r="X585" i="14" s="1"/>
  <c r="X586" i="14" s="1"/>
  <c r="X587" i="14" s="1"/>
  <c r="X588" i="14" s="1"/>
  <c r="X589" i="14" s="1"/>
  <c r="X590" i="14" s="1"/>
  <c r="X591" i="14" s="1"/>
  <c r="X592" i="14" s="1"/>
  <c r="X593" i="14" s="1"/>
  <c r="X594" i="14" s="1"/>
  <c r="X595" i="14" s="1"/>
  <c r="X596" i="14" s="1"/>
  <c r="X597" i="14" s="1"/>
  <c r="X598" i="14" s="1"/>
  <c r="X599" i="14" s="1"/>
  <c r="X600" i="14" s="1"/>
  <c r="X601" i="14" s="1"/>
  <c r="X602" i="14" s="1"/>
  <c r="X603" i="14" s="1"/>
  <c r="X604" i="14" s="1"/>
  <c r="X605" i="14" s="1"/>
  <c r="X606" i="14" s="1"/>
  <c r="X607" i="14" s="1"/>
  <c r="X608" i="14" s="1"/>
  <c r="X609" i="14" s="1"/>
  <c r="X610" i="14" s="1"/>
  <c r="X611" i="14" s="1"/>
  <c r="X612" i="14" s="1"/>
  <c r="X613" i="14" s="1"/>
  <c r="X614" i="14" s="1"/>
  <c r="X615" i="14" s="1"/>
  <c r="X616" i="14" s="1"/>
  <c r="X617" i="14" s="1"/>
  <c r="X618" i="14" s="1"/>
  <c r="X619" i="14" s="1"/>
  <c r="X620" i="14" s="1"/>
  <c r="X621" i="14" s="1"/>
  <c r="X622" i="14" s="1"/>
  <c r="X623" i="14" s="1"/>
  <c r="X624" i="14" s="1"/>
  <c r="X625" i="14" s="1"/>
  <c r="X626" i="14" s="1"/>
  <c r="X627" i="14" s="1"/>
  <c r="X628" i="14" s="1"/>
  <c r="X629" i="14" s="1"/>
  <c r="X630" i="14" s="1"/>
  <c r="X631" i="14" s="1"/>
  <c r="X632" i="14" s="1"/>
  <c r="X633" i="14" s="1"/>
  <c r="X634" i="14" s="1"/>
  <c r="X635" i="14" s="1"/>
  <c r="X636" i="14" s="1"/>
  <c r="X637" i="14" s="1"/>
  <c r="X638" i="14" s="1"/>
  <c r="X639" i="14" s="1"/>
  <c r="X640" i="14" s="1"/>
  <c r="X641" i="14" s="1"/>
  <c r="X642" i="14" s="1"/>
  <c r="X643" i="14" s="1"/>
  <c r="X644" i="14" s="1"/>
  <c r="X645" i="14" s="1"/>
  <c r="X646" i="14" s="1"/>
  <c r="X647" i="14" s="1"/>
  <c r="X648" i="14" s="1"/>
  <c r="X649" i="14" s="1"/>
  <c r="X650" i="14" s="1"/>
  <c r="X651" i="14" s="1"/>
  <c r="X652" i="14" s="1"/>
  <c r="X653" i="14" s="1"/>
  <c r="X654" i="14" s="1"/>
  <c r="X655" i="14" s="1"/>
  <c r="X656" i="14" s="1"/>
  <c r="X657" i="14" s="1"/>
  <c r="X658" i="14" s="1"/>
  <c r="X659" i="14" s="1"/>
  <c r="X660" i="14" s="1"/>
  <c r="X661" i="14" s="1"/>
  <c r="X662" i="14" s="1"/>
  <c r="X663" i="14" s="1"/>
  <c r="X664" i="14" s="1"/>
  <c r="X665" i="14" s="1"/>
  <c r="X666" i="14" s="1"/>
  <c r="X667" i="14" s="1"/>
  <c r="X668" i="14" s="1"/>
  <c r="X669" i="14" s="1"/>
  <c r="X670" i="14" s="1"/>
  <c r="X671" i="14" s="1"/>
  <c r="X672" i="14" s="1"/>
  <c r="X673" i="14" s="1"/>
  <c r="X674" i="14" s="1"/>
  <c r="X675" i="14" s="1"/>
  <c r="X676" i="14" s="1"/>
  <c r="X677" i="14" s="1"/>
  <c r="X678" i="14" s="1"/>
  <c r="X679" i="14" s="1"/>
  <c r="X680" i="14" s="1"/>
  <c r="X681" i="14" s="1"/>
  <c r="X682" i="14" s="1"/>
  <c r="X683" i="14" s="1"/>
  <c r="X684" i="14" s="1"/>
  <c r="X685" i="14" s="1"/>
  <c r="X686" i="14" s="1"/>
  <c r="X687" i="14" s="1"/>
  <c r="X688" i="14" s="1"/>
  <c r="X689" i="14" s="1"/>
  <c r="X690" i="14" s="1"/>
  <c r="X691" i="14" s="1"/>
  <c r="X692" i="14" s="1"/>
  <c r="X693" i="14" s="1"/>
  <c r="X694" i="14" s="1"/>
  <c r="X695" i="14" s="1"/>
  <c r="X696" i="14" s="1"/>
  <c r="X697" i="14" s="1"/>
  <c r="X698" i="14" s="1"/>
  <c r="X699" i="14" s="1"/>
  <c r="X700" i="14" s="1"/>
  <c r="X701" i="14" s="1"/>
  <c r="X702" i="14" s="1"/>
  <c r="X703" i="14" s="1"/>
  <c r="X704" i="14" s="1"/>
  <c r="X705" i="14" s="1"/>
  <c r="X706" i="14" s="1"/>
  <c r="X707" i="14" s="1"/>
  <c r="X708" i="14" s="1"/>
  <c r="X709" i="14" s="1"/>
  <c r="X710" i="14" s="1"/>
  <c r="X711" i="14" s="1"/>
  <c r="X712" i="14" s="1"/>
  <c r="X713" i="14" s="1"/>
  <c r="X714" i="14" s="1"/>
  <c r="X715" i="14" s="1"/>
  <c r="X716" i="14" s="1"/>
  <c r="X717" i="14" s="1"/>
  <c r="X718" i="14" s="1"/>
  <c r="X719" i="14" s="1"/>
  <c r="X720" i="14" s="1"/>
  <c r="X721" i="14" s="1"/>
  <c r="X722" i="14" s="1"/>
  <c r="X723" i="14" s="1"/>
  <c r="X724" i="14" s="1"/>
  <c r="X725" i="14" s="1"/>
  <c r="X726" i="14" s="1"/>
  <c r="X727" i="14" s="1"/>
  <c r="X728" i="14" s="1"/>
  <c r="X729" i="14" s="1"/>
  <c r="X730" i="14" s="1"/>
  <c r="X731" i="14" s="1"/>
  <c r="X732" i="14" s="1"/>
  <c r="X733" i="14" s="1"/>
  <c r="X734" i="14" s="1"/>
  <c r="X735" i="14" s="1"/>
  <c r="X736" i="14" s="1"/>
  <c r="X737" i="14" s="1"/>
  <c r="X738" i="14" s="1"/>
  <c r="X739" i="14" s="1"/>
  <c r="X740" i="14" s="1"/>
  <c r="X741" i="14" s="1"/>
  <c r="X742" i="14" s="1"/>
  <c r="X743" i="14" s="1"/>
  <c r="X744" i="14" s="1"/>
  <c r="X745" i="14" s="1"/>
  <c r="X746" i="14" s="1"/>
  <c r="X747" i="14" s="1"/>
  <c r="X748" i="14" s="1"/>
  <c r="X749" i="14" s="1"/>
  <c r="X750" i="14" s="1"/>
  <c r="X751" i="14" s="1"/>
  <c r="X752" i="14" s="1"/>
  <c r="X753" i="14" s="1"/>
  <c r="X754" i="14" s="1"/>
  <c r="X755" i="14" s="1"/>
  <c r="X756" i="14" s="1"/>
  <c r="X757" i="14" s="1"/>
  <c r="X758" i="14" s="1"/>
  <c r="X759" i="14" s="1"/>
  <c r="X760" i="14" s="1"/>
  <c r="X761" i="14" s="1"/>
  <c r="X762" i="14" s="1"/>
  <c r="X763" i="14" s="1"/>
  <c r="X764" i="14" s="1"/>
  <c r="X765" i="14" s="1"/>
  <c r="X766" i="14" s="1"/>
  <c r="X767" i="14" s="1"/>
  <c r="X768" i="14" s="1"/>
  <c r="X769" i="14" s="1"/>
  <c r="X770" i="14" s="1"/>
  <c r="X771" i="14" s="1"/>
  <c r="X772" i="14" s="1"/>
  <c r="X773" i="14" s="1"/>
  <c r="X774" i="14" s="1"/>
  <c r="X775" i="14" s="1"/>
  <c r="X776" i="14" s="1"/>
  <c r="X777" i="14" s="1"/>
  <c r="X778" i="14" s="1"/>
  <c r="X779" i="14" s="1"/>
  <c r="X780" i="14" s="1"/>
  <c r="X781" i="14" s="1"/>
  <c r="X782" i="14" s="1"/>
  <c r="X783" i="14" s="1"/>
  <c r="X784" i="14" s="1"/>
  <c r="X785" i="14" s="1"/>
  <c r="X786" i="14" s="1"/>
  <c r="X787" i="14" s="1"/>
  <c r="X788" i="14" s="1"/>
  <c r="X789" i="14" s="1"/>
  <c r="X790" i="14" s="1"/>
  <c r="X791" i="14" s="1"/>
  <c r="X792" i="14" s="1"/>
  <c r="X793" i="14" s="1"/>
  <c r="X794" i="14" s="1"/>
  <c r="X795" i="14" s="1"/>
  <c r="X796" i="14" s="1"/>
  <c r="X797" i="14" s="1"/>
  <c r="X798" i="14" s="1"/>
  <c r="X799" i="14" s="1"/>
  <c r="X800" i="14" s="1"/>
  <c r="X801" i="14" s="1"/>
  <c r="X802" i="14" s="1"/>
  <c r="X803" i="14" s="1"/>
  <c r="X804" i="14" s="1"/>
  <c r="X805" i="14" s="1"/>
  <c r="X806" i="14" s="1"/>
  <c r="X807" i="14" s="1"/>
  <c r="X808" i="14" s="1"/>
  <c r="X809" i="14" s="1"/>
  <c r="X810" i="14" s="1"/>
  <c r="X811" i="14" s="1"/>
  <c r="X812" i="14" s="1"/>
  <c r="X813" i="14" s="1"/>
  <c r="X814" i="14" s="1"/>
  <c r="X815" i="14" s="1"/>
  <c r="X816" i="14" s="1"/>
  <c r="X817" i="14" s="1"/>
  <c r="X818" i="14" s="1"/>
  <c r="X819" i="14" s="1"/>
  <c r="X820" i="14" s="1"/>
  <c r="X821" i="14" s="1"/>
  <c r="X822" i="14" s="1"/>
  <c r="X823" i="14" s="1"/>
  <c r="X824" i="14" s="1"/>
  <c r="X825" i="14" s="1"/>
  <c r="X826" i="14" s="1"/>
  <c r="X827" i="14" s="1"/>
  <c r="X828" i="14" s="1"/>
  <c r="X829" i="14" s="1"/>
  <c r="X830" i="14" s="1"/>
  <c r="X831" i="14" s="1"/>
  <c r="X832" i="14" s="1"/>
  <c r="X833" i="14" s="1"/>
  <c r="X834" i="14" s="1"/>
  <c r="X835" i="14" s="1"/>
  <c r="X836" i="14" s="1"/>
  <c r="X837" i="14" s="1"/>
  <c r="X838" i="14" s="1"/>
  <c r="X839" i="14" s="1"/>
  <c r="X840" i="14" s="1"/>
  <c r="X841" i="14" s="1"/>
  <c r="X842" i="14" s="1"/>
  <c r="X843" i="14" s="1"/>
  <c r="X844" i="14" s="1"/>
  <c r="X845" i="14" s="1"/>
  <c r="X846" i="14" s="1"/>
  <c r="X847" i="14" s="1"/>
  <c r="X848" i="14" s="1"/>
  <c r="X849" i="14" s="1"/>
  <c r="X850" i="14" s="1"/>
  <c r="X851" i="14" s="1"/>
  <c r="X852" i="14" s="1"/>
  <c r="X853" i="14" s="1"/>
  <c r="X854" i="14" s="1"/>
  <c r="X855" i="14" s="1"/>
  <c r="X856" i="14" s="1"/>
  <c r="X857" i="14" s="1"/>
  <c r="X858" i="14" s="1"/>
  <c r="X859" i="14" s="1"/>
  <c r="X860" i="14" s="1"/>
  <c r="X861" i="14" s="1"/>
  <c r="X862" i="14" s="1"/>
  <c r="X863" i="14" s="1"/>
  <c r="X864" i="14" s="1"/>
  <c r="X865" i="14" s="1"/>
  <c r="X866" i="14" s="1"/>
  <c r="X867" i="14" s="1"/>
  <c r="X868" i="14" s="1"/>
  <c r="X869" i="14" s="1"/>
  <c r="X870" i="14" s="1"/>
  <c r="X871" i="14" s="1"/>
  <c r="X872" i="14" s="1"/>
  <c r="X873" i="14" s="1"/>
  <c r="X874" i="14" s="1"/>
  <c r="X875" i="14" s="1"/>
  <c r="X876" i="14" s="1"/>
  <c r="X877" i="14" s="1"/>
  <c r="X878" i="14" s="1"/>
  <c r="X879" i="14" s="1"/>
  <c r="X880" i="14" s="1"/>
  <c r="X881" i="14" s="1"/>
  <c r="X882" i="14" s="1"/>
  <c r="X883" i="14" s="1"/>
  <c r="X884" i="14" s="1"/>
  <c r="X885" i="14" s="1"/>
  <c r="X886" i="14" s="1"/>
  <c r="X887" i="14" s="1"/>
  <c r="X888" i="14" s="1"/>
  <c r="X889" i="14" s="1"/>
  <c r="X890" i="14" s="1"/>
  <c r="X891" i="14" s="1"/>
  <c r="X892" i="14" s="1"/>
  <c r="X893" i="14" s="1"/>
  <c r="X894" i="14" s="1"/>
  <c r="X895" i="14" s="1"/>
  <c r="X896" i="14" s="1"/>
  <c r="X897" i="14" s="1"/>
  <c r="X898" i="14" s="1"/>
  <c r="X899" i="14" s="1"/>
  <c r="X900" i="14" s="1"/>
  <c r="X901" i="14" s="1"/>
  <c r="X902" i="14" s="1"/>
  <c r="X903" i="14" s="1"/>
  <c r="X904" i="14" s="1"/>
  <c r="X905" i="14" s="1"/>
  <c r="X906" i="14" s="1"/>
  <c r="X907" i="14" s="1"/>
  <c r="X908" i="14" s="1"/>
  <c r="X909" i="14" s="1"/>
  <c r="X910" i="14" s="1"/>
  <c r="X911" i="14" s="1"/>
  <c r="X912" i="14" s="1"/>
  <c r="X913" i="14" s="1"/>
  <c r="X914" i="14" s="1"/>
  <c r="X915" i="14" s="1"/>
  <c r="X916" i="14" s="1"/>
  <c r="X917" i="14" s="1"/>
  <c r="X918" i="14" s="1"/>
  <c r="X919" i="14" s="1"/>
  <c r="X920" i="14" s="1"/>
  <c r="X921" i="14" s="1"/>
  <c r="X922" i="14" s="1"/>
  <c r="X923" i="14" s="1"/>
  <c r="X924" i="14" s="1"/>
  <c r="X925" i="14" s="1"/>
  <c r="X926" i="14" s="1"/>
  <c r="X927" i="14" s="1"/>
  <c r="X928" i="14" s="1"/>
  <c r="X929" i="14" s="1"/>
  <c r="X930" i="14" s="1"/>
  <c r="X931" i="14" s="1"/>
  <c r="X932" i="14" s="1"/>
  <c r="X933" i="14" s="1"/>
  <c r="X934" i="14" s="1"/>
  <c r="X935" i="14" s="1"/>
  <c r="X936" i="14" s="1"/>
  <c r="X937" i="14" s="1"/>
  <c r="X938" i="14" s="1"/>
  <c r="X939" i="14" s="1"/>
  <c r="X940" i="14" s="1"/>
  <c r="X941" i="14" s="1"/>
  <c r="X942" i="14" s="1"/>
  <c r="X943" i="14" s="1"/>
  <c r="X944" i="14" s="1"/>
  <c r="X945" i="14" s="1"/>
  <c r="X946" i="14" s="1"/>
  <c r="X947" i="14" s="1"/>
  <c r="X948" i="14" s="1"/>
  <c r="X949" i="14" s="1"/>
  <c r="X950" i="14" s="1"/>
  <c r="X951" i="14" s="1"/>
  <c r="X952" i="14" s="1"/>
  <c r="X953" i="14" s="1"/>
  <c r="X954" i="14" s="1"/>
  <c r="X955" i="14" s="1"/>
  <c r="X956" i="14" s="1"/>
  <c r="X957" i="14" s="1"/>
  <c r="X958" i="14" s="1"/>
  <c r="X959" i="14" s="1"/>
  <c r="X960" i="14" s="1"/>
  <c r="X961" i="14" s="1"/>
  <c r="X962" i="14" s="1"/>
  <c r="X963" i="14" s="1"/>
  <c r="X964" i="14" s="1"/>
  <c r="X965" i="14" s="1"/>
  <c r="X966" i="14" s="1"/>
  <c r="X967" i="14" s="1"/>
  <c r="X968" i="14" s="1"/>
  <c r="X969" i="14" s="1"/>
  <c r="X970" i="14" s="1"/>
  <c r="X971" i="14" s="1"/>
  <c r="X972" i="14" s="1"/>
  <c r="X973" i="14" s="1"/>
  <c r="X974" i="14" s="1"/>
  <c r="X975" i="14" s="1"/>
  <c r="X976" i="14" s="1"/>
  <c r="X977" i="14" s="1"/>
  <c r="X978" i="14" s="1"/>
  <c r="X979" i="14" s="1"/>
  <c r="X980" i="14" s="1"/>
  <c r="X981" i="14" s="1"/>
  <c r="X982" i="14" s="1"/>
  <c r="X983" i="14" s="1"/>
  <c r="X984" i="14" s="1"/>
  <c r="X985" i="14" s="1"/>
  <c r="X986" i="14" s="1"/>
  <c r="X987" i="14" s="1"/>
  <c r="X988" i="14" s="1"/>
  <c r="X989" i="14" s="1"/>
  <c r="X990" i="14" s="1"/>
  <c r="X991" i="14" s="1"/>
  <c r="X992" i="14" s="1"/>
  <c r="X993" i="14" s="1"/>
  <c r="X994" i="14" s="1"/>
  <c r="X995" i="14" s="1"/>
  <c r="X996" i="14" s="1"/>
  <c r="X997" i="14" s="1"/>
  <c r="X998" i="14" s="1"/>
  <c r="X999" i="14" s="1"/>
  <c r="X1000" i="14" s="1"/>
  <c r="X1001" i="14" s="1"/>
  <c r="X1002" i="14" s="1"/>
  <c r="X1003" i="14" s="1"/>
  <c r="X1004" i="14" s="1"/>
  <c r="X1005" i="14" s="1"/>
  <c r="X1006" i="14" s="1"/>
  <c r="X1007" i="14" s="1"/>
  <c r="X1008" i="14" s="1"/>
  <c r="X1009" i="14" s="1"/>
  <c r="X1010" i="14" s="1"/>
  <c r="X1011" i="14" s="1"/>
  <c r="X1012" i="14" s="1"/>
  <c r="X1013" i="14" s="1"/>
  <c r="X1014" i="14" s="1"/>
  <c r="X1015" i="14" s="1"/>
  <c r="X1016" i="14" s="1"/>
  <c r="X1017" i="14" s="1"/>
  <c r="X1018" i="14" s="1"/>
  <c r="X1019" i="14" s="1"/>
  <c r="X1020" i="14" s="1"/>
  <c r="X1021" i="14" s="1"/>
  <c r="X1022" i="14" s="1"/>
  <c r="X1023" i="14" s="1"/>
  <c r="X1024" i="14" s="1"/>
  <c r="X1025" i="14" s="1"/>
  <c r="X1026" i="14" s="1"/>
  <c r="X1027" i="14" s="1"/>
  <c r="X1028" i="14" s="1"/>
  <c r="X1029" i="14" s="1"/>
  <c r="X1030" i="14" s="1"/>
  <c r="X1031" i="14" s="1"/>
  <c r="X1032" i="14" s="1"/>
  <c r="X1033" i="14" s="1"/>
  <c r="X1034" i="14" s="1"/>
  <c r="X1035" i="14" s="1"/>
  <c r="X1036" i="14" s="1"/>
  <c r="X1037" i="14" s="1"/>
  <c r="X1038" i="14" s="1"/>
  <c r="X1039" i="14" s="1"/>
  <c r="X1040" i="14" s="1"/>
  <c r="X1041" i="14" s="1"/>
  <c r="X1042" i="14" s="1"/>
  <c r="X1043" i="14" s="1"/>
  <c r="X1044" i="14" s="1"/>
  <c r="X1045" i="14" s="1"/>
  <c r="X1046" i="14" s="1"/>
  <c r="X1047" i="14" s="1"/>
  <c r="X1048" i="14" s="1"/>
  <c r="X1049" i="14" s="1"/>
  <c r="X1050" i="14" s="1"/>
  <c r="X1051" i="14" s="1"/>
  <c r="X1052" i="14" s="1"/>
  <c r="X1053" i="14" s="1"/>
  <c r="X1054" i="14" s="1"/>
  <c r="X1055" i="14" s="1"/>
  <c r="X1056" i="14" s="1"/>
  <c r="X1057" i="14" s="1"/>
  <c r="X1058" i="14" s="1"/>
  <c r="X1059" i="14" s="1"/>
  <c r="X1060" i="14" s="1"/>
  <c r="X1061" i="14" s="1"/>
  <c r="X1062" i="14" s="1"/>
  <c r="X1063" i="14" s="1"/>
  <c r="X1064" i="14" s="1"/>
  <c r="X1065" i="14" s="1"/>
  <c r="X1066" i="14" s="1"/>
  <c r="X1067" i="14" s="1"/>
  <c r="X1068" i="14" s="1"/>
  <c r="X1069" i="14" s="1"/>
  <c r="X1070" i="14" s="1"/>
  <c r="X1071" i="14" s="1"/>
  <c r="X1072" i="14" s="1"/>
  <c r="X1073" i="14" s="1"/>
  <c r="X1074" i="14" s="1"/>
  <c r="X1075" i="14" s="1"/>
  <c r="X1076" i="14" s="1"/>
  <c r="X1077" i="14" s="1"/>
  <c r="X1078" i="14" s="1"/>
  <c r="X1079" i="14" s="1"/>
  <c r="X1080" i="14" s="1"/>
  <c r="X1081" i="14" s="1"/>
  <c r="X1082" i="14" s="1"/>
  <c r="X1083" i="14" s="1"/>
  <c r="X1084" i="14" s="1"/>
  <c r="X1085" i="14" s="1"/>
  <c r="X1086" i="14" s="1"/>
  <c r="X1087" i="14" s="1"/>
  <c r="X1088" i="14" s="1"/>
  <c r="X1089" i="14" s="1"/>
  <c r="X1090" i="14" s="1"/>
  <c r="X1091" i="14" s="1"/>
  <c r="X1092" i="14" s="1"/>
  <c r="X1093" i="14" s="1"/>
  <c r="X1094" i="14" s="1"/>
  <c r="X1095" i="14" s="1"/>
  <c r="X1096" i="14" s="1"/>
  <c r="X1097" i="14" s="1"/>
  <c r="X1098" i="14" s="1"/>
  <c r="X1099" i="14" s="1"/>
  <c r="X1100" i="14" s="1"/>
  <c r="X1101" i="14" s="1"/>
  <c r="X1102" i="14" s="1"/>
  <c r="X1103" i="14" s="1"/>
  <c r="X1104" i="14" s="1"/>
  <c r="X1105" i="14" s="1"/>
  <c r="X1106" i="14" s="1"/>
  <c r="X1107" i="14" s="1"/>
  <c r="X1108" i="14" s="1"/>
  <c r="X1109" i="14" s="1"/>
  <c r="X1110" i="14" s="1"/>
  <c r="X1111" i="14" s="1"/>
  <c r="X1112" i="14" s="1"/>
  <c r="X1113" i="14" s="1"/>
  <c r="X1114" i="14" s="1"/>
  <c r="X1115" i="14" s="1"/>
  <c r="X1116" i="14" s="1"/>
  <c r="X1117" i="14" s="1"/>
  <c r="X1118" i="14" s="1"/>
  <c r="X1119" i="14" s="1"/>
  <c r="X1120" i="14" s="1"/>
  <c r="X1121" i="14" s="1"/>
  <c r="X1122" i="14" s="1"/>
  <c r="X1123" i="14" s="1"/>
  <c r="X1124" i="14" s="1"/>
  <c r="X1125" i="14" s="1"/>
  <c r="X1126" i="14" s="1"/>
  <c r="X1127" i="14" s="1"/>
  <c r="X1128" i="14" s="1"/>
  <c r="X1129" i="14" s="1"/>
  <c r="X1130" i="14" s="1"/>
  <c r="X1131" i="14" s="1"/>
  <c r="X1132" i="14" s="1"/>
  <c r="X1133" i="14" s="1"/>
  <c r="X1134" i="14" s="1"/>
  <c r="X1135" i="14" s="1"/>
  <c r="X1136" i="14" s="1"/>
  <c r="X1137" i="14" s="1"/>
  <c r="X1138" i="14" s="1"/>
  <c r="X1139" i="14" s="1"/>
  <c r="X1140" i="14" s="1"/>
  <c r="X1141" i="14" s="1"/>
  <c r="X1142" i="14" s="1"/>
  <c r="X1143" i="14" s="1"/>
  <c r="X1144" i="14" s="1"/>
  <c r="X1145" i="14" s="1"/>
  <c r="X1146" i="14" s="1"/>
  <c r="X1147" i="14" s="1"/>
  <c r="X1148" i="14" s="1"/>
  <c r="X1149" i="14" s="1"/>
  <c r="X1150" i="14" s="1"/>
  <c r="X1151" i="14" s="1"/>
  <c r="X1152" i="14" s="1"/>
  <c r="X1153" i="14" s="1"/>
  <c r="X1154" i="14" s="1"/>
  <c r="X1155" i="14" s="1"/>
  <c r="X1156" i="14" s="1"/>
  <c r="X1157" i="14" s="1"/>
  <c r="X1158" i="14" s="1"/>
  <c r="X1159" i="14" s="1"/>
  <c r="X1160" i="14" s="1"/>
  <c r="X1161" i="14" s="1"/>
  <c r="X1162" i="14" s="1"/>
  <c r="X1163" i="14" s="1"/>
  <c r="X1164" i="14" s="1"/>
  <c r="X1165" i="14" s="1"/>
  <c r="X1166" i="14" s="1"/>
  <c r="X1167" i="14" s="1"/>
  <c r="X1168" i="14" s="1"/>
  <c r="X1169" i="14" s="1"/>
  <c r="X1170" i="14" s="1"/>
  <c r="X1171" i="14" s="1"/>
  <c r="X1172" i="14" s="1"/>
  <c r="X1173" i="14" s="1"/>
  <c r="X1174" i="14" s="1"/>
  <c r="X1175" i="14" s="1"/>
  <c r="X1176" i="14" s="1"/>
  <c r="X1177" i="14" s="1"/>
  <c r="X1178" i="14" s="1"/>
  <c r="X1179" i="14" s="1"/>
  <c r="X1180" i="14" s="1"/>
  <c r="X1181" i="14" s="1"/>
  <c r="X1182" i="14" s="1"/>
  <c r="X1183" i="14" s="1"/>
  <c r="X1184" i="14" s="1"/>
  <c r="X1185" i="14" s="1"/>
  <c r="X1186" i="14" s="1"/>
  <c r="X1187" i="14" s="1"/>
  <c r="X1188" i="14" s="1"/>
  <c r="X1189" i="14" s="1"/>
  <c r="X1190" i="14" s="1"/>
  <c r="X1191" i="14" s="1"/>
  <c r="X1192" i="14" s="1"/>
  <c r="X1193" i="14" s="1"/>
  <c r="X1194" i="14" s="1"/>
  <c r="X1195" i="14" s="1"/>
  <c r="X1196" i="14" s="1"/>
  <c r="X1197" i="14" s="1"/>
  <c r="X1198" i="14" s="1"/>
  <c r="X1199" i="14" s="1"/>
  <c r="X1200" i="14" s="1"/>
  <c r="X1201" i="14" s="1"/>
  <c r="X1202" i="14" s="1"/>
  <c r="X1203" i="14" s="1"/>
  <c r="X1204" i="14" s="1"/>
  <c r="X1205" i="14" s="1"/>
  <c r="X1206" i="14" s="1"/>
  <c r="X1207" i="14" s="1"/>
  <c r="X1208" i="14" s="1"/>
  <c r="X1209" i="14" s="1"/>
  <c r="X1210" i="14" s="1"/>
  <c r="X1211" i="14" s="1"/>
  <c r="X1212" i="14" s="1"/>
  <c r="X1213" i="14" s="1"/>
  <c r="X1214" i="14" s="1"/>
  <c r="X1215" i="14" s="1"/>
  <c r="X1216" i="14" s="1"/>
  <c r="X1217" i="14" s="1"/>
  <c r="X1218" i="14" s="1"/>
  <c r="X1219" i="14" s="1"/>
  <c r="X1220" i="14" s="1"/>
  <c r="X1221" i="14" s="1"/>
  <c r="X1222" i="14" s="1"/>
  <c r="X1223" i="14" s="1"/>
  <c r="X1224" i="14" s="1"/>
  <c r="X1225" i="14" s="1"/>
  <c r="X1226" i="14" s="1"/>
  <c r="X1227" i="14" s="1"/>
  <c r="X1228" i="14" s="1"/>
  <c r="X1229" i="14" s="1"/>
  <c r="X1230" i="14" s="1"/>
  <c r="X1231" i="14" s="1"/>
  <c r="X1232" i="14" s="1"/>
  <c r="X1233" i="14" s="1"/>
  <c r="X1234" i="14" s="1"/>
  <c r="X1235" i="14" s="1"/>
  <c r="X1236" i="14" s="1"/>
  <c r="X1237" i="14" s="1"/>
  <c r="X1238" i="14" s="1"/>
  <c r="X1239" i="14" s="1"/>
  <c r="X1240" i="14" s="1"/>
  <c r="X1241" i="14" s="1"/>
  <c r="X1242" i="14" s="1"/>
  <c r="X1243" i="14" s="1"/>
  <c r="X1244" i="14" s="1"/>
  <c r="W2" i="14"/>
  <c r="W3" i="14" s="1"/>
  <c r="W4" i="14" s="1"/>
  <c r="W5" i="14" s="1"/>
  <c r="W6" i="14" s="1"/>
  <c r="W7" i="14" s="1"/>
  <c r="W8" i="14" s="1"/>
  <c r="W9" i="14" s="1"/>
  <c r="W10" i="14" s="1"/>
  <c r="W11" i="14" s="1"/>
  <c r="W12" i="14" s="1"/>
  <c r="W13" i="14" s="1"/>
  <c r="W14" i="14" s="1"/>
  <c r="W15" i="14" s="1"/>
  <c r="W16" i="14" s="1"/>
  <c r="W17" i="14" s="1"/>
  <c r="W18" i="14" s="1"/>
  <c r="W19" i="14" s="1"/>
  <c r="W20" i="14" s="1"/>
  <c r="W21" i="14" s="1"/>
  <c r="W22" i="14" s="1"/>
  <c r="W23" i="14" s="1"/>
  <c r="W24" i="14" s="1"/>
  <c r="W25" i="14" s="1"/>
  <c r="W26" i="14" s="1"/>
  <c r="W27" i="14" s="1"/>
  <c r="W28" i="14" s="1"/>
  <c r="W29" i="14" s="1"/>
  <c r="W30" i="14" s="1"/>
  <c r="W31" i="14" s="1"/>
  <c r="W32" i="14" s="1"/>
  <c r="W33" i="14" s="1"/>
  <c r="W34" i="14" s="1"/>
  <c r="W35" i="14" s="1"/>
  <c r="W36" i="14" s="1"/>
  <c r="W37" i="14" s="1"/>
  <c r="W38" i="14" s="1"/>
  <c r="W39" i="14" s="1"/>
  <c r="W40" i="14" s="1"/>
  <c r="W41" i="14" s="1"/>
  <c r="W42" i="14" s="1"/>
  <c r="W43" i="14" s="1"/>
  <c r="W44" i="14" s="1"/>
  <c r="W45" i="14" s="1"/>
  <c r="W46" i="14" s="1"/>
  <c r="W47" i="14" s="1"/>
  <c r="W48" i="14" s="1"/>
  <c r="W49" i="14" s="1"/>
  <c r="W50" i="14" s="1"/>
  <c r="W51" i="14" s="1"/>
  <c r="W52" i="14" s="1"/>
  <c r="W53" i="14" s="1"/>
  <c r="W54" i="14" s="1"/>
  <c r="W55" i="14" s="1"/>
  <c r="W56" i="14" s="1"/>
  <c r="W57" i="14" s="1"/>
  <c r="W58" i="14" s="1"/>
  <c r="W59" i="14" s="1"/>
  <c r="W60" i="14" s="1"/>
  <c r="W61" i="14" s="1"/>
  <c r="W62" i="14" s="1"/>
  <c r="W63" i="14" s="1"/>
  <c r="W64" i="14" s="1"/>
  <c r="W65" i="14" s="1"/>
  <c r="W66" i="14" s="1"/>
  <c r="W67" i="14" s="1"/>
  <c r="W68" i="14" s="1"/>
  <c r="W69" i="14" s="1"/>
  <c r="W70" i="14" s="1"/>
  <c r="W71" i="14" s="1"/>
  <c r="W72" i="14" s="1"/>
  <c r="W73" i="14" s="1"/>
  <c r="W74" i="14" s="1"/>
  <c r="W75" i="14" s="1"/>
  <c r="W76" i="14" s="1"/>
  <c r="W77" i="14" s="1"/>
  <c r="W78" i="14" s="1"/>
  <c r="W79" i="14" s="1"/>
  <c r="W80" i="14" s="1"/>
  <c r="W81" i="14" s="1"/>
  <c r="W82" i="14" s="1"/>
  <c r="W83" i="14" s="1"/>
  <c r="W84" i="14" s="1"/>
  <c r="W85" i="14" s="1"/>
  <c r="W86" i="14" s="1"/>
  <c r="W87" i="14" s="1"/>
  <c r="W88" i="14" s="1"/>
  <c r="W89" i="14" s="1"/>
  <c r="W90" i="14" s="1"/>
  <c r="W91" i="14" s="1"/>
  <c r="W92" i="14" s="1"/>
  <c r="W93" i="14" s="1"/>
  <c r="W94" i="14" s="1"/>
  <c r="W95" i="14" s="1"/>
  <c r="W96" i="14" s="1"/>
  <c r="W97" i="14" s="1"/>
  <c r="W98" i="14" s="1"/>
  <c r="W99" i="14" s="1"/>
  <c r="W100" i="14" s="1"/>
  <c r="W101" i="14" s="1"/>
  <c r="W102" i="14" s="1"/>
  <c r="W103" i="14" s="1"/>
  <c r="W104" i="14" s="1"/>
  <c r="W105" i="14" s="1"/>
  <c r="W106" i="14" s="1"/>
  <c r="W107" i="14" s="1"/>
  <c r="W108" i="14" s="1"/>
  <c r="W109" i="14" s="1"/>
  <c r="W110" i="14" s="1"/>
  <c r="W111" i="14" s="1"/>
  <c r="W112" i="14" s="1"/>
  <c r="W113" i="14" s="1"/>
  <c r="W114" i="14" s="1"/>
  <c r="W115" i="14" s="1"/>
  <c r="W116" i="14" s="1"/>
  <c r="W117" i="14" s="1"/>
  <c r="W118" i="14" s="1"/>
  <c r="W119" i="14" s="1"/>
  <c r="W120" i="14" s="1"/>
  <c r="W121" i="14" s="1"/>
  <c r="W122" i="14" s="1"/>
  <c r="W123" i="14" s="1"/>
  <c r="W124" i="14" s="1"/>
  <c r="W125" i="14" s="1"/>
  <c r="W126" i="14" s="1"/>
  <c r="W127" i="14" s="1"/>
  <c r="W128" i="14" s="1"/>
  <c r="W129" i="14" s="1"/>
  <c r="W130" i="14" s="1"/>
  <c r="W131" i="14" s="1"/>
  <c r="W132" i="14" s="1"/>
  <c r="W133" i="14" s="1"/>
  <c r="W134" i="14" s="1"/>
  <c r="W135" i="14" s="1"/>
  <c r="W136" i="14" s="1"/>
  <c r="W137" i="14" s="1"/>
  <c r="W138" i="14" s="1"/>
  <c r="W139" i="14" s="1"/>
  <c r="W140" i="14" s="1"/>
  <c r="W141" i="14" s="1"/>
  <c r="W142" i="14" s="1"/>
  <c r="W143" i="14" s="1"/>
  <c r="W144" i="14" s="1"/>
  <c r="W145" i="14" s="1"/>
  <c r="W146" i="14" s="1"/>
  <c r="W147" i="14" s="1"/>
  <c r="W148" i="14" s="1"/>
  <c r="W149" i="14" s="1"/>
  <c r="W150" i="14" s="1"/>
  <c r="W151" i="14" s="1"/>
  <c r="W152" i="14" s="1"/>
  <c r="W153" i="14" s="1"/>
  <c r="W154" i="14" s="1"/>
  <c r="W155" i="14" s="1"/>
  <c r="W156" i="14" s="1"/>
  <c r="W157" i="14" s="1"/>
  <c r="W158" i="14" s="1"/>
  <c r="W159" i="14" s="1"/>
  <c r="W160" i="14" s="1"/>
  <c r="W161" i="14" s="1"/>
  <c r="W162" i="14" s="1"/>
  <c r="W163" i="14" s="1"/>
  <c r="W164" i="14" s="1"/>
  <c r="W165" i="14" s="1"/>
  <c r="W166" i="14" s="1"/>
  <c r="W167" i="14" s="1"/>
  <c r="W168" i="14" s="1"/>
  <c r="W169" i="14" s="1"/>
  <c r="W170" i="14" s="1"/>
  <c r="W171" i="14" s="1"/>
  <c r="W172" i="14" s="1"/>
  <c r="W173" i="14" s="1"/>
  <c r="W174" i="14" s="1"/>
  <c r="W175" i="14" s="1"/>
  <c r="W176" i="14" s="1"/>
  <c r="W177" i="14" s="1"/>
  <c r="W178" i="14" s="1"/>
  <c r="W179" i="14" s="1"/>
  <c r="W180" i="14" s="1"/>
  <c r="W181" i="14" s="1"/>
  <c r="W182" i="14" s="1"/>
  <c r="W183" i="14" s="1"/>
  <c r="W184" i="14" s="1"/>
  <c r="W185" i="14" s="1"/>
  <c r="W186" i="14" s="1"/>
  <c r="W187" i="14" s="1"/>
  <c r="W188" i="14" s="1"/>
  <c r="W189" i="14" s="1"/>
  <c r="W190" i="14" s="1"/>
  <c r="W191" i="14" s="1"/>
  <c r="W192" i="14" s="1"/>
  <c r="W193" i="14" s="1"/>
  <c r="W194" i="14" s="1"/>
  <c r="W195" i="14" s="1"/>
  <c r="W196" i="14" s="1"/>
  <c r="W197" i="14" s="1"/>
  <c r="W198" i="14" s="1"/>
  <c r="W199" i="14" s="1"/>
  <c r="W200" i="14" s="1"/>
  <c r="W201" i="14" s="1"/>
  <c r="W202" i="14" s="1"/>
  <c r="W203" i="14" s="1"/>
  <c r="W204" i="14" s="1"/>
  <c r="W205" i="14" s="1"/>
  <c r="W206" i="14" s="1"/>
  <c r="W207" i="14" s="1"/>
  <c r="W208" i="14" s="1"/>
  <c r="W209" i="14" s="1"/>
  <c r="W210" i="14" s="1"/>
  <c r="W211" i="14" s="1"/>
  <c r="W212" i="14" s="1"/>
  <c r="W213" i="14" s="1"/>
  <c r="W214" i="14" s="1"/>
  <c r="W215" i="14" s="1"/>
  <c r="W216" i="14" s="1"/>
  <c r="W217" i="14" s="1"/>
  <c r="W218" i="14" s="1"/>
  <c r="W219" i="14" s="1"/>
  <c r="W220" i="14" s="1"/>
  <c r="W221" i="14" s="1"/>
  <c r="W222" i="14" s="1"/>
  <c r="W223" i="14" s="1"/>
  <c r="W224" i="14" s="1"/>
  <c r="W225" i="14" s="1"/>
  <c r="W226" i="14" s="1"/>
  <c r="W227" i="14" s="1"/>
  <c r="W228" i="14" s="1"/>
  <c r="W229" i="14" s="1"/>
  <c r="W230" i="14" s="1"/>
  <c r="W231" i="14" s="1"/>
  <c r="W232" i="14" s="1"/>
  <c r="W233" i="14" s="1"/>
  <c r="W234" i="14" s="1"/>
  <c r="W235" i="14" s="1"/>
  <c r="W236" i="14" s="1"/>
  <c r="W237" i="14" s="1"/>
  <c r="W238" i="14" s="1"/>
  <c r="W239" i="14" s="1"/>
  <c r="W240" i="14" s="1"/>
  <c r="W241" i="14" s="1"/>
  <c r="W242" i="14" s="1"/>
  <c r="W243" i="14" s="1"/>
  <c r="W244" i="14" s="1"/>
  <c r="W245" i="14" s="1"/>
  <c r="W246" i="14" s="1"/>
  <c r="W247" i="14" s="1"/>
  <c r="W248" i="14" s="1"/>
  <c r="W249" i="14" s="1"/>
  <c r="W250" i="14" s="1"/>
  <c r="W251" i="14" s="1"/>
  <c r="W252" i="14" s="1"/>
  <c r="W253" i="14" s="1"/>
  <c r="W254" i="14" s="1"/>
  <c r="W255" i="14" s="1"/>
  <c r="W256" i="14" s="1"/>
  <c r="W257" i="14" s="1"/>
  <c r="W258" i="14" s="1"/>
  <c r="W259" i="14" s="1"/>
  <c r="W260" i="14" s="1"/>
  <c r="W261" i="14" s="1"/>
  <c r="W262" i="14" s="1"/>
  <c r="W263" i="14" s="1"/>
  <c r="W264" i="14" s="1"/>
  <c r="W265" i="14" s="1"/>
  <c r="W266" i="14" s="1"/>
  <c r="W267" i="14" s="1"/>
  <c r="W268" i="14" s="1"/>
  <c r="W269" i="14" s="1"/>
  <c r="W270" i="14" s="1"/>
  <c r="W271" i="14" s="1"/>
  <c r="W272" i="14" s="1"/>
  <c r="W273" i="14" s="1"/>
  <c r="W274" i="14" s="1"/>
  <c r="W275" i="14" s="1"/>
  <c r="W276" i="14" s="1"/>
  <c r="W277" i="14" s="1"/>
  <c r="W278" i="14" s="1"/>
  <c r="W279" i="14" s="1"/>
  <c r="W280" i="14" s="1"/>
  <c r="W281" i="14" s="1"/>
  <c r="W282" i="14" s="1"/>
  <c r="W283" i="14" s="1"/>
  <c r="W284" i="14" s="1"/>
  <c r="W285" i="14" s="1"/>
  <c r="W286" i="14" s="1"/>
  <c r="W287" i="14" s="1"/>
  <c r="W288" i="14" s="1"/>
  <c r="W289" i="14" s="1"/>
  <c r="W290" i="14" s="1"/>
  <c r="W291" i="14" s="1"/>
  <c r="W292" i="14" s="1"/>
  <c r="W293" i="14" s="1"/>
  <c r="W294" i="14" s="1"/>
  <c r="W295" i="14" s="1"/>
  <c r="W296" i="14" s="1"/>
  <c r="W297" i="14" s="1"/>
  <c r="W298" i="14" s="1"/>
  <c r="W299" i="14" s="1"/>
  <c r="W300" i="14" s="1"/>
  <c r="W301" i="14" s="1"/>
  <c r="W302" i="14" s="1"/>
  <c r="W303" i="14" s="1"/>
  <c r="W304" i="14" s="1"/>
  <c r="W305" i="14" s="1"/>
  <c r="W306" i="14" s="1"/>
  <c r="W307" i="14" s="1"/>
  <c r="W308" i="14" s="1"/>
  <c r="W309" i="14" s="1"/>
  <c r="W310" i="14" s="1"/>
  <c r="W311" i="14" s="1"/>
  <c r="W312" i="14" s="1"/>
  <c r="W313" i="14" s="1"/>
  <c r="W314" i="14" s="1"/>
  <c r="W315" i="14" s="1"/>
  <c r="W316" i="14" s="1"/>
  <c r="W317" i="14" s="1"/>
  <c r="W318" i="14" s="1"/>
  <c r="W319" i="14" s="1"/>
  <c r="W320" i="14" s="1"/>
  <c r="W321" i="14" s="1"/>
  <c r="W322" i="14" s="1"/>
  <c r="W323" i="14" s="1"/>
  <c r="W324" i="14" s="1"/>
  <c r="W325" i="14" s="1"/>
  <c r="W326" i="14" s="1"/>
  <c r="W327" i="14" s="1"/>
  <c r="W328" i="14" s="1"/>
  <c r="W329" i="14" s="1"/>
  <c r="W330" i="14" s="1"/>
  <c r="W331" i="14" s="1"/>
  <c r="W332" i="14" s="1"/>
  <c r="W333" i="14" s="1"/>
  <c r="W334" i="14" s="1"/>
  <c r="W335" i="14" s="1"/>
  <c r="W336" i="14" s="1"/>
  <c r="W337" i="14" s="1"/>
  <c r="W338" i="14" s="1"/>
  <c r="W339" i="14" s="1"/>
  <c r="W340" i="14" s="1"/>
  <c r="W341" i="14" s="1"/>
  <c r="W342" i="14" s="1"/>
  <c r="W343" i="14" s="1"/>
  <c r="W344" i="14" s="1"/>
  <c r="W345" i="14" s="1"/>
  <c r="W346" i="14" s="1"/>
  <c r="W347" i="14" s="1"/>
  <c r="W348" i="14" s="1"/>
  <c r="W349" i="14" s="1"/>
  <c r="W350" i="14" s="1"/>
  <c r="W351" i="14" s="1"/>
  <c r="W352" i="14" s="1"/>
  <c r="W353" i="14" s="1"/>
  <c r="W354" i="14" s="1"/>
  <c r="W355" i="14" s="1"/>
  <c r="W356" i="14" s="1"/>
  <c r="W357" i="14" s="1"/>
  <c r="W358" i="14" s="1"/>
  <c r="W359" i="14" s="1"/>
  <c r="W360" i="14" s="1"/>
  <c r="W361" i="14" s="1"/>
  <c r="W362" i="14" s="1"/>
  <c r="W363" i="14" s="1"/>
  <c r="W364" i="14" s="1"/>
  <c r="W365" i="14" s="1"/>
  <c r="W366" i="14" s="1"/>
  <c r="W367" i="14" s="1"/>
  <c r="W368" i="14" s="1"/>
  <c r="W369" i="14" s="1"/>
  <c r="W370" i="14" s="1"/>
  <c r="W371" i="14" s="1"/>
  <c r="W372" i="14" s="1"/>
  <c r="W373" i="14" s="1"/>
  <c r="W374" i="14" s="1"/>
  <c r="W375" i="14" s="1"/>
  <c r="W376" i="14" s="1"/>
  <c r="W377" i="14" s="1"/>
  <c r="W378" i="14" s="1"/>
  <c r="W379" i="14" s="1"/>
  <c r="W380" i="14" s="1"/>
  <c r="W381" i="14" s="1"/>
  <c r="W382" i="14" s="1"/>
  <c r="W383" i="14" s="1"/>
  <c r="W384" i="14" s="1"/>
  <c r="W385" i="14" s="1"/>
  <c r="W386" i="14" s="1"/>
  <c r="W387" i="14" s="1"/>
  <c r="W388" i="14" s="1"/>
  <c r="W389" i="14" s="1"/>
  <c r="W390" i="14" s="1"/>
  <c r="W391" i="14" s="1"/>
  <c r="W392" i="14" s="1"/>
  <c r="W393" i="14" s="1"/>
  <c r="W394" i="14" s="1"/>
  <c r="W395" i="14" s="1"/>
  <c r="W396" i="14" s="1"/>
  <c r="W397" i="14" s="1"/>
  <c r="W398" i="14" s="1"/>
  <c r="W399" i="14" s="1"/>
  <c r="W400" i="14" s="1"/>
  <c r="W401" i="14" s="1"/>
  <c r="W402" i="14" s="1"/>
  <c r="W403" i="14" s="1"/>
  <c r="W404" i="14" s="1"/>
  <c r="W405" i="14" s="1"/>
  <c r="W406" i="14" s="1"/>
  <c r="W407" i="14" s="1"/>
  <c r="W408" i="14" s="1"/>
  <c r="W409" i="14" s="1"/>
  <c r="W410" i="14" s="1"/>
  <c r="W411" i="14" s="1"/>
  <c r="W412" i="14" s="1"/>
  <c r="W413" i="14" s="1"/>
  <c r="W414" i="14" s="1"/>
  <c r="W415" i="14" s="1"/>
  <c r="W416" i="14" s="1"/>
  <c r="W417" i="14" s="1"/>
  <c r="W418" i="14" s="1"/>
  <c r="W419" i="14" s="1"/>
  <c r="W420" i="14" s="1"/>
  <c r="W421" i="14" s="1"/>
  <c r="W422" i="14" s="1"/>
  <c r="W423" i="14" s="1"/>
  <c r="W424" i="14" s="1"/>
  <c r="W425" i="14" s="1"/>
  <c r="W426" i="14" s="1"/>
  <c r="W427" i="14" s="1"/>
  <c r="W428" i="14" s="1"/>
  <c r="W429" i="14" s="1"/>
  <c r="W430" i="14" s="1"/>
  <c r="W431" i="14" s="1"/>
  <c r="W432" i="14" s="1"/>
  <c r="W433" i="14" s="1"/>
  <c r="W434" i="14" s="1"/>
  <c r="W435" i="14" s="1"/>
  <c r="W436" i="14" s="1"/>
  <c r="W437" i="14" s="1"/>
  <c r="W438" i="14" s="1"/>
  <c r="W439" i="14" s="1"/>
  <c r="W440" i="14" s="1"/>
  <c r="W441" i="14" s="1"/>
  <c r="W442" i="14" s="1"/>
  <c r="W443" i="14" s="1"/>
  <c r="W444" i="14" s="1"/>
  <c r="W445" i="14" s="1"/>
  <c r="W446" i="14" s="1"/>
  <c r="W447" i="14" s="1"/>
  <c r="W448" i="14" s="1"/>
  <c r="W449" i="14" s="1"/>
  <c r="W450" i="14" s="1"/>
  <c r="W451" i="14" s="1"/>
  <c r="W452" i="14" s="1"/>
  <c r="W453" i="14" s="1"/>
  <c r="W454" i="14" s="1"/>
  <c r="W455" i="14" s="1"/>
  <c r="W456" i="14" s="1"/>
  <c r="W457" i="14" s="1"/>
  <c r="W458" i="14" s="1"/>
  <c r="W459" i="14" s="1"/>
  <c r="W460" i="14" s="1"/>
  <c r="W461" i="14" s="1"/>
  <c r="W462" i="14" s="1"/>
  <c r="W463" i="14" s="1"/>
  <c r="W464" i="14" s="1"/>
  <c r="W465" i="14" s="1"/>
  <c r="W466" i="14" s="1"/>
  <c r="W467" i="14" s="1"/>
  <c r="W468" i="14" s="1"/>
  <c r="W469" i="14" s="1"/>
  <c r="W470" i="14" s="1"/>
  <c r="W471" i="14" s="1"/>
  <c r="W472" i="14" s="1"/>
  <c r="W473" i="14" s="1"/>
  <c r="W474" i="14" s="1"/>
  <c r="W475" i="14" s="1"/>
  <c r="W476" i="14" s="1"/>
  <c r="W477" i="14" s="1"/>
  <c r="W478" i="14" s="1"/>
  <c r="W479" i="14" s="1"/>
  <c r="W480" i="14" s="1"/>
  <c r="W481" i="14" s="1"/>
  <c r="W482" i="14" s="1"/>
  <c r="W483" i="14" s="1"/>
  <c r="W484" i="14" s="1"/>
  <c r="W485" i="14" s="1"/>
  <c r="W486" i="14" s="1"/>
  <c r="W487" i="14" s="1"/>
  <c r="W488" i="14" s="1"/>
  <c r="W489" i="14" s="1"/>
  <c r="W490" i="14" s="1"/>
  <c r="W491" i="14" s="1"/>
  <c r="W492" i="14" s="1"/>
  <c r="W493" i="14" s="1"/>
  <c r="W494" i="14" s="1"/>
  <c r="W495" i="14" s="1"/>
  <c r="W496" i="14" s="1"/>
  <c r="W497" i="14" s="1"/>
  <c r="W498" i="14" s="1"/>
  <c r="W499" i="14" s="1"/>
  <c r="W500" i="14" s="1"/>
  <c r="W501" i="14" s="1"/>
  <c r="W502" i="14" s="1"/>
  <c r="W503" i="14" s="1"/>
  <c r="W504" i="14" s="1"/>
  <c r="W505" i="14" s="1"/>
  <c r="W506" i="14" s="1"/>
  <c r="W507" i="14" s="1"/>
  <c r="W508" i="14" s="1"/>
  <c r="W509" i="14" s="1"/>
  <c r="W510" i="14" s="1"/>
  <c r="W511" i="14" s="1"/>
  <c r="W512" i="14" s="1"/>
  <c r="W513" i="14" s="1"/>
  <c r="W514" i="14" s="1"/>
  <c r="W515" i="14" s="1"/>
  <c r="W516" i="14" s="1"/>
  <c r="W517" i="14" s="1"/>
  <c r="W518" i="14" s="1"/>
  <c r="W519" i="14" s="1"/>
  <c r="W520" i="14" s="1"/>
  <c r="W521" i="14" s="1"/>
  <c r="W522" i="14" s="1"/>
  <c r="W523" i="14" s="1"/>
  <c r="W524" i="14" s="1"/>
  <c r="W525" i="14" s="1"/>
  <c r="W526" i="14" s="1"/>
  <c r="W527" i="14" s="1"/>
  <c r="W528" i="14" s="1"/>
  <c r="W529" i="14" s="1"/>
  <c r="W530" i="14" s="1"/>
  <c r="W531" i="14" s="1"/>
  <c r="W532" i="14" s="1"/>
  <c r="W533" i="14" s="1"/>
  <c r="W534" i="14" s="1"/>
  <c r="W535" i="14" s="1"/>
  <c r="W536" i="14" s="1"/>
  <c r="W537" i="14" s="1"/>
  <c r="W538" i="14" s="1"/>
  <c r="W539" i="14" s="1"/>
  <c r="W540" i="14" s="1"/>
  <c r="W541" i="14" s="1"/>
  <c r="W542" i="14" s="1"/>
  <c r="W543" i="14" s="1"/>
  <c r="W544" i="14" s="1"/>
  <c r="W545" i="14" s="1"/>
  <c r="W546" i="14" s="1"/>
  <c r="W547" i="14" s="1"/>
  <c r="W548" i="14" s="1"/>
  <c r="W549" i="14" s="1"/>
  <c r="W550" i="14" s="1"/>
  <c r="W551" i="14" s="1"/>
  <c r="W552" i="14" s="1"/>
  <c r="W553" i="14" s="1"/>
  <c r="W554" i="14" s="1"/>
  <c r="W555" i="14" s="1"/>
  <c r="W556" i="14" s="1"/>
  <c r="W557" i="14" s="1"/>
  <c r="W558" i="14" s="1"/>
  <c r="W559" i="14" s="1"/>
  <c r="W560" i="14" s="1"/>
  <c r="W561" i="14" s="1"/>
  <c r="W562" i="14" s="1"/>
  <c r="W563" i="14" s="1"/>
  <c r="W564" i="14" s="1"/>
  <c r="W565" i="14" s="1"/>
  <c r="W566" i="14" s="1"/>
  <c r="W567" i="14" s="1"/>
  <c r="W568" i="14" s="1"/>
  <c r="W569" i="14" s="1"/>
  <c r="W570" i="14" s="1"/>
  <c r="W571" i="14" s="1"/>
  <c r="W572" i="14" s="1"/>
  <c r="W573" i="14" s="1"/>
  <c r="W574" i="14" s="1"/>
  <c r="W575" i="14" s="1"/>
  <c r="W576" i="14" s="1"/>
  <c r="W577" i="14" s="1"/>
  <c r="W578" i="14" s="1"/>
  <c r="W579" i="14" s="1"/>
  <c r="W580" i="14" s="1"/>
  <c r="W581" i="14" s="1"/>
  <c r="W582" i="14" s="1"/>
  <c r="W583" i="14" s="1"/>
  <c r="W584" i="14" s="1"/>
  <c r="W585" i="14" s="1"/>
  <c r="W586" i="14" s="1"/>
  <c r="W587" i="14" s="1"/>
  <c r="W588" i="14" s="1"/>
  <c r="W589" i="14" s="1"/>
  <c r="W590" i="14" s="1"/>
  <c r="W591" i="14" s="1"/>
  <c r="W592" i="14" s="1"/>
  <c r="W593" i="14" s="1"/>
  <c r="W594" i="14" s="1"/>
  <c r="W595" i="14" s="1"/>
  <c r="W596" i="14" s="1"/>
  <c r="W597" i="14" s="1"/>
  <c r="W598" i="14" s="1"/>
  <c r="W599" i="14" s="1"/>
  <c r="W600" i="14" s="1"/>
  <c r="W601" i="14" s="1"/>
  <c r="W602" i="14" s="1"/>
  <c r="W603" i="14" s="1"/>
  <c r="W604" i="14" s="1"/>
  <c r="W605" i="14" s="1"/>
  <c r="W606" i="14" s="1"/>
  <c r="W607" i="14" s="1"/>
  <c r="W608" i="14" s="1"/>
  <c r="W609" i="14" s="1"/>
  <c r="W610" i="14" s="1"/>
  <c r="W611" i="14" s="1"/>
  <c r="W612" i="14" s="1"/>
  <c r="W613" i="14" s="1"/>
  <c r="W614" i="14" s="1"/>
  <c r="W615" i="14" s="1"/>
  <c r="W616" i="14" s="1"/>
  <c r="W617" i="14" s="1"/>
  <c r="W618" i="14" s="1"/>
  <c r="W619" i="14" s="1"/>
  <c r="W620" i="14" s="1"/>
  <c r="W621" i="14" s="1"/>
  <c r="W622" i="14" s="1"/>
  <c r="W623" i="14" s="1"/>
  <c r="W624" i="14" s="1"/>
  <c r="W625" i="14" s="1"/>
  <c r="W626" i="14" s="1"/>
  <c r="W627" i="14" s="1"/>
  <c r="W628" i="14" s="1"/>
  <c r="W629" i="14" s="1"/>
  <c r="W630" i="14" s="1"/>
  <c r="W631" i="14" s="1"/>
  <c r="W632" i="14" s="1"/>
  <c r="W633" i="14" s="1"/>
  <c r="W634" i="14" s="1"/>
  <c r="W635" i="14" s="1"/>
  <c r="W636" i="14" s="1"/>
  <c r="W637" i="14" s="1"/>
  <c r="W638" i="14" s="1"/>
  <c r="W639" i="14" s="1"/>
  <c r="W640" i="14" s="1"/>
  <c r="W641" i="14" s="1"/>
  <c r="W642" i="14" s="1"/>
  <c r="W643" i="14" s="1"/>
  <c r="W644" i="14" s="1"/>
  <c r="W645" i="14" s="1"/>
  <c r="W646" i="14" s="1"/>
  <c r="W647" i="14" s="1"/>
  <c r="W648" i="14" s="1"/>
  <c r="W649" i="14" s="1"/>
  <c r="W650" i="14" s="1"/>
  <c r="W651" i="14" s="1"/>
  <c r="W652" i="14" s="1"/>
  <c r="W653" i="14" s="1"/>
  <c r="W654" i="14" s="1"/>
  <c r="W655" i="14" s="1"/>
  <c r="W656" i="14" s="1"/>
  <c r="W657" i="14" s="1"/>
  <c r="W658" i="14" s="1"/>
  <c r="W659" i="14" s="1"/>
  <c r="W660" i="14" s="1"/>
  <c r="W661" i="14" s="1"/>
  <c r="W662" i="14" s="1"/>
  <c r="W663" i="14" s="1"/>
  <c r="W664" i="14" s="1"/>
  <c r="W665" i="14" s="1"/>
  <c r="W666" i="14" s="1"/>
  <c r="W667" i="14" s="1"/>
  <c r="W668" i="14" s="1"/>
  <c r="W669" i="14" s="1"/>
  <c r="W670" i="14" s="1"/>
  <c r="W671" i="14" s="1"/>
  <c r="W672" i="14" s="1"/>
  <c r="W673" i="14" s="1"/>
  <c r="W674" i="14" s="1"/>
  <c r="W675" i="14" s="1"/>
  <c r="W676" i="14" s="1"/>
  <c r="W677" i="14" s="1"/>
  <c r="W678" i="14" s="1"/>
  <c r="W679" i="14" s="1"/>
  <c r="W680" i="14" s="1"/>
  <c r="W681" i="14" s="1"/>
  <c r="W682" i="14" s="1"/>
  <c r="W683" i="14" s="1"/>
  <c r="W684" i="14" s="1"/>
  <c r="W685" i="14" s="1"/>
  <c r="W686" i="14" s="1"/>
  <c r="W687" i="14" s="1"/>
  <c r="W688" i="14" s="1"/>
  <c r="W689" i="14" s="1"/>
  <c r="W690" i="14" s="1"/>
  <c r="W691" i="14" s="1"/>
  <c r="W692" i="14" s="1"/>
  <c r="W693" i="14" s="1"/>
  <c r="W694" i="14" s="1"/>
  <c r="W695" i="14" s="1"/>
  <c r="W696" i="14" s="1"/>
  <c r="W697" i="14" s="1"/>
  <c r="W698" i="14" s="1"/>
  <c r="W699" i="14" s="1"/>
  <c r="W700" i="14" s="1"/>
  <c r="W701" i="14" s="1"/>
  <c r="W702" i="14" s="1"/>
  <c r="W703" i="14" s="1"/>
  <c r="W704" i="14" s="1"/>
  <c r="W705" i="14" s="1"/>
  <c r="W706" i="14" s="1"/>
  <c r="W707" i="14" s="1"/>
  <c r="W708" i="14" s="1"/>
  <c r="W709" i="14" s="1"/>
  <c r="W710" i="14" s="1"/>
  <c r="W711" i="14" s="1"/>
  <c r="W712" i="14" s="1"/>
  <c r="W713" i="14" s="1"/>
  <c r="W714" i="14" s="1"/>
  <c r="W715" i="14" s="1"/>
  <c r="W716" i="14" s="1"/>
  <c r="W717" i="14" s="1"/>
  <c r="W718" i="14" s="1"/>
  <c r="W719" i="14" s="1"/>
  <c r="W720" i="14" s="1"/>
  <c r="W721" i="14" s="1"/>
  <c r="W722" i="14" s="1"/>
  <c r="W723" i="14" s="1"/>
  <c r="W724" i="14" s="1"/>
  <c r="W725" i="14" s="1"/>
  <c r="W726" i="14" s="1"/>
  <c r="W727" i="14" s="1"/>
  <c r="W728" i="14" s="1"/>
  <c r="W729" i="14" s="1"/>
  <c r="W730" i="14" s="1"/>
  <c r="W731" i="14" s="1"/>
  <c r="W732" i="14" s="1"/>
  <c r="W733" i="14" s="1"/>
  <c r="W734" i="14" s="1"/>
  <c r="W735" i="14" s="1"/>
  <c r="W736" i="14" s="1"/>
  <c r="W737" i="14" s="1"/>
  <c r="W738" i="14" s="1"/>
  <c r="W739" i="14" s="1"/>
  <c r="W740" i="14" s="1"/>
  <c r="W741" i="14" s="1"/>
  <c r="W742" i="14" s="1"/>
  <c r="W743" i="14" s="1"/>
  <c r="W744" i="14" s="1"/>
  <c r="W745" i="14" s="1"/>
  <c r="W746" i="14" s="1"/>
  <c r="W747" i="14" s="1"/>
  <c r="W748" i="14" s="1"/>
  <c r="W749" i="14" s="1"/>
  <c r="W750" i="14" s="1"/>
  <c r="W751" i="14" s="1"/>
  <c r="W752" i="14" s="1"/>
  <c r="W753" i="14" s="1"/>
  <c r="W754" i="14" s="1"/>
  <c r="W755" i="14" s="1"/>
  <c r="W756" i="14" s="1"/>
  <c r="W757" i="14" s="1"/>
  <c r="W758" i="14" s="1"/>
  <c r="W759" i="14" s="1"/>
  <c r="W760" i="14" s="1"/>
  <c r="W761" i="14" s="1"/>
  <c r="W762" i="14" s="1"/>
  <c r="W763" i="14" s="1"/>
  <c r="W764" i="14" s="1"/>
  <c r="W765" i="14" s="1"/>
  <c r="W766" i="14" s="1"/>
  <c r="W767" i="14" s="1"/>
  <c r="W768" i="14" s="1"/>
  <c r="W769" i="14" s="1"/>
  <c r="W770" i="14" s="1"/>
  <c r="W771" i="14" s="1"/>
  <c r="W772" i="14" s="1"/>
  <c r="W773" i="14" s="1"/>
  <c r="W774" i="14" s="1"/>
  <c r="W775" i="14" s="1"/>
  <c r="W776" i="14" s="1"/>
  <c r="W777" i="14" s="1"/>
  <c r="W778" i="14" s="1"/>
  <c r="W779" i="14" s="1"/>
  <c r="W780" i="14" s="1"/>
  <c r="W781" i="14" s="1"/>
  <c r="W782" i="14" s="1"/>
  <c r="W783" i="14" s="1"/>
  <c r="W784" i="14" s="1"/>
  <c r="W785" i="14" s="1"/>
  <c r="W786" i="14" s="1"/>
  <c r="W787" i="14" s="1"/>
  <c r="W788" i="14" s="1"/>
  <c r="W789" i="14" s="1"/>
  <c r="W790" i="14" s="1"/>
  <c r="W791" i="14" s="1"/>
  <c r="W792" i="14" s="1"/>
  <c r="W793" i="14" s="1"/>
  <c r="W794" i="14" s="1"/>
  <c r="W795" i="14" s="1"/>
  <c r="W796" i="14" s="1"/>
  <c r="W797" i="14" s="1"/>
  <c r="W798" i="14" s="1"/>
  <c r="W799" i="14" s="1"/>
  <c r="W800" i="14" s="1"/>
  <c r="W801" i="14" s="1"/>
  <c r="W802" i="14" s="1"/>
  <c r="W803" i="14" s="1"/>
  <c r="W804" i="14" s="1"/>
  <c r="W805" i="14" s="1"/>
  <c r="W806" i="14" s="1"/>
  <c r="W807" i="14" s="1"/>
  <c r="W808" i="14" s="1"/>
  <c r="W809" i="14" s="1"/>
  <c r="W810" i="14" s="1"/>
  <c r="W811" i="14" s="1"/>
  <c r="W812" i="14" s="1"/>
  <c r="W813" i="14" s="1"/>
  <c r="W814" i="14" s="1"/>
  <c r="W815" i="14" s="1"/>
  <c r="W816" i="14" s="1"/>
  <c r="W817" i="14" s="1"/>
  <c r="W818" i="14" s="1"/>
  <c r="W819" i="14" s="1"/>
  <c r="W820" i="14" s="1"/>
  <c r="W821" i="14" s="1"/>
  <c r="W822" i="14" s="1"/>
  <c r="W823" i="14" s="1"/>
  <c r="W824" i="14" s="1"/>
  <c r="W825" i="14" s="1"/>
  <c r="W826" i="14" s="1"/>
  <c r="W827" i="14" s="1"/>
  <c r="W828" i="14" s="1"/>
  <c r="W829" i="14" s="1"/>
  <c r="W830" i="14" s="1"/>
  <c r="W831" i="14" s="1"/>
  <c r="W832" i="14" s="1"/>
  <c r="W833" i="14" s="1"/>
  <c r="W834" i="14" s="1"/>
  <c r="W835" i="14" s="1"/>
  <c r="W836" i="14" s="1"/>
  <c r="W837" i="14" s="1"/>
  <c r="W838" i="14" s="1"/>
  <c r="W839" i="14" s="1"/>
  <c r="W840" i="14" s="1"/>
  <c r="W841" i="14" s="1"/>
  <c r="W842" i="14" s="1"/>
  <c r="W843" i="14" s="1"/>
  <c r="W844" i="14" s="1"/>
  <c r="W845" i="14" s="1"/>
  <c r="W846" i="14" s="1"/>
  <c r="W847" i="14" s="1"/>
  <c r="W848" i="14" s="1"/>
  <c r="W849" i="14" s="1"/>
  <c r="W850" i="14" s="1"/>
  <c r="W851" i="14" s="1"/>
  <c r="W852" i="14" s="1"/>
  <c r="W853" i="14" s="1"/>
  <c r="W854" i="14" s="1"/>
  <c r="W855" i="14" s="1"/>
  <c r="W856" i="14" s="1"/>
  <c r="W857" i="14" s="1"/>
  <c r="W858" i="14" s="1"/>
  <c r="W859" i="14" s="1"/>
  <c r="W860" i="14" s="1"/>
  <c r="W861" i="14" s="1"/>
  <c r="W862" i="14" s="1"/>
  <c r="W863" i="14" s="1"/>
  <c r="W864" i="14" s="1"/>
  <c r="W865" i="14" s="1"/>
  <c r="W866" i="14" s="1"/>
  <c r="W867" i="14" s="1"/>
  <c r="W868" i="14" s="1"/>
  <c r="W869" i="14" s="1"/>
  <c r="W870" i="14" s="1"/>
  <c r="W871" i="14" s="1"/>
  <c r="W872" i="14" s="1"/>
  <c r="W873" i="14" s="1"/>
  <c r="W874" i="14" s="1"/>
  <c r="W875" i="14" s="1"/>
  <c r="W876" i="14" s="1"/>
  <c r="W877" i="14" s="1"/>
  <c r="W878" i="14" s="1"/>
  <c r="W879" i="14" s="1"/>
  <c r="W880" i="14" s="1"/>
  <c r="W881" i="14" s="1"/>
  <c r="W882" i="14" s="1"/>
  <c r="W883" i="14" s="1"/>
  <c r="W884" i="14" s="1"/>
  <c r="W885" i="14" s="1"/>
  <c r="W886" i="14" s="1"/>
  <c r="W887" i="14" s="1"/>
  <c r="W888" i="14" s="1"/>
  <c r="W889" i="14" s="1"/>
  <c r="W890" i="14" s="1"/>
  <c r="W891" i="14" s="1"/>
  <c r="W892" i="14" s="1"/>
  <c r="W893" i="14" s="1"/>
  <c r="W894" i="14" s="1"/>
  <c r="W895" i="14" s="1"/>
  <c r="W896" i="14" s="1"/>
  <c r="W897" i="14" s="1"/>
  <c r="W898" i="14" s="1"/>
  <c r="W899" i="14" s="1"/>
  <c r="W900" i="14" s="1"/>
  <c r="W901" i="14" s="1"/>
  <c r="W902" i="14" s="1"/>
  <c r="W903" i="14" s="1"/>
  <c r="W904" i="14" s="1"/>
  <c r="W905" i="14" s="1"/>
  <c r="W906" i="14" s="1"/>
  <c r="W907" i="14" s="1"/>
  <c r="W908" i="14" s="1"/>
  <c r="W909" i="14" s="1"/>
  <c r="W910" i="14" s="1"/>
  <c r="W911" i="14" s="1"/>
  <c r="W912" i="14" s="1"/>
  <c r="W913" i="14" s="1"/>
  <c r="W914" i="14" s="1"/>
  <c r="W915" i="14" s="1"/>
  <c r="W916" i="14" s="1"/>
  <c r="W917" i="14" s="1"/>
  <c r="W918" i="14" s="1"/>
  <c r="W919" i="14" s="1"/>
  <c r="W920" i="14" s="1"/>
  <c r="W921" i="14" s="1"/>
  <c r="W922" i="14" s="1"/>
  <c r="W923" i="14" s="1"/>
  <c r="W924" i="14" s="1"/>
  <c r="W925" i="14" s="1"/>
  <c r="W926" i="14" s="1"/>
  <c r="W927" i="14" s="1"/>
  <c r="W928" i="14" s="1"/>
  <c r="W929" i="14" s="1"/>
  <c r="W930" i="14" s="1"/>
  <c r="W931" i="14" s="1"/>
  <c r="W932" i="14" s="1"/>
  <c r="W933" i="14" s="1"/>
  <c r="W934" i="14" s="1"/>
  <c r="W935" i="14" s="1"/>
  <c r="W936" i="14" s="1"/>
  <c r="W937" i="14" s="1"/>
  <c r="W938" i="14" s="1"/>
  <c r="W939" i="14" s="1"/>
  <c r="W940" i="14" s="1"/>
  <c r="W941" i="14" s="1"/>
  <c r="W942" i="14" s="1"/>
  <c r="W943" i="14" s="1"/>
  <c r="W944" i="14" s="1"/>
  <c r="W945" i="14" s="1"/>
  <c r="W946" i="14" s="1"/>
  <c r="W947" i="14" s="1"/>
  <c r="W948" i="14" s="1"/>
  <c r="W949" i="14" s="1"/>
  <c r="W950" i="14" s="1"/>
  <c r="W951" i="14" s="1"/>
  <c r="W952" i="14" s="1"/>
  <c r="W953" i="14" s="1"/>
  <c r="W954" i="14" s="1"/>
  <c r="W955" i="14" s="1"/>
  <c r="W956" i="14" s="1"/>
  <c r="W957" i="14" s="1"/>
  <c r="W958" i="14" s="1"/>
  <c r="W959" i="14" s="1"/>
  <c r="W960" i="14" s="1"/>
  <c r="W961" i="14" s="1"/>
  <c r="W962" i="14" s="1"/>
  <c r="W963" i="14" s="1"/>
  <c r="W964" i="14" s="1"/>
  <c r="W965" i="14" s="1"/>
  <c r="W966" i="14" s="1"/>
  <c r="W967" i="14" s="1"/>
  <c r="W968" i="14" s="1"/>
  <c r="W969" i="14" s="1"/>
  <c r="W970" i="14" s="1"/>
  <c r="W971" i="14" s="1"/>
  <c r="W972" i="14" s="1"/>
  <c r="W973" i="14" s="1"/>
  <c r="W974" i="14" s="1"/>
  <c r="W975" i="14" s="1"/>
  <c r="W976" i="14" s="1"/>
  <c r="W977" i="14" s="1"/>
  <c r="W978" i="14" s="1"/>
  <c r="W979" i="14" s="1"/>
  <c r="W980" i="14" s="1"/>
  <c r="W981" i="14" s="1"/>
  <c r="W982" i="14" s="1"/>
  <c r="W983" i="14" s="1"/>
  <c r="W984" i="14" s="1"/>
  <c r="W985" i="14" s="1"/>
  <c r="W986" i="14" s="1"/>
  <c r="W987" i="14" s="1"/>
  <c r="W988" i="14" s="1"/>
  <c r="W989" i="14" s="1"/>
  <c r="W990" i="14" s="1"/>
  <c r="W991" i="14" s="1"/>
  <c r="W992" i="14" s="1"/>
  <c r="W993" i="14" s="1"/>
  <c r="W994" i="14" s="1"/>
  <c r="W995" i="14" s="1"/>
  <c r="W996" i="14" s="1"/>
  <c r="W997" i="14" s="1"/>
  <c r="W998" i="14" s="1"/>
  <c r="W999" i="14" s="1"/>
  <c r="W1000" i="14" s="1"/>
  <c r="W1001" i="14" s="1"/>
  <c r="W1002" i="14" s="1"/>
  <c r="W1003" i="14" s="1"/>
  <c r="W1004" i="14" s="1"/>
  <c r="W1005" i="14" s="1"/>
  <c r="W1006" i="14" s="1"/>
  <c r="W1007" i="14" s="1"/>
  <c r="W1008" i="14" s="1"/>
  <c r="W1009" i="14" s="1"/>
  <c r="W1010" i="14" s="1"/>
  <c r="W1011" i="14" s="1"/>
  <c r="W1012" i="14" s="1"/>
  <c r="W1013" i="14" s="1"/>
  <c r="W1014" i="14" s="1"/>
  <c r="W1015" i="14" s="1"/>
  <c r="W1016" i="14" s="1"/>
  <c r="W1017" i="14" s="1"/>
  <c r="W1018" i="14" s="1"/>
  <c r="W1019" i="14" s="1"/>
  <c r="W1020" i="14" s="1"/>
  <c r="W1021" i="14" s="1"/>
  <c r="W1022" i="14" s="1"/>
  <c r="W1023" i="14" s="1"/>
  <c r="W1024" i="14" s="1"/>
  <c r="W1025" i="14" s="1"/>
  <c r="W1026" i="14" s="1"/>
  <c r="W1027" i="14" s="1"/>
  <c r="W1028" i="14" s="1"/>
  <c r="W1029" i="14" s="1"/>
  <c r="W1030" i="14" s="1"/>
  <c r="W1031" i="14" s="1"/>
  <c r="W1032" i="14" s="1"/>
  <c r="W1033" i="14" s="1"/>
  <c r="W1034" i="14" s="1"/>
  <c r="W1035" i="14" s="1"/>
  <c r="W1036" i="14" s="1"/>
  <c r="W1037" i="14" s="1"/>
  <c r="W1038" i="14" s="1"/>
  <c r="W1039" i="14" s="1"/>
  <c r="W1040" i="14" s="1"/>
  <c r="W1041" i="14" s="1"/>
  <c r="W1042" i="14" s="1"/>
  <c r="W1043" i="14" s="1"/>
  <c r="W1044" i="14" s="1"/>
  <c r="W1045" i="14" s="1"/>
  <c r="W1046" i="14" s="1"/>
  <c r="W1047" i="14" s="1"/>
  <c r="W1048" i="14" s="1"/>
  <c r="W1049" i="14" s="1"/>
  <c r="W1050" i="14" s="1"/>
  <c r="W1051" i="14" s="1"/>
  <c r="W1052" i="14" s="1"/>
  <c r="W1053" i="14" s="1"/>
  <c r="W1054" i="14" s="1"/>
  <c r="W1055" i="14" s="1"/>
  <c r="W1056" i="14" s="1"/>
  <c r="W1057" i="14" s="1"/>
  <c r="W1058" i="14" s="1"/>
  <c r="W1059" i="14" s="1"/>
  <c r="W1060" i="14" s="1"/>
  <c r="W1061" i="14" s="1"/>
  <c r="W1062" i="14" s="1"/>
  <c r="W1063" i="14" s="1"/>
  <c r="W1064" i="14" s="1"/>
  <c r="W1065" i="14" s="1"/>
  <c r="W1066" i="14" s="1"/>
  <c r="W1067" i="14" s="1"/>
  <c r="W1068" i="14" s="1"/>
  <c r="W1069" i="14" s="1"/>
  <c r="W1070" i="14" s="1"/>
  <c r="W1071" i="14" s="1"/>
  <c r="W1072" i="14" s="1"/>
  <c r="W1073" i="14" s="1"/>
  <c r="W1074" i="14" s="1"/>
  <c r="W1075" i="14" s="1"/>
  <c r="W1076" i="14" s="1"/>
  <c r="W1077" i="14" s="1"/>
  <c r="W1078" i="14" s="1"/>
  <c r="W1079" i="14" s="1"/>
  <c r="W1080" i="14" s="1"/>
  <c r="W1081" i="14" s="1"/>
  <c r="W1082" i="14" s="1"/>
  <c r="W1083" i="14" s="1"/>
  <c r="W1084" i="14" s="1"/>
  <c r="W1085" i="14" s="1"/>
  <c r="W1086" i="14" s="1"/>
  <c r="W1087" i="14" s="1"/>
  <c r="W1088" i="14" s="1"/>
  <c r="W1089" i="14" s="1"/>
  <c r="W1090" i="14" s="1"/>
  <c r="W1091" i="14" s="1"/>
  <c r="W1092" i="14" s="1"/>
  <c r="W1093" i="14" s="1"/>
  <c r="W1094" i="14" s="1"/>
  <c r="W1095" i="14" s="1"/>
  <c r="W1096" i="14" s="1"/>
  <c r="W1097" i="14" s="1"/>
  <c r="W1098" i="14" s="1"/>
  <c r="W1099" i="14" s="1"/>
  <c r="W1100" i="14" s="1"/>
  <c r="W1101" i="14" s="1"/>
  <c r="W1102" i="14" s="1"/>
  <c r="W1103" i="14" s="1"/>
  <c r="W1104" i="14" s="1"/>
  <c r="W1105" i="14" s="1"/>
  <c r="W1106" i="14" s="1"/>
  <c r="W1107" i="14" s="1"/>
  <c r="W1108" i="14" s="1"/>
  <c r="W1109" i="14" s="1"/>
  <c r="W1110" i="14" s="1"/>
  <c r="W1111" i="14" s="1"/>
  <c r="W1112" i="14" s="1"/>
  <c r="W1113" i="14" s="1"/>
  <c r="W1114" i="14" s="1"/>
  <c r="W1115" i="14" s="1"/>
  <c r="W1116" i="14" s="1"/>
  <c r="W1117" i="14" s="1"/>
  <c r="W1118" i="14" s="1"/>
  <c r="W1119" i="14" s="1"/>
  <c r="W1120" i="14" s="1"/>
  <c r="W1121" i="14" s="1"/>
  <c r="W1122" i="14" s="1"/>
  <c r="W1123" i="14" s="1"/>
  <c r="W1124" i="14" s="1"/>
  <c r="W1125" i="14" s="1"/>
  <c r="W1126" i="14" s="1"/>
  <c r="W1127" i="14" s="1"/>
  <c r="W1128" i="14" s="1"/>
  <c r="W1129" i="14" s="1"/>
  <c r="W1130" i="14" s="1"/>
  <c r="W1131" i="14" s="1"/>
  <c r="W1132" i="14" s="1"/>
  <c r="W1133" i="14" s="1"/>
  <c r="W1134" i="14" s="1"/>
  <c r="W1135" i="14" s="1"/>
  <c r="W1136" i="14" s="1"/>
  <c r="W1137" i="14" s="1"/>
  <c r="W1138" i="14" s="1"/>
  <c r="W1139" i="14" s="1"/>
  <c r="W1140" i="14" s="1"/>
  <c r="W1141" i="14" s="1"/>
  <c r="W1142" i="14" s="1"/>
  <c r="W1143" i="14" s="1"/>
  <c r="W1144" i="14" s="1"/>
  <c r="W1145" i="14" s="1"/>
  <c r="W1146" i="14" s="1"/>
  <c r="W1147" i="14" s="1"/>
  <c r="W1148" i="14" s="1"/>
  <c r="W1149" i="14" s="1"/>
  <c r="W1150" i="14" s="1"/>
  <c r="W1151" i="14" s="1"/>
  <c r="W1152" i="14" s="1"/>
  <c r="W1153" i="14" s="1"/>
  <c r="W1154" i="14" s="1"/>
  <c r="W1155" i="14" s="1"/>
  <c r="W1156" i="14" s="1"/>
  <c r="W1157" i="14" s="1"/>
  <c r="W1158" i="14" s="1"/>
  <c r="W1159" i="14" s="1"/>
  <c r="W1160" i="14" s="1"/>
  <c r="W1161" i="14" s="1"/>
  <c r="W1162" i="14" s="1"/>
  <c r="W1163" i="14" s="1"/>
  <c r="W1164" i="14" s="1"/>
  <c r="W1165" i="14" s="1"/>
  <c r="W1166" i="14" s="1"/>
  <c r="W1167" i="14" s="1"/>
  <c r="W1168" i="14" s="1"/>
  <c r="W1169" i="14" s="1"/>
  <c r="W1170" i="14" s="1"/>
  <c r="W1171" i="14" s="1"/>
  <c r="W1172" i="14" s="1"/>
  <c r="W1173" i="14" s="1"/>
  <c r="W1174" i="14" s="1"/>
  <c r="W1175" i="14" s="1"/>
  <c r="W1176" i="14" s="1"/>
  <c r="W1177" i="14" s="1"/>
  <c r="W1178" i="14" s="1"/>
  <c r="W1179" i="14" s="1"/>
  <c r="W1180" i="14" s="1"/>
  <c r="W1181" i="14" s="1"/>
  <c r="W1182" i="14" s="1"/>
  <c r="W1183" i="14" s="1"/>
  <c r="W1184" i="14" s="1"/>
  <c r="W1185" i="14" s="1"/>
  <c r="W1186" i="14" s="1"/>
  <c r="W1187" i="14" s="1"/>
  <c r="W1188" i="14" s="1"/>
  <c r="W1189" i="14" s="1"/>
  <c r="W1190" i="14" s="1"/>
  <c r="W1191" i="14" s="1"/>
  <c r="W1192" i="14" s="1"/>
  <c r="W1193" i="14" s="1"/>
  <c r="W1194" i="14" s="1"/>
  <c r="W1195" i="14" s="1"/>
  <c r="W1196" i="14" s="1"/>
  <c r="W1197" i="14" s="1"/>
  <c r="W1198" i="14" s="1"/>
  <c r="W1199" i="14" s="1"/>
  <c r="W1200" i="14" s="1"/>
  <c r="W1201" i="14" s="1"/>
  <c r="W1202" i="14" s="1"/>
  <c r="W1203" i="14" s="1"/>
  <c r="W1204" i="14" s="1"/>
  <c r="W1205" i="14" s="1"/>
  <c r="W1206" i="14" s="1"/>
  <c r="W1207" i="14" s="1"/>
  <c r="W1208" i="14" s="1"/>
  <c r="W1209" i="14" s="1"/>
  <c r="W1210" i="14" s="1"/>
  <c r="W1211" i="14" s="1"/>
  <c r="W1212" i="14" s="1"/>
  <c r="W1213" i="14" s="1"/>
  <c r="W1214" i="14" s="1"/>
  <c r="W1215" i="14" s="1"/>
  <c r="W1216" i="14" s="1"/>
  <c r="W1217" i="14" s="1"/>
  <c r="W1218" i="14" s="1"/>
  <c r="W1219" i="14" s="1"/>
  <c r="W1220" i="14" s="1"/>
  <c r="W1221" i="14" s="1"/>
  <c r="W1222" i="14" s="1"/>
  <c r="W1223" i="14" s="1"/>
  <c r="W1224" i="14" s="1"/>
  <c r="W1225" i="14" s="1"/>
  <c r="W1226" i="14" s="1"/>
  <c r="W1227" i="14" s="1"/>
  <c r="W1228" i="14" s="1"/>
  <c r="W1229" i="14" s="1"/>
  <c r="W1230" i="14" s="1"/>
  <c r="W1231" i="14" s="1"/>
  <c r="W1232" i="14" s="1"/>
  <c r="W1233" i="14" s="1"/>
  <c r="W1234" i="14" s="1"/>
  <c r="W1235" i="14" s="1"/>
  <c r="W1236" i="14" s="1"/>
  <c r="W1237" i="14" s="1"/>
  <c r="W1238" i="14" s="1"/>
  <c r="W1239" i="14" s="1"/>
  <c r="W1240" i="14" s="1"/>
  <c r="W1241" i="14" s="1"/>
  <c r="W1242" i="14" s="1"/>
  <c r="W1243" i="14" s="1"/>
  <c r="W1244" i="14" s="1"/>
  <c r="V2" i="14"/>
  <c r="V3" i="14" s="1"/>
  <c r="V4" i="14" s="1"/>
  <c r="V5" i="14" s="1"/>
  <c r="V6" i="14" s="1"/>
  <c r="V7" i="14" s="1"/>
  <c r="V8" i="14" s="1"/>
  <c r="V9" i="14" s="1"/>
  <c r="V10" i="14" s="1"/>
  <c r="V11" i="14" s="1"/>
  <c r="V12" i="14" s="1"/>
  <c r="V13" i="14" s="1"/>
  <c r="V14" i="14" s="1"/>
  <c r="V15" i="14" s="1"/>
  <c r="V16" i="14" s="1"/>
  <c r="V17" i="14" s="1"/>
  <c r="V18" i="14" s="1"/>
  <c r="V19" i="14" s="1"/>
  <c r="V20" i="14" s="1"/>
  <c r="V21" i="14" s="1"/>
  <c r="V22" i="14" s="1"/>
  <c r="V23" i="14" s="1"/>
  <c r="V24" i="14" s="1"/>
  <c r="V25" i="14" s="1"/>
  <c r="V26" i="14" s="1"/>
  <c r="V27" i="14" s="1"/>
  <c r="V28" i="14" s="1"/>
  <c r="V29" i="14" s="1"/>
  <c r="V30" i="14" s="1"/>
  <c r="V31" i="14" s="1"/>
  <c r="V32" i="14" s="1"/>
  <c r="V33" i="14" s="1"/>
  <c r="V34" i="14" s="1"/>
  <c r="V35" i="14" s="1"/>
  <c r="V36" i="14" s="1"/>
  <c r="V37" i="14" s="1"/>
  <c r="V38" i="14" s="1"/>
  <c r="V39" i="14" s="1"/>
  <c r="V40" i="14" s="1"/>
  <c r="V41" i="14" s="1"/>
  <c r="V42" i="14" s="1"/>
  <c r="V43" i="14" s="1"/>
  <c r="V44" i="14" s="1"/>
  <c r="V45" i="14" s="1"/>
  <c r="V46" i="14" s="1"/>
  <c r="V47" i="14" s="1"/>
  <c r="V48" i="14" s="1"/>
  <c r="V49" i="14" s="1"/>
  <c r="V50" i="14" s="1"/>
  <c r="V51" i="14" s="1"/>
  <c r="V52" i="14" s="1"/>
  <c r="V53" i="14" s="1"/>
  <c r="V54" i="14" s="1"/>
  <c r="V55" i="14" s="1"/>
  <c r="V56" i="14" s="1"/>
  <c r="V57" i="14" s="1"/>
  <c r="V58" i="14" s="1"/>
  <c r="V59" i="14" s="1"/>
  <c r="V60" i="14" s="1"/>
  <c r="V61" i="14" s="1"/>
  <c r="V62" i="14" s="1"/>
  <c r="V63" i="14" s="1"/>
  <c r="V64" i="14" s="1"/>
  <c r="V65" i="14" s="1"/>
  <c r="V66" i="14" s="1"/>
  <c r="V67" i="14" s="1"/>
  <c r="V68" i="14" s="1"/>
  <c r="V69" i="14" s="1"/>
  <c r="V70" i="14" s="1"/>
  <c r="V71" i="14" s="1"/>
  <c r="V72" i="14" s="1"/>
  <c r="V73" i="14" s="1"/>
  <c r="V74" i="14" s="1"/>
  <c r="V75" i="14" s="1"/>
  <c r="V76" i="14" s="1"/>
  <c r="V77" i="14" s="1"/>
  <c r="V78" i="14" s="1"/>
  <c r="V79" i="14" s="1"/>
  <c r="V80" i="14" s="1"/>
  <c r="V81" i="14" s="1"/>
  <c r="V82" i="14" s="1"/>
  <c r="V83" i="14" s="1"/>
  <c r="V84" i="14" s="1"/>
  <c r="V85" i="14" s="1"/>
  <c r="V86" i="14" s="1"/>
  <c r="V87" i="14" s="1"/>
  <c r="V88" i="14" s="1"/>
  <c r="V89" i="14" s="1"/>
  <c r="V90" i="14" s="1"/>
  <c r="V91" i="14" s="1"/>
  <c r="V92" i="14" s="1"/>
  <c r="V93" i="14" s="1"/>
  <c r="V94" i="14" s="1"/>
  <c r="V95" i="14" s="1"/>
  <c r="V96" i="14" s="1"/>
  <c r="V97" i="14" s="1"/>
  <c r="V98" i="14" s="1"/>
  <c r="V99" i="14" s="1"/>
  <c r="V100" i="14" s="1"/>
  <c r="V101" i="14" s="1"/>
  <c r="V102" i="14" s="1"/>
  <c r="V103" i="14" s="1"/>
  <c r="V104" i="14" s="1"/>
  <c r="V105" i="14" s="1"/>
  <c r="V106" i="14" s="1"/>
  <c r="V107" i="14" s="1"/>
  <c r="V108" i="14" s="1"/>
  <c r="V109" i="14" s="1"/>
  <c r="V110" i="14" s="1"/>
  <c r="V111" i="14" s="1"/>
  <c r="V112" i="14" s="1"/>
  <c r="V113" i="14" s="1"/>
  <c r="V114" i="14" s="1"/>
  <c r="V115" i="14" s="1"/>
  <c r="V116" i="14" s="1"/>
  <c r="V117" i="14" s="1"/>
  <c r="V118" i="14" s="1"/>
  <c r="V119" i="14" s="1"/>
  <c r="V120" i="14" s="1"/>
  <c r="V121" i="14" s="1"/>
  <c r="V122" i="14" s="1"/>
  <c r="V123" i="14" s="1"/>
  <c r="V124" i="14" s="1"/>
  <c r="V125" i="14" s="1"/>
  <c r="V126" i="14" s="1"/>
  <c r="V127" i="14" s="1"/>
  <c r="V128" i="14" s="1"/>
  <c r="V129" i="14" s="1"/>
  <c r="V130" i="14" s="1"/>
  <c r="V131" i="14" s="1"/>
  <c r="V132" i="14" s="1"/>
  <c r="V133" i="14" s="1"/>
  <c r="V134" i="14" s="1"/>
  <c r="V135" i="14" s="1"/>
  <c r="V136" i="14" s="1"/>
  <c r="V137" i="14" s="1"/>
  <c r="V138" i="14" s="1"/>
  <c r="V139" i="14" s="1"/>
  <c r="V140" i="14" s="1"/>
  <c r="V141" i="14" s="1"/>
  <c r="V142" i="14" s="1"/>
  <c r="V143" i="14" s="1"/>
  <c r="V144" i="14" s="1"/>
  <c r="V145" i="14" s="1"/>
  <c r="V146" i="14" s="1"/>
  <c r="V147" i="14" s="1"/>
  <c r="V148" i="14" s="1"/>
  <c r="V149" i="14" s="1"/>
  <c r="V150" i="14" s="1"/>
  <c r="V151" i="14" s="1"/>
  <c r="V152" i="14" s="1"/>
  <c r="V153" i="14" s="1"/>
  <c r="V154" i="14" s="1"/>
  <c r="V155" i="14" s="1"/>
  <c r="V156" i="14" s="1"/>
  <c r="V157" i="14" s="1"/>
  <c r="V158" i="14" s="1"/>
  <c r="V159" i="14" s="1"/>
  <c r="V160" i="14" s="1"/>
  <c r="V161" i="14" s="1"/>
  <c r="V162" i="14" s="1"/>
  <c r="V163" i="14" s="1"/>
  <c r="V164" i="14" s="1"/>
  <c r="V165" i="14" s="1"/>
  <c r="V166" i="14" s="1"/>
  <c r="V167" i="14" s="1"/>
  <c r="V168" i="14" s="1"/>
  <c r="V169" i="14" s="1"/>
  <c r="V170" i="14" s="1"/>
  <c r="V171" i="14" s="1"/>
  <c r="V172" i="14" s="1"/>
  <c r="V173" i="14" s="1"/>
  <c r="V174" i="14" s="1"/>
  <c r="V175" i="14" s="1"/>
  <c r="V176" i="14" s="1"/>
  <c r="V177" i="14" s="1"/>
  <c r="V178" i="14" s="1"/>
  <c r="V179" i="14" s="1"/>
  <c r="V180" i="14" s="1"/>
  <c r="V181" i="14" s="1"/>
  <c r="V182" i="14" s="1"/>
  <c r="V183" i="14" s="1"/>
  <c r="V184" i="14" s="1"/>
  <c r="V185" i="14" s="1"/>
  <c r="V186" i="14" s="1"/>
  <c r="V187" i="14" s="1"/>
  <c r="V188" i="14" s="1"/>
  <c r="V189" i="14" s="1"/>
  <c r="V190" i="14" s="1"/>
  <c r="V191" i="14" s="1"/>
  <c r="V192" i="14" s="1"/>
  <c r="V193" i="14" s="1"/>
  <c r="V194" i="14" s="1"/>
  <c r="V195" i="14" s="1"/>
  <c r="V196" i="14" s="1"/>
  <c r="V197" i="14" s="1"/>
  <c r="V198" i="14" s="1"/>
  <c r="V199" i="14" s="1"/>
  <c r="V200" i="14" s="1"/>
  <c r="V201" i="14" s="1"/>
  <c r="V202" i="14" s="1"/>
  <c r="V203" i="14" s="1"/>
  <c r="V204" i="14" s="1"/>
  <c r="V205" i="14" s="1"/>
  <c r="V206" i="14" s="1"/>
  <c r="V207" i="14" s="1"/>
  <c r="V208" i="14" s="1"/>
  <c r="V209" i="14" s="1"/>
  <c r="V210" i="14" s="1"/>
  <c r="V211" i="14" s="1"/>
  <c r="V212" i="14" s="1"/>
  <c r="V213" i="14" s="1"/>
  <c r="V214" i="14" s="1"/>
  <c r="V215" i="14" s="1"/>
  <c r="V216" i="14" s="1"/>
  <c r="V217" i="14" s="1"/>
  <c r="V218" i="14" s="1"/>
  <c r="V219" i="14" s="1"/>
  <c r="V220" i="14" s="1"/>
  <c r="V221" i="14" s="1"/>
  <c r="V222" i="14" s="1"/>
  <c r="V223" i="14" s="1"/>
  <c r="V224" i="14" s="1"/>
  <c r="V225" i="14" s="1"/>
  <c r="V226" i="14" s="1"/>
  <c r="V227" i="14" s="1"/>
  <c r="V228" i="14" s="1"/>
  <c r="V229" i="14" s="1"/>
  <c r="V230" i="14" s="1"/>
  <c r="V231" i="14" s="1"/>
  <c r="V232" i="14" s="1"/>
  <c r="V233" i="14" s="1"/>
  <c r="V234" i="14" s="1"/>
  <c r="V235" i="14" s="1"/>
  <c r="V236" i="14" s="1"/>
  <c r="V237" i="14" s="1"/>
  <c r="V238" i="14" s="1"/>
  <c r="V239" i="14" s="1"/>
  <c r="V240" i="14" s="1"/>
  <c r="V241" i="14" s="1"/>
  <c r="V242" i="14" s="1"/>
  <c r="V243" i="14" s="1"/>
  <c r="V244" i="14" s="1"/>
  <c r="V245" i="14" s="1"/>
  <c r="V246" i="14" s="1"/>
  <c r="V247" i="14" s="1"/>
  <c r="V248" i="14" s="1"/>
  <c r="V249" i="14" s="1"/>
  <c r="V250" i="14" s="1"/>
  <c r="V251" i="14" s="1"/>
  <c r="V252" i="14" s="1"/>
  <c r="V253" i="14" s="1"/>
  <c r="V254" i="14" s="1"/>
  <c r="V255" i="14" s="1"/>
  <c r="V256" i="14" s="1"/>
  <c r="V257" i="14" s="1"/>
  <c r="V258" i="14" s="1"/>
  <c r="V259" i="14" s="1"/>
  <c r="V260" i="14" s="1"/>
  <c r="V261" i="14" s="1"/>
  <c r="V262" i="14" s="1"/>
  <c r="V263" i="14" s="1"/>
  <c r="V264" i="14" s="1"/>
  <c r="V265" i="14" s="1"/>
  <c r="V266" i="14" s="1"/>
  <c r="V267" i="14" s="1"/>
  <c r="V268" i="14" s="1"/>
  <c r="V269" i="14" s="1"/>
  <c r="V270" i="14" s="1"/>
  <c r="V271" i="14" s="1"/>
  <c r="V272" i="14" s="1"/>
  <c r="V273" i="14" s="1"/>
  <c r="V274" i="14" s="1"/>
  <c r="V275" i="14" s="1"/>
  <c r="V276" i="14" s="1"/>
  <c r="V277" i="14" s="1"/>
  <c r="V278" i="14" s="1"/>
  <c r="V279" i="14" s="1"/>
  <c r="V280" i="14" s="1"/>
  <c r="V281" i="14" s="1"/>
  <c r="V282" i="14" s="1"/>
  <c r="V283" i="14" s="1"/>
  <c r="V284" i="14" s="1"/>
  <c r="V285" i="14" s="1"/>
  <c r="V286" i="14" s="1"/>
  <c r="V287" i="14" s="1"/>
  <c r="V288" i="14" s="1"/>
  <c r="V289" i="14" s="1"/>
  <c r="V290" i="14" s="1"/>
  <c r="V291" i="14" s="1"/>
  <c r="V292" i="14" s="1"/>
  <c r="V293" i="14" s="1"/>
  <c r="V294" i="14" s="1"/>
  <c r="V295" i="14" s="1"/>
  <c r="V296" i="14" s="1"/>
  <c r="V297" i="14" s="1"/>
  <c r="V298" i="14" s="1"/>
  <c r="V299" i="14" s="1"/>
  <c r="V300" i="14" s="1"/>
  <c r="V301" i="14" s="1"/>
  <c r="V302" i="14" s="1"/>
  <c r="V303" i="14" s="1"/>
  <c r="V304" i="14" s="1"/>
  <c r="V305" i="14" s="1"/>
  <c r="V306" i="14" s="1"/>
  <c r="V307" i="14" s="1"/>
  <c r="V308" i="14" s="1"/>
  <c r="V309" i="14" s="1"/>
  <c r="V310" i="14" s="1"/>
  <c r="V311" i="14" s="1"/>
  <c r="V312" i="14" s="1"/>
  <c r="V313" i="14" s="1"/>
  <c r="V314" i="14" s="1"/>
  <c r="V315" i="14" s="1"/>
  <c r="V316" i="14" s="1"/>
  <c r="V317" i="14" s="1"/>
  <c r="V318" i="14" s="1"/>
  <c r="V319" i="14" s="1"/>
  <c r="V320" i="14" s="1"/>
  <c r="V321" i="14" s="1"/>
  <c r="V322" i="14" s="1"/>
  <c r="V323" i="14" s="1"/>
  <c r="V324" i="14" s="1"/>
  <c r="V325" i="14" s="1"/>
  <c r="V326" i="14" s="1"/>
  <c r="V327" i="14" s="1"/>
  <c r="V328" i="14" s="1"/>
  <c r="V329" i="14" s="1"/>
  <c r="V330" i="14" s="1"/>
  <c r="V331" i="14" s="1"/>
  <c r="V332" i="14" s="1"/>
  <c r="V333" i="14" s="1"/>
  <c r="V334" i="14" s="1"/>
  <c r="V335" i="14" s="1"/>
  <c r="V336" i="14" s="1"/>
  <c r="V337" i="14" s="1"/>
  <c r="V338" i="14" s="1"/>
  <c r="V339" i="14" s="1"/>
  <c r="V340" i="14" s="1"/>
  <c r="V341" i="14" s="1"/>
  <c r="V342" i="14" s="1"/>
  <c r="V343" i="14" s="1"/>
  <c r="V344" i="14" s="1"/>
  <c r="V345" i="14" s="1"/>
  <c r="V346" i="14" s="1"/>
  <c r="V347" i="14" s="1"/>
  <c r="V348" i="14" s="1"/>
  <c r="V349" i="14" s="1"/>
  <c r="V350" i="14" s="1"/>
  <c r="V351" i="14" s="1"/>
  <c r="V352" i="14" s="1"/>
  <c r="V353" i="14" s="1"/>
  <c r="V354" i="14" s="1"/>
  <c r="V355" i="14" s="1"/>
  <c r="V356" i="14" s="1"/>
  <c r="V357" i="14" s="1"/>
  <c r="V358" i="14" s="1"/>
  <c r="V359" i="14" s="1"/>
  <c r="V360" i="14" s="1"/>
  <c r="V361" i="14" s="1"/>
  <c r="V362" i="14" s="1"/>
  <c r="V363" i="14" s="1"/>
  <c r="V364" i="14" s="1"/>
  <c r="V365" i="14" s="1"/>
  <c r="V366" i="14" s="1"/>
  <c r="V367" i="14" s="1"/>
  <c r="V368" i="14" s="1"/>
  <c r="V369" i="14" s="1"/>
  <c r="V370" i="14" s="1"/>
  <c r="V371" i="14" s="1"/>
  <c r="V372" i="14" s="1"/>
  <c r="V373" i="14" s="1"/>
  <c r="V374" i="14" s="1"/>
  <c r="V375" i="14" s="1"/>
  <c r="V376" i="14" s="1"/>
  <c r="V377" i="14" s="1"/>
  <c r="V378" i="14" s="1"/>
  <c r="V379" i="14" s="1"/>
  <c r="V380" i="14" s="1"/>
  <c r="V381" i="14" s="1"/>
  <c r="V382" i="14" s="1"/>
  <c r="V383" i="14" s="1"/>
  <c r="V384" i="14" s="1"/>
  <c r="V385" i="14" s="1"/>
  <c r="V386" i="14" s="1"/>
  <c r="V387" i="14" s="1"/>
  <c r="V388" i="14" s="1"/>
  <c r="V389" i="14" s="1"/>
  <c r="V390" i="14" s="1"/>
  <c r="V391" i="14" s="1"/>
  <c r="V392" i="14" s="1"/>
  <c r="V393" i="14" s="1"/>
  <c r="V394" i="14" s="1"/>
  <c r="V395" i="14" s="1"/>
  <c r="V396" i="14" s="1"/>
  <c r="V397" i="14" s="1"/>
  <c r="V398" i="14" s="1"/>
  <c r="V399" i="14" s="1"/>
  <c r="V400" i="14" s="1"/>
  <c r="V401" i="14" s="1"/>
  <c r="V402" i="14" s="1"/>
  <c r="V403" i="14" s="1"/>
  <c r="V404" i="14" s="1"/>
  <c r="V405" i="14" s="1"/>
  <c r="V406" i="14" s="1"/>
  <c r="V407" i="14" s="1"/>
  <c r="V408" i="14" s="1"/>
  <c r="V409" i="14" s="1"/>
  <c r="V410" i="14" s="1"/>
  <c r="V411" i="14" s="1"/>
  <c r="V412" i="14" s="1"/>
  <c r="V413" i="14" s="1"/>
  <c r="V414" i="14" s="1"/>
  <c r="V415" i="14" s="1"/>
  <c r="V416" i="14" s="1"/>
  <c r="V417" i="14" s="1"/>
  <c r="V418" i="14" s="1"/>
  <c r="V419" i="14" s="1"/>
  <c r="V420" i="14" s="1"/>
  <c r="V421" i="14" s="1"/>
  <c r="V422" i="14" s="1"/>
  <c r="V423" i="14" s="1"/>
  <c r="V424" i="14" s="1"/>
  <c r="V425" i="14" s="1"/>
  <c r="V426" i="14" s="1"/>
  <c r="V427" i="14" s="1"/>
  <c r="V428" i="14" s="1"/>
  <c r="V429" i="14" s="1"/>
  <c r="V430" i="14" s="1"/>
  <c r="V431" i="14" s="1"/>
  <c r="V432" i="14" s="1"/>
  <c r="V433" i="14" s="1"/>
  <c r="V434" i="14" s="1"/>
  <c r="V435" i="14" s="1"/>
  <c r="V436" i="14" s="1"/>
  <c r="V437" i="14" s="1"/>
  <c r="V438" i="14" s="1"/>
  <c r="V439" i="14" s="1"/>
  <c r="V440" i="14" s="1"/>
  <c r="V441" i="14" s="1"/>
  <c r="V442" i="14" s="1"/>
  <c r="V443" i="14" s="1"/>
  <c r="V444" i="14" s="1"/>
  <c r="V445" i="14" s="1"/>
  <c r="V446" i="14" s="1"/>
  <c r="V447" i="14" s="1"/>
  <c r="V448" i="14" s="1"/>
  <c r="V449" i="14" s="1"/>
  <c r="V450" i="14" s="1"/>
  <c r="V451" i="14" s="1"/>
  <c r="V452" i="14" s="1"/>
  <c r="V453" i="14" s="1"/>
  <c r="V454" i="14" s="1"/>
  <c r="V455" i="14" s="1"/>
  <c r="V456" i="14" s="1"/>
  <c r="V457" i="14" s="1"/>
  <c r="V458" i="14" s="1"/>
  <c r="V459" i="14" s="1"/>
  <c r="V460" i="14" s="1"/>
  <c r="V461" i="14" s="1"/>
  <c r="V462" i="14" s="1"/>
  <c r="V463" i="14" s="1"/>
  <c r="V464" i="14" s="1"/>
  <c r="V465" i="14" s="1"/>
  <c r="V466" i="14" s="1"/>
  <c r="V467" i="14" s="1"/>
  <c r="V468" i="14" s="1"/>
  <c r="V469" i="14" s="1"/>
  <c r="V470" i="14" s="1"/>
  <c r="V471" i="14" s="1"/>
  <c r="V472" i="14" s="1"/>
  <c r="V473" i="14" s="1"/>
  <c r="V474" i="14" s="1"/>
  <c r="V475" i="14" s="1"/>
  <c r="V476" i="14" s="1"/>
  <c r="V477" i="14" s="1"/>
  <c r="V478" i="14" s="1"/>
  <c r="V479" i="14" s="1"/>
  <c r="V480" i="14" s="1"/>
  <c r="V481" i="14" s="1"/>
  <c r="V482" i="14" s="1"/>
  <c r="V483" i="14" s="1"/>
  <c r="V484" i="14" s="1"/>
  <c r="V485" i="14" s="1"/>
  <c r="V486" i="14" s="1"/>
  <c r="V487" i="14" s="1"/>
  <c r="V488" i="14" s="1"/>
  <c r="V489" i="14" s="1"/>
  <c r="V490" i="14" s="1"/>
  <c r="V491" i="14" s="1"/>
  <c r="V492" i="14" s="1"/>
  <c r="V493" i="14" s="1"/>
  <c r="V494" i="14" s="1"/>
  <c r="V495" i="14" s="1"/>
  <c r="V496" i="14" s="1"/>
  <c r="V497" i="14" s="1"/>
  <c r="V498" i="14" s="1"/>
  <c r="V499" i="14" s="1"/>
  <c r="V500" i="14" s="1"/>
  <c r="V501" i="14" s="1"/>
  <c r="V502" i="14" s="1"/>
  <c r="V503" i="14" s="1"/>
  <c r="V504" i="14" s="1"/>
  <c r="V505" i="14" s="1"/>
  <c r="V506" i="14" s="1"/>
  <c r="V507" i="14" s="1"/>
  <c r="V508" i="14" s="1"/>
  <c r="V509" i="14" s="1"/>
  <c r="V510" i="14" s="1"/>
  <c r="V511" i="14" s="1"/>
  <c r="V512" i="14" s="1"/>
  <c r="V513" i="14" s="1"/>
  <c r="V514" i="14" s="1"/>
  <c r="V515" i="14" s="1"/>
  <c r="V516" i="14" s="1"/>
  <c r="V517" i="14" s="1"/>
  <c r="V518" i="14" s="1"/>
  <c r="V519" i="14" s="1"/>
  <c r="V520" i="14" s="1"/>
  <c r="V521" i="14" s="1"/>
  <c r="V522" i="14" s="1"/>
  <c r="V523" i="14" s="1"/>
  <c r="V524" i="14" s="1"/>
  <c r="V525" i="14" s="1"/>
  <c r="V526" i="14" s="1"/>
  <c r="V527" i="14" s="1"/>
  <c r="V528" i="14" s="1"/>
  <c r="V529" i="14" s="1"/>
  <c r="V530" i="14" s="1"/>
  <c r="V531" i="14" s="1"/>
  <c r="V532" i="14" s="1"/>
  <c r="V533" i="14" s="1"/>
  <c r="V534" i="14" s="1"/>
  <c r="V535" i="14" s="1"/>
  <c r="V536" i="14" s="1"/>
  <c r="V537" i="14" s="1"/>
  <c r="V538" i="14" s="1"/>
  <c r="V539" i="14" s="1"/>
  <c r="V540" i="14" s="1"/>
  <c r="V541" i="14" s="1"/>
  <c r="V542" i="14" s="1"/>
  <c r="V543" i="14" s="1"/>
  <c r="V544" i="14" s="1"/>
  <c r="V545" i="14" s="1"/>
  <c r="V546" i="14" s="1"/>
  <c r="V547" i="14" s="1"/>
  <c r="V548" i="14" s="1"/>
  <c r="V549" i="14" s="1"/>
  <c r="V550" i="14" s="1"/>
  <c r="V551" i="14" s="1"/>
  <c r="V552" i="14" s="1"/>
  <c r="V553" i="14" s="1"/>
  <c r="V554" i="14" s="1"/>
  <c r="V555" i="14" s="1"/>
  <c r="V556" i="14" s="1"/>
  <c r="V557" i="14" s="1"/>
  <c r="V558" i="14" s="1"/>
  <c r="V559" i="14" s="1"/>
  <c r="V560" i="14" s="1"/>
  <c r="V561" i="14" s="1"/>
  <c r="V562" i="14" s="1"/>
  <c r="V563" i="14" s="1"/>
  <c r="V564" i="14" s="1"/>
  <c r="V565" i="14" s="1"/>
  <c r="V566" i="14" s="1"/>
  <c r="V567" i="14" s="1"/>
  <c r="V568" i="14" s="1"/>
  <c r="V569" i="14" s="1"/>
  <c r="V570" i="14" s="1"/>
  <c r="V571" i="14" s="1"/>
  <c r="V572" i="14" s="1"/>
  <c r="V573" i="14" s="1"/>
  <c r="V574" i="14" s="1"/>
  <c r="V575" i="14" s="1"/>
  <c r="V576" i="14" s="1"/>
  <c r="V577" i="14" s="1"/>
  <c r="V578" i="14" s="1"/>
  <c r="V579" i="14" s="1"/>
  <c r="V580" i="14" s="1"/>
  <c r="V581" i="14" s="1"/>
  <c r="V582" i="14" s="1"/>
  <c r="V583" i="14" s="1"/>
  <c r="V584" i="14" s="1"/>
  <c r="V585" i="14" s="1"/>
  <c r="V586" i="14" s="1"/>
  <c r="V587" i="14" s="1"/>
  <c r="V588" i="14" s="1"/>
  <c r="V589" i="14" s="1"/>
  <c r="V590" i="14" s="1"/>
  <c r="V591" i="14" s="1"/>
  <c r="V592" i="14" s="1"/>
  <c r="V593" i="14" s="1"/>
  <c r="V594" i="14" s="1"/>
  <c r="V595" i="14" s="1"/>
  <c r="V596" i="14" s="1"/>
  <c r="V597" i="14" s="1"/>
  <c r="V598" i="14" s="1"/>
  <c r="V599" i="14" s="1"/>
  <c r="V600" i="14" s="1"/>
  <c r="V601" i="14" s="1"/>
  <c r="V602" i="14" s="1"/>
  <c r="V603" i="14" s="1"/>
  <c r="V604" i="14" s="1"/>
  <c r="V605" i="14" s="1"/>
  <c r="V606" i="14" s="1"/>
  <c r="V607" i="14" s="1"/>
  <c r="V608" i="14" s="1"/>
  <c r="V609" i="14" s="1"/>
  <c r="V610" i="14" s="1"/>
  <c r="V611" i="14" s="1"/>
  <c r="V612" i="14" s="1"/>
  <c r="V613" i="14" s="1"/>
  <c r="V614" i="14" s="1"/>
  <c r="V615" i="14" s="1"/>
  <c r="V616" i="14" s="1"/>
  <c r="V617" i="14" s="1"/>
  <c r="V618" i="14" s="1"/>
  <c r="V619" i="14" s="1"/>
  <c r="V620" i="14" s="1"/>
  <c r="V621" i="14" s="1"/>
  <c r="V622" i="14" s="1"/>
  <c r="V623" i="14" s="1"/>
  <c r="V624" i="14" s="1"/>
  <c r="V625" i="14" s="1"/>
  <c r="V626" i="14" s="1"/>
  <c r="V627" i="14" s="1"/>
  <c r="V628" i="14" s="1"/>
  <c r="V629" i="14" s="1"/>
  <c r="V630" i="14" s="1"/>
  <c r="V631" i="14" s="1"/>
  <c r="V632" i="14" s="1"/>
  <c r="V633" i="14" s="1"/>
  <c r="V634" i="14" s="1"/>
  <c r="V635" i="14" s="1"/>
  <c r="V636" i="14" s="1"/>
  <c r="V637" i="14" s="1"/>
  <c r="V638" i="14" s="1"/>
  <c r="V639" i="14" s="1"/>
  <c r="V640" i="14" s="1"/>
  <c r="V641" i="14" s="1"/>
  <c r="V642" i="14" s="1"/>
  <c r="V643" i="14" s="1"/>
  <c r="V644" i="14" s="1"/>
  <c r="V645" i="14" s="1"/>
  <c r="V646" i="14" s="1"/>
  <c r="V647" i="14" s="1"/>
  <c r="V648" i="14" s="1"/>
  <c r="V649" i="14" s="1"/>
  <c r="V650" i="14" s="1"/>
  <c r="V651" i="14" s="1"/>
  <c r="V652" i="14" s="1"/>
  <c r="V653" i="14" s="1"/>
  <c r="V654" i="14" s="1"/>
  <c r="V655" i="14" s="1"/>
  <c r="V656" i="14" s="1"/>
  <c r="V657" i="14" s="1"/>
  <c r="V658" i="14" s="1"/>
  <c r="V659" i="14" s="1"/>
  <c r="V660" i="14" s="1"/>
  <c r="V661" i="14" s="1"/>
  <c r="V662" i="14" s="1"/>
  <c r="V663" i="14" s="1"/>
  <c r="V664" i="14" s="1"/>
  <c r="V665" i="14" s="1"/>
  <c r="V666" i="14" s="1"/>
  <c r="V667" i="14" s="1"/>
  <c r="V668" i="14" s="1"/>
  <c r="V669" i="14" s="1"/>
  <c r="V670" i="14" s="1"/>
  <c r="V671" i="14" s="1"/>
  <c r="V672" i="14" s="1"/>
  <c r="V673" i="14" s="1"/>
  <c r="V674" i="14" s="1"/>
  <c r="V675" i="14" s="1"/>
  <c r="V676" i="14" s="1"/>
  <c r="V677" i="14" s="1"/>
  <c r="V678" i="14" s="1"/>
  <c r="V679" i="14" s="1"/>
  <c r="V680" i="14" s="1"/>
  <c r="V681" i="14" s="1"/>
  <c r="V682" i="14" s="1"/>
  <c r="V683" i="14" s="1"/>
  <c r="V684" i="14" s="1"/>
  <c r="V685" i="14" s="1"/>
  <c r="V686" i="14" s="1"/>
  <c r="V687" i="14" s="1"/>
  <c r="V688" i="14" s="1"/>
  <c r="V689" i="14" s="1"/>
  <c r="V690" i="14" s="1"/>
  <c r="V691" i="14" s="1"/>
  <c r="V692" i="14" s="1"/>
  <c r="V693" i="14" s="1"/>
  <c r="V694" i="14" s="1"/>
  <c r="V695" i="14" s="1"/>
  <c r="V696" i="14" s="1"/>
  <c r="V697" i="14" s="1"/>
  <c r="V698" i="14" s="1"/>
  <c r="V699" i="14" s="1"/>
  <c r="V700" i="14" s="1"/>
  <c r="V701" i="14" s="1"/>
  <c r="V702" i="14" s="1"/>
  <c r="V703" i="14" s="1"/>
  <c r="V704" i="14" s="1"/>
  <c r="V705" i="14" s="1"/>
  <c r="V706" i="14" s="1"/>
  <c r="V707" i="14" s="1"/>
  <c r="V708" i="14" s="1"/>
  <c r="V709" i="14" s="1"/>
  <c r="V710" i="14" s="1"/>
  <c r="V711" i="14" s="1"/>
  <c r="V712" i="14" s="1"/>
  <c r="V713" i="14" s="1"/>
  <c r="V714" i="14" s="1"/>
  <c r="V715" i="14" s="1"/>
  <c r="V716" i="14" s="1"/>
  <c r="V717" i="14" s="1"/>
  <c r="V718" i="14" s="1"/>
  <c r="V719" i="14" s="1"/>
  <c r="V720" i="14" s="1"/>
  <c r="V721" i="14" s="1"/>
  <c r="V722" i="14" s="1"/>
  <c r="V723" i="14" s="1"/>
  <c r="V724" i="14" s="1"/>
  <c r="V725" i="14" s="1"/>
  <c r="V726" i="14" s="1"/>
  <c r="V727" i="14" s="1"/>
  <c r="V728" i="14" s="1"/>
  <c r="V729" i="14" s="1"/>
  <c r="V730" i="14" s="1"/>
  <c r="V731" i="14" s="1"/>
  <c r="V732" i="14" s="1"/>
  <c r="V733" i="14" s="1"/>
  <c r="V734" i="14" s="1"/>
  <c r="V735" i="14" s="1"/>
  <c r="V736" i="14" s="1"/>
  <c r="V737" i="14" s="1"/>
  <c r="V738" i="14" s="1"/>
  <c r="V739" i="14" s="1"/>
  <c r="V740" i="14" s="1"/>
  <c r="V741" i="14" s="1"/>
  <c r="V742" i="14" s="1"/>
  <c r="V743" i="14" s="1"/>
  <c r="V744" i="14" s="1"/>
  <c r="V745" i="14" s="1"/>
  <c r="V746" i="14" s="1"/>
  <c r="V747" i="14" s="1"/>
  <c r="V748" i="14" s="1"/>
  <c r="V749" i="14" s="1"/>
  <c r="V750" i="14" s="1"/>
  <c r="V751" i="14" s="1"/>
  <c r="V752" i="14" s="1"/>
  <c r="V753" i="14" s="1"/>
  <c r="V754" i="14" s="1"/>
  <c r="V755" i="14" s="1"/>
  <c r="V756" i="14" s="1"/>
  <c r="V757" i="14" s="1"/>
  <c r="V758" i="14" s="1"/>
  <c r="V759" i="14" s="1"/>
  <c r="V760" i="14" s="1"/>
  <c r="V761" i="14" s="1"/>
  <c r="V762" i="14" s="1"/>
  <c r="V763" i="14" s="1"/>
  <c r="V764" i="14" s="1"/>
  <c r="V765" i="14" s="1"/>
  <c r="V766" i="14" s="1"/>
  <c r="V767" i="14" s="1"/>
  <c r="V768" i="14" s="1"/>
  <c r="V769" i="14" s="1"/>
  <c r="V770" i="14" s="1"/>
  <c r="V771" i="14" s="1"/>
  <c r="V772" i="14" s="1"/>
  <c r="V773" i="14" s="1"/>
  <c r="V774" i="14" s="1"/>
  <c r="V775" i="14" s="1"/>
  <c r="V776" i="14" s="1"/>
  <c r="V777" i="14" s="1"/>
  <c r="V778" i="14" s="1"/>
  <c r="V779" i="14" s="1"/>
  <c r="V780" i="14" s="1"/>
  <c r="V781" i="14" s="1"/>
  <c r="V782" i="14" s="1"/>
  <c r="V783" i="14" s="1"/>
  <c r="V784" i="14" s="1"/>
  <c r="V785" i="14" s="1"/>
  <c r="V786" i="14" s="1"/>
  <c r="V787" i="14" s="1"/>
  <c r="V788" i="14" s="1"/>
  <c r="V789" i="14" s="1"/>
  <c r="V790" i="14" s="1"/>
  <c r="V791" i="14" s="1"/>
  <c r="V792" i="14" s="1"/>
  <c r="V793" i="14" s="1"/>
  <c r="V794" i="14" s="1"/>
  <c r="V795" i="14" s="1"/>
  <c r="V796" i="14" s="1"/>
  <c r="V797" i="14" s="1"/>
  <c r="V798" i="14" s="1"/>
  <c r="V799" i="14" s="1"/>
  <c r="V800" i="14" s="1"/>
  <c r="V801" i="14" s="1"/>
  <c r="V802" i="14" s="1"/>
  <c r="V803" i="14" s="1"/>
  <c r="V804" i="14" s="1"/>
  <c r="V805" i="14" s="1"/>
  <c r="V806" i="14" s="1"/>
  <c r="V807" i="14" s="1"/>
  <c r="V808" i="14" s="1"/>
  <c r="V809" i="14" s="1"/>
  <c r="V810" i="14" s="1"/>
  <c r="V811" i="14" s="1"/>
  <c r="V812" i="14" s="1"/>
  <c r="V813" i="14" s="1"/>
  <c r="V814" i="14" s="1"/>
  <c r="V815" i="14" s="1"/>
  <c r="V816" i="14" s="1"/>
  <c r="V817" i="14" s="1"/>
  <c r="V818" i="14" s="1"/>
  <c r="V819" i="14" s="1"/>
  <c r="V820" i="14" s="1"/>
  <c r="V821" i="14" s="1"/>
  <c r="V822" i="14" s="1"/>
  <c r="V823" i="14" s="1"/>
  <c r="V824" i="14" s="1"/>
  <c r="V825" i="14" s="1"/>
  <c r="V826" i="14" s="1"/>
  <c r="V827" i="14" s="1"/>
  <c r="V828" i="14" s="1"/>
  <c r="V829" i="14" s="1"/>
  <c r="V830" i="14" s="1"/>
  <c r="V831" i="14" s="1"/>
  <c r="V832" i="14" s="1"/>
  <c r="V833" i="14" s="1"/>
  <c r="V834" i="14" s="1"/>
  <c r="V835" i="14" s="1"/>
  <c r="V836" i="14" s="1"/>
  <c r="V837" i="14" s="1"/>
  <c r="V838" i="14" s="1"/>
  <c r="V839" i="14" s="1"/>
  <c r="V840" i="14" s="1"/>
  <c r="V841" i="14" s="1"/>
  <c r="V842" i="14" s="1"/>
  <c r="V843" i="14" s="1"/>
  <c r="V844" i="14" s="1"/>
  <c r="V845" i="14" s="1"/>
  <c r="V846" i="14" s="1"/>
  <c r="V847" i="14" s="1"/>
  <c r="V848" i="14" s="1"/>
  <c r="V849" i="14" s="1"/>
  <c r="V850" i="14" s="1"/>
  <c r="V851" i="14" s="1"/>
  <c r="V852" i="14" s="1"/>
  <c r="V853" i="14" s="1"/>
  <c r="V854" i="14" s="1"/>
  <c r="V855" i="14" s="1"/>
  <c r="V856" i="14" s="1"/>
  <c r="V857" i="14" s="1"/>
  <c r="V858" i="14" s="1"/>
  <c r="V859" i="14" s="1"/>
  <c r="V860" i="14" s="1"/>
  <c r="V861" i="14" s="1"/>
  <c r="V862" i="14" s="1"/>
  <c r="V863" i="14" s="1"/>
  <c r="V864" i="14" s="1"/>
  <c r="V865" i="14" s="1"/>
  <c r="V866" i="14" s="1"/>
  <c r="V867" i="14" s="1"/>
  <c r="V868" i="14" s="1"/>
  <c r="V869" i="14" s="1"/>
  <c r="V870" i="14" s="1"/>
  <c r="V871" i="14" s="1"/>
  <c r="V872" i="14" s="1"/>
  <c r="V873" i="14" s="1"/>
  <c r="V874" i="14" s="1"/>
  <c r="V875" i="14" s="1"/>
  <c r="V876" i="14" s="1"/>
  <c r="V877" i="14" s="1"/>
  <c r="V878" i="14" s="1"/>
  <c r="V879" i="14" s="1"/>
  <c r="V880" i="14" s="1"/>
  <c r="V881" i="14" s="1"/>
  <c r="V882" i="14" s="1"/>
  <c r="V883" i="14" s="1"/>
  <c r="V884" i="14" s="1"/>
  <c r="V885" i="14" s="1"/>
  <c r="V886" i="14" s="1"/>
  <c r="V887" i="14" s="1"/>
  <c r="V888" i="14" s="1"/>
  <c r="V889" i="14" s="1"/>
  <c r="V890" i="14" s="1"/>
  <c r="V891" i="14" s="1"/>
  <c r="V892" i="14" s="1"/>
  <c r="V893" i="14" s="1"/>
  <c r="V894" i="14" s="1"/>
  <c r="V895" i="14" s="1"/>
  <c r="V896" i="14" s="1"/>
  <c r="V897" i="14" s="1"/>
  <c r="V898" i="14" s="1"/>
  <c r="V899" i="14" s="1"/>
  <c r="V900" i="14" s="1"/>
  <c r="V901" i="14" s="1"/>
  <c r="V902" i="14" s="1"/>
  <c r="V903" i="14" s="1"/>
  <c r="V904" i="14" s="1"/>
  <c r="V905" i="14" s="1"/>
  <c r="V906" i="14" s="1"/>
  <c r="V907" i="14" s="1"/>
  <c r="V908" i="14" s="1"/>
  <c r="V909" i="14" s="1"/>
  <c r="V910" i="14" s="1"/>
  <c r="V911" i="14" s="1"/>
  <c r="V912" i="14" s="1"/>
  <c r="V913" i="14" s="1"/>
  <c r="V914" i="14" s="1"/>
  <c r="V915" i="14" s="1"/>
  <c r="V916" i="14" s="1"/>
  <c r="V917" i="14" s="1"/>
  <c r="V918" i="14" s="1"/>
  <c r="V919" i="14" s="1"/>
  <c r="V920" i="14" s="1"/>
  <c r="V921" i="14" s="1"/>
  <c r="V922" i="14" s="1"/>
  <c r="V923" i="14" s="1"/>
  <c r="V924" i="14" s="1"/>
  <c r="V925" i="14" s="1"/>
  <c r="V926" i="14" s="1"/>
  <c r="V927" i="14" s="1"/>
  <c r="V928" i="14" s="1"/>
  <c r="V929" i="14" s="1"/>
  <c r="V930" i="14" s="1"/>
  <c r="V931" i="14" s="1"/>
  <c r="V932" i="14" s="1"/>
  <c r="V933" i="14" s="1"/>
  <c r="V934" i="14" s="1"/>
  <c r="V935" i="14" s="1"/>
  <c r="V936" i="14" s="1"/>
  <c r="V937" i="14" s="1"/>
  <c r="V938" i="14" s="1"/>
  <c r="V939" i="14" s="1"/>
  <c r="V940" i="14" s="1"/>
  <c r="V941" i="14" s="1"/>
  <c r="V942" i="14" s="1"/>
  <c r="V943" i="14" s="1"/>
  <c r="V944" i="14" s="1"/>
  <c r="V945" i="14" s="1"/>
  <c r="V946" i="14" s="1"/>
  <c r="V947" i="14" s="1"/>
  <c r="V948" i="14" s="1"/>
  <c r="V949" i="14" s="1"/>
  <c r="V950" i="14" s="1"/>
  <c r="V951" i="14" s="1"/>
  <c r="V952" i="14" s="1"/>
  <c r="V953" i="14" s="1"/>
  <c r="V954" i="14" s="1"/>
  <c r="V955" i="14" s="1"/>
  <c r="V956" i="14" s="1"/>
  <c r="V957" i="14" s="1"/>
  <c r="V958" i="14" s="1"/>
  <c r="V959" i="14" s="1"/>
  <c r="V960" i="14" s="1"/>
  <c r="V961" i="14" s="1"/>
  <c r="V962" i="14" s="1"/>
  <c r="V963" i="14" s="1"/>
  <c r="V964" i="14" s="1"/>
  <c r="V965" i="14" s="1"/>
  <c r="V966" i="14" s="1"/>
  <c r="V967" i="14" s="1"/>
  <c r="V968" i="14" s="1"/>
  <c r="V969" i="14" s="1"/>
  <c r="V970" i="14" s="1"/>
  <c r="V971" i="14" s="1"/>
  <c r="V972" i="14" s="1"/>
  <c r="V973" i="14" s="1"/>
  <c r="V974" i="14" s="1"/>
  <c r="V975" i="14" s="1"/>
  <c r="V976" i="14" s="1"/>
  <c r="V977" i="14" s="1"/>
  <c r="V978" i="14" s="1"/>
  <c r="V979" i="14" s="1"/>
  <c r="V980" i="14" s="1"/>
  <c r="V981" i="14" s="1"/>
  <c r="V982" i="14" s="1"/>
  <c r="V983" i="14" s="1"/>
  <c r="V984" i="14" s="1"/>
  <c r="V985" i="14" s="1"/>
  <c r="V986" i="14" s="1"/>
  <c r="V987" i="14" s="1"/>
  <c r="V988" i="14" s="1"/>
  <c r="V989" i="14" s="1"/>
  <c r="V990" i="14" s="1"/>
  <c r="V991" i="14" s="1"/>
  <c r="V992" i="14" s="1"/>
  <c r="V993" i="14" s="1"/>
  <c r="V994" i="14" s="1"/>
  <c r="V995" i="14" s="1"/>
  <c r="V996" i="14" s="1"/>
  <c r="V997" i="14" s="1"/>
  <c r="V998" i="14" s="1"/>
  <c r="V999" i="14" s="1"/>
  <c r="V1000" i="14" s="1"/>
  <c r="V1001" i="14" s="1"/>
  <c r="V1002" i="14" s="1"/>
  <c r="V1003" i="14" s="1"/>
  <c r="V1004" i="14" s="1"/>
  <c r="V1005" i="14" s="1"/>
  <c r="V1006" i="14" s="1"/>
  <c r="V1007" i="14" s="1"/>
  <c r="V1008" i="14" s="1"/>
  <c r="V1009" i="14" s="1"/>
  <c r="V1010" i="14" s="1"/>
  <c r="V1011" i="14" s="1"/>
  <c r="V1012" i="14" s="1"/>
  <c r="V1013" i="14" s="1"/>
  <c r="V1014" i="14" s="1"/>
  <c r="V1015" i="14" s="1"/>
  <c r="V1016" i="14" s="1"/>
  <c r="V1017" i="14" s="1"/>
  <c r="V1018" i="14" s="1"/>
  <c r="V1019" i="14" s="1"/>
  <c r="V1020" i="14" s="1"/>
  <c r="V1021" i="14" s="1"/>
  <c r="V1022" i="14" s="1"/>
  <c r="V1023" i="14" s="1"/>
  <c r="V1024" i="14" s="1"/>
  <c r="V1025" i="14" s="1"/>
  <c r="V1026" i="14" s="1"/>
  <c r="V1027" i="14" s="1"/>
  <c r="V1028" i="14" s="1"/>
  <c r="V1029" i="14" s="1"/>
  <c r="V1030" i="14" s="1"/>
  <c r="V1031" i="14" s="1"/>
  <c r="V1032" i="14" s="1"/>
  <c r="V1033" i="14" s="1"/>
  <c r="V1034" i="14" s="1"/>
  <c r="V1035" i="14" s="1"/>
  <c r="V1036" i="14" s="1"/>
  <c r="V1037" i="14" s="1"/>
  <c r="V1038" i="14" s="1"/>
  <c r="V1039" i="14" s="1"/>
  <c r="V1040" i="14" s="1"/>
  <c r="V1041" i="14" s="1"/>
  <c r="V1042" i="14" s="1"/>
  <c r="V1043" i="14" s="1"/>
  <c r="V1044" i="14" s="1"/>
  <c r="V1045" i="14" s="1"/>
  <c r="V1046" i="14" s="1"/>
  <c r="V1047" i="14" s="1"/>
  <c r="V1048" i="14" s="1"/>
  <c r="V1049" i="14" s="1"/>
  <c r="V1050" i="14" s="1"/>
  <c r="V1051" i="14" s="1"/>
  <c r="V1052" i="14" s="1"/>
  <c r="V1053" i="14" s="1"/>
  <c r="V1054" i="14" s="1"/>
  <c r="V1055" i="14" s="1"/>
  <c r="V1056" i="14" s="1"/>
  <c r="V1057" i="14" s="1"/>
  <c r="V1058" i="14" s="1"/>
  <c r="V1059" i="14" s="1"/>
  <c r="V1060" i="14" s="1"/>
  <c r="V1061" i="14" s="1"/>
  <c r="V1062" i="14" s="1"/>
  <c r="V1063" i="14" s="1"/>
  <c r="V1064" i="14" s="1"/>
  <c r="V1065" i="14" s="1"/>
  <c r="V1066" i="14" s="1"/>
  <c r="V1067" i="14" s="1"/>
  <c r="V1068" i="14" s="1"/>
  <c r="V1069" i="14" s="1"/>
  <c r="V1070" i="14" s="1"/>
  <c r="V1071" i="14" s="1"/>
  <c r="V1072" i="14" s="1"/>
  <c r="V1073" i="14" s="1"/>
  <c r="V1074" i="14" s="1"/>
  <c r="V1075" i="14" s="1"/>
  <c r="V1076" i="14" s="1"/>
  <c r="V1077" i="14" s="1"/>
  <c r="V1078" i="14" s="1"/>
  <c r="V1079" i="14" s="1"/>
  <c r="V1080" i="14" s="1"/>
  <c r="V1081" i="14" s="1"/>
  <c r="V1082" i="14" s="1"/>
  <c r="V1083" i="14" s="1"/>
  <c r="V1084" i="14" s="1"/>
  <c r="V1085" i="14" s="1"/>
  <c r="V1086" i="14" s="1"/>
  <c r="V1087" i="14" s="1"/>
  <c r="V1088" i="14" s="1"/>
  <c r="V1089" i="14" s="1"/>
  <c r="V1090" i="14" s="1"/>
  <c r="V1091" i="14" s="1"/>
  <c r="V1092" i="14" s="1"/>
  <c r="V1093" i="14" s="1"/>
  <c r="V1094" i="14" s="1"/>
  <c r="V1095" i="14" s="1"/>
  <c r="V1096" i="14" s="1"/>
  <c r="V1097" i="14" s="1"/>
  <c r="V1098" i="14" s="1"/>
  <c r="V1099" i="14" s="1"/>
  <c r="V1100" i="14" s="1"/>
  <c r="V1101" i="14" s="1"/>
  <c r="V1102" i="14" s="1"/>
  <c r="V1103" i="14" s="1"/>
  <c r="V1104" i="14" s="1"/>
  <c r="V1105" i="14" s="1"/>
  <c r="V1106" i="14" s="1"/>
  <c r="V1107" i="14" s="1"/>
  <c r="V1108" i="14" s="1"/>
  <c r="V1109" i="14" s="1"/>
  <c r="V1110" i="14" s="1"/>
  <c r="V1111" i="14" s="1"/>
  <c r="V1112" i="14" s="1"/>
  <c r="V1113" i="14" s="1"/>
  <c r="V1114" i="14" s="1"/>
  <c r="V1115" i="14" s="1"/>
  <c r="V1116" i="14" s="1"/>
  <c r="V1117" i="14" s="1"/>
  <c r="V1118" i="14" s="1"/>
  <c r="V1119" i="14" s="1"/>
  <c r="V1120" i="14" s="1"/>
  <c r="V1121" i="14" s="1"/>
  <c r="V1122" i="14" s="1"/>
  <c r="V1123" i="14" s="1"/>
  <c r="V1124" i="14" s="1"/>
  <c r="V1125" i="14" s="1"/>
  <c r="V1126" i="14" s="1"/>
  <c r="V1127" i="14" s="1"/>
  <c r="V1128" i="14" s="1"/>
  <c r="V1129" i="14" s="1"/>
  <c r="V1130" i="14" s="1"/>
  <c r="V1131" i="14" s="1"/>
  <c r="V1132" i="14" s="1"/>
  <c r="V1133" i="14" s="1"/>
  <c r="V1134" i="14" s="1"/>
  <c r="V1135" i="14" s="1"/>
  <c r="V1136" i="14" s="1"/>
  <c r="V1137" i="14" s="1"/>
  <c r="V1138" i="14" s="1"/>
  <c r="V1139" i="14" s="1"/>
  <c r="V1140" i="14" s="1"/>
  <c r="V1141" i="14" s="1"/>
  <c r="V1142" i="14" s="1"/>
  <c r="V1143" i="14" s="1"/>
  <c r="V1144" i="14" s="1"/>
  <c r="V1145" i="14" s="1"/>
  <c r="V1146" i="14" s="1"/>
  <c r="V1147" i="14" s="1"/>
  <c r="V1148" i="14" s="1"/>
  <c r="V1149" i="14" s="1"/>
  <c r="V1150" i="14" s="1"/>
  <c r="V1151" i="14" s="1"/>
  <c r="V1152" i="14" s="1"/>
  <c r="V1153" i="14" s="1"/>
  <c r="V1154" i="14" s="1"/>
  <c r="V1155" i="14" s="1"/>
  <c r="V1156" i="14" s="1"/>
  <c r="V1157" i="14" s="1"/>
  <c r="V1158" i="14" s="1"/>
  <c r="V1159" i="14" s="1"/>
  <c r="V1160" i="14" s="1"/>
  <c r="V1161" i="14" s="1"/>
  <c r="V1162" i="14" s="1"/>
  <c r="V1163" i="14" s="1"/>
  <c r="V1164" i="14" s="1"/>
  <c r="V1165" i="14" s="1"/>
  <c r="V1166" i="14" s="1"/>
  <c r="V1167" i="14" s="1"/>
  <c r="V1168" i="14" s="1"/>
  <c r="V1169" i="14" s="1"/>
  <c r="V1170" i="14" s="1"/>
  <c r="V1171" i="14" s="1"/>
  <c r="V1172" i="14" s="1"/>
  <c r="V1173" i="14" s="1"/>
  <c r="V1174" i="14" s="1"/>
  <c r="V1175" i="14" s="1"/>
  <c r="V1176" i="14" s="1"/>
  <c r="V1177" i="14" s="1"/>
  <c r="V1178" i="14" s="1"/>
  <c r="V1179" i="14" s="1"/>
  <c r="V1180" i="14" s="1"/>
  <c r="V1181" i="14" s="1"/>
  <c r="V1182" i="14" s="1"/>
  <c r="V1183" i="14" s="1"/>
  <c r="V1184" i="14" s="1"/>
  <c r="V1185" i="14" s="1"/>
  <c r="V1186" i="14" s="1"/>
  <c r="V1187" i="14" s="1"/>
  <c r="V1188" i="14" s="1"/>
  <c r="V1189" i="14" s="1"/>
  <c r="V1190" i="14" s="1"/>
  <c r="V1191" i="14" s="1"/>
  <c r="V1192" i="14" s="1"/>
  <c r="V1193" i="14" s="1"/>
  <c r="V1194" i="14" s="1"/>
  <c r="V1195" i="14" s="1"/>
  <c r="V1196" i="14" s="1"/>
  <c r="V1197" i="14" s="1"/>
  <c r="V1198" i="14" s="1"/>
  <c r="V1199" i="14" s="1"/>
  <c r="V1200" i="14" s="1"/>
  <c r="V1201" i="14" s="1"/>
  <c r="V1202" i="14" s="1"/>
  <c r="V1203" i="14" s="1"/>
  <c r="V1204" i="14" s="1"/>
  <c r="V1205" i="14" s="1"/>
  <c r="V1206" i="14" s="1"/>
  <c r="V1207" i="14" s="1"/>
  <c r="V1208" i="14" s="1"/>
  <c r="V1209" i="14" s="1"/>
  <c r="V1210" i="14" s="1"/>
  <c r="V1211" i="14" s="1"/>
  <c r="V1212" i="14" s="1"/>
  <c r="V1213" i="14" s="1"/>
  <c r="V1214" i="14" s="1"/>
  <c r="V1215" i="14" s="1"/>
  <c r="V1216" i="14" s="1"/>
  <c r="V1217" i="14" s="1"/>
  <c r="V1218" i="14" s="1"/>
  <c r="V1219" i="14" s="1"/>
  <c r="V1220" i="14" s="1"/>
  <c r="V1221" i="14" s="1"/>
  <c r="V1222" i="14" s="1"/>
  <c r="V1223" i="14" s="1"/>
  <c r="V1224" i="14" s="1"/>
  <c r="V1225" i="14" s="1"/>
  <c r="V1226" i="14" s="1"/>
  <c r="V1227" i="14" s="1"/>
  <c r="V1228" i="14" s="1"/>
  <c r="V1229" i="14" s="1"/>
  <c r="V1230" i="14" s="1"/>
  <c r="V1231" i="14" s="1"/>
  <c r="V1232" i="14" s="1"/>
  <c r="V1233" i="14" s="1"/>
  <c r="V1234" i="14" s="1"/>
  <c r="V1235" i="14" s="1"/>
  <c r="V1236" i="14" s="1"/>
  <c r="V1237" i="14" s="1"/>
  <c r="V1238" i="14" s="1"/>
  <c r="V1239" i="14" s="1"/>
  <c r="V1240" i="14" s="1"/>
  <c r="V1241" i="14" s="1"/>
  <c r="V1242" i="14" s="1"/>
  <c r="V1243" i="14" s="1"/>
  <c r="V1244" i="14" s="1"/>
  <c r="U2" i="14"/>
  <c r="U3" i="14" s="1"/>
  <c r="U4" i="14" s="1"/>
  <c r="U5" i="14" s="1"/>
  <c r="U6" i="14" s="1"/>
  <c r="U7" i="14" s="1"/>
  <c r="U8" i="14" s="1"/>
  <c r="U9" i="14" s="1"/>
  <c r="U10" i="14" s="1"/>
  <c r="U11" i="14" s="1"/>
  <c r="U12" i="14" s="1"/>
  <c r="U13" i="14" s="1"/>
  <c r="U14" i="14" s="1"/>
  <c r="U15" i="14" s="1"/>
  <c r="U16" i="14" s="1"/>
  <c r="U17" i="14" s="1"/>
  <c r="U18" i="14" s="1"/>
  <c r="U19" i="14" s="1"/>
  <c r="U20" i="14" s="1"/>
  <c r="U21" i="14" s="1"/>
  <c r="U22" i="14" s="1"/>
  <c r="U23" i="14" s="1"/>
  <c r="U24" i="14" s="1"/>
  <c r="U25" i="14" s="1"/>
  <c r="U26" i="14" s="1"/>
  <c r="U27" i="14" s="1"/>
  <c r="U28" i="14" s="1"/>
  <c r="U29" i="14" s="1"/>
  <c r="U30" i="14" s="1"/>
  <c r="U31" i="14" s="1"/>
  <c r="U32" i="14" s="1"/>
  <c r="U33" i="14" s="1"/>
  <c r="U34" i="14" s="1"/>
  <c r="U35" i="14" s="1"/>
  <c r="U36" i="14" s="1"/>
  <c r="U37" i="14" s="1"/>
  <c r="U38" i="14" s="1"/>
  <c r="U39" i="14" s="1"/>
  <c r="U40" i="14" s="1"/>
  <c r="U41" i="14" s="1"/>
  <c r="U42" i="14" s="1"/>
  <c r="U43" i="14" s="1"/>
  <c r="U44" i="14" s="1"/>
  <c r="U45" i="14" s="1"/>
  <c r="U46" i="14" s="1"/>
  <c r="U47" i="14" s="1"/>
  <c r="U48" i="14" s="1"/>
  <c r="U49" i="14" s="1"/>
  <c r="U50" i="14" s="1"/>
  <c r="U51" i="14" s="1"/>
  <c r="U52" i="14" s="1"/>
  <c r="U53" i="14" s="1"/>
  <c r="U54" i="14" s="1"/>
  <c r="U55" i="14" s="1"/>
  <c r="U56" i="14" s="1"/>
  <c r="U57" i="14" s="1"/>
  <c r="U58" i="14" s="1"/>
  <c r="U59" i="14" s="1"/>
  <c r="U60" i="14" s="1"/>
  <c r="U61" i="14" s="1"/>
  <c r="U62" i="14" s="1"/>
  <c r="U63" i="14" s="1"/>
  <c r="U64" i="14" s="1"/>
  <c r="U65" i="14" s="1"/>
  <c r="U66" i="14" s="1"/>
  <c r="U67" i="14" s="1"/>
  <c r="U68" i="14" s="1"/>
  <c r="U69" i="14" s="1"/>
  <c r="U70" i="14" s="1"/>
  <c r="U71" i="14" s="1"/>
  <c r="U72" i="14" s="1"/>
  <c r="U73" i="14" s="1"/>
  <c r="U74" i="14" s="1"/>
  <c r="U75" i="14" s="1"/>
  <c r="U76" i="14" s="1"/>
  <c r="U77" i="14" s="1"/>
  <c r="U78" i="14" s="1"/>
  <c r="U79" i="14" s="1"/>
  <c r="U80" i="14" s="1"/>
  <c r="U81" i="14" s="1"/>
  <c r="U82" i="14" s="1"/>
  <c r="U83" i="14" s="1"/>
  <c r="U84" i="14" s="1"/>
  <c r="U85" i="14" s="1"/>
  <c r="U86" i="14" s="1"/>
  <c r="U87" i="14" s="1"/>
  <c r="U88" i="14" s="1"/>
  <c r="U89" i="14" s="1"/>
  <c r="U90" i="14" s="1"/>
  <c r="U91" i="14" s="1"/>
  <c r="U92" i="14" s="1"/>
  <c r="U93" i="14" s="1"/>
  <c r="U94" i="14" s="1"/>
  <c r="U95" i="14" s="1"/>
  <c r="U96" i="14" s="1"/>
  <c r="U97" i="14" s="1"/>
  <c r="U98" i="14" s="1"/>
  <c r="U99" i="14" s="1"/>
  <c r="U100" i="14" s="1"/>
  <c r="U101" i="14" s="1"/>
  <c r="U102" i="14" s="1"/>
  <c r="U103" i="14" s="1"/>
  <c r="U104" i="14" s="1"/>
  <c r="U105" i="14" s="1"/>
  <c r="U106" i="14" s="1"/>
  <c r="U107" i="14" s="1"/>
  <c r="U108" i="14" s="1"/>
  <c r="U109" i="14" s="1"/>
  <c r="U110" i="14" s="1"/>
  <c r="U111" i="14" s="1"/>
  <c r="U112" i="14" s="1"/>
  <c r="U113" i="14" s="1"/>
  <c r="U114" i="14" s="1"/>
  <c r="U115" i="14" s="1"/>
  <c r="U116" i="14" s="1"/>
  <c r="U117" i="14" s="1"/>
  <c r="U118" i="14" s="1"/>
  <c r="U119" i="14" s="1"/>
  <c r="U120" i="14" s="1"/>
  <c r="U121" i="14" s="1"/>
  <c r="U122" i="14" s="1"/>
  <c r="U123" i="14" s="1"/>
  <c r="U124" i="14" s="1"/>
  <c r="U125" i="14" s="1"/>
  <c r="U126" i="14" s="1"/>
  <c r="U127" i="14" s="1"/>
  <c r="U128" i="14" s="1"/>
  <c r="U129" i="14" s="1"/>
  <c r="U130" i="14" s="1"/>
  <c r="U131" i="14" s="1"/>
  <c r="U132" i="14" s="1"/>
  <c r="U133" i="14" s="1"/>
  <c r="U134" i="14" s="1"/>
  <c r="U135" i="14" s="1"/>
  <c r="U136" i="14" s="1"/>
  <c r="U137" i="14" s="1"/>
  <c r="U138" i="14" s="1"/>
  <c r="U139" i="14" s="1"/>
  <c r="U140" i="14" s="1"/>
  <c r="U141" i="14" s="1"/>
  <c r="U142" i="14" s="1"/>
  <c r="U143" i="14" s="1"/>
  <c r="U144" i="14" s="1"/>
  <c r="U145" i="14" s="1"/>
  <c r="U146" i="14" s="1"/>
  <c r="U147" i="14" s="1"/>
  <c r="U148" i="14" s="1"/>
  <c r="U149" i="14" s="1"/>
  <c r="U150" i="14" s="1"/>
  <c r="U151" i="14" s="1"/>
  <c r="U152" i="14" s="1"/>
  <c r="U153" i="14" s="1"/>
  <c r="U154" i="14" s="1"/>
  <c r="U155" i="14" s="1"/>
  <c r="U156" i="14" s="1"/>
  <c r="U157" i="14" s="1"/>
  <c r="U158" i="14" s="1"/>
  <c r="U159" i="14" s="1"/>
  <c r="U160" i="14" s="1"/>
  <c r="U161" i="14" s="1"/>
  <c r="U162" i="14" s="1"/>
  <c r="U163" i="14" s="1"/>
  <c r="U164" i="14" s="1"/>
  <c r="U165" i="14" s="1"/>
  <c r="U166" i="14" s="1"/>
  <c r="U167" i="14" s="1"/>
  <c r="U168" i="14" s="1"/>
  <c r="U169" i="14" s="1"/>
  <c r="U170" i="14" s="1"/>
  <c r="U171" i="14" s="1"/>
  <c r="U172" i="14" s="1"/>
  <c r="U173" i="14" s="1"/>
  <c r="U174" i="14" s="1"/>
  <c r="U175" i="14" s="1"/>
  <c r="U176" i="14" s="1"/>
  <c r="U177" i="14" s="1"/>
  <c r="U178" i="14" s="1"/>
  <c r="U179" i="14" s="1"/>
  <c r="U180" i="14" s="1"/>
  <c r="U181" i="14" s="1"/>
  <c r="U182" i="14" s="1"/>
  <c r="U183" i="14" s="1"/>
  <c r="U184" i="14" s="1"/>
  <c r="U185" i="14" s="1"/>
  <c r="U186" i="14" s="1"/>
  <c r="U187" i="14" s="1"/>
  <c r="U188" i="14" s="1"/>
  <c r="U189" i="14" s="1"/>
  <c r="U190" i="14" s="1"/>
  <c r="U191" i="14" s="1"/>
  <c r="U192" i="14" s="1"/>
  <c r="U193" i="14" s="1"/>
  <c r="U194" i="14" s="1"/>
  <c r="U195" i="14" s="1"/>
  <c r="U196" i="14" s="1"/>
  <c r="U197" i="14" s="1"/>
  <c r="U198" i="14" s="1"/>
  <c r="U199" i="14" s="1"/>
  <c r="U200" i="14" s="1"/>
  <c r="U201" i="14" s="1"/>
  <c r="U202" i="14" s="1"/>
  <c r="U203" i="14" s="1"/>
  <c r="U204" i="14" s="1"/>
  <c r="U205" i="14" s="1"/>
  <c r="U206" i="14" s="1"/>
  <c r="U207" i="14" s="1"/>
  <c r="U208" i="14" s="1"/>
  <c r="U209" i="14" s="1"/>
  <c r="U210" i="14" s="1"/>
  <c r="U211" i="14" s="1"/>
  <c r="U212" i="14" s="1"/>
  <c r="U213" i="14" s="1"/>
  <c r="U214" i="14" s="1"/>
  <c r="U215" i="14" s="1"/>
  <c r="U216" i="14" s="1"/>
  <c r="U217" i="14" s="1"/>
  <c r="U218" i="14" s="1"/>
  <c r="U219" i="14" s="1"/>
  <c r="U220" i="14" s="1"/>
  <c r="U221" i="14" s="1"/>
  <c r="U222" i="14" s="1"/>
  <c r="U223" i="14" s="1"/>
  <c r="U224" i="14" s="1"/>
  <c r="U225" i="14" s="1"/>
  <c r="U226" i="14" s="1"/>
  <c r="U227" i="14" s="1"/>
  <c r="U228" i="14" s="1"/>
  <c r="U229" i="14" s="1"/>
  <c r="U230" i="14" s="1"/>
  <c r="U231" i="14" s="1"/>
  <c r="U232" i="14" s="1"/>
  <c r="U233" i="14" s="1"/>
  <c r="U234" i="14" s="1"/>
  <c r="U235" i="14" s="1"/>
  <c r="U236" i="14" s="1"/>
  <c r="U237" i="14" s="1"/>
  <c r="U238" i="14" s="1"/>
  <c r="U239" i="14" s="1"/>
  <c r="U240" i="14" s="1"/>
  <c r="U241" i="14" s="1"/>
  <c r="U242" i="14" s="1"/>
  <c r="U243" i="14" s="1"/>
  <c r="U244" i="14" s="1"/>
  <c r="U245" i="14" s="1"/>
  <c r="U246" i="14" s="1"/>
  <c r="U247" i="14" s="1"/>
  <c r="U248" i="14" s="1"/>
  <c r="U249" i="14" s="1"/>
  <c r="U250" i="14" s="1"/>
  <c r="U251" i="14" s="1"/>
  <c r="U252" i="14" s="1"/>
  <c r="U253" i="14" s="1"/>
  <c r="U254" i="14" s="1"/>
  <c r="U255" i="14" s="1"/>
  <c r="U256" i="14" s="1"/>
  <c r="U257" i="14" s="1"/>
  <c r="U258" i="14" s="1"/>
  <c r="U259" i="14" s="1"/>
  <c r="U260" i="14" s="1"/>
  <c r="U261" i="14" s="1"/>
  <c r="U262" i="14" s="1"/>
  <c r="U263" i="14" s="1"/>
  <c r="U264" i="14" s="1"/>
  <c r="U265" i="14" s="1"/>
  <c r="U266" i="14" s="1"/>
  <c r="U267" i="14" s="1"/>
  <c r="U268" i="14" s="1"/>
  <c r="U269" i="14" s="1"/>
  <c r="U270" i="14" s="1"/>
  <c r="U271" i="14" s="1"/>
  <c r="U272" i="14" s="1"/>
  <c r="U273" i="14" s="1"/>
  <c r="U274" i="14" s="1"/>
  <c r="U275" i="14" s="1"/>
  <c r="U276" i="14" s="1"/>
  <c r="U277" i="14" s="1"/>
  <c r="U278" i="14" s="1"/>
  <c r="U279" i="14" s="1"/>
  <c r="U280" i="14" s="1"/>
  <c r="U281" i="14" s="1"/>
  <c r="U282" i="14" s="1"/>
  <c r="U283" i="14" s="1"/>
  <c r="U284" i="14" s="1"/>
  <c r="U285" i="14" s="1"/>
  <c r="U286" i="14" s="1"/>
  <c r="U287" i="14" s="1"/>
  <c r="U288" i="14" s="1"/>
  <c r="U289" i="14" s="1"/>
  <c r="U290" i="14" s="1"/>
  <c r="U291" i="14" s="1"/>
  <c r="U292" i="14" s="1"/>
  <c r="U293" i="14" s="1"/>
  <c r="U294" i="14" s="1"/>
  <c r="U295" i="14" s="1"/>
  <c r="U296" i="14" s="1"/>
  <c r="U297" i="14" s="1"/>
  <c r="U298" i="14" s="1"/>
  <c r="U299" i="14" s="1"/>
  <c r="U300" i="14" s="1"/>
  <c r="U301" i="14" s="1"/>
  <c r="U302" i="14" s="1"/>
  <c r="U303" i="14" s="1"/>
  <c r="U304" i="14" s="1"/>
  <c r="U305" i="14" s="1"/>
  <c r="U306" i="14" s="1"/>
  <c r="U307" i="14" s="1"/>
  <c r="U308" i="14" s="1"/>
  <c r="U309" i="14" s="1"/>
  <c r="U310" i="14" s="1"/>
  <c r="U311" i="14" s="1"/>
  <c r="U312" i="14" s="1"/>
  <c r="U313" i="14" s="1"/>
  <c r="U314" i="14" s="1"/>
  <c r="U315" i="14" s="1"/>
  <c r="U316" i="14" s="1"/>
  <c r="U317" i="14" s="1"/>
  <c r="U318" i="14" s="1"/>
  <c r="U319" i="14" s="1"/>
  <c r="U320" i="14" s="1"/>
  <c r="U321" i="14" s="1"/>
  <c r="U322" i="14" s="1"/>
  <c r="U323" i="14" s="1"/>
  <c r="U324" i="14" s="1"/>
  <c r="U325" i="14" s="1"/>
  <c r="U326" i="14" s="1"/>
  <c r="U327" i="14" s="1"/>
  <c r="U328" i="14" s="1"/>
  <c r="U329" i="14" s="1"/>
  <c r="U330" i="14" s="1"/>
  <c r="U331" i="14" s="1"/>
  <c r="U332" i="14" s="1"/>
  <c r="U333" i="14" s="1"/>
  <c r="U334" i="14" s="1"/>
  <c r="U335" i="14" s="1"/>
  <c r="U336" i="14" s="1"/>
  <c r="U337" i="14" s="1"/>
  <c r="U338" i="14" s="1"/>
  <c r="U339" i="14" s="1"/>
  <c r="U340" i="14" s="1"/>
  <c r="U341" i="14" s="1"/>
  <c r="U342" i="14" s="1"/>
  <c r="U343" i="14" s="1"/>
  <c r="U344" i="14" s="1"/>
  <c r="U345" i="14" s="1"/>
  <c r="U346" i="14" s="1"/>
  <c r="U347" i="14" s="1"/>
  <c r="U348" i="14" s="1"/>
  <c r="U349" i="14" s="1"/>
  <c r="U350" i="14" s="1"/>
  <c r="U351" i="14" s="1"/>
  <c r="U352" i="14" s="1"/>
  <c r="U353" i="14" s="1"/>
  <c r="U354" i="14" s="1"/>
  <c r="U355" i="14" s="1"/>
  <c r="U356" i="14" s="1"/>
  <c r="U357" i="14" s="1"/>
  <c r="U358" i="14" s="1"/>
  <c r="U359" i="14" s="1"/>
  <c r="U360" i="14" s="1"/>
  <c r="U361" i="14" s="1"/>
  <c r="U362" i="14" s="1"/>
  <c r="U363" i="14" s="1"/>
  <c r="U364" i="14" s="1"/>
  <c r="U365" i="14" s="1"/>
  <c r="U366" i="14" s="1"/>
  <c r="U367" i="14" s="1"/>
  <c r="U368" i="14" s="1"/>
  <c r="U369" i="14" s="1"/>
  <c r="U370" i="14" s="1"/>
  <c r="U371" i="14" s="1"/>
  <c r="U372" i="14" s="1"/>
  <c r="U373" i="14" s="1"/>
  <c r="U374" i="14" s="1"/>
  <c r="U375" i="14" s="1"/>
  <c r="U376" i="14" s="1"/>
  <c r="U377" i="14" s="1"/>
  <c r="U378" i="14" s="1"/>
  <c r="U379" i="14" s="1"/>
  <c r="U380" i="14" s="1"/>
  <c r="U381" i="14" s="1"/>
  <c r="U382" i="14" s="1"/>
  <c r="U383" i="14" s="1"/>
  <c r="U384" i="14" s="1"/>
  <c r="U385" i="14" s="1"/>
  <c r="U386" i="14" s="1"/>
  <c r="U387" i="14" s="1"/>
  <c r="U388" i="14" s="1"/>
  <c r="U389" i="14" s="1"/>
  <c r="U390" i="14" s="1"/>
  <c r="U391" i="14" s="1"/>
  <c r="U392" i="14" s="1"/>
  <c r="U393" i="14" s="1"/>
  <c r="U394" i="14" s="1"/>
  <c r="U395" i="14" s="1"/>
  <c r="U396" i="14" s="1"/>
  <c r="U397" i="14" s="1"/>
  <c r="U398" i="14" s="1"/>
  <c r="U399" i="14" s="1"/>
  <c r="U400" i="14" s="1"/>
  <c r="U401" i="14" s="1"/>
  <c r="U402" i="14" s="1"/>
  <c r="U403" i="14" s="1"/>
  <c r="U404" i="14" s="1"/>
  <c r="U405" i="14" s="1"/>
  <c r="U406" i="14" s="1"/>
  <c r="U407" i="14" s="1"/>
  <c r="U408" i="14" s="1"/>
  <c r="U409" i="14" s="1"/>
  <c r="U410" i="14" s="1"/>
  <c r="U411" i="14" s="1"/>
  <c r="U412" i="14" s="1"/>
  <c r="U413" i="14" s="1"/>
  <c r="U414" i="14" s="1"/>
  <c r="U415" i="14" s="1"/>
  <c r="U416" i="14" s="1"/>
  <c r="U417" i="14" s="1"/>
  <c r="U418" i="14" s="1"/>
  <c r="U419" i="14" s="1"/>
  <c r="U420" i="14" s="1"/>
  <c r="U421" i="14" s="1"/>
  <c r="U422" i="14" s="1"/>
  <c r="U423" i="14" s="1"/>
  <c r="U424" i="14" s="1"/>
  <c r="U425" i="14" s="1"/>
  <c r="U426" i="14" s="1"/>
  <c r="U427" i="14" s="1"/>
  <c r="U428" i="14" s="1"/>
  <c r="U429" i="14" s="1"/>
  <c r="U430" i="14" s="1"/>
  <c r="U431" i="14" s="1"/>
  <c r="U432" i="14" s="1"/>
  <c r="U433" i="14" s="1"/>
  <c r="U434" i="14" s="1"/>
  <c r="U435" i="14" s="1"/>
  <c r="U436" i="14" s="1"/>
  <c r="U437" i="14" s="1"/>
  <c r="U438" i="14" s="1"/>
  <c r="U439" i="14" s="1"/>
  <c r="U440" i="14" s="1"/>
  <c r="U441" i="14" s="1"/>
  <c r="U442" i="14" s="1"/>
  <c r="U443" i="14" s="1"/>
  <c r="U444" i="14" s="1"/>
  <c r="U445" i="14" s="1"/>
  <c r="U446" i="14" s="1"/>
  <c r="U447" i="14" s="1"/>
  <c r="U448" i="14" s="1"/>
  <c r="U449" i="14" s="1"/>
  <c r="U450" i="14" s="1"/>
  <c r="U451" i="14" s="1"/>
  <c r="U452" i="14" s="1"/>
  <c r="U453" i="14" s="1"/>
  <c r="U454" i="14" s="1"/>
  <c r="U455" i="14" s="1"/>
  <c r="U456" i="14" s="1"/>
  <c r="U457" i="14" s="1"/>
  <c r="U458" i="14" s="1"/>
  <c r="U459" i="14" s="1"/>
  <c r="U460" i="14" s="1"/>
  <c r="U461" i="14" s="1"/>
  <c r="U462" i="14" s="1"/>
  <c r="U463" i="14" s="1"/>
  <c r="U464" i="14" s="1"/>
  <c r="U465" i="14" s="1"/>
  <c r="U466" i="14" s="1"/>
  <c r="U467" i="14" s="1"/>
  <c r="U468" i="14" s="1"/>
  <c r="U469" i="14" s="1"/>
  <c r="U470" i="14" s="1"/>
  <c r="U471" i="14" s="1"/>
  <c r="U472" i="14" s="1"/>
  <c r="U473" i="14" s="1"/>
  <c r="U474" i="14" s="1"/>
  <c r="U475" i="14" s="1"/>
  <c r="U476" i="14" s="1"/>
  <c r="U477" i="14" s="1"/>
  <c r="U478" i="14" s="1"/>
  <c r="U479" i="14" s="1"/>
  <c r="U480" i="14" s="1"/>
  <c r="U481" i="14" s="1"/>
  <c r="U482" i="14" s="1"/>
  <c r="U483" i="14" s="1"/>
  <c r="U484" i="14" s="1"/>
  <c r="U485" i="14" s="1"/>
  <c r="U486" i="14" s="1"/>
  <c r="U487" i="14" s="1"/>
  <c r="U488" i="14" s="1"/>
  <c r="U489" i="14" s="1"/>
  <c r="U490" i="14" s="1"/>
  <c r="U491" i="14" s="1"/>
  <c r="U492" i="14" s="1"/>
  <c r="U493" i="14" s="1"/>
  <c r="U494" i="14" s="1"/>
  <c r="U495" i="14" s="1"/>
  <c r="U496" i="14" s="1"/>
  <c r="U497" i="14" s="1"/>
  <c r="U498" i="14" s="1"/>
  <c r="U499" i="14" s="1"/>
  <c r="U500" i="14" s="1"/>
  <c r="U501" i="14" s="1"/>
  <c r="U502" i="14" s="1"/>
  <c r="U503" i="14" s="1"/>
  <c r="U504" i="14" s="1"/>
  <c r="U505" i="14" s="1"/>
  <c r="U506" i="14" s="1"/>
  <c r="U507" i="14" s="1"/>
  <c r="U508" i="14" s="1"/>
  <c r="U509" i="14" s="1"/>
  <c r="U510" i="14" s="1"/>
  <c r="U511" i="14" s="1"/>
  <c r="U512" i="14" s="1"/>
  <c r="U513" i="14" s="1"/>
  <c r="U514" i="14" s="1"/>
  <c r="U515" i="14" s="1"/>
  <c r="U516" i="14" s="1"/>
  <c r="U517" i="14" s="1"/>
  <c r="U518" i="14" s="1"/>
  <c r="U519" i="14" s="1"/>
  <c r="U520" i="14" s="1"/>
  <c r="U521" i="14" s="1"/>
  <c r="U522" i="14" s="1"/>
  <c r="U523" i="14" s="1"/>
  <c r="U524" i="14" s="1"/>
  <c r="U525" i="14" s="1"/>
  <c r="U526" i="14" s="1"/>
  <c r="U527" i="14" s="1"/>
  <c r="U528" i="14" s="1"/>
  <c r="U529" i="14" s="1"/>
  <c r="U530" i="14" s="1"/>
  <c r="U531" i="14" s="1"/>
  <c r="U532" i="14" s="1"/>
  <c r="U533" i="14" s="1"/>
  <c r="U534" i="14" s="1"/>
  <c r="U535" i="14" s="1"/>
  <c r="U536" i="14" s="1"/>
  <c r="U537" i="14" s="1"/>
  <c r="U538" i="14" s="1"/>
  <c r="U539" i="14" s="1"/>
  <c r="U540" i="14" s="1"/>
  <c r="U541" i="14" s="1"/>
  <c r="U542" i="14" s="1"/>
  <c r="U543" i="14" s="1"/>
  <c r="U544" i="14" s="1"/>
  <c r="U545" i="14" s="1"/>
  <c r="U546" i="14" s="1"/>
  <c r="U547" i="14" s="1"/>
  <c r="U548" i="14" s="1"/>
  <c r="U549" i="14" s="1"/>
  <c r="U550" i="14" s="1"/>
  <c r="U551" i="14" s="1"/>
  <c r="U552" i="14" s="1"/>
  <c r="U553" i="14" s="1"/>
  <c r="U554" i="14" s="1"/>
  <c r="U555" i="14" s="1"/>
  <c r="U556" i="14" s="1"/>
  <c r="U557" i="14" s="1"/>
  <c r="U558" i="14" s="1"/>
  <c r="U559" i="14" s="1"/>
  <c r="U560" i="14" s="1"/>
  <c r="U561" i="14" s="1"/>
  <c r="U562" i="14" s="1"/>
  <c r="U563" i="14" s="1"/>
  <c r="U564" i="14" s="1"/>
  <c r="U565" i="14" s="1"/>
  <c r="U566" i="14" s="1"/>
  <c r="U567" i="14" s="1"/>
  <c r="U568" i="14" s="1"/>
  <c r="U569" i="14" s="1"/>
  <c r="U570" i="14" s="1"/>
  <c r="U571" i="14" s="1"/>
  <c r="U572" i="14" s="1"/>
  <c r="U573" i="14" s="1"/>
  <c r="U574" i="14" s="1"/>
  <c r="U575" i="14" s="1"/>
  <c r="U576" i="14" s="1"/>
  <c r="U577" i="14" s="1"/>
  <c r="U578" i="14" s="1"/>
  <c r="U579" i="14" s="1"/>
  <c r="U580" i="14" s="1"/>
  <c r="U581" i="14" s="1"/>
  <c r="U582" i="14" s="1"/>
  <c r="U583" i="14" s="1"/>
  <c r="U584" i="14" s="1"/>
  <c r="U585" i="14" s="1"/>
  <c r="U586" i="14" s="1"/>
  <c r="U587" i="14" s="1"/>
  <c r="U588" i="14" s="1"/>
  <c r="U589" i="14" s="1"/>
  <c r="U590" i="14" s="1"/>
  <c r="U591" i="14" s="1"/>
  <c r="U592" i="14" s="1"/>
  <c r="U593" i="14" s="1"/>
  <c r="U594" i="14" s="1"/>
  <c r="U595" i="14" s="1"/>
  <c r="U596" i="14" s="1"/>
  <c r="U597" i="14" s="1"/>
  <c r="U598" i="14" s="1"/>
  <c r="U599" i="14" s="1"/>
  <c r="U600" i="14" s="1"/>
  <c r="U601" i="14" s="1"/>
  <c r="U602" i="14" s="1"/>
  <c r="U603" i="14" s="1"/>
  <c r="U604" i="14" s="1"/>
  <c r="U605" i="14" s="1"/>
  <c r="U606" i="14" s="1"/>
  <c r="U607" i="14" s="1"/>
  <c r="U608" i="14" s="1"/>
  <c r="U609" i="14" s="1"/>
  <c r="U610" i="14" s="1"/>
  <c r="U611" i="14" s="1"/>
  <c r="U612" i="14" s="1"/>
  <c r="U613" i="14" s="1"/>
  <c r="U614" i="14" s="1"/>
  <c r="U615" i="14" s="1"/>
  <c r="U616" i="14" s="1"/>
  <c r="U617" i="14" s="1"/>
  <c r="U618" i="14" s="1"/>
  <c r="U619" i="14" s="1"/>
  <c r="U620" i="14" s="1"/>
  <c r="U621" i="14" s="1"/>
  <c r="U622" i="14" s="1"/>
  <c r="U623" i="14" s="1"/>
  <c r="U624" i="14" s="1"/>
  <c r="U625" i="14" s="1"/>
  <c r="U626" i="14" s="1"/>
  <c r="U627" i="14" s="1"/>
  <c r="U628" i="14" s="1"/>
  <c r="U629" i="14" s="1"/>
  <c r="U630" i="14" s="1"/>
  <c r="U631" i="14" s="1"/>
  <c r="U632" i="14" s="1"/>
  <c r="U633" i="14" s="1"/>
  <c r="U634" i="14" s="1"/>
  <c r="U635" i="14" s="1"/>
  <c r="U636" i="14" s="1"/>
  <c r="U637" i="14" s="1"/>
  <c r="U638" i="14" s="1"/>
  <c r="U639" i="14" s="1"/>
  <c r="U640" i="14" s="1"/>
  <c r="U641" i="14" s="1"/>
  <c r="U642" i="14" s="1"/>
  <c r="U643" i="14" s="1"/>
  <c r="U644" i="14" s="1"/>
  <c r="U645" i="14" s="1"/>
  <c r="U646" i="14" s="1"/>
  <c r="U647" i="14" s="1"/>
  <c r="U648" i="14" s="1"/>
  <c r="U649" i="14" s="1"/>
  <c r="U650" i="14" s="1"/>
  <c r="U651" i="14" s="1"/>
  <c r="U652" i="14" s="1"/>
  <c r="U653" i="14" s="1"/>
  <c r="U654" i="14" s="1"/>
  <c r="U655" i="14" s="1"/>
  <c r="U656" i="14" s="1"/>
  <c r="U657" i="14" s="1"/>
  <c r="U658" i="14" s="1"/>
  <c r="U659" i="14" s="1"/>
  <c r="U660" i="14" s="1"/>
  <c r="U661" i="14" s="1"/>
  <c r="U662" i="14" s="1"/>
  <c r="U663" i="14" s="1"/>
  <c r="U664" i="14" s="1"/>
  <c r="U665" i="14" s="1"/>
  <c r="U666" i="14" s="1"/>
  <c r="U667" i="14" s="1"/>
  <c r="U668" i="14" s="1"/>
  <c r="U669" i="14" s="1"/>
  <c r="U670" i="14" s="1"/>
  <c r="U671" i="14" s="1"/>
  <c r="U672" i="14" s="1"/>
  <c r="U673" i="14" s="1"/>
  <c r="U674" i="14" s="1"/>
  <c r="U675" i="14" s="1"/>
  <c r="U676" i="14" s="1"/>
  <c r="U677" i="14" s="1"/>
  <c r="U678" i="14" s="1"/>
  <c r="U679" i="14" s="1"/>
  <c r="U680" i="14" s="1"/>
  <c r="U681" i="14" s="1"/>
  <c r="U682" i="14" s="1"/>
  <c r="U683" i="14" s="1"/>
  <c r="U684" i="14" s="1"/>
  <c r="U685" i="14" s="1"/>
  <c r="U686" i="14" s="1"/>
  <c r="U687" i="14" s="1"/>
  <c r="U688" i="14" s="1"/>
  <c r="U689" i="14" s="1"/>
  <c r="U690" i="14" s="1"/>
  <c r="U691" i="14" s="1"/>
  <c r="U692" i="14" s="1"/>
  <c r="U693" i="14" s="1"/>
  <c r="U694" i="14" s="1"/>
  <c r="U695" i="14" s="1"/>
  <c r="U696" i="14" s="1"/>
  <c r="U697" i="14" s="1"/>
  <c r="U698" i="14" s="1"/>
  <c r="U699" i="14" s="1"/>
  <c r="U700" i="14" s="1"/>
  <c r="U701" i="14" s="1"/>
  <c r="U702" i="14" s="1"/>
  <c r="U703" i="14" s="1"/>
  <c r="U704" i="14" s="1"/>
  <c r="U705" i="14" s="1"/>
  <c r="U706" i="14" s="1"/>
  <c r="U707" i="14" s="1"/>
  <c r="U708" i="14" s="1"/>
  <c r="U709" i="14" s="1"/>
  <c r="U710" i="14" s="1"/>
  <c r="U711" i="14" s="1"/>
  <c r="U712" i="14" s="1"/>
  <c r="U713" i="14" s="1"/>
  <c r="U714" i="14" s="1"/>
  <c r="U715" i="14" s="1"/>
  <c r="U716" i="14" s="1"/>
  <c r="U717" i="14" s="1"/>
  <c r="U718" i="14" s="1"/>
  <c r="U719" i="14" s="1"/>
  <c r="U720" i="14" s="1"/>
  <c r="U721" i="14" s="1"/>
  <c r="U722" i="14" s="1"/>
  <c r="U723" i="14" s="1"/>
  <c r="U724" i="14" s="1"/>
  <c r="U725" i="14" s="1"/>
  <c r="U726" i="14" s="1"/>
  <c r="U727" i="14" s="1"/>
  <c r="U728" i="14" s="1"/>
  <c r="U729" i="14" s="1"/>
  <c r="U730" i="14" s="1"/>
  <c r="U731" i="14" s="1"/>
  <c r="U732" i="14" s="1"/>
  <c r="U733" i="14" s="1"/>
  <c r="U734" i="14" s="1"/>
  <c r="U735" i="14" s="1"/>
  <c r="U736" i="14" s="1"/>
  <c r="U737" i="14" s="1"/>
  <c r="U738" i="14" s="1"/>
  <c r="U739" i="14" s="1"/>
  <c r="U740" i="14" s="1"/>
  <c r="U741" i="14" s="1"/>
  <c r="U742" i="14" s="1"/>
  <c r="U743" i="14" s="1"/>
  <c r="U744" i="14" s="1"/>
  <c r="U745" i="14" s="1"/>
  <c r="U746" i="14" s="1"/>
  <c r="U747" i="14" s="1"/>
  <c r="U748" i="14" s="1"/>
  <c r="U749" i="14" s="1"/>
  <c r="U750" i="14" s="1"/>
  <c r="U751" i="14" s="1"/>
  <c r="U752" i="14" s="1"/>
  <c r="U753" i="14" s="1"/>
  <c r="U754" i="14" s="1"/>
  <c r="U755" i="14" s="1"/>
  <c r="U756" i="14" s="1"/>
  <c r="U757" i="14" s="1"/>
  <c r="U758" i="14" s="1"/>
  <c r="U759" i="14" s="1"/>
  <c r="U760" i="14" s="1"/>
  <c r="U761" i="14" s="1"/>
  <c r="U762" i="14" s="1"/>
  <c r="U763" i="14" s="1"/>
  <c r="U764" i="14" s="1"/>
  <c r="U765" i="14" s="1"/>
  <c r="U766" i="14" s="1"/>
  <c r="U767" i="14" s="1"/>
  <c r="U768" i="14" s="1"/>
  <c r="U769" i="14" s="1"/>
  <c r="U770" i="14" s="1"/>
  <c r="U771" i="14" s="1"/>
  <c r="U772" i="14" s="1"/>
  <c r="U773" i="14" s="1"/>
  <c r="U774" i="14" s="1"/>
  <c r="U775" i="14" s="1"/>
  <c r="U776" i="14" s="1"/>
  <c r="U777" i="14" s="1"/>
  <c r="U778" i="14" s="1"/>
  <c r="U779" i="14" s="1"/>
  <c r="U780" i="14" s="1"/>
  <c r="U781" i="14" s="1"/>
  <c r="U782" i="14" s="1"/>
  <c r="U783" i="14" s="1"/>
  <c r="U784" i="14" s="1"/>
  <c r="U785" i="14" s="1"/>
  <c r="U786" i="14" s="1"/>
  <c r="U787" i="14" s="1"/>
  <c r="U788" i="14" s="1"/>
  <c r="U789" i="14" s="1"/>
  <c r="U790" i="14" s="1"/>
  <c r="U791" i="14" s="1"/>
  <c r="U792" i="14" s="1"/>
  <c r="U793" i="14" s="1"/>
  <c r="U794" i="14" s="1"/>
  <c r="U795" i="14" s="1"/>
  <c r="U796" i="14" s="1"/>
  <c r="U797" i="14" s="1"/>
  <c r="U798" i="14" s="1"/>
  <c r="U799" i="14" s="1"/>
  <c r="U800" i="14" s="1"/>
  <c r="U801" i="14" s="1"/>
  <c r="U802" i="14" s="1"/>
  <c r="U803" i="14" s="1"/>
  <c r="U804" i="14" s="1"/>
  <c r="U805" i="14" s="1"/>
  <c r="U806" i="14" s="1"/>
  <c r="U807" i="14" s="1"/>
  <c r="U808" i="14" s="1"/>
  <c r="U809" i="14" s="1"/>
  <c r="U810" i="14" s="1"/>
  <c r="U811" i="14" s="1"/>
  <c r="U812" i="14" s="1"/>
  <c r="U813" i="14" s="1"/>
  <c r="U814" i="14" s="1"/>
  <c r="U815" i="14" s="1"/>
  <c r="U816" i="14" s="1"/>
  <c r="U817" i="14" s="1"/>
  <c r="U818" i="14" s="1"/>
  <c r="U819" i="14" s="1"/>
  <c r="U820" i="14" s="1"/>
  <c r="U821" i="14" s="1"/>
  <c r="U822" i="14" s="1"/>
  <c r="U823" i="14" s="1"/>
  <c r="U824" i="14" s="1"/>
  <c r="U825" i="14" s="1"/>
  <c r="U826" i="14" s="1"/>
  <c r="U827" i="14" s="1"/>
  <c r="U828" i="14" s="1"/>
  <c r="U829" i="14" s="1"/>
  <c r="U830" i="14" s="1"/>
  <c r="U831" i="14" s="1"/>
  <c r="U832" i="14" s="1"/>
  <c r="U833" i="14" s="1"/>
  <c r="U834" i="14" s="1"/>
  <c r="U835" i="14" s="1"/>
  <c r="U836" i="14" s="1"/>
  <c r="U837" i="14" s="1"/>
  <c r="U838" i="14" s="1"/>
  <c r="U839" i="14" s="1"/>
  <c r="U840" i="14" s="1"/>
  <c r="U841" i="14" s="1"/>
  <c r="U842" i="14" s="1"/>
  <c r="U843" i="14" s="1"/>
  <c r="U844" i="14" s="1"/>
  <c r="U845" i="14" s="1"/>
  <c r="U846" i="14" s="1"/>
  <c r="U847" i="14" s="1"/>
  <c r="U848" i="14" s="1"/>
  <c r="U849" i="14" s="1"/>
  <c r="U850" i="14" s="1"/>
  <c r="U851" i="14" s="1"/>
  <c r="U852" i="14" s="1"/>
  <c r="U853" i="14" s="1"/>
  <c r="U854" i="14" s="1"/>
  <c r="U855" i="14" s="1"/>
  <c r="U856" i="14" s="1"/>
  <c r="U857" i="14" s="1"/>
  <c r="U858" i="14" s="1"/>
  <c r="U859" i="14" s="1"/>
  <c r="U860" i="14" s="1"/>
  <c r="U861" i="14" s="1"/>
  <c r="U862" i="14" s="1"/>
  <c r="U863" i="14" s="1"/>
  <c r="U864" i="14" s="1"/>
  <c r="U865" i="14" s="1"/>
  <c r="U866" i="14" s="1"/>
  <c r="U867" i="14" s="1"/>
  <c r="U868" i="14" s="1"/>
  <c r="U869" i="14" s="1"/>
  <c r="U870" i="14" s="1"/>
  <c r="U871" i="14" s="1"/>
  <c r="U872" i="14" s="1"/>
  <c r="U873" i="14" s="1"/>
  <c r="U874" i="14" s="1"/>
  <c r="U875" i="14" s="1"/>
  <c r="U876" i="14" s="1"/>
  <c r="U877" i="14" s="1"/>
  <c r="U878" i="14" s="1"/>
  <c r="U879" i="14" s="1"/>
  <c r="U880" i="14" s="1"/>
  <c r="U881" i="14" s="1"/>
  <c r="U882" i="14" s="1"/>
  <c r="U883" i="14" s="1"/>
  <c r="U884" i="14" s="1"/>
  <c r="U885" i="14" s="1"/>
  <c r="U886" i="14" s="1"/>
  <c r="U887" i="14" s="1"/>
  <c r="U888" i="14" s="1"/>
  <c r="U889" i="14" s="1"/>
  <c r="U890" i="14" s="1"/>
  <c r="U891" i="14" s="1"/>
  <c r="U892" i="14" s="1"/>
  <c r="U893" i="14" s="1"/>
  <c r="U894" i="14" s="1"/>
  <c r="U895" i="14" s="1"/>
  <c r="U896" i="14" s="1"/>
  <c r="U897" i="14" s="1"/>
  <c r="U898" i="14" s="1"/>
  <c r="U899" i="14" s="1"/>
  <c r="U900" i="14" s="1"/>
  <c r="U901" i="14" s="1"/>
  <c r="U902" i="14" s="1"/>
  <c r="U903" i="14" s="1"/>
  <c r="U904" i="14" s="1"/>
  <c r="U905" i="14" s="1"/>
  <c r="U906" i="14" s="1"/>
  <c r="U907" i="14" s="1"/>
  <c r="U908" i="14" s="1"/>
  <c r="U909" i="14" s="1"/>
  <c r="U910" i="14" s="1"/>
  <c r="U911" i="14" s="1"/>
  <c r="U912" i="14" s="1"/>
  <c r="U913" i="14" s="1"/>
  <c r="U914" i="14" s="1"/>
  <c r="U915" i="14" s="1"/>
  <c r="U916" i="14" s="1"/>
  <c r="U917" i="14" s="1"/>
  <c r="U918" i="14" s="1"/>
  <c r="U919" i="14" s="1"/>
  <c r="U920" i="14" s="1"/>
  <c r="U921" i="14" s="1"/>
  <c r="U922" i="14" s="1"/>
  <c r="U923" i="14" s="1"/>
  <c r="U924" i="14" s="1"/>
  <c r="U925" i="14" s="1"/>
  <c r="U926" i="14" s="1"/>
  <c r="U927" i="14" s="1"/>
  <c r="U928" i="14" s="1"/>
  <c r="U929" i="14" s="1"/>
  <c r="U930" i="14" s="1"/>
  <c r="U931" i="14" s="1"/>
  <c r="U932" i="14" s="1"/>
  <c r="U933" i="14" s="1"/>
  <c r="U934" i="14" s="1"/>
  <c r="U935" i="14" s="1"/>
  <c r="U936" i="14" s="1"/>
  <c r="U937" i="14" s="1"/>
  <c r="U938" i="14" s="1"/>
  <c r="U939" i="14" s="1"/>
  <c r="U940" i="14" s="1"/>
  <c r="U941" i="14" s="1"/>
  <c r="U942" i="14" s="1"/>
  <c r="U943" i="14" s="1"/>
  <c r="U944" i="14" s="1"/>
  <c r="U945" i="14" s="1"/>
  <c r="U946" i="14" s="1"/>
  <c r="U947" i="14" s="1"/>
  <c r="U948" i="14" s="1"/>
  <c r="U949" i="14" s="1"/>
  <c r="U950" i="14" s="1"/>
  <c r="U951" i="14" s="1"/>
  <c r="U952" i="14" s="1"/>
  <c r="U953" i="14" s="1"/>
  <c r="U954" i="14" s="1"/>
  <c r="U955" i="14" s="1"/>
  <c r="U956" i="14" s="1"/>
  <c r="U957" i="14" s="1"/>
  <c r="U958" i="14" s="1"/>
  <c r="U959" i="14" s="1"/>
  <c r="U960" i="14" s="1"/>
  <c r="U961" i="14" s="1"/>
  <c r="U962" i="14" s="1"/>
  <c r="U963" i="14" s="1"/>
  <c r="U964" i="14" s="1"/>
  <c r="U965" i="14" s="1"/>
  <c r="U966" i="14" s="1"/>
  <c r="U967" i="14" s="1"/>
  <c r="U968" i="14" s="1"/>
  <c r="U969" i="14" s="1"/>
  <c r="U970" i="14" s="1"/>
  <c r="U971" i="14" s="1"/>
  <c r="U972" i="14" s="1"/>
  <c r="U973" i="14" s="1"/>
  <c r="U974" i="14" s="1"/>
  <c r="U975" i="14" s="1"/>
  <c r="U976" i="14" s="1"/>
  <c r="U977" i="14" s="1"/>
  <c r="U978" i="14" s="1"/>
  <c r="U979" i="14" s="1"/>
  <c r="U980" i="14" s="1"/>
  <c r="U981" i="14" s="1"/>
  <c r="U982" i="14" s="1"/>
  <c r="U983" i="14" s="1"/>
  <c r="U984" i="14" s="1"/>
  <c r="U985" i="14" s="1"/>
  <c r="U986" i="14" s="1"/>
  <c r="U987" i="14" s="1"/>
  <c r="U988" i="14" s="1"/>
  <c r="U989" i="14" s="1"/>
  <c r="U990" i="14" s="1"/>
  <c r="U991" i="14" s="1"/>
  <c r="U992" i="14" s="1"/>
  <c r="U993" i="14" s="1"/>
  <c r="U994" i="14" s="1"/>
  <c r="U995" i="14" s="1"/>
  <c r="U996" i="14" s="1"/>
  <c r="U997" i="14" s="1"/>
  <c r="U998" i="14" s="1"/>
  <c r="U999" i="14" s="1"/>
  <c r="U1000" i="14" s="1"/>
  <c r="U1001" i="14" s="1"/>
  <c r="U1002" i="14" s="1"/>
  <c r="U1003" i="14" s="1"/>
  <c r="U1004" i="14" s="1"/>
  <c r="U1005" i="14" s="1"/>
  <c r="U1006" i="14" s="1"/>
  <c r="U1007" i="14" s="1"/>
  <c r="U1008" i="14" s="1"/>
  <c r="U1009" i="14" s="1"/>
  <c r="U1010" i="14" s="1"/>
  <c r="U1011" i="14" s="1"/>
  <c r="U1012" i="14" s="1"/>
  <c r="U1013" i="14" s="1"/>
  <c r="U1014" i="14" s="1"/>
  <c r="U1015" i="14" s="1"/>
  <c r="U1016" i="14" s="1"/>
  <c r="U1017" i="14" s="1"/>
  <c r="U1018" i="14" s="1"/>
  <c r="U1019" i="14" s="1"/>
  <c r="U1020" i="14" s="1"/>
  <c r="U1021" i="14" s="1"/>
  <c r="U1022" i="14" s="1"/>
  <c r="U1023" i="14" s="1"/>
  <c r="U1024" i="14" s="1"/>
  <c r="U1025" i="14" s="1"/>
  <c r="U1026" i="14" s="1"/>
  <c r="U1027" i="14" s="1"/>
  <c r="U1028" i="14" s="1"/>
  <c r="U1029" i="14" s="1"/>
  <c r="U1030" i="14" s="1"/>
  <c r="U1031" i="14" s="1"/>
  <c r="U1032" i="14" s="1"/>
  <c r="U1033" i="14" s="1"/>
  <c r="U1034" i="14" s="1"/>
  <c r="U1035" i="14" s="1"/>
  <c r="U1036" i="14" s="1"/>
  <c r="U1037" i="14" s="1"/>
  <c r="U1038" i="14" s="1"/>
  <c r="U1039" i="14" s="1"/>
  <c r="U1040" i="14" s="1"/>
  <c r="U1041" i="14" s="1"/>
  <c r="U1042" i="14" s="1"/>
  <c r="U1043" i="14" s="1"/>
  <c r="U1044" i="14" s="1"/>
  <c r="U1045" i="14" s="1"/>
  <c r="U1046" i="14" s="1"/>
  <c r="U1047" i="14" s="1"/>
  <c r="U1048" i="14" s="1"/>
  <c r="U1049" i="14" s="1"/>
  <c r="U1050" i="14" s="1"/>
  <c r="U1051" i="14" s="1"/>
  <c r="U1052" i="14" s="1"/>
  <c r="U1053" i="14" s="1"/>
  <c r="U1054" i="14" s="1"/>
  <c r="U1055" i="14" s="1"/>
  <c r="U1056" i="14" s="1"/>
  <c r="U1057" i="14" s="1"/>
  <c r="U1058" i="14" s="1"/>
  <c r="U1059" i="14" s="1"/>
  <c r="U1060" i="14" s="1"/>
  <c r="U1061" i="14" s="1"/>
  <c r="U1062" i="14" s="1"/>
  <c r="U1063" i="14" s="1"/>
  <c r="U1064" i="14" s="1"/>
  <c r="U1065" i="14" s="1"/>
  <c r="U1066" i="14" s="1"/>
  <c r="U1067" i="14" s="1"/>
  <c r="U1068" i="14" s="1"/>
  <c r="U1069" i="14" s="1"/>
  <c r="U1070" i="14" s="1"/>
  <c r="U1071" i="14" s="1"/>
  <c r="U1072" i="14" s="1"/>
  <c r="U1073" i="14" s="1"/>
  <c r="U1074" i="14" s="1"/>
  <c r="U1075" i="14" s="1"/>
  <c r="U1076" i="14" s="1"/>
  <c r="U1077" i="14" s="1"/>
  <c r="U1078" i="14" s="1"/>
  <c r="U1079" i="14" s="1"/>
  <c r="U1080" i="14" s="1"/>
  <c r="U1081" i="14" s="1"/>
  <c r="U1082" i="14" s="1"/>
  <c r="U1083" i="14" s="1"/>
  <c r="U1084" i="14" s="1"/>
  <c r="U1085" i="14" s="1"/>
  <c r="U1086" i="14" s="1"/>
  <c r="U1087" i="14" s="1"/>
  <c r="U1088" i="14" s="1"/>
  <c r="U1089" i="14" s="1"/>
  <c r="U1090" i="14" s="1"/>
  <c r="U1091" i="14" s="1"/>
  <c r="U1092" i="14" s="1"/>
  <c r="U1093" i="14" s="1"/>
  <c r="U1094" i="14" s="1"/>
  <c r="U1095" i="14" s="1"/>
  <c r="U1096" i="14" s="1"/>
  <c r="U1097" i="14" s="1"/>
  <c r="U1098" i="14" s="1"/>
  <c r="U1099" i="14" s="1"/>
  <c r="U1100" i="14" s="1"/>
  <c r="U1101" i="14" s="1"/>
  <c r="U1102" i="14" s="1"/>
  <c r="U1103" i="14" s="1"/>
  <c r="U1104" i="14" s="1"/>
  <c r="U1105" i="14" s="1"/>
  <c r="U1106" i="14" s="1"/>
  <c r="U1107" i="14" s="1"/>
  <c r="U1108" i="14" s="1"/>
  <c r="U1109" i="14" s="1"/>
  <c r="U1110" i="14" s="1"/>
  <c r="U1111" i="14" s="1"/>
  <c r="U1112" i="14" s="1"/>
  <c r="U1113" i="14" s="1"/>
  <c r="U1114" i="14" s="1"/>
  <c r="U1115" i="14" s="1"/>
  <c r="U1116" i="14" s="1"/>
  <c r="U1117" i="14" s="1"/>
  <c r="U1118" i="14" s="1"/>
  <c r="U1119" i="14" s="1"/>
  <c r="U1120" i="14" s="1"/>
  <c r="U1121" i="14" s="1"/>
  <c r="U1122" i="14" s="1"/>
  <c r="U1123" i="14" s="1"/>
  <c r="U1124" i="14" s="1"/>
  <c r="U1125" i="14" s="1"/>
  <c r="U1126" i="14" s="1"/>
  <c r="U1127" i="14" s="1"/>
  <c r="U1128" i="14" s="1"/>
  <c r="U1129" i="14" s="1"/>
  <c r="U1130" i="14" s="1"/>
  <c r="U1131" i="14" s="1"/>
  <c r="U1132" i="14" s="1"/>
  <c r="U1133" i="14" s="1"/>
  <c r="U1134" i="14" s="1"/>
  <c r="U1135" i="14" s="1"/>
  <c r="U1136" i="14" s="1"/>
  <c r="U1137" i="14" s="1"/>
  <c r="U1138" i="14" s="1"/>
  <c r="U1139" i="14" s="1"/>
  <c r="U1140" i="14" s="1"/>
  <c r="U1141" i="14" s="1"/>
  <c r="U1142" i="14" s="1"/>
  <c r="U1143" i="14" s="1"/>
  <c r="U1144" i="14" s="1"/>
  <c r="U1145" i="14" s="1"/>
  <c r="U1146" i="14" s="1"/>
  <c r="U1147" i="14" s="1"/>
  <c r="U1148" i="14" s="1"/>
  <c r="U1149" i="14" s="1"/>
  <c r="U1150" i="14" s="1"/>
  <c r="U1151" i="14" s="1"/>
  <c r="U1152" i="14" s="1"/>
  <c r="U1153" i="14" s="1"/>
  <c r="U1154" i="14" s="1"/>
  <c r="U1155" i="14" s="1"/>
  <c r="U1156" i="14" s="1"/>
  <c r="U1157" i="14" s="1"/>
  <c r="U1158" i="14" s="1"/>
  <c r="U1159" i="14" s="1"/>
  <c r="U1160" i="14" s="1"/>
  <c r="U1161" i="14" s="1"/>
  <c r="U1162" i="14" s="1"/>
  <c r="U1163" i="14" s="1"/>
  <c r="U1164" i="14" s="1"/>
  <c r="U1165" i="14" s="1"/>
  <c r="U1166" i="14" s="1"/>
  <c r="U1167" i="14" s="1"/>
  <c r="U1168" i="14" s="1"/>
  <c r="U1169" i="14" s="1"/>
  <c r="U1170" i="14" s="1"/>
  <c r="U1171" i="14" s="1"/>
  <c r="U1172" i="14" s="1"/>
  <c r="U1173" i="14" s="1"/>
  <c r="U1174" i="14" s="1"/>
  <c r="U1175" i="14" s="1"/>
  <c r="U1176" i="14" s="1"/>
  <c r="U1177" i="14" s="1"/>
  <c r="U1178" i="14" s="1"/>
  <c r="U1179" i="14" s="1"/>
  <c r="U1180" i="14" s="1"/>
  <c r="U1181" i="14" s="1"/>
  <c r="U1182" i="14" s="1"/>
  <c r="U1183" i="14" s="1"/>
  <c r="U1184" i="14" s="1"/>
  <c r="U1185" i="14" s="1"/>
  <c r="U1186" i="14" s="1"/>
  <c r="U1187" i="14" s="1"/>
  <c r="U1188" i="14" s="1"/>
  <c r="U1189" i="14" s="1"/>
  <c r="U1190" i="14" s="1"/>
  <c r="U1191" i="14" s="1"/>
  <c r="U1192" i="14" s="1"/>
  <c r="U1193" i="14" s="1"/>
  <c r="U1194" i="14" s="1"/>
  <c r="U1195" i="14" s="1"/>
  <c r="U1196" i="14" s="1"/>
  <c r="U1197" i="14" s="1"/>
  <c r="U1198" i="14" s="1"/>
  <c r="U1199" i="14" s="1"/>
  <c r="U1200" i="14" s="1"/>
  <c r="U1201" i="14" s="1"/>
  <c r="U1202" i="14" s="1"/>
  <c r="U1203" i="14" s="1"/>
  <c r="U1204" i="14" s="1"/>
  <c r="U1205" i="14" s="1"/>
  <c r="U1206" i="14" s="1"/>
  <c r="U1207" i="14" s="1"/>
  <c r="U1208" i="14" s="1"/>
  <c r="U1209" i="14" s="1"/>
  <c r="U1210" i="14" s="1"/>
  <c r="U1211" i="14" s="1"/>
  <c r="U1212" i="14" s="1"/>
  <c r="U1213" i="14" s="1"/>
  <c r="U1214" i="14" s="1"/>
  <c r="U1215" i="14" s="1"/>
  <c r="U1216" i="14" s="1"/>
  <c r="U1217" i="14" s="1"/>
  <c r="U1218" i="14" s="1"/>
  <c r="U1219" i="14" s="1"/>
  <c r="U1220" i="14" s="1"/>
  <c r="U1221" i="14" s="1"/>
  <c r="U1222" i="14" s="1"/>
  <c r="U1223" i="14" s="1"/>
  <c r="U1224" i="14" s="1"/>
  <c r="U1225" i="14" s="1"/>
  <c r="U1226" i="14" s="1"/>
  <c r="U1227" i="14" s="1"/>
  <c r="U1228" i="14" s="1"/>
  <c r="U1229" i="14" s="1"/>
  <c r="U1230" i="14" s="1"/>
  <c r="U1231" i="14" s="1"/>
  <c r="U1232" i="14" s="1"/>
  <c r="U1233" i="14" s="1"/>
  <c r="U1234" i="14" s="1"/>
  <c r="U1235" i="14" s="1"/>
  <c r="U1236" i="14" s="1"/>
  <c r="U1237" i="14" s="1"/>
  <c r="U1238" i="14" s="1"/>
  <c r="U1239" i="14" s="1"/>
  <c r="U1240" i="14" s="1"/>
  <c r="U1241" i="14" s="1"/>
  <c r="U1242" i="14" s="1"/>
  <c r="U1243" i="14" s="1"/>
  <c r="U1244" i="14" s="1"/>
  <c r="T2" i="14"/>
  <c r="T3" i="14" s="1"/>
  <c r="T4" i="14" s="1"/>
  <c r="T5" i="14" s="1"/>
  <c r="T6" i="14" s="1"/>
  <c r="T7" i="14" s="1"/>
  <c r="T8" i="14" s="1"/>
  <c r="T9" i="14" s="1"/>
  <c r="T10" i="14" s="1"/>
  <c r="T11" i="14" s="1"/>
  <c r="T12" i="14" s="1"/>
  <c r="T13" i="14" s="1"/>
  <c r="T14" i="14" s="1"/>
  <c r="T15" i="14" s="1"/>
  <c r="T16" i="14" s="1"/>
  <c r="T17" i="14" s="1"/>
  <c r="T18" i="14" s="1"/>
  <c r="T19" i="14" s="1"/>
  <c r="T20" i="14" s="1"/>
  <c r="T21" i="14" s="1"/>
  <c r="T22" i="14" s="1"/>
  <c r="T23" i="14" s="1"/>
  <c r="T24" i="14" s="1"/>
  <c r="T25" i="14" s="1"/>
  <c r="T26" i="14" s="1"/>
  <c r="T27" i="14" s="1"/>
  <c r="T28" i="14" s="1"/>
  <c r="T29" i="14" s="1"/>
  <c r="T30" i="14" s="1"/>
  <c r="T31" i="14" s="1"/>
  <c r="T32" i="14" s="1"/>
  <c r="T33" i="14" s="1"/>
  <c r="T34" i="14" s="1"/>
  <c r="T35" i="14" s="1"/>
  <c r="T36" i="14" s="1"/>
  <c r="T37" i="14" s="1"/>
  <c r="T38" i="14" s="1"/>
  <c r="T39" i="14" s="1"/>
  <c r="T40" i="14" s="1"/>
  <c r="T41" i="14" s="1"/>
  <c r="T42" i="14" s="1"/>
  <c r="T43" i="14" s="1"/>
  <c r="T44" i="14" s="1"/>
  <c r="T45" i="14" s="1"/>
  <c r="T46" i="14" s="1"/>
  <c r="T47" i="14" s="1"/>
  <c r="T48" i="14" s="1"/>
  <c r="T49" i="14" s="1"/>
  <c r="T50" i="14" s="1"/>
  <c r="T51" i="14" s="1"/>
  <c r="T52" i="14" s="1"/>
  <c r="T53" i="14" s="1"/>
  <c r="T54" i="14" s="1"/>
  <c r="T55" i="14" s="1"/>
  <c r="T56" i="14" s="1"/>
  <c r="T57" i="14" s="1"/>
  <c r="T58" i="14" s="1"/>
  <c r="T59" i="14" s="1"/>
  <c r="T60" i="14" s="1"/>
  <c r="T61" i="14" s="1"/>
  <c r="T62" i="14" s="1"/>
  <c r="T63" i="14" s="1"/>
  <c r="T64" i="14" s="1"/>
  <c r="T65" i="14" s="1"/>
  <c r="T66" i="14" s="1"/>
  <c r="T67" i="14" s="1"/>
  <c r="T68" i="14" s="1"/>
  <c r="T69" i="14" s="1"/>
  <c r="T70" i="14" s="1"/>
  <c r="T71" i="14" s="1"/>
  <c r="T72" i="14" s="1"/>
  <c r="T73" i="14" s="1"/>
  <c r="T74" i="14" s="1"/>
  <c r="T75" i="14" s="1"/>
  <c r="T76" i="14" s="1"/>
  <c r="T77" i="14" s="1"/>
  <c r="T78" i="14" s="1"/>
  <c r="T79" i="14" s="1"/>
  <c r="T80" i="14" s="1"/>
  <c r="T81" i="14" s="1"/>
  <c r="T82" i="14" s="1"/>
  <c r="T83" i="14" s="1"/>
  <c r="T84" i="14" s="1"/>
  <c r="T85" i="14" s="1"/>
  <c r="T86" i="14" s="1"/>
  <c r="T87" i="14" s="1"/>
  <c r="T88" i="14" s="1"/>
  <c r="T89" i="14" s="1"/>
  <c r="T90" i="14" s="1"/>
  <c r="T91" i="14" s="1"/>
  <c r="T92" i="14" s="1"/>
  <c r="T93" i="14" s="1"/>
  <c r="T94" i="14" s="1"/>
  <c r="T95" i="14" s="1"/>
  <c r="T96" i="14" s="1"/>
  <c r="T97" i="14" s="1"/>
  <c r="T98" i="14" s="1"/>
  <c r="T99" i="14" s="1"/>
  <c r="T100" i="14" s="1"/>
  <c r="T101" i="14" s="1"/>
  <c r="T102" i="14" s="1"/>
  <c r="T103" i="14" s="1"/>
  <c r="T104" i="14" s="1"/>
  <c r="T105" i="14" s="1"/>
  <c r="T106" i="14" s="1"/>
  <c r="T107" i="14" s="1"/>
  <c r="T108" i="14" s="1"/>
  <c r="T109" i="14" s="1"/>
  <c r="T110" i="14" s="1"/>
  <c r="T111" i="14" s="1"/>
  <c r="T112" i="14" s="1"/>
  <c r="T113" i="14" s="1"/>
  <c r="T114" i="14" s="1"/>
  <c r="T115" i="14" s="1"/>
  <c r="T116" i="14" s="1"/>
  <c r="T117" i="14" s="1"/>
  <c r="T118" i="14" s="1"/>
  <c r="T119" i="14" s="1"/>
  <c r="T120" i="14" s="1"/>
  <c r="T121" i="14" s="1"/>
  <c r="T122" i="14" s="1"/>
  <c r="T123" i="14" s="1"/>
  <c r="T124" i="14" s="1"/>
  <c r="T125" i="14" s="1"/>
  <c r="T126" i="14" s="1"/>
  <c r="T127" i="14" s="1"/>
  <c r="T128" i="14" s="1"/>
  <c r="T129" i="14" s="1"/>
  <c r="T130" i="14" s="1"/>
  <c r="T131" i="14" s="1"/>
  <c r="T132" i="14" s="1"/>
  <c r="T133" i="14" s="1"/>
  <c r="T134" i="14" s="1"/>
  <c r="T135" i="14" s="1"/>
  <c r="T136" i="14" s="1"/>
  <c r="T137" i="14" s="1"/>
  <c r="T138" i="14" s="1"/>
  <c r="T139" i="14" s="1"/>
  <c r="T140" i="14" s="1"/>
  <c r="T141" i="14" s="1"/>
  <c r="T142" i="14" s="1"/>
  <c r="T143" i="14" s="1"/>
  <c r="T144" i="14" s="1"/>
  <c r="T145" i="14" s="1"/>
  <c r="T146" i="14" s="1"/>
  <c r="T147" i="14" s="1"/>
  <c r="T148" i="14" s="1"/>
  <c r="T149" i="14" s="1"/>
  <c r="T150" i="14" s="1"/>
  <c r="T151" i="14" s="1"/>
  <c r="T152" i="14" s="1"/>
  <c r="T153" i="14" s="1"/>
  <c r="T154" i="14" s="1"/>
  <c r="T155" i="14" s="1"/>
  <c r="T156" i="14" s="1"/>
  <c r="T157" i="14" s="1"/>
  <c r="T158" i="14" s="1"/>
  <c r="T159" i="14" s="1"/>
  <c r="T160" i="14" s="1"/>
  <c r="T161" i="14" s="1"/>
  <c r="T162" i="14" s="1"/>
  <c r="T163" i="14" s="1"/>
  <c r="T164" i="14" s="1"/>
  <c r="T165" i="14" s="1"/>
  <c r="T166" i="14" s="1"/>
  <c r="T167" i="14" s="1"/>
  <c r="T168" i="14" s="1"/>
  <c r="T169" i="14" s="1"/>
  <c r="T170" i="14" s="1"/>
  <c r="T171" i="14" s="1"/>
  <c r="T172" i="14" s="1"/>
  <c r="T173" i="14" s="1"/>
  <c r="T174" i="14" s="1"/>
  <c r="T175" i="14" s="1"/>
  <c r="T176" i="14" s="1"/>
  <c r="T177" i="14" s="1"/>
  <c r="T178" i="14" s="1"/>
  <c r="T179" i="14" s="1"/>
  <c r="T180" i="14" s="1"/>
  <c r="T181" i="14" s="1"/>
  <c r="T182" i="14" s="1"/>
  <c r="T183" i="14" s="1"/>
  <c r="T184" i="14" s="1"/>
  <c r="T185" i="14" s="1"/>
  <c r="T186" i="14" s="1"/>
  <c r="T187" i="14" s="1"/>
  <c r="T188" i="14" s="1"/>
  <c r="T189" i="14" s="1"/>
  <c r="T190" i="14" s="1"/>
  <c r="T191" i="14" s="1"/>
  <c r="T192" i="14" s="1"/>
  <c r="T193" i="14" s="1"/>
  <c r="T194" i="14" s="1"/>
  <c r="T195" i="14" s="1"/>
  <c r="T196" i="14" s="1"/>
  <c r="T197" i="14" s="1"/>
  <c r="T198" i="14" s="1"/>
  <c r="T199" i="14" s="1"/>
  <c r="T200" i="14" s="1"/>
  <c r="T201" i="14" s="1"/>
  <c r="T202" i="14" s="1"/>
  <c r="T203" i="14" s="1"/>
  <c r="T204" i="14" s="1"/>
  <c r="T205" i="14" s="1"/>
  <c r="T206" i="14" s="1"/>
  <c r="T207" i="14" s="1"/>
  <c r="T208" i="14" s="1"/>
  <c r="T209" i="14" s="1"/>
  <c r="T210" i="14" s="1"/>
  <c r="T211" i="14" s="1"/>
  <c r="T212" i="14" s="1"/>
  <c r="T213" i="14" s="1"/>
  <c r="T214" i="14" s="1"/>
  <c r="T215" i="14" s="1"/>
  <c r="T216" i="14" s="1"/>
  <c r="T217" i="14" s="1"/>
  <c r="T218" i="14" s="1"/>
  <c r="T219" i="14" s="1"/>
  <c r="T220" i="14" s="1"/>
  <c r="T221" i="14" s="1"/>
  <c r="T222" i="14" s="1"/>
  <c r="T223" i="14" s="1"/>
  <c r="T224" i="14" s="1"/>
  <c r="T225" i="14" s="1"/>
  <c r="T226" i="14" s="1"/>
  <c r="T227" i="14" s="1"/>
  <c r="T228" i="14" s="1"/>
  <c r="T229" i="14" s="1"/>
  <c r="T230" i="14" s="1"/>
  <c r="T231" i="14" s="1"/>
  <c r="T232" i="14" s="1"/>
  <c r="T233" i="14" s="1"/>
  <c r="T234" i="14" s="1"/>
  <c r="T235" i="14" s="1"/>
  <c r="T236" i="14" s="1"/>
  <c r="T237" i="14" s="1"/>
  <c r="T238" i="14" s="1"/>
  <c r="T239" i="14" s="1"/>
  <c r="T240" i="14" s="1"/>
  <c r="T241" i="14" s="1"/>
  <c r="T242" i="14" s="1"/>
  <c r="T243" i="14" s="1"/>
  <c r="T244" i="14" s="1"/>
  <c r="T245" i="14" s="1"/>
  <c r="T246" i="14" s="1"/>
  <c r="T247" i="14" s="1"/>
  <c r="T248" i="14" s="1"/>
  <c r="T249" i="14" s="1"/>
  <c r="T250" i="14" s="1"/>
  <c r="T251" i="14" s="1"/>
  <c r="T252" i="14" s="1"/>
  <c r="T253" i="14" s="1"/>
  <c r="T254" i="14" s="1"/>
  <c r="T255" i="14" s="1"/>
  <c r="T256" i="14" s="1"/>
  <c r="T257" i="14" s="1"/>
  <c r="T258" i="14" s="1"/>
  <c r="T259" i="14" s="1"/>
  <c r="T260" i="14" s="1"/>
  <c r="T261" i="14" s="1"/>
  <c r="T262" i="14" s="1"/>
  <c r="T263" i="14" s="1"/>
  <c r="T264" i="14" s="1"/>
  <c r="T265" i="14" s="1"/>
  <c r="T266" i="14" s="1"/>
  <c r="T267" i="14" s="1"/>
  <c r="T268" i="14" s="1"/>
  <c r="T269" i="14" s="1"/>
  <c r="T270" i="14" s="1"/>
  <c r="T271" i="14" s="1"/>
  <c r="T272" i="14" s="1"/>
  <c r="T273" i="14" s="1"/>
  <c r="T274" i="14" s="1"/>
  <c r="T275" i="14" s="1"/>
  <c r="T276" i="14" s="1"/>
  <c r="T277" i="14" s="1"/>
  <c r="T278" i="14" s="1"/>
  <c r="T279" i="14" s="1"/>
  <c r="T280" i="14" s="1"/>
  <c r="T281" i="14" s="1"/>
  <c r="T282" i="14" s="1"/>
  <c r="T283" i="14" s="1"/>
  <c r="T284" i="14" s="1"/>
  <c r="T285" i="14" s="1"/>
  <c r="T286" i="14" s="1"/>
  <c r="T287" i="14" s="1"/>
  <c r="T288" i="14" s="1"/>
  <c r="T289" i="14" s="1"/>
  <c r="T290" i="14" s="1"/>
  <c r="T291" i="14" s="1"/>
  <c r="T292" i="14" s="1"/>
  <c r="T293" i="14" s="1"/>
  <c r="T294" i="14" s="1"/>
  <c r="T295" i="14" s="1"/>
  <c r="T296" i="14" s="1"/>
  <c r="T297" i="14" s="1"/>
  <c r="T298" i="14" s="1"/>
  <c r="T299" i="14" s="1"/>
  <c r="T300" i="14" s="1"/>
  <c r="T301" i="14" s="1"/>
  <c r="T302" i="14" s="1"/>
  <c r="T303" i="14" s="1"/>
  <c r="T304" i="14" s="1"/>
  <c r="T305" i="14" s="1"/>
  <c r="T306" i="14" s="1"/>
  <c r="T307" i="14" s="1"/>
  <c r="T308" i="14" s="1"/>
  <c r="T309" i="14" s="1"/>
  <c r="T310" i="14" s="1"/>
  <c r="T311" i="14" s="1"/>
  <c r="T312" i="14" s="1"/>
  <c r="T313" i="14" s="1"/>
  <c r="T314" i="14" s="1"/>
  <c r="T315" i="14" s="1"/>
  <c r="T316" i="14" s="1"/>
  <c r="T317" i="14" s="1"/>
  <c r="T318" i="14" s="1"/>
  <c r="T319" i="14" s="1"/>
  <c r="T320" i="14" s="1"/>
  <c r="T321" i="14" s="1"/>
  <c r="T322" i="14" s="1"/>
  <c r="T323" i="14" s="1"/>
  <c r="T324" i="14" s="1"/>
  <c r="T325" i="14" s="1"/>
  <c r="T326" i="14" s="1"/>
  <c r="T327" i="14" s="1"/>
  <c r="T328" i="14" s="1"/>
  <c r="T329" i="14" s="1"/>
  <c r="T330" i="14" s="1"/>
  <c r="T331" i="14" s="1"/>
  <c r="T332" i="14" s="1"/>
  <c r="T333" i="14" s="1"/>
  <c r="T334" i="14" s="1"/>
  <c r="T335" i="14" s="1"/>
  <c r="T336" i="14" s="1"/>
  <c r="T337" i="14" s="1"/>
  <c r="T338" i="14" s="1"/>
  <c r="T339" i="14" s="1"/>
  <c r="T340" i="14" s="1"/>
  <c r="T341" i="14" s="1"/>
  <c r="T342" i="14" s="1"/>
  <c r="T343" i="14" s="1"/>
  <c r="T344" i="14" s="1"/>
  <c r="T345" i="14" s="1"/>
  <c r="T346" i="14" s="1"/>
  <c r="T347" i="14" s="1"/>
  <c r="T348" i="14" s="1"/>
  <c r="T349" i="14" s="1"/>
  <c r="T350" i="14" s="1"/>
  <c r="T351" i="14" s="1"/>
  <c r="T352" i="14" s="1"/>
  <c r="T353" i="14" s="1"/>
  <c r="T354" i="14" s="1"/>
  <c r="T355" i="14" s="1"/>
  <c r="T356" i="14" s="1"/>
  <c r="T357" i="14" s="1"/>
  <c r="T358" i="14" s="1"/>
  <c r="T359" i="14" s="1"/>
  <c r="T360" i="14" s="1"/>
  <c r="T361" i="14" s="1"/>
  <c r="T362" i="14" s="1"/>
  <c r="T363" i="14" s="1"/>
  <c r="T364" i="14" s="1"/>
  <c r="T365" i="14" s="1"/>
  <c r="T366" i="14" s="1"/>
  <c r="T367" i="14" s="1"/>
  <c r="T368" i="14" s="1"/>
  <c r="T369" i="14" s="1"/>
  <c r="T370" i="14" s="1"/>
  <c r="T371" i="14" s="1"/>
  <c r="T372" i="14" s="1"/>
  <c r="T373" i="14" s="1"/>
  <c r="T374" i="14" s="1"/>
  <c r="T375" i="14" s="1"/>
  <c r="T376" i="14" s="1"/>
  <c r="T377" i="14" s="1"/>
  <c r="T378" i="14" s="1"/>
  <c r="T379" i="14" s="1"/>
  <c r="T380" i="14" s="1"/>
  <c r="T381" i="14" s="1"/>
  <c r="T382" i="14" s="1"/>
  <c r="T383" i="14" s="1"/>
  <c r="T384" i="14" s="1"/>
  <c r="T385" i="14" s="1"/>
  <c r="T386" i="14" s="1"/>
  <c r="T387" i="14" s="1"/>
  <c r="T388" i="14" s="1"/>
  <c r="T389" i="14" s="1"/>
  <c r="T390" i="14" s="1"/>
  <c r="T391" i="14" s="1"/>
  <c r="T392" i="14" s="1"/>
  <c r="T393" i="14" s="1"/>
  <c r="T394" i="14" s="1"/>
  <c r="T395" i="14" s="1"/>
  <c r="T396" i="14" s="1"/>
  <c r="T397" i="14" s="1"/>
  <c r="T398" i="14" s="1"/>
  <c r="T399" i="14" s="1"/>
  <c r="T400" i="14" s="1"/>
  <c r="T401" i="14" s="1"/>
  <c r="T402" i="14" s="1"/>
  <c r="T403" i="14" s="1"/>
  <c r="T404" i="14" s="1"/>
  <c r="T405" i="14" s="1"/>
  <c r="T406" i="14" s="1"/>
  <c r="T407" i="14" s="1"/>
  <c r="T408" i="14" s="1"/>
  <c r="T409" i="14" s="1"/>
  <c r="T410" i="14" s="1"/>
  <c r="T411" i="14" s="1"/>
  <c r="T412" i="14" s="1"/>
  <c r="T413" i="14" s="1"/>
  <c r="T414" i="14" s="1"/>
  <c r="T415" i="14" s="1"/>
  <c r="T416" i="14" s="1"/>
  <c r="T417" i="14" s="1"/>
  <c r="T418" i="14" s="1"/>
  <c r="T419" i="14" s="1"/>
  <c r="T420" i="14" s="1"/>
  <c r="T421" i="14" s="1"/>
  <c r="T422" i="14" s="1"/>
  <c r="T423" i="14" s="1"/>
  <c r="T424" i="14" s="1"/>
  <c r="T425" i="14" s="1"/>
  <c r="T426" i="14" s="1"/>
  <c r="T427" i="14" s="1"/>
  <c r="T428" i="14" s="1"/>
  <c r="T429" i="14" s="1"/>
  <c r="T430" i="14" s="1"/>
  <c r="T431" i="14" s="1"/>
  <c r="T432" i="14" s="1"/>
  <c r="T433" i="14" s="1"/>
  <c r="T434" i="14" s="1"/>
  <c r="T435" i="14" s="1"/>
  <c r="T436" i="14" s="1"/>
  <c r="T437" i="14" s="1"/>
  <c r="T438" i="14" s="1"/>
  <c r="T439" i="14" s="1"/>
  <c r="T440" i="14" s="1"/>
  <c r="T441" i="14" s="1"/>
  <c r="T442" i="14" s="1"/>
  <c r="T443" i="14" s="1"/>
  <c r="T444" i="14" s="1"/>
  <c r="T445" i="14" s="1"/>
  <c r="T446" i="14" s="1"/>
  <c r="T447" i="14" s="1"/>
  <c r="T448" i="14" s="1"/>
  <c r="T449" i="14" s="1"/>
  <c r="T450" i="14" s="1"/>
  <c r="T451" i="14" s="1"/>
  <c r="T452" i="14" s="1"/>
  <c r="T453" i="14" s="1"/>
  <c r="T454" i="14" s="1"/>
  <c r="T455" i="14" s="1"/>
  <c r="T456" i="14" s="1"/>
  <c r="T457" i="14" s="1"/>
  <c r="T458" i="14" s="1"/>
  <c r="T459" i="14" s="1"/>
  <c r="T460" i="14" s="1"/>
  <c r="T461" i="14" s="1"/>
  <c r="T462" i="14" s="1"/>
  <c r="T463" i="14" s="1"/>
  <c r="T464" i="14" s="1"/>
  <c r="T465" i="14" s="1"/>
  <c r="T466" i="14" s="1"/>
  <c r="T467" i="14" s="1"/>
  <c r="T468" i="14" s="1"/>
  <c r="T469" i="14" s="1"/>
  <c r="T470" i="14" s="1"/>
  <c r="T471" i="14" s="1"/>
  <c r="T472" i="14" s="1"/>
  <c r="T473" i="14" s="1"/>
  <c r="T474" i="14" s="1"/>
  <c r="T475" i="14" s="1"/>
  <c r="T476" i="14" s="1"/>
  <c r="T477" i="14" s="1"/>
  <c r="T478" i="14" s="1"/>
  <c r="T479" i="14" s="1"/>
  <c r="T480" i="14" s="1"/>
  <c r="T481" i="14" s="1"/>
  <c r="T482" i="14" s="1"/>
  <c r="T483" i="14" s="1"/>
  <c r="T484" i="14" s="1"/>
  <c r="T485" i="14" s="1"/>
  <c r="T486" i="14" s="1"/>
  <c r="T487" i="14" s="1"/>
  <c r="T488" i="14" s="1"/>
  <c r="T489" i="14" s="1"/>
  <c r="T490" i="14" s="1"/>
  <c r="T491" i="14" s="1"/>
  <c r="T492" i="14" s="1"/>
  <c r="T493" i="14" s="1"/>
  <c r="T494" i="14" s="1"/>
  <c r="T495" i="14" s="1"/>
  <c r="T496" i="14" s="1"/>
  <c r="T497" i="14" s="1"/>
  <c r="T498" i="14" s="1"/>
  <c r="T499" i="14" s="1"/>
  <c r="T500" i="14" s="1"/>
  <c r="T501" i="14" s="1"/>
  <c r="T502" i="14" s="1"/>
  <c r="T503" i="14" s="1"/>
  <c r="T504" i="14" s="1"/>
  <c r="T505" i="14" s="1"/>
  <c r="T506" i="14" s="1"/>
  <c r="T507" i="14" s="1"/>
  <c r="T508" i="14" s="1"/>
  <c r="T509" i="14" s="1"/>
  <c r="T510" i="14" s="1"/>
  <c r="T511" i="14" s="1"/>
  <c r="T512" i="14" s="1"/>
  <c r="T513" i="14" s="1"/>
  <c r="T514" i="14" s="1"/>
  <c r="T515" i="14" s="1"/>
  <c r="T516" i="14" s="1"/>
  <c r="T517" i="14" s="1"/>
  <c r="T518" i="14" s="1"/>
  <c r="T519" i="14" s="1"/>
  <c r="T520" i="14" s="1"/>
  <c r="T521" i="14" s="1"/>
  <c r="T522" i="14" s="1"/>
  <c r="T523" i="14" s="1"/>
  <c r="T524" i="14" s="1"/>
  <c r="T525" i="14" s="1"/>
  <c r="T526" i="14" s="1"/>
  <c r="T527" i="14" s="1"/>
  <c r="T528" i="14" s="1"/>
  <c r="T529" i="14" s="1"/>
  <c r="T530" i="14" s="1"/>
  <c r="T531" i="14" s="1"/>
  <c r="T532" i="14" s="1"/>
  <c r="T533" i="14" s="1"/>
  <c r="T534" i="14" s="1"/>
  <c r="T535" i="14" s="1"/>
  <c r="T536" i="14" s="1"/>
  <c r="T537" i="14" s="1"/>
  <c r="T538" i="14" s="1"/>
  <c r="T539" i="14" s="1"/>
  <c r="T540" i="14" s="1"/>
  <c r="T541" i="14" s="1"/>
  <c r="T542" i="14" s="1"/>
  <c r="T543" i="14" s="1"/>
  <c r="T544" i="14" s="1"/>
  <c r="T545" i="14" s="1"/>
  <c r="T546" i="14" s="1"/>
  <c r="T547" i="14" s="1"/>
  <c r="T548" i="14" s="1"/>
  <c r="T549" i="14" s="1"/>
  <c r="T550" i="14" s="1"/>
  <c r="T551" i="14" s="1"/>
  <c r="T552" i="14" s="1"/>
  <c r="T553" i="14" s="1"/>
  <c r="T554" i="14" s="1"/>
  <c r="T555" i="14" s="1"/>
  <c r="T556" i="14" s="1"/>
  <c r="T557" i="14" s="1"/>
  <c r="T558" i="14" s="1"/>
  <c r="T559" i="14" s="1"/>
  <c r="T560" i="14" s="1"/>
  <c r="T561" i="14" s="1"/>
  <c r="T562" i="14" s="1"/>
  <c r="T563" i="14" s="1"/>
  <c r="T564" i="14" s="1"/>
  <c r="T565" i="14" s="1"/>
  <c r="T566" i="14" s="1"/>
  <c r="T567" i="14" s="1"/>
  <c r="T568" i="14" s="1"/>
  <c r="T569" i="14" s="1"/>
  <c r="T570" i="14" s="1"/>
  <c r="T571" i="14" s="1"/>
  <c r="T572" i="14" s="1"/>
  <c r="T573" i="14" s="1"/>
  <c r="T574" i="14" s="1"/>
  <c r="T575" i="14" s="1"/>
  <c r="T576" i="14" s="1"/>
  <c r="T577" i="14" s="1"/>
  <c r="T578" i="14" s="1"/>
  <c r="T579" i="14" s="1"/>
  <c r="T580" i="14" s="1"/>
  <c r="T581" i="14" s="1"/>
  <c r="T582" i="14" s="1"/>
  <c r="T583" i="14" s="1"/>
  <c r="T584" i="14" s="1"/>
  <c r="T585" i="14" s="1"/>
  <c r="T586" i="14" s="1"/>
  <c r="T587" i="14" s="1"/>
  <c r="T588" i="14" s="1"/>
  <c r="T589" i="14" s="1"/>
  <c r="T590" i="14" s="1"/>
  <c r="T591" i="14" s="1"/>
  <c r="T592" i="14" s="1"/>
  <c r="T593" i="14" s="1"/>
  <c r="T594" i="14" s="1"/>
  <c r="T595" i="14" s="1"/>
  <c r="T596" i="14" s="1"/>
  <c r="T597" i="14" s="1"/>
  <c r="T598" i="14" s="1"/>
  <c r="T599" i="14" s="1"/>
  <c r="T600" i="14" s="1"/>
  <c r="T601" i="14" s="1"/>
  <c r="T602" i="14" s="1"/>
  <c r="T603" i="14" s="1"/>
  <c r="T604" i="14" s="1"/>
  <c r="T605" i="14" s="1"/>
  <c r="T606" i="14" s="1"/>
  <c r="T607" i="14" s="1"/>
  <c r="T608" i="14" s="1"/>
  <c r="T609" i="14" s="1"/>
  <c r="T610" i="14" s="1"/>
  <c r="T611" i="14" s="1"/>
  <c r="T612" i="14" s="1"/>
  <c r="T613" i="14" s="1"/>
  <c r="T614" i="14" s="1"/>
  <c r="T615" i="14" s="1"/>
  <c r="T616" i="14" s="1"/>
  <c r="T617" i="14" s="1"/>
  <c r="T618" i="14" s="1"/>
  <c r="T619" i="14" s="1"/>
  <c r="T620" i="14" s="1"/>
  <c r="T621" i="14" s="1"/>
  <c r="T622" i="14" s="1"/>
  <c r="T623" i="14" s="1"/>
  <c r="T624" i="14" s="1"/>
  <c r="T625" i="14" s="1"/>
  <c r="T626" i="14" s="1"/>
  <c r="T627" i="14" s="1"/>
  <c r="T628" i="14" s="1"/>
  <c r="T629" i="14" s="1"/>
  <c r="T630" i="14" s="1"/>
  <c r="T631" i="14" s="1"/>
  <c r="T632" i="14" s="1"/>
  <c r="T633" i="14" s="1"/>
  <c r="T634" i="14" s="1"/>
  <c r="T635" i="14" s="1"/>
  <c r="T636" i="14" s="1"/>
  <c r="T637" i="14" s="1"/>
  <c r="T638" i="14" s="1"/>
  <c r="T639" i="14" s="1"/>
  <c r="T640" i="14" s="1"/>
  <c r="T641" i="14" s="1"/>
  <c r="T642" i="14" s="1"/>
  <c r="T643" i="14" s="1"/>
  <c r="T644" i="14" s="1"/>
  <c r="T645" i="14" s="1"/>
  <c r="T646" i="14" s="1"/>
  <c r="T647" i="14" s="1"/>
  <c r="T648" i="14" s="1"/>
  <c r="T649" i="14" s="1"/>
  <c r="T650" i="14" s="1"/>
  <c r="T651" i="14" s="1"/>
  <c r="T652" i="14" s="1"/>
  <c r="T653" i="14" s="1"/>
  <c r="T654" i="14" s="1"/>
  <c r="T655" i="14" s="1"/>
  <c r="T656" i="14" s="1"/>
  <c r="T657" i="14" s="1"/>
  <c r="T658" i="14" s="1"/>
  <c r="T659" i="14" s="1"/>
  <c r="T660" i="14" s="1"/>
  <c r="T661" i="14" s="1"/>
  <c r="T662" i="14" s="1"/>
  <c r="T663" i="14" s="1"/>
  <c r="T664" i="14" s="1"/>
  <c r="T665" i="14" s="1"/>
  <c r="T666" i="14" s="1"/>
  <c r="T667" i="14" s="1"/>
  <c r="T668" i="14" s="1"/>
  <c r="T669" i="14" s="1"/>
  <c r="T670" i="14" s="1"/>
  <c r="T671" i="14" s="1"/>
  <c r="T672" i="14" s="1"/>
  <c r="T673" i="14" s="1"/>
  <c r="T674" i="14" s="1"/>
  <c r="T675" i="14" s="1"/>
  <c r="T676" i="14" s="1"/>
  <c r="T677" i="14" s="1"/>
  <c r="T678" i="14" s="1"/>
  <c r="T679" i="14" s="1"/>
  <c r="T680" i="14" s="1"/>
  <c r="T681" i="14" s="1"/>
  <c r="T682" i="14" s="1"/>
  <c r="T683" i="14" s="1"/>
  <c r="T684" i="14" s="1"/>
  <c r="T685" i="14" s="1"/>
  <c r="T686" i="14" s="1"/>
  <c r="T687" i="14" s="1"/>
  <c r="T688" i="14" s="1"/>
  <c r="T689" i="14" s="1"/>
  <c r="T690" i="14" s="1"/>
  <c r="T691" i="14" s="1"/>
  <c r="T692" i="14" s="1"/>
  <c r="T693" i="14" s="1"/>
  <c r="T694" i="14" s="1"/>
  <c r="T695" i="14" s="1"/>
  <c r="T696" i="14" s="1"/>
  <c r="T697" i="14" s="1"/>
  <c r="T698" i="14" s="1"/>
  <c r="T699" i="14" s="1"/>
  <c r="T700" i="14" s="1"/>
  <c r="T701" i="14" s="1"/>
  <c r="T702" i="14" s="1"/>
  <c r="T703" i="14" s="1"/>
  <c r="T704" i="14" s="1"/>
  <c r="T705" i="14" s="1"/>
  <c r="T706" i="14" s="1"/>
  <c r="T707" i="14" s="1"/>
  <c r="T708" i="14" s="1"/>
  <c r="T709" i="14" s="1"/>
  <c r="T710" i="14" s="1"/>
  <c r="T711" i="14" s="1"/>
  <c r="T712" i="14" s="1"/>
  <c r="T713" i="14" s="1"/>
  <c r="T714" i="14" s="1"/>
  <c r="T715" i="14" s="1"/>
  <c r="T716" i="14" s="1"/>
  <c r="T717" i="14" s="1"/>
  <c r="T718" i="14" s="1"/>
  <c r="T719" i="14" s="1"/>
  <c r="T720" i="14" s="1"/>
  <c r="T721" i="14" s="1"/>
  <c r="T722" i="14" s="1"/>
  <c r="T723" i="14" s="1"/>
  <c r="T724" i="14" s="1"/>
  <c r="T725" i="14" s="1"/>
  <c r="T726" i="14" s="1"/>
  <c r="T727" i="14" s="1"/>
  <c r="T728" i="14" s="1"/>
  <c r="T729" i="14" s="1"/>
  <c r="T730" i="14" s="1"/>
  <c r="T731" i="14" s="1"/>
  <c r="T732" i="14" s="1"/>
  <c r="T733" i="14" s="1"/>
  <c r="T734" i="14" s="1"/>
  <c r="T735" i="14" s="1"/>
  <c r="T736" i="14" s="1"/>
  <c r="T737" i="14" s="1"/>
  <c r="T738" i="14" s="1"/>
  <c r="T739" i="14" s="1"/>
  <c r="T740" i="14" s="1"/>
  <c r="T741" i="14" s="1"/>
  <c r="T742" i="14" s="1"/>
  <c r="T743" i="14" s="1"/>
  <c r="T744" i="14" s="1"/>
  <c r="T745" i="14" s="1"/>
  <c r="T746" i="14" s="1"/>
  <c r="T747" i="14" s="1"/>
  <c r="T748" i="14" s="1"/>
  <c r="T749" i="14" s="1"/>
  <c r="T750" i="14" s="1"/>
  <c r="T751" i="14" s="1"/>
  <c r="T752" i="14" s="1"/>
  <c r="T753" i="14" s="1"/>
  <c r="T754" i="14" s="1"/>
  <c r="T755" i="14" s="1"/>
  <c r="T756" i="14" s="1"/>
  <c r="T757" i="14" s="1"/>
  <c r="T758" i="14" s="1"/>
  <c r="T759" i="14" s="1"/>
  <c r="T760" i="14" s="1"/>
  <c r="T761" i="14" s="1"/>
  <c r="T762" i="14" s="1"/>
  <c r="T763" i="14" s="1"/>
  <c r="T764" i="14" s="1"/>
  <c r="T765" i="14" s="1"/>
  <c r="T766" i="14" s="1"/>
  <c r="T767" i="14" s="1"/>
  <c r="T768" i="14" s="1"/>
  <c r="T769" i="14" s="1"/>
  <c r="T770" i="14" s="1"/>
  <c r="T771" i="14" s="1"/>
  <c r="T772" i="14" s="1"/>
  <c r="T773" i="14" s="1"/>
  <c r="T774" i="14" s="1"/>
  <c r="T775" i="14" s="1"/>
  <c r="T776" i="14" s="1"/>
  <c r="T777" i="14" s="1"/>
  <c r="T778" i="14" s="1"/>
  <c r="T779" i="14" s="1"/>
  <c r="T780" i="14" s="1"/>
  <c r="T781" i="14" s="1"/>
  <c r="T782" i="14" s="1"/>
  <c r="T783" i="14" s="1"/>
  <c r="T784" i="14" s="1"/>
  <c r="T785" i="14" s="1"/>
  <c r="T786" i="14" s="1"/>
  <c r="T787" i="14" s="1"/>
  <c r="T788" i="14" s="1"/>
  <c r="T789" i="14" s="1"/>
  <c r="T790" i="14" s="1"/>
  <c r="T791" i="14" s="1"/>
  <c r="T792" i="14" s="1"/>
  <c r="T793" i="14" s="1"/>
  <c r="T794" i="14" s="1"/>
  <c r="T795" i="14" s="1"/>
  <c r="T796" i="14" s="1"/>
  <c r="T797" i="14" s="1"/>
  <c r="T798" i="14" s="1"/>
  <c r="T799" i="14" s="1"/>
  <c r="T800" i="14" s="1"/>
  <c r="T801" i="14" s="1"/>
  <c r="T802" i="14" s="1"/>
  <c r="T803" i="14" s="1"/>
  <c r="T804" i="14" s="1"/>
  <c r="T805" i="14" s="1"/>
  <c r="T806" i="14" s="1"/>
  <c r="T807" i="14" s="1"/>
  <c r="T808" i="14" s="1"/>
  <c r="T809" i="14" s="1"/>
  <c r="T810" i="14" s="1"/>
  <c r="T811" i="14" s="1"/>
  <c r="T812" i="14" s="1"/>
  <c r="T813" i="14" s="1"/>
  <c r="T814" i="14" s="1"/>
  <c r="T815" i="14" s="1"/>
  <c r="T816" i="14" s="1"/>
  <c r="T817" i="14" s="1"/>
  <c r="T818" i="14" s="1"/>
  <c r="T819" i="14" s="1"/>
  <c r="T820" i="14" s="1"/>
  <c r="T821" i="14" s="1"/>
  <c r="T822" i="14" s="1"/>
  <c r="T823" i="14" s="1"/>
  <c r="T824" i="14" s="1"/>
  <c r="T825" i="14" s="1"/>
  <c r="T826" i="14" s="1"/>
  <c r="T827" i="14" s="1"/>
  <c r="T828" i="14" s="1"/>
  <c r="T829" i="14" s="1"/>
  <c r="T830" i="14" s="1"/>
  <c r="T831" i="14" s="1"/>
  <c r="T832" i="14" s="1"/>
  <c r="T833" i="14" s="1"/>
  <c r="T834" i="14" s="1"/>
  <c r="T835" i="14" s="1"/>
  <c r="T836" i="14" s="1"/>
  <c r="T837" i="14" s="1"/>
  <c r="T838" i="14" s="1"/>
  <c r="T839" i="14" s="1"/>
  <c r="T840" i="14" s="1"/>
  <c r="T841" i="14" s="1"/>
  <c r="T842" i="14" s="1"/>
  <c r="T843" i="14" s="1"/>
  <c r="T844" i="14" s="1"/>
  <c r="T845" i="14" s="1"/>
  <c r="T846" i="14" s="1"/>
  <c r="T847" i="14" s="1"/>
  <c r="T848" i="14" s="1"/>
  <c r="T849" i="14" s="1"/>
  <c r="T850" i="14" s="1"/>
  <c r="T851" i="14" s="1"/>
  <c r="T852" i="14" s="1"/>
  <c r="T853" i="14" s="1"/>
  <c r="T854" i="14" s="1"/>
  <c r="T855" i="14" s="1"/>
  <c r="T856" i="14" s="1"/>
  <c r="T857" i="14" s="1"/>
  <c r="T858" i="14" s="1"/>
  <c r="T859" i="14" s="1"/>
  <c r="T860" i="14" s="1"/>
  <c r="T861" i="14" s="1"/>
  <c r="T862" i="14" s="1"/>
  <c r="T863" i="14" s="1"/>
  <c r="T864" i="14" s="1"/>
  <c r="T865" i="14" s="1"/>
  <c r="T866" i="14" s="1"/>
  <c r="T867" i="14" s="1"/>
  <c r="T868" i="14" s="1"/>
  <c r="T869" i="14" s="1"/>
  <c r="T870" i="14" s="1"/>
  <c r="T871" i="14" s="1"/>
  <c r="T872" i="14" s="1"/>
  <c r="T873" i="14" s="1"/>
  <c r="T874" i="14" s="1"/>
  <c r="T875" i="14" s="1"/>
  <c r="T876" i="14" s="1"/>
  <c r="T877" i="14" s="1"/>
  <c r="T878" i="14" s="1"/>
  <c r="T879" i="14" s="1"/>
  <c r="T880" i="14" s="1"/>
  <c r="T881" i="14" s="1"/>
  <c r="T882" i="14" s="1"/>
  <c r="T883" i="14" s="1"/>
  <c r="T884" i="14" s="1"/>
  <c r="T885" i="14" s="1"/>
  <c r="T886" i="14" s="1"/>
  <c r="T887" i="14" s="1"/>
  <c r="T888" i="14" s="1"/>
  <c r="T889" i="14" s="1"/>
  <c r="T890" i="14" s="1"/>
  <c r="T891" i="14" s="1"/>
  <c r="T892" i="14" s="1"/>
  <c r="T893" i="14" s="1"/>
  <c r="T894" i="14" s="1"/>
  <c r="T895" i="14" s="1"/>
  <c r="T896" i="14" s="1"/>
  <c r="T897" i="14" s="1"/>
  <c r="T898" i="14" s="1"/>
  <c r="T899" i="14" s="1"/>
  <c r="T900" i="14" s="1"/>
  <c r="T901" i="14" s="1"/>
  <c r="T902" i="14" s="1"/>
  <c r="T903" i="14" s="1"/>
  <c r="T904" i="14" s="1"/>
  <c r="T905" i="14" s="1"/>
  <c r="T906" i="14" s="1"/>
  <c r="T907" i="14" s="1"/>
  <c r="T908" i="14" s="1"/>
  <c r="T909" i="14" s="1"/>
  <c r="T910" i="14" s="1"/>
  <c r="T911" i="14" s="1"/>
  <c r="T912" i="14" s="1"/>
  <c r="T913" i="14" s="1"/>
  <c r="T914" i="14" s="1"/>
  <c r="T915" i="14" s="1"/>
  <c r="T916" i="14" s="1"/>
  <c r="T917" i="14" s="1"/>
  <c r="T918" i="14" s="1"/>
  <c r="T919" i="14" s="1"/>
  <c r="T920" i="14" s="1"/>
  <c r="T921" i="14" s="1"/>
  <c r="T922" i="14" s="1"/>
  <c r="T923" i="14" s="1"/>
  <c r="T924" i="14" s="1"/>
  <c r="T925" i="14" s="1"/>
  <c r="T926" i="14" s="1"/>
  <c r="T927" i="14" s="1"/>
  <c r="T928" i="14" s="1"/>
  <c r="T929" i="14" s="1"/>
  <c r="T930" i="14" s="1"/>
  <c r="T931" i="14" s="1"/>
  <c r="T932" i="14" s="1"/>
  <c r="T933" i="14" s="1"/>
  <c r="T934" i="14" s="1"/>
  <c r="T935" i="14" s="1"/>
  <c r="T936" i="14" s="1"/>
  <c r="T937" i="14" s="1"/>
  <c r="T938" i="14" s="1"/>
  <c r="T939" i="14" s="1"/>
  <c r="T940" i="14" s="1"/>
  <c r="T941" i="14" s="1"/>
  <c r="T942" i="14" s="1"/>
  <c r="T943" i="14" s="1"/>
  <c r="T944" i="14" s="1"/>
  <c r="T945" i="14" s="1"/>
  <c r="T946" i="14" s="1"/>
  <c r="T947" i="14" s="1"/>
  <c r="T948" i="14" s="1"/>
  <c r="T949" i="14" s="1"/>
  <c r="T950" i="14" s="1"/>
  <c r="T951" i="14" s="1"/>
  <c r="T952" i="14" s="1"/>
  <c r="T953" i="14" s="1"/>
  <c r="T954" i="14" s="1"/>
  <c r="T955" i="14" s="1"/>
  <c r="T956" i="14" s="1"/>
  <c r="T957" i="14" s="1"/>
  <c r="T958" i="14" s="1"/>
  <c r="T959" i="14" s="1"/>
  <c r="T960" i="14" s="1"/>
  <c r="T961" i="14" s="1"/>
  <c r="T962" i="14" s="1"/>
  <c r="T963" i="14" s="1"/>
  <c r="T964" i="14" s="1"/>
  <c r="T965" i="14" s="1"/>
  <c r="T966" i="14" s="1"/>
  <c r="T967" i="14" s="1"/>
  <c r="T968" i="14" s="1"/>
  <c r="T969" i="14" s="1"/>
  <c r="T970" i="14" s="1"/>
  <c r="T971" i="14" s="1"/>
  <c r="T972" i="14" s="1"/>
  <c r="T973" i="14" s="1"/>
  <c r="T974" i="14" s="1"/>
  <c r="T975" i="14" s="1"/>
  <c r="T976" i="14" s="1"/>
  <c r="T977" i="14" s="1"/>
  <c r="T978" i="14" s="1"/>
  <c r="T979" i="14" s="1"/>
  <c r="T980" i="14" s="1"/>
  <c r="T981" i="14" s="1"/>
  <c r="T982" i="14" s="1"/>
  <c r="T983" i="14" s="1"/>
  <c r="T984" i="14" s="1"/>
  <c r="T985" i="14" s="1"/>
  <c r="T986" i="14" s="1"/>
  <c r="T987" i="14" s="1"/>
  <c r="T988" i="14" s="1"/>
  <c r="T989" i="14" s="1"/>
  <c r="T990" i="14" s="1"/>
  <c r="T991" i="14" s="1"/>
  <c r="T992" i="14" s="1"/>
  <c r="T993" i="14" s="1"/>
  <c r="T994" i="14" s="1"/>
  <c r="T995" i="14" s="1"/>
  <c r="T996" i="14" s="1"/>
  <c r="T997" i="14" s="1"/>
  <c r="T998" i="14" s="1"/>
  <c r="T999" i="14" s="1"/>
  <c r="T1000" i="14" s="1"/>
  <c r="T1001" i="14" s="1"/>
  <c r="T1002" i="14" s="1"/>
  <c r="T1003" i="14" s="1"/>
  <c r="T1004" i="14" s="1"/>
  <c r="T1005" i="14" s="1"/>
  <c r="T1006" i="14" s="1"/>
  <c r="T1007" i="14" s="1"/>
  <c r="T1008" i="14" s="1"/>
  <c r="T1009" i="14" s="1"/>
  <c r="T1010" i="14" s="1"/>
  <c r="T1011" i="14" s="1"/>
  <c r="T1012" i="14" s="1"/>
  <c r="T1013" i="14" s="1"/>
  <c r="T1014" i="14" s="1"/>
  <c r="T1015" i="14" s="1"/>
  <c r="T1016" i="14" s="1"/>
  <c r="T1017" i="14" s="1"/>
  <c r="T1018" i="14" s="1"/>
  <c r="T1019" i="14" s="1"/>
  <c r="T1020" i="14" s="1"/>
  <c r="T1021" i="14" s="1"/>
  <c r="T1022" i="14" s="1"/>
  <c r="T1023" i="14" s="1"/>
  <c r="T1024" i="14" s="1"/>
  <c r="T1025" i="14" s="1"/>
  <c r="T1026" i="14" s="1"/>
  <c r="T1027" i="14" s="1"/>
  <c r="T1028" i="14" s="1"/>
  <c r="T1029" i="14" s="1"/>
  <c r="T1030" i="14" s="1"/>
  <c r="T1031" i="14" s="1"/>
  <c r="T1032" i="14" s="1"/>
  <c r="T1033" i="14" s="1"/>
  <c r="T1034" i="14" s="1"/>
  <c r="T1035" i="14" s="1"/>
  <c r="T1036" i="14" s="1"/>
  <c r="T1037" i="14" s="1"/>
  <c r="T1038" i="14" s="1"/>
  <c r="T1039" i="14" s="1"/>
  <c r="T1040" i="14" s="1"/>
  <c r="T1041" i="14" s="1"/>
  <c r="T1042" i="14" s="1"/>
  <c r="T1043" i="14" s="1"/>
  <c r="T1044" i="14" s="1"/>
  <c r="T1045" i="14" s="1"/>
  <c r="T1046" i="14" s="1"/>
  <c r="T1047" i="14" s="1"/>
  <c r="T1048" i="14" s="1"/>
  <c r="T1049" i="14" s="1"/>
  <c r="T1050" i="14" s="1"/>
  <c r="T1051" i="14" s="1"/>
  <c r="T1052" i="14" s="1"/>
  <c r="T1053" i="14" s="1"/>
  <c r="T1054" i="14" s="1"/>
  <c r="T1055" i="14" s="1"/>
  <c r="T1056" i="14" s="1"/>
  <c r="T1057" i="14" s="1"/>
  <c r="T1058" i="14" s="1"/>
  <c r="T1059" i="14" s="1"/>
  <c r="T1060" i="14" s="1"/>
  <c r="T1061" i="14" s="1"/>
  <c r="T1062" i="14" s="1"/>
  <c r="T1063" i="14" s="1"/>
  <c r="T1064" i="14" s="1"/>
  <c r="T1065" i="14" s="1"/>
  <c r="T1066" i="14" s="1"/>
  <c r="T1067" i="14" s="1"/>
  <c r="T1068" i="14" s="1"/>
  <c r="T1069" i="14" s="1"/>
  <c r="T1070" i="14" s="1"/>
  <c r="T1071" i="14" s="1"/>
  <c r="T1072" i="14" s="1"/>
  <c r="T1073" i="14" s="1"/>
  <c r="T1074" i="14" s="1"/>
  <c r="T1075" i="14" s="1"/>
  <c r="T1076" i="14" s="1"/>
  <c r="T1077" i="14" s="1"/>
  <c r="T1078" i="14" s="1"/>
  <c r="T1079" i="14" s="1"/>
  <c r="T1080" i="14" s="1"/>
  <c r="T1081" i="14" s="1"/>
  <c r="T1082" i="14" s="1"/>
  <c r="T1083" i="14" s="1"/>
  <c r="T1084" i="14" s="1"/>
  <c r="T1085" i="14" s="1"/>
  <c r="T1086" i="14" s="1"/>
  <c r="T1087" i="14" s="1"/>
  <c r="T1088" i="14" s="1"/>
  <c r="T1089" i="14" s="1"/>
  <c r="T1090" i="14" s="1"/>
  <c r="T1091" i="14" s="1"/>
  <c r="T1092" i="14" s="1"/>
  <c r="T1093" i="14" s="1"/>
  <c r="T1094" i="14" s="1"/>
  <c r="T1095" i="14" s="1"/>
  <c r="T1096" i="14" s="1"/>
  <c r="T1097" i="14" s="1"/>
  <c r="T1098" i="14" s="1"/>
  <c r="T1099" i="14" s="1"/>
  <c r="T1100" i="14" s="1"/>
  <c r="T1101" i="14" s="1"/>
  <c r="T1102" i="14" s="1"/>
  <c r="T1103" i="14" s="1"/>
  <c r="T1104" i="14" s="1"/>
  <c r="T1105" i="14" s="1"/>
  <c r="T1106" i="14" s="1"/>
  <c r="T1107" i="14" s="1"/>
  <c r="T1108" i="14" s="1"/>
  <c r="T1109" i="14" s="1"/>
  <c r="T1110" i="14" s="1"/>
  <c r="T1111" i="14" s="1"/>
  <c r="T1112" i="14" s="1"/>
  <c r="T1113" i="14" s="1"/>
  <c r="T1114" i="14" s="1"/>
  <c r="T1115" i="14" s="1"/>
  <c r="T1116" i="14" s="1"/>
  <c r="T1117" i="14" s="1"/>
  <c r="T1118" i="14" s="1"/>
  <c r="T1119" i="14" s="1"/>
  <c r="T1120" i="14" s="1"/>
  <c r="T1121" i="14" s="1"/>
  <c r="T1122" i="14" s="1"/>
  <c r="T1123" i="14" s="1"/>
  <c r="T1124" i="14" s="1"/>
  <c r="T1125" i="14" s="1"/>
  <c r="T1126" i="14" s="1"/>
  <c r="T1127" i="14" s="1"/>
  <c r="T1128" i="14" s="1"/>
  <c r="T1129" i="14" s="1"/>
  <c r="T1130" i="14" s="1"/>
  <c r="T1131" i="14" s="1"/>
  <c r="T1132" i="14" s="1"/>
  <c r="T1133" i="14" s="1"/>
  <c r="T1134" i="14" s="1"/>
  <c r="T1135" i="14" s="1"/>
  <c r="T1136" i="14" s="1"/>
  <c r="T1137" i="14" s="1"/>
  <c r="T1138" i="14" s="1"/>
  <c r="T1139" i="14" s="1"/>
  <c r="T1140" i="14" s="1"/>
  <c r="T1141" i="14" s="1"/>
  <c r="T1142" i="14" s="1"/>
  <c r="T1143" i="14" s="1"/>
  <c r="T1144" i="14" s="1"/>
  <c r="T1145" i="14" s="1"/>
  <c r="T1146" i="14" s="1"/>
  <c r="T1147" i="14" s="1"/>
  <c r="T1148" i="14" s="1"/>
  <c r="T1149" i="14" s="1"/>
  <c r="T1150" i="14" s="1"/>
  <c r="T1151" i="14" s="1"/>
  <c r="T1152" i="14" s="1"/>
  <c r="T1153" i="14" s="1"/>
  <c r="T1154" i="14" s="1"/>
  <c r="T1155" i="14" s="1"/>
  <c r="T1156" i="14" s="1"/>
  <c r="T1157" i="14" s="1"/>
  <c r="T1158" i="14" s="1"/>
  <c r="T1159" i="14" s="1"/>
  <c r="T1160" i="14" s="1"/>
  <c r="T1161" i="14" s="1"/>
  <c r="T1162" i="14" s="1"/>
  <c r="T1163" i="14" s="1"/>
  <c r="T1164" i="14" s="1"/>
  <c r="T1165" i="14" s="1"/>
  <c r="T1166" i="14" s="1"/>
  <c r="T1167" i="14" s="1"/>
  <c r="T1168" i="14" s="1"/>
  <c r="T1169" i="14" s="1"/>
  <c r="T1170" i="14" s="1"/>
  <c r="T1171" i="14" s="1"/>
  <c r="T1172" i="14" s="1"/>
  <c r="T1173" i="14" s="1"/>
  <c r="T1174" i="14" s="1"/>
  <c r="T1175" i="14" s="1"/>
  <c r="T1176" i="14" s="1"/>
  <c r="T1177" i="14" s="1"/>
  <c r="T1178" i="14" s="1"/>
  <c r="T1179" i="14" s="1"/>
  <c r="T1180" i="14" s="1"/>
  <c r="T1181" i="14" s="1"/>
  <c r="T1182" i="14" s="1"/>
  <c r="T1183" i="14" s="1"/>
  <c r="T1184" i="14" s="1"/>
  <c r="T1185" i="14" s="1"/>
  <c r="T1186" i="14" s="1"/>
  <c r="T1187" i="14" s="1"/>
  <c r="T1188" i="14" s="1"/>
  <c r="T1189" i="14" s="1"/>
  <c r="T1190" i="14" s="1"/>
  <c r="T1191" i="14" s="1"/>
  <c r="T1192" i="14" s="1"/>
  <c r="T1193" i="14" s="1"/>
  <c r="T1194" i="14" s="1"/>
  <c r="T1195" i="14" s="1"/>
  <c r="T1196" i="14" s="1"/>
  <c r="T1197" i="14" s="1"/>
  <c r="T1198" i="14" s="1"/>
  <c r="T1199" i="14" s="1"/>
  <c r="T1200" i="14" s="1"/>
  <c r="T1201" i="14" s="1"/>
  <c r="T1202" i="14" s="1"/>
  <c r="T1203" i="14" s="1"/>
  <c r="T1204" i="14" s="1"/>
  <c r="T1205" i="14" s="1"/>
  <c r="T1206" i="14" s="1"/>
  <c r="T1207" i="14" s="1"/>
  <c r="T1208" i="14" s="1"/>
  <c r="T1209" i="14" s="1"/>
  <c r="T1210" i="14" s="1"/>
  <c r="T1211" i="14" s="1"/>
  <c r="T1212" i="14" s="1"/>
  <c r="T1213" i="14" s="1"/>
  <c r="T1214" i="14" s="1"/>
  <c r="T1215" i="14" s="1"/>
  <c r="T1216" i="14" s="1"/>
  <c r="T1217" i="14" s="1"/>
  <c r="T1218" i="14" s="1"/>
  <c r="T1219" i="14" s="1"/>
  <c r="T1220" i="14" s="1"/>
  <c r="T1221" i="14" s="1"/>
  <c r="T1222" i="14" s="1"/>
  <c r="T1223" i="14" s="1"/>
  <c r="T1224" i="14" s="1"/>
  <c r="T1225" i="14" s="1"/>
  <c r="T1226" i="14" s="1"/>
  <c r="T1227" i="14" s="1"/>
  <c r="T1228" i="14" s="1"/>
  <c r="T1229" i="14" s="1"/>
  <c r="T1230" i="14" s="1"/>
  <c r="T1231" i="14" s="1"/>
  <c r="T1232" i="14" s="1"/>
  <c r="T1233" i="14" s="1"/>
  <c r="T1234" i="14" s="1"/>
  <c r="T1235" i="14" s="1"/>
  <c r="T1236" i="14" s="1"/>
  <c r="T1237" i="14" s="1"/>
  <c r="T1238" i="14" s="1"/>
  <c r="T1239" i="14" s="1"/>
  <c r="T1240" i="14" s="1"/>
  <c r="T1241" i="14" s="1"/>
  <c r="T1242" i="14" s="1"/>
  <c r="T1243" i="14" s="1"/>
  <c r="T1244" i="14" s="1"/>
  <c r="S2" i="14"/>
  <c r="S3" i="14" s="1"/>
  <c r="S4" i="14" s="1"/>
  <c r="S5" i="14" s="1"/>
  <c r="S6" i="14" s="1"/>
  <c r="S7" i="14" s="1"/>
  <c r="S8" i="14" s="1"/>
  <c r="S9" i="14" s="1"/>
  <c r="S10" i="14" s="1"/>
  <c r="S11" i="14" s="1"/>
  <c r="S12" i="14" s="1"/>
  <c r="S13" i="14" s="1"/>
  <c r="S14" i="14" s="1"/>
  <c r="S15" i="14" s="1"/>
  <c r="S16" i="14" s="1"/>
  <c r="S17" i="14" s="1"/>
  <c r="S18" i="14" s="1"/>
  <c r="S19" i="14" s="1"/>
  <c r="S20" i="14" s="1"/>
  <c r="S21" i="14" s="1"/>
  <c r="S22" i="14" s="1"/>
  <c r="S23" i="14" s="1"/>
  <c r="S24" i="14" s="1"/>
  <c r="S25" i="14" s="1"/>
  <c r="S26" i="14" s="1"/>
  <c r="S27" i="14" s="1"/>
  <c r="S28" i="14" s="1"/>
  <c r="S29" i="14" s="1"/>
  <c r="S30" i="14" s="1"/>
  <c r="S31" i="14" s="1"/>
  <c r="S32" i="14" s="1"/>
  <c r="S33" i="14" s="1"/>
  <c r="S34" i="14" s="1"/>
  <c r="S35" i="14" s="1"/>
  <c r="S36" i="14" s="1"/>
  <c r="S37" i="14" s="1"/>
  <c r="S38" i="14" s="1"/>
  <c r="S39" i="14" s="1"/>
  <c r="S40" i="14" s="1"/>
  <c r="S41" i="14" s="1"/>
  <c r="S42" i="14" s="1"/>
  <c r="S43" i="14" s="1"/>
  <c r="S44" i="14" s="1"/>
  <c r="S45" i="14" s="1"/>
  <c r="S46" i="14" s="1"/>
  <c r="S47" i="14" s="1"/>
  <c r="S48" i="14" s="1"/>
  <c r="S49" i="14" s="1"/>
  <c r="S50" i="14" s="1"/>
  <c r="S51" i="14" s="1"/>
  <c r="S52" i="14" s="1"/>
  <c r="S53" i="14" s="1"/>
  <c r="S54" i="14" s="1"/>
  <c r="S55" i="14" s="1"/>
  <c r="S56" i="14" s="1"/>
  <c r="S57" i="14" s="1"/>
  <c r="S58" i="14" s="1"/>
  <c r="S59" i="14" s="1"/>
  <c r="S60" i="14" s="1"/>
  <c r="S61" i="14" s="1"/>
  <c r="S62" i="14" s="1"/>
  <c r="S63" i="14" s="1"/>
  <c r="S64" i="14" s="1"/>
  <c r="S65" i="14" s="1"/>
  <c r="S66" i="14" s="1"/>
  <c r="S67" i="14" s="1"/>
  <c r="S68" i="14" s="1"/>
  <c r="S69" i="14" s="1"/>
  <c r="S70" i="14" s="1"/>
  <c r="S71" i="14" s="1"/>
  <c r="S72" i="14" s="1"/>
  <c r="S73" i="14" s="1"/>
  <c r="S74" i="14" s="1"/>
  <c r="S75" i="14" s="1"/>
  <c r="S76" i="14" s="1"/>
  <c r="S77" i="14" s="1"/>
  <c r="S78" i="14" s="1"/>
  <c r="S79" i="14" s="1"/>
  <c r="S80" i="14" s="1"/>
  <c r="S81" i="14" s="1"/>
  <c r="S82" i="14" s="1"/>
  <c r="S83" i="14" s="1"/>
  <c r="S84" i="14" s="1"/>
  <c r="S85" i="14" s="1"/>
  <c r="S86" i="14" s="1"/>
  <c r="S87" i="14" s="1"/>
  <c r="S88" i="14" s="1"/>
  <c r="S89" i="14" s="1"/>
  <c r="S90" i="14" s="1"/>
  <c r="S91" i="14" s="1"/>
  <c r="S92" i="14" s="1"/>
  <c r="S93" i="14" s="1"/>
  <c r="S94" i="14" s="1"/>
  <c r="S95" i="14" s="1"/>
  <c r="S96" i="14" s="1"/>
  <c r="S97" i="14" s="1"/>
  <c r="S98" i="14" s="1"/>
  <c r="S99" i="14" s="1"/>
  <c r="S100" i="14" s="1"/>
  <c r="S101" i="14" s="1"/>
  <c r="S102" i="14" s="1"/>
  <c r="S103" i="14" s="1"/>
  <c r="S104" i="14" s="1"/>
  <c r="S105" i="14" s="1"/>
  <c r="S106" i="14" s="1"/>
  <c r="S107" i="14" s="1"/>
  <c r="S108" i="14" s="1"/>
  <c r="S109" i="14" s="1"/>
  <c r="S110" i="14" s="1"/>
  <c r="S111" i="14" s="1"/>
  <c r="S112" i="14" s="1"/>
  <c r="S113" i="14" s="1"/>
  <c r="S114" i="14" s="1"/>
  <c r="S115" i="14" s="1"/>
  <c r="S116" i="14" s="1"/>
  <c r="S117" i="14" s="1"/>
  <c r="S118" i="14" s="1"/>
  <c r="S119" i="14" s="1"/>
  <c r="S120" i="14" s="1"/>
  <c r="S121" i="14" s="1"/>
  <c r="S122" i="14" s="1"/>
  <c r="S123" i="14" s="1"/>
  <c r="S124" i="14" s="1"/>
  <c r="S125" i="14" s="1"/>
  <c r="S126" i="14" s="1"/>
  <c r="S127" i="14" s="1"/>
  <c r="S128" i="14" s="1"/>
  <c r="S129" i="14" s="1"/>
  <c r="S130" i="14" s="1"/>
  <c r="S131" i="14" s="1"/>
  <c r="S132" i="14" s="1"/>
  <c r="S133" i="14" s="1"/>
  <c r="S134" i="14" s="1"/>
  <c r="S135" i="14" s="1"/>
  <c r="S136" i="14" s="1"/>
  <c r="S137" i="14" s="1"/>
  <c r="S138" i="14" s="1"/>
  <c r="S139" i="14" s="1"/>
  <c r="S140" i="14" s="1"/>
  <c r="S141" i="14" s="1"/>
  <c r="S142" i="14" s="1"/>
  <c r="S143" i="14" s="1"/>
  <c r="S144" i="14" s="1"/>
  <c r="S145" i="14" s="1"/>
  <c r="S146" i="14" s="1"/>
  <c r="S147" i="14" s="1"/>
  <c r="S148" i="14" s="1"/>
  <c r="S149" i="14" s="1"/>
  <c r="S150" i="14" s="1"/>
  <c r="S151" i="14" s="1"/>
  <c r="S152" i="14" s="1"/>
  <c r="S153" i="14" s="1"/>
  <c r="S154" i="14" s="1"/>
  <c r="S155" i="14" s="1"/>
  <c r="S156" i="14" s="1"/>
  <c r="S157" i="14" s="1"/>
  <c r="S158" i="14" s="1"/>
  <c r="S159" i="14" s="1"/>
  <c r="S160" i="14" s="1"/>
  <c r="S161" i="14" s="1"/>
  <c r="S162" i="14" s="1"/>
  <c r="S163" i="14" s="1"/>
  <c r="S164" i="14" s="1"/>
  <c r="S165" i="14" s="1"/>
  <c r="S166" i="14" s="1"/>
  <c r="S167" i="14" s="1"/>
  <c r="S168" i="14" s="1"/>
  <c r="S169" i="14" s="1"/>
  <c r="S170" i="14" s="1"/>
  <c r="S171" i="14" s="1"/>
  <c r="S172" i="14" s="1"/>
  <c r="S173" i="14" s="1"/>
  <c r="S174" i="14" s="1"/>
  <c r="S175" i="14" s="1"/>
  <c r="S176" i="14" s="1"/>
  <c r="S177" i="14" s="1"/>
  <c r="S178" i="14" s="1"/>
  <c r="S179" i="14" s="1"/>
  <c r="S180" i="14" s="1"/>
  <c r="S181" i="14" s="1"/>
  <c r="S182" i="14" s="1"/>
  <c r="S183" i="14" s="1"/>
  <c r="S184" i="14" s="1"/>
  <c r="S185" i="14" s="1"/>
  <c r="S186" i="14" s="1"/>
  <c r="S187" i="14" s="1"/>
  <c r="S188" i="14" s="1"/>
  <c r="S189" i="14" s="1"/>
  <c r="S190" i="14" s="1"/>
  <c r="S191" i="14" s="1"/>
  <c r="S192" i="14" s="1"/>
  <c r="S193" i="14" s="1"/>
  <c r="S194" i="14" s="1"/>
  <c r="S195" i="14" s="1"/>
  <c r="S196" i="14" s="1"/>
  <c r="S197" i="14" s="1"/>
  <c r="S198" i="14" s="1"/>
  <c r="S199" i="14" s="1"/>
  <c r="S200" i="14" s="1"/>
  <c r="S201" i="14" s="1"/>
  <c r="S202" i="14" s="1"/>
  <c r="S203" i="14" s="1"/>
  <c r="S204" i="14" s="1"/>
  <c r="S205" i="14" s="1"/>
  <c r="S206" i="14" s="1"/>
  <c r="S207" i="14" s="1"/>
  <c r="S208" i="14" s="1"/>
  <c r="S209" i="14" s="1"/>
  <c r="S210" i="14" s="1"/>
  <c r="S211" i="14" s="1"/>
  <c r="S212" i="14" s="1"/>
  <c r="S213" i="14" s="1"/>
  <c r="S214" i="14" s="1"/>
  <c r="S215" i="14" s="1"/>
  <c r="S216" i="14" s="1"/>
  <c r="S217" i="14" s="1"/>
  <c r="S218" i="14" s="1"/>
  <c r="S219" i="14" s="1"/>
  <c r="S220" i="14" s="1"/>
  <c r="S221" i="14" s="1"/>
  <c r="S222" i="14" s="1"/>
  <c r="S223" i="14" s="1"/>
  <c r="S224" i="14" s="1"/>
  <c r="S225" i="14" s="1"/>
  <c r="S226" i="14" s="1"/>
  <c r="S227" i="14" s="1"/>
  <c r="S228" i="14" s="1"/>
  <c r="S229" i="14" s="1"/>
  <c r="S230" i="14" s="1"/>
  <c r="S231" i="14" s="1"/>
  <c r="S232" i="14" s="1"/>
  <c r="S233" i="14" s="1"/>
  <c r="S234" i="14" s="1"/>
  <c r="S235" i="14" s="1"/>
  <c r="S236" i="14" s="1"/>
  <c r="S237" i="14" s="1"/>
  <c r="S238" i="14" s="1"/>
  <c r="S239" i="14" s="1"/>
  <c r="S240" i="14" s="1"/>
  <c r="S241" i="14" s="1"/>
  <c r="S242" i="14" s="1"/>
  <c r="S243" i="14" s="1"/>
  <c r="S244" i="14" s="1"/>
  <c r="S245" i="14" s="1"/>
  <c r="S246" i="14" s="1"/>
  <c r="S247" i="14" s="1"/>
  <c r="S248" i="14" s="1"/>
  <c r="S249" i="14" s="1"/>
  <c r="S250" i="14" s="1"/>
  <c r="S251" i="14" s="1"/>
  <c r="S252" i="14" s="1"/>
  <c r="S253" i="14" s="1"/>
  <c r="S254" i="14" s="1"/>
  <c r="S255" i="14" s="1"/>
  <c r="S256" i="14" s="1"/>
  <c r="S257" i="14" s="1"/>
  <c r="S258" i="14" s="1"/>
  <c r="S259" i="14" s="1"/>
  <c r="S260" i="14" s="1"/>
  <c r="S261" i="14" s="1"/>
  <c r="S262" i="14" s="1"/>
  <c r="S263" i="14" s="1"/>
  <c r="S264" i="14" s="1"/>
  <c r="S265" i="14" s="1"/>
  <c r="S266" i="14" s="1"/>
  <c r="S267" i="14" s="1"/>
  <c r="S268" i="14" s="1"/>
  <c r="S269" i="14" s="1"/>
  <c r="S270" i="14" s="1"/>
  <c r="S271" i="14" s="1"/>
  <c r="S272" i="14" s="1"/>
  <c r="S273" i="14" s="1"/>
  <c r="S274" i="14" s="1"/>
  <c r="S275" i="14" s="1"/>
  <c r="S276" i="14" s="1"/>
  <c r="S277" i="14" s="1"/>
  <c r="S278" i="14" s="1"/>
  <c r="S279" i="14" s="1"/>
  <c r="S280" i="14" s="1"/>
  <c r="S281" i="14" s="1"/>
  <c r="S282" i="14" s="1"/>
  <c r="S283" i="14" s="1"/>
  <c r="S284" i="14" s="1"/>
  <c r="S285" i="14" s="1"/>
  <c r="S286" i="14" s="1"/>
  <c r="S287" i="14" s="1"/>
  <c r="S288" i="14" s="1"/>
  <c r="S289" i="14" s="1"/>
  <c r="S290" i="14" s="1"/>
  <c r="S291" i="14" s="1"/>
  <c r="S292" i="14" s="1"/>
  <c r="S293" i="14" s="1"/>
  <c r="S294" i="14" s="1"/>
  <c r="S295" i="14" s="1"/>
  <c r="S296" i="14" s="1"/>
  <c r="S297" i="14" s="1"/>
  <c r="S298" i="14" s="1"/>
  <c r="S299" i="14" s="1"/>
  <c r="S300" i="14" s="1"/>
  <c r="S301" i="14" s="1"/>
  <c r="S302" i="14" s="1"/>
  <c r="S303" i="14" s="1"/>
  <c r="S304" i="14" s="1"/>
  <c r="S305" i="14" s="1"/>
  <c r="S306" i="14" s="1"/>
  <c r="S307" i="14" s="1"/>
  <c r="S308" i="14" s="1"/>
  <c r="S309" i="14" s="1"/>
  <c r="S310" i="14" s="1"/>
  <c r="S311" i="14" s="1"/>
  <c r="S312" i="14" s="1"/>
  <c r="S313" i="14" s="1"/>
  <c r="S314" i="14" s="1"/>
  <c r="S315" i="14" s="1"/>
  <c r="S316" i="14" s="1"/>
  <c r="S317" i="14" s="1"/>
  <c r="S318" i="14" s="1"/>
  <c r="S319" i="14" s="1"/>
  <c r="S320" i="14" s="1"/>
  <c r="S321" i="14" s="1"/>
  <c r="S322" i="14" s="1"/>
  <c r="S323" i="14" s="1"/>
  <c r="S324" i="14" s="1"/>
  <c r="S325" i="14" s="1"/>
  <c r="S326" i="14" s="1"/>
  <c r="S327" i="14" s="1"/>
  <c r="S328" i="14" s="1"/>
  <c r="S329" i="14" s="1"/>
  <c r="S330" i="14" s="1"/>
  <c r="S331" i="14" s="1"/>
  <c r="S332" i="14" s="1"/>
  <c r="S333" i="14" s="1"/>
  <c r="S334" i="14" s="1"/>
  <c r="S335" i="14" s="1"/>
  <c r="S336" i="14" s="1"/>
  <c r="S337" i="14" s="1"/>
  <c r="S338" i="14" s="1"/>
  <c r="S339" i="14" s="1"/>
  <c r="S340" i="14" s="1"/>
  <c r="S341" i="14" s="1"/>
  <c r="S342" i="14" s="1"/>
  <c r="S343" i="14" s="1"/>
  <c r="S344" i="14" s="1"/>
  <c r="S345" i="14" s="1"/>
  <c r="S346" i="14" s="1"/>
  <c r="S347" i="14" s="1"/>
  <c r="S348" i="14" s="1"/>
  <c r="S349" i="14" s="1"/>
  <c r="S350" i="14" s="1"/>
  <c r="S351" i="14" s="1"/>
  <c r="S352" i="14" s="1"/>
  <c r="S353" i="14" s="1"/>
  <c r="S354" i="14" s="1"/>
  <c r="S355" i="14" s="1"/>
  <c r="S356" i="14" s="1"/>
  <c r="S357" i="14" s="1"/>
  <c r="S358" i="14" s="1"/>
  <c r="S359" i="14" s="1"/>
  <c r="S360" i="14" s="1"/>
  <c r="S361" i="14" s="1"/>
  <c r="S362" i="14" s="1"/>
  <c r="S363" i="14" s="1"/>
  <c r="S364" i="14" s="1"/>
  <c r="S365" i="14" s="1"/>
  <c r="S366" i="14" s="1"/>
  <c r="S367" i="14" s="1"/>
  <c r="S368" i="14" s="1"/>
  <c r="S369" i="14" s="1"/>
  <c r="S370" i="14" s="1"/>
  <c r="S371" i="14" s="1"/>
  <c r="S372" i="14" s="1"/>
  <c r="S373" i="14" s="1"/>
  <c r="S374" i="14" s="1"/>
  <c r="S375" i="14" s="1"/>
  <c r="S376" i="14" s="1"/>
  <c r="S377" i="14" s="1"/>
  <c r="S378" i="14" s="1"/>
  <c r="S379" i="14" s="1"/>
  <c r="S380" i="14" s="1"/>
  <c r="S381" i="14" s="1"/>
  <c r="S382" i="14" s="1"/>
  <c r="S383" i="14" s="1"/>
  <c r="S384" i="14" s="1"/>
  <c r="S385" i="14" s="1"/>
  <c r="S386" i="14" s="1"/>
  <c r="S387" i="14" s="1"/>
  <c r="S388" i="14" s="1"/>
  <c r="S389" i="14" s="1"/>
  <c r="S390" i="14" s="1"/>
  <c r="S391" i="14" s="1"/>
  <c r="S392" i="14" s="1"/>
  <c r="S393" i="14" s="1"/>
  <c r="S394" i="14" s="1"/>
  <c r="S395" i="14" s="1"/>
  <c r="S396" i="14" s="1"/>
  <c r="S397" i="14" s="1"/>
  <c r="S398" i="14" s="1"/>
  <c r="S399" i="14" s="1"/>
  <c r="S400" i="14" s="1"/>
  <c r="S401" i="14" s="1"/>
  <c r="S402" i="14" s="1"/>
  <c r="S403" i="14" s="1"/>
  <c r="S404" i="14" s="1"/>
  <c r="S405" i="14" s="1"/>
  <c r="S406" i="14" s="1"/>
  <c r="S407" i="14" s="1"/>
  <c r="S408" i="14" s="1"/>
  <c r="S409" i="14" s="1"/>
  <c r="S410" i="14" s="1"/>
  <c r="S411" i="14" s="1"/>
  <c r="S412" i="14" s="1"/>
  <c r="S413" i="14" s="1"/>
  <c r="S414" i="14" s="1"/>
  <c r="S415" i="14" s="1"/>
  <c r="S416" i="14" s="1"/>
  <c r="S417" i="14" s="1"/>
  <c r="S418" i="14" s="1"/>
  <c r="S419" i="14" s="1"/>
  <c r="S420" i="14" s="1"/>
  <c r="S421" i="14" s="1"/>
  <c r="S422" i="14" s="1"/>
  <c r="S423" i="14" s="1"/>
  <c r="S424" i="14" s="1"/>
  <c r="S425" i="14" s="1"/>
  <c r="S426" i="14" s="1"/>
  <c r="S427" i="14" s="1"/>
  <c r="S428" i="14" s="1"/>
  <c r="S429" i="14" s="1"/>
  <c r="S430" i="14" s="1"/>
  <c r="S431" i="14" s="1"/>
  <c r="S432" i="14" s="1"/>
  <c r="S433" i="14" s="1"/>
  <c r="S434" i="14" s="1"/>
  <c r="S435" i="14" s="1"/>
  <c r="S436" i="14" s="1"/>
  <c r="S437" i="14" s="1"/>
  <c r="S438" i="14" s="1"/>
  <c r="S439" i="14" s="1"/>
  <c r="S440" i="14" s="1"/>
  <c r="S441" i="14" s="1"/>
  <c r="S442" i="14" s="1"/>
  <c r="S443" i="14" s="1"/>
  <c r="S444" i="14" s="1"/>
  <c r="S445" i="14" s="1"/>
  <c r="S446" i="14" s="1"/>
  <c r="S447" i="14" s="1"/>
  <c r="S448" i="14" s="1"/>
  <c r="S449" i="14" s="1"/>
  <c r="S450" i="14" s="1"/>
  <c r="S451" i="14" s="1"/>
  <c r="S452" i="14" s="1"/>
  <c r="S453" i="14" s="1"/>
  <c r="S454" i="14" s="1"/>
  <c r="S455" i="14" s="1"/>
  <c r="S456" i="14" s="1"/>
  <c r="S457" i="14" s="1"/>
  <c r="S458" i="14" s="1"/>
  <c r="S459" i="14" s="1"/>
  <c r="S460" i="14" s="1"/>
  <c r="S461" i="14" s="1"/>
  <c r="S462" i="14" s="1"/>
  <c r="S463" i="14" s="1"/>
  <c r="S464" i="14" s="1"/>
  <c r="S465" i="14" s="1"/>
  <c r="S466" i="14" s="1"/>
  <c r="S467" i="14" s="1"/>
  <c r="S468" i="14" s="1"/>
  <c r="S469" i="14" s="1"/>
  <c r="S470" i="14" s="1"/>
  <c r="S471" i="14" s="1"/>
  <c r="S472" i="14" s="1"/>
  <c r="S473" i="14" s="1"/>
  <c r="S474" i="14" s="1"/>
  <c r="S475" i="14" s="1"/>
  <c r="S476" i="14" s="1"/>
  <c r="S477" i="14" s="1"/>
  <c r="S478" i="14" s="1"/>
  <c r="S479" i="14" s="1"/>
  <c r="S480" i="14" s="1"/>
  <c r="S481" i="14" s="1"/>
  <c r="S482" i="14" s="1"/>
  <c r="S483" i="14" s="1"/>
  <c r="S484" i="14" s="1"/>
  <c r="S485" i="14" s="1"/>
  <c r="S486" i="14" s="1"/>
  <c r="S487" i="14" s="1"/>
  <c r="S488" i="14" s="1"/>
  <c r="S489" i="14" s="1"/>
  <c r="S490" i="14" s="1"/>
  <c r="S491" i="14" s="1"/>
  <c r="S492" i="14" s="1"/>
  <c r="S493" i="14" s="1"/>
  <c r="S494" i="14" s="1"/>
  <c r="S495" i="14" s="1"/>
  <c r="S496" i="14" s="1"/>
  <c r="S497" i="14" s="1"/>
  <c r="S498" i="14" s="1"/>
  <c r="S499" i="14" s="1"/>
  <c r="S500" i="14" s="1"/>
  <c r="S501" i="14" s="1"/>
  <c r="S502" i="14" s="1"/>
  <c r="S503" i="14" s="1"/>
  <c r="S504" i="14" s="1"/>
  <c r="S505" i="14" s="1"/>
  <c r="S506" i="14" s="1"/>
  <c r="S507" i="14" s="1"/>
  <c r="S508" i="14" s="1"/>
  <c r="S509" i="14" s="1"/>
  <c r="S510" i="14" s="1"/>
  <c r="S511" i="14" s="1"/>
  <c r="S512" i="14" s="1"/>
  <c r="S513" i="14" s="1"/>
  <c r="S514" i="14" s="1"/>
  <c r="S515" i="14" s="1"/>
  <c r="S516" i="14" s="1"/>
  <c r="S517" i="14" s="1"/>
  <c r="S518" i="14" s="1"/>
  <c r="S519" i="14" s="1"/>
  <c r="S520" i="14" s="1"/>
  <c r="S521" i="14" s="1"/>
  <c r="S522" i="14" s="1"/>
  <c r="S523" i="14" s="1"/>
  <c r="S524" i="14" s="1"/>
  <c r="S525" i="14" s="1"/>
  <c r="S526" i="14" s="1"/>
  <c r="S527" i="14" s="1"/>
  <c r="S528" i="14" s="1"/>
  <c r="S529" i="14" s="1"/>
  <c r="S530" i="14" s="1"/>
  <c r="S531" i="14" s="1"/>
  <c r="S532" i="14" s="1"/>
  <c r="S533" i="14" s="1"/>
  <c r="S534" i="14" s="1"/>
  <c r="S535" i="14" s="1"/>
  <c r="S536" i="14" s="1"/>
  <c r="S537" i="14" s="1"/>
  <c r="S538" i="14" s="1"/>
  <c r="S539" i="14" s="1"/>
  <c r="S540" i="14" s="1"/>
  <c r="S541" i="14" s="1"/>
  <c r="S542" i="14" s="1"/>
  <c r="S543" i="14" s="1"/>
  <c r="S544" i="14" s="1"/>
  <c r="S545" i="14" s="1"/>
  <c r="S546" i="14" s="1"/>
  <c r="S547" i="14" s="1"/>
  <c r="S548" i="14" s="1"/>
  <c r="S549" i="14" s="1"/>
  <c r="S550" i="14" s="1"/>
  <c r="S551" i="14" s="1"/>
  <c r="S552" i="14" s="1"/>
  <c r="S553" i="14" s="1"/>
  <c r="S554" i="14" s="1"/>
  <c r="S555" i="14" s="1"/>
  <c r="S556" i="14" s="1"/>
  <c r="S557" i="14" s="1"/>
  <c r="S558" i="14" s="1"/>
  <c r="S559" i="14" s="1"/>
  <c r="S560" i="14" s="1"/>
  <c r="S561" i="14" s="1"/>
  <c r="S562" i="14" s="1"/>
  <c r="S563" i="14" s="1"/>
  <c r="S564" i="14" s="1"/>
  <c r="S565" i="14" s="1"/>
  <c r="S566" i="14" s="1"/>
  <c r="S567" i="14" s="1"/>
  <c r="S568" i="14" s="1"/>
  <c r="S569" i="14" s="1"/>
  <c r="S570" i="14" s="1"/>
  <c r="S571" i="14" s="1"/>
  <c r="S572" i="14" s="1"/>
  <c r="S573" i="14" s="1"/>
  <c r="S574" i="14" s="1"/>
  <c r="S575" i="14" s="1"/>
  <c r="S576" i="14" s="1"/>
  <c r="S577" i="14" s="1"/>
  <c r="S578" i="14" s="1"/>
  <c r="S579" i="14" s="1"/>
  <c r="S580" i="14" s="1"/>
  <c r="S581" i="14" s="1"/>
  <c r="S582" i="14" s="1"/>
  <c r="S583" i="14" s="1"/>
  <c r="S584" i="14" s="1"/>
  <c r="S585" i="14" s="1"/>
  <c r="S586" i="14" s="1"/>
  <c r="S587" i="14" s="1"/>
  <c r="S588" i="14" s="1"/>
  <c r="S589" i="14" s="1"/>
  <c r="S590" i="14" s="1"/>
  <c r="S591" i="14" s="1"/>
  <c r="S592" i="14" s="1"/>
  <c r="S593" i="14" s="1"/>
  <c r="S594" i="14" s="1"/>
  <c r="S595" i="14" s="1"/>
  <c r="S596" i="14" s="1"/>
  <c r="S597" i="14" s="1"/>
  <c r="S598" i="14" s="1"/>
  <c r="S599" i="14" s="1"/>
  <c r="S600" i="14" s="1"/>
  <c r="S601" i="14" s="1"/>
  <c r="S602" i="14" s="1"/>
  <c r="S603" i="14" s="1"/>
  <c r="S604" i="14" s="1"/>
  <c r="S605" i="14" s="1"/>
  <c r="S606" i="14" s="1"/>
  <c r="S607" i="14" s="1"/>
  <c r="S608" i="14" s="1"/>
  <c r="S609" i="14" s="1"/>
  <c r="S610" i="14" s="1"/>
  <c r="S611" i="14" s="1"/>
  <c r="S612" i="14" s="1"/>
  <c r="S613" i="14" s="1"/>
  <c r="S614" i="14" s="1"/>
  <c r="S615" i="14" s="1"/>
  <c r="S616" i="14" s="1"/>
  <c r="S617" i="14" s="1"/>
  <c r="S618" i="14" s="1"/>
  <c r="S619" i="14" s="1"/>
  <c r="S620" i="14" s="1"/>
  <c r="S621" i="14" s="1"/>
  <c r="S622" i="14" s="1"/>
  <c r="S623" i="14" s="1"/>
  <c r="S624" i="14" s="1"/>
  <c r="S625" i="14" s="1"/>
  <c r="S626" i="14" s="1"/>
  <c r="S627" i="14" s="1"/>
  <c r="S628" i="14" s="1"/>
  <c r="S629" i="14" s="1"/>
  <c r="S630" i="14" s="1"/>
  <c r="S631" i="14" s="1"/>
  <c r="S632" i="14" s="1"/>
  <c r="S633" i="14" s="1"/>
  <c r="S634" i="14" s="1"/>
  <c r="S635" i="14" s="1"/>
  <c r="S636" i="14" s="1"/>
  <c r="S637" i="14" s="1"/>
  <c r="S638" i="14" s="1"/>
  <c r="S639" i="14" s="1"/>
  <c r="S640" i="14" s="1"/>
  <c r="S641" i="14" s="1"/>
  <c r="S642" i="14" s="1"/>
  <c r="S643" i="14" s="1"/>
  <c r="S644" i="14" s="1"/>
  <c r="S645" i="14" s="1"/>
  <c r="S646" i="14" s="1"/>
  <c r="S647" i="14" s="1"/>
  <c r="S648" i="14" s="1"/>
  <c r="S649" i="14" s="1"/>
  <c r="S650" i="14" s="1"/>
  <c r="S651" i="14" s="1"/>
  <c r="S652" i="14" s="1"/>
  <c r="S653" i="14" s="1"/>
  <c r="S654" i="14" s="1"/>
  <c r="S655" i="14" s="1"/>
  <c r="S656" i="14" s="1"/>
  <c r="S657" i="14" s="1"/>
  <c r="S658" i="14" s="1"/>
  <c r="S659" i="14" s="1"/>
  <c r="S660" i="14" s="1"/>
  <c r="S661" i="14" s="1"/>
  <c r="S662" i="14" s="1"/>
  <c r="S663" i="14" s="1"/>
  <c r="S664" i="14" s="1"/>
  <c r="S665" i="14" s="1"/>
  <c r="S666" i="14" s="1"/>
  <c r="S667" i="14" s="1"/>
  <c r="S668" i="14" s="1"/>
  <c r="S669" i="14" s="1"/>
  <c r="S670" i="14" s="1"/>
  <c r="S671" i="14" s="1"/>
  <c r="S672" i="14" s="1"/>
  <c r="S673" i="14" s="1"/>
  <c r="S674" i="14" s="1"/>
  <c r="S675" i="14" s="1"/>
  <c r="S676" i="14" s="1"/>
  <c r="S677" i="14" s="1"/>
  <c r="S678" i="14" s="1"/>
  <c r="S679" i="14" s="1"/>
  <c r="S680" i="14" s="1"/>
  <c r="S681" i="14" s="1"/>
  <c r="S682" i="14" s="1"/>
  <c r="S683" i="14" s="1"/>
  <c r="S684" i="14" s="1"/>
  <c r="S685" i="14" s="1"/>
  <c r="S686" i="14" s="1"/>
  <c r="S687" i="14" s="1"/>
  <c r="S688" i="14" s="1"/>
  <c r="S689" i="14" s="1"/>
  <c r="S690" i="14" s="1"/>
  <c r="S691" i="14" s="1"/>
  <c r="S692" i="14" s="1"/>
  <c r="S693" i="14" s="1"/>
  <c r="S694" i="14" s="1"/>
  <c r="S695" i="14" s="1"/>
  <c r="S696" i="14" s="1"/>
  <c r="S697" i="14" s="1"/>
  <c r="S698" i="14" s="1"/>
  <c r="S699" i="14" s="1"/>
  <c r="S700" i="14" s="1"/>
  <c r="S701" i="14" s="1"/>
  <c r="S702" i="14" s="1"/>
  <c r="S703" i="14" s="1"/>
  <c r="S704" i="14" s="1"/>
  <c r="S705" i="14" s="1"/>
  <c r="S706" i="14" s="1"/>
  <c r="S707" i="14" s="1"/>
  <c r="S708" i="14" s="1"/>
  <c r="S709" i="14" s="1"/>
  <c r="S710" i="14" s="1"/>
  <c r="S711" i="14" s="1"/>
  <c r="S712" i="14" s="1"/>
  <c r="S713" i="14" s="1"/>
  <c r="S714" i="14" s="1"/>
  <c r="S715" i="14" s="1"/>
  <c r="S716" i="14" s="1"/>
  <c r="S717" i="14" s="1"/>
  <c r="S718" i="14" s="1"/>
  <c r="S719" i="14" s="1"/>
  <c r="S720" i="14" s="1"/>
  <c r="S721" i="14" s="1"/>
  <c r="S722" i="14" s="1"/>
  <c r="S723" i="14" s="1"/>
  <c r="S724" i="14" s="1"/>
  <c r="S725" i="14" s="1"/>
  <c r="S726" i="14" s="1"/>
  <c r="S727" i="14" s="1"/>
  <c r="S728" i="14" s="1"/>
  <c r="S729" i="14" s="1"/>
  <c r="S730" i="14" s="1"/>
  <c r="S731" i="14" s="1"/>
  <c r="S732" i="14" s="1"/>
  <c r="S733" i="14" s="1"/>
  <c r="S734" i="14" s="1"/>
  <c r="S735" i="14" s="1"/>
  <c r="S736" i="14" s="1"/>
  <c r="S737" i="14" s="1"/>
  <c r="S738" i="14" s="1"/>
  <c r="S739" i="14" s="1"/>
  <c r="S740" i="14" s="1"/>
  <c r="S741" i="14" s="1"/>
  <c r="S742" i="14" s="1"/>
  <c r="S743" i="14" s="1"/>
  <c r="S744" i="14" s="1"/>
  <c r="S745" i="14" s="1"/>
  <c r="S746" i="14" s="1"/>
  <c r="S747" i="14" s="1"/>
  <c r="S748" i="14" s="1"/>
  <c r="S749" i="14" s="1"/>
  <c r="S750" i="14" s="1"/>
  <c r="S751" i="14" s="1"/>
  <c r="S752" i="14" s="1"/>
  <c r="S753" i="14" s="1"/>
  <c r="S754" i="14" s="1"/>
  <c r="S755" i="14" s="1"/>
  <c r="S756" i="14" s="1"/>
  <c r="S757" i="14" s="1"/>
  <c r="S758" i="14" s="1"/>
  <c r="S759" i="14" s="1"/>
  <c r="S760" i="14" s="1"/>
  <c r="S761" i="14" s="1"/>
  <c r="S762" i="14" s="1"/>
  <c r="S763" i="14" s="1"/>
  <c r="S764" i="14" s="1"/>
  <c r="S765" i="14" s="1"/>
  <c r="S766" i="14" s="1"/>
  <c r="S767" i="14" s="1"/>
  <c r="S768" i="14" s="1"/>
  <c r="S769" i="14" s="1"/>
  <c r="S770" i="14" s="1"/>
  <c r="S771" i="14" s="1"/>
  <c r="S772" i="14" s="1"/>
  <c r="S773" i="14" s="1"/>
  <c r="S774" i="14" s="1"/>
  <c r="S775" i="14" s="1"/>
  <c r="S776" i="14" s="1"/>
  <c r="S777" i="14" s="1"/>
  <c r="S778" i="14" s="1"/>
  <c r="S779" i="14" s="1"/>
  <c r="S780" i="14" s="1"/>
  <c r="S781" i="14" s="1"/>
  <c r="S782" i="14" s="1"/>
  <c r="S783" i="14" s="1"/>
  <c r="S784" i="14" s="1"/>
  <c r="S785" i="14" s="1"/>
  <c r="S786" i="14" s="1"/>
  <c r="S787" i="14" s="1"/>
  <c r="S788" i="14" s="1"/>
  <c r="S789" i="14" s="1"/>
  <c r="S790" i="14" s="1"/>
  <c r="S791" i="14" s="1"/>
  <c r="S792" i="14" s="1"/>
  <c r="S793" i="14" s="1"/>
  <c r="S794" i="14" s="1"/>
  <c r="S795" i="14" s="1"/>
  <c r="S796" i="14" s="1"/>
  <c r="S797" i="14" s="1"/>
  <c r="S798" i="14" s="1"/>
  <c r="S799" i="14" s="1"/>
  <c r="S800" i="14" s="1"/>
  <c r="S801" i="14" s="1"/>
  <c r="S802" i="14" s="1"/>
  <c r="S803" i="14" s="1"/>
  <c r="S804" i="14" s="1"/>
  <c r="S805" i="14" s="1"/>
  <c r="S806" i="14" s="1"/>
  <c r="S807" i="14" s="1"/>
  <c r="S808" i="14" s="1"/>
  <c r="S809" i="14" s="1"/>
  <c r="S810" i="14" s="1"/>
  <c r="S811" i="14" s="1"/>
  <c r="S812" i="14" s="1"/>
  <c r="S813" i="14" s="1"/>
  <c r="S814" i="14" s="1"/>
  <c r="S815" i="14" s="1"/>
  <c r="S816" i="14" s="1"/>
  <c r="S817" i="14" s="1"/>
  <c r="S818" i="14" s="1"/>
  <c r="S819" i="14" s="1"/>
  <c r="S820" i="14" s="1"/>
  <c r="S821" i="14" s="1"/>
  <c r="S822" i="14" s="1"/>
  <c r="S823" i="14" s="1"/>
  <c r="S824" i="14" s="1"/>
  <c r="S825" i="14" s="1"/>
  <c r="S826" i="14" s="1"/>
  <c r="S827" i="14" s="1"/>
  <c r="S828" i="14" s="1"/>
  <c r="S829" i="14" s="1"/>
  <c r="S830" i="14" s="1"/>
  <c r="S831" i="14" s="1"/>
  <c r="S832" i="14" s="1"/>
  <c r="S833" i="14" s="1"/>
  <c r="S834" i="14" s="1"/>
  <c r="S835" i="14" s="1"/>
  <c r="S836" i="14" s="1"/>
  <c r="S837" i="14" s="1"/>
  <c r="S838" i="14" s="1"/>
  <c r="S839" i="14" s="1"/>
  <c r="S840" i="14" s="1"/>
  <c r="S841" i="14" s="1"/>
  <c r="S842" i="14" s="1"/>
  <c r="S843" i="14" s="1"/>
  <c r="S844" i="14" s="1"/>
  <c r="S845" i="14" s="1"/>
  <c r="S846" i="14" s="1"/>
  <c r="S847" i="14" s="1"/>
  <c r="S848" i="14" s="1"/>
  <c r="S849" i="14" s="1"/>
  <c r="S850" i="14" s="1"/>
  <c r="S851" i="14" s="1"/>
  <c r="S852" i="14" s="1"/>
  <c r="S853" i="14" s="1"/>
  <c r="S854" i="14" s="1"/>
  <c r="S855" i="14" s="1"/>
  <c r="S856" i="14" s="1"/>
  <c r="S857" i="14" s="1"/>
  <c r="S858" i="14" s="1"/>
  <c r="S859" i="14" s="1"/>
  <c r="S860" i="14" s="1"/>
  <c r="S861" i="14" s="1"/>
  <c r="S862" i="14" s="1"/>
  <c r="S863" i="14" s="1"/>
  <c r="S864" i="14" s="1"/>
  <c r="S865" i="14" s="1"/>
  <c r="S866" i="14" s="1"/>
  <c r="S867" i="14" s="1"/>
  <c r="S868" i="14" s="1"/>
  <c r="S869" i="14" s="1"/>
  <c r="S870" i="14" s="1"/>
  <c r="S871" i="14" s="1"/>
  <c r="S872" i="14" s="1"/>
  <c r="S873" i="14" s="1"/>
  <c r="S874" i="14" s="1"/>
  <c r="S875" i="14" s="1"/>
  <c r="S876" i="14" s="1"/>
  <c r="S877" i="14" s="1"/>
  <c r="S878" i="14" s="1"/>
  <c r="S879" i="14" s="1"/>
  <c r="S880" i="14" s="1"/>
  <c r="S881" i="14" s="1"/>
  <c r="S882" i="14" s="1"/>
  <c r="S883" i="14" s="1"/>
  <c r="S884" i="14" s="1"/>
  <c r="S885" i="14" s="1"/>
  <c r="S886" i="14" s="1"/>
  <c r="S887" i="14" s="1"/>
  <c r="S888" i="14" s="1"/>
  <c r="S889" i="14" s="1"/>
  <c r="S890" i="14" s="1"/>
  <c r="S891" i="14" s="1"/>
  <c r="S892" i="14" s="1"/>
  <c r="S893" i="14" s="1"/>
  <c r="S894" i="14" s="1"/>
  <c r="S895" i="14" s="1"/>
  <c r="S896" i="14" s="1"/>
  <c r="S897" i="14" s="1"/>
  <c r="S898" i="14" s="1"/>
  <c r="S899" i="14" s="1"/>
  <c r="S900" i="14" s="1"/>
  <c r="S901" i="14" s="1"/>
  <c r="S902" i="14" s="1"/>
  <c r="S903" i="14" s="1"/>
  <c r="S904" i="14" s="1"/>
  <c r="S905" i="14" s="1"/>
  <c r="S906" i="14" s="1"/>
  <c r="S907" i="14" s="1"/>
  <c r="S908" i="14" s="1"/>
  <c r="S909" i="14" s="1"/>
  <c r="S910" i="14" s="1"/>
  <c r="S911" i="14" s="1"/>
  <c r="S912" i="14" s="1"/>
  <c r="S913" i="14" s="1"/>
  <c r="S914" i="14" s="1"/>
  <c r="S915" i="14" s="1"/>
  <c r="S916" i="14" s="1"/>
  <c r="S917" i="14" s="1"/>
  <c r="S918" i="14" s="1"/>
  <c r="S919" i="14" s="1"/>
  <c r="S920" i="14" s="1"/>
  <c r="S921" i="14" s="1"/>
  <c r="S922" i="14" s="1"/>
  <c r="S923" i="14" s="1"/>
  <c r="S924" i="14" s="1"/>
  <c r="S925" i="14" s="1"/>
  <c r="S926" i="14" s="1"/>
  <c r="S927" i="14" s="1"/>
  <c r="S928" i="14" s="1"/>
  <c r="S929" i="14" s="1"/>
  <c r="S930" i="14" s="1"/>
  <c r="S931" i="14" s="1"/>
  <c r="S932" i="14" s="1"/>
  <c r="S933" i="14" s="1"/>
  <c r="S934" i="14" s="1"/>
  <c r="S935" i="14" s="1"/>
  <c r="S936" i="14" s="1"/>
  <c r="S937" i="14" s="1"/>
  <c r="S938" i="14" s="1"/>
  <c r="S939" i="14" s="1"/>
  <c r="S940" i="14" s="1"/>
  <c r="S941" i="14" s="1"/>
  <c r="S942" i="14" s="1"/>
  <c r="S943" i="14" s="1"/>
  <c r="S944" i="14" s="1"/>
  <c r="S945" i="14" s="1"/>
  <c r="S946" i="14" s="1"/>
  <c r="S947" i="14" s="1"/>
  <c r="S948" i="14" s="1"/>
  <c r="S949" i="14" s="1"/>
  <c r="S950" i="14" s="1"/>
  <c r="S951" i="14" s="1"/>
  <c r="S952" i="14" s="1"/>
  <c r="S953" i="14" s="1"/>
  <c r="S954" i="14" s="1"/>
  <c r="S955" i="14" s="1"/>
  <c r="S956" i="14" s="1"/>
  <c r="S957" i="14" s="1"/>
  <c r="S958" i="14" s="1"/>
  <c r="S959" i="14" s="1"/>
  <c r="S960" i="14" s="1"/>
  <c r="S961" i="14" s="1"/>
  <c r="S962" i="14" s="1"/>
  <c r="S963" i="14" s="1"/>
  <c r="S964" i="14" s="1"/>
  <c r="S965" i="14" s="1"/>
  <c r="S966" i="14" s="1"/>
  <c r="S967" i="14" s="1"/>
  <c r="S968" i="14" s="1"/>
  <c r="S969" i="14" s="1"/>
  <c r="S970" i="14" s="1"/>
  <c r="S971" i="14" s="1"/>
  <c r="S972" i="14" s="1"/>
  <c r="S973" i="14" s="1"/>
  <c r="S974" i="14" s="1"/>
  <c r="S975" i="14" s="1"/>
  <c r="S976" i="14" s="1"/>
  <c r="S977" i="14" s="1"/>
  <c r="S978" i="14" s="1"/>
  <c r="S979" i="14" s="1"/>
  <c r="S980" i="14" s="1"/>
  <c r="S981" i="14" s="1"/>
  <c r="S982" i="14" s="1"/>
  <c r="S983" i="14" s="1"/>
  <c r="S984" i="14" s="1"/>
  <c r="S985" i="14" s="1"/>
  <c r="S986" i="14" s="1"/>
  <c r="S987" i="14" s="1"/>
  <c r="S988" i="14" s="1"/>
  <c r="S989" i="14" s="1"/>
  <c r="S990" i="14" s="1"/>
  <c r="S991" i="14" s="1"/>
  <c r="S992" i="14" s="1"/>
  <c r="S993" i="14" s="1"/>
  <c r="S994" i="14" s="1"/>
  <c r="S995" i="14" s="1"/>
  <c r="S996" i="14" s="1"/>
  <c r="S997" i="14" s="1"/>
  <c r="S998" i="14" s="1"/>
  <c r="S999" i="14" s="1"/>
  <c r="S1000" i="14" s="1"/>
  <c r="S1001" i="14" s="1"/>
  <c r="S1002" i="14" s="1"/>
  <c r="S1003" i="14" s="1"/>
  <c r="S1004" i="14" s="1"/>
  <c r="S1005" i="14" s="1"/>
  <c r="S1006" i="14" s="1"/>
  <c r="S1007" i="14" s="1"/>
  <c r="S1008" i="14" s="1"/>
  <c r="S1009" i="14" s="1"/>
  <c r="S1010" i="14" s="1"/>
  <c r="S1011" i="14" s="1"/>
  <c r="S1012" i="14" s="1"/>
  <c r="S1013" i="14" s="1"/>
  <c r="S1014" i="14" s="1"/>
  <c r="S1015" i="14" s="1"/>
  <c r="S1016" i="14" s="1"/>
  <c r="S1017" i="14" s="1"/>
  <c r="S1018" i="14" s="1"/>
  <c r="S1019" i="14" s="1"/>
  <c r="S1020" i="14" s="1"/>
  <c r="S1021" i="14" s="1"/>
  <c r="S1022" i="14" s="1"/>
  <c r="S1023" i="14" s="1"/>
  <c r="S1024" i="14" s="1"/>
  <c r="S1025" i="14" s="1"/>
  <c r="S1026" i="14" s="1"/>
  <c r="S1027" i="14" s="1"/>
  <c r="S1028" i="14" s="1"/>
  <c r="S1029" i="14" s="1"/>
  <c r="S1030" i="14" s="1"/>
  <c r="S1031" i="14" s="1"/>
  <c r="S1032" i="14" s="1"/>
  <c r="S1033" i="14" s="1"/>
  <c r="S1034" i="14" s="1"/>
  <c r="S1035" i="14" s="1"/>
  <c r="S1036" i="14" s="1"/>
  <c r="S1037" i="14" s="1"/>
  <c r="S1038" i="14" s="1"/>
  <c r="S1039" i="14" s="1"/>
  <c r="S1040" i="14" s="1"/>
  <c r="S1041" i="14" s="1"/>
  <c r="S1042" i="14" s="1"/>
  <c r="S1043" i="14" s="1"/>
  <c r="S1044" i="14" s="1"/>
  <c r="S1045" i="14" s="1"/>
  <c r="S1046" i="14" s="1"/>
  <c r="S1047" i="14" s="1"/>
  <c r="S1048" i="14" s="1"/>
  <c r="S1049" i="14" s="1"/>
  <c r="S1050" i="14" s="1"/>
  <c r="S1051" i="14" s="1"/>
  <c r="S1052" i="14" s="1"/>
  <c r="S1053" i="14" s="1"/>
  <c r="S1054" i="14" s="1"/>
  <c r="S1055" i="14" s="1"/>
  <c r="S1056" i="14" s="1"/>
  <c r="S1057" i="14" s="1"/>
  <c r="S1058" i="14" s="1"/>
  <c r="S1059" i="14" s="1"/>
  <c r="S1060" i="14" s="1"/>
  <c r="S1061" i="14" s="1"/>
  <c r="S1062" i="14" s="1"/>
  <c r="S1063" i="14" s="1"/>
  <c r="S1064" i="14" s="1"/>
  <c r="S1065" i="14" s="1"/>
  <c r="S1066" i="14" s="1"/>
  <c r="S1067" i="14" s="1"/>
  <c r="S1068" i="14" s="1"/>
  <c r="S1069" i="14" s="1"/>
  <c r="S1070" i="14" s="1"/>
  <c r="S1071" i="14" s="1"/>
  <c r="S1072" i="14" s="1"/>
  <c r="S1073" i="14" s="1"/>
  <c r="S1074" i="14" s="1"/>
  <c r="S1075" i="14" s="1"/>
  <c r="S1076" i="14" s="1"/>
  <c r="S1077" i="14" s="1"/>
  <c r="S1078" i="14" s="1"/>
  <c r="S1079" i="14" s="1"/>
  <c r="S1080" i="14" s="1"/>
  <c r="S1081" i="14" s="1"/>
  <c r="S1082" i="14" s="1"/>
  <c r="S1083" i="14" s="1"/>
  <c r="S1084" i="14" s="1"/>
  <c r="S1085" i="14" s="1"/>
  <c r="S1086" i="14" s="1"/>
  <c r="S1087" i="14" s="1"/>
  <c r="S1088" i="14" s="1"/>
  <c r="S1089" i="14" s="1"/>
  <c r="S1090" i="14" s="1"/>
  <c r="S1091" i="14" s="1"/>
  <c r="S1092" i="14" s="1"/>
  <c r="S1093" i="14" s="1"/>
  <c r="S1094" i="14" s="1"/>
  <c r="S1095" i="14" s="1"/>
  <c r="S1096" i="14" s="1"/>
  <c r="S1097" i="14" s="1"/>
  <c r="S1098" i="14" s="1"/>
  <c r="S1099" i="14" s="1"/>
  <c r="S1100" i="14" s="1"/>
  <c r="S1101" i="14" s="1"/>
  <c r="S1102" i="14" s="1"/>
  <c r="S1103" i="14" s="1"/>
  <c r="S1104" i="14" s="1"/>
  <c r="S1105" i="14" s="1"/>
  <c r="S1106" i="14" s="1"/>
  <c r="S1107" i="14" s="1"/>
  <c r="S1108" i="14" s="1"/>
  <c r="S1109" i="14" s="1"/>
  <c r="S1110" i="14" s="1"/>
  <c r="S1111" i="14" s="1"/>
  <c r="S1112" i="14" s="1"/>
  <c r="S1113" i="14" s="1"/>
  <c r="S1114" i="14" s="1"/>
  <c r="S1115" i="14" s="1"/>
  <c r="S1116" i="14" s="1"/>
  <c r="S1117" i="14" s="1"/>
  <c r="S1118" i="14" s="1"/>
  <c r="S1119" i="14" s="1"/>
  <c r="S1120" i="14" s="1"/>
  <c r="S1121" i="14" s="1"/>
  <c r="S1122" i="14" s="1"/>
  <c r="S1123" i="14" s="1"/>
  <c r="S1124" i="14" s="1"/>
  <c r="S1125" i="14" s="1"/>
  <c r="S1126" i="14" s="1"/>
  <c r="S1127" i="14" s="1"/>
  <c r="S1128" i="14" s="1"/>
  <c r="S1129" i="14" s="1"/>
  <c r="S1130" i="14" s="1"/>
  <c r="S1131" i="14" s="1"/>
  <c r="S1132" i="14" s="1"/>
  <c r="S1133" i="14" s="1"/>
  <c r="S1134" i="14" s="1"/>
  <c r="S1135" i="14" s="1"/>
  <c r="S1136" i="14" s="1"/>
  <c r="S1137" i="14" s="1"/>
  <c r="S1138" i="14" s="1"/>
  <c r="S1139" i="14" s="1"/>
  <c r="S1140" i="14" s="1"/>
  <c r="S1141" i="14" s="1"/>
  <c r="S1142" i="14" s="1"/>
  <c r="S1143" i="14" s="1"/>
  <c r="S1144" i="14" s="1"/>
  <c r="S1145" i="14" s="1"/>
  <c r="S1146" i="14" s="1"/>
  <c r="S1147" i="14" s="1"/>
  <c r="S1148" i="14" s="1"/>
  <c r="S1149" i="14" s="1"/>
  <c r="S1150" i="14" s="1"/>
  <c r="S1151" i="14" s="1"/>
  <c r="S1152" i="14" s="1"/>
  <c r="S1153" i="14" s="1"/>
  <c r="S1154" i="14" s="1"/>
  <c r="S1155" i="14" s="1"/>
  <c r="S1156" i="14" s="1"/>
  <c r="S1157" i="14" s="1"/>
  <c r="S1158" i="14" s="1"/>
  <c r="S1159" i="14" s="1"/>
  <c r="S1160" i="14" s="1"/>
  <c r="S1161" i="14" s="1"/>
  <c r="S1162" i="14" s="1"/>
  <c r="S1163" i="14" s="1"/>
  <c r="S1164" i="14" s="1"/>
  <c r="S1165" i="14" s="1"/>
  <c r="S1166" i="14" s="1"/>
  <c r="S1167" i="14" s="1"/>
  <c r="S1168" i="14" s="1"/>
  <c r="S1169" i="14" s="1"/>
  <c r="S1170" i="14" s="1"/>
  <c r="S1171" i="14" s="1"/>
  <c r="S1172" i="14" s="1"/>
  <c r="S1173" i="14" s="1"/>
  <c r="S1174" i="14" s="1"/>
  <c r="S1175" i="14" s="1"/>
  <c r="S1176" i="14" s="1"/>
  <c r="S1177" i="14" s="1"/>
  <c r="S1178" i="14" s="1"/>
  <c r="S1179" i="14" s="1"/>
  <c r="S1180" i="14" s="1"/>
  <c r="S1181" i="14" s="1"/>
  <c r="S1182" i="14" s="1"/>
  <c r="S1183" i="14" s="1"/>
  <c r="S1184" i="14" s="1"/>
  <c r="S1185" i="14" s="1"/>
  <c r="S1186" i="14" s="1"/>
  <c r="S1187" i="14" s="1"/>
  <c r="S1188" i="14" s="1"/>
  <c r="S1189" i="14" s="1"/>
  <c r="S1190" i="14" s="1"/>
  <c r="S1191" i="14" s="1"/>
  <c r="S1192" i="14" s="1"/>
  <c r="S1193" i="14" s="1"/>
  <c r="S1194" i="14" s="1"/>
  <c r="S1195" i="14" s="1"/>
  <c r="S1196" i="14" s="1"/>
  <c r="S1197" i="14" s="1"/>
  <c r="S1198" i="14" s="1"/>
  <c r="S1199" i="14" s="1"/>
  <c r="S1200" i="14" s="1"/>
  <c r="S1201" i="14" s="1"/>
  <c r="S1202" i="14" s="1"/>
  <c r="S1203" i="14" s="1"/>
  <c r="S1204" i="14" s="1"/>
  <c r="S1205" i="14" s="1"/>
  <c r="S1206" i="14" s="1"/>
  <c r="S1207" i="14" s="1"/>
  <c r="S1208" i="14" s="1"/>
  <c r="S1209" i="14" s="1"/>
  <c r="S1210" i="14" s="1"/>
  <c r="S1211" i="14" s="1"/>
  <c r="S1212" i="14" s="1"/>
  <c r="S1213" i="14" s="1"/>
  <c r="S1214" i="14" s="1"/>
  <c r="S1215" i="14" s="1"/>
  <c r="S1216" i="14" s="1"/>
  <c r="S1217" i="14" s="1"/>
  <c r="S1218" i="14" s="1"/>
  <c r="S1219" i="14" s="1"/>
  <c r="S1220" i="14" s="1"/>
  <c r="S1221" i="14" s="1"/>
  <c r="S1222" i="14" s="1"/>
  <c r="S1223" i="14" s="1"/>
  <c r="S1224" i="14" s="1"/>
  <c r="S1225" i="14" s="1"/>
  <c r="S1226" i="14" s="1"/>
  <c r="S1227" i="14" s="1"/>
  <c r="S1228" i="14" s="1"/>
  <c r="S1229" i="14" s="1"/>
  <c r="S1230" i="14" s="1"/>
  <c r="S1231" i="14" s="1"/>
  <c r="S1232" i="14" s="1"/>
  <c r="S1233" i="14" s="1"/>
  <c r="S1234" i="14" s="1"/>
  <c r="S1235" i="14" s="1"/>
  <c r="S1236" i="14" s="1"/>
  <c r="S1237" i="14" s="1"/>
  <c r="S1238" i="14" s="1"/>
  <c r="S1239" i="14" s="1"/>
  <c r="S1240" i="14" s="1"/>
  <c r="S1241" i="14" s="1"/>
  <c r="S1242" i="14" s="1"/>
  <c r="S1243" i="14" s="1"/>
  <c r="S1244" i="14" s="1"/>
  <c r="R2" i="14"/>
  <c r="R3" i="14" s="1"/>
  <c r="R4" i="14" s="1"/>
  <c r="R5" i="14" s="1"/>
  <c r="R6" i="14" s="1"/>
  <c r="R7" i="14" s="1"/>
  <c r="R8" i="14" s="1"/>
  <c r="R9" i="14" s="1"/>
  <c r="R10" i="14" s="1"/>
  <c r="R11" i="14" s="1"/>
  <c r="R12" i="14" s="1"/>
  <c r="R13" i="14" s="1"/>
  <c r="R14" i="14" s="1"/>
  <c r="R15" i="14" s="1"/>
  <c r="R16" i="14" s="1"/>
  <c r="R17" i="14" s="1"/>
  <c r="R18" i="14" s="1"/>
  <c r="R19" i="14" s="1"/>
  <c r="R20" i="14" s="1"/>
  <c r="R21" i="14" s="1"/>
  <c r="R22" i="14" s="1"/>
  <c r="R23" i="14" s="1"/>
  <c r="R24" i="14" s="1"/>
  <c r="R25" i="14" s="1"/>
  <c r="R26" i="14" s="1"/>
  <c r="R27" i="14" s="1"/>
  <c r="R28" i="14" s="1"/>
  <c r="R29" i="14" s="1"/>
  <c r="R30" i="14" s="1"/>
  <c r="R31" i="14" s="1"/>
  <c r="R32" i="14" s="1"/>
  <c r="R33" i="14" s="1"/>
  <c r="R34" i="14" s="1"/>
  <c r="R35" i="14" s="1"/>
  <c r="R36" i="14" s="1"/>
  <c r="R37" i="14" s="1"/>
  <c r="R38" i="14" s="1"/>
  <c r="R39" i="14" s="1"/>
  <c r="R40" i="14" s="1"/>
  <c r="R41" i="14" s="1"/>
  <c r="R42" i="14" s="1"/>
  <c r="R43" i="14" s="1"/>
  <c r="R44" i="14" s="1"/>
  <c r="R45" i="14" s="1"/>
  <c r="R46" i="14" s="1"/>
  <c r="R47" i="14" s="1"/>
  <c r="R48" i="14" s="1"/>
  <c r="R49" i="14" s="1"/>
  <c r="R50" i="14" s="1"/>
  <c r="R51" i="14" s="1"/>
  <c r="R52" i="14" s="1"/>
  <c r="R53" i="14" s="1"/>
  <c r="R54" i="14" s="1"/>
  <c r="R55" i="14" s="1"/>
  <c r="R56" i="14" s="1"/>
  <c r="R57" i="14" s="1"/>
  <c r="R58" i="14" s="1"/>
  <c r="R59" i="14" s="1"/>
  <c r="R60" i="14" s="1"/>
  <c r="R61" i="14" s="1"/>
  <c r="R62" i="14" s="1"/>
  <c r="R63" i="14" s="1"/>
  <c r="R64" i="14" s="1"/>
  <c r="R65" i="14" s="1"/>
  <c r="R66" i="14" s="1"/>
  <c r="R67" i="14" s="1"/>
  <c r="R68" i="14" s="1"/>
  <c r="R69" i="14" s="1"/>
  <c r="R70" i="14" s="1"/>
  <c r="R71" i="14" s="1"/>
  <c r="R72" i="14" s="1"/>
  <c r="R73" i="14" s="1"/>
  <c r="R74" i="14" s="1"/>
  <c r="R75" i="14" s="1"/>
  <c r="R76" i="14" s="1"/>
  <c r="R77" i="14" s="1"/>
  <c r="R78" i="14" s="1"/>
  <c r="R79" i="14" s="1"/>
  <c r="R80" i="14" s="1"/>
  <c r="R81" i="14" s="1"/>
  <c r="R82" i="14" s="1"/>
  <c r="R83" i="14" s="1"/>
  <c r="R84" i="14" s="1"/>
  <c r="R85" i="14" s="1"/>
  <c r="R86" i="14" s="1"/>
  <c r="R87" i="14" s="1"/>
  <c r="R88" i="14" s="1"/>
  <c r="R89" i="14" s="1"/>
  <c r="R90" i="14" s="1"/>
  <c r="R91" i="14" s="1"/>
  <c r="R92" i="14" s="1"/>
  <c r="R93" i="14" s="1"/>
  <c r="R94" i="14" s="1"/>
  <c r="R95" i="14" s="1"/>
  <c r="R96" i="14" s="1"/>
  <c r="R97" i="14" s="1"/>
  <c r="R98" i="14" s="1"/>
  <c r="R99" i="14" s="1"/>
  <c r="R100" i="14" s="1"/>
  <c r="R101" i="14" s="1"/>
  <c r="R102" i="14" s="1"/>
  <c r="R103" i="14" s="1"/>
  <c r="R104" i="14" s="1"/>
  <c r="R105" i="14" s="1"/>
  <c r="R106" i="14" s="1"/>
  <c r="R107" i="14" s="1"/>
  <c r="R108" i="14" s="1"/>
  <c r="R109" i="14" s="1"/>
  <c r="R110" i="14" s="1"/>
  <c r="R111" i="14" s="1"/>
  <c r="R112" i="14" s="1"/>
  <c r="R113" i="14" s="1"/>
  <c r="R114" i="14" s="1"/>
  <c r="R115" i="14" s="1"/>
  <c r="R116" i="14" s="1"/>
  <c r="R117" i="14" s="1"/>
  <c r="R118" i="14" s="1"/>
  <c r="R119" i="14" s="1"/>
  <c r="R120" i="14" s="1"/>
  <c r="R121" i="14" s="1"/>
  <c r="R122" i="14" s="1"/>
  <c r="R123" i="14" s="1"/>
  <c r="R124" i="14" s="1"/>
  <c r="R125" i="14" s="1"/>
  <c r="R126" i="14" s="1"/>
  <c r="R127" i="14" s="1"/>
  <c r="R128" i="14" s="1"/>
  <c r="R129" i="14" s="1"/>
  <c r="R130" i="14" s="1"/>
  <c r="R131" i="14" s="1"/>
  <c r="R132" i="14" s="1"/>
  <c r="R133" i="14" s="1"/>
  <c r="R134" i="14" s="1"/>
  <c r="R135" i="14" s="1"/>
  <c r="R136" i="14" s="1"/>
  <c r="R137" i="14" s="1"/>
  <c r="R138" i="14" s="1"/>
  <c r="R139" i="14" s="1"/>
  <c r="R140" i="14" s="1"/>
  <c r="R141" i="14" s="1"/>
  <c r="R142" i="14" s="1"/>
  <c r="R143" i="14" s="1"/>
  <c r="R144" i="14" s="1"/>
  <c r="R145" i="14" s="1"/>
  <c r="R146" i="14" s="1"/>
  <c r="R147" i="14" s="1"/>
  <c r="R148" i="14" s="1"/>
  <c r="R149" i="14" s="1"/>
  <c r="R150" i="14" s="1"/>
  <c r="R151" i="14" s="1"/>
  <c r="R152" i="14" s="1"/>
  <c r="R153" i="14" s="1"/>
  <c r="R154" i="14" s="1"/>
  <c r="R155" i="14" s="1"/>
  <c r="R156" i="14" s="1"/>
  <c r="R157" i="14" s="1"/>
  <c r="R158" i="14" s="1"/>
  <c r="R159" i="14" s="1"/>
  <c r="R160" i="14" s="1"/>
  <c r="R161" i="14" s="1"/>
  <c r="R162" i="14" s="1"/>
  <c r="R163" i="14" s="1"/>
  <c r="R164" i="14" s="1"/>
  <c r="R165" i="14" s="1"/>
  <c r="R166" i="14" s="1"/>
  <c r="R167" i="14" s="1"/>
  <c r="R168" i="14" s="1"/>
  <c r="R169" i="14" s="1"/>
  <c r="R170" i="14" s="1"/>
  <c r="R171" i="14" s="1"/>
  <c r="R172" i="14" s="1"/>
  <c r="R173" i="14" s="1"/>
  <c r="R174" i="14" s="1"/>
  <c r="R175" i="14" s="1"/>
  <c r="R176" i="14" s="1"/>
  <c r="R177" i="14" s="1"/>
  <c r="R178" i="14" s="1"/>
  <c r="R179" i="14" s="1"/>
  <c r="R180" i="14" s="1"/>
  <c r="R181" i="14" s="1"/>
  <c r="R182" i="14" s="1"/>
  <c r="R183" i="14" s="1"/>
  <c r="R184" i="14" s="1"/>
  <c r="R185" i="14" s="1"/>
  <c r="R186" i="14" s="1"/>
  <c r="R187" i="14" s="1"/>
  <c r="R188" i="14" s="1"/>
  <c r="R189" i="14" s="1"/>
  <c r="R190" i="14" s="1"/>
  <c r="R191" i="14" s="1"/>
  <c r="R192" i="14" s="1"/>
  <c r="R193" i="14" s="1"/>
  <c r="R194" i="14" s="1"/>
  <c r="R195" i="14" s="1"/>
  <c r="R196" i="14" s="1"/>
  <c r="R197" i="14" s="1"/>
  <c r="R198" i="14" s="1"/>
  <c r="R199" i="14" s="1"/>
  <c r="R200" i="14" s="1"/>
  <c r="R201" i="14" s="1"/>
  <c r="R202" i="14" s="1"/>
  <c r="R203" i="14" s="1"/>
  <c r="R204" i="14" s="1"/>
  <c r="R205" i="14" s="1"/>
  <c r="R206" i="14" s="1"/>
  <c r="R207" i="14" s="1"/>
  <c r="R208" i="14" s="1"/>
  <c r="R209" i="14" s="1"/>
  <c r="R210" i="14" s="1"/>
  <c r="R211" i="14" s="1"/>
  <c r="R212" i="14" s="1"/>
  <c r="R213" i="14" s="1"/>
  <c r="R214" i="14" s="1"/>
  <c r="R215" i="14" s="1"/>
  <c r="R216" i="14" s="1"/>
  <c r="R217" i="14" s="1"/>
  <c r="R218" i="14" s="1"/>
  <c r="R219" i="14" s="1"/>
  <c r="R220" i="14" s="1"/>
  <c r="R221" i="14" s="1"/>
  <c r="R222" i="14" s="1"/>
  <c r="R223" i="14" s="1"/>
  <c r="R224" i="14" s="1"/>
  <c r="R225" i="14" s="1"/>
  <c r="R226" i="14" s="1"/>
  <c r="R227" i="14" s="1"/>
  <c r="R228" i="14" s="1"/>
  <c r="R229" i="14" s="1"/>
  <c r="R230" i="14" s="1"/>
  <c r="R231" i="14" s="1"/>
  <c r="R232" i="14" s="1"/>
  <c r="R233" i="14" s="1"/>
  <c r="R234" i="14" s="1"/>
  <c r="R235" i="14" s="1"/>
  <c r="R236" i="14" s="1"/>
  <c r="R237" i="14" s="1"/>
  <c r="R238" i="14" s="1"/>
  <c r="R239" i="14" s="1"/>
  <c r="R240" i="14" s="1"/>
  <c r="R241" i="14" s="1"/>
  <c r="R242" i="14" s="1"/>
  <c r="R243" i="14" s="1"/>
  <c r="R244" i="14" s="1"/>
  <c r="R245" i="14" s="1"/>
  <c r="R246" i="14" s="1"/>
  <c r="R247" i="14" s="1"/>
  <c r="R248" i="14" s="1"/>
  <c r="R249" i="14" s="1"/>
  <c r="R250" i="14" s="1"/>
  <c r="R251" i="14" s="1"/>
  <c r="R252" i="14" s="1"/>
  <c r="R253" i="14" s="1"/>
  <c r="R254" i="14" s="1"/>
  <c r="R255" i="14" s="1"/>
  <c r="R256" i="14" s="1"/>
  <c r="R257" i="14" s="1"/>
  <c r="R258" i="14" s="1"/>
  <c r="R259" i="14" s="1"/>
  <c r="R260" i="14" s="1"/>
  <c r="R261" i="14" s="1"/>
  <c r="R262" i="14" s="1"/>
  <c r="R263" i="14" s="1"/>
  <c r="R264" i="14" s="1"/>
  <c r="R265" i="14" s="1"/>
  <c r="R266" i="14" s="1"/>
  <c r="R267" i="14" s="1"/>
  <c r="R268" i="14" s="1"/>
  <c r="R269" i="14" s="1"/>
  <c r="R270" i="14" s="1"/>
  <c r="R271" i="14" s="1"/>
  <c r="R272" i="14" s="1"/>
  <c r="R273" i="14" s="1"/>
  <c r="R274" i="14" s="1"/>
  <c r="R275" i="14" s="1"/>
  <c r="R276" i="14" s="1"/>
  <c r="R277" i="14" s="1"/>
  <c r="R278" i="14" s="1"/>
  <c r="R279" i="14" s="1"/>
  <c r="R280" i="14" s="1"/>
  <c r="R281" i="14" s="1"/>
  <c r="R282" i="14" s="1"/>
  <c r="R283" i="14" s="1"/>
  <c r="R284" i="14" s="1"/>
  <c r="R285" i="14" s="1"/>
  <c r="R286" i="14" s="1"/>
  <c r="R287" i="14" s="1"/>
  <c r="R288" i="14" s="1"/>
  <c r="R289" i="14" s="1"/>
  <c r="R290" i="14" s="1"/>
  <c r="R291" i="14" s="1"/>
  <c r="R292" i="14" s="1"/>
  <c r="R293" i="14" s="1"/>
  <c r="R294" i="14" s="1"/>
  <c r="R295" i="14" s="1"/>
  <c r="R296" i="14" s="1"/>
  <c r="R297" i="14" s="1"/>
  <c r="R298" i="14" s="1"/>
  <c r="R299" i="14" s="1"/>
  <c r="R300" i="14" s="1"/>
  <c r="R301" i="14" s="1"/>
  <c r="R302" i="14" s="1"/>
  <c r="R303" i="14" s="1"/>
  <c r="R304" i="14" s="1"/>
  <c r="R305" i="14" s="1"/>
  <c r="R306" i="14" s="1"/>
  <c r="R307" i="14" s="1"/>
  <c r="R308" i="14" s="1"/>
  <c r="R309" i="14" s="1"/>
  <c r="R310" i="14" s="1"/>
  <c r="R311" i="14" s="1"/>
  <c r="R312" i="14" s="1"/>
  <c r="R313" i="14" s="1"/>
  <c r="R314" i="14" s="1"/>
  <c r="R315" i="14" s="1"/>
  <c r="R316" i="14" s="1"/>
  <c r="R317" i="14" s="1"/>
  <c r="R318" i="14" s="1"/>
  <c r="R319" i="14" s="1"/>
  <c r="R320" i="14" s="1"/>
  <c r="R321" i="14" s="1"/>
  <c r="R322" i="14" s="1"/>
  <c r="R323" i="14" s="1"/>
  <c r="R324" i="14" s="1"/>
  <c r="R325" i="14" s="1"/>
  <c r="R326" i="14" s="1"/>
  <c r="R327" i="14" s="1"/>
  <c r="R328" i="14" s="1"/>
  <c r="R329" i="14" s="1"/>
  <c r="R330" i="14" s="1"/>
  <c r="R331" i="14" s="1"/>
  <c r="R332" i="14" s="1"/>
  <c r="R333" i="14" s="1"/>
  <c r="R334" i="14" s="1"/>
  <c r="R335" i="14" s="1"/>
  <c r="R336" i="14" s="1"/>
  <c r="R337" i="14" s="1"/>
  <c r="R338" i="14" s="1"/>
  <c r="R339" i="14" s="1"/>
  <c r="R340" i="14" s="1"/>
  <c r="R341" i="14" s="1"/>
  <c r="R342" i="14" s="1"/>
  <c r="R343" i="14" s="1"/>
  <c r="R344" i="14" s="1"/>
  <c r="R345" i="14" s="1"/>
  <c r="R346" i="14" s="1"/>
  <c r="R347" i="14" s="1"/>
  <c r="R348" i="14" s="1"/>
  <c r="R349" i="14" s="1"/>
  <c r="R350" i="14" s="1"/>
  <c r="R351" i="14" s="1"/>
  <c r="R352" i="14" s="1"/>
  <c r="R353" i="14" s="1"/>
  <c r="R354" i="14" s="1"/>
  <c r="R355" i="14" s="1"/>
  <c r="R356" i="14" s="1"/>
  <c r="R357" i="14" s="1"/>
  <c r="R358" i="14" s="1"/>
  <c r="R359" i="14" s="1"/>
  <c r="R360" i="14" s="1"/>
  <c r="R361" i="14" s="1"/>
  <c r="R362" i="14" s="1"/>
  <c r="R363" i="14" s="1"/>
  <c r="R364" i="14" s="1"/>
  <c r="R365" i="14" s="1"/>
  <c r="R366" i="14" s="1"/>
  <c r="R367" i="14" s="1"/>
  <c r="R368" i="14" s="1"/>
  <c r="R369" i="14" s="1"/>
  <c r="R370" i="14" s="1"/>
  <c r="R371" i="14" s="1"/>
  <c r="R372" i="14" s="1"/>
  <c r="R373" i="14" s="1"/>
  <c r="R374" i="14" s="1"/>
  <c r="R375" i="14" s="1"/>
  <c r="R376" i="14" s="1"/>
  <c r="R377" i="14" s="1"/>
  <c r="R378" i="14" s="1"/>
  <c r="R379" i="14" s="1"/>
  <c r="R380" i="14" s="1"/>
  <c r="R381" i="14" s="1"/>
  <c r="R382" i="14" s="1"/>
  <c r="R383" i="14" s="1"/>
  <c r="R384" i="14" s="1"/>
  <c r="R385" i="14" s="1"/>
  <c r="R386" i="14" s="1"/>
  <c r="R387" i="14" s="1"/>
  <c r="R388" i="14" s="1"/>
  <c r="R389" i="14" s="1"/>
  <c r="R390" i="14" s="1"/>
  <c r="R391" i="14" s="1"/>
  <c r="R392" i="14" s="1"/>
  <c r="R393" i="14" s="1"/>
  <c r="R394" i="14" s="1"/>
  <c r="R395" i="14" s="1"/>
  <c r="R396" i="14" s="1"/>
  <c r="R397" i="14" s="1"/>
  <c r="R398" i="14" s="1"/>
  <c r="R399" i="14" s="1"/>
  <c r="R400" i="14" s="1"/>
  <c r="R401" i="14" s="1"/>
  <c r="R402" i="14" s="1"/>
  <c r="R403" i="14" s="1"/>
  <c r="R404" i="14" s="1"/>
  <c r="R405" i="14" s="1"/>
  <c r="R406" i="14" s="1"/>
  <c r="R407" i="14" s="1"/>
  <c r="R408" i="14" s="1"/>
  <c r="R409" i="14" s="1"/>
  <c r="R410" i="14" s="1"/>
  <c r="R411" i="14" s="1"/>
  <c r="R412" i="14" s="1"/>
  <c r="R413" i="14" s="1"/>
  <c r="R414" i="14" s="1"/>
  <c r="R415" i="14" s="1"/>
  <c r="R416" i="14" s="1"/>
  <c r="R417" i="14" s="1"/>
  <c r="R418" i="14" s="1"/>
  <c r="R419" i="14" s="1"/>
  <c r="R420" i="14" s="1"/>
  <c r="R421" i="14" s="1"/>
  <c r="R422" i="14" s="1"/>
  <c r="R423" i="14" s="1"/>
  <c r="R424" i="14" s="1"/>
  <c r="R425" i="14" s="1"/>
  <c r="R426" i="14" s="1"/>
  <c r="R427" i="14" s="1"/>
  <c r="R428" i="14" s="1"/>
  <c r="R429" i="14" s="1"/>
  <c r="R430" i="14" s="1"/>
  <c r="R431" i="14" s="1"/>
  <c r="R432" i="14" s="1"/>
  <c r="R433" i="14" s="1"/>
  <c r="R434" i="14" s="1"/>
  <c r="R435" i="14" s="1"/>
  <c r="R436" i="14" s="1"/>
  <c r="R437" i="14" s="1"/>
  <c r="R438" i="14" s="1"/>
  <c r="R439" i="14" s="1"/>
  <c r="R440" i="14" s="1"/>
  <c r="R441" i="14" s="1"/>
  <c r="R442" i="14" s="1"/>
  <c r="R443" i="14" s="1"/>
  <c r="R444" i="14" s="1"/>
  <c r="R445" i="14" s="1"/>
  <c r="R446" i="14" s="1"/>
  <c r="R447" i="14" s="1"/>
  <c r="R448" i="14" s="1"/>
  <c r="R449" i="14" s="1"/>
  <c r="R450" i="14" s="1"/>
  <c r="R451" i="14" s="1"/>
  <c r="R452" i="14" s="1"/>
  <c r="R453" i="14" s="1"/>
  <c r="R454" i="14" s="1"/>
  <c r="R455" i="14" s="1"/>
  <c r="R456" i="14" s="1"/>
  <c r="R457" i="14" s="1"/>
  <c r="R458" i="14" s="1"/>
  <c r="R459" i="14" s="1"/>
  <c r="R460" i="14" s="1"/>
  <c r="R461" i="14" s="1"/>
  <c r="R462" i="14" s="1"/>
  <c r="R463" i="14" s="1"/>
  <c r="R464" i="14" s="1"/>
  <c r="R465" i="14" s="1"/>
  <c r="R466" i="14" s="1"/>
  <c r="R467" i="14" s="1"/>
  <c r="R468" i="14" s="1"/>
  <c r="R469" i="14" s="1"/>
  <c r="R470" i="14" s="1"/>
  <c r="R471" i="14" s="1"/>
  <c r="R472" i="14" s="1"/>
  <c r="R473" i="14" s="1"/>
  <c r="R474" i="14" s="1"/>
  <c r="R475" i="14" s="1"/>
  <c r="R476" i="14" s="1"/>
  <c r="R477" i="14" s="1"/>
  <c r="R478" i="14" s="1"/>
  <c r="R479" i="14" s="1"/>
  <c r="R480" i="14" s="1"/>
  <c r="R481" i="14" s="1"/>
  <c r="R482" i="14" s="1"/>
  <c r="R483" i="14" s="1"/>
  <c r="R484" i="14" s="1"/>
  <c r="R485" i="14" s="1"/>
  <c r="R486" i="14" s="1"/>
  <c r="R487" i="14" s="1"/>
  <c r="R488" i="14" s="1"/>
  <c r="R489" i="14" s="1"/>
  <c r="R490" i="14" s="1"/>
  <c r="R491" i="14" s="1"/>
  <c r="R492" i="14" s="1"/>
  <c r="R493" i="14" s="1"/>
  <c r="R494" i="14" s="1"/>
  <c r="R495" i="14" s="1"/>
  <c r="R496" i="14" s="1"/>
  <c r="R497" i="14" s="1"/>
  <c r="R498" i="14" s="1"/>
  <c r="R499" i="14" s="1"/>
  <c r="R500" i="14" s="1"/>
  <c r="R501" i="14" s="1"/>
  <c r="R502" i="14" s="1"/>
  <c r="R503" i="14" s="1"/>
  <c r="R504" i="14" s="1"/>
  <c r="R505" i="14" s="1"/>
  <c r="R506" i="14" s="1"/>
  <c r="R507" i="14" s="1"/>
  <c r="R508" i="14" s="1"/>
  <c r="R509" i="14" s="1"/>
  <c r="R510" i="14" s="1"/>
  <c r="R511" i="14" s="1"/>
  <c r="R512" i="14" s="1"/>
  <c r="R513" i="14" s="1"/>
  <c r="R514" i="14" s="1"/>
  <c r="R515" i="14" s="1"/>
  <c r="R516" i="14" s="1"/>
  <c r="R517" i="14" s="1"/>
  <c r="R518" i="14" s="1"/>
  <c r="R519" i="14" s="1"/>
  <c r="R520" i="14" s="1"/>
  <c r="R521" i="14" s="1"/>
  <c r="R522" i="14" s="1"/>
  <c r="R523" i="14" s="1"/>
  <c r="R524" i="14" s="1"/>
  <c r="R525" i="14" s="1"/>
  <c r="R526" i="14" s="1"/>
  <c r="R527" i="14" s="1"/>
  <c r="R528" i="14" s="1"/>
  <c r="R529" i="14" s="1"/>
  <c r="R530" i="14" s="1"/>
  <c r="R531" i="14" s="1"/>
  <c r="R532" i="14" s="1"/>
  <c r="R533" i="14" s="1"/>
  <c r="R534" i="14" s="1"/>
  <c r="R535" i="14" s="1"/>
  <c r="R536" i="14" s="1"/>
  <c r="R537" i="14" s="1"/>
  <c r="R538" i="14" s="1"/>
  <c r="R539" i="14" s="1"/>
  <c r="R540" i="14" s="1"/>
  <c r="R541" i="14" s="1"/>
  <c r="R542" i="14" s="1"/>
  <c r="R543" i="14" s="1"/>
  <c r="R544" i="14" s="1"/>
  <c r="R545" i="14" s="1"/>
  <c r="R546" i="14" s="1"/>
  <c r="R547" i="14" s="1"/>
  <c r="R548" i="14" s="1"/>
  <c r="R549" i="14" s="1"/>
  <c r="R550" i="14" s="1"/>
  <c r="R551" i="14" s="1"/>
  <c r="R552" i="14" s="1"/>
  <c r="R553" i="14" s="1"/>
  <c r="R554" i="14" s="1"/>
  <c r="R555" i="14" s="1"/>
  <c r="R556" i="14" s="1"/>
  <c r="R557" i="14" s="1"/>
  <c r="R558" i="14" s="1"/>
  <c r="R559" i="14" s="1"/>
  <c r="R560" i="14" s="1"/>
  <c r="R561" i="14" s="1"/>
  <c r="R562" i="14" s="1"/>
  <c r="R563" i="14" s="1"/>
  <c r="R564" i="14" s="1"/>
  <c r="R565" i="14" s="1"/>
  <c r="R566" i="14" s="1"/>
  <c r="R567" i="14" s="1"/>
  <c r="R568" i="14" s="1"/>
  <c r="R569" i="14" s="1"/>
  <c r="R570" i="14" s="1"/>
  <c r="R571" i="14" s="1"/>
  <c r="R572" i="14" s="1"/>
  <c r="R573" i="14" s="1"/>
  <c r="R574" i="14" s="1"/>
  <c r="R575" i="14" s="1"/>
  <c r="R576" i="14" s="1"/>
  <c r="R577" i="14" s="1"/>
  <c r="R578" i="14" s="1"/>
  <c r="R579" i="14" s="1"/>
  <c r="R580" i="14" s="1"/>
  <c r="R581" i="14" s="1"/>
  <c r="R582" i="14" s="1"/>
  <c r="R583" i="14" s="1"/>
  <c r="R584" i="14" s="1"/>
  <c r="R585" i="14" s="1"/>
  <c r="R586" i="14" s="1"/>
  <c r="R587" i="14" s="1"/>
  <c r="R588" i="14" s="1"/>
  <c r="R589" i="14" s="1"/>
  <c r="R590" i="14" s="1"/>
  <c r="R591" i="14" s="1"/>
  <c r="R592" i="14" s="1"/>
  <c r="R593" i="14" s="1"/>
  <c r="R594" i="14" s="1"/>
  <c r="R595" i="14" s="1"/>
  <c r="R596" i="14" s="1"/>
  <c r="R597" i="14" s="1"/>
  <c r="R598" i="14" s="1"/>
  <c r="R599" i="14" s="1"/>
  <c r="R600" i="14" s="1"/>
  <c r="R601" i="14" s="1"/>
  <c r="R602" i="14" s="1"/>
  <c r="R603" i="14" s="1"/>
  <c r="R604" i="14" s="1"/>
  <c r="R605" i="14" s="1"/>
  <c r="R606" i="14" s="1"/>
  <c r="R607" i="14" s="1"/>
  <c r="R608" i="14" s="1"/>
  <c r="R609" i="14" s="1"/>
  <c r="R610" i="14" s="1"/>
  <c r="R611" i="14" s="1"/>
  <c r="R612" i="14" s="1"/>
  <c r="R613" i="14" s="1"/>
  <c r="R614" i="14" s="1"/>
  <c r="R615" i="14" s="1"/>
  <c r="R616" i="14" s="1"/>
  <c r="R617" i="14" s="1"/>
  <c r="R618" i="14" s="1"/>
  <c r="R619" i="14" s="1"/>
  <c r="R620" i="14" s="1"/>
  <c r="R621" i="14" s="1"/>
  <c r="R622" i="14" s="1"/>
  <c r="R623" i="14" s="1"/>
  <c r="R624" i="14" s="1"/>
  <c r="R625" i="14" s="1"/>
  <c r="R626" i="14" s="1"/>
  <c r="R627" i="14" s="1"/>
  <c r="R628" i="14" s="1"/>
  <c r="R629" i="14" s="1"/>
  <c r="R630" i="14" s="1"/>
  <c r="R631" i="14" s="1"/>
  <c r="R632" i="14" s="1"/>
  <c r="R633" i="14" s="1"/>
  <c r="R634" i="14" s="1"/>
  <c r="R635" i="14" s="1"/>
  <c r="R636" i="14" s="1"/>
  <c r="R637" i="14" s="1"/>
  <c r="R638" i="14" s="1"/>
  <c r="R639" i="14" s="1"/>
  <c r="R640" i="14" s="1"/>
  <c r="R641" i="14" s="1"/>
  <c r="R642" i="14" s="1"/>
  <c r="R643" i="14" s="1"/>
  <c r="R644" i="14" s="1"/>
  <c r="R645" i="14" s="1"/>
  <c r="R646" i="14" s="1"/>
  <c r="R647" i="14" s="1"/>
  <c r="R648" i="14" s="1"/>
  <c r="R649" i="14" s="1"/>
  <c r="R650" i="14" s="1"/>
  <c r="R651" i="14" s="1"/>
  <c r="R652" i="14" s="1"/>
  <c r="R653" i="14" s="1"/>
  <c r="R654" i="14" s="1"/>
  <c r="R655" i="14" s="1"/>
  <c r="R656" i="14" s="1"/>
  <c r="R657" i="14" s="1"/>
  <c r="R658" i="14" s="1"/>
  <c r="R659" i="14" s="1"/>
  <c r="R660" i="14" s="1"/>
  <c r="R661" i="14" s="1"/>
  <c r="R662" i="14" s="1"/>
  <c r="R663" i="14" s="1"/>
  <c r="R664" i="14" s="1"/>
  <c r="R665" i="14" s="1"/>
  <c r="R666" i="14" s="1"/>
  <c r="R667" i="14" s="1"/>
  <c r="R668" i="14" s="1"/>
  <c r="R669" i="14" s="1"/>
  <c r="R670" i="14" s="1"/>
  <c r="R671" i="14" s="1"/>
  <c r="R672" i="14" s="1"/>
  <c r="R673" i="14" s="1"/>
  <c r="R674" i="14" s="1"/>
  <c r="R675" i="14" s="1"/>
  <c r="R676" i="14" s="1"/>
  <c r="R677" i="14" s="1"/>
  <c r="R678" i="14" s="1"/>
  <c r="R679" i="14" s="1"/>
  <c r="R680" i="14" s="1"/>
  <c r="R681" i="14" s="1"/>
  <c r="R682" i="14" s="1"/>
  <c r="R683" i="14" s="1"/>
  <c r="R684" i="14" s="1"/>
  <c r="R685" i="14" s="1"/>
  <c r="R686" i="14" s="1"/>
  <c r="R687" i="14" s="1"/>
  <c r="R688" i="14" s="1"/>
  <c r="R689" i="14" s="1"/>
  <c r="R690" i="14" s="1"/>
  <c r="R691" i="14" s="1"/>
  <c r="R692" i="14" s="1"/>
  <c r="R693" i="14" s="1"/>
  <c r="R694" i="14" s="1"/>
  <c r="R695" i="14" s="1"/>
  <c r="R696" i="14" s="1"/>
  <c r="R697" i="14" s="1"/>
  <c r="R698" i="14" s="1"/>
  <c r="R699" i="14" s="1"/>
  <c r="R700" i="14" s="1"/>
  <c r="R701" i="14" s="1"/>
  <c r="R702" i="14" s="1"/>
  <c r="R703" i="14" s="1"/>
  <c r="R704" i="14" s="1"/>
  <c r="R705" i="14" s="1"/>
  <c r="R706" i="14" s="1"/>
  <c r="R707" i="14" s="1"/>
  <c r="R708" i="14" s="1"/>
  <c r="R709" i="14" s="1"/>
  <c r="R710" i="14" s="1"/>
  <c r="R711" i="14" s="1"/>
  <c r="R712" i="14" s="1"/>
  <c r="R713" i="14" s="1"/>
  <c r="R714" i="14" s="1"/>
  <c r="R715" i="14" s="1"/>
  <c r="R716" i="14" s="1"/>
  <c r="R717" i="14" s="1"/>
  <c r="R718" i="14" s="1"/>
  <c r="R719" i="14" s="1"/>
  <c r="R720" i="14" s="1"/>
  <c r="R721" i="14" s="1"/>
  <c r="R722" i="14" s="1"/>
  <c r="R723" i="14" s="1"/>
  <c r="R724" i="14" s="1"/>
  <c r="R725" i="14" s="1"/>
  <c r="R726" i="14" s="1"/>
  <c r="R727" i="14" s="1"/>
  <c r="R728" i="14" s="1"/>
  <c r="R729" i="14" s="1"/>
  <c r="R730" i="14" s="1"/>
  <c r="R731" i="14" s="1"/>
  <c r="R732" i="14" s="1"/>
  <c r="R733" i="14" s="1"/>
  <c r="R734" i="14" s="1"/>
  <c r="R735" i="14" s="1"/>
  <c r="R736" i="14" s="1"/>
  <c r="R737" i="14" s="1"/>
  <c r="R738" i="14" s="1"/>
  <c r="R739" i="14" s="1"/>
  <c r="R740" i="14" s="1"/>
  <c r="R741" i="14" s="1"/>
  <c r="R742" i="14" s="1"/>
  <c r="R743" i="14" s="1"/>
  <c r="R744" i="14" s="1"/>
  <c r="R745" i="14" s="1"/>
  <c r="R746" i="14" s="1"/>
  <c r="R747" i="14" s="1"/>
  <c r="R748" i="14" s="1"/>
  <c r="R749" i="14" s="1"/>
  <c r="R750" i="14" s="1"/>
  <c r="R751" i="14" s="1"/>
  <c r="R752" i="14" s="1"/>
  <c r="R753" i="14" s="1"/>
  <c r="R754" i="14" s="1"/>
  <c r="R755" i="14" s="1"/>
  <c r="R756" i="14" s="1"/>
  <c r="R757" i="14" s="1"/>
  <c r="R758" i="14" s="1"/>
  <c r="R759" i="14" s="1"/>
  <c r="R760" i="14" s="1"/>
  <c r="R761" i="14" s="1"/>
  <c r="R762" i="14" s="1"/>
  <c r="R763" i="14" s="1"/>
  <c r="R764" i="14" s="1"/>
  <c r="R765" i="14" s="1"/>
  <c r="R766" i="14" s="1"/>
  <c r="R767" i="14" s="1"/>
  <c r="R768" i="14" s="1"/>
  <c r="R769" i="14" s="1"/>
  <c r="R770" i="14" s="1"/>
  <c r="R771" i="14" s="1"/>
  <c r="R772" i="14" s="1"/>
  <c r="R773" i="14" s="1"/>
  <c r="R774" i="14" s="1"/>
  <c r="R775" i="14" s="1"/>
  <c r="R776" i="14" s="1"/>
  <c r="R777" i="14" s="1"/>
  <c r="R778" i="14" s="1"/>
  <c r="R779" i="14" s="1"/>
  <c r="R780" i="14" s="1"/>
  <c r="R781" i="14" s="1"/>
  <c r="R782" i="14" s="1"/>
  <c r="R783" i="14" s="1"/>
  <c r="R784" i="14" s="1"/>
  <c r="R785" i="14" s="1"/>
  <c r="R786" i="14" s="1"/>
  <c r="R787" i="14" s="1"/>
  <c r="R788" i="14" s="1"/>
  <c r="R789" i="14" s="1"/>
  <c r="R790" i="14" s="1"/>
  <c r="R791" i="14" s="1"/>
  <c r="R792" i="14" s="1"/>
  <c r="R793" i="14" s="1"/>
  <c r="R794" i="14" s="1"/>
  <c r="R795" i="14" s="1"/>
  <c r="R796" i="14" s="1"/>
  <c r="R797" i="14" s="1"/>
  <c r="R798" i="14" s="1"/>
  <c r="R799" i="14" s="1"/>
  <c r="R800" i="14" s="1"/>
  <c r="R801" i="14" s="1"/>
  <c r="R802" i="14" s="1"/>
  <c r="R803" i="14" s="1"/>
  <c r="R804" i="14" s="1"/>
  <c r="R805" i="14" s="1"/>
  <c r="R806" i="14" s="1"/>
  <c r="R807" i="14" s="1"/>
  <c r="R808" i="14" s="1"/>
  <c r="R809" i="14" s="1"/>
  <c r="R810" i="14" s="1"/>
  <c r="R811" i="14" s="1"/>
  <c r="R812" i="14" s="1"/>
  <c r="R813" i="14" s="1"/>
  <c r="R814" i="14" s="1"/>
  <c r="R815" i="14" s="1"/>
  <c r="R816" i="14" s="1"/>
  <c r="R817" i="14" s="1"/>
  <c r="R818" i="14" s="1"/>
  <c r="R819" i="14" s="1"/>
  <c r="R820" i="14" s="1"/>
  <c r="R821" i="14" s="1"/>
  <c r="R822" i="14" s="1"/>
  <c r="R823" i="14" s="1"/>
  <c r="R824" i="14" s="1"/>
  <c r="R825" i="14" s="1"/>
  <c r="R826" i="14" s="1"/>
  <c r="R827" i="14" s="1"/>
  <c r="R828" i="14" s="1"/>
  <c r="R829" i="14" s="1"/>
  <c r="R830" i="14" s="1"/>
  <c r="R831" i="14" s="1"/>
  <c r="R832" i="14" s="1"/>
  <c r="R833" i="14" s="1"/>
  <c r="R834" i="14" s="1"/>
  <c r="R835" i="14" s="1"/>
  <c r="R836" i="14" s="1"/>
  <c r="R837" i="14" s="1"/>
  <c r="R838" i="14" s="1"/>
  <c r="R839" i="14" s="1"/>
  <c r="R840" i="14" s="1"/>
  <c r="R841" i="14" s="1"/>
  <c r="R842" i="14" s="1"/>
  <c r="R843" i="14" s="1"/>
  <c r="R844" i="14" s="1"/>
  <c r="R845" i="14" s="1"/>
  <c r="R846" i="14" s="1"/>
  <c r="R847" i="14" s="1"/>
  <c r="R848" i="14" s="1"/>
  <c r="R849" i="14" s="1"/>
  <c r="R850" i="14" s="1"/>
  <c r="R851" i="14" s="1"/>
  <c r="R852" i="14" s="1"/>
  <c r="R853" i="14" s="1"/>
  <c r="R854" i="14" s="1"/>
  <c r="R855" i="14" s="1"/>
  <c r="R856" i="14" s="1"/>
  <c r="R857" i="14" s="1"/>
  <c r="R858" i="14" s="1"/>
  <c r="R859" i="14" s="1"/>
  <c r="R860" i="14" s="1"/>
  <c r="R861" i="14" s="1"/>
  <c r="R862" i="14" s="1"/>
  <c r="R863" i="14" s="1"/>
  <c r="R864" i="14" s="1"/>
  <c r="R865" i="14" s="1"/>
  <c r="R866" i="14" s="1"/>
  <c r="R867" i="14" s="1"/>
  <c r="R868" i="14" s="1"/>
  <c r="R869" i="14" s="1"/>
  <c r="R870" i="14" s="1"/>
  <c r="R871" i="14" s="1"/>
  <c r="R872" i="14" s="1"/>
  <c r="R873" i="14" s="1"/>
  <c r="R874" i="14" s="1"/>
  <c r="R875" i="14" s="1"/>
  <c r="R876" i="14" s="1"/>
  <c r="R877" i="14" s="1"/>
  <c r="R878" i="14" s="1"/>
  <c r="R879" i="14" s="1"/>
  <c r="R880" i="14" s="1"/>
  <c r="R881" i="14" s="1"/>
  <c r="R882" i="14" s="1"/>
  <c r="R883" i="14" s="1"/>
  <c r="R884" i="14" s="1"/>
  <c r="R885" i="14" s="1"/>
  <c r="R886" i="14" s="1"/>
  <c r="R887" i="14" s="1"/>
  <c r="R888" i="14" s="1"/>
  <c r="R889" i="14" s="1"/>
  <c r="R890" i="14" s="1"/>
  <c r="R891" i="14" s="1"/>
  <c r="R892" i="14" s="1"/>
  <c r="R893" i="14" s="1"/>
  <c r="R894" i="14" s="1"/>
  <c r="R895" i="14" s="1"/>
  <c r="R896" i="14" s="1"/>
  <c r="R897" i="14" s="1"/>
  <c r="R898" i="14" s="1"/>
  <c r="R899" i="14" s="1"/>
  <c r="R900" i="14" s="1"/>
  <c r="R901" i="14" s="1"/>
  <c r="R902" i="14" s="1"/>
  <c r="R903" i="14" s="1"/>
  <c r="R904" i="14" s="1"/>
  <c r="R905" i="14" s="1"/>
  <c r="R906" i="14" s="1"/>
  <c r="R907" i="14" s="1"/>
  <c r="R908" i="14" s="1"/>
  <c r="R909" i="14" s="1"/>
  <c r="R910" i="14" s="1"/>
  <c r="R911" i="14" s="1"/>
  <c r="R912" i="14" s="1"/>
  <c r="R913" i="14" s="1"/>
  <c r="R914" i="14" s="1"/>
  <c r="R915" i="14" s="1"/>
  <c r="R916" i="14" s="1"/>
  <c r="R917" i="14" s="1"/>
  <c r="R918" i="14" s="1"/>
  <c r="R919" i="14" s="1"/>
  <c r="R920" i="14" s="1"/>
  <c r="R921" i="14" s="1"/>
  <c r="R922" i="14" s="1"/>
  <c r="R923" i="14" s="1"/>
  <c r="R924" i="14" s="1"/>
  <c r="R925" i="14" s="1"/>
  <c r="R926" i="14" s="1"/>
  <c r="R927" i="14" s="1"/>
  <c r="R928" i="14" s="1"/>
  <c r="R929" i="14" s="1"/>
  <c r="R930" i="14" s="1"/>
  <c r="R931" i="14" s="1"/>
  <c r="R932" i="14" s="1"/>
  <c r="R933" i="14" s="1"/>
  <c r="R934" i="14" s="1"/>
  <c r="R935" i="14" s="1"/>
  <c r="R936" i="14" s="1"/>
  <c r="R937" i="14" s="1"/>
  <c r="R938" i="14" s="1"/>
  <c r="R939" i="14" s="1"/>
  <c r="R940" i="14" s="1"/>
  <c r="R941" i="14" s="1"/>
  <c r="R942" i="14" s="1"/>
  <c r="R943" i="14" s="1"/>
  <c r="R944" i="14" s="1"/>
  <c r="R945" i="14" s="1"/>
  <c r="R946" i="14" s="1"/>
  <c r="R947" i="14" s="1"/>
  <c r="R948" i="14" s="1"/>
  <c r="R949" i="14" s="1"/>
  <c r="R950" i="14" s="1"/>
  <c r="R951" i="14" s="1"/>
  <c r="R952" i="14" s="1"/>
  <c r="R953" i="14" s="1"/>
  <c r="R954" i="14" s="1"/>
  <c r="R955" i="14" s="1"/>
  <c r="R956" i="14" s="1"/>
  <c r="R957" i="14" s="1"/>
  <c r="R958" i="14" s="1"/>
  <c r="R959" i="14" s="1"/>
  <c r="R960" i="14" s="1"/>
  <c r="R961" i="14" s="1"/>
  <c r="R962" i="14" s="1"/>
  <c r="R963" i="14" s="1"/>
  <c r="R964" i="14" s="1"/>
  <c r="R965" i="14" s="1"/>
  <c r="R966" i="14" s="1"/>
  <c r="R967" i="14" s="1"/>
  <c r="R968" i="14" s="1"/>
  <c r="R969" i="14" s="1"/>
  <c r="R970" i="14" s="1"/>
  <c r="R971" i="14" s="1"/>
  <c r="R972" i="14" s="1"/>
  <c r="R973" i="14" s="1"/>
  <c r="R974" i="14" s="1"/>
  <c r="R975" i="14" s="1"/>
  <c r="R976" i="14" s="1"/>
  <c r="R977" i="14" s="1"/>
  <c r="R978" i="14" s="1"/>
  <c r="R979" i="14" s="1"/>
  <c r="R980" i="14" s="1"/>
  <c r="R981" i="14" s="1"/>
  <c r="R982" i="14" s="1"/>
  <c r="R983" i="14" s="1"/>
  <c r="R984" i="14" s="1"/>
  <c r="R985" i="14" s="1"/>
  <c r="R986" i="14" s="1"/>
  <c r="R987" i="14" s="1"/>
  <c r="R988" i="14" s="1"/>
  <c r="R989" i="14" s="1"/>
  <c r="R990" i="14" s="1"/>
  <c r="R991" i="14" s="1"/>
  <c r="R992" i="14" s="1"/>
  <c r="R993" i="14" s="1"/>
  <c r="R994" i="14" s="1"/>
  <c r="R995" i="14" s="1"/>
  <c r="R996" i="14" s="1"/>
  <c r="R997" i="14" s="1"/>
  <c r="R998" i="14" s="1"/>
  <c r="R999" i="14" s="1"/>
  <c r="R1000" i="14" s="1"/>
  <c r="R1001" i="14" s="1"/>
  <c r="R1002" i="14" s="1"/>
  <c r="R1003" i="14" s="1"/>
  <c r="R1004" i="14" s="1"/>
  <c r="R1005" i="14" s="1"/>
  <c r="R1006" i="14" s="1"/>
  <c r="R1007" i="14" s="1"/>
  <c r="R1008" i="14" s="1"/>
  <c r="R1009" i="14" s="1"/>
  <c r="R1010" i="14" s="1"/>
  <c r="R1011" i="14" s="1"/>
  <c r="R1012" i="14" s="1"/>
  <c r="R1013" i="14" s="1"/>
  <c r="R1014" i="14" s="1"/>
  <c r="R1015" i="14" s="1"/>
  <c r="R1016" i="14" s="1"/>
  <c r="R1017" i="14" s="1"/>
  <c r="R1018" i="14" s="1"/>
  <c r="R1019" i="14" s="1"/>
  <c r="R1020" i="14" s="1"/>
  <c r="R1021" i="14" s="1"/>
  <c r="R1022" i="14" s="1"/>
  <c r="R1023" i="14" s="1"/>
  <c r="R1024" i="14" s="1"/>
  <c r="R1025" i="14" s="1"/>
  <c r="R1026" i="14" s="1"/>
  <c r="R1027" i="14" s="1"/>
  <c r="R1028" i="14" s="1"/>
  <c r="R1029" i="14" s="1"/>
  <c r="R1030" i="14" s="1"/>
  <c r="R1031" i="14" s="1"/>
  <c r="R1032" i="14" s="1"/>
  <c r="R1033" i="14" s="1"/>
  <c r="R1034" i="14" s="1"/>
  <c r="R1035" i="14" s="1"/>
  <c r="R1036" i="14" s="1"/>
  <c r="R1037" i="14" s="1"/>
  <c r="R1038" i="14" s="1"/>
  <c r="R1039" i="14" s="1"/>
  <c r="R1040" i="14" s="1"/>
  <c r="R1041" i="14" s="1"/>
  <c r="R1042" i="14" s="1"/>
  <c r="R1043" i="14" s="1"/>
  <c r="R1044" i="14" s="1"/>
  <c r="R1045" i="14" s="1"/>
  <c r="R1046" i="14" s="1"/>
  <c r="R1047" i="14" s="1"/>
  <c r="R1048" i="14" s="1"/>
  <c r="R1049" i="14" s="1"/>
  <c r="R1050" i="14" s="1"/>
  <c r="R1051" i="14" s="1"/>
  <c r="R1052" i="14" s="1"/>
  <c r="R1053" i="14" s="1"/>
  <c r="R1054" i="14" s="1"/>
  <c r="R1055" i="14" s="1"/>
  <c r="R1056" i="14" s="1"/>
  <c r="R1057" i="14" s="1"/>
  <c r="R1058" i="14" s="1"/>
  <c r="R1059" i="14" s="1"/>
  <c r="R1060" i="14" s="1"/>
  <c r="R1061" i="14" s="1"/>
  <c r="R1062" i="14" s="1"/>
  <c r="R1063" i="14" s="1"/>
  <c r="R1064" i="14" s="1"/>
  <c r="R1065" i="14" s="1"/>
  <c r="R1066" i="14" s="1"/>
  <c r="R1067" i="14" s="1"/>
  <c r="R1068" i="14" s="1"/>
  <c r="R1069" i="14" s="1"/>
  <c r="R1070" i="14" s="1"/>
  <c r="R1071" i="14" s="1"/>
  <c r="R1072" i="14" s="1"/>
  <c r="R1073" i="14" s="1"/>
  <c r="R1074" i="14" s="1"/>
  <c r="R1075" i="14" s="1"/>
  <c r="R1076" i="14" s="1"/>
  <c r="R1077" i="14" s="1"/>
  <c r="R1078" i="14" s="1"/>
  <c r="R1079" i="14" s="1"/>
  <c r="R1080" i="14" s="1"/>
  <c r="R1081" i="14" s="1"/>
  <c r="R1082" i="14" s="1"/>
  <c r="R1083" i="14" s="1"/>
  <c r="R1084" i="14" s="1"/>
  <c r="R1085" i="14" s="1"/>
  <c r="R1086" i="14" s="1"/>
  <c r="R1087" i="14" s="1"/>
  <c r="R1088" i="14" s="1"/>
  <c r="R1089" i="14" s="1"/>
  <c r="R1090" i="14" s="1"/>
  <c r="R1091" i="14" s="1"/>
  <c r="R1092" i="14" s="1"/>
  <c r="R1093" i="14" s="1"/>
  <c r="R1094" i="14" s="1"/>
  <c r="R1095" i="14" s="1"/>
  <c r="R1096" i="14" s="1"/>
  <c r="R1097" i="14" s="1"/>
  <c r="R1098" i="14" s="1"/>
  <c r="R1099" i="14" s="1"/>
  <c r="R1100" i="14" s="1"/>
  <c r="R1101" i="14" s="1"/>
  <c r="R1102" i="14" s="1"/>
  <c r="R1103" i="14" s="1"/>
  <c r="R1104" i="14" s="1"/>
  <c r="R1105" i="14" s="1"/>
  <c r="R1106" i="14" s="1"/>
  <c r="R1107" i="14" s="1"/>
  <c r="R1108" i="14" s="1"/>
  <c r="R1109" i="14" s="1"/>
  <c r="R1110" i="14" s="1"/>
  <c r="R1111" i="14" s="1"/>
  <c r="R1112" i="14" s="1"/>
  <c r="R1113" i="14" s="1"/>
  <c r="R1114" i="14" s="1"/>
  <c r="R1115" i="14" s="1"/>
  <c r="R1116" i="14" s="1"/>
  <c r="R1117" i="14" s="1"/>
  <c r="R1118" i="14" s="1"/>
  <c r="R1119" i="14" s="1"/>
  <c r="R1120" i="14" s="1"/>
  <c r="R1121" i="14" s="1"/>
  <c r="R1122" i="14" s="1"/>
  <c r="R1123" i="14" s="1"/>
  <c r="R1124" i="14" s="1"/>
  <c r="R1125" i="14" s="1"/>
  <c r="R1126" i="14" s="1"/>
  <c r="R1127" i="14" s="1"/>
  <c r="R1128" i="14" s="1"/>
  <c r="R1129" i="14" s="1"/>
  <c r="R1130" i="14" s="1"/>
  <c r="R1131" i="14" s="1"/>
  <c r="R1132" i="14" s="1"/>
  <c r="R1133" i="14" s="1"/>
  <c r="R1134" i="14" s="1"/>
  <c r="R1135" i="14" s="1"/>
  <c r="R1136" i="14" s="1"/>
  <c r="R1137" i="14" s="1"/>
  <c r="R1138" i="14" s="1"/>
  <c r="R1139" i="14" s="1"/>
  <c r="R1140" i="14" s="1"/>
  <c r="R1141" i="14" s="1"/>
  <c r="R1142" i="14" s="1"/>
  <c r="R1143" i="14" s="1"/>
  <c r="R1144" i="14" s="1"/>
  <c r="R1145" i="14" s="1"/>
  <c r="R1146" i="14" s="1"/>
  <c r="R1147" i="14" s="1"/>
  <c r="R1148" i="14" s="1"/>
  <c r="R1149" i="14" s="1"/>
  <c r="R1150" i="14" s="1"/>
  <c r="R1151" i="14" s="1"/>
  <c r="R1152" i="14" s="1"/>
  <c r="R1153" i="14" s="1"/>
  <c r="R1154" i="14" s="1"/>
  <c r="R1155" i="14" s="1"/>
  <c r="R1156" i="14" s="1"/>
  <c r="R1157" i="14" s="1"/>
  <c r="R1158" i="14" s="1"/>
  <c r="R1159" i="14" s="1"/>
  <c r="R1160" i="14" s="1"/>
  <c r="R1161" i="14" s="1"/>
  <c r="R1162" i="14" s="1"/>
  <c r="R1163" i="14" s="1"/>
  <c r="R1164" i="14" s="1"/>
  <c r="R1165" i="14" s="1"/>
  <c r="R1166" i="14" s="1"/>
  <c r="R1167" i="14" s="1"/>
  <c r="R1168" i="14" s="1"/>
  <c r="R1169" i="14" s="1"/>
  <c r="R1170" i="14" s="1"/>
  <c r="R1171" i="14" s="1"/>
  <c r="R1172" i="14" s="1"/>
  <c r="R1173" i="14" s="1"/>
  <c r="R1174" i="14" s="1"/>
  <c r="R1175" i="14" s="1"/>
  <c r="R1176" i="14" s="1"/>
  <c r="R1177" i="14" s="1"/>
  <c r="R1178" i="14" s="1"/>
  <c r="R1179" i="14" s="1"/>
  <c r="R1180" i="14" s="1"/>
  <c r="R1181" i="14" s="1"/>
  <c r="R1182" i="14" s="1"/>
  <c r="R1183" i="14" s="1"/>
  <c r="R1184" i="14" s="1"/>
  <c r="R1185" i="14" s="1"/>
  <c r="R1186" i="14" s="1"/>
  <c r="R1187" i="14" s="1"/>
  <c r="R1188" i="14" s="1"/>
  <c r="R1189" i="14" s="1"/>
  <c r="R1190" i="14" s="1"/>
  <c r="R1191" i="14" s="1"/>
  <c r="R1192" i="14" s="1"/>
  <c r="R1193" i="14" s="1"/>
  <c r="R1194" i="14" s="1"/>
  <c r="R1195" i="14" s="1"/>
  <c r="R1196" i="14" s="1"/>
  <c r="R1197" i="14" s="1"/>
  <c r="R1198" i="14" s="1"/>
  <c r="R1199" i="14" s="1"/>
  <c r="R1200" i="14" s="1"/>
  <c r="R1201" i="14" s="1"/>
  <c r="R1202" i="14" s="1"/>
  <c r="R1203" i="14" s="1"/>
  <c r="R1204" i="14" s="1"/>
  <c r="R1205" i="14" s="1"/>
  <c r="R1206" i="14" s="1"/>
  <c r="R1207" i="14" s="1"/>
  <c r="R1208" i="14" s="1"/>
  <c r="R1209" i="14" s="1"/>
  <c r="R1210" i="14" s="1"/>
  <c r="R1211" i="14" s="1"/>
  <c r="R1212" i="14" s="1"/>
  <c r="R1213" i="14" s="1"/>
  <c r="R1214" i="14" s="1"/>
  <c r="R1215" i="14" s="1"/>
  <c r="R1216" i="14" s="1"/>
  <c r="R1217" i="14" s="1"/>
  <c r="R1218" i="14" s="1"/>
  <c r="R1219" i="14" s="1"/>
  <c r="R1220" i="14" s="1"/>
  <c r="R1221" i="14" s="1"/>
  <c r="R1222" i="14" s="1"/>
  <c r="R1223" i="14" s="1"/>
  <c r="R1224" i="14" s="1"/>
  <c r="R1225" i="14" s="1"/>
  <c r="R1226" i="14" s="1"/>
  <c r="R1227" i="14" s="1"/>
  <c r="R1228" i="14" s="1"/>
  <c r="R1229" i="14" s="1"/>
  <c r="R1230" i="14" s="1"/>
  <c r="R1231" i="14" s="1"/>
  <c r="R1232" i="14" s="1"/>
  <c r="R1233" i="14" s="1"/>
  <c r="R1234" i="14" s="1"/>
  <c r="R1235" i="14" s="1"/>
  <c r="R1236" i="14" s="1"/>
  <c r="R1237" i="14" s="1"/>
  <c r="R1238" i="14" s="1"/>
  <c r="R1239" i="14" s="1"/>
  <c r="R1240" i="14" s="1"/>
  <c r="R1241" i="14" s="1"/>
  <c r="R1242" i="14" s="1"/>
  <c r="R1243" i="14" s="1"/>
  <c r="R1244" i="14" s="1"/>
  <c r="Q2" i="14"/>
  <c r="Q3" i="14" s="1"/>
  <c r="Q4" i="14" s="1"/>
  <c r="Q5" i="14" s="1"/>
  <c r="Q6" i="14" s="1"/>
  <c r="Q7" i="14" s="1"/>
  <c r="Q8" i="14" s="1"/>
  <c r="Q9" i="14" s="1"/>
  <c r="Q10" i="14" s="1"/>
  <c r="Q11" i="14" s="1"/>
  <c r="Q12" i="14" s="1"/>
  <c r="Q13" i="14" s="1"/>
  <c r="Q14" i="14" s="1"/>
  <c r="Q15" i="14" s="1"/>
  <c r="Q16" i="14" s="1"/>
  <c r="Q17" i="14" s="1"/>
  <c r="Q18" i="14" s="1"/>
  <c r="Q19" i="14" s="1"/>
  <c r="Q20" i="14" s="1"/>
  <c r="Q21" i="14" s="1"/>
  <c r="Q22" i="14" s="1"/>
  <c r="Q23" i="14" s="1"/>
  <c r="Q24" i="14" s="1"/>
  <c r="Q25" i="14" s="1"/>
  <c r="Q26" i="14" s="1"/>
  <c r="Q27" i="14" s="1"/>
  <c r="Q28" i="14" s="1"/>
  <c r="Q29" i="14" s="1"/>
  <c r="Q30" i="14" s="1"/>
  <c r="Q31" i="14" s="1"/>
  <c r="Q32" i="14" s="1"/>
  <c r="Q33" i="14" s="1"/>
  <c r="Q34" i="14" s="1"/>
  <c r="Q35" i="14" s="1"/>
  <c r="Q36" i="14" s="1"/>
  <c r="Q37" i="14" s="1"/>
  <c r="Q38" i="14" s="1"/>
  <c r="Q39" i="14" s="1"/>
  <c r="Q40" i="14" s="1"/>
  <c r="Q41" i="14" s="1"/>
  <c r="Q42" i="14" s="1"/>
  <c r="Q43" i="14" s="1"/>
  <c r="Q44" i="14" s="1"/>
  <c r="Q45" i="14" s="1"/>
  <c r="Q46" i="14" s="1"/>
  <c r="Q47" i="14" s="1"/>
  <c r="Q48" i="14" s="1"/>
  <c r="Q49" i="14" s="1"/>
  <c r="Q50" i="14" s="1"/>
  <c r="Q51" i="14" s="1"/>
  <c r="Q52" i="14" s="1"/>
  <c r="Q53" i="14" s="1"/>
  <c r="Q54" i="14" s="1"/>
  <c r="Q55" i="14" s="1"/>
  <c r="Q56" i="14" s="1"/>
  <c r="Q57" i="14" s="1"/>
  <c r="Q58" i="14" s="1"/>
  <c r="Q59" i="14" s="1"/>
  <c r="Q60" i="14" s="1"/>
  <c r="Q61" i="14" s="1"/>
  <c r="Q62" i="14" s="1"/>
  <c r="Q63" i="14" s="1"/>
  <c r="Q64" i="14" s="1"/>
  <c r="Q65" i="14" s="1"/>
  <c r="Q66" i="14" s="1"/>
  <c r="Q67" i="14" s="1"/>
  <c r="Q68" i="14" s="1"/>
  <c r="Q69" i="14" s="1"/>
  <c r="Q70" i="14" s="1"/>
  <c r="Q71" i="14" s="1"/>
  <c r="Q72" i="14" s="1"/>
  <c r="Q73" i="14" s="1"/>
  <c r="Q74" i="14" s="1"/>
  <c r="Q75" i="14" s="1"/>
  <c r="Q76" i="14" s="1"/>
  <c r="Q77" i="14" s="1"/>
  <c r="Q78" i="14" s="1"/>
  <c r="Q79" i="14" s="1"/>
  <c r="Q80" i="14" s="1"/>
  <c r="Q81" i="14" s="1"/>
  <c r="Q82" i="14" s="1"/>
  <c r="Q83" i="14" s="1"/>
  <c r="Q84" i="14" s="1"/>
  <c r="Q85" i="14" s="1"/>
  <c r="Q86" i="14" s="1"/>
  <c r="Q87" i="14" s="1"/>
  <c r="Q88" i="14" s="1"/>
  <c r="Q89" i="14" s="1"/>
  <c r="Q90" i="14" s="1"/>
  <c r="Q91" i="14" s="1"/>
  <c r="Q92" i="14" s="1"/>
  <c r="Q93" i="14" s="1"/>
  <c r="Q94" i="14" s="1"/>
  <c r="Q95" i="14" s="1"/>
  <c r="Q96" i="14" s="1"/>
  <c r="Q97" i="14" s="1"/>
  <c r="Q98" i="14" s="1"/>
  <c r="Q99" i="14" s="1"/>
  <c r="Q100" i="14" s="1"/>
  <c r="Q101" i="14" s="1"/>
  <c r="Q102" i="14" s="1"/>
  <c r="Q103" i="14" s="1"/>
  <c r="Q104" i="14" s="1"/>
  <c r="Q105" i="14" s="1"/>
  <c r="Q106" i="14" s="1"/>
  <c r="Q107" i="14" s="1"/>
  <c r="Q108" i="14" s="1"/>
  <c r="Q109" i="14" s="1"/>
  <c r="Q110" i="14" s="1"/>
  <c r="Q111" i="14" s="1"/>
  <c r="Q112" i="14" s="1"/>
  <c r="Q113" i="14" s="1"/>
  <c r="Q114" i="14" s="1"/>
  <c r="Q115" i="14" s="1"/>
  <c r="Q116" i="14" s="1"/>
  <c r="Q117" i="14" s="1"/>
  <c r="Q118" i="14" s="1"/>
  <c r="Q119" i="14" s="1"/>
  <c r="Q120" i="14" s="1"/>
  <c r="Q121" i="14" s="1"/>
  <c r="Q122" i="14" s="1"/>
  <c r="Q123" i="14" s="1"/>
  <c r="Q124" i="14" s="1"/>
  <c r="Q125" i="14" s="1"/>
  <c r="Q126" i="14" s="1"/>
  <c r="Q127" i="14" s="1"/>
  <c r="Q128" i="14" s="1"/>
  <c r="Q129" i="14" s="1"/>
  <c r="Q130" i="14" s="1"/>
  <c r="Q131" i="14" s="1"/>
  <c r="Q132" i="14" s="1"/>
  <c r="Q133" i="14" s="1"/>
  <c r="Q134" i="14" s="1"/>
  <c r="Q135" i="14" s="1"/>
  <c r="Q136" i="14" s="1"/>
  <c r="Q137" i="14" s="1"/>
  <c r="Q138" i="14" s="1"/>
  <c r="Q139" i="14" s="1"/>
  <c r="Q140" i="14" s="1"/>
  <c r="Q141" i="14" s="1"/>
  <c r="Q142" i="14" s="1"/>
  <c r="Q143" i="14" s="1"/>
  <c r="Q144" i="14" s="1"/>
  <c r="Q145" i="14" s="1"/>
  <c r="Q146" i="14" s="1"/>
  <c r="Q147" i="14" s="1"/>
  <c r="Q148" i="14" s="1"/>
  <c r="Q149" i="14" s="1"/>
  <c r="Q150" i="14" s="1"/>
  <c r="Q151" i="14" s="1"/>
  <c r="Q152" i="14" s="1"/>
  <c r="Q153" i="14" s="1"/>
  <c r="Q154" i="14" s="1"/>
  <c r="Q155" i="14" s="1"/>
  <c r="Q156" i="14" s="1"/>
  <c r="Q157" i="14" s="1"/>
  <c r="Q158" i="14" s="1"/>
  <c r="Q159" i="14" s="1"/>
  <c r="Q160" i="14" s="1"/>
  <c r="Q161" i="14" s="1"/>
  <c r="Q162" i="14" s="1"/>
  <c r="Q163" i="14" s="1"/>
  <c r="Q164" i="14" s="1"/>
  <c r="Q165" i="14" s="1"/>
  <c r="Q166" i="14" s="1"/>
  <c r="Q167" i="14" s="1"/>
  <c r="Q168" i="14" s="1"/>
  <c r="Q169" i="14" s="1"/>
  <c r="Q170" i="14" s="1"/>
  <c r="Q171" i="14" s="1"/>
  <c r="Q172" i="14" s="1"/>
  <c r="Q173" i="14" s="1"/>
  <c r="Q174" i="14" s="1"/>
  <c r="Q175" i="14" s="1"/>
  <c r="Q176" i="14" s="1"/>
  <c r="Q177" i="14" s="1"/>
  <c r="Q178" i="14" s="1"/>
  <c r="Q179" i="14" s="1"/>
  <c r="Q180" i="14" s="1"/>
  <c r="Q181" i="14" s="1"/>
  <c r="Q182" i="14" s="1"/>
  <c r="Q183" i="14" s="1"/>
  <c r="Q184" i="14" s="1"/>
  <c r="Q185" i="14" s="1"/>
  <c r="Q186" i="14" s="1"/>
  <c r="Q187" i="14" s="1"/>
  <c r="Q188" i="14" s="1"/>
  <c r="Q189" i="14" s="1"/>
  <c r="Q190" i="14" s="1"/>
  <c r="Q191" i="14" s="1"/>
  <c r="Q192" i="14" s="1"/>
  <c r="Q193" i="14" s="1"/>
  <c r="Q194" i="14" s="1"/>
  <c r="Q195" i="14" s="1"/>
  <c r="Q196" i="14" s="1"/>
  <c r="Q197" i="14" s="1"/>
  <c r="Q198" i="14" s="1"/>
  <c r="Q199" i="14" s="1"/>
  <c r="Q200" i="14" s="1"/>
  <c r="Q201" i="14" s="1"/>
  <c r="Q202" i="14" s="1"/>
  <c r="Q203" i="14" s="1"/>
  <c r="Q204" i="14" s="1"/>
  <c r="Q205" i="14" s="1"/>
  <c r="Q206" i="14" s="1"/>
  <c r="Q207" i="14" s="1"/>
  <c r="Q208" i="14" s="1"/>
  <c r="Q209" i="14" s="1"/>
  <c r="Q210" i="14" s="1"/>
  <c r="Q211" i="14" s="1"/>
  <c r="Q212" i="14" s="1"/>
  <c r="Q213" i="14" s="1"/>
  <c r="Q214" i="14" s="1"/>
  <c r="Q215" i="14" s="1"/>
  <c r="Q216" i="14" s="1"/>
  <c r="Q217" i="14" s="1"/>
  <c r="Q218" i="14" s="1"/>
  <c r="Q219" i="14" s="1"/>
  <c r="Q220" i="14" s="1"/>
  <c r="Q221" i="14" s="1"/>
  <c r="Q222" i="14" s="1"/>
  <c r="Q223" i="14" s="1"/>
  <c r="Q224" i="14" s="1"/>
  <c r="Q225" i="14" s="1"/>
  <c r="Q226" i="14" s="1"/>
  <c r="Q227" i="14" s="1"/>
  <c r="Q228" i="14" s="1"/>
  <c r="Q229" i="14" s="1"/>
  <c r="Q230" i="14" s="1"/>
  <c r="Q231" i="14" s="1"/>
  <c r="Q232" i="14" s="1"/>
  <c r="Q233" i="14" s="1"/>
  <c r="Q234" i="14" s="1"/>
  <c r="Q235" i="14" s="1"/>
  <c r="Q236" i="14" s="1"/>
  <c r="Q237" i="14" s="1"/>
  <c r="Q238" i="14" s="1"/>
  <c r="Q239" i="14" s="1"/>
  <c r="Q240" i="14" s="1"/>
  <c r="Q241" i="14" s="1"/>
  <c r="Q242" i="14" s="1"/>
  <c r="Q243" i="14" s="1"/>
  <c r="Q244" i="14" s="1"/>
  <c r="Q245" i="14" s="1"/>
  <c r="Q246" i="14" s="1"/>
  <c r="Q247" i="14" s="1"/>
  <c r="Q248" i="14" s="1"/>
  <c r="Q249" i="14" s="1"/>
  <c r="Q250" i="14" s="1"/>
  <c r="Q251" i="14" s="1"/>
  <c r="Q252" i="14" s="1"/>
  <c r="Q253" i="14" s="1"/>
  <c r="Q254" i="14" s="1"/>
  <c r="Q255" i="14" s="1"/>
  <c r="Q256" i="14" s="1"/>
  <c r="Q257" i="14" s="1"/>
  <c r="Q258" i="14" s="1"/>
  <c r="Q259" i="14" s="1"/>
  <c r="Q260" i="14" s="1"/>
  <c r="Q261" i="14" s="1"/>
  <c r="Q262" i="14" s="1"/>
  <c r="Q263" i="14" s="1"/>
  <c r="Q264" i="14" s="1"/>
  <c r="Q265" i="14" s="1"/>
  <c r="Q266" i="14" s="1"/>
  <c r="Q267" i="14" s="1"/>
  <c r="Q268" i="14" s="1"/>
  <c r="Q269" i="14" s="1"/>
  <c r="Q270" i="14" s="1"/>
  <c r="Q271" i="14" s="1"/>
  <c r="Q272" i="14" s="1"/>
  <c r="Q273" i="14" s="1"/>
  <c r="Q274" i="14" s="1"/>
  <c r="Q275" i="14" s="1"/>
  <c r="Q276" i="14" s="1"/>
  <c r="Q277" i="14" s="1"/>
  <c r="Q278" i="14" s="1"/>
  <c r="Q279" i="14" s="1"/>
  <c r="Q280" i="14" s="1"/>
  <c r="Q281" i="14" s="1"/>
  <c r="Q282" i="14" s="1"/>
  <c r="Q283" i="14" s="1"/>
  <c r="Q284" i="14" s="1"/>
  <c r="Q285" i="14" s="1"/>
  <c r="Q286" i="14" s="1"/>
  <c r="Q287" i="14" s="1"/>
  <c r="Q288" i="14" s="1"/>
  <c r="Q289" i="14" s="1"/>
  <c r="Q290" i="14" s="1"/>
  <c r="Q291" i="14" s="1"/>
  <c r="Q292" i="14" s="1"/>
  <c r="Q293" i="14" s="1"/>
  <c r="Q294" i="14" s="1"/>
  <c r="Q295" i="14" s="1"/>
  <c r="Q296" i="14" s="1"/>
  <c r="Q297" i="14" s="1"/>
  <c r="Q298" i="14" s="1"/>
  <c r="Q299" i="14" s="1"/>
  <c r="Q300" i="14" s="1"/>
  <c r="Q301" i="14" s="1"/>
  <c r="Q302" i="14" s="1"/>
  <c r="Q303" i="14" s="1"/>
  <c r="Q304" i="14" s="1"/>
  <c r="Q305" i="14" s="1"/>
  <c r="Q306" i="14" s="1"/>
  <c r="Q307" i="14" s="1"/>
  <c r="Q308" i="14" s="1"/>
  <c r="Q309" i="14" s="1"/>
  <c r="Q310" i="14" s="1"/>
  <c r="Q311" i="14" s="1"/>
  <c r="Q312" i="14" s="1"/>
  <c r="Q313" i="14" s="1"/>
  <c r="Q314" i="14" s="1"/>
  <c r="Q315" i="14" s="1"/>
  <c r="Q316" i="14" s="1"/>
  <c r="Q317" i="14" s="1"/>
  <c r="Q318" i="14" s="1"/>
  <c r="Q319" i="14" s="1"/>
  <c r="Q320" i="14" s="1"/>
  <c r="Q321" i="14" s="1"/>
  <c r="Q322" i="14" s="1"/>
  <c r="Q323" i="14" s="1"/>
  <c r="Q324" i="14" s="1"/>
  <c r="Q325" i="14" s="1"/>
  <c r="Q326" i="14" s="1"/>
  <c r="Q327" i="14" s="1"/>
  <c r="Q328" i="14" s="1"/>
  <c r="Q329" i="14" s="1"/>
  <c r="Q330" i="14" s="1"/>
  <c r="Q331" i="14" s="1"/>
  <c r="Q332" i="14" s="1"/>
  <c r="Q333" i="14" s="1"/>
  <c r="Q334" i="14" s="1"/>
  <c r="Q335" i="14" s="1"/>
  <c r="Q336" i="14" s="1"/>
  <c r="Q337" i="14" s="1"/>
  <c r="Q338" i="14" s="1"/>
  <c r="Q339" i="14" s="1"/>
  <c r="Q340" i="14" s="1"/>
  <c r="Q341" i="14" s="1"/>
  <c r="Q342" i="14" s="1"/>
  <c r="Q343" i="14" s="1"/>
  <c r="Q344" i="14" s="1"/>
  <c r="Q345" i="14" s="1"/>
  <c r="Q346" i="14" s="1"/>
  <c r="Q347" i="14" s="1"/>
  <c r="Q348" i="14" s="1"/>
  <c r="Q349" i="14" s="1"/>
  <c r="Q350" i="14" s="1"/>
  <c r="Q351" i="14" s="1"/>
  <c r="Q352" i="14" s="1"/>
  <c r="Q353" i="14" s="1"/>
  <c r="Q354" i="14" s="1"/>
  <c r="Q355" i="14" s="1"/>
  <c r="Q356" i="14" s="1"/>
  <c r="Q357" i="14" s="1"/>
  <c r="Q358" i="14" s="1"/>
  <c r="Q359" i="14" s="1"/>
  <c r="Q360" i="14" s="1"/>
  <c r="Q361" i="14" s="1"/>
  <c r="Q362" i="14" s="1"/>
  <c r="Q363" i="14" s="1"/>
  <c r="Q364" i="14" s="1"/>
  <c r="Q365" i="14" s="1"/>
  <c r="Q366" i="14" s="1"/>
  <c r="Q367" i="14" s="1"/>
  <c r="Q368" i="14" s="1"/>
  <c r="Q369" i="14" s="1"/>
  <c r="Q370" i="14" s="1"/>
  <c r="Q371" i="14" s="1"/>
  <c r="Q372" i="14" s="1"/>
  <c r="Q373" i="14" s="1"/>
  <c r="Q374" i="14" s="1"/>
  <c r="Q375" i="14" s="1"/>
  <c r="Q376" i="14" s="1"/>
  <c r="Q377" i="14" s="1"/>
  <c r="Q378" i="14" s="1"/>
  <c r="Q379" i="14" s="1"/>
  <c r="Q380" i="14" s="1"/>
  <c r="Q381" i="14" s="1"/>
  <c r="Q382" i="14" s="1"/>
  <c r="Q383" i="14" s="1"/>
  <c r="Q384" i="14" s="1"/>
  <c r="Q385" i="14" s="1"/>
  <c r="Q386" i="14" s="1"/>
  <c r="Q387" i="14" s="1"/>
  <c r="Q388" i="14" s="1"/>
  <c r="Q389" i="14" s="1"/>
  <c r="Q390" i="14" s="1"/>
  <c r="Q391" i="14" s="1"/>
  <c r="Q392" i="14" s="1"/>
  <c r="Q393" i="14" s="1"/>
  <c r="Q394" i="14" s="1"/>
  <c r="Q395" i="14" s="1"/>
  <c r="Q396" i="14" s="1"/>
  <c r="Q397" i="14" s="1"/>
  <c r="Q398" i="14" s="1"/>
  <c r="Q399" i="14" s="1"/>
  <c r="Q400" i="14" s="1"/>
  <c r="Q401" i="14" s="1"/>
  <c r="Q402" i="14" s="1"/>
  <c r="Q403" i="14" s="1"/>
  <c r="Q404" i="14" s="1"/>
  <c r="Q405" i="14" s="1"/>
  <c r="Q406" i="14" s="1"/>
  <c r="Q407" i="14" s="1"/>
  <c r="Q408" i="14" s="1"/>
  <c r="Q409" i="14" s="1"/>
  <c r="Q410" i="14" s="1"/>
  <c r="Q411" i="14" s="1"/>
  <c r="Q412" i="14" s="1"/>
  <c r="Q413" i="14" s="1"/>
  <c r="Q414" i="14" s="1"/>
  <c r="Q415" i="14" s="1"/>
  <c r="Q416" i="14" s="1"/>
  <c r="Q417" i="14" s="1"/>
  <c r="Q418" i="14" s="1"/>
  <c r="Q419" i="14" s="1"/>
  <c r="Q420" i="14" s="1"/>
  <c r="Q421" i="14" s="1"/>
  <c r="Q422" i="14" s="1"/>
  <c r="Q423" i="14" s="1"/>
  <c r="Q424" i="14" s="1"/>
  <c r="Q425" i="14" s="1"/>
  <c r="Q426" i="14" s="1"/>
  <c r="Q427" i="14" s="1"/>
  <c r="Q428" i="14" s="1"/>
  <c r="Q429" i="14" s="1"/>
  <c r="Q430" i="14" s="1"/>
  <c r="Q431" i="14" s="1"/>
  <c r="Q432" i="14" s="1"/>
  <c r="Q433" i="14" s="1"/>
  <c r="Q434" i="14" s="1"/>
  <c r="Q435" i="14" s="1"/>
  <c r="Q436" i="14" s="1"/>
  <c r="Q437" i="14" s="1"/>
  <c r="Q438" i="14" s="1"/>
  <c r="Q439" i="14" s="1"/>
  <c r="Q440" i="14" s="1"/>
  <c r="Q441" i="14" s="1"/>
  <c r="Q442" i="14" s="1"/>
  <c r="Q443" i="14" s="1"/>
  <c r="Q444" i="14" s="1"/>
  <c r="Q445" i="14" s="1"/>
  <c r="Q446" i="14" s="1"/>
  <c r="Q447" i="14" s="1"/>
  <c r="Q448" i="14" s="1"/>
  <c r="Q449" i="14" s="1"/>
  <c r="Q450" i="14" s="1"/>
  <c r="Q451" i="14" s="1"/>
  <c r="Q452" i="14" s="1"/>
  <c r="Q453" i="14" s="1"/>
  <c r="Q454" i="14" s="1"/>
  <c r="Q455" i="14" s="1"/>
  <c r="Q456" i="14" s="1"/>
  <c r="Q457" i="14" s="1"/>
  <c r="Q458" i="14" s="1"/>
  <c r="Q459" i="14" s="1"/>
  <c r="Q460" i="14" s="1"/>
  <c r="Q461" i="14" s="1"/>
  <c r="Q462" i="14" s="1"/>
  <c r="Q463" i="14" s="1"/>
  <c r="Q464" i="14" s="1"/>
  <c r="Q465" i="14" s="1"/>
  <c r="Q466" i="14" s="1"/>
  <c r="Q467" i="14" s="1"/>
  <c r="Q468" i="14" s="1"/>
  <c r="Q469" i="14" s="1"/>
  <c r="Q470" i="14" s="1"/>
  <c r="Q471" i="14" s="1"/>
  <c r="Q472" i="14" s="1"/>
  <c r="Q473" i="14" s="1"/>
  <c r="Q474" i="14" s="1"/>
  <c r="Q475" i="14" s="1"/>
  <c r="Q476" i="14" s="1"/>
  <c r="Q477" i="14" s="1"/>
  <c r="Q478" i="14" s="1"/>
  <c r="Q479" i="14" s="1"/>
  <c r="Q480" i="14" s="1"/>
  <c r="Q481" i="14" s="1"/>
  <c r="Q482" i="14" s="1"/>
  <c r="Q483" i="14" s="1"/>
  <c r="Q484" i="14" s="1"/>
  <c r="Q485" i="14" s="1"/>
  <c r="Q486" i="14" s="1"/>
  <c r="Q487" i="14" s="1"/>
  <c r="Q488" i="14" s="1"/>
  <c r="Q489" i="14" s="1"/>
  <c r="Q490" i="14" s="1"/>
  <c r="Q491" i="14" s="1"/>
  <c r="Q492" i="14" s="1"/>
  <c r="Q493" i="14" s="1"/>
  <c r="Q494" i="14" s="1"/>
  <c r="Q495" i="14" s="1"/>
  <c r="Q496" i="14" s="1"/>
  <c r="Q497" i="14" s="1"/>
  <c r="Q498" i="14" s="1"/>
  <c r="Q499" i="14" s="1"/>
  <c r="Q500" i="14" s="1"/>
  <c r="Q501" i="14" s="1"/>
  <c r="Q502" i="14" s="1"/>
  <c r="Q503" i="14" s="1"/>
  <c r="Q504" i="14" s="1"/>
  <c r="Q505" i="14" s="1"/>
  <c r="Q506" i="14" s="1"/>
  <c r="Q507" i="14" s="1"/>
  <c r="Q508" i="14" s="1"/>
  <c r="Q509" i="14" s="1"/>
  <c r="Q510" i="14" s="1"/>
  <c r="Q511" i="14" s="1"/>
  <c r="Q512" i="14" s="1"/>
  <c r="Q513" i="14" s="1"/>
  <c r="Q514" i="14" s="1"/>
  <c r="Q515" i="14" s="1"/>
  <c r="Q516" i="14" s="1"/>
  <c r="Q517" i="14" s="1"/>
  <c r="Q518" i="14" s="1"/>
  <c r="Q519" i="14" s="1"/>
  <c r="Q520" i="14" s="1"/>
  <c r="Q521" i="14" s="1"/>
  <c r="Q522" i="14" s="1"/>
  <c r="Q523" i="14" s="1"/>
  <c r="Q524" i="14" s="1"/>
  <c r="Q525" i="14" s="1"/>
  <c r="Q526" i="14" s="1"/>
  <c r="Q527" i="14" s="1"/>
  <c r="Q528" i="14" s="1"/>
  <c r="Q529" i="14" s="1"/>
  <c r="Q530" i="14" s="1"/>
  <c r="Q531" i="14" s="1"/>
  <c r="Q532" i="14" s="1"/>
  <c r="Q533" i="14" s="1"/>
  <c r="Q534" i="14" s="1"/>
  <c r="Q535" i="14" s="1"/>
  <c r="Q536" i="14" s="1"/>
  <c r="Q537" i="14" s="1"/>
  <c r="Q538" i="14" s="1"/>
  <c r="Q539" i="14" s="1"/>
  <c r="Q540" i="14" s="1"/>
  <c r="Q541" i="14" s="1"/>
  <c r="Q542" i="14" s="1"/>
  <c r="Q543" i="14" s="1"/>
  <c r="Q544" i="14" s="1"/>
  <c r="Q545" i="14" s="1"/>
  <c r="Q546" i="14" s="1"/>
  <c r="Q547" i="14" s="1"/>
  <c r="Q548" i="14" s="1"/>
  <c r="Q549" i="14" s="1"/>
  <c r="Q550" i="14" s="1"/>
  <c r="Q551" i="14" s="1"/>
  <c r="Q552" i="14" s="1"/>
  <c r="Q553" i="14" s="1"/>
  <c r="Q554" i="14" s="1"/>
  <c r="Q555" i="14" s="1"/>
  <c r="Q556" i="14" s="1"/>
  <c r="Q557" i="14" s="1"/>
  <c r="Q558" i="14" s="1"/>
  <c r="Q559" i="14" s="1"/>
  <c r="Q560" i="14" s="1"/>
  <c r="Q561" i="14" s="1"/>
  <c r="Q562" i="14" s="1"/>
  <c r="Q563" i="14" s="1"/>
  <c r="Q564" i="14" s="1"/>
  <c r="Q565" i="14" s="1"/>
  <c r="Q566" i="14" s="1"/>
  <c r="Q567" i="14" s="1"/>
  <c r="Q568" i="14" s="1"/>
  <c r="Q569" i="14" s="1"/>
  <c r="Q570" i="14" s="1"/>
  <c r="Q571" i="14" s="1"/>
  <c r="Q572" i="14" s="1"/>
  <c r="Q573" i="14" s="1"/>
  <c r="Q574" i="14" s="1"/>
  <c r="Q575" i="14" s="1"/>
  <c r="Q576" i="14" s="1"/>
  <c r="Q577" i="14" s="1"/>
  <c r="Q578" i="14" s="1"/>
  <c r="Q579" i="14" s="1"/>
  <c r="Q580" i="14" s="1"/>
  <c r="Q581" i="14" s="1"/>
  <c r="Q582" i="14" s="1"/>
  <c r="Q583" i="14" s="1"/>
  <c r="Q584" i="14" s="1"/>
  <c r="Q585" i="14" s="1"/>
  <c r="Q586" i="14" s="1"/>
  <c r="Q587" i="14" s="1"/>
  <c r="Q588" i="14" s="1"/>
  <c r="Q589" i="14" s="1"/>
  <c r="Q590" i="14" s="1"/>
  <c r="Q591" i="14" s="1"/>
  <c r="Q592" i="14" s="1"/>
  <c r="Q593" i="14" s="1"/>
  <c r="Q594" i="14" s="1"/>
  <c r="Q595" i="14" s="1"/>
  <c r="Q596" i="14" s="1"/>
  <c r="Q597" i="14" s="1"/>
  <c r="Q598" i="14" s="1"/>
  <c r="Q599" i="14" s="1"/>
  <c r="Q600" i="14" s="1"/>
  <c r="Q601" i="14" s="1"/>
  <c r="Q602" i="14" s="1"/>
  <c r="Q603" i="14" s="1"/>
  <c r="Q604" i="14" s="1"/>
  <c r="Q605" i="14" s="1"/>
  <c r="Q606" i="14" s="1"/>
  <c r="Q607" i="14" s="1"/>
  <c r="Q608" i="14" s="1"/>
  <c r="Q609" i="14" s="1"/>
  <c r="Q610" i="14" s="1"/>
  <c r="Q611" i="14" s="1"/>
  <c r="Q612" i="14" s="1"/>
  <c r="Q613" i="14" s="1"/>
  <c r="Q614" i="14" s="1"/>
  <c r="Q615" i="14" s="1"/>
  <c r="Q616" i="14" s="1"/>
  <c r="Q617" i="14" s="1"/>
  <c r="Q618" i="14" s="1"/>
  <c r="Q619" i="14" s="1"/>
  <c r="Q620" i="14" s="1"/>
  <c r="Q621" i="14" s="1"/>
  <c r="Q622" i="14" s="1"/>
  <c r="Q623" i="14" s="1"/>
  <c r="Q624" i="14" s="1"/>
  <c r="Q625" i="14" s="1"/>
  <c r="Q626" i="14" s="1"/>
  <c r="Q627" i="14" s="1"/>
  <c r="Q628" i="14" s="1"/>
  <c r="Q629" i="14" s="1"/>
  <c r="Q630" i="14" s="1"/>
  <c r="Q631" i="14" s="1"/>
  <c r="Q632" i="14" s="1"/>
  <c r="Q633" i="14" s="1"/>
  <c r="Q634" i="14" s="1"/>
  <c r="Q635" i="14" s="1"/>
  <c r="Q636" i="14" s="1"/>
  <c r="Q637" i="14" s="1"/>
  <c r="Q638" i="14" s="1"/>
  <c r="Q639" i="14" s="1"/>
  <c r="Q640" i="14" s="1"/>
  <c r="Q641" i="14" s="1"/>
  <c r="Q642" i="14" s="1"/>
  <c r="Q643" i="14" s="1"/>
  <c r="Q644" i="14" s="1"/>
  <c r="Q645" i="14" s="1"/>
  <c r="Q646" i="14" s="1"/>
  <c r="Q647" i="14" s="1"/>
  <c r="Q648" i="14" s="1"/>
  <c r="Q649" i="14" s="1"/>
  <c r="Q650" i="14" s="1"/>
  <c r="Q651" i="14" s="1"/>
  <c r="Q652" i="14" s="1"/>
  <c r="Q653" i="14" s="1"/>
  <c r="Q654" i="14" s="1"/>
  <c r="Q655" i="14" s="1"/>
  <c r="Q656" i="14" s="1"/>
  <c r="Q657" i="14" s="1"/>
  <c r="Q658" i="14" s="1"/>
  <c r="Q659" i="14" s="1"/>
  <c r="Q660" i="14" s="1"/>
  <c r="Q661" i="14" s="1"/>
  <c r="Q662" i="14" s="1"/>
  <c r="Q663" i="14" s="1"/>
  <c r="Q664" i="14" s="1"/>
  <c r="Q665" i="14" s="1"/>
  <c r="Q666" i="14" s="1"/>
  <c r="Q667" i="14" s="1"/>
  <c r="Q668" i="14" s="1"/>
  <c r="Q669" i="14" s="1"/>
  <c r="Q670" i="14" s="1"/>
  <c r="Q671" i="14" s="1"/>
  <c r="Q672" i="14" s="1"/>
  <c r="Q673" i="14" s="1"/>
  <c r="Q674" i="14" s="1"/>
  <c r="Q675" i="14" s="1"/>
  <c r="Q676" i="14" s="1"/>
  <c r="Q677" i="14" s="1"/>
  <c r="Q678" i="14" s="1"/>
  <c r="Q679" i="14" s="1"/>
  <c r="Q680" i="14" s="1"/>
  <c r="Q681" i="14" s="1"/>
  <c r="Q682" i="14" s="1"/>
  <c r="Q683" i="14" s="1"/>
  <c r="Q684" i="14" s="1"/>
  <c r="Q685" i="14" s="1"/>
  <c r="Q686" i="14" s="1"/>
  <c r="Q687" i="14" s="1"/>
  <c r="Q688" i="14" s="1"/>
  <c r="Q689" i="14" s="1"/>
  <c r="Q690" i="14" s="1"/>
  <c r="Q691" i="14" s="1"/>
  <c r="Q692" i="14" s="1"/>
  <c r="Q693" i="14" s="1"/>
  <c r="Q694" i="14" s="1"/>
  <c r="Q695" i="14" s="1"/>
  <c r="Q696" i="14" s="1"/>
  <c r="Q697" i="14" s="1"/>
  <c r="Q698" i="14" s="1"/>
  <c r="Q699" i="14" s="1"/>
  <c r="Q700" i="14" s="1"/>
  <c r="Q701" i="14" s="1"/>
  <c r="Q702" i="14" s="1"/>
  <c r="Q703" i="14" s="1"/>
  <c r="Q704" i="14" s="1"/>
  <c r="Q705" i="14" s="1"/>
  <c r="Q706" i="14" s="1"/>
  <c r="Q707" i="14" s="1"/>
  <c r="Q708" i="14" s="1"/>
  <c r="Q709" i="14" s="1"/>
  <c r="Q710" i="14" s="1"/>
  <c r="Q711" i="14" s="1"/>
  <c r="Q712" i="14" s="1"/>
  <c r="Q713" i="14" s="1"/>
  <c r="Q714" i="14" s="1"/>
  <c r="Q715" i="14" s="1"/>
  <c r="Q716" i="14" s="1"/>
  <c r="Q717" i="14" s="1"/>
  <c r="Q718" i="14" s="1"/>
  <c r="Q719" i="14" s="1"/>
  <c r="Q720" i="14" s="1"/>
  <c r="Q721" i="14" s="1"/>
  <c r="Q722" i="14" s="1"/>
  <c r="Q723" i="14" s="1"/>
  <c r="Q724" i="14" s="1"/>
  <c r="Q725" i="14" s="1"/>
  <c r="Q726" i="14" s="1"/>
  <c r="Q727" i="14" s="1"/>
  <c r="Q728" i="14" s="1"/>
  <c r="Q729" i="14" s="1"/>
  <c r="Q730" i="14" s="1"/>
  <c r="Q731" i="14" s="1"/>
  <c r="Q732" i="14" s="1"/>
  <c r="Q733" i="14" s="1"/>
  <c r="Q734" i="14" s="1"/>
  <c r="Q735" i="14" s="1"/>
  <c r="Q736" i="14" s="1"/>
  <c r="Q737" i="14" s="1"/>
  <c r="Q738" i="14" s="1"/>
  <c r="Q739" i="14" s="1"/>
  <c r="Q740" i="14" s="1"/>
  <c r="Q741" i="14" s="1"/>
  <c r="Q742" i="14" s="1"/>
  <c r="Q743" i="14" s="1"/>
  <c r="Q744" i="14" s="1"/>
  <c r="Q745" i="14" s="1"/>
  <c r="Q746" i="14" s="1"/>
  <c r="Q747" i="14" s="1"/>
  <c r="Q748" i="14" s="1"/>
  <c r="Q749" i="14" s="1"/>
  <c r="Q750" i="14" s="1"/>
  <c r="Q751" i="14" s="1"/>
  <c r="Q752" i="14" s="1"/>
  <c r="Q753" i="14" s="1"/>
  <c r="Q754" i="14" s="1"/>
  <c r="Q755" i="14" s="1"/>
  <c r="Q756" i="14" s="1"/>
  <c r="Q757" i="14" s="1"/>
  <c r="Q758" i="14" s="1"/>
  <c r="Q759" i="14" s="1"/>
  <c r="Q760" i="14" s="1"/>
  <c r="Q761" i="14" s="1"/>
  <c r="Q762" i="14" s="1"/>
  <c r="Q763" i="14" s="1"/>
  <c r="Q764" i="14" s="1"/>
  <c r="Q765" i="14" s="1"/>
  <c r="Q766" i="14" s="1"/>
  <c r="Q767" i="14" s="1"/>
  <c r="Q768" i="14" s="1"/>
  <c r="Q769" i="14" s="1"/>
  <c r="Q770" i="14" s="1"/>
  <c r="Q771" i="14" s="1"/>
  <c r="Q772" i="14" s="1"/>
  <c r="Q773" i="14" s="1"/>
  <c r="Q774" i="14" s="1"/>
  <c r="Q775" i="14" s="1"/>
  <c r="Q776" i="14" s="1"/>
  <c r="Q777" i="14" s="1"/>
  <c r="Q778" i="14" s="1"/>
  <c r="Q779" i="14" s="1"/>
  <c r="Q780" i="14" s="1"/>
  <c r="Q781" i="14" s="1"/>
  <c r="Q782" i="14" s="1"/>
  <c r="Q783" i="14" s="1"/>
  <c r="Q784" i="14" s="1"/>
  <c r="Q785" i="14" s="1"/>
  <c r="Q786" i="14" s="1"/>
  <c r="Q787" i="14" s="1"/>
  <c r="Q788" i="14" s="1"/>
  <c r="Q789" i="14" s="1"/>
  <c r="Q790" i="14" s="1"/>
  <c r="Q791" i="14" s="1"/>
  <c r="Q792" i="14" s="1"/>
  <c r="Q793" i="14" s="1"/>
  <c r="Q794" i="14" s="1"/>
  <c r="Q795" i="14" s="1"/>
  <c r="Q796" i="14" s="1"/>
  <c r="Q797" i="14" s="1"/>
  <c r="Q798" i="14" s="1"/>
  <c r="Q799" i="14" s="1"/>
  <c r="Q800" i="14" s="1"/>
  <c r="Q801" i="14" s="1"/>
  <c r="Q802" i="14" s="1"/>
  <c r="Q803" i="14" s="1"/>
  <c r="Q804" i="14" s="1"/>
  <c r="Q805" i="14" s="1"/>
  <c r="Q806" i="14" s="1"/>
  <c r="Q807" i="14" s="1"/>
  <c r="Q808" i="14" s="1"/>
  <c r="Q809" i="14" s="1"/>
  <c r="Q810" i="14" s="1"/>
  <c r="Q811" i="14" s="1"/>
  <c r="Q812" i="14" s="1"/>
  <c r="Q813" i="14" s="1"/>
  <c r="Q814" i="14" s="1"/>
  <c r="Q815" i="14" s="1"/>
  <c r="Q816" i="14" s="1"/>
  <c r="Q817" i="14" s="1"/>
  <c r="Q818" i="14" s="1"/>
  <c r="Q819" i="14" s="1"/>
  <c r="Q820" i="14" s="1"/>
  <c r="Q821" i="14" s="1"/>
  <c r="Q822" i="14" s="1"/>
  <c r="Q823" i="14" s="1"/>
  <c r="Q824" i="14" s="1"/>
  <c r="Q825" i="14" s="1"/>
  <c r="Q826" i="14" s="1"/>
  <c r="Q827" i="14" s="1"/>
  <c r="Q828" i="14" s="1"/>
  <c r="Q829" i="14" s="1"/>
  <c r="Q830" i="14" s="1"/>
  <c r="Q831" i="14" s="1"/>
  <c r="Q832" i="14" s="1"/>
  <c r="Q833" i="14" s="1"/>
  <c r="Q834" i="14" s="1"/>
  <c r="Q835" i="14" s="1"/>
  <c r="Q836" i="14" s="1"/>
  <c r="Q837" i="14" s="1"/>
  <c r="Q838" i="14" s="1"/>
  <c r="Q839" i="14" s="1"/>
  <c r="Q840" i="14" s="1"/>
  <c r="Q841" i="14" s="1"/>
  <c r="Q842" i="14" s="1"/>
  <c r="Q843" i="14" s="1"/>
  <c r="Q844" i="14" s="1"/>
  <c r="Q845" i="14" s="1"/>
  <c r="Q846" i="14" s="1"/>
  <c r="Q847" i="14" s="1"/>
  <c r="Q848" i="14" s="1"/>
  <c r="Q849" i="14" s="1"/>
  <c r="Q850" i="14" s="1"/>
  <c r="Q851" i="14" s="1"/>
  <c r="Q852" i="14" s="1"/>
  <c r="Q853" i="14" s="1"/>
  <c r="Q854" i="14" s="1"/>
  <c r="Q855" i="14" s="1"/>
  <c r="Q856" i="14" s="1"/>
  <c r="Q857" i="14" s="1"/>
  <c r="Q858" i="14" s="1"/>
  <c r="Q859" i="14" s="1"/>
  <c r="Q860" i="14" s="1"/>
  <c r="Q861" i="14" s="1"/>
  <c r="Q862" i="14" s="1"/>
  <c r="Q863" i="14" s="1"/>
  <c r="Q864" i="14" s="1"/>
  <c r="Q865" i="14" s="1"/>
  <c r="Q866" i="14" s="1"/>
  <c r="Q867" i="14" s="1"/>
  <c r="Q868" i="14" s="1"/>
  <c r="Q869" i="14" s="1"/>
  <c r="Q870" i="14" s="1"/>
  <c r="Q871" i="14" s="1"/>
  <c r="Q872" i="14" s="1"/>
  <c r="Q873" i="14" s="1"/>
  <c r="Q874" i="14" s="1"/>
  <c r="Q875" i="14" s="1"/>
  <c r="Q876" i="14" s="1"/>
  <c r="Q877" i="14" s="1"/>
  <c r="Q878" i="14" s="1"/>
  <c r="Q879" i="14" s="1"/>
  <c r="Q880" i="14" s="1"/>
  <c r="Q881" i="14" s="1"/>
  <c r="Q882" i="14" s="1"/>
  <c r="Q883" i="14" s="1"/>
  <c r="Q884" i="14" s="1"/>
  <c r="Q885" i="14" s="1"/>
  <c r="Q886" i="14" s="1"/>
  <c r="Q887" i="14" s="1"/>
  <c r="Q888" i="14" s="1"/>
  <c r="Q889" i="14" s="1"/>
  <c r="Q890" i="14" s="1"/>
  <c r="Q891" i="14" s="1"/>
  <c r="Q892" i="14" s="1"/>
  <c r="Q893" i="14" s="1"/>
  <c r="Q894" i="14" s="1"/>
  <c r="Q895" i="14" s="1"/>
  <c r="Q896" i="14" s="1"/>
  <c r="Q897" i="14" s="1"/>
  <c r="Q898" i="14" s="1"/>
  <c r="Q899" i="14" s="1"/>
  <c r="Q900" i="14" s="1"/>
  <c r="Q901" i="14" s="1"/>
  <c r="Q902" i="14" s="1"/>
  <c r="Q903" i="14" s="1"/>
  <c r="Q904" i="14" s="1"/>
  <c r="Q905" i="14" s="1"/>
  <c r="Q906" i="14" s="1"/>
  <c r="Q907" i="14" s="1"/>
  <c r="Q908" i="14" s="1"/>
  <c r="Q909" i="14" s="1"/>
  <c r="Q910" i="14" s="1"/>
  <c r="Q911" i="14" s="1"/>
  <c r="Q912" i="14" s="1"/>
  <c r="Q913" i="14" s="1"/>
  <c r="Q914" i="14" s="1"/>
  <c r="Q915" i="14" s="1"/>
  <c r="Q916" i="14" s="1"/>
  <c r="Q917" i="14" s="1"/>
  <c r="Q918" i="14" s="1"/>
  <c r="Q919" i="14" s="1"/>
  <c r="Q920" i="14" s="1"/>
  <c r="Q921" i="14" s="1"/>
  <c r="Q922" i="14" s="1"/>
  <c r="Q923" i="14" s="1"/>
  <c r="Q924" i="14" s="1"/>
  <c r="Q925" i="14" s="1"/>
  <c r="Q926" i="14" s="1"/>
  <c r="Q927" i="14" s="1"/>
  <c r="Q928" i="14" s="1"/>
  <c r="Q929" i="14" s="1"/>
  <c r="Q930" i="14" s="1"/>
  <c r="Q931" i="14" s="1"/>
  <c r="Q932" i="14" s="1"/>
  <c r="Q933" i="14" s="1"/>
  <c r="Q934" i="14" s="1"/>
  <c r="Q935" i="14" s="1"/>
  <c r="Q936" i="14" s="1"/>
  <c r="Q937" i="14" s="1"/>
  <c r="Q938" i="14" s="1"/>
  <c r="Q939" i="14" s="1"/>
  <c r="Q940" i="14" s="1"/>
  <c r="Q941" i="14" s="1"/>
  <c r="Q942" i="14" s="1"/>
  <c r="Q943" i="14" s="1"/>
  <c r="Q944" i="14" s="1"/>
  <c r="Q945" i="14" s="1"/>
  <c r="Q946" i="14" s="1"/>
  <c r="Q947" i="14" s="1"/>
  <c r="Q948" i="14" s="1"/>
  <c r="Q949" i="14" s="1"/>
  <c r="Q950" i="14" s="1"/>
  <c r="Q951" i="14" s="1"/>
  <c r="Q952" i="14" s="1"/>
  <c r="Q953" i="14" s="1"/>
  <c r="Q954" i="14" s="1"/>
  <c r="Q955" i="14" s="1"/>
  <c r="Q956" i="14" s="1"/>
  <c r="Q957" i="14" s="1"/>
  <c r="Q958" i="14" s="1"/>
  <c r="Q959" i="14" s="1"/>
  <c r="Q960" i="14" s="1"/>
  <c r="Q961" i="14" s="1"/>
  <c r="Q962" i="14" s="1"/>
  <c r="Q963" i="14" s="1"/>
  <c r="Q964" i="14" s="1"/>
  <c r="Q965" i="14" s="1"/>
  <c r="Q966" i="14" s="1"/>
  <c r="Q967" i="14" s="1"/>
  <c r="Q968" i="14" s="1"/>
  <c r="Q969" i="14" s="1"/>
  <c r="Q970" i="14" s="1"/>
  <c r="Q971" i="14" s="1"/>
  <c r="Q972" i="14" s="1"/>
  <c r="Q973" i="14" s="1"/>
  <c r="Q974" i="14" s="1"/>
  <c r="Q975" i="14" s="1"/>
  <c r="Q976" i="14" s="1"/>
  <c r="Q977" i="14" s="1"/>
  <c r="Q978" i="14" s="1"/>
  <c r="Q979" i="14" s="1"/>
  <c r="Q980" i="14" s="1"/>
  <c r="Q981" i="14" s="1"/>
  <c r="Q982" i="14" s="1"/>
  <c r="Q983" i="14" s="1"/>
  <c r="Q984" i="14" s="1"/>
  <c r="Q985" i="14" s="1"/>
  <c r="Q986" i="14" s="1"/>
  <c r="Q987" i="14" s="1"/>
  <c r="Q988" i="14" s="1"/>
  <c r="Q989" i="14" s="1"/>
  <c r="Q990" i="14" s="1"/>
  <c r="Q991" i="14" s="1"/>
  <c r="Q992" i="14" s="1"/>
  <c r="Q993" i="14" s="1"/>
  <c r="Q994" i="14" s="1"/>
  <c r="Q995" i="14" s="1"/>
  <c r="Q996" i="14" s="1"/>
  <c r="Q997" i="14" s="1"/>
  <c r="Q998" i="14" s="1"/>
  <c r="Q999" i="14" s="1"/>
  <c r="Q1000" i="14" s="1"/>
  <c r="Q1001" i="14" s="1"/>
  <c r="Q1002" i="14" s="1"/>
  <c r="Q1003" i="14" s="1"/>
  <c r="Q1004" i="14" s="1"/>
  <c r="Q1005" i="14" s="1"/>
  <c r="Q1006" i="14" s="1"/>
  <c r="Q1007" i="14" s="1"/>
  <c r="Q1008" i="14" s="1"/>
  <c r="Q1009" i="14" s="1"/>
  <c r="Q1010" i="14" s="1"/>
  <c r="Q1011" i="14" s="1"/>
  <c r="Q1012" i="14" s="1"/>
  <c r="Q1013" i="14" s="1"/>
  <c r="Q1014" i="14" s="1"/>
  <c r="Q1015" i="14" s="1"/>
  <c r="Q1016" i="14" s="1"/>
  <c r="Q1017" i="14" s="1"/>
  <c r="Q1018" i="14" s="1"/>
  <c r="Q1019" i="14" s="1"/>
  <c r="Q1020" i="14" s="1"/>
  <c r="Q1021" i="14" s="1"/>
  <c r="Q1022" i="14" s="1"/>
  <c r="Q1023" i="14" s="1"/>
  <c r="Q1024" i="14" s="1"/>
  <c r="Q1025" i="14" s="1"/>
  <c r="Q1026" i="14" s="1"/>
  <c r="Q1027" i="14" s="1"/>
  <c r="Q1028" i="14" s="1"/>
  <c r="Q1029" i="14" s="1"/>
  <c r="Q1030" i="14" s="1"/>
  <c r="Q1031" i="14" s="1"/>
  <c r="Q1032" i="14" s="1"/>
  <c r="Q1033" i="14" s="1"/>
  <c r="Q1034" i="14" s="1"/>
  <c r="Q1035" i="14" s="1"/>
  <c r="Q1036" i="14" s="1"/>
  <c r="Q1037" i="14" s="1"/>
  <c r="Q1038" i="14" s="1"/>
  <c r="Q1039" i="14" s="1"/>
  <c r="Q1040" i="14" s="1"/>
  <c r="Q1041" i="14" s="1"/>
  <c r="Q1042" i="14" s="1"/>
  <c r="Q1043" i="14" s="1"/>
  <c r="Q1044" i="14" s="1"/>
  <c r="Q1045" i="14" s="1"/>
  <c r="Q1046" i="14" s="1"/>
  <c r="Q1047" i="14" s="1"/>
  <c r="Q1048" i="14" s="1"/>
  <c r="Q1049" i="14" s="1"/>
  <c r="Q1050" i="14" s="1"/>
  <c r="Q1051" i="14" s="1"/>
  <c r="Q1052" i="14" s="1"/>
  <c r="Q1053" i="14" s="1"/>
  <c r="Q1054" i="14" s="1"/>
  <c r="Q1055" i="14" s="1"/>
  <c r="Q1056" i="14" s="1"/>
  <c r="Q1057" i="14" s="1"/>
  <c r="Q1058" i="14" s="1"/>
  <c r="Q1059" i="14" s="1"/>
  <c r="Q1060" i="14" s="1"/>
  <c r="Q1061" i="14" s="1"/>
  <c r="Q1062" i="14" s="1"/>
  <c r="Q1063" i="14" s="1"/>
  <c r="Q1064" i="14" s="1"/>
  <c r="Q1065" i="14" s="1"/>
  <c r="Q1066" i="14" s="1"/>
  <c r="Q1067" i="14" s="1"/>
  <c r="Q1068" i="14" s="1"/>
  <c r="Q1069" i="14" s="1"/>
  <c r="Q1070" i="14" s="1"/>
  <c r="Q1071" i="14" s="1"/>
  <c r="Q1072" i="14" s="1"/>
  <c r="Q1073" i="14" s="1"/>
  <c r="Q1074" i="14" s="1"/>
  <c r="Q1075" i="14" s="1"/>
  <c r="Q1076" i="14" s="1"/>
  <c r="Q1077" i="14" s="1"/>
  <c r="Q1078" i="14" s="1"/>
  <c r="Q1079" i="14" s="1"/>
  <c r="Q1080" i="14" s="1"/>
  <c r="Q1081" i="14" s="1"/>
  <c r="Q1082" i="14" s="1"/>
  <c r="Q1083" i="14" s="1"/>
  <c r="Q1084" i="14" s="1"/>
  <c r="Q1085" i="14" s="1"/>
  <c r="Q1086" i="14" s="1"/>
  <c r="Q1087" i="14" s="1"/>
  <c r="Q1088" i="14" s="1"/>
  <c r="Q1089" i="14" s="1"/>
  <c r="Q1090" i="14" s="1"/>
  <c r="Q1091" i="14" s="1"/>
  <c r="Q1092" i="14" s="1"/>
  <c r="Q1093" i="14" s="1"/>
  <c r="Q1094" i="14" s="1"/>
  <c r="Q1095" i="14" s="1"/>
  <c r="Q1096" i="14" s="1"/>
  <c r="Q1097" i="14" s="1"/>
  <c r="Q1098" i="14" s="1"/>
  <c r="Q1099" i="14" s="1"/>
  <c r="Q1100" i="14" s="1"/>
  <c r="Q1101" i="14" s="1"/>
  <c r="Q1102" i="14" s="1"/>
  <c r="Q1103" i="14" s="1"/>
  <c r="Q1104" i="14" s="1"/>
  <c r="Q1105" i="14" s="1"/>
  <c r="Q1106" i="14" s="1"/>
  <c r="Q1107" i="14" s="1"/>
  <c r="Q1108" i="14" s="1"/>
  <c r="Q1109" i="14" s="1"/>
  <c r="Q1110" i="14" s="1"/>
  <c r="Q1111" i="14" s="1"/>
  <c r="Q1112" i="14" s="1"/>
  <c r="Q1113" i="14" s="1"/>
  <c r="Q1114" i="14" s="1"/>
  <c r="Q1115" i="14" s="1"/>
  <c r="Q1116" i="14" s="1"/>
  <c r="Q1117" i="14" s="1"/>
  <c r="Q1118" i="14" s="1"/>
  <c r="Q1119" i="14" s="1"/>
  <c r="Q1120" i="14" s="1"/>
  <c r="Q1121" i="14" s="1"/>
  <c r="Q1122" i="14" s="1"/>
  <c r="Q1123" i="14" s="1"/>
  <c r="Q1124" i="14" s="1"/>
  <c r="Q1125" i="14" s="1"/>
  <c r="Q1126" i="14" s="1"/>
  <c r="Q1127" i="14" s="1"/>
  <c r="Q1128" i="14" s="1"/>
  <c r="Q1129" i="14" s="1"/>
  <c r="Q1130" i="14" s="1"/>
  <c r="Q1131" i="14" s="1"/>
  <c r="Q1132" i="14" s="1"/>
  <c r="Q1133" i="14" s="1"/>
  <c r="Q1134" i="14" s="1"/>
  <c r="Q1135" i="14" s="1"/>
  <c r="Q1136" i="14" s="1"/>
  <c r="Q1137" i="14" s="1"/>
  <c r="Q1138" i="14" s="1"/>
  <c r="Q1139" i="14" s="1"/>
  <c r="Q1140" i="14" s="1"/>
  <c r="Q1141" i="14" s="1"/>
  <c r="Q1142" i="14" s="1"/>
  <c r="Q1143" i="14" s="1"/>
  <c r="Q1144" i="14" s="1"/>
  <c r="Q1145" i="14" s="1"/>
  <c r="Q1146" i="14" s="1"/>
  <c r="Q1147" i="14" s="1"/>
  <c r="Q1148" i="14" s="1"/>
  <c r="Q1149" i="14" s="1"/>
  <c r="Q1150" i="14" s="1"/>
  <c r="Q1151" i="14" s="1"/>
  <c r="Q1152" i="14" s="1"/>
  <c r="Q1153" i="14" s="1"/>
  <c r="Q1154" i="14" s="1"/>
  <c r="Q1155" i="14" s="1"/>
  <c r="Q1156" i="14" s="1"/>
  <c r="Q1157" i="14" s="1"/>
  <c r="Q1158" i="14" s="1"/>
  <c r="Q1159" i="14" s="1"/>
  <c r="Q1160" i="14" s="1"/>
  <c r="Q1161" i="14" s="1"/>
  <c r="Q1162" i="14" s="1"/>
  <c r="Q1163" i="14" s="1"/>
  <c r="Q1164" i="14" s="1"/>
  <c r="Q1165" i="14" s="1"/>
  <c r="Q1166" i="14" s="1"/>
  <c r="Q1167" i="14" s="1"/>
  <c r="Q1168" i="14" s="1"/>
  <c r="Q1169" i="14" s="1"/>
  <c r="Q1170" i="14" s="1"/>
  <c r="Q1171" i="14" s="1"/>
  <c r="Q1172" i="14" s="1"/>
  <c r="Q1173" i="14" s="1"/>
  <c r="Q1174" i="14" s="1"/>
  <c r="Q1175" i="14" s="1"/>
  <c r="Q1176" i="14" s="1"/>
  <c r="Q1177" i="14" s="1"/>
  <c r="Q1178" i="14" s="1"/>
  <c r="Q1179" i="14" s="1"/>
  <c r="Q1180" i="14" s="1"/>
  <c r="Q1181" i="14" s="1"/>
  <c r="Q1182" i="14" s="1"/>
  <c r="Q1183" i="14" s="1"/>
  <c r="Q1184" i="14" s="1"/>
  <c r="Q1185" i="14" s="1"/>
  <c r="Q1186" i="14" s="1"/>
  <c r="Q1187" i="14" s="1"/>
  <c r="Q1188" i="14" s="1"/>
  <c r="Q1189" i="14" s="1"/>
  <c r="Q1190" i="14" s="1"/>
  <c r="Q1191" i="14" s="1"/>
  <c r="Q1192" i="14" s="1"/>
  <c r="Q1193" i="14" s="1"/>
  <c r="Q1194" i="14" s="1"/>
  <c r="Q1195" i="14" s="1"/>
  <c r="Q1196" i="14" s="1"/>
  <c r="Q1197" i="14" s="1"/>
  <c r="Q1198" i="14" s="1"/>
  <c r="Q1199" i="14" s="1"/>
  <c r="Q1200" i="14" s="1"/>
  <c r="Q1201" i="14" s="1"/>
  <c r="Q1202" i="14" s="1"/>
  <c r="Q1203" i="14" s="1"/>
  <c r="Q1204" i="14" s="1"/>
  <c r="Q1205" i="14" s="1"/>
  <c r="Q1206" i="14" s="1"/>
  <c r="Q1207" i="14" s="1"/>
  <c r="Q1208" i="14" s="1"/>
  <c r="Q1209" i="14" s="1"/>
  <c r="Q1210" i="14" s="1"/>
  <c r="Q1211" i="14" s="1"/>
  <c r="Q1212" i="14" s="1"/>
  <c r="Q1213" i="14" s="1"/>
  <c r="Q1214" i="14" s="1"/>
  <c r="Q1215" i="14" s="1"/>
  <c r="Q1216" i="14" s="1"/>
  <c r="Q1217" i="14" s="1"/>
  <c r="Q1218" i="14" s="1"/>
  <c r="Q1219" i="14" s="1"/>
  <c r="Q1220" i="14" s="1"/>
  <c r="Q1221" i="14" s="1"/>
  <c r="Q1222" i="14" s="1"/>
  <c r="Q1223" i="14" s="1"/>
  <c r="Q1224" i="14" s="1"/>
  <c r="Q1225" i="14" s="1"/>
  <c r="Q1226" i="14" s="1"/>
  <c r="Q1227" i="14" s="1"/>
  <c r="Q1228" i="14" s="1"/>
  <c r="Q1229" i="14" s="1"/>
  <c r="Q1230" i="14" s="1"/>
  <c r="Q1231" i="14" s="1"/>
  <c r="Q1232" i="14" s="1"/>
  <c r="Q1233" i="14" s="1"/>
  <c r="Q1234" i="14" s="1"/>
  <c r="Q1235" i="14" s="1"/>
  <c r="Q1236" i="14" s="1"/>
  <c r="Q1237" i="14" s="1"/>
  <c r="Q1238" i="14" s="1"/>
  <c r="Q1239" i="14" s="1"/>
  <c r="Q1240" i="14" s="1"/>
  <c r="Q1241" i="14" s="1"/>
  <c r="Q1242" i="14" s="1"/>
  <c r="Q1243" i="14" s="1"/>
  <c r="Q1244" i="14" s="1"/>
  <c r="P2" i="14"/>
  <c r="P3" i="14" s="1"/>
  <c r="P4" i="14" s="1"/>
  <c r="P5" i="14" s="1"/>
  <c r="P6" i="14" s="1"/>
  <c r="P7" i="14" s="1"/>
  <c r="P8" i="14" s="1"/>
  <c r="P9" i="14" s="1"/>
  <c r="P10" i="14" s="1"/>
  <c r="P11" i="14" s="1"/>
  <c r="P12" i="14" s="1"/>
  <c r="P13" i="14" s="1"/>
  <c r="P14" i="14" s="1"/>
  <c r="P15" i="14" s="1"/>
  <c r="P16" i="14" s="1"/>
  <c r="P17" i="14" s="1"/>
  <c r="P18" i="14" s="1"/>
  <c r="P19" i="14" s="1"/>
  <c r="P20" i="14" s="1"/>
  <c r="P21" i="14" s="1"/>
  <c r="P22" i="14" s="1"/>
  <c r="P23" i="14" s="1"/>
  <c r="P24" i="14" s="1"/>
  <c r="P25" i="14" s="1"/>
  <c r="P26" i="14" s="1"/>
  <c r="P27" i="14" s="1"/>
  <c r="P28" i="14" s="1"/>
  <c r="P29" i="14" s="1"/>
  <c r="P30" i="14" s="1"/>
  <c r="P31" i="14" s="1"/>
  <c r="P32" i="14" s="1"/>
  <c r="P33" i="14" s="1"/>
  <c r="P34" i="14" s="1"/>
  <c r="P35" i="14" s="1"/>
  <c r="P36" i="14" s="1"/>
  <c r="P37" i="14" s="1"/>
  <c r="P38" i="14" s="1"/>
  <c r="P39" i="14" s="1"/>
  <c r="P40" i="14" s="1"/>
  <c r="P41" i="14" s="1"/>
  <c r="P42" i="14" s="1"/>
  <c r="P43" i="14" s="1"/>
  <c r="P44" i="14" s="1"/>
  <c r="P45" i="14" s="1"/>
  <c r="P46" i="14" s="1"/>
  <c r="P47" i="14" s="1"/>
  <c r="P48" i="14" s="1"/>
  <c r="P49" i="14" s="1"/>
  <c r="P50" i="14" s="1"/>
  <c r="P51" i="14" s="1"/>
  <c r="P52" i="14" s="1"/>
  <c r="P53" i="14" s="1"/>
  <c r="P54" i="14" s="1"/>
  <c r="P55" i="14" s="1"/>
  <c r="P56" i="14" s="1"/>
  <c r="P57" i="14" s="1"/>
  <c r="P58" i="14" s="1"/>
  <c r="P59" i="14" s="1"/>
  <c r="P60" i="14" s="1"/>
  <c r="P61" i="14" s="1"/>
  <c r="P62" i="14" s="1"/>
  <c r="P63" i="14" s="1"/>
  <c r="P64" i="14" s="1"/>
  <c r="P65" i="14" s="1"/>
  <c r="P66" i="14" s="1"/>
  <c r="P67" i="14" s="1"/>
  <c r="P68" i="14" s="1"/>
  <c r="P69" i="14" s="1"/>
  <c r="P70" i="14" s="1"/>
  <c r="P71" i="14" s="1"/>
  <c r="P72" i="14" s="1"/>
  <c r="P73" i="14" s="1"/>
  <c r="P74" i="14" s="1"/>
  <c r="P75" i="14" s="1"/>
  <c r="P76" i="14" s="1"/>
  <c r="P77" i="14" s="1"/>
  <c r="P78" i="14" s="1"/>
  <c r="P79" i="14" s="1"/>
  <c r="P80" i="14" s="1"/>
  <c r="P81" i="14" s="1"/>
  <c r="P82" i="14" s="1"/>
  <c r="P83" i="14" s="1"/>
  <c r="P84" i="14" s="1"/>
  <c r="P85" i="14" s="1"/>
  <c r="P86" i="14" s="1"/>
  <c r="P87" i="14" s="1"/>
  <c r="P88" i="14" s="1"/>
  <c r="P89" i="14" s="1"/>
  <c r="P90" i="14" s="1"/>
  <c r="P91" i="14" s="1"/>
  <c r="P92" i="14" s="1"/>
  <c r="P93" i="14" s="1"/>
  <c r="P94" i="14" s="1"/>
  <c r="P95" i="14" s="1"/>
  <c r="P96" i="14" s="1"/>
  <c r="P97" i="14" s="1"/>
  <c r="P98" i="14" s="1"/>
  <c r="P99" i="14" s="1"/>
  <c r="P100" i="14" s="1"/>
  <c r="P101" i="14" s="1"/>
  <c r="P102" i="14" s="1"/>
  <c r="P103" i="14" s="1"/>
  <c r="P104" i="14" s="1"/>
  <c r="P105" i="14" s="1"/>
  <c r="P106" i="14" s="1"/>
  <c r="P107" i="14" s="1"/>
  <c r="P108" i="14" s="1"/>
  <c r="P109" i="14" s="1"/>
  <c r="P110" i="14" s="1"/>
  <c r="P111" i="14" s="1"/>
  <c r="P112" i="14" s="1"/>
  <c r="P113" i="14" s="1"/>
  <c r="P114" i="14" s="1"/>
  <c r="P115" i="14" s="1"/>
  <c r="P116" i="14" s="1"/>
  <c r="P117" i="14" s="1"/>
  <c r="P118" i="14" s="1"/>
  <c r="P119" i="14" s="1"/>
  <c r="P120" i="14" s="1"/>
  <c r="P121" i="14" s="1"/>
  <c r="P122" i="14" s="1"/>
  <c r="P123" i="14" s="1"/>
  <c r="P124" i="14" s="1"/>
  <c r="P125" i="14" s="1"/>
  <c r="P126" i="14" s="1"/>
  <c r="P127" i="14" s="1"/>
  <c r="P128" i="14" s="1"/>
  <c r="P129" i="14" s="1"/>
  <c r="P130" i="14" s="1"/>
  <c r="P131" i="14" s="1"/>
  <c r="P132" i="14" s="1"/>
  <c r="P133" i="14" s="1"/>
  <c r="P134" i="14" s="1"/>
  <c r="P135" i="14" s="1"/>
  <c r="P136" i="14" s="1"/>
  <c r="P137" i="14" s="1"/>
  <c r="P138" i="14" s="1"/>
  <c r="P139" i="14" s="1"/>
  <c r="P140" i="14" s="1"/>
  <c r="P141" i="14" s="1"/>
  <c r="P142" i="14" s="1"/>
  <c r="P143" i="14" s="1"/>
  <c r="P144" i="14" s="1"/>
  <c r="P145" i="14" s="1"/>
  <c r="P146" i="14" s="1"/>
  <c r="P147" i="14" s="1"/>
  <c r="P148" i="14" s="1"/>
  <c r="P149" i="14" s="1"/>
  <c r="P150" i="14" s="1"/>
  <c r="P151" i="14" s="1"/>
  <c r="P152" i="14" s="1"/>
  <c r="P153" i="14" s="1"/>
  <c r="P154" i="14" s="1"/>
  <c r="P155" i="14" s="1"/>
  <c r="P156" i="14" s="1"/>
  <c r="P157" i="14" s="1"/>
  <c r="P158" i="14" s="1"/>
  <c r="P159" i="14" s="1"/>
  <c r="P160" i="14" s="1"/>
  <c r="P161" i="14" s="1"/>
  <c r="P162" i="14" s="1"/>
  <c r="P163" i="14" s="1"/>
  <c r="P164" i="14" s="1"/>
  <c r="P165" i="14" s="1"/>
  <c r="P166" i="14" s="1"/>
  <c r="P167" i="14" s="1"/>
  <c r="P168" i="14" s="1"/>
  <c r="P169" i="14" s="1"/>
  <c r="P170" i="14" s="1"/>
  <c r="P171" i="14" s="1"/>
  <c r="P172" i="14" s="1"/>
  <c r="P173" i="14" s="1"/>
  <c r="P174" i="14" s="1"/>
  <c r="P175" i="14" s="1"/>
  <c r="P176" i="14" s="1"/>
  <c r="P177" i="14" s="1"/>
  <c r="P178" i="14" s="1"/>
  <c r="P179" i="14" s="1"/>
  <c r="P180" i="14" s="1"/>
  <c r="P181" i="14" s="1"/>
  <c r="P182" i="14" s="1"/>
  <c r="P183" i="14" s="1"/>
  <c r="P184" i="14" s="1"/>
  <c r="P185" i="14" s="1"/>
  <c r="P186" i="14" s="1"/>
  <c r="P187" i="14" s="1"/>
  <c r="P188" i="14" s="1"/>
  <c r="P189" i="14" s="1"/>
  <c r="P190" i="14" s="1"/>
  <c r="P191" i="14" s="1"/>
  <c r="P192" i="14" s="1"/>
  <c r="P193" i="14" s="1"/>
  <c r="P194" i="14" s="1"/>
  <c r="P195" i="14" s="1"/>
  <c r="P196" i="14" s="1"/>
  <c r="P197" i="14" s="1"/>
  <c r="P198" i="14" s="1"/>
  <c r="P199" i="14" s="1"/>
  <c r="P200" i="14" s="1"/>
  <c r="P201" i="14" s="1"/>
  <c r="P202" i="14" s="1"/>
  <c r="P203" i="14" s="1"/>
  <c r="P204" i="14" s="1"/>
  <c r="P205" i="14" s="1"/>
  <c r="P206" i="14" s="1"/>
  <c r="P207" i="14" s="1"/>
  <c r="P208" i="14" s="1"/>
  <c r="P209" i="14" s="1"/>
  <c r="P210" i="14" s="1"/>
  <c r="P211" i="14" s="1"/>
  <c r="P212" i="14" s="1"/>
  <c r="P213" i="14" s="1"/>
  <c r="P214" i="14" s="1"/>
  <c r="P215" i="14" s="1"/>
  <c r="P216" i="14" s="1"/>
  <c r="P217" i="14" s="1"/>
  <c r="P218" i="14" s="1"/>
  <c r="P219" i="14" s="1"/>
  <c r="P220" i="14" s="1"/>
  <c r="P221" i="14" s="1"/>
  <c r="P222" i="14" s="1"/>
  <c r="P223" i="14" s="1"/>
  <c r="P224" i="14" s="1"/>
  <c r="P225" i="14" s="1"/>
  <c r="P226" i="14" s="1"/>
  <c r="P227" i="14" s="1"/>
  <c r="P228" i="14" s="1"/>
  <c r="P229" i="14" s="1"/>
  <c r="P230" i="14" s="1"/>
  <c r="P231" i="14" s="1"/>
  <c r="P232" i="14" s="1"/>
  <c r="P233" i="14" s="1"/>
  <c r="P234" i="14" s="1"/>
  <c r="P235" i="14" s="1"/>
  <c r="P236" i="14" s="1"/>
  <c r="P237" i="14" s="1"/>
  <c r="P238" i="14" s="1"/>
  <c r="P239" i="14" s="1"/>
  <c r="P240" i="14" s="1"/>
  <c r="P241" i="14" s="1"/>
  <c r="P242" i="14" s="1"/>
  <c r="P243" i="14" s="1"/>
  <c r="P244" i="14" s="1"/>
  <c r="P245" i="14" s="1"/>
  <c r="P246" i="14" s="1"/>
  <c r="P247" i="14" s="1"/>
  <c r="P248" i="14" s="1"/>
  <c r="P249" i="14" s="1"/>
  <c r="P250" i="14" s="1"/>
  <c r="P251" i="14" s="1"/>
  <c r="P252" i="14" s="1"/>
  <c r="P253" i="14" s="1"/>
  <c r="P254" i="14" s="1"/>
  <c r="P255" i="14" s="1"/>
  <c r="P256" i="14" s="1"/>
  <c r="P257" i="14" s="1"/>
  <c r="P258" i="14" s="1"/>
  <c r="P259" i="14" s="1"/>
  <c r="P260" i="14" s="1"/>
  <c r="P261" i="14" s="1"/>
  <c r="P262" i="14" s="1"/>
  <c r="P263" i="14" s="1"/>
  <c r="P264" i="14" s="1"/>
  <c r="P265" i="14" s="1"/>
  <c r="P266" i="14" s="1"/>
  <c r="P267" i="14" s="1"/>
  <c r="P268" i="14" s="1"/>
  <c r="P269" i="14" s="1"/>
  <c r="P270" i="14" s="1"/>
  <c r="P271" i="14" s="1"/>
  <c r="P272" i="14" s="1"/>
  <c r="P273" i="14" s="1"/>
  <c r="P274" i="14" s="1"/>
  <c r="P275" i="14" s="1"/>
  <c r="P276" i="14" s="1"/>
  <c r="P277" i="14" s="1"/>
  <c r="P278" i="14" s="1"/>
  <c r="P279" i="14" s="1"/>
  <c r="P280" i="14" s="1"/>
  <c r="P281" i="14" s="1"/>
  <c r="P282" i="14" s="1"/>
  <c r="P283" i="14" s="1"/>
  <c r="P284" i="14" s="1"/>
  <c r="P285" i="14" s="1"/>
  <c r="P286" i="14" s="1"/>
  <c r="P287" i="14" s="1"/>
  <c r="P288" i="14" s="1"/>
  <c r="P289" i="14" s="1"/>
  <c r="P290" i="14" s="1"/>
  <c r="P291" i="14" s="1"/>
  <c r="P292" i="14" s="1"/>
  <c r="P293" i="14" s="1"/>
  <c r="P294" i="14" s="1"/>
  <c r="P295" i="14" s="1"/>
  <c r="P296" i="14" s="1"/>
  <c r="P297" i="14" s="1"/>
  <c r="P298" i="14" s="1"/>
  <c r="P299" i="14" s="1"/>
  <c r="P300" i="14" s="1"/>
  <c r="P301" i="14" s="1"/>
  <c r="P302" i="14" s="1"/>
  <c r="P303" i="14" s="1"/>
  <c r="P304" i="14" s="1"/>
  <c r="P305" i="14" s="1"/>
  <c r="P306" i="14" s="1"/>
  <c r="P307" i="14" s="1"/>
  <c r="P308" i="14" s="1"/>
  <c r="P309" i="14" s="1"/>
  <c r="P310" i="14" s="1"/>
  <c r="P311" i="14" s="1"/>
  <c r="P312" i="14" s="1"/>
  <c r="P313" i="14" s="1"/>
  <c r="P314" i="14" s="1"/>
  <c r="P315" i="14" s="1"/>
  <c r="P316" i="14" s="1"/>
  <c r="P317" i="14" s="1"/>
  <c r="P318" i="14" s="1"/>
  <c r="P319" i="14" s="1"/>
  <c r="P320" i="14" s="1"/>
  <c r="P321" i="14" s="1"/>
  <c r="P322" i="14" s="1"/>
  <c r="P323" i="14" s="1"/>
  <c r="P324" i="14" s="1"/>
  <c r="P325" i="14" s="1"/>
  <c r="P326" i="14" s="1"/>
  <c r="P327" i="14" s="1"/>
  <c r="P328" i="14" s="1"/>
  <c r="P329" i="14" s="1"/>
  <c r="P330" i="14" s="1"/>
  <c r="P331" i="14" s="1"/>
  <c r="P332" i="14" s="1"/>
  <c r="P333" i="14" s="1"/>
  <c r="P334" i="14" s="1"/>
  <c r="P335" i="14" s="1"/>
  <c r="P336" i="14" s="1"/>
  <c r="P337" i="14" s="1"/>
  <c r="P338" i="14" s="1"/>
  <c r="P339" i="14" s="1"/>
  <c r="P340" i="14" s="1"/>
  <c r="P341" i="14" s="1"/>
  <c r="P342" i="14" s="1"/>
  <c r="P343" i="14" s="1"/>
  <c r="P344" i="14" s="1"/>
  <c r="P345" i="14" s="1"/>
  <c r="P346" i="14" s="1"/>
  <c r="P347" i="14" s="1"/>
  <c r="P348" i="14" s="1"/>
  <c r="P349" i="14" s="1"/>
  <c r="P350" i="14" s="1"/>
  <c r="P351" i="14" s="1"/>
  <c r="P352" i="14" s="1"/>
  <c r="P353" i="14" s="1"/>
  <c r="P354" i="14" s="1"/>
  <c r="P355" i="14" s="1"/>
  <c r="P356" i="14" s="1"/>
  <c r="P357" i="14" s="1"/>
  <c r="P358" i="14" s="1"/>
  <c r="P359" i="14" s="1"/>
  <c r="P360" i="14" s="1"/>
  <c r="P361" i="14" s="1"/>
  <c r="P362" i="14" s="1"/>
  <c r="P363" i="14" s="1"/>
  <c r="P364" i="14" s="1"/>
  <c r="P365" i="14" s="1"/>
  <c r="P366" i="14" s="1"/>
  <c r="P367" i="14" s="1"/>
  <c r="P368" i="14" s="1"/>
  <c r="P369" i="14" s="1"/>
  <c r="P370" i="14" s="1"/>
  <c r="P371" i="14" s="1"/>
  <c r="P372" i="14" s="1"/>
  <c r="P373" i="14" s="1"/>
  <c r="P374" i="14" s="1"/>
  <c r="P375" i="14" s="1"/>
  <c r="P376" i="14" s="1"/>
  <c r="P377" i="14" s="1"/>
  <c r="P378" i="14" s="1"/>
  <c r="P379" i="14" s="1"/>
  <c r="P380" i="14" s="1"/>
  <c r="P381" i="14" s="1"/>
  <c r="P382" i="14" s="1"/>
  <c r="P383" i="14" s="1"/>
  <c r="P384" i="14" s="1"/>
  <c r="P385" i="14" s="1"/>
  <c r="P386" i="14" s="1"/>
  <c r="P387" i="14" s="1"/>
  <c r="P388" i="14" s="1"/>
  <c r="P389" i="14" s="1"/>
  <c r="P390" i="14" s="1"/>
  <c r="P391" i="14" s="1"/>
  <c r="P392" i="14" s="1"/>
  <c r="P393" i="14" s="1"/>
  <c r="P394" i="14" s="1"/>
  <c r="P395" i="14" s="1"/>
  <c r="P396" i="14" s="1"/>
  <c r="P397" i="14" s="1"/>
  <c r="P398" i="14" s="1"/>
  <c r="P399" i="14" s="1"/>
  <c r="P400" i="14" s="1"/>
  <c r="P401" i="14" s="1"/>
  <c r="P402" i="14" s="1"/>
  <c r="P403" i="14" s="1"/>
  <c r="P404" i="14" s="1"/>
  <c r="P405" i="14" s="1"/>
  <c r="P406" i="14" s="1"/>
  <c r="P407" i="14" s="1"/>
  <c r="P408" i="14" s="1"/>
  <c r="P409" i="14" s="1"/>
  <c r="P410" i="14" s="1"/>
  <c r="P411" i="14" s="1"/>
  <c r="P412" i="14" s="1"/>
  <c r="P413" i="14" s="1"/>
  <c r="P414" i="14" s="1"/>
  <c r="P415" i="14" s="1"/>
  <c r="P416" i="14" s="1"/>
  <c r="P417" i="14" s="1"/>
  <c r="P418" i="14" s="1"/>
  <c r="P419" i="14" s="1"/>
  <c r="P420" i="14" s="1"/>
  <c r="P421" i="14" s="1"/>
  <c r="P422" i="14" s="1"/>
  <c r="P423" i="14" s="1"/>
  <c r="P424" i="14" s="1"/>
  <c r="P425" i="14" s="1"/>
  <c r="P426" i="14" s="1"/>
  <c r="P427" i="14" s="1"/>
  <c r="P428" i="14" s="1"/>
  <c r="P429" i="14" s="1"/>
  <c r="P430" i="14" s="1"/>
  <c r="P431" i="14" s="1"/>
  <c r="P432" i="14" s="1"/>
  <c r="P433" i="14" s="1"/>
  <c r="P434" i="14" s="1"/>
  <c r="P435" i="14" s="1"/>
  <c r="P436" i="14" s="1"/>
  <c r="P437" i="14" s="1"/>
  <c r="P438" i="14" s="1"/>
  <c r="P439" i="14" s="1"/>
  <c r="P440" i="14" s="1"/>
  <c r="P441" i="14" s="1"/>
  <c r="P442" i="14" s="1"/>
  <c r="P443" i="14" s="1"/>
  <c r="P444" i="14" s="1"/>
  <c r="P445" i="14" s="1"/>
  <c r="P446" i="14" s="1"/>
  <c r="P447" i="14" s="1"/>
  <c r="P448" i="14" s="1"/>
  <c r="P449" i="14" s="1"/>
  <c r="P450" i="14" s="1"/>
  <c r="P451" i="14" s="1"/>
  <c r="P452" i="14" s="1"/>
  <c r="P453" i="14" s="1"/>
  <c r="P454" i="14" s="1"/>
  <c r="P455" i="14" s="1"/>
  <c r="P456" i="14" s="1"/>
  <c r="P457" i="14" s="1"/>
  <c r="P458" i="14" s="1"/>
  <c r="P459" i="14" s="1"/>
  <c r="P460" i="14" s="1"/>
  <c r="P461" i="14" s="1"/>
  <c r="P462" i="14" s="1"/>
  <c r="P463" i="14" s="1"/>
  <c r="P464" i="14" s="1"/>
  <c r="P465" i="14" s="1"/>
  <c r="P466" i="14" s="1"/>
  <c r="P467" i="14" s="1"/>
  <c r="P468" i="14" s="1"/>
  <c r="P469" i="14" s="1"/>
  <c r="P470" i="14" s="1"/>
  <c r="P471" i="14" s="1"/>
  <c r="P472" i="14" s="1"/>
  <c r="P473" i="14" s="1"/>
  <c r="P474" i="14" s="1"/>
  <c r="P475" i="14" s="1"/>
  <c r="P476" i="14" s="1"/>
  <c r="P477" i="14" s="1"/>
  <c r="P478" i="14" s="1"/>
  <c r="P479" i="14" s="1"/>
  <c r="P480" i="14" s="1"/>
  <c r="P481" i="14" s="1"/>
  <c r="P482" i="14" s="1"/>
  <c r="P483" i="14" s="1"/>
  <c r="P484" i="14" s="1"/>
  <c r="P485" i="14" s="1"/>
  <c r="P486" i="14" s="1"/>
  <c r="P487" i="14" s="1"/>
  <c r="P488" i="14" s="1"/>
  <c r="P489" i="14" s="1"/>
  <c r="P490" i="14" s="1"/>
  <c r="P491" i="14" s="1"/>
  <c r="P492" i="14" s="1"/>
  <c r="P493" i="14" s="1"/>
  <c r="P494" i="14" s="1"/>
  <c r="P495" i="14" s="1"/>
  <c r="P496" i="14" s="1"/>
  <c r="P497" i="14" s="1"/>
  <c r="P498" i="14" s="1"/>
  <c r="P499" i="14" s="1"/>
  <c r="P500" i="14" s="1"/>
  <c r="P501" i="14" s="1"/>
  <c r="P502" i="14" s="1"/>
  <c r="P503" i="14" s="1"/>
  <c r="P504" i="14" s="1"/>
  <c r="P505" i="14" s="1"/>
  <c r="P506" i="14" s="1"/>
  <c r="P507" i="14" s="1"/>
  <c r="P508" i="14" s="1"/>
  <c r="P509" i="14" s="1"/>
  <c r="P510" i="14" s="1"/>
  <c r="P511" i="14" s="1"/>
  <c r="P512" i="14" s="1"/>
  <c r="P513" i="14" s="1"/>
  <c r="P514" i="14" s="1"/>
  <c r="P515" i="14" s="1"/>
  <c r="P516" i="14" s="1"/>
  <c r="P517" i="14" s="1"/>
  <c r="P518" i="14" s="1"/>
  <c r="P519" i="14" s="1"/>
  <c r="P520" i="14" s="1"/>
  <c r="P521" i="14" s="1"/>
  <c r="P522" i="14" s="1"/>
  <c r="P523" i="14" s="1"/>
  <c r="P524" i="14" s="1"/>
  <c r="P525" i="14" s="1"/>
  <c r="P526" i="14" s="1"/>
  <c r="P527" i="14" s="1"/>
  <c r="P528" i="14" s="1"/>
  <c r="P529" i="14" s="1"/>
  <c r="P530" i="14" s="1"/>
  <c r="P531" i="14" s="1"/>
  <c r="P532" i="14" s="1"/>
  <c r="P533" i="14" s="1"/>
  <c r="P534" i="14" s="1"/>
  <c r="P535" i="14" s="1"/>
  <c r="P536" i="14" s="1"/>
  <c r="P537" i="14" s="1"/>
  <c r="P538" i="14" s="1"/>
  <c r="P539" i="14" s="1"/>
  <c r="P540" i="14" s="1"/>
  <c r="P541" i="14" s="1"/>
  <c r="P542" i="14" s="1"/>
  <c r="P543" i="14" s="1"/>
  <c r="P544" i="14" s="1"/>
  <c r="P545" i="14" s="1"/>
  <c r="P546" i="14" s="1"/>
  <c r="P547" i="14" s="1"/>
  <c r="P548" i="14" s="1"/>
  <c r="P549" i="14" s="1"/>
  <c r="P550" i="14" s="1"/>
  <c r="P551" i="14" s="1"/>
  <c r="P552" i="14" s="1"/>
  <c r="P553" i="14" s="1"/>
  <c r="P554" i="14" s="1"/>
  <c r="P555" i="14" s="1"/>
  <c r="P556" i="14" s="1"/>
  <c r="P557" i="14" s="1"/>
  <c r="P558" i="14" s="1"/>
  <c r="P559" i="14" s="1"/>
  <c r="P560" i="14" s="1"/>
  <c r="P561" i="14" s="1"/>
  <c r="P562" i="14" s="1"/>
  <c r="P563" i="14" s="1"/>
  <c r="P564" i="14" s="1"/>
  <c r="P565" i="14" s="1"/>
  <c r="P566" i="14" s="1"/>
  <c r="P567" i="14" s="1"/>
  <c r="P568" i="14" s="1"/>
  <c r="P569" i="14" s="1"/>
  <c r="P570" i="14" s="1"/>
  <c r="P571" i="14" s="1"/>
  <c r="P572" i="14" s="1"/>
  <c r="P573" i="14" s="1"/>
  <c r="P574" i="14" s="1"/>
  <c r="P575" i="14" s="1"/>
  <c r="P576" i="14" s="1"/>
  <c r="P577" i="14" s="1"/>
  <c r="P578" i="14" s="1"/>
  <c r="P579" i="14" s="1"/>
  <c r="P580" i="14" s="1"/>
  <c r="P581" i="14" s="1"/>
  <c r="P582" i="14" s="1"/>
  <c r="P583" i="14" s="1"/>
  <c r="P584" i="14" s="1"/>
  <c r="P585" i="14" s="1"/>
  <c r="P586" i="14" s="1"/>
  <c r="P587" i="14" s="1"/>
  <c r="P588" i="14" s="1"/>
  <c r="P589" i="14" s="1"/>
  <c r="P590" i="14" s="1"/>
  <c r="P591" i="14" s="1"/>
  <c r="P592" i="14" s="1"/>
  <c r="P593" i="14" s="1"/>
  <c r="P594" i="14" s="1"/>
  <c r="P595" i="14" s="1"/>
  <c r="P596" i="14" s="1"/>
  <c r="P597" i="14" s="1"/>
  <c r="P598" i="14" s="1"/>
  <c r="P599" i="14" s="1"/>
  <c r="P600" i="14" s="1"/>
  <c r="P601" i="14" s="1"/>
  <c r="P602" i="14" s="1"/>
  <c r="P603" i="14" s="1"/>
  <c r="P604" i="14" s="1"/>
  <c r="P605" i="14" s="1"/>
  <c r="P606" i="14" s="1"/>
  <c r="P607" i="14" s="1"/>
  <c r="P608" i="14" s="1"/>
  <c r="P609" i="14" s="1"/>
  <c r="P610" i="14" s="1"/>
  <c r="P611" i="14" s="1"/>
  <c r="P612" i="14" s="1"/>
  <c r="P613" i="14" s="1"/>
  <c r="P614" i="14" s="1"/>
  <c r="P615" i="14" s="1"/>
  <c r="P616" i="14" s="1"/>
  <c r="P617" i="14" s="1"/>
  <c r="P618" i="14" s="1"/>
  <c r="P619" i="14" s="1"/>
  <c r="P620" i="14" s="1"/>
  <c r="P621" i="14" s="1"/>
  <c r="P622" i="14" s="1"/>
  <c r="P623" i="14" s="1"/>
  <c r="P624" i="14" s="1"/>
  <c r="P625" i="14" s="1"/>
  <c r="P626" i="14" s="1"/>
  <c r="P627" i="14" s="1"/>
  <c r="P628" i="14" s="1"/>
  <c r="P629" i="14" s="1"/>
  <c r="P630" i="14" s="1"/>
  <c r="P631" i="14" s="1"/>
  <c r="P632" i="14" s="1"/>
  <c r="P633" i="14" s="1"/>
  <c r="P634" i="14" s="1"/>
  <c r="P635" i="14" s="1"/>
  <c r="P636" i="14" s="1"/>
  <c r="P637" i="14" s="1"/>
  <c r="P638" i="14" s="1"/>
  <c r="P639" i="14" s="1"/>
  <c r="P640" i="14" s="1"/>
  <c r="P641" i="14" s="1"/>
  <c r="P642" i="14" s="1"/>
  <c r="P643" i="14" s="1"/>
  <c r="P644" i="14" s="1"/>
  <c r="P645" i="14" s="1"/>
  <c r="P646" i="14" s="1"/>
  <c r="P647" i="14" s="1"/>
  <c r="P648" i="14" s="1"/>
  <c r="P649" i="14" s="1"/>
  <c r="P650" i="14" s="1"/>
  <c r="P651" i="14" s="1"/>
  <c r="P652" i="14" s="1"/>
  <c r="P653" i="14" s="1"/>
  <c r="P654" i="14" s="1"/>
  <c r="P655" i="14" s="1"/>
  <c r="P656" i="14" s="1"/>
  <c r="P657" i="14" s="1"/>
  <c r="P658" i="14" s="1"/>
  <c r="P659" i="14" s="1"/>
  <c r="P660" i="14" s="1"/>
  <c r="P661" i="14" s="1"/>
  <c r="P662" i="14" s="1"/>
  <c r="P663" i="14" s="1"/>
  <c r="P664" i="14" s="1"/>
  <c r="P665" i="14" s="1"/>
  <c r="P666" i="14" s="1"/>
  <c r="P667" i="14" s="1"/>
  <c r="P668" i="14" s="1"/>
  <c r="P669" i="14" s="1"/>
  <c r="P670" i="14" s="1"/>
  <c r="P671" i="14" s="1"/>
  <c r="P672" i="14" s="1"/>
  <c r="P673" i="14" s="1"/>
  <c r="P674" i="14" s="1"/>
  <c r="P675" i="14" s="1"/>
  <c r="P676" i="14" s="1"/>
  <c r="P677" i="14" s="1"/>
  <c r="P678" i="14" s="1"/>
  <c r="P679" i="14" s="1"/>
  <c r="P680" i="14" s="1"/>
  <c r="P681" i="14" s="1"/>
  <c r="P682" i="14" s="1"/>
  <c r="P683" i="14" s="1"/>
  <c r="P684" i="14" s="1"/>
  <c r="P685" i="14" s="1"/>
  <c r="P686" i="14" s="1"/>
  <c r="P687" i="14" s="1"/>
  <c r="P688" i="14" s="1"/>
  <c r="P689" i="14" s="1"/>
  <c r="P690" i="14" s="1"/>
  <c r="P691" i="14" s="1"/>
  <c r="P692" i="14" s="1"/>
  <c r="P693" i="14" s="1"/>
  <c r="P694" i="14" s="1"/>
  <c r="P695" i="14" s="1"/>
  <c r="P696" i="14" s="1"/>
  <c r="P697" i="14" s="1"/>
  <c r="P698" i="14" s="1"/>
  <c r="P699" i="14" s="1"/>
  <c r="P700" i="14" s="1"/>
  <c r="P701" i="14" s="1"/>
  <c r="P702" i="14" s="1"/>
  <c r="P703" i="14" s="1"/>
  <c r="P704" i="14" s="1"/>
  <c r="P705" i="14" s="1"/>
  <c r="P706" i="14" s="1"/>
  <c r="P707" i="14" s="1"/>
  <c r="P708" i="14" s="1"/>
  <c r="P709" i="14" s="1"/>
  <c r="P710" i="14" s="1"/>
  <c r="P711" i="14" s="1"/>
  <c r="P712" i="14" s="1"/>
  <c r="P713" i="14" s="1"/>
  <c r="P714" i="14" s="1"/>
  <c r="P715" i="14" s="1"/>
  <c r="P716" i="14" s="1"/>
  <c r="P717" i="14" s="1"/>
  <c r="P718" i="14" s="1"/>
  <c r="P719" i="14" s="1"/>
  <c r="P720" i="14" s="1"/>
  <c r="P721" i="14" s="1"/>
  <c r="P722" i="14" s="1"/>
  <c r="P723" i="14" s="1"/>
  <c r="P724" i="14" s="1"/>
  <c r="P725" i="14" s="1"/>
  <c r="P726" i="14" s="1"/>
  <c r="P727" i="14" s="1"/>
  <c r="P728" i="14" s="1"/>
  <c r="P729" i="14" s="1"/>
  <c r="P730" i="14" s="1"/>
  <c r="P731" i="14" s="1"/>
  <c r="P732" i="14" s="1"/>
  <c r="P733" i="14" s="1"/>
  <c r="P734" i="14" s="1"/>
  <c r="P735" i="14" s="1"/>
  <c r="P736" i="14" s="1"/>
  <c r="P737" i="14" s="1"/>
  <c r="P738" i="14" s="1"/>
  <c r="P739" i="14" s="1"/>
  <c r="P740" i="14" s="1"/>
  <c r="P741" i="14" s="1"/>
  <c r="P742" i="14" s="1"/>
  <c r="P743" i="14" s="1"/>
  <c r="P744" i="14" s="1"/>
  <c r="P745" i="14" s="1"/>
  <c r="P746" i="14" s="1"/>
  <c r="P747" i="14" s="1"/>
  <c r="P748" i="14" s="1"/>
  <c r="P749" i="14" s="1"/>
  <c r="P750" i="14" s="1"/>
  <c r="P751" i="14" s="1"/>
  <c r="P752" i="14" s="1"/>
  <c r="P753" i="14" s="1"/>
  <c r="P754" i="14" s="1"/>
  <c r="P755" i="14" s="1"/>
  <c r="P756" i="14" s="1"/>
  <c r="P757" i="14" s="1"/>
  <c r="P758" i="14" s="1"/>
  <c r="P759" i="14" s="1"/>
  <c r="P760" i="14" s="1"/>
  <c r="P761" i="14" s="1"/>
  <c r="P762" i="14" s="1"/>
  <c r="P763" i="14" s="1"/>
  <c r="P764" i="14" s="1"/>
  <c r="P765" i="14" s="1"/>
  <c r="P766" i="14" s="1"/>
  <c r="P767" i="14" s="1"/>
  <c r="P768" i="14" s="1"/>
  <c r="P769" i="14" s="1"/>
  <c r="P770" i="14" s="1"/>
  <c r="P771" i="14" s="1"/>
  <c r="P772" i="14" s="1"/>
  <c r="P773" i="14" s="1"/>
  <c r="P774" i="14" s="1"/>
  <c r="P775" i="14" s="1"/>
  <c r="P776" i="14" s="1"/>
  <c r="P777" i="14" s="1"/>
  <c r="P778" i="14" s="1"/>
  <c r="P779" i="14" s="1"/>
  <c r="P780" i="14" s="1"/>
  <c r="P781" i="14" s="1"/>
  <c r="P782" i="14" s="1"/>
  <c r="P783" i="14" s="1"/>
  <c r="P784" i="14" s="1"/>
  <c r="P785" i="14" s="1"/>
  <c r="P786" i="14" s="1"/>
  <c r="P787" i="14" s="1"/>
  <c r="P788" i="14" s="1"/>
  <c r="P789" i="14" s="1"/>
  <c r="P790" i="14" s="1"/>
  <c r="P791" i="14" s="1"/>
  <c r="P792" i="14" s="1"/>
  <c r="P793" i="14" s="1"/>
  <c r="P794" i="14" s="1"/>
  <c r="P795" i="14" s="1"/>
  <c r="P796" i="14" s="1"/>
  <c r="P797" i="14" s="1"/>
  <c r="P798" i="14" s="1"/>
  <c r="P799" i="14" s="1"/>
  <c r="P800" i="14" s="1"/>
  <c r="P801" i="14" s="1"/>
  <c r="P802" i="14" s="1"/>
  <c r="P803" i="14" s="1"/>
  <c r="P804" i="14" s="1"/>
  <c r="P805" i="14" s="1"/>
  <c r="P806" i="14" s="1"/>
  <c r="P807" i="14" s="1"/>
  <c r="P808" i="14" s="1"/>
  <c r="P809" i="14" s="1"/>
  <c r="P810" i="14" s="1"/>
  <c r="P811" i="14" s="1"/>
  <c r="P812" i="14" s="1"/>
  <c r="P813" i="14" s="1"/>
  <c r="P814" i="14" s="1"/>
  <c r="P815" i="14" s="1"/>
  <c r="P816" i="14" s="1"/>
  <c r="P817" i="14" s="1"/>
  <c r="P818" i="14" s="1"/>
  <c r="P819" i="14" s="1"/>
  <c r="P820" i="14" s="1"/>
  <c r="P821" i="14" s="1"/>
  <c r="P822" i="14" s="1"/>
  <c r="P823" i="14" s="1"/>
  <c r="P824" i="14" s="1"/>
  <c r="P825" i="14" s="1"/>
  <c r="P826" i="14" s="1"/>
  <c r="P827" i="14" s="1"/>
  <c r="P828" i="14" s="1"/>
  <c r="P829" i="14" s="1"/>
  <c r="P830" i="14" s="1"/>
  <c r="P831" i="14" s="1"/>
  <c r="P832" i="14" s="1"/>
  <c r="P833" i="14" s="1"/>
  <c r="P834" i="14" s="1"/>
  <c r="P835" i="14" s="1"/>
  <c r="P836" i="14" s="1"/>
  <c r="P837" i="14" s="1"/>
  <c r="P838" i="14" s="1"/>
  <c r="P839" i="14" s="1"/>
  <c r="P840" i="14" s="1"/>
  <c r="P841" i="14" s="1"/>
  <c r="P842" i="14" s="1"/>
  <c r="P843" i="14" s="1"/>
  <c r="P844" i="14" s="1"/>
  <c r="P845" i="14" s="1"/>
  <c r="P846" i="14" s="1"/>
  <c r="P847" i="14" s="1"/>
  <c r="P848" i="14" s="1"/>
  <c r="P849" i="14" s="1"/>
  <c r="P850" i="14" s="1"/>
  <c r="P851" i="14" s="1"/>
  <c r="P852" i="14" s="1"/>
  <c r="P853" i="14" s="1"/>
  <c r="P854" i="14" s="1"/>
  <c r="P855" i="14" s="1"/>
  <c r="P856" i="14" s="1"/>
  <c r="P857" i="14" s="1"/>
  <c r="P858" i="14" s="1"/>
  <c r="P859" i="14" s="1"/>
  <c r="P860" i="14" s="1"/>
  <c r="P861" i="14" s="1"/>
  <c r="P862" i="14" s="1"/>
  <c r="P863" i="14" s="1"/>
  <c r="P864" i="14" s="1"/>
  <c r="P865" i="14" s="1"/>
  <c r="P866" i="14" s="1"/>
  <c r="P867" i="14" s="1"/>
  <c r="P868" i="14" s="1"/>
  <c r="P869" i="14" s="1"/>
  <c r="P870" i="14" s="1"/>
  <c r="P871" i="14" s="1"/>
  <c r="P872" i="14" s="1"/>
  <c r="P873" i="14" s="1"/>
  <c r="P874" i="14" s="1"/>
  <c r="P875" i="14" s="1"/>
  <c r="P876" i="14" s="1"/>
  <c r="P877" i="14" s="1"/>
  <c r="P878" i="14" s="1"/>
  <c r="P879" i="14" s="1"/>
  <c r="P880" i="14" s="1"/>
  <c r="P881" i="14" s="1"/>
  <c r="P882" i="14" s="1"/>
  <c r="P883" i="14" s="1"/>
  <c r="P884" i="14" s="1"/>
  <c r="P885" i="14" s="1"/>
  <c r="P886" i="14" s="1"/>
  <c r="P887" i="14" s="1"/>
  <c r="P888" i="14" s="1"/>
  <c r="P889" i="14" s="1"/>
  <c r="P890" i="14" s="1"/>
  <c r="P891" i="14" s="1"/>
  <c r="P892" i="14" s="1"/>
  <c r="P893" i="14" s="1"/>
  <c r="P894" i="14" s="1"/>
  <c r="P895" i="14" s="1"/>
  <c r="P896" i="14" s="1"/>
  <c r="P897" i="14" s="1"/>
  <c r="P898" i="14" s="1"/>
  <c r="P899" i="14" s="1"/>
  <c r="P900" i="14" s="1"/>
  <c r="P901" i="14" s="1"/>
  <c r="P902" i="14" s="1"/>
  <c r="P903" i="14" s="1"/>
  <c r="P904" i="14" s="1"/>
  <c r="P905" i="14" s="1"/>
  <c r="P906" i="14" s="1"/>
  <c r="P907" i="14" s="1"/>
  <c r="P908" i="14" s="1"/>
  <c r="P909" i="14" s="1"/>
  <c r="P910" i="14" s="1"/>
  <c r="P911" i="14" s="1"/>
  <c r="P912" i="14" s="1"/>
  <c r="P913" i="14" s="1"/>
  <c r="P914" i="14" s="1"/>
  <c r="P915" i="14" s="1"/>
  <c r="P916" i="14" s="1"/>
  <c r="P917" i="14" s="1"/>
  <c r="P918" i="14" s="1"/>
  <c r="P919" i="14" s="1"/>
  <c r="P920" i="14" s="1"/>
  <c r="P921" i="14" s="1"/>
  <c r="P922" i="14" s="1"/>
  <c r="P923" i="14" s="1"/>
  <c r="P924" i="14" s="1"/>
  <c r="P925" i="14" s="1"/>
  <c r="P926" i="14" s="1"/>
  <c r="P927" i="14" s="1"/>
  <c r="P928" i="14" s="1"/>
  <c r="P929" i="14" s="1"/>
  <c r="P930" i="14" s="1"/>
  <c r="P931" i="14" s="1"/>
  <c r="P932" i="14" s="1"/>
  <c r="P933" i="14" s="1"/>
  <c r="P934" i="14" s="1"/>
  <c r="P935" i="14" s="1"/>
  <c r="P936" i="14" s="1"/>
  <c r="P937" i="14" s="1"/>
  <c r="P938" i="14" s="1"/>
  <c r="P939" i="14" s="1"/>
  <c r="P940" i="14" s="1"/>
  <c r="P941" i="14" s="1"/>
  <c r="P942" i="14" s="1"/>
  <c r="P943" i="14" s="1"/>
  <c r="P944" i="14" s="1"/>
  <c r="P945" i="14" s="1"/>
  <c r="P946" i="14" s="1"/>
  <c r="P947" i="14" s="1"/>
  <c r="P948" i="14" s="1"/>
  <c r="P949" i="14" s="1"/>
  <c r="P950" i="14" s="1"/>
  <c r="P951" i="14" s="1"/>
  <c r="P952" i="14" s="1"/>
  <c r="P953" i="14" s="1"/>
  <c r="P954" i="14" s="1"/>
  <c r="P955" i="14" s="1"/>
  <c r="P956" i="14" s="1"/>
  <c r="P957" i="14" s="1"/>
  <c r="P958" i="14" s="1"/>
  <c r="P959" i="14" s="1"/>
  <c r="P960" i="14" s="1"/>
  <c r="P961" i="14" s="1"/>
  <c r="P962" i="14" s="1"/>
  <c r="P963" i="14" s="1"/>
  <c r="P964" i="14" s="1"/>
  <c r="P965" i="14" s="1"/>
  <c r="P966" i="14" s="1"/>
  <c r="P967" i="14" s="1"/>
  <c r="P968" i="14" s="1"/>
  <c r="P969" i="14" s="1"/>
  <c r="P970" i="14" s="1"/>
  <c r="P971" i="14" s="1"/>
  <c r="P972" i="14" s="1"/>
  <c r="P973" i="14" s="1"/>
  <c r="P974" i="14" s="1"/>
  <c r="P975" i="14" s="1"/>
  <c r="P976" i="14" s="1"/>
  <c r="P977" i="14" s="1"/>
  <c r="P978" i="14" s="1"/>
  <c r="P979" i="14" s="1"/>
  <c r="P980" i="14" s="1"/>
  <c r="P981" i="14" s="1"/>
  <c r="P982" i="14" s="1"/>
  <c r="P983" i="14" s="1"/>
  <c r="P984" i="14" s="1"/>
  <c r="P985" i="14" s="1"/>
  <c r="P986" i="14" s="1"/>
  <c r="P987" i="14" s="1"/>
  <c r="P988" i="14" s="1"/>
  <c r="P989" i="14" s="1"/>
  <c r="P990" i="14" s="1"/>
  <c r="P991" i="14" s="1"/>
  <c r="P992" i="14" s="1"/>
  <c r="P993" i="14" s="1"/>
  <c r="P994" i="14" s="1"/>
  <c r="P995" i="14" s="1"/>
  <c r="P996" i="14" s="1"/>
  <c r="P997" i="14" s="1"/>
  <c r="P998" i="14" s="1"/>
  <c r="P999" i="14" s="1"/>
  <c r="P1000" i="14" s="1"/>
  <c r="P1001" i="14" s="1"/>
  <c r="P1002" i="14" s="1"/>
  <c r="P1003" i="14" s="1"/>
  <c r="P1004" i="14" s="1"/>
  <c r="P1005" i="14" s="1"/>
  <c r="P1006" i="14" s="1"/>
  <c r="P1007" i="14" s="1"/>
  <c r="P1008" i="14" s="1"/>
  <c r="P1009" i="14" s="1"/>
  <c r="P1010" i="14" s="1"/>
  <c r="P1011" i="14" s="1"/>
  <c r="P1012" i="14" s="1"/>
  <c r="P1013" i="14" s="1"/>
  <c r="P1014" i="14" s="1"/>
  <c r="P1015" i="14" s="1"/>
  <c r="P1016" i="14" s="1"/>
  <c r="P1017" i="14" s="1"/>
  <c r="P1018" i="14" s="1"/>
  <c r="P1019" i="14" s="1"/>
  <c r="P1020" i="14" s="1"/>
  <c r="P1021" i="14" s="1"/>
  <c r="P1022" i="14" s="1"/>
  <c r="P1023" i="14" s="1"/>
  <c r="P1024" i="14" s="1"/>
  <c r="P1025" i="14" s="1"/>
  <c r="P1026" i="14" s="1"/>
  <c r="P1027" i="14" s="1"/>
  <c r="P1028" i="14" s="1"/>
  <c r="P1029" i="14" s="1"/>
  <c r="P1030" i="14" s="1"/>
  <c r="P1031" i="14" s="1"/>
  <c r="P1032" i="14" s="1"/>
  <c r="P1033" i="14" s="1"/>
  <c r="P1034" i="14" s="1"/>
  <c r="P1035" i="14" s="1"/>
  <c r="P1036" i="14" s="1"/>
  <c r="P1037" i="14" s="1"/>
  <c r="P1038" i="14" s="1"/>
  <c r="P1039" i="14" s="1"/>
  <c r="P1040" i="14" s="1"/>
  <c r="P1041" i="14" s="1"/>
  <c r="P1042" i="14" s="1"/>
  <c r="P1043" i="14" s="1"/>
  <c r="P1044" i="14" s="1"/>
  <c r="P1045" i="14" s="1"/>
  <c r="P1046" i="14" s="1"/>
  <c r="P1047" i="14" s="1"/>
  <c r="P1048" i="14" s="1"/>
  <c r="P1049" i="14" s="1"/>
  <c r="P1050" i="14" s="1"/>
  <c r="P1051" i="14" s="1"/>
  <c r="P1052" i="14" s="1"/>
  <c r="P1053" i="14" s="1"/>
  <c r="P1054" i="14" s="1"/>
  <c r="P1055" i="14" s="1"/>
  <c r="P1056" i="14" s="1"/>
  <c r="P1057" i="14" s="1"/>
  <c r="P1058" i="14" s="1"/>
  <c r="P1059" i="14" s="1"/>
  <c r="P1060" i="14" s="1"/>
  <c r="P1061" i="14" s="1"/>
  <c r="P1062" i="14" s="1"/>
  <c r="P1063" i="14" s="1"/>
  <c r="P1064" i="14" s="1"/>
  <c r="P1065" i="14" s="1"/>
  <c r="P1066" i="14" s="1"/>
  <c r="P1067" i="14" s="1"/>
  <c r="P1068" i="14" s="1"/>
  <c r="P1069" i="14" s="1"/>
  <c r="P1070" i="14" s="1"/>
  <c r="P1071" i="14" s="1"/>
  <c r="P1072" i="14" s="1"/>
  <c r="P1073" i="14" s="1"/>
  <c r="P1074" i="14" s="1"/>
  <c r="P1075" i="14" s="1"/>
  <c r="P1076" i="14" s="1"/>
  <c r="P1077" i="14" s="1"/>
  <c r="P1078" i="14" s="1"/>
  <c r="P1079" i="14" s="1"/>
  <c r="P1080" i="14" s="1"/>
  <c r="P1081" i="14" s="1"/>
  <c r="P1082" i="14" s="1"/>
  <c r="P1083" i="14" s="1"/>
  <c r="P1084" i="14" s="1"/>
  <c r="P1085" i="14" s="1"/>
  <c r="P1086" i="14" s="1"/>
  <c r="P1087" i="14" s="1"/>
  <c r="P1088" i="14" s="1"/>
  <c r="P1089" i="14" s="1"/>
  <c r="P1090" i="14" s="1"/>
  <c r="P1091" i="14" s="1"/>
  <c r="P1092" i="14" s="1"/>
  <c r="P1093" i="14" s="1"/>
  <c r="P1094" i="14" s="1"/>
  <c r="P1095" i="14" s="1"/>
  <c r="P1096" i="14" s="1"/>
  <c r="P1097" i="14" s="1"/>
  <c r="P1098" i="14" s="1"/>
  <c r="P1099" i="14" s="1"/>
  <c r="P1100" i="14" s="1"/>
  <c r="P1101" i="14" s="1"/>
  <c r="P1102" i="14" s="1"/>
  <c r="P1103" i="14" s="1"/>
  <c r="P1104" i="14" s="1"/>
  <c r="P1105" i="14" s="1"/>
  <c r="P1106" i="14" s="1"/>
  <c r="P1107" i="14" s="1"/>
  <c r="P1108" i="14" s="1"/>
  <c r="P1109" i="14" s="1"/>
  <c r="P1110" i="14" s="1"/>
  <c r="P1111" i="14" s="1"/>
  <c r="P1112" i="14" s="1"/>
  <c r="P1113" i="14" s="1"/>
  <c r="P1114" i="14" s="1"/>
  <c r="P1115" i="14" s="1"/>
  <c r="P1116" i="14" s="1"/>
  <c r="P1117" i="14" s="1"/>
  <c r="P1118" i="14" s="1"/>
  <c r="P1119" i="14" s="1"/>
  <c r="P1120" i="14" s="1"/>
  <c r="P1121" i="14" s="1"/>
  <c r="P1122" i="14" s="1"/>
  <c r="P1123" i="14" s="1"/>
  <c r="P1124" i="14" s="1"/>
  <c r="P1125" i="14" s="1"/>
  <c r="P1126" i="14" s="1"/>
  <c r="P1127" i="14" s="1"/>
  <c r="P1128" i="14" s="1"/>
  <c r="P1129" i="14" s="1"/>
  <c r="P1130" i="14" s="1"/>
  <c r="P1131" i="14" s="1"/>
  <c r="P1132" i="14" s="1"/>
  <c r="P1133" i="14" s="1"/>
  <c r="P1134" i="14" s="1"/>
  <c r="P1135" i="14" s="1"/>
  <c r="P1136" i="14" s="1"/>
  <c r="P1137" i="14" s="1"/>
  <c r="P1138" i="14" s="1"/>
  <c r="P1139" i="14" s="1"/>
  <c r="P1140" i="14" s="1"/>
  <c r="P1141" i="14" s="1"/>
  <c r="P1142" i="14" s="1"/>
  <c r="P1143" i="14" s="1"/>
  <c r="P1144" i="14" s="1"/>
  <c r="P1145" i="14" s="1"/>
  <c r="P1146" i="14" s="1"/>
  <c r="P1147" i="14" s="1"/>
  <c r="P1148" i="14" s="1"/>
  <c r="P1149" i="14" s="1"/>
  <c r="P1150" i="14" s="1"/>
  <c r="P1151" i="14" s="1"/>
  <c r="P1152" i="14" s="1"/>
  <c r="P1153" i="14" s="1"/>
  <c r="P1154" i="14" s="1"/>
  <c r="P1155" i="14" s="1"/>
  <c r="P1156" i="14" s="1"/>
  <c r="P1157" i="14" s="1"/>
  <c r="P1158" i="14" s="1"/>
  <c r="P1159" i="14" s="1"/>
  <c r="P1160" i="14" s="1"/>
  <c r="P1161" i="14" s="1"/>
  <c r="P1162" i="14" s="1"/>
  <c r="P1163" i="14" s="1"/>
  <c r="P1164" i="14" s="1"/>
  <c r="P1165" i="14" s="1"/>
  <c r="P1166" i="14" s="1"/>
  <c r="P1167" i="14" s="1"/>
  <c r="P1168" i="14" s="1"/>
  <c r="P1169" i="14" s="1"/>
  <c r="P1170" i="14" s="1"/>
  <c r="P1171" i="14" s="1"/>
  <c r="P1172" i="14" s="1"/>
  <c r="P1173" i="14" s="1"/>
  <c r="P1174" i="14" s="1"/>
  <c r="P1175" i="14" s="1"/>
  <c r="P1176" i="14" s="1"/>
  <c r="P1177" i="14" s="1"/>
  <c r="P1178" i="14" s="1"/>
  <c r="P1179" i="14" s="1"/>
  <c r="P1180" i="14" s="1"/>
  <c r="P1181" i="14" s="1"/>
  <c r="P1182" i="14" s="1"/>
  <c r="P1183" i="14" s="1"/>
  <c r="P1184" i="14" s="1"/>
  <c r="P1185" i="14" s="1"/>
  <c r="P1186" i="14" s="1"/>
  <c r="P1187" i="14" s="1"/>
  <c r="P1188" i="14" s="1"/>
  <c r="P1189" i="14" s="1"/>
  <c r="P1190" i="14" s="1"/>
  <c r="P1191" i="14" s="1"/>
  <c r="P1192" i="14" s="1"/>
  <c r="P1193" i="14" s="1"/>
  <c r="P1194" i="14" s="1"/>
  <c r="P1195" i="14" s="1"/>
  <c r="P1196" i="14" s="1"/>
  <c r="P1197" i="14" s="1"/>
  <c r="P1198" i="14" s="1"/>
  <c r="P1199" i="14" s="1"/>
  <c r="P1200" i="14" s="1"/>
  <c r="P1201" i="14" s="1"/>
  <c r="P1202" i="14" s="1"/>
  <c r="P1203" i="14" s="1"/>
  <c r="P1204" i="14" s="1"/>
  <c r="P1205" i="14" s="1"/>
  <c r="P1206" i="14" s="1"/>
  <c r="P1207" i="14" s="1"/>
  <c r="P1208" i="14" s="1"/>
  <c r="P1209" i="14" s="1"/>
  <c r="P1210" i="14" s="1"/>
  <c r="P1211" i="14" s="1"/>
  <c r="P1212" i="14" s="1"/>
  <c r="P1213" i="14" s="1"/>
  <c r="P1214" i="14" s="1"/>
  <c r="P1215" i="14" s="1"/>
  <c r="P1216" i="14" s="1"/>
  <c r="P1217" i="14" s="1"/>
  <c r="P1218" i="14" s="1"/>
  <c r="P1219" i="14" s="1"/>
  <c r="P1220" i="14" s="1"/>
  <c r="P1221" i="14" s="1"/>
  <c r="P1222" i="14" s="1"/>
  <c r="P1223" i="14" s="1"/>
  <c r="P1224" i="14" s="1"/>
  <c r="P1225" i="14" s="1"/>
  <c r="P1226" i="14" s="1"/>
  <c r="P1227" i="14" s="1"/>
  <c r="P1228" i="14" s="1"/>
  <c r="P1229" i="14" s="1"/>
  <c r="P1230" i="14" s="1"/>
  <c r="P1231" i="14" s="1"/>
  <c r="P1232" i="14" s="1"/>
  <c r="P1233" i="14" s="1"/>
  <c r="P1234" i="14" s="1"/>
  <c r="P1235" i="14" s="1"/>
  <c r="P1236" i="14" s="1"/>
  <c r="P1237" i="14" s="1"/>
  <c r="P1238" i="14" s="1"/>
  <c r="P1239" i="14" s="1"/>
  <c r="P1240" i="14" s="1"/>
  <c r="P1241" i="14" s="1"/>
  <c r="P1242" i="14" s="1"/>
  <c r="P1243" i="14" s="1"/>
  <c r="P1244" i="14" s="1"/>
  <c r="P2" i="15" s="1"/>
  <c r="O2" i="14"/>
  <c r="O3" i="14" s="1"/>
  <c r="O4" i="14" s="1"/>
  <c r="O5" i="14" s="1"/>
  <c r="O6" i="14" s="1"/>
  <c r="O7" i="14" s="1"/>
  <c r="O8" i="14" s="1"/>
  <c r="O9" i="14" s="1"/>
  <c r="O10" i="14" s="1"/>
  <c r="O11" i="14" s="1"/>
  <c r="O12" i="14" s="1"/>
  <c r="O13" i="14" s="1"/>
  <c r="O14" i="14" s="1"/>
  <c r="O15" i="14" s="1"/>
  <c r="O16" i="14" s="1"/>
  <c r="O17" i="14" s="1"/>
  <c r="O18" i="14" s="1"/>
  <c r="O19" i="14" s="1"/>
  <c r="O20" i="14" s="1"/>
  <c r="O21" i="14" s="1"/>
  <c r="O22" i="14" s="1"/>
  <c r="O23" i="14" s="1"/>
  <c r="O24" i="14" s="1"/>
  <c r="O25" i="14" s="1"/>
  <c r="O26" i="14" s="1"/>
  <c r="O27" i="14" s="1"/>
  <c r="O28" i="14" s="1"/>
  <c r="O29" i="14" s="1"/>
  <c r="O30" i="14" s="1"/>
  <c r="O31" i="14" s="1"/>
  <c r="O32" i="14" s="1"/>
  <c r="O33" i="14" s="1"/>
  <c r="O34" i="14" s="1"/>
  <c r="O35" i="14" s="1"/>
  <c r="O36" i="14" s="1"/>
  <c r="O37" i="14" s="1"/>
  <c r="O38" i="14" s="1"/>
  <c r="O39" i="14" s="1"/>
  <c r="O40" i="14" s="1"/>
  <c r="O41" i="14" s="1"/>
  <c r="O42" i="14" s="1"/>
  <c r="O43" i="14" s="1"/>
  <c r="O44" i="14" s="1"/>
  <c r="O45" i="14" s="1"/>
  <c r="O46" i="14" s="1"/>
  <c r="O47" i="14" s="1"/>
  <c r="O48" i="14" s="1"/>
  <c r="O49" i="14" s="1"/>
  <c r="O50" i="14" s="1"/>
  <c r="O51" i="14" s="1"/>
  <c r="O52" i="14" s="1"/>
  <c r="O53" i="14" s="1"/>
  <c r="O54" i="14" s="1"/>
  <c r="O55" i="14" s="1"/>
  <c r="O56" i="14" s="1"/>
  <c r="O57" i="14" s="1"/>
  <c r="O58" i="14" s="1"/>
  <c r="O59" i="14" s="1"/>
  <c r="O60" i="14" s="1"/>
  <c r="O61" i="14" s="1"/>
  <c r="O62" i="14" s="1"/>
  <c r="O63" i="14" s="1"/>
  <c r="O64" i="14" s="1"/>
  <c r="O65" i="14" s="1"/>
  <c r="O66" i="14" s="1"/>
  <c r="O67" i="14" s="1"/>
  <c r="O68" i="14" s="1"/>
  <c r="O69" i="14" s="1"/>
  <c r="O70" i="14" s="1"/>
  <c r="O71" i="14" s="1"/>
  <c r="O72" i="14" s="1"/>
  <c r="O73" i="14" s="1"/>
  <c r="O74" i="14" s="1"/>
  <c r="O75" i="14" s="1"/>
  <c r="O76" i="14" s="1"/>
  <c r="O77" i="14" s="1"/>
  <c r="O78" i="14" s="1"/>
  <c r="O79" i="14" s="1"/>
  <c r="O80" i="14" s="1"/>
  <c r="O81" i="14" s="1"/>
  <c r="O82" i="14" s="1"/>
  <c r="O83" i="14" s="1"/>
  <c r="O84" i="14" s="1"/>
  <c r="O85" i="14" s="1"/>
  <c r="O86" i="14" s="1"/>
  <c r="O87" i="14" s="1"/>
  <c r="O88" i="14" s="1"/>
  <c r="O89" i="14" s="1"/>
  <c r="O90" i="14" s="1"/>
  <c r="O91" i="14" s="1"/>
  <c r="O92" i="14" s="1"/>
  <c r="O93" i="14" s="1"/>
  <c r="O94" i="14" s="1"/>
  <c r="O95" i="14" s="1"/>
  <c r="O96" i="14" s="1"/>
  <c r="O97" i="14" s="1"/>
  <c r="O98" i="14" s="1"/>
  <c r="O99" i="14" s="1"/>
  <c r="O100" i="14" s="1"/>
  <c r="O101" i="14" s="1"/>
  <c r="O102" i="14" s="1"/>
  <c r="O103" i="14" s="1"/>
  <c r="O104" i="14" s="1"/>
  <c r="O105" i="14" s="1"/>
  <c r="O106" i="14" s="1"/>
  <c r="O107" i="14" s="1"/>
  <c r="O108" i="14" s="1"/>
  <c r="O109" i="14" s="1"/>
  <c r="O110" i="14" s="1"/>
  <c r="O111" i="14" s="1"/>
  <c r="O112" i="14" s="1"/>
  <c r="O113" i="14" s="1"/>
  <c r="O114" i="14" s="1"/>
  <c r="O115" i="14" s="1"/>
  <c r="O116" i="14" s="1"/>
  <c r="O117" i="14" s="1"/>
  <c r="O118" i="14" s="1"/>
  <c r="O119" i="14" s="1"/>
  <c r="O120" i="14" s="1"/>
  <c r="O121" i="14" s="1"/>
  <c r="O122" i="14" s="1"/>
  <c r="O123" i="14" s="1"/>
  <c r="O124" i="14" s="1"/>
  <c r="O125" i="14" s="1"/>
  <c r="O126" i="14" s="1"/>
  <c r="O127" i="14" s="1"/>
  <c r="O128" i="14" s="1"/>
  <c r="O129" i="14" s="1"/>
  <c r="O130" i="14" s="1"/>
  <c r="O131" i="14" s="1"/>
  <c r="O132" i="14" s="1"/>
  <c r="O133" i="14" s="1"/>
  <c r="O134" i="14" s="1"/>
  <c r="O135" i="14" s="1"/>
  <c r="O136" i="14" s="1"/>
  <c r="O137" i="14" s="1"/>
  <c r="O138" i="14" s="1"/>
  <c r="O139" i="14" s="1"/>
  <c r="O140" i="14" s="1"/>
  <c r="O141" i="14" s="1"/>
  <c r="O142" i="14" s="1"/>
  <c r="O143" i="14" s="1"/>
  <c r="O144" i="14" s="1"/>
  <c r="O145" i="14" s="1"/>
  <c r="O146" i="14" s="1"/>
  <c r="O147" i="14" s="1"/>
  <c r="O148" i="14" s="1"/>
  <c r="O149" i="14" s="1"/>
  <c r="O150" i="14" s="1"/>
  <c r="O151" i="14" s="1"/>
  <c r="O152" i="14" s="1"/>
  <c r="O153" i="14" s="1"/>
  <c r="O154" i="14" s="1"/>
  <c r="O155" i="14" s="1"/>
  <c r="O156" i="14" s="1"/>
  <c r="O157" i="14" s="1"/>
  <c r="O158" i="14" s="1"/>
  <c r="O159" i="14" s="1"/>
  <c r="O160" i="14" s="1"/>
  <c r="O161" i="14" s="1"/>
  <c r="O162" i="14" s="1"/>
  <c r="O163" i="14" s="1"/>
  <c r="O164" i="14" s="1"/>
  <c r="O165" i="14" s="1"/>
  <c r="O166" i="14" s="1"/>
  <c r="O167" i="14" s="1"/>
  <c r="O168" i="14" s="1"/>
  <c r="O169" i="14" s="1"/>
  <c r="O170" i="14" s="1"/>
  <c r="O171" i="14" s="1"/>
  <c r="O172" i="14" s="1"/>
  <c r="O173" i="14" s="1"/>
  <c r="O174" i="14" s="1"/>
  <c r="O175" i="14" s="1"/>
  <c r="O176" i="14" s="1"/>
  <c r="O177" i="14" s="1"/>
  <c r="O178" i="14" s="1"/>
  <c r="O179" i="14" s="1"/>
  <c r="O180" i="14" s="1"/>
  <c r="O181" i="14" s="1"/>
  <c r="O182" i="14" s="1"/>
  <c r="O183" i="14" s="1"/>
  <c r="O184" i="14" s="1"/>
  <c r="O185" i="14" s="1"/>
  <c r="O186" i="14" s="1"/>
  <c r="O187" i="14" s="1"/>
  <c r="O188" i="14" s="1"/>
  <c r="O189" i="14" s="1"/>
  <c r="O190" i="14" s="1"/>
  <c r="O191" i="14" s="1"/>
  <c r="O192" i="14" s="1"/>
  <c r="O193" i="14" s="1"/>
  <c r="O194" i="14" s="1"/>
  <c r="O195" i="14" s="1"/>
  <c r="O196" i="14" s="1"/>
  <c r="O197" i="14" s="1"/>
  <c r="O198" i="14" s="1"/>
  <c r="O199" i="14" s="1"/>
  <c r="O200" i="14" s="1"/>
  <c r="O201" i="14" s="1"/>
  <c r="O202" i="14" s="1"/>
  <c r="O203" i="14" s="1"/>
  <c r="O204" i="14" s="1"/>
  <c r="O205" i="14" s="1"/>
  <c r="O206" i="14" s="1"/>
  <c r="O207" i="14" s="1"/>
  <c r="O208" i="14" s="1"/>
  <c r="O209" i="14" s="1"/>
  <c r="O210" i="14" s="1"/>
  <c r="O211" i="14" s="1"/>
  <c r="O212" i="14" s="1"/>
  <c r="O213" i="14" s="1"/>
  <c r="O214" i="14" s="1"/>
  <c r="O215" i="14" s="1"/>
  <c r="O216" i="14" s="1"/>
  <c r="O217" i="14" s="1"/>
  <c r="O218" i="14" s="1"/>
  <c r="O219" i="14" s="1"/>
  <c r="O220" i="14" s="1"/>
  <c r="O221" i="14" s="1"/>
  <c r="O222" i="14" s="1"/>
  <c r="O223" i="14" s="1"/>
  <c r="O224" i="14" s="1"/>
  <c r="O225" i="14" s="1"/>
  <c r="O226" i="14" s="1"/>
  <c r="O227" i="14" s="1"/>
  <c r="O228" i="14" s="1"/>
  <c r="O229" i="14" s="1"/>
  <c r="O230" i="14" s="1"/>
  <c r="O231" i="14" s="1"/>
  <c r="O232" i="14" s="1"/>
  <c r="O233" i="14" s="1"/>
  <c r="O234" i="14" s="1"/>
  <c r="O235" i="14" s="1"/>
  <c r="O236" i="14" s="1"/>
  <c r="O237" i="14" s="1"/>
  <c r="O238" i="14" s="1"/>
  <c r="O239" i="14" s="1"/>
  <c r="O240" i="14" s="1"/>
  <c r="O241" i="14" s="1"/>
  <c r="O242" i="14" s="1"/>
  <c r="O243" i="14" s="1"/>
  <c r="O244" i="14" s="1"/>
  <c r="O245" i="14" s="1"/>
  <c r="O246" i="14" s="1"/>
  <c r="O247" i="14" s="1"/>
  <c r="O248" i="14" s="1"/>
  <c r="O249" i="14" s="1"/>
  <c r="O250" i="14" s="1"/>
  <c r="O251" i="14" s="1"/>
  <c r="O252" i="14" s="1"/>
  <c r="O253" i="14" s="1"/>
  <c r="O254" i="14" s="1"/>
  <c r="O255" i="14" s="1"/>
  <c r="O256" i="14" s="1"/>
  <c r="O257" i="14" s="1"/>
  <c r="O258" i="14" s="1"/>
  <c r="O259" i="14" s="1"/>
  <c r="O260" i="14" s="1"/>
  <c r="O261" i="14" s="1"/>
  <c r="O262" i="14" s="1"/>
  <c r="O263" i="14" s="1"/>
  <c r="O264" i="14" s="1"/>
  <c r="O265" i="14" s="1"/>
  <c r="O266" i="14" s="1"/>
  <c r="O267" i="14" s="1"/>
  <c r="O268" i="14" s="1"/>
  <c r="O269" i="14" s="1"/>
  <c r="O270" i="14" s="1"/>
  <c r="O271" i="14" s="1"/>
  <c r="O272" i="14" s="1"/>
  <c r="O273" i="14" s="1"/>
  <c r="O274" i="14" s="1"/>
  <c r="O275" i="14" s="1"/>
  <c r="O276" i="14" s="1"/>
  <c r="O277" i="14" s="1"/>
  <c r="O278" i="14" s="1"/>
  <c r="O279" i="14" s="1"/>
  <c r="O280" i="14" s="1"/>
  <c r="O281" i="14" s="1"/>
  <c r="O282" i="14" s="1"/>
  <c r="O283" i="14" s="1"/>
  <c r="O284" i="14" s="1"/>
  <c r="O285" i="14" s="1"/>
  <c r="O286" i="14" s="1"/>
  <c r="O287" i="14" s="1"/>
  <c r="O288" i="14" s="1"/>
  <c r="O289" i="14" s="1"/>
  <c r="O290" i="14" s="1"/>
  <c r="O291" i="14" s="1"/>
  <c r="O292" i="14" s="1"/>
  <c r="O293" i="14" s="1"/>
  <c r="O294" i="14" s="1"/>
  <c r="O295" i="14" s="1"/>
  <c r="O296" i="14" s="1"/>
  <c r="O297" i="14" s="1"/>
  <c r="O298" i="14" s="1"/>
  <c r="O299" i="14" s="1"/>
  <c r="O300" i="14" s="1"/>
  <c r="O301" i="14" s="1"/>
  <c r="O302" i="14" s="1"/>
  <c r="O303" i="14" s="1"/>
  <c r="O304" i="14" s="1"/>
  <c r="O305" i="14" s="1"/>
  <c r="O306" i="14" s="1"/>
  <c r="O307" i="14" s="1"/>
  <c r="O308" i="14" s="1"/>
  <c r="O309" i="14" s="1"/>
  <c r="O310" i="14" s="1"/>
  <c r="O311" i="14" s="1"/>
  <c r="O312" i="14" s="1"/>
  <c r="O313" i="14" s="1"/>
  <c r="O314" i="14" s="1"/>
  <c r="O315" i="14" s="1"/>
  <c r="O316" i="14" s="1"/>
  <c r="O317" i="14" s="1"/>
  <c r="O318" i="14" s="1"/>
  <c r="O319" i="14" s="1"/>
  <c r="O320" i="14" s="1"/>
  <c r="O321" i="14" s="1"/>
  <c r="O322" i="14" s="1"/>
  <c r="O323" i="14" s="1"/>
  <c r="O324" i="14" s="1"/>
  <c r="O325" i="14" s="1"/>
  <c r="O326" i="14" s="1"/>
  <c r="O327" i="14" s="1"/>
  <c r="O328" i="14" s="1"/>
  <c r="O329" i="14" s="1"/>
  <c r="O330" i="14" s="1"/>
  <c r="O331" i="14" s="1"/>
  <c r="O332" i="14" s="1"/>
  <c r="O333" i="14" s="1"/>
  <c r="O334" i="14" s="1"/>
  <c r="O335" i="14" s="1"/>
  <c r="O336" i="14" s="1"/>
  <c r="O337" i="14" s="1"/>
  <c r="O338" i="14" s="1"/>
  <c r="O339" i="14" s="1"/>
  <c r="O340" i="14" s="1"/>
  <c r="O341" i="14" s="1"/>
  <c r="O342" i="14" s="1"/>
  <c r="O343" i="14" s="1"/>
  <c r="O344" i="14" s="1"/>
  <c r="O345" i="14" s="1"/>
  <c r="O346" i="14" s="1"/>
  <c r="O347" i="14" s="1"/>
  <c r="O348" i="14" s="1"/>
  <c r="O349" i="14" s="1"/>
  <c r="O350" i="14" s="1"/>
  <c r="O351" i="14" s="1"/>
  <c r="O352" i="14" s="1"/>
  <c r="O353" i="14" s="1"/>
  <c r="O354" i="14" s="1"/>
  <c r="O355" i="14" s="1"/>
  <c r="O356" i="14" s="1"/>
  <c r="O357" i="14" s="1"/>
  <c r="O358" i="14" s="1"/>
  <c r="O359" i="14" s="1"/>
  <c r="O360" i="14" s="1"/>
  <c r="O361" i="14" s="1"/>
  <c r="O362" i="14" s="1"/>
  <c r="O363" i="14" s="1"/>
  <c r="O364" i="14" s="1"/>
  <c r="O365" i="14" s="1"/>
  <c r="O366" i="14" s="1"/>
  <c r="O367" i="14" s="1"/>
  <c r="O368" i="14" s="1"/>
  <c r="O369" i="14" s="1"/>
  <c r="O370" i="14" s="1"/>
  <c r="O371" i="14" s="1"/>
  <c r="O372" i="14" s="1"/>
  <c r="O373" i="14" s="1"/>
  <c r="O374" i="14" s="1"/>
  <c r="O375" i="14" s="1"/>
  <c r="O376" i="14" s="1"/>
  <c r="O377" i="14" s="1"/>
  <c r="O378" i="14" s="1"/>
  <c r="O379" i="14" s="1"/>
  <c r="O380" i="14" s="1"/>
  <c r="O381" i="14" s="1"/>
  <c r="O382" i="14" s="1"/>
  <c r="O383" i="14" s="1"/>
  <c r="O384" i="14" s="1"/>
  <c r="O385" i="14" s="1"/>
  <c r="O386" i="14" s="1"/>
  <c r="O387" i="14" s="1"/>
  <c r="O388" i="14" s="1"/>
  <c r="O389" i="14" s="1"/>
  <c r="O390" i="14" s="1"/>
  <c r="O391" i="14" s="1"/>
  <c r="O392" i="14" s="1"/>
  <c r="O393" i="14" s="1"/>
  <c r="O394" i="14" s="1"/>
  <c r="O395" i="14" s="1"/>
  <c r="O396" i="14" s="1"/>
  <c r="O397" i="14" s="1"/>
  <c r="O398" i="14" s="1"/>
  <c r="O399" i="14" s="1"/>
  <c r="O400" i="14" s="1"/>
  <c r="O401" i="14" s="1"/>
  <c r="O402" i="14" s="1"/>
  <c r="O403" i="14" s="1"/>
  <c r="O404" i="14" s="1"/>
  <c r="O405" i="14" s="1"/>
  <c r="O406" i="14" s="1"/>
  <c r="O407" i="14" s="1"/>
  <c r="O408" i="14" s="1"/>
  <c r="O409" i="14" s="1"/>
  <c r="O410" i="14" s="1"/>
  <c r="O411" i="14" s="1"/>
  <c r="O412" i="14" s="1"/>
  <c r="O413" i="14" s="1"/>
  <c r="O414" i="14" s="1"/>
  <c r="O415" i="14" s="1"/>
  <c r="O416" i="14" s="1"/>
  <c r="O417" i="14" s="1"/>
  <c r="O418" i="14" s="1"/>
  <c r="O419" i="14" s="1"/>
  <c r="O420" i="14" s="1"/>
  <c r="O421" i="14" s="1"/>
  <c r="O422" i="14" s="1"/>
  <c r="O423" i="14" s="1"/>
  <c r="O424" i="14" s="1"/>
  <c r="O425" i="14" s="1"/>
  <c r="O426" i="14" s="1"/>
  <c r="O427" i="14" s="1"/>
  <c r="O428" i="14" s="1"/>
  <c r="O429" i="14" s="1"/>
  <c r="O430" i="14" s="1"/>
  <c r="O431" i="14" s="1"/>
  <c r="O432" i="14" s="1"/>
  <c r="O433" i="14" s="1"/>
  <c r="O434" i="14" s="1"/>
  <c r="O435" i="14" s="1"/>
  <c r="O436" i="14" s="1"/>
  <c r="O437" i="14" s="1"/>
  <c r="O438" i="14" s="1"/>
  <c r="O439" i="14" s="1"/>
  <c r="O440" i="14" s="1"/>
  <c r="O441" i="14" s="1"/>
  <c r="O442" i="14" s="1"/>
  <c r="O443" i="14" s="1"/>
  <c r="O444" i="14" s="1"/>
  <c r="O445" i="14" s="1"/>
  <c r="O446" i="14" s="1"/>
  <c r="O447" i="14" s="1"/>
  <c r="O448" i="14" s="1"/>
  <c r="O449" i="14" s="1"/>
  <c r="O450" i="14" s="1"/>
  <c r="O451" i="14" s="1"/>
  <c r="O452" i="14" s="1"/>
  <c r="O453" i="14" s="1"/>
  <c r="O454" i="14" s="1"/>
  <c r="O455" i="14" s="1"/>
  <c r="O456" i="14" s="1"/>
  <c r="O457" i="14" s="1"/>
  <c r="O458" i="14" s="1"/>
  <c r="O459" i="14" s="1"/>
  <c r="O460" i="14" s="1"/>
  <c r="O461" i="14" s="1"/>
  <c r="O462" i="14" s="1"/>
  <c r="O463" i="14" s="1"/>
  <c r="O464" i="14" s="1"/>
  <c r="O465" i="14" s="1"/>
  <c r="O466" i="14" s="1"/>
  <c r="O467" i="14" s="1"/>
  <c r="O468" i="14" s="1"/>
  <c r="O469" i="14" s="1"/>
  <c r="O470" i="14" s="1"/>
  <c r="O471" i="14" s="1"/>
  <c r="O472" i="14" s="1"/>
  <c r="O473" i="14" s="1"/>
  <c r="O474" i="14" s="1"/>
  <c r="O475" i="14" s="1"/>
  <c r="O476" i="14" s="1"/>
  <c r="O477" i="14" s="1"/>
  <c r="O478" i="14" s="1"/>
  <c r="O479" i="14" s="1"/>
  <c r="O480" i="14" s="1"/>
  <c r="O481" i="14" s="1"/>
  <c r="O482" i="14" s="1"/>
  <c r="O483" i="14" s="1"/>
  <c r="O484" i="14" s="1"/>
  <c r="O485" i="14" s="1"/>
  <c r="O486" i="14" s="1"/>
  <c r="O487" i="14" s="1"/>
  <c r="O488" i="14" s="1"/>
  <c r="O489" i="14" s="1"/>
  <c r="O490" i="14" s="1"/>
  <c r="O491" i="14" s="1"/>
  <c r="O492" i="14" s="1"/>
  <c r="O493" i="14" s="1"/>
  <c r="O494" i="14" s="1"/>
  <c r="O495" i="14" s="1"/>
  <c r="O496" i="14" s="1"/>
  <c r="O497" i="14" s="1"/>
  <c r="O498" i="14" s="1"/>
  <c r="O499" i="14" s="1"/>
  <c r="O500" i="14" s="1"/>
  <c r="O501" i="14" s="1"/>
  <c r="O502" i="14" s="1"/>
  <c r="O503" i="14" s="1"/>
  <c r="O504" i="14" s="1"/>
  <c r="O505" i="14" s="1"/>
  <c r="O506" i="14" s="1"/>
  <c r="O507" i="14" s="1"/>
  <c r="O508" i="14" s="1"/>
  <c r="O509" i="14" s="1"/>
  <c r="O510" i="14" s="1"/>
  <c r="O511" i="14" s="1"/>
  <c r="O512" i="14" s="1"/>
  <c r="O513" i="14" s="1"/>
  <c r="O514" i="14" s="1"/>
  <c r="O515" i="14" s="1"/>
  <c r="O516" i="14" s="1"/>
  <c r="O517" i="14" s="1"/>
  <c r="O518" i="14" s="1"/>
  <c r="O519" i="14" s="1"/>
  <c r="O520" i="14" s="1"/>
  <c r="O521" i="14" s="1"/>
  <c r="O522" i="14" s="1"/>
  <c r="O523" i="14" s="1"/>
  <c r="O524" i="14" s="1"/>
  <c r="O525" i="14" s="1"/>
  <c r="O526" i="14" s="1"/>
  <c r="O527" i="14" s="1"/>
  <c r="O528" i="14" s="1"/>
  <c r="O529" i="14" s="1"/>
  <c r="O530" i="14" s="1"/>
  <c r="O531" i="14" s="1"/>
  <c r="O532" i="14" s="1"/>
  <c r="O533" i="14" s="1"/>
  <c r="O534" i="14" s="1"/>
  <c r="O535" i="14" s="1"/>
  <c r="O536" i="14" s="1"/>
  <c r="O537" i="14" s="1"/>
  <c r="O538" i="14" s="1"/>
  <c r="O539" i="14" s="1"/>
  <c r="O540" i="14" s="1"/>
  <c r="O541" i="14" s="1"/>
  <c r="O542" i="14" s="1"/>
  <c r="O543" i="14" s="1"/>
  <c r="O544" i="14" s="1"/>
  <c r="O545" i="14" s="1"/>
  <c r="O546" i="14" s="1"/>
  <c r="O547" i="14" s="1"/>
  <c r="O548" i="14" s="1"/>
  <c r="O549" i="14" s="1"/>
  <c r="O550" i="14" s="1"/>
  <c r="O551" i="14" s="1"/>
  <c r="O552" i="14" s="1"/>
  <c r="O553" i="14" s="1"/>
  <c r="O554" i="14" s="1"/>
  <c r="O555" i="14" s="1"/>
  <c r="O556" i="14" s="1"/>
  <c r="O557" i="14" s="1"/>
  <c r="O558" i="14" s="1"/>
  <c r="O559" i="14" s="1"/>
  <c r="O560" i="14" s="1"/>
  <c r="O561" i="14" s="1"/>
  <c r="O562" i="14" s="1"/>
  <c r="O563" i="14" s="1"/>
  <c r="O564" i="14" s="1"/>
  <c r="O565" i="14" s="1"/>
  <c r="O566" i="14" s="1"/>
  <c r="O567" i="14" s="1"/>
  <c r="O568" i="14" s="1"/>
  <c r="O569" i="14" s="1"/>
  <c r="O570" i="14" s="1"/>
  <c r="O571" i="14" s="1"/>
  <c r="O572" i="14" s="1"/>
  <c r="O573" i="14" s="1"/>
  <c r="O574" i="14" s="1"/>
  <c r="O575" i="14" s="1"/>
  <c r="O576" i="14" s="1"/>
  <c r="O577" i="14" s="1"/>
  <c r="O578" i="14" s="1"/>
  <c r="O579" i="14" s="1"/>
  <c r="O580" i="14" s="1"/>
  <c r="O581" i="14" s="1"/>
  <c r="O582" i="14" s="1"/>
  <c r="O583" i="14" s="1"/>
  <c r="O584" i="14" s="1"/>
  <c r="O585" i="14" s="1"/>
  <c r="O586" i="14" s="1"/>
  <c r="O587" i="14" s="1"/>
  <c r="O588" i="14" s="1"/>
  <c r="O589" i="14" s="1"/>
  <c r="O590" i="14" s="1"/>
  <c r="O591" i="14" s="1"/>
  <c r="O592" i="14" s="1"/>
  <c r="O593" i="14" s="1"/>
  <c r="O594" i="14" s="1"/>
  <c r="O595" i="14" s="1"/>
  <c r="O596" i="14" s="1"/>
  <c r="O597" i="14" s="1"/>
  <c r="O598" i="14" s="1"/>
  <c r="O599" i="14" s="1"/>
  <c r="O600" i="14" s="1"/>
  <c r="O601" i="14" s="1"/>
  <c r="O602" i="14" s="1"/>
  <c r="O603" i="14" s="1"/>
  <c r="O604" i="14" s="1"/>
  <c r="O605" i="14" s="1"/>
  <c r="O606" i="14" s="1"/>
  <c r="O607" i="14" s="1"/>
  <c r="O608" i="14" s="1"/>
  <c r="O609" i="14" s="1"/>
  <c r="O610" i="14" s="1"/>
  <c r="O611" i="14" s="1"/>
  <c r="O612" i="14" s="1"/>
  <c r="O613" i="14" s="1"/>
  <c r="O614" i="14" s="1"/>
  <c r="O615" i="14" s="1"/>
  <c r="O616" i="14" s="1"/>
  <c r="O617" i="14" s="1"/>
  <c r="O618" i="14" s="1"/>
  <c r="O619" i="14" s="1"/>
  <c r="O620" i="14" s="1"/>
  <c r="O621" i="14" s="1"/>
  <c r="O622" i="14" s="1"/>
  <c r="O623" i="14" s="1"/>
  <c r="O624" i="14" s="1"/>
  <c r="O625" i="14" s="1"/>
  <c r="O626" i="14" s="1"/>
  <c r="O627" i="14" s="1"/>
  <c r="O628" i="14" s="1"/>
  <c r="O629" i="14" s="1"/>
  <c r="O630" i="14" s="1"/>
  <c r="O631" i="14" s="1"/>
  <c r="O632" i="14" s="1"/>
  <c r="O633" i="14" s="1"/>
  <c r="O634" i="14" s="1"/>
  <c r="O635" i="14" s="1"/>
  <c r="O636" i="14" s="1"/>
  <c r="O637" i="14" s="1"/>
  <c r="O638" i="14" s="1"/>
  <c r="O639" i="14" s="1"/>
  <c r="O640" i="14" s="1"/>
  <c r="O641" i="14" s="1"/>
  <c r="O642" i="14" s="1"/>
  <c r="O643" i="14" s="1"/>
  <c r="O644" i="14" s="1"/>
  <c r="O645" i="14" s="1"/>
  <c r="O646" i="14" s="1"/>
  <c r="O647" i="14" s="1"/>
  <c r="O648" i="14" s="1"/>
  <c r="O649" i="14" s="1"/>
  <c r="O650" i="14" s="1"/>
  <c r="O651" i="14" s="1"/>
  <c r="O652" i="14" s="1"/>
  <c r="O653" i="14" s="1"/>
  <c r="O654" i="14" s="1"/>
  <c r="O655" i="14" s="1"/>
  <c r="O656" i="14" s="1"/>
  <c r="O657" i="14" s="1"/>
  <c r="O658" i="14" s="1"/>
  <c r="O659" i="14" s="1"/>
  <c r="O660" i="14" s="1"/>
  <c r="O661" i="14" s="1"/>
  <c r="O662" i="14" s="1"/>
  <c r="O663" i="14" s="1"/>
  <c r="O664" i="14" s="1"/>
  <c r="O665" i="14" s="1"/>
  <c r="O666" i="14" s="1"/>
  <c r="O667" i="14" s="1"/>
  <c r="O668" i="14" s="1"/>
  <c r="O669" i="14" s="1"/>
  <c r="O670" i="14" s="1"/>
  <c r="O671" i="14" s="1"/>
  <c r="O672" i="14" s="1"/>
  <c r="O673" i="14" s="1"/>
  <c r="O674" i="14" s="1"/>
  <c r="O675" i="14" s="1"/>
  <c r="O676" i="14" s="1"/>
  <c r="O677" i="14" s="1"/>
  <c r="O678" i="14" s="1"/>
  <c r="O679" i="14" s="1"/>
  <c r="O680" i="14" s="1"/>
  <c r="O681" i="14" s="1"/>
  <c r="O682" i="14" s="1"/>
  <c r="O683" i="14" s="1"/>
  <c r="O684" i="14" s="1"/>
  <c r="O685" i="14" s="1"/>
  <c r="O686" i="14" s="1"/>
  <c r="O687" i="14" s="1"/>
  <c r="O688" i="14" s="1"/>
  <c r="O689" i="14" s="1"/>
  <c r="O690" i="14" s="1"/>
  <c r="O691" i="14" s="1"/>
  <c r="O692" i="14" s="1"/>
  <c r="O693" i="14" s="1"/>
  <c r="O694" i="14" s="1"/>
  <c r="O695" i="14" s="1"/>
  <c r="O696" i="14" s="1"/>
  <c r="O697" i="14" s="1"/>
  <c r="O698" i="14" s="1"/>
  <c r="O699" i="14" s="1"/>
  <c r="O700" i="14" s="1"/>
  <c r="O701" i="14" s="1"/>
  <c r="O702" i="14" s="1"/>
  <c r="O703" i="14" s="1"/>
  <c r="O704" i="14" s="1"/>
  <c r="O705" i="14" s="1"/>
  <c r="O706" i="14" s="1"/>
  <c r="O707" i="14" s="1"/>
  <c r="O708" i="14" s="1"/>
  <c r="O709" i="14" s="1"/>
  <c r="O710" i="14" s="1"/>
  <c r="O711" i="14" s="1"/>
  <c r="O712" i="14" s="1"/>
  <c r="O713" i="14" s="1"/>
  <c r="O714" i="14" s="1"/>
  <c r="O715" i="14" s="1"/>
  <c r="O716" i="14" s="1"/>
  <c r="O717" i="14" s="1"/>
  <c r="O718" i="14" s="1"/>
  <c r="O719" i="14" s="1"/>
  <c r="O720" i="14" s="1"/>
  <c r="O721" i="14" s="1"/>
  <c r="O722" i="14" s="1"/>
  <c r="O723" i="14" s="1"/>
  <c r="O724" i="14" s="1"/>
  <c r="O725" i="14" s="1"/>
  <c r="O726" i="14" s="1"/>
  <c r="O727" i="14" s="1"/>
  <c r="O728" i="14" s="1"/>
  <c r="O729" i="14" s="1"/>
  <c r="O730" i="14" s="1"/>
  <c r="O731" i="14" s="1"/>
  <c r="O732" i="14" s="1"/>
  <c r="O733" i="14" s="1"/>
  <c r="O734" i="14" s="1"/>
  <c r="O735" i="14" s="1"/>
  <c r="O736" i="14" s="1"/>
  <c r="O737" i="14" s="1"/>
  <c r="O738" i="14" s="1"/>
  <c r="O739" i="14" s="1"/>
  <c r="O740" i="14" s="1"/>
  <c r="O741" i="14" s="1"/>
  <c r="O742" i="14" s="1"/>
  <c r="O743" i="14" s="1"/>
  <c r="O744" i="14" s="1"/>
  <c r="O745" i="14" s="1"/>
  <c r="O746" i="14" s="1"/>
  <c r="O747" i="14" s="1"/>
  <c r="O748" i="14" s="1"/>
  <c r="O749" i="14" s="1"/>
  <c r="O750" i="14" s="1"/>
  <c r="O751" i="14" s="1"/>
  <c r="O752" i="14" s="1"/>
  <c r="O753" i="14" s="1"/>
  <c r="O754" i="14" s="1"/>
  <c r="O755" i="14" s="1"/>
  <c r="O756" i="14" s="1"/>
  <c r="O757" i="14" s="1"/>
  <c r="O758" i="14" s="1"/>
  <c r="O759" i="14" s="1"/>
  <c r="O760" i="14" s="1"/>
  <c r="O761" i="14" s="1"/>
  <c r="O762" i="14" s="1"/>
  <c r="O763" i="14" s="1"/>
  <c r="O764" i="14" s="1"/>
  <c r="O765" i="14" s="1"/>
  <c r="O766" i="14" s="1"/>
  <c r="O767" i="14" s="1"/>
  <c r="O768" i="14" s="1"/>
  <c r="O769" i="14" s="1"/>
  <c r="O770" i="14" s="1"/>
  <c r="O771" i="14" s="1"/>
  <c r="O772" i="14" s="1"/>
  <c r="O773" i="14" s="1"/>
  <c r="O774" i="14" s="1"/>
  <c r="O775" i="14" s="1"/>
  <c r="O776" i="14" s="1"/>
  <c r="O777" i="14" s="1"/>
  <c r="O778" i="14" s="1"/>
  <c r="O779" i="14" s="1"/>
  <c r="O780" i="14" s="1"/>
  <c r="O781" i="14" s="1"/>
  <c r="O782" i="14" s="1"/>
  <c r="O783" i="14" s="1"/>
  <c r="O784" i="14" s="1"/>
  <c r="O785" i="14" s="1"/>
  <c r="O786" i="14" s="1"/>
  <c r="O787" i="14" s="1"/>
  <c r="O788" i="14" s="1"/>
  <c r="O789" i="14" s="1"/>
  <c r="O790" i="14" s="1"/>
  <c r="O791" i="14" s="1"/>
  <c r="O792" i="14" s="1"/>
  <c r="O793" i="14" s="1"/>
  <c r="O794" i="14" s="1"/>
  <c r="O795" i="14" s="1"/>
  <c r="O796" i="14" s="1"/>
  <c r="O797" i="14" s="1"/>
  <c r="O798" i="14" s="1"/>
  <c r="O799" i="14" s="1"/>
  <c r="O800" i="14" s="1"/>
  <c r="O801" i="14" s="1"/>
  <c r="O802" i="14" s="1"/>
  <c r="O803" i="14" s="1"/>
  <c r="O804" i="14" s="1"/>
  <c r="O805" i="14" s="1"/>
  <c r="O806" i="14" s="1"/>
  <c r="O807" i="14" s="1"/>
  <c r="O808" i="14" s="1"/>
  <c r="O809" i="14" s="1"/>
  <c r="O810" i="14" s="1"/>
  <c r="O811" i="14" s="1"/>
  <c r="O812" i="14" s="1"/>
  <c r="O813" i="14" s="1"/>
  <c r="O814" i="14" s="1"/>
  <c r="O815" i="14" s="1"/>
  <c r="O816" i="14" s="1"/>
  <c r="O817" i="14" s="1"/>
  <c r="O818" i="14" s="1"/>
  <c r="O819" i="14" s="1"/>
  <c r="O820" i="14" s="1"/>
  <c r="O821" i="14" s="1"/>
  <c r="O822" i="14" s="1"/>
  <c r="O823" i="14" s="1"/>
  <c r="O824" i="14" s="1"/>
  <c r="O825" i="14" s="1"/>
  <c r="O826" i="14" s="1"/>
  <c r="O827" i="14" s="1"/>
  <c r="O828" i="14" s="1"/>
  <c r="O829" i="14" s="1"/>
  <c r="O830" i="14" s="1"/>
  <c r="O831" i="14" s="1"/>
  <c r="O832" i="14" s="1"/>
  <c r="O833" i="14" s="1"/>
  <c r="O834" i="14" s="1"/>
  <c r="O835" i="14" s="1"/>
  <c r="O836" i="14" s="1"/>
  <c r="O837" i="14" s="1"/>
  <c r="O838" i="14" s="1"/>
  <c r="O839" i="14" s="1"/>
  <c r="O840" i="14" s="1"/>
  <c r="O841" i="14" s="1"/>
  <c r="O842" i="14" s="1"/>
  <c r="O843" i="14" s="1"/>
  <c r="O844" i="14" s="1"/>
  <c r="O845" i="14" s="1"/>
  <c r="O846" i="14" s="1"/>
  <c r="O847" i="14" s="1"/>
  <c r="O848" i="14" s="1"/>
  <c r="O849" i="14" s="1"/>
  <c r="O850" i="14" s="1"/>
  <c r="O851" i="14" s="1"/>
  <c r="O852" i="14" s="1"/>
  <c r="O853" i="14" s="1"/>
  <c r="O854" i="14" s="1"/>
  <c r="O855" i="14" s="1"/>
  <c r="O856" i="14" s="1"/>
  <c r="O857" i="14" s="1"/>
  <c r="O858" i="14" s="1"/>
  <c r="O859" i="14" s="1"/>
  <c r="O860" i="14" s="1"/>
  <c r="O861" i="14" s="1"/>
  <c r="O862" i="14" s="1"/>
  <c r="O863" i="14" s="1"/>
  <c r="O864" i="14" s="1"/>
  <c r="O865" i="14" s="1"/>
  <c r="O866" i="14" s="1"/>
  <c r="O867" i="14" s="1"/>
  <c r="O868" i="14" s="1"/>
  <c r="O869" i="14" s="1"/>
  <c r="O870" i="14" s="1"/>
  <c r="O871" i="14" s="1"/>
  <c r="O872" i="14" s="1"/>
  <c r="O873" i="14" s="1"/>
  <c r="O874" i="14" s="1"/>
  <c r="O875" i="14" s="1"/>
  <c r="O876" i="14" s="1"/>
  <c r="O877" i="14" s="1"/>
  <c r="O878" i="14" s="1"/>
  <c r="O879" i="14" s="1"/>
  <c r="O880" i="14" s="1"/>
  <c r="O881" i="14" s="1"/>
  <c r="O882" i="14" s="1"/>
  <c r="O883" i="14" s="1"/>
  <c r="O884" i="14" s="1"/>
  <c r="O885" i="14" s="1"/>
  <c r="O886" i="14" s="1"/>
  <c r="O887" i="14" s="1"/>
  <c r="O888" i="14" s="1"/>
  <c r="O889" i="14" s="1"/>
  <c r="O890" i="14" s="1"/>
  <c r="O891" i="14" s="1"/>
  <c r="O892" i="14" s="1"/>
  <c r="O893" i="14" s="1"/>
  <c r="O894" i="14" s="1"/>
  <c r="O895" i="14" s="1"/>
  <c r="O896" i="14" s="1"/>
  <c r="O897" i="14" s="1"/>
  <c r="O898" i="14" s="1"/>
  <c r="O899" i="14" s="1"/>
  <c r="O900" i="14" s="1"/>
  <c r="O901" i="14" s="1"/>
  <c r="O902" i="14" s="1"/>
  <c r="O903" i="14" s="1"/>
  <c r="O904" i="14" s="1"/>
  <c r="O905" i="14" s="1"/>
  <c r="O906" i="14" s="1"/>
  <c r="O907" i="14" s="1"/>
  <c r="O908" i="14" s="1"/>
  <c r="O909" i="14" s="1"/>
  <c r="O910" i="14" s="1"/>
  <c r="O911" i="14" s="1"/>
  <c r="O912" i="14" s="1"/>
  <c r="O913" i="14" s="1"/>
  <c r="O914" i="14" s="1"/>
  <c r="O915" i="14" s="1"/>
  <c r="O916" i="14" s="1"/>
  <c r="O917" i="14" s="1"/>
  <c r="O918" i="14" s="1"/>
  <c r="O919" i="14" s="1"/>
  <c r="O920" i="14" s="1"/>
  <c r="O921" i="14" s="1"/>
  <c r="O922" i="14" s="1"/>
  <c r="O923" i="14" s="1"/>
  <c r="O924" i="14" s="1"/>
  <c r="O925" i="14" s="1"/>
  <c r="O926" i="14" s="1"/>
  <c r="O927" i="14" s="1"/>
  <c r="O928" i="14" s="1"/>
  <c r="O929" i="14" s="1"/>
  <c r="O930" i="14" s="1"/>
  <c r="O931" i="14" s="1"/>
  <c r="O932" i="14" s="1"/>
  <c r="O933" i="14" s="1"/>
  <c r="O934" i="14" s="1"/>
  <c r="O935" i="14" s="1"/>
  <c r="O936" i="14" s="1"/>
  <c r="O937" i="14" s="1"/>
  <c r="O938" i="14" s="1"/>
  <c r="O939" i="14" s="1"/>
  <c r="O940" i="14" s="1"/>
  <c r="O941" i="14" s="1"/>
  <c r="O942" i="14" s="1"/>
  <c r="O943" i="14" s="1"/>
  <c r="O944" i="14" s="1"/>
  <c r="O945" i="14" s="1"/>
  <c r="O946" i="14" s="1"/>
  <c r="O947" i="14" s="1"/>
  <c r="O948" i="14" s="1"/>
  <c r="O949" i="14" s="1"/>
  <c r="O950" i="14" s="1"/>
  <c r="O951" i="14" s="1"/>
  <c r="O952" i="14" s="1"/>
  <c r="O953" i="14" s="1"/>
  <c r="O954" i="14" s="1"/>
  <c r="O955" i="14" s="1"/>
  <c r="O956" i="14" s="1"/>
  <c r="O957" i="14" s="1"/>
  <c r="O958" i="14" s="1"/>
  <c r="O959" i="14" s="1"/>
  <c r="O960" i="14" s="1"/>
  <c r="O961" i="14" s="1"/>
  <c r="O962" i="14" s="1"/>
  <c r="O963" i="14" s="1"/>
  <c r="O964" i="14" s="1"/>
  <c r="O965" i="14" s="1"/>
  <c r="O966" i="14" s="1"/>
  <c r="O967" i="14" s="1"/>
  <c r="O968" i="14" s="1"/>
  <c r="O969" i="14" s="1"/>
  <c r="O970" i="14" s="1"/>
  <c r="O971" i="14" s="1"/>
  <c r="O972" i="14" s="1"/>
  <c r="O973" i="14" s="1"/>
  <c r="O974" i="14" s="1"/>
  <c r="O975" i="14" s="1"/>
  <c r="O976" i="14" s="1"/>
  <c r="O977" i="14" s="1"/>
  <c r="O978" i="14" s="1"/>
  <c r="O979" i="14" s="1"/>
  <c r="O980" i="14" s="1"/>
  <c r="O981" i="14" s="1"/>
  <c r="O982" i="14" s="1"/>
  <c r="O983" i="14" s="1"/>
  <c r="O984" i="14" s="1"/>
  <c r="O985" i="14" s="1"/>
  <c r="O986" i="14" s="1"/>
  <c r="O987" i="14" s="1"/>
  <c r="O988" i="14" s="1"/>
  <c r="O989" i="14" s="1"/>
  <c r="O990" i="14" s="1"/>
  <c r="O991" i="14" s="1"/>
  <c r="O992" i="14" s="1"/>
  <c r="O993" i="14" s="1"/>
  <c r="O994" i="14" s="1"/>
  <c r="O995" i="14" s="1"/>
  <c r="O996" i="14" s="1"/>
  <c r="O997" i="14" s="1"/>
  <c r="O998" i="14" s="1"/>
  <c r="O999" i="14" s="1"/>
  <c r="O1000" i="14" s="1"/>
  <c r="O1001" i="14" s="1"/>
  <c r="O1002" i="14" s="1"/>
  <c r="O1003" i="14" s="1"/>
  <c r="O1004" i="14" s="1"/>
  <c r="O1005" i="14" s="1"/>
  <c r="O1006" i="14" s="1"/>
  <c r="O1007" i="14" s="1"/>
  <c r="O1008" i="14" s="1"/>
  <c r="O1009" i="14" s="1"/>
  <c r="O1010" i="14" s="1"/>
  <c r="O1011" i="14" s="1"/>
  <c r="O1012" i="14" s="1"/>
  <c r="O1013" i="14" s="1"/>
  <c r="O1014" i="14" s="1"/>
  <c r="O1015" i="14" s="1"/>
  <c r="O1016" i="14" s="1"/>
  <c r="O1017" i="14" s="1"/>
  <c r="O1018" i="14" s="1"/>
  <c r="O1019" i="14" s="1"/>
  <c r="O1020" i="14" s="1"/>
  <c r="O1021" i="14" s="1"/>
  <c r="O1022" i="14" s="1"/>
  <c r="O1023" i="14" s="1"/>
  <c r="O1024" i="14" s="1"/>
  <c r="O1025" i="14" s="1"/>
  <c r="O1026" i="14" s="1"/>
  <c r="O1027" i="14" s="1"/>
  <c r="O1028" i="14" s="1"/>
  <c r="O1029" i="14" s="1"/>
  <c r="O1030" i="14" s="1"/>
  <c r="O1031" i="14" s="1"/>
  <c r="O1032" i="14" s="1"/>
  <c r="O1033" i="14" s="1"/>
  <c r="O1034" i="14" s="1"/>
  <c r="O1035" i="14" s="1"/>
  <c r="O1036" i="14" s="1"/>
  <c r="O1037" i="14" s="1"/>
  <c r="O1038" i="14" s="1"/>
  <c r="O1039" i="14" s="1"/>
  <c r="O1040" i="14" s="1"/>
  <c r="O1041" i="14" s="1"/>
  <c r="O1042" i="14" s="1"/>
  <c r="O1043" i="14" s="1"/>
  <c r="O1044" i="14" s="1"/>
  <c r="O1045" i="14" s="1"/>
  <c r="O1046" i="14" s="1"/>
  <c r="O1047" i="14" s="1"/>
  <c r="O1048" i="14" s="1"/>
  <c r="O1049" i="14" s="1"/>
  <c r="O1050" i="14" s="1"/>
  <c r="O1051" i="14" s="1"/>
  <c r="O1052" i="14" s="1"/>
  <c r="O1053" i="14" s="1"/>
  <c r="O1054" i="14" s="1"/>
  <c r="O1055" i="14" s="1"/>
  <c r="O1056" i="14" s="1"/>
  <c r="O1057" i="14" s="1"/>
  <c r="O1058" i="14" s="1"/>
  <c r="O1059" i="14" s="1"/>
  <c r="O1060" i="14" s="1"/>
  <c r="O1061" i="14" s="1"/>
  <c r="O1062" i="14" s="1"/>
  <c r="O1063" i="14" s="1"/>
  <c r="O1064" i="14" s="1"/>
  <c r="O1065" i="14" s="1"/>
  <c r="O1066" i="14" s="1"/>
  <c r="O1067" i="14" s="1"/>
  <c r="O1068" i="14" s="1"/>
  <c r="O1069" i="14" s="1"/>
  <c r="O1070" i="14" s="1"/>
  <c r="O1071" i="14" s="1"/>
  <c r="O1072" i="14" s="1"/>
  <c r="O1073" i="14" s="1"/>
  <c r="O1074" i="14" s="1"/>
  <c r="O1075" i="14" s="1"/>
  <c r="O1076" i="14" s="1"/>
  <c r="O1077" i="14" s="1"/>
  <c r="O1078" i="14" s="1"/>
  <c r="O1079" i="14" s="1"/>
  <c r="O1080" i="14" s="1"/>
  <c r="O1081" i="14" s="1"/>
  <c r="O1082" i="14" s="1"/>
  <c r="O1083" i="14" s="1"/>
  <c r="O1084" i="14" s="1"/>
  <c r="O1085" i="14" s="1"/>
  <c r="O1086" i="14" s="1"/>
  <c r="O1087" i="14" s="1"/>
  <c r="O1088" i="14" s="1"/>
  <c r="O1089" i="14" s="1"/>
  <c r="O1090" i="14" s="1"/>
  <c r="O1091" i="14" s="1"/>
  <c r="O1092" i="14" s="1"/>
  <c r="O1093" i="14" s="1"/>
  <c r="O1094" i="14" s="1"/>
  <c r="O1095" i="14" s="1"/>
  <c r="O1096" i="14" s="1"/>
  <c r="O1097" i="14" s="1"/>
  <c r="O1098" i="14" s="1"/>
  <c r="O1099" i="14" s="1"/>
  <c r="O1100" i="14" s="1"/>
  <c r="O1101" i="14" s="1"/>
  <c r="O1102" i="14" s="1"/>
  <c r="O1103" i="14" s="1"/>
  <c r="O1104" i="14" s="1"/>
  <c r="O1105" i="14" s="1"/>
  <c r="O1106" i="14" s="1"/>
  <c r="O1107" i="14" s="1"/>
  <c r="O1108" i="14" s="1"/>
  <c r="O1109" i="14" s="1"/>
  <c r="O1110" i="14" s="1"/>
  <c r="O1111" i="14" s="1"/>
  <c r="O1112" i="14" s="1"/>
  <c r="O1113" i="14" s="1"/>
  <c r="O1114" i="14" s="1"/>
  <c r="O1115" i="14" s="1"/>
  <c r="O1116" i="14" s="1"/>
  <c r="O1117" i="14" s="1"/>
  <c r="O1118" i="14" s="1"/>
  <c r="O1119" i="14" s="1"/>
  <c r="O1120" i="14" s="1"/>
  <c r="O1121" i="14" s="1"/>
  <c r="O1122" i="14" s="1"/>
  <c r="O1123" i="14" s="1"/>
  <c r="O1124" i="14" s="1"/>
  <c r="O1125" i="14" s="1"/>
  <c r="O1126" i="14" s="1"/>
  <c r="O1127" i="14" s="1"/>
  <c r="O1128" i="14" s="1"/>
  <c r="O1129" i="14" s="1"/>
  <c r="O1130" i="14" s="1"/>
  <c r="O1131" i="14" s="1"/>
  <c r="O1132" i="14" s="1"/>
  <c r="O1133" i="14" s="1"/>
  <c r="O1134" i="14" s="1"/>
  <c r="O1135" i="14" s="1"/>
  <c r="O1136" i="14" s="1"/>
  <c r="O1137" i="14" s="1"/>
  <c r="O1138" i="14" s="1"/>
  <c r="O1139" i="14" s="1"/>
  <c r="O1140" i="14" s="1"/>
  <c r="O1141" i="14" s="1"/>
  <c r="O1142" i="14" s="1"/>
  <c r="O1143" i="14" s="1"/>
  <c r="O1144" i="14" s="1"/>
  <c r="O1145" i="14" s="1"/>
  <c r="O1146" i="14" s="1"/>
  <c r="O1147" i="14" s="1"/>
  <c r="O1148" i="14" s="1"/>
  <c r="O1149" i="14" s="1"/>
  <c r="O1150" i="14" s="1"/>
  <c r="O1151" i="14" s="1"/>
  <c r="O1152" i="14" s="1"/>
  <c r="O1153" i="14" s="1"/>
  <c r="O1154" i="14" s="1"/>
  <c r="O1155" i="14" s="1"/>
  <c r="O1156" i="14" s="1"/>
  <c r="O1157" i="14" s="1"/>
  <c r="O1158" i="14" s="1"/>
  <c r="O1159" i="14" s="1"/>
  <c r="O1160" i="14" s="1"/>
  <c r="O1161" i="14" s="1"/>
  <c r="O1162" i="14" s="1"/>
  <c r="O1163" i="14" s="1"/>
  <c r="O1164" i="14" s="1"/>
  <c r="O1165" i="14" s="1"/>
  <c r="O1166" i="14" s="1"/>
  <c r="O1167" i="14" s="1"/>
  <c r="O1168" i="14" s="1"/>
  <c r="O1169" i="14" s="1"/>
  <c r="O1170" i="14" s="1"/>
  <c r="O1171" i="14" s="1"/>
  <c r="O1172" i="14" s="1"/>
  <c r="O1173" i="14" s="1"/>
  <c r="O1174" i="14" s="1"/>
  <c r="O1175" i="14" s="1"/>
  <c r="O1176" i="14" s="1"/>
  <c r="O1177" i="14" s="1"/>
  <c r="O1178" i="14" s="1"/>
  <c r="O1179" i="14" s="1"/>
  <c r="O1180" i="14" s="1"/>
  <c r="O1181" i="14" s="1"/>
  <c r="O1182" i="14" s="1"/>
  <c r="O1183" i="14" s="1"/>
  <c r="O1184" i="14" s="1"/>
  <c r="O1185" i="14" s="1"/>
  <c r="O1186" i="14" s="1"/>
  <c r="O1187" i="14" s="1"/>
  <c r="O1188" i="14" s="1"/>
  <c r="O1189" i="14" s="1"/>
  <c r="O1190" i="14" s="1"/>
  <c r="O1191" i="14" s="1"/>
  <c r="O1192" i="14" s="1"/>
  <c r="O1193" i="14" s="1"/>
  <c r="O1194" i="14" s="1"/>
  <c r="O1195" i="14" s="1"/>
  <c r="O1196" i="14" s="1"/>
  <c r="O1197" i="14" s="1"/>
  <c r="O1198" i="14" s="1"/>
  <c r="O1199" i="14" s="1"/>
  <c r="O1200" i="14" s="1"/>
  <c r="O1201" i="14" s="1"/>
  <c r="O1202" i="14" s="1"/>
  <c r="O1203" i="14" s="1"/>
  <c r="O1204" i="14" s="1"/>
  <c r="O1205" i="14" s="1"/>
  <c r="O1206" i="14" s="1"/>
  <c r="O1207" i="14" s="1"/>
  <c r="O1208" i="14" s="1"/>
  <c r="O1209" i="14" s="1"/>
  <c r="O1210" i="14" s="1"/>
  <c r="O1211" i="14" s="1"/>
  <c r="O1212" i="14" s="1"/>
  <c r="O1213" i="14" s="1"/>
  <c r="O1214" i="14" s="1"/>
  <c r="O1215" i="14" s="1"/>
  <c r="O1216" i="14" s="1"/>
  <c r="O1217" i="14" s="1"/>
  <c r="O1218" i="14" s="1"/>
  <c r="O1219" i="14" s="1"/>
  <c r="O1220" i="14" s="1"/>
  <c r="O1221" i="14" s="1"/>
  <c r="O1222" i="14" s="1"/>
  <c r="O1223" i="14" s="1"/>
  <c r="O1224" i="14" s="1"/>
  <c r="O1225" i="14" s="1"/>
  <c r="O1226" i="14" s="1"/>
  <c r="O1227" i="14" s="1"/>
  <c r="O1228" i="14" s="1"/>
  <c r="O1229" i="14" s="1"/>
  <c r="O1230" i="14" s="1"/>
  <c r="O1231" i="14" s="1"/>
  <c r="O1232" i="14" s="1"/>
  <c r="O1233" i="14" s="1"/>
  <c r="O1234" i="14" s="1"/>
  <c r="O1235" i="14" s="1"/>
  <c r="O1236" i="14" s="1"/>
  <c r="O1237" i="14" s="1"/>
  <c r="O1238" i="14" s="1"/>
  <c r="O1239" i="14" s="1"/>
  <c r="O1240" i="14" s="1"/>
  <c r="O1241" i="14" s="1"/>
  <c r="O1242" i="14" s="1"/>
  <c r="O1243" i="14" s="1"/>
  <c r="O1244" i="14" s="1"/>
  <c r="N2" i="14"/>
  <c r="N3" i="14" s="1"/>
  <c r="N4" i="14" s="1"/>
  <c r="N5" i="14" s="1"/>
  <c r="N6" i="14" s="1"/>
  <c r="N7" i="14" s="1"/>
  <c r="N8" i="14" s="1"/>
  <c r="N9" i="14" s="1"/>
  <c r="N10" i="14" s="1"/>
  <c r="N11" i="14" s="1"/>
  <c r="N12" i="14" s="1"/>
  <c r="N13" i="14" s="1"/>
  <c r="N14" i="14" s="1"/>
  <c r="N15" i="14" s="1"/>
  <c r="N16" i="14" s="1"/>
  <c r="N17" i="14" s="1"/>
  <c r="N18" i="14" s="1"/>
  <c r="N19" i="14" s="1"/>
  <c r="N20" i="14" s="1"/>
  <c r="N21" i="14" s="1"/>
  <c r="N22" i="14" s="1"/>
  <c r="N23" i="14" s="1"/>
  <c r="N24" i="14" s="1"/>
  <c r="N25" i="14" s="1"/>
  <c r="N26" i="14" s="1"/>
  <c r="N27" i="14" s="1"/>
  <c r="N28" i="14" s="1"/>
  <c r="N29" i="14" s="1"/>
  <c r="N30" i="14" s="1"/>
  <c r="N31" i="14" s="1"/>
  <c r="N32" i="14" s="1"/>
  <c r="N33" i="14" s="1"/>
  <c r="N34" i="14" s="1"/>
  <c r="N35" i="14" s="1"/>
  <c r="N36" i="14" s="1"/>
  <c r="N37" i="14" s="1"/>
  <c r="N38" i="14" s="1"/>
  <c r="N39" i="14" s="1"/>
  <c r="N40" i="14" s="1"/>
  <c r="N41" i="14" s="1"/>
  <c r="N42" i="14" s="1"/>
  <c r="N43" i="14" s="1"/>
  <c r="N44" i="14" s="1"/>
  <c r="N45" i="14" s="1"/>
  <c r="N46" i="14" s="1"/>
  <c r="N47" i="14" s="1"/>
  <c r="N48" i="14" s="1"/>
  <c r="N49" i="14" s="1"/>
  <c r="N50" i="14" s="1"/>
  <c r="N51" i="14" s="1"/>
  <c r="N52" i="14" s="1"/>
  <c r="N53" i="14" s="1"/>
  <c r="N54" i="14" s="1"/>
  <c r="N55" i="14" s="1"/>
  <c r="N56" i="14" s="1"/>
  <c r="N57" i="14" s="1"/>
  <c r="N58" i="14" s="1"/>
  <c r="N59" i="14" s="1"/>
  <c r="N60" i="14" s="1"/>
  <c r="N61" i="14" s="1"/>
  <c r="N62" i="14" s="1"/>
  <c r="N63" i="14" s="1"/>
  <c r="N64" i="14" s="1"/>
  <c r="N65" i="14" s="1"/>
  <c r="N66" i="14" s="1"/>
  <c r="N67" i="14" s="1"/>
  <c r="N68" i="14" s="1"/>
  <c r="N69" i="14" s="1"/>
  <c r="N70" i="14" s="1"/>
  <c r="N71" i="14" s="1"/>
  <c r="N72" i="14" s="1"/>
  <c r="N73" i="14" s="1"/>
  <c r="N74" i="14" s="1"/>
  <c r="N75" i="14" s="1"/>
  <c r="N76" i="14" s="1"/>
  <c r="N77" i="14" s="1"/>
  <c r="N78" i="14" s="1"/>
  <c r="N79" i="14" s="1"/>
  <c r="N80" i="14" s="1"/>
  <c r="N81" i="14" s="1"/>
  <c r="N82" i="14" s="1"/>
  <c r="N83" i="14" s="1"/>
  <c r="N84" i="14" s="1"/>
  <c r="N85" i="14" s="1"/>
  <c r="N86" i="14" s="1"/>
  <c r="N87" i="14" s="1"/>
  <c r="N88" i="14" s="1"/>
  <c r="N89" i="14" s="1"/>
  <c r="N90" i="14" s="1"/>
  <c r="N91" i="14" s="1"/>
  <c r="N92" i="14" s="1"/>
  <c r="N93" i="14" s="1"/>
  <c r="N94" i="14" s="1"/>
  <c r="N95" i="14" s="1"/>
  <c r="N96" i="14" s="1"/>
  <c r="N97" i="14" s="1"/>
  <c r="N98" i="14" s="1"/>
  <c r="N99" i="14" s="1"/>
  <c r="N100" i="14" s="1"/>
  <c r="N101" i="14" s="1"/>
  <c r="N102" i="14" s="1"/>
  <c r="N103" i="14" s="1"/>
  <c r="N104" i="14" s="1"/>
  <c r="N105" i="14" s="1"/>
  <c r="N106" i="14" s="1"/>
  <c r="N107" i="14" s="1"/>
  <c r="N108" i="14" s="1"/>
  <c r="N109" i="14" s="1"/>
  <c r="N110" i="14" s="1"/>
  <c r="N111" i="14" s="1"/>
  <c r="N112" i="14" s="1"/>
  <c r="N113" i="14" s="1"/>
  <c r="N114" i="14" s="1"/>
  <c r="N115" i="14" s="1"/>
  <c r="N116" i="14" s="1"/>
  <c r="N117" i="14" s="1"/>
  <c r="N118" i="14" s="1"/>
  <c r="N119" i="14" s="1"/>
  <c r="N120" i="14" s="1"/>
  <c r="N121" i="14" s="1"/>
  <c r="N122" i="14" s="1"/>
  <c r="N123" i="14" s="1"/>
  <c r="N124" i="14" s="1"/>
  <c r="N125" i="14" s="1"/>
  <c r="N126" i="14" s="1"/>
  <c r="N127" i="14" s="1"/>
  <c r="N128" i="14" s="1"/>
  <c r="N129" i="14" s="1"/>
  <c r="N130" i="14" s="1"/>
  <c r="N131" i="14" s="1"/>
  <c r="N132" i="14" s="1"/>
  <c r="N133" i="14" s="1"/>
  <c r="N134" i="14" s="1"/>
  <c r="N135" i="14" s="1"/>
  <c r="N136" i="14" s="1"/>
  <c r="N137" i="14" s="1"/>
  <c r="N138" i="14" s="1"/>
  <c r="N139" i="14" s="1"/>
  <c r="N140" i="14" s="1"/>
  <c r="N141" i="14" s="1"/>
  <c r="N142" i="14" s="1"/>
  <c r="N143" i="14" s="1"/>
  <c r="N144" i="14" s="1"/>
  <c r="N145" i="14" s="1"/>
  <c r="N146" i="14" s="1"/>
  <c r="N147" i="14" s="1"/>
  <c r="N148" i="14" s="1"/>
  <c r="N149" i="14" s="1"/>
  <c r="N150" i="14" s="1"/>
  <c r="N151" i="14" s="1"/>
  <c r="N152" i="14" s="1"/>
  <c r="N153" i="14" s="1"/>
  <c r="N154" i="14" s="1"/>
  <c r="N155" i="14" s="1"/>
  <c r="N156" i="14" s="1"/>
  <c r="N157" i="14" s="1"/>
  <c r="N158" i="14" s="1"/>
  <c r="N159" i="14" s="1"/>
  <c r="N160" i="14" s="1"/>
  <c r="N161" i="14" s="1"/>
  <c r="N162" i="14" s="1"/>
  <c r="N163" i="14" s="1"/>
  <c r="N164" i="14" s="1"/>
  <c r="N165" i="14" s="1"/>
  <c r="N166" i="14" s="1"/>
  <c r="N167" i="14" s="1"/>
  <c r="N168" i="14" s="1"/>
  <c r="N169" i="14" s="1"/>
  <c r="N170" i="14" s="1"/>
  <c r="N171" i="14" s="1"/>
  <c r="N172" i="14" s="1"/>
  <c r="N173" i="14" s="1"/>
  <c r="N174" i="14" s="1"/>
  <c r="N175" i="14" s="1"/>
  <c r="N176" i="14" s="1"/>
  <c r="N177" i="14" s="1"/>
  <c r="N178" i="14" s="1"/>
  <c r="N179" i="14" s="1"/>
  <c r="N180" i="14" s="1"/>
  <c r="N181" i="14" s="1"/>
  <c r="N182" i="14" s="1"/>
  <c r="N183" i="14" s="1"/>
  <c r="N184" i="14" s="1"/>
  <c r="N185" i="14" s="1"/>
  <c r="N186" i="14" s="1"/>
  <c r="N187" i="14" s="1"/>
  <c r="N188" i="14" s="1"/>
  <c r="N189" i="14" s="1"/>
  <c r="N190" i="14" s="1"/>
  <c r="N191" i="14" s="1"/>
  <c r="N192" i="14" s="1"/>
  <c r="N193" i="14" s="1"/>
  <c r="N194" i="14" s="1"/>
  <c r="N195" i="14" s="1"/>
  <c r="N196" i="14" s="1"/>
  <c r="N197" i="14" s="1"/>
  <c r="N198" i="14" s="1"/>
  <c r="N199" i="14" s="1"/>
  <c r="N200" i="14" s="1"/>
  <c r="N201" i="14" s="1"/>
  <c r="N202" i="14" s="1"/>
  <c r="N203" i="14" s="1"/>
  <c r="N204" i="14" s="1"/>
  <c r="N205" i="14" s="1"/>
  <c r="N206" i="14" s="1"/>
  <c r="N207" i="14" s="1"/>
  <c r="N208" i="14" s="1"/>
  <c r="N209" i="14" s="1"/>
  <c r="N210" i="14" s="1"/>
  <c r="N211" i="14" s="1"/>
  <c r="N212" i="14" s="1"/>
  <c r="N213" i="14" s="1"/>
  <c r="N214" i="14" s="1"/>
  <c r="N215" i="14" s="1"/>
  <c r="N216" i="14" s="1"/>
  <c r="N217" i="14" s="1"/>
  <c r="N218" i="14" s="1"/>
  <c r="N219" i="14" s="1"/>
  <c r="N220" i="14" s="1"/>
  <c r="N221" i="14" s="1"/>
  <c r="N222" i="14" s="1"/>
  <c r="N223" i="14" s="1"/>
  <c r="N224" i="14" s="1"/>
  <c r="N225" i="14" s="1"/>
  <c r="N226" i="14" s="1"/>
  <c r="N227" i="14" s="1"/>
  <c r="N228" i="14" s="1"/>
  <c r="N229" i="14" s="1"/>
  <c r="N230" i="14" s="1"/>
  <c r="N231" i="14" s="1"/>
  <c r="N232" i="14" s="1"/>
  <c r="N233" i="14" s="1"/>
  <c r="N234" i="14" s="1"/>
  <c r="N235" i="14" s="1"/>
  <c r="N236" i="14" s="1"/>
  <c r="N237" i="14" s="1"/>
  <c r="N238" i="14" s="1"/>
  <c r="N239" i="14" s="1"/>
  <c r="N240" i="14" s="1"/>
  <c r="N241" i="14" s="1"/>
  <c r="N242" i="14" s="1"/>
  <c r="N243" i="14" s="1"/>
  <c r="N244" i="14" s="1"/>
  <c r="N245" i="14" s="1"/>
  <c r="N246" i="14" s="1"/>
  <c r="N247" i="14" s="1"/>
  <c r="N248" i="14" s="1"/>
  <c r="N249" i="14" s="1"/>
  <c r="N250" i="14" s="1"/>
  <c r="N251" i="14" s="1"/>
  <c r="N252" i="14" s="1"/>
  <c r="N253" i="14" s="1"/>
  <c r="N254" i="14" s="1"/>
  <c r="N255" i="14" s="1"/>
  <c r="N256" i="14" s="1"/>
  <c r="N257" i="14" s="1"/>
  <c r="N258" i="14" s="1"/>
  <c r="N259" i="14" s="1"/>
  <c r="N260" i="14" s="1"/>
  <c r="N261" i="14" s="1"/>
  <c r="N262" i="14" s="1"/>
  <c r="N263" i="14" s="1"/>
  <c r="N264" i="14" s="1"/>
  <c r="N265" i="14" s="1"/>
  <c r="N266" i="14" s="1"/>
  <c r="N267" i="14" s="1"/>
  <c r="N268" i="14" s="1"/>
  <c r="N269" i="14" s="1"/>
  <c r="N270" i="14" s="1"/>
  <c r="N271" i="14" s="1"/>
  <c r="N272" i="14" s="1"/>
  <c r="N273" i="14" s="1"/>
  <c r="N274" i="14" s="1"/>
  <c r="N275" i="14" s="1"/>
  <c r="N276" i="14" s="1"/>
  <c r="N277" i="14" s="1"/>
  <c r="N278" i="14" s="1"/>
  <c r="N279" i="14" s="1"/>
  <c r="N280" i="14" s="1"/>
  <c r="N281" i="14" s="1"/>
  <c r="N282" i="14" s="1"/>
  <c r="N283" i="14" s="1"/>
  <c r="N284" i="14" s="1"/>
  <c r="N285" i="14" s="1"/>
  <c r="N286" i="14" s="1"/>
  <c r="N287" i="14" s="1"/>
  <c r="N288" i="14" s="1"/>
  <c r="N289" i="14" s="1"/>
  <c r="N290" i="14" s="1"/>
  <c r="N291" i="14" s="1"/>
  <c r="N292" i="14" s="1"/>
  <c r="N293" i="14" s="1"/>
  <c r="N294" i="14" s="1"/>
  <c r="N295" i="14" s="1"/>
  <c r="N296" i="14" s="1"/>
  <c r="N297" i="14" s="1"/>
  <c r="N298" i="14" s="1"/>
  <c r="N299" i="14" s="1"/>
  <c r="N300" i="14" s="1"/>
  <c r="N301" i="14" s="1"/>
  <c r="N302" i="14" s="1"/>
  <c r="N303" i="14" s="1"/>
  <c r="N304" i="14" s="1"/>
  <c r="N305" i="14" s="1"/>
  <c r="N306" i="14" s="1"/>
  <c r="N307" i="14" s="1"/>
  <c r="N308" i="14" s="1"/>
  <c r="N309" i="14" s="1"/>
  <c r="N310" i="14" s="1"/>
  <c r="N311" i="14" s="1"/>
  <c r="N312" i="14" s="1"/>
  <c r="N313" i="14" s="1"/>
  <c r="N314" i="14" s="1"/>
  <c r="N315" i="14" s="1"/>
  <c r="N316" i="14" s="1"/>
  <c r="N317" i="14" s="1"/>
  <c r="N318" i="14" s="1"/>
  <c r="N319" i="14" s="1"/>
  <c r="N320" i="14" s="1"/>
  <c r="N321" i="14" s="1"/>
  <c r="N322" i="14" s="1"/>
  <c r="N323" i="14" s="1"/>
  <c r="N324" i="14" s="1"/>
  <c r="N325" i="14" s="1"/>
  <c r="N326" i="14" s="1"/>
  <c r="N327" i="14" s="1"/>
  <c r="N328" i="14" s="1"/>
  <c r="N329" i="14" s="1"/>
  <c r="N330" i="14" s="1"/>
  <c r="N331" i="14" s="1"/>
  <c r="N332" i="14" s="1"/>
  <c r="N333" i="14" s="1"/>
  <c r="N334" i="14" s="1"/>
  <c r="N335" i="14" s="1"/>
  <c r="N336" i="14" s="1"/>
  <c r="N337" i="14" s="1"/>
  <c r="N338" i="14" s="1"/>
  <c r="N339" i="14" s="1"/>
  <c r="N340" i="14" s="1"/>
  <c r="N341" i="14" s="1"/>
  <c r="N342" i="14" s="1"/>
  <c r="N343" i="14" s="1"/>
  <c r="N344" i="14" s="1"/>
  <c r="N345" i="14" s="1"/>
  <c r="N346" i="14" s="1"/>
  <c r="N347" i="14" s="1"/>
  <c r="N348" i="14" s="1"/>
  <c r="N349" i="14" s="1"/>
  <c r="N350" i="14" s="1"/>
  <c r="N351" i="14" s="1"/>
  <c r="N352" i="14" s="1"/>
  <c r="N353" i="14" s="1"/>
  <c r="N354" i="14" s="1"/>
  <c r="N355" i="14" s="1"/>
  <c r="N356" i="14" s="1"/>
  <c r="N357" i="14" s="1"/>
  <c r="N358" i="14" s="1"/>
  <c r="N359" i="14" s="1"/>
  <c r="N360" i="14" s="1"/>
  <c r="N361" i="14" s="1"/>
  <c r="N362" i="14" s="1"/>
  <c r="N363" i="14" s="1"/>
  <c r="N364" i="14" s="1"/>
  <c r="N365" i="14" s="1"/>
  <c r="N366" i="14" s="1"/>
  <c r="N367" i="14" s="1"/>
  <c r="N368" i="14" s="1"/>
  <c r="N369" i="14" s="1"/>
  <c r="N370" i="14" s="1"/>
  <c r="N371" i="14" s="1"/>
  <c r="N372" i="14" s="1"/>
  <c r="N373" i="14" s="1"/>
  <c r="N374" i="14" s="1"/>
  <c r="N375" i="14" s="1"/>
  <c r="N376" i="14" s="1"/>
  <c r="N377" i="14" s="1"/>
  <c r="N378" i="14" s="1"/>
  <c r="N379" i="14" s="1"/>
  <c r="N380" i="14" s="1"/>
  <c r="N381" i="14" s="1"/>
  <c r="N382" i="14" s="1"/>
  <c r="N383" i="14" s="1"/>
  <c r="N384" i="14" s="1"/>
  <c r="N385" i="14" s="1"/>
  <c r="N386" i="14" s="1"/>
  <c r="N387" i="14" s="1"/>
  <c r="N388" i="14" s="1"/>
  <c r="N389" i="14" s="1"/>
  <c r="N390" i="14" s="1"/>
  <c r="N391" i="14" s="1"/>
  <c r="N392" i="14" s="1"/>
  <c r="N393" i="14" s="1"/>
  <c r="N394" i="14" s="1"/>
  <c r="N395" i="14" s="1"/>
  <c r="N396" i="14" s="1"/>
  <c r="N397" i="14" s="1"/>
  <c r="N398" i="14" s="1"/>
  <c r="N399" i="14" s="1"/>
  <c r="N400" i="14" s="1"/>
  <c r="N401" i="14" s="1"/>
  <c r="N402" i="14" s="1"/>
  <c r="N403" i="14" s="1"/>
  <c r="N404" i="14" s="1"/>
  <c r="N405" i="14" s="1"/>
  <c r="N406" i="14" s="1"/>
  <c r="N407" i="14" s="1"/>
  <c r="N408" i="14" s="1"/>
  <c r="N409" i="14" s="1"/>
  <c r="N410" i="14" s="1"/>
  <c r="N411" i="14" s="1"/>
  <c r="N412" i="14" s="1"/>
  <c r="N413" i="14" s="1"/>
  <c r="N414" i="14" s="1"/>
  <c r="N415" i="14" s="1"/>
  <c r="N416" i="14" s="1"/>
  <c r="N417" i="14" s="1"/>
  <c r="N418" i="14" s="1"/>
  <c r="N419" i="14" s="1"/>
  <c r="N420" i="14" s="1"/>
  <c r="N421" i="14" s="1"/>
  <c r="N422" i="14" s="1"/>
  <c r="N423" i="14" s="1"/>
  <c r="N424" i="14" s="1"/>
  <c r="N425" i="14" s="1"/>
  <c r="N426" i="14" s="1"/>
  <c r="N427" i="14" s="1"/>
  <c r="N428" i="14" s="1"/>
  <c r="N429" i="14" s="1"/>
  <c r="N430" i="14" s="1"/>
  <c r="N431" i="14" s="1"/>
  <c r="N432" i="14" s="1"/>
  <c r="N433" i="14" s="1"/>
  <c r="N434" i="14" s="1"/>
  <c r="N435" i="14" s="1"/>
  <c r="N436" i="14" s="1"/>
  <c r="N437" i="14" s="1"/>
  <c r="N438" i="14" s="1"/>
  <c r="N439" i="14" s="1"/>
  <c r="N440" i="14" s="1"/>
  <c r="N441" i="14" s="1"/>
  <c r="N442" i="14" s="1"/>
  <c r="N443" i="14" s="1"/>
  <c r="N444" i="14" s="1"/>
  <c r="N445" i="14" s="1"/>
  <c r="N446" i="14" s="1"/>
  <c r="N447" i="14" s="1"/>
  <c r="N448" i="14" s="1"/>
  <c r="N449" i="14" s="1"/>
  <c r="N450" i="14" s="1"/>
  <c r="N451" i="14" s="1"/>
  <c r="N452" i="14" s="1"/>
  <c r="N453" i="14" s="1"/>
  <c r="N454" i="14" s="1"/>
  <c r="N455" i="14" s="1"/>
  <c r="N456" i="14" s="1"/>
  <c r="N457" i="14" s="1"/>
  <c r="N458" i="14" s="1"/>
  <c r="N459" i="14" s="1"/>
  <c r="N460" i="14" s="1"/>
  <c r="N461" i="14" s="1"/>
  <c r="N462" i="14" s="1"/>
  <c r="N463" i="14" s="1"/>
  <c r="N464" i="14" s="1"/>
  <c r="N465" i="14" s="1"/>
  <c r="N466" i="14" s="1"/>
  <c r="N467" i="14" s="1"/>
  <c r="N468" i="14" s="1"/>
  <c r="N469" i="14" s="1"/>
  <c r="N470" i="14" s="1"/>
  <c r="N471" i="14" s="1"/>
  <c r="N472" i="14" s="1"/>
  <c r="N473" i="14" s="1"/>
  <c r="N474" i="14" s="1"/>
  <c r="N475" i="14" s="1"/>
  <c r="N476" i="14" s="1"/>
  <c r="N477" i="14" s="1"/>
  <c r="N478" i="14" s="1"/>
  <c r="N479" i="14" s="1"/>
  <c r="N480" i="14" s="1"/>
  <c r="N481" i="14" s="1"/>
  <c r="N482" i="14" s="1"/>
  <c r="N483" i="14" s="1"/>
  <c r="N484" i="14" s="1"/>
  <c r="N485" i="14" s="1"/>
  <c r="N486" i="14" s="1"/>
  <c r="N487" i="14" s="1"/>
  <c r="N488" i="14" s="1"/>
  <c r="N489" i="14" s="1"/>
  <c r="N490" i="14" s="1"/>
  <c r="N491" i="14" s="1"/>
  <c r="N492" i="14" s="1"/>
  <c r="N493" i="14" s="1"/>
  <c r="N494" i="14" s="1"/>
  <c r="N495" i="14" s="1"/>
  <c r="N496" i="14" s="1"/>
  <c r="N497" i="14" s="1"/>
  <c r="N498" i="14" s="1"/>
  <c r="N499" i="14" s="1"/>
  <c r="N500" i="14" s="1"/>
  <c r="N501" i="14" s="1"/>
  <c r="N502" i="14" s="1"/>
  <c r="N503" i="14" s="1"/>
  <c r="N504" i="14" s="1"/>
  <c r="N505" i="14" s="1"/>
  <c r="N506" i="14" s="1"/>
  <c r="N507" i="14" s="1"/>
  <c r="N508" i="14" s="1"/>
  <c r="N509" i="14" s="1"/>
  <c r="N510" i="14" s="1"/>
  <c r="N511" i="14" s="1"/>
  <c r="N512" i="14" s="1"/>
  <c r="N513" i="14" s="1"/>
  <c r="N514" i="14" s="1"/>
  <c r="N515" i="14" s="1"/>
  <c r="N516" i="14" s="1"/>
  <c r="N517" i="14" s="1"/>
  <c r="N518" i="14" s="1"/>
  <c r="N519" i="14" s="1"/>
  <c r="N520" i="14" s="1"/>
  <c r="N521" i="14" s="1"/>
  <c r="N522" i="14" s="1"/>
  <c r="N523" i="14" s="1"/>
  <c r="N524" i="14" s="1"/>
  <c r="N525" i="14" s="1"/>
  <c r="N526" i="14" s="1"/>
  <c r="N527" i="14" s="1"/>
  <c r="N528" i="14" s="1"/>
  <c r="N529" i="14" s="1"/>
  <c r="N530" i="14" s="1"/>
  <c r="N531" i="14" s="1"/>
  <c r="N532" i="14" s="1"/>
  <c r="N533" i="14" s="1"/>
  <c r="N534" i="14" s="1"/>
  <c r="N535" i="14" s="1"/>
  <c r="N536" i="14" s="1"/>
  <c r="N537" i="14" s="1"/>
  <c r="N538" i="14" s="1"/>
  <c r="N539" i="14" s="1"/>
  <c r="N540" i="14" s="1"/>
  <c r="N541" i="14" s="1"/>
  <c r="N542" i="14" s="1"/>
  <c r="N543" i="14" s="1"/>
  <c r="N544" i="14" s="1"/>
  <c r="N545" i="14" s="1"/>
  <c r="N546" i="14" s="1"/>
  <c r="N547" i="14" s="1"/>
  <c r="N548" i="14" s="1"/>
  <c r="N549" i="14" s="1"/>
  <c r="N550" i="14" s="1"/>
  <c r="N551" i="14" s="1"/>
  <c r="N552" i="14" s="1"/>
  <c r="N553" i="14" s="1"/>
  <c r="N554" i="14" s="1"/>
  <c r="N555" i="14" s="1"/>
  <c r="N556" i="14" s="1"/>
  <c r="N557" i="14" s="1"/>
  <c r="N558" i="14" s="1"/>
  <c r="N559" i="14" s="1"/>
  <c r="N560" i="14" s="1"/>
  <c r="N561" i="14" s="1"/>
  <c r="N562" i="14" s="1"/>
  <c r="N563" i="14" s="1"/>
  <c r="N564" i="14" s="1"/>
  <c r="N565" i="14" s="1"/>
  <c r="N566" i="14" s="1"/>
  <c r="N567" i="14" s="1"/>
  <c r="N568" i="14" s="1"/>
  <c r="N569" i="14" s="1"/>
  <c r="N570" i="14" s="1"/>
  <c r="N571" i="14" s="1"/>
  <c r="N572" i="14" s="1"/>
  <c r="N573" i="14" s="1"/>
  <c r="N574" i="14" s="1"/>
  <c r="N575" i="14" s="1"/>
  <c r="N576" i="14" s="1"/>
  <c r="N577" i="14" s="1"/>
  <c r="N578" i="14" s="1"/>
  <c r="N579" i="14" s="1"/>
  <c r="N580" i="14" s="1"/>
  <c r="N581" i="14" s="1"/>
  <c r="N582" i="14" s="1"/>
  <c r="N583" i="14" s="1"/>
  <c r="N584" i="14" s="1"/>
  <c r="N585" i="14" s="1"/>
  <c r="N586" i="14" s="1"/>
  <c r="N587" i="14" s="1"/>
  <c r="N588" i="14" s="1"/>
  <c r="N589" i="14" s="1"/>
  <c r="N590" i="14" s="1"/>
  <c r="N591" i="14" s="1"/>
  <c r="N592" i="14" s="1"/>
  <c r="N593" i="14" s="1"/>
  <c r="N594" i="14" s="1"/>
  <c r="N595" i="14" s="1"/>
  <c r="N596" i="14" s="1"/>
  <c r="N597" i="14" s="1"/>
  <c r="N598" i="14" s="1"/>
  <c r="N599" i="14" s="1"/>
  <c r="N600" i="14" s="1"/>
  <c r="N601" i="14" s="1"/>
  <c r="N602" i="14" s="1"/>
  <c r="N603" i="14" s="1"/>
  <c r="N604" i="14" s="1"/>
  <c r="N605" i="14" s="1"/>
  <c r="N606" i="14" s="1"/>
  <c r="N607" i="14" s="1"/>
  <c r="N608" i="14" s="1"/>
  <c r="N609" i="14" s="1"/>
  <c r="N610" i="14" s="1"/>
  <c r="N611" i="14" s="1"/>
  <c r="N612" i="14" s="1"/>
  <c r="N613" i="14" s="1"/>
  <c r="N614" i="14" s="1"/>
  <c r="N615" i="14" s="1"/>
  <c r="N616" i="14" s="1"/>
  <c r="N617" i="14" s="1"/>
  <c r="N618" i="14" s="1"/>
  <c r="N619" i="14" s="1"/>
  <c r="N620" i="14" s="1"/>
  <c r="N621" i="14" s="1"/>
  <c r="N622" i="14" s="1"/>
  <c r="N623" i="14" s="1"/>
  <c r="N624" i="14" s="1"/>
  <c r="N625" i="14" s="1"/>
  <c r="N626" i="14" s="1"/>
  <c r="N627" i="14" s="1"/>
  <c r="N628" i="14" s="1"/>
  <c r="N629" i="14" s="1"/>
  <c r="N630" i="14" s="1"/>
  <c r="N631" i="14" s="1"/>
  <c r="N632" i="14" s="1"/>
  <c r="N633" i="14" s="1"/>
  <c r="N634" i="14" s="1"/>
  <c r="N635" i="14" s="1"/>
  <c r="N636" i="14" s="1"/>
  <c r="N637" i="14" s="1"/>
  <c r="N638" i="14" s="1"/>
  <c r="N639" i="14" s="1"/>
  <c r="N640" i="14" s="1"/>
  <c r="N641" i="14" s="1"/>
  <c r="N642" i="14" s="1"/>
  <c r="N643" i="14" s="1"/>
  <c r="N644" i="14" s="1"/>
  <c r="N645" i="14" s="1"/>
  <c r="N646" i="14" s="1"/>
  <c r="N647" i="14" s="1"/>
  <c r="N648" i="14" s="1"/>
  <c r="N649" i="14" s="1"/>
  <c r="N650" i="14" s="1"/>
  <c r="N651" i="14" s="1"/>
  <c r="N652" i="14" s="1"/>
  <c r="N653" i="14" s="1"/>
  <c r="N654" i="14" s="1"/>
  <c r="N655" i="14" s="1"/>
  <c r="N656" i="14" s="1"/>
  <c r="N657" i="14" s="1"/>
  <c r="N658" i="14" s="1"/>
  <c r="N659" i="14" s="1"/>
  <c r="N660" i="14" s="1"/>
  <c r="N661" i="14" s="1"/>
  <c r="N662" i="14" s="1"/>
  <c r="N663" i="14" s="1"/>
  <c r="N664" i="14" s="1"/>
  <c r="N665" i="14" s="1"/>
  <c r="N666" i="14" s="1"/>
  <c r="N667" i="14" s="1"/>
  <c r="N668" i="14" s="1"/>
  <c r="N669" i="14" s="1"/>
  <c r="N670" i="14" s="1"/>
  <c r="N671" i="14" s="1"/>
  <c r="N672" i="14" s="1"/>
  <c r="N673" i="14" s="1"/>
  <c r="N674" i="14" s="1"/>
  <c r="N675" i="14" s="1"/>
  <c r="N676" i="14" s="1"/>
  <c r="N677" i="14" s="1"/>
  <c r="N678" i="14" s="1"/>
  <c r="N679" i="14" s="1"/>
  <c r="N680" i="14" s="1"/>
  <c r="N681" i="14" s="1"/>
  <c r="N682" i="14" s="1"/>
  <c r="N683" i="14" s="1"/>
  <c r="N684" i="14" s="1"/>
  <c r="N685" i="14" s="1"/>
  <c r="N686" i="14" s="1"/>
  <c r="N687" i="14" s="1"/>
  <c r="N688" i="14" s="1"/>
  <c r="N689" i="14" s="1"/>
  <c r="N690" i="14" s="1"/>
  <c r="N691" i="14" s="1"/>
  <c r="N692" i="14" s="1"/>
  <c r="N693" i="14" s="1"/>
  <c r="N694" i="14" s="1"/>
  <c r="N695" i="14" s="1"/>
  <c r="N696" i="14" s="1"/>
  <c r="N697" i="14" s="1"/>
  <c r="N698" i="14" s="1"/>
  <c r="N699" i="14" s="1"/>
  <c r="N700" i="14" s="1"/>
  <c r="N701" i="14" s="1"/>
  <c r="N702" i="14" s="1"/>
  <c r="N703" i="14" s="1"/>
  <c r="N704" i="14" s="1"/>
  <c r="N705" i="14" s="1"/>
  <c r="N706" i="14" s="1"/>
  <c r="N707" i="14" s="1"/>
  <c r="N708" i="14" s="1"/>
  <c r="N709" i="14" s="1"/>
  <c r="N710" i="14" s="1"/>
  <c r="N711" i="14" s="1"/>
  <c r="N712" i="14" s="1"/>
  <c r="N713" i="14" s="1"/>
  <c r="N714" i="14" s="1"/>
  <c r="N715" i="14" s="1"/>
  <c r="N716" i="14" s="1"/>
  <c r="N717" i="14" s="1"/>
  <c r="N718" i="14" s="1"/>
  <c r="N719" i="14" s="1"/>
  <c r="N720" i="14" s="1"/>
  <c r="N721" i="14" s="1"/>
  <c r="N722" i="14" s="1"/>
  <c r="N723" i="14" s="1"/>
  <c r="N724" i="14" s="1"/>
  <c r="N725" i="14" s="1"/>
  <c r="N726" i="14" s="1"/>
  <c r="N727" i="14" s="1"/>
  <c r="N728" i="14" s="1"/>
  <c r="N729" i="14" s="1"/>
  <c r="N730" i="14" s="1"/>
  <c r="N731" i="14" s="1"/>
  <c r="N732" i="14" s="1"/>
  <c r="N733" i="14" s="1"/>
  <c r="N734" i="14" s="1"/>
  <c r="N735" i="14" s="1"/>
  <c r="N736" i="14" s="1"/>
  <c r="N737" i="14" s="1"/>
  <c r="N738" i="14" s="1"/>
  <c r="N739" i="14" s="1"/>
  <c r="N740" i="14" s="1"/>
  <c r="N741" i="14" s="1"/>
  <c r="N742" i="14" s="1"/>
  <c r="N743" i="14" s="1"/>
  <c r="N744" i="14" s="1"/>
  <c r="N745" i="14" s="1"/>
  <c r="N746" i="14" s="1"/>
  <c r="N747" i="14" s="1"/>
  <c r="N748" i="14" s="1"/>
  <c r="N749" i="14" s="1"/>
  <c r="N750" i="14" s="1"/>
  <c r="N751" i="14" s="1"/>
  <c r="N752" i="14" s="1"/>
  <c r="N753" i="14" s="1"/>
  <c r="N754" i="14" s="1"/>
  <c r="N755" i="14" s="1"/>
  <c r="N756" i="14" s="1"/>
  <c r="N757" i="14" s="1"/>
  <c r="N758" i="14" s="1"/>
  <c r="N759" i="14" s="1"/>
  <c r="N760" i="14" s="1"/>
  <c r="N761" i="14" s="1"/>
  <c r="N762" i="14" s="1"/>
  <c r="N763" i="14" s="1"/>
  <c r="N764" i="14" s="1"/>
  <c r="N765" i="14" s="1"/>
  <c r="N766" i="14" s="1"/>
  <c r="N767" i="14" s="1"/>
  <c r="N768" i="14" s="1"/>
  <c r="N769" i="14" s="1"/>
  <c r="N770" i="14" s="1"/>
  <c r="N771" i="14" s="1"/>
  <c r="N772" i="14" s="1"/>
  <c r="N773" i="14" s="1"/>
  <c r="N774" i="14" s="1"/>
  <c r="N775" i="14" s="1"/>
  <c r="N776" i="14" s="1"/>
  <c r="N777" i="14" s="1"/>
  <c r="N778" i="14" s="1"/>
  <c r="N779" i="14" s="1"/>
  <c r="N780" i="14" s="1"/>
  <c r="N781" i="14" s="1"/>
  <c r="N782" i="14" s="1"/>
  <c r="N783" i="14" s="1"/>
  <c r="N784" i="14" s="1"/>
  <c r="N785" i="14" s="1"/>
  <c r="N786" i="14" s="1"/>
  <c r="N787" i="14" s="1"/>
  <c r="N788" i="14" s="1"/>
  <c r="N789" i="14" s="1"/>
  <c r="N790" i="14" s="1"/>
  <c r="N791" i="14" s="1"/>
  <c r="N792" i="14" s="1"/>
  <c r="N793" i="14" s="1"/>
  <c r="N794" i="14" s="1"/>
  <c r="N795" i="14" s="1"/>
  <c r="N796" i="14" s="1"/>
  <c r="N797" i="14" s="1"/>
  <c r="N798" i="14" s="1"/>
  <c r="N799" i="14" s="1"/>
  <c r="N800" i="14" s="1"/>
  <c r="N801" i="14" s="1"/>
  <c r="N802" i="14" s="1"/>
  <c r="N803" i="14" s="1"/>
  <c r="N804" i="14" s="1"/>
  <c r="N805" i="14" s="1"/>
  <c r="N806" i="14" s="1"/>
  <c r="N807" i="14" s="1"/>
  <c r="N808" i="14" s="1"/>
  <c r="N809" i="14" s="1"/>
  <c r="N810" i="14" s="1"/>
  <c r="N811" i="14" s="1"/>
  <c r="N812" i="14" s="1"/>
  <c r="N813" i="14" s="1"/>
  <c r="N814" i="14" s="1"/>
  <c r="N815" i="14" s="1"/>
  <c r="N816" i="14" s="1"/>
  <c r="N817" i="14" s="1"/>
  <c r="N818" i="14" s="1"/>
  <c r="N819" i="14" s="1"/>
  <c r="N820" i="14" s="1"/>
  <c r="N821" i="14" s="1"/>
  <c r="N822" i="14" s="1"/>
  <c r="N823" i="14" s="1"/>
  <c r="N824" i="14" s="1"/>
  <c r="N825" i="14" s="1"/>
  <c r="N826" i="14" s="1"/>
  <c r="N827" i="14" s="1"/>
  <c r="N828" i="14" s="1"/>
  <c r="N829" i="14" s="1"/>
  <c r="N830" i="14" s="1"/>
  <c r="N831" i="14" s="1"/>
  <c r="N832" i="14" s="1"/>
  <c r="N833" i="14" s="1"/>
  <c r="N834" i="14" s="1"/>
  <c r="N835" i="14" s="1"/>
  <c r="N836" i="14" s="1"/>
  <c r="N837" i="14" s="1"/>
  <c r="N838" i="14" s="1"/>
  <c r="N839" i="14" s="1"/>
  <c r="N840" i="14" s="1"/>
  <c r="N841" i="14" s="1"/>
  <c r="N842" i="14" s="1"/>
  <c r="N843" i="14" s="1"/>
  <c r="N844" i="14" s="1"/>
  <c r="N845" i="14" s="1"/>
  <c r="N846" i="14" s="1"/>
  <c r="N847" i="14" s="1"/>
  <c r="N848" i="14" s="1"/>
  <c r="N849" i="14" s="1"/>
  <c r="N850" i="14" s="1"/>
  <c r="N851" i="14" s="1"/>
  <c r="N852" i="14" s="1"/>
  <c r="N853" i="14" s="1"/>
  <c r="N854" i="14" s="1"/>
  <c r="N855" i="14" s="1"/>
  <c r="N856" i="14" s="1"/>
  <c r="N857" i="14" s="1"/>
  <c r="N858" i="14" s="1"/>
  <c r="N859" i="14" s="1"/>
  <c r="N860" i="14" s="1"/>
  <c r="N861" i="14" s="1"/>
  <c r="N862" i="14" s="1"/>
  <c r="N863" i="14" s="1"/>
  <c r="N864" i="14" s="1"/>
  <c r="N865" i="14" s="1"/>
  <c r="N866" i="14" s="1"/>
  <c r="N867" i="14" s="1"/>
  <c r="N868" i="14" s="1"/>
  <c r="N869" i="14" s="1"/>
  <c r="N870" i="14" s="1"/>
  <c r="N871" i="14" s="1"/>
  <c r="N872" i="14" s="1"/>
  <c r="N873" i="14" s="1"/>
  <c r="N874" i="14" s="1"/>
  <c r="N875" i="14" s="1"/>
  <c r="N876" i="14" s="1"/>
  <c r="N877" i="14" s="1"/>
  <c r="N878" i="14" s="1"/>
  <c r="N879" i="14" s="1"/>
  <c r="N880" i="14" s="1"/>
  <c r="N881" i="14" s="1"/>
  <c r="N882" i="14" s="1"/>
  <c r="N883" i="14" s="1"/>
  <c r="N884" i="14" s="1"/>
  <c r="N885" i="14" s="1"/>
  <c r="N886" i="14" s="1"/>
  <c r="N887" i="14" s="1"/>
  <c r="N888" i="14" s="1"/>
  <c r="N889" i="14" s="1"/>
  <c r="N890" i="14" s="1"/>
  <c r="N891" i="14" s="1"/>
  <c r="N892" i="14" s="1"/>
  <c r="N893" i="14" s="1"/>
  <c r="N894" i="14" s="1"/>
  <c r="N895" i="14" s="1"/>
  <c r="N896" i="14" s="1"/>
  <c r="N897" i="14" s="1"/>
  <c r="N898" i="14" s="1"/>
  <c r="N899" i="14" s="1"/>
  <c r="N900" i="14" s="1"/>
  <c r="N901" i="14" s="1"/>
  <c r="N902" i="14" s="1"/>
  <c r="N903" i="14" s="1"/>
  <c r="N904" i="14" s="1"/>
  <c r="N905" i="14" s="1"/>
  <c r="N906" i="14" s="1"/>
  <c r="N907" i="14" s="1"/>
  <c r="N908" i="14" s="1"/>
  <c r="N909" i="14" s="1"/>
  <c r="N910" i="14" s="1"/>
  <c r="N911" i="14" s="1"/>
  <c r="N912" i="14" s="1"/>
  <c r="N913" i="14" s="1"/>
  <c r="N914" i="14" s="1"/>
  <c r="N915" i="14" s="1"/>
  <c r="N916" i="14" s="1"/>
  <c r="N917" i="14" s="1"/>
  <c r="N918" i="14" s="1"/>
  <c r="N919" i="14" s="1"/>
  <c r="N920" i="14" s="1"/>
  <c r="N921" i="14" s="1"/>
  <c r="N922" i="14" s="1"/>
  <c r="N923" i="14" s="1"/>
  <c r="N924" i="14" s="1"/>
  <c r="N925" i="14" s="1"/>
  <c r="N926" i="14" s="1"/>
  <c r="N927" i="14" s="1"/>
  <c r="N928" i="14" s="1"/>
  <c r="N929" i="14" s="1"/>
  <c r="N930" i="14" s="1"/>
  <c r="N931" i="14" s="1"/>
  <c r="N932" i="14" s="1"/>
  <c r="N933" i="14" s="1"/>
  <c r="N934" i="14" s="1"/>
  <c r="N935" i="14" s="1"/>
  <c r="N936" i="14" s="1"/>
  <c r="N937" i="14" s="1"/>
  <c r="N938" i="14" s="1"/>
  <c r="N939" i="14" s="1"/>
  <c r="N940" i="14" s="1"/>
  <c r="N941" i="14" s="1"/>
  <c r="N942" i="14" s="1"/>
  <c r="N943" i="14" s="1"/>
  <c r="N944" i="14" s="1"/>
  <c r="N945" i="14" s="1"/>
  <c r="N946" i="14" s="1"/>
  <c r="N947" i="14" s="1"/>
  <c r="N948" i="14" s="1"/>
  <c r="N949" i="14" s="1"/>
  <c r="N950" i="14" s="1"/>
  <c r="N951" i="14" s="1"/>
  <c r="N952" i="14" s="1"/>
  <c r="N953" i="14" s="1"/>
  <c r="N954" i="14" s="1"/>
  <c r="N955" i="14" s="1"/>
  <c r="N956" i="14" s="1"/>
  <c r="N957" i="14" s="1"/>
  <c r="N958" i="14" s="1"/>
  <c r="N959" i="14" s="1"/>
  <c r="N960" i="14" s="1"/>
  <c r="N961" i="14" s="1"/>
  <c r="N962" i="14" s="1"/>
  <c r="N963" i="14" s="1"/>
  <c r="N964" i="14" s="1"/>
  <c r="N965" i="14" s="1"/>
  <c r="N966" i="14" s="1"/>
  <c r="N967" i="14" s="1"/>
  <c r="N968" i="14" s="1"/>
  <c r="N969" i="14" s="1"/>
  <c r="N970" i="14" s="1"/>
  <c r="N971" i="14" s="1"/>
  <c r="N972" i="14" s="1"/>
  <c r="N973" i="14" s="1"/>
  <c r="N974" i="14" s="1"/>
  <c r="N975" i="14" s="1"/>
  <c r="N976" i="14" s="1"/>
  <c r="N977" i="14" s="1"/>
  <c r="N978" i="14" s="1"/>
  <c r="N979" i="14" s="1"/>
  <c r="N980" i="14" s="1"/>
  <c r="N981" i="14" s="1"/>
  <c r="N982" i="14" s="1"/>
  <c r="N983" i="14" s="1"/>
  <c r="N984" i="14" s="1"/>
  <c r="N985" i="14" s="1"/>
  <c r="N986" i="14" s="1"/>
  <c r="N987" i="14" s="1"/>
  <c r="N988" i="14" s="1"/>
  <c r="N989" i="14" s="1"/>
  <c r="N990" i="14" s="1"/>
  <c r="N991" i="14" s="1"/>
  <c r="N992" i="14" s="1"/>
  <c r="N993" i="14" s="1"/>
  <c r="N994" i="14" s="1"/>
  <c r="N995" i="14" s="1"/>
  <c r="N996" i="14" s="1"/>
  <c r="N997" i="14" s="1"/>
  <c r="N998" i="14" s="1"/>
  <c r="N999" i="14" s="1"/>
  <c r="N1000" i="14" s="1"/>
  <c r="N1001" i="14" s="1"/>
  <c r="N1002" i="14" s="1"/>
  <c r="N1003" i="14" s="1"/>
  <c r="N1004" i="14" s="1"/>
  <c r="N1005" i="14" s="1"/>
  <c r="N1006" i="14" s="1"/>
  <c r="N1007" i="14" s="1"/>
  <c r="N1008" i="14" s="1"/>
  <c r="N1009" i="14" s="1"/>
  <c r="N1010" i="14" s="1"/>
  <c r="N1011" i="14" s="1"/>
  <c r="N1012" i="14" s="1"/>
  <c r="N1013" i="14" s="1"/>
  <c r="N1014" i="14" s="1"/>
  <c r="N1015" i="14" s="1"/>
  <c r="N1016" i="14" s="1"/>
  <c r="N1017" i="14" s="1"/>
  <c r="N1018" i="14" s="1"/>
  <c r="N1019" i="14" s="1"/>
  <c r="N1020" i="14" s="1"/>
  <c r="N1021" i="14" s="1"/>
  <c r="N1022" i="14" s="1"/>
  <c r="N1023" i="14" s="1"/>
  <c r="N1024" i="14" s="1"/>
  <c r="N1025" i="14" s="1"/>
  <c r="N1026" i="14" s="1"/>
  <c r="N1027" i="14" s="1"/>
  <c r="N1028" i="14" s="1"/>
  <c r="N1029" i="14" s="1"/>
  <c r="N1030" i="14" s="1"/>
  <c r="N1031" i="14" s="1"/>
  <c r="N1032" i="14" s="1"/>
  <c r="N1033" i="14" s="1"/>
  <c r="N1034" i="14" s="1"/>
  <c r="N1035" i="14" s="1"/>
  <c r="N1036" i="14" s="1"/>
  <c r="N1037" i="14" s="1"/>
  <c r="N1038" i="14" s="1"/>
  <c r="N1039" i="14" s="1"/>
  <c r="N1040" i="14" s="1"/>
  <c r="N1041" i="14" s="1"/>
  <c r="N1042" i="14" s="1"/>
  <c r="N1043" i="14" s="1"/>
  <c r="N1044" i="14" s="1"/>
  <c r="N1045" i="14" s="1"/>
  <c r="N1046" i="14" s="1"/>
  <c r="N1047" i="14" s="1"/>
  <c r="N1048" i="14" s="1"/>
  <c r="N1049" i="14" s="1"/>
  <c r="N1050" i="14" s="1"/>
  <c r="N1051" i="14" s="1"/>
  <c r="N1052" i="14" s="1"/>
  <c r="N1053" i="14" s="1"/>
  <c r="N1054" i="14" s="1"/>
  <c r="N1055" i="14" s="1"/>
  <c r="N1056" i="14" s="1"/>
  <c r="N1057" i="14" s="1"/>
  <c r="N1058" i="14" s="1"/>
  <c r="N1059" i="14" s="1"/>
  <c r="N1060" i="14" s="1"/>
  <c r="N1061" i="14" s="1"/>
  <c r="N1062" i="14" s="1"/>
  <c r="N1063" i="14" s="1"/>
  <c r="N1064" i="14" s="1"/>
  <c r="N1065" i="14" s="1"/>
  <c r="N1066" i="14" s="1"/>
  <c r="N1067" i="14" s="1"/>
  <c r="N1068" i="14" s="1"/>
  <c r="N1069" i="14" s="1"/>
  <c r="N1070" i="14" s="1"/>
  <c r="N1071" i="14" s="1"/>
  <c r="N1072" i="14" s="1"/>
  <c r="N1073" i="14" s="1"/>
  <c r="N1074" i="14" s="1"/>
  <c r="N1075" i="14" s="1"/>
  <c r="N1076" i="14" s="1"/>
  <c r="N1077" i="14" s="1"/>
  <c r="N1078" i="14" s="1"/>
  <c r="N1079" i="14" s="1"/>
  <c r="N1080" i="14" s="1"/>
  <c r="N1081" i="14" s="1"/>
  <c r="N1082" i="14" s="1"/>
  <c r="N1083" i="14" s="1"/>
  <c r="N1084" i="14" s="1"/>
  <c r="N1085" i="14" s="1"/>
  <c r="N1086" i="14" s="1"/>
  <c r="N1087" i="14" s="1"/>
  <c r="N1088" i="14" s="1"/>
  <c r="N1089" i="14" s="1"/>
  <c r="N1090" i="14" s="1"/>
  <c r="N1091" i="14" s="1"/>
  <c r="N1092" i="14" s="1"/>
  <c r="N1093" i="14" s="1"/>
  <c r="N1094" i="14" s="1"/>
  <c r="N1095" i="14" s="1"/>
  <c r="N1096" i="14" s="1"/>
  <c r="N1097" i="14" s="1"/>
  <c r="N1098" i="14" s="1"/>
  <c r="N1099" i="14" s="1"/>
  <c r="N1100" i="14" s="1"/>
  <c r="N1101" i="14" s="1"/>
  <c r="N1102" i="14" s="1"/>
  <c r="N1103" i="14" s="1"/>
  <c r="N1104" i="14" s="1"/>
  <c r="N1105" i="14" s="1"/>
  <c r="N1106" i="14" s="1"/>
  <c r="N1107" i="14" s="1"/>
  <c r="N1108" i="14" s="1"/>
  <c r="N1109" i="14" s="1"/>
  <c r="N1110" i="14" s="1"/>
  <c r="N1111" i="14" s="1"/>
  <c r="N1112" i="14" s="1"/>
  <c r="N1113" i="14" s="1"/>
  <c r="N1114" i="14" s="1"/>
  <c r="N1115" i="14" s="1"/>
  <c r="N1116" i="14" s="1"/>
  <c r="N1117" i="14" s="1"/>
  <c r="N1118" i="14" s="1"/>
  <c r="N1119" i="14" s="1"/>
  <c r="N1120" i="14" s="1"/>
  <c r="N1121" i="14" s="1"/>
  <c r="N1122" i="14" s="1"/>
  <c r="N1123" i="14" s="1"/>
  <c r="N1124" i="14" s="1"/>
  <c r="N1125" i="14" s="1"/>
  <c r="N1126" i="14" s="1"/>
  <c r="N1127" i="14" s="1"/>
  <c r="N1128" i="14" s="1"/>
  <c r="N1129" i="14" s="1"/>
  <c r="N1130" i="14" s="1"/>
  <c r="N1131" i="14" s="1"/>
  <c r="N1132" i="14" s="1"/>
  <c r="N1133" i="14" s="1"/>
  <c r="N1134" i="14" s="1"/>
  <c r="N1135" i="14" s="1"/>
  <c r="N1136" i="14" s="1"/>
  <c r="N1137" i="14" s="1"/>
  <c r="N1138" i="14" s="1"/>
  <c r="N1139" i="14" s="1"/>
  <c r="N1140" i="14" s="1"/>
  <c r="N1141" i="14" s="1"/>
  <c r="N1142" i="14" s="1"/>
  <c r="N1143" i="14" s="1"/>
  <c r="N1144" i="14" s="1"/>
  <c r="N1145" i="14" s="1"/>
  <c r="N1146" i="14" s="1"/>
  <c r="N1147" i="14" s="1"/>
  <c r="N1148" i="14" s="1"/>
  <c r="N1149" i="14" s="1"/>
  <c r="N1150" i="14" s="1"/>
  <c r="N1151" i="14" s="1"/>
  <c r="N1152" i="14" s="1"/>
  <c r="N1153" i="14" s="1"/>
  <c r="N1154" i="14" s="1"/>
  <c r="N1155" i="14" s="1"/>
  <c r="N1156" i="14" s="1"/>
  <c r="N1157" i="14" s="1"/>
  <c r="N1158" i="14" s="1"/>
  <c r="N1159" i="14" s="1"/>
  <c r="N1160" i="14" s="1"/>
  <c r="N1161" i="14" s="1"/>
  <c r="N1162" i="14" s="1"/>
  <c r="N1163" i="14" s="1"/>
  <c r="N1164" i="14" s="1"/>
  <c r="N1165" i="14" s="1"/>
  <c r="N1166" i="14" s="1"/>
  <c r="N1167" i="14" s="1"/>
  <c r="N1168" i="14" s="1"/>
  <c r="N1169" i="14" s="1"/>
  <c r="N1170" i="14" s="1"/>
  <c r="N1171" i="14" s="1"/>
  <c r="N1172" i="14" s="1"/>
  <c r="N1173" i="14" s="1"/>
  <c r="N1174" i="14" s="1"/>
  <c r="N1175" i="14" s="1"/>
  <c r="N1176" i="14" s="1"/>
  <c r="N1177" i="14" s="1"/>
  <c r="N1178" i="14" s="1"/>
  <c r="N1179" i="14" s="1"/>
  <c r="N1180" i="14" s="1"/>
  <c r="N1181" i="14" s="1"/>
  <c r="N1182" i="14" s="1"/>
  <c r="N1183" i="14" s="1"/>
  <c r="N1184" i="14" s="1"/>
  <c r="N1185" i="14" s="1"/>
  <c r="N1186" i="14" s="1"/>
  <c r="N1187" i="14" s="1"/>
  <c r="N1188" i="14" s="1"/>
  <c r="N1189" i="14" s="1"/>
  <c r="N1190" i="14" s="1"/>
  <c r="N1191" i="14" s="1"/>
  <c r="N1192" i="14" s="1"/>
  <c r="N1193" i="14" s="1"/>
  <c r="N1194" i="14" s="1"/>
  <c r="N1195" i="14" s="1"/>
  <c r="N1196" i="14" s="1"/>
  <c r="N1197" i="14" s="1"/>
  <c r="N1198" i="14" s="1"/>
  <c r="N1199" i="14" s="1"/>
  <c r="N1200" i="14" s="1"/>
  <c r="N1201" i="14" s="1"/>
  <c r="N1202" i="14" s="1"/>
  <c r="N1203" i="14" s="1"/>
  <c r="N1204" i="14" s="1"/>
  <c r="N1205" i="14" s="1"/>
  <c r="N1206" i="14" s="1"/>
  <c r="N1207" i="14" s="1"/>
  <c r="N1208" i="14" s="1"/>
  <c r="N1209" i="14" s="1"/>
  <c r="N1210" i="14" s="1"/>
  <c r="N1211" i="14" s="1"/>
  <c r="N1212" i="14" s="1"/>
  <c r="N1213" i="14" s="1"/>
  <c r="N1214" i="14" s="1"/>
  <c r="N1215" i="14" s="1"/>
  <c r="N1216" i="14" s="1"/>
  <c r="N1217" i="14" s="1"/>
  <c r="N1218" i="14" s="1"/>
  <c r="N1219" i="14" s="1"/>
  <c r="N1220" i="14" s="1"/>
  <c r="N1221" i="14" s="1"/>
  <c r="N1222" i="14" s="1"/>
  <c r="N1223" i="14" s="1"/>
  <c r="N1224" i="14" s="1"/>
  <c r="N1225" i="14" s="1"/>
  <c r="N1226" i="14" s="1"/>
  <c r="N1227" i="14" s="1"/>
  <c r="N1228" i="14" s="1"/>
  <c r="N1229" i="14" s="1"/>
  <c r="N1230" i="14" s="1"/>
  <c r="N1231" i="14" s="1"/>
  <c r="N1232" i="14" s="1"/>
  <c r="N1233" i="14" s="1"/>
  <c r="N1234" i="14" s="1"/>
  <c r="N1235" i="14" s="1"/>
  <c r="N1236" i="14" s="1"/>
  <c r="N1237" i="14" s="1"/>
  <c r="N1238" i="14" s="1"/>
  <c r="N1239" i="14" s="1"/>
  <c r="N1240" i="14" s="1"/>
  <c r="N1241" i="14" s="1"/>
  <c r="N1242" i="14" s="1"/>
  <c r="N1243" i="14" s="1"/>
  <c r="N1244" i="14" s="1"/>
  <c r="M2" i="14"/>
  <c r="M3" i="14" s="1"/>
  <c r="M4" i="14" s="1"/>
  <c r="M5" i="14" s="1"/>
  <c r="M6" i="14" s="1"/>
  <c r="M7" i="14" s="1"/>
  <c r="M8" i="14" s="1"/>
  <c r="M9" i="14" s="1"/>
  <c r="M10" i="14" s="1"/>
  <c r="M11" i="14" s="1"/>
  <c r="M12" i="14" s="1"/>
  <c r="M13" i="14" s="1"/>
  <c r="M14" i="14" s="1"/>
  <c r="M15" i="14" s="1"/>
  <c r="M16" i="14" s="1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M35" i="14" s="1"/>
  <c r="M36" i="14" s="1"/>
  <c r="M37" i="14" s="1"/>
  <c r="M38" i="14" s="1"/>
  <c r="M39" i="14" s="1"/>
  <c r="M40" i="14" s="1"/>
  <c r="M41" i="14" s="1"/>
  <c r="M42" i="14" s="1"/>
  <c r="M43" i="14" s="1"/>
  <c r="M44" i="14" s="1"/>
  <c r="M45" i="14" s="1"/>
  <c r="M46" i="14" s="1"/>
  <c r="M47" i="14" s="1"/>
  <c r="M48" i="14" s="1"/>
  <c r="M49" i="14" s="1"/>
  <c r="M50" i="14" s="1"/>
  <c r="M51" i="14" s="1"/>
  <c r="M52" i="14" s="1"/>
  <c r="M53" i="14" s="1"/>
  <c r="M54" i="14" s="1"/>
  <c r="M55" i="14" s="1"/>
  <c r="M56" i="14" s="1"/>
  <c r="M57" i="14" s="1"/>
  <c r="M58" i="14" s="1"/>
  <c r="M59" i="14" s="1"/>
  <c r="M60" i="14" s="1"/>
  <c r="M61" i="14" s="1"/>
  <c r="M62" i="14" s="1"/>
  <c r="M63" i="14" s="1"/>
  <c r="M64" i="14" s="1"/>
  <c r="M65" i="14" s="1"/>
  <c r="M66" i="14" s="1"/>
  <c r="M67" i="14" s="1"/>
  <c r="M68" i="14" s="1"/>
  <c r="M69" i="14" s="1"/>
  <c r="M70" i="14" s="1"/>
  <c r="M71" i="14" s="1"/>
  <c r="M72" i="14" s="1"/>
  <c r="M73" i="14" s="1"/>
  <c r="M74" i="14" s="1"/>
  <c r="M75" i="14" s="1"/>
  <c r="M76" i="14" s="1"/>
  <c r="M77" i="14" s="1"/>
  <c r="M78" i="14" s="1"/>
  <c r="M79" i="14" s="1"/>
  <c r="M80" i="14" s="1"/>
  <c r="M81" i="14" s="1"/>
  <c r="M82" i="14" s="1"/>
  <c r="M83" i="14" s="1"/>
  <c r="M84" i="14" s="1"/>
  <c r="M85" i="14" s="1"/>
  <c r="M86" i="14" s="1"/>
  <c r="M87" i="14" s="1"/>
  <c r="M88" i="14" s="1"/>
  <c r="M89" i="14" s="1"/>
  <c r="M90" i="14" s="1"/>
  <c r="M91" i="14" s="1"/>
  <c r="M92" i="14" s="1"/>
  <c r="M93" i="14" s="1"/>
  <c r="M94" i="14" s="1"/>
  <c r="M95" i="14" s="1"/>
  <c r="M96" i="14" s="1"/>
  <c r="M97" i="14" s="1"/>
  <c r="M98" i="14" s="1"/>
  <c r="M99" i="14" s="1"/>
  <c r="M100" i="14" s="1"/>
  <c r="M101" i="14" s="1"/>
  <c r="M102" i="14" s="1"/>
  <c r="M103" i="14" s="1"/>
  <c r="M104" i="14" s="1"/>
  <c r="M105" i="14" s="1"/>
  <c r="M106" i="14" s="1"/>
  <c r="M107" i="14" s="1"/>
  <c r="M108" i="14" s="1"/>
  <c r="M109" i="14" s="1"/>
  <c r="M110" i="14" s="1"/>
  <c r="M111" i="14" s="1"/>
  <c r="M112" i="14" s="1"/>
  <c r="M113" i="14" s="1"/>
  <c r="M114" i="14" s="1"/>
  <c r="M115" i="14" s="1"/>
  <c r="M116" i="14" s="1"/>
  <c r="M117" i="14" s="1"/>
  <c r="M118" i="14" s="1"/>
  <c r="M119" i="14" s="1"/>
  <c r="M120" i="14" s="1"/>
  <c r="M121" i="14" s="1"/>
  <c r="M122" i="14" s="1"/>
  <c r="M123" i="14" s="1"/>
  <c r="M124" i="14" s="1"/>
  <c r="M125" i="14" s="1"/>
  <c r="M126" i="14" s="1"/>
  <c r="M127" i="14" s="1"/>
  <c r="M128" i="14" s="1"/>
  <c r="M129" i="14" s="1"/>
  <c r="M130" i="14" s="1"/>
  <c r="M131" i="14" s="1"/>
  <c r="M132" i="14" s="1"/>
  <c r="M133" i="14" s="1"/>
  <c r="M134" i="14" s="1"/>
  <c r="M135" i="14" s="1"/>
  <c r="M136" i="14" s="1"/>
  <c r="M137" i="14" s="1"/>
  <c r="M138" i="14" s="1"/>
  <c r="M139" i="14" s="1"/>
  <c r="M140" i="14" s="1"/>
  <c r="M141" i="14" s="1"/>
  <c r="M142" i="14" s="1"/>
  <c r="M143" i="14" s="1"/>
  <c r="M144" i="14" s="1"/>
  <c r="M145" i="14" s="1"/>
  <c r="M146" i="14" s="1"/>
  <c r="M147" i="14" s="1"/>
  <c r="M148" i="14" s="1"/>
  <c r="M149" i="14" s="1"/>
  <c r="M150" i="14" s="1"/>
  <c r="M151" i="14" s="1"/>
  <c r="M152" i="14" s="1"/>
  <c r="M153" i="14" s="1"/>
  <c r="M154" i="14" s="1"/>
  <c r="M155" i="14" s="1"/>
  <c r="M156" i="14" s="1"/>
  <c r="M157" i="14" s="1"/>
  <c r="M158" i="14" s="1"/>
  <c r="M159" i="14" s="1"/>
  <c r="M160" i="14" s="1"/>
  <c r="M161" i="14" s="1"/>
  <c r="M162" i="14" s="1"/>
  <c r="M163" i="14" s="1"/>
  <c r="M164" i="14" s="1"/>
  <c r="M165" i="14" s="1"/>
  <c r="M166" i="14" s="1"/>
  <c r="M167" i="14" s="1"/>
  <c r="M168" i="14" s="1"/>
  <c r="M169" i="14" s="1"/>
  <c r="M170" i="14" s="1"/>
  <c r="M171" i="14" s="1"/>
  <c r="M172" i="14" s="1"/>
  <c r="M173" i="14" s="1"/>
  <c r="M174" i="14" s="1"/>
  <c r="M175" i="14" s="1"/>
  <c r="M176" i="14" s="1"/>
  <c r="M177" i="14" s="1"/>
  <c r="M178" i="14" s="1"/>
  <c r="M179" i="14" s="1"/>
  <c r="M180" i="14" s="1"/>
  <c r="M181" i="14" s="1"/>
  <c r="M182" i="14" s="1"/>
  <c r="M183" i="14" s="1"/>
  <c r="M184" i="14" s="1"/>
  <c r="M185" i="14" s="1"/>
  <c r="M186" i="14" s="1"/>
  <c r="M187" i="14" s="1"/>
  <c r="M188" i="14" s="1"/>
  <c r="M189" i="14" s="1"/>
  <c r="M190" i="14" s="1"/>
  <c r="M191" i="14" s="1"/>
  <c r="M192" i="14" s="1"/>
  <c r="M193" i="14" s="1"/>
  <c r="M194" i="14" s="1"/>
  <c r="M195" i="14" s="1"/>
  <c r="M196" i="14" s="1"/>
  <c r="M197" i="14" s="1"/>
  <c r="M198" i="14" s="1"/>
  <c r="M199" i="14" s="1"/>
  <c r="M200" i="14" s="1"/>
  <c r="M201" i="14" s="1"/>
  <c r="M202" i="14" s="1"/>
  <c r="M203" i="14" s="1"/>
  <c r="M204" i="14" s="1"/>
  <c r="M205" i="14" s="1"/>
  <c r="M206" i="14" s="1"/>
  <c r="M207" i="14" s="1"/>
  <c r="M208" i="14" s="1"/>
  <c r="M209" i="14" s="1"/>
  <c r="M210" i="14" s="1"/>
  <c r="M211" i="14" s="1"/>
  <c r="M212" i="14" s="1"/>
  <c r="M213" i="14" s="1"/>
  <c r="M214" i="14" s="1"/>
  <c r="M215" i="14" s="1"/>
  <c r="M216" i="14" s="1"/>
  <c r="M217" i="14" s="1"/>
  <c r="M218" i="14" s="1"/>
  <c r="M219" i="14" s="1"/>
  <c r="M220" i="14" s="1"/>
  <c r="M221" i="14" s="1"/>
  <c r="M222" i="14" s="1"/>
  <c r="M223" i="14" s="1"/>
  <c r="M224" i="14" s="1"/>
  <c r="M225" i="14" s="1"/>
  <c r="M226" i="14" s="1"/>
  <c r="M227" i="14" s="1"/>
  <c r="M228" i="14" s="1"/>
  <c r="M229" i="14" s="1"/>
  <c r="M230" i="14" s="1"/>
  <c r="M231" i="14" s="1"/>
  <c r="M232" i="14" s="1"/>
  <c r="M233" i="14" s="1"/>
  <c r="M234" i="14" s="1"/>
  <c r="M235" i="14" s="1"/>
  <c r="M236" i="14" s="1"/>
  <c r="M237" i="14" s="1"/>
  <c r="M238" i="14" s="1"/>
  <c r="M239" i="14" s="1"/>
  <c r="M240" i="14" s="1"/>
  <c r="M241" i="14" s="1"/>
  <c r="M242" i="14" s="1"/>
  <c r="M243" i="14" s="1"/>
  <c r="M244" i="14" s="1"/>
  <c r="M245" i="14" s="1"/>
  <c r="M246" i="14" s="1"/>
  <c r="M247" i="14" s="1"/>
  <c r="M248" i="14" s="1"/>
  <c r="M249" i="14" s="1"/>
  <c r="M250" i="14" s="1"/>
  <c r="M251" i="14" s="1"/>
  <c r="M252" i="14" s="1"/>
  <c r="M253" i="14" s="1"/>
  <c r="M254" i="14" s="1"/>
  <c r="M255" i="14" s="1"/>
  <c r="M256" i="14" s="1"/>
  <c r="M257" i="14" s="1"/>
  <c r="M258" i="14" s="1"/>
  <c r="M259" i="14" s="1"/>
  <c r="M260" i="14" s="1"/>
  <c r="M261" i="14" s="1"/>
  <c r="M262" i="14" s="1"/>
  <c r="M263" i="14" s="1"/>
  <c r="M264" i="14" s="1"/>
  <c r="M265" i="14" s="1"/>
  <c r="M266" i="14" s="1"/>
  <c r="M267" i="14" s="1"/>
  <c r="M268" i="14" s="1"/>
  <c r="M269" i="14" s="1"/>
  <c r="M270" i="14" s="1"/>
  <c r="M271" i="14" s="1"/>
  <c r="M272" i="14" s="1"/>
  <c r="M273" i="14" s="1"/>
  <c r="M274" i="14" s="1"/>
  <c r="M275" i="14" s="1"/>
  <c r="M276" i="14" s="1"/>
  <c r="M277" i="14" s="1"/>
  <c r="M278" i="14" s="1"/>
  <c r="M279" i="14" s="1"/>
  <c r="M280" i="14" s="1"/>
  <c r="M281" i="14" s="1"/>
  <c r="M282" i="14" s="1"/>
  <c r="M283" i="14" s="1"/>
  <c r="M284" i="14" s="1"/>
  <c r="M285" i="14" s="1"/>
  <c r="M286" i="14" s="1"/>
  <c r="M287" i="14" s="1"/>
  <c r="M288" i="14" s="1"/>
  <c r="M289" i="14" s="1"/>
  <c r="M290" i="14" s="1"/>
  <c r="M291" i="14" s="1"/>
  <c r="M292" i="14" s="1"/>
  <c r="M293" i="14" s="1"/>
  <c r="M294" i="14" s="1"/>
  <c r="M295" i="14" s="1"/>
  <c r="M296" i="14" s="1"/>
  <c r="M297" i="14" s="1"/>
  <c r="M298" i="14" s="1"/>
  <c r="M299" i="14" s="1"/>
  <c r="M300" i="14" s="1"/>
  <c r="M301" i="14" s="1"/>
  <c r="M302" i="14" s="1"/>
  <c r="M303" i="14" s="1"/>
  <c r="M304" i="14" s="1"/>
  <c r="M305" i="14" s="1"/>
  <c r="M306" i="14" s="1"/>
  <c r="M307" i="14" s="1"/>
  <c r="M308" i="14" s="1"/>
  <c r="M309" i="14" s="1"/>
  <c r="M310" i="14" s="1"/>
  <c r="M311" i="14" s="1"/>
  <c r="M312" i="14" s="1"/>
  <c r="M313" i="14" s="1"/>
  <c r="M314" i="14" s="1"/>
  <c r="M315" i="14" s="1"/>
  <c r="M316" i="14" s="1"/>
  <c r="M317" i="14" s="1"/>
  <c r="M318" i="14" s="1"/>
  <c r="M319" i="14" s="1"/>
  <c r="M320" i="14" s="1"/>
  <c r="M321" i="14" s="1"/>
  <c r="M322" i="14" s="1"/>
  <c r="M323" i="14" s="1"/>
  <c r="M324" i="14" s="1"/>
  <c r="M325" i="14" s="1"/>
  <c r="M326" i="14" s="1"/>
  <c r="M327" i="14" s="1"/>
  <c r="M328" i="14" s="1"/>
  <c r="M329" i="14" s="1"/>
  <c r="M330" i="14" s="1"/>
  <c r="M331" i="14" s="1"/>
  <c r="M332" i="14" s="1"/>
  <c r="M333" i="14" s="1"/>
  <c r="M334" i="14" s="1"/>
  <c r="M335" i="14" s="1"/>
  <c r="M336" i="14" s="1"/>
  <c r="M337" i="14" s="1"/>
  <c r="M338" i="14" s="1"/>
  <c r="M339" i="14" s="1"/>
  <c r="M340" i="14" s="1"/>
  <c r="M341" i="14" s="1"/>
  <c r="M342" i="14" s="1"/>
  <c r="M343" i="14" s="1"/>
  <c r="M344" i="14" s="1"/>
  <c r="M345" i="14" s="1"/>
  <c r="M346" i="14" s="1"/>
  <c r="M347" i="14" s="1"/>
  <c r="M348" i="14" s="1"/>
  <c r="M349" i="14" s="1"/>
  <c r="M350" i="14" s="1"/>
  <c r="M351" i="14" s="1"/>
  <c r="M352" i="14" s="1"/>
  <c r="M353" i="14" s="1"/>
  <c r="M354" i="14" s="1"/>
  <c r="M355" i="14" s="1"/>
  <c r="M356" i="14" s="1"/>
  <c r="M357" i="14" s="1"/>
  <c r="M358" i="14" s="1"/>
  <c r="M359" i="14" s="1"/>
  <c r="M360" i="14" s="1"/>
  <c r="M361" i="14" s="1"/>
  <c r="M362" i="14" s="1"/>
  <c r="M363" i="14" s="1"/>
  <c r="M364" i="14" s="1"/>
  <c r="M365" i="14" s="1"/>
  <c r="M366" i="14" s="1"/>
  <c r="M367" i="14" s="1"/>
  <c r="M368" i="14" s="1"/>
  <c r="M369" i="14" s="1"/>
  <c r="M370" i="14" s="1"/>
  <c r="M371" i="14" s="1"/>
  <c r="M372" i="14" s="1"/>
  <c r="M373" i="14" s="1"/>
  <c r="M374" i="14" s="1"/>
  <c r="M375" i="14" s="1"/>
  <c r="M376" i="14" s="1"/>
  <c r="M377" i="14" s="1"/>
  <c r="M378" i="14" s="1"/>
  <c r="M379" i="14" s="1"/>
  <c r="M380" i="14" s="1"/>
  <c r="M381" i="14" s="1"/>
  <c r="M382" i="14" s="1"/>
  <c r="M383" i="14" s="1"/>
  <c r="M384" i="14" s="1"/>
  <c r="M385" i="14" s="1"/>
  <c r="M386" i="14" s="1"/>
  <c r="M387" i="14" s="1"/>
  <c r="M388" i="14" s="1"/>
  <c r="M389" i="14" s="1"/>
  <c r="M390" i="14" s="1"/>
  <c r="M391" i="14" s="1"/>
  <c r="M392" i="14" s="1"/>
  <c r="M393" i="14" s="1"/>
  <c r="M394" i="14" s="1"/>
  <c r="M395" i="14" s="1"/>
  <c r="M396" i="14" s="1"/>
  <c r="M397" i="14" s="1"/>
  <c r="M398" i="14" s="1"/>
  <c r="M399" i="14" s="1"/>
  <c r="M400" i="14" s="1"/>
  <c r="M401" i="14" s="1"/>
  <c r="M402" i="14" s="1"/>
  <c r="M403" i="14" s="1"/>
  <c r="M404" i="14" s="1"/>
  <c r="M405" i="14" s="1"/>
  <c r="M406" i="14" s="1"/>
  <c r="M407" i="14" s="1"/>
  <c r="M408" i="14" s="1"/>
  <c r="M409" i="14" s="1"/>
  <c r="M410" i="14" s="1"/>
  <c r="M411" i="14" s="1"/>
  <c r="M412" i="14" s="1"/>
  <c r="M413" i="14" s="1"/>
  <c r="M414" i="14" s="1"/>
  <c r="M415" i="14" s="1"/>
  <c r="M416" i="14" s="1"/>
  <c r="M417" i="14" s="1"/>
  <c r="M418" i="14" s="1"/>
  <c r="M419" i="14" s="1"/>
  <c r="M420" i="14" s="1"/>
  <c r="M421" i="14" s="1"/>
  <c r="M422" i="14" s="1"/>
  <c r="M423" i="14" s="1"/>
  <c r="M424" i="14" s="1"/>
  <c r="M425" i="14" s="1"/>
  <c r="M426" i="14" s="1"/>
  <c r="M427" i="14" s="1"/>
  <c r="M428" i="14" s="1"/>
  <c r="M429" i="14" s="1"/>
  <c r="M430" i="14" s="1"/>
  <c r="M431" i="14" s="1"/>
  <c r="M432" i="14" s="1"/>
  <c r="M433" i="14" s="1"/>
  <c r="M434" i="14" s="1"/>
  <c r="M435" i="14" s="1"/>
  <c r="M436" i="14" s="1"/>
  <c r="M437" i="14" s="1"/>
  <c r="M438" i="14" s="1"/>
  <c r="M439" i="14" s="1"/>
  <c r="M440" i="14" s="1"/>
  <c r="M441" i="14" s="1"/>
  <c r="M442" i="14" s="1"/>
  <c r="M443" i="14" s="1"/>
  <c r="M444" i="14" s="1"/>
  <c r="M445" i="14" s="1"/>
  <c r="M446" i="14" s="1"/>
  <c r="M447" i="14" s="1"/>
  <c r="M448" i="14" s="1"/>
  <c r="M449" i="14" s="1"/>
  <c r="M450" i="14" s="1"/>
  <c r="M451" i="14" s="1"/>
  <c r="M452" i="14" s="1"/>
  <c r="M453" i="14" s="1"/>
  <c r="M454" i="14" s="1"/>
  <c r="M455" i="14" s="1"/>
  <c r="M456" i="14" s="1"/>
  <c r="M457" i="14" s="1"/>
  <c r="M458" i="14" s="1"/>
  <c r="M459" i="14" s="1"/>
  <c r="M460" i="14" s="1"/>
  <c r="M461" i="14" s="1"/>
  <c r="M462" i="14" s="1"/>
  <c r="M463" i="14" s="1"/>
  <c r="M464" i="14" s="1"/>
  <c r="M465" i="14" s="1"/>
  <c r="M466" i="14" s="1"/>
  <c r="M467" i="14" s="1"/>
  <c r="M468" i="14" s="1"/>
  <c r="M469" i="14" s="1"/>
  <c r="M470" i="14" s="1"/>
  <c r="M471" i="14" s="1"/>
  <c r="M472" i="14" s="1"/>
  <c r="M473" i="14" s="1"/>
  <c r="M474" i="14" s="1"/>
  <c r="M475" i="14" s="1"/>
  <c r="M476" i="14" s="1"/>
  <c r="M477" i="14" s="1"/>
  <c r="M478" i="14" s="1"/>
  <c r="M479" i="14" s="1"/>
  <c r="M480" i="14" s="1"/>
  <c r="M481" i="14" s="1"/>
  <c r="M482" i="14" s="1"/>
  <c r="M483" i="14" s="1"/>
  <c r="M484" i="14" s="1"/>
  <c r="M485" i="14" s="1"/>
  <c r="M486" i="14" s="1"/>
  <c r="M487" i="14" s="1"/>
  <c r="M488" i="14" s="1"/>
  <c r="M489" i="14" s="1"/>
  <c r="M490" i="14" s="1"/>
  <c r="M491" i="14" s="1"/>
  <c r="M492" i="14" s="1"/>
  <c r="M493" i="14" s="1"/>
  <c r="M494" i="14" s="1"/>
  <c r="M495" i="14" s="1"/>
  <c r="M496" i="14" s="1"/>
  <c r="M497" i="14" s="1"/>
  <c r="M498" i="14" s="1"/>
  <c r="M499" i="14" s="1"/>
  <c r="M500" i="14" s="1"/>
  <c r="M501" i="14" s="1"/>
  <c r="M502" i="14" s="1"/>
  <c r="M503" i="14" s="1"/>
  <c r="M504" i="14" s="1"/>
  <c r="M505" i="14" s="1"/>
  <c r="M506" i="14" s="1"/>
  <c r="M507" i="14" s="1"/>
  <c r="M508" i="14" s="1"/>
  <c r="M509" i="14" s="1"/>
  <c r="M510" i="14" s="1"/>
  <c r="M511" i="14" s="1"/>
  <c r="M512" i="14" s="1"/>
  <c r="M513" i="14" s="1"/>
  <c r="M514" i="14" s="1"/>
  <c r="M515" i="14" s="1"/>
  <c r="M516" i="14" s="1"/>
  <c r="M517" i="14" s="1"/>
  <c r="M518" i="14" s="1"/>
  <c r="M519" i="14" s="1"/>
  <c r="M520" i="14" s="1"/>
  <c r="M521" i="14" s="1"/>
  <c r="M522" i="14" s="1"/>
  <c r="M523" i="14" s="1"/>
  <c r="M524" i="14" s="1"/>
  <c r="M525" i="14" s="1"/>
  <c r="M526" i="14" s="1"/>
  <c r="M527" i="14" s="1"/>
  <c r="M528" i="14" s="1"/>
  <c r="M529" i="14" s="1"/>
  <c r="M530" i="14" s="1"/>
  <c r="M531" i="14" s="1"/>
  <c r="M532" i="14" s="1"/>
  <c r="M533" i="14" s="1"/>
  <c r="M534" i="14" s="1"/>
  <c r="M535" i="14" s="1"/>
  <c r="M536" i="14" s="1"/>
  <c r="M537" i="14" s="1"/>
  <c r="M538" i="14" s="1"/>
  <c r="M539" i="14" s="1"/>
  <c r="M540" i="14" s="1"/>
  <c r="M541" i="14" s="1"/>
  <c r="M542" i="14" s="1"/>
  <c r="M543" i="14" s="1"/>
  <c r="M544" i="14" s="1"/>
  <c r="M545" i="14" s="1"/>
  <c r="M546" i="14" s="1"/>
  <c r="M547" i="14" s="1"/>
  <c r="M548" i="14" s="1"/>
  <c r="M549" i="14" s="1"/>
  <c r="M550" i="14" s="1"/>
  <c r="M551" i="14" s="1"/>
  <c r="M552" i="14" s="1"/>
  <c r="M553" i="14" s="1"/>
  <c r="M554" i="14" s="1"/>
  <c r="M555" i="14" s="1"/>
  <c r="M556" i="14" s="1"/>
  <c r="M557" i="14" s="1"/>
  <c r="M558" i="14" s="1"/>
  <c r="M559" i="14" s="1"/>
  <c r="M560" i="14" s="1"/>
  <c r="M561" i="14" s="1"/>
  <c r="M562" i="14" s="1"/>
  <c r="M563" i="14" s="1"/>
  <c r="M564" i="14" s="1"/>
  <c r="M565" i="14" s="1"/>
  <c r="M566" i="14" s="1"/>
  <c r="M567" i="14" s="1"/>
  <c r="M568" i="14" s="1"/>
  <c r="M569" i="14" s="1"/>
  <c r="M570" i="14" s="1"/>
  <c r="M571" i="14" s="1"/>
  <c r="M572" i="14" s="1"/>
  <c r="M573" i="14" s="1"/>
  <c r="M574" i="14" s="1"/>
  <c r="M575" i="14" s="1"/>
  <c r="M576" i="14" s="1"/>
  <c r="M577" i="14" s="1"/>
  <c r="M578" i="14" s="1"/>
  <c r="M579" i="14" s="1"/>
  <c r="M580" i="14" s="1"/>
  <c r="M581" i="14" s="1"/>
  <c r="M582" i="14" s="1"/>
  <c r="M583" i="14" s="1"/>
  <c r="M584" i="14" s="1"/>
  <c r="M585" i="14" s="1"/>
  <c r="M586" i="14" s="1"/>
  <c r="M587" i="14" s="1"/>
  <c r="M588" i="14" s="1"/>
  <c r="M589" i="14" s="1"/>
  <c r="M590" i="14" s="1"/>
  <c r="M591" i="14" s="1"/>
  <c r="M592" i="14" s="1"/>
  <c r="M593" i="14" s="1"/>
  <c r="M594" i="14" s="1"/>
  <c r="M595" i="14" s="1"/>
  <c r="M596" i="14" s="1"/>
  <c r="M597" i="14" s="1"/>
  <c r="M598" i="14" s="1"/>
  <c r="M599" i="14" s="1"/>
  <c r="M600" i="14" s="1"/>
  <c r="M601" i="14" s="1"/>
  <c r="M602" i="14" s="1"/>
  <c r="M603" i="14" s="1"/>
  <c r="M604" i="14" s="1"/>
  <c r="M605" i="14" s="1"/>
  <c r="M606" i="14" s="1"/>
  <c r="M607" i="14" s="1"/>
  <c r="M608" i="14" s="1"/>
  <c r="M609" i="14" s="1"/>
  <c r="M610" i="14" s="1"/>
  <c r="M611" i="14" s="1"/>
  <c r="M612" i="14" s="1"/>
  <c r="M613" i="14" s="1"/>
  <c r="M614" i="14" s="1"/>
  <c r="M615" i="14" s="1"/>
  <c r="M616" i="14" s="1"/>
  <c r="M617" i="14" s="1"/>
  <c r="M618" i="14" s="1"/>
  <c r="M619" i="14" s="1"/>
  <c r="M620" i="14" s="1"/>
  <c r="M621" i="14" s="1"/>
  <c r="M622" i="14" s="1"/>
  <c r="M623" i="14" s="1"/>
  <c r="M624" i="14" s="1"/>
  <c r="M625" i="14" s="1"/>
  <c r="M626" i="14" s="1"/>
  <c r="M627" i="14" s="1"/>
  <c r="M628" i="14" s="1"/>
  <c r="M629" i="14" s="1"/>
  <c r="M630" i="14" s="1"/>
  <c r="M631" i="14" s="1"/>
  <c r="M632" i="14" s="1"/>
  <c r="M633" i="14" s="1"/>
  <c r="M634" i="14" s="1"/>
  <c r="M635" i="14" s="1"/>
  <c r="M636" i="14" s="1"/>
  <c r="M637" i="14" s="1"/>
  <c r="M638" i="14" s="1"/>
  <c r="M639" i="14" s="1"/>
  <c r="M640" i="14" s="1"/>
  <c r="M641" i="14" s="1"/>
  <c r="M642" i="14" s="1"/>
  <c r="M643" i="14" s="1"/>
  <c r="M644" i="14" s="1"/>
  <c r="M645" i="14" s="1"/>
  <c r="M646" i="14" s="1"/>
  <c r="M647" i="14" s="1"/>
  <c r="M648" i="14" s="1"/>
  <c r="M649" i="14" s="1"/>
  <c r="M650" i="14" s="1"/>
  <c r="M651" i="14" s="1"/>
  <c r="M652" i="14" s="1"/>
  <c r="M653" i="14" s="1"/>
  <c r="M654" i="14" s="1"/>
  <c r="M655" i="14" s="1"/>
  <c r="M656" i="14" s="1"/>
  <c r="M657" i="14" s="1"/>
  <c r="M658" i="14" s="1"/>
  <c r="M659" i="14" s="1"/>
  <c r="M660" i="14" s="1"/>
  <c r="M661" i="14" s="1"/>
  <c r="M662" i="14" s="1"/>
  <c r="M663" i="14" s="1"/>
  <c r="M664" i="14" s="1"/>
  <c r="M665" i="14" s="1"/>
  <c r="M666" i="14" s="1"/>
  <c r="M667" i="14" s="1"/>
  <c r="M668" i="14" s="1"/>
  <c r="M669" i="14" s="1"/>
  <c r="M670" i="14" s="1"/>
  <c r="M671" i="14" s="1"/>
  <c r="M672" i="14" s="1"/>
  <c r="M673" i="14" s="1"/>
  <c r="M674" i="14" s="1"/>
  <c r="M675" i="14" s="1"/>
  <c r="M676" i="14" s="1"/>
  <c r="M677" i="14" s="1"/>
  <c r="M678" i="14" s="1"/>
  <c r="M679" i="14" s="1"/>
  <c r="M680" i="14" s="1"/>
  <c r="M681" i="14" s="1"/>
  <c r="M682" i="14" s="1"/>
  <c r="M683" i="14" s="1"/>
  <c r="M684" i="14" s="1"/>
  <c r="M685" i="14" s="1"/>
  <c r="M686" i="14" s="1"/>
  <c r="M687" i="14" s="1"/>
  <c r="M688" i="14" s="1"/>
  <c r="M689" i="14" s="1"/>
  <c r="M690" i="14" s="1"/>
  <c r="M691" i="14" s="1"/>
  <c r="M692" i="14" s="1"/>
  <c r="M693" i="14" s="1"/>
  <c r="M694" i="14" s="1"/>
  <c r="M695" i="14" s="1"/>
  <c r="M696" i="14" s="1"/>
  <c r="M697" i="14" s="1"/>
  <c r="M698" i="14" s="1"/>
  <c r="M699" i="14" s="1"/>
  <c r="M700" i="14" s="1"/>
  <c r="M701" i="14" s="1"/>
  <c r="M702" i="14" s="1"/>
  <c r="M703" i="14" s="1"/>
  <c r="M704" i="14" s="1"/>
  <c r="M705" i="14" s="1"/>
  <c r="M706" i="14" s="1"/>
  <c r="M707" i="14" s="1"/>
  <c r="M708" i="14" s="1"/>
  <c r="M709" i="14" s="1"/>
  <c r="M710" i="14" s="1"/>
  <c r="M711" i="14" s="1"/>
  <c r="M712" i="14" s="1"/>
  <c r="M713" i="14" s="1"/>
  <c r="M714" i="14" s="1"/>
  <c r="M715" i="14" s="1"/>
  <c r="M716" i="14" s="1"/>
  <c r="M717" i="14" s="1"/>
  <c r="M718" i="14" s="1"/>
  <c r="M719" i="14" s="1"/>
  <c r="M720" i="14" s="1"/>
  <c r="M721" i="14" s="1"/>
  <c r="M722" i="14" s="1"/>
  <c r="M723" i="14" s="1"/>
  <c r="M724" i="14" s="1"/>
  <c r="M725" i="14" s="1"/>
  <c r="M726" i="14" s="1"/>
  <c r="M727" i="14" s="1"/>
  <c r="M728" i="14" s="1"/>
  <c r="M729" i="14" s="1"/>
  <c r="M730" i="14" s="1"/>
  <c r="M731" i="14" s="1"/>
  <c r="M732" i="14" s="1"/>
  <c r="M733" i="14" s="1"/>
  <c r="M734" i="14" s="1"/>
  <c r="M735" i="14" s="1"/>
  <c r="M736" i="14" s="1"/>
  <c r="M737" i="14" s="1"/>
  <c r="M738" i="14" s="1"/>
  <c r="M739" i="14" s="1"/>
  <c r="M740" i="14" s="1"/>
  <c r="M741" i="14" s="1"/>
  <c r="M742" i="14" s="1"/>
  <c r="M743" i="14" s="1"/>
  <c r="M744" i="14" s="1"/>
  <c r="M745" i="14" s="1"/>
  <c r="M746" i="14" s="1"/>
  <c r="M747" i="14" s="1"/>
  <c r="M748" i="14" s="1"/>
  <c r="M749" i="14" s="1"/>
  <c r="M750" i="14" s="1"/>
  <c r="M751" i="14" s="1"/>
  <c r="M752" i="14" s="1"/>
  <c r="M753" i="14" s="1"/>
  <c r="M754" i="14" s="1"/>
  <c r="M755" i="14" s="1"/>
  <c r="M756" i="14" s="1"/>
  <c r="M757" i="14" s="1"/>
  <c r="M758" i="14" s="1"/>
  <c r="M759" i="14" s="1"/>
  <c r="M760" i="14" s="1"/>
  <c r="M761" i="14" s="1"/>
  <c r="M762" i="14" s="1"/>
  <c r="M763" i="14" s="1"/>
  <c r="M764" i="14" s="1"/>
  <c r="M765" i="14" s="1"/>
  <c r="M766" i="14" s="1"/>
  <c r="M767" i="14" s="1"/>
  <c r="M768" i="14" s="1"/>
  <c r="M769" i="14" s="1"/>
  <c r="M770" i="14" s="1"/>
  <c r="M771" i="14" s="1"/>
  <c r="M772" i="14" s="1"/>
  <c r="M773" i="14" s="1"/>
  <c r="M774" i="14" s="1"/>
  <c r="M775" i="14" s="1"/>
  <c r="M776" i="14" s="1"/>
  <c r="M777" i="14" s="1"/>
  <c r="M778" i="14" s="1"/>
  <c r="M779" i="14" s="1"/>
  <c r="M780" i="14" s="1"/>
  <c r="M781" i="14" s="1"/>
  <c r="M782" i="14" s="1"/>
  <c r="M783" i="14" s="1"/>
  <c r="M784" i="14" s="1"/>
  <c r="M785" i="14" s="1"/>
  <c r="M786" i="14" s="1"/>
  <c r="M787" i="14" s="1"/>
  <c r="M788" i="14" s="1"/>
  <c r="M789" i="14" s="1"/>
  <c r="M790" i="14" s="1"/>
  <c r="M791" i="14" s="1"/>
  <c r="M792" i="14" s="1"/>
  <c r="M793" i="14" s="1"/>
  <c r="M794" i="14" s="1"/>
  <c r="M795" i="14" s="1"/>
  <c r="M796" i="14" s="1"/>
  <c r="M797" i="14" s="1"/>
  <c r="M798" i="14" s="1"/>
  <c r="M799" i="14" s="1"/>
  <c r="M800" i="14" s="1"/>
  <c r="M801" i="14" s="1"/>
  <c r="M802" i="14" s="1"/>
  <c r="M803" i="14" s="1"/>
  <c r="M804" i="14" s="1"/>
  <c r="M805" i="14" s="1"/>
  <c r="M806" i="14" s="1"/>
  <c r="M807" i="14" s="1"/>
  <c r="M808" i="14" s="1"/>
  <c r="M809" i="14" s="1"/>
  <c r="M810" i="14" s="1"/>
  <c r="M811" i="14" s="1"/>
  <c r="M812" i="14" s="1"/>
  <c r="M813" i="14" s="1"/>
  <c r="M814" i="14" s="1"/>
  <c r="M815" i="14" s="1"/>
  <c r="M816" i="14" s="1"/>
  <c r="M817" i="14" s="1"/>
  <c r="M818" i="14" s="1"/>
  <c r="M819" i="14" s="1"/>
  <c r="M820" i="14" s="1"/>
  <c r="M821" i="14" s="1"/>
  <c r="M822" i="14" s="1"/>
  <c r="M823" i="14" s="1"/>
  <c r="M824" i="14" s="1"/>
  <c r="M825" i="14" s="1"/>
  <c r="M826" i="14" s="1"/>
  <c r="M827" i="14" s="1"/>
  <c r="M828" i="14" s="1"/>
  <c r="M829" i="14" s="1"/>
  <c r="M830" i="14" s="1"/>
  <c r="M831" i="14" s="1"/>
  <c r="M832" i="14" s="1"/>
  <c r="M833" i="14" s="1"/>
  <c r="M834" i="14" s="1"/>
  <c r="M835" i="14" s="1"/>
  <c r="M836" i="14" s="1"/>
  <c r="M837" i="14" s="1"/>
  <c r="M838" i="14" s="1"/>
  <c r="M839" i="14" s="1"/>
  <c r="M840" i="14" s="1"/>
  <c r="M841" i="14" s="1"/>
  <c r="M842" i="14" s="1"/>
  <c r="M843" i="14" s="1"/>
  <c r="M844" i="14" s="1"/>
  <c r="M845" i="14" s="1"/>
  <c r="M846" i="14" s="1"/>
  <c r="M847" i="14" s="1"/>
  <c r="M848" i="14" s="1"/>
  <c r="M849" i="14" s="1"/>
  <c r="M850" i="14" s="1"/>
  <c r="M851" i="14" s="1"/>
  <c r="M852" i="14" s="1"/>
  <c r="M853" i="14" s="1"/>
  <c r="M854" i="14" s="1"/>
  <c r="M855" i="14" s="1"/>
  <c r="M856" i="14" s="1"/>
  <c r="M857" i="14" s="1"/>
  <c r="M858" i="14" s="1"/>
  <c r="M859" i="14" s="1"/>
  <c r="M860" i="14" s="1"/>
  <c r="M861" i="14" s="1"/>
  <c r="M862" i="14" s="1"/>
  <c r="M863" i="14" s="1"/>
  <c r="M864" i="14" s="1"/>
  <c r="M865" i="14" s="1"/>
  <c r="M866" i="14" s="1"/>
  <c r="M867" i="14" s="1"/>
  <c r="M868" i="14" s="1"/>
  <c r="M869" i="14" s="1"/>
  <c r="M870" i="14" s="1"/>
  <c r="M871" i="14" s="1"/>
  <c r="M872" i="14" s="1"/>
  <c r="M873" i="14" s="1"/>
  <c r="M874" i="14" s="1"/>
  <c r="M875" i="14" s="1"/>
  <c r="M876" i="14" s="1"/>
  <c r="M877" i="14" s="1"/>
  <c r="M878" i="14" s="1"/>
  <c r="M879" i="14" s="1"/>
  <c r="M880" i="14" s="1"/>
  <c r="M881" i="14" s="1"/>
  <c r="M882" i="14" s="1"/>
  <c r="M883" i="14" s="1"/>
  <c r="M884" i="14" s="1"/>
  <c r="M885" i="14" s="1"/>
  <c r="M886" i="14" s="1"/>
  <c r="M887" i="14" s="1"/>
  <c r="M888" i="14" s="1"/>
  <c r="M889" i="14" s="1"/>
  <c r="M890" i="14" s="1"/>
  <c r="M891" i="14" s="1"/>
  <c r="M892" i="14" s="1"/>
  <c r="M893" i="14" s="1"/>
  <c r="M894" i="14" s="1"/>
  <c r="M895" i="14" s="1"/>
  <c r="M896" i="14" s="1"/>
  <c r="M897" i="14" s="1"/>
  <c r="M898" i="14" s="1"/>
  <c r="M899" i="14" s="1"/>
  <c r="M900" i="14" s="1"/>
  <c r="M901" i="14" s="1"/>
  <c r="M902" i="14" s="1"/>
  <c r="M903" i="14" s="1"/>
  <c r="M904" i="14" s="1"/>
  <c r="M905" i="14" s="1"/>
  <c r="M906" i="14" s="1"/>
  <c r="M907" i="14" s="1"/>
  <c r="M908" i="14" s="1"/>
  <c r="M909" i="14" s="1"/>
  <c r="M910" i="14" s="1"/>
  <c r="M911" i="14" s="1"/>
  <c r="M912" i="14" s="1"/>
  <c r="M913" i="14" s="1"/>
  <c r="M914" i="14" s="1"/>
  <c r="M915" i="14" s="1"/>
  <c r="M916" i="14" s="1"/>
  <c r="M917" i="14" s="1"/>
  <c r="M918" i="14" s="1"/>
  <c r="M919" i="14" s="1"/>
  <c r="M920" i="14" s="1"/>
  <c r="M921" i="14" s="1"/>
  <c r="M922" i="14" s="1"/>
  <c r="M923" i="14" s="1"/>
  <c r="M924" i="14" s="1"/>
  <c r="M925" i="14" s="1"/>
  <c r="M926" i="14" s="1"/>
  <c r="M927" i="14" s="1"/>
  <c r="M928" i="14" s="1"/>
  <c r="M929" i="14" s="1"/>
  <c r="M930" i="14" s="1"/>
  <c r="M931" i="14" s="1"/>
  <c r="M932" i="14" s="1"/>
  <c r="M933" i="14" s="1"/>
  <c r="M934" i="14" s="1"/>
  <c r="M935" i="14" s="1"/>
  <c r="M936" i="14" s="1"/>
  <c r="M937" i="14" s="1"/>
  <c r="M938" i="14" s="1"/>
  <c r="M939" i="14" s="1"/>
  <c r="M940" i="14" s="1"/>
  <c r="M941" i="14" s="1"/>
  <c r="M942" i="14" s="1"/>
  <c r="M943" i="14" s="1"/>
  <c r="M944" i="14" s="1"/>
  <c r="M945" i="14" s="1"/>
  <c r="M946" i="14" s="1"/>
  <c r="M947" i="14" s="1"/>
  <c r="M948" i="14" s="1"/>
  <c r="M949" i="14" s="1"/>
  <c r="M950" i="14" s="1"/>
  <c r="M951" i="14" s="1"/>
  <c r="M952" i="14" s="1"/>
  <c r="M953" i="14" s="1"/>
  <c r="M954" i="14" s="1"/>
  <c r="M955" i="14" s="1"/>
  <c r="M956" i="14" s="1"/>
  <c r="M957" i="14" s="1"/>
  <c r="M958" i="14" s="1"/>
  <c r="M959" i="14" s="1"/>
  <c r="M960" i="14" s="1"/>
  <c r="M961" i="14" s="1"/>
  <c r="M962" i="14" s="1"/>
  <c r="M963" i="14" s="1"/>
  <c r="M964" i="14" s="1"/>
  <c r="M965" i="14" s="1"/>
  <c r="M966" i="14" s="1"/>
  <c r="M967" i="14" s="1"/>
  <c r="M968" i="14" s="1"/>
  <c r="M969" i="14" s="1"/>
  <c r="M970" i="14" s="1"/>
  <c r="M971" i="14" s="1"/>
  <c r="M972" i="14" s="1"/>
  <c r="M973" i="14" s="1"/>
  <c r="M974" i="14" s="1"/>
  <c r="M975" i="14" s="1"/>
  <c r="M976" i="14" s="1"/>
  <c r="M977" i="14" s="1"/>
  <c r="M978" i="14" s="1"/>
  <c r="M979" i="14" s="1"/>
  <c r="M980" i="14" s="1"/>
  <c r="M981" i="14" s="1"/>
  <c r="M982" i="14" s="1"/>
  <c r="M983" i="14" s="1"/>
  <c r="M984" i="14" s="1"/>
  <c r="M985" i="14" s="1"/>
  <c r="M986" i="14" s="1"/>
  <c r="M987" i="14" s="1"/>
  <c r="M988" i="14" s="1"/>
  <c r="M989" i="14" s="1"/>
  <c r="M990" i="14" s="1"/>
  <c r="M991" i="14" s="1"/>
  <c r="M992" i="14" s="1"/>
  <c r="M993" i="14" s="1"/>
  <c r="M994" i="14" s="1"/>
  <c r="M995" i="14" s="1"/>
  <c r="M996" i="14" s="1"/>
  <c r="M997" i="14" s="1"/>
  <c r="M998" i="14" s="1"/>
  <c r="M999" i="14" s="1"/>
  <c r="M1000" i="14" s="1"/>
  <c r="M1001" i="14" s="1"/>
  <c r="M1002" i="14" s="1"/>
  <c r="M1003" i="14" s="1"/>
  <c r="M1004" i="14" s="1"/>
  <c r="M1005" i="14" s="1"/>
  <c r="M1006" i="14" s="1"/>
  <c r="M1007" i="14" s="1"/>
  <c r="M1008" i="14" s="1"/>
  <c r="M1009" i="14" s="1"/>
  <c r="M1010" i="14" s="1"/>
  <c r="M1011" i="14" s="1"/>
  <c r="M1012" i="14" s="1"/>
  <c r="M1013" i="14" s="1"/>
  <c r="M1014" i="14" s="1"/>
  <c r="M1015" i="14" s="1"/>
  <c r="M1016" i="14" s="1"/>
  <c r="M1017" i="14" s="1"/>
  <c r="M1018" i="14" s="1"/>
  <c r="M1019" i="14" s="1"/>
  <c r="M1020" i="14" s="1"/>
  <c r="M1021" i="14" s="1"/>
  <c r="M1022" i="14" s="1"/>
  <c r="M1023" i="14" s="1"/>
  <c r="M1024" i="14" s="1"/>
  <c r="M1025" i="14" s="1"/>
  <c r="M1026" i="14" s="1"/>
  <c r="M1027" i="14" s="1"/>
  <c r="M1028" i="14" s="1"/>
  <c r="M1029" i="14" s="1"/>
  <c r="M1030" i="14" s="1"/>
  <c r="M1031" i="14" s="1"/>
  <c r="M1032" i="14" s="1"/>
  <c r="M1033" i="14" s="1"/>
  <c r="M1034" i="14" s="1"/>
  <c r="M1035" i="14" s="1"/>
  <c r="M1036" i="14" s="1"/>
  <c r="M1037" i="14" s="1"/>
  <c r="M1038" i="14" s="1"/>
  <c r="M1039" i="14" s="1"/>
  <c r="M1040" i="14" s="1"/>
  <c r="M1041" i="14" s="1"/>
  <c r="M1042" i="14" s="1"/>
  <c r="M1043" i="14" s="1"/>
  <c r="M1044" i="14" s="1"/>
  <c r="M1045" i="14" s="1"/>
  <c r="M1046" i="14" s="1"/>
  <c r="M1047" i="14" s="1"/>
  <c r="M1048" i="14" s="1"/>
  <c r="M1049" i="14" s="1"/>
  <c r="M1050" i="14" s="1"/>
  <c r="M1051" i="14" s="1"/>
  <c r="M1052" i="14" s="1"/>
  <c r="M1053" i="14" s="1"/>
  <c r="M1054" i="14" s="1"/>
  <c r="M1055" i="14" s="1"/>
  <c r="M1056" i="14" s="1"/>
  <c r="M1057" i="14" s="1"/>
  <c r="M1058" i="14" s="1"/>
  <c r="M1059" i="14" s="1"/>
  <c r="M1060" i="14" s="1"/>
  <c r="M1061" i="14" s="1"/>
  <c r="M1062" i="14" s="1"/>
  <c r="M1063" i="14" s="1"/>
  <c r="M1064" i="14" s="1"/>
  <c r="M1065" i="14" s="1"/>
  <c r="M1066" i="14" s="1"/>
  <c r="M1067" i="14" s="1"/>
  <c r="M1068" i="14" s="1"/>
  <c r="M1069" i="14" s="1"/>
  <c r="M1070" i="14" s="1"/>
  <c r="M1071" i="14" s="1"/>
  <c r="M1072" i="14" s="1"/>
  <c r="M1073" i="14" s="1"/>
  <c r="M1074" i="14" s="1"/>
  <c r="M1075" i="14" s="1"/>
  <c r="M1076" i="14" s="1"/>
  <c r="M1077" i="14" s="1"/>
  <c r="M1078" i="14" s="1"/>
  <c r="M1079" i="14" s="1"/>
  <c r="M1080" i="14" s="1"/>
  <c r="M1081" i="14" s="1"/>
  <c r="M1082" i="14" s="1"/>
  <c r="M1083" i="14" s="1"/>
  <c r="M1084" i="14" s="1"/>
  <c r="M1085" i="14" s="1"/>
  <c r="M1086" i="14" s="1"/>
  <c r="M1087" i="14" s="1"/>
  <c r="M1088" i="14" s="1"/>
  <c r="M1089" i="14" s="1"/>
  <c r="M1090" i="14" s="1"/>
  <c r="M1091" i="14" s="1"/>
  <c r="M1092" i="14" s="1"/>
  <c r="M1093" i="14" s="1"/>
  <c r="M1094" i="14" s="1"/>
  <c r="M1095" i="14" s="1"/>
  <c r="M1096" i="14" s="1"/>
  <c r="M1097" i="14" s="1"/>
  <c r="M1098" i="14" s="1"/>
  <c r="M1099" i="14" s="1"/>
  <c r="M1100" i="14" s="1"/>
  <c r="M1101" i="14" s="1"/>
  <c r="M1102" i="14" s="1"/>
  <c r="M1103" i="14" s="1"/>
  <c r="M1104" i="14" s="1"/>
  <c r="M1105" i="14" s="1"/>
  <c r="M1106" i="14" s="1"/>
  <c r="M1107" i="14" s="1"/>
  <c r="M1108" i="14" s="1"/>
  <c r="M1109" i="14" s="1"/>
  <c r="M1110" i="14" s="1"/>
  <c r="M1111" i="14" s="1"/>
  <c r="M1112" i="14" s="1"/>
  <c r="M1113" i="14" s="1"/>
  <c r="M1114" i="14" s="1"/>
  <c r="M1115" i="14" s="1"/>
  <c r="M1116" i="14" s="1"/>
  <c r="M1117" i="14" s="1"/>
  <c r="M1118" i="14" s="1"/>
  <c r="M1119" i="14" s="1"/>
  <c r="M1120" i="14" s="1"/>
  <c r="M1121" i="14" s="1"/>
  <c r="M1122" i="14" s="1"/>
  <c r="M1123" i="14" s="1"/>
  <c r="M1124" i="14" s="1"/>
  <c r="M1125" i="14" s="1"/>
  <c r="M1126" i="14" s="1"/>
  <c r="M1127" i="14" s="1"/>
  <c r="M1128" i="14" s="1"/>
  <c r="M1129" i="14" s="1"/>
  <c r="M1130" i="14" s="1"/>
  <c r="M1131" i="14" s="1"/>
  <c r="M1132" i="14" s="1"/>
  <c r="M1133" i="14" s="1"/>
  <c r="M1134" i="14" s="1"/>
  <c r="M1135" i="14" s="1"/>
  <c r="M1136" i="14" s="1"/>
  <c r="M1137" i="14" s="1"/>
  <c r="M1138" i="14" s="1"/>
  <c r="M1139" i="14" s="1"/>
  <c r="M1140" i="14" s="1"/>
  <c r="M1141" i="14" s="1"/>
  <c r="M1142" i="14" s="1"/>
  <c r="M1143" i="14" s="1"/>
  <c r="M1144" i="14" s="1"/>
  <c r="M1145" i="14" s="1"/>
  <c r="M1146" i="14" s="1"/>
  <c r="M1147" i="14" s="1"/>
  <c r="M1148" i="14" s="1"/>
  <c r="M1149" i="14" s="1"/>
  <c r="M1150" i="14" s="1"/>
  <c r="M1151" i="14" s="1"/>
  <c r="M1152" i="14" s="1"/>
  <c r="M1153" i="14" s="1"/>
  <c r="M1154" i="14" s="1"/>
  <c r="M1155" i="14" s="1"/>
  <c r="M1156" i="14" s="1"/>
  <c r="M1157" i="14" s="1"/>
  <c r="M1158" i="14" s="1"/>
  <c r="M1159" i="14" s="1"/>
  <c r="M1160" i="14" s="1"/>
  <c r="M1161" i="14" s="1"/>
  <c r="M1162" i="14" s="1"/>
  <c r="M1163" i="14" s="1"/>
  <c r="M1164" i="14" s="1"/>
  <c r="M1165" i="14" s="1"/>
  <c r="M1166" i="14" s="1"/>
  <c r="M1167" i="14" s="1"/>
  <c r="M1168" i="14" s="1"/>
  <c r="M1169" i="14" s="1"/>
  <c r="M1170" i="14" s="1"/>
  <c r="M1171" i="14" s="1"/>
  <c r="M1172" i="14" s="1"/>
  <c r="M1173" i="14" s="1"/>
  <c r="M1174" i="14" s="1"/>
  <c r="M1175" i="14" s="1"/>
  <c r="M1176" i="14" s="1"/>
  <c r="M1177" i="14" s="1"/>
  <c r="M1178" i="14" s="1"/>
  <c r="M1179" i="14" s="1"/>
  <c r="M1180" i="14" s="1"/>
  <c r="M1181" i="14" s="1"/>
  <c r="M1182" i="14" s="1"/>
  <c r="M1183" i="14" s="1"/>
  <c r="M1184" i="14" s="1"/>
  <c r="M1185" i="14" s="1"/>
  <c r="M1186" i="14" s="1"/>
  <c r="M1187" i="14" s="1"/>
  <c r="M1188" i="14" s="1"/>
  <c r="M1189" i="14" s="1"/>
  <c r="M1190" i="14" s="1"/>
  <c r="M1191" i="14" s="1"/>
  <c r="M1192" i="14" s="1"/>
  <c r="M1193" i="14" s="1"/>
  <c r="M1194" i="14" s="1"/>
  <c r="M1195" i="14" s="1"/>
  <c r="M1196" i="14" s="1"/>
  <c r="M1197" i="14" s="1"/>
  <c r="M1198" i="14" s="1"/>
  <c r="M1199" i="14" s="1"/>
  <c r="M1200" i="14" s="1"/>
  <c r="M1201" i="14" s="1"/>
  <c r="M1202" i="14" s="1"/>
  <c r="M1203" i="14" s="1"/>
  <c r="M1204" i="14" s="1"/>
  <c r="M1205" i="14" s="1"/>
  <c r="M1206" i="14" s="1"/>
  <c r="M1207" i="14" s="1"/>
  <c r="M1208" i="14" s="1"/>
  <c r="M1209" i="14" s="1"/>
  <c r="M1210" i="14" s="1"/>
  <c r="M1211" i="14" s="1"/>
  <c r="M1212" i="14" s="1"/>
  <c r="M1213" i="14" s="1"/>
  <c r="M1214" i="14" s="1"/>
  <c r="M1215" i="14" s="1"/>
  <c r="M1216" i="14" s="1"/>
  <c r="M1217" i="14" s="1"/>
  <c r="M1218" i="14" s="1"/>
  <c r="M1219" i="14" s="1"/>
  <c r="M1220" i="14" s="1"/>
  <c r="M1221" i="14" s="1"/>
  <c r="M1222" i="14" s="1"/>
  <c r="M1223" i="14" s="1"/>
  <c r="M1224" i="14" s="1"/>
  <c r="M1225" i="14" s="1"/>
  <c r="M1226" i="14" s="1"/>
  <c r="M1227" i="14" s="1"/>
  <c r="M1228" i="14" s="1"/>
  <c r="M1229" i="14" s="1"/>
  <c r="M1230" i="14" s="1"/>
  <c r="M1231" i="14" s="1"/>
  <c r="M1232" i="14" s="1"/>
  <c r="M1233" i="14" s="1"/>
  <c r="M1234" i="14" s="1"/>
  <c r="M1235" i="14" s="1"/>
  <c r="M1236" i="14" s="1"/>
  <c r="M1237" i="14" s="1"/>
  <c r="M1238" i="14" s="1"/>
  <c r="M1239" i="14" s="1"/>
  <c r="M1240" i="14" s="1"/>
  <c r="M1241" i="14" s="1"/>
  <c r="M1242" i="14" s="1"/>
  <c r="M1243" i="14" s="1"/>
  <c r="M1244" i="14" s="1"/>
  <c r="L2" i="14"/>
  <c r="L3" i="14" s="1"/>
  <c r="L4" i="14" s="1"/>
  <c r="L5" i="14" s="1"/>
  <c r="L6" i="14" s="1"/>
  <c r="L7" i="14" s="1"/>
  <c r="L8" i="14" s="1"/>
  <c r="L9" i="14" s="1"/>
  <c r="L10" i="14" s="1"/>
  <c r="L11" i="14" s="1"/>
  <c r="L12" i="14" s="1"/>
  <c r="L13" i="14" s="1"/>
  <c r="L14" i="14" s="1"/>
  <c r="L15" i="14" s="1"/>
  <c r="L16" i="14" s="1"/>
  <c r="L17" i="14" s="1"/>
  <c r="L18" i="14" s="1"/>
  <c r="L19" i="14" s="1"/>
  <c r="L20" i="14" s="1"/>
  <c r="L21" i="14" s="1"/>
  <c r="L22" i="14" s="1"/>
  <c r="L23" i="14" s="1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L58" i="14" s="1"/>
  <c r="L59" i="14" s="1"/>
  <c r="L60" i="14" s="1"/>
  <c r="L61" i="14" s="1"/>
  <c r="L62" i="14" s="1"/>
  <c r="L63" i="14" s="1"/>
  <c r="L64" i="14" s="1"/>
  <c r="L65" i="14" s="1"/>
  <c r="L66" i="14" s="1"/>
  <c r="L67" i="14" s="1"/>
  <c r="L68" i="14" s="1"/>
  <c r="L69" i="14" s="1"/>
  <c r="L70" i="14" s="1"/>
  <c r="L71" i="14" s="1"/>
  <c r="L72" i="14" s="1"/>
  <c r="L73" i="14" s="1"/>
  <c r="L74" i="14" s="1"/>
  <c r="L75" i="14" s="1"/>
  <c r="L76" i="14" s="1"/>
  <c r="L77" i="14" s="1"/>
  <c r="L78" i="14" s="1"/>
  <c r="L79" i="14" s="1"/>
  <c r="L80" i="14" s="1"/>
  <c r="L81" i="14" s="1"/>
  <c r="L82" i="14" s="1"/>
  <c r="L83" i="14" s="1"/>
  <c r="L84" i="14" s="1"/>
  <c r="L85" i="14" s="1"/>
  <c r="L86" i="14" s="1"/>
  <c r="L87" i="14" s="1"/>
  <c r="L88" i="14" s="1"/>
  <c r="L89" i="14" s="1"/>
  <c r="L90" i="14" s="1"/>
  <c r="L91" i="14" s="1"/>
  <c r="L92" i="14" s="1"/>
  <c r="L93" i="14" s="1"/>
  <c r="L94" i="14" s="1"/>
  <c r="L95" i="14" s="1"/>
  <c r="L96" i="14" s="1"/>
  <c r="L97" i="14" s="1"/>
  <c r="L98" i="14" s="1"/>
  <c r="L99" i="14" s="1"/>
  <c r="L100" i="14" s="1"/>
  <c r="L101" i="14" s="1"/>
  <c r="L102" i="14" s="1"/>
  <c r="L103" i="14" s="1"/>
  <c r="L104" i="14" s="1"/>
  <c r="L105" i="14" s="1"/>
  <c r="L106" i="14" s="1"/>
  <c r="L107" i="14" s="1"/>
  <c r="L108" i="14" s="1"/>
  <c r="L109" i="14" s="1"/>
  <c r="L110" i="14" s="1"/>
  <c r="L111" i="14" s="1"/>
  <c r="L112" i="14" s="1"/>
  <c r="L113" i="14" s="1"/>
  <c r="L114" i="14" s="1"/>
  <c r="L115" i="14" s="1"/>
  <c r="L116" i="14" s="1"/>
  <c r="L117" i="14" s="1"/>
  <c r="L118" i="14" s="1"/>
  <c r="L119" i="14" s="1"/>
  <c r="L120" i="14" s="1"/>
  <c r="L121" i="14" s="1"/>
  <c r="L122" i="14" s="1"/>
  <c r="L123" i="14" s="1"/>
  <c r="L124" i="14" s="1"/>
  <c r="L125" i="14" s="1"/>
  <c r="L126" i="14" s="1"/>
  <c r="L127" i="14" s="1"/>
  <c r="L128" i="14" s="1"/>
  <c r="L129" i="14" s="1"/>
  <c r="L130" i="14" s="1"/>
  <c r="L131" i="14" s="1"/>
  <c r="L132" i="14" s="1"/>
  <c r="L133" i="14" s="1"/>
  <c r="L134" i="14" s="1"/>
  <c r="L135" i="14" s="1"/>
  <c r="L136" i="14" s="1"/>
  <c r="L137" i="14" s="1"/>
  <c r="L138" i="14" s="1"/>
  <c r="L139" i="14" s="1"/>
  <c r="L140" i="14" s="1"/>
  <c r="L141" i="14" s="1"/>
  <c r="L142" i="14" s="1"/>
  <c r="L143" i="14" s="1"/>
  <c r="L144" i="14" s="1"/>
  <c r="L145" i="14" s="1"/>
  <c r="L146" i="14" s="1"/>
  <c r="L147" i="14" s="1"/>
  <c r="L148" i="14" s="1"/>
  <c r="L149" i="14" s="1"/>
  <c r="L150" i="14" s="1"/>
  <c r="L151" i="14" s="1"/>
  <c r="L152" i="14" s="1"/>
  <c r="L153" i="14" s="1"/>
  <c r="L154" i="14" s="1"/>
  <c r="L155" i="14" s="1"/>
  <c r="L156" i="14" s="1"/>
  <c r="L157" i="14" s="1"/>
  <c r="L158" i="14" s="1"/>
  <c r="L159" i="14" s="1"/>
  <c r="L160" i="14" s="1"/>
  <c r="L161" i="14" s="1"/>
  <c r="L162" i="14" s="1"/>
  <c r="L163" i="14" s="1"/>
  <c r="L164" i="14" s="1"/>
  <c r="L165" i="14" s="1"/>
  <c r="L166" i="14" s="1"/>
  <c r="L167" i="14" s="1"/>
  <c r="L168" i="14" s="1"/>
  <c r="L169" i="14" s="1"/>
  <c r="L170" i="14" s="1"/>
  <c r="L171" i="14" s="1"/>
  <c r="L172" i="14" s="1"/>
  <c r="L173" i="14" s="1"/>
  <c r="L174" i="14" s="1"/>
  <c r="L175" i="14" s="1"/>
  <c r="L176" i="14" s="1"/>
  <c r="L177" i="14" s="1"/>
  <c r="L178" i="14" s="1"/>
  <c r="L179" i="14" s="1"/>
  <c r="L180" i="14" s="1"/>
  <c r="L181" i="14" s="1"/>
  <c r="L182" i="14" s="1"/>
  <c r="L183" i="14" s="1"/>
  <c r="L184" i="14" s="1"/>
  <c r="L185" i="14" s="1"/>
  <c r="L186" i="14" s="1"/>
  <c r="L187" i="14" s="1"/>
  <c r="L188" i="14" s="1"/>
  <c r="L189" i="14" s="1"/>
  <c r="L190" i="14" s="1"/>
  <c r="L191" i="14" s="1"/>
  <c r="L192" i="14" s="1"/>
  <c r="L193" i="14" s="1"/>
  <c r="L194" i="14" s="1"/>
  <c r="L195" i="14" s="1"/>
  <c r="L196" i="14" s="1"/>
  <c r="L197" i="14" s="1"/>
  <c r="L198" i="14" s="1"/>
  <c r="L199" i="14" s="1"/>
  <c r="L200" i="14" s="1"/>
  <c r="L201" i="14" s="1"/>
  <c r="L202" i="14" s="1"/>
  <c r="L203" i="14" s="1"/>
  <c r="L204" i="14" s="1"/>
  <c r="L205" i="14" s="1"/>
  <c r="L206" i="14" s="1"/>
  <c r="L207" i="14" s="1"/>
  <c r="L208" i="14" s="1"/>
  <c r="L209" i="14" s="1"/>
  <c r="L210" i="14" s="1"/>
  <c r="L211" i="14" s="1"/>
  <c r="L212" i="14" s="1"/>
  <c r="L213" i="14" s="1"/>
  <c r="L214" i="14" s="1"/>
  <c r="L215" i="14" s="1"/>
  <c r="L216" i="14" s="1"/>
  <c r="L217" i="14" s="1"/>
  <c r="L218" i="14" s="1"/>
  <c r="L219" i="14" s="1"/>
  <c r="L220" i="14" s="1"/>
  <c r="L221" i="14" s="1"/>
  <c r="L222" i="14" s="1"/>
  <c r="L223" i="14" s="1"/>
  <c r="L224" i="14" s="1"/>
  <c r="L225" i="14" s="1"/>
  <c r="L226" i="14" s="1"/>
  <c r="L227" i="14" s="1"/>
  <c r="L228" i="14" s="1"/>
  <c r="L229" i="14" s="1"/>
  <c r="L230" i="14" s="1"/>
  <c r="L231" i="14" s="1"/>
  <c r="L232" i="14" s="1"/>
  <c r="L233" i="14" s="1"/>
  <c r="L234" i="14" s="1"/>
  <c r="L235" i="14" s="1"/>
  <c r="L236" i="14" s="1"/>
  <c r="L237" i="14" s="1"/>
  <c r="L238" i="14" s="1"/>
  <c r="L239" i="14" s="1"/>
  <c r="L240" i="14" s="1"/>
  <c r="L241" i="14" s="1"/>
  <c r="L242" i="14" s="1"/>
  <c r="L243" i="14" s="1"/>
  <c r="L244" i="14" s="1"/>
  <c r="L245" i="14" s="1"/>
  <c r="L246" i="14" s="1"/>
  <c r="L247" i="14" s="1"/>
  <c r="L248" i="14" s="1"/>
  <c r="L249" i="14" s="1"/>
  <c r="L250" i="14" s="1"/>
  <c r="L251" i="14" s="1"/>
  <c r="L252" i="14" s="1"/>
  <c r="L253" i="14" s="1"/>
  <c r="L254" i="14" s="1"/>
  <c r="L255" i="14" s="1"/>
  <c r="L256" i="14" s="1"/>
  <c r="L257" i="14" s="1"/>
  <c r="L258" i="14" s="1"/>
  <c r="L259" i="14" s="1"/>
  <c r="L260" i="14" s="1"/>
  <c r="L261" i="14" s="1"/>
  <c r="L262" i="14" s="1"/>
  <c r="L263" i="14" s="1"/>
  <c r="L264" i="14" s="1"/>
  <c r="L265" i="14" s="1"/>
  <c r="L266" i="14" s="1"/>
  <c r="L267" i="14" s="1"/>
  <c r="L268" i="14" s="1"/>
  <c r="L269" i="14" s="1"/>
  <c r="L270" i="14" s="1"/>
  <c r="L271" i="14" s="1"/>
  <c r="L272" i="14" s="1"/>
  <c r="L273" i="14" s="1"/>
  <c r="L274" i="14" s="1"/>
  <c r="L275" i="14" s="1"/>
  <c r="L276" i="14" s="1"/>
  <c r="L277" i="14" s="1"/>
  <c r="L278" i="14" s="1"/>
  <c r="L279" i="14" s="1"/>
  <c r="L280" i="14" s="1"/>
  <c r="L281" i="14" s="1"/>
  <c r="L282" i="14" s="1"/>
  <c r="L283" i="14" s="1"/>
  <c r="L284" i="14" s="1"/>
  <c r="L285" i="14" s="1"/>
  <c r="L286" i="14" s="1"/>
  <c r="L287" i="14" s="1"/>
  <c r="L288" i="14" s="1"/>
  <c r="L289" i="14" s="1"/>
  <c r="L290" i="14" s="1"/>
  <c r="L291" i="14" s="1"/>
  <c r="L292" i="14" s="1"/>
  <c r="L293" i="14" s="1"/>
  <c r="L294" i="14" s="1"/>
  <c r="L295" i="14" s="1"/>
  <c r="L296" i="14" s="1"/>
  <c r="L297" i="14" s="1"/>
  <c r="L298" i="14" s="1"/>
  <c r="L299" i="14" s="1"/>
  <c r="L300" i="14" s="1"/>
  <c r="L301" i="14" s="1"/>
  <c r="L302" i="14" s="1"/>
  <c r="L303" i="14" s="1"/>
  <c r="L304" i="14" s="1"/>
  <c r="L305" i="14" s="1"/>
  <c r="L306" i="14" s="1"/>
  <c r="L307" i="14" s="1"/>
  <c r="L308" i="14" s="1"/>
  <c r="L309" i="14" s="1"/>
  <c r="L310" i="14" s="1"/>
  <c r="L311" i="14" s="1"/>
  <c r="L312" i="14" s="1"/>
  <c r="L313" i="14" s="1"/>
  <c r="L314" i="14" s="1"/>
  <c r="L315" i="14" s="1"/>
  <c r="L316" i="14" s="1"/>
  <c r="L317" i="14" s="1"/>
  <c r="L318" i="14" s="1"/>
  <c r="L319" i="14" s="1"/>
  <c r="L320" i="14" s="1"/>
  <c r="L321" i="14" s="1"/>
  <c r="L322" i="14" s="1"/>
  <c r="L323" i="14" s="1"/>
  <c r="L324" i="14" s="1"/>
  <c r="L325" i="14" s="1"/>
  <c r="L326" i="14" s="1"/>
  <c r="L327" i="14" s="1"/>
  <c r="L328" i="14" s="1"/>
  <c r="L329" i="14" s="1"/>
  <c r="L330" i="14" s="1"/>
  <c r="L331" i="14" s="1"/>
  <c r="L332" i="14" s="1"/>
  <c r="L333" i="14" s="1"/>
  <c r="L334" i="14" s="1"/>
  <c r="L335" i="14" s="1"/>
  <c r="L336" i="14" s="1"/>
  <c r="L337" i="14" s="1"/>
  <c r="L338" i="14" s="1"/>
  <c r="L339" i="14" s="1"/>
  <c r="L340" i="14" s="1"/>
  <c r="L341" i="14" s="1"/>
  <c r="L342" i="14" s="1"/>
  <c r="L343" i="14" s="1"/>
  <c r="L344" i="14" s="1"/>
  <c r="L345" i="14" s="1"/>
  <c r="L346" i="14" s="1"/>
  <c r="L347" i="14" s="1"/>
  <c r="L348" i="14" s="1"/>
  <c r="L349" i="14" s="1"/>
  <c r="L350" i="14" s="1"/>
  <c r="L351" i="14" s="1"/>
  <c r="L352" i="14" s="1"/>
  <c r="L353" i="14" s="1"/>
  <c r="L354" i="14" s="1"/>
  <c r="L355" i="14" s="1"/>
  <c r="L356" i="14" s="1"/>
  <c r="L357" i="14" s="1"/>
  <c r="L358" i="14" s="1"/>
  <c r="L359" i="14" s="1"/>
  <c r="L360" i="14" s="1"/>
  <c r="L361" i="14" s="1"/>
  <c r="L362" i="14" s="1"/>
  <c r="L363" i="14" s="1"/>
  <c r="L364" i="14" s="1"/>
  <c r="L365" i="14" s="1"/>
  <c r="L366" i="14" s="1"/>
  <c r="L367" i="14" s="1"/>
  <c r="L368" i="14" s="1"/>
  <c r="L369" i="14" s="1"/>
  <c r="L370" i="14" s="1"/>
  <c r="L371" i="14" s="1"/>
  <c r="L372" i="14" s="1"/>
  <c r="L373" i="14" s="1"/>
  <c r="L374" i="14" s="1"/>
  <c r="L375" i="14" s="1"/>
  <c r="L376" i="14" s="1"/>
  <c r="L377" i="14" s="1"/>
  <c r="L378" i="14" s="1"/>
  <c r="L379" i="14" s="1"/>
  <c r="L380" i="14" s="1"/>
  <c r="L381" i="14" s="1"/>
  <c r="L382" i="14" s="1"/>
  <c r="L383" i="14" s="1"/>
  <c r="L384" i="14" s="1"/>
  <c r="L385" i="14" s="1"/>
  <c r="L386" i="14" s="1"/>
  <c r="L387" i="14" s="1"/>
  <c r="L388" i="14" s="1"/>
  <c r="L389" i="14" s="1"/>
  <c r="L390" i="14" s="1"/>
  <c r="L391" i="14" s="1"/>
  <c r="L392" i="14" s="1"/>
  <c r="L393" i="14" s="1"/>
  <c r="L394" i="14" s="1"/>
  <c r="L395" i="14" s="1"/>
  <c r="L396" i="14" s="1"/>
  <c r="L397" i="14" s="1"/>
  <c r="L398" i="14" s="1"/>
  <c r="L399" i="14" s="1"/>
  <c r="L400" i="14" s="1"/>
  <c r="L401" i="14" s="1"/>
  <c r="L402" i="14" s="1"/>
  <c r="L403" i="14" s="1"/>
  <c r="L404" i="14" s="1"/>
  <c r="L405" i="14" s="1"/>
  <c r="L406" i="14" s="1"/>
  <c r="L407" i="14" s="1"/>
  <c r="L408" i="14" s="1"/>
  <c r="L409" i="14" s="1"/>
  <c r="L410" i="14" s="1"/>
  <c r="L411" i="14" s="1"/>
  <c r="L412" i="14" s="1"/>
  <c r="L413" i="14" s="1"/>
  <c r="L414" i="14" s="1"/>
  <c r="L415" i="14" s="1"/>
  <c r="L416" i="14" s="1"/>
  <c r="L417" i="14" s="1"/>
  <c r="L418" i="14" s="1"/>
  <c r="L419" i="14" s="1"/>
  <c r="L420" i="14" s="1"/>
  <c r="L421" i="14" s="1"/>
  <c r="L422" i="14" s="1"/>
  <c r="L423" i="14" s="1"/>
  <c r="L424" i="14" s="1"/>
  <c r="L425" i="14" s="1"/>
  <c r="L426" i="14" s="1"/>
  <c r="L427" i="14" s="1"/>
  <c r="L428" i="14" s="1"/>
  <c r="L429" i="14" s="1"/>
  <c r="L430" i="14" s="1"/>
  <c r="L431" i="14" s="1"/>
  <c r="L432" i="14" s="1"/>
  <c r="L433" i="14" s="1"/>
  <c r="L434" i="14" s="1"/>
  <c r="L435" i="14" s="1"/>
  <c r="L436" i="14" s="1"/>
  <c r="L437" i="14" s="1"/>
  <c r="L438" i="14" s="1"/>
  <c r="L439" i="14" s="1"/>
  <c r="L440" i="14" s="1"/>
  <c r="L441" i="14" s="1"/>
  <c r="L442" i="14" s="1"/>
  <c r="L443" i="14" s="1"/>
  <c r="L444" i="14" s="1"/>
  <c r="L445" i="14" s="1"/>
  <c r="L446" i="14" s="1"/>
  <c r="L447" i="14" s="1"/>
  <c r="L448" i="14" s="1"/>
  <c r="L449" i="14" s="1"/>
  <c r="L450" i="14" s="1"/>
  <c r="L451" i="14" s="1"/>
  <c r="L452" i="14" s="1"/>
  <c r="L453" i="14" s="1"/>
  <c r="L454" i="14" s="1"/>
  <c r="L455" i="14" s="1"/>
  <c r="L456" i="14" s="1"/>
  <c r="L457" i="14" s="1"/>
  <c r="L458" i="14" s="1"/>
  <c r="L459" i="14" s="1"/>
  <c r="L460" i="14" s="1"/>
  <c r="L461" i="14" s="1"/>
  <c r="L462" i="14" s="1"/>
  <c r="L463" i="14" s="1"/>
  <c r="L464" i="14" s="1"/>
  <c r="L465" i="14" s="1"/>
  <c r="L466" i="14" s="1"/>
  <c r="L467" i="14" s="1"/>
  <c r="L468" i="14" s="1"/>
  <c r="L469" i="14" s="1"/>
  <c r="L470" i="14" s="1"/>
  <c r="L471" i="14" s="1"/>
  <c r="L472" i="14" s="1"/>
  <c r="L473" i="14" s="1"/>
  <c r="L474" i="14" s="1"/>
  <c r="L475" i="14" s="1"/>
  <c r="L476" i="14" s="1"/>
  <c r="L477" i="14" s="1"/>
  <c r="L478" i="14" s="1"/>
  <c r="L479" i="14" s="1"/>
  <c r="L480" i="14" s="1"/>
  <c r="L481" i="14" s="1"/>
  <c r="L482" i="14" s="1"/>
  <c r="L483" i="14" s="1"/>
  <c r="L484" i="14" s="1"/>
  <c r="L485" i="14" s="1"/>
  <c r="L486" i="14" s="1"/>
  <c r="L487" i="14" s="1"/>
  <c r="L488" i="14" s="1"/>
  <c r="L489" i="14" s="1"/>
  <c r="L490" i="14" s="1"/>
  <c r="L491" i="14" s="1"/>
  <c r="L492" i="14" s="1"/>
  <c r="L493" i="14" s="1"/>
  <c r="L494" i="14" s="1"/>
  <c r="L495" i="14" s="1"/>
  <c r="L496" i="14" s="1"/>
  <c r="L497" i="14" s="1"/>
  <c r="L498" i="14" s="1"/>
  <c r="L499" i="14" s="1"/>
  <c r="L500" i="14" s="1"/>
  <c r="L501" i="14" s="1"/>
  <c r="L502" i="14" s="1"/>
  <c r="L503" i="14" s="1"/>
  <c r="L504" i="14" s="1"/>
  <c r="L505" i="14" s="1"/>
  <c r="L506" i="14" s="1"/>
  <c r="L507" i="14" s="1"/>
  <c r="L508" i="14" s="1"/>
  <c r="L509" i="14" s="1"/>
  <c r="L510" i="14" s="1"/>
  <c r="L511" i="14" s="1"/>
  <c r="L512" i="14" s="1"/>
  <c r="L513" i="14" s="1"/>
  <c r="L514" i="14" s="1"/>
  <c r="L515" i="14" s="1"/>
  <c r="L516" i="14" s="1"/>
  <c r="L517" i="14" s="1"/>
  <c r="L518" i="14" s="1"/>
  <c r="L519" i="14" s="1"/>
  <c r="L520" i="14" s="1"/>
  <c r="L521" i="14" s="1"/>
  <c r="L522" i="14" s="1"/>
  <c r="L523" i="14" s="1"/>
  <c r="L524" i="14" s="1"/>
  <c r="L525" i="14" s="1"/>
  <c r="L526" i="14" s="1"/>
  <c r="L527" i="14" s="1"/>
  <c r="L528" i="14" s="1"/>
  <c r="L529" i="14" s="1"/>
  <c r="L530" i="14" s="1"/>
  <c r="L531" i="14" s="1"/>
  <c r="L532" i="14" s="1"/>
  <c r="L533" i="14" s="1"/>
  <c r="L534" i="14" s="1"/>
  <c r="L535" i="14" s="1"/>
  <c r="L536" i="14" s="1"/>
  <c r="L537" i="14" s="1"/>
  <c r="L538" i="14" s="1"/>
  <c r="L539" i="14" s="1"/>
  <c r="L540" i="14" s="1"/>
  <c r="L541" i="14" s="1"/>
  <c r="L542" i="14" s="1"/>
  <c r="L543" i="14" s="1"/>
  <c r="L544" i="14" s="1"/>
  <c r="L545" i="14" s="1"/>
  <c r="L546" i="14" s="1"/>
  <c r="L547" i="14" s="1"/>
  <c r="L548" i="14" s="1"/>
  <c r="L549" i="14" s="1"/>
  <c r="L550" i="14" s="1"/>
  <c r="L551" i="14" s="1"/>
  <c r="L552" i="14" s="1"/>
  <c r="L553" i="14" s="1"/>
  <c r="L554" i="14" s="1"/>
  <c r="L555" i="14" s="1"/>
  <c r="L556" i="14" s="1"/>
  <c r="L557" i="14" s="1"/>
  <c r="L558" i="14" s="1"/>
  <c r="L559" i="14" s="1"/>
  <c r="L560" i="14" s="1"/>
  <c r="L561" i="14" s="1"/>
  <c r="L562" i="14" s="1"/>
  <c r="L563" i="14" s="1"/>
  <c r="L564" i="14" s="1"/>
  <c r="L565" i="14" s="1"/>
  <c r="L566" i="14" s="1"/>
  <c r="L567" i="14" s="1"/>
  <c r="L568" i="14" s="1"/>
  <c r="L569" i="14" s="1"/>
  <c r="L570" i="14" s="1"/>
  <c r="L571" i="14" s="1"/>
  <c r="L572" i="14" s="1"/>
  <c r="L573" i="14" s="1"/>
  <c r="L574" i="14" s="1"/>
  <c r="L575" i="14" s="1"/>
  <c r="L576" i="14" s="1"/>
  <c r="L577" i="14" s="1"/>
  <c r="L578" i="14" s="1"/>
  <c r="L579" i="14" s="1"/>
  <c r="L580" i="14" s="1"/>
  <c r="L581" i="14" s="1"/>
  <c r="L582" i="14" s="1"/>
  <c r="L583" i="14" s="1"/>
  <c r="L584" i="14" s="1"/>
  <c r="L585" i="14" s="1"/>
  <c r="L586" i="14" s="1"/>
  <c r="L587" i="14" s="1"/>
  <c r="L588" i="14" s="1"/>
  <c r="L589" i="14" s="1"/>
  <c r="L590" i="14" s="1"/>
  <c r="L591" i="14" s="1"/>
  <c r="L592" i="14" s="1"/>
  <c r="L593" i="14" s="1"/>
  <c r="L594" i="14" s="1"/>
  <c r="L595" i="14" s="1"/>
  <c r="L596" i="14" s="1"/>
  <c r="L597" i="14" s="1"/>
  <c r="L598" i="14" s="1"/>
  <c r="L599" i="14" s="1"/>
  <c r="L600" i="14" s="1"/>
  <c r="L601" i="14" s="1"/>
  <c r="L602" i="14" s="1"/>
  <c r="L603" i="14" s="1"/>
  <c r="L604" i="14" s="1"/>
  <c r="L605" i="14" s="1"/>
  <c r="L606" i="14" s="1"/>
  <c r="L607" i="14" s="1"/>
  <c r="L608" i="14" s="1"/>
  <c r="L609" i="14" s="1"/>
  <c r="L610" i="14" s="1"/>
  <c r="L611" i="14" s="1"/>
  <c r="L612" i="14" s="1"/>
  <c r="L613" i="14" s="1"/>
  <c r="L614" i="14" s="1"/>
  <c r="L615" i="14" s="1"/>
  <c r="L616" i="14" s="1"/>
  <c r="L617" i="14" s="1"/>
  <c r="L618" i="14" s="1"/>
  <c r="L619" i="14" s="1"/>
  <c r="L620" i="14" s="1"/>
  <c r="L621" i="14" s="1"/>
  <c r="L622" i="14" s="1"/>
  <c r="L623" i="14" s="1"/>
  <c r="L624" i="14" s="1"/>
  <c r="L625" i="14" s="1"/>
  <c r="L626" i="14" s="1"/>
  <c r="L627" i="14" s="1"/>
  <c r="L628" i="14" s="1"/>
  <c r="L629" i="14" s="1"/>
  <c r="L630" i="14" s="1"/>
  <c r="L631" i="14" s="1"/>
  <c r="L632" i="14" s="1"/>
  <c r="L633" i="14" s="1"/>
  <c r="L634" i="14" s="1"/>
  <c r="L635" i="14" s="1"/>
  <c r="L636" i="14" s="1"/>
  <c r="L637" i="14" s="1"/>
  <c r="L638" i="14" s="1"/>
  <c r="L639" i="14" s="1"/>
  <c r="L640" i="14" s="1"/>
  <c r="L641" i="14" s="1"/>
  <c r="L642" i="14" s="1"/>
  <c r="L643" i="14" s="1"/>
  <c r="L644" i="14" s="1"/>
  <c r="L645" i="14" s="1"/>
  <c r="L646" i="14" s="1"/>
  <c r="L647" i="14" s="1"/>
  <c r="L648" i="14" s="1"/>
  <c r="L649" i="14" s="1"/>
  <c r="L650" i="14" s="1"/>
  <c r="L651" i="14" s="1"/>
  <c r="L652" i="14" s="1"/>
  <c r="L653" i="14" s="1"/>
  <c r="L654" i="14" s="1"/>
  <c r="L655" i="14" s="1"/>
  <c r="L656" i="14" s="1"/>
  <c r="L657" i="14" s="1"/>
  <c r="L658" i="14" s="1"/>
  <c r="L659" i="14" s="1"/>
  <c r="L660" i="14" s="1"/>
  <c r="L661" i="14" s="1"/>
  <c r="L662" i="14" s="1"/>
  <c r="L663" i="14" s="1"/>
  <c r="L664" i="14" s="1"/>
  <c r="L665" i="14" s="1"/>
  <c r="L666" i="14" s="1"/>
  <c r="L667" i="14" s="1"/>
  <c r="L668" i="14" s="1"/>
  <c r="L669" i="14" s="1"/>
  <c r="L670" i="14" s="1"/>
  <c r="L671" i="14" s="1"/>
  <c r="L672" i="14" s="1"/>
  <c r="L673" i="14" s="1"/>
  <c r="L674" i="14" s="1"/>
  <c r="L675" i="14" s="1"/>
  <c r="L676" i="14" s="1"/>
  <c r="L677" i="14" s="1"/>
  <c r="L678" i="14" s="1"/>
  <c r="L679" i="14" s="1"/>
  <c r="L680" i="14" s="1"/>
  <c r="L681" i="14" s="1"/>
  <c r="L682" i="14" s="1"/>
  <c r="L683" i="14" s="1"/>
  <c r="L684" i="14" s="1"/>
  <c r="L685" i="14" s="1"/>
  <c r="L686" i="14" s="1"/>
  <c r="L687" i="14" s="1"/>
  <c r="L688" i="14" s="1"/>
  <c r="L689" i="14" s="1"/>
  <c r="L690" i="14" s="1"/>
  <c r="L691" i="14" s="1"/>
  <c r="L692" i="14" s="1"/>
  <c r="L693" i="14" s="1"/>
  <c r="L694" i="14" s="1"/>
  <c r="L695" i="14" s="1"/>
  <c r="L696" i="14" s="1"/>
  <c r="L697" i="14" s="1"/>
  <c r="L698" i="14" s="1"/>
  <c r="L699" i="14" s="1"/>
  <c r="L700" i="14" s="1"/>
  <c r="L701" i="14" s="1"/>
  <c r="L702" i="14" s="1"/>
  <c r="L703" i="14" s="1"/>
  <c r="L704" i="14" s="1"/>
  <c r="L705" i="14" s="1"/>
  <c r="L706" i="14" s="1"/>
  <c r="L707" i="14" s="1"/>
  <c r="L708" i="14" s="1"/>
  <c r="L709" i="14" s="1"/>
  <c r="L710" i="14" s="1"/>
  <c r="L711" i="14" s="1"/>
  <c r="L712" i="14" s="1"/>
  <c r="L713" i="14" s="1"/>
  <c r="L714" i="14" s="1"/>
  <c r="L715" i="14" s="1"/>
  <c r="L716" i="14" s="1"/>
  <c r="L717" i="14" s="1"/>
  <c r="L718" i="14" s="1"/>
  <c r="L719" i="14" s="1"/>
  <c r="L720" i="14" s="1"/>
  <c r="L721" i="14" s="1"/>
  <c r="L722" i="14" s="1"/>
  <c r="L723" i="14" s="1"/>
  <c r="L724" i="14" s="1"/>
  <c r="L725" i="14" s="1"/>
  <c r="L726" i="14" s="1"/>
  <c r="L727" i="14" s="1"/>
  <c r="L728" i="14" s="1"/>
  <c r="L729" i="14" s="1"/>
  <c r="L730" i="14" s="1"/>
  <c r="L731" i="14" s="1"/>
  <c r="L732" i="14" s="1"/>
  <c r="L733" i="14" s="1"/>
  <c r="L734" i="14" s="1"/>
  <c r="L735" i="14" s="1"/>
  <c r="L736" i="14" s="1"/>
  <c r="L737" i="14" s="1"/>
  <c r="L738" i="14" s="1"/>
  <c r="L739" i="14" s="1"/>
  <c r="L740" i="14" s="1"/>
  <c r="L741" i="14" s="1"/>
  <c r="L742" i="14" s="1"/>
  <c r="L743" i="14" s="1"/>
  <c r="L744" i="14" s="1"/>
  <c r="L745" i="14" s="1"/>
  <c r="L746" i="14" s="1"/>
  <c r="L747" i="14" s="1"/>
  <c r="L748" i="14" s="1"/>
  <c r="L749" i="14" s="1"/>
  <c r="L750" i="14" s="1"/>
  <c r="L751" i="14" s="1"/>
  <c r="L752" i="14" s="1"/>
  <c r="L753" i="14" s="1"/>
  <c r="L754" i="14" s="1"/>
  <c r="L755" i="14" s="1"/>
  <c r="L756" i="14" s="1"/>
  <c r="L757" i="14" s="1"/>
  <c r="L758" i="14" s="1"/>
  <c r="L759" i="14" s="1"/>
  <c r="L760" i="14" s="1"/>
  <c r="L761" i="14" s="1"/>
  <c r="L762" i="14" s="1"/>
  <c r="L763" i="14" s="1"/>
  <c r="L764" i="14" s="1"/>
  <c r="L765" i="14" s="1"/>
  <c r="L766" i="14" s="1"/>
  <c r="L767" i="14" s="1"/>
  <c r="L768" i="14" s="1"/>
  <c r="L769" i="14" s="1"/>
  <c r="L770" i="14" s="1"/>
  <c r="L771" i="14" s="1"/>
  <c r="L772" i="14" s="1"/>
  <c r="L773" i="14" s="1"/>
  <c r="L774" i="14" s="1"/>
  <c r="L775" i="14" s="1"/>
  <c r="L776" i="14" s="1"/>
  <c r="L777" i="14" s="1"/>
  <c r="L778" i="14" s="1"/>
  <c r="L779" i="14" s="1"/>
  <c r="L780" i="14" s="1"/>
  <c r="L781" i="14" s="1"/>
  <c r="L782" i="14" s="1"/>
  <c r="L783" i="14" s="1"/>
  <c r="L784" i="14" s="1"/>
  <c r="L785" i="14" s="1"/>
  <c r="L786" i="14" s="1"/>
  <c r="L787" i="14" s="1"/>
  <c r="L788" i="14" s="1"/>
  <c r="L789" i="14" s="1"/>
  <c r="L790" i="14" s="1"/>
  <c r="L791" i="14" s="1"/>
  <c r="L792" i="14" s="1"/>
  <c r="L793" i="14" s="1"/>
  <c r="L794" i="14" s="1"/>
  <c r="L795" i="14" s="1"/>
  <c r="L796" i="14" s="1"/>
  <c r="L797" i="14" s="1"/>
  <c r="L798" i="14" s="1"/>
  <c r="L799" i="14" s="1"/>
  <c r="L800" i="14" s="1"/>
  <c r="L801" i="14" s="1"/>
  <c r="L802" i="14" s="1"/>
  <c r="L803" i="14" s="1"/>
  <c r="L804" i="14" s="1"/>
  <c r="L805" i="14" s="1"/>
  <c r="L806" i="14" s="1"/>
  <c r="L807" i="14" s="1"/>
  <c r="L808" i="14" s="1"/>
  <c r="L809" i="14" s="1"/>
  <c r="L810" i="14" s="1"/>
  <c r="L811" i="14" s="1"/>
  <c r="L812" i="14" s="1"/>
  <c r="L813" i="14" s="1"/>
  <c r="L814" i="14" s="1"/>
  <c r="L815" i="14" s="1"/>
  <c r="L816" i="14" s="1"/>
  <c r="L817" i="14" s="1"/>
  <c r="L818" i="14" s="1"/>
  <c r="L819" i="14" s="1"/>
  <c r="L820" i="14" s="1"/>
  <c r="L821" i="14" s="1"/>
  <c r="L822" i="14" s="1"/>
  <c r="L823" i="14" s="1"/>
  <c r="L824" i="14" s="1"/>
  <c r="L825" i="14" s="1"/>
  <c r="L826" i="14" s="1"/>
  <c r="L827" i="14" s="1"/>
  <c r="L828" i="14" s="1"/>
  <c r="L829" i="14" s="1"/>
  <c r="L830" i="14" s="1"/>
  <c r="L831" i="14" s="1"/>
  <c r="L832" i="14" s="1"/>
  <c r="L833" i="14" s="1"/>
  <c r="L834" i="14" s="1"/>
  <c r="L835" i="14" s="1"/>
  <c r="L836" i="14" s="1"/>
  <c r="L837" i="14" s="1"/>
  <c r="L838" i="14" s="1"/>
  <c r="L839" i="14" s="1"/>
  <c r="L840" i="14" s="1"/>
  <c r="L841" i="14" s="1"/>
  <c r="L842" i="14" s="1"/>
  <c r="L843" i="14" s="1"/>
  <c r="L844" i="14" s="1"/>
  <c r="L845" i="14" s="1"/>
  <c r="L846" i="14" s="1"/>
  <c r="L847" i="14" s="1"/>
  <c r="L848" i="14" s="1"/>
  <c r="L849" i="14" s="1"/>
  <c r="L850" i="14" s="1"/>
  <c r="L851" i="14" s="1"/>
  <c r="L852" i="14" s="1"/>
  <c r="L853" i="14" s="1"/>
  <c r="L854" i="14" s="1"/>
  <c r="L855" i="14" s="1"/>
  <c r="L856" i="14" s="1"/>
  <c r="L857" i="14" s="1"/>
  <c r="L858" i="14" s="1"/>
  <c r="L859" i="14" s="1"/>
  <c r="L860" i="14" s="1"/>
  <c r="L861" i="14" s="1"/>
  <c r="L862" i="14" s="1"/>
  <c r="L863" i="14" s="1"/>
  <c r="L864" i="14" s="1"/>
  <c r="L865" i="14" s="1"/>
  <c r="L866" i="14" s="1"/>
  <c r="L867" i="14" s="1"/>
  <c r="L868" i="14" s="1"/>
  <c r="L869" i="14" s="1"/>
  <c r="L870" i="14" s="1"/>
  <c r="L871" i="14" s="1"/>
  <c r="L872" i="14" s="1"/>
  <c r="L873" i="14" s="1"/>
  <c r="L874" i="14" s="1"/>
  <c r="L875" i="14" s="1"/>
  <c r="L876" i="14" s="1"/>
  <c r="L877" i="14" s="1"/>
  <c r="L878" i="14" s="1"/>
  <c r="L879" i="14" s="1"/>
  <c r="L880" i="14" s="1"/>
  <c r="L881" i="14" s="1"/>
  <c r="L882" i="14" s="1"/>
  <c r="L883" i="14" s="1"/>
  <c r="L884" i="14" s="1"/>
  <c r="L885" i="14" s="1"/>
  <c r="L886" i="14" s="1"/>
  <c r="L887" i="14" s="1"/>
  <c r="L888" i="14" s="1"/>
  <c r="L889" i="14" s="1"/>
  <c r="L890" i="14" s="1"/>
  <c r="L891" i="14" s="1"/>
  <c r="L892" i="14" s="1"/>
  <c r="L893" i="14" s="1"/>
  <c r="L894" i="14" s="1"/>
  <c r="L895" i="14" s="1"/>
  <c r="L896" i="14" s="1"/>
  <c r="L897" i="14" s="1"/>
  <c r="L898" i="14" s="1"/>
  <c r="L899" i="14" s="1"/>
  <c r="L900" i="14" s="1"/>
  <c r="L901" i="14" s="1"/>
  <c r="L902" i="14" s="1"/>
  <c r="L903" i="14" s="1"/>
  <c r="L904" i="14" s="1"/>
  <c r="L905" i="14" s="1"/>
  <c r="L906" i="14" s="1"/>
  <c r="L907" i="14" s="1"/>
  <c r="L908" i="14" s="1"/>
  <c r="L909" i="14" s="1"/>
  <c r="L910" i="14" s="1"/>
  <c r="L911" i="14" s="1"/>
  <c r="L912" i="14" s="1"/>
  <c r="L913" i="14" s="1"/>
  <c r="L914" i="14" s="1"/>
  <c r="L915" i="14" s="1"/>
  <c r="L916" i="14" s="1"/>
  <c r="L917" i="14" s="1"/>
  <c r="L918" i="14" s="1"/>
  <c r="L919" i="14" s="1"/>
  <c r="L920" i="14" s="1"/>
  <c r="L921" i="14" s="1"/>
  <c r="L922" i="14" s="1"/>
  <c r="L923" i="14" s="1"/>
  <c r="L924" i="14" s="1"/>
  <c r="L925" i="14" s="1"/>
  <c r="L926" i="14" s="1"/>
  <c r="L927" i="14" s="1"/>
  <c r="L928" i="14" s="1"/>
  <c r="L929" i="14" s="1"/>
  <c r="L930" i="14" s="1"/>
  <c r="L931" i="14" s="1"/>
  <c r="L932" i="14" s="1"/>
  <c r="L933" i="14" s="1"/>
  <c r="L934" i="14" s="1"/>
  <c r="L935" i="14" s="1"/>
  <c r="L936" i="14" s="1"/>
  <c r="L937" i="14" s="1"/>
  <c r="L938" i="14" s="1"/>
  <c r="L939" i="14" s="1"/>
  <c r="L940" i="14" s="1"/>
  <c r="L941" i="14" s="1"/>
  <c r="L942" i="14" s="1"/>
  <c r="L943" i="14" s="1"/>
  <c r="L944" i="14" s="1"/>
  <c r="L945" i="14" s="1"/>
  <c r="L946" i="14" s="1"/>
  <c r="L947" i="14" s="1"/>
  <c r="L948" i="14" s="1"/>
  <c r="L949" i="14" s="1"/>
  <c r="L950" i="14" s="1"/>
  <c r="L951" i="14" s="1"/>
  <c r="L952" i="14" s="1"/>
  <c r="L953" i="14" s="1"/>
  <c r="L954" i="14" s="1"/>
  <c r="L955" i="14" s="1"/>
  <c r="L956" i="14" s="1"/>
  <c r="L957" i="14" s="1"/>
  <c r="L958" i="14" s="1"/>
  <c r="L959" i="14" s="1"/>
  <c r="L960" i="14" s="1"/>
  <c r="L961" i="14" s="1"/>
  <c r="L962" i="14" s="1"/>
  <c r="L963" i="14" s="1"/>
  <c r="L964" i="14" s="1"/>
  <c r="L965" i="14" s="1"/>
  <c r="L966" i="14" s="1"/>
  <c r="L967" i="14" s="1"/>
  <c r="L968" i="14" s="1"/>
  <c r="L969" i="14" s="1"/>
  <c r="L970" i="14" s="1"/>
  <c r="L971" i="14" s="1"/>
  <c r="L972" i="14" s="1"/>
  <c r="L973" i="14" s="1"/>
  <c r="L974" i="14" s="1"/>
  <c r="L975" i="14" s="1"/>
  <c r="L976" i="14" s="1"/>
  <c r="L977" i="14" s="1"/>
  <c r="L978" i="14" s="1"/>
  <c r="L979" i="14" s="1"/>
  <c r="L980" i="14" s="1"/>
  <c r="L981" i="14" s="1"/>
  <c r="L982" i="14" s="1"/>
  <c r="L983" i="14" s="1"/>
  <c r="L984" i="14" s="1"/>
  <c r="L985" i="14" s="1"/>
  <c r="L986" i="14" s="1"/>
  <c r="L987" i="14" s="1"/>
  <c r="L988" i="14" s="1"/>
  <c r="L989" i="14" s="1"/>
  <c r="L990" i="14" s="1"/>
  <c r="L991" i="14" s="1"/>
  <c r="L992" i="14" s="1"/>
  <c r="L993" i="14" s="1"/>
  <c r="L994" i="14" s="1"/>
  <c r="L995" i="14" s="1"/>
  <c r="L996" i="14" s="1"/>
  <c r="L997" i="14" s="1"/>
  <c r="L998" i="14" s="1"/>
  <c r="L999" i="14" s="1"/>
  <c r="L1000" i="14" s="1"/>
  <c r="L1001" i="14" s="1"/>
  <c r="L1002" i="14" s="1"/>
  <c r="L1003" i="14" s="1"/>
  <c r="L1004" i="14" s="1"/>
  <c r="L1005" i="14" s="1"/>
  <c r="L1006" i="14" s="1"/>
  <c r="L1007" i="14" s="1"/>
  <c r="L1008" i="14" s="1"/>
  <c r="L1009" i="14" s="1"/>
  <c r="L1010" i="14" s="1"/>
  <c r="L1011" i="14" s="1"/>
  <c r="L1012" i="14" s="1"/>
  <c r="L1013" i="14" s="1"/>
  <c r="L1014" i="14" s="1"/>
  <c r="L1015" i="14" s="1"/>
  <c r="L1016" i="14" s="1"/>
  <c r="L1017" i="14" s="1"/>
  <c r="L1018" i="14" s="1"/>
  <c r="L1019" i="14" s="1"/>
  <c r="L1020" i="14" s="1"/>
  <c r="L1021" i="14" s="1"/>
  <c r="L1022" i="14" s="1"/>
  <c r="L1023" i="14" s="1"/>
  <c r="L1024" i="14" s="1"/>
  <c r="L1025" i="14" s="1"/>
  <c r="L1026" i="14" s="1"/>
  <c r="L1027" i="14" s="1"/>
  <c r="L1028" i="14" s="1"/>
  <c r="L1029" i="14" s="1"/>
  <c r="L1030" i="14" s="1"/>
  <c r="L1031" i="14" s="1"/>
  <c r="L1032" i="14" s="1"/>
  <c r="L1033" i="14" s="1"/>
  <c r="L1034" i="14" s="1"/>
  <c r="L1035" i="14" s="1"/>
  <c r="L1036" i="14" s="1"/>
  <c r="L1037" i="14" s="1"/>
  <c r="L1038" i="14" s="1"/>
  <c r="L1039" i="14" s="1"/>
  <c r="L1040" i="14" s="1"/>
  <c r="L1041" i="14" s="1"/>
  <c r="L1042" i="14" s="1"/>
  <c r="L1043" i="14" s="1"/>
  <c r="L1044" i="14" s="1"/>
  <c r="L1045" i="14" s="1"/>
  <c r="L1046" i="14" s="1"/>
  <c r="L1047" i="14" s="1"/>
  <c r="L1048" i="14" s="1"/>
  <c r="L1049" i="14" s="1"/>
  <c r="L1050" i="14" s="1"/>
  <c r="L1051" i="14" s="1"/>
  <c r="L1052" i="14" s="1"/>
  <c r="L1053" i="14" s="1"/>
  <c r="L1054" i="14" s="1"/>
  <c r="L1055" i="14" s="1"/>
  <c r="L1056" i="14" s="1"/>
  <c r="L1057" i="14" s="1"/>
  <c r="L1058" i="14" s="1"/>
  <c r="L1059" i="14" s="1"/>
  <c r="L1060" i="14" s="1"/>
  <c r="L1061" i="14" s="1"/>
  <c r="L1062" i="14" s="1"/>
  <c r="L1063" i="14" s="1"/>
  <c r="L1064" i="14" s="1"/>
  <c r="L1065" i="14" s="1"/>
  <c r="L1066" i="14" s="1"/>
  <c r="L1067" i="14" s="1"/>
  <c r="L1068" i="14" s="1"/>
  <c r="L1069" i="14" s="1"/>
  <c r="L1070" i="14" s="1"/>
  <c r="L1071" i="14" s="1"/>
  <c r="L1072" i="14" s="1"/>
  <c r="L1073" i="14" s="1"/>
  <c r="L1074" i="14" s="1"/>
  <c r="L1075" i="14" s="1"/>
  <c r="L1076" i="14" s="1"/>
  <c r="L1077" i="14" s="1"/>
  <c r="L1078" i="14" s="1"/>
  <c r="L1079" i="14" s="1"/>
  <c r="L1080" i="14" s="1"/>
  <c r="L1081" i="14" s="1"/>
  <c r="L1082" i="14" s="1"/>
  <c r="L1083" i="14" s="1"/>
  <c r="L1084" i="14" s="1"/>
  <c r="L1085" i="14" s="1"/>
  <c r="L1086" i="14" s="1"/>
  <c r="L1087" i="14" s="1"/>
  <c r="L1088" i="14" s="1"/>
  <c r="L1089" i="14" s="1"/>
  <c r="L1090" i="14" s="1"/>
  <c r="L1091" i="14" s="1"/>
  <c r="L1092" i="14" s="1"/>
  <c r="L1093" i="14" s="1"/>
  <c r="L1094" i="14" s="1"/>
  <c r="L1095" i="14" s="1"/>
  <c r="L1096" i="14" s="1"/>
  <c r="L1097" i="14" s="1"/>
  <c r="L1098" i="14" s="1"/>
  <c r="L1099" i="14" s="1"/>
  <c r="L1100" i="14" s="1"/>
  <c r="L1101" i="14" s="1"/>
  <c r="L1102" i="14" s="1"/>
  <c r="L1103" i="14" s="1"/>
  <c r="L1104" i="14" s="1"/>
  <c r="L1105" i="14" s="1"/>
  <c r="L1106" i="14" s="1"/>
  <c r="L1107" i="14" s="1"/>
  <c r="L1108" i="14" s="1"/>
  <c r="L1109" i="14" s="1"/>
  <c r="L1110" i="14" s="1"/>
  <c r="L1111" i="14" s="1"/>
  <c r="L1112" i="14" s="1"/>
  <c r="L1113" i="14" s="1"/>
  <c r="L1114" i="14" s="1"/>
  <c r="L1115" i="14" s="1"/>
  <c r="L1116" i="14" s="1"/>
  <c r="L1117" i="14" s="1"/>
  <c r="L1118" i="14" s="1"/>
  <c r="L1119" i="14" s="1"/>
  <c r="L1120" i="14" s="1"/>
  <c r="L1121" i="14" s="1"/>
  <c r="L1122" i="14" s="1"/>
  <c r="L1123" i="14" s="1"/>
  <c r="L1124" i="14" s="1"/>
  <c r="L1125" i="14" s="1"/>
  <c r="L1126" i="14" s="1"/>
  <c r="L1127" i="14" s="1"/>
  <c r="L1128" i="14" s="1"/>
  <c r="L1129" i="14" s="1"/>
  <c r="L1130" i="14" s="1"/>
  <c r="L1131" i="14" s="1"/>
  <c r="L1132" i="14" s="1"/>
  <c r="L1133" i="14" s="1"/>
  <c r="L1134" i="14" s="1"/>
  <c r="L1135" i="14" s="1"/>
  <c r="L1136" i="14" s="1"/>
  <c r="L1137" i="14" s="1"/>
  <c r="L1138" i="14" s="1"/>
  <c r="L1139" i="14" s="1"/>
  <c r="L1140" i="14" s="1"/>
  <c r="L1141" i="14" s="1"/>
  <c r="L1142" i="14" s="1"/>
  <c r="L1143" i="14" s="1"/>
  <c r="L1144" i="14" s="1"/>
  <c r="L1145" i="14" s="1"/>
  <c r="L1146" i="14" s="1"/>
  <c r="L1147" i="14" s="1"/>
  <c r="L1148" i="14" s="1"/>
  <c r="L1149" i="14" s="1"/>
  <c r="L1150" i="14" s="1"/>
  <c r="L1151" i="14" s="1"/>
  <c r="L1152" i="14" s="1"/>
  <c r="L1153" i="14" s="1"/>
  <c r="L1154" i="14" s="1"/>
  <c r="L1155" i="14" s="1"/>
  <c r="L1156" i="14" s="1"/>
  <c r="L1157" i="14" s="1"/>
  <c r="L1158" i="14" s="1"/>
  <c r="L1159" i="14" s="1"/>
  <c r="L1160" i="14" s="1"/>
  <c r="L1161" i="14" s="1"/>
  <c r="L1162" i="14" s="1"/>
  <c r="L1163" i="14" s="1"/>
  <c r="L1164" i="14" s="1"/>
  <c r="L1165" i="14" s="1"/>
  <c r="L1166" i="14" s="1"/>
  <c r="L1167" i="14" s="1"/>
  <c r="L1168" i="14" s="1"/>
  <c r="L1169" i="14" s="1"/>
  <c r="L1170" i="14" s="1"/>
  <c r="L1171" i="14" s="1"/>
  <c r="L1172" i="14" s="1"/>
  <c r="L1173" i="14" s="1"/>
  <c r="L1174" i="14" s="1"/>
  <c r="L1175" i="14" s="1"/>
  <c r="L1176" i="14" s="1"/>
  <c r="L1177" i="14" s="1"/>
  <c r="L1178" i="14" s="1"/>
  <c r="L1179" i="14" s="1"/>
  <c r="L1180" i="14" s="1"/>
  <c r="L1181" i="14" s="1"/>
  <c r="L1182" i="14" s="1"/>
  <c r="L1183" i="14" s="1"/>
  <c r="L1184" i="14" s="1"/>
  <c r="L1185" i="14" s="1"/>
  <c r="L1186" i="14" s="1"/>
  <c r="L1187" i="14" s="1"/>
  <c r="L1188" i="14" s="1"/>
  <c r="L1189" i="14" s="1"/>
  <c r="L1190" i="14" s="1"/>
  <c r="L1191" i="14" s="1"/>
  <c r="L1192" i="14" s="1"/>
  <c r="L1193" i="14" s="1"/>
  <c r="L1194" i="14" s="1"/>
  <c r="L1195" i="14" s="1"/>
  <c r="L1196" i="14" s="1"/>
  <c r="L1197" i="14" s="1"/>
  <c r="L1198" i="14" s="1"/>
  <c r="L1199" i="14" s="1"/>
  <c r="L1200" i="14" s="1"/>
  <c r="L1201" i="14" s="1"/>
  <c r="L1202" i="14" s="1"/>
  <c r="L1203" i="14" s="1"/>
  <c r="L1204" i="14" s="1"/>
  <c r="L1205" i="14" s="1"/>
  <c r="L1206" i="14" s="1"/>
  <c r="L1207" i="14" s="1"/>
  <c r="L1208" i="14" s="1"/>
  <c r="L1209" i="14" s="1"/>
  <c r="L1210" i="14" s="1"/>
  <c r="L1211" i="14" s="1"/>
  <c r="L1212" i="14" s="1"/>
  <c r="L1213" i="14" s="1"/>
  <c r="L1214" i="14" s="1"/>
  <c r="L1215" i="14" s="1"/>
  <c r="L1216" i="14" s="1"/>
  <c r="L1217" i="14" s="1"/>
  <c r="L1218" i="14" s="1"/>
  <c r="L1219" i="14" s="1"/>
  <c r="L1220" i="14" s="1"/>
  <c r="L1221" i="14" s="1"/>
  <c r="L1222" i="14" s="1"/>
  <c r="L1223" i="14" s="1"/>
  <c r="L1224" i="14" s="1"/>
  <c r="L1225" i="14" s="1"/>
  <c r="L1226" i="14" s="1"/>
  <c r="L1227" i="14" s="1"/>
  <c r="L1228" i="14" s="1"/>
  <c r="L1229" i="14" s="1"/>
  <c r="L1230" i="14" s="1"/>
  <c r="L1231" i="14" s="1"/>
  <c r="L1232" i="14" s="1"/>
  <c r="L1233" i="14" s="1"/>
  <c r="L1234" i="14" s="1"/>
  <c r="L1235" i="14" s="1"/>
  <c r="L1236" i="14" s="1"/>
  <c r="L1237" i="14" s="1"/>
  <c r="L1238" i="14" s="1"/>
  <c r="L1239" i="14" s="1"/>
  <c r="L1240" i="14" s="1"/>
  <c r="L1241" i="14" s="1"/>
  <c r="L1242" i="14" s="1"/>
  <c r="L1243" i="14" s="1"/>
  <c r="L1244" i="14" s="1"/>
  <c r="K2" i="14"/>
  <c r="K3" i="14" s="1"/>
  <c r="K4" i="14" s="1"/>
  <c r="K5" i="14" s="1"/>
  <c r="K6" i="14" s="1"/>
  <c r="K7" i="14" s="1"/>
  <c r="K8" i="14" s="1"/>
  <c r="K9" i="14" s="1"/>
  <c r="K10" i="14" s="1"/>
  <c r="K11" i="14" s="1"/>
  <c r="K12" i="14" s="1"/>
  <c r="K13" i="14" s="1"/>
  <c r="K14" i="14" s="1"/>
  <c r="K15" i="14" s="1"/>
  <c r="K16" i="14" s="1"/>
  <c r="K17" i="14" s="1"/>
  <c r="K18" i="14" s="1"/>
  <c r="K19" i="14" s="1"/>
  <c r="K20" i="14" s="1"/>
  <c r="K21" i="14" s="1"/>
  <c r="K22" i="14" s="1"/>
  <c r="K23" i="14" s="1"/>
  <c r="K24" i="14" s="1"/>
  <c r="K25" i="14" s="1"/>
  <c r="K26" i="14" s="1"/>
  <c r="K27" i="14" s="1"/>
  <c r="K28" i="14" s="1"/>
  <c r="K29" i="14" s="1"/>
  <c r="K30" i="14" s="1"/>
  <c r="K31" i="14" s="1"/>
  <c r="K32" i="14" s="1"/>
  <c r="K33" i="14" s="1"/>
  <c r="K34" i="14" s="1"/>
  <c r="K35" i="14" s="1"/>
  <c r="K36" i="14" s="1"/>
  <c r="K37" i="14" s="1"/>
  <c r="K38" i="14" s="1"/>
  <c r="K39" i="14" s="1"/>
  <c r="K40" i="14" s="1"/>
  <c r="K41" i="14" s="1"/>
  <c r="K42" i="14" s="1"/>
  <c r="K43" i="14" s="1"/>
  <c r="K44" i="14" s="1"/>
  <c r="K45" i="14" s="1"/>
  <c r="K46" i="14" s="1"/>
  <c r="K47" i="14" s="1"/>
  <c r="K48" i="14" s="1"/>
  <c r="K49" i="14" s="1"/>
  <c r="K50" i="14" s="1"/>
  <c r="K51" i="14" s="1"/>
  <c r="K52" i="14" s="1"/>
  <c r="K53" i="14" s="1"/>
  <c r="K54" i="14" s="1"/>
  <c r="K55" i="14" s="1"/>
  <c r="K56" i="14" s="1"/>
  <c r="K57" i="14" s="1"/>
  <c r="K58" i="14" s="1"/>
  <c r="K59" i="14" s="1"/>
  <c r="K60" i="14" s="1"/>
  <c r="K61" i="14" s="1"/>
  <c r="K62" i="14" s="1"/>
  <c r="K63" i="14" s="1"/>
  <c r="K64" i="14" s="1"/>
  <c r="K65" i="14" s="1"/>
  <c r="K66" i="14" s="1"/>
  <c r="K67" i="14" s="1"/>
  <c r="K68" i="14" s="1"/>
  <c r="K69" i="14" s="1"/>
  <c r="K70" i="14" s="1"/>
  <c r="K71" i="14" s="1"/>
  <c r="K72" i="14" s="1"/>
  <c r="K73" i="14" s="1"/>
  <c r="K74" i="14" s="1"/>
  <c r="K75" i="14" s="1"/>
  <c r="K76" i="14" s="1"/>
  <c r="K77" i="14" s="1"/>
  <c r="K78" i="14" s="1"/>
  <c r="K79" i="14" s="1"/>
  <c r="K80" i="14" s="1"/>
  <c r="K81" i="14" s="1"/>
  <c r="K82" i="14" s="1"/>
  <c r="K83" i="14" s="1"/>
  <c r="K84" i="14" s="1"/>
  <c r="K85" i="14" s="1"/>
  <c r="K86" i="14" s="1"/>
  <c r="K87" i="14" s="1"/>
  <c r="K88" i="14" s="1"/>
  <c r="K89" i="14" s="1"/>
  <c r="K90" i="14" s="1"/>
  <c r="K91" i="14" s="1"/>
  <c r="K92" i="14" s="1"/>
  <c r="K93" i="14" s="1"/>
  <c r="K94" i="14" s="1"/>
  <c r="K95" i="14" s="1"/>
  <c r="K96" i="14" s="1"/>
  <c r="K97" i="14" s="1"/>
  <c r="K98" i="14" s="1"/>
  <c r="K99" i="14" s="1"/>
  <c r="K100" i="14" s="1"/>
  <c r="K101" i="14" s="1"/>
  <c r="K102" i="14" s="1"/>
  <c r="K103" i="14" s="1"/>
  <c r="K104" i="14" s="1"/>
  <c r="K105" i="14" s="1"/>
  <c r="K106" i="14" s="1"/>
  <c r="K107" i="14" s="1"/>
  <c r="K108" i="14" s="1"/>
  <c r="K109" i="14" s="1"/>
  <c r="K110" i="14" s="1"/>
  <c r="K111" i="14" s="1"/>
  <c r="K112" i="14" s="1"/>
  <c r="K113" i="14" s="1"/>
  <c r="K114" i="14" s="1"/>
  <c r="K115" i="14" s="1"/>
  <c r="K116" i="14" s="1"/>
  <c r="K117" i="14" s="1"/>
  <c r="K118" i="14" s="1"/>
  <c r="K119" i="14" s="1"/>
  <c r="K120" i="14" s="1"/>
  <c r="K121" i="14" s="1"/>
  <c r="K122" i="14" s="1"/>
  <c r="K123" i="14" s="1"/>
  <c r="K124" i="14" s="1"/>
  <c r="K125" i="14" s="1"/>
  <c r="K126" i="14" s="1"/>
  <c r="K127" i="14" s="1"/>
  <c r="K128" i="14" s="1"/>
  <c r="K129" i="14" s="1"/>
  <c r="K130" i="14" s="1"/>
  <c r="K131" i="14" s="1"/>
  <c r="K132" i="14" s="1"/>
  <c r="K133" i="14" s="1"/>
  <c r="K134" i="14" s="1"/>
  <c r="K135" i="14" s="1"/>
  <c r="K136" i="14" s="1"/>
  <c r="K137" i="14" s="1"/>
  <c r="K138" i="14" s="1"/>
  <c r="K139" i="14" s="1"/>
  <c r="K140" i="14" s="1"/>
  <c r="K141" i="14" s="1"/>
  <c r="K142" i="14" s="1"/>
  <c r="K143" i="14" s="1"/>
  <c r="K144" i="14" s="1"/>
  <c r="K145" i="14" s="1"/>
  <c r="K146" i="14" s="1"/>
  <c r="K147" i="14" s="1"/>
  <c r="K148" i="14" s="1"/>
  <c r="K149" i="14" s="1"/>
  <c r="K150" i="14" s="1"/>
  <c r="K151" i="14" s="1"/>
  <c r="K152" i="14" s="1"/>
  <c r="K153" i="14" s="1"/>
  <c r="K154" i="14" s="1"/>
  <c r="K155" i="14" s="1"/>
  <c r="K156" i="14" s="1"/>
  <c r="K157" i="14" s="1"/>
  <c r="K158" i="14" s="1"/>
  <c r="K159" i="14" s="1"/>
  <c r="K160" i="14" s="1"/>
  <c r="K161" i="14" s="1"/>
  <c r="K162" i="14" s="1"/>
  <c r="K163" i="14" s="1"/>
  <c r="K164" i="14" s="1"/>
  <c r="K165" i="14" s="1"/>
  <c r="K166" i="14" s="1"/>
  <c r="K167" i="14" s="1"/>
  <c r="K168" i="14" s="1"/>
  <c r="K169" i="14" s="1"/>
  <c r="K170" i="14" s="1"/>
  <c r="K171" i="14" s="1"/>
  <c r="K172" i="14" s="1"/>
  <c r="K173" i="14" s="1"/>
  <c r="K174" i="14" s="1"/>
  <c r="K175" i="14" s="1"/>
  <c r="K176" i="14" s="1"/>
  <c r="K177" i="14" s="1"/>
  <c r="K178" i="14" s="1"/>
  <c r="K179" i="14" s="1"/>
  <c r="K180" i="14" s="1"/>
  <c r="K181" i="14" s="1"/>
  <c r="K182" i="14" s="1"/>
  <c r="K183" i="14" s="1"/>
  <c r="K184" i="14" s="1"/>
  <c r="K185" i="14" s="1"/>
  <c r="K186" i="14" s="1"/>
  <c r="K187" i="14" s="1"/>
  <c r="K188" i="14" s="1"/>
  <c r="K189" i="14" s="1"/>
  <c r="K190" i="14" s="1"/>
  <c r="K191" i="14" s="1"/>
  <c r="K192" i="14" s="1"/>
  <c r="K193" i="14" s="1"/>
  <c r="K194" i="14" s="1"/>
  <c r="K195" i="14" s="1"/>
  <c r="K196" i="14" s="1"/>
  <c r="K197" i="14" s="1"/>
  <c r="K198" i="14" s="1"/>
  <c r="K199" i="14" s="1"/>
  <c r="K200" i="14" s="1"/>
  <c r="K201" i="14" s="1"/>
  <c r="K202" i="14" s="1"/>
  <c r="K203" i="14" s="1"/>
  <c r="K204" i="14" s="1"/>
  <c r="K205" i="14" s="1"/>
  <c r="K206" i="14" s="1"/>
  <c r="K207" i="14" s="1"/>
  <c r="K208" i="14" s="1"/>
  <c r="K209" i="14" s="1"/>
  <c r="K210" i="14" s="1"/>
  <c r="K211" i="14" s="1"/>
  <c r="K212" i="14" s="1"/>
  <c r="K213" i="14" s="1"/>
  <c r="K214" i="14" s="1"/>
  <c r="K215" i="14" s="1"/>
  <c r="K216" i="14" s="1"/>
  <c r="K217" i="14" s="1"/>
  <c r="K218" i="14" s="1"/>
  <c r="K219" i="14" s="1"/>
  <c r="K220" i="14" s="1"/>
  <c r="K221" i="14" s="1"/>
  <c r="K222" i="14" s="1"/>
  <c r="K223" i="14" s="1"/>
  <c r="K224" i="14" s="1"/>
  <c r="K225" i="14" s="1"/>
  <c r="K226" i="14" s="1"/>
  <c r="K227" i="14" s="1"/>
  <c r="K228" i="14" s="1"/>
  <c r="K229" i="14" s="1"/>
  <c r="K230" i="14" s="1"/>
  <c r="K231" i="14" s="1"/>
  <c r="K232" i="14" s="1"/>
  <c r="K233" i="14" s="1"/>
  <c r="K234" i="14" s="1"/>
  <c r="K235" i="14" s="1"/>
  <c r="K236" i="14" s="1"/>
  <c r="K237" i="14" s="1"/>
  <c r="K238" i="14" s="1"/>
  <c r="K239" i="14" s="1"/>
  <c r="K240" i="14" s="1"/>
  <c r="K241" i="14" s="1"/>
  <c r="K242" i="14" s="1"/>
  <c r="K243" i="14" s="1"/>
  <c r="K244" i="14" s="1"/>
  <c r="K245" i="14" s="1"/>
  <c r="K246" i="14" s="1"/>
  <c r="K247" i="14" s="1"/>
  <c r="K248" i="14" s="1"/>
  <c r="K249" i="14" s="1"/>
  <c r="K250" i="14" s="1"/>
  <c r="K251" i="14" s="1"/>
  <c r="K252" i="14" s="1"/>
  <c r="K253" i="14" s="1"/>
  <c r="K254" i="14" s="1"/>
  <c r="K255" i="14" s="1"/>
  <c r="K256" i="14" s="1"/>
  <c r="K257" i="14" s="1"/>
  <c r="K258" i="14" s="1"/>
  <c r="K259" i="14" s="1"/>
  <c r="K260" i="14" s="1"/>
  <c r="K261" i="14" s="1"/>
  <c r="K262" i="14" s="1"/>
  <c r="K263" i="14" s="1"/>
  <c r="K264" i="14" s="1"/>
  <c r="K265" i="14" s="1"/>
  <c r="K266" i="14" s="1"/>
  <c r="K267" i="14" s="1"/>
  <c r="K268" i="14" s="1"/>
  <c r="K269" i="14" s="1"/>
  <c r="K270" i="14" s="1"/>
  <c r="K271" i="14" s="1"/>
  <c r="K272" i="14" s="1"/>
  <c r="K273" i="14" s="1"/>
  <c r="K274" i="14" s="1"/>
  <c r="K275" i="14" s="1"/>
  <c r="K276" i="14" s="1"/>
  <c r="K277" i="14" s="1"/>
  <c r="K278" i="14" s="1"/>
  <c r="K279" i="14" s="1"/>
  <c r="K280" i="14" s="1"/>
  <c r="K281" i="14" s="1"/>
  <c r="K282" i="14" s="1"/>
  <c r="K283" i="14" s="1"/>
  <c r="K284" i="14" s="1"/>
  <c r="K285" i="14" s="1"/>
  <c r="K286" i="14" s="1"/>
  <c r="K287" i="14" s="1"/>
  <c r="K288" i="14" s="1"/>
  <c r="K289" i="14" s="1"/>
  <c r="K290" i="14" s="1"/>
  <c r="K291" i="14" s="1"/>
  <c r="K292" i="14" s="1"/>
  <c r="K293" i="14" s="1"/>
  <c r="K294" i="14" s="1"/>
  <c r="K295" i="14" s="1"/>
  <c r="K296" i="14" s="1"/>
  <c r="K297" i="14" s="1"/>
  <c r="K298" i="14" s="1"/>
  <c r="K299" i="14" s="1"/>
  <c r="K300" i="14" s="1"/>
  <c r="K301" i="14" s="1"/>
  <c r="K302" i="14" s="1"/>
  <c r="K303" i="14" s="1"/>
  <c r="K304" i="14" s="1"/>
  <c r="K305" i="14" s="1"/>
  <c r="K306" i="14" s="1"/>
  <c r="K307" i="14" s="1"/>
  <c r="K308" i="14" s="1"/>
  <c r="K309" i="14" s="1"/>
  <c r="K310" i="14" s="1"/>
  <c r="K311" i="14" s="1"/>
  <c r="K312" i="14" s="1"/>
  <c r="K313" i="14" s="1"/>
  <c r="K314" i="14" s="1"/>
  <c r="K315" i="14" s="1"/>
  <c r="K316" i="14" s="1"/>
  <c r="K317" i="14" s="1"/>
  <c r="K318" i="14" s="1"/>
  <c r="K319" i="14" s="1"/>
  <c r="K320" i="14" s="1"/>
  <c r="K321" i="14" s="1"/>
  <c r="K322" i="14" s="1"/>
  <c r="K323" i="14" s="1"/>
  <c r="K324" i="14" s="1"/>
  <c r="K325" i="14" s="1"/>
  <c r="K326" i="14" s="1"/>
  <c r="K327" i="14" s="1"/>
  <c r="K328" i="14" s="1"/>
  <c r="K329" i="14" s="1"/>
  <c r="K330" i="14" s="1"/>
  <c r="K331" i="14" s="1"/>
  <c r="K332" i="14" s="1"/>
  <c r="K333" i="14" s="1"/>
  <c r="K334" i="14" s="1"/>
  <c r="K335" i="14" s="1"/>
  <c r="K336" i="14" s="1"/>
  <c r="K337" i="14" s="1"/>
  <c r="K338" i="14" s="1"/>
  <c r="K339" i="14" s="1"/>
  <c r="K340" i="14" s="1"/>
  <c r="K341" i="14" s="1"/>
  <c r="K342" i="14" s="1"/>
  <c r="K343" i="14" s="1"/>
  <c r="K344" i="14" s="1"/>
  <c r="K345" i="14" s="1"/>
  <c r="K346" i="14" s="1"/>
  <c r="K347" i="14" s="1"/>
  <c r="K348" i="14" s="1"/>
  <c r="K349" i="14" s="1"/>
  <c r="K350" i="14" s="1"/>
  <c r="K351" i="14" s="1"/>
  <c r="K352" i="14" s="1"/>
  <c r="K353" i="14" s="1"/>
  <c r="K354" i="14" s="1"/>
  <c r="K355" i="14" s="1"/>
  <c r="K356" i="14" s="1"/>
  <c r="K357" i="14" s="1"/>
  <c r="K358" i="14" s="1"/>
  <c r="K359" i="14" s="1"/>
  <c r="K360" i="14" s="1"/>
  <c r="K361" i="14" s="1"/>
  <c r="K362" i="14" s="1"/>
  <c r="K363" i="14" s="1"/>
  <c r="K364" i="14" s="1"/>
  <c r="K365" i="14" s="1"/>
  <c r="K366" i="14" s="1"/>
  <c r="K367" i="14" s="1"/>
  <c r="K368" i="14" s="1"/>
  <c r="K369" i="14" s="1"/>
  <c r="K370" i="14" s="1"/>
  <c r="K371" i="14" s="1"/>
  <c r="K372" i="14" s="1"/>
  <c r="K373" i="14" s="1"/>
  <c r="K374" i="14" s="1"/>
  <c r="K375" i="14" s="1"/>
  <c r="K376" i="14" s="1"/>
  <c r="K377" i="14" s="1"/>
  <c r="K378" i="14" s="1"/>
  <c r="K379" i="14" s="1"/>
  <c r="K380" i="14" s="1"/>
  <c r="K381" i="14" s="1"/>
  <c r="K382" i="14" s="1"/>
  <c r="K383" i="14" s="1"/>
  <c r="K384" i="14" s="1"/>
  <c r="K385" i="14" s="1"/>
  <c r="K386" i="14" s="1"/>
  <c r="K387" i="14" s="1"/>
  <c r="K388" i="14" s="1"/>
  <c r="K389" i="14" s="1"/>
  <c r="K390" i="14" s="1"/>
  <c r="K391" i="14" s="1"/>
  <c r="K392" i="14" s="1"/>
  <c r="K393" i="14" s="1"/>
  <c r="K394" i="14" s="1"/>
  <c r="K395" i="14" s="1"/>
  <c r="K396" i="14" s="1"/>
  <c r="K397" i="14" s="1"/>
  <c r="K398" i="14" s="1"/>
  <c r="K399" i="14" s="1"/>
  <c r="K400" i="14" s="1"/>
  <c r="K401" i="14" s="1"/>
  <c r="K402" i="14" s="1"/>
  <c r="K403" i="14" s="1"/>
  <c r="K404" i="14" s="1"/>
  <c r="K405" i="14" s="1"/>
  <c r="K406" i="14" s="1"/>
  <c r="K407" i="14" s="1"/>
  <c r="K408" i="14" s="1"/>
  <c r="K409" i="14" s="1"/>
  <c r="K410" i="14" s="1"/>
  <c r="K411" i="14" s="1"/>
  <c r="K412" i="14" s="1"/>
  <c r="K413" i="14" s="1"/>
  <c r="K414" i="14" s="1"/>
  <c r="K415" i="14" s="1"/>
  <c r="K416" i="14" s="1"/>
  <c r="K417" i="14" s="1"/>
  <c r="K418" i="14" s="1"/>
  <c r="K419" i="14" s="1"/>
  <c r="K420" i="14" s="1"/>
  <c r="K421" i="14" s="1"/>
  <c r="K422" i="14" s="1"/>
  <c r="K423" i="14" s="1"/>
  <c r="K424" i="14" s="1"/>
  <c r="K425" i="14" s="1"/>
  <c r="K426" i="14" s="1"/>
  <c r="K427" i="14" s="1"/>
  <c r="K428" i="14" s="1"/>
  <c r="K429" i="14" s="1"/>
  <c r="K430" i="14" s="1"/>
  <c r="K431" i="14" s="1"/>
  <c r="K432" i="14" s="1"/>
  <c r="K433" i="14" s="1"/>
  <c r="K434" i="14" s="1"/>
  <c r="K435" i="14" s="1"/>
  <c r="K436" i="14" s="1"/>
  <c r="K437" i="14" s="1"/>
  <c r="K438" i="14" s="1"/>
  <c r="K439" i="14" s="1"/>
  <c r="K440" i="14" s="1"/>
  <c r="K441" i="14" s="1"/>
  <c r="K442" i="14" s="1"/>
  <c r="K443" i="14" s="1"/>
  <c r="K444" i="14" s="1"/>
  <c r="K445" i="14" s="1"/>
  <c r="K446" i="14" s="1"/>
  <c r="K447" i="14" s="1"/>
  <c r="K448" i="14" s="1"/>
  <c r="K449" i="14" s="1"/>
  <c r="K450" i="14" s="1"/>
  <c r="K451" i="14" s="1"/>
  <c r="K452" i="14" s="1"/>
  <c r="K453" i="14" s="1"/>
  <c r="K454" i="14" s="1"/>
  <c r="K455" i="14" s="1"/>
  <c r="K456" i="14" s="1"/>
  <c r="K457" i="14" s="1"/>
  <c r="K458" i="14" s="1"/>
  <c r="K459" i="14" s="1"/>
  <c r="K460" i="14" s="1"/>
  <c r="K461" i="14" s="1"/>
  <c r="K462" i="14" s="1"/>
  <c r="K463" i="14" s="1"/>
  <c r="K464" i="14" s="1"/>
  <c r="K465" i="14" s="1"/>
  <c r="K466" i="14" s="1"/>
  <c r="K467" i="14" s="1"/>
  <c r="K468" i="14" s="1"/>
  <c r="K469" i="14" s="1"/>
  <c r="K470" i="14" s="1"/>
  <c r="K471" i="14" s="1"/>
  <c r="K472" i="14" s="1"/>
  <c r="K473" i="14" s="1"/>
  <c r="K474" i="14" s="1"/>
  <c r="K475" i="14" s="1"/>
  <c r="K476" i="14" s="1"/>
  <c r="K477" i="14" s="1"/>
  <c r="K478" i="14" s="1"/>
  <c r="K479" i="14" s="1"/>
  <c r="K480" i="14" s="1"/>
  <c r="K481" i="14" s="1"/>
  <c r="K482" i="14" s="1"/>
  <c r="K483" i="14" s="1"/>
  <c r="K484" i="14" s="1"/>
  <c r="K485" i="14" s="1"/>
  <c r="K486" i="14" s="1"/>
  <c r="K487" i="14" s="1"/>
  <c r="K488" i="14" s="1"/>
  <c r="K489" i="14" s="1"/>
  <c r="K490" i="14" s="1"/>
  <c r="K491" i="14" s="1"/>
  <c r="K492" i="14" s="1"/>
  <c r="K493" i="14" s="1"/>
  <c r="K494" i="14" s="1"/>
  <c r="K495" i="14" s="1"/>
  <c r="K496" i="14" s="1"/>
  <c r="K497" i="14" s="1"/>
  <c r="K498" i="14" s="1"/>
  <c r="K499" i="14" s="1"/>
  <c r="K500" i="14" s="1"/>
  <c r="K501" i="14" s="1"/>
  <c r="K502" i="14" s="1"/>
  <c r="K503" i="14" s="1"/>
  <c r="K504" i="14" s="1"/>
  <c r="K505" i="14" s="1"/>
  <c r="K506" i="14" s="1"/>
  <c r="K507" i="14" s="1"/>
  <c r="K508" i="14" s="1"/>
  <c r="K509" i="14" s="1"/>
  <c r="K510" i="14" s="1"/>
  <c r="K511" i="14" s="1"/>
  <c r="K512" i="14" s="1"/>
  <c r="K513" i="14" s="1"/>
  <c r="K514" i="14" s="1"/>
  <c r="K515" i="14" s="1"/>
  <c r="K516" i="14" s="1"/>
  <c r="K517" i="14" s="1"/>
  <c r="K518" i="14" s="1"/>
  <c r="K519" i="14" s="1"/>
  <c r="K520" i="14" s="1"/>
  <c r="K521" i="14" s="1"/>
  <c r="K522" i="14" s="1"/>
  <c r="K523" i="14" s="1"/>
  <c r="K524" i="14" s="1"/>
  <c r="K525" i="14" s="1"/>
  <c r="K526" i="14" s="1"/>
  <c r="K527" i="14" s="1"/>
  <c r="K528" i="14" s="1"/>
  <c r="K529" i="14" s="1"/>
  <c r="K530" i="14" s="1"/>
  <c r="K531" i="14" s="1"/>
  <c r="K532" i="14" s="1"/>
  <c r="K533" i="14" s="1"/>
  <c r="K534" i="14" s="1"/>
  <c r="K535" i="14" s="1"/>
  <c r="K536" i="14" s="1"/>
  <c r="K537" i="14" s="1"/>
  <c r="K538" i="14" s="1"/>
  <c r="K539" i="14" s="1"/>
  <c r="K540" i="14" s="1"/>
  <c r="K541" i="14" s="1"/>
  <c r="K542" i="14" s="1"/>
  <c r="K543" i="14" s="1"/>
  <c r="K544" i="14" s="1"/>
  <c r="K545" i="14" s="1"/>
  <c r="K546" i="14" s="1"/>
  <c r="K547" i="14" s="1"/>
  <c r="K548" i="14" s="1"/>
  <c r="K549" i="14" s="1"/>
  <c r="K550" i="14" s="1"/>
  <c r="K551" i="14" s="1"/>
  <c r="K552" i="14" s="1"/>
  <c r="K553" i="14" s="1"/>
  <c r="K554" i="14" s="1"/>
  <c r="K555" i="14" s="1"/>
  <c r="K556" i="14" s="1"/>
  <c r="K557" i="14" s="1"/>
  <c r="K558" i="14" s="1"/>
  <c r="K559" i="14" s="1"/>
  <c r="K560" i="14" s="1"/>
  <c r="K561" i="14" s="1"/>
  <c r="K562" i="14" s="1"/>
  <c r="K563" i="14" s="1"/>
  <c r="K564" i="14" s="1"/>
  <c r="K565" i="14" s="1"/>
  <c r="K566" i="14" s="1"/>
  <c r="K567" i="14" s="1"/>
  <c r="K568" i="14" s="1"/>
  <c r="K569" i="14" s="1"/>
  <c r="K570" i="14" s="1"/>
  <c r="K571" i="14" s="1"/>
  <c r="K572" i="14" s="1"/>
  <c r="K573" i="14" s="1"/>
  <c r="K574" i="14" s="1"/>
  <c r="K575" i="14" s="1"/>
  <c r="K576" i="14" s="1"/>
  <c r="K577" i="14" s="1"/>
  <c r="K578" i="14" s="1"/>
  <c r="K579" i="14" s="1"/>
  <c r="K580" i="14" s="1"/>
  <c r="K581" i="14" s="1"/>
  <c r="K582" i="14" s="1"/>
  <c r="K583" i="14" s="1"/>
  <c r="K584" i="14" s="1"/>
  <c r="K585" i="14" s="1"/>
  <c r="K586" i="14" s="1"/>
  <c r="K587" i="14" s="1"/>
  <c r="K588" i="14" s="1"/>
  <c r="K589" i="14" s="1"/>
  <c r="K590" i="14" s="1"/>
  <c r="K591" i="14" s="1"/>
  <c r="K592" i="14" s="1"/>
  <c r="K593" i="14" s="1"/>
  <c r="K594" i="14" s="1"/>
  <c r="K595" i="14" s="1"/>
  <c r="K596" i="14" s="1"/>
  <c r="K597" i="14" s="1"/>
  <c r="K598" i="14" s="1"/>
  <c r="K599" i="14" s="1"/>
  <c r="K600" i="14" s="1"/>
  <c r="K601" i="14" s="1"/>
  <c r="K602" i="14" s="1"/>
  <c r="K603" i="14" s="1"/>
  <c r="K604" i="14" s="1"/>
  <c r="K605" i="14" s="1"/>
  <c r="K606" i="14" s="1"/>
  <c r="K607" i="14" s="1"/>
  <c r="K608" i="14" s="1"/>
  <c r="K609" i="14" s="1"/>
  <c r="K610" i="14" s="1"/>
  <c r="K611" i="14" s="1"/>
  <c r="K612" i="14" s="1"/>
  <c r="K613" i="14" s="1"/>
  <c r="K614" i="14" s="1"/>
  <c r="K615" i="14" s="1"/>
  <c r="K616" i="14" s="1"/>
  <c r="K617" i="14" s="1"/>
  <c r="K618" i="14" s="1"/>
  <c r="K619" i="14" s="1"/>
  <c r="K620" i="14" s="1"/>
  <c r="K621" i="14" s="1"/>
  <c r="K622" i="14" s="1"/>
  <c r="K623" i="14" s="1"/>
  <c r="K624" i="14" s="1"/>
  <c r="K625" i="14" s="1"/>
  <c r="K626" i="14" s="1"/>
  <c r="K627" i="14" s="1"/>
  <c r="K628" i="14" s="1"/>
  <c r="K629" i="14" s="1"/>
  <c r="K630" i="14" s="1"/>
  <c r="K631" i="14" s="1"/>
  <c r="K632" i="14" s="1"/>
  <c r="K633" i="14" s="1"/>
  <c r="K634" i="14" s="1"/>
  <c r="K635" i="14" s="1"/>
  <c r="K636" i="14" s="1"/>
  <c r="K637" i="14" s="1"/>
  <c r="K638" i="14" s="1"/>
  <c r="K639" i="14" s="1"/>
  <c r="K640" i="14" s="1"/>
  <c r="K641" i="14" s="1"/>
  <c r="K642" i="14" s="1"/>
  <c r="K643" i="14" s="1"/>
  <c r="K644" i="14" s="1"/>
  <c r="K645" i="14" s="1"/>
  <c r="K646" i="14" s="1"/>
  <c r="K647" i="14" s="1"/>
  <c r="K648" i="14" s="1"/>
  <c r="K649" i="14" s="1"/>
  <c r="K650" i="14" s="1"/>
  <c r="K651" i="14" s="1"/>
  <c r="K652" i="14" s="1"/>
  <c r="K653" i="14" s="1"/>
  <c r="K654" i="14" s="1"/>
  <c r="K655" i="14" s="1"/>
  <c r="K656" i="14" s="1"/>
  <c r="K657" i="14" s="1"/>
  <c r="K658" i="14" s="1"/>
  <c r="K659" i="14" s="1"/>
  <c r="K660" i="14" s="1"/>
  <c r="K661" i="14" s="1"/>
  <c r="K662" i="14" s="1"/>
  <c r="K663" i="14" s="1"/>
  <c r="K664" i="14" s="1"/>
  <c r="K665" i="14" s="1"/>
  <c r="K666" i="14" s="1"/>
  <c r="K667" i="14" s="1"/>
  <c r="K668" i="14" s="1"/>
  <c r="K669" i="14" s="1"/>
  <c r="K670" i="14" s="1"/>
  <c r="K671" i="14" s="1"/>
  <c r="K672" i="14" s="1"/>
  <c r="K673" i="14" s="1"/>
  <c r="K674" i="14" s="1"/>
  <c r="K675" i="14" s="1"/>
  <c r="K676" i="14" s="1"/>
  <c r="K677" i="14" s="1"/>
  <c r="K678" i="14" s="1"/>
  <c r="K679" i="14" s="1"/>
  <c r="K680" i="14" s="1"/>
  <c r="K681" i="14" s="1"/>
  <c r="K682" i="14" s="1"/>
  <c r="K683" i="14" s="1"/>
  <c r="K684" i="14" s="1"/>
  <c r="K685" i="14" s="1"/>
  <c r="K686" i="14" s="1"/>
  <c r="K687" i="14" s="1"/>
  <c r="K688" i="14" s="1"/>
  <c r="K689" i="14" s="1"/>
  <c r="K690" i="14" s="1"/>
  <c r="K691" i="14" s="1"/>
  <c r="K692" i="14" s="1"/>
  <c r="K693" i="14" s="1"/>
  <c r="K694" i="14" s="1"/>
  <c r="K695" i="14" s="1"/>
  <c r="K696" i="14" s="1"/>
  <c r="K697" i="14" s="1"/>
  <c r="K698" i="14" s="1"/>
  <c r="K699" i="14" s="1"/>
  <c r="K700" i="14" s="1"/>
  <c r="K701" i="14" s="1"/>
  <c r="K702" i="14" s="1"/>
  <c r="K703" i="14" s="1"/>
  <c r="K704" i="14" s="1"/>
  <c r="K705" i="14" s="1"/>
  <c r="K706" i="14" s="1"/>
  <c r="K707" i="14" s="1"/>
  <c r="K708" i="14" s="1"/>
  <c r="K709" i="14" s="1"/>
  <c r="K710" i="14" s="1"/>
  <c r="K711" i="14" s="1"/>
  <c r="K712" i="14" s="1"/>
  <c r="K713" i="14" s="1"/>
  <c r="K714" i="14" s="1"/>
  <c r="K715" i="14" s="1"/>
  <c r="K716" i="14" s="1"/>
  <c r="K717" i="14" s="1"/>
  <c r="K718" i="14" s="1"/>
  <c r="K719" i="14" s="1"/>
  <c r="K720" i="14" s="1"/>
  <c r="K721" i="14" s="1"/>
  <c r="K722" i="14" s="1"/>
  <c r="K723" i="14" s="1"/>
  <c r="K724" i="14" s="1"/>
  <c r="K725" i="14" s="1"/>
  <c r="K726" i="14" s="1"/>
  <c r="K727" i="14" s="1"/>
  <c r="K728" i="14" s="1"/>
  <c r="K729" i="14" s="1"/>
  <c r="K730" i="14" s="1"/>
  <c r="K731" i="14" s="1"/>
  <c r="K732" i="14" s="1"/>
  <c r="K733" i="14" s="1"/>
  <c r="K734" i="14" s="1"/>
  <c r="K735" i="14" s="1"/>
  <c r="K736" i="14" s="1"/>
  <c r="K737" i="14" s="1"/>
  <c r="K738" i="14" s="1"/>
  <c r="K739" i="14" s="1"/>
  <c r="K740" i="14" s="1"/>
  <c r="K741" i="14" s="1"/>
  <c r="K742" i="14" s="1"/>
  <c r="K743" i="14" s="1"/>
  <c r="K744" i="14" s="1"/>
  <c r="K745" i="14" s="1"/>
  <c r="K746" i="14" s="1"/>
  <c r="K747" i="14" s="1"/>
  <c r="K748" i="14" s="1"/>
  <c r="K749" i="14" s="1"/>
  <c r="K750" i="14" s="1"/>
  <c r="K751" i="14" s="1"/>
  <c r="K752" i="14" s="1"/>
  <c r="K753" i="14" s="1"/>
  <c r="K754" i="14" s="1"/>
  <c r="K755" i="14" s="1"/>
  <c r="K756" i="14" s="1"/>
  <c r="K757" i="14" s="1"/>
  <c r="K758" i="14" s="1"/>
  <c r="K759" i="14" s="1"/>
  <c r="K760" i="14" s="1"/>
  <c r="K761" i="14" s="1"/>
  <c r="K762" i="14" s="1"/>
  <c r="K763" i="14" s="1"/>
  <c r="K764" i="14" s="1"/>
  <c r="K765" i="14" s="1"/>
  <c r="K766" i="14" s="1"/>
  <c r="K767" i="14" s="1"/>
  <c r="K768" i="14" s="1"/>
  <c r="K769" i="14" s="1"/>
  <c r="K770" i="14" s="1"/>
  <c r="K771" i="14" s="1"/>
  <c r="K772" i="14" s="1"/>
  <c r="K773" i="14" s="1"/>
  <c r="K774" i="14" s="1"/>
  <c r="K775" i="14" s="1"/>
  <c r="K776" i="14" s="1"/>
  <c r="K777" i="14" s="1"/>
  <c r="K778" i="14" s="1"/>
  <c r="K779" i="14" s="1"/>
  <c r="K780" i="14" s="1"/>
  <c r="K781" i="14" s="1"/>
  <c r="K782" i="14" s="1"/>
  <c r="K783" i="14" s="1"/>
  <c r="K784" i="14" s="1"/>
  <c r="K785" i="14" s="1"/>
  <c r="K786" i="14" s="1"/>
  <c r="K787" i="14" s="1"/>
  <c r="K788" i="14" s="1"/>
  <c r="K789" i="14" s="1"/>
  <c r="K790" i="14" s="1"/>
  <c r="K791" i="14" s="1"/>
  <c r="K792" i="14" s="1"/>
  <c r="K793" i="14" s="1"/>
  <c r="K794" i="14" s="1"/>
  <c r="K795" i="14" s="1"/>
  <c r="K796" i="14" s="1"/>
  <c r="K797" i="14" s="1"/>
  <c r="K798" i="14" s="1"/>
  <c r="K799" i="14" s="1"/>
  <c r="K800" i="14" s="1"/>
  <c r="K801" i="14" s="1"/>
  <c r="K802" i="14" s="1"/>
  <c r="K803" i="14" s="1"/>
  <c r="K804" i="14" s="1"/>
  <c r="K805" i="14" s="1"/>
  <c r="K806" i="14" s="1"/>
  <c r="K807" i="14" s="1"/>
  <c r="K808" i="14" s="1"/>
  <c r="K809" i="14" s="1"/>
  <c r="K810" i="14" s="1"/>
  <c r="K811" i="14" s="1"/>
  <c r="K812" i="14" s="1"/>
  <c r="K813" i="14" s="1"/>
  <c r="K814" i="14" s="1"/>
  <c r="K815" i="14" s="1"/>
  <c r="K816" i="14" s="1"/>
  <c r="K817" i="14" s="1"/>
  <c r="K818" i="14" s="1"/>
  <c r="K819" i="14" s="1"/>
  <c r="K820" i="14" s="1"/>
  <c r="K821" i="14" s="1"/>
  <c r="K822" i="14" s="1"/>
  <c r="K823" i="14" s="1"/>
  <c r="K824" i="14" s="1"/>
  <c r="K825" i="14" s="1"/>
  <c r="K826" i="14" s="1"/>
  <c r="K827" i="14" s="1"/>
  <c r="K828" i="14" s="1"/>
  <c r="K829" i="14" s="1"/>
  <c r="K830" i="14" s="1"/>
  <c r="K831" i="14" s="1"/>
  <c r="K832" i="14" s="1"/>
  <c r="K833" i="14" s="1"/>
  <c r="K834" i="14" s="1"/>
  <c r="K835" i="14" s="1"/>
  <c r="K836" i="14" s="1"/>
  <c r="K837" i="14" s="1"/>
  <c r="K838" i="14" s="1"/>
  <c r="K839" i="14" s="1"/>
  <c r="K840" i="14" s="1"/>
  <c r="K841" i="14" s="1"/>
  <c r="K842" i="14" s="1"/>
  <c r="K843" i="14" s="1"/>
  <c r="K844" i="14" s="1"/>
  <c r="K845" i="14" s="1"/>
  <c r="K846" i="14" s="1"/>
  <c r="K847" i="14" s="1"/>
  <c r="K848" i="14" s="1"/>
  <c r="K849" i="14" s="1"/>
  <c r="K850" i="14" s="1"/>
  <c r="K851" i="14" s="1"/>
  <c r="K852" i="14" s="1"/>
  <c r="K853" i="14" s="1"/>
  <c r="K854" i="14" s="1"/>
  <c r="K855" i="14" s="1"/>
  <c r="K856" i="14" s="1"/>
  <c r="K857" i="14" s="1"/>
  <c r="K858" i="14" s="1"/>
  <c r="K859" i="14" s="1"/>
  <c r="K860" i="14" s="1"/>
  <c r="K861" i="14" s="1"/>
  <c r="K862" i="14" s="1"/>
  <c r="K863" i="14" s="1"/>
  <c r="K864" i="14" s="1"/>
  <c r="K865" i="14" s="1"/>
  <c r="K866" i="14" s="1"/>
  <c r="K867" i="14" s="1"/>
  <c r="K868" i="14" s="1"/>
  <c r="K869" i="14" s="1"/>
  <c r="K870" i="14" s="1"/>
  <c r="K871" i="14" s="1"/>
  <c r="K872" i="14" s="1"/>
  <c r="K873" i="14" s="1"/>
  <c r="K874" i="14" s="1"/>
  <c r="K875" i="14" s="1"/>
  <c r="K876" i="14" s="1"/>
  <c r="K877" i="14" s="1"/>
  <c r="K878" i="14" s="1"/>
  <c r="K879" i="14" s="1"/>
  <c r="K880" i="14" s="1"/>
  <c r="K881" i="14" s="1"/>
  <c r="K882" i="14" s="1"/>
  <c r="K883" i="14" s="1"/>
  <c r="K884" i="14" s="1"/>
  <c r="K885" i="14" s="1"/>
  <c r="K886" i="14" s="1"/>
  <c r="K887" i="14" s="1"/>
  <c r="K888" i="14" s="1"/>
  <c r="K889" i="14" s="1"/>
  <c r="K890" i="14" s="1"/>
  <c r="K891" i="14" s="1"/>
  <c r="K892" i="14" s="1"/>
  <c r="K893" i="14" s="1"/>
  <c r="K894" i="14" s="1"/>
  <c r="K895" i="14" s="1"/>
  <c r="K896" i="14" s="1"/>
  <c r="K897" i="14" s="1"/>
  <c r="K898" i="14" s="1"/>
  <c r="K899" i="14" s="1"/>
  <c r="K900" i="14" s="1"/>
  <c r="K901" i="14" s="1"/>
  <c r="K902" i="14" s="1"/>
  <c r="K903" i="14" s="1"/>
  <c r="K904" i="14" s="1"/>
  <c r="K905" i="14" s="1"/>
  <c r="K906" i="14" s="1"/>
  <c r="K907" i="14" s="1"/>
  <c r="K908" i="14" s="1"/>
  <c r="K909" i="14" s="1"/>
  <c r="K910" i="14" s="1"/>
  <c r="K911" i="14" s="1"/>
  <c r="K912" i="14" s="1"/>
  <c r="K913" i="14" s="1"/>
  <c r="K914" i="14" s="1"/>
  <c r="K915" i="14" s="1"/>
  <c r="K916" i="14" s="1"/>
  <c r="K917" i="14" s="1"/>
  <c r="K918" i="14" s="1"/>
  <c r="K919" i="14" s="1"/>
  <c r="K920" i="14" s="1"/>
  <c r="K921" i="14" s="1"/>
  <c r="K922" i="14" s="1"/>
  <c r="K923" i="14" s="1"/>
  <c r="K924" i="14" s="1"/>
  <c r="K925" i="14" s="1"/>
  <c r="K926" i="14" s="1"/>
  <c r="K927" i="14" s="1"/>
  <c r="K928" i="14" s="1"/>
  <c r="K929" i="14" s="1"/>
  <c r="K930" i="14" s="1"/>
  <c r="K931" i="14" s="1"/>
  <c r="K932" i="14" s="1"/>
  <c r="K933" i="14" s="1"/>
  <c r="K934" i="14" s="1"/>
  <c r="K935" i="14" s="1"/>
  <c r="K936" i="14" s="1"/>
  <c r="K937" i="14" s="1"/>
  <c r="K938" i="14" s="1"/>
  <c r="K939" i="14" s="1"/>
  <c r="K940" i="14" s="1"/>
  <c r="K941" i="14" s="1"/>
  <c r="K942" i="14" s="1"/>
  <c r="K943" i="14" s="1"/>
  <c r="K944" i="14" s="1"/>
  <c r="K945" i="14" s="1"/>
  <c r="K946" i="14" s="1"/>
  <c r="K947" i="14" s="1"/>
  <c r="K948" i="14" s="1"/>
  <c r="K949" i="14" s="1"/>
  <c r="K950" i="14" s="1"/>
  <c r="K951" i="14" s="1"/>
  <c r="K952" i="14" s="1"/>
  <c r="K953" i="14" s="1"/>
  <c r="K954" i="14" s="1"/>
  <c r="K955" i="14" s="1"/>
  <c r="K956" i="14" s="1"/>
  <c r="K957" i="14" s="1"/>
  <c r="K958" i="14" s="1"/>
  <c r="K959" i="14" s="1"/>
  <c r="K960" i="14" s="1"/>
  <c r="K961" i="14" s="1"/>
  <c r="K962" i="14" s="1"/>
  <c r="K963" i="14" s="1"/>
  <c r="K964" i="14" s="1"/>
  <c r="K965" i="14" s="1"/>
  <c r="K966" i="14" s="1"/>
  <c r="K967" i="14" s="1"/>
  <c r="K968" i="14" s="1"/>
  <c r="K969" i="14" s="1"/>
  <c r="K970" i="14" s="1"/>
  <c r="K971" i="14" s="1"/>
  <c r="K972" i="14" s="1"/>
  <c r="K973" i="14" s="1"/>
  <c r="K974" i="14" s="1"/>
  <c r="K975" i="14" s="1"/>
  <c r="K976" i="14" s="1"/>
  <c r="K977" i="14" s="1"/>
  <c r="K978" i="14" s="1"/>
  <c r="K979" i="14" s="1"/>
  <c r="K980" i="14" s="1"/>
  <c r="K981" i="14" s="1"/>
  <c r="K982" i="14" s="1"/>
  <c r="K983" i="14" s="1"/>
  <c r="K984" i="14" s="1"/>
  <c r="K985" i="14" s="1"/>
  <c r="K986" i="14" s="1"/>
  <c r="K987" i="14" s="1"/>
  <c r="K988" i="14" s="1"/>
  <c r="K989" i="14" s="1"/>
  <c r="K990" i="14" s="1"/>
  <c r="K991" i="14" s="1"/>
  <c r="K992" i="14" s="1"/>
  <c r="K993" i="14" s="1"/>
  <c r="K994" i="14" s="1"/>
  <c r="K995" i="14" s="1"/>
  <c r="K996" i="14" s="1"/>
  <c r="K997" i="14" s="1"/>
  <c r="K998" i="14" s="1"/>
  <c r="K999" i="14" s="1"/>
  <c r="K1000" i="14" s="1"/>
  <c r="K1001" i="14" s="1"/>
  <c r="K1002" i="14" s="1"/>
  <c r="K1003" i="14" s="1"/>
  <c r="K1004" i="14" s="1"/>
  <c r="K1005" i="14" s="1"/>
  <c r="K1006" i="14" s="1"/>
  <c r="K1007" i="14" s="1"/>
  <c r="K1008" i="14" s="1"/>
  <c r="K1009" i="14" s="1"/>
  <c r="K1010" i="14" s="1"/>
  <c r="K1011" i="14" s="1"/>
  <c r="K1012" i="14" s="1"/>
  <c r="K1013" i="14" s="1"/>
  <c r="K1014" i="14" s="1"/>
  <c r="K1015" i="14" s="1"/>
  <c r="K1016" i="14" s="1"/>
  <c r="K1017" i="14" s="1"/>
  <c r="K1018" i="14" s="1"/>
  <c r="K1019" i="14" s="1"/>
  <c r="K1020" i="14" s="1"/>
  <c r="K1021" i="14" s="1"/>
  <c r="K1022" i="14" s="1"/>
  <c r="K1023" i="14" s="1"/>
  <c r="K1024" i="14" s="1"/>
  <c r="K1025" i="14" s="1"/>
  <c r="K1026" i="14" s="1"/>
  <c r="K1027" i="14" s="1"/>
  <c r="K1028" i="14" s="1"/>
  <c r="K1029" i="14" s="1"/>
  <c r="K1030" i="14" s="1"/>
  <c r="K1031" i="14" s="1"/>
  <c r="K1032" i="14" s="1"/>
  <c r="K1033" i="14" s="1"/>
  <c r="K1034" i="14" s="1"/>
  <c r="K1035" i="14" s="1"/>
  <c r="K1036" i="14" s="1"/>
  <c r="K1037" i="14" s="1"/>
  <c r="K1038" i="14" s="1"/>
  <c r="K1039" i="14" s="1"/>
  <c r="K1040" i="14" s="1"/>
  <c r="K1041" i="14" s="1"/>
  <c r="K1042" i="14" s="1"/>
  <c r="K1043" i="14" s="1"/>
  <c r="K1044" i="14" s="1"/>
  <c r="K1045" i="14" s="1"/>
  <c r="K1046" i="14" s="1"/>
  <c r="K1047" i="14" s="1"/>
  <c r="K1048" i="14" s="1"/>
  <c r="K1049" i="14" s="1"/>
  <c r="K1050" i="14" s="1"/>
  <c r="K1051" i="14" s="1"/>
  <c r="K1052" i="14" s="1"/>
  <c r="K1053" i="14" s="1"/>
  <c r="K1054" i="14" s="1"/>
  <c r="K1055" i="14" s="1"/>
  <c r="K1056" i="14" s="1"/>
  <c r="K1057" i="14" s="1"/>
  <c r="K1058" i="14" s="1"/>
  <c r="K1059" i="14" s="1"/>
  <c r="K1060" i="14" s="1"/>
  <c r="K1061" i="14" s="1"/>
  <c r="K1062" i="14" s="1"/>
  <c r="K1063" i="14" s="1"/>
  <c r="K1064" i="14" s="1"/>
  <c r="K1065" i="14" s="1"/>
  <c r="K1066" i="14" s="1"/>
  <c r="K1067" i="14" s="1"/>
  <c r="K1068" i="14" s="1"/>
  <c r="K1069" i="14" s="1"/>
  <c r="K1070" i="14" s="1"/>
  <c r="K1071" i="14" s="1"/>
  <c r="K1072" i="14" s="1"/>
  <c r="K1073" i="14" s="1"/>
  <c r="K1074" i="14" s="1"/>
  <c r="K1075" i="14" s="1"/>
  <c r="K1076" i="14" s="1"/>
  <c r="K1077" i="14" s="1"/>
  <c r="K1078" i="14" s="1"/>
  <c r="K1079" i="14" s="1"/>
  <c r="K1080" i="14" s="1"/>
  <c r="K1081" i="14" s="1"/>
  <c r="K1082" i="14" s="1"/>
  <c r="K1083" i="14" s="1"/>
  <c r="K1084" i="14" s="1"/>
  <c r="K1085" i="14" s="1"/>
  <c r="K1086" i="14" s="1"/>
  <c r="K1087" i="14" s="1"/>
  <c r="K1088" i="14" s="1"/>
  <c r="K1089" i="14" s="1"/>
  <c r="K1090" i="14" s="1"/>
  <c r="K1091" i="14" s="1"/>
  <c r="K1092" i="14" s="1"/>
  <c r="K1093" i="14" s="1"/>
  <c r="K1094" i="14" s="1"/>
  <c r="K1095" i="14" s="1"/>
  <c r="K1096" i="14" s="1"/>
  <c r="K1097" i="14" s="1"/>
  <c r="K1098" i="14" s="1"/>
  <c r="K1099" i="14" s="1"/>
  <c r="K1100" i="14" s="1"/>
  <c r="K1101" i="14" s="1"/>
  <c r="K1102" i="14" s="1"/>
  <c r="K1103" i="14" s="1"/>
  <c r="K1104" i="14" s="1"/>
  <c r="K1105" i="14" s="1"/>
  <c r="K1106" i="14" s="1"/>
  <c r="K1107" i="14" s="1"/>
  <c r="K1108" i="14" s="1"/>
  <c r="K1109" i="14" s="1"/>
  <c r="K1110" i="14" s="1"/>
  <c r="K1111" i="14" s="1"/>
  <c r="K1112" i="14" s="1"/>
  <c r="K1113" i="14" s="1"/>
  <c r="K1114" i="14" s="1"/>
  <c r="K1115" i="14" s="1"/>
  <c r="K1116" i="14" s="1"/>
  <c r="K1117" i="14" s="1"/>
  <c r="K1118" i="14" s="1"/>
  <c r="K1119" i="14" s="1"/>
  <c r="K1120" i="14" s="1"/>
  <c r="K1121" i="14" s="1"/>
  <c r="K1122" i="14" s="1"/>
  <c r="K1123" i="14" s="1"/>
  <c r="K1124" i="14" s="1"/>
  <c r="K1125" i="14" s="1"/>
  <c r="K1126" i="14" s="1"/>
  <c r="K1127" i="14" s="1"/>
  <c r="K1128" i="14" s="1"/>
  <c r="K1129" i="14" s="1"/>
  <c r="K1130" i="14" s="1"/>
  <c r="K1131" i="14" s="1"/>
  <c r="K1132" i="14" s="1"/>
  <c r="K1133" i="14" s="1"/>
  <c r="K1134" i="14" s="1"/>
  <c r="K1135" i="14" s="1"/>
  <c r="K1136" i="14" s="1"/>
  <c r="K1137" i="14" s="1"/>
  <c r="K1138" i="14" s="1"/>
  <c r="K1139" i="14" s="1"/>
  <c r="K1140" i="14" s="1"/>
  <c r="K1141" i="14" s="1"/>
  <c r="K1142" i="14" s="1"/>
  <c r="K1143" i="14" s="1"/>
  <c r="K1144" i="14" s="1"/>
  <c r="K1145" i="14" s="1"/>
  <c r="K1146" i="14" s="1"/>
  <c r="K1147" i="14" s="1"/>
  <c r="K1148" i="14" s="1"/>
  <c r="K1149" i="14" s="1"/>
  <c r="K1150" i="14" s="1"/>
  <c r="K1151" i="14" s="1"/>
  <c r="K1152" i="14" s="1"/>
  <c r="K1153" i="14" s="1"/>
  <c r="K1154" i="14" s="1"/>
  <c r="K1155" i="14" s="1"/>
  <c r="K1156" i="14" s="1"/>
  <c r="K1157" i="14" s="1"/>
  <c r="K1158" i="14" s="1"/>
  <c r="K1159" i="14" s="1"/>
  <c r="K1160" i="14" s="1"/>
  <c r="K1161" i="14" s="1"/>
  <c r="K1162" i="14" s="1"/>
  <c r="K1163" i="14" s="1"/>
  <c r="K1164" i="14" s="1"/>
  <c r="K1165" i="14" s="1"/>
  <c r="K1166" i="14" s="1"/>
  <c r="K1167" i="14" s="1"/>
  <c r="K1168" i="14" s="1"/>
  <c r="K1169" i="14" s="1"/>
  <c r="K1170" i="14" s="1"/>
  <c r="K1171" i="14" s="1"/>
  <c r="K1172" i="14" s="1"/>
  <c r="K1173" i="14" s="1"/>
  <c r="K1174" i="14" s="1"/>
  <c r="K1175" i="14" s="1"/>
  <c r="K1176" i="14" s="1"/>
  <c r="K1177" i="14" s="1"/>
  <c r="K1178" i="14" s="1"/>
  <c r="K1179" i="14" s="1"/>
  <c r="K1180" i="14" s="1"/>
  <c r="K1181" i="14" s="1"/>
  <c r="K1182" i="14" s="1"/>
  <c r="K1183" i="14" s="1"/>
  <c r="K1184" i="14" s="1"/>
  <c r="K1185" i="14" s="1"/>
  <c r="K1186" i="14" s="1"/>
  <c r="K1187" i="14" s="1"/>
  <c r="K1188" i="14" s="1"/>
  <c r="K1189" i="14" s="1"/>
  <c r="K1190" i="14" s="1"/>
  <c r="K1191" i="14" s="1"/>
  <c r="K1192" i="14" s="1"/>
  <c r="K1193" i="14" s="1"/>
  <c r="K1194" i="14" s="1"/>
  <c r="K1195" i="14" s="1"/>
  <c r="K1196" i="14" s="1"/>
  <c r="K1197" i="14" s="1"/>
  <c r="K1198" i="14" s="1"/>
  <c r="K1199" i="14" s="1"/>
  <c r="K1200" i="14" s="1"/>
  <c r="K1201" i="14" s="1"/>
  <c r="K1202" i="14" s="1"/>
  <c r="K1203" i="14" s="1"/>
  <c r="K1204" i="14" s="1"/>
  <c r="K1205" i="14" s="1"/>
  <c r="K1206" i="14" s="1"/>
  <c r="K1207" i="14" s="1"/>
  <c r="K1208" i="14" s="1"/>
  <c r="K1209" i="14" s="1"/>
  <c r="K1210" i="14" s="1"/>
  <c r="K1211" i="14" s="1"/>
  <c r="K1212" i="14" s="1"/>
  <c r="K1213" i="14" s="1"/>
  <c r="K1214" i="14" s="1"/>
  <c r="K1215" i="14" s="1"/>
  <c r="K1216" i="14" s="1"/>
  <c r="K1217" i="14" s="1"/>
  <c r="K1218" i="14" s="1"/>
  <c r="K1219" i="14" s="1"/>
  <c r="K1220" i="14" s="1"/>
  <c r="K1221" i="14" s="1"/>
  <c r="K1222" i="14" s="1"/>
  <c r="K1223" i="14" s="1"/>
  <c r="K1224" i="14" s="1"/>
  <c r="K1225" i="14" s="1"/>
  <c r="K1226" i="14" s="1"/>
  <c r="K1227" i="14" s="1"/>
  <c r="K1228" i="14" s="1"/>
  <c r="K1229" i="14" s="1"/>
  <c r="K1230" i="14" s="1"/>
  <c r="K1231" i="14" s="1"/>
  <c r="K1232" i="14" s="1"/>
  <c r="K1233" i="14" s="1"/>
  <c r="K1234" i="14" s="1"/>
  <c r="K1235" i="14" s="1"/>
  <c r="K1236" i="14" s="1"/>
  <c r="K1237" i="14" s="1"/>
  <c r="K1238" i="14" s="1"/>
  <c r="K1239" i="14" s="1"/>
  <c r="K1240" i="14" s="1"/>
  <c r="K1241" i="14" s="1"/>
  <c r="K1242" i="14" s="1"/>
  <c r="K1243" i="14" s="1"/>
  <c r="K1244" i="14" s="1"/>
  <c r="K2" i="15" s="1"/>
  <c r="J2" i="14"/>
  <c r="J3" i="14" s="1"/>
  <c r="J4" i="14" s="1"/>
  <c r="J5" i="14" s="1"/>
  <c r="J6" i="14" s="1"/>
  <c r="J7" i="14" s="1"/>
  <c r="J8" i="14" s="1"/>
  <c r="J9" i="14" s="1"/>
  <c r="J10" i="14" s="1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J75" i="14" s="1"/>
  <c r="J76" i="14" s="1"/>
  <c r="J77" i="14" s="1"/>
  <c r="J78" i="14" s="1"/>
  <c r="J79" i="14" s="1"/>
  <c r="J80" i="14" s="1"/>
  <c r="J81" i="14" s="1"/>
  <c r="J82" i="14" s="1"/>
  <c r="J83" i="14" s="1"/>
  <c r="J84" i="14" s="1"/>
  <c r="J85" i="14" s="1"/>
  <c r="J86" i="14" s="1"/>
  <c r="J87" i="14" s="1"/>
  <c r="J88" i="14" s="1"/>
  <c r="J89" i="14" s="1"/>
  <c r="J90" i="14" s="1"/>
  <c r="J91" i="14" s="1"/>
  <c r="J92" i="14" s="1"/>
  <c r="J93" i="14" s="1"/>
  <c r="J94" i="14" s="1"/>
  <c r="J95" i="14" s="1"/>
  <c r="J96" i="14" s="1"/>
  <c r="J97" i="14" s="1"/>
  <c r="J98" i="14" s="1"/>
  <c r="J99" i="14" s="1"/>
  <c r="J100" i="14" s="1"/>
  <c r="J101" i="14" s="1"/>
  <c r="J102" i="14" s="1"/>
  <c r="J103" i="14" s="1"/>
  <c r="J104" i="14" s="1"/>
  <c r="J105" i="14" s="1"/>
  <c r="J106" i="14" s="1"/>
  <c r="J107" i="14" s="1"/>
  <c r="J108" i="14" s="1"/>
  <c r="J109" i="14" s="1"/>
  <c r="J110" i="14" s="1"/>
  <c r="J111" i="14" s="1"/>
  <c r="J112" i="14" s="1"/>
  <c r="J113" i="14" s="1"/>
  <c r="J114" i="14" s="1"/>
  <c r="J115" i="14" s="1"/>
  <c r="J116" i="14" s="1"/>
  <c r="J117" i="14" s="1"/>
  <c r="J118" i="14" s="1"/>
  <c r="J119" i="14" s="1"/>
  <c r="J120" i="14" s="1"/>
  <c r="J121" i="14" s="1"/>
  <c r="J122" i="14" s="1"/>
  <c r="J123" i="14" s="1"/>
  <c r="J124" i="14" s="1"/>
  <c r="J125" i="14" s="1"/>
  <c r="J126" i="14" s="1"/>
  <c r="J127" i="14" s="1"/>
  <c r="J128" i="14" s="1"/>
  <c r="J129" i="14" s="1"/>
  <c r="J130" i="14" s="1"/>
  <c r="J131" i="14" s="1"/>
  <c r="J132" i="14" s="1"/>
  <c r="J133" i="14" s="1"/>
  <c r="J134" i="14" s="1"/>
  <c r="J135" i="14" s="1"/>
  <c r="J136" i="14" s="1"/>
  <c r="J137" i="14" s="1"/>
  <c r="J138" i="14" s="1"/>
  <c r="J139" i="14" s="1"/>
  <c r="J140" i="14" s="1"/>
  <c r="J141" i="14" s="1"/>
  <c r="J142" i="14" s="1"/>
  <c r="J143" i="14" s="1"/>
  <c r="J144" i="14" s="1"/>
  <c r="J145" i="14" s="1"/>
  <c r="J146" i="14" s="1"/>
  <c r="J147" i="14" s="1"/>
  <c r="J148" i="14" s="1"/>
  <c r="J149" i="14" s="1"/>
  <c r="J150" i="14" s="1"/>
  <c r="J151" i="14" s="1"/>
  <c r="J152" i="14" s="1"/>
  <c r="J153" i="14" s="1"/>
  <c r="J154" i="14" s="1"/>
  <c r="J155" i="14" s="1"/>
  <c r="J156" i="14" s="1"/>
  <c r="J157" i="14" s="1"/>
  <c r="J158" i="14" s="1"/>
  <c r="J159" i="14" s="1"/>
  <c r="J160" i="14" s="1"/>
  <c r="J161" i="14" s="1"/>
  <c r="J162" i="14" s="1"/>
  <c r="J163" i="14" s="1"/>
  <c r="J164" i="14" s="1"/>
  <c r="J165" i="14" s="1"/>
  <c r="J166" i="14" s="1"/>
  <c r="J167" i="14" s="1"/>
  <c r="J168" i="14" s="1"/>
  <c r="J169" i="14" s="1"/>
  <c r="J170" i="14" s="1"/>
  <c r="J171" i="14" s="1"/>
  <c r="J172" i="14" s="1"/>
  <c r="J173" i="14" s="1"/>
  <c r="J174" i="14" s="1"/>
  <c r="J175" i="14" s="1"/>
  <c r="J176" i="14" s="1"/>
  <c r="J177" i="14" s="1"/>
  <c r="J178" i="14" s="1"/>
  <c r="J179" i="14" s="1"/>
  <c r="J180" i="14" s="1"/>
  <c r="J181" i="14" s="1"/>
  <c r="J182" i="14" s="1"/>
  <c r="J183" i="14" s="1"/>
  <c r="J184" i="14" s="1"/>
  <c r="J185" i="14" s="1"/>
  <c r="J186" i="14" s="1"/>
  <c r="J187" i="14" s="1"/>
  <c r="J188" i="14" s="1"/>
  <c r="J189" i="14" s="1"/>
  <c r="J190" i="14" s="1"/>
  <c r="J191" i="14" s="1"/>
  <c r="J192" i="14" s="1"/>
  <c r="J193" i="14" s="1"/>
  <c r="J194" i="14" s="1"/>
  <c r="J195" i="14" s="1"/>
  <c r="J196" i="14" s="1"/>
  <c r="J197" i="14" s="1"/>
  <c r="J198" i="14" s="1"/>
  <c r="J199" i="14" s="1"/>
  <c r="J200" i="14" s="1"/>
  <c r="J201" i="14" s="1"/>
  <c r="J202" i="14" s="1"/>
  <c r="J203" i="14" s="1"/>
  <c r="J204" i="14" s="1"/>
  <c r="J205" i="14" s="1"/>
  <c r="J206" i="14" s="1"/>
  <c r="J207" i="14" s="1"/>
  <c r="J208" i="14" s="1"/>
  <c r="J209" i="14" s="1"/>
  <c r="J210" i="14" s="1"/>
  <c r="J211" i="14" s="1"/>
  <c r="J212" i="14" s="1"/>
  <c r="J213" i="14" s="1"/>
  <c r="J214" i="14" s="1"/>
  <c r="J215" i="14" s="1"/>
  <c r="J216" i="14" s="1"/>
  <c r="J217" i="14" s="1"/>
  <c r="J218" i="14" s="1"/>
  <c r="J219" i="14" s="1"/>
  <c r="J220" i="14" s="1"/>
  <c r="J221" i="14" s="1"/>
  <c r="J222" i="14" s="1"/>
  <c r="J223" i="14" s="1"/>
  <c r="J224" i="14" s="1"/>
  <c r="J225" i="14" s="1"/>
  <c r="J226" i="14" s="1"/>
  <c r="J227" i="14" s="1"/>
  <c r="J228" i="14" s="1"/>
  <c r="J229" i="14" s="1"/>
  <c r="J230" i="14" s="1"/>
  <c r="J231" i="14" s="1"/>
  <c r="J232" i="14" s="1"/>
  <c r="J233" i="14" s="1"/>
  <c r="J234" i="14" s="1"/>
  <c r="J235" i="14" s="1"/>
  <c r="J236" i="14" s="1"/>
  <c r="J237" i="14" s="1"/>
  <c r="J238" i="14" s="1"/>
  <c r="J239" i="14" s="1"/>
  <c r="J240" i="14" s="1"/>
  <c r="J241" i="14" s="1"/>
  <c r="J242" i="14" s="1"/>
  <c r="J243" i="14" s="1"/>
  <c r="J244" i="14" s="1"/>
  <c r="J245" i="14" s="1"/>
  <c r="J246" i="14" s="1"/>
  <c r="J247" i="14" s="1"/>
  <c r="J248" i="14" s="1"/>
  <c r="J249" i="14" s="1"/>
  <c r="J250" i="14" s="1"/>
  <c r="J251" i="14" s="1"/>
  <c r="J252" i="14" s="1"/>
  <c r="J253" i="14" s="1"/>
  <c r="J254" i="14" s="1"/>
  <c r="J255" i="14" s="1"/>
  <c r="J256" i="14" s="1"/>
  <c r="J257" i="14" s="1"/>
  <c r="J258" i="14" s="1"/>
  <c r="J259" i="14" s="1"/>
  <c r="J260" i="14" s="1"/>
  <c r="J261" i="14" s="1"/>
  <c r="J262" i="14" s="1"/>
  <c r="J263" i="14" s="1"/>
  <c r="J264" i="14" s="1"/>
  <c r="J265" i="14" s="1"/>
  <c r="J266" i="14" s="1"/>
  <c r="J267" i="14" s="1"/>
  <c r="J268" i="14" s="1"/>
  <c r="J269" i="14" s="1"/>
  <c r="J270" i="14" s="1"/>
  <c r="J271" i="14" s="1"/>
  <c r="J272" i="14" s="1"/>
  <c r="J273" i="14" s="1"/>
  <c r="J274" i="14" s="1"/>
  <c r="J275" i="14" s="1"/>
  <c r="J276" i="14" s="1"/>
  <c r="J277" i="14" s="1"/>
  <c r="J278" i="14" s="1"/>
  <c r="J279" i="14" s="1"/>
  <c r="J280" i="14" s="1"/>
  <c r="J281" i="14" s="1"/>
  <c r="J282" i="14" s="1"/>
  <c r="J283" i="14" s="1"/>
  <c r="J284" i="14" s="1"/>
  <c r="J285" i="14" s="1"/>
  <c r="J286" i="14" s="1"/>
  <c r="J287" i="14" s="1"/>
  <c r="J288" i="14" s="1"/>
  <c r="J289" i="14" s="1"/>
  <c r="J290" i="14" s="1"/>
  <c r="J291" i="14" s="1"/>
  <c r="J292" i="14" s="1"/>
  <c r="J293" i="14" s="1"/>
  <c r="J294" i="14" s="1"/>
  <c r="J295" i="14" s="1"/>
  <c r="J296" i="14" s="1"/>
  <c r="J297" i="14" s="1"/>
  <c r="J298" i="14" s="1"/>
  <c r="J299" i="14" s="1"/>
  <c r="J300" i="14" s="1"/>
  <c r="J301" i="14" s="1"/>
  <c r="J302" i="14" s="1"/>
  <c r="J303" i="14" s="1"/>
  <c r="J304" i="14" s="1"/>
  <c r="J305" i="14" s="1"/>
  <c r="J306" i="14" s="1"/>
  <c r="J307" i="14" s="1"/>
  <c r="J308" i="14" s="1"/>
  <c r="J309" i="14" s="1"/>
  <c r="J310" i="14" s="1"/>
  <c r="J311" i="14" s="1"/>
  <c r="J312" i="14" s="1"/>
  <c r="J313" i="14" s="1"/>
  <c r="J314" i="14" s="1"/>
  <c r="J315" i="14" s="1"/>
  <c r="J316" i="14" s="1"/>
  <c r="J317" i="14" s="1"/>
  <c r="J318" i="14" s="1"/>
  <c r="J319" i="14" s="1"/>
  <c r="J320" i="14" s="1"/>
  <c r="J321" i="14" s="1"/>
  <c r="J322" i="14" s="1"/>
  <c r="J323" i="14" s="1"/>
  <c r="J324" i="14" s="1"/>
  <c r="J325" i="14" s="1"/>
  <c r="J326" i="14" s="1"/>
  <c r="J327" i="14" s="1"/>
  <c r="J328" i="14" s="1"/>
  <c r="J329" i="14" s="1"/>
  <c r="J330" i="14" s="1"/>
  <c r="J331" i="14" s="1"/>
  <c r="J332" i="14" s="1"/>
  <c r="J333" i="14" s="1"/>
  <c r="J334" i="14" s="1"/>
  <c r="J335" i="14" s="1"/>
  <c r="J336" i="14" s="1"/>
  <c r="J337" i="14" s="1"/>
  <c r="J338" i="14" s="1"/>
  <c r="J339" i="14" s="1"/>
  <c r="J340" i="14" s="1"/>
  <c r="J341" i="14" s="1"/>
  <c r="J342" i="14" s="1"/>
  <c r="J343" i="14" s="1"/>
  <c r="J344" i="14" s="1"/>
  <c r="J345" i="14" s="1"/>
  <c r="J346" i="14" s="1"/>
  <c r="J347" i="14" s="1"/>
  <c r="J348" i="14" s="1"/>
  <c r="J349" i="14" s="1"/>
  <c r="J350" i="14" s="1"/>
  <c r="J351" i="14" s="1"/>
  <c r="J352" i="14" s="1"/>
  <c r="J353" i="14" s="1"/>
  <c r="J354" i="14" s="1"/>
  <c r="J355" i="14" s="1"/>
  <c r="J356" i="14" s="1"/>
  <c r="J357" i="14" s="1"/>
  <c r="J358" i="14" s="1"/>
  <c r="J359" i="14" s="1"/>
  <c r="J360" i="14" s="1"/>
  <c r="J361" i="14" s="1"/>
  <c r="J362" i="14" s="1"/>
  <c r="J363" i="14" s="1"/>
  <c r="J364" i="14" s="1"/>
  <c r="J365" i="14" s="1"/>
  <c r="J366" i="14" s="1"/>
  <c r="J367" i="14" s="1"/>
  <c r="J368" i="14" s="1"/>
  <c r="J369" i="14" s="1"/>
  <c r="J370" i="14" s="1"/>
  <c r="J371" i="14" s="1"/>
  <c r="J372" i="14" s="1"/>
  <c r="J373" i="14" s="1"/>
  <c r="J374" i="14" s="1"/>
  <c r="J375" i="14" s="1"/>
  <c r="J376" i="14" s="1"/>
  <c r="J377" i="14" s="1"/>
  <c r="J378" i="14" s="1"/>
  <c r="J379" i="14" s="1"/>
  <c r="J380" i="14" s="1"/>
  <c r="J381" i="14" s="1"/>
  <c r="J382" i="14" s="1"/>
  <c r="J383" i="14" s="1"/>
  <c r="J384" i="14" s="1"/>
  <c r="J385" i="14" s="1"/>
  <c r="J386" i="14" s="1"/>
  <c r="J387" i="14" s="1"/>
  <c r="J388" i="14" s="1"/>
  <c r="J389" i="14" s="1"/>
  <c r="J390" i="14" s="1"/>
  <c r="J391" i="14" s="1"/>
  <c r="J392" i="14" s="1"/>
  <c r="J393" i="14" s="1"/>
  <c r="J394" i="14" s="1"/>
  <c r="J395" i="14" s="1"/>
  <c r="J396" i="14" s="1"/>
  <c r="J397" i="14" s="1"/>
  <c r="J398" i="14" s="1"/>
  <c r="J399" i="14" s="1"/>
  <c r="J400" i="14" s="1"/>
  <c r="J401" i="14" s="1"/>
  <c r="J402" i="14" s="1"/>
  <c r="J403" i="14" s="1"/>
  <c r="J404" i="14" s="1"/>
  <c r="J405" i="14" s="1"/>
  <c r="J406" i="14" s="1"/>
  <c r="J407" i="14" s="1"/>
  <c r="J408" i="14" s="1"/>
  <c r="J409" i="14" s="1"/>
  <c r="J410" i="14" s="1"/>
  <c r="J411" i="14" s="1"/>
  <c r="J412" i="14" s="1"/>
  <c r="J413" i="14" s="1"/>
  <c r="J414" i="14" s="1"/>
  <c r="J415" i="14" s="1"/>
  <c r="J416" i="14" s="1"/>
  <c r="J417" i="14" s="1"/>
  <c r="J418" i="14" s="1"/>
  <c r="J419" i="14" s="1"/>
  <c r="J420" i="14" s="1"/>
  <c r="J421" i="14" s="1"/>
  <c r="J422" i="14" s="1"/>
  <c r="J423" i="14" s="1"/>
  <c r="J424" i="14" s="1"/>
  <c r="J425" i="14" s="1"/>
  <c r="J426" i="14" s="1"/>
  <c r="J427" i="14" s="1"/>
  <c r="J428" i="14" s="1"/>
  <c r="J429" i="14" s="1"/>
  <c r="J430" i="14" s="1"/>
  <c r="J431" i="14" s="1"/>
  <c r="J432" i="14" s="1"/>
  <c r="J433" i="14" s="1"/>
  <c r="J434" i="14" s="1"/>
  <c r="J435" i="14" s="1"/>
  <c r="J436" i="14" s="1"/>
  <c r="J437" i="14" s="1"/>
  <c r="J438" i="14" s="1"/>
  <c r="J439" i="14" s="1"/>
  <c r="J440" i="14" s="1"/>
  <c r="J441" i="14" s="1"/>
  <c r="J442" i="14" s="1"/>
  <c r="J443" i="14" s="1"/>
  <c r="J444" i="14" s="1"/>
  <c r="J445" i="14" s="1"/>
  <c r="J446" i="14" s="1"/>
  <c r="J447" i="14" s="1"/>
  <c r="J448" i="14" s="1"/>
  <c r="J449" i="14" s="1"/>
  <c r="J450" i="14" s="1"/>
  <c r="J451" i="14" s="1"/>
  <c r="J452" i="14" s="1"/>
  <c r="J453" i="14" s="1"/>
  <c r="J454" i="14" s="1"/>
  <c r="J455" i="14" s="1"/>
  <c r="J456" i="14" s="1"/>
  <c r="J457" i="14" s="1"/>
  <c r="J458" i="14" s="1"/>
  <c r="J459" i="14" s="1"/>
  <c r="J460" i="14" s="1"/>
  <c r="J461" i="14" s="1"/>
  <c r="J462" i="14" s="1"/>
  <c r="J463" i="14" s="1"/>
  <c r="J464" i="14" s="1"/>
  <c r="J465" i="14" s="1"/>
  <c r="J466" i="14" s="1"/>
  <c r="J467" i="14" s="1"/>
  <c r="J468" i="14" s="1"/>
  <c r="J469" i="14" s="1"/>
  <c r="J470" i="14" s="1"/>
  <c r="J471" i="14" s="1"/>
  <c r="J472" i="14" s="1"/>
  <c r="J473" i="14" s="1"/>
  <c r="J474" i="14" s="1"/>
  <c r="J475" i="14" s="1"/>
  <c r="J476" i="14" s="1"/>
  <c r="J477" i="14" s="1"/>
  <c r="J478" i="14" s="1"/>
  <c r="J479" i="14" s="1"/>
  <c r="J480" i="14" s="1"/>
  <c r="J481" i="14" s="1"/>
  <c r="J482" i="14" s="1"/>
  <c r="J483" i="14" s="1"/>
  <c r="J484" i="14" s="1"/>
  <c r="J485" i="14" s="1"/>
  <c r="J486" i="14" s="1"/>
  <c r="J487" i="14" s="1"/>
  <c r="J488" i="14" s="1"/>
  <c r="J489" i="14" s="1"/>
  <c r="J490" i="14" s="1"/>
  <c r="J491" i="14" s="1"/>
  <c r="J492" i="14" s="1"/>
  <c r="J493" i="14" s="1"/>
  <c r="J494" i="14" s="1"/>
  <c r="J495" i="14" s="1"/>
  <c r="J496" i="14" s="1"/>
  <c r="J497" i="14" s="1"/>
  <c r="J498" i="14" s="1"/>
  <c r="J499" i="14" s="1"/>
  <c r="J500" i="14" s="1"/>
  <c r="J501" i="14" s="1"/>
  <c r="J502" i="14" s="1"/>
  <c r="J503" i="14" s="1"/>
  <c r="J504" i="14" s="1"/>
  <c r="J505" i="14" s="1"/>
  <c r="J506" i="14" s="1"/>
  <c r="J507" i="14" s="1"/>
  <c r="J508" i="14" s="1"/>
  <c r="J509" i="14" s="1"/>
  <c r="J510" i="14" s="1"/>
  <c r="J511" i="14" s="1"/>
  <c r="J512" i="14" s="1"/>
  <c r="J513" i="14" s="1"/>
  <c r="J514" i="14" s="1"/>
  <c r="J515" i="14" s="1"/>
  <c r="J516" i="14" s="1"/>
  <c r="J517" i="14" s="1"/>
  <c r="J518" i="14" s="1"/>
  <c r="J519" i="14" s="1"/>
  <c r="J520" i="14" s="1"/>
  <c r="J521" i="14" s="1"/>
  <c r="J522" i="14" s="1"/>
  <c r="J523" i="14" s="1"/>
  <c r="J524" i="14" s="1"/>
  <c r="J525" i="14" s="1"/>
  <c r="J526" i="14" s="1"/>
  <c r="J527" i="14" s="1"/>
  <c r="J528" i="14" s="1"/>
  <c r="J529" i="14" s="1"/>
  <c r="J530" i="14" s="1"/>
  <c r="J531" i="14" s="1"/>
  <c r="J532" i="14" s="1"/>
  <c r="J533" i="14" s="1"/>
  <c r="J534" i="14" s="1"/>
  <c r="J535" i="14" s="1"/>
  <c r="J536" i="14" s="1"/>
  <c r="J537" i="14" s="1"/>
  <c r="J538" i="14" s="1"/>
  <c r="J539" i="14" s="1"/>
  <c r="J540" i="14" s="1"/>
  <c r="J541" i="14" s="1"/>
  <c r="J542" i="14" s="1"/>
  <c r="J543" i="14" s="1"/>
  <c r="J544" i="14" s="1"/>
  <c r="J545" i="14" s="1"/>
  <c r="J546" i="14" s="1"/>
  <c r="J547" i="14" s="1"/>
  <c r="J548" i="14" s="1"/>
  <c r="J549" i="14" s="1"/>
  <c r="J550" i="14" s="1"/>
  <c r="J551" i="14" s="1"/>
  <c r="J552" i="14" s="1"/>
  <c r="J553" i="14" s="1"/>
  <c r="J554" i="14" s="1"/>
  <c r="J555" i="14" s="1"/>
  <c r="J556" i="14" s="1"/>
  <c r="J557" i="14" s="1"/>
  <c r="J558" i="14" s="1"/>
  <c r="J559" i="14" s="1"/>
  <c r="J560" i="14" s="1"/>
  <c r="J561" i="14" s="1"/>
  <c r="J562" i="14" s="1"/>
  <c r="J563" i="14" s="1"/>
  <c r="J564" i="14" s="1"/>
  <c r="J565" i="14" s="1"/>
  <c r="J566" i="14" s="1"/>
  <c r="J567" i="14" s="1"/>
  <c r="J568" i="14" s="1"/>
  <c r="J569" i="14" s="1"/>
  <c r="J570" i="14" s="1"/>
  <c r="J571" i="14" s="1"/>
  <c r="J572" i="14" s="1"/>
  <c r="J573" i="14" s="1"/>
  <c r="J574" i="14" s="1"/>
  <c r="J575" i="14" s="1"/>
  <c r="J576" i="14" s="1"/>
  <c r="J577" i="14" s="1"/>
  <c r="J578" i="14" s="1"/>
  <c r="J579" i="14" s="1"/>
  <c r="J580" i="14" s="1"/>
  <c r="J581" i="14" s="1"/>
  <c r="J582" i="14" s="1"/>
  <c r="J583" i="14" s="1"/>
  <c r="J584" i="14" s="1"/>
  <c r="J585" i="14" s="1"/>
  <c r="J586" i="14" s="1"/>
  <c r="J587" i="14" s="1"/>
  <c r="J588" i="14" s="1"/>
  <c r="J589" i="14" s="1"/>
  <c r="J590" i="14" s="1"/>
  <c r="J591" i="14" s="1"/>
  <c r="J592" i="14" s="1"/>
  <c r="J593" i="14" s="1"/>
  <c r="J594" i="14" s="1"/>
  <c r="J595" i="14" s="1"/>
  <c r="J596" i="14" s="1"/>
  <c r="J597" i="14" s="1"/>
  <c r="J598" i="14" s="1"/>
  <c r="J599" i="14" s="1"/>
  <c r="J600" i="14" s="1"/>
  <c r="J601" i="14" s="1"/>
  <c r="J602" i="14" s="1"/>
  <c r="J603" i="14" s="1"/>
  <c r="J604" i="14" s="1"/>
  <c r="J605" i="14" s="1"/>
  <c r="J606" i="14" s="1"/>
  <c r="J607" i="14" s="1"/>
  <c r="J608" i="14" s="1"/>
  <c r="J609" i="14" s="1"/>
  <c r="J610" i="14" s="1"/>
  <c r="J611" i="14" s="1"/>
  <c r="J612" i="14" s="1"/>
  <c r="J613" i="14" s="1"/>
  <c r="J614" i="14" s="1"/>
  <c r="J615" i="14" s="1"/>
  <c r="J616" i="14" s="1"/>
  <c r="J617" i="14" s="1"/>
  <c r="J618" i="14" s="1"/>
  <c r="J619" i="14" s="1"/>
  <c r="J620" i="14" s="1"/>
  <c r="J621" i="14" s="1"/>
  <c r="J622" i="14" s="1"/>
  <c r="J623" i="14" s="1"/>
  <c r="J624" i="14" s="1"/>
  <c r="J625" i="14" s="1"/>
  <c r="J626" i="14" s="1"/>
  <c r="J627" i="14" s="1"/>
  <c r="J628" i="14" s="1"/>
  <c r="J629" i="14" s="1"/>
  <c r="J630" i="14" s="1"/>
  <c r="J631" i="14" s="1"/>
  <c r="J632" i="14" s="1"/>
  <c r="J633" i="14" s="1"/>
  <c r="J634" i="14" s="1"/>
  <c r="J635" i="14" s="1"/>
  <c r="J636" i="14" s="1"/>
  <c r="J637" i="14" s="1"/>
  <c r="J638" i="14" s="1"/>
  <c r="J639" i="14" s="1"/>
  <c r="J640" i="14" s="1"/>
  <c r="J641" i="14" s="1"/>
  <c r="J642" i="14" s="1"/>
  <c r="J643" i="14" s="1"/>
  <c r="J644" i="14" s="1"/>
  <c r="J645" i="14" s="1"/>
  <c r="J646" i="14" s="1"/>
  <c r="J647" i="14" s="1"/>
  <c r="J648" i="14" s="1"/>
  <c r="J649" i="14" s="1"/>
  <c r="J650" i="14" s="1"/>
  <c r="J651" i="14" s="1"/>
  <c r="J652" i="14" s="1"/>
  <c r="J653" i="14" s="1"/>
  <c r="J654" i="14" s="1"/>
  <c r="J655" i="14" s="1"/>
  <c r="J656" i="14" s="1"/>
  <c r="J657" i="14" s="1"/>
  <c r="J658" i="14" s="1"/>
  <c r="J659" i="14" s="1"/>
  <c r="J660" i="14" s="1"/>
  <c r="J661" i="14" s="1"/>
  <c r="J662" i="14" s="1"/>
  <c r="J663" i="14" s="1"/>
  <c r="J664" i="14" s="1"/>
  <c r="J665" i="14" s="1"/>
  <c r="J666" i="14" s="1"/>
  <c r="J667" i="14" s="1"/>
  <c r="J668" i="14" s="1"/>
  <c r="J669" i="14" s="1"/>
  <c r="J670" i="14" s="1"/>
  <c r="J671" i="14" s="1"/>
  <c r="J672" i="14" s="1"/>
  <c r="J673" i="14" s="1"/>
  <c r="J674" i="14" s="1"/>
  <c r="J675" i="14" s="1"/>
  <c r="J676" i="14" s="1"/>
  <c r="J677" i="14" s="1"/>
  <c r="J678" i="14" s="1"/>
  <c r="J679" i="14" s="1"/>
  <c r="J680" i="14" s="1"/>
  <c r="J681" i="14" s="1"/>
  <c r="J682" i="14" s="1"/>
  <c r="J683" i="14" s="1"/>
  <c r="J684" i="14" s="1"/>
  <c r="J685" i="14" s="1"/>
  <c r="J686" i="14" s="1"/>
  <c r="J687" i="14" s="1"/>
  <c r="J688" i="14" s="1"/>
  <c r="J689" i="14" s="1"/>
  <c r="J690" i="14" s="1"/>
  <c r="J691" i="14" s="1"/>
  <c r="J692" i="14" s="1"/>
  <c r="J693" i="14" s="1"/>
  <c r="J694" i="14" s="1"/>
  <c r="J695" i="14" s="1"/>
  <c r="J696" i="14" s="1"/>
  <c r="J697" i="14" s="1"/>
  <c r="J698" i="14" s="1"/>
  <c r="J699" i="14" s="1"/>
  <c r="J700" i="14" s="1"/>
  <c r="J701" i="14" s="1"/>
  <c r="J702" i="14" s="1"/>
  <c r="J703" i="14" s="1"/>
  <c r="J704" i="14" s="1"/>
  <c r="J705" i="14" s="1"/>
  <c r="J706" i="14" s="1"/>
  <c r="J707" i="14" s="1"/>
  <c r="J708" i="14" s="1"/>
  <c r="J709" i="14" s="1"/>
  <c r="J710" i="14" s="1"/>
  <c r="J711" i="14" s="1"/>
  <c r="J712" i="14" s="1"/>
  <c r="J713" i="14" s="1"/>
  <c r="J714" i="14" s="1"/>
  <c r="J715" i="14" s="1"/>
  <c r="J716" i="14" s="1"/>
  <c r="J717" i="14" s="1"/>
  <c r="J718" i="14" s="1"/>
  <c r="J719" i="14" s="1"/>
  <c r="J720" i="14" s="1"/>
  <c r="J721" i="14" s="1"/>
  <c r="J722" i="14" s="1"/>
  <c r="J723" i="14" s="1"/>
  <c r="J724" i="14" s="1"/>
  <c r="J725" i="14" s="1"/>
  <c r="J726" i="14" s="1"/>
  <c r="J727" i="14" s="1"/>
  <c r="J728" i="14" s="1"/>
  <c r="J729" i="14" s="1"/>
  <c r="J730" i="14" s="1"/>
  <c r="J731" i="14" s="1"/>
  <c r="J732" i="14" s="1"/>
  <c r="J733" i="14" s="1"/>
  <c r="J734" i="14" s="1"/>
  <c r="J735" i="14" s="1"/>
  <c r="J736" i="14" s="1"/>
  <c r="J737" i="14" s="1"/>
  <c r="J738" i="14" s="1"/>
  <c r="J739" i="14" s="1"/>
  <c r="J740" i="14" s="1"/>
  <c r="J741" i="14" s="1"/>
  <c r="J742" i="14" s="1"/>
  <c r="J743" i="14" s="1"/>
  <c r="J744" i="14" s="1"/>
  <c r="J745" i="14" s="1"/>
  <c r="J746" i="14" s="1"/>
  <c r="J747" i="14" s="1"/>
  <c r="J748" i="14" s="1"/>
  <c r="J749" i="14" s="1"/>
  <c r="J750" i="14" s="1"/>
  <c r="J751" i="14" s="1"/>
  <c r="J752" i="14" s="1"/>
  <c r="J753" i="14" s="1"/>
  <c r="J754" i="14" s="1"/>
  <c r="J755" i="14" s="1"/>
  <c r="J756" i="14" s="1"/>
  <c r="J757" i="14" s="1"/>
  <c r="J758" i="14" s="1"/>
  <c r="J759" i="14" s="1"/>
  <c r="J760" i="14" s="1"/>
  <c r="J761" i="14" s="1"/>
  <c r="J762" i="14" s="1"/>
  <c r="J763" i="14" s="1"/>
  <c r="J764" i="14" s="1"/>
  <c r="J765" i="14" s="1"/>
  <c r="J766" i="14" s="1"/>
  <c r="J767" i="14" s="1"/>
  <c r="J768" i="14" s="1"/>
  <c r="J769" i="14" s="1"/>
  <c r="J770" i="14" s="1"/>
  <c r="J771" i="14" s="1"/>
  <c r="J772" i="14" s="1"/>
  <c r="J773" i="14" s="1"/>
  <c r="J774" i="14" s="1"/>
  <c r="J775" i="14" s="1"/>
  <c r="J776" i="14" s="1"/>
  <c r="J777" i="14" s="1"/>
  <c r="J778" i="14" s="1"/>
  <c r="J779" i="14" s="1"/>
  <c r="J780" i="14" s="1"/>
  <c r="J781" i="14" s="1"/>
  <c r="J782" i="14" s="1"/>
  <c r="J783" i="14" s="1"/>
  <c r="J784" i="14" s="1"/>
  <c r="J785" i="14" s="1"/>
  <c r="J786" i="14" s="1"/>
  <c r="J787" i="14" s="1"/>
  <c r="J788" i="14" s="1"/>
  <c r="J789" i="14" s="1"/>
  <c r="J790" i="14" s="1"/>
  <c r="J791" i="14" s="1"/>
  <c r="J792" i="14" s="1"/>
  <c r="J793" i="14" s="1"/>
  <c r="J794" i="14" s="1"/>
  <c r="J795" i="14" s="1"/>
  <c r="J796" i="14" s="1"/>
  <c r="J797" i="14" s="1"/>
  <c r="J798" i="14" s="1"/>
  <c r="J799" i="14" s="1"/>
  <c r="J800" i="14" s="1"/>
  <c r="J801" i="14" s="1"/>
  <c r="J802" i="14" s="1"/>
  <c r="J803" i="14" s="1"/>
  <c r="J804" i="14" s="1"/>
  <c r="J805" i="14" s="1"/>
  <c r="J806" i="14" s="1"/>
  <c r="J807" i="14" s="1"/>
  <c r="J808" i="14" s="1"/>
  <c r="J809" i="14" s="1"/>
  <c r="J810" i="14" s="1"/>
  <c r="J811" i="14" s="1"/>
  <c r="J812" i="14" s="1"/>
  <c r="J813" i="14" s="1"/>
  <c r="J814" i="14" s="1"/>
  <c r="J815" i="14" s="1"/>
  <c r="J816" i="14" s="1"/>
  <c r="J817" i="14" s="1"/>
  <c r="J818" i="14" s="1"/>
  <c r="J819" i="14" s="1"/>
  <c r="J820" i="14" s="1"/>
  <c r="J821" i="14" s="1"/>
  <c r="J822" i="14" s="1"/>
  <c r="J823" i="14" s="1"/>
  <c r="J824" i="14" s="1"/>
  <c r="J825" i="14" s="1"/>
  <c r="J826" i="14" s="1"/>
  <c r="J827" i="14" s="1"/>
  <c r="J828" i="14" s="1"/>
  <c r="J829" i="14" s="1"/>
  <c r="J830" i="14" s="1"/>
  <c r="J831" i="14" s="1"/>
  <c r="J832" i="14" s="1"/>
  <c r="J833" i="14" s="1"/>
  <c r="J834" i="14" s="1"/>
  <c r="J835" i="14" s="1"/>
  <c r="J836" i="14" s="1"/>
  <c r="J837" i="14" s="1"/>
  <c r="J838" i="14" s="1"/>
  <c r="J839" i="14" s="1"/>
  <c r="J840" i="14" s="1"/>
  <c r="J841" i="14" s="1"/>
  <c r="J842" i="14" s="1"/>
  <c r="J843" i="14" s="1"/>
  <c r="J844" i="14" s="1"/>
  <c r="J845" i="14" s="1"/>
  <c r="J846" i="14" s="1"/>
  <c r="J847" i="14" s="1"/>
  <c r="J848" i="14" s="1"/>
  <c r="J849" i="14" s="1"/>
  <c r="J850" i="14" s="1"/>
  <c r="J851" i="14" s="1"/>
  <c r="J852" i="14" s="1"/>
  <c r="J853" i="14" s="1"/>
  <c r="J854" i="14" s="1"/>
  <c r="J855" i="14" s="1"/>
  <c r="J856" i="14" s="1"/>
  <c r="J857" i="14" s="1"/>
  <c r="J858" i="14" s="1"/>
  <c r="J859" i="14" s="1"/>
  <c r="J860" i="14" s="1"/>
  <c r="J861" i="14" s="1"/>
  <c r="J862" i="14" s="1"/>
  <c r="J863" i="14" s="1"/>
  <c r="J864" i="14" s="1"/>
  <c r="J865" i="14" s="1"/>
  <c r="J866" i="14" s="1"/>
  <c r="J867" i="14" s="1"/>
  <c r="J868" i="14" s="1"/>
  <c r="J869" i="14" s="1"/>
  <c r="J870" i="14" s="1"/>
  <c r="J871" i="14" s="1"/>
  <c r="J872" i="14" s="1"/>
  <c r="J873" i="14" s="1"/>
  <c r="J874" i="14" s="1"/>
  <c r="J875" i="14" s="1"/>
  <c r="J876" i="14" s="1"/>
  <c r="J877" i="14" s="1"/>
  <c r="J878" i="14" s="1"/>
  <c r="J879" i="14" s="1"/>
  <c r="J880" i="14" s="1"/>
  <c r="J881" i="14" s="1"/>
  <c r="J882" i="14" s="1"/>
  <c r="J883" i="14" s="1"/>
  <c r="J884" i="14" s="1"/>
  <c r="J885" i="14" s="1"/>
  <c r="J886" i="14" s="1"/>
  <c r="J887" i="14" s="1"/>
  <c r="J888" i="14" s="1"/>
  <c r="J889" i="14" s="1"/>
  <c r="J890" i="14" s="1"/>
  <c r="J891" i="14" s="1"/>
  <c r="J892" i="14" s="1"/>
  <c r="J893" i="14" s="1"/>
  <c r="J894" i="14" s="1"/>
  <c r="J895" i="14" s="1"/>
  <c r="J896" i="14" s="1"/>
  <c r="J897" i="14" s="1"/>
  <c r="J898" i="14" s="1"/>
  <c r="J899" i="14" s="1"/>
  <c r="J900" i="14" s="1"/>
  <c r="J901" i="14" s="1"/>
  <c r="J902" i="14" s="1"/>
  <c r="J903" i="14" s="1"/>
  <c r="J904" i="14" s="1"/>
  <c r="J905" i="14" s="1"/>
  <c r="J906" i="14" s="1"/>
  <c r="J907" i="14" s="1"/>
  <c r="J908" i="14" s="1"/>
  <c r="J909" i="14" s="1"/>
  <c r="J910" i="14" s="1"/>
  <c r="J911" i="14" s="1"/>
  <c r="J912" i="14" s="1"/>
  <c r="J913" i="14" s="1"/>
  <c r="J914" i="14" s="1"/>
  <c r="J915" i="14" s="1"/>
  <c r="J916" i="14" s="1"/>
  <c r="J917" i="14" s="1"/>
  <c r="J918" i="14" s="1"/>
  <c r="J919" i="14" s="1"/>
  <c r="J920" i="14" s="1"/>
  <c r="J921" i="14" s="1"/>
  <c r="J922" i="14" s="1"/>
  <c r="J923" i="14" s="1"/>
  <c r="J924" i="14" s="1"/>
  <c r="J925" i="14" s="1"/>
  <c r="J926" i="14" s="1"/>
  <c r="J927" i="14" s="1"/>
  <c r="J928" i="14" s="1"/>
  <c r="J929" i="14" s="1"/>
  <c r="J930" i="14" s="1"/>
  <c r="J931" i="14" s="1"/>
  <c r="J932" i="14" s="1"/>
  <c r="J933" i="14" s="1"/>
  <c r="J934" i="14" s="1"/>
  <c r="J935" i="14" s="1"/>
  <c r="J936" i="14" s="1"/>
  <c r="J937" i="14" s="1"/>
  <c r="J938" i="14" s="1"/>
  <c r="J939" i="14" s="1"/>
  <c r="J940" i="14" s="1"/>
  <c r="J941" i="14" s="1"/>
  <c r="J942" i="14" s="1"/>
  <c r="J943" i="14" s="1"/>
  <c r="J944" i="14" s="1"/>
  <c r="J945" i="14" s="1"/>
  <c r="J946" i="14" s="1"/>
  <c r="J947" i="14" s="1"/>
  <c r="J948" i="14" s="1"/>
  <c r="J949" i="14" s="1"/>
  <c r="J950" i="14" s="1"/>
  <c r="J951" i="14" s="1"/>
  <c r="J952" i="14" s="1"/>
  <c r="J953" i="14" s="1"/>
  <c r="J954" i="14" s="1"/>
  <c r="J955" i="14" s="1"/>
  <c r="J956" i="14" s="1"/>
  <c r="J957" i="14" s="1"/>
  <c r="J958" i="14" s="1"/>
  <c r="J959" i="14" s="1"/>
  <c r="J960" i="14" s="1"/>
  <c r="J961" i="14" s="1"/>
  <c r="J962" i="14" s="1"/>
  <c r="J963" i="14" s="1"/>
  <c r="J964" i="14" s="1"/>
  <c r="J965" i="14" s="1"/>
  <c r="J966" i="14" s="1"/>
  <c r="J967" i="14" s="1"/>
  <c r="J968" i="14" s="1"/>
  <c r="J969" i="14" s="1"/>
  <c r="J970" i="14" s="1"/>
  <c r="J971" i="14" s="1"/>
  <c r="J972" i="14" s="1"/>
  <c r="J973" i="14" s="1"/>
  <c r="J974" i="14" s="1"/>
  <c r="J975" i="14" s="1"/>
  <c r="J976" i="14" s="1"/>
  <c r="J977" i="14" s="1"/>
  <c r="J978" i="14" s="1"/>
  <c r="J979" i="14" s="1"/>
  <c r="J980" i="14" s="1"/>
  <c r="J981" i="14" s="1"/>
  <c r="J982" i="14" s="1"/>
  <c r="J983" i="14" s="1"/>
  <c r="J984" i="14" s="1"/>
  <c r="J985" i="14" s="1"/>
  <c r="J986" i="14" s="1"/>
  <c r="J987" i="14" s="1"/>
  <c r="J988" i="14" s="1"/>
  <c r="J989" i="14" s="1"/>
  <c r="J990" i="14" s="1"/>
  <c r="J991" i="14" s="1"/>
  <c r="J992" i="14" s="1"/>
  <c r="J993" i="14" s="1"/>
  <c r="J994" i="14" s="1"/>
  <c r="J995" i="14" s="1"/>
  <c r="J996" i="14" s="1"/>
  <c r="J997" i="14" s="1"/>
  <c r="J998" i="14" s="1"/>
  <c r="J999" i="14" s="1"/>
  <c r="J1000" i="14" s="1"/>
  <c r="J1001" i="14" s="1"/>
  <c r="J1002" i="14" s="1"/>
  <c r="J1003" i="14" s="1"/>
  <c r="J1004" i="14" s="1"/>
  <c r="J1005" i="14" s="1"/>
  <c r="J1006" i="14" s="1"/>
  <c r="J1007" i="14" s="1"/>
  <c r="J1008" i="14" s="1"/>
  <c r="J1009" i="14" s="1"/>
  <c r="J1010" i="14" s="1"/>
  <c r="J1011" i="14" s="1"/>
  <c r="J1012" i="14" s="1"/>
  <c r="J1013" i="14" s="1"/>
  <c r="J1014" i="14" s="1"/>
  <c r="J1015" i="14" s="1"/>
  <c r="J1016" i="14" s="1"/>
  <c r="J1017" i="14" s="1"/>
  <c r="J1018" i="14" s="1"/>
  <c r="J1019" i="14" s="1"/>
  <c r="J1020" i="14" s="1"/>
  <c r="J1021" i="14" s="1"/>
  <c r="J1022" i="14" s="1"/>
  <c r="J1023" i="14" s="1"/>
  <c r="J1024" i="14" s="1"/>
  <c r="J1025" i="14" s="1"/>
  <c r="J1026" i="14" s="1"/>
  <c r="J1027" i="14" s="1"/>
  <c r="J1028" i="14" s="1"/>
  <c r="J1029" i="14" s="1"/>
  <c r="J1030" i="14" s="1"/>
  <c r="J1031" i="14" s="1"/>
  <c r="J1032" i="14" s="1"/>
  <c r="J1033" i="14" s="1"/>
  <c r="J1034" i="14" s="1"/>
  <c r="J1035" i="14" s="1"/>
  <c r="J1036" i="14" s="1"/>
  <c r="J1037" i="14" s="1"/>
  <c r="J1038" i="14" s="1"/>
  <c r="J1039" i="14" s="1"/>
  <c r="J1040" i="14" s="1"/>
  <c r="J1041" i="14" s="1"/>
  <c r="J1042" i="14" s="1"/>
  <c r="J1043" i="14" s="1"/>
  <c r="J1044" i="14" s="1"/>
  <c r="J1045" i="14" s="1"/>
  <c r="J1046" i="14" s="1"/>
  <c r="J1047" i="14" s="1"/>
  <c r="J1048" i="14" s="1"/>
  <c r="J1049" i="14" s="1"/>
  <c r="J1050" i="14" s="1"/>
  <c r="J1051" i="14" s="1"/>
  <c r="J1052" i="14" s="1"/>
  <c r="J1053" i="14" s="1"/>
  <c r="J1054" i="14" s="1"/>
  <c r="J1055" i="14" s="1"/>
  <c r="J1056" i="14" s="1"/>
  <c r="J1057" i="14" s="1"/>
  <c r="J1058" i="14" s="1"/>
  <c r="J1059" i="14" s="1"/>
  <c r="J1060" i="14" s="1"/>
  <c r="J1061" i="14" s="1"/>
  <c r="J1062" i="14" s="1"/>
  <c r="J1063" i="14" s="1"/>
  <c r="J1064" i="14" s="1"/>
  <c r="J1065" i="14" s="1"/>
  <c r="J1066" i="14" s="1"/>
  <c r="J1067" i="14" s="1"/>
  <c r="J1068" i="14" s="1"/>
  <c r="J1069" i="14" s="1"/>
  <c r="J1070" i="14" s="1"/>
  <c r="J1071" i="14" s="1"/>
  <c r="J1072" i="14" s="1"/>
  <c r="J1073" i="14" s="1"/>
  <c r="J1074" i="14" s="1"/>
  <c r="J1075" i="14" s="1"/>
  <c r="J1076" i="14" s="1"/>
  <c r="J1077" i="14" s="1"/>
  <c r="J1078" i="14" s="1"/>
  <c r="J1079" i="14" s="1"/>
  <c r="J1080" i="14" s="1"/>
  <c r="J1081" i="14" s="1"/>
  <c r="J1082" i="14" s="1"/>
  <c r="J1083" i="14" s="1"/>
  <c r="J1084" i="14" s="1"/>
  <c r="J1085" i="14" s="1"/>
  <c r="J1086" i="14" s="1"/>
  <c r="J1087" i="14" s="1"/>
  <c r="J1088" i="14" s="1"/>
  <c r="J1089" i="14" s="1"/>
  <c r="J1090" i="14" s="1"/>
  <c r="J1091" i="14" s="1"/>
  <c r="J1092" i="14" s="1"/>
  <c r="J1093" i="14" s="1"/>
  <c r="J1094" i="14" s="1"/>
  <c r="J1095" i="14" s="1"/>
  <c r="J1096" i="14" s="1"/>
  <c r="J1097" i="14" s="1"/>
  <c r="J1098" i="14" s="1"/>
  <c r="J1099" i="14" s="1"/>
  <c r="J1100" i="14" s="1"/>
  <c r="J1101" i="14" s="1"/>
  <c r="J1102" i="14" s="1"/>
  <c r="J1103" i="14" s="1"/>
  <c r="J1104" i="14" s="1"/>
  <c r="J1105" i="14" s="1"/>
  <c r="J1106" i="14" s="1"/>
  <c r="J1107" i="14" s="1"/>
  <c r="J1108" i="14" s="1"/>
  <c r="J1109" i="14" s="1"/>
  <c r="J1110" i="14" s="1"/>
  <c r="J1111" i="14" s="1"/>
  <c r="J1112" i="14" s="1"/>
  <c r="J1113" i="14" s="1"/>
  <c r="J1114" i="14" s="1"/>
  <c r="J1115" i="14" s="1"/>
  <c r="J1116" i="14" s="1"/>
  <c r="J1117" i="14" s="1"/>
  <c r="J1118" i="14" s="1"/>
  <c r="J1119" i="14" s="1"/>
  <c r="J1120" i="14" s="1"/>
  <c r="J1121" i="14" s="1"/>
  <c r="J1122" i="14" s="1"/>
  <c r="J1123" i="14" s="1"/>
  <c r="J1124" i="14" s="1"/>
  <c r="J1125" i="14" s="1"/>
  <c r="J1126" i="14" s="1"/>
  <c r="J1127" i="14" s="1"/>
  <c r="J1128" i="14" s="1"/>
  <c r="J1129" i="14" s="1"/>
  <c r="J1130" i="14" s="1"/>
  <c r="J1131" i="14" s="1"/>
  <c r="J1132" i="14" s="1"/>
  <c r="J1133" i="14" s="1"/>
  <c r="J1134" i="14" s="1"/>
  <c r="J1135" i="14" s="1"/>
  <c r="J1136" i="14" s="1"/>
  <c r="J1137" i="14" s="1"/>
  <c r="J1138" i="14" s="1"/>
  <c r="J1139" i="14" s="1"/>
  <c r="J1140" i="14" s="1"/>
  <c r="J1141" i="14" s="1"/>
  <c r="J1142" i="14" s="1"/>
  <c r="J1143" i="14" s="1"/>
  <c r="J1144" i="14" s="1"/>
  <c r="J1145" i="14" s="1"/>
  <c r="J1146" i="14" s="1"/>
  <c r="J1147" i="14" s="1"/>
  <c r="J1148" i="14" s="1"/>
  <c r="J1149" i="14" s="1"/>
  <c r="J1150" i="14" s="1"/>
  <c r="J1151" i="14" s="1"/>
  <c r="J1152" i="14" s="1"/>
  <c r="J1153" i="14" s="1"/>
  <c r="J1154" i="14" s="1"/>
  <c r="J1155" i="14" s="1"/>
  <c r="J1156" i="14" s="1"/>
  <c r="J1157" i="14" s="1"/>
  <c r="J1158" i="14" s="1"/>
  <c r="J1159" i="14" s="1"/>
  <c r="J1160" i="14" s="1"/>
  <c r="J1161" i="14" s="1"/>
  <c r="J1162" i="14" s="1"/>
  <c r="J1163" i="14" s="1"/>
  <c r="J1164" i="14" s="1"/>
  <c r="J1165" i="14" s="1"/>
  <c r="J1166" i="14" s="1"/>
  <c r="J1167" i="14" s="1"/>
  <c r="J1168" i="14" s="1"/>
  <c r="J1169" i="14" s="1"/>
  <c r="J1170" i="14" s="1"/>
  <c r="J1171" i="14" s="1"/>
  <c r="J1172" i="14" s="1"/>
  <c r="J1173" i="14" s="1"/>
  <c r="J1174" i="14" s="1"/>
  <c r="J1175" i="14" s="1"/>
  <c r="J1176" i="14" s="1"/>
  <c r="J1177" i="14" s="1"/>
  <c r="J1178" i="14" s="1"/>
  <c r="J1179" i="14" s="1"/>
  <c r="J1180" i="14" s="1"/>
  <c r="J1181" i="14" s="1"/>
  <c r="J1182" i="14" s="1"/>
  <c r="J1183" i="14" s="1"/>
  <c r="J1184" i="14" s="1"/>
  <c r="J1185" i="14" s="1"/>
  <c r="J1186" i="14" s="1"/>
  <c r="J1187" i="14" s="1"/>
  <c r="J1188" i="14" s="1"/>
  <c r="J1189" i="14" s="1"/>
  <c r="J1190" i="14" s="1"/>
  <c r="J1191" i="14" s="1"/>
  <c r="J1192" i="14" s="1"/>
  <c r="J1193" i="14" s="1"/>
  <c r="J1194" i="14" s="1"/>
  <c r="J1195" i="14" s="1"/>
  <c r="J1196" i="14" s="1"/>
  <c r="J1197" i="14" s="1"/>
  <c r="J1198" i="14" s="1"/>
  <c r="J1199" i="14" s="1"/>
  <c r="J1200" i="14" s="1"/>
  <c r="J1201" i="14" s="1"/>
  <c r="J1202" i="14" s="1"/>
  <c r="J1203" i="14" s="1"/>
  <c r="J1204" i="14" s="1"/>
  <c r="J1205" i="14" s="1"/>
  <c r="J1206" i="14" s="1"/>
  <c r="J1207" i="14" s="1"/>
  <c r="J1208" i="14" s="1"/>
  <c r="J1209" i="14" s="1"/>
  <c r="J1210" i="14" s="1"/>
  <c r="J1211" i="14" s="1"/>
  <c r="J1212" i="14" s="1"/>
  <c r="J1213" i="14" s="1"/>
  <c r="J1214" i="14" s="1"/>
  <c r="J1215" i="14" s="1"/>
  <c r="J1216" i="14" s="1"/>
  <c r="J1217" i="14" s="1"/>
  <c r="J1218" i="14" s="1"/>
  <c r="J1219" i="14" s="1"/>
  <c r="J1220" i="14" s="1"/>
  <c r="J1221" i="14" s="1"/>
  <c r="J1222" i="14" s="1"/>
  <c r="J1223" i="14" s="1"/>
  <c r="J1224" i="14" s="1"/>
  <c r="J1225" i="14" s="1"/>
  <c r="J1226" i="14" s="1"/>
  <c r="J1227" i="14" s="1"/>
  <c r="J1228" i="14" s="1"/>
  <c r="J1229" i="14" s="1"/>
  <c r="J1230" i="14" s="1"/>
  <c r="J1231" i="14" s="1"/>
  <c r="J1232" i="14" s="1"/>
  <c r="J1233" i="14" s="1"/>
  <c r="J1234" i="14" s="1"/>
  <c r="J1235" i="14" s="1"/>
  <c r="J1236" i="14" s="1"/>
  <c r="J1237" i="14" s="1"/>
  <c r="J1238" i="14" s="1"/>
  <c r="J1239" i="14" s="1"/>
  <c r="J1240" i="14" s="1"/>
  <c r="J1241" i="14" s="1"/>
  <c r="J1242" i="14" s="1"/>
  <c r="J1243" i="14" s="1"/>
  <c r="J1244" i="14" s="1"/>
  <c r="I2" i="14"/>
  <c r="I3" i="14" s="1"/>
  <c r="I4" i="14" s="1"/>
  <c r="I5" i="14" s="1"/>
  <c r="I6" i="14" s="1"/>
  <c r="I7" i="14" s="1"/>
  <c r="I8" i="14" s="1"/>
  <c r="I9" i="14" s="1"/>
  <c r="I10" i="14" s="1"/>
  <c r="I11" i="14" s="1"/>
  <c r="I12" i="14" s="1"/>
  <c r="I13" i="14" s="1"/>
  <c r="I14" i="14" s="1"/>
  <c r="I15" i="14" s="1"/>
  <c r="I16" i="14" s="1"/>
  <c r="I17" i="14" s="1"/>
  <c r="I18" i="14" s="1"/>
  <c r="I19" i="14" s="1"/>
  <c r="I20" i="14" s="1"/>
  <c r="I21" i="14" s="1"/>
  <c r="I22" i="14" s="1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I33" i="14" s="1"/>
  <c r="I34" i="14" s="1"/>
  <c r="I35" i="14" s="1"/>
  <c r="I36" i="14" s="1"/>
  <c r="I37" i="14" s="1"/>
  <c r="I38" i="14" s="1"/>
  <c r="I39" i="14" s="1"/>
  <c r="I40" i="14" s="1"/>
  <c r="I41" i="14" s="1"/>
  <c r="I42" i="14" s="1"/>
  <c r="I43" i="14" s="1"/>
  <c r="I44" i="14" s="1"/>
  <c r="I45" i="14" s="1"/>
  <c r="I46" i="14" s="1"/>
  <c r="I47" i="14" s="1"/>
  <c r="I48" i="14" s="1"/>
  <c r="I49" i="14" s="1"/>
  <c r="I50" i="14" s="1"/>
  <c r="I51" i="14" s="1"/>
  <c r="I52" i="14" s="1"/>
  <c r="I53" i="14" s="1"/>
  <c r="I54" i="14" s="1"/>
  <c r="I55" i="14" s="1"/>
  <c r="I56" i="14" s="1"/>
  <c r="I57" i="14" s="1"/>
  <c r="I58" i="14" s="1"/>
  <c r="I59" i="14" s="1"/>
  <c r="I60" i="14" s="1"/>
  <c r="I61" i="14" s="1"/>
  <c r="I62" i="14" s="1"/>
  <c r="I63" i="14" s="1"/>
  <c r="I64" i="14" s="1"/>
  <c r="I65" i="14" s="1"/>
  <c r="I66" i="14" s="1"/>
  <c r="I67" i="14" s="1"/>
  <c r="I68" i="14" s="1"/>
  <c r="I69" i="14" s="1"/>
  <c r="I70" i="14" s="1"/>
  <c r="I71" i="14" s="1"/>
  <c r="I72" i="14" s="1"/>
  <c r="I73" i="14" s="1"/>
  <c r="I74" i="14" s="1"/>
  <c r="I75" i="14" s="1"/>
  <c r="I76" i="14" s="1"/>
  <c r="I77" i="14" s="1"/>
  <c r="I78" i="14" s="1"/>
  <c r="I79" i="14" s="1"/>
  <c r="I80" i="14" s="1"/>
  <c r="I81" i="14" s="1"/>
  <c r="I82" i="14" s="1"/>
  <c r="I83" i="14" s="1"/>
  <c r="I84" i="14" s="1"/>
  <c r="I85" i="14" s="1"/>
  <c r="I86" i="14" s="1"/>
  <c r="I87" i="14" s="1"/>
  <c r="I88" i="14" s="1"/>
  <c r="I89" i="14" s="1"/>
  <c r="I90" i="14" s="1"/>
  <c r="I91" i="14" s="1"/>
  <c r="I92" i="14" s="1"/>
  <c r="I93" i="14" s="1"/>
  <c r="I94" i="14" s="1"/>
  <c r="I95" i="14" s="1"/>
  <c r="I96" i="14" s="1"/>
  <c r="I97" i="14" s="1"/>
  <c r="I98" i="14" s="1"/>
  <c r="I99" i="14" s="1"/>
  <c r="I100" i="14" s="1"/>
  <c r="I101" i="14" s="1"/>
  <c r="I102" i="14" s="1"/>
  <c r="I103" i="14" s="1"/>
  <c r="I104" i="14" s="1"/>
  <c r="I105" i="14" s="1"/>
  <c r="I106" i="14" s="1"/>
  <c r="I107" i="14" s="1"/>
  <c r="I108" i="14" s="1"/>
  <c r="I109" i="14" s="1"/>
  <c r="I110" i="14" s="1"/>
  <c r="I111" i="14" s="1"/>
  <c r="I112" i="14" s="1"/>
  <c r="I113" i="14" s="1"/>
  <c r="I114" i="14" s="1"/>
  <c r="I115" i="14" s="1"/>
  <c r="I116" i="14" s="1"/>
  <c r="I117" i="14" s="1"/>
  <c r="I118" i="14" s="1"/>
  <c r="I119" i="14" s="1"/>
  <c r="I120" i="14" s="1"/>
  <c r="I121" i="14" s="1"/>
  <c r="I122" i="14" s="1"/>
  <c r="I123" i="14" s="1"/>
  <c r="I124" i="14" s="1"/>
  <c r="I125" i="14" s="1"/>
  <c r="I126" i="14" s="1"/>
  <c r="I127" i="14" s="1"/>
  <c r="I128" i="14" s="1"/>
  <c r="I129" i="14" s="1"/>
  <c r="I130" i="14" s="1"/>
  <c r="I131" i="14" s="1"/>
  <c r="I132" i="14" s="1"/>
  <c r="I133" i="14" s="1"/>
  <c r="I134" i="14" s="1"/>
  <c r="I135" i="14" s="1"/>
  <c r="I136" i="14" s="1"/>
  <c r="I137" i="14" s="1"/>
  <c r="I138" i="14" s="1"/>
  <c r="I139" i="14" s="1"/>
  <c r="I140" i="14" s="1"/>
  <c r="I141" i="14" s="1"/>
  <c r="I142" i="14" s="1"/>
  <c r="I143" i="14" s="1"/>
  <c r="I144" i="14" s="1"/>
  <c r="I145" i="14" s="1"/>
  <c r="I146" i="14" s="1"/>
  <c r="I147" i="14" s="1"/>
  <c r="I148" i="14" s="1"/>
  <c r="I149" i="14" s="1"/>
  <c r="I150" i="14" s="1"/>
  <c r="I151" i="14" s="1"/>
  <c r="I152" i="14" s="1"/>
  <c r="I153" i="14" s="1"/>
  <c r="I154" i="14" s="1"/>
  <c r="I155" i="14" s="1"/>
  <c r="I156" i="14" s="1"/>
  <c r="I157" i="14" s="1"/>
  <c r="I158" i="14" s="1"/>
  <c r="I159" i="14" s="1"/>
  <c r="I160" i="14" s="1"/>
  <c r="I161" i="14" s="1"/>
  <c r="I162" i="14" s="1"/>
  <c r="I163" i="14" s="1"/>
  <c r="I164" i="14" s="1"/>
  <c r="I165" i="14" s="1"/>
  <c r="I166" i="14" s="1"/>
  <c r="I167" i="14" s="1"/>
  <c r="I168" i="14" s="1"/>
  <c r="I169" i="14" s="1"/>
  <c r="I170" i="14" s="1"/>
  <c r="I171" i="14" s="1"/>
  <c r="I172" i="14" s="1"/>
  <c r="I173" i="14" s="1"/>
  <c r="I174" i="14" s="1"/>
  <c r="I175" i="14" s="1"/>
  <c r="I176" i="14" s="1"/>
  <c r="I177" i="14" s="1"/>
  <c r="I178" i="14" s="1"/>
  <c r="I179" i="14" s="1"/>
  <c r="I180" i="14" s="1"/>
  <c r="I181" i="14" s="1"/>
  <c r="I182" i="14" s="1"/>
  <c r="I183" i="14" s="1"/>
  <c r="I184" i="14" s="1"/>
  <c r="I185" i="14" s="1"/>
  <c r="I186" i="14" s="1"/>
  <c r="I187" i="14" s="1"/>
  <c r="I188" i="14" s="1"/>
  <c r="I189" i="14" s="1"/>
  <c r="I190" i="14" s="1"/>
  <c r="I191" i="14" s="1"/>
  <c r="I192" i="14" s="1"/>
  <c r="I193" i="14" s="1"/>
  <c r="I194" i="14" s="1"/>
  <c r="I195" i="14" s="1"/>
  <c r="I196" i="14" s="1"/>
  <c r="I197" i="14" s="1"/>
  <c r="I198" i="14" s="1"/>
  <c r="I199" i="14" s="1"/>
  <c r="I200" i="14" s="1"/>
  <c r="I201" i="14" s="1"/>
  <c r="I202" i="14" s="1"/>
  <c r="I203" i="14" s="1"/>
  <c r="I204" i="14" s="1"/>
  <c r="I205" i="14" s="1"/>
  <c r="I206" i="14" s="1"/>
  <c r="I207" i="14" s="1"/>
  <c r="I208" i="14" s="1"/>
  <c r="I209" i="14" s="1"/>
  <c r="I210" i="14" s="1"/>
  <c r="I211" i="14" s="1"/>
  <c r="I212" i="14" s="1"/>
  <c r="I213" i="14" s="1"/>
  <c r="I214" i="14" s="1"/>
  <c r="I215" i="14" s="1"/>
  <c r="I216" i="14" s="1"/>
  <c r="I217" i="14" s="1"/>
  <c r="I218" i="14" s="1"/>
  <c r="I219" i="14" s="1"/>
  <c r="I220" i="14" s="1"/>
  <c r="I221" i="14" s="1"/>
  <c r="I222" i="14" s="1"/>
  <c r="I223" i="14" s="1"/>
  <c r="I224" i="14" s="1"/>
  <c r="I225" i="14" s="1"/>
  <c r="I226" i="14" s="1"/>
  <c r="I227" i="14" s="1"/>
  <c r="I228" i="14" s="1"/>
  <c r="I229" i="14" s="1"/>
  <c r="I230" i="14" s="1"/>
  <c r="I231" i="14" s="1"/>
  <c r="I232" i="14" s="1"/>
  <c r="I233" i="14" s="1"/>
  <c r="I234" i="14" s="1"/>
  <c r="I235" i="14" s="1"/>
  <c r="I236" i="14" s="1"/>
  <c r="I237" i="14" s="1"/>
  <c r="I238" i="14" s="1"/>
  <c r="I239" i="14" s="1"/>
  <c r="I240" i="14" s="1"/>
  <c r="I241" i="14" s="1"/>
  <c r="I242" i="14" s="1"/>
  <c r="I243" i="14" s="1"/>
  <c r="I244" i="14" s="1"/>
  <c r="I245" i="14" s="1"/>
  <c r="I246" i="14" s="1"/>
  <c r="I247" i="14" s="1"/>
  <c r="I248" i="14" s="1"/>
  <c r="I249" i="14" s="1"/>
  <c r="I250" i="14" s="1"/>
  <c r="I251" i="14" s="1"/>
  <c r="I252" i="14" s="1"/>
  <c r="I253" i="14" s="1"/>
  <c r="I254" i="14" s="1"/>
  <c r="I255" i="14" s="1"/>
  <c r="I256" i="14" s="1"/>
  <c r="I257" i="14" s="1"/>
  <c r="I258" i="14" s="1"/>
  <c r="I259" i="14" s="1"/>
  <c r="I260" i="14" s="1"/>
  <c r="I261" i="14" s="1"/>
  <c r="I262" i="14" s="1"/>
  <c r="I263" i="14" s="1"/>
  <c r="I264" i="14" s="1"/>
  <c r="I265" i="14" s="1"/>
  <c r="I266" i="14" s="1"/>
  <c r="I267" i="14" s="1"/>
  <c r="I268" i="14" s="1"/>
  <c r="I269" i="14" s="1"/>
  <c r="I270" i="14" s="1"/>
  <c r="I271" i="14" s="1"/>
  <c r="I272" i="14" s="1"/>
  <c r="I273" i="14" s="1"/>
  <c r="I274" i="14" s="1"/>
  <c r="I275" i="14" s="1"/>
  <c r="I276" i="14" s="1"/>
  <c r="I277" i="14" s="1"/>
  <c r="I278" i="14" s="1"/>
  <c r="I279" i="14" s="1"/>
  <c r="I280" i="14" s="1"/>
  <c r="I281" i="14" s="1"/>
  <c r="I282" i="14" s="1"/>
  <c r="I283" i="14" s="1"/>
  <c r="I284" i="14" s="1"/>
  <c r="I285" i="14" s="1"/>
  <c r="I286" i="14" s="1"/>
  <c r="I287" i="14" s="1"/>
  <c r="I288" i="14" s="1"/>
  <c r="I289" i="14" s="1"/>
  <c r="I290" i="14" s="1"/>
  <c r="I291" i="14" s="1"/>
  <c r="I292" i="14" s="1"/>
  <c r="I293" i="14" s="1"/>
  <c r="I294" i="14" s="1"/>
  <c r="I295" i="14" s="1"/>
  <c r="I296" i="14" s="1"/>
  <c r="I297" i="14" s="1"/>
  <c r="I298" i="14" s="1"/>
  <c r="I299" i="14" s="1"/>
  <c r="I300" i="14" s="1"/>
  <c r="I301" i="14" s="1"/>
  <c r="I302" i="14" s="1"/>
  <c r="I303" i="14" s="1"/>
  <c r="I304" i="14" s="1"/>
  <c r="I305" i="14" s="1"/>
  <c r="I306" i="14" s="1"/>
  <c r="I307" i="14" s="1"/>
  <c r="I308" i="14" s="1"/>
  <c r="I309" i="14" s="1"/>
  <c r="I310" i="14" s="1"/>
  <c r="I311" i="14" s="1"/>
  <c r="I312" i="14" s="1"/>
  <c r="I313" i="14" s="1"/>
  <c r="I314" i="14" s="1"/>
  <c r="I315" i="14" s="1"/>
  <c r="I316" i="14" s="1"/>
  <c r="I317" i="14" s="1"/>
  <c r="I318" i="14" s="1"/>
  <c r="I319" i="14" s="1"/>
  <c r="I320" i="14" s="1"/>
  <c r="I321" i="14" s="1"/>
  <c r="I322" i="14" s="1"/>
  <c r="I323" i="14" s="1"/>
  <c r="I324" i="14" s="1"/>
  <c r="I325" i="14" s="1"/>
  <c r="I326" i="14" s="1"/>
  <c r="I327" i="14" s="1"/>
  <c r="I328" i="14" s="1"/>
  <c r="I329" i="14" s="1"/>
  <c r="I330" i="14" s="1"/>
  <c r="I331" i="14" s="1"/>
  <c r="I332" i="14" s="1"/>
  <c r="I333" i="14" s="1"/>
  <c r="I334" i="14" s="1"/>
  <c r="I335" i="14" s="1"/>
  <c r="I336" i="14" s="1"/>
  <c r="I337" i="14" s="1"/>
  <c r="I338" i="14" s="1"/>
  <c r="I339" i="14" s="1"/>
  <c r="I340" i="14" s="1"/>
  <c r="I341" i="14" s="1"/>
  <c r="I342" i="14" s="1"/>
  <c r="I343" i="14" s="1"/>
  <c r="I344" i="14" s="1"/>
  <c r="I345" i="14" s="1"/>
  <c r="I346" i="14" s="1"/>
  <c r="I347" i="14" s="1"/>
  <c r="I348" i="14" s="1"/>
  <c r="I349" i="14" s="1"/>
  <c r="I350" i="14" s="1"/>
  <c r="I351" i="14" s="1"/>
  <c r="I352" i="14" s="1"/>
  <c r="I353" i="14" s="1"/>
  <c r="I354" i="14" s="1"/>
  <c r="I355" i="14" s="1"/>
  <c r="I356" i="14" s="1"/>
  <c r="I357" i="14" s="1"/>
  <c r="I358" i="14" s="1"/>
  <c r="I359" i="14" s="1"/>
  <c r="I360" i="14" s="1"/>
  <c r="I361" i="14" s="1"/>
  <c r="I362" i="14" s="1"/>
  <c r="I363" i="14" s="1"/>
  <c r="I364" i="14" s="1"/>
  <c r="I365" i="14" s="1"/>
  <c r="I366" i="14" s="1"/>
  <c r="I367" i="14" s="1"/>
  <c r="I368" i="14" s="1"/>
  <c r="I369" i="14" s="1"/>
  <c r="I370" i="14" s="1"/>
  <c r="I371" i="14" s="1"/>
  <c r="I372" i="14" s="1"/>
  <c r="I373" i="14" s="1"/>
  <c r="I374" i="14" s="1"/>
  <c r="I375" i="14" s="1"/>
  <c r="I376" i="14" s="1"/>
  <c r="I377" i="14" s="1"/>
  <c r="I378" i="14" s="1"/>
  <c r="I379" i="14" s="1"/>
  <c r="I380" i="14" s="1"/>
  <c r="I381" i="14" s="1"/>
  <c r="I382" i="14" s="1"/>
  <c r="I383" i="14" s="1"/>
  <c r="I384" i="14" s="1"/>
  <c r="I385" i="14" s="1"/>
  <c r="I386" i="14" s="1"/>
  <c r="I387" i="14" s="1"/>
  <c r="I388" i="14" s="1"/>
  <c r="I389" i="14" s="1"/>
  <c r="I390" i="14" s="1"/>
  <c r="I391" i="14" s="1"/>
  <c r="I392" i="14" s="1"/>
  <c r="I393" i="14" s="1"/>
  <c r="I394" i="14" s="1"/>
  <c r="I395" i="14" s="1"/>
  <c r="I396" i="14" s="1"/>
  <c r="I397" i="14" s="1"/>
  <c r="I398" i="14" s="1"/>
  <c r="I399" i="14" s="1"/>
  <c r="I400" i="14" s="1"/>
  <c r="I401" i="14" s="1"/>
  <c r="I402" i="14" s="1"/>
  <c r="I403" i="14" s="1"/>
  <c r="I404" i="14" s="1"/>
  <c r="I405" i="14" s="1"/>
  <c r="I406" i="14" s="1"/>
  <c r="I407" i="14" s="1"/>
  <c r="I408" i="14" s="1"/>
  <c r="I409" i="14" s="1"/>
  <c r="I410" i="14" s="1"/>
  <c r="I411" i="14" s="1"/>
  <c r="I412" i="14" s="1"/>
  <c r="I413" i="14" s="1"/>
  <c r="I414" i="14" s="1"/>
  <c r="I415" i="14" s="1"/>
  <c r="I416" i="14" s="1"/>
  <c r="I417" i="14" s="1"/>
  <c r="I418" i="14" s="1"/>
  <c r="I419" i="14" s="1"/>
  <c r="I420" i="14" s="1"/>
  <c r="I421" i="14" s="1"/>
  <c r="I422" i="14" s="1"/>
  <c r="I423" i="14" s="1"/>
  <c r="I424" i="14" s="1"/>
  <c r="I425" i="14" s="1"/>
  <c r="I426" i="14" s="1"/>
  <c r="I427" i="14" s="1"/>
  <c r="I428" i="14" s="1"/>
  <c r="I429" i="14" s="1"/>
  <c r="I430" i="14" s="1"/>
  <c r="I431" i="14" s="1"/>
  <c r="I432" i="14" s="1"/>
  <c r="I433" i="14" s="1"/>
  <c r="I434" i="14" s="1"/>
  <c r="I435" i="14" s="1"/>
  <c r="I436" i="14" s="1"/>
  <c r="I437" i="14" s="1"/>
  <c r="I438" i="14" s="1"/>
  <c r="I439" i="14" s="1"/>
  <c r="I440" i="14" s="1"/>
  <c r="I441" i="14" s="1"/>
  <c r="I442" i="14" s="1"/>
  <c r="I443" i="14" s="1"/>
  <c r="I444" i="14" s="1"/>
  <c r="I445" i="14" s="1"/>
  <c r="I446" i="14" s="1"/>
  <c r="I447" i="14" s="1"/>
  <c r="I448" i="14" s="1"/>
  <c r="I449" i="14" s="1"/>
  <c r="I450" i="14" s="1"/>
  <c r="I451" i="14" s="1"/>
  <c r="I452" i="14" s="1"/>
  <c r="I453" i="14" s="1"/>
  <c r="I454" i="14" s="1"/>
  <c r="I455" i="14" s="1"/>
  <c r="I456" i="14" s="1"/>
  <c r="I457" i="14" s="1"/>
  <c r="I458" i="14" s="1"/>
  <c r="I459" i="14" s="1"/>
  <c r="I460" i="14" s="1"/>
  <c r="I461" i="14" s="1"/>
  <c r="I462" i="14" s="1"/>
  <c r="I463" i="14" s="1"/>
  <c r="I464" i="14" s="1"/>
  <c r="I465" i="14" s="1"/>
  <c r="I466" i="14" s="1"/>
  <c r="I467" i="14" s="1"/>
  <c r="I468" i="14" s="1"/>
  <c r="I469" i="14" s="1"/>
  <c r="I470" i="14" s="1"/>
  <c r="I471" i="14" s="1"/>
  <c r="I472" i="14" s="1"/>
  <c r="I473" i="14" s="1"/>
  <c r="I474" i="14" s="1"/>
  <c r="I475" i="14" s="1"/>
  <c r="I476" i="14" s="1"/>
  <c r="I477" i="14" s="1"/>
  <c r="I478" i="14" s="1"/>
  <c r="I479" i="14" s="1"/>
  <c r="I480" i="14" s="1"/>
  <c r="I481" i="14" s="1"/>
  <c r="I482" i="14" s="1"/>
  <c r="I483" i="14" s="1"/>
  <c r="I484" i="14" s="1"/>
  <c r="I485" i="14" s="1"/>
  <c r="I486" i="14" s="1"/>
  <c r="I487" i="14" s="1"/>
  <c r="I488" i="14" s="1"/>
  <c r="I489" i="14" s="1"/>
  <c r="I490" i="14" s="1"/>
  <c r="I491" i="14" s="1"/>
  <c r="I492" i="14" s="1"/>
  <c r="I493" i="14" s="1"/>
  <c r="I494" i="14" s="1"/>
  <c r="I495" i="14" s="1"/>
  <c r="I496" i="14" s="1"/>
  <c r="I497" i="14" s="1"/>
  <c r="I498" i="14" s="1"/>
  <c r="I499" i="14" s="1"/>
  <c r="I500" i="14" s="1"/>
  <c r="I501" i="14" s="1"/>
  <c r="I502" i="14" s="1"/>
  <c r="I503" i="14" s="1"/>
  <c r="I504" i="14" s="1"/>
  <c r="I505" i="14" s="1"/>
  <c r="I506" i="14" s="1"/>
  <c r="I507" i="14" s="1"/>
  <c r="I508" i="14" s="1"/>
  <c r="I509" i="14" s="1"/>
  <c r="I510" i="14" s="1"/>
  <c r="I511" i="14" s="1"/>
  <c r="I512" i="14" s="1"/>
  <c r="I513" i="14" s="1"/>
  <c r="I514" i="14" s="1"/>
  <c r="I515" i="14" s="1"/>
  <c r="I516" i="14" s="1"/>
  <c r="I517" i="14" s="1"/>
  <c r="I518" i="14" s="1"/>
  <c r="I519" i="14" s="1"/>
  <c r="I520" i="14" s="1"/>
  <c r="I521" i="14" s="1"/>
  <c r="I522" i="14" s="1"/>
  <c r="I523" i="14" s="1"/>
  <c r="I524" i="14" s="1"/>
  <c r="I525" i="14" s="1"/>
  <c r="I526" i="14" s="1"/>
  <c r="I527" i="14" s="1"/>
  <c r="I528" i="14" s="1"/>
  <c r="I529" i="14" s="1"/>
  <c r="I530" i="14" s="1"/>
  <c r="I531" i="14" s="1"/>
  <c r="I532" i="14" s="1"/>
  <c r="I533" i="14" s="1"/>
  <c r="I534" i="14" s="1"/>
  <c r="I535" i="14" s="1"/>
  <c r="I536" i="14" s="1"/>
  <c r="I537" i="14" s="1"/>
  <c r="I538" i="14" s="1"/>
  <c r="I539" i="14" s="1"/>
  <c r="I540" i="14" s="1"/>
  <c r="I541" i="14" s="1"/>
  <c r="I542" i="14" s="1"/>
  <c r="I543" i="14" s="1"/>
  <c r="I544" i="14" s="1"/>
  <c r="I545" i="14" s="1"/>
  <c r="I546" i="14" s="1"/>
  <c r="I547" i="14" s="1"/>
  <c r="I548" i="14" s="1"/>
  <c r="I549" i="14" s="1"/>
  <c r="I550" i="14" s="1"/>
  <c r="I551" i="14" s="1"/>
  <c r="I552" i="14" s="1"/>
  <c r="I553" i="14" s="1"/>
  <c r="I554" i="14" s="1"/>
  <c r="I555" i="14" s="1"/>
  <c r="I556" i="14" s="1"/>
  <c r="I557" i="14" s="1"/>
  <c r="I558" i="14" s="1"/>
  <c r="I559" i="14" s="1"/>
  <c r="I560" i="14" s="1"/>
  <c r="I561" i="14" s="1"/>
  <c r="I562" i="14" s="1"/>
  <c r="I563" i="14" s="1"/>
  <c r="I564" i="14" s="1"/>
  <c r="I565" i="14" s="1"/>
  <c r="I566" i="14" s="1"/>
  <c r="I567" i="14" s="1"/>
  <c r="I568" i="14" s="1"/>
  <c r="I569" i="14" s="1"/>
  <c r="I570" i="14" s="1"/>
  <c r="I571" i="14" s="1"/>
  <c r="I572" i="14" s="1"/>
  <c r="I573" i="14" s="1"/>
  <c r="I574" i="14" s="1"/>
  <c r="I575" i="14" s="1"/>
  <c r="I576" i="14" s="1"/>
  <c r="I577" i="14" s="1"/>
  <c r="I578" i="14" s="1"/>
  <c r="I579" i="14" s="1"/>
  <c r="I580" i="14" s="1"/>
  <c r="I581" i="14" s="1"/>
  <c r="I582" i="14" s="1"/>
  <c r="I583" i="14" s="1"/>
  <c r="I584" i="14" s="1"/>
  <c r="I585" i="14" s="1"/>
  <c r="I586" i="14" s="1"/>
  <c r="I587" i="14" s="1"/>
  <c r="I588" i="14" s="1"/>
  <c r="I589" i="14" s="1"/>
  <c r="I590" i="14" s="1"/>
  <c r="I591" i="14" s="1"/>
  <c r="I592" i="14" s="1"/>
  <c r="I593" i="14" s="1"/>
  <c r="I594" i="14" s="1"/>
  <c r="I595" i="14" s="1"/>
  <c r="I596" i="14" s="1"/>
  <c r="I597" i="14" s="1"/>
  <c r="I598" i="14" s="1"/>
  <c r="I599" i="14" s="1"/>
  <c r="I600" i="14" s="1"/>
  <c r="I601" i="14" s="1"/>
  <c r="I602" i="14" s="1"/>
  <c r="I603" i="14" s="1"/>
  <c r="I604" i="14" s="1"/>
  <c r="I605" i="14" s="1"/>
  <c r="I606" i="14" s="1"/>
  <c r="I607" i="14" s="1"/>
  <c r="I608" i="14" s="1"/>
  <c r="I609" i="14" s="1"/>
  <c r="I610" i="14" s="1"/>
  <c r="I611" i="14" s="1"/>
  <c r="I612" i="14" s="1"/>
  <c r="I613" i="14" s="1"/>
  <c r="I614" i="14" s="1"/>
  <c r="I615" i="14" s="1"/>
  <c r="I616" i="14" s="1"/>
  <c r="I617" i="14" s="1"/>
  <c r="I618" i="14" s="1"/>
  <c r="I619" i="14" s="1"/>
  <c r="I620" i="14" s="1"/>
  <c r="I621" i="14" s="1"/>
  <c r="I622" i="14" s="1"/>
  <c r="I623" i="14" s="1"/>
  <c r="I624" i="14" s="1"/>
  <c r="I625" i="14" s="1"/>
  <c r="I626" i="14" s="1"/>
  <c r="I627" i="14" s="1"/>
  <c r="I628" i="14" s="1"/>
  <c r="I629" i="14" s="1"/>
  <c r="I630" i="14" s="1"/>
  <c r="I631" i="14" s="1"/>
  <c r="I632" i="14" s="1"/>
  <c r="I633" i="14" s="1"/>
  <c r="I634" i="14" s="1"/>
  <c r="I635" i="14" s="1"/>
  <c r="I636" i="14" s="1"/>
  <c r="I637" i="14" s="1"/>
  <c r="I638" i="14" s="1"/>
  <c r="I639" i="14" s="1"/>
  <c r="I640" i="14" s="1"/>
  <c r="I641" i="14" s="1"/>
  <c r="I642" i="14" s="1"/>
  <c r="I643" i="14" s="1"/>
  <c r="I644" i="14" s="1"/>
  <c r="I645" i="14" s="1"/>
  <c r="I646" i="14" s="1"/>
  <c r="I647" i="14" s="1"/>
  <c r="I648" i="14" s="1"/>
  <c r="I649" i="14" s="1"/>
  <c r="I650" i="14" s="1"/>
  <c r="I651" i="14" s="1"/>
  <c r="I652" i="14" s="1"/>
  <c r="I653" i="14" s="1"/>
  <c r="I654" i="14" s="1"/>
  <c r="I655" i="14" s="1"/>
  <c r="I656" i="14" s="1"/>
  <c r="I657" i="14" s="1"/>
  <c r="I658" i="14" s="1"/>
  <c r="I659" i="14" s="1"/>
  <c r="I660" i="14" s="1"/>
  <c r="I661" i="14" s="1"/>
  <c r="I662" i="14" s="1"/>
  <c r="I663" i="14" s="1"/>
  <c r="I664" i="14" s="1"/>
  <c r="I665" i="14" s="1"/>
  <c r="I666" i="14" s="1"/>
  <c r="I667" i="14" s="1"/>
  <c r="I668" i="14" s="1"/>
  <c r="I669" i="14" s="1"/>
  <c r="I670" i="14" s="1"/>
  <c r="I671" i="14" s="1"/>
  <c r="I672" i="14" s="1"/>
  <c r="I673" i="14" s="1"/>
  <c r="I674" i="14" s="1"/>
  <c r="I675" i="14" s="1"/>
  <c r="I676" i="14" s="1"/>
  <c r="I677" i="14" s="1"/>
  <c r="I678" i="14" s="1"/>
  <c r="I679" i="14" s="1"/>
  <c r="I680" i="14" s="1"/>
  <c r="I681" i="14" s="1"/>
  <c r="I682" i="14" s="1"/>
  <c r="I683" i="14" s="1"/>
  <c r="I684" i="14" s="1"/>
  <c r="I685" i="14" s="1"/>
  <c r="I686" i="14" s="1"/>
  <c r="I687" i="14" s="1"/>
  <c r="I688" i="14" s="1"/>
  <c r="I689" i="14" s="1"/>
  <c r="I690" i="14" s="1"/>
  <c r="I691" i="14" s="1"/>
  <c r="I692" i="14" s="1"/>
  <c r="I693" i="14" s="1"/>
  <c r="I694" i="14" s="1"/>
  <c r="I695" i="14" s="1"/>
  <c r="I696" i="14" s="1"/>
  <c r="I697" i="14" s="1"/>
  <c r="I698" i="14" s="1"/>
  <c r="I699" i="14" s="1"/>
  <c r="I700" i="14" s="1"/>
  <c r="I701" i="14" s="1"/>
  <c r="I702" i="14" s="1"/>
  <c r="I703" i="14" s="1"/>
  <c r="I704" i="14" s="1"/>
  <c r="I705" i="14" s="1"/>
  <c r="I706" i="14" s="1"/>
  <c r="I707" i="14" s="1"/>
  <c r="I708" i="14" s="1"/>
  <c r="I709" i="14" s="1"/>
  <c r="I710" i="14" s="1"/>
  <c r="I711" i="14" s="1"/>
  <c r="I712" i="14" s="1"/>
  <c r="I713" i="14" s="1"/>
  <c r="I714" i="14" s="1"/>
  <c r="I715" i="14" s="1"/>
  <c r="I716" i="14" s="1"/>
  <c r="I717" i="14" s="1"/>
  <c r="I718" i="14" s="1"/>
  <c r="I719" i="14" s="1"/>
  <c r="I720" i="14" s="1"/>
  <c r="I721" i="14" s="1"/>
  <c r="I722" i="14" s="1"/>
  <c r="I723" i="14" s="1"/>
  <c r="I724" i="14" s="1"/>
  <c r="I725" i="14" s="1"/>
  <c r="I726" i="14" s="1"/>
  <c r="I727" i="14" s="1"/>
  <c r="I728" i="14" s="1"/>
  <c r="I729" i="14" s="1"/>
  <c r="I730" i="14" s="1"/>
  <c r="I731" i="14" s="1"/>
  <c r="I732" i="14" s="1"/>
  <c r="I733" i="14" s="1"/>
  <c r="I734" i="14" s="1"/>
  <c r="I735" i="14" s="1"/>
  <c r="I736" i="14" s="1"/>
  <c r="I737" i="14" s="1"/>
  <c r="I738" i="14" s="1"/>
  <c r="I739" i="14" s="1"/>
  <c r="I740" i="14" s="1"/>
  <c r="I741" i="14" s="1"/>
  <c r="I742" i="14" s="1"/>
  <c r="I743" i="14" s="1"/>
  <c r="I744" i="14" s="1"/>
  <c r="I745" i="14" s="1"/>
  <c r="I746" i="14" s="1"/>
  <c r="I747" i="14" s="1"/>
  <c r="I748" i="14" s="1"/>
  <c r="I749" i="14" s="1"/>
  <c r="I750" i="14" s="1"/>
  <c r="I751" i="14" s="1"/>
  <c r="I752" i="14" s="1"/>
  <c r="I753" i="14" s="1"/>
  <c r="I754" i="14" s="1"/>
  <c r="I755" i="14" s="1"/>
  <c r="I756" i="14" s="1"/>
  <c r="I757" i="14" s="1"/>
  <c r="I758" i="14" s="1"/>
  <c r="I759" i="14" s="1"/>
  <c r="I760" i="14" s="1"/>
  <c r="I761" i="14" s="1"/>
  <c r="I762" i="14" s="1"/>
  <c r="I763" i="14" s="1"/>
  <c r="I764" i="14" s="1"/>
  <c r="I765" i="14" s="1"/>
  <c r="I766" i="14" s="1"/>
  <c r="I767" i="14" s="1"/>
  <c r="I768" i="14" s="1"/>
  <c r="I769" i="14" s="1"/>
  <c r="I770" i="14" s="1"/>
  <c r="I771" i="14" s="1"/>
  <c r="I772" i="14" s="1"/>
  <c r="I773" i="14" s="1"/>
  <c r="I774" i="14" s="1"/>
  <c r="I775" i="14" s="1"/>
  <c r="I776" i="14" s="1"/>
  <c r="I777" i="14" s="1"/>
  <c r="I778" i="14" s="1"/>
  <c r="I779" i="14" s="1"/>
  <c r="I780" i="14" s="1"/>
  <c r="I781" i="14" s="1"/>
  <c r="I782" i="14" s="1"/>
  <c r="I783" i="14" s="1"/>
  <c r="I784" i="14" s="1"/>
  <c r="I785" i="14" s="1"/>
  <c r="I786" i="14" s="1"/>
  <c r="I787" i="14" s="1"/>
  <c r="I788" i="14" s="1"/>
  <c r="I789" i="14" s="1"/>
  <c r="I790" i="14" s="1"/>
  <c r="I791" i="14" s="1"/>
  <c r="I792" i="14" s="1"/>
  <c r="I793" i="14" s="1"/>
  <c r="I794" i="14" s="1"/>
  <c r="I795" i="14" s="1"/>
  <c r="I796" i="14" s="1"/>
  <c r="I797" i="14" s="1"/>
  <c r="I798" i="14" s="1"/>
  <c r="I799" i="14" s="1"/>
  <c r="I800" i="14" s="1"/>
  <c r="I801" i="14" s="1"/>
  <c r="I802" i="14" s="1"/>
  <c r="I803" i="14" s="1"/>
  <c r="I804" i="14" s="1"/>
  <c r="I805" i="14" s="1"/>
  <c r="I806" i="14" s="1"/>
  <c r="I807" i="14" s="1"/>
  <c r="I808" i="14" s="1"/>
  <c r="I809" i="14" s="1"/>
  <c r="I810" i="14" s="1"/>
  <c r="I811" i="14" s="1"/>
  <c r="I812" i="14" s="1"/>
  <c r="I813" i="14" s="1"/>
  <c r="I814" i="14" s="1"/>
  <c r="I815" i="14" s="1"/>
  <c r="I816" i="14" s="1"/>
  <c r="I817" i="14" s="1"/>
  <c r="I818" i="14" s="1"/>
  <c r="I819" i="14" s="1"/>
  <c r="I820" i="14" s="1"/>
  <c r="I821" i="14" s="1"/>
  <c r="I822" i="14" s="1"/>
  <c r="I823" i="14" s="1"/>
  <c r="I824" i="14" s="1"/>
  <c r="I825" i="14" s="1"/>
  <c r="I826" i="14" s="1"/>
  <c r="I827" i="14" s="1"/>
  <c r="I828" i="14" s="1"/>
  <c r="I829" i="14" s="1"/>
  <c r="I830" i="14" s="1"/>
  <c r="I831" i="14" s="1"/>
  <c r="I832" i="14" s="1"/>
  <c r="I833" i="14" s="1"/>
  <c r="I834" i="14" s="1"/>
  <c r="I835" i="14" s="1"/>
  <c r="I836" i="14" s="1"/>
  <c r="I837" i="14" s="1"/>
  <c r="I838" i="14" s="1"/>
  <c r="I839" i="14" s="1"/>
  <c r="I840" i="14" s="1"/>
  <c r="I841" i="14" s="1"/>
  <c r="I842" i="14" s="1"/>
  <c r="I843" i="14" s="1"/>
  <c r="I844" i="14" s="1"/>
  <c r="I845" i="14" s="1"/>
  <c r="I846" i="14" s="1"/>
  <c r="I847" i="14" s="1"/>
  <c r="I848" i="14" s="1"/>
  <c r="I849" i="14" s="1"/>
  <c r="I850" i="14" s="1"/>
  <c r="I851" i="14" s="1"/>
  <c r="I852" i="14" s="1"/>
  <c r="I853" i="14" s="1"/>
  <c r="I854" i="14" s="1"/>
  <c r="I855" i="14" s="1"/>
  <c r="I856" i="14" s="1"/>
  <c r="I857" i="14" s="1"/>
  <c r="I858" i="14" s="1"/>
  <c r="I859" i="14" s="1"/>
  <c r="I860" i="14" s="1"/>
  <c r="I861" i="14" s="1"/>
  <c r="I862" i="14" s="1"/>
  <c r="I863" i="14" s="1"/>
  <c r="I864" i="14" s="1"/>
  <c r="I865" i="14" s="1"/>
  <c r="I866" i="14" s="1"/>
  <c r="I867" i="14" s="1"/>
  <c r="I868" i="14" s="1"/>
  <c r="I869" i="14" s="1"/>
  <c r="I870" i="14" s="1"/>
  <c r="I871" i="14" s="1"/>
  <c r="I872" i="14" s="1"/>
  <c r="I873" i="14" s="1"/>
  <c r="I874" i="14" s="1"/>
  <c r="I875" i="14" s="1"/>
  <c r="I876" i="14" s="1"/>
  <c r="I877" i="14" s="1"/>
  <c r="I878" i="14" s="1"/>
  <c r="I879" i="14" s="1"/>
  <c r="I880" i="14" s="1"/>
  <c r="I881" i="14" s="1"/>
  <c r="I882" i="14" s="1"/>
  <c r="I883" i="14" s="1"/>
  <c r="I884" i="14" s="1"/>
  <c r="I885" i="14" s="1"/>
  <c r="I886" i="14" s="1"/>
  <c r="I887" i="14" s="1"/>
  <c r="I888" i="14" s="1"/>
  <c r="I889" i="14" s="1"/>
  <c r="I890" i="14" s="1"/>
  <c r="I891" i="14" s="1"/>
  <c r="I892" i="14" s="1"/>
  <c r="I893" i="14" s="1"/>
  <c r="I894" i="14" s="1"/>
  <c r="I895" i="14" s="1"/>
  <c r="I896" i="14" s="1"/>
  <c r="I897" i="14" s="1"/>
  <c r="I898" i="14" s="1"/>
  <c r="I899" i="14" s="1"/>
  <c r="I900" i="14" s="1"/>
  <c r="I901" i="14" s="1"/>
  <c r="I902" i="14" s="1"/>
  <c r="I903" i="14" s="1"/>
  <c r="I904" i="14" s="1"/>
  <c r="I905" i="14" s="1"/>
  <c r="I906" i="14" s="1"/>
  <c r="I907" i="14" s="1"/>
  <c r="I908" i="14" s="1"/>
  <c r="I909" i="14" s="1"/>
  <c r="I910" i="14" s="1"/>
  <c r="I911" i="14" s="1"/>
  <c r="I912" i="14" s="1"/>
  <c r="I913" i="14" s="1"/>
  <c r="I914" i="14" s="1"/>
  <c r="I915" i="14" s="1"/>
  <c r="I916" i="14" s="1"/>
  <c r="I917" i="14" s="1"/>
  <c r="I918" i="14" s="1"/>
  <c r="I919" i="14" s="1"/>
  <c r="I920" i="14" s="1"/>
  <c r="I921" i="14" s="1"/>
  <c r="I922" i="14" s="1"/>
  <c r="I923" i="14" s="1"/>
  <c r="I924" i="14" s="1"/>
  <c r="I925" i="14" s="1"/>
  <c r="I926" i="14" s="1"/>
  <c r="I927" i="14" s="1"/>
  <c r="I928" i="14" s="1"/>
  <c r="I929" i="14" s="1"/>
  <c r="I930" i="14" s="1"/>
  <c r="I931" i="14" s="1"/>
  <c r="I932" i="14" s="1"/>
  <c r="I933" i="14" s="1"/>
  <c r="I934" i="14" s="1"/>
  <c r="I935" i="14" s="1"/>
  <c r="I936" i="14" s="1"/>
  <c r="I937" i="14" s="1"/>
  <c r="I938" i="14" s="1"/>
  <c r="I939" i="14" s="1"/>
  <c r="I940" i="14" s="1"/>
  <c r="I941" i="14" s="1"/>
  <c r="I942" i="14" s="1"/>
  <c r="I943" i="14" s="1"/>
  <c r="I944" i="14" s="1"/>
  <c r="I945" i="14" s="1"/>
  <c r="I946" i="14" s="1"/>
  <c r="I947" i="14" s="1"/>
  <c r="I948" i="14" s="1"/>
  <c r="I949" i="14" s="1"/>
  <c r="I950" i="14" s="1"/>
  <c r="I951" i="14" s="1"/>
  <c r="I952" i="14" s="1"/>
  <c r="I953" i="14" s="1"/>
  <c r="I954" i="14" s="1"/>
  <c r="I955" i="14" s="1"/>
  <c r="I956" i="14" s="1"/>
  <c r="I957" i="14" s="1"/>
  <c r="I958" i="14" s="1"/>
  <c r="I959" i="14" s="1"/>
  <c r="I960" i="14" s="1"/>
  <c r="I961" i="14" s="1"/>
  <c r="I962" i="14" s="1"/>
  <c r="I963" i="14" s="1"/>
  <c r="I964" i="14" s="1"/>
  <c r="I965" i="14" s="1"/>
  <c r="I966" i="14" s="1"/>
  <c r="I967" i="14" s="1"/>
  <c r="I968" i="14" s="1"/>
  <c r="I969" i="14" s="1"/>
  <c r="I970" i="14" s="1"/>
  <c r="I971" i="14" s="1"/>
  <c r="I972" i="14" s="1"/>
  <c r="I973" i="14" s="1"/>
  <c r="I974" i="14" s="1"/>
  <c r="I975" i="14" s="1"/>
  <c r="I976" i="14" s="1"/>
  <c r="I977" i="14" s="1"/>
  <c r="I978" i="14" s="1"/>
  <c r="I979" i="14" s="1"/>
  <c r="I980" i="14" s="1"/>
  <c r="I981" i="14" s="1"/>
  <c r="I982" i="14" s="1"/>
  <c r="I983" i="14" s="1"/>
  <c r="I984" i="14" s="1"/>
  <c r="I985" i="14" s="1"/>
  <c r="I986" i="14" s="1"/>
  <c r="I987" i="14" s="1"/>
  <c r="I988" i="14" s="1"/>
  <c r="I989" i="14" s="1"/>
  <c r="I990" i="14" s="1"/>
  <c r="I991" i="14" s="1"/>
  <c r="I992" i="14" s="1"/>
  <c r="I993" i="14" s="1"/>
  <c r="I994" i="14" s="1"/>
  <c r="I995" i="14" s="1"/>
  <c r="I996" i="14" s="1"/>
  <c r="I997" i="14" s="1"/>
  <c r="I998" i="14" s="1"/>
  <c r="I999" i="14" s="1"/>
  <c r="I1000" i="14" s="1"/>
  <c r="I1001" i="14" s="1"/>
  <c r="I1002" i="14" s="1"/>
  <c r="I1003" i="14" s="1"/>
  <c r="I1004" i="14" s="1"/>
  <c r="I1005" i="14" s="1"/>
  <c r="I1006" i="14" s="1"/>
  <c r="I1007" i="14" s="1"/>
  <c r="I1008" i="14" s="1"/>
  <c r="I1009" i="14" s="1"/>
  <c r="I1010" i="14" s="1"/>
  <c r="I1011" i="14" s="1"/>
  <c r="I1012" i="14" s="1"/>
  <c r="I1013" i="14" s="1"/>
  <c r="I1014" i="14" s="1"/>
  <c r="I1015" i="14" s="1"/>
  <c r="I1016" i="14" s="1"/>
  <c r="I1017" i="14" s="1"/>
  <c r="I1018" i="14" s="1"/>
  <c r="I1019" i="14" s="1"/>
  <c r="I1020" i="14" s="1"/>
  <c r="I1021" i="14" s="1"/>
  <c r="I1022" i="14" s="1"/>
  <c r="I1023" i="14" s="1"/>
  <c r="I1024" i="14" s="1"/>
  <c r="I1025" i="14" s="1"/>
  <c r="I1026" i="14" s="1"/>
  <c r="I1027" i="14" s="1"/>
  <c r="I1028" i="14" s="1"/>
  <c r="I1029" i="14" s="1"/>
  <c r="I1030" i="14" s="1"/>
  <c r="I1031" i="14" s="1"/>
  <c r="I1032" i="14" s="1"/>
  <c r="I1033" i="14" s="1"/>
  <c r="I1034" i="14" s="1"/>
  <c r="I1035" i="14" s="1"/>
  <c r="I1036" i="14" s="1"/>
  <c r="I1037" i="14" s="1"/>
  <c r="I1038" i="14" s="1"/>
  <c r="I1039" i="14" s="1"/>
  <c r="I1040" i="14" s="1"/>
  <c r="I1041" i="14" s="1"/>
  <c r="I1042" i="14" s="1"/>
  <c r="I1043" i="14" s="1"/>
  <c r="I1044" i="14" s="1"/>
  <c r="I1045" i="14" s="1"/>
  <c r="I1046" i="14" s="1"/>
  <c r="I1047" i="14" s="1"/>
  <c r="I1048" i="14" s="1"/>
  <c r="I1049" i="14" s="1"/>
  <c r="I1050" i="14" s="1"/>
  <c r="I1051" i="14" s="1"/>
  <c r="I1052" i="14" s="1"/>
  <c r="I1053" i="14" s="1"/>
  <c r="I1054" i="14" s="1"/>
  <c r="I1055" i="14" s="1"/>
  <c r="I1056" i="14" s="1"/>
  <c r="I1057" i="14" s="1"/>
  <c r="I1058" i="14" s="1"/>
  <c r="I1059" i="14" s="1"/>
  <c r="I1060" i="14" s="1"/>
  <c r="I1061" i="14" s="1"/>
  <c r="I1062" i="14" s="1"/>
  <c r="I1063" i="14" s="1"/>
  <c r="I1064" i="14" s="1"/>
  <c r="I1065" i="14" s="1"/>
  <c r="I1066" i="14" s="1"/>
  <c r="I1067" i="14" s="1"/>
  <c r="I1068" i="14" s="1"/>
  <c r="I1069" i="14" s="1"/>
  <c r="I1070" i="14" s="1"/>
  <c r="I1071" i="14" s="1"/>
  <c r="I1072" i="14" s="1"/>
  <c r="I1073" i="14" s="1"/>
  <c r="I1074" i="14" s="1"/>
  <c r="I1075" i="14" s="1"/>
  <c r="I1076" i="14" s="1"/>
  <c r="I1077" i="14" s="1"/>
  <c r="I1078" i="14" s="1"/>
  <c r="I1079" i="14" s="1"/>
  <c r="I1080" i="14" s="1"/>
  <c r="I1081" i="14" s="1"/>
  <c r="I1082" i="14" s="1"/>
  <c r="I1083" i="14" s="1"/>
  <c r="I1084" i="14" s="1"/>
  <c r="I1085" i="14" s="1"/>
  <c r="I1086" i="14" s="1"/>
  <c r="I1087" i="14" s="1"/>
  <c r="I1088" i="14" s="1"/>
  <c r="I1089" i="14" s="1"/>
  <c r="I1090" i="14" s="1"/>
  <c r="I1091" i="14" s="1"/>
  <c r="I1092" i="14" s="1"/>
  <c r="I1093" i="14" s="1"/>
  <c r="I1094" i="14" s="1"/>
  <c r="I1095" i="14" s="1"/>
  <c r="I1096" i="14" s="1"/>
  <c r="I1097" i="14" s="1"/>
  <c r="I1098" i="14" s="1"/>
  <c r="I1099" i="14" s="1"/>
  <c r="I1100" i="14" s="1"/>
  <c r="I1101" i="14" s="1"/>
  <c r="I1102" i="14" s="1"/>
  <c r="I1103" i="14" s="1"/>
  <c r="I1104" i="14" s="1"/>
  <c r="I1105" i="14" s="1"/>
  <c r="I1106" i="14" s="1"/>
  <c r="I1107" i="14" s="1"/>
  <c r="I1108" i="14" s="1"/>
  <c r="I1109" i="14" s="1"/>
  <c r="I1110" i="14" s="1"/>
  <c r="I1111" i="14" s="1"/>
  <c r="I1112" i="14" s="1"/>
  <c r="I1113" i="14" s="1"/>
  <c r="I1114" i="14" s="1"/>
  <c r="I1115" i="14" s="1"/>
  <c r="I1116" i="14" s="1"/>
  <c r="I1117" i="14" s="1"/>
  <c r="I1118" i="14" s="1"/>
  <c r="I1119" i="14" s="1"/>
  <c r="I1120" i="14" s="1"/>
  <c r="I1121" i="14" s="1"/>
  <c r="I1122" i="14" s="1"/>
  <c r="I1123" i="14" s="1"/>
  <c r="I1124" i="14" s="1"/>
  <c r="I1125" i="14" s="1"/>
  <c r="I1126" i="14" s="1"/>
  <c r="I1127" i="14" s="1"/>
  <c r="I1128" i="14" s="1"/>
  <c r="I1129" i="14" s="1"/>
  <c r="I1130" i="14" s="1"/>
  <c r="I1131" i="14" s="1"/>
  <c r="I1132" i="14" s="1"/>
  <c r="I1133" i="14" s="1"/>
  <c r="I1134" i="14" s="1"/>
  <c r="I1135" i="14" s="1"/>
  <c r="I1136" i="14" s="1"/>
  <c r="I1137" i="14" s="1"/>
  <c r="I1138" i="14" s="1"/>
  <c r="I1139" i="14" s="1"/>
  <c r="I1140" i="14" s="1"/>
  <c r="I1141" i="14" s="1"/>
  <c r="I1142" i="14" s="1"/>
  <c r="I1143" i="14" s="1"/>
  <c r="I1144" i="14" s="1"/>
  <c r="I1145" i="14" s="1"/>
  <c r="I1146" i="14" s="1"/>
  <c r="I1147" i="14" s="1"/>
  <c r="I1148" i="14" s="1"/>
  <c r="I1149" i="14" s="1"/>
  <c r="I1150" i="14" s="1"/>
  <c r="I1151" i="14" s="1"/>
  <c r="I1152" i="14" s="1"/>
  <c r="I1153" i="14" s="1"/>
  <c r="I1154" i="14" s="1"/>
  <c r="I1155" i="14" s="1"/>
  <c r="I1156" i="14" s="1"/>
  <c r="I1157" i="14" s="1"/>
  <c r="I1158" i="14" s="1"/>
  <c r="I1159" i="14" s="1"/>
  <c r="I1160" i="14" s="1"/>
  <c r="I1161" i="14" s="1"/>
  <c r="I1162" i="14" s="1"/>
  <c r="I1163" i="14" s="1"/>
  <c r="I1164" i="14" s="1"/>
  <c r="I1165" i="14" s="1"/>
  <c r="I1166" i="14" s="1"/>
  <c r="I1167" i="14" s="1"/>
  <c r="I1168" i="14" s="1"/>
  <c r="I1169" i="14" s="1"/>
  <c r="I1170" i="14" s="1"/>
  <c r="I1171" i="14" s="1"/>
  <c r="I1172" i="14" s="1"/>
  <c r="I1173" i="14" s="1"/>
  <c r="I1174" i="14" s="1"/>
  <c r="I1175" i="14" s="1"/>
  <c r="I1176" i="14" s="1"/>
  <c r="I1177" i="14" s="1"/>
  <c r="I1178" i="14" s="1"/>
  <c r="I1179" i="14" s="1"/>
  <c r="I1180" i="14" s="1"/>
  <c r="I1181" i="14" s="1"/>
  <c r="I1182" i="14" s="1"/>
  <c r="I1183" i="14" s="1"/>
  <c r="I1184" i="14" s="1"/>
  <c r="I1185" i="14" s="1"/>
  <c r="I1186" i="14" s="1"/>
  <c r="I1187" i="14" s="1"/>
  <c r="I1188" i="14" s="1"/>
  <c r="I1189" i="14" s="1"/>
  <c r="I1190" i="14" s="1"/>
  <c r="I1191" i="14" s="1"/>
  <c r="I1192" i="14" s="1"/>
  <c r="I1193" i="14" s="1"/>
  <c r="I1194" i="14" s="1"/>
  <c r="I1195" i="14" s="1"/>
  <c r="I1196" i="14" s="1"/>
  <c r="I1197" i="14" s="1"/>
  <c r="I1198" i="14" s="1"/>
  <c r="I1199" i="14" s="1"/>
  <c r="I1200" i="14" s="1"/>
  <c r="I1201" i="14" s="1"/>
  <c r="I1202" i="14" s="1"/>
  <c r="I1203" i="14" s="1"/>
  <c r="I1204" i="14" s="1"/>
  <c r="I1205" i="14" s="1"/>
  <c r="I1206" i="14" s="1"/>
  <c r="I1207" i="14" s="1"/>
  <c r="I1208" i="14" s="1"/>
  <c r="I1209" i="14" s="1"/>
  <c r="I1210" i="14" s="1"/>
  <c r="I1211" i="14" s="1"/>
  <c r="I1212" i="14" s="1"/>
  <c r="I1213" i="14" s="1"/>
  <c r="I1214" i="14" s="1"/>
  <c r="I1215" i="14" s="1"/>
  <c r="I1216" i="14" s="1"/>
  <c r="I1217" i="14" s="1"/>
  <c r="I1218" i="14" s="1"/>
  <c r="I1219" i="14" s="1"/>
  <c r="I1220" i="14" s="1"/>
  <c r="I1221" i="14" s="1"/>
  <c r="I1222" i="14" s="1"/>
  <c r="I1223" i="14" s="1"/>
  <c r="I1224" i="14" s="1"/>
  <c r="I1225" i="14" s="1"/>
  <c r="I1226" i="14" s="1"/>
  <c r="I1227" i="14" s="1"/>
  <c r="I1228" i="14" s="1"/>
  <c r="I1229" i="14" s="1"/>
  <c r="I1230" i="14" s="1"/>
  <c r="I1231" i="14" s="1"/>
  <c r="I1232" i="14" s="1"/>
  <c r="I1233" i="14" s="1"/>
  <c r="I1234" i="14" s="1"/>
  <c r="I1235" i="14" s="1"/>
  <c r="I1236" i="14" s="1"/>
  <c r="I1237" i="14" s="1"/>
  <c r="I1238" i="14" s="1"/>
  <c r="I1239" i="14" s="1"/>
  <c r="I1240" i="14" s="1"/>
  <c r="I1241" i="14" s="1"/>
  <c r="I1242" i="14" s="1"/>
  <c r="I1243" i="14" s="1"/>
  <c r="I1244" i="14" s="1"/>
  <c r="I2" i="15" s="1"/>
  <c r="H2" i="14"/>
  <c r="H3" i="14" s="1"/>
  <c r="H4" i="14" s="1"/>
  <c r="H5" i="14" s="1"/>
  <c r="H6" i="14" s="1"/>
  <c r="H7" i="14" s="1"/>
  <c r="H8" i="14" s="1"/>
  <c r="H9" i="14" s="1"/>
  <c r="H10" i="14" s="1"/>
  <c r="H11" i="14" s="1"/>
  <c r="H12" i="14" s="1"/>
  <c r="H13" i="14" s="1"/>
  <c r="H14" i="14" s="1"/>
  <c r="H15" i="14" s="1"/>
  <c r="H16" i="14" s="1"/>
  <c r="H17" i="14" s="1"/>
  <c r="H18" i="14" s="1"/>
  <c r="H19" i="14" s="1"/>
  <c r="H20" i="14" s="1"/>
  <c r="H21" i="14" s="1"/>
  <c r="H22" i="14" s="1"/>
  <c r="H23" i="14" s="1"/>
  <c r="H24" i="14" s="1"/>
  <c r="H25" i="14" s="1"/>
  <c r="H26" i="14" s="1"/>
  <c r="H27" i="14" s="1"/>
  <c r="H28" i="14" s="1"/>
  <c r="H29" i="14" s="1"/>
  <c r="H30" i="14" s="1"/>
  <c r="H31" i="14" s="1"/>
  <c r="H32" i="14" s="1"/>
  <c r="H33" i="14" s="1"/>
  <c r="H34" i="14" s="1"/>
  <c r="H35" i="14" s="1"/>
  <c r="H36" i="14" s="1"/>
  <c r="H37" i="14" s="1"/>
  <c r="H38" i="14" s="1"/>
  <c r="H39" i="14" s="1"/>
  <c r="H40" i="14" s="1"/>
  <c r="H41" i="14" s="1"/>
  <c r="H42" i="14" s="1"/>
  <c r="H43" i="14" s="1"/>
  <c r="H44" i="14" s="1"/>
  <c r="H45" i="14" s="1"/>
  <c r="H46" i="14" s="1"/>
  <c r="H47" i="14" s="1"/>
  <c r="H48" i="14" s="1"/>
  <c r="H49" i="14" s="1"/>
  <c r="H50" i="14" s="1"/>
  <c r="H51" i="14" s="1"/>
  <c r="H52" i="14" s="1"/>
  <c r="H53" i="14" s="1"/>
  <c r="H54" i="14" s="1"/>
  <c r="H55" i="14" s="1"/>
  <c r="H56" i="14" s="1"/>
  <c r="H57" i="14" s="1"/>
  <c r="H58" i="14" s="1"/>
  <c r="H59" i="14" s="1"/>
  <c r="H60" i="14" s="1"/>
  <c r="H61" i="14" s="1"/>
  <c r="H62" i="14" s="1"/>
  <c r="H63" i="14" s="1"/>
  <c r="H64" i="14" s="1"/>
  <c r="H65" i="14" s="1"/>
  <c r="H66" i="14" s="1"/>
  <c r="H67" i="14" s="1"/>
  <c r="H68" i="14" s="1"/>
  <c r="H69" i="14" s="1"/>
  <c r="H70" i="14" s="1"/>
  <c r="H71" i="14" s="1"/>
  <c r="H72" i="14" s="1"/>
  <c r="H73" i="14" s="1"/>
  <c r="H74" i="14" s="1"/>
  <c r="H75" i="14" s="1"/>
  <c r="H76" i="14" s="1"/>
  <c r="H77" i="14" s="1"/>
  <c r="H78" i="14" s="1"/>
  <c r="H79" i="14" s="1"/>
  <c r="H80" i="14" s="1"/>
  <c r="H81" i="14" s="1"/>
  <c r="H82" i="14" s="1"/>
  <c r="H83" i="14" s="1"/>
  <c r="H84" i="14" s="1"/>
  <c r="H85" i="14" s="1"/>
  <c r="H86" i="14" s="1"/>
  <c r="H87" i="14" s="1"/>
  <c r="H88" i="14" s="1"/>
  <c r="H89" i="14" s="1"/>
  <c r="H90" i="14" s="1"/>
  <c r="H91" i="14" s="1"/>
  <c r="H92" i="14" s="1"/>
  <c r="H93" i="14" s="1"/>
  <c r="H94" i="14" s="1"/>
  <c r="H95" i="14" s="1"/>
  <c r="H96" i="14" s="1"/>
  <c r="H97" i="14" s="1"/>
  <c r="H98" i="14" s="1"/>
  <c r="H99" i="14" s="1"/>
  <c r="H100" i="14" s="1"/>
  <c r="H101" i="14" s="1"/>
  <c r="H102" i="14" s="1"/>
  <c r="H103" i="14" s="1"/>
  <c r="H104" i="14" s="1"/>
  <c r="H105" i="14" s="1"/>
  <c r="H106" i="14" s="1"/>
  <c r="H107" i="14" s="1"/>
  <c r="H108" i="14" s="1"/>
  <c r="H109" i="14" s="1"/>
  <c r="H110" i="14" s="1"/>
  <c r="H111" i="14" s="1"/>
  <c r="H112" i="14" s="1"/>
  <c r="H113" i="14" s="1"/>
  <c r="H114" i="14" s="1"/>
  <c r="H115" i="14" s="1"/>
  <c r="H116" i="14" s="1"/>
  <c r="H117" i="14" s="1"/>
  <c r="H118" i="14" s="1"/>
  <c r="H119" i="14" s="1"/>
  <c r="H120" i="14" s="1"/>
  <c r="H121" i="14" s="1"/>
  <c r="H122" i="14" s="1"/>
  <c r="H123" i="14" s="1"/>
  <c r="H124" i="14" s="1"/>
  <c r="H125" i="14" s="1"/>
  <c r="H126" i="14" s="1"/>
  <c r="H127" i="14" s="1"/>
  <c r="H128" i="14" s="1"/>
  <c r="H129" i="14" s="1"/>
  <c r="H130" i="14" s="1"/>
  <c r="H131" i="14" s="1"/>
  <c r="H132" i="14" s="1"/>
  <c r="H133" i="14" s="1"/>
  <c r="H134" i="14" s="1"/>
  <c r="H135" i="14" s="1"/>
  <c r="H136" i="14" s="1"/>
  <c r="H137" i="14" s="1"/>
  <c r="H138" i="14" s="1"/>
  <c r="H139" i="14" s="1"/>
  <c r="H140" i="14" s="1"/>
  <c r="H141" i="14" s="1"/>
  <c r="H142" i="14" s="1"/>
  <c r="H143" i="14" s="1"/>
  <c r="H144" i="14" s="1"/>
  <c r="H145" i="14" s="1"/>
  <c r="H146" i="14" s="1"/>
  <c r="H147" i="14" s="1"/>
  <c r="H148" i="14" s="1"/>
  <c r="H149" i="14" s="1"/>
  <c r="H150" i="14" s="1"/>
  <c r="H151" i="14" s="1"/>
  <c r="H152" i="14" s="1"/>
  <c r="H153" i="14" s="1"/>
  <c r="H154" i="14" s="1"/>
  <c r="H155" i="14" s="1"/>
  <c r="H156" i="14" s="1"/>
  <c r="H157" i="14" s="1"/>
  <c r="H158" i="14" s="1"/>
  <c r="H159" i="14" s="1"/>
  <c r="H160" i="14" s="1"/>
  <c r="H161" i="14" s="1"/>
  <c r="H162" i="14" s="1"/>
  <c r="H163" i="14" s="1"/>
  <c r="H164" i="14" s="1"/>
  <c r="H165" i="14" s="1"/>
  <c r="H166" i="14" s="1"/>
  <c r="H167" i="14" s="1"/>
  <c r="H168" i="14" s="1"/>
  <c r="H169" i="14" s="1"/>
  <c r="H170" i="14" s="1"/>
  <c r="H171" i="14" s="1"/>
  <c r="H172" i="14" s="1"/>
  <c r="H173" i="14" s="1"/>
  <c r="H174" i="14" s="1"/>
  <c r="H175" i="14" s="1"/>
  <c r="H176" i="14" s="1"/>
  <c r="H177" i="14" s="1"/>
  <c r="H178" i="14" s="1"/>
  <c r="H179" i="14" s="1"/>
  <c r="H180" i="14" s="1"/>
  <c r="H181" i="14" s="1"/>
  <c r="H182" i="14" s="1"/>
  <c r="H183" i="14" s="1"/>
  <c r="H184" i="14" s="1"/>
  <c r="H185" i="14" s="1"/>
  <c r="H186" i="14" s="1"/>
  <c r="H187" i="14" s="1"/>
  <c r="H188" i="14" s="1"/>
  <c r="H189" i="14" s="1"/>
  <c r="H190" i="14" s="1"/>
  <c r="H191" i="14" s="1"/>
  <c r="H192" i="14" s="1"/>
  <c r="H193" i="14" s="1"/>
  <c r="H194" i="14" s="1"/>
  <c r="H195" i="14" s="1"/>
  <c r="H196" i="14" s="1"/>
  <c r="H197" i="14" s="1"/>
  <c r="H198" i="14" s="1"/>
  <c r="H199" i="14" s="1"/>
  <c r="H200" i="14" s="1"/>
  <c r="H201" i="14" s="1"/>
  <c r="H202" i="14" s="1"/>
  <c r="H203" i="14" s="1"/>
  <c r="H204" i="14" s="1"/>
  <c r="H205" i="14" s="1"/>
  <c r="H206" i="14" s="1"/>
  <c r="H207" i="14" s="1"/>
  <c r="H208" i="14" s="1"/>
  <c r="H209" i="14" s="1"/>
  <c r="H210" i="14" s="1"/>
  <c r="H211" i="14" s="1"/>
  <c r="H212" i="14" s="1"/>
  <c r="H213" i="14" s="1"/>
  <c r="H214" i="14" s="1"/>
  <c r="H215" i="14" s="1"/>
  <c r="H216" i="14" s="1"/>
  <c r="H217" i="14" s="1"/>
  <c r="H218" i="14" s="1"/>
  <c r="H219" i="14" s="1"/>
  <c r="H220" i="14" s="1"/>
  <c r="H221" i="14" s="1"/>
  <c r="H222" i="14" s="1"/>
  <c r="H223" i="14" s="1"/>
  <c r="H224" i="14" s="1"/>
  <c r="H225" i="14" s="1"/>
  <c r="H226" i="14" s="1"/>
  <c r="H227" i="14" s="1"/>
  <c r="H228" i="14" s="1"/>
  <c r="H229" i="14" s="1"/>
  <c r="H230" i="14" s="1"/>
  <c r="H231" i="14" s="1"/>
  <c r="H232" i="14" s="1"/>
  <c r="H233" i="14" s="1"/>
  <c r="H234" i="14" s="1"/>
  <c r="H235" i="14" s="1"/>
  <c r="H236" i="14" s="1"/>
  <c r="H237" i="14" s="1"/>
  <c r="H238" i="14" s="1"/>
  <c r="H239" i="14" s="1"/>
  <c r="H240" i="14" s="1"/>
  <c r="H241" i="14" s="1"/>
  <c r="H242" i="14" s="1"/>
  <c r="H243" i="14" s="1"/>
  <c r="H244" i="14" s="1"/>
  <c r="H245" i="14" s="1"/>
  <c r="H246" i="14" s="1"/>
  <c r="H247" i="14" s="1"/>
  <c r="H248" i="14" s="1"/>
  <c r="H249" i="14" s="1"/>
  <c r="H250" i="14" s="1"/>
  <c r="H251" i="14" s="1"/>
  <c r="H252" i="14" s="1"/>
  <c r="H253" i="14" s="1"/>
  <c r="H254" i="14" s="1"/>
  <c r="H255" i="14" s="1"/>
  <c r="H256" i="14" s="1"/>
  <c r="H257" i="14" s="1"/>
  <c r="H258" i="14" s="1"/>
  <c r="H259" i="14" s="1"/>
  <c r="H260" i="14" s="1"/>
  <c r="H261" i="14" s="1"/>
  <c r="H262" i="14" s="1"/>
  <c r="H263" i="14" s="1"/>
  <c r="H264" i="14" s="1"/>
  <c r="H265" i="14" s="1"/>
  <c r="H266" i="14" s="1"/>
  <c r="H267" i="14" s="1"/>
  <c r="H268" i="14" s="1"/>
  <c r="H269" i="14" s="1"/>
  <c r="H270" i="14" s="1"/>
  <c r="H271" i="14" s="1"/>
  <c r="H272" i="14" s="1"/>
  <c r="H273" i="14" s="1"/>
  <c r="H274" i="14" s="1"/>
  <c r="H275" i="14" s="1"/>
  <c r="H276" i="14" s="1"/>
  <c r="H277" i="14" s="1"/>
  <c r="H278" i="14" s="1"/>
  <c r="H279" i="14" s="1"/>
  <c r="H280" i="14" s="1"/>
  <c r="H281" i="14" s="1"/>
  <c r="H282" i="14" s="1"/>
  <c r="H283" i="14" s="1"/>
  <c r="H284" i="14" s="1"/>
  <c r="H285" i="14" s="1"/>
  <c r="H286" i="14" s="1"/>
  <c r="H287" i="14" s="1"/>
  <c r="H288" i="14" s="1"/>
  <c r="H289" i="14" s="1"/>
  <c r="H290" i="14" s="1"/>
  <c r="H291" i="14" s="1"/>
  <c r="H292" i="14" s="1"/>
  <c r="H293" i="14" s="1"/>
  <c r="H294" i="14" s="1"/>
  <c r="H295" i="14" s="1"/>
  <c r="H296" i="14" s="1"/>
  <c r="H297" i="14" s="1"/>
  <c r="H298" i="14" s="1"/>
  <c r="H299" i="14" s="1"/>
  <c r="H300" i="14" s="1"/>
  <c r="H301" i="14" s="1"/>
  <c r="H302" i="14" s="1"/>
  <c r="H303" i="14" s="1"/>
  <c r="H304" i="14" s="1"/>
  <c r="H305" i="14" s="1"/>
  <c r="H306" i="14" s="1"/>
  <c r="H307" i="14" s="1"/>
  <c r="H308" i="14" s="1"/>
  <c r="H309" i="14" s="1"/>
  <c r="H310" i="14" s="1"/>
  <c r="H311" i="14" s="1"/>
  <c r="H312" i="14" s="1"/>
  <c r="H313" i="14" s="1"/>
  <c r="H314" i="14" s="1"/>
  <c r="H315" i="14" s="1"/>
  <c r="H316" i="14" s="1"/>
  <c r="H317" i="14" s="1"/>
  <c r="H318" i="14" s="1"/>
  <c r="H319" i="14" s="1"/>
  <c r="H320" i="14" s="1"/>
  <c r="H321" i="14" s="1"/>
  <c r="H322" i="14" s="1"/>
  <c r="H323" i="14" s="1"/>
  <c r="H324" i="14" s="1"/>
  <c r="H325" i="14" s="1"/>
  <c r="H326" i="14" s="1"/>
  <c r="H327" i="14" s="1"/>
  <c r="H328" i="14" s="1"/>
  <c r="H329" i="14" s="1"/>
  <c r="H330" i="14" s="1"/>
  <c r="H331" i="14" s="1"/>
  <c r="H332" i="14" s="1"/>
  <c r="H333" i="14" s="1"/>
  <c r="H334" i="14" s="1"/>
  <c r="H335" i="14" s="1"/>
  <c r="H336" i="14" s="1"/>
  <c r="H337" i="14" s="1"/>
  <c r="H338" i="14" s="1"/>
  <c r="H339" i="14" s="1"/>
  <c r="H340" i="14" s="1"/>
  <c r="H341" i="14" s="1"/>
  <c r="H342" i="14" s="1"/>
  <c r="H343" i="14" s="1"/>
  <c r="H344" i="14" s="1"/>
  <c r="H345" i="14" s="1"/>
  <c r="H346" i="14" s="1"/>
  <c r="H347" i="14" s="1"/>
  <c r="H348" i="14" s="1"/>
  <c r="H349" i="14" s="1"/>
  <c r="H350" i="14" s="1"/>
  <c r="H351" i="14" s="1"/>
  <c r="H352" i="14" s="1"/>
  <c r="H353" i="14" s="1"/>
  <c r="H354" i="14" s="1"/>
  <c r="H355" i="14" s="1"/>
  <c r="H356" i="14" s="1"/>
  <c r="H357" i="14" s="1"/>
  <c r="H358" i="14" s="1"/>
  <c r="H359" i="14" s="1"/>
  <c r="H360" i="14" s="1"/>
  <c r="H361" i="14" s="1"/>
  <c r="H362" i="14" s="1"/>
  <c r="H363" i="14" s="1"/>
  <c r="H364" i="14" s="1"/>
  <c r="H365" i="14" s="1"/>
  <c r="H366" i="14" s="1"/>
  <c r="H367" i="14" s="1"/>
  <c r="H368" i="14" s="1"/>
  <c r="H369" i="14" s="1"/>
  <c r="H370" i="14" s="1"/>
  <c r="H371" i="14" s="1"/>
  <c r="H372" i="14" s="1"/>
  <c r="H373" i="14" s="1"/>
  <c r="H374" i="14" s="1"/>
  <c r="H375" i="14" s="1"/>
  <c r="H376" i="14" s="1"/>
  <c r="H377" i="14" s="1"/>
  <c r="H378" i="14" s="1"/>
  <c r="H379" i="14" s="1"/>
  <c r="H380" i="14" s="1"/>
  <c r="H381" i="14" s="1"/>
  <c r="H382" i="14" s="1"/>
  <c r="H383" i="14" s="1"/>
  <c r="H384" i="14" s="1"/>
  <c r="H385" i="14" s="1"/>
  <c r="H386" i="14" s="1"/>
  <c r="H387" i="14" s="1"/>
  <c r="H388" i="14" s="1"/>
  <c r="H389" i="14" s="1"/>
  <c r="H390" i="14" s="1"/>
  <c r="H391" i="14" s="1"/>
  <c r="H392" i="14" s="1"/>
  <c r="H393" i="14" s="1"/>
  <c r="H394" i="14" s="1"/>
  <c r="H395" i="14" s="1"/>
  <c r="H396" i="14" s="1"/>
  <c r="H397" i="14" s="1"/>
  <c r="H398" i="14" s="1"/>
  <c r="H399" i="14" s="1"/>
  <c r="H400" i="14" s="1"/>
  <c r="H401" i="14" s="1"/>
  <c r="H402" i="14" s="1"/>
  <c r="H403" i="14" s="1"/>
  <c r="H404" i="14" s="1"/>
  <c r="H405" i="14" s="1"/>
  <c r="H406" i="14" s="1"/>
  <c r="H407" i="14" s="1"/>
  <c r="H408" i="14" s="1"/>
  <c r="H409" i="14" s="1"/>
  <c r="H410" i="14" s="1"/>
  <c r="H411" i="14" s="1"/>
  <c r="H412" i="14" s="1"/>
  <c r="H413" i="14" s="1"/>
  <c r="H414" i="14" s="1"/>
  <c r="H415" i="14" s="1"/>
  <c r="H416" i="14" s="1"/>
  <c r="H417" i="14" s="1"/>
  <c r="H418" i="14" s="1"/>
  <c r="H419" i="14" s="1"/>
  <c r="H420" i="14" s="1"/>
  <c r="H421" i="14" s="1"/>
  <c r="H422" i="14" s="1"/>
  <c r="H423" i="14" s="1"/>
  <c r="H424" i="14" s="1"/>
  <c r="H425" i="14" s="1"/>
  <c r="H426" i="14" s="1"/>
  <c r="H427" i="14" s="1"/>
  <c r="H428" i="14" s="1"/>
  <c r="H429" i="14" s="1"/>
  <c r="H430" i="14" s="1"/>
  <c r="H431" i="14" s="1"/>
  <c r="H432" i="14" s="1"/>
  <c r="H433" i="14" s="1"/>
  <c r="H434" i="14" s="1"/>
  <c r="H435" i="14" s="1"/>
  <c r="H436" i="14" s="1"/>
  <c r="H437" i="14" s="1"/>
  <c r="H438" i="14" s="1"/>
  <c r="H439" i="14" s="1"/>
  <c r="H440" i="14" s="1"/>
  <c r="H441" i="14" s="1"/>
  <c r="H442" i="14" s="1"/>
  <c r="H443" i="14" s="1"/>
  <c r="H444" i="14" s="1"/>
  <c r="H445" i="14" s="1"/>
  <c r="H446" i="14" s="1"/>
  <c r="H447" i="14" s="1"/>
  <c r="H448" i="14" s="1"/>
  <c r="H449" i="14" s="1"/>
  <c r="H450" i="14" s="1"/>
  <c r="H451" i="14" s="1"/>
  <c r="H452" i="14" s="1"/>
  <c r="H453" i="14" s="1"/>
  <c r="H454" i="14" s="1"/>
  <c r="H455" i="14" s="1"/>
  <c r="H456" i="14" s="1"/>
  <c r="H457" i="14" s="1"/>
  <c r="H458" i="14" s="1"/>
  <c r="H459" i="14" s="1"/>
  <c r="H460" i="14" s="1"/>
  <c r="H461" i="14" s="1"/>
  <c r="H462" i="14" s="1"/>
  <c r="H463" i="14" s="1"/>
  <c r="H464" i="14" s="1"/>
  <c r="H465" i="14" s="1"/>
  <c r="H466" i="14" s="1"/>
  <c r="H467" i="14" s="1"/>
  <c r="H468" i="14" s="1"/>
  <c r="H469" i="14" s="1"/>
  <c r="H470" i="14" s="1"/>
  <c r="H471" i="14" s="1"/>
  <c r="H472" i="14" s="1"/>
  <c r="H473" i="14" s="1"/>
  <c r="H474" i="14" s="1"/>
  <c r="H475" i="14" s="1"/>
  <c r="H476" i="14" s="1"/>
  <c r="H477" i="14" s="1"/>
  <c r="H478" i="14" s="1"/>
  <c r="H479" i="14" s="1"/>
  <c r="H480" i="14" s="1"/>
  <c r="H481" i="14" s="1"/>
  <c r="H482" i="14" s="1"/>
  <c r="H483" i="14" s="1"/>
  <c r="H484" i="14" s="1"/>
  <c r="H485" i="14" s="1"/>
  <c r="H486" i="14" s="1"/>
  <c r="H487" i="14" s="1"/>
  <c r="H488" i="14" s="1"/>
  <c r="H489" i="14" s="1"/>
  <c r="H490" i="14" s="1"/>
  <c r="H491" i="14" s="1"/>
  <c r="H492" i="14" s="1"/>
  <c r="H493" i="14" s="1"/>
  <c r="H494" i="14" s="1"/>
  <c r="H495" i="14" s="1"/>
  <c r="H496" i="14" s="1"/>
  <c r="H497" i="14" s="1"/>
  <c r="H498" i="14" s="1"/>
  <c r="H499" i="14" s="1"/>
  <c r="H500" i="14" s="1"/>
  <c r="H501" i="14" s="1"/>
  <c r="H502" i="14" s="1"/>
  <c r="H503" i="14" s="1"/>
  <c r="H504" i="14" s="1"/>
  <c r="H505" i="14" s="1"/>
  <c r="H506" i="14" s="1"/>
  <c r="H507" i="14" s="1"/>
  <c r="H508" i="14" s="1"/>
  <c r="H509" i="14" s="1"/>
  <c r="H510" i="14" s="1"/>
  <c r="H511" i="14" s="1"/>
  <c r="H512" i="14" s="1"/>
  <c r="H513" i="14" s="1"/>
  <c r="H514" i="14" s="1"/>
  <c r="H515" i="14" s="1"/>
  <c r="H516" i="14" s="1"/>
  <c r="H517" i="14" s="1"/>
  <c r="H518" i="14" s="1"/>
  <c r="H519" i="14" s="1"/>
  <c r="H520" i="14" s="1"/>
  <c r="H521" i="14" s="1"/>
  <c r="H522" i="14" s="1"/>
  <c r="H523" i="14" s="1"/>
  <c r="H524" i="14" s="1"/>
  <c r="H525" i="14" s="1"/>
  <c r="H526" i="14" s="1"/>
  <c r="H527" i="14" s="1"/>
  <c r="H528" i="14" s="1"/>
  <c r="H529" i="14" s="1"/>
  <c r="H530" i="14" s="1"/>
  <c r="H531" i="14" s="1"/>
  <c r="H532" i="14" s="1"/>
  <c r="H533" i="14" s="1"/>
  <c r="H534" i="14" s="1"/>
  <c r="H535" i="14" s="1"/>
  <c r="H536" i="14" s="1"/>
  <c r="H537" i="14" s="1"/>
  <c r="H538" i="14" s="1"/>
  <c r="H539" i="14" s="1"/>
  <c r="H540" i="14" s="1"/>
  <c r="H541" i="14" s="1"/>
  <c r="H542" i="14" s="1"/>
  <c r="H543" i="14" s="1"/>
  <c r="H544" i="14" s="1"/>
  <c r="H545" i="14" s="1"/>
  <c r="H546" i="14" s="1"/>
  <c r="H547" i="14" s="1"/>
  <c r="H548" i="14" s="1"/>
  <c r="H549" i="14" s="1"/>
  <c r="H550" i="14" s="1"/>
  <c r="H551" i="14" s="1"/>
  <c r="H552" i="14" s="1"/>
  <c r="H553" i="14" s="1"/>
  <c r="H554" i="14" s="1"/>
  <c r="H555" i="14" s="1"/>
  <c r="H556" i="14" s="1"/>
  <c r="H557" i="14" s="1"/>
  <c r="H558" i="14" s="1"/>
  <c r="H559" i="14" s="1"/>
  <c r="H560" i="14" s="1"/>
  <c r="H561" i="14" s="1"/>
  <c r="H562" i="14" s="1"/>
  <c r="H563" i="14" s="1"/>
  <c r="H564" i="14" s="1"/>
  <c r="H565" i="14" s="1"/>
  <c r="H566" i="14" s="1"/>
  <c r="H567" i="14" s="1"/>
  <c r="H568" i="14" s="1"/>
  <c r="H569" i="14" s="1"/>
  <c r="H570" i="14" s="1"/>
  <c r="H571" i="14" s="1"/>
  <c r="H572" i="14" s="1"/>
  <c r="H573" i="14" s="1"/>
  <c r="H574" i="14" s="1"/>
  <c r="H575" i="14" s="1"/>
  <c r="H576" i="14" s="1"/>
  <c r="H577" i="14" s="1"/>
  <c r="H578" i="14" s="1"/>
  <c r="H579" i="14" s="1"/>
  <c r="H580" i="14" s="1"/>
  <c r="H581" i="14" s="1"/>
  <c r="H582" i="14" s="1"/>
  <c r="H583" i="14" s="1"/>
  <c r="H584" i="14" s="1"/>
  <c r="H585" i="14" s="1"/>
  <c r="H586" i="14" s="1"/>
  <c r="H587" i="14" s="1"/>
  <c r="H588" i="14" s="1"/>
  <c r="H589" i="14" s="1"/>
  <c r="H590" i="14" s="1"/>
  <c r="H591" i="14" s="1"/>
  <c r="H592" i="14" s="1"/>
  <c r="H593" i="14" s="1"/>
  <c r="H594" i="14" s="1"/>
  <c r="H595" i="14" s="1"/>
  <c r="H596" i="14" s="1"/>
  <c r="H597" i="14" s="1"/>
  <c r="H598" i="14" s="1"/>
  <c r="H599" i="14" s="1"/>
  <c r="H600" i="14" s="1"/>
  <c r="H601" i="14" s="1"/>
  <c r="H602" i="14" s="1"/>
  <c r="H603" i="14" s="1"/>
  <c r="H604" i="14" s="1"/>
  <c r="H605" i="14" s="1"/>
  <c r="H606" i="14" s="1"/>
  <c r="H607" i="14" s="1"/>
  <c r="H608" i="14" s="1"/>
  <c r="H609" i="14" s="1"/>
  <c r="H610" i="14" s="1"/>
  <c r="H611" i="14" s="1"/>
  <c r="H612" i="14" s="1"/>
  <c r="H613" i="14" s="1"/>
  <c r="H614" i="14" s="1"/>
  <c r="H615" i="14" s="1"/>
  <c r="H616" i="14" s="1"/>
  <c r="H617" i="14" s="1"/>
  <c r="H618" i="14" s="1"/>
  <c r="H619" i="14" s="1"/>
  <c r="H620" i="14" s="1"/>
  <c r="H621" i="14" s="1"/>
  <c r="H622" i="14" s="1"/>
  <c r="H623" i="14" s="1"/>
  <c r="H624" i="14" s="1"/>
  <c r="H625" i="14" s="1"/>
  <c r="H626" i="14" s="1"/>
  <c r="H627" i="14" s="1"/>
  <c r="H628" i="14" s="1"/>
  <c r="H629" i="14" s="1"/>
  <c r="H630" i="14" s="1"/>
  <c r="H631" i="14" s="1"/>
  <c r="H632" i="14" s="1"/>
  <c r="H633" i="14" s="1"/>
  <c r="H634" i="14" s="1"/>
  <c r="H635" i="14" s="1"/>
  <c r="H636" i="14" s="1"/>
  <c r="H637" i="14" s="1"/>
  <c r="H638" i="14" s="1"/>
  <c r="H639" i="14" s="1"/>
  <c r="H640" i="14" s="1"/>
  <c r="H641" i="14" s="1"/>
  <c r="H642" i="14" s="1"/>
  <c r="H643" i="14" s="1"/>
  <c r="H644" i="14" s="1"/>
  <c r="H645" i="14" s="1"/>
  <c r="H646" i="14" s="1"/>
  <c r="H647" i="14" s="1"/>
  <c r="H648" i="14" s="1"/>
  <c r="H649" i="14" s="1"/>
  <c r="H650" i="14" s="1"/>
  <c r="H651" i="14" s="1"/>
  <c r="H652" i="14" s="1"/>
  <c r="H653" i="14" s="1"/>
  <c r="H654" i="14" s="1"/>
  <c r="H655" i="14" s="1"/>
  <c r="H656" i="14" s="1"/>
  <c r="H657" i="14" s="1"/>
  <c r="H658" i="14" s="1"/>
  <c r="H659" i="14" s="1"/>
  <c r="H660" i="14" s="1"/>
  <c r="H661" i="14" s="1"/>
  <c r="H662" i="14" s="1"/>
  <c r="H663" i="14" s="1"/>
  <c r="H664" i="14" s="1"/>
  <c r="H665" i="14" s="1"/>
  <c r="H666" i="14" s="1"/>
  <c r="H667" i="14" s="1"/>
  <c r="H668" i="14" s="1"/>
  <c r="H669" i="14" s="1"/>
  <c r="H670" i="14" s="1"/>
  <c r="H671" i="14" s="1"/>
  <c r="H672" i="14" s="1"/>
  <c r="H673" i="14" s="1"/>
  <c r="H674" i="14" s="1"/>
  <c r="H675" i="14" s="1"/>
  <c r="H676" i="14" s="1"/>
  <c r="H677" i="14" s="1"/>
  <c r="H678" i="14" s="1"/>
  <c r="H679" i="14" s="1"/>
  <c r="H680" i="14" s="1"/>
  <c r="H681" i="14" s="1"/>
  <c r="H682" i="14" s="1"/>
  <c r="H683" i="14" s="1"/>
  <c r="H684" i="14" s="1"/>
  <c r="H685" i="14" s="1"/>
  <c r="H686" i="14" s="1"/>
  <c r="H687" i="14" s="1"/>
  <c r="H688" i="14" s="1"/>
  <c r="H689" i="14" s="1"/>
  <c r="H690" i="14" s="1"/>
  <c r="H691" i="14" s="1"/>
  <c r="H692" i="14" s="1"/>
  <c r="H693" i="14" s="1"/>
  <c r="H694" i="14" s="1"/>
  <c r="H695" i="14" s="1"/>
  <c r="H696" i="14" s="1"/>
  <c r="H697" i="14" s="1"/>
  <c r="H698" i="14" s="1"/>
  <c r="H699" i="14" s="1"/>
  <c r="H700" i="14" s="1"/>
  <c r="H701" i="14" s="1"/>
  <c r="H702" i="14" s="1"/>
  <c r="H703" i="14" s="1"/>
  <c r="H704" i="14" s="1"/>
  <c r="H705" i="14" s="1"/>
  <c r="H706" i="14" s="1"/>
  <c r="H707" i="14" s="1"/>
  <c r="H708" i="14" s="1"/>
  <c r="H709" i="14" s="1"/>
  <c r="H710" i="14" s="1"/>
  <c r="H711" i="14" s="1"/>
  <c r="H712" i="14" s="1"/>
  <c r="H713" i="14" s="1"/>
  <c r="H714" i="14" s="1"/>
  <c r="H715" i="14" s="1"/>
  <c r="H716" i="14" s="1"/>
  <c r="H717" i="14" s="1"/>
  <c r="H718" i="14" s="1"/>
  <c r="H719" i="14" s="1"/>
  <c r="H720" i="14" s="1"/>
  <c r="H721" i="14" s="1"/>
  <c r="H722" i="14" s="1"/>
  <c r="H723" i="14" s="1"/>
  <c r="H724" i="14" s="1"/>
  <c r="H725" i="14" s="1"/>
  <c r="H726" i="14" s="1"/>
  <c r="H727" i="14" s="1"/>
  <c r="H728" i="14" s="1"/>
  <c r="H729" i="14" s="1"/>
  <c r="H730" i="14" s="1"/>
  <c r="H731" i="14" s="1"/>
  <c r="H732" i="14" s="1"/>
  <c r="H733" i="14" s="1"/>
  <c r="H734" i="14" s="1"/>
  <c r="H735" i="14" s="1"/>
  <c r="H736" i="14" s="1"/>
  <c r="H737" i="14" s="1"/>
  <c r="H738" i="14" s="1"/>
  <c r="H739" i="14" s="1"/>
  <c r="H740" i="14" s="1"/>
  <c r="H741" i="14" s="1"/>
  <c r="H742" i="14" s="1"/>
  <c r="H743" i="14" s="1"/>
  <c r="H744" i="14" s="1"/>
  <c r="H745" i="14" s="1"/>
  <c r="H746" i="14" s="1"/>
  <c r="H747" i="14" s="1"/>
  <c r="H748" i="14" s="1"/>
  <c r="H749" i="14" s="1"/>
  <c r="H750" i="14" s="1"/>
  <c r="H751" i="14" s="1"/>
  <c r="H752" i="14" s="1"/>
  <c r="H753" i="14" s="1"/>
  <c r="H754" i="14" s="1"/>
  <c r="H755" i="14" s="1"/>
  <c r="H756" i="14" s="1"/>
  <c r="H757" i="14" s="1"/>
  <c r="H758" i="14" s="1"/>
  <c r="H759" i="14" s="1"/>
  <c r="H760" i="14" s="1"/>
  <c r="H761" i="14" s="1"/>
  <c r="H762" i="14" s="1"/>
  <c r="H763" i="14" s="1"/>
  <c r="H764" i="14" s="1"/>
  <c r="H765" i="14" s="1"/>
  <c r="H766" i="14" s="1"/>
  <c r="H767" i="14" s="1"/>
  <c r="H768" i="14" s="1"/>
  <c r="H769" i="14" s="1"/>
  <c r="H770" i="14" s="1"/>
  <c r="H771" i="14" s="1"/>
  <c r="H772" i="14" s="1"/>
  <c r="H773" i="14" s="1"/>
  <c r="H774" i="14" s="1"/>
  <c r="H775" i="14" s="1"/>
  <c r="H776" i="14" s="1"/>
  <c r="H777" i="14" s="1"/>
  <c r="H778" i="14" s="1"/>
  <c r="H779" i="14" s="1"/>
  <c r="H780" i="14" s="1"/>
  <c r="H781" i="14" s="1"/>
  <c r="H782" i="14" s="1"/>
  <c r="H783" i="14" s="1"/>
  <c r="H784" i="14" s="1"/>
  <c r="H785" i="14" s="1"/>
  <c r="H786" i="14" s="1"/>
  <c r="H787" i="14" s="1"/>
  <c r="H788" i="14" s="1"/>
  <c r="H789" i="14" s="1"/>
  <c r="H790" i="14" s="1"/>
  <c r="H791" i="14" s="1"/>
  <c r="H792" i="14" s="1"/>
  <c r="H793" i="14" s="1"/>
  <c r="H794" i="14" s="1"/>
  <c r="H795" i="14" s="1"/>
  <c r="H796" i="14" s="1"/>
  <c r="H797" i="14" s="1"/>
  <c r="H798" i="14" s="1"/>
  <c r="H799" i="14" s="1"/>
  <c r="H800" i="14" s="1"/>
  <c r="H801" i="14" s="1"/>
  <c r="H802" i="14" s="1"/>
  <c r="H803" i="14" s="1"/>
  <c r="H804" i="14" s="1"/>
  <c r="H805" i="14" s="1"/>
  <c r="H806" i="14" s="1"/>
  <c r="H807" i="14" s="1"/>
  <c r="H808" i="14" s="1"/>
  <c r="H809" i="14" s="1"/>
  <c r="H810" i="14" s="1"/>
  <c r="H811" i="14" s="1"/>
  <c r="H812" i="14" s="1"/>
  <c r="H813" i="14" s="1"/>
  <c r="H814" i="14" s="1"/>
  <c r="H815" i="14" s="1"/>
  <c r="H816" i="14" s="1"/>
  <c r="H817" i="14" s="1"/>
  <c r="H818" i="14" s="1"/>
  <c r="H819" i="14" s="1"/>
  <c r="H820" i="14" s="1"/>
  <c r="H821" i="14" s="1"/>
  <c r="H822" i="14" s="1"/>
  <c r="H823" i="14" s="1"/>
  <c r="H824" i="14" s="1"/>
  <c r="H825" i="14" s="1"/>
  <c r="H826" i="14" s="1"/>
  <c r="H827" i="14" s="1"/>
  <c r="H828" i="14" s="1"/>
  <c r="H829" i="14" s="1"/>
  <c r="H830" i="14" s="1"/>
  <c r="H831" i="14" s="1"/>
  <c r="H832" i="14" s="1"/>
  <c r="H833" i="14" s="1"/>
  <c r="H834" i="14" s="1"/>
  <c r="H835" i="14" s="1"/>
  <c r="H836" i="14" s="1"/>
  <c r="H837" i="14" s="1"/>
  <c r="H838" i="14" s="1"/>
  <c r="H839" i="14" s="1"/>
  <c r="H840" i="14" s="1"/>
  <c r="H841" i="14" s="1"/>
  <c r="H842" i="14" s="1"/>
  <c r="H843" i="14" s="1"/>
  <c r="H844" i="14" s="1"/>
  <c r="H845" i="14" s="1"/>
  <c r="H846" i="14" s="1"/>
  <c r="H847" i="14" s="1"/>
  <c r="H848" i="14" s="1"/>
  <c r="H849" i="14" s="1"/>
  <c r="H850" i="14" s="1"/>
  <c r="H851" i="14" s="1"/>
  <c r="H852" i="14" s="1"/>
  <c r="H853" i="14" s="1"/>
  <c r="H854" i="14" s="1"/>
  <c r="H855" i="14" s="1"/>
  <c r="H856" i="14" s="1"/>
  <c r="H857" i="14" s="1"/>
  <c r="H858" i="14" s="1"/>
  <c r="H859" i="14" s="1"/>
  <c r="H860" i="14" s="1"/>
  <c r="H861" i="14" s="1"/>
  <c r="H862" i="14" s="1"/>
  <c r="H863" i="14" s="1"/>
  <c r="H864" i="14" s="1"/>
  <c r="H865" i="14" s="1"/>
  <c r="H866" i="14" s="1"/>
  <c r="H867" i="14" s="1"/>
  <c r="H868" i="14" s="1"/>
  <c r="H869" i="14" s="1"/>
  <c r="H870" i="14" s="1"/>
  <c r="H871" i="14" s="1"/>
  <c r="H872" i="14" s="1"/>
  <c r="H873" i="14" s="1"/>
  <c r="H874" i="14" s="1"/>
  <c r="H875" i="14" s="1"/>
  <c r="H876" i="14" s="1"/>
  <c r="H877" i="14" s="1"/>
  <c r="H878" i="14" s="1"/>
  <c r="H879" i="14" s="1"/>
  <c r="H880" i="14" s="1"/>
  <c r="H881" i="14" s="1"/>
  <c r="H882" i="14" s="1"/>
  <c r="H883" i="14" s="1"/>
  <c r="H884" i="14" s="1"/>
  <c r="H885" i="14" s="1"/>
  <c r="H886" i="14" s="1"/>
  <c r="H887" i="14" s="1"/>
  <c r="H888" i="14" s="1"/>
  <c r="H889" i="14" s="1"/>
  <c r="H890" i="14" s="1"/>
  <c r="H891" i="14" s="1"/>
  <c r="H892" i="14" s="1"/>
  <c r="H893" i="14" s="1"/>
  <c r="H894" i="14" s="1"/>
  <c r="H895" i="14" s="1"/>
  <c r="H896" i="14" s="1"/>
  <c r="H897" i="14" s="1"/>
  <c r="H898" i="14" s="1"/>
  <c r="H899" i="14" s="1"/>
  <c r="H900" i="14" s="1"/>
  <c r="H901" i="14" s="1"/>
  <c r="H902" i="14" s="1"/>
  <c r="H903" i="14" s="1"/>
  <c r="H904" i="14" s="1"/>
  <c r="H905" i="14" s="1"/>
  <c r="H906" i="14" s="1"/>
  <c r="H907" i="14" s="1"/>
  <c r="H908" i="14" s="1"/>
  <c r="H909" i="14" s="1"/>
  <c r="H910" i="14" s="1"/>
  <c r="H911" i="14" s="1"/>
  <c r="H912" i="14" s="1"/>
  <c r="H913" i="14" s="1"/>
  <c r="H914" i="14" s="1"/>
  <c r="H915" i="14" s="1"/>
  <c r="H916" i="14" s="1"/>
  <c r="H917" i="14" s="1"/>
  <c r="H918" i="14" s="1"/>
  <c r="H919" i="14" s="1"/>
  <c r="H920" i="14" s="1"/>
  <c r="H921" i="14" s="1"/>
  <c r="H922" i="14" s="1"/>
  <c r="H923" i="14" s="1"/>
  <c r="H924" i="14" s="1"/>
  <c r="H925" i="14" s="1"/>
  <c r="H926" i="14" s="1"/>
  <c r="H927" i="14" s="1"/>
  <c r="H928" i="14" s="1"/>
  <c r="H929" i="14" s="1"/>
  <c r="H930" i="14" s="1"/>
  <c r="H931" i="14" s="1"/>
  <c r="H932" i="14" s="1"/>
  <c r="H933" i="14" s="1"/>
  <c r="H934" i="14" s="1"/>
  <c r="H935" i="14" s="1"/>
  <c r="H936" i="14" s="1"/>
  <c r="H937" i="14" s="1"/>
  <c r="H938" i="14" s="1"/>
  <c r="H939" i="14" s="1"/>
  <c r="H940" i="14" s="1"/>
  <c r="H941" i="14" s="1"/>
  <c r="H942" i="14" s="1"/>
  <c r="H943" i="14" s="1"/>
  <c r="H944" i="14" s="1"/>
  <c r="H945" i="14" s="1"/>
  <c r="H946" i="14" s="1"/>
  <c r="H947" i="14" s="1"/>
  <c r="H948" i="14" s="1"/>
  <c r="H949" i="14" s="1"/>
  <c r="H950" i="14" s="1"/>
  <c r="H951" i="14" s="1"/>
  <c r="H952" i="14" s="1"/>
  <c r="H953" i="14" s="1"/>
  <c r="H954" i="14" s="1"/>
  <c r="H955" i="14" s="1"/>
  <c r="H956" i="14" s="1"/>
  <c r="H957" i="14" s="1"/>
  <c r="H958" i="14" s="1"/>
  <c r="H959" i="14" s="1"/>
  <c r="H960" i="14" s="1"/>
  <c r="H961" i="14" s="1"/>
  <c r="H962" i="14" s="1"/>
  <c r="H963" i="14" s="1"/>
  <c r="H964" i="14" s="1"/>
  <c r="H965" i="14" s="1"/>
  <c r="H966" i="14" s="1"/>
  <c r="H967" i="14" s="1"/>
  <c r="H968" i="14" s="1"/>
  <c r="H969" i="14" s="1"/>
  <c r="H970" i="14" s="1"/>
  <c r="H971" i="14" s="1"/>
  <c r="H972" i="14" s="1"/>
  <c r="H973" i="14" s="1"/>
  <c r="H974" i="14" s="1"/>
  <c r="H975" i="14" s="1"/>
  <c r="H976" i="14" s="1"/>
  <c r="H977" i="14" s="1"/>
  <c r="H978" i="14" s="1"/>
  <c r="H979" i="14" s="1"/>
  <c r="H980" i="14" s="1"/>
  <c r="H981" i="14" s="1"/>
  <c r="H982" i="14" s="1"/>
  <c r="H983" i="14" s="1"/>
  <c r="H984" i="14" s="1"/>
  <c r="H985" i="14" s="1"/>
  <c r="H986" i="14" s="1"/>
  <c r="H987" i="14" s="1"/>
  <c r="H988" i="14" s="1"/>
  <c r="H989" i="14" s="1"/>
  <c r="H990" i="14" s="1"/>
  <c r="H991" i="14" s="1"/>
  <c r="H992" i="14" s="1"/>
  <c r="H993" i="14" s="1"/>
  <c r="H994" i="14" s="1"/>
  <c r="H995" i="14" s="1"/>
  <c r="H996" i="14" s="1"/>
  <c r="H997" i="14" s="1"/>
  <c r="H998" i="14" s="1"/>
  <c r="H999" i="14" s="1"/>
  <c r="H1000" i="14" s="1"/>
  <c r="H1001" i="14" s="1"/>
  <c r="H1002" i="14" s="1"/>
  <c r="H1003" i="14" s="1"/>
  <c r="H1004" i="14" s="1"/>
  <c r="H1005" i="14" s="1"/>
  <c r="H1006" i="14" s="1"/>
  <c r="H1007" i="14" s="1"/>
  <c r="H1008" i="14" s="1"/>
  <c r="H1009" i="14" s="1"/>
  <c r="H1010" i="14" s="1"/>
  <c r="H1011" i="14" s="1"/>
  <c r="H1012" i="14" s="1"/>
  <c r="H1013" i="14" s="1"/>
  <c r="H1014" i="14" s="1"/>
  <c r="H1015" i="14" s="1"/>
  <c r="H1016" i="14" s="1"/>
  <c r="H1017" i="14" s="1"/>
  <c r="H1018" i="14" s="1"/>
  <c r="H1019" i="14" s="1"/>
  <c r="H1020" i="14" s="1"/>
  <c r="H1021" i="14" s="1"/>
  <c r="H1022" i="14" s="1"/>
  <c r="H1023" i="14" s="1"/>
  <c r="H1024" i="14" s="1"/>
  <c r="H1025" i="14" s="1"/>
  <c r="H1026" i="14" s="1"/>
  <c r="H1027" i="14" s="1"/>
  <c r="H1028" i="14" s="1"/>
  <c r="H1029" i="14" s="1"/>
  <c r="H1030" i="14" s="1"/>
  <c r="H1031" i="14" s="1"/>
  <c r="H1032" i="14" s="1"/>
  <c r="H1033" i="14" s="1"/>
  <c r="H1034" i="14" s="1"/>
  <c r="H1035" i="14" s="1"/>
  <c r="H1036" i="14" s="1"/>
  <c r="H1037" i="14" s="1"/>
  <c r="H1038" i="14" s="1"/>
  <c r="H1039" i="14" s="1"/>
  <c r="H1040" i="14" s="1"/>
  <c r="H1041" i="14" s="1"/>
  <c r="H1042" i="14" s="1"/>
  <c r="H1043" i="14" s="1"/>
  <c r="H1044" i="14" s="1"/>
  <c r="H1045" i="14" s="1"/>
  <c r="H1046" i="14" s="1"/>
  <c r="H1047" i="14" s="1"/>
  <c r="H1048" i="14" s="1"/>
  <c r="H1049" i="14" s="1"/>
  <c r="H1050" i="14" s="1"/>
  <c r="H1051" i="14" s="1"/>
  <c r="H1052" i="14" s="1"/>
  <c r="H1053" i="14" s="1"/>
  <c r="H1054" i="14" s="1"/>
  <c r="H1055" i="14" s="1"/>
  <c r="H1056" i="14" s="1"/>
  <c r="H1057" i="14" s="1"/>
  <c r="H1058" i="14" s="1"/>
  <c r="H1059" i="14" s="1"/>
  <c r="H1060" i="14" s="1"/>
  <c r="H1061" i="14" s="1"/>
  <c r="H1062" i="14" s="1"/>
  <c r="H1063" i="14" s="1"/>
  <c r="H1064" i="14" s="1"/>
  <c r="H1065" i="14" s="1"/>
  <c r="H1066" i="14" s="1"/>
  <c r="H1067" i="14" s="1"/>
  <c r="H1068" i="14" s="1"/>
  <c r="H1069" i="14" s="1"/>
  <c r="H1070" i="14" s="1"/>
  <c r="H1071" i="14" s="1"/>
  <c r="H1072" i="14" s="1"/>
  <c r="H1073" i="14" s="1"/>
  <c r="H1074" i="14" s="1"/>
  <c r="H1075" i="14" s="1"/>
  <c r="H1076" i="14" s="1"/>
  <c r="H1077" i="14" s="1"/>
  <c r="H1078" i="14" s="1"/>
  <c r="H1079" i="14" s="1"/>
  <c r="H1080" i="14" s="1"/>
  <c r="H1081" i="14" s="1"/>
  <c r="H1082" i="14" s="1"/>
  <c r="H1083" i="14" s="1"/>
  <c r="H1084" i="14" s="1"/>
  <c r="H1085" i="14" s="1"/>
  <c r="H1086" i="14" s="1"/>
  <c r="H1087" i="14" s="1"/>
  <c r="H1088" i="14" s="1"/>
  <c r="H1089" i="14" s="1"/>
  <c r="H1090" i="14" s="1"/>
  <c r="H1091" i="14" s="1"/>
  <c r="H1092" i="14" s="1"/>
  <c r="H1093" i="14" s="1"/>
  <c r="H1094" i="14" s="1"/>
  <c r="H1095" i="14" s="1"/>
  <c r="H1096" i="14" s="1"/>
  <c r="H1097" i="14" s="1"/>
  <c r="H1098" i="14" s="1"/>
  <c r="H1099" i="14" s="1"/>
  <c r="H1100" i="14" s="1"/>
  <c r="H1101" i="14" s="1"/>
  <c r="H1102" i="14" s="1"/>
  <c r="H1103" i="14" s="1"/>
  <c r="H1104" i="14" s="1"/>
  <c r="H1105" i="14" s="1"/>
  <c r="H1106" i="14" s="1"/>
  <c r="H1107" i="14" s="1"/>
  <c r="H1108" i="14" s="1"/>
  <c r="H1109" i="14" s="1"/>
  <c r="H1110" i="14" s="1"/>
  <c r="H1111" i="14" s="1"/>
  <c r="H1112" i="14" s="1"/>
  <c r="H1113" i="14" s="1"/>
  <c r="H1114" i="14" s="1"/>
  <c r="H1115" i="14" s="1"/>
  <c r="H1116" i="14" s="1"/>
  <c r="H1117" i="14" s="1"/>
  <c r="H1118" i="14" s="1"/>
  <c r="H1119" i="14" s="1"/>
  <c r="H1120" i="14" s="1"/>
  <c r="H1121" i="14" s="1"/>
  <c r="H1122" i="14" s="1"/>
  <c r="H1123" i="14" s="1"/>
  <c r="H1124" i="14" s="1"/>
  <c r="H1125" i="14" s="1"/>
  <c r="H1126" i="14" s="1"/>
  <c r="H1127" i="14" s="1"/>
  <c r="H1128" i="14" s="1"/>
  <c r="H1129" i="14" s="1"/>
  <c r="H1130" i="14" s="1"/>
  <c r="H1131" i="14" s="1"/>
  <c r="H1132" i="14" s="1"/>
  <c r="H1133" i="14" s="1"/>
  <c r="H1134" i="14" s="1"/>
  <c r="H1135" i="14" s="1"/>
  <c r="H1136" i="14" s="1"/>
  <c r="H1137" i="14" s="1"/>
  <c r="H1138" i="14" s="1"/>
  <c r="H1139" i="14" s="1"/>
  <c r="H1140" i="14" s="1"/>
  <c r="H1141" i="14" s="1"/>
  <c r="H1142" i="14" s="1"/>
  <c r="H1143" i="14" s="1"/>
  <c r="H1144" i="14" s="1"/>
  <c r="H1145" i="14" s="1"/>
  <c r="H1146" i="14" s="1"/>
  <c r="H1147" i="14" s="1"/>
  <c r="H1148" i="14" s="1"/>
  <c r="H1149" i="14" s="1"/>
  <c r="H1150" i="14" s="1"/>
  <c r="H1151" i="14" s="1"/>
  <c r="H1152" i="14" s="1"/>
  <c r="H1153" i="14" s="1"/>
  <c r="H1154" i="14" s="1"/>
  <c r="H1155" i="14" s="1"/>
  <c r="H1156" i="14" s="1"/>
  <c r="H1157" i="14" s="1"/>
  <c r="H1158" i="14" s="1"/>
  <c r="H1159" i="14" s="1"/>
  <c r="H1160" i="14" s="1"/>
  <c r="H1161" i="14" s="1"/>
  <c r="H1162" i="14" s="1"/>
  <c r="H1163" i="14" s="1"/>
  <c r="H1164" i="14" s="1"/>
  <c r="H1165" i="14" s="1"/>
  <c r="H1166" i="14" s="1"/>
  <c r="H1167" i="14" s="1"/>
  <c r="H1168" i="14" s="1"/>
  <c r="H1169" i="14" s="1"/>
  <c r="H1170" i="14" s="1"/>
  <c r="H1171" i="14" s="1"/>
  <c r="H1172" i="14" s="1"/>
  <c r="H1173" i="14" s="1"/>
  <c r="H1174" i="14" s="1"/>
  <c r="H1175" i="14" s="1"/>
  <c r="H1176" i="14" s="1"/>
  <c r="H1177" i="14" s="1"/>
  <c r="H1178" i="14" s="1"/>
  <c r="H1179" i="14" s="1"/>
  <c r="H1180" i="14" s="1"/>
  <c r="H1181" i="14" s="1"/>
  <c r="H1182" i="14" s="1"/>
  <c r="H1183" i="14" s="1"/>
  <c r="H1184" i="14" s="1"/>
  <c r="H1185" i="14" s="1"/>
  <c r="H1186" i="14" s="1"/>
  <c r="H1187" i="14" s="1"/>
  <c r="H1188" i="14" s="1"/>
  <c r="H1189" i="14" s="1"/>
  <c r="H1190" i="14" s="1"/>
  <c r="H1191" i="14" s="1"/>
  <c r="H1192" i="14" s="1"/>
  <c r="H1193" i="14" s="1"/>
  <c r="H1194" i="14" s="1"/>
  <c r="H1195" i="14" s="1"/>
  <c r="H1196" i="14" s="1"/>
  <c r="H1197" i="14" s="1"/>
  <c r="H1198" i="14" s="1"/>
  <c r="H1199" i="14" s="1"/>
  <c r="H1200" i="14" s="1"/>
  <c r="H1201" i="14" s="1"/>
  <c r="H1202" i="14" s="1"/>
  <c r="H1203" i="14" s="1"/>
  <c r="H1204" i="14" s="1"/>
  <c r="H1205" i="14" s="1"/>
  <c r="H1206" i="14" s="1"/>
  <c r="H1207" i="14" s="1"/>
  <c r="H1208" i="14" s="1"/>
  <c r="H1209" i="14" s="1"/>
  <c r="H1210" i="14" s="1"/>
  <c r="H1211" i="14" s="1"/>
  <c r="H1212" i="14" s="1"/>
  <c r="H1213" i="14" s="1"/>
  <c r="H1214" i="14" s="1"/>
  <c r="H1215" i="14" s="1"/>
  <c r="H1216" i="14" s="1"/>
  <c r="H1217" i="14" s="1"/>
  <c r="H1218" i="14" s="1"/>
  <c r="H1219" i="14" s="1"/>
  <c r="H1220" i="14" s="1"/>
  <c r="H1221" i="14" s="1"/>
  <c r="H1222" i="14" s="1"/>
  <c r="H1223" i="14" s="1"/>
  <c r="H1224" i="14" s="1"/>
  <c r="H1225" i="14" s="1"/>
  <c r="H1226" i="14" s="1"/>
  <c r="H1227" i="14" s="1"/>
  <c r="H1228" i="14" s="1"/>
  <c r="H1229" i="14" s="1"/>
  <c r="H1230" i="14" s="1"/>
  <c r="H1231" i="14" s="1"/>
  <c r="H1232" i="14" s="1"/>
  <c r="H1233" i="14" s="1"/>
  <c r="H1234" i="14" s="1"/>
  <c r="H1235" i="14" s="1"/>
  <c r="H1236" i="14" s="1"/>
  <c r="H1237" i="14" s="1"/>
  <c r="H1238" i="14" s="1"/>
  <c r="H1239" i="14" s="1"/>
  <c r="H1240" i="14" s="1"/>
  <c r="H1241" i="14" s="1"/>
  <c r="H1242" i="14" s="1"/>
  <c r="H1243" i="14" s="1"/>
  <c r="H1244" i="14" s="1"/>
  <c r="G2" i="14"/>
  <c r="F2" i="14"/>
  <c r="F3" i="14" s="1"/>
  <c r="F4" i="14" s="1"/>
  <c r="F5" i="14" s="1"/>
  <c r="F6" i="14" s="1"/>
  <c r="F7" i="14" s="1"/>
  <c r="F8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55" i="14" s="1"/>
  <c r="F56" i="14" s="1"/>
  <c r="F57" i="14" s="1"/>
  <c r="F58" i="14" s="1"/>
  <c r="F59" i="14" s="1"/>
  <c r="F60" i="14" s="1"/>
  <c r="F61" i="14" s="1"/>
  <c r="F62" i="14" s="1"/>
  <c r="F63" i="14" s="1"/>
  <c r="F64" i="14" s="1"/>
  <c r="F65" i="14" s="1"/>
  <c r="F66" i="14" s="1"/>
  <c r="F67" i="14" s="1"/>
  <c r="F68" i="14" s="1"/>
  <c r="F69" i="14" s="1"/>
  <c r="F70" i="14" s="1"/>
  <c r="F71" i="14" s="1"/>
  <c r="F72" i="14" s="1"/>
  <c r="F73" i="14" s="1"/>
  <c r="F74" i="14" s="1"/>
  <c r="F75" i="14" s="1"/>
  <c r="F76" i="14" s="1"/>
  <c r="F77" i="14" s="1"/>
  <c r="F78" i="14" s="1"/>
  <c r="F79" i="14" s="1"/>
  <c r="F80" i="14" s="1"/>
  <c r="F81" i="14" s="1"/>
  <c r="F82" i="14" s="1"/>
  <c r="F83" i="14" s="1"/>
  <c r="F84" i="14" s="1"/>
  <c r="F85" i="14" s="1"/>
  <c r="F86" i="14" s="1"/>
  <c r="F87" i="14" s="1"/>
  <c r="F88" i="14" s="1"/>
  <c r="F89" i="14" s="1"/>
  <c r="F90" i="14" s="1"/>
  <c r="F91" i="14" s="1"/>
  <c r="F92" i="14" s="1"/>
  <c r="F93" i="14" s="1"/>
  <c r="F94" i="14" s="1"/>
  <c r="F95" i="14" s="1"/>
  <c r="F96" i="14" s="1"/>
  <c r="F97" i="14" s="1"/>
  <c r="F98" i="14" s="1"/>
  <c r="F99" i="14" s="1"/>
  <c r="F100" i="14" s="1"/>
  <c r="F101" i="14" s="1"/>
  <c r="F102" i="14" s="1"/>
  <c r="F103" i="14" s="1"/>
  <c r="F104" i="14" s="1"/>
  <c r="F105" i="14" s="1"/>
  <c r="F106" i="14" s="1"/>
  <c r="F107" i="14" s="1"/>
  <c r="F108" i="14" s="1"/>
  <c r="F109" i="14" s="1"/>
  <c r="F110" i="14" s="1"/>
  <c r="F111" i="14" s="1"/>
  <c r="F112" i="14" s="1"/>
  <c r="F113" i="14" s="1"/>
  <c r="F114" i="14" s="1"/>
  <c r="F115" i="14" s="1"/>
  <c r="F116" i="14" s="1"/>
  <c r="F117" i="14" s="1"/>
  <c r="F118" i="14" s="1"/>
  <c r="F119" i="14" s="1"/>
  <c r="F120" i="14" s="1"/>
  <c r="F121" i="14" s="1"/>
  <c r="F122" i="14" s="1"/>
  <c r="F123" i="14" s="1"/>
  <c r="F124" i="14" s="1"/>
  <c r="F125" i="14" s="1"/>
  <c r="F126" i="14" s="1"/>
  <c r="F127" i="14" s="1"/>
  <c r="F128" i="14" s="1"/>
  <c r="F129" i="14" s="1"/>
  <c r="F130" i="14" s="1"/>
  <c r="F131" i="14" s="1"/>
  <c r="F132" i="14" s="1"/>
  <c r="F133" i="14" s="1"/>
  <c r="F134" i="14" s="1"/>
  <c r="F135" i="14" s="1"/>
  <c r="F136" i="14" s="1"/>
  <c r="F137" i="14" s="1"/>
  <c r="F138" i="14" s="1"/>
  <c r="F139" i="14" s="1"/>
  <c r="F140" i="14" s="1"/>
  <c r="F141" i="14" s="1"/>
  <c r="F142" i="14" s="1"/>
  <c r="F143" i="14" s="1"/>
  <c r="F144" i="14" s="1"/>
  <c r="F145" i="14" s="1"/>
  <c r="F146" i="14" s="1"/>
  <c r="F147" i="14" s="1"/>
  <c r="F148" i="14" s="1"/>
  <c r="F149" i="14" s="1"/>
  <c r="F150" i="14" s="1"/>
  <c r="F151" i="14" s="1"/>
  <c r="F152" i="14" s="1"/>
  <c r="F153" i="14" s="1"/>
  <c r="F154" i="14" s="1"/>
  <c r="F155" i="14" s="1"/>
  <c r="F156" i="14" s="1"/>
  <c r="F157" i="14" s="1"/>
  <c r="F158" i="14" s="1"/>
  <c r="F159" i="14" s="1"/>
  <c r="F160" i="14" s="1"/>
  <c r="F161" i="14" s="1"/>
  <c r="F162" i="14" s="1"/>
  <c r="F163" i="14" s="1"/>
  <c r="F164" i="14" s="1"/>
  <c r="F165" i="14" s="1"/>
  <c r="F166" i="14" s="1"/>
  <c r="F167" i="14" s="1"/>
  <c r="F168" i="14" s="1"/>
  <c r="F169" i="14" s="1"/>
  <c r="F170" i="14" s="1"/>
  <c r="F171" i="14" s="1"/>
  <c r="F172" i="14" s="1"/>
  <c r="F173" i="14" s="1"/>
  <c r="F174" i="14" s="1"/>
  <c r="F175" i="14" s="1"/>
  <c r="F176" i="14" s="1"/>
  <c r="F177" i="14" s="1"/>
  <c r="F178" i="14" s="1"/>
  <c r="F179" i="14" s="1"/>
  <c r="F180" i="14" s="1"/>
  <c r="F181" i="14" s="1"/>
  <c r="F182" i="14" s="1"/>
  <c r="F183" i="14" s="1"/>
  <c r="F184" i="14" s="1"/>
  <c r="F185" i="14" s="1"/>
  <c r="F186" i="14" s="1"/>
  <c r="F187" i="14" s="1"/>
  <c r="F188" i="14" s="1"/>
  <c r="F189" i="14" s="1"/>
  <c r="F190" i="14" s="1"/>
  <c r="F191" i="14" s="1"/>
  <c r="F192" i="14" s="1"/>
  <c r="F193" i="14" s="1"/>
  <c r="F194" i="14" s="1"/>
  <c r="F195" i="14" s="1"/>
  <c r="F196" i="14" s="1"/>
  <c r="F197" i="14" s="1"/>
  <c r="F198" i="14" s="1"/>
  <c r="F199" i="14" s="1"/>
  <c r="F200" i="14" s="1"/>
  <c r="F201" i="14" s="1"/>
  <c r="F202" i="14" s="1"/>
  <c r="F203" i="14" s="1"/>
  <c r="F204" i="14" s="1"/>
  <c r="F205" i="14" s="1"/>
  <c r="F206" i="14" s="1"/>
  <c r="F207" i="14" s="1"/>
  <c r="F208" i="14" s="1"/>
  <c r="F209" i="14" s="1"/>
  <c r="F210" i="14" s="1"/>
  <c r="F211" i="14" s="1"/>
  <c r="F212" i="14" s="1"/>
  <c r="F213" i="14" s="1"/>
  <c r="F214" i="14" s="1"/>
  <c r="F215" i="14" s="1"/>
  <c r="F216" i="14" s="1"/>
  <c r="F217" i="14" s="1"/>
  <c r="F218" i="14" s="1"/>
  <c r="F219" i="14" s="1"/>
  <c r="F220" i="14" s="1"/>
  <c r="F221" i="14" s="1"/>
  <c r="F222" i="14" s="1"/>
  <c r="F223" i="14" s="1"/>
  <c r="F224" i="14" s="1"/>
  <c r="F225" i="14" s="1"/>
  <c r="F226" i="14" s="1"/>
  <c r="F227" i="14" s="1"/>
  <c r="F228" i="14" s="1"/>
  <c r="F229" i="14" s="1"/>
  <c r="F230" i="14" s="1"/>
  <c r="F231" i="14" s="1"/>
  <c r="F232" i="14" s="1"/>
  <c r="F233" i="14" s="1"/>
  <c r="F234" i="14" s="1"/>
  <c r="F235" i="14" s="1"/>
  <c r="F236" i="14" s="1"/>
  <c r="F237" i="14" s="1"/>
  <c r="F238" i="14" s="1"/>
  <c r="F239" i="14" s="1"/>
  <c r="F240" i="14" s="1"/>
  <c r="F241" i="14" s="1"/>
  <c r="F242" i="14" s="1"/>
  <c r="F243" i="14" s="1"/>
  <c r="F244" i="14" s="1"/>
  <c r="F245" i="14" s="1"/>
  <c r="F246" i="14" s="1"/>
  <c r="F247" i="14" s="1"/>
  <c r="F248" i="14" s="1"/>
  <c r="F249" i="14" s="1"/>
  <c r="F250" i="14" s="1"/>
  <c r="F251" i="14" s="1"/>
  <c r="F252" i="14" s="1"/>
  <c r="F253" i="14" s="1"/>
  <c r="F254" i="14" s="1"/>
  <c r="F255" i="14" s="1"/>
  <c r="F256" i="14" s="1"/>
  <c r="F257" i="14" s="1"/>
  <c r="F258" i="14" s="1"/>
  <c r="F259" i="14" s="1"/>
  <c r="F260" i="14" s="1"/>
  <c r="F261" i="14" s="1"/>
  <c r="F262" i="14" s="1"/>
  <c r="F263" i="14" s="1"/>
  <c r="F264" i="14" s="1"/>
  <c r="F265" i="14" s="1"/>
  <c r="F266" i="14" s="1"/>
  <c r="F267" i="14" s="1"/>
  <c r="F268" i="14" s="1"/>
  <c r="F269" i="14" s="1"/>
  <c r="F270" i="14" s="1"/>
  <c r="F271" i="14" s="1"/>
  <c r="F272" i="14" s="1"/>
  <c r="F273" i="14" s="1"/>
  <c r="F274" i="14" s="1"/>
  <c r="F275" i="14" s="1"/>
  <c r="F276" i="14" s="1"/>
  <c r="F277" i="14" s="1"/>
  <c r="F278" i="14" s="1"/>
  <c r="F279" i="14" s="1"/>
  <c r="F280" i="14" s="1"/>
  <c r="F281" i="14" s="1"/>
  <c r="F282" i="14" s="1"/>
  <c r="F283" i="14" s="1"/>
  <c r="F284" i="14" s="1"/>
  <c r="F285" i="14" s="1"/>
  <c r="F286" i="14" s="1"/>
  <c r="F287" i="14" s="1"/>
  <c r="F288" i="14" s="1"/>
  <c r="F289" i="14" s="1"/>
  <c r="F290" i="14" s="1"/>
  <c r="F291" i="14" s="1"/>
  <c r="F292" i="14" s="1"/>
  <c r="F293" i="14" s="1"/>
  <c r="F294" i="14" s="1"/>
  <c r="F295" i="14" s="1"/>
  <c r="F296" i="14" s="1"/>
  <c r="F297" i="14" s="1"/>
  <c r="F298" i="14" s="1"/>
  <c r="F299" i="14" s="1"/>
  <c r="F300" i="14" s="1"/>
  <c r="F301" i="14" s="1"/>
  <c r="F302" i="14" s="1"/>
  <c r="F303" i="14" s="1"/>
  <c r="F304" i="14" s="1"/>
  <c r="F305" i="14" s="1"/>
  <c r="F306" i="14" s="1"/>
  <c r="F307" i="14" s="1"/>
  <c r="F308" i="14" s="1"/>
  <c r="F309" i="14" s="1"/>
  <c r="F310" i="14" s="1"/>
  <c r="F311" i="14" s="1"/>
  <c r="F312" i="14" s="1"/>
  <c r="F313" i="14" s="1"/>
  <c r="F314" i="14" s="1"/>
  <c r="F315" i="14" s="1"/>
  <c r="F316" i="14" s="1"/>
  <c r="F317" i="14" s="1"/>
  <c r="F318" i="14" s="1"/>
  <c r="F319" i="14" s="1"/>
  <c r="F320" i="14" s="1"/>
  <c r="F321" i="14" s="1"/>
  <c r="F322" i="14" s="1"/>
  <c r="F323" i="14" s="1"/>
  <c r="F324" i="14" s="1"/>
  <c r="F325" i="14" s="1"/>
  <c r="F326" i="14" s="1"/>
  <c r="F327" i="14" s="1"/>
  <c r="F328" i="14" s="1"/>
  <c r="F329" i="14" s="1"/>
  <c r="F330" i="14" s="1"/>
  <c r="F331" i="14" s="1"/>
  <c r="F332" i="14" s="1"/>
  <c r="F333" i="14" s="1"/>
  <c r="F334" i="14" s="1"/>
  <c r="F335" i="14" s="1"/>
  <c r="F336" i="14" s="1"/>
  <c r="F337" i="14" s="1"/>
  <c r="F338" i="14" s="1"/>
  <c r="F339" i="14" s="1"/>
  <c r="F340" i="14" s="1"/>
  <c r="F341" i="14" s="1"/>
  <c r="F342" i="14" s="1"/>
  <c r="F343" i="14" s="1"/>
  <c r="F344" i="14" s="1"/>
  <c r="F345" i="14" s="1"/>
  <c r="F346" i="14" s="1"/>
  <c r="F347" i="14" s="1"/>
  <c r="F348" i="14" s="1"/>
  <c r="F349" i="14" s="1"/>
  <c r="F350" i="14" s="1"/>
  <c r="F351" i="14" s="1"/>
  <c r="F352" i="14" s="1"/>
  <c r="F353" i="14" s="1"/>
  <c r="F354" i="14" s="1"/>
  <c r="F355" i="14" s="1"/>
  <c r="F356" i="14" s="1"/>
  <c r="F357" i="14" s="1"/>
  <c r="F358" i="14" s="1"/>
  <c r="F359" i="14" s="1"/>
  <c r="F360" i="14" s="1"/>
  <c r="F361" i="14" s="1"/>
  <c r="F362" i="14" s="1"/>
  <c r="F363" i="14" s="1"/>
  <c r="F364" i="14" s="1"/>
  <c r="F365" i="14" s="1"/>
  <c r="F366" i="14" s="1"/>
  <c r="F367" i="14" s="1"/>
  <c r="F368" i="14" s="1"/>
  <c r="F369" i="14" s="1"/>
  <c r="F370" i="14" s="1"/>
  <c r="F371" i="14" s="1"/>
  <c r="F372" i="14" s="1"/>
  <c r="F373" i="14" s="1"/>
  <c r="F374" i="14" s="1"/>
  <c r="F375" i="14" s="1"/>
  <c r="F376" i="14" s="1"/>
  <c r="F377" i="14" s="1"/>
  <c r="F378" i="14" s="1"/>
  <c r="F379" i="14" s="1"/>
  <c r="F380" i="14" s="1"/>
  <c r="F381" i="14" s="1"/>
  <c r="F382" i="14" s="1"/>
  <c r="F383" i="14" s="1"/>
  <c r="F384" i="14" s="1"/>
  <c r="F385" i="14" s="1"/>
  <c r="F386" i="14" s="1"/>
  <c r="F387" i="14" s="1"/>
  <c r="F388" i="14" s="1"/>
  <c r="F389" i="14" s="1"/>
  <c r="F390" i="14" s="1"/>
  <c r="F391" i="14" s="1"/>
  <c r="F392" i="14" s="1"/>
  <c r="F393" i="14" s="1"/>
  <c r="F394" i="14" s="1"/>
  <c r="F395" i="14" s="1"/>
  <c r="F396" i="14" s="1"/>
  <c r="F397" i="14" s="1"/>
  <c r="F398" i="14" s="1"/>
  <c r="F399" i="14" s="1"/>
  <c r="F400" i="14" s="1"/>
  <c r="F401" i="14" s="1"/>
  <c r="F402" i="14" s="1"/>
  <c r="F403" i="14" s="1"/>
  <c r="F404" i="14" s="1"/>
  <c r="F405" i="14" s="1"/>
  <c r="F406" i="14" s="1"/>
  <c r="F407" i="14" s="1"/>
  <c r="F408" i="14" s="1"/>
  <c r="F409" i="14" s="1"/>
  <c r="F410" i="14" s="1"/>
  <c r="F411" i="14" s="1"/>
  <c r="F412" i="14" s="1"/>
  <c r="F413" i="14" s="1"/>
  <c r="F414" i="14" s="1"/>
  <c r="F415" i="14" s="1"/>
  <c r="F416" i="14" s="1"/>
  <c r="F417" i="14" s="1"/>
  <c r="F418" i="14" s="1"/>
  <c r="F419" i="14" s="1"/>
  <c r="F420" i="14" s="1"/>
  <c r="F421" i="14" s="1"/>
  <c r="F422" i="14" s="1"/>
  <c r="F423" i="14" s="1"/>
  <c r="F424" i="14" s="1"/>
  <c r="F425" i="14" s="1"/>
  <c r="F426" i="14" s="1"/>
  <c r="F427" i="14" s="1"/>
  <c r="F428" i="14" s="1"/>
  <c r="F429" i="14" s="1"/>
  <c r="F430" i="14" s="1"/>
  <c r="F431" i="14" s="1"/>
  <c r="F432" i="14" s="1"/>
  <c r="F433" i="14" s="1"/>
  <c r="F434" i="14" s="1"/>
  <c r="F435" i="14" s="1"/>
  <c r="F436" i="14" s="1"/>
  <c r="F437" i="14" s="1"/>
  <c r="F438" i="14" s="1"/>
  <c r="F439" i="14" s="1"/>
  <c r="F440" i="14" s="1"/>
  <c r="F441" i="14" s="1"/>
  <c r="F442" i="14" s="1"/>
  <c r="F443" i="14" s="1"/>
  <c r="F444" i="14" s="1"/>
  <c r="F445" i="14" s="1"/>
  <c r="F446" i="14" s="1"/>
  <c r="F447" i="14" s="1"/>
  <c r="F448" i="14" s="1"/>
  <c r="F449" i="14" s="1"/>
  <c r="F450" i="14" s="1"/>
  <c r="F451" i="14" s="1"/>
  <c r="F452" i="14" s="1"/>
  <c r="F453" i="14" s="1"/>
  <c r="F454" i="14" s="1"/>
  <c r="F455" i="14" s="1"/>
  <c r="F456" i="14" s="1"/>
  <c r="F457" i="14" s="1"/>
  <c r="F458" i="14" s="1"/>
  <c r="F459" i="14" s="1"/>
  <c r="F460" i="14" s="1"/>
  <c r="F461" i="14" s="1"/>
  <c r="F462" i="14" s="1"/>
  <c r="F463" i="14" s="1"/>
  <c r="F464" i="14" s="1"/>
  <c r="F465" i="14" s="1"/>
  <c r="F466" i="14" s="1"/>
  <c r="F467" i="14" s="1"/>
  <c r="F468" i="14" s="1"/>
  <c r="F469" i="14" s="1"/>
  <c r="F470" i="14" s="1"/>
  <c r="F471" i="14" s="1"/>
  <c r="F472" i="14" s="1"/>
  <c r="F473" i="14" s="1"/>
  <c r="F474" i="14" s="1"/>
  <c r="F475" i="14" s="1"/>
  <c r="F476" i="14" s="1"/>
  <c r="F477" i="14" s="1"/>
  <c r="F478" i="14" s="1"/>
  <c r="F479" i="14" s="1"/>
  <c r="F480" i="14" s="1"/>
  <c r="F481" i="14" s="1"/>
  <c r="F482" i="14" s="1"/>
  <c r="F483" i="14" s="1"/>
  <c r="F484" i="14" s="1"/>
  <c r="F485" i="14" s="1"/>
  <c r="F486" i="14" s="1"/>
  <c r="F487" i="14" s="1"/>
  <c r="F488" i="14" s="1"/>
  <c r="F489" i="14" s="1"/>
  <c r="F490" i="14" s="1"/>
  <c r="F491" i="14" s="1"/>
  <c r="F492" i="14" s="1"/>
  <c r="F493" i="14" s="1"/>
  <c r="F494" i="14" s="1"/>
  <c r="F495" i="14" s="1"/>
  <c r="F496" i="14" s="1"/>
  <c r="F497" i="14" s="1"/>
  <c r="F498" i="14" s="1"/>
  <c r="F499" i="14" s="1"/>
  <c r="F500" i="14" s="1"/>
  <c r="F501" i="14" s="1"/>
  <c r="F502" i="14" s="1"/>
  <c r="F503" i="14" s="1"/>
  <c r="F504" i="14" s="1"/>
  <c r="F505" i="14" s="1"/>
  <c r="F506" i="14" s="1"/>
  <c r="F507" i="14" s="1"/>
  <c r="F508" i="14" s="1"/>
  <c r="F509" i="14" s="1"/>
  <c r="F510" i="14" s="1"/>
  <c r="F511" i="14" s="1"/>
  <c r="F512" i="14" s="1"/>
  <c r="F513" i="14" s="1"/>
  <c r="F514" i="14" s="1"/>
  <c r="F515" i="14" s="1"/>
  <c r="F516" i="14" s="1"/>
  <c r="F517" i="14" s="1"/>
  <c r="F518" i="14" s="1"/>
  <c r="F519" i="14" s="1"/>
  <c r="F520" i="14" s="1"/>
  <c r="F521" i="14" s="1"/>
  <c r="F522" i="14" s="1"/>
  <c r="F523" i="14" s="1"/>
  <c r="F524" i="14" s="1"/>
  <c r="F525" i="14" s="1"/>
  <c r="F526" i="14" s="1"/>
  <c r="F527" i="14" s="1"/>
  <c r="F528" i="14" s="1"/>
  <c r="F529" i="14" s="1"/>
  <c r="F530" i="14" s="1"/>
  <c r="F531" i="14" s="1"/>
  <c r="F532" i="14" s="1"/>
  <c r="F533" i="14" s="1"/>
  <c r="F534" i="14" s="1"/>
  <c r="F535" i="14" s="1"/>
  <c r="F536" i="14" s="1"/>
  <c r="F537" i="14" s="1"/>
  <c r="F538" i="14" s="1"/>
  <c r="F539" i="14" s="1"/>
  <c r="F540" i="14" s="1"/>
  <c r="F541" i="14" s="1"/>
  <c r="F542" i="14" s="1"/>
  <c r="F543" i="14" s="1"/>
  <c r="F544" i="14" s="1"/>
  <c r="F545" i="14" s="1"/>
  <c r="F546" i="14" s="1"/>
  <c r="F547" i="14" s="1"/>
  <c r="F548" i="14" s="1"/>
  <c r="F549" i="14" s="1"/>
  <c r="F550" i="14" s="1"/>
  <c r="F551" i="14" s="1"/>
  <c r="F552" i="14" s="1"/>
  <c r="F553" i="14" s="1"/>
  <c r="F554" i="14" s="1"/>
  <c r="F555" i="14" s="1"/>
  <c r="F556" i="14" s="1"/>
  <c r="F557" i="14" s="1"/>
  <c r="F558" i="14" s="1"/>
  <c r="F559" i="14" s="1"/>
  <c r="F560" i="14" s="1"/>
  <c r="F561" i="14" s="1"/>
  <c r="F562" i="14" s="1"/>
  <c r="F563" i="14" s="1"/>
  <c r="F564" i="14" s="1"/>
  <c r="F565" i="14" s="1"/>
  <c r="F566" i="14" s="1"/>
  <c r="F567" i="14" s="1"/>
  <c r="F568" i="14" s="1"/>
  <c r="F569" i="14" s="1"/>
  <c r="F570" i="14" s="1"/>
  <c r="F571" i="14" s="1"/>
  <c r="F572" i="14" s="1"/>
  <c r="F573" i="14" s="1"/>
  <c r="F574" i="14" s="1"/>
  <c r="F575" i="14" s="1"/>
  <c r="F576" i="14" s="1"/>
  <c r="F577" i="14" s="1"/>
  <c r="F578" i="14" s="1"/>
  <c r="F579" i="14" s="1"/>
  <c r="F580" i="14" s="1"/>
  <c r="F581" i="14" s="1"/>
  <c r="F582" i="14" s="1"/>
  <c r="F583" i="14" s="1"/>
  <c r="F584" i="14" s="1"/>
  <c r="F585" i="14" s="1"/>
  <c r="F586" i="14" s="1"/>
  <c r="F587" i="14" s="1"/>
  <c r="F588" i="14" s="1"/>
  <c r="F589" i="14" s="1"/>
  <c r="F590" i="14" s="1"/>
  <c r="F591" i="14" s="1"/>
  <c r="F592" i="14" s="1"/>
  <c r="F593" i="14" s="1"/>
  <c r="F594" i="14" s="1"/>
  <c r="F595" i="14" s="1"/>
  <c r="F596" i="14" s="1"/>
  <c r="F597" i="14" s="1"/>
  <c r="F598" i="14" s="1"/>
  <c r="F599" i="14" s="1"/>
  <c r="F600" i="14" s="1"/>
  <c r="F601" i="14" s="1"/>
  <c r="F602" i="14" s="1"/>
  <c r="F603" i="14" s="1"/>
  <c r="F604" i="14" s="1"/>
  <c r="F605" i="14" s="1"/>
  <c r="F606" i="14" s="1"/>
  <c r="F607" i="14" s="1"/>
  <c r="F608" i="14" s="1"/>
  <c r="F609" i="14" s="1"/>
  <c r="F610" i="14" s="1"/>
  <c r="F611" i="14" s="1"/>
  <c r="F612" i="14" s="1"/>
  <c r="F613" i="14" s="1"/>
  <c r="F614" i="14" s="1"/>
  <c r="F615" i="14" s="1"/>
  <c r="F616" i="14" s="1"/>
  <c r="F617" i="14" s="1"/>
  <c r="F618" i="14" s="1"/>
  <c r="F619" i="14" s="1"/>
  <c r="F620" i="14" s="1"/>
  <c r="F621" i="14" s="1"/>
  <c r="F622" i="14" s="1"/>
  <c r="F623" i="14" s="1"/>
  <c r="F624" i="14" s="1"/>
  <c r="F625" i="14" s="1"/>
  <c r="F626" i="14" s="1"/>
  <c r="F627" i="14" s="1"/>
  <c r="F628" i="14" s="1"/>
  <c r="F629" i="14" s="1"/>
  <c r="F630" i="14" s="1"/>
  <c r="F631" i="14" s="1"/>
  <c r="F632" i="14" s="1"/>
  <c r="F633" i="14" s="1"/>
  <c r="F634" i="14" s="1"/>
  <c r="F635" i="14" s="1"/>
  <c r="F636" i="14" s="1"/>
  <c r="F637" i="14" s="1"/>
  <c r="F638" i="14" s="1"/>
  <c r="F639" i="14" s="1"/>
  <c r="F640" i="14" s="1"/>
  <c r="F641" i="14" s="1"/>
  <c r="F642" i="14" s="1"/>
  <c r="F643" i="14" s="1"/>
  <c r="F644" i="14" s="1"/>
  <c r="F645" i="14" s="1"/>
  <c r="F646" i="14" s="1"/>
  <c r="F647" i="14" s="1"/>
  <c r="F648" i="14" s="1"/>
  <c r="F649" i="14" s="1"/>
  <c r="F650" i="14" s="1"/>
  <c r="F651" i="14" s="1"/>
  <c r="F652" i="14" s="1"/>
  <c r="F653" i="14" s="1"/>
  <c r="F654" i="14" s="1"/>
  <c r="F655" i="14" s="1"/>
  <c r="F656" i="14" s="1"/>
  <c r="F657" i="14" s="1"/>
  <c r="F658" i="14" s="1"/>
  <c r="F659" i="14" s="1"/>
  <c r="F660" i="14" s="1"/>
  <c r="F661" i="14" s="1"/>
  <c r="F662" i="14" s="1"/>
  <c r="F663" i="14" s="1"/>
  <c r="F664" i="14" s="1"/>
  <c r="F665" i="14" s="1"/>
  <c r="F666" i="14" s="1"/>
  <c r="F667" i="14" s="1"/>
  <c r="F668" i="14" s="1"/>
  <c r="F669" i="14" s="1"/>
  <c r="F670" i="14" s="1"/>
  <c r="F671" i="14" s="1"/>
  <c r="F672" i="14" s="1"/>
  <c r="F673" i="14" s="1"/>
  <c r="F674" i="14" s="1"/>
  <c r="F675" i="14" s="1"/>
  <c r="F676" i="14" s="1"/>
  <c r="F677" i="14" s="1"/>
  <c r="F678" i="14" s="1"/>
  <c r="F679" i="14" s="1"/>
  <c r="F680" i="14" s="1"/>
  <c r="F681" i="14" s="1"/>
  <c r="F682" i="14" s="1"/>
  <c r="F683" i="14" s="1"/>
  <c r="F684" i="14" s="1"/>
  <c r="F685" i="14" s="1"/>
  <c r="F686" i="14" s="1"/>
  <c r="F687" i="14" s="1"/>
  <c r="F688" i="14" s="1"/>
  <c r="F689" i="14" s="1"/>
  <c r="F690" i="14" s="1"/>
  <c r="F691" i="14" s="1"/>
  <c r="F692" i="14" s="1"/>
  <c r="F693" i="14" s="1"/>
  <c r="F694" i="14" s="1"/>
  <c r="F695" i="14" s="1"/>
  <c r="F696" i="14" s="1"/>
  <c r="F697" i="14" s="1"/>
  <c r="F698" i="14" s="1"/>
  <c r="F699" i="14" s="1"/>
  <c r="F700" i="14" s="1"/>
  <c r="F701" i="14" s="1"/>
  <c r="F702" i="14" s="1"/>
  <c r="F703" i="14" s="1"/>
  <c r="F704" i="14" s="1"/>
  <c r="F705" i="14" s="1"/>
  <c r="F706" i="14" s="1"/>
  <c r="F707" i="14" s="1"/>
  <c r="F708" i="14" s="1"/>
  <c r="F709" i="14" s="1"/>
  <c r="F710" i="14" s="1"/>
  <c r="F711" i="14" s="1"/>
  <c r="F712" i="14" s="1"/>
  <c r="F713" i="14" s="1"/>
  <c r="F714" i="14" s="1"/>
  <c r="F715" i="14" s="1"/>
  <c r="F716" i="14" s="1"/>
  <c r="F717" i="14" s="1"/>
  <c r="F718" i="14" s="1"/>
  <c r="F719" i="14" s="1"/>
  <c r="F720" i="14" s="1"/>
  <c r="F721" i="14" s="1"/>
  <c r="F722" i="14" s="1"/>
  <c r="F723" i="14" s="1"/>
  <c r="F724" i="14" s="1"/>
  <c r="F725" i="14" s="1"/>
  <c r="F726" i="14" s="1"/>
  <c r="F727" i="14" s="1"/>
  <c r="F728" i="14" s="1"/>
  <c r="F729" i="14" s="1"/>
  <c r="F730" i="14" s="1"/>
  <c r="F731" i="14" s="1"/>
  <c r="F732" i="14" s="1"/>
  <c r="F733" i="14" s="1"/>
  <c r="F734" i="14" s="1"/>
  <c r="F735" i="14" s="1"/>
  <c r="F736" i="14" s="1"/>
  <c r="F737" i="14" s="1"/>
  <c r="F738" i="14" s="1"/>
  <c r="F739" i="14" s="1"/>
  <c r="F740" i="14" s="1"/>
  <c r="F741" i="14" s="1"/>
  <c r="F742" i="14" s="1"/>
  <c r="F743" i="14" s="1"/>
  <c r="F744" i="14" s="1"/>
  <c r="F745" i="14" s="1"/>
  <c r="F746" i="14" s="1"/>
  <c r="F747" i="14" s="1"/>
  <c r="F748" i="14" s="1"/>
  <c r="F749" i="14" s="1"/>
  <c r="F750" i="14" s="1"/>
  <c r="F751" i="14" s="1"/>
  <c r="F752" i="14" s="1"/>
  <c r="F753" i="14" s="1"/>
  <c r="F754" i="14" s="1"/>
  <c r="F755" i="14" s="1"/>
  <c r="F756" i="14" s="1"/>
  <c r="F757" i="14" s="1"/>
  <c r="F758" i="14" s="1"/>
  <c r="F759" i="14" s="1"/>
  <c r="F760" i="14" s="1"/>
  <c r="F761" i="14" s="1"/>
  <c r="F762" i="14" s="1"/>
  <c r="F763" i="14" s="1"/>
  <c r="F764" i="14" s="1"/>
  <c r="F765" i="14" s="1"/>
  <c r="F766" i="14" s="1"/>
  <c r="F767" i="14" s="1"/>
  <c r="F768" i="14" s="1"/>
  <c r="F769" i="14" s="1"/>
  <c r="F770" i="14" s="1"/>
  <c r="F771" i="14" s="1"/>
  <c r="F772" i="14" s="1"/>
  <c r="F773" i="14" s="1"/>
  <c r="F774" i="14" s="1"/>
  <c r="F775" i="14" s="1"/>
  <c r="F776" i="14" s="1"/>
  <c r="F777" i="14" s="1"/>
  <c r="F778" i="14" s="1"/>
  <c r="F779" i="14" s="1"/>
  <c r="F780" i="14" s="1"/>
  <c r="F781" i="14" s="1"/>
  <c r="F782" i="14" s="1"/>
  <c r="F783" i="14" s="1"/>
  <c r="F784" i="14" s="1"/>
  <c r="F785" i="14" s="1"/>
  <c r="F786" i="14" s="1"/>
  <c r="F787" i="14" s="1"/>
  <c r="F788" i="14" s="1"/>
  <c r="F789" i="14" s="1"/>
  <c r="F790" i="14" s="1"/>
  <c r="F791" i="14" s="1"/>
  <c r="F792" i="14" s="1"/>
  <c r="F793" i="14" s="1"/>
  <c r="F794" i="14" s="1"/>
  <c r="F795" i="14" s="1"/>
  <c r="F796" i="14" s="1"/>
  <c r="F797" i="14" s="1"/>
  <c r="F798" i="14" s="1"/>
  <c r="F799" i="14" s="1"/>
  <c r="F800" i="14" s="1"/>
  <c r="F801" i="14" s="1"/>
  <c r="F802" i="14" s="1"/>
  <c r="F803" i="14" s="1"/>
  <c r="F804" i="14" s="1"/>
  <c r="F805" i="14" s="1"/>
  <c r="F806" i="14" s="1"/>
  <c r="F807" i="14" s="1"/>
  <c r="F808" i="14" s="1"/>
  <c r="F809" i="14" s="1"/>
  <c r="F810" i="14" s="1"/>
  <c r="F811" i="14" s="1"/>
  <c r="F812" i="14" s="1"/>
  <c r="F813" i="14" s="1"/>
  <c r="F814" i="14" s="1"/>
  <c r="F815" i="14" s="1"/>
  <c r="F816" i="14" s="1"/>
  <c r="F817" i="14" s="1"/>
  <c r="F818" i="14" s="1"/>
  <c r="F819" i="14" s="1"/>
  <c r="F820" i="14" s="1"/>
  <c r="F821" i="14" s="1"/>
  <c r="F822" i="14" s="1"/>
  <c r="F823" i="14" s="1"/>
  <c r="F824" i="14" s="1"/>
  <c r="F825" i="14" s="1"/>
  <c r="F826" i="14" s="1"/>
  <c r="F827" i="14" s="1"/>
  <c r="F828" i="14" s="1"/>
  <c r="F829" i="14" s="1"/>
  <c r="F830" i="14" s="1"/>
  <c r="F831" i="14" s="1"/>
  <c r="F832" i="14" s="1"/>
  <c r="F833" i="14" s="1"/>
  <c r="F834" i="14" s="1"/>
  <c r="F835" i="14" s="1"/>
  <c r="F836" i="14" s="1"/>
  <c r="F837" i="14" s="1"/>
  <c r="F838" i="14" s="1"/>
  <c r="F839" i="14" s="1"/>
  <c r="F840" i="14" s="1"/>
  <c r="F841" i="14" s="1"/>
  <c r="F842" i="14" s="1"/>
  <c r="F843" i="14" s="1"/>
  <c r="F844" i="14" s="1"/>
  <c r="F845" i="14" s="1"/>
  <c r="F846" i="14" s="1"/>
  <c r="F847" i="14" s="1"/>
  <c r="F848" i="14" s="1"/>
  <c r="F849" i="14" s="1"/>
  <c r="F850" i="14" s="1"/>
  <c r="F851" i="14" s="1"/>
  <c r="F852" i="14" s="1"/>
  <c r="F853" i="14" s="1"/>
  <c r="F854" i="14" s="1"/>
  <c r="F855" i="14" s="1"/>
  <c r="F856" i="14" s="1"/>
  <c r="F857" i="14" s="1"/>
  <c r="F858" i="14" s="1"/>
  <c r="F859" i="14" s="1"/>
  <c r="F860" i="14" s="1"/>
  <c r="F861" i="14" s="1"/>
  <c r="F862" i="14" s="1"/>
  <c r="F863" i="14" s="1"/>
  <c r="F864" i="14" s="1"/>
  <c r="F865" i="14" s="1"/>
  <c r="F866" i="14" s="1"/>
  <c r="F867" i="14" s="1"/>
  <c r="F868" i="14" s="1"/>
  <c r="F869" i="14" s="1"/>
  <c r="F870" i="14" s="1"/>
  <c r="F871" i="14" s="1"/>
  <c r="F872" i="14" s="1"/>
  <c r="F873" i="14" s="1"/>
  <c r="F874" i="14" s="1"/>
  <c r="F875" i="14" s="1"/>
  <c r="F876" i="14" s="1"/>
  <c r="F877" i="14" s="1"/>
  <c r="F878" i="14" s="1"/>
  <c r="F879" i="14" s="1"/>
  <c r="F880" i="14" s="1"/>
  <c r="F881" i="14" s="1"/>
  <c r="F882" i="14" s="1"/>
  <c r="F883" i="14" s="1"/>
  <c r="F884" i="14" s="1"/>
  <c r="F885" i="14" s="1"/>
  <c r="F886" i="14" s="1"/>
  <c r="F887" i="14" s="1"/>
  <c r="F888" i="14" s="1"/>
  <c r="F889" i="14" s="1"/>
  <c r="F890" i="14" s="1"/>
  <c r="F891" i="14" s="1"/>
  <c r="F892" i="14" s="1"/>
  <c r="F893" i="14" s="1"/>
  <c r="F894" i="14" s="1"/>
  <c r="F895" i="14" s="1"/>
  <c r="F896" i="14" s="1"/>
  <c r="F897" i="14" s="1"/>
  <c r="F898" i="14" s="1"/>
  <c r="F899" i="14" s="1"/>
  <c r="F900" i="14" s="1"/>
  <c r="F901" i="14" s="1"/>
  <c r="F902" i="14" s="1"/>
  <c r="F903" i="14" s="1"/>
  <c r="F904" i="14" s="1"/>
  <c r="F905" i="14" s="1"/>
  <c r="F906" i="14" s="1"/>
  <c r="F907" i="14" s="1"/>
  <c r="F908" i="14" s="1"/>
  <c r="F909" i="14" s="1"/>
  <c r="F910" i="14" s="1"/>
  <c r="F911" i="14" s="1"/>
  <c r="F912" i="14" s="1"/>
  <c r="F913" i="14" s="1"/>
  <c r="F914" i="14" s="1"/>
  <c r="F915" i="14" s="1"/>
  <c r="F916" i="14" s="1"/>
  <c r="F917" i="14" s="1"/>
  <c r="F918" i="14" s="1"/>
  <c r="F919" i="14" s="1"/>
  <c r="F920" i="14" s="1"/>
  <c r="F921" i="14" s="1"/>
  <c r="F922" i="14" s="1"/>
  <c r="F923" i="14" s="1"/>
  <c r="F924" i="14" s="1"/>
  <c r="F925" i="14" s="1"/>
  <c r="F926" i="14" s="1"/>
  <c r="F927" i="14" s="1"/>
  <c r="F928" i="14" s="1"/>
  <c r="F929" i="14" s="1"/>
  <c r="F930" i="14" s="1"/>
  <c r="F931" i="14" s="1"/>
  <c r="F932" i="14" s="1"/>
  <c r="F933" i="14" s="1"/>
  <c r="F934" i="14" s="1"/>
  <c r="F935" i="14" s="1"/>
  <c r="F936" i="14" s="1"/>
  <c r="F937" i="14" s="1"/>
  <c r="F938" i="14" s="1"/>
  <c r="F939" i="14" s="1"/>
  <c r="F940" i="14" s="1"/>
  <c r="F941" i="14" s="1"/>
  <c r="F942" i="14" s="1"/>
  <c r="F943" i="14" s="1"/>
  <c r="F944" i="14" s="1"/>
  <c r="F945" i="14" s="1"/>
  <c r="F946" i="14" s="1"/>
  <c r="F947" i="14" s="1"/>
  <c r="F948" i="14" s="1"/>
  <c r="F949" i="14" s="1"/>
  <c r="F950" i="14" s="1"/>
  <c r="F951" i="14" s="1"/>
  <c r="F952" i="14" s="1"/>
  <c r="F953" i="14" s="1"/>
  <c r="F954" i="14" s="1"/>
  <c r="F955" i="14" s="1"/>
  <c r="F956" i="14" s="1"/>
  <c r="F957" i="14" s="1"/>
  <c r="F958" i="14" s="1"/>
  <c r="F959" i="14" s="1"/>
  <c r="F960" i="14" s="1"/>
  <c r="F961" i="14" s="1"/>
  <c r="F962" i="14" s="1"/>
  <c r="F963" i="14" s="1"/>
  <c r="F964" i="14" s="1"/>
  <c r="F965" i="14" s="1"/>
  <c r="F966" i="14" s="1"/>
  <c r="F967" i="14" s="1"/>
  <c r="F968" i="14" s="1"/>
  <c r="F969" i="14" s="1"/>
  <c r="F970" i="14" s="1"/>
  <c r="F971" i="14" s="1"/>
  <c r="F972" i="14" s="1"/>
  <c r="F973" i="14" s="1"/>
  <c r="F974" i="14" s="1"/>
  <c r="F975" i="14" s="1"/>
  <c r="F976" i="14" s="1"/>
  <c r="F977" i="14" s="1"/>
  <c r="F978" i="14" s="1"/>
  <c r="F979" i="14" s="1"/>
  <c r="F980" i="14" s="1"/>
  <c r="F981" i="14" s="1"/>
  <c r="F982" i="14" s="1"/>
  <c r="F983" i="14" s="1"/>
  <c r="F984" i="14" s="1"/>
  <c r="F985" i="14" s="1"/>
  <c r="F986" i="14" s="1"/>
  <c r="F987" i="14" s="1"/>
  <c r="F988" i="14" s="1"/>
  <c r="F989" i="14" s="1"/>
  <c r="F990" i="14" s="1"/>
  <c r="F991" i="14" s="1"/>
  <c r="F992" i="14" s="1"/>
  <c r="F993" i="14" s="1"/>
  <c r="F994" i="14" s="1"/>
  <c r="F995" i="14" s="1"/>
  <c r="F996" i="14" s="1"/>
  <c r="F997" i="14" s="1"/>
  <c r="F998" i="14" s="1"/>
  <c r="F999" i="14" s="1"/>
  <c r="F1000" i="14" s="1"/>
  <c r="F1001" i="14" s="1"/>
  <c r="F1002" i="14" s="1"/>
  <c r="F1003" i="14" s="1"/>
  <c r="F1004" i="14" s="1"/>
  <c r="F1005" i="14" s="1"/>
  <c r="F1006" i="14" s="1"/>
  <c r="F1007" i="14" s="1"/>
  <c r="F1008" i="14" s="1"/>
  <c r="F1009" i="14" s="1"/>
  <c r="F1010" i="14" s="1"/>
  <c r="F1011" i="14" s="1"/>
  <c r="F1012" i="14" s="1"/>
  <c r="F1013" i="14" s="1"/>
  <c r="F1014" i="14" s="1"/>
  <c r="F1015" i="14" s="1"/>
  <c r="F1016" i="14" s="1"/>
  <c r="F1017" i="14" s="1"/>
  <c r="F1018" i="14" s="1"/>
  <c r="F1019" i="14" s="1"/>
  <c r="F1020" i="14" s="1"/>
  <c r="F1021" i="14" s="1"/>
  <c r="F1022" i="14" s="1"/>
  <c r="F1023" i="14" s="1"/>
  <c r="F1024" i="14" s="1"/>
  <c r="F1025" i="14" s="1"/>
  <c r="F1026" i="14" s="1"/>
  <c r="F1027" i="14" s="1"/>
  <c r="F1028" i="14" s="1"/>
  <c r="F1029" i="14" s="1"/>
  <c r="F1030" i="14" s="1"/>
  <c r="F1031" i="14" s="1"/>
  <c r="F1032" i="14" s="1"/>
  <c r="F1033" i="14" s="1"/>
  <c r="F1034" i="14" s="1"/>
  <c r="F1035" i="14" s="1"/>
  <c r="F1036" i="14" s="1"/>
  <c r="F1037" i="14" s="1"/>
  <c r="F1038" i="14" s="1"/>
  <c r="F1039" i="14" s="1"/>
  <c r="F1040" i="14" s="1"/>
  <c r="F1041" i="14" s="1"/>
  <c r="F1042" i="14" s="1"/>
  <c r="F1043" i="14" s="1"/>
  <c r="F1044" i="14" s="1"/>
  <c r="F1045" i="14" s="1"/>
  <c r="F1046" i="14" s="1"/>
  <c r="F1047" i="14" s="1"/>
  <c r="F1048" i="14" s="1"/>
  <c r="F1049" i="14" s="1"/>
  <c r="F1050" i="14" s="1"/>
  <c r="F1051" i="14" s="1"/>
  <c r="F1052" i="14" s="1"/>
  <c r="F1053" i="14" s="1"/>
  <c r="F1054" i="14" s="1"/>
  <c r="F1055" i="14" s="1"/>
  <c r="F1056" i="14" s="1"/>
  <c r="F1057" i="14" s="1"/>
  <c r="F1058" i="14" s="1"/>
  <c r="F1059" i="14" s="1"/>
  <c r="F1060" i="14" s="1"/>
  <c r="F1061" i="14" s="1"/>
  <c r="F1062" i="14" s="1"/>
  <c r="F1063" i="14" s="1"/>
  <c r="F1064" i="14" s="1"/>
  <c r="F1065" i="14" s="1"/>
  <c r="F1066" i="14" s="1"/>
  <c r="F1067" i="14" s="1"/>
  <c r="F1068" i="14" s="1"/>
  <c r="F1069" i="14" s="1"/>
  <c r="F1070" i="14" s="1"/>
  <c r="F1071" i="14" s="1"/>
  <c r="F1072" i="14" s="1"/>
  <c r="F1073" i="14" s="1"/>
  <c r="F1074" i="14" s="1"/>
  <c r="F1075" i="14" s="1"/>
  <c r="F1076" i="14" s="1"/>
  <c r="F1077" i="14" s="1"/>
  <c r="F1078" i="14" s="1"/>
  <c r="F1079" i="14" s="1"/>
  <c r="F1080" i="14" s="1"/>
  <c r="F1081" i="14" s="1"/>
  <c r="F1082" i="14" s="1"/>
  <c r="F1083" i="14" s="1"/>
  <c r="F1084" i="14" s="1"/>
  <c r="F1085" i="14" s="1"/>
  <c r="F1086" i="14" s="1"/>
  <c r="F1087" i="14" s="1"/>
  <c r="F1088" i="14" s="1"/>
  <c r="F1089" i="14" s="1"/>
  <c r="F1090" i="14" s="1"/>
  <c r="F1091" i="14" s="1"/>
  <c r="F1092" i="14" s="1"/>
  <c r="F1093" i="14" s="1"/>
  <c r="F1094" i="14" s="1"/>
  <c r="F1095" i="14" s="1"/>
  <c r="F1096" i="14" s="1"/>
  <c r="F1097" i="14" s="1"/>
  <c r="F1098" i="14" s="1"/>
  <c r="F1099" i="14" s="1"/>
  <c r="F1100" i="14" s="1"/>
  <c r="F1101" i="14" s="1"/>
  <c r="F1102" i="14" s="1"/>
  <c r="F1103" i="14" s="1"/>
  <c r="F1104" i="14" s="1"/>
  <c r="F1105" i="14" s="1"/>
  <c r="F1106" i="14" s="1"/>
  <c r="F1107" i="14" s="1"/>
  <c r="F1108" i="14" s="1"/>
  <c r="F1109" i="14" s="1"/>
  <c r="F1110" i="14" s="1"/>
  <c r="F1111" i="14" s="1"/>
  <c r="F1112" i="14" s="1"/>
  <c r="F1113" i="14" s="1"/>
  <c r="F1114" i="14" s="1"/>
  <c r="F1115" i="14" s="1"/>
  <c r="F1116" i="14" s="1"/>
  <c r="F1117" i="14" s="1"/>
  <c r="F1118" i="14" s="1"/>
  <c r="F1119" i="14" s="1"/>
  <c r="F1120" i="14" s="1"/>
  <c r="F1121" i="14" s="1"/>
  <c r="F1122" i="14" s="1"/>
  <c r="F1123" i="14" s="1"/>
  <c r="F1124" i="14" s="1"/>
  <c r="F1125" i="14" s="1"/>
  <c r="F1126" i="14" s="1"/>
  <c r="F1127" i="14" s="1"/>
  <c r="F1128" i="14" s="1"/>
  <c r="F1129" i="14" s="1"/>
  <c r="F1130" i="14" s="1"/>
  <c r="F1131" i="14" s="1"/>
  <c r="F1132" i="14" s="1"/>
  <c r="F1133" i="14" s="1"/>
  <c r="F1134" i="14" s="1"/>
  <c r="F1135" i="14" s="1"/>
  <c r="F1136" i="14" s="1"/>
  <c r="F1137" i="14" s="1"/>
  <c r="F1138" i="14" s="1"/>
  <c r="F1139" i="14" s="1"/>
  <c r="F1140" i="14" s="1"/>
  <c r="F1141" i="14" s="1"/>
  <c r="F1142" i="14" s="1"/>
  <c r="F1143" i="14" s="1"/>
  <c r="F1144" i="14" s="1"/>
  <c r="F1145" i="14" s="1"/>
  <c r="F1146" i="14" s="1"/>
  <c r="F1147" i="14" s="1"/>
  <c r="F1148" i="14" s="1"/>
  <c r="F1149" i="14" s="1"/>
  <c r="F1150" i="14" s="1"/>
  <c r="F1151" i="14" s="1"/>
  <c r="F1152" i="14" s="1"/>
  <c r="F1153" i="14" s="1"/>
  <c r="F1154" i="14" s="1"/>
  <c r="F1155" i="14" s="1"/>
  <c r="F1156" i="14" s="1"/>
  <c r="F1157" i="14" s="1"/>
  <c r="F1158" i="14" s="1"/>
  <c r="F1159" i="14" s="1"/>
  <c r="F1160" i="14" s="1"/>
  <c r="F1161" i="14" s="1"/>
  <c r="F1162" i="14" s="1"/>
  <c r="F1163" i="14" s="1"/>
  <c r="F1164" i="14" s="1"/>
  <c r="F1165" i="14" s="1"/>
  <c r="F1166" i="14" s="1"/>
  <c r="F1167" i="14" s="1"/>
  <c r="F1168" i="14" s="1"/>
  <c r="F1169" i="14" s="1"/>
  <c r="F1170" i="14" s="1"/>
  <c r="F1171" i="14" s="1"/>
  <c r="F1172" i="14" s="1"/>
  <c r="F1173" i="14" s="1"/>
  <c r="F1174" i="14" s="1"/>
  <c r="F1175" i="14" s="1"/>
  <c r="F1176" i="14" s="1"/>
  <c r="F1177" i="14" s="1"/>
  <c r="F1178" i="14" s="1"/>
  <c r="F1179" i="14" s="1"/>
  <c r="F1180" i="14" s="1"/>
  <c r="F1181" i="14" s="1"/>
  <c r="F1182" i="14" s="1"/>
  <c r="F1183" i="14" s="1"/>
  <c r="F1184" i="14" s="1"/>
  <c r="F1185" i="14" s="1"/>
  <c r="F1186" i="14" s="1"/>
  <c r="F1187" i="14" s="1"/>
  <c r="F1188" i="14" s="1"/>
  <c r="F1189" i="14" s="1"/>
  <c r="F1190" i="14" s="1"/>
  <c r="F1191" i="14" s="1"/>
  <c r="F1192" i="14" s="1"/>
  <c r="F1193" i="14" s="1"/>
  <c r="F1194" i="14" s="1"/>
  <c r="F1195" i="14" s="1"/>
  <c r="F1196" i="14" s="1"/>
  <c r="F1197" i="14" s="1"/>
  <c r="F1198" i="14" s="1"/>
  <c r="F1199" i="14" s="1"/>
  <c r="F1200" i="14" s="1"/>
  <c r="F1201" i="14" s="1"/>
  <c r="F1202" i="14" s="1"/>
  <c r="F1203" i="14" s="1"/>
  <c r="F1204" i="14" s="1"/>
  <c r="F1205" i="14" s="1"/>
  <c r="F1206" i="14" s="1"/>
  <c r="F1207" i="14" s="1"/>
  <c r="F1208" i="14" s="1"/>
  <c r="F1209" i="14" s="1"/>
  <c r="F1210" i="14" s="1"/>
  <c r="F1211" i="14" s="1"/>
  <c r="F1212" i="14" s="1"/>
  <c r="F1213" i="14" s="1"/>
  <c r="F1214" i="14" s="1"/>
  <c r="F1215" i="14" s="1"/>
  <c r="F1216" i="14" s="1"/>
  <c r="F1217" i="14" s="1"/>
  <c r="F1218" i="14" s="1"/>
  <c r="F1219" i="14" s="1"/>
  <c r="F1220" i="14" s="1"/>
  <c r="F1221" i="14" s="1"/>
  <c r="F1222" i="14" s="1"/>
  <c r="F1223" i="14" s="1"/>
  <c r="F1224" i="14" s="1"/>
  <c r="F1225" i="14" s="1"/>
  <c r="F1226" i="14" s="1"/>
  <c r="F1227" i="14" s="1"/>
  <c r="F1228" i="14" s="1"/>
  <c r="F1229" i="14" s="1"/>
  <c r="F1230" i="14" s="1"/>
  <c r="F1231" i="14" s="1"/>
  <c r="F1232" i="14" s="1"/>
  <c r="F1233" i="14" s="1"/>
  <c r="F1234" i="14" s="1"/>
  <c r="F1235" i="14" s="1"/>
  <c r="F1236" i="14" s="1"/>
  <c r="F1237" i="14" s="1"/>
  <c r="F1238" i="14" s="1"/>
  <c r="F1239" i="14" s="1"/>
  <c r="F1240" i="14" s="1"/>
  <c r="F1241" i="14" s="1"/>
  <c r="F1242" i="14" s="1"/>
  <c r="F1243" i="14" s="1"/>
  <c r="F1244" i="14" s="1"/>
  <c r="E2" i="14"/>
  <c r="E3" i="14" s="1"/>
  <c r="E4" i="14" s="1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E377" i="14" s="1"/>
  <c r="E378" i="14" s="1"/>
  <c r="E379" i="14" s="1"/>
  <c r="E380" i="14" s="1"/>
  <c r="E381" i="14" s="1"/>
  <c r="E382" i="14" s="1"/>
  <c r="E383" i="14" s="1"/>
  <c r="E384" i="14" s="1"/>
  <c r="E385" i="14" s="1"/>
  <c r="E386" i="14" s="1"/>
  <c r="E387" i="14" s="1"/>
  <c r="E388" i="14" s="1"/>
  <c r="E389" i="14" s="1"/>
  <c r="E390" i="14" s="1"/>
  <c r="E391" i="14" s="1"/>
  <c r="E392" i="14" s="1"/>
  <c r="E393" i="14" s="1"/>
  <c r="E394" i="14" s="1"/>
  <c r="E395" i="14" s="1"/>
  <c r="E396" i="14" s="1"/>
  <c r="E397" i="14" s="1"/>
  <c r="E398" i="14" s="1"/>
  <c r="E399" i="14" s="1"/>
  <c r="E400" i="14" s="1"/>
  <c r="E401" i="14" s="1"/>
  <c r="E402" i="14" s="1"/>
  <c r="E403" i="14" s="1"/>
  <c r="E404" i="14" s="1"/>
  <c r="E405" i="14" s="1"/>
  <c r="E406" i="14" s="1"/>
  <c r="E407" i="14" s="1"/>
  <c r="E408" i="14" s="1"/>
  <c r="E409" i="14" s="1"/>
  <c r="E410" i="14" s="1"/>
  <c r="E411" i="14" s="1"/>
  <c r="E412" i="14" s="1"/>
  <c r="E413" i="14" s="1"/>
  <c r="E414" i="14" s="1"/>
  <c r="E415" i="14" s="1"/>
  <c r="E416" i="14" s="1"/>
  <c r="E417" i="14" s="1"/>
  <c r="E418" i="14" s="1"/>
  <c r="E419" i="14" s="1"/>
  <c r="E420" i="14" s="1"/>
  <c r="E421" i="14" s="1"/>
  <c r="E422" i="14" s="1"/>
  <c r="E423" i="14" s="1"/>
  <c r="E424" i="14" s="1"/>
  <c r="E425" i="14" s="1"/>
  <c r="E426" i="14" s="1"/>
  <c r="E427" i="14" s="1"/>
  <c r="E428" i="14" s="1"/>
  <c r="E429" i="14" s="1"/>
  <c r="E430" i="14" s="1"/>
  <c r="E431" i="14" s="1"/>
  <c r="E432" i="14" s="1"/>
  <c r="E433" i="14" s="1"/>
  <c r="E434" i="14" s="1"/>
  <c r="E435" i="14" s="1"/>
  <c r="E436" i="14" s="1"/>
  <c r="E437" i="14" s="1"/>
  <c r="E438" i="14" s="1"/>
  <c r="E439" i="14" s="1"/>
  <c r="E440" i="14" s="1"/>
  <c r="E441" i="14" s="1"/>
  <c r="E442" i="14" s="1"/>
  <c r="E443" i="14" s="1"/>
  <c r="E444" i="14" s="1"/>
  <c r="E445" i="14" s="1"/>
  <c r="E446" i="14" s="1"/>
  <c r="E447" i="14" s="1"/>
  <c r="E448" i="14" s="1"/>
  <c r="E449" i="14" s="1"/>
  <c r="E450" i="14" s="1"/>
  <c r="E451" i="14" s="1"/>
  <c r="E452" i="14" s="1"/>
  <c r="E453" i="14" s="1"/>
  <c r="E454" i="14" s="1"/>
  <c r="E455" i="14" s="1"/>
  <c r="E456" i="14" s="1"/>
  <c r="E457" i="14" s="1"/>
  <c r="E458" i="14" s="1"/>
  <c r="E459" i="14" s="1"/>
  <c r="E460" i="14" s="1"/>
  <c r="E461" i="14" s="1"/>
  <c r="E462" i="14" s="1"/>
  <c r="E463" i="14" s="1"/>
  <c r="E464" i="14" s="1"/>
  <c r="E465" i="14" s="1"/>
  <c r="E466" i="14" s="1"/>
  <c r="E467" i="14" s="1"/>
  <c r="E468" i="14" s="1"/>
  <c r="E469" i="14" s="1"/>
  <c r="E470" i="14" s="1"/>
  <c r="E471" i="14" s="1"/>
  <c r="E472" i="14" s="1"/>
  <c r="E473" i="14" s="1"/>
  <c r="E474" i="14" s="1"/>
  <c r="E475" i="14" s="1"/>
  <c r="E476" i="14" s="1"/>
  <c r="E477" i="14" s="1"/>
  <c r="E478" i="14" s="1"/>
  <c r="E479" i="14" s="1"/>
  <c r="E480" i="14" s="1"/>
  <c r="E481" i="14" s="1"/>
  <c r="E482" i="14" s="1"/>
  <c r="E483" i="14" s="1"/>
  <c r="E484" i="14" s="1"/>
  <c r="E485" i="14" s="1"/>
  <c r="E486" i="14" s="1"/>
  <c r="E487" i="14" s="1"/>
  <c r="E488" i="14" s="1"/>
  <c r="E489" i="14" s="1"/>
  <c r="E490" i="14" s="1"/>
  <c r="E491" i="14" s="1"/>
  <c r="E492" i="14" s="1"/>
  <c r="E493" i="14" s="1"/>
  <c r="E494" i="14" s="1"/>
  <c r="E495" i="14" s="1"/>
  <c r="E496" i="14" s="1"/>
  <c r="E497" i="14" s="1"/>
  <c r="E498" i="14" s="1"/>
  <c r="E499" i="14" s="1"/>
  <c r="E500" i="14" s="1"/>
  <c r="E501" i="14" s="1"/>
  <c r="E502" i="14" s="1"/>
  <c r="E503" i="14" s="1"/>
  <c r="E504" i="14" s="1"/>
  <c r="E505" i="14" s="1"/>
  <c r="E506" i="14" s="1"/>
  <c r="E507" i="14" s="1"/>
  <c r="E508" i="14" s="1"/>
  <c r="E509" i="14" s="1"/>
  <c r="E510" i="14" s="1"/>
  <c r="E511" i="14" s="1"/>
  <c r="E512" i="14" s="1"/>
  <c r="E513" i="14" s="1"/>
  <c r="E514" i="14" s="1"/>
  <c r="E515" i="14" s="1"/>
  <c r="E516" i="14" s="1"/>
  <c r="E517" i="14" s="1"/>
  <c r="E518" i="14" s="1"/>
  <c r="E519" i="14" s="1"/>
  <c r="E520" i="14" s="1"/>
  <c r="E521" i="14" s="1"/>
  <c r="E522" i="14" s="1"/>
  <c r="E523" i="14" s="1"/>
  <c r="E524" i="14" s="1"/>
  <c r="E525" i="14" s="1"/>
  <c r="E526" i="14" s="1"/>
  <c r="E527" i="14" s="1"/>
  <c r="E528" i="14" s="1"/>
  <c r="E529" i="14" s="1"/>
  <c r="E530" i="14" s="1"/>
  <c r="E531" i="14" s="1"/>
  <c r="E532" i="14" s="1"/>
  <c r="E533" i="14" s="1"/>
  <c r="E534" i="14" s="1"/>
  <c r="E535" i="14" s="1"/>
  <c r="E536" i="14" s="1"/>
  <c r="E537" i="14" s="1"/>
  <c r="E538" i="14" s="1"/>
  <c r="E539" i="14" s="1"/>
  <c r="E540" i="14" s="1"/>
  <c r="E541" i="14" s="1"/>
  <c r="E542" i="14" s="1"/>
  <c r="E543" i="14" s="1"/>
  <c r="E544" i="14" s="1"/>
  <c r="E545" i="14" s="1"/>
  <c r="E546" i="14" s="1"/>
  <c r="E547" i="14" s="1"/>
  <c r="E548" i="14" s="1"/>
  <c r="E549" i="14" s="1"/>
  <c r="E550" i="14" s="1"/>
  <c r="E551" i="14" s="1"/>
  <c r="E552" i="14" s="1"/>
  <c r="E553" i="14" s="1"/>
  <c r="E554" i="14" s="1"/>
  <c r="E555" i="14" s="1"/>
  <c r="E556" i="14" s="1"/>
  <c r="E557" i="14" s="1"/>
  <c r="E558" i="14" s="1"/>
  <c r="E559" i="14" s="1"/>
  <c r="E560" i="14" s="1"/>
  <c r="E561" i="14" s="1"/>
  <c r="E562" i="14" s="1"/>
  <c r="E563" i="14" s="1"/>
  <c r="E564" i="14" s="1"/>
  <c r="E565" i="14" s="1"/>
  <c r="E566" i="14" s="1"/>
  <c r="E567" i="14" s="1"/>
  <c r="E568" i="14" s="1"/>
  <c r="E569" i="14" s="1"/>
  <c r="E570" i="14" s="1"/>
  <c r="E571" i="14" s="1"/>
  <c r="E572" i="14" s="1"/>
  <c r="E573" i="14" s="1"/>
  <c r="E574" i="14" s="1"/>
  <c r="E575" i="14" s="1"/>
  <c r="E576" i="14" s="1"/>
  <c r="E577" i="14" s="1"/>
  <c r="E578" i="14" s="1"/>
  <c r="E579" i="14" s="1"/>
  <c r="E580" i="14" s="1"/>
  <c r="E581" i="14" s="1"/>
  <c r="E582" i="14" s="1"/>
  <c r="E583" i="14" s="1"/>
  <c r="E584" i="14" s="1"/>
  <c r="E585" i="14" s="1"/>
  <c r="E586" i="14" s="1"/>
  <c r="E587" i="14" s="1"/>
  <c r="E588" i="14" s="1"/>
  <c r="E589" i="14" s="1"/>
  <c r="E590" i="14" s="1"/>
  <c r="E591" i="14" s="1"/>
  <c r="E592" i="14" s="1"/>
  <c r="E593" i="14" s="1"/>
  <c r="E594" i="14" s="1"/>
  <c r="E595" i="14" s="1"/>
  <c r="E596" i="14" s="1"/>
  <c r="E597" i="14" s="1"/>
  <c r="E598" i="14" s="1"/>
  <c r="E599" i="14" s="1"/>
  <c r="E600" i="14" s="1"/>
  <c r="E601" i="14" s="1"/>
  <c r="E602" i="14" s="1"/>
  <c r="E603" i="14" s="1"/>
  <c r="E604" i="14" s="1"/>
  <c r="E605" i="14" s="1"/>
  <c r="E606" i="14" s="1"/>
  <c r="E607" i="14" s="1"/>
  <c r="E608" i="14" s="1"/>
  <c r="E609" i="14" s="1"/>
  <c r="E610" i="14" s="1"/>
  <c r="E611" i="14" s="1"/>
  <c r="E612" i="14" s="1"/>
  <c r="E613" i="14" s="1"/>
  <c r="E614" i="14" s="1"/>
  <c r="E615" i="14" s="1"/>
  <c r="E616" i="14" s="1"/>
  <c r="E617" i="14" s="1"/>
  <c r="E618" i="14" s="1"/>
  <c r="E619" i="14" s="1"/>
  <c r="E620" i="14" s="1"/>
  <c r="E621" i="14" s="1"/>
  <c r="E622" i="14" s="1"/>
  <c r="E623" i="14" s="1"/>
  <c r="E624" i="14" s="1"/>
  <c r="E625" i="14" s="1"/>
  <c r="E626" i="14" s="1"/>
  <c r="E627" i="14" s="1"/>
  <c r="E628" i="14" s="1"/>
  <c r="E629" i="14" s="1"/>
  <c r="E630" i="14" s="1"/>
  <c r="E631" i="14" s="1"/>
  <c r="E632" i="14" s="1"/>
  <c r="E633" i="14" s="1"/>
  <c r="E634" i="14" s="1"/>
  <c r="E635" i="14" s="1"/>
  <c r="E636" i="14" s="1"/>
  <c r="E637" i="14" s="1"/>
  <c r="E638" i="14" s="1"/>
  <c r="E639" i="14" s="1"/>
  <c r="E640" i="14" s="1"/>
  <c r="E641" i="14" s="1"/>
  <c r="E642" i="14" s="1"/>
  <c r="E643" i="14" s="1"/>
  <c r="E644" i="14" s="1"/>
  <c r="E645" i="14" s="1"/>
  <c r="E646" i="14" s="1"/>
  <c r="E647" i="14" s="1"/>
  <c r="E648" i="14" s="1"/>
  <c r="E649" i="14" s="1"/>
  <c r="E650" i="14" s="1"/>
  <c r="E651" i="14" s="1"/>
  <c r="E652" i="14" s="1"/>
  <c r="E653" i="14" s="1"/>
  <c r="E654" i="14" s="1"/>
  <c r="E655" i="14" s="1"/>
  <c r="E656" i="14" s="1"/>
  <c r="E657" i="14" s="1"/>
  <c r="E658" i="14" s="1"/>
  <c r="E659" i="14" s="1"/>
  <c r="E660" i="14" s="1"/>
  <c r="E661" i="14" s="1"/>
  <c r="E662" i="14" s="1"/>
  <c r="E663" i="14" s="1"/>
  <c r="E664" i="14" s="1"/>
  <c r="E665" i="14" s="1"/>
  <c r="E666" i="14" s="1"/>
  <c r="E667" i="14" s="1"/>
  <c r="E668" i="14" s="1"/>
  <c r="E669" i="14" s="1"/>
  <c r="E670" i="14" s="1"/>
  <c r="E671" i="14" s="1"/>
  <c r="E672" i="14" s="1"/>
  <c r="E673" i="14" s="1"/>
  <c r="E674" i="14" s="1"/>
  <c r="E675" i="14" s="1"/>
  <c r="E676" i="14" s="1"/>
  <c r="E677" i="14" s="1"/>
  <c r="E678" i="14" s="1"/>
  <c r="E679" i="14" s="1"/>
  <c r="E680" i="14" s="1"/>
  <c r="E681" i="14" s="1"/>
  <c r="E682" i="14" s="1"/>
  <c r="E683" i="14" s="1"/>
  <c r="E684" i="14" s="1"/>
  <c r="E685" i="14" s="1"/>
  <c r="E686" i="14" s="1"/>
  <c r="E687" i="14" s="1"/>
  <c r="E688" i="14" s="1"/>
  <c r="E689" i="14" s="1"/>
  <c r="E690" i="14" s="1"/>
  <c r="E691" i="14" s="1"/>
  <c r="E692" i="14" s="1"/>
  <c r="E693" i="14" s="1"/>
  <c r="E694" i="14" s="1"/>
  <c r="E695" i="14" s="1"/>
  <c r="E696" i="14" s="1"/>
  <c r="E697" i="14" s="1"/>
  <c r="E698" i="14" s="1"/>
  <c r="E699" i="14" s="1"/>
  <c r="E700" i="14" s="1"/>
  <c r="E701" i="14" s="1"/>
  <c r="E702" i="14" s="1"/>
  <c r="E703" i="14" s="1"/>
  <c r="E704" i="14" s="1"/>
  <c r="E705" i="14" s="1"/>
  <c r="E706" i="14" s="1"/>
  <c r="E707" i="14" s="1"/>
  <c r="E708" i="14" s="1"/>
  <c r="E709" i="14" s="1"/>
  <c r="E710" i="14" s="1"/>
  <c r="E711" i="14" s="1"/>
  <c r="E712" i="14" s="1"/>
  <c r="E713" i="14" s="1"/>
  <c r="E714" i="14" s="1"/>
  <c r="E715" i="14" s="1"/>
  <c r="E716" i="14" s="1"/>
  <c r="E717" i="14" s="1"/>
  <c r="E718" i="14" s="1"/>
  <c r="E719" i="14" s="1"/>
  <c r="E720" i="14" s="1"/>
  <c r="E721" i="14" s="1"/>
  <c r="E722" i="14" s="1"/>
  <c r="E723" i="14" s="1"/>
  <c r="E724" i="14" s="1"/>
  <c r="E725" i="14" s="1"/>
  <c r="E726" i="14" s="1"/>
  <c r="E727" i="14" s="1"/>
  <c r="E728" i="14" s="1"/>
  <c r="E729" i="14" s="1"/>
  <c r="E730" i="14" s="1"/>
  <c r="E731" i="14" s="1"/>
  <c r="E732" i="14" s="1"/>
  <c r="E733" i="14" s="1"/>
  <c r="E734" i="14" s="1"/>
  <c r="E735" i="14" s="1"/>
  <c r="E736" i="14" s="1"/>
  <c r="E737" i="14" s="1"/>
  <c r="E738" i="14" s="1"/>
  <c r="E739" i="14" s="1"/>
  <c r="E740" i="14" s="1"/>
  <c r="E741" i="14" s="1"/>
  <c r="E742" i="14" s="1"/>
  <c r="E743" i="14" s="1"/>
  <c r="E744" i="14" s="1"/>
  <c r="E745" i="14" s="1"/>
  <c r="E746" i="14" s="1"/>
  <c r="E747" i="14" s="1"/>
  <c r="E748" i="14" s="1"/>
  <c r="E749" i="14" s="1"/>
  <c r="E750" i="14" s="1"/>
  <c r="E751" i="14" s="1"/>
  <c r="E752" i="14" s="1"/>
  <c r="E753" i="14" s="1"/>
  <c r="E754" i="14" s="1"/>
  <c r="E755" i="14" s="1"/>
  <c r="E756" i="14" s="1"/>
  <c r="E757" i="14" s="1"/>
  <c r="E758" i="14" s="1"/>
  <c r="E759" i="14" s="1"/>
  <c r="E760" i="14" s="1"/>
  <c r="E761" i="14" s="1"/>
  <c r="E762" i="14" s="1"/>
  <c r="E763" i="14" s="1"/>
  <c r="E764" i="14" s="1"/>
  <c r="E765" i="14" s="1"/>
  <c r="E766" i="14" s="1"/>
  <c r="E767" i="14" s="1"/>
  <c r="E768" i="14" s="1"/>
  <c r="E769" i="14" s="1"/>
  <c r="E770" i="14" s="1"/>
  <c r="E771" i="14" s="1"/>
  <c r="E772" i="14" s="1"/>
  <c r="E773" i="14" s="1"/>
  <c r="E774" i="14" s="1"/>
  <c r="E775" i="14" s="1"/>
  <c r="E776" i="14" s="1"/>
  <c r="E777" i="14" s="1"/>
  <c r="E778" i="14" s="1"/>
  <c r="E779" i="14" s="1"/>
  <c r="E780" i="14" s="1"/>
  <c r="E781" i="14" s="1"/>
  <c r="E782" i="14" s="1"/>
  <c r="E783" i="14" s="1"/>
  <c r="E784" i="14" s="1"/>
  <c r="E785" i="14" s="1"/>
  <c r="E786" i="14" s="1"/>
  <c r="E787" i="14" s="1"/>
  <c r="E788" i="14" s="1"/>
  <c r="E789" i="14" s="1"/>
  <c r="E790" i="14" s="1"/>
  <c r="E791" i="14" s="1"/>
  <c r="E792" i="14" s="1"/>
  <c r="E793" i="14" s="1"/>
  <c r="E794" i="14" s="1"/>
  <c r="E795" i="14" s="1"/>
  <c r="E796" i="14" s="1"/>
  <c r="E797" i="14" s="1"/>
  <c r="E798" i="14" s="1"/>
  <c r="E799" i="14" s="1"/>
  <c r="E800" i="14" s="1"/>
  <c r="E801" i="14" s="1"/>
  <c r="E802" i="14" s="1"/>
  <c r="E803" i="14" s="1"/>
  <c r="E804" i="14" s="1"/>
  <c r="E805" i="14" s="1"/>
  <c r="E806" i="14" s="1"/>
  <c r="E807" i="14" s="1"/>
  <c r="E808" i="14" s="1"/>
  <c r="E809" i="14" s="1"/>
  <c r="E810" i="14" s="1"/>
  <c r="E811" i="14" s="1"/>
  <c r="E812" i="14" s="1"/>
  <c r="E813" i="14" s="1"/>
  <c r="E814" i="14" s="1"/>
  <c r="E815" i="14" s="1"/>
  <c r="E816" i="14" s="1"/>
  <c r="E817" i="14" s="1"/>
  <c r="E818" i="14" s="1"/>
  <c r="E819" i="14" s="1"/>
  <c r="E820" i="14" s="1"/>
  <c r="E821" i="14" s="1"/>
  <c r="E822" i="14" s="1"/>
  <c r="E823" i="14" s="1"/>
  <c r="E824" i="14" s="1"/>
  <c r="E825" i="14" s="1"/>
  <c r="E826" i="14" s="1"/>
  <c r="E827" i="14" s="1"/>
  <c r="E828" i="14" s="1"/>
  <c r="E829" i="14" s="1"/>
  <c r="E830" i="14" s="1"/>
  <c r="E831" i="14" s="1"/>
  <c r="E832" i="14" s="1"/>
  <c r="E833" i="14" s="1"/>
  <c r="E834" i="14" s="1"/>
  <c r="E835" i="14" s="1"/>
  <c r="E836" i="14" s="1"/>
  <c r="E837" i="14" s="1"/>
  <c r="E838" i="14" s="1"/>
  <c r="E839" i="14" s="1"/>
  <c r="E840" i="14" s="1"/>
  <c r="E841" i="14" s="1"/>
  <c r="E842" i="14" s="1"/>
  <c r="E843" i="14" s="1"/>
  <c r="E844" i="14" s="1"/>
  <c r="E845" i="14" s="1"/>
  <c r="E846" i="14" s="1"/>
  <c r="E847" i="14" s="1"/>
  <c r="E848" i="14" s="1"/>
  <c r="E849" i="14" s="1"/>
  <c r="E850" i="14" s="1"/>
  <c r="E851" i="14" s="1"/>
  <c r="E852" i="14" s="1"/>
  <c r="E853" i="14" s="1"/>
  <c r="E854" i="14" s="1"/>
  <c r="E855" i="14" s="1"/>
  <c r="E856" i="14" s="1"/>
  <c r="E857" i="14" s="1"/>
  <c r="E858" i="14" s="1"/>
  <c r="E859" i="14" s="1"/>
  <c r="E860" i="14" s="1"/>
  <c r="E861" i="14" s="1"/>
  <c r="E862" i="14" s="1"/>
  <c r="E863" i="14" s="1"/>
  <c r="E864" i="14" s="1"/>
  <c r="E865" i="14" s="1"/>
  <c r="E866" i="14" s="1"/>
  <c r="E867" i="14" s="1"/>
  <c r="E868" i="14" s="1"/>
  <c r="E869" i="14" s="1"/>
  <c r="E870" i="14" s="1"/>
  <c r="E871" i="14" s="1"/>
  <c r="E872" i="14" s="1"/>
  <c r="E873" i="14" s="1"/>
  <c r="E874" i="14" s="1"/>
  <c r="E875" i="14" s="1"/>
  <c r="E876" i="14" s="1"/>
  <c r="E877" i="14" s="1"/>
  <c r="E878" i="14" s="1"/>
  <c r="E879" i="14" s="1"/>
  <c r="E880" i="14" s="1"/>
  <c r="E881" i="14" s="1"/>
  <c r="E882" i="14" s="1"/>
  <c r="E883" i="14" s="1"/>
  <c r="E884" i="14" s="1"/>
  <c r="E885" i="14" s="1"/>
  <c r="E886" i="14" s="1"/>
  <c r="E887" i="14" s="1"/>
  <c r="E888" i="14" s="1"/>
  <c r="E889" i="14" s="1"/>
  <c r="E890" i="14" s="1"/>
  <c r="E891" i="14" s="1"/>
  <c r="E892" i="14" s="1"/>
  <c r="E893" i="14" s="1"/>
  <c r="E894" i="14" s="1"/>
  <c r="E895" i="14" s="1"/>
  <c r="E896" i="14" s="1"/>
  <c r="E897" i="14" s="1"/>
  <c r="E898" i="14" s="1"/>
  <c r="E899" i="14" s="1"/>
  <c r="E900" i="14" s="1"/>
  <c r="E901" i="14" s="1"/>
  <c r="E902" i="14" s="1"/>
  <c r="E903" i="14" s="1"/>
  <c r="E904" i="14" s="1"/>
  <c r="E905" i="14" s="1"/>
  <c r="E906" i="14" s="1"/>
  <c r="E907" i="14" s="1"/>
  <c r="E908" i="14" s="1"/>
  <c r="E909" i="14" s="1"/>
  <c r="E910" i="14" s="1"/>
  <c r="E911" i="14" s="1"/>
  <c r="E912" i="14" s="1"/>
  <c r="E913" i="14" s="1"/>
  <c r="E914" i="14" s="1"/>
  <c r="E915" i="14" s="1"/>
  <c r="E916" i="14" s="1"/>
  <c r="E917" i="14" s="1"/>
  <c r="E918" i="14" s="1"/>
  <c r="E919" i="14" s="1"/>
  <c r="E920" i="14" s="1"/>
  <c r="E921" i="14" s="1"/>
  <c r="E922" i="14" s="1"/>
  <c r="E923" i="14" s="1"/>
  <c r="E924" i="14" s="1"/>
  <c r="E925" i="14" s="1"/>
  <c r="E926" i="14" s="1"/>
  <c r="E927" i="14" s="1"/>
  <c r="E928" i="14" s="1"/>
  <c r="E929" i="14" s="1"/>
  <c r="E930" i="14" s="1"/>
  <c r="E931" i="14" s="1"/>
  <c r="E932" i="14" s="1"/>
  <c r="E933" i="14" s="1"/>
  <c r="E934" i="14" s="1"/>
  <c r="E935" i="14" s="1"/>
  <c r="E936" i="14" s="1"/>
  <c r="E937" i="14" s="1"/>
  <c r="E938" i="14" s="1"/>
  <c r="E939" i="14" s="1"/>
  <c r="E940" i="14" s="1"/>
  <c r="E941" i="14" s="1"/>
  <c r="E942" i="14" s="1"/>
  <c r="E943" i="14" s="1"/>
  <c r="E944" i="14" s="1"/>
  <c r="E945" i="14" s="1"/>
  <c r="E946" i="14" s="1"/>
  <c r="E947" i="14" s="1"/>
  <c r="E948" i="14" s="1"/>
  <c r="E949" i="14" s="1"/>
  <c r="E950" i="14" s="1"/>
  <c r="E951" i="14" s="1"/>
  <c r="E952" i="14" s="1"/>
  <c r="E953" i="14" s="1"/>
  <c r="E954" i="14" s="1"/>
  <c r="E955" i="14" s="1"/>
  <c r="E956" i="14" s="1"/>
  <c r="E957" i="14" s="1"/>
  <c r="E958" i="14" s="1"/>
  <c r="E959" i="14" s="1"/>
  <c r="E960" i="14" s="1"/>
  <c r="E961" i="14" s="1"/>
  <c r="E962" i="14" s="1"/>
  <c r="E963" i="14" s="1"/>
  <c r="E964" i="14" s="1"/>
  <c r="E965" i="14" s="1"/>
  <c r="E966" i="14" s="1"/>
  <c r="E967" i="14" s="1"/>
  <c r="E968" i="14" s="1"/>
  <c r="E969" i="14" s="1"/>
  <c r="E970" i="14" s="1"/>
  <c r="E971" i="14" s="1"/>
  <c r="E972" i="14" s="1"/>
  <c r="E973" i="14" s="1"/>
  <c r="E974" i="14" s="1"/>
  <c r="E975" i="14" s="1"/>
  <c r="E976" i="14" s="1"/>
  <c r="E977" i="14" s="1"/>
  <c r="E978" i="14" s="1"/>
  <c r="E979" i="14" s="1"/>
  <c r="E980" i="14" s="1"/>
  <c r="E981" i="14" s="1"/>
  <c r="E982" i="14" s="1"/>
  <c r="E983" i="14" s="1"/>
  <c r="E984" i="14" s="1"/>
  <c r="E985" i="14" s="1"/>
  <c r="E986" i="14" s="1"/>
  <c r="E987" i="14" s="1"/>
  <c r="E988" i="14" s="1"/>
  <c r="E989" i="14" s="1"/>
  <c r="E990" i="14" s="1"/>
  <c r="E991" i="14" s="1"/>
  <c r="E992" i="14" s="1"/>
  <c r="E993" i="14" s="1"/>
  <c r="E994" i="14" s="1"/>
  <c r="E995" i="14" s="1"/>
  <c r="E996" i="14" s="1"/>
  <c r="E997" i="14" s="1"/>
  <c r="E998" i="14" s="1"/>
  <c r="E999" i="14" s="1"/>
  <c r="E1000" i="14" s="1"/>
  <c r="E1001" i="14" s="1"/>
  <c r="E1002" i="14" s="1"/>
  <c r="E1003" i="14" s="1"/>
  <c r="E1004" i="14" s="1"/>
  <c r="E1005" i="14" s="1"/>
  <c r="E1006" i="14" s="1"/>
  <c r="E1007" i="14" s="1"/>
  <c r="E1008" i="14" s="1"/>
  <c r="E1009" i="14" s="1"/>
  <c r="E1010" i="14" s="1"/>
  <c r="E1011" i="14" s="1"/>
  <c r="E1012" i="14" s="1"/>
  <c r="E1013" i="14" s="1"/>
  <c r="E1014" i="14" s="1"/>
  <c r="E1015" i="14" s="1"/>
  <c r="E1016" i="14" s="1"/>
  <c r="E1017" i="14" s="1"/>
  <c r="E1018" i="14" s="1"/>
  <c r="E1019" i="14" s="1"/>
  <c r="E1020" i="14" s="1"/>
  <c r="E1021" i="14" s="1"/>
  <c r="E1022" i="14" s="1"/>
  <c r="E1023" i="14" s="1"/>
  <c r="E1024" i="14" s="1"/>
  <c r="E1025" i="14" s="1"/>
  <c r="E1026" i="14" s="1"/>
  <c r="E1027" i="14" s="1"/>
  <c r="E1028" i="14" s="1"/>
  <c r="E1029" i="14" s="1"/>
  <c r="E1030" i="14" s="1"/>
  <c r="E1031" i="14" s="1"/>
  <c r="E1032" i="14" s="1"/>
  <c r="E1033" i="14" s="1"/>
  <c r="E1034" i="14" s="1"/>
  <c r="E1035" i="14" s="1"/>
  <c r="E1036" i="14" s="1"/>
  <c r="E1037" i="14" s="1"/>
  <c r="E1038" i="14" s="1"/>
  <c r="E1039" i="14" s="1"/>
  <c r="E1040" i="14" s="1"/>
  <c r="E1041" i="14" s="1"/>
  <c r="E1042" i="14" s="1"/>
  <c r="E1043" i="14" s="1"/>
  <c r="E1044" i="14" s="1"/>
  <c r="E1045" i="14" s="1"/>
  <c r="E1046" i="14" s="1"/>
  <c r="E1047" i="14" s="1"/>
  <c r="E1048" i="14" s="1"/>
  <c r="E1049" i="14" s="1"/>
  <c r="E1050" i="14" s="1"/>
  <c r="E1051" i="14" s="1"/>
  <c r="E1052" i="14" s="1"/>
  <c r="E1053" i="14" s="1"/>
  <c r="E1054" i="14" s="1"/>
  <c r="E1055" i="14" s="1"/>
  <c r="E1056" i="14" s="1"/>
  <c r="E1057" i="14" s="1"/>
  <c r="E1058" i="14" s="1"/>
  <c r="E1059" i="14" s="1"/>
  <c r="E1060" i="14" s="1"/>
  <c r="E1061" i="14" s="1"/>
  <c r="E1062" i="14" s="1"/>
  <c r="E1063" i="14" s="1"/>
  <c r="E1064" i="14" s="1"/>
  <c r="E1065" i="14" s="1"/>
  <c r="E1066" i="14" s="1"/>
  <c r="E1067" i="14" s="1"/>
  <c r="E1068" i="14" s="1"/>
  <c r="E1069" i="14" s="1"/>
  <c r="E1070" i="14" s="1"/>
  <c r="E1071" i="14" s="1"/>
  <c r="E1072" i="14" s="1"/>
  <c r="E1073" i="14" s="1"/>
  <c r="E1074" i="14" s="1"/>
  <c r="E1075" i="14" s="1"/>
  <c r="E1076" i="14" s="1"/>
  <c r="E1077" i="14" s="1"/>
  <c r="E1078" i="14" s="1"/>
  <c r="E1079" i="14" s="1"/>
  <c r="E1080" i="14" s="1"/>
  <c r="E1081" i="14" s="1"/>
  <c r="E1082" i="14" s="1"/>
  <c r="E1083" i="14" s="1"/>
  <c r="E1084" i="14" s="1"/>
  <c r="E1085" i="14" s="1"/>
  <c r="E1086" i="14" s="1"/>
  <c r="E1087" i="14" s="1"/>
  <c r="E1088" i="14" s="1"/>
  <c r="E1089" i="14" s="1"/>
  <c r="E1090" i="14" s="1"/>
  <c r="E1091" i="14" s="1"/>
  <c r="E1092" i="14" s="1"/>
  <c r="E1093" i="14" s="1"/>
  <c r="E1094" i="14" s="1"/>
  <c r="E1095" i="14" s="1"/>
  <c r="E1096" i="14" s="1"/>
  <c r="E1097" i="14" s="1"/>
  <c r="E1098" i="14" s="1"/>
  <c r="E1099" i="14" s="1"/>
  <c r="E1100" i="14" s="1"/>
  <c r="E1101" i="14" s="1"/>
  <c r="E1102" i="14" s="1"/>
  <c r="E1103" i="14" s="1"/>
  <c r="E1104" i="14" s="1"/>
  <c r="E1105" i="14" s="1"/>
  <c r="E1106" i="14" s="1"/>
  <c r="E1107" i="14" s="1"/>
  <c r="E1108" i="14" s="1"/>
  <c r="E1109" i="14" s="1"/>
  <c r="E1110" i="14" s="1"/>
  <c r="E1111" i="14" s="1"/>
  <c r="E1112" i="14" s="1"/>
  <c r="E1113" i="14" s="1"/>
  <c r="E1114" i="14" s="1"/>
  <c r="E1115" i="14" s="1"/>
  <c r="E1116" i="14" s="1"/>
  <c r="E1117" i="14" s="1"/>
  <c r="E1118" i="14" s="1"/>
  <c r="E1119" i="14" s="1"/>
  <c r="E1120" i="14" s="1"/>
  <c r="E1121" i="14" s="1"/>
  <c r="E1122" i="14" s="1"/>
  <c r="E1123" i="14" s="1"/>
  <c r="E1124" i="14" s="1"/>
  <c r="E1125" i="14" s="1"/>
  <c r="E1126" i="14" s="1"/>
  <c r="E1127" i="14" s="1"/>
  <c r="E1128" i="14" s="1"/>
  <c r="E1129" i="14" s="1"/>
  <c r="E1130" i="14" s="1"/>
  <c r="E1131" i="14" s="1"/>
  <c r="E1132" i="14" s="1"/>
  <c r="E1133" i="14" s="1"/>
  <c r="E1134" i="14" s="1"/>
  <c r="E1135" i="14" s="1"/>
  <c r="E1136" i="14" s="1"/>
  <c r="E1137" i="14" s="1"/>
  <c r="E1138" i="14" s="1"/>
  <c r="E1139" i="14" s="1"/>
  <c r="E1140" i="14" s="1"/>
  <c r="E1141" i="14" s="1"/>
  <c r="E1142" i="14" s="1"/>
  <c r="E1143" i="14" s="1"/>
  <c r="E1144" i="14" s="1"/>
  <c r="E1145" i="14" s="1"/>
  <c r="E1146" i="14" s="1"/>
  <c r="E1147" i="14" s="1"/>
  <c r="E1148" i="14" s="1"/>
  <c r="E1149" i="14" s="1"/>
  <c r="E1150" i="14" s="1"/>
  <c r="E1151" i="14" s="1"/>
  <c r="E1152" i="14" s="1"/>
  <c r="E1153" i="14" s="1"/>
  <c r="E1154" i="14" s="1"/>
  <c r="E1155" i="14" s="1"/>
  <c r="E1156" i="14" s="1"/>
  <c r="E1157" i="14" s="1"/>
  <c r="E1158" i="14" s="1"/>
  <c r="E1159" i="14" s="1"/>
  <c r="E1160" i="14" s="1"/>
  <c r="E1161" i="14" s="1"/>
  <c r="E1162" i="14" s="1"/>
  <c r="E1163" i="14" s="1"/>
  <c r="E1164" i="14" s="1"/>
  <c r="E1165" i="14" s="1"/>
  <c r="E1166" i="14" s="1"/>
  <c r="E1167" i="14" s="1"/>
  <c r="E1168" i="14" s="1"/>
  <c r="E1169" i="14" s="1"/>
  <c r="E1170" i="14" s="1"/>
  <c r="E1171" i="14" s="1"/>
  <c r="E1172" i="14" s="1"/>
  <c r="E1173" i="14" s="1"/>
  <c r="E1174" i="14" s="1"/>
  <c r="E1175" i="14" s="1"/>
  <c r="E1176" i="14" s="1"/>
  <c r="E1177" i="14" s="1"/>
  <c r="E1178" i="14" s="1"/>
  <c r="E1179" i="14" s="1"/>
  <c r="E1180" i="14" s="1"/>
  <c r="E1181" i="14" s="1"/>
  <c r="E1182" i="14" s="1"/>
  <c r="E1183" i="14" s="1"/>
  <c r="E1184" i="14" s="1"/>
  <c r="E1185" i="14" s="1"/>
  <c r="E1186" i="14" s="1"/>
  <c r="E1187" i="14" s="1"/>
  <c r="E1188" i="14" s="1"/>
  <c r="E1189" i="14" s="1"/>
  <c r="E1190" i="14" s="1"/>
  <c r="E1191" i="14" s="1"/>
  <c r="E1192" i="14" s="1"/>
  <c r="E1193" i="14" s="1"/>
  <c r="E1194" i="14" s="1"/>
  <c r="E1195" i="14" s="1"/>
  <c r="E1196" i="14" s="1"/>
  <c r="E1197" i="14" s="1"/>
  <c r="E1198" i="14" s="1"/>
  <c r="E1199" i="14" s="1"/>
  <c r="E1200" i="14" s="1"/>
  <c r="E1201" i="14" s="1"/>
  <c r="E1202" i="14" s="1"/>
  <c r="E1203" i="14" s="1"/>
  <c r="E1204" i="14" s="1"/>
  <c r="E1205" i="14" s="1"/>
  <c r="E1206" i="14" s="1"/>
  <c r="E1207" i="14" s="1"/>
  <c r="E1208" i="14" s="1"/>
  <c r="E1209" i="14" s="1"/>
  <c r="E1210" i="14" s="1"/>
  <c r="E1211" i="14" s="1"/>
  <c r="E1212" i="14" s="1"/>
  <c r="E1213" i="14" s="1"/>
  <c r="E1214" i="14" s="1"/>
  <c r="E1215" i="14" s="1"/>
  <c r="E1216" i="14" s="1"/>
  <c r="E1217" i="14" s="1"/>
  <c r="E1218" i="14" s="1"/>
  <c r="E1219" i="14" s="1"/>
  <c r="E1220" i="14" s="1"/>
  <c r="E1221" i="14" s="1"/>
  <c r="E1222" i="14" s="1"/>
  <c r="E1223" i="14" s="1"/>
  <c r="E1224" i="14" s="1"/>
  <c r="E1225" i="14" s="1"/>
  <c r="E1226" i="14" s="1"/>
  <c r="E1227" i="14" s="1"/>
  <c r="E1228" i="14" s="1"/>
  <c r="E1229" i="14" s="1"/>
  <c r="E1230" i="14" s="1"/>
  <c r="E1231" i="14" s="1"/>
  <c r="E1232" i="14" s="1"/>
  <c r="E1233" i="14" s="1"/>
  <c r="E1234" i="14" s="1"/>
  <c r="E1235" i="14" s="1"/>
  <c r="E1236" i="14" s="1"/>
  <c r="E1237" i="14" s="1"/>
  <c r="E1238" i="14" s="1"/>
  <c r="E1239" i="14" s="1"/>
  <c r="E1240" i="14" s="1"/>
  <c r="E1241" i="14" s="1"/>
  <c r="E1242" i="14" s="1"/>
  <c r="E1243" i="14" s="1"/>
  <c r="E1244" i="14" s="1"/>
  <c r="D2" i="14"/>
  <c r="D3" i="14" s="1"/>
  <c r="D4" i="14" s="1"/>
  <c r="D5" i="14" s="1"/>
  <c r="D6" i="14" s="1"/>
  <c r="D7" i="14" s="1"/>
  <c r="D8" i="14" s="1"/>
  <c r="D9" i="14" s="1"/>
  <c r="D10" i="14" s="1"/>
  <c r="D11" i="14" s="1"/>
  <c r="D12" i="14" s="1"/>
  <c r="D13" i="14" s="1"/>
  <c r="D14" i="14" s="1"/>
  <c r="D15" i="14" s="1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D26" i="14" s="1"/>
  <c r="D27" i="14" s="1"/>
  <c r="D28" i="14" s="1"/>
  <c r="D29" i="14" s="1"/>
  <c r="D30" i="14" s="1"/>
  <c r="D31" i="14" s="1"/>
  <c r="D32" i="14" s="1"/>
  <c r="D33" i="14" s="1"/>
  <c r="D34" i="14" s="1"/>
  <c r="D35" i="14" s="1"/>
  <c r="D36" i="14" s="1"/>
  <c r="D37" i="14" s="1"/>
  <c r="D38" i="14" s="1"/>
  <c r="D39" i="14" s="1"/>
  <c r="D40" i="14" s="1"/>
  <c r="D41" i="14" s="1"/>
  <c r="D42" i="14" s="1"/>
  <c r="D43" i="14" s="1"/>
  <c r="D44" i="14" s="1"/>
  <c r="D45" i="14" s="1"/>
  <c r="D46" i="14" s="1"/>
  <c r="D47" i="14" s="1"/>
  <c r="D48" i="14" s="1"/>
  <c r="D49" i="14" s="1"/>
  <c r="D50" i="14" s="1"/>
  <c r="D51" i="14" s="1"/>
  <c r="D52" i="14" s="1"/>
  <c r="D53" i="14" s="1"/>
  <c r="D54" i="14" s="1"/>
  <c r="D55" i="14" s="1"/>
  <c r="D56" i="14" s="1"/>
  <c r="D57" i="14" s="1"/>
  <c r="D58" i="14" s="1"/>
  <c r="D59" i="14" s="1"/>
  <c r="D60" i="14" s="1"/>
  <c r="D61" i="14" s="1"/>
  <c r="D62" i="14" s="1"/>
  <c r="D63" i="14" s="1"/>
  <c r="D64" i="14" s="1"/>
  <c r="D65" i="14" s="1"/>
  <c r="D66" i="14" s="1"/>
  <c r="D67" i="14" s="1"/>
  <c r="D68" i="14" s="1"/>
  <c r="D69" i="14" s="1"/>
  <c r="D70" i="14" s="1"/>
  <c r="D71" i="14" s="1"/>
  <c r="D72" i="14" s="1"/>
  <c r="D73" i="14" s="1"/>
  <c r="D74" i="14" s="1"/>
  <c r="D75" i="14" s="1"/>
  <c r="D76" i="14" s="1"/>
  <c r="D77" i="14" s="1"/>
  <c r="D78" i="14" s="1"/>
  <c r="D79" i="14" s="1"/>
  <c r="D80" i="14" s="1"/>
  <c r="D81" i="14" s="1"/>
  <c r="D82" i="14" s="1"/>
  <c r="D83" i="14" s="1"/>
  <c r="D84" i="14" s="1"/>
  <c r="D85" i="14" s="1"/>
  <c r="D86" i="14" s="1"/>
  <c r="D87" i="14" s="1"/>
  <c r="D88" i="14" s="1"/>
  <c r="D89" i="14" s="1"/>
  <c r="D90" i="14" s="1"/>
  <c r="D91" i="14" s="1"/>
  <c r="D92" i="14" s="1"/>
  <c r="D93" i="14" s="1"/>
  <c r="D94" i="14" s="1"/>
  <c r="D95" i="14" s="1"/>
  <c r="D96" i="14" s="1"/>
  <c r="D97" i="14" s="1"/>
  <c r="D98" i="14" s="1"/>
  <c r="D99" i="14" s="1"/>
  <c r="D100" i="14" s="1"/>
  <c r="D101" i="14" s="1"/>
  <c r="D102" i="14" s="1"/>
  <c r="D103" i="14" s="1"/>
  <c r="D104" i="14" s="1"/>
  <c r="D105" i="14" s="1"/>
  <c r="D106" i="14" s="1"/>
  <c r="D107" i="14" s="1"/>
  <c r="D108" i="14" s="1"/>
  <c r="D109" i="14" s="1"/>
  <c r="D110" i="14" s="1"/>
  <c r="D111" i="14" s="1"/>
  <c r="D112" i="14" s="1"/>
  <c r="D113" i="14" s="1"/>
  <c r="D114" i="14" s="1"/>
  <c r="D115" i="14" s="1"/>
  <c r="D116" i="14" s="1"/>
  <c r="D117" i="14" s="1"/>
  <c r="D118" i="14" s="1"/>
  <c r="D119" i="14" s="1"/>
  <c r="D120" i="14" s="1"/>
  <c r="D121" i="14" s="1"/>
  <c r="D122" i="14" s="1"/>
  <c r="D123" i="14" s="1"/>
  <c r="D124" i="14" s="1"/>
  <c r="D125" i="14" s="1"/>
  <c r="D126" i="14" s="1"/>
  <c r="D127" i="14" s="1"/>
  <c r="D128" i="14" s="1"/>
  <c r="D129" i="14" s="1"/>
  <c r="D130" i="14" s="1"/>
  <c r="D131" i="14" s="1"/>
  <c r="D132" i="14" s="1"/>
  <c r="D133" i="14" s="1"/>
  <c r="D134" i="14" s="1"/>
  <c r="D135" i="14" s="1"/>
  <c r="D136" i="14" s="1"/>
  <c r="D137" i="14" s="1"/>
  <c r="D138" i="14" s="1"/>
  <c r="D139" i="14" s="1"/>
  <c r="D140" i="14" s="1"/>
  <c r="D141" i="14" s="1"/>
  <c r="D142" i="14" s="1"/>
  <c r="D143" i="14" s="1"/>
  <c r="D144" i="14" s="1"/>
  <c r="D145" i="14" s="1"/>
  <c r="D146" i="14" s="1"/>
  <c r="D147" i="14" s="1"/>
  <c r="D148" i="14" s="1"/>
  <c r="D149" i="14" s="1"/>
  <c r="D150" i="14" s="1"/>
  <c r="D151" i="14" s="1"/>
  <c r="D152" i="14" s="1"/>
  <c r="D153" i="14" s="1"/>
  <c r="D154" i="14" s="1"/>
  <c r="D155" i="14" s="1"/>
  <c r="D156" i="14" s="1"/>
  <c r="D157" i="14" s="1"/>
  <c r="D158" i="14" s="1"/>
  <c r="D159" i="14" s="1"/>
  <c r="D160" i="14" s="1"/>
  <c r="D161" i="14" s="1"/>
  <c r="D162" i="14" s="1"/>
  <c r="D163" i="14" s="1"/>
  <c r="D164" i="14" s="1"/>
  <c r="D165" i="14" s="1"/>
  <c r="D166" i="14" s="1"/>
  <c r="D167" i="14" s="1"/>
  <c r="D168" i="14" s="1"/>
  <c r="D169" i="14" s="1"/>
  <c r="D170" i="14" s="1"/>
  <c r="D171" i="14" s="1"/>
  <c r="D172" i="14" s="1"/>
  <c r="D173" i="14" s="1"/>
  <c r="D174" i="14" s="1"/>
  <c r="D175" i="14" s="1"/>
  <c r="D176" i="14" s="1"/>
  <c r="D177" i="14" s="1"/>
  <c r="D178" i="14" s="1"/>
  <c r="D179" i="14" s="1"/>
  <c r="D180" i="14" s="1"/>
  <c r="D181" i="14" s="1"/>
  <c r="D182" i="14" s="1"/>
  <c r="D183" i="14" s="1"/>
  <c r="D184" i="14" s="1"/>
  <c r="D185" i="14" s="1"/>
  <c r="D186" i="14" s="1"/>
  <c r="D187" i="14" s="1"/>
  <c r="D188" i="14" s="1"/>
  <c r="D189" i="14" s="1"/>
  <c r="D190" i="14" s="1"/>
  <c r="D191" i="14" s="1"/>
  <c r="D192" i="14" s="1"/>
  <c r="D193" i="14" s="1"/>
  <c r="D194" i="14" s="1"/>
  <c r="D195" i="14" s="1"/>
  <c r="D196" i="14" s="1"/>
  <c r="D197" i="14" s="1"/>
  <c r="D198" i="14" s="1"/>
  <c r="D199" i="14" s="1"/>
  <c r="D200" i="14" s="1"/>
  <c r="D201" i="14" s="1"/>
  <c r="D202" i="14" s="1"/>
  <c r="D203" i="14" s="1"/>
  <c r="D204" i="14" s="1"/>
  <c r="D205" i="14" s="1"/>
  <c r="D206" i="14" s="1"/>
  <c r="D207" i="14" s="1"/>
  <c r="D208" i="14" s="1"/>
  <c r="D209" i="14" s="1"/>
  <c r="D210" i="14" s="1"/>
  <c r="D211" i="14" s="1"/>
  <c r="D212" i="14" s="1"/>
  <c r="D213" i="14" s="1"/>
  <c r="D214" i="14" s="1"/>
  <c r="D215" i="14" s="1"/>
  <c r="D216" i="14" s="1"/>
  <c r="D217" i="14" s="1"/>
  <c r="D218" i="14" s="1"/>
  <c r="D219" i="14" s="1"/>
  <c r="D220" i="14" s="1"/>
  <c r="D221" i="14" s="1"/>
  <c r="D222" i="14" s="1"/>
  <c r="D223" i="14" s="1"/>
  <c r="D224" i="14" s="1"/>
  <c r="D225" i="14" s="1"/>
  <c r="D226" i="14" s="1"/>
  <c r="D227" i="14" s="1"/>
  <c r="D228" i="14" s="1"/>
  <c r="D229" i="14" s="1"/>
  <c r="D230" i="14" s="1"/>
  <c r="D231" i="14" s="1"/>
  <c r="D232" i="14" s="1"/>
  <c r="D233" i="14" s="1"/>
  <c r="D234" i="14" s="1"/>
  <c r="D235" i="14" s="1"/>
  <c r="D236" i="14" s="1"/>
  <c r="D237" i="14" s="1"/>
  <c r="D238" i="14" s="1"/>
  <c r="D239" i="14" s="1"/>
  <c r="D240" i="14" s="1"/>
  <c r="D241" i="14" s="1"/>
  <c r="D242" i="14" s="1"/>
  <c r="D243" i="14" s="1"/>
  <c r="D244" i="14" s="1"/>
  <c r="D245" i="14" s="1"/>
  <c r="D246" i="14" s="1"/>
  <c r="D247" i="14" s="1"/>
  <c r="D248" i="14" s="1"/>
  <c r="D249" i="14" s="1"/>
  <c r="D250" i="14" s="1"/>
  <c r="D251" i="14" s="1"/>
  <c r="D252" i="14" s="1"/>
  <c r="D253" i="14" s="1"/>
  <c r="D254" i="14" s="1"/>
  <c r="D255" i="14" s="1"/>
  <c r="D256" i="14" s="1"/>
  <c r="D257" i="14" s="1"/>
  <c r="D258" i="14" s="1"/>
  <c r="D259" i="14" s="1"/>
  <c r="D260" i="14" s="1"/>
  <c r="D261" i="14" s="1"/>
  <c r="D262" i="14" s="1"/>
  <c r="D263" i="14" s="1"/>
  <c r="D264" i="14" s="1"/>
  <c r="D265" i="14" s="1"/>
  <c r="D266" i="14" s="1"/>
  <c r="D267" i="14" s="1"/>
  <c r="D268" i="14" s="1"/>
  <c r="D269" i="14" s="1"/>
  <c r="D270" i="14" s="1"/>
  <c r="D271" i="14" s="1"/>
  <c r="D272" i="14" s="1"/>
  <c r="D273" i="14" s="1"/>
  <c r="D274" i="14" s="1"/>
  <c r="D275" i="14" s="1"/>
  <c r="D276" i="14" s="1"/>
  <c r="D277" i="14" s="1"/>
  <c r="D278" i="14" s="1"/>
  <c r="D279" i="14" s="1"/>
  <c r="D280" i="14" s="1"/>
  <c r="D281" i="14" s="1"/>
  <c r="D282" i="14" s="1"/>
  <c r="D283" i="14" s="1"/>
  <c r="D284" i="14" s="1"/>
  <c r="D285" i="14" s="1"/>
  <c r="D286" i="14" s="1"/>
  <c r="D287" i="14" s="1"/>
  <c r="D288" i="14" s="1"/>
  <c r="D289" i="14" s="1"/>
  <c r="D290" i="14" s="1"/>
  <c r="D291" i="14" s="1"/>
  <c r="D292" i="14" s="1"/>
  <c r="D293" i="14" s="1"/>
  <c r="D294" i="14" s="1"/>
  <c r="D295" i="14" s="1"/>
  <c r="D296" i="14" s="1"/>
  <c r="D297" i="14" s="1"/>
  <c r="D298" i="14" s="1"/>
  <c r="D299" i="14" s="1"/>
  <c r="D300" i="14" s="1"/>
  <c r="D301" i="14" s="1"/>
  <c r="D302" i="14" s="1"/>
  <c r="D303" i="14" s="1"/>
  <c r="D304" i="14" s="1"/>
  <c r="D305" i="14" s="1"/>
  <c r="D306" i="14" s="1"/>
  <c r="D307" i="14" s="1"/>
  <c r="D308" i="14" s="1"/>
  <c r="D309" i="14" s="1"/>
  <c r="D310" i="14" s="1"/>
  <c r="D311" i="14" s="1"/>
  <c r="D312" i="14" s="1"/>
  <c r="D313" i="14" s="1"/>
  <c r="D314" i="14" s="1"/>
  <c r="D315" i="14" s="1"/>
  <c r="D316" i="14" s="1"/>
  <c r="D317" i="14" s="1"/>
  <c r="D318" i="14" s="1"/>
  <c r="D319" i="14" s="1"/>
  <c r="D320" i="14" s="1"/>
  <c r="D321" i="14" s="1"/>
  <c r="D322" i="14" s="1"/>
  <c r="D323" i="14" s="1"/>
  <c r="D324" i="14" s="1"/>
  <c r="D325" i="14" s="1"/>
  <c r="D326" i="14" s="1"/>
  <c r="D327" i="14" s="1"/>
  <c r="D328" i="14" s="1"/>
  <c r="D329" i="14" s="1"/>
  <c r="D330" i="14" s="1"/>
  <c r="D331" i="14" s="1"/>
  <c r="D332" i="14" s="1"/>
  <c r="D333" i="14" s="1"/>
  <c r="D334" i="14" s="1"/>
  <c r="D335" i="14" s="1"/>
  <c r="D336" i="14" s="1"/>
  <c r="D337" i="14" s="1"/>
  <c r="D338" i="14" s="1"/>
  <c r="D339" i="14" s="1"/>
  <c r="D340" i="14" s="1"/>
  <c r="D341" i="14" s="1"/>
  <c r="D342" i="14" s="1"/>
  <c r="D343" i="14" s="1"/>
  <c r="D344" i="14" s="1"/>
  <c r="D345" i="14" s="1"/>
  <c r="D346" i="14" s="1"/>
  <c r="D347" i="14" s="1"/>
  <c r="D348" i="14" s="1"/>
  <c r="D349" i="14" s="1"/>
  <c r="D350" i="14" s="1"/>
  <c r="D351" i="14" s="1"/>
  <c r="D352" i="14" s="1"/>
  <c r="D353" i="14" s="1"/>
  <c r="D354" i="14" s="1"/>
  <c r="D355" i="14" s="1"/>
  <c r="D356" i="14" s="1"/>
  <c r="D357" i="14" s="1"/>
  <c r="D358" i="14" s="1"/>
  <c r="D359" i="14" s="1"/>
  <c r="D360" i="14" s="1"/>
  <c r="D361" i="14" s="1"/>
  <c r="D362" i="14" s="1"/>
  <c r="D363" i="14" s="1"/>
  <c r="D364" i="14" s="1"/>
  <c r="D365" i="14" s="1"/>
  <c r="D366" i="14" s="1"/>
  <c r="D367" i="14" s="1"/>
  <c r="D368" i="14" s="1"/>
  <c r="D369" i="14" s="1"/>
  <c r="D370" i="14" s="1"/>
  <c r="D371" i="14" s="1"/>
  <c r="D372" i="14" s="1"/>
  <c r="D373" i="14" s="1"/>
  <c r="D374" i="14" s="1"/>
  <c r="D375" i="14" s="1"/>
  <c r="D376" i="14" s="1"/>
  <c r="D377" i="14" s="1"/>
  <c r="D378" i="14" s="1"/>
  <c r="D379" i="14" s="1"/>
  <c r="D380" i="14" s="1"/>
  <c r="D381" i="14" s="1"/>
  <c r="D382" i="14" s="1"/>
  <c r="D383" i="14" s="1"/>
  <c r="D384" i="14" s="1"/>
  <c r="D385" i="14" s="1"/>
  <c r="D386" i="14" s="1"/>
  <c r="D387" i="14" s="1"/>
  <c r="D388" i="14" s="1"/>
  <c r="D389" i="14" s="1"/>
  <c r="D390" i="14" s="1"/>
  <c r="D391" i="14" s="1"/>
  <c r="D392" i="14" s="1"/>
  <c r="D393" i="14" s="1"/>
  <c r="D394" i="14" s="1"/>
  <c r="D395" i="14" s="1"/>
  <c r="D396" i="14" s="1"/>
  <c r="D397" i="14" s="1"/>
  <c r="D398" i="14" s="1"/>
  <c r="D399" i="14" s="1"/>
  <c r="D400" i="14" s="1"/>
  <c r="D401" i="14" s="1"/>
  <c r="D402" i="14" s="1"/>
  <c r="D403" i="14" s="1"/>
  <c r="D404" i="14" s="1"/>
  <c r="D405" i="14" s="1"/>
  <c r="D406" i="14" s="1"/>
  <c r="D407" i="14" s="1"/>
  <c r="D408" i="14" s="1"/>
  <c r="D409" i="14" s="1"/>
  <c r="D410" i="14" s="1"/>
  <c r="D411" i="14" s="1"/>
  <c r="D412" i="14" s="1"/>
  <c r="D413" i="14" s="1"/>
  <c r="D414" i="14" s="1"/>
  <c r="D415" i="14" s="1"/>
  <c r="D416" i="14" s="1"/>
  <c r="D417" i="14" s="1"/>
  <c r="D418" i="14" s="1"/>
  <c r="D419" i="14" s="1"/>
  <c r="D420" i="14" s="1"/>
  <c r="D421" i="14" s="1"/>
  <c r="D422" i="14" s="1"/>
  <c r="D423" i="14" s="1"/>
  <c r="D424" i="14" s="1"/>
  <c r="D425" i="14" s="1"/>
  <c r="D426" i="14" s="1"/>
  <c r="D427" i="14" s="1"/>
  <c r="D428" i="14" s="1"/>
  <c r="D429" i="14" s="1"/>
  <c r="D430" i="14" s="1"/>
  <c r="D431" i="14" s="1"/>
  <c r="D432" i="14" s="1"/>
  <c r="D433" i="14" s="1"/>
  <c r="D434" i="14" s="1"/>
  <c r="D435" i="14" s="1"/>
  <c r="D436" i="14" s="1"/>
  <c r="D437" i="14" s="1"/>
  <c r="D438" i="14" s="1"/>
  <c r="D439" i="14" s="1"/>
  <c r="D440" i="14" s="1"/>
  <c r="D441" i="14" s="1"/>
  <c r="D442" i="14" s="1"/>
  <c r="D443" i="14" s="1"/>
  <c r="D444" i="14" s="1"/>
  <c r="D445" i="14" s="1"/>
  <c r="D446" i="14" s="1"/>
  <c r="D447" i="14" s="1"/>
  <c r="D448" i="14" s="1"/>
  <c r="D449" i="14" s="1"/>
  <c r="D450" i="14" s="1"/>
  <c r="D451" i="14" s="1"/>
  <c r="D452" i="14" s="1"/>
  <c r="D453" i="14" s="1"/>
  <c r="D454" i="14" s="1"/>
  <c r="D455" i="14" s="1"/>
  <c r="D456" i="14" s="1"/>
  <c r="D457" i="14" s="1"/>
  <c r="D458" i="14" s="1"/>
  <c r="D459" i="14" s="1"/>
  <c r="D460" i="14" s="1"/>
  <c r="D461" i="14" s="1"/>
  <c r="D462" i="14" s="1"/>
  <c r="D463" i="14" s="1"/>
  <c r="D464" i="14" s="1"/>
  <c r="D465" i="14" s="1"/>
  <c r="D466" i="14" s="1"/>
  <c r="D467" i="14" s="1"/>
  <c r="D468" i="14" s="1"/>
  <c r="D469" i="14" s="1"/>
  <c r="D470" i="14" s="1"/>
  <c r="D471" i="14" s="1"/>
  <c r="D472" i="14" s="1"/>
  <c r="D473" i="14" s="1"/>
  <c r="D474" i="14" s="1"/>
  <c r="D475" i="14" s="1"/>
  <c r="D476" i="14" s="1"/>
  <c r="D477" i="14" s="1"/>
  <c r="D478" i="14" s="1"/>
  <c r="D479" i="14" s="1"/>
  <c r="D480" i="14" s="1"/>
  <c r="D481" i="14" s="1"/>
  <c r="D482" i="14" s="1"/>
  <c r="D483" i="14" s="1"/>
  <c r="D484" i="14" s="1"/>
  <c r="D485" i="14" s="1"/>
  <c r="D486" i="14" s="1"/>
  <c r="D487" i="14" s="1"/>
  <c r="D488" i="14" s="1"/>
  <c r="D489" i="14" s="1"/>
  <c r="D490" i="14" s="1"/>
  <c r="D491" i="14" s="1"/>
  <c r="D492" i="14" s="1"/>
  <c r="D493" i="14" s="1"/>
  <c r="D494" i="14" s="1"/>
  <c r="D495" i="14" s="1"/>
  <c r="D496" i="14" s="1"/>
  <c r="D497" i="14" s="1"/>
  <c r="D498" i="14" s="1"/>
  <c r="D499" i="14" s="1"/>
  <c r="D500" i="14" s="1"/>
  <c r="D501" i="14" s="1"/>
  <c r="D502" i="14" s="1"/>
  <c r="D503" i="14" s="1"/>
  <c r="D504" i="14" s="1"/>
  <c r="D505" i="14" s="1"/>
  <c r="D506" i="14" s="1"/>
  <c r="D507" i="14" s="1"/>
  <c r="D508" i="14" s="1"/>
  <c r="D509" i="14" s="1"/>
  <c r="D510" i="14" s="1"/>
  <c r="D511" i="14" s="1"/>
  <c r="D512" i="14" s="1"/>
  <c r="D513" i="14" s="1"/>
  <c r="D514" i="14" s="1"/>
  <c r="D515" i="14" s="1"/>
  <c r="D516" i="14" s="1"/>
  <c r="D517" i="14" s="1"/>
  <c r="D518" i="14" s="1"/>
  <c r="D519" i="14" s="1"/>
  <c r="D520" i="14" s="1"/>
  <c r="D521" i="14" s="1"/>
  <c r="D522" i="14" s="1"/>
  <c r="D523" i="14" s="1"/>
  <c r="D524" i="14" s="1"/>
  <c r="D525" i="14" s="1"/>
  <c r="D526" i="14" s="1"/>
  <c r="D527" i="14" s="1"/>
  <c r="D528" i="14" s="1"/>
  <c r="D529" i="14" s="1"/>
  <c r="D530" i="14" s="1"/>
  <c r="D531" i="14" s="1"/>
  <c r="D532" i="14" s="1"/>
  <c r="D533" i="14" s="1"/>
  <c r="D534" i="14" s="1"/>
  <c r="D535" i="14" s="1"/>
  <c r="D536" i="14" s="1"/>
  <c r="D537" i="14" s="1"/>
  <c r="D538" i="14" s="1"/>
  <c r="D539" i="14" s="1"/>
  <c r="D540" i="14" s="1"/>
  <c r="D541" i="14" s="1"/>
  <c r="D542" i="14" s="1"/>
  <c r="D543" i="14" s="1"/>
  <c r="D544" i="14" s="1"/>
  <c r="D545" i="14" s="1"/>
  <c r="D546" i="14" s="1"/>
  <c r="D547" i="14" s="1"/>
  <c r="D548" i="14" s="1"/>
  <c r="D549" i="14" s="1"/>
  <c r="D550" i="14" s="1"/>
  <c r="D551" i="14" s="1"/>
  <c r="D552" i="14" s="1"/>
  <c r="D553" i="14" s="1"/>
  <c r="D554" i="14" s="1"/>
  <c r="D555" i="14" s="1"/>
  <c r="D556" i="14" s="1"/>
  <c r="D557" i="14" s="1"/>
  <c r="D558" i="14" s="1"/>
  <c r="D559" i="14" s="1"/>
  <c r="D560" i="14" s="1"/>
  <c r="D561" i="14" s="1"/>
  <c r="D562" i="14" s="1"/>
  <c r="D563" i="14" s="1"/>
  <c r="D564" i="14" s="1"/>
  <c r="D565" i="14" s="1"/>
  <c r="D566" i="14" s="1"/>
  <c r="D567" i="14" s="1"/>
  <c r="D568" i="14" s="1"/>
  <c r="D569" i="14" s="1"/>
  <c r="D570" i="14" s="1"/>
  <c r="D571" i="14" s="1"/>
  <c r="D572" i="14" s="1"/>
  <c r="D573" i="14" s="1"/>
  <c r="D574" i="14" s="1"/>
  <c r="D575" i="14" s="1"/>
  <c r="D576" i="14" s="1"/>
  <c r="D577" i="14" s="1"/>
  <c r="D578" i="14" s="1"/>
  <c r="D579" i="14" s="1"/>
  <c r="D580" i="14" s="1"/>
  <c r="D581" i="14" s="1"/>
  <c r="D582" i="14" s="1"/>
  <c r="D583" i="14" s="1"/>
  <c r="D584" i="14" s="1"/>
  <c r="D585" i="14" s="1"/>
  <c r="D586" i="14" s="1"/>
  <c r="D587" i="14" s="1"/>
  <c r="D588" i="14" s="1"/>
  <c r="D589" i="14" s="1"/>
  <c r="D590" i="14" s="1"/>
  <c r="D591" i="14" s="1"/>
  <c r="D592" i="14" s="1"/>
  <c r="D593" i="14" s="1"/>
  <c r="D594" i="14" s="1"/>
  <c r="D595" i="14" s="1"/>
  <c r="D596" i="14" s="1"/>
  <c r="D597" i="14" s="1"/>
  <c r="D598" i="14" s="1"/>
  <c r="D599" i="14" s="1"/>
  <c r="D600" i="14" s="1"/>
  <c r="D601" i="14" s="1"/>
  <c r="D602" i="14" s="1"/>
  <c r="D603" i="14" s="1"/>
  <c r="D604" i="14" s="1"/>
  <c r="D605" i="14" s="1"/>
  <c r="D606" i="14" s="1"/>
  <c r="D607" i="14" s="1"/>
  <c r="D608" i="14" s="1"/>
  <c r="D609" i="14" s="1"/>
  <c r="D610" i="14" s="1"/>
  <c r="D611" i="14" s="1"/>
  <c r="D612" i="14" s="1"/>
  <c r="D613" i="14" s="1"/>
  <c r="D614" i="14" s="1"/>
  <c r="D615" i="14" s="1"/>
  <c r="D616" i="14" s="1"/>
  <c r="D617" i="14" s="1"/>
  <c r="D618" i="14" s="1"/>
  <c r="D619" i="14" s="1"/>
  <c r="D620" i="14" s="1"/>
  <c r="D621" i="14" s="1"/>
  <c r="D622" i="14" s="1"/>
  <c r="D623" i="14" s="1"/>
  <c r="D624" i="14" s="1"/>
  <c r="D625" i="14" s="1"/>
  <c r="D626" i="14" s="1"/>
  <c r="D627" i="14" s="1"/>
  <c r="D628" i="14" s="1"/>
  <c r="D629" i="14" s="1"/>
  <c r="D630" i="14" s="1"/>
  <c r="D631" i="14" s="1"/>
  <c r="D632" i="14" s="1"/>
  <c r="D633" i="14" s="1"/>
  <c r="D634" i="14" s="1"/>
  <c r="D635" i="14" s="1"/>
  <c r="D636" i="14" s="1"/>
  <c r="D637" i="14" s="1"/>
  <c r="D638" i="14" s="1"/>
  <c r="D639" i="14" s="1"/>
  <c r="D640" i="14" s="1"/>
  <c r="D641" i="14" s="1"/>
  <c r="D642" i="14" s="1"/>
  <c r="D643" i="14" s="1"/>
  <c r="D644" i="14" s="1"/>
  <c r="D645" i="14" s="1"/>
  <c r="D646" i="14" s="1"/>
  <c r="D647" i="14" s="1"/>
  <c r="D648" i="14" s="1"/>
  <c r="D649" i="14" s="1"/>
  <c r="D650" i="14" s="1"/>
  <c r="D651" i="14" s="1"/>
  <c r="D652" i="14" s="1"/>
  <c r="D653" i="14" s="1"/>
  <c r="D654" i="14" s="1"/>
  <c r="D655" i="14" s="1"/>
  <c r="D656" i="14" s="1"/>
  <c r="D657" i="14" s="1"/>
  <c r="D658" i="14" s="1"/>
  <c r="D659" i="14" s="1"/>
  <c r="D660" i="14" s="1"/>
  <c r="D661" i="14" s="1"/>
  <c r="D662" i="14" s="1"/>
  <c r="D663" i="14" s="1"/>
  <c r="D664" i="14" s="1"/>
  <c r="D665" i="14" s="1"/>
  <c r="D666" i="14" s="1"/>
  <c r="D667" i="14" s="1"/>
  <c r="D668" i="14" s="1"/>
  <c r="D669" i="14" s="1"/>
  <c r="D670" i="14" s="1"/>
  <c r="D671" i="14" s="1"/>
  <c r="D672" i="14" s="1"/>
  <c r="D673" i="14" s="1"/>
  <c r="D674" i="14" s="1"/>
  <c r="D675" i="14" s="1"/>
  <c r="D676" i="14" s="1"/>
  <c r="D677" i="14" s="1"/>
  <c r="D678" i="14" s="1"/>
  <c r="D679" i="14" s="1"/>
  <c r="D680" i="14" s="1"/>
  <c r="D681" i="14" s="1"/>
  <c r="D682" i="14" s="1"/>
  <c r="D683" i="14" s="1"/>
  <c r="D684" i="14" s="1"/>
  <c r="D685" i="14" s="1"/>
  <c r="D686" i="14" s="1"/>
  <c r="D687" i="14" s="1"/>
  <c r="D688" i="14" s="1"/>
  <c r="D689" i="14" s="1"/>
  <c r="D690" i="14" s="1"/>
  <c r="D691" i="14" s="1"/>
  <c r="D692" i="14" s="1"/>
  <c r="D693" i="14" s="1"/>
  <c r="D694" i="14" s="1"/>
  <c r="D695" i="14" s="1"/>
  <c r="D696" i="14" s="1"/>
  <c r="D697" i="14" s="1"/>
  <c r="D698" i="14" s="1"/>
  <c r="D699" i="14" s="1"/>
  <c r="D700" i="14" s="1"/>
  <c r="D701" i="14" s="1"/>
  <c r="D702" i="14" s="1"/>
  <c r="D703" i="14" s="1"/>
  <c r="D704" i="14" s="1"/>
  <c r="D705" i="14" s="1"/>
  <c r="D706" i="14" s="1"/>
  <c r="D707" i="14" s="1"/>
  <c r="D708" i="14" s="1"/>
  <c r="D709" i="14" s="1"/>
  <c r="D710" i="14" s="1"/>
  <c r="D711" i="14" s="1"/>
  <c r="D712" i="14" s="1"/>
  <c r="D713" i="14" s="1"/>
  <c r="D714" i="14" s="1"/>
  <c r="D715" i="14" s="1"/>
  <c r="D716" i="14" s="1"/>
  <c r="D717" i="14" s="1"/>
  <c r="D718" i="14" s="1"/>
  <c r="D719" i="14" s="1"/>
  <c r="D720" i="14" s="1"/>
  <c r="D721" i="14" s="1"/>
  <c r="D722" i="14" s="1"/>
  <c r="D723" i="14" s="1"/>
  <c r="D724" i="14" s="1"/>
  <c r="D725" i="14" s="1"/>
  <c r="D726" i="14" s="1"/>
  <c r="D727" i="14" s="1"/>
  <c r="D728" i="14" s="1"/>
  <c r="D729" i="14" s="1"/>
  <c r="D730" i="14" s="1"/>
  <c r="D731" i="14" s="1"/>
  <c r="D732" i="14" s="1"/>
  <c r="D733" i="14" s="1"/>
  <c r="D734" i="14" s="1"/>
  <c r="D735" i="14" s="1"/>
  <c r="D736" i="14" s="1"/>
  <c r="D737" i="14" s="1"/>
  <c r="D738" i="14" s="1"/>
  <c r="D739" i="14" s="1"/>
  <c r="D740" i="14" s="1"/>
  <c r="D741" i="14" s="1"/>
  <c r="D742" i="14" s="1"/>
  <c r="D743" i="14" s="1"/>
  <c r="D744" i="14" s="1"/>
  <c r="D745" i="14" s="1"/>
  <c r="D746" i="14" s="1"/>
  <c r="D747" i="14" s="1"/>
  <c r="D748" i="14" s="1"/>
  <c r="D749" i="14" s="1"/>
  <c r="D750" i="14" s="1"/>
  <c r="D751" i="14" s="1"/>
  <c r="D752" i="14" s="1"/>
  <c r="D753" i="14" s="1"/>
  <c r="D754" i="14" s="1"/>
  <c r="D755" i="14" s="1"/>
  <c r="D756" i="14" s="1"/>
  <c r="D757" i="14" s="1"/>
  <c r="D758" i="14" s="1"/>
  <c r="D759" i="14" s="1"/>
  <c r="D760" i="14" s="1"/>
  <c r="D761" i="14" s="1"/>
  <c r="D762" i="14" s="1"/>
  <c r="D763" i="14" s="1"/>
  <c r="D764" i="14" s="1"/>
  <c r="D765" i="14" s="1"/>
  <c r="D766" i="14" s="1"/>
  <c r="D767" i="14" s="1"/>
  <c r="D768" i="14" s="1"/>
  <c r="D769" i="14" s="1"/>
  <c r="D770" i="14" s="1"/>
  <c r="D771" i="14" s="1"/>
  <c r="D772" i="14" s="1"/>
  <c r="D773" i="14" s="1"/>
  <c r="D774" i="14" s="1"/>
  <c r="D775" i="14" s="1"/>
  <c r="D776" i="14" s="1"/>
  <c r="D777" i="14" s="1"/>
  <c r="D778" i="14" s="1"/>
  <c r="D779" i="14" s="1"/>
  <c r="D780" i="14" s="1"/>
  <c r="D781" i="14" s="1"/>
  <c r="D782" i="14" s="1"/>
  <c r="D783" i="14" s="1"/>
  <c r="D784" i="14" s="1"/>
  <c r="D785" i="14" s="1"/>
  <c r="D786" i="14" s="1"/>
  <c r="D787" i="14" s="1"/>
  <c r="D788" i="14" s="1"/>
  <c r="D789" i="14" s="1"/>
  <c r="D790" i="14" s="1"/>
  <c r="D791" i="14" s="1"/>
  <c r="D792" i="14" s="1"/>
  <c r="D793" i="14" s="1"/>
  <c r="D794" i="14" s="1"/>
  <c r="D795" i="14" s="1"/>
  <c r="D796" i="14" s="1"/>
  <c r="D797" i="14" s="1"/>
  <c r="D798" i="14" s="1"/>
  <c r="D799" i="14" s="1"/>
  <c r="D800" i="14" s="1"/>
  <c r="D801" i="14" s="1"/>
  <c r="D802" i="14" s="1"/>
  <c r="D803" i="14" s="1"/>
  <c r="D804" i="14" s="1"/>
  <c r="D805" i="14" s="1"/>
  <c r="D806" i="14" s="1"/>
  <c r="D807" i="14" s="1"/>
  <c r="D808" i="14" s="1"/>
  <c r="D809" i="14" s="1"/>
  <c r="D810" i="14" s="1"/>
  <c r="D811" i="14" s="1"/>
  <c r="D812" i="14" s="1"/>
  <c r="D813" i="14" s="1"/>
  <c r="D814" i="14" s="1"/>
  <c r="D815" i="14" s="1"/>
  <c r="D816" i="14" s="1"/>
  <c r="D817" i="14" s="1"/>
  <c r="D818" i="14" s="1"/>
  <c r="D819" i="14" s="1"/>
  <c r="D820" i="14" s="1"/>
  <c r="D821" i="14" s="1"/>
  <c r="D822" i="14" s="1"/>
  <c r="D823" i="14" s="1"/>
  <c r="D824" i="14" s="1"/>
  <c r="D825" i="14" s="1"/>
  <c r="D826" i="14" s="1"/>
  <c r="D827" i="14" s="1"/>
  <c r="D828" i="14" s="1"/>
  <c r="D829" i="14" s="1"/>
  <c r="D830" i="14" s="1"/>
  <c r="D831" i="14" s="1"/>
  <c r="D832" i="14" s="1"/>
  <c r="D833" i="14" s="1"/>
  <c r="D834" i="14" s="1"/>
  <c r="D835" i="14" s="1"/>
  <c r="D836" i="14" s="1"/>
  <c r="D837" i="14" s="1"/>
  <c r="D838" i="14" s="1"/>
  <c r="D839" i="14" s="1"/>
  <c r="D840" i="14" s="1"/>
  <c r="D841" i="14" s="1"/>
  <c r="D842" i="14" s="1"/>
  <c r="D843" i="14" s="1"/>
  <c r="D844" i="14" s="1"/>
  <c r="D845" i="14" s="1"/>
  <c r="D846" i="14" s="1"/>
  <c r="D847" i="14" s="1"/>
  <c r="D848" i="14" s="1"/>
  <c r="D849" i="14" s="1"/>
  <c r="D850" i="14" s="1"/>
  <c r="D851" i="14" s="1"/>
  <c r="D852" i="14" s="1"/>
  <c r="D853" i="14" s="1"/>
  <c r="D854" i="14" s="1"/>
  <c r="D855" i="14" s="1"/>
  <c r="D856" i="14" s="1"/>
  <c r="D857" i="14" s="1"/>
  <c r="D858" i="14" s="1"/>
  <c r="D859" i="14" s="1"/>
  <c r="D860" i="14" s="1"/>
  <c r="D861" i="14" s="1"/>
  <c r="D862" i="14" s="1"/>
  <c r="D863" i="14" s="1"/>
  <c r="D864" i="14" s="1"/>
  <c r="D865" i="14" s="1"/>
  <c r="D866" i="14" s="1"/>
  <c r="D867" i="14" s="1"/>
  <c r="D868" i="14" s="1"/>
  <c r="D869" i="14" s="1"/>
  <c r="D870" i="14" s="1"/>
  <c r="D871" i="14" s="1"/>
  <c r="D872" i="14" s="1"/>
  <c r="D873" i="14" s="1"/>
  <c r="D874" i="14" s="1"/>
  <c r="D875" i="14" s="1"/>
  <c r="D876" i="14" s="1"/>
  <c r="D877" i="14" s="1"/>
  <c r="D878" i="14" s="1"/>
  <c r="D879" i="14" s="1"/>
  <c r="D880" i="14" s="1"/>
  <c r="D881" i="14" s="1"/>
  <c r="D882" i="14" s="1"/>
  <c r="D883" i="14" s="1"/>
  <c r="D884" i="14" s="1"/>
  <c r="D885" i="14" s="1"/>
  <c r="D886" i="14" s="1"/>
  <c r="D887" i="14" s="1"/>
  <c r="D888" i="14" s="1"/>
  <c r="D889" i="14" s="1"/>
  <c r="D890" i="14" s="1"/>
  <c r="D891" i="14" s="1"/>
  <c r="D892" i="14" s="1"/>
  <c r="D893" i="14" s="1"/>
  <c r="D894" i="14" s="1"/>
  <c r="D895" i="14" s="1"/>
  <c r="D896" i="14" s="1"/>
  <c r="D897" i="14" s="1"/>
  <c r="D898" i="14" s="1"/>
  <c r="D899" i="14" s="1"/>
  <c r="D900" i="14" s="1"/>
  <c r="D901" i="14" s="1"/>
  <c r="D902" i="14" s="1"/>
  <c r="D903" i="14" s="1"/>
  <c r="D904" i="14" s="1"/>
  <c r="D905" i="14" s="1"/>
  <c r="D906" i="14" s="1"/>
  <c r="D907" i="14" s="1"/>
  <c r="D908" i="14" s="1"/>
  <c r="D909" i="14" s="1"/>
  <c r="D910" i="14" s="1"/>
  <c r="D911" i="14" s="1"/>
  <c r="D912" i="14" s="1"/>
  <c r="D913" i="14" s="1"/>
  <c r="D914" i="14" s="1"/>
  <c r="D915" i="14" s="1"/>
  <c r="D916" i="14" s="1"/>
  <c r="D917" i="14" s="1"/>
  <c r="D918" i="14" s="1"/>
  <c r="D919" i="14" s="1"/>
  <c r="D920" i="14" s="1"/>
  <c r="D921" i="14" s="1"/>
  <c r="D922" i="14" s="1"/>
  <c r="D923" i="14" s="1"/>
  <c r="D924" i="14" s="1"/>
  <c r="D925" i="14" s="1"/>
  <c r="D926" i="14" s="1"/>
  <c r="D927" i="14" s="1"/>
  <c r="D928" i="14" s="1"/>
  <c r="D929" i="14" s="1"/>
  <c r="D930" i="14" s="1"/>
  <c r="D931" i="14" s="1"/>
  <c r="D932" i="14" s="1"/>
  <c r="D933" i="14" s="1"/>
  <c r="D934" i="14" s="1"/>
  <c r="D935" i="14" s="1"/>
  <c r="D936" i="14" s="1"/>
  <c r="D937" i="14" s="1"/>
  <c r="D938" i="14" s="1"/>
  <c r="D939" i="14" s="1"/>
  <c r="D940" i="14" s="1"/>
  <c r="D941" i="14" s="1"/>
  <c r="D942" i="14" s="1"/>
  <c r="D943" i="14" s="1"/>
  <c r="D944" i="14" s="1"/>
  <c r="D945" i="14" s="1"/>
  <c r="D946" i="14" s="1"/>
  <c r="D947" i="14" s="1"/>
  <c r="D948" i="14" s="1"/>
  <c r="D949" i="14" s="1"/>
  <c r="D950" i="14" s="1"/>
  <c r="D951" i="14" s="1"/>
  <c r="D952" i="14" s="1"/>
  <c r="D953" i="14" s="1"/>
  <c r="D954" i="14" s="1"/>
  <c r="D955" i="14" s="1"/>
  <c r="D956" i="14" s="1"/>
  <c r="D957" i="14" s="1"/>
  <c r="D958" i="14" s="1"/>
  <c r="D959" i="14" s="1"/>
  <c r="D960" i="14" s="1"/>
  <c r="D961" i="14" s="1"/>
  <c r="D962" i="14" s="1"/>
  <c r="D963" i="14" s="1"/>
  <c r="D964" i="14" s="1"/>
  <c r="D965" i="14" s="1"/>
  <c r="D966" i="14" s="1"/>
  <c r="D967" i="14" s="1"/>
  <c r="D968" i="14" s="1"/>
  <c r="D969" i="14" s="1"/>
  <c r="D970" i="14" s="1"/>
  <c r="D971" i="14" s="1"/>
  <c r="D972" i="14" s="1"/>
  <c r="D973" i="14" s="1"/>
  <c r="D974" i="14" s="1"/>
  <c r="D975" i="14" s="1"/>
  <c r="D976" i="14" s="1"/>
  <c r="D977" i="14" s="1"/>
  <c r="D978" i="14" s="1"/>
  <c r="D979" i="14" s="1"/>
  <c r="D980" i="14" s="1"/>
  <c r="D981" i="14" s="1"/>
  <c r="D982" i="14" s="1"/>
  <c r="D983" i="14" s="1"/>
  <c r="D984" i="14" s="1"/>
  <c r="D985" i="14" s="1"/>
  <c r="D986" i="14" s="1"/>
  <c r="D987" i="14" s="1"/>
  <c r="D988" i="14" s="1"/>
  <c r="D989" i="14" s="1"/>
  <c r="D990" i="14" s="1"/>
  <c r="D991" i="14" s="1"/>
  <c r="D992" i="14" s="1"/>
  <c r="D993" i="14" s="1"/>
  <c r="D994" i="14" s="1"/>
  <c r="D995" i="14" s="1"/>
  <c r="D996" i="14" s="1"/>
  <c r="D997" i="14" s="1"/>
  <c r="D998" i="14" s="1"/>
  <c r="D999" i="14" s="1"/>
  <c r="D1000" i="14" s="1"/>
  <c r="D1001" i="14" s="1"/>
  <c r="D1002" i="14" s="1"/>
  <c r="D1003" i="14" s="1"/>
  <c r="D1004" i="14" s="1"/>
  <c r="D1005" i="14" s="1"/>
  <c r="D1006" i="14" s="1"/>
  <c r="D1007" i="14" s="1"/>
  <c r="D1008" i="14" s="1"/>
  <c r="D1009" i="14" s="1"/>
  <c r="D1010" i="14" s="1"/>
  <c r="D1011" i="14" s="1"/>
  <c r="D1012" i="14" s="1"/>
  <c r="D1013" i="14" s="1"/>
  <c r="D1014" i="14" s="1"/>
  <c r="D1015" i="14" s="1"/>
  <c r="D1016" i="14" s="1"/>
  <c r="D1017" i="14" s="1"/>
  <c r="D1018" i="14" s="1"/>
  <c r="D1019" i="14" s="1"/>
  <c r="D1020" i="14" s="1"/>
  <c r="D1021" i="14" s="1"/>
  <c r="D1022" i="14" s="1"/>
  <c r="D1023" i="14" s="1"/>
  <c r="D1024" i="14" s="1"/>
  <c r="D1025" i="14" s="1"/>
  <c r="D1026" i="14" s="1"/>
  <c r="D1027" i="14" s="1"/>
  <c r="D1028" i="14" s="1"/>
  <c r="D1029" i="14" s="1"/>
  <c r="D1030" i="14" s="1"/>
  <c r="D1031" i="14" s="1"/>
  <c r="D1032" i="14" s="1"/>
  <c r="D1033" i="14" s="1"/>
  <c r="D1034" i="14" s="1"/>
  <c r="D1035" i="14" s="1"/>
  <c r="D1036" i="14" s="1"/>
  <c r="D1037" i="14" s="1"/>
  <c r="D1038" i="14" s="1"/>
  <c r="D1039" i="14" s="1"/>
  <c r="D1040" i="14" s="1"/>
  <c r="D1041" i="14" s="1"/>
  <c r="D1042" i="14" s="1"/>
  <c r="D1043" i="14" s="1"/>
  <c r="D1044" i="14" s="1"/>
  <c r="D1045" i="14" s="1"/>
  <c r="D1046" i="14" s="1"/>
  <c r="D1047" i="14" s="1"/>
  <c r="D1048" i="14" s="1"/>
  <c r="D1049" i="14" s="1"/>
  <c r="D1050" i="14" s="1"/>
  <c r="D1051" i="14" s="1"/>
  <c r="D1052" i="14" s="1"/>
  <c r="D1053" i="14" s="1"/>
  <c r="D1054" i="14" s="1"/>
  <c r="D1055" i="14" s="1"/>
  <c r="D1056" i="14" s="1"/>
  <c r="D1057" i="14" s="1"/>
  <c r="D1058" i="14" s="1"/>
  <c r="D1059" i="14" s="1"/>
  <c r="D1060" i="14" s="1"/>
  <c r="D1061" i="14" s="1"/>
  <c r="D1062" i="14" s="1"/>
  <c r="D1063" i="14" s="1"/>
  <c r="D1064" i="14" s="1"/>
  <c r="D1065" i="14" s="1"/>
  <c r="D1066" i="14" s="1"/>
  <c r="D1067" i="14" s="1"/>
  <c r="D1068" i="14" s="1"/>
  <c r="D1069" i="14" s="1"/>
  <c r="D1070" i="14" s="1"/>
  <c r="D1071" i="14" s="1"/>
  <c r="D1072" i="14" s="1"/>
  <c r="D1073" i="14" s="1"/>
  <c r="D1074" i="14" s="1"/>
  <c r="D1075" i="14" s="1"/>
  <c r="D1076" i="14" s="1"/>
  <c r="D1077" i="14" s="1"/>
  <c r="D1078" i="14" s="1"/>
  <c r="D1079" i="14" s="1"/>
  <c r="D1080" i="14" s="1"/>
  <c r="D1081" i="14" s="1"/>
  <c r="D1082" i="14" s="1"/>
  <c r="D1083" i="14" s="1"/>
  <c r="D1084" i="14" s="1"/>
  <c r="D1085" i="14" s="1"/>
  <c r="D1086" i="14" s="1"/>
  <c r="D1087" i="14" s="1"/>
  <c r="D1088" i="14" s="1"/>
  <c r="D1089" i="14" s="1"/>
  <c r="D1090" i="14" s="1"/>
  <c r="D1091" i="14" s="1"/>
  <c r="D1092" i="14" s="1"/>
  <c r="D1093" i="14" s="1"/>
  <c r="D1094" i="14" s="1"/>
  <c r="D1095" i="14" s="1"/>
  <c r="D1096" i="14" s="1"/>
  <c r="D1097" i="14" s="1"/>
  <c r="D1098" i="14" s="1"/>
  <c r="D1099" i="14" s="1"/>
  <c r="D1100" i="14" s="1"/>
  <c r="D1101" i="14" s="1"/>
  <c r="D1102" i="14" s="1"/>
  <c r="D1103" i="14" s="1"/>
  <c r="D1104" i="14" s="1"/>
  <c r="D1105" i="14" s="1"/>
  <c r="D1106" i="14" s="1"/>
  <c r="D1107" i="14" s="1"/>
  <c r="D1108" i="14" s="1"/>
  <c r="D1109" i="14" s="1"/>
  <c r="D1110" i="14" s="1"/>
  <c r="D1111" i="14" s="1"/>
  <c r="D1112" i="14" s="1"/>
  <c r="D1113" i="14" s="1"/>
  <c r="D1114" i="14" s="1"/>
  <c r="D1115" i="14" s="1"/>
  <c r="D1116" i="14" s="1"/>
  <c r="D1117" i="14" s="1"/>
  <c r="D1118" i="14" s="1"/>
  <c r="D1119" i="14" s="1"/>
  <c r="D1120" i="14" s="1"/>
  <c r="D1121" i="14" s="1"/>
  <c r="D1122" i="14" s="1"/>
  <c r="D1123" i="14" s="1"/>
  <c r="D1124" i="14" s="1"/>
  <c r="D1125" i="14" s="1"/>
  <c r="D1126" i="14" s="1"/>
  <c r="D1127" i="14" s="1"/>
  <c r="D1128" i="14" s="1"/>
  <c r="D1129" i="14" s="1"/>
  <c r="D1130" i="14" s="1"/>
  <c r="D1131" i="14" s="1"/>
  <c r="D1132" i="14" s="1"/>
  <c r="D1133" i="14" s="1"/>
  <c r="D1134" i="14" s="1"/>
  <c r="D1135" i="14" s="1"/>
  <c r="D1136" i="14" s="1"/>
  <c r="D1137" i="14" s="1"/>
  <c r="D1138" i="14" s="1"/>
  <c r="D1139" i="14" s="1"/>
  <c r="D1140" i="14" s="1"/>
  <c r="D1141" i="14" s="1"/>
  <c r="D1142" i="14" s="1"/>
  <c r="D1143" i="14" s="1"/>
  <c r="D1144" i="14" s="1"/>
  <c r="D1145" i="14" s="1"/>
  <c r="D1146" i="14" s="1"/>
  <c r="D1147" i="14" s="1"/>
  <c r="D1148" i="14" s="1"/>
  <c r="D1149" i="14" s="1"/>
  <c r="D1150" i="14" s="1"/>
  <c r="D1151" i="14" s="1"/>
  <c r="D1152" i="14" s="1"/>
  <c r="D1153" i="14" s="1"/>
  <c r="D1154" i="14" s="1"/>
  <c r="D1155" i="14" s="1"/>
  <c r="D1156" i="14" s="1"/>
  <c r="D1157" i="14" s="1"/>
  <c r="D1158" i="14" s="1"/>
  <c r="D1159" i="14" s="1"/>
  <c r="D1160" i="14" s="1"/>
  <c r="D1161" i="14" s="1"/>
  <c r="D1162" i="14" s="1"/>
  <c r="D1163" i="14" s="1"/>
  <c r="D1164" i="14" s="1"/>
  <c r="D1165" i="14" s="1"/>
  <c r="D1166" i="14" s="1"/>
  <c r="D1167" i="14" s="1"/>
  <c r="D1168" i="14" s="1"/>
  <c r="D1169" i="14" s="1"/>
  <c r="D1170" i="14" s="1"/>
  <c r="D1171" i="14" s="1"/>
  <c r="D1172" i="14" s="1"/>
  <c r="D1173" i="14" s="1"/>
  <c r="D1174" i="14" s="1"/>
  <c r="D1175" i="14" s="1"/>
  <c r="D1176" i="14" s="1"/>
  <c r="D1177" i="14" s="1"/>
  <c r="D1178" i="14" s="1"/>
  <c r="D1179" i="14" s="1"/>
  <c r="D1180" i="14" s="1"/>
  <c r="D1181" i="14" s="1"/>
  <c r="D1182" i="14" s="1"/>
  <c r="D1183" i="14" s="1"/>
  <c r="D1184" i="14" s="1"/>
  <c r="D1185" i="14" s="1"/>
  <c r="D1186" i="14" s="1"/>
  <c r="D1187" i="14" s="1"/>
  <c r="D1188" i="14" s="1"/>
  <c r="D1189" i="14" s="1"/>
  <c r="D1190" i="14" s="1"/>
  <c r="D1191" i="14" s="1"/>
  <c r="D1192" i="14" s="1"/>
  <c r="D1193" i="14" s="1"/>
  <c r="D1194" i="14" s="1"/>
  <c r="D1195" i="14" s="1"/>
  <c r="D1196" i="14" s="1"/>
  <c r="D1197" i="14" s="1"/>
  <c r="D1198" i="14" s="1"/>
  <c r="D1199" i="14" s="1"/>
  <c r="D1200" i="14" s="1"/>
  <c r="D1201" i="14" s="1"/>
  <c r="D1202" i="14" s="1"/>
  <c r="D1203" i="14" s="1"/>
  <c r="D1204" i="14" s="1"/>
  <c r="D1205" i="14" s="1"/>
  <c r="D1206" i="14" s="1"/>
  <c r="D1207" i="14" s="1"/>
  <c r="D1208" i="14" s="1"/>
  <c r="D1209" i="14" s="1"/>
  <c r="D1210" i="14" s="1"/>
  <c r="D1211" i="14" s="1"/>
  <c r="D1212" i="14" s="1"/>
  <c r="D1213" i="14" s="1"/>
  <c r="D1214" i="14" s="1"/>
  <c r="D1215" i="14" s="1"/>
  <c r="D1216" i="14" s="1"/>
  <c r="D1217" i="14" s="1"/>
  <c r="D1218" i="14" s="1"/>
  <c r="D1219" i="14" s="1"/>
  <c r="D1220" i="14" s="1"/>
  <c r="D1221" i="14" s="1"/>
  <c r="D1222" i="14" s="1"/>
  <c r="D1223" i="14" s="1"/>
  <c r="D1224" i="14" s="1"/>
  <c r="D1225" i="14" s="1"/>
  <c r="D1226" i="14" s="1"/>
  <c r="D1227" i="14" s="1"/>
  <c r="D1228" i="14" s="1"/>
  <c r="D1229" i="14" s="1"/>
  <c r="D1230" i="14" s="1"/>
  <c r="D1231" i="14" s="1"/>
  <c r="D1232" i="14" s="1"/>
  <c r="D1233" i="14" s="1"/>
  <c r="D1234" i="14" s="1"/>
  <c r="D1235" i="14" s="1"/>
  <c r="D1236" i="14" s="1"/>
  <c r="D1237" i="14" s="1"/>
  <c r="D1238" i="14" s="1"/>
  <c r="D1239" i="14" s="1"/>
  <c r="D1240" i="14" s="1"/>
  <c r="D1241" i="14" s="1"/>
  <c r="D1242" i="14" s="1"/>
  <c r="D1243" i="14" s="1"/>
  <c r="D1244" i="14" s="1"/>
  <c r="C2" i="14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C162" i="14" s="1"/>
  <c r="C163" i="14" s="1"/>
  <c r="C164" i="14" s="1"/>
  <c r="C165" i="14" s="1"/>
  <c r="C166" i="14" s="1"/>
  <c r="C167" i="14" s="1"/>
  <c r="C168" i="14" s="1"/>
  <c r="C169" i="14" s="1"/>
  <c r="C170" i="14" s="1"/>
  <c r="C171" i="14" s="1"/>
  <c r="C172" i="14" s="1"/>
  <c r="C173" i="14" s="1"/>
  <c r="C174" i="14" s="1"/>
  <c r="C175" i="14" s="1"/>
  <c r="C176" i="14" s="1"/>
  <c r="C177" i="14" s="1"/>
  <c r="C178" i="14" s="1"/>
  <c r="C179" i="14" s="1"/>
  <c r="C180" i="14" s="1"/>
  <c r="C181" i="14" s="1"/>
  <c r="C182" i="14" s="1"/>
  <c r="C183" i="14" s="1"/>
  <c r="C184" i="14" s="1"/>
  <c r="C185" i="14" s="1"/>
  <c r="C186" i="14" s="1"/>
  <c r="C187" i="14" s="1"/>
  <c r="C188" i="14" s="1"/>
  <c r="C189" i="14" s="1"/>
  <c r="C190" i="14" s="1"/>
  <c r="C191" i="14" s="1"/>
  <c r="C192" i="14" s="1"/>
  <c r="C193" i="14" s="1"/>
  <c r="C194" i="14" s="1"/>
  <c r="C195" i="14" s="1"/>
  <c r="C196" i="14" s="1"/>
  <c r="C197" i="14" s="1"/>
  <c r="C198" i="14" s="1"/>
  <c r="C199" i="14" s="1"/>
  <c r="C200" i="14" s="1"/>
  <c r="C201" i="14" s="1"/>
  <c r="C202" i="14" s="1"/>
  <c r="C203" i="14" s="1"/>
  <c r="C204" i="14" s="1"/>
  <c r="C205" i="14" s="1"/>
  <c r="C206" i="14" s="1"/>
  <c r="C207" i="14" s="1"/>
  <c r="C208" i="14" s="1"/>
  <c r="C209" i="14" s="1"/>
  <c r="C210" i="14" s="1"/>
  <c r="C211" i="14" s="1"/>
  <c r="C212" i="14" s="1"/>
  <c r="C213" i="14" s="1"/>
  <c r="C214" i="14" s="1"/>
  <c r="C215" i="14" s="1"/>
  <c r="C216" i="14" s="1"/>
  <c r="C217" i="14" s="1"/>
  <c r="C218" i="14" s="1"/>
  <c r="C219" i="14" s="1"/>
  <c r="C220" i="14" s="1"/>
  <c r="C221" i="14" s="1"/>
  <c r="C222" i="14" s="1"/>
  <c r="C223" i="14" s="1"/>
  <c r="C224" i="14" s="1"/>
  <c r="C225" i="14" s="1"/>
  <c r="C226" i="14" s="1"/>
  <c r="C227" i="14" s="1"/>
  <c r="C228" i="14" s="1"/>
  <c r="C229" i="14" s="1"/>
  <c r="C230" i="14" s="1"/>
  <c r="C231" i="14" s="1"/>
  <c r="C232" i="14" s="1"/>
  <c r="C233" i="14" s="1"/>
  <c r="C234" i="14" s="1"/>
  <c r="C235" i="14" s="1"/>
  <c r="C236" i="14" s="1"/>
  <c r="C237" i="14" s="1"/>
  <c r="C238" i="14" s="1"/>
  <c r="C239" i="14" s="1"/>
  <c r="C240" i="14" s="1"/>
  <c r="C241" i="14" s="1"/>
  <c r="C242" i="14" s="1"/>
  <c r="C243" i="14" s="1"/>
  <c r="C244" i="14" s="1"/>
  <c r="C245" i="14" s="1"/>
  <c r="C246" i="14" s="1"/>
  <c r="C247" i="14" s="1"/>
  <c r="C248" i="14" s="1"/>
  <c r="C249" i="14" s="1"/>
  <c r="C250" i="14" s="1"/>
  <c r="C251" i="14" s="1"/>
  <c r="C252" i="14" s="1"/>
  <c r="C253" i="14" s="1"/>
  <c r="C254" i="14" s="1"/>
  <c r="C255" i="14" s="1"/>
  <c r="C256" i="14" s="1"/>
  <c r="C257" i="14" s="1"/>
  <c r="C258" i="14" s="1"/>
  <c r="C259" i="14" s="1"/>
  <c r="C260" i="14" s="1"/>
  <c r="C261" i="14" s="1"/>
  <c r="C262" i="14" s="1"/>
  <c r="C263" i="14" s="1"/>
  <c r="C264" i="14" s="1"/>
  <c r="C265" i="14" s="1"/>
  <c r="C266" i="14" s="1"/>
  <c r="C267" i="14" s="1"/>
  <c r="C268" i="14" s="1"/>
  <c r="C269" i="14" s="1"/>
  <c r="C270" i="14" s="1"/>
  <c r="C271" i="14" s="1"/>
  <c r="C272" i="14" s="1"/>
  <c r="C273" i="14" s="1"/>
  <c r="C274" i="14" s="1"/>
  <c r="C275" i="14" s="1"/>
  <c r="C276" i="14" s="1"/>
  <c r="C277" i="14" s="1"/>
  <c r="C278" i="14" s="1"/>
  <c r="C279" i="14" s="1"/>
  <c r="C280" i="14" s="1"/>
  <c r="C281" i="14" s="1"/>
  <c r="C282" i="14" s="1"/>
  <c r="C283" i="14" s="1"/>
  <c r="C284" i="14" s="1"/>
  <c r="C285" i="14" s="1"/>
  <c r="C286" i="14" s="1"/>
  <c r="C287" i="14" s="1"/>
  <c r="C288" i="14" s="1"/>
  <c r="C289" i="14" s="1"/>
  <c r="C290" i="14" s="1"/>
  <c r="C291" i="14" s="1"/>
  <c r="C292" i="14" s="1"/>
  <c r="C293" i="14" s="1"/>
  <c r="C294" i="14" s="1"/>
  <c r="C295" i="14" s="1"/>
  <c r="C296" i="14" s="1"/>
  <c r="C297" i="14" s="1"/>
  <c r="C298" i="14" s="1"/>
  <c r="C299" i="14" s="1"/>
  <c r="C300" i="14" s="1"/>
  <c r="C301" i="14" s="1"/>
  <c r="C302" i="14" s="1"/>
  <c r="C303" i="14" s="1"/>
  <c r="C304" i="14" s="1"/>
  <c r="C305" i="14" s="1"/>
  <c r="C306" i="14" s="1"/>
  <c r="C307" i="14" s="1"/>
  <c r="C308" i="14" s="1"/>
  <c r="C309" i="14" s="1"/>
  <c r="C310" i="14" s="1"/>
  <c r="C311" i="14" s="1"/>
  <c r="C312" i="14" s="1"/>
  <c r="C313" i="14" s="1"/>
  <c r="C314" i="14" s="1"/>
  <c r="C315" i="14" s="1"/>
  <c r="C316" i="14" s="1"/>
  <c r="C317" i="14" s="1"/>
  <c r="C318" i="14" s="1"/>
  <c r="C319" i="14" s="1"/>
  <c r="C320" i="14" s="1"/>
  <c r="C321" i="14" s="1"/>
  <c r="C322" i="14" s="1"/>
  <c r="C323" i="14" s="1"/>
  <c r="C324" i="14" s="1"/>
  <c r="C325" i="14" s="1"/>
  <c r="C326" i="14" s="1"/>
  <c r="C327" i="14" s="1"/>
  <c r="C328" i="14" s="1"/>
  <c r="C329" i="14" s="1"/>
  <c r="C330" i="14" s="1"/>
  <c r="C331" i="14" s="1"/>
  <c r="C332" i="14" s="1"/>
  <c r="C333" i="14" s="1"/>
  <c r="C334" i="14" s="1"/>
  <c r="C335" i="14" s="1"/>
  <c r="C336" i="14" s="1"/>
  <c r="C337" i="14" s="1"/>
  <c r="C338" i="14" s="1"/>
  <c r="C339" i="14" s="1"/>
  <c r="C340" i="14" s="1"/>
  <c r="C341" i="14" s="1"/>
  <c r="C342" i="14" s="1"/>
  <c r="C343" i="14" s="1"/>
  <c r="C344" i="14" s="1"/>
  <c r="C345" i="14" s="1"/>
  <c r="C346" i="14" s="1"/>
  <c r="C347" i="14" s="1"/>
  <c r="C348" i="14" s="1"/>
  <c r="C349" i="14" s="1"/>
  <c r="C350" i="14" s="1"/>
  <c r="C351" i="14" s="1"/>
  <c r="C352" i="14" s="1"/>
  <c r="C353" i="14" s="1"/>
  <c r="C354" i="14" s="1"/>
  <c r="C355" i="14" s="1"/>
  <c r="C356" i="14" s="1"/>
  <c r="C357" i="14" s="1"/>
  <c r="C358" i="14" s="1"/>
  <c r="C359" i="14" s="1"/>
  <c r="C360" i="14" s="1"/>
  <c r="C361" i="14" s="1"/>
  <c r="C362" i="14" s="1"/>
  <c r="C363" i="14" s="1"/>
  <c r="C364" i="14" s="1"/>
  <c r="C365" i="14" s="1"/>
  <c r="C366" i="14" s="1"/>
  <c r="C367" i="14" s="1"/>
  <c r="C368" i="14" s="1"/>
  <c r="C369" i="14" s="1"/>
  <c r="C370" i="14" s="1"/>
  <c r="C371" i="14" s="1"/>
  <c r="C372" i="14" s="1"/>
  <c r="C373" i="14" s="1"/>
  <c r="C374" i="14" s="1"/>
  <c r="C375" i="14" s="1"/>
  <c r="C376" i="14" s="1"/>
  <c r="C377" i="14" s="1"/>
  <c r="C378" i="14" s="1"/>
  <c r="C379" i="14" s="1"/>
  <c r="C380" i="14" s="1"/>
  <c r="C381" i="14" s="1"/>
  <c r="C382" i="14" s="1"/>
  <c r="C383" i="14" s="1"/>
  <c r="C384" i="14" s="1"/>
  <c r="C385" i="14" s="1"/>
  <c r="C386" i="14" s="1"/>
  <c r="C387" i="14" s="1"/>
  <c r="C388" i="14" s="1"/>
  <c r="C389" i="14" s="1"/>
  <c r="C390" i="14" s="1"/>
  <c r="C391" i="14" s="1"/>
  <c r="C392" i="14" s="1"/>
  <c r="C393" i="14" s="1"/>
  <c r="C394" i="14" s="1"/>
  <c r="C395" i="14" s="1"/>
  <c r="C396" i="14" s="1"/>
  <c r="C397" i="14" s="1"/>
  <c r="C398" i="14" s="1"/>
  <c r="C399" i="14" s="1"/>
  <c r="C400" i="14" s="1"/>
  <c r="C401" i="14" s="1"/>
  <c r="C402" i="14" s="1"/>
  <c r="C403" i="14" s="1"/>
  <c r="C404" i="14" s="1"/>
  <c r="C405" i="14" s="1"/>
  <c r="C406" i="14" s="1"/>
  <c r="C407" i="14" s="1"/>
  <c r="C408" i="14" s="1"/>
  <c r="C409" i="14" s="1"/>
  <c r="C410" i="14" s="1"/>
  <c r="C411" i="14" s="1"/>
  <c r="C412" i="14" s="1"/>
  <c r="C413" i="14" s="1"/>
  <c r="C414" i="14" s="1"/>
  <c r="C415" i="14" s="1"/>
  <c r="C416" i="14" s="1"/>
  <c r="C417" i="14" s="1"/>
  <c r="C418" i="14" s="1"/>
  <c r="C419" i="14" s="1"/>
  <c r="C420" i="14" s="1"/>
  <c r="C421" i="14" s="1"/>
  <c r="C422" i="14" s="1"/>
  <c r="C423" i="14" s="1"/>
  <c r="C424" i="14" s="1"/>
  <c r="C425" i="14" s="1"/>
  <c r="C426" i="14" s="1"/>
  <c r="C427" i="14" s="1"/>
  <c r="C428" i="14" s="1"/>
  <c r="C429" i="14" s="1"/>
  <c r="C430" i="14" s="1"/>
  <c r="C431" i="14" s="1"/>
  <c r="C432" i="14" s="1"/>
  <c r="C433" i="14" s="1"/>
  <c r="C434" i="14" s="1"/>
  <c r="C435" i="14" s="1"/>
  <c r="C436" i="14" s="1"/>
  <c r="C437" i="14" s="1"/>
  <c r="C438" i="14" s="1"/>
  <c r="C439" i="14" s="1"/>
  <c r="C440" i="14" s="1"/>
  <c r="C441" i="14" s="1"/>
  <c r="C442" i="14" s="1"/>
  <c r="C443" i="14" s="1"/>
  <c r="C444" i="14" s="1"/>
  <c r="C445" i="14" s="1"/>
  <c r="C446" i="14" s="1"/>
  <c r="C447" i="14" s="1"/>
  <c r="C448" i="14" s="1"/>
  <c r="C449" i="14" s="1"/>
  <c r="C450" i="14" s="1"/>
  <c r="C451" i="14" s="1"/>
  <c r="C452" i="14" s="1"/>
  <c r="C453" i="14" s="1"/>
  <c r="C454" i="14" s="1"/>
  <c r="C455" i="14" s="1"/>
  <c r="C456" i="14" s="1"/>
  <c r="C457" i="14" s="1"/>
  <c r="C458" i="14" s="1"/>
  <c r="C459" i="14" s="1"/>
  <c r="C460" i="14" s="1"/>
  <c r="C461" i="14" s="1"/>
  <c r="C462" i="14" s="1"/>
  <c r="C463" i="14" s="1"/>
  <c r="C464" i="14" s="1"/>
  <c r="C465" i="14" s="1"/>
  <c r="C466" i="14" s="1"/>
  <c r="C467" i="14" s="1"/>
  <c r="C468" i="14" s="1"/>
  <c r="C469" i="14" s="1"/>
  <c r="C470" i="14" s="1"/>
  <c r="C471" i="14" s="1"/>
  <c r="C472" i="14" s="1"/>
  <c r="C473" i="14" s="1"/>
  <c r="C474" i="14" s="1"/>
  <c r="C475" i="14" s="1"/>
  <c r="C476" i="14" s="1"/>
  <c r="C477" i="14" s="1"/>
  <c r="C478" i="14" s="1"/>
  <c r="C479" i="14" s="1"/>
  <c r="C480" i="14" s="1"/>
  <c r="C481" i="14" s="1"/>
  <c r="C482" i="14" s="1"/>
  <c r="C483" i="14" s="1"/>
  <c r="C484" i="14" s="1"/>
  <c r="C485" i="14" s="1"/>
  <c r="C486" i="14" s="1"/>
  <c r="C487" i="14" s="1"/>
  <c r="C488" i="14" s="1"/>
  <c r="C489" i="14" s="1"/>
  <c r="C490" i="14" s="1"/>
  <c r="C491" i="14" s="1"/>
  <c r="C492" i="14" s="1"/>
  <c r="C493" i="14" s="1"/>
  <c r="C494" i="14" s="1"/>
  <c r="C495" i="14" s="1"/>
  <c r="C496" i="14" s="1"/>
  <c r="C497" i="14" s="1"/>
  <c r="C498" i="14" s="1"/>
  <c r="C499" i="14" s="1"/>
  <c r="C500" i="14" s="1"/>
  <c r="C501" i="14" s="1"/>
  <c r="C502" i="14" s="1"/>
  <c r="C503" i="14" s="1"/>
  <c r="C504" i="14" s="1"/>
  <c r="C505" i="14" s="1"/>
  <c r="C506" i="14" s="1"/>
  <c r="C507" i="14" s="1"/>
  <c r="C508" i="14" s="1"/>
  <c r="C509" i="14" s="1"/>
  <c r="C510" i="14" s="1"/>
  <c r="C511" i="14" s="1"/>
  <c r="C512" i="14" s="1"/>
  <c r="C513" i="14" s="1"/>
  <c r="C514" i="14" s="1"/>
  <c r="C515" i="14" s="1"/>
  <c r="C516" i="14" s="1"/>
  <c r="C517" i="14" s="1"/>
  <c r="C518" i="14" s="1"/>
  <c r="C519" i="14" s="1"/>
  <c r="C520" i="14" s="1"/>
  <c r="C521" i="14" s="1"/>
  <c r="C522" i="14" s="1"/>
  <c r="C523" i="14" s="1"/>
  <c r="C524" i="14" s="1"/>
  <c r="C525" i="14" s="1"/>
  <c r="C526" i="14" s="1"/>
  <c r="C527" i="14" s="1"/>
  <c r="C528" i="14" s="1"/>
  <c r="C529" i="14" s="1"/>
  <c r="C530" i="14" s="1"/>
  <c r="C531" i="14" s="1"/>
  <c r="C532" i="14" s="1"/>
  <c r="C533" i="14" s="1"/>
  <c r="C534" i="14" s="1"/>
  <c r="C535" i="14" s="1"/>
  <c r="C536" i="14" s="1"/>
  <c r="C537" i="14" s="1"/>
  <c r="C538" i="14" s="1"/>
  <c r="C539" i="14" s="1"/>
  <c r="C540" i="14" s="1"/>
  <c r="C541" i="14" s="1"/>
  <c r="C542" i="14" s="1"/>
  <c r="C543" i="14" s="1"/>
  <c r="C544" i="14" s="1"/>
  <c r="C545" i="14" s="1"/>
  <c r="C546" i="14" s="1"/>
  <c r="C547" i="14" s="1"/>
  <c r="C548" i="14" s="1"/>
  <c r="C549" i="14" s="1"/>
  <c r="C550" i="14" s="1"/>
  <c r="C551" i="14" s="1"/>
  <c r="C552" i="14" s="1"/>
  <c r="C553" i="14" s="1"/>
  <c r="C554" i="14" s="1"/>
  <c r="C555" i="14" s="1"/>
  <c r="C556" i="14" s="1"/>
  <c r="C557" i="14" s="1"/>
  <c r="C558" i="14" s="1"/>
  <c r="C559" i="14" s="1"/>
  <c r="C560" i="14" s="1"/>
  <c r="C561" i="14" s="1"/>
  <c r="C562" i="14" s="1"/>
  <c r="C563" i="14" s="1"/>
  <c r="C564" i="14" s="1"/>
  <c r="C565" i="14" s="1"/>
  <c r="C566" i="14" s="1"/>
  <c r="C567" i="14" s="1"/>
  <c r="C568" i="14" s="1"/>
  <c r="C569" i="14" s="1"/>
  <c r="C570" i="14" s="1"/>
  <c r="C571" i="14" s="1"/>
  <c r="C572" i="14" s="1"/>
  <c r="C573" i="14" s="1"/>
  <c r="C574" i="14" s="1"/>
  <c r="C575" i="14" s="1"/>
  <c r="C576" i="14" s="1"/>
  <c r="C577" i="14" s="1"/>
  <c r="C578" i="14" s="1"/>
  <c r="C579" i="14" s="1"/>
  <c r="C580" i="14" s="1"/>
  <c r="C581" i="14" s="1"/>
  <c r="C582" i="14" s="1"/>
  <c r="C583" i="14" s="1"/>
  <c r="C584" i="14" s="1"/>
  <c r="C585" i="14" s="1"/>
  <c r="C586" i="14" s="1"/>
  <c r="C587" i="14" s="1"/>
  <c r="C588" i="14" s="1"/>
  <c r="C589" i="14" s="1"/>
  <c r="C590" i="14" s="1"/>
  <c r="C591" i="14" s="1"/>
  <c r="C592" i="14" s="1"/>
  <c r="C593" i="14" s="1"/>
  <c r="C594" i="14" s="1"/>
  <c r="C595" i="14" s="1"/>
  <c r="C596" i="14" s="1"/>
  <c r="C597" i="14" s="1"/>
  <c r="C598" i="14" s="1"/>
  <c r="C599" i="14" s="1"/>
  <c r="C600" i="14" s="1"/>
  <c r="C601" i="14" s="1"/>
  <c r="C602" i="14" s="1"/>
  <c r="C603" i="14" s="1"/>
  <c r="C604" i="14" s="1"/>
  <c r="C605" i="14" s="1"/>
  <c r="C606" i="14" s="1"/>
  <c r="C607" i="14" s="1"/>
  <c r="C608" i="14" s="1"/>
  <c r="C609" i="14" s="1"/>
  <c r="C610" i="14" s="1"/>
  <c r="C611" i="14" s="1"/>
  <c r="C612" i="14" s="1"/>
  <c r="C613" i="14" s="1"/>
  <c r="C614" i="14" s="1"/>
  <c r="C615" i="14" s="1"/>
  <c r="C616" i="14" s="1"/>
  <c r="C617" i="14" s="1"/>
  <c r="C618" i="14" s="1"/>
  <c r="C619" i="14" s="1"/>
  <c r="C620" i="14" s="1"/>
  <c r="C621" i="14" s="1"/>
  <c r="C622" i="14" s="1"/>
  <c r="C623" i="14" s="1"/>
  <c r="C624" i="14" s="1"/>
  <c r="C625" i="14" s="1"/>
  <c r="C626" i="14" s="1"/>
  <c r="C627" i="14" s="1"/>
  <c r="C628" i="14" s="1"/>
  <c r="C629" i="14" s="1"/>
  <c r="C630" i="14" s="1"/>
  <c r="C631" i="14" s="1"/>
  <c r="C632" i="14" s="1"/>
  <c r="C633" i="14" s="1"/>
  <c r="C634" i="14" s="1"/>
  <c r="C635" i="14" s="1"/>
  <c r="C636" i="14" s="1"/>
  <c r="C637" i="14" s="1"/>
  <c r="C638" i="14" s="1"/>
  <c r="C639" i="14" s="1"/>
  <c r="C640" i="14" s="1"/>
  <c r="C641" i="14" s="1"/>
  <c r="C642" i="14" s="1"/>
  <c r="C643" i="14" s="1"/>
  <c r="C644" i="14" s="1"/>
  <c r="C645" i="14" s="1"/>
  <c r="C646" i="14" s="1"/>
  <c r="C647" i="14" s="1"/>
  <c r="C648" i="14" s="1"/>
  <c r="C649" i="14" s="1"/>
  <c r="C650" i="14" s="1"/>
  <c r="C651" i="14" s="1"/>
  <c r="C652" i="14" s="1"/>
  <c r="C653" i="14" s="1"/>
  <c r="C654" i="14" s="1"/>
  <c r="C655" i="14" s="1"/>
  <c r="C656" i="14" s="1"/>
  <c r="C657" i="14" s="1"/>
  <c r="C658" i="14" s="1"/>
  <c r="C659" i="14" s="1"/>
  <c r="C660" i="14" s="1"/>
  <c r="C661" i="14" s="1"/>
  <c r="C662" i="14" s="1"/>
  <c r="C663" i="14" s="1"/>
  <c r="C664" i="14" s="1"/>
  <c r="C665" i="14" s="1"/>
  <c r="C666" i="14" s="1"/>
  <c r="C667" i="14" s="1"/>
  <c r="C668" i="14" s="1"/>
  <c r="C669" i="14" s="1"/>
  <c r="C670" i="14" s="1"/>
  <c r="C671" i="14" s="1"/>
  <c r="C672" i="14" s="1"/>
  <c r="C673" i="14" s="1"/>
  <c r="C674" i="14" s="1"/>
  <c r="C675" i="14" s="1"/>
  <c r="C676" i="14" s="1"/>
  <c r="C677" i="14" s="1"/>
  <c r="C678" i="14" s="1"/>
  <c r="C679" i="14" s="1"/>
  <c r="C680" i="14" s="1"/>
  <c r="C681" i="14" s="1"/>
  <c r="C682" i="14" s="1"/>
  <c r="C683" i="14" s="1"/>
  <c r="C684" i="14" s="1"/>
  <c r="C685" i="14" s="1"/>
  <c r="C686" i="14" s="1"/>
  <c r="C687" i="14" s="1"/>
  <c r="C688" i="14" s="1"/>
  <c r="C689" i="14" s="1"/>
  <c r="C690" i="14" s="1"/>
  <c r="C691" i="14" s="1"/>
  <c r="C692" i="14" s="1"/>
  <c r="C693" i="14" s="1"/>
  <c r="C694" i="14" s="1"/>
  <c r="C695" i="14" s="1"/>
  <c r="C696" i="14" s="1"/>
  <c r="C697" i="14" s="1"/>
  <c r="C698" i="14" s="1"/>
  <c r="C699" i="14" s="1"/>
  <c r="C700" i="14" s="1"/>
  <c r="C701" i="14" s="1"/>
  <c r="C702" i="14" s="1"/>
  <c r="C703" i="14" s="1"/>
  <c r="C704" i="14" s="1"/>
  <c r="C705" i="14" s="1"/>
  <c r="C706" i="14" s="1"/>
  <c r="C707" i="14" s="1"/>
  <c r="C708" i="14" s="1"/>
  <c r="C709" i="14" s="1"/>
  <c r="C710" i="14" s="1"/>
  <c r="C711" i="14" s="1"/>
  <c r="C712" i="14" s="1"/>
  <c r="C713" i="14" s="1"/>
  <c r="C714" i="14" s="1"/>
  <c r="C715" i="14" s="1"/>
  <c r="C716" i="14" s="1"/>
  <c r="C717" i="14" s="1"/>
  <c r="C718" i="14" s="1"/>
  <c r="C719" i="14" s="1"/>
  <c r="C720" i="14" s="1"/>
  <c r="C721" i="14" s="1"/>
  <c r="C722" i="14" s="1"/>
  <c r="C723" i="14" s="1"/>
  <c r="C724" i="14" s="1"/>
  <c r="C725" i="14" s="1"/>
  <c r="C726" i="14" s="1"/>
  <c r="C727" i="14" s="1"/>
  <c r="C728" i="14" s="1"/>
  <c r="C729" i="14" s="1"/>
  <c r="C730" i="14" s="1"/>
  <c r="C731" i="14" s="1"/>
  <c r="C732" i="14" s="1"/>
  <c r="C733" i="14" s="1"/>
  <c r="C734" i="14" s="1"/>
  <c r="C735" i="14" s="1"/>
  <c r="C736" i="14" s="1"/>
  <c r="C737" i="14" s="1"/>
  <c r="C738" i="14" s="1"/>
  <c r="C739" i="14" s="1"/>
  <c r="C740" i="14" s="1"/>
  <c r="C741" i="14" s="1"/>
  <c r="C742" i="14" s="1"/>
  <c r="C743" i="14" s="1"/>
  <c r="C744" i="14" s="1"/>
  <c r="C745" i="14" s="1"/>
  <c r="C746" i="14" s="1"/>
  <c r="C747" i="14" s="1"/>
  <c r="C748" i="14" s="1"/>
  <c r="C749" i="14" s="1"/>
  <c r="C750" i="14" s="1"/>
  <c r="C751" i="14" s="1"/>
  <c r="C752" i="14" s="1"/>
  <c r="C753" i="14" s="1"/>
  <c r="C754" i="14" s="1"/>
  <c r="C755" i="14" s="1"/>
  <c r="C756" i="14" s="1"/>
  <c r="C757" i="14" s="1"/>
  <c r="C758" i="14" s="1"/>
  <c r="C759" i="14" s="1"/>
  <c r="C760" i="14" s="1"/>
  <c r="C761" i="14" s="1"/>
  <c r="C762" i="14" s="1"/>
  <c r="C763" i="14" s="1"/>
  <c r="C764" i="14" s="1"/>
  <c r="C765" i="14" s="1"/>
  <c r="C766" i="14" s="1"/>
  <c r="C767" i="14" s="1"/>
  <c r="C768" i="14" s="1"/>
  <c r="C769" i="14" s="1"/>
  <c r="C770" i="14" s="1"/>
  <c r="C771" i="14" s="1"/>
  <c r="C772" i="14" s="1"/>
  <c r="C773" i="14" s="1"/>
  <c r="C774" i="14" s="1"/>
  <c r="C775" i="14" s="1"/>
  <c r="C776" i="14" s="1"/>
  <c r="C777" i="14" s="1"/>
  <c r="C778" i="14" s="1"/>
  <c r="C779" i="14" s="1"/>
  <c r="C780" i="14" s="1"/>
  <c r="C781" i="14" s="1"/>
  <c r="C782" i="14" s="1"/>
  <c r="C783" i="14" s="1"/>
  <c r="C784" i="14" s="1"/>
  <c r="C785" i="14" s="1"/>
  <c r="C786" i="14" s="1"/>
  <c r="C787" i="14" s="1"/>
  <c r="C788" i="14" s="1"/>
  <c r="C789" i="14" s="1"/>
  <c r="C790" i="14" s="1"/>
  <c r="C791" i="14" s="1"/>
  <c r="C792" i="14" s="1"/>
  <c r="C793" i="14" s="1"/>
  <c r="C794" i="14" s="1"/>
  <c r="C795" i="14" s="1"/>
  <c r="C796" i="14" s="1"/>
  <c r="C797" i="14" s="1"/>
  <c r="C798" i="14" s="1"/>
  <c r="C799" i="14" s="1"/>
  <c r="C800" i="14" s="1"/>
  <c r="C801" i="14" s="1"/>
  <c r="C802" i="14" s="1"/>
  <c r="C803" i="14" s="1"/>
  <c r="C804" i="14" s="1"/>
  <c r="C805" i="14" s="1"/>
  <c r="C806" i="14" s="1"/>
  <c r="C807" i="14" s="1"/>
  <c r="C808" i="14" s="1"/>
  <c r="C809" i="14" s="1"/>
  <c r="C810" i="14" s="1"/>
  <c r="C811" i="14" s="1"/>
  <c r="C812" i="14" s="1"/>
  <c r="C813" i="14" s="1"/>
  <c r="C814" i="14" s="1"/>
  <c r="C815" i="14" s="1"/>
  <c r="C816" i="14" s="1"/>
  <c r="C817" i="14" s="1"/>
  <c r="C818" i="14" s="1"/>
  <c r="C819" i="14" s="1"/>
  <c r="C820" i="14" s="1"/>
  <c r="C821" i="14" s="1"/>
  <c r="C822" i="14" s="1"/>
  <c r="C823" i="14" s="1"/>
  <c r="C824" i="14" s="1"/>
  <c r="C825" i="14" s="1"/>
  <c r="C826" i="14" s="1"/>
  <c r="C827" i="14" s="1"/>
  <c r="C828" i="14" s="1"/>
  <c r="C829" i="14" s="1"/>
  <c r="C830" i="14" s="1"/>
  <c r="C831" i="14" s="1"/>
  <c r="C832" i="14" s="1"/>
  <c r="C833" i="14" s="1"/>
  <c r="C834" i="14" s="1"/>
  <c r="C835" i="14" s="1"/>
  <c r="C836" i="14" s="1"/>
  <c r="C837" i="14" s="1"/>
  <c r="C838" i="14" s="1"/>
  <c r="C839" i="14" s="1"/>
  <c r="C840" i="14" s="1"/>
  <c r="C841" i="14" s="1"/>
  <c r="C842" i="14" s="1"/>
  <c r="C843" i="14" s="1"/>
  <c r="C844" i="14" s="1"/>
  <c r="C845" i="14" s="1"/>
  <c r="C846" i="14" s="1"/>
  <c r="C847" i="14" s="1"/>
  <c r="C848" i="14" s="1"/>
  <c r="C849" i="14" s="1"/>
  <c r="C850" i="14" s="1"/>
  <c r="C851" i="14" s="1"/>
  <c r="C852" i="14" s="1"/>
  <c r="C853" i="14" s="1"/>
  <c r="C854" i="14" s="1"/>
  <c r="C855" i="14" s="1"/>
  <c r="C856" i="14" s="1"/>
  <c r="C857" i="14" s="1"/>
  <c r="C858" i="14" s="1"/>
  <c r="C859" i="14" s="1"/>
  <c r="C860" i="14" s="1"/>
  <c r="C861" i="14" s="1"/>
  <c r="C862" i="14" s="1"/>
  <c r="C863" i="14" s="1"/>
  <c r="C864" i="14" s="1"/>
  <c r="C865" i="14" s="1"/>
  <c r="C866" i="14" s="1"/>
  <c r="C867" i="14" s="1"/>
  <c r="C868" i="14" s="1"/>
  <c r="C869" i="14" s="1"/>
  <c r="C870" i="14" s="1"/>
  <c r="C871" i="14" s="1"/>
  <c r="C872" i="14" s="1"/>
  <c r="C873" i="14" s="1"/>
  <c r="C874" i="14" s="1"/>
  <c r="C875" i="14" s="1"/>
  <c r="C876" i="14" s="1"/>
  <c r="C877" i="14" s="1"/>
  <c r="C878" i="14" s="1"/>
  <c r="C879" i="14" s="1"/>
  <c r="C880" i="14" s="1"/>
  <c r="C881" i="14" s="1"/>
  <c r="C882" i="14" s="1"/>
  <c r="C883" i="14" s="1"/>
  <c r="C884" i="14" s="1"/>
  <c r="C885" i="14" s="1"/>
  <c r="C886" i="14" s="1"/>
  <c r="C887" i="14" s="1"/>
  <c r="C888" i="14" s="1"/>
  <c r="C889" i="14" s="1"/>
  <c r="C890" i="14" s="1"/>
  <c r="C891" i="14" s="1"/>
  <c r="C892" i="14" s="1"/>
  <c r="C893" i="14" s="1"/>
  <c r="C894" i="14" s="1"/>
  <c r="C895" i="14" s="1"/>
  <c r="C896" i="14" s="1"/>
  <c r="C897" i="14" s="1"/>
  <c r="C898" i="14" s="1"/>
  <c r="C899" i="14" s="1"/>
  <c r="C900" i="14" s="1"/>
  <c r="C901" i="14" s="1"/>
  <c r="C902" i="14" s="1"/>
  <c r="C903" i="14" s="1"/>
  <c r="C904" i="14" s="1"/>
  <c r="C905" i="14" s="1"/>
  <c r="C906" i="14" s="1"/>
  <c r="C907" i="14" s="1"/>
  <c r="C908" i="14" s="1"/>
  <c r="C909" i="14" s="1"/>
  <c r="C910" i="14" s="1"/>
  <c r="C911" i="14" s="1"/>
  <c r="C912" i="14" s="1"/>
  <c r="C913" i="14" s="1"/>
  <c r="C914" i="14" s="1"/>
  <c r="C915" i="14" s="1"/>
  <c r="C916" i="14" s="1"/>
  <c r="C917" i="14" s="1"/>
  <c r="C918" i="14" s="1"/>
  <c r="C919" i="14" s="1"/>
  <c r="C920" i="14" s="1"/>
  <c r="C921" i="14" s="1"/>
  <c r="C922" i="14" s="1"/>
  <c r="C923" i="14" s="1"/>
  <c r="C924" i="14" s="1"/>
  <c r="C925" i="14" s="1"/>
  <c r="C926" i="14" s="1"/>
  <c r="C927" i="14" s="1"/>
  <c r="C928" i="14" s="1"/>
  <c r="C929" i="14" s="1"/>
  <c r="C930" i="14" s="1"/>
  <c r="C931" i="14" s="1"/>
  <c r="C932" i="14" s="1"/>
  <c r="C933" i="14" s="1"/>
  <c r="C934" i="14" s="1"/>
  <c r="C935" i="14" s="1"/>
  <c r="C936" i="14" s="1"/>
  <c r="C937" i="14" s="1"/>
  <c r="C938" i="14" s="1"/>
  <c r="C939" i="14" s="1"/>
  <c r="C940" i="14" s="1"/>
  <c r="C941" i="14" s="1"/>
  <c r="C942" i="14" s="1"/>
  <c r="C943" i="14" s="1"/>
  <c r="C944" i="14" s="1"/>
  <c r="C945" i="14" s="1"/>
  <c r="C946" i="14" s="1"/>
  <c r="C947" i="14" s="1"/>
  <c r="C948" i="14" s="1"/>
  <c r="C949" i="14" s="1"/>
  <c r="C950" i="14" s="1"/>
  <c r="C951" i="14" s="1"/>
  <c r="C952" i="14" s="1"/>
  <c r="C953" i="14" s="1"/>
  <c r="C954" i="14" s="1"/>
  <c r="C955" i="14" s="1"/>
  <c r="C956" i="14" s="1"/>
  <c r="C957" i="14" s="1"/>
  <c r="C958" i="14" s="1"/>
  <c r="C959" i="14" s="1"/>
  <c r="C960" i="14" s="1"/>
  <c r="C961" i="14" s="1"/>
  <c r="C962" i="14" s="1"/>
  <c r="C963" i="14" s="1"/>
  <c r="C964" i="14" s="1"/>
  <c r="C965" i="14" s="1"/>
  <c r="C966" i="14" s="1"/>
  <c r="C967" i="14" s="1"/>
  <c r="C968" i="14" s="1"/>
  <c r="C969" i="14" s="1"/>
  <c r="C970" i="14" s="1"/>
  <c r="C971" i="14" s="1"/>
  <c r="C972" i="14" s="1"/>
  <c r="C973" i="14" s="1"/>
  <c r="C974" i="14" s="1"/>
  <c r="C975" i="14" s="1"/>
  <c r="C976" i="14" s="1"/>
  <c r="C977" i="14" s="1"/>
  <c r="C978" i="14" s="1"/>
  <c r="C979" i="14" s="1"/>
  <c r="C980" i="14" s="1"/>
  <c r="C981" i="14" s="1"/>
  <c r="C982" i="14" s="1"/>
  <c r="C983" i="14" s="1"/>
  <c r="C984" i="14" s="1"/>
  <c r="C985" i="14" s="1"/>
  <c r="C986" i="14" s="1"/>
  <c r="C987" i="14" s="1"/>
  <c r="C988" i="14" s="1"/>
  <c r="C989" i="14" s="1"/>
  <c r="C990" i="14" s="1"/>
  <c r="C991" i="14" s="1"/>
  <c r="C992" i="14" s="1"/>
  <c r="C993" i="14" s="1"/>
  <c r="C994" i="14" s="1"/>
  <c r="C995" i="14" s="1"/>
  <c r="C996" i="14" s="1"/>
  <c r="C997" i="14" s="1"/>
  <c r="C998" i="14" s="1"/>
  <c r="C999" i="14" s="1"/>
  <c r="C1000" i="14" s="1"/>
  <c r="C1001" i="14" s="1"/>
  <c r="C1002" i="14" s="1"/>
  <c r="C1003" i="14" s="1"/>
  <c r="C1004" i="14" s="1"/>
  <c r="C1005" i="14" s="1"/>
  <c r="C1006" i="14" s="1"/>
  <c r="C1007" i="14" s="1"/>
  <c r="C1008" i="14" s="1"/>
  <c r="C1009" i="14" s="1"/>
  <c r="C1010" i="14" s="1"/>
  <c r="C1011" i="14" s="1"/>
  <c r="C1012" i="14" s="1"/>
  <c r="C1013" i="14" s="1"/>
  <c r="C1014" i="14" s="1"/>
  <c r="C1015" i="14" s="1"/>
  <c r="C1016" i="14" s="1"/>
  <c r="C1017" i="14" s="1"/>
  <c r="C1018" i="14" s="1"/>
  <c r="C1019" i="14" s="1"/>
  <c r="C1020" i="14" s="1"/>
  <c r="C1021" i="14" s="1"/>
  <c r="C1022" i="14" s="1"/>
  <c r="C1023" i="14" s="1"/>
  <c r="C1024" i="14" s="1"/>
  <c r="C1025" i="14" s="1"/>
  <c r="C1026" i="14" s="1"/>
  <c r="C1027" i="14" s="1"/>
  <c r="C1028" i="14" s="1"/>
  <c r="C1029" i="14" s="1"/>
  <c r="C1030" i="14" s="1"/>
  <c r="C1031" i="14" s="1"/>
  <c r="C1032" i="14" s="1"/>
  <c r="C1033" i="14" s="1"/>
  <c r="C1034" i="14" s="1"/>
  <c r="C1035" i="14" s="1"/>
  <c r="C1036" i="14" s="1"/>
  <c r="C1037" i="14" s="1"/>
  <c r="C1038" i="14" s="1"/>
  <c r="C1039" i="14" s="1"/>
  <c r="C1040" i="14" s="1"/>
  <c r="C1041" i="14" s="1"/>
  <c r="C1042" i="14" s="1"/>
  <c r="C1043" i="14" s="1"/>
  <c r="C1044" i="14" s="1"/>
  <c r="C1045" i="14" s="1"/>
  <c r="C1046" i="14" s="1"/>
  <c r="C1047" i="14" s="1"/>
  <c r="C1048" i="14" s="1"/>
  <c r="C1049" i="14" s="1"/>
  <c r="C1050" i="14" s="1"/>
  <c r="C1051" i="14" s="1"/>
  <c r="C1052" i="14" s="1"/>
  <c r="C1053" i="14" s="1"/>
  <c r="C1054" i="14" s="1"/>
  <c r="C1055" i="14" s="1"/>
  <c r="C1056" i="14" s="1"/>
  <c r="C1057" i="14" s="1"/>
  <c r="C1058" i="14" s="1"/>
  <c r="C1059" i="14" s="1"/>
  <c r="C1060" i="14" s="1"/>
  <c r="C1061" i="14" s="1"/>
  <c r="C1062" i="14" s="1"/>
  <c r="C1063" i="14" s="1"/>
  <c r="C1064" i="14" s="1"/>
  <c r="C1065" i="14" s="1"/>
  <c r="C1066" i="14" s="1"/>
  <c r="C1067" i="14" s="1"/>
  <c r="C1068" i="14" s="1"/>
  <c r="C1069" i="14" s="1"/>
  <c r="C1070" i="14" s="1"/>
  <c r="C1071" i="14" s="1"/>
  <c r="C1072" i="14" s="1"/>
  <c r="C1073" i="14" s="1"/>
  <c r="C1074" i="14" s="1"/>
  <c r="C1075" i="14" s="1"/>
  <c r="C1076" i="14" s="1"/>
  <c r="C1077" i="14" s="1"/>
  <c r="C1078" i="14" s="1"/>
  <c r="C1079" i="14" s="1"/>
  <c r="C1080" i="14" s="1"/>
  <c r="C1081" i="14" s="1"/>
  <c r="C1082" i="14" s="1"/>
  <c r="C1083" i="14" s="1"/>
  <c r="C1084" i="14" s="1"/>
  <c r="C1085" i="14" s="1"/>
  <c r="C1086" i="14" s="1"/>
  <c r="C1087" i="14" s="1"/>
  <c r="C1088" i="14" s="1"/>
  <c r="C1089" i="14" s="1"/>
  <c r="C1090" i="14" s="1"/>
  <c r="C1091" i="14" s="1"/>
  <c r="C1092" i="14" s="1"/>
  <c r="C1093" i="14" s="1"/>
  <c r="C1094" i="14" s="1"/>
  <c r="C1095" i="14" s="1"/>
  <c r="C1096" i="14" s="1"/>
  <c r="C1097" i="14" s="1"/>
  <c r="C1098" i="14" s="1"/>
  <c r="C1099" i="14" s="1"/>
  <c r="C1100" i="14" s="1"/>
  <c r="C1101" i="14" s="1"/>
  <c r="C1102" i="14" s="1"/>
  <c r="C1103" i="14" s="1"/>
  <c r="C1104" i="14" s="1"/>
  <c r="C1105" i="14" s="1"/>
  <c r="C1106" i="14" s="1"/>
  <c r="C1107" i="14" s="1"/>
  <c r="C1108" i="14" s="1"/>
  <c r="C1109" i="14" s="1"/>
  <c r="C1110" i="14" s="1"/>
  <c r="C1111" i="14" s="1"/>
  <c r="C1112" i="14" s="1"/>
  <c r="C1113" i="14" s="1"/>
  <c r="C1114" i="14" s="1"/>
  <c r="C1115" i="14" s="1"/>
  <c r="C1116" i="14" s="1"/>
  <c r="C1117" i="14" s="1"/>
  <c r="C1118" i="14" s="1"/>
  <c r="C1119" i="14" s="1"/>
  <c r="C1120" i="14" s="1"/>
  <c r="C1121" i="14" s="1"/>
  <c r="C1122" i="14" s="1"/>
  <c r="C1123" i="14" s="1"/>
  <c r="C1124" i="14" s="1"/>
  <c r="C1125" i="14" s="1"/>
  <c r="C1126" i="14" s="1"/>
  <c r="C1127" i="14" s="1"/>
  <c r="C1128" i="14" s="1"/>
  <c r="C1129" i="14" s="1"/>
  <c r="C1130" i="14" s="1"/>
  <c r="C1131" i="14" s="1"/>
  <c r="C1132" i="14" s="1"/>
  <c r="C1133" i="14" s="1"/>
  <c r="C1134" i="14" s="1"/>
  <c r="C1135" i="14" s="1"/>
  <c r="C1136" i="14" s="1"/>
  <c r="C1137" i="14" s="1"/>
  <c r="C1138" i="14" s="1"/>
  <c r="C1139" i="14" s="1"/>
  <c r="C1140" i="14" s="1"/>
  <c r="C1141" i="14" s="1"/>
  <c r="C1142" i="14" s="1"/>
  <c r="C1143" i="14" s="1"/>
  <c r="C1144" i="14" s="1"/>
  <c r="C1145" i="14" s="1"/>
  <c r="C1146" i="14" s="1"/>
  <c r="C1147" i="14" s="1"/>
  <c r="C1148" i="14" s="1"/>
  <c r="C1149" i="14" s="1"/>
  <c r="C1150" i="14" s="1"/>
  <c r="C1151" i="14" s="1"/>
  <c r="C1152" i="14" s="1"/>
  <c r="C1153" i="14" s="1"/>
  <c r="C1154" i="14" s="1"/>
  <c r="C1155" i="14" s="1"/>
  <c r="C1156" i="14" s="1"/>
  <c r="C1157" i="14" s="1"/>
  <c r="C1158" i="14" s="1"/>
  <c r="C1159" i="14" s="1"/>
  <c r="C1160" i="14" s="1"/>
  <c r="C1161" i="14" s="1"/>
  <c r="C1162" i="14" s="1"/>
  <c r="C1163" i="14" s="1"/>
  <c r="C1164" i="14" s="1"/>
  <c r="C1165" i="14" s="1"/>
  <c r="C1166" i="14" s="1"/>
  <c r="C1167" i="14" s="1"/>
  <c r="C1168" i="14" s="1"/>
  <c r="C1169" i="14" s="1"/>
  <c r="C1170" i="14" s="1"/>
  <c r="C1171" i="14" s="1"/>
  <c r="C1172" i="14" s="1"/>
  <c r="C1173" i="14" s="1"/>
  <c r="C1174" i="14" s="1"/>
  <c r="C1175" i="14" s="1"/>
  <c r="C1176" i="14" s="1"/>
  <c r="C1177" i="14" s="1"/>
  <c r="C1178" i="14" s="1"/>
  <c r="C1179" i="14" s="1"/>
  <c r="C1180" i="14" s="1"/>
  <c r="C1181" i="14" s="1"/>
  <c r="C1182" i="14" s="1"/>
  <c r="C1183" i="14" s="1"/>
  <c r="C1184" i="14" s="1"/>
  <c r="C1185" i="14" s="1"/>
  <c r="C1186" i="14" s="1"/>
  <c r="C1187" i="14" s="1"/>
  <c r="C1188" i="14" s="1"/>
  <c r="C1189" i="14" s="1"/>
  <c r="C1190" i="14" s="1"/>
  <c r="C1191" i="14" s="1"/>
  <c r="C1192" i="14" s="1"/>
  <c r="C1193" i="14" s="1"/>
  <c r="C1194" i="14" s="1"/>
  <c r="C1195" i="14" s="1"/>
  <c r="C1196" i="14" s="1"/>
  <c r="C1197" i="14" s="1"/>
  <c r="C1198" i="14" s="1"/>
  <c r="C1199" i="14" s="1"/>
  <c r="C1200" i="14" s="1"/>
  <c r="C1201" i="14" s="1"/>
  <c r="C1202" i="14" s="1"/>
  <c r="C1203" i="14" s="1"/>
  <c r="C1204" i="14" s="1"/>
  <c r="C1205" i="14" s="1"/>
  <c r="C1206" i="14" s="1"/>
  <c r="C1207" i="14" s="1"/>
  <c r="C1208" i="14" s="1"/>
  <c r="C1209" i="14" s="1"/>
  <c r="C1210" i="14" s="1"/>
  <c r="C1211" i="14" s="1"/>
  <c r="C1212" i="14" s="1"/>
  <c r="C1213" i="14" s="1"/>
  <c r="C1214" i="14" s="1"/>
  <c r="C1215" i="14" s="1"/>
  <c r="C1216" i="14" s="1"/>
  <c r="C1217" i="14" s="1"/>
  <c r="C1218" i="14" s="1"/>
  <c r="C1219" i="14" s="1"/>
  <c r="C1220" i="14" s="1"/>
  <c r="C1221" i="14" s="1"/>
  <c r="C1222" i="14" s="1"/>
  <c r="C1223" i="14" s="1"/>
  <c r="C1224" i="14" s="1"/>
  <c r="C1225" i="14" s="1"/>
  <c r="C1226" i="14" s="1"/>
  <c r="C1227" i="14" s="1"/>
  <c r="C1228" i="14" s="1"/>
  <c r="C1229" i="14" s="1"/>
  <c r="C1230" i="14" s="1"/>
  <c r="C1231" i="14" s="1"/>
  <c r="C1232" i="14" s="1"/>
  <c r="C1233" i="14" s="1"/>
  <c r="C1234" i="14" s="1"/>
  <c r="C1235" i="14" s="1"/>
  <c r="C1236" i="14" s="1"/>
  <c r="C1237" i="14" s="1"/>
  <c r="C1238" i="14" s="1"/>
  <c r="C1239" i="14" s="1"/>
  <c r="C1240" i="14" s="1"/>
  <c r="C1241" i="14" s="1"/>
  <c r="C1242" i="14" s="1"/>
  <c r="C1243" i="14" s="1"/>
  <c r="C1244" i="14" s="1"/>
  <c r="B2" i="14"/>
  <c r="B3" i="14" s="1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505" i="14" s="1"/>
  <c r="B506" i="14" s="1"/>
  <c r="B507" i="14" s="1"/>
  <c r="B508" i="14" s="1"/>
  <c r="B509" i="14" s="1"/>
  <c r="B510" i="14" s="1"/>
  <c r="B511" i="14" s="1"/>
  <c r="B512" i="14" s="1"/>
  <c r="B513" i="14" s="1"/>
  <c r="B514" i="14" s="1"/>
  <c r="B515" i="14" s="1"/>
  <c r="B516" i="14" s="1"/>
  <c r="B517" i="14" s="1"/>
  <c r="B518" i="14" s="1"/>
  <c r="B519" i="14" s="1"/>
  <c r="B520" i="14" s="1"/>
  <c r="B521" i="14" s="1"/>
  <c r="B522" i="14" s="1"/>
  <c r="B523" i="14" s="1"/>
  <c r="B524" i="14" s="1"/>
  <c r="B525" i="14" s="1"/>
  <c r="B526" i="14" s="1"/>
  <c r="B527" i="14" s="1"/>
  <c r="B528" i="14" s="1"/>
  <c r="B529" i="14" s="1"/>
  <c r="B530" i="14" s="1"/>
  <c r="B531" i="14" s="1"/>
  <c r="B532" i="14" s="1"/>
  <c r="B533" i="14" s="1"/>
  <c r="B534" i="14" s="1"/>
  <c r="B535" i="14" s="1"/>
  <c r="B536" i="14" s="1"/>
  <c r="B537" i="14" s="1"/>
  <c r="B538" i="14" s="1"/>
  <c r="B539" i="14" s="1"/>
  <c r="B540" i="14" s="1"/>
  <c r="B541" i="14" s="1"/>
  <c r="B542" i="14" s="1"/>
  <c r="B543" i="14" s="1"/>
  <c r="B544" i="14" s="1"/>
  <c r="B545" i="14" s="1"/>
  <c r="B546" i="14" s="1"/>
  <c r="B547" i="14" s="1"/>
  <c r="B548" i="14" s="1"/>
  <c r="B549" i="14" s="1"/>
  <c r="B550" i="14" s="1"/>
  <c r="B551" i="14" s="1"/>
  <c r="B552" i="14" s="1"/>
  <c r="B553" i="14" s="1"/>
  <c r="B554" i="14" s="1"/>
  <c r="B555" i="14" s="1"/>
  <c r="B556" i="14" s="1"/>
  <c r="B557" i="14" s="1"/>
  <c r="B558" i="14" s="1"/>
  <c r="B559" i="14" s="1"/>
  <c r="B560" i="14" s="1"/>
  <c r="B561" i="14" s="1"/>
  <c r="B562" i="14" s="1"/>
  <c r="B563" i="14" s="1"/>
  <c r="B564" i="14" s="1"/>
  <c r="B565" i="14" s="1"/>
  <c r="B566" i="14" s="1"/>
  <c r="B567" i="14" s="1"/>
  <c r="B568" i="14" s="1"/>
  <c r="B569" i="14" s="1"/>
  <c r="B570" i="14" s="1"/>
  <c r="B571" i="14" s="1"/>
  <c r="B572" i="14" s="1"/>
  <c r="B573" i="14" s="1"/>
  <c r="B574" i="14" s="1"/>
  <c r="B575" i="14" s="1"/>
  <c r="B576" i="14" s="1"/>
  <c r="B577" i="14" s="1"/>
  <c r="B578" i="14" s="1"/>
  <c r="B579" i="14" s="1"/>
  <c r="B580" i="14" s="1"/>
  <c r="B581" i="14" s="1"/>
  <c r="B582" i="14" s="1"/>
  <c r="B583" i="14" s="1"/>
  <c r="B584" i="14" s="1"/>
  <c r="B585" i="14" s="1"/>
  <c r="B586" i="14" s="1"/>
  <c r="B587" i="14" s="1"/>
  <c r="B588" i="14" s="1"/>
  <c r="B589" i="14" s="1"/>
  <c r="B590" i="14" s="1"/>
  <c r="B591" i="14" s="1"/>
  <c r="B592" i="14" s="1"/>
  <c r="B593" i="14" s="1"/>
  <c r="B594" i="14" s="1"/>
  <c r="B595" i="14" s="1"/>
  <c r="B596" i="14" s="1"/>
  <c r="B597" i="14" s="1"/>
  <c r="B598" i="14" s="1"/>
  <c r="B599" i="14" s="1"/>
  <c r="B600" i="14" s="1"/>
  <c r="B601" i="14" s="1"/>
  <c r="B602" i="14" s="1"/>
  <c r="B603" i="14" s="1"/>
  <c r="B604" i="14" s="1"/>
  <c r="B605" i="14" s="1"/>
  <c r="B606" i="14" s="1"/>
  <c r="B607" i="14" s="1"/>
  <c r="B608" i="14" s="1"/>
  <c r="B609" i="14" s="1"/>
  <c r="B610" i="14" s="1"/>
  <c r="B611" i="14" s="1"/>
  <c r="B612" i="14" s="1"/>
  <c r="B613" i="14" s="1"/>
  <c r="B614" i="14" s="1"/>
  <c r="B615" i="14" s="1"/>
  <c r="B616" i="14" s="1"/>
  <c r="B617" i="14" s="1"/>
  <c r="B618" i="14" s="1"/>
  <c r="B619" i="14" s="1"/>
  <c r="B620" i="14" s="1"/>
  <c r="B621" i="14" s="1"/>
  <c r="B622" i="14" s="1"/>
  <c r="B623" i="14" s="1"/>
  <c r="B624" i="14" s="1"/>
  <c r="B625" i="14" s="1"/>
  <c r="B626" i="14" s="1"/>
  <c r="B627" i="14" s="1"/>
  <c r="B628" i="14" s="1"/>
  <c r="B629" i="14" s="1"/>
  <c r="B630" i="14" s="1"/>
  <c r="B631" i="14" s="1"/>
  <c r="B632" i="14" s="1"/>
  <c r="B633" i="14" s="1"/>
  <c r="B634" i="14" s="1"/>
  <c r="B635" i="14" s="1"/>
  <c r="B636" i="14" s="1"/>
  <c r="B637" i="14" s="1"/>
  <c r="B638" i="14" s="1"/>
  <c r="B639" i="14" s="1"/>
  <c r="B640" i="14" s="1"/>
  <c r="B641" i="14" s="1"/>
  <c r="B642" i="14" s="1"/>
  <c r="B643" i="14" s="1"/>
  <c r="B644" i="14" s="1"/>
  <c r="B645" i="14" s="1"/>
  <c r="B646" i="14" s="1"/>
  <c r="B647" i="14" s="1"/>
  <c r="B648" i="14" s="1"/>
  <c r="B649" i="14" s="1"/>
  <c r="B650" i="14" s="1"/>
  <c r="B651" i="14" s="1"/>
  <c r="B652" i="14" s="1"/>
  <c r="B653" i="14" s="1"/>
  <c r="B654" i="14" s="1"/>
  <c r="B655" i="14" s="1"/>
  <c r="B656" i="14" s="1"/>
  <c r="B657" i="14" s="1"/>
  <c r="B658" i="14" s="1"/>
  <c r="B659" i="14" s="1"/>
  <c r="B660" i="14" s="1"/>
  <c r="B661" i="14" s="1"/>
  <c r="B662" i="14" s="1"/>
  <c r="B663" i="14" s="1"/>
  <c r="B664" i="14" s="1"/>
  <c r="B665" i="14" s="1"/>
  <c r="B666" i="14" s="1"/>
  <c r="B667" i="14" s="1"/>
  <c r="B668" i="14" s="1"/>
  <c r="B669" i="14" s="1"/>
  <c r="B670" i="14" s="1"/>
  <c r="B671" i="14" s="1"/>
  <c r="B672" i="14" s="1"/>
  <c r="B673" i="14" s="1"/>
  <c r="B674" i="14" s="1"/>
  <c r="B675" i="14" s="1"/>
  <c r="B676" i="14" s="1"/>
  <c r="B677" i="14" s="1"/>
  <c r="B678" i="14" s="1"/>
  <c r="B679" i="14" s="1"/>
  <c r="B680" i="14" s="1"/>
  <c r="B681" i="14" s="1"/>
  <c r="B682" i="14" s="1"/>
  <c r="B683" i="14" s="1"/>
  <c r="B684" i="14" s="1"/>
  <c r="B685" i="14" s="1"/>
  <c r="B686" i="14" s="1"/>
  <c r="B687" i="14" s="1"/>
  <c r="B688" i="14" s="1"/>
  <c r="B689" i="14" s="1"/>
  <c r="B690" i="14" s="1"/>
  <c r="B691" i="14" s="1"/>
  <c r="B692" i="14" s="1"/>
  <c r="B693" i="14" s="1"/>
  <c r="B694" i="14" s="1"/>
  <c r="B695" i="14" s="1"/>
  <c r="B696" i="14" s="1"/>
  <c r="B697" i="14" s="1"/>
  <c r="B698" i="14" s="1"/>
  <c r="B699" i="14" s="1"/>
  <c r="B700" i="14" s="1"/>
  <c r="B701" i="14" s="1"/>
  <c r="B702" i="14" s="1"/>
  <c r="B703" i="14" s="1"/>
  <c r="B704" i="14" s="1"/>
  <c r="B705" i="14" s="1"/>
  <c r="B706" i="14" s="1"/>
  <c r="B707" i="14" s="1"/>
  <c r="B708" i="14" s="1"/>
  <c r="B709" i="14" s="1"/>
  <c r="B710" i="14" s="1"/>
  <c r="B711" i="14" s="1"/>
  <c r="B712" i="14" s="1"/>
  <c r="B713" i="14" s="1"/>
  <c r="B714" i="14" s="1"/>
  <c r="B715" i="14" s="1"/>
  <c r="B716" i="14" s="1"/>
  <c r="B717" i="14" s="1"/>
  <c r="B718" i="14" s="1"/>
  <c r="B719" i="14" s="1"/>
  <c r="B720" i="14" s="1"/>
  <c r="B721" i="14" s="1"/>
  <c r="B722" i="14" s="1"/>
  <c r="B723" i="14" s="1"/>
  <c r="B724" i="14" s="1"/>
  <c r="B725" i="14" s="1"/>
  <c r="B726" i="14" s="1"/>
  <c r="B727" i="14" s="1"/>
  <c r="B728" i="14" s="1"/>
  <c r="B729" i="14" s="1"/>
  <c r="B730" i="14" s="1"/>
  <c r="B731" i="14" s="1"/>
  <c r="B732" i="14" s="1"/>
  <c r="B733" i="14" s="1"/>
  <c r="B734" i="14" s="1"/>
  <c r="B735" i="14" s="1"/>
  <c r="B736" i="14" s="1"/>
  <c r="B737" i="14" s="1"/>
  <c r="B738" i="14" s="1"/>
  <c r="B739" i="14" s="1"/>
  <c r="B740" i="14" s="1"/>
  <c r="B741" i="14" s="1"/>
  <c r="B742" i="14" s="1"/>
  <c r="B743" i="14" s="1"/>
  <c r="B744" i="14" s="1"/>
  <c r="B745" i="14" s="1"/>
  <c r="B746" i="14" s="1"/>
  <c r="B747" i="14" s="1"/>
  <c r="B748" i="14" s="1"/>
  <c r="B749" i="14" s="1"/>
  <c r="B750" i="14" s="1"/>
  <c r="B751" i="14" s="1"/>
  <c r="B752" i="14" s="1"/>
  <c r="B753" i="14" s="1"/>
  <c r="B754" i="14" s="1"/>
  <c r="B755" i="14" s="1"/>
  <c r="B756" i="14" s="1"/>
  <c r="B757" i="14" s="1"/>
  <c r="B758" i="14" s="1"/>
  <c r="B759" i="14" s="1"/>
  <c r="B760" i="14" s="1"/>
  <c r="B761" i="14" s="1"/>
  <c r="B762" i="14" s="1"/>
  <c r="B763" i="14" s="1"/>
  <c r="B764" i="14" s="1"/>
  <c r="B765" i="14" s="1"/>
  <c r="B766" i="14" s="1"/>
  <c r="B767" i="14" s="1"/>
  <c r="B768" i="14" s="1"/>
  <c r="B769" i="14" s="1"/>
  <c r="B770" i="14" s="1"/>
  <c r="B771" i="14" s="1"/>
  <c r="B772" i="14" s="1"/>
  <c r="B773" i="14" s="1"/>
  <c r="B774" i="14" s="1"/>
  <c r="B775" i="14" s="1"/>
  <c r="B776" i="14" s="1"/>
  <c r="B777" i="14" s="1"/>
  <c r="B778" i="14" s="1"/>
  <c r="B779" i="14" s="1"/>
  <c r="B780" i="14" s="1"/>
  <c r="B781" i="14" s="1"/>
  <c r="B782" i="14" s="1"/>
  <c r="B783" i="14" s="1"/>
  <c r="B784" i="14" s="1"/>
  <c r="B785" i="14" s="1"/>
  <c r="B786" i="14" s="1"/>
  <c r="B787" i="14" s="1"/>
  <c r="B788" i="14" s="1"/>
  <c r="B789" i="14" s="1"/>
  <c r="B790" i="14" s="1"/>
  <c r="B791" i="14" s="1"/>
  <c r="B792" i="14" s="1"/>
  <c r="B793" i="14" s="1"/>
  <c r="B794" i="14" s="1"/>
  <c r="B795" i="14" s="1"/>
  <c r="B796" i="14" s="1"/>
  <c r="B797" i="14" s="1"/>
  <c r="B798" i="14" s="1"/>
  <c r="B799" i="14" s="1"/>
  <c r="B800" i="14" s="1"/>
  <c r="B801" i="14" s="1"/>
  <c r="B802" i="14" s="1"/>
  <c r="B803" i="14" s="1"/>
  <c r="B804" i="14" s="1"/>
  <c r="B805" i="14" s="1"/>
  <c r="B806" i="14" s="1"/>
  <c r="B807" i="14" s="1"/>
  <c r="B808" i="14" s="1"/>
  <c r="B809" i="14" s="1"/>
  <c r="B810" i="14" s="1"/>
  <c r="B811" i="14" s="1"/>
  <c r="B812" i="14" s="1"/>
  <c r="B813" i="14" s="1"/>
  <c r="B814" i="14" s="1"/>
  <c r="B815" i="14" s="1"/>
  <c r="B816" i="14" s="1"/>
  <c r="B817" i="14" s="1"/>
  <c r="B818" i="14" s="1"/>
  <c r="B819" i="14" s="1"/>
  <c r="B820" i="14" s="1"/>
  <c r="B821" i="14" s="1"/>
  <c r="B822" i="14" s="1"/>
  <c r="B823" i="14" s="1"/>
  <c r="B824" i="14" s="1"/>
  <c r="B825" i="14" s="1"/>
  <c r="B826" i="14" s="1"/>
  <c r="B827" i="14" s="1"/>
  <c r="B828" i="14" s="1"/>
  <c r="B829" i="14" s="1"/>
  <c r="B830" i="14" s="1"/>
  <c r="B831" i="14" s="1"/>
  <c r="B832" i="14" s="1"/>
  <c r="B833" i="14" s="1"/>
  <c r="B834" i="14" s="1"/>
  <c r="B835" i="14" s="1"/>
  <c r="B836" i="14" s="1"/>
  <c r="B837" i="14" s="1"/>
  <c r="B838" i="14" s="1"/>
  <c r="B839" i="14" s="1"/>
  <c r="B840" i="14" s="1"/>
  <c r="B841" i="14" s="1"/>
  <c r="B842" i="14" s="1"/>
  <c r="B843" i="14" s="1"/>
  <c r="B844" i="14" s="1"/>
  <c r="B845" i="14" s="1"/>
  <c r="B846" i="14" s="1"/>
  <c r="B847" i="14" s="1"/>
  <c r="B848" i="14" s="1"/>
  <c r="B849" i="14" s="1"/>
  <c r="B850" i="14" s="1"/>
  <c r="B851" i="14" s="1"/>
  <c r="B852" i="14" s="1"/>
  <c r="B853" i="14" s="1"/>
  <c r="B854" i="14" s="1"/>
  <c r="B855" i="14" s="1"/>
  <c r="B856" i="14" s="1"/>
  <c r="B857" i="14" s="1"/>
  <c r="B858" i="14" s="1"/>
  <c r="B859" i="14" s="1"/>
  <c r="B860" i="14" s="1"/>
  <c r="B861" i="14" s="1"/>
  <c r="B862" i="14" s="1"/>
  <c r="B863" i="14" s="1"/>
  <c r="B864" i="14" s="1"/>
  <c r="B865" i="14" s="1"/>
  <c r="B866" i="14" s="1"/>
  <c r="B867" i="14" s="1"/>
  <c r="B868" i="14" s="1"/>
  <c r="B869" i="14" s="1"/>
  <c r="B870" i="14" s="1"/>
  <c r="B871" i="14" s="1"/>
  <c r="B872" i="14" s="1"/>
  <c r="B873" i="14" s="1"/>
  <c r="B874" i="14" s="1"/>
  <c r="B875" i="14" s="1"/>
  <c r="B876" i="14" s="1"/>
  <c r="B877" i="14" s="1"/>
  <c r="B878" i="14" s="1"/>
  <c r="B879" i="14" s="1"/>
  <c r="B880" i="14" s="1"/>
  <c r="B881" i="14" s="1"/>
  <c r="B882" i="14" s="1"/>
  <c r="B883" i="14" s="1"/>
  <c r="B884" i="14" s="1"/>
  <c r="B885" i="14" s="1"/>
  <c r="B886" i="14" s="1"/>
  <c r="B887" i="14" s="1"/>
  <c r="B888" i="14" s="1"/>
  <c r="B889" i="14" s="1"/>
  <c r="B890" i="14" s="1"/>
  <c r="B891" i="14" s="1"/>
  <c r="B892" i="14" s="1"/>
  <c r="B893" i="14" s="1"/>
  <c r="B894" i="14" s="1"/>
  <c r="B895" i="14" s="1"/>
  <c r="B896" i="14" s="1"/>
  <c r="B897" i="14" s="1"/>
  <c r="B898" i="14" s="1"/>
  <c r="B899" i="14" s="1"/>
  <c r="B900" i="14" s="1"/>
  <c r="B901" i="14" s="1"/>
  <c r="B902" i="14" s="1"/>
  <c r="B903" i="14" s="1"/>
  <c r="B904" i="14" s="1"/>
  <c r="B905" i="14" s="1"/>
  <c r="B906" i="14" s="1"/>
  <c r="B907" i="14" s="1"/>
  <c r="B908" i="14" s="1"/>
  <c r="B909" i="14" s="1"/>
  <c r="B910" i="14" s="1"/>
  <c r="B911" i="14" s="1"/>
  <c r="B912" i="14" s="1"/>
  <c r="B913" i="14" s="1"/>
  <c r="B914" i="14" s="1"/>
  <c r="B915" i="14" s="1"/>
  <c r="B916" i="14" s="1"/>
  <c r="B917" i="14" s="1"/>
  <c r="B918" i="14" s="1"/>
  <c r="B919" i="14" s="1"/>
  <c r="B920" i="14" s="1"/>
  <c r="B921" i="14" s="1"/>
  <c r="B922" i="14" s="1"/>
  <c r="B923" i="14" s="1"/>
  <c r="B924" i="14" s="1"/>
  <c r="B925" i="14" s="1"/>
  <c r="B926" i="14" s="1"/>
  <c r="B927" i="14" s="1"/>
  <c r="B928" i="14" s="1"/>
  <c r="B929" i="14" s="1"/>
  <c r="B930" i="14" s="1"/>
  <c r="B931" i="14" s="1"/>
  <c r="B932" i="14" s="1"/>
  <c r="B933" i="14" s="1"/>
  <c r="B934" i="14" s="1"/>
  <c r="B935" i="14" s="1"/>
  <c r="B936" i="14" s="1"/>
  <c r="B937" i="14" s="1"/>
  <c r="B938" i="14" s="1"/>
  <c r="B939" i="14" s="1"/>
  <c r="B940" i="14" s="1"/>
  <c r="B941" i="14" s="1"/>
  <c r="B942" i="14" s="1"/>
  <c r="B943" i="14" s="1"/>
  <c r="B944" i="14" s="1"/>
  <c r="B945" i="14" s="1"/>
  <c r="B946" i="14" s="1"/>
  <c r="B947" i="14" s="1"/>
  <c r="B948" i="14" s="1"/>
  <c r="B949" i="14" s="1"/>
  <c r="B950" i="14" s="1"/>
  <c r="B951" i="14" s="1"/>
  <c r="B952" i="14" s="1"/>
  <c r="B953" i="14" s="1"/>
  <c r="B954" i="14" s="1"/>
  <c r="B955" i="14" s="1"/>
  <c r="B956" i="14" s="1"/>
  <c r="B957" i="14" s="1"/>
  <c r="B958" i="14" s="1"/>
  <c r="B959" i="14" s="1"/>
  <c r="B960" i="14" s="1"/>
  <c r="B961" i="14" s="1"/>
  <c r="B962" i="14" s="1"/>
  <c r="B963" i="14" s="1"/>
  <c r="B964" i="14" s="1"/>
  <c r="B965" i="14" s="1"/>
  <c r="B966" i="14" s="1"/>
  <c r="B967" i="14" s="1"/>
  <c r="B968" i="14" s="1"/>
  <c r="B969" i="14" s="1"/>
  <c r="B970" i="14" s="1"/>
  <c r="B971" i="14" s="1"/>
  <c r="B972" i="14" s="1"/>
  <c r="B973" i="14" s="1"/>
  <c r="B974" i="14" s="1"/>
  <c r="B975" i="14" s="1"/>
  <c r="B976" i="14" s="1"/>
  <c r="B977" i="14" s="1"/>
  <c r="B978" i="14" s="1"/>
  <c r="B979" i="14" s="1"/>
  <c r="B980" i="14" s="1"/>
  <c r="B981" i="14" s="1"/>
  <c r="B982" i="14" s="1"/>
  <c r="B983" i="14" s="1"/>
  <c r="B984" i="14" s="1"/>
  <c r="B985" i="14" s="1"/>
  <c r="B986" i="14" s="1"/>
  <c r="B987" i="14" s="1"/>
  <c r="B988" i="14" s="1"/>
  <c r="B989" i="14" s="1"/>
  <c r="B990" i="14" s="1"/>
  <c r="B991" i="14" s="1"/>
  <c r="B992" i="14" s="1"/>
  <c r="B993" i="14" s="1"/>
  <c r="B994" i="14" s="1"/>
  <c r="B995" i="14" s="1"/>
  <c r="B996" i="14" s="1"/>
  <c r="B997" i="14" s="1"/>
  <c r="B998" i="14" s="1"/>
  <c r="B999" i="14" s="1"/>
  <c r="B1000" i="14" s="1"/>
  <c r="B1001" i="14" s="1"/>
  <c r="B1002" i="14" s="1"/>
  <c r="B1003" i="14" s="1"/>
  <c r="B1004" i="14" s="1"/>
  <c r="B1005" i="14" s="1"/>
  <c r="B1006" i="14" s="1"/>
  <c r="B1007" i="14" s="1"/>
  <c r="B1008" i="14" s="1"/>
  <c r="B1009" i="14" s="1"/>
  <c r="B1010" i="14" s="1"/>
  <c r="B1011" i="14" s="1"/>
  <c r="B1012" i="14" s="1"/>
  <c r="B1013" i="14" s="1"/>
  <c r="B1014" i="14" s="1"/>
  <c r="B1015" i="14" s="1"/>
  <c r="B1016" i="14" s="1"/>
  <c r="B1017" i="14" s="1"/>
  <c r="B1018" i="14" s="1"/>
  <c r="B1019" i="14" s="1"/>
  <c r="B1020" i="14" s="1"/>
  <c r="B1021" i="14" s="1"/>
  <c r="B1022" i="14" s="1"/>
  <c r="B1023" i="14" s="1"/>
  <c r="B1024" i="14" s="1"/>
  <c r="B1025" i="14" s="1"/>
  <c r="B1026" i="14" s="1"/>
  <c r="B1027" i="14" s="1"/>
  <c r="B1028" i="14" s="1"/>
  <c r="B1029" i="14" s="1"/>
  <c r="B1030" i="14" s="1"/>
  <c r="B1031" i="14" s="1"/>
  <c r="B1032" i="14" s="1"/>
  <c r="B1033" i="14" s="1"/>
  <c r="B1034" i="14" s="1"/>
  <c r="B1035" i="14" s="1"/>
  <c r="B1036" i="14" s="1"/>
  <c r="B1037" i="14" s="1"/>
  <c r="B1038" i="14" s="1"/>
  <c r="B1039" i="14" s="1"/>
  <c r="B1040" i="14" s="1"/>
  <c r="B1041" i="14" s="1"/>
  <c r="B1042" i="14" s="1"/>
  <c r="B1043" i="14" s="1"/>
  <c r="B1044" i="14" s="1"/>
  <c r="B1045" i="14" s="1"/>
  <c r="B1046" i="14" s="1"/>
  <c r="B1047" i="14" s="1"/>
  <c r="B1048" i="14" s="1"/>
  <c r="B1049" i="14" s="1"/>
  <c r="B1050" i="14" s="1"/>
  <c r="B1051" i="14" s="1"/>
  <c r="B1052" i="14" s="1"/>
  <c r="B1053" i="14" s="1"/>
  <c r="B1054" i="14" s="1"/>
  <c r="B1055" i="14" s="1"/>
  <c r="B1056" i="14" s="1"/>
  <c r="B1057" i="14" s="1"/>
  <c r="B1058" i="14" s="1"/>
  <c r="B1059" i="14" s="1"/>
  <c r="B1060" i="14" s="1"/>
  <c r="B1061" i="14" s="1"/>
  <c r="B1062" i="14" s="1"/>
  <c r="B1063" i="14" s="1"/>
  <c r="B1064" i="14" s="1"/>
  <c r="B1065" i="14" s="1"/>
  <c r="B1066" i="14" s="1"/>
  <c r="B1067" i="14" s="1"/>
  <c r="B1068" i="14" s="1"/>
  <c r="B1069" i="14" s="1"/>
  <c r="B1070" i="14" s="1"/>
  <c r="B1071" i="14" s="1"/>
  <c r="B1072" i="14" s="1"/>
  <c r="B1073" i="14" s="1"/>
  <c r="B1074" i="14" s="1"/>
  <c r="B1075" i="14" s="1"/>
  <c r="B1076" i="14" s="1"/>
  <c r="B1077" i="14" s="1"/>
  <c r="B1078" i="14" s="1"/>
  <c r="B1079" i="14" s="1"/>
  <c r="B1080" i="14" s="1"/>
  <c r="B1081" i="14" s="1"/>
  <c r="B1082" i="14" s="1"/>
  <c r="B1083" i="14" s="1"/>
  <c r="B1084" i="14" s="1"/>
  <c r="B1085" i="14" s="1"/>
  <c r="B1086" i="14" s="1"/>
  <c r="B1087" i="14" s="1"/>
  <c r="B1088" i="14" s="1"/>
  <c r="B1089" i="14" s="1"/>
  <c r="B1090" i="14" s="1"/>
  <c r="B1091" i="14" s="1"/>
  <c r="B1092" i="14" s="1"/>
  <c r="B1093" i="14" s="1"/>
  <c r="B1094" i="14" s="1"/>
  <c r="B1095" i="14" s="1"/>
  <c r="B1096" i="14" s="1"/>
  <c r="B1097" i="14" s="1"/>
  <c r="B1098" i="14" s="1"/>
  <c r="B1099" i="14" s="1"/>
  <c r="B1100" i="14" s="1"/>
  <c r="B1101" i="14" s="1"/>
  <c r="B1102" i="14" s="1"/>
  <c r="B1103" i="14" s="1"/>
  <c r="B1104" i="14" s="1"/>
  <c r="B1105" i="14" s="1"/>
  <c r="B1106" i="14" s="1"/>
  <c r="B1107" i="14" s="1"/>
  <c r="B1108" i="14" s="1"/>
  <c r="B1109" i="14" s="1"/>
  <c r="B1110" i="14" s="1"/>
  <c r="B1111" i="14" s="1"/>
  <c r="B1112" i="14" s="1"/>
  <c r="B1113" i="14" s="1"/>
  <c r="B1114" i="14" s="1"/>
  <c r="B1115" i="14" s="1"/>
  <c r="B1116" i="14" s="1"/>
  <c r="B1117" i="14" s="1"/>
  <c r="B1118" i="14" s="1"/>
  <c r="B1119" i="14" s="1"/>
  <c r="B1120" i="14" s="1"/>
  <c r="B1121" i="14" s="1"/>
  <c r="B1122" i="14" s="1"/>
  <c r="B1123" i="14" s="1"/>
  <c r="B1124" i="14" s="1"/>
  <c r="B1125" i="14" s="1"/>
  <c r="B1126" i="14" s="1"/>
  <c r="B1127" i="14" s="1"/>
  <c r="B1128" i="14" s="1"/>
  <c r="B1129" i="14" s="1"/>
  <c r="B1130" i="14" s="1"/>
  <c r="B1131" i="14" s="1"/>
  <c r="B1132" i="14" s="1"/>
  <c r="B1133" i="14" s="1"/>
  <c r="B1134" i="14" s="1"/>
  <c r="B1135" i="14" s="1"/>
  <c r="B1136" i="14" s="1"/>
  <c r="B1137" i="14" s="1"/>
  <c r="B1138" i="14" s="1"/>
  <c r="B1139" i="14" s="1"/>
  <c r="B1140" i="14" s="1"/>
  <c r="B1141" i="14" s="1"/>
  <c r="B1142" i="14" s="1"/>
  <c r="B1143" i="14" s="1"/>
  <c r="B1144" i="14" s="1"/>
  <c r="B1145" i="14" s="1"/>
  <c r="B1146" i="14" s="1"/>
  <c r="B1147" i="14" s="1"/>
  <c r="B1148" i="14" s="1"/>
  <c r="B1149" i="14" s="1"/>
  <c r="B1150" i="14" s="1"/>
  <c r="B1151" i="14" s="1"/>
  <c r="B1152" i="14" s="1"/>
  <c r="B1153" i="14" s="1"/>
  <c r="B1154" i="14" s="1"/>
  <c r="B1155" i="14" s="1"/>
  <c r="B1156" i="14" s="1"/>
  <c r="B1157" i="14" s="1"/>
  <c r="B1158" i="14" s="1"/>
  <c r="B1159" i="14" s="1"/>
  <c r="B1160" i="14" s="1"/>
  <c r="B1161" i="14" s="1"/>
  <c r="B1162" i="14" s="1"/>
  <c r="B1163" i="14" s="1"/>
  <c r="B1164" i="14" s="1"/>
  <c r="B1165" i="14" s="1"/>
  <c r="B1166" i="14" s="1"/>
  <c r="B1167" i="14" s="1"/>
  <c r="B1168" i="14" s="1"/>
  <c r="B1169" i="14" s="1"/>
  <c r="B1170" i="14" s="1"/>
  <c r="B1171" i="14" s="1"/>
  <c r="B1172" i="14" s="1"/>
  <c r="B1173" i="14" s="1"/>
  <c r="B1174" i="14" s="1"/>
  <c r="B1175" i="14" s="1"/>
  <c r="B1176" i="14" s="1"/>
  <c r="B1177" i="14" s="1"/>
  <c r="B1178" i="14" s="1"/>
  <c r="B1179" i="14" s="1"/>
  <c r="B1180" i="14" s="1"/>
  <c r="B1181" i="14" s="1"/>
  <c r="B1182" i="14" s="1"/>
  <c r="B1183" i="14" s="1"/>
  <c r="B1184" i="14" s="1"/>
  <c r="B1185" i="14" s="1"/>
  <c r="B1186" i="14" s="1"/>
  <c r="B1187" i="14" s="1"/>
  <c r="B1188" i="14" s="1"/>
  <c r="B1189" i="14" s="1"/>
  <c r="B1190" i="14" s="1"/>
  <c r="B1191" i="14" s="1"/>
  <c r="B1192" i="14" s="1"/>
  <c r="B1193" i="14" s="1"/>
  <c r="B1194" i="14" s="1"/>
  <c r="B1195" i="14" s="1"/>
  <c r="B1196" i="14" s="1"/>
  <c r="B1197" i="14" s="1"/>
  <c r="B1198" i="14" s="1"/>
  <c r="B1199" i="14" s="1"/>
  <c r="B1200" i="14" s="1"/>
  <c r="B1201" i="14" s="1"/>
  <c r="B1202" i="14" s="1"/>
  <c r="B1203" i="14" s="1"/>
  <c r="B1204" i="14" s="1"/>
  <c r="B1205" i="14" s="1"/>
  <c r="B1206" i="14" s="1"/>
  <c r="B1207" i="14" s="1"/>
  <c r="B1208" i="14" s="1"/>
  <c r="B1209" i="14" s="1"/>
  <c r="B1210" i="14" s="1"/>
  <c r="B1211" i="14" s="1"/>
  <c r="B1212" i="14" s="1"/>
  <c r="B1213" i="14" s="1"/>
  <c r="B1214" i="14" s="1"/>
  <c r="B1215" i="14" s="1"/>
  <c r="B1216" i="14" s="1"/>
  <c r="B1217" i="14" s="1"/>
  <c r="B1218" i="14" s="1"/>
  <c r="B1219" i="14" s="1"/>
  <c r="B1220" i="14" s="1"/>
  <c r="B1221" i="14" s="1"/>
  <c r="B1222" i="14" s="1"/>
  <c r="B1223" i="14" s="1"/>
  <c r="B1224" i="14" s="1"/>
  <c r="B1225" i="14" s="1"/>
  <c r="B1226" i="14" s="1"/>
  <c r="B1227" i="14" s="1"/>
  <c r="B1228" i="14" s="1"/>
  <c r="B1229" i="14" s="1"/>
  <c r="B1230" i="14" s="1"/>
  <c r="B1231" i="14" s="1"/>
  <c r="B1232" i="14" s="1"/>
  <c r="B1233" i="14" s="1"/>
  <c r="B1234" i="14" s="1"/>
  <c r="B1235" i="14" s="1"/>
  <c r="B1236" i="14" s="1"/>
  <c r="B1237" i="14" s="1"/>
  <c r="B1238" i="14" s="1"/>
  <c r="B1239" i="14" s="1"/>
  <c r="B1240" i="14" s="1"/>
  <c r="B1241" i="14" s="1"/>
  <c r="B1242" i="14" s="1"/>
  <c r="B1243" i="14" s="1"/>
  <c r="B1244" i="14" s="1"/>
  <c r="H13" i="13"/>
  <c r="G13" i="13"/>
  <c r="A13" i="13"/>
  <c r="F13" i="13" s="1"/>
  <c r="H12" i="13"/>
  <c r="G12" i="13"/>
  <c r="B12" i="13"/>
  <c r="A12" i="13"/>
  <c r="F12" i="13" s="1"/>
  <c r="BD3" i="13"/>
  <c r="BC3" i="13"/>
  <c r="BB3" i="13"/>
  <c r="BA3" i="13"/>
  <c r="AZ3" i="13"/>
  <c r="AY3" i="13"/>
  <c r="AX3" i="13"/>
  <c r="AW3" i="13"/>
  <c r="AV3" i="13"/>
  <c r="AU3" i="13"/>
  <c r="AT3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BD2" i="13"/>
  <c r="BC2" i="13"/>
  <c r="BB2" i="13"/>
  <c r="BA2" i="13"/>
  <c r="AZ2" i="13"/>
  <c r="AY2" i="13"/>
  <c r="AX2" i="13"/>
  <c r="AW2" i="13"/>
  <c r="AV2" i="13"/>
  <c r="AU2" i="13"/>
  <c r="AT2" i="13"/>
  <c r="AS2" i="13"/>
  <c r="AR2" i="13"/>
  <c r="AQ2" i="13"/>
  <c r="AP2" i="13"/>
  <c r="AO2" i="13"/>
  <c r="AN2" i="13"/>
  <c r="AM2" i="13"/>
  <c r="AL2" i="13"/>
  <c r="AK2" i="13"/>
  <c r="AJ2" i="13"/>
  <c r="AI2" i="13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H13" i="12"/>
  <c r="F13" i="12"/>
  <c r="E13" i="12"/>
  <c r="B13" i="12"/>
  <c r="A13" i="12"/>
  <c r="D13" i="12" s="1"/>
  <c r="H12" i="12"/>
  <c r="A12" i="12"/>
  <c r="D12" i="12" s="1"/>
  <c r="BD3" i="12"/>
  <c r="BC3" i="12"/>
  <c r="BB3" i="12"/>
  <c r="BA3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BD2" i="12"/>
  <c r="BC2" i="12"/>
  <c r="BB2" i="12"/>
  <c r="BA2" i="12"/>
  <c r="AZ2" i="12"/>
  <c r="AY2" i="12"/>
  <c r="AX2" i="12"/>
  <c r="AW2" i="12"/>
  <c r="AV2" i="12"/>
  <c r="AU2" i="12"/>
  <c r="AT2" i="12"/>
  <c r="AS2" i="12"/>
  <c r="AR2" i="12"/>
  <c r="AQ2" i="12"/>
  <c r="AP2" i="12"/>
  <c r="AO2" i="12"/>
  <c r="AN2" i="12"/>
  <c r="AM2" i="12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A9" i="11"/>
  <c r="A8" i="11"/>
  <c r="A7" i="11"/>
  <c r="E7" i="11" s="1"/>
  <c r="BD3" i="11"/>
  <c r="BC3" i="11"/>
  <c r="BB3" i="11"/>
  <c r="BA3" i="11"/>
  <c r="AZ3" i="11"/>
  <c r="AY3" i="11"/>
  <c r="AX3" i="11"/>
  <c r="AW3" i="11"/>
  <c r="AV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BD2" i="11"/>
  <c r="BC2" i="11"/>
  <c r="BB2" i="11"/>
  <c r="BA2" i="11"/>
  <c r="AZ2" i="11"/>
  <c r="AY2" i="11"/>
  <c r="AX2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C13" i="10"/>
  <c r="A13" i="10"/>
  <c r="A14" i="10" s="1"/>
  <c r="G14" i="10" s="1"/>
  <c r="E12" i="10"/>
  <c r="C12" i="10"/>
  <c r="B12" i="10"/>
  <c r="A12" i="10"/>
  <c r="D12" i="10" s="1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BD2" i="10"/>
  <c r="BC2" i="10"/>
  <c r="BB2" i="10"/>
  <c r="BA2" i="10"/>
  <c r="AZ2" i="10"/>
  <c r="AY2" i="10"/>
  <c r="AX2" i="10"/>
  <c r="AW2" i="10"/>
  <c r="AV2" i="10"/>
  <c r="AU2" i="10"/>
  <c r="AT2" i="10"/>
  <c r="AS2" i="10"/>
  <c r="AR2" i="10"/>
  <c r="AQ2" i="10"/>
  <c r="AP2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C13" i="9"/>
  <c r="A13" i="9"/>
  <c r="A14" i="9" s="1"/>
  <c r="E14" i="9" s="1"/>
  <c r="B12" i="9"/>
  <c r="A12" i="9"/>
  <c r="H12" i="9" s="1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D13" i="8"/>
  <c r="A13" i="8"/>
  <c r="C13" i="8" s="1"/>
  <c r="A12" i="8"/>
  <c r="C12" i="8" s="1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A13" i="7"/>
  <c r="B13" i="7" s="1"/>
  <c r="H12" i="7"/>
  <c r="G12" i="7"/>
  <c r="F12" i="7"/>
  <c r="D12" i="7"/>
  <c r="A12" i="7"/>
  <c r="B12" i="7" s="1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A13" i="6"/>
  <c r="A14" i="6" s="1"/>
  <c r="B14" i="6" s="1"/>
  <c r="A12" i="6"/>
  <c r="D12" i="6" s="1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N4" i="6" s="1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A13" i="5"/>
  <c r="A14" i="5" s="1"/>
  <c r="E12" i="5"/>
  <c r="D12" i="5"/>
  <c r="A12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BD2" i="5"/>
  <c r="BC2" i="5"/>
  <c r="BB2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M4" i="5" s="1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E13" i="4"/>
  <c r="D13" i="4"/>
  <c r="C13" i="4"/>
  <c r="A13" i="4"/>
  <c r="G13" i="4" s="1"/>
  <c r="H12" i="4"/>
  <c r="A12" i="4"/>
  <c r="G12" i="4" s="1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A13" i="3"/>
  <c r="F13" i="3" s="1"/>
  <c r="G12" i="3"/>
  <c r="A12" i="3"/>
  <c r="F12" i="3" s="1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BD2" i="3"/>
  <c r="BC2" i="3"/>
  <c r="BB2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K4" i="3" s="1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A13" i="2"/>
  <c r="F13" i="2" s="1"/>
  <c r="A12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U4" i="8" l="1"/>
  <c r="AK4" i="8"/>
  <c r="AS4" i="8"/>
  <c r="BA4" i="8"/>
  <c r="S4" i="9"/>
  <c r="AI4" i="9"/>
  <c r="AY4" i="9"/>
  <c r="M4" i="10"/>
  <c r="U4" i="10"/>
  <c r="M4" i="12"/>
  <c r="U4" i="12"/>
  <c r="AC4" i="12"/>
  <c r="AK4" i="12"/>
  <c r="AS4" i="12"/>
  <c r="BA4" i="12"/>
  <c r="P4" i="13"/>
  <c r="X4" i="13"/>
  <c r="AF4" i="13"/>
  <c r="AN4" i="13"/>
  <c r="AV4" i="13"/>
  <c r="BD4" i="13"/>
  <c r="AV4" i="3"/>
  <c r="H13" i="3"/>
  <c r="AZ4" i="5"/>
  <c r="H12" i="6"/>
  <c r="H13" i="6"/>
  <c r="H13" i="7"/>
  <c r="BC4" i="8"/>
  <c r="AC4" i="8"/>
  <c r="H12" i="3"/>
  <c r="AQ4" i="5"/>
  <c r="L4" i="9"/>
  <c r="AB4" i="9"/>
  <c r="AR4" i="9"/>
  <c r="B13" i="9"/>
  <c r="B13" i="10"/>
  <c r="S4" i="12"/>
  <c r="AA4" i="12"/>
  <c r="AI4" i="12"/>
  <c r="AQ4" i="12"/>
  <c r="AY4" i="12"/>
  <c r="N4" i="12"/>
  <c r="V4" i="12"/>
  <c r="AD4" i="12"/>
  <c r="AL4" i="12"/>
  <c r="AT4" i="12"/>
  <c r="BB4" i="12"/>
  <c r="Q4" i="13"/>
  <c r="Y4" i="13"/>
  <c r="AG4" i="13"/>
  <c r="AO4" i="13"/>
  <c r="AW4" i="13"/>
  <c r="AE4" i="5"/>
  <c r="O4" i="12"/>
  <c r="W4" i="12"/>
  <c r="AE4" i="12"/>
  <c r="AM4" i="12"/>
  <c r="AU4" i="12"/>
  <c r="BC4" i="12"/>
  <c r="R4" i="13"/>
  <c r="Z4" i="13"/>
  <c r="AH4" i="13"/>
  <c r="AP4" i="13"/>
  <c r="AX4" i="13"/>
  <c r="BA4" i="3"/>
  <c r="B13" i="3"/>
  <c r="P4" i="6"/>
  <c r="P4" i="8"/>
  <c r="X4" i="8"/>
  <c r="AF4" i="8"/>
  <c r="AN4" i="8"/>
  <c r="AV4" i="8"/>
  <c r="BD4" i="8"/>
  <c r="Q4" i="9"/>
  <c r="Y4" i="9"/>
  <c r="AG4" i="9"/>
  <c r="AO4" i="9"/>
  <c r="AW4" i="9"/>
  <c r="E13" i="9"/>
  <c r="E13" i="10"/>
  <c r="B7" i="11"/>
  <c r="S4" i="13"/>
  <c r="AA4" i="13"/>
  <c r="AI4" i="13"/>
  <c r="AQ4" i="13"/>
  <c r="AY4" i="13"/>
  <c r="AV4" i="6"/>
  <c r="AW4" i="7"/>
  <c r="BB4" i="4"/>
  <c r="Q4" i="8"/>
  <c r="Y4" i="8"/>
  <c r="AG4" i="8"/>
  <c r="AO4" i="8"/>
  <c r="AW4" i="8"/>
  <c r="F13" i="9"/>
  <c r="F13" i="10"/>
  <c r="C7" i="11"/>
  <c r="Q4" i="12"/>
  <c r="Y4" i="12"/>
  <c r="AG4" i="12"/>
  <c r="AO4" i="12"/>
  <c r="AW4" i="12"/>
  <c r="L4" i="13"/>
  <c r="T4" i="13"/>
  <c r="AB4" i="13"/>
  <c r="AJ4" i="13"/>
  <c r="AR4" i="13"/>
  <c r="AZ4" i="13"/>
  <c r="AZ4" i="2"/>
  <c r="AU4" i="5"/>
  <c r="AH4" i="5"/>
  <c r="B12" i="6"/>
  <c r="B13" i="6"/>
  <c r="N4" i="4"/>
  <c r="AT4" i="4"/>
  <c r="AG4" i="4"/>
  <c r="C13" i="7"/>
  <c r="C12" i="3"/>
  <c r="D13" i="3"/>
  <c r="C12" i="4"/>
  <c r="H13" i="4"/>
  <c r="Z4" i="5"/>
  <c r="AP4" i="5"/>
  <c r="AX4" i="5"/>
  <c r="AR4" i="5"/>
  <c r="F13" i="5"/>
  <c r="E12" i="6"/>
  <c r="E13" i="6"/>
  <c r="D13" i="7"/>
  <c r="D12" i="8"/>
  <c r="P4" i="9"/>
  <c r="X4" i="9"/>
  <c r="AF4" i="9"/>
  <c r="AN4" i="9"/>
  <c r="C12" i="9"/>
  <c r="B14" i="9"/>
  <c r="F12" i="10"/>
  <c r="K12" i="10" s="1"/>
  <c r="G13" i="10"/>
  <c r="F7" i="11"/>
  <c r="R4" i="12"/>
  <c r="Z4" i="12"/>
  <c r="AH4" i="12"/>
  <c r="AP4" i="12"/>
  <c r="AX4" i="12"/>
  <c r="B12" i="12"/>
  <c r="M4" i="13"/>
  <c r="U4" i="13"/>
  <c r="AC4" i="13"/>
  <c r="AK4" i="13"/>
  <c r="AS4" i="13"/>
  <c r="BA4" i="13"/>
  <c r="U4" i="3"/>
  <c r="O4" i="5"/>
  <c r="BC4" i="5"/>
  <c r="X4" i="6"/>
  <c r="AB4" i="2"/>
  <c r="B12" i="3"/>
  <c r="K12" i="3" s="1"/>
  <c r="C13" i="3"/>
  <c r="V4" i="4"/>
  <c r="AD4" i="4"/>
  <c r="Q4" i="4"/>
  <c r="AW4" i="4"/>
  <c r="D12" i="3"/>
  <c r="E13" i="3"/>
  <c r="D12" i="4"/>
  <c r="F12" i="6"/>
  <c r="F13" i="6"/>
  <c r="C12" i="7"/>
  <c r="F13" i="7"/>
  <c r="S4" i="8"/>
  <c r="AA4" i="8"/>
  <c r="AI4" i="8"/>
  <c r="AQ4" i="8"/>
  <c r="AY4" i="8"/>
  <c r="E12" i="9"/>
  <c r="G12" i="10"/>
  <c r="H13" i="10"/>
  <c r="G7" i="11"/>
  <c r="P4" i="12"/>
  <c r="X4" i="12"/>
  <c r="E12" i="12"/>
  <c r="N4" i="13"/>
  <c r="V4" i="13"/>
  <c r="AD4" i="13"/>
  <c r="AL4" i="13"/>
  <c r="AL5" i="13" s="1"/>
  <c r="AT4" i="13"/>
  <c r="BB4" i="13"/>
  <c r="B13" i="13"/>
  <c r="W4" i="5"/>
  <c r="R4" i="5"/>
  <c r="AF4" i="6"/>
  <c r="BD4" i="6"/>
  <c r="L4" i="2"/>
  <c r="AR4" i="2"/>
  <c r="AL4" i="4"/>
  <c r="C12" i="6"/>
  <c r="C13" i="6"/>
  <c r="O4" i="2"/>
  <c r="W4" i="2"/>
  <c r="AE4" i="2"/>
  <c r="AM4" i="2"/>
  <c r="AU4" i="2"/>
  <c r="BC4" i="2"/>
  <c r="E12" i="3"/>
  <c r="G13" i="3"/>
  <c r="Y4" i="4"/>
  <c r="AO4" i="4"/>
  <c r="AQ4" i="4"/>
  <c r="E12" i="4"/>
  <c r="G12" i="6"/>
  <c r="G13" i="6"/>
  <c r="G13" i="7"/>
  <c r="BB4" i="8"/>
  <c r="T4" i="8"/>
  <c r="AB4" i="8"/>
  <c r="AJ4" i="8"/>
  <c r="AR4" i="8"/>
  <c r="AZ4" i="8"/>
  <c r="AV4" i="9"/>
  <c r="F12" i="9"/>
  <c r="AG4" i="10"/>
  <c r="H12" i="10"/>
  <c r="C14" i="10"/>
  <c r="BD4" i="12"/>
  <c r="T4" i="12"/>
  <c r="AB4" i="12"/>
  <c r="AJ4" i="12"/>
  <c r="AR4" i="12"/>
  <c r="AZ4" i="12"/>
  <c r="F12" i="12"/>
  <c r="O4" i="13"/>
  <c r="W4" i="13"/>
  <c r="AE4" i="13"/>
  <c r="AW5" i="13" s="1"/>
  <c r="AM4" i="13"/>
  <c r="AU4" i="13"/>
  <c r="BC4" i="13"/>
  <c r="H14" i="5"/>
  <c r="G14" i="5"/>
  <c r="C14" i="5"/>
  <c r="B14" i="5"/>
  <c r="A15" i="5"/>
  <c r="F14" i="5"/>
  <c r="E14" i="5"/>
  <c r="D14" i="5"/>
  <c r="AX4" i="2"/>
  <c r="M4" i="4"/>
  <c r="U4" i="4"/>
  <c r="AC4" i="4"/>
  <c r="AK4" i="4"/>
  <c r="AS4" i="4"/>
  <c r="BA4" i="4"/>
  <c r="S4" i="4"/>
  <c r="AI4" i="4"/>
  <c r="AY4" i="4"/>
  <c r="N4" i="5"/>
  <c r="V4" i="5"/>
  <c r="AD4" i="5"/>
  <c r="AL4" i="5"/>
  <c r="AT4" i="5"/>
  <c r="BB4" i="5"/>
  <c r="T4" i="5"/>
  <c r="AJ4" i="5"/>
  <c r="Q4" i="6"/>
  <c r="Y4" i="6"/>
  <c r="AG4" i="6"/>
  <c r="AO4" i="6"/>
  <c r="AW4" i="6"/>
  <c r="BB4" i="7"/>
  <c r="T4" i="7"/>
  <c r="AB4" i="7"/>
  <c r="AJ4" i="7"/>
  <c r="AR4" i="7"/>
  <c r="AZ4" i="7"/>
  <c r="AO4" i="7"/>
  <c r="AH4" i="2"/>
  <c r="V4" i="3"/>
  <c r="AT4" i="3"/>
  <c r="T4" i="4"/>
  <c r="O4" i="3"/>
  <c r="W4" i="3"/>
  <c r="AE4" i="3"/>
  <c r="AM4" i="3"/>
  <c r="AU4" i="3"/>
  <c r="BC4" i="3"/>
  <c r="Y4" i="3"/>
  <c r="AO4" i="3"/>
  <c r="Q4" i="2"/>
  <c r="AG4" i="2"/>
  <c r="AW4" i="2"/>
  <c r="C13" i="2"/>
  <c r="Z4" i="3"/>
  <c r="AP4" i="3"/>
  <c r="H12" i="5"/>
  <c r="G12" i="5"/>
  <c r="C12" i="5"/>
  <c r="B12" i="5"/>
  <c r="R4" i="6"/>
  <c r="Z4" i="6"/>
  <c r="AH4" i="6"/>
  <c r="AP4" i="6"/>
  <c r="AX4" i="6"/>
  <c r="R4" i="2"/>
  <c r="AL4" i="3"/>
  <c r="AJ4" i="4"/>
  <c r="AK4" i="2"/>
  <c r="BA4" i="2"/>
  <c r="T4" i="2"/>
  <c r="AJ4" i="2"/>
  <c r="M4" i="3"/>
  <c r="AC4" i="3"/>
  <c r="AS4" i="3"/>
  <c r="O4" i="4"/>
  <c r="W4" i="4"/>
  <c r="AE4" i="4"/>
  <c r="AM4" i="4"/>
  <c r="AU4" i="4"/>
  <c r="BC4" i="4"/>
  <c r="P4" i="5"/>
  <c r="X4" i="5"/>
  <c r="AF4" i="5"/>
  <c r="AN4" i="5"/>
  <c r="AV4" i="5"/>
  <c r="BD4" i="5"/>
  <c r="S4" i="6"/>
  <c r="AA4" i="6"/>
  <c r="AI4" i="6"/>
  <c r="AQ4" i="6"/>
  <c r="AY4" i="6"/>
  <c r="I12" i="6"/>
  <c r="K12" i="6"/>
  <c r="AP4" i="2"/>
  <c r="E13" i="2"/>
  <c r="D13" i="2"/>
  <c r="H13" i="2"/>
  <c r="G13" i="2"/>
  <c r="AC4" i="2"/>
  <c r="V4" i="2"/>
  <c r="P4" i="4"/>
  <c r="Y4" i="5"/>
  <c r="AG4" i="5"/>
  <c r="AO4" i="5"/>
  <c r="AW4" i="5"/>
  <c r="AA4" i="5"/>
  <c r="O4" i="7"/>
  <c r="W4" i="7"/>
  <c r="AE4" i="7"/>
  <c r="AM4" i="7"/>
  <c r="AU4" i="7"/>
  <c r="BC4" i="7"/>
  <c r="AT4" i="2"/>
  <c r="E12" i="2"/>
  <c r="D12" i="2"/>
  <c r="H12" i="2"/>
  <c r="G12" i="2"/>
  <c r="A14" i="2"/>
  <c r="AF4" i="3"/>
  <c r="S4" i="3"/>
  <c r="AI4" i="3"/>
  <c r="AA4" i="4"/>
  <c r="L4" i="5"/>
  <c r="AB4" i="5"/>
  <c r="F12" i="5"/>
  <c r="P4" i="7"/>
  <c r="X4" i="7"/>
  <c r="AF4" i="7"/>
  <c r="AN4" i="7"/>
  <c r="AV4" i="7"/>
  <c r="BD4" i="7"/>
  <c r="Z4" i="2"/>
  <c r="N4" i="3"/>
  <c r="AD4" i="3"/>
  <c r="BB4" i="3"/>
  <c r="X4" i="3"/>
  <c r="AN4" i="3"/>
  <c r="BD4" i="3"/>
  <c r="L4" i="4"/>
  <c r="AR4" i="4"/>
  <c r="M4" i="2"/>
  <c r="N4" i="2"/>
  <c r="AL4" i="2"/>
  <c r="X4" i="4"/>
  <c r="AN4" i="4"/>
  <c r="BD4" i="4"/>
  <c r="Z4" i="4"/>
  <c r="AP4" i="4"/>
  <c r="X4" i="2"/>
  <c r="AN4" i="2"/>
  <c r="BD4" i="2"/>
  <c r="B12" i="2"/>
  <c r="AQ4" i="3"/>
  <c r="Y4" i="2"/>
  <c r="T4" i="3"/>
  <c r="AJ4" i="3"/>
  <c r="R4" i="3"/>
  <c r="AX4" i="3"/>
  <c r="V4" i="6"/>
  <c r="AD4" i="6"/>
  <c r="AL4" i="6"/>
  <c r="AT4" i="6"/>
  <c r="BB4" i="6"/>
  <c r="Q4" i="7"/>
  <c r="AB4" i="4"/>
  <c r="AZ4" i="4"/>
  <c r="R4" i="4"/>
  <c r="AH4" i="4"/>
  <c r="AX4" i="4"/>
  <c r="S4" i="2"/>
  <c r="AA4" i="2"/>
  <c r="AI4" i="2"/>
  <c r="AQ4" i="2"/>
  <c r="AY4" i="2"/>
  <c r="P4" i="2"/>
  <c r="AF4" i="2"/>
  <c r="AV4" i="2"/>
  <c r="B13" i="2"/>
  <c r="U4" i="2"/>
  <c r="AS4" i="2"/>
  <c r="AD4" i="2"/>
  <c r="BB4" i="2"/>
  <c r="P4" i="3"/>
  <c r="AF4" i="4"/>
  <c r="AV4" i="4"/>
  <c r="Q4" i="5"/>
  <c r="AA4" i="3"/>
  <c r="AY4" i="3"/>
  <c r="Q4" i="3"/>
  <c r="AG4" i="3"/>
  <c r="AW4" i="3"/>
  <c r="AO4" i="2"/>
  <c r="C12" i="2"/>
  <c r="L4" i="3"/>
  <c r="AB4" i="3"/>
  <c r="AR4" i="3"/>
  <c r="AZ4" i="3"/>
  <c r="AH4" i="3"/>
  <c r="H13" i="5"/>
  <c r="G13" i="5"/>
  <c r="C13" i="5"/>
  <c r="B13" i="5"/>
  <c r="BA4" i="6"/>
  <c r="AK4" i="6"/>
  <c r="U4" i="6"/>
  <c r="N4" i="6"/>
  <c r="AS4" i="6"/>
  <c r="AC4" i="6"/>
  <c r="M4" i="6"/>
  <c r="AZ4" i="6"/>
  <c r="AR4" i="6"/>
  <c r="AJ4" i="6"/>
  <c r="AB4" i="6"/>
  <c r="T4" i="6"/>
  <c r="L4" i="6"/>
  <c r="F12" i="2"/>
  <c r="J12" i="3"/>
  <c r="D13" i="5"/>
  <c r="O4" i="6"/>
  <c r="W4" i="6"/>
  <c r="AE4" i="6"/>
  <c r="AM4" i="6"/>
  <c r="AU4" i="6"/>
  <c r="BC4" i="6"/>
  <c r="A15" i="6"/>
  <c r="H14" i="6"/>
  <c r="G14" i="6"/>
  <c r="F14" i="6"/>
  <c r="E14" i="6"/>
  <c r="D14" i="6"/>
  <c r="C14" i="6"/>
  <c r="R4" i="7"/>
  <c r="Z4" i="7"/>
  <c r="AH4" i="7"/>
  <c r="AP4" i="7"/>
  <c r="AX4" i="7"/>
  <c r="Y4" i="7"/>
  <c r="J12" i="7"/>
  <c r="M4" i="5"/>
  <c r="U4" i="5"/>
  <c r="AC4" i="5"/>
  <c r="AK4" i="5"/>
  <c r="AS4" i="5"/>
  <c r="BA4" i="5"/>
  <c r="S4" i="5"/>
  <c r="AI4" i="5"/>
  <c r="AY4" i="5"/>
  <c r="E13" i="5"/>
  <c r="S4" i="7"/>
  <c r="AA4" i="7"/>
  <c r="AI4" i="7"/>
  <c r="AQ4" i="7"/>
  <c r="AY4" i="7"/>
  <c r="AG4" i="7"/>
  <c r="R4" i="8"/>
  <c r="AH4" i="8"/>
  <c r="AX4" i="8"/>
  <c r="AA4" i="9"/>
  <c r="AQ4" i="9"/>
  <c r="R4" i="10"/>
  <c r="Z4" i="10"/>
  <c r="AH4" i="10"/>
  <c r="AP4" i="10"/>
  <c r="AX4" i="10"/>
  <c r="Q4" i="10"/>
  <c r="AW4" i="10"/>
  <c r="M4" i="11"/>
  <c r="U4" i="11"/>
  <c r="AC4" i="11"/>
  <c r="AK4" i="11"/>
  <c r="AS4" i="11"/>
  <c r="BA4" i="11"/>
  <c r="AV4" i="11"/>
  <c r="D9" i="11"/>
  <c r="C9" i="11"/>
  <c r="B9" i="11"/>
  <c r="H9" i="11"/>
  <c r="G9" i="11"/>
  <c r="F9" i="11"/>
  <c r="E9" i="11"/>
  <c r="X5" i="13"/>
  <c r="BD5" i="13"/>
  <c r="Z4" i="8"/>
  <c r="AP4" i="8"/>
  <c r="A14" i="4"/>
  <c r="E12" i="8"/>
  <c r="E13" i="8"/>
  <c r="R4" i="9"/>
  <c r="Z4" i="9"/>
  <c r="AH4" i="9"/>
  <c r="AP4" i="9"/>
  <c r="AX4" i="9"/>
  <c r="C14" i="9"/>
  <c r="BD4" i="10"/>
  <c r="S4" i="10"/>
  <c r="AA4" i="10"/>
  <c r="AI4" i="10"/>
  <c r="AQ4" i="10"/>
  <c r="AY4" i="10"/>
  <c r="BA4" i="10"/>
  <c r="AQ4" i="11"/>
  <c r="BD4" i="11"/>
  <c r="A10" i="11"/>
  <c r="AG5" i="13"/>
  <c r="AO5" i="13"/>
  <c r="A14" i="3"/>
  <c r="B12" i="4"/>
  <c r="B13" i="4"/>
  <c r="D13" i="6"/>
  <c r="E12" i="7"/>
  <c r="K12" i="7" s="1"/>
  <c r="E13" i="7"/>
  <c r="L4" i="8"/>
  <c r="F12" i="8"/>
  <c r="F13" i="8"/>
  <c r="Y4" i="10"/>
  <c r="R5" i="13"/>
  <c r="Z5" i="13"/>
  <c r="AP5" i="13"/>
  <c r="AX5" i="13"/>
  <c r="L4" i="7"/>
  <c r="M4" i="8"/>
  <c r="G12" i="8"/>
  <c r="G13" i="8"/>
  <c r="A15" i="9"/>
  <c r="H14" i="9"/>
  <c r="G14" i="9"/>
  <c r="D14" i="9"/>
  <c r="F14" i="9"/>
  <c r="AC4" i="10"/>
  <c r="AA5" i="13"/>
  <c r="AI5" i="13"/>
  <c r="AQ5" i="13"/>
  <c r="M4" i="7"/>
  <c r="U4" i="7"/>
  <c r="AC4" i="7"/>
  <c r="AK4" i="7"/>
  <c r="AS4" i="7"/>
  <c r="BA4" i="7"/>
  <c r="N4" i="8"/>
  <c r="V4" i="8"/>
  <c r="AD4" i="8"/>
  <c r="AL4" i="8"/>
  <c r="AL5" i="8" s="1"/>
  <c r="AT4" i="8"/>
  <c r="H12" i="8"/>
  <c r="H13" i="8"/>
  <c r="M4" i="9"/>
  <c r="U4" i="9"/>
  <c r="AC4" i="9"/>
  <c r="AK4" i="9"/>
  <c r="AS4" i="9"/>
  <c r="BA4" i="9"/>
  <c r="N4" i="10"/>
  <c r="V4" i="10"/>
  <c r="AD4" i="10"/>
  <c r="AL4" i="10"/>
  <c r="AT4" i="10"/>
  <c r="BB4" i="10"/>
  <c r="N4" i="11"/>
  <c r="V4" i="11"/>
  <c r="AD4" i="11"/>
  <c r="AL4" i="11"/>
  <c r="AT4" i="11"/>
  <c r="BB4" i="11"/>
  <c r="Q4" i="11"/>
  <c r="Y4" i="11"/>
  <c r="AG4" i="11"/>
  <c r="AO4" i="11"/>
  <c r="AW4" i="11"/>
  <c r="P4" i="11"/>
  <c r="L5" i="13"/>
  <c r="T5" i="13"/>
  <c r="AJ5" i="13"/>
  <c r="AR5" i="13"/>
  <c r="O4" i="8"/>
  <c r="W4" i="8"/>
  <c r="AE4" i="8"/>
  <c r="AM4" i="8"/>
  <c r="AU4" i="8"/>
  <c r="A14" i="8"/>
  <c r="N4" i="9"/>
  <c r="V4" i="9"/>
  <c r="AD4" i="9"/>
  <c r="AL4" i="9"/>
  <c r="AT4" i="9"/>
  <c r="BB4" i="9"/>
  <c r="T4" i="9"/>
  <c r="AJ4" i="9"/>
  <c r="AZ4" i="9"/>
  <c r="L4" i="10"/>
  <c r="T4" i="10"/>
  <c r="AB4" i="10"/>
  <c r="AJ4" i="10"/>
  <c r="AR4" i="10"/>
  <c r="AZ4" i="10"/>
  <c r="O4" i="10"/>
  <c r="W4" i="10"/>
  <c r="AE4" i="10"/>
  <c r="AM4" i="10"/>
  <c r="AU4" i="10"/>
  <c r="BC4" i="10"/>
  <c r="AK4" i="10"/>
  <c r="B14" i="10"/>
  <c r="A15" i="10"/>
  <c r="H14" i="10"/>
  <c r="F14" i="10"/>
  <c r="E14" i="10"/>
  <c r="D14" i="10"/>
  <c r="O4" i="11"/>
  <c r="R4" i="11"/>
  <c r="Z4" i="11"/>
  <c r="AH4" i="11"/>
  <c r="AP4" i="11"/>
  <c r="AX4" i="11"/>
  <c r="X4" i="11"/>
  <c r="M5" i="13"/>
  <c r="U5" i="13"/>
  <c r="AC5" i="13"/>
  <c r="AS5" i="13"/>
  <c r="BA5" i="13"/>
  <c r="F12" i="4"/>
  <c r="F13" i="4"/>
  <c r="A14" i="7"/>
  <c r="B12" i="8"/>
  <c r="B13" i="8"/>
  <c r="O4" i="9"/>
  <c r="W4" i="9"/>
  <c r="AE4" i="9"/>
  <c r="AM4" i="9"/>
  <c r="AU4" i="9"/>
  <c r="BC4" i="9"/>
  <c r="BD4" i="9"/>
  <c r="P4" i="10"/>
  <c r="X4" i="10"/>
  <c r="AF4" i="10"/>
  <c r="AN4" i="10"/>
  <c r="AV4" i="10"/>
  <c r="AO4" i="10"/>
  <c r="S4" i="11"/>
  <c r="AA4" i="11"/>
  <c r="AI4" i="11"/>
  <c r="AF4" i="11"/>
  <c r="N5" i="13"/>
  <c r="V5" i="13"/>
  <c r="AT5" i="13"/>
  <c r="BB5" i="13"/>
  <c r="N4" i="7"/>
  <c r="V4" i="7"/>
  <c r="AD4" i="7"/>
  <c r="AL4" i="7"/>
  <c r="AL5" i="7" s="1"/>
  <c r="AT4" i="7"/>
  <c r="AS4" i="10"/>
  <c r="AY4" i="11"/>
  <c r="T4" i="11"/>
  <c r="AB4" i="11"/>
  <c r="AJ4" i="11"/>
  <c r="AR4" i="11"/>
  <c r="AZ4" i="11"/>
  <c r="AN4" i="11"/>
  <c r="D8" i="11"/>
  <c r="C8" i="11"/>
  <c r="B8" i="11"/>
  <c r="H8" i="11"/>
  <c r="G8" i="11"/>
  <c r="F8" i="11"/>
  <c r="E8" i="11"/>
  <c r="O5" i="13"/>
  <c r="AE5" i="13"/>
  <c r="AM5" i="13"/>
  <c r="AU5" i="13"/>
  <c r="L4" i="11"/>
  <c r="L4" i="12"/>
  <c r="D13" i="10"/>
  <c r="H7" i="11"/>
  <c r="G12" i="12"/>
  <c r="G13" i="12"/>
  <c r="D12" i="9"/>
  <c r="J12" i="9" s="1"/>
  <c r="D13" i="9"/>
  <c r="A14" i="13"/>
  <c r="W4" i="11"/>
  <c r="AE4" i="11"/>
  <c r="AM4" i="11"/>
  <c r="AU4" i="11"/>
  <c r="BC4" i="11"/>
  <c r="A14" i="12"/>
  <c r="AF4" i="12"/>
  <c r="AN4" i="12"/>
  <c r="AV4" i="12"/>
  <c r="AV5" i="12" s="1"/>
  <c r="C12" i="13"/>
  <c r="C13" i="13"/>
  <c r="G12" i="9"/>
  <c r="G13" i="9"/>
  <c r="D7" i="11"/>
  <c r="C12" i="12"/>
  <c r="C13" i="12"/>
  <c r="D12" i="13"/>
  <c r="J12" i="13" s="1"/>
  <c r="D13" i="13"/>
  <c r="H13" i="9"/>
  <c r="I12" i="10"/>
  <c r="E12" i="13"/>
  <c r="E13" i="13"/>
  <c r="AG2" i="15"/>
  <c r="H2" i="15"/>
  <c r="Z2" i="15"/>
  <c r="AO2" i="15"/>
  <c r="Q2" i="15"/>
  <c r="A2" i="26"/>
  <c r="A2" i="25"/>
  <c r="A2" i="24"/>
  <c r="A2" i="23"/>
  <c r="A2" i="22"/>
  <c r="A2" i="21"/>
  <c r="A2" i="18"/>
  <c r="A2" i="17"/>
  <c r="A2" i="16"/>
  <c r="A2" i="20"/>
  <c r="AS2" i="15"/>
  <c r="AK2" i="15"/>
  <c r="AC2" i="15"/>
  <c r="U2" i="15"/>
  <c r="M2" i="15"/>
  <c r="E2" i="15"/>
  <c r="AR2" i="15"/>
  <c r="AJ2" i="15"/>
  <c r="AB2" i="15"/>
  <c r="T2" i="15"/>
  <c r="L2" i="15"/>
  <c r="D2" i="15"/>
  <c r="A2" i="19"/>
  <c r="A3" i="15"/>
  <c r="AI2" i="15"/>
  <c r="Y2" i="15"/>
  <c r="O2" i="15"/>
  <c r="C2" i="15"/>
  <c r="AT2" i="15"/>
  <c r="AH2" i="15"/>
  <c r="X2" i="15"/>
  <c r="N2" i="15"/>
  <c r="B2" i="15"/>
  <c r="AP2" i="15"/>
  <c r="AF2" i="15"/>
  <c r="V2" i="15"/>
  <c r="J2" i="15"/>
  <c r="R2" i="15"/>
  <c r="AL2" i="15"/>
  <c r="F2" i="15"/>
  <c r="S2" i="15"/>
  <c r="AM2" i="15"/>
  <c r="G2" i="15"/>
  <c r="W2" i="15"/>
  <c r="AN2" i="15"/>
  <c r="I12" i="3" l="1"/>
  <c r="W5" i="10"/>
  <c r="P5" i="6"/>
  <c r="BC5" i="12"/>
  <c r="AM5" i="6"/>
  <c r="BB5" i="3"/>
  <c r="K12" i="12"/>
  <c r="BC5" i="13"/>
  <c r="AK5" i="13"/>
  <c r="AB5" i="13"/>
  <c r="AY5" i="13"/>
  <c r="AH5" i="13"/>
  <c r="Y5" i="13"/>
  <c r="AV5" i="13"/>
  <c r="J12" i="10"/>
  <c r="Q5" i="13"/>
  <c r="AN5" i="13"/>
  <c r="AU5" i="2"/>
  <c r="AF5" i="13"/>
  <c r="S5" i="13"/>
  <c r="AI5" i="12"/>
  <c r="AK5" i="8"/>
  <c r="K12" i="13"/>
  <c r="W5" i="13"/>
  <c r="P5" i="13"/>
  <c r="J12" i="6"/>
  <c r="AV5" i="9"/>
  <c r="BD5" i="9"/>
  <c r="P5" i="9"/>
  <c r="AD5" i="4"/>
  <c r="AE5" i="5"/>
  <c r="I12" i="13"/>
  <c r="AD5" i="13"/>
  <c r="AZ5" i="13"/>
  <c r="U5" i="5"/>
  <c r="AO5" i="2"/>
  <c r="AF5" i="4"/>
  <c r="V5" i="9"/>
  <c r="R5" i="9"/>
  <c r="AS5" i="12"/>
  <c r="AG5" i="7"/>
  <c r="BC5" i="9"/>
  <c r="AZ5" i="9"/>
  <c r="AL5" i="10"/>
  <c r="S5" i="10"/>
  <c r="AK5" i="12"/>
  <c r="AY5" i="7"/>
  <c r="AE5" i="6"/>
  <c r="AX5" i="3"/>
  <c r="AB5" i="5"/>
  <c r="AO5" i="10"/>
  <c r="AJ5" i="9"/>
  <c r="V5" i="8"/>
  <c r="AV5" i="10"/>
  <c r="AM2" i="22"/>
  <c r="AE2" i="22"/>
  <c r="W2" i="22"/>
  <c r="O2" i="22"/>
  <c r="G2" i="22"/>
  <c r="AT2" i="22"/>
  <c r="AL2" i="22"/>
  <c r="AD2" i="22"/>
  <c r="V2" i="22"/>
  <c r="N2" i="22"/>
  <c r="F2" i="22"/>
  <c r="AR2" i="22"/>
  <c r="AJ2" i="22"/>
  <c r="AB2" i="22"/>
  <c r="T2" i="22"/>
  <c r="L2" i="22"/>
  <c r="D2" i="22"/>
  <c r="CE2" i="22" s="1"/>
  <c r="AQ2" i="22"/>
  <c r="AI2" i="22"/>
  <c r="AA2" i="22"/>
  <c r="S2" i="22"/>
  <c r="K2" i="22"/>
  <c r="C2" i="22"/>
  <c r="AG2" i="22"/>
  <c r="Q2" i="22"/>
  <c r="BJ2" i="22" s="1"/>
  <c r="AF2" i="22"/>
  <c r="P2" i="22"/>
  <c r="AS2" i="22"/>
  <c r="AC2" i="22"/>
  <c r="M2" i="22"/>
  <c r="AP2" i="22"/>
  <c r="Z2" i="22"/>
  <c r="J2" i="22"/>
  <c r="AO2" i="22"/>
  <c r="Y2" i="22"/>
  <c r="I2" i="22"/>
  <c r="E2" i="22"/>
  <c r="AN2" i="22"/>
  <c r="B2" i="22"/>
  <c r="AK2" i="22"/>
  <c r="AH2" i="22"/>
  <c r="CA2" i="22" s="1"/>
  <c r="X2" i="22"/>
  <c r="H2" i="22"/>
  <c r="U2" i="22"/>
  <c r="R2" i="22"/>
  <c r="BD5" i="12"/>
  <c r="O5" i="9"/>
  <c r="AM5" i="10"/>
  <c r="AL5" i="9"/>
  <c r="W5" i="8"/>
  <c r="AW5" i="12"/>
  <c r="AK5" i="7"/>
  <c r="AC5" i="10"/>
  <c r="O5" i="12"/>
  <c r="BB5" i="12"/>
  <c r="AQ5" i="10"/>
  <c r="AH5" i="9"/>
  <c r="AP5" i="10"/>
  <c r="AH5" i="8"/>
  <c r="T5" i="8"/>
  <c r="AK5" i="5"/>
  <c r="S5" i="8"/>
  <c r="R5" i="7"/>
  <c r="BC5" i="6"/>
  <c r="M5" i="6"/>
  <c r="L5" i="3"/>
  <c r="Q5" i="5"/>
  <c r="S5" i="2"/>
  <c r="K12" i="9"/>
  <c r="AL5" i="6"/>
  <c r="AQ5" i="3"/>
  <c r="AN5" i="4"/>
  <c r="AN5" i="3"/>
  <c r="AG5" i="8"/>
  <c r="P5" i="7"/>
  <c r="AF5" i="3"/>
  <c r="AO5" i="9"/>
  <c r="X5" i="8"/>
  <c r="P5" i="4"/>
  <c r="AA5" i="6"/>
  <c r="BC5" i="4"/>
  <c r="M5" i="3"/>
  <c r="AR5" i="9"/>
  <c r="K12" i="5"/>
  <c r="J12" i="5"/>
  <c r="I12" i="5"/>
  <c r="AG5" i="2"/>
  <c r="W5" i="3"/>
  <c r="AY5" i="9"/>
  <c r="BC5" i="8"/>
  <c r="AW5" i="6"/>
  <c r="AT5" i="5"/>
  <c r="BA5" i="4"/>
  <c r="AQ5" i="4"/>
  <c r="AK5" i="3"/>
  <c r="AR5" i="2"/>
  <c r="V5" i="4"/>
  <c r="BD5" i="6"/>
  <c r="AZ5" i="5"/>
  <c r="AT5" i="10"/>
  <c r="L5" i="7"/>
  <c r="F14" i="3"/>
  <c r="E14" i="3"/>
  <c r="A15" i="3"/>
  <c r="H14" i="3"/>
  <c r="C14" i="3"/>
  <c r="D14" i="3"/>
  <c r="B14" i="3"/>
  <c r="G14" i="3"/>
  <c r="AL5" i="12"/>
  <c r="S5" i="12"/>
  <c r="Z5" i="10"/>
  <c r="AG5" i="10"/>
  <c r="V5" i="6"/>
  <c r="Q5" i="8"/>
  <c r="AM2" i="20"/>
  <c r="AE2" i="20"/>
  <c r="W2" i="20"/>
  <c r="O2" i="20"/>
  <c r="G2" i="20"/>
  <c r="AZ2" i="20" s="1"/>
  <c r="AT2" i="20"/>
  <c r="AL2" i="20"/>
  <c r="AD2" i="20"/>
  <c r="V2" i="20"/>
  <c r="N2" i="20"/>
  <c r="F2" i="20"/>
  <c r="AS2" i="20"/>
  <c r="AK2" i="20"/>
  <c r="AC2" i="20"/>
  <c r="U2" i="20"/>
  <c r="M2" i="20"/>
  <c r="E2" i="20"/>
  <c r="AR2" i="20"/>
  <c r="AJ2" i="20"/>
  <c r="AB2" i="20"/>
  <c r="T2" i="20"/>
  <c r="L2" i="20"/>
  <c r="D2" i="20"/>
  <c r="AQ2" i="20"/>
  <c r="AI2" i="20"/>
  <c r="AA2" i="20"/>
  <c r="S2" i="20"/>
  <c r="K2" i="20"/>
  <c r="C2" i="20"/>
  <c r="CC2" i="20" s="1"/>
  <c r="AP2" i="20"/>
  <c r="AH2" i="20"/>
  <c r="Z2" i="20"/>
  <c r="R2" i="20"/>
  <c r="J2" i="20"/>
  <c r="B2" i="20"/>
  <c r="Y2" i="20"/>
  <c r="X2" i="20"/>
  <c r="P2" i="20"/>
  <c r="AO2" i="20"/>
  <c r="AN2" i="20"/>
  <c r="AG2" i="20"/>
  <c r="AF2" i="20"/>
  <c r="Q2" i="20"/>
  <c r="I2" i="20"/>
  <c r="H2" i="20"/>
  <c r="BA2" i="20" s="1"/>
  <c r="AZ5" i="12"/>
  <c r="O5" i="10"/>
  <c r="AK5" i="9"/>
  <c r="AD5" i="12"/>
  <c r="D10" i="11"/>
  <c r="C10" i="11"/>
  <c r="B10" i="11"/>
  <c r="H10" i="11"/>
  <c r="G10" i="11"/>
  <c r="F10" i="11"/>
  <c r="E10" i="11"/>
  <c r="A11" i="11"/>
  <c r="R5" i="10"/>
  <c r="Y5" i="7"/>
  <c r="AW5" i="3"/>
  <c r="AN5" i="2"/>
  <c r="AF5" i="12"/>
  <c r="AU5" i="9"/>
  <c r="AP5" i="12"/>
  <c r="BD5" i="10"/>
  <c r="AC5" i="12"/>
  <c r="A3" i="26"/>
  <c r="A3" i="25"/>
  <c r="A3" i="24"/>
  <c r="A3" i="23"/>
  <c r="A3" i="22"/>
  <c r="A3" i="21"/>
  <c r="A3" i="19"/>
  <c r="A3" i="20"/>
  <c r="A3" i="18"/>
  <c r="A3" i="17"/>
  <c r="A3" i="16"/>
  <c r="A4" i="15"/>
  <c r="AM3" i="15"/>
  <c r="AE3" i="15"/>
  <c r="W3" i="15"/>
  <c r="O3" i="15"/>
  <c r="G3" i="15"/>
  <c r="AT3" i="15"/>
  <c r="AL3" i="15"/>
  <c r="AD3" i="15"/>
  <c r="V3" i="15"/>
  <c r="N3" i="15"/>
  <c r="F3" i="15"/>
  <c r="AQ3" i="15"/>
  <c r="AG3" i="15"/>
  <c r="U3" i="15"/>
  <c r="K3" i="15"/>
  <c r="AP3" i="15"/>
  <c r="AF3" i="15"/>
  <c r="T3" i="15"/>
  <c r="J3" i="15"/>
  <c r="AN3" i="15"/>
  <c r="AB3" i="15"/>
  <c r="R3" i="15"/>
  <c r="H3" i="15"/>
  <c r="AS3" i="15"/>
  <c r="AA3" i="15"/>
  <c r="L3" i="15"/>
  <c r="AR3" i="15"/>
  <c r="Z3" i="15"/>
  <c r="I3" i="15"/>
  <c r="AO3" i="15"/>
  <c r="Y3" i="15"/>
  <c r="E3" i="15"/>
  <c r="AK3" i="15"/>
  <c r="X3" i="15"/>
  <c r="D3" i="15"/>
  <c r="AI3" i="15"/>
  <c r="Q3" i="15"/>
  <c r="B3" i="15"/>
  <c r="AC3" i="15"/>
  <c r="M3" i="15"/>
  <c r="P3" i="15"/>
  <c r="C3" i="15"/>
  <c r="S3" i="15"/>
  <c r="AJ3" i="15"/>
  <c r="AH3" i="15"/>
  <c r="AP2" i="17"/>
  <c r="AH2" i="17"/>
  <c r="Z2" i="17"/>
  <c r="R2" i="17"/>
  <c r="J2" i="17"/>
  <c r="B2" i="17"/>
  <c r="AO2" i="17"/>
  <c r="AG2" i="17"/>
  <c r="Y2" i="17"/>
  <c r="BR2" i="17" s="1"/>
  <c r="Q2" i="17"/>
  <c r="I2" i="17"/>
  <c r="AN2" i="17"/>
  <c r="AD2" i="17"/>
  <c r="T2" i="17"/>
  <c r="H2" i="17"/>
  <c r="AM2" i="17"/>
  <c r="AC2" i="17"/>
  <c r="BV2" i="17" s="1"/>
  <c r="S2" i="17"/>
  <c r="G2" i="17"/>
  <c r="AL2" i="17"/>
  <c r="AB2" i="17"/>
  <c r="P2" i="17"/>
  <c r="F2" i="17"/>
  <c r="AK2" i="17"/>
  <c r="AA2" i="17"/>
  <c r="O2" i="17"/>
  <c r="E2" i="17"/>
  <c r="AT2" i="17"/>
  <c r="X2" i="17"/>
  <c r="D2" i="17"/>
  <c r="AS2" i="17"/>
  <c r="W2" i="17"/>
  <c r="C2" i="17"/>
  <c r="BK2" i="17" s="1"/>
  <c r="AR2" i="17"/>
  <c r="V2" i="17"/>
  <c r="AQ2" i="17"/>
  <c r="U2" i="17"/>
  <c r="AI2" i="17"/>
  <c r="M2" i="17"/>
  <c r="L2" i="17"/>
  <c r="K2" i="17"/>
  <c r="AJ2" i="17"/>
  <c r="AF2" i="17"/>
  <c r="N2" i="17"/>
  <c r="AE2" i="17"/>
  <c r="AJ5" i="12"/>
  <c r="AM5" i="9"/>
  <c r="AH5" i="12"/>
  <c r="BC2" i="17"/>
  <c r="L5" i="12"/>
  <c r="I12" i="9"/>
  <c r="X5" i="10"/>
  <c r="T5" i="10"/>
  <c r="AR2" i="23"/>
  <c r="AJ2" i="23"/>
  <c r="AB2" i="23"/>
  <c r="BU2" i="23" s="1"/>
  <c r="T2" i="23"/>
  <c r="L2" i="23"/>
  <c r="D2" i="23"/>
  <c r="AN2" i="23"/>
  <c r="AF2" i="23"/>
  <c r="X2" i="23"/>
  <c r="P2" i="23"/>
  <c r="H2" i="23"/>
  <c r="AY2" i="23" s="1"/>
  <c r="AS2" i="23"/>
  <c r="AH2" i="23"/>
  <c r="W2" i="23"/>
  <c r="M2" i="23"/>
  <c r="B2" i="23"/>
  <c r="AQ2" i="23"/>
  <c r="AG2" i="23"/>
  <c r="V2" i="23"/>
  <c r="K2" i="23"/>
  <c r="AP2" i="23"/>
  <c r="AE2" i="23"/>
  <c r="U2" i="23"/>
  <c r="J2" i="23"/>
  <c r="AM2" i="23"/>
  <c r="AC2" i="23"/>
  <c r="R2" i="23"/>
  <c r="BK2" i="23" s="1"/>
  <c r="G2" i="23"/>
  <c r="AL2" i="23"/>
  <c r="AA2" i="23"/>
  <c r="Q2" i="23"/>
  <c r="F2" i="23"/>
  <c r="Y2" i="23"/>
  <c r="S2" i="23"/>
  <c r="AT2" i="23"/>
  <c r="CM2" i="23" s="1"/>
  <c r="O2" i="23"/>
  <c r="AO2" i="23"/>
  <c r="N2" i="23"/>
  <c r="AK2" i="23"/>
  <c r="I2" i="23"/>
  <c r="AI2" i="23"/>
  <c r="E2" i="23"/>
  <c r="AD2" i="23"/>
  <c r="Z2" i="23"/>
  <c r="C2" i="23"/>
  <c r="J12" i="12"/>
  <c r="I12" i="12"/>
  <c r="BB7" i="11" a="1"/>
  <c r="BB7" i="11" s="1"/>
  <c r="AX7" i="11" a="1"/>
  <c r="AX7" i="11" s="1"/>
  <c r="AT7" i="11" a="1"/>
  <c r="AT7" i="11" s="1"/>
  <c r="AP7" i="11" a="1"/>
  <c r="AP7" i="11" s="1"/>
  <c r="AL7" i="11" a="1"/>
  <c r="AL7" i="11" s="1"/>
  <c r="AH7" i="11" a="1"/>
  <c r="AH7" i="11" s="1"/>
  <c r="AD7" i="11" a="1"/>
  <c r="AD7" i="11" s="1"/>
  <c r="Z7" i="11" a="1"/>
  <c r="Z7" i="11" s="1"/>
  <c r="V7" i="11" a="1"/>
  <c r="V7" i="11" s="1"/>
  <c r="R7" i="11" a="1"/>
  <c r="R7" i="11" s="1"/>
  <c r="N7" i="11" a="1"/>
  <c r="N7" i="11" s="1"/>
  <c r="BA7" i="11" a="1"/>
  <c r="BA7" i="11" s="1"/>
  <c r="AW7" i="11" a="1"/>
  <c r="AW7" i="11" s="1"/>
  <c r="AS7" i="11" a="1"/>
  <c r="AS7" i="11" s="1"/>
  <c r="AO7" i="11" a="1"/>
  <c r="AO7" i="11" s="1"/>
  <c r="AK7" i="11" a="1"/>
  <c r="AK7" i="11" s="1"/>
  <c r="AG7" i="11" a="1"/>
  <c r="AG7" i="11" s="1"/>
  <c r="AC7" i="11" a="1"/>
  <c r="AC7" i="11" s="1"/>
  <c r="Y7" i="11" a="1"/>
  <c r="Y7" i="11" s="1"/>
  <c r="U7" i="11" a="1"/>
  <c r="U7" i="11" s="1"/>
  <c r="Q7" i="11" a="1"/>
  <c r="Q7" i="11" s="1"/>
  <c r="M7" i="11" a="1"/>
  <c r="M7" i="11" s="1"/>
  <c r="BD7" i="11" a="1"/>
  <c r="BD7" i="11" s="1"/>
  <c r="AZ7" i="11" a="1"/>
  <c r="AZ7" i="11" s="1"/>
  <c r="AV7" i="11" a="1"/>
  <c r="AV7" i="11" s="1"/>
  <c r="AR7" i="11" a="1"/>
  <c r="AR7" i="11" s="1"/>
  <c r="AN7" i="11" a="1"/>
  <c r="AN7" i="11" s="1"/>
  <c r="AJ7" i="11" a="1"/>
  <c r="AJ7" i="11" s="1"/>
  <c r="AF7" i="11" a="1"/>
  <c r="AF7" i="11" s="1"/>
  <c r="AB7" i="11" a="1"/>
  <c r="AB7" i="11" s="1"/>
  <c r="X7" i="11" a="1"/>
  <c r="X7" i="11" s="1"/>
  <c r="T7" i="11" a="1"/>
  <c r="T7" i="11" s="1"/>
  <c r="P7" i="11" a="1"/>
  <c r="P7" i="11" s="1"/>
  <c r="L7" i="11" a="1"/>
  <c r="L7" i="11" s="1"/>
  <c r="BC7" i="11" a="1"/>
  <c r="BC7" i="11" s="1"/>
  <c r="AY7" i="11" a="1"/>
  <c r="AY7" i="11" s="1"/>
  <c r="AU7" i="11" a="1"/>
  <c r="AU7" i="11" s="1"/>
  <c r="AQ7" i="11" a="1"/>
  <c r="AQ7" i="11" s="1"/>
  <c r="AM7" i="11" a="1"/>
  <c r="AM7" i="11" s="1"/>
  <c r="AI7" i="11" a="1"/>
  <c r="AI7" i="11" s="1"/>
  <c r="AE7" i="11" a="1"/>
  <c r="AE7" i="11" s="1"/>
  <c r="AA7" i="11" a="1"/>
  <c r="AA7" i="11" s="1"/>
  <c r="W7" i="11" a="1"/>
  <c r="W7" i="11" s="1"/>
  <c r="S7" i="11" a="1"/>
  <c r="S7" i="11" s="1"/>
  <c r="O7" i="11" a="1"/>
  <c r="O7" i="11" s="1"/>
  <c r="AT5" i="7"/>
  <c r="P5" i="10"/>
  <c r="AE5" i="10"/>
  <c r="L5" i="10"/>
  <c r="AD5" i="9"/>
  <c r="O5" i="8"/>
  <c r="AO5" i="12"/>
  <c r="BB5" i="10"/>
  <c r="BA5" i="9"/>
  <c r="AT5" i="8"/>
  <c r="AC5" i="7"/>
  <c r="M5" i="8"/>
  <c r="Y5" i="10"/>
  <c r="J12" i="4"/>
  <c r="I12" i="4"/>
  <c r="K12" i="4"/>
  <c r="AT5" i="12"/>
  <c r="AA5" i="12"/>
  <c r="AI5" i="10"/>
  <c r="Z5" i="9"/>
  <c r="BA5" i="12"/>
  <c r="AH5" i="10"/>
  <c r="R5" i="8"/>
  <c r="BB5" i="8"/>
  <c r="AC5" i="5"/>
  <c r="I12" i="7"/>
  <c r="AU5" i="6"/>
  <c r="AC5" i="6"/>
  <c r="AV5" i="4"/>
  <c r="AV5" i="2"/>
  <c r="AX5" i="4"/>
  <c r="AN5" i="9"/>
  <c r="AD5" i="6"/>
  <c r="J12" i="2"/>
  <c r="K12" i="2"/>
  <c r="I12" i="2"/>
  <c r="X5" i="4"/>
  <c r="X5" i="3"/>
  <c r="Y5" i="8"/>
  <c r="E14" i="2"/>
  <c r="D14" i="2"/>
  <c r="H14" i="2"/>
  <c r="G14" i="2"/>
  <c r="F14" i="2"/>
  <c r="C14" i="2"/>
  <c r="B14" i="2"/>
  <c r="A15" i="2"/>
  <c r="AG5" i="9"/>
  <c r="P5" i="8"/>
  <c r="V5" i="2"/>
  <c r="S5" i="6"/>
  <c r="AU5" i="4"/>
  <c r="AJ5" i="2"/>
  <c r="AB5" i="9"/>
  <c r="Q5" i="2"/>
  <c r="O5" i="3"/>
  <c r="AI5" i="9"/>
  <c r="AO5" i="7"/>
  <c r="AO5" i="6"/>
  <c r="AL5" i="5"/>
  <c r="AS5" i="4"/>
  <c r="Y5" i="4"/>
  <c r="L5" i="2"/>
  <c r="AW5" i="7"/>
  <c r="AM5" i="5"/>
  <c r="AV5" i="3"/>
  <c r="Y5" i="9"/>
  <c r="BC5" i="7"/>
  <c r="AN5" i="6"/>
  <c r="AC5" i="2"/>
  <c r="BD5" i="5"/>
  <c r="AM5" i="4"/>
  <c r="T5" i="2"/>
  <c r="L5" i="9"/>
  <c r="AO5" i="3"/>
  <c r="T5" i="4"/>
  <c r="S5" i="9"/>
  <c r="AZ5" i="7"/>
  <c r="AG5" i="6"/>
  <c r="AD5" i="5"/>
  <c r="AK5" i="4"/>
  <c r="BC5" i="2"/>
  <c r="AX5" i="5"/>
  <c r="AV5" i="6"/>
  <c r="W5" i="5"/>
  <c r="U5" i="3"/>
  <c r="AO5" i="4"/>
  <c r="Q5" i="9"/>
  <c r="AU5" i="7"/>
  <c r="AA5" i="5"/>
  <c r="AV5" i="5"/>
  <c r="AE5" i="4"/>
  <c r="BA5" i="2"/>
  <c r="AX5" i="6"/>
  <c r="Y5" i="3"/>
  <c r="AT5" i="3"/>
  <c r="BA5" i="8"/>
  <c r="AR5" i="7"/>
  <c r="Y5" i="6"/>
  <c r="V5" i="5"/>
  <c r="AC5" i="4"/>
  <c r="AM5" i="2"/>
  <c r="Z5" i="5"/>
  <c r="Q5" i="4"/>
  <c r="AZ5" i="8"/>
  <c r="AQ5" i="7"/>
  <c r="AI5" i="5"/>
  <c r="AY5" i="8"/>
  <c r="AX5" i="7"/>
  <c r="W5" i="6"/>
  <c r="AB5" i="6"/>
  <c r="U5" i="6"/>
  <c r="AH5" i="3"/>
  <c r="AG5" i="3"/>
  <c r="BB5" i="2"/>
  <c r="AY5" i="2"/>
  <c r="AZ5" i="4"/>
  <c r="R5" i="3"/>
  <c r="X5" i="2"/>
  <c r="M5" i="2"/>
  <c r="N5" i="3"/>
  <c r="AV5" i="7"/>
  <c r="L5" i="5"/>
  <c r="BD5" i="8"/>
  <c r="AM5" i="7"/>
  <c r="AW5" i="5"/>
  <c r="AN5" i="5"/>
  <c r="W5" i="4"/>
  <c r="AK5" i="2"/>
  <c r="AP5" i="6"/>
  <c r="AP5" i="3"/>
  <c r="BC5" i="3"/>
  <c r="V5" i="3"/>
  <c r="AS5" i="8"/>
  <c r="AJ5" i="7"/>
  <c r="Q5" i="6"/>
  <c r="N5" i="5"/>
  <c r="U5" i="4"/>
  <c r="W5" i="2"/>
  <c r="AW5" i="4"/>
  <c r="AZ5" i="2"/>
  <c r="AT5" i="4"/>
  <c r="AH5" i="5"/>
  <c r="AE5" i="2"/>
  <c r="P5" i="3"/>
  <c r="AD5" i="3"/>
  <c r="AC5" i="9"/>
  <c r="T5" i="9"/>
  <c r="AU5" i="8"/>
  <c r="V5" i="10"/>
  <c r="U5" i="9"/>
  <c r="N5" i="8"/>
  <c r="A16" i="9"/>
  <c r="H15" i="9"/>
  <c r="G15" i="9"/>
  <c r="D15" i="9"/>
  <c r="F15" i="9"/>
  <c r="E15" i="9"/>
  <c r="C15" i="9"/>
  <c r="B15" i="9"/>
  <c r="AM5" i="12"/>
  <c r="N5" i="12"/>
  <c r="G14" i="4"/>
  <c r="F14" i="4"/>
  <c r="B14" i="4"/>
  <c r="A15" i="4"/>
  <c r="H14" i="4"/>
  <c r="E14" i="4"/>
  <c r="D14" i="4"/>
  <c r="C14" i="4"/>
  <c r="U5" i="12"/>
  <c r="AW5" i="10"/>
  <c r="AQ5" i="9"/>
  <c r="AR5" i="8"/>
  <c r="AI5" i="7"/>
  <c r="S5" i="5"/>
  <c r="AQ5" i="8"/>
  <c r="AP5" i="7"/>
  <c r="O5" i="6"/>
  <c r="AJ5" i="6"/>
  <c r="AK5" i="6"/>
  <c r="AZ5" i="3"/>
  <c r="Q5" i="3"/>
  <c r="AD5" i="2"/>
  <c r="AQ5" i="2"/>
  <c r="AB5" i="4"/>
  <c r="Q5" i="7"/>
  <c r="AJ5" i="3"/>
  <c r="AP5" i="4"/>
  <c r="AR5" i="4"/>
  <c r="Z5" i="2"/>
  <c r="AN5" i="7"/>
  <c r="AA5" i="4"/>
  <c r="AV5" i="8"/>
  <c r="AE5" i="7"/>
  <c r="AO5" i="5"/>
  <c r="AY5" i="6"/>
  <c r="AF5" i="5"/>
  <c r="O5" i="4"/>
  <c r="AJ5" i="4"/>
  <c r="AH5" i="6"/>
  <c r="Z5" i="3"/>
  <c r="AU5" i="3"/>
  <c r="AH5" i="2"/>
  <c r="AB5" i="7"/>
  <c r="AJ5" i="5"/>
  <c r="AY5" i="4"/>
  <c r="M5" i="4"/>
  <c r="AG5" i="4"/>
  <c r="AQ5" i="5"/>
  <c r="R5" i="5"/>
  <c r="O5" i="2"/>
  <c r="BY2" i="23"/>
  <c r="AR2" i="24"/>
  <c r="AJ2" i="24"/>
  <c r="AB2" i="24"/>
  <c r="T2" i="24"/>
  <c r="L2" i="24"/>
  <c r="BE2" i="24" s="1"/>
  <c r="D2" i="24"/>
  <c r="AQ2" i="24"/>
  <c r="AI2" i="24"/>
  <c r="AA2" i="24"/>
  <c r="S2" i="24"/>
  <c r="K2" i="24"/>
  <c r="C2" i="24"/>
  <c r="AP2" i="24"/>
  <c r="CI2" i="24" s="1"/>
  <c r="AH2" i="24"/>
  <c r="Z2" i="24"/>
  <c r="R2" i="24"/>
  <c r="J2" i="24"/>
  <c r="B2" i="24"/>
  <c r="AN2" i="24"/>
  <c r="AF2" i="24"/>
  <c r="X2" i="24"/>
  <c r="P2" i="24"/>
  <c r="H2" i="24"/>
  <c r="AM2" i="24"/>
  <c r="AE2" i="24"/>
  <c r="W2" i="24"/>
  <c r="O2" i="24"/>
  <c r="G2" i="24"/>
  <c r="AD2" i="24"/>
  <c r="I2" i="24"/>
  <c r="AC2" i="24"/>
  <c r="F2" i="24"/>
  <c r="AT2" i="24"/>
  <c r="Y2" i="24"/>
  <c r="E2" i="24"/>
  <c r="AS2" i="24"/>
  <c r="V2" i="24"/>
  <c r="BO2" i="24" s="1"/>
  <c r="AO2" i="24"/>
  <c r="U2" i="24"/>
  <c r="AL2" i="24"/>
  <c r="Q2" i="24"/>
  <c r="N2" i="24"/>
  <c r="M2" i="24"/>
  <c r="AK2" i="24"/>
  <c r="AG2" i="24"/>
  <c r="BZ2" i="24" s="1"/>
  <c r="AG5" i="12"/>
  <c r="AS5" i="9"/>
  <c r="L5" i="6"/>
  <c r="AH5" i="4"/>
  <c r="AF5" i="9"/>
  <c r="BD5" i="2"/>
  <c r="CI2" i="20"/>
  <c r="AP2" i="25"/>
  <c r="AH2" i="25"/>
  <c r="Z2" i="25"/>
  <c r="R2" i="25"/>
  <c r="J2" i="25"/>
  <c r="B2" i="25"/>
  <c r="CH2" i="25" s="1"/>
  <c r="AN2" i="25"/>
  <c r="AF2" i="25"/>
  <c r="X2" i="25"/>
  <c r="P2" i="25"/>
  <c r="H2" i="25"/>
  <c r="AM2" i="25"/>
  <c r="AC2" i="25"/>
  <c r="S2" i="25"/>
  <c r="G2" i="25"/>
  <c r="AL2" i="25"/>
  <c r="AB2" i="25"/>
  <c r="Q2" i="25"/>
  <c r="F2" i="25"/>
  <c r="AK2" i="25"/>
  <c r="W2" i="25"/>
  <c r="K2" i="25"/>
  <c r="AJ2" i="25"/>
  <c r="V2" i="25"/>
  <c r="I2" i="25"/>
  <c r="AI2" i="25"/>
  <c r="U2" i="25"/>
  <c r="E2" i="25"/>
  <c r="AT2" i="25"/>
  <c r="AG2" i="25"/>
  <c r="BZ2" i="25" s="1"/>
  <c r="T2" i="25"/>
  <c r="D2" i="25"/>
  <c r="AS2" i="25"/>
  <c r="AE2" i="25"/>
  <c r="O2" i="25"/>
  <c r="C2" i="25"/>
  <c r="N2" i="25"/>
  <c r="M2" i="25"/>
  <c r="BF2" i="25" s="1"/>
  <c r="AR2" i="25"/>
  <c r="L2" i="25"/>
  <c r="AQ2" i="25"/>
  <c r="AO2" i="25"/>
  <c r="Y2" i="25"/>
  <c r="AD2" i="25"/>
  <c r="AA2" i="25"/>
  <c r="B15" i="10"/>
  <c r="A16" i="10"/>
  <c r="H15" i="10"/>
  <c r="F15" i="10"/>
  <c r="E15" i="10"/>
  <c r="D15" i="10"/>
  <c r="G15" i="10"/>
  <c r="C15" i="10"/>
  <c r="M5" i="7"/>
  <c r="M5" i="5"/>
  <c r="N5" i="6"/>
  <c r="P5" i="2"/>
  <c r="N5" i="2"/>
  <c r="V5" i="7"/>
  <c r="AD5" i="10"/>
  <c r="L5" i="8"/>
  <c r="V5" i="12"/>
  <c r="N5" i="7"/>
  <c r="AR5" i="10"/>
  <c r="BF2" i="20"/>
  <c r="AP2" i="18"/>
  <c r="AH2" i="18"/>
  <c r="Z2" i="18"/>
  <c r="R2" i="18"/>
  <c r="J2" i="18"/>
  <c r="B2" i="18"/>
  <c r="AO2" i="18"/>
  <c r="AG2" i="18"/>
  <c r="Y2" i="18"/>
  <c r="Q2" i="18"/>
  <c r="I2" i="18"/>
  <c r="AL2" i="18"/>
  <c r="AB2" i="18"/>
  <c r="P2" i="18"/>
  <c r="F2" i="18"/>
  <c r="AK2" i="18"/>
  <c r="CD2" i="18" s="1"/>
  <c r="AA2" i="18"/>
  <c r="O2" i="18"/>
  <c r="E2" i="18"/>
  <c r="AT2" i="18"/>
  <c r="AJ2" i="18"/>
  <c r="X2" i="18"/>
  <c r="N2" i="18"/>
  <c r="D2" i="18"/>
  <c r="AS2" i="18"/>
  <c r="AI2" i="18"/>
  <c r="W2" i="18"/>
  <c r="M2" i="18"/>
  <c r="C2" i="18"/>
  <c r="AR2" i="18"/>
  <c r="V2" i="18"/>
  <c r="AQ2" i="18"/>
  <c r="U2" i="18"/>
  <c r="BN2" i="18" s="1"/>
  <c r="AN2" i="18"/>
  <c r="T2" i="18"/>
  <c r="AM2" i="18"/>
  <c r="S2" i="18"/>
  <c r="AE2" i="18"/>
  <c r="K2" i="18"/>
  <c r="L2" i="18"/>
  <c r="H2" i="18"/>
  <c r="G2" i="18"/>
  <c r="AF2" i="18"/>
  <c r="AC2" i="18"/>
  <c r="AD2" i="18"/>
  <c r="CH2" i="20"/>
  <c r="CH2" i="17"/>
  <c r="P5" i="12"/>
  <c r="AE5" i="9"/>
  <c r="BC5" i="10"/>
  <c r="AJ5" i="10"/>
  <c r="BB5" i="9"/>
  <c r="AM5" i="8"/>
  <c r="N5" i="10"/>
  <c r="M5" i="9"/>
  <c r="BA5" i="7"/>
  <c r="AE5" i="12"/>
  <c r="AY5" i="12"/>
  <c r="BA5" i="10"/>
  <c r="AX5" i="9"/>
  <c r="AP5" i="8"/>
  <c r="M5" i="12"/>
  <c r="Q5" i="10"/>
  <c r="AA5" i="9"/>
  <c r="AJ5" i="8"/>
  <c r="AA5" i="7"/>
  <c r="BA5" i="5"/>
  <c r="AI5" i="8"/>
  <c r="AH5" i="7"/>
  <c r="AR5" i="6"/>
  <c r="BA5" i="6"/>
  <c r="AR5" i="3"/>
  <c r="AY5" i="3"/>
  <c r="AS5" i="2"/>
  <c r="AI5" i="2"/>
  <c r="BB5" i="6"/>
  <c r="T5" i="3"/>
  <c r="Z5" i="4"/>
  <c r="L5" i="4"/>
  <c r="AW5" i="8"/>
  <c r="AF5" i="7"/>
  <c r="AI5" i="3"/>
  <c r="AT5" i="2"/>
  <c r="AN5" i="8"/>
  <c r="W5" i="7"/>
  <c r="AG5" i="5"/>
  <c r="AQ5" i="6"/>
  <c r="X5" i="5"/>
  <c r="AS5" i="3"/>
  <c r="AL5" i="3"/>
  <c r="Z5" i="6"/>
  <c r="AM5" i="3"/>
  <c r="U5" i="10"/>
  <c r="AC5" i="8"/>
  <c r="T5" i="7"/>
  <c r="T5" i="5"/>
  <c r="AI5" i="4"/>
  <c r="AF5" i="6"/>
  <c r="BB5" i="4"/>
  <c r="AR5" i="5"/>
  <c r="N5" i="4"/>
  <c r="BC5" i="5"/>
  <c r="X5" i="6"/>
  <c r="K12" i="8"/>
  <c r="J12" i="8"/>
  <c r="I12" i="8"/>
  <c r="U5" i="7"/>
  <c r="AA5" i="10"/>
  <c r="AS5" i="6"/>
  <c r="AF5" i="2"/>
  <c r="AL5" i="2"/>
  <c r="AN5" i="12"/>
  <c r="AD5" i="7"/>
  <c r="B14" i="7"/>
  <c r="H14" i="7"/>
  <c r="A15" i="7"/>
  <c r="G14" i="7"/>
  <c r="F14" i="7"/>
  <c r="E14" i="7"/>
  <c r="D14" i="7"/>
  <c r="C14" i="7"/>
  <c r="AX5" i="12"/>
  <c r="N5" i="9"/>
  <c r="Y5" i="12"/>
  <c r="AD5" i="8"/>
  <c r="AY5" i="5"/>
  <c r="T5" i="6"/>
  <c r="R5" i="4"/>
  <c r="X5" i="9"/>
  <c r="BD5" i="7"/>
  <c r="CB2" i="22"/>
  <c r="AO2" i="16"/>
  <c r="AG2" i="16"/>
  <c r="Y2" i="16"/>
  <c r="Q2" i="16"/>
  <c r="I2" i="16"/>
  <c r="AT2" i="16"/>
  <c r="AK2" i="16"/>
  <c r="AB2" i="16"/>
  <c r="BU2" i="16" s="1"/>
  <c r="S2" i="16"/>
  <c r="J2" i="16"/>
  <c r="AS2" i="16"/>
  <c r="AJ2" i="16"/>
  <c r="AA2" i="16"/>
  <c r="R2" i="16"/>
  <c r="H2" i="16"/>
  <c r="AQ2" i="16"/>
  <c r="AH2" i="16"/>
  <c r="X2" i="16"/>
  <c r="O2" i="16"/>
  <c r="F2" i="16"/>
  <c r="AP2" i="16"/>
  <c r="AC2" i="16"/>
  <c r="M2" i="16"/>
  <c r="AN2" i="16"/>
  <c r="CG2" i="16" s="1"/>
  <c r="Z2" i="16"/>
  <c r="L2" i="16"/>
  <c r="AL2" i="16"/>
  <c r="V2" i="16"/>
  <c r="G2" i="16"/>
  <c r="AD2" i="16"/>
  <c r="D2" i="16"/>
  <c r="W2" i="16"/>
  <c r="BP2" i="16" s="1"/>
  <c r="C2" i="16"/>
  <c r="U2" i="16"/>
  <c r="B2" i="16"/>
  <c r="AR2" i="16"/>
  <c r="T2" i="16"/>
  <c r="AI2" i="16"/>
  <c r="N2" i="16"/>
  <c r="AE2" i="16"/>
  <c r="E2" i="16"/>
  <c r="K2" i="16"/>
  <c r="AM2" i="16"/>
  <c r="AF2" i="16"/>
  <c r="P2" i="16"/>
  <c r="AT2" i="26"/>
  <c r="AL2" i="26"/>
  <c r="AD2" i="26"/>
  <c r="V2" i="26"/>
  <c r="N2" i="26"/>
  <c r="F2" i="26"/>
  <c r="AM2" i="26"/>
  <c r="AC2" i="26"/>
  <c r="T2" i="26"/>
  <c r="K2" i="26"/>
  <c r="B2" i="26"/>
  <c r="AK2" i="26"/>
  <c r="AB2" i="26"/>
  <c r="S2" i="26"/>
  <c r="J2" i="26"/>
  <c r="AS2" i="26"/>
  <c r="AJ2" i="26"/>
  <c r="AA2" i="26"/>
  <c r="R2" i="26"/>
  <c r="BK2" i="26" s="1"/>
  <c r="I2" i="26"/>
  <c r="AR2" i="26"/>
  <c r="AI2" i="26"/>
  <c r="Z2" i="26"/>
  <c r="Q2" i="26"/>
  <c r="H2" i="26"/>
  <c r="AH2" i="26"/>
  <c r="P2" i="26"/>
  <c r="AG2" i="26"/>
  <c r="O2" i="26"/>
  <c r="AF2" i="26"/>
  <c r="M2" i="26"/>
  <c r="AP2" i="26"/>
  <c r="X2" i="26"/>
  <c r="E2" i="26"/>
  <c r="U2" i="26"/>
  <c r="L2" i="26"/>
  <c r="AQ2" i="26"/>
  <c r="G2" i="26"/>
  <c r="AO2" i="26"/>
  <c r="D2" i="26"/>
  <c r="AN2" i="26"/>
  <c r="C2" i="26"/>
  <c r="Y2" i="26"/>
  <c r="W2" i="26"/>
  <c r="BP2" i="26" s="1"/>
  <c r="AE2" i="26"/>
  <c r="AR5" i="12"/>
  <c r="AZ5" i="10"/>
  <c r="C14" i="8"/>
  <c r="B14" i="8"/>
  <c r="A15" i="8"/>
  <c r="H14" i="8"/>
  <c r="G14" i="8"/>
  <c r="F14" i="8"/>
  <c r="E14" i="8"/>
  <c r="D14" i="8"/>
  <c r="Q5" i="12"/>
  <c r="AU5" i="12"/>
  <c r="AY2" i="22"/>
  <c r="AY2" i="20"/>
  <c r="X5" i="12"/>
  <c r="AK5" i="10"/>
  <c r="AR2" i="19"/>
  <c r="AJ2" i="19"/>
  <c r="AB2" i="19"/>
  <c r="T2" i="19"/>
  <c r="BM2" i="19" s="1"/>
  <c r="L2" i="19"/>
  <c r="D2" i="19"/>
  <c r="AT2" i="19"/>
  <c r="AK2" i="19"/>
  <c r="AA2" i="19"/>
  <c r="R2" i="19"/>
  <c r="I2" i="19"/>
  <c r="AS2" i="19"/>
  <c r="CL2" i="19" s="1"/>
  <c r="AI2" i="19"/>
  <c r="Z2" i="19"/>
  <c r="Q2" i="19"/>
  <c r="H2" i="19"/>
  <c r="AQ2" i="19"/>
  <c r="AH2" i="19"/>
  <c r="Y2" i="19"/>
  <c r="P2" i="19"/>
  <c r="G2" i="19"/>
  <c r="AP2" i="19"/>
  <c r="AG2" i="19"/>
  <c r="X2" i="19"/>
  <c r="O2" i="19"/>
  <c r="F2" i="19"/>
  <c r="AF2" i="19"/>
  <c r="N2" i="19"/>
  <c r="BG2" i="19" s="1"/>
  <c r="AE2" i="19"/>
  <c r="M2" i="19"/>
  <c r="AD2" i="19"/>
  <c r="K2" i="19"/>
  <c r="AN2" i="19"/>
  <c r="J2" i="19"/>
  <c r="AM2" i="19"/>
  <c r="E2" i="19"/>
  <c r="AX2" i="19" s="1"/>
  <c r="AL2" i="19"/>
  <c r="C2" i="19"/>
  <c r="AC2" i="19"/>
  <c r="B2" i="19"/>
  <c r="AO2" i="19"/>
  <c r="V2" i="19"/>
  <c r="W2" i="19"/>
  <c r="U2" i="19"/>
  <c r="BN2" i="19" s="1"/>
  <c r="S2" i="19"/>
  <c r="AB5" i="12"/>
  <c r="AN5" i="10"/>
  <c r="Z5" i="12"/>
  <c r="BK2" i="22"/>
  <c r="BK2" i="20"/>
  <c r="AW2" i="24"/>
  <c r="AW2" i="22"/>
  <c r="AW2" i="20"/>
  <c r="AT2" i="21"/>
  <c r="AL2" i="21"/>
  <c r="AD2" i="21"/>
  <c r="V2" i="21"/>
  <c r="N2" i="21"/>
  <c r="F2" i="21"/>
  <c r="AS2" i="21"/>
  <c r="AK2" i="21"/>
  <c r="AC2" i="21"/>
  <c r="U2" i="21"/>
  <c r="M2" i="21"/>
  <c r="BF2" i="21" s="1"/>
  <c r="E2" i="21"/>
  <c r="AR2" i="21"/>
  <c r="AJ2" i="21"/>
  <c r="AB2" i="21"/>
  <c r="T2" i="21"/>
  <c r="L2" i="21"/>
  <c r="D2" i="21"/>
  <c r="AI2" i="21"/>
  <c r="CB2" i="21" s="1"/>
  <c r="X2" i="21"/>
  <c r="J2" i="21"/>
  <c r="AH2" i="21"/>
  <c r="W2" i="21"/>
  <c r="I2" i="21"/>
  <c r="AG2" i="21"/>
  <c r="S2" i="21"/>
  <c r="H2" i="21"/>
  <c r="BA2" i="21" s="1"/>
  <c r="AQ2" i="21"/>
  <c r="AF2" i="21"/>
  <c r="R2" i="21"/>
  <c r="G2" i="21"/>
  <c r="AP2" i="21"/>
  <c r="AE2" i="21"/>
  <c r="Q2" i="21"/>
  <c r="C2" i="21"/>
  <c r="AV2" i="21" s="1"/>
  <c r="AO2" i="21"/>
  <c r="AA2" i="21"/>
  <c r="P2" i="21"/>
  <c r="B2" i="21"/>
  <c r="AN2" i="21"/>
  <c r="AM2" i="21"/>
  <c r="Y2" i="21"/>
  <c r="Z2" i="21"/>
  <c r="O2" i="21"/>
  <c r="K2" i="21"/>
  <c r="BS2" i="17"/>
  <c r="E14" i="12"/>
  <c r="D14" i="12"/>
  <c r="C14" i="12"/>
  <c r="B14" i="12"/>
  <c r="A15" i="12"/>
  <c r="H14" i="12"/>
  <c r="G14" i="12"/>
  <c r="F14" i="12"/>
  <c r="F14" i="13"/>
  <c r="E14" i="13"/>
  <c r="D14" i="13"/>
  <c r="C14" i="13"/>
  <c r="B14" i="13"/>
  <c r="A15" i="13"/>
  <c r="H14" i="13"/>
  <c r="G14" i="13"/>
  <c r="T5" i="12"/>
  <c r="AS5" i="10"/>
  <c r="AF5" i="10"/>
  <c r="W5" i="9"/>
  <c r="R5" i="12"/>
  <c r="AU5" i="10"/>
  <c r="AB5" i="10"/>
  <c r="AT5" i="9"/>
  <c r="AE5" i="8"/>
  <c r="B4" i="13"/>
  <c r="B5" i="13"/>
  <c r="B6" i="13"/>
  <c r="B8" i="13"/>
  <c r="B7" i="13"/>
  <c r="AS5" i="7"/>
  <c r="W5" i="12"/>
  <c r="AQ5" i="12"/>
  <c r="AY5" i="10"/>
  <c r="AP5" i="9"/>
  <c r="Z5" i="8"/>
  <c r="AX5" i="10"/>
  <c r="AX5" i="8"/>
  <c r="AB5" i="8"/>
  <c r="S5" i="7"/>
  <c r="AS5" i="5"/>
  <c r="AA5" i="8"/>
  <c r="Z5" i="7"/>
  <c r="A16" i="6"/>
  <c r="H15" i="6"/>
  <c r="G15" i="6"/>
  <c r="F15" i="6"/>
  <c r="E15" i="6"/>
  <c r="D15" i="6"/>
  <c r="C15" i="6"/>
  <c r="B15" i="6"/>
  <c r="AZ5" i="6"/>
  <c r="AB5" i="3"/>
  <c r="AA5" i="3"/>
  <c r="U5" i="2"/>
  <c r="AA5" i="2"/>
  <c r="AT5" i="6"/>
  <c r="Y5" i="2"/>
  <c r="BD5" i="4"/>
  <c r="BD5" i="3"/>
  <c r="AO5" i="8"/>
  <c r="X5" i="7"/>
  <c r="S5" i="3"/>
  <c r="AW5" i="9"/>
  <c r="AF5" i="8"/>
  <c r="O5" i="7"/>
  <c r="Y5" i="5"/>
  <c r="AP5" i="2"/>
  <c r="AI5" i="6"/>
  <c r="P5" i="5"/>
  <c r="AC5" i="3"/>
  <c r="R5" i="2"/>
  <c r="R5" i="6"/>
  <c r="AW5" i="2"/>
  <c r="AE5" i="3"/>
  <c r="M5" i="10"/>
  <c r="U5" i="8"/>
  <c r="BB5" i="7"/>
  <c r="BB5" i="5"/>
  <c r="S5" i="4"/>
  <c r="AX5" i="2"/>
  <c r="AU5" i="5"/>
  <c r="H15" i="5"/>
  <c r="G15" i="5"/>
  <c r="C15" i="5"/>
  <c r="B15" i="5"/>
  <c r="E15" i="5"/>
  <c r="D15" i="5"/>
  <c r="A16" i="5"/>
  <c r="F15" i="5"/>
  <c r="AL5" i="4"/>
  <c r="AP5" i="5"/>
  <c r="AB5" i="2"/>
  <c r="O5" i="5"/>
  <c r="BA5" i="3"/>
  <c r="BE2" i="26" l="1"/>
  <c r="BZ2" i="26"/>
  <c r="CD2" i="26"/>
  <c r="BO2" i="26"/>
  <c r="AX2" i="16"/>
  <c r="BJ2" i="16"/>
  <c r="CH2" i="16"/>
  <c r="BA2" i="18"/>
  <c r="CL2" i="18"/>
  <c r="BR2" i="18"/>
  <c r="CI2" i="18"/>
  <c r="CK2" i="25"/>
  <c r="BM2" i="25"/>
  <c r="CC2" i="25"/>
  <c r="AZ2" i="25"/>
  <c r="CG2" i="25"/>
  <c r="CC2" i="22"/>
  <c r="CH2" i="24"/>
  <c r="BB2" i="24"/>
  <c r="BI2" i="24"/>
  <c r="BK2" i="24"/>
  <c r="BY2" i="20"/>
  <c r="BH2" i="23"/>
  <c r="AZ2" i="23"/>
  <c r="CL2" i="23"/>
  <c r="BH2" i="17"/>
  <c r="BE2" i="20"/>
  <c r="BV2" i="20"/>
  <c r="CM2" i="20"/>
  <c r="BY2" i="22"/>
  <c r="CI2" i="22"/>
  <c r="BR2" i="19"/>
  <c r="BN2" i="26"/>
  <c r="BS2" i="20"/>
  <c r="CF2" i="21"/>
  <c r="BZ2" i="21"/>
  <c r="BE2" i="21"/>
  <c r="BV2" i="21"/>
  <c r="CM2" i="21"/>
  <c r="CA2" i="17"/>
  <c r="BO2" i="19"/>
  <c r="BC2" i="19"/>
  <c r="AY2" i="19"/>
  <c r="CC2" i="19"/>
  <c r="BJ2" i="17"/>
  <c r="AV2" i="26"/>
  <c r="BG2" i="16"/>
  <c r="BF2" i="16"/>
  <c r="BA2" i="16"/>
  <c r="CD2" i="16"/>
  <c r="BL2" i="17"/>
  <c r="CH2" i="22"/>
  <c r="BD2" i="18"/>
  <c r="BO2" i="18"/>
  <c r="BG2" i="18"/>
  <c r="BS2" i="18"/>
  <c r="CH2" i="18"/>
  <c r="BF2" i="23"/>
  <c r="BT2" i="25"/>
  <c r="BG2" i="25"/>
  <c r="CM2" i="25"/>
  <c r="BP2" i="25"/>
  <c r="BV2" i="25"/>
  <c r="AY2" i="25"/>
  <c r="CD2" i="24"/>
  <c r="CL2" i="24"/>
  <c r="AZ2" i="24"/>
  <c r="BM2" i="24"/>
  <c r="CI2" i="23"/>
  <c r="BL2" i="23"/>
  <c r="BV2" i="23"/>
  <c r="BZ2" i="23"/>
  <c r="CC2" i="23"/>
  <c r="BE2" i="17"/>
  <c r="BP2" i="17"/>
  <c r="CF2" i="17"/>
  <c r="BZ2" i="17"/>
  <c r="BR2" i="20"/>
  <c r="CL2" i="20"/>
  <c r="BH2" i="20"/>
  <c r="BL2" i="21"/>
  <c r="BP2" i="19"/>
  <c r="BS2" i="26"/>
  <c r="BZ2" i="18"/>
  <c r="BA2" i="23"/>
  <c r="BS2" i="22"/>
  <c r="CG2" i="21"/>
  <c r="CI2" i="21"/>
  <c r="BM2" i="21"/>
  <c r="CD2" i="21"/>
  <c r="CA2" i="20"/>
  <c r="CH2" i="19"/>
  <c r="CG2" i="19"/>
  <c r="BH2" i="19"/>
  <c r="CJ2" i="19"/>
  <c r="BT2" i="19"/>
  <c r="CK2" i="19"/>
  <c r="CG2" i="26"/>
  <c r="BQ2" i="26"/>
  <c r="BA2" i="26"/>
  <c r="CC2" i="26"/>
  <c r="BM2" i="26"/>
  <c r="CM2" i="26"/>
  <c r="BV2" i="16"/>
  <c r="CM2" i="16"/>
  <c r="BL2" i="22"/>
  <c r="CK2" i="18"/>
  <c r="AU2" i="18"/>
  <c r="BF2" i="22"/>
  <c r="AV2" i="25"/>
  <c r="CD2" i="25"/>
  <c r="CF2" i="25"/>
  <c r="BF2" i="24"/>
  <c r="BH2" i="24"/>
  <c r="CG2" i="24"/>
  <c r="BU2" i="24"/>
  <c r="CF2" i="23"/>
  <c r="CK2" i="23"/>
  <c r="BA2" i="17"/>
  <c r="BG2" i="20"/>
  <c r="BA2" i="22"/>
  <c r="BJ2" i="21"/>
  <c r="CE2" i="21"/>
  <c r="BY2" i="19"/>
  <c r="BS2" i="23"/>
  <c r="AZ2" i="21"/>
  <c r="BP2" i="21"/>
  <c r="BU2" i="21"/>
  <c r="CL2" i="21"/>
  <c r="BN2" i="20"/>
  <c r="CA2" i="19"/>
  <c r="BA2" i="19"/>
  <c r="CD2" i="19"/>
  <c r="CE2" i="17"/>
  <c r="BJ2" i="26"/>
  <c r="CA2" i="26"/>
  <c r="CI2" i="26"/>
  <c r="CL2" i="26"/>
  <c r="BV2" i="26"/>
  <c r="BI2" i="16"/>
  <c r="BM2" i="16"/>
  <c r="BS2" i="16"/>
  <c r="CI2" i="16"/>
  <c r="BT2" i="16"/>
  <c r="BB2" i="16"/>
  <c r="BL2" i="24"/>
  <c r="AV2" i="18"/>
  <c r="CC2" i="18"/>
  <c r="BC2" i="18"/>
  <c r="BR2" i="25"/>
  <c r="BH2" i="25"/>
  <c r="BA2" i="25"/>
  <c r="BG2" i="24"/>
  <c r="BR2" i="24"/>
  <c r="BP2" i="24"/>
  <c r="AU2" i="24"/>
  <c r="AU2" i="22"/>
  <c r="BC2" i="23"/>
  <c r="BO2" i="23"/>
  <c r="CD2" i="22"/>
  <c r="BM2" i="17"/>
  <c r="CM2" i="17"/>
  <c r="CK2" i="20"/>
  <c r="AX2" i="21"/>
  <c r="CF2" i="19"/>
  <c r="BR2" i="26"/>
  <c r="CC2" i="21"/>
  <c r="DV2" i="21" s="1"/>
  <c r="BN2" i="22"/>
  <c r="CA2" i="24"/>
  <c r="BV2" i="19"/>
  <c r="BZ2" i="19"/>
  <c r="CM2" i="19"/>
  <c r="CE2" i="23"/>
  <c r="AX2" i="20"/>
  <c r="CH2" i="26"/>
  <c r="BF2" i="26"/>
  <c r="BC2" i="26"/>
  <c r="CF2" i="26"/>
  <c r="BY2" i="16"/>
  <c r="CK2" i="16"/>
  <c r="BO2" i="16"/>
  <c r="BV2" i="18"/>
  <c r="CF2" i="18"/>
  <c r="BF2" i="18"/>
  <c r="CM2" i="18"/>
  <c r="CE2" i="18"/>
  <c r="BK2" i="18"/>
  <c r="BQ2" i="17"/>
  <c r="CB2" i="25"/>
  <c r="BJ2" i="25"/>
  <c r="BJ2" i="24"/>
  <c r="DE2" i="24" s="1"/>
  <c r="CM2" i="24"/>
  <c r="BC2" i="24"/>
  <c r="CK2" i="24"/>
  <c r="CD2" i="23"/>
  <c r="CG2" i="23"/>
  <c r="BZ2" i="20"/>
  <c r="BJ2" i="20"/>
  <c r="CB2" i="20"/>
  <c r="CD2" i="20"/>
  <c r="BO2" i="20"/>
  <c r="CF2" i="20"/>
  <c r="BR2" i="22"/>
  <c r="AZ2" i="22"/>
  <c r="BS2" i="19"/>
  <c r="BU2" i="19"/>
  <c r="AU2" i="21"/>
  <c r="DH2" i="21" s="1"/>
  <c r="BS2" i="24"/>
  <c r="BD2" i="21"/>
  <c r="BT2" i="21"/>
  <c r="BY2" i="21"/>
  <c r="BC2" i="21"/>
  <c r="CK2" i="21"/>
  <c r="BG2" i="21"/>
  <c r="BN2" i="23"/>
  <c r="BQ2" i="19"/>
  <c r="CI2" i="19"/>
  <c r="AW2" i="19"/>
  <c r="CE2" i="20"/>
  <c r="AX2" i="22"/>
  <c r="AZ2" i="26"/>
  <c r="CB2" i="26"/>
  <c r="BL2" i="26"/>
  <c r="CF2" i="16"/>
  <c r="AU2" i="16"/>
  <c r="BH2" i="16"/>
  <c r="CL2" i="16"/>
  <c r="BR2" i="16"/>
  <c r="BY2" i="18"/>
  <c r="BM2" i="18"/>
  <c r="BQ2" i="18"/>
  <c r="BQ2" i="22"/>
  <c r="BU2" i="25"/>
  <c r="CI2" i="25"/>
  <c r="CF2" i="24"/>
  <c r="BU2" i="22"/>
  <c r="BZ2" i="22"/>
  <c r="BG2" i="23"/>
  <c r="CG2" i="17"/>
  <c r="CG2" i="20"/>
  <c r="BH2" i="22"/>
  <c r="BR2" i="21"/>
  <c r="BN2" i="21"/>
  <c r="BH2" i="21"/>
  <c r="CH2" i="21"/>
  <c r="BO2" i="21"/>
  <c r="BK2" i="16"/>
  <c r="BL2" i="19"/>
  <c r="CE2" i="19"/>
  <c r="AZ2" i="19"/>
  <c r="BE2" i="19"/>
  <c r="AX2" i="23"/>
  <c r="BH2" i="26"/>
  <c r="CK2" i="26"/>
  <c r="BG2" i="26"/>
  <c r="BE2" i="16"/>
  <c r="BQ2" i="16"/>
  <c r="BC2" i="16"/>
  <c r="BZ2" i="16"/>
  <c r="AZ2" i="18"/>
  <c r="CG2" i="18"/>
  <c r="CB2" i="18"/>
  <c r="BH2" i="18"/>
  <c r="BJ2" i="18"/>
  <c r="CA2" i="18"/>
  <c r="BE2" i="25"/>
  <c r="BK2" i="25"/>
  <c r="BO2" i="25"/>
  <c r="CE2" i="25"/>
  <c r="BY2" i="25"/>
  <c r="BV2" i="24"/>
  <c r="BA2" i="24"/>
  <c r="AV2" i="23"/>
  <c r="BE2" i="23"/>
  <c r="BY2" i="17"/>
  <c r="BO2" i="17"/>
  <c r="BU2" i="17"/>
  <c r="AZ2" i="17"/>
  <c r="BF2" i="19"/>
  <c r="BQ2" i="21"/>
  <c r="AU2" i="25"/>
  <c r="BI2" i="23"/>
  <c r="AV2" i="16"/>
  <c r="AV2" i="24"/>
  <c r="BP2" i="18"/>
  <c r="BE2" i="18"/>
  <c r="BB2" i="17"/>
  <c r="A4" i="26"/>
  <c r="A4" i="25"/>
  <c r="A4" i="24"/>
  <c r="A4" i="23"/>
  <c r="A4" i="22"/>
  <c r="A4" i="21"/>
  <c r="A4" i="19"/>
  <c r="A4" i="17"/>
  <c r="A4" i="16"/>
  <c r="AO4" i="15"/>
  <c r="AG4" i="15"/>
  <c r="Y4" i="15"/>
  <c r="Q4" i="15"/>
  <c r="I4" i="15"/>
  <c r="AN4" i="15"/>
  <c r="AF4" i="15"/>
  <c r="X4" i="15"/>
  <c r="P4" i="15"/>
  <c r="H4" i="15"/>
  <c r="AM4" i="15"/>
  <c r="AC4" i="15"/>
  <c r="S4" i="15"/>
  <c r="G4" i="15"/>
  <c r="AL4" i="15"/>
  <c r="AB4" i="15"/>
  <c r="R4" i="15"/>
  <c r="F4" i="15"/>
  <c r="AT4" i="15"/>
  <c r="AJ4" i="15"/>
  <c r="Z4" i="15"/>
  <c r="N4" i="15"/>
  <c r="D4" i="15"/>
  <c r="AH4" i="15"/>
  <c r="O4" i="15"/>
  <c r="A5" i="15"/>
  <c r="AE4" i="15"/>
  <c r="M4" i="15"/>
  <c r="AS4" i="15"/>
  <c r="AD4" i="15"/>
  <c r="L4" i="15"/>
  <c r="AR4" i="15"/>
  <c r="AA4" i="15"/>
  <c r="K4" i="15"/>
  <c r="A4" i="20"/>
  <c r="AP4" i="15"/>
  <c r="V4" i="15"/>
  <c r="E4" i="15"/>
  <c r="AI4" i="15"/>
  <c r="T4" i="15"/>
  <c r="B4" i="15"/>
  <c r="AK4" i="15"/>
  <c r="W4" i="15"/>
  <c r="A4" i="18"/>
  <c r="U4" i="15"/>
  <c r="J4" i="15"/>
  <c r="C4" i="15"/>
  <c r="AQ4" i="15"/>
  <c r="AR3" i="23"/>
  <c r="AJ3" i="23"/>
  <c r="AB3" i="23"/>
  <c r="T3" i="23"/>
  <c r="L3" i="23"/>
  <c r="D3" i="23"/>
  <c r="AQ3" i="23"/>
  <c r="AI3" i="23"/>
  <c r="AA3" i="23"/>
  <c r="AN3" i="23"/>
  <c r="AF3" i="23"/>
  <c r="X3" i="23"/>
  <c r="P3" i="23"/>
  <c r="H3" i="23"/>
  <c r="AM3" i="23"/>
  <c r="Z3" i="23"/>
  <c r="O3" i="23"/>
  <c r="E3" i="23"/>
  <c r="AL3" i="23"/>
  <c r="Y3" i="23"/>
  <c r="N3" i="23"/>
  <c r="C3" i="23"/>
  <c r="AK3" i="23"/>
  <c r="W3" i="23"/>
  <c r="BM3" i="23" s="1"/>
  <c r="M3" i="23"/>
  <c r="B3" i="23"/>
  <c r="AT3" i="23"/>
  <c r="AG3" i="23"/>
  <c r="U3" i="23"/>
  <c r="J3" i="23"/>
  <c r="AS3" i="23"/>
  <c r="AE3" i="23"/>
  <c r="S3" i="23"/>
  <c r="I3" i="23"/>
  <c r="AD3" i="23"/>
  <c r="AC3" i="23"/>
  <c r="V3" i="23"/>
  <c r="R3" i="23"/>
  <c r="Q3" i="23"/>
  <c r="AP3" i="23"/>
  <c r="CI3" i="23" s="1"/>
  <c r="K3" i="23"/>
  <c r="G3" i="23"/>
  <c r="F3" i="23"/>
  <c r="AH3" i="23"/>
  <c r="AO3" i="23"/>
  <c r="D11" i="11"/>
  <c r="C11" i="11"/>
  <c r="B11" i="11"/>
  <c r="H11" i="11"/>
  <c r="G11" i="11"/>
  <c r="F11" i="11"/>
  <c r="E11" i="11"/>
  <c r="A12" i="11"/>
  <c r="BR2" i="23"/>
  <c r="CL2" i="17"/>
  <c r="CL2" i="25"/>
  <c r="CJ2" i="22"/>
  <c r="BX2" i="22"/>
  <c r="BV2" i="22"/>
  <c r="CK2" i="17"/>
  <c r="BU2" i="26"/>
  <c r="AU2" i="19"/>
  <c r="BS2" i="21"/>
  <c r="CJ2" i="21"/>
  <c r="AW2" i="16"/>
  <c r="AW2" i="25"/>
  <c r="BK2" i="19"/>
  <c r="BD2" i="19"/>
  <c r="CE2" i="24"/>
  <c r="BJ2" i="19"/>
  <c r="AX2" i="24"/>
  <c r="BL2" i="20"/>
  <c r="BL2" i="25"/>
  <c r="B15" i="7"/>
  <c r="H15" i="7"/>
  <c r="A16" i="7"/>
  <c r="G15" i="7"/>
  <c r="F15" i="7"/>
  <c r="E15" i="7"/>
  <c r="D15" i="7"/>
  <c r="C15" i="7"/>
  <c r="BX2" i="18"/>
  <c r="BI2" i="18"/>
  <c r="BF2" i="17"/>
  <c r="BQ2" i="23"/>
  <c r="BW2" i="25"/>
  <c r="CI2" i="17"/>
  <c r="BW2" i="24"/>
  <c r="BU2" i="20"/>
  <c r="BY2" i="24"/>
  <c r="AU2" i="17"/>
  <c r="AU2" i="26"/>
  <c r="B8" i="5"/>
  <c r="B7" i="5"/>
  <c r="B5" i="5"/>
  <c r="B4" i="5"/>
  <c r="B6" i="5"/>
  <c r="CJ2" i="23"/>
  <c r="AV2" i="17"/>
  <c r="BO2" i="22"/>
  <c r="BC2" i="25"/>
  <c r="AO3" i="16"/>
  <c r="AG3" i="16"/>
  <c r="Y3" i="16"/>
  <c r="Q3" i="16"/>
  <c r="I3" i="16"/>
  <c r="AL3" i="16"/>
  <c r="AC3" i="16"/>
  <c r="T3" i="16"/>
  <c r="K3" i="16"/>
  <c r="B3" i="16"/>
  <c r="AT3" i="16"/>
  <c r="AK3" i="16"/>
  <c r="AB3" i="16"/>
  <c r="S3" i="16"/>
  <c r="J3" i="16"/>
  <c r="AR3" i="16"/>
  <c r="AI3" i="16"/>
  <c r="Z3" i="16"/>
  <c r="P3" i="16"/>
  <c r="BI3" i="16" s="1"/>
  <c r="G3" i="16"/>
  <c r="AM3" i="16"/>
  <c r="W3" i="16"/>
  <c r="H3" i="16"/>
  <c r="AJ3" i="16"/>
  <c r="V3" i="16"/>
  <c r="F3" i="16"/>
  <c r="AF3" i="16"/>
  <c r="R3" i="16"/>
  <c r="D3" i="16"/>
  <c r="AE3" i="16"/>
  <c r="L3" i="16"/>
  <c r="AD3" i="16"/>
  <c r="E3" i="16"/>
  <c r="AA3" i="16"/>
  <c r="C3" i="16"/>
  <c r="BA3" i="16" s="1"/>
  <c r="AS3" i="16"/>
  <c r="X3" i="16"/>
  <c r="AP3" i="16"/>
  <c r="O3" i="16"/>
  <c r="AH3" i="16"/>
  <c r="M3" i="16"/>
  <c r="AQ3" i="16"/>
  <c r="AN3" i="16"/>
  <c r="U3" i="16"/>
  <c r="N3" i="16"/>
  <c r="AR3" i="24"/>
  <c r="AJ3" i="24"/>
  <c r="AB3" i="24"/>
  <c r="T3" i="24"/>
  <c r="L3" i="24"/>
  <c r="D3" i="24"/>
  <c r="CC3" i="24" s="1"/>
  <c r="AQ3" i="24"/>
  <c r="AI3" i="24"/>
  <c r="AA3" i="24"/>
  <c r="S3" i="24"/>
  <c r="K3" i="24"/>
  <c r="C3" i="24"/>
  <c r="AP3" i="24"/>
  <c r="AH3" i="24"/>
  <c r="Z3" i="24"/>
  <c r="R3" i="24"/>
  <c r="J3" i="24"/>
  <c r="B3" i="24"/>
  <c r="AN3" i="24"/>
  <c r="AF3" i="24"/>
  <c r="X3" i="24"/>
  <c r="P3" i="24"/>
  <c r="BI3" i="24" s="1"/>
  <c r="H3" i="24"/>
  <c r="AM3" i="24"/>
  <c r="AE3" i="24"/>
  <c r="W3" i="24"/>
  <c r="O3" i="24"/>
  <c r="G3" i="24"/>
  <c r="AS3" i="24"/>
  <c r="V3" i="24"/>
  <c r="BK3" i="24" s="1"/>
  <c r="AO3" i="24"/>
  <c r="U3" i="24"/>
  <c r="AL3" i="24"/>
  <c r="Q3" i="24"/>
  <c r="AK3" i="24"/>
  <c r="N3" i="24"/>
  <c r="AG3" i="24"/>
  <c r="M3" i="24"/>
  <c r="AD3" i="24"/>
  <c r="I3" i="24"/>
  <c r="AT3" i="24"/>
  <c r="AC3" i="24"/>
  <c r="Y3" i="24"/>
  <c r="E3" i="24"/>
  <c r="F3" i="24"/>
  <c r="CJ2" i="20"/>
  <c r="BW2" i="20"/>
  <c r="H16" i="5"/>
  <c r="G16" i="5"/>
  <c r="C16" i="5"/>
  <c r="B16" i="5"/>
  <c r="A17" i="5"/>
  <c r="F16" i="5"/>
  <c r="E16" i="5"/>
  <c r="D16" i="5"/>
  <c r="A17" i="6"/>
  <c r="G16" i="6"/>
  <c r="H16" i="6"/>
  <c r="F16" i="6"/>
  <c r="E16" i="6"/>
  <c r="D16" i="6"/>
  <c r="C16" i="6"/>
  <c r="B16" i="6"/>
  <c r="CB2" i="19"/>
  <c r="B5" i="8"/>
  <c r="B6" i="8"/>
  <c r="B8" i="8"/>
  <c r="B7" i="8"/>
  <c r="B4" i="8"/>
  <c r="BU2" i="18"/>
  <c r="A17" i="9"/>
  <c r="H16" i="9"/>
  <c r="G16" i="9"/>
  <c r="D16" i="9"/>
  <c r="F16" i="9"/>
  <c r="E16" i="9"/>
  <c r="C16" i="9"/>
  <c r="B16" i="9"/>
  <c r="BW2" i="21"/>
  <c r="AW2" i="17"/>
  <c r="AW2" i="26"/>
  <c r="CA2" i="23"/>
  <c r="BW2" i="19"/>
  <c r="AX2" i="17"/>
  <c r="AX2" i="25"/>
  <c r="BL2" i="18"/>
  <c r="BW2" i="18"/>
  <c r="BQ2" i="24"/>
  <c r="G15" i="4"/>
  <c r="F15" i="4"/>
  <c r="B15" i="4"/>
  <c r="A16" i="4"/>
  <c r="H15" i="4"/>
  <c r="E15" i="4"/>
  <c r="D15" i="4"/>
  <c r="C15" i="4"/>
  <c r="BB2" i="23"/>
  <c r="BP2" i="20"/>
  <c r="BD2" i="17"/>
  <c r="BT2" i="17"/>
  <c r="AP3" i="17"/>
  <c r="AH3" i="17"/>
  <c r="Z3" i="17"/>
  <c r="R3" i="17"/>
  <c r="J3" i="17"/>
  <c r="B3" i="17"/>
  <c r="AO3" i="17"/>
  <c r="AG3" i="17"/>
  <c r="Y3" i="17"/>
  <c r="Q3" i="17"/>
  <c r="I3" i="17"/>
  <c r="AR3" i="17"/>
  <c r="AF3" i="17"/>
  <c r="V3" i="17"/>
  <c r="L3" i="17"/>
  <c r="AQ3" i="17"/>
  <c r="AE3" i="17"/>
  <c r="U3" i="17"/>
  <c r="K3" i="17"/>
  <c r="AN3" i="17"/>
  <c r="AD3" i="17"/>
  <c r="T3" i="17"/>
  <c r="H3" i="17"/>
  <c r="AM3" i="17"/>
  <c r="AC3" i="17"/>
  <c r="S3" i="17"/>
  <c r="G3" i="17"/>
  <c r="AL3" i="17"/>
  <c r="P3" i="17"/>
  <c r="AK3" i="17"/>
  <c r="O3" i="17"/>
  <c r="AJ3" i="17"/>
  <c r="N3" i="17"/>
  <c r="AI3" i="17"/>
  <c r="M3" i="17"/>
  <c r="AA3" i="17"/>
  <c r="E3" i="17"/>
  <c r="AT3" i="17"/>
  <c r="AS3" i="17"/>
  <c r="AB3" i="17"/>
  <c r="BL3" i="17" s="1"/>
  <c r="X3" i="17"/>
  <c r="W3" i="17"/>
  <c r="F3" i="17"/>
  <c r="C3" i="17"/>
  <c r="D3" i="17"/>
  <c r="AP3" i="25"/>
  <c r="AH3" i="25"/>
  <c r="Z3" i="25"/>
  <c r="R3" i="25"/>
  <c r="J3" i="25"/>
  <c r="B3" i="25"/>
  <c r="AN3" i="25"/>
  <c r="AF3" i="25"/>
  <c r="X3" i="25"/>
  <c r="P3" i="25"/>
  <c r="H3" i="25"/>
  <c r="BA3" i="25" s="1"/>
  <c r="AQ3" i="25"/>
  <c r="AE3" i="25"/>
  <c r="U3" i="25"/>
  <c r="K3" i="25"/>
  <c r="AO3" i="25"/>
  <c r="AD3" i="25"/>
  <c r="T3" i="25"/>
  <c r="I3" i="25"/>
  <c r="AS3" i="25"/>
  <c r="AC3" i="25"/>
  <c r="O3" i="25"/>
  <c r="C3" i="25"/>
  <c r="AR3" i="25"/>
  <c r="AB3" i="25"/>
  <c r="N3" i="25"/>
  <c r="AM3" i="25"/>
  <c r="AA3" i="25"/>
  <c r="M3" i="25"/>
  <c r="AL3" i="25"/>
  <c r="Y3" i="25"/>
  <c r="L3" i="25"/>
  <c r="AK3" i="25"/>
  <c r="W3" i="25"/>
  <c r="G3" i="25"/>
  <c r="AI3" i="25"/>
  <c r="AG3" i="25"/>
  <c r="V3" i="25"/>
  <c r="S3" i="25"/>
  <c r="Q3" i="25"/>
  <c r="AJ3" i="25"/>
  <c r="D3" i="25"/>
  <c r="F3" i="25"/>
  <c r="BJ3" i="25" s="1"/>
  <c r="E3" i="25"/>
  <c r="AT3" i="25"/>
  <c r="BG2" i="22"/>
  <c r="CF2" i="22"/>
  <c r="F15" i="3"/>
  <c r="E15" i="3"/>
  <c r="A16" i="3"/>
  <c r="H15" i="3"/>
  <c r="G15" i="3"/>
  <c r="D15" i="3"/>
  <c r="C15" i="3"/>
  <c r="B15" i="3"/>
  <c r="BW2" i="22"/>
  <c r="AW2" i="18"/>
  <c r="CE2" i="26"/>
  <c r="BX2" i="26"/>
  <c r="CJ2" i="26"/>
  <c r="BD2" i="16"/>
  <c r="BL2" i="16"/>
  <c r="BQ2" i="25"/>
  <c r="BX2" i="25"/>
  <c r="BI2" i="25"/>
  <c r="BD2" i="24"/>
  <c r="BY2" i="26"/>
  <c r="B6" i="9"/>
  <c r="B8" i="9"/>
  <c r="B7" i="9"/>
  <c r="B5" i="9"/>
  <c r="B4" i="9"/>
  <c r="CD2" i="17"/>
  <c r="BM2" i="22"/>
  <c r="AV2" i="19"/>
  <c r="AP3" i="18"/>
  <c r="AH3" i="18"/>
  <c r="Z3" i="18"/>
  <c r="R3" i="18"/>
  <c r="J3" i="18"/>
  <c r="B3" i="18"/>
  <c r="AO3" i="18"/>
  <c r="AG3" i="18"/>
  <c r="Y3" i="18"/>
  <c r="Q3" i="18"/>
  <c r="I3" i="18"/>
  <c r="AN3" i="18"/>
  <c r="AD3" i="18"/>
  <c r="T3" i="18"/>
  <c r="H3" i="18"/>
  <c r="AM3" i="18"/>
  <c r="AC3" i="18"/>
  <c r="S3" i="18"/>
  <c r="G3" i="18"/>
  <c r="AL3" i="18"/>
  <c r="AB3" i="18"/>
  <c r="P3" i="18"/>
  <c r="F3" i="18"/>
  <c r="AK3" i="18"/>
  <c r="AA3" i="18"/>
  <c r="O3" i="18"/>
  <c r="E3" i="18"/>
  <c r="AJ3" i="18"/>
  <c r="N3" i="18"/>
  <c r="BG3" i="18" s="1"/>
  <c r="AI3" i="18"/>
  <c r="M3" i="18"/>
  <c r="AF3" i="18"/>
  <c r="L3" i="18"/>
  <c r="AE3" i="18"/>
  <c r="K3" i="18"/>
  <c r="AS3" i="18"/>
  <c r="W3" i="18"/>
  <c r="BP3" i="18" s="1"/>
  <c r="C3" i="18"/>
  <c r="CG3" i="18" s="1"/>
  <c r="AT3" i="18"/>
  <c r="AR3" i="18"/>
  <c r="AQ3" i="18"/>
  <c r="X3" i="18"/>
  <c r="V3" i="18"/>
  <c r="U3" i="18"/>
  <c r="D3" i="18"/>
  <c r="AT3" i="26"/>
  <c r="AL3" i="26"/>
  <c r="AD3" i="26"/>
  <c r="V3" i="26"/>
  <c r="N3" i="26"/>
  <c r="F3" i="26"/>
  <c r="AN3" i="26"/>
  <c r="AE3" i="26"/>
  <c r="U3" i="26"/>
  <c r="L3" i="26"/>
  <c r="C3" i="26"/>
  <c r="AM3" i="26"/>
  <c r="AC3" i="26"/>
  <c r="T3" i="26"/>
  <c r="K3" i="26"/>
  <c r="B3" i="26"/>
  <c r="BL3" i="26" s="1"/>
  <c r="AK3" i="26"/>
  <c r="AB3" i="26"/>
  <c r="S3" i="26"/>
  <c r="J3" i="26"/>
  <c r="AS3" i="26"/>
  <c r="AJ3" i="26"/>
  <c r="AA3" i="26"/>
  <c r="R3" i="26"/>
  <c r="I3" i="26"/>
  <c r="AR3" i="26"/>
  <c r="Z3" i="26"/>
  <c r="H3" i="26"/>
  <c r="AQ3" i="26"/>
  <c r="Y3" i="26"/>
  <c r="G3" i="26"/>
  <c r="AP3" i="26"/>
  <c r="CI3" i="26" s="1"/>
  <c r="X3" i="26"/>
  <c r="E3" i="26"/>
  <c r="AH3" i="26"/>
  <c r="P3" i="26"/>
  <c r="AF3" i="26"/>
  <c r="W3" i="26"/>
  <c r="Q3" i="26"/>
  <c r="O3" i="26"/>
  <c r="BH3" i="26" s="1"/>
  <c r="M3" i="26"/>
  <c r="AO3" i="26"/>
  <c r="AI3" i="26"/>
  <c r="AG3" i="26"/>
  <c r="D3" i="26"/>
  <c r="BI2" i="20"/>
  <c r="CM2" i="22"/>
  <c r="E15" i="12"/>
  <c r="D15" i="12"/>
  <c r="C15" i="12"/>
  <c r="B15" i="12"/>
  <c r="A16" i="12"/>
  <c r="H15" i="12"/>
  <c r="G15" i="12"/>
  <c r="F15" i="12"/>
  <c r="AY2" i="21"/>
  <c r="DZ2" i="21" s="1"/>
  <c r="CA2" i="16"/>
  <c r="BK2" i="21"/>
  <c r="AX2" i="18"/>
  <c r="AX2" i="26"/>
  <c r="BX2" i="21"/>
  <c r="CA2" i="25"/>
  <c r="BX2" i="19"/>
  <c r="CE2" i="16"/>
  <c r="BJ2" i="23"/>
  <c r="AY2" i="18"/>
  <c r="AY2" i="24"/>
  <c r="BB2" i="26"/>
  <c r="CB2" i="23"/>
  <c r="BB2" i="18"/>
  <c r="CJ2" i="25"/>
  <c r="BB2" i="25"/>
  <c r="AU2" i="20"/>
  <c r="B6" i="10"/>
  <c r="B8" i="10"/>
  <c r="B4" i="10"/>
  <c r="B5" i="10"/>
  <c r="B7" i="10"/>
  <c r="BT2" i="23"/>
  <c r="BX2" i="23"/>
  <c r="BM2" i="23"/>
  <c r="AV2" i="20"/>
  <c r="BP2" i="22"/>
  <c r="B4" i="12"/>
  <c r="B5" i="12"/>
  <c r="B6" i="12"/>
  <c r="B8" i="12"/>
  <c r="B7" i="12"/>
  <c r="BE2" i="22"/>
  <c r="AM3" i="20"/>
  <c r="AE3" i="20"/>
  <c r="W3" i="20"/>
  <c r="O3" i="20"/>
  <c r="G3" i="20"/>
  <c r="AT3" i="20"/>
  <c r="AL3" i="20"/>
  <c r="AD3" i="20"/>
  <c r="V3" i="20"/>
  <c r="N3" i="20"/>
  <c r="F3" i="20"/>
  <c r="AS3" i="20"/>
  <c r="AK3" i="20"/>
  <c r="AC3" i="20"/>
  <c r="U3" i="20"/>
  <c r="M3" i="20"/>
  <c r="E3" i="20"/>
  <c r="AR3" i="20"/>
  <c r="AJ3" i="20"/>
  <c r="AB3" i="20"/>
  <c r="T3" i="20"/>
  <c r="L3" i="20"/>
  <c r="D3" i="20"/>
  <c r="AQ3" i="20"/>
  <c r="AI3" i="20"/>
  <c r="AA3" i="20"/>
  <c r="S3" i="20"/>
  <c r="K3" i="20"/>
  <c r="C3" i="20"/>
  <c r="AP3" i="20"/>
  <c r="AH3" i="20"/>
  <c r="Z3" i="20"/>
  <c r="R3" i="20"/>
  <c r="J3" i="20"/>
  <c r="BE3" i="20" s="1"/>
  <c r="B3" i="20"/>
  <c r="Q3" i="20"/>
  <c r="P3" i="20"/>
  <c r="AN3" i="20"/>
  <c r="H3" i="20"/>
  <c r="I3" i="20"/>
  <c r="AO3" i="20"/>
  <c r="AG3" i="20"/>
  <c r="BZ3" i="20" s="1"/>
  <c r="AF3" i="20"/>
  <c r="Y3" i="20"/>
  <c r="X3" i="20"/>
  <c r="BD2" i="22"/>
  <c r="BN2" i="16"/>
  <c r="CA2" i="21"/>
  <c r="BI2" i="19"/>
  <c r="AY2" i="16"/>
  <c r="BX2" i="16"/>
  <c r="CB2" i="16"/>
  <c r="CC2" i="16"/>
  <c r="BM2" i="20"/>
  <c r="BP2" i="23"/>
  <c r="BC2" i="20"/>
  <c r="BI2" i="17"/>
  <c r="AR3" i="19"/>
  <c r="AJ3" i="19"/>
  <c r="AB3" i="19"/>
  <c r="T3" i="19"/>
  <c r="L3" i="19"/>
  <c r="D3" i="19"/>
  <c r="AL3" i="19"/>
  <c r="AC3" i="19"/>
  <c r="S3" i="19"/>
  <c r="J3" i="19"/>
  <c r="AT3" i="19"/>
  <c r="AK3" i="19"/>
  <c r="AA3" i="19"/>
  <c r="R3" i="19"/>
  <c r="I3" i="19"/>
  <c r="AS3" i="19"/>
  <c r="AI3" i="19"/>
  <c r="Z3" i="19"/>
  <c r="Q3" i="19"/>
  <c r="H3" i="19"/>
  <c r="AQ3" i="19"/>
  <c r="AH3" i="19"/>
  <c r="Y3" i="19"/>
  <c r="P3" i="19"/>
  <c r="G3" i="19"/>
  <c r="AP3" i="19"/>
  <c r="X3" i="19"/>
  <c r="F3" i="19"/>
  <c r="AO3" i="19"/>
  <c r="W3" i="19"/>
  <c r="E3" i="19"/>
  <c r="AN3" i="19"/>
  <c r="V3" i="19"/>
  <c r="C3" i="19"/>
  <c r="CD3" i="19" s="1"/>
  <c r="U3" i="19"/>
  <c r="O3" i="19"/>
  <c r="N3" i="19"/>
  <c r="AM3" i="19"/>
  <c r="M3" i="19"/>
  <c r="AG3" i="19"/>
  <c r="AF3" i="19"/>
  <c r="AE3" i="19"/>
  <c r="AD3" i="19"/>
  <c r="B3" i="19"/>
  <c r="K3" i="19"/>
  <c r="BG2" i="17"/>
  <c r="BB2" i="20"/>
  <c r="BD2" i="20"/>
  <c r="B8" i="7"/>
  <c r="B6" i="7"/>
  <c r="B7" i="7"/>
  <c r="B4" i="7"/>
  <c r="B5" i="7"/>
  <c r="CL2" i="22"/>
  <c r="CG2" i="22"/>
  <c r="CK2" i="22"/>
  <c r="BB2" i="21"/>
  <c r="BW2" i="26"/>
  <c r="CB2" i="24"/>
  <c r="CC2" i="24"/>
  <c r="BX2" i="24"/>
  <c r="BS2" i="25"/>
  <c r="BN2" i="25"/>
  <c r="BB2" i="19"/>
  <c r="AY2" i="17"/>
  <c r="AY2" i="26"/>
  <c r="DC2" i="26" s="1"/>
  <c r="C15" i="8"/>
  <c r="B15" i="8"/>
  <c r="A16" i="8"/>
  <c r="H15" i="8"/>
  <c r="G15" i="8"/>
  <c r="F15" i="8"/>
  <c r="E15" i="8"/>
  <c r="D15" i="8"/>
  <c r="BT2" i="26"/>
  <c r="BD2" i="26"/>
  <c r="CB2" i="17"/>
  <c r="CH2" i="23"/>
  <c r="BT2" i="18"/>
  <c r="BQ2" i="20"/>
  <c r="B16" i="10"/>
  <c r="A17" i="10"/>
  <c r="H16" i="10"/>
  <c r="F16" i="10"/>
  <c r="E16" i="10"/>
  <c r="D16" i="10"/>
  <c r="G16" i="10"/>
  <c r="C16" i="10"/>
  <c r="CC2" i="17"/>
  <c r="B6" i="6"/>
  <c r="B7" i="6"/>
  <c r="B8" i="6"/>
  <c r="B4" i="6"/>
  <c r="B5" i="6"/>
  <c r="AU2" i="23"/>
  <c r="B4" i="2"/>
  <c r="B8" i="2"/>
  <c r="B7" i="2"/>
  <c r="B5" i="2"/>
  <c r="B6" i="2"/>
  <c r="BD2" i="23"/>
  <c r="AV2" i="22"/>
  <c r="BC2" i="22"/>
  <c r="BX2" i="17"/>
  <c r="BW2" i="17"/>
  <c r="BQ3" i="25"/>
  <c r="AT3" i="21"/>
  <c r="AL3" i="21"/>
  <c r="AD3" i="21"/>
  <c r="V3" i="21"/>
  <c r="N3" i="21"/>
  <c r="F3" i="21"/>
  <c r="AS3" i="21"/>
  <c r="AK3" i="21"/>
  <c r="AC3" i="21"/>
  <c r="U3" i="21"/>
  <c r="M3" i="21"/>
  <c r="E3" i="21"/>
  <c r="AR3" i="21"/>
  <c r="AJ3" i="21"/>
  <c r="AB3" i="21"/>
  <c r="T3" i="21"/>
  <c r="L3" i="21"/>
  <c r="D3" i="21"/>
  <c r="AO3" i="21"/>
  <c r="AA3" i="21"/>
  <c r="P3" i="21"/>
  <c r="B3" i="21"/>
  <c r="AN3" i="21"/>
  <c r="Z3" i="21"/>
  <c r="O3" i="21"/>
  <c r="AM3" i="21"/>
  <c r="Y3" i="21"/>
  <c r="K3" i="21"/>
  <c r="AI3" i="21"/>
  <c r="X3" i="21"/>
  <c r="J3" i="21"/>
  <c r="AH3" i="21"/>
  <c r="W3" i="21"/>
  <c r="I3" i="21"/>
  <c r="BB3" i="21" s="1"/>
  <c r="AG3" i="21"/>
  <c r="S3" i="21"/>
  <c r="H3" i="21"/>
  <c r="G3" i="21"/>
  <c r="C3" i="21"/>
  <c r="AP3" i="21"/>
  <c r="Q3" i="21"/>
  <c r="AQ3" i="21"/>
  <c r="CJ3" i="21" s="1"/>
  <c r="AF3" i="21"/>
  <c r="AE3" i="21"/>
  <c r="BX3" i="21" s="1"/>
  <c r="R3" i="21"/>
  <c r="AZ2" i="16"/>
  <c r="BB2" i="22"/>
  <c r="BT2" i="22"/>
  <c r="BN2" i="24"/>
  <c r="AW2" i="21"/>
  <c r="BI2" i="26"/>
  <c r="CJ2" i="16"/>
  <c r="BT2" i="24"/>
  <c r="F15" i="13"/>
  <c r="E15" i="13"/>
  <c r="D15" i="13"/>
  <c r="C15" i="13"/>
  <c r="B15" i="13"/>
  <c r="A16" i="13"/>
  <c r="H15" i="13"/>
  <c r="G15" i="13"/>
  <c r="BI2" i="21"/>
  <c r="BN2" i="17"/>
  <c r="AW2" i="23"/>
  <c r="BW2" i="16"/>
  <c r="B7" i="4"/>
  <c r="B6" i="4"/>
  <c r="B4" i="4"/>
  <c r="B5" i="4"/>
  <c r="B8" i="4"/>
  <c r="CJ2" i="18"/>
  <c r="BD2" i="25"/>
  <c r="CJ2" i="24"/>
  <c r="EC2" i="24" s="1"/>
  <c r="E15" i="2"/>
  <c r="D15" i="2"/>
  <c r="H15" i="2"/>
  <c r="G15" i="2"/>
  <c r="B15" i="2"/>
  <c r="A16" i="2"/>
  <c r="F15" i="2"/>
  <c r="C15" i="2"/>
  <c r="BW2" i="23"/>
  <c r="CJ2" i="17"/>
  <c r="BO3" i="21"/>
  <c r="AM3" i="22"/>
  <c r="AE3" i="22"/>
  <c r="W3" i="22"/>
  <c r="O3" i="22"/>
  <c r="G3" i="22"/>
  <c r="AT3" i="22"/>
  <c r="AL3" i="22"/>
  <c r="AD3" i="22"/>
  <c r="V3" i="22"/>
  <c r="N3" i="22"/>
  <c r="F3" i="22"/>
  <c r="AR3" i="22"/>
  <c r="AJ3" i="22"/>
  <c r="AB3" i="22"/>
  <c r="T3" i="22"/>
  <c r="L3" i="22"/>
  <c r="D3" i="22"/>
  <c r="AQ3" i="22"/>
  <c r="AI3" i="22"/>
  <c r="AA3" i="22"/>
  <c r="S3" i="22"/>
  <c r="K3" i="22"/>
  <c r="C3" i="22"/>
  <c r="AO3" i="22"/>
  <c r="Y3" i="22"/>
  <c r="I3" i="22"/>
  <c r="AN3" i="22"/>
  <c r="X3" i="22"/>
  <c r="H3" i="22"/>
  <c r="AK3" i="22"/>
  <c r="U3" i="22"/>
  <c r="E3" i="22"/>
  <c r="AX3" i="22" s="1"/>
  <c r="AH3" i="22"/>
  <c r="R3" i="22"/>
  <c r="B3" i="22"/>
  <c r="AG3" i="22"/>
  <c r="Q3" i="22"/>
  <c r="AP3" i="22"/>
  <c r="AF3" i="22"/>
  <c r="AC3" i="22"/>
  <c r="BV3" i="22" s="1"/>
  <c r="Z3" i="22"/>
  <c r="P3" i="22"/>
  <c r="AS3" i="22"/>
  <c r="J3" i="22"/>
  <c r="M3" i="22"/>
  <c r="BT2" i="20"/>
  <c r="BX2" i="20"/>
  <c r="B4" i="3"/>
  <c r="B6" i="3"/>
  <c r="B8" i="3"/>
  <c r="B7" i="3"/>
  <c r="B5" i="3"/>
  <c r="BI2" i="22"/>
  <c r="CH3" i="22" l="1"/>
  <c r="BE3" i="22"/>
  <c r="BW3" i="22"/>
  <c r="CF3" i="23"/>
  <c r="CP2" i="21"/>
  <c r="BY3" i="21"/>
  <c r="BZ3" i="21"/>
  <c r="BR3" i="21"/>
  <c r="CH3" i="21"/>
  <c r="BT3" i="21"/>
  <c r="BW3" i="21"/>
  <c r="BQ3" i="17"/>
  <c r="BW3" i="19"/>
  <c r="BN3" i="19"/>
  <c r="BJ3" i="19"/>
  <c r="CM3" i="19"/>
  <c r="BU3" i="19"/>
  <c r="AU3" i="20"/>
  <c r="BL3" i="20"/>
  <c r="CC3" i="20"/>
  <c r="DH2" i="20"/>
  <c r="BF3" i="26"/>
  <c r="BN3" i="26"/>
  <c r="CM3" i="26"/>
  <c r="AU3" i="18"/>
  <c r="CA3" i="23"/>
  <c r="AX3" i="25"/>
  <c r="CL3" i="25"/>
  <c r="BK3" i="25"/>
  <c r="AZ3" i="17"/>
  <c r="BV3" i="17"/>
  <c r="BR3" i="17"/>
  <c r="CI3" i="17"/>
  <c r="BW3" i="24"/>
  <c r="CH3" i="24"/>
  <c r="BJ3" i="24"/>
  <c r="BS3" i="24"/>
  <c r="CJ3" i="24"/>
  <c r="BN3" i="16"/>
  <c r="CL3" i="16"/>
  <c r="BK3" i="16"/>
  <c r="CG3" i="16"/>
  <c r="CD3" i="16"/>
  <c r="BJ3" i="16"/>
  <c r="CS2" i="21"/>
  <c r="BN3" i="22"/>
  <c r="BM3" i="22"/>
  <c r="BI3" i="21"/>
  <c r="DB3" i="21" s="1"/>
  <c r="CI3" i="19"/>
  <c r="CI3" i="22"/>
  <c r="CD3" i="22"/>
  <c r="BD3" i="22"/>
  <c r="BY3" i="17"/>
  <c r="DY2" i="23"/>
  <c r="DM2" i="21"/>
  <c r="BJ3" i="21"/>
  <c r="BP3" i="21"/>
  <c r="BH3" i="21"/>
  <c r="BV3" i="21"/>
  <c r="CM3" i="21"/>
  <c r="EA2" i="17"/>
  <c r="AZ3" i="19"/>
  <c r="BL3" i="19"/>
  <c r="CK3" i="19"/>
  <c r="CH3" i="20"/>
  <c r="BK3" i="20"/>
  <c r="CB3" i="20"/>
  <c r="AW3" i="20"/>
  <c r="BO3" i="20"/>
  <c r="CF3" i="20"/>
  <c r="EC2" i="25"/>
  <c r="DQ2" i="19"/>
  <c r="AZ3" i="26"/>
  <c r="BD3" i="26"/>
  <c r="CL3" i="18"/>
  <c r="CE3" i="18"/>
  <c r="CL3" i="17"/>
  <c r="BA3" i="17"/>
  <c r="AU3" i="16"/>
  <c r="CL3" i="24"/>
  <c r="EB2" i="17"/>
  <c r="CL3" i="23"/>
  <c r="BF3" i="24"/>
  <c r="BR3" i="16"/>
  <c r="BA3" i="22"/>
  <c r="BY3" i="25"/>
  <c r="DM2" i="22"/>
  <c r="CI3" i="21"/>
  <c r="CA3" i="21"/>
  <c r="BS3" i="21"/>
  <c r="BZ3" i="19"/>
  <c r="CG3" i="19"/>
  <c r="CL3" i="19"/>
  <c r="BV3" i="19"/>
  <c r="BS3" i="20"/>
  <c r="BF3" i="20"/>
  <c r="BW3" i="20"/>
  <c r="BH3" i="23"/>
  <c r="BP3" i="26"/>
  <c r="BR3" i="26"/>
  <c r="CC3" i="26"/>
  <c r="BM3" i="26"/>
  <c r="CB3" i="26"/>
  <c r="BO3" i="18"/>
  <c r="BD3" i="18"/>
  <c r="CB3" i="18"/>
  <c r="AZ3" i="18"/>
  <c r="BB3" i="18"/>
  <c r="BS3" i="18"/>
  <c r="CY2" i="18"/>
  <c r="BW3" i="25"/>
  <c r="CI3" i="25"/>
  <c r="AX3" i="24"/>
  <c r="BF3" i="16"/>
  <c r="AX3" i="16"/>
  <c r="EA2" i="19"/>
  <c r="CV2" i="21"/>
  <c r="BJ3" i="22"/>
  <c r="AZ3" i="22"/>
  <c r="BC3" i="22"/>
  <c r="BZ3" i="22"/>
  <c r="BQ3" i="22"/>
  <c r="CK3" i="22"/>
  <c r="BH3" i="22"/>
  <c r="BC3" i="21"/>
  <c r="CG3" i="21"/>
  <c r="BU3" i="21"/>
  <c r="CX2" i="23"/>
  <c r="CU2" i="20"/>
  <c r="BF3" i="19"/>
  <c r="AX3" i="19"/>
  <c r="BR3" i="19"/>
  <c r="BB3" i="19"/>
  <c r="CE3" i="19"/>
  <c r="BP3" i="25"/>
  <c r="BA3" i="20"/>
  <c r="CA3" i="20"/>
  <c r="BN3" i="20"/>
  <c r="CE3" i="20"/>
  <c r="CL3" i="26"/>
  <c r="BV3" i="26"/>
  <c r="BJ3" i="18"/>
  <c r="CA3" i="18"/>
  <c r="CH3" i="25"/>
  <c r="BW3" i="17"/>
  <c r="BR3" i="24"/>
  <c r="BD3" i="24"/>
  <c r="EF2" i="23"/>
  <c r="BY3" i="22"/>
  <c r="AV3" i="22"/>
  <c r="CE3" i="22"/>
  <c r="BN3" i="21"/>
  <c r="BS3" i="19"/>
  <c r="CC3" i="19"/>
  <c r="BK3" i="26"/>
  <c r="BB3" i="26"/>
  <c r="BU3" i="18"/>
  <c r="BW3" i="18"/>
  <c r="EC2" i="19"/>
  <c r="BL3" i="22"/>
  <c r="CL3" i="22"/>
  <c r="CG3" i="22"/>
  <c r="BP3" i="22"/>
  <c r="BQ3" i="21"/>
  <c r="BM3" i="21"/>
  <c r="CC3" i="21"/>
  <c r="AY3" i="21"/>
  <c r="BG3" i="26"/>
  <c r="DR2" i="22"/>
  <c r="BP3" i="19"/>
  <c r="CA3" i="19"/>
  <c r="BK3" i="19"/>
  <c r="BE3" i="19"/>
  <c r="CK3" i="16"/>
  <c r="CG3" i="20"/>
  <c r="CI3" i="20"/>
  <c r="BV3" i="20"/>
  <c r="CM3" i="20"/>
  <c r="CG3" i="25"/>
  <c r="BA3" i="26"/>
  <c r="BV3" i="18"/>
  <c r="BR3" i="18"/>
  <c r="CI3" i="18"/>
  <c r="BR3" i="25"/>
  <c r="BN3" i="25"/>
  <c r="AU3" i="17"/>
  <c r="CE3" i="17"/>
  <c r="BK3" i="17"/>
  <c r="DJ2" i="26"/>
  <c r="BV3" i="23"/>
  <c r="BZ3" i="23"/>
  <c r="BR3" i="23"/>
  <c r="BQ3" i="23"/>
  <c r="BK3" i="23"/>
  <c r="CY2" i="21"/>
  <c r="BF3" i="22"/>
  <c r="CC3" i="22"/>
  <c r="AU3" i="22"/>
  <c r="DO3" i="22" s="1"/>
  <c r="CB3" i="22"/>
  <c r="BI3" i="22"/>
  <c r="BK3" i="22"/>
  <c r="BB3" i="22"/>
  <c r="CJ3" i="22"/>
  <c r="BG3" i="22"/>
  <c r="CZ3" i="22" s="1"/>
  <c r="BX3" i="22"/>
  <c r="EC2" i="16"/>
  <c r="BK3" i="21"/>
  <c r="DD3" i="21" s="1"/>
  <c r="CB3" i="21"/>
  <c r="CK3" i="21"/>
  <c r="BG3" i="21"/>
  <c r="CW2" i="23"/>
  <c r="BD3" i="19"/>
  <c r="CH3" i="19"/>
  <c r="CJ3" i="19"/>
  <c r="CK3" i="24"/>
  <c r="AZ3" i="20"/>
  <c r="CC3" i="16"/>
  <c r="CQ2" i="18"/>
  <c r="CA3" i="26"/>
  <c r="BW3" i="26"/>
  <c r="BJ3" i="17"/>
  <c r="CE3" i="25"/>
  <c r="AU3" i="25"/>
  <c r="BF3" i="17"/>
  <c r="BD3" i="17"/>
  <c r="CE3" i="24"/>
  <c r="CE3" i="16"/>
  <c r="DH2" i="17"/>
  <c r="BW3" i="23"/>
  <c r="BS3" i="22"/>
  <c r="CA3" i="22"/>
  <c r="BR3" i="22"/>
  <c r="DK3" i="22" s="1"/>
  <c r="CM3" i="22"/>
  <c r="BO3" i="22"/>
  <c r="CF3" i="22"/>
  <c r="BL3" i="21"/>
  <c r="BD3" i="21"/>
  <c r="AX3" i="21"/>
  <c r="CW2" i="26"/>
  <c r="AU3" i="19"/>
  <c r="BH3" i="19"/>
  <c r="AY3" i="19"/>
  <c r="BA3" i="19"/>
  <c r="BR3" i="20"/>
  <c r="BJ3" i="20"/>
  <c r="BD3" i="20"/>
  <c r="BU3" i="20"/>
  <c r="CL3" i="20"/>
  <c r="BH3" i="20"/>
  <c r="CH3" i="26"/>
  <c r="BU3" i="26"/>
  <c r="CE3" i="26"/>
  <c r="CM3" i="18"/>
  <c r="BF3" i="18"/>
  <c r="BA3" i="18"/>
  <c r="CH3" i="18"/>
  <c r="CM3" i="25"/>
  <c r="BZ3" i="25"/>
  <c r="BF3" i="25"/>
  <c r="BV3" i="25"/>
  <c r="BX3" i="25"/>
  <c r="BL3" i="25"/>
  <c r="BP3" i="17"/>
  <c r="CB3" i="17"/>
  <c r="BN3" i="17"/>
  <c r="BZ3" i="17"/>
  <c r="CA3" i="17"/>
  <c r="AX3" i="23"/>
  <c r="AY3" i="22"/>
  <c r="AZ3" i="21"/>
  <c r="BU3" i="22"/>
  <c r="CE3" i="21"/>
  <c r="CP2" i="16"/>
  <c r="CL3" i="21"/>
  <c r="AX3" i="17"/>
  <c r="AX3" i="26"/>
  <c r="BF3" i="23"/>
  <c r="CO2" i="24"/>
  <c r="CN2" i="25"/>
  <c r="DG2" i="18"/>
  <c r="CX2" i="17"/>
  <c r="EE2" i="24"/>
  <c r="DL2" i="18"/>
  <c r="DV2" i="19"/>
  <c r="DZ2" i="16"/>
  <c r="DY2" i="19"/>
  <c r="CS2" i="23"/>
  <c r="ED2" i="25"/>
  <c r="DH2" i="26"/>
  <c r="CQ2" i="19"/>
  <c r="DY2" i="18"/>
  <c r="CT2" i="24"/>
  <c r="DC2" i="18"/>
  <c r="CX2" i="16"/>
  <c r="DH2" i="16"/>
  <c r="DK2" i="22"/>
  <c r="DW2" i="23"/>
  <c r="DX2" i="18"/>
  <c r="CV2" i="23"/>
  <c r="CV2" i="18"/>
  <c r="EB2" i="26"/>
  <c r="CN2" i="18"/>
  <c r="DZ2" i="19"/>
  <c r="CJ3" i="20"/>
  <c r="DB2" i="20"/>
  <c r="EA2" i="20"/>
  <c r="BK3" i="18"/>
  <c r="CI3" i="16"/>
  <c r="BY3" i="18"/>
  <c r="DB2" i="26"/>
  <c r="BM3" i="24"/>
  <c r="BE3" i="21"/>
  <c r="BQ3" i="18"/>
  <c r="BQ3" i="26"/>
  <c r="AV3" i="23"/>
  <c r="DV2" i="17"/>
  <c r="DM2" i="26"/>
  <c r="DG2" i="25"/>
  <c r="DC2" i="22"/>
  <c r="EE2" i="22"/>
  <c r="CZ2" i="17"/>
  <c r="BP3" i="16"/>
  <c r="AY3" i="23"/>
  <c r="BC3" i="20"/>
  <c r="CK3" i="17"/>
  <c r="CK3" i="25"/>
  <c r="AW3" i="22"/>
  <c r="DB2" i="17"/>
  <c r="DU2" i="16"/>
  <c r="BH3" i="16"/>
  <c r="BH3" i="24"/>
  <c r="CG3" i="17"/>
  <c r="CG3" i="26"/>
  <c r="BS3" i="23"/>
  <c r="CC3" i="17"/>
  <c r="CC3" i="25"/>
  <c r="DI2" i="22"/>
  <c r="CU2" i="18"/>
  <c r="DD2" i="22"/>
  <c r="DX2" i="17"/>
  <c r="BU3" i="16"/>
  <c r="BU3" i="24"/>
  <c r="BJ3" i="26"/>
  <c r="CW2" i="24"/>
  <c r="CR2" i="23"/>
  <c r="CM3" i="23"/>
  <c r="CH3" i="23"/>
  <c r="DM2" i="17"/>
  <c r="DJ2" i="24"/>
  <c r="DT2" i="23"/>
  <c r="DN2" i="18"/>
  <c r="CY2" i="25"/>
  <c r="EC2" i="20"/>
  <c r="BD3" i="16"/>
  <c r="BA3" i="23"/>
  <c r="DP2" i="25"/>
  <c r="CQ2" i="24"/>
  <c r="DG2" i="20"/>
  <c r="DB2" i="24"/>
  <c r="EC2" i="22"/>
  <c r="AM4" i="20"/>
  <c r="AE4" i="20"/>
  <c r="W4" i="20"/>
  <c r="O4" i="20"/>
  <c r="G4" i="20"/>
  <c r="AT4" i="20"/>
  <c r="AL4" i="20"/>
  <c r="AD4" i="20"/>
  <c r="V4" i="20"/>
  <c r="N4" i="20"/>
  <c r="F4" i="20"/>
  <c r="AS4" i="20"/>
  <c r="AK4" i="20"/>
  <c r="AC4" i="20"/>
  <c r="U4" i="20"/>
  <c r="M4" i="20"/>
  <c r="E4" i="20"/>
  <c r="AR4" i="20"/>
  <c r="AJ4" i="20"/>
  <c r="AB4" i="20"/>
  <c r="T4" i="20"/>
  <c r="L4" i="20"/>
  <c r="D4" i="20"/>
  <c r="CD4" i="20" s="1"/>
  <c r="AQ4" i="20"/>
  <c r="AI4" i="20"/>
  <c r="AA4" i="20"/>
  <c r="S4" i="20"/>
  <c r="K4" i="20"/>
  <c r="C4" i="20"/>
  <c r="AP4" i="20"/>
  <c r="AH4" i="20"/>
  <c r="CA4" i="20" s="1"/>
  <c r="Z4" i="20"/>
  <c r="R4" i="20"/>
  <c r="J4" i="20"/>
  <c r="B4" i="20"/>
  <c r="AO4" i="20"/>
  <c r="I4" i="20"/>
  <c r="AN4" i="20"/>
  <c r="H4" i="20"/>
  <c r="BA4" i="20" s="1"/>
  <c r="AF4" i="20"/>
  <c r="Y4" i="20"/>
  <c r="X4" i="20"/>
  <c r="Q4" i="20"/>
  <c r="P4" i="20"/>
  <c r="AG4" i="20"/>
  <c r="AR4" i="23"/>
  <c r="AJ4" i="23"/>
  <c r="AB4" i="23"/>
  <c r="T4" i="23"/>
  <c r="L4" i="23"/>
  <c r="D4" i="23"/>
  <c r="AQ4" i="23"/>
  <c r="AI4" i="23"/>
  <c r="AA4" i="23"/>
  <c r="S4" i="23"/>
  <c r="K4" i="23"/>
  <c r="C4" i="23"/>
  <c r="BI4" i="23" s="1"/>
  <c r="AP4" i="23"/>
  <c r="AH4" i="23"/>
  <c r="Z4" i="23"/>
  <c r="R4" i="23"/>
  <c r="J4" i="23"/>
  <c r="B4" i="23"/>
  <c r="AN4" i="23"/>
  <c r="AF4" i="23"/>
  <c r="X4" i="23"/>
  <c r="P4" i="23"/>
  <c r="H4" i="23"/>
  <c r="BA4" i="23" s="1"/>
  <c r="AK4" i="23"/>
  <c r="U4" i="23"/>
  <c r="BN4" i="23" s="1"/>
  <c r="E4" i="23"/>
  <c r="AG4" i="23"/>
  <c r="Q4" i="23"/>
  <c r="AE4" i="23"/>
  <c r="O4" i="23"/>
  <c r="AS4" i="23"/>
  <c r="AC4" i="23"/>
  <c r="M4" i="23"/>
  <c r="BF4" i="23" s="1"/>
  <c r="AO4" i="23"/>
  <c r="Y4" i="23"/>
  <c r="I4" i="23"/>
  <c r="G4" i="23"/>
  <c r="AT4" i="23"/>
  <c r="F4" i="23"/>
  <c r="AV4" i="23" s="1"/>
  <c r="AM4" i="23"/>
  <c r="AL4" i="23"/>
  <c r="CE4" i="23" s="1"/>
  <c r="AD4" i="23"/>
  <c r="W4" i="23"/>
  <c r="V4" i="23"/>
  <c r="N4" i="23"/>
  <c r="AX3" i="18"/>
  <c r="CO2" i="16"/>
  <c r="DR2" i="23"/>
  <c r="DA2" i="20"/>
  <c r="DV2" i="23"/>
  <c r="DW2" i="24"/>
  <c r="CZ2" i="18"/>
  <c r="CR2" i="19"/>
  <c r="DR2" i="16"/>
  <c r="CX2" i="24"/>
  <c r="DI2" i="16"/>
  <c r="DI2" i="19"/>
  <c r="CT2" i="21"/>
  <c r="EB2" i="22"/>
  <c r="DA2" i="23"/>
  <c r="EB2" i="18"/>
  <c r="DW2" i="26"/>
  <c r="DG2" i="19"/>
  <c r="CV2" i="26"/>
  <c r="DO2" i="24"/>
  <c r="DA2" i="18"/>
  <c r="CZ2" i="26"/>
  <c r="EA2" i="21"/>
  <c r="EF2" i="19"/>
  <c r="DY2" i="20"/>
  <c r="ED2" i="24"/>
  <c r="EF2" i="18"/>
  <c r="CN2" i="24"/>
  <c r="DV2" i="18"/>
  <c r="DT2" i="26"/>
  <c r="CN2" i="21"/>
  <c r="DY2" i="21"/>
  <c r="DN2" i="24"/>
  <c r="ED2" i="18"/>
  <c r="DW2" i="21"/>
  <c r="BT3" i="22"/>
  <c r="F16" i="13"/>
  <c r="E16" i="13"/>
  <c r="D16" i="13"/>
  <c r="C16" i="13"/>
  <c r="B16" i="13"/>
  <c r="A17" i="13"/>
  <c r="H16" i="13"/>
  <c r="G16" i="13"/>
  <c r="BN3" i="18"/>
  <c r="A18" i="9"/>
  <c r="H17" i="9"/>
  <c r="G17" i="9"/>
  <c r="D17" i="9"/>
  <c r="F17" i="9"/>
  <c r="E17" i="9"/>
  <c r="C17" i="9"/>
  <c r="B17" i="9"/>
  <c r="BA3" i="21"/>
  <c r="DQ2" i="22"/>
  <c r="AM4" i="22"/>
  <c r="AE4" i="22"/>
  <c r="W4" i="22"/>
  <c r="O4" i="22"/>
  <c r="G4" i="22"/>
  <c r="AT4" i="22"/>
  <c r="AL4" i="22"/>
  <c r="AD4" i="22"/>
  <c r="V4" i="22"/>
  <c r="N4" i="22"/>
  <c r="F4" i="22"/>
  <c r="AR4" i="22"/>
  <c r="AJ4" i="22"/>
  <c r="AB4" i="22"/>
  <c r="T4" i="22"/>
  <c r="L4" i="22"/>
  <c r="D4" i="22"/>
  <c r="AQ4" i="22"/>
  <c r="AI4" i="22"/>
  <c r="AA4" i="22"/>
  <c r="BT4" i="22" s="1"/>
  <c r="S4" i="22"/>
  <c r="K4" i="22"/>
  <c r="C4" i="22"/>
  <c r="AG4" i="22"/>
  <c r="Q4" i="22"/>
  <c r="AF4" i="22"/>
  <c r="P4" i="22"/>
  <c r="AS4" i="22"/>
  <c r="AC4" i="22"/>
  <c r="M4" i="22"/>
  <c r="AP4" i="22"/>
  <c r="Z4" i="22"/>
  <c r="J4" i="22"/>
  <c r="AO4" i="22"/>
  <c r="Y4" i="22"/>
  <c r="I4" i="22"/>
  <c r="AH4" i="22"/>
  <c r="X4" i="22"/>
  <c r="U4" i="22"/>
  <c r="R4" i="22"/>
  <c r="H4" i="22"/>
  <c r="AK4" i="22"/>
  <c r="E4" i="22"/>
  <c r="B4" i="22"/>
  <c r="BL4" i="22" s="1"/>
  <c r="AN4" i="22"/>
  <c r="CF3" i="24"/>
  <c r="CD3" i="21"/>
  <c r="BI3" i="25"/>
  <c r="BG3" i="19"/>
  <c r="CF3" i="16"/>
  <c r="BT3" i="16"/>
  <c r="CD3" i="20"/>
  <c r="BI3" i="26"/>
  <c r="CW2" i="25"/>
  <c r="CP2" i="23"/>
  <c r="DX2" i="23"/>
  <c r="CS2" i="16"/>
  <c r="BX3" i="23"/>
  <c r="BG3" i="20"/>
  <c r="BM3" i="16"/>
  <c r="BM3" i="25"/>
  <c r="BQ3" i="19"/>
  <c r="AV3" i="17"/>
  <c r="AV3" i="24"/>
  <c r="DJ2" i="20"/>
  <c r="CR2" i="26"/>
  <c r="DL2" i="25"/>
  <c r="DD2" i="23"/>
  <c r="AY3" i="24"/>
  <c r="CK3" i="18"/>
  <c r="CK3" i="26"/>
  <c r="AW3" i="23"/>
  <c r="CV2" i="20"/>
  <c r="DQ2" i="16"/>
  <c r="CP2" i="24"/>
  <c r="BH3" i="17"/>
  <c r="BH3" i="25"/>
  <c r="BS3" i="16"/>
  <c r="CC3" i="18"/>
  <c r="CO2" i="20"/>
  <c r="DU2" i="23"/>
  <c r="DT2" i="25"/>
  <c r="DD2" i="21"/>
  <c r="E16" i="12"/>
  <c r="D16" i="12"/>
  <c r="C16" i="12"/>
  <c r="B16" i="12"/>
  <c r="A17" i="12"/>
  <c r="H16" i="12"/>
  <c r="G16" i="12"/>
  <c r="F16" i="12"/>
  <c r="AZ3" i="23"/>
  <c r="BU3" i="17"/>
  <c r="BU3" i="25"/>
  <c r="BB3" i="23"/>
  <c r="CA3" i="16"/>
  <c r="CA3" i="24"/>
  <c r="DV2" i="22"/>
  <c r="DX2" i="26"/>
  <c r="DB2" i="16"/>
  <c r="CM3" i="16"/>
  <c r="CM3" i="24"/>
  <c r="AU3" i="21"/>
  <c r="EA3" i="21" s="1"/>
  <c r="CW2" i="17"/>
  <c r="DP2" i="18"/>
  <c r="CP2" i="26"/>
  <c r="CU2" i="24"/>
  <c r="DU2" i="19"/>
  <c r="BA3" i="24"/>
  <c r="DJ2" i="23"/>
  <c r="DC2" i="19"/>
  <c r="EC2" i="21"/>
  <c r="DM2" i="25"/>
  <c r="DA2" i="22"/>
  <c r="A5" i="26"/>
  <c r="A5" i="25"/>
  <c r="A5" i="24"/>
  <c r="A5" i="23"/>
  <c r="A5" i="22"/>
  <c r="A5" i="20"/>
  <c r="A5" i="19"/>
  <c r="A5" i="17"/>
  <c r="A5" i="16"/>
  <c r="A5" i="18"/>
  <c r="AQ5" i="15"/>
  <c r="AI5" i="15"/>
  <c r="AA5" i="15"/>
  <c r="S5" i="15"/>
  <c r="K5" i="15"/>
  <c r="C5" i="15"/>
  <c r="AP5" i="15"/>
  <c r="AH5" i="15"/>
  <c r="Z5" i="15"/>
  <c r="R5" i="15"/>
  <c r="J5" i="15"/>
  <c r="B5" i="15"/>
  <c r="A5" i="21"/>
  <c r="A6" i="15"/>
  <c r="AK5" i="15"/>
  <c r="Y5" i="15"/>
  <c r="O5" i="15"/>
  <c r="E5" i="15"/>
  <c r="AT5" i="15"/>
  <c r="AJ5" i="15"/>
  <c r="X5" i="15"/>
  <c r="N5" i="15"/>
  <c r="D5" i="15"/>
  <c r="AR5" i="15"/>
  <c r="AF5" i="15"/>
  <c r="V5" i="15"/>
  <c r="L5" i="15"/>
  <c r="AM5" i="15"/>
  <c r="U5" i="15"/>
  <c r="F5" i="15"/>
  <c r="AL5" i="15"/>
  <c r="T5" i="15"/>
  <c r="AG5" i="15"/>
  <c r="Q5" i="15"/>
  <c r="AE5" i="15"/>
  <c r="P5" i="15"/>
  <c r="AS5" i="15"/>
  <c r="AC5" i="15"/>
  <c r="I5" i="15"/>
  <c r="AN5" i="15"/>
  <c r="W5" i="15"/>
  <c r="G5" i="15"/>
  <c r="AO5" i="15"/>
  <c r="AD5" i="15"/>
  <c r="AB5" i="15"/>
  <c r="M5" i="15"/>
  <c r="H5" i="15"/>
  <c r="AY4" i="20"/>
  <c r="AR4" i="24"/>
  <c r="AJ4" i="24"/>
  <c r="AB4" i="24"/>
  <c r="T4" i="24"/>
  <c r="L4" i="24"/>
  <c r="D4" i="24"/>
  <c r="BU4" i="24" s="1"/>
  <c r="AQ4" i="24"/>
  <c r="AI4" i="24"/>
  <c r="AA4" i="24"/>
  <c r="S4" i="24"/>
  <c r="K4" i="24"/>
  <c r="C4" i="24"/>
  <c r="AP4" i="24"/>
  <c r="AH4" i="24"/>
  <c r="Z4" i="24"/>
  <c r="R4" i="24"/>
  <c r="J4" i="24"/>
  <c r="B4" i="24"/>
  <c r="AN4" i="24"/>
  <c r="AF4" i="24"/>
  <c r="X4" i="24"/>
  <c r="P4" i="24"/>
  <c r="H4" i="24"/>
  <c r="AM4" i="24"/>
  <c r="AE4" i="24"/>
  <c r="W4" i="24"/>
  <c r="O4" i="24"/>
  <c r="G4" i="24"/>
  <c r="AK4" i="24"/>
  <c r="N4" i="24"/>
  <c r="AG4" i="24"/>
  <c r="BZ4" i="24" s="1"/>
  <c r="M4" i="24"/>
  <c r="AD4" i="24"/>
  <c r="I4" i="24"/>
  <c r="AC4" i="24"/>
  <c r="F4" i="24"/>
  <c r="AT4" i="24"/>
  <c r="Y4" i="24"/>
  <c r="E4" i="24"/>
  <c r="AS4" i="24"/>
  <c r="V4" i="24"/>
  <c r="AL4" i="24"/>
  <c r="U4" i="24"/>
  <c r="AO4" i="24"/>
  <c r="Q4" i="24"/>
  <c r="BJ4" i="24" s="1"/>
  <c r="AX3" i="20"/>
  <c r="DW2" i="22"/>
  <c r="EB2" i="24"/>
  <c r="EE2" i="20"/>
  <c r="DS2" i="23"/>
  <c r="CR2" i="25"/>
  <c r="DH2" i="18"/>
  <c r="CV2" i="19"/>
  <c r="DS2" i="19"/>
  <c r="DH2" i="24"/>
  <c r="DL2" i="26"/>
  <c r="DX2" i="21"/>
  <c r="DJ2" i="18"/>
  <c r="DD2" i="24"/>
  <c r="DK2" i="18"/>
  <c r="DS2" i="26"/>
  <c r="DU2" i="21"/>
  <c r="CS2" i="17"/>
  <c r="DR2" i="25"/>
  <c r="DU2" i="18"/>
  <c r="ED2" i="26"/>
  <c r="DA2" i="21"/>
  <c r="DZ2" i="20"/>
  <c r="CV2" i="24"/>
  <c r="DO2" i="18"/>
  <c r="DI2" i="24"/>
  <c r="CO2" i="18"/>
  <c r="DW2" i="19"/>
  <c r="DV2" i="26"/>
  <c r="CS2" i="26"/>
  <c r="DZ2" i="24"/>
  <c r="EF2" i="16"/>
  <c r="EB2" i="21"/>
  <c r="CO2" i="22"/>
  <c r="B17" i="10"/>
  <c r="A18" i="10"/>
  <c r="H17" i="10"/>
  <c r="F17" i="10"/>
  <c r="E17" i="10"/>
  <c r="D17" i="10"/>
  <c r="G17" i="10"/>
  <c r="C17" i="10"/>
  <c r="CP2" i="22"/>
  <c r="DR2" i="26"/>
  <c r="CR2" i="20"/>
  <c r="AS4" i="18"/>
  <c r="AK4" i="18"/>
  <c r="AC4" i="18"/>
  <c r="U4" i="18"/>
  <c r="M4" i="18"/>
  <c r="BF4" i="18" s="1"/>
  <c r="E4" i="18"/>
  <c r="AQ4" i="18"/>
  <c r="AI4" i="18"/>
  <c r="AA4" i="18"/>
  <c r="S4" i="18"/>
  <c r="K4" i="18"/>
  <c r="C4" i="18"/>
  <c r="AM4" i="18"/>
  <c r="CF4" i="18" s="1"/>
  <c r="AB4" i="18"/>
  <c r="Q4" i="18"/>
  <c r="G4" i="18"/>
  <c r="AL4" i="18"/>
  <c r="Z4" i="18"/>
  <c r="P4" i="18"/>
  <c r="F4" i="18"/>
  <c r="AJ4" i="18"/>
  <c r="CC4" i="18" s="1"/>
  <c r="Y4" i="18"/>
  <c r="O4" i="18"/>
  <c r="D4" i="18"/>
  <c r="AG4" i="18"/>
  <c r="R4" i="18"/>
  <c r="AF4" i="18"/>
  <c r="N4" i="18"/>
  <c r="AT4" i="18"/>
  <c r="AE4" i="18"/>
  <c r="L4" i="18"/>
  <c r="AR4" i="18"/>
  <c r="AD4" i="18"/>
  <c r="J4" i="18"/>
  <c r="BC4" i="18" s="1"/>
  <c r="X4" i="18"/>
  <c r="W4" i="18"/>
  <c r="V4" i="18"/>
  <c r="BO4" i="18" s="1"/>
  <c r="T4" i="18"/>
  <c r="AO4" i="18"/>
  <c r="H4" i="18"/>
  <c r="AP4" i="18"/>
  <c r="AN4" i="18"/>
  <c r="AH4" i="18"/>
  <c r="I4" i="18"/>
  <c r="B4" i="18"/>
  <c r="AU4" i="18" s="1"/>
  <c r="CF3" i="17"/>
  <c r="BY3" i="26"/>
  <c r="BI3" i="17"/>
  <c r="BM3" i="20"/>
  <c r="BY3" i="19"/>
  <c r="DM2" i="20"/>
  <c r="CF3" i="26"/>
  <c r="BY3" i="20"/>
  <c r="BT3" i="25"/>
  <c r="BI3" i="19"/>
  <c r="EC2" i="17"/>
  <c r="DG2" i="17"/>
  <c r="BX3" i="16"/>
  <c r="BX3" i="24"/>
  <c r="BM3" i="17"/>
  <c r="BE3" i="23"/>
  <c r="BQ3" i="20"/>
  <c r="AV3" i="16"/>
  <c r="AV3" i="25"/>
  <c r="CY2" i="22"/>
  <c r="CR2" i="17"/>
  <c r="DR2" i="20"/>
  <c r="CU2" i="21"/>
  <c r="BP3" i="20"/>
  <c r="AY3" i="16"/>
  <c r="AY3" i="25"/>
  <c r="BC3" i="23"/>
  <c r="CK3" i="20"/>
  <c r="AW3" i="19"/>
  <c r="AW3" i="24"/>
  <c r="DI2" i="23"/>
  <c r="CR2" i="16"/>
  <c r="CW2" i="22"/>
  <c r="BH3" i="18"/>
  <c r="CJ3" i="23"/>
  <c r="BS3" i="17"/>
  <c r="BS3" i="25"/>
  <c r="CX2" i="22"/>
  <c r="DF2" i="23"/>
  <c r="CN2" i="20"/>
  <c r="CU2" i="26"/>
  <c r="DT2" i="17"/>
  <c r="DT2" i="16"/>
  <c r="AZ3" i="16"/>
  <c r="AZ3" i="24"/>
  <c r="CA3" i="25"/>
  <c r="DB2" i="25"/>
  <c r="DT2" i="24"/>
  <c r="DD2" i="16"/>
  <c r="F16" i="3"/>
  <c r="E16" i="3"/>
  <c r="A17" i="3"/>
  <c r="H16" i="3"/>
  <c r="C16" i="3"/>
  <c r="B16" i="3"/>
  <c r="D16" i="3"/>
  <c r="G16" i="3"/>
  <c r="CM3" i="17"/>
  <c r="CH3" i="16"/>
  <c r="DI2" i="20"/>
  <c r="DE2" i="18"/>
  <c r="CP2" i="17"/>
  <c r="DV2" i="20"/>
  <c r="CQ2" i="23"/>
  <c r="H17" i="5"/>
  <c r="G17" i="5"/>
  <c r="C17" i="5"/>
  <c r="B17" i="5"/>
  <c r="E17" i="5"/>
  <c r="D17" i="5"/>
  <c r="A18" i="5"/>
  <c r="F17" i="5"/>
  <c r="CE3" i="23"/>
  <c r="CV2" i="25"/>
  <c r="CY2" i="17"/>
  <c r="B16" i="7"/>
  <c r="H16" i="7"/>
  <c r="A17" i="7"/>
  <c r="G16" i="7"/>
  <c r="F16" i="7"/>
  <c r="E16" i="7"/>
  <c r="D16" i="7"/>
  <c r="C16" i="7"/>
  <c r="DX2" i="24"/>
  <c r="DL2" i="21"/>
  <c r="CW2" i="18"/>
  <c r="EE2" i="25"/>
  <c r="AP4" i="25"/>
  <c r="AH4" i="25"/>
  <c r="Z4" i="25"/>
  <c r="R4" i="25"/>
  <c r="J4" i="25"/>
  <c r="B4" i="25"/>
  <c r="CK4" i="25" s="1"/>
  <c r="AO4" i="25"/>
  <c r="AG4" i="25"/>
  <c r="Y4" i="25"/>
  <c r="Q4" i="25"/>
  <c r="I4" i="25"/>
  <c r="AN4" i="25"/>
  <c r="AF4" i="25"/>
  <c r="X4" i="25"/>
  <c r="BQ4" i="25" s="1"/>
  <c r="P4" i="25"/>
  <c r="H4" i="25"/>
  <c r="AR4" i="25"/>
  <c r="AD4" i="25"/>
  <c r="S4" i="25"/>
  <c r="E4" i="25"/>
  <c r="AQ4" i="25"/>
  <c r="AC4" i="25"/>
  <c r="BV4" i="25" s="1"/>
  <c r="O4" i="25"/>
  <c r="D4" i="25"/>
  <c r="AM4" i="25"/>
  <c r="AB4" i="25"/>
  <c r="N4" i="25"/>
  <c r="C4" i="25"/>
  <c r="AE4" i="25"/>
  <c r="K4" i="25"/>
  <c r="BD4" i="25" s="1"/>
  <c r="AA4" i="25"/>
  <c r="G4" i="25"/>
  <c r="AT4" i="25"/>
  <c r="W4" i="25"/>
  <c r="F4" i="25"/>
  <c r="AS4" i="25"/>
  <c r="V4" i="25"/>
  <c r="AL4" i="25"/>
  <c r="CE4" i="25" s="1"/>
  <c r="U4" i="25"/>
  <c r="AJ4" i="25"/>
  <c r="AI4" i="25"/>
  <c r="CB4" i="25" s="1"/>
  <c r="T4" i="25"/>
  <c r="M4" i="25"/>
  <c r="L4" i="25"/>
  <c r="AK4" i="25"/>
  <c r="DB2" i="23"/>
  <c r="DJ2" i="21"/>
  <c r="DK2" i="20"/>
  <c r="DO2" i="23"/>
  <c r="DO2" i="25"/>
  <c r="DW2" i="16"/>
  <c r="DH2" i="19"/>
  <c r="CS2" i="20"/>
  <c r="DS2" i="24"/>
  <c r="DG2" i="26"/>
  <c r="DG2" i="21"/>
  <c r="DK2" i="16"/>
  <c r="EF2" i="20"/>
  <c r="EA2" i="24"/>
  <c r="EE2" i="18"/>
  <c r="CX2" i="26"/>
  <c r="CO2" i="21"/>
  <c r="DN2" i="17"/>
  <c r="DX2" i="25"/>
  <c r="DZ2" i="18"/>
  <c r="DA2" i="26"/>
  <c r="DN2" i="25"/>
  <c r="DZ2" i="17"/>
  <c r="DW2" i="20"/>
  <c r="EF2" i="24"/>
  <c r="CY2" i="26"/>
  <c r="DK2" i="24"/>
  <c r="EB2" i="16"/>
  <c r="CT2" i="19"/>
  <c r="DA2" i="24"/>
  <c r="DO2" i="16"/>
  <c r="CX2" i="21"/>
  <c r="AV3" i="21"/>
  <c r="AW3" i="21"/>
  <c r="DP2" i="20"/>
  <c r="BD3" i="25"/>
  <c r="BV3" i="16"/>
  <c r="CI3" i="24"/>
  <c r="BT3" i="23"/>
  <c r="CU2" i="22"/>
  <c r="DQ2" i="20"/>
  <c r="CF3" i="25"/>
  <c r="BT3" i="24"/>
  <c r="BI3" i="18"/>
  <c r="CF3" i="18"/>
  <c r="BO3" i="23"/>
  <c r="BT3" i="17"/>
  <c r="DB2" i="22"/>
  <c r="CF3" i="19"/>
  <c r="BO3" i="17"/>
  <c r="BO3" i="24"/>
  <c r="BT3" i="18"/>
  <c r="BT3" i="26"/>
  <c r="CD3" i="23"/>
  <c r="BI3" i="20"/>
  <c r="DP2" i="23"/>
  <c r="DB2" i="21"/>
  <c r="DG2" i="24"/>
  <c r="BX3" i="18"/>
  <c r="BM3" i="18"/>
  <c r="BE3" i="24"/>
  <c r="AV3" i="18"/>
  <c r="AV3" i="26"/>
  <c r="DM2" i="18"/>
  <c r="CQ2" i="20"/>
  <c r="DQ2" i="24"/>
  <c r="CU2" i="16"/>
  <c r="AY3" i="17"/>
  <c r="AY3" i="26"/>
  <c r="AW3" i="16"/>
  <c r="AW3" i="25"/>
  <c r="DF2" i="20"/>
  <c r="DB2" i="19"/>
  <c r="CJ3" i="16"/>
  <c r="BS3" i="26"/>
  <c r="CB3" i="23"/>
  <c r="DQ2" i="23"/>
  <c r="CR2" i="24"/>
  <c r="DG2" i="23"/>
  <c r="DG2" i="22"/>
  <c r="AZ3" i="25"/>
  <c r="BB3" i="16"/>
  <c r="BB3" i="24"/>
  <c r="DQ2" i="25"/>
  <c r="DE2" i="16"/>
  <c r="CP2" i="18"/>
  <c r="DL2" i="19"/>
  <c r="BN3" i="23"/>
  <c r="AU3" i="23"/>
  <c r="CU2" i="23"/>
  <c r="CR2" i="22"/>
  <c r="DP2" i="21"/>
  <c r="DT2" i="20"/>
  <c r="DH2" i="22"/>
  <c r="CN2" i="26"/>
  <c r="DB2" i="18"/>
  <c r="CW2" i="19"/>
  <c r="EE2" i="17"/>
  <c r="AO4" i="16"/>
  <c r="CH4" i="16" s="1"/>
  <c r="AG4" i="16"/>
  <c r="Y4" i="16"/>
  <c r="Q4" i="16"/>
  <c r="I4" i="16"/>
  <c r="AM4" i="16"/>
  <c r="AD4" i="16"/>
  <c r="U4" i="16"/>
  <c r="L4" i="16"/>
  <c r="BB4" i="16" s="1"/>
  <c r="C4" i="16"/>
  <c r="AL4" i="16"/>
  <c r="AC4" i="16"/>
  <c r="T4" i="16"/>
  <c r="K4" i="16"/>
  <c r="B4" i="16"/>
  <c r="AS4" i="16"/>
  <c r="CL4" i="16" s="1"/>
  <c r="AJ4" i="16"/>
  <c r="CC4" i="16" s="1"/>
  <c r="AA4" i="16"/>
  <c r="R4" i="16"/>
  <c r="H4" i="16"/>
  <c r="AH4" i="16"/>
  <c r="S4" i="16"/>
  <c r="E4" i="16"/>
  <c r="AT4" i="16"/>
  <c r="AF4" i="16"/>
  <c r="P4" i="16"/>
  <c r="D4" i="16"/>
  <c r="AQ4" i="16"/>
  <c r="AB4" i="16"/>
  <c r="N4" i="16"/>
  <c r="AK4" i="16"/>
  <c r="M4" i="16"/>
  <c r="AI4" i="16"/>
  <c r="CB4" i="16" s="1"/>
  <c r="J4" i="16"/>
  <c r="AE4" i="16"/>
  <c r="G4" i="16"/>
  <c r="Z4" i="16"/>
  <c r="F4" i="16"/>
  <c r="AR4" i="16"/>
  <c r="W4" i="16"/>
  <c r="AN4" i="16"/>
  <c r="O4" i="16"/>
  <c r="V4" i="16"/>
  <c r="AP4" i="16"/>
  <c r="X4" i="16"/>
  <c r="AT4" i="26"/>
  <c r="AL4" i="26"/>
  <c r="AD4" i="26"/>
  <c r="V4" i="26"/>
  <c r="N4" i="26"/>
  <c r="F4" i="26"/>
  <c r="AO4" i="26"/>
  <c r="AF4" i="26"/>
  <c r="W4" i="26"/>
  <c r="M4" i="26"/>
  <c r="D4" i="26"/>
  <c r="BG4" i="26" s="1"/>
  <c r="AN4" i="26"/>
  <c r="AE4" i="26"/>
  <c r="U4" i="26"/>
  <c r="L4" i="26"/>
  <c r="C4" i="26"/>
  <c r="AM4" i="26"/>
  <c r="AC4" i="26"/>
  <c r="T4" i="26"/>
  <c r="K4" i="26"/>
  <c r="BD4" i="26" s="1"/>
  <c r="B4" i="26"/>
  <c r="AK4" i="26"/>
  <c r="AB4" i="26"/>
  <c r="S4" i="26"/>
  <c r="J4" i="26"/>
  <c r="AJ4" i="26"/>
  <c r="R4" i="26"/>
  <c r="AI4" i="26"/>
  <c r="CB4" i="26" s="1"/>
  <c r="Q4" i="26"/>
  <c r="AH4" i="26"/>
  <c r="P4" i="26"/>
  <c r="AR4" i="26"/>
  <c r="Z4" i="26"/>
  <c r="H4" i="26"/>
  <c r="AP4" i="26"/>
  <c r="E4" i="26"/>
  <c r="AX4" i="26" s="1"/>
  <c r="AG4" i="26"/>
  <c r="AA4" i="26"/>
  <c r="Y4" i="26"/>
  <c r="X4" i="26"/>
  <c r="AS4" i="26"/>
  <c r="AQ4" i="26"/>
  <c r="O4" i="26"/>
  <c r="I4" i="26"/>
  <c r="G4" i="26"/>
  <c r="CU2" i="17"/>
  <c r="DS2" i="22"/>
  <c r="CY2" i="19"/>
  <c r="DE2" i="23"/>
  <c r="DI2" i="25"/>
  <c r="CT2" i="16"/>
  <c r="EF2" i="21"/>
  <c r="CT2" i="20"/>
  <c r="DS2" i="25"/>
  <c r="DK2" i="26"/>
  <c r="CQ2" i="21"/>
  <c r="CN2" i="16"/>
  <c r="DO2" i="20"/>
  <c r="DZ2" i="25"/>
  <c r="CT2" i="18"/>
  <c r="DI2" i="26"/>
  <c r="DF2" i="18"/>
  <c r="DH2" i="25"/>
  <c r="CS2" i="18"/>
  <c r="CX2" i="19"/>
  <c r="DR2" i="18"/>
  <c r="CZ2" i="23"/>
  <c r="DU2" i="20"/>
  <c r="DC2" i="24"/>
  <c r="ED2" i="20"/>
  <c r="CZ2" i="24"/>
  <c r="DL2" i="16"/>
  <c r="DT2" i="19"/>
  <c r="DZ2" i="26"/>
  <c r="EA2" i="26"/>
  <c r="CY2" i="24"/>
  <c r="EF2" i="26"/>
  <c r="DU2" i="26"/>
  <c r="DP2" i="26"/>
  <c r="EA2" i="22"/>
  <c r="BZ3" i="26"/>
  <c r="DN2" i="26"/>
  <c r="BW3" i="16"/>
  <c r="CQ2" i="22"/>
  <c r="BO3" i="19"/>
  <c r="BO3" i="25"/>
  <c r="BT3" i="19"/>
  <c r="CD3" i="24"/>
  <c r="DP2" i="16"/>
  <c r="DL2" i="17"/>
  <c r="DM2" i="16"/>
  <c r="BX3" i="17"/>
  <c r="BX3" i="26"/>
  <c r="BG3" i="23"/>
  <c r="BM3" i="19"/>
  <c r="BE3" i="16"/>
  <c r="BE3" i="25"/>
  <c r="AV3" i="19"/>
  <c r="DP2" i="17"/>
  <c r="EA2" i="23"/>
  <c r="DX2" i="20"/>
  <c r="DV2" i="24"/>
  <c r="DX2" i="22"/>
  <c r="AY3" i="18"/>
  <c r="BC3" i="17"/>
  <c r="BC3" i="24"/>
  <c r="AW3" i="17"/>
  <c r="AW3" i="26"/>
  <c r="BL3" i="23"/>
  <c r="CN2" i="22"/>
  <c r="DT2" i="21"/>
  <c r="CJ3" i="17"/>
  <c r="CJ3" i="25"/>
  <c r="CB3" i="24"/>
  <c r="DM2" i="23"/>
  <c r="CR2" i="18"/>
  <c r="DQ2" i="21"/>
  <c r="CR2" i="21"/>
  <c r="BB3" i="25"/>
  <c r="CO2" i="19"/>
  <c r="DJ2" i="25"/>
  <c r="DU2" i="22"/>
  <c r="DL2" i="22"/>
  <c r="DP2" i="22"/>
  <c r="BN3" i="24"/>
  <c r="G16" i="4"/>
  <c r="F16" i="4"/>
  <c r="B16" i="4"/>
  <c r="A17" i="4"/>
  <c r="H16" i="4"/>
  <c r="E16" i="4"/>
  <c r="D16" i="4"/>
  <c r="C16" i="4"/>
  <c r="CQ2" i="25"/>
  <c r="DL2" i="20"/>
  <c r="CO2" i="17"/>
  <c r="CN2" i="17"/>
  <c r="DR2" i="24"/>
  <c r="DQ2" i="18"/>
  <c r="DD2" i="19"/>
  <c r="CW2" i="21"/>
  <c r="DK2" i="23"/>
  <c r="AP4" i="17"/>
  <c r="AH4" i="17"/>
  <c r="Z4" i="17"/>
  <c r="R4" i="17"/>
  <c r="J4" i="17"/>
  <c r="B4" i="17"/>
  <c r="AO4" i="17"/>
  <c r="AG4" i="17"/>
  <c r="Y4" i="17"/>
  <c r="Q4" i="17"/>
  <c r="I4" i="17"/>
  <c r="AT4" i="17"/>
  <c r="AJ4" i="17"/>
  <c r="X4" i="17"/>
  <c r="N4" i="17"/>
  <c r="D4" i="17"/>
  <c r="AS4" i="17"/>
  <c r="AI4" i="17"/>
  <c r="W4" i="17"/>
  <c r="BP4" i="17" s="1"/>
  <c r="M4" i="17"/>
  <c r="C4" i="17"/>
  <c r="AR4" i="17"/>
  <c r="AF4" i="17"/>
  <c r="V4" i="17"/>
  <c r="L4" i="17"/>
  <c r="AQ4" i="17"/>
  <c r="AE4" i="17"/>
  <c r="U4" i="17"/>
  <c r="K4" i="17"/>
  <c r="AD4" i="17"/>
  <c r="H4" i="17"/>
  <c r="AC4" i="17"/>
  <c r="G4" i="17"/>
  <c r="AB4" i="17"/>
  <c r="F4" i="17"/>
  <c r="AY4" i="17" s="1"/>
  <c r="AA4" i="17"/>
  <c r="E4" i="17"/>
  <c r="AM4" i="17"/>
  <c r="S4" i="17"/>
  <c r="T4" i="17"/>
  <c r="P4" i="17"/>
  <c r="O4" i="17"/>
  <c r="AN4" i="17"/>
  <c r="CG4" i="17" s="1"/>
  <c r="AK4" i="17"/>
  <c r="AL4" i="17"/>
  <c r="CV2" i="17"/>
  <c r="EA2" i="25"/>
  <c r="DS2" i="17"/>
  <c r="EB2" i="23"/>
  <c r="EF2" i="25"/>
  <c r="CY2" i="16"/>
  <c r="DO2" i="21"/>
  <c r="DK2" i="17"/>
  <c r="DS2" i="18"/>
  <c r="DN2" i="19"/>
  <c r="DE2" i="21"/>
  <c r="EB2" i="19"/>
  <c r="CX2" i="20"/>
  <c r="CS2" i="25"/>
  <c r="EA2" i="16"/>
  <c r="DF2" i="19"/>
  <c r="EE2" i="16"/>
  <c r="DR2" i="17"/>
  <c r="DD2" i="25"/>
  <c r="DS2" i="16"/>
  <c r="CS2" i="19"/>
  <c r="DA2" i="16"/>
  <c r="DY2" i="24"/>
  <c r="DC2" i="20"/>
  <c r="DC2" i="25"/>
  <c r="EF2" i="17"/>
  <c r="CT2" i="25"/>
  <c r="DF2" i="16"/>
  <c r="EE2" i="21"/>
  <c r="DA2" i="19"/>
  <c r="CT2" i="22"/>
  <c r="DY2" i="25"/>
  <c r="DF2" i="26"/>
  <c r="ED2" i="21"/>
  <c r="DZ2" i="22"/>
  <c r="DQ2" i="26"/>
  <c r="DD2" i="20"/>
  <c r="CF3" i="21"/>
  <c r="DH3" i="21" s="1"/>
  <c r="BO3" i="26"/>
  <c r="BY3" i="23"/>
  <c r="BT3" i="20"/>
  <c r="CD3" i="17"/>
  <c r="CD3" i="25"/>
  <c r="DJ2" i="22"/>
  <c r="DM2" i="24"/>
  <c r="DM2" i="19"/>
  <c r="BX3" i="19"/>
  <c r="BG3" i="16"/>
  <c r="BG3" i="24"/>
  <c r="BE3" i="17"/>
  <c r="BE3" i="26"/>
  <c r="AV3" i="20"/>
  <c r="DQ2" i="17"/>
  <c r="DE2" i="22"/>
  <c r="CU2" i="19"/>
  <c r="CY2" i="23"/>
  <c r="CP2" i="20"/>
  <c r="BP3" i="23"/>
  <c r="AY3" i="20"/>
  <c r="BC3" i="18"/>
  <c r="BC3" i="25"/>
  <c r="AW3" i="18"/>
  <c r="DI3" i="18" s="1"/>
  <c r="BL3" i="18"/>
  <c r="BL3" i="24"/>
  <c r="DN2" i="23"/>
  <c r="DG2" i="16"/>
  <c r="CJ3" i="18"/>
  <c r="CJ3" i="26"/>
  <c r="CG3" i="23"/>
  <c r="CB3" i="16"/>
  <c r="CB3" i="25"/>
  <c r="DN2" i="22"/>
  <c r="DC2" i="23"/>
  <c r="DL2" i="23"/>
  <c r="DD2" i="26"/>
  <c r="BZ3" i="16"/>
  <c r="BZ3" i="24"/>
  <c r="BB3" i="17"/>
  <c r="BJ3" i="23"/>
  <c r="DF2" i="22"/>
  <c r="DJ2" i="17"/>
  <c r="CW2" i="16"/>
  <c r="DY2" i="22"/>
  <c r="CH3" i="17"/>
  <c r="AU3" i="24"/>
  <c r="CQ2" i="17"/>
  <c r="BD3" i="23"/>
  <c r="EC2" i="23"/>
  <c r="DN2" i="20"/>
  <c r="DE2" i="25"/>
  <c r="DT2" i="22"/>
  <c r="ED2" i="17"/>
  <c r="D12" i="11"/>
  <c r="C12" i="11"/>
  <c r="B12" i="11"/>
  <c r="H12" i="11"/>
  <c r="G12" i="11"/>
  <c r="F12" i="11"/>
  <c r="E12" i="11"/>
  <c r="A13" i="11"/>
  <c r="CZ2" i="20"/>
  <c r="BC4" i="25"/>
  <c r="AR4" i="19"/>
  <c r="AJ4" i="19"/>
  <c r="AB4" i="19"/>
  <c r="T4" i="19"/>
  <c r="L4" i="19"/>
  <c r="D4" i="19"/>
  <c r="AM4" i="19"/>
  <c r="AD4" i="19"/>
  <c r="U4" i="19"/>
  <c r="K4" i="19"/>
  <c r="B4" i="19"/>
  <c r="AL4" i="19"/>
  <c r="AC4" i="19"/>
  <c r="S4" i="19"/>
  <c r="J4" i="19"/>
  <c r="AT4" i="19"/>
  <c r="AK4" i="19"/>
  <c r="AA4" i="19"/>
  <c r="R4" i="19"/>
  <c r="I4" i="19"/>
  <c r="AS4" i="19"/>
  <c r="AI4" i="19"/>
  <c r="Z4" i="19"/>
  <c r="BS4" i="19" s="1"/>
  <c r="Q4" i="19"/>
  <c r="H4" i="19"/>
  <c r="AH4" i="19"/>
  <c r="CA4" i="19" s="1"/>
  <c r="P4" i="19"/>
  <c r="AG4" i="19"/>
  <c r="O4" i="19"/>
  <c r="AF4" i="19"/>
  <c r="N4" i="19"/>
  <c r="AE4" i="19"/>
  <c r="E4" i="19"/>
  <c r="Y4" i="19"/>
  <c r="C4" i="19"/>
  <c r="X4" i="19"/>
  <c r="W4" i="19"/>
  <c r="V4" i="19"/>
  <c r="M4" i="19"/>
  <c r="G4" i="19"/>
  <c r="F4" i="19"/>
  <c r="AP4" i="19"/>
  <c r="AQ4" i="19"/>
  <c r="AO4" i="19"/>
  <c r="AN4" i="19"/>
  <c r="BF3" i="21"/>
  <c r="CX2" i="18"/>
  <c r="DE2" i="17"/>
  <c r="DY2" i="17"/>
  <c r="DF2" i="24"/>
  <c r="CZ2" i="25"/>
  <c r="CZ2" i="16"/>
  <c r="DS2" i="21"/>
  <c r="DO2" i="17"/>
  <c r="DW2" i="18"/>
  <c r="DK2" i="19"/>
  <c r="DC2" i="21"/>
  <c r="DR2" i="21"/>
  <c r="DA2" i="17"/>
  <c r="DV2" i="25"/>
  <c r="DC2" i="16"/>
  <c r="EE2" i="19"/>
  <c r="DY2" i="16"/>
  <c r="CX2" i="25"/>
  <c r="CV2" i="16"/>
  <c r="DX2" i="19"/>
  <c r="DE2" i="26"/>
  <c r="EB2" i="25"/>
  <c r="DS2" i="20"/>
  <c r="DU2" i="25"/>
  <c r="DF2" i="17"/>
  <c r="DA2" i="25"/>
  <c r="DO2" i="26"/>
  <c r="DN2" i="21"/>
  <c r="CT2" i="17"/>
  <c r="DW2" i="25"/>
  <c r="CT2" i="26"/>
  <c r="ED2" i="16"/>
  <c r="BC3" i="19"/>
  <c r="CB3" i="19"/>
  <c r="BZ3" i="18"/>
  <c r="BB3" i="20"/>
  <c r="AU3" i="26"/>
  <c r="BV3" i="24"/>
  <c r="BO3" i="16"/>
  <c r="BY3" i="16"/>
  <c r="BY3" i="24"/>
  <c r="CD3" i="18"/>
  <c r="CD3" i="26"/>
  <c r="BI3" i="23"/>
  <c r="E16" i="2"/>
  <c r="D16" i="2"/>
  <c r="H16" i="2"/>
  <c r="G16" i="2"/>
  <c r="F16" i="2"/>
  <c r="C16" i="2"/>
  <c r="B16" i="2"/>
  <c r="A17" i="2"/>
  <c r="EC2" i="18"/>
  <c r="EB2" i="20"/>
  <c r="BX3" i="20"/>
  <c r="BG3" i="17"/>
  <c r="BG3" i="25"/>
  <c r="BE3" i="18"/>
  <c r="BQ3" i="16"/>
  <c r="BQ3" i="24"/>
  <c r="CV2" i="22"/>
  <c r="CN2" i="23"/>
  <c r="DU2" i="17"/>
  <c r="C16" i="8"/>
  <c r="B16" i="8"/>
  <c r="A17" i="8"/>
  <c r="H16" i="8"/>
  <c r="G16" i="8"/>
  <c r="F16" i="8"/>
  <c r="E16" i="8"/>
  <c r="D16" i="8"/>
  <c r="DD2" i="17"/>
  <c r="DU2" i="24"/>
  <c r="ED2" i="22"/>
  <c r="CW2" i="20"/>
  <c r="BP3" i="24"/>
  <c r="BC3" i="16"/>
  <c r="BC3" i="26"/>
  <c r="CK3" i="23"/>
  <c r="BL3" i="16"/>
  <c r="DV2" i="16"/>
  <c r="DL2" i="24"/>
  <c r="CG3" i="24"/>
  <c r="CC3" i="23"/>
  <c r="CU2" i="25"/>
  <c r="DX2" i="16"/>
  <c r="CQ2" i="26"/>
  <c r="EF2" i="22"/>
  <c r="BU3" i="23"/>
  <c r="DW2" i="17"/>
  <c r="CY2" i="20"/>
  <c r="EC2" i="26"/>
  <c r="CZ2" i="22"/>
  <c r="DP2" i="19"/>
  <c r="A18" i="6"/>
  <c r="H17" i="6"/>
  <c r="G17" i="6"/>
  <c r="F17" i="6"/>
  <c r="E17" i="6"/>
  <c r="D17" i="6"/>
  <c r="C17" i="6"/>
  <c r="B17" i="6"/>
  <c r="DP2" i="24"/>
  <c r="DE2" i="20"/>
  <c r="CP2" i="25"/>
  <c r="CN2" i="19"/>
  <c r="DO2" i="22"/>
  <c r="BN4" i="26"/>
  <c r="AT4" i="21"/>
  <c r="AL4" i="21"/>
  <c r="AD4" i="21"/>
  <c r="V4" i="21"/>
  <c r="N4" i="21"/>
  <c r="F4" i="21"/>
  <c r="AS4" i="21"/>
  <c r="AK4" i="21"/>
  <c r="AC4" i="21"/>
  <c r="BV4" i="21" s="1"/>
  <c r="U4" i="21"/>
  <c r="M4" i="21"/>
  <c r="E4" i="21"/>
  <c r="AR4" i="21"/>
  <c r="AJ4" i="21"/>
  <c r="AB4" i="21"/>
  <c r="T4" i="21"/>
  <c r="L4" i="21"/>
  <c r="D4" i="21"/>
  <c r="AG4" i="21"/>
  <c r="S4" i="21"/>
  <c r="H4" i="21"/>
  <c r="AQ4" i="21"/>
  <c r="AF4" i="21"/>
  <c r="R4" i="21"/>
  <c r="G4" i="21"/>
  <c r="AP4" i="21"/>
  <c r="AE4" i="21"/>
  <c r="Q4" i="21"/>
  <c r="C4" i="21"/>
  <c r="AO4" i="21"/>
  <c r="AA4" i="21"/>
  <c r="P4" i="21"/>
  <c r="B4" i="21"/>
  <c r="AN4" i="21"/>
  <c r="Z4" i="21"/>
  <c r="O4" i="21"/>
  <c r="AM4" i="21"/>
  <c r="Y4" i="21"/>
  <c r="K4" i="21"/>
  <c r="X4" i="21"/>
  <c r="W4" i="21"/>
  <c r="BP4" i="21" s="1"/>
  <c r="I4" i="21"/>
  <c r="AI4" i="21"/>
  <c r="AH4" i="21"/>
  <c r="J4" i="21"/>
  <c r="DI2" i="18"/>
  <c r="DC2" i="17"/>
  <c r="DI2" i="17"/>
  <c r="CS2" i="24"/>
  <c r="EA2" i="18"/>
  <c r="CO2" i="26"/>
  <c r="CP2" i="19"/>
  <c r="CT2" i="23"/>
  <c r="DN2" i="16"/>
  <c r="DR2" i="19"/>
  <c r="DK2" i="21"/>
  <c r="DY2" i="26"/>
  <c r="EE2" i="23"/>
  <c r="DF2" i="25"/>
  <c r="CQ2" i="16"/>
  <c r="CZ2" i="19"/>
  <c r="DJ2" i="19"/>
  <c r="CO2" i="23"/>
  <c r="DT2" i="18"/>
  <c r="DJ2" i="16"/>
  <c r="DE2" i="19"/>
  <c r="CZ2" i="21"/>
  <c r="CS2" i="22"/>
  <c r="DZ2" i="23"/>
  <c r="DD2" i="18"/>
  <c r="DH2" i="23"/>
  <c r="DK2" i="25"/>
  <c r="EE2" i="26"/>
  <c r="DI2" i="21"/>
  <c r="DF2" i="21"/>
  <c r="ED2" i="23"/>
  <c r="CO2" i="25"/>
  <c r="ED2" i="19"/>
  <c r="DO2" i="19"/>
  <c r="BK4" i="21" l="1"/>
  <c r="CB4" i="17"/>
  <c r="BQ4" i="18"/>
  <c r="BX4" i="25"/>
  <c r="BR4" i="24"/>
  <c r="CF4" i="23"/>
  <c r="CI4" i="20"/>
  <c r="EA3" i="17"/>
  <c r="AZ4" i="17"/>
  <c r="CC4" i="26"/>
  <c r="BE4" i="25"/>
  <c r="BL4" i="17"/>
  <c r="AW4" i="24"/>
  <c r="CF4" i="26"/>
  <c r="BP4" i="26"/>
  <c r="AY4" i="16"/>
  <c r="CF4" i="16"/>
  <c r="CR3" i="26"/>
  <c r="BF4" i="25"/>
  <c r="AY4" i="25"/>
  <c r="BG4" i="25"/>
  <c r="BS4" i="25"/>
  <c r="DS3" i="17"/>
  <c r="ED3" i="20"/>
  <c r="CH4" i="24"/>
  <c r="AY4" i="24"/>
  <c r="CK4" i="24"/>
  <c r="ED3" i="19"/>
  <c r="BA4" i="22"/>
  <c r="BC4" i="22"/>
  <c r="BJ4" i="22"/>
  <c r="AV4" i="22"/>
  <c r="BO4" i="22"/>
  <c r="CF4" i="22"/>
  <c r="CM4" i="23"/>
  <c r="BH4" i="23"/>
  <c r="BD4" i="23"/>
  <c r="DD3" i="22"/>
  <c r="BA4" i="19"/>
  <c r="CW3" i="24"/>
  <c r="BH4" i="17"/>
  <c r="CA4" i="17"/>
  <c r="CJ4" i="25"/>
  <c r="BG4" i="24"/>
  <c r="BK4" i="23"/>
  <c r="BY4" i="21"/>
  <c r="CM4" i="19"/>
  <c r="BE4" i="17"/>
  <c r="BV4" i="26"/>
  <c r="BU4" i="18"/>
  <c r="AX4" i="25"/>
  <c r="BE4" i="24"/>
  <c r="CH4" i="21"/>
  <c r="CF4" i="19"/>
  <c r="BM4" i="17"/>
  <c r="BC4" i="21"/>
  <c r="AV4" i="21"/>
  <c r="BA4" i="21"/>
  <c r="CK4" i="21"/>
  <c r="BG4" i="21"/>
  <c r="BO4" i="19"/>
  <c r="BY4" i="19"/>
  <c r="BL4" i="19"/>
  <c r="BU4" i="19"/>
  <c r="BA4" i="17"/>
  <c r="BY4" i="17"/>
  <c r="BG4" i="17"/>
  <c r="CH4" i="17"/>
  <c r="BQ4" i="26"/>
  <c r="CK4" i="26"/>
  <c r="BL4" i="26"/>
  <c r="AV4" i="26"/>
  <c r="BY4" i="26"/>
  <c r="BQ4" i="16"/>
  <c r="BS4" i="16"/>
  <c r="BU4" i="16"/>
  <c r="CA4" i="16"/>
  <c r="BM4" i="16"/>
  <c r="AW4" i="16"/>
  <c r="BP4" i="25"/>
  <c r="CI4" i="18"/>
  <c r="BH4" i="24"/>
  <c r="EB3" i="23"/>
  <c r="DD3" i="24"/>
  <c r="BK4" i="22"/>
  <c r="BS4" i="22"/>
  <c r="BZ4" i="22"/>
  <c r="BW4" i="22"/>
  <c r="CI4" i="23"/>
  <c r="CC4" i="20"/>
  <c r="BP4" i="20"/>
  <c r="BR4" i="19"/>
  <c r="CC4" i="19"/>
  <c r="BX4" i="17"/>
  <c r="BO4" i="26"/>
  <c r="AW4" i="23"/>
  <c r="CP3" i="22"/>
  <c r="EE3" i="22"/>
  <c r="BM4" i="21"/>
  <c r="CD4" i="19"/>
  <c r="BJ4" i="17"/>
  <c r="DE3" i="17"/>
  <c r="BK4" i="26"/>
  <c r="BY4" i="25"/>
  <c r="BP4" i="18"/>
  <c r="CN3" i="20"/>
  <c r="CA4" i="24"/>
  <c r="CD4" i="23"/>
  <c r="BV4" i="20"/>
  <c r="EF3" i="22"/>
  <c r="BT4" i="21"/>
  <c r="BB4" i="25"/>
  <c r="BX4" i="19"/>
  <c r="BJ4" i="19"/>
  <c r="DK3" i="20"/>
  <c r="BK4" i="25"/>
  <c r="CM4" i="24"/>
  <c r="CD4" i="24"/>
  <c r="CJ4" i="21"/>
  <c r="BC4" i="19"/>
  <c r="BO4" i="17"/>
  <c r="CA4" i="21"/>
  <c r="BL4" i="21"/>
  <c r="CG4" i="19"/>
  <c r="BV4" i="19"/>
  <c r="CF4" i="17"/>
  <c r="BS4" i="17"/>
  <c r="BR4" i="26"/>
  <c r="BU4" i="26"/>
  <c r="BW4" i="16"/>
  <c r="BA4" i="16"/>
  <c r="BM4" i="23"/>
  <c r="CI4" i="25"/>
  <c r="CK4" i="18"/>
  <c r="CB4" i="18"/>
  <c r="BI4" i="22"/>
  <c r="BT4" i="20"/>
  <c r="CK4" i="20"/>
  <c r="CM4" i="21"/>
  <c r="BD4" i="19"/>
  <c r="CK4" i="23"/>
  <c r="BI4" i="21"/>
  <c r="AX4" i="19"/>
  <c r="BU4" i="17"/>
  <c r="BO4" i="25"/>
  <c r="AY4" i="18"/>
  <c r="BC4" i="24"/>
  <c r="CB4" i="23"/>
  <c r="BE4" i="21"/>
  <c r="CL4" i="21"/>
  <c r="BW4" i="19"/>
  <c r="BI4" i="17"/>
  <c r="CJ4" i="26"/>
  <c r="BQ4" i="24"/>
  <c r="BR4" i="21"/>
  <c r="CG4" i="24"/>
  <c r="BV4" i="17"/>
  <c r="BJ4" i="21"/>
  <c r="BP4" i="19"/>
  <c r="BW4" i="23"/>
  <c r="BI4" i="26"/>
  <c r="CI4" i="16"/>
  <c r="CF4" i="25"/>
  <c r="DZ3" i="16"/>
  <c r="BA4" i="18"/>
  <c r="AZ4" i="18"/>
  <c r="AU4" i="24"/>
  <c r="CN3" i="21"/>
  <c r="BM4" i="22"/>
  <c r="BQ4" i="20"/>
  <c r="BX4" i="20"/>
  <c r="BF4" i="21"/>
  <c r="CL4" i="24"/>
  <c r="BZ4" i="19"/>
  <c r="BM4" i="19"/>
  <c r="AX4" i="17"/>
  <c r="CE4" i="17"/>
  <c r="CC4" i="17"/>
  <c r="BT4" i="26"/>
  <c r="CA4" i="26"/>
  <c r="CD4" i="26"/>
  <c r="AY4" i="26"/>
  <c r="BO4" i="16"/>
  <c r="BX4" i="16"/>
  <c r="BK4" i="16"/>
  <c r="CE4" i="16"/>
  <c r="CC4" i="25"/>
  <c r="BZ4" i="25"/>
  <c r="BE4" i="18"/>
  <c r="BJ4" i="18"/>
  <c r="CJ4" i="18"/>
  <c r="BF4" i="22"/>
  <c r="BD4" i="22"/>
  <c r="BU4" i="22"/>
  <c r="CM4" i="22"/>
  <c r="BR4" i="20"/>
  <c r="CB4" i="20"/>
  <c r="AZ4" i="20"/>
  <c r="BO4" i="20"/>
  <c r="BT4" i="19"/>
  <c r="BT4" i="23"/>
  <c r="AY4" i="19"/>
  <c r="EF3" i="25"/>
  <c r="CJ4" i="17"/>
  <c r="CD4" i="25"/>
  <c r="BI4" i="24"/>
  <c r="BV4" i="23"/>
  <c r="CF4" i="20"/>
  <c r="BU4" i="21"/>
  <c r="CE4" i="19"/>
  <c r="BR4" i="17"/>
  <c r="DO3" i="19"/>
  <c r="AU4" i="16"/>
  <c r="CS3" i="18"/>
  <c r="CI4" i="24"/>
  <c r="BS4" i="21"/>
  <c r="BF4" i="19"/>
  <c r="BH4" i="21"/>
  <c r="BH4" i="19"/>
  <c r="BE4" i="19"/>
  <c r="BQ4" i="17"/>
  <c r="BE4" i="26"/>
  <c r="CJ4" i="16"/>
  <c r="BJ4" i="16"/>
  <c r="BN4" i="18"/>
  <c r="CC4" i="24"/>
  <c r="CI4" i="22"/>
  <c r="BN4" i="20"/>
  <c r="BG4" i="20"/>
  <c r="BX4" i="21"/>
  <c r="BZ4" i="21"/>
  <c r="BW4" i="21"/>
  <c r="DO3" i="24"/>
  <c r="BQ4" i="19"/>
  <c r="CG4" i="21"/>
  <c r="CI4" i="21"/>
  <c r="BN4" i="17"/>
  <c r="CV3" i="16"/>
  <c r="DF3" i="26"/>
  <c r="AV4" i="19"/>
  <c r="DC3" i="23"/>
  <c r="DU3" i="25"/>
  <c r="DE3" i="18"/>
  <c r="DQ3" i="19"/>
  <c r="CD4" i="17"/>
  <c r="CM4" i="17"/>
  <c r="BK4" i="17"/>
  <c r="AZ4" i="26"/>
  <c r="BJ4" i="26"/>
  <c r="AU4" i="26"/>
  <c r="BX4" i="26"/>
  <c r="BC4" i="16"/>
  <c r="BI4" i="16"/>
  <c r="BT4" i="16"/>
  <c r="CK4" i="16"/>
  <c r="BZ4" i="16"/>
  <c r="DS3" i="23"/>
  <c r="CH4" i="25"/>
  <c r="BX4" i="18"/>
  <c r="BR4" i="18"/>
  <c r="AX4" i="18"/>
  <c r="BV4" i="22"/>
  <c r="BR4" i="23"/>
  <c r="CJ4" i="20"/>
  <c r="BF4" i="20"/>
  <c r="BC13" i="6"/>
  <c r="CB4" i="19"/>
  <c r="CX3" i="24"/>
  <c r="CM4" i="16"/>
  <c r="BV4" i="16"/>
  <c r="EA3" i="26"/>
  <c r="DP3" i="26"/>
  <c r="EF3" i="20"/>
  <c r="BB4" i="17"/>
  <c r="BN4" i="19"/>
  <c r="CG4" i="16"/>
  <c r="CW3" i="23"/>
  <c r="BE4" i="22"/>
  <c r="DM3" i="19"/>
  <c r="BM4" i="24"/>
  <c r="CR3" i="17"/>
  <c r="BH4" i="18"/>
  <c r="CD4" i="22"/>
  <c r="DB3" i="25"/>
  <c r="CF4" i="21"/>
  <c r="CM4" i="18"/>
  <c r="CM4" i="26"/>
  <c r="BX4" i="23"/>
  <c r="BP4" i="23"/>
  <c r="DV3" i="25"/>
  <c r="EB3" i="16"/>
  <c r="DB3" i="16"/>
  <c r="BV4" i="18"/>
  <c r="CC4" i="22"/>
  <c r="CI4" i="19"/>
  <c r="DK3" i="16"/>
  <c r="EB3" i="26"/>
  <c r="CU3" i="21"/>
  <c r="DX3" i="19"/>
  <c r="DT3" i="21"/>
  <c r="DW3" i="16"/>
  <c r="EA3" i="24"/>
  <c r="CQ3" i="25"/>
  <c r="DN3" i="19"/>
  <c r="DK3" i="21"/>
  <c r="DX3" i="16"/>
  <c r="CT3" i="26"/>
  <c r="DK3" i="24"/>
  <c r="DU3" i="18"/>
  <c r="CW3" i="26"/>
  <c r="DG3" i="17"/>
  <c r="DA3" i="20"/>
  <c r="DA3" i="19"/>
  <c r="CS3" i="20"/>
  <c r="DD3" i="23"/>
  <c r="EB3" i="20"/>
  <c r="DG3" i="20"/>
  <c r="CY3" i="20"/>
  <c r="EF3" i="21"/>
  <c r="DX3" i="20"/>
  <c r="DL3" i="18"/>
  <c r="DH3" i="20"/>
  <c r="DW3" i="24"/>
  <c r="DY3" i="23"/>
  <c r="BK4" i="19"/>
  <c r="BH4" i="25"/>
  <c r="AU4" i="19"/>
  <c r="CX4" i="19" s="1"/>
  <c r="DL3" i="17"/>
  <c r="BD4" i="18"/>
  <c r="DR3" i="18"/>
  <c r="CI4" i="17"/>
  <c r="CT3" i="17"/>
  <c r="DV3" i="26"/>
  <c r="CL4" i="17"/>
  <c r="AX4" i="20"/>
  <c r="DU3" i="16"/>
  <c r="AV4" i="17"/>
  <c r="AY12" i="8"/>
  <c r="AQ12" i="8"/>
  <c r="AI12" i="8"/>
  <c r="AA12" i="8"/>
  <c r="S12" i="8"/>
  <c r="AX12" i="8"/>
  <c r="AP12" i="8"/>
  <c r="AH12" i="8"/>
  <c r="Z12" i="8"/>
  <c r="R12" i="8"/>
  <c r="AW12" i="8"/>
  <c r="AO12" i="8"/>
  <c r="AG12" i="8"/>
  <c r="Y12" i="8"/>
  <c r="Q12" i="8"/>
  <c r="BD12" i="8"/>
  <c r="AV12" i="8"/>
  <c r="AN12" i="8"/>
  <c r="AF12" i="8"/>
  <c r="X12" i="8"/>
  <c r="P12" i="8"/>
  <c r="BC12" i="8"/>
  <c r="AU12" i="8"/>
  <c r="AM12" i="8"/>
  <c r="AE12" i="8"/>
  <c r="W12" i="8"/>
  <c r="O12" i="8"/>
  <c r="BB12" i="8"/>
  <c r="AT12" i="8"/>
  <c r="AL12" i="8"/>
  <c r="AD12" i="8"/>
  <c r="V12" i="8"/>
  <c r="N12" i="8"/>
  <c r="BA12" i="8"/>
  <c r="AS12" i="8"/>
  <c r="AK12" i="8"/>
  <c r="AC12" i="8"/>
  <c r="U12" i="8"/>
  <c r="M12" i="8"/>
  <c r="AR12" i="8"/>
  <c r="AZ12" i="8"/>
  <c r="AJ12" i="8"/>
  <c r="AB12" i="8"/>
  <c r="T12" i="8"/>
  <c r="L12" i="8"/>
  <c r="BM4" i="18"/>
  <c r="DU3" i="23"/>
  <c r="CV3" i="23"/>
  <c r="BA4" i="24"/>
  <c r="CU3" i="23"/>
  <c r="DA3" i="23"/>
  <c r="BS4" i="20"/>
  <c r="BD12" i="5"/>
  <c r="AV12" i="5"/>
  <c r="AN12" i="5"/>
  <c r="AF12" i="5"/>
  <c r="X12" i="5"/>
  <c r="P12" i="5"/>
  <c r="BC12" i="5"/>
  <c r="AU12" i="5"/>
  <c r="AM12" i="5"/>
  <c r="AE12" i="5"/>
  <c r="W12" i="5"/>
  <c r="O12" i="5"/>
  <c r="AY12" i="5"/>
  <c r="AQ12" i="5"/>
  <c r="AI12" i="5"/>
  <c r="AA12" i="5"/>
  <c r="S12" i="5"/>
  <c r="AX12" i="5"/>
  <c r="AP12" i="5"/>
  <c r="AH12" i="5"/>
  <c r="Z12" i="5"/>
  <c r="R12" i="5"/>
  <c r="AS12" i="5"/>
  <c r="AC12" i="5"/>
  <c r="M12" i="5"/>
  <c r="AR12" i="5"/>
  <c r="AB12" i="5"/>
  <c r="L12" i="5"/>
  <c r="AO12" i="5"/>
  <c r="Y12" i="5"/>
  <c r="BB12" i="5"/>
  <c r="AL12" i="5"/>
  <c r="V12" i="5"/>
  <c r="BA12" i="5"/>
  <c r="AK12" i="5"/>
  <c r="U12" i="5"/>
  <c r="AZ12" i="5"/>
  <c r="AJ12" i="5"/>
  <c r="T12" i="5"/>
  <c r="AW12" i="5"/>
  <c r="AG12" i="5"/>
  <c r="Q12" i="5"/>
  <c r="AT12" i="5"/>
  <c r="AD12" i="5"/>
  <c r="N12" i="5"/>
  <c r="E17" i="2"/>
  <c r="D17" i="2"/>
  <c r="H17" i="2"/>
  <c r="G17" i="2"/>
  <c r="A18" i="2"/>
  <c r="B17" i="2"/>
  <c r="F17" i="2"/>
  <c r="C17" i="2"/>
  <c r="BW4" i="25"/>
  <c r="CV3" i="25"/>
  <c r="BY4" i="16"/>
  <c r="CE4" i="21"/>
  <c r="AW4" i="17"/>
  <c r="AW4" i="26"/>
  <c r="BE4" i="23"/>
  <c r="AV4" i="16"/>
  <c r="AV4" i="25"/>
  <c r="DE3" i="23"/>
  <c r="DQ3" i="26"/>
  <c r="DH3" i="25"/>
  <c r="DS3" i="26"/>
  <c r="BQ4" i="22"/>
  <c r="CA4" i="23"/>
  <c r="CK4" i="19"/>
  <c r="BM4" i="25"/>
  <c r="CJ4" i="22"/>
  <c r="BB12" i="13"/>
  <c r="AT12" i="13"/>
  <c r="AL12" i="13"/>
  <c r="AD12" i="13"/>
  <c r="V12" i="13"/>
  <c r="N12" i="13"/>
  <c r="BA12" i="13"/>
  <c r="AS12" i="13"/>
  <c r="AK12" i="13"/>
  <c r="AC12" i="13"/>
  <c r="U12" i="13"/>
  <c r="M12" i="13"/>
  <c r="AZ12" i="13"/>
  <c r="AR12" i="13"/>
  <c r="AJ12" i="13"/>
  <c r="AB12" i="13"/>
  <c r="T12" i="13"/>
  <c r="L12" i="13"/>
  <c r="AY12" i="13"/>
  <c r="AQ12" i="13"/>
  <c r="AI12" i="13"/>
  <c r="AA12" i="13"/>
  <c r="S12" i="13"/>
  <c r="AX12" i="13"/>
  <c r="AP12" i="13"/>
  <c r="AH12" i="13"/>
  <c r="Z12" i="13"/>
  <c r="R12" i="13"/>
  <c r="AW12" i="13"/>
  <c r="AO12" i="13"/>
  <c r="AG12" i="13"/>
  <c r="Y12" i="13"/>
  <c r="Q12" i="13"/>
  <c r="BD12" i="13"/>
  <c r="AV12" i="13"/>
  <c r="AN12" i="13"/>
  <c r="AF12" i="13"/>
  <c r="X12" i="13"/>
  <c r="P12" i="13"/>
  <c r="BC12" i="13"/>
  <c r="AU12" i="13"/>
  <c r="AM12" i="13"/>
  <c r="AE12" i="13"/>
  <c r="W12" i="13"/>
  <c r="O12" i="13"/>
  <c r="CU3" i="16"/>
  <c r="DL3" i="26"/>
  <c r="DQ3" i="18"/>
  <c r="DH3" i="24"/>
  <c r="DM3" i="24"/>
  <c r="CH4" i="20"/>
  <c r="BI4" i="25"/>
  <c r="BT4" i="18"/>
  <c r="BT4" i="24"/>
  <c r="AU4" i="21"/>
  <c r="H18" i="5"/>
  <c r="G18" i="5"/>
  <c r="C18" i="5"/>
  <c r="B18" i="5"/>
  <c r="A19" i="5"/>
  <c r="F18" i="5"/>
  <c r="E18" i="5"/>
  <c r="D18" i="5"/>
  <c r="DA3" i="18"/>
  <c r="CR3" i="25"/>
  <c r="CO3" i="25"/>
  <c r="B18" i="10"/>
  <c r="A19" i="10"/>
  <c r="H18" i="10"/>
  <c r="F18" i="10"/>
  <c r="E18" i="10"/>
  <c r="D18" i="10"/>
  <c r="G18" i="10"/>
  <c r="C18" i="10"/>
  <c r="BZ4" i="20"/>
  <c r="BA4" i="25"/>
  <c r="AY4" i="22"/>
  <c r="AM5" i="20"/>
  <c r="AE5" i="20"/>
  <c r="W5" i="20"/>
  <c r="O5" i="20"/>
  <c r="G5" i="20"/>
  <c r="AT5" i="20"/>
  <c r="CM5" i="20" s="1"/>
  <c r="AL5" i="20"/>
  <c r="AD5" i="20"/>
  <c r="V5" i="20"/>
  <c r="N5" i="20"/>
  <c r="F5" i="20"/>
  <c r="AS5" i="20"/>
  <c r="AK5" i="20"/>
  <c r="AC5" i="20"/>
  <c r="BV5" i="20" s="1"/>
  <c r="U5" i="20"/>
  <c r="M5" i="20"/>
  <c r="E5" i="20"/>
  <c r="AR5" i="20"/>
  <c r="AJ5" i="20"/>
  <c r="AB5" i="20"/>
  <c r="T5" i="20"/>
  <c r="L5" i="20"/>
  <c r="BE5" i="20" s="1"/>
  <c r="D5" i="20"/>
  <c r="AQ5" i="20"/>
  <c r="AI5" i="20"/>
  <c r="AA5" i="20"/>
  <c r="S5" i="20"/>
  <c r="K5" i="20"/>
  <c r="C5" i="20"/>
  <c r="AP5" i="20"/>
  <c r="CI5" i="20" s="1"/>
  <c r="AH5" i="20"/>
  <c r="Z5" i="20"/>
  <c r="R5" i="20"/>
  <c r="J5" i="20"/>
  <c r="B5" i="20"/>
  <c r="CB5" i="20" s="1"/>
  <c r="AG5" i="20"/>
  <c r="AF5" i="20"/>
  <c r="X5" i="20"/>
  <c r="AO5" i="20"/>
  <c r="AN5" i="20"/>
  <c r="Y5" i="20"/>
  <c r="Q5" i="20"/>
  <c r="P5" i="20"/>
  <c r="I5" i="20"/>
  <c r="H5" i="20"/>
  <c r="BD4" i="17"/>
  <c r="EF3" i="24"/>
  <c r="DN3" i="25"/>
  <c r="DL3" i="16"/>
  <c r="ED3" i="18"/>
  <c r="CO3" i="17"/>
  <c r="DW3" i="21"/>
  <c r="BF4" i="16"/>
  <c r="BR4" i="25"/>
  <c r="BX4" i="24"/>
  <c r="BP4" i="16"/>
  <c r="BP4" i="24"/>
  <c r="DC3" i="26"/>
  <c r="DV3" i="17"/>
  <c r="CO3" i="23"/>
  <c r="DD3" i="18"/>
  <c r="BA12" i="12"/>
  <c r="AS12" i="12"/>
  <c r="AK12" i="12"/>
  <c r="AC12" i="12"/>
  <c r="U12" i="12"/>
  <c r="M12" i="12"/>
  <c r="AZ12" i="12"/>
  <c r="AR12" i="12"/>
  <c r="AJ12" i="12"/>
  <c r="AB12" i="12"/>
  <c r="T12" i="12"/>
  <c r="L12" i="12"/>
  <c r="AY12" i="12"/>
  <c r="AQ12" i="12"/>
  <c r="AI12" i="12"/>
  <c r="AA12" i="12"/>
  <c r="S12" i="12"/>
  <c r="AX12" i="12"/>
  <c r="AP12" i="12"/>
  <c r="AH12" i="12"/>
  <c r="Z12" i="12"/>
  <c r="R12" i="12"/>
  <c r="AW12" i="12"/>
  <c r="AO12" i="12"/>
  <c r="AG12" i="12"/>
  <c r="Y12" i="12"/>
  <c r="Q12" i="12"/>
  <c r="BD12" i="12"/>
  <c r="AV12" i="12"/>
  <c r="AN12" i="12"/>
  <c r="AF12" i="12"/>
  <c r="X12" i="12"/>
  <c r="P12" i="12"/>
  <c r="BC12" i="12"/>
  <c r="AU12" i="12"/>
  <c r="AM12" i="12"/>
  <c r="AE12" i="12"/>
  <c r="W12" i="12"/>
  <c r="O12" i="12"/>
  <c r="BB12" i="12"/>
  <c r="AT12" i="12"/>
  <c r="AL12" i="12"/>
  <c r="AD12" i="12"/>
  <c r="V12" i="12"/>
  <c r="N12" i="12"/>
  <c r="CC4" i="23"/>
  <c r="DX3" i="21"/>
  <c r="CT3" i="16"/>
  <c r="DA3" i="26"/>
  <c r="EC3" i="21"/>
  <c r="CY3" i="19"/>
  <c r="DE3" i="22"/>
  <c r="DP3" i="24"/>
  <c r="CN3" i="18"/>
  <c r="EF3" i="19"/>
  <c r="DS3" i="21"/>
  <c r="DX3" i="24"/>
  <c r="CU3" i="22"/>
  <c r="DO3" i="20"/>
  <c r="EA3" i="25"/>
  <c r="DH3" i="18"/>
  <c r="CP3" i="20"/>
  <c r="DU3" i="17"/>
  <c r="EA3" i="18"/>
  <c r="EE3" i="20"/>
  <c r="CN3" i="19"/>
  <c r="DT3" i="22"/>
  <c r="EA3" i="19"/>
  <c r="DK3" i="23"/>
  <c r="DD3" i="19"/>
  <c r="CU3" i="19"/>
  <c r="DZ3" i="19"/>
  <c r="EB3" i="22"/>
  <c r="ED3" i="22"/>
  <c r="DI3" i="21"/>
  <c r="AZ4" i="21"/>
  <c r="DR3" i="23"/>
  <c r="A6" i="25"/>
  <c r="A6" i="26"/>
  <c r="A6" i="23"/>
  <c r="A6" i="24"/>
  <c r="A6" i="22"/>
  <c r="A6" i="21"/>
  <c r="A6" i="20"/>
  <c r="A6" i="19"/>
  <c r="A6" i="18"/>
  <c r="A6" i="17"/>
  <c r="A6" i="16"/>
  <c r="AS6" i="15"/>
  <c r="AK6" i="15"/>
  <c r="AC6" i="15"/>
  <c r="U6" i="15"/>
  <c r="M6" i="15"/>
  <c r="E6" i="15"/>
  <c r="AR6" i="15"/>
  <c r="AJ6" i="15"/>
  <c r="AB6" i="15"/>
  <c r="T6" i="15"/>
  <c r="L6" i="15"/>
  <c r="D6" i="15"/>
  <c r="AQ6" i="15"/>
  <c r="AG6" i="15"/>
  <c r="W6" i="15"/>
  <c r="K6" i="15"/>
  <c r="AP6" i="15"/>
  <c r="AF6" i="15"/>
  <c r="V6" i="15"/>
  <c r="J6" i="15"/>
  <c r="AN6" i="15"/>
  <c r="AD6" i="15"/>
  <c r="R6" i="15"/>
  <c r="H6" i="15"/>
  <c r="AT6" i="15"/>
  <c r="Z6" i="15"/>
  <c r="I6" i="15"/>
  <c r="AO6" i="15"/>
  <c r="Y6" i="15"/>
  <c r="G6" i="15"/>
  <c r="AM6" i="15"/>
  <c r="X6" i="15"/>
  <c r="F6" i="15"/>
  <c r="AL6" i="15"/>
  <c r="S6" i="15"/>
  <c r="C6" i="15"/>
  <c r="AH6" i="15"/>
  <c r="P6" i="15"/>
  <c r="A7" i="15"/>
  <c r="AA6" i="15"/>
  <c r="N6" i="15"/>
  <c r="O6" i="15"/>
  <c r="B6" i="15"/>
  <c r="AI6" i="15"/>
  <c r="AE6" i="15"/>
  <c r="Q6" i="15"/>
  <c r="AP5" i="17"/>
  <c r="AH5" i="17"/>
  <c r="Z5" i="17"/>
  <c r="BS5" i="17" s="1"/>
  <c r="R5" i="17"/>
  <c r="J5" i="17"/>
  <c r="B5" i="17"/>
  <c r="AO5" i="17"/>
  <c r="AG5" i="17"/>
  <c r="BZ5" i="17" s="1"/>
  <c r="Y5" i="17"/>
  <c r="Q5" i="17"/>
  <c r="I5" i="17"/>
  <c r="AL5" i="17"/>
  <c r="AB5" i="17"/>
  <c r="P5" i="17"/>
  <c r="F5" i="17"/>
  <c r="AK5" i="17"/>
  <c r="AA5" i="17"/>
  <c r="O5" i="17"/>
  <c r="E5" i="17"/>
  <c r="AW5" i="17" s="1"/>
  <c r="AT5" i="17"/>
  <c r="AJ5" i="17"/>
  <c r="X5" i="17"/>
  <c r="N5" i="17"/>
  <c r="D5" i="17"/>
  <c r="BO5" i="17" s="1"/>
  <c r="AS5" i="17"/>
  <c r="AI5" i="17"/>
  <c r="W5" i="17"/>
  <c r="BP5" i="17" s="1"/>
  <c r="M5" i="17"/>
  <c r="C5" i="17"/>
  <c r="AR5" i="17"/>
  <c r="V5" i="17"/>
  <c r="AQ5" i="17"/>
  <c r="U5" i="17"/>
  <c r="AN5" i="17"/>
  <c r="T5" i="17"/>
  <c r="AM5" i="17"/>
  <c r="S5" i="17"/>
  <c r="AE5" i="17"/>
  <c r="K5" i="17"/>
  <c r="G5" i="17"/>
  <c r="AZ5" i="17" s="1"/>
  <c r="AF5" i="17"/>
  <c r="AD5" i="17"/>
  <c r="AC5" i="17"/>
  <c r="BV5" i="17" s="1"/>
  <c r="H5" i="17"/>
  <c r="L5" i="17"/>
  <c r="DV3" i="24"/>
  <c r="DR3" i="25"/>
  <c r="CM4" i="25"/>
  <c r="DC3" i="16"/>
  <c r="DT3" i="18"/>
  <c r="CL4" i="25"/>
  <c r="CN3" i="26"/>
  <c r="AZ4" i="22"/>
  <c r="BC4" i="26"/>
  <c r="DH3" i="26"/>
  <c r="CE4" i="20"/>
  <c r="CZ3" i="23"/>
  <c r="CU3" i="24"/>
  <c r="DB3" i="18"/>
  <c r="CH4" i="18"/>
  <c r="BH4" i="26"/>
  <c r="BJ4" i="25"/>
  <c r="BC13" i="7"/>
  <c r="BF4" i="24"/>
  <c r="BR4" i="16"/>
  <c r="CL4" i="18"/>
  <c r="DZ3" i="24"/>
  <c r="AZ4" i="23"/>
  <c r="DY3" i="21"/>
  <c r="DW3" i="19"/>
  <c r="BY4" i="24"/>
  <c r="BB4" i="20"/>
  <c r="CL4" i="19"/>
  <c r="C17" i="8"/>
  <c r="B17" i="8"/>
  <c r="A18" i="8"/>
  <c r="H17" i="8"/>
  <c r="G17" i="8"/>
  <c r="F17" i="8"/>
  <c r="E17" i="8"/>
  <c r="D17" i="8"/>
  <c r="BW4" i="26"/>
  <c r="DS3" i="16"/>
  <c r="DH3" i="19"/>
  <c r="BQ4" i="21"/>
  <c r="CJ4" i="23"/>
  <c r="CS3" i="25"/>
  <c r="EC3" i="16"/>
  <c r="DH3" i="17"/>
  <c r="DY3" i="25"/>
  <c r="DT3" i="23"/>
  <c r="BI4" i="19"/>
  <c r="BH4" i="20"/>
  <c r="BT4" i="17"/>
  <c r="BT4" i="25"/>
  <c r="AU4" i="22"/>
  <c r="B17" i="7"/>
  <c r="H17" i="7"/>
  <c r="A18" i="7"/>
  <c r="G17" i="7"/>
  <c r="F17" i="7"/>
  <c r="E17" i="7"/>
  <c r="C17" i="7"/>
  <c r="D17" i="7"/>
  <c r="DT3" i="25"/>
  <c r="CR3" i="16"/>
  <c r="CO3" i="16"/>
  <c r="DB3" i="19"/>
  <c r="BA4" i="26"/>
  <c r="AY4" i="23"/>
  <c r="BT5" i="17"/>
  <c r="AM5" i="22"/>
  <c r="AE5" i="22"/>
  <c r="W5" i="22"/>
  <c r="O5" i="22"/>
  <c r="G5" i="22"/>
  <c r="AT5" i="22"/>
  <c r="AL5" i="22"/>
  <c r="AD5" i="22"/>
  <c r="BW5" i="22" s="1"/>
  <c r="V5" i="22"/>
  <c r="N5" i="22"/>
  <c r="F5" i="22"/>
  <c r="AR5" i="22"/>
  <c r="AJ5" i="22"/>
  <c r="AB5" i="22"/>
  <c r="T5" i="22"/>
  <c r="L5" i="22"/>
  <c r="BE5" i="22" s="1"/>
  <c r="D5" i="22"/>
  <c r="AQ5" i="22"/>
  <c r="AI5" i="22"/>
  <c r="AA5" i="22"/>
  <c r="S5" i="22"/>
  <c r="K5" i="22"/>
  <c r="C5" i="22"/>
  <c r="AO5" i="22"/>
  <c r="CH5" i="22" s="1"/>
  <c r="Y5" i="22"/>
  <c r="I5" i="22"/>
  <c r="AN5" i="22"/>
  <c r="X5" i="22"/>
  <c r="H5" i="22"/>
  <c r="AK5" i="22"/>
  <c r="U5" i="22"/>
  <c r="E5" i="22"/>
  <c r="AX5" i="22" s="1"/>
  <c r="AH5" i="22"/>
  <c r="R5" i="22"/>
  <c r="B5" i="22"/>
  <c r="AG5" i="22"/>
  <c r="Q5" i="22"/>
  <c r="Z5" i="22"/>
  <c r="P5" i="22"/>
  <c r="M5" i="22"/>
  <c r="BF5" i="22" s="1"/>
  <c r="J5" i="22"/>
  <c r="AS5" i="22"/>
  <c r="AC5" i="22"/>
  <c r="AP5" i="22"/>
  <c r="AF5" i="22"/>
  <c r="BD4" i="20"/>
  <c r="CD4" i="16"/>
  <c r="CT3" i="24"/>
  <c r="EF3" i="16"/>
  <c r="DN3" i="17"/>
  <c r="DA3" i="25"/>
  <c r="CR3" i="24"/>
  <c r="DJ3" i="19"/>
  <c r="DY3" i="24"/>
  <c r="BF4" i="17"/>
  <c r="BF4" i="26"/>
  <c r="DJ3" i="25"/>
  <c r="CQ3" i="18"/>
  <c r="CM4" i="20"/>
  <c r="CT3" i="23"/>
  <c r="DN3" i="24"/>
  <c r="DL3" i="23"/>
  <c r="ED3" i="25"/>
  <c r="DJ3" i="26"/>
  <c r="BC12" i="4"/>
  <c r="AU12" i="4"/>
  <c r="AM12" i="4"/>
  <c r="AE12" i="4"/>
  <c r="W12" i="4"/>
  <c r="O12" i="4"/>
  <c r="BB12" i="4"/>
  <c r="AT12" i="4"/>
  <c r="AL12" i="4"/>
  <c r="AD12" i="4"/>
  <c r="V12" i="4"/>
  <c r="N12" i="4"/>
  <c r="AX12" i="4"/>
  <c r="AP12" i="4"/>
  <c r="AH12" i="4"/>
  <c r="Z12" i="4"/>
  <c r="R12" i="4"/>
  <c r="AW12" i="4"/>
  <c r="AO12" i="4"/>
  <c r="AG12" i="4"/>
  <c r="Y12" i="4"/>
  <c r="Q12" i="4"/>
  <c r="BD12" i="4"/>
  <c r="AN12" i="4"/>
  <c r="X12" i="4"/>
  <c r="AK12" i="4"/>
  <c r="AQ12" i="4"/>
  <c r="AA12" i="4"/>
  <c r="BA12" i="4"/>
  <c r="U12" i="4"/>
  <c r="AY12" i="4"/>
  <c r="AI12" i="4"/>
  <c r="S12" i="4"/>
  <c r="AZ12" i="4"/>
  <c r="AJ12" i="4"/>
  <c r="T12" i="4"/>
  <c r="AV12" i="4"/>
  <c r="AF12" i="4"/>
  <c r="P12" i="4"/>
  <c r="AS12" i="4"/>
  <c r="AC12" i="4"/>
  <c r="M12" i="4"/>
  <c r="AR12" i="4"/>
  <c r="AB12" i="4"/>
  <c r="L12" i="4"/>
  <c r="CN3" i="16"/>
  <c r="CY3" i="24"/>
  <c r="DS3" i="20"/>
  <c r="DX3" i="22"/>
  <c r="DA3" i="22"/>
  <c r="CY3" i="22"/>
  <c r="DD3" i="16"/>
  <c r="EB3" i="17"/>
  <c r="EF3" i="26"/>
  <c r="DC3" i="19"/>
  <c r="DR3" i="21"/>
  <c r="CY3" i="17"/>
  <c r="DB3" i="22"/>
  <c r="CX3" i="19"/>
  <c r="DO3" i="26"/>
  <c r="DK3" i="26"/>
  <c r="EA3" i="20"/>
  <c r="DI3" i="17"/>
  <c r="CT3" i="18"/>
  <c r="DN3" i="20"/>
  <c r="CQ3" i="21"/>
  <c r="DL3" i="22"/>
  <c r="CZ3" i="21"/>
  <c r="DO3" i="23"/>
  <c r="DV3" i="21"/>
  <c r="CV3" i="21"/>
  <c r="EB3" i="21"/>
  <c r="DK3" i="25"/>
  <c r="CQ3" i="24"/>
  <c r="DP3" i="20"/>
  <c r="EE3" i="18"/>
  <c r="AW4" i="19"/>
  <c r="DF3" i="19"/>
  <c r="CJ4" i="19"/>
  <c r="DO3" i="16"/>
  <c r="CH4" i="19"/>
  <c r="DR3" i="19"/>
  <c r="CP3" i="23"/>
  <c r="AX12" i="10"/>
  <c r="AP12" i="10"/>
  <c r="AH12" i="10"/>
  <c r="Z12" i="10"/>
  <c r="R12" i="10"/>
  <c r="AW12" i="10"/>
  <c r="AO12" i="10"/>
  <c r="AG12" i="10"/>
  <c r="Y12" i="10"/>
  <c r="Q12" i="10"/>
  <c r="BD12" i="10"/>
  <c r="AV12" i="10"/>
  <c r="AN12" i="10"/>
  <c r="AF12" i="10"/>
  <c r="X12" i="10"/>
  <c r="P12" i="10"/>
  <c r="BB12" i="10"/>
  <c r="AT12" i="10"/>
  <c r="AL12" i="10"/>
  <c r="AD12" i="10"/>
  <c r="V12" i="10"/>
  <c r="N12" i="10"/>
  <c r="BA12" i="10"/>
  <c r="AS12" i="10"/>
  <c r="AK12" i="10"/>
  <c r="AC12" i="10"/>
  <c r="U12" i="10"/>
  <c r="M12" i="10"/>
  <c r="AZ12" i="10"/>
  <c r="AR12" i="10"/>
  <c r="AJ12" i="10"/>
  <c r="AB12" i="10"/>
  <c r="T12" i="10"/>
  <c r="L12" i="10"/>
  <c r="AI12" i="10"/>
  <c r="AE12" i="10"/>
  <c r="AA12" i="10"/>
  <c r="BC12" i="10"/>
  <c r="W12" i="10"/>
  <c r="AY12" i="10"/>
  <c r="S12" i="10"/>
  <c r="AU12" i="10"/>
  <c r="O12" i="10"/>
  <c r="AQ12" i="10"/>
  <c r="AM12" i="10"/>
  <c r="BR4" i="22"/>
  <c r="BV4" i="24"/>
  <c r="DD3" i="26"/>
  <c r="EE3" i="19"/>
  <c r="EE3" i="25"/>
  <c r="DK3" i="18"/>
  <c r="DS3" i="25"/>
  <c r="DX3" i="18"/>
  <c r="BG4" i="18"/>
  <c r="AW4" i="25"/>
  <c r="AT5" i="21"/>
  <c r="AL5" i="21"/>
  <c r="AD5" i="21"/>
  <c r="V5" i="21"/>
  <c r="N5" i="21"/>
  <c r="F5" i="21"/>
  <c r="AS5" i="21"/>
  <c r="AK5" i="21"/>
  <c r="AC5" i="21"/>
  <c r="U5" i="21"/>
  <c r="M5" i="21"/>
  <c r="E5" i="21"/>
  <c r="AR5" i="21"/>
  <c r="AJ5" i="21"/>
  <c r="AB5" i="21"/>
  <c r="T5" i="21"/>
  <c r="L5" i="21"/>
  <c r="D5" i="21"/>
  <c r="BF5" i="21" s="1"/>
  <c r="AM5" i="21"/>
  <c r="Y5" i="21"/>
  <c r="K5" i="21"/>
  <c r="AI5" i="21"/>
  <c r="X5" i="21"/>
  <c r="J5" i="21"/>
  <c r="AH5" i="21"/>
  <c r="W5" i="21"/>
  <c r="BP5" i="21" s="1"/>
  <c r="I5" i="21"/>
  <c r="AG5" i="21"/>
  <c r="S5" i="21"/>
  <c r="H5" i="21"/>
  <c r="AQ5" i="21"/>
  <c r="AF5" i="21"/>
  <c r="R5" i="21"/>
  <c r="G5" i="21"/>
  <c r="AZ5" i="21" s="1"/>
  <c r="AP5" i="21"/>
  <c r="AE5" i="21"/>
  <c r="Q5" i="21"/>
  <c r="C5" i="21"/>
  <c r="AN5" i="21"/>
  <c r="AO5" i="21"/>
  <c r="Z5" i="21"/>
  <c r="AA5" i="21"/>
  <c r="P5" i="21"/>
  <c r="O5" i="21"/>
  <c r="B5" i="21"/>
  <c r="AR5" i="19"/>
  <c r="AJ5" i="19"/>
  <c r="AB5" i="19"/>
  <c r="T5" i="19"/>
  <c r="L5" i="19"/>
  <c r="BE5" i="19" s="1"/>
  <c r="D5" i="19"/>
  <c r="AN5" i="19"/>
  <c r="AE5" i="19"/>
  <c r="V5" i="19"/>
  <c r="M5" i="19"/>
  <c r="C5" i="19"/>
  <c r="AM5" i="19"/>
  <c r="AD5" i="19"/>
  <c r="BW5" i="19" s="1"/>
  <c r="U5" i="19"/>
  <c r="K5" i="19"/>
  <c r="B5" i="19"/>
  <c r="AL5" i="19"/>
  <c r="AC5" i="19"/>
  <c r="S5" i="19"/>
  <c r="J5" i="19"/>
  <c r="AT5" i="19"/>
  <c r="AK5" i="19"/>
  <c r="AA5" i="19"/>
  <c r="R5" i="19"/>
  <c r="I5" i="19"/>
  <c r="AS5" i="19"/>
  <c r="Z5" i="19"/>
  <c r="H5" i="19"/>
  <c r="AQ5" i="19"/>
  <c r="CJ5" i="19" s="1"/>
  <c r="Y5" i="19"/>
  <c r="G5" i="19"/>
  <c r="AP5" i="19"/>
  <c r="X5" i="19"/>
  <c r="F5" i="19"/>
  <c r="BH5" i="19" s="1"/>
  <c r="AO5" i="19"/>
  <c r="O5" i="19"/>
  <c r="AI5" i="19"/>
  <c r="CB5" i="19" s="1"/>
  <c r="N5" i="19"/>
  <c r="AH5" i="19"/>
  <c r="E5" i="19"/>
  <c r="AG5" i="19"/>
  <c r="W5" i="19"/>
  <c r="AF5" i="19"/>
  <c r="Q5" i="19"/>
  <c r="P5" i="19"/>
  <c r="BI5" i="19" s="1"/>
  <c r="CU3" i="20"/>
  <c r="CG4" i="26"/>
  <c r="BO4" i="24"/>
  <c r="AZ4" i="16"/>
  <c r="CE4" i="22"/>
  <c r="CG4" i="22"/>
  <c r="AV4" i="20"/>
  <c r="CK4" i="22"/>
  <c r="CJ4" i="24"/>
  <c r="DY3" i="19"/>
  <c r="CP3" i="21"/>
  <c r="CH4" i="22"/>
  <c r="BI4" i="18"/>
  <c r="BK4" i="24"/>
  <c r="AU4" i="23"/>
  <c r="CS3" i="24"/>
  <c r="AW12" i="6"/>
  <c r="AO12" i="6"/>
  <c r="AG12" i="6"/>
  <c r="Y12" i="6"/>
  <c r="Q12" i="6"/>
  <c r="BD12" i="6"/>
  <c r="AV12" i="6"/>
  <c r="AN12" i="6"/>
  <c r="AF12" i="6"/>
  <c r="X12" i="6"/>
  <c r="P12" i="6"/>
  <c r="BC12" i="6"/>
  <c r="AU12" i="6"/>
  <c r="AM12" i="6"/>
  <c r="AE12" i="6"/>
  <c r="W12" i="6"/>
  <c r="O12" i="6"/>
  <c r="BB12" i="6"/>
  <c r="AT12" i="6"/>
  <c r="AL12" i="6"/>
  <c r="AD12" i="6"/>
  <c r="V12" i="6"/>
  <c r="N12" i="6"/>
  <c r="BA12" i="6"/>
  <c r="AS12" i="6"/>
  <c r="AK12" i="6"/>
  <c r="AC12" i="6"/>
  <c r="U12" i="6"/>
  <c r="M12" i="6"/>
  <c r="AZ12" i="6"/>
  <c r="AR12" i="6"/>
  <c r="AJ12" i="6"/>
  <c r="AB12" i="6"/>
  <c r="T12" i="6"/>
  <c r="L12" i="6"/>
  <c r="AY12" i="6"/>
  <c r="AQ12" i="6"/>
  <c r="AI12" i="6"/>
  <c r="AA12" i="6"/>
  <c r="S12" i="6"/>
  <c r="AX12" i="6"/>
  <c r="AP12" i="6"/>
  <c r="AH12" i="6"/>
  <c r="Z12" i="6"/>
  <c r="R12" i="6"/>
  <c r="DI3" i="20"/>
  <c r="DJ3" i="20"/>
  <c r="DM3" i="25"/>
  <c r="BJ4" i="20"/>
  <c r="BZ4" i="23"/>
  <c r="AX5" i="17"/>
  <c r="AR5" i="23"/>
  <c r="AJ5" i="23"/>
  <c r="AB5" i="23"/>
  <c r="T5" i="23"/>
  <c r="L5" i="23"/>
  <c r="D5" i="23"/>
  <c r="BR5" i="23" s="1"/>
  <c r="AQ5" i="23"/>
  <c r="AI5" i="23"/>
  <c r="AA5" i="23"/>
  <c r="S5" i="23"/>
  <c r="K5" i="23"/>
  <c r="C5" i="23"/>
  <c r="CK5" i="23" s="1"/>
  <c r="AP5" i="23"/>
  <c r="AH5" i="23"/>
  <c r="Z5" i="23"/>
  <c r="R5" i="23"/>
  <c r="J5" i="23"/>
  <c r="B5" i="23"/>
  <c r="AN5" i="23"/>
  <c r="AF5" i="23"/>
  <c r="BY5" i="23" s="1"/>
  <c r="X5" i="23"/>
  <c r="P5" i="23"/>
  <c r="BI5" i="23" s="1"/>
  <c r="H5" i="23"/>
  <c r="AS5" i="23"/>
  <c r="AC5" i="23"/>
  <c r="M5" i="23"/>
  <c r="AO5" i="23"/>
  <c r="Y5" i="23"/>
  <c r="I5" i="23"/>
  <c r="AM5" i="23"/>
  <c r="CF5" i="23" s="1"/>
  <c r="W5" i="23"/>
  <c r="G5" i="23"/>
  <c r="AK5" i="23"/>
  <c r="U5" i="23"/>
  <c r="E5" i="23"/>
  <c r="AG5" i="23"/>
  <c r="Q5" i="23"/>
  <c r="AT5" i="23"/>
  <c r="CM5" i="23" s="1"/>
  <c r="AL5" i="23"/>
  <c r="AE5" i="23"/>
  <c r="AD5" i="23"/>
  <c r="V5" i="23"/>
  <c r="O5" i="23"/>
  <c r="N5" i="23"/>
  <c r="F5" i="23"/>
  <c r="CD4" i="18"/>
  <c r="CS3" i="23"/>
  <c r="DA3" i="17"/>
  <c r="DF3" i="25"/>
  <c r="DB3" i="26"/>
  <c r="CF4" i="24"/>
  <c r="CW3" i="16"/>
  <c r="DN3" i="16"/>
  <c r="DZ3" i="26"/>
  <c r="ED3" i="17"/>
  <c r="DJ3" i="18"/>
  <c r="DC3" i="17"/>
  <c r="CY3" i="23"/>
  <c r="DN3" i="22"/>
  <c r="CT3" i="25"/>
  <c r="DV3" i="19"/>
  <c r="DF3" i="22"/>
  <c r="EB3" i="25"/>
  <c r="EE3" i="17"/>
  <c r="EE3" i="16"/>
  <c r="DK3" i="17"/>
  <c r="DG3" i="26"/>
  <c r="DG3" i="19"/>
  <c r="DP3" i="22"/>
  <c r="DX3" i="25"/>
  <c r="DJ3" i="23"/>
  <c r="DT3" i="19"/>
  <c r="CT3" i="20"/>
  <c r="DL3" i="20"/>
  <c r="DA3" i="21"/>
  <c r="DE3" i="25"/>
  <c r="CY3" i="18"/>
  <c r="CW3" i="20"/>
  <c r="CW3" i="21"/>
  <c r="DP3" i="23"/>
  <c r="ED3" i="21"/>
  <c r="DD3" i="17"/>
  <c r="DI3" i="22"/>
  <c r="CV3" i="22"/>
  <c r="CT3" i="22"/>
  <c r="DZ3" i="20"/>
  <c r="DT3" i="20"/>
  <c r="DD3" i="20"/>
  <c r="DM3" i="26"/>
  <c r="CH4" i="26"/>
  <c r="BH4" i="16"/>
  <c r="DX3" i="23"/>
  <c r="CQ3" i="20"/>
  <c r="BV5" i="22"/>
  <c r="CD4" i="21"/>
  <c r="CZ3" i="18"/>
  <c r="CI4" i="26"/>
  <c r="EE3" i="26"/>
  <c r="DC3" i="24"/>
  <c r="CY3" i="16"/>
  <c r="BL4" i="23"/>
  <c r="DV3" i="23"/>
  <c r="BW4" i="24"/>
  <c r="CP3" i="18"/>
  <c r="BU4" i="25"/>
  <c r="CW3" i="25"/>
  <c r="BD4" i="16"/>
  <c r="DV3" i="18"/>
  <c r="BB4" i="19"/>
  <c r="CL4" i="26"/>
  <c r="DJ3" i="16"/>
  <c r="CG4" i="18"/>
  <c r="DS3" i="24"/>
  <c r="BS4" i="23"/>
  <c r="DW3" i="26"/>
  <c r="AX4" i="23"/>
  <c r="EC3" i="26"/>
  <c r="BE4" i="16"/>
  <c r="CP3" i="26"/>
  <c r="DV3" i="16"/>
  <c r="EC3" i="18"/>
  <c r="CB4" i="22"/>
  <c r="G17" i="4"/>
  <c r="F17" i="4"/>
  <c r="B17" i="4"/>
  <c r="A18" i="4"/>
  <c r="H17" i="4"/>
  <c r="E17" i="4"/>
  <c r="D17" i="4"/>
  <c r="C17" i="4"/>
  <c r="BQ4" i="23"/>
  <c r="CA4" i="25"/>
  <c r="BM4" i="20"/>
  <c r="DG3" i="23"/>
  <c r="BB4" i="22"/>
  <c r="BS4" i="24"/>
  <c r="A19" i="6"/>
  <c r="G18" i="6"/>
  <c r="H18" i="6"/>
  <c r="F18" i="6"/>
  <c r="E18" i="6"/>
  <c r="D18" i="6"/>
  <c r="C18" i="6"/>
  <c r="B18" i="6"/>
  <c r="DE3" i="16"/>
  <c r="CZ3" i="17"/>
  <c r="DR3" i="24"/>
  <c r="DZ3" i="18"/>
  <c r="CG4" i="20"/>
  <c r="BG4" i="23"/>
  <c r="BC4" i="23"/>
  <c r="DI3" i="23"/>
  <c r="CX3" i="17"/>
  <c r="DW3" i="25"/>
  <c r="BY4" i="18"/>
  <c r="CE4" i="24"/>
  <c r="AW4" i="18"/>
  <c r="AV4" i="18"/>
  <c r="DU3" i="24"/>
  <c r="CV3" i="24"/>
  <c r="CO3" i="19"/>
  <c r="DP3" i="16"/>
  <c r="ED3" i="24"/>
  <c r="BU4" i="20"/>
  <c r="DI3" i="25"/>
  <c r="CH4" i="23"/>
  <c r="BI4" i="20"/>
  <c r="BH4" i="22"/>
  <c r="AU4" i="17"/>
  <c r="F17" i="3"/>
  <c r="E17" i="3"/>
  <c r="A18" i="3"/>
  <c r="H17" i="3"/>
  <c r="G17" i="3"/>
  <c r="D17" i="3"/>
  <c r="C17" i="3"/>
  <c r="B17" i="3"/>
  <c r="CS3" i="16"/>
  <c r="CX3" i="23"/>
  <c r="DR3" i="20"/>
  <c r="DB3" i="17"/>
  <c r="BJ4" i="23"/>
  <c r="CZ3" i="26"/>
  <c r="BZ5" i="20"/>
  <c r="BS5" i="22"/>
  <c r="AR5" i="24"/>
  <c r="AJ5" i="24"/>
  <c r="AB5" i="24"/>
  <c r="T5" i="24"/>
  <c r="L5" i="24"/>
  <c r="D5" i="24"/>
  <c r="AQ5" i="24"/>
  <c r="AI5" i="24"/>
  <c r="AA5" i="24"/>
  <c r="S5" i="24"/>
  <c r="K5" i="24"/>
  <c r="C5" i="24"/>
  <c r="AV5" i="24" s="1"/>
  <c r="AP5" i="24"/>
  <c r="AH5" i="24"/>
  <c r="Z5" i="24"/>
  <c r="R5" i="24"/>
  <c r="J5" i="24"/>
  <c r="B5" i="24"/>
  <c r="AN5" i="24"/>
  <c r="AF5" i="24"/>
  <c r="X5" i="24"/>
  <c r="P5" i="24"/>
  <c r="H5" i="24"/>
  <c r="AM5" i="24"/>
  <c r="AE5" i="24"/>
  <c r="W5" i="24"/>
  <c r="O5" i="24"/>
  <c r="G5" i="24"/>
  <c r="AC5" i="24"/>
  <c r="F5" i="24"/>
  <c r="AT5" i="24"/>
  <c r="Y5" i="24"/>
  <c r="E5" i="24"/>
  <c r="AS5" i="24"/>
  <c r="V5" i="24"/>
  <c r="AO5" i="24"/>
  <c r="CH5" i="24" s="1"/>
  <c r="U5" i="24"/>
  <c r="AL5" i="24"/>
  <c r="Q5" i="24"/>
  <c r="AK5" i="24"/>
  <c r="N5" i="24"/>
  <c r="AG5" i="24"/>
  <c r="AD5" i="24"/>
  <c r="M5" i="24"/>
  <c r="I5" i="24"/>
  <c r="BD4" i="21"/>
  <c r="DF3" i="16"/>
  <c r="DW3" i="20"/>
  <c r="CT3" i="21"/>
  <c r="A19" i="9"/>
  <c r="H18" i="9"/>
  <c r="G18" i="9"/>
  <c r="D18" i="9"/>
  <c r="F18" i="9"/>
  <c r="E18" i="9"/>
  <c r="C18" i="9"/>
  <c r="B18" i="9"/>
  <c r="AX12" i="7"/>
  <c r="AP12" i="7"/>
  <c r="AH12" i="7"/>
  <c r="Z12" i="7"/>
  <c r="R12" i="7"/>
  <c r="BD12" i="7"/>
  <c r="AV12" i="7"/>
  <c r="AN12" i="7"/>
  <c r="AF12" i="7"/>
  <c r="X12" i="7"/>
  <c r="P12" i="7"/>
  <c r="AW12" i="7"/>
  <c r="AO12" i="7"/>
  <c r="AG12" i="7"/>
  <c r="Y12" i="7"/>
  <c r="Q12" i="7"/>
  <c r="BC12" i="7"/>
  <c r="AU12" i="7"/>
  <c r="AM12" i="7"/>
  <c r="AE12" i="7"/>
  <c r="W12" i="7"/>
  <c r="O12" i="7"/>
  <c r="BB12" i="7"/>
  <c r="AT12" i="7"/>
  <c r="AL12" i="7"/>
  <c r="AD12" i="7"/>
  <c r="V12" i="7"/>
  <c r="N12" i="7"/>
  <c r="BA12" i="7"/>
  <c r="AS12" i="7"/>
  <c r="AK12" i="7"/>
  <c r="AC12" i="7"/>
  <c r="U12" i="7"/>
  <c r="M12" i="7"/>
  <c r="AZ12" i="7"/>
  <c r="AR12" i="7"/>
  <c r="AJ12" i="7"/>
  <c r="AB12" i="7"/>
  <c r="T12" i="7"/>
  <c r="L12" i="7"/>
  <c r="AI12" i="7"/>
  <c r="AA12" i="7"/>
  <c r="S12" i="7"/>
  <c r="AY12" i="7"/>
  <c r="AQ12" i="7"/>
  <c r="DZ3" i="17"/>
  <c r="CV3" i="20"/>
  <c r="CX3" i="21"/>
  <c r="CQ3" i="26"/>
  <c r="CS3" i="21"/>
  <c r="DP3" i="18"/>
  <c r="DL3" i="19"/>
  <c r="CO3" i="22"/>
  <c r="CU3" i="18"/>
  <c r="DY3" i="20"/>
  <c r="DG3" i="16"/>
  <c r="DO3" i="17"/>
  <c r="CY3" i="26"/>
  <c r="DP3" i="19"/>
  <c r="CX3" i="22"/>
  <c r="DT3" i="26"/>
  <c r="CR3" i="21"/>
  <c r="DK3" i="19"/>
  <c r="DS3" i="19"/>
  <c r="DW3" i="22"/>
  <c r="DQ3" i="25"/>
  <c r="EF3" i="18"/>
  <c r="DC3" i="20"/>
  <c r="DE3" i="21"/>
  <c r="DU3" i="21"/>
  <c r="CN3" i="17"/>
  <c r="DZ3" i="22"/>
  <c r="DP3" i="25"/>
  <c r="EE3" i="24"/>
  <c r="DI3" i="19"/>
  <c r="CQ3" i="19"/>
  <c r="DL3" i="21"/>
  <c r="DE3" i="19"/>
  <c r="BG4" i="19"/>
  <c r="DY3" i="18"/>
  <c r="BZ4" i="26"/>
  <c r="BG5" i="21"/>
  <c r="DT3" i="16"/>
  <c r="E17" i="12"/>
  <c r="D17" i="12"/>
  <c r="C17" i="12"/>
  <c r="B17" i="12"/>
  <c r="A18" i="12"/>
  <c r="H17" i="12"/>
  <c r="G17" i="12"/>
  <c r="F17" i="12"/>
  <c r="BP4" i="22"/>
  <c r="CC4" i="21"/>
  <c r="CQ3" i="16"/>
  <c r="BB4" i="26"/>
  <c r="DI3" i="24"/>
  <c r="BW4" i="17"/>
  <c r="CU3" i="17"/>
  <c r="DG3" i="24"/>
  <c r="CA4" i="22"/>
  <c r="DF3" i="18"/>
  <c r="EC3" i="23"/>
  <c r="BZ4" i="17"/>
  <c r="AY4" i="21"/>
  <c r="ED3" i="26"/>
  <c r="BL4" i="16"/>
  <c r="BO4" i="23"/>
  <c r="DB3" i="23"/>
  <c r="AX4" i="21"/>
  <c r="DZ3" i="23"/>
  <c r="BL4" i="25"/>
  <c r="CX3" i="18"/>
  <c r="BW4" i="18"/>
  <c r="D13" i="11"/>
  <c r="C13" i="11"/>
  <c r="B13" i="11"/>
  <c r="H13" i="11"/>
  <c r="G13" i="11"/>
  <c r="F13" i="11"/>
  <c r="E13" i="11"/>
  <c r="A14" i="11"/>
  <c r="CV3" i="18"/>
  <c r="AW4" i="21"/>
  <c r="DQ3" i="17"/>
  <c r="BM4" i="26"/>
  <c r="CN3" i="23"/>
  <c r="BB4" i="21"/>
  <c r="CL4" i="20"/>
  <c r="DN3" i="23"/>
  <c r="DW3" i="18"/>
  <c r="AZ4" i="25"/>
  <c r="BG4" i="22"/>
  <c r="AX4" i="16"/>
  <c r="AX4" i="24"/>
  <c r="BC4" i="20"/>
  <c r="CR3" i="20"/>
  <c r="CX3" i="26"/>
  <c r="AW4" i="20"/>
  <c r="BB12" i="3"/>
  <c r="AT12" i="3"/>
  <c r="AL12" i="3"/>
  <c r="AD12" i="3"/>
  <c r="V12" i="3"/>
  <c r="N12" i="3"/>
  <c r="BA12" i="3"/>
  <c r="AS12" i="3"/>
  <c r="AK12" i="3"/>
  <c r="AC12" i="3"/>
  <c r="U12" i="3"/>
  <c r="M12" i="3"/>
  <c r="AW12" i="3"/>
  <c r="AO12" i="3"/>
  <c r="AG12" i="3"/>
  <c r="Y12" i="3"/>
  <c r="Q12" i="3"/>
  <c r="BD12" i="3"/>
  <c r="AV12" i="3"/>
  <c r="AN12" i="3"/>
  <c r="AF12" i="3"/>
  <c r="X12" i="3"/>
  <c r="P12" i="3"/>
  <c r="AP12" i="3"/>
  <c r="Z12" i="3"/>
  <c r="AM12" i="3"/>
  <c r="AZ12" i="3"/>
  <c r="AJ12" i="3"/>
  <c r="T12" i="3"/>
  <c r="AQ12" i="3"/>
  <c r="AA12" i="3"/>
  <c r="BC12" i="3"/>
  <c r="W12" i="3"/>
  <c r="AY12" i="3"/>
  <c r="AI12" i="3"/>
  <c r="S12" i="3"/>
  <c r="AX12" i="3"/>
  <c r="AH12" i="3"/>
  <c r="R12" i="3"/>
  <c r="AU12" i="3"/>
  <c r="AE12" i="3"/>
  <c r="O12" i="3"/>
  <c r="AR12" i="3"/>
  <c r="AB12" i="3"/>
  <c r="L12" i="3"/>
  <c r="CP3" i="17"/>
  <c r="BB4" i="23"/>
  <c r="DB4" i="23" s="1"/>
  <c r="BL4" i="20"/>
  <c r="CL4" i="22"/>
  <c r="BN4" i="16"/>
  <c r="BN4" i="24"/>
  <c r="ED3" i="23"/>
  <c r="DQ3" i="20"/>
  <c r="DR3" i="16"/>
  <c r="CV3" i="19"/>
  <c r="AZ4" i="19"/>
  <c r="BW4" i="20"/>
  <c r="AX4" i="22"/>
  <c r="CZ3" i="24"/>
  <c r="DW3" i="17"/>
  <c r="DZ3" i="25"/>
  <c r="BY4" i="20"/>
  <c r="AW4" i="22"/>
  <c r="BE4" i="20"/>
  <c r="CB4" i="24"/>
  <c r="EC3" i="25"/>
  <c r="CV3" i="17"/>
  <c r="CX3" i="25"/>
  <c r="BA12" i="2"/>
  <c r="AS12" i="2"/>
  <c r="AK12" i="2"/>
  <c r="AC12" i="2"/>
  <c r="U12" i="2"/>
  <c r="M12" i="2"/>
  <c r="AZ12" i="2"/>
  <c r="AJ12" i="2"/>
  <c r="T12" i="2"/>
  <c r="AR12" i="2"/>
  <c r="AB12" i="2"/>
  <c r="L12" i="2"/>
  <c r="BD12" i="2"/>
  <c r="AV12" i="2"/>
  <c r="AN12" i="2"/>
  <c r="AF12" i="2"/>
  <c r="X12" i="2"/>
  <c r="P12" i="2"/>
  <c r="AU12" i="2"/>
  <c r="AE12" i="2"/>
  <c r="O12" i="2"/>
  <c r="BC12" i="2"/>
  <c r="AM12" i="2"/>
  <c r="W12" i="2"/>
  <c r="BB12" i="2"/>
  <c r="AL12" i="2"/>
  <c r="V12" i="2"/>
  <c r="AI12" i="2"/>
  <c r="AW12" i="2"/>
  <c r="Q12" i="2"/>
  <c r="AP12" i="2"/>
  <c r="Z12" i="2"/>
  <c r="AY12" i="2"/>
  <c r="S12" i="2"/>
  <c r="AX12" i="2"/>
  <c r="AH12" i="2"/>
  <c r="R12" i="2"/>
  <c r="AG12" i="2"/>
  <c r="AT12" i="2"/>
  <c r="AD12" i="2"/>
  <c r="N12" i="2"/>
  <c r="AQ12" i="2"/>
  <c r="AA12" i="2"/>
  <c r="AO12" i="2"/>
  <c r="Y12" i="2"/>
  <c r="CA4" i="18"/>
  <c r="CP3" i="25"/>
  <c r="CO3" i="26"/>
  <c r="DB3" i="20"/>
  <c r="DM3" i="17"/>
  <c r="DM3" i="23"/>
  <c r="CO3" i="21"/>
  <c r="BD13" i="7" s="1"/>
  <c r="BK4" i="18"/>
  <c r="AU4" i="25"/>
  <c r="DI4" i="25" s="1"/>
  <c r="EA3" i="16"/>
  <c r="CP3" i="24"/>
  <c r="DF3" i="17"/>
  <c r="DY3" i="26"/>
  <c r="DR3" i="26"/>
  <c r="DB3" i="24"/>
  <c r="CG5" i="17"/>
  <c r="BR5" i="17"/>
  <c r="AS5" i="18"/>
  <c r="AK5" i="18"/>
  <c r="AC5" i="18"/>
  <c r="U5" i="18"/>
  <c r="M5" i="18"/>
  <c r="E5" i="18"/>
  <c r="AQ5" i="18"/>
  <c r="AI5" i="18"/>
  <c r="AA5" i="18"/>
  <c r="S5" i="18"/>
  <c r="K5" i="18"/>
  <c r="C5" i="18"/>
  <c r="AV5" i="18" s="1"/>
  <c r="AO5" i="18"/>
  <c r="AE5" i="18"/>
  <c r="T5" i="18"/>
  <c r="I5" i="18"/>
  <c r="AN5" i="18"/>
  <c r="AD5" i="18"/>
  <c r="R5" i="18"/>
  <c r="H5" i="18"/>
  <c r="BA5" i="18" s="1"/>
  <c r="AM5" i="18"/>
  <c r="AB5" i="18"/>
  <c r="Q5" i="18"/>
  <c r="G5" i="18"/>
  <c r="AH5" i="18"/>
  <c r="P5" i="18"/>
  <c r="AG5" i="18"/>
  <c r="O5" i="18"/>
  <c r="AF5" i="18"/>
  <c r="N5" i="18"/>
  <c r="AT5" i="18"/>
  <c r="Z5" i="18"/>
  <c r="L5" i="18"/>
  <c r="Y5" i="18"/>
  <c r="X5" i="18"/>
  <c r="W5" i="18"/>
  <c r="V5" i="18"/>
  <c r="AP5" i="18"/>
  <c r="F5" i="18"/>
  <c r="J5" i="18"/>
  <c r="D5" i="18"/>
  <c r="B5" i="18"/>
  <c r="AR5" i="18"/>
  <c r="AJ5" i="18"/>
  <c r="CC5" i="18" s="1"/>
  <c r="AL5" i="18"/>
  <c r="AP5" i="25"/>
  <c r="AH5" i="25"/>
  <c r="Z5" i="25"/>
  <c r="R5" i="25"/>
  <c r="J5" i="25"/>
  <c r="B5" i="25"/>
  <c r="AO5" i="25"/>
  <c r="CH5" i="25" s="1"/>
  <c r="AG5" i="25"/>
  <c r="Y5" i="25"/>
  <c r="Q5" i="25"/>
  <c r="I5" i="25"/>
  <c r="AN5" i="25"/>
  <c r="AF5" i="25"/>
  <c r="X5" i="25"/>
  <c r="P5" i="25"/>
  <c r="BI5" i="25" s="1"/>
  <c r="H5" i="25"/>
  <c r="AJ5" i="25"/>
  <c r="V5" i="25"/>
  <c r="K5" i="25"/>
  <c r="AT5" i="25"/>
  <c r="AI5" i="25"/>
  <c r="U5" i="25"/>
  <c r="G5" i="25"/>
  <c r="AS5" i="25"/>
  <c r="AE5" i="25"/>
  <c r="T5" i="25"/>
  <c r="F5" i="25"/>
  <c r="AL5" i="25"/>
  <c r="O5" i="25"/>
  <c r="AK5" i="25"/>
  <c r="N5" i="25"/>
  <c r="BG5" i="25" s="1"/>
  <c r="AD5" i="25"/>
  <c r="M5" i="25"/>
  <c r="AC5" i="25"/>
  <c r="L5" i="25"/>
  <c r="AB5" i="25"/>
  <c r="E5" i="25"/>
  <c r="D5" i="25"/>
  <c r="C5" i="25"/>
  <c r="AV5" i="25" s="1"/>
  <c r="AR5" i="25"/>
  <c r="AQ5" i="25"/>
  <c r="AM5" i="25"/>
  <c r="S5" i="25"/>
  <c r="AA5" i="25"/>
  <c r="W5" i="25"/>
  <c r="CZ3" i="20"/>
  <c r="DM3" i="16"/>
  <c r="DG3" i="18"/>
  <c r="F17" i="13"/>
  <c r="E17" i="13"/>
  <c r="D17" i="13"/>
  <c r="C17" i="13"/>
  <c r="B17" i="13"/>
  <c r="A18" i="13"/>
  <c r="H17" i="13"/>
  <c r="G17" i="13"/>
  <c r="EA3" i="23"/>
  <c r="DA3" i="24"/>
  <c r="CR3" i="23"/>
  <c r="DF3" i="24"/>
  <c r="EC3" i="20"/>
  <c r="CQ3" i="17"/>
  <c r="CR3" i="22"/>
  <c r="DN3" i="18"/>
  <c r="EB3" i="19"/>
  <c r="DG3" i="22"/>
  <c r="DU3" i="26"/>
  <c r="CS3" i="19"/>
  <c r="EC3" i="24"/>
  <c r="CS3" i="17"/>
  <c r="DV3" i="20"/>
  <c r="DP3" i="21"/>
  <c r="EA3" i="22"/>
  <c r="EC3" i="19"/>
  <c r="DX3" i="17"/>
  <c r="DJ3" i="21"/>
  <c r="DN3" i="21"/>
  <c r="CS3" i="22"/>
  <c r="CQ3" i="23"/>
  <c r="DO3" i="25"/>
  <c r="DX3" i="26"/>
  <c r="DY3" i="22"/>
  <c r="CW3" i="17"/>
  <c r="DQ3" i="22"/>
  <c r="EB3" i="18"/>
  <c r="CS3" i="26"/>
  <c r="DF3" i="21"/>
  <c r="DZ3" i="21"/>
  <c r="DV3" i="22"/>
  <c r="DO3" i="21"/>
  <c r="BO4" i="21"/>
  <c r="CK4" i="17"/>
  <c r="DQ3" i="16"/>
  <c r="BZ4" i="18"/>
  <c r="BD4" i="24"/>
  <c r="CZ3" i="19"/>
  <c r="BX4" i="22"/>
  <c r="CR3" i="19"/>
  <c r="DC3" i="18"/>
  <c r="DJ3" i="24"/>
  <c r="CG4" i="25"/>
  <c r="BC4" i="17"/>
  <c r="CV4" i="17" s="1"/>
  <c r="DF3" i="23"/>
  <c r="BY4" i="23"/>
  <c r="AV4" i="24"/>
  <c r="DM3" i="18"/>
  <c r="BK4" i="20"/>
  <c r="AU4" i="20"/>
  <c r="DF3" i="20"/>
  <c r="BU5" i="25"/>
  <c r="CO3" i="24"/>
  <c r="BL4" i="24"/>
  <c r="CY3" i="21"/>
  <c r="BN4" i="21"/>
  <c r="DS3" i="18"/>
  <c r="AZ4" i="24"/>
  <c r="CO3" i="20"/>
  <c r="CB4" i="21"/>
  <c r="BL4" i="18"/>
  <c r="BN4" i="22"/>
  <c r="CZ3" i="25"/>
  <c r="DU3" i="19"/>
  <c r="BB4" i="18"/>
  <c r="BB4" i="24"/>
  <c r="BS4" i="18"/>
  <c r="BS4" i="26"/>
  <c r="CL4" i="23"/>
  <c r="BN4" i="25"/>
  <c r="CV3" i="26"/>
  <c r="AW12" i="9"/>
  <c r="AO12" i="9"/>
  <c r="AG12" i="9"/>
  <c r="Y12" i="9"/>
  <c r="Q12" i="9"/>
  <c r="BD12" i="9"/>
  <c r="AV12" i="9"/>
  <c r="AN12" i="9"/>
  <c r="AF12" i="9"/>
  <c r="X12" i="9"/>
  <c r="P12" i="9"/>
  <c r="BC12" i="9"/>
  <c r="AU12" i="9"/>
  <c r="AM12" i="9"/>
  <c r="AE12" i="9"/>
  <c r="W12" i="9"/>
  <c r="O12" i="9"/>
  <c r="AZ12" i="9"/>
  <c r="AR12" i="9"/>
  <c r="AJ12" i="9"/>
  <c r="AB12" i="9"/>
  <c r="T12" i="9"/>
  <c r="L12" i="9"/>
  <c r="AX12" i="9"/>
  <c r="AH12" i="9"/>
  <c r="R12" i="9"/>
  <c r="AT12" i="9"/>
  <c r="AD12" i="9"/>
  <c r="N12" i="9"/>
  <c r="AS12" i="9"/>
  <c r="AC12" i="9"/>
  <c r="M12" i="9"/>
  <c r="AQ12" i="9"/>
  <c r="AA12" i="9"/>
  <c r="AP12" i="9"/>
  <c r="Z12" i="9"/>
  <c r="BB12" i="9"/>
  <c r="AL12" i="9"/>
  <c r="V12" i="9"/>
  <c r="BA12" i="9"/>
  <c r="AK12" i="9"/>
  <c r="U12" i="9"/>
  <c r="AY12" i="9"/>
  <c r="AI12" i="9"/>
  <c r="S12" i="9"/>
  <c r="DH3" i="16"/>
  <c r="CG4" i="23"/>
  <c r="BG4" i="16"/>
  <c r="CN3" i="24"/>
  <c r="DE3" i="24"/>
  <c r="CZ3" i="16"/>
  <c r="DM3" i="20"/>
  <c r="ED3" i="16"/>
  <c r="BY4" i="22"/>
  <c r="CE4" i="18"/>
  <c r="CE4" i="26"/>
  <c r="CU3" i="25"/>
  <c r="EC3" i="17"/>
  <c r="CR3" i="18"/>
  <c r="CX3" i="16"/>
  <c r="CX3" i="20"/>
  <c r="BU4" i="23"/>
  <c r="CP3" i="16"/>
  <c r="CO3" i="18"/>
  <c r="DW3" i="23"/>
  <c r="DH3" i="23"/>
  <c r="EB3" i="24"/>
  <c r="DJ3" i="17"/>
  <c r="EF3" i="17"/>
  <c r="DL3" i="25"/>
  <c r="CP3" i="19"/>
  <c r="DQ3" i="24"/>
  <c r="DY3" i="17"/>
  <c r="DR3" i="17"/>
  <c r="BB5" i="17"/>
  <c r="CD5" i="22"/>
  <c r="AO5" i="16"/>
  <c r="AG5" i="16"/>
  <c r="Y5" i="16"/>
  <c r="Q5" i="16"/>
  <c r="I5" i="16"/>
  <c r="AN5" i="16"/>
  <c r="AE5" i="16"/>
  <c r="V5" i="16"/>
  <c r="M5" i="16"/>
  <c r="D5" i="16"/>
  <c r="AM5" i="16"/>
  <c r="AD5" i="16"/>
  <c r="U5" i="16"/>
  <c r="L5" i="16"/>
  <c r="C5" i="16"/>
  <c r="AT5" i="16"/>
  <c r="AK5" i="16"/>
  <c r="AB5" i="16"/>
  <c r="S5" i="16"/>
  <c r="J5" i="16"/>
  <c r="AR5" i="16"/>
  <c r="AC5" i="16"/>
  <c r="O5" i="16"/>
  <c r="AQ5" i="16"/>
  <c r="AA5" i="16"/>
  <c r="BT5" i="16" s="1"/>
  <c r="N5" i="16"/>
  <c r="AL5" i="16"/>
  <c r="X5" i="16"/>
  <c r="H5" i="16"/>
  <c r="AP5" i="16"/>
  <c r="R5" i="16"/>
  <c r="AJ5" i="16"/>
  <c r="P5" i="16"/>
  <c r="BI5" i="16" s="1"/>
  <c r="AI5" i="16"/>
  <c r="K5" i="16"/>
  <c r="AH5" i="16"/>
  <c r="G5" i="16"/>
  <c r="Z5" i="16"/>
  <c r="E5" i="16"/>
  <c r="AS5" i="16"/>
  <c r="T5" i="16"/>
  <c r="BM5" i="16" s="1"/>
  <c r="AF5" i="16"/>
  <c r="W5" i="16"/>
  <c r="F5" i="16"/>
  <c r="B5" i="16"/>
  <c r="AT5" i="26"/>
  <c r="AL5" i="26"/>
  <c r="AD5" i="26"/>
  <c r="V5" i="26"/>
  <c r="N5" i="26"/>
  <c r="F5" i="26"/>
  <c r="AP5" i="26"/>
  <c r="AG5" i="26"/>
  <c r="X5" i="26"/>
  <c r="O5" i="26"/>
  <c r="E5" i="26"/>
  <c r="AO5" i="26"/>
  <c r="AF5" i="26"/>
  <c r="W5" i="26"/>
  <c r="M5" i="26"/>
  <c r="D5" i="26"/>
  <c r="AN5" i="26"/>
  <c r="AE5" i="26"/>
  <c r="U5" i="26"/>
  <c r="L5" i="26"/>
  <c r="C5" i="26"/>
  <c r="AM5" i="26"/>
  <c r="AC5" i="26"/>
  <c r="T5" i="26"/>
  <c r="K5" i="26"/>
  <c r="B5" i="26"/>
  <c r="AB5" i="26"/>
  <c r="J5" i="26"/>
  <c r="AS5" i="26"/>
  <c r="AA5" i="26"/>
  <c r="I5" i="26"/>
  <c r="AR5" i="26"/>
  <c r="Z5" i="26"/>
  <c r="H5" i="26"/>
  <c r="BA5" i="26" s="1"/>
  <c r="AJ5" i="26"/>
  <c r="R5" i="26"/>
  <c r="BK5" i="26" s="1"/>
  <c r="P5" i="26"/>
  <c r="AQ5" i="26"/>
  <c r="G5" i="26"/>
  <c r="AK5" i="26"/>
  <c r="AI5" i="26"/>
  <c r="AH5" i="26"/>
  <c r="Q5" i="26"/>
  <c r="Y5" i="26"/>
  <c r="S5" i="26"/>
  <c r="DT3" i="24"/>
  <c r="DQ3" i="23"/>
  <c r="DY3" i="16"/>
  <c r="DC3" i="25"/>
  <c r="DM3" i="22"/>
  <c r="EF3" i="23"/>
  <c r="DA3" i="16"/>
  <c r="DI3" i="16"/>
  <c r="DE3" i="26"/>
  <c r="EE3" i="21"/>
  <c r="DQ3" i="21"/>
  <c r="CU3" i="26"/>
  <c r="DG3" i="21"/>
  <c r="DR3" i="22"/>
  <c r="DI3" i="26"/>
  <c r="DC3" i="21"/>
  <c r="DL3" i="24"/>
  <c r="DD3" i="25"/>
  <c r="DE3" i="20"/>
  <c r="DM3" i="21"/>
  <c r="CQ3" i="22"/>
  <c r="CW3" i="19"/>
  <c r="DG3" i="25"/>
  <c r="DU3" i="22"/>
  <c r="DJ3" i="22"/>
  <c r="DC3" i="22"/>
  <c r="DT3" i="17"/>
  <c r="CY3" i="25"/>
  <c r="DN3" i="26"/>
  <c r="CT3" i="19"/>
  <c r="DH3" i="22"/>
  <c r="CN3" i="25"/>
  <c r="EC3" i="22"/>
  <c r="DO3" i="18"/>
  <c r="DP3" i="17"/>
  <c r="CW3" i="18"/>
  <c r="DU3" i="20"/>
  <c r="CN3" i="22"/>
  <c r="DS3" i="22"/>
  <c r="EE3" i="23"/>
  <c r="CW3" i="22"/>
  <c r="BC5" i="26" l="1"/>
  <c r="AX5" i="16"/>
  <c r="CI5" i="17"/>
  <c r="BS5" i="26"/>
  <c r="BE5" i="16"/>
  <c r="BK5" i="25"/>
  <c r="CL5" i="18"/>
  <c r="DV4" i="21"/>
  <c r="BC5" i="24"/>
  <c r="BL5" i="26"/>
  <c r="BI5" i="26"/>
  <c r="CL5" i="26"/>
  <c r="BY5" i="26"/>
  <c r="BG5" i="26"/>
  <c r="BG5" i="16"/>
  <c r="BZ5" i="16"/>
  <c r="CD5" i="20"/>
  <c r="CE5" i="23"/>
  <c r="BU5" i="22"/>
  <c r="BW5" i="25"/>
  <c r="CL5" i="25"/>
  <c r="BO5" i="18"/>
  <c r="BY5" i="18"/>
  <c r="CF5" i="18"/>
  <c r="BR5" i="19"/>
  <c r="BM5" i="21"/>
  <c r="DT4" i="16"/>
  <c r="BN5" i="22"/>
  <c r="BG5" i="20"/>
  <c r="BV5" i="24"/>
  <c r="BQ5" i="24"/>
  <c r="BS5" i="20"/>
  <c r="BV5" i="21"/>
  <c r="BP5" i="23"/>
  <c r="BA5" i="23"/>
  <c r="BS5" i="23"/>
  <c r="CJ5" i="23"/>
  <c r="BK5" i="20"/>
  <c r="BI5" i="21"/>
  <c r="CF5" i="21"/>
  <c r="BW5" i="21"/>
  <c r="CF5" i="22"/>
  <c r="CF5" i="17"/>
  <c r="CO4" i="26"/>
  <c r="BJ5" i="26"/>
  <c r="CC5" i="26"/>
  <c r="BU5" i="26"/>
  <c r="BN5" i="26"/>
  <c r="BH5" i="26"/>
  <c r="BW5" i="26"/>
  <c r="CL5" i="16"/>
  <c r="CC5" i="16"/>
  <c r="CJ5" i="16"/>
  <c r="CM5" i="16"/>
  <c r="BP5" i="16"/>
  <c r="CI5" i="19"/>
  <c r="AW5" i="20"/>
  <c r="BB5" i="20"/>
  <c r="AW5" i="25"/>
  <c r="CD5" i="25"/>
  <c r="BN5" i="25"/>
  <c r="BQ5" i="25"/>
  <c r="CE5" i="25"/>
  <c r="CK5" i="18"/>
  <c r="BQ5" i="18"/>
  <c r="BZ5" i="18"/>
  <c r="BK5" i="18"/>
  <c r="BD5" i="18"/>
  <c r="BV5" i="18"/>
  <c r="BR5" i="20"/>
  <c r="CG5" i="20"/>
  <c r="EE4" i="22"/>
  <c r="CS4" i="25"/>
  <c r="DS4" i="21"/>
  <c r="DG4" i="26"/>
  <c r="BW5" i="24"/>
  <c r="BH5" i="24"/>
  <c r="BH5" i="17"/>
  <c r="BZ5" i="21"/>
  <c r="BQ5" i="23"/>
  <c r="AX5" i="20"/>
  <c r="CN4" i="23"/>
  <c r="BJ5" i="19"/>
  <c r="BC5" i="19"/>
  <c r="CF5" i="19"/>
  <c r="BM5" i="19"/>
  <c r="BS5" i="21"/>
  <c r="BK5" i="21"/>
  <c r="CA5" i="21"/>
  <c r="BE5" i="21"/>
  <c r="CM5" i="21"/>
  <c r="BI5" i="22"/>
  <c r="AV5" i="22"/>
  <c r="BM5" i="22"/>
  <c r="BC5" i="20"/>
  <c r="BW5" i="17"/>
  <c r="CH5" i="20"/>
  <c r="AZ5" i="20"/>
  <c r="CD5" i="16"/>
  <c r="BN5" i="18"/>
  <c r="AZ5" i="26"/>
  <c r="BX5" i="16"/>
  <c r="DV4" i="20"/>
  <c r="AX5" i="25"/>
  <c r="BH5" i="25"/>
  <c r="CB5" i="25"/>
  <c r="BY5" i="25"/>
  <c r="BC5" i="25"/>
  <c r="BP5" i="18"/>
  <c r="BR5" i="18"/>
  <c r="BI5" i="18"/>
  <c r="BW5" i="18"/>
  <c r="BL5" i="18"/>
  <c r="BR5" i="22"/>
  <c r="BZ5" i="24"/>
  <c r="AU5" i="24"/>
  <c r="BL5" i="24"/>
  <c r="CC5" i="24"/>
  <c r="CT4" i="17"/>
  <c r="K13" i="2"/>
  <c r="BY5" i="19"/>
  <c r="CH5" i="19"/>
  <c r="BS5" i="19"/>
  <c r="BL5" i="19"/>
  <c r="BG5" i="19"/>
  <c r="BU5" i="19"/>
  <c r="CH5" i="21"/>
  <c r="BY5" i="21"/>
  <c r="BU5" i="21"/>
  <c r="CL5" i="20"/>
  <c r="CM5" i="22"/>
  <c r="BO5" i="26"/>
  <c r="CH5" i="16"/>
  <c r="BH5" i="16"/>
  <c r="BB5" i="21"/>
  <c r="BQ5" i="26"/>
  <c r="CK5" i="20"/>
  <c r="BG5" i="24"/>
  <c r="BH5" i="20"/>
  <c r="AX5" i="23"/>
  <c r="BJ5" i="20"/>
  <c r="CL5" i="19"/>
  <c r="CD5" i="17"/>
  <c r="CC5" i="20"/>
  <c r="BX5" i="26"/>
  <c r="CI5" i="16"/>
  <c r="CB5" i="26"/>
  <c r="BS5" i="16"/>
  <c r="BA5" i="17"/>
  <c r="BE5" i="18"/>
  <c r="BN5" i="24"/>
  <c r="BP5" i="20"/>
  <c r="BD5" i="23"/>
  <c r="AY5" i="19"/>
  <c r="CC5" i="19"/>
  <c r="CY4" i="24"/>
  <c r="CL5" i="17"/>
  <c r="CK5" i="26"/>
  <c r="AU5" i="16"/>
  <c r="CK5" i="16"/>
  <c r="BB5" i="16"/>
  <c r="CE5" i="17"/>
  <c r="BA5" i="19"/>
  <c r="CU4" i="25"/>
  <c r="BL5" i="25"/>
  <c r="BE5" i="25"/>
  <c r="AY5" i="25"/>
  <c r="BS5" i="25"/>
  <c r="BC5" i="18"/>
  <c r="BS5" i="18"/>
  <c r="CA5" i="17"/>
  <c r="CK5" i="22"/>
  <c r="BD5" i="17"/>
  <c r="CD5" i="24"/>
  <c r="BR5" i="24"/>
  <c r="CF5" i="24"/>
  <c r="BK5" i="24"/>
  <c r="CB5" i="24"/>
  <c r="BY5" i="17"/>
  <c r="AU5" i="23"/>
  <c r="BL5" i="23"/>
  <c r="CC5" i="23"/>
  <c r="BJ5" i="21"/>
  <c r="BQ5" i="19"/>
  <c r="AV5" i="21"/>
  <c r="AV5" i="20"/>
  <c r="BQ5" i="22"/>
  <c r="BT5" i="22"/>
  <c r="BX5" i="20"/>
  <c r="ED4" i="21"/>
  <c r="BE5" i="26"/>
  <c r="CE5" i="26"/>
  <c r="CM5" i="26"/>
  <c r="AW5" i="23"/>
  <c r="BT5" i="18"/>
  <c r="BX5" i="24"/>
  <c r="CG5" i="23"/>
  <c r="BV5" i="19"/>
  <c r="BQ5" i="21"/>
  <c r="AV5" i="17"/>
  <c r="BL5" i="22"/>
  <c r="CJ5" i="17"/>
  <c r="BM5" i="26"/>
  <c r="BZ5" i="26"/>
  <c r="AZ5" i="16"/>
  <c r="CI5" i="23"/>
  <c r="BF5" i="26"/>
  <c r="AY5" i="16"/>
  <c r="CA5" i="16"/>
  <c r="BQ5" i="16"/>
  <c r="BC5" i="16"/>
  <c r="BW5" i="16"/>
  <c r="BJ5" i="16"/>
  <c r="CI5" i="24"/>
  <c r="CE5" i="20"/>
  <c r="BA5" i="20"/>
  <c r="J13" i="2"/>
  <c r="BU5" i="20"/>
  <c r="DT4" i="24"/>
  <c r="CF5" i="25"/>
  <c r="BV5" i="25"/>
  <c r="CA5" i="25"/>
  <c r="AY5" i="18"/>
  <c r="BJ5" i="18"/>
  <c r="BM5" i="18"/>
  <c r="CA5" i="20"/>
  <c r="BD5" i="20"/>
  <c r="BJ5" i="24"/>
  <c r="CM5" i="24"/>
  <c r="BF5" i="24"/>
  <c r="BS5" i="24"/>
  <c r="CJ5" i="20"/>
  <c r="BY5" i="20"/>
  <c r="CR4" i="18"/>
  <c r="CX4" i="16"/>
  <c r="EE4" i="26"/>
  <c r="BW5" i="23"/>
  <c r="BC5" i="23"/>
  <c r="BT5" i="23"/>
  <c r="AU5" i="19"/>
  <c r="BX5" i="19"/>
  <c r="AU5" i="21"/>
  <c r="BL5" i="21"/>
  <c r="BF5" i="20"/>
  <c r="AU5" i="22"/>
  <c r="CB5" i="22"/>
  <c r="AY5" i="22"/>
  <c r="BX5" i="17"/>
  <c r="BQ5" i="17"/>
  <c r="BI5" i="17"/>
  <c r="BE5" i="17"/>
  <c r="CF5" i="20"/>
  <c r="DJ4" i="16"/>
  <c r="CH5" i="26"/>
  <c r="BF5" i="16"/>
  <c r="CA5" i="26"/>
  <c r="BK5" i="16"/>
  <c r="BV5" i="16"/>
  <c r="CM5" i="25"/>
  <c r="CA5" i="18"/>
  <c r="DS4" i="22"/>
  <c r="CH5" i="23"/>
  <c r="BF5" i="19"/>
  <c r="CL5" i="21"/>
  <c r="EF4" i="19"/>
  <c r="CC5" i="22"/>
  <c r="CJ5" i="26"/>
  <c r="BT5" i="26"/>
  <c r="CF5" i="26"/>
  <c r="BP5" i="26"/>
  <c r="AY5" i="26"/>
  <c r="BD5" i="16"/>
  <c r="CE5" i="16"/>
  <c r="BL5" i="16"/>
  <c r="CF5" i="16"/>
  <c r="BR5" i="16"/>
  <c r="CD5" i="21"/>
  <c r="CE5" i="22"/>
  <c r="BA5" i="21"/>
  <c r="DL4" i="18"/>
  <c r="AO13" i="6"/>
  <c r="BU5" i="17"/>
  <c r="BF5" i="25"/>
  <c r="BX5" i="25"/>
  <c r="CC5" i="25"/>
  <c r="BR5" i="25"/>
  <c r="CI5" i="18"/>
  <c r="BG5" i="18"/>
  <c r="BU5" i="18"/>
  <c r="BX5" i="18"/>
  <c r="AX5" i="18"/>
  <c r="CA5" i="22"/>
  <c r="BM5" i="20"/>
  <c r="BN5" i="20"/>
  <c r="BG5" i="17"/>
  <c r="AY5" i="24"/>
  <c r="BI5" i="24"/>
  <c r="CA5" i="24"/>
  <c r="BM5" i="24"/>
  <c r="CJ5" i="24"/>
  <c r="CV4" i="18"/>
  <c r="DZ4" i="20"/>
  <c r="CU4" i="19"/>
  <c r="BX5" i="23"/>
  <c r="CA5" i="23"/>
  <c r="CL5" i="23"/>
  <c r="BK5" i="23"/>
  <c r="CB5" i="23"/>
  <c r="BH5" i="21"/>
  <c r="BR5" i="21"/>
  <c r="BD5" i="21"/>
  <c r="BO5" i="21"/>
  <c r="DJ4" i="26"/>
  <c r="CC5" i="17"/>
  <c r="CW4" i="24"/>
  <c r="BP5" i="25"/>
  <c r="CG5" i="21"/>
  <c r="DE4" i="16"/>
  <c r="BN5" i="19"/>
  <c r="BZ5" i="25"/>
  <c r="BP5" i="22"/>
  <c r="BV5" i="26"/>
  <c r="DP4" i="23"/>
  <c r="DY4" i="24"/>
  <c r="BO5" i="19"/>
  <c r="BJ5" i="17"/>
  <c r="BJ5" i="25"/>
  <c r="AZ5" i="22"/>
  <c r="DZ4" i="26"/>
  <c r="CP4" i="25"/>
  <c r="AV5" i="23"/>
  <c r="EF4" i="20"/>
  <c r="BT5" i="21"/>
  <c r="BC5" i="17"/>
  <c r="C18" i="8"/>
  <c r="B18" i="8"/>
  <c r="A19" i="8"/>
  <c r="H18" i="8"/>
  <c r="G18" i="8"/>
  <c r="F18" i="8"/>
  <c r="E18" i="8"/>
  <c r="D18" i="8"/>
  <c r="CS4" i="23"/>
  <c r="S13" i="7"/>
  <c r="AJ13" i="7"/>
  <c r="BA13" i="7"/>
  <c r="W13" i="7"/>
  <c r="AO13" i="7"/>
  <c r="R13" i="7"/>
  <c r="EE4" i="25"/>
  <c r="AR6" i="24"/>
  <c r="AJ6" i="24"/>
  <c r="AB6" i="24"/>
  <c r="T6" i="24"/>
  <c r="L6" i="24"/>
  <c r="D6" i="24"/>
  <c r="AQ6" i="24"/>
  <c r="AI6" i="24"/>
  <c r="AA6" i="24"/>
  <c r="BT6" i="24" s="1"/>
  <c r="S6" i="24"/>
  <c r="BL6" i="24" s="1"/>
  <c r="K6" i="24"/>
  <c r="C6" i="24"/>
  <c r="AP6" i="24"/>
  <c r="AH6" i="24"/>
  <c r="Z6" i="24"/>
  <c r="R6" i="24"/>
  <c r="J6" i="24"/>
  <c r="B6" i="24"/>
  <c r="CG6" i="24" s="1"/>
  <c r="AN6" i="24"/>
  <c r="AF6" i="24"/>
  <c r="X6" i="24"/>
  <c r="P6" i="24"/>
  <c r="H6" i="24"/>
  <c r="AM6" i="24"/>
  <c r="AE6" i="24"/>
  <c r="W6" i="24"/>
  <c r="BP6" i="24" s="1"/>
  <c r="O6" i="24"/>
  <c r="G6" i="24"/>
  <c r="AO6" i="24"/>
  <c r="U6" i="24"/>
  <c r="AL6" i="24"/>
  <c r="Q6" i="24"/>
  <c r="AK6" i="24"/>
  <c r="N6" i="24"/>
  <c r="BG6" i="24" s="1"/>
  <c r="AG6" i="24"/>
  <c r="M6" i="24"/>
  <c r="AD6" i="24"/>
  <c r="I6" i="24"/>
  <c r="AC6" i="24"/>
  <c r="F6" i="24"/>
  <c r="AT6" i="24"/>
  <c r="AS6" i="24"/>
  <c r="CL6" i="24" s="1"/>
  <c r="V6" i="24"/>
  <c r="E6" i="24"/>
  <c r="Y6" i="24"/>
  <c r="AY5" i="21"/>
  <c r="CV4" i="25"/>
  <c r="CY4" i="16"/>
  <c r="CC5" i="21"/>
  <c r="BW5" i="20"/>
  <c r="CT4" i="25"/>
  <c r="B19" i="10"/>
  <c r="A20" i="10"/>
  <c r="H19" i="10"/>
  <c r="F19" i="10"/>
  <c r="E19" i="10"/>
  <c r="D19" i="10"/>
  <c r="G19" i="10"/>
  <c r="C19" i="10"/>
  <c r="DX4" i="21"/>
  <c r="BQ5" i="20"/>
  <c r="K13" i="9"/>
  <c r="J13" i="9"/>
  <c r="I13" i="9"/>
  <c r="DI4" i="23"/>
  <c r="DA4" i="18"/>
  <c r="CU4" i="17"/>
  <c r="EF4" i="23"/>
  <c r="CR4" i="24"/>
  <c r="DI4" i="26"/>
  <c r="CY4" i="19"/>
  <c r="CQ4" i="25"/>
  <c r="CS4" i="17"/>
  <c r="DN4" i="21"/>
  <c r="DO4" i="21"/>
  <c r="DO4" i="20"/>
  <c r="Z13" i="6"/>
  <c r="AB13" i="6"/>
  <c r="AS13" i="6"/>
  <c r="O13" i="6"/>
  <c r="BD13" i="6"/>
  <c r="AW13" i="6"/>
  <c r="DD4" i="26"/>
  <c r="CR4" i="19"/>
  <c r="DO4" i="19"/>
  <c r="DX4" i="23"/>
  <c r="DJ4" i="25"/>
  <c r="CW4" i="26"/>
  <c r="DM4" i="19"/>
  <c r="DT4" i="21"/>
  <c r="EA4" i="25"/>
  <c r="DC4" i="26"/>
  <c r="DZ4" i="21"/>
  <c r="ED4" i="18"/>
  <c r="DK4" i="20"/>
  <c r="DS4" i="25"/>
  <c r="DT4" i="26"/>
  <c r="EB4" i="16"/>
  <c r="DH4" i="19"/>
  <c r="AW5" i="26"/>
  <c r="CG5" i="16"/>
  <c r="BD5" i="26"/>
  <c r="CE5" i="24"/>
  <c r="AY13" i="8"/>
  <c r="AQ13" i="8"/>
  <c r="AI13" i="8"/>
  <c r="AA13" i="8"/>
  <c r="S13" i="8"/>
  <c r="AX13" i="8"/>
  <c r="AP13" i="8"/>
  <c r="AH13" i="8"/>
  <c r="Z13" i="8"/>
  <c r="R13" i="8"/>
  <c r="AW13" i="8"/>
  <c r="AO13" i="8"/>
  <c r="AG13" i="8"/>
  <c r="Y13" i="8"/>
  <c r="Q13" i="8"/>
  <c r="BD13" i="8"/>
  <c r="AV13" i="8"/>
  <c r="AN13" i="8"/>
  <c r="AF13" i="8"/>
  <c r="X13" i="8"/>
  <c r="P13" i="8"/>
  <c r="BC13" i="8"/>
  <c r="AU13" i="8"/>
  <c r="AM13" i="8"/>
  <c r="AE13" i="8"/>
  <c r="W13" i="8"/>
  <c r="O13" i="8"/>
  <c r="BB13" i="8"/>
  <c r="AT13" i="8"/>
  <c r="AL13" i="8"/>
  <c r="AD13" i="8"/>
  <c r="V13" i="8"/>
  <c r="N13" i="8"/>
  <c r="BA13" i="8"/>
  <c r="AS13" i="8"/>
  <c r="AK13" i="8"/>
  <c r="AC13" i="8"/>
  <c r="U13" i="8"/>
  <c r="M13" i="8"/>
  <c r="AZ13" i="8"/>
  <c r="AR13" i="8"/>
  <c r="AJ13" i="8"/>
  <c r="AB13" i="8"/>
  <c r="T13" i="8"/>
  <c r="L13" i="8"/>
  <c r="CD5" i="18"/>
  <c r="CD5" i="26"/>
  <c r="BB5" i="25"/>
  <c r="DG4" i="25"/>
  <c r="DG4" i="22"/>
  <c r="DE4" i="24"/>
  <c r="F18" i="13"/>
  <c r="E18" i="13"/>
  <c r="D18" i="13"/>
  <c r="C18" i="13"/>
  <c r="B18" i="13"/>
  <c r="A19" i="13"/>
  <c r="H18" i="13"/>
  <c r="G18" i="13"/>
  <c r="BM5" i="25"/>
  <c r="CX4" i="20"/>
  <c r="DP4" i="20"/>
  <c r="CQ4" i="24"/>
  <c r="J13" i="4"/>
  <c r="I13" i="4"/>
  <c r="K13" i="4"/>
  <c r="BD5" i="22"/>
  <c r="CR4" i="21"/>
  <c r="DP4" i="17"/>
  <c r="CZ4" i="19"/>
  <c r="CJ5" i="21"/>
  <c r="BH5" i="23"/>
  <c r="BY5" i="22"/>
  <c r="F18" i="3"/>
  <c r="E18" i="3"/>
  <c r="A19" i="3"/>
  <c r="H18" i="3"/>
  <c r="C18" i="3"/>
  <c r="D18" i="3"/>
  <c r="B18" i="3"/>
  <c r="G18" i="3"/>
  <c r="DL4" i="24"/>
  <c r="CI5" i="22"/>
  <c r="CD5" i="19"/>
  <c r="AW5" i="24"/>
  <c r="CE5" i="21"/>
  <c r="BB5" i="19"/>
  <c r="BB5" i="26"/>
  <c r="EE4" i="23"/>
  <c r="DE4" i="18"/>
  <c r="BU5" i="23"/>
  <c r="CO4" i="24"/>
  <c r="DQ4" i="22"/>
  <c r="DZ4" i="24"/>
  <c r="CA5" i="19"/>
  <c r="CK5" i="21"/>
  <c r="BM5" i="17"/>
  <c r="CP4" i="22"/>
  <c r="CS4" i="19"/>
  <c r="DG4" i="24"/>
  <c r="CQ4" i="16"/>
  <c r="EE4" i="20"/>
  <c r="D14" i="11"/>
  <c r="C14" i="11"/>
  <c r="B14" i="11"/>
  <c r="H14" i="11"/>
  <c r="G14" i="11"/>
  <c r="F14" i="11"/>
  <c r="E14" i="11"/>
  <c r="A15" i="11"/>
  <c r="DP4" i="18"/>
  <c r="BN5" i="21"/>
  <c r="DS4" i="17"/>
  <c r="E18" i="12"/>
  <c r="D18" i="12"/>
  <c r="C18" i="12"/>
  <c r="B18" i="12"/>
  <c r="A19" i="12"/>
  <c r="H18" i="12"/>
  <c r="G18" i="12"/>
  <c r="F18" i="12"/>
  <c r="A20" i="9"/>
  <c r="H19" i="9"/>
  <c r="G19" i="9"/>
  <c r="D19" i="9"/>
  <c r="F19" i="9"/>
  <c r="E19" i="9"/>
  <c r="C19" i="9"/>
  <c r="B19" i="9"/>
  <c r="CJ5" i="22"/>
  <c r="BZ5" i="19"/>
  <c r="DN4" i="20"/>
  <c r="CV4" i="23"/>
  <c r="CU4" i="22"/>
  <c r="DZ4" i="18"/>
  <c r="DN4" i="25"/>
  <c r="EB4" i="26"/>
  <c r="DG4" i="17"/>
  <c r="CB5" i="21"/>
  <c r="BK5" i="19"/>
  <c r="AX5" i="19"/>
  <c r="AX5" i="24"/>
  <c r="BO5" i="20"/>
  <c r="AZ5" i="23"/>
  <c r="EC4" i="24"/>
  <c r="CZ4" i="18"/>
  <c r="DO4" i="24"/>
  <c r="AV5" i="16"/>
  <c r="EC5" i="16" s="1"/>
  <c r="EA4" i="19"/>
  <c r="CN4" i="22"/>
  <c r="AA13" i="7"/>
  <c r="AR13" i="7"/>
  <c r="N13" i="7"/>
  <c r="AE13" i="7"/>
  <c r="AW13" i="7"/>
  <c r="Z13" i="7"/>
  <c r="AO6" i="16"/>
  <c r="AG6" i="16"/>
  <c r="Y6" i="16"/>
  <c r="Q6" i="16"/>
  <c r="I6" i="16"/>
  <c r="AP6" i="16"/>
  <c r="AF6" i="16"/>
  <c r="W6" i="16"/>
  <c r="N6" i="16"/>
  <c r="E6" i="16"/>
  <c r="AN6" i="16"/>
  <c r="AE6" i="16"/>
  <c r="V6" i="16"/>
  <c r="M6" i="16"/>
  <c r="D6" i="16"/>
  <c r="AL6" i="16"/>
  <c r="AC6" i="16"/>
  <c r="T6" i="16"/>
  <c r="K6" i="16"/>
  <c r="B6" i="16"/>
  <c r="AM6" i="16"/>
  <c r="Z6" i="16"/>
  <c r="J6" i="16"/>
  <c r="AK6" i="16"/>
  <c r="X6" i="16"/>
  <c r="H6" i="16"/>
  <c r="AI6" i="16"/>
  <c r="S6" i="16"/>
  <c r="F6" i="16"/>
  <c r="AS6" i="16"/>
  <c r="U6" i="16"/>
  <c r="AR6" i="16"/>
  <c r="R6" i="16"/>
  <c r="AQ6" i="16"/>
  <c r="P6" i="16"/>
  <c r="AJ6" i="16"/>
  <c r="O6" i="16"/>
  <c r="AD6" i="16"/>
  <c r="G6" i="16"/>
  <c r="AT6" i="16"/>
  <c r="AA6" i="16"/>
  <c r="AB6" i="16"/>
  <c r="L6" i="16"/>
  <c r="C6" i="16"/>
  <c r="AH6" i="16"/>
  <c r="AR6" i="23"/>
  <c r="AJ6" i="23"/>
  <c r="AB6" i="23"/>
  <c r="T6" i="23"/>
  <c r="L6" i="23"/>
  <c r="D6" i="23"/>
  <c r="AQ6" i="23"/>
  <c r="AI6" i="23"/>
  <c r="AA6" i="23"/>
  <c r="S6" i="23"/>
  <c r="K6" i="23"/>
  <c r="C6" i="23"/>
  <c r="AP6" i="23"/>
  <c r="AH6" i="23"/>
  <c r="Z6" i="23"/>
  <c r="R6" i="23"/>
  <c r="J6" i="23"/>
  <c r="BS6" i="23" s="1"/>
  <c r="B6" i="23"/>
  <c r="AN6" i="23"/>
  <c r="AF6" i="23"/>
  <c r="X6" i="23"/>
  <c r="P6" i="23"/>
  <c r="H6" i="23"/>
  <c r="AK6" i="23"/>
  <c r="U6" i="23"/>
  <c r="E6" i="23"/>
  <c r="AG6" i="23"/>
  <c r="Q6" i="23"/>
  <c r="AE6" i="23"/>
  <c r="O6" i="23"/>
  <c r="AS6" i="23"/>
  <c r="AC6" i="23"/>
  <c r="M6" i="23"/>
  <c r="AO6" i="23"/>
  <c r="Y6" i="23"/>
  <c r="I6" i="23"/>
  <c r="AL6" i="23"/>
  <c r="AD6" i="23"/>
  <c r="W6" i="23"/>
  <c r="V6" i="23"/>
  <c r="N6" i="23"/>
  <c r="BG6" i="23" s="1"/>
  <c r="G6" i="23"/>
  <c r="AT6" i="23"/>
  <c r="AM6" i="23"/>
  <c r="F6" i="23"/>
  <c r="AY5" i="20"/>
  <c r="DJ4" i="18"/>
  <c r="CS4" i="21"/>
  <c r="BL5" i="20"/>
  <c r="AU5" i="18"/>
  <c r="AU5" i="25"/>
  <c r="DS4" i="20"/>
  <c r="DR4" i="16"/>
  <c r="DL4" i="20"/>
  <c r="CO4" i="17"/>
  <c r="CW4" i="18"/>
  <c r="EB4" i="19"/>
  <c r="DQ4" i="23"/>
  <c r="DY4" i="22"/>
  <c r="EA4" i="24"/>
  <c r="DY4" i="26"/>
  <c r="EC4" i="21"/>
  <c r="CX4" i="25"/>
  <c r="DB4" i="17"/>
  <c r="DR4" i="21"/>
  <c r="DU4" i="18"/>
  <c r="EB4" i="20"/>
  <c r="DB4" i="24"/>
  <c r="S13" i="6"/>
  <c r="AJ13" i="6"/>
  <c r="BA13" i="6"/>
  <c r="AE13" i="6"/>
  <c r="W13" i="6"/>
  <c r="DT4" i="17"/>
  <c r="DD4" i="21"/>
  <c r="DC4" i="21"/>
  <c r="DS4" i="24"/>
  <c r="DO4" i="25"/>
  <c r="DU4" i="26"/>
  <c r="DK4" i="19"/>
  <c r="CY4" i="20"/>
  <c r="DS4" i="16"/>
  <c r="CS4" i="26"/>
  <c r="CY4" i="21"/>
  <c r="CT4" i="16"/>
  <c r="EF4" i="22"/>
  <c r="DV4" i="25"/>
  <c r="DM4" i="26"/>
  <c r="DQ4" i="20"/>
  <c r="DL4" i="17"/>
  <c r="DL4" i="22"/>
  <c r="DN4" i="16"/>
  <c r="EA4" i="17"/>
  <c r="CZ4" i="21"/>
  <c r="DM4" i="22"/>
  <c r="BH5" i="18"/>
  <c r="CP4" i="18"/>
  <c r="AW5" i="18"/>
  <c r="AW5" i="16"/>
  <c r="BB5" i="18"/>
  <c r="BA5" i="16"/>
  <c r="BA5" i="24"/>
  <c r="DL4" i="26"/>
  <c r="DU4" i="21"/>
  <c r="BU5" i="24"/>
  <c r="DR4" i="23"/>
  <c r="DH4" i="21"/>
  <c r="CG5" i="24"/>
  <c r="DR4" i="20"/>
  <c r="K13" i="5"/>
  <c r="J13" i="5"/>
  <c r="I13" i="5"/>
  <c r="DG4" i="16"/>
  <c r="CZ4" i="22"/>
  <c r="CU4" i="21"/>
  <c r="BD5" i="24"/>
  <c r="CU4" i="26"/>
  <c r="DS4" i="26"/>
  <c r="DE4" i="22"/>
  <c r="BB13" i="3"/>
  <c r="AT13" i="3"/>
  <c r="AL13" i="3"/>
  <c r="AD13" i="3"/>
  <c r="V13" i="3"/>
  <c r="N13" i="3"/>
  <c r="BA13" i="3"/>
  <c r="AS13" i="3"/>
  <c r="AK13" i="3"/>
  <c r="AC13" i="3"/>
  <c r="U13" i="3"/>
  <c r="M13" i="3"/>
  <c r="AW13" i="3"/>
  <c r="AO13" i="3"/>
  <c r="AG13" i="3"/>
  <c r="Y13" i="3"/>
  <c r="Q13" i="3"/>
  <c r="BD13" i="3"/>
  <c r="AV13" i="3"/>
  <c r="AN13" i="3"/>
  <c r="AF13" i="3"/>
  <c r="X13" i="3"/>
  <c r="P13" i="3"/>
  <c r="AQ13" i="3"/>
  <c r="AA13" i="3"/>
  <c r="AP13" i="3"/>
  <c r="BC13" i="3"/>
  <c r="AM13" i="3"/>
  <c r="W13" i="3"/>
  <c r="AJ13" i="3"/>
  <c r="AR13" i="3"/>
  <c r="AB13" i="3"/>
  <c r="L13" i="3"/>
  <c r="Z13" i="3"/>
  <c r="AZ13" i="3"/>
  <c r="T13" i="3"/>
  <c r="AY13" i="3"/>
  <c r="AI13" i="3"/>
  <c r="S13" i="3"/>
  <c r="AX13" i="3"/>
  <c r="AH13" i="3"/>
  <c r="R13" i="3"/>
  <c r="AU13" i="3"/>
  <c r="AE13" i="3"/>
  <c r="O13" i="3"/>
  <c r="BP5" i="24"/>
  <c r="CO4" i="18"/>
  <c r="CZ4" i="23"/>
  <c r="G18" i="4"/>
  <c r="F18" i="4"/>
  <c r="B18" i="4"/>
  <c r="A19" i="4"/>
  <c r="H18" i="4"/>
  <c r="E18" i="4"/>
  <c r="D18" i="4"/>
  <c r="C18" i="4"/>
  <c r="CU4" i="16"/>
  <c r="BO5" i="22"/>
  <c r="AZ5" i="24"/>
  <c r="ED4" i="22"/>
  <c r="CL5" i="22"/>
  <c r="DK4" i="22"/>
  <c r="BC5" i="21"/>
  <c r="CM5" i="17"/>
  <c r="CH5" i="17"/>
  <c r="DM4" i="25"/>
  <c r="EE4" i="18"/>
  <c r="AI13" i="7"/>
  <c r="AZ13" i="7"/>
  <c r="V13" i="7"/>
  <c r="AM13" i="7"/>
  <c r="P13" i="7"/>
  <c r="AH13" i="7"/>
  <c r="A7" i="26"/>
  <c r="A7" i="25"/>
  <c r="A7" i="24"/>
  <c r="A7" i="23"/>
  <c r="A7" i="22"/>
  <c r="A7" i="21"/>
  <c r="A7" i="18"/>
  <c r="A7" i="17"/>
  <c r="A7" i="16"/>
  <c r="A7" i="19"/>
  <c r="A8" i="15"/>
  <c r="AM7" i="15"/>
  <c r="AE7" i="15"/>
  <c r="W7" i="15"/>
  <c r="O7" i="15"/>
  <c r="G7" i="15"/>
  <c r="AT7" i="15"/>
  <c r="AL7" i="15"/>
  <c r="AD7" i="15"/>
  <c r="V7" i="15"/>
  <c r="N7" i="15"/>
  <c r="F7" i="15"/>
  <c r="AO7" i="15"/>
  <c r="AC7" i="15"/>
  <c r="S7" i="15"/>
  <c r="I7" i="15"/>
  <c r="AN7" i="15"/>
  <c r="AB7" i="15"/>
  <c r="R7" i="15"/>
  <c r="H7" i="15"/>
  <c r="AJ7" i="15"/>
  <c r="Z7" i="15"/>
  <c r="P7" i="15"/>
  <c r="D7" i="15"/>
  <c r="AG7" i="15"/>
  <c r="M7" i="15"/>
  <c r="AS7" i="15"/>
  <c r="AF7" i="15"/>
  <c r="L7" i="15"/>
  <c r="A7" i="20"/>
  <c r="AR7" i="15"/>
  <c r="AA7" i="15"/>
  <c r="K7" i="15"/>
  <c r="AQ7" i="15"/>
  <c r="Y7" i="15"/>
  <c r="J7" i="15"/>
  <c r="AK7" i="15"/>
  <c r="U7" i="15"/>
  <c r="C7" i="15"/>
  <c r="AH7" i="15"/>
  <c r="Q7" i="15"/>
  <c r="AI7" i="15"/>
  <c r="X7" i="15"/>
  <c r="T7" i="15"/>
  <c r="E7" i="15"/>
  <c r="B7" i="15"/>
  <c r="AP7" i="15"/>
  <c r="AP6" i="17"/>
  <c r="AH6" i="17"/>
  <c r="Z6" i="17"/>
  <c r="R6" i="17"/>
  <c r="J6" i="17"/>
  <c r="B6" i="17"/>
  <c r="AO6" i="17"/>
  <c r="AG6" i="17"/>
  <c r="Y6" i="17"/>
  <c r="Q6" i="17"/>
  <c r="I6" i="17"/>
  <c r="AN6" i="17"/>
  <c r="AD6" i="17"/>
  <c r="T6" i="17"/>
  <c r="H6" i="17"/>
  <c r="AM6" i="17"/>
  <c r="AC6" i="17"/>
  <c r="S6" i="17"/>
  <c r="G6" i="17"/>
  <c r="AL6" i="17"/>
  <c r="AB6" i="17"/>
  <c r="P6" i="17"/>
  <c r="F6" i="17"/>
  <c r="AK6" i="17"/>
  <c r="AA6" i="17"/>
  <c r="O6" i="17"/>
  <c r="E6" i="17"/>
  <c r="AJ6" i="17"/>
  <c r="N6" i="17"/>
  <c r="AI6" i="17"/>
  <c r="M6" i="17"/>
  <c r="AF6" i="17"/>
  <c r="L6" i="17"/>
  <c r="AE6" i="17"/>
  <c r="K6" i="17"/>
  <c r="AS6" i="17"/>
  <c r="W6" i="17"/>
  <c r="C6" i="17"/>
  <c r="AQ6" i="17"/>
  <c r="X6" i="17"/>
  <c r="V6" i="17"/>
  <c r="U6" i="17"/>
  <c r="D6" i="17"/>
  <c r="AR6" i="17"/>
  <c r="AT6" i="17"/>
  <c r="CM6" i="17" s="1"/>
  <c r="AN6" i="26"/>
  <c r="AF6" i="26"/>
  <c r="X6" i="26"/>
  <c r="P6" i="26"/>
  <c r="BI6" i="26" s="1"/>
  <c r="H6" i="26"/>
  <c r="AT6" i="26"/>
  <c r="AL6" i="26"/>
  <c r="AD6" i="26"/>
  <c r="V6" i="26"/>
  <c r="N6" i="26"/>
  <c r="F6" i="26"/>
  <c r="AS6" i="26"/>
  <c r="AI6" i="26"/>
  <c r="AQ6" i="26"/>
  <c r="AE6" i="26"/>
  <c r="T6" i="26"/>
  <c r="J6" i="26"/>
  <c r="AP6" i="26"/>
  <c r="AC6" i="26"/>
  <c r="S6" i="26"/>
  <c r="I6" i="26"/>
  <c r="AO6" i="26"/>
  <c r="AB6" i="26"/>
  <c r="R6" i="26"/>
  <c r="G6" i="26"/>
  <c r="AM6" i="26"/>
  <c r="AA6" i="26"/>
  <c r="Q6" i="26"/>
  <c r="E6" i="26"/>
  <c r="Z6" i="26"/>
  <c r="D6" i="26"/>
  <c r="Y6" i="26"/>
  <c r="C6" i="26"/>
  <c r="W6" i="26"/>
  <c r="B6" i="26"/>
  <c r="AJ6" i="26"/>
  <c r="M6" i="26"/>
  <c r="AG6" i="26"/>
  <c r="U6" i="26"/>
  <c r="O6" i="26"/>
  <c r="BH6" i="26" s="1"/>
  <c r="L6" i="26"/>
  <c r="K6" i="26"/>
  <c r="AR6" i="26"/>
  <c r="AK6" i="26"/>
  <c r="AH6" i="26"/>
  <c r="CO4" i="23"/>
  <c r="I13" i="2"/>
  <c r="BC13" i="4"/>
  <c r="AU13" i="4"/>
  <c r="AM13" i="4"/>
  <c r="AE13" i="4"/>
  <c r="W13" i="4"/>
  <c r="O13" i="4"/>
  <c r="BB13" i="4"/>
  <c r="AT13" i="4"/>
  <c r="AL13" i="4"/>
  <c r="AD13" i="4"/>
  <c r="V13" i="4"/>
  <c r="N13" i="4"/>
  <c r="AX13" i="4"/>
  <c r="AP13" i="4"/>
  <c r="AH13" i="4"/>
  <c r="Z13" i="4"/>
  <c r="R13" i="4"/>
  <c r="AW13" i="4"/>
  <c r="AO13" i="4"/>
  <c r="AG13" i="4"/>
  <c r="Y13" i="4"/>
  <c r="Q13" i="4"/>
  <c r="AV13" i="4"/>
  <c r="AF13" i="4"/>
  <c r="P13" i="4"/>
  <c r="AS13" i="4"/>
  <c r="AC13" i="4"/>
  <c r="M13" i="4"/>
  <c r="AR13" i="4"/>
  <c r="L13" i="4"/>
  <c r="AB13" i="4"/>
  <c r="BD13" i="4"/>
  <c r="AN13" i="4"/>
  <c r="X13" i="4"/>
  <c r="AQ13" i="4"/>
  <c r="AA13" i="4"/>
  <c r="BA13" i="4"/>
  <c r="AK13" i="4"/>
  <c r="U13" i="4"/>
  <c r="AZ13" i="4"/>
  <c r="AJ13" i="4"/>
  <c r="T13" i="4"/>
  <c r="AY13" i="4"/>
  <c r="AI13" i="4"/>
  <c r="S13" i="4"/>
  <c r="DV4" i="23"/>
  <c r="AU5" i="17"/>
  <c r="AU5" i="26"/>
  <c r="EC4" i="22"/>
  <c r="K13" i="12"/>
  <c r="I13" i="12"/>
  <c r="J13" i="12"/>
  <c r="CT4" i="23"/>
  <c r="CP4" i="24"/>
  <c r="DV4" i="22"/>
  <c r="EF4" i="26"/>
  <c r="DF4" i="24"/>
  <c r="DT4" i="20"/>
  <c r="DH4" i="22"/>
  <c r="DL4" i="25"/>
  <c r="DE4" i="17"/>
  <c r="CX4" i="24"/>
  <c r="CN4" i="16"/>
  <c r="DP4" i="19"/>
  <c r="DM4" i="21"/>
  <c r="CT4" i="18"/>
  <c r="DU4" i="23"/>
  <c r="CZ4" i="24"/>
  <c r="AA13" i="6"/>
  <c r="AR13" i="6"/>
  <c r="N13" i="6"/>
  <c r="AU13" i="6"/>
  <c r="AM13" i="6"/>
  <c r="DI4" i="18"/>
  <c r="DC4" i="17"/>
  <c r="DB4" i="21"/>
  <c r="DW4" i="20"/>
  <c r="CY4" i="18"/>
  <c r="CW4" i="25"/>
  <c r="CQ4" i="26"/>
  <c r="DI4" i="21"/>
  <c r="EC4" i="20"/>
  <c r="ED4" i="16"/>
  <c r="DD4" i="17"/>
  <c r="DQ4" i="21"/>
  <c r="DB4" i="26"/>
  <c r="DN4" i="22"/>
  <c r="DX4" i="16"/>
  <c r="DV4" i="17"/>
  <c r="ED4" i="20"/>
  <c r="DA4" i="19"/>
  <c r="DD4" i="22"/>
  <c r="DL4" i="16"/>
  <c r="CZ4" i="17"/>
  <c r="CG5" i="25"/>
  <c r="AW13" i="9"/>
  <c r="AO13" i="9"/>
  <c r="AG13" i="9"/>
  <c r="Y13" i="9"/>
  <c r="Q13" i="9"/>
  <c r="BD13" i="9"/>
  <c r="AV13" i="9"/>
  <c r="AN13" i="9"/>
  <c r="AF13" i="9"/>
  <c r="X13" i="9"/>
  <c r="P13" i="9"/>
  <c r="BC13" i="9"/>
  <c r="AU13" i="9"/>
  <c r="AM13" i="9"/>
  <c r="AE13" i="9"/>
  <c r="W13" i="9"/>
  <c r="O13" i="9"/>
  <c r="AZ13" i="9"/>
  <c r="AR13" i="9"/>
  <c r="AJ13" i="9"/>
  <c r="AB13" i="9"/>
  <c r="T13" i="9"/>
  <c r="L13" i="9"/>
  <c r="BB13" i="9"/>
  <c r="AL13" i="9"/>
  <c r="V13" i="9"/>
  <c r="BA13" i="9"/>
  <c r="AK13" i="9"/>
  <c r="U13" i="9"/>
  <c r="AY13" i="9"/>
  <c r="AI13" i="9"/>
  <c r="S13" i="9"/>
  <c r="AX13" i="9"/>
  <c r="AH13" i="9"/>
  <c r="R13" i="9"/>
  <c r="AT13" i="9"/>
  <c r="AD13" i="9"/>
  <c r="N13" i="9"/>
  <c r="AS13" i="9"/>
  <c r="AC13" i="9"/>
  <c r="M13" i="9"/>
  <c r="AQ13" i="9"/>
  <c r="AA13" i="9"/>
  <c r="AP13" i="9"/>
  <c r="Z13" i="9"/>
  <c r="DF4" i="20"/>
  <c r="DP4" i="24"/>
  <c r="DY4" i="20"/>
  <c r="DA4" i="16"/>
  <c r="CB5" i="16"/>
  <c r="AX5" i="26"/>
  <c r="BO5" i="23"/>
  <c r="AZ5" i="25"/>
  <c r="AZ14" i="9"/>
  <c r="BB14" i="9"/>
  <c r="CO4" i="20"/>
  <c r="AV5" i="26"/>
  <c r="BF5" i="23"/>
  <c r="EC4" i="19"/>
  <c r="CY4" i="26"/>
  <c r="BT5" i="24"/>
  <c r="CV5" i="20"/>
  <c r="CM5" i="18"/>
  <c r="BE5" i="23"/>
  <c r="CH5" i="18"/>
  <c r="B18" i="7"/>
  <c r="H18" i="7"/>
  <c r="A19" i="7"/>
  <c r="G18" i="7"/>
  <c r="F18" i="7"/>
  <c r="E18" i="7"/>
  <c r="C18" i="7"/>
  <c r="D18" i="7"/>
  <c r="DM4" i="17"/>
  <c r="EC4" i="23"/>
  <c r="EE4" i="19"/>
  <c r="DK4" i="16"/>
  <c r="AQ13" i="7"/>
  <c r="M13" i="7"/>
  <c r="AD13" i="7"/>
  <c r="AU13" i="7"/>
  <c r="X13" i="7"/>
  <c r="AP13" i="7"/>
  <c r="DX4" i="20"/>
  <c r="EF4" i="25"/>
  <c r="BJ6" i="24"/>
  <c r="BZ6" i="24"/>
  <c r="AX6" i="24"/>
  <c r="AS6" i="18"/>
  <c r="AK6" i="18"/>
  <c r="AC6" i="18"/>
  <c r="U6" i="18"/>
  <c r="M6" i="18"/>
  <c r="E6" i="18"/>
  <c r="AQ6" i="18"/>
  <c r="AI6" i="18"/>
  <c r="AA6" i="18"/>
  <c r="S6" i="18"/>
  <c r="K6" i="18"/>
  <c r="C6" i="18"/>
  <c r="AW6" i="18" s="1"/>
  <c r="AR6" i="18"/>
  <c r="AG6" i="18"/>
  <c r="W6" i="18"/>
  <c r="L6" i="18"/>
  <c r="AP6" i="18"/>
  <c r="AF6" i="18"/>
  <c r="V6" i="18"/>
  <c r="J6" i="18"/>
  <c r="AO6" i="18"/>
  <c r="AE6" i="18"/>
  <c r="T6" i="18"/>
  <c r="I6" i="18"/>
  <c r="AJ6" i="18"/>
  <c r="Q6" i="18"/>
  <c r="B6" i="18"/>
  <c r="AH6" i="18"/>
  <c r="P6" i="18"/>
  <c r="AD6" i="18"/>
  <c r="O6" i="18"/>
  <c r="AB6" i="18"/>
  <c r="N6" i="18"/>
  <c r="Z6" i="18"/>
  <c r="Y6" i="18"/>
  <c r="X6" i="18"/>
  <c r="R6" i="18"/>
  <c r="AN6" i="18"/>
  <c r="G6" i="18"/>
  <c r="CH6" i="18" s="1"/>
  <c r="AT6" i="18"/>
  <c r="CM6" i="18" s="1"/>
  <c r="AM6" i="18"/>
  <c r="AL6" i="18"/>
  <c r="H6" i="18"/>
  <c r="F6" i="18"/>
  <c r="D6" i="18"/>
  <c r="AP6" i="25"/>
  <c r="AH6" i="25"/>
  <c r="CA6" i="25" s="1"/>
  <c r="Z6" i="25"/>
  <c r="R6" i="25"/>
  <c r="J6" i="25"/>
  <c r="B6" i="25"/>
  <c r="AO6" i="25"/>
  <c r="AG6" i="25"/>
  <c r="Y6" i="25"/>
  <c r="Q6" i="25"/>
  <c r="I6" i="25"/>
  <c r="AN6" i="25"/>
  <c r="AF6" i="25"/>
  <c r="X6" i="25"/>
  <c r="P6" i="25"/>
  <c r="H6" i="25"/>
  <c r="AM6" i="25"/>
  <c r="AB6" i="25"/>
  <c r="N6" i="25"/>
  <c r="C6" i="25"/>
  <c r="AL6" i="25"/>
  <c r="AA6" i="25"/>
  <c r="M6" i="25"/>
  <c r="AK6" i="25"/>
  <c r="W6" i="25"/>
  <c r="L6" i="25"/>
  <c r="BE6" i="25" s="1"/>
  <c r="AS6" i="25"/>
  <c r="V6" i="25"/>
  <c r="E6" i="25"/>
  <c r="AR6" i="25"/>
  <c r="U6" i="25"/>
  <c r="D6" i="25"/>
  <c r="AQ6" i="25"/>
  <c r="T6" i="25"/>
  <c r="BM6" i="25" s="1"/>
  <c r="AJ6" i="25"/>
  <c r="S6" i="25"/>
  <c r="AI6" i="25"/>
  <c r="O6" i="25"/>
  <c r="AE6" i="25"/>
  <c r="AD6" i="25"/>
  <c r="AC6" i="25"/>
  <c r="K6" i="25"/>
  <c r="G6" i="25"/>
  <c r="AT6" i="25"/>
  <c r="F6" i="25"/>
  <c r="AY5" i="23"/>
  <c r="H19" i="5"/>
  <c r="G19" i="5"/>
  <c r="C19" i="5"/>
  <c r="B19" i="5"/>
  <c r="E19" i="5"/>
  <c r="D19" i="5"/>
  <c r="A20" i="5"/>
  <c r="F19" i="5"/>
  <c r="CN4" i="21"/>
  <c r="DF4" i="25"/>
  <c r="CO4" i="25"/>
  <c r="DP4" i="25"/>
  <c r="DF4" i="18"/>
  <c r="CQ4" i="20"/>
  <c r="CQ4" i="17"/>
  <c r="DO4" i="18"/>
  <c r="EF4" i="18"/>
  <c r="DU4" i="19"/>
  <c r="CO4" i="22"/>
  <c r="CZ4" i="25"/>
  <c r="DH4" i="17"/>
  <c r="EB4" i="24"/>
  <c r="DO4" i="26"/>
  <c r="CX4" i="21"/>
  <c r="EC4" i="16"/>
  <c r="DD4" i="23"/>
  <c r="DK4" i="24"/>
  <c r="AI13" i="6"/>
  <c r="AZ13" i="6"/>
  <c r="V13" i="6"/>
  <c r="P13" i="6"/>
  <c r="DR4" i="25"/>
  <c r="DU4" i="17"/>
  <c r="EF4" i="21"/>
  <c r="CT4" i="20"/>
  <c r="DY4" i="18"/>
  <c r="DX4" i="25"/>
  <c r="DI4" i="17"/>
  <c r="CS4" i="18"/>
  <c r="DK4" i="23"/>
  <c r="DM4" i="16"/>
  <c r="EF4" i="17"/>
  <c r="CZ4" i="20"/>
  <c r="CW4" i="22"/>
  <c r="DD4" i="16"/>
  <c r="DX4" i="17"/>
  <c r="DG4" i="20"/>
  <c r="DA4" i="21"/>
  <c r="DA4" i="24"/>
  <c r="DR4" i="17"/>
  <c r="CT4" i="21"/>
  <c r="AY13" i="7"/>
  <c r="U13" i="7"/>
  <c r="AL13" i="7"/>
  <c r="AF13" i="7"/>
  <c r="AX13" i="7"/>
  <c r="BR6" i="24"/>
  <c r="AR6" i="19"/>
  <c r="AJ6" i="19"/>
  <c r="AB6" i="19"/>
  <c r="T6" i="19"/>
  <c r="L6" i="19"/>
  <c r="D6" i="19"/>
  <c r="AO6" i="19"/>
  <c r="AF6" i="19"/>
  <c r="W6" i="19"/>
  <c r="N6" i="19"/>
  <c r="E6" i="19"/>
  <c r="AN6" i="19"/>
  <c r="AE6" i="19"/>
  <c r="V6" i="19"/>
  <c r="M6" i="19"/>
  <c r="C6" i="19"/>
  <c r="AM6" i="19"/>
  <c r="AD6" i="19"/>
  <c r="U6" i="19"/>
  <c r="BN6" i="19" s="1"/>
  <c r="K6" i="19"/>
  <c r="B6" i="19"/>
  <c r="AL6" i="19"/>
  <c r="AC6" i="19"/>
  <c r="S6" i="19"/>
  <c r="J6" i="19"/>
  <c r="AK6" i="19"/>
  <c r="R6" i="19"/>
  <c r="BK6" i="19" s="1"/>
  <c r="AI6" i="19"/>
  <c r="Q6" i="19"/>
  <c r="AH6" i="19"/>
  <c r="P6" i="19"/>
  <c r="Y6" i="19"/>
  <c r="AT6" i="19"/>
  <c r="X6" i="19"/>
  <c r="AS6" i="19"/>
  <c r="CL6" i="19" s="1"/>
  <c r="O6" i="19"/>
  <c r="AQ6" i="19"/>
  <c r="I6" i="19"/>
  <c r="AP6" i="19"/>
  <c r="AG6" i="19"/>
  <c r="AA6" i="19"/>
  <c r="Z6" i="19"/>
  <c r="G6" i="19"/>
  <c r="AZ6" i="19" s="1"/>
  <c r="F6" i="19"/>
  <c r="H6" i="19"/>
  <c r="DI4" i="24"/>
  <c r="DM4" i="24"/>
  <c r="ED4" i="19"/>
  <c r="CO4" i="16"/>
  <c r="EE4" i="17"/>
  <c r="CN4" i="19"/>
  <c r="DZ4" i="17"/>
  <c r="DY4" i="21"/>
  <c r="CX4" i="22"/>
  <c r="DO4" i="16"/>
  <c r="CZ4" i="26"/>
  <c r="DC4" i="22"/>
  <c r="CR4" i="25"/>
  <c r="DO4" i="17"/>
  <c r="DJ4" i="24"/>
  <c r="DV4" i="26"/>
  <c r="DC4" i="19"/>
  <c r="DW4" i="19"/>
  <c r="DN4" i="26"/>
  <c r="DW4" i="23"/>
  <c r="AH13" i="6"/>
  <c r="AQ13" i="6"/>
  <c r="M13" i="6"/>
  <c r="AD13" i="6"/>
  <c r="X13" i="6"/>
  <c r="Q13" i="6"/>
  <c r="EC4" i="25"/>
  <c r="EC4" i="17"/>
  <c r="EB4" i="22"/>
  <c r="ED4" i="23"/>
  <c r="DV4" i="18"/>
  <c r="EA4" i="16"/>
  <c r="DQ4" i="17"/>
  <c r="DY4" i="25"/>
  <c r="DO4" i="22"/>
  <c r="DB4" i="16"/>
  <c r="DW4" i="17"/>
  <c r="DM4" i="20"/>
  <c r="DE4" i="21"/>
  <c r="CY4" i="22"/>
  <c r="DQ4" i="16"/>
  <c r="DF4" i="19"/>
  <c r="DF4" i="22"/>
  <c r="DI4" i="20"/>
  <c r="EB4" i="18"/>
  <c r="DR4" i="26"/>
  <c r="CO4" i="21"/>
  <c r="BR5" i="26"/>
  <c r="CI5" i="25"/>
  <c r="BA5" i="25"/>
  <c r="CS4" i="24"/>
  <c r="DS4" i="18"/>
  <c r="CK5" i="24"/>
  <c r="CG5" i="18"/>
  <c r="CP4" i="20"/>
  <c r="CJ5" i="18"/>
  <c r="BY5" i="24"/>
  <c r="CN4" i="17"/>
  <c r="DT4" i="25"/>
  <c r="AZ5" i="18"/>
  <c r="DZ4" i="22"/>
  <c r="BF5" i="18"/>
  <c r="K13" i="7"/>
  <c r="I13" i="7"/>
  <c r="J13" i="7"/>
  <c r="DW4" i="16"/>
  <c r="BC5" i="22"/>
  <c r="BE5" i="24"/>
  <c r="DA4" i="20"/>
  <c r="CI5" i="26"/>
  <c r="DX4" i="26"/>
  <c r="CK5" i="25"/>
  <c r="K13" i="3"/>
  <c r="I13" i="3"/>
  <c r="J13" i="3"/>
  <c r="BD5" i="19"/>
  <c r="DI4" i="22"/>
  <c r="BZ5" i="22"/>
  <c r="DA4" i="22"/>
  <c r="DJ4" i="23"/>
  <c r="DE4" i="23"/>
  <c r="DW4" i="18"/>
  <c r="BO5" i="25"/>
  <c r="BJ5" i="23"/>
  <c r="AZ5" i="19"/>
  <c r="DS4" i="23"/>
  <c r="DB4" i="18"/>
  <c r="DX4" i="22"/>
  <c r="CP4" i="19"/>
  <c r="BA13" i="2"/>
  <c r="AS13" i="2"/>
  <c r="AK13" i="2"/>
  <c r="AC13" i="2"/>
  <c r="U13" i="2"/>
  <c r="M13" i="2"/>
  <c r="AZ13" i="2"/>
  <c r="AJ13" i="2"/>
  <c r="T13" i="2"/>
  <c r="AR13" i="2"/>
  <c r="AB13" i="2"/>
  <c r="L13" i="2"/>
  <c r="BD13" i="2"/>
  <c r="AV13" i="2"/>
  <c r="AN13" i="2"/>
  <c r="AF13" i="2"/>
  <c r="X13" i="2"/>
  <c r="P13" i="2"/>
  <c r="AM13" i="2"/>
  <c r="W13" i="2"/>
  <c r="BC13" i="2"/>
  <c r="AU13" i="2"/>
  <c r="AE13" i="2"/>
  <c r="O13" i="2"/>
  <c r="AT13" i="2"/>
  <c r="AD13" i="2"/>
  <c r="N13" i="2"/>
  <c r="AQ13" i="2"/>
  <c r="Y13" i="2"/>
  <c r="AX13" i="2"/>
  <c r="AH13" i="2"/>
  <c r="R13" i="2"/>
  <c r="AA13" i="2"/>
  <c r="AP13" i="2"/>
  <c r="Z13" i="2"/>
  <c r="AO13" i="2"/>
  <c r="AW13" i="2"/>
  <c r="AG13" i="2"/>
  <c r="Q13" i="2"/>
  <c r="BB13" i="2"/>
  <c r="AL13" i="2"/>
  <c r="V13" i="2"/>
  <c r="AY13" i="2"/>
  <c r="AI13" i="2"/>
  <c r="S13" i="2"/>
  <c r="CW4" i="20"/>
  <c r="BX5" i="22"/>
  <c r="CR4" i="23"/>
  <c r="DB4" i="19"/>
  <c r="DR4" i="24"/>
  <c r="L13" i="7"/>
  <c r="AC13" i="7"/>
  <c r="AT13" i="7"/>
  <c r="Q13" i="7"/>
  <c r="AN13" i="7"/>
  <c r="DC4" i="25"/>
  <c r="CV4" i="26"/>
  <c r="BC6" i="24"/>
  <c r="AW6" i="24"/>
  <c r="AM6" i="20"/>
  <c r="AE6" i="20"/>
  <c r="W6" i="20"/>
  <c r="O6" i="20"/>
  <c r="G6" i="20"/>
  <c r="AT6" i="20"/>
  <c r="AL6" i="20"/>
  <c r="AD6" i="20"/>
  <c r="V6" i="20"/>
  <c r="N6" i="20"/>
  <c r="F6" i="20"/>
  <c r="AS6" i="20"/>
  <c r="AK6" i="20"/>
  <c r="AC6" i="20"/>
  <c r="U6" i="20"/>
  <c r="M6" i="20"/>
  <c r="E6" i="20"/>
  <c r="AR6" i="20"/>
  <c r="AJ6" i="20"/>
  <c r="AB6" i="20"/>
  <c r="T6" i="20"/>
  <c r="L6" i="20"/>
  <c r="D6" i="20"/>
  <c r="AQ6" i="20"/>
  <c r="AI6" i="20"/>
  <c r="AA6" i="20"/>
  <c r="S6" i="20"/>
  <c r="K6" i="20"/>
  <c r="C6" i="20"/>
  <c r="AP6" i="20"/>
  <c r="AH6" i="20"/>
  <c r="Z6" i="20"/>
  <c r="R6" i="20"/>
  <c r="J6" i="20"/>
  <c r="B6" i="20"/>
  <c r="Y6" i="20"/>
  <c r="X6" i="20"/>
  <c r="BQ6" i="20" s="1"/>
  <c r="P6" i="20"/>
  <c r="I6" i="20"/>
  <c r="H6" i="20"/>
  <c r="AO6" i="20"/>
  <c r="AN6" i="20"/>
  <c r="AG6" i="20"/>
  <c r="AF6" i="20"/>
  <c r="Q6" i="20"/>
  <c r="BJ6" i="20" s="1"/>
  <c r="AY5" i="17"/>
  <c r="DI4" i="16"/>
  <c r="BL5" i="17"/>
  <c r="AU5" i="20"/>
  <c r="DD5" i="20" s="1"/>
  <c r="BI5" i="20"/>
  <c r="DM4" i="18"/>
  <c r="DT4" i="23"/>
  <c r="CX4" i="23"/>
  <c r="DA4" i="25"/>
  <c r="DL4" i="19"/>
  <c r="EF4" i="16"/>
  <c r="EE4" i="24"/>
  <c r="CV4" i="22"/>
  <c r="CY4" i="25"/>
  <c r="DF4" i="17"/>
  <c r="DW4" i="24"/>
  <c r="EC4" i="26"/>
  <c r="DQ4" i="19"/>
  <c r="CQ4" i="19"/>
  <c r="DY4" i="17"/>
  <c r="DO4" i="23"/>
  <c r="AP13" i="6"/>
  <c r="AY13" i="6"/>
  <c r="U13" i="6"/>
  <c r="AL13" i="6"/>
  <c r="AF13" i="6"/>
  <c r="Y13" i="6"/>
  <c r="DQ4" i="25"/>
  <c r="DN4" i="17"/>
  <c r="EB4" i="25"/>
  <c r="DM4" i="23"/>
  <c r="DH4" i="18"/>
  <c r="DV4" i="16"/>
  <c r="CR4" i="17"/>
  <c r="CX4" i="26"/>
  <c r="CQ4" i="18"/>
  <c r="CV4" i="16"/>
  <c r="DJ4" i="20"/>
  <c r="DH4" i="20"/>
  <c r="EC4" i="18"/>
  <c r="DH4" i="16"/>
  <c r="DS4" i="19"/>
  <c r="DV4" i="24"/>
  <c r="DN4" i="19"/>
  <c r="CV4" i="21"/>
  <c r="DE4" i="25"/>
  <c r="CU4" i="24"/>
  <c r="CG5" i="26"/>
  <c r="DF4" i="26"/>
  <c r="BD5" i="25"/>
  <c r="DX4" i="24"/>
  <c r="CY4" i="23"/>
  <c r="CB5" i="18"/>
  <c r="BO5" i="24"/>
  <c r="CL5" i="24"/>
  <c r="AV5" i="19"/>
  <c r="BT5" i="19"/>
  <c r="DJ4" i="21"/>
  <c r="CD5" i="23"/>
  <c r="BB5" i="23"/>
  <c r="DN4" i="23"/>
  <c r="CU4" i="18"/>
  <c r="BN5" i="16"/>
  <c r="BG5" i="22"/>
  <c r="CW4" i="21"/>
  <c r="BY5" i="16"/>
  <c r="J13" i="10"/>
  <c r="I13" i="10"/>
  <c r="K13" i="10"/>
  <c r="BV5" i="23"/>
  <c r="BK5" i="22"/>
  <c r="BO5" i="16"/>
  <c r="BA13" i="12"/>
  <c r="AS13" i="12"/>
  <c r="AK13" i="12"/>
  <c r="AC13" i="12"/>
  <c r="U13" i="12"/>
  <c r="M13" i="12"/>
  <c r="AZ13" i="12"/>
  <c r="AR13" i="12"/>
  <c r="AJ13" i="12"/>
  <c r="AB13" i="12"/>
  <c r="T13" i="12"/>
  <c r="L13" i="12"/>
  <c r="AY13" i="12"/>
  <c r="AQ13" i="12"/>
  <c r="AI13" i="12"/>
  <c r="AA13" i="12"/>
  <c r="S13" i="12"/>
  <c r="AX13" i="12"/>
  <c r="AP13" i="12"/>
  <c r="AH13" i="12"/>
  <c r="Z13" i="12"/>
  <c r="R13" i="12"/>
  <c r="AW13" i="12"/>
  <c r="AO13" i="12"/>
  <c r="AG13" i="12"/>
  <c r="Y13" i="12"/>
  <c r="Q13" i="12"/>
  <c r="BD13" i="12"/>
  <c r="AV13" i="12"/>
  <c r="AN13" i="12"/>
  <c r="AF13" i="12"/>
  <c r="X13" i="12"/>
  <c r="P13" i="12"/>
  <c r="BC13" i="12"/>
  <c r="AU13" i="12"/>
  <c r="AM13" i="12"/>
  <c r="AE13" i="12"/>
  <c r="W13" i="12"/>
  <c r="O13" i="12"/>
  <c r="BB13" i="12"/>
  <c r="AT13" i="12"/>
  <c r="AL13" i="12"/>
  <c r="AD13" i="12"/>
  <c r="V13" i="12"/>
  <c r="N13" i="12"/>
  <c r="AW5" i="21"/>
  <c r="CE5" i="18"/>
  <c r="BB5" i="22"/>
  <c r="DX4" i="18"/>
  <c r="CZ4" i="16"/>
  <c r="J13" i="13"/>
  <c r="K13" i="13"/>
  <c r="I13" i="13"/>
  <c r="DG4" i="21"/>
  <c r="CN4" i="20"/>
  <c r="BM5" i="23"/>
  <c r="CN4" i="25"/>
  <c r="DT4" i="18"/>
  <c r="BG5" i="23"/>
  <c r="DF4" i="23"/>
  <c r="BZ5" i="23"/>
  <c r="DC4" i="23"/>
  <c r="DB4" i="20"/>
  <c r="DU4" i="22"/>
  <c r="CW4" i="16"/>
  <c r="DN4" i="24"/>
  <c r="AX5" i="21"/>
  <c r="BJ5" i="22"/>
  <c r="DC4" i="20"/>
  <c r="EA4" i="22"/>
  <c r="CS4" i="16"/>
  <c r="BF5" i="17"/>
  <c r="EE4" i="16"/>
  <c r="BT5" i="20"/>
  <c r="CT4" i="26"/>
  <c r="T13" i="7"/>
  <c r="AK13" i="7"/>
  <c r="BB13" i="7"/>
  <c r="Y13" i="7"/>
  <c r="AV13" i="7"/>
  <c r="DA4" i="26"/>
  <c r="CS4" i="22"/>
  <c r="AU6" i="24"/>
  <c r="BO6" i="24"/>
  <c r="BO6" i="23"/>
  <c r="AT6" i="21"/>
  <c r="AL6" i="21"/>
  <c r="AD6" i="21"/>
  <c r="V6" i="21"/>
  <c r="N6" i="21"/>
  <c r="F6" i="21"/>
  <c r="AS6" i="21"/>
  <c r="AK6" i="21"/>
  <c r="AC6" i="21"/>
  <c r="U6" i="21"/>
  <c r="M6" i="21"/>
  <c r="E6" i="21"/>
  <c r="AR6" i="21"/>
  <c r="AJ6" i="21"/>
  <c r="AB6" i="21"/>
  <c r="T6" i="21"/>
  <c r="L6" i="21"/>
  <c r="D6" i="21"/>
  <c r="AM6" i="21"/>
  <c r="Y6" i="21"/>
  <c r="K6" i="21"/>
  <c r="AO6" i="21"/>
  <c r="AA6" i="21"/>
  <c r="P6" i="21"/>
  <c r="B6" i="21"/>
  <c r="AF6" i="21"/>
  <c r="O6" i="21"/>
  <c r="BH6" i="21" s="1"/>
  <c r="AE6" i="21"/>
  <c r="J6" i="21"/>
  <c r="AQ6" i="21"/>
  <c r="Z6" i="21"/>
  <c r="I6" i="21"/>
  <c r="AP6" i="21"/>
  <c r="X6" i="21"/>
  <c r="H6" i="21"/>
  <c r="AN6" i="21"/>
  <c r="W6" i="21"/>
  <c r="G6" i="21"/>
  <c r="AI6" i="21"/>
  <c r="S6" i="21"/>
  <c r="C6" i="21"/>
  <c r="AG6" i="21"/>
  <c r="BZ6" i="21" s="1"/>
  <c r="Q6" i="21"/>
  <c r="AH6" i="21"/>
  <c r="R6" i="21"/>
  <c r="BD13" i="5"/>
  <c r="AV13" i="5"/>
  <c r="AN13" i="5"/>
  <c r="AF13" i="5"/>
  <c r="X13" i="5"/>
  <c r="P13" i="5"/>
  <c r="BC13" i="5"/>
  <c r="AU13" i="5"/>
  <c r="AM13" i="5"/>
  <c r="AE13" i="5"/>
  <c r="W13" i="5"/>
  <c r="O13" i="5"/>
  <c r="AY13" i="5"/>
  <c r="AQ13" i="5"/>
  <c r="AI13" i="5"/>
  <c r="AA13" i="5"/>
  <c r="S13" i="5"/>
  <c r="AX13" i="5"/>
  <c r="AP13" i="5"/>
  <c r="AH13" i="5"/>
  <c r="Z13" i="5"/>
  <c r="R13" i="5"/>
  <c r="BA13" i="5"/>
  <c r="AK13" i="5"/>
  <c r="U13" i="5"/>
  <c r="AZ13" i="5"/>
  <c r="AJ13" i="5"/>
  <c r="T13" i="5"/>
  <c r="AG13" i="5"/>
  <c r="AW13" i="5"/>
  <c r="Q13" i="5"/>
  <c r="AT13" i="5"/>
  <c r="AD13" i="5"/>
  <c r="N13" i="5"/>
  <c r="AS13" i="5"/>
  <c r="AC13" i="5"/>
  <c r="M13" i="5"/>
  <c r="AR13" i="5"/>
  <c r="AB13" i="5"/>
  <c r="L13" i="5"/>
  <c r="AO13" i="5"/>
  <c r="Y13" i="5"/>
  <c r="BB13" i="5"/>
  <c r="AL13" i="5"/>
  <c r="V13" i="5"/>
  <c r="DQ4" i="24"/>
  <c r="DB4" i="25"/>
  <c r="DJ4" i="22"/>
  <c r="CP4" i="26"/>
  <c r="DD4" i="19"/>
  <c r="DW4" i="22"/>
  <c r="DZ4" i="16"/>
  <c r="CW4" i="23"/>
  <c r="CT4" i="22"/>
  <c r="DY4" i="16"/>
  <c r="DY4" i="19"/>
  <c r="EF4" i="24"/>
  <c r="DK4" i="17"/>
  <c r="DX4" i="19"/>
  <c r="DF4" i="21"/>
  <c r="DZ4" i="19"/>
  <c r="DY4" i="23"/>
  <c r="AX13" i="6"/>
  <c r="L13" i="6"/>
  <c r="AC13" i="6"/>
  <c r="AT13" i="6"/>
  <c r="AN13" i="6"/>
  <c r="AG13" i="6"/>
  <c r="DH4" i="25"/>
  <c r="DA4" i="17"/>
  <c r="DP4" i="16"/>
  <c r="CP4" i="23"/>
  <c r="CN4" i="18"/>
  <c r="DU4" i="16"/>
  <c r="DV4" i="19"/>
  <c r="DJ4" i="17"/>
  <c r="DK4" i="18"/>
  <c r="DQ4" i="26"/>
  <c r="CO4" i="19"/>
  <c r="DB4" i="22"/>
  <c r="CS4" i="20"/>
  <c r="DC4" i="18"/>
  <c r="CR4" i="26"/>
  <c r="DJ4" i="19"/>
  <c r="DG4" i="18"/>
  <c r="EB4" i="23"/>
  <c r="CP4" i="16"/>
  <c r="DE4" i="26"/>
  <c r="DE4" i="19"/>
  <c r="DL4" i="21"/>
  <c r="CU5" i="20"/>
  <c r="BU5" i="16"/>
  <c r="K13" i="6"/>
  <c r="I13" i="6"/>
  <c r="J13" i="6"/>
  <c r="AX13" i="10"/>
  <c r="AP13" i="10"/>
  <c r="AH13" i="10"/>
  <c r="Z13" i="10"/>
  <c r="R13" i="10"/>
  <c r="AW13" i="10"/>
  <c r="AO13" i="10"/>
  <c r="AG13" i="10"/>
  <c r="Y13" i="10"/>
  <c r="Q13" i="10"/>
  <c r="BD13" i="10"/>
  <c r="AV13" i="10"/>
  <c r="AN13" i="10"/>
  <c r="AF13" i="10"/>
  <c r="X13" i="10"/>
  <c r="P13" i="10"/>
  <c r="BB13" i="10"/>
  <c r="AT13" i="10"/>
  <c r="AL13" i="10"/>
  <c r="AD13" i="10"/>
  <c r="V13" i="10"/>
  <c r="N13" i="10"/>
  <c r="BA13" i="10"/>
  <c r="AS13" i="10"/>
  <c r="AK13" i="10"/>
  <c r="AC13" i="10"/>
  <c r="U13" i="10"/>
  <c r="M13" i="10"/>
  <c r="AZ13" i="10"/>
  <c r="AR13" i="10"/>
  <c r="AJ13" i="10"/>
  <c r="AB13" i="10"/>
  <c r="T13" i="10"/>
  <c r="L13" i="10"/>
  <c r="BC13" i="10"/>
  <c r="W13" i="10"/>
  <c r="AY13" i="10"/>
  <c r="S13" i="10"/>
  <c r="AU13" i="10"/>
  <c r="O13" i="10"/>
  <c r="AQ13" i="10"/>
  <c r="AM13" i="10"/>
  <c r="AI13" i="10"/>
  <c r="AE13" i="10"/>
  <c r="AA13" i="10"/>
  <c r="DE4" i="20"/>
  <c r="BN5" i="23"/>
  <c r="CJ5" i="25"/>
  <c r="EA4" i="26"/>
  <c r="DC5" i="21"/>
  <c r="DD4" i="24"/>
  <c r="CY4" i="17"/>
  <c r="BT5" i="25"/>
  <c r="CM5" i="19"/>
  <c r="BX5" i="21"/>
  <c r="CU4" i="20"/>
  <c r="AW5" i="19"/>
  <c r="DZ4" i="25"/>
  <c r="CK5" i="19"/>
  <c r="CG5" i="19"/>
  <c r="CU4" i="23"/>
  <c r="CQ4" i="21"/>
  <c r="DT4" i="22"/>
  <c r="BP5" i="19"/>
  <c r="DR4" i="18"/>
  <c r="CQ4" i="23"/>
  <c r="AO14" i="9" s="1"/>
  <c r="DW4" i="21"/>
  <c r="CB5" i="17"/>
  <c r="CI5" i="21"/>
  <c r="AW5" i="22"/>
  <c r="CE5" i="19"/>
  <c r="BB5" i="24"/>
  <c r="BA5" i="22"/>
  <c r="DR4" i="22"/>
  <c r="DZ4" i="23"/>
  <c r="DD4" i="20"/>
  <c r="ED4" i="17"/>
  <c r="CK5" i="17"/>
  <c r="CG5" i="22"/>
  <c r="DD4" i="18"/>
  <c r="DU4" i="24"/>
  <c r="CQ4" i="22"/>
  <c r="CV4" i="20"/>
  <c r="CP4" i="21"/>
  <c r="DH4" i="23"/>
  <c r="BN5" i="17"/>
  <c r="BH5" i="22"/>
  <c r="EA4" i="23"/>
  <c r="A20" i="6"/>
  <c r="H19" i="6"/>
  <c r="G19" i="6"/>
  <c r="F19" i="6"/>
  <c r="E19" i="6"/>
  <c r="D19" i="6"/>
  <c r="C19" i="6"/>
  <c r="B19" i="6"/>
  <c r="DL4" i="23"/>
  <c r="DU4" i="25"/>
  <c r="J13" i="8"/>
  <c r="I13" i="8"/>
  <c r="K13" i="8"/>
  <c r="BK5" i="17"/>
  <c r="DH4" i="24"/>
  <c r="DP4" i="26"/>
  <c r="AB13" i="7"/>
  <c r="AS13" i="7"/>
  <c r="O13" i="7"/>
  <c r="AG13" i="7"/>
  <c r="EA4" i="18"/>
  <c r="BB13" i="13"/>
  <c r="AT13" i="13"/>
  <c r="AL13" i="13"/>
  <c r="AD13" i="13"/>
  <c r="V13" i="13"/>
  <c r="N13" i="13"/>
  <c r="BA13" i="13"/>
  <c r="AS13" i="13"/>
  <c r="AK13" i="13"/>
  <c r="AC13" i="13"/>
  <c r="U13" i="13"/>
  <c r="M13" i="13"/>
  <c r="AZ13" i="13"/>
  <c r="AR13" i="13"/>
  <c r="AJ13" i="13"/>
  <c r="AB13" i="13"/>
  <c r="T13" i="13"/>
  <c r="L13" i="13"/>
  <c r="AY13" i="13"/>
  <c r="AQ13" i="13"/>
  <c r="AI13" i="13"/>
  <c r="AA13" i="13"/>
  <c r="S13" i="13"/>
  <c r="AX13" i="13"/>
  <c r="AP13" i="13"/>
  <c r="AH13" i="13"/>
  <c r="Z13" i="13"/>
  <c r="R13" i="13"/>
  <c r="AW13" i="13"/>
  <c r="AO13" i="13"/>
  <c r="AG13" i="13"/>
  <c r="Y13" i="13"/>
  <c r="Q13" i="13"/>
  <c r="BD13" i="13"/>
  <c r="AV13" i="13"/>
  <c r="AN13" i="13"/>
  <c r="AF13" i="13"/>
  <c r="X13" i="13"/>
  <c r="P13" i="13"/>
  <c r="BC13" i="13"/>
  <c r="AU13" i="13"/>
  <c r="AM13" i="13"/>
  <c r="AE13" i="13"/>
  <c r="W13" i="13"/>
  <c r="O13" i="13"/>
  <c r="BH6" i="17"/>
  <c r="BH6" i="18"/>
  <c r="BY6" i="18"/>
  <c r="CD6" i="25"/>
  <c r="CD6" i="24"/>
  <c r="AM6" i="22"/>
  <c r="AE6" i="22"/>
  <c r="W6" i="22"/>
  <c r="O6" i="22"/>
  <c r="G6" i="22"/>
  <c r="AT6" i="22"/>
  <c r="AL6" i="22"/>
  <c r="AD6" i="22"/>
  <c r="V6" i="22"/>
  <c r="N6" i="22"/>
  <c r="F6" i="22"/>
  <c r="AR6" i="22"/>
  <c r="AJ6" i="22"/>
  <c r="AB6" i="22"/>
  <c r="T6" i="22"/>
  <c r="L6" i="22"/>
  <c r="D6" i="22"/>
  <c r="AQ6" i="22"/>
  <c r="AI6" i="22"/>
  <c r="AA6" i="22"/>
  <c r="S6" i="22"/>
  <c r="K6" i="22"/>
  <c r="C6" i="22"/>
  <c r="AG6" i="22"/>
  <c r="Q6" i="22"/>
  <c r="AF6" i="22"/>
  <c r="P6" i="22"/>
  <c r="AS6" i="22"/>
  <c r="AC6" i="22"/>
  <c r="M6" i="22"/>
  <c r="AP6" i="22"/>
  <c r="Z6" i="22"/>
  <c r="J6" i="22"/>
  <c r="AO6" i="22"/>
  <c r="Y6" i="22"/>
  <c r="I6" i="22"/>
  <c r="R6" i="22"/>
  <c r="H6" i="22"/>
  <c r="E6" i="22"/>
  <c r="AN6" i="22"/>
  <c r="B6" i="22"/>
  <c r="AK6" i="22"/>
  <c r="CD6" i="22" s="1"/>
  <c r="U6" i="22"/>
  <c r="AH6" i="22"/>
  <c r="X6" i="22"/>
  <c r="CR4" i="20"/>
  <c r="DK4" i="25"/>
  <c r="CW4" i="17"/>
  <c r="CR4" i="22"/>
  <c r="EA4" i="20"/>
  <c r="CP4" i="17"/>
  <c r="E18" i="2"/>
  <c r="D18" i="2"/>
  <c r="H18" i="2"/>
  <c r="G18" i="2"/>
  <c r="F18" i="2"/>
  <c r="C18" i="2"/>
  <c r="B18" i="2"/>
  <c r="A19" i="2"/>
  <c r="CT4" i="24"/>
  <c r="EB4" i="17"/>
  <c r="DN4" i="18"/>
  <c r="DG4" i="19"/>
  <c r="DC4" i="24"/>
  <c r="DA4" i="23"/>
  <c r="ED4" i="24"/>
  <c r="CR4" i="16"/>
  <c r="CV4" i="19"/>
  <c r="DD4" i="25"/>
  <c r="CX4" i="17"/>
  <c r="EE4" i="21"/>
  <c r="DT4" i="19"/>
  <c r="DK4" i="21"/>
  <c r="CV4" i="24"/>
  <c r="R13" i="6"/>
  <c r="T13" i="6"/>
  <c r="AK13" i="6"/>
  <c r="BB13" i="6"/>
  <c r="AV13" i="6"/>
  <c r="DW4" i="25"/>
  <c r="CT4" i="19"/>
  <c r="DK4" i="26"/>
  <c r="DG4" i="23"/>
  <c r="ED4" i="25"/>
  <c r="DH4" i="26"/>
  <c r="CW4" i="19"/>
  <c r="DI4" i="19"/>
  <c r="DQ4" i="18"/>
  <c r="CN4" i="26"/>
  <c r="EB4" i="21"/>
  <c r="CN4" i="24"/>
  <c r="DU4" i="20"/>
  <c r="CX4" i="18"/>
  <c r="DW4" i="26"/>
  <c r="DP4" i="21"/>
  <c r="DC4" i="16"/>
  <c r="DP4" i="22"/>
  <c r="DF4" i="16"/>
  <c r="ED4" i="26"/>
  <c r="DR4" i="19"/>
  <c r="EA4" i="21"/>
  <c r="BM6" i="19" l="1"/>
  <c r="CE6" i="19"/>
  <c r="ED5" i="19"/>
  <c r="CD6" i="19"/>
  <c r="CQ5" i="20"/>
  <c r="DW5" i="20"/>
  <c r="CL6" i="16"/>
  <c r="BS6" i="16"/>
  <c r="CA6" i="16"/>
  <c r="CI6" i="16"/>
  <c r="CD6" i="23"/>
  <c r="BH6" i="16"/>
  <c r="CJ6" i="22"/>
  <c r="BY6" i="19"/>
  <c r="DP5" i="19"/>
  <c r="BR6" i="20"/>
  <c r="CD6" i="20"/>
  <c r="BR6" i="26"/>
  <c r="BK6" i="26"/>
  <c r="BW6" i="26"/>
  <c r="BP6" i="17"/>
  <c r="BG6" i="17"/>
  <c r="BU6" i="17"/>
  <c r="BW6" i="17"/>
  <c r="AV6" i="17"/>
  <c r="BL6" i="17"/>
  <c r="BS6" i="19"/>
  <c r="BY6" i="21"/>
  <c r="BN6" i="21"/>
  <c r="CH6" i="26"/>
  <c r="AV6" i="23"/>
  <c r="CE6" i="23"/>
  <c r="BY6" i="16"/>
  <c r="BG6" i="22"/>
  <c r="BU6" i="19"/>
  <c r="DZ5" i="26"/>
  <c r="BM6" i="20"/>
  <c r="AZ6" i="20"/>
  <c r="BN6" i="22"/>
  <c r="BR6" i="22"/>
  <c r="BI6" i="22"/>
  <c r="CB6" i="22"/>
  <c r="AY6" i="22"/>
  <c r="BP6" i="22"/>
  <c r="DN5" i="16"/>
  <c r="BL6" i="20"/>
  <c r="BY6" i="25"/>
  <c r="BH6" i="25"/>
  <c r="AU6" i="25"/>
  <c r="CC6" i="25"/>
  <c r="CL6" i="25"/>
  <c r="BG6" i="25"/>
  <c r="BU6" i="18"/>
  <c r="BS6" i="26"/>
  <c r="CJ6" i="26"/>
  <c r="AU6" i="17"/>
  <c r="BS6" i="17"/>
  <c r="AV6" i="21"/>
  <c r="BU6" i="25"/>
  <c r="BO6" i="22"/>
  <c r="CL6" i="23"/>
  <c r="BX6" i="16"/>
  <c r="AU6" i="21"/>
  <c r="CL6" i="20"/>
  <c r="ED5" i="24"/>
  <c r="DN5" i="26"/>
  <c r="AY6" i="16"/>
  <c r="BC6" i="22"/>
  <c r="CF6" i="22"/>
  <c r="BM6" i="21"/>
  <c r="BO6" i="26"/>
  <c r="CP5" i="21"/>
  <c r="CC6" i="20"/>
  <c r="DK5" i="18"/>
  <c r="BT6" i="19"/>
  <c r="CM6" i="19"/>
  <c r="CF6" i="19"/>
  <c r="CA6" i="24"/>
  <c r="BV6" i="25"/>
  <c r="CJ6" i="25"/>
  <c r="BP6" i="25"/>
  <c r="CF6" i="25"/>
  <c r="CI6" i="25"/>
  <c r="BW6" i="18"/>
  <c r="BZ6" i="18"/>
  <c r="AX6" i="18"/>
  <c r="DC5" i="20"/>
  <c r="DT5" i="20"/>
  <c r="DM5" i="17"/>
  <c r="Y14" i="9"/>
  <c r="CM6" i="26"/>
  <c r="BA6" i="23"/>
  <c r="CC6" i="16"/>
  <c r="CK6" i="16"/>
  <c r="BJ6" i="16"/>
  <c r="CG6" i="22"/>
  <c r="BZ6" i="22"/>
  <c r="BE6" i="22"/>
  <c r="BW6" i="22"/>
  <c r="CD6" i="16"/>
  <c r="BM6" i="17"/>
  <c r="BY6" i="24"/>
  <c r="EC5" i="20"/>
  <c r="DA5" i="20"/>
  <c r="CB6" i="21"/>
  <c r="BT6" i="21"/>
  <c r="BU6" i="21"/>
  <c r="CL6" i="21"/>
  <c r="BV6" i="24"/>
  <c r="BB6" i="24"/>
  <c r="CW5" i="20"/>
  <c r="DU5" i="18"/>
  <c r="CK6" i="20"/>
  <c r="BG6" i="20"/>
  <c r="BX6" i="20"/>
  <c r="CH6" i="24"/>
  <c r="EF5" i="20"/>
  <c r="CO5" i="20"/>
  <c r="BF6" i="24"/>
  <c r="BW6" i="25"/>
  <c r="AV6" i="25"/>
  <c r="BZ6" i="25"/>
  <c r="BB6" i="18"/>
  <c r="BK6" i="18"/>
  <c r="BI6" i="18"/>
  <c r="CK6" i="18"/>
  <c r="BW6" i="24"/>
  <c r="DS5" i="20"/>
  <c r="CA6" i="26"/>
  <c r="BF6" i="26"/>
  <c r="AW6" i="26"/>
  <c r="BB6" i="26"/>
  <c r="CB6" i="26"/>
  <c r="BA6" i="26"/>
  <c r="BN6" i="17"/>
  <c r="BX6" i="17"/>
  <c r="BB6" i="17"/>
  <c r="BJ6" i="17"/>
  <c r="CA6" i="17"/>
  <c r="BD6" i="16"/>
  <c r="CM6" i="21"/>
  <c r="BU6" i="20"/>
  <c r="BG6" i="19"/>
  <c r="BP6" i="18"/>
  <c r="K14" i="13"/>
  <c r="CF6" i="16"/>
  <c r="BJ6" i="22"/>
  <c r="BS6" i="24"/>
  <c r="BL6" i="21"/>
  <c r="CD6" i="21"/>
  <c r="BZ6" i="20"/>
  <c r="AY6" i="20"/>
  <c r="AX6" i="22"/>
  <c r="AV6" i="22"/>
  <c r="CE6" i="16"/>
  <c r="DG5" i="17"/>
  <c r="AY6" i="21"/>
  <c r="CH6" i="20"/>
  <c r="BO6" i="20"/>
  <c r="CI6" i="19"/>
  <c r="BF6" i="19"/>
  <c r="BX6" i="24"/>
  <c r="AY6" i="18"/>
  <c r="CC6" i="26"/>
  <c r="DG5" i="20"/>
  <c r="BQ6" i="23"/>
  <c r="BA6" i="16"/>
  <c r="DR5" i="23"/>
  <c r="BA6" i="22"/>
  <c r="BD6" i="22"/>
  <c r="CM6" i="22"/>
  <c r="BY6" i="26"/>
  <c r="BK6" i="21"/>
  <c r="BD6" i="21"/>
  <c r="CK6" i="21"/>
  <c r="BG6" i="21"/>
  <c r="BE6" i="24"/>
  <c r="BA6" i="20"/>
  <c r="BS6" i="20"/>
  <c r="CJ6" i="20"/>
  <c r="BF6" i="20"/>
  <c r="BW6" i="20"/>
  <c r="CA6" i="19"/>
  <c r="BO6" i="19"/>
  <c r="AU6" i="19"/>
  <c r="DD5" i="23"/>
  <c r="CK6" i="25"/>
  <c r="BT6" i="25"/>
  <c r="BQ6" i="25"/>
  <c r="BX6" i="25"/>
  <c r="BA6" i="18"/>
  <c r="AV6" i="18"/>
  <c r="BD6" i="18"/>
  <c r="BI6" i="17"/>
  <c r="DY5" i="26"/>
  <c r="AY6" i="26"/>
  <c r="BQ6" i="17"/>
  <c r="CF6" i="23"/>
  <c r="BB6" i="23"/>
  <c r="BJ6" i="23"/>
  <c r="BY6" i="23"/>
  <c r="BR6" i="23"/>
  <c r="BM6" i="23"/>
  <c r="BT6" i="16"/>
  <c r="BK6" i="16"/>
  <c r="BQ6" i="16"/>
  <c r="BG6" i="16"/>
  <c r="CH6" i="16"/>
  <c r="CF6" i="24"/>
  <c r="CI6" i="21"/>
  <c r="BW6" i="19"/>
  <c r="BC6" i="21"/>
  <c r="BV6" i="16"/>
  <c r="AW6" i="20"/>
  <c r="BM6" i="22"/>
  <c r="BH6" i="24"/>
  <c r="DD6" i="24" s="1"/>
  <c r="CP5" i="22"/>
  <c r="CJ6" i="21"/>
  <c r="CW5" i="17"/>
  <c r="DV5" i="20"/>
  <c r="AX6" i="20"/>
  <c r="BI6" i="19"/>
  <c r="CH6" i="19"/>
  <c r="CI6" i="17"/>
  <c r="AY6" i="23"/>
  <c r="CI6" i="23"/>
  <c r="BU6" i="16"/>
  <c r="BF6" i="22"/>
  <c r="BU6" i="22"/>
  <c r="CD6" i="17"/>
  <c r="BM6" i="24"/>
  <c r="AG14" i="9"/>
  <c r="BP6" i="21"/>
  <c r="BQ6" i="22"/>
  <c r="BK6" i="22"/>
  <c r="BV6" i="22"/>
  <c r="BL6" i="22"/>
  <c r="CC6" i="22"/>
  <c r="AZ6" i="22"/>
  <c r="DM5" i="25"/>
  <c r="CZ5" i="20"/>
  <c r="CA6" i="21"/>
  <c r="CG6" i="21"/>
  <c r="BX6" i="21"/>
  <c r="BR6" i="21"/>
  <c r="AZ6" i="21"/>
  <c r="BO6" i="21"/>
  <c r="DZ5" i="20"/>
  <c r="BN6" i="24"/>
  <c r="AV6" i="24"/>
  <c r="DK5" i="20"/>
  <c r="BA6" i="19"/>
  <c r="BJ6" i="19"/>
  <c r="CG6" i="23"/>
  <c r="AY6" i="25"/>
  <c r="CB6" i="25"/>
  <c r="AX6" i="25"/>
  <c r="CE6" i="25"/>
  <c r="BC6" i="25"/>
  <c r="CE6" i="18"/>
  <c r="BS6" i="18"/>
  <c r="BJ6" i="18"/>
  <c r="BL6" i="18"/>
  <c r="CD6" i="18"/>
  <c r="BI6" i="24"/>
  <c r="BD6" i="26"/>
  <c r="CI6" i="26"/>
  <c r="BG6" i="26"/>
  <c r="AY6" i="17"/>
  <c r="BK6" i="24"/>
  <c r="CW5" i="16"/>
  <c r="DJ5" i="25"/>
  <c r="CM6" i="23"/>
  <c r="BD6" i="23"/>
  <c r="BD6" i="24"/>
  <c r="CI6" i="24"/>
  <c r="DI5" i="23"/>
  <c r="CC6" i="19"/>
  <c r="DN5" i="25"/>
  <c r="BU6" i="26"/>
  <c r="BX6" i="22"/>
  <c r="AW6" i="22"/>
  <c r="BM6" i="16"/>
  <c r="BI6" i="21"/>
  <c r="DM5" i="20"/>
  <c r="BP6" i="20"/>
  <c r="CI6" i="22"/>
  <c r="CE6" i="22"/>
  <c r="CC6" i="21"/>
  <c r="BE6" i="16"/>
  <c r="CU5" i="23"/>
  <c r="BK6" i="20"/>
  <c r="CF6" i="20"/>
  <c r="BV6" i="19"/>
  <c r="CJ6" i="24"/>
  <c r="BQ6" i="18"/>
  <c r="AZ6" i="24"/>
  <c r="CA6" i="22"/>
  <c r="BB6" i="22"/>
  <c r="CL6" i="22"/>
  <c r="BT6" i="22"/>
  <c r="CK6" i="22"/>
  <c r="BH6" i="22"/>
  <c r="CE6" i="24"/>
  <c r="DF5" i="20"/>
  <c r="BJ6" i="21"/>
  <c r="BA6" i="21"/>
  <c r="BW6" i="21"/>
  <c r="BO6" i="18"/>
  <c r="DI5" i="20"/>
  <c r="CT5" i="20"/>
  <c r="DX5" i="17"/>
  <c r="BI6" i="20"/>
  <c r="CI6" i="20"/>
  <c r="CM6" i="20"/>
  <c r="CB6" i="24"/>
  <c r="AY6" i="19"/>
  <c r="BD6" i="19"/>
  <c r="CG6" i="19"/>
  <c r="CM6" i="25"/>
  <c r="BK6" i="25"/>
  <c r="BG6" i="18"/>
  <c r="CC6" i="18"/>
  <c r="CI6" i="18"/>
  <c r="BT6" i="18"/>
  <c r="CL6" i="18"/>
  <c r="BJ6" i="26"/>
  <c r="CG6" i="26"/>
  <c r="CB6" i="17"/>
  <c r="CG6" i="17"/>
  <c r="DN5" i="18"/>
  <c r="DB5" i="24"/>
  <c r="BQ6" i="24"/>
  <c r="BU6" i="24"/>
  <c r="BC14" i="4"/>
  <c r="AU14" i="4"/>
  <c r="AM14" i="4"/>
  <c r="AE14" i="4"/>
  <c r="W14" i="4"/>
  <c r="O14" i="4"/>
  <c r="BB14" i="4"/>
  <c r="AT14" i="4"/>
  <c r="AL14" i="4"/>
  <c r="AD14" i="4"/>
  <c r="V14" i="4"/>
  <c r="N14" i="4"/>
  <c r="AX14" i="4"/>
  <c r="AP14" i="4"/>
  <c r="AH14" i="4"/>
  <c r="Z14" i="4"/>
  <c r="R14" i="4"/>
  <c r="AW14" i="4"/>
  <c r="AO14" i="4"/>
  <c r="AG14" i="4"/>
  <c r="Y14" i="4"/>
  <c r="Q14" i="4"/>
  <c r="BD14" i="4"/>
  <c r="AN14" i="4"/>
  <c r="X14" i="4"/>
  <c r="BA14" i="4"/>
  <c r="AK14" i="4"/>
  <c r="U14" i="4"/>
  <c r="AZ14" i="4"/>
  <c r="T14" i="4"/>
  <c r="AJ14" i="4"/>
  <c r="AV14" i="4"/>
  <c r="AF14" i="4"/>
  <c r="P14" i="4"/>
  <c r="AY14" i="4"/>
  <c r="AI14" i="4"/>
  <c r="S14" i="4"/>
  <c r="AS14" i="4"/>
  <c r="AC14" i="4"/>
  <c r="M14" i="4"/>
  <c r="AR14" i="4"/>
  <c r="AB14" i="4"/>
  <c r="L14" i="4"/>
  <c r="AQ14" i="4"/>
  <c r="AA14" i="4"/>
  <c r="BV6" i="20"/>
  <c r="BB6" i="19"/>
  <c r="AU6" i="20"/>
  <c r="DX5" i="18"/>
  <c r="DD5" i="22"/>
  <c r="DG5" i="16"/>
  <c r="DM5" i="19"/>
  <c r="DL5" i="22"/>
  <c r="DE5" i="17"/>
  <c r="BN6" i="23"/>
  <c r="AW6" i="19"/>
  <c r="BC6" i="17"/>
  <c r="CH6" i="21"/>
  <c r="AV6" i="19"/>
  <c r="CB6" i="16"/>
  <c r="DQ5" i="22"/>
  <c r="EC5" i="18"/>
  <c r="CT5" i="25"/>
  <c r="BD14" i="5"/>
  <c r="AV14" i="5"/>
  <c r="AN14" i="5"/>
  <c r="AF14" i="5"/>
  <c r="X14" i="5"/>
  <c r="P14" i="5"/>
  <c r="BC14" i="5"/>
  <c r="AU14" i="5"/>
  <c r="AM14" i="5"/>
  <c r="AE14" i="5"/>
  <c r="W14" i="5"/>
  <c r="O14" i="5"/>
  <c r="AY14" i="5"/>
  <c r="AQ14" i="5"/>
  <c r="AI14" i="5"/>
  <c r="AA14" i="5"/>
  <c r="S14" i="5"/>
  <c r="AX14" i="5"/>
  <c r="AP14" i="5"/>
  <c r="AH14" i="5"/>
  <c r="Z14" i="5"/>
  <c r="R14" i="5"/>
  <c r="AS14" i="5"/>
  <c r="AC14" i="5"/>
  <c r="M14" i="5"/>
  <c r="AR14" i="5"/>
  <c r="AB14" i="5"/>
  <c r="L14" i="5"/>
  <c r="AO14" i="5"/>
  <c r="Y14" i="5"/>
  <c r="BB14" i="5"/>
  <c r="AL14" i="5"/>
  <c r="V14" i="5"/>
  <c r="BA14" i="5"/>
  <c r="AK14" i="5"/>
  <c r="U14" i="5"/>
  <c r="AZ14" i="5"/>
  <c r="AJ14" i="5"/>
  <c r="T14" i="5"/>
  <c r="AW14" i="5"/>
  <c r="AG14" i="5"/>
  <c r="Q14" i="5"/>
  <c r="AT14" i="5"/>
  <c r="AD14" i="5"/>
  <c r="N14" i="5"/>
  <c r="BF6" i="18"/>
  <c r="BF6" i="25"/>
  <c r="CG6" i="18"/>
  <c r="BR6" i="16"/>
  <c r="CA6" i="20"/>
  <c r="BX6" i="18"/>
  <c r="BX6" i="26"/>
  <c r="J14" i="8"/>
  <c r="I14" i="8"/>
  <c r="K14" i="8"/>
  <c r="J14" i="12"/>
  <c r="I14" i="12"/>
  <c r="K14" i="12"/>
  <c r="AX6" i="17"/>
  <c r="AX6" i="26"/>
  <c r="BZ6" i="23"/>
  <c r="AZ6" i="17"/>
  <c r="AZ6" i="25"/>
  <c r="K14" i="6"/>
  <c r="J14" i="6"/>
  <c r="I14" i="6"/>
  <c r="AK14" i="9"/>
  <c r="AQ14" i="9"/>
  <c r="T14" i="9"/>
  <c r="AM14" i="9"/>
  <c r="BD14" i="9"/>
  <c r="DZ5" i="25"/>
  <c r="CK6" i="17"/>
  <c r="CK6" i="26"/>
  <c r="BP6" i="23"/>
  <c r="CF6" i="17"/>
  <c r="A8" i="25"/>
  <c r="A8" i="26"/>
  <c r="A8" i="24"/>
  <c r="A8" i="23"/>
  <c r="A8" i="22"/>
  <c r="A8" i="21"/>
  <c r="A8" i="19"/>
  <c r="A8" i="17"/>
  <c r="A8" i="16"/>
  <c r="A8" i="20"/>
  <c r="A8" i="18"/>
  <c r="AO8" i="15"/>
  <c r="AG8" i="15"/>
  <c r="Y8" i="15"/>
  <c r="Q8" i="15"/>
  <c r="I8" i="15"/>
  <c r="AN8" i="15"/>
  <c r="AF8" i="15"/>
  <c r="X8" i="15"/>
  <c r="P8" i="15"/>
  <c r="H8" i="15"/>
  <c r="A9" i="15"/>
  <c r="AK8" i="15"/>
  <c r="AA8" i="15"/>
  <c r="O8" i="15"/>
  <c r="E8" i="15"/>
  <c r="AT8" i="15"/>
  <c r="AJ8" i="15"/>
  <c r="Z8" i="15"/>
  <c r="N8" i="15"/>
  <c r="D8" i="15"/>
  <c r="AR8" i="15"/>
  <c r="AH8" i="15"/>
  <c r="V8" i="15"/>
  <c r="L8" i="15"/>
  <c r="B8" i="15"/>
  <c r="AL8" i="15"/>
  <c r="T8" i="15"/>
  <c r="C8" i="15"/>
  <c r="AI8" i="15"/>
  <c r="S8" i="15"/>
  <c r="AE8" i="15"/>
  <c r="R8" i="15"/>
  <c r="AD8" i="15"/>
  <c r="M8" i="15"/>
  <c r="AQ8" i="15"/>
  <c r="AB8" i="15"/>
  <c r="J8" i="15"/>
  <c r="AM8" i="15"/>
  <c r="U8" i="15"/>
  <c r="F8" i="15"/>
  <c r="AS8" i="15"/>
  <c r="AP8" i="15"/>
  <c r="AC8" i="15"/>
  <c r="W8" i="15"/>
  <c r="K8" i="15"/>
  <c r="G8" i="15"/>
  <c r="AR7" i="24"/>
  <c r="AJ7" i="24"/>
  <c r="AB7" i="24"/>
  <c r="BU7" i="24" s="1"/>
  <c r="T7" i="24"/>
  <c r="L7" i="24"/>
  <c r="D7" i="24"/>
  <c r="BD7" i="24" s="1"/>
  <c r="AQ7" i="24"/>
  <c r="AI7" i="24"/>
  <c r="AA7" i="24"/>
  <c r="S7" i="24"/>
  <c r="K7" i="24"/>
  <c r="C7" i="24"/>
  <c r="AP7" i="24"/>
  <c r="AH7" i="24"/>
  <c r="CA7" i="24" s="1"/>
  <c r="Z7" i="24"/>
  <c r="R7" i="24"/>
  <c r="J7" i="24"/>
  <c r="B7" i="24"/>
  <c r="AO7" i="24"/>
  <c r="CH7" i="24" s="1"/>
  <c r="AN7" i="24"/>
  <c r="AF7" i="24"/>
  <c r="X7" i="24"/>
  <c r="BQ7" i="24" s="1"/>
  <c r="P7" i="24"/>
  <c r="H7" i="24"/>
  <c r="AM7" i="24"/>
  <c r="AE7" i="24"/>
  <c r="W7" i="24"/>
  <c r="O7" i="24"/>
  <c r="G7" i="24"/>
  <c r="AG7" i="24"/>
  <c r="BZ7" i="24" s="1"/>
  <c r="M7" i="24"/>
  <c r="AD7" i="24"/>
  <c r="I7" i="24"/>
  <c r="AC7" i="24"/>
  <c r="F7" i="24"/>
  <c r="Y7" i="24"/>
  <c r="E7" i="24"/>
  <c r="AT7" i="24"/>
  <c r="CM7" i="24" s="1"/>
  <c r="V7" i="24"/>
  <c r="AS7" i="24"/>
  <c r="U7" i="24"/>
  <c r="Q7" i="24"/>
  <c r="N7" i="24"/>
  <c r="AL7" i="24"/>
  <c r="AK7" i="24"/>
  <c r="CD7" i="24" s="1"/>
  <c r="EE5" i="22"/>
  <c r="J14" i="4"/>
  <c r="I14" i="4"/>
  <c r="K14" i="4"/>
  <c r="CU5" i="18"/>
  <c r="DA5" i="18"/>
  <c r="CC6" i="17"/>
  <c r="BQ6" i="26"/>
  <c r="BT6" i="23"/>
  <c r="DD5" i="19"/>
  <c r="E19" i="12"/>
  <c r="D19" i="12"/>
  <c r="C19" i="12"/>
  <c r="B19" i="12"/>
  <c r="A20" i="12"/>
  <c r="H19" i="12"/>
  <c r="G19" i="12"/>
  <c r="F19" i="12"/>
  <c r="D15" i="11"/>
  <c r="C15" i="11"/>
  <c r="B15" i="11"/>
  <c r="H15" i="11"/>
  <c r="G15" i="11"/>
  <c r="F15" i="11"/>
  <c r="E15" i="11"/>
  <c r="A16" i="11"/>
  <c r="CW5" i="22"/>
  <c r="DK5" i="22"/>
  <c r="CP5" i="23"/>
  <c r="EB5" i="19"/>
  <c r="DJ5" i="20"/>
  <c r="CM6" i="16"/>
  <c r="CM6" i="24"/>
  <c r="DU5" i="20"/>
  <c r="DI5" i="22"/>
  <c r="CU5" i="17"/>
  <c r="DJ5" i="17"/>
  <c r="CN5" i="19"/>
  <c r="DP5" i="16"/>
  <c r="CU5" i="16"/>
  <c r="DG5" i="25"/>
  <c r="EA5" i="24"/>
  <c r="DP5" i="25"/>
  <c r="CO5" i="21"/>
  <c r="DK5" i="24"/>
  <c r="EE5" i="17"/>
  <c r="DO5" i="19"/>
  <c r="DQ5" i="24"/>
  <c r="EF5" i="25"/>
  <c r="DV5" i="24"/>
  <c r="DQ5" i="16"/>
  <c r="DX5" i="25"/>
  <c r="DB5" i="23"/>
  <c r="DD5" i="26"/>
  <c r="DI5" i="26"/>
  <c r="DE5" i="19"/>
  <c r="DP5" i="24"/>
  <c r="DF5" i="16"/>
  <c r="EF5" i="21"/>
  <c r="DC5" i="19"/>
  <c r="CY5" i="22"/>
  <c r="DP5" i="21"/>
  <c r="DO5" i="24"/>
  <c r="CY5" i="25"/>
  <c r="DA5" i="21"/>
  <c r="CT5" i="22"/>
  <c r="DO5" i="23"/>
  <c r="BC6" i="26"/>
  <c r="CX5" i="24"/>
  <c r="CS5" i="18"/>
  <c r="CU5" i="21"/>
  <c r="BF6" i="17"/>
  <c r="CJ6" i="23"/>
  <c r="CG6" i="20"/>
  <c r="BR6" i="19"/>
  <c r="BR6" i="25"/>
  <c r="BX6" i="19"/>
  <c r="AX6" i="19"/>
  <c r="AZ6" i="18"/>
  <c r="AZ6" i="26"/>
  <c r="BI6" i="23"/>
  <c r="B19" i="7"/>
  <c r="H19" i="7"/>
  <c r="A20" i="7"/>
  <c r="G19" i="7"/>
  <c r="F19" i="7"/>
  <c r="E19" i="7"/>
  <c r="C19" i="7"/>
  <c r="D19" i="7"/>
  <c r="DM5" i="24"/>
  <c r="R14" i="9"/>
  <c r="BA14" i="9"/>
  <c r="M14" i="9"/>
  <c r="AB14" i="9"/>
  <c r="AU14" i="9"/>
  <c r="Q14" i="9"/>
  <c r="DH5" i="23"/>
  <c r="CK6" i="19"/>
  <c r="CF6" i="18"/>
  <c r="CF6" i="26"/>
  <c r="AR7" i="19"/>
  <c r="AJ7" i="19"/>
  <c r="AB7" i="19"/>
  <c r="T7" i="19"/>
  <c r="L7" i="19"/>
  <c r="D7" i="19"/>
  <c r="AP7" i="19"/>
  <c r="CI7" i="19" s="1"/>
  <c r="AG7" i="19"/>
  <c r="X7" i="19"/>
  <c r="O7" i="19"/>
  <c r="BH7" i="19" s="1"/>
  <c r="F7" i="19"/>
  <c r="AO7" i="19"/>
  <c r="AF7" i="19"/>
  <c r="W7" i="19"/>
  <c r="N7" i="19"/>
  <c r="E7" i="19"/>
  <c r="AN7" i="19"/>
  <c r="AE7" i="19"/>
  <c r="V7" i="19"/>
  <c r="M7" i="19"/>
  <c r="C7" i="19"/>
  <c r="BK7" i="19" s="1"/>
  <c r="AM7" i="19"/>
  <c r="AD7" i="19"/>
  <c r="U7" i="19"/>
  <c r="K7" i="19"/>
  <c r="B7" i="19"/>
  <c r="AC7" i="19"/>
  <c r="J7" i="19"/>
  <c r="BC7" i="19" s="1"/>
  <c r="AT7" i="19"/>
  <c r="CM7" i="19" s="1"/>
  <c r="AA7" i="19"/>
  <c r="I7" i="19"/>
  <c r="AS7" i="19"/>
  <c r="Z7" i="19"/>
  <c r="H7" i="19"/>
  <c r="BA7" i="19" s="1"/>
  <c r="AI7" i="19"/>
  <c r="AH7" i="19"/>
  <c r="Y7" i="19"/>
  <c r="S7" i="19"/>
  <c r="R7" i="19"/>
  <c r="Q7" i="19"/>
  <c r="P7" i="19"/>
  <c r="G7" i="19"/>
  <c r="AQ7" i="19"/>
  <c r="AK7" i="19"/>
  <c r="AL7" i="19"/>
  <c r="CE7" i="19" s="1"/>
  <c r="AP7" i="25"/>
  <c r="AH7" i="25"/>
  <c r="Z7" i="25"/>
  <c r="R7" i="25"/>
  <c r="J7" i="25"/>
  <c r="B7" i="25"/>
  <c r="AO7" i="25"/>
  <c r="AG7" i="25"/>
  <c r="BZ7" i="25" s="1"/>
  <c r="Y7" i="25"/>
  <c r="Q7" i="25"/>
  <c r="I7" i="25"/>
  <c r="AN7" i="25"/>
  <c r="AF7" i="25"/>
  <c r="X7" i="25"/>
  <c r="P7" i="25"/>
  <c r="H7" i="25"/>
  <c r="BA7" i="25" s="1"/>
  <c r="AS7" i="25"/>
  <c r="AE7" i="25"/>
  <c r="T7" i="25"/>
  <c r="F7" i="25"/>
  <c r="AR7" i="25"/>
  <c r="CK7" i="25" s="1"/>
  <c r="AD7" i="25"/>
  <c r="S7" i="25"/>
  <c r="E7" i="25"/>
  <c r="BQ7" i="25" s="1"/>
  <c r="AQ7" i="25"/>
  <c r="AC7" i="25"/>
  <c r="O7" i="25"/>
  <c r="D7" i="25"/>
  <c r="AI7" i="25"/>
  <c r="L7" i="25"/>
  <c r="AB7" i="25"/>
  <c r="K7" i="25"/>
  <c r="BD7" i="25" s="1"/>
  <c r="AA7" i="25"/>
  <c r="G7" i="25"/>
  <c r="AT7" i="25"/>
  <c r="W7" i="25"/>
  <c r="C7" i="25"/>
  <c r="AM7" i="25"/>
  <c r="V7" i="25"/>
  <c r="M7" i="25"/>
  <c r="AL7" i="25"/>
  <c r="AK7" i="25"/>
  <c r="N7" i="25"/>
  <c r="AJ7" i="25"/>
  <c r="U7" i="25"/>
  <c r="DX5" i="22"/>
  <c r="BD6" i="17"/>
  <c r="BD6" i="25"/>
  <c r="BQ6" i="19"/>
  <c r="DU5" i="21"/>
  <c r="CU5" i="26"/>
  <c r="DR5" i="22"/>
  <c r="DT5" i="17"/>
  <c r="DW5" i="26"/>
  <c r="DX5" i="24"/>
  <c r="B20" i="10"/>
  <c r="A21" i="10"/>
  <c r="H20" i="10"/>
  <c r="F20" i="10"/>
  <c r="E20" i="10"/>
  <c r="D20" i="10"/>
  <c r="G20" i="10"/>
  <c r="C20" i="10"/>
  <c r="CR5" i="21"/>
  <c r="CL6" i="17"/>
  <c r="CL6" i="26"/>
  <c r="BU6" i="23"/>
  <c r="EE5" i="20"/>
  <c r="DS5" i="25"/>
  <c r="DI5" i="25"/>
  <c r="DQ5" i="17"/>
  <c r="DM5" i="23"/>
  <c r="DF5" i="18"/>
  <c r="CV5" i="16"/>
  <c r="ED5" i="16"/>
  <c r="DI5" i="16"/>
  <c r="DG5" i="18"/>
  <c r="CZ5" i="26"/>
  <c r="DJ5" i="19"/>
  <c r="DW5" i="24"/>
  <c r="EC5" i="17"/>
  <c r="EE5" i="19"/>
  <c r="DG5" i="24"/>
  <c r="CX5" i="16"/>
  <c r="DE5" i="24"/>
  <c r="DA5" i="16"/>
  <c r="DW5" i="25"/>
  <c r="CO5" i="24"/>
  <c r="DS5" i="16"/>
  <c r="EC5" i="26"/>
  <c r="DL5" i="19"/>
  <c r="DI5" i="18"/>
  <c r="CX5" i="26"/>
  <c r="CX5" i="21"/>
  <c r="DJ5" i="23"/>
  <c r="CY5" i="21"/>
  <c r="DY5" i="21"/>
  <c r="DY5" i="18"/>
  <c r="DE5" i="16"/>
  <c r="DU5" i="23"/>
  <c r="AX14" i="10"/>
  <c r="AP14" i="10"/>
  <c r="AH14" i="10"/>
  <c r="Z14" i="10"/>
  <c r="R14" i="10"/>
  <c r="AW14" i="10"/>
  <c r="AO14" i="10"/>
  <c r="AG14" i="10"/>
  <c r="Y14" i="10"/>
  <c r="Q14" i="10"/>
  <c r="BD14" i="10"/>
  <c r="AV14" i="10"/>
  <c r="AN14" i="10"/>
  <c r="AF14" i="10"/>
  <c r="X14" i="10"/>
  <c r="P14" i="10"/>
  <c r="BB14" i="10"/>
  <c r="AT14" i="10"/>
  <c r="AL14" i="10"/>
  <c r="AD14" i="10"/>
  <c r="V14" i="10"/>
  <c r="N14" i="10"/>
  <c r="BA14" i="10"/>
  <c r="AS14" i="10"/>
  <c r="AK14" i="10"/>
  <c r="AC14" i="10"/>
  <c r="U14" i="10"/>
  <c r="M14" i="10"/>
  <c r="AZ14" i="10"/>
  <c r="AR14" i="10"/>
  <c r="AJ14" i="10"/>
  <c r="AB14" i="10"/>
  <c r="T14" i="10"/>
  <c r="L14" i="10"/>
  <c r="AE14" i="10"/>
  <c r="AA14" i="10"/>
  <c r="BC14" i="10"/>
  <c r="W14" i="10"/>
  <c r="AY14" i="10"/>
  <c r="S14" i="10"/>
  <c r="AU14" i="10"/>
  <c r="O14" i="10"/>
  <c r="AQ14" i="10"/>
  <c r="AM14" i="10"/>
  <c r="AI14" i="10"/>
  <c r="ED5" i="17"/>
  <c r="EB5" i="17"/>
  <c r="BS6" i="22"/>
  <c r="CE6" i="21"/>
  <c r="CE6" i="20"/>
  <c r="DA5" i="22"/>
  <c r="BV6" i="21"/>
  <c r="BE6" i="17"/>
  <c r="BE6" i="26"/>
  <c r="BB6" i="20"/>
  <c r="BL6" i="19"/>
  <c r="BL6" i="25"/>
  <c r="AU6" i="22"/>
  <c r="CY5" i="17"/>
  <c r="CO5" i="19"/>
  <c r="CZ5" i="21"/>
  <c r="BN6" i="16"/>
  <c r="AW6" i="21"/>
  <c r="BC6" i="18"/>
  <c r="CH6" i="22"/>
  <c r="AV6" i="20"/>
  <c r="CB6" i="18"/>
  <c r="CD6" i="26"/>
  <c r="BY6" i="20"/>
  <c r="BS6" i="25"/>
  <c r="BH6" i="19"/>
  <c r="CU5" i="24"/>
  <c r="DI5" i="19"/>
  <c r="K14" i="5"/>
  <c r="J14" i="5"/>
  <c r="I14" i="5"/>
  <c r="BE6" i="19"/>
  <c r="BO6" i="17"/>
  <c r="BB6" i="21"/>
  <c r="BL6" i="16"/>
  <c r="BL6" i="26"/>
  <c r="AU6" i="23"/>
  <c r="EE5" i="24"/>
  <c r="CW5" i="25"/>
  <c r="BN6" i="18"/>
  <c r="BN6" i="25"/>
  <c r="BC6" i="19"/>
  <c r="CH6" i="17"/>
  <c r="CV5" i="22"/>
  <c r="DH5" i="17"/>
  <c r="EB5" i="25"/>
  <c r="J14" i="2"/>
  <c r="I14" i="2"/>
  <c r="K14" i="2"/>
  <c r="CJ6" i="16"/>
  <c r="BR6" i="17"/>
  <c r="CA6" i="23"/>
  <c r="AX14" i="7"/>
  <c r="AP14" i="7"/>
  <c r="AH14" i="7"/>
  <c r="Z14" i="7"/>
  <c r="R14" i="7"/>
  <c r="BD14" i="7"/>
  <c r="AV14" i="7"/>
  <c r="AN14" i="7"/>
  <c r="AF14" i="7"/>
  <c r="X14" i="7"/>
  <c r="P14" i="7"/>
  <c r="AW14" i="7"/>
  <c r="AO14" i="7"/>
  <c r="AG14" i="7"/>
  <c r="Y14" i="7"/>
  <c r="Q14" i="7"/>
  <c r="BC14" i="7"/>
  <c r="AU14" i="7"/>
  <c r="AM14" i="7"/>
  <c r="AE14" i="7"/>
  <c r="W14" i="7"/>
  <c r="O14" i="7"/>
  <c r="BB14" i="7"/>
  <c r="AT14" i="7"/>
  <c r="AL14" i="7"/>
  <c r="AD14" i="7"/>
  <c r="V14" i="7"/>
  <c r="N14" i="7"/>
  <c r="BA14" i="7"/>
  <c r="AS14" i="7"/>
  <c r="AK14" i="7"/>
  <c r="AC14" i="7"/>
  <c r="U14" i="7"/>
  <c r="M14" i="7"/>
  <c r="AZ14" i="7"/>
  <c r="AR14" i="7"/>
  <c r="AJ14" i="7"/>
  <c r="AB14" i="7"/>
  <c r="T14" i="7"/>
  <c r="L14" i="7"/>
  <c r="AY14" i="7"/>
  <c r="AQ14" i="7"/>
  <c r="AI14" i="7"/>
  <c r="AA14" i="7"/>
  <c r="S14" i="7"/>
  <c r="BZ6" i="17"/>
  <c r="AH14" i="9"/>
  <c r="V14" i="9"/>
  <c r="AC14" i="9"/>
  <c r="AJ14" i="9"/>
  <c r="BC14" i="9"/>
  <c r="CQ5" i="26"/>
  <c r="EC5" i="24"/>
  <c r="DX5" i="23"/>
  <c r="BA14" i="2"/>
  <c r="AS14" i="2"/>
  <c r="AK14" i="2"/>
  <c r="AC14" i="2"/>
  <c r="U14" i="2"/>
  <c r="M14" i="2"/>
  <c r="AR14" i="2"/>
  <c r="AB14" i="2"/>
  <c r="L14" i="2"/>
  <c r="AZ14" i="2"/>
  <c r="AJ14" i="2"/>
  <c r="T14" i="2"/>
  <c r="BD14" i="2"/>
  <c r="AV14" i="2"/>
  <c r="AN14" i="2"/>
  <c r="AF14" i="2"/>
  <c r="X14" i="2"/>
  <c r="P14" i="2"/>
  <c r="AU14" i="2"/>
  <c r="AE14" i="2"/>
  <c r="O14" i="2"/>
  <c r="BC14" i="2"/>
  <c r="AM14" i="2"/>
  <c r="W14" i="2"/>
  <c r="BB14" i="2"/>
  <c r="AL14" i="2"/>
  <c r="V14" i="2"/>
  <c r="AY14" i="2"/>
  <c r="S14" i="2"/>
  <c r="AG14" i="2"/>
  <c r="Q14" i="2"/>
  <c r="AP14" i="2"/>
  <c r="Z14" i="2"/>
  <c r="AI14" i="2"/>
  <c r="AX14" i="2"/>
  <c r="AH14" i="2"/>
  <c r="R14" i="2"/>
  <c r="AW14" i="2"/>
  <c r="AO14" i="2"/>
  <c r="Y14" i="2"/>
  <c r="AT14" i="2"/>
  <c r="AD14" i="2"/>
  <c r="N14" i="2"/>
  <c r="AQ14" i="2"/>
  <c r="AA14" i="2"/>
  <c r="CN5" i="26"/>
  <c r="BP6" i="16"/>
  <c r="AO7" i="16"/>
  <c r="CH7" i="16" s="1"/>
  <c r="AG7" i="16"/>
  <c r="BZ7" i="16" s="1"/>
  <c r="Y7" i="16"/>
  <c r="Q7" i="16"/>
  <c r="I7" i="16"/>
  <c r="AQ7" i="16"/>
  <c r="AH7" i="16"/>
  <c r="X7" i="16"/>
  <c r="O7" i="16"/>
  <c r="F7" i="16"/>
  <c r="AP7" i="16"/>
  <c r="AF7" i="16"/>
  <c r="W7" i="16"/>
  <c r="N7" i="16"/>
  <c r="E7" i="16"/>
  <c r="AM7" i="16"/>
  <c r="AD7" i="16"/>
  <c r="U7" i="16"/>
  <c r="L7" i="16"/>
  <c r="C7" i="16"/>
  <c r="AJ7" i="16"/>
  <c r="T7" i="16"/>
  <c r="G7" i="16"/>
  <c r="AI7" i="16"/>
  <c r="S7" i="16"/>
  <c r="D7" i="16"/>
  <c r="BO7" i="16" s="1"/>
  <c r="AS7" i="16"/>
  <c r="AC7" i="16"/>
  <c r="BV7" i="16" s="1"/>
  <c r="P7" i="16"/>
  <c r="AA7" i="16"/>
  <c r="B7" i="16"/>
  <c r="BQ7" i="16" s="1"/>
  <c r="AT7" i="16"/>
  <c r="Z7" i="16"/>
  <c r="AR7" i="16"/>
  <c r="V7" i="16"/>
  <c r="AN7" i="16"/>
  <c r="R7" i="16"/>
  <c r="AK7" i="16"/>
  <c r="K7" i="16"/>
  <c r="AB7" i="16"/>
  <c r="H7" i="16"/>
  <c r="AL7" i="16"/>
  <c r="CE7" i="16" s="1"/>
  <c r="AE7" i="16"/>
  <c r="M7" i="16"/>
  <c r="J7" i="16"/>
  <c r="AN7" i="26"/>
  <c r="AM7" i="26"/>
  <c r="AE7" i="26"/>
  <c r="W7" i="26"/>
  <c r="O7" i="26"/>
  <c r="G7" i="26"/>
  <c r="AL7" i="26"/>
  <c r="AC7" i="26"/>
  <c r="T7" i="26"/>
  <c r="K7" i="26"/>
  <c r="B7" i="26"/>
  <c r="AT7" i="26"/>
  <c r="AJ7" i="26"/>
  <c r="AA7" i="26"/>
  <c r="R7" i="26"/>
  <c r="I7" i="26"/>
  <c r="AQ7" i="26"/>
  <c r="AD7" i="26"/>
  <c r="Q7" i="26"/>
  <c r="E7" i="26"/>
  <c r="AS7" i="26"/>
  <c r="AF7" i="26"/>
  <c r="P7" i="26"/>
  <c r="C7" i="26"/>
  <c r="AR7" i="26"/>
  <c r="AB7" i="26"/>
  <c r="N7" i="26"/>
  <c r="AP7" i="26"/>
  <c r="Z7" i="26"/>
  <c r="M7" i="26"/>
  <c r="AO7" i="26"/>
  <c r="Y7" i="26"/>
  <c r="L7" i="26"/>
  <c r="X7" i="26"/>
  <c r="V7" i="26"/>
  <c r="U7" i="26"/>
  <c r="AI7" i="26"/>
  <c r="H7" i="26"/>
  <c r="D7" i="26"/>
  <c r="AU7" i="26" s="1"/>
  <c r="AK7" i="26"/>
  <c r="AH7" i="26"/>
  <c r="AG7" i="26"/>
  <c r="S7" i="26"/>
  <c r="J7" i="26"/>
  <c r="F7" i="26"/>
  <c r="BE7" i="26" s="1"/>
  <c r="DI5" i="24"/>
  <c r="DN5" i="24"/>
  <c r="CP5" i="16"/>
  <c r="CR5" i="20"/>
  <c r="DS5" i="19"/>
  <c r="CU5" i="19"/>
  <c r="DA5" i="23"/>
  <c r="DW5" i="18"/>
  <c r="DW5" i="22"/>
  <c r="CV5" i="17"/>
  <c r="DG5" i="19"/>
  <c r="EC5" i="19"/>
  <c r="CR5" i="22"/>
  <c r="CV5" i="23"/>
  <c r="DC5" i="18"/>
  <c r="DJ5" i="16"/>
  <c r="CS5" i="16"/>
  <c r="DV5" i="16"/>
  <c r="CT5" i="18"/>
  <c r="DE5" i="26"/>
  <c r="DV5" i="23"/>
  <c r="DL5" i="18"/>
  <c r="DV5" i="22"/>
  <c r="CR5" i="19"/>
  <c r="CZ5" i="24"/>
  <c r="DO5" i="16"/>
  <c r="CN5" i="24"/>
  <c r="CQ5" i="16"/>
  <c r="EF5" i="16"/>
  <c r="CO5" i="18"/>
  <c r="EE5" i="26"/>
  <c r="EF5" i="22"/>
  <c r="EA5" i="19"/>
  <c r="DR5" i="25"/>
  <c r="DD5" i="18"/>
  <c r="DK5" i="23"/>
  <c r="EE5" i="25"/>
  <c r="CS5" i="20"/>
  <c r="DT5" i="21"/>
  <c r="DA5" i="24"/>
  <c r="DI5" i="21"/>
  <c r="DB5" i="21"/>
  <c r="DR5" i="18"/>
  <c r="CR5" i="26"/>
  <c r="E19" i="2"/>
  <c r="D19" i="2"/>
  <c r="H19" i="2"/>
  <c r="G19" i="2"/>
  <c r="A20" i="2"/>
  <c r="B19" i="2"/>
  <c r="F19" i="2"/>
  <c r="C19" i="2"/>
  <c r="DD5" i="17"/>
  <c r="BY6" i="22"/>
  <c r="BH6" i="20"/>
  <c r="DZ5" i="22"/>
  <c r="DX5" i="19"/>
  <c r="CP5" i="19"/>
  <c r="BV6" i="23"/>
  <c r="BE6" i="20"/>
  <c r="BO6" i="16"/>
  <c r="BO6" i="25"/>
  <c r="AU6" i="16"/>
  <c r="BA14" i="12"/>
  <c r="AS14" i="12"/>
  <c r="AK14" i="12"/>
  <c r="AC14" i="12"/>
  <c r="U14" i="12"/>
  <c r="M14" i="12"/>
  <c r="AZ14" i="12"/>
  <c r="AR14" i="12"/>
  <c r="AJ14" i="12"/>
  <c r="AB14" i="12"/>
  <c r="T14" i="12"/>
  <c r="L14" i="12"/>
  <c r="AY14" i="12"/>
  <c r="AQ14" i="12"/>
  <c r="AI14" i="12"/>
  <c r="AA14" i="12"/>
  <c r="S14" i="12"/>
  <c r="AX14" i="12"/>
  <c r="AP14" i="12"/>
  <c r="AH14" i="12"/>
  <c r="Z14" i="12"/>
  <c r="R14" i="12"/>
  <c r="AW14" i="12"/>
  <c r="AO14" i="12"/>
  <c r="AG14" i="12"/>
  <c r="Y14" i="12"/>
  <c r="Q14" i="12"/>
  <c r="BD14" i="12"/>
  <c r="AV14" i="12"/>
  <c r="AN14" i="12"/>
  <c r="AF14" i="12"/>
  <c r="X14" i="12"/>
  <c r="P14" i="12"/>
  <c r="BC14" i="12"/>
  <c r="AU14" i="12"/>
  <c r="AM14" i="12"/>
  <c r="AE14" i="12"/>
  <c r="W14" i="12"/>
  <c r="O14" i="12"/>
  <c r="BB14" i="12"/>
  <c r="AT14" i="12"/>
  <c r="AL14" i="12"/>
  <c r="AD14" i="12"/>
  <c r="V14" i="12"/>
  <c r="N14" i="12"/>
  <c r="DH5" i="24"/>
  <c r="CR5" i="17"/>
  <c r="BN6" i="26"/>
  <c r="AW6" i="23"/>
  <c r="BC6" i="20"/>
  <c r="CH6" i="25"/>
  <c r="CB6" i="19"/>
  <c r="ED5" i="25"/>
  <c r="DO5" i="22"/>
  <c r="DZ5" i="18"/>
  <c r="DL5" i="20"/>
  <c r="CJ6" i="17"/>
  <c r="BR6" i="18"/>
  <c r="CA6" i="18"/>
  <c r="CR5" i="23"/>
  <c r="BZ6" i="16"/>
  <c r="BZ6" i="26"/>
  <c r="BW6" i="23"/>
  <c r="BI6" i="16"/>
  <c r="BI6" i="25"/>
  <c r="AX14" i="9"/>
  <c r="AL14" i="9"/>
  <c r="AS14" i="9"/>
  <c r="AR14" i="9"/>
  <c r="P14" i="9"/>
  <c r="CQ5" i="17"/>
  <c r="CN5" i="17"/>
  <c r="K14" i="9"/>
  <c r="I14" i="9"/>
  <c r="J14" i="9"/>
  <c r="BP6" i="26"/>
  <c r="BK6" i="23"/>
  <c r="AM7" i="20"/>
  <c r="CF7" i="20" s="1"/>
  <c r="AE7" i="20"/>
  <c r="W7" i="20"/>
  <c r="O7" i="20"/>
  <c r="G7" i="20"/>
  <c r="AT7" i="20"/>
  <c r="AL7" i="20"/>
  <c r="AD7" i="20"/>
  <c r="V7" i="20"/>
  <c r="N7" i="20"/>
  <c r="F7" i="20"/>
  <c r="AS7" i="20"/>
  <c r="AK7" i="20"/>
  <c r="AC7" i="20"/>
  <c r="U7" i="20"/>
  <c r="M7" i="20"/>
  <c r="E7" i="20"/>
  <c r="AX7" i="20" s="1"/>
  <c r="AR7" i="20"/>
  <c r="CK7" i="20" s="1"/>
  <c r="AJ7" i="20"/>
  <c r="AB7" i="20"/>
  <c r="T7" i="20"/>
  <c r="L7" i="20"/>
  <c r="D7" i="20"/>
  <c r="AQ7" i="20"/>
  <c r="AI7" i="20"/>
  <c r="AA7" i="20"/>
  <c r="BT7" i="20" s="1"/>
  <c r="S7" i="20"/>
  <c r="K7" i="20"/>
  <c r="C7" i="20"/>
  <c r="AP7" i="20"/>
  <c r="AH7" i="20"/>
  <c r="Z7" i="20"/>
  <c r="BS7" i="20" s="1"/>
  <c r="R7" i="20"/>
  <c r="J7" i="20"/>
  <c r="BC7" i="20" s="1"/>
  <c r="B7" i="20"/>
  <c r="Q7" i="20"/>
  <c r="P7" i="20"/>
  <c r="AN7" i="20"/>
  <c r="H7" i="20"/>
  <c r="AF7" i="20"/>
  <c r="Y7" i="20"/>
  <c r="X7" i="20"/>
  <c r="BQ7" i="20" s="1"/>
  <c r="I7" i="20"/>
  <c r="AO7" i="20"/>
  <c r="AG7" i="20"/>
  <c r="AP7" i="17"/>
  <c r="AH7" i="17"/>
  <c r="Z7" i="17"/>
  <c r="R7" i="17"/>
  <c r="J7" i="17"/>
  <c r="B7" i="17"/>
  <c r="AO7" i="17"/>
  <c r="AG7" i="17"/>
  <c r="Y7" i="17"/>
  <c r="Q7" i="17"/>
  <c r="I7" i="17"/>
  <c r="AR7" i="17"/>
  <c r="AF7" i="17"/>
  <c r="V7" i="17"/>
  <c r="L7" i="17"/>
  <c r="AQ7" i="17"/>
  <c r="AE7" i="17"/>
  <c r="U7" i="17"/>
  <c r="K7" i="17"/>
  <c r="AN7" i="17"/>
  <c r="AD7" i="17"/>
  <c r="T7" i="17"/>
  <c r="H7" i="17"/>
  <c r="AM7" i="17"/>
  <c r="AC7" i="17"/>
  <c r="BV7" i="17" s="1"/>
  <c r="S7" i="17"/>
  <c r="G7" i="17"/>
  <c r="AB7" i="17"/>
  <c r="F7" i="17"/>
  <c r="AA7" i="17"/>
  <c r="E7" i="17"/>
  <c r="AT7" i="17"/>
  <c r="X7" i="17"/>
  <c r="D7" i="17"/>
  <c r="AS7" i="17"/>
  <c r="W7" i="17"/>
  <c r="C7" i="17"/>
  <c r="AK7" i="17"/>
  <c r="O7" i="17"/>
  <c r="N7" i="17"/>
  <c r="M7" i="17"/>
  <c r="AL7" i="17"/>
  <c r="AJ7" i="17"/>
  <c r="P7" i="17"/>
  <c r="AI7" i="17"/>
  <c r="EA5" i="17"/>
  <c r="CS5" i="24"/>
  <c r="G19" i="4"/>
  <c r="F19" i="4"/>
  <c r="B19" i="4"/>
  <c r="A20" i="4"/>
  <c r="H19" i="4"/>
  <c r="E19" i="4"/>
  <c r="D19" i="4"/>
  <c r="C19" i="4"/>
  <c r="DI5" i="17"/>
  <c r="DN5" i="20"/>
  <c r="DW5" i="21"/>
  <c r="CT5" i="17"/>
  <c r="BA6" i="24"/>
  <c r="BT6" i="17"/>
  <c r="BT6" i="26"/>
  <c r="DR5" i="20"/>
  <c r="DX5" i="21"/>
  <c r="EC5" i="21"/>
  <c r="EB5" i="20"/>
  <c r="AY6" i="24"/>
  <c r="DM5" i="21"/>
  <c r="DO5" i="26"/>
  <c r="DU5" i="22"/>
  <c r="DP5" i="23"/>
  <c r="CR5" i="18"/>
  <c r="DT5" i="16"/>
  <c r="CN5" i="16"/>
  <c r="DA5" i="26"/>
  <c r="DB5" i="25"/>
  <c r="DQ5" i="18"/>
  <c r="DE5" i="23"/>
  <c r="CV5" i="18"/>
  <c r="DE5" i="22"/>
  <c r="CW5" i="23"/>
  <c r="EE5" i="18"/>
  <c r="DL5" i="16"/>
  <c r="DS5" i="24"/>
  <c r="DQ5" i="26"/>
  <c r="EE5" i="16"/>
  <c r="DV5" i="18"/>
  <c r="CR5" i="24"/>
  <c r="DN5" i="21"/>
  <c r="DR5" i="19"/>
  <c r="DA5" i="25"/>
  <c r="DJ5" i="18"/>
  <c r="EF5" i="23"/>
  <c r="DR5" i="26"/>
  <c r="EA5" i="20"/>
  <c r="DD5" i="21"/>
  <c r="DL5" i="17"/>
  <c r="I14" i="13"/>
  <c r="EC5" i="23"/>
  <c r="DH5" i="18"/>
  <c r="DM5" i="26"/>
  <c r="EE5" i="23"/>
  <c r="BF6" i="21"/>
  <c r="BZ6" i="19"/>
  <c r="DP6" i="24"/>
  <c r="EA5" i="18"/>
  <c r="BP6" i="19"/>
  <c r="BK6" i="17"/>
  <c r="CF6" i="21"/>
  <c r="CH7" i="25"/>
  <c r="AS7" i="18"/>
  <c r="AK7" i="18"/>
  <c r="AC7" i="18"/>
  <c r="U7" i="18"/>
  <c r="M7" i="18"/>
  <c r="E7" i="18"/>
  <c r="AQ7" i="18"/>
  <c r="AI7" i="18"/>
  <c r="AA7" i="18"/>
  <c r="S7" i="18"/>
  <c r="K7" i="18"/>
  <c r="C7" i="18"/>
  <c r="AJ7" i="18"/>
  <c r="Y7" i="18"/>
  <c r="O7" i="18"/>
  <c r="D7" i="18"/>
  <c r="AT7" i="18"/>
  <c r="AH7" i="18"/>
  <c r="X7" i="18"/>
  <c r="N7" i="18"/>
  <c r="B7" i="18"/>
  <c r="AR7" i="18"/>
  <c r="AG7" i="18"/>
  <c r="W7" i="18"/>
  <c r="L7" i="18"/>
  <c r="AL7" i="18"/>
  <c r="R7" i="18"/>
  <c r="AF7" i="18"/>
  <c r="Q7" i="18"/>
  <c r="BJ7" i="18" s="1"/>
  <c r="AE7" i="18"/>
  <c r="P7" i="18"/>
  <c r="AD7" i="18"/>
  <c r="J7" i="18"/>
  <c r="AB7" i="18"/>
  <c r="Z7" i="18"/>
  <c r="V7" i="18"/>
  <c r="T7" i="18"/>
  <c r="AO7" i="18"/>
  <c r="H7" i="18"/>
  <c r="I7" i="18"/>
  <c r="G7" i="18"/>
  <c r="F7" i="18"/>
  <c r="AP7" i="18"/>
  <c r="AM7" i="18"/>
  <c r="AN7" i="18"/>
  <c r="EF5" i="17"/>
  <c r="DS5" i="17"/>
  <c r="EB5" i="23"/>
  <c r="EC5" i="22"/>
  <c r="A21" i="9"/>
  <c r="H20" i="9"/>
  <c r="G20" i="9"/>
  <c r="D20" i="9"/>
  <c r="F20" i="9"/>
  <c r="E20" i="9"/>
  <c r="C20" i="9"/>
  <c r="B20" i="9"/>
  <c r="CW5" i="26"/>
  <c r="DP5" i="20"/>
  <c r="CS5" i="22"/>
  <c r="DO5" i="17"/>
  <c r="DZ5" i="21"/>
  <c r="CT5" i="26"/>
  <c r="CN5" i="22"/>
  <c r="DL5" i="24"/>
  <c r="DT5" i="25"/>
  <c r="CR5" i="16"/>
  <c r="DS5" i="26"/>
  <c r="DV5" i="26"/>
  <c r="EA5" i="16"/>
  <c r="DK5" i="25"/>
  <c r="CN5" i="23"/>
  <c r="DL5" i="25"/>
  <c r="EE5" i="21"/>
  <c r="DZ5" i="23"/>
  <c r="DM5" i="18"/>
  <c r="EF5" i="26"/>
  <c r="DT5" i="26"/>
  <c r="DG5" i="26"/>
  <c r="CZ5" i="25"/>
  <c r="CZ5" i="18"/>
  <c r="DR5" i="21"/>
  <c r="EB5" i="16"/>
  <c r="DP5" i="17"/>
  <c r="DL5" i="21"/>
  <c r="DP5" i="22"/>
  <c r="J14" i="13"/>
  <c r="DL5" i="23"/>
  <c r="CZ5" i="16"/>
  <c r="DV5" i="17"/>
  <c r="DT5" i="23"/>
  <c r="BE6" i="21"/>
  <c r="CB6" i="20"/>
  <c r="DG5" i="22"/>
  <c r="H20" i="5"/>
  <c r="G20" i="5"/>
  <c r="C20" i="5"/>
  <c r="B20" i="5"/>
  <c r="A21" i="5"/>
  <c r="F20" i="5"/>
  <c r="E20" i="5"/>
  <c r="D20" i="5"/>
  <c r="S14" i="9"/>
  <c r="N14" i="9"/>
  <c r="X14" i="9"/>
  <c r="I14" i="3"/>
  <c r="K14" i="3"/>
  <c r="J14" i="3"/>
  <c r="CC6" i="23"/>
  <c r="BD6" i="20"/>
  <c r="BA6" i="25"/>
  <c r="BQ6" i="21"/>
  <c r="BT6" i="20"/>
  <c r="CS5" i="23"/>
  <c r="CP5" i="24"/>
  <c r="F19" i="13"/>
  <c r="E19" i="13"/>
  <c r="D19" i="13"/>
  <c r="C19" i="13"/>
  <c r="B19" i="13"/>
  <c r="A20" i="13"/>
  <c r="H19" i="13"/>
  <c r="G19" i="13"/>
  <c r="BM6" i="18"/>
  <c r="BM6" i="26"/>
  <c r="BS6" i="21"/>
  <c r="CE6" i="17"/>
  <c r="EB5" i="21"/>
  <c r="DR5" i="17"/>
  <c r="BV6" i="17"/>
  <c r="BB6" i="16"/>
  <c r="AU6" i="18"/>
  <c r="EE6" i="18" s="1"/>
  <c r="AU6" i="26"/>
  <c r="DC5" i="22"/>
  <c r="DS5" i="23"/>
  <c r="DF5" i="23"/>
  <c r="DR5" i="16"/>
  <c r="DW5" i="23"/>
  <c r="DF5" i="21"/>
  <c r="ED5" i="23"/>
  <c r="BN6" i="20"/>
  <c r="AW6" i="16"/>
  <c r="AW6" i="25"/>
  <c r="BC6" i="23"/>
  <c r="AV6" i="16"/>
  <c r="CS5" i="19"/>
  <c r="DS5" i="22"/>
  <c r="BB14" i="3"/>
  <c r="AT14" i="3"/>
  <c r="AL14" i="3"/>
  <c r="AD14" i="3"/>
  <c r="V14" i="3"/>
  <c r="N14" i="3"/>
  <c r="BA14" i="3"/>
  <c r="AS14" i="3"/>
  <c r="AK14" i="3"/>
  <c r="AC14" i="3"/>
  <c r="U14" i="3"/>
  <c r="M14" i="3"/>
  <c r="AW14" i="3"/>
  <c r="AO14" i="3"/>
  <c r="AG14" i="3"/>
  <c r="Y14" i="3"/>
  <c r="Q14" i="3"/>
  <c r="BD14" i="3"/>
  <c r="AV14" i="3"/>
  <c r="AN14" i="3"/>
  <c r="AF14" i="3"/>
  <c r="X14" i="3"/>
  <c r="P14" i="3"/>
  <c r="AY14" i="3"/>
  <c r="AI14" i="3"/>
  <c r="S14" i="3"/>
  <c r="AX14" i="3"/>
  <c r="R14" i="3"/>
  <c r="AU14" i="3"/>
  <c r="AE14" i="3"/>
  <c r="O14" i="3"/>
  <c r="AR14" i="3"/>
  <c r="L14" i="3"/>
  <c r="AZ14" i="3"/>
  <c r="AJ14" i="3"/>
  <c r="T14" i="3"/>
  <c r="AH14" i="3"/>
  <c r="AB14" i="3"/>
  <c r="AQ14" i="3"/>
  <c r="AA14" i="3"/>
  <c r="AP14" i="3"/>
  <c r="Z14" i="3"/>
  <c r="BC14" i="3"/>
  <c r="AM14" i="3"/>
  <c r="W14" i="3"/>
  <c r="DK5" i="17"/>
  <c r="DK5" i="26"/>
  <c r="CJ6" i="18"/>
  <c r="CG6" i="16"/>
  <c r="BX6" i="23"/>
  <c r="AX6" i="23"/>
  <c r="BW6" i="16"/>
  <c r="DQ5" i="20"/>
  <c r="CY5" i="23"/>
  <c r="AI14" i="9"/>
  <c r="Z14" i="9"/>
  <c r="AD14" i="9"/>
  <c r="O14" i="9"/>
  <c r="AF14" i="9"/>
  <c r="AW14" i="9"/>
  <c r="DU5" i="16"/>
  <c r="CK6" i="23"/>
  <c r="BC7" i="26"/>
  <c r="AT7" i="21"/>
  <c r="AL7" i="21"/>
  <c r="AD7" i="21"/>
  <c r="V7" i="21"/>
  <c r="N7" i="21"/>
  <c r="BG7" i="21" s="1"/>
  <c r="F7" i="21"/>
  <c r="AS7" i="21"/>
  <c r="AK7" i="21"/>
  <c r="AC7" i="21"/>
  <c r="U7" i="21"/>
  <c r="M7" i="21"/>
  <c r="E7" i="21"/>
  <c r="AR7" i="21"/>
  <c r="AJ7" i="21"/>
  <c r="AB7" i="21"/>
  <c r="T7" i="21"/>
  <c r="L7" i="21"/>
  <c r="D7" i="21"/>
  <c r="AP7" i="21"/>
  <c r="CI7" i="21" s="1"/>
  <c r="AH7" i="21"/>
  <c r="Z7" i="21"/>
  <c r="R7" i="21"/>
  <c r="J7" i="21"/>
  <c r="B7" i="21"/>
  <c r="AQ7" i="21"/>
  <c r="AA7" i="21"/>
  <c r="K7" i="21"/>
  <c r="BD7" i="21" s="1"/>
  <c r="AF7" i="21"/>
  <c r="P7" i="21"/>
  <c r="X7" i="21"/>
  <c r="C7" i="21"/>
  <c r="AO7" i="21"/>
  <c r="W7" i="21"/>
  <c r="AN7" i="21"/>
  <c r="S7" i="21"/>
  <c r="BL7" i="21" s="1"/>
  <c r="AM7" i="21"/>
  <c r="Q7" i="21"/>
  <c r="AI7" i="21"/>
  <c r="O7" i="21"/>
  <c r="AG7" i="21"/>
  <c r="I7" i="21"/>
  <c r="Y7" i="21"/>
  <c r="G7" i="21"/>
  <c r="AZ7" i="21" s="1"/>
  <c r="H7" i="21"/>
  <c r="AE7" i="21"/>
  <c r="CV5" i="21"/>
  <c r="DA5" i="17"/>
  <c r="CW5" i="24"/>
  <c r="DZ5" i="24"/>
  <c r="CT5" i="19"/>
  <c r="CN5" i="25"/>
  <c r="CC6" i="24"/>
  <c r="AY14" i="8"/>
  <c r="AQ14" i="8"/>
  <c r="AI14" i="8"/>
  <c r="AA14" i="8"/>
  <c r="S14" i="8"/>
  <c r="AX14" i="8"/>
  <c r="AP14" i="8"/>
  <c r="AH14" i="8"/>
  <c r="Z14" i="8"/>
  <c r="R14" i="8"/>
  <c r="AW14" i="8"/>
  <c r="AO14" i="8"/>
  <c r="AG14" i="8"/>
  <c r="Y14" i="8"/>
  <c r="Q14" i="8"/>
  <c r="BD14" i="8"/>
  <c r="AV14" i="8"/>
  <c r="AN14" i="8"/>
  <c r="AF14" i="8"/>
  <c r="X14" i="8"/>
  <c r="P14" i="8"/>
  <c r="BC14" i="8"/>
  <c r="AU14" i="8"/>
  <c r="AM14" i="8"/>
  <c r="AE14" i="8"/>
  <c r="W14" i="8"/>
  <c r="O14" i="8"/>
  <c r="BB14" i="8"/>
  <c r="AT14" i="8"/>
  <c r="AL14" i="8"/>
  <c r="AD14" i="8"/>
  <c r="V14" i="8"/>
  <c r="N14" i="8"/>
  <c r="BA14" i="8"/>
  <c r="AS14" i="8"/>
  <c r="AK14" i="8"/>
  <c r="AC14" i="8"/>
  <c r="U14" i="8"/>
  <c r="M14" i="8"/>
  <c r="AZ14" i="8"/>
  <c r="AR14" i="8"/>
  <c r="AJ14" i="8"/>
  <c r="AB14" i="8"/>
  <c r="T14" i="8"/>
  <c r="L14" i="8"/>
  <c r="DH5" i="20"/>
  <c r="DF5" i="17"/>
  <c r="J14" i="10"/>
  <c r="I14" i="10"/>
  <c r="K14" i="10"/>
  <c r="CP5" i="20"/>
  <c r="CZ5" i="17"/>
  <c r="DZ5" i="16"/>
  <c r="DV5" i="21"/>
  <c r="DC5" i="25"/>
  <c r="ED5" i="20"/>
  <c r="DY5" i="20"/>
  <c r="DE5" i="21"/>
  <c r="CY5" i="24"/>
  <c r="DO5" i="25"/>
  <c r="CY5" i="26"/>
  <c r="DF5" i="26"/>
  <c r="CS5" i="21"/>
  <c r="DM5" i="16"/>
  <c r="DU5" i="24"/>
  <c r="CR5" i="25"/>
  <c r="DJ5" i="21"/>
  <c r="EA5" i="23"/>
  <c r="DT5" i="18"/>
  <c r="DJ5" i="26"/>
  <c r="CV5" i="25"/>
  <c r="DO5" i="18"/>
  <c r="DC5" i="26"/>
  <c r="CY5" i="16"/>
  <c r="DQ5" i="25"/>
  <c r="EA5" i="21"/>
  <c r="DE5" i="18"/>
  <c r="DD5" i="16"/>
  <c r="CP5" i="25"/>
  <c r="EA5" i="25"/>
  <c r="DF5" i="22"/>
  <c r="DF5" i="19"/>
  <c r="CX5" i="22"/>
  <c r="CT5" i="23"/>
  <c r="DB5" i="26"/>
  <c r="DH5" i="21"/>
  <c r="DQ5" i="23"/>
  <c r="CJ6" i="19"/>
  <c r="AX6" i="21"/>
  <c r="DH5" i="22"/>
  <c r="EB5" i="24"/>
  <c r="BA6" i="17"/>
  <c r="BB14" i="13"/>
  <c r="AT14" i="13"/>
  <c r="AL14" i="13"/>
  <c r="AD14" i="13"/>
  <c r="V14" i="13"/>
  <c r="N14" i="13"/>
  <c r="BA14" i="13"/>
  <c r="AS14" i="13"/>
  <c r="AK14" i="13"/>
  <c r="AC14" i="13"/>
  <c r="U14" i="13"/>
  <c r="M14" i="13"/>
  <c r="AZ14" i="13"/>
  <c r="AR14" i="13"/>
  <c r="AJ14" i="13"/>
  <c r="AB14" i="13"/>
  <c r="T14" i="13"/>
  <c r="L14" i="13"/>
  <c r="AY14" i="13"/>
  <c r="AQ14" i="13"/>
  <c r="AI14" i="13"/>
  <c r="AA14" i="13"/>
  <c r="S14" i="13"/>
  <c r="AX14" i="13"/>
  <c r="AP14" i="13"/>
  <c r="AH14" i="13"/>
  <c r="Z14" i="13"/>
  <c r="R14" i="13"/>
  <c r="AW14" i="13"/>
  <c r="AO14" i="13"/>
  <c r="AG14" i="13"/>
  <c r="Y14" i="13"/>
  <c r="Q14" i="13"/>
  <c r="BD14" i="13"/>
  <c r="AV14" i="13"/>
  <c r="AN14" i="13"/>
  <c r="AF14" i="13"/>
  <c r="X14" i="13"/>
  <c r="P14" i="13"/>
  <c r="BC14" i="13"/>
  <c r="AU14" i="13"/>
  <c r="AM14" i="13"/>
  <c r="AE14" i="13"/>
  <c r="W14" i="13"/>
  <c r="O14" i="13"/>
  <c r="BY6" i="17"/>
  <c r="CE6" i="26"/>
  <c r="BH6" i="23"/>
  <c r="DU5" i="17"/>
  <c r="DQ5" i="21"/>
  <c r="EC5" i="25"/>
  <c r="BV6" i="18"/>
  <c r="BV6" i="26"/>
  <c r="BE6" i="23"/>
  <c r="BB6" i="25"/>
  <c r="CQ5" i="21"/>
  <c r="I15" i="6"/>
  <c r="K15" i="6"/>
  <c r="J15" i="6"/>
  <c r="DT5" i="22"/>
  <c r="DB5" i="20"/>
  <c r="AW6" i="17"/>
  <c r="DC5" i="23"/>
  <c r="DR5" i="24"/>
  <c r="CP5" i="17"/>
  <c r="BF6" i="23"/>
  <c r="CG6" i="25"/>
  <c r="AX6" i="16"/>
  <c r="AZ6" i="23"/>
  <c r="BJ6" i="25"/>
  <c r="CX5" i="23"/>
  <c r="CO5" i="26"/>
  <c r="AY14" i="9"/>
  <c r="AP14" i="9"/>
  <c r="AT14" i="9"/>
  <c r="W14" i="9"/>
  <c r="AN14" i="9"/>
  <c r="CS5" i="25"/>
  <c r="CK6" i="24"/>
  <c r="CL7" i="24"/>
  <c r="AN7" i="22"/>
  <c r="CG7" i="22" s="1"/>
  <c r="AF7" i="22"/>
  <c r="X7" i="22"/>
  <c r="P7" i="22"/>
  <c r="H7" i="22"/>
  <c r="AM7" i="22"/>
  <c r="AE7" i="22"/>
  <c r="W7" i="22"/>
  <c r="O7" i="22"/>
  <c r="G7" i="22"/>
  <c r="AT7" i="22"/>
  <c r="AL7" i="22"/>
  <c r="AD7" i="22"/>
  <c r="V7" i="22"/>
  <c r="N7" i="22"/>
  <c r="F7" i="22"/>
  <c r="AR7" i="22"/>
  <c r="CK7" i="22" s="1"/>
  <c r="AJ7" i="22"/>
  <c r="AB7" i="22"/>
  <c r="BU7" i="22" s="1"/>
  <c r="T7" i="22"/>
  <c r="L7" i="22"/>
  <c r="D7" i="22"/>
  <c r="AQ7" i="22"/>
  <c r="AI7" i="22"/>
  <c r="AA7" i="22"/>
  <c r="S7" i="22"/>
  <c r="K7" i="22"/>
  <c r="C7" i="22"/>
  <c r="AP7" i="22"/>
  <c r="U7" i="22"/>
  <c r="AO7" i="22"/>
  <c r="R7" i="22"/>
  <c r="AK7" i="22"/>
  <c r="CD7" i="22" s="1"/>
  <c r="Q7" i="22"/>
  <c r="AH7" i="22"/>
  <c r="M7" i="22"/>
  <c r="AG7" i="22"/>
  <c r="J7" i="22"/>
  <c r="Y7" i="22"/>
  <c r="I7" i="22"/>
  <c r="E7" i="22"/>
  <c r="B7" i="22"/>
  <c r="Z7" i="22"/>
  <c r="AS7" i="22"/>
  <c r="AC7" i="22"/>
  <c r="DO5" i="20"/>
  <c r="DZ5" i="17"/>
  <c r="CT5" i="24"/>
  <c r="CP5" i="18"/>
  <c r="CN5" i="18"/>
  <c r="CQ5" i="24"/>
  <c r="DG5" i="21"/>
  <c r="ED5" i="21"/>
  <c r="DN5" i="23"/>
  <c r="DW5" i="19"/>
  <c r="F19" i="3"/>
  <c r="E19" i="3"/>
  <c r="A20" i="3"/>
  <c r="H19" i="3"/>
  <c r="G19" i="3"/>
  <c r="D19" i="3"/>
  <c r="C19" i="3"/>
  <c r="B19" i="3"/>
  <c r="CU5" i="25"/>
  <c r="DK5" i="19"/>
  <c r="C19" i="8"/>
  <c r="B19" i="8"/>
  <c r="A20" i="8"/>
  <c r="H19" i="8"/>
  <c r="G19" i="8"/>
  <c r="F19" i="8"/>
  <c r="E19" i="8"/>
  <c r="D19" i="8"/>
  <c r="CY5" i="20"/>
  <c r="DC5" i="17"/>
  <c r="DN5" i="22"/>
  <c r="CX5" i="17"/>
  <c r="CN5" i="21"/>
  <c r="EF5" i="24"/>
  <c r="DY5" i="25"/>
  <c r="CX5" i="25"/>
  <c r="ED5" i="26"/>
  <c r="DU5" i="19"/>
  <c r="DH5" i="26"/>
  <c r="DM5" i="22"/>
  <c r="DD5" i="24"/>
  <c r="DV5" i="19"/>
  <c r="CQ5" i="23"/>
  <c r="CX5" i="18"/>
  <c r="DL5" i="26"/>
  <c r="DU5" i="25"/>
  <c r="CW5" i="18"/>
  <c r="CX5" i="19"/>
  <c r="DB5" i="16"/>
  <c r="DY5" i="16"/>
  <c r="DN5" i="19"/>
  <c r="DP5" i="18"/>
  <c r="DX5" i="26"/>
  <c r="CO5" i="25"/>
  <c r="DV5" i="25"/>
  <c r="CO5" i="22"/>
  <c r="DY5" i="19"/>
  <c r="EA5" i="22"/>
  <c r="DY5" i="17"/>
  <c r="CQ5" i="18"/>
  <c r="CW5" i="21"/>
  <c r="DF5" i="24"/>
  <c r="A21" i="6"/>
  <c r="G20" i="6"/>
  <c r="H20" i="6"/>
  <c r="F20" i="6"/>
  <c r="E20" i="6"/>
  <c r="D20" i="6"/>
  <c r="C20" i="6"/>
  <c r="B20" i="6"/>
  <c r="DZ5" i="19"/>
  <c r="EF5" i="19"/>
  <c r="DG5" i="23"/>
  <c r="BE6" i="18"/>
  <c r="BL6" i="23"/>
  <c r="CZ5" i="23"/>
  <c r="AW14" i="6"/>
  <c r="AO14" i="6"/>
  <c r="AG14" i="6"/>
  <c r="Y14" i="6"/>
  <c r="Q14" i="6"/>
  <c r="BC14" i="6"/>
  <c r="AM14" i="6"/>
  <c r="O14" i="6"/>
  <c r="BD14" i="6"/>
  <c r="AV14" i="6"/>
  <c r="AN14" i="6"/>
  <c r="AF14" i="6"/>
  <c r="X14" i="6"/>
  <c r="P14" i="6"/>
  <c r="AU14" i="6"/>
  <c r="AE14" i="6"/>
  <c r="W14" i="6"/>
  <c r="BB14" i="6"/>
  <c r="AT14" i="6"/>
  <c r="AL14" i="6"/>
  <c r="AD14" i="6"/>
  <c r="V14" i="6"/>
  <c r="N14" i="6"/>
  <c r="BA14" i="6"/>
  <c r="AS14" i="6"/>
  <c r="AK14" i="6"/>
  <c r="AC14" i="6"/>
  <c r="U14" i="6"/>
  <c r="M14" i="6"/>
  <c r="AZ14" i="6"/>
  <c r="AR14" i="6"/>
  <c r="AJ14" i="6"/>
  <c r="AB14" i="6"/>
  <c r="T14" i="6"/>
  <c r="L14" i="6"/>
  <c r="AY14" i="6"/>
  <c r="AQ14" i="6"/>
  <c r="AI14" i="6"/>
  <c r="AA14" i="6"/>
  <c r="S14" i="6"/>
  <c r="AH14" i="6"/>
  <c r="Z14" i="6"/>
  <c r="R14" i="6"/>
  <c r="AX14" i="6"/>
  <c r="AP14" i="6"/>
  <c r="CU5" i="22"/>
  <c r="DH5" i="16"/>
  <c r="CZ5" i="22"/>
  <c r="CX5" i="20"/>
  <c r="DS5" i="21"/>
  <c r="DN5" i="17"/>
  <c r="CN5" i="20"/>
  <c r="BC6" i="16"/>
  <c r="CH6" i="23"/>
  <c r="AV6" i="26"/>
  <c r="CB6" i="23"/>
  <c r="DH5" i="25"/>
  <c r="CW5" i="19"/>
  <c r="EB5" i="26"/>
  <c r="CY5" i="18"/>
  <c r="DA5" i="19"/>
  <c r="J14" i="7"/>
  <c r="I14" i="7"/>
  <c r="K14" i="7"/>
  <c r="BF6" i="16"/>
  <c r="AZ6" i="16"/>
  <c r="EF5" i="18"/>
  <c r="CO5" i="17"/>
  <c r="U14" i="9"/>
  <c r="AA14" i="9"/>
  <c r="L14" i="9"/>
  <c r="AE14" i="9"/>
  <c r="AV14" i="9"/>
  <c r="CS5" i="17"/>
  <c r="DO5" i="21"/>
  <c r="CJ7" i="17"/>
  <c r="CF7" i="24"/>
  <c r="AR7" i="23"/>
  <c r="AJ7" i="23"/>
  <c r="AB7" i="23"/>
  <c r="T7" i="23"/>
  <c r="L7" i="23"/>
  <c r="D7" i="23"/>
  <c r="AQ7" i="23"/>
  <c r="AI7" i="23"/>
  <c r="AA7" i="23"/>
  <c r="S7" i="23"/>
  <c r="K7" i="23"/>
  <c r="C7" i="23"/>
  <c r="AP7" i="23"/>
  <c r="AH7" i="23"/>
  <c r="Z7" i="23"/>
  <c r="R7" i="23"/>
  <c r="J7" i="23"/>
  <c r="B7" i="23"/>
  <c r="AN7" i="23"/>
  <c r="AF7" i="23"/>
  <c r="X7" i="23"/>
  <c r="P7" i="23"/>
  <c r="BI7" i="23" s="1"/>
  <c r="H7" i="23"/>
  <c r="AS7" i="23"/>
  <c r="AC7" i="23"/>
  <c r="M7" i="23"/>
  <c r="AO7" i="23"/>
  <c r="Y7" i="23"/>
  <c r="I7" i="23"/>
  <c r="AM7" i="23"/>
  <c r="CF7" i="23" s="1"/>
  <c r="W7" i="23"/>
  <c r="G7" i="23"/>
  <c r="AK7" i="23"/>
  <c r="U7" i="23"/>
  <c r="E7" i="23"/>
  <c r="AG7" i="23"/>
  <c r="Q7" i="23"/>
  <c r="AD7" i="23"/>
  <c r="BW7" i="23" s="1"/>
  <c r="V7" i="23"/>
  <c r="O7" i="23"/>
  <c r="N7" i="23"/>
  <c r="F7" i="23"/>
  <c r="AT7" i="23"/>
  <c r="AL7" i="23"/>
  <c r="AE7" i="23"/>
  <c r="ED5" i="22"/>
  <c r="CT5" i="16"/>
  <c r="DE5" i="20"/>
  <c r="CO5" i="16"/>
  <c r="CQ5" i="19"/>
  <c r="DT5" i="19"/>
  <c r="EB5" i="22"/>
  <c r="DF5" i="25"/>
  <c r="DX5" i="20"/>
  <c r="CP5" i="26"/>
  <c r="CO5" i="23"/>
  <c r="DH5" i="19"/>
  <c r="CT5" i="21"/>
  <c r="DB5" i="17"/>
  <c r="DQ5" i="19"/>
  <c r="DC5" i="24"/>
  <c r="DC5" i="16"/>
  <c r="DE5" i="25"/>
  <c r="ED5" i="18"/>
  <c r="DY5" i="23"/>
  <c r="CV5" i="26"/>
  <c r="DJ5" i="22"/>
  <c r="DY5" i="24"/>
  <c r="DW5" i="17"/>
  <c r="CY5" i="19"/>
  <c r="CV5" i="24"/>
  <c r="DD5" i="25"/>
  <c r="DU5" i="26"/>
  <c r="CQ5" i="25"/>
  <c r="DS5" i="18"/>
  <c r="DB5" i="19"/>
  <c r="EA5" i="26"/>
  <c r="DX5" i="16"/>
  <c r="CZ5" i="19"/>
  <c r="DB5" i="18"/>
  <c r="CS5" i="26"/>
  <c r="DP5" i="26"/>
  <c r="DW5" i="16"/>
  <c r="DK5" i="16"/>
  <c r="DB5" i="22"/>
  <c r="CV5" i="19"/>
  <c r="CQ5" i="22"/>
  <c r="DY5" i="22"/>
  <c r="DJ5" i="24"/>
  <c r="EB5" i="18"/>
  <c r="DK5" i="21"/>
  <c r="DT5" i="24"/>
  <c r="BH7" i="22" l="1"/>
  <c r="CC7" i="18"/>
  <c r="BB7" i="23"/>
  <c r="BK7" i="22"/>
  <c r="BX7" i="16"/>
  <c r="BR7" i="21"/>
  <c r="CE7" i="21"/>
  <c r="CX6" i="21"/>
  <c r="CF7" i="18"/>
  <c r="BG7" i="18"/>
  <c r="BN7" i="18"/>
  <c r="CM7" i="17"/>
  <c r="AZ7" i="19"/>
  <c r="BW7" i="16"/>
  <c r="CA7" i="23"/>
  <c r="BF7" i="18"/>
  <c r="CI7" i="17"/>
  <c r="BJ7" i="23"/>
  <c r="CB7" i="22"/>
  <c r="BR7" i="20"/>
  <c r="BJ7" i="21"/>
  <c r="BY7" i="18"/>
  <c r="AV7" i="18"/>
  <c r="BZ7" i="17"/>
  <c r="CE7" i="23"/>
  <c r="BZ7" i="23"/>
  <c r="BR7" i="23"/>
  <c r="BY7" i="23"/>
  <c r="CD7" i="23"/>
  <c r="BM7" i="23"/>
  <c r="BO7" i="24"/>
  <c r="CJ7" i="25"/>
  <c r="CV6" i="24"/>
  <c r="CX6" i="18"/>
  <c r="BR7" i="22"/>
  <c r="CH7" i="22"/>
  <c r="CJ7" i="22"/>
  <c r="BG7" i="22"/>
  <c r="BX7" i="22"/>
  <c r="BX7" i="24"/>
  <c r="BB7" i="21"/>
  <c r="BP7" i="21"/>
  <c r="CJ7" i="21"/>
  <c r="BE7" i="21"/>
  <c r="BV7" i="21"/>
  <c r="CM7" i="21"/>
  <c r="CI7" i="18"/>
  <c r="BS7" i="18"/>
  <c r="BD7" i="18"/>
  <c r="BW7" i="20"/>
  <c r="DS6" i="26"/>
  <c r="BL7" i="26"/>
  <c r="BJ7" i="26"/>
  <c r="CM7" i="16"/>
  <c r="CO6" i="20"/>
  <c r="DM6" i="22"/>
  <c r="CG7" i="24"/>
  <c r="DB6" i="19"/>
  <c r="DQ6" i="20"/>
  <c r="BW7" i="21"/>
  <c r="AY7" i="18"/>
  <c r="BE7" i="23"/>
  <c r="BP7" i="22"/>
  <c r="CG7" i="21"/>
  <c r="BN7" i="21"/>
  <c r="CM7" i="23"/>
  <c r="CG7" i="23"/>
  <c r="BO7" i="25"/>
  <c r="AW7" i="22"/>
  <c r="AU7" i="21"/>
  <c r="AY7" i="19"/>
  <c r="CA7" i="18"/>
  <c r="AU7" i="17"/>
  <c r="AW7" i="20"/>
  <c r="CE7" i="20"/>
  <c r="BD7" i="26"/>
  <c r="CA7" i="16"/>
  <c r="BT7" i="19"/>
  <c r="DG6" i="19"/>
  <c r="BM7" i="18"/>
  <c r="DM6" i="16"/>
  <c r="BX7" i="23"/>
  <c r="BB7" i="22"/>
  <c r="CY6" i="23"/>
  <c r="AX7" i="23"/>
  <c r="BD7" i="23"/>
  <c r="CB7" i="21"/>
  <c r="BC7" i="22"/>
  <c r="BX7" i="25"/>
  <c r="BZ7" i="21"/>
  <c r="BM7" i="21"/>
  <c r="CE7" i="18"/>
  <c r="CD7" i="17"/>
  <c r="CA7" i="20"/>
  <c r="BZ7" i="26"/>
  <c r="CI7" i="16"/>
  <c r="CE7" i="25"/>
  <c r="AY7" i="23"/>
  <c r="BN7" i="23"/>
  <c r="AU7" i="23"/>
  <c r="CC7" i="23"/>
  <c r="BV7" i="22"/>
  <c r="BZ7" i="22"/>
  <c r="CI7" i="22"/>
  <c r="BE7" i="22"/>
  <c r="BW7" i="22"/>
  <c r="BA7" i="22"/>
  <c r="BH7" i="21"/>
  <c r="AV7" i="21"/>
  <c r="AZ7" i="18"/>
  <c r="BT7" i="18"/>
  <c r="DM6" i="17"/>
  <c r="CB7" i="17"/>
  <c r="BE7" i="17"/>
  <c r="AY7" i="17"/>
  <c r="BW7" i="17"/>
  <c r="BY7" i="17"/>
  <c r="BC7" i="17"/>
  <c r="CG7" i="20"/>
  <c r="CI7" i="20"/>
  <c r="CM7" i="20"/>
  <c r="CA7" i="26"/>
  <c r="AY7" i="26"/>
  <c r="CK7" i="26"/>
  <c r="CJ7" i="26"/>
  <c r="BM7" i="26"/>
  <c r="CG7" i="26"/>
  <c r="CD7" i="16"/>
  <c r="BT7" i="16"/>
  <c r="BM7" i="16"/>
  <c r="BD7" i="16"/>
  <c r="CJ7" i="16"/>
  <c r="CC7" i="25"/>
  <c r="BP7" i="25"/>
  <c r="BW7" i="25"/>
  <c r="AY7" i="25"/>
  <c r="CG7" i="25"/>
  <c r="BK7" i="25"/>
  <c r="BI7" i="19"/>
  <c r="BS7" i="19"/>
  <c r="BZ7" i="19"/>
  <c r="CG7" i="19"/>
  <c r="BQ7" i="19"/>
  <c r="BJ7" i="24"/>
  <c r="AW7" i="23"/>
  <c r="BX7" i="20"/>
  <c r="CI7" i="23"/>
  <c r="BT7" i="22"/>
  <c r="BT7" i="21"/>
  <c r="BM7" i="24"/>
  <c r="CH7" i="23"/>
  <c r="BU7" i="23"/>
  <c r="CV6" i="16"/>
  <c r="CH7" i="21"/>
  <c r="CD7" i="21"/>
  <c r="BL7" i="18"/>
  <c r="BT7" i="17"/>
  <c r="BV7" i="24"/>
  <c r="BN7" i="20"/>
  <c r="DR6" i="18"/>
  <c r="BW7" i="26"/>
  <c r="CK7" i="19"/>
  <c r="EA6" i="22"/>
  <c r="DX6" i="19"/>
  <c r="BG7" i="23"/>
  <c r="BV7" i="23"/>
  <c r="BC7" i="23"/>
  <c r="BT7" i="23"/>
  <c r="CK7" i="23"/>
  <c r="CL7" i="22"/>
  <c r="BF7" i="22"/>
  <c r="BQ7" i="22"/>
  <c r="BM7" i="22"/>
  <c r="CE7" i="22"/>
  <c r="BI7" i="22"/>
  <c r="BK7" i="17"/>
  <c r="DC6" i="25"/>
  <c r="DC6" i="17"/>
  <c r="BA7" i="24"/>
  <c r="CO6" i="23"/>
  <c r="BB7" i="18"/>
  <c r="BW7" i="18"/>
  <c r="AW7" i="18"/>
  <c r="DW6" i="17"/>
  <c r="CT6" i="24"/>
  <c r="BI7" i="17"/>
  <c r="BP7" i="17"/>
  <c r="BU7" i="17"/>
  <c r="CG7" i="17"/>
  <c r="CK7" i="17"/>
  <c r="BZ7" i="20"/>
  <c r="AV7" i="20"/>
  <c r="CD7" i="26"/>
  <c r="CI7" i="26"/>
  <c r="BB7" i="26"/>
  <c r="BV7" i="26"/>
  <c r="BI7" i="16"/>
  <c r="CC7" i="16"/>
  <c r="BH7" i="16"/>
  <c r="EE6" i="21"/>
  <c r="BB7" i="25"/>
  <c r="BJ7" i="19"/>
  <c r="AV7" i="19"/>
  <c r="BD7" i="22"/>
  <c r="BI7" i="21"/>
  <c r="BI7" i="18"/>
  <c r="CZ6" i="24"/>
  <c r="AZ7" i="17"/>
  <c r="BD7" i="17"/>
  <c r="BB7" i="17"/>
  <c r="BS7" i="17"/>
  <c r="BJ7" i="20"/>
  <c r="BD7" i="20"/>
  <c r="AW7" i="26"/>
  <c r="BI7" i="26"/>
  <c r="CE7" i="26"/>
  <c r="CG7" i="16"/>
  <c r="AV7" i="16"/>
  <c r="BJ7" i="16"/>
  <c r="BJ7" i="25"/>
  <c r="CA7" i="25"/>
  <c r="BB7" i="19"/>
  <c r="BW7" i="19"/>
  <c r="CG7" i="18"/>
  <c r="BG7" i="20"/>
  <c r="BQ7" i="23"/>
  <c r="CJ7" i="24"/>
  <c r="BH7" i="23"/>
  <c r="AZ7" i="23"/>
  <c r="BK7" i="23"/>
  <c r="CB7" i="23"/>
  <c r="CF7" i="19"/>
  <c r="BF7" i="19"/>
  <c r="CA7" i="22"/>
  <c r="CM7" i="22"/>
  <c r="DZ6" i="23"/>
  <c r="BS7" i="21"/>
  <c r="CK7" i="21"/>
  <c r="DX6" i="16"/>
  <c r="BZ7" i="18"/>
  <c r="BH7" i="18"/>
  <c r="DI6" i="19"/>
  <c r="BA7" i="23"/>
  <c r="BS7" i="23"/>
  <c r="BF7" i="24"/>
  <c r="AU7" i="22"/>
  <c r="BJ7" i="22"/>
  <c r="BL7" i="22"/>
  <c r="AZ7" i="22"/>
  <c r="BK7" i="26"/>
  <c r="BA7" i="21"/>
  <c r="CA7" i="21"/>
  <c r="AX7" i="21"/>
  <c r="DZ6" i="24"/>
  <c r="DD6" i="26"/>
  <c r="CH7" i="18"/>
  <c r="CK7" i="18"/>
  <c r="AX7" i="18"/>
  <c r="CE7" i="17"/>
  <c r="AW7" i="17"/>
  <c r="BL7" i="17"/>
  <c r="BJ7" i="17"/>
  <c r="CA7" i="17"/>
  <c r="BB7" i="20"/>
  <c r="BI7" i="20"/>
  <c r="BL7" i="20"/>
  <c r="CC7" i="20"/>
  <c r="AY7" i="20"/>
  <c r="BP7" i="20"/>
  <c r="BT7" i="26"/>
  <c r="BT7" i="25"/>
  <c r="DQ6" i="23"/>
  <c r="CP6" i="25"/>
  <c r="DH6" i="16"/>
  <c r="BQ7" i="26"/>
  <c r="DA6" i="21"/>
  <c r="BE7" i="20"/>
  <c r="AX7" i="22"/>
  <c r="AZ7" i="20"/>
  <c r="BS7" i="22"/>
  <c r="DA6" i="20"/>
  <c r="CM7" i="18"/>
  <c r="BL7" i="16"/>
  <c r="BL7" i="24"/>
  <c r="CK7" i="16"/>
  <c r="AV7" i="23"/>
  <c r="CN6" i="23"/>
  <c r="DA6" i="19"/>
  <c r="CX6" i="17"/>
  <c r="DR6" i="19"/>
  <c r="DX6" i="21"/>
  <c r="DW6" i="23"/>
  <c r="EE6" i="26"/>
  <c r="CE7" i="24"/>
  <c r="DY6" i="18"/>
  <c r="CS6" i="26"/>
  <c r="DZ6" i="20"/>
  <c r="EF6" i="16"/>
  <c r="E20" i="12"/>
  <c r="D20" i="12"/>
  <c r="C20" i="12"/>
  <c r="B20" i="12"/>
  <c r="A21" i="12"/>
  <c r="H20" i="12"/>
  <c r="G20" i="12"/>
  <c r="F20" i="12"/>
  <c r="DJ6" i="26"/>
  <c r="A9" i="26"/>
  <c r="A9" i="25"/>
  <c r="A9" i="24"/>
  <c r="A9" i="23"/>
  <c r="A9" i="22"/>
  <c r="A9" i="21"/>
  <c r="A9" i="20"/>
  <c r="A9" i="17"/>
  <c r="A9" i="16"/>
  <c r="AQ9" i="15"/>
  <c r="AI9" i="15"/>
  <c r="AA9" i="15"/>
  <c r="S9" i="15"/>
  <c r="K9" i="15"/>
  <c r="C9" i="15"/>
  <c r="A9" i="18"/>
  <c r="AP9" i="15"/>
  <c r="AH9" i="15"/>
  <c r="Z9" i="15"/>
  <c r="R9" i="15"/>
  <c r="J9" i="15"/>
  <c r="B9" i="15"/>
  <c r="AS9" i="15"/>
  <c r="AG9" i="15"/>
  <c r="W9" i="15"/>
  <c r="M9" i="15"/>
  <c r="AR9" i="15"/>
  <c r="AF9" i="15"/>
  <c r="V9" i="15"/>
  <c r="L9" i="15"/>
  <c r="AN9" i="15"/>
  <c r="AD9" i="15"/>
  <c r="T9" i="15"/>
  <c r="H9" i="15"/>
  <c r="AO9" i="15"/>
  <c r="Y9" i="15"/>
  <c r="G9" i="15"/>
  <c r="AM9" i="15"/>
  <c r="X9" i="15"/>
  <c r="F9" i="15"/>
  <c r="AL9" i="15"/>
  <c r="U9" i="15"/>
  <c r="E9" i="15"/>
  <c r="A9" i="19"/>
  <c r="AK9" i="15"/>
  <c r="Q9" i="15"/>
  <c r="D9" i="15"/>
  <c r="AE9" i="15"/>
  <c r="O9" i="15"/>
  <c r="AT9" i="15"/>
  <c r="AB9" i="15"/>
  <c r="I9" i="15"/>
  <c r="N9" i="15"/>
  <c r="A10" i="15"/>
  <c r="AJ9" i="15"/>
  <c r="AC9" i="15"/>
  <c r="P9" i="15"/>
  <c r="AT8" i="21"/>
  <c r="AL8" i="21"/>
  <c r="AD8" i="21"/>
  <c r="V8" i="21"/>
  <c r="N8" i="21"/>
  <c r="F8" i="21"/>
  <c r="AS8" i="21"/>
  <c r="AK8" i="21"/>
  <c r="AC8" i="21"/>
  <c r="U8" i="21"/>
  <c r="M8" i="21"/>
  <c r="E8" i="21"/>
  <c r="AR8" i="21"/>
  <c r="AJ8" i="21"/>
  <c r="AB8" i="21"/>
  <c r="T8" i="21"/>
  <c r="L8" i="21"/>
  <c r="D8" i="21"/>
  <c r="AP8" i="21"/>
  <c r="CI8" i="21" s="1"/>
  <c r="AH8" i="21"/>
  <c r="Z8" i="21"/>
  <c r="R8" i="21"/>
  <c r="J8" i="21"/>
  <c r="B8" i="21"/>
  <c r="AI8" i="21"/>
  <c r="S8" i="21"/>
  <c r="C8" i="21"/>
  <c r="AY8" i="21" s="1"/>
  <c r="AN8" i="21"/>
  <c r="X8" i="21"/>
  <c r="H8" i="21"/>
  <c r="AM8" i="21"/>
  <c r="P8" i="21"/>
  <c r="AG8" i="21"/>
  <c r="O8" i="21"/>
  <c r="AF8" i="21"/>
  <c r="K8" i="21"/>
  <c r="AE8" i="21"/>
  <c r="I8" i="21"/>
  <c r="AA8" i="21"/>
  <c r="G8" i="21"/>
  <c r="Y8" i="21"/>
  <c r="AO8" i="21"/>
  <c r="Q8" i="21"/>
  <c r="AQ8" i="21"/>
  <c r="W8" i="21"/>
  <c r="ED6" i="17"/>
  <c r="DS6" i="23"/>
  <c r="CY6" i="18"/>
  <c r="DU6" i="24"/>
  <c r="CX6" i="25"/>
  <c r="CR6" i="17"/>
  <c r="DX6" i="18"/>
  <c r="DH6" i="21"/>
  <c r="DE6" i="22"/>
  <c r="EC6" i="22"/>
  <c r="DM6" i="18"/>
  <c r="DJ6" i="16"/>
  <c r="DY6" i="23"/>
  <c r="DM6" i="25"/>
  <c r="DL6" i="20"/>
  <c r="DN6" i="22"/>
  <c r="DM6" i="19"/>
  <c r="EE6" i="16"/>
  <c r="DJ6" i="23"/>
  <c r="DO6" i="19"/>
  <c r="CR6" i="21"/>
  <c r="CZ6" i="20"/>
  <c r="EF6" i="26"/>
  <c r="DY6" i="16"/>
  <c r="CW6" i="16"/>
  <c r="CU6" i="26"/>
  <c r="DS6" i="25"/>
  <c r="DQ6" i="16"/>
  <c r="DF6" i="21"/>
  <c r="DP6" i="21"/>
  <c r="EF6" i="17"/>
  <c r="DI6" i="22"/>
  <c r="BY7" i="22"/>
  <c r="DL6" i="23"/>
  <c r="CF7" i="21"/>
  <c r="AW15" i="6"/>
  <c r="AO15" i="6"/>
  <c r="AG15" i="6"/>
  <c r="Y15" i="6"/>
  <c r="Q15" i="6"/>
  <c r="AU15" i="6"/>
  <c r="AE15" i="6"/>
  <c r="O15" i="6"/>
  <c r="BD15" i="6"/>
  <c r="AV15" i="6"/>
  <c r="AN15" i="6"/>
  <c r="AF15" i="6"/>
  <c r="X15" i="6"/>
  <c r="P15" i="6"/>
  <c r="BC15" i="6"/>
  <c r="AM15" i="6"/>
  <c r="W15" i="6"/>
  <c r="BB15" i="6"/>
  <c r="AT15" i="6"/>
  <c r="AL15" i="6"/>
  <c r="AD15" i="6"/>
  <c r="V15" i="6"/>
  <c r="N15" i="6"/>
  <c r="BA15" i="6"/>
  <c r="AS15" i="6"/>
  <c r="AK15" i="6"/>
  <c r="AC15" i="6"/>
  <c r="U15" i="6"/>
  <c r="M15" i="6"/>
  <c r="AZ15" i="6"/>
  <c r="AR15" i="6"/>
  <c r="AJ15" i="6"/>
  <c r="AB15" i="6"/>
  <c r="T15" i="6"/>
  <c r="L15" i="6"/>
  <c r="AY15" i="6"/>
  <c r="AQ15" i="6"/>
  <c r="AI15" i="6"/>
  <c r="AA15" i="6"/>
  <c r="S15" i="6"/>
  <c r="AP15" i="6"/>
  <c r="AH15" i="6"/>
  <c r="Z15" i="6"/>
  <c r="R15" i="6"/>
  <c r="AX15" i="6"/>
  <c r="BQ7" i="18"/>
  <c r="CN6" i="26"/>
  <c r="BH7" i="20"/>
  <c r="G20" i="4"/>
  <c r="F20" i="4"/>
  <c r="B20" i="4"/>
  <c r="A21" i="4"/>
  <c r="H20" i="4"/>
  <c r="E20" i="4"/>
  <c r="D20" i="4"/>
  <c r="C20" i="4"/>
  <c r="BV7" i="25"/>
  <c r="AU7" i="19"/>
  <c r="DD6" i="23"/>
  <c r="CF7" i="22"/>
  <c r="BF7" i="21"/>
  <c r="CJ7" i="18"/>
  <c r="AX15" i="7"/>
  <c r="AP15" i="7"/>
  <c r="AH15" i="7"/>
  <c r="Z15" i="7"/>
  <c r="R15" i="7"/>
  <c r="BD15" i="7"/>
  <c r="AV15" i="7"/>
  <c r="AN15" i="7"/>
  <c r="AF15" i="7"/>
  <c r="X15" i="7"/>
  <c r="P15" i="7"/>
  <c r="AW15" i="7"/>
  <c r="AO15" i="7"/>
  <c r="AG15" i="7"/>
  <c r="Y15" i="7"/>
  <c r="Q15" i="7"/>
  <c r="BC15" i="7"/>
  <c r="AU15" i="7"/>
  <c r="AM15" i="7"/>
  <c r="AE15" i="7"/>
  <c r="W15" i="7"/>
  <c r="O15" i="7"/>
  <c r="BB15" i="7"/>
  <c r="AT15" i="7"/>
  <c r="AL15" i="7"/>
  <c r="AD15" i="7"/>
  <c r="V15" i="7"/>
  <c r="N15" i="7"/>
  <c r="BA15" i="7"/>
  <c r="AS15" i="7"/>
  <c r="AK15" i="7"/>
  <c r="AC15" i="7"/>
  <c r="U15" i="7"/>
  <c r="M15" i="7"/>
  <c r="AY15" i="7"/>
  <c r="AA15" i="7"/>
  <c r="AZ15" i="7"/>
  <c r="AR15" i="7"/>
  <c r="AJ15" i="7"/>
  <c r="AB15" i="7"/>
  <c r="T15" i="7"/>
  <c r="L15" i="7"/>
  <c r="AQ15" i="7"/>
  <c r="S15" i="7"/>
  <c r="AI15" i="7"/>
  <c r="J15" i="10"/>
  <c r="I15" i="10"/>
  <c r="K15" i="10"/>
  <c r="BX7" i="18"/>
  <c r="BX7" i="26"/>
  <c r="BK7" i="21"/>
  <c r="CL7" i="18"/>
  <c r="CL7" i="25"/>
  <c r="ED6" i="24"/>
  <c r="CQ6" i="24"/>
  <c r="CX6" i="23"/>
  <c r="DX6" i="26"/>
  <c r="DL6" i="19"/>
  <c r="BP7" i="16"/>
  <c r="BP7" i="24"/>
  <c r="BA7" i="17"/>
  <c r="BA7" i="26"/>
  <c r="BC7" i="21"/>
  <c r="BM7" i="17"/>
  <c r="BM7" i="25"/>
  <c r="DZ6" i="16"/>
  <c r="DG6" i="20"/>
  <c r="CN6" i="18"/>
  <c r="DV6" i="23"/>
  <c r="AW15" i="9"/>
  <c r="AO15" i="9"/>
  <c r="AG15" i="9"/>
  <c r="Y15" i="9"/>
  <c r="Q15" i="9"/>
  <c r="BD15" i="9"/>
  <c r="AV15" i="9"/>
  <c r="AN15" i="9"/>
  <c r="AF15" i="9"/>
  <c r="X15" i="9"/>
  <c r="P15" i="9"/>
  <c r="BC15" i="9"/>
  <c r="AU15" i="9"/>
  <c r="AM15" i="9"/>
  <c r="AE15" i="9"/>
  <c r="W15" i="9"/>
  <c r="O15" i="9"/>
  <c r="AZ15" i="9"/>
  <c r="AR15" i="9"/>
  <c r="AJ15" i="9"/>
  <c r="AB15" i="9"/>
  <c r="T15" i="9"/>
  <c r="L15" i="9"/>
  <c r="BB15" i="9"/>
  <c r="AL15" i="9"/>
  <c r="V15" i="9"/>
  <c r="BA15" i="9"/>
  <c r="AK15" i="9"/>
  <c r="U15" i="9"/>
  <c r="AY15" i="9"/>
  <c r="AI15" i="9"/>
  <c r="S15" i="9"/>
  <c r="AX15" i="9"/>
  <c r="AH15" i="9"/>
  <c r="R15" i="9"/>
  <c r="AT15" i="9"/>
  <c r="AD15" i="9"/>
  <c r="N15" i="9"/>
  <c r="AS15" i="9"/>
  <c r="AC15" i="9"/>
  <c r="M15" i="9"/>
  <c r="AQ15" i="9"/>
  <c r="AA15" i="9"/>
  <c r="AP15" i="9"/>
  <c r="Z15" i="9"/>
  <c r="AY15" i="8"/>
  <c r="AQ15" i="8"/>
  <c r="AI15" i="8"/>
  <c r="AA15" i="8"/>
  <c r="S15" i="8"/>
  <c r="AX15" i="8"/>
  <c r="AP15" i="8"/>
  <c r="AH15" i="8"/>
  <c r="Z15" i="8"/>
  <c r="R15" i="8"/>
  <c r="AW15" i="8"/>
  <c r="AO15" i="8"/>
  <c r="AG15" i="8"/>
  <c r="Y15" i="8"/>
  <c r="Q15" i="8"/>
  <c r="BD15" i="8"/>
  <c r="AV15" i="8"/>
  <c r="AN15" i="8"/>
  <c r="AF15" i="8"/>
  <c r="X15" i="8"/>
  <c r="P15" i="8"/>
  <c r="BC15" i="8"/>
  <c r="AU15" i="8"/>
  <c r="AM15" i="8"/>
  <c r="AE15" i="8"/>
  <c r="W15" i="8"/>
  <c r="O15" i="8"/>
  <c r="BB15" i="8"/>
  <c r="AT15" i="8"/>
  <c r="AL15" i="8"/>
  <c r="AD15" i="8"/>
  <c r="V15" i="8"/>
  <c r="N15" i="8"/>
  <c r="BA15" i="8"/>
  <c r="AS15" i="8"/>
  <c r="AK15" i="8"/>
  <c r="AC15" i="8"/>
  <c r="U15" i="8"/>
  <c r="M15" i="8"/>
  <c r="AZ15" i="8"/>
  <c r="AR15" i="8"/>
  <c r="AJ15" i="8"/>
  <c r="AB15" i="8"/>
  <c r="T15" i="8"/>
  <c r="L15" i="8"/>
  <c r="CH7" i="26"/>
  <c r="BE7" i="19"/>
  <c r="CD7" i="18"/>
  <c r="CD7" i="25"/>
  <c r="CR6" i="24"/>
  <c r="BV7" i="19"/>
  <c r="AU7" i="20"/>
  <c r="DI6" i="26"/>
  <c r="EA6" i="25"/>
  <c r="DO6" i="23"/>
  <c r="DX6" i="23"/>
  <c r="DW6" i="16"/>
  <c r="BL7" i="25"/>
  <c r="AV7" i="17"/>
  <c r="AV7" i="24"/>
  <c r="EA6" i="24"/>
  <c r="DE6" i="26"/>
  <c r="DL6" i="25"/>
  <c r="CV6" i="18"/>
  <c r="DO6" i="21"/>
  <c r="DW6" i="25"/>
  <c r="DR6" i="26"/>
  <c r="EE6" i="17"/>
  <c r="B21" i="10"/>
  <c r="A22" i="10"/>
  <c r="H21" i="10"/>
  <c r="F21" i="10"/>
  <c r="E21" i="10"/>
  <c r="D21" i="10"/>
  <c r="G21" i="10"/>
  <c r="C21" i="10"/>
  <c r="AW7" i="19"/>
  <c r="BT7" i="24"/>
  <c r="DI6" i="24"/>
  <c r="CS6" i="18"/>
  <c r="EC6" i="23"/>
  <c r="I15" i="8"/>
  <c r="K15" i="8"/>
  <c r="J15" i="8"/>
  <c r="CW6" i="24"/>
  <c r="AN8" i="22"/>
  <c r="AF8" i="22"/>
  <c r="X8" i="22"/>
  <c r="P8" i="22"/>
  <c r="H8" i="22"/>
  <c r="AM8" i="22"/>
  <c r="AE8" i="22"/>
  <c r="W8" i="22"/>
  <c r="O8" i="22"/>
  <c r="G8" i="22"/>
  <c r="AT8" i="22"/>
  <c r="AL8" i="22"/>
  <c r="AD8" i="22"/>
  <c r="V8" i="22"/>
  <c r="N8" i="22"/>
  <c r="F8" i="22"/>
  <c r="AR8" i="22"/>
  <c r="AJ8" i="22"/>
  <c r="AB8" i="22"/>
  <c r="T8" i="22"/>
  <c r="L8" i="22"/>
  <c r="D8" i="22"/>
  <c r="AQ8" i="22"/>
  <c r="AI8" i="22"/>
  <c r="AA8" i="22"/>
  <c r="S8" i="22"/>
  <c r="K8" i="22"/>
  <c r="C8" i="22"/>
  <c r="AH8" i="22"/>
  <c r="M8" i="22"/>
  <c r="AG8" i="22"/>
  <c r="J8" i="22"/>
  <c r="AC8" i="22"/>
  <c r="I8" i="22"/>
  <c r="Z8" i="22"/>
  <c r="E8" i="22"/>
  <c r="AS8" i="22"/>
  <c r="CL8" i="22" s="1"/>
  <c r="Y8" i="22"/>
  <c r="B8" i="22"/>
  <c r="AP8" i="22"/>
  <c r="AO8" i="22"/>
  <c r="AK8" i="22"/>
  <c r="U8" i="22"/>
  <c r="R8" i="22"/>
  <c r="Q8" i="22"/>
  <c r="BD7" i="19"/>
  <c r="CQ6" i="26"/>
  <c r="DQ6" i="26"/>
  <c r="DU6" i="16"/>
  <c r="CX6" i="16"/>
  <c r="CZ6" i="26"/>
  <c r="CV6" i="25"/>
  <c r="CS6" i="21"/>
  <c r="DO6" i="22"/>
  <c r="CO6" i="17"/>
  <c r="EF6" i="25"/>
  <c r="DD6" i="16"/>
  <c r="DJ6" i="17"/>
  <c r="ED6" i="25"/>
  <c r="CT6" i="20"/>
  <c r="CW6" i="22"/>
  <c r="DV6" i="20"/>
  <c r="DI6" i="17"/>
  <c r="DD6" i="25"/>
  <c r="CR6" i="23"/>
  <c r="DV6" i="21"/>
  <c r="DP6" i="18"/>
  <c r="EE6" i="20"/>
  <c r="DT6" i="17"/>
  <c r="CP6" i="26"/>
  <c r="CO6" i="25"/>
  <c r="DV6" i="16"/>
  <c r="DY6" i="22"/>
  <c r="EE6" i="25"/>
  <c r="CZ6" i="25"/>
  <c r="DN6" i="25"/>
  <c r="DJ6" i="24"/>
  <c r="K15" i="7"/>
  <c r="I15" i="7"/>
  <c r="J15" i="7"/>
  <c r="CL7" i="23"/>
  <c r="BL7" i="23"/>
  <c r="AV7" i="22"/>
  <c r="BO7" i="18"/>
  <c r="CL7" i="16"/>
  <c r="AY7" i="21"/>
  <c r="BY7" i="21"/>
  <c r="CW6" i="20"/>
  <c r="DS6" i="19"/>
  <c r="BA15" i="2"/>
  <c r="AS15" i="2"/>
  <c r="AK15" i="2"/>
  <c r="AC15" i="2"/>
  <c r="U15" i="2"/>
  <c r="M15" i="2"/>
  <c r="AZ15" i="2"/>
  <c r="AJ15" i="2"/>
  <c r="AB15" i="2"/>
  <c r="L15" i="2"/>
  <c r="AR15" i="2"/>
  <c r="T15" i="2"/>
  <c r="BD15" i="2"/>
  <c r="AV15" i="2"/>
  <c r="AN15" i="2"/>
  <c r="AF15" i="2"/>
  <c r="X15" i="2"/>
  <c r="P15" i="2"/>
  <c r="AU15" i="2"/>
  <c r="AE15" i="2"/>
  <c r="O15" i="2"/>
  <c r="BC15" i="2"/>
  <c r="AM15" i="2"/>
  <c r="W15" i="2"/>
  <c r="AT15" i="2"/>
  <c r="AD15" i="2"/>
  <c r="N15" i="2"/>
  <c r="AA15" i="2"/>
  <c r="AO15" i="2"/>
  <c r="AX15" i="2"/>
  <c r="AH15" i="2"/>
  <c r="R15" i="2"/>
  <c r="AQ15" i="2"/>
  <c r="AP15" i="2"/>
  <c r="Z15" i="2"/>
  <c r="Y15" i="2"/>
  <c r="Q15" i="2"/>
  <c r="BB15" i="2"/>
  <c r="AL15" i="2"/>
  <c r="V15" i="2"/>
  <c r="AY15" i="2"/>
  <c r="AI15" i="2"/>
  <c r="S15" i="2"/>
  <c r="AW15" i="2"/>
  <c r="AG15" i="2"/>
  <c r="BV7" i="18"/>
  <c r="DS6" i="16"/>
  <c r="DU6" i="19"/>
  <c r="CX6" i="20"/>
  <c r="BO7" i="19"/>
  <c r="BU7" i="18"/>
  <c r="CY6" i="24"/>
  <c r="BO7" i="20"/>
  <c r="BU7" i="19"/>
  <c r="BU7" i="25"/>
  <c r="CJ7" i="19"/>
  <c r="CB7" i="24"/>
  <c r="CY6" i="16"/>
  <c r="DE6" i="23"/>
  <c r="A22" i="6"/>
  <c r="H21" i="6"/>
  <c r="G21" i="6"/>
  <c r="F21" i="6"/>
  <c r="E21" i="6"/>
  <c r="D21" i="6"/>
  <c r="C21" i="6"/>
  <c r="B21" i="6"/>
  <c r="BX7" i="19"/>
  <c r="BG7" i="16"/>
  <c r="BG7" i="24"/>
  <c r="BK7" i="20"/>
  <c r="CL7" i="19"/>
  <c r="CL7" i="26"/>
  <c r="CQ6" i="16"/>
  <c r="DO6" i="26"/>
  <c r="DR6" i="24"/>
  <c r="CT6" i="17"/>
  <c r="EC6" i="19"/>
  <c r="DF6" i="17"/>
  <c r="AY7" i="22"/>
  <c r="BA7" i="18"/>
  <c r="BY7" i="24"/>
  <c r="DC6" i="24"/>
  <c r="EC6" i="18"/>
  <c r="CU6" i="24"/>
  <c r="DX6" i="17"/>
  <c r="EC6" i="26"/>
  <c r="EA6" i="26"/>
  <c r="K15" i="13"/>
  <c r="J15" i="13"/>
  <c r="I15" i="13"/>
  <c r="CH7" i="19"/>
  <c r="CC7" i="24"/>
  <c r="CY6" i="21"/>
  <c r="K15" i="3"/>
  <c r="J15" i="3"/>
  <c r="I15" i="3"/>
  <c r="BS7" i="16"/>
  <c r="BS7" i="24"/>
  <c r="BN7" i="16"/>
  <c r="BN7" i="24"/>
  <c r="BB15" i="3"/>
  <c r="AT15" i="3"/>
  <c r="AL15" i="3"/>
  <c r="AD15" i="3"/>
  <c r="V15" i="3"/>
  <c r="N15" i="3"/>
  <c r="BA15" i="3"/>
  <c r="AS15" i="3"/>
  <c r="AK15" i="3"/>
  <c r="AC15" i="3"/>
  <c r="U15" i="3"/>
  <c r="M15" i="3"/>
  <c r="AW15" i="3"/>
  <c r="AO15" i="3"/>
  <c r="AG15" i="3"/>
  <c r="Y15" i="3"/>
  <c r="Q15" i="3"/>
  <c r="BD15" i="3"/>
  <c r="AV15" i="3"/>
  <c r="AN15" i="3"/>
  <c r="AF15" i="3"/>
  <c r="X15" i="3"/>
  <c r="P15" i="3"/>
  <c r="AQ15" i="3"/>
  <c r="AA15" i="3"/>
  <c r="Z15" i="3"/>
  <c r="BC15" i="3"/>
  <c r="AM15" i="3"/>
  <c r="W15" i="3"/>
  <c r="AZ15" i="3"/>
  <c r="T15" i="3"/>
  <c r="AR15" i="3"/>
  <c r="AB15" i="3"/>
  <c r="L15" i="3"/>
  <c r="AP15" i="3"/>
  <c r="AJ15" i="3"/>
  <c r="AY15" i="3"/>
  <c r="AI15" i="3"/>
  <c r="S15" i="3"/>
  <c r="AX15" i="3"/>
  <c r="AH15" i="3"/>
  <c r="R15" i="3"/>
  <c r="AU15" i="3"/>
  <c r="AE15" i="3"/>
  <c r="O15" i="3"/>
  <c r="DT6" i="24"/>
  <c r="CV6" i="20"/>
  <c r="DL6" i="26"/>
  <c r="AV7" i="25"/>
  <c r="DB6" i="24"/>
  <c r="DT6" i="23"/>
  <c r="EA6" i="17"/>
  <c r="DE6" i="16"/>
  <c r="DR6" i="20"/>
  <c r="CP6" i="21"/>
  <c r="CN6" i="22"/>
  <c r="DW6" i="19"/>
  <c r="DW6" i="24"/>
  <c r="ED6" i="19"/>
  <c r="DS6" i="24"/>
  <c r="CY6" i="17"/>
  <c r="DR6" i="16"/>
  <c r="BD15" i="5"/>
  <c r="AV15" i="5"/>
  <c r="AN15" i="5"/>
  <c r="AF15" i="5"/>
  <c r="X15" i="5"/>
  <c r="P15" i="5"/>
  <c r="BC15" i="5"/>
  <c r="AU15" i="5"/>
  <c r="AM15" i="5"/>
  <c r="AE15" i="5"/>
  <c r="W15" i="5"/>
  <c r="O15" i="5"/>
  <c r="AY15" i="5"/>
  <c r="AQ15" i="5"/>
  <c r="AI15" i="5"/>
  <c r="AA15" i="5"/>
  <c r="S15" i="5"/>
  <c r="AX15" i="5"/>
  <c r="AP15" i="5"/>
  <c r="AH15" i="5"/>
  <c r="Z15" i="5"/>
  <c r="R15" i="5"/>
  <c r="BA15" i="5"/>
  <c r="AK15" i="5"/>
  <c r="U15" i="5"/>
  <c r="AZ15" i="5"/>
  <c r="AJ15" i="5"/>
  <c r="T15" i="5"/>
  <c r="AW15" i="5"/>
  <c r="AG15" i="5"/>
  <c r="Q15" i="5"/>
  <c r="AT15" i="5"/>
  <c r="AD15" i="5"/>
  <c r="N15" i="5"/>
  <c r="AS15" i="5"/>
  <c r="AC15" i="5"/>
  <c r="M15" i="5"/>
  <c r="AR15" i="5"/>
  <c r="AB15" i="5"/>
  <c r="L15" i="5"/>
  <c r="AO15" i="5"/>
  <c r="Y15" i="5"/>
  <c r="BB15" i="5"/>
  <c r="AL15" i="5"/>
  <c r="V15" i="5"/>
  <c r="DV6" i="17"/>
  <c r="AR8" i="23"/>
  <c r="AJ8" i="23"/>
  <c r="AB8" i="23"/>
  <c r="T8" i="23"/>
  <c r="L8" i="23"/>
  <c r="D8" i="23"/>
  <c r="AQ8" i="23"/>
  <c r="AI8" i="23"/>
  <c r="AA8" i="23"/>
  <c r="S8" i="23"/>
  <c r="K8" i="23"/>
  <c r="BT8" i="23" s="1"/>
  <c r="C8" i="23"/>
  <c r="BL8" i="23" s="1"/>
  <c r="AP8" i="23"/>
  <c r="AH8" i="23"/>
  <c r="Z8" i="23"/>
  <c r="R8" i="23"/>
  <c r="J8" i="23"/>
  <c r="B8" i="23"/>
  <c r="AN8" i="23"/>
  <c r="AF8" i="23"/>
  <c r="X8" i="23"/>
  <c r="P8" i="23"/>
  <c r="H8" i="23"/>
  <c r="AK8" i="23"/>
  <c r="U8" i="23"/>
  <c r="E8" i="23"/>
  <c r="AG8" i="23"/>
  <c r="Q8" i="23"/>
  <c r="BJ8" i="23" s="1"/>
  <c r="AE8" i="23"/>
  <c r="O8" i="23"/>
  <c r="AS8" i="23"/>
  <c r="AC8" i="23"/>
  <c r="M8" i="23"/>
  <c r="AO8" i="23"/>
  <c r="Y8" i="23"/>
  <c r="I8" i="23"/>
  <c r="V8" i="23"/>
  <c r="N8" i="23"/>
  <c r="G8" i="23"/>
  <c r="AT8" i="23"/>
  <c r="F8" i="23"/>
  <c r="AM8" i="23"/>
  <c r="AL8" i="23"/>
  <c r="CE8" i="23" s="1"/>
  <c r="W8" i="23"/>
  <c r="BP8" i="23" s="1"/>
  <c r="AD8" i="23"/>
  <c r="CQ6" i="17"/>
  <c r="DQ6" i="18"/>
  <c r="CO6" i="19"/>
  <c r="DO6" i="20"/>
  <c r="EB6" i="26"/>
  <c r="DX6" i="25"/>
  <c r="DK6" i="21"/>
  <c r="DD6" i="22"/>
  <c r="DP6" i="26"/>
  <c r="EB6" i="20"/>
  <c r="CR6" i="26"/>
  <c r="CN6" i="19"/>
  <c r="CZ6" i="21"/>
  <c r="CY6" i="22"/>
  <c r="DW6" i="21"/>
  <c r="EF6" i="18"/>
  <c r="EF6" i="20"/>
  <c r="EB6" i="17"/>
  <c r="EB6" i="19"/>
  <c r="EC6" i="21"/>
  <c r="DM6" i="21"/>
  <c r="DY6" i="25"/>
  <c r="CZ6" i="22"/>
  <c r="CY6" i="26"/>
  <c r="DP6" i="25"/>
  <c r="CT6" i="23"/>
  <c r="DC6" i="22"/>
  <c r="DJ6" i="20"/>
  <c r="EC6" i="25"/>
  <c r="EE6" i="19"/>
  <c r="CN6" i="21"/>
  <c r="DC6" i="26"/>
  <c r="BF7" i="20"/>
  <c r="DA6" i="23"/>
  <c r="DT6" i="16"/>
  <c r="J15" i="5"/>
  <c r="I15" i="5"/>
  <c r="K15" i="5"/>
  <c r="BP7" i="23"/>
  <c r="CH7" i="17"/>
  <c r="CF7" i="16"/>
  <c r="BO7" i="21"/>
  <c r="BU7" i="26"/>
  <c r="CJ7" i="20"/>
  <c r="CS6" i="24"/>
  <c r="DU6" i="23"/>
  <c r="CX6" i="24"/>
  <c r="C20" i="8"/>
  <c r="B20" i="8"/>
  <c r="A21" i="8"/>
  <c r="H20" i="8"/>
  <c r="G20" i="8"/>
  <c r="F20" i="8"/>
  <c r="E20" i="8"/>
  <c r="D20" i="8"/>
  <c r="BG7" i="17"/>
  <c r="BG7" i="25"/>
  <c r="CL7" i="17"/>
  <c r="BR7" i="17"/>
  <c r="BR7" i="24"/>
  <c r="CP6" i="17"/>
  <c r="DO6" i="18"/>
  <c r="DR6" i="17"/>
  <c r="BP7" i="18"/>
  <c r="BP7" i="26"/>
  <c r="BA7" i="20"/>
  <c r="BY7" i="16"/>
  <c r="BY7" i="25"/>
  <c r="BM7" i="19"/>
  <c r="ED6" i="23"/>
  <c r="DP6" i="16"/>
  <c r="CU6" i="16"/>
  <c r="DL6" i="21"/>
  <c r="EA6" i="18"/>
  <c r="CH7" i="20"/>
  <c r="CD7" i="19"/>
  <c r="AX7" i="16"/>
  <c r="AX7" i="24"/>
  <c r="BV7" i="20"/>
  <c r="BS7" i="25"/>
  <c r="BN7" i="17"/>
  <c r="BN7" i="26"/>
  <c r="DT6" i="18"/>
  <c r="CP6" i="23"/>
  <c r="DL6" i="17"/>
  <c r="DA6" i="24"/>
  <c r="AX15" i="10"/>
  <c r="AP15" i="10"/>
  <c r="AH15" i="10"/>
  <c r="Z15" i="10"/>
  <c r="R15" i="10"/>
  <c r="AW15" i="10"/>
  <c r="AO15" i="10"/>
  <c r="AG15" i="10"/>
  <c r="Y15" i="10"/>
  <c r="Q15" i="10"/>
  <c r="BD15" i="10"/>
  <c r="AV15" i="10"/>
  <c r="AN15" i="10"/>
  <c r="AF15" i="10"/>
  <c r="X15" i="10"/>
  <c r="P15" i="10"/>
  <c r="BB15" i="10"/>
  <c r="AT15" i="10"/>
  <c r="AL15" i="10"/>
  <c r="AD15" i="10"/>
  <c r="V15" i="10"/>
  <c r="N15" i="10"/>
  <c r="BA15" i="10"/>
  <c r="AS15" i="10"/>
  <c r="AK15" i="10"/>
  <c r="AC15" i="10"/>
  <c r="U15" i="10"/>
  <c r="M15" i="10"/>
  <c r="AZ15" i="10"/>
  <c r="AR15" i="10"/>
  <c r="AJ15" i="10"/>
  <c r="AB15" i="10"/>
  <c r="T15" i="10"/>
  <c r="L15" i="10"/>
  <c r="AM15" i="10"/>
  <c r="AI15" i="10"/>
  <c r="AE15" i="10"/>
  <c r="AA15" i="10"/>
  <c r="BC15" i="10"/>
  <c r="W15" i="10"/>
  <c r="AY15" i="10"/>
  <c r="S15" i="10"/>
  <c r="AU15" i="10"/>
  <c r="O15" i="10"/>
  <c r="AQ15" i="10"/>
  <c r="J15" i="4"/>
  <c r="I15" i="4"/>
  <c r="K15" i="4"/>
  <c r="BL7" i="19"/>
  <c r="BI7" i="24"/>
  <c r="AV7" i="26"/>
  <c r="DS6" i="17"/>
  <c r="DK6" i="17"/>
  <c r="CV6" i="19"/>
  <c r="CU6" i="21"/>
  <c r="DW6" i="26"/>
  <c r="DG6" i="16"/>
  <c r="DE6" i="25"/>
  <c r="DM6" i="24"/>
  <c r="BB7" i="16"/>
  <c r="BB7" i="24"/>
  <c r="AW7" i="21"/>
  <c r="CQ6" i="19"/>
  <c r="CN6" i="25"/>
  <c r="DX6" i="24"/>
  <c r="AS8" i="18"/>
  <c r="AK8" i="18"/>
  <c r="AC8" i="18"/>
  <c r="U8" i="18"/>
  <c r="M8" i="18"/>
  <c r="E8" i="18"/>
  <c r="AQ8" i="18"/>
  <c r="AI8" i="18"/>
  <c r="AA8" i="18"/>
  <c r="S8" i="18"/>
  <c r="K8" i="18"/>
  <c r="C8" i="18"/>
  <c r="CK8" i="18" s="1"/>
  <c r="AM8" i="18"/>
  <c r="AB8" i="18"/>
  <c r="Q8" i="18"/>
  <c r="G8" i="18"/>
  <c r="AL8" i="18"/>
  <c r="Z8" i="18"/>
  <c r="P8" i="18"/>
  <c r="F8" i="18"/>
  <c r="AJ8" i="18"/>
  <c r="Y8" i="18"/>
  <c r="O8" i="18"/>
  <c r="D8" i="18"/>
  <c r="AH8" i="18"/>
  <c r="T8" i="18"/>
  <c r="AG8" i="18"/>
  <c r="R8" i="18"/>
  <c r="AF8" i="18"/>
  <c r="N8" i="18"/>
  <c r="AT8" i="18"/>
  <c r="AE8" i="18"/>
  <c r="L8" i="18"/>
  <c r="AD8" i="18"/>
  <c r="X8" i="18"/>
  <c r="BQ8" i="18" s="1"/>
  <c r="W8" i="18"/>
  <c r="V8" i="18"/>
  <c r="AP8" i="18"/>
  <c r="I8" i="18"/>
  <c r="AR8" i="18"/>
  <c r="AO8" i="18"/>
  <c r="AN8" i="18"/>
  <c r="J8" i="18"/>
  <c r="H8" i="18"/>
  <c r="B8" i="18"/>
  <c r="AO8" i="24"/>
  <c r="AG8" i="24"/>
  <c r="Y8" i="24"/>
  <c r="Q8" i="24"/>
  <c r="I8" i="24"/>
  <c r="AQ8" i="24"/>
  <c r="AH8" i="24"/>
  <c r="X8" i="24"/>
  <c r="O8" i="24"/>
  <c r="F8" i="24"/>
  <c r="AP8" i="24"/>
  <c r="AF8" i="24"/>
  <c r="W8" i="24"/>
  <c r="N8" i="24"/>
  <c r="E8" i="24"/>
  <c r="AX8" i="24" s="1"/>
  <c r="AN8" i="24"/>
  <c r="AE8" i="24"/>
  <c r="V8" i="24"/>
  <c r="M8" i="24"/>
  <c r="D8" i="24"/>
  <c r="AM8" i="24"/>
  <c r="AD8" i="24"/>
  <c r="U8" i="24"/>
  <c r="L8" i="24"/>
  <c r="C8" i="24"/>
  <c r="AL8" i="24"/>
  <c r="AC8" i="24"/>
  <c r="T8" i="24"/>
  <c r="K8" i="24"/>
  <c r="B8" i="24"/>
  <c r="AU8" i="24" s="1"/>
  <c r="AT8" i="24"/>
  <c r="AK8" i="24"/>
  <c r="AB8" i="24"/>
  <c r="S8" i="24"/>
  <c r="J8" i="24"/>
  <c r="AA8" i="24"/>
  <c r="Z8" i="24"/>
  <c r="R8" i="24"/>
  <c r="P8" i="24"/>
  <c r="AS8" i="24"/>
  <c r="H8" i="24"/>
  <c r="AR8" i="24"/>
  <c r="G8" i="24"/>
  <c r="AJ8" i="24"/>
  <c r="AI8" i="24"/>
  <c r="DT6" i="20"/>
  <c r="EA6" i="21"/>
  <c r="CW6" i="26"/>
  <c r="CQ6" i="25"/>
  <c r="DQ6" i="21"/>
  <c r="DJ6" i="22"/>
  <c r="DV6" i="25"/>
  <c r="DC6" i="21"/>
  <c r="DF6" i="23"/>
  <c r="CW6" i="18"/>
  <c r="DH6" i="19"/>
  <c r="ED6" i="21"/>
  <c r="CT6" i="22"/>
  <c r="DE6" i="21"/>
  <c r="DD6" i="19"/>
  <c r="CT6" i="21"/>
  <c r="DV6" i="26"/>
  <c r="DY6" i="20"/>
  <c r="DX6" i="22"/>
  <c r="DP6" i="22"/>
  <c r="DY6" i="19"/>
  <c r="CZ6" i="17"/>
  <c r="CU6" i="17"/>
  <c r="DT6" i="26"/>
  <c r="CQ6" i="18"/>
  <c r="EE6" i="24"/>
  <c r="DG6" i="21"/>
  <c r="CV6" i="21"/>
  <c r="DU6" i="22"/>
  <c r="DN6" i="24"/>
  <c r="DV6" i="18"/>
  <c r="BE7" i="18"/>
  <c r="BN7" i="22"/>
  <c r="AU7" i="18"/>
  <c r="BO7" i="26"/>
  <c r="CS6" i="23"/>
  <c r="CU6" i="25"/>
  <c r="CP6" i="16"/>
  <c r="CC7" i="22"/>
  <c r="BU7" i="16"/>
  <c r="BF7" i="23"/>
  <c r="CB7" i="18"/>
  <c r="CB7" i="25"/>
  <c r="CF7" i="17"/>
  <c r="CF7" i="25"/>
  <c r="BO7" i="22"/>
  <c r="CB7" i="16"/>
  <c r="CB7" i="26"/>
  <c r="CS6" i="16"/>
  <c r="CO6" i="26"/>
  <c r="BX7" i="21"/>
  <c r="BG7" i="26"/>
  <c r="CL7" i="20"/>
  <c r="BR7" i="18"/>
  <c r="BR7" i="25"/>
  <c r="BQ7" i="21"/>
  <c r="DB6" i="26"/>
  <c r="BP7" i="19"/>
  <c r="AY7" i="24"/>
  <c r="BY7" i="19"/>
  <c r="BY7" i="26"/>
  <c r="BM7" i="20"/>
  <c r="CQ6" i="23"/>
  <c r="CO6" i="24"/>
  <c r="DO6" i="17"/>
  <c r="DF6" i="26"/>
  <c r="H21" i="5"/>
  <c r="G21" i="5"/>
  <c r="C21" i="5"/>
  <c r="B21" i="5"/>
  <c r="E21" i="5"/>
  <c r="D21" i="5"/>
  <c r="A22" i="5"/>
  <c r="F21" i="5"/>
  <c r="CP6" i="24"/>
  <c r="A22" i="9"/>
  <c r="H21" i="9"/>
  <c r="G21" i="9"/>
  <c r="D21" i="9"/>
  <c r="F21" i="9"/>
  <c r="E21" i="9"/>
  <c r="C21" i="9"/>
  <c r="B21" i="9"/>
  <c r="BH7" i="17"/>
  <c r="BH7" i="24"/>
  <c r="CC7" i="17"/>
  <c r="CC7" i="26"/>
  <c r="CD7" i="20"/>
  <c r="AX7" i="25"/>
  <c r="AZ7" i="24"/>
  <c r="BS7" i="26"/>
  <c r="BN7" i="25"/>
  <c r="DB6" i="25"/>
  <c r="DK6" i="18"/>
  <c r="DG6" i="26"/>
  <c r="CN6" i="24"/>
  <c r="DR6" i="22"/>
  <c r="DF6" i="20"/>
  <c r="E20" i="2"/>
  <c r="D20" i="2"/>
  <c r="H20" i="2"/>
  <c r="G20" i="2"/>
  <c r="F20" i="2"/>
  <c r="C20" i="2"/>
  <c r="B20" i="2"/>
  <c r="A21" i="2"/>
  <c r="BI7" i="25"/>
  <c r="CI7" i="24"/>
  <c r="EC6" i="24"/>
  <c r="DG6" i="25"/>
  <c r="DH6" i="24"/>
  <c r="DE6" i="19"/>
  <c r="DJ6" i="19"/>
  <c r="B20" i="7"/>
  <c r="H20" i="7"/>
  <c r="A21" i="7"/>
  <c r="G20" i="7"/>
  <c r="F20" i="7"/>
  <c r="E20" i="7"/>
  <c r="C20" i="7"/>
  <c r="D20" i="7"/>
  <c r="CV6" i="26"/>
  <c r="CN6" i="17"/>
  <c r="DR6" i="21"/>
  <c r="BO8" i="21"/>
  <c r="AX8" i="21"/>
  <c r="BY8" i="18"/>
  <c r="AM8" i="20"/>
  <c r="AE8" i="20"/>
  <c r="W8" i="20"/>
  <c r="O8" i="20"/>
  <c r="G8" i="20"/>
  <c r="AT8" i="20"/>
  <c r="AL8" i="20"/>
  <c r="AD8" i="20"/>
  <c r="V8" i="20"/>
  <c r="N8" i="20"/>
  <c r="F8" i="20"/>
  <c r="AS8" i="20"/>
  <c r="AK8" i="20"/>
  <c r="CD8" i="20" s="1"/>
  <c r="AC8" i="20"/>
  <c r="U8" i="20"/>
  <c r="M8" i="20"/>
  <c r="E8" i="20"/>
  <c r="AR8" i="20"/>
  <c r="AJ8" i="20"/>
  <c r="AB8" i="20"/>
  <c r="T8" i="20"/>
  <c r="L8" i="20"/>
  <c r="D8" i="20"/>
  <c r="AQ8" i="20"/>
  <c r="AI8" i="20"/>
  <c r="AA8" i="20"/>
  <c r="S8" i="20"/>
  <c r="K8" i="20"/>
  <c r="C8" i="20"/>
  <c r="AP8" i="20"/>
  <c r="AH8" i="20"/>
  <c r="Z8" i="20"/>
  <c r="R8" i="20"/>
  <c r="J8" i="20"/>
  <c r="B8" i="20"/>
  <c r="AO8" i="20"/>
  <c r="I8" i="20"/>
  <c r="AN8" i="20"/>
  <c r="H8" i="20"/>
  <c r="AF8" i="20"/>
  <c r="BY8" i="20" s="1"/>
  <c r="AG8" i="20"/>
  <c r="Y8" i="20"/>
  <c r="X8" i="20"/>
  <c r="Q8" i="20"/>
  <c r="P8" i="20"/>
  <c r="AN8" i="26"/>
  <c r="AF8" i="26"/>
  <c r="X8" i="26"/>
  <c r="P8" i="26"/>
  <c r="H8" i="26"/>
  <c r="AM8" i="26"/>
  <c r="AE8" i="26"/>
  <c r="W8" i="26"/>
  <c r="O8" i="26"/>
  <c r="G8" i="26"/>
  <c r="AZ8" i="26" s="1"/>
  <c r="AP8" i="26"/>
  <c r="AD8" i="26"/>
  <c r="T8" i="26"/>
  <c r="J8" i="26"/>
  <c r="AL8" i="26"/>
  <c r="AB8" i="26"/>
  <c r="BU8" i="26" s="1"/>
  <c r="R8" i="26"/>
  <c r="F8" i="26"/>
  <c r="AI8" i="26"/>
  <c r="CB8" i="26" s="1"/>
  <c r="U8" i="26"/>
  <c r="E8" i="26"/>
  <c r="AO8" i="26"/>
  <c r="Y8" i="26"/>
  <c r="I8" i="26"/>
  <c r="AK8" i="26"/>
  <c r="V8" i="26"/>
  <c r="D8" i="26"/>
  <c r="AJ8" i="26"/>
  <c r="S8" i="26"/>
  <c r="C8" i="26"/>
  <c r="AH8" i="26"/>
  <c r="Q8" i="26"/>
  <c r="B8" i="26"/>
  <c r="AT8" i="26"/>
  <c r="N8" i="26"/>
  <c r="AS8" i="26"/>
  <c r="M8" i="26"/>
  <c r="AR8" i="26"/>
  <c r="L8" i="26"/>
  <c r="AC8" i="26"/>
  <c r="AQ8" i="26"/>
  <c r="AG8" i="26"/>
  <c r="AA8" i="26"/>
  <c r="BT8" i="26" s="1"/>
  <c r="Z8" i="26"/>
  <c r="K8" i="26"/>
  <c r="DK6" i="24"/>
  <c r="CV6" i="17"/>
  <c r="CN6" i="20"/>
  <c r="DW6" i="18"/>
  <c r="DU6" i="25"/>
  <c r="DZ6" i="21"/>
  <c r="CV6" i="22"/>
  <c r="CS6" i="19"/>
  <c r="EE6" i="22"/>
  <c r="DK6" i="23"/>
  <c r="CO6" i="18"/>
  <c r="DT6" i="19"/>
  <c r="CW6" i="21"/>
  <c r="EE6" i="23"/>
  <c r="CP6" i="22"/>
  <c r="DC6" i="20"/>
  <c r="CU6" i="22"/>
  <c r="DJ6" i="18"/>
  <c r="DH6" i="20"/>
  <c r="DF6" i="22"/>
  <c r="CX6" i="22"/>
  <c r="CR6" i="20"/>
  <c r="DK6" i="26"/>
  <c r="DQ6" i="17"/>
  <c r="ED6" i="18"/>
  <c r="ED6" i="20"/>
  <c r="DI6" i="25"/>
  <c r="DV6" i="19"/>
  <c r="DB6" i="22"/>
  <c r="DN6" i="26"/>
  <c r="DU6" i="17"/>
  <c r="DN6" i="17"/>
  <c r="DZ6" i="19"/>
  <c r="DT6" i="25"/>
  <c r="CT6" i="25"/>
  <c r="CM7" i="26"/>
  <c r="BX7" i="17"/>
  <c r="BA7" i="16"/>
  <c r="BC7" i="18"/>
  <c r="DU6" i="20"/>
  <c r="DO6" i="16"/>
  <c r="CF7" i="26"/>
  <c r="BO7" i="23"/>
  <c r="BU7" i="20"/>
  <c r="BF7" i="16"/>
  <c r="BF7" i="25"/>
  <c r="CB7" i="19"/>
  <c r="EA6" i="23"/>
  <c r="F20" i="3"/>
  <c r="E20" i="3"/>
  <c r="A21" i="3"/>
  <c r="H20" i="3"/>
  <c r="C20" i="3"/>
  <c r="B20" i="3"/>
  <c r="D20" i="3"/>
  <c r="G20" i="3"/>
  <c r="BG7" i="19"/>
  <c r="BK7" i="16"/>
  <c r="BK7" i="24"/>
  <c r="BR7" i="16"/>
  <c r="BR7" i="26"/>
  <c r="DQ6" i="24"/>
  <c r="DP6" i="17"/>
  <c r="DV6" i="24"/>
  <c r="AY7" i="16"/>
  <c r="BC7" i="16"/>
  <c r="BC7" i="24"/>
  <c r="CO6" i="16"/>
  <c r="DF6" i="18"/>
  <c r="F20" i="13"/>
  <c r="E20" i="13"/>
  <c r="D20" i="13"/>
  <c r="C20" i="13"/>
  <c r="B20" i="13"/>
  <c r="A21" i="13"/>
  <c r="H20" i="13"/>
  <c r="G20" i="13"/>
  <c r="DM6" i="20"/>
  <c r="CP6" i="18"/>
  <c r="BH7" i="25"/>
  <c r="CC7" i="19"/>
  <c r="BE7" i="16"/>
  <c r="BE7" i="24"/>
  <c r="AX7" i="17"/>
  <c r="AX7" i="26"/>
  <c r="AZ7" i="16"/>
  <c r="AZ7" i="25"/>
  <c r="BN7" i="19"/>
  <c r="AU7" i="16"/>
  <c r="AU7" i="24"/>
  <c r="DB6" i="16"/>
  <c r="EC6" i="17"/>
  <c r="CN6" i="16"/>
  <c r="DF6" i="24"/>
  <c r="DH6" i="18"/>
  <c r="CI7" i="25"/>
  <c r="BB15" i="13"/>
  <c r="AT15" i="13"/>
  <c r="AL15" i="13"/>
  <c r="AD15" i="13"/>
  <c r="V15" i="13"/>
  <c r="N15" i="13"/>
  <c r="BA15" i="13"/>
  <c r="AS15" i="13"/>
  <c r="AK15" i="13"/>
  <c r="AC15" i="13"/>
  <c r="U15" i="13"/>
  <c r="M15" i="13"/>
  <c r="AZ15" i="13"/>
  <c r="AR15" i="13"/>
  <c r="AJ15" i="13"/>
  <c r="AB15" i="13"/>
  <c r="T15" i="13"/>
  <c r="L15" i="13"/>
  <c r="AY15" i="13"/>
  <c r="AQ15" i="13"/>
  <c r="AI15" i="13"/>
  <c r="AA15" i="13"/>
  <c r="S15" i="13"/>
  <c r="AX15" i="13"/>
  <c r="AP15" i="13"/>
  <c r="AH15" i="13"/>
  <c r="Z15" i="13"/>
  <c r="R15" i="13"/>
  <c r="AW15" i="13"/>
  <c r="AO15" i="13"/>
  <c r="AG15" i="13"/>
  <c r="Y15" i="13"/>
  <c r="Q15" i="13"/>
  <c r="BD15" i="13"/>
  <c r="AV15" i="13"/>
  <c r="AN15" i="13"/>
  <c r="AF15" i="13"/>
  <c r="X15" i="13"/>
  <c r="P15" i="13"/>
  <c r="BC15" i="13"/>
  <c r="AU15" i="13"/>
  <c r="AM15" i="13"/>
  <c r="AE15" i="13"/>
  <c r="W15" i="13"/>
  <c r="O15" i="13"/>
  <c r="EC6" i="16"/>
  <c r="DG6" i="18"/>
  <c r="DH6" i="17"/>
  <c r="CU6" i="20"/>
  <c r="DA6" i="26"/>
  <c r="DA6" i="18"/>
  <c r="CW6" i="25"/>
  <c r="DQ6" i="19"/>
  <c r="DG6" i="24"/>
  <c r="DA6" i="16"/>
  <c r="DH6" i="26"/>
  <c r="DF6" i="25"/>
  <c r="D16" i="11"/>
  <c r="C16" i="11"/>
  <c r="B16" i="11"/>
  <c r="H16" i="11"/>
  <c r="G16" i="11"/>
  <c r="F16" i="11"/>
  <c r="E16" i="11"/>
  <c r="A17" i="11"/>
  <c r="AZ8" i="21"/>
  <c r="CF8" i="21"/>
  <c r="CF8" i="20"/>
  <c r="BH8" i="22"/>
  <c r="CG8" i="24"/>
  <c r="CG8" i="21"/>
  <c r="AO8" i="16"/>
  <c r="AG8" i="16"/>
  <c r="Y8" i="16"/>
  <c r="Q8" i="16"/>
  <c r="I8" i="16"/>
  <c r="AR8" i="16"/>
  <c r="AI8" i="16"/>
  <c r="Z8" i="16"/>
  <c r="P8" i="16"/>
  <c r="G8" i="16"/>
  <c r="AQ8" i="16"/>
  <c r="AH8" i="16"/>
  <c r="X8" i="16"/>
  <c r="O8" i="16"/>
  <c r="F8" i="16"/>
  <c r="AN8" i="16"/>
  <c r="AE8" i="16"/>
  <c r="V8" i="16"/>
  <c r="M8" i="16"/>
  <c r="D8" i="16"/>
  <c r="AT8" i="16"/>
  <c r="AD8" i="16"/>
  <c r="R8" i="16"/>
  <c r="B8" i="16"/>
  <c r="AS8" i="16"/>
  <c r="AC8" i="16"/>
  <c r="N8" i="16"/>
  <c r="AM8" i="16"/>
  <c r="AA8" i="16"/>
  <c r="K8" i="16"/>
  <c r="AF8" i="16"/>
  <c r="H8" i="16"/>
  <c r="AB8" i="16"/>
  <c r="E8" i="16"/>
  <c r="W8" i="16"/>
  <c r="C8" i="16"/>
  <c r="U8" i="16"/>
  <c r="AL8" i="16"/>
  <c r="S8" i="16"/>
  <c r="AJ8" i="16"/>
  <c r="CC8" i="16" s="1"/>
  <c r="J8" i="16"/>
  <c r="AK8" i="16"/>
  <c r="T8" i="16"/>
  <c r="L8" i="16"/>
  <c r="AP8" i="16"/>
  <c r="AP8" i="25"/>
  <c r="AH8" i="25"/>
  <c r="Z8" i="25"/>
  <c r="R8" i="25"/>
  <c r="BK8" i="25" s="1"/>
  <c r="J8" i="25"/>
  <c r="B8" i="25"/>
  <c r="AO8" i="25"/>
  <c r="AG8" i="25"/>
  <c r="Y8" i="25"/>
  <c r="Q8" i="25"/>
  <c r="I8" i="25"/>
  <c r="AN8" i="25"/>
  <c r="AF8" i="25"/>
  <c r="X8" i="25"/>
  <c r="P8" i="25"/>
  <c r="H8" i="25"/>
  <c r="AK8" i="25"/>
  <c r="W8" i="25"/>
  <c r="L8" i="25"/>
  <c r="AJ8" i="25"/>
  <c r="V8" i="25"/>
  <c r="K8" i="25"/>
  <c r="AT8" i="25"/>
  <c r="AI8" i="25"/>
  <c r="CB8" i="25" s="1"/>
  <c r="U8" i="25"/>
  <c r="G8" i="25"/>
  <c r="BD8" i="25" s="1"/>
  <c r="AM8" i="25"/>
  <c r="S8" i="25"/>
  <c r="AL8" i="25"/>
  <c r="O8" i="25"/>
  <c r="AE8" i="25"/>
  <c r="N8" i="25"/>
  <c r="AD8" i="25"/>
  <c r="M8" i="25"/>
  <c r="AC8" i="25"/>
  <c r="F8" i="25"/>
  <c r="AQ8" i="25"/>
  <c r="AB8" i="25"/>
  <c r="AA8" i="25"/>
  <c r="T8" i="25"/>
  <c r="E8" i="25"/>
  <c r="AR8" i="25"/>
  <c r="AS8" i="25"/>
  <c r="CL8" i="25" s="1"/>
  <c r="D8" i="25"/>
  <c r="C8" i="25"/>
  <c r="DY6" i="17"/>
  <c r="DK6" i="16"/>
  <c r="CP6" i="19"/>
  <c r="DE6" i="24"/>
  <c r="EB6" i="24"/>
  <c r="DE6" i="18"/>
  <c r="CR6" i="25"/>
  <c r="DT6" i="21"/>
  <c r="CR6" i="16"/>
  <c r="DS6" i="21"/>
  <c r="DY6" i="24"/>
  <c r="DR6" i="23"/>
  <c r="CT6" i="18"/>
  <c r="DP6" i="20"/>
  <c r="DI6" i="21"/>
  <c r="DS6" i="18"/>
  <c r="DQ6" i="22"/>
  <c r="CR6" i="22"/>
  <c r="CT6" i="16"/>
  <c r="CR6" i="18"/>
  <c r="CQ6" i="20"/>
  <c r="CO6" i="22"/>
  <c r="DS6" i="22"/>
  <c r="DS6" i="20"/>
  <c r="DF6" i="19"/>
  <c r="DG6" i="17"/>
  <c r="DB6" i="18"/>
  <c r="DN6" i="21"/>
  <c r="EF6" i="19"/>
  <c r="EF6" i="21"/>
  <c r="CZ6" i="19"/>
  <c r="EB6" i="18"/>
  <c r="DN6" i="18"/>
  <c r="DB6" i="20"/>
  <c r="DD6" i="17"/>
  <c r="I15" i="2"/>
  <c r="K15" i="2"/>
  <c r="J15" i="2"/>
  <c r="BO7" i="17"/>
  <c r="BU7" i="21"/>
  <c r="BF7" i="17"/>
  <c r="BF7" i="26"/>
  <c r="CJ7" i="23"/>
  <c r="CB7" i="20"/>
  <c r="BC15" i="4"/>
  <c r="AU15" i="4"/>
  <c r="AM15" i="4"/>
  <c r="AE15" i="4"/>
  <c r="W15" i="4"/>
  <c r="O15" i="4"/>
  <c r="BB15" i="4"/>
  <c r="AT15" i="4"/>
  <c r="AL15" i="4"/>
  <c r="AD15" i="4"/>
  <c r="V15" i="4"/>
  <c r="N15" i="4"/>
  <c r="AX15" i="4"/>
  <c r="AP15" i="4"/>
  <c r="AH15" i="4"/>
  <c r="Z15" i="4"/>
  <c r="R15" i="4"/>
  <c r="AW15" i="4"/>
  <c r="AO15" i="4"/>
  <c r="AG15" i="4"/>
  <c r="Y15" i="4"/>
  <c r="Q15" i="4"/>
  <c r="AV15" i="4"/>
  <c r="AF15" i="4"/>
  <c r="P15" i="4"/>
  <c r="AS15" i="4"/>
  <c r="AC15" i="4"/>
  <c r="M15" i="4"/>
  <c r="AB15" i="4"/>
  <c r="BD15" i="4"/>
  <c r="AN15" i="4"/>
  <c r="AR15" i="4"/>
  <c r="L15" i="4"/>
  <c r="X15" i="4"/>
  <c r="AQ15" i="4"/>
  <c r="AA15" i="4"/>
  <c r="BA15" i="4"/>
  <c r="AK15" i="4"/>
  <c r="U15" i="4"/>
  <c r="AZ15" i="4"/>
  <c r="AJ15" i="4"/>
  <c r="T15" i="4"/>
  <c r="AY15" i="4"/>
  <c r="AI15" i="4"/>
  <c r="S15" i="4"/>
  <c r="BK7" i="18"/>
  <c r="CL7" i="21"/>
  <c r="EE7" i="21" s="1"/>
  <c r="BR7" i="19"/>
  <c r="BQ7" i="17"/>
  <c r="DZ6" i="25"/>
  <c r="CQ6" i="21"/>
  <c r="I15" i="9"/>
  <c r="K15" i="9"/>
  <c r="J15" i="9"/>
  <c r="BA15" i="12"/>
  <c r="AS15" i="12"/>
  <c r="AK15" i="12"/>
  <c r="AC15" i="12"/>
  <c r="U15" i="12"/>
  <c r="M15" i="12"/>
  <c r="AZ15" i="12"/>
  <c r="AR15" i="12"/>
  <c r="AJ15" i="12"/>
  <c r="AB15" i="12"/>
  <c r="T15" i="12"/>
  <c r="L15" i="12"/>
  <c r="AY15" i="12"/>
  <c r="AQ15" i="12"/>
  <c r="AI15" i="12"/>
  <c r="AA15" i="12"/>
  <c r="S15" i="12"/>
  <c r="AX15" i="12"/>
  <c r="AP15" i="12"/>
  <c r="AH15" i="12"/>
  <c r="Z15" i="12"/>
  <c r="R15" i="12"/>
  <c r="AW15" i="12"/>
  <c r="AO15" i="12"/>
  <c r="AG15" i="12"/>
  <c r="Y15" i="12"/>
  <c r="Q15" i="12"/>
  <c r="BD15" i="12"/>
  <c r="AV15" i="12"/>
  <c r="AN15" i="12"/>
  <c r="AF15" i="12"/>
  <c r="X15" i="12"/>
  <c r="P15" i="12"/>
  <c r="BC15" i="12"/>
  <c r="AU15" i="12"/>
  <c r="AM15" i="12"/>
  <c r="AE15" i="12"/>
  <c r="W15" i="12"/>
  <c r="O15" i="12"/>
  <c r="BB15" i="12"/>
  <c r="AT15" i="12"/>
  <c r="AL15" i="12"/>
  <c r="AD15" i="12"/>
  <c r="V15" i="12"/>
  <c r="N15" i="12"/>
  <c r="BY7" i="20"/>
  <c r="DG7" i="20" s="1"/>
  <c r="BC7" i="25"/>
  <c r="CV6" i="23"/>
  <c r="DJ6" i="21"/>
  <c r="DE6" i="20"/>
  <c r="BH7" i="26"/>
  <c r="BE7" i="25"/>
  <c r="AX7" i="19"/>
  <c r="DY6" i="21"/>
  <c r="DB6" i="17"/>
  <c r="DM6" i="26"/>
  <c r="AZ7" i="26"/>
  <c r="AU7" i="25"/>
  <c r="DP6" i="23"/>
  <c r="DH6" i="25"/>
  <c r="DF6" i="16"/>
  <c r="DA6" i="17"/>
  <c r="CM7" i="25"/>
  <c r="CK7" i="24"/>
  <c r="CX6" i="19"/>
  <c r="DU6" i="18"/>
  <c r="DH6" i="23"/>
  <c r="DX6" i="20"/>
  <c r="DL6" i="22"/>
  <c r="CW6" i="17"/>
  <c r="AW7" i="24"/>
  <c r="DK6" i="25"/>
  <c r="DL6" i="24"/>
  <c r="DO6" i="24"/>
  <c r="DW6" i="20"/>
  <c r="BC8" i="23"/>
  <c r="BC8" i="21"/>
  <c r="CB8" i="23"/>
  <c r="CB8" i="20"/>
  <c r="CK8" i="21"/>
  <c r="BB8" i="22"/>
  <c r="BB8" i="21"/>
  <c r="AP8" i="17"/>
  <c r="AH8" i="17"/>
  <c r="Z8" i="17"/>
  <c r="R8" i="17"/>
  <c r="J8" i="17"/>
  <c r="B8" i="17"/>
  <c r="BU8" i="17" s="1"/>
  <c r="AO8" i="17"/>
  <c r="AG8" i="17"/>
  <c r="Y8" i="17"/>
  <c r="Q8" i="17"/>
  <c r="I8" i="17"/>
  <c r="AT8" i="17"/>
  <c r="AJ8" i="17"/>
  <c r="X8" i="17"/>
  <c r="N8" i="17"/>
  <c r="D8" i="17"/>
  <c r="AS8" i="17"/>
  <c r="AI8" i="17"/>
  <c r="W8" i="17"/>
  <c r="M8" i="17"/>
  <c r="C8" i="17"/>
  <c r="AR8" i="17"/>
  <c r="AF8" i="17"/>
  <c r="BY8" i="17" s="1"/>
  <c r="V8" i="17"/>
  <c r="L8" i="17"/>
  <c r="AQ8" i="17"/>
  <c r="AE8" i="17"/>
  <c r="U8" i="17"/>
  <c r="K8" i="17"/>
  <c r="AN8" i="17"/>
  <c r="T8" i="17"/>
  <c r="AM8" i="17"/>
  <c r="S8" i="17"/>
  <c r="AL8" i="17"/>
  <c r="P8" i="17"/>
  <c r="AK8" i="17"/>
  <c r="O8" i="17"/>
  <c r="AC8" i="17"/>
  <c r="G8" i="17"/>
  <c r="AZ8" i="17" s="1"/>
  <c r="AD8" i="17"/>
  <c r="AB8" i="17"/>
  <c r="AA8" i="17"/>
  <c r="H8" i="17"/>
  <c r="E8" i="17"/>
  <c r="F8" i="17"/>
  <c r="BW7" i="24"/>
  <c r="DP7" i="24" s="1"/>
  <c r="DI6" i="23"/>
  <c r="CS6" i="25"/>
  <c r="DZ6" i="18"/>
  <c r="DG6" i="23"/>
  <c r="DE6" i="17"/>
  <c r="CW6" i="23"/>
  <c r="DC6" i="18"/>
  <c r="DC6" i="19"/>
  <c r="CS6" i="22"/>
  <c r="DI6" i="18"/>
  <c r="DK6" i="22"/>
  <c r="EA6" i="16"/>
  <c r="DC6" i="23"/>
  <c r="DQ6" i="25"/>
  <c r="CY6" i="20"/>
  <c r="DD6" i="21"/>
  <c r="EB6" i="25"/>
  <c r="DP6" i="19"/>
  <c r="DG6" i="22"/>
  <c r="DN6" i="16"/>
  <c r="EA6" i="19"/>
  <c r="DD6" i="20"/>
  <c r="EB6" i="22"/>
  <c r="DC6" i="16"/>
  <c r="DB6" i="21"/>
  <c r="CS6" i="20"/>
  <c r="CT6" i="26"/>
  <c r="DD6" i="18"/>
  <c r="DU6" i="21"/>
  <c r="DI6" i="20"/>
  <c r="DW6" i="22"/>
  <c r="CZ6" i="18"/>
  <c r="K16" i="4" s="1"/>
  <c r="EB6" i="21"/>
  <c r="CW6" i="19"/>
  <c r="DN6" i="19"/>
  <c r="DA6" i="22"/>
  <c r="CC7" i="21"/>
  <c r="DI6" i="16"/>
  <c r="CX6" i="26"/>
  <c r="DL6" i="16"/>
  <c r="DA6" i="25"/>
  <c r="DR6" i="25"/>
  <c r="DN6" i="23"/>
  <c r="AW7" i="16"/>
  <c r="AW7" i="25"/>
  <c r="CA7" i="19"/>
  <c r="DT7" i="19" s="1"/>
  <c r="DY6" i="26"/>
  <c r="DB6" i="23"/>
  <c r="DK6" i="19"/>
  <c r="EF6" i="24"/>
  <c r="DM6" i="23"/>
  <c r="BP8" i="21"/>
  <c r="BU8" i="24"/>
  <c r="BU8" i="22"/>
  <c r="BU8" i="21"/>
  <c r="AV8" i="21"/>
  <c r="AW8" i="24"/>
  <c r="AW8" i="22"/>
  <c r="AW8" i="21"/>
  <c r="BJ8" i="22"/>
  <c r="BJ8" i="21"/>
  <c r="AR8" i="19"/>
  <c r="AJ8" i="19"/>
  <c r="AB8" i="19"/>
  <c r="T8" i="19"/>
  <c r="L8" i="19"/>
  <c r="D8" i="19"/>
  <c r="AQ8" i="19"/>
  <c r="AH8" i="19"/>
  <c r="Y8" i="19"/>
  <c r="P8" i="19"/>
  <c r="G8" i="19"/>
  <c r="AP8" i="19"/>
  <c r="AG8" i="19"/>
  <c r="X8" i="19"/>
  <c r="O8" i="19"/>
  <c r="F8" i="19"/>
  <c r="AO8" i="19"/>
  <c r="AF8" i="19"/>
  <c r="W8" i="19"/>
  <c r="N8" i="19"/>
  <c r="E8" i="19"/>
  <c r="AN8" i="19"/>
  <c r="AE8" i="19"/>
  <c r="V8" i="19"/>
  <c r="BO8" i="19" s="1"/>
  <c r="M8" i="19"/>
  <c r="C8" i="19"/>
  <c r="AM8" i="19"/>
  <c r="U8" i="19"/>
  <c r="B8" i="19"/>
  <c r="AL8" i="19"/>
  <c r="S8" i="19"/>
  <c r="AK8" i="19"/>
  <c r="R8" i="19"/>
  <c r="AT8" i="19"/>
  <c r="K8" i="19"/>
  <c r="AS8" i="19"/>
  <c r="J8" i="19"/>
  <c r="AI8" i="19"/>
  <c r="I8" i="19"/>
  <c r="AD8" i="19"/>
  <c r="BW8" i="19" s="1"/>
  <c r="H8" i="19"/>
  <c r="AA8" i="19"/>
  <c r="Z8" i="19"/>
  <c r="Q8" i="19"/>
  <c r="AC8" i="19"/>
  <c r="ED6" i="26"/>
  <c r="CS6" i="17"/>
  <c r="CY6" i="25"/>
  <c r="J15" i="12"/>
  <c r="I15" i="12"/>
  <c r="K15" i="12"/>
  <c r="CU6" i="19"/>
  <c r="EF6" i="23"/>
  <c r="DL6" i="18"/>
  <c r="CT6" i="19"/>
  <c r="DV6" i="22"/>
  <c r="DN6" i="20"/>
  <c r="DZ6" i="26"/>
  <c r="CZ6" i="16"/>
  <c r="CU6" i="23"/>
  <c r="DJ6" i="25"/>
  <c r="EC6" i="20"/>
  <c r="EF6" i="22"/>
  <c r="DO6" i="25"/>
  <c r="CO6" i="21"/>
  <c r="DZ6" i="17"/>
  <c r="EB6" i="23"/>
  <c r="CY6" i="19"/>
  <c r="EA6" i="20"/>
  <c r="CQ6" i="22"/>
  <c r="ED6" i="16"/>
  <c r="DH6" i="22"/>
  <c r="DU6" i="26"/>
  <c r="CU6" i="18"/>
  <c r="DZ6" i="22"/>
  <c r="CP6" i="20"/>
  <c r="CZ6" i="23"/>
  <c r="CR6" i="19"/>
  <c r="EB6" i="16"/>
  <c r="ED6" i="22"/>
  <c r="DK6" i="20"/>
  <c r="DT6" i="22"/>
  <c r="BG8" i="26" l="1"/>
  <c r="AW8" i="26"/>
  <c r="CI8" i="26"/>
  <c r="CJ8" i="20"/>
  <c r="BF8" i="20"/>
  <c r="BW8" i="20"/>
  <c r="CN7" i="18"/>
  <c r="BD17" i="4" s="1"/>
  <c r="CM8" i="24"/>
  <c r="BN8" i="24"/>
  <c r="BA8" i="18"/>
  <c r="BM8" i="23"/>
  <c r="BR8" i="22"/>
  <c r="BF8" i="22"/>
  <c r="BG8" i="22"/>
  <c r="BO8" i="22"/>
  <c r="CF8" i="22"/>
  <c r="DV7" i="20"/>
  <c r="DY7" i="22"/>
  <c r="BV8" i="25"/>
  <c r="CF8" i="25"/>
  <c r="BE8" i="25"/>
  <c r="BB8" i="25"/>
  <c r="BS8" i="25"/>
  <c r="BA8" i="16"/>
  <c r="BQ8" i="16"/>
  <c r="CG8" i="16"/>
  <c r="BS8" i="16"/>
  <c r="BB8" i="19"/>
  <c r="CJ8" i="19"/>
  <c r="BJ8" i="25"/>
  <c r="CE8" i="20"/>
  <c r="BG8" i="24"/>
  <c r="BI8" i="18"/>
  <c r="BR8" i="23"/>
  <c r="BE8" i="22"/>
  <c r="CM8" i="22"/>
  <c r="BM8" i="17"/>
  <c r="CH8" i="17"/>
  <c r="BL8" i="19"/>
  <c r="BX8" i="19"/>
  <c r="BF8" i="25"/>
  <c r="BK8" i="16"/>
  <c r="DE7" i="26"/>
  <c r="BW8" i="24"/>
  <c r="CJ8" i="24"/>
  <c r="BZ8" i="18"/>
  <c r="BV8" i="18"/>
  <c r="BZ8" i="23"/>
  <c r="CA8" i="22"/>
  <c r="BW8" i="22"/>
  <c r="CV7" i="17"/>
  <c r="CB8" i="19"/>
  <c r="CE8" i="19"/>
  <c r="AW8" i="19"/>
  <c r="AV8" i="18"/>
  <c r="AY8" i="17"/>
  <c r="BH8" i="17"/>
  <c r="AV8" i="17"/>
  <c r="CC8" i="17"/>
  <c r="BC8" i="17"/>
  <c r="BB8" i="24"/>
  <c r="CB8" i="21"/>
  <c r="DC7" i="25"/>
  <c r="AX8" i="25"/>
  <c r="BW8" i="25"/>
  <c r="BR8" i="25"/>
  <c r="CI8" i="25"/>
  <c r="CE8" i="16"/>
  <c r="BW8" i="16"/>
  <c r="BH8" i="21"/>
  <c r="AZ8" i="18"/>
  <c r="DD7" i="17"/>
  <c r="CJ8" i="26"/>
  <c r="BZ8" i="26"/>
  <c r="CD8" i="26"/>
  <c r="BK8" i="26"/>
  <c r="BH8" i="26"/>
  <c r="CG8" i="26"/>
  <c r="CG8" i="20"/>
  <c r="CI8" i="20"/>
  <c r="BE8" i="20"/>
  <c r="BV8" i="20"/>
  <c r="CM8" i="20"/>
  <c r="DW7" i="20"/>
  <c r="BS8" i="24"/>
  <c r="BW8" i="18"/>
  <c r="BM8" i="18"/>
  <c r="BS8" i="18"/>
  <c r="I16" i="7"/>
  <c r="CH8" i="23"/>
  <c r="BA8" i="23"/>
  <c r="CC8" i="23"/>
  <c r="BM8" i="22"/>
  <c r="DL7" i="19"/>
  <c r="DK7" i="23"/>
  <c r="BG8" i="17"/>
  <c r="CC8" i="24"/>
  <c r="BM8" i="24"/>
  <c r="BJ8" i="24"/>
  <c r="CH8" i="18"/>
  <c r="CE8" i="18"/>
  <c r="CL8" i="18"/>
  <c r="DE7" i="21"/>
  <c r="AY8" i="23"/>
  <c r="BS8" i="22"/>
  <c r="BC8" i="19"/>
  <c r="BN8" i="17"/>
  <c r="CM8" i="17"/>
  <c r="EC7" i="23"/>
  <c r="BM8" i="25"/>
  <c r="BA8" i="25"/>
  <c r="CI8" i="16"/>
  <c r="BT8" i="16"/>
  <c r="BJ8" i="26"/>
  <c r="BP8" i="26"/>
  <c r="BB8" i="20"/>
  <c r="BM8" i="20"/>
  <c r="AZ8" i="20"/>
  <c r="BJ8" i="19"/>
  <c r="CL8" i="19"/>
  <c r="BN8" i="19"/>
  <c r="BG8" i="19"/>
  <c r="CI8" i="19"/>
  <c r="BM8" i="19"/>
  <c r="AV8" i="22"/>
  <c r="BP8" i="17"/>
  <c r="BS8" i="17"/>
  <c r="BT8" i="21"/>
  <c r="CY7" i="26"/>
  <c r="BT8" i="25"/>
  <c r="CM8" i="25"/>
  <c r="BI8" i="25"/>
  <c r="CH8" i="25"/>
  <c r="BE8" i="16"/>
  <c r="CF8" i="16"/>
  <c r="CA8" i="16"/>
  <c r="CA8" i="18"/>
  <c r="CX7" i="16"/>
  <c r="BR8" i="26"/>
  <c r="CH8" i="20"/>
  <c r="BN8" i="22"/>
  <c r="BV8" i="24"/>
  <c r="BF8" i="24"/>
  <c r="CI8" i="24"/>
  <c r="BR8" i="24"/>
  <c r="CM8" i="23"/>
  <c r="BV8" i="23"/>
  <c r="BK8" i="23"/>
  <c r="CC8" i="22"/>
  <c r="CJ8" i="21"/>
  <c r="BM8" i="21"/>
  <c r="CK8" i="25"/>
  <c r="BL8" i="16"/>
  <c r="BV8" i="19"/>
  <c r="AX8" i="17"/>
  <c r="BF8" i="17"/>
  <c r="BK8" i="17"/>
  <c r="BB8" i="26"/>
  <c r="BG8" i="25"/>
  <c r="BZ8" i="25"/>
  <c r="BN8" i="16"/>
  <c r="CM8" i="16"/>
  <c r="CX7" i="23"/>
  <c r="BV8" i="26"/>
  <c r="CK8" i="26"/>
  <c r="BI8" i="20"/>
  <c r="BO8" i="20"/>
  <c r="BS8" i="19"/>
  <c r="CF8" i="19"/>
  <c r="AZ8" i="19"/>
  <c r="CD8" i="21"/>
  <c r="BU8" i="18"/>
  <c r="BP8" i="24"/>
  <c r="DO7" i="16"/>
  <c r="CE8" i="17"/>
  <c r="CJ8" i="17"/>
  <c r="CB8" i="17"/>
  <c r="BJ8" i="17"/>
  <c r="BT8" i="24"/>
  <c r="AY8" i="25"/>
  <c r="BM8" i="16"/>
  <c r="BG8" i="16"/>
  <c r="BF8" i="16"/>
  <c r="BR8" i="16"/>
  <c r="CA8" i="26"/>
  <c r="BQ8" i="20"/>
  <c r="AU8" i="20"/>
  <c r="AY8" i="20"/>
  <c r="BN8" i="23"/>
  <c r="CE8" i="24"/>
  <c r="BO8" i="24"/>
  <c r="AY8" i="24"/>
  <c r="BZ8" i="24"/>
  <c r="CM8" i="18"/>
  <c r="BH8" i="18"/>
  <c r="BJ8" i="18"/>
  <c r="CJ8" i="18"/>
  <c r="BS8" i="23"/>
  <c r="CJ8" i="23"/>
  <c r="CG8" i="17"/>
  <c r="BQ8" i="17"/>
  <c r="BP8" i="25"/>
  <c r="BY8" i="16"/>
  <c r="AY8" i="19"/>
  <c r="BT8" i="19"/>
  <c r="CD8" i="19"/>
  <c r="CC8" i="19"/>
  <c r="BL8" i="17"/>
  <c r="BE8" i="17"/>
  <c r="BR8" i="17"/>
  <c r="CI8" i="17"/>
  <c r="AU8" i="25"/>
  <c r="CJ8" i="25"/>
  <c r="CE8" i="25"/>
  <c r="BO8" i="25"/>
  <c r="BY8" i="25"/>
  <c r="BC8" i="25"/>
  <c r="CD8" i="16"/>
  <c r="BV8" i="16"/>
  <c r="BO8" i="16"/>
  <c r="BZ8" i="16"/>
  <c r="BF8" i="26"/>
  <c r="BL8" i="26"/>
  <c r="AX8" i="26"/>
  <c r="BM8" i="26"/>
  <c r="BA8" i="26"/>
  <c r="BR8" i="20"/>
  <c r="BG8" i="20"/>
  <c r="BX8" i="20"/>
  <c r="BA8" i="24"/>
  <c r="BK8" i="24"/>
  <c r="BX8" i="24"/>
  <c r="BH8" i="24"/>
  <c r="CH8" i="24"/>
  <c r="CI8" i="18"/>
  <c r="BG8" i="18"/>
  <c r="BR8" i="18"/>
  <c r="CC8" i="18"/>
  <c r="DT7" i="26"/>
  <c r="DL7" i="20"/>
  <c r="BG8" i="23"/>
  <c r="BH8" i="23"/>
  <c r="BI8" i="23"/>
  <c r="CA8" i="23"/>
  <c r="CG8" i="23"/>
  <c r="CI8" i="22"/>
  <c r="BV8" i="21"/>
  <c r="BV8" i="17"/>
  <c r="CK8" i="17"/>
  <c r="AU8" i="17"/>
  <c r="CA8" i="25"/>
  <c r="AY8" i="16"/>
  <c r="BA8" i="20"/>
  <c r="AX8" i="19"/>
  <c r="CD8" i="17"/>
  <c r="CM8" i="19"/>
  <c r="BY8" i="19"/>
  <c r="BI8" i="19"/>
  <c r="AW8" i="16"/>
  <c r="CL8" i="17"/>
  <c r="BA8" i="19"/>
  <c r="BK8" i="19"/>
  <c r="BF8" i="19"/>
  <c r="CH8" i="19"/>
  <c r="BR8" i="19"/>
  <c r="BW8" i="17"/>
  <c r="CF8" i="17"/>
  <c r="BO8" i="17"/>
  <c r="BZ8" i="17"/>
  <c r="BB8" i="18"/>
  <c r="BC8" i="22"/>
  <c r="CY7" i="19"/>
  <c r="BL8" i="25"/>
  <c r="CC8" i="25"/>
  <c r="BX8" i="16"/>
  <c r="BI8" i="16"/>
  <c r="BL8" i="24"/>
  <c r="BS8" i="26"/>
  <c r="CL8" i="26"/>
  <c r="BN8" i="26"/>
  <c r="BW8" i="26"/>
  <c r="BI8" i="26"/>
  <c r="BZ8" i="20"/>
  <c r="BK8" i="20"/>
  <c r="AX8" i="20"/>
  <c r="AU8" i="18"/>
  <c r="BF8" i="18"/>
  <c r="AY8" i="22"/>
  <c r="DL7" i="25"/>
  <c r="CZ7" i="17"/>
  <c r="BW8" i="23"/>
  <c r="BO8" i="23"/>
  <c r="BX8" i="23"/>
  <c r="BQ8" i="23"/>
  <c r="CI8" i="23"/>
  <c r="AX8" i="23"/>
  <c r="BX8" i="21"/>
  <c r="BQ8" i="21"/>
  <c r="BS8" i="21"/>
  <c r="BF8" i="21"/>
  <c r="DL7" i="16"/>
  <c r="DH7" i="19"/>
  <c r="DH7" i="18"/>
  <c r="BA8" i="17"/>
  <c r="CE8" i="26"/>
  <c r="BF8" i="23"/>
  <c r="DI7" i="24"/>
  <c r="EE7" i="25"/>
  <c r="G21" i="4"/>
  <c r="F21" i="4"/>
  <c r="B21" i="4"/>
  <c r="A22" i="4"/>
  <c r="H21" i="4"/>
  <c r="E21" i="4"/>
  <c r="D21" i="4"/>
  <c r="C21" i="4"/>
  <c r="AN9" i="26"/>
  <c r="AF9" i="26"/>
  <c r="X9" i="26"/>
  <c r="P9" i="26"/>
  <c r="BQ9" i="26" s="1"/>
  <c r="H9" i="26"/>
  <c r="AM9" i="26"/>
  <c r="AE9" i="26"/>
  <c r="W9" i="26"/>
  <c r="O9" i="26"/>
  <c r="G9" i="26"/>
  <c r="AR9" i="26"/>
  <c r="CK9" i="26" s="1"/>
  <c r="AH9" i="26"/>
  <c r="CA9" i="26" s="1"/>
  <c r="V9" i="26"/>
  <c r="L9" i="26"/>
  <c r="B9" i="26"/>
  <c r="AP9" i="26"/>
  <c r="AD9" i="26"/>
  <c r="T9" i="26"/>
  <c r="J9" i="26"/>
  <c r="AO9" i="26"/>
  <c r="CH9" i="26" s="1"/>
  <c r="AA9" i="26"/>
  <c r="M9" i="26"/>
  <c r="AI9" i="26"/>
  <c r="R9" i="26"/>
  <c r="C9" i="26"/>
  <c r="AG9" i="26"/>
  <c r="Q9" i="26"/>
  <c r="AT9" i="26"/>
  <c r="CM9" i="26" s="1"/>
  <c r="AC9" i="26"/>
  <c r="N9" i="26"/>
  <c r="AS9" i="26"/>
  <c r="AB9" i="26"/>
  <c r="K9" i="26"/>
  <c r="AQ9" i="26"/>
  <c r="I9" i="26"/>
  <c r="BT9" i="26" s="1"/>
  <c r="AL9" i="26"/>
  <c r="F9" i="26"/>
  <c r="AK9" i="26"/>
  <c r="E9" i="26"/>
  <c r="Y9" i="26"/>
  <c r="AJ9" i="26"/>
  <c r="Z9" i="26"/>
  <c r="U9" i="26"/>
  <c r="S9" i="26"/>
  <c r="BL9" i="26" s="1"/>
  <c r="D9" i="26"/>
  <c r="CJ8" i="16"/>
  <c r="DJ7" i="26"/>
  <c r="DG7" i="18"/>
  <c r="DG7" i="21"/>
  <c r="DS7" i="25"/>
  <c r="CZ7" i="20"/>
  <c r="DV7" i="18"/>
  <c r="ED7" i="22"/>
  <c r="DY7" i="23"/>
  <c r="EB7" i="16"/>
  <c r="DI7" i="21"/>
  <c r="DI7" i="20"/>
  <c r="DE7" i="17"/>
  <c r="CQ7" i="21"/>
  <c r="CN7" i="22"/>
  <c r="CZ7" i="23"/>
  <c r="DP7" i="22"/>
  <c r="DX7" i="20"/>
  <c r="CU7" i="19"/>
  <c r="CW7" i="20"/>
  <c r="DB7" i="18"/>
  <c r="DB7" i="21"/>
  <c r="DW7" i="16"/>
  <c r="EB7" i="26"/>
  <c r="DS7" i="20"/>
  <c r="CU7" i="18"/>
  <c r="DJ7" i="22"/>
  <c r="CN7" i="23"/>
  <c r="CZ7" i="22"/>
  <c r="DS7" i="19"/>
  <c r="DV7" i="25"/>
  <c r="DA7" i="21"/>
  <c r="DT7" i="18"/>
  <c r="EF7" i="16"/>
  <c r="BB8" i="17"/>
  <c r="BD8" i="17"/>
  <c r="AZ8" i="25"/>
  <c r="BP8" i="16"/>
  <c r="CA8" i="19"/>
  <c r="CN7" i="24"/>
  <c r="DQ7" i="24"/>
  <c r="AW16" i="6"/>
  <c r="AO16" i="6"/>
  <c r="AG16" i="6"/>
  <c r="Y16" i="6"/>
  <c r="Q16" i="6"/>
  <c r="BC16" i="6"/>
  <c r="AM16" i="6"/>
  <c r="W16" i="6"/>
  <c r="BD16" i="6"/>
  <c r="AV16" i="6"/>
  <c r="AN16" i="6"/>
  <c r="AF16" i="6"/>
  <c r="X16" i="6"/>
  <c r="P16" i="6"/>
  <c r="AU16" i="6"/>
  <c r="AE16" i="6"/>
  <c r="O16" i="6"/>
  <c r="BB16" i="6"/>
  <c r="AT16" i="6"/>
  <c r="AL16" i="6"/>
  <c r="AD16" i="6"/>
  <c r="V16" i="6"/>
  <c r="N16" i="6"/>
  <c r="BA16" i="6"/>
  <c r="AS16" i="6"/>
  <c r="AK16" i="6"/>
  <c r="AC16" i="6"/>
  <c r="U16" i="6"/>
  <c r="M16" i="6"/>
  <c r="AZ16" i="6"/>
  <c r="AR16" i="6"/>
  <c r="AJ16" i="6"/>
  <c r="AB16" i="6"/>
  <c r="T16" i="6"/>
  <c r="L16" i="6"/>
  <c r="AY16" i="6"/>
  <c r="AQ16" i="6"/>
  <c r="AI16" i="6"/>
  <c r="AA16" i="6"/>
  <c r="S16" i="6"/>
  <c r="AX16" i="6"/>
  <c r="AP16" i="6"/>
  <c r="AH16" i="6"/>
  <c r="Z16" i="6"/>
  <c r="R16" i="6"/>
  <c r="BX8" i="26"/>
  <c r="CC8" i="20"/>
  <c r="CL8" i="20"/>
  <c r="DR7" i="24"/>
  <c r="BZ8" i="19"/>
  <c r="BS8" i="20"/>
  <c r="BC16" i="4"/>
  <c r="AU16" i="4"/>
  <c r="AM16" i="4"/>
  <c r="AE16" i="4"/>
  <c r="W16" i="4"/>
  <c r="O16" i="4"/>
  <c r="BB16" i="4"/>
  <c r="AT16" i="4"/>
  <c r="AL16" i="4"/>
  <c r="AD16" i="4"/>
  <c r="V16" i="4"/>
  <c r="N16" i="4"/>
  <c r="AX16" i="4"/>
  <c r="AP16" i="4"/>
  <c r="AH16" i="4"/>
  <c r="Z16" i="4"/>
  <c r="R16" i="4"/>
  <c r="AW16" i="4"/>
  <c r="AO16" i="4"/>
  <c r="AG16" i="4"/>
  <c r="Y16" i="4"/>
  <c r="Q16" i="4"/>
  <c r="BD16" i="4"/>
  <c r="AN16" i="4"/>
  <c r="X16" i="4"/>
  <c r="BA16" i="4"/>
  <c r="AK16" i="4"/>
  <c r="U16" i="4"/>
  <c r="AJ16" i="4"/>
  <c r="AV16" i="4"/>
  <c r="AF16" i="4"/>
  <c r="P16" i="4"/>
  <c r="AZ16" i="4"/>
  <c r="T16" i="4"/>
  <c r="AY16" i="4"/>
  <c r="AI16" i="4"/>
  <c r="S16" i="4"/>
  <c r="AS16" i="4"/>
  <c r="AC16" i="4"/>
  <c r="M16" i="4"/>
  <c r="AR16" i="4"/>
  <c r="AB16" i="4"/>
  <c r="L16" i="4"/>
  <c r="AQ16" i="4"/>
  <c r="AA16" i="4"/>
  <c r="AO9" i="16"/>
  <c r="AG9" i="16"/>
  <c r="Y9" i="16"/>
  <c r="Q9" i="16"/>
  <c r="I9" i="16"/>
  <c r="AS9" i="16"/>
  <c r="AJ9" i="16"/>
  <c r="AA9" i="16"/>
  <c r="R9" i="16"/>
  <c r="H9" i="16"/>
  <c r="AR9" i="16"/>
  <c r="AI9" i="16"/>
  <c r="Z9" i="16"/>
  <c r="BS9" i="16" s="1"/>
  <c r="P9" i="16"/>
  <c r="G9" i="16"/>
  <c r="AP9" i="16"/>
  <c r="AF9" i="16"/>
  <c r="W9" i="16"/>
  <c r="N9" i="16"/>
  <c r="E9" i="16"/>
  <c r="AN9" i="16"/>
  <c r="CG9" i="16" s="1"/>
  <c r="AB9" i="16"/>
  <c r="L9" i="16"/>
  <c r="AM9" i="16"/>
  <c r="X9" i="16"/>
  <c r="K9" i="16"/>
  <c r="AK9" i="16"/>
  <c r="U9" i="16"/>
  <c r="F9" i="16"/>
  <c r="AY9" i="16" s="1"/>
  <c r="AH9" i="16"/>
  <c r="M9" i="16"/>
  <c r="AE9" i="16"/>
  <c r="J9" i="16"/>
  <c r="AD9" i="16"/>
  <c r="D9" i="16"/>
  <c r="AC9" i="16"/>
  <c r="C9" i="16"/>
  <c r="AV9" i="16" s="1"/>
  <c r="AT9" i="16"/>
  <c r="T9" i="16"/>
  <c r="AL9" i="16"/>
  <c r="O9" i="16"/>
  <c r="AQ9" i="16"/>
  <c r="V9" i="16"/>
  <c r="S9" i="16"/>
  <c r="B9" i="16"/>
  <c r="BV8" i="22"/>
  <c r="DU7" i="22"/>
  <c r="DP7" i="21"/>
  <c r="CD8" i="22"/>
  <c r="AW8" i="18"/>
  <c r="AV8" i="23"/>
  <c r="BU8" i="20"/>
  <c r="CP7" i="25"/>
  <c r="DV7" i="21"/>
  <c r="CK8" i="22"/>
  <c r="CB8" i="18"/>
  <c r="BC8" i="16"/>
  <c r="BC8" i="24"/>
  <c r="BD8" i="21"/>
  <c r="CX7" i="25"/>
  <c r="CV7" i="25"/>
  <c r="CY7" i="17"/>
  <c r="CA8" i="21"/>
  <c r="BL8" i="21"/>
  <c r="D17" i="11"/>
  <c r="C17" i="11"/>
  <c r="B17" i="11"/>
  <c r="H17" i="11"/>
  <c r="G17" i="11"/>
  <c r="F17" i="11"/>
  <c r="E17" i="11"/>
  <c r="A18" i="11"/>
  <c r="CN7" i="16"/>
  <c r="DV7" i="19"/>
  <c r="DU7" i="19"/>
  <c r="CV7" i="18"/>
  <c r="CS7" i="19"/>
  <c r="AX8" i="18"/>
  <c r="DV7" i="26"/>
  <c r="DK7" i="25"/>
  <c r="I16" i="4"/>
  <c r="DH7" i="22"/>
  <c r="DV7" i="22"/>
  <c r="DG7" i="22"/>
  <c r="BE8" i="21"/>
  <c r="CU7" i="24"/>
  <c r="DO7" i="20"/>
  <c r="DN7" i="26"/>
  <c r="AX16" i="7"/>
  <c r="AP16" i="7"/>
  <c r="AH16" i="7"/>
  <c r="Z16" i="7"/>
  <c r="R16" i="7"/>
  <c r="BD16" i="7"/>
  <c r="AV16" i="7"/>
  <c r="AN16" i="7"/>
  <c r="AF16" i="7"/>
  <c r="X16" i="7"/>
  <c r="P16" i="7"/>
  <c r="AW16" i="7"/>
  <c r="AO16" i="7"/>
  <c r="AG16" i="7"/>
  <c r="Y16" i="7"/>
  <c r="Q16" i="7"/>
  <c r="BC16" i="7"/>
  <c r="AU16" i="7"/>
  <c r="AM16" i="7"/>
  <c r="AE16" i="7"/>
  <c r="W16" i="7"/>
  <c r="O16" i="7"/>
  <c r="BB16" i="7"/>
  <c r="AT16" i="7"/>
  <c r="AL16" i="7"/>
  <c r="AD16" i="7"/>
  <c r="V16" i="7"/>
  <c r="N16" i="7"/>
  <c r="BA16" i="7"/>
  <c r="AS16" i="7"/>
  <c r="AK16" i="7"/>
  <c r="AC16" i="7"/>
  <c r="U16" i="7"/>
  <c r="M16" i="7"/>
  <c r="AY16" i="7"/>
  <c r="AZ16" i="7"/>
  <c r="AR16" i="7"/>
  <c r="AJ16" i="7"/>
  <c r="AB16" i="7"/>
  <c r="T16" i="7"/>
  <c r="L16" i="7"/>
  <c r="AQ16" i="7"/>
  <c r="AI16" i="7"/>
  <c r="AA16" i="7"/>
  <c r="S16" i="7"/>
  <c r="CC8" i="21"/>
  <c r="CL8" i="21"/>
  <c r="CT7" i="18"/>
  <c r="EE7" i="26"/>
  <c r="DU7" i="24"/>
  <c r="J16" i="6"/>
  <c r="I16" i="6"/>
  <c r="K16" i="6"/>
  <c r="CO7" i="22"/>
  <c r="DU7" i="21"/>
  <c r="DM7" i="24"/>
  <c r="B22" i="10"/>
  <c r="A23" i="10"/>
  <c r="H22" i="10"/>
  <c r="F22" i="10"/>
  <c r="E22" i="10"/>
  <c r="D22" i="10"/>
  <c r="G22" i="10"/>
  <c r="C22" i="10"/>
  <c r="DW7" i="25"/>
  <c r="DI7" i="16"/>
  <c r="EE7" i="18"/>
  <c r="CV7" i="26"/>
  <c r="BZ9" i="16"/>
  <c r="AS9" i="18"/>
  <c r="AK9" i="18"/>
  <c r="AC9" i="18"/>
  <c r="U9" i="18"/>
  <c r="M9" i="18"/>
  <c r="E9" i="18"/>
  <c r="AQ9" i="18"/>
  <c r="AI9" i="18"/>
  <c r="AA9" i="18"/>
  <c r="S9" i="18"/>
  <c r="K9" i="18"/>
  <c r="C9" i="18"/>
  <c r="AO9" i="18"/>
  <c r="AE9" i="18"/>
  <c r="T9" i="18"/>
  <c r="I9" i="18"/>
  <c r="BB9" i="18" s="1"/>
  <c r="AN9" i="18"/>
  <c r="AD9" i="18"/>
  <c r="R9" i="18"/>
  <c r="H9" i="18"/>
  <c r="AM9" i="18"/>
  <c r="AB9" i="18"/>
  <c r="Q9" i="18"/>
  <c r="G9" i="18"/>
  <c r="BK9" i="18" s="1"/>
  <c r="AJ9" i="18"/>
  <c r="V9" i="18"/>
  <c r="B9" i="18"/>
  <c r="AH9" i="18"/>
  <c r="P9" i="18"/>
  <c r="AG9" i="18"/>
  <c r="O9" i="18"/>
  <c r="AF9" i="18"/>
  <c r="N9" i="18"/>
  <c r="Z9" i="18"/>
  <c r="Y9" i="18"/>
  <c r="X9" i="18"/>
  <c r="W9" i="18"/>
  <c r="AR9" i="18"/>
  <c r="J9" i="18"/>
  <c r="L9" i="18"/>
  <c r="BE9" i="18" s="1"/>
  <c r="F9" i="18"/>
  <c r="D9" i="18"/>
  <c r="AT9" i="18"/>
  <c r="AL9" i="18"/>
  <c r="AP9" i="18"/>
  <c r="AP9" i="17"/>
  <c r="AH9" i="17"/>
  <c r="Z9" i="17"/>
  <c r="R9" i="17"/>
  <c r="J9" i="17"/>
  <c r="B9" i="17"/>
  <c r="AO9" i="17"/>
  <c r="AG9" i="17"/>
  <c r="Y9" i="17"/>
  <c r="Q9" i="17"/>
  <c r="BJ9" i="17" s="1"/>
  <c r="I9" i="17"/>
  <c r="AL9" i="17"/>
  <c r="AB9" i="17"/>
  <c r="P9" i="17"/>
  <c r="F9" i="17"/>
  <c r="AK9" i="17"/>
  <c r="AA9" i="17"/>
  <c r="O9" i="17"/>
  <c r="E9" i="17"/>
  <c r="AT9" i="17"/>
  <c r="AJ9" i="17"/>
  <c r="X9" i="17"/>
  <c r="N9" i="17"/>
  <c r="D9" i="17"/>
  <c r="AS9" i="17"/>
  <c r="AI9" i="17"/>
  <c r="CB9" i="17" s="1"/>
  <c r="W9" i="17"/>
  <c r="BP9" i="17" s="1"/>
  <c r="M9" i="17"/>
  <c r="C9" i="17"/>
  <c r="AF9" i="17"/>
  <c r="L9" i="17"/>
  <c r="AE9" i="17"/>
  <c r="K9" i="17"/>
  <c r="AD9" i="17"/>
  <c r="H9" i="17"/>
  <c r="BA9" i="17" s="1"/>
  <c r="AC9" i="17"/>
  <c r="G9" i="17"/>
  <c r="AQ9" i="17"/>
  <c r="U9" i="17"/>
  <c r="V9" i="17"/>
  <c r="T9" i="17"/>
  <c r="S9" i="17"/>
  <c r="AR9" i="17"/>
  <c r="AM9" i="17"/>
  <c r="AN9" i="17"/>
  <c r="E21" i="12"/>
  <c r="D21" i="12"/>
  <c r="C21" i="12"/>
  <c r="B21" i="12"/>
  <c r="A22" i="12"/>
  <c r="H21" i="12"/>
  <c r="G21" i="12"/>
  <c r="F21" i="12"/>
  <c r="AW16" i="9"/>
  <c r="AO16" i="9"/>
  <c r="AG16" i="9"/>
  <c r="Y16" i="9"/>
  <c r="Q16" i="9"/>
  <c r="BD16" i="9"/>
  <c r="AV16" i="9"/>
  <c r="AN16" i="9"/>
  <c r="AF16" i="9"/>
  <c r="X16" i="9"/>
  <c r="P16" i="9"/>
  <c r="BC16" i="9"/>
  <c r="AU16" i="9"/>
  <c r="AM16" i="9"/>
  <c r="AE16" i="9"/>
  <c r="W16" i="9"/>
  <c r="O16" i="9"/>
  <c r="AZ16" i="9"/>
  <c r="AR16" i="9"/>
  <c r="AJ16" i="9"/>
  <c r="AB16" i="9"/>
  <c r="T16" i="9"/>
  <c r="L16" i="9"/>
  <c r="AT16" i="9"/>
  <c r="AD16" i="9"/>
  <c r="N16" i="9"/>
  <c r="AS16" i="9"/>
  <c r="AC16" i="9"/>
  <c r="M16" i="9"/>
  <c r="AQ16" i="9"/>
  <c r="AA16" i="9"/>
  <c r="AP16" i="9"/>
  <c r="Z16" i="9"/>
  <c r="BB16" i="9"/>
  <c r="AL16" i="9"/>
  <c r="V16" i="9"/>
  <c r="BA16" i="9"/>
  <c r="AK16" i="9"/>
  <c r="U16" i="9"/>
  <c r="AY16" i="9"/>
  <c r="AI16" i="9"/>
  <c r="S16" i="9"/>
  <c r="AX16" i="9"/>
  <c r="AH16" i="9"/>
  <c r="R16" i="9"/>
  <c r="DL7" i="22"/>
  <c r="EE7" i="24"/>
  <c r="DP7" i="16"/>
  <c r="CO7" i="18"/>
  <c r="DC7" i="21"/>
  <c r="DD7" i="22"/>
  <c r="EB7" i="23"/>
  <c r="DW7" i="17"/>
  <c r="DP7" i="20"/>
  <c r="DS7" i="23"/>
  <c r="CW7" i="25"/>
  <c r="ED7" i="20"/>
  <c r="CR7" i="18"/>
  <c r="EB7" i="21"/>
  <c r="DW7" i="22"/>
  <c r="DP7" i="23"/>
  <c r="EF7" i="22"/>
  <c r="DS7" i="26"/>
  <c r="DN7" i="23"/>
  <c r="CR7" i="20"/>
  <c r="CP7" i="17"/>
  <c r="DT7" i="21"/>
  <c r="DO7" i="22"/>
  <c r="DM7" i="17"/>
  <c r="EC7" i="21"/>
  <c r="DT7" i="25"/>
  <c r="DC7" i="20"/>
  <c r="EC7" i="26"/>
  <c r="DW7" i="26"/>
  <c r="ED7" i="17"/>
  <c r="CY7" i="22"/>
  <c r="ED7" i="26"/>
  <c r="DF7" i="21"/>
  <c r="AW8" i="17"/>
  <c r="CQ7" i="19"/>
  <c r="CG8" i="19"/>
  <c r="AX8" i="16"/>
  <c r="DJ7" i="21"/>
  <c r="CY7" i="24"/>
  <c r="DY7" i="24"/>
  <c r="DI7" i="18"/>
  <c r="AV8" i="16"/>
  <c r="AV8" i="24"/>
  <c r="BP8" i="18"/>
  <c r="CP7" i="16"/>
  <c r="DA7" i="19"/>
  <c r="BT8" i="18"/>
  <c r="CK8" i="23"/>
  <c r="BC8" i="18"/>
  <c r="BD8" i="22"/>
  <c r="DA7" i="26"/>
  <c r="DR7" i="20"/>
  <c r="DN7" i="21"/>
  <c r="EA7" i="16"/>
  <c r="CG8" i="18"/>
  <c r="BH8" i="16"/>
  <c r="CA8" i="20"/>
  <c r="BL8" i="18"/>
  <c r="CF8" i="23"/>
  <c r="EB7" i="25"/>
  <c r="DG7" i="19"/>
  <c r="DA7" i="25"/>
  <c r="CY7" i="25"/>
  <c r="CT7" i="16"/>
  <c r="BY8" i="21"/>
  <c r="BN8" i="18"/>
  <c r="DV7" i="17"/>
  <c r="DF7" i="20"/>
  <c r="DK7" i="18"/>
  <c r="J16" i="4"/>
  <c r="DY7" i="25"/>
  <c r="CU7" i="16"/>
  <c r="CQ7" i="24"/>
  <c r="DH7" i="21"/>
  <c r="CH8" i="21"/>
  <c r="AU8" i="21"/>
  <c r="CR7" i="22"/>
  <c r="EE7" i="19"/>
  <c r="EC7" i="19"/>
  <c r="DE7" i="23"/>
  <c r="EC7" i="24"/>
  <c r="BZ8" i="21"/>
  <c r="CP7" i="19"/>
  <c r="DW7" i="18"/>
  <c r="DD7" i="21"/>
  <c r="CN7" i="19"/>
  <c r="DR7" i="22"/>
  <c r="AM9" i="20"/>
  <c r="AE9" i="20"/>
  <c r="W9" i="20"/>
  <c r="O9" i="20"/>
  <c r="G9" i="20"/>
  <c r="AT9" i="20"/>
  <c r="AL9" i="20"/>
  <c r="AD9" i="20"/>
  <c r="V9" i="20"/>
  <c r="N9" i="20"/>
  <c r="F9" i="20"/>
  <c r="AS9" i="20"/>
  <c r="AK9" i="20"/>
  <c r="AC9" i="20"/>
  <c r="U9" i="20"/>
  <c r="M9" i="20"/>
  <c r="E9" i="20"/>
  <c r="AR9" i="20"/>
  <c r="AJ9" i="20"/>
  <c r="AB9" i="20"/>
  <c r="T9" i="20"/>
  <c r="L9" i="20"/>
  <c r="D9" i="20"/>
  <c r="AQ9" i="20"/>
  <c r="AI9" i="20"/>
  <c r="AA9" i="20"/>
  <c r="S9" i="20"/>
  <c r="K9" i="20"/>
  <c r="C9" i="20"/>
  <c r="AP9" i="20"/>
  <c r="AH9" i="20"/>
  <c r="Z9" i="20"/>
  <c r="R9" i="20"/>
  <c r="J9" i="20"/>
  <c r="B9" i="20"/>
  <c r="AG9" i="20"/>
  <c r="AF9" i="20"/>
  <c r="X9" i="20"/>
  <c r="P9" i="20"/>
  <c r="I9" i="20"/>
  <c r="H9" i="20"/>
  <c r="AO9" i="20"/>
  <c r="AN9" i="20"/>
  <c r="Y9" i="20"/>
  <c r="Q9" i="20"/>
  <c r="DX7" i="24"/>
  <c r="CS7" i="20"/>
  <c r="EF7" i="19"/>
  <c r="DD7" i="26"/>
  <c r="CZ7" i="18"/>
  <c r="DM7" i="21"/>
  <c r="CU7" i="22"/>
  <c r="DJ7" i="23"/>
  <c r="DF7" i="16"/>
  <c r="CX7" i="22"/>
  <c r="DL7" i="18"/>
  <c r="CW7" i="24"/>
  <c r="DM7" i="20"/>
  <c r="DC7" i="18"/>
  <c r="CW7" i="21"/>
  <c r="DL7" i="23"/>
  <c r="CW7" i="23"/>
  <c r="DX7" i="17"/>
  <c r="CT7" i="21"/>
  <c r="DC7" i="16"/>
  <c r="DL7" i="17"/>
  <c r="CW7" i="22"/>
  <c r="DZ7" i="17"/>
  <c r="EE7" i="22"/>
  <c r="CQ7" i="23"/>
  <c r="DB7" i="19"/>
  <c r="EB7" i="22"/>
  <c r="DS7" i="21"/>
  <c r="CX7" i="21"/>
  <c r="EC7" i="20"/>
  <c r="BI8" i="24"/>
  <c r="AU8" i="19"/>
  <c r="BJ8" i="16"/>
  <c r="BD8" i="23"/>
  <c r="CN7" i="25"/>
  <c r="DH7" i="24"/>
  <c r="BH8" i="25"/>
  <c r="CF8" i="24"/>
  <c r="CS7" i="25"/>
  <c r="DK7" i="26"/>
  <c r="CY7" i="16"/>
  <c r="DQ7" i="17"/>
  <c r="CV7" i="19"/>
  <c r="BY8" i="22"/>
  <c r="BN8" i="25"/>
  <c r="DA7" i="24"/>
  <c r="DR7" i="26"/>
  <c r="EE7" i="20"/>
  <c r="DY7" i="17"/>
  <c r="CX7" i="18"/>
  <c r="BQ8" i="22"/>
  <c r="CM8" i="26"/>
  <c r="BE8" i="23"/>
  <c r="BK8" i="21"/>
  <c r="CQ7" i="16"/>
  <c r="DF7" i="19"/>
  <c r="DY7" i="16"/>
  <c r="CL8" i="23"/>
  <c r="DD7" i="20"/>
  <c r="DN7" i="25"/>
  <c r="DW7" i="24"/>
  <c r="CX7" i="26"/>
  <c r="DN7" i="22"/>
  <c r="J16" i="2"/>
  <c r="K16" i="2"/>
  <c r="I16" i="2"/>
  <c r="CE8" i="21"/>
  <c r="CO7" i="24"/>
  <c r="CN7" i="20"/>
  <c r="CX7" i="19"/>
  <c r="DF7" i="25"/>
  <c r="DQ7" i="26"/>
  <c r="DO7" i="25"/>
  <c r="DJ7" i="25"/>
  <c r="K16" i="12"/>
  <c r="J16" i="12"/>
  <c r="I16" i="12"/>
  <c r="BR8" i="21"/>
  <c r="A10" i="26"/>
  <c r="A10" i="25"/>
  <c r="A10" i="24"/>
  <c r="A10" i="23"/>
  <c r="A10" i="22"/>
  <c r="A10" i="21"/>
  <c r="A10" i="18"/>
  <c r="A10" i="17"/>
  <c r="A10" i="16"/>
  <c r="AS10" i="15"/>
  <c r="AK10" i="15"/>
  <c r="AC10" i="15"/>
  <c r="U10" i="15"/>
  <c r="M10" i="15"/>
  <c r="E10" i="15"/>
  <c r="A10" i="19"/>
  <c r="AR10" i="15"/>
  <c r="AJ10" i="15"/>
  <c r="AB10" i="15"/>
  <c r="T10" i="15"/>
  <c r="L10" i="15"/>
  <c r="D10" i="15"/>
  <c r="AP10" i="15"/>
  <c r="AH10" i="15"/>
  <c r="Z10" i="15"/>
  <c r="AT10" i="15"/>
  <c r="AF10" i="15"/>
  <c r="S10" i="15"/>
  <c r="I10" i="15"/>
  <c r="AQ10" i="15"/>
  <c r="AE10" i="15"/>
  <c r="R10" i="15"/>
  <c r="H10" i="15"/>
  <c r="A10" i="20"/>
  <c r="AN10" i="15"/>
  <c r="AA10" i="15"/>
  <c r="P10" i="15"/>
  <c r="F10" i="15"/>
  <c r="AG10" i="15"/>
  <c r="N10" i="15"/>
  <c r="AD10" i="15"/>
  <c r="K10" i="15"/>
  <c r="Y10" i="15"/>
  <c r="J10" i="15"/>
  <c r="A11" i="15"/>
  <c r="X10" i="15"/>
  <c r="G10" i="15"/>
  <c r="AM10" i="15"/>
  <c r="V10" i="15"/>
  <c r="B10" i="15"/>
  <c r="AI10" i="15"/>
  <c r="O10" i="15"/>
  <c r="AL10" i="15"/>
  <c r="W10" i="15"/>
  <c r="Q10" i="15"/>
  <c r="C10" i="15"/>
  <c r="AO10" i="15"/>
  <c r="AT9" i="21"/>
  <c r="AL9" i="21"/>
  <c r="AD9" i="21"/>
  <c r="V9" i="21"/>
  <c r="N9" i="21"/>
  <c r="F9" i="21"/>
  <c r="AS9" i="21"/>
  <c r="CL9" i="21" s="1"/>
  <c r="AK9" i="21"/>
  <c r="AC9" i="21"/>
  <c r="U9" i="21"/>
  <c r="M9" i="21"/>
  <c r="E9" i="21"/>
  <c r="AR9" i="21"/>
  <c r="AJ9" i="21"/>
  <c r="AB9" i="21"/>
  <c r="T9" i="21"/>
  <c r="L9" i="21"/>
  <c r="D9" i="21"/>
  <c r="AP9" i="21"/>
  <c r="AH9" i="21"/>
  <c r="Z9" i="21"/>
  <c r="R9" i="21"/>
  <c r="J9" i="21"/>
  <c r="B9" i="21"/>
  <c r="AE9" i="21"/>
  <c r="O9" i="21"/>
  <c r="AQ9" i="21"/>
  <c r="AA9" i="21"/>
  <c r="K9" i="21"/>
  <c r="AM9" i="21"/>
  <c r="W9" i="21"/>
  <c r="BP9" i="21" s="1"/>
  <c r="G9" i="21"/>
  <c r="AF9" i="21"/>
  <c r="P9" i="21"/>
  <c r="AG9" i="21"/>
  <c r="Y9" i="21"/>
  <c r="X9" i="21"/>
  <c r="S9" i="21"/>
  <c r="Q9" i="21"/>
  <c r="AO9" i="21"/>
  <c r="I9" i="21"/>
  <c r="AI9" i="21"/>
  <c r="C9" i="21"/>
  <c r="AN9" i="21"/>
  <c r="H9" i="21"/>
  <c r="CO7" i="23"/>
  <c r="CQ7" i="22"/>
  <c r="DH7" i="16"/>
  <c r="DR7" i="18"/>
  <c r="DZ7" i="21"/>
  <c r="CU7" i="23"/>
  <c r="DZ7" i="26"/>
  <c r="EF7" i="21"/>
  <c r="DT7" i="24"/>
  <c r="CV7" i="20"/>
  <c r="DF7" i="18"/>
  <c r="CT7" i="23"/>
  <c r="CP7" i="20"/>
  <c r="EC7" i="22"/>
  <c r="DE7" i="20"/>
  <c r="CQ7" i="18"/>
  <c r="EF7" i="20"/>
  <c r="DG7" i="23"/>
  <c r="CO7" i="16"/>
  <c r="CU7" i="17"/>
  <c r="DZ7" i="20"/>
  <c r="DA7" i="16"/>
  <c r="DN7" i="17"/>
  <c r="DD7" i="25"/>
  <c r="Y17" i="4"/>
  <c r="AS17" i="4"/>
  <c r="BQ8" i="19"/>
  <c r="BQ8" i="26"/>
  <c r="BE8" i="19"/>
  <c r="BK8" i="18"/>
  <c r="CP7" i="21"/>
  <c r="BI8" i="17"/>
  <c r="AU8" i="26"/>
  <c r="CD8" i="23"/>
  <c r="AW8" i="20"/>
  <c r="AV8" i="25"/>
  <c r="BP8" i="19"/>
  <c r="CK8" i="16"/>
  <c r="CK8" i="24"/>
  <c r="BC8" i="26"/>
  <c r="CD8" i="24"/>
  <c r="AV8" i="19"/>
  <c r="AV8" i="26"/>
  <c r="BU8" i="23"/>
  <c r="BP8" i="20"/>
  <c r="BB8" i="23"/>
  <c r="BT8" i="20"/>
  <c r="CB8" i="22"/>
  <c r="BD8" i="16"/>
  <c r="BD8" i="24"/>
  <c r="K16" i="5"/>
  <c r="J16" i="5"/>
  <c r="I16" i="5"/>
  <c r="CS7" i="26"/>
  <c r="DH7" i="17"/>
  <c r="CG8" i="22"/>
  <c r="AZ8" i="22"/>
  <c r="CS7" i="16"/>
  <c r="DK7" i="16"/>
  <c r="DN7" i="20"/>
  <c r="CT7" i="24"/>
  <c r="BY8" i="23"/>
  <c r="BX8" i="22"/>
  <c r="B21" i="7"/>
  <c r="H21" i="7"/>
  <c r="A22" i="7"/>
  <c r="G21" i="7"/>
  <c r="F21" i="7"/>
  <c r="E21" i="7"/>
  <c r="C21" i="7"/>
  <c r="D21" i="7"/>
  <c r="EB7" i="24"/>
  <c r="DG7" i="25"/>
  <c r="DA7" i="17"/>
  <c r="A23" i="9"/>
  <c r="H22" i="9"/>
  <c r="G22" i="9"/>
  <c r="D22" i="9"/>
  <c r="F22" i="9"/>
  <c r="E22" i="9"/>
  <c r="C22" i="9"/>
  <c r="B22" i="9"/>
  <c r="DR7" i="19"/>
  <c r="CZ7" i="26"/>
  <c r="DU7" i="25"/>
  <c r="EA7" i="24"/>
  <c r="BE8" i="24"/>
  <c r="AY8" i="18"/>
  <c r="AY8" i="26"/>
  <c r="CO7" i="26"/>
  <c r="DW7" i="19"/>
  <c r="DR7" i="25"/>
  <c r="DK7" i="24"/>
  <c r="J16" i="10"/>
  <c r="I16" i="10"/>
  <c r="K16" i="10"/>
  <c r="EA7" i="17"/>
  <c r="DQ7" i="25"/>
  <c r="BD16" i="5"/>
  <c r="AV16" i="5"/>
  <c r="AN16" i="5"/>
  <c r="AF16" i="5"/>
  <c r="X16" i="5"/>
  <c r="P16" i="5"/>
  <c r="BC16" i="5"/>
  <c r="AU16" i="5"/>
  <c r="AM16" i="5"/>
  <c r="AE16" i="5"/>
  <c r="W16" i="5"/>
  <c r="O16" i="5"/>
  <c r="AY16" i="5"/>
  <c r="AQ16" i="5"/>
  <c r="AI16" i="5"/>
  <c r="AA16" i="5"/>
  <c r="S16" i="5"/>
  <c r="AX16" i="5"/>
  <c r="AP16" i="5"/>
  <c r="AH16" i="5"/>
  <c r="Z16" i="5"/>
  <c r="R16" i="5"/>
  <c r="AS16" i="5"/>
  <c r="AC16" i="5"/>
  <c r="M16" i="5"/>
  <c r="AR16" i="5"/>
  <c r="AB16" i="5"/>
  <c r="L16" i="5"/>
  <c r="AO16" i="5"/>
  <c r="Y16" i="5"/>
  <c r="BB16" i="5"/>
  <c r="AL16" i="5"/>
  <c r="V16" i="5"/>
  <c r="BA16" i="5"/>
  <c r="AK16" i="5"/>
  <c r="U16" i="5"/>
  <c r="AZ16" i="5"/>
  <c r="AJ16" i="5"/>
  <c r="T16" i="5"/>
  <c r="AW16" i="5"/>
  <c r="AG16" i="5"/>
  <c r="Q16" i="5"/>
  <c r="AT16" i="5"/>
  <c r="AD16" i="5"/>
  <c r="N16" i="5"/>
  <c r="CH8" i="22"/>
  <c r="AU8" i="22"/>
  <c r="CL8" i="24"/>
  <c r="CO7" i="25"/>
  <c r="CZ7" i="24"/>
  <c r="DN7" i="19"/>
  <c r="DO7" i="18"/>
  <c r="DJ7" i="16"/>
  <c r="DY7" i="20"/>
  <c r="BZ8" i="22"/>
  <c r="CE8" i="22"/>
  <c r="CO7" i="17"/>
  <c r="DO7" i="19"/>
  <c r="EA7" i="26"/>
  <c r="DF7" i="17"/>
  <c r="DQ7" i="18"/>
  <c r="DA7" i="20"/>
  <c r="DK7" i="20"/>
  <c r="AN9" i="22"/>
  <c r="AF9" i="22"/>
  <c r="X9" i="22"/>
  <c r="P9" i="22"/>
  <c r="H9" i="22"/>
  <c r="AM9" i="22"/>
  <c r="AE9" i="22"/>
  <c r="W9" i="22"/>
  <c r="O9" i="22"/>
  <c r="G9" i="22"/>
  <c r="AZ9" i="22" s="1"/>
  <c r="AT9" i="22"/>
  <c r="AL9" i="22"/>
  <c r="AD9" i="22"/>
  <c r="V9" i="22"/>
  <c r="N9" i="22"/>
  <c r="F9" i="22"/>
  <c r="AR9" i="22"/>
  <c r="AJ9" i="22"/>
  <c r="CC9" i="22" s="1"/>
  <c r="AB9" i="22"/>
  <c r="T9" i="22"/>
  <c r="L9" i="22"/>
  <c r="D9" i="22"/>
  <c r="AQ9" i="22"/>
  <c r="AI9" i="22"/>
  <c r="AA9" i="22"/>
  <c r="S9" i="22"/>
  <c r="BL9" i="22" s="1"/>
  <c r="K9" i="22"/>
  <c r="C9" i="22"/>
  <c r="Z9" i="22"/>
  <c r="E9" i="22"/>
  <c r="AS9" i="22"/>
  <c r="Y9" i="22"/>
  <c r="B9" i="22"/>
  <c r="AP9" i="22"/>
  <c r="CI9" i="22" s="1"/>
  <c r="U9" i="22"/>
  <c r="AO9" i="22"/>
  <c r="R9" i="22"/>
  <c r="AK9" i="22"/>
  <c r="Q9" i="22"/>
  <c r="AG9" i="22"/>
  <c r="AC9" i="22"/>
  <c r="M9" i="22"/>
  <c r="J9" i="22"/>
  <c r="I9" i="22"/>
  <c r="AH9" i="22"/>
  <c r="ED7" i="16"/>
  <c r="CX7" i="20"/>
  <c r="CQ7" i="20"/>
  <c r="DY7" i="18"/>
  <c r="DK7" i="21"/>
  <c r="DC7" i="23"/>
  <c r="CR7" i="26"/>
  <c r="CV7" i="22"/>
  <c r="CU7" i="21"/>
  <c r="DJ7" i="24"/>
  <c r="DJ7" i="20"/>
  <c r="DZ7" i="18"/>
  <c r="CS7" i="21"/>
  <c r="DS7" i="22"/>
  <c r="DE7" i="18"/>
  <c r="DC7" i="26"/>
  <c r="DB7" i="20"/>
  <c r="ED7" i="18"/>
  <c r="DU7" i="23"/>
  <c r="CR7" i="17"/>
  <c r="DM7" i="19"/>
  <c r="DQ7" i="22"/>
  <c r="DZ7" i="16"/>
  <c r="CW7" i="17"/>
  <c r="CS7" i="23"/>
  <c r="CX7" i="17"/>
  <c r="EF7" i="23"/>
  <c r="CO7" i="19"/>
  <c r="DV7" i="16"/>
  <c r="DI7" i="17"/>
  <c r="DU7" i="17"/>
  <c r="CN7" i="17"/>
  <c r="DZ7" i="25"/>
  <c r="CP7" i="22"/>
  <c r="K16" i="13"/>
  <c r="J16" i="13"/>
  <c r="I16" i="13"/>
  <c r="CK8" i="19"/>
  <c r="AW8" i="25"/>
  <c r="BU8" i="19"/>
  <c r="CG8" i="25"/>
  <c r="BX8" i="17"/>
  <c r="DY7" i="19"/>
  <c r="BH8" i="19"/>
  <c r="CA8" i="24"/>
  <c r="BA16" i="2"/>
  <c r="AS16" i="2"/>
  <c r="AK16" i="2"/>
  <c r="AC16" i="2"/>
  <c r="U16" i="2"/>
  <c r="M16" i="2"/>
  <c r="AZ16" i="2"/>
  <c r="AJ16" i="2"/>
  <c r="T16" i="2"/>
  <c r="AR16" i="2"/>
  <c r="AB16" i="2"/>
  <c r="L16" i="2"/>
  <c r="BD16" i="2"/>
  <c r="AV16" i="2"/>
  <c r="AN16" i="2"/>
  <c r="AF16" i="2"/>
  <c r="X16" i="2"/>
  <c r="P16" i="2"/>
  <c r="BC16" i="2"/>
  <c r="AM16" i="2"/>
  <c r="W16" i="2"/>
  <c r="AU16" i="2"/>
  <c r="AE16" i="2"/>
  <c r="O16" i="2"/>
  <c r="BB16" i="2"/>
  <c r="AL16" i="2"/>
  <c r="V16" i="2"/>
  <c r="AI16" i="2"/>
  <c r="AW16" i="2"/>
  <c r="Q16" i="2"/>
  <c r="AP16" i="2"/>
  <c r="Z16" i="2"/>
  <c r="AY16" i="2"/>
  <c r="S16" i="2"/>
  <c r="AX16" i="2"/>
  <c r="AH16" i="2"/>
  <c r="R16" i="2"/>
  <c r="AG16" i="2"/>
  <c r="AT16" i="2"/>
  <c r="AD16" i="2"/>
  <c r="N16" i="2"/>
  <c r="AQ16" i="2"/>
  <c r="AA16" i="2"/>
  <c r="AO16" i="2"/>
  <c r="Y16" i="2"/>
  <c r="CV7" i="24"/>
  <c r="DH7" i="23"/>
  <c r="CT7" i="19"/>
  <c r="BY8" i="24"/>
  <c r="BO8" i="18"/>
  <c r="BO8" i="26"/>
  <c r="BN8" i="20"/>
  <c r="BB16" i="3"/>
  <c r="AT16" i="3"/>
  <c r="AL16" i="3"/>
  <c r="AD16" i="3"/>
  <c r="V16" i="3"/>
  <c r="N16" i="3"/>
  <c r="BA16" i="3"/>
  <c r="AS16" i="3"/>
  <c r="AK16" i="3"/>
  <c r="AC16" i="3"/>
  <c r="U16" i="3"/>
  <c r="M16" i="3"/>
  <c r="AW16" i="3"/>
  <c r="AO16" i="3"/>
  <c r="AG16" i="3"/>
  <c r="Y16" i="3"/>
  <c r="Q16" i="3"/>
  <c r="BD16" i="3"/>
  <c r="AV16" i="3"/>
  <c r="AN16" i="3"/>
  <c r="AF16" i="3"/>
  <c r="X16" i="3"/>
  <c r="P16" i="3"/>
  <c r="AY16" i="3"/>
  <c r="AI16" i="3"/>
  <c r="S16" i="3"/>
  <c r="AH16" i="3"/>
  <c r="AU16" i="3"/>
  <c r="AE16" i="3"/>
  <c r="O16" i="3"/>
  <c r="AB16" i="3"/>
  <c r="AZ16" i="3"/>
  <c r="AJ16" i="3"/>
  <c r="T16" i="3"/>
  <c r="AX16" i="3"/>
  <c r="R16" i="3"/>
  <c r="AR16" i="3"/>
  <c r="L16" i="3"/>
  <c r="AQ16" i="3"/>
  <c r="AA16" i="3"/>
  <c r="AP16" i="3"/>
  <c r="Z16" i="3"/>
  <c r="BC16" i="3"/>
  <c r="AM16" i="3"/>
  <c r="W16" i="3"/>
  <c r="DB7" i="25"/>
  <c r="DL7" i="26"/>
  <c r="CR7" i="24"/>
  <c r="DQ7" i="21"/>
  <c r="DU7" i="18"/>
  <c r="DH7" i="26"/>
  <c r="BK8" i="22"/>
  <c r="DB7" i="24"/>
  <c r="EA7" i="20"/>
  <c r="DR7" i="16"/>
  <c r="DK7" i="17"/>
  <c r="DF7" i="24"/>
  <c r="CY7" i="20"/>
  <c r="CH8" i="16"/>
  <c r="BI8" i="22"/>
  <c r="CC8" i="26"/>
  <c r="AU8" i="23"/>
  <c r="CL8" i="16"/>
  <c r="AY16" i="8"/>
  <c r="AQ16" i="8"/>
  <c r="AI16" i="8"/>
  <c r="AA16" i="8"/>
  <c r="S16" i="8"/>
  <c r="AX16" i="8"/>
  <c r="AP16" i="8"/>
  <c r="AH16" i="8"/>
  <c r="Z16" i="8"/>
  <c r="R16" i="8"/>
  <c r="AW16" i="8"/>
  <c r="AO16" i="8"/>
  <c r="AG16" i="8"/>
  <c r="Y16" i="8"/>
  <c r="Q16" i="8"/>
  <c r="BD16" i="8"/>
  <c r="AV16" i="8"/>
  <c r="AN16" i="8"/>
  <c r="AF16" i="8"/>
  <c r="X16" i="8"/>
  <c r="P16" i="8"/>
  <c r="BC16" i="8"/>
  <c r="AU16" i="8"/>
  <c r="AM16" i="8"/>
  <c r="AE16" i="8"/>
  <c r="W16" i="8"/>
  <c r="O16" i="8"/>
  <c r="BB16" i="8"/>
  <c r="AT16" i="8"/>
  <c r="AL16" i="8"/>
  <c r="AD16" i="8"/>
  <c r="V16" i="8"/>
  <c r="N16" i="8"/>
  <c r="BA16" i="8"/>
  <c r="AS16" i="8"/>
  <c r="AK16" i="8"/>
  <c r="AC16" i="8"/>
  <c r="U16" i="8"/>
  <c r="M16" i="8"/>
  <c r="AZ16" i="8"/>
  <c r="AR16" i="8"/>
  <c r="AJ16" i="8"/>
  <c r="AB16" i="8"/>
  <c r="T16" i="8"/>
  <c r="L16" i="8"/>
  <c r="DG7" i="24"/>
  <c r="DV7" i="24"/>
  <c r="CZ7" i="16"/>
  <c r="DH7" i="20"/>
  <c r="DR7" i="21"/>
  <c r="EE7" i="23"/>
  <c r="BA8" i="21"/>
  <c r="DE7" i="25"/>
  <c r="CV7" i="21"/>
  <c r="J16" i="9"/>
  <c r="I16" i="9"/>
  <c r="K16" i="9"/>
  <c r="EC7" i="18"/>
  <c r="BB16" i="13"/>
  <c r="AT16" i="13"/>
  <c r="AL16" i="13"/>
  <c r="AD16" i="13"/>
  <c r="V16" i="13"/>
  <c r="N16" i="13"/>
  <c r="BA16" i="13"/>
  <c r="AS16" i="13"/>
  <c r="AK16" i="13"/>
  <c r="AC16" i="13"/>
  <c r="U16" i="13"/>
  <c r="M16" i="13"/>
  <c r="AZ16" i="13"/>
  <c r="AR16" i="13"/>
  <c r="AJ16" i="13"/>
  <c r="AB16" i="13"/>
  <c r="T16" i="13"/>
  <c r="L16" i="13"/>
  <c r="AY16" i="13"/>
  <c r="AQ16" i="13"/>
  <c r="AI16" i="13"/>
  <c r="AA16" i="13"/>
  <c r="S16" i="13"/>
  <c r="AX16" i="13"/>
  <c r="AP16" i="13"/>
  <c r="AH16" i="13"/>
  <c r="Z16" i="13"/>
  <c r="R16" i="13"/>
  <c r="AW16" i="13"/>
  <c r="AO16" i="13"/>
  <c r="AG16" i="13"/>
  <c r="Y16" i="13"/>
  <c r="Q16" i="13"/>
  <c r="BD16" i="13"/>
  <c r="AV16" i="13"/>
  <c r="AN16" i="13"/>
  <c r="AF16" i="13"/>
  <c r="X16" i="13"/>
  <c r="P16" i="13"/>
  <c r="BC16" i="13"/>
  <c r="AU16" i="13"/>
  <c r="AM16" i="13"/>
  <c r="AE16" i="13"/>
  <c r="W16" i="13"/>
  <c r="O16" i="13"/>
  <c r="DY7" i="21"/>
  <c r="AR9" i="19"/>
  <c r="AJ9" i="19"/>
  <c r="AB9" i="19"/>
  <c r="T9" i="19"/>
  <c r="L9" i="19"/>
  <c r="D9" i="19"/>
  <c r="AS9" i="19"/>
  <c r="AI9" i="19"/>
  <c r="Z9" i="19"/>
  <c r="Q9" i="19"/>
  <c r="H9" i="19"/>
  <c r="AQ9" i="19"/>
  <c r="AH9" i="19"/>
  <c r="Y9" i="19"/>
  <c r="P9" i="19"/>
  <c r="G9" i="19"/>
  <c r="AP9" i="19"/>
  <c r="AG9" i="19"/>
  <c r="X9" i="19"/>
  <c r="O9" i="19"/>
  <c r="F9" i="19"/>
  <c r="AO9" i="19"/>
  <c r="AF9" i="19"/>
  <c r="W9" i="19"/>
  <c r="N9" i="19"/>
  <c r="E9" i="19"/>
  <c r="AE9" i="19"/>
  <c r="M9" i="19"/>
  <c r="AD9" i="19"/>
  <c r="K9" i="19"/>
  <c r="AC9" i="19"/>
  <c r="J9" i="19"/>
  <c r="V9" i="19"/>
  <c r="U9" i="19"/>
  <c r="AT9" i="19"/>
  <c r="S9" i="19"/>
  <c r="AN9" i="19"/>
  <c r="R9" i="19"/>
  <c r="AM9" i="19"/>
  <c r="AL9" i="19"/>
  <c r="AK9" i="19"/>
  <c r="AA9" i="19"/>
  <c r="C9" i="19"/>
  <c r="BT9" i="19" s="1"/>
  <c r="I9" i="19"/>
  <c r="B9" i="19"/>
  <c r="BK9" i="22"/>
  <c r="AR9" i="23"/>
  <c r="AJ9" i="23"/>
  <c r="AB9" i="23"/>
  <c r="T9" i="23"/>
  <c r="L9" i="23"/>
  <c r="D9" i="23"/>
  <c r="CK9" i="23" s="1"/>
  <c r="AQ9" i="23"/>
  <c r="AI9" i="23"/>
  <c r="AA9" i="23"/>
  <c r="S9" i="23"/>
  <c r="K9" i="23"/>
  <c r="C9" i="23"/>
  <c r="AP9" i="23"/>
  <c r="AH9" i="23"/>
  <c r="CA9" i="23" s="1"/>
  <c r="Z9" i="23"/>
  <c r="R9" i="23"/>
  <c r="J9" i="23"/>
  <c r="B9" i="23"/>
  <c r="AN9" i="23"/>
  <c r="AF9" i="23"/>
  <c r="X9" i="23"/>
  <c r="P9" i="23"/>
  <c r="BI9" i="23" s="1"/>
  <c r="H9" i="23"/>
  <c r="AS9" i="23"/>
  <c r="AC9" i="23"/>
  <c r="M9" i="23"/>
  <c r="AO9" i="23"/>
  <c r="Y9" i="23"/>
  <c r="I9" i="23"/>
  <c r="AM9" i="23"/>
  <c r="CF9" i="23" s="1"/>
  <c r="W9" i="23"/>
  <c r="G9" i="23"/>
  <c r="AK9" i="23"/>
  <c r="U9" i="23"/>
  <c r="E9" i="23"/>
  <c r="AG9" i="23"/>
  <c r="Q9" i="23"/>
  <c r="N9" i="23"/>
  <c r="BG9" i="23" s="1"/>
  <c r="F9" i="23"/>
  <c r="AT9" i="23"/>
  <c r="AL9" i="23"/>
  <c r="AE9" i="23"/>
  <c r="AD9" i="23"/>
  <c r="V9" i="23"/>
  <c r="O9" i="23"/>
  <c r="CJ8" i="22"/>
  <c r="DE7" i="24"/>
  <c r="EA7" i="25"/>
  <c r="J16" i="7"/>
  <c r="DQ7" i="23"/>
  <c r="DT7" i="16"/>
  <c r="DS7" i="24"/>
  <c r="DS7" i="16"/>
  <c r="EB7" i="17"/>
  <c r="CP7" i="23"/>
  <c r="EC7" i="16"/>
  <c r="DW7" i="21"/>
  <c r="CW7" i="18"/>
  <c r="DX7" i="23"/>
  <c r="CU7" i="20"/>
  <c r="EA7" i="18"/>
  <c r="CS7" i="22"/>
  <c r="DD7" i="23"/>
  <c r="CS7" i="18"/>
  <c r="DX7" i="25"/>
  <c r="DK7" i="22"/>
  <c r="DX7" i="26"/>
  <c r="CS7" i="17"/>
  <c r="CV7" i="23"/>
  <c r="DC7" i="19"/>
  <c r="DB7" i="16"/>
  <c r="DB7" i="17"/>
  <c r="DB7" i="22"/>
  <c r="DX7" i="18"/>
  <c r="DC7" i="24"/>
  <c r="CR7" i="25"/>
  <c r="DR7" i="17"/>
  <c r="AZ8" i="16"/>
  <c r="CX7" i="24"/>
  <c r="BT8" i="17"/>
  <c r="CB8" i="16"/>
  <c r="BD8" i="19"/>
  <c r="DD7" i="18"/>
  <c r="EF7" i="26"/>
  <c r="AX16" i="10"/>
  <c r="AP16" i="10"/>
  <c r="AH16" i="10"/>
  <c r="Z16" i="10"/>
  <c r="R16" i="10"/>
  <c r="AW16" i="10"/>
  <c r="AO16" i="10"/>
  <c r="AG16" i="10"/>
  <c r="Y16" i="10"/>
  <c r="Q16" i="10"/>
  <c r="BD16" i="10"/>
  <c r="AV16" i="10"/>
  <c r="AN16" i="10"/>
  <c r="AF16" i="10"/>
  <c r="X16" i="10"/>
  <c r="P16" i="10"/>
  <c r="BB16" i="10"/>
  <c r="AT16" i="10"/>
  <c r="AL16" i="10"/>
  <c r="AD16" i="10"/>
  <c r="V16" i="10"/>
  <c r="N16" i="10"/>
  <c r="BA16" i="10"/>
  <c r="AS16" i="10"/>
  <c r="AK16" i="10"/>
  <c r="AC16" i="10"/>
  <c r="U16" i="10"/>
  <c r="M16" i="10"/>
  <c r="AZ16" i="10"/>
  <c r="AR16" i="10"/>
  <c r="AJ16" i="10"/>
  <c r="AB16" i="10"/>
  <c r="T16" i="10"/>
  <c r="L16" i="10"/>
  <c r="AU16" i="10"/>
  <c r="O16" i="10"/>
  <c r="AQ16" i="10"/>
  <c r="AM16" i="10"/>
  <c r="AI16" i="10"/>
  <c r="AE16" i="10"/>
  <c r="AA16" i="10"/>
  <c r="BC16" i="10"/>
  <c r="W16" i="10"/>
  <c r="AY16" i="10"/>
  <c r="S16" i="10"/>
  <c r="BJ8" i="20"/>
  <c r="CD8" i="25"/>
  <c r="BB8" i="16"/>
  <c r="BD8" i="20"/>
  <c r="ED7" i="24"/>
  <c r="DJ7" i="17"/>
  <c r="CA8" i="17"/>
  <c r="BL8" i="20"/>
  <c r="CF8" i="18"/>
  <c r="CF8" i="26"/>
  <c r="AZ8" i="23"/>
  <c r="CQ7" i="26"/>
  <c r="F21" i="13"/>
  <c r="E21" i="13"/>
  <c r="D21" i="13"/>
  <c r="C21" i="13"/>
  <c r="B21" i="13"/>
  <c r="A22" i="13"/>
  <c r="H21" i="13"/>
  <c r="G21" i="13"/>
  <c r="DD7" i="24"/>
  <c r="F21" i="3"/>
  <c r="E21" i="3"/>
  <c r="A22" i="3"/>
  <c r="H21" i="3"/>
  <c r="G21" i="3"/>
  <c r="D21" i="3"/>
  <c r="C21" i="3"/>
  <c r="B21" i="3"/>
  <c r="CD8" i="18"/>
  <c r="AW8" i="23"/>
  <c r="AV8" i="20"/>
  <c r="BU8" i="16"/>
  <c r="BU8" i="25"/>
  <c r="BP8" i="22"/>
  <c r="BT8" i="22"/>
  <c r="CK8" i="20"/>
  <c r="CB8" i="24"/>
  <c r="BC8" i="20"/>
  <c r="BD8" i="18"/>
  <c r="BD8" i="26"/>
  <c r="CP7" i="24"/>
  <c r="EF7" i="25"/>
  <c r="DK7" i="19"/>
  <c r="DU7" i="20"/>
  <c r="BH8" i="20"/>
  <c r="BL8" i="22"/>
  <c r="AZ8" i="24"/>
  <c r="CQ7" i="17"/>
  <c r="CV7" i="16"/>
  <c r="DD7" i="16"/>
  <c r="DY7" i="26"/>
  <c r="CR7" i="19"/>
  <c r="K16" i="8"/>
  <c r="J16" i="8"/>
  <c r="I16" i="8"/>
  <c r="AX8" i="22"/>
  <c r="BN8" i="21"/>
  <c r="E21" i="2"/>
  <c r="D21" i="2"/>
  <c r="H21" i="2"/>
  <c r="G21" i="2"/>
  <c r="B21" i="2"/>
  <c r="A22" i="2"/>
  <c r="F21" i="2"/>
  <c r="C21" i="2"/>
  <c r="CS7" i="24"/>
  <c r="DI7" i="19"/>
  <c r="DU7" i="26"/>
  <c r="CY7" i="23"/>
  <c r="EB7" i="19"/>
  <c r="BQ8" i="24"/>
  <c r="CM8" i="21"/>
  <c r="BE8" i="26"/>
  <c r="BA16" i="12"/>
  <c r="AS16" i="12"/>
  <c r="AK16" i="12"/>
  <c r="AC16" i="12"/>
  <c r="U16" i="12"/>
  <c r="M16" i="12"/>
  <c r="AZ16" i="12"/>
  <c r="AR16" i="12"/>
  <c r="AJ16" i="12"/>
  <c r="AB16" i="12"/>
  <c r="T16" i="12"/>
  <c r="L16" i="12"/>
  <c r="AY16" i="12"/>
  <c r="AQ16" i="12"/>
  <c r="AI16" i="12"/>
  <c r="AA16" i="12"/>
  <c r="S16" i="12"/>
  <c r="AX16" i="12"/>
  <c r="AP16" i="12"/>
  <c r="AH16" i="12"/>
  <c r="Z16" i="12"/>
  <c r="R16" i="12"/>
  <c r="AW16" i="12"/>
  <c r="AO16" i="12"/>
  <c r="AG16" i="12"/>
  <c r="Y16" i="12"/>
  <c r="Q16" i="12"/>
  <c r="BD16" i="12"/>
  <c r="AV16" i="12"/>
  <c r="AN16" i="12"/>
  <c r="AF16" i="12"/>
  <c r="X16" i="12"/>
  <c r="P16" i="12"/>
  <c r="BC16" i="12"/>
  <c r="AU16" i="12"/>
  <c r="AM16" i="12"/>
  <c r="AE16" i="12"/>
  <c r="W16" i="12"/>
  <c r="O16" i="12"/>
  <c r="BB16" i="12"/>
  <c r="AT16" i="12"/>
  <c r="AL16" i="12"/>
  <c r="AD16" i="12"/>
  <c r="V16" i="12"/>
  <c r="N16" i="12"/>
  <c r="DE7" i="19"/>
  <c r="DG7" i="26"/>
  <c r="CT7" i="20"/>
  <c r="EE7" i="17"/>
  <c r="C21" i="8"/>
  <c r="B21" i="8"/>
  <c r="A22" i="8"/>
  <c r="H21" i="8"/>
  <c r="G21" i="8"/>
  <c r="F21" i="8"/>
  <c r="E21" i="8"/>
  <c r="D21" i="8"/>
  <c r="DI7" i="23"/>
  <c r="ED7" i="25"/>
  <c r="BI8" i="21"/>
  <c r="AU8" i="16"/>
  <c r="BW8" i="21"/>
  <c r="DG7" i="16"/>
  <c r="EA7" i="19"/>
  <c r="DQ7" i="19"/>
  <c r="A23" i="6"/>
  <c r="G22" i="6"/>
  <c r="H22" i="6"/>
  <c r="F22" i="6"/>
  <c r="E22" i="6"/>
  <c r="D22" i="6"/>
  <c r="C22" i="6"/>
  <c r="B22" i="6"/>
  <c r="CR7" i="21"/>
  <c r="CZ7" i="21"/>
  <c r="BA8" i="22"/>
  <c r="CT7" i="26"/>
  <c r="CY7" i="21"/>
  <c r="DJ7" i="18"/>
  <c r="EC7" i="17"/>
  <c r="BU9" i="16"/>
  <c r="AX9" i="26"/>
  <c r="AO9" i="24"/>
  <c r="AG9" i="24"/>
  <c r="Y9" i="24"/>
  <c r="Q9" i="24"/>
  <c r="I9" i="24"/>
  <c r="AT9" i="24"/>
  <c r="AL9" i="24"/>
  <c r="AD9" i="24"/>
  <c r="V9" i="24"/>
  <c r="N9" i="24"/>
  <c r="AM9" i="24"/>
  <c r="AB9" i="24"/>
  <c r="R9" i="24"/>
  <c r="G9" i="24"/>
  <c r="AK9" i="24"/>
  <c r="AA9" i="24"/>
  <c r="P9" i="24"/>
  <c r="F9" i="24"/>
  <c r="AJ9" i="24"/>
  <c r="Z9" i="24"/>
  <c r="O9" i="24"/>
  <c r="E9" i="24"/>
  <c r="AS9" i="24"/>
  <c r="AI9" i="24"/>
  <c r="X9" i="24"/>
  <c r="BQ9" i="24" s="1"/>
  <c r="M9" i="24"/>
  <c r="D9" i="24"/>
  <c r="AR9" i="24"/>
  <c r="AH9" i="24"/>
  <c r="W9" i="24"/>
  <c r="L9" i="24"/>
  <c r="C9" i="24"/>
  <c r="AQ9" i="24"/>
  <c r="AF9" i="24"/>
  <c r="U9" i="24"/>
  <c r="K9" i="24"/>
  <c r="B9" i="24"/>
  <c r="AP9" i="24"/>
  <c r="AN9" i="24"/>
  <c r="AE9" i="24"/>
  <c r="AC9" i="24"/>
  <c r="BV9" i="24" s="1"/>
  <c r="T9" i="24"/>
  <c r="S9" i="24"/>
  <c r="J9" i="24"/>
  <c r="H9" i="24"/>
  <c r="BG8" i="21"/>
  <c r="DE7" i="16"/>
  <c r="CT7" i="25"/>
  <c r="K16" i="7"/>
  <c r="DS7" i="17"/>
  <c r="DI7" i="22"/>
  <c r="DT7" i="22"/>
  <c r="EB7" i="20"/>
  <c r="DP7" i="26"/>
  <c r="EA7" i="23"/>
  <c r="EF7" i="24"/>
  <c r="DX7" i="16"/>
  <c r="DO7" i="17"/>
  <c r="DZ7" i="22"/>
  <c r="DT7" i="23"/>
  <c r="DM7" i="16"/>
  <c r="CR7" i="23"/>
  <c r="EA7" i="21"/>
  <c r="EB7" i="18"/>
  <c r="DM7" i="25"/>
  <c r="DT7" i="17"/>
  <c r="DE7" i="22"/>
  <c r="DA7" i="23"/>
  <c r="CW7" i="26"/>
  <c r="DZ7" i="24"/>
  <c r="DB7" i="26"/>
  <c r="DA7" i="18"/>
  <c r="ED7" i="21"/>
  <c r="DO7" i="23"/>
  <c r="CU7" i="25"/>
  <c r="DO7" i="26"/>
  <c r="CP7" i="18"/>
  <c r="DX7" i="22"/>
  <c r="CN7" i="21"/>
  <c r="DJ7" i="19"/>
  <c r="DP7" i="25"/>
  <c r="DM7" i="18"/>
  <c r="DZ7" i="23"/>
  <c r="DF7" i="23"/>
  <c r="CR7" i="16"/>
  <c r="CZ7" i="19"/>
  <c r="EC7" i="25"/>
  <c r="BY8" i="26"/>
  <c r="BX8" i="18"/>
  <c r="BX8" i="25"/>
  <c r="CQ7" i="25"/>
  <c r="H22" i="5"/>
  <c r="G22" i="5"/>
  <c r="C22" i="5"/>
  <c r="B22" i="5"/>
  <c r="A23" i="5"/>
  <c r="F22" i="5"/>
  <c r="E22" i="5"/>
  <c r="D22" i="5"/>
  <c r="DU7" i="16"/>
  <c r="DN7" i="16"/>
  <c r="ED7" i="19"/>
  <c r="BQ8" i="25"/>
  <c r="BE8" i="18"/>
  <c r="DG7" i="17"/>
  <c r="DI7" i="26"/>
  <c r="CZ7" i="25"/>
  <c r="DO7" i="24"/>
  <c r="CH8" i="26"/>
  <c r="DL7" i="24"/>
  <c r="DN7" i="18"/>
  <c r="EE7" i="16"/>
  <c r="DQ7" i="16"/>
  <c r="CW7" i="19"/>
  <c r="CT7" i="17"/>
  <c r="DN7" i="24"/>
  <c r="DD7" i="19"/>
  <c r="CN7" i="26"/>
  <c r="DH7" i="25"/>
  <c r="CM9" i="21"/>
  <c r="BN9" i="16"/>
  <c r="BA9" i="26"/>
  <c r="AP9" i="25"/>
  <c r="AH9" i="25"/>
  <c r="Z9" i="25"/>
  <c r="R9" i="25"/>
  <c r="J9" i="25"/>
  <c r="B9" i="25"/>
  <c r="AO9" i="25"/>
  <c r="AG9" i="25"/>
  <c r="Y9" i="25"/>
  <c r="Q9" i="25"/>
  <c r="I9" i="25"/>
  <c r="AN9" i="25"/>
  <c r="AF9" i="25"/>
  <c r="X9" i="25"/>
  <c r="P9" i="25"/>
  <c r="H9" i="25"/>
  <c r="AQ9" i="25"/>
  <c r="AC9" i="25"/>
  <c r="O9" i="25"/>
  <c r="D9" i="25"/>
  <c r="AM9" i="25"/>
  <c r="AB9" i="25"/>
  <c r="N9" i="25"/>
  <c r="C9" i="25"/>
  <c r="AL9" i="25"/>
  <c r="AA9" i="25"/>
  <c r="M9" i="25"/>
  <c r="AT9" i="25"/>
  <c r="W9" i="25"/>
  <c r="F9" i="25"/>
  <c r="AS9" i="25"/>
  <c r="V9" i="25"/>
  <c r="E9" i="25"/>
  <c r="AR9" i="25"/>
  <c r="CK9" i="25" s="1"/>
  <c r="U9" i="25"/>
  <c r="AK9" i="25"/>
  <c r="T9" i="25"/>
  <c r="AJ9" i="25"/>
  <c r="S9" i="25"/>
  <c r="K9" i="25"/>
  <c r="G9" i="25"/>
  <c r="AI9" i="25"/>
  <c r="L9" i="25"/>
  <c r="AE9" i="25"/>
  <c r="AD9" i="25"/>
  <c r="I16" i="3"/>
  <c r="K16" i="3"/>
  <c r="J16" i="3"/>
  <c r="EF7" i="18"/>
  <c r="EF7" i="17"/>
  <c r="DX7" i="21"/>
  <c r="DM7" i="22"/>
  <c r="DP7" i="17"/>
  <c r="EA7" i="22"/>
  <c r="DX7" i="19"/>
  <c r="DQ7" i="20"/>
  <c r="CY7" i="18"/>
  <c r="DA7" i="22"/>
  <c r="DB7" i="23"/>
  <c r="DF7" i="26"/>
  <c r="DO7" i="21"/>
  <c r="DM7" i="26"/>
  <c r="DC7" i="17"/>
  <c r="DC7" i="22"/>
  <c r="DM7" i="23"/>
  <c r="CT7" i="22"/>
  <c r="DP7" i="19"/>
  <c r="CP7" i="26"/>
  <c r="DS7" i="18"/>
  <c r="DL7" i="21"/>
  <c r="CW7" i="16"/>
  <c r="DV7" i="23"/>
  <c r="DW7" i="23"/>
  <c r="CU7" i="26"/>
  <c r="CO7" i="20"/>
  <c r="DP7" i="18"/>
  <c r="DF7" i="22"/>
  <c r="ED7" i="23"/>
  <c r="DZ7" i="19"/>
  <c r="DI7" i="25"/>
  <c r="CO7" i="21"/>
  <c r="DT7" i="20"/>
  <c r="DR7" i="23"/>
  <c r="BT9" i="25" l="1"/>
  <c r="BH9" i="23"/>
  <c r="BV9" i="25"/>
  <c r="BQ9" i="23"/>
  <c r="CM9" i="17"/>
  <c r="CJ9" i="17"/>
  <c r="BF9" i="17"/>
  <c r="AU9" i="16"/>
  <c r="CM9" i="16"/>
  <c r="BA9" i="16"/>
  <c r="CA9" i="16"/>
  <c r="CH9" i="16"/>
  <c r="CE9" i="25"/>
  <c r="BU9" i="23"/>
  <c r="AU9" i="22"/>
  <c r="AW9" i="20"/>
  <c r="AW9" i="26"/>
  <c r="BL9" i="17"/>
  <c r="BW9" i="17"/>
  <c r="BH9" i="17"/>
  <c r="CA9" i="17"/>
  <c r="BY9" i="18"/>
  <c r="BH9" i="18"/>
  <c r="BJ9" i="18"/>
  <c r="BM9" i="18"/>
  <c r="CJ9" i="18"/>
  <c r="AX9" i="16"/>
  <c r="BS9" i="26"/>
  <c r="CJ9" i="26"/>
  <c r="BF9" i="26"/>
  <c r="BE9" i="23"/>
  <c r="BC9" i="26"/>
  <c r="CI9" i="25"/>
  <c r="CP8" i="21"/>
  <c r="AV9" i="25"/>
  <c r="BZ9" i="19"/>
  <c r="CF9" i="21"/>
  <c r="AY9" i="21"/>
  <c r="BN9" i="21"/>
  <c r="CU8" i="19"/>
  <c r="BY9" i="20"/>
  <c r="CJ9" i="20"/>
  <c r="BI9" i="26"/>
  <c r="BJ9" i="25"/>
  <c r="CI9" i="23"/>
  <c r="BN9" i="26"/>
  <c r="BH9" i="22"/>
  <c r="BA9" i="25"/>
  <c r="ED8" i="18"/>
  <c r="CB9" i="24"/>
  <c r="CB9" i="16"/>
  <c r="BP9" i="22"/>
  <c r="BV9" i="20"/>
  <c r="AX9" i="18"/>
  <c r="CG9" i="24"/>
  <c r="CL9" i="24"/>
  <c r="CE9" i="24"/>
  <c r="CC9" i="21"/>
  <c r="BO9" i="19"/>
  <c r="CI9" i="19"/>
  <c r="BD9" i="20"/>
  <c r="BJ9" i="23"/>
  <c r="AX9" i="25"/>
  <c r="BI9" i="24"/>
  <c r="BO9" i="25"/>
  <c r="CJ9" i="16"/>
  <c r="BT9" i="24"/>
  <c r="BX9" i="19"/>
  <c r="BZ9" i="22"/>
  <c r="CI9" i="20"/>
  <c r="BR9" i="17"/>
  <c r="BH9" i="26"/>
  <c r="BE9" i="24"/>
  <c r="CD9" i="24"/>
  <c r="CK9" i="18"/>
  <c r="BS9" i="19"/>
  <c r="BD9" i="21"/>
  <c r="BF9" i="16"/>
  <c r="CK9" i="20"/>
  <c r="ED8" i="24"/>
  <c r="BO9" i="21"/>
  <c r="BO9" i="24"/>
  <c r="AU9" i="18"/>
  <c r="BD9" i="25"/>
  <c r="BZ9" i="25"/>
  <c r="AV9" i="24"/>
  <c r="BW9" i="24"/>
  <c r="CB9" i="22"/>
  <c r="BQ9" i="20"/>
  <c r="BA9" i="24"/>
  <c r="DA8" i="20"/>
  <c r="DW8" i="18"/>
  <c r="AY9" i="23"/>
  <c r="CV8" i="23"/>
  <c r="DR8" i="23"/>
  <c r="AZ9" i="17"/>
  <c r="BT9" i="18"/>
  <c r="BM9" i="20"/>
  <c r="CL9" i="25"/>
  <c r="CH9" i="25"/>
  <c r="BF9" i="18"/>
  <c r="BP9" i="24"/>
  <c r="CM9" i="24"/>
  <c r="CE9" i="19"/>
  <c r="BJ9" i="22"/>
  <c r="CL9" i="22"/>
  <c r="BX9" i="22"/>
  <c r="CW8" i="25"/>
  <c r="CG9" i="21"/>
  <c r="BR9" i="21"/>
  <c r="BT9" i="21"/>
  <c r="CA9" i="21"/>
  <c r="CD9" i="21"/>
  <c r="BH9" i="20"/>
  <c r="BX9" i="17"/>
  <c r="CI9" i="18"/>
  <c r="BI9" i="18"/>
  <c r="DC8" i="18"/>
  <c r="BW9" i="16"/>
  <c r="BP9" i="16"/>
  <c r="CC9" i="26"/>
  <c r="BD9" i="26"/>
  <c r="AY9" i="26"/>
  <c r="BW9" i="26"/>
  <c r="CG9" i="26"/>
  <c r="BI9" i="25"/>
  <c r="BN9" i="18"/>
  <c r="AX9" i="24"/>
  <c r="BR9" i="23"/>
  <c r="BM9" i="23"/>
  <c r="BP9" i="19"/>
  <c r="CC9" i="25"/>
  <c r="AY9" i="25"/>
  <c r="BU9" i="25"/>
  <c r="BQ9" i="25"/>
  <c r="O17" i="4"/>
  <c r="AU9" i="24"/>
  <c r="BH9" i="24"/>
  <c r="BK9" i="24"/>
  <c r="BB9" i="24"/>
  <c r="CB9" i="26"/>
  <c r="CH9" i="21"/>
  <c r="BW9" i="23"/>
  <c r="AX9" i="23"/>
  <c r="CH9" i="23"/>
  <c r="CG9" i="23"/>
  <c r="BD9" i="23"/>
  <c r="CF9" i="19"/>
  <c r="BV9" i="19"/>
  <c r="BY9" i="19"/>
  <c r="BA9" i="19"/>
  <c r="CL9" i="19"/>
  <c r="J17" i="2"/>
  <c r="CD9" i="22"/>
  <c r="AX9" i="22"/>
  <c r="AW9" i="22"/>
  <c r="BO9" i="22"/>
  <c r="CF9" i="22"/>
  <c r="AV9" i="21"/>
  <c r="BZ9" i="21"/>
  <c r="CI9" i="21"/>
  <c r="BW9" i="21"/>
  <c r="AY9" i="20"/>
  <c r="BP9" i="20"/>
  <c r="BE9" i="17"/>
  <c r="BG9" i="17"/>
  <c r="BQ9" i="17"/>
  <c r="CE9" i="18"/>
  <c r="BQ9" i="18"/>
  <c r="CF9" i="18"/>
  <c r="BP9" i="26"/>
  <c r="BL9" i="25"/>
  <c r="BG9" i="25"/>
  <c r="CI9" i="24"/>
  <c r="AZ9" i="24"/>
  <c r="BU9" i="26"/>
  <c r="DE8" i="23"/>
  <c r="BZ9" i="23"/>
  <c r="AV9" i="23"/>
  <c r="BK9" i="26"/>
  <c r="AZ9" i="19"/>
  <c r="BW9" i="25"/>
  <c r="BM9" i="25"/>
  <c r="BP9" i="25"/>
  <c r="CF9" i="25"/>
  <c r="BY9" i="25"/>
  <c r="BC9" i="25"/>
  <c r="BC9" i="24"/>
  <c r="BD9" i="24"/>
  <c r="BS9" i="24"/>
  <c r="BU9" i="24"/>
  <c r="CQ8" i="22"/>
  <c r="CW8" i="26"/>
  <c r="DN8" i="16"/>
  <c r="CW8" i="19"/>
  <c r="BX9" i="23"/>
  <c r="AU9" i="23"/>
  <c r="BL9" i="23"/>
  <c r="BD9" i="19"/>
  <c r="BR9" i="19"/>
  <c r="AW9" i="19"/>
  <c r="DJ8" i="23"/>
  <c r="S17" i="4"/>
  <c r="BI9" i="21"/>
  <c r="AW9" i="21"/>
  <c r="CE9" i="21"/>
  <c r="BC9" i="20"/>
  <c r="BG9" i="20"/>
  <c r="BX9" i="20"/>
  <c r="DJ8" i="21"/>
  <c r="BZ9" i="17"/>
  <c r="BZ9" i="18"/>
  <c r="BV9" i="18"/>
  <c r="CE9" i="16"/>
  <c r="BX9" i="16"/>
  <c r="CF9" i="16"/>
  <c r="CI9" i="16"/>
  <c r="BR9" i="16"/>
  <c r="CD9" i="20"/>
  <c r="CD9" i="25"/>
  <c r="CB9" i="25"/>
  <c r="BK9" i="25"/>
  <c r="CA9" i="24"/>
  <c r="CF9" i="24"/>
  <c r="EB8" i="18"/>
  <c r="BE9" i="26"/>
  <c r="CF9" i="26"/>
  <c r="BA9" i="20"/>
  <c r="CC9" i="20"/>
  <c r="BM9" i="17"/>
  <c r="CI9" i="17"/>
  <c r="BX9" i="25"/>
  <c r="CM9" i="25"/>
  <c r="CG9" i="25"/>
  <c r="BL9" i="24"/>
  <c r="CC9" i="24"/>
  <c r="BR9" i="24"/>
  <c r="DP8" i="21"/>
  <c r="DM8" i="24"/>
  <c r="EB8" i="20"/>
  <c r="CE9" i="23"/>
  <c r="CD9" i="23"/>
  <c r="BV9" i="23"/>
  <c r="BT9" i="23"/>
  <c r="AU9" i="19"/>
  <c r="CG9" i="19"/>
  <c r="BW9" i="19"/>
  <c r="BE9" i="19"/>
  <c r="BM9" i="22"/>
  <c r="CE9" i="22"/>
  <c r="BI9" i="22"/>
  <c r="DP8" i="22"/>
  <c r="DB8" i="26"/>
  <c r="AZ17" i="4"/>
  <c r="BB9" i="21"/>
  <c r="BY9" i="21"/>
  <c r="BX9" i="21"/>
  <c r="BE9" i="21"/>
  <c r="BV9" i="21"/>
  <c r="CF9" i="20"/>
  <c r="DC8" i="24"/>
  <c r="BW9" i="18"/>
  <c r="BE9" i="25"/>
  <c r="BN9" i="25"/>
  <c r="BF9" i="25"/>
  <c r="BH9" i="25"/>
  <c r="BS9" i="25"/>
  <c r="DQ8" i="25"/>
  <c r="W17" i="4"/>
  <c r="BM9" i="24"/>
  <c r="BY9" i="24"/>
  <c r="BF9" i="24"/>
  <c r="CJ9" i="24"/>
  <c r="BG9" i="24"/>
  <c r="BZ9" i="24"/>
  <c r="DD8" i="16"/>
  <c r="AZ9" i="23"/>
  <c r="CL9" i="23"/>
  <c r="BK9" i="23"/>
  <c r="CH9" i="19"/>
  <c r="BF9" i="19"/>
  <c r="BH9" i="19"/>
  <c r="CJ9" i="19"/>
  <c r="BM9" i="19"/>
  <c r="CQ8" i="24"/>
  <c r="BC9" i="22"/>
  <c r="BN9" i="22"/>
  <c r="BD9" i="22"/>
  <c r="BU9" i="22"/>
  <c r="CM9" i="22"/>
  <c r="BQ9" i="22"/>
  <c r="DB8" i="17"/>
  <c r="BJ9" i="21"/>
  <c r="BW9" i="20"/>
  <c r="CL9" i="18"/>
  <c r="DZ8" i="17"/>
  <c r="BV9" i="17"/>
  <c r="CE9" i="17"/>
  <c r="AY9" i="18"/>
  <c r="BI9" i="16"/>
  <c r="J17" i="9"/>
  <c r="J17" i="4"/>
  <c r="I17" i="4"/>
  <c r="K17" i="4"/>
  <c r="DN8" i="22"/>
  <c r="J17" i="7"/>
  <c r="I17" i="7"/>
  <c r="K17" i="7"/>
  <c r="CG9" i="22"/>
  <c r="BQ9" i="19"/>
  <c r="CC9" i="19"/>
  <c r="CO8" i="16"/>
  <c r="E22" i="12"/>
  <c r="D22" i="12"/>
  <c r="C22" i="12"/>
  <c r="B22" i="12"/>
  <c r="A23" i="12"/>
  <c r="H22" i="12"/>
  <c r="G22" i="12"/>
  <c r="F22" i="12"/>
  <c r="BW9" i="22"/>
  <c r="AY9" i="19"/>
  <c r="BX9" i="18"/>
  <c r="BX9" i="24"/>
  <c r="BV9" i="22"/>
  <c r="EE8" i="21"/>
  <c r="DU8" i="18"/>
  <c r="BM9" i="21"/>
  <c r="CS8" i="18"/>
  <c r="CS8" i="25"/>
  <c r="CU8" i="17"/>
  <c r="AW17" i="9"/>
  <c r="AO17" i="9"/>
  <c r="AG17" i="9"/>
  <c r="Y17" i="9"/>
  <c r="Q17" i="9"/>
  <c r="BD17" i="9"/>
  <c r="AV17" i="9"/>
  <c r="AN17" i="9"/>
  <c r="AF17" i="9"/>
  <c r="X17" i="9"/>
  <c r="P17" i="9"/>
  <c r="BC17" i="9"/>
  <c r="AU17" i="9"/>
  <c r="AM17" i="9"/>
  <c r="AE17" i="9"/>
  <c r="W17" i="9"/>
  <c r="O17" i="9"/>
  <c r="AZ17" i="9"/>
  <c r="AR17" i="9"/>
  <c r="AJ17" i="9"/>
  <c r="AB17" i="9"/>
  <c r="T17" i="9"/>
  <c r="L17" i="9"/>
  <c r="BB17" i="9"/>
  <c r="AL17" i="9"/>
  <c r="V17" i="9"/>
  <c r="BA17" i="9"/>
  <c r="AK17" i="9"/>
  <c r="U17" i="9"/>
  <c r="AY17" i="9"/>
  <c r="AI17" i="9"/>
  <c r="S17" i="9"/>
  <c r="AX17" i="9"/>
  <c r="AH17" i="9"/>
  <c r="R17" i="9"/>
  <c r="AT17" i="9"/>
  <c r="AD17" i="9"/>
  <c r="N17" i="9"/>
  <c r="AS17" i="9"/>
  <c r="AC17" i="9"/>
  <c r="M17" i="9"/>
  <c r="AQ17" i="9"/>
  <c r="AA17" i="9"/>
  <c r="AP17" i="9"/>
  <c r="Z17" i="9"/>
  <c r="BP9" i="23"/>
  <c r="CE9" i="20"/>
  <c r="BI9" i="17"/>
  <c r="DF8" i="23"/>
  <c r="EB8" i="26"/>
  <c r="CX8" i="25"/>
  <c r="DP8" i="19"/>
  <c r="DL8" i="24"/>
  <c r="DL8" i="21"/>
  <c r="DP8" i="23"/>
  <c r="DG8" i="26"/>
  <c r="DB8" i="16"/>
  <c r="CY8" i="19"/>
  <c r="DY8" i="16"/>
  <c r="ED8" i="26"/>
  <c r="CX8" i="20"/>
  <c r="DT8" i="23"/>
  <c r="DK8" i="20"/>
  <c r="DX8" i="25"/>
  <c r="EE8" i="17"/>
  <c r="DM8" i="19"/>
  <c r="DC8" i="17"/>
  <c r="EB8" i="19"/>
  <c r="DS8" i="25"/>
  <c r="CR8" i="17"/>
  <c r="DS8" i="24"/>
  <c r="DO8" i="23"/>
  <c r="DX8" i="20"/>
  <c r="DB8" i="20"/>
  <c r="CQ8" i="19"/>
  <c r="F22" i="13"/>
  <c r="E22" i="13"/>
  <c r="D22" i="13"/>
  <c r="C22" i="13"/>
  <c r="B22" i="13"/>
  <c r="A23" i="13"/>
  <c r="H22" i="13"/>
  <c r="G22" i="13"/>
  <c r="DB8" i="22"/>
  <c r="BC9" i="23"/>
  <c r="CN8" i="22"/>
  <c r="DN8" i="23"/>
  <c r="BA17" i="4"/>
  <c r="AR17" i="4"/>
  <c r="AX17" i="4"/>
  <c r="AU9" i="25"/>
  <c r="BE9" i="22"/>
  <c r="BJ9" i="24"/>
  <c r="AR10" i="23"/>
  <c r="AJ10" i="23"/>
  <c r="AB10" i="23"/>
  <c r="T10" i="23"/>
  <c r="L10" i="23"/>
  <c r="D10" i="23"/>
  <c r="AQ10" i="23"/>
  <c r="CJ10" i="23" s="1"/>
  <c r="AI10" i="23"/>
  <c r="AA10" i="23"/>
  <c r="S10" i="23"/>
  <c r="K10" i="23"/>
  <c r="C10" i="23"/>
  <c r="AP10" i="23"/>
  <c r="AH10" i="23"/>
  <c r="Z10" i="23"/>
  <c r="R10" i="23"/>
  <c r="J10" i="23"/>
  <c r="B10" i="23"/>
  <c r="AN10" i="23"/>
  <c r="AF10" i="23"/>
  <c r="X10" i="23"/>
  <c r="P10" i="23"/>
  <c r="H10" i="23"/>
  <c r="BZ10" i="23" s="1"/>
  <c r="AK10" i="23"/>
  <c r="U10" i="23"/>
  <c r="E10" i="23"/>
  <c r="AG10" i="23"/>
  <c r="Q10" i="23"/>
  <c r="AE10" i="23"/>
  <c r="O10" i="23"/>
  <c r="AS10" i="23"/>
  <c r="CL10" i="23" s="1"/>
  <c r="AC10" i="23"/>
  <c r="M10" i="23"/>
  <c r="AO10" i="23"/>
  <c r="Y10" i="23"/>
  <c r="I10" i="23"/>
  <c r="AT10" i="23"/>
  <c r="F10" i="23"/>
  <c r="AM10" i="23"/>
  <c r="AL10" i="23"/>
  <c r="AD10" i="23"/>
  <c r="W10" i="23"/>
  <c r="V10" i="23"/>
  <c r="N10" i="23"/>
  <c r="G10" i="23"/>
  <c r="CA9" i="22"/>
  <c r="CM9" i="18"/>
  <c r="EA8" i="26"/>
  <c r="DQ8" i="18"/>
  <c r="CB9" i="23"/>
  <c r="BS9" i="20"/>
  <c r="CK9" i="16"/>
  <c r="CH9" i="22"/>
  <c r="AX9" i="19"/>
  <c r="BU9" i="19"/>
  <c r="CT8" i="22"/>
  <c r="CN8" i="16"/>
  <c r="CW8" i="18"/>
  <c r="CO8" i="20"/>
  <c r="DY8" i="18"/>
  <c r="CW8" i="20"/>
  <c r="DN8" i="24"/>
  <c r="BK9" i="17"/>
  <c r="BY9" i="22"/>
  <c r="BR9" i="18"/>
  <c r="BR9" i="26"/>
  <c r="BB9" i="16"/>
  <c r="BB9" i="26"/>
  <c r="EA8" i="16"/>
  <c r="DR8" i="24"/>
  <c r="ED8" i="21"/>
  <c r="ED8" i="19"/>
  <c r="BB17" i="3"/>
  <c r="AT17" i="3"/>
  <c r="AL17" i="3"/>
  <c r="AD17" i="3"/>
  <c r="V17" i="3"/>
  <c r="N17" i="3"/>
  <c r="BA17" i="3"/>
  <c r="AS17" i="3"/>
  <c r="AK17" i="3"/>
  <c r="AC17" i="3"/>
  <c r="U17" i="3"/>
  <c r="M17" i="3"/>
  <c r="AW17" i="3"/>
  <c r="AO17" i="3"/>
  <c r="AG17" i="3"/>
  <c r="Y17" i="3"/>
  <c r="Q17" i="3"/>
  <c r="BD17" i="3"/>
  <c r="AV17" i="3"/>
  <c r="AN17" i="3"/>
  <c r="AF17" i="3"/>
  <c r="X17" i="3"/>
  <c r="P17" i="3"/>
  <c r="AQ17" i="3"/>
  <c r="AA17" i="3"/>
  <c r="AP17" i="3"/>
  <c r="BC17" i="3"/>
  <c r="AM17" i="3"/>
  <c r="W17" i="3"/>
  <c r="AZ17" i="3"/>
  <c r="T17" i="3"/>
  <c r="AR17" i="3"/>
  <c r="AB17" i="3"/>
  <c r="L17" i="3"/>
  <c r="Z17" i="3"/>
  <c r="AJ17" i="3"/>
  <c r="AY17" i="3"/>
  <c r="AI17" i="3"/>
  <c r="S17" i="3"/>
  <c r="AX17" i="3"/>
  <c r="AH17" i="3"/>
  <c r="R17" i="3"/>
  <c r="AU17" i="3"/>
  <c r="AE17" i="3"/>
  <c r="O17" i="3"/>
  <c r="BL9" i="18"/>
  <c r="BC9" i="16"/>
  <c r="BO9" i="20"/>
  <c r="AZ9" i="18"/>
  <c r="AZ9" i="26"/>
  <c r="EA8" i="22"/>
  <c r="CO8" i="26"/>
  <c r="ED8" i="16"/>
  <c r="AI17" i="4"/>
  <c r="AA17" i="4"/>
  <c r="M17" i="4"/>
  <c r="AG17" i="4"/>
  <c r="N17" i="4"/>
  <c r="AE17" i="4"/>
  <c r="AU9" i="17"/>
  <c r="AU9" i="26"/>
  <c r="BJ9" i="16"/>
  <c r="CB10" i="23"/>
  <c r="AO10" i="24"/>
  <c r="AG10" i="24"/>
  <c r="Y10" i="24"/>
  <c r="Q10" i="24"/>
  <c r="I10" i="24"/>
  <c r="AT10" i="24"/>
  <c r="AL10" i="24"/>
  <c r="AD10" i="24"/>
  <c r="V10" i="24"/>
  <c r="N10" i="24"/>
  <c r="F10" i="24"/>
  <c r="AP10" i="24"/>
  <c r="AE10" i="24"/>
  <c r="T10" i="24"/>
  <c r="J10" i="24"/>
  <c r="AN10" i="24"/>
  <c r="AC10" i="24"/>
  <c r="S10" i="24"/>
  <c r="H10" i="24"/>
  <c r="AM10" i="24"/>
  <c r="AB10" i="24"/>
  <c r="R10" i="24"/>
  <c r="G10" i="24"/>
  <c r="AK10" i="24"/>
  <c r="AA10" i="24"/>
  <c r="P10" i="24"/>
  <c r="E10" i="24"/>
  <c r="AJ10" i="24"/>
  <c r="Z10" i="24"/>
  <c r="O10" i="24"/>
  <c r="D10" i="24"/>
  <c r="AS10" i="24"/>
  <c r="AI10" i="24"/>
  <c r="X10" i="24"/>
  <c r="M10" i="24"/>
  <c r="C10" i="24"/>
  <c r="AH10" i="24"/>
  <c r="AF10" i="24"/>
  <c r="W10" i="24"/>
  <c r="BP10" i="24" s="1"/>
  <c r="U10" i="24"/>
  <c r="L10" i="24"/>
  <c r="K10" i="24"/>
  <c r="AR10" i="24"/>
  <c r="CK10" i="24" s="1"/>
  <c r="AQ10" i="24"/>
  <c r="B10" i="24"/>
  <c r="DC8" i="16"/>
  <c r="AV9" i="20"/>
  <c r="CL9" i="16"/>
  <c r="AW9" i="16"/>
  <c r="AW9" i="24"/>
  <c r="DS8" i="21"/>
  <c r="EA8" i="21"/>
  <c r="DG8" i="18"/>
  <c r="DZ8" i="18"/>
  <c r="DM8" i="18"/>
  <c r="DW8" i="21"/>
  <c r="DZ8" i="24"/>
  <c r="BZ9" i="26"/>
  <c r="DV8" i="21"/>
  <c r="D18" i="11"/>
  <c r="C18" i="11"/>
  <c r="B18" i="11"/>
  <c r="H18" i="11"/>
  <c r="G18" i="11"/>
  <c r="F18" i="11"/>
  <c r="E18" i="11"/>
  <c r="A19" i="11"/>
  <c r="DE8" i="21"/>
  <c r="ED8" i="22"/>
  <c r="DT8" i="19"/>
  <c r="DY8" i="20"/>
  <c r="CP8" i="24"/>
  <c r="BI9" i="19"/>
  <c r="DY8" i="22"/>
  <c r="CT8" i="18"/>
  <c r="CP8" i="26"/>
  <c r="DL8" i="16"/>
  <c r="DY8" i="25"/>
  <c r="CX8" i="16"/>
  <c r="DG8" i="16"/>
  <c r="DZ8" i="20"/>
  <c r="DK8" i="23"/>
  <c r="CY8" i="18"/>
  <c r="EE8" i="26"/>
  <c r="DQ8" i="16"/>
  <c r="DD8" i="19"/>
  <c r="EF8" i="25"/>
  <c r="K17" i="9"/>
  <c r="DZ8" i="26"/>
  <c r="EE8" i="22"/>
  <c r="ED8" i="17"/>
  <c r="DB8" i="23"/>
  <c r="EA8" i="24"/>
  <c r="CT8" i="26"/>
  <c r="DS8" i="16"/>
  <c r="EC8" i="25"/>
  <c r="CX8" i="17"/>
  <c r="DK8" i="16"/>
  <c r="DU8" i="17"/>
  <c r="EE8" i="19"/>
  <c r="CZ8" i="25"/>
  <c r="DR8" i="16"/>
  <c r="EC8" i="23"/>
  <c r="CR8" i="24"/>
  <c r="DO8" i="26"/>
  <c r="DO8" i="19"/>
  <c r="DW8" i="26"/>
  <c r="EC8" i="24"/>
  <c r="DS8" i="18"/>
  <c r="AV9" i="19"/>
  <c r="AW9" i="23"/>
  <c r="BD17" i="5"/>
  <c r="AV17" i="5"/>
  <c r="AN17" i="5"/>
  <c r="AF17" i="5"/>
  <c r="X17" i="5"/>
  <c r="P17" i="5"/>
  <c r="BC17" i="5"/>
  <c r="AU17" i="5"/>
  <c r="AM17" i="5"/>
  <c r="AE17" i="5"/>
  <c r="W17" i="5"/>
  <c r="O17" i="5"/>
  <c r="AY17" i="5"/>
  <c r="AQ17" i="5"/>
  <c r="AI17" i="5"/>
  <c r="AA17" i="5"/>
  <c r="S17" i="5"/>
  <c r="AX17" i="5"/>
  <c r="AP17" i="5"/>
  <c r="AH17" i="5"/>
  <c r="Z17" i="5"/>
  <c r="R17" i="5"/>
  <c r="BA17" i="5"/>
  <c r="AK17" i="5"/>
  <c r="U17" i="5"/>
  <c r="AZ17" i="5"/>
  <c r="AJ17" i="5"/>
  <c r="T17" i="5"/>
  <c r="AW17" i="5"/>
  <c r="AG17" i="5"/>
  <c r="Q17" i="5"/>
  <c r="AT17" i="5"/>
  <c r="AD17" i="5"/>
  <c r="N17" i="5"/>
  <c r="AS17" i="5"/>
  <c r="AC17" i="5"/>
  <c r="M17" i="5"/>
  <c r="AR17" i="5"/>
  <c r="AB17" i="5"/>
  <c r="L17" i="5"/>
  <c r="AO17" i="5"/>
  <c r="Y17" i="5"/>
  <c r="BB17" i="5"/>
  <c r="AL17" i="5"/>
  <c r="V17" i="5"/>
  <c r="CN8" i="21"/>
  <c r="DA8" i="16"/>
  <c r="ED8" i="23"/>
  <c r="DZ8" i="19"/>
  <c r="BF9" i="20"/>
  <c r="CA9" i="18"/>
  <c r="BF9" i="21"/>
  <c r="BA9" i="18"/>
  <c r="BN9" i="23"/>
  <c r="CM9" i="20"/>
  <c r="BB17" i="13"/>
  <c r="AT17" i="13"/>
  <c r="AL17" i="13"/>
  <c r="AD17" i="13"/>
  <c r="V17" i="13"/>
  <c r="N17" i="13"/>
  <c r="BA17" i="13"/>
  <c r="AS17" i="13"/>
  <c r="AK17" i="13"/>
  <c r="AC17" i="13"/>
  <c r="U17" i="13"/>
  <c r="M17" i="13"/>
  <c r="AZ17" i="13"/>
  <c r="AR17" i="13"/>
  <c r="AJ17" i="13"/>
  <c r="AB17" i="13"/>
  <c r="T17" i="13"/>
  <c r="L17" i="13"/>
  <c r="AY17" i="13"/>
  <c r="AQ17" i="13"/>
  <c r="AI17" i="13"/>
  <c r="AA17" i="13"/>
  <c r="S17" i="13"/>
  <c r="AX17" i="13"/>
  <c r="AP17" i="13"/>
  <c r="AH17" i="13"/>
  <c r="Z17" i="13"/>
  <c r="R17" i="13"/>
  <c r="AW17" i="13"/>
  <c r="AO17" i="13"/>
  <c r="AG17" i="13"/>
  <c r="Y17" i="13"/>
  <c r="Q17" i="13"/>
  <c r="BD17" i="13"/>
  <c r="AV17" i="13"/>
  <c r="AN17" i="13"/>
  <c r="AF17" i="13"/>
  <c r="X17" i="13"/>
  <c r="P17" i="13"/>
  <c r="BC17" i="13"/>
  <c r="AU17" i="13"/>
  <c r="AM17" i="13"/>
  <c r="AE17" i="13"/>
  <c r="W17" i="13"/>
  <c r="O17" i="13"/>
  <c r="DR8" i="26"/>
  <c r="CB9" i="18"/>
  <c r="BS9" i="21"/>
  <c r="CK9" i="17"/>
  <c r="AX9" i="20"/>
  <c r="BU9" i="20"/>
  <c r="DB8" i="21"/>
  <c r="C22" i="8"/>
  <c r="B22" i="8"/>
  <c r="A23" i="8"/>
  <c r="H22" i="8"/>
  <c r="G22" i="8"/>
  <c r="F22" i="8"/>
  <c r="E22" i="8"/>
  <c r="D22" i="8"/>
  <c r="CV8" i="20"/>
  <c r="CP8" i="23"/>
  <c r="F22" i="3"/>
  <c r="E22" i="3"/>
  <c r="A23" i="3"/>
  <c r="H22" i="3"/>
  <c r="C22" i="3"/>
  <c r="D22" i="3"/>
  <c r="B22" i="3"/>
  <c r="G22" i="3"/>
  <c r="DE8" i="20"/>
  <c r="CV8" i="21"/>
  <c r="DN8" i="18"/>
  <c r="DT8" i="18"/>
  <c r="BK9" i="16"/>
  <c r="BB9" i="19"/>
  <c r="DQ8" i="17"/>
  <c r="DN8" i="19"/>
  <c r="BL9" i="20"/>
  <c r="BC9" i="17"/>
  <c r="CD9" i="16"/>
  <c r="BG9" i="21"/>
  <c r="DX8" i="22"/>
  <c r="CW8" i="24"/>
  <c r="CO8" i="19"/>
  <c r="DI8" i="19"/>
  <c r="CR8" i="22"/>
  <c r="AY17" i="4"/>
  <c r="AQ17" i="4"/>
  <c r="AC17" i="4"/>
  <c r="AO17" i="4"/>
  <c r="V17" i="4"/>
  <c r="AM17" i="4"/>
  <c r="BJ9" i="26"/>
  <c r="AM10" i="20"/>
  <c r="AE10" i="20"/>
  <c r="W10" i="20"/>
  <c r="O10" i="20"/>
  <c r="G10" i="20"/>
  <c r="AT10" i="20"/>
  <c r="AL10" i="20"/>
  <c r="AD10" i="20"/>
  <c r="V10" i="20"/>
  <c r="N10" i="20"/>
  <c r="F10" i="20"/>
  <c r="AS10" i="20"/>
  <c r="AK10" i="20"/>
  <c r="AC10" i="20"/>
  <c r="U10" i="20"/>
  <c r="M10" i="20"/>
  <c r="E10" i="20"/>
  <c r="AR10" i="20"/>
  <c r="AJ10" i="20"/>
  <c r="AB10" i="20"/>
  <c r="T10" i="20"/>
  <c r="L10" i="20"/>
  <c r="D10" i="20"/>
  <c r="AQ10" i="20"/>
  <c r="AI10" i="20"/>
  <c r="AA10" i="20"/>
  <c r="S10" i="20"/>
  <c r="K10" i="20"/>
  <c r="C10" i="20"/>
  <c r="AP10" i="20"/>
  <c r="AH10" i="20"/>
  <c r="Z10" i="20"/>
  <c r="R10" i="20"/>
  <c r="J10" i="20"/>
  <c r="B10" i="20"/>
  <c r="BM10" i="20" s="1"/>
  <c r="Y10" i="20"/>
  <c r="X10" i="20"/>
  <c r="P10" i="20"/>
  <c r="AG10" i="20"/>
  <c r="AF10" i="20"/>
  <c r="Q10" i="20"/>
  <c r="I10" i="20"/>
  <c r="AO10" i="20"/>
  <c r="CH10" i="20" s="1"/>
  <c r="AN10" i="20"/>
  <c r="H10" i="20"/>
  <c r="AP10" i="25"/>
  <c r="AH10" i="25"/>
  <c r="Z10" i="25"/>
  <c r="R10" i="25"/>
  <c r="J10" i="25"/>
  <c r="B10" i="25"/>
  <c r="CF10" i="25" s="1"/>
  <c r="AO10" i="25"/>
  <c r="AG10" i="25"/>
  <c r="Y10" i="25"/>
  <c r="Q10" i="25"/>
  <c r="I10" i="25"/>
  <c r="AN10" i="25"/>
  <c r="AF10" i="25"/>
  <c r="X10" i="25"/>
  <c r="P10" i="25"/>
  <c r="H10" i="25"/>
  <c r="AT10" i="25"/>
  <c r="AI10" i="25"/>
  <c r="CB10" i="25" s="1"/>
  <c r="U10" i="25"/>
  <c r="G10" i="25"/>
  <c r="AS10" i="25"/>
  <c r="AE10" i="25"/>
  <c r="T10" i="25"/>
  <c r="F10" i="25"/>
  <c r="AR10" i="25"/>
  <c r="AD10" i="25"/>
  <c r="S10" i="25"/>
  <c r="E10" i="25"/>
  <c r="AJ10" i="25"/>
  <c r="M10" i="25"/>
  <c r="AC10" i="25"/>
  <c r="L10" i="25"/>
  <c r="AB10" i="25"/>
  <c r="K10" i="25"/>
  <c r="BB10" i="25" s="1"/>
  <c r="AA10" i="25"/>
  <c r="D10" i="25"/>
  <c r="AQ10" i="25"/>
  <c r="W10" i="25"/>
  <c r="C10" i="25"/>
  <c r="AL10" i="25"/>
  <c r="AK10" i="25"/>
  <c r="V10" i="25"/>
  <c r="BO10" i="25" s="1"/>
  <c r="O10" i="25"/>
  <c r="N10" i="25"/>
  <c r="AM10" i="25"/>
  <c r="J17" i="5"/>
  <c r="I17" i="5"/>
  <c r="K17" i="5"/>
  <c r="K17" i="13"/>
  <c r="J17" i="13"/>
  <c r="I17" i="13"/>
  <c r="CL9" i="17"/>
  <c r="CL9" i="26"/>
  <c r="AW9" i="17"/>
  <c r="AW9" i="25"/>
  <c r="DR8" i="21"/>
  <c r="CU8" i="21"/>
  <c r="DG8" i="23"/>
  <c r="BX9" i="26"/>
  <c r="CQ8" i="18"/>
  <c r="DT8" i="21"/>
  <c r="DO8" i="22"/>
  <c r="CI9" i="26"/>
  <c r="DT8" i="26"/>
  <c r="DH8" i="22"/>
  <c r="DG8" i="24"/>
  <c r="CZ8" i="26"/>
  <c r="DZ8" i="16"/>
  <c r="DO8" i="25"/>
  <c r="EA8" i="17"/>
  <c r="DM8" i="25"/>
  <c r="CT8" i="25"/>
  <c r="EC8" i="26"/>
  <c r="DQ8" i="21"/>
  <c r="CN8" i="18"/>
  <c r="DL8" i="26"/>
  <c r="DV8" i="25"/>
  <c r="DS8" i="17"/>
  <c r="CT8" i="19"/>
  <c r="DI8" i="17"/>
  <c r="I17" i="9"/>
  <c r="DX8" i="23"/>
  <c r="EB8" i="22"/>
  <c r="DA8" i="23"/>
  <c r="DA8" i="24"/>
  <c r="DF8" i="26"/>
  <c r="DH8" i="16"/>
  <c r="CN8" i="25"/>
  <c r="DE8" i="17"/>
  <c r="CZ8" i="16"/>
  <c r="DX8" i="17"/>
  <c r="EE8" i="18"/>
  <c r="EF8" i="17"/>
  <c r="EA8" i="23"/>
  <c r="CY8" i="25"/>
  <c r="DL8" i="23"/>
  <c r="DH8" i="24"/>
  <c r="DK8" i="24"/>
  <c r="EF8" i="20"/>
  <c r="CR8" i="23"/>
  <c r="DS8" i="26"/>
  <c r="CN8" i="24"/>
  <c r="CW8" i="16"/>
  <c r="CO8" i="25"/>
  <c r="DD8" i="18"/>
  <c r="T17" i="4"/>
  <c r="AB17" i="4"/>
  <c r="AW17" i="4"/>
  <c r="AD17" i="4"/>
  <c r="AU17" i="4"/>
  <c r="AU9" i="20"/>
  <c r="BJ9" i="19"/>
  <c r="BO10" i="23"/>
  <c r="BW10" i="23"/>
  <c r="AO10" i="16"/>
  <c r="AG10" i="16"/>
  <c r="Y10" i="16"/>
  <c r="Q10" i="16"/>
  <c r="I10" i="16"/>
  <c r="AT10" i="16"/>
  <c r="AK10" i="16"/>
  <c r="AB10" i="16"/>
  <c r="S10" i="16"/>
  <c r="J10" i="16"/>
  <c r="BC10" i="16" s="1"/>
  <c r="AS10" i="16"/>
  <c r="AJ10" i="16"/>
  <c r="AA10" i="16"/>
  <c r="R10" i="16"/>
  <c r="H10" i="16"/>
  <c r="AQ10" i="16"/>
  <c r="AH10" i="16"/>
  <c r="X10" i="16"/>
  <c r="O10" i="16"/>
  <c r="F10" i="16"/>
  <c r="AL10" i="16"/>
  <c r="V10" i="16"/>
  <c r="G10" i="16"/>
  <c r="AI10" i="16"/>
  <c r="U10" i="16"/>
  <c r="E10" i="16"/>
  <c r="AY10" i="16" s="1"/>
  <c r="AE10" i="16"/>
  <c r="P10" i="16"/>
  <c r="C10" i="16"/>
  <c r="AN10" i="16"/>
  <c r="N10" i="16"/>
  <c r="AM10" i="16"/>
  <c r="M10" i="16"/>
  <c r="AF10" i="16"/>
  <c r="L10" i="16"/>
  <c r="AD10" i="16"/>
  <c r="K10" i="16"/>
  <c r="Z10" i="16"/>
  <c r="B10" i="16"/>
  <c r="AP10" i="16"/>
  <c r="T10" i="16"/>
  <c r="AR10" i="16"/>
  <c r="CK10" i="16" s="1"/>
  <c r="AC10" i="16"/>
  <c r="W10" i="16"/>
  <c r="D10" i="16"/>
  <c r="AN10" i="26"/>
  <c r="AF10" i="26"/>
  <c r="X10" i="26"/>
  <c r="P10" i="26"/>
  <c r="H10" i="26"/>
  <c r="AM10" i="26"/>
  <c r="AE10" i="26"/>
  <c r="W10" i="26"/>
  <c r="O10" i="26"/>
  <c r="G10" i="26"/>
  <c r="AS10" i="26"/>
  <c r="AK10" i="26"/>
  <c r="AC10" i="26"/>
  <c r="U10" i="26"/>
  <c r="BN10" i="26" s="1"/>
  <c r="M10" i="26"/>
  <c r="E10" i="26"/>
  <c r="AI10" i="26"/>
  <c r="V10" i="26"/>
  <c r="J10" i="26"/>
  <c r="AR10" i="26"/>
  <c r="AG10" i="26"/>
  <c r="S10" i="26"/>
  <c r="F10" i="26"/>
  <c r="AQ10" i="26"/>
  <c r="AA10" i="26"/>
  <c r="K10" i="26"/>
  <c r="AL10" i="26"/>
  <c r="R10" i="26"/>
  <c r="AJ10" i="26"/>
  <c r="Q10" i="26"/>
  <c r="BJ10" i="26" s="1"/>
  <c r="AH10" i="26"/>
  <c r="N10" i="26"/>
  <c r="AD10" i="26"/>
  <c r="L10" i="26"/>
  <c r="I10" i="26"/>
  <c r="AT10" i="26"/>
  <c r="D10" i="26"/>
  <c r="AP10" i="26"/>
  <c r="C10" i="26"/>
  <c r="Z10" i="26"/>
  <c r="AO10" i="26"/>
  <c r="AB10" i="26"/>
  <c r="Y10" i="26"/>
  <c r="T10" i="26"/>
  <c r="B10" i="26"/>
  <c r="BO10" i="26" s="1"/>
  <c r="AW17" i="6"/>
  <c r="AO17" i="6"/>
  <c r="AG17" i="6"/>
  <c r="Y17" i="6"/>
  <c r="Q17" i="6"/>
  <c r="AU17" i="6"/>
  <c r="AE17" i="6"/>
  <c r="O17" i="6"/>
  <c r="BD17" i="6"/>
  <c r="AV17" i="6"/>
  <c r="AN17" i="6"/>
  <c r="AF17" i="6"/>
  <c r="X17" i="6"/>
  <c r="P17" i="6"/>
  <c r="BC17" i="6"/>
  <c r="AM17" i="6"/>
  <c r="W17" i="6"/>
  <c r="BB17" i="6"/>
  <c r="AT17" i="6"/>
  <c r="AL17" i="6"/>
  <c r="AD17" i="6"/>
  <c r="V17" i="6"/>
  <c r="N17" i="6"/>
  <c r="BA17" i="6"/>
  <c r="AS17" i="6"/>
  <c r="AK17" i="6"/>
  <c r="AC17" i="6"/>
  <c r="U17" i="6"/>
  <c r="M17" i="6"/>
  <c r="AZ17" i="6"/>
  <c r="AR17" i="6"/>
  <c r="AJ17" i="6"/>
  <c r="AB17" i="6"/>
  <c r="T17" i="6"/>
  <c r="L17" i="6"/>
  <c r="AY17" i="6"/>
  <c r="AQ17" i="6"/>
  <c r="AI17" i="6"/>
  <c r="AA17" i="6"/>
  <c r="S17" i="6"/>
  <c r="AX17" i="6"/>
  <c r="AP17" i="6"/>
  <c r="AH17" i="6"/>
  <c r="Z17" i="6"/>
  <c r="R17" i="6"/>
  <c r="EE8" i="23"/>
  <c r="CN8" i="19"/>
  <c r="K17" i="8"/>
  <c r="J17" i="8"/>
  <c r="I17" i="8"/>
  <c r="AV9" i="22"/>
  <c r="CG9" i="17"/>
  <c r="BQ9" i="21"/>
  <c r="AW9" i="18"/>
  <c r="CC9" i="23"/>
  <c r="CQ8" i="16"/>
  <c r="BZ9" i="20"/>
  <c r="AY9" i="22"/>
  <c r="BV9" i="16"/>
  <c r="CX8" i="21"/>
  <c r="BH9" i="21"/>
  <c r="DA8" i="21"/>
  <c r="EC8" i="16"/>
  <c r="BP9" i="18"/>
  <c r="BI9" i="20"/>
  <c r="CY8" i="23"/>
  <c r="CZ8" i="22"/>
  <c r="EF8" i="24"/>
  <c r="DM8" i="26"/>
  <c r="DJ8" i="16"/>
  <c r="EE8" i="25"/>
  <c r="CZ8" i="17"/>
  <c r="DL8" i="17"/>
  <c r="DP8" i="16"/>
  <c r="CQ8" i="23"/>
  <c r="CQ8" i="20"/>
  <c r="DE8" i="25"/>
  <c r="DH8" i="17"/>
  <c r="EC8" i="17"/>
  <c r="DG8" i="19"/>
  <c r="DP8" i="25"/>
  <c r="DB8" i="18"/>
  <c r="DO8" i="21"/>
  <c r="CZ8" i="23"/>
  <c r="DQ8" i="24"/>
  <c r="CQ8" i="26"/>
  <c r="DO8" i="16"/>
  <c r="DV8" i="19"/>
  <c r="DF8" i="16"/>
  <c r="DY8" i="19"/>
  <c r="DF8" i="24"/>
  <c r="CY8" i="17"/>
  <c r="DP8" i="18"/>
  <c r="DT8" i="22"/>
  <c r="DX8" i="24"/>
  <c r="EB8" i="24"/>
  <c r="EA8" i="25"/>
  <c r="DD8" i="26"/>
  <c r="DL8" i="22"/>
  <c r="DM8" i="16"/>
  <c r="DK8" i="25"/>
  <c r="DT8" i="25"/>
  <c r="CZ8" i="21"/>
  <c r="BS9" i="23"/>
  <c r="CK9" i="19"/>
  <c r="CH9" i="17"/>
  <c r="AX9" i="21"/>
  <c r="BU9" i="17"/>
  <c r="CX8" i="26"/>
  <c r="ED8" i="20"/>
  <c r="DC8" i="21"/>
  <c r="CP8" i="22"/>
  <c r="DH8" i="21"/>
  <c r="DU8" i="16"/>
  <c r="BT9" i="22"/>
  <c r="BK9" i="19"/>
  <c r="BY9" i="16"/>
  <c r="DA8" i="19"/>
  <c r="CS8" i="26"/>
  <c r="DC8" i="23"/>
  <c r="BC9" i="18"/>
  <c r="BO9" i="16"/>
  <c r="AZ9" i="21"/>
  <c r="CD9" i="17"/>
  <c r="CD9" i="26"/>
  <c r="B22" i="7"/>
  <c r="H22" i="7"/>
  <c r="A23" i="7"/>
  <c r="G22" i="7"/>
  <c r="F22" i="7"/>
  <c r="E22" i="7"/>
  <c r="C22" i="7"/>
  <c r="D22" i="7"/>
  <c r="DU8" i="22"/>
  <c r="DW8" i="24"/>
  <c r="CP8" i="20"/>
  <c r="CX8" i="19"/>
  <c r="AJ17" i="4"/>
  <c r="X17" i="4"/>
  <c r="P17" i="4"/>
  <c r="R17" i="4"/>
  <c r="AL17" i="4"/>
  <c r="BC17" i="4"/>
  <c r="BD9" i="18"/>
  <c r="AU9" i="21"/>
  <c r="BE9" i="16"/>
  <c r="BJ9" i="20"/>
  <c r="AV10" i="23"/>
  <c r="BK10" i="23"/>
  <c r="CA10" i="26"/>
  <c r="AR10" i="19"/>
  <c r="AJ10" i="19"/>
  <c r="AB10" i="19"/>
  <c r="T10" i="19"/>
  <c r="L10" i="19"/>
  <c r="D10" i="19"/>
  <c r="AT10" i="19"/>
  <c r="AK10" i="19"/>
  <c r="AA10" i="19"/>
  <c r="R10" i="19"/>
  <c r="I10" i="19"/>
  <c r="AS10" i="19"/>
  <c r="CL10" i="19" s="1"/>
  <c r="AI10" i="19"/>
  <c r="Z10" i="19"/>
  <c r="Q10" i="19"/>
  <c r="H10" i="19"/>
  <c r="AQ10" i="19"/>
  <c r="AH10" i="19"/>
  <c r="Y10" i="19"/>
  <c r="P10" i="19"/>
  <c r="G10" i="19"/>
  <c r="AP10" i="19"/>
  <c r="AG10" i="19"/>
  <c r="X10" i="19"/>
  <c r="O10" i="19"/>
  <c r="F10" i="19"/>
  <c r="AO10" i="19"/>
  <c r="W10" i="19"/>
  <c r="E10" i="19"/>
  <c r="AN10" i="19"/>
  <c r="V10" i="19"/>
  <c r="C10" i="19"/>
  <c r="BE10" i="19" s="1"/>
  <c r="AM10" i="19"/>
  <c r="U10" i="19"/>
  <c r="B10" i="19"/>
  <c r="CJ10" i="19" s="1"/>
  <c r="AF10" i="19"/>
  <c r="J10" i="19"/>
  <c r="AE10" i="19"/>
  <c r="AD10" i="19"/>
  <c r="AC10" i="19"/>
  <c r="S10" i="19"/>
  <c r="N10" i="19"/>
  <c r="M10" i="19"/>
  <c r="K10" i="19"/>
  <c r="AL10" i="19"/>
  <c r="AP10" i="17"/>
  <c r="AH10" i="17"/>
  <c r="Z10" i="17"/>
  <c r="R10" i="17"/>
  <c r="J10" i="17"/>
  <c r="B10" i="17"/>
  <c r="AO10" i="17"/>
  <c r="AG10" i="17"/>
  <c r="Y10" i="17"/>
  <c r="Q10" i="17"/>
  <c r="I10" i="17"/>
  <c r="BB10" i="17" s="1"/>
  <c r="AN10" i="17"/>
  <c r="AD10" i="17"/>
  <c r="T10" i="17"/>
  <c r="H10" i="17"/>
  <c r="AM10" i="17"/>
  <c r="AC10" i="17"/>
  <c r="S10" i="17"/>
  <c r="G10" i="17"/>
  <c r="AL10" i="17"/>
  <c r="AB10" i="17"/>
  <c r="P10" i="17"/>
  <c r="F10" i="17"/>
  <c r="AK10" i="17"/>
  <c r="AA10" i="17"/>
  <c r="O10" i="17"/>
  <c r="E10" i="17"/>
  <c r="AT10" i="17"/>
  <c r="X10" i="17"/>
  <c r="D10" i="17"/>
  <c r="CE10" i="17" s="1"/>
  <c r="AS10" i="17"/>
  <c r="W10" i="17"/>
  <c r="C10" i="17"/>
  <c r="AR10" i="17"/>
  <c r="V10" i="17"/>
  <c r="AQ10" i="17"/>
  <c r="U10" i="17"/>
  <c r="AI10" i="17"/>
  <c r="M10" i="17"/>
  <c r="K10" i="17"/>
  <c r="AJ10" i="17"/>
  <c r="AF10" i="17"/>
  <c r="AE10" i="17"/>
  <c r="L10" i="17"/>
  <c r="N10" i="17"/>
  <c r="DK8" i="21"/>
  <c r="DD8" i="21"/>
  <c r="CS8" i="21"/>
  <c r="BA17" i="12"/>
  <c r="AS17" i="12"/>
  <c r="AK17" i="12"/>
  <c r="AC17" i="12"/>
  <c r="U17" i="12"/>
  <c r="M17" i="12"/>
  <c r="AZ17" i="12"/>
  <c r="AR17" i="12"/>
  <c r="AJ17" i="12"/>
  <c r="AB17" i="12"/>
  <c r="T17" i="12"/>
  <c r="L17" i="12"/>
  <c r="AY17" i="12"/>
  <c r="AQ17" i="12"/>
  <c r="AI17" i="12"/>
  <c r="AA17" i="12"/>
  <c r="S17" i="12"/>
  <c r="AX17" i="12"/>
  <c r="AP17" i="12"/>
  <c r="AH17" i="12"/>
  <c r="Z17" i="12"/>
  <c r="R17" i="12"/>
  <c r="AW17" i="12"/>
  <c r="AO17" i="12"/>
  <c r="AG17" i="12"/>
  <c r="Y17" i="12"/>
  <c r="Q17" i="12"/>
  <c r="BD17" i="12"/>
  <c r="AV17" i="12"/>
  <c r="AN17" i="12"/>
  <c r="AF17" i="12"/>
  <c r="X17" i="12"/>
  <c r="P17" i="12"/>
  <c r="BC17" i="12"/>
  <c r="AU17" i="12"/>
  <c r="AM17" i="12"/>
  <c r="AE17" i="12"/>
  <c r="W17" i="12"/>
  <c r="O17" i="12"/>
  <c r="BB17" i="12"/>
  <c r="AT17" i="12"/>
  <c r="AL17" i="12"/>
  <c r="AD17" i="12"/>
  <c r="V17" i="12"/>
  <c r="N17" i="12"/>
  <c r="DB8" i="24"/>
  <c r="CL9" i="20"/>
  <c r="CC9" i="16"/>
  <c r="K17" i="2"/>
  <c r="DU8" i="26"/>
  <c r="AY9" i="24"/>
  <c r="B23" i="10"/>
  <c r="A24" i="10"/>
  <c r="H23" i="10"/>
  <c r="F23" i="10"/>
  <c r="E23" i="10"/>
  <c r="D23" i="10"/>
  <c r="G23" i="10"/>
  <c r="C23" i="10"/>
  <c r="K17" i="12"/>
  <c r="J17" i="12"/>
  <c r="I17" i="12"/>
  <c r="DN8" i="20"/>
  <c r="BM9" i="16"/>
  <c r="EE8" i="20"/>
  <c r="DX8" i="26"/>
  <c r="CY8" i="22"/>
  <c r="DP8" i="20"/>
  <c r="CT8" i="16"/>
  <c r="DR8" i="17"/>
  <c r="CZ8" i="19"/>
  <c r="CR8" i="19"/>
  <c r="EB8" i="25"/>
  <c r="DE8" i="16"/>
  <c r="EB8" i="23"/>
  <c r="DD8" i="20"/>
  <c r="DY8" i="17"/>
  <c r="CS8" i="19"/>
  <c r="DC8" i="19"/>
  <c r="DA8" i="17"/>
  <c r="DJ8" i="18"/>
  <c r="DD8" i="24"/>
  <c r="DE8" i="26"/>
  <c r="DW8" i="16"/>
  <c r="DB8" i="19"/>
  <c r="CR8" i="25"/>
  <c r="DF8" i="20"/>
  <c r="CQ8" i="17"/>
  <c r="DO8" i="20"/>
  <c r="DO8" i="17"/>
  <c r="EC8" i="18"/>
  <c r="CR8" i="20"/>
  <c r="CY8" i="16"/>
  <c r="CY8" i="24"/>
  <c r="DX8" i="16"/>
  <c r="CN8" i="17"/>
  <c r="EB8" i="16"/>
  <c r="DF8" i="22"/>
  <c r="CO8" i="17"/>
  <c r="DV8" i="17"/>
  <c r="DC8" i="25"/>
  <c r="DY8" i="26"/>
  <c r="DI8" i="21"/>
  <c r="CS8" i="16"/>
  <c r="CP8" i="16"/>
  <c r="AZ9" i="25"/>
  <c r="DM9" i="25" s="1"/>
  <c r="CA9" i="25"/>
  <c r="BF9" i="22"/>
  <c r="BN9" i="24"/>
  <c r="AX17" i="7"/>
  <c r="AP17" i="7"/>
  <c r="AH17" i="7"/>
  <c r="Z17" i="7"/>
  <c r="R17" i="7"/>
  <c r="BD17" i="7"/>
  <c r="AV17" i="7"/>
  <c r="AN17" i="7"/>
  <c r="AF17" i="7"/>
  <c r="X17" i="7"/>
  <c r="P17" i="7"/>
  <c r="AW17" i="7"/>
  <c r="AO17" i="7"/>
  <c r="AG17" i="7"/>
  <c r="Y17" i="7"/>
  <c r="Q17" i="7"/>
  <c r="BC17" i="7"/>
  <c r="AU17" i="7"/>
  <c r="AM17" i="7"/>
  <c r="AE17" i="7"/>
  <c r="W17" i="7"/>
  <c r="O17" i="7"/>
  <c r="BB17" i="7"/>
  <c r="AT17" i="7"/>
  <c r="AL17" i="7"/>
  <c r="AD17" i="7"/>
  <c r="V17" i="7"/>
  <c r="N17" i="7"/>
  <c r="BA17" i="7"/>
  <c r="AS17" i="7"/>
  <c r="AK17" i="7"/>
  <c r="AC17" i="7"/>
  <c r="U17" i="7"/>
  <c r="M17" i="7"/>
  <c r="AY17" i="7"/>
  <c r="AQ17" i="7"/>
  <c r="AI17" i="7"/>
  <c r="S17" i="7"/>
  <c r="AZ17" i="7"/>
  <c r="AR17" i="7"/>
  <c r="AJ17" i="7"/>
  <c r="AB17" i="7"/>
  <c r="T17" i="7"/>
  <c r="L17" i="7"/>
  <c r="AA17" i="7"/>
  <c r="CH9" i="24"/>
  <c r="DT8" i="17"/>
  <c r="DU8" i="23"/>
  <c r="CO8" i="18"/>
  <c r="CT8" i="21"/>
  <c r="DR8" i="18"/>
  <c r="BL9" i="21"/>
  <c r="BC9" i="19"/>
  <c r="AZ9" i="20"/>
  <c r="CD9" i="19"/>
  <c r="BG9" i="22"/>
  <c r="DS8" i="22"/>
  <c r="A24" i="9"/>
  <c r="H23" i="9"/>
  <c r="G23" i="9"/>
  <c r="D23" i="9"/>
  <c r="F23" i="9"/>
  <c r="E23" i="9"/>
  <c r="C23" i="9"/>
  <c r="B23" i="9"/>
  <c r="BF9" i="23"/>
  <c r="CJ9" i="22"/>
  <c r="CA9" i="19"/>
  <c r="BA9" i="22"/>
  <c r="BN9" i="17"/>
  <c r="CM9" i="23"/>
  <c r="CR8" i="21"/>
  <c r="CB9" i="20"/>
  <c r="BS9" i="17"/>
  <c r="CK9" i="21"/>
  <c r="CH9" i="18"/>
  <c r="BU9" i="18"/>
  <c r="EF8" i="21"/>
  <c r="DM8" i="22"/>
  <c r="DM8" i="21"/>
  <c r="DW8" i="25"/>
  <c r="DM8" i="17"/>
  <c r="BK9" i="20"/>
  <c r="BY9" i="17"/>
  <c r="BB9" i="22"/>
  <c r="EE8" i="16"/>
  <c r="DG8" i="20"/>
  <c r="DZ8" i="21"/>
  <c r="DZ8" i="25"/>
  <c r="DN8" i="17"/>
  <c r="BO9" i="17"/>
  <c r="CD9" i="18"/>
  <c r="BG9" i="16"/>
  <c r="CR8" i="26"/>
  <c r="CS8" i="22"/>
  <c r="DM8" i="20"/>
  <c r="DW8" i="23"/>
  <c r="EF8" i="23"/>
  <c r="AN17" i="4"/>
  <c r="AF17" i="4"/>
  <c r="Z17" i="4"/>
  <c r="AT17" i="4"/>
  <c r="DU8" i="20"/>
  <c r="BD9" i="16"/>
  <c r="CF9" i="17"/>
  <c r="BJ10" i="23"/>
  <c r="BJ10" i="17"/>
  <c r="BZ10" i="20"/>
  <c r="CI10" i="23"/>
  <c r="AX10" i="25"/>
  <c r="AS10" i="18"/>
  <c r="AK10" i="18"/>
  <c r="AC10" i="18"/>
  <c r="U10" i="18"/>
  <c r="M10" i="18"/>
  <c r="E10" i="18"/>
  <c r="AQ10" i="18"/>
  <c r="AI10" i="18"/>
  <c r="AA10" i="18"/>
  <c r="S10" i="18"/>
  <c r="K10" i="18"/>
  <c r="C10" i="18"/>
  <c r="AR10" i="18"/>
  <c r="AG10" i="18"/>
  <c r="W10" i="18"/>
  <c r="BP10" i="18" s="1"/>
  <c r="L10" i="18"/>
  <c r="AP10" i="18"/>
  <c r="AF10" i="18"/>
  <c r="V10" i="18"/>
  <c r="J10" i="18"/>
  <c r="AO10" i="18"/>
  <c r="AE10" i="18"/>
  <c r="T10" i="18"/>
  <c r="BM10" i="18" s="1"/>
  <c r="I10" i="18"/>
  <c r="AL10" i="18"/>
  <c r="R10" i="18"/>
  <c r="D10" i="18"/>
  <c r="AJ10" i="18"/>
  <c r="Q10" i="18"/>
  <c r="B10" i="18"/>
  <c r="AH10" i="18"/>
  <c r="CA10" i="18" s="1"/>
  <c r="P10" i="18"/>
  <c r="AD10" i="18"/>
  <c r="O10" i="18"/>
  <c r="AB10" i="18"/>
  <c r="Z10" i="18"/>
  <c r="Y10" i="18"/>
  <c r="X10" i="18"/>
  <c r="AT10" i="18"/>
  <c r="CM10" i="18" s="1"/>
  <c r="H10" i="18"/>
  <c r="AN10" i="18"/>
  <c r="AM10" i="18"/>
  <c r="N10" i="18"/>
  <c r="G10" i="18"/>
  <c r="F10" i="18"/>
  <c r="DX8" i="21"/>
  <c r="CX8" i="23"/>
  <c r="DG8" i="25"/>
  <c r="DY8" i="24"/>
  <c r="CW8" i="23"/>
  <c r="CC9" i="17"/>
  <c r="DY8" i="23"/>
  <c r="DI8" i="18"/>
  <c r="I17" i="2"/>
  <c r="DM8" i="23"/>
  <c r="CO8" i="21"/>
  <c r="AY9" i="17"/>
  <c r="BV9" i="26"/>
  <c r="CW8" i="21"/>
  <c r="CO8" i="23"/>
  <c r="BM9" i="26"/>
  <c r="EB8" i="21"/>
  <c r="DV8" i="20"/>
  <c r="CU8" i="18"/>
  <c r="AY17" i="8"/>
  <c r="AQ17" i="8"/>
  <c r="AI17" i="8"/>
  <c r="AA17" i="8"/>
  <c r="S17" i="8"/>
  <c r="AX17" i="8"/>
  <c r="AP17" i="8"/>
  <c r="AH17" i="8"/>
  <c r="Z17" i="8"/>
  <c r="R17" i="8"/>
  <c r="AW17" i="8"/>
  <c r="AO17" i="8"/>
  <c r="AG17" i="8"/>
  <c r="Y17" i="8"/>
  <c r="Q17" i="8"/>
  <c r="BD17" i="8"/>
  <c r="AV17" i="8"/>
  <c r="AN17" i="8"/>
  <c r="AF17" i="8"/>
  <c r="X17" i="8"/>
  <c r="P17" i="8"/>
  <c r="BC17" i="8"/>
  <c r="AU17" i="8"/>
  <c r="AM17" i="8"/>
  <c r="AE17" i="8"/>
  <c r="W17" i="8"/>
  <c r="O17" i="8"/>
  <c r="BB17" i="8"/>
  <c r="AT17" i="8"/>
  <c r="AL17" i="8"/>
  <c r="AD17" i="8"/>
  <c r="V17" i="8"/>
  <c r="N17" i="8"/>
  <c r="BA17" i="8"/>
  <c r="AS17" i="8"/>
  <c r="AK17" i="8"/>
  <c r="AC17" i="8"/>
  <c r="U17" i="8"/>
  <c r="M17" i="8"/>
  <c r="AZ17" i="8"/>
  <c r="AR17" i="8"/>
  <c r="AJ17" i="8"/>
  <c r="AB17" i="8"/>
  <c r="T17" i="8"/>
  <c r="L17" i="8"/>
  <c r="CT8" i="17"/>
  <c r="DK8" i="22"/>
  <c r="CY8" i="20"/>
  <c r="DV8" i="16"/>
  <c r="DF8" i="17"/>
  <c r="EA8" i="18"/>
  <c r="CV8" i="17"/>
  <c r="ED8" i="25"/>
  <c r="DS8" i="20"/>
  <c r="DP8" i="17"/>
  <c r="DL8" i="19"/>
  <c r="DX8" i="18"/>
  <c r="DU8" i="19"/>
  <c r="DP8" i="24"/>
  <c r="DV8" i="18"/>
  <c r="CT8" i="24"/>
  <c r="CY8" i="26"/>
  <c r="CV8" i="25"/>
  <c r="DR8" i="19"/>
  <c r="DC8" i="26"/>
  <c r="CV8" i="19"/>
  <c r="DA8" i="26"/>
  <c r="CZ8" i="24"/>
  <c r="CN8" i="20"/>
  <c r="DV8" i="22"/>
  <c r="DO8" i="24"/>
  <c r="CU8" i="20"/>
  <c r="EC8" i="19"/>
  <c r="DF8" i="25"/>
  <c r="DJ8" i="17"/>
  <c r="DX8" i="19"/>
  <c r="CJ9" i="25"/>
  <c r="CK9" i="24"/>
  <c r="ED9" i="24" s="1"/>
  <c r="EC8" i="22"/>
  <c r="BR9" i="25"/>
  <c r="BB9" i="25"/>
  <c r="CQ8" i="21"/>
  <c r="CV8" i="22"/>
  <c r="BL9" i="19"/>
  <c r="BG9" i="19"/>
  <c r="DU9" i="16"/>
  <c r="BS9" i="22"/>
  <c r="DU8" i="24"/>
  <c r="BT9" i="20"/>
  <c r="BY9" i="23"/>
  <c r="BR9" i="20"/>
  <c r="BB9" i="20"/>
  <c r="DT8" i="24"/>
  <c r="CP8" i="25"/>
  <c r="BO9" i="23"/>
  <c r="DH9" i="23" s="1"/>
  <c r="CJ9" i="23"/>
  <c r="CA9" i="20"/>
  <c r="CY9" i="16"/>
  <c r="BA9" i="21"/>
  <c r="BN9" i="19"/>
  <c r="CM9" i="19"/>
  <c r="CX8" i="18"/>
  <c r="H23" i="5"/>
  <c r="G23" i="5"/>
  <c r="C23" i="5"/>
  <c r="B23" i="5"/>
  <c r="E23" i="5"/>
  <c r="D23" i="5"/>
  <c r="A24" i="5"/>
  <c r="F23" i="5"/>
  <c r="CB9" i="19"/>
  <c r="CK9" i="22"/>
  <c r="BU9" i="21"/>
  <c r="A24" i="6"/>
  <c r="H23" i="6"/>
  <c r="G23" i="6"/>
  <c r="F23" i="6"/>
  <c r="E23" i="6"/>
  <c r="D23" i="6"/>
  <c r="C23" i="6"/>
  <c r="B23" i="6"/>
  <c r="DJ8" i="24"/>
  <c r="E22" i="2"/>
  <c r="D22" i="2"/>
  <c r="H22" i="2"/>
  <c r="G22" i="2"/>
  <c r="F22" i="2"/>
  <c r="C22" i="2"/>
  <c r="B22" i="2"/>
  <c r="A23" i="2"/>
  <c r="CS8" i="24"/>
  <c r="DI8" i="22"/>
  <c r="CU8" i="24"/>
  <c r="DC8" i="20"/>
  <c r="DY8" i="21"/>
  <c r="DW8" i="20"/>
  <c r="CU8" i="26"/>
  <c r="BT9" i="17"/>
  <c r="BY9" i="26"/>
  <c r="BR9" i="22"/>
  <c r="BB9" i="23"/>
  <c r="CN8" i="23"/>
  <c r="DD8" i="22"/>
  <c r="DH8" i="26"/>
  <c r="DC8" i="22"/>
  <c r="BL9" i="16"/>
  <c r="BC9" i="21"/>
  <c r="BO9" i="26"/>
  <c r="BG9" i="26"/>
  <c r="CR8" i="18"/>
  <c r="DZ8" i="22"/>
  <c r="CU8" i="23"/>
  <c r="DJ8" i="26"/>
  <c r="U17" i="4"/>
  <c r="AV17" i="4"/>
  <c r="AH17" i="4"/>
  <c r="BB17" i="4"/>
  <c r="DI8" i="23"/>
  <c r="BD9" i="17"/>
  <c r="BE9" i="20"/>
  <c r="BP10" i="26"/>
  <c r="AY10" i="23"/>
  <c r="AY10" i="20"/>
  <c r="CJ10" i="24"/>
  <c r="BF10" i="25"/>
  <c r="BF10" i="24"/>
  <c r="AT10" i="21"/>
  <c r="AL10" i="21"/>
  <c r="AD10" i="21"/>
  <c r="V10" i="21"/>
  <c r="N10" i="21"/>
  <c r="F10" i="21"/>
  <c r="AS10" i="21"/>
  <c r="CL10" i="21" s="1"/>
  <c r="AK10" i="21"/>
  <c r="AC10" i="21"/>
  <c r="U10" i="21"/>
  <c r="M10" i="21"/>
  <c r="E10" i="21"/>
  <c r="AR10" i="21"/>
  <c r="AJ10" i="21"/>
  <c r="AB10" i="21"/>
  <c r="BU10" i="21" s="1"/>
  <c r="T10" i="21"/>
  <c r="L10" i="21"/>
  <c r="D10" i="21"/>
  <c r="AP10" i="21"/>
  <c r="AH10" i="21"/>
  <c r="Z10" i="21"/>
  <c r="R10" i="21"/>
  <c r="J10" i="21"/>
  <c r="CE10" i="21" s="1"/>
  <c r="B10" i="21"/>
  <c r="AM10" i="21"/>
  <c r="W10" i="21"/>
  <c r="G10" i="21"/>
  <c r="AI10" i="21"/>
  <c r="S10" i="21"/>
  <c r="C10" i="21"/>
  <c r="AE10" i="21"/>
  <c r="BX10" i="21" s="1"/>
  <c r="O10" i="21"/>
  <c r="AN10" i="21"/>
  <c r="X10" i="21"/>
  <c r="H10" i="21"/>
  <c r="Y10" i="21"/>
  <c r="Q10" i="21"/>
  <c r="P10" i="21"/>
  <c r="BI10" i="21" s="1"/>
  <c r="AQ10" i="21"/>
  <c r="CJ10" i="21" s="1"/>
  <c r="K10" i="21"/>
  <c r="AO10" i="21"/>
  <c r="I10" i="21"/>
  <c r="AG10" i="21"/>
  <c r="AA10" i="21"/>
  <c r="AF10" i="21"/>
  <c r="EF8" i="26"/>
  <c r="DR8" i="22"/>
  <c r="DA8" i="25"/>
  <c r="DU8" i="21"/>
  <c r="AV9" i="18"/>
  <c r="CG9" i="18"/>
  <c r="BQ9" i="16"/>
  <c r="CC9" i="18"/>
  <c r="DE8" i="18"/>
  <c r="CW8" i="22"/>
  <c r="DN8" i="21"/>
  <c r="DI8" i="24"/>
  <c r="DW8" i="17"/>
  <c r="CV8" i="24"/>
  <c r="CP8" i="18"/>
  <c r="BH9" i="16"/>
  <c r="DL8" i="20"/>
  <c r="DI8" i="16"/>
  <c r="CW8" i="17"/>
  <c r="CE9" i="26"/>
  <c r="EC8" i="20"/>
  <c r="DL8" i="25"/>
  <c r="CS8" i="17"/>
  <c r="CS8" i="20"/>
  <c r="CP8" i="19"/>
  <c r="DQ8" i="23"/>
  <c r="DK8" i="19"/>
  <c r="DV8" i="23"/>
  <c r="DK8" i="18"/>
  <c r="DQ8" i="20"/>
  <c r="DR8" i="25"/>
  <c r="EB8" i="17"/>
  <c r="DW8" i="19"/>
  <c r="DB8" i="25"/>
  <c r="CT8" i="20"/>
  <c r="DA8" i="18"/>
  <c r="DJ8" i="20"/>
  <c r="DF8" i="21"/>
  <c r="EA8" i="20"/>
  <c r="DS8" i="23"/>
  <c r="DD8" i="17"/>
  <c r="CT8" i="23"/>
  <c r="DQ8" i="19"/>
  <c r="CJ9" i="21"/>
  <c r="EC9" i="16"/>
  <c r="BA9" i="23"/>
  <c r="BN9" i="20"/>
  <c r="DJ8" i="25"/>
  <c r="DG8" i="22"/>
  <c r="CB9" i="21"/>
  <c r="BS9" i="18"/>
  <c r="CH9" i="20"/>
  <c r="AX9" i="17"/>
  <c r="DG8" i="21"/>
  <c r="DE8" i="22"/>
  <c r="DN8" i="25"/>
  <c r="CS8" i="23"/>
  <c r="CU8" i="16"/>
  <c r="DA8" i="22"/>
  <c r="K17" i="10"/>
  <c r="J17" i="10"/>
  <c r="I17" i="10"/>
  <c r="DN8" i="26"/>
  <c r="BT9" i="16"/>
  <c r="BK9" i="21"/>
  <c r="DH9" i="21" s="1"/>
  <c r="BB9" i="17"/>
  <c r="DV8" i="26"/>
  <c r="DH8" i="18"/>
  <c r="K17" i="3"/>
  <c r="J17" i="3"/>
  <c r="I17" i="3"/>
  <c r="K17" i="6"/>
  <c r="J17" i="6"/>
  <c r="I17" i="6"/>
  <c r="BO9" i="18"/>
  <c r="AZ9" i="16"/>
  <c r="BG9" i="18"/>
  <c r="EE8" i="24"/>
  <c r="CX8" i="24"/>
  <c r="DQ8" i="22"/>
  <c r="DI8" i="20"/>
  <c r="CV8" i="26"/>
  <c r="CN8" i="26"/>
  <c r="DJ8" i="19"/>
  <c r="AK17" i="4"/>
  <c r="L17" i="4"/>
  <c r="Q17" i="4"/>
  <c r="AP17" i="4"/>
  <c r="CE10" i="25"/>
  <c r="CE10" i="24"/>
  <c r="A11" i="26"/>
  <c r="A11" i="25"/>
  <c r="A11" i="24"/>
  <c r="A11" i="23"/>
  <c r="A11" i="22"/>
  <c r="A11" i="21"/>
  <c r="A11" i="19"/>
  <c r="A11" i="18"/>
  <c r="A11" i="17"/>
  <c r="A11" i="16"/>
  <c r="A11" i="20"/>
  <c r="A12" i="15"/>
  <c r="AM11" i="15"/>
  <c r="AE11" i="15"/>
  <c r="W11" i="15"/>
  <c r="O11" i="15"/>
  <c r="G11" i="15"/>
  <c r="AT11" i="15"/>
  <c r="AL11" i="15"/>
  <c r="AD11" i="15"/>
  <c r="V11" i="15"/>
  <c r="N11" i="15"/>
  <c r="F11" i="15"/>
  <c r="AR11" i="15"/>
  <c r="AJ11" i="15"/>
  <c r="AB11" i="15"/>
  <c r="T11" i="15"/>
  <c r="L11" i="15"/>
  <c r="D11" i="15"/>
  <c r="AK11" i="15"/>
  <c r="Y11" i="15"/>
  <c r="K11" i="15"/>
  <c r="AI11" i="15"/>
  <c r="X11" i="15"/>
  <c r="J11" i="15"/>
  <c r="AS11" i="15"/>
  <c r="AG11" i="15"/>
  <c r="S11" i="15"/>
  <c r="H11" i="15"/>
  <c r="AA11" i="15"/>
  <c r="E11" i="15"/>
  <c r="AQ11" i="15"/>
  <c r="Z11" i="15"/>
  <c r="C11" i="15"/>
  <c r="AP11" i="15"/>
  <c r="U11" i="15"/>
  <c r="B11" i="15"/>
  <c r="AO11" i="15"/>
  <c r="R11" i="15"/>
  <c r="AH11" i="15"/>
  <c r="P11" i="15"/>
  <c r="AC11" i="15"/>
  <c r="I11" i="15"/>
  <c r="AN11" i="15"/>
  <c r="AF11" i="15"/>
  <c r="M11" i="15"/>
  <c r="Q11" i="15"/>
  <c r="BI10" i="25"/>
  <c r="BB10" i="24"/>
  <c r="BB10" i="23"/>
  <c r="BB10" i="20"/>
  <c r="BE10" i="24"/>
  <c r="BE10" i="23"/>
  <c r="BN10" i="23"/>
  <c r="BN10" i="21"/>
  <c r="AN10" i="22"/>
  <c r="AF10" i="22"/>
  <c r="X10" i="22"/>
  <c r="P10" i="22"/>
  <c r="H10" i="22"/>
  <c r="AM10" i="22"/>
  <c r="AE10" i="22"/>
  <c r="W10" i="22"/>
  <c r="O10" i="22"/>
  <c r="G10" i="22"/>
  <c r="AT10" i="22"/>
  <c r="AL10" i="22"/>
  <c r="AD10" i="22"/>
  <c r="V10" i="22"/>
  <c r="N10" i="22"/>
  <c r="F10" i="22"/>
  <c r="AY10" i="22" s="1"/>
  <c r="AR10" i="22"/>
  <c r="AJ10" i="22"/>
  <c r="AB10" i="22"/>
  <c r="T10" i="22"/>
  <c r="L10" i="22"/>
  <c r="D10" i="22"/>
  <c r="AQ10" i="22"/>
  <c r="AI10" i="22"/>
  <c r="AA10" i="22"/>
  <c r="S10" i="22"/>
  <c r="K10" i="22"/>
  <c r="C10" i="22"/>
  <c r="AO10" i="22"/>
  <c r="R10" i="22"/>
  <c r="AK10" i="22"/>
  <c r="Q10" i="22"/>
  <c r="AH10" i="22"/>
  <c r="M10" i="22"/>
  <c r="AG10" i="22"/>
  <c r="J10" i="22"/>
  <c r="AC10" i="22"/>
  <c r="I10" i="22"/>
  <c r="E10" i="22"/>
  <c r="B10" i="22"/>
  <c r="AS10" i="22"/>
  <c r="AP10" i="22"/>
  <c r="U10" i="22"/>
  <c r="Y10" i="22"/>
  <c r="Z10" i="22"/>
  <c r="DJ8" i="22"/>
  <c r="CU8" i="22"/>
  <c r="DD8" i="25"/>
  <c r="AV9" i="17"/>
  <c r="AV9" i="26"/>
  <c r="CG9" i="20"/>
  <c r="DT8" i="20"/>
  <c r="CV8" i="18"/>
  <c r="CO8" i="24"/>
  <c r="DE8" i="24"/>
  <c r="CP8" i="17"/>
  <c r="BA17" i="2"/>
  <c r="AS17" i="2"/>
  <c r="AK17" i="2"/>
  <c r="AC17" i="2"/>
  <c r="U17" i="2"/>
  <c r="M17" i="2"/>
  <c r="AZ17" i="2"/>
  <c r="AJ17" i="2"/>
  <c r="T17" i="2"/>
  <c r="AR17" i="2"/>
  <c r="AB17" i="2"/>
  <c r="L17" i="2"/>
  <c r="BD17" i="2"/>
  <c r="AV17" i="2"/>
  <c r="AN17" i="2"/>
  <c r="AF17" i="2"/>
  <c r="X17" i="2"/>
  <c r="P17" i="2"/>
  <c r="AU17" i="2"/>
  <c r="AE17" i="2"/>
  <c r="O17" i="2"/>
  <c r="BC17" i="2"/>
  <c r="AM17" i="2"/>
  <c r="W17" i="2"/>
  <c r="AT17" i="2"/>
  <c r="AD17" i="2"/>
  <c r="N17" i="2"/>
  <c r="AQ17" i="2"/>
  <c r="Y17" i="2"/>
  <c r="AX17" i="2"/>
  <c r="AH17" i="2"/>
  <c r="R17" i="2"/>
  <c r="AA17" i="2"/>
  <c r="AP17" i="2"/>
  <c r="Z17" i="2"/>
  <c r="AO17" i="2"/>
  <c r="BB17" i="2"/>
  <c r="AL17" i="2"/>
  <c r="V17" i="2"/>
  <c r="AY17" i="2"/>
  <c r="AI17" i="2"/>
  <c r="S17" i="2"/>
  <c r="AW17" i="2"/>
  <c r="AG17" i="2"/>
  <c r="Q17" i="2"/>
  <c r="CV8" i="16"/>
  <c r="DW8" i="22"/>
  <c r="DS8" i="19"/>
  <c r="DQ8" i="26"/>
  <c r="AX17" i="10"/>
  <c r="AP17" i="10"/>
  <c r="AH17" i="10"/>
  <c r="Z17" i="10"/>
  <c r="R17" i="10"/>
  <c r="AW17" i="10"/>
  <c r="AO17" i="10"/>
  <c r="AG17" i="10"/>
  <c r="Y17" i="10"/>
  <c r="Q17" i="10"/>
  <c r="BD17" i="10"/>
  <c r="AV17" i="10"/>
  <c r="AN17" i="10"/>
  <c r="AF17" i="10"/>
  <c r="X17" i="10"/>
  <c r="P17" i="10"/>
  <c r="BB17" i="10"/>
  <c r="AT17" i="10"/>
  <c r="AL17" i="10"/>
  <c r="AD17" i="10"/>
  <c r="V17" i="10"/>
  <c r="N17" i="10"/>
  <c r="BA17" i="10"/>
  <c r="AS17" i="10"/>
  <c r="AK17" i="10"/>
  <c r="AC17" i="10"/>
  <c r="U17" i="10"/>
  <c r="M17" i="10"/>
  <c r="AZ17" i="10"/>
  <c r="AR17" i="10"/>
  <c r="AJ17" i="10"/>
  <c r="AB17" i="10"/>
  <c r="T17" i="10"/>
  <c r="L17" i="10"/>
  <c r="BC17" i="10"/>
  <c r="W17" i="10"/>
  <c r="AY17" i="10"/>
  <c r="S17" i="10"/>
  <c r="AU17" i="10"/>
  <c r="O17" i="10"/>
  <c r="AQ17" i="10"/>
  <c r="AM17" i="10"/>
  <c r="AI17" i="10"/>
  <c r="AE17" i="10"/>
  <c r="AA17" i="10"/>
  <c r="CO8" i="22"/>
  <c r="DU8" i="25"/>
  <c r="G22" i="4"/>
  <c r="F22" i="4"/>
  <c r="B22" i="4"/>
  <c r="A23" i="4"/>
  <c r="H22" i="4"/>
  <c r="E22" i="4"/>
  <c r="D22" i="4"/>
  <c r="C22" i="4"/>
  <c r="DR8" i="20"/>
  <c r="CU8" i="25"/>
  <c r="DH8" i="19"/>
  <c r="DI8" i="26"/>
  <c r="CY8" i="21"/>
  <c r="DH8" i="23"/>
  <c r="DP8" i="26"/>
  <c r="EA8" i="19"/>
  <c r="DT8" i="16"/>
  <c r="DH8" i="20"/>
  <c r="DL8" i="18"/>
  <c r="EF8" i="22"/>
  <c r="DI8" i="25"/>
  <c r="DZ8" i="23"/>
  <c r="CZ8" i="18"/>
  <c r="CZ8" i="20"/>
  <c r="DH8" i="25"/>
  <c r="DK8" i="17"/>
  <c r="EF8" i="19"/>
  <c r="DF8" i="19"/>
  <c r="EF8" i="16"/>
  <c r="CQ8" i="25"/>
  <c r="CR8" i="16"/>
  <c r="EF8" i="18"/>
  <c r="EC8" i="21"/>
  <c r="DD8" i="23"/>
  <c r="DK8" i="26"/>
  <c r="DO8" i="18"/>
  <c r="DV8" i="24"/>
  <c r="DG8" i="17"/>
  <c r="DF8" i="18"/>
  <c r="CX8" i="22"/>
  <c r="DE8" i="19"/>
  <c r="CD10" i="19" l="1"/>
  <c r="CU9" i="21"/>
  <c r="BV10" i="16"/>
  <c r="BT10" i="25"/>
  <c r="BR10" i="20"/>
  <c r="BD10" i="20"/>
  <c r="CD10" i="24"/>
  <c r="BY10" i="23"/>
  <c r="CE10" i="23"/>
  <c r="BV10" i="23"/>
  <c r="CD10" i="23"/>
  <c r="BT10" i="23"/>
  <c r="BG10" i="22"/>
  <c r="BQ10" i="18"/>
  <c r="AX10" i="18"/>
  <c r="BL10" i="17"/>
  <c r="BL10" i="20"/>
  <c r="DT9" i="23"/>
  <c r="CF10" i="24"/>
  <c r="AZ10" i="24"/>
  <c r="BC10" i="24"/>
  <c r="CC10" i="21"/>
  <c r="CC10" i="18"/>
  <c r="BH10" i="17"/>
  <c r="CM10" i="19"/>
  <c r="BZ10" i="26"/>
  <c r="BZ10" i="16"/>
  <c r="CC10" i="20"/>
  <c r="BP10" i="20"/>
  <c r="BB10" i="22"/>
  <c r="BK10" i="22"/>
  <c r="CB10" i="22"/>
  <c r="BO10" i="22"/>
  <c r="CF10" i="22"/>
  <c r="BY10" i="21"/>
  <c r="BJ10" i="21"/>
  <c r="CK10" i="21"/>
  <c r="AW10" i="23"/>
  <c r="AY10" i="24"/>
  <c r="CH10" i="18"/>
  <c r="BX10" i="19"/>
  <c r="CC10" i="17"/>
  <c r="BO10" i="17"/>
  <c r="BT10" i="17"/>
  <c r="BV10" i="17"/>
  <c r="BR10" i="17"/>
  <c r="CI10" i="17"/>
  <c r="CG10" i="19"/>
  <c r="CI10" i="19"/>
  <c r="BS10" i="19"/>
  <c r="BQ10" i="19"/>
  <c r="BK10" i="24"/>
  <c r="BM10" i="26"/>
  <c r="CM10" i="26"/>
  <c r="BK10" i="26"/>
  <c r="CK10" i="26"/>
  <c r="CD10" i="26"/>
  <c r="AU10" i="26"/>
  <c r="BM10" i="16"/>
  <c r="AU10" i="16"/>
  <c r="BN10" i="16"/>
  <c r="CA10" i="16"/>
  <c r="BL10" i="16"/>
  <c r="CH10" i="16"/>
  <c r="CH10" i="24"/>
  <c r="CD10" i="25"/>
  <c r="BU10" i="25"/>
  <c r="CK10" i="25"/>
  <c r="CM10" i="25"/>
  <c r="BR10" i="25"/>
  <c r="CI10" i="25"/>
  <c r="BC10" i="20"/>
  <c r="BT10" i="20"/>
  <c r="CK10" i="20"/>
  <c r="CN9" i="19"/>
  <c r="BM10" i="24"/>
  <c r="CM10" i="24"/>
  <c r="DU9" i="25"/>
  <c r="BY10" i="17"/>
  <c r="BZ10" i="19"/>
  <c r="BS10" i="22"/>
  <c r="CH10" i="22"/>
  <c r="BT10" i="21"/>
  <c r="CB10" i="21"/>
  <c r="CA10" i="21"/>
  <c r="BO10" i="21"/>
  <c r="DV9" i="20"/>
  <c r="DE9" i="19"/>
  <c r="BS10" i="18"/>
  <c r="BC10" i="18"/>
  <c r="BX10" i="20"/>
  <c r="DF9" i="16"/>
  <c r="DV9" i="16"/>
  <c r="BD10" i="17"/>
  <c r="BP10" i="17"/>
  <c r="CD10" i="17"/>
  <c r="CE10" i="19"/>
  <c r="BC10" i="19"/>
  <c r="AZ10" i="19"/>
  <c r="CB10" i="19"/>
  <c r="BG10" i="24"/>
  <c r="BR10" i="26"/>
  <c r="BB10" i="26"/>
  <c r="BC10" i="26"/>
  <c r="CL10" i="26"/>
  <c r="BQ10" i="26"/>
  <c r="CI10" i="16"/>
  <c r="CF10" i="16"/>
  <c r="CB10" i="16"/>
  <c r="CJ10" i="16"/>
  <c r="BU10" i="16"/>
  <c r="CK10" i="23"/>
  <c r="BE10" i="25"/>
  <c r="CB10" i="20"/>
  <c r="BU10" i="24"/>
  <c r="CX9" i="26"/>
  <c r="AX10" i="23"/>
  <c r="CM10" i="23"/>
  <c r="BQ10" i="23"/>
  <c r="BX10" i="22"/>
  <c r="BK10" i="21"/>
  <c r="BX10" i="18"/>
  <c r="CK10" i="17"/>
  <c r="BV10" i="26"/>
  <c r="BV10" i="22"/>
  <c r="BE10" i="22"/>
  <c r="DG9" i="20"/>
  <c r="BR10" i="22"/>
  <c r="BC10" i="22"/>
  <c r="BM10" i="22"/>
  <c r="BE10" i="20"/>
  <c r="BZ10" i="21"/>
  <c r="BA10" i="21"/>
  <c r="CI10" i="21"/>
  <c r="BF10" i="21"/>
  <c r="BW10" i="21"/>
  <c r="CJ10" i="20"/>
  <c r="BP10" i="23"/>
  <c r="BG10" i="18"/>
  <c r="BU10" i="18"/>
  <c r="AW10" i="18"/>
  <c r="BD10" i="18"/>
  <c r="BV10" i="18"/>
  <c r="BX10" i="23"/>
  <c r="BY10" i="19"/>
  <c r="BY10" i="26"/>
  <c r="BR10" i="16"/>
  <c r="CP9" i="20"/>
  <c r="EB9" i="25"/>
  <c r="BV10" i="25"/>
  <c r="BW10" i="20"/>
  <c r="AU10" i="24"/>
  <c r="DF9" i="17"/>
  <c r="CC10" i="23"/>
  <c r="BM10" i="23"/>
  <c r="BD10" i="21"/>
  <c r="AY10" i="21"/>
  <c r="BD10" i="22"/>
  <c r="BB10" i="21"/>
  <c r="BY10" i="18"/>
  <c r="BM10" i="17"/>
  <c r="CL10" i="17"/>
  <c r="AU10" i="19"/>
  <c r="CH10" i="19"/>
  <c r="BR10" i="19"/>
  <c r="BU10" i="19"/>
  <c r="DN9" i="17"/>
  <c r="CH10" i="26"/>
  <c r="BH10" i="26"/>
  <c r="CG10" i="26"/>
  <c r="BO10" i="16"/>
  <c r="BS10" i="20"/>
  <c r="AU10" i="25"/>
  <c r="CC10" i="24"/>
  <c r="CA10" i="20"/>
  <c r="AW10" i="20"/>
  <c r="BN10" i="20"/>
  <c r="CE10" i="20"/>
  <c r="BH10" i="24"/>
  <c r="BA10" i="24"/>
  <c r="BR10" i="24"/>
  <c r="CJ10" i="18"/>
  <c r="CJ10" i="22"/>
  <c r="BN10" i="22"/>
  <c r="BU10" i="22"/>
  <c r="DS9" i="18"/>
  <c r="BK10" i="18"/>
  <c r="CD10" i="18"/>
  <c r="CO9" i="26"/>
  <c r="CI10" i="22"/>
  <c r="BF10" i="22"/>
  <c r="BL10" i="22"/>
  <c r="CC10" i="22"/>
  <c r="BQ10" i="22"/>
  <c r="BY10" i="22"/>
  <c r="DP9" i="16"/>
  <c r="CG10" i="21"/>
  <c r="BV10" i="21"/>
  <c r="CM10" i="21"/>
  <c r="CQ9" i="16"/>
  <c r="CG10" i="18"/>
  <c r="BT10" i="18"/>
  <c r="CL10" i="18"/>
  <c r="DN9" i="16"/>
  <c r="CY9" i="22"/>
  <c r="BG10" i="17"/>
  <c r="BN10" i="17"/>
  <c r="BQ10" i="17"/>
  <c r="BU10" i="17"/>
  <c r="BW10" i="17"/>
  <c r="BC10" i="17"/>
  <c r="BG10" i="19"/>
  <c r="AY10" i="19"/>
  <c r="CA10" i="19"/>
  <c r="BK10" i="19"/>
  <c r="CC10" i="19"/>
  <c r="CS9" i="21"/>
  <c r="CR9" i="21"/>
  <c r="DF9" i="22"/>
  <c r="BS10" i="26"/>
  <c r="BG10" i="26"/>
  <c r="CJ10" i="26"/>
  <c r="BU10" i="26"/>
  <c r="BD10" i="16"/>
  <c r="BH10" i="16"/>
  <c r="BT10" i="16"/>
  <c r="BS10" i="24"/>
  <c r="CJ10" i="25"/>
  <c r="CC10" i="25"/>
  <c r="CL10" i="25"/>
  <c r="BY10" i="25"/>
  <c r="BP10" i="25"/>
  <c r="CM10" i="20"/>
  <c r="CI10" i="20"/>
  <c r="BV10" i="20"/>
  <c r="DT9" i="24"/>
  <c r="BD10" i="24"/>
  <c r="BQ10" i="24"/>
  <c r="BI10" i="24"/>
  <c r="BL10" i="24"/>
  <c r="BH10" i="23"/>
  <c r="BL10" i="23"/>
  <c r="BZ10" i="22"/>
  <c r="CM10" i="22"/>
  <c r="BP10" i="21"/>
  <c r="BH10" i="18"/>
  <c r="BL10" i="18"/>
  <c r="DP9" i="17"/>
  <c r="CL10" i="22"/>
  <c r="CA10" i="22"/>
  <c r="BT10" i="22"/>
  <c r="CK10" i="22"/>
  <c r="BH10" i="22"/>
  <c r="CG10" i="22"/>
  <c r="DL9" i="18"/>
  <c r="BH10" i="21"/>
  <c r="AW10" i="21"/>
  <c r="BM10" i="21"/>
  <c r="CD10" i="21"/>
  <c r="BF10" i="18"/>
  <c r="DK9" i="25"/>
  <c r="BA10" i="18"/>
  <c r="BI10" i="18"/>
  <c r="BB10" i="18"/>
  <c r="CB10" i="18"/>
  <c r="AX10" i="19"/>
  <c r="EE10" i="19" s="1"/>
  <c r="BZ10" i="24"/>
  <c r="DX9" i="16"/>
  <c r="CM10" i="17"/>
  <c r="CG10" i="17"/>
  <c r="BL10" i="19"/>
  <c r="CF10" i="19"/>
  <c r="BH10" i="19"/>
  <c r="BT10" i="19"/>
  <c r="BD10" i="26"/>
  <c r="AY10" i="26"/>
  <c r="BP10" i="16"/>
  <c r="BW10" i="16"/>
  <c r="BI10" i="16"/>
  <c r="BJ10" i="16"/>
  <c r="BA10" i="25"/>
  <c r="BG10" i="25"/>
  <c r="BL10" i="25"/>
  <c r="CG10" i="25"/>
  <c r="BK10" i="25"/>
  <c r="CB10" i="24"/>
  <c r="BT10" i="24"/>
  <c r="BF10" i="23"/>
  <c r="CA10" i="23"/>
  <c r="BD19" i="5"/>
  <c r="CZ9" i="22"/>
  <c r="DN9" i="26"/>
  <c r="BG10" i="21"/>
  <c r="CW9" i="18"/>
  <c r="BD18" i="5"/>
  <c r="AV18" i="5"/>
  <c r="AN18" i="5"/>
  <c r="AF18" i="5"/>
  <c r="X18" i="5"/>
  <c r="P18" i="5"/>
  <c r="BC18" i="5"/>
  <c r="AU18" i="5"/>
  <c r="AM18" i="5"/>
  <c r="AE18" i="5"/>
  <c r="W18" i="5"/>
  <c r="O18" i="5"/>
  <c r="AY18" i="5"/>
  <c r="AQ18" i="5"/>
  <c r="AI18" i="5"/>
  <c r="AA18" i="5"/>
  <c r="S18" i="5"/>
  <c r="AX18" i="5"/>
  <c r="AP18" i="5"/>
  <c r="AH18" i="5"/>
  <c r="Z18" i="5"/>
  <c r="R18" i="5"/>
  <c r="AS18" i="5"/>
  <c r="AC18" i="5"/>
  <c r="M18" i="5"/>
  <c r="AR18" i="5"/>
  <c r="AB18" i="5"/>
  <c r="L18" i="5"/>
  <c r="AO18" i="5"/>
  <c r="Y18" i="5"/>
  <c r="BB18" i="5"/>
  <c r="AL18" i="5"/>
  <c r="V18" i="5"/>
  <c r="BA18" i="5"/>
  <c r="AK18" i="5"/>
  <c r="U18" i="5"/>
  <c r="AZ18" i="5"/>
  <c r="AJ18" i="5"/>
  <c r="T18" i="5"/>
  <c r="AW18" i="5"/>
  <c r="AG18" i="5"/>
  <c r="Q18" i="5"/>
  <c r="AT18" i="5"/>
  <c r="AD18" i="5"/>
  <c r="N18" i="5"/>
  <c r="CF10" i="18"/>
  <c r="CP9" i="18"/>
  <c r="CK10" i="18"/>
  <c r="CH10" i="25"/>
  <c r="CC10" i="16"/>
  <c r="CD10" i="22"/>
  <c r="BY10" i="16"/>
  <c r="CG10" i="20"/>
  <c r="BR10" i="18"/>
  <c r="EF9" i="18"/>
  <c r="BV10" i="19"/>
  <c r="BL10" i="26"/>
  <c r="CR9" i="19"/>
  <c r="DQ9" i="16"/>
  <c r="CR9" i="20"/>
  <c r="DJ9" i="25"/>
  <c r="DB9" i="16"/>
  <c r="DF9" i="24"/>
  <c r="DN9" i="24"/>
  <c r="DK9" i="16"/>
  <c r="DH9" i="22"/>
  <c r="AW10" i="22"/>
  <c r="DK9" i="22"/>
  <c r="DM9" i="20"/>
  <c r="AZ10" i="21"/>
  <c r="DN9" i="18"/>
  <c r="DG9" i="26"/>
  <c r="BB18" i="3"/>
  <c r="AT18" i="3"/>
  <c r="AL18" i="3"/>
  <c r="AD18" i="3"/>
  <c r="V18" i="3"/>
  <c r="N18" i="3"/>
  <c r="BA18" i="3"/>
  <c r="AS18" i="3"/>
  <c r="AK18" i="3"/>
  <c r="AC18" i="3"/>
  <c r="U18" i="3"/>
  <c r="M18" i="3"/>
  <c r="AW18" i="3"/>
  <c r="AO18" i="3"/>
  <c r="AG18" i="3"/>
  <c r="Y18" i="3"/>
  <c r="Q18" i="3"/>
  <c r="BD18" i="3"/>
  <c r="AV18" i="3"/>
  <c r="AN18" i="3"/>
  <c r="AF18" i="3"/>
  <c r="X18" i="3"/>
  <c r="P18" i="3"/>
  <c r="AY18" i="3"/>
  <c r="AI18" i="3"/>
  <c r="S18" i="3"/>
  <c r="AX18" i="3"/>
  <c r="R18" i="3"/>
  <c r="AU18" i="3"/>
  <c r="AE18" i="3"/>
  <c r="O18" i="3"/>
  <c r="AB18" i="3"/>
  <c r="AZ18" i="3"/>
  <c r="AJ18" i="3"/>
  <c r="T18" i="3"/>
  <c r="AH18" i="3"/>
  <c r="AR18" i="3"/>
  <c r="L18" i="3"/>
  <c r="AQ18" i="3"/>
  <c r="AA18" i="3"/>
  <c r="AP18" i="3"/>
  <c r="Z18" i="3"/>
  <c r="BC18" i="3"/>
  <c r="AM18" i="3"/>
  <c r="W18" i="3"/>
  <c r="AV10" i="22"/>
  <c r="B23" i="7"/>
  <c r="H23" i="7"/>
  <c r="A24" i="7"/>
  <c r="G23" i="7"/>
  <c r="F23" i="7"/>
  <c r="E23" i="7"/>
  <c r="C23" i="7"/>
  <c r="D23" i="7"/>
  <c r="DD9" i="19"/>
  <c r="K18" i="8"/>
  <c r="J18" i="8"/>
  <c r="I18" i="8"/>
  <c r="CO9" i="17"/>
  <c r="AT11" i="21"/>
  <c r="AL11" i="21"/>
  <c r="AD11" i="21"/>
  <c r="V11" i="21"/>
  <c r="N11" i="21"/>
  <c r="F11" i="21"/>
  <c r="AS11" i="21"/>
  <c r="AK11" i="21"/>
  <c r="AC11" i="21"/>
  <c r="U11" i="21"/>
  <c r="M11" i="21"/>
  <c r="E11" i="21"/>
  <c r="AR11" i="21"/>
  <c r="AJ11" i="21"/>
  <c r="AB11" i="21"/>
  <c r="T11" i="21"/>
  <c r="L11" i="21"/>
  <c r="D11" i="21"/>
  <c r="AP11" i="21"/>
  <c r="AH11" i="21"/>
  <c r="CA11" i="21" s="1"/>
  <c r="Z11" i="21"/>
  <c r="R11" i="21"/>
  <c r="J11" i="21"/>
  <c r="B11" i="21"/>
  <c r="AW11" i="21" s="1"/>
  <c r="AE11" i="21"/>
  <c r="BX11" i="21" s="1"/>
  <c r="O11" i="21"/>
  <c r="AQ11" i="21"/>
  <c r="AA11" i="21"/>
  <c r="K11" i="21"/>
  <c r="AM11" i="21"/>
  <c r="W11" i="21"/>
  <c r="G11" i="21"/>
  <c r="AF11" i="21"/>
  <c r="P11" i="21"/>
  <c r="Q11" i="21"/>
  <c r="AO11" i="21"/>
  <c r="I11" i="21"/>
  <c r="AN11" i="21"/>
  <c r="H11" i="21"/>
  <c r="AI11" i="21"/>
  <c r="C11" i="21"/>
  <c r="CI11" i="21" s="1"/>
  <c r="AG11" i="21"/>
  <c r="Y11" i="21"/>
  <c r="S11" i="21"/>
  <c r="X11" i="21"/>
  <c r="CE10" i="16"/>
  <c r="CE10" i="26"/>
  <c r="CU9" i="17"/>
  <c r="CT9" i="23"/>
  <c r="BF10" i="17"/>
  <c r="BF10" i="26"/>
  <c r="AY10" i="17"/>
  <c r="AY10" i="25"/>
  <c r="BQ10" i="21"/>
  <c r="BP10" i="19"/>
  <c r="CX9" i="20"/>
  <c r="CV9" i="21"/>
  <c r="DR9" i="26"/>
  <c r="H24" i="5"/>
  <c r="G24" i="5"/>
  <c r="C24" i="5"/>
  <c r="B24" i="5"/>
  <c r="A25" i="5"/>
  <c r="F24" i="5"/>
  <c r="E24" i="5"/>
  <c r="D24" i="5"/>
  <c r="EF9" i="19"/>
  <c r="DN9" i="23"/>
  <c r="AX10" i="26"/>
  <c r="BZ10" i="17"/>
  <c r="BZ10" i="25"/>
  <c r="AZ10" i="22"/>
  <c r="BJ10" i="19"/>
  <c r="DY9" i="17"/>
  <c r="EA9" i="26"/>
  <c r="DG9" i="17"/>
  <c r="DW9" i="19"/>
  <c r="DD9" i="18"/>
  <c r="EF9" i="21"/>
  <c r="DE9" i="26"/>
  <c r="EA9" i="21"/>
  <c r="DH9" i="16"/>
  <c r="CQ9" i="21"/>
  <c r="DA9" i="21"/>
  <c r="BS10" i="21"/>
  <c r="BA10" i="26"/>
  <c r="CH10" i="17"/>
  <c r="BC18" i="4"/>
  <c r="AU18" i="4"/>
  <c r="AM18" i="4"/>
  <c r="AE18" i="4"/>
  <c r="W18" i="4"/>
  <c r="O18" i="4"/>
  <c r="BB18" i="4"/>
  <c r="AT18" i="4"/>
  <c r="AL18" i="4"/>
  <c r="AD18" i="4"/>
  <c r="V18" i="4"/>
  <c r="N18" i="4"/>
  <c r="AX18" i="4"/>
  <c r="AP18" i="4"/>
  <c r="AH18" i="4"/>
  <c r="Z18" i="4"/>
  <c r="R18" i="4"/>
  <c r="AW18" i="4"/>
  <c r="AO18" i="4"/>
  <c r="AG18" i="4"/>
  <c r="Y18" i="4"/>
  <c r="Q18" i="4"/>
  <c r="BD18" i="4"/>
  <c r="AN18" i="4"/>
  <c r="X18" i="4"/>
  <c r="BA18" i="4"/>
  <c r="AK18" i="4"/>
  <c r="U18" i="4"/>
  <c r="AZ18" i="4"/>
  <c r="T18" i="4"/>
  <c r="AV18" i="4"/>
  <c r="AF18" i="4"/>
  <c r="P18" i="4"/>
  <c r="AJ18" i="4"/>
  <c r="AY18" i="4"/>
  <c r="AI18" i="4"/>
  <c r="S18" i="4"/>
  <c r="AS18" i="4"/>
  <c r="AC18" i="4"/>
  <c r="M18" i="4"/>
  <c r="AR18" i="4"/>
  <c r="AB18" i="4"/>
  <c r="L18" i="4"/>
  <c r="AQ18" i="4"/>
  <c r="AA18" i="4"/>
  <c r="CC10" i="26"/>
  <c r="AU10" i="17"/>
  <c r="DU9" i="18"/>
  <c r="CP9" i="24"/>
  <c r="BU10" i="20"/>
  <c r="BY10" i="24"/>
  <c r="CU9" i="26"/>
  <c r="DA9" i="26"/>
  <c r="CR9" i="26"/>
  <c r="DA9" i="20"/>
  <c r="DQ9" i="22"/>
  <c r="CS9" i="19"/>
  <c r="DW9" i="24"/>
  <c r="DI9" i="25"/>
  <c r="DN9" i="25"/>
  <c r="CZ9" i="23"/>
  <c r="EA9" i="19"/>
  <c r="DY9" i="20"/>
  <c r="DB9" i="22"/>
  <c r="DP9" i="19"/>
  <c r="BN10" i="24"/>
  <c r="BE10" i="21"/>
  <c r="BI10" i="23"/>
  <c r="AN11" i="22"/>
  <c r="AF11" i="22"/>
  <c r="X11" i="22"/>
  <c r="P11" i="22"/>
  <c r="H11" i="22"/>
  <c r="AM11" i="22"/>
  <c r="AE11" i="22"/>
  <c r="W11" i="22"/>
  <c r="O11" i="22"/>
  <c r="G11" i="22"/>
  <c r="AT11" i="22"/>
  <c r="CM11" i="22" s="1"/>
  <c r="AL11" i="22"/>
  <c r="AD11" i="22"/>
  <c r="BW11" i="22" s="1"/>
  <c r="V11" i="22"/>
  <c r="N11" i="22"/>
  <c r="F11" i="22"/>
  <c r="AR11" i="22"/>
  <c r="AJ11" i="22"/>
  <c r="AB11" i="22"/>
  <c r="T11" i="22"/>
  <c r="L11" i="22"/>
  <c r="D11" i="22"/>
  <c r="AQ11" i="22"/>
  <c r="AI11" i="22"/>
  <c r="AA11" i="22"/>
  <c r="S11" i="22"/>
  <c r="K11" i="22"/>
  <c r="C11" i="22"/>
  <c r="AG11" i="22"/>
  <c r="J11" i="22"/>
  <c r="AC11" i="22"/>
  <c r="I11" i="22"/>
  <c r="Z11" i="22"/>
  <c r="E11" i="22"/>
  <c r="AS11" i="22"/>
  <c r="Y11" i="22"/>
  <c r="B11" i="22"/>
  <c r="AP11" i="22"/>
  <c r="U11" i="22"/>
  <c r="AH11" i="22"/>
  <c r="M11" i="22"/>
  <c r="AO11" i="22"/>
  <c r="Q11" i="22"/>
  <c r="AK11" i="22"/>
  <c r="R11" i="22"/>
  <c r="BK11" i="22" s="1"/>
  <c r="CE10" i="18"/>
  <c r="DD9" i="21"/>
  <c r="CY9" i="26"/>
  <c r="DA9" i="16"/>
  <c r="DV9" i="18"/>
  <c r="BF10" i="19"/>
  <c r="AW10" i="19"/>
  <c r="AW10" i="24"/>
  <c r="AY10" i="18"/>
  <c r="CW9" i="17"/>
  <c r="DE9" i="16"/>
  <c r="DM9" i="17"/>
  <c r="E23" i="2"/>
  <c r="D23" i="2"/>
  <c r="H23" i="2"/>
  <c r="G23" i="2"/>
  <c r="B23" i="2"/>
  <c r="A24" i="2"/>
  <c r="F23" i="2"/>
  <c r="C23" i="2"/>
  <c r="A25" i="6"/>
  <c r="G24" i="6"/>
  <c r="H24" i="6"/>
  <c r="F24" i="6"/>
  <c r="E24" i="6"/>
  <c r="D24" i="6"/>
  <c r="C24" i="6"/>
  <c r="B24" i="6"/>
  <c r="DG9" i="19"/>
  <c r="EA9" i="16"/>
  <c r="CQ9" i="26"/>
  <c r="AX10" i="17"/>
  <c r="CI10" i="24"/>
  <c r="AZ10" i="23"/>
  <c r="BJ10" i="20"/>
  <c r="CW9" i="16"/>
  <c r="EA9" i="18"/>
  <c r="CT9" i="22"/>
  <c r="CS9" i="20"/>
  <c r="J18" i="4"/>
  <c r="I18" i="4"/>
  <c r="K18" i="4"/>
  <c r="EA9" i="24"/>
  <c r="DG9" i="24"/>
  <c r="EE9" i="20"/>
  <c r="BK10" i="16"/>
  <c r="AV10" i="16"/>
  <c r="AV10" i="24"/>
  <c r="DX10" i="24" s="1"/>
  <c r="CV9" i="18"/>
  <c r="EA9" i="17"/>
  <c r="DJ9" i="21"/>
  <c r="BS10" i="23"/>
  <c r="BW10" i="24"/>
  <c r="DQ9" i="26"/>
  <c r="BD10" i="23"/>
  <c r="AU10" i="20"/>
  <c r="K18" i="5"/>
  <c r="J18" i="5"/>
  <c r="I18" i="5"/>
  <c r="CT9" i="18"/>
  <c r="DJ9" i="26"/>
  <c r="CP9" i="16"/>
  <c r="CS9" i="26"/>
  <c r="CU9" i="16"/>
  <c r="CQ9" i="19"/>
  <c r="CT9" i="16"/>
  <c r="BC10" i="21"/>
  <c r="EF9" i="26"/>
  <c r="DF9" i="21"/>
  <c r="DP9" i="22"/>
  <c r="CW9" i="26"/>
  <c r="DW9" i="21"/>
  <c r="EE9" i="22"/>
  <c r="DI9" i="19"/>
  <c r="DI9" i="24"/>
  <c r="CO9" i="25"/>
  <c r="DH9" i="24"/>
  <c r="DX9" i="21"/>
  <c r="DI9" i="20"/>
  <c r="CN9" i="24"/>
  <c r="CT9" i="20"/>
  <c r="EE9" i="24"/>
  <c r="DF9" i="19"/>
  <c r="CZ9" i="20"/>
  <c r="DJ9" i="18"/>
  <c r="DE9" i="17"/>
  <c r="DV9" i="21"/>
  <c r="DA9" i="22"/>
  <c r="EC9" i="19"/>
  <c r="DS9" i="21"/>
  <c r="DB9" i="26"/>
  <c r="DI9" i="17"/>
  <c r="CS9" i="22"/>
  <c r="DQ9" i="19"/>
  <c r="CO9" i="21"/>
  <c r="DC9" i="21"/>
  <c r="CY9" i="25"/>
  <c r="DY9" i="25"/>
  <c r="DD9" i="24"/>
  <c r="DO9" i="21"/>
  <c r="DX9" i="22"/>
  <c r="DZ9" i="19"/>
  <c r="DE9" i="24"/>
  <c r="DO9" i="18"/>
  <c r="DW9" i="22"/>
  <c r="AR11" i="19"/>
  <c r="AJ11" i="19"/>
  <c r="AB11" i="19"/>
  <c r="T11" i="19"/>
  <c r="L11" i="19"/>
  <c r="D11" i="19"/>
  <c r="AW11" i="19" s="1"/>
  <c r="AL11" i="19"/>
  <c r="AC11" i="19"/>
  <c r="S11" i="19"/>
  <c r="J11" i="19"/>
  <c r="AT11" i="19"/>
  <c r="AK11" i="19"/>
  <c r="AA11" i="19"/>
  <c r="R11" i="19"/>
  <c r="I11" i="19"/>
  <c r="AS11" i="19"/>
  <c r="AI11" i="19"/>
  <c r="Z11" i="19"/>
  <c r="Q11" i="19"/>
  <c r="H11" i="19"/>
  <c r="AQ11" i="19"/>
  <c r="AH11" i="19"/>
  <c r="Y11" i="19"/>
  <c r="P11" i="19"/>
  <c r="G11" i="19"/>
  <c r="AG11" i="19"/>
  <c r="O11" i="19"/>
  <c r="AF11" i="19"/>
  <c r="N11" i="19"/>
  <c r="AE11" i="19"/>
  <c r="M11" i="19"/>
  <c r="AP11" i="19"/>
  <c r="U11" i="19"/>
  <c r="AO11" i="19"/>
  <c r="K11" i="19"/>
  <c r="AN11" i="19"/>
  <c r="F11" i="19"/>
  <c r="AM11" i="19"/>
  <c r="E11" i="19"/>
  <c r="C11" i="19"/>
  <c r="CB11" i="19" s="1"/>
  <c r="B11" i="19"/>
  <c r="BC11" i="19" s="1"/>
  <c r="X11" i="19"/>
  <c r="AD11" i="19"/>
  <c r="W11" i="19"/>
  <c r="V11" i="19"/>
  <c r="DH9" i="26"/>
  <c r="BZ10" i="18"/>
  <c r="CA10" i="17"/>
  <c r="CF10" i="17"/>
  <c r="CP9" i="26"/>
  <c r="BA10" i="17"/>
  <c r="BW10" i="22"/>
  <c r="BO10" i="18"/>
  <c r="EE9" i="26"/>
  <c r="BB10" i="16"/>
  <c r="BI10" i="22"/>
  <c r="DU9" i="21"/>
  <c r="BK10" i="17"/>
  <c r="BG10" i="20"/>
  <c r="CF10" i="26"/>
  <c r="DM9" i="22"/>
  <c r="BA10" i="19"/>
  <c r="BO10" i="20"/>
  <c r="EE9" i="17"/>
  <c r="CL10" i="20"/>
  <c r="DC9" i="26"/>
  <c r="DG9" i="23"/>
  <c r="CP9" i="23"/>
  <c r="DN9" i="19"/>
  <c r="BV10" i="24"/>
  <c r="BH10" i="25"/>
  <c r="ED9" i="18"/>
  <c r="CQ9" i="24"/>
  <c r="DS9" i="25"/>
  <c r="CQ9" i="25"/>
  <c r="CW9" i="22"/>
  <c r="DS9" i="17"/>
  <c r="CZ9" i="17"/>
  <c r="CU9" i="24"/>
  <c r="DA9" i="23"/>
  <c r="BN10" i="18"/>
  <c r="BN10" i="25"/>
  <c r="BB10" i="19"/>
  <c r="A12" i="26"/>
  <c r="A12" i="25"/>
  <c r="A12" i="24"/>
  <c r="A12" i="23"/>
  <c r="A12" i="22"/>
  <c r="A12" i="21"/>
  <c r="A12" i="19"/>
  <c r="A12" i="20"/>
  <c r="A12" i="17"/>
  <c r="A12" i="16"/>
  <c r="AO12" i="15"/>
  <c r="AG12" i="15"/>
  <c r="Y12" i="15"/>
  <c r="Q12" i="15"/>
  <c r="I12" i="15"/>
  <c r="A12" i="18"/>
  <c r="AN12" i="15"/>
  <c r="AF12" i="15"/>
  <c r="X12" i="15"/>
  <c r="P12" i="15"/>
  <c r="H12" i="15"/>
  <c r="AT12" i="15"/>
  <c r="AL12" i="15"/>
  <c r="AD12" i="15"/>
  <c r="V12" i="15"/>
  <c r="N12" i="15"/>
  <c r="F12" i="15"/>
  <c r="AQ12" i="15"/>
  <c r="AC12" i="15"/>
  <c r="R12" i="15"/>
  <c r="D12" i="15"/>
  <c r="AP12" i="15"/>
  <c r="AB12" i="15"/>
  <c r="O12" i="15"/>
  <c r="C12" i="15"/>
  <c r="AK12" i="15"/>
  <c r="Z12" i="15"/>
  <c r="L12" i="15"/>
  <c r="AR12" i="15"/>
  <c r="U12" i="15"/>
  <c r="B12" i="15"/>
  <c r="AM12" i="15"/>
  <c r="T12" i="15"/>
  <c r="AJ12" i="15"/>
  <c r="S12" i="15"/>
  <c r="AI12" i="15"/>
  <c r="M12" i="15"/>
  <c r="AE12" i="15"/>
  <c r="J12" i="15"/>
  <c r="AS12" i="15"/>
  <c r="W12" i="15"/>
  <c r="E12" i="15"/>
  <c r="AA12" i="15"/>
  <c r="K12" i="15"/>
  <c r="G12" i="15"/>
  <c r="A13" i="15"/>
  <c r="AH12" i="15"/>
  <c r="AS11" i="23"/>
  <c r="AK11" i="23"/>
  <c r="AC11" i="23"/>
  <c r="U11" i="23"/>
  <c r="M11" i="23"/>
  <c r="E11" i="23"/>
  <c r="AR11" i="23"/>
  <c r="AJ11" i="23"/>
  <c r="AB11" i="23"/>
  <c r="T11" i="23"/>
  <c r="L11" i="23"/>
  <c r="D11" i="23"/>
  <c r="AQ11" i="23"/>
  <c r="AI11" i="23"/>
  <c r="AA11" i="23"/>
  <c r="S11" i="23"/>
  <c r="K11" i="23"/>
  <c r="C11" i="23"/>
  <c r="AP11" i="23"/>
  <c r="AH11" i="23"/>
  <c r="Z11" i="23"/>
  <c r="R11" i="23"/>
  <c r="J11" i="23"/>
  <c r="BC11" i="23" s="1"/>
  <c r="B11" i="23"/>
  <c r="BY11" i="23" s="1"/>
  <c r="AN11" i="23"/>
  <c r="AF11" i="23"/>
  <c r="X11" i="23"/>
  <c r="P11" i="23"/>
  <c r="H11" i="23"/>
  <c r="AE11" i="23"/>
  <c r="I11" i="23"/>
  <c r="AD11" i="23"/>
  <c r="BW11" i="23" s="1"/>
  <c r="G11" i="23"/>
  <c r="Y11" i="23"/>
  <c r="F11" i="23"/>
  <c r="AO11" i="23"/>
  <c r="V11" i="23"/>
  <c r="AM11" i="23"/>
  <c r="Q11" i="23"/>
  <c r="N11" i="23"/>
  <c r="BG11" i="23" s="1"/>
  <c r="AT11" i="23"/>
  <c r="AL11" i="23"/>
  <c r="AG11" i="23"/>
  <c r="W11" i="23"/>
  <c r="O11" i="23"/>
  <c r="DM9" i="16"/>
  <c r="CY9" i="18"/>
  <c r="DJ9" i="16"/>
  <c r="BF10" i="20"/>
  <c r="AW10" i="25"/>
  <c r="BQ10" i="16"/>
  <c r="DN9" i="21"/>
  <c r="CT9" i="21"/>
  <c r="DL9" i="22"/>
  <c r="CU9" i="25"/>
  <c r="CQ9" i="18"/>
  <c r="AX10" i="20"/>
  <c r="AZ10" i="16"/>
  <c r="ED9" i="21"/>
  <c r="DT9" i="19"/>
  <c r="CV9" i="26"/>
  <c r="ED9" i="20"/>
  <c r="DG9" i="16"/>
  <c r="DK9" i="17"/>
  <c r="BG10" i="23"/>
  <c r="CF10" i="20"/>
  <c r="AV10" i="19"/>
  <c r="AV10" i="25"/>
  <c r="ED9" i="19"/>
  <c r="DO9" i="16"/>
  <c r="DZ9" i="17"/>
  <c r="BA10" i="20"/>
  <c r="BW10" i="25"/>
  <c r="DC9" i="19"/>
  <c r="AU10" i="21"/>
  <c r="CU9" i="19"/>
  <c r="CY9" i="21"/>
  <c r="AX18" i="7"/>
  <c r="AP18" i="7"/>
  <c r="AH18" i="7"/>
  <c r="Z18" i="7"/>
  <c r="R18" i="7"/>
  <c r="BD18" i="7"/>
  <c r="AV18" i="7"/>
  <c r="AN18" i="7"/>
  <c r="AF18" i="7"/>
  <c r="X18" i="7"/>
  <c r="P18" i="7"/>
  <c r="AW18" i="7"/>
  <c r="AO18" i="7"/>
  <c r="AG18" i="7"/>
  <c r="Y18" i="7"/>
  <c r="Q18" i="7"/>
  <c r="BC18" i="7"/>
  <c r="AU18" i="7"/>
  <c r="AM18" i="7"/>
  <c r="AE18" i="7"/>
  <c r="W18" i="7"/>
  <c r="O18" i="7"/>
  <c r="BB18" i="7"/>
  <c r="AT18" i="7"/>
  <c r="AL18" i="7"/>
  <c r="AD18" i="7"/>
  <c r="V18" i="7"/>
  <c r="N18" i="7"/>
  <c r="BA18" i="7"/>
  <c r="AS18" i="7"/>
  <c r="AK18" i="7"/>
  <c r="AC18" i="7"/>
  <c r="U18" i="7"/>
  <c r="M18" i="7"/>
  <c r="AQ18" i="7"/>
  <c r="AI18" i="7"/>
  <c r="AA18" i="7"/>
  <c r="S18" i="7"/>
  <c r="AZ18" i="7"/>
  <c r="AR18" i="7"/>
  <c r="AJ18" i="7"/>
  <c r="AB18" i="7"/>
  <c r="T18" i="7"/>
  <c r="L18" i="7"/>
  <c r="AY18" i="7"/>
  <c r="EE9" i="18"/>
  <c r="D19" i="11"/>
  <c r="C19" i="11"/>
  <c r="B19" i="11"/>
  <c r="H19" i="11"/>
  <c r="G19" i="11"/>
  <c r="F19" i="11"/>
  <c r="E19" i="11"/>
  <c r="A20" i="11"/>
  <c r="EE9" i="16"/>
  <c r="CG10" i="23"/>
  <c r="CS9" i="18"/>
  <c r="DK9" i="26"/>
  <c r="EA9" i="22"/>
  <c r="DT9" i="22"/>
  <c r="BC10" i="23"/>
  <c r="DC9" i="24"/>
  <c r="F23" i="13"/>
  <c r="E23" i="13"/>
  <c r="D23" i="13"/>
  <c r="C23" i="13"/>
  <c r="B23" i="13"/>
  <c r="A24" i="13"/>
  <c r="H23" i="13"/>
  <c r="G23" i="13"/>
  <c r="EF9" i="16"/>
  <c r="DS9" i="16"/>
  <c r="DV9" i="26"/>
  <c r="DT9" i="21"/>
  <c r="DC9" i="22"/>
  <c r="DX9" i="19"/>
  <c r="EB9" i="24"/>
  <c r="CW9" i="25"/>
  <c r="DB9" i="24"/>
  <c r="EB9" i="21"/>
  <c r="DV9" i="25"/>
  <c r="CW9" i="21"/>
  <c r="EB9" i="19"/>
  <c r="CX9" i="24"/>
  <c r="DX9" i="25"/>
  <c r="DA9" i="19"/>
  <c r="DB9" i="21"/>
  <c r="EC9" i="18"/>
  <c r="DY9" i="21"/>
  <c r="CN9" i="22"/>
  <c r="DM9" i="24"/>
  <c r="CY9" i="19"/>
  <c r="DY9" i="22"/>
  <c r="DV9" i="22"/>
  <c r="DM9" i="19"/>
  <c r="DQ9" i="20"/>
  <c r="CP9" i="22"/>
  <c r="DN9" i="22"/>
  <c r="DY9" i="16"/>
  <c r="CX9" i="21"/>
  <c r="DD9" i="25"/>
  <c r="CV9" i="20"/>
  <c r="CR9" i="22"/>
  <c r="CO9" i="22"/>
  <c r="CK10" i="19"/>
  <c r="BS10" i="16"/>
  <c r="BA10" i="22"/>
  <c r="BW10" i="19"/>
  <c r="BW10" i="26"/>
  <c r="CX9" i="18"/>
  <c r="J18" i="12"/>
  <c r="I18" i="12"/>
  <c r="K18" i="12"/>
  <c r="BA18" i="12"/>
  <c r="AS18" i="12"/>
  <c r="AK18" i="12"/>
  <c r="AC18" i="12"/>
  <c r="U18" i="12"/>
  <c r="M18" i="12"/>
  <c r="AZ18" i="12"/>
  <c r="AR18" i="12"/>
  <c r="AJ18" i="12"/>
  <c r="AB18" i="12"/>
  <c r="T18" i="12"/>
  <c r="L18" i="12"/>
  <c r="AY18" i="12"/>
  <c r="AQ18" i="12"/>
  <c r="AI18" i="12"/>
  <c r="AA18" i="12"/>
  <c r="S18" i="12"/>
  <c r="AX18" i="12"/>
  <c r="AP18" i="12"/>
  <c r="AH18" i="12"/>
  <c r="Z18" i="12"/>
  <c r="R18" i="12"/>
  <c r="AW18" i="12"/>
  <c r="AO18" i="12"/>
  <c r="AG18" i="12"/>
  <c r="Y18" i="12"/>
  <c r="Q18" i="12"/>
  <c r="BD18" i="12"/>
  <c r="AV18" i="12"/>
  <c r="AN18" i="12"/>
  <c r="AF18" i="12"/>
  <c r="X18" i="12"/>
  <c r="P18" i="12"/>
  <c r="BC18" i="12"/>
  <c r="AU18" i="12"/>
  <c r="AM18" i="12"/>
  <c r="AE18" i="12"/>
  <c r="W18" i="12"/>
  <c r="O18" i="12"/>
  <c r="BB18" i="12"/>
  <c r="AT18" i="12"/>
  <c r="AL18" i="12"/>
  <c r="AD18" i="12"/>
  <c r="V18" i="12"/>
  <c r="N18" i="12"/>
  <c r="CM10" i="16"/>
  <c r="BD10" i="25"/>
  <c r="AU10" i="22"/>
  <c r="DD9" i="16"/>
  <c r="DN9" i="20"/>
  <c r="DT9" i="18"/>
  <c r="CO9" i="19"/>
  <c r="CO9" i="20"/>
  <c r="CD10" i="16"/>
  <c r="CG10" i="16"/>
  <c r="CG10" i="24"/>
  <c r="BR10" i="21"/>
  <c r="CB10" i="17"/>
  <c r="CB10" i="26"/>
  <c r="DH9" i="20"/>
  <c r="DK9" i="18"/>
  <c r="ED9" i="16"/>
  <c r="BM10" i="19"/>
  <c r="BL10" i="21"/>
  <c r="BT10" i="26"/>
  <c r="BH10" i="20"/>
  <c r="DC9" i="17"/>
  <c r="CT9" i="24"/>
  <c r="DB9" i="17"/>
  <c r="I18" i="2"/>
  <c r="J18" i="2"/>
  <c r="K18" i="2"/>
  <c r="DI9" i="16"/>
  <c r="DM9" i="21"/>
  <c r="DF9" i="23"/>
  <c r="EA9" i="25"/>
  <c r="ED9" i="23"/>
  <c r="DJ9" i="24"/>
  <c r="CZ9" i="24"/>
  <c r="DH9" i="19"/>
  <c r="DZ9" i="24"/>
  <c r="EE9" i="23"/>
  <c r="DF9" i="18"/>
  <c r="DU9" i="24"/>
  <c r="DD9" i="23"/>
  <c r="CQ9" i="22"/>
  <c r="DZ9" i="16"/>
  <c r="DE9" i="22"/>
  <c r="CR9" i="23"/>
  <c r="DG9" i="22"/>
  <c r="DP9" i="21"/>
  <c r="DY9" i="26"/>
  <c r="DQ9" i="21"/>
  <c r="DM9" i="23"/>
  <c r="DZ9" i="25"/>
  <c r="CT9" i="19"/>
  <c r="DM9" i="26"/>
  <c r="B24" i="10"/>
  <c r="A25" i="10"/>
  <c r="H24" i="10"/>
  <c r="F24" i="10"/>
  <c r="E24" i="10"/>
  <c r="D24" i="10"/>
  <c r="G24" i="10"/>
  <c r="C24" i="10"/>
  <c r="BG10" i="16"/>
  <c r="CF10" i="21"/>
  <c r="AV10" i="26"/>
  <c r="BI10" i="19"/>
  <c r="AO11" i="16"/>
  <c r="AG11" i="16"/>
  <c r="Y11" i="16"/>
  <c r="Q11" i="16"/>
  <c r="I11" i="16"/>
  <c r="AL11" i="16"/>
  <c r="AC11" i="16"/>
  <c r="T11" i="16"/>
  <c r="K11" i="16"/>
  <c r="B11" i="16"/>
  <c r="AT11" i="16"/>
  <c r="AK11" i="16"/>
  <c r="AB11" i="16"/>
  <c r="S11" i="16"/>
  <c r="J11" i="16"/>
  <c r="AR11" i="16"/>
  <c r="AI11" i="16"/>
  <c r="Z11" i="16"/>
  <c r="BS11" i="16" s="1"/>
  <c r="P11" i="16"/>
  <c r="G11" i="16"/>
  <c r="AF11" i="16"/>
  <c r="R11" i="16"/>
  <c r="D11" i="16"/>
  <c r="AS11" i="16"/>
  <c r="AE11" i="16"/>
  <c r="O11" i="16"/>
  <c r="BH11" i="16" s="1"/>
  <c r="C11" i="16"/>
  <c r="AP11" i="16"/>
  <c r="AA11" i="16"/>
  <c r="M11" i="16"/>
  <c r="AQ11" i="16"/>
  <c r="V11" i="16"/>
  <c r="AN11" i="16"/>
  <c r="U11" i="16"/>
  <c r="BN11" i="16" s="1"/>
  <c r="AM11" i="16"/>
  <c r="N11" i="16"/>
  <c r="AJ11" i="16"/>
  <c r="L11" i="16"/>
  <c r="AD11" i="16"/>
  <c r="F11" i="16"/>
  <c r="W11" i="16"/>
  <c r="E11" i="16"/>
  <c r="CE11" i="16" s="1"/>
  <c r="AH11" i="16"/>
  <c r="X11" i="16"/>
  <c r="H11" i="16"/>
  <c r="AP11" i="25"/>
  <c r="AH11" i="25"/>
  <c r="Z11" i="25"/>
  <c r="R11" i="25"/>
  <c r="J11" i="25"/>
  <c r="B11" i="25"/>
  <c r="BT11" i="25" s="1"/>
  <c r="AO11" i="25"/>
  <c r="AG11" i="25"/>
  <c r="Y11" i="25"/>
  <c r="Q11" i="25"/>
  <c r="I11" i="25"/>
  <c r="AN11" i="25"/>
  <c r="AF11" i="25"/>
  <c r="X11" i="25"/>
  <c r="P11" i="25"/>
  <c r="H11" i="25"/>
  <c r="AL11" i="25"/>
  <c r="AA11" i="25"/>
  <c r="M11" i="25"/>
  <c r="AK11" i="25"/>
  <c r="W11" i="25"/>
  <c r="L11" i="25"/>
  <c r="AJ11" i="25"/>
  <c r="V11" i="25"/>
  <c r="K11" i="25"/>
  <c r="AQ11" i="25"/>
  <c r="T11" i="25"/>
  <c r="C11" i="25"/>
  <c r="AM11" i="25"/>
  <c r="CF11" i="25" s="1"/>
  <c r="S11" i="25"/>
  <c r="AI11" i="25"/>
  <c r="O11" i="25"/>
  <c r="AE11" i="25"/>
  <c r="N11" i="25"/>
  <c r="AD11" i="25"/>
  <c r="G11" i="25"/>
  <c r="F11" i="25"/>
  <c r="AY11" i="25" s="1"/>
  <c r="E11" i="25"/>
  <c r="AT11" i="25"/>
  <c r="D11" i="25"/>
  <c r="AS11" i="25"/>
  <c r="AR11" i="25"/>
  <c r="U11" i="25"/>
  <c r="AC11" i="25"/>
  <c r="AB11" i="25"/>
  <c r="BU11" i="25" s="1"/>
  <c r="CE10" i="22"/>
  <c r="CQ9" i="17"/>
  <c r="DT9" i="17"/>
  <c r="CO9" i="18"/>
  <c r="AW10" i="17"/>
  <c r="ED9" i="22"/>
  <c r="DU9" i="22"/>
  <c r="AX10" i="22"/>
  <c r="CU9" i="22"/>
  <c r="CY9" i="23"/>
  <c r="DE9" i="21"/>
  <c r="DT9" i="25"/>
  <c r="I18" i="3"/>
  <c r="K18" i="3"/>
  <c r="J18" i="3"/>
  <c r="DS9" i="20"/>
  <c r="BS10" i="17"/>
  <c r="BS10" i="25"/>
  <c r="BW10" i="18"/>
  <c r="BO10" i="19"/>
  <c r="BO10" i="24"/>
  <c r="CH10" i="21"/>
  <c r="CN9" i="20"/>
  <c r="CL10" i="16"/>
  <c r="CL10" i="24"/>
  <c r="BD10" i="19"/>
  <c r="AU10" i="23"/>
  <c r="CZ9" i="21"/>
  <c r="CQ9" i="20"/>
  <c r="CT9" i="26"/>
  <c r="DL9" i="19"/>
  <c r="DB9" i="19"/>
  <c r="BU10" i="23"/>
  <c r="BY10" i="20"/>
  <c r="BR10" i="23"/>
  <c r="DC9" i="16"/>
  <c r="CV9" i="16"/>
  <c r="DR9" i="22"/>
  <c r="I18" i="6"/>
  <c r="K18" i="6"/>
  <c r="J18" i="6"/>
  <c r="DL9" i="20"/>
  <c r="BM10" i="25"/>
  <c r="CX9" i="22"/>
  <c r="AY18" i="8"/>
  <c r="AQ18" i="8"/>
  <c r="AI18" i="8"/>
  <c r="AA18" i="8"/>
  <c r="S18" i="8"/>
  <c r="AX18" i="8"/>
  <c r="AP18" i="8"/>
  <c r="AH18" i="8"/>
  <c r="Z18" i="8"/>
  <c r="R18" i="8"/>
  <c r="AW18" i="8"/>
  <c r="AO18" i="8"/>
  <c r="AG18" i="8"/>
  <c r="Y18" i="8"/>
  <c r="Q18" i="8"/>
  <c r="BD18" i="8"/>
  <c r="AV18" i="8"/>
  <c r="AN18" i="8"/>
  <c r="AF18" i="8"/>
  <c r="X18" i="8"/>
  <c r="P18" i="8"/>
  <c r="BC18" i="8"/>
  <c r="AU18" i="8"/>
  <c r="AM18" i="8"/>
  <c r="AE18" i="8"/>
  <c r="W18" i="8"/>
  <c r="O18" i="8"/>
  <c r="BB18" i="8"/>
  <c r="AT18" i="8"/>
  <c r="AL18" i="8"/>
  <c r="AD18" i="8"/>
  <c r="V18" i="8"/>
  <c r="N18" i="8"/>
  <c r="BA18" i="8"/>
  <c r="AS18" i="8"/>
  <c r="AK18" i="8"/>
  <c r="AC18" i="8"/>
  <c r="U18" i="8"/>
  <c r="M18" i="8"/>
  <c r="AZ18" i="8"/>
  <c r="AR18" i="8"/>
  <c r="AJ18" i="8"/>
  <c r="AB18" i="8"/>
  <c r="T18" i="8"/>
  <c r="L18" i="8"/>
  <c r="CT9" i="17"/>
  <c r="DX9" i="20"/>
  <c r="DV9" i="19"/>
  <c r="DK9" i="21"/>
  <c r="CO9" i="23"/>
  <c r="DB9" i="25"/>
  <c r="DY9" i="23"/>
  <c r="DR9" i="24"/>
  <c r="DE9" i="23"/>
  <c r="EB9" i="17"/>
  <c r="CX9" i="23"/>
  <c r="CT9" i="25"/>
  <c r="DO9" i="24"/>
  <c r="CP9" i="19"/>
  <c r="DC9" i="18"/>
  <c r="CV9" i="24"/>
  <c r="CR9" i="16"/>
  <c r="EE9" i="21"/>
  <c r="EB9" i="22"/>
  <c r="DQ9" i="23"/>
  <c r="EE9" i="19"/>
  <c r="CP9" i="21"/>
  <c r="DR9" i="21"/>
  <c r="DO9" i="23"/>
  <c r="EA9" i="23"/>
  <c r="G23" i="4"/>
  <c r="F23" i="4"/>
  <c r="B23" i="4"/>
  <c r="A24" i="4"/>
  <c r="H23" i="4"/>
  <c r="E23" i="4"/>
  <c r="D23" i="4"/>
  <c r="C23" i="4"/>
  <c r="J18" i="10"/>
  <c r="I18" i="10"/>
  <c r="K18" i="10"/>
  <c r="BN10" i="19"/>
  <c r="BI10" i="17"/>
  <c r="BI11" i="22"/>
  <c r="CE11" i="21"/>
  <c r="AM11" i="20"/>
  <c r="AE11" i="20"/>
  <c r="W11" i="20"/>
  <c r="O11" i="20"/>
  <c r="G11" i="20"/>
  <c r="AT11" i="20"/>
  <c r="AL11" i="20"/>
  <c r="AD11" i="20"/>
  <c r="V11" i="20"/>
  <c r="N11" i="20"/>
  <c r="F11" i="20"/>
  <c r="AS11" i="20"/>
  <c r="AK11" i="20"/>
  <c r="AC11" i="20"/>
  <c r="U11" i="20"/>
  <c r="M11" i="20"/>
  <c r="E11" i="20"/>
  <c r="AR11" i="20"/>
  <c r="AJ11" i="20"/>
  <c r="AB11" i="20"/>
  <c r="T11" i="20"/>
  <c r="L11" i="20"/>
  <c r="D11" i="20"/>
  <c r="AW11" i="20" s="1"/>
  <c r="AQ11" i="20"/>
  <c r="AI11" i="20"/>
  <c r="AA11" i="20"/>
  <c r="S11" i="20"/>
  <c r="K11" i="20"/>
  <c r="C11" i="20"/>
  <c r="AP11" i="20"/>
  <c r="AH11" i="20"/>
  <c r="CA11" i="20" s="1"/>
  <c r="Z11" i="20"/>
  <c r="R11" i="20"/>
  <c r="J11" i="20"/>
  <c r="B11" i="20"/>
  <c r="Q11" i="20"/>
  <c r="P11" i="20"/>
  <c r="AN11" i="20"/>
  <c r="H11" i="20"/>
  <c r="BA11" i="20" s="1"/>
  <c r="AO11" i="20"/>
  <c r="AG11" i="20"/>
  <c r="AF11" i="20"/>
  <c r="Y11" i="20"/>
  <c r="X11" i="20"/>
  <c r="I11" i="20"/>
  <c r="AP11" i="24"/>
  <c r="AH11" i="24"/>
  <c r="Z11" i="24"/>
  <c r="R11" i="24"/>
  <c r="J11" i="24"/>
  <c r="B11" i="24"/>
  <c r="AO11" i="24"/>
  <c r="AG11" i="24"/>
  <c r="Y11" i="24"/>
  <c r="Q11" i="24"/>
  <c r="I11" i="24"/>
  <c r="CB11" i="24" s="1"/>
  <c r="AT11" i="24"/>
  <c r="AL11" i="24"/>
  <c r="AD11" i="24"/>
  <c r="V11" i="24"/>
  <c r="N11" i="24"/>
  <c r="F11" i="24"/>
  <c r="AN11" i="24"/>
  <c r="CG11" i="24" s="1"/>
  <c r="AB11" i="24"/>
  <c r="O11" i="24"/>
  <c r="C11" i="24"/>
  <c r="AM11" i="24"/>
  <c r="AA11" i="24"/>
  <c r="M11" i="24"/>
  <c r="AK11" i="24"/>
  <c r="X11" i="24"/>
  <c r="BQ11" i="24" s="1"/>
  <c r="L11" i="24"/>
  <c r="AJ11" i="24"/>
  <c r="W11" i="24"/>
  <c r="K11" i="24"/>
  <c r="AI11" i="24"/>
  <c r="U11" i="24"/>
  <c r="H11" i="24"/>
  <c r="AS11" i="24"/>
  <c r="CL11" i="24" s="1"/>
  <c r="AF11" i="24"/>
  <c r="T11" i="24"/>
  <c r="G11" i="24"/>
  <c r="AR11" i="24"/>
  <c r="AQ11" i="24"/>
  <c r="AE11" i="24"/>
  <c r="AC11" i="24"/>
  <c r="S11" i="24"/>
  <c r="BL11" i="24" s="1"/>
  <c r="P11" i="24"/>
  <c r="D11" i="24"/>
  <c r="E11" i="24"/>
  <c r="DZ9" i="18"/>
  <c r="AW10" i="16"/>
  <c r="AW10" i="26"/>
  <c r="BQ10" i="25"/>
  <c r="BP10" i="22"/>
  <c r="CU9" i="20"/>
  <c r="CU9" i="18"/>
  <c r="DV9" i="17"/>
  <c r="AX10" i="21"/>
  <c r="CI10" i="26"/>
  <c r="AZ10" i="17"/>
  <c r="AZ10" i="25"/>
  <c r="DL9" i="17"/>
  <c r="EC9" i="22"/>
  <c r="CV9" i="19"/>
  <c r="AV10" i="18"/>
  <c r="DL9" i="23"/>
  <c r="BE10" i="18"/>
  <c r="BI10" i="26"/>
  <c r="CJ11" i="24"/>
  <c r="CJ11" i="19"/>
  <c r="CZ9" i="18"/>
  <c r="CJ10" i="17"/>
  <c r="DT9" i="20"/>
  <c r="DK9" i="20"/>
  <c r="DT9" i="16"/>
  <c r="DO9" i="26"/>
  <c r="CI10" i="18"/>
  <c r="BX10" i="17"/>
  <c r="BX10" i="24"/>
  <c r="AZ10" i="18"/>
  <c r="AZ10" i="26"/>
  <c r="BJ10" i="22"/>
  <c r="CZ9" i="16"/>
  <c r="DU9" i="20"/>
  <c r="BK10" i="20"/>
  <c r="AV10" i="17"/>
  <c r="DC10" i="17" s="1"/>
  <c r="DC9" i="20"/>
  <c r="DU9" i="26"/>
  <c r="DB9" i="20"/>
  <c r="BE10" i="16"/>
  <c r="BK11" i="21"/>
  <c r="AX11" i="21"/>
  <c r="AP11" i="17"/>
  <c r="AH11" i="17"/>
  <c r="Z11" i="17"/>
  <c r="R11" i="17"/>
  <c r="J11" i="17"/>
  <c r="B11" i="17"/>
  <c r="AO11" i="17"/>
  <c r="AG11" i="17"/>
  <c r="Y11" i="17"/>
  <c r="Q11" i="17"/>
  <c r="I11" i="17"/>
  <c r="AR11" i="17"/>
  <c r="AF11" i="17"/>
  <c r="V11" i="17"/>
  <c r="L11" i="17"/>
  <c r="AQ11" i="17"/>
  <c r="AE11" i="17"/>
  <c r="U11" i="17"/>
  <c r="K11" i="17"/>
  <c r="AN11" i="17"/>
  <c r="AD11" i="17"/>
  <c r="T11" i="17"/>
  <c r="H11" i="17"/>
  <c r="AM11" i="17"/>
  <c r="AC11" i="17"/>
  <c r="S11" i="17"/>
  <c r="G11" i="17"/>
  <c r="AL11" i="17"/>
  <c r="P11" i="17"/>
  <c r="AK11" i="17"/>
  <c r="O11" i="17"/>
  <c r="AJ11" i="17"/>
  <c r="N11" i="17"/>
  <c r="AI11" i="17"/>
  <c r="M11" i="17"/>
  <c r="AA11" i="17"/>
  <c r="BT11" i="17" s="1"/>
  <c r="E11" i="17"/>
  <c r="AS11" i="17"/>
  <c r="AB11" i="17"/>
  <c r="X11" i="17"/>
  <c r="W11" i="17"/>
  <c r="F11" i="17"/>
  <c r="D11" i="17"/>
  <c r="AW11" i="17" s="1"/>
  <c r="AT11" i="17"/>
  <c r="C11" i="17"/>
  <c r="AN11" i="26"/>
  <c r="AF11" i="26"/>
  <c r="X11" i="26"/>
  <c r="P11" i="26"/>
  <c r="H11" i="26"/>
  <c r="AM11" i="26"/>
  <c r="CF11" i="26" s="1"/>
  <c r="AE11" i="26"/>
  <c r="W11" i="26"/>
  <c r="O11" i="26"/>
  <c r="G11" i="26"/>
  <c r="AS11" i="26"/>
  <c r="AK11" i="26"/>
  <c r="AC11" i="26"/>
  <c r="U11" i="26"/>
  <c r="M11" i="26"/>
  <c r="E11" i="26"/>
  <c r="AO11" i="26"/>
  <c r="AA11" i="26"/>
  <c r="N11" i="26"/>
  <c r="B11" i="26"/>
  <c r="BH11" i="26" s="1"/>
  <c r="AJ11" i="26"/>
  <c r="Y11" i="26"/>
  <c r="K11" i="26"/>
  <c r="AR11" i="26"/>
  <c r="AB11" i="26"/>
  <c r="J11" i="26"/>
  <c r="AL11" i="26"/>
  <c r="S11" i="26"/>
  <c r="AI11" i="26"/>
  <c r="R11" i="26"/>
  <c r="AH11" i="26"/>
  <c r="Q11" i="26"/>
  <c r="AG11" i="26"/>
  <c r="L11" i="26"/>
  <c r="AD11" i="26"/>
  <c r="Z11" i="26"/>
  <c r="V11" i="26"/>
  <c r="AT11" i="26"/>
  <c r="CM11" i="26" s="1"/>
  <c r="F11" i="26"/>
  <c r="C11" i="26"/>
  <c r="AQ11" i="26"/>
  <c r="AP11" i="26"/>
  <c r="T11" i="26"/>
  <c r="I11" i="26"/>
  <c r="D11" i="26"/>
  <c r="CS9" i="16"/>
  <c r="EA9" i="20"/>
  <c r="EC9" i="21"/>
  <c r="DX9" i="26"/>
  <c r="AW18" i="9"/>
  <c r="AO18" i="9"/>
  <c r="AG18" i="9"/>
  <c r="Y18" i="9"/>
  <c r="Q18" i="9"/>
  <c r="BD18" i="9"/>
  <c r="AV18" i="9"/>
  <c r="AN18" i="9"/>
  <c r="AF18" i="9"/>
  <c r="X18" i="9"/>
  <c r="P18" i="9"/>
  <c r="BC18" i="9"/>
  <c r="AU18" i="9"/>
  <c r="AM18" i="9"/>
  <c r="AE18" i="9"/>
  <c r="W18" i="9"/>
  <c r="O18" i="9"/>
  <c r="AZ18" i="9"/>
  <c r="AR18" i="9"/>
  <c r="AJ18" i="9"/>
  <c r="AB18" i="9"/>
  <c r="T18" i="9"/>
  <c r="L18" i="9"/>
  <c r="AT18" i="9"/>
  <c r="AD18" i="9"/>
  <c r="N18" i="9"/>
  <c r="AS18" i="9"/>
  <c r="AC18" i="9"/>
  <c r="M18" i="9"/>
  <c r="AQ18" i="9"/>
  <c r="AA18" i="9"/>
  <c r="AP18" i="9"/>
  <c r="Z18" i="9"/>
  <c r="BB18" i="9"/>
  <c r="AL18" i="9"/>
  <c r="V18" i="9"/>
  <c r="BA18" i="9"/>
  <c r="AK18" i="9"/>
  <c r="U18" i="9"/>
  <c r="AY18" i="9"/>
  <c r="AI18" i="9"/>
  <c r="S18" i="9"/>
  <c r="AX18" i="9"/>
  <c r="AH18" i="9"/>
  <c r="R18" i="9"/>
  <c r="DL9" i="16"/>
  <c r="EC9" i="23"/>
  <c r="DR9" i="23"/>
  <c r="CZ9" i="19"/>
  <c r="DR9" i="20"/>
  <c r="EC9" i="25"/>
  <c r="AW18" i="6"/>
  <c r="AO18" i="6"/>
  <c r="AG18" i="6"/>
  <c r="Y18" i="6"/>
  <c r="Q18" i="6"/>
  <c r="BC18" i="6"/>
  <c r="AM18" i="6"/>
  <c r="W18" i="6"/>
  <c r="BD18" i="6"/>
  <c r="AV18" i="6"/>
  <c r="AN18" i="6"/>
  <c r="AF18" i="6"/>
  <c r="X18" i="6"/>
  <c r="P18" i="6"/>
  <c r="AU18" i="6"/>
  <c r="AE18" i="6"/>
  <c r="O18" i="6"/>
  <c r="BB18" i="6"/>
  <c r="AT18" i="6"/>
  <c r="AL18" i="6"/>
  <c r="AD18" i="6"/>
  <c r="V18" i="6"/>
  <c r="N18" i="6"/>
  <c r="BA18" i="6"/>
  <c r="AS18" i="6"/>
  <c r="AK18" i="6"/>
  <c r="AC18" i="6"/>
  <c r="U18" i="6"/>
  <c r="M18" i="6"/>
  <c r="AZ18" i="6"/>
  <c r="AR18" i="6"/>
  <c r="AJ18" i="6"/>
  <c r="AB18" i="6"/>
  <c r="T18" i="6"/>
  <c r="L18" i="6"/>
  <c r="AY18" i="6"/>
  <c r="AQ18" i="6"/>
  <c r="AI18" i="6"/>
  <c r="AA18" i="6"/>
  <c r="S18" i="6"/>
  <c r="AX18" i="6"/>
  <c r="AP18" i="6"/>
  <c r="AH18" i="6"/>
  <c r="Z18" i="6"/>
  <c r="R18" i="6"/>
  <c r="DF9" i="26"/>
  <c r="CR9" i="17"/>
  <c r="BX10" i="16"/>
  <c r="BX10" i="25"/>
  <c r="BJ10" i="24"/>
  <c r="DW9" i="18"/>
  <c r="DR9" i="17"/>
  <c r="DT9" i="26"/>
  <c r="A25" i="9"/>
  <c r="H24" i="9"/>
  <c r="G24" i="9"/>
  <c r="D24" i="9"/>
  <c r="F24" i="9"/>
  <c r="E24" i="9"/>
  <c r="C24" i="9"/>
  <c r="B24" i="9"/>
  <c r="EC9" i="20"/>
  <c r="CR9" i="24"/>
  <c r="CA10" i="24"/>
  <c r="CF10" i="23"/>
  <c r="AV10" i="20"/>
  <c r="CU10" i="20" s="1"/>
  <c r="CX9" i="16"/>
  <c r="DW9" i="26"/>
  <c r="DU9" i="17"/>
  <c r="DI9" i="18"/>
  <c r="BA10" i="23"/>
  <c r="AX18" i="10"/>
  <c r="AP18" i="10"/>
  <c r="AH18" i="10"/>
  <c r="Z18" i="10"/>
  <c r="R18" i="10"/>
  <c r="AW18" i="10"/>
  <c r="AO18" i="10"/>
  <c r="AG18" i="10"/>
  <c r="Y18" i="10"/>
  <c r="Q18" i="10"/>
  <c r="BD18" i="10"/>
  <c r="AV18" i="10"/>
  <c r="AN18" i="10"/>
  <c r="AF18" i="10"/>
  <c r="X18" i="10"/>
  <c r="P18" i="10"/>
  <c r="BB18" i="10"/>
  <c r="AT18" i="10"/>
  <c r="AL18" i="10"/>
  <c r="AD18" i="10"/>
  <c r="V18" i="10"/>
  <c r="N18" i="10"/>
  <c r="BA18" i="10"/>
  <c r="AS18" i="10"/>
  <c r="AK18" i="10"/>
  <c r="AC18" i="10"/>
  <c r="U18" i="10"/>
  <c r="M18" i="10"/>
  <c r="AZ18" i="10"/>
  <c r="AR18" i="10"/>
  <c r="AJ18" i="10"/>
  <c r="AB18" i="10"/>
  <c r="T18" i="10"/>
  <c r="L18" i="10"/>
  <c r="AE18" i="10"/>
  <c r="AA18" i="10"/>
  <c r="BC18" i="10"/>
  <c r="W18" i="10"/>
  <c r="AY18" i="10"/>
  <c r="S18" i="10"/>
  <c r="AU18" i="10"/>
  <c r="O18" i="10"/>
  <c r="AQ18" i="10"/>
  <c r="AM18" i="10"/>
  <c r="AI18" i="10"/>
  <c r="EB9" i="26"/>
  <c r="CP9" i="25"/>
  <c r="AU10" i="18"/>
  <c r="DW9" i="16"/>
  <c r="F23" i="3"/>
  <c r="E23" i="3"/>
  <c r="A24" i="3"/>
  <c r="H23" i="3"/>
  <c r="G23" i="3"/>
  <c r="D23" i="3"/>
  <c r="C23" i="3"/>
  <c r="B23" i="3"/>
  <c r="ED9" i="26"/>
  <c r="CY9" i="20"/>
  <c r="DG9" i="21"/>
  <c r="DS9" i="26"/>
  <c r="CN9" i="26"/>
  <c r="DE9" i="18"/>
  <c r="DD9" i="17"/>
  <c r="DU9" i="23"/>
  <c r="BC10" i="25"/>
  <c r="CN9" i="25"/>
  <c r="CV9" i="23"/>
  <c r="DI9" i="23"/>
  <c r="DO9" i="22"/>
  <c r="DJ9" i="19"/>
  <c r="DB9" i="18"/>
  <c r="DZ9" i="21"/>
  <c r="DK9" i="23"/>
  <c r="CZ9" i="25"/>
  <c r="DX9" i="17"/>
  <c r="DA9" i="25"/>
  <c r="DL9" i="24"/>
  <c r="DO9" i="19"/>
  <c r="EB9" i="23"/>
  <c r="DH9" i="25"/>
  <c r="ED9" i="25"/>
  <c r="DS9" i="24"/>
  <c r="DK9" i="19"/>
  <c r="DY9" i="19"/>
  <c r="DA9" i="18"/>
  <c r="DO9" i="20"/>
  <c r="DF9" i="25"/>
  <c r="CW9" i="23"/>
  <c r="CO9" i="16"/>
  <c r="DI9" i="21"/>
  <c r="DO9" i="25"/>
  <c r="CV9" i="25"/>
  <c r="DZ9" i="23"/>
  <c r="CS9" i="23"/>
  <c r="DW9" i="23"/>
  <c r="DK9" i="24"/>
  <c r="EF9" i="25"/>
  <c r="CX10" i="19"/>
  <c r="AU11" i="22"/>
  <c r="DZ9" i="20"/>
  <c r="BE10" i="17"/>
  <c r="BE10" i="26"/>
  <c r="BI10" i="20"/>
  <c r="BF11" i="21"/>
  <c r="BF11" i="17"/>
  <c r="CH11" i="25"/>
  <c r="BD11" i="23"/>
  <c r="BD11" i="19"/>
  <c r="BD11" i="21"/>
  <c r="AS11" i="18"/>
  <c r="AK11" i="18"/>
  <c r="AC11" i="18"/>
  <c r="U11" i="18"/>
  <c r="M11" i="18"/>
  <c r="E11" i="18"/>
  <c r="AQ11" i="18"/>
  <c r="AI11" i="18"/>
  <c r="AA11" i="18"/>
  <c r="S11" i="18"/>
  <c r="K11" i="18"/>
  <c r="C11" i="18"/>
  <c r="AJ11" i="18"/>
  <c r="Y11" i="18"/>
  <c r="O11" i="18"/>
  <c r="D11" i="18"/>
  <c r="AT11" i="18"/>
  <c r="AH11" i="18"/>
  <c r="X11" i="18"/>
  <c r="N11" i="18"/>
  <c r="B11" i="18"/>
  <c r="AR11" i="18"/>
  <c r="AG11" i="18"/>
  <c r="W11" i="18"/>
  <c r="L11" i="18"/>
  <c r="AM11" i="18"/>
  <c r="T11" i="18"/>
  <c r="F11" i="18"/>
  <c r="AL11" i="18"/>
  <c r="R11" i="18"/>
  <c r="AF11" i="18"/>
  <c r="Q11" i="18"/>
  <c r="AE11" i="18"/>
  <c r="P11" i="18"/>
  <c r="AD11" i="18"/>
  <c r="AB11" i="18"/>
  <c r="Z11" i="18"/>
  <c r="V11" i="18"/>
  <c r="AP11" i="18"/>
  <c r="I11" i="18"/>
  <c r="J11" i="18"/>
  <c r="H11" i="18"/>
  <c r="G11" i="18"/>
  <c r="AZ11" i="18" s="1"/>
  <c r="AN11" i="18"/>
  <c r="AO11" i="18"/>
  <c r="BB18" i="13"/>
  <c r="AT18" i="13"/>
  <c r="AL18" i="13"/>
  <c r="AD18" i="13"/>
  <c r="V18" i="13"/>
  <c r="N18" i="13"/>
  <c r="BA18" i="13"/>
  <c r="AS18" i="13"/>
  <c r="AK18" i="13"/>
  <c r="AC18" i="13"/>
  <c r="U18" i="13"/>
  <c r="M18" i="13"/>
  <c r="AZ18" i="13"/>
  <c r="AR18" i="13"/>
  <c r="AJ18" i="13"/>
  <c r="AB18" i="13"/>
  <c r="T18" i="13"/>
  <c r="L18" i="13"/>
  <c r="AY18" i="13"/>
  <c r="AQ18" i="13"/>
  <c r="AI18" i="13"/>
  <c r="AA18" i="13"/>
  <c r="S18" i="13"/>
  <c r="AX18" i="13"/>
  <c r="AP18" i="13"/>
  <c r="AH18" i="13"/>
  <c r="Z18" i="13"/>
  <c r="R18" i="13"/>
  <c r="AW18" i="13"/>
  <c r="AO18" i="13"/>
  <c r="AG18" i="13"/>
  <c r="Y18" i="13"/>
  <c r="Q18" i="13"/>
  <c r="BD18" i="13"/>
  <c r="AV18" i="13"/>
  <c r="AN18" i="13"/>
  <c r="AF18" i="13"/>
  <c r="X18" i="13"/>
  <c r="P18" i="13"/>
  <c r="BC18" i="13"/>
  <c r="AU18" i="13"/>
  <c r="AM18" i="13"/>
  <c r="AE18" i="13"/>
  <c r="W18" i="13"/>
  <c r="O18" i="13"/>
  <c r="DH9" i="18"/>
  <c r="DL9" i="26"/>
  <c r="EF9" i="17"/>
  <c r="BF10" i="16"/>
  <c r="BQ10" i="20"/>
  <c r="CZ9" i="26"/>
  <c r="CU9" i="23"/>
  <c r="DU9" i="19"/>
  <c r="DG9" i="18"/>
  <c r="DD9" i="26"/>
  <c r="CS9" i="17"/>
  <c r="DM9" i="18"/>
  <c r="K18" i="9"/>
  <c r="J18" i="9"/>
  <c r="I18" i="9"/>
  <c r="J18" i="7"/>
  <c r="I18" i="7"/>
  <c r="K18" i="7"/>
  <c r="AX10" i="16"/>
  <c r="AX10" i="24"/>
  <c r="BX10" i="26"/>
  <c r="AZ10" i="20"/>
  <c r="BJ10" i="18"/>
  <c r="BJ10" i="25"/>
  <c r="DC10" i="25" s="1"/>
  <c r="DH9" i="17"/>
  <c r="DD9" i="20"/>
  <c r="EF9" i="23"/>
  <c r="CS9" i="25"/>
  <c r="CA10" i="25"/>
  <c r="AV10" i="21"/>
  <c r="CN9" i="21"/>
  <c r="DW9" i="17"/>
  <c r="DR9" i="16"/>
  <c r="DV9" i="23"/>
  <c r="BA10" i="16"/>
  <c r="CH10" i="23"/>
  <c r="CP9" i="17"/>
  <c r="CV9" i="17"/>
  <c r="ED9" i="17"/>
  <c r="EC9" i="26"/>
  <c r="CY9" i="17"/>
  <c r="CD10" i="20"/>
  <c r="CN9" i="17"/>
  <c r="I18" i="13"/>
  <c r="K18" i="13"/>
  <c r="J18" i="13"/>
  <c r="BA18" i="2"/>
  <c r="AS18" i="2"/>
  <c r="AK18" i="2"/>
  <c r="AC18" i="2"/>
  <c r="U18" i="2"/>
  <c r="M18" i="2"/>
  <c r="AZ18" i="2"/>
  <c r="AJ18" i="2"/>
  <c r="T18" i="2"/>
  <c r="AR18" i="2"/>
  <c r="AB18" i="2"/>
  <c r="L18" i="2"/>
  <c r="BD18" i="2"/>
  <c r="AV18" i="2"/>
  <c r="AN18" i="2"/>
  <c r="AF18" i="2"/>
  <c r="X18" i="2"/>
  <c r="P18" i="2"/>
  <c r="BC18" i="2"/>
  <c r="AM18" i="2"/>
  <c r="W18" i="2"/>
  <c r="AU18" i="2"/>
  <c r="AE18" i="2"/>
  <c r="O18" i="2"/>
  <c r="BB18" i="2"/>
  <c r="AL18" i="2"/>
  <c r="V18" i="2"/>
  <c r="AY18" i="2"/>
  <c r="S18" i="2"/>
  <c r="AW18" i="2"/>
  <c r="Q18" i="2"/>
  <c r="AP18" i="2"/>
  <c r="Z18" i="2"/>
  <c r="AI18" i="2"/>
  <c r="AX18" i="2"/>
  <c r="AH18" i="2"/>
  <c r="R18" i="2"/>
  <c r="AG18" i="2"/>
  <c r="AO18" i="2"/>
  <c r="AT18" i="2"/>
  <c r="AD18" i="2"/>
  <c r="N18" i="2"/>
  <c r="AQ18" i="2"/>
  <c r="AA18" i="2"/>
  <c r="Y18" i="2"/>
  <c r="CN9" i="18"/>
  <c r="DQ9" i="24"/>
  <c r="E23" i="12"/>
  <c r="D23" i="12"/>
  <c r="C23" i="12"/>
  <c r="B23" i="12"/>
  <c r="A24" i="12"/>
  <c r="H23" i="12"/>
  <c r="G23" i="12"/>
  <c r="F23" i="12"/>
  <c r="DZ9" i="22"/>
  <c r="DZ9" i="26"/>
  <c r="EB9" i="18"/>
  <c r="DS9" i="23"/>
  <c r="EF9" i="24"/>
  <c r="EE9" i="25"/>
  <c r="DP9" i="24"/>
  <c r="DP9" i="20"/>
  <c r="CX9" i="25"/>
  <c r="DR9" i="25"/>
  <c r="DP9" i="23"/>
  <c r="DW9" i="20"/>
  <c r="DI9" i="22"/>
  <c r="DJ9" i="23"/>
  <c r="DS9" i="19"/>
  <c r="CR9" i="18"/>
  <c r="CY9" i="24"/>
  <c r="CN9" i="23"/>
  <c r="DR9" i="18"/>
  <c r="EB9" i="20"/>
  <c r="DC9" i="25"/>
  <c r="DL9" i="25"/>
  <c r="DI9" i="26"/>
  <c r="CN9" i="16"/>
  <c r="EF9" i="22"/>
  <c r="DP9" i="25"/>
  <c r="DR9" i="19"/>
  <c r="DX9" i="23"/>
  <c r="DY9" i="24"/>
  <c r="DW9" i="25"/>
  <c r="DJ9" i="17"/>
  <c r="DE9" i="20"/>
  <c r="C23" i="8"/>
  <c r="B23" i="8"/>
  <c r="A24" i="8"/>
  <c r="H23" i="8"/>
  <c r="G23" i="8"/>
  <c r="F23" i="8"/>
  <c r="E23" i="8"/>
  <c r="D23" i="8"/>
  <c r="DL9" i="21"/>
  <c r="EF9" i="20"/>
  <c r="EC9" i="17"/>
  <c r="CW9" i="20"/>
  <c r="DD9" i="22"/>
  <c r="DQ9" i="18"/>
  <c r="DP9" i="26"/>
  <c r="DQ9" i="17"/>
  <c r="CS9" i="24"/>
  <c r="DE9" i="25"/>
  <c r="CO9" i="24"/>
  <c r="DJ9" i="22"/>
  <c r="EB9" i="16"/>
  <c r="DY9" i="18"/>
  <c r="DF9" i="20"/>
  <c r="DS9" i="22"/>
  <c r="DC9" i="23"/>
  <c r="DX9" i="24"/>
  <c r="DB9" i="23"/>
  <c r="DO9" i="17"/>
  <c r="CW9" i="24"/>
  <c r="DA9" i="17"/>
  <c r="DJ9" i="20"/>
  <c r="DG9" i="25"/>
  <c r="CX9" i="17"/>
  <c r="CV9" i="22"/>
  <c r="DX9" i="18"/>
  <c r="DA9" i="24"/>
  <c r="EC9" i="24"/>
  <c r="CW9" i="19"/>
  <c r="CQ9" i="23"/>
  <c r="DP9" i="18"/>
  <c r="CX9" i="19"/>
  <c r="DV9" i="24"/>
  <c r="DQ9" i="25"/>
  <c r="CR9" i="25"/>
  <c r="BA11" i="18" l="1"/>
  <c r="BC11" i="18"/>
  <c r="BT11" i="18"/>
  <c r="AU11" i="26"/>
  <c r="BV11" i="26"/>
  <c r="BL11" i="17"/>
  <c r="BJ11" i="17"/>
  <c r="BP11" i="25"/>
  <c r="DQ10" i="16"/>
  <c r="BI11" i="26"/>
  <c r="BN11" i="24"/>
  <c r="BZ11" i="24"/>
  <c r="BM11" i="20"/>
  <c r="BW11" i="25"/>
  <c r="BO11" i="16"/>
  <c r="CM11" i="19"/>
  <c r="DY10" i="22"/>
  <c r="CF11" i="23"/>
  <c r="CG11" i="19"/>
  <c r="BA11" i="19"/>
  <c r="BM11" i="19"/>
  <c r="BO11" i="18"/>
  <c r="CK11" i="18"/>
  <c r="AU11" i="18"/>
  <c r="CI11" i="26"/>
  <c r="BE11" i="26"/>
  <c r="BC11" i="26"/>
  <c r="BT11" i="26"/>
  <c r="AZ11" i="26"/>
  <c r="BY11" i="26"/>
  <c r="BA11" i="17"/>
  <c r="DM11" i="17" s="1"/>
  <c r="BE11" i="17"/>
  <c r="CH11" i="17"/>
  <c r="CC11" i="19"/>
  <c r="BT11" i="24"/>
  <c r="BO11" i="24"/>
  <c r="CH11" i="24"/>
  <c r="BQ11" i="20"/>
  <c r="BJ11" i="20"/>
  <c r="BD11" i="20"/>
  <c r="BU11" i="20"/>
  <c r="CL11" i="20"/>
  <c r="BH11" i="20"/>
  <c r="DH10" i="24"/>
  <c r="BG11" i="25"/>
  <c r="BW11" i="16"/>
  <c r="AW11" i="16"/>
  <c r="BV11" i="16"/>
  <c r="DF10" i="19"/>
  <c r="BO11" i="23"/>
  <c r="BA11" i="23"/>
  <c r="BW11" i="19"/>
  <c r="AX11" i="22"/>
  <c r="BL11" i="22"/>
  <c r="BY11" i="22"/>
  <c r="CG11" i="21"/>
  <c r="CA11" i="18"/>
  <c r="CM11" i="18"/>
  <c r="CL11" i="18"/>
  <c r="CB11" i="26"/>
  <c r="AZ11" i="17"/>
  <c r="CA11" i="17"/>
  <c r="CE11" i="20"/>
  <c r="BZ11" i="16"/>
  <c r="BV11" i="22"/>
  <c r="BJ11" i="18"/>
  <c r="BH11" i="17"/>
  <c r="CD11" i="26"/>
  <c r="EA10" i="23"/>
  <c r="BZ11" i="18"/>
  <c r="CJ11" i="18"/>
  <c r="BW11" i="26"/>
  <c r="CL11" i="26"/>
  <c r="BQ11" i="17"/>
  <c r="CF11" i="17"/>
  <c r="AZ11" i="22"/>
  <c r="DC10" i="22"/>
  <c r="BX11" i="24"/>
  <c r="AV11" i="20"/>
  <c r="CD11" i="20"/>
  <c r="BM11" i="22"/>
  <c r="BN11" i="25"/>
  <c r="BB11" i="25"/>
  <c r="AY11" i="16"/>
  <c r="BX11" i="23"/>
  <c r="AV11" i="19"/>
  <c r="BP11" i="19"/>
  <c r="BY11" i="19"/>
  <c r="CD11" i="19"/>
  <c r="DU10" i="16"/>
  <c r="BK11" i="18"/>
  <c r="BR11" i="18"/>
  <c r="BH11" i="22"/>
  <c r="BS11" i="18"/>
  <c r="CE11" i="18"/>
  <c r="CC11" i="18"/>
  <c r="CH11" i="21"/>
  <c r="CJ11" i="26"/>
  <c r="BU11" i="26"/>
  <c r="CG11" i="26"/>
  <c r="CL11" i="17"/>
  <c r="CD11" i="17"/>
  <c r="BM11" i="17"/>
  <c r="CC11" i="17"/>
  <c r="CC11" i="22"/>
  <c r="CK11" i="24"/>
  <c r="CF11" i="24"/>
  <c r="BW11" i="24"/>
  <c r="CE11" i="24"/>
  <c r="BR11" i="20"/>
  <c r="BI11" i="20"/>
  <c r="BL11" i="20"/>
  <c r="CC11" i="20"/>
  <c r="AY11" i="20"/>
  <c r="CL11" i="25"/>
  <c r="BX11" i="25"/>
  <c r="BR11" i="25"/>
  <c r="CI11" i="25"/>
  <c r="BE11" i="16"/>
  <c r="BP11" i="23"/>
  <c r="CH11" i="23"/>
  <c r="BI11" i="23"/>
  <c r="CA11" i="23"/>
  <c r="BQ11" i="23"/>
  <c r="BN11" i="23"/>
  <c r="CG11" i="22"/>
  <c r="BQ11" i="21"/>
  <c r="BM11" i="21"/>
  <c r="BS11" i="21"/>
  <c r="CK11" i="21"/>
  <c r="BG11" i="21"/>
  <c r="BL11" i="18"/>
  <c r="BE11" i="18"/>
  <c r="BO11" i="26"/>
  <c r="BA11" i="26"/>
  <c r="CA11" i="24"/>
  <c r="BC11" i="25"/>
  <c r="BZ11" i="22"/>
  <c r="BA11" i="22"/>
  <c r="BB11" i="18"/>
  <c r="BF11" i="18"/>
  <c r="DB10" i="20"/>
  <c r="BS11" i="26"/>
  <c r="DL10" i="24"/>
  <c r="CI11" i="18"/>
  <c r="BY11" i="18"/>
  <c r="BH11" i="18"/>
  <c r="BH11" i="21"/>
  <c r="BT11" i="21"/>
  <c r="CN10" i="18"/>
  <c r="BD20" i="4" s="1"/>
  <c r="CE11" i="26"/>
  <c r="BG11" i="26"/>
  <c r="BQ11" i="26"/>
  <c r="CG11" i="18"/>
  <c r="BU11" i="18"/>
  <c r="AY11" i="18"/>
  <c r="BG11" i="18"/>
  <c r="AV11" i="18"/>
  <c r="BN11" i="18"/>
  <c r="CK11" i="23"/>
  <c r="CH11" i="22"/>
  <c r="AU11" i="19"/>
  <c r="AX11" i="26"/>
  <c r="BP11" i="26"/>
  <c r="AV11" i="17"/>
  <c r="AX11" i="17"/>
  <c r="BW11" i="17"/>
  <c r="BC11" i="17"/>
  <c r="AZ11" i="24"/>
  <c r="BP11" i="24"/>
  <c r="AV11" i="24"/>
  <c r="BC11" i="24"/>
  <c r="BY11" i="20"/>
  <c r="BC11" i="20"/>
  <c r="BG11" i="20"/>
  <c r="BX11" i="20"/>
  <c r="DJ10" i="23"/>
  <c r="BK11" i="25"/>
  <c r="BH11" i="25"/>
  <c r="BO11" i="25"/>
  <c r="BA11" i="25"/>
  <c r="BZ11" i="25"/>
  <c r="BI11" i="16"/>
  <c r="CC11" i="16"/>
  <c r="BT11" i="16"/>
  <c r="BY11" i="16"/>
  <c r="BU11" i="16"/>
  <c r="BB11" i="16"/>
  <c r="DC10" i="21"/>
  <c r="AY11" i="23"/>
  <c r="CI11" i="23"/>
  <c r="BZ11" i="19"/>
  <c r="BN11" i="19"/>
  <c r="BL11" i="19"/>
  <c r="BO11" i="21"/>
  <c r="BW11" i="18"/>
  <c r="BM11" i="18"/>
  <c r="BQ11" i="18"/>
  <c r="BD11" i="18"/>
  <c r="BV11" i="18"/>
  <c r="AY11" i="26"/>
  <c r="CA11" i="26"/>
  <c r="BX11" i="26"/>
  <c r="CM11" i="17"/>
  <c r="CE11" i="17"/>
  <c r="CG11" i="17"/>
  <c r="CK11" i="17"/>
  <c r="CO10" i="17"/>
  <c r="BU11" i="22"/>
  <c r="BM11" i="24"/>
  <c r="CM11" i="24"/>
  <c r="BZ11" i="20"/>
  <c r="BK11" i="20"/>
  <c r="BO11" i="20"/>
  <c r="CF11" i="20"/>
  <c r="BS11" i="19"/>
  <c r="CI11" i="16"/>
  <c r="DZ10" i="26"/>
  <c r="AV19" i="5"/>
  <c r="BR11" i="23"/>
  <c r="AV11" i="23"/>
  <c r="CD11" i="23"/>
  <c r="BE11" i="19"/>
  <c r="CI11" i="19"/>
  <c r="CL11" i="19"/>
  <c r="AY11" i="22"/>
  <c r="BG11" i="22"/>
  <c r="BI11" i="18"/>
  <c r="CD11" i="18"/>
  <c r="BB11" i="17"/>
  <c r="BS11" i="17"/>
  <c r="BU11" i="24"/>
  <c r="BB11" i="24"/>
  <c r="BW11" i="20"/>
  <c r="BL11" i="25"/>
  <c r="BE11" i="25"/>
  <c r="CF11" i="16"/>
  <c r="AV11" i="16"/>
  <c r="BR11" i="16"/>
  <c r="DM10" i="23"/>
  <c r="CM11" i="23"/>
  <c r="AZ11" i="23"/>
  <c r="BU11" i="23"/>
  <c r="CL11" i="23"/>
  <c r="AX11" i="19"/>
  <c r="BF11" i="19"/>
  <c r="BR11" i="19"/>
  <c r="BB11" i="19"/>
  <c r="CE11" i="19"/>
  <c r="AW11" i="22"/>
  <c r="BO11" i="22"/>
  <c r="BZ11" i="21"/>
  <c r="BI11" i="21"/>
  <c r="BY11" i="21"/>
  <c r="BN11" i="21"/>
  <c r="CF11" i="18"/>
  <c r="BX11" i="18"/>
  <c r="CC11" i="26"/>
  <c r="CB11" i="17"/>
  <c r="BN11" i="17"/>
  <c r="BH11" i="24"/>
  <c r="BN11" i="20"/>
  <c r="BY11" i="25"/>
  <c r="CM11" i="16"/>
  <c r="DA10" i="24"/>
  <c r="BE11" i="22"/>
  <c r="BP11" i="18"/>
  <c r="BB11" i="26"/>
  <c r="BP11" i="17"/>
  <c r="BG11" i="17"/>
  <c r="BX11" i="17"/>
  <c r="BR11" i="17"/>
  <c r="CI11" i="17"/>
  <c r="BJ11" i="23"/>
  <c r="DB10" i="26"/>
  <c r="EC10" i="24"/>
  <c r="BV11" i="24"/>
  <c r="BA11" i="24"/>
  <c r="AY11" i="24"/>
  <c r="BR11" i="24"/>
  <c r="CI11" i="24"/>
  <c r="CG11" i="20"/>
  <c r="CI11" i="20"/>
  <c r="BV11" i="20"/>
  <c r="CM11" i="20"/>
  <c r="CE11" i="25"/>
  <c r="BV11" i="25"/>
  <c r="AV11" i="25"/>
  <c r="CD11" i="25"/>
  <c r="CG11" i="25"/>
  <c r="CG11" i="16"/>
  <c r="BX11" i="16"/>
  <c r="CB11" i="16"/>
  <c r="DK10" i="21"/>
  <c r="CL11" i="21"/>
  <c r="BO11" i="19"/>
  <c r="BG11" i="19"/>
  <c r="EC10" i="16"/>
  <c r="BR11" i="22"/>
  <c r="CB11" i="18"/>
  <c r="BK11" i="17"/>
  <c r="DC10" i="23"/>
  <c r="BS11" i="24"/>
  <c r="BQ11" i="16"/>
  <c r="CO10" i="25"/>
  <c r="BE11" i="20"/>
  <c r="BE11" i="24"/>
  <c r="DT10" i="17"/>
  <c r="BY11" i="24"/>
  <c r="CP10" i="19"/>
  <c r="CF11" i="19"/>
  <c r="BZ11" i="26"/>
  <c r="CI11" i="22"/>
  <c r="BB11" i="20"/>
  <c r="CX10" i="21"/>
  <c r="DC10" i="19"/>
  <c r="BG11" i="16"/>
  <c r="BG11" i="24"/>
  <c r="CG11" i="23"/>
  <c r="DY10" i="25"/>
  <c r="J19" i="4"/>
  <c r="I19" i="4"/>
  <c r="K19" i="4"/>
  <c r="BR11" i="26"/>
  <c r="AO19" i="5"/>
  <c r="AD19" i="5"/>
  <c r="U19" i="5"/>
  <c r="S19" i="5"/>
  <c r="AM19" i="5"/>
  <c r="DN10" i="25"/>
  <c r="CV10" i="24"/>
  <c r="EA10" i="20"/>
  <c r="DH10" i="26"/>
  <c r="DQ10" i="18"/>
  <c r="CU10" i="18"/>
  <c r="DB10" i="24"/>
  <c r="CZ10" i="26"/>
  <c r="DV10" i="22"/>
  <c r="DO10" i="16"/>
  <c r="DX10" i="21"/>
  <c r="DD10" i="25"/>
  <c r="DE10" i="19"/>
  <c r="EE10" i="22"/>
  <c r="CW10" i="16"/>
  <c r="DO10" i="21"/>
  <c r="DH10" i="22"/>
  <c r="DL10" i="19"/>
  <c r="CP10" i="20"/>
  <c r="DK10" i="19"/>
  <c r="DD10" i="18"/>
  <c r="DG10" i="22"/>
  <c r="CV10" i="19"/>
  <c r="DF10" i="26"/>
  <c r="DO10" i="25"/>
  <c r="CZ10" i="18"/>
  <c r="DK10" i="22"/>
  <c r="DJ10" i="26"/>
  <c r="DU10" i="21"/>
  <c r="I19" i="6"/>
  <c r="K19" i="6"/>
  <c r="J19" i="6"/>
  <c r="EF10" i="20"/>
  <c r="AW19" i="9"/>
  <c r="AO19" i="9"/>
  <c r="AG19" i="9"/>
  <c r="Y19" i="9"/>
  <c r="Q19" i="9"/>
  <c r="BD19" i="9"/>
  <c r="AV19" i="9"/>
  <c r="AN19" i="9"/>
  <c r="AF19" i="9"/>
  <c r="X19" i="9"/>
  <c r="P19" i="9"/>
  <c r="BC19" i="9"/>
  <c r="AU19" i="9"/>
  <c r="AM19" i="9"/>
  <c r="AE19" i="9"/>
  <c r="W19" i="9"/>
  <c r="O19" i="9"/>
  <c r="AZ19" i="9"/>
  <c r="AR19" i="9"/>
  <c r="AJ19" i="9"/>
  <c r="AB19" i="9"/>
  <c r="T19" i="9"/>
  <c r="L19" i="9"/>
  <c r="BB19" i="9"/>
  <c r="AL19" i="9"/>
  <c r="V19" i="9"/>
  <c r="BA19" i="9"/>
  <c r="AK19" i="9"/>
  <c r="U19" i="9"/>
  <c r="AY19" i="9"/>
  <c r="AI19" i="9"/>
  <c r="S19" i="9"/>
  <c r="AX19" i="9"/>
  <c r="AH19" i="9"/>
  <c r="R19" i="9"/>
  <c r="AT19" i="9"/>
  <c r="AD19" i="9"/>
  <c r="N19" i="9"/>
  <c r="AS19" i="9"/>
  <c r="AC19" i="9"/>
  <c r="M19" i="9"/>
  <c r="AQ19" i="9"/>
  <c r="AA19" i="9"/>
  <c r="AP19" i="9"/>
  <c r="Z19" i="9"/>
  <c r="CT10" i="16"/>
  <c r="CO10" i="21"/>
  <c r="DC10" i="18"/>
  <c r="BH11" i="19"/>
  <c r="CK11" i="16"/>
  <c r="BF11" i="20"/>
  <c r="CX10" i="26"/>
  <c r="AU11" i="20"/>
  <c r="CT10" i="23"/>
  <c r="DY10" i="23"/>
  <c r="A26" i="9"/>
  <c r="H25" i="9"/>
  <c r="G25" i="9"/>
  <c r="D25" i="9"/>
  <c r="F25" i="9"/>
  <c r="E25" i="9"/>
  <c r="C25" i="9"/>
  <c r="B25" i="9"/>
  <c r="CB11" i="25"/>
  <c r="BK11" i="19"/>
  <c r="BJ11" i="24"/>
  <c r="CS10" i="26"/>
  <c r="BU11" i="19"/>
  <c r="CJ11" i="16"/>
  <c r="CJ11" i="25"/>
  <c r="CS10" i="25"/>
  <c r="CP10" i="26"/>
  <c r="BM11" i="23"/>
  <c r="BS11" i="25"/>
  <c r="CX10" i="23"/>
  <c r="CQ10" i="25"/>
  <c r="DK10" i="23"/>
  <c r="DH10" i="19"/>
  <c r="BQ11" i="25"/>
  <c r="DU10" i="26"/>
  <c r="DP10" i="26"/>
  <c r="DP10" i="25"/>
  <c r="CO10" i="19"/>
  <c r="CP10" i="25"/>
  <c r="AS12" i="23"/>
  <c r="AK12" i="23"/>
  <c r="AC12" i="23"/>
  <c r="U12" i="23"/>
  <c r="M12" i="23"/>
  <c r="E12" i="23"/>
  <c r="AR12" i="23"/>
  <c r="AJ12" i="23"/>
  <c r="AB12" i="23"/>
  <c r="T12" i="23"/>
  <c r="L12" i="23"/>
  <c r="D12" i="23"/>
  <c r="AQ12" i="23"/>
  <c r="AI12" i="23"/>
  <c r="AA12" i="23"/>
  <c r="S12" i="23"/>
  <c r="K12" i="23"/>
  <c r="C12" i="23"/>
  <c r="AP12" i="23"/>
  <c r="AH12" i="23"/>
  <c r="Z12" i="23"/>
  <c r="R12" i="23"/>
  <c r="J12" i="23"/>
  <c r="B12" i="23"/>
  <c r="AN12" i="23"/>
  <c r="AF12" i="23"/>
  <c r="BY12" i="23" s="1"/>
  <c r="X12" i="23"/>
  <c r="P12" i="23"/>
  <c r="H12" i="23"/>
  <c r="AT12" i="23"/>
  <c r="W12" i="23"/>
  <c r="AO12" i="23"/>
  <c r="V12" i="23"/>
  <c r="AM12" i="23"/>
  <c r="CF12" i="23" s="1"/>
  <c r="Q12" i="23"/>
  <c r="AL12" i="23"/>
  <c r="AG12" i="23"/>
  <c r="N12" i="23"/>
  <c r="AE12" i="23"/>
  <c r="I12" i="23"/>
  <c r="AD12" i="23"/>
  <c r="Y12" i="23"/>
  <c r="BR12" i="23" s="1"/>
  <c r="O12" i="23"/>
  <c r="G12" i="23"/>
  <c r="F12" i="23"/>
  <c r="CL11" i="22"/>
  <c r="DH10" i="18"/>
  <c r="CY10" i="25"/>
  <c r="CN10" i="20"/>
  <c r="CY10" i="19"/>
  <c r="BB11" i="21"/>
  <c r="DG10" i="24"/>
  <c r="CN10" i="17"/>
  <c r="CT10" i="26"/>
  <c r="CS10" i="22"/>
  <c r="CP10" i="23"/>
  <c r="CD11" i="21"/>
  <c r="DT10" i="26"/>
  <c r="CR10" i="24"/>
  <c r="DE10" i="26"/>
  <c r="DV10" i="16"/>
  <c r="CZ10" i="21"/>
  <c r="CU10" i="17"/>
  <c r="L19" i="5"/>
  <c r="AT19" i="5"/>
  <c r="AK19" i="5"/>
  <c r="AA19" i="5"/>
  <c r="AU19" i="5"/>
  <c r="ED10" i="20"/>
  <c r="DW10" i="25"/>
  <c r="CS10" i="24"/>
  <c r="DU10" i="25"/>
  <c r="EF10" i="19"/>
  <c r="DV10" i="18"/>
  <c r="EC10" i="22"/>
  <c r="DB10" i="18"/>
  <c r="CW10" i="24"/>
  <c r="DD10" i="19"/>
  <c r="EB10" i="22"/>
  <c r="DW10" i="23"/>
  <c r="DW10" i="19"/>
  <c r="DQ10" i="21"/>
  <c r="DZ10" i="25"/>
  <c r="EF10" i="17"/>
  <c r="DE10" i="23"/>
  <c r="EC10" i="26"/>
  <c r="DR10" i="22"/>
  <c r="CR10" i="19"/>
  <c r="DM10" i="17"/>
  <c r="DT10" i="20"/>
  <c r="EA10" i="19"/>
  <c r="DA10" i="18"/>
  <c r="DU10" i="20"/>
  <c r="DW10" i="17"/>
  <c r="EB10" i="17"/>
  <c r="DK10" i="16"/>
  <c r="DP10" i="21"/>
  <c r="CV10" i="26"/>
  <c r="EA10" i="22"/>
  <c r="K19" i="10"/>
  <c r="I19" i="10"/>
  <c r="J19" i="10"/>
  <c r="BU11" i="17"/>
  <c r="CJ11" i="17"/>
  <c r="DH10" i="23"/>
  <c r="DJ10" i="16"/>
  <c r="AN12" i="22"/>
  <c r="CG12" i="22" s="1"/>
  <c r="AF12" i="22"/>
  <c r="X12" i="22"/>
  <c r="P12" i="22"/>
  <c r="H12" i="22"/>
  <c r="AM12" i="22"/>
  <c r="AE12" i="22"/>
  <c r="W12" i="22"/>
  <c r="BP12" i="22" s="1"/>
  <c r="O12" i="22"/>
  <c r="G12" i="22"/>
  <c r="AT12" i="22"/>
  <c r="AL12" i="22"/>
  <c r="AD12" i="22"/>
  <c r="V12" i="22"/>
  <c r="N12" i="22"/>
  <c r="F12" i="22"/>
  <c r="AR12" i="22"/>
  <c r="CK12" i="22" s="1"/>
  <c r="AJ12" i="22"/>
  <c r="AB12" i="22"/>
  <c r="T12" i="22"/>
  <c r="L12" i="22"/>
  <c r="D12" i="22"/>
  <c r="AW12" i="22" s="1"/>
  <c r="AQ12" i="22"/>
  <c r="AI12" i="22"/>
  <c r="AA12" i="22"/>
  <c r="S12" i="22"/>
  <c r="K12" i="22"/>
  <c r="C12" i="22"/>
  <c r="AS12" i="22"/>
  <c r="Y12" i="22"/>
  <c r="B12" i="22"/>
  <c r="CF12" i="22" s="1"/>
  <c r="AP12" i="22"/>
  <c r="U12" i="22"/>
  <c r="AO12" i="22"/>
  <c r="R12" i="22"/>
  <c r="AK12" i="22"/>
  <c r="Q12" i="22"/>
  <c r="AH12" i="22"/>
  <c r="CA12" i="22" s="1"/>
  <c r="M12" i="22"/>
  <c r="Z12" i="22"/>
  <c r="E12" i="22"/>
  <c r="AG12" i="22"/>
  <c r="AC12" i="22"/>
  <c r="J12" i="22"/>
  <c r="BC12" i="22" s="1"/>
  <c r="I12" i="22"/>
  <c r="AV11" i="26"/>
  <c r="BV11" i="23"/>
  <c r="ED10" i="24"/>
  <c r="BL11" i="23"/>
  <c r="CR10" i="16"/>
  <c r="BP11" i="16"/>
  <c r="BY11" i="17"/>
  <c r="DD10" i="16"/>
  <c r="BO11" i="17"/>
  <c r="BZ11" i="17"/>
  <c r="EA10" i="17"/>
  <c r="CR10" i="17"/>
  <c r="BX11" i="19"/>
  <c r="CD11" i="22"/>
  <c r="BN11" i="26"/>
  <c r="CZ10" i="22"/>
  <c r="DV10" i="24"/>
  <c r="DT10" i="25"/>
  <c r="CS10" i="20"/>
  <c r="CK11" i="25"/>
  <c r="BD11" i="22"/>
  <c r="BT11" i="19"/>
  <c r="CH11" i="16"/>
  <c r="BF11" i="22"/>
  <c r="CX10" i="17"/>
  <c r="AU11" i="21"/>
  <c r="BA19" i="12"/>
  <c r="AS19" i="12"/>
  <c r="AK19" i="12"/>
  <c r="AC19" i="12"/>
  <c r="U19" i="12"/>
  <c r="M19" i="12"/>
  <c r="AZ19" i="12"/>
  <c r="AR19" i="12"/>
  <c r="AJ19" i="12"/>
  <c r="AB19" i="12"/>
  <c r="T19" i="12"/>
  <c r="L19" i="12"/>
  <c r="AY19" i="12"/>
  <c r="AQ19" i="12"/>
  <c r="AI19" i="12"/>
  <c r="AA19" i="12"/>
  <c r="S19" i="12"/>
  <c r="AX19" i="12"/>
  <c r="AP19" i="12"/>
  <c r="AH19" i="12"/>
  <c r="Z19" i="12"/>
  <c r="R19" i="12"/>
  <c r="AW19" i="12"/>
  <c r="AO19" i="12"/>
  <c r="AG19" i="12"/>
  <c r="Y19" i="12"/>
  <c r="Q19" i="12"/>
  <c r="BD19" i="12"/>
  <c r="AV19" i="12"/>
  <c r="AN19" i="12"/>
  <c r="AF19" i="12"/>
  <c r="X19" i="12"/>
  <c r="P19" i="12"/>
  <c r="BC19" i="12"/>
  <c r="AU19" i="12"/>
  <c r="AM19" i="12"/>
  <c r="AE19" i="12"/>
  <c r="W19" i="12"/>
  <c r="O19" i="12"/>
  <c r="BB19" i="12"/>
  <c r="AT19" i="12"/>
  <c r="AL19" i="12"/>
  <c r="AD19" i="12"/>
  <c r="V19" i="12"/>
  <c r="N19" i="12"/>
  <c r="DT10" i="24"/>
  <c r="AZ11" i="16"/>
  <c r="CC11" i="21"/>
  <c r="AX11" i="23"/>
  <c r="BJ11" i="16"/>
  <c r="BJ11" i="25"/>
  <c r="CS10" i="18"/>
  <c r="DI10" i="23"/>
  <c r="BU11" i="21"/>
  <c r="CO10" i="18"/>
  <c r="CS10" i="17"/>
  <c r="CP10" i="16"/>
  <c r="BC11" i="21"/>
  <c r="DG10" i="26"/>
  <c r="DR10" i="20"/>
  <c r="CN10" i="23"/>
  <c r="DP10" i="18"/>
  <c r="CQ10" i="22"/>
  <c r="DX10" i="22"/>
  <c r="CM11" i="21"/>
  <c r="BQ11" i="19"/>
  <c r="CA11" i="22"/>
  <c r="DU10" i="17"/>
  <c r="DP10" i="19"/>
  <c r="K19" i="12"/>
  <c r="J19" i="12"/>
  <c r="I19" i="12"/>
  <c r="F24" i="13"/>
  <c r="E24" i="13"/>
  <c r="D24" i="13"/>
  <c r="C24" i="13"/>
  <c r="B24" i="13"/>
  <c r="A25" i="13"/>
  <c r="H24" i="13"/>
  <c r="G24" i="13"/>
  <c r="CV10" i="23"/>
  <c r="DZ10" i="23"/>
  <c r="CT10" i="20"/>
  <c r="DY10" i="20"/>
  <c r="CY10" i="20"/>
  <c r="AV12" i="22"/>
  <c r="AY12" i="22"/>
  <c r="AP12" i="24"/>
  <c r="AH12" i="24"/>
  <c r="Z12" i="24"/>
  <c r="R12" i="24"/>
  <c r="J12" i="24"/>
  <c r="B12" i="24"/>
  <c r="AO12" i="24"/>
  <c r="AG12" i="24"/>
  <c r="Y12" i="24"/>
  <c r="Q12" i="24"/>
  <c r="AW12" i="24" s="1"/>
  <c r="I12" i="24"/>
  <c r="AT12" i="24"/>
  <c r="AL12" i="24"/>
  <c r="AD12" i="24"/>
  <c r="V12" i="24"/>
  <c r="N12" i="24"/>
  <c r="F12" i="24"/>
  <c r="AS12" i="24"/>
  <c r="AF12" i="24"/>
  <c r="T12" i="24"/>
  <c r="G12" i="24"/>
  <c r="AR12" i="24"/>
  <c r="AE12" i="24"/>
  <c r="S12" i="24"/>
  <c r="E12" i="24"/>
  <c r="AQ12" i="24"/>
  <c r="AC12" i="24"/>
  <c r="P12" i="24"/>
  <c r="D12" i="24"/>
  <c r="AN12" i="24"/>
  <c r="AB12" i="24"/>
  <c r="O12" i="24"/>
  <c r="C12" i="24"/>
  <c r="AM12" i="24"/>
  <c r="CF12" i="24" s="1"/>
  <c r="AA12" i="24"/>
  <c r="M12" i="24"/>
  <c r="AK12" i="24"/>
  <c r="X12" i="24"/>
  <c r="L12" i="24"/>
  <c r="K12" i="24"/>
  <c r="H12" i="24"/>
  <c r="AJ12" i="24"/>
  <c r="CC12" i="24" s="1"/>
  <c r="AI12" i="24"/>
  <c r="W12" i="24"/>
  <c r="U12" i="24"/>
  <c r="BW11" i="21"/>
  <c r="DA10" i="25"/>
  <c r="DP10" i="22"/>
  <c r="DC10" i="26"/>
  <c r="BA11" i="21"/>
  <c r="CW10" i="23"/>
  <c r="A26" i="6"/>
  <c r="G25" i="6"/>
  <c r="H25" i="6"/>
  <c r="F25" i="6"/>
  <c r="E25" i="6"/>
  <c r="D25" i="6"/>
  <c r="C25" i="6"/>
  <c r="B25" i="6"/>
  <c r="CF11" i="21"/>
  <c r="AW11" i="23"/>
  <c r="BB11" i="22"/>
  <c r="DV10" i="26"/>
  <c r="DL10" i="21"/>
  <c r="DS10" i="25"/>
  <c r="CY10" i="26"/>
  <c r="CS10" i="21"/>
  <c r="CP10" i="22"/>
  <c r="DO10" i="19"/>
  <c r="EA10" i="25"/>
  <c r="EF10" i="24"/>
  <c r="AB19" i="5"/>
  <c r="Q19" i="5"/>
  <c r="BA19" i="5"/>
  <c r="AI19" i="5"/>
  <c r="BC19" i="5"/>
  <c r="DM10" i="20"/>
  <c r="EA10" i="16"/>
  <c r="DY10" i="24"/>
  <c r="DH10" i="25"/>
  <c r="DS10" i="19"/>
  <c r="DJ10" i="18"/>
  <c r="DB10" i="16"/>
  <c r="DW10" i="21"/>
  <c r="DO10" i="20"/>
  <c r="CZ10" i="19"/>
  <c r="DL10" i="22"/>
  <c r="DO10" i="23"/>
  <c r="EC10" i="18"/>
  <c r="EC10" i="21"/>
  <c r="DE10" i="25"/>
  <c r="DU10" i="18"/>
  <c r="DE10" i="24"/>
  <c r="DL10" i="26"/>
  <c r="DE10" i="22"/>
  <c r="DN10" i="17"/>
  <c r="CN10" i="25"/>
  <c r="CN10" i="19"/>
  <c r="DI10" i="21"/>
  <c r="DN10" i="16"/>
  <c r="CW10" i="17"/>
  <c r="DV10" i="17"/>
  <c r="DR10" i="26"/>
  <c r="CY10" i="21"/>
  <c r="EF10" i="23"/>
  <c r="DK10" i="26"/>
  <c r="DF10" i="16"/>
  <c r="CO10" i="20"/>
  <c r="DS10" i="23"/>
  <c r="CH11" i="18"/>
  <c r="AZ11" i="25"/>
  <c r="EC10" i="17"/>
  <c r="BM11" i="25"/>
  <c r="DG10" i="19"/>
  <c r="DN10" i="23"/>
  <c r="CA11" i="16"/>
  <c r="CN10" i="22"/>
  <c r="CT10" i="22"/>
  <c r="CZ10" i="23"/>
  <c r="CS10" i="16"/>
  <c r="CL12" i="23"/>
  <c r="CL12" i="22"/>
  <c r="BG12" i="22"/>
  <c r="AO12" i="16"/>
  <c r="AG12" i="16"/>
  <c r="Y12" i="16"/>
  <c r="Q12" i="16"/>
  <c r="I12" i="16"/>
  <c r="AM12" i="16"/>
  <c r="AD12" i="16"/>
  <c r="U12" i="16"/>
  <c r="L12" i="16"/>
  <c r="C12" i="16"/>
  <c r="AL12" i="16"/>
  <c r="AC12" i="16"/>
  <c r="T12" i="16"/>
  <c r="K12" i="16"/>
  <c r="B12" i="16"/>
  <c r="AS12" i="16"/>
  <c r="AJ12" i="16"/>
  <c r="AA12" i="16"/>
  <c r="R12" i="16"/>
  <c r="H12" i="16"/>
  <c r="CI12" i="16" s="1"/>
  <c r="AQ12" i="16"/>
  <c r="AB12" i="16"/>
  <c r="N12" i="16"/>
  <c r="AP12" i="16"/>
  <c r="Z12" i="16"/>
  <c r="M12" i="16"/>
  <c r="AK12" i="16"/>
  <c r="W12" i="16"/>
  <c r="G12" i="16"/>
  <c r="X12" i="16"/>
  <c r="D12" i="16"/>
  <c r="AT12" i="16"/>
  <c r="V12" i="16"/>
  <c r="AR12" i="16"/>
  <c r="S12" i="16"/>
  <c r="AN12" i="16"/>
  <c r="CG12" i="16" s="1"/>
  <c r="P12" i="16"/>
  <c r="AH12" i="16"/>
  <c r="J12" i="16"/>
  <c r="AE12" i="16"/>
  <c r="E12" i="16"/>
  <c r="AI12" i="16"/>
  <c r="AF12" i="16"/>
  <c r="O12" i="16"/>
  <c r="F12" i="16"/>
  <c r="AP12" i="25"/>
  <c r="AH12" i="25"/>
  <c r="Z12" i="25"/>
  <c r="R12" i="25"/>
  <c r="J12" i="25"/>
  <c r="B12" i="25"/>
  <c r="AO12" i="25"/>
  <c r="AG12" i="25"/>
  <c r="Y12" i="25"/>
  <c r="Q12" i="25"/>
  <c r="I12" i="25"/>
  <c r="AN12" i="25"/>
  <c r="AF12" i="25"/>
  <c r="X12" i="25"/>
  <c r="P12" i="25"/>
  <c r="H12" i="25"/>
  <c r="AR12" i="25"/>
  <c r="AD12" i="25"/>
  <c r="S12" i="25"/>
  <c r="E12" i="25"/>
  <c r="AQ12" i="25"/>
  <c r="AC12" i="25"/>
  <c r="O12" i="25"/>
  <c r="BH12" i="25" s="1"/>
  <c r="D12" i="25"/>
  <c r="AM12" i="25"/>
  <c r="AB12" i="25"/>
  <c r="N12" i="25"/>
  <c r="C12" i="25"/>
  <c r="AA12" i="25"/>
  <c r="G12" i="25"/>
  <c r="AT12" i="25"/>
  <c r="CM12" i="25" s="1"/>
  <c r="W12" i="25"/>
  <c r="F12" i="25"/>
  <c r="AS12" i="25"/>
  <c r="V12" i="25"/>
  <c r="AL12" i="25"/>
  <c r="U12" i="25"/>
  <c r="AK12" i="25"/>
  <c r="T12" i="25"/>
  <c r="BM12" i="25" s="1"/>
  <c r="AJ12" i="25"/>
  <c r="AI12" i="25"/>
  <c r="AE12" i="25"/>
  <c r="M12" i="25"/>
  <c r="L12" i="25"/>
  <c r="K12" i="25"/>
  <c r="CL11" i="16"/>
  <c r="AV11" i="21"/>
  <c r="BV11" i="17"/>
  <c r="J19" i="8"/>
  <c r="I19" i="8"/>
  <c r="K19" i="8"/>
  <c r="DO10" i="24"/>
  <c r="CO10" i="23"/>
  <c r="BL11" i="16"/>
  <c r="BL11" i="26"/>
  <c r="CT10" i="17"/>
  <c r="DS10" i="18"/>
  <c r="BP11" i="20"/>
  <c r="AY11" i="17"/>
  <c r="CU10" i="25"/>
  <c r="J19" i="2"/>
  <c r="I19" i="2"/>
  <c r="K19" i="2"/>
  <c r="CF11" i="22"/>
  <c r="AW11" i="18"/>
  <c r="AW11" i="24"/>
  <c r="BZ11" i="23"/>
  <c r="BB11" i="23"/>
  <c r="DU10" i="23"/>
  <c r="DS10" i="17"/>
  <c r="CY10" i="17"/>
  <c r="BX11" i="22"/>
  <c r="CD11" i="16"/>
  <c r="CD11" i="24"/>
  <c r="EA10" i="24"/>
  <c r="DS10" i="24"/>
  <c r="DX10" i="25"/>
  <c r="DP10" i="23"/>
  <c r="BR11" i="21"/>
  <c r="DF10" i="24"/>
  <c r="AR19" i="5"/>
  <c r="AG19" i="5"/>
  <c r="R19" i="5"/>
  <c r="AQ19" i="5"/>
  <c r="P19" i="5"/>
  <c r="CV10" i="20"/>
  <c r="DE10" i="16"/>
  <c r="DI10" i="24"/>
  <c r="DS10" i="16"/>
  <c r="DE10" i="17"/>
  <c r="CR10" i="21"/>
  <c r="DP10" i="16"/>
  <c r="CP10" i="21"/>
  <c r="DI10" i="25"/>
  <c r="CV10" i="17"/>
  <c r="ED10" i="26"/>
  <c r="DX10" i="23"/>
  <c r="DF10" i="18"/>
  <c r="CR10" i="22"/>
  <c r="CZ10" i="25"/>
  <c r="CT10" i="18"/>
  <c r="DJ10" i="24"/>
  <c r="DV10" i="19"/>
  <c r="CX10" i="22"/>
  <c r="CZ10" i="17"/>
  <c r="DK10" i="24"/>
  <c r="DH10" i="16"/>
  <c r="EE10" i="17"/>
  <c r="CU10" i="21"/>
  <c r="DL10" i="18"/>
  <c r="DR10" i="21"/>
  <c r="DR10" i="19"/>
  <c r="EB10" i="21"/>
  <c r="CQ10" i="23"/>
  <c r="CS10" i="19"/>
  <c r="EF10" i="26"/>
  <c r="BB19" i="13"/>
  <c r="AT19" i="13"/>
  <c r="AL19" i="13"/>
  <c r="AD19" i="13"/>
  <c r="V19" i="13"/>
  <c r="N19" i="13"/>
  <c r="BA19" i="13"/>
  <c r="AS19" i="13"/>
  <c r="AK19" i="13"/>
  <c r="AC19" i="13"/>
  <c r="U19" i="13"/>
  <c r="M19" i="13"/>
  <c r="AZ19" i="13"/>
  <c r="AR19" i="13"/>
  <c r="AJ19" i="13"/>
  <c r="AB19" i="13"/>
  <c r="T19" i="13"/>
  <c r="L19" i="13"/>
  <c r="AY19" i="13"/>
  <c r="AQ19" i="13"/>
  <c r="AI19" i="13"/>
  <c r="AA19" i="13"/>
  <c r="S19" i="13"/>
  <c r="AX19" i="13"/>
  <c r="AP19" i="13"/>
  <c r="AH19" i="13"/>
  <c r="Z19" i="13"/>
  <c r="R19" i="13"/>
  <c r="AW19" i="13"/>
  <c r="AO19" i="13"/>
  <c r="AG19" i="13"/>
  <c r="Y19" i="13"/>
  <c r="Q19" i="13"/>
  <c r="BD19" i="13"/>
  <c r="AV19" i="13"/>
  <c r="AN19" i="13"/>
  <c r="AF19" i="13"/>
  <c r="X19" i="13"/>
  <c r="P19" i="13"/>
  <c r="BC19" i="13"/>
  <c r="AU19" i="13"/>
  <c r="AM19" i="13"/>
  <c r="AE19" i="13"/>
  <c r="W19" i="13"/>
  <c r="O19" i="13"/>
  <c r="AX11" i="24"/>
  <c r="DQ10" i="26"/>
  <c r="BF11" i="23"/>
  <c r="AU11" i="23"/>
  <c r="CC11" i="23"/>
  <c r="CB11" i="20"/>
  <c r="AX11" i="18"/>
  <c r="AX11" i="25"/>
  <c r="BJ11" i="19"/>
  <c r="CX10" i="16"/>
  <c r="DD10" i="20"/>
  <c r="DQ10" i="17"/>
  <c r="CJ11" i="20"/>
  <c r="CU10" i="23"/>
  <c r="DQ10" i="23"/>
  <c r="BM11" i="26"/>
  <c r="BC11" i="22"/>
  <c r="BS11" i="20"/>
  <c r="BI11" i="17"/>
  <c r="BI11" i="25"/>
  <c r="G24" i="4"/>
  <c r="F24" i="4"/>
  <c r="B24" i="4"/>
  <c r="A25" i="4"/>
  <c r="H24" i="4"/>
  <c r="E24" i="4"/>
  <c r="D24" i="4"/>
  <c r="C24" i="4"/>
  <c r="EC10" i="19"/>
  <c r="EE10" i="24"/>
  <c r="DL10" i="17"/>
  <c r="CA11" i="19"/>
  <c r="CA11" i="25"/>
  <c r="DZ10" i="24"/>
  <c r="CW10" i="25"/>
  <c r="D20" i="11"/>
  <c r="C20" i="11"/>
  <c r="B20" i="11"/>
  <c r="H20" i="11"/>
  <c r="G20" i="11"/>
  <c r="F20" i="11"/>
  <c r="E20" i="11"/>
  <c r="A21" i="11"/>
  <c r="CQ10" i="20"/>
  <c r="CA12" i="24"/>
  <c r="BU12" i="22"/>
  <c r="AP12" i="17"/>
  <c r="AH12" i="17"/>
  <c r="Z12" i="17"/>
  <c r="R12" i="17"/>
  <c r="J12" i="17"/>
  <c r="BC12" i="17" s="1"/>
  <c r="B12" i="17"/>
  <c r="AO12" i="17"/>
  <c r="AG12" i="17"/>
  <c r="Y12" i="17"/>
  <c r="Q12" i="17"/>
  <c r="I12" i="17"/>
  <c r="AT12" i="17"/>
  <c r="AJ12" i="17"/>
  <c r="CC12" i="17" s="1"/>
  <c r="X12" i="17"/>
  <c r="N12" i="17"/>
  <c r="D12" i="17"/>
  <c r="AS12" i="17"/>
  <c r="AI12" i="17"/>
  <c r="W12" i="17"/>
  <c r="M12" i="17"/>
  <c r="C12" i="17"/>
  <c r="AR12" i="17"/>
  <c r="AF12" i="17"/>
  <c r="V12" i="17"/>
  <c r="L12" i="17"/>
  <c r="AQ12" i="17"/>
  <c r="AE12" i="17"/>
  <c r="U12" i="17"/>
  <c r="K12" i="17"/>
  <c r="AD12" i="17"/>
  <c r="H12" i="17"/>
  <c r="AC12" i="17"/>
  <c r="G12" i="17"/>
  <c r="AB12" i="17"/>
  <c r="F12" i="17"/>
  <c r="AA12" i="17"/>
  <c r="E12" i="17"/>
  <c r="AX12" i="17" s="1"/>
  <c r="AM12" i="17"/>
  <c r="S12" i="17"/>
  <c r="P12" i="17"/>
  <c r="O12" i="17"/>
  <c r="AN12" i="17"/>
  <c r="AL12" i="17"/>
  <c r="T12" i="17"/>
  <c r="AK12" i="17"/>
  <c r="CD12" i="17" s="1"/>
  <c r="AN12" i="26"/>
  <c r="AF12" i="26"/>
  <c r="X12" i="26"/>
  <c r="P12" i="26"/>
  <c r="H12" i="26"/>
  <c r="AM12" i="26"/>
  <c r="AE12" i="26"/>
  <c r="W12" i="26"/>
  <c r="BP12" i="26" s="1"/>
  <c r="O12" i="26"/>
  <c r="G12" i="26"/>
  <c r="AS12" i="26"/>
  <c r="AK12" i="26"/>
  <c r="AC12" i="26"/>
  <c r="U12" i="26"/>
  <c r="M12" i="26"/>
  <c r="E12" i="26"/>
  <c r="AX12" i="26" s="1"/>
  <c r="AR12" i="26"/>
  <c r="AG12" i="26"/>
  <c r="S12" i="26"/>
  <c r="F12" i="26"/>
  <c r="AP12" i="26"/>
  <c r="AB12" i="26"/>
  <c r="Q12" i="26"/>
  <c r="C12" i="26"/>
  <c r="AT12" i="26"/>
  <c r="AA12" i="26"/>
  <c r="K12" i="26"/>
  <c r="AD12" i="26"/>
  <c r="L12" i="26"/>
  <c r="AQ12" i="26"/>
  <c r="V12" i="26"/>
  <c r="AO12" i="26"/>
  <c r="CH12" i="26" s="1"/>
  <c r="T12" i="26"/>
  <c r="AL12" i="26"/>
  <c r="R12" i="26"/>
  <c r="AJ12" i="26"/>
  <c r="N12" i="26"/>
  <c r="J12" i="26"/>
  <c r="I12" i="26"/>
  <c r="D12" i="26"/>
  <c r="AW12" i="26" s="1"/>
  <c r="AH12" i="26"/>
  <c r="Y12" i="26"/>
  <c r="B12" i="26"/>
  <c r="Z12" i="26"/>
  <c r="AI12" i="26"/>
  <c r="AV11" i="22"/>
  <c r="BV11" i="19"/>
  <c r="CU10" i="19"/>
  <c r="EE10" i="20"/>
  <c r="DY10" i="26"/>
  <c r="DB10" i="22"/>
  <c r="DL10" i="20"/>
  <c r="DQ10" i="19"/>
  <c r="BP11" i="21"/>
  <c r="AY11" i="19"/>
  <c r="DP10" i="24"/>
  <c r="DC10" i="20"/>
  <c r="AW11" i="25"/>
  <c r="DR10" i="24"/>
  <c r="DQ10" i="20"/>
  <c r="BN11" i="22"/>
  <c r="CU10" i="24"/>
  <c r="CT10" i="25"/>
  <c r="B24" i="7"/>
  <c r="H24" i="7"/>
  <c r="A25" i="7"/>
  <c r="G24" i="7"/>
  <c r="F24" i="7"/>
  <c r="E24" i="7"/>
  <c r="C24" i="7"/>
  <c r="D24" i="7"/>
  <c r="CQ10" i="19"/>
  <c r="DB10" i="21"/>
  <c r="DK10" i="18"/>
  <c r="ED10" i="18"/>
  <c r="V19" i="5"/>
  <c r="M19" i="5"/>
  <c r="AW19" i="5"/>
  <c r="Z19" i="5"/>
  <c r="AY19" i="5"/>
  <c r="X19" i="5"/>
  <c r="EB10" i="25"/>
  <c r="DT10" i="16"/>
  <c r="DI10" i="20"/>
  <c r="CV10" i="16"/>
  <c r="DA10" i="17"/>
  <c r="DV10" i="21"/>
  <c r="CR10" i="26"/>
  <c r="DZ10" i="22"/>
  <c r="EE10" i="25"/>
  <c r="DJ10" i="17"/>
  <c r="EB10" i="19"/>
  <c r="DW10" i="24"/>
  <c r="DT10" i="18"/>
  <c r="DT10" i="23"/>
  <c r="DC10" i="16"/>
  <c r="DF10" i="21"/>
  <c r="EB10" i="20"/>
  <c r="DT10" i="19"/>
  <c r="CN10" i="26"/>
  <c r="DZ10" i="18"/>
  <c r="CT10" i="24"/>
  <c r="DF10" i="17"/>
  <c r="EF10" i="22"/>
  <c r="EB10" i="16"/>
  <c r="DT10" i="21"/>
  <c r="DF10" i="23"/>
  <c r="DO10" i="18"/>
  <c r="CT10" i="21"/>
  <c r="DN10" i="24"/>
  <c r="DX10" i="19"/>
  <c r="DZ10" i="19"/>
  <c r="AX19" i="7"/>
  <c r="AP19" i="7"/>
  <c r="AH19" i="7"/>
  <c r="Z19" i="7"/>
  <c r="R19" i="7"/>
  <c r="BD19" i="7"/>
  <c r="AV19" i="7"/>
  <c r="AN19" i="7"/>
  <c r="AF19" i="7"/>
  <c r="X19" i="7"/>
  <c r="P19" i="7"/>
  <c r="AW19" i="7"/>
  <c r="AO19" i="7"/>
  <c r="AG19" i="7"/>
  <c r="Y19" i="7"/>
  <c r="Q19" i="7"/>
  <c r="BC19" i="7"/>
  <c r="AU19" i="7"/>
  <c r="AM19" i="7"/>
  <c r="AE19" i="7"/>
  <c r="W19" i="7"/>
  <c r="O19" i="7"/>
  <c r="BB19" i="7"/>
  <c r="AT19" i="7"/>
  <c r="AL19" i="7"/>
  <c r="AD19" i="7"/>
  <c r="V19" i="7"/>
  <c r="N19" i="7"/>
  <c r="BA19" i="7"/>
  <c r="AS19" i="7"/>
  <c r="AK19" i="7"/>
  <c r="AC19" i="7"/>
  <c r="U19" i="7"/>
  <c r="M19" i="7"/>
  <c r="AY19" i="7"/>
  <c r="AQ19" i="7"/>
  <c r="AI19" i="7"/>
  <c r="AA19" i="7"/>
  <c r="S19" i="7"/>
  <c r="AZ19" i="7"/>
  <c r="AR19" i="7"/>
  <c r="AJ19" i="7"/>
  <c r="AB19" i="7"/>
  <c r="T19" i="7"/>
  <c r="L19" i="7"/>
  <c r="BA19" i="2"/>
  <c r="AS19" i="2"/>
  <c r="AK19" i="2"/>
  <c r="AC19" i="2"/>
  <c r="U19" i="2"/>
  <c r="M19" i="2"/>
  <c r="AR19" i="2"/>
  <c r="AJ19" i="2"/>
  <c r="T19" i="2"/>
  <c r="AZ19" i="2"/>
  <c r="AB19" i="2"/>
  <c r="L19" i="2"/>
  <c r="BD19" i="2"/>
  <c r="AV19" i="2"/>
  <c r="AN19" i="2"/>
  <c r="AF19" i="2"/>
  <c r="X19" i="2"/>
  <c r="P19" i="2"/>
  <c r="AU19" i="2"/>
  <c r="AE19" i="2"/>
  <c r="O19" i="2"/>
  <c r="BC19" i="2"/>
  <c r="AM19" i="2"/>
  <c r="W19" i="2"/>
  <c r="AT19" i="2"/>
  <c r="AD19" i="2"/>
  <c r="N19" i="2"/>
  <c r="AA19" i="2"/>
  <c r="AO19" i="2"/>
  <c r="AX19" i="2"/>
  <c r="AH19" i="2"/>
  <c r="R19" i="2"/>
  <c r="AQ19" i="2"/>
  <c r="AP19" i="2"/>
  <c r="Z19" i="2"/>
  <c r="Y19" i="2"/>
  <c r="AG19" i="2"/>
  <c r="BB19" i="2"/>
  <c r="AL19" i="2"/>
  <c r="V19" i="2"/>
  <c r="AY19" i="2"/>
  <c r="AI19" i="2"/>
  <c r="S19" i="2"/>
  <c r="AW19" i="2"/>
  <c r="Q19" i="2"/>
  <c r="CV10" i="25"/>
  <c r="F24" i="3"/>
  <c r="E24" i="3"/>
  <c r="A25" i="3"/>
  <c r="H24" i="3"/>
  <c r="C24" i="3"/>
  <c r="B24" i="3"/>
  <c r="D24" i="3"/>
  <c r="G24" i="3"/>
  <c r="BI11" i="24"/>
  <c r="DI10" i="26"/>
  <c r="CW10" i="19"/>
  <c r="BD11" i="17"/>
  <c r="BD11" i="24"/>
  <c r="CH11" i="26"/>
  <c r="DX10" i="17"/>
  <c r="C24" i="8"/>
  <c r="B24" i="8"/>
  <c r="A25" i="8"/>
  <c r="H24" i="8"/>
  <c r="G24" i="8"/>
  <c r="F24" i="8"/>
  <c r="E24" i="8"/>
  <c r="D24" i="8"/>
  <c r="BC19" i="4"/>
  <c r="AU19" i="4"/>
  <c r="AM19" i="4"/>
  <c r="AE19" i="4"/>
  <c r="W19" i="4"/>
  <c r="O19" i="4"/>
  <c r="BB19" i="4"/>
  <c r="AT19" i="4"/>
  <c r="AL19" i="4"/>
  <c r="AD19" i="4"/>
  <c r="V19" i="4"/>
  <c r="N19" i="4"/>
  <c r="AX19" i="4"/>
  <c r="AP19" i="4"/>
  <c r="AH19" i="4"/>
  <c r="Z19" i="4"/>
  <c r="R19" i="4"/>
  <c r="AW19" i="4"/>
  <c r="AO19" i="4"/>
  <c r="AG19" i="4"/>
  <c r="Y19" i="4"/>
  <c r="Q19" i="4"/>
  <c r="AV19" i="4"/>
  <c r="AF19" i="4"/>
  <c r="P19" i="4"/>
  <c r="AS19" i="4"/>
  <c r="AC19" i="4"/>
  <c r="M19" i="4"/>
  <c r="AB19" i="4"/>
  <c r="BD19" i="4"/>
  <c r="AN19" i="4"/>
  <c r="X19" i="4"/>
  <c r="AR19" i="4"/>
  <c r="L19" i="4"/>
  <c r="AQ19" i="4"/>
  <c r="AA19" i="4"/>
  <c r="BA19" i="4"/>
  <c r="AK19" i="4"/>
  <c r="U19" i="4"/>
  <c r="AZ19" i="4"/>
  <c r="AJ19" i="4"/>
  <c r="T19" i="4"/>
  <c r="AY19" i="4"/>
  <c r="AI19" i="4"/>
  <c r="S19" i="4"/>
  <c r="CQ10" i="24"/>
  <c r="CR10" i="23"/>
  <c r="BH11" i="23"/>
  <c r="CK11" i="20"/>
  <c r="BD11" i="16"/>
  <c r="BD11" i="25"/>
  <c r="BT11" i="22"/>
  <c r="CH11" i="19"/>
  <c r="BF11" i="16"/>
  <c r="BF11" i="24"/>
  <c r="AU11" i="17"/>
  <c r="AU11" i="24"/>
  <c r="AZ11" i="19"/>
  <c r="CC11" i="24"/>
  <c r="CB11" i="21"/>
  <c r="BK11" i="23"/>
  <c r="EB10" i="18"/>
  <c r="CJ11" i="21"/>
  <c r="CX10" i="18"/>
  <c r="EB10" i="26"/>
  <c r="DI10" i="22"/>
  <c r="CE11" i="22"/>
  <c r="BI11" i="19"/>
  <c r="CY10" i="18"/>
  <c r="DF10" i="25"/>
  <c r="EE10" i="16"/>
  <c r="EC10" i="23"/>
  <c r="BQ11" i="22"/>
  <c r="CO10" i="26"/>
  <c r="DA10" i="20"/>
  <c r="DZ10" i="16"/>
  <c r="EF10" i="16"/>
  <c r="DL10" i="16"/>
  <c r="A13" i="26"/>
  <c r="A13" i="25"/>
  <c r="A13" i="24"/>
  <c r="A13" i="23"/>
  <c r="A13" i="22"/>
  <c r="A13" i="21"/>
  <c r="A13" i="20"/>
  <c r="A13" i="19"/>
  <c r="A13" i="17"/>
  <c r="A13" i="16"/>
  <c r="AO13" i="15"/>
  <c r="AG13" i="15"/>
  <c r="Y13" i="15"/>
  <c r="Q13" i="15"/>
  <c r="I13" i="15"/>
  <c r="AM13" i="15"/>
  <c r="AD13" i="15"/>
  <c r="U13" i="15"/>
  <c r="L13" i="15"/>
  <c r="C13" i="15"/>
  <c r="A14" i="15"/>
  <c r="AL13" i="15"/>
  <c r="AC13" i="15"/>
  <c r="T13" i="15"/>
  <c r="K13" i="15"/>
  <c r="B13" i="15"/>
  <c r="A13" i="18"/>
  <c r="AS13" i="15"/>
  <c r="AJ13" i="15"/>
  <c r="AA13" i="15"/>
  <c r="R13" i="15"/>
  <c r="H13" i="15"/>
  <c r="AN13" i="15"/>
  <c r="X13" i="15"/>
  <c r="J13" i="15"/>
  <c r="AK13" i="15"/>
  <c r="W13" i="15"/>
  <c r="G13" i="15"/>
  <c r="AH13" i="15"/>
  <c r="S13" i="15"/>
  <c r="E13" i="15"/>
  <c r="AQ13" i="15"/>
  <c r="P13" i="15"/>
  <c r="AP13" i="15"/>
  <c r="O13" i="15"/>
  <c r="AI13" i="15"/>
  <c r="N13" i="15"/>
  <c r="AF13" i="15"/>
  <c r="M13" i="15"/>
  <c r="AB13" i="15"/>
  <c r="D13" i="15"/>
  <c r="AR13" i="15"/>
  <c r="V13" i="15"/>
  <c r="AT13" i="15"/>
  <c r="AE13" i="15"/>
  <c r="Z13" i="15"/>
  <c r="F13" i="15"/>
  <c r="BW12" i="26"/>
  <c r="AS12" i="18"/>
  <c r="AK12" i="18"/>
  <c r="AC12" i="18"/>
  <c r="U12" i="18"/>
  <c r="M12" i="18"/>
  <c r="E12" i="18"/>
  <c r="AQ12" i="18"/>
  <c r="AI12" i="18"/>
  <c r="AA12" i="18"/>
  <c r="S12" i="18"/>
  <c r="K12" i="18"/>
  <c r="C12" i="18"/>
  <c r="AM12" i="18"/>
  <c r="AB12" i="18"/>
  <c r="Q12" i="18"/>
  <c r="G12" i="18"/>
  <c r="AL12" i="18"/>
  <c r="Z12" i="18"/>
  <c r="P12" i="18"/>
  <c r="BI12" i="18" s="1"/>
  <c r="F12" i="18"/>
  <c r="AJ12" i="18"/>
  <c r="Y12" i="18"/>
  <c r="O12" i="18"/>
  <c r="D12" i="18"/>
  <c r="AN12" i="18"/>
  <c r="V12" i="18"/>
  <c r="B12" i="18"/>
  <c r="AH12" i="18"/>
  <c r="T12" i="18"/>
  <c r="AG12" i="18"/>
  <c r="R12" i="18"/>
  <c r="AF12" i="18"/>
  <c r="N12" i="18"/>
  <c r="AE12" i="18"/>
  <c r="AD12" i="18"/>
  <c r="X12" i="18"/>
  <c r="W12" i="18"/>
  <c r="AR12" i="18"/>
  <c r="CK12" i="18" s="1"/>
  <c r="J12" i="18"/>
  <c r="AT12" i="18"/>
  <c r="AP12" i="18"/>
  <c r="AO12" i="18"/>
  <c r="L12" i="18"/>
  <c r="BE12" i="18" s="1"/>
  <c r="I12" i="18"/>
  <c r="H12" i="18"/>
  <c r="AM12" i="20"/>
  <c r="AE12" i="20"/>
  <c r="W12" i="20"/>
  <c r="O12" i="20"/>
  <c r="G12" i="20"/>
  <c r="AZ12" i="20" s="1"/>
  <c r="AT12" i="20"/>
  <c r="AL12" i="20"/>
  <c r="AD12" i="20"/>
  <c r="V12" i="20"/>
  <c r="N12" i="20"/>
  <c r="F12" i="20"/>
  <c r="AS12" i="20"/>
  <c r="AK12" i="20"/>
  <c r="AC12" i="20"/>
  <c r="U12" i="20"/>
  <c r="M12" i="20"/>
  <c r="E12" i="20"/>
  <c r="AR12" i="20"/>
  <c r="AJ12" i="20"/>
  <c r="AB12" i="20"/>
  <c r="T12" i="20"/>
  <c r="L12" i="20"/>
  <c r="BE12" i="20" s="1"/>
  <c r="D12" i="20"/>
  <c r="AQ12" i="20"/>
  <c r="AI12" i="20"/>
  <c r="CB12" i="20" s="1"/>
  <c r="AA12" i="20"/>
  <c r="S12" i="20"/>
  <c r="K12" i="20"/>
  <c r="C12" i="20"/>
  <c r="AP12" i="20"/>
  <c r="AH12" i="20"/>
  <c r="Z12" i="20"/>
  <c r="R12" i="20"/>
  <c r="BK12" i="20" s="1"/>
  <c r="J12" i="20"/>
  <c r="B12" i="20"/>
  <c r="AO12" i="20"/>
  <c r="I12" i="20"/>
  <c r="AN12" i="20"/>
  <c r="CG12" i="20" s="1"/>
  <c r="H12" i="20"/>
  <c r="AF12" i="20"/>
  <c r="Q12" i="20"/>
  <c r="P12" i="20"/>
  <c r="AG12" i="20"/>
  <c r="Y12" i="20"/>
  <c r="X12" i="20"/>
  <c r="BE11" i="21"/>
  <c r="DG10" i="25"/>
  <c r="CZ10" i="20"/>
  <c r="CU10" i="16"/>
  <c r="BP11" i="22"/>
  <c r="BA11" i="16"/>
  <c r="AX19" i="10"/>
  <c r="AP19" i="10"/>
  <c r="AH19" i="10"/>
  <c r="Z19" i="10"/>
  <c r="R19" i="10"/>
  <c r="AW19" i="10"/>
  <c r="AO19" i="10"/>
  <c r="AG19" i="10"/>
  <c r="Y19" i="10"/>
  <c r="Q19" i="10"/>
  <c r="BD19" i="10"/>
  <c r="AV19" i="10"/>
  <c r="AN19" i="10"/>
  <c r="AF19" i="10"/>
  <c r="X19" i="10"/>
  <c r="P19" i="10"/>
  <c r="BB19" i="10"/>
  <c r="AT19" i="10"/>
  <c r="AL19" i="10"/>
  <c r="AD19" i="10"/>
  <c r="V19" i="10"/>
  <c r="N19" i="10"/>
  <c r="BA19" i="10"/>
  <c r="AS19" i="10"/>
  <c r="AK19" i="10"/>
  <c r="AC19" i="10"/>
  <c r="U19" i="10"/>
  <c r="M19" i="10"/>
  <c r="AZ19" i="10"/>
  <c r="AR19" i="10"/>
  <c r="AJ19" i="10"/>
  <c r="AB19" i="10"/>
  <c r="T19" i="10"/>
  <c r="L19" i="10"/>
  <c r="AM19" i="10"/>
  <c r="AI19" i="10"/>
  <c r="AE19" i="10"/>
  <c r="AA19" i="10"/>
  <c r="BC19" i="10"/>
  <c r="W19" i="10"/>
  <c r="AY19" i="10"/>
  <c r="S19" i="10"/>
  <c r="AU19" i="10"/>
  <c r="O19" i="10"/>
  <c r="AQ19" i="10"/>
  <c r="CV10" i="21"/>
  <c r="DL10" i="23"/>
  <c r="CS10" i="23"/>
  <c r="E24" i="2"/>
  <c r="D24" i="2"/>
  <c r="H24" i="2"/>
  <c r="G24" i="2"/>
  <c r="F24" i="2"/>
  <c r="C24" i="2"/>
  <c r="B24" i="2"/>
  <c r="A25" i="2"/>
  <c r="I19" i="3"/>
  <c r="K19" i="3"/>
  <c r="J19" i="3"/>
  <c r="AW11" i="26"/>
  <c r="DN10" i="20"/>
  <c r="EB10" i="23"/>
  <c r="H25" i="5"/>
  <c r="G25" i="5"/>
  <c r="C25" i="5"/>
  <c r="B25" i="5"/>
  <c r="E25" i="5"/>
  <c r="D25" i="5"/>
  <c r="A26" i="5"/>
  <c r="F25" i="5"/>
  <c r="DI10" i="19"/>
  <c r="CX10" i="20"/>
  <c r="ED10" i="23"/>
  <c r="DG10" i="21"/>
  <c r="DZ10" i="20"/>
  <c r="DI10" i="18"/>
  <c r="AL19" i="5"/>
  <c r="AC19" i="5"/>
  <c r="T19" i="5"/>
  <c r="AH19" i="5"/>
  <c r="O19" i="5"/>
  <c r="AF19" i="5"/>
  <c r="DK10" i="25"/>
  <c r="DG10" i="16"/>
  <c r="DV10" i="20"/>
  <c r="ED10" i="16"/>
  <c r="ED10" i="17"/>
  <c r="DD10" i="21"/>
  <c r="DM10" i="19"/>
  <c r="ED10" i="22"/>
  <c r="EC10" i="25"/>
  <c r="EE10" i="18"/>
  <c r="DO10" i="17"/>
  <c r="CW10" i="20"/>
  <c r="EF10" i="18"/>
  <c r="CY10" i="23"/>
  <c r="DI10" i="16"/>
  <c r="DA10" i="21"/>
  <c r="DR10" i="25"/>
  <c r="DP10" i="17"/>
  <c r="DJ10" i="19"/>
  <c r="DJ10" i="22"/>
  <c r="DA10" i="26"/>
  <c r="DW10" i="18"/>
  <c r="DN10" i="22"/>
  <c r="EE10" i="26"/>
  <c r="DM10" i="21"/>
  <c r="DV10" i="23"/>
  <c r="CW10" i="18"/>
  <c r="DS10" i="21"/>
  <c r="CX10" i="25"/>
  <c r="DI10" i="17"/>
  <c r="DH10" i="17"/>
  <c r="DR10" i="23"/>
  <c r="CK11" i="26"/>
  <c r="BT11" i="20"/>
  <c r="I19" i="9"/>
  <c r="K19" i="9"/>
  <c r="J19" i="9"/>
  <c r="AX11" i="16"/>
  <c r="DQ10" i="24"/>
  <c r="BM11" i="16"/>
  <c r="DJ10" i="20"/>
  <c r="CK11" i="19"/>
  <c r="E24" i="12"/>
  <c r="D24" i="12"/>
  <c r="C24" i="12"/>
  <c r="B24" i="12"/>
  <c r="A25" i="12"/>
  <c r="H24" i="12"/>
  <c r="G24" i="12"/>
  <c r="F24" i="12"/>
  <c r="BB19" i="3"/>
  <c r="AT19" i="3"/>
  <c r="AL19" i="3"/>
  <c r="AD19" i="3"/>
  <c r="V19" i="3"/>
  <c r="N19" i="3"/>
  <c r="BA19" i="3"/>
  <c r="AS19" i="3"/>
  <c r="AK19" i="3"/>
  <c r="AC19" i="3"/>
  <c r="U19" i="3"/>
  <c r="M19" i="3"/>
  <c r="AW19" i="3"/>
  <c r="AO19" i="3"/>
  <c r="AG19" i="3"/>
  <c r="Y19" i="3"/>
  <c r="Q19" i="3"/>
  <c r="BD19" i="3"/>
  <c r="AV19" i="3"/>
  <c r="AN19" i="3"/>
  <c r="AF19" i="3"/>
  <c r="X19" i="3"/>
  <c r="P19" i="3"/>
  <c r="AQ19" i="3"/>
  <c r="AA19" i="3"/>
  <c r="Z19" i="3"/>
  <c r="BC19" i="3"/>
  <c r="AM19" i="3"/>
  <c r="W19" i="3"/>
  <c r="AZ19" i="3"/>
  <c r="T19" i="3"/>
  <c r="AR19" i="3"/>
  <c r="AB19" i="3"/>
  <c r="L19" i="3"/>
  <c r="AP19" i="3"/>
  <c r="AJ19" i="3"/>
  <c r="AY19" i="3"/>
  <c r="AI19" i="3"/>
  <c r="S19" i="3"/>
  <c r="AX19" i="3"/>
  <c r="AH19" i="3"/>
  <c r="R19" i="3"/>
  <c r="AU19" i="3"/>
  <c r="AE19" i="3"/>
  <c r="O19" i="3"/>
  <c r="CQ10" i="16"/>
  <c r="CY10" i="24"/>
  <c r="BD11" i="26"/>
  <c r="BT11" i="23"/>
  <c r="CH11" i="20"/>
  <c r="BF11" i="25"/>
  <c r="AU11" i="16"/>
  <c r="AU11" i="25"/>
  <c r="DC10" i="24"/>
  <c r="AZ11" i="20"/>
  <c r="CC11" i="25"/>
  <c r="CB11" i="22"/>
  <c r="BK11" i="16"/>
  <c r="BK11" i="24"/>
  <c r="BJ11" i="21"/>
  <c r="CJ11" i="22"/>
  <c r="CQ10" i="21"/>
  <c r="DJ10" i="25"/>
  <c r="CE11" i="23"/>
  <c r="BC11" i="16"/>
  <c r="BS11" i="22"/>
  <c r="DB10" i="25"/>
  <c r="AW19" i="6"/>
  <c r="AO19" i="6"/>
  <c r="AG19" i="6"/>
  <c r="Y19" i="6"/>
  <c r="Q19" i="6"/>
  <c r="AU19" i="6"/>
  <c r="AE19" i="6"/>
  <c r="O19" i="6"/>
  <c r="BD19" i="6"/>
  <c r="AV19" i="6"/>
  <c r="AN19" i="6"/>
  <c r="AF19" i="6"/>
  <c r="X19" i="6"/>
  <c r="P19" i="6"/>
  <c r="BC19" i="6"/>
  <c r="AM19" i="6"/>
  <c r="W19" i="6"/>
  <c r="BB19" i="6"/>
  <c r="AT19" i="6"/>
  <c r="AL19" i="6"/>
  <c r="AD19" i="6"/>
  <c r="V19" i="6"/>
  <c r="N19" i="6"/>
  <c r="BA19" i="6"/>
  <c r="AS19" i="6"/>
  <c r="AK19" i="6"/>
  <c r="AC19" i="6"/>
  <c r="U19" i="6"/>
  <c r="M19" i="6"/>
  <c r="AZ19" i="6"/>
  <c r="AR19" i="6"/>
  <c r="AJ19" i="6"/>
  <c r="AB19" i="6"/>
  <c r="T19" i="6"/>
  <c r="L19" i="6"/>
  <c r="AY19" i="6"/>
  <c r="AQ19" i="6"/>
  <c r="AI19" i="6"/>
  <c r="AA19" i="6"/>
  <c r="S19" i="6"/>
  <c r="AX19" i="6"/>
  <c r="AP19" i="6"/>
  <c r="AH19" i="6"/>
  <c r="Z19" i="6"/>
  <c r="R19" i="6"/>
  <c r="CP10" i="17"/>
  <c r="CM11" i="25"/>
  <c r="DB10" i="19"/>
  <c r="DY10" i="21"/>
  <c r="B25" i="10"/>
  <c r="A26" i="10"/>
  <c r="H25" i="10"/>
  <c r="F25" i="10"/>
  <c r="E25" i="10"/>
  <c r="D25" i="10"/>
  <c r="G25" i="10"/>
  <c r="C25" i="10"/>
  <c r="DM10" i="26"/>
  <c r="DW10" i="16"/>
  <c r="EE10" i="23"/>
  <c r="ED10" i="19"/>
  <c r="AY19" i="8"/>
  <c r="AQ19" i="8"/>
  <c r="AI19" i="8"/>
  <c r="AA19" i="8"/>
  <c r="S19" i="8"/>
  <c r="AX19" i="8"/>
  <c r="AP19" i="8"/>
  <c r="AH19" i="8"/>
  <c r="Z19" i="8"/>
  <c r="R19" i="8"/>
  <c r="AW19" i="8"/>
  <c r="AO19" i="8"/>
  <c r="AG19" i="8"/>
  <c r="Y19" i="8"/>
  <c r="Q19" i="8"/>
  <c r="BD19" i="8"/>
  <c r="AV19" i="8"/>
  <c r="AN19" i="8"/>
  <c r="AF19" i="8"/>
  <c r="X19" i="8"/>
  <c r="P19" i="8"/>
  <c r="BC19" i="8"/>
  <c r="AU19" i="8"/>
  <c r="AM19" i="8"/>
  <c r="AE19" i="8"/>
  <c r="W19" i="8"/>
  <c r="O19" i="8"/>
  <c r="BB19" i="8"/>
  <c r="AT19" i="8"/>
  <c r="AL19" i="8"/>
  <c r="AD19" i="8"/>
  <c r="V19" i="8"/>
  <c r="N19" i="8"/>
  <c r="BA19" i="8"/>
  <c r="AS19" i="8"/>
  <c r="AK19" i="8"/>
  <c r="AC19" i="8"/>
  <c r="U19" i="8"/>
  <c r="M19" i="8"/>
  <c r="AZ19" i="8"/>
  <c r="AR19" i="8"/>
  <c r="AJ19" i="8"/>
  <c r="AB19" i="8"/>
  <c r="T19" i="8"/>
  <c r="L19" i="8"/>
  <c r="J19" i="7"/>
  <c r="I19" i="7"/>
  <c r="K19" i="7"/>
  <c r="AZ12" i="23"/>
  <c r="AZ12" i="22"/>
  <c r="BF12" i="22"/>
  <c r="CK12" i="23"/>
  <c r="AW12" i="25"/>
  <c r="AR12" i="19"/>
  <c r="AJ12" i="19"/>
  <c r="AB12" i="19"/>
  <c r="T12" i="19"/>
  <c r="L12" i="19"/>
  <c r="D12" i="19"/>
  <c r="AM12" i="19"/>
  <c r="AD12" i="19"/>
  <c r="U12" i="19"/>
  <c r="K12" i="19"/>
  <c r="B12" i="19"/>
  <c r="AL12" i="19"/>
  <c r="AC12" i="19"/>
  <c r="S12" i="19"/>
  <c r="J12" i="19"/>
  <c r="AT12" i="19"/>
  <c r="AK12" i="19"/>
  <c r="AA12" i="19"/>
  <c r="R12" i="19"/>
  <c r="I12" i="19"/>
  <c r="AS12" i="19"/>
  <c r="AI12" i="19"/>
  <c r="Z12" i="19"/>
  <c r="Q12" i="19"/>
  <c r="H12" i="19"/>
  <c r="AQ12" i="19"/>
  <c r="Y12" i="19"/>
  <c r="G12" i="19"/>
  <c r="AP12" i="19"/>
  <c r="X12" i="19"/>
  <c r="F12" i="19"/>
  <c r="AO12" i="19"/>
  <c r="W12" i="19"/>
  <c r="E12" i="19"/>
  <c r="AE12" i="19"/>
  <c r="V12" i="19"/>
  <c r="P12" i="19"/>
  <c r="O12" i="19"/>
  <c r="AN12" i="19"/>
  <c r="AH12" i="19"/>
  <c r="AG12" i="19"/>
  <c r="AF12" i="19"/>
  <c r="M12" i="19"/>
  <c r="N12" i="19"/>
  <c r="C12" i="19"/>
  <c r="BV11" i="21"/>
  <c r="DG10" i="18"/>
  <c r="DH10" i="20"/>
  <c r="DD10" i="17"/>
  <c r="BL11" i="21"/>
  <c r="DG10" i="23"/>
  <c r="DY10" i="17"/>
  <c r="AY11" i="21"/>
  <c r="J19" i="13"/>
  <c r="I19" i="13"/>
  <c r="K19" i="13"/>
  <c r="CO10" i="24"/>
  <c r="EB10" i="24"/>
  <c r="CR10" i="18"/>
  <c r="CQ10" i="26"/>
  <c r="DJ10" i="21"/>
  <c r="DX10" i="26"/>
  <c r="DR10" i="16"/>
  <c r="DY10" i="18"/>
  <c r="BB19" i="5"/>
  <c r="AS19" i="5"/>
  <c r="AJ19" i="5"/>
  <c r="AP19" i="5"/>
  <c r="W19" i="5"/>
  <c r="AN19" i="5"/>
  <c r="EF10" i="25"/>
  <c r="DD10" i="26"/>
  <c r="DE10" i="20"/>
  <c r="DO10" i="26"/>
  <c r="DR10" i="17"/>
  <c r="CW10" i="21"/>
  <c r="DY10" i="19"/>
  <c r="DT10" i="22"/>
  <c r="DA10" i="16"/>
  <c r="EF10" i="21"/>
  <c r="ED10" i="21"/>
  <c r="DK10" i="20"/>
  <c r="EE10" i="21"/>
  <c r="DM10" i="24"/>
  <c r="CW10" i="26"/>
  <c r="DA10" i="22"/>
  <c r="DV10" i="25"/>
  <c r="DG10" i="17"/>
  <c r="DK10" i="17"/>
  <c r="CY10" i="22"/>
  <c r="DX10" i="20"/>
  <c r="EA10" i="26"/>
  <c r="DE10" i="18"/>
  <c r="CW10" i="22"/>
  <c r="CU10" i="26"/>
  <c r="DO10" i="22"/>
  <c r="CN10" i="24"/>
  <c r="CP10" i="18"/>
  <c r="DF10" i="22"/>
  <c r="CV10" i="18"/>
  <c r="BK11" i="26"/>
  <c r="EA11" i="25"/>
  <c r="BJ11" i="26"/>
  <c r="CZ10" i="24"/>
  <c r="DS10" i="20"/>
  <c r="DL10" i="25"/>
  <c r="J19" i="5"/>
  <c r="I19" i="5"/>
  <c r="K19" i="5"/>
  <c r="DW10" i="20"/>
  <c r="CY10" i="16"/>
  <c r="CK11" i="22"/>
  <c r="BF11" i="26"/>
  <c r="DQ10" i="25"/>
  <c r="AZ11" i="21"/>
  <c r="CB11" i="23"/>
  <c r="AX11" i="20"/>
  <c r="BJ11" i="22"/>
  <c r="CJ11" i="23"/>
  <c r="CR10" i="20"/>
  <c r="BS11" i="23"/>
  <c r="DB10" i="17"/>
  <c r="EA10" i="21"/>
  <c r="CX10" i="24"/>
  <c r="CZ10" i="16"/>
  <c r="DE10" i="21"/>
  <c r="CN10" i="21"/>
  <c r="BD12" i="22"/>
  <c r="BD12" i="20"/>
  <c r="BD12" i="17"/>
  <c r="CB12" i="24"/>
  <c r="BE12" i="22"/>
  <c r="BK12" i="26"/>
  <c r="BK12" i="18"/>
  <c r="CM12" i="18"/>
  <c r="BJ12" i="20"/>
  <c r="BJ12" i="18"/>
  <c r="BJ12" i="17"/>
  <c r="AT12" i="21"/>
  <c r="AL12" i="21"/>
  <c r="AD12" i="21"/>
  <c r="V12" i="21"/>
  <c r="N12" i="21"/>
  <c r="F12" i="21"/>
  <c r="AS12" i="21"/>
  <c r="AK12" i="21"/>
  <c r="AC12" i="21"/>
  <c r="U12" i="21"/>
  <c r="M12" i="21"/>
  <c r="E12" i="21"/>
  <c r="AR12" i="21"/>
  <c r="AJ12" i="21"/>
  <c r="AB12" i="21"/>
  <c r="T12" i="21"/>
  <c r="L12" i="21"/>
  <c r="D12" i="21"/>
  <c r="AP12" i="21"/>
  <c r="AH12" i="21"/>
  <c r="Z12" i="21"/>
  <c r="R12" i="21"/>
  <c r="J12" i="21"/>
  <c r="BC12" i="21" s="1"/>
  <c r="B12" i="21"/>
  <c r="AM12" i="21"/>
  <c r="W12" i="21"/>
  <c r="G12" i="21"/>
  <c r="AI12" i="21"/>
  <c r="S12" i="21"/>
  <c r="C12" i="21"/>
  <c r="AE12" i="21"/>
  <c r="BX12" i="21" s="1"/>
  <c r="O12" i="21"/>
  <c r="AN12" i="21"/>
  <c r="X12" i="21"/>
  <c r="H12" i="21"/>
  <c r="AO12" i="21"/>
  <c r="I12" i="21"/>
  <c r="AG12" i="21"/>
  <c r="AF12" i="21"/>
  <c r="BY12" i="21" s="1"/>
  <c r="AA12" i="21"/>
  <c r="Y12" i="21"/>
  <c r="Q12" i="21"/>
  <c r="AQ12" i="21"/>
  <c r="K12" i="21"/>
  <c r="P12" i="21"/>
  <c r="BE11" i="23"/>
  <c r="CT10" i="19"/>
  <c r="EC10" i="20"/>
  <c r="DD10" i="23"/>
  <c r="CO10" i="16"/>
  <c r="CQ10" i="17"/>
  <c r="CP10" i="24"/>
  <c r="DX10" i="18"/>
  <c r="DB10" i="23"/>
  <c r="CR10" i="25"/>
  <c r="DX10" i="16"/>
  <c r="CO10" i="22"/>
  <c r="DW10" i="22"/>
  <c r="DD10" i="24"/>
  <c r="Y19" i="5"/>
  <c r="N19" i="5"/>
  <c r="AZ19" i="5"/>
  <c r="AX19" i="5"/>
  <c r="AE19" i="5"/>
  <c r="ED10" i="25"/>
  <c r="DU10" i="22"/>
  <c r="DF10" i="20"/>
  <c r="DS10" i="26"/>
  <c r="CQ10" i="18"/>
  <c r="DQ10" i="22"/>
  <c r="DZ10" i="17"/>
  <c r="DA10" i="23"/>
  <c r="DN10" i="26"/>
  <c r="DZ10" i="21"/>
  <c r="DD10" i="22"/>
  <c r="DM10" i="25"/>
  <c r="DN10" i="21"/>
  <c r="DU10" i="24"/>
  <c r="DA10" i="19"/>
  <c r="DM10" i="22"/>
  <c r="DM10" i="16"/>
  <c r="DM10" i="18"/>
  <c r="EA10" i="18"/>
  <c r="CN10" i="16"/>
  <c r="DG10" i="20"/>
  <c r="DN10" i="19"/>
  <c r="DR10" i="18"/>
  <c r="DS10" i="22"/>
  <c r="DU10" i="19"/>
  <c r="DW10" i="26"/>
  <c r="DP10" i="20"/>
  <c r="DN10" i="18"/>
  <c r="CV10" i="22"/>
  <c r="DY10" i="16"/>
  <c r="DH10" i="21"/>
  <c r="CU10" i="22"/>
  <c r="BH12" i="19" l="1"/>
  <c r="BD12" i="19"/>
  <c r="BJ12" i="19"/>
  <c r="BQ12" i="19"/>
  <c r="AW12" i="19"/>
  <c r="BO12" i="16"/>
  <c r="BX12" i="16"/>
  <c r="CA12" i="25"/>
  <c r="BK12" i="16"/>
  <c r="CH12" i="25"/>
  <c r="BV12" i="16"/>
  <c r="AV12" i="26"/>
  <c r="AZ12" i="26"/>
  <c r="CK12" i="26"/>
  <c r="CE12" i="26"/>
  <c r="CI12" i="26"/>
  <c r="CM12" i="26"/>
  <c r="AV12" i="17"/>
  <c r="AW12" i="17"/>
  <c r="CI12" i="17"/>
  <c r="BW12" i="17"/>
  <c r="CK12" i="17"/>
  <c r="BE12" i="17"/>
  <c r="BJ12" i="26"/>
  <c r="BN12" i="17"/>
  <c r="CM12" i="17"/>
  <c r="BI12" i="25"/>
  <c r="BP12" i="16"/>
  <c r="BA12" i="16"/>
  <c r="CM12" i="16"/>
  <c r="BB12" i="16"/>
  <c r="BC12" i="16"/>
  <c r="BN12" i="16"/>
  <c r="CK12" i="25"/>
  <c r="BB12" i="25"/>
  <c r="BX12" i="17"/>
  <c r="BB12" i="17"/>
  <c r="BJ12" i="16"/>
  <c r="CE12" i="16"/>
  <c r="BB12" i="26"/>
  <c r="BQ12" i="25"/>
  <c r="BY12" i="16"/>
  <c r="BR12" i="16"/>
  <c r="CC12" i="23"/>
  <c r="AV12" i="23"/>
  <c r="CD12" i="23"/>
  <c r="BE12" i="23"/>
  <c r="CK12" i="24"/>
  <c r="BO12" i="26"/>
  <c r="BT12" i="17"/>
  <c r="BD12" i="25"/>
  <c r="CB12" i="16"/>
  <c r="CG12" i="23"/>
  <c r="EE11" i="20"/>
  <c r="CX11" i="23"/>
  <c r="BZ12" i="21"/>
  <c r="AV12" i="21"/>
  <c r="BK12" i="21"/>
  <c r="CC12" i="21"/>
  <c r="AY12" i="21"/>
  <c r="BE12" i="24"/>
  <c r="CE12" i="24"/>
  <c r="CQ11" i="22"/>
  <c r="BC12" i="26"/>
  <c r="CJ12" i="26"/>
  <c r="BN12" i="26"/>
  <c r="CF12" i="26"/>
  <c r="CE12" i="17"/>
  <c r="AY12" i="17"/>
  <c r="BP12" i="17"/>
  <c r="BS12" i="17"/>
  <c r="BU12" i="24"/>
  <c r="AY12" i="23"/>
  <c r="BB12" i="23"/>
  <c r="CH12" i="23"/>
  <c r="BQ12" i="23"/>
  <c r="BV12" i="23"/>
  <c r="CI12" i="23"/>
  <c r="BJ12" i="23"/>
  <c r="BC12" i="23"/>
  <c r="BX12" i="23"/>
  <c r="AU12" i="23"/>
  <c r="BH12" i="23"/>
  <c r="BN12" i="23"/>
  <c r="BL12" i="23"/>
  <c r="CD12" i="25"/>
  <c r="AZ12" i="25"/>
  <c r="CI12" i="25"/>
  <c r="BX12" i="25"/>
  <c r="BU12" i="25"/>
  <c r="BF12" i="25"/>
  <c r="CB12" i="25"/>
  <c r="CD12" i="16"/>
  <c r="BC12" i="24"/>
  <c r="BM12" i="23"/>
  <c r="CL12" i="21"/>
  <c r="CY11" i="19"/>
  <c r="BF12" i="26"/>
  <c r="BM12" i="17"/>
  <c r="BK12" i="17"/>
  <c r="BN12" i="25"/>
  <c r="CK12" i="16"/>
  <c r="BO12" i="23"/>
  <c r="BI12" i="21"/>
  <c r="BL12" i="21"/>
  <c r="CK12" i="21"/>
  <c r="BE12" i="25"/>
  <c r="CE12" i="25"/>
  <c r="BV12" i="20"/>
  <c r="AU12" i="18"/>
  <c r="BB12" i="18"/>
  <c r="BF12" i="18"/>
  <c r="BD12" i="18"/>
  <c r="BE12" i="26"/>
  <c r="AU12" i="25"/>
  <c r="BP12" i="23"/>
  <c r="BD12" i="21"/>
  <c r="AX12" i="21"/>
  <c r="CB12" i="18"/>
  <c r="BZ12" i="19"/>
  <c r="BA12" i="19"/>
  <c r="BN12" i="19"/>
  <c r="BF12" i="23"/>
  <c r="BB12" i="20"/>
  <c r="CD12" i="20"/>
  <c r="CH12" i="18"/>
  <c r="BO12" i="18"/>
  <c r="BL12" i="18"/>
  <c r="AZ12" i="17"/>
  <c r="BJ12" i="25"/>
  <c r="BG12" i="23"/>
  <c r="CD12" i="22"/>
  <c r="BH12" i="22"/>
  <c r="BO12" i="22"/>
  <c r="BN12" i="22"/>
  <c r="AU12" i="22"/>
  <c r="ED12" i="22" s="1"/>
  <c r="BW12" i="22"/>
  <c r="BB12" i="22"/>
  <c r="BJ12" i="22"/>
  <c r="CI12" i="22"/>
  <c r="BM12" i="22"/>
  <c r="CE12" i="22"/>
  <c r="BI12" i="22"/>
  <c r="CM12" i="23"/>
  <c r="BK12" i="24"/>
  <c r="CB12" i="22"/>
  <c r="DC11" i="22"/>
  <c r="CA12" i="19"/>
  <c r="CH12" i="19"/>
  <c r="BW12" i="19"/>
  <c r="AW12" i="23"/>
  <c r="BF12" i="24"/>
  <c r="DJ12" i="24" s="1"/>
  <c r="DR11" i="16"/>
  <c r="BR12" i="20"/>
  <c r="CH12" i="20"/>
  <c r="BU12" i="20"/>
  <c r="CL12" i="20"/>
  <c r="BH12" i="20"/>
  <c r="CI12" i="18"/>
  <c r="BG12" i="18"/>
  <c r="CG12" i="18"/>
  <c r="CE12" i="18"/>
  <c r="BT12" i="18"/>
  <c r="CL12" i="18"/>
  <c r="BD12" i="26"/>
  <c r="CG12" i="24"/>
  <c r="BG12" i="24"/>
  <c r="CZ12" i="24" s="1"/>
  <c r="BP12" i="24"/>
  <c r="BI12" i="24"/>
  <c r="BM12" i="24"/>
  <c r="CM12" i="24"/>
  <c r="BV12" i="22"/>
  <c r="BK12" i="22"/>
  <c r="CM12" i="22"/>
  <c r="BQ12" i="22"/>
  <c r="DJ12" i="22" s="1"/>
  <c r="BV12" i="25"/>
  <c r="DO12" i="25" s="1"/>
  <c r="BL12" i="16"/>
  <c r="CI12" i="24"/>
  <c r="BU12" i="21"/>
  <c r="BX12" i="26"/>
  <c r="BF12" i="17"/>
  <c r="BU12" i="23"/>
  <c r="BC12" i="25"/>
  <c r="DB12" i="25" s="1"/>
  <c r="BF12" i="16"/>
  <c r="BE12" i="16"/>
  <c r="BW12" i="23"/>
  <c r="BD12" i="23"/>
  <c r="BB12" i="21"/>
  <c r="BS12" i="21"/>
  <c r="BG12" i="21"/>
  <c r="CM12" i="20"/>
  <c r="BV12" i="18"/>
  <c r="CB12" i="26"/>
  <c r="CB12" i="17"/>
  <c r="BO12" i="25"/>
  <c r="AU12" i="24"/>
  <c r="CH12" i="21"/>
  <c r="CA12" i="21"/>
  <c r="BO12" i="21"/>
  <c r="BK12" i="23"/>
  <c r="DD12" i="23" s="1"/>
  <c r="EC11" i="19"/>
  <c r="BP12" i="19"/>
  <c r="CD12" i="19"/>
  <c r="CK12" i="19"/>
  <c r="DE11" i="25"/>
  <c r="BQ12" i="20"/>
  <c r="CI12" i="20"/>
  <c r="BM12" i="20"/>
  <c r="BX12" i="18"/>
  <c r="BS12" i="18"/>
  <c r="CD12" i="18"/>
  <c r="BK12" i="25"/>
  <c r="CB12" i="23"/>
  <c r="CQ11" i="20"/>
  <c r="DU11" i="19"/>
  <c r="CG12" i="19"/>
  <c r="AY12" i="19"/>
  <c r="BS12" i="19"/>
  <c r="BC12" i="19"/>
  <c r="CF12" i="19"/>
  <c r="AW12" i="18"/>
  <c r="AZ12" i="18"/>
  <c r="BW12" i="25"/>
  <c r="BX12" i="22"/>
  <c r="CG12" i="25"/>
  <c r="CA12" i="23"/>
  <c r="CQ11" i="18"/>
  <c r="CC12" i="25"/>
  <c r="BP12" i="25"/>
  <c r="BA12" i="25"/>
  <c r="BZ12" i="25"/>
  <c r="AY12" i="16"/>
  <c r="AW12" i="16"/>
  <c r="BW12" i="16"/>
  <c r="BI12" i="16"/>
  <c r="AZ12" i="16"/>
  <c r="CJ12" i="16"/>
  <c r="BM12" i="16"/>
  <c r="BT12" i="24"/>
  <c r="BV12" i="24"/>
  <c r="BY12" i="24"/>
  <c r="CH12" i="24"/>
  <c r="BB12" i="24"/>
  <c r="AZ12" i="24"/>
  <c r="BS12" i="24"/>
  <c r="BZ12" i="22"/>
  <c r="CH12" i="22"/>
  <c r="BL12" i="22"/>
  <c r="DE12" i="22" s="1"/>
  <c r="CC12" i="22"/>
  <c r="BY12" i="22"/>
  <c r="CE12" i="23"/>
  <c r="CJ12" i="24"/>
  <c r="CL12" i="24"/>
  <c r="BJ12" i="24"/>
  <c r="BX12" i="24"/>
  <c r="BS12" i="26"/>
  <c r="CC12" i="26"/>
  <c r="AY12" i="26"/>
  <c r="CD12" i="26"/>
  <c r="BI12" i="26"/>
  <c r="BH12" i="17"/>
  <c r="CL12" i="17"/>
  <c r="BR12" i="17"/>
  <c r="AU12" i="16"/>
  <c r="DT12" i="16" s="1"/>
  <c r="AV12" i="25"/>
  <c r="AX12" i="25"/>
  <c r="AX12" i="16"/>
  <c r="BS12" i="16"/>
  <c r="CC12" i="16"/>
  <c r="CH12" i="16"/>
  <c r="BL12" i="24"/>
  <c r="BZ12" i="24"/>
  <c r="DS12" i="24" s="1"/>
  <c r="BS12" i="22"/>
  <c r="AX12" i="23"/>
  <c r="AX12" i="24"/>
  <c r="BR12" i="24"/>
  <c r="AX12" i="22"/>
  <c r="CJ12" i="21"/>
  <c r="CI12" i="21"/>
  <c r="CI12" i="19"/>
  <c r="AV12" i="24"/>
  <c r="AY12" i="24"/>
  <c r="BT12" i="22"/>
  <c r="BT12" i="23"/>
  <c r="BA12" i="21"/>
  <c r="BF12" i="21"/>
  <c r="CB12" i="19"/>
  <c r="CL12" i="19"/>
  <c r="BE12" i="19"/>
  <c r="EF11" i="25"/>
  <c r="DD11" i="16"/>
  <c r="BI12" i="20"/>
  <c r="BT12" i="20"/>
  <c r="BG12" i="20"/>
  <c r="BX12" i="20"/>
  <c r="BH12" i="18"/>
  <c r="CJ12" i="18"/>
  <c r="BJ12" i="21"/>
  <c r="BQ12" i="21"/>
  <c r="BP12" i="21"/>
  <c r="CE12" i="21"/>
  <c r="BO12" i="19"/>
  <c r="CE12" i="19"/>
  <c r="BO12" i="20"/>
  <c r="BZ12" i="18"/>
  <c r="BU12" i="18"/>
  <c r="BN12" i="24"/>
  <c r="DG11" i="24"/>
  <c r="AU12" i="26"/>
  <c r="BL12" i="26"/>
  <c r="BQ12" i="26"/>
  <c r="BV12" i="17"/>
  <c r="AU12" i="17"/>
  <c r="BG12" i="25"/>
  <c r="BS12" i="25"/>
  <c r="BH12" i="24"/>
  <c r="CJ12" i="22"/>
  <c r="BZ12" i="23"/>
  <c r="BS12" i="23"/>
  <c r="BR12" i="21"/>
  <c r="CF12" i="21"/>
  <c r="BR12" i="19"/>
  <c r="BU12" i="19"/>
  <c r="BY12" i="20"/>
  <c r="CJ12" i="20"/>
  <c r="BW12" i="20"/>
  <c r="BP12" i="18"/>
  <c r="CC12" i="18"/>
  <c r="CN11" i="17"/>
  <c r="BT12" i="26"/>
  <c r="BY12" i="26"/>
  <c r="BA12" i="17"/>
  <c r="BG12" i="17"/>
  <c r="CF12" i="16"/>
  <c r="BL12" i="19"/>
  <c r="DD11" i="24"/>
  <c r="BZ12" i="20"/>
  <c r="AU12" i="20"/>
  <c r="BL12" i="20"/>
  <c r="CC12" i="20"/>
  <c r="AY12" i="20"/>
  <c r="BP12" i="20"/>
  <c r="BY12" i="18"/>
  <c r="BG12" i="26"/>
  <c r="CS12" i="26" s="1"/>
  <c r="BV12" i="26"/>
  <c r="BA12" i="26"/>
  <c r="CJ12" i="17"/>
  <c r="EA11" i="23"/>
  <c r="BT12" i="25"/>
  <c r="CJ12" i="25"/>
  <c r="BY12" i="25"/>
  <c r="BT12" i="16"/>
  <c r="AV12" i="16"/>
  <c r="BZ12" i="16"/>
  <c r="BA12" i="24"/>
  <c r="AZ12" i="21"/>
  <c r="BW12" i="21"/>
  <c r="CR11" i="21"/>
  <c r="BI12" i="19"/>
  <c r="BV12" i="19"/>
  <c r="BC12" i="20"/>
  <c r="BC12" i="18"/>
  <c r="BN12" i="21"/>
  <c r="BK12" i="19"/>
  <c r="BD12" i="24"/>
  <c r="BG12" i="19"/>
  <c r="AZ12" i="19"/>
  <c r="BM12" i="19"/>
  <c r="CE12" i="20"/>
  <c r="AX12" i="20"/>
  <c r="CF12" i="20"/>
  <c r="BR12" i="18"/>
  <c r="AX12" i="18"/>
  <c r="CL12" i="26"/>
  <c r="BI12" i="17"/>
  <c r="EF12" i="17" s="1"/>
  <c r="BO12" i="17"/>
  <c r="BZ12" i="17"/>
  <c r="BO12" i="24"/>
  <c r="BL12" i="25"/>
  <c r="CL12" i="16"/>
  <c r="DH11" i="21"/>
  <c r="BA12" i="23"/>
  <c r="CJ12" i="23"/>
  <c r="CG12" i="21"/>
  <c r="BV12" i="21"/>
  <c r="CY11" i="26"/>
  <c r="BX12" i="19"/>
  <c r="AU12" i="19"/>
  <c r="AW12" i="20"/>
  <c r="ED11" i="19"/>
  <c r="BS12" i="20"/>
  <c r="CK12" i="20"/>
  <c r="BA12" i="18"/>
  <c r="BM12" i="18"/>
  <c r="CF12" i="18"/>
  <c r="BW12" i="24"/>
  <c r="BR12" i="26"/>
  <c r="BZ12" i="26"/>
  <c r="BL12" i="17"/>
  <c r="BY12" i="17"/>
  <c r="DE12" i="17" s="1"/>
  <c r="CH12" i="17"/>
  <c r="CA12" i="16"/>
  <c r="CL12" i="25"/>
  <c r="BG12" i="16"/>
  <c r="BC20" i="4"/>
  <c r="BR12" i="22"/>
  <c r="BI12" i="23"/>
  <c r="BT12" i="21"/>
  <c r="BH12" i="21"/>
  <c r="AU12" i="21"/>
  <c r="BM12" i="21"/>
  <c r="CD12" i="21"/>
  <c r="BD12" i="16"/>
  <c r="BY12" i="19"/>
  <c r="AX12" i="19"/>
  <c r="CJ12" i="19"/>
  <c r="BT12" i="19"/>
  <c r="CC12" i="19"/>
  <c r="BF12" i="20"/>
  <c r="BA12" i="20"/>
  <c r="CA12" i="20"/>
  <c r="BQ12" i="18"/>
  <c r="CA12" i="18"/>
  <c r="AY12" i="18"/>
  <c r="EF12" i="18" s="1"/>
  <c r="AV12" i="18"/>
  <c r="BM12" i="26"/>
  <c r="BH12" i="26"/>
  <c r="CG12" i="26"/>
  <c r="CF12" i="17"/>
  <c r="BQ12" i="17"/>
  <c r="BU12" i="16"/>
  <c r="DM11" i="18"/>
  <c r="AY12" i="25"/>
  <c r="CF12" i="25"/>
  <c r="BR12" i="25"/>
  <c r="BQ12" i="16"/>
  <c r="CD12" i="24"/>
  <c r="BQ12" i="24"/>
  <c r="BA12" i="22"/>
  <c r="EC12" i="24"/>
  <c r="CS11" i="21"/>
  <c r="CS11" i="22"/>
  <c r="DO11" i="21"/>
  <c r="DX11" i="23"/>
  <c r="DV11" i="25"/>
  <c r="CY11" i="25"/>
  <c r="DF11" i="16"/>
  <c r="CY11" i="21"/>
  <c r="DI11" i="22"/>
  <c r="AS13" i="23"/>
  <c r="AK13" i="23"/>
  <c r="AC13" i="23"/>
  <c r="U13" i="23"/>
  <c r="M13" i="23"/>
  <c r="E13" i="23"/>
  <c r="AR13" i="23"/>
  <c r="AJ13" i="23"/>
  <c r="AB13" i="23"/>
  <c r="T13" i="23"/>
  <c r="L13" i="23"/>
  <c r="D13" i="23"/>
  <c r="AQ13" i="23"/>
  <c r="AI13" i="23"/>
  <c r="AA13" i="23"/>
  <c r="S13" i="23"/>
  <c r="K13" i="23"/>
  <c r="BD13" i="23" s="1"/>
  <c r="C13" i="23"/>
  <c r="AP13" i="23"/>
  <c r="AH13" i="23"/>
  <c r="Z13" i="23"/>
  <c r="R13" i="23"/>
  <c r="J13" i="23"/>
  <c r="B13" i="23"/>
  <c r="AN13" i="23"/>
  <c r="CG13" i="23" s="1"/>
  <c r="AF13" i="23"/>
  <c r="X13" i="23"/>
  <c r="P13" i="23"/>
  <c r="H13" i="23"/>
  <c r="AL13" i="23"/>
  <c r="O13" i="23"/>
  <c r="AG13" i="23"/>
  <c r="N13" i="23"/>
  <c r="AE13" i="23"/>
  <c r="I13" i="23"/>
  <c r="AD13" i="23"/>
  <c r="G13" i="23"/>
  <c r="Y13" i="23"/>
  <c r="F13" i="23"/>
  <c r="AT13" i="23"/>
  <c r="W13" i="23"/>
  <c r="BP13" i="23" s="1"/>
  <c r="AO13" i="23"/>
  <c r="AM13" i="23"/>
  <c r="V13" i="23"/>
  <c r="Q13" i="23"/>
  <c r="DD11" i="23"/>
  <c r="EA11" i="19"/>
  <c r="CW11" i="17"/>
  <c r="BB20" i="13"/>
  <c r="AT20" i="13"/>
  <c r="AL20" i="13"/>
  <c r="AD20" i="13"/>
  <c r="V20" i="13"/>
  <c r="N20" i="13"/>
  <c r="BA20" i="13"/>
  <c r="AS20" i="13"/>
  <c r="AK20" i="13"/>
  <c r="AC20" i="13"/>
  <c r="U20" i="13"/>
  <c r="M20" i="13"/>
  <c r="AZ20" i="13"/>
  <c r="AR20" i="13"/>
  <c r="AJ20" i="13"/>
  <c r="AB20" i="13"/>
  <c r="T20" i="13"/>
  <c r="L20" i="13"/>
  <c r="AY20" i="13"/>
  <c r="AQ20" i="13"/>
  <c r="AI20" i="13"/>
  <c r="AA20" i="13"/>
  <c r="S20" i="13"/>
  <c r="AX20" i="13"/>
  <c r="AP20" i="13"/>
  <c r="AH20" i="13"/>
  <c r="Z20" i="13"/>
  <c r="R20" i="13"/>
  <c r="AW20" i="13"/>
  <c r="AO20" i="13"/>
  <c r="AG20" i="13"/>
  <c r="Y20" i="13"/>
  <c r="Q20" i="13"/>
  <c r="BD20" i="13"/>
  <c r="AV20" i="13"/>
  <c r="AN20" i="13"/>
  <c r="AF20" i="13"/>
  <c r="X20" i="13"/>
  <c r="P20" i="13"/>
  <c r="BC20" i="13"/>
  <c r="AU20" i="13"/>
  <c r="AM20" i="13"/>
  <c r="AE20" i="13"/>
  <c r="W20" i="13"/>
  <c r="O20" i="13"/>
  <c r="CU11" i="23"/>
  <c r="DE11" i="26"/>
  <c r="CO11" i="21"/>
  <c r="DD11" i="21"/>
  <c r="CW11" i="19"/>
  <c r="CP11" i="23"/>
  <c r="AV12" i="20"/>
  <c r="DH11" i="17"/>
  <c r="CO11" i="26"/>
  <c r="DN11" i="17"/>
  <c r="M20" i="4"/>
  <c r="P20" i="4"/>
  <c r="AN20" i="4"/>
  <c r="Z20" i="4"/>
  <c r="AT20" i="4"/>
  <c r="EE11" i="22"/>
  <c r="DN11" i="19"/>
  <c r="CZ11" i="24"/>
  <c r="DY11" i="19"/>
  <c r="CT11" i="22"/>
  <c r="DP11" i="23"/>
  <c r="DI11" i="25"/>
  <c r="CT11" i="20"/>
  <c r="DG11" i="17"/>
  <c r="DW11" i="18"/>
  <c r="EB11" i="16"/>
  <c r="DZ11" i="17"/>
  <c r="DJ11" i="18"/>
  <c r="CN11" i="26"/>
  <c r="DG11" i="19"/>
  <c r="DV11" i="16"/>
  <c r="CZ11" i="20"/>
  <c r="DP11" i="17"/>
  <c r="DL11" i="18"/>
  <c r="CZ11" i="21"/>
  <c r="DT11" i="23"/>
  <c r="EE11" i="25"/>
  <c r="DY11" i="24"/>
  <c r="EC11" i="26"/>
  <c r="CU11" i="24"/>
  <c r="DH11" i="23"/>
  <c r="CW11" i="20"/>
  <c r="CT11" i="17"/>
  <c r="DK11" i="18"/>
  <c r="DN11" i="24"/>
  <c r="DQ11" i="23"/>
  <c r="DF11" i="20"/>
  <c r="EE11" i="26"/>
  <c r="DU11" i="26"/>
  <c r="DH11" i="19"/>
  <c r="EF11" i="20"/>
  <c r="DO11" i="24"/>
  <c r="DL11" i="26"/>
  <c r="DU11" i="17"/>
  <c r="BB12" i="19"/>
  <c r="AW12" i="21"/>
  <c r="CS12" i="20"/>
  <c r="CS11" i="20"/>
  <c r="EA11" i="20"/>
  <c r="DN11" i="22"/>
  <c r="DM11" i="20"/>
  <c r="BW12" i="18"/>
  <c r="BN12" i="20"/>
  <c r="AS13" i="18"/>
  <c r="AK13" i="18"/>
  <c r="AC13" i="18"/>
  <c r="U13" i="18"/>
  <c r="M13" i="18"/>
  <c r="E13" i="18"/>
  <c r="AQ13" i="18"/>
  <c r="AI13" i="18"/>
  <c r="CB13" i="18" s="1"/>
  <c r="AA13" i="18"/>
  <c r="S13" i="18"/>
  <c r="K13" i="18"/>
  <c r="C13" i="18"/>
  <c r="AO13" i="18"/>
  <c r="AE13" i="18"/>
  <c r="T13" i="18"/>
  <c r="I13" i="18"/>
  <c r="AN13" i="18"/>
  <c r="AD13" i="18"/>
  <c r="R13" i="18"/>
  <c r="H13" i="18"/>
  <c r="AM13" i="18"/>
  <c r="AB13" i="18"/>
  <c r="Q13" i="18"/>
  <c r="G13" i="18"/>
  <c r="CM13" i="18" s="1"/>
  <c r="AL13" i="18"/>
  <c r="W13" i="18"/>
  <c r="D13" i="18"/>
  <c r="AJ13" i="18"/>
  <c r="V13" i="18"/>
  <c r="B13" i="18"/>
  <c r="AH13" i="18"/>
  <c r="P13" i="18"/>
  <c r="AG13" i="18"/>
  <c r="O13" i="18"/>
  <c r="AF13" i="18"/>
  <c r="Z13" i="18"/>
  <c r="Y13" i="18"/>
  <c r="X13" i="18"/>
  <c r="AT13" i="18"/>
  <c r="L13" i="18"/>
  <c r="N13" i="18"/>
  <c r="J13" i="18"/>
  <c r="F13" i="18"/>
  <c r="AP13" i="18"/>
  <c r="AR13" i="18"/>
  <c r="AP13" i="24"/>
  <c r="AH13" i="24"/>
  <c r="Z13" i="24"/>
  <c r="R13" i="24"/>
  <c r="J13" i="24"/>
  <c r="B13" i="24"/>
  <c r="AO13" i="24"/>
  <c r="AG13" i="24"/>
  <c r="Y13" i="24"/>
  <c r="Q13" i="24"/>
  <c r="I13" i="24"/>
  <c r="AT13" i="24"/>
  <c r="AL13" i="24"/>
  <c r="AD13" i="24"/>
  <c r="V13" i="24"/>
  <c r="N13" i="24"/>
  <c r="F13" i="24"/>
  <c r="AK13" i="24"/>
  <c r="X13" i="24"/>
  <c r="L13" i="24"/>
  <c r="AJ13" i="24"/>
  <c r="W13" i="24"/>
  <c r="K13" i="24"/>
  <c r="AI13" i="24"/>
  <c r="U13" i="24"/>
  <c r="H13" i="24"/>
  <c r="AS13" i="24"/>
  <c r="AF13" i="24"/>
  <c r="T13" i="24"/>
  <c r="G13" i="24"/>
  <c r="AR13" i="24"/>
  <c r="AE13" i="24"/>
  <c r="S13" i="24"/>
  <c r="E13" i="24"/>
  <c r="AQ13" i="24"/>
  <c r="AC13" i="24"/>
  <c r="P13" i="24"/>
  <c r="D13" i="24"/>
  <c r="AB13" i="24"/>
  <c r="AA13" i="24"/>
  <c r="O13" i="24"/>
  <c r="M13" i="24"/>
  <c r="C13" i="24"/>
  <c r="CA13" i="24" s="1"/>
  <c r="AN13" i="24"/>
  <c r="AM13" i="24"/>
  <c r="DJ11" i="22"/>
  <c r="DB11" i="19"/>
  <c r="DU11" i="21"/>
  <c r="DM11" i="22"/>
  <c r="DA11" i="22"/>
  <c r="CG12" i="17"/>
  <c r="BU12" i="17"/>
  <c r="BU12" i="26"/>
  <c r="CA12" i="17"/>
  <c r="DU11" i="20"/>
  <c r="DW11" i="24"/>
  <c r="DS11" i="23"/>
  <c r="DE11" i="16"/>
  <c r="EE11" i="16"/>
  <c r="AY20" i="8"/>
  <c r="AQ20" i="8"/>
  <c r="AI20" i="8"/>
  <c r="AA20" i="8"/>
  <c r="S20" i="8"/>
  <c r="AX20" i="8"/>
  <c r="AP20" i="8"/>
  <c r="AH20" i="8"/>
  <c r="Z20" i="8"/>
  <c r="R20" i="8"/>
  <c r="AW20" i="8"/>
  <c r="AO20" i="8"/>
  <c r="AG20" i="8"/>
  <c r="Y20" i="8"/>
  <c r="Q20" i="8"/>
  <c r="BD20" i="8"/>
  <c r="AV20" i="8"/>
  <c r="AN20" i="8"/>
  <c r="AF20" i="8"/>
  <c r="X20" i="8"/>
  <c r="P20" i="8"/>
  <c r="BC20" i="8"/>
  <c r="AU20" i="8"/>
  <c r="AM20" i="8"/>
  <c r="AE20" i="8"/>
  <c r="W20" i="8"/>
  <c r="O20" i="8"/>
  <c r="BB20" i="8"/>
  <c r="AT20" i="8"/>
  <c r="AL20" i="8"/>
  <c r="AD20" i="8"/>
  <c r="V20" i="8"/>
  <c r="N20" i="8"/>
  <c r="BA20" i="8"/>
  <c r="AS20" i="8"/>
  <c r="AK20" i="8"/>
  <c r="AC20" i="8"/>
  <c r="U20" i="8"/>
  <c r="M20" i="8"/>
  <c r="AZ20" i="8"/>
  <c r="AR20" i="8"/>
  <c r="AJ20" i="8"/>
  <c r="AB20" i="8"/>
  <c r="T20" i="8"/>
  <c r="L20" i="8"/>
  <c r="CS11" i="25"/>
  <c r="DY11" i="21"/>
  <c r="A27" i="6"/>
  <c r="G26" i="6"/>
  <c r="H26" i="6"/>
  <c r="F26" i="6"/>
  <c r="E26" i="6"/>
  <c r="D26" i="6"/>
  <c r="C26" i="6"/>
  <c r="B26" i="6"/>
  <c r="DT11" i="22"/>
  <c r="DC11" i="25"/>
  <c r="CY11" i="22"/>
  <c r="CO11" i="19"/>
  <c r="DC11" i="23"/>
  <c r="AC20" i="4"/>
  <c r="AF20" i="4"/>
  <c r="AH20" i="4"/>
  <c r="BB20" i="4"/>
  <c r="BB20" i="3"/>
  <c r="AT20" i="3"/>
  <c r="AL20" i="3"/>
  <c r="AD20" i="3"/>
  <c r="V20" i="3"/>
  <c r="N20" i="3"/>
  <c r="BA20" i="3"/>
  <c r="AS20" i="3"/>
  <c r="AK20" i="3"/>
  <c r="AC20" i="3"/>
  <c r="U20" i="3"/>
  <c r="M20" i="3"/>
  <c r="AW20" i="3"/>
  <c r="AO20" i="3"/>
  <c r="AG20" i="3"/>
  <c r="Y20" i="3"/>
  <c r="Q20" i="3"/>
  <c r="BD20" i="3"/>
  <c r="AV20" i="3"/>
  <c r="AN20" i="3"/>
  <c r="AF20" i="3"/>
  <c r="X20" i="3"/>
  <c r="P20" i="3"/>
  <c r="AY20" i="3"/>
  <c r="AI20" i="3"/>
  <c r="S20" i="3"/>
  <c r="AH20" i="3"/>
  <c r="AU20" i="3"/>
  <c r="AE20" i="3"/>
  <c r="O20" i="3"/>
  <c r="AB20" i="3"/>
  <c r="AZ20" i="3"/>
  <c r="AJ20" i="3"/>
  <c r="T20" i="3"/>
  <c r="AX20" i="3"/>
  <c r="R20" i="3"/>
  <c r="AR20" i="3"/>
  <c r="L20" i="3"/>
  <c r="AQ20" i="3"/>
  <c r="AA20" i="3"/>
  <c r="AP20" i="3"/>
  <c r="Z20" i="3"/>
  <c r="BC20" i="3"/>
  <c r="AM20" i="3"/>
  <c r="W20" i="3"/>
  <c r="CY11" i="20"/>
  <c r="CZ11" i="16"/>
  <c r="DT11" i="21"/>
  <c r="DD11" i="17"/>
  <c r="DP11" i="22"/>
  <c r="CZ11" i="23"/>
  <c r="DY11" i="25"/>
  <c r="DT11" i="24"/>
  <c r="CS11" i="17"/>
  <c r="CZ11" i="22"/>
  <c r="DY11" i="20"/>
  <c r="DX11" i="17"/>
  <c r="DF11" i="18"/>
  <c r="DS11" i="21"/>
  <c r="DS11" i="19"/>
  <c r="DB11" i="16"/>
  <c r="CV11" i="20"/>
  <c r="CQ11" i="17"/>
  <c r="DV11" i="26"/>
  <c r="ED11" i="21"/>
  <c r="DB11" i="23"/>
  <c r="CR11" i="20"/>
  <c r="ED11" i="24"/>
  <c r="DV11" i="18"/>
  <c r="CT11" i="18"/>
  <c r="DO11" i="16"/>
  <c r="DC11" i="20"/>
  <c r="DR11" i="26"/>
  <c r="ED11" i="18"/>
  <c r="DT11" i="18"/>
  <c r="DY11" i="23"/>
  <c r="CO11" i="20"/>
  <c r="CZ11" i="26"/>
  <c r="CV11" i="18"/>
  <c r="DU11" i="16"/>
  <c r="DO11" i="20"/>
  <c r="EB11" i="17"/>
  <c r="CU11" i="26"/>
  <c r="DO11" i="26"/>
  <c r="BF12" i="19"/>
  <c r="B26" i="10"/>
  <c r="A27" i="10"/>
  <c r="H26" i="10"/>
  <c r="F26" i="10"/>
  <c r="E26" i="10"/>
  <c r="D26" i="10"/>
  <c r="G26" i="10"/>
  <c r="C26" i="10"/>
  <c r="DM11" i="23"/>
  <c r="ED11" i="26"/>
  <c r="H26" i="5"/>
  <c r="G26" i="5"/>
  <c r="C26" i="5"/>
  <c r="B26" i="5"/>
  <c r="A27" i="5"/>
  <c r="F26" i="5"/>
  <c r="E26" i="5"/>
  <c r="D26" i="5"/>
  <c r="BN13" i="23"/>
  <c r="AO13" i="16"/>
  <c r="AG13" i="16"/>
  <c r="Y13" i="16"/>
  <c r="Q13" i="16"/>
  <c r="I13" i="16"/>
  <c r="AN13" i="16"/>
  <c r="AE13" i="16"/>
  <c r="V13" i="16"/>
  <c r="CB13" i="16" s="1"/>
  <c r="M13" i="16"/>
  <c r="BF13" i="16" s="1"/>
  <c r="D13" i="16"/>
  <c r="AM13" i="16"/>
  <c r="AD13" i="16"/>
  <c r="U13" i="16"/>
  <c r="L13" i="16"/>
  <c r="C13" i="16"/>
  <c r="AT13" i="16"/>
  <c r="AK13" i="16"/>
  <c r="AB13" i="16"/>
  <c r="S13" i="16"/>
  <c r="J13" i="16"/>
  <c r="AL13" i="16"/>
  <c r="X13" i="16"/>
  <c r="H13" i="16"/>
  <c r="AJ13" i="16"/>
  <c r="CC13" i="16" s="1"/>
  <c r="W13" i="16"/>
  <c r="G13" i="16"/>
  <c r="AH13" i="16"/>
  <c r="R13" i="16"/>
  <c r="E13" i="16"/>
  <c r="AC13" i="16"/>
  <c r="F13" i="16"/>
  <c r="AA13" i="16"/>
  <c r="B13" i="16"/>
  <c r="BM13" i="16" s="1"/>
  <c r="AS13" i="16"/>
  <c r="Z13" i="16"/>
  <c r="AR13" i="16"/>
  <c r="T13" i="16"/>
  <c r="AP13" i="16"/>
  <c r="O13" i="16"/>
  <c r="AF13" i="16"/>
  <c r="BY13" i="16" s="1"/>
  <c r="K13" i="16"/>
  <c r="N13" i="16"/>
  <c r="AQ13" i="16"/>
  <c r="AI13" i="16"/>
  <c r="P13" i="16"/>
  <c r="AP13" i="25"/>
  <c r="AH13" i="25"/>
  <c r="Z13" i="25"/>
  <c r="R13" i="25"/>
  <c r="J13" i="25"/>
  <c r="B13" i="25"/>
  <c r="AO13" i="25"/>
  <c r="AG13" i="25"/>
  <c r="Y13" i="25"/>
  <c r="Q13" i="25"/>
  <c r="I13" i="25"/>
  <c r="AN13" i="25"/>
  <c r="AF13" i="25"/>
  <c r="X13" i="25"/>
  <c r="P13" i="25"/>
  <c r="H13" i="25"/>
  <c r="AJ13" i="25"/>
  <c r="V13" i="25"/>
  <c r="K13" i="25"/>
  <c r="AT13" i="25"/>
  <c r="AI13" i="25"/>
  <c r="U13" i="25"/>
  <c r="G13" i="25"/>
  <c r="AS13" i="25"/>
  <c r="AE13" i="25"/>
  <c r="T13" i="25"/>
  <c r="F13" i="25"/>
  <c r="AY13" i="25" s="1"/>
  <c r="AK13" i="25"/>
  <c r="N13" i="25"/>
  <c r="AD13" i="25"/>
  <c r="M13" i="25"/>
  <c r="AC13" i="25"/>
  <c r="L13" i="25"/>
  <c r="AB13" i="25"/>
  <c r="E13" i="25"/>
  <c r="CB13" i="25" s="1"/>
  <c r="AR13" i="25"/>
  <c r="AA13" i="25"/>
  <c r="D13" i="25"/>
  <c r="O13" i="25"/>
  <c r="C13" i="25"/>
  <c r="AQ13" i="25"/>
  <c r="AM13" i="25"/>
  <c r="S13" i="25"/>
  <c r="AL13" i="25"/>
  <c r="W13" i="25"/>
  <c r="DX11" i="22"/>
  <c r="DV11" i="24"/>
  <c r="CW11" i="25"/>
  <c r="C25" i="8"/>
  <c r="B25" i="8"/>
  <c r="A26" i="8"/>
  <c r="H25" i="8"/>
  <c r="G25" i="8"/>
  <c r="F25" i="8"/>
  <c r="E25" i="8"/>
  <c r="D25" i="8"/>
  <c r="B25" i="7"/>
  <c r="H25" i="7"/>
  <c r="A26" i="7"/>
  <c r="G25" i="7"/>
  <c r="F25" i="7"/>
  <c r="E25" i="7"/>
  <c r="C25" i="7"/>
  <c r="D25" i="7"/>
  <c r="CP11" i="25"/>
  <c r="DH12" i="22"/>
  <c r="CA12" i="26"/>
  <c r="EC11" i="20"/>
  <c r="DV11" i="23"/>
  <c r="DW11" i="16"/>
  <c r="CP11" i="24"/>
  <c r="BH12" i="16"/>
  <c r="DT11" i="16"/>
  <c r="EA11" i="18"/>
  <c r="BD20" i="5"/>
  <c r="AV20" i="5"/>
  <c r="AN20" i="5"/>
  <c r="AF20" i="5"/>
  <c r="X20" i="5"/>
  <c r="P20" i="5"/>
  <c r="BC20" i="5"/>
  <c r="AU20" i="5"/>
  <c r="AM20" i="5"/>
  <c r="AE20" i="5"/>
  <c r="W20" i="5"/>
  <c r="O20" i="5"/>
  <c r="AY20" i="5"/>
  <c r="AQ20" i="5"/>
  <c r="AI20" i="5"/>
  <c r="AA20" i="5"/>
  <c r="S20" i="5"/>
  <c r="AX20" i="5"/>
  <c r="AP20" i="5"/>
  <c r="AH20" i="5"/>
  <c r="Z20" i="5"/>
  <c r="R20" i="5"/>
  <c r="AS20" i="5"/>
  <c r="AC20" i="5"/>
  <c r="M20" i="5"/>
  <c r="AR20" i="5"/>
  <c r="AB20" i="5"/>
  <c r="L20" i="5"/>
  <c r="AO20" i="5"/>
  <c r="Y20" i="5"/>
  <c r="BB20" i="5"/>
  <c r="AL20" i="5"/>
  <c r="V20" i="5"/>
  <c r="BA20" i="5"/>
  <c r="AK20" i="5"/>
  <c r="U20" i="5"/>
  <c r="AZ20" i="5"/>
  <c r="AJ20" i="5"/>
  <c r="T20" i="5"/>
  <c r="AW20" i="5"/>
  <c r="AG20" i="5"/>
  <c r="Q20" i="5"/>
  <c r="AT20" i="5"/>
  <c r="AD20" i="5"/>
  <c r="N20" i="5"/>
  <c r="I20" i="13"/>
  <c r="K20" i="13"/>
  <c r="J20" i="13"/>
  <c r="AV12" i="19"/>
  <c r="DJ11" i="19"/>
  <c r="CV11" i="21"/>
  <c r="DC11" i="16"/>
  <c r="EA11" i="16"/>
  <c r="DG11" i="26"/>
  <c r="DR11" i="17"/>
  <c r="EE11" i="21"/>
  <c r="DV11" i="19"/>
  <c r="AS20" i="4"/>
  <c r="AV20" i="4"/>
  <c r="Q20" i="4"/>
  <c r="AP20" i="4"/>
  <c r="O20" i="4"/>
  <c r="DL11" i="25"/>
  <c r="DC11" i="24"/>
  <c r="ED11" i="16"/>
  <c r="DK11" i="26"/>
  <c r="DR11" i="24"/>
  <c r="DJ11" i="16"/>
  <c r="DU11" i="18"/>
  <c r="CX11" i="22"/>
  <c r="DS11" i="16"/>
  <c r="CR11" i="25"/>
  <c r="DA11" i="24"/>
  <c r="CT11" i="26"/>
  <c r="EE11" i="19"/>
  <c r="DH11" i="20"/>
  <c r="EF11" i="17"/>
  <c r="DP11" i="18"/>
  <c r="CU11" i="19"/>
  <c r="EB11" i="23"/>
  <c r="DS11" i="25"/>
  <c r="DR11" i="20"/>
  <c r="CO11" i="17"/>
  <c r="DQ11" i="18"/>
  <c r="DL11" i="21"/>
  <c r="DV11" i="20"/>
  <c r="DV11" i="17"/>
  <c r="DH11" i="18"/>
  <c r="DZ11" i="21"/>
  <c r="CP11" i="16"/>
  <c r="DJ11" i="20"/>
  <c r="CS11" i="26"/>
  <c r="DD11" i="18"/>
  <c r="DF11" i="19"/>
  <c r="DH11" i="16"/>
  <c r="DS11" i="24"/>
  <c r="DX11" i="26"/>
  <c r="DX11" i="19"/>
  <c r="DQ11" i="16"/>
  <c r="EB11" i="20"/>
  <c r="DK11" i="17"/>
  <c r="CY11" i="18"/>
  <c r="EA11" i="21"/>
  <c r="DC11" i="26"/>
  <c r="K20" i="8"/>
  <c r="J20" i="8"/>
  <c r="I20" i="8"/>
  <c r="EC11" i="22"/>
  <c r="CW11" i="26"/>
  <c r="CQ11" i="16"/>
  <c r="CP11" i="26"/>
  <c r="AP13" i="17"/>
  <c r="AH13" i="17"/>
  <c r="Z13" i="17"/>
  <c r="R13" i="17"/>
  <c r="J13" i="17"/>
  <c r="B13" i="17"/>
  <c r="AO13" i="17"/>
  <c r="AG13" i="17"/>
  <c r="Y13" i="17"/>
  <c r="Q13" i="17"/>
  <c r="I13" i="17"/>
  <c r="AL13" i="17"/>
  <c r="AB13" i="17"/>
  <c r="P13" i="17"/>
  <c r="F13" i="17"/>
  <c r="AK13" i="17"/>
  <c r="AA13" i="17"/>
  <c r="O13" i="17"/>
  <c r="E13" i="17"/>
  <c r="AT13" i="17"/>
  <c r="AJ13" i="17"/>
  <c r="X13" i="17"/>
  <c r="N13" i="17"/>
  <c r="D13" i="17"/>
  <c r="AS13" i="17"/>
  <c r="AI13" i="17"/>
  <c r="W13" i="17"/>
  <c r="M13" i="17"/>
  <c r="C13" i="17"/>
  <c r="AR13" i="17"/>
  <c r="V13" i="17"/>
  <c r="AQ13" i="17"/>
  <c r="U13" i="17"/>
  <c r="AN13" i="17"/>
  <c r="T13" i="17"/>
  <c r="AM13" i="17"/>
  <c r="S13" i="17"/>
  <c r="AE13" i="17"/>
  <c r="K13" i="17"/>
  <c r="AF13" i="17"/>
  <c r="AD13" i="17"/>
  <c r="AC13" i="17"/>
  <c r="L13" i="17"/>
  <c r="G13" i="17"/>
  <c r="H13" i="17"/>
  <c r="AN13" i="26"/>
  <c r="AF13" i="26"/>
  <c r="X13" i="26"/>
  <c r="P13" i="26"/>
  <c r="H13" i="26"/>
  <c r="AM13" i="26"/>
  <c r="AE13" i="26"/>
  <c r="W13" i="26"/>
  <c r="O13" i="26"/>
  <c r="G13" i="26"/>
  <c r="AS13" i="26"/>
  <c r="AK13" i="26"/>
  <c r="AC13" i="26"/>
  <c r="U13" i="26"/>
  <c r="M13" i="26"/>
  <c r="E13" i="26"/>
  <c r="AJ13" i="26"/>
  <c r="Y13" i="26"/>
  <c r="K13" i="26"/>
  <c r="AI13" i="26"/>
  <c r="V13" i="26"/>
  <c r="J13" i="26"/>
  <c r="AT13" i="26"/>
  <c r="AH13" i="26"/>
  <c r="T13" i="26"/>
  <c r="I13" i="26"/>
  <c r="AD13" i="26"/>
  <c r="L13" i="26"/>
  <c r="AG13" i="26"/>
  <c r="N13" i="26"/>
  <c r="AQ13" i="26"/>
  <c r="R13" i="26"/>
  <c r="AP13" i="26"/>
  <c r="Q13" i="26"/>
  <c r="AO13" i="26"/>
  <c r="F13" i="26"/>
  <c r="AL13" i="26"/>
  <c r="D13" i="26"/>
  <c r="AB13" i="26"/>
  <c r="AA13" i="26"/>
  <c r="Z13" i="26"/>
  <c r="B13" i="26"/>
  <c r="AR13" i="26"/>
  <c r="S13" i="26"/>
  <c r="C13" i="26"/>
  <c r="BK13" i="26" s="1"/>
  <c r="CS11" i="19"/>
  <c r="CW11" i="16"/>
  <c r="DB11" i="25"/>
  <c r="CN11" i="23"/>
  <c r="DQ11" i="22"/>
  <c r="CP11" i="18"/>
  <c r="EF11" i="22"/>
  <c r="CW11" i="23"/>
  <c r="BA20" i="12"/>
  <c r="AS20" i="12"/>
  <c r="AK20" i="12"/>
  <c r="AC20" i="12"/>
  <c r="U20" i="12"/>
  <c r="M20" i="12"/>
  <c r="AZ20" i="12"/>
  <c r="AR20" i="12"/>
  <c r="AJ20" i="12"/>
  <c r="AB20" i="12"/>
  <c r="T20" i="12"/>
  <c r="L20" i="12"/>
  <c r="AY20" i="12"/>
  <c r="AQ20" i="12"/>
  <c r="AI20" i="12"/>
  <c r="AA20" i="12"/>
  <c r="S20" i="12"/>
  <c r="AX20" i="12"/>
  <c r="AP20" i="12"/>
  <c r="AH20" i="12"/>
  <c r="Z20" i="12"/>
  <c r="R20" i="12"/>
  <c r="AW20" i="12"/>
  <c r="AO20" i="12"/>
  <c r="AG20" i="12"/>
  <c r="Y20" i="12"/>
  <c r="Q20" i="12"/>
  <c r="BD20" i="12"/>
  <c r="AV20" i="12"/>
  <c r="AN20" i="12"/>
  <c r="AF20" i="12"/>
  <c r="X20" i="12"/>
  <c r="P20" i="12"/>
  <c r="BC20" i="12"/>
  <c r="AU20" i="12"/>
  <c r="AM20" i="12"/>
  <c r="AE20" i="12"/>
  <c r="W20" i="12"/>
  <c r="O20" i="12"/>
  <c r="BB20" i="12"/>
  <c r="AT20" i="12"/>
  <c r="AL20" i="12"/>
  <c r="AD20" i="12"/>
  <c r="V20" i="12"/>
  <c r="N20" i="12"/>
  <c r="CT11" i="21"/>
  <c r="EF11" i="21"/>
  <c r="CQ11" i="23"/>
  <c r="DM11" i="19"/>
  <c r="DW11" i="22"/>
  <c r="DI11" i="16"/>
  <c r="DB11" i="22"/>
  <c r="AA20" i="4"/>
  <c r="S20" i="4"/>
  <c r="AJ20" i="4"/>
  <c r="Y20" i="4"/>
  <c r="AX20" i="4"/>
  <c r="W20" i="4"/>
  <c r="CU11" i="21"/>
  <c r="DF11" i="23"/>
  <c r="DD11" i="19"/>
  <c r="DA11" i="19"/>
  <c r="CR11" i="22"/>
  <c r="EF11" i="19"/>
  <c r="CY11" i="17"/>
  <c r="DS11" i="22"/>
  <c r="EF11" i="16"/>
  <c r="DN11" i="25"/>
  <c r="DZ11" i="24"/>
  <c r="EF11" i="18"/>
  <c r="EB11" i="19"/>
  <c r="DD11" i="20"/>
  <c r="DQ11" i="26"/>
  <c r="CS11" i="18"/>
  <c r="DK11" i="16"/>
  <c r="CR11" i="23"/>
  <c r="CT11" i="25"/>
  <c r="CV11" i="24"/>
  <c r="DI11" i="26"/>
  <c r="CP11" i="22"/>
  <c r="DF11" i="21"/>
  <c r="DI11" i="23"/>
  <c r="DE11" i="20"/>
  <c r="DF11" i="17"/>
  <c r="DH11" i="26"/>
  <c r="DR11" i="22"/>
  <c r="DP11" i="16"/>
  <c r="EA11" i="24"/>
  <c r="DM11" i="26"/>
  <c r="EB11" i="18"/>
  <c r="DW11" i="19"/>
  <c r="CR11" i="16"/>
  <c r="DP11" i="26"/>
  <c r="CS11" i="23"/>
  <c r="DZ11" i="16"/>
  <c r="DZ11" i="20"/>
  <c r="DQ11" i="17"/>
  <c r="DI11" i="18"/>
  <c r="DR11" i="21"/>
  <c r="DU12" i="16"/>
  <c r="EC11" i="23"/>
  <c r="CW11" i="21"/>
  <c r="AX20" i="10"/>
  <c r="AP20" i="10"/>
  <c r="AH20" i="10"/>
  <c r="Z20" i="10"/>
  <c r="R20" i="10"/>
  <c r="AW20" i="10"/>
  <c r="AO20" i="10"/>
  <c r="AG20" i="10"/>
  <c r="Y20" i="10"/>
  <c r="Q20" i="10"/>
  <c r="BD20" i="10"/>
  <c r="AV20" i="10"/>
  <c r="AN20" i="10"/>
  <c r="AF20" i="10"/>
  <c r="X20" i="10"/>
  <c r="P20" i="10"/>
  <c r="BB20" i="10"/>
  <c r="AT20" i="10"/>
  <c r="AL20" i="10"/>
  <c r="AD20" i="10"/>
  <c r="V20" i="10"/>
  <c r="N20" i="10"/>
  <c r="BA20" i="10"/>
  <c r="AS20" i="10"/>
  <c r="AK20" i="10"/>
  <c r="AC20" i="10"/>
  <c r="U20" i="10"/>
  <c r="M20" i="10"/>
  <c r="AZ20" i="10"/>
  <c r="AR20" i="10"/>
  <c r="AJ20" i="10"/>
  <c r="AB20" i="10"/>
  <c r="T20" i="10"/>
  <c r="L20" i="10"/>
  <c r="AU20" i="10"/>
  <c r="O20" i="10"/>
  <c r="AQ20" i="10"/>
  <c r="AM20" i="10"/>
  <c r="AI20" i="10"/>
  <c r="AE20" i="10"/>
  <c r="AA20" i="10"/>
  <c r="BC20" i="10"/>
  <c r="W20" i="10"/>
  <c r="AY20" i="10"/>
  <c r="S20" i="10"/>
  <c r="DE11" i="21"/>
  <c r="DC11" i="21"/>
  <c r="J20" i="10"/>
  <c r="K20" i="10"/>
  <c r="I20" i="10"/>
  <c r="DU11" i="24"/>
  <c r="CX11" i="21"/>
  <c r="BY13" i="25"/>
  <c r="AR13" i="19"/>
  <c r="AJ13" i="19"/>
  <c r="AB13" i="19"/>
  <c r="T13" i="19"/>
  <c r="L13" i="19"/>
  <c r="D13" i="19"/>
  <c r="AN13" i="19"/>
  <c r="AE13" i="19"/>
  <c r="V13" i="19"/>
  <c r="M13" i="19"/>
  <c r="C13" i="19"/>
  <c r="AM13" i="19"/>
  <c r="AD13" i="19"/>
  <c r="U13" i="19"/>
  <c r="K13" i="19"/>
  <c r="B13" i="19"/>
  <c r="AL13" i="19"/>
  <c r="AC13" i="19"/>
  <c r="S13" i="19"/>
  <c r="J13" i="19"/>
  <c r="AT13" i="19"/>
  <c r="AK13" i="19"/>
  <c r="AA13" i="19"/>
  <c r="R13" i="19"/>
  <c r="I13" i="19"/>
  <c r="AI13" i="19"/>
  <c r="Q13" i="19"/>
  <c r="AH13" i="19"/>
  <c r="P13" i="19"/>
  <c r="AG13" i="19"/>
  <c r="O13" i="19"/>
  <c r="AO13" i="19"/>
  <c r="G13" i="19"/>
  <c r="AF13" i="19"/>
  <c r="F13" i="19"/>
  <c r="Z13" i="19"/>
  <c r="E13" i="19"/>
  <c r="Y13" i="19"/>
  <c r="X13" i="19"/>
  <c r="W13" i="19"/>
  <c r="N13" i="19"/>
  <c r="H13" i="19"/>
  <c r="AS13" i="19"/>
  <c r="AQ13" i="19"/>
  <c r="AP13" i="19"/>
  <c r="CI13" i="19" s="1"/>
  <c r="CN11" i="24"/>
  <c r="ED11" i="20"/>
  <c r="DB11" i="24"/>
  <c r="D21" i="11"/>
  <c r="C21" i="11"/>
  <c r="B21" i="11"/>
  <c r="H21" i="11"/>
  <c r="G21" i="11"/>
  <c r="F21" i="11"/>
  <c r="E21" i="11"/>
  <c r="A22" i="11"/>
  <c r="DB11" i="17"/>
  <c r="CY11" i="23"/>
  <c r="DK11" i="21"/>
  <c r="I20" i="3"/>
  <c r="K20" i="3"/>
  <c r="J20" i="3"/>
  <c r="DY11" i="22"/>
  <c r="CR11" i="17"/>
  <c r="J20" i="7"/>
  <c r="I20" i="7"/>
  <c r="K20" i="7"/>
  <c r="DV11" i="21"/>
  <c r="CW11" i="22"/>
  <c r="DQ11" i="19"/>
  <c r="CV11" i="19"/>
  <c r="AQ20" i="4"/>
  <c r="AI20" i="4"/>
  <c r="U20" i="4"/>
  <c r="AG20" i="4"/>
  <c r="N20" i="4"/>
  <c r="AE20" i="4"/>
  <c r="I20" i="5"/>
  <c r="K20" i="5"/>
  <c r="J20" i="5"/>
  <c r="DU11" i="25"/>
  <c r="A27" i="9"/>
  <c r="H26" i="9"/>
  <c r="G26" i="9"/>
  <c r="D26" i="9"/>
  <c r="F26" i="9"/>
  <c r="E26" i="9"/>
  <c r="C26" i="9"/>
  <c r="B26" i="9"/>
  <c r="CU11" i="20"/>
  <c r="DL11" i="24"/>
  <c r="DM11" i="25"/>
  <c r="DO11" i="22"/>
  <c r="DA11" i="16"/>
  <c r="DX11" i="20"/>
  <c r="DJ11" i="24"/>
  <c r="DH11" i="22"/>
  <c r="CX11" i="19"/>
  <c r="DS11" i="20"/>
  <c r="DT11" i="26"/>
  <c r="CQ11" i="26"/>
  <c r="DL11" i="17"/>
  <c r="CU11" i="16"/>
  <c r="DH11" i="25"/>
  <c r="CO11" i="24"/>
  <c r="DG11" i="18"/>
  <c r="DN11" i="23"/>
  <c r="DJ11" i="21"/>
  <c r="CX11" i="16"/>
  <c r="DB11" i="20"/>
  <c r="DW11" i="17"/>
  <c r="CX11" i="18"/>
  <c r="DE11" i="22"/>
  <c r="CZ11" i="25"/>
  <c r="DH11" i="24"/>
  <c r="CV11" i="26"/>
  <c r="EE11" i="18"/>
  <c r="CT11" i="19"/>
  <c r="CU11" i="25"/>
  <c r="DQ11" i="24"/>
  <c r="EC11" i="18"/>
  <c r="DP11" i="20"/>
  <c r="DZ11" i="25"/>
  <c r="EB11" i="24"/>
  <c r="CZ11" i="17"/>
  <c r="DC11" i="18"/>
  <c r="CM12" i="21"/>
  <c r="AX20" i="7"/>
  <c r="AP20" i="7"/>
  <c r="AH20" i="7"/>
  <c r="Z20" i="7"/>
  <c r="R20" i="7"/>
  <c r="BD20" i="7"/>
  <c r="AV20" i="7"/>
  <c r="AN20" i="7"/>
  <c r="AF20" i="7"/>
  <c r="X20" i="7"/>
  <c r="P20" i="7"/>
  <c r="AW20" i="7"/>
  <c r="AO20" i="7"/>
  <c r="AG20" i="7"/>
  <c r="Y20" i="7"/>
  <c r="Q20" i="7"/>
  <c r="BC20" i="7"/>
  <c r="AU20" i="7"/>
  <c r="AM20" i="7"/>
  <c r="AE20" i="7"/>
  <c r="W20" i="7"/>
  <c r="O20" i="7"/>
  <c r="BB20" i="7"/>
  <c r="AT20" i="7"/>
  <c r="AL20" i="7"/>
  <c r="AD20" i="7"/>
  <c r="V20" i="7"/>
  <c r="N20" i="7"/>
  <c r="BA20" i="7"/>
  <c r="AS20" i="7"/>
  <c r="AK20" i="7"/>
  <c r="AC20" i="7"/>
  <c r="U20" i="7"/>
  <c r="M20" i="7"/>
  <c r="AY20" i="7"/>
  <c r="AQ20" i="7"/>
  <c r="AI20" i="7"/>
  <c r="AA20" i="7"/>
  <c r="S20" i="7"/>
  <c r="AZ20" i="7"/>
  <c r="AR20" i="7"/>
  <c r="AJ20" i="7"/>
  <c r="AB20" i="7"/>
  <c r="T20" i="7"/>
  <c r="L20" i="7"/>
  <c r="BE12" i="21"/>
  <c r="ED11" i="22"/>
  <c r="CS12" i="24"/>
  <c r="BN12" i="18"/>
  <c r="BG13" i="19"/>
  <c r="AM13" i="20"/>
  <c r="AE13" i="20"/>
  <c r="W13" i="20"/>
  <c r="O13" i="20"/>
  <c r="G13" i="20"/>
  <c r="AT13" i="20"/>
  <c r="AL13" i="20"/>
  <c r="AD13" i="20"/>
  <c r="V13" i="20"/>
  <c r="N13" i="20"/>
  <c r="F13" i="20"/>
  <c r="AS13" i="20"/>
  <c r="AK13" i="20"/>
  <c r="AC13" i="20"/>
  <c r="U13" i="20"/>
  <c r="M13" i="20"/>
  <c r="E13" i="20"/>
  <c r="AR13" i="20"/>
  <c r="AJ13" i="20"/>
  <c r="AB13" i="20"/>
  <c r="T13" i="20"/>
  <c r="L13" i="20"/>
  <c r="D13" i="20"/>
  <c r="CC13" i="20" s="1"/>
  <c r="AQ13" i="20"/>
  <c r="AI13" i="20"/>
  <c r="AA13" i="20"/>
  <c r="S13" i="20"/>
  <c r="K13" i="20"/>
  <c r="C13" i="20"/>
  <c r="AP13" i="20"/>
  <c r="AH13" i="20"/>
  <c r="Z13" i="20"/>
  <c r="R13" i="20"/>
  <c r="J13" i="20"/>
  <c r="BC13" i="20" s="1"/>
  <c r="B13" i="20"/>
  <c r="AG13" i="20"/>
  <c r="AF13" i="20"/>
  <c r="X13" i="20"/>
  <c r="AN13" i="20"/>
  <c r="Y13" i="20"/>
  <c r="Q13" i="20"/>
  <c r="P13" i="20"/>
  <c r="BI13" i="20" s="1"/>
  <c r="AO13" i="20"/>
  <c r="H13" i="20"/>
  <c r="I13" i="20"/>
  <c r="J20" i="4"/>
  <c r="I20" i="4"/>
  <c r="K20" i="4"/>
  <c r="BB21" i="3"/>
  <c r="BC21" i="3"/>
  <c r="DA11" i="23"/>
  <c r="DL11" i="19"/>
  <c r="F25" i="3"/>
  <c r="E25" i="3"/>
  <c r="A26" i="3"/>
  <c r="H25" i="3"/>
  <c r="G25" i="3"/>
  <c r="D25" i="3"/>
  <c r="C25" i="3"/>
  <c r="B25" i="3"/>
  <c r="CR11" i="19"/>
  <c r="DO11" i="19"/>
  <c r="DL11" i="20"/>
  <c r="DM11" i="21"/>
  <c r="EA11" i="22"/>
  <c r="DI11" i="20"/>
  <c r="CQ11" i="21"/>
  <c r="CS11" i="16"/>
  <c r="ED11" i="25"/>
  <c r="DE11" i="23"/>
  <c r="DK12" i="23"/>
  <c r="DX11" i="25"/>
  <c r="L20" i="4"/>
  <c r="AY20" i="4"/>
  <c r="AK20" i="4"/>
  <c r="AO20" i="4"/>
  <c r="V20" i="4"/>
  <c r="AM20" i="4"/>
  <c r="DW11" i="21"/>
  <c r="AW20" i="6"/>
  <c r="AO20" i="6"/>
  <c r="AG20" i="6"/>
  <c r="Y20" i="6"/>
  <c r="Q20" i="6"/>
  <c r="BC20" i="6"/>
  <c r="AM20" i="6"/>
  <c r="W20" i="6"/>
  <c r="BD20" i="6"/>
  <c r="AV20" i="6"/>
  <c r="AN20" i="6"/>
  <c r="AF20" i="6"/>
  <c r="X20" i="6"/>
  <c r="P20" i="6"/>
  <c r="AU20" i="6"/>
  <c r="AE20" i="6"/>
  <c r="O20" i="6"/>
  <c r="BB20" i="6"/>
  <c r="AT20" i="6"/>
  <c r="AL20" i="6"/>
  <c r="AD20" i="6"/>
  <c r="V20" i="6"/>
  <c r="N20" i="6"/>
  <c r="BA20" i="6"/>
  <c r="AS20" i="6"/>
  <c r="AK20" i="6"/>
  <c r="AC20" i="6"/>
  <c r="U20" i="6"/>
  <c r="M20" i="6"/>
  <c r="AZ20" i="6"/>
  <c r="AR20" i="6"/>
  <c r="AJ20" i="6"/>
  <c r="AB20" i="6"/>
  <c r="T20" i="6"/>
  <c r="L20" i="6"/>
  <c r="AY20" i="6"/>
  <c r="AQ20" i="6"/>
  <c r="AI20" i="6"/>
  <c r="AA20" i="6"/>
  <c r="S20" i="6"/>
  <c r="R20" i="6"/>
  <c r="AX20" i="6"/>
  <c r="AP20" i="6"/>
  <c r="AH20" i="6"/>
  <c r="Z20" i="6"/>
  <c r="DJ11" i="25"/>
  <c r="EB11" i="22"/>
  <c r="CX11" i="24"/>
  <c r="DL11" i="16"/>
  <c r="DA11" i="26"/>
  <c r="DD11" i="22"/>
  <c r="DG11" i="16"/>
  <c r="DG11" i="20"/>
  <c r="EE11" i="24"/>
  <c r="EE11" i="23"/>
  <c r="DW11" i="23"/>
  <c r="EF11" i="24"/>
  <c r="CR11" i="26"/>
  <c r="CO11" i="18"/>
  <c r="DY11" i="18"/>
  <c r="DN11" i="16"/>
  <c r="DA11" i="25"/>
  <c r="DI11" i="24"/>
  <c r="CZ11" i="18"/>
  <c r="CX11" i="25"/>
  <c r="DZ11" i="22"/>
  <c r="EB11" i="25"/>
  <c r="DK11" i="20"/>
  <c r="EE11" i="17"/>
  <c r="DB11" i="21"/>
  <c r="DA11" i="20"/>
  <c r="DM11" i="24"/>
  <c r="CX11" i="26"/>
  <c r="DG11" i="21"/>
  <c r="DR11" i="19"/>
  <c r="DP11" i="25"/>
  <c r="DY11" i="17"/>
  <c r="DA11" i="18"/>
  <c r="EF11" i="26"/>
  <c r="DW11" i="25"/>
  <c r="DK11" i="24"/>
  <c r="DI11" i="17"/>
  <c r="CU11" i="18"/>
  <c r="CB12" i="21"/>
  <c r="DL11" i="23"/>
  <c r="BA20" i="2"/>
  <c r="AS20" i="2"/>
  <c r="AK20" i="2"/>
  <c r="AC20" i="2"/>
  <c r="U20" i="2"/>
  <c r="M20" i="2"/>
  <c r="AZ20" i="2"/>
  <c r="AJ20" i="2"/>
  <c r="T20" i="2"/>
  <c r="AR20" i="2"/>
  <c r="AB20" i="2"/>
  <c r="L20" i="2"/>
  <c r="BD20" i="2"/>
  <c r="AV20" i="2"/>
  <c r="AN20" i="2"/>
  <c r="AF20" i="2"/>
  <c r="X20" i="2"/>
  <c r="P20" i="2"/>
  <c r="AU20" i="2"/>
  <c r="AM20" i="2"/>
  <c r="W20" i="2"/>
  <c r="BC20" i="2"/>
  <c r="AE20" i="2"/>
  <c r="O20" i="2"/>
  <c r="BB20" i="2"/>
  <c r="AL20" i="2"/>
  <c r="V20" i="2"/>
  <c r="AI20" i="2"/>
  <c r="AG20" i="2"/>
  <c r="AP20" i="2"/>
  <c r="Z20" i="2"/>
  <c r="AY20" i="2"/>
  <c r="S20" i="2"/>
  <c r="AX20" i="2"/>
  <c r="AH20" i="2"/>
  <c r="R20" i="2"/>
  <c r="AW20" i="2"/>
  <c r="Q20" i="2"/>
  <c r="Y20" i="2"/>
  <c r="AT20" i="2"/>
  <c r="AD20" i="2"/>
  <c r="N20" i="2"/>
  <c r="AQ20" i="2"/>
  <c r="AA20" i="2"/>
  <c r="AO20" i="2"/>
  <c r="CM12" i="19"/>
  <c r="DU12" i="18"/>
  <c r="J20" i="2"/>
  <c r="K20" i="2"/>
  <c r="I20" i="2"/>
  <c r="DA11" i="21"/>
  <c r="DL11" i="22"/>
  <c r="CN11" i="25"/>
  <c r="E25" i="12"/>
  <c r="D25" i="12"/>
  <c r="C25" i="12"/>
  <c r="B25" i="12"/>
  <c r="A26" i="12"/>
  <c r="H25" i="12"/>
  <c r="G25" i="12"/>
  <c r="F25" i="12"/>
  <c r="CE13" i="18"/>
  <c r="AT13" i="21"/>
  <c r="AL13" i="21"/>
  <c r="AD13" i="21"/>
  <c r="V13" i="21"/>
  <c r="N13" i="21"/>
  <c r="F13" i="21"/>
  <c r="AS13" i="21"/>
  <c r="AK13" i="21"/>
  <c r="AC13" i="21"/>
  <c r="U13" i="21"/>
  <c r="M13" i="21"/>
  <c r="E13" i="21"/>
  <c r="AR13" i="21"/>
  <c r="AJ13" i="21"/>
  <c r="AB13" i="21"/>
  <c r="T13" i="21"/>
  <c r="L13" i="21"/>
  <c r="D13" i="21"/>
  <c r="AP13" i="21"/>
  <c r="AH13" i="21"/>
  <c r="Z13" i="21"/>
  <c r="R13" i="21"/>
  <c r="J13" i="21"/>
  <c r="B13" i="21"/>
  <c r="AE13" i="21"/>
  <c r="O13" i="21"/>
  <c r="AQ13" i="21"/>
  <c r="AA13" i="21"/>
  <c r="K13" i="21"/>
  <c r="AM13" i="21"/>
  <c r="W13" i="21"/>
  <c r="G13" i="21"/>
  <c r="AF13" i="21"/>
  <c r="P13" i="21"/>
  <c r="AG13" i="21"/>
  <c r="Y13" i="21"/>
  <c r="BR13" i="21" s="1"/>
  <c r="X13" i="21"/>
  <c r="S13" i="21"/>
  <c r="Q13" i="21"/>
  <c r="AO13" i="21"/>
  <c r="I13" i="21"/>
  <c r="AI13" i="21"/>
  <c r="C13" i="21"/>
  <c r="H13" i="21"/>
  <c r="BA13" i="21" s="1"/>
  <c r="AN13" i="21"/>
  <c r="EC11" i="21"/>
  <c r="CY11" i="24"/>
  <c r="EA11" i="26"/>
  <c r="DX11" i="21"/>
  <c r="ED11" i="23"/>
  <c r="DI11" i="21"/>
  <c r="CO11" i="22"/>
  <c r="DT11" i="25"/>
  <c r="CV11" i="22"/>
  <c r="DC11" i="19"/>
  <c r="DA11" i="17"/>
  <c r="AN21" i="3" s="1"/>
  <c r="DF11" i="25"/>
  <c r="F25" i="13"/>
  <c r="E25" i="13"/>
  <c r="D25" i="13"/>
  <c r="C25" i="13"/>
  <c r="B25" i="13"/>
  <c r="A26" i="13"/>
  <c r="H25" i="13"/>
  <c r="G25" i="13"/>
  <c r="DN11" i="21"/>
  <c r="EC11" i="24"/>
  <c r="AB20" i="4"/>
  <c r="T20" i="4"/>
  <c r="BA20" i="4"/>
  <c r="AW20" i="4"/>
  <c r="AD20" i="4"/>
  <c r="AU20" i="4"/>
  <c r="K20" i="12"/>
  <c r="J20" i="12"/>
  <c r="I20" i="12"/>
  <c r="EC11" i="25"/>
  <c r="DS11" i="26"/>
  <c r="CX11" i="20"/>
  <c r="DF11" i="22"/>
  <c r="DQ11" i="21"/>
  <c r="CP11" i="19"/>
  <c r="CV11" i="25"/>
  <c r="CP11" i="20"/>
  <c r="DE11" i="24"/>
  <c r="DY11" i="16"/>
  <c r="CO11" i="23"/>
  <c r="DF11" i="24"/>
  <c r="DO11" i="18"/>
  <c r="DN11" i="18"/>
  <c r="DD11" i="25"/>
  <c r="CS11" i="24"/>
  <c r="CR11" i="18"/>
  <c r="CP11" i="17"/>
  <c r="DG11" i="23"/>
  <c r="DK11" i="25"/>
  <c r="DX11" i="24"/>
  <c r="DZ11" i="26"/>
  <c r="CQ11" i="19"/>
  <c r="DP11" i="19"/>
  <c r="EA11" i="17"/>
  <c r="EB11" i="26"/>
  <c r="DK11" i="19"/>
  <c r="DZ11" i="19"/>
  <c r="DG11" i="25"/>
  <c r="DJ11" i="17"/>
  <c r="DS11" i="18"/>
  <c r="DK11" i="22"/>
  <c r="CO11" i="25"/>
  <c r="CR11" i="24"/>
  <c r="DB11" i="26"/>
  <c r="DC11" i="17"/>
  <c r="DY11" i="26"/>
  <c r="DU11" i="23"/>
  <c r="CV11" i="23"/>
  <c r="DD11" i="26"/>
  <c r="CV11" i="16"/>
  <c r="DU11" i="22"/>
  <c r="CN11" i="16"/>
  <c r="CN11" i="22"/>
  <c r="I20" i="9"/>
  <c r="K20" i="9"/>
  <c r="J20" i="9"/>
  <c r="E25" i="2"/>
  <c r="D25" i="2"/>
  <c r="H25" i="2"/>
  <c r="G25" i="2"/>
  <c r="A26" i="2"/>
  <c r="B25" i="2"/>
  <c r="F25" i="2"/>
  <c r="C25" i="2"/>
  <c r="CT11" i="16"/>
  <c r="DP12" i="17"/>
  <c r="A14" i="26"/>
  <c r="A14" i="25"/>
  <c r="A14" i="24"/>
  <c r="A14" i="23"/>
  <c r="A14" i="22"/>
  <c r="A14" i="21"/>
  <c r="A14" i="20"/>
  <c r="A14" i="19"/>
  <c r="A14" i="18"/>
  <c r="A14" i="17"/>
  <c r="A14" i="16"/>
  <c r="AQ14" i="15"/>
  <c r="AI14" i="15"/>
  <c r="AA14" i="15"/>
  <c r="S14" i="15"/>
  <c r="K14" i="15"/>
  <c r="C14" i="15"/>
  <c r="AM14" i="15"/>
  <c r="AD14" i="15"/>
  <c r="U14" i="15"/>
  <c r="L14" i="15"/>
  <c r="B14" i="15"/>
  <c r="A15" i="15"/>
  <c r="AL14" i="15"/>
  <c r="AC14" i="15"/>
  <c r="T14" i="15"/>
  <c r="J14" i="15"/>
  <c r="AS14" i="15"/>
  <c r="AJ14" i="15"/>
  <c r="Z14" i="15"/>
  <c r="Q14" i="15"/>
  <c r="H14" i="15"/>
  <c r="AK14" i="15"/>
  <c r="W14" i="15"/>
  <c r="G14" i="15"/>
  <c r="AH14" i="15"/>
  <c r="V14" i="15"/>
  <c r="F14" i="15"/>
  <c r="AT14" i="15"/>
  <c r="AF14" i="15"/>
  <c r="P14" i="15"/>
  <c r="D14" i="15"/>
  <c r="AP14" i="15"/>
  <c r="R14" i="15"/>
  <c r="AO14" i="15"/>
  <c r="O14" i="15"/>
  <c r="AN14" i="15"/>
  <c r="N14" i="15"/>
  <c r="AG14" i="15"/>
  <c r="M14" i="15"/>
  <c r="AB14" i="15"/>
  <c r="E14" i="15"/>
  <c r="AR14" i="15"/>
  <c r="X14" i="15"/>
  <c r="Y14" i="15"/>
  <c r="I14" i="15"/>
  <c r="AE14" i="15"/>
  <c r="BR13" i="16"/>
  <c r="AN13" i="22"/>
  <c r="AF13" i="22"/>
  <c r="X13" i="22"/>
  <c r="P13" i="22"/>
  <c r="H13" i="22"/>
  <c r="AM13" i="22"/>
  <c r="AE13" i="22"/>
  <c r="W13" i="22"/>
  <c r="O13" i="22"/>
  <c r="G13" i="22"/>
  <c r="AT13" i="22"/>
  <c r="AL13" i="22"/>
  <c r="AD13" i="22"/>
  <c r="V13" i="22"/>
  <c r="N13" i="22"/>
  <c r="F13" i="22"/>
  <c r="BS13" i="22" s="1"/>
  <c r="AR13" i="22"/>
  <c r="AJ13" i="22"/>
  <c r="AB13" i="22"/>
  <c r="T13" i="22"/>
  <c r="L13" i="22"/>
  <c r="D13" i="22"/>
  <c r="AQ13" i="22"/>
  <c r="AI13" i="22"/>
  <c r="CB13" i="22" s="1"/>
  <c r="AA13" i="22"/>
  <c r="S13" i="22"/>
  <c r="K13" i="22"/>
  <c r="C13" i="22"/>
  <c r="AK13" i="22"/>
  <c r="Q13" i="22"/>
  <c r="AH13" i="22"/>
  <c r="M13" i="22"/>
  <c r="BF13" i="22" s="1"/>
  <c r="AG13" i="22"/>
  <c r="J13" i="22"/>
  <c r="AC13" i="22"/>
  <c r="I13" i="22"/>
  <c r="Z13" i="22"/>
  <c r="E13" i="22"/>
  <c r="AO13" i="22"/>
  <c r="R13" i="22"/>
  <c r="BK13" i="22" s="1"/>
  <c r="AS13" i="22"/>
  <c r="AP13" i="22"/>
  <c r="Y13" i="22"/>
  <c r="U13" i="22"/>
  <c r="B13" i="22"/>
  <c r="CY11" i="16"/>
  <c r="CW11" i="24"/>
  <c r="DV11" i="22"/>
  <c r="DG11" i="22"/>
  <c r="DT11" i="19"/>
  <c r="G25" i="4"/>
  <c r="F25" i="4"/>
  <c r="B25" i="4"/>
  <c r="A26" i="4"/>
  <c r="H25" i="4"/>
  <c r="E25" i="4"/>
  <c r="D25" i="4"/>
  <c r="C25" i="4"/>
  <c r="DF11" i="26"/>
  <c r="CQ11" i="25"/>
  <c r="CQ11" i="24"/>
  <c r="DO11" i="17"/>
  <c r="CN11" i="19"/>
  <c r="CU11" i="22"/>
  <c r="DP11" i="21"/>
  <c r="I20" i="6"/>
  <c r="K20" i="6"/>
  <c r="J20" i="6"/>
  <c r="AW20" i="9"/>
  <c r="AO20" i="9"/>
  <c r="AG20" i="9"/>
  <c r="Y20" i="9"/>
  <c r="Q20" i="9"/>
  <c r="BD20" i="9"/>
  <c r="AV20" i="9"/>
  <c r="AN20" i="9"/>
  <c r="AF20" i="9"/>
  <c r="X20" i="9"/>
  <c r="P20" i="9"/>
  <c r="BC20" i="9"/>
  <c r="AU20" i="9"/>
  <c r="AM20" i="9"/>
  <c r="AE20" i="9"/>
  <c r="W20" i="9"/>
  <c r="O20" i="9"/>
  <c r="AZ20" i="9"/>
  <c r="AR20" i="9"/>
  <c r="AJ20" i="9"/>
  <c r="AB20" i="9"/>
  <c r="T20" i="9"/>
  <c r="L20" i="9"/>
  <c r="AT20" i="9"/>
  <c r="AD20" i="9"/>
  <c r="N20" i="9"/>
  <c r="AS20" i="9"/>
  <c r="AC20" i="9"/>
  <c r="M20" i="9"/>
  <c r="AQ20" i="9"/>
  <c r="AA20" i="9"/>
  <c r="AP20" i="9"/>
  <c r="Z20" i="9"/>
  <c r="BB20" i="9"/>
  <c r="AL20" i="9"/>
  <c r="V20" i="9"/>
  <c r="BA20" i="9"/>
  <c r="AK20" i="9"/>
  <c r="U20" i="9"/>
  <c r="AY20" i="9"/>
  <c r="AI20" i="9"/>
  <c r="S20" i="9"/>
  <c r="AX20" i="9"/>
  <c r="AH20" i="9"/>
  <c r="R20" i="9"/>
  <c r="CN11" i="21"/>
  <c r="DS11" i="17"/>
  <c r="DO11" i="23"/>
  <c r="EC11" i="17"/>
  <c r="AR20" i="4"/>
  <c r="AZ20" i="4"/>
  <c r="X20" i="4"/>
  <c r="R20" i="4"/>
  <c r="AL20" i="4"/>
  <c r="EC11" i="16"/>
  <c r="CN11" i="20"/>
  <c r="DZ11" i="23"/>
  <c r="CP11" i="21"/>
  <c r="DX11" i="16"/>
  <c r="EB11" i="21"/>
  <c r="DR11" i="23"/>
  <c r="DR11" i="25"/>
  <c r="DT11" i="20"/>
  <c r="DT11" i="17"/>
  <c r="CU11" i="17"/>
  <c r="DK11" i="23"/>
  <c r="ED11" i="17"/>
  <c r="CW11" i="18"/>
  <c r="DX11" i="18"/>
  <c r="DE11" i="19"/>
  <c r="DM11" i="16"/>
  <c r="DQ11" i="20"/>
  <c r="CV11" i="17"/>
  <c r="DZ11" i="18"/>
  <c r="DE11" i="18"/>
  <c r="DJ11" i="23"/>
  <c r="DQ11" i="25"/>
  <c r="DP11" i="24"/>
  <c r="DN11" i="26"/>
  <c r="EF11" i="23"/>
  <c r="CT11" i="23"/>
  <c r="DN11" i="20"/>
  <c r="CX11" i="17"/>
  <c r="CN11" i="18"/>
  <c r="CO11" i="16"/>
  <c r="DI11" i="19"/>
  <c r="DW11" i="20"/>
  <c r="DJ11" i="26"/>
  <c r="DR11" i="18"/>
  <c r="CZ11" i="19"/>
  <c r="DO11" i="25"/>
  <c r="CT11" i="24"/>
  <c r="DW11" i="26"/>
  <c r="DE11" i="17"/>
  <c r="DB11" i="18"/>
  <c r="DI12" i="24" l="1"/>
  <c r="CE13" i="25"/>
  <c r="CK13" i="20"/>
  <c r="DA12" i="24"/>
  <c r="DS12" i="25"/>
  <c r="DP12" i="23"/>
  <c r="DT12" i="23"/>
  <c r="CP12" i="23"/>
  <c r="AO22" i="9" s="1"/>
  <c r="DA12" i="23"/>
  <c r="DO12" i="23"/>
  <c r="CS12" i="23"/>
  <c r="DI12" i="23"/>
  <c r="DG12" i="22"/>
  <c r="DF12" i="23"/>
  <c r="EE12" i="25"/>
  <c r="CX12" i="23"/>
  <c r="CX12" i="17"/>
  <c r="DF12" i="22"/>
  <c r="ED12" i="24"/>
  <c r="AS21" i="3"/>
  <c r="BT13" i="23"/>
  <c r="CU12" i="24"/>
  <c r="DD12" i="16"/>
  <c r="BJ13" i="20"/>
  <c r="DA12" i="16"/>
  <c r="CC13" i="25"/>
  <c r="BR13" i="25"/>
  <c r="BF13" i="24"/>
  <c r="AX13" i="24"/>
  <c r="BA13" i="24"/>
  <c r="CD13" i="24"/>
  <c r="BJ13" i="24"/>
  <c r="DG12" i="20"/>
  <c r="DT12" i="24"/>
  <c r="CO12" i="25"/>
  <c r="DV12" i="25"/>
  <c r="DK12" i="22"/>
  <c r="EA12" i="16"/>
  <c r="DS12" i="22"/>
  <c r="DO12" i="24"/>
  <c r="CW12" i="22"/>
  <c r="DP12" i="22"/>
  <c r="CP12" i="22"/>
  <c r="DI12" i="22"/>
  <c r="CS12" i="22"/>
  <c r="CU12" i="22"/>
  <c r="DN12" i="22"/>
  <c r="CO12" i="22"/>
  <c r="DX12" i="22"/>
  <c r="DV12" i="22"/>
  <c r="DY12" i="22"/>
  <c r="DC12" i="22"/>
  <c r="CZ12" i="22"/>
  <c r="DT12" i="22"/>
  <c r="CQ12" i="22"/>
  <c r="CY12" i="22"/>
  <c r="DR12" i="22"/>
  <c r="CR12" i="22"/>
  <c r="DL12" i="22"/>
  <c r="EB12" i="22"/>
  <c r="CV12" i="22"/>
  <c r="DO12" i="22"/>
  <c r="DM12" i="22"/>
  <c r="CN12" i="22"/>
  <c r="AH22" i="8" s="1"/>
  <c r="EE12" i="22"/>
  <c r="CV12" i="23"/>
  <c r="CS12" i="25"/>
  <c r="BT13" i="20"/>
  <c r="CS12" i="16"/>
  <c r="DZ12" i="25"/>
  <c r="CT12" i="22"/>
  <c r="EC12" i="23"/>
  <c r="EA12" i="22"/>
  <c r="DP12" i="25"/>
  <c r="DB12" i="22"/>
  <c r="DH12" i="23"/>
  <c r="DC12" i="23"/>
  <c r="CU12" i="16"/>
  <c r="DU12" i="22"/>
  <c r="CV12" i="24"/>
  <c r="BV13" i="25"/>
  <c r="AW13" i="26"/>
  <c r="BG13" i="26"/>
  <c r="BC13" i="26"/>
  <c r="BN13" i="26"/>
  <c r="CF13" i="26"/>
  <c r="BE13" i="17"/>
  <c r="BM13" i="17"/>
  <c r="BP13" i="17"/>
  <c r="BR13" i="17"/>
  <c r="BB13" i="17"/>
  <c r="BS13" i="17"/>
  <c r="CY12" i="24"/>
  <c r="DM12" i="23"/>
  <c r="DL12" i="25"/>
  <c r="DC12" i="20"/>
  <c r="CO12" i="24"/>
  <c r="DM12" i="25"/>
  <c r="CP12" i="26"/>
  <c r="DI12" i="25"/>
  <c r="CX12" i="18"/>
  <c r="DU12" i="23"/>
  <c r="CY12" i="17"/>
  <c r="DD12" i="22"/>
  <c r="DA12" i="22"/>
  <c r="DG12" i="25"/>
  <c r="DE12" i="23"/>
  <c r="CP12" i="17"/>
  <c r="CX12" i="24"/>
  <c r="DZ12" i="23"/>
  <c r="DW12" i="23"/>
  <c r="CU12" i="17"/>
  <c r="BP13" i="22"/>
  <c r="DQ12" i="22"/>
  <c r="CY12" i="16"/>
  <c r="DE12" i="18"/>
  <c r="CV12" i="16"/>
  <c r="BX13" i="20"/>
  <c r="DM12" i="24"/>
  <c r="BT13" i="21"/>
  <c r="BO13" i="21"/>
  <c r="CG13" i="20"/>
  <c r="AW13" i="20"/>
  <c r="BN13" i="20"/>
  <c r="CE13" i="20"/>
  <c r="CW12" i="23"/>
  <c r="EF12" i="22"/>
  <c r="DY12" i="23"/>
  <c r="BZ13" i="26"/>
  <c r="BO13" i="26"/>
  <c r="BA13" i="26"/>
  <c r="CG13" i="17"/>
  <c r="CB13" i="17"/>
  <c r="BH13" i="17"/>
  <c r="BJ13" i="17"/>
  <c r="CA13" i="17"/>
  <c r="CT12" i="19"/>
  <c r="BT13" i="24"/>
  <c r="BG13" i="24"/>
  <c r="BR13" i="18"/>
  <c r="CT12" i="24"/>
  <c r="Z22" i="10" s="1"/>
  <c r="EA12" i="25"/>
  <c r="DI12" i="16"/>
  <c r="DG12" i="16"/>
  <c r="DH12" i="16"/>
  <c r="DQ12" i="16"/>
  <c r="EF12" i="16"/>
  <c r="DP12" i="16"/>
  <c r="EB12" i="16"/>
  <c r="CN12" i="16"/>
  <c r="CP12" i="16"/>
  <c r="CX12" i="16"/>
  <c r="DE12" i="16"/>
  <c r="DB12" i="16"/>
  <c r="DZ12" i="16"/>
  <c r="DC12" i="16"/>
  <c r="CY12" i="18"/>
  <c r="CY12" i="23"/>
  <c r="DL12" i="23"/>
  <c r="DE12" i="24"/>
  <c r="BP13" i="18"/>
  <c r="BS13" i="21"/>
  <c r="DH12" i="25"/>
  <c r="DN12" i="24"/>
  <c r="BV13" i="22"/>
  <c r="BU13" i="22"/>
  <c r="BH13" i="23"/>
  <c r="BL13" i="21"/>
  <c r="BZ13" i="21"/>
  <c r="CJ13" i="21"/>
  <c r="CI13" i="21"/>
  <c r="BF13" i="21"/>
  <c r="BW13" i="21"/>
  <c r="CH13" i="19"/>
  <c r="AU13" i="19"/>
  <c r="AZ13" i="19"/>
  <c r="BO13" i="19"/>
  <c r="AY13" i="18"/>
  <c r="CO12" i="16"/>
  <c r="EF12" i="23"/>
  <c r="DT12" i="25"/>
  <c r="CX12" i="22"/>
  <c r="BG13" i="20"/>
  <c r="AV13" i="24"/>
  <c r="CG13" i="24"/>
  <c r="BK13" i="24"/>
  <c r="AZ13" i="24"/>
  <c r="BL13" i="24"/>
  <c r="BR13" i="24"/>
  <c r="CM13" i="24"/>
  <c r="BL13" i="18"/>
  <c r="BK13" i="18"/>
  <c r="BD13" i="18"/>
  <c r="BW13" i="18"/>
  <c r="BS13" i="18"/>
  <c r="BA13" i="18"/>
  <c r="BV13" i="18"/>
  <c r="BT13" i="18"/>
  <c r="DQ12" i="25"/>
  <c r="DB12" i="23"/>
  <c r="K22" i="9" s="1"/>
  <c r="DR12" i="25"/>
  <c r="CV12" i="25"/>
  <c r="CA13" i="21"/>
  <c r="CB13" i="24"/>
  <c r="BR13" i="22"/>
  <c r="BD13" i="22"/>
  <c r="BQ13" i="22"/>
  <c r="EE12" i="23"/>
  <c r="DZ12" i="22"/>
  <c r="CI13" i="22"/>
  <c r="BC13" i="22"/>
  <c r="BL13" i="22"/>
  <c r="AZ13" i="22"/>
  <c r="BY13" i="22"/>
  <c r="BH13" i="24"/>
  <c r="CW12" i="16"/>
  <c r="DP12" i="24"/>
  <c r="DY12" i="24"/>
  <c r="BG13" i="25"/>
  <c r="DD12" i="24"/>
  <c r="BQ13" i="19"/>
  <c r="BT13" i="19"/>
  <c r="CG13" i="19"/>
  <c r="BM13" i="25"/>
  <c r="BY13" i="17"/>
  <c r="DW12" i="22"/>
  <c r="DL12" i="24"/>
  <c r="EE12" i="24"/>
  <c r="EB12" i="25"/>
  <c r="DV12" i="24"/>
  <c r="DQ12" i="24"/>
  <c r="BO13" i="24"/>
  <c r="BE13" i="21"/>
  <c r="BY13" i="24"/>
  <c r="DU12" i="25"/>
  <c r="BF13" i="25"/>
  <c r="CK13" i="25"/>
  <c r="CD13" i="25"/>
  <c r="CM13" i="25"/>
  <c r="CG13" i="25"/>
  <c r="BK13" i="25"/>
  <c r="BD13" i="16"/>
  <c r="BS13" i="16"/>
  <c r="CE13" i="16"/>
  <c r="BH13" i="16"/>
  <c r="BP13" i="16"/>
  <c r="CD13" i="16"/>
  <c r="CH13" i="16"/>
  <c r="CH13" i="23"/>
  <c r="BX13" i="23"/>
  <c r="BZ13" i="23"/>
  <c r="BK13" i="23"/>
  <c r="BJ13" i="23"/>
  <c r="AY13" i="23"/>
  <c r="BS13" i="23"/>
  <c r="BA13" i="23"/>
  <c r="AU13" i="23"/>
  <c r="CD13" i="23"/>
  <c r="DB12" i="24"/>
  <c r="DW12" i="24"/>
  <c r="DW12" i="25"/>
  <c r="CL13" i="22"/>
  <c r="BZ13" i="22"/>
  <c r="CK13" i="22"/>
  <c r="CG13" i="22"/>
  <c r="CS12" i="18"/>
  <c r="CW12" i="25"/>
  <c r="BI13" i="21"/>
  <c r="BH13" i="21"/>
  <c r="AW13" i="21"/>
  <c r="BN13" i="21"/>
  <c r="CE13" i="21"/>
  <c r="DD12" i="25"/>
  <c r="BS13" i="20"/>
  <c r="CJ13" i="20"/>
  <c r="BF13" i="20"/>
  <c r="BW13" i="20"/>
  <c r="CX12" i="21"/>
  <c r="CD13" i="19"/>
  <c r="BN13" i="19"/>
  <c r="AW13" i="19"/>
  <c r="BL13" i="26"/>
  <c r="AY13" i="26"/>
  <c r="BE13" i="26"/>
  <c r="CD13" i="26"/>
  <c r="BI13" i="26"/>
  <c r="BW13" i="17"/>
  <c r="CL13" i="17"/>
  <c r="CI13" i="17"/>
  <c r="BU13" i="25"/>
  <c r="BA13" i="16"/>
  <c r="AV13" i="16"/>
  <c r="ED12" i="18"/>
  <c r="CI13" i="24"/>
  <c r="BE13" i="18"/>
  <c r="EB12" i="23"/>
  <c r="ED12" i="17"/>
  <c r="CQ12" i="23"/>
  <c r="DA12" i="25"/>
  <c r="DK12" i="25"/>
  <c r="CT12" i="23"/>
  <c r="Y22" i="9" s="1"/>
  <c r="DS12" i="23"/>
  <c r="BQ13" i="16"/>
  <c r="DT12" i="17"/>
  <c r="CK13" i="18"/>
  <c r="BX13" i="18"/>
  <c r="EC12" i="25"/>
  <c r="DJ12" i="25"/>
  <c r="DF12" i="25"/>
  <c r="I22" i="12" s="1"/>
  <c r="EC12" i="22"/>
  <c r="BW13" i="19"/>
  <c r="CK13" i="26"/>
  <c r="BZ13" i="17"/>
  <c r="CI13" i="25"/>
  <c r="BE13" i="16"/>
  <c r="BZ13" i="24"/>
  <c r="CH13" i="18"/>
  <c r="DN12" i="25"/>
  <c r="CH13" i="22"/>
  <c r="BX13" i="22"/>
  <c r="CD13" i="21"/>
  <c r="BV13" i="20"/>
  <c r="CP12" i="25"/>
  <c r="BS13" i="19"/>
  <c r="BM13" i="19"/>
  <c r="CN12" i="25"/>
  <c r="AU13" i="26"/>
  <c r="AY13" i="17"/>
  <c r="CH13" i="17"/>
  <c r="CY12" i="25"/>
  <c r="DU12" i="24"/>
  <c r="DF12" i="19"/>
  <c r="BW13" i="25"/>
  <c r="CL13" i="25"/>
  <c r="BA13" i="25"/>
  <c r="BZ13" i="25"/>
  <c r="BN13" i="16"/>
  <c r="EB12" i="24"/>
  <c r="DX12" i="25"/>
  <c r="CN12" i="23"/>
  <c r="CK13" i="24"/>
  <c r="BD13" i="24"/>
  <c r="CH13" i="24"/>
  <c r="CI13" i="18"/>
  <c r="AV13" i="18"/>
  <c r="DX12" i="24"/>
  <c r="BR13" i="23"/>
  <c r="CE13" i="23"/>
  <c r="CB13" i="23"/>
  <c r="BL13" i="23"/>
  <c r="DK12" i="24"/>
  <c r="DE12" i="25"/>
  <c r="EA12" i="24"/>
  <c r="DV12" i="23"/>
  <c r="CR12" i="25"/>
  <c r="AX13" i="19"/>
  <c r="BE13" i="25"/>
  <c r="CI13" i="16"/>
  <c r="CF13" i="18"/>
  <c r="CT12" i="25"/>
  <c r="AC22" i="12" s="1"/>
  <c r="DY12" i="25"/>
  <c r="CJ13" i="22"/>
  <c r="DQ12" i="23"/>
  <c r="BV13" i="21"/>
  <c r="CI13" i="20"/>
  <c r="DR12" i="24"/>
  <c r="CA13" i="19"/>
  <c r="CF13" i="19"/>
  <c r="DG12" i="23"/>
  <c r="CX12" i="20"/>
  <c r="AX13" i="22"/>
  <c r="CC13" i="22"/>
  <c r="BO13" i="22"/>
  <c r="CF13" i="22"/>
  <c r="DG12" i="26"/>
  <c r="CU12" i="25"/>
  <c r="DD12" i="26"/>
  <c r="BP13" i="21"/>
  <c r="BC13" i="21"/>
  <c r="BU13" i="21"/>
  <c r="CL13" i="21"/>
  <c r="ED12" i="23"/>
  <c r="EF12" i="19"/>
  <c r="DC12" i="25"/>
  <c r="BY13" i="20"/>
  <c r="AV13" i="20"/>
  <c r="BM13" i="20"/>
  <c r="CD13" i="20"/>
  <c r="DG12" i="24"/>
  <c r="CX12" i="25"/>
  <c r="CL13" i="19"/>
  <c r="AY13" i="19"/>
  <c r="BJ13" i="19"/>
  <c r="BK13" i="19"/>
  <c r="BU13" i="19"/>
  <c r="CP12" i="24"/>
  <c r="CI13" i="26"/>
  <c r="CC13" i="26"/>
  <c r="BH13" i="26"/>
  <c r="CG13" i="26"/>
  <c r="BX13" i="17"/>
  <c r="CK13" i="17"/>
  <c r="BQ13" i="17"/>
  <c r="BI13" i="17"/>
  <c r="CM13" i="17"/>
  <c r="CR12" i="23"/>
  <c r="BH13" i="25"/>
  <c r="BS13" i="25"/>
  <c r="BI13" i="25"/>
  <c r="CH13" i="25"/>
  <c r="CK13" i="16"/>
  <c r="BC13" i="16"/>
  <c r="BW13" i="16"/>
  <c r="DX12" i="17"/>
  <c r="DK12" i="26"/>
  <c r="BW13" i="24"/>
  <c r="BQ13" i="24"/>
  <c r="AW13" i="18"/>
  <c r="ED12" i="25"/>
  <c r="CR12" i="24"/>
  <c r="EC12" i="17"/>
  <c r="BE13" i="19"/>
  <c r="BX13" i="25"/>
  <c r="BV13" i="16"/>
  <c r="BO13" i="18"/>
  <c r="DW12" i="21"/>
  <c r="DJ12" i="23"/>
  <c r="CA13" i="22"/>
  <c r="BG13" i="22"/>
  <c r="CH13" i="21"/>
  <c r="BM13" i="21"/>
  <c r="CS12" i="17"/>
  <c r="DD12" i="18"/>
  <c r="CJ13" i="19"/>
  <c r="BL13" i="19"/>
  <c r="BJ13" i="22"/>
  <c r="AU13" i="22"/>
  <c r="CD13" i="22"/>
  <c r="BE13" i="22"/>
  <c r="BA13" i="22"/>
  <c r="BP13" i="25"/>
  <c r="DG12" i="17"/>
  <c r="DN12" i="23"/>
  <c r="BK13" i="21"/>
  <c r="AY13" i="21"/>
  <c r="BJ13" i="25"/>
  <c r="CW12" i="24"/>
  <c r="EF12" i="25"/>
  <c r="DC12" i="24"/>
  <c r="AZ13" i="20"/>
  <c r="BZ13" i="20"/>
  <c r="BD13" i="20"/>
  <c r="BU13" i="20"/>
  <c r="CL13" i="20"/>
  <c r="BH13" i="20"/>
  <c r="DG12" i="18"/>
  <c r="DX12" i="20"/>
  <c r="BA13" i="19"/>
  <c r="BY13" i="19"/>
  <c r="BF13" i="19"/>
  <c r="CC13" i="19"/>
  <c r="DR12" i="23"/>
  <c r="AX13" i="26"/>
  <c r="AV13" i="17"/>
  <c r="BU13" i="17"/>
  <c r="BC13" i="17"/>
  <c r="EB12" i="17"/>
  <c r="DT12" i="26"/>
  <c r="DS12" i="17"/>
  <c r="BC13" i="24"/>
  <c r="BC13" i="18"/>
  <c r="CD13" i="18"/>
  <c r="CW12" i="17"/>
  <c r="BI13" i="23"/>
  <c r="DX12" i="23"/>
  <c r="CQ12" i="24"/>
  <c r="DF12" i="24"/>
  <c r="J22" i="10" s="1"/>
  <c r="CZ12" i="25"/>
  <c r="BI13" i="19"/>
  <c r="CL13" i="26"/>
  <c r="CJ13" i="25"/>
  <c r="CG13" i="16"/>
  <c r="BN13" i="22"/>
  <c r="AV13" i="22"/>
  <c r="BI13" i="22"/>
  <c r="CZ12" i="23"/>
  <c r="CG13" i="21"/>
  <c r="BQ13" i="21"/>
  <c r="BD13" i="21"/>
  <c r="CK13" i="21"/>
  <c r="CW12" i="18"/>
  <c r="CO12" i="23"/>
  <c r="CH13" i="20"/>
  <c r="CB13" i="20"/>
  <c r="BL13" i="20"/>
  <c r="AY13" i="20"/>
  <c r="BP13" i="20"/>
  <c r="CU12" i="23"/>
  <c r="EF12" i="24"/>
  <c r="EA12" i="23"/>
  <c r="DH12" i="24"/>
  <c r="CK13" i="19"/>
  <c r="BU13" i="26"/>
  <c r="CJ13" i="26"/>
  <c r="BK13" i="17"/>
  <c r="CN12" i="24"/>
  <c r="BC13" i="25"/>
  <c r="CL13" i="16"/>
  <c r="BZ13" i="16"/>
  <c r="DZ12" i="24"/>
  <c r="BE13" i="24"/>
  <c r="BZ13" i="18"/>
  <c r="CG13" i="18"/>
  <c r="CL13" i="18"/>
  <c r="DF12" i="20"/>
  <c r="BQ13" i="23"/>
  <c r="CI13" i="23"/>
  <c r="CQ12" i="25"/>
  <c r="BH13" i="22"/>
  <c r="M21" i="3"/>
  <c r="CC13" i="21"/>
  <c r="AY21" i="8"/>
  <c r="AQ21" i="8"/>
  <c r="AI21" i="8"/>
  <c r="AA21" i="8"/>
  <c r="S21" i="8"/>
  <c r="AX21" i="8"/>
  <c r="AP21" i="8"/>
  <c r="AH21" i="8"/>
  <c r="Z21" i="8"/>
  <c r="R21" i="8"/>
  <c r="AW21" i="8"/>
  <c r="AO21" i="8"/>
  <c r="AG21" i="8"/>
  <c r="Y21" i="8"/>
  <c r="Q21" i="8"/>
  <c r="BD21" i="8"/>
  <c r="AV21" i="8"/>
  <c r="AN21" i="8"/>
  <c r="AF21" i="8"/>
  <c r="X21" i="8"/>
  <c r="P21" i="8"/>
  <c r="BC21" i="8"/>
  <c r="AU21" i="8"/>
  <c r="AM21" i="8"/>
  <c r="AE21" i="8"/>
  <c r="W21" i="8"/>
  <c r="O21" i="8"/>
  <c r="BB21" i="8"/>
  <c r="AT21" i="8"/>
  <c r="AL21" i="8"/>
  <c r="AD21" i="8"/>
  <c r="V21" i="8"/>
  <c r="N21" i="8"/>
  <c r="BA21" i="8"/>
  <c r="AS21" i="8"/>
  <c r="AK21" i="8"/>
  <c r="AC21" i="8"/>
  <c r="U21" i="8"/>
  <c r="M21" i="8"/>
  <c r="AZ21" i="8"/>
  <c r="AR21" i="8"/>
  <c r="AJ21" i="8"/>
  <c r="AB21" i="8"/>
  <c r="T21" i="8"/>
  <c r="L21" i="8"/>
  <c r="CE13" i="26"/>
  <c r="CM13" i="22"/>
  <c r="BD13" i="19"/>
  <c r="AX13" i="21"/>
  <c r="CM13" i="26"/>
  <c r="S21" i="3"/>
  <c r="AG21" i="3"/>
  <c r="BB13" i="25"/>
  <c r="CA13" i="16"/>
  <c r="BX13" i="16"/>
  <c r="CF13" i="17"/>
  <c r="AX13" i="25"/>
  <c r="DQ12" i="26"/>
  <c r="BI13" i="16"/>
  <c r="CW12" i="20"/>
  <c r="BB21" i="13"/>
  <c r="AT21" i="13"/>
  <c r="AL21" i="13"/>
  <c r="AD21" i="13"/>
  <c r="V21" i="13"/>
  <c r="N21" i="13"/>
  <c r="BA21" i="13"/>
  <c r="AS21" i="13"/>
  <c r="AK21" i="13"/>
  <c r="AC21" i="13"/>
  <c r="U21" i="13"/>
  <c r="M21" i="13"/>
  <c r="AZ21" i="13"/>
  <c r="AR21" i="13"/>
  <c r="AJ21" i="13"/>
  <c r="AB21" i="13"/>
  <c r="T21" i="13"/>
  <c r="L21" i="13"/>
  <c r="AY21" i="13"/>
  <c r="AQ21" i="13"/>
  <c r="AI21" i="13"/>
  <c r="AA21" i="13"/>
  <c r="S21" i="13"/>
  <c r="AX21" i="13"/>
  <c r="AP21" i="13"/>
  <c r="AH21" i="13"/>
  <c r="Z21" i="13"/>
  <c r="R21" i="13"/>
  <c r="AW21" i="13"/>
  <c r="AO21" i="13"/>
  <c r="AG21" i="13"/>
  <c r="Y21" i="13"/>
  <c r="Q21" i="13"/>
  <c r="BD21" i="13"/>
  <c r="AV21" i="13"/>
  <c r="AN21" i="13"/>
  <c r="AF21" i="13"/>
  <c r="X21" i="13"/>
  <c r="P21" i="13"/>
  <c r="BC21" i="13"/>
  <c r="AU21" i="13"/>
  <c r="AM21" i="13"/>
  <c r="AE21" i="13"/>
  <c r="W21" i="13"/>
  <c r="O21" i="13"/>
  <c r="BZ13" i="19"/>
  <c r="AV13" i="23"/>
  <c r="CD13" i="17"/>
  <c r="CP12" i="20"/>
  <c r="DV12" i="26"/>
  <c r="CV12" i="20"/>
  <c r="DP12" i="21"/>
  <c r="DE12" i="20"/>
  <c r="CQ12" i="21"/>
  <c r="EA12" i="26"/>
  <c r="EC12" i="21"/>
  <c r="DY12" i="26"/>
  <c r="DA12" i="20"/>
  <c r="DZ12" i="19"/>
  <c r="EA12" i="19"/>
  <c r="CO12" i="26"/>
  <c r="CT12" i="21"/>
  <c r="DW12" i="18"/>
  <c r="CV12" i="21"/>
  <c r="CO12" i="18"/>
  <c r="EC12" i="19"/>
  <c r="DP12" i="20"/>
  <c r="DY12" i="21"/>
  <c r="CS12" i="21"/>
  <c r="AE21" i="3"/>
  <c r="BB13" i="20"/>
  <c r="AO14" i="16"/>
  <c r="CH14" i="16" s="1"/>
  <c r="AG14" i="16"/>
  <c r="Y14" i="16"/>
  <c r="Q14" i="16"/>
  <c r="I14" i="16"/>
  <c r="AP14" i="16"/>
  <c r="AF14" i="16"/>
  <c r="W14" i="16"/>
  <c r="N14" i="16"/>
  <c r="BN14" i="16" s="1"/>
  <c r="E14" i="16"/>
  <c r="AN14" i="16"/>
  <c r="AE14" i="16"/>
  <c r="V14" i="16"/>
  <c r="M14" i="16"/>
  <c r="D14" i="16"/>
  <c r="AL14" i="16"/>
  <c r="AC14" i="16"/>
  <c r="BV14" i="16" s="1"/>
  <c r="T14" i="16"/>
  <c r="K14" i="16"/>
  <c r="B14" i="16"/>
  <c r="BK14" i="16" s="1"/>
  <c r="AK14" i="16"/>
  <c r="X14" i="16"/>
  <c r="H14" i="16"/>
  <c r="AI14" i="16"/>
  <c r="S14" i="16"/>
  <c r="BL14" i="16" s="1"/>
  <c r="F14" i="16"/>
  <c r="AT14" i="16"/>
  <c r="AH14" i="16"/>
  <c r="R14" i="16"/>
  <c r="C14" i="16"/>
  <c r="AR14" i="16"/>
  <c r="AB14" i="16"/>
  <c r="O14" i="16"/>
  <c r="BR14" i="16" s="1"/>
  <c r="AQ14" i="16"/>
  <c r="L14" i="16"/>
  <c r="AM14" i="16"/>
  <c r="J14" i="16"/>
  <c r="AJ14" i="16"/>
  <c r="G14" i="16"/>
  <c r="AD14" i="16"/>
  <c r="Z14" i="16"/>
  <c r="BS14" i="16" s="1"/>
  <c r="AS14" i="16"/>
  <c r="P14" i="16"/>
  <c r="AA14" i="16"/>
  <c r="BT14" i="16" s="1"/>
  <c r="U14" i="16"/>
  <c r="AP14" i="24"/>
  <c r="AH14" i="24"/>
  <c r="Z14" i="24"/>
  <c r="R14" i="24"/>
  <c r="BK14" i="24" s="1"/>
  <c r="J14" i="24"/>
  <c r="B14" i="24"/>
  <c r="AO14" i="24"/>
  <c r="AG14" i="24"/>
  <c r="Y14" i="24"/>
  <c r="Q14" i="24"/>
  <c r="I14" i="24"/>
  <c r="AT14" i="24"/>
  <c r="CM14" i="24" s="1"/>
  <c r="AL14" i="24"/>
  <c r="AD14" i="24"/>
  <c r="V14" i="24"/>
  <c r="N14" i="24"/>
  <c r="F14" i="24"/>
  <c r="AQ14" i="24"/>
  <c r="AC14" i="24"/>
  <c r="P14" i="24"/>
  <c r="BI14" i="24" s="1"/>
  <c r="D14" i="24"/>
  <c r="AN14" i="24"/>
  <c r="AB14" i="24"/>
  <c r="BU14" i="24" s="1"/>
  <c r="O14" i="24"/>
  <c r="C14" i="24"/>
  <c r="AM14" i="24"/>
  <c r="AA14" i="24"/>
  <c r="M14" i="24"/>
  <c r="BF14" i="24" s="1"/>
  <c r="AK14" i="24"/>
  <c r="X14" i="24"/>
  <c r="L14" i="24"/>
  <c r="BE14" i="24" s="1"/>
  <c r="AJ14" i="24"/>
  <c r="W14" i="24"/>
  <c r="K14" i="24"/>
  <c r="AI14" i="24"/>
  <c r="U14" i="24"/>
  <c r="BN14" i="24" s="1"/>
  <c r="H14" i="24"/>
  <c r="AS14" i="24"/>
  <c r="AR14" i="24"/>
  <c r="CK14" i="24" s="1"/>
  <c r="AF14" i="24"/>
  <c r="AE14" i="24"/>
  <c r="T14" i="24"/>
  <c r="S14" i="24"/>
  <c r="E14" i="24"/>
  <c r="BR14" i="24" s="1"/>
  <c r="G14" i="24"/>
  <c r="E26" i="2"/>
  <c r="D26" i="2"/>
  <c r="H26" i="2"/>
  <c r="G26" i="2"/>
  <c r="F26" i="2"/>
  <c r="C26" i="2"/>
  <c r="B26" i="2"/>
  <c r="A27" i="2"/>
  <c r="U21" i="3"/>
  <c r="BV13" i="26"/>
  <c r="A15" i="26"/>
  <c r="A15" i="25"/>
  <c r="A15" i="24"/>
  <c r="A15" i="23"/>
  <c r="A15" i="22"/>
  <c r="A15" i="21"/>
  <c r="A15" i="20"/>
  <c r="A15" i="19"/>
  <c r="A15" i="18"/>
  <c r="A15" i="17"/>
  <c r="A15" i="16"/>
  <c r="AS15" i="15"/>
  <c r="AK15" i="15"/>
  <c r="AC15" i="15"/>
  <c r="U15" i="15"/>
  <c r="M15" i="15"/>
  <c r="E15" i="15"/>
  <c r="AM15" i="15"/>
  <c r="AD15" i="15"/>
  <c r="T15" i="15"/>
  <c r="K15" i="15"/>
  <c r="B15" i="15"/>
  <c r="A16" i="15"/>
  <c r="AL15" i="15"/>
  <c r="AB15" i="15"/>
  <c r="S15" i="15"/>
  <c r="J15" i="15"/>
  <c r="AR15" i="15"/>
  <c r="AI15" i="15"/>
  <c r="Z15" i="15"/>
  <c r="Q15" i="15"/>
  <c r="H15" i="15"/>
  <c r="AH15" i="15"/>
  <c r="V15" i="15"/>
  <c r="F15" i="15"/>
  <c r="AG15" i="15"/>
  <c r="R15" i="15"/>
  <c r="D15" i="15"/>
  <c r="AQ15" i="15"/>
  <c r="AE15" i="15"/>
  <c r="O15" i="15"/>
  <c r="AP15" i="15"/>
  <c r="W15" i="15"/>
  <c r="AO15" i="15"/>
  <c r="P15" i="15"/>
  <c r="AN15" i="15"/>
  <c r="N15" i="15"/>
  <c r="AJ15" i="15"/>
  <c r="L15" i="15"/>
  <c r="AA15" i="15"/>
  <c r="G15" i="15"/>
  <c r="AT15" i="15"/>
  <c r="X15" i="15"/>
  <c r="AF15" i="15"/>
  <c r="Y15" i="15"/>
  <c r="I15" i="15"/>
  <c r="C15" i="15"/>
  <c r="AM14" i="20"/>
  <c r="AE14" i="20"/>
  <c r="W14" i="20"/>
  <c r="O14" i="20"/>
  <c r="BH14" i="20" s="1"/>
  <c r="G14" i="20"/>
  <c r="AT14" i="20"/>
  <c r="AL14" i="20"/>
  <c r="CE14" i="20" s="1"/>
  <c r="AD14" i="20"/>
  <c r="V14" i="20"/>
  <c r="N14" i="20"/>
  <c r="F14" i="20"/>
  <c r="AS14" i="20"/>
  <c r="CL14" i="20" s="1"/>
  <c r="AK14" i="20"/>
  <c r="AC14" i="20"/>
  <c r="U14" i="20"/>
  <c r="BN14" i="20" s="1"/>
  <c r="M14" i="20"/>
  <c r="E14" i="20"/>
  <c r="AR14" i="20"/>
  <c r="CK14" i="20" s="1"/>
  <c r="AJ14" i="20"/>
  <c r="AB14" i="20"/>
  <c r="BU14" i="20" s="1"/>
  <c r="T14" i="20"/>
  <c r="L14" i="20"/>
  <c r="D14" i="20"/>
  <c r="BZ14" i="20" s="1"/>
  <c r="AQ14" i="20"/>
  <c r="AI14" i="20"/>
  <c r="AA14" i="20"/>
  <c r="S14" i="20"/>
  <c r="K14" i="20"/>
  <c r="BD14" i="20" s="1"/>
  <c r="C14" i="20"/>
  <c r="AP14" i="20"/>
  <c r="AH14" i="20"/>
  <c r="Z14" i="20"/>
  <c r="R14" i="20"/>
  <c r="J14" i="20"/>
  <c r="B14" i="20"/>
  <c r="Y14" i="20"/>
  <c r="X14" i="20"/>
  <c r="P14" i="20"/>
  <c r="AO14" i="20"/>
  <c r="AN14" i="20"/>
  <c r="AG14" i="20"/>
  <c r="AF14" i="20"/>
  <c r="Q14" i="20"/>
  <c r="I14" i="20"/>
  <c r="BB14" i="20" s="1"/>
  <c r="H14" i="20"/>
  <c r="BH13" i="19"/>
  <c r="E26" i="12"/>
  <c r="D26" i="12"/>
  <c r="C26" i="12"/>
  <c r="B26" i="12"/>
  <c r="A27" i="12"/>
  <c r="H26" i="12"/>
  <c r="G26" i="12"/>
  <c r="F26" i="12"/>
  <c r="J21" i="2"/>
  <c r="I21" i="2"/>
  <c r="K21" i="2"/>
  <c r="AB21" i="3"/>
  <c r="P21" i="3"/>
  <c r="BA21" i="3"/>
  <c r="BB13" i="16"/>
  <c r="BX13" i="26"/>
  <c r="CW12" i="19"/>
  <c r="CF13" i="25"/>
  <c r="BW13" i="26"/>
  <c r="AX13" i="16"/>
  <c r="AU13" i="20"/>
  <c r="BC13" i="19"/>
  <c r="BC21" i="4"/>
  <c r="AU21" i="4"/>
  <c r="AM21" i="4"/>
  <c r="AE21" i="4"/>
  <c r="W21" i="4"/>
  <c r="O21" i="4"/>
  <c r="BB21" i="4"/>
  <c r="AT21" i="4"/>
  <c r="AL21" i="4"/>
  <c r="AD21" i="4"/>
  <c r="V21" i="4"/>
  <c r="N21" i="4"/>
  <c r="AX21" i="4"/>
  <c r="AP21" i="4"/>
  <c r="AH21" i="4"/>
  <c r="Z21" i="4"/>
  <c r="R21" i="4"/>
  <c r="AW21" i="4"/>
  <c r="AO21" i="4"/>
  <c r="AG21" i="4"/>
  <c r="Y21" i="4"/>
  <c r="Q21" i="4"/>
  <c r="AV21" i="4"/>
  <c r="AF21" i="4"/>
  <c r="P21" i="4"/>
  <c r="AS21" i="4"/>
  <c r="AC21" i="4"/>
  <c r="M21" i="4"/>
  <c r="AR21" i="4"/>
  <c r="L21" i="4"/>
  <c r="BD21" i="4"/>
  <c r="AN21" i="4"/>
  <c r="X21" i="4"/>
  <c r="AB21" i="4"/>
  <c r="AQ21" i="4"/>
  <c r="AA21" i="4"/>
  <c r="BA21" i="4"/>
  <c r="AK21" i="4"/>
  <c r="U21" i="4"/>
  <c r="AZ21" i="4"/>
  <c r="AJ21" i="4"/>
  <c r="T21" i="4"/>
  <c r="AY21" i="4"/>
  <c r="AI21" i="4"/>
  <c r="S21" i="4"/>
  <c r="BT14" i="24"/>
  <c r="AT14" i="21"/>
  <c r="AL14" i="21"/>
  <c r="CE14" i="21" s="1"/>
  <c r="AD14" i="21"/>
  <c r="V14" i="21"/>
  <c r="N14" i="21"/>
  <c r="F14" i="21"/>
  <c r="AS14" i="21"/>
  <c r="AK14" i="21"/>
  <c r="AC14" i="21"/>
  <c r="U14" i="21"/>
  <c r="M14" i="21"/>
  <c r="E14" i="21"/>
  <c r="AR14" i="21"/>
  <c r="AJ14" i="21"/>
  <c r="AB14" i="21"/>
  <c r="T14" i="21"/>
  <c r="L14" i="21"/>
  <c r="D14" i="21"/>
  <c r="CC14" i="21" s="1"/>
  <c r="AP14" i="21"/>
  <c r="AH14" i="21"/>
  <c r="Z14" i="21"/>
  <c r="R14" i="21"/>
  <c r="J14" i="21"/>
  <c r="B14" i="21"/>
  <c r="AM14" i="21"/>
  <c r="W14" i="21"/>
  <c r="BP14" i="21" s="1"/>
  <c r="G14" i="21"/>
  <c r="AI14" i="21"/>
  <c r="S14" i="21"/>
  <c r="C14" i="21"/>
  <c r="AE14" i="21"/>
  <c r="BX14" i="21" s="1"/>
  <c r="O14" i="21"/>
  <c r="AN14" i="21"/>
  <c r="X14" i="21"/>
  <c r="H14" i="21"/>
  <c r="Y14" i="21"/>
  <c r="Q14" i="21"/>
  <c r="P14" i="21"/>
  <c r="AQ14" i="21"/>
  <c r="CJ14" i="21" s="1"/>
  <c r="K14" i="21"/>
  <c r="AO14" i="21"/>
  <c r="I14" i="21"/>
  <c r="BB14" i="21" s="1"/>
  <c r="AG14" i="21"/>
  <c r="AA14" i="21"/>
  <c r="AF14" i="21"/>
  <c r="CC13" i="17"/>
  <c r="BO13" i="16"/>
  <c r="BO13" i="25"/>
  <c r="BJ13" i="26"/>
  <c r="AZ13" i="16"/>
  <c r="AZ13" i="25"/>
  <c r="CM13" i="19"/>
  <c r="CY12" i="20"/>
  <c r="EF12" i="20"/>
  <c r="DC12" i="26"/>
  <c r="AI21" i="3"/>
  <c r="AR21" i="3"/>
  <c r="X21" i="3"/>
  <c r="AO21" i="3"/>
  <c r="N21" i="3"/>
  <c r="BB13" i="18"/>
  <c r="BB13" i="26"/>
  <c r="BV13" i="23"/>
  <c r="BK13" i="20"/>
  <c r="CA13" i="18"/>
  <c r="CA13" i="25"/>
  <c r="BX13" i="19"/>
  <c r="DU12" i="26"/>
  <c r="CX12" i="26"/>
  <c r="D22" i="11"/>
  <c r="C22" i="11"/>
  <c r="B22" i="11"/>
  <c r="H22" i="11"/>
  <c r="G22" i="11"/>
  <c r="F22" i="11"/>
  <c r="E22" i="11"/>
  <c r="A23" i="11"/>
  <c r="AX21" i="10"/>
  <c r="AP21" i="10"/>
  <c r="AH21" i="10"/>
  <c r="Z21" i="10"/>
  <c r="R21" i="10"/>
  <c r="AW21" i="10"/>
  <c r="AO21" i="10"/>
  <c r="AG21" i="10"/>
  <c r="Y21" i="10"/>
  <c r="Q21" i="10"/>
  <c r="BD21" i="10"/>
  <c r="AV21" i="10"/>
  <c r="AN21" i="10"/>
  <c r="AF21" i="10"/>
  <c r="X21" i="10"/>
  <c r="P21" i="10"/>
  <c r="BB21" i="10"/>
  <c r="AT21" i="10"/>
  <c r="AL21" i="10"/>
  <c r="AD21" i="10"/>
  <c r="V21" i="10"/>
  <c r="N21" i="10"/>
  <c r="BA21" i="10"/>
  <c r="AS21" i="10"/>
  <c r="AK21" i="10"/>
  <c r="AC21" i="10"/>
  <c r="U21" i="10"/>
  <c r="M21" i="10"/>
  <c r="AZ21" i="10"/>
  <c r="AR21" i="10"/>
  <c r="AJ21" i="10"/>
  <c r="AB21" i="10"/>
  <c r="T21" i="10"/>
  <c r="L21" i="10"/>
  <c r="BC21" i="10"/>
  <c r="W21" i="10"/>
  <c r="AY21" i="10"/>
  <c r="S21" i="10"/>
  <c r="AU21" i="10"/>
  <c r="O21" i="10"/>
  <c r="AQ21" i="10"/>
  <c r="AM21" i="10"/>
  <c r="AI21" i="10"/>
  <c r="AE21" i="10"/>
  <c r="AA21" i="10"/>
  <c r="BM13" i="23"/>
  <c r="BA13" i="20"/>
  <c r="BL13" i="17"/>
  <c r="BL13" i="25"/>
  <c r="AW21" i="9"/>
  <c r="AO21" i="9"/>
  <c r="AG21" i="9"/>
  <c r="Y21" i="9"/>
  <c r="Q21" i="9"/>
  <c r="BD21" i="9"/>
  <c r="AV21" i="9"/>
  <c r="AN21" i="9"/>
  <c r="AF21" i="9"/>
  <c r="X21" i="9"/>
  <c r="P21" i="9"/>
  <c r="BC21" i="9"/>
  <c r="AU21" i="9"/>
  <c r="AM21" i="9"/>
  <c r="AE21" i="9"/>
  <c r="W21" i="9"/>
  <c r="O21" i="9"/>
  <c r="AZ21" i="9"/>
  <c r="AR21" i="9"/>
  <c r="AJ21" i="9"/>
  <c r="AB21" i="9"/>
  <c r="T21" i="9"/>
  <c r="L21" i="9"/>
  <c r="BB21" i="9"/>
  <c r="AL21" i="9"/>
  <c r="V21" i="9"/>
  <c r="BA21" i="9"/>
  <c r="AK21" i="9"/>
  <c r="U21" i="9"/>
  <c r="AY21" i="9"/>
  <c r="AI21" i="9"/>
  <c r="S21" i="9"/>
  <c r="AX21" i="9"/>
  <c r="AH21" i="9"/>
  <c r="R21" i="9"/>
  <c r="AT21" i="9"/>
  <c r="AD21" i="9"/>
  <c r="N21" i="9"/>
  <c r="AS21" i="9"/>
  <c r="AC21" i="9"/>
  <c r="M21" i="9"/>
  <c r="AQ21" i="9"/>
  <c r="AA21" i="9"/>
  <c r="AP21" i="9"/>
  <c r="Z21" i="9"/>
  <c r="AX13" i="17"/>
  <c r="BF13" i="23"/>
  <c r="K21" i="13"/>
  <c r="J21" i="13"/>
  <c r="I21" i="13"/>
  <c r="C26" i="8"/>
  <c r="B26" i="8"/>
  <c r="A27" i="8"/>
  <c r="H26" i="8"/>
  <c r="G26" i="8"/>
  <c r="F26" i="8"/>
  <c r="E26" i="8"/>
  <c r="D26" i="8"/>
  <c r="BN13" i="24"/>
  <c r="AU13" i="21"/>
  <c r="BQ13" i="26"/>
  <c r="CJ13" i="23"/>
  <c r="AW13" i="22"/>
  <c r="DD12" i="20"/>
  <c r="DL12" i="26"/>
  <c r="DB12" i="20"/>
  <c r="CY12" i="21"/>
  <c r="CT12" i="26"/>
  <c r="CN12" i="20"/>
  <c r="DT12" i="21"/>
  <c r="DH12" i="18"/>
  <c r="DB12" i="18"/>
  <c r="CN12" i="17"/>
  <c r="DR12" i="16"/>
  <c r="EC12" i="26"/>
  <c r="EE12" i="20"/>
  <c r="ED12" i="21"/>
  <c r="DV12" i="21"/>
  <c r="CN12" i="18"/>
  <c r="DH12" i="17"/>
  <c r="DW12" i="20"/>
  <c r="DV12" i="17"/>
  <c r="DO12" i="17"/>
  <c r="CR12" i="18"/>
  <c r="CQ12" i="19"/>
  <c r="DS12" i="26"/>
  <c r="ED12" i="20"/>
  <c r="EE12" i="16"/>
  <c r="CT12" i="17"/>
  <c r="AN14" i="23"/>
  <c r="AF14" i="23"/>
  <c r="BY14" i="23" s="1"/>
  <c r="X14" i="23"/>
  <c r="P14" i="23"/>
  <c r="H14" i="23"/>
  <c r="AM14" i="23"/>
  <c r="AE14" i="23"/>
  <c r="BX14" i="23" s="1"/>
  <c r="AT14" i="23"/>
  <c r="AL14" i="23"/>
  <c r="AS14" i="23"/>
  <c r="AK14" i="23"/>
  <c r="AC14" i="23"/>
  <c r="AR14" i="23"/>
  <c r="AJ14" i="23"/>
  <c r="AB14" i="23"/>
  <c r="T14" i="23"/>
  <c r="L14" i="23"/>
  <c r="AQ14" i="23"/>
  <c r="Z14" i="23"/>
  <c r="O14" i="23"/>
  <c r="E14" i="23"/>
  <c r="AP14" i="23"/>
  <c r="Y14" i="23"/>
  <c r="BR14" i="23" s="1"/>
  <c r="N14" i="23"/>
  <c r="D14" i="23"/>
  <c r="AO14" i="23"/>
  <c r="W14" i="23"/>
  <c r="M14" i="23"/>
  <c r="C14" i="23"/>
  <c r="CD14" i="23" s="1"/>
  <c r="AI14" i="23"/>
  <c r="V14" i="23"/>
  <c r="K14" i="23"/>
  <c r="B14" i="23"/>
  <c r="AG14" i="23"/>
  <c r="BZ14" i="23" s="1"/>
  <c r="S14" i="23"/>
  <c r="I14" i="23"/>
  <c r="G14" i="23"/>
  <c r="AH14" i="23"/>
  <c r="F14" i="23"/>
  <c r="BD14" i="23" s="1"/>
  <c r="AD14" i="23"/>
  <c r="AA14" i="23"/>
  <c r="U14" i="23"/>
  <c r="R14" i="23"/>
  <c r="Q14" i="23"/>
  <c r="J14" i="23"/>
  <c r="AM21" i="3"/>
  <c r="AD21" i="3"/>
  <c r="J21" i="9"/>
  <c r="I21" i="9"/>
  <c r="K21" i="9"/>
  <c r="BP13" i="26"/>
  <c r="BJ13" i="21"/>
  <c r="AJ21" i="3"/>
  <c r="CA13" i="20"/>
  <c r="BM13" i="26"/>
  <c r="BW13" i="22"/>
  <c r="BF13" i="26"/>
  <c r="BO13" i="17"/>
  <c r="BA21" i="2"/>
  <c r="AS21" i="2"/>
  <c r="AK21" i="2"/>
  <c r="AC21" i="2"/>
  <c r="U21" i="2"/>
  <c r="M21" i="2"/>
  <c r="AZ21" i="2"/>
  <c r="AJ21" i="2"/>
  <c r="T21" i="2"/>
  <c r="AR21" i="2"/>
  <c r="AB21" i="2"/>
  <c r="L21" i="2"/>
  <c r="BD21" i="2"/>
  <c r="AV21" i="2"/>
  <c r="AN21" i="2"/>
  <c r="AF21" i="2"/>
  <c r="X21" i="2"/>
  <c r="P21" i="2"/>
  <c r="AU21" i="2"/>
  <c r="AE21" i="2"/>
  <c r="O21" i="2"/>
  <c r="BC21" i="2"/>
  <c r="AM21" i="2"/>
  <c r="W21" i="2"/>
  <c r="AT21" i="2"/>
  <c r="AD21" i="2"/>
  <c r="N21" i="2"/>
  <c r="AQ21" i="2"/>
  <c r="Y21" i="2"/>
  <c r="AX21" i="2"/>
  <c r="AH21" i="2"/>
  <c r="R21" i="2"/>
  <c r="AA21" i="2"/>
  <c r="AP21" i="2"/>
  <c r="Z21" i="2"/>
  <c r="AO21" i="2"/>
  <c r="AG21" i="2"/>
  <c r="BB21" i="2"/>
  <c r="AL21" i="2"/>
  <c r="V21" i="2"/>
  <c r="AY21" i="2"/>
  <c r="AI21" i="2"/>
  <c r="S21" i="2"/>
  <c r="AW21" i="2"/>
  <c r="Q21" i="2"/>
  <c r="CE13" i="22"/>
  <c r="AZ13" i="17"/>
  <c r="CB13" i="21"/>
  <c r="BG13" i="21"/>
  <c r="BM13" i="22"/>
  <c r="BY13" i="21"/>
  <c r="BS13" i="26"/>
  <c r="BQ13" i="25"/>
  <c r="BE13" i="20"/>
  <c r="BI13" i="24"/>
  <c r="G26" i="4"/>
  <c r="F26" i="4"/>
  <c r="B26" i="4"/>
  <c r="A27" i="4"/>
  <c r="H26" i="4"/>
  <c r="E26" i="4"/>
  <c r="D26" i="4"/>
  <c r="C26" i="4"/>
  <c r="CH14" i="23"/>
  <c r="BO14" i="16"/>
  <c r="CB14" i="21"/>
  <c r="AN14" i="22"/>
  <c r="AF14" i="22"/>
  <c r="X14" i="22"/>
  <c r="P14" i="22"/>
  <c r="H14" i="22"/>
  <c r="AM14" i="22"/>
  <c r="CF14" i="22" s="1"/>
  <c r="AE14" i="22"/>
  <c r="W14" i="22"/>
  <c r="O14" i="22"/>
  <c r="G14" i="22"/>
  <c r="AT14" i="22"/>
  <c r="AL14" i="22"/>
  <c r="AD14" i="22"/>
  <c r="V14" i="22"/>
  <c r="N14" i="22"/>
  <c r="F14" i="22"/>
  <c r="AY14" i="22" s="1"/>
  <c r="AR14" i="22"/>
  <c r="AJ14" i="22"/>
  <c r="AB14" i="22"/>
  <c r="T14" i="22"/>
  <c r="L14" i="22"/>
  <c r="D14" i="22"/>
  <c r="AW14" i="22" s="1"/>
  <c r="AQ14" i="22"/>
  <c r="AI14" i="22"/>
  <c r="CB14" i="22" s="1"/>
  <c r="AA14" i="22"/>
  <c r="S14" i="22"/>
  <c r="K14" i="22"/>
  <c r="BD14" i="22" s="1"/>
  <c r="C14" i="22"/>
  <c r="AC14" i="22"/>
  <c r="I14" i="22"/>
  <c r="Z14" i="22"/>
  <c r="E14" i="22"/>
  <c r="AX14" i="22" s="1"/>
  <c r="AS14" i="22"/>
  <c r="Y14" i="22"/>
  <c r="B14" i="22"/>
  <c r="AP14" i="22"/>
  <c r="U14" i="22"/>
  <c r="AO14" i="22"/>
  <c r="R14" i="22"/>
  <c r="AG14" i="22"/>
  <c r="J14" i="22"/>
  <c r="Q14" i="22"/>
  <c r="M14" i="22"/>
  <c r="AH14" i="22"/>
  <c r="AK14" i="22"/>
  <c r="CC13" i="18"/>
  <c r="BP13" i="24"/>
  <c r="BJ13" i="18"/>
  <c r="CE13" i="17"/>
  <c r="CE13" i="24"/>
  <c r="AZ13" i="18"/>
  <c r="AZ13" i="26"/>
  <c r="CM13" i="20"/>
  <c r="DU12" i="21"/>
  <c r="O21" i="3"/>
  <c r="AY21" i="3"/>
  <c r="W21" i="3"/>
  <c r="AF21" i="3"/>
  <c r="AW21" i="3"/>
  <c r="V21" i="3"/>
  <c r="BB13" i="19"/>
  <c r="BV13" i="24"/>
  <c r="CA13" i="26"/>
  <c r="BG13" i="23"/>
  <c r="DU12" i="20"/>
  <c r="BM13" i="18"/>
  <c r="BM13" i="24"/>
  <c r="BL13" i="16"/>
  <c r="BY13" i="23"/>
  <c r="EB12" i="26"/>
  <c r="CY12" i="26"/>
  <c r="EF12" i="26"/>
  <c r="BD13" i="17"/>
  <c r="BD13" i="25"/>
  <c r="AX13" i="18"/>
  <c r="BF13" i="18"/>
  <c r="BN13" i="18"/>
  <c r="BN13" i="25"/>
  <c r="BQ13" i="18"/>
  <c r="CJ13" i="16"/>
  <c r="CJ13" i="24"/>
  <c r="A28" i="6"/>
  <c r="H27" i="6"/>
  <c r="G27" i="6"/>
  <c r="F27" i="6"/>
  <c r="E27" i="6"/>
  <c r="D27" i="6"/>
  <c r="C27" i="6"/>
  <c r="B27" i="6"/>
  <c r="AW13" i="23"/>
  <c r="DP12" i="26"/>
  <c r="ED12" i="26"/>
  <c r="DC12" i="18"/>
  <c r="AV13" i="25"/>
  <c r="CU12" i="26"/>
  <c r="DK12" i="17"/>
  <c r="EC12" i="18"/>
  <c r="CX12" i="19"/>
  <c r="DS12" i="16"/>
  <c r="DO12" i="26"/>
  <c r="DS12" i="20"/>
  <c r="EA12" i="21"/>
  <c r="EA12" i="18"/>
  <c r="DF12" i="16"/>
  <c r="J22" i="2" s="1"/>
  <c r="ED12" i="19"/>
  <c r="DE12" i="26"/>
  <c r="CV12" i="26"/>
  <c r="DN12" i="20"/>
  <c r="DE12" i="21"/>
  <c r="DG12" i="19"/>
  <c r="DJ12" i="26"/>
  <c r="DT12" i="19"/>
  <c r="CQ12" i="26"/>
  <c r="DH12" i="19"/>
  <c r="DT12" i="18"/>
  <c r="DR12" i="19"/>
  <c r="DY12" i="16"/>
  <c r="DM12" i="26"/>
  <c r="EC12" i="20"/>
  <c r="DR12" i="26"/>
  <c r="BK14" i="20"/>
  <c r="F26" i="13"/>
  <c r="E26" i="13"/>
  <c r="D26" i="13"/>
  <c r="C26" i="13"/>
  <c r="B26" i="13"/>
  <c r="A27" i="13"/>
  <c r="H26" i="13"/>
  <c r="G26" i="13"/>
  <c r="CM13" i="21"/>
  <c r="DC12" i="19"/>
  <c r="K21" i="5"/>
  <c r="J21" i="5"/>
  <c r="I21" i="5"/>
  <c r="BD13" i="26"/>
  <c r="AX13" i="20"/>
  <c r="CS13" i="20" s="1"/>
  <c r="AY13" i="22"/>
  <c r="BN13" i="17"/>
  <c r="BQ13" i="20"/>
  <c r="CJ13" i="17"/>
  <c r="K21" i="3"/>
  <c r="I21" i="3"/>
  <c r="J21" i="3"/>
  <c r="AW22" i="9"/>
  <c r="BD22" i="9"/>
  <c r="AF22" i="9"/>
  <c r="BC22" i="9"/>
  <c r="AM22" i="9"/>
  <c r="O22" i="9"/>
  <c r="AR22" i="9"/>
  <c r="T22" i="9"/>
  <c r="AD22" i="9"/>
  <c r="AQ22" i="9"/>
  <c r="Z22" i="9"/>
  <c r="AK22" i="9"/>
  <c r="AI22" i="9"/>
  <c r="I22" i="9"/>
  <c r="BI13" i="18"/>
  <c r="AW13" i="16"/>
  <c r="AW13" i="24"/>
  <c r="DP12" i="18"/>
  <c r="AV13" i="26"/>
  <c r="CL13" i="23"/>
  <c r="CU12" i="18"/>
  <c r="EE12" i="17"/>
  <c r="DA12" i="18"/>
  <c r="DO12" i="19"/>
  <c r="CZ12" i="26"/>
  <c r="CP12" i="19"/>
  <c r="CW12" i="21"/>
  <c r="EB12" i="20"/>
  <c r="CQ12" i="18"/>
  <c r="EE12" i="18"/>
  <c r="EA12" i="20"/>
  <c r="DB12" i="21"/>
  <c r="EC12" i="16"/>
  <c r="DI12" i="19"/>
  <c r="DN12" i="18"/>
  <c r="DD12" i="21"/>
  <c r="DO12" i="18"/>
  <c r="EB12" i="21"/>
  <c r="DJ12" i="17"/>
  <c r="DJ12" i="18"/>
  <c r="CZ12" i="16"/>
  <c r="DY12" i="18"/>
  <c r="DL12" i="20"/>
  <c r="EE12" i="26"/>
  <c r="AH22" i="10"/>
  <c r="AG22" i="10"/>
  <c r="Q22" i="10"/>
  <c r="BD22" i="10"/>
  <c r="AN22" i="10"/>
  <c r="AF22" i="10"/>
  <c r="P22" i="10"/>
  <c r="BB22" i="10"/>
  <c r="AL22" i="10"/>
  <c r="AS22" i="10"/>
  <c r="U22" i="10"/>
  <c r="AR22" i="10"/>
  <c r="AB22" i="10"/>
  <c r="AE22" i="10"/>
  <c r="S22" i="10"/>
  <c r="AQ22" i="10"/>
  <c r="K22" i="10"/>
  <c r="AU13" i="18"/>
  <c r="AU13" i="24"/>
  <c r="CJ13" i="18"/>
  <c r="BU13" i="23"/>
  <c r="B27" i="10"/>
  <c r="A28" i="10"/>
  <c r="H27" i="10"/>
  <c r="F27" i="10"/>
  <c r="E27" i="10"/>
  <c r="D27" i="10"/>
  <c r="G27" i="10"/>
  <c r="C27" i="10"/>
  <c r="CU12" i="20"/>
  <c r="J21" i="12"/>
  <c r="I21" i="12"/>
  <c r="K21" i="12"/>
  <c r="DN12" i="26"/>
  <c r="CH13" i="26"/>
  <c r="BE13" i="23"/>
  <c r="BC13" i="23"/>
  <c r="AW13" i="17"/>
  <c r="AW13" i="25"/>
  <c r="CP12" i="21"/>
  <c r="DD12" i="19"/>
  <c r="CL13" i="24"/>
  <c r="CK13" i="23"/>
  <c r="DA12" i="17"/>
  <c r="CV12" i="18"/>
  <c r="EE12" i="19"/>
  <c r="DM12" i="16"/>
  <c r="DR12" i="18"/>
  <c r="DE12" i="19"/>
  <c r="CR12" i="19"/>
  <c r="DP12" i="19"/>
  <c r="DN12" i="21"/>
  <c r="DH12" i="20"/>
  <c r="DM12" i="18"/>
  <c r="DK12" i="20"/>
  <c r="DL12" i="18"/>
  <c r="EE12" i="21"/>
  <c r="DY12" i="20"/>
  <c r="DS12" i="21"/>
  <c r="DO12" i="20"/>
  <c r="DY12" i="17"/>
  <c r="DT12" i="20"/>
  <c r="DF12" i="21"/>
  <c r="DV12" i="18"/>
  <c r="DR12" i="20"/>
  <c r="DS12" i="18"/>
  <c r="DB12" i="17"/>
  <c r="DN12" i="17"/>
  <c r="DC12" i="17"/>
  <c r="AQ22" i="8"/>
  <c r="AA22" i="8"/>
  <c r="AP22" i="8"/>
  <c r="R22" i="8"/>
  <c r="AO22" i="8"/>
  <c r="Q22" i="8"/>
  <c r="AN22" i="8"/>
  <c r="X22" i="8"/>
  <c r="AU22" i="8"/>
  <c r="W22" i="8"/>
  <c r="BB22" i="8"/>
  <c r="AD22" i="8"/>
  <c r="BA22" i="8"/>
  <c r="AK22" i="8"/>
  <c r="M22" i="8"/>
  <c r="AJ22" i="8"/>
  <c r="T22" i="8"/>
  <c r="I22" i="8"/>
  <c r="AV13" i="19"/>
  <c r="K21" i="8"/>
  <c r="J21" i="8"/>
  <c r="I21" i="8"/>
  <c r="DV12" i="16"/>
  <c r="DB12" i="26"/>
  <c r="DQ12" i="20"/>
  <c r="EB12" i="19"/>
  <c r="DI12" i="20"/>
  <c r="DJ12" i="19"/>
  <c r="CZ12" i="21"/>
  <c r="CR12" i="21"/>
  <c r="CV12" i="17"/>
  <c r="DQ12" i="21"/>
  <c r="CS12" i="19"/>
  <c r="DL12" i="17"/>
  <c r="DZ12" i="18"/>
  <c r="DY12" i="19"/>
  <c r="DQ12" i="18"/>
  <c r="DR12" i="21"/>
  <c r="DX12" i="19"/>
  <c r="DM12" i="17"/>
  <c r="DZ12" i="20"/>
  <c r="DZ12" i="26"/>
  <c r="CT12" i="20"/>
  <c r="CN12" i="21"/>
  <c r="EA12" i="17"/>
  <c r="DF12" i="18"/>
  <c r="DN12" i="19"/>
  <c r="CN12" i="26"/>
  <c r="BT13" i="22"/>
  <c r="T21" i="3"/>
  <c r="A28" i="9"/>
  <c r="H27" i="9"/>
  <c r="G27" i="9"/>
  <c r="D27" i="9"/>
  <c r="F27" i="9"/>
  <c r="E27" i="9"/>
  <c r="C27" i="9"/>
  <c r="B27" i="9"/>
  <c r="AV21" i="3"/>
  <c r="BB13" i="21"/>
  <c r="BG13" i="17"/>
  <c r="BA22" i="12"/>
  <c r="AK22" i="12"/>
  <c r="AR22" i="12"/>
  <c r="T22" i="12"/>
  <c r="AY22" i="12"/>
  <c r="AA22" i="12"/>
  <c r="S22" i="12"/>
  <c r="AP22" i="12"/>
  <c r="AO22" i="12"/>
  <c r="Q22" i="12"/>
  <c r="X22" i="12"/>
  <c r="AU22" i="12"/>
  <c r="AM22" i="12"/>
  <c r="AE22" i="12"/>
  <c r="BB22" i="12"/>
  <c r="AD22" i="12"/>
  <c r="K22" i="12"/>
  <c r="AW21" i="6"/>
  <c r="AO21" i="6"/>
  <c r="AG21" i="6"/>
  <c r="Y21" i="6"/>
  <c r="Q21" i="6"/>
  <c r="AU21" i="6"/>
  <c r="AE21" i="6"/>
  <c r="O21" i="6"/>
  <c r="BD21" i="6"/>
  <c r="AV21" i="6"/>
  <c r="AN21" i="6"/>
  <c r="AF21" i="6"/>
  <c r="X21" i="6"/>
  <c r="P21" i="6"/>
  <c r="BC21" i="6"/>
  <c r="AM21" i="6"/>
  <c r="W21" i="6"/>
  <c r="BB21" i="6"/>
  <c r="AT21" i="6"/>
  <c r="AL21" i="6"/>
  <c r="AD21" i="6"/>
  <c r="V21" i="6"/>
  <c r="N21" i="6"/>
  <c r="BA21" i="6"/>
  <c r="AS21" i="6"/>
  <c r="AK21" i="6"/>
  <c r="AC21" i="6"/>
  <c r="U21" i="6"/>
  <c r="M21" i="6"/>
  <c r="AZ21" i="6"/>
  <c r="AR21" i="6"/>
  <c r="AJ21" i="6"/>
  <c r="AB21" i="6"/>
  <c r="T21" i="6"/>
  <c r="L21" i="6"/>
  <c r="AY21" i="6"/>
  <c r="AQ21" i="6"/>
  <c r="AI21" i="6"/>
  <c r="AA21" i="6"/>
  <c r="S21" i="6"/>
  <c r="Z21" i="6"/>
  <c r="R21" i="6"/>
  <c r="AX21" i="6"/>
  <c r="AP21" i="6"/>
  <c r="AH21" i="6"/>
  <c r="BR13" i="26"/>
  <c r="BF14" i="21"/>
  <c r="BP14" i="24"/>
  <c r="CF14" i="23"/>
  <c r="CF14" i="16"/>
  <c r="AP14" i="25"/>
  <c r="AH14" i="25"/>
  <c r="Z14" i="25"/>
  <c r="R14" i="25"/>
  <c r="J14" i="25"/>
  <c r="B14" i="25"/>
  <c r="AO14" i="25"/>
  <c r="AG14" i="25"/>
  <c r="Y14" i="25"/>
  <c r="Q14" i="25"/>
  <c r="I14" i="25"/>
  <c r="AN14" i="25"/>
  <c r="AF14" i="25"/>
  <c r="X14" i="25"/>
  <c r="P14" i="25"/>
  <c r="H14" i="25"/>
  <c r="BB14" i="25" s="1"/>
  <c r="AM14" i="25"/>
  <c r="AB14" i="25"/>
  <c r="N14" i="25"/>
  <c r="C14" i="25"/>
  <c r="AL14" i="25"/>
  <c r="AA14" i="25"/>
  <c r="M14" i="25"/>
  <c r="AK14" i="25"/>
  <c r="CD14" i="25" s="1"/>
  <c r="W14" i="25"/>
  <c r="L14" i="25"/>
  <c r="AR14" i="25"/>
  <c r="U14" i="25"/>
  <c r="D14" i="25"/>
  <c r="AQ14" i="25"/>
  <c r="T14" i="25"/>
  <c r="AJ14" i="25"/>
  <c r="CC14" i="25" s="1"/>
  <c r="S14" i="25"/>
  <c r="AI14" i="25"/>
  <c r="O14" i="25"/>
  <c r="AE14" i="25"/>
  <c r="K14" i="25"/>
  <c r="AS14" i="25"/>
  <c r="AD14" i="25"/>
  <c r="AC14" i="25"/>
  <c r="V14" i="25"/>
  <c r="G14" i="25"/>
  <c r="AT14" i="25"/>
  <c r="F14" i="25"/>
  <c r="E14" i="25"/>
  <c r="BP13" i="19"/>
  <c r="CE13" i="19"/>
  <c r="BT13" i="17"/>
  <c r="AZ13" i="21"/>
  <c r="BA21" i="12"/>
  <c r="AS21" i="12"/>
  <c r="AK21" i="12"/>
  <c r="AC21" i="12"/>
  <c r="U21" i="12"/>
  <c r="M21" i="12"/>
  <c r="AZ21" i="12"/>
  <c r="AR21" i="12"/>
  <c r="AJ21" i="12"/>
  <c r="AB21" i="12"/>
  <c r="T21" i="12"/>
  <c r="L21" i="12"/>
  <c r="AY21" i="12"/>
  <c r="AQ21" i="12"/>
  <c r="AI21" i="12"/>
  <c r="AA21" i="12"/>
  <c r="S21" i="12"/>
  <c r="AX21" i="12"/>
  <c r="AP21" i="12"/>
  <c r="AH21" i="12"/>
  <c r="Z21" i="12"/>
  <c r="R21" i="12"/>
  <c r="AW21" i="12"/>
  <c r="AO21" i="12"/>
  <c r="AG21" i="12"/>
  <c r="Y21" i="12"/>
  <c r="Q21" i="12"/>
  <c r="BD21" i="12"/>
  <c r="AV21" i="12"/>
  <c r="AN21" i="12"/>
  <c r="AF21" i="12"/>
  <c r="X21" i="12"/>
  <c r="P21" i="12"/>
  <c r="BC21" i="12"/>
  <c r="AU21" i="12"/>
  <c r="AM21" i="12"/>
  <c r="AE21" i="12"/>
  <c r="W21" i="12"/>
  <c r="O21" i="12"/>
  <c r="BB21" i="12"/>
  <c r="AT21" i="12"/>
  <c r="AL21" i="12"/>
  <c r="AD21" i="12"/>
  <c r="V21" i="12"/>
  <c r="N21" i="12"/>
  <c r="F26" i="3"/>
  <c r="E26" i="3"/>
  <c r="A27" i="3"/>
  <c r="H26" i="3"/>
  <c r="C26" i="3"/>
  <c r="B26" i="3"/>
  <c r="D26" i="3"/>
  <c r="G26" i="3"/>
  <c r="R21" i="3"/>
  <c r="AZ21" i="3"/>
  <c r="AP21" i="3"/>
  <c r="BD21" i="3"/>
  <c r="AC21" i="3"/>
  <c r="AT21" i="3"/>
  <c r="BB13" i="22"/>
  <c r="BV13" i="19"/>
  <c r="BK13" i="16"/>
  <c r="BG13" i="16"/>
  <c r="EF12" i="21"/>
  <c r="BA13" i="17"/>
  <c r="BY13" i="18"/>
  <c r="BY13" i="26"/>
  <c r="AV22" i="2"/>
  <c r="W22" i="2"/>
  <c r="BB22" i="2"/>
  <c r="BW13" i="23"/>
  <c r="AY13" i="16"/>
  <c r="AY13" i="24"/>
  <c r="AU13" i="16"/>
  <c r="AU13" i="25"/>
  <c r="BU13" i="16"/>
  <c r="BU13" i="24"/>
  <c r="BR13" i="19"/>
  <c r="BX14" i="24"/>
  <c r="BX14" i="16"/>
  <c r="BZ14" i="21"/>
  <c r="BI14" i="21"/>
  <c r="BI14" i="16"/>
  <c r="CD14" i="16"/>
  <c r="BV14" i="20"/>
  <c r="AV14" i="21"/>
  <c r="AS14" i="18"/>
  <c r="AK14" i="18"/>
  <c r="AC14" i="18"/>
  <c r="U14" i="18"/>
  <c r="M14" i="18"/>
  <c r="E14" i="18"/>
  <c r="AQ14" i="18"/>
  <c r="AI14" i="18"/>
  <c r="AA14" i="18"/>
  <c r="S14" i="18"/>
  <c r="K14" i="18"/>
  <c r="C14" i="18"/>
  <c r="AR14" i="18"/>
  <c r="AG14" i="18"/>
  <c r="W14" i="18"/>
  <c r="L14" i="18"/>
  <c r="AP14" i="18"/>
  <c r="CI14" i="18" s="1"/>
  <c r="AF14" i="18"/>
  <c r="V14" i="18"/>
  <c r="J14" i="18"/>
  <c r="AO14" i="18"/>
  <c r="AE14" i="18"/>
  <c r="T14" i="18"/>
  <c r="I14" i="18"/>
  <c r="AM14" i="18"/>
  <c r="CF14" i="18" s="1"/>
  <c r="X14" i="18"/>
  <c r="F14" i="18"/>
  <c r="AL14" i="18"/>
  <c r="R14" i="18"/>
  <c r="D14" i="18"/>
  <c r="AJ14" i="18"/>
  <c r="Q14" i="18"/>
  <c r="B14" i="18"/>
  <c r="AH14" i="18"/>
  <c r="P14" i="18"/>
  <c r="AD14" i="18"/>
  <c r="AB14" i="18"/>
  <c r="Z14" i="18"/>
  <c r="Y14" i="18"/>
  <c r="N14" i="18"/>
  <c r="AT14" i="18"/>
  <c r="CM14" i="18" s="1"/>
  <c r="AN14" i="18"/>
  <c r="O14" i="18"/>
  <c r="H14" i="18"/>
  <c r="G14" i="18"/>
  <c r="AN14" i="26"/>
  <c r="AF14" i="26"/>
  <c r="X14" i="26"/>
  <c r="P14" i="26"/>
  <c r="H14" i="26"/>
  <c r="AM14" i="26"/>
  <c r="AE14" i="26"/>
  <c r="W14" i="26"/>
  <c r="O14" i="26"/>
  <c r="G14" i="26"/>
  <c r="AS14" i="26"/>
  <c r="AK14" i="26"/>
  <c r="AC14" i="26"/>
  <c r="U14" i="26"/>
  <c r="M14" i="26"/>
  <c r="E14" i="26"/>
  <c r="AP14" i="26"/>
  <c r="AB14" i="26"/>
  <c r="Q14" i="26"/>
  <c r="C14" i="26"/>
  <c r="AO14" i="26"/>
  <c r="AA14" i="26"/>
  <c r="N14" i="26"/>
  <c r="B14" i="26"/>
  <c r="AL14" i="26"/>
  <c r="Z14" i="26"/>
  <c r="L14" i="26"/>
  <c r="AJ14" i="26"/>
  <c r="CC14" i="26" s="1"/>
  <c r="S14" i="26"/>
  <c r="AQ14" i="26"/>
  <c r="T14" i="26"/>
  <c r="AT14" i="26"/>
  <c r="R14" i="26"/>
  <c r="AR14" i="26"/>
  <c r="K14" i="26"/>
  <c r="AI14" i="26"/>
  <c r="CB14" i="26" s="1"/>
  <c r="J14" i="26"/>
  <c r="AH14" i="26"/>
  <c r="I14" i="26"/>
  <c r="F14" i="26"/>
  <c r="D14" i="26"/>
  <c r="AD14" i="26"/>
  <c r="Y14" i="26"/>
  <c r="AG14" i="26"/>
  <c r="V14" i="26"/>
  <c r="CC13" i="23"/>
  <c r="CP12" i="18"/>
  <c r="J21" i="10"/>
  <c r="I21" i="10"/>
  <c r="K21" i="10"/>
  <c r="BT13" i="16"/>
  <c r="BT13" i="25"/>
  <c r="CM13" i="16"/>
  <c r="CM13" i="23"/>
  <c r="AH21" i="3"/>
  <c r="Z21" i="3"/>
  <c r="AA21" i="3"/>
  <c r="Q21" i="3"/>
  <c r="AK21" i="3"/>
  <c r="BB13" i="23"/>
  <c r="BG13" i="18"/>
  <c r="BX13" i="24"/>
  <c r="CF13" i="23"/>
  <c r="BS13" i="24"/>
  <c r="AX13" i="23"/>
  <c r="DX12" i="26"/>
  <c r="DU12" i="17"/>
  <c r="CO12" i="19"/>
  <c r="B26" i="7"/>
  <c r="H26" i="7"/>
  <c r="A27" i="7"/>
  <c r="G26" i="7"/>
  <c r="F26" i="7"/>
  <c r="E26" i="7"/>
  <c r="C26" i="7"/>
  <c r="D26" i="7"/>
  <c r="AU13" i="17"/>
  <c r="DX12" i="16"/>
  <c r="DD12" i="17"/>
  <c r="AV13" i="21"/>
  <c r="J21" i="7"/>
  <c r="I21" i="7"/>
  <c r="K21" i="7"/>
  <c r="DL12" i="16"/>
  <c r="DW12" i="26"/>
  <c r="CZ12" i="20"/>
  <c r="DB12" i="19"/>
  <c r="CR12" i="20"/>
  <c r="DA12" i="19"/>
  <c r="DL12" i="21"/>
  <c r="CO12" i="21"/>
  <c r="CQ12" i="17"/>
  <c r="DQ12" i="19"/>
  <c r="CZ12" i="19"/>
  <c r="DK12" i="16"/>
  <c r="DI12" i="17"/>
  <c r="CZ12" i="18"/>
  <c r="CV12" i="19"/>
  <c r="CO12" i="17"/>
  <c r="DO12" i="21"/>
  <c r="DX12" i="21"/>
  <c r="DO12" i="16"/>
  <c r="DF12" i="17"/>
  <c r="DW12" i="19"/>
  <c r="DA12" i="26"/>
  <c r="DV12" i="19"/>
  <c r="DA12" i="21"/>
  <c r="CZ12" i="17"/>
  <c r="DI12" i="18"/>
  <c r="CN12" i="19"/>
  <c r="DG12" i="21"/>
  <c r="DK12" i="18"/>
  <c r="BX13" i="21"/>
  <c r="CF13" i="20"/>
  <c r="AU21" i="3"/>
  <c r="AL21" i="3"/>
  <c r="BV13" i="17"/>
  <c r="CF13" i="21"/>
  <c r="BF13" i="17"/>
  <c r="AW14" i="24"/>
  <c r="AW14" i="21"/>
  <c r="BM14" i="23"/>
  <c r="BM14" i="16"/>
  <c r="AP14" i="17"/>
  <c r="AH14" i="17"/>
  <c r="Z14" i="17"/>
  <c r="R14" i="17"/>
  <c r="J14" i="17"/>
  <c r="B14" i="17"/>
  <c r="AO14" i="17"/>
  <c r="AG14" i="17"/>
  <c r="Y14" i="17"/>
  <c r="Q14" i="17"/>
  <c r="I14" i="17"/>
  <c r="AN14" i="17"/>
  <c r="AD14" i="17"/>
  <c r="T14" i="17"/>
  <c r="H14" i="17"/>
  <c r="AM14" i="17"/>
  <c r="AC14" i="17"/>
  <c r="S14" i="17"/>
  <c r="G14" i="17"/>
  <c r="AL14" i="17"/>
  <c r="AB14" i="17"/>
  <c r="P14" i="17"/>
  <c r="F14" i="17"/>
  <c r="CE14" i="17" s="1"/>
  <c r="AK14" i="17"/>
  <c r="AA14" i="17"/>
  <c r="O14" i="17"/>
  <c r="E14" i="17"/>
  <c r="AJ14" i="17"/>
  <c r="N14" i="17"/>
  <c r="AI14" i="17"/>
  <c r="M14" i="17"/>
  <c r="BF14" i="17" s="1"/>
  <c r="AF14" i="17"/>
  <c r="L14" i="17"/>
  <c r="AE14" i="17"/>
  <c r="K14" i="17"/>
  <c r="AS14" i="17"/>
  <c r="W14" i="17"/>
  <c r="C14" i="17"/>
  <c r="X14" i="17"/>
  <c r="BQ14" i="17" s="1"/>
  <c r="V14" i="17"/>
  <c r="U14" i="17"/>
  <c r="D14" i="17"/>
  <c r="AT14" i="17"/>
  <c r="AQ14" i="17"/>
  <c r="AR14" i="17"/>
  <c r="BO13" i="20"/>
  <c r="CB13" i="19"/>
  <c r="DU13" i="19" s="1"/>
  <c r="CB13" i="26"/>
  <c r="AX21" i="7"/>
  <c r="AP21" i="7"/>
  <c r="AH21" i="7"/>
  <c r="Z21" i="7"/>
  <c r="R21" i="7"/>
  <c r="BD21" i="7"/>
  <c r="AV21" i="7"/>
  <c r="AN21" i="7"/>
  <c r="AF21" i="7"/>
  <c r="X21" i="7"/>
  <c r="P21" i="7"/>
  <c r="AW21" i="7"/>
  <c r="AO21" i="7"/>
  <c r="AG21" i="7"/>
  <c r="Y21" i="7"/>
  <c r="Q21" i="7"/>
  <c r="BC21" i="7"/>
  <c r="AU21" i="7"/>
  <c r="AM21" i="7"/>
  <c r="AE21" i="7"/>
  <c r="W21" i="7"/>
  <c r="O21" i="7"/>
  <c r="BB21" i="7"/>
  <c r="AT21" i="7"/>
  <c r="AL21" i="7"/>
  <c r="AD21" i="7"/>
  <c r="V21" i="7"/>
  <c r="N21" i="7"/>
  <c r="BA21" i="7"/>
  <c r="AS21" i="7"/>
  <c r="AK21" i="7"/>
  <c r="AC21" i="7"/>
  <c r="U21" i="7"/>
  <c r="M21" i="7"/>
  <c r="AY21" i="7"/>
  <c r="AQ21" i="7"/>
  <c r="AI21" i="7"/>
  <c r="AA21" i="7"/>
  <c r="S21" i="7"/>
  <c r="AZ21" i="7"/>
  <c r="AR21" i="7"/>
  <c r="AJ21" i="7"/>
  <c r="AB21" i="7"/>
  <c r="T21" i="7"/>
  <c r="L21" i="7"/>
  <c r="BD21" i="5"/>
  <c r="AV21" i="5"/>
  <c r="AN21" i="5"/>
  <c r="AF21" i="5"/>
  <c r="X21" i="5"/>
  <c r="P21" i="5"/>
  <c r="BC21" i="5"/>
  <c r="AU21" i="5"/>
  <c r="AM21" i="5"/>
  <c r="AE21" i="5"/>
  <c r="W21" i="5"/>
  <c r="O21" i="5"/>
  <c r="AY21" i="5"/>
  <c r="AQ21" i="5"/>
  <c r="AI21" i="5"/>
  <c r="AA21" i="5"/>
  <c r="S21" i="5"/>
  <c r="AX21" i="5"/>
  <c r="AP21" i="5"/>
  <c r="AH21" i="5"/>
  <c r="Z21" i="5"/>
  <c r="R21" i="5"/>
  <c r="BA21" i="5"/>
  <c r="AK21" i="5"/>
  <c r="U21" i="5"/>
  <c r="AZ21" i="5"/>
  <c r="AJ21" i="5"/>
  <c r="T21" i="5"/>
  <c r="AW21" i="5"/>
  <c r="AG21" i="5"/>
  <c r="Q21" i="5"/>
  <c r="AT21" i="5"/>
  <c r="AD21" i="5"/>
  <c r="N21" i="5"/>
  <c r="AS21" i="5"/>
  <c r="AC21" i="5"/>
  <c r="M21" i="5"/>
  <c r="AR21" i="5"/>
  <c r="AB21" i="5"/>
  <c r="L21" i="5"/>
  <c r="AO21" i="5"/>
  <c r="Y21" i="5"/>
  <c r="BB21" i="5"/>
  <c r="AL21" i="5"/>
  <c r="V21" i="5"/>
  <c r="BR13" i="20"/>
  <c r="BB14" i="22"/>
  <c r="BB14" i="16"/>
  <c r="BG14" i="23"/>
  <c r="BY14" i="25"/>
  <c r="BY14" i="21"/>
  <c r="BA14" i="24"/>
  <c r="BA14" i="22"/>
  <c r="CE14" i="23"/>
  <c r="CE14" i="16"/>
  <c r="BD14" i="21"/>
  <c r="BD14" i="16"/>
  <c r="AR14" i="19"/>
  <c r="AJ14" i="19"/>
  <c r="AB14" i="19"/>
  <c r="T14" i="19"/>
  <c r="L14" i="19"/>
  <c r="D14" i="19"/>
  <c r="AO14" i="19"/>
  <c r="AF14" i="19"/>
  <c r="W14" i="19"/>
  <c r="N14" i="19"/>
  <c r="E14" i="19"/>
  <c r="AN14" i="19"/>
  <c r="AE14" i="19"/>
  <c r="V14" i="19"/>
  <c r="M14" i="19"/>
  <c r="BF14" i="19" s="1"/>
  <c r="C14" i="19"/>
  <c r="AM14" i="19"/>
  <c r="AD14" i="19"/>
  <c r="U14" i="19"/>
  <c r="K14" i="19"/>
  <c r="B14" i="19"/>
  <c r="AL14" i="19"/>
  <c r="AC14" i="19"/>
  <c r="S14" i="19"/>
  <c r="J14" i="19"/>
  <c r="AT14" i="19"/>
  <c r="AA14" i="19"/>
  <c r="I14" i="19"/>
  <c r="AS14" i="19"/>
  <c r="Z14" i="19"/>
  <c r="H14" i="19"/>
  <c r="AQ14" i="19"/>
  <c r="Y14" i="19"/>
  <c r="G14" i="19"/>
  <c r="Q14" i="19"/>
  <c r="AP14" i="19"/>
  <c r="P14" i="19"/>
  <c r="AK14" i="19"/>
  <c r="O14" i="19"/>
  <c r="BH14" i="19" s="1"/>
  <c r="AI14" i="19"/>
  <c r="F14" i="19"/>
  <c r="AG14" i="19"/>
  <c r="AH14" i="19"/>
  <c r="R14" i="19"/>
  <c r="X14" i="19"/>
  <c r="CC13" i="24"/>
  <c r="BH13" i="18"/>
  <c r="BO13" i="23"/>
  <c r="BJ13" i="16"/>
  <c r="BT13" i="26"/>
  <c r="AZ13" i="23"/>
  <c r="AX21" i="3"/>
  <c r="L21" i="3"/>
  <c r="AQ21" i="3"/>
  <c r="Y21" i="3"/>
  <c r="BB13" i="24"/>
  <c r="CA13" i="23"/>
  <c r="CF13" i="16"/>
  <c r="CF13" i="24"/>
  <c r="J21" i="4"/>
  <c r="I21" i="4"/>
  <c r="K21" i="4"/>
  <c r="DX12" i="18"/>
  <c r="BU13" i="18"/>
  <c r="H27" i="5"/>
  <c r="G27" i="5"/>
  <c r="C27" i="5"/>
  <c r="B27" i="5"/>
  <c r="E27" i="5"/>
  <c r="D27" i="5"/>
  <c r="A28" i="5"/>
  <c r="F27" i="5"/>
  <c r="CY12" i="19"/>
  <c r="DZ12" i="17"/>
  <c r="DQ12" i="17"/>
  <c r="J21" i="6"/>
  <c r="K21" i="6"/>
  <c r="I21" i="6"/>
  <c r="CU12" i="19"/>
  <c r="CO12" i="20"/>
  <c r="DN12" i="16"/>
  <c r="ED12" i="16"/>
  <c r="CW12" i="26"/>
  <c r="CQ12" i="16"/>
  <c r="CR12" i="26"/>
  <c r="DM12" i="20"/>
  <c r="DU12" i="19"/>
  <c r="DV12" i="20"/>
  <c r="DH12" i="21"/>
  <c r="CU12" i="21"/>
  <c r="DI12" i="26"/>
  <c r="DK12" i="21"/>
  <c r="DI12" i="21"/>
  <c r="DW12" i="16"/>
  <c r="CR12" i="17"/>
  <c r="EB12" i="18"/>
  <c r="DL12" i="19"/>
  <c r="DJ12" i="20"/>
  <c r="DW12" i="17"/>
  <c r="DZ12" i="21"/>
  <c r="DJ12" i="21"/>
  <c r="CT12" i="16"/>
  <c r="DH12" i="26"/>
  <c r="CR12" i="16"/>
  <c r="DS12" i="19"/>
  <c r="DJ12" i="16"/>
  <c r="DF12" i="26"/>
  <c r="DM12" i="19"/>
  <c r="DM12" i="21"/>
  <c r="DR12" i="17"/>
  <c r="CT12" i="18"/>
  <c r="DK12" i="19"/>
  <c r="DC12" i="21"/>
  <c r="CQ12" i="20"/>
  <c r="AU14" i="18" l="1"/>
  <c r="BB14" i="18"/>
  <c r="BD14" i="18"/>
  <c r="CL14" i="18"/>
  <c r="BB14" i="17"/>
  <c r="BK14" i="19"/>
  <c r="CH14" i="17"/>
  <c r="CH14" i="19"/>
  <c r="CS13" i="19"/>
  <c r="AV14" i="25"/>
  <c r="CE14" i="25"/>
  <c r="CJ14" i="17"/>
  <c r="CL14" i="17"/>
  <c r="CC14" i="17"/>
  <c r="CG14" i="17"/>
  <c r="BK14" i="17"/>
  <c r="AV14" i="26"/>
  <c r="BD14" i="26"/>
  <c r="BA14" i="26"/>
  <c r="BT14" i="18"/>
  <c r="BA14" i="17"/>
  <c r="U22" i="2"/>
  <c r="CI14" i="19"/>
  <c r="BB14" i="19"/>
  <c r="BD14" i="19"/>
  <c r="CG14" i="19"/>
  <c r="BM14" i="19"/>
  <c r="BG14" i="25"/>
  <c r="CA14" i="22"/>
  <c r="BU14" i="22"/>
  <c r="BQ14" i="22"/>
  <c r="BN14" i="23"/>
  <c r="CL14" i="23"/>
  <c r="CD14" i="19"/>
  <c r="BS14" i="19"/>
  <c r="CE14" i="19"/>
  <c r="BO14" i="19"/>
  <c r="AW14" i="19"/>
  <c r="BA14" i="21"/>
  <c r="BG14" i="24"/>
  <c r="BB14" i="23"/>
  <c r="AV14" i="17"/>
  <c r="CB14" i="17"/>
  <c r="BM14" i="17"/>
  <c r="CD14" i="17"/>
  <c r="BM14" i="21"/>
  <c r="BR14" i="26"/>
  <c r="BE14" i="26"/>
  <c r="BJ14" i="26"/>
  <c r="CL14" i="26"/>
  <c r="BQ14" i="26"/>
  <c r="BJ14" i="18"/>
  <c r="BE14" i="18"/>
  <c r="CB14" i="18"/>
  <c r="AV14" i="16"/>
  <c r="CO14" i="16" s="1"/>
  <c r="BV14" i="21"/>
  <c r="BI14" i="20"/>
  <c r="BW14" i="25"/>
  <c r="BF14" i="25"/>
  <c r="BI14" i="25"/>
  <c r="CH14" i="25"/>
  <c r="CF14" i="20"/>
  <c r="BF14" i="16"/>
  <c r="CY14" i="16" s="1"/>
  <c r="AL22" i="12"/>
  <c r="BC22" i="12"/>
  <c r="Y22" i="12"/>
  <c r="AX22" i="12"/>
  <c r="AB22" i="12"/>
  <c r="AS22" i="12"/>
  <c r="K22" i="8"/>
  <c r="U22" i="8"/>
  <c r="AL22" i="8"/>
  <c r="BC22" i="8"/>
  <c r="Y22" i="8"/>
  <c r="AX22" i="8"/>
  <c r="DW13" i="24"/>
  <c r="O22" i="10"/>
  <c r="L22" i="10"/>
  <c r="AC22" i="10"/>
  <c r="AT22" i="10"/>
  <c r="AP22" i="10"/>
  <c r="J22" i="9"/>
  <c r="AY22" i="9"/>
  <c r="AP22" i="9"/>
  <c r="AT22" i="9"/>
  <c r="W22" i="9"/>
  <c r="AN22" i="9"/>
  <c r="BK14" i="21"/>
  <c r="BJ14" i="22"/>
  <c r="BR14" i="22"/>
  <c r="CC14" i="22"/>
  <c r="AZ14" i="22"/>
  <c r="BO14" i="20"/>
  <c r="BT14" i="23"/>
  <c r="CG14" i="23"/>
  <c r="CM14" i="21"/>
  <c r="CI14" i="20"/>
  <c r="CM14" i="20"/>
  <c r="CL14" i="24"/>
  <c r="BW14" i="24"/>
  <c r="CM14" i="22"/>
  <c r="CJ14" i="23"/>
  <c r="DG13" i="21"/>
  <c r="BQ14" i="19"/>
  <c r="BI14" i="19"/>
  <c r="CL14" i="19"/>
  <c r="BG14" i="19"/>
  <c r="BX14" i="19"/>
  <c r="BE14" i="19"/>
  <c r="BA14" i="23"/>
  <c r="BY14" i="24"/>
  <c r="BB14" i="24"/>
  <c r="CK14" i="17"/>
  <c r="BP14" i="17"/>
  <c r="BU14" i="17"/>
  <c r="BW14" i="17"/>
  <c r="BC14" i="17"/>
  <c r="BM14" i="22"/>
  <c r="AW14" i="23"/>
  <c r="BW14" i="26"/>
  <c r="CK14" i="26"/>
  <c r="BS14" i="26"/>
  <c r="BU14" i="26"/>
  <c r="AZ14" i="26"/>
  <c r="BY14" i="26"/>
  <c r="BR14" i="18"/>
  <c r="CC14" i="18"/>
  <c r="BM14" i="18"/>
  <c r="BP14" i="18"/>
  <c r="CJ14" i="18"/>
  <c r="AV14" i="20"/>
  <c r="BV14" i="24"/>
  <c r="BI14" i="22"/>
  <c r="BZ14" i="24"/>
  <c r="CL14" i="25"/>
  <c r="CJ14" i="25"/>
  <c r="BT14" i="25"/>
  <c r="BQ14" i="25"/>
  <c r="AU14" i="25"/>
  <c r="BF14" i="20"/>
  <c r="AT22" i="12"/>
  <c r="P22" i="12"/>
  <c r="AG22" i="12"/>
  <c r="AJ22" i="12"/>
  <c r="L22" i="8"/>
  <c r="AC22" i="8"/>
  <c r="AT22" i="8"/>
  <c r="P22" i="8"/>
  <c r="AG22" i="8"/>
  <c r="S22" i="8"/>
  <c r="CX13" i="18"/>
  <c r="AU22" i="10"/>
  <c r="T22" i="10"/>
  <c r="AK22" i="10"/>
  <c r="Y22" i="10"/>
  <c r="AX22" i="10"/>
  <c r="U22" i="9"/>
  <c r="AA22" i="9"/>
  <c r="L22" i="9"/>
  <c r="AE22" i="9"/>
  <c r="AV22" i="9"/>
  <c r="BC14" i="22"/>
  <c r="CL14" i="22"/>
  <c r="BT14" i="22"/>
  <c r="BH14" i="22"/>
  <c r="CG14" i="22"/>
  <c r="BH14" i="21"/>
  <c r="CH14" i="21"/>
  <c r="AZ14" i="24"/>
  <c r="BQ14" i="24"/>
  <c r="CL14" i="16"/>
  <c r="CJ14" i="16"/>
  <c r="AX14" i="16"/>
  <c r="BK14" i="26"/>
  <c r="BS14" i="18"/>
  <c r="DA13" i="23"/>
  <c r="CA14" i="19"/>
  <c r="BJ14" i="19"/>
  <c r="BT14" i="19"/>
  <c r="BN14" i="19"/>
  <c r="AX14" i="19"/>
  <c r="BU14" i="19"/>
  <c r="CE14" i="24"/>
  <c r="BG14" i="16"/>
  <c r="DK13" i="20"/>
  <c r="CM14" i="17"/>
  <c r="AX14" i="17"/>
  <c r="AZ14" i="17"/>
  <c r="BS14" i="17"/>
  <c r="BM14" i="24"/>
  <c r="CO13" i="21"/>
  <c r="AY14" i="26"/>
  <c r="CM14" i="26"/>
  <c r="CD14" i="26"/>
  <c r="AX14" i="26"/>
  <c r="BP14" i="26"/>
  <c r="AZ14" i="18"/>
  <c r="BU14" i="18"/>
  <c r="BK14" i="18"/>
  <c r="CH14" i="18"/>
  <c r="CK14" i="18"/>
  <c r="BF14" i="18"/>
  <c r="AV14" i="22"/>
  <c r="CD14" i="20"/>
  <c r="BI14" i="23"/>
  <c r="BX14" i="20"/>
  <c r="EF13" i="25"/>
  <c r="AY14" i="25"/>
  <c r="BX14" i="25"/>
  <c r="BN14" i="25"/>
  <c r="BA14" i="25"/>
  <c r="CG14" i="25"/>
  <c r="BK14" i="25"/>
  <c r="CF14" i="24"/>
  <c r="J22" i="12"/>
  <c r="O22" i="12"/>
  <c r="AF22" i="12"/>
  <c r="AW22" i="12"/>
  <c r="AI22" i="12"/>
  <c r="AZ22" i="12"/>
  <c r="AB22" i="8"/>
  <c r="AS22" i="8"/>
  <c r="O22" i="8"/>
  <c r="AF22" i="8"/>
  <c r="AW22" i="8"/>
  <c r="AI22" i="8"/>
  <c r="I22" i="10"/>
  <c r="AY22" i="10"/>
  <c r="AJ22" i="10"/>
  <c r="BA22" i="10"/>
  <c r="X22" i="10"/>
  <c r="AO22" i="10"/>
  <c r="DS13" i="26"/>
  <c r="R22" i="9"/>
  <c r="BA22" i="9"/>
  <c r="M22" i="9"/>
  <c r="AB22" i="9"/>
  <c r="AU22" i="9"/>
  <c r="Q22" i="9"/>
  <c r="BS14" i="22"/>
  <c r="CJ14" i="22"/>
  <c r="BE14" i="20"/>
  <c r="BP14" i="23"/>
  <c r="CB14" i="23"/>
  <c r="CI14" i="23"/>
  <c r="CC14" i="23"/>
  <c r="AY14" i="21"/>
  <c r="CV13" i="20"/>
  <c r="BQ14" i="20"/>
  <c r="BL14" i="20"/>
  <c r="AY14" i="20"/>
  <c r="DW13" i="23"/>
  <c r="CG14" i="26"/>
  <c r="BC14" i="25"/>
  <c r="DM13" i="26"/>
  <c r="AZ14" i="19"/>
  <c r="CC14" i="19"/>
  <c r="BG14" i="21"/>
  <c r="BL14" i="17"/>
  <c r="DY13" i="21"/>
  <c r="BB14" i="26"/>
  <c r="BF14" i="26"/>
  <c r="BC14" i="18"/>
  <c r="AV14" i="24"/>
  <c r="BH14" i="25"/>
  <c r="BS14" i="25"/>
  <c r="R22" i="12"/>
  <c r="W22" i="10"/>
  <c r="N22" i="10"/>
  <c r="AW22" i="10"/>
  <c r="AH22" i="9"/>
  <c r="V22" i="9"/>
  <c r="AC22" i="9"/>
  <c r="AJ22" i="9"/>
  <c r="CH14" i="22"/>
  <c r="BO14" i="22"/>
  <c r="AZ14" i="23"/>
  <c r="AX14" i="23"/>
  <c r="ED13" i="22"/>
  <c r="BJ14" i="21"/>
  <c r="BL14" i="21"/>
  <c r="BS14" i="21"/>
  <c r="BQ14" i="16"/>
  <c r="AU14" i="20"/>
  <c r="BT14" i="20"/>
  <c r="CJ14" i="24"/>
  <c r="BJ14" i="24"/>
  <c r="CA14" i="24"/>
  <c r="AZ14" i="16"/>
  <c r="CK14" i="16"/>
  <c r="BJ14" i="16"/>
  <c r="CI14" i="26"/>
  <c r="AX14" i="18"/>
  <c r="CU13" i="22"/>
  <c r="BZ14" i="19"/>
  <c r="BW14" i="19"/>
  <c r="BD14" i="24"/>
  <c r="BX14" i="17"/>
  <c r="BJ14" i="17"/>
  <c r="BM14" i="25"/>
  <c r="BA14" i="18"/>
  <c r="BN14" i="18"/>
  <c r="CK14" i="25"/>
  <c r="BP14" i="16"/>
  <c r="W22" i="12"/>
  <c r="AN22" i="12"/>
  <c r="AQ22" i="12"/>
  <c r="M22" i="12"/>
  <c r="CP13" i="25"/>
  <c r="DC13" i="16"/>
  <c r="AY14" i="19"/>
  <c r="BR14" i="19"/>
  <c r="BC14" i="19"/>
  <c r="CF14" i="19"/>
  <c r="BP14" i="19"/>
  <c r="CK14" i="19"/>
  <c r="BA14" i="16"/>
  <c r="BY14" i="20"/>
  <c r="BG14" i="20"/>
  <c r="DR14" i="20" s="1"/>
  <c r="BN14" i="17"/>
  <c r="BE14" i="17"/>
  <c r="BT14" i="17"/>
  <c r="BV14" i="17"/>
  <c r="BR14" i="17"/>
  <c r="CI14" i="17"/>
  <c r="AW14" i="16"/>
  <c r="CA14" i="26"/>
  <c r="CJ14" i="26"/>
  <c r="BT14" i="26"/>
  <c r="BN14" i="26"/>
  <c r="CF14" i="26"/>
  <c r="BH14" i="18"/>
  <c r="BI14" i="18"/>
  <c r="AY14" i="18"/>
  <c r="BO14" i="18"/>
  <c r="BV14" i="18"/>
  <c r="BZ14" i="16"/>
  <c r="BX14" i="22"/>
  <c r="AZ14" i="25"/>
  <c r="CB14" i="25"/>
  <c r="BE14" i="25"/>
  <c r="BU14" i="25"/>
  <c r="BJ14" i="25"/>
  <c r="CA14" i="25"/>
  <c r="BP14" i="20"/>
  <c r="N22" i="12"/>
  <c r="AV22" i="12"/>
  <c r="Z22" i="12"/>
  <c r="U22" i="12"/>
  <c r="DU13" i="25"/>
  <c r="DZ13" i="19"/>
  <c r="AR22" i="8"/>
  <c r="N22" i="8"/>
  <c r="AE22" i="8"/>
  <c r="AV22" i="8"/>
  <c r="Z22" i="8"/>
  <c r="AY22" i="8"/>
  <c r="AI22" i="10"/>
  <c r="BC22" i="10"/>
  <c r="AZ22" i="10"/>
  <c r="V22" i="10"/>
  <c r="R22" i="10"/>
  <c r="AX22" i="9"/>
  <c r="AL22" i="9"/>
  <c r="AS22" i="9"/>
  <c r="P22" i="9"/>
  <c r="AG22" i="9"/>
  <c r="CD14" i="22"/>
  <c r="BN14" i="22"/>
  <c r="BV14" i="22"/>
  <c r="BE14" i="22"/>
  <c r="BW14" i="22"/>
  <c r="BF14" i="22"/>
  <c r="CC14" i="16"/>
  <c r="BU14" i="16"/>
  <c r="BJ14" i="23"/>
  <c r="BU14" i="23"/>
  <c r="BH14" i="23"/>
  <c r="BT14" i="21"/>
  <c r="CA14" i="21"/>
  <c r="AX14" i="21"/>
  <c r="AX14" i="20"/>
  <c r="CI14" i="24"/>
  <c r="BH14" i="26"/>
  <c r="AX14" i="25"/>
  <c r="I22" i="2"/>
  <c r="CM14" i="19"/>
  <c r="BY14" i="16"/>
  <c r="AW14" i="17"/>
  <c r="BH14" i="17"/>
  <c r="CA14" i="17"/>
  <c r="BG14" i="26"/>
  <c r="BW14" i="18"/>
  <c r="AV14" i="18"/>
  <c r="CD14" i="21"/>
  <c r="CM14" i="25"/>
  <c r="DN13" i="18"/>
  <c r="CU13" i="24"/>
  <c r="DH13" i="23"/>
  <c r="CB14" i="19"/>
  <c r="CJ14" i="19"/>
  <c r="BL14" i="19"/>
  <c r="AV14" i="19"/>
  <c r="BY14" i="19"/>
  <c r="BD14" i="17"/>
  <c r="BA14" i="20"/>
  <c r="BY14" i="22"/>
  <c r="BG14" i="22"/>
  <c r="BO14" i="17"/>
  <c r="CF14" i="17"/>
  <c r="BM14" i="20"/>
  <c r="AW14" i="20"/>
  <c r="CN13" i="17"/>
  <c r="BO14" i="26"/>
  <c r="BC14" i="26"/>
  <c r="BL14" i="26"/>
  <c r="CH14" i="26"/>
  <c r="BV14" i="26"/>
  <c r="CG14" i="18"/>
  <c r="CA14" i="18"/>
  <c r="BQ14" i="18"/>
  <c r="BL14" i="18"/>
  <c r="CD14" i="18"/>
  <c r="CD14" i="24"/>
  <c r="BO14" i="25"/>
  <c r="BL14" i="25"/>
  <c r="BP14" i="25"/>
  <c r="CI14" i="25"/>
  <c r="V22" i="12"/>
  <c r="BD22" i="12"/>
  <c r="AH22" i="12"/>
  <c r="L22" i="12"/>
  <c r="J22" i="8"/>
  <c r="AZ22" i="8"/>
  <c r="V22" i="8"/>
  <c r="AM22" i="8"/>
  <c r="BD22" i="8"/>
  <c r="AM22" i="10"/>
  <c r="AA22" i="10"/>
  <c r="M22" i="10"/>
  <c r="AD22" i="10"/>
  <c r="AV22" i="10"/>
  <c r="S22" i="9"/>
  <c r="BB22" i="9"/>
  <c r="N22" i="9"/>
  <c r="AZ22" i="9"/>
  <c r="X22" i="9"/>
  <c r="CI14" i="22"/>
  <c r="BL14" i="23"/>
  <c r="BS14" i="23"/>
  <c r="BQ14" i="23"/>
  <c r="AZ14" i="21"/>
  <c r="CI14" i="21"/>
  <c r="BW14" i="21"/>
  <c r="CJ14" i="20"/>
  <c r="BW14" i="20"/>
  <c r="DM13" i="24"/>
  <c r="CN13" i="16"/>
  <c r="AA22" i="2"/>
  <c r="AH22" i="2"/>
  <c r="AY22" i="2"/>
  <c r="AM22" i="2"/>
  <c r="L22" i="2"/>
  <c r="AC22" i="2"/>
  <c r="B28" i="10"/>
  <c r="A29" i="10"/>
  <c r="H28" i="10"/>
  <c r="F28" i="10"/>
  <c r="E28" i="10"/>
  <c r="D28" i="10"/>
  <c r="G28" i="10"/>
  <c r="C28" i="10"/>
  <c r="CP13" i="23"/>
  <c r="A29" i="6"/>
  <c r="G28" i="6"/>
  <c r="H28" i="6"/>
  <c r="F28" i="6"/>
  <c r="E28" i="6"/>
  <c r="D28" i="6"/>
  <c r="C28" i="6"/>
  <c r="B28" i="6"/>
  <c r="DR13" i="23"/>
  <c r="CU13" i="19"/>
  <c r="EF13" i="20"/>
  <c r="CX13" i="20"/>
  <c r="DR13" i="21"/>
  <c r="BR14" i="25"/>
  <c r="DC13" i="21"/>
  <c r="DU13" i="24"/>
  <c r="CA14" i="23"/>
  <c r="EC13" i="23"/>
  <c r="CQ13" i="17"/>
  <c r="CT13" i="20"/>
  <c r="DH13" i="16"/>
  <c r="AU14" i="21"/>
  <c r="AY14" i="23"/>
  <c r="BL14" i="22"/>
  <c r="AT15" i="21"/>
  <c r="CM15" i="21" s="1"/>
  <c r="AL15" i="21"/>
  <c r="AD15" i="21"/>
  <c r="V15" i="21"/>
  <c r="N15" i="21"/>
  <c r="F15" i="21"/>
  <c r="AS15" i="21"/>
  <c r="AK15" i="21"/>
  <c r="AC15" i="21"/>
  <c r="U15" i="21"/>
  <c r="M15" i="21"/>
  <c r="BD15" i="21" s="1"/>
  <c r="E15" i="21"/>
  <c r="AR15" i="21"/>
  <c r="AJ15" i="21"/>
  <c r="AB15" i="21"/>
  <c r="T15" i="21"/>
  <c r="L15" i="21"/>
  <c r="D15" i="21"/>
  <c r="AP15" i="21"/>
  <c r="AH15" i="21"/>
  <c r="Z15" i="21"/>
  <c r="R15" i="21"/>
  <c r="J15" i="21"/>
  <c r="B15" i="21"/>
  <c r="AE15" i="21"/>
  <c r="O15" i="21"/>
  <c r="AQ15" i="21"/>
  <c r="AA15" i="21"/>
  <c r="K15" i="21"/>
  <c r="AM15" i="21"/>
  <c r="W15" i="21"/>
  <c r="G15" i="21"/>
  <c r="AF15" i="21"/>
  <c r="P15" i="21"/>
  <c r="Q15" i="21"/>
  <c r="AO15" i="21"/>
  <c r="I15" i="21"/>
  <c r="AN15" i="21"/>
  <c r="H15" i="21"/>
  <c r="AI15" i="21"/>
  <c r="C15" i="21"/>
  <c r="AG15" i="21"/>
  <c r="Y15" i="21"/>
  <c r="BR15" i="21" s="1"/>
  <c r="S15" i="21"/>
  <c r="X15" i="21"/>
  <c r="CM14" i="23"/>
  <c r="CG14" i="20"/>
  <c r="DR13" i="16"/>
  <c r="BW14" i="23"/>
  <c r="AZ14" i="20"/>
  <c r="DR13" i="24"/>
  <c r="DS13" i="19"/>
  <c r="DT13" i="16"/>
  <c r="CS13" i="24"/>
  <c r="EF13" i="22"/>
  <c r="DV13" i="21"/>
  <c r="DU13" i="18"/>
  <c r="AX14" i="24"/>
  <c r="CX13" i="24"/>
  <c r="DI13" i="20"/>
  <c r="DZ13" i="21"/>
  <c r="DV13" i="26"/>
  <c r="DC13" i="22"/>
  <c r="DW13" i="18"/>
  <c r="CY13" i="19"/>
  <c r="DQ13" i="17"/>
  <c r="DY13" i="22"/>
  <c r="CP13" i="18"/>
  <c r="DL13" i="25"/>
  <c r="DU13" i="23"/>
  <c r="DG13" i="16"/>
  <c r="DF13" i="19"/>
  <c r="DW13" i="21"/>
  <c r="CZ13" i="26"/>
  <c r="DS13" i="24"/>
  <c r="CX13" i="25"/>
  <c r="CQ13" i="19"/>
  <c r="DL13" i="22"/>
  <c r="DY13" i="26"/>
  <c r="DN13" i="25"/>
  <c r="DE13" i="26"/>
  <c r="DX13" i="21"/>
  <c r="EE13" i="22"/>
  <c r="DM13" i="21"/>
  <c r="DC13" i="17"/>
  <c r="DE13" i="21"/>
  <c r="EA13" i="23"/>
  <c r="BX14" i="18"/>
  <c r="BX14" i="26"/>
  <c r="AX22" i="7"/>
  <c r="AP22" i="7"/>
  <c r="AH22" i="7"/>
  <c r="Z22" i="7"/>
  <c r="R22" i="7"/>
  <c r="BD22" i="7"/>
  <c r="AV22" i="7"/>
  <c r="AN22" i="7"/>
  <c r="AF22" i="7"/>
  <c r="X22" i="7"/>
  <c r="P22" i="7"/>
  <c r="AW22" i="7"/>
  <c r="AO22" i="7"/>
  <c r="AG22" i="7"/>
  <c r="Y22" i="7"/>
  <c r="Q22" i="7"/>
  <c r="BC22" i="7"/>
  <c r="AU22" i="7"/>
  <c r="AM22" i="7"/>
  <c r="AE22" i="7"/>
  <c r="W22" i="7"/>
  <c r="O22" i="7"/>
  <c r="BB22" i="7"/>
  <c r="AT22" i="7"/>
  <c r="AL22" i="7"/>
  <c r="AD22" i="7"/>
  <c r="V22" i="7"/>
  <c r="N22" i="7"/>
  <c r="BA22" i="7"/>
  <c r="AS22" i="7"/>
  <c r="AK22" i="7"/>
  <c r="AC22" i="7"/>
  <c r="U22" i="7"/>
  <c r="M22" i="7"/>
  <c r="AY22" i="7"/>
  <c r="AQ22" i="7"/>
  <c r="AI22" i="7"/>
  <c r="AA22" i="7"/>
  <c r="S22" i="7"/>
  <c r="AZ22" i="7"/>
  <c r="AR22" i="7"/>
  <c r="AJ22" i="7"/>
  <c r="AB22" i="7"/>
  <c r="T22" i="7"/>
  <c r="L22" i="7"/>
  <c r="J22" i="7"/>
  <c r="I22" i="7"/>
  <c r="K22" i="7"/>
  <c r="CY13" i="16"/>
  <c r="DF13" i="25"/>
  <c r="F27" i="13"/>
  <c r="E27" i="13"/>
  <c r="D27" i="13"/>
  <c r="C27" i="13"/>
  <c r="B27" i="13"/>
  <c r="A28" i="13"/>
  <c r="H27" i="13"/>
  <c r="G27" i="13"/>
  <c r="H28" i="5"/>
  <c r="G28" i="5"/>
  <c r="C28" i="5"/>
  <c r="B28" i="5"/>
  <c r="A29" i="5"/>
  <c r="F28" i="5"/>
  <c r="E28" i="5"/>
  <c r="D28" i="5"/>
  <c r="DA13" i="18"/>
  <c r="BD14" i="25"/>
  <c r="CE14" i="22"/>
  <c r="BY14" i="17"/>
  <c r="DC13" i="23"/>
  <c r="DO13" i="17"/>
  <c r="DV13" i="20"/>
  <c r="CQ13" i="23"/>
  <c r="BV14" i="23"/>
  <c r="BZ14" i="22"/>
  <c r="DK13" i="19"/>
  <c r="CR13" i="24"/>
  <c r="AQ22" i="2"/>
  <c r="AX22" i="2"/>
  <c r="V22" i="2"/>
  <c r="BC22" i="2"/>
  <c r="AJ22" i="2"/>
  <c r="AK22" i="2"/>
  <c r="DQ13" i="23"/>
  <c r="F27" i="3"/>
  <c r="E27" i="3"/>
  <c r="A28" i="3"/>
  <c r="H27" i="3"/>
  <c r="G27" i="3"/>
  <c r="D27" i="3"/>
  <c r="C27" i="3"/>
  <c r="B27" i="3"/>
  <c r="EF13" i="24"/>
  <c r="CF14" i="21"/>
  <c r="BF14" i="23"/>
  <c r="DI13" i="16"/>
  <c r="CO13" i="19"/>
  <c r="CP13" i="17"/>
  <c r="CP13" i="24"/>
  <c r="CQ13" i="20"/>
  <c r="EC13" i="24"/>
  <c r="CY13" i="18"/>
  <c r="DE13" i="16"/>
  <c r="CS13" i="26"/>
  <c r="CB14" i="20"/>
  <c r="BE14" i="16"/>
  <c r="CH14" i="24"/>
  <c r="CK14" i="21"/>
  <c r="DJ13" i="25"/>
  <c r="DE13" i="18"/>
  <c r="BC14" i="20"/>
  <c r="AW22" i="6"/>
  <c r="AO22" i="6"/>
  <c r="AG22" i="6"/>
  <c r="Y22" i="6"/>
  <c r="Q22" i="6"/>
  <c r="BC22" i="6"/>
  <c r="AM22" i="6"/>
  <c r="W22" i="6"/>
  <c r="BD22" i="6"/>
  <c r="AV22" i="6"/>
  <c r="AN22" i="6"/>
  <c r="AF22" i="6"/>
  <c r="X22" i="6"/>
  <c r="P22" i="6"/>
  <c r="AU22" i="6"/>
  <c r="AE22" i="6"/>
  <c r="O22" i="6"/>
  <c r="BB22" i="6"/>
  <c r="AT22" i="6"/>
  <c r="AL22" i="6"/>
  <c r="AD22" i="6"/>
  <c r="V22" i="6"/>
  <c r="N22" i="6"/>
  <c r="BA22" i="6"/>
  <c r="AS22" i="6"/>
  <c r="AK22" i="6"/>
  <c r="AC22" i="6"/>
  <c r="U22" i="6"/>
  <c r="M22" i="6"/>
  <c r="AZ22" i="6"/>
  <c r="AR22" i="6"/>
  <c r="AJ22" i="6"/>
  <c r="AB22" i="6"/>
  <c r="T22" i="6"/>
  <c r="L22" i="6"/>
  <c r="AY22" i="6"/>
  <c r="AQ22" i="6"/>
  <c r="AI22" i="6"/>
  <c r="AA22" i="6"/>
  <c r="S22" i="6"/>
  <c r="AH22" i="6"/>
  <c r="Z22" i="6"/>
  <c r="R22" i="6"/>
  <c r="AX22" i="6"/>
  <c r="AP22" i="6"/>
  <c r="I22" i="6"/>
  <c r="K22" i="6"/>
  <c r="J22" i="6"/>
  <c r="DJ13" i="26"/>
  <c r="C27" i="8"/>
  <c r="B27" i="8"/>
  <c r="A28" i="8"/>
  <c r="H27" i="8"/>
  <c r="G27" i="8"/>
  <c r="F27" i="8"/>
  <c r="E27" i="8"/>
  <c r="D27" i="8"/>
  <c r="DF13" i="23"/>
  <c r="DQ13" i="19"/>
  <c r="DI13" i="23"/>
  <c r="AU14" i="22"/>
  <c r="AY14" i="17"/>
  <c r="AY14" i="24"/>
  <c r="DQ14" i="24" s="1"/>
  <c r="DQ13" i="26"/>
  <c r="AN15" i="22"/>
  <c r="AF15" i="22"/>
  <c r="X15" i="22"/>
  <c r="P15" i="22"/>
  <c r="H15" i="22"/>
  <c r="AM15" i="22"/>
  <c r="AE15" i="22"/>
  <c r="W15" i="22"/>
  <c r="O15" i="22"/>
  <c r="G15" i="22"/>
  <c r="AT15" i="22"/>
  <c r="AL15" i="22"/>
  <c r="AD15" i="22"/>
  <c r="V15" i="22"/>
  <c r="N15" i="22"/>
  <c r="F15" i="22"/>
  <c r="AR15" i="22"/>
  <c r="CK15" i="22" s="1"/>
  <c r="AJ15" i="22"/>
  <c r="AB15" i="22"/>
  <c r="T15" i="22"/>
  <c r="L15" i="22"/>
  <c r="D15" i="22"/>
  <c r="AQ15" i="22"/>
  <c r="AI15" i="22"/>
  <c r="AA15" i="22"/>
  <c r="S15" i="22"/>
  <c r="K15" i="22"/>
  <c r="C15" i="22"/>
  <c r="AP15" i="22"/>
  <c r="U15" i="22"/>
  <c r="AO15" i="22"/>
  <c r="R15" i="22"/>
  <c r="AK15" i="22"/>
  <c r="CD15" i="22" s="1"/>
  <c r="Q15" i="22"/>
  <c r="AH15" i="22"/>
  <c r="M15" i="22"/>
  <c r="AG15" i="22"/>
  <c r="J15" i="22"/>
  <c r="AS15" i="22"/>
  <c r="Y15" i="22"/>
  <c r="BR15" i="22" s="1"/>
  <c r="B15" i="22"/>
  <c r="AZ15" i="22" s="1"/>
  <c r="AC15" i="22"/>
  <c r="Z15" i="22"/>
  <c r="I15" i="22"/>
  <c r="E15" i="22"/>
  <c r="CM14" i="16"/>
  <c r="CZ13" i="19"/>
  <c r="DG13" i="23"/>
  <c r="CU13" i="25"/>
  <c r="DC13" i="25"/>
  <c r="DX13" i="26"/>
  <c r="DA13" i="22"/>
  <c r="DS13" i="16"/>
  <c r="CR13" i="20"/>
  <c r="DB13" i="22"/>
  <c r="DN13" i="19"/>
  <c r="DT13" i="22"/>
  <c r="CV13" i="18"/>
  <c r="DR13" i="19"/>
  <c r="CR13" i="21"/>
  <c r="DA13" i="26"/>
  <c r="DV13" i="22"/>
  <c r="DJ13" i="24"/>
  <c r="DJ13" i="17"/>
  <c r="DX13" i="23"/>
  <c r="DS13" i="25"/>
  <c r="DY13" i="19"/>
  <c r="DF13" i="21"/>
  <c r="DZ13" i="16"/>
  <c r="EC13" i="25"/>
  <c r="EB13" i="19"/>
  <c r="DU13" i="22"/>
  <c r="EA13" i="19"/>
  <c r="EB13" i="17"/>
  <c r="CP13" i="19"/>
  <c r="EA13" i="16"/>
  <c r="DO13" i="22"/>
  <c r="DA13" i="17"/>
  <c r="DM13" i="19"/>
  <c r="DR13" i="22"/>
  <c r="DW13" i="16"/>
  <c r="DL13" i="24"/>
  <c r="BI14" i="17"/>
  <c r="BI14" i="26"/>
  <c r="CR13" i="16"/>
  <c r="N22" i="2"/>
  <c r="AI22" i="2"/>
  <c r="AL22" i="2"/>
  <c r="P22" i="2"/>
  <c r="AZ22" i="2"/>
  <c r="AS22" i="2"/>
  <c r="CZ13" i="16"/>
  <c r="CS13" i="21"/>
  <c r="DF13" i="16"/>
  <c r="A29" i="9"/>
  <c r="H28" i="9"/>
  <c r="G28" i="9"/>
  <c r="D28" i="9"/>
  <c r="F28" i="9"/>
  <c r="E28" i="9"/>
  <c r="C28" i="9"/>
  <c r="B28" i="9"/>
  <c r="DI13" i="25"/>
  <c r="CV13" i="23"/>
  <c r="DN13" i="23"/>
  <c r="CP13" i="16"/>
  <c r="EC13" i="17"/>
  <c r="DZ13" i="23"/>
  <c r="CZ13" i="24"/>
  <c r="EC13" i="16"/>
  <c r="CQ13" i="18"/>
  <c r="DF13" i="24"/>
  <c r="CS13" i="18"/>
  <c r="CK14" i="22"/>
  <c r="DF13" i="22"/>
  <c r="CY13" i="26"/>
  <c r="BC14" i="21"/>
  <c r="CN13" i="21"/>
  <c r="DT13" i="25"/>
  <c r="DV13" i="17"/>
  <c r="AU14" i="23"/>
  <c r="BS14" i="20"/>
  <c r="AY14" i="16"/>
  <c r="DT13" i="24"/>
  <c r="EF13" i="18"/>
  <c r="BL14" i="24"/>
  <c r="ED14" i="24" s="1"/>
  <c r="AO15" i="23"/>
  <c r="AG15" i="23"/>
  <c r="Y15" i="23"/>
  <c r="Q15" i="23"/>
  <c r="I15" i="23"/>
  <c r="AN15" i="23"/>
  <c r="AF15" i="23"/>
  <c r="X15" i="23"/>
  <c r="P15" i="23"/>
  <c r="H15" i="23"/>
  <c r="AM15" i="23"/>
  <c r="AE15" i="23"/>
  <c r="W15" i="23"/>
  <c r="O15" i="23"/>
  <c r="CF15" i="23" s="1"/>
  <c r="G15" i="23"/>
  <c r="AT15" i="23"/>
  <c r="AL15" i="23"/>
  <c r="AD15" i="23"/>
  <c r="V15" i="23"/>
  <c r="N15" i="23"/>
  <c r="F15" i="23"/>
  <c r="AS15" i="23"/>
  <c r="AK15" i="23"/>
  <c r="AC15" i="23"/>
  <c r="U15" i="23"/>
  <c r="M15" i="23"/>
  <c r="E15" i="23"/>
  <c r="AR15" i="23"/>
  <c r="AJ15" i="23"/>
  <c r="CC15" i="23" s="1"/>
  <c r="AB15" i="23"/>
  <c r="T15" i="23"/>
  <c r="L15" i="23"/>
  <c r="D15" i="23"/>
  <c r="AQ15" i="23"/>
  <c r="K15" i="23"/>
  <c r="AP15" i="23"/>
  <c r="J15" i="23"/>
  <c r="AI15" i="23"/>
  <c r="C15" i="23"/>
  <c r="AH15" i="23"/>
  <c r="B15" i="23"/>
  <c r="Z15" i="23"/>
  <c r="AA15" i="23"/>
  <c r="S15" i="23"/>
  <c r="R15" i="23"/>
  <c r="BJ14" i="20"/>
  <c r="CG14" i="21"/>
  <c r="BW14" i="16"/>
  <c r="CU13" i="20"/>
  <c r="CQ13" i="25"/>
  <c r="DH13" i="24"/>
  <c r="DX13" i="18"/>
  <c r="CI14" i="16"/>
  <c r="CL14" i="21"/>
  <c r="EE13" i="16"/>
  <c r="DE13" i="20"/>
  <c r="CO13" i="22"/>
  <c r="CR13" i="19"/>
  <c r="DK13" i="17"/>
  <c r="CV13" i="24"/>
  <c r="CT13" i="19"/>
  <c r="DD13" i="21"/>
  <c r="EB13" i="26"/>
  <c r="CQ13" i="22"/>
  <c r="DP13" i="24"/>
  <c r="DD13" i="19"/>
  <c r="DK13" i="23"/>
  <c r="CT13" i="25"/>
  <c r="DE13" i="19"/>
  <c r="DO13" i="21"/>
  <c r="DJ13" i="22"/>
  <c r="CX13" i="16"/>
  <c r="DS13" i="17"/>
  <c r="DX13" i="20"/>
  <c r="CY13" i="22"/>
  <c r="DH13" i="21"/>
  <c r="EE13" i="17"/>
  <c r="DG13" i="19"/>
  <c r="CP13" i="21"/>
  <c r="DL13" i="16"/>
  <c r="DC13" i="24"/>
  <c r="DU13" i="17"/>
  <c r="DJ13" i="19"/>
  <c r="CS13" i="22"/>
  <c r="DD13" i="25"/>
  <c r="BY14" i="18"/>
  <c r="DR14" i="18" s="1"/>
  <c r="DA13" i="16"/>
  <c r="BM14" i="26"/>
  <c r="B27" i="7"/>
  <c r="H27" i="7"/>
  <c r="A28" i="7"/>
  <c r="G27" i="7"/>
  <c r="F27" i="7"/>
  <c r="E27" i="7"/>
  <c r="D27" i="7"/>
  <c r="C27" i="7"/>
  <c r="DY13" i="23"/>
  <c r="BV14" i="25"/>
  <c r="BZ14" i="18"/>
  <c r="DP13" i="23"/>
  <c r="AD22" i="2"/>
  <c r="Z22" i="2"/>
  <c r="X22" i="2"/>
  <c r="T22" i="2"/>
  <c r="BA22" i="2"/>
  <c r="DD13" i="16"/>
  <c r="DM13" i="17"/>
  <c r="CR13" i="23"/>
  <c r="DT13" i="17"/>
  <c r="DK13" i="16"/>
  <c r="CX13" i="23"/>
  <c r="EC13" i="18"/>
  <c r="DB13" i="18"/>
  <c r="DJ13" i="20"/>
  <c r="CW13" i="26"/>
  <c r="DO13" i="18"/>
  <c r="DJ13" i="18"/>
  <c r="CW13" i="25"/>
  <c r="DF13" i="18"/>
  <c r="DX13" i="24"/>
  <c r="CC14" i="24"/>
  <c r="BO14" i="21"/>
  <c r="CK14" i="23"/>
  <c r="G27" i="4"/>
  <c r="F27" i="4"/>
  <c r="B27" i="4"/>
  <c r="A28" i="4"/>
  <c r="H27" i="4"/>
  <c r="E27" i="4"/>
  <c r="D27" i="4"/>
  <c r="C27" i="4"/>
  <c r="CZ13" i="21"/>
  <c r="BR14" i="20"/>
  <c r="DP13" i="22"/>
  <c r="BN14" i="21"/>
  <c r="CA14" i="16"/>
  <c r="DG13" i="24"/>
  <c r="DT13" i="18"/>
  <c r="EF13" i="19"/>
  <c r="AU14" i="24"/>
  <c r="CN13" i="20"/>
  <c r="CU13" i="16"/>
  <c r="DM13" i="18"/>
  <c r="AO15" i="16"/>
  <c r="AG15" i="16"/>
  <c r="Y15" i="16"/>
  <c r="Q15" i="16"/>
  <c r="I15" i="16"/>
  <c r="AQ15" i="16"/>
  <c r="AH15" i="16"/>
  <c r="X15" i="16"/>
  <c r="O15" i="16"/>
  <c r="F15" i="16"/>
  <c r="AP15" i="16"/>
  <c r="AF15" i="16"/>
  <c r="W15" i="16"/>
  <c r="N15" i="16"/>
  <c r="BG15" i="16" s="1"/>
  <c r="E15" i="16"/>
  <c r="AM15" i="16"/>
  <c r="AD15" i="16"/>
  <c r="U15" i="16"/>
  <c r="L15" i="16"/>
  <c r="C15" i="16"/>
  <c r="AI15" i="16"/>
  <c r="S15" i="16"/>
  <c r="D15" i="16"/>
  <c r="AT15" i="16"/>
  <c r="AE15" i="16"/>
  <c r="R15" i="16"/>
  <c r="B15" i="16"/>
  <c r="CE15" i="16" s="1"/>
  <c r="AS15" i="16"/>
  <c r="AC15" i="16"/>
  <c r="P15" i="16"/>
  <c r="BI15" i="16" s="1"/>
  <c r="AR15" i="16"/>
  <c r="AB15" i="16"/>
  <c r="M15" i="16"/>
  <c r="AL15" i="16"/>
  <c r="Z15" i="16"/>
  <c r="J15" i="16"/>
  <c r="V15" i="16"/>
  <c r="BO15" i="16" s="1"/>
  <c r="T15" i="16"/>
  <c r="K15" i="16"/>
  <c r="H15" i="16"/>
  <c r="AK15" i="16"/>
  <c r="AA15" i="16"/>
  <c r="AN15" i="16"/>
  <c r="AJ15" i="16"/>
  <c r="G15" i="16"/>
  <c r="AP15" i="24"/>
  <c r="AH15" i="24"/>
  <c r="Z15" i="24"/>
  <c r="R15" i="24"/>
  <c r="J15" i="24"/>
  <c r="B15" i="24"/>
  <c r="AO15" i="24"/>
  <c r="AG15" i="24"/>
  <c r="Y15" i="24"/>
  <c r="Q15" i="24"/>
  <c r="I15" i="24"/>
  <c r="AT15" i="24"/>
  <c r="AL15" i="24"/>
  <c r="AD15" i="24"/>
  <c r="V15" i="24"/>
  <c r="N15" i="24"/>
  <c r="F15" i="24"/>
  <c r="AM15" i="24"/>
  <c r="AA15" i="24"/>
  <c r="M15" i="24"/>
  <c r="AQ15" i="24"/>
  <c r="AB15" i="24"/>
  <c r="L15" i="24"/>
  <c r="AN15" i="24"/>
  <c r="X15" i="24"/>
  <c r="K15" i="24"/>
  <c r="AK15" i="24"/>
  <c r="W15" i="24"/>
  <c r="H15" i="24"/>
  <c r="AJ15" i="24"/>
  <c r="U15" i="24"/>
  <c r="G15" i="24"/>
  <c r="AI15" i="24"/>
  <c r="CB15" i="24" s="1"/>
  <c r="T15" i="24"/>
  <c r="E15" i="24"/>
  <c r="AF15" i="24"/>
  <c r="S15" i="24"/>
  <c r="D15" i="24"/>
  <c r="P15" i="24"/>
  <c r="O15" i="24"/>
  <c r="C15" i="24"/>
  <c r="CE15" i="24" s="1"/>
  <c r="AS15" i="24"/>
  <c r="AR15" i="24"/>
  <c r="AE15" i="24"/>
  <c r="AC15" i="24"/>
  <c r="DP13" i="18"/>
  <c r="DV13" i="16"/>
  <c r="EB13" i="23"/>
  <c r="CV13" i="25"/>
  <c r="DU13" i="20"/>
  <c r="DG13" i="22"/>
  <c r="DW13" i="20"/>
  <c r="CV13" i="26"/>
  <c r="CV13" i="17"/>
  <c r="DA13" i="20"/>
  <c r="CT13" i="22"/>
  <c r="DC13" i="19"/>
  <c r="ED13" i="25"/>
  <c r="DP13" i="16"/>
  <c r="DN13" i="21"/>
  <c r="CO13" i="18"/>
  <c r="EE13" i="25"/>
  <c r="DT13" i="19"/>
  <c r="EA13" i="21"/>
  <c r="DQ13" i="18"/>
  <c r="DJ13" i="16"/>
  <c r="EE13" i="26"/>
  <c r="DG13" i="20"/>
  <c r="DD13" i="22"/>
  <c r="CT13" i="21"/>
  <c r="DP13" i="17"/>
  <c r="DW13" i="19"/>
  <c r="DA13" i="21"/>
  <c r="DZ13" i="25"/>
  <c r="DZ13" i="17"/>
  <c r="DP13" i="21"/>
  <c r="DE13" i="22"/>
  <c r="DW13" i="25"/>
  <c r="DV13" i="24"/>
  <c r="BG14" i="17"/>
  <c r="AW14" i="18"/>
  <c r="BD22" i="5"/>
  <c r="AV22" i="5"/>
  <c r="AN22" i="5"/>
  <c r="AF22" i="5"/>
  <c r="X22" i="5"/>
  <c r="P22" i="5"/>
  <c r="BC22" i="5"/>
  <c r="AU22" i="5"/>
  <c r="AM22" i="5"/>
  <c r="AE22" i="5"/>
  <c r="W22" i="5"/>
  <c r="O22" i="5"/>
  <c r="AY22" i="5"/>
  <c r="AQ22" i="5"/>
  <c r="AI22" i="5"/>
  <c r="AA22" i="5"/>
  <c r="S22" i="5"/>
  <c r="AX22" i="5"/>
  <c r="AP22" i="5"/>
  <c r="AH22" i="5"/>
  <c r="Z22" i="5"/>
  <c r="R22" i="5"/>
  <c r="AS22" i="5"/>
  <c r="AC22" i="5"/>
  <c r="M22" i="5"/>
  <c r="AR22" i="5"/>
  <c r="AB22" i="5"/>
  <c r="L22" i="5"/>
  <c r="AO22" i="5"/>
  <c r="Y22" i="5"/>
  <c r="BB22" i="5"/>
  <c r="AL22" i="5"/>
  <c r="V22" i="5"/>
  <c r="BA22" i="5"/>
  <c r="AK22" i="5"/>
  <c r="U22" i="5"/>
  <c r="AZ22" i="5"/>
  <c r="AJ22" i="5"/>
  <c r="T22" i="5"/>
  <c r="AW22" i="5"/>
  <c r="AG22" i="5"/>
  <c r="Q22" i="5"/>
  <c r="AT22" i="5"/>
  <c r="AD22" i="5"/>
  <c r="N22" i="5"/>
  <c r="K22" i="5"/>
  <c r="J22" i="5"/>
  <c r="I22" i="5"/>
  <c r="DQ13" i="24"/>
  <c r="EF13" i="23"/>
  <c r="DV13" i="23"/>
  <c r="BZ14" i="17"/>
  <c r="BZ14" i="25"/>
  <c r="K22" i="2"/>
  <c r="AT22" i="2"/>
  <c r="AP22" i="2"/>
  <c r="O22" i="2"/>
  <c r="AF22" i="2"/>
  <c r="AB22" i="2"/>
  <c r="DL13" i="23"/>
  <c r="DO13" i="19"/>
  <c r="DX13" i="19"/>
  <c r="DR13" i="25"/>
  <c r="BB22" i="13"/>
  <c r="AT22" i="13"/>
  <c r="AL22" i="13"/>
  <c r="AD22" i="13"/>
  <c r="V22" i="13"/>
  <c r="N22" i="13"/>
  <c r="BA22" i="13"/>
  <c r="AS22" i="13"/>
  <c r="AK22" i="13"/>
  <c r="AC22" i="13"/>
  <c r="U22" i="13"/>
  <c r="M22" i="13"/>
  <c r="AZ22" i="13"/>
  <c r="AR22" i="13"/>
  <c r="AJ22" i="13"/>
  <c r="AB22" i="13"/>
  <c r="T22" i="13"/>
  <c r="L22" i="13"/>
  <c r="AY22" i="13"/>
  <c r="AQ22" i="13"/>
  <c r="AI22" i="13"/>
  <c r="AA22" i="13"/>
  <c r="S22" i="13"/>
  <c r="AX22" i="13"/>
  <c r="AP22" i="13"/>
  <c r="AH22" i="13"/>
  <c r="Z22" i="13"/>
  <c r="R22" i="13"/>
  <c r="AW22" i="13"/>
  <c r="AO22" i="13"/>
  <c r="AG22" i="13"/>
  <c r="Y22" i="13"/>
  <c r="Q22" i="13"/>
  <c r="BD22" i="13"/>
  <c r="AV22" i="13"/>
  <c r="AN22" i="13"/>
  <c r="AF22" i="13"/>
  <c r="X22" i="13"/>
  <c r="P22" i="13"/>
  <c r="BC22" i="13"/>
  <c r="AU22" i="13"/>
  <c r="AM22" i="13"/>
  <c r="AE22" i="13"/>
  <c r="W22" i="13"/>
  <c r="O22" i="13"/>
  <c r="K22" i="13"/>
  <c r="J22" i="13"/>
  <c r="I22" i="13"/>
  <c r="ED13" i="23"/>
  <c r="EA13" i="26"/>
  <c r="CN13" i="24"/>
  <c r="CN13" i="23"/>
  <c r="CW13" i="18"/>
  <c r="EF13" i="21"/>
  <c r="CO13" i="25"/>
  <c r="DG13" i="25"/>
  <c r="CW13" i="17"/>
  <c r="DX13" i="17"/>
  <c r="DD13" i="18"/>
  <c r="BR14" i="21"/>
  <c r="DF13" i="26"/>
  <c r="DI13" i="26"/>
  <c r="BC14" i="23"/>
  <c r="DK13" i="24"/>
  <c r="DD13" i="20"/>
  <c r="CS13" i="25"/>
  <c r="AU14" i="16"/>
  <c r="DL14" i="16" s="1"/>
  <c r="BH14" i="24"/>
  <c r="BQ14" i="21"/>
  <c r="CQ13" i="16"/>
  <c r="DA13" i="19"/>
  <c r="AP15" i="17"/>
  <c r="AH15" i="17"/>
  <c r="Z15" i="17"/>
  <c r="R15" i="17"/>
  <c r="J15" i="17"/>
  <c r="B15" i="17"/>
  <c r="AO15" i="17"/>
  <c r="AG15" i="17"/>
  <c r="Y15" i="17"/>
  <c r="Q15" i="17"/>
  <c r="I15" i="17"/>
  <c r="AR15" i="17"/>
  <c r="AF15" i="17"/>
  <c r="V15" i="17"/>
  <c r="L15" i="17"/>
  <c r="AQ15" i="17"/>
  <c r="AE15" i="17"/>
  <c r="U15" i="17"/>
  <c r="K15" i="17"/>
  <c r="AN15" i="17"/>
  <c r="AD15" i="17"/>
  <c r="T15" i="17"/>
  <c r="H15" i="17"/>
  <c r="AM15" i="17"/>
  <c r="AC15" i="17"/>
  <c r="S15" i="17"/>
  <c r="G15" i="17"/>
  <c r="AB15" i="17"/>
  <c r="F15" i="17"/>
  <c r="AA15" i="17"/>
  <c r="E15" i="17"/>
  <c r="AT15" i="17"/>
  <c r="X15" i="17"/>
  <c r="BQ15" i="17" s="1"/>
  <c r="D15" i="17"/>
  <c r="AS15" i="17"/>
  <c r="W15" i="17"/>
  <c r="C15" i="17"/>
  <c r="AK15" i="17"/>
  <c r="O15" i="17"/>
  <c r="M15" i="17"/>
  <c r="AL15" i="17"/>
  <c r="CE15" i="17" s="1"/>
  <c r="AJ15" i="17"/>
  <c r="AI15" i="17"/>
  <c r="N15" i="17"/>
  <c r="P15" i="17"/>
  <c r="AP15" i="25"/>
  <c r="AH15" i="25"/>
  <c r="Z15" i="25"/>
  <c r="R15" i="25"/>
  <c r="J15" i="25"/>
  <c r="B15" i="25"/>
  <c r="AO15" i="25"/>
  <c r="AG15" i="25"/>
  <c r="Y15" i="25"/>
  <c r="Q15" i="25"/>
  <c r="I15" i="25"/>
  <c r="AN15" i="25"/>
  <c r="AF15" i="25"/>
  <c r="X15" i="25"/>
  <c r="P15" i="25"/>
  <c r="H15" i="25"/>
  <c r="AS15" i="25"/>
  <c r="AE15" i="25"/>
  <c r="T15" i="25"/>
  <c r="F15" i="25"/>
  <c r="AY15" i="25" s="1"/>
  <c r="AR15" i="25"/>
  <c r="AD15" i="25"/>
  <c r="S15" i="25"/>
  <c r="E15" i="25"/>
  <c r="AQ15" i="25"/>
  <c r="AC15" i="25"/>
  <c r="O15" i="25"/>
  <c r="D15" i="25"/>
  <c r="BX15" i="25" s="1"/>
  <c r="AB15" i="25"/>
  <c r="K15" i="25"/>
  <c r="AA15" i="25"/>
  <c r="G15" i="25"/>
  <c r="AT15" i="25"/>
  <c r="W15" i="25"/>
  <c r="C15" i="25"/>
  <c r="AM15" i="25"/>
  <c r="CF15" i="25" s="1"/>
  <c r="V15" i="25"/>
  <c r="AL15" i="25"/>
  <c r="U15" i="25"/>
  <c r="M15" i="25"/>
  <c r="L15" i="25"/>
  <c r="BE15" i="25" s="1"/>
  <c r="AK15" i="25"/>
  <c r="N15" i="25"/>
  <c r="BG15" i="25" s="1"/>
  <c r="AJ15" i="25"/>
  <c r="CC15" i="25" s="1"/>
  <c r="AI15" i="25"/>
  <c r="CG14" i="16"/>
  <c r="CG14" i="24"/>
  <c r="DO13" i="26"/>
  <c r="DC13" i="20"/>
  <c r="DL13" i="18"/>
  <c r="CQ13" i="21"/>
  <c r="DK13" i="18"/>
  <c r="DJ13" i="23"/>
  <c r="DD13" i="17"/>
  <c r="EA13" i="20"/>
  <c r="CN13" i="22"/>
  <c r="CO13" i="20"/>
  <c r="ED13" i="20"/>
  <c r="DN13" i="17"/>
  <c r="EE13" i="20"/>
  <c r="CX13" i="22"/>
  <c r="EE13" i="19"/>
  <c r="DG13" i="26"/>
  <c r="CV13" i="16"/>
  <c r="EA13" i="22"/>
  <c r="EB13" i="18"/>
  <c r="DP13" i="25"/>
  <c r="DL13" i="19"/>
  <c r="DQ13" i="22"/>
  <c r="EA13" i="18"/>
  <c r="DO13" i="16"/>
  <c r="ED13" i="26"/>
  <c r="CP13" i="20"/>
  <c r="CO13" i="24"/>
  <c r="DB13" i="26"/>
  <c r="DP13" i="20"/>
  <c r="DB13" i="21"/>
  <c r="DL13" i="17"/>
  <c r="CT13" i="24"/>
  <c r="CT13" i="26"/>
  <c r="CY13" i="21"/>
  <c r="CV13" i="22"/>
  <c r="DF13" i="17"/>
  <c r="DR14" i="25"/>
  <c r="DY13" i="24"/>
  <c r="CE14" i="18"/>
  <c r="CE14" i="26"/>
  <c r="DD13" i="24"/>
  <c r="AW14" i="25"/>
  <c r="BB23" i="3"/>
  <c r="AT23" i="3"/>
  <c r="EF13" i="16"/>
  <c r="BV14" i="19"/>
  <c r="BZ14" i="26"/>
  <c r="DN13" i="24"/>
  <c r="AO22" i="2"/>
  <c r="Q22" i="2"/>
  <c r="AE22" i="2"/>
  <c r="AN22" i="2"/>
  <c r="AR22" i="2"/>
  <c r="DR13" i="26"/>
  <c r="DA13" i="24"/>
  <c r="CF14" i="25"/>
  <c r="BP14" i="22"/>
  <c r="DK13" i="26"/>
  <c r="CZ13" i="17"/>
  <c r="DM13" i="22"/>
  <c r="EE13" i="24"/>
  <c r="CN13" i="18"/>
  <c r="DG13" i="17"/>
  <c r="DX13" i="25"/>
  <c r="BK14" i="22"/>
  <c r="DG13" i="18"/>
  <c r="CZ13" i="23"/>
  <c r="DC13" i="18"/>
  <c r="CB14" i="24"/>
  <c r="BE14" i="21"/>
  <c r="BO14" i="23"/>
  <c r="CH14" i="20"/>
  <c r="CR13" i="18"/>
  <c r="DU13" i="21"/>
  <c r="DH13" i="17"/>
  <c r="DT13" i="20"/>
  <c r="BC14" i="16"/>
  <c r="BC14" i="24"/>
  <c r="BU14" i="21"/>
  <c r="CA14" i="20"/>
  <c r="BB22" i="3"/>
  <c r="AT22" i="3"/>
  <c r="AL22" i="3"/>
  <c r="AD22" i="3"/>
  <c r="V22" i="3"/>
  <c r="N22" i="3"/>
  <c r="BA22" i="3"/>
  <c r="AS22" i="3"/>
  <c r="AK22" i="3"/>
  <c r="AC22" i="3"/>
  <c r="U22" i="3"/>
  <c r="M22" i="3"/>
  <c r="AW22" i="3"/>
  <c r="AO22" i="3"/>
  <c r="AG22" i="3"/>
  <c r="Y22" i="3"/>
  <c r="Q22" i="3"/>
  <c r="BD22" i="3"/>
  <c r="AV22" i="3"/>
  <c r="AN22" i="3"/>
  <c r="AF22" i="3"/>
  <c r="X22" i="3"/>
  <c r="P22" i="3"/>
  <c r="AY22" i="3"/>
  <c r="AI22" i="3"/>
  <c r="S22" i="3"/>
  <c r="AX22" i="3"/>
  <c r="R22" i="3"/>
  <c r="AU22" i="3"/>
  <c r="AE22" i="3"/>
  <c r="O22" i="3"/>
  <c r="AZ22" i="3"/>
  <c r="AJ22" i="3"/>
  <c r="T22" i="3"/>
  <c r="AH22" i="3"/>
  <c r="AR22" i="3"/>
  <c r="AB22" i="3"/>
  <c r="L22" i="3"/>
  <c r="AQ22" i="3"/>
  <c r="AA22" i="3"/>
  <c r="AP22" i="3"/>
  <c r="Z22" i="3"/>
  <c r="BC22" i="3"/>
  <c r="AM22" i="3"/>
  <c r="W22" i="3"/>
  <c r="I22" i="3"/>
  <c r="K22" i="3"/>
  <c r="J22" i="3"/>
  <c r="DO13" i="23"/>
  <c r="CS13" i="16"/>
  <c r="AU14" i="17"/>
  <c r="AU14" i="26"/>
  <c r="BS14" i="24"/>
  <c r="DP13" i="26"/>
  <c r="E27" i="12"/>
  <c r="D27" i="12"/>
  <c r="C27" i="12"/>
  <c r="B27" i="12"/>
  <c r="A28" i="12"/>
  <c r="H27" i="12"/>
  <c r="G27" i="12"/>
  <c r="F27" i="12"/>
  <c r="CA15" i="23"/>
  <c r="AS15" i="18"/>
  <c r="AK15" i="18"/>
  <c r="AC15" i="18"/>
  <c r="U15" i="18"/>
  <c r="M15" i="18"/>
  <c r="E15" i="18"/>
  <c r="AQ15" i="18"/>
  <c r="AI15" i="18"/>
  <c r="AA15" i="18"/>
  <c r="S15" i="18"/>
  <c r="K15" i="18"/>
  <c r="C15" i="18"/>
  <c r="AJ15" i="18"/>
  <c r="Y15" i="18"/>
  <c r="O15" i="18"/>
  <c r="D15" i="18"/>
  <c r="AT15" i="18"/>
  <c r="AH15" i="18"/>
  <c r="X15" i="18"/>
  <c r="N15" i="18"/>
  <c r="B15" i="18"/>
  <c r="AR15" i="18"/>
  <c r="CK15" i="18" s="1"/>
  <c r="AG15" i="18"/>
  <c r="W15" i="18"/>
  <c r="L15" i="18"/>
  <c r="AN15" i="18"/>
  <c r="V15" i="18"/>
  <c r="G15" i="18"/>
  <c r="AM15" i="18"/>
  <c r="T15" i="18"/>
  <c r="F15" i="18"/>
  <c r="AL15" i="18"/>
  <c r="R15" i="18"/>
  <c r="AF15" i="18"/>
  <c r="Q15" i="18"/>
  <c r="AE15" i="18"/>
  <c r="AD15" i="18"/>
  <c r="AB15" i="18"/>
  <c r="BU15" i="18" s="1"/>
  <c r="Z15" i="18"/>
  <c r="J15" i="18"/>
  <c r="P15" i="18"/>
  <c r="I15" i="18"/>
  <c r="H15" i="18"/>
  <c r="AO15" i="18"/>
  <c r="AP15" i="18"/>
  <c r="AN15" i="26"/>
  <c r="CG15" i="26" s="1"/>
  <c r="AF15" i="26"/>
  <c r="X15" i="26"/>
  <c r="P15" i="26"/>
  <c r="H15" i="26"/>
  <c r="AM15" i="26"/>
  <c r="AE15" i="26"/>
  <c r="BX15" i="26" s="1"/>
  <c r="W15" i="26"/>
  <c r="O15" i="26"/>
  <c r="G15" i="26"/>
  <c r="AS15" i="26"/>
  <c r="AK15" i="26"/>
  <c r="AC15" i="26"/>
  <c r="U15" i="26"/>
  <c r="M15" i="26"/>
  <c r="E15" i="26"/>
  <c r="AT15" i="26"/>
  <c r="CM15" i="26" s="1"/>
  <c r="AH15" i="26"/>
  <c r="T15" i="26"/>
  <c r="I15" i="26"/>
  <c r="AR15" i="26"/>
  <c r="AG15" i="26"/>
  <c r="S15" i="26"/>
  <c r="F15" i="26"/>
  <c r="AQ15" i="26"/>
  <c r="AD15" i="26"/>
  <c r="R15" i="26"/>
  <c r="D15" i="26"/>
  <c r="Z15" i="26"/>
  <c r="C15" i="26"/>
  <c r="AA15" i="26"/>
  <c r="J15" i="26"/>
  <c r="AP15" i="26"/>
  <c r="Q15" i="26"/>
  <c r="AO15" i="26"/>
  <c r="N15" i="26"/>
  <c r="AL15" i="26"/>
  <c r="L15" i="26"/>
  <c r="AJ15" i="26"/>
  <c r="K15" i="26"/>
  <c r="AI15" i="26"/>
  <c r="AB15" i="26"/>
  <c r="Y15" i="26"/>
  <c r="B15" i="26"/>
  <c r="V15" i="26"/>
  <c r="DI13" i="18"/>
  <c r="CT13" i="18"/>
  <c r="CW13" i="19"/>
  <c r="DR13" i="17"/>
  <c r="EE13" i="18"/>
  <c r="EC13" i="26"/>
  <c r="ED13" i="21"/>
  <c r="DA13" i="25"/>
  <c r="EE13" i="21"/>
  <c r="DT13" i="21"/>
  <c r="CO13" i="17"/>
  <c r="DN13" i="20"/>
  <c r="DW13" i="22"/>
  <c r="DF13" i="20"/>
  <c r="DQ13" i="20"/>
  <c r="ED13" i="16"/>
  <c r="CZ13" i="20"/>
  <c r="EA13" i="24"/>
  <c r="EA13" i="17"/>
  <c r="EC13" i="19"/>
  <c r="CZ13" i="22"/>
  <c r="DY13" i="18"/>
  <c r="EB13" i="16"/>
  <c r="CX13" i="19"/>
  <c r="DZ13" i="20"/>
  <c r="CW13" i="16"/>
  <c r="EB13" i="24"/>
  <c r="DW13" i="26"/>
  <c r="CY13" i="20"/>
  <c r="DZ13" i="22"/>
  <c r="CX13" i="17"/>
  <c r="CQ13" i="24"/>
  <c r="DH13" i="26"/>
  <c r="EB13" i="21"/>
  <c r="EB13" i="22"/>
  <c r="CN13" i="19"/>
  <c r="DH13" i="20"/>
  <c r="CS13" i="23"/>
  <c r="DY13" i="20"/>
  <c r="CZ13" i="18"/>
  <c r="DY13" i="16"/>
  <c r="BG14" i="18"/>
  <c r="DU13" i="26"/>
  <c r="AW14" i="26"/>
  <c r="CP14" i="26" s="1"/>
  <c r="DQ13" i="21"/>
  <c r="CU13" i="23"/>
  <c r="DM13" i="25"/>
  <c r="AV14" i="23"/>
  <c r="DN13" i="16"/>
  <c r="AG22" i="2"/>
  <c r="AW22" i="2"/>
  <c r="AU22" i="2"/>
  <c r="M22" i="2"/>
  <c r="DR13" i="18"/>
  <c r="DI13" i="19"/>
  <c r="CU13" i="21"/>
  <c r="DX13" i="16"/>
  <c r="EE13" i="23"/>
  <c r="CR13" i="22"/>
  <c r="DH13" i="19"/>
  <c r="BK14" i="23"/>
  <c r="DT13" i="26"/>
  <c r="DI13" i="24"/>
  <c r="CB14" i="16"/>
  <c r="BO14" i="24"/>
  <c r="CW13" i="23"/>
  <c r="CS13" i="17"/>
  <c r="DV13" i="25"/>
  <c r="DE13" i="25"/>
  <c r="CU13" i="26"/>
  <c r="DC13" i="26"/>
  <c r="AU14" i="19"/>
  <c r="BH14" i="16"/>
  <c r="DE13" i="24"/>
  <c r="AR15" i="19"/>
  <c r="AJ15" i="19"/>
  <c r="CC15" i="19" s="1"/>
  <c r="AB15" i="19"/>
  <c r="T15" i="19"/>
  <c r="L15" i="19"/>
  <c r="D15" i="19"/>
  <c r="AP15" i="19"/>
  <c r="AG15" i="19"/>
  <c r="X15" i="19"/>
  <c r="O15" i="19"/>
  <c r="F15" i="19"/>
  <c r="AO15" i="19"/>
  <c r="AF15" i="19"/>
  <c r="W15" i="19"/>
  <c r="N15" i="19"/>
  <c r="E15" i="19"/>
  <c r="AN15" i="19"/>
  <c r="AE15" i="19"/>
  <c r="V15" i="19"/>
  <c r="M15" i="19"/>
  <c r="C15" i="19"/>
  <c r="AM15" i="19"/>
  <c r="AD15" i="19"/>
  <c r="U15" i="19"/>
  <c r="K15" i="19"/>
  <c r="B15" i="19"/>
  <c r="BW15" i="19" s="1"/>
  <c r="AL15" i="19"/>
  <c r="S15" i="19"/>
  <c r="AK15" i="19"/>
  <c r="R15" i="19"/>
  <c r="AI15" i="19"/>
  <c r="Q15" i="19"/>
  <c r="AA15" i="19"/>
  <c r="Z15" i="19"/>
  <c r="BS15" i="19" s="1"/>
  <c r="Y15" i="19"/>
  <c r="AT15" i="19"/>
  <c r="P15" i="19"/>
  <c r="AS15" i="19"/>
  <c r="AQ15" i="19"/>
  <c r="AH15" i="19"/>
  <c r="AC15" i="19"/>
  <c r="I15" i="19"/>
  <c r="H15" i="19"/>
  <c r="G15" i="19"/>
  <c r="J15" i="19"/>
  <c r="DM13" i="23"/>
  <c r="DW13" i="17"/>
  <c r="DY13" i="17"/>
  <c r="CT13" i="23"/>
  <c r="DD13" i="23"/>
  <c r="DZ13" i="18"/>
  <c r="DN13" i="26"/>
  <c r="CW13" i="21"/>
  <c r="ED13" i="17"/>
  <c r="DI13" i="21"/>
  <c r="CW13" i="22"/>
  <c r="CQ13" i="26"/>
  <c r="CW13" i="20"/>
  <c r="EF13" i="17"/>
  <c r="DR13" i="20"/>
  <c r="DL13" i="21"/>
  <c r="EA13" i="25"/>
  <c r="DK13" i="22"/>
  <c r="CW13" i="24"/>
  <c r="CR13" i="17"/>
  <c r="DO13" i="20"/>
  <c r="EC13" i="22"/>
  <c r="DH13" i="18"/>
  <c r="EB13" i="25"/>
  <c r="DP13" i="19"/>
  <c r="CX13" i="21"/>
  <c r="CO13" i="16"/>
  <c r="CX13" i="26"/>
  <c r="EC13" i="20"/>
  <c r="CP13" i="26"/>
  <c r="CY13" i="24"/>
  <c r="EC13" i="21"/>
  <c r="DB13" i="20"/>
  <c r="DT13" i="23"/>
  <c r="BA14" i="19"/>
  <c r="CY13" i="17"/>
  <c r="DO13" i="25"/>
  <c r="DM13" i="16"/>
  <c r="CN13" i="25"/>
  <c r="Y22" i="2"/>
  <c r="R22" i="2"/>
  <c r="S22" i="2"/>
  <c r="BD22" i="2"/>
  <c r="CT13" i="17"/>
  <c r="V23" i="3" s="1"/>
  <c r="CO13" i="26"/>
  <c r="CY13" i="25"/>
  <c r="DO13" i="24"/>
  <c r="DV13" i="18"/>
  <c r="BE14" i="23"/>
  <c r="CC14" i="20"/>
  <c r="DB13" i="24"/>
  <c r="DL13" i="26"/>
  <c r="DX13" i="22"/>
  <c r="DU13" i="16"/>
  <c r="BC22" i="4"/>
  <c r="AU22" i="4"/>
  <c r="AM22" i="4"/>
  <c r="AE22" i="4"/>
  <c r="W22" i="4"/>
  <c r="O22" i="4"/>
  <c r="BB22" i="4"/>
  <c r="AT22" i="4"/>
  <c r="AL22" i="4"/>
  <c r="AD22" i="4"/>
  <c r="V22" i="4"/>
  <c r="N22" i="4"/>
  <c r="AX22" i="4"/>
  <c r="AP22" i="4"/>
  <c r="AH22" i="4"/>
  <c r="Z22" i="4"/>
  <c r="R22" i="4"/>
  <c r="AW22" i="4"/>
  <c r="AO22" i="4"/>
  <c r="AG22" i="4"/>
  <c r="Y22" i="4"/>
  <c r="Q22" i="4"/>
  <c r="BD22" i="4"/>
  <c r="AN22" i="4"/>
  <c r="X22" i="4"/>
  <c r="BA22" i="4"/>
  <c r="AK22" i="4"/>
  <c r="U22" i="4"/>
  <c r="AJ22" i="4"/>
  <c r="AV22" i="4"/>
  <c r="AF22" i="4"/>
  <c r="P22" i="4"/>
  <c r="AZ22" i="4"/>
  <c r="T22" i="4"/>
  <c r="AY22" i="4"/>
  <c r="AI22" i="4"/>
  <c r="S22" i="4"/>
  <c r="AS22" i="4"/>
  <c r="AC22" i="4"/>
  <c r="M22" i="4"/>
  <c r="AR22" i="4"/>
  <c r="AB22" i="4"/>
  <c r="L22" i="4"/>
  <c r="AQ22" i="4"/>
  <c r="AA22" i="4"/>
  <c r="J22" i="4"/>
  <c r="I22" i="4"/>
  <c r="K22" i="4"/>
  <c r="CP13" i="22"/>
  <c r="CY13" i="23"/>
  <c r="DE13" i="17"/>
  <c r="D23" i="11"/>
  <c r="C23" i="11"/>
  <c r="B23" i="11"/>
  <c r="H23" i="11"/>
  <c r="G23" i="11"/>
  <c r="F23" i="11"/>
  <c r="E23" i="11"/>
  <c r="A24" i="11"/>
  <c r="CU13" i="18"/>
  <c r="DH13" i="25"/>
  <c r="CV13" i="19"/>
  <c r="DY13" i="25"/>
  <c r="BJ15" i="23"/>
  <c r="A16" i="26"/>
  <c r="A16" i="25"/>
  <c r="A16" i="24"/>
  <c r="A16" i="23"/>
  <c r="A16" i="22"/>
  <c r="A16" i="21"/>
  <c r="A16" i="17"/>
  <c r="A16" i="16"/>
  <c r="A17" i="15"/>
  <c r="AM16" i="15"/>
  <c r="AE16" i="15"/>
  <c r="W16" i="15"/>
  <c r="O16" i="15"/>
  <c r="G16" i="15"/>
  <c r="AL16" i="15"/>
  <c r="AC16" i="15"/>
  <c r="T16" i="15"/>
  <c r="K16" i="15"/>
  <c r="B16" i="15"/>
  <c r="AT16" i="15"/>
  <c r="AK16" i="15"/>
  <c r="AB16" i="15"/>
  <c r="S16" i="15"/>
  <c r="J16" i="15"/>
  <c r="A16" i="19"/>
  <c r="A16" i="18"/>
  <c r="AR16" i="15"/>
  <c r="AI16" i="15"/>
  <c r="Z16" i="15"/>
  <c r="Q16" i="15"/>
  <c r="H16" i="15"/>
  <c r="AG16" i="15"/>
  <c r="R16" i="15"/>
  <c r="D16" i="15"/>
  <c r="AS16" i="15"/>
  <c r="AF16" i="15"/>
  <c r="P16" i="15"/>
  <c r="C16" i="15"/>
  <c r="A16" i="20"/>
  <c r="AP16" i="15"/>
  <c r="AA16" i="15"/>
  <c r="M16" i="15"/>
  <c r="AQ16" i="15"/>
  <c r="V16" i="15"/>
  <c r="AO16" i="15"/>
  <c r="U16" i="15"/>
  <c r="AN16" i="15"/>
  <c r="N16" i="15"/>
  <c r="AJ16" i="15"/>
  <c r="L16" i="15"/>
  <c r="AD16" i="15"/>
  <c r="F16" i="15"/>
  <c r="X16" i="15"/>
  <c r="Y16" i="15"/>
  <c r="I16" i="15"/>
  <c r="E16" i="15"/>
  <c r="AH16" i="15"/>
  <c r="AM15" i="20"/>
  <c r="AE15" i="20"/>
  <c r="W15" i="20"/>
  <c r="O15" i="20"/>
  <c r="G15" i="20"/>
  <c r="AT15" i="20"/>
  <c r="AL15" i="20"/>
  <c r="AD15" i="20"/>
  <c r="V15" i="20"/>
  <c r="N15" i="20"/>
  <c r="F15" i="20"/>
  <c r="AS15" i="20"/>
  <c r="AK15" i="20"/>
  <c r="CD15" i="20" s="1"/>
  <c r="AC15" i="20"/>
  <c r="U15" i="20"/>
  <c r="M15" i="20"/>
  <c r="E15" i="20"/>
  <c r="AR15" i="20"/>
  <c r="AJ15" i="20"/>
  <c r="AB15" i="20"/>
  <c r="T15" i="20"/>
  <c r="L15" i="20"/>
  <c r="D15" i="20"/>
  <c r="AQ15" i="20"/>
  <c r="AI15" i="20"/>
  <c r="AA15" i="20"/>
  <c r="S15" i="20"/>
  <c r="K15" i="20"/>
  <c r="C15" i="20"/>
  <c r="AX15" i="20" s="1"/>
  <c r="AP15" i="20"/>
  <c r="AH15" i="20"/>
  <c r="Z15" i="20"/>
  <c r="R15" i="20"/>
  <c r="J15" i="20"/>
  <c r="B15" i="20"/>
  <c r="Q15" i="20"/>
  <c r="P15" i="20"/>
  <c r="BI15" i="20" s="1"/>
  <c r="AN15" i="20"/>
  <c r="H15" i="20"/>
  <c r="X15" i="20"/>
  <c r="I15" i="20"/>
  <c r="AO15" i="20"/>
  <c r="AG15" i="20"/>
  <c r="AF15" i="20"/>
  <c r="Y15" i="20"/>
  <c r="BR15" i="20" s="1"/>
  <c r="DZ13" i="24"/>
  <c r="E27" i="2"/>
  <c r="D27" i="2"/>
  <c r="H27" i="2"/>
  <c r="G27" i="2"/>
  <c r="A28" i="2"/>
  <c r="B27" i="2"/>
  <c r="F27" i="2"/>
  <c r="C27" i="2"/>
  <c r="DK13" i="25"/>
  <c r="CO13" i="23"/>
  <c r="DB13" i="16"/>
  <c r="DQ13" i="16"/>
  <c r="EF13" i="26"/>
  <c r="CZ13" i="25"/>
  <c r="DS13" i="18"/>
  <c r="ED13" i="19"/>
  <c r="DJ13" i="21"/>
  <c r="DZ13" i="26"/>
  <c r="DH13" i="22"/>
  <c r="DB13" i="23"/>
  <c r="DV13" i="19"/>
  <c r="DS13" i="20"/>
  <c r="DB13" i="17"/>
  <c r="CV13" i="21"/>
  <c r="DN13" i="22"/>
  <c r="DB13" i="25"/>
  <c r="DE13" i="23"/>
  <c r="ED13" i="24"/>
  <c r="CN13" i="26"/>
  <c r="EB13" i="20"/>
  <c r="DI13" i="17"/>
  <c r="ED13" i="18"/>
  <c r="DQ13" i="25"/>
  <c r="DB13" i="19"/>
  <c r="DI13" i="22"/>
  <c r="CU13" i="17"/>
  <c r="CT13" i="16"/>
  <c r="CR13" i="26"/>
  <c r="DL13" i="20"/>
  <c r="DS13" i="22"/>
  <c r="DM13" i="20"/>
  <c r="CR13" i="25"/>
  <c r="DD13" i="26"/>
  <c r="DS13" i="21"/>
  <c r="DS13" i="23"/>
  <c r="DK13" i="21"/>
  <c r="BT15" i="21" l="1"/>
  <c r="CA15" i="21"/>
  <c r="CK15" i="21"/>
  <c r="BO15" i="21"/>
  <c r="BM15" i="20"/>
  <c r="BK15" i="25"/>
  <c r="BV15" i="17"/>
  <c r="CB15" i="23"/>
  <c r="DU14" i="20"/>
  <c r="DH14" i="16"/>
  <c r="CG15" i="19"/>
  <c r="AS23" i="3"/>
  <c r="AU15" i="18"/>
  <c r="BH15" i="25"/>
  <c r="BB15" i="25"/>
  <c r="AV15" i="17"/>
  <c r="CF15" i="17"/>
  <c r="BZ15" i="17"/>
  <c r="CG15" i="24"/>
  <c r="AZ15" i="16"/>
  <c r="BP15" i="16"/>
  <c r="BC15" i="23"/>
  <c r="AZ15" i="20"/>
  <c r="BR15" i="17"/>
  <c r="BD15" i="20"/>
  <c r="EB14" i="24"/>
  <c r="BU15" i="25"/>
  <c r="BS15" i="25"/>
  <c r="CM15" i="17"/>
  <c r="CJ15" i="17"/>
  <c r="BH15" i="24"/>
  <c r="BZ15" i="24"/>
  <c r="CB15" i="16"/>
  <c r="BB15" i="16"/>
  <c r="DU14" i="21"/>
  <c r="BK15" i="22"/>
  <c r="CB15" i="22"/>
  <c r="CF15" i="22"/>
  <c r="BP15" i="22"/>
  <c r="BJ15" i="21"/>
  <c r="AU15" i="20"/>
  <c r="CC15" i="20"/>
  <c r="AY15" i="20"/>
  <c r="CT14" i="19"/>
  <c r="AX15" i="19"/>
  <c r="DQ14" i="19"/>
  <c r="CQ14" i="18"/>
  <c r="CC15" i="26"/>
  <c r="BT15" i="26"/>
  <c r="BL15" i="26"/>
  <c r="CH15" i="18"/>
  <c r="AZ15" i="18"/>
  <c r="BT15" i="18"/>
  <c r="CX14" i="20"/>
  <c r="DQ14" i="25"/>
  <c r="BP15" i="25"/>
  <c r="AX15" i="17"/>
  <c r="CH15" i="17"/>
  <c r="DV14" i="16"/>
  <c r="CT14" i="16"/>
  <c r="BI15" i="24"/>
  <c r="BN15" i="24"/>
  <c r="BE15" i="24"/>
  <c r="BO15" i="24"/>
  <c r="CH15" i="24"/>
  <c r="CC15" i="16"/>
  <c r="BC15" i="16"/>
  <c r="CL15" i="16"/>
  <c r="AV15" i="16"/>
  <c r="BY15" i="16"/>
  <c r="BJ15" i="16"/>
  <c r="EE14" i="24"/>
  <c r="BL15" i="23"/>
  <c r="CI15" i="23"/>
  <c r="CK15" i="23"/>
  <c r="CE15" i="23"/>
  <c r="BX15" i="23"/>
  <c r="CH15" i="22"/>
  <c r="CJ15" i="22"/>
  <c r="BG15" i="22"/>
  <c r="BX15" i="22"/>
  <c r="AW15" i="21"/>
  <c r="BH15" i="26"/>
  <c r="CI15" i="17"/>
  <c r="BJ15" i="20"/>
  <c r="CJ15" i="19"/>
  <c r="BQ15" i="19"/>
  <c r="BW15" i="18"/>
  <c r="CK15" i="20"/>
  <c r="BE15" i="26"/>
  <c r="BF15" i="26"/>
  <c r="CF15" i="26"/>
  <c r="BD15" i="18"/>
  <c r="BV15" i="18"/>
  <c r="AV15" i="22"/>
  <c r="BS15" i="17"/>
  <c r="BQ15" i="24"/>
  <c r="BK15" i="16"/>
  <c r="BR15" i="16"/>
  <c r="BW15" i="23"/>
  <c r="BC15" i="22"/>
  <c r="DX14" i="24"/>
  <c r="BK15" i="20"/>
  <c r="BK15" i="19"/>
  <c r="CE15" i="26"/>
  <c r="BV15" i="26"/>
  <c r="BY15" i="18"/>
  <c r="BL15" i="18"/>
  <c r="BT15" i="16"/>
  <c r="BN15" i="16"/>
  <c r="BZ15" i="16"/>
  <c r="DH14" i="21"/>
  <c r="DO14" i="25"/>
  <c r="BY15" i="22"/>
  <c r="BE15" i="22"/>
  <c r="BW15" i="22"/>
  <c r="AZ15" i="21"/>
  <c r="AU15" i="21"/>
  <c r="CD15" i="21"/>
  <c r="BU15" i="20"/>
  <c r="BV15" i="19"/>
  <c r="BD15" i="26"/>
  <c r="CH15" i="20"/>
  <c r="BX15" i="20"/>
  <c r="BP15" i="21"/>
  <c r="BC15" i="21"/>
  <c r="BU15" i="21"/>
  <c r="CL15" i="21"/>
  <c r="ED14" i="16"/>
  <c r="CG15" i="25"/>
  <c r="BX15" i="17"/>
  <c r="CH15" i="21"/>
  <c r="BY15" i="20"/>
  <c r="BD15" i="19"/>
  <c r="CK15" i="19"/>
  <c r="AX15" i="26"/>
  <c r="BE15" i="17"/>
  <c r="BC15" i="20"/>
  <c r="BG15" i="20"/>
  <c r="CI15" i="19"/>
  <c r="DQ14" i="16"/>
  <c r="BZ15" i="26"/>
  <c r="BN15" i="26"/>
  <c r="CJ15" i="18"/>
  <c r="BJ15" i="18"/>
  <c r="BO15" i="18"/>
  <c r="BQ15" i="18"/>
  <c r="CJ15" i="25"/>
  <c r="CD15" i="17"/>
  <c r="BO15" i="17"/>
  <c r="K23" i="7"/>
  <c r="BU15" i="24"/>
  <c r="CG15" i="16"/>
  <c r="BE15" i="16"/>
  <c r="BT15" i="23"/>
  <c r="CR14" i="16"/>
  <c r="AW15" i="22"/>
  <c r="CF15" i="20"/>
  <c r="CF15" i="19"/>
  <c r="BA15" i="22"/>
  <c r="BO15" i="26"/>
  <c r="CK15" i="26"/>
  <c r="BA15" i="26"/>
  <c r="CG15" i="18"/>
  <c r="CA15" i="18"/>
  <c r="CD15" i="18"/>
  <c r="DW14" i="24"/>
  <c r="BF15" i="25"/>
  <c r="BZ15" i="25"/>
  <c r="BI15" i="17"/>
  <c r="AY15" i="17"/>
  <c r="BW15" i="17"/>
  <c r="BY15" i="17"/>
  <c r="CV14" i="23"/>
  <c r="BV15" i="24"/>
  <c r="CJ15" i="20"/>
  <c r="BI15" i="19"/>
  <c r="BH15" i="19"/>
  <c r="BE15" i="19"/>
  <c r="AW15" i="26"/>
  <c r="CD15" i="26"/>
  <c r="BI15" i="18"/>
  <c r="CM15" i="18"/>
  <c r="CL15" i="18"/>
  <c r="DW14" i="16"/>
  <c r="BT15" i="25"/>
  <c r="BI15" i="25"/>
  <c r="BP15" i="24"/>
  <c r="BF15" i="24"/>
  <c r="BX15" i="16"/>
  <c r="BW15" i="16"/>
  <c r="AW15" i="23"/>
  <c r="BI15" i="23"/>
  <c r="DU14" i="23"/>
  <c r="EA14" i="16"/>
  <c r="CE15" i="22"/>
  <c r="AV15" i="21"/>
  <c r="CA15" i="20"/>
  <c r="CE15" i="20"/>
  <c r="CO14" i="24"/>
  <c r="AZ15" i="19"/>
  <c r="CM15" i="19"/>
  <c r="BL15" i="19"/>
  <c r="CH15" i="19"/>
  <c r="BM15" i="19"/>
  <c r="BR15" i="26"/>
  <c r="CH15" i="26"/>
  <c r="BK15" i="26"/>
  <c r="CL15" i="26"/>
  <c r="BP15" i="18"/>
  <c r="AX15" i="22"/>
  <c r="DR14" i="26"/>
  <c r="BW15" i="25"/>
  <c r="DY14" i="24"/>
  <c r="CK15" i="24"/>
  <c r="BT15" i="24"/>
  <c r="BS15" i="24"/>
  <c r="AY15" i="22"/>
  <c r="BE15" i="23"/>
  <c r="BV15" i="23"/>
  <c r="CM15" i="23"/>
  <c r="BQ15" i="23"/>
  <c r="DO14" i="24"/>
  <c r="DS14" i="22"/>
  <c r="CF15" i="21"/>
  <c r="BK15" i="21"/>
  <c r="CC15" i="21"/>
  <c r="CI15" i="21"/>
  <c r="DE14" i="16"/>
  <c r="CM15" i="25"/>
  <c r="CL15" i="25"/>
  <c r="CI15" i="25"/>
  <c r="BT15" i="17"/>
  <c r="CI15" i="22"/>
  <c r="CO14" i="21"/>
  <c r="BW15" i="24"/>
  <c r="BS15" i="16"/>
  <c r="CI15" i="16"/>
  <c r="BD15" i="23"/>
  <c r="BO15" i="23"/>
  <c r="BO15" i="22"/>
  <c r="CB15" i="20"/>
  <c r="CL15" i="19"/>
  <c r="AW15" i="19"/>
  <c r="BS15" i="26"/>
  <c r="BB15" i="18"/>
  <c r="BN15" i="19"/>
  <c r="BC15" i="19"/>
  <c r="CD15" i="19"/>
  <c r="BY15" i="19"/>
  <c r="BX15" i="18"/>
  <c r="BP15" i="26"/>
  <c r="BB15" i="26"/>
  <c r="BI15" i="26"/>
  <c r="BK15" i="18"/>
  <c r="BL15" i="25"/>
  <c r="BP15" i="17"/>
  <c r="BX15" i="24"/>
  <c r="BY15" i="24"/>
  <c r="CM15" i="24"/>
  <c r="BF15" i="16"/>
  <c r="BH15" i="16"/>
  <c r="DV14" i="24"/>
  <c r="CD15" i="23"/>
  <c r="BN15" i="23"/>
  <c r="CH15" i="23"/>
  <c r="BQ15" i="22"/>
  <c r="BM15" i="22"/>
  <c r="BI15" i="22"/>
  <c r="CG15" i="20"/>
  <c r="CI15" i="20"/>
  <c r="BE15" i="20"/>
  <c r="BV15" i="20"/>
  <c r="CM15" i="20"/>
  <c r="BJ15" i="22"/>
  <c r="BA15" i="19"/>
  <c r="BR15" i="19"/>
  <c r="CE15" i="19"/>
  <c r="BO15" i="19"/>
  <c r="AY15" i="19"/>
  <c r="BU15" i="19"/>
  <c r="BW15" i="26"/>
  <c r="AZ15" i="26"/>
  <c r="AY15" i="18"/>
  <c r="BZ15" i="18"/>
  <c r="BH15" i="18"/>
  <c r="BU15" i="16"/>
  <c r="CN14" i="17"/>
  <c r="BB24" i="3" s="1"/>
  <c r="CB15" i="25"/>
  <c r="CK15" i="25"/>
  <c r="BY15" i="25"/>
  <c r="CC15" i="17"/>
  <c r="AW15" i="17"/>
  <c r="BL15" i="17"/>
  <c r="BN15" i="17"/>
  <c r="DY14" i="16"/>
  <c r="DI14" i="18"/>
  <c r="DB14" i="21"/>
  <c r="BM15" i="23"/>
  <c r="BY15" i="23"/>
  <c r="BV15" i="22"/>
  <c r="N23" i="3"/>
  <c r="BQ15" i="21"/>
  <c r="BS15" i="21"/>
  <c r="CQ14" i="16"/>
  <c r="BB15" i="20"/>
  <c r="CZ14" i="17"/>
  <c r="BP15" i="19"/>
  <c r="BM15" i="16"/>
  <c r="CH15" i="16"/>
  <c r="BK15" i="23"/>
  <c r="BV15" i="25"/>
  <c r="CG15" i="21"/>
  <c r="DB14" i="25"/>
  <c r="DN14" i="22"/>
  <c r="DJ14" i="23"/>
  <c r="DK14" i="17"/>
  <c r="DC14" i="23"/>
  <c r="DY14" i="19"/>
  <c r="DA14" i="25"/>
  <c r="DV14" i="23"/>
  <c r="EE14" i="25"/>
  <c r="CJ15" i="21"/>
  <c r="DX14" i="20"/>
  <c r="BX15" i="19"/>
  <c r="CA15" i="24"/>
  <c r="CF15" i="16"/>
  <c r="BP15" i="20"/>
  <c r="CL15" i="22"/>
  <c r="CH15" i="25"/>
  <c r="BK15" i="24"/>
  <c r="BQ15" i="26"/>
  <c r="DW14" i="20"/>
  <c r="CP14" i="20"/>
  <c r="EF14" i="23"/>
  <c r="AU15" i="23"/>
  <c r="AW15" i="16"/>
  <c r="AW15" i="25"/>
  <c r="CG15" i="22"/>
  <c r="BH15" i="20"/>
  <c r="AY23" i="3"/>
  <c r="AW23" i="3"/>
  <c r="BC15" i="25"/>
  <c r="CL15" i="20"/>
  <c r="BZ15" i="19"/>
  <c r="CB15" i="18"/>
  <c r="AU15" i="22"/>
  <c r="BY15" i="26"/>
  <c r="EF14" i="21"/>
  <c r="CY14" i="17"/>
  <c r="DW14" i="18"/>
  <c r="EB14" i="26"/>
  <c r="DC14" i="25"/>
  <c r="DE14" i="21"/>
  <c r="DS14" i="19"/>
  <c r="DA14" i="22"/>
  <c r="BG15" i="26"/>
  <c r="CE15" i="25"/>
  <c r="BA15" i="21"/>
  <c r="BU15" i="17"/>
  <c r="BE15" i="18"/>
  <c r="AN23" i="3"/>
  <c r="CF15" i="24"/>
  <c r="BC15" i="26"/>
  <c r="BM15" i="17"/>
  <c r="AX23" i="7"/>
  <c r="AP23" i="7"/>
  <c r="AH23" i="7"/>
  <c r="Z23" i="7"/>
  <c r="R23" i="7"/>
  <c r="BD23" i="7"/>
  <c r="AV23" i="7"/>
  <c r="AN23" i="7"/>
  <c r="AF23" i="7"/>
  <c r="X23" i="7"/>
  <c r="P23" i="7"/>
  <c r="AW23" i="7"/>
  <c r="AO23" i="7"/>
  <c r="AG23" i="7"/>
  <c r="Y23" i="7"/>
  <c r="Q23" i="7"/>
  <c r="BC23" i="7"/>
  <c r="AU23" i="7"/>
  <c r="AM23" i="7"/>
  <c r="AE23" i="7"/>
  <c r="W23" i="7"/>
  <c r="O23" i="7"/>
  <c r="BB23" i="7"/>
  <c r="AT23" i="7"/>
  <c r="AL23" i="7"/>
  <c r="AD23" i="7"/>
  <c r="V23" i="7"/>
  <c r="N23" i="7"/>
  <c r="BA23" i="7"/>
  <c r="AS23" i="7"/>
  <c r="AK23" i="7"/>
  <c r="AC23" i="7"/>
  <c r="U23" i="7"/>
  <c r="M23" i="7"/>
  <c r="AY23" i="7"/>
  <c r="AQ23" i="7"/>
  <c r="AI23" i="7"/>
  <c r="AA23" i="7"/>
  <c r="S23" i="7"/>
  <c r="AZ23" i="7"/>
  <c r="AR23" i="7"/>
  <c r="AJ23" i="7"/>
  <c r="AB23" i="7"/>
  <c r="T23" i="7"/>
  <c r="L23" i="7"/>
  <c r="DH14" i="20"/>
  <c r="DY14" i="22"/>
  <c r="DO14" i="16"/>
  <c r="CB15" i="19"/>
  <c r="BI15" i="21"/>
  <c r="J23" i="5"/>
  <c r="K23" i="5"/>
  <c r="I23" i="5"/>
  <c r="BS15" i="20"/>
  <c r="DE14" i="22"/>
  <c r="DK14" i="25"/>
  <c r="DZ14" i="23"/>
  <c r="CY14" i="25"/>
  <c r="CX14" i="26"/>
  <c r="DX14" i="19"/>
  <c r="CQ14" i="25"/>
  <c r="DT14" i="22"/>
  <c r="EF14" i="18"/>
  <c r="DJ14" i="17"/>
  <c r="ED14" i="19"/>
  <c r="DZ14" i="19"/>
  <c r="DL14" i="23"/>
  <c r="DE14" i="18"/>
  <c r="DH14" i="26"/>
  <c r="CX14" i="17"/>
  <c r="CY14" i="22"/>
  <c r="DN14" i="25"/>
  <c r="DA14" i="18"/>
  <c r="DV14" i="19"/>
  <c r="CS14" i="16"/>
  <c r="DC14" i="21"/>
  <c r="EF14" i="25"/>
  <c r="CU14" i="26"/>
  <c r="DG14" i="19"/>
  <c r="EB14" i="23"/>
  <c r="DG14" i="25"/>
  <c r="CS14" i="18"/>
  <c r="EF14" i="17"/>
  <c r="DK14" i="16"/>
  <c r="EC14" i="16"/>
  <c r="DM14" i="22"/>
  <c r="EC14" i="18"/>
  <c r="DL14" i="26"/>
  <c r="CX14" i="19"/>
  <c r="BB23" i="13"/>
  <c r="AT23" i="13"/>
  <c r="AL23" i="13"/>
  <c r="AD23" i="13"/>
  <c r="V23" i="13"/>
  <c r="N23" i="13"/>
  <c r="BA23" i="13"/>
  <c r="AS23" i="13"/>
  <c r="AK23" i="13"/>
  <c r="AC23" i="13"/>
  <c r="U23" i="13"/>
  <c r="M23" i="13"/>
  <c r="AZ23" i="13"/>
  <c r="AR23" i="13"/>
  <c r="AJ23" i="13"/>
  <c r="AB23" i="13"/>
  <c r="T23" i="13"/>
  <c r="L23" i="13"/>
  <c r="AY23" i="13"/>
  <c r="AQ23" i="13"/>
  <c r="AI23" i="13"/>
  <c r="AA23" i="13"/>
  <c r="S23" i="13"/>
  <c r="AX23" i="13"/>
  <c r="AP23" i="13"/>
  <c r="AH23" i="13"/>
  <c r="Z23" i="13"/>
  <c r="R23" i="13"/>
  <c r="AW23" i="13"/>
  <c r="AO23" i="13"/>
  <c r="AG23" i="13"/>
  <c r="Y23" i="13"/>
  <c r="Q23" i="13"/>
  <c r="BD23" i="13"/>
  <c r="AV23" i="13"/>
  <c r="AN23" i="13"/>
  <c r="AF23" i="13"/>
  <c r="X23" i="13"/>
  <c r="P23" i="13"/>
  <c r="BC23" i="13"/>
  <c r="AU23" i="13"/>
  <c r="AM23" i="13"/>
  <c r="AE23" i="13"/>
  <c r="W23" i="13"/>
  <c r="O23" i="13"/>
  <c r="E28" i="2"/>
  <c r="D28" i="2"/>
  <c r="H28" i="2"/>
  <c r="G28" i="2"/>
  <c r="F28" i="2"/>
  <c r="C28" i="2"/>
  <c r="B28" i="2"/>
  <c r="A29" i="2"/>
  <c r="BN15" i="22"/>
  <c r="AM16" i="20"/>
  <c r="AE16" i="20"/>
  <c r="W16" i="20"/>
  <c r="O16" i="20"/>
  <c r="G16" i="20"/>
  <c r="AT16" i="20"/>
  <c r="AL16" i="20"/>
  <c r="AD16" i="20"/>
  <c r="V16" i="20"/>
  <c r="N16" i="20"/>
  <c r="F16" i="20"/>
  <c r="AS16" i="20"/>
  <c r="AK16" i="20"/>
  <c r="AC16" i="20"/>
  <c r="U16" i="20"/>
  <c r="M16" i="20"/>
  <c r="E16" i="20"/>
  <c r="AR16" i="20"/>
  <c r="AJ16" i="20"/>
  <c r="AB16" i="20"/>
  <c r="T16" i="20"/>
  <c r="L16" i="20"/>
  <c r="D16" i="20"/>
  <c r="AQ16" i="20"/>
  <c r="AI16" i="20"/>
  <c r="AA16" i="20"/>
  <c r="S16" i="20"/>
  <c r="K16" i="20"/>
  <c r="C16" i="20"/>
  <c r="AP16" i="20"/>
  <c r="AH16" i="20"/>
  <c r="Z16" i="20"/>
  <c r="R16" i="20"/>
  <c r="J16" i="20"/>
  <c r="B16" i="20"/>
  <c r="BW16" i="20" s="1"/>
  <c r="AO16" i="20"/>
  <c r="I16" i="20"/>
  <c r="AN16" i="20"/>
  <c r="H16" i="20"/>
  <c r="BA16" i="20" s="1"/>
  <c r="AF16" i="20"/>
  <c r="AG16" i="20"/>
  <c r="Y16" i="20"/>
  <c r="X16" i="20"/>
  <c r="Q16" i="20"/>
  <c r="P16" i="20"/>
  <c r="AP16" i="17"/>
  <c r="AH16" i="17"/>
  <c r="Z16" i="17"/>
  <c r="R16" i="17"/>
  <c r="J16" i="17"/>
  <c r="B16" i="17"/>
  <c r="AO16" i="17"/>
  <c r="AG16" i="17"/>
  <c r="Y16" i="17"/>
  <c r="Q16" i="17"/>
  <c r="I16" i="17"/>
  <c r="AT16" i="17"/>
  <c r="AJ16" i="17"/>
  <c r="X16" i="17"/>
  <c r="N16" i="17"/>
  <c r="D16" i="17"/>
  <c r="AS16" i="17"/>
  <c r="AI16" i="17"/>
  <c r="CB16" i="17" s="1"/>
  <c r="W16" i="17"/>
  <c r="M16" i="17"/>
  <c r="C16" i="17"/>
  <c r="BE16" i="17" s="1"/>
  <c r="AR16" i="17"/>
  <c r="AF16" i="17"/>
  <c r="V16" i="17"/>
  <c r="L16" i="17"/>
  <c r="AQ16" i="17"/>
  <c r="AE16" i="17"/>
  <c r="U16" i="17"/>
  <c r="K16" i="17"/>
  <c r="AN16" i="17"/>
  <c r="T16" i="17"/>
  <c r="AM16" i="17"/>
  <c r="S16" i="17"/>
  <c r="AL16" i="17"/>
  <c r="P16" i="17"/>
  <c r="AK16" i="17"/>
  <c r="O16" i="17"/>
  <c r="BH16" i="17" s="1"/>
  <c r="AC16" i="17"/>
  <c r="G16" i="17"/>
  <c r="AD16" i="17"/>
  <c r="AB16" i="17"/>
  <c r="AA16" i="17"/>
  <c r="H16" i="17"/>
  <c r="F16" i="17"/>
  <c r="E16" i="17"/>
  <c r="BJ15" i="25"/>
  <c r="BG15" i="19"/>
  <c r="BR15" i="24"/>
  <c r="CX14" i="23"/>
  <c r="CW14" i="24"/>
  <c r="BF15" i="21"/>
  <c r="BA15" i="23"/>
  <c r="BB15" i="22"/>
  <c r="CP15" i="22" s="1"/>
  <c r="CT14" i="20"/>
  <c r="AX15" i="23"/>
  <c r="CA15" i="16"/>
  <c r="CA15" i="25"/>
  <c r="BH15" i="22"/>
  <c r="AV15" i="18"/>
  <c r="AV15" i="24"/>
  <c r="DD14" i="22"/>
  <c r="DI14" i="22"/>
  <c r="DO14" i="19"/>
  <c r="AU23" i="3"/>
  <c r="AJ23" i="3"/>
  <c r="BC23" i="3"/>
  <c r="AV23" i="3"/>
  <c r="U23" i="3"/>
  <c r="AL23" i="3"/>
  <c r="DX14" i="18"/>
  <c r="K23" i="10"/>
  <c r="I23" i="10"/>
  <c r="J23" i="10"/>
  <c r="CF15" i="18"/>
  <c r="BL15" i="22"/>
  <c r="DJ14" i="21"/>
  <c r="AW23" i="9"/>
  <c r="AO23" i="9"/>
  <c r="AG23" i="9"/>
  <c r="Y23" i="9"/>
  <c r="Q23" i="9"/>
  <c r="BD23" i="9"/>
  <c r="AV23" i="9"/>
  <c r="AN23" i="9"/>
  <c r="AF23" i="9"/>
  <c r="X23" i="9"/>
  <c r="P23" i="9"/>
  <c r="BC23" i="9"/>
  <c r="AU23" i="9"/>
  <c r="AM23" i="9"/>
  <c r="AE23" i="9"/>
  <c r="W23" i="9"/>
  <c r="O23" i="9"/>
  <c r="AZ23" i="9"/>
  <c r="AR23" i="9"/>
  <c r="AJ23" i="9"/>
  <c r="AB23" i="9"/>
  <c r="T23" i="9"/>
  <c r="L23" i="9"/>
  <c r="BB23" i="9"/>
  <c r="AL23" i="9"/>
  <c r="V23" i="9"/>
  <c r="BA23" i="9"/>
  <c r="AK23" i="9"/>
  <c r="U23" i="9"/>
  <c r="AY23" i="9"/>
  <c r="AI23" i="9"/>
  <c r="S23" i="9"/>
  <c r="AX23" i="9"/>
  <c r="AH23" i="9"/>
  <c r="R23" i="9"/>
  <c r="AT23" i="9"/>
  <c r="AD23" i="9"/>
  <c r="N23" i="9"/>
  <c r="AS23" i="9"/>
  <c r="AC23" i="9"/>
  <c r="M23" i="9"/>
  <c r="AQ23" i="9"/>
  <c r="AA23" i="9"/>
  <c r="AP23" i="9"/>
  <c r="Z23" i="9"/>
  <c r="DX14" i="25"/>
  <c r="I23" i="4"/>
  <c r="K23" i="4"/>
  <c r="J23" i="4"/>
  <c r="AY15" i="24"/>
  <c r="DT14" i="16"/>
  <c r="BM15" i="18"/>
  <c r="BZ15" i="21"/>
  <c r="DL14" i="20"/>
  <c r="DG14" i="20"/>
  <c r="EF14" i="16"/>
  <c r="CV14" i="20"/>
  <c r="DO14" i="23"/>
  <c r="CZ14" i="20"/>
  <c r="DF14" i="23"/>
  <c r="CQ14" i="24"/>
  <c r="CS14" i="20"/>
  <c r="AU15" i="17"/>
  <c r="AU15" i="24"/>
  <c r="CG15" i="23"/>
  <c r="DJ14" i="16"/>
  <c r="A30" i="6"/>
  <c r="H29" i="6"/>
  <c r="G29" i="6"/>
  <c r="F29" i="6"/>
  <c r="E29" i="6"/>
  <c r="D29" i="6"/>
  <c r="C29" i="6"/>
  <c r="B29" i="6"/>
  <c r="CU14" i="25"/>
  <c r="DM14" i="23"/>
  <c r="DP14" i="25"/>
  <c r="DK14" i="26"/>
  <c r="DL14" i="19"/>
  <c r="DD14" i="26"/>
  <c r="DW14" i="25"/>
  <c r="CO14" i="26"/>
  <c r="EA14" i="19"/>
  <c r="DK14" i="19"/>
  <c r="EB14" i="19"/>
  <c r="DE14" i="23"/>
  <c r="DJ14" i="18"/>
  <c r="DY14" i="17"/>
  <c r="DI14" i="19"/>
  <c r="CQ14" i="20"/>
  <c r="DP14" i="22"/>
  <c r="CX14" i="25"/>
  <c r="DY14" i="26"/>
  <c r="DM14" i="19"/>
  <c r="DT14" i="24"/>
  <c r="CQ14" i="23"/>
  <c r="DG14" i="18"/>
  <c r="DT14" i="17"/>
  <c r="EE14" i="20"/>
  <c r="DI14" i="26"/>
  <c r="DT14" i="19"/>
  <c r="EF14" i="24"/>
  <c r="EE14" i="16"/>
  <c r="EE14" i="22"/>
  <c r="ED14" i="26"/>
  <c r="BF15" i="19"/>
  <c r="E28" i="12"/>
  <c r="D28" i="12"/>
  <c r="C28" i="12"/>
  <c r="B28" i="12"/>
  <c r="A29" i="12"/>
  <c r="H28" i="12"/>
  <c r="G28" i="12"/>
  <c r="F28" i="12"/>
  <c r="W23" i="3"/>
  <c r="BO15" i="25"/>
  <c r="AZ15" i="24"/>
  <c r="CD15" i="16"/>
  <c r="CB15" i="26"/>
  <c r="BQ15" i="25"/>
  <c r="BS15" i="18"/>
  <c r="CN14" i="18"/>
  <c r="BN15" i="20"/>
  <c r="BG15" i="18"/>
  <c r="D24" i="11"/>
  <c r="C24" i="11"/>
  <c r="B24" i="11"/>
  <c r="H24" i="11"/>
  <c r="G24" i="11"/>
  <c r="F24" i="11"/>
  <c r="E24" i="11"/>
  <c r="A25" i="11"/>
  <c r="CC15" i="24"/>
  <c r="DF14" i="21"/>
  <c r="AX15" i="21"/>
  <c r="AV15" i="23"/>
  <c r="T23" i="3"/>
  <c r="AD23" i="3"/>
  <c r="BT15" i="20"/>
  <c r="BC15" i="18"/>
  <c r="AZ15" i="25"/>
  <c r="BZ15" i="20"/>
  <c r="AT16" i="21"/>
  <c r="AL16" i="21"/>
  <c r="AD16" i="21"/>
  <c r="V16" i="21"/>
  <c r="N16" i="21"/>
  <c r="F16" i="21"/>
  <c r="AS16" i="21"/>
  <c r="AK16" i="21"/>
  <c r="AC16" i="21"/>
  <c r="U16" i="21"/>
  <c r="M16" i="21"/>
  <c r="BF16" i="21" s="1"/>
  <c r="E16" i="21"/>
  <c r="AR16" i="21"/>
  <c r="AJ16" i="21"/>
  <c r="AB16" i="21"/>
  <c r="T16" i="21"/>
  <c r="L16" i="21"/>
  <c r="D16" i="21"/>
  <c r="AV16" i="21" s="1"/>
  <c r="AP16" i="21"/>
  <c r="AH16" i="21"/>
  <c r="Z16" i="21"/>
  <c r="R16" i="21"/>
  <c r="J16" i="21"/>
  <c r="B16" i="21"/>
  <c r="AM16" i="21"/>
  <c r="W16" i="21"/>
  <c r="G16" i="21"/>
  <c r="AI16" i="21"/>
  <c r="S16" i="21"/>
  <c r="C16" i="21"/>
  <c r="AE16" i="21"/>
  <c r="O16" i="21"/>
  <c r="AN16" i="21"/>
  <c r="X16" i="21"/>
  <c r="H16" i="21"/>
  <c r="BA16" i="21" s="1"/>
  <c r="AO16" i="21"/>
  <c r="I16" i="21"/>
  <c r="AG16" i="21"/>
  <c r="AF16" i="21"/>
  <c r="BY16" i="21" s="1"/>
  <c r="AA16" i="21"/>
  <c r="Y16" i="21"/>
  <c r="Q16" i="21"/>
  <c r="AQ16" i="21"/>
  <c r="K16" i="21"/>
  <c r="P16" i="21"/>
  <c r="BR15" i="18"/>
  <c r="BF15" i="22"/>
  <c r="DA14" i="16"/>
  <c r="AX15" i="24"/>
  <c r="BH15" i="23"/>
  <c r="DT14" i="20"/>
  <c r="I23" i="6"/>
  <c r="K23" i="6"/>
  <c r="J23" i="6"/>
  <c r="BT15" i="22"/>
  <c r="O23" i="3"/>
  <c r="AF23" i="3"/>
  <c r="BL15" i="20"/>
  <c r="BT15" i="19"/>
  <c r="AZ15" i="17"/>
  <c r="BM15" i="25"/>
  <c r="CD15" i="24"/>
  <c r="BV15" i="16"/>
  <c r="AW15" i="18"/>
  <c r="CO14" i="25"/>
  <c r="DH14" i="19"/>
  <c r="DM14" i="17"/>
  <c r="CZ14" i="26"/>
  <c r="CT14" i="25"/>
  <c r="DN14" i="18"/>
  <c r="CS14" i="17"/>
  <c r="DN14" i="26"/>
  <c r="BJ15" i="24"/>
  <c r="BR15" i="23"/>
  <c r="BF15" i="20"/>
  <c r="CC15" i="18"/>
  <c r="BH15" i="21"/>
  <c r="DX14" i="26"/>
  <c r="BL15" i="21"/>
  <c r="BW15" i="21"/>
  <c r="AY15" i="23"/>
  <c r="CT14" i="22"/>
  <c r="BM15" i="26"/>
  <c r="CM15" i="22"/>
  <c r="BD15" i="22"/>
  <c r="BJ15" i="17"/>
  <c r="CJ15" i="24"/>
  <c r="CE15" i="18"/>
  <c r="BX15" i="21"/>
  <c r="BB15" i="23"/>
  <c r="DO14" i="20"/>
  <c r="CW14" i="18"/>
  <c r="AX15" i="16"/>
  <c r="CA15" i="26"/>
  <c r="EA14" i="20"/>
  <c r="R23" i="3"/>
  <c r="AZ23" i="3"/>
  <c r="BD23" i="3"/>
  <c r="BO15" i="20"/>
  <c r="DK14" i="21"/>
  <c r="AX23" i="10"/>
  <c r="AP23" i="10"/>
  <c r="AH23" i="10"/>
  <c r="Z23" i="10"/>
  <c r="R23" i="10"/>
  <c r="AW23" i="10"/>
  <c r="AO23" i="10"/>
  <c r="AG23" i="10"/>
  <c r="Y23" i="10"/>
  <c r="Q23" i="10"/>
  <c r="BD23" i="10"/>
  <c r="AV23" i="10"/>
  <c r="AN23" i="10"/>
  <c r="AF23" i="10"/>
  <c r="X23" i="10"/>
  <c r="P23" i="10"/>
  <c r="BB23" i="10"/>
  <c r="AT23" i="10"/>
  <c r="AL23" i="10"/>
  <c r="AD23" i="10"/>
  <c r="V23" i="10"/>
  <c r="N23" i="10"/>
  <c r="BA23" i="10"/>
  <c r="AS23" i="10"/>
  <c r="AK23" i="10"/>
  <c r="AC23" i="10"/>
  <c r="U23" i="10"/>
  <c r="M23" i="10"/>
  <c r="AZ23" i="10"/>
  <c r="AR23" i="10"/>
  <c r="AJ23" i="10"/>
  <c r="AB23" i="10"/>
  <c r="T23" i="10"/>
  <c r="L23" i="10"/>
  <c r="AM23" i="10"/>
  <c r="AI23" i="10"/>
  <c r="AE23" i="10"/>
  <c r="AA23" i="10"/>
  <c r="BC23" i="10"/>
  <c r="W23" i="10"/>
  <c r="AY23" i="10"/>
  <c r="S23" i="10"/>
  <c r="AU23" i="10"/>
  <c r="O23" i="10"/>
  <c r="AQ23" i="10"/>
  <c r="DQ14" i="22"/>
  <c r="AY15" i="16"/>
  <c r="G28" i="4"/>
  <c r="F28" i="4"/>
  <c r="B28" i="4"/>
  <c r="A29" i="4"/>
  <c r="H28" i="4"/>
  <c r="E28" i="4"/>
  <c r="D28" i="4"/>
  <c r="C28" i="4"/>
  <c r="DI14" i="20"/>
  <c r="CP14" i="23"/>
  <c r="DX14" i="16"/>
  <c r="K23" i="8"/>
  <c r="J23" i="8"/>
  <c r="I23" i="8"/>
  <c r="CK15" i="16"/>
  <c r="CN14" i="23"/>
  <c r="DN14" i="16"/>
  <c r="DQ14" i="20"/>
  <c r="CP14" i="22"/>
  <c r="BD15" i="17"/>
  <c r="CB15" i="21"/>
  <c r="CR14" i="24"/>
  <c r="CY14" i="23"/>
  <c r="DR14" i="24"/>
  <c r="F28" i="13"/>
  <c r="E28" i="13"/>
  <c r="D28" i="13"/>
  <c r="C28" i="13"/>
  <c r="B28" i="13"/>
  <c r="A29" i="13"/>
  <c r="H28" i="13"/>
  <c r="G28" i="13"/>
  <c r="DI14" i="24"/>
  <c r="AU15" i="16"/>
  <c r="BS15" i="22"/>
  <c r="DU14" i="18"/>
  <c r="DW14" i="19"/>
  <c r="EE14" i="23"/>
  <c r="DV14" i="26"/>
  <c r="DP14" i="20"/>
  <c r="DT14" i="18"/>
  <c r="CR14" i="19"/>
  <c r="CX14" i="22"/>
  <c r="DK14" i="24"/>
  <c r="CO14" i="18"/>
  <c r="CQ14" i="22"/>
  <c r="DI14" i="23"/>
  <c r="CR14" i="22"/>
  <c r="DJ14" i="24"/>
  <c r="DF14" i="18"/>
  <c r="DP14" i="26"/>
  <c r="BJ15" i="19"/>
  <c r="BG15" i="21"/>
  <c r="DF14" i="22"/>
  <c r="BF15" i="23"/>
  <c r="BA15" i="25"/>
  <c r="CN14" i="19"/>
  <c r="CO14" i="23"/>
  <c r="CU14" i="22"/>
  <c r="AX15" i="18"/>
  <c r="CA15" i="19"/>
  <c r="BE15" i="21"/>
  <c r="DH14" i="23"/>
  <c r="DQ14" i="23"/>
  <c r="AH23" i="3"/>
  <c r="Q23" i="3"/>
  <c r="BL15" i="24"/>
  <c r="CI15" i="26"/>
  <c r="BP15" i="23"/>
  <c r="DF14" i="26"/>
  <c r="DF14" i="25"/>
  <c r="DP14" i="16"/>
  <c r="CL15" i="24"/>
  <c r="CK15" i="17"/>
  <c r="CV14" i="21"/>
  <c r="DS14" i="23"/>
  <c r="CZ14" i="22"/>
  <c r="BD15" i="16"/>
  <c r="BK15" i="17"/>
  <c r="CR14" i="17"/>
  <c r="DI14" i="16"/>
  <c r="F28" i="3"/>
  <c r="E28" i="3"/>
  <c r="A29" i="3"/>
  <c r="H28" i="3"/>
  <c r="C28" i="3"/>
  <c r="B28" i="3"/>
  <c r="D28" i="3"/>
  <c r="G28" i="3"/>
  <c r="H29" i="5"/>
  <c r="G29" i="5"/>
  <c r="C29" i="5"/>
  <c r="B29" i="5"/>
  <c r="E29" i="5"/>
  <c r="D29" i="5"/>
  <c r="A30" i="5"/>
  <c r="F29" i="5"/>
  <c r="AU15" i="19"/>
  <c r="AU15" i="26"/>
  <c r="AW15" i="20"/>
  <c r="BY15" i="21"/>
  <c r="CR14" i="23"/>
  <c r="ED14" i="20"/>
  <c r="DP14" i="24"/>
  <c r="CX14" i="18"/>
  <c r="CV14" i="19"/>
  <c r="EE14" i="18"/>
  <c r="DA14" i="19"/>
  <c r="EC14" i="20"/>
  <c r="DZ14" i="18"/>
  <c r="DT14" i="21"/>
  <c r="CS14" i="25"/>
  <c r="DA14" i="26"/>
  <c r="DH14" i="22"/>
  <c r="DE14" i="17"/>
  <c r="EC14" i="22"/>
  <c r="DW14" i="26"/>
  <c r="CS14" i="24"/>
  <c r="CN14" i="25"/>
  <c r="EE14" i="19"/>
  <c r="I23" i="9"/>
  <c r="K23" i="9"/>
  <c r="J23" i="9"/>
  <c r="BO16" i="21"/>
  <c r="AO16" i="23"/>
  <c r="AG16" i="23"/>
  <c r="Y16" i="23"/>
  <c r="Q16" i="23"/>
  <c r="I16" i="23"/>
  <c r="BB16" i="23" s="1"/>
  <c r="AN16" i="23"/>
  <c r="AF16" i="23"/>
  <c r="X16" i="23"/>
  <c r="P16" i="23"/>
  <c r="H16" i="23"/>
  <c r="AM16" i="23"/>
  <c r="AE16" i="23"/>
  <c r="W16" i="23"/>
  <c r="BP16" i="23" s="1"/>
  <c r="O16" i="23"/>
  <c r="G16" i="23"/>
  <c r="AT16" i="23"/>
  <c r="AL16" i="23"/>
  <c r="AD16" i="23"/>
  <c r="V16" i="23"/>
  <c r="N16" i="23"/>
  <c r="F16" i="23"/>
  <c r="AS16" i="23"/>
  <c r="AK16" i="23"/>
  <c r="AC16" i="23"/>
  <c r="U16" i="23"/>
  <c r="M16" i="23"/>
  <c r="E16" i="23"/>
  <c r="AR16" i="23"/>
  <c r="AJ16" i="23"/>
  <c r="AB16" i="23"/>
  <c r="T16" i="23"/>
  <c r="L16" i="23"/>
  <c r="D16" i="23"/>
  <c r="AI16" i="23"/>
  <c r="C16" i="23"/>
  <c r="AH16" i="23"/>
  <c r="B16" i="23"/>
  <c r="AZ16" i="23" s="1"/>
  <c r="AA16" i="23"/>
  <c r="Z16" i="23"/>
  <c r="R16" i="23"/>
  <c r="J16" i="23"/>
  <c r="AQ16" i="23"/>
  <c r="CJ16" i="23" s="1"/>
  <c r="AP16" i="23"/>
  <c r="S16" i="23"/>
  <c r="K16" i="23"/>
  <c r="CJ15" i="16"/>
  <c r="DD14" i="24"/>
  <c r="BA23" i="12"/>
  <c r="AS23" i="12"/>
  <c r="AK23" i="12"/>
  <c r="AC23" i="12"/>
  <c r="U23" i="12"/>
  <c r="M23" i="12"/>
  <c r="AZ23" i="12"/>
  <c r="AR23" i="12"/>
  <c r="AJ23" i="12"/>
  <c r="AB23" i="12"/>
  <c r="T23" i="12"/>
  <c r="L23" i="12"/>
  <c r="AY23" i="12"/>
  <c r="AQ23" i="12"/>
  <c r="AI23" i="12"/>
  <c r="AA23" i="12"/>
  <c r="S23" i="12"/>
  <c r="AX23" i="12"/>
  <c r="AP23" i="12"/>
  <c r="AH23" i="12"/>
  <c r="Z23" i="12"/>
  <c r="R23" i="12"/>
  <c r="AW23" i="12"/>
  <c r="AO23" i="12"/>
  <c r="AG23" i="12"/>
  <c r="Y23" i="12"/>
  <c r="Q23" i="12"/>
  <c r="BD23" i="12"/>
  <c r="AV23" i="12"/>
  <c r="AN23" i="12"/>
  <c r="AF23" i="12"/>
  <c r="X23" i="12"/>
  <c r="P23" i="12"/>
  <c r="BC23" i="12"/>
  <c r="AU23" i="12"/>
  <c r="AM23" i="12"/>
  <c r="AE23" i="12"/>
  <c r="W23" i="12"/>
  <c r="O23" i="12"/>
  <c r="BB23" i="12"/>
  <c r="AT23" i="12"/>
  <c r="AL23" i="12"/>
  <c r="AD23" i="12"/>
  <c r="V23" i="12"/>
  <c r="N23" i="12"/>
  <c r="CU14" i="24"/>
  <c r="DX14" i="23"/>
  <c r="K23" i="2"/>
  <c r="J23" i="2"/>
  <c r="I23" i="2"/>
  <c r="CY14" i="20"/>
  <c r="DR14" i="22"/>
  <c r="CZ14" i="16"/>
  <c r="BD23" i="5"/>
  <c r="AV23" i="5"/>
  <c r="AN23" i="5"/>
  <c r="AF23" i="5"/>
  <c r="X23" i="5"/>
  <c r="P23" i="5"/>
  <c r="BC23" i="5"/>
  <c r="AU23" i="5"/>
  <c r="AM23" i="5"/>
  <c r="AE23" i="5"/>
  <c r="W23" i="5"/>
  <c r="O23" i="5"/>
  <c r="AY23" i="5"/>
  <c r="AQ23" i="5"/>
  <c r="AI23" i="5"/>
  <c r="AA23" i="5"/>
  <c r="S23" i="5"/>
  <c r="AX23" i="5"/>
  <c r="AP23" i="5"/>
  <c r="AH23" i="5"/>
  <c r="Z23" i="5"/>
  <c r="R23" i="5"/>
  <c r="BA23" i="5"/>
  <c r="AK23" i="5"/>
  <c r="U23" i="5"/>
  <c r="AZ23" i="5"/>
  <c r="AJ23" i="5"/>
  <c r="T23" i="5"/>
  <c r="AG23" i="5"/>
  <c r="AW23" i="5"/>
  <c r="Q23" i="5"/>
  <c r="AT23" i="5"/>
  <c r="AD23" i="5"/>
  <c r="N23" i="5"/>
  <c r="AS23" i="5"/>
  <c r="AC23" i="5"/>
  <c r="M23" i="5"/>
  <c r="AR23" i="5"/>
  <c r="AB23" i="5"/>
  <c r="L23" i="5"/>
  <c r="AO23" i="5"/>
  <c r="Y23" i="5"/>
  <c r="BB23" i="5"/>
  <c r="AL23" i="5"/>
  <c r="V23" i="5"/>
  <c r="BU15" i="23"/>
  <c r="AV15" i="19"/>
  <c r="CV14" i="24"/>
  <c r="CX14" i="21"/>
  <c r="BC23" i="4"/>
  <c r="AU23" i="4"/>
  <c r="AM23" i="4"/>
  <c r="AE23" i="4"/>
  <c r="W23" i="4"/>
  <c r="O23" i="4"/>
  <c r="BB23" i="4"/>
  <c r="AT23" i="4"/>
  <c r="AL23" i="4"/>
  <c r="AD23" i="4"/>
  <c r="V23" i="4"/>
  <c r="N23" i="4"/>
  <c r="AX23" i="4"/>
  <c r="AP23" i="4"/>
  <c r="AH23" i="4"/>
  <c r="Z23" i="4"/>
  <c r="R23" i="4"/>
  <c r="AW23" i="4"/>
  <c r="AO23" i="4"/>
  <c r="AG23" i="4"/>
  <c r="Y23" i="4"/>
  <c r="Q23" i="4"/>
  <c r="AV23" i="4"/>
  <c r="AF23" i="4"/>
  <c r="P23" i="4"/>
  <c r="AS23" i="4"/>
  <c r="AC23" i="4"/>
  <c r="M23" i="4"/>
  <c r="AR23" i="4"/>
  <c r="L23" i="4"/>
  <c r="BD23" i="4"/>
  <c r="AN23" i="4"/>
  <c r="X23" i="4"/>
  <c r="AB23" i="4"/>
  <c r="AQ23" i="4"/>
  <c r="AA23" i="4"/>
  <c r="BA23" i="4"/>
  <c r="AK23" i="4"/>
  <c r="U23" i="4"/>
  <c r="AZ23" i="4"/>
  <c r="AJ23" i="4"/>
  <c r="T23" i="4"/>
  <c r="AY23" i="4"/>
  <c r="AI23" i="4"/>
  <c r="S23" i="4"/>
  <c r="DS14" i="26"/>
  <c r="AX23" i="3"/>
  <c r="L23" i="3"/>
  <c r="AQ23" i="3"/>
  <c r="Y23" i="3"/>
  <c r="CP14" i="25"/>
  <c r="I23" i="7"/>
  <c r="DZ14" i="24"/>
  <c r="BL15" i="16"/>
  <c r="DS14" i="17"/>
  <c r="CP14" i="18"/>
  <c r="AW23" i="6"/>
  <c r="AO23" i="6"/>
  <c r="AG23" i="6"/>
  <c r="Y23" i="6"/>
  <c r="Q23" i="6"/>
  <c r="AU23" i="6"/>
  <c r="AE23" i="6"/>
  <c r="O23" i="6"/>
  <c r="BD23" i="6"/>
  <c r="AV23" i="6"/>
  <c r="AN23" i="6"/>
  <c r="AF23" i="6"/>
  <c r="X23" i="6"/>
  <c r="P23" i="6"/>
  <c r="BC23" i="6"/>
  <c r="AM23" i="6"/>
  <c r="W23" i="6"/>
  <c r="BB23" i="6"/>
  <c r="AT23" i="6"/>
  <c r="AL23" i="6"/>
  <c r="AD23" i="6"/>
  <c r="V23" i="6"/>
  <c r="N23" i="6"/>
  <c r="BA23" i="6"/>
  <c r="AS23" i="6"/>
  <c r="AK23" i="6"/>
  <c r="AC23" i="6"/>
  <c r="U23" i="6"/>
  <c r="M23" i="6"/>
  <c r="AZ23" i="6"/>
  <c r="AR23" i="6"/>
  <c r="AJ23" i="6"/>
  <c r="AB23" i="6"/>
  <c r="T23" i="6"/>
  <c r="L23" i="6"/>
  <c r="AY23" i="6"/>
  <c r="AQ23" i="6"/>
  <c r="AI23" i="6"/>
  <c r="AA23" i="6"/>
  <c r="S23" i="6"/>
  <c r="AP23" i="6"/>
  <c r="AH23" i="6"/>
  <c r="Z23" i="6"/>
  <c r="R23" i="6"/>
  <c r="AX23" i="6"/>
  <c r="DK14" i="20"/>
  <c r="DQ14" i="21"/>
  <c r="DR14" i="16"/>
  <c r="DZ14" i="21"/>
  <c r="A30" i="9"/>
  <c r="H29" i="9"/>
  <c r="G29" i="9"/>
  <c r="D29" i="9"/>
  <c r="F29" i="9"/>
  <c r="E29" i="9"/>
  <c r="C29" i="9"/>
  <c r="B29" i="9"/>
  <c r="DB14" i="26"/>
  <c r="CW14" i="26"/>
  <c r="CN14" i="22"/>
  <c r="ED14" i="21"/>
  <c r="DY14" i="21"/>
  <c r="DX14" i="22"/>
  <c r="DQ14" i="18"/>
  <c r="CN14" i="21"/>
  <c r="EA14" i="23"/>
  <c r="CY14" i="21"/>
  <c r="BA23" i="2"/>
  <c r="AS23" i="2"/>
  <c r="AK23" i="2"/>
  <c r="AC23" i="2"/>
  <c r="U23" i="2"/>
  <c r="M23" i="2"/>
  <c r="AB23" i="2"/>
  <c r="AZ23" i="2"/>
  <c r="AR23" i="2"/>
  <c r="AJ23" i="2"/>
  <c r="T23" i="2"/>
  <c r="L23" i="2"/>
  <c r="BD23" i="2"/>
  <c r="AV23" i="2"/>
  <c r="AN23" i="2"/>
  <c r="AF23" i="2"/>
  <c r="X23" i="2"/>
  <c r="P23" i="2"/>
  <c r="AU23" i="2"/>
  <c r="AE23" i="2"/>
  <c r="O23" i="2"/>
  <c r="BC23" i="2"/>
  <c r="AM23" i="2"/>
  <c r="W23" i="2"/>
  <c r="AT23" i="2"/>
  <c r="AD23" i="2"/>
  <c r="N23" i="2"/>
  <c r="AA23" i="2"/>
  <c r="Y23" i="2"/>
  <c r="AX23" i="2"/>
  <c r="AH23" i="2"/>
  <c r="R23" i="2"/>
  <c r="AQ23" i="2"/>
  <c r="AP23" i="2"/>
  <c r="Z23" i="2"/>
  <c r="AO23" i="2"/>
  <c r="AW23" i="2"/>
  <c r="BB23" i="2"/>
  <c r="AL23" i="2"/>
  <c r="V23" i="2"/>
  <c r="AY23" i="2"/>
  <c r="AI23" i="2"/>
  <c r="S23" i="2"/>
  <c r="AG23" i="2"/>
  <c r="Q23" i="2"/>
  <c r="DK14" i="22"/>
  <c r="DC14" i="18"/>
  <c r="DU14" i="17"/>
  <c r="DP14" i="19"/>
  <c r="DG14" i="23"/>
  <c r="DM14" i="18"/>
  <c r="EA14" i="17"/>
  <c r="DE14" i="19"/>
  <c r="DP14" i="21"/>
  <c r="DI14" i="25"/>
  <c r="DO14" i="26"/>
  <c r="CO14" i="19"/>
  <c r="CQ14" i="19"/>
  <c r="DM14" i="21"/>
  <c r="DG14" i="22"/>
  <c r="DO14" i="18"/>
  <c r="DT14" i="26"/>
  <c r="EE14" i="17"/>
  <c r="DM14" i="20"/>
  <c r="EA14" i="22"/>
  <c r="DP14" i="18"/>
  <c r="DA14" i="17"/>
  <c r="DE14" i="20"/>
  <c r="DL14" i="22"/>
  <c r="ED14" i="18"/>
  <c r="EF14" i="26"/>
  <c r="DZ14" i="17"/>
  <c r="DD14" i="17"/>
  <c r="EA14" i="21"/>
  <c r="DJ14" i="25"/>
  <c r="DK14" i="18"/>
  <c r="DP14" i="17"/>
  <c r="DB14" i="19"/>
  <c r="BU15" i="26"/>
  <c r="BW15" i="20"/>
  <c r="B28" i="7"/>
  <c r="H28" i="7"/>
  <c r="A29" i="7"/>
  <c r="G28" i="7"/>
  <c r="F28" i="7"/>
  <c r="E28" i="7"/>
  <c r="C28" i="7"/>
  <c r="D28" i="7"/>
  <c r="BQ15" i="16"/>
  <c r="DF14" i="20"/>
  <c r="DZ14" i="20"/>
  <c r="AW15" i="24"/>
  <c r="DC14" i="26"/>
  <c r="DK14" i="23"/>
  <c r="DV14" i="17"/>
  <c r="CV14" i="26"/>
  <c r="DB14" i="18"/>
  <c r="ED14" i="17"/>
  <c r="AO16" i="16"/>
  <c r="CH16" i="16" s="1"/>
  <c r="AG16" i="16"/>
  <c r="Y16" i="16"/>
  <c r="Q16" i="16"/>
  <c r="I16" i="16"/>
  <c r="AR16" i="16"/>
  <c r="AI16" i="16"/>
  <c r="Z16" i="16"/>
  <c r="P16" i="16"/>
  <c r="BI16" i="16" s="1"/>
  <c r="G16" i="16"/>
  <c r="AQ16" i="16"/>
  <c r="AH16" i="16"/>
  <c r="X16" i="16"/>
  <c r="O16" i="16"/>
  <c r="F16" i="16"/>
  <c r="AN16" i="16"/>
  <c r="AE16" i="16"/>
  <c r="BX16" i="16" s="1"/>
  <c r="V16" i="16"/>
  <c r="M16" i="16"/>
  <c r="D16" i="16"/>
  <c r="AS16" i="16"/>
  <c r="AC16" i="16"/>
  <c r="N16" i="16"/>
  <c r="AP16" i="16"/>
  <c r="AB16" i="16"/>
  <c r="L16" i="16"/>
  <c r="AM16" i="16"/>
  <c r="AA16" i="16"/>
  <c r="K16" i="16"/>
  <c r="BD16" i="16" s="1"/>
  <c r="AL16" i="16"/>
  <c r="W16" i="16"/>
  <c r="J16" i="16"/>
  <c r="AJ16" i="16"/>
  <c r="CC16" i="16" s="1"/>
  <c r="T16" i="16"/>
  <c r="E16" i="16"/>
  <c r="AT16" i="16"/>
  <c r="C16" i="16"/>
  <c r="AW16" i="16" s="1"/>
  <c r="AK16" i="16"/>
  <c r="B16" i="16"/>
  <c r="AF16" i="16"/>
  <c r="AD16" i="16"/>
  <c r="S16" i="16"/>
  <c r="H16" i="16"/>
  <c r="R16" i="16"/>
  <c r="U16" i="16"/>
  <c r="DV14" i="20"/>
  <c r="BB15" i="21"/>
  <c r="CA15" i="17"/>
  <c r="AE23" i="3"/>
  <c r="AM23" i="3"/>
  <c r="M23" i="3"/>
  <c r="CI15" i="24"/>
  <c r="CT14" i="21"/>
  <c r="CO14" i="20"/>
  <c r="CD15" i="25"/>
  <c r="BN15" i="21"/>
  <c r="BJ16" i="20"/>
  <c r="BJ15" i="26"/>
  <c r="BR15" i="25"/>
  <c r="BA15" i="16"/>
  <c r="BA15" i="24"/>
  <c r="DH14" i="24"/>
  <c r="CU14" i="23"/>
  <c r="CP14" i="16"/>
  <c r="BU15" i="22"/>
  <c r="AV15" i="25"/>
  <c r="DY14" i="25"/>
  <c r="CO14" i="22"/>
  <c r="Z23" i="3"/>
  <c r="AC23" i="3"/>
  <c r="DA14" i="24"/>
  <c r="DG14" i="21"/>
  <c r="CL15" i="23"/>
  <c r="BZ15" i="22"/>
  <c r="CM15" i="16"/>
  <c r="BD15" i="24"/>
  <c r="BQ15" i="20"/>
  <c r="CU14" i="17"/>
  <c r="DP14" i="23"/>
  <c r="AU15" i="25"/>
  <c r="DA14" i="20"/>
  <c r="B29" i="10"/>
  <c r="A30" i="10"/>
  <c r="H29" i="10"/>
  <c r="F29" i="10"/>
  <c r="E29" i="10"/>
  <c r="D29" i="10"/>
  <c r="G29" i="10"/>
  <c r="C29" i="10"/>
  <c r="DR14" i="23"/>
  <c r="CS14" i="22"/>
  <c r="DW14" i="17"/>
  <c r="DV14" i="25"/>
  <c r="CY14" i="19"/>
  <c r="EF14" i="19"/>
  <c r="EB14" i="22"/>
  <c r="DH14" i="17"/>
  <c r="CQ14" i="21"/>
  <c r="DU14" i="25"/>
  <c r="DG14" i="26"/>
  <c r="DC14" i="24"/>
  <c r="CS14" i="23"/>
  <c r="DC14" i="17"/>
  <c r="CR14" i="25"/>
  <c r="CQ14" i="26"/>
  <c r="EC14" i="21"/>
  <c r="CV14" i="22"/>
  <c r="CZ14" i="19"/>
  <c r="BI16" i="17"/>
  <c r="AN16" i="22"/>
  <c r="AF16" i="22"/>
  <c r="X16" i="22"/>
  <c r="P16" i="22"/>
  <c r="H16" i="22"/>
  <c r="AM16" i="22"/>
  <c r="CF16" i="22" s="1"/>
  <c r="AE16" i="22"/>
  <c r="W16" i="22"/>
  <c r="O16" i="22"/>
  <c r="G16" i="22"/>
  <c r="AT16" i="22"/>
  <c r="AL16" i="22"/>
  <c r="AD16" i="22"/>
  <c r="V16" i="22"/>
  <c r="BO16" i="22" s="1"/>
  <c r="N16" i="22"/>
  <c r="F16" i="22"/>
  <c r="AR16" i="22"/>
  <c r="AJ16" i="22"/>
  <c r="AB16" i="22"/>
  <c r="T16" i="22"/>
  <c r="L16" i="22"/>
  <c r="D16" i="22"/>
  <c r="AW16" i="22" s="1"/>
  <c r="AQ16" i="22"/>
  <c r="AI16" i="22"/>
  <c r="AA16" i="22"/>
  <c r="S16" i="22"/>
  <c r="K16" i="22"/>
  <c r="C16" i="22"/>
  <c r="AH16" i="22"/>
  <c r="M16" i="22"/>
  <c r="AG16" i="22"/>
  <c r="J16" i="22"/>
  <c r="AC16" i="22"/>
  <c r="I16" i="22"/>
  <c r="Z16" i="22"/>
  <c r="E16" i="22"/>
  <c r="AS16" i="22"/>
  <c r="Y16" i="22"/>
  <c r="B16" i="22"/>
  <c r="AK16" i="22"/>
  <c r="Q16" i="22"/>
  <c r="AP16" i="22"/>
  <c r="R16" i="22"/>
  <c r="AO16" i="22"/>
  <c r="U16" i="22"/>
  <c r="CJ15" i="23"/>
  <c r="CU14" i="18"/>
  <c r="CE15" i="21"/>
  <c r="BA15" i="17"/>
  <c r="BB15" i="24"/>
  <c r="DU14" i="16"/>
  <c r="CZ14" i="18"/>
  <c r="CW14" i="23"/>
  <c r="AX15" i="25"/>
  <c r="BH15" i="17"/>
  <c r="AV15" i="26"/>
  <c r="DN14" i="21"/>
  <c r="AP23" i="3"/>
  <c r="AA23" i="3"/>
  <c r="AK23" i="3"/>
  <c r="CW14" i="20"/>
  <c r="AY23" i="8"/>
  <c r="AQ23" i="8"/>
  <c r="AI23" i="8"/>
  <c r="AA23" i="8"/>
  <c r="S23" i="8"/>
  <c r="AX23" i="8"/>
  <c r="AP23" i="8"/>
  <c r="AH23" i="8"/>
  <c r="Z23" i="8"/>
  <c r="R23" i="8"/>
  <c r="AW23" i="8"/>
  <c r="AO23" i="8"/>
  <c r="AG23" i="8"/>
  <c r="Y23" i="8"/>
  <c r="Q23" i="8"/>
  <c r="BD23" i="8"/>
  <c r="AV23" i="8"/>
  <c r="AN23" i="8"/>
  <c r="AF23" i="8"/>
  <c r="X23" i="8"/>
  <c r="P23" i="8"/>
  <c r="BC23" i="8"/>
  <c r="AU23" i="8"/>
  <c r="AM23" i="8"/>
  <c r="AE23" i="8"/>
  <c r="W23" i="8"/>
  <c r="O23" i="8"/>
  <c r="BB23" i="8"/>
  <c r="AT23" i="8"/>
  <c r="AL23" i="8"/>
  <c r="AD23" i="8"/>
  <c r="V23" i="8"/>
  <c r="N23" i="8"/>
  <c r="BA23" i="8"/>
  <c r="AS23" i="8"/>
  <c r="AK23" i="8"/>
  <c r="AC23" i="8"/>
  <c r="U23" i="8"/>
  <c r="M23" i="8"/>
  <c r="AZ23" i="8"/>
  <c r="AR23" i="8"/>
  <c r="AJ23" i="8"/>
  <c r="AB23" i="8"/>
  <c r="T23" i="8"/>
  <c r="L23" i="8"/>
  <c r="CI15" i="18"/>
  <c r="CN14" i="16"/>
  <c r="DS14" i="25"/>
  <c r="CP14" i="24"/>
  <c r="AY15" i="26"/>
  <c r="DY14" i="23"/>
  <c r="BM15" i="21"/>
  <c r="BZ15" i="23"/>
  <c r="BD15" i="25"/>
  <c r="DR14" i="17"/>
  <c r="DQ14" i="26"/>
  <c r="CZ14" i="21"/>
  <c r="BV15" i="21"/>
  <c r="BS15" i="23"/>
  <c r="CG15" i="17"/>
  <c r="DT14" i="23"/>
  <c r="DD14" i="16"/>
  <c r="DV14" i="22"/>
  <c r="DF14" i="17"/>
  <c r="EC14" i="23"/>
  <c r="DU14" i="26"/>
  <c r="DN14" i="19"/>
  <c r="EB14" i="25"/>
  <c r="DR14" i="19"/>
  <c r="CS14" i="19"/>
  <c r="DO14" i="22"/>
  <c r="DM14" i="26"/>
  <c r="EC14" i="24"/>
  <c r="CV14" i="18"/>
  <c r="CR14" i="20"/>
  <c r="CY14" i="18"/>
  <c r="DL14" i="18"/>
  <c r="DV14" i="18"/>
  <c r="CV14" i="17"/>
  <c r="BN15" i="25"/>
  <c r="BW16" i="23"/>
  <c r="AP16" i="24"/>
  <c r="CI16" i="24" s="1"/>
  <c r="AH16" i="24"/>
  <c r="Z16" i="24"/>
  <c r="R16" i="24"/>
  <c r="J16" i="24"/>
  <c r="B16" i="24"/>
  <c r="AO16" i="24"/>
  <c r="AG16" i="24"/>
  <c r="Y16" i="24"/>
  <c r="BR16" i="24" s="1"/>
  <c r="Q16" i="24"/>
  <c r="I16" i="24"/>
  <c r="AT16" i="24"/>
  <c r="AL16" i="24"/>
  <c r="AD16" i="24"/>
  <c r="V16" i="24"/>
  <c r="N16" i="24"/>
  <c r="F16" i="24"/>
  <c r="AY16" i="24" s="1"/>
  <c r="AR16" i="24"/>
  <c r="AE16" i="24"/>
  <c r="S16" i="24"/>
  <c r="E16" i="24"/>
  <c r="AK16" i="24"/>
  <c r="W16" i="24"/>
  <c r="H16" i="24"/>
  <c r="AJ16" i="24"/>
  <c r="CC16" i="24" s="1"/>
  <c r="U16" i="24"/>
  <c r="G16" i="24"/>
  <c r="AI16" i="24"/>
  <c r="T16" i="24"/>
  <c r="D16" i="24"/>
  <c r="AF16" i="24"/>
  <c r="P16" i="24"/>
  <c r="C16" i="24"/>
  <c r="AV16" i="24" s="1"/>
  <c r="AS16" i="24"/>
  <c r="AC16" i="24"/>
  <c r="O16" i="24"/>
  <c r="AQ16" i="24"/>
  <c r="AB16" i="24"/>
  <c r="M16" i="24"/>
  <c r="AN16" i="24"/>
  <c r="AM16" i="24"/>
  <c r="AA16" i="24"/>
  <c r="X16" i="24"/>
  <c r="L16" i="24"/>
  <c r="K16" i="24"/>
  <c r="CJ15" i="26"/>
  <c r="BG15" i="23"/>
  <c r="DS14" i="20"/>
  <c r="CU14" i="16"/>
  <c r="CT14" i="26"/>
  <c r="BF15" i="18"/>
  <c r="BA15" i="18"/>
  <c r="BB15" i="17"/>
  <c r="CT14" i="24"/>
  <c r="CT14" i="23"/>
  <c r="I23" i="3"/>
  <c r="K23" i="3"/>
  <c r="J23" i="3"/>
  <c r="AV15" i="20"/>
  <c r="DL14" i="24"/>
  <c r="CV14" i="16"/>
  <c r="DU14" i="24"/>
  <c r="DS14" i="16"/>
  <c r="S23" i="3"/>
  <c r="AB23" i="3"/>
  <c r="P23" i="3"/>
  <c r="AG23" i="3"/>
  <c r="BA23" i="3"/>
  <c r="J23" i="7"/>
  <c r="DZ14" i="16"/>
  <c r="K23" i="12"/>
  <c r="J23" i="12"/>
  <c r="I23" i="12"/>
  <c r="DB14" i="20"/>
  <c r="CU14" i="21"/>
  <c r="DF14" i="16"/>
  <c r="AY15" i="21"/>
  <c r="CN14" i="24"/>
  <c r="DD14" i="20"/>
  <c r="DS14" i="24"/>
  <c r="CU14" i="20"/>
  <c r="DX14" i="21"/>
  <c r="EE14" i="21"/>
  <c r="DC14" i="20"/>
  <c r="DE14" i="24"/>
  <c r="DB14" i="17"/>
  <c r="CW14" i="17"/>
  <c r="C28" i="8"/>
  <c r="B28" i="8"/>
  <c r="A29" i="8"/>
  <c r="H28" i="8"/>
  <c r="G28" i="8"/>
  <c r="F28" i="8"/>
  <c r="E28" i="8"/>
  <c r="D28" i="8"/>
  <c r="EA14" i="24"/>
  <c r="CP14" i="21"/>
  <c r="CW14" i="25"/>
  <c r="DB14" i="24"/>
  <c r="DM14" i="24"/>
  <c r="DN14" i="24"/>
  <c r="DV14" i="21"/>
  <c r="DY14" i="20"/>
  <c r="DS14" i="21"/>
  <c r="EF14" i="20"/>
  <c r="DC14" i="22"/>
  <c r="DJ14" i="26"/>
  <c r="CO14" i="17"/>
  <c r="CQ14" i="17"/>
  <c r="DJ14" i="22"/>
  <c r="EB14" i="18"/>
  <c r="CT14" i="17"/>
  <c r="DU14" i="19"/>
  <c r="DU14" i="22"/>
  <c r="EB14" i="21"/>
  <c r="DE14" i="25"/>
  <c r="EA14" i="26"/>
  <c r="EC14" i="19"/>
  <c r="DG14" i="24"/>
  <c r="DA14" i="23"/>
  <c r="DW14" i="22"/>
  <c r="DH14" i="18"/>
  <c r="DO14" i="17"/>
  <c r="CW14" i="19"/>
  <c r="CN14" i="20"/>
  <c r="DL14" i="25"/>
  <c r="CT14" i="18"/>
  <c r="DQ14" i="17"/>
  <c r="DJ14" i="20"/>
  <c r="DD14" i="25"/>
  <c r="EA14" i="18"/>
  <c r="CR14" i="26"/>
  <c r="DF14" i="19"/>
  <c r="EC14" i="17"/>
  <c r="DA14" i="21"/>
  <c r="DM14" i="25"/>
  <c r="DN14" i="17"/>
  <c r="DJ14" i="19"/>
  <c r="AR16" i="19"/>
  <c r="AJ16" i="19"/>
  <c r="AB16" i="19"/>
  <c r="T16" i="19"/>
  <c r="L16" i="19"/>
  <c r="BE16" i="19" s="1"/>
  <c r="D16" i="19"/>
  <c r="AQ16" i="19"/>
  <c r="AH16" i="19"/>
  <c r="Y16" i="19"/>
  <c r="P16" i="19"/>
  <c r="G16" i="19"/>
  <c r="AP16" i="19"/>
  <c r="AG16" i="19"/>
  <c r="BZ16" i="19" s="1"/>
  <c r="X16" i="19"/>
  <c r="O16" i="19"/>
  <c r="F16" i="19"/>
  <c r="AO16" i="19"/>
  <c r="AF16" i="19"/>
  <c r="W16" i="19"/>
  <c r="N16" i="19"/>
  <c r="E16" i="19"/>
  <c r="AN16" i="19"/>
  <c r="AE16" i="19"/>
  <c r="V16" i="19"/>
  <c r="M16" i="19"/>
  <c r="C16" i="19"/>
  <c r="AD16" i="19"/>
  <c r="K16" i="19"/>
  <c r="AC16" i="19"/>
  <c r="J16" i="19"/>
  <c r="AT16" i="19"/>
  <c r="AA16" i="19"/>
  <c r="I16" i="19"/>
  <c r="AL16" i="19"/>
  <c r="H16" i="19"/>
  <c r="AK16" i="19"/>
  <c r="B16" i="19"/>
  <c r="BK16" i="19" s="1"/>
  <c r="AI16" i="19"/>
  <c r="Z16" i="19"/>
  <c r="U16" i="19"/>
  <c r="S16" i="19"/>
  <c r="R16" i="19"/>
  <c r="Q16" i="19"/>
  <c r="AM16" i="19"/>
  <c r="AS16" i="19"/>
  <c r="CL16" i="19" s="1"/>
  <c r="A17" i="26"/>
  <c r="A17" i="25"/>
  <c r="A17" i="24"/>
  <c r="A17" i="23"/>
  <c r="A17" i="22"/>
  <c r="A17" i="20"/>
  <c r="A17" i="19"/>
  <c r="A17" i="21"/>
  <c r="A17" i="17"/>
  <c r="A17" i="16"/>
  <c r="AO17" i="15"/>
  <c r="AG17" i="15"/>
  <c r="Y17" i="15"/>
  <c r="Q17" i="15"/>
  <c r="I17" i="15"/>
  <c r="A18" i="15"/>
  <c r="AL17" i="15"/>
  <c r="AC17" i="15"/>
  <c r="T17" i="15"/>
  <c r="K17" i="15"/>
  <c r="B17" i="15"/>
  <c r="AT17" i="15"/>
  <c r="AK17" i="15"/>
  <c r="AB17" i="15"/>
  <c r="S17" i="15"/>
  <c r="J17" i="15"/>
  <c r="AR17" i="15"/>
  <c r="AI17" i="15"/>
  <c r="Z17" i="15"/>
  <c r="P17" i="15"/>
  <c r="G17" i="15"/>
  <c r="AS17" i="15"/>
  <c r="AE17" i="15"/>
  <c r="O17" i="15"/>
  <c r="C17" i="15"/>
  <c r="AQ17" i="15"/>
  <c r="AD17" i="15"/>
  <c r="N17" i="15"/>
  <c r="AN17" i="15"/>
  <c r="X17" i="15"/>
  <c r="L17" i="15"/>
  <c r="V17" i="15"/>
  <c r="AP17" i="15"/>
  <c r="U17" i="15"/>
  <c r="AM17" i="15"/>
  <c r="R17" i="15"/>
  <c r="A17" i="18"/>
  <c r="AJ17" i="15"/>
  <c r="M17" i="15"/>
  <c r="AF17" i="15"/>
  <c r="F17" i="15"/>
  <c r="W17" i="15"/>
  <c r="D17" i="15"/>
  <c r="AH17" i="15"/>
  <c r="AA17" i="15"/>
  <c r="H17" i="15"/>
  <c r="E17" i="15"/>
  <c r="AQ16" i="26"/>
  <c r="AI16" i="26"/>
  <c r="AA16" i="26"/>
  <c r="S16" i="26"/>
  <c r="K16" i="26"/>
  <c r="C16" i="26"/>
  <c r="AL16" i="26"/>
  <c r="AC16" i="26"/>
  <c r="T16" i="26"/>
  <c r="J16" i="26"/>
  <c r="AT16" i="26"/>
  <c r="AK16" i="26"/>
  <c r="AB16" i="26"/>
  <c r="R16" i="26"/>
  <c r="I16" i="26"/>
  <c r="BB16" i="26" s="1"/>
  <c r="AR16" i="26"/>
  <c r="AH16" i="26"/>
  <c r="Y16" i="26"/>
  <c r="P16" i="26"/>
  <c r="G16" i="26"/>
  <c r="AS16" i="26"/>
  <c r="AE16" i="26"/>
  <c r="O16" i="26"/>
  <c r="BH16" i="26" s="1"/>
  <c r="B16" i="26"/>
  <c r="AP16" i="26"/>
  <c r="AD16" i="26"/>
  <c r="N16" i="26"/>
  <c r="AO16" i="26"/>
  <c r="Z16" i="26"/>
  <c r="M16" i="26"/>
  <c r="AM16" i="26"/>
  <c r="CF16" i="26" s="1"/>
  <c r="Q16" i="26"/>
  <c r="AN16" i="26"/>
  <c r="U16" i="26"/>
  <c r="W16" i="26"/>
  <c r="V16" i="26"/>
  <c r="L16" i="26"/>
  <c r="H16" i="26"/>
  <c r="F16" i="26"/>
  <c r="E16" i="26"/>
  <c r="D16" i="26"/>
  <c r="AG16" i="26"/>
  <c r="AF16" i="26"/>
  <c r="X16" i="26"/>
  <c r="AJ16" i="26"/>
  <c r="BN15" i="18"/>
  <c r="BE16" i="22"/>
  <c r="AS16" i="18"/>
  <c r="AK16" i="18"/>
  <c r="AC16" i="18"/>
  <c r="U16" i="18"/>
  <c r="M16" i="18"/>
  <c r="E16" i="18"/>
  <c r="AR16" i="18"/>
  <c r="AJ16" i="18"/>
  <c r="AB16" i="18"/>
  <c r="T16" i="18"/>
  <c r="AQ16" i="18"/>
  <c r="AI16" i="18"/>
  <c r="AA16" i="18"/>
  <c r="S16" i="18"/>
  <c r="K16" i="18"/>
  <c r="C16" i="18"/>
  <c r="AP16" i="18"/>
  <c r="AE16" i="18"/>
  <c r="Q16" i="18"/>
  <c r="G16" i="18"/>
  <c r="AO16" i="18"/>
  <c r="AD16" i="18"/>
  <c r="P16" i="18"/>
  <c r="F16" i="18"/>
  <c r="AN16" i="18"/>
  <c r="Z16" i="18"/>
  <c r="O16" i="18"/>
  <c r="D16" i="18"/>
  <c r="X16" i="18"/>
  <c r="BQ16" i="18" s="1"/>
  <c r="H16" i="18"/>
  <c r="AT16" i="18"/>
  <c r="W16" i="18"/>
  <c r="B16" i="18"/>
  <c r="AM16" i="18"/>
  <c r="V16" i="18"/>
  <c r="AL16" i="18"/>
  <c r="R16" i="18"/>
  <c r="BK16" i="18" s="1"/>
  <c r="AH16" i="18"/>
  <c r="AG16" i="18"/>
  <c r="AF16" i="18"/>
  <c r="Y16" i="18"/>
  <c r="L16" i="18"/>
  <c r="N16" i="18"/>
  <c r="J16" i="18"/>
  <c r="I16" i="18"/>
  <c r="BB16" i="18" s="1"/>
  <c r="AP16" i="25"/>
  <c r="AH16" i="25"/>
  <c r="Z16" i="25"/>
  <c r="R16" i="25"/>
  <c r="J16" i="25"/>
  <c r="B16" i="25"/>
  <c r="AO16" i="25"/>
  <c r="AG16" i="25"/>
  <c r="Y16" i="25"/>
  <c r="Q16" i="25"/>
  <c r="I16" i="25"/>
  <c r="AN16" i="25"/>
  <c r="AF16" i="25"/>
  <c r="X16" i="25"/>
  <c r="P16" i="25"/>
  <c r="H16" i="25"/>
  <c r="AK16" i="25"/>
  <c r="W16" i="25"/>
  <c r="L16" i="25"/>
  <c r="AJ16" i="25"/>
  <c r="V16" i="25"/>
  <c r="K16" i="25"/>
  <c r="AT16" i="25"/>
  <c r="AI16" i="25"/>
  <c r="U16" i="25"/>
  <c r="G16" i="25"/>
  <c r="AL16" i="25"/>
  <c r="O16" i="25"/>
  <c r="AE16" i="25"/>
  <c r="BX16" i="25" s="1"/>
  <c r="N16" i="25"/>
  <c r="AD16" i="25"/>
  <c r="M16" i="25"/>
  <c r="AC16" i="25"/>
  <c r="F16" i="25"/>
  <c r="AS16" i="25"/>
  <c r="AB16" i="25"/>
  <c r="E16" i="25"/>
  <c r="AX16" i="25" s="1"/>
  <c r="AQ16" i="25"/>
  <c r="AM16" i="25"/>
  <c r="AA16" i="25"/>
  <c r="T16" i="25"/>
  <c r="S16" i="25"/>
  <c r="AR16" i="25"/>
  <c r="D16" i="25"/>
  <c r="C16" i="25"/>
  <c r="AV16" i="25" s="1"/>
  <c r="BG15" i="17"/>
  <c r="BG15" i="24"/>
  <c r="K23" i="13"/>
  <c r="J23" i="13"/>
  <c r="I23" i="13"/>
  <c r="DB14" i="23"/>
  <c r="DR14" i="21"/>
  <c r="BF15" i="17"/>
  <c r="BA15" i="20"/>
  <c r="CC15" i="22"/>
  <c r="BB15" i="19"/>
  <c r="DD14" i="23"/>
  <c r="CW14" i="22"/>
  <c r="CW14" i="21"/>
  <c r="CA15" i="22"/>
  <c r="CN14" i="26"/>
  <c r="DB14" i="22"/>
  <c r="AI23" i="3"/>
  <c r="AR23" i="3"/>
  <c r="X23" i="3"/>
  <c r="AO23" i="3"/>
  <c r="CZ14" i="25"/>
  <c r="DD14" i="21"/>
  <c r="DI14" i="21"/>
  <c r="DW14" i="23"/>
  <c r="CZ14" i="24"/>
  <c r="BC15" i="17"/>
  <c r="BC15" i="24"/>
  <c r="AZ15" i="23"/>
  <c r="ED14" i="23"/>
  <c r="DS14" i="18"/>
  <c r="CZ14" i="23"/>
  <c r="EB14" i="16"/>
  <c r="CL15" i="17"/>
  <c r="BM15" i="24"/>
  <c r="ED14" i="22"/>
  <c r="CY14" i="24"/>
  <c r="DW14" i="21"/>
  <c r="CB15" i="17"/>
  <c r="CX14" i="16"/>
  <c r="DF14" i="24"/>
  <c r="CW14" i="16"/>
  <c r="DO14" i="21"/>
  <c r="DM14" i="16"/>
  <c r="DN14" i="20"/>
  <c r="CX14" i="24"/>
  <c r="DB14" i="16"/>
  <c r="J24" i="2" s="1"/>
  <c r="EB14" i="20"/>
  <c r="EA14" i="25"/>
  <c r="EE14" i="26"/>
  <c r="CP14" i="19"/>
  <c r="DC14" i="19"/>
  <c r="EF14" i="22"/>
  <c r="DY14" i="18"/>
  <c r="DX14" i="17"/>
  <c r="EB14" i="17"/>
  <c r="DZ14" i="26"/>
  <c r="CS14" i="21"/>
  <c r="DH14" i="25"/>
  <c r="DE14" i="26"/>
  <c r="EC14" i="26"/>
  <c r="CV14" i="25"/>
  <c r="DN14" i="23"/>
  <c r="DT14" i="25"/>
  <c r="CR14" i="18"/>
  <c r="DG14" i="17"/>
  <c r="DC14" i="16"/>
  <c r="DL14" i="21"/>
  <c r="ED14" i="25"/>
  <c r="CY14" i="26"/>
  <c r="CP14" i="17"/>
  <c r="CR14" i="21"/>
  <c r="DZ14" i="25"/>
  <c r="DD14" i="18"/>
  <c r="DL14" i="17"/>
  <c r="DG14" i="16"/>
  <c r="CU14" i="19"/>
  <c r="DZ14" i="22"/>
  <c r="EC14" i="25"/>
  <c r="CS14" i="26"/>
  <c r="DI14" i="17"/>
  <c r="DD14" i="19"/>
  <c r="BO16" i="25" l="1"/>
  <c r="BC16" i="25"/>
  <c r="BT16" i="18"/>
  <c r="CC16" i="25"/>
  <c r="CB16" i="18"/>
  <c r="BK16" i="26"/>
  <c r="BD16" i="19"/>
  <c r="BA16" i="24"/>
  <c r="BA16" i="22"/>
  <c r="CG16" i="16"/>
  <c r="BS16" i="20"/>
  <c r="BJ16" i="21"/>
  <c r="CL16" i="25"/>
  <c r="CE16" i="25"/>
  <c r="BE16" i="25"/>
  <c r="BG16" i="18"/>
  <c r="BO16" i="18"/>
  <c r="BH16" i="18"/>
  <c r="CJ16" i="18"/>
  <c r="BV16" i="18"/>
  <c r="BS16" i="26"/>
  <c r="BU16" i="26"/>
  <c r="BJ16" i="19"/>
  <c r="BA16" i="19"/>
  <c r="BW16" i="19"/>
  <c r="BP16" i="19"/>
  <c r="AZ16" i="19"/>
  <c r="BU16" i="19"/>
  <c r="BP16" i="24"/>
  <c r="BO16" i="24"/>
  <c r="CK16" i="21"/>
  <c r="CH16" i="22"/>
  <c r="AX16" i="22"/>
  <c r="AV16" i="22"/>
  <c r="CE16" i="22"/>
  <c r="BI16" i="22"/>
  <c r="CH16" i="21"/>
  <c r="DJ15" i="20"/>
  <c r="BP16" i="16"/>
  <c r="BG16" i="16"/>
  <c r="AY16" i="16"/>
  <c r="CB16" i="16"/>
  <c r="CI16" i="23"/>
  <c r="AV16" i="23"/>
  <c r="BO16" i="23"/>
  <c r="CN15" i="19"/>
  <c r="AU24" i="3"/>
  <c r="CG16" i="21"/>
  <c r="BV16" i="21"/>
  <c r="CP15" i="21"/>
  <c r="DY15" i="17"/>
  <c r="DN15" i="18"/>
  <c r="BA16" i="17"/>
  <c r="AM24" i="3"/>
  <c r="BH16" i="25"/>
  <c r="DG15" i="18"/>
  <c r="CF16" i="19"/>
  <c r="AU16" i="16"/>
  <c r="BZ16" i="17"/>
  <c r="AZ16" i="25"/>
  <c r="BM16" i="18"/>
  <c r="CD16" i="18"/>
  <c r="BQ16" i="26"/>
  <c r="CH16" i="26"/>
  <c r="AZ16" i="26"/>
  <c r="CD16" i="26"/>
  <c r="BL16" i="26"/>
  <c r="CE16" i="19"/>
  <c r="AV16" i="19"/>
  <c r="BY16" i="19"/>
  <c r="CC16" i="19"/>
  <c r="BU16" i="24"/>
  <c r="CD16" i="24"/>
  <c r="BX16" i="24"/>
  <c r="CL16" i="17"/>
  <c r="BS16" i="22"/>
  <c r="BQ16" i="22"/>
  <c r="CD16" i="16"/>
  <c r="CE16" i="16"/>
  <c r="BV16" i="16"/>
  <c r="BH16" i="16"/>
  <c r="CB16" i="23"/>
  <c r="BF16" i="23"/>
  <c r="BA16" i="23"/>
  <c r="BZ16" i="23"/>
  <c r="DV15" i="16"/>
  <c r="CA16" i="21"/>
  <c r="BM16" i="21"/>
  <c r="CG16" i="20"/>
  <c r="BY16" i="25"/>
  <c r="CH16" i="18"/>
  <c r="DX15" i="23"/>
  <c r="BK16" i="25"/>
  <c r="BN16" i="18"/>
  <c r="BE16" i="26"/>
  <c r="BM16" i="19"/>
  <c r="BS16" i="16"/>
  <c r="CA16" i="23"/>
  <c r="DG15" i="24"/>
  <c r="BY16" i="26"/>
  <c r="CR15" i="21"/>
  <c r="CE16" i="24"/>
  <c r="CI16" i="22"/>
  <c r="CC16" i="22"/>
  <c r="BN16" i="16"/>
  <c r="CL16" i="16"/>
  <c r="BC16" i="23"/>
  <c r="BN16" i="23"/>
  <c r="DW15" i="22"/>
  <c r="BX16" i="21"/>
  <c r="CI16" i="21"/>
  <c r="BU16" i="21"/>
  <c r="BU16" i="17"/>
  <c r="BL16" i="17"/>
  <c r="BR16" i="17"/>
  <c r="CA16" i="20"/>
  <c r="BC16" i="20"/>
  <c r="BN16" i="20"/>
  <c r="CE16" i="20"/>
  <c r="BF16" i="25"/>
  <c r="CE16" i="18"/>
  <c r="BA16" i="26"/>
  <c r="BG16" i="19"/>
  <c r="DS15" i="26"/>
  <c r="CM16" i="21"/>
  <c r="AY16" i="25"/>
  <c r="BX16" i="18"/>
  <c r="BV16" i="25"/>
  <c r="CI16" i="25"/>
  <c r="CI16" i="18"/>
  <c r="BP16" i="26"/>
  <c r="BT16" i="26"/>
  <c r="BL16" i="19"/>
  <c r="CH16" i="19"/>
  <c r="CU15" i="17"/>
  <c r="BM16" i="24"/>
  <c r="BC16" i="24"/>
  <c r="BB16" i="22"/>
  <c r="BY16" i="22"/>
  <c r="BQ16" i="16"/>
  <c r="BT16" i="25"/>
  <c r="CB16" i="25"/>
  <c r="BA16" i="25"/>
  <c r="BZ16" i="25"/>
  <c r="CF16" i="20"/>
  <c r="BY16" i="18"/>
  <c r="BP16" i="18"/>
  <c r="AV16" i="18"/>
  <c r="BZ16" i="26"/>
  <c r="BN16" i="26"/>
  <c r="BW16" i="26"/>
  <c r="BR16" i="26"/>
  <c r="BC16" i="26"/>
  <c r="CB16" i="26"/>
  <c r="BN16" i="19"/>
  <c r="AY16" i="19"/>
  <c r="CA16" i="19"/>
  <c r="BK16" i="20"/>
  <c r="AS24" i="3"/>
  <c r="BH16" i="24"/>
  <c r="BL16" i="24"/>
  <c r="CM16" i="24"/>
  <c r="CJ16" i="17"/>
  <c r="BJ16" i="22"/>
  <c r="CG16" i="22"/>
  <c r="EB15" i="22"/>
  <c r="CO15" i="25"/>
  <c r="CM16" i="16"/>
  <c r="BT16" i="16"/>
  <c r="CA16" i="16"/>
  <c r="BV16" i="23"/>
  <c r="BQ16" i="23"/>
  <c r="BP16" i="17"/>
  <c r="CR15" i="16"/>
  <c r="BV16" i="20"/>
  <c r="DU15" i="22"/>
  <c r="CG16" i="25"/>
  <c r="AW16" i="18"/>
  <c r="BF16" i="26"/>
  <c r="CI16" i="19"/>
  <c r="BZ16" i="24"/>
  <c r="CI16" i="16"/>
  <c r="BG16" i="23"/>
  <c r="BP16" i="21"/>
  <c r="CE16" i="21"/>
  <c r="CS15" i="23"/>
  <c r="BL16" i="25"/>
  <c r="BE16" i="18"/>
  <c r="BM16" i="25"/>
  <c r="BN16" i="25"/>
  <c r="BR16" i="25"/>
  <c r="CG16" i="18"/>
  <c r="BU16" i="18"/>
  <c r="BG16" i="26"/>
  <c r="CM16" i="26"/>
  <c r="BF16" i="19"/>
  <c r="BR16" i="19"/>
  <c r="CJ16" i="24"/>
  <c r="AW16" i="24"/>
  <c r="CL16" i="21"/>
  <c r="CU15" i="24"/>
  <c r="BL16" i="22"/>
  <c r="BX16" i="22"/>
  <c r="BW16" i="16"/>
  <c r="BB16" i="16"/>
  <c r="DV15" i="22"/>
  <c r="CF16" i="25"/>
  <c r="BW16" i="25"/>
  <c r="CM16" i="25"/>
  <c r="BI16" i="25"/>
  <c r="CF16" i="23"/>
  <c r="BZ16" i="18"/>
  <c r="CM16" i="18"/>
  <c r="BI16" i="18"/>
  <c r="BD16" i="18"/>
  <c r="CK16" i="18"/>
  <c r="CG16" i="26"/>
  <c r="CA16" i="26"/>
  <c r="BM16" i="26"/>
  <c r="BS16" i="19"/>
  <c r="CM16" i="19"/>
  <c r="BH16" i="19"/>
  <c r="BK16" i="23"/>
  <c r="DU15" i="20"/>
  <c r="BQ16" i="24"/>
  <c r="BV16" i="24"/>
  <c r="BB16" i="24"/>
  <c r="BS16" i="24"/>
  <c r="CD16" i="22"/>
  <c r="BC16" i="22"/>
  <c r="CB16" i="22"/>
  <c r="AY16" i="22"/>
  <c r="AZ16" i="20"/>
  <c r="AX16" i="16"/>
  <c r="CC16" i="21"/>
  <c r="BS16" i="23"/>
  <c r="BM16" i="23"/>
  <c r="CD16" i="23"/>
  <c r="AX16" i="23"/>
  <c r="BY16" i="23"/>
  <c r="BB16" i="21"/>
  <c r="BL16" i="21"/>
  <c r="BG16" i="21"/>
  <c r="BB16" i="20"/>
  <c r="BU16" i="25"/>
  <c r="BC16" i="18"/>
  <c r="AZ16" i="18"/>
  <c r="BX16" i="26"/>
  <c r="CD16" i="19"/>
  <c r="CG16" i="24"/>
  <c r="CA16" i="22"/>
  <c r="BC16" i="16"/>
  <c r="BN16" i="21"/>
  <c r="BG16" i="20"/>
  <c r="CA16" i="25"/>
  <c r="CD16" i="25"/>
  <c r="AU16" i="18"/>
  <c r="CL16" i="18"/>
  <c r="BI16" i="26"/>
  <c r="AU16" i="19"/>
  <c r="CK16" i="19"/>
  <c r="BD16" i="24"/>
  <c r="EA15" i="20"/>
  <c r="CJ16" i="25"/>
  <c r="BG16" i="25"/>
  <c r="AU16" i="25"/>
  <c r="BA16" i="18"/>
  <c r="BW16" i="18"/>
  <c r="BL16" i="18"/>
  <c r="AX16" i="26"/>
  <c r="BJ16" i="26"/>
  <c r="AU16" i="26"/>
  <c r="CK16" i="26"/>
  <c r="BV16" i="26"/>
  <c r="CB16" i="19"/>
  <c r="CG16" i="19"/>
  <c r="BQ16" i="19"/>
  <c r="BT16" i="24"/>
  <c r="CL16" i="24"/>
  <c r="BN16" i="24"/>
  <c r="CK16" i="24"/>
  <c r="BJ16" i="24"/>
  <c r="CA16" i="24"/>
  <c r="CR15" i="26"/>
  <c r="BF16" i="22"/>
  <c r="BZ16" i="22"/>
  <c r="CJ16" i="22"/>
  <c r="BG16" i="22"/>
  <c r="CD16" i="21"/>
  <c r="DY15" i="25"/>
  <c r="BL16" i="16"/>
  <c r="BM16" i="16"/>
  <c r="BE16" i="16"/>
  <c r="BO16" i="16"/>
  <c r="AZ16" i="16"/>
  <c r="BZ16" i="16"/>
  <c r="BT16" i="23"/>
  <c r="BU16" i="23"/>
  <c r="CL16" i="23"/>
  <c r="BH16" i="23"/>
  <c r="CG16" i="23"/>
  <c r="DX15" i="24"/>
  <c r="BV16" i="17"/>
  <c r="CG16" i="17"/>
  <c r="CK16" i="17"/>
  <c r="BQ16" i="17"/>
  <c r="BN16" i="17"/>
  <c r="CH16" i="20"/>
  <c r="AU16" i="20"/>
  <c r="BU16" i="20"/>
  <c r="CL16" i="20"/>
  <c r="BH16" i="20"/>
  <c r="BD16" i="25"/>
  <c r="CL16" i="26"/>
  <c r="BH16" i="22"/>
  <c r="CT15" i="24"/>
  <c r="BJ16" i="18"/>
  <c r="BR16" i="22"/>
  <c r="CC16" i="26"/>
  <c r="CB16" i="24"/>
  <c r="BO16" i="19"/>
  <c r="AY16" i="23"/>
  <c r="BD25" i="5"/>
  <c r="BS16" i="18"/>
  <c r="BQ16" i="21"/>
  <c r="AV16" i="26"/>
  <c r="DW15" i="24"/>
  <c r="BM16" i="22"/>
  <c r="DA15" i="23"/>
  <c r="BU16" i="22"/>
  <c r="BC16" i="21"/>
  <c r="CS15" i="24"/>
  <c r="CE16" i="23"/>
  <c r="BA16" i="16"/>
  <c r="CX15" i="18"/>
  <c r="BG16" i="17"/>
  <c r="DU15" i="18"/>
  <c r="DQ15" i="18"/>
  <c r="DO15" i="25"/>
  <c r="DN15" i="16"/>
  <c r="DA15" i="18"/>
  <c r="DP15" i="25"/>
  <c r="DA15" i="19"/>
  <c r="DH15" i="22"/>
  <c r="EB15" i="25"/>
  <c r="DN15" i="21"/>
  <c r="EA15" i="23"/>
  <c r="DE15" i="25"/>
  <c r="CY15" i="25"/>
  <c r="DY15" i="20"/>
  <c r="ED15" i="20"/>
  <c r="DO15" i="26"/>
  <c r="DG15" i="26"/>
  <c r="EA15" i="18"/>
  <c r="DA15" i="25"/>
  <c r="EB15" i="17"/>
  <c r="CR15" i="25"/>
  <c r="CV15" i="23"/>
  <c r="DP15" i="18"/>
  <c r="K24" i="13"/>
  <c r="J24" i="13"/>
  <c r="I24" i="13"/>
  <c r="CV15" i="24"/>
  <c r="CF16" i="21"/>
  <c r="BD16" i="17"/>
  <c r="BD16" i="26"/>
  <c r="AW16" i="17"/>
  <c r="AW16" i="26"/>
  <c r="BE16" i="20"/>
  <c r="AM17" i="20"/>
  <c r="AE17" i="20"/>
  <c r="W17" i="20"/>
  <c r="O17" i="20"/>
  <c r="G17" i="20"/>
  <c r="AT17" i="20"/>
  <c r="AL17" i="20"/>
  <c r="CE17" i="20" s="1"/>
  <c r="AD17" i="20"/>
  <c r="V17" i="20"/>
  <c r="N17" i="20"/>
  <c r="F17" i="20"/>
  <c r="AS17" i="20"/>
  <c r="AK17" i="20"/>
  <c r="AC17" i="20"/>
  <c r="U17" i="20"/>
  <c r="BN17" i="20" s="1"/>
  <c r="M17" i="20"/>
  <c r="E17" i="20"/>
  <c r="AR17" i="20"/>
  <c r="AJ17" i="20"/>
  <c r="AB17" i="20"/>
  <c r="T17" i="20"/>
  <c r="L17" i="20"/>
  <c r="D17" i="20"/>
  <c r="BS17" i="20" s="1"/>
  <c r="AQ17" i="20"/>
  <c r="AI17" i="20"/>
  <c r="AA17" i="20"/>
  <c r="S17" i="20"/>
  <c r="K17" i="20"/>
  <c r="C17" i="20"/>
  <c r="AP17" i="20"/>
  <c r="AH17" i="20"/>
  <c r="CA17" i="20" s="1"/>
  <c r="Z17" i="20"/>
  <c r="R17" i="20"/>
  <c r="J17" i="20"/>
  <c r="B17" i="20"/>
  <c r="AG17" i="20"/>
  <c r="AF17" i="20"/>
  <c r="X17" i="20"/>
  <c r="H17" i="20"/>
  <c r="AO17" i="20"/>
  <c r="AN17" i="20"/>
  <c r="Y17" i="20"/>
  <c r="Q17" i="20"/>
  <c r="P17" i="20"/>
  <c r="I17" i="20"/>
  <c r="BK16" i="21"/>
  <c r="CT15" i="18"/>
  <c r="BX16" i="20"/>
  <c r="AU16" i="17"/>
  <c r="CK16" i="22"/>
  <c r="BW16" i="21"/>
  <c r="CT15" i="17"/>
  <c r="CD16" i="20"/>
  <c r="CW15" i="24"/>
  <c r="CT15" i="16"/>
  <c r="AZ16" i="21"/>
  <c r="BJ16" i="16"/>
  <c r="BR16" i="23"/>
  <c r="EB15" i="24"/>
  <c r="BZ16" i="20"/>
  <c r="CP15" i="24"/>
  <c r="DY15" i="23"/>
  <c r="AX24" i="7"/>
  <c r="AP24" i="7"/>
  <c r="AH24" i="7"/>
  <c r="Z24" i="7"/>
  <c r="R24" i="7"/>
  <c r="BD24" i="7"/>
  <c r="AV24" i="7"/>
  <c r="AN24" i="7"/>
  <c r="AF24" i="7"/>
  <c r="X24" i="7"/>
  <c r="P24" i="7"/>
  <c r="AW24" i="7"/>
  <c r="AO24" i="7"/>
  <c r="AG24" i="7"/>
  <c r="Y24" i="7"/>
  <c r="Q24" i="7"/>
  <c r="BC24" i="7"/>
  <c r="AU24" i="7"/>
  <c r="AM24" i="7"/>
  <c r="AE24" i="7"/>
  <c r="W24" i="7"/>
  <c r="O24" i="7"/>
  <c r="BB24" i="7"/>
  <c r="AT24" i="7"/>
  <c r="AL24" i="7"/>
  <c r="AD24" i="7"/>
  <c r="V24" i="7"/>
  <c r="N24" i="7"/>
  <c r="BA24" i="7"/>
  <c r="AS24" i="7"/>
  <c r="AK24" i="7"/>
  <c r="AC24" i="7"/>
  <c r="U24" i="7"/>
  <c r="M24" i="7"/>
  <c r="AY24" i="7"/>
  <c r="AQ24" i="7"/>
  <c r="AI24" i="7"/>
  <c r="AA24" i="7"/>
  <c r="S24" i="7"/>
  <c r="AZ24" i="7"/>
  <c r="AR24" i="7"/>
  <c r="AJ24" i="7"/>
  <c r="AB24" i="7"/>
  <c r="T24" i="7"/>
  <c r="L24" i="7"/>
  <c r="AY24" i="8"/>
  <c r="AQ24" i="8"/>
  <c r="AI24" i="8"/>
  <c r="AA24" i="8"/>
  <c r="S24" i="8"/>
  <c r="AX24" i="8"/>
  <c r="AP24" i="8"/>
  <c r="AH24" i="8"/>
  <c r="Z24" i="8"/>
  <c r="R24" i="8"/>
  <c r="AW24" i="8"/>
  <c r="AO24" i="8"/>
  <c r="AG24" i="8"/>
  <c r="Y24" i="8"/>
  <c r="Q24" i="8"/>
  <c r="BD24" i="8"/>
  <c r="AV24" i="8"/>
  <c r="AN24" i="8"/>
  <c r="AF24" i="8"/>
  <c r="X24" i="8"/>
  <c r="P24" i="8"/>
  <c r="BC24" i="8"/>
  <c r="AU24" i="8"/>
  <c r="AM24" i="8"/>
  <c r="AE24" i="8"/>
  <c r="W24" i="8"/>
  <c r="O24" i="8"/>
  <c r="BB24" i="8"/>
  <c r="AT24" i="8"/>
  <c r="AL24" i="8"/>
  <c r="AD24" i="8"/>
  <c r="V24" i="8"/>
  <c r="N24" i="8"/>
  <c r="BA24" i="8"/>
  <c r="AS24" i="8"/>
  <c r="AK24" i="8"/>
  <c r="AC24" i="8"/>
  <c r="U24" i="8"/>
  <c r="M24" i="8"/>
  <c r="AZ24" i="8"/>
  <c r="AR24" i="8"/>
  <c r="AJ24" i="8"/>
  <c r="AB24" i="8"/>
  <c r="T24" i="8"/>
  <c r="L24" i="8"/>
  <c r="EE15" i="24"/>
  <c r="BD24" i="5"/>
  <c r="AV24" i="5"/>
  <c r="AN24" i="5"/>
  <c r="AF24" i="5"/>
  <c r="X24" i="5"/>
  <c r="P24" i="5"/>
  <c r="BC24" i="5"/>
  <c r="AU24" i="5"/>
  <c r="AM24" i="5"/>
  <c r="AE24" i="5"/>
  <c r="W24" i="5"/>
  <c r="O24" i="5"/>
  <c r="AY24" i="5"/>
  <c r="AQ24" i="5"/>
  <c r="AI24" i="5"/>
  <c r="AA24" i="5"/>
  <c r="S24" i="5"/>
  <c r="AX24" i="5"/>
  <c r="AP24" i="5"/>
  <c r="AH24" i="5"/>
  <c r="Z24" i="5"/>
  <c r="R24" i="5"/>
  <c r="AS24" i="5"/>
  <c r="AC24" i="5"/>
  <c r="M24" i="5"/>
  <c r="AR24" i="5"/>
  <c r="AB24" i="5"/>
  <c r="L24" i="5"/>
  <c r="AO24" i="5"/>
  <c r="Y24" i="5"/>
  <c r="BB24" i="5"/>
  <c r="AL24" i="5"/>
  <c r="V24" i="5"/>
  <c r="BA24" i="5"/>
  <c r="AK24" i="5"/>
  <c r="U24" i="5"/>
  <c r="AZ24" i="5"/>
  <c r="AJ24" i="5"/>
  <c r="T24" i="5"/>
  <c r="AW24" i="5"/>
  <c r="AG24" i="5"/>
  <c r="Q24" i="5"/>
  <c r="AT24" i="5"/>
  <c r="AD24" i="5"/>
  <c r="N24" i="5"/>
  <c r="K24" i="9"/>
  <c r="J24" i="9"/>
  <c r="I24" i="9"/>
  <c r="ED15" i="16"/>
  <c r="CU15" i="23"/>
  <c r="AV16" i="20"/>
  <c r="CW15" i="22"/>
  <c r="DA15" i="21"/>
  <c r="I24" i="2"/>
  <c r="AB24" i="3"/>
  <c r="O24" i="3"/>
  <c r="X24" i="3"/>
  <c r="AO24" i="3"/>
  <c r="N24" i="3"/>
  <c r="DK15" i="22"/>
  <c r="BT16" i="20"/>
  <c r="CQ15" i="24"/>
  <c r="CS15" i="25"/>
  <c r="DV15" i="24"/>
  <c r="DG15" i="20"/>
  <c r="CR15" i="22"/>
  <c r="DZ15" i="23"/>
  <c r="DT15" i="16"/>
  <c r="DK15" i="24"/>
  <c r="DN15" i="17"/>
  <c r="DS15" i="19"/>
  <c r="CZ15" i="25"/>
  <c r="DJ15" i="26"/>
  <c r="DD15" i="23"/>
  <c r="CU15" i="20"/>
  <c r="DG15" i="17"/>
  <c r="DS15" i="18"/>
  <c r="DJ15" i="23"/>
  <c r="DI15" i="18"/>
  <c r="EF15" i="19"/>
  <c r="DB15" i="19"/>
  <c r="DR15" i="18"/>
  <c r="CV15" i="22"/>
  <c r="EF15" i="25"/>
  <c r="DW15" i="20"/>
  <c r="CV15" i="21"/>
  <c r="DB15" i="23"/>
  <c r="EF15" i="24"/>
  <c r="DM15" i="25"/>
  <c r="DR15" i="19"/>
  <c r="DE15" i="18"/>
  <c r="DM15" i="17"/>
  <c r="DZ15" i="26"/>
  <c r="DW15" i="21"/>
  <c r="CX15" i="26"/>
  <c r="EC15" i="22"/>
  <c r="DR15" i="16"/>
  <c r="DE15" i="26"/>
  <c r="CN15" i="18"/>
  <c r="DM15" i="21"/>
  <c r="DK15" i="17"/>
  <c r="DQ15" i="25"/>
  <c r="DK15" i="19"/>
  <c r="CU15" i="16"/>
  <c r="EC15" i="17"/>
  <c r="CW15" i="26"/>
  <c r="BI16" i="24"/>
  <c r="BJ16" i="25"/>
  <c r="AX16" i="18"/>
  <c r="AX16" i="24"/>
  <c r="CC16" i="18"/>
  <c r="DN15" i="23"/>
  <c r="I24" i="6"/>
  <c r="K24" i="6"/>
  <c r="J24" i="6"/>
  <c r="BP16" i="22"/>
  <c r="BO16" i="26"/>
  <c r="BA24" i="12"/>
  <c r="AS24" i="12"/>
  <c r="AK24" i="12"/>
  <c r="AC24" i="12"/>
  <c r="U24" i="12"/>
  <c r="M24" i="12"/>
  <c r="AZ24" i="12"/>
  <c r="AR24" i="12"/>
  <c r="AJ24" i="12"/>
  <c r="AB24" i="12"/>
  <c r="T24" i="12"/>
  <c r="L24" i="12"/>
  <c r="AY24" i="12"/>
  <c r="AQ24" i="12"/>
  <c r="AI24" i="12"/>
  <c r="AA24" i="12"/>
  <c r="S24" i="12"/>
  <c r="AX24" i="12"/>
  <c r="AP24" i="12"/>
  <c r="AH24" i="12"/>
  <c r="Z24" i="12"/>
  <c r="R24" i="12"/>
  <c r="AW24" i="12"/>
  <c r="AO24" i="12"/>
  <c r="AG24" i="12"/>
  <c r="Y24" i="12"/>
  <c r="Q24" i="12"/>
  <c r="BD24" i="12"/>
  <c r="AV24" i="12"/>
  <c r="AN24" i="12"/>
  <c r="AF24" i="12"/>
  <c r="X24" i="12"/>
  <c r="P24" i="12"/>
  <c r="BC24" i="12"/>
  <c r="AU24" i="12"/>
  <c r="AM24" i="12"/>
  <c r="AE24" i="12"/>
  <c r="W24" i="12"/>
  <c r="O24" i="12"/>
  <c r="BB24" i="12"/>
  <c r="AT24" i="12"/>
  <c r="AL24" i="12"/>
  <c r="AD24" i="12"/>
  <c r="V24" i="12"/>
  <c r="N24" i="12"/>
  <c r="ED15" i="17"/>
  <c r="BS16" i="25"/>
  <c r="AW24" i="9"/>
  <c r="AO24" i="9"/>
  <c r="AG24" i="9"/>
  <c r="Y24" i="9"/>
  <c r="Q24" i="9"/>
  <c r="BD24" i="9"/>
  <c r="AV24" i="9"/>
  <c r="AN24" i="9"/>
  <c r="AF24" i="9"/>
  <c r="X24" i="9"/>
  <c r="P24" i="9"/>
  <c r="BC24" i="9"/>
  <c r="AU24" i="9"/>
  <c r="AM24" i="9"/>
  <c r="AE24" i="9"/>
  <c r="W24" i="9"/>
  <c r="O24" i="9"/>
  <c r="AZ24" i="9"/>
  <c r="AR24" i="9"/>
  <c r="AJ24" i="9"/>
  <c r="AB24" i="9"/>
  <c r="T24" i="9"/>
  <c r="L24" i="9"/>
  <c r="AT24" i="9"/>
  <c r="AD24" i="9"/>
  <c r="N24" i="9"/>
  <c r="AS24" i="9"/>
  <c r="AC24" i="9"/>
  <c r="M24" i="9"/>
  <c r="AQ24" i="9"/>
  <c r="AA24" i="9"/>
  <c r="AP24" i="9"/>
  <c r="Z24" i="9"/>
  <c r="BB24" i="9"/>
  <c r="AL24" i="9"/>
  <c r="V24" i="9"/>
  <c r="BA24" i="9"/>
  <c r="AK24" i="9"/>
  <c r="U24" i="9"/>
  <c r="AY24" i="9"/>
  <c r="AI24" i="9"/>
  <c r="S24" i="9"/>
  <c r="AX24" i="9"/>
  <c r="AH24" i="9"/>
  <c r="R24" i="9"/>
  <c r="DH15" i="20"/>
  <c r="AV16" i="16"/>
  <c r="AQ24" i="3"/>
  <c r="L24" i="3"/>
  <c r="P24" i="3"/>
  <c r="AG24" i="3"/>
  <c r="BA24" i="3"/>
  <c r="DX15" i="16"/>
  <c r="BT16" i="19"/>
  <c r="CA16" i="17"/>
  <c r="DS15" i="20"/>
  <c r="CI16" i="17"/>
  <c r="CI16" i="26"/>
  <c r="CZ15" i="16"/>
  <c r="DT15" i="25"/>
  <c r="BL16" i="20"/>
  <c r="BV16" i="19"/>
  <c r="BG16" i="24"/>
  <c r="DF15" i="23"/>
  <c r="DY15" i="21"/>
  <c r="DE15" i="19"/>
  <c r="DT15" i="18"/>
  <c r="DL15" i="19"/>
  <c r="CY15" i="16"/>
  <c r="DI15" i="26"/>
  <c r="DN15" i="24"/>
  <c r="DO15" i="20"/>
  <c r="CZ15" i="22"/>
  <c r="DC15" i="16"/>
  <c r="CX15" i="24"/>
  <c r="DT15" i="21"/>
  <c r="DP15" i="26"/>
  <c r="DS15" i="17"/>
  <c r="DF15" i="24"/>
  <c r="CV15" i="17"/>
  <c r="CU15" i="19"/>
  <c r="BD16" i="20"/>
  <c r="AW16" i="20"/>
  <c r="BF16" i="16"/>
  <c r="BF16" i="24"/>
  <c r="BE16" i="21"/>
  <c r="BW17" i="20"/>
  <c r="AN17" i="22"/>
  <c r="AF17" i="22"/>
  <c r="X17" i="22"/>
  <c r="P17" i="22"/>
  <c r="H17" i="22"/>
  <c r="AY17" i="22" s="1"/>
  <c r="AM17" i="22"/>
  <c r="AE17" i="22"/>
  <c r="W17" i="22"/>
  <c r="O17" i="22"/>
  <c r="G17" i="22"/>
  <c r="AT17" i="22"/>
  <c r="AL17" i="22"/>
  <c r="AD17" i="22"/>
  <c r="V17" i="22"/>
  <c r="N17" i="22"/>
  <c r="F17" i="22"/>
  <c r="AR17" i="22"/>
  <c r="AJ17" i="22"/>
  <c r="AB17" i="22"/>
  <c r="T17" i="22"/>
  <c r="L17" i="22"/>
  <c r="BE17" i="22" s="1"/>
  <c r="D17" i="22"/>
  <c r="AQ17" i="22"/>
  <c r="AI17" i="22"/>
  <c r="AA17" i="22"/>
  <c r="S17" i="22"/>
  <c r="K17" i="22"/>
  <c r="C17" i="22"/>
  <c r="Z17" i="22"/>
  <c r="E17" i="22"/>
  <c r="AS17" i="22"/>
  <c r="Y17" i="22"/>
  <c r="B17" i="22"/>
  <c r="AP17" i="22"/>
  <c r="U17" i="22"/>
  <c r="AO17" i="22"/>
  <c r="R17" i="22"/>
  <c r="BK17" i="22" s="1"/>
  <c r="AK17" i="22"/>
  <c r="Q17" i="22"/>
  <c r="AC17" i="22"/>
  <c r="I17" i="22"/>
  <c r="AH17" i="22"/>
  <c r="AG17" i="22"/>
  <c r="M17" i="22"/>
  <c r="J17" i="22"/>
  <c r="BC17" i="22" s="1"/>
  <c r="BK16" i="22"/>
  <c r="CO15" i="20"/>
  <c r="CY15" i="18"/>
  <c r="CK16" i="23"/>
  <c r="CJ16" i="16"/>
  <c r="BW16" i="22"/>
  <c r="CO15" i="26"/>
  <c r="DX15" i="21"/>
  <c r="CH16" i="23"/>
  <c r="EF15" i="16"/>
  <c r="DK15" i="25"/>
  <c r="AZ16" i="22"/>
  <c r="BZ16" i="21"/>
  <c r="AX16" i="17"/>
  <c r="CO15" i="22"/>
  <c r="CC16" i="20"/>
  <c r="CM16" i="20"/>
  <c r="BO16" i="20"/>
  <c r="AY16" i="17"/>
  <c r="H30" i="5"/>
  <c r="G30" i="5"/>
  <c r="C30" i="5"/>
  <c r="B30" i="5"/>
  <c r="A31" i="5"/>
  <c r="F30" i="5"/>
  <c r="E30" i="5"/>
  <c r="D30" i="5"/>
  <c r="CT15" i="25"/>
  <c r="F29" i="13"/>
  <c r="E29" i="13"/>
  <c r="D29" i="13"/>
  <c r="C29" i="13"/>
  <c r="B29" i="13"/>
  <c r="A30" i="13"/>
  <c r="H29" i="13"/>
  <c r="G29" i="13"/>
  <c r="DQ15" i="21"/>
  <c r="EF15" i="22"/>
  <c r="DV15" i="18"/>
  <c r="K24" i="2"/>
  <c r="W24" i="3"/>
  <c r="AR24" i="3"/>
  <c r="AE24" i="3"/>
  <c r="AF24" i="3"/>
  <c r="AW24" i="3"/>
  <c r="V24" i="3"/>
  <c r="BT16" i="21"/>
  <c r="CV15" i="18"/>
  <c r="D25" i="11"/>
  <c r="C25" i="11"/>
  <c r="B25" i="11"/>
  <c r="H25" i="11"/>
  <c r="G25" i="11"/>
  <c r="F25" i="11"/>
  <c r="E25" i="11"/>
  <c r="A26" i="11"/>
  <c r="CZ15" i="18"/>
  <c r="CI16" i="20"/>
  <c r="BC24" i="4"/>
  <c r="AU24" i="4"/>
  <c r="AM24" i="4"/>
  <c r="AE24" i="4"/>
  <c r="W24" i="4"/>
  <c r="O24" i="4"/>
  <c r="BB24" i="4"/>
  <c r="AT24" i="4"/>
  <c r="AL24" i="4"/>
  <c r="AD24" i="4"/>
  <c r="V24" i="4"/>
  <c r="N24" i="4"/>
  <c r="AX24" i="4"/>
  <c r="AP24" i="4"/>
  <c r="AH24" i="4"/>
  <c r="Z24" i="4"/>
  <c r="R24" i="4"/>
  <c r="AW24" i="4"/>
  <c r="AO24" i="4"/>
  <c r="AG24" i="4"/>
  <c r="Y24" i="4"/>
  <c r="Q24" i="4"/>
  <c r="BD24" i="4"/>
  <c r="AN24" i="4"/>
  <c r="X24" i="4"/>
  <c r="BA24" i="4"/>
  <c r="AK24" i="4"/>
  <c r="U24" i="4"/>
  <c r="AZ24" i="4"/>
  <c r="T24" i="4"/>
  <c r="AV24" i="4"/>
  <c r="AF24" i="4"/>
  <c r="P24" i="4"/>
  <c r="AJ24" i="4"/>
  <c r="AY24" i="4"/>
  <c r="AI24" i="4"/>
  <c r="S24" i="4"/>
  <c r="AS24" i="4"/>
  <c r="AC24" i="4"/>
  <c r="M24" i="4"/>
  <c r="AR24" i="4"/>
  <c r="AB24" i="4"/>
  <c r="L24" i="4"/>
  <c r="AQ24" i="4"/>
  <c r="AA24" i="4"/>
  <c r="DH15" i="25"/>
  <c r="CN15" i="24"/>
  <c r="CQ15" i="23"/>
  <c r="CZ15" i="19"/>
  <c r="CE16" i="17"/>
  <c r="K24" i="12"/>
  <c r="J24" i="12"/>
  <c r="I24" i="12"/>
  <c r="DB15" i="21"/>
  <c r="CT15" i="21"/>
  <c r="EE15" i="20"/>
  <c r="DZ15" i="22"/>
  <c r="DD15" i="24"/>
  <c r="DT15" i="24"/>
  <c r="EA15" i="16"/>
  <c r="CT15" i="22"/>
  <c r="DE15" i="17"/>
  <c r="CR15" i="18"/>
  <c r="EF15" i="23"/>
  <c r="EE15" i="26"/>
  <c r="CS15" i="19"/>
  <c r="EC15" i="20"/>
  <c r="CT15" i="26"/>
  <c r="DP15" i="23"/>
  <c r="DJ15" i="18"/>
  <c r="DB15" i="20"/>
  <c r="DI15" i="21"/>
  <c r="DG15" i="23"/>
  <c r="CY15" i="24"/>
  <c r="EE15" i="18"/>
  <c r="DW15" i="19"/>
  <c r="DZ15" i="18"/>
  <c r="DH15" i="23"/>
  <c r="EE15" i="25"/>
  <c r="DP15" i="19"/>
  <c r="CN15" i="21"/>
  <c r="DM15" i="23"/>
  <c r="CZ15" i="20"/>
  <c r="EA15" i="22"/>
  <c r="CO15" i="16"/>
  <c r="DB15" i="24"/>
  <c r="DM15" i="26"/>
  <c r="CQ15" i="26"/>
  <c r="EA15" i="21"/>
  <c r="DQ15" i="17"/>
  <c r="CX15" i="20"/>
  <c r="DI15" i="16"/>
  <c r="ED15" i="19"/>
  <c r="AT17" i="18"/>
  <c r="AL17" i="18"/>
  <c r="AS17" i="18"/>
  <c r="AK17" i="18"/>
  <c r="AC17" i="18"/>
  <c r="U17" i="18"/>
  <c r="M17" i="18"/>
  <c r="E17" i="18"/>
  <c r="AR17" i="18"/>
  <c r="CK17" i="18" s="1"/>
  <c r="AJ17" i="18"/>
  <c r="AB17" i="18"/>
  <c r="T17" i="18"/>
  <c r="L17" i="18"/>
  <c r="D17" i="18"/>
  <c r="AQ17" i="18"/>
  <c r="AI17" i="18"/>
  <c r="AA17" i="18"/>
  <c r="S17" i="18"/>
  <c r="K17" i="18"/>
  <c r="C17" i="18"/>
  <c r="AH17" i="18"/>
  <c r="W17" i="18"/>
  <c r="I17" i="18"/>
  <c r="AG17" i="18"/>
  <c r="V17" i="18"/>
  <c r="BO17" i="18" s="1"/>
  <c r="H17" i="18"/>
  <c r="AF17" i="18"/>
  <c r="R17" i="18"/>
  <c r="G17" i="18"/>
  <c r="AE17" i="18"/>
  <c r="N17" i="18"/>
  <c r="AD17" i="18"/>
  <c r="J17" i="18"/>
  <c r="BY17" i="18" s="1"/>
  <c r="Z17" i="18"/>
  <c r="F17" i="18"/>
  <c r="Y17" i="18"/>
  <c r="B17" i="18"/>
  <c r="X17" i="18"/>
  <c r="Q17" i="18"/>
  <c r="P17" i="18"/>
  <c r="O17" i="18"/>
  <c r="BH17" i="18" s="1"/>
  <c r="AO17" i="18"/>
  <c r="AP17" i="18"/>
  <c r="AN17" i="18"/>
  <c r="AM17" i="18"/>
  <c r="AW16" i="19"/>
  <c r="BD17" i="18"/>
  <c r="DA15" i="17"/>
  <c r="DN15" i="26"/>
  <c r="BP16" i="25"/>
  <c r="BY16" i="24"/>
  <c r="CY15" i="23"/>
  <c r="DM15" i="22"/>
  <c r="DM15" i="20"/>
  <c r="CN15" i="17"/>
  <c r="BB16" i="25"/>
  <c r="DU15" i="19"/>
  <c r="DX15" i="25"/>
  <c r="BV16" i="22"/>
  <c r="CV15" i="25"/>
  <c r="CP15" i="25"/>
  <c r="EA15" i="25"/>
  <c r="DQ15" i="19"/>
  <c r="DF15" i="16"/>
  <c r="DC15" i="23"/>
  <c r="CP15" i="17"/>
  <c r="CS15" i="26"/>
  <c r="DO15" i="23"/>
  <c r="DD15" i="26"/>
  <c r="DX15" i="20"/>
  <c r="DR15" i="22"/>
  <c r="DL15" i="26"/>
  <c r="DK15" i="16"/>
  <c r="DY15" i="26"/>
  <c r="CR15" i="19"/>
  <c r="CO15" i="21"/>
  <c r="CP15" i="23"/>
  <c r="DI15" i="24"/>
  <c r="EF15" i="18"/>
  <c r="CV15" i="19"/>
  <c r="CU15" i="18"/>
  <c r="CW15" i="23"/>
  <c r="DO15" i="18"/>
  <c r="CS15" i="20"/>
  <c r="CS15" i="21"/>
  <c r="DL15" i="17"/>
  <c r="DQ15" i="23"/>
  <c r="EE15" i="16"/>
  <c r="EA15" i="17"/>
  <c r="DV15" i="26"/>
  <c r="DJ15" i="19"/>
  <c r="DO15" i="17"/>
  <c r="DV15" i="25"/>
  <c r="DC15" i="21"/>
  <c r="DU15" i="16"/>
  <c r="EF15" i="17"/>
  <c r="DZ15" i="19"/>
  <c r="J24" i="10"/>
  <c r="I24" i="10"/>
  <c r="K24" i="10"/>
  <c r="DK15" i="21"/>
  <c r="BI16" i="19"/>
  <c r="BR16" i="16"/>
  <c r="A31" i="9"/>
  <c r="H30" i="9"/>
  <c r="G30" i="9"/>
  <c r="D30" i="9"/>
  <c r="F30" i="9"/>
  <c r="E30" i="9"/>
  <c r="C30" i="9"/>
  <c r="B30" i="9"/>
  <c r="DX15" i="18"/>
  <c r="AD24" i="3"/>
  <c r="BT16" i="22"/>
  <c r="DL15" i="18"/>
  <c r="BL16" i="23"/>
  <c r="CZ15" i="24"/>
  <c r="BD16" i="21"/>
  <c r="AW16" i="21"/>
  <c r="AP17" i="24"/>
  <c r="AH17" i="24"/>
  <c r="Z17" i="24"/>
  <c r="R17" i="24"/>
  <c r="J17" i="24"/>
  <c r="B17" i="24"/>
  <c r="AO17" i="24"/>
  <c r="AG17" i="24"/>
  <c r="BZ17" i="24" s="1"/>
  <c r="Y17" i="24"/>
  <c r="Q17" i="24"/>
  <c r="I17" i="24"/>
  <c r="AT17" i="24"/>
  <c r="AL17" i="24"/>
  <c r="AD17" i="24"/>
  <c r="V17" i="24"/>
  <c r="N17" i="24"/>
  <c r="F17" i="24"/>
  <c r="AJ17" i="24"/>
  <c r="CC17" i="24" s="1"/>
  <c r="W17" i="24"/>
  <c r="K17" i="24"/>
  <c r="AI17" i="24"/>
  <c r="U17" i="24"/>
  <c r="H17" i="24"/>
  <c r="AN17" i="24"/>
  <c r="CG17" i="24" s="1"/>
  <c r="AB17" i="24"/>
  <c r="O17" i="24"/>
  <c r="BO17" i="24" s="1"/>
  <c r="AR17" i="24"/>
  <c r="X17" i="24"/>
  <c r="D17" i="24"/>
  <c r="AQ17" i="24"/>
  <c r="T17" i="24"/>
  <c r="C17" i="24"/>
  <c r="AM17" i="24"/>
  <c r="S17" i="24"/>
  <c r="BL17" i="24" s="1"/>
  <c r="AK17" i="24"/>
  <c r="P17" i="24"/>
  <c r="AF17" i="24"/>
  <c r="M17" i="24"/>
  <c r="AE17" i="24"/>
  <c r="L17" i="24"/>
  <c r="AS17" i="24"/>
  <c r="AC17" i="24"/>
  <c r="BV17" i="24" s="1"/>
  <c r="AA17" i="24"/>
  <c r="G17" i="24"/>
  <c r="E17" i="24"/>
  <c r="CK16" i="20"/>
  <c r="CJ16" i="19"/>
  <c r="CH16" i="17"/>
  <c r="K24" i="5"/>
  <c r="J24" i="5"/>
  <c r="I24" i="5"/>
  <c r="AZ16" i="17"/>
  <c r="DJ15" i="16"/>
  <c r="EC15" i="16"/>
  <c r="CM16" i="23"/>
  <c r="CB16" i="20"/>
  <c r="BY16" i="17"/>
  <c r="CW15" i="16"/>
  <c r="CX15" i="21"/>
  <c r="BS16" i="21"/>
  <c r="CW15" i="17"/>
  <c r="G29" i="4"/>
  <c r="F29" i="4"/>
  <c r="B29" i="4"/>
  <c r="A30" i="4"/>
  <c r="H29" i="4"/>
  <c r="E29" i="4"/>
  <c r="D29" i="4"/>
  <c r="C29" i="4"/>
  <c r="EC15" i="24"/>
  <c r="DK15" i="23"/>
  <c r="DF15" i="25"/>
  <c r="BC24" i="3"/>
  <c r="AX24" i="3"/>
  <c r="AH24" i="3"/>
  <c r="AV24" i="3"/>
  <c r="U24" i="3"/>
  <c r="AL24" i="3"/>
  <c r="BM16" i="17"/>
  <c r="DK15" i="18"/>
  <c r="DJ15" i="25"/>
  <c r="CX15" i="17"/>
  <c r="CU15" i="22"/>
  <c r="DF15" i="17"/>
  <c r="CZ15" i="26"/>
  <c r="I24" i="3"/>
  <c r="K24" i="3"/>
  <c r="J24" i="3"/>
  <c r="CP15" i="16"/>
  <c r="EE15" i="22"/>
  <c r="DI15" i="19"/>
  <c r="DL15" i="21"/>
  <c r="DV15" i="17"/>
  <c r="DZ15" i="20"/>
  <c r="CX15" i="23"/>
  <c r="EA15" i="26"/>
  <c r="DT15" i="20"/>
  <c r="DO15" i="24"/>
  <c r="DH15" i="26"/>
  <c r="DD15" i="16"/>
  <c r="CY15" i="26"/>
  <c r="DX15" i="19"/>
  <c r="DB15" i="22"/>
  <c r="DW15" i="23"/>
  <c r="DR15" i="24"/>
  <c r="DD15" i="18"/>
  <c r="DS15" i="16"/>
  <c r="ED15" i="26"/>
  <c r="EB15" i="16"/>
  <c r="DH15" i="18"/>
  <c r="CQ15" i="20"/>
  <c r="DP15" i="22"/>
  <c r="DW15" i="17"/>
  <c r="EF15" i="26"/>
  <c r="CV15" i="16"/>
  <c r="CQ15" i="17"/>
  <c r="CQ15" i="19"/>
  <c r="CW15" i="19"/>
  <c r="CS15" i="22"/>
  <c r="DJ15" i="17"/>
  <c r="ED15" i="18"/>
  <c r="DI15" i="22"/>
  <c r="CS15" i="16"/>
  <c r="CO15" i="17"/>
  <c r="DO15" i="19"/>
  <c r="AW16" i="25"/>
  <c r="CG17" i="18"/>
  <c r="AS17" i="19"/>
  <c r="AK17" i="19"/>
  <c r="AC17" i="19"/>
  <c r="U17" i="19"/>
  <c r="M17" i="19"/>
  <c r="E17" i="19"/>
  <c r="BV17" i="19" s="1"/>
  <c r="AR17" i="19"/>
  <c r="AJ17" i="19"/>
  <c r="AB17" i="19"/>
  <c r="T17" i="19"/>
  <c r="L17" i="19"/>
  <c r="D17" i="19"/>
  <c r="AT17" i="19"/>
  <c r="AH17" i="19"/>
  <c r="X17" i="19"/>
  <c r="N17" i="19"/>
  <c r="B17" i="19"/>
  <c r="AQ17" i="19"/>
  <c r="AG17" i="19"/>
  <c r="W17" i="19"/>
  <c r="K17" i="19"/>
  <c r="AP17" i="19"/>
  <c r="AF17" i="19"/>
  <c r="V17" i="19"/>
  <c r="BO17" i="19" s="1"/>
  <c r="J17" i="19"/>
  <c r="AO17" i="19"/>
  <c r="AE17" i="19"/>
  <c r="S17" i="19"/>
  <c r="I17" i="19"/>
  <c r="AN17" i="19"/>
  <c r="R17" i="19"/>
  <c r="AM17" i="19"/>
  <c r="CF17" i="19" s="1"/>
  <c r="Q17" i="19"/>
  <c r="AL17" i="19"/>
  <c r="P17" i="19"/>
  <c r="AI17" i="19"/>
  <c r="F17" i="19"/>
  <c r="AD17" i="19"/>
  <c r="C17" i="19"/>
  <c r="AA17" i="19"/>
  <c r="BT17" i="19" s="1"/>
  <c r="Z17" i="19"/>
  <c r="Y17" i="19"/>
  <c r="O17" i="19"/>
  <c r="H17" i="19"/>
  <c r="G17" i="19"/>
  <c r="AU16" i="24"/>
  <c r="BF16" i="18"/>
  <c r="BN17" i="24"/>
  <c r="DZ15" i="17"/>
  <c r="CH16" i="24"/>
  <c r="DC15" i="26"/>
  <c r="BY16" i="16"/>
  <c r="AY16" i="26"/>
  <c r="BQ16" i="25"/>
  <c r="DF15" i="26"/>
  <c r="R24" i="3"/>
  <c r="AN24" i="3"/>
  <c r="M24" i="3"/>
  <c r="CA16" i="18"/>
  <c r="BN16" i="22"/>
  <c r="BC16" i="19"/>
  <c r="CR15" i="24"/>
  <c r="CT15" i="20"/>
  <c r="CF16" i="24"/>
  <c r="AV17" i="24"/>
  <c r="BK16" i="24"/>
  <c r="BX16" i="23"/>
  <c r="CL16" i="22"/>
  <c r="BW16" i="24"/>
  <c r="CW15" i="25"/>
  <c r="EC15" i="23"/>
  <c r="BI16" i="20"/>
  <c r="DN15" i="22"/>
  <c r="AZ16" i="24"/>
  <c r="AX16" i="20"/>
  <c r="BB24" i="13"/>
  <c r="AT24" i="13"/>
  <c r="AL24" i="13"/>
  <c r="AD24" i="13"/>
  <c r="V24" i="13"/>
  <c r="N24" i="13"/>
  <c r="BA24" i="13"/>
  <c r="AS24" i="13"/>
  <c r="AK24" i="13"/>
  <c r="AC24" i="13"/>
  <c r="U24" i="13"/>
  <c r="M24" i="13"/>
  <c r="AZ24" i="13"/>
  <c r="AR24" i="13"/>
  <c r="AJ24" i="13"/>
  <c r="AB24" i="13"/>
  <c r="T24" i="13"/>
  <c r="L24" i="13"/>
  <c r="AY24" i="13"/>
  <c r="AQ24" i="13"/>
  <c r="AI24" i="13"/>
  <c r="AA24" i="13"/>
  <c r="S24" i="13"/>
  <c r="AX24" i="13"/>
  <c r="AP24" i="13"/>
  <c r="AH24" i="13"/>
  <c r="Z24" i="13"/>
  <c r="R24" i="13"/>
  <c r="AW24" i="13"/>
  <c r="AO24" i="13"/>
  <c r="AG24" i="13"/>
  <c r="Y24" i="13"/>
  <c r="Q24" i="13"/>
  <c r="BD24" i="13"/>
  <c r="AV24" i="13"/>
  <c r="AN24" i="13"/>
  <c r="AF24" i="13"/>
  <c r="X24" i="13"/>
  <c r="P24" i="13"/>
  <c r="BC24" i="13"/>
  <c r="AU24" i="13"/>
  <c r="AM24" i="13"/>
  <c r="AE24" i="13"/>
  <c r="W24" i="13"/>
  <c r="O24" i="13"/>
  <c r="CY15" i="17"/>
  <c r="CZ15" i="17"/>
  <c r="CF16" i="17"/>
  <c r="BD16" i="22"/>
  <c r="BF16" i="17"/>
  <c r="BE16" i="24"/>
  <c r="BY17" i="19"/>
  <c r="BH17" i="22"/>
  <c r="BV17" i="20"/>
  <c r="AO17" i="16"/>
  <c r="AG17" i="16"/>
  <c r="Y17" i="16"/>
  <c r="Q17" i="16"/>
  <c r="I17" i="16"/>
  <c r="AS17" i="16"/>
  <c r="AJ17" i="16"/>
  <c r="AA17" i="16"/>
  <c r="R17" i="16"/>
  <c r="H17" i="16"/>
  <c r="AR17" i="16"/>
  <c r="AI17" i="16"/>
  <c r="Z17" i="16"/>
  <c r="P17" i="16"/>
  <c r="G17" i="16"/>
  <c r="AP17" i="16"/>
  <c r="AF17" i="16"/>
  <c r="W17" i="16"/>
  <c r="N17" i="16"/>
  <c r="E17" i="16"/>
  <c r="AM17" i="16"/>
  <c r="X17" i="16"/>
  <c r="K17" i="16"/>
  <c r="AL17" i="16"/>
  <c r="V17" i="16"/>
  <c r="J17" i="16"/>
  <c r="AK17" i="16"/>
  <c r="U17" i="16"/>
  <c r="F17" i="16"/>
  <c r="AH17" i="16"/>
  <c r="T17" i="16"/>
  <c r="D17" i="16"/>
  <c r="AT17" i="16"/>
  <c r="AD17" i="16"/>
  <c r="O17" i="16"/>
  <c r="B17" i="16"/>
  <c r="AB17" i="16"/>
  <c r="BU17" i="16" s="1"/>
  <c r="S17" i="16"/>
  <c r="M17" i="16"/>
  <c r="L17" i="16"/>
  <c r="AN17" i="16"/>
  <c r="AC17" i="16"/>
  <c r="AQ17" i="16"/>
  <c r="AE17" i="16"/>
  <c r="C17" i="16"/>
  <c r="CI17" i="16" s="1"/>
  <c r="AP17" i="25"/>
  <c r="AH17" i="25"/>
  <c r="Z17" i="25"/>
  <c r="R17" i="25"/>
  <c r="J17" i="25"/>
  <c r="B17" i="25"/>
  <c r="AO17" i="25"/>
  <c r="AG17" i="25"/>
  <c r="Y17" i="25"/>
  <c r="Q17" i="25"/>
  <c r="I17" i="25"/>
  <c r="AN17" i="25"/>
  <c r="AF17" i="25"/>
  <c r="X17" i="25"/>
  <c r="P17" i="25"/>
  <c r="H17" i="25"/>
  <c r="AQ17" i="25"/>
  <c r="AC17" i="25"/>
  <c r="O17" i="25"/>
  <c r="D17" i="25"/>
  <c r="AM17" i="25"/>
  <c r="AB17" i="25"/>
  <c r="N17" i="25"/>
  <c r="C17" i="25"/>
  <c r="AL17" i="25"/>
  <c r="AA17" i="25"/>
  <c r="M17" i="25"/>
  <c r="AS17" i="25"/>
  <c r="V17" i="25"/>
  <c r="E17" i="25"/>
  <c r="AR17" i="25"/>
  <c r="U17" i="25"/>
  <c r="AK17" i="25"/>
  <c r="T17" i="25"/>
  <c r="CJ17" i="25" s="1"/>
  <c r="AJ17" i="25"/>
  <c r="S17" i="25"/>
  <c r="AI17" i="25"/>
  <c r="L17" i="25"/>
  <c r="K17" i="25"/>
  <c r="G17" i="25"/>
  <c r="F17" i="25"/>
  <c r="AT17" i="25"/>
  <c r="CM17" i="25" s="1"/>
  <c r="W17" i="25"/>
  <c r="AE17" i="25"/>
  <c r="AD17" i="25"/>
  <c r="BK16" i="17"/>
  <c r="AW24" i="6"/>
  <c r="AO24" i="6"/>
  <c r="AG24" i="6"/>
  <c r="Y24" i="6"/>
  <c r="Q24" i="6"/>
  <c r="AU24" i="6"/>
  <c r="AE24" i="6"/>
  <c r="O24" i="6"/>
  <c r="BD24" i="6"/>
  <c r="AV24" i="6"/>
  <c r="AN24" i="6"/>
  <c r="AF24" i="6"/>
  <c r="X24" i="6"/>
  <c r="P24" i="6"/>
  <c r="BC24" i="6"/>
  <c r="AM24" i="6"/>
  <c r="W24" i="6"/>
  <c r="BB24" i="6"/>
  <c r="AT24" i="6"/>
  <c r="AL24" i="6"/>
  <c r="AD24" i="6"/>
  <c r="V24" i="6"/>
  <c r="N24" i="6"/>
  <c r="BA24" i="6"/>
  <c r="AS24" i="6"/>
  <c r="AK24" i="6"/>
  <c r="AC24" i="6"/>
  <c r="U24" i="6"/>
  <c r="M24" i="6"/>
  <c r="AZ24" i="6"/>
  <c r="AR24" i="6"/>
  <c r="AJ24" i="6"/>
  <c r="AB24" i="6"/>
  <c r="T24" i="6"/>
  <c r="L24" i="6"/>
  <c r="AY24" i="6"/>
  <c r="AQ24" i="6"/>
  <c r="AI24" i="6"/>
  <c r="AA24" i="6"/>
  <c r="S24" i="6"/>
  <c r="AX24" i="6"/>
  <c r="AP24" i="6"/>
  <c r="AH24" i="6"/>
  <c r="Z24" i="6"/>
  <c r="R24" i="6"/>
  <c r="AU16" i="21"/>
  <c r="CK16" i="16"/>
  <c r="CJ16" i="20"/>
  <c r="BW16" i="17"/>
  <c r="DO15" i="21"/>
  <c r="DS15" i="23"/>
  <c r="CN15" i="25"/>
  <c r="DG15" i="21"/>
  <c r="DT15" i="17"/>
  <c r="AX16" i="21"/>
  <c r="CW15" i="21"/>
  <c r="EC15" i="19"/>
  <c r="CC16" i="23"/>
  <c r="CB16" i="21"/>
  <c r="AY16" i="20"/>
  <c r="DR15" i="21"/>
  <c r="DI15" i="23"/>
  <c r="DT15" i="19"/>
  <c r="CZ15" i="21"/>
  <c r="DL15" i="22"/>
  <c r="DT15" i="26"/>
  <c r="DC15" i="17"/>
  <c r="CR15" i="23"/>
  <c r="DC15" i="24"/>
  <c r="CS15" i="17"/>
  <c r="Z24" i="3"/>
  <c r="T24" i="3"/>
  <c r="S24" i="3"/>
  <c r="BD24" i="3"/>
  <c r="AC24" i="3"/>
  <c r="AT24" i="3"/>
  <c r="BT16" i="17"/>
  <c r="BC16" i="17"/>
  <c r="DU15" i="26"/>
  <c r="CQ15" i="22"/>
  <c r="DS15" i="21"/>
  <c r="CO15" i="24"/>
  <c r="CT15" i="23"/>
  <c r="BB16" i="19"/>
  <c r="DG15" i="22"/>
  <c r="I24" i="8"/>
  <c r="K24" i="8"/>
  <c r="J24" i="8"/>
  <c r="CV15" i="26"/>
  <c r="CN15" i="23"/>
  <c r="DI15" i="20"/>
  <c r="EC15" i="21"/>
  <c r="DJ15" i="21"/>
  <c r="DR15" i="25"/>
  <c r="EB15" i="21"/>
  <c r="DL15" i="24"/>
  <c r="DK15" i="26"/>
  <c r="DW15" i="26"/>
  <c r="DP15" i="17"/>
  <c r="DY15" i="19"/>
  <c r="DZ15" i="16"/>
  <c r="DQ15" i="20"/>
  <c r="EF15" i="20"/>
  <c r="DX15" i="22"/>
  <c r="DA15" i="16"/>
  <c r="DQ15" i="24"/>
  <c r="DB15" i="18"/>
  <c r="DM15" i="16"/>
  <c r="DX15" i="26"/>
  <c r="CX15" i="16"/>
  <c r="EC15" i="18"/>
  <c r="DN15" i="19"/>
  <c r="CX15" i="22"/>
  <c r="EC15" i="25"/>
  <c r="DK15" i="20"/>
  <c r="ED15" i="23"/>
  <c r="DI15" i="25"/>
  <c r="CR15" i="20"/>
  <c r="DN15" i="20"/>
  <c r="DU15" i="23"/>
  <c r="DX15" i="17"/>
  <c r="DY15" i="22"/>
  <c r="DS15" i="24"/>
  <c r="DL15" i="25"/>
  <c r="CW15" i="20"/>
  <c r="C29" i="8"/>
  <c r="B29" i="8"/>
  <c r="A30" i="8"/>
  <c r="H29" i="8"/>
  <c r="G29" i="8"/>
  <c r="F29" i="8"/>
  <c r="E29" i="8"/>
  <c r="D29" i="8"/>
  <c r="BX16" i="19"/>
  <c r="BP17" i="18"/>
  <c r="BP17" i="16"/>
  <c r="CB17" i="24"/>
  <c r="AO17" i="23"/>
  <c r="AG17" i="23"/>
  <c r="Y17" i="23"/>
  <c r="Q17" i="23"/>
  <c r="I17" i="23"/>
  <c r="AN17" i="23"/>
  <c r="AF17" i="23"/>
  <c r="X17" i="23"/>
  <c r="P17" i="23"/>
  <c r="H17" i="23"/>
  <c r="AM17" i="23"/>
  <c r="AE17" i="23"/>
  <c r="W17" i="23"/>
  <c r="O17" i="23"/>
  <c r="G17" i="23"/>
  <c r="AT17" i="23"/>
  <c r="AL17" i="23"/>
  <c r="AD17" i="23"/>
  <c r="V17" i="23"/>
  <c r="N17" i="23"/>
  <c r="BG17" i="23" s="1"/>
  <c r="F17" i="23"/>
  <c r="AS17" i="23"/>
  <c r="AK17" i="23"/>
  <c r="AC17" i="23"/>
  <c r="U17" i="23"/>
  <c r="M17" i="23"/>
  <c r="E17" i="23"/>
  <c r="AX17" i="23" s="1"/>
  <c r="AR17" i="23"/>
  <c r="AJ17" i="23"/>
  <c r="AB17" i="23"/>
  <c r="T17" i="23"/>
  <c r="L17" i="23"/>
  <c r="D17" i="23"/>
  <c r="AA17" i="23"/>
  <c r="Z17" i="23"/>
  <c r="S17" i="23"/>
  <c r="R17" i="23"/>
  <c r="AP17" i="23"/>
  <c r="J17" i="23"/>
  <c r="AI17" i="23"/>
  <c r="AH17" i="23"/>
  <c r="K17" i="23"/>
  <c r="C17" i="23"/>
  <c r="B17" i="23"/>
  <c r="AU17" i="23" s="1"/>
  <c r="AQ17" i="23"/>
  <c r="J24" i="4"/>
  <c r="I24" i="4"/>
  <c r="K24" i="4"/>
  <c r="DS15" i="22"/>
  <c r="AX16" i="19"/>
  <c r="CM16" i="22"/>
  <c r="AY16" i="18"/>
  <c r="DD15" i="17"/>
  <c r="DU15" i="21"/>
  <c r="CY15" i="20"/>
  <c r="CY15" i="22"/>
  <c r="BU16" i="16"/>
  <c r="DC15" i="25"/>
  <c r="CE16" i="26"/>
  <c r="BB16" i="17"/>
  <c r="CF16" i="16"/>
  <c r="BE16" i="23"/>
  <c r="CI17" i="24"/>
  <c r="CI17" i="20"/>
  <c r="CI17" i="19"/>
  <c r="CI17" i="18"/>
  <c r="CK17" i="20"/>
  <c r="BK16" i="16"/>
  <c r="DD16" i="16" s="1"/>
  <c r="CK16" i="25"/>
  <c r="ED16" i="25" s="1"/>
  <c r="DL15" i="23"/>
  <c r="CQ15" i="25"/>
  <c r="CH16" i="25"/>
  <c r="EE15" i="23"/>
  <c r="BR16" i="18"/>
  <c r="B29" i="7"/>
  <c r="H29" i="7"/>
  <c r="A30" i="7"/>
  <c r="G29" i="7"/>
  <c r="F29" i="7"/>
  <c r="E29" i="7"/>
  <c r="C29" i="7"/>
  <c r="D29" i="7"/>
  <c r="DU15" i="17"/>
  <c r="DT15" i="22"/>
  <c r="DC15" i="22"/>
  <c r="CF16" i="18"/>
  <c r="BD16" i="23"/>
  <c r="AW16" i="23"/>
  <c r="BF16" i="20"/>
  <c r="AX17" i="22"/>
  <c r="AX17" i="20"/>
  <c r="AX17" i="18"/>
  <c r="BF17" i="22"/>
  <c r="BF17" i="18"/>
  <c r="BE17" i="24"/>
  <c r="BE17" i="19"/>
  <c r="BX17" i="22"/>
  <c r="BX17" i="20"/>
  <c r="BX17" i="18"/>
  <c r="BX17" i="16"/>
  <c r="BL17" i="23"/>
  <c r="BL17" i="19"/>
  <c r="BL17" i="18"/>
  <c r="CE17" i="24"/>
  <c r="CE17" i="22"/>
  <c r="CE17" i="18"/>
  <c r="AP17" i="17"/>
  <c r="AH17" i="17"/>
  <c r="Z17" i="17"/>
  <c r="R17" i="17"/>
  <c r="J17" i="17"/>
  <c r="B17" i="17"/>
  <c r="AO17" i="17"/>
  <c r="AG17" i="17"/>
  <c r="Y17" i="17"/>
  <c r="Q17" i="17"/>
  <c r="I17" i="17"/>
  <c r="AL17" i="17"/>
  <c r="AB17" i="17"/>
  <c r="P17" i="17"/>
  <c r="F17" i="17"/>
  <c r="AK17" i="17"/>
  <c r="AA17" i="17"/>
  <c r="O17" i="17"/>
  <c r="E17" i="17"/>
  <c r="AT17" i="17"/>
  <c r="AJ17" i="17"/>
  <c r="X17" i="17"/>
  <c r="N17" i="17"/>
  <c r="D17" i="17"/>
  <c r="AS17" i="17"/>
  <c r="AI17" i="17"/>
  <c r="W17" i="17"/>
  <c r="M17" i="17"/>
  <c r="C17" i="17"/>
  <c r="AF17" i="17"/>
  <c r="L17" i="17"/>
  <c r="BE17" i="17" s="1"/>
  <c r="AE17" i="17"/>
  <c r="K17" i="17"/>
  <c r="AD17" i="17"/>
  <c r="H17" i="17"/>
  <c r="AC17" i="17"/>
  <c r="G17" i="17"/>
  <c r="AQ17" i="17"/>
  <c r="U17" i="17"/>
  <c r="BN17" i="17" s="1"/>
  <c r="T17" i="17"/>
  <c r="S17" i="17"/>
  <c r="AR17" i="17"/>
  <c r="AN17" i="17"/>
  <c r="V17" i="17"/>
  <c r="AM17" i="17"/>
  <c r="AQ17" i="26"/>
  <c r="AI17" i="26"/>
  <c r="AA17" i="26"/>
  <c r="S17" i="26"/>
  <c r="K17" i="26"/>
  <c r="C17" i="26"/>
  <c r="AL17" i="26"/>
  <c r="AC17" i="26"/>
  <c r="T17" i="26"/>
  <c r="AP17" i="26"/>
  <c r="AF17" i="26"/>
  <c r="V17" i="26"/>
  <c r="L17" i="26"/>
  <c r="B17" i="26"/>
  <c r="AO17" i="26"/>
  <c r="AE17" i="26"/>
  <c r="U17" i="26"/>
  <c r="J17" i="26"/>
  <c r="AM17" i="26"/>
  <c r="AB17" i="26"/>
  <c r="Q17" i="26"/>
  <c r="H17" i="26"/>
  <c r="AS17" i="26"/>
  <c r="Z17" i="26"/>
  <c r="M17" i="26"/>
  <c r="AR17" i="26"/>
  <c r="Y17" i="26"/>
  <c r="I17" i="26"/>
  <c r="AN17" i="26"/>
  <c r="X17" i="26"/>
  <c r="G17" i="26"/>
  <c r="R17" i="26"/>
  <c r="W17" i="26"/>
  <c r="AT17" i="26"/>
  <c r="CM17" i="26" s="1"/>
  <c r="N17" i="26"/>
  <c r="AK17" i="26"/>
  <c r="F17" i="26"/>
  <c r="AJ17" i="26"/>
  <c r="E17" i="26"/>
  <c r="AH17" i="26"/>
  <c r="D17" i="26"/>
  <c r="AD17" i="26"/>
  <c r="BW17" i="26" s="1"/>
  <c r="P17" i="26"/>
  <c r="AG17" i="26"/>
  <c r="O17" i="26"/>
  <c r="CZ15" i="23"/>
  <c r="BX16" i="17"/>
  <c r="AU16" i="22"/>
  <c r="CN16" i="22" s="1"/>
  <c r="CJ16" i="21"/>
  <c r="DF15" i="21"/>
  <c r="BA24" i="2"/>
  <c r="AS24" i="2"/>
  <c r="AK24" i="2"/>
  <c r="AC24" i="2"/>
  <c r="U24" i="2"/>
  <c r="M24" i="2"/>
  <c r="AZ24" i="2"/>
  <c r="AR24" i="2"/>
  <c r="AJ24" i="2"/>
  <c r="AB24" i="2"/>
  <c r="T24" i="2"/>
  <c r="L24" i="2"/>
  <c r="BD24" i="2"/>
  <c r="AV24" i="2"/>
  <c r="AN24" i="2"/>
  <c r="AF24" i="2"/>
  <c r="X24" i="2"/>
  <c r="P24" i="2"/>
  <c r="O24" i="2"/>
  <c r="BC24" i="2"/>
  <c r="AU24" i="2"/>
  <c r="AM24" i="2"/>
  <c r="AE24" i="2"/>
  <c r="W24" i="2"/>
  <c r="BB24" i="2"/>
  <c r="AL24" i="2"/>
  <c r="V24" i="2"/>
  <c r="AI24" i="2"/>
  <c r="AW24" i="2"/>
  <c r="Q24" i="2"/>
  <c r="AP24" i="2"/>
  <c r="Z24" i="2"/>
  <c r="AY24" i="2"/>
  <c r="S24" i="2"/>
  <c r="AX24" i="2"/>
  <c r="AH24" i="2"/>
  <c r="R24" i="2"/>
  <c r="AG24" i="2"/>
  <c r="Y24" i="2"/>
  <c r="AT24" i="2"/>
  <c r="AD24" i="2"/>
  <c r="N24" i="2"/>
  <c r="AQ24" i="2"/>
  <c r="AA24" i="2"/>
  <c r="AO24" i="2"/>
  <c r="BI16" i="21"/>
  <c r="BJ16" i="23"/>
  <c r="BR16" i="20"/>
  <c r="DW15" i="25"/>
  <c r="CU15" i="21"/>
  <c r="ED15" i="22"/>
  <c r="BP16" i="20"/>
  <c r="CM16" i="17"/>
  <c r="AY16" i="21"/>
  <c r="CP15" i="20"/>
  <c r="F29" i="3"/>
  <c r="E29" i="3"/>
  <c r="A30" i="3"/>
  <c r="H29" i="3"/>
  <c r="G29" i="3"/>
  <c r="D29" i="3"/>
  <c r="C29" i="3"/>
  <c r="B29" i="3"/>
  <c r="EB15" i="26"/>
  <c r="CQ15" i="18"/>
  <c r="DC15" i="19"/>
  <c r="BQ16" i="20"/>
  <c r="CN15" i="16"/>
  <c r="CQ15" i="16"/>
  <c r="AV16" i="17"/>
  <c r="DP15" i="21"/>
  <c r="CP15" i="18"/>
  <c r="DM15" i="19"/>
  <c r="AP24" i="3"/>
  <c r="AJ24" i="3"/>
  <c r="AI24" i="3"/>
  <c r="Q24" i="3"/>
  <c r="AK24" i="3"/>
  <c r="BM16" i="20"/>
  <c r="CO15" i="23"/>
  <c r="DW15" i="16"/>
  <c r="DV15" i="23"/>
  <c r="DF15" i="18"/>
  <c r="DE15" i="22"/>
  <c r="CO15" i="18"/>
  <c r="CY15" i="21"/>
  <c r="E29" i="2"/>
  <c r="D29" i="2"/>
  <c r="H29" i="2"/>
  <c r="G29" i="2"/>
  <c r="A30" i="2"/>
  <c r="B29" i="2"/>
  <c r="F29" i="2"/>
  <c r="C29" i="2"/>
  <c r="DL15" i="20"/>
  <c r="DY15" i="24"/>
  <c r="DR15" i="26"/>
  <c r="DA15" i="20"/>
  <c r="DY15" i="16"/>
  <c r="DH15" i="16"/>
  <c r="DO15" i="22"/>
  <c r="ED15" i="25"/>
  <c r="DV15" i="21"/>
  <c r="DM15" i="24"/>
  <c r="DF15" i="19"/>
  <c r="CP15" i="26"/>
  <c r="DS15" i="25"/>
  <c r="EE15" i="19"/>
  <c r="DP15" i="24"/>
  <c r="CV15" i="20"/>
  <c r="EB15" i="20"/>
  <c r="DF15" i="22"/>
  <c r="DP15" i="16"/>
  <c r="DI15" i="17"/>
  <c r="DB15" i="26"/>
  <c r="DR15" i="17"/>
  <c r="CP15" i="19"/>
  <c r="DL15" i="16"/>
  <c r="DH15" i="19"/>
  <c r="DG15" i="16"/>
  <c r="CW15" i="18"/>
  <c r="EB15" i="23"/>
  <c r="EA15" i="24"/>
  <c r="DM15" i="18"/>
  <c r="DV15" i="20"/>
  <c r="DC15" i="20"/>
  <c r="DB15" i="16"/>
  <c r="DD15" i="25"/>
  <c r="DV15" i="19"/>
  <c r="DZ15" i="24"/>
  <c r="CU15" i="25"/>
  <c r="DR15" i="20"/>
  <c r="BT17" i="24"/>
  <c r="BT17" i="22"/>
  <c r="BT17" i="16"/>
  <c r="BT17" i="18"/>
  <c r="BT17" i="20"/>
  <c r="EE15" i="17"/>
  <c r="CJ17" i="24"/>
  <c r="CJ17" i="22"/>
  <c r="CJ17" i="20"/>
  <c r="CJ17" i="16"/>
  <c r="CJ17" i="18"/>
  <c r="CJ16" i="26"/>
  <c r="BA17" i="22"/>
  <c r="BA17" i="20"/>
  <c r="BA17" i="19"/>
  <c r="BA17" i="18"/>
  <c r="CC17" i="20"/>
  <c r="CC17" i="19"/>
  <c r="CC17" i="18"/>
  <c r="BQ17" i="25"/>
  <c r="BQ17" i="24"/>
  <c r="BQ17" i="22"/>
  <c r="CL17" i="24"/>
  <c r="CL17" i="22"/>
  <c r="CL17" i="20"/>
  <c r="CL17" i="19"/>
  <c r="CL17" i="18"/>
  <c r="BU17" i="22"/>
  <c r="BU17" i="19"/>
  <c r="BU17" i="17"/>
  <c r="BU17" i="18"/>
  <c r="BU17" i="20"/>
  <c r="A18" i="26"/>
  <c r="A18" i="25"/>
  <c r="A18" i="24"/>
  <c r="A18" i="23"/>
  <c r="A18" i="22"/>
  <c r="A18" i="21"/>
  <c r="A18" i="20"/>
  <c r="A18" i="19"/>
  <c r="A18" i="17"/>
  <c r="A18" i="16"/>
  <c r="AQ18" i="15"/>
  <c r="AI18" i="15"/>
  <c r="AA18" i="15"/>
  <c r="S18" i="15"/>
  <c r="K18" i="15"/>
  <c r="C18" i="15"/>
  <c r="A19" i="15"/>
  <c r="AL18" i="15"/>
  <c r="AC18" i="15"/>
  <c r="T18" i="15"/>
  <c r="J18" i="15"/>
  <c r="AT18" i="15"/>
  <c r="AK18" i="15"/>
  <c r="AB18" i="15"/>
  <c r="R18" i="15"/>
  <c r="I18" i="15"/>
  <c r="AR18" i="15"/>
  <c r="AH18" i="15"/>
  <c r="Y18" i="15"/>
  <c r="P18" i="15"/>
  <c r="G18" i="15"/>
  <c r="AP18" i="15"/>
  <c r="AD18" i="15"/>
  <c r="N18" i="15"/>
  <c r="AO18" i="15"/>
  <c r="Z18" i="15"/>
  <c r="M18" i="15"/>
  <c r="AM18" i="15"/>
  <c r="W18" i="15"/>
  <c r="H18" i="15"/>
  <c r="V18" i="15"/>
  <c r="B18" i="15"/>
  <c r="AS18" i="15"/>
  <c r="U18" i="15"/>
  <c r="AN18" i="15"/>
  <c r="Q18" i="15"/>
  <c r="AJ18" i="15"/>
  <c r="O18" i="15"/>
  <c r="A18" i="18"/>
  <c r="AF18" i="15"/>
  <c r="F18" i="15"/>
  <c r="X18" i="15"/>
  <c r="D18" i="15"/>
  <c r="AE18" i="15"/>
  <c r="L18" i="15"/>
  <c r="E18" i="15"/>
  <c r="AG18" i="15"/>
  <c r="AT17" i="21"/>
  <c r="AL17" i="21"/>
  <c r="AD17" i="21"/>
  <c r="V17" i="21"/>
  <c r="N17" i="21"/>
  <c r="F17" i="21"/>
  <c r="AS17" i="21"/>
  <c r="AK17" i="21"/>
  <c r="AC17" i="21"/>
  <c r="U17" i="21"/>
  <c r="M17" i="21"/>
  <c r="E17" i="21"/>
  <c r="AR17" i="21"/>
  <c r="AJ17" i="21"/>
  <c r="AB17" i="21"/>
  <c r="T17" i="21"/>
  <c r="L17" i="21"/>
  <c r="D17" i="21"/>
  <c r="AP17" i="21"/>
  <c r="AH17" i="21"/>
  <c r="Z17" i="21"/>
  <c r="R17" i="21"/>
  <c r="BK17" i="21" s="1"/>
  <c r="J17" i="21"/>
  <c r="B17" i="21"/>
  <c r="AE17" i="21"/>
  <c r="O17" i="21"/>
  <c r="AQ17" i="21"/>
  <c r="AA17" i="21"/>
  <c r="K17" i="21"/>
  <c r="AO17" i="21"/>
  <c r="Y17" i="21"/>
  <c r="I17" i="21"/>
  <c r="AM17" i="21"/>
  <c r="W17" i="21"/>
  <c r="G17" i="21"/>
  <c r="AF17" i="21"/>
  <c r="P17" i="21"/>
  <c r="AG17" i="21"/>
  <c r="BZ17" i="21" s="1"/>
  <c r="X17" i="21"/>
  <c r="S17" i="21"/>
  <c r="Q17" i="21"/>
  <c r="H17" i="21"/>
  <c r="C17" i="21"/>
  <c r="AI17" i="21"/>
  <c r="AN17" i="21"/>
  <c r="DG15" i="19"/>
  <c r="AX24" i="10"/>
  <c r="AP24" i="10"/>
  <c r="AH24" i="10"/>
  <c r="Z24" i="10"/>
  <c r="R24" i="10"/>
  <c r="AW24" i="10"/>
  <c r="AO24" i="10"/>
  <c r="AG24" i="10"/>
  <c r="Y24" i="10"/>
  <c r="Q24" i="10"/>
  <c r="BD24" i="10"/>
  <c r="AV24" i="10"/>
  <c r="AN24" i="10"/>
  <c r="AF24" i="10"/>
  <c r="X24" i="10"/>
  <c r="P24" i="10"/>
  <c r="BB24" i="10"/>
  <c r="AT24" i="10"/>
  <c r="AL24" i="10"/>
  <c r="AD24" i="10"/>
  <c r="V24" i="10"/>
  <c r="N24" i="10"/>
  <c r="BA24" i="10"/>
  <c r="AS24" i="10"/>
  <c r="AK24" i="10"/>
  <c r="AC24" i="10"/>
  <c r="U24" i="10"/>
  <c r="M24" i="10"/>
  <c r="AZ24" i="10"/>
  <c r="AR24" i="10"/>
  <c r="AJ24" i="10"/>
  <c r="AB24" i="10"/>
  <c r="T24" i="10"/>
  <c r="L24" i="10"/>
  <c r="AU24" i="10"/>
  <c r="O24" i="10"/>
  <c r="AQ24" i="10"/>
  <c r="AM24" i="10"/>
  <c r="AI24" i="10"/>
  <c r="AE24" i="10"/>
  <c r="AA24" i="10"/>
  <c r="BC24" i="10"/>
  <c r="W24" i="10"/>
  <c r="AY24" i="10"/>
  <c r="S24" i="10"/>
  <c r="EC15" i="26"/>
  <c r="AU16" i="23"/>
  <c r="CZ16" i="23" s="1"/>
  <c r="DG15" i="25"/>
  <c r="EB15" i="18"/>
  <c r="BH16" i="21"/>
  <c r="CD16" i="17"/>
  <c r="BI16" i="23"/>
  <c r="B30" i="10"/>
  <c r="A31" i="10"/>
  <c r="H30" i="10"/>
  <c r="F30" i="10"/>
  <c r="E30" i="10"/>
  <c r="D30" i="10"/>
  <c r="G30" i="10"/>
  <c r="C30" i="10"/>
  <c r="BJ16" i="17"/>
  <c r="BR16" i="21"/>
  <c r="DP15" i="20"/>
  <c r="CC16" i="17"/>
  <c r="J24" i="7"/>
  <c r="I24" i="7"/>
  <c r="K24" i="7"/>
  <c r="DE15" i="16"/>
  <c r="CO15" i="19"/>
  <c r="BY16" i="20"/>
  <c r="BO16" i="17"/>
  <c r="CN15" i="26"/>
  <c r="DE15" i="24"/>
  <c r="BS16" i="17"/>
  <c r="DE15" i="21"/>
  <c r="DO15" i="16"/>
  <c r="DE15" i="20"/>
  <c r="AA24" i="3"/>
  <c r="AZ24" i="3"/>
  <c r="AY24" i="3"/>
  <c r="Y24" i="3"/>
  <c r="DQ15" i="26"/>
  <c r="CQ15" i="21"/>
  <c r="EF15" i="21"/>
  <c r="E29" i="12"/>
  <c r="D29" i="12"/>
  <c r="C29" i="12"/>
  <c r="B29" i="12"/>
  <c r="A30" i="12"/>
  <c r="H29" i="12"/>
  <c r="G29" i="12"/>
  <c r="F29" i="12"/>
  <c r="CY15" i="19"/>
  <c r="A31" i="6"/>
  <c r="G30" i="6"/>
  <c r="H30" i="6"/>
  <c r="F30" i="6"/>
  <c r="E30" i="6"/>
  <c r="D30" i="6"/>
  <c r="C30" i="6"/>
  <c r="B30" i="6"/>
  <c r="DY15" i="18"/>
  <c r="DA15" i="22"/>
  <c r="CN15" i="22"/>
  <c r="DT15" i="23"/>
  <c r="DZ15" i="21"/>
  <c r="CX15" i="25"/>
  <c r="DR15" i="23"/>
  <c r="DU15" i="25"/>
  <c r="DD15" i="21"/>
  <c r="ED15" i="24"/>
  <c r="EA15" i="19"/>
  <c r="CX15" i="19"/>
  <c r="DW15" i="18"/>
  <c r="DD15" i="20"/>
  <c r="DH15" i="17"/>
  <c r="DA15" i="26"/>
  <c r="EE15" i="21"/>
  <c r="DJ15" i="22"/>
  <c r="DQ15" i="16"/>
  <c r="DB15" i="25"/>
  <c r="CU15" i="26"/>
  <c r="DB15" i="17"/>
  <c r="DD15" i="19"/>
  <c r="DJ15" i="24"/>
  <c r="EB15" i="19"/>
  <c r="CT15" i="19"/>
  <c r="CR15" i="17"/>
  <c r="DC15" i="18"/>
  <c r="DQ15" i="22"/>
  <c r="DE15" i="23"/>
  <c r="DH15" i="24"/>
  <c r="CS15" i="18"/>
  <c r="CN15" i="20"/>
  <c r="DH15" i="21"/>
  <c r="DU15" i="24"/>
  <c r="DZ15" i="25"/>
  <c r="DF15" i="20"/>
  <c r="DD15" i="22"/>
  <c r="DA15" i="24"/>
  <c r="DN15" i="25"/>
  <c r="ED15" i="21"/>
  <c r="BI17" i="21" l="1"/>
  <c r="BD17" i="21"/>
  <c r="BS17" i="21"/>
  <c r="CK17" i="21"/>
  <c r="BG17" i="21"/>
  <c r="BI17" i="26"/>
  <c r="BG17" i="26"/>
  <c r="BR17" i="26"/>
  <c r="CF17" i="26"/>
  <c r="BY17" i="26"/>
  <c r="BM17" i="17"/>
  <c r="AW17" i="17"/>
  <c r="CD17" i="17"/>
  <c r="AY17" i="21"/>
  <c r="BC17" i="26"/>
  <c r="CB17" i="26"/>
  <c r="DC16" i="20"/>
  <c r="BP17" i="26"/>
  <c r="BN17" i="26"/>
  <c r="CJ17" i="26"/>
  <c r="BY17" i="17"/>
  <c r="DR17" i="17" s="1"/>
  <c r="BI17" i="17"/>
  <c r="AX17" i="17"/>
  <c r="DL16" i="17"/>
  <c r="DA16" i="21"/>
  <c r="BL17" i="21"/>
  <c r="BB17" i="21"/>
  <c r="BA17" i="21"/>
  <c r="BM17" i="21"/>
  <c r="CD17" i="21"/>
  <c r="DB16" i="17"/>
  <c r="CA17" i="26"/>
  <c r="CC17" i="21"/>
  <c r="CG17" i="21"/>
  <c r="CI17" i="26"/>
  <c r="DC16" i="23"/>
  <c r="AW17" i="26"/>
  <c r="BF17" i="26"/>
  <c r="BM17" i="26"/>
  <c r="CJ17" i="17"/>
  <c r="BQ17" i="17"/>
  <c r="BR17" i="21"/>
  <c r="BC17" i="21"/>
  <c r="BU17" i="21"/>
  <c r="CL17" i="21"/>
  <c r="CC17" i="26"/>
  <c r="BS17" i="26"/>
  <c r="CF17" i="17"/>
  <c r="AV17" i="17"/>
  <c r="BC17" i="17"/>
  <c r="BX17" i="23"/>
  <c r="CB17" i="21"/>
  <c r="CA17" i="21"/>
  <c r="AX17" i="21"/>
  <c r="AZ17" i="26"/>
  <c r="BV17" i="17"/>
  <c r="CM17" i="17"/>
  <c r="BK17" i="17"/>
  <c r="BE17" i="25"/>
  <c r="AV17" i="23"/>
  <c r="CF17" i="23"/>
  <c r="BR17" i="23"/>
  <c r="AZ17" i="21"/>
  <c r="BF17" i="21"/>
  <c r="BA17" i="23"/>
  <c r="AU17" i="26"/>
  <c r="BB17" i="17"/>
  <c r="CQ16" i="19"/>
  <c r="BN17" i="25"/>
  <c r="BA17" i="25"/>
  <c r="AY17" i="16"/>
  <c r="BS17" i="16"/>
  <c r="BG17" i="19"/>
  <c r="CA17" i="24"/>
  <c r="CM17" i="18"/>
  <c r="BW17" i="22"/>
  <c r="AW17" i="21"/>
  <c r="BU17" i="23"/>
  <c r="BQ17" i="18"/>
  <c r="DJ17" i="18" s="1"/>
  <c r="CC17" i="22"/>
  <c r="DV17" i="22" s="1"/>
  <c r="BA17" i="24"/>
  <c r="CT17" i="24" s="1"/>
  <c r="BH17" i="26"/>
  <c r="AY17" i="26"/>
  <c r="CG17" i="26"/>
  <c r="BJ17" i="26"/>
  <c r="BE17" i="26"/>
  <c r="BD17" i="26"/>
  <c r="CK17" i="17"/>
  <c r="BW17" i="17"/>
  <c r="CB17" i="17"/>
  <c r="BH17" i="17"/>
  <c r="BJ17" i="17"/>
  <c r="CA17" i="17"/>
  <c r="BL17" i="20"/>
  <c r="BX17" i="24"/>
  <c r="DQ17" i="24" s="1"/>
  <c r="BF17" i="19"/>
  <c r="CI17" i="22"/>
  <c r="CA17" i="23"/>
  <c r="CB17" i="23"/>
  <c r="BN17" i="23"/>
  <c r="CE17" i="23"/>
  <c r="BI17" i="23"/>
  <c r="CH17" i="23"/>
  <c r="BP17" i="20"/>
  <c r="DI17" i="20" s="1"/>
  <c r="BD17" i="25"/>
  <c r="CK17" i="25"/>
  <c r="BG17" i="25"/>
  <c r="BI17" i="25"/>
  <c r="CC17" i="16"/>
  <c r="BN17" i="16"/>
  <c r="AX17" i="16"/>
  <c r="CB17" i="16"/>
  <c r="BJ17" i="16"/>
  <c r="BH17" i="24"/>
  <c r="BY17" i="20"/>
  <c r="CH17" i="18"/>
  <c r="BZ17" i="18"/>
  <c r="BK17" i="19"/>
  <c r="CG17" i="20"/>
  <c r="DZ17" i="20" s="1"/>
  <c r="CF17" i="24"/>
  <c r="DY17" i="24" s="1"/>
  <c r="AY17" i="24"/>
  <c r="CR17" i="24" s="1"/>
  <c r="BR17" i="24"/>
  <c r="BD17" i="20"/>
  <c r="BI17" i="18"/>
  <c r="BW17" i="18"/>
  <c r="BI17" i="22"/>
  <c r="CF17" i="20"/>
  <c r="DY17" i="20" s="1"/>
  <c r="BK17" i="26"/>
  <c r="BV17" i="26"/>
  <c r="CC17" i="17"/>
  <c r="BJ17" i="23"/>
  <c r="DR16" i="20"/>
  <c r="BY17" i="21"/>
  <c r="BT17" i="21"/>
  <c r="BO17" i="21"/>
  <c r="AX17" i="26"/>
  <c r="CH17" i="26"/>
  <c r="BO17" i="17"/>
  <c r="CE17" i="17"/>
  <c r="BS17" i="23"/>
  <c r="X25" i="5"/>
  <c r="CI17" i="21"/>
  <c r="BW17" i="21"/>
  <c r="CG17" i="17"/>
  <c r="BS17" i="17"/>
  <c r="BD17" i="23"/>
  <c r="BW17" i="23"/>
  <c r="BZ17" i="23"/>
  <c r="AZ17" i="25"/>
  <c r="CE17" i="25"/>
  <c r="BZ17" i="25"/>
  <c r="CF17" i="16"/>
  <c r="BB17" i="16"/>
  <c r="BJ17" i="24"/>
  <c r="BS17" i="22"/>
  <c r="DM16" i="18"/>
  <c r="DT16" i="26"/>
  <c r="BJ17" i="21"/>
  <c r="CF17" i="21"/>
  <c r="BV17" i="21"/>
  <c r="CM17" i="21"/>
  <c r="BU17" i="24"/>
  <c r="BQ17" i="20"/>
  <c r="BZ17" i="26"/>
  <c r="CD17" i="26"/>
  <c r="BB17" i="26"/>
  <c r="BU17" i="26"/>
  <c r="BL17" i="26"/>
  <c r="BL17" i="17"/>
  <c r="BD17" i="17"/>
  <c r="CL17" i="17"/>
  <c r="BR17" i="17"/>
  <c r="CI17" i="17"/>
  <c r="BL17" i="22"/>
  <c r="BE17" i="20"/>
  <c r="BF17" i="20"/>
  <c r="CY17" i="20" s="1"/>
  <c r="AX17" i="24"/>
  <c r="CK17" i="16"/>
  <c r="CI17" i="23"/>
  <c r="BE17" i="23"/>
  <c r="CM17" i="23"/>
  <c r="BQ17" i="23"/>
  <c r="CB17" i="20"/>
  <c r="BP17" i="22"/>
  <c r="DI17" i="22" s="1"/>
  <c r="AX17" i="25"/>
  <c r="BO17" i="25"/>
  <c r="BH17" i="16"/>
  <c r="CD17" i="16"/>
  <c r="BG17" i="16"/>
  <c r="BR17" i="16"/>
  <c r="BC17" i="18"/>
  <c r="DR17" i="18" s="1"/>
  <c r="BY17" i="22"/>
  <c r="CH17" i="20"/>
  <c r="BZ17" i="20"/>
  <c r="CN16" i="24"/>
  <c r="BW17" i="19"/>
  <c r="CA17" i="19"/>
  <c r="CG17" i="22"/>
  <c r="BG17" i="24"/>
  <c r="CZ17" i="24" s="1"/>
  <c r="BM17" i="18"/>
  <c r="DF17" i="18" s="1"/>
  <c r="BD17" i="22"/>
  <c r="BJ17" i="18"/>
  <c r="BG17" i="18"/>
  <c r="BB17" i="18"/>
  <c r="CM17" i="22"/>
  <c r="AW17" i="20"/>
  <c r="DS16" i="16"/>
  <c r="BB17" i="20"/>
  <c r="CU17" i="20" s="1"/>
  <c r="CM17" i="20"/>
  <c r="EF17" i="20" s="1"/>
  <c r="CD17" i="20"/>
  <c r="CN16" i="26"/>
  <c r="BM17" i="23"/>
  <c r="CD17" i="23"/>
  <c r="AZ17" i="23"/>
  <c r="CB17" i="18"/>
  <c r="DU17" i="18" s="1"/>
  <c r="BP17" i="24"/>
  <c r="BW17" i="25"/>
  <c r="CB17" i="25"/>
  <c r="CF17" i="25"/>
  <c r="BW17" i="16"/>
  <c r="BC17" i="20"/>
  <c r="CV17" i="20" s="1"/>
  <c r="BY17" i="24"/>
  <c r="CH17" i="22"/>
  <c r="EA17" i="22" s="1"/>
  <c r="BZ17" i="22"/>
  <c r="DS17" i="22" s="1"/>
  <c r="AZ17" i="19"/>
  <c r="AV17" i="19"/>
  <c r="BB17" i="19"/>
  <c r="BD17" i="19"/>
  <c r="CM17" i="19"/>
  <c r="BM17" i="24"/>
  <c r="BM17" i="20"/>
  <c r="DF17" i="20" s="1"/>
  <c r="CZ16" i="19"/>
  <c r="AW17" i="18"/>
  <c r="CA17" i="22"/>
  <c r="AZ17" i="22"/>
  <c r="AZ17" i="20"/>
  <c r="BI17" i="20"/>
  <c r="BG17" i="17"/>
  <c r="AY17" i="17"/>
  <c r="BE17" i="18"/>
  <c r="CU17" i="18" s="1"/>
  <c r="BF17" i="24"/>
  <c r="CK17" i="22"/>
  <c r="BH17" i="23"/>
  <c r="CG17" i="23"/>
  <c r="CB17" i="19"/>
  <c r="DC16" i="21"/>
  <c r="BX17" i="25"/>
  <c r="BL17" i="25"/>
  <c r="CL17" i="25"/>
  <c r="AW17" i="25"/>
  <c r="CG17" i="25"/>
  <c r="BK17" i="25"/>
  <c r="CG17" i="16"/>
  <c r="CM17" i="16"/>
  <c r="BO17" i="16"/>
  <c r="BY17" i="16"/>
  <c r="BK17" i="16"/>
  <c r="CH17" i="16"/>
  <c r="BO17" i="20"/>
  <c r="CH17" i="24"/>
  <c r="CR16" i="26"/>
  <c r="AW17" i="19"/>
  <c r="DR16" i="25"/>
  <c r="BW17" i="24"/>
  <c r="DP17" i="24" s="1"/>
  <c r="AU17" i="24"/>
  <c r="DK17" i="24" s="1"/>
  <c r="BM17" i="22"/>
  <c r="CF17" i="18"/>
  <c r="AU17" i="18"/>
  <c r="CN17" i="18" s="1"/>
  <c r="AZ17" i="18"/>
  <c r="CS17" i="18" s="1"/>
  <c r="CA17" i="18"/>
  <c r="BB17" i="22"/>
  <c r="CU17" i="22" s="1"/>
  <c r="AU17" i="22"/>
  <c r="DL17" i="22" s="1"/>
  <c r="BJ17" i="20"/>
  <c r="AX17" i="19"/>
  <c r="CK17" i="24"/>
  <c r="CJ17" i="23"/>
  <c r="BK17" i="23"/>
  <c r="CC17" i="23"/>
  <c r="AY17" i="23"/>
  <c r="BP17" i="23"/>
  <c r="BB17" i="23"/>
  <c r="CB17" i="22"/>
  <c r="CC17" i="25"/>
  <c r="BF17" i="25"/>
  <c r="BB17" i="25"/>
  <c r="BS17" i="25"/>
  <c r="BE17" i="16"/>
  <c r="AW17" i="16"/>
  <c r="CE17" i="16"/>
  <c r="BV17" i="18"/>
  <c r="BC17" i="24"/>
  <c r="BO17" i="22"/>
  <c r="AV17" i="18"/>
  <c r="DY17" i="18" s="1"/>
  <c r="BN17" i="18"/>
  <c r="DG17" i="18" s="1"/>
  <c r="BI17" i="19"/>
  <c r="AW17" i="24"/>
  <c r="CP17" i="24" s="1"/>
  <c r="AY17" i="18"/>
  <c r="BR17" i="18"/>
  <c r="BK17" i="18"/>
  <c r="CD17" i="18"/>
  <c r="BR17" i="22"/>
  <c r="DK17" i="22" s="1"/>
  <c r="AW17" i="22"/>
  <c r="BR17" i="20"/>
  <c r="DK17" i="20" s="1"/>
  <c r="BG17" i="20"/>
  <c r="BX17" i="26"/>
  <c r="AZ17" i="17"/>
  <c r="BM17" i="25"/>
  <c r="BV17" i="25"/>
  <c r="BJ17" i="25"/>
  <c r="CA17" i="25"/>
  <c r="BM17" i="16"/>
  <c r="BD17" i="16"/>
  <c r="AZ17" i="16"/>
  <c r="BV17" i="22"/>
  <c r="AV17" i="20"/>
  <c r="DT16" i="18"/>
  <c r="BR17" i="19"/>
  <c r="BM17" i="19"/>
  <c r="CD17" i="19"/>
  <c r="AZ17" i="24"/>
  <c r="CS17" i="24" s="1"/>
  <c r="BI17" i="24"/>
  <c r="DB17" i="24" s="1"/>
  <c r="BD17" i="24"/>
  <c r="CM17" i="24"/>
  <c r="BK17" i="24"/>
  <c r="AY17" i="20"/>
  <c r="CR17" i="20" s="1"/>
  <c r="BJ17" i="22"/>
  <c r="BG17" i="22"/>
  <c r="AU17" i="20"/>
  <c r="DT17" i="20" s="1"/>
  <c r="DJ16" i="17"/>
  <c r="BK17" i="20"/>
  <c r="AY17" i="25"/>
  <c r="CD17" i="25"/>
  <c r="BR17" i="25"/>
  <c r="CA17" i="16"/>
  <c r="BI17" i="16"/>
  <c r="BH17" i="20"/>
  <c r="DA17" i="20" s="1"/>
  <c r="AV17" i="22"/>
  <c r="EA16" i="24"/>
  <c r="BN17" i="22"/>
  <c r="BS17" i="19"/>
  <c r="BJ17" i="19"/>
  <c r="AU17" i="19"/>
  <c r="CD17" i="24"/>
  <c r="DW17" i="24" s="1"/>
  <c r="BB17" i="24"/>
  <c r="CU17" i="24" s="1"/>
  <c r="BS17" i="24"/>
  <c r="DL17" i="24" s="1"/>
  <c r="BS17" i="18"/>
  <c r="CD17" i="22"/>
  <c r="CF17" i="22"/>
  <c r="EF17" i="18"/>
  <c r="EF17" i="22"/>
  <c r="Z26" i="13"/>
  <c r="BC26" i="13"/>
  <c r="DT17" i="22"/>
  <c r="ED16" i="20"/>
  <c r="DH16" i="21"/>
  <c r="A32" i="9"/>
  <c r="H31" i="9"/>
  <c r="G31" i="9"/>
  <c r="D31" i="9"/>
  <c r="F31" i="9"/>
  <c r="E31" i="9"/>
  <c r="C31" i="9"/>
  <c r="B31" i="9"/>
  <c r="D26" i="11"/>
  <c r="C26" i="11"/>
  <c r="B26" i="11"/>
  <c r="H26" i="11"/>
  <c r="G26" i="11"/>
  <c r="F26" i="11"/>
  <c r="E26" i="11"/>
  <c r="A27" i="11"/>
  <c r="H31" i="5"/>
  <c r="G31" i="5"/>
  <c r="C31" i="5"/>
  <c r="B31" i="5"/>
  <c r="E31" i="5"/>
  <c r="D31" i="5"/>
  <c r="A32" i="5"/>
  <c r="F31" i="5"/>
  <c r="DV16" i="20"/>
  <c r="AU17" i="16"/>
  <c r="CY16" i="24"/>
  <c r="DE16" i="20"/>
  <c r="CY16" i="21"/>
  <c r="BC25" i="4"/>
  <c r="AU25" i="4"/>
  <c r="AM25" i="4"/>
  <c r="AE25" i="4"/>
  <c r="W25" i="4"/>
  <c r="O25" i="4"/>
  <c r="BB25" i="4"/>
  <c r="AT25" i="4"/>
  <c r="AL25" i="4"/>
  <c r="AD25" i="4"/>
  <c r="V25" i="4"/>
  <c r="N25" i="4"/>
  <c r="AX25" i="4"/>
  <c r="AP25" i="4"/>
  <c r="AH25" i="4"/>
  <c r="Z25" i="4"/>
  <c r="R25" i="4"/>
  <c r="AW25" i="4"/>
  <c r="AO25" i="4"/>
  <c r="AG25" i="4"/>
  <c r="Y25" i="4"/>
  <c r="Q25" i="4"/>
  <c r="AV25" i="4"/>
  <c r="AF25" i="4"/>
  <c r="P25" i="4"/>
  <c r="AS25" i="4"/>
  <c r="AC25" i="4"/>
  <c r="M25" i="4"/>
  <c r="AB25" i="4"/>
  <c r="BD25" i="4"/>
  <c r="AN25" i="4"/>
  <c r="X25" i="4"/>
  <c r="AR25" i="4"/>
  <c r="L25" i="4"/>
  <c r="AQ25" i="4"/>
  <c r="AA25" i="4"/>
  <c r="BA25" i="4"/>
  <c r="AK25" i="4"/>
  <c r="U25" i="4"/>
  <c r="AZ25" i="4"/>
  <c r="AJ25" i="4"/>
  <c r="T25" i="4"/>
  <c r="AY25" i="4"/>
  <c r="AI25" i="4"/>
  <c r="S25" i="4"/>
  <c r="CO16" i="20"/>
  <c r="DS16" i="20"/>
  <c r="DN16" i="22"/>
  <c r="AL25" i="5"/>
  <c r="AC25" i="5"/>
  <c r="T25" i="5"/>
  <c r="AH25" i="5"/>
  <c r="O25" i="5"/>
  <c r="AF25" i="5"/>
  <c r="DV16" i="26"/>
  <c r="EE16" i="17"/>
  <c r="DW16" i="23"/>
  <c r="DL16" i="24"/>
  <c r="EF16" i="25"/>
  <c r="DG16" i="25"/>
  <c r="DZ16" i="22"/>
  <c r="DU16" i="26"/>
  <c r="DR16" i="18"/>
  <c r="DM16" i="26"/>
  <c r="DG16" i="20"/>
  <c r="DQ16" i="21"/>
  <c r="DR16" i="22"/>
  <c r="CP16" i="24"/>
  <c r="DR16" i="26"/>
  <c r="CY16" i="23"/>
  <c r="DQ16" i="24"/>
  <c r="DW16" i="26"/>
  <c r="DT16" i="25"/>
  <c r="CQ16" i="26"/>
  <c r="DU16" i="16"/>
  <c r="EA16" i="22"/>
  <c r="DC16" i="19"/>
  <c r="CX16" i="25"/>
  <c r="DX16" i="21"/>
  <c r="DZ16" i="16"/>
  <c r="DF16" i="19"/>
  <c r="DQ16" i="26"/>
  <c r="DD16" i="25"/>
  <c r="DB16" i="16"/>
  <c r="CR16" i="24"/>
  <c r="DA16" i="26"/>
  <c r="EE16" i="24"/>
  <c r="EA16" i="20"/>
  <c r="EE16" i="23"/>
  <c r="DE16" i="16"/>
  <c r="BA25" i="2"/>
  <c r="AS25" i="2"/>
  <c r="AK25" i="2"/>
  <c r="AC25" i="2"/>
  <c r="U25" i="2"/>
  <c r="M25" i="2"/>
  <c r="AZ25" i="2"/>
  <c r="AR25" i="2"/>
  <c r="AJ25" i="2"/>
  <c r="AB25" i="2"/>
  <c r="T25" i="2"/>
  <c r="L25" i="2"/>
  <c r="BD25" i="2"/>
  <c r="AV25" i="2"/>
  <c r="AN25" i="2"/>
  <c r="AF25" i="2"/>
  <c r="X25" i="2"/>
  <c r="P25" i="2"/>
  <c r="BC25" i="2"/>
  <c r="AM25" i="2"/>
  <c r="W25" i="2"/>
  <c r="AU25" i="2"/>
  <c r="AE25" i="2"/>
  <c r="O25" i="2"/>
  <c r="AT25" i="2"/>
  <c r="AD25" i="2"/>
  <c r="N25" i="2"/>
  <c r="AQ25" i="2"/>
  <c r="Y25" i="2"/>
  <c r="AX25" i="2"/>
  <c r="AH25" i="2"/>
  <c r="R25" i="2"/>
  <c r="AA25" i="2"/>
  <c r="AP25" i="2"/>
  <c r="Z25" i="2"/>
  <c r="AO25" i="2"/>
  <c r="AG25" i="2"/>
  <c r="Q25" i="2"/>
  <c r="BB25" i="2"/>
  <c r="AL25" i="2"/>
  <c r="V25" i="2"/>
  <c r="AY25" i="2"/>
  <c r="AI25" i="2"/>
  <c r="S25" i="2"/>
  <c r="AW25" i="2"/>
  <c r="DI16" i="20"/>
  <c r="EC16" i="21"/>
  <c r="CE17" i="21"/>
  <c r="CE17" i="26"/>
  <c r="CQ17" i="18"/>
  <c r="CK17" i="26"/>
  <c r="CU16" i="19"/>
  <c r="DV16" i="23"/>
  <c r="BH17" i="21"/>
  <c r="BO17" i="26"/>
  <c r="BZ17" i="16"/>
  <c r="DJ16" i="20"/>
  <c r="BC26" i="8"/>
  <c r="BX17" i="21"/>
  <c r="EA16" i="25"/>
  <c r="DN16" i="16"/>
  <c r="BP17" i="25"/>
  <c r="BC17" i="25"/>
  <c r="CH17" i="21"/>
  <c r="AV17" i="26"/>
  <c r="BZ17" i="17"/>
  <c r="CP16" i="25"/>
  <c r="AP18" i="24"/>
  <c r="AH18" i="24"/>
  <c r="Z18" i="24"/>
  <c r="R18" i="24"/>
  <c r="J18" i="24"/>
  <c r="B18" i="24"/>
  <c r="AO18" i="24"/>
  <c r="AG18" i="24"/>
  <c r="Y18" i="24"/>
  <c r="Q18" i="24"/>
  <c r="I18" i="24"/>
  <c r="AT18" i="24"/>
  <c r="AL18" i="24"/>
  <c r="AD18" i="24"/>
  <c r="V18" i="24"/>
  <c r="N18" i="24"/>
  <c r="BG18" i="24" s="1"/>
  <c r="F18" i="24"/>
  <c r="AN18" i="24"/>
  <c r="AB18" i="24"/>
  <c r="O18" i="24"/>
  <c r="C18" i="24"/>
  <c r="BW18" i="24" s="1"/>
  <c r="AM18" i="24"/>
  <c r="AA18" i="24"/>
  <c r="M18" i="24"/>
  <c r="BF18" i="24" s="1"/>
  <c r="AK18" i="24"/>
  <c r="AJ18" i="24"/>
  <c r="W18" i="24"/>
  <c r="K18" i="24"/>
  <c r="AS18" i="24"/>
  <c r="AF18" i="24"/>
  <c r="T18" i="24"/>
  <c r="BM18" i="24" s="1"/>
  <c r="G18" i="24"/>
  <c r="AR18" i="24"/>
  <c r="P18" i="24"/>
  <c r="AQ18" i="24"/>
  <c r="L18" i="24"/>
  <c r="AI18" i="24"/>
  <c r="H18" i="24"/>
  <c r="BA18" i="24" s="1"/>
  <c r="AE18" i="24"/>
  <c r="E18" i="24"/>
  <c r="BY18" i="24" s="1"/>
  <c r="AC18" i="24"/>
  <c r="D18" i="24"/>
  <c r="X18" i="24"/>
  <c r="U18" i="24"/>
  <c r="S18" i="24"/>
  <c r="CL17" i="26"/>
  <c r="CJ17" i="19"/>
  <c r="F30" i="3"/>
  <c r="E30" i="3"/>
  <c r="A31" i="3"/>
  <c r="H30" i="3"/>
  <c r="C30" i="3"/>
  <c r="D30" i="3"/>
  <c r="B30" i="3"/>
  <c r="G30" i="3"/>
  <c r="DQ16" i="17"/>
  <c r="CE17" i="19"/>
  <c r="BL17" i="16"/>
  <c r="BF17" i="16"/>
  <c r="CW16" i="23"/>
  <c r="K25" i="12"/>
  <c r="J25" i="12"/>
  <c r="I25" i="12"/>
  <c r="C30" i="8"/>
  <c r="B30" i="8"/>
  <c r="A31" i="8"/>
  <c r="H30" i="8"/>
  <c r="G30" i="8"/>
  <c r="F30" i="8"/>
  <c r="E30" i="8"/>
  <c r="D30" i="8"/>
  <c r="AW25" i="9"/>
  <c r="AO25" i="9"/>
  <c r="AG25" i="9"/>
  <c r="Y25" i="9"/>
  <c r="Q25" i="9"/>
  <c r="BD25" i="9"/>
  <c r="AV25" i="9"/>
  <c r="AN25" i="9"/>
  <c r="AF25" i="9"/>
  <c r="X25" i="9"/>
  <c r="P25" i="9"/>
  <c r="BC25" i="9"/>
  <c r="AU25" i="9"/>
  <c r="AM25" i="9"/>
  <c r="AE25" i="9"/>
  <c r="W25" i="9"/>
  <c r="O25" i="9"/>
  <c r="AZ25" i="9"/>
  <c r="AR25" i="9"/>
  <c r="AJ25" i="9"/>
  <c r="AB25" i="9"/>
  <c r="T25" i="9"/>
  <c r="L25" i="9"/>
  <c r="BB25" i="9"/>
  <c r="AL25" i="9"/>
  <c r="V25" i="9"/>
  <c r="BA25" i="9"/>
  <c r="AK25" i="9"/>
  <c r="U25" i="9"/>
  <c r="AY25" i="9"/>
  <c r="AI25" i="9"/>
  <c r="S25" i="9"/>
  <c r="AX25" i="9"/>
  <c r="AH25" i="9"/>
  <c r="R25" i="9"/>
  <c r="AT25" i="9"/>
  <c r="AD25" i="9"/>
  <c r="N25" i="9"/>
  <c r="AS25" i="9"/>
  <c r="AC25" i="9"/>
  <c r="M25" i="9"/>
  <c r="AQ25" i="9"/>
  <c r="AA25" i="9"/>
  <c r="AP25" i="9"/>
  <c r="Z25" i="9"/>
  <c r="EC16" i="20"/>
  <c r="DD16" i="17"/>
  <c r="DH17" i="20"/>
  <c r="BY17" i="25"/>
  <c r="CQ16" i="20"/>
  <c r="DQ16" i="23"/>
  <c r="DY16" i="24"/>
  <c r="DR16" i="16"/>
  <c r="DS17" i="18"/>
  <c r="K25" i="5"/>
  <c r="J25" i="5"/>
  <c r="I25" i="5"/>
  <c r="DM16" i="22"/>
  <c r="DK16" i="16"/>
  <c r="DR16" i="24"/>
  <c r="DM16" i="21"/>
  <c r="AU17" i="25"/>
  <c r="CY16" i="16"/>
  <c r="EB16" i="26"/>
  <c r="DV16" i="18"/>
  <c r="DB16" i="24"/>
  <c r="CS17" i="20"/>
  <c r="DP16" i="21"/>
  <c r="DD16" i="21"/>
  <c r="CX16" i="20"/>
  <c r="BB25" i="5"/>
  <c r="AS25" i="5"/>
  <c r="AJ25" i="5"/>
  <c r="AP25" i="5"/>
  <c r="W25" i="5"/>
  <c r="AN25" i="5"/>
  <c r="DS16" i="17"/>
  <c r="CW16" i="25"/>
  <c r="DF16" i="23"/>
  <c r="CU16" i="24"/>
  <c r="DZ16" i="26"/>
  <c r="DP16" i="25"/>
  <c r="DP16" i="18"/>
  <c r="DC16" i="22"/>
  <c r="CV16" i="26"/>
  <c r="DS16" i="25"/>
  <c r="CZ16" i="26"/>
  <c r="CV16" i="20"/>
  <c r="DG16" i="23"/>
  <c r="DQ16" i="22"/>
  <c r="DF16" i="24"/>
  <c r="EB16" i="18"/>
  <c r="DU16" i="23"/>
  <c r="DW16" i="24"/>
  <c r="CS16" i="26"/>
  <c r="CS16" i="25"/>
  <c r="EC16" i="25"/>
  <c r="CR16" i="16"/>
  <c r="DH16" i="24"/>
  <c r="DN16" i="26"/>
  <c r="DX16" i="25"/>
  <c r="DG16" i="21"/>
  <c r="EB16" i="16"/>
  <c r="EB16" i="19"/>
  <c r="CY16" i="26"/>
  <c r="CY16" i="25"/>
  <c r="DQ16" i="16"/>
  <c r="DV16" i="24"/>
  <c r="DY16" i="26"/>
  <c r="DH16" i="25"/>
  <c r="DZ16" i="19"/>
  <c r="DG16" i="17"/>
  <c r="DN16" i="23"/>
  <c r="CZ16" i="22"/>
  <c r="A32" i="6"/>
  <c r="H31" i="6"/>
  <c r="G31" i="6"/>
  <c r="F31" i="6"/>
  <c r="E31" i="6"/>
  <c r="D31" i="6"/>
  <c r="C31" i="6"/>
  <c r="B31" i="6"/>
  <c r="DK16" i="21"/>
  <c r="B31" i="10"/>
  <c r="A32" i="10"/>
  <c r="H31" i="10"/>
  <c r="F31" i="10"/>
  <c r="E31" i="10"/>
  <c r="D31" i="10"/>
  <c r="G31" i="10"/>
  <c r="C31" i="10"/>
  <c r="AN18" i="22"/>
  <c r="AF18" i="22"/>
  <c r="BY18" i="22" s="1"/>
  <c r="X18" i="22"/>
  <c r="P18" i="22"/>
  <c r="H18" i="22"/>
  <c r="AM18" i="22"/>
  <c r="CF18" i="22" s="1"/>
  <c r="AE18" i="22"/>
  <c r="W18" i="22"/>
  <c r="O18" i="22"/>
  <c r="G18" i="22"/>
  <c r="AT18" i="22"/>
  <c r="AL18" i="22"/>
  <c r="AD18" i="22"/>
  <c r="V18" i="22"/>
  <c r="N18" i="22"/>
  <c r="F18" i="22"/>
  <c r="AR18" i="22"/>
  <c r="AJ18" i="22"/>
  <c r="AB18" i="22"/>
  <c r="T18" i="22"/>
  <c r="L18" i="22"/>
  <c r="BE18" i="22" s="1"/>
  <c r="D18" i="22"/>
  <c r="AW18" i="22" s="1"/>
  <c r="AQ18" i="22"/>
  <c r="AI18" i="22"/>
  <c r="AA18" i="22"/>
  <c r="S18" i="22"/>
  <c r="K18" i="22"/>
  <c r="C18" i="22"/>
  <c r="AO18" i="22"/>
  <c r="R18" i="22"/>
  <c r="AK18" i="22"/>
  <c r="Q18" i="22"/>
  <c r="AH18" i="22"/>
  <c r="M18" i="22"/>
  <c r="AG18" i="22"/>
  <c r="J18" i="22"/>
  <c r="AC18" i="22"/>
  <c r="I18" i="22"/>
  <c r="BB18" i="22" s="1"/>
  <c r="AP18" i="22"/>
  <c r="U18" i="22"/>
  <c r="AS18" i="22"/>
  <c r="Z18" i="22"/>
  <c r="B18" i="22"/>
  <c r="Y18" i="22"/>
  <c r="E18" i="22"/>
  <c r="EE17" i="18"/>
  <c r="BQ17" i="21"/>
  <c r="CY16" i="20"/>
  <c r="BC17" i="16"/>
  <c r="BY17" i="23"/>
  <c r="DP16" i="24"/>
  <c r="EA17" i="20"/>
  <c r="AV17" i="16"/>
  <c r="AV17" i="25"/>
  <c r="DC16" i="17"/>
  <c r="AO18" i="23"/>
  <c r="CH18" i="23" s="1"/>
  <c r="AG18" i="23"/>
  <c r="Y18" i="23"/>
  <c r="Q18" i="23"/>
  <c r="I18" i="23"/>
  <c r="AN18" i="23"/>
  <c r="AF18" i="23"/>
  <c r="X18" i="23"/>
  <c r="P18" i="23"/>
  <c r="H18" i="23"/>
  <c r="AM18" i="23"/>
  <c r="AE18" i="23"/>
  <c r="W18" i="23"/>
  <c r="O18" i="23"/>
  <c r="G18" i="23"/>
  <c r="AT18" i="23"/>
  <c r="CM18" i="23" s="1"/>
  <c r="AL18" i="23"/>
  <c r="CE18" i="23" s="1"/>
  <c r="AD18" i="23"/>
  <c r="V18" i="23"/>
  <c r="N18" i="23"/>
  <c r="F18" i="23"/>
  <c r="AS18" i="23"/>
  <c r="AK18" i="23"/>
  <c r="AC18" i="23"/>
  <c r="U18" i="23"/>
  <c r="BN18" i="23" s="1"/>
  <c r="M18" i="23"/>
  <c r="E18" i="23"/>
  <c r="AR18" i="23"/>
  <c r="AJ18" i="23"/>
  <c r="AB18" i="23"/>
  <c r="T18" i="23"/>
  <c r="L18" i="23"/>
  <c r="D18" i="23"/>
  <c r="S18" i="23"/>
  <c r="R18" i="23"/>
  <c r="AQ18" i="23"/>
  <c r="K18" i="23"/>
  <c r="BD18" i="23" s="1"/>
  <c r="AP18" i="23"/>
  <c r="J18" i="23"/>
  <c r="AH18" i="23"/>
  <c r="B18" i="23"/>
  <c r="BM18" i="23" s="1"/>
  <c r="AI18" i="23"/>
  <c r="AA18" i="23"/>
  <c r="Z18" i="23"/>
  <c r="C18" i="23"/>
  <c r="BA17" i="17"/>
  <c r="E30" i="2"/>
  <c r="D30" i="2"/>
  <c r="H30" i="2"/>
  <c r="G30" i="2"/>
  <c r="F30" i="2"/>
  <c r="C30" i="2"/>
  <c r="B30" i="2"/>
  <c r="A31" i="2"/>
  <c r="DB16" i="21"/>
  <c r="CX17" i="18"/>
  <c r="BF17" i="23"/>
  <c r="CP16" i="23"/>
  <c r="CI17" i="25"/>
  <c r="BP17" i="17"/>
  <c r="DP16" i="17"/>
  <c r="EE16" i="22"/>
  <c r="BN17" i="21"/>
  <c r="CG17" i="19"/>
  <c r="DB16" i="23"/>
  <c r="CL17" i="16"/>
  <c r="BA17" i="16"/>
  <c r="CT17" i="16" s="1"/>
  <c r="AY25" i="8"/>
  <c r="AQ25" i="8"/>
  <c r="AI25" i="8"/>
  <c r="AA25" i="8"/>
  <c r="S25" i="8"/>
  <c r="AX25" i="8"/>
  <c r="AP25" i="8"/>
  <c r="AH25" i="8"/>
  <c r="Z25" i="8"/>
  <c r="R25" i="8"/>
  <c r="AW25" i="8"/>
  <c r="AO25" i="8"/>
  <c r="AG25" i="8"/>
  <c r="Y25" i="8"/>
  <c r="Q25" i="8"/>
  <c r="BD25" i="8"/>
  <c r="AV25" i="8"/>
  <c r="AN25" i="8"/>
  <c r="AF25" i="8"/>
  <c r="X25" i="8"/>
  <c r="P25" i="8"/>
  <c r="BC25" i="8"/>
  <c r="AU25" i="8"/>
  <c r="AM25" i="8"/>
  <c r="AE25" i="8"/>
  <c r="W25" i="8"/>
  <c r="O25" i="8"/>
  <c r="BB25" i="8"/>
  <c r="AT25" i="8"/>
  <c r="AL25" i="8"/>
  <c r="AD25" i="8"/>
  <c r="V25" i="8"/>
  <c r="N25" i="8"/>
  <c r="BA25" i="8"/>
  <c r="AS25" i="8"/>
  <c r="AK25" i="8"/>
  <c r="AC25" i="8"/>
  <c r="U25" i="8"/>
  <c r="M25" i="8"/>
  <c r="AZ25" i="8"/>
  <c r="AR25" i="8"/>
  <c r="AJ25" i="8"/>
  <c r="AB25" i="8"/>
  <c r="T25" i="8"/>
  <c r="L25" i="8"/>
  <c r="J25" i="7"/>
  <c r="I25" i="7"/>
  <c r="K25" i="7"/>
  <c r="DW16" i="17"/>
  <c r="AO18" i="16"/>
  <c r="AG18" i="16"/>
  <c r="Y18" i="16"/>
  <c r="Q18" i="16"/>
  <c r="I18" i="16"/>
  <c r="AT18" i="16"/>
  <c r="AK18" i="16"/>
  <c r="AB18" i="16"/>
  <c r="S18" i="16"/>
  <c r="J18" i="16"/>
  <c r="AS18" i="16"/>
  <c r="AJ18" i="16"/>
  <c r="AA18" i="16"/>
  <c r="R18" i="16"/>
  <c r="BK18" i="16" s="1"/>
  <c r="H18" i="16"/>
  <c r="AQ18" i="16"/>
  <c r="AH18" i="16"/>
  <c r="X18" i="16"/>
  <c r="O18" i="16"/>
  <c r="F18" i="16"/>
  <c r="AI18" i="16"/>
  <c r="U18" i="16"/>
  <c r="E18" i="16"/>
  <c r="AF18" i="16"/>
  <c r="T18" i="16"/>
  <c r="D18" i="16"/>
  <c r="AE18" i="16"/>
  <c r="P18" i="16"/>
  <c r="C18" i="16"/>
  <c r="AR18" i="16"/>
  <c r="AD18" i="16"/>
  <c r="N18" i="16"/>
  <c r="B18" i="16"/>
  <c r="BT18" i="16" s="1"/>
  <c r="AN18" i="16"/>
  <c r="Z18" i="16"/>
  <c r="L18" i="16"/>
  <c r="AP18" i="16"/>
  <c r="G18" i="16"/>
  <c r="AM18" i="16"/>
  <c r="AL18" i="16"/>
  <c r="AC18" i="16"/>
  <c r="BV18" i="16" s="1"/>
  <c r="V18" i="16"/>
  <c r="K18" i="16"/>
  <c r="M18" i="16"/>
  <c r="W18" i="16"/>
  <c r="AP18" i="25"/>
  <c r="CI18" i="25" s="1"/>
  <c r="AH18" i="25"/>
  <c r="Z18" i="25"/>
  <c r="R18" i="25"/>
  <c r="J18" i="25"/>
  <c r="B18" i="25"/>
  <c r="AO18" i="25"/>
  <c r="AG18" i="25"/>
  <c r="Y18" i="25"/>
  <c r="Q18" i="25"/>
  <c r="I18" i="25"/>
  <c r="AN18" i="25"/>
  <c r="AF18" i="25"/>
  <c r="X18" i="25"/>
  <c r="P18" i="25"/>
  <c r="H18" i="25"/>
  <c r="AT18" i="25"/>
  <c r="AI18" i="25"/>
  <c r="U18" i="25"/>
  <c r="G18" i="25"/>
  <c r="AS18" i="25"/>
  <c r="AE18" i="25"/>
  <c r="T18" i="25"/>
  <c r="F18" i="25"/>
  <c r="AR18" i="25"/>
  <c r="AD18" i="25"/>
  <c r="S18" i="25"/>
  <c r="E18" i="25"/>
  <c r="BI18" i="25" s="1"/>
  <c r="AC18" i="25"/>
  <c r="L18" i="25"/>
  <c r="AB18" i="25"/>
  <c r="K18" i="25"/>
  <c r="AA18" i="25"/>
  <c r="D18" i="25"/>
  <c r="AQ18" i="25"/>
  <c r="W18" i="25"/>
  <c r="C18" i="25"/>
  <c r="BE18" i="25" s="1"/>
  <c r="AM18" i="25"/>
  <c r="V18" i="25"/>
  <c r="AL18" i="25"/>
  <c r="AK18" i="25"/>
  <c r="AJ18" i="25"/>
  <c r="O18" i="25"/>
  <c r="N18" i="25"/>
  <c r="BG18" i="25" s="1"/>
  <c r="M18" i="25"/>
  <c r="BQ17" i="16"/>
  <c r="BA17" i="26"/>
  <c r="CN16" i="16"/>
  <c r="BT17" i="23"/>
  <c r="I25" i="4"/>
  <c r="K25" i="4"/>
  <c r="J25" i="4"/>
  <c r="DY16" i="18"/>
  <c r="EB17" i="18"/>
  <c r="DA16" i="17"/>
  <c r="BP17" i="19"/>
  <c r="CX16" i="22"/>
  <c r="CQ16" i="21"/>
  <c r="ED16" i="16"/>
  <c r="BC17" i="19"/>
  <c r="DA17" i="24"/>
  <c r="CS16" i="24"/>
  <c r="DD16" i="24"/>
  <c r="DI16" i="17"/>
  <c r="BZ17" i="19"/>
  <c r="DZ17" i="22"/>
  <c r="I25" i="3"/>
  <c r="K25" i="3"/>
  <c r="J25" i="3"/>
  <c r="DL16" i="21"/>
  <c r="CS16" i="17"/>
  <c r="DB16" i="19"/>
  <c r="CU16" i="25"/>
  <c r="DI16" i="25"/>
  <c r="CQ16" i="17"/>
  <c r="DP16" i="22"/>
  <c r="CP16" i="20"/>
  <c r="EB16" i="17"/>
  <c r="DH16" i="26"/>
  <c r="CQ16" i="24"/>
  <c r="AF26" i="10" s="1"/>
  <c r="DK16" i="23"/>
  <c r="ED16" i="22"/>
  <c r="CP16" i="26"/>
  <c r="AY26" i="13" s="1"/>
  <c r="CZ16" i="17"/>
  <c r="DF16" i="22"/>
  <c r="Y25" i="5"/>
  <c r="N25" i="5"/>
  <c r="AZ25" i="5"/>
  <c r="AX25" i="5"/>
  <c r="AE25" i="5"/>
  <c r="AV25" i="5"/>
  <c r="DK16" i="22"/>
  <c r="CU16" i="20"/>
  <c r="DL16" i="23"/>
  <c r="DO16" i="24"/>
  <c r="ED16" i="18"/>
  <c r="DY16" i="25"/>
  <c r="DO16" i="20"/>
  <c r="EF16" i="24"/>
  <c r="DK16" i="26"/>
  <c r="CT16" i="25"/>
  <c r="DN16" i="18"/>
  <c r="DT16" i="20"/>
  <c r="CV16" i="23"/>
  <c r="DV16" i="22"/>
  <c r="EC16" i="24"/>
  <c r="DW16" i="25"/>
  <c r="DA16" i="16"/>
  <c r="DN16" i="24"/>
  <c r="EA16" i="26"/>
  <c r="CR16" i="25"/>
  <c r="CT16" i="17"/>
  <c r="CZ16" i="16"/>
  <c r="DI16" i="24"/>
  <c r="DL16" i="26"/>
  <c r="EE16" i="25"/>
  <c r="EF16" i="21"/>
  <c r="CV16" i="16"/>
  <c r="CT16" i="26"/>
  <c r="DM16" i="24"/>
  <c r="DV16" i="16"/>
  <c r="CO16" i="24"/>
  <c r="DQ16" i="25"/>
  <c r="ED16" i="26"/>
  <c r="DM16" i="23"/>
  <c r="DS16" i="22"/>
  <c r="DS17" i="20"/>
  <c r="DD16" i="23"/>
  <c r="CT16" i="20"/>
  <c r="CP16" i="19"/>
  <c r="DS16" i="21"/>
  <c r="EC16" i="16"/>
  <c r="AU17" i="17"/>
  <c r="AW17" i="23"/>
  <c r="CX17" i="23" s="1"/>
  <c r="CW16" i="20"/>
  <c r="DL16" i="25"/>
  <c r="DR16" i="21"/>
  <c r="CQ16" i="18"/>
  <c r="EC16" i="23"/>
  <c r="DC16" i="16"/>
  <c r="CN16" i="17"/>
  <c r="CP16" i="17"/>
  <c r="AO25" i="5"/>
  <c r="AD25" i="5"/>
  <c r="U25" i="5"/>
  <c r="S25" i="5"/>
  <c r="AM25" i="5"/>
  <c r="DC16" i="18"/>
  <c r="CZ16" i="21"/>
  <c r="CQ16" i="16"/>
  <c r="DJ16" i="24"/>
  <c r="CW16" i="18"/>
  <c r="EF16" i="26"/>
  <c r="DJ16" i="23"/>
  <c r="DE16" i="24"/>
  <c r="DP16" i="26"/>
  <c r="DU16" i="25"/>
  <c r="CN16" i="18"/>
  <c r="DK16" i="17"/>
  <c r="CU16" i="16"/>
  <c r="DE16" i="22"/>
  <c r="CW16" i="24"/>
  <c r="DF16" i="25"/>
  <c r="DO16" i="16"/>
  <c r="DV16" i="19"/>
  <c r="DJ16" i="26"/>
  <c r="DE16" i="25"/>
  <c r="DO16" i="21"/>
  <c r="DI16" i="16"/>
  <c r="DN16" i="19"/>
  <c r="DO16" i="18"/>
  <c r="DZ16" i="25"/>
  <c r="DI16" i="21"/>
  <c r="CT16" i="22"/>
  <c r="CW16" i="19"/>
  <c r="DG16" i="18"/>
  <c r="DY16" i="22"/>
  <c r="CX16" i="19"/>
  <c r="EA16" i="18"/>
  <c r="CQ16" i="25"/>
  <c r="CT16" i="18"/>
  <c r="ED16" i="17"/>
  <c r="CY16" i="22"/>
  <c r="AY17" i="19"/>
  <c r="CP16" i="21"/>
  <c r="BB25" i="3"/>
  <c r="AT25" i="3"/>
  <c r="AL25" i="3"/>
  <c r="AD25" i="3"/>
  <c r="V25" i="3"/>
  <c r="N25" i="3"/>
  <c r="BA25" i="3"/>
  <c r="AS25" i="3"/>
  <c r="AK25" i="3"/>
  <c r="AC25" i="3"/>
  <c r="U25" i="3"/>
  <c r="M25" i="3"/>
  <c r="AW25" i="3"/>
  <c r="AO25" i="3"/>
  <c r="AG25" i="3"/>
  <c r="Y25" i="3"/>
  <c r="Q25" i="3"/>
  <c r="BD25" i="3"/>
  <c r="AV25" i="3"/>
  <c r="AN25" i="3"/>
  <c r="AF25" i="3"/>
  <c r="X25" i="3"/>
  <c r="P25" i="3"/>
  <c r="AQ25" i="3"/>
  <c r="AA25" i="3"/>
  <c r="AP25" i="3"/>
  <c r="BC25" i="3"/>
  <c r="AM25" i="3"/>
  <c r="W25" i="3"/>
  <c r="AR25" i="3"/>
  <c r="AB25" i="3"/>
  <c r="L25" i="3"/>
  <c r="Z25" i="3"/>
  <c r="AZ25" i="3"/>
  <c r="AJ25" i="3"/>
  <c r="T25" i="3"/>
  <c r="AY25" i="3"/>
  <c r="AI25" i="3"/>
  <c r="S25" i="3"/>
  <c r="AX25" i="3"/>
  <c r="AH25" i="3"/>
  <c r="R25" i="3"/>
  <c r="AU25" i="3"/>
  <c r="AE25" i="3"/>
  <c r="O25" i="3"/>
  <c r="CS16" i="23"/>
  <c r="DX16" i="17"/>
  <c r="CS16" i="22"/>
  <c r="ED16" i="23"/>
  <c r="CN17" i="20"/>
  <c r="DT16" i="17"/>
  <c r="CO16" i="16"/>
  <c r="DI16" i="22"/>
  <c r="DC16" i="25"/>
  <c r="ED16" i="21"/>
  <c r="CS16" i="21"/>
  <c r="DQ16" i="20"/>
  <c r="CW16" i="26"/>
  <c r="CT16" i="16"/>
  <c r="CO16" i="26"/>
  <c r="L25" i="5"/>
  <c r="AT25" i="5"/>
  <c r="AK25" i="5"/>
  <c r="AA25" i="5"/>
  <c r="AU25" i="5"/>
  <c r="CR16" i="23"/>
  <c r="DY16" i="20"/>
  <c r="DE16" i="21"/>
  <c r="CR16" i="22"/>
  <c r="DA16" i="19"/>
  <c r="DB16" i="18"/>
  <c r="DI16" i="26"/>
  <c r="DO16" i="23"/>
  <c r="DA16" i="24"/>
  <c r="AE26" i="10" s="1"/>
  <c r="DG16" i="26"/>
  <c r="DM16" i="25"/>
  <c r="DK16" i="25"/>
  <c r="DE16" i="17"/>
  <c r="DJ16" i="16"/>
  <c r="CU16" i="22"/>
  <c r="DK16" i="19"/>
  <c r="DF16" i="21"/>
  <c r="DX16" i="16"/>
  <c r="DR16" i="19"/>
  <c r="DW16" i="18"/>
  <c r="CV16" i="18"/>
  <c r="DZ16" i="21"/>
  <c r="DB16" i="22"/>
  <c r="CS16" i="19"/>
  <c r="EC16" i="18"/>
  <c r="DA16" i="25"/>
  <c r="DT16" i="22"/>
  <c r="DW16" i="19"/>
  <c r="DU16" i="18"/>
  <c r="CZ16" i="25"/>
  <c r="DH16" i="22"/>
  <c r="DS16" i="19"/>
  <c r="DJ16" i="18"/>
  <c r="CO16" i="25"/>
  <c r="DA16" i="20"/>
  <c r="DZ16" i="17"/>
  <c r="CS16" i="16"/>
  <c r="DC16" i="24"/>
  <c r="AT18" i="18"/>
  <c r="AL18" i="18"/>
  <c r="AD18" i="18"/>
  <c r="BW18" i="18" s="1"/>
  <c r="V18" i="18"/>
  <c r="BO18" i="18" s="1"/>
  <c r="N18" i="18"/>
  <c r="F18" i="18"/>
  <c r="AS18" i="18"/>
  <c r="AK18" i="18"/>
  <c r="AC18" i="18"/>
  <c r="U18" i="18"/>
  <c r="M18" i="18"/>
  <c r="BF18" i="18" s="1"/>
  <c r="E18" i="18"/>
  <c r="AR18" i="18"/>
  <c r="AJ18" i="18"/>
  <c r="AB18" i="18"/>
  <c r="T18" i="18"/>
  <c r="L18" i="18"/>
  <c r="D18" i="18"/>
  <c r="AQ18" i="18"/>
  <c r="CJ18" i="18" s="1"/>
  <c r="AI18" i="18"/>
  <c r="AA18" i="18"/>
  <c r="S18" i="18"/>
  <c r="K18" i="18"/>
  <c r="C18" i="18"/>
  <c r="AP18" i="18"/>
  <c r="Z18" i="18"/>
  <c r="J18" i="18"/>
  <c r="BC18" i="18" s="1"/>
  <c r="AO18" i="18"/>
  <c r="Y18" i="18"/>
  <c r="I18" i="18"/>
  <c r="AN18" i="18"/>
  <c r="X18" i="18"/>
  <c r="H18" i="18"/>
  <c r="W18" i="18"/>
  <c r="R18" i="18"/>
  <c r="BK18" i="18" s="1"/>
  <c r="Q18" i="18"/>
  <c r="BJ18" i="18" s="1"/>
  <c r="AM18" i="18"/>
  <c r="P18" i="18"/>
  <c r="AH18" i="18"/>
  <c r="AG18" i="18"/>
  <c r="AF18" i="18"/>
  <c r="AE18" i="18"/>
  <c r="G18" i="18"/>
  <c r="O18" i="18"/>
  <c r="B18" i="18"/>
  <c r="A19" i="26"/>
  <c r="A19" i="25"/>
  <c r="A19" i="24"/>
  <c r="A19" i="23"/>
  <c r="A19" i="22"/>
  <c r="A19" i="21"/>
  <c r="A19" i="18"/>
  <c r="A19" i="17"/>
  <c r="A19" i="16"/>
  <c r="AS19" i="15"/>
  <c r="AK19" i="15"/>
  <c r="AC19" i="15"/>
  <c r="U19" i="15"/>
  <c r="M19" i="15"/>
  <c r="E19" i="15"/>
  <c r="A20" i="15"/>
  <c r="AL19" i="15"/>
  <c r="AB19" i="15"/>
  <c r="S19" i="15"/>
  <c r="J19" i="15"/>
  <c r="AT19" i="15"/>
  <c r="AJ19" i="15"/>
  <c r="AA19" i="15"/>
  <c r="R19" i="15"/>
  <c r="I19" i="15"/>
  <c r="AQ19" i="15"/>
  <c r="AH19" i="15"/>
  <c r="Y19" i="15"/>
  <c r="P19" i="15"/>
  <c r="G19" i="15"/>
  <c r="AO19" i="15"/>
  <c r="Z19" i="15"/>
  <c r="L19" i="15"/>
  <c r="AN19" i="15"/>
  <c r="X19" i="15"/>
  <c r="K19" i="15"/>
  <c r="A19" i="20"/>
  <c r="AI19" i="15"/>
  <c r="V19" i="15"/>
  <c r="F19" i="15"/>
  <c r="W19" i="15"/>
  <c r="B19" i="15"/>
  <c r="AR19" i="15"/>
  <c r="T19" i="15"/>
  <c r="AP19" i="15"/>
  <c r="Q19" i="15"/>
  <c r="AM19" i="15"/>
  <c r="O19" i="15"/>
  <c r="AF19" i="15"/>
  <c r="H19" i="15"/>
  <c r="A19" i="19"/>
  <c r="AD19" i="15"/>
  <c r="C19" i="15"/>
  <c r="AG19" i="15"/>
  <c r="AE19" i="15"/>
  <c r="N19" i="15"/>
  <c r="D19" i="15"/>
  <c r="AP18" i="17"/>
  <c r="AH18" i="17"/>
  <c r="Z18" i="17"/>
  <c r="R18" i="17"/>
  <c r="J18" i="17"/>
  <c r="B18" i="17"/>
  <c r="AO18" i="17"/>
  <c r="AG18" i="17"/>
  <c r="BZ18" i="17" s="1"/>
  <c r="Y18" i="17"/>
  <c r="Q18" i="17"/>
  <c r="I18" i="17"/>
  <c r="AN18" i="17"/>
  <c r="AD18" i="17"/>
  <c r="T18" i="17"/>
  <c r="H18" i="17"/>
  <c r="AM18" i="17"/>
  <c r="CF18" i="17" s="1"/>
  <c r="AC18" i="17"/>
  <c r="S18" i="17"/>
  <c r="G18" i="17"/>
  <c r="AL18" i="17"/>
  <c r="AB18" i="17"/>
  <c r="P18" i="17"/>
  <c r="F18" i="17"/>
  <c r="AK18" i="17"/>
  <c r="CD18" i="17" s="1"/>
  <c r="AA18" i="17"/>
  <c r="O18" i="17"/>
  <c r="E18" i="17"/>
  <c r="AT18" i="17"/>
  <c r="X18" i="17"/>
  <c r="D18" i="17"/>
  <c r="AS18" i="17"/>
  <c r="W18" i="17"/>
  <c r="BP18" i="17" s="1"/>
  <c r="C18" i="17"/>
  <c r="AR18" i="17"/>
  <c r="V18" i="17"/>
  <c r="AQ18" i="17"/>
  <c r="U18" i="17"/>
  <c r="AI18" i="17"/>
  <c r="M18" i="17"/>
  <c r="AJ18" i="17"/>
  <c r="CC18" i="17" s="1"/>
  <c r="AF18" i="17"/>
  <c r="AE18" i="17"/>
  <c r="N18" i="17"/>
  <c r="K18" i="17"/>
  <c r="L18" i="17"/>
  <c r="AQ18" i="26"/>
  <c r="AI18" i="26"/>
  <c r="AA18" i="26"/>
  <c r="S18" i="26"/>
  <c r="BL18" i="26" s="1"/>
  <c r="K18" i="26"/>
  <c r="C18" i="26"/>
  <c r="AM18" i="26"/>
  <c r="AD18" i="26"/>
  <c r="U18" i="26"/>
  <c r="L18" i="26"/>
  <c r="B18" i="26"/>
  <c r="AP18" i="26"/>
  <c r="AF18" i="26"/>
  <c r="V18" i="26"/>
  <c r="J18" i="26"/>
  <c r="AO18" i="26"/>
  <c r="AE18" i="26"/>
  <c r="T18" i="26"/>
  <c r="I18" i="26"/>
  <c r="AL18" i="26"/>
  <c r="AB18" i="26"/>
  <c r="Q18" i="26"/>
  <c r="G18" i="26"/>
  <c r="AR18" i="26"/>
  <c r="Y18" i="26"/>
  <c r="H18" i="26"/>
  <c r="AN18" i="26"/>
  <c r="CG18" i="26" s="1"/>
  <c r="X18" i="26"/>
  <c r="F18" i="26"/>
  <c r="AK18" i="26"/>
  <c r="W18" i="26"/>
  <c r="E18" i="26"/>
  <c r="AT18" i="26"/>
  <c r="P18" i="26"/>
  <c r="R18" i="26"/>
  <c r="BK18" i="26" s="1"/>
  <c r="O18" i="26"/>
  <c r="N18" i="26"/>
  <c r="AS18" i="26"/>
  <c r="M18" i="26"/>
  <c r="AJ18" i="26"/>
  <c r="D18" i="26"/>
  <c r="AG18" i="26"/>
  <c r="AC18" i="26"/>
  <c r="AH18" i="26"/>
  <c r="Z18" i="26"/>
  <c r="DV16" i="21"/>
  <c r="B30" i="7"/>
  <c r="H30" i="7"/>
  <c r="A31" i="7"/>
  <c r="G30" i="7"/>
  <c r="F30" i="7"/>
  <c r="E30" i="7"/>
  <c r="C30" i="7"/>
  <c r="D30" i="7"/>
  <c r="CN16" i="21"/>
  <c r="BV17" i="23"/>
  <c r="CH17" i="25"/>
  <c r="DZ16" i="20"/>
  <c r="AW25" i="6"/>
  <c r="AO25" i="6"/>
  <c r="AG25" i="6"/>
  <c r="Y25" i="6"/>
  <c r="Q25" i="6"/>
  <c r="BC25" i="6"/>
  <c r="AU25" i="6"/>
  <c r="AM25" i="6"/>
  <c r="AE25" i="6"/>
  <c r="O25" i="6"/>
  <c r="BD25" i="6"/>
  <c r="AV25" i="6"/>
  <c r="AN25" i="6"/>
  <c r="AF25" i="6"/>
  <c r="X25" i="6"/>
  <c r="P25" i="6"/>
  <c r="W25" i="6"/>
  <c r="BB25" i="6"/>
  <c r="AT25" i="6"/>
  <c r="AL25" i="6"/>
  <c r="AD25" i="6"/>
  <c r="V25" i="6"/>
  <c r="N25" i="6"/>
  <c r="BA25" i="6"/>
  <c r="AS25" i="6"/>
  <c r="AK25" i="6"/>
  <c r="AC25" i="6"/>
  <c r="U25" i="6"/>
  <c r="M25" i="6"/>
  <c r="AZ25" i="6"/>
  <c r="AR25" i="6"/>
  <c r="AJ25" i="6"/>
  <c r="AB25" i="6"/>
  <c r="T25" i="6"/>
  <c r="L25" i="6"/>
  <c r="AY25" i="6"/>
  <c r="AQ25" i="6"/>
  <c r="AI25" i="6"/>
  <c r="AA25" i="6"/>
  <c r="S25" i="6"/>
  <c r="AX25" i="6"/>
  <c r="AP25" i="6"/>
  <c r="AH25" i="6"/>
  <c r="Z25" i="6"/>
  <c r="R25" i="6"/>
  <c r="E30" i="12"/>
  <c r="D30" i="12"/>
  <c r="C30" i="12"/>
  <c r="B30" i="12"/>
  <c r="A31" i="12"/>
  <c r="H30" i="12"/>
  <c r="G30" i="12"/>
  <c r="F30" i="12"/>
  <c r="AS18" i="19"/>
  <c r="CL18" i="19" s="1"/>
  <c r="AK18" i="19"/>
  <c r="AC18" i="19"/>
  <c r="U18" i="19"/>
  <c r="M18" i="19"/>
  <c r="E18" i="19"/>
  <c r="AR18" i="19"/>
  <c r="AJ18" i="19"/>
  <c r="AB18" i="19"/>
  <c r="T18" i="19"/>
  <c r="L18" i="19"/>
  <c r="D18" i="19"/>
  <c r="AL18" i="19"/>
  <c r="Z18" i="19"/>
  <c r="P18" i="19"/>
  <c r="F18" i="19"/>
  <c r="AI18" i="19"/>
  <c r="Y18" i="19"/>
  <c r="O18" i="19"/>
  <c r="C18" i="19"/>
  <c r="AT18" i="19"/>
  <c r="AH18" i="19"/>
  <c r="X18" i="19"/>
  <c r="N18" i="19"/>
  <c r="B18" i="19"/>
  <c r="AU18" i="19" s="1"/>
  <c r="AQ18" i="19"/>
  <c r="AG18" i="19"/>
  <c r="W18" i="19"/>
  <c r="K18" i="19"/>
  <c r="AF18" i="19"/>
  <c r="J18" i="19"/>
  <c r="AE18" i="19"/>
  <c r="I18" i="19"/>
  <c r="BB18" i="19" s="1"/>
  <c r="AD18" i="19"/>
  <c r="H18" i="19"/>
  <c r="AN18" i="19"/>
  <c r="AM18" i="19"/>
  <c r="AA18" i="19"/>
  <c r="V18" i="19"/>
  <c r="S18" i="19"/>
  <c r="BL18" i="19" s="1"/>
  <c r="R18" i="19"/>
  <c r="BK18" i="19" s="1"/>
  <c r="Q18" i="19"/>
  <c r="G18" i="19"/>
  <c r="AP18" i="19"/>
  <c r="AO18" i="19"/>
  <c r="BQ17" i="26"/>
  <c r="DW16" i="21"/>
  <c r="BT17" i="25"/>
  <c r="DM17" i="25" s="1"/>
  <c r="BX17" i="17"/>
  <c r="BF17" i="17"/>
  <c r="CK17" i="23"/>
  <c r="DY16" i="16"/>
  <c r="BP17" i="21"/>
  <c r="DD16" i="20"/>
  <c r="BV17" i="16"/>
  <c r="BO17" i="23"/>
  <c r="CY16" i="17"/>
  <c r="DB16" i="20"/>
  <c r="EA17" i="24"/>
  <c r="DJ16" i="25"/>
  <c r="BB25" i="13"/>
  <c r="AT25" i="13"/>
  <c r="AL25" i="13"/>
  <c r="AD25" i="13"/>
  <c r="V25" i="13"/>
  <c r="N25" i="13"/>
  <c r="BA25" i="13"/>
  <c r="AS25" i="13"/>
  <c r="AK25" i="13"/>
  <c r="AC25" i="13"/>
  <c r="U25" i="13"/>
  <c r="M25" i="13"/>
  <c r="AZ25" i="13"/>
  <c r="AR25" i="13"/>
  <c r="AJ25" i="13"/>
  <c r="AB25" i="13"/>
  <c r="T25" i="13"/>
  <c r="L25" i="13"/>
  <c r="AY25" i="13"/>
  <c r="AQ25" i="13"/>
  <c r="AI25" i="13"/>
  <c r="AA25" i="13"/>
  <c r="S25" i="13"/>
  <c r="AX25" i="13"/>
  <c r="AP25" i="13"/>
  <c r="AH25" i="13"/>
  <c r="Z25" i="13"/>
  <c r="R25" i="13"/>
  <c r="AW25" i="13"/>
  <c r="AO25" i="13"/>
  <c r="AG25" i="13"/>
  <c r="Y25" i="13"/>
  <c r="Q25" i="13"/>
  <c r="BD25" i="13"/>
  <c r="AV25" i="13"/>
  <c r="AN25" i="13"/>
  <c r="AF25" i="13"/>
  <c r="X25" i="13"/>
  <c r="P25" i="13"/>
  <c r="BC25" i="13"/>
  <c r="AU25" i="13"/>
  <c r="AM25" i="13"/>
  <c r="AE25" i="13"/>
  <c r="W25" i="13"/>
  <c r="O25" i="13"/>
  <c r="DV16" i="17"/>
  <c r="AZ18" i="18"/>
  <c r="AM18" i="20"/>
  <c r="AE18" i="20"/>
  <c r="W18" i="20"/>
  <c r="O18" i="20"/>
  <c r="G18" i="20"/>
  <c r="AZ18" i="20" s="1"/>
  <c r="AT18" i="20"/>
  <c r="CM18" i="20" s="1"/>
  <c r="AL18" i="20"/>
  <c r="AD18" i="20"/>
  <c r="V18" i="20"/>
  <c r="N18" i="20"/>
  <c r="F18" i="20"/>
  <c r="AS18" i="20"/>
  <c r="AK18" i="20"/>
  <c r="AC18" i="20"/>
  <c r="U18" i="20"/>
  <c r="M18" i="20"/>
  <c r="E18" i="20"/>
  <c r="AR18" i="20"/>
  <c r="AJ18" i="20"/>
  <c r="AB18" i="20"/>
  <c r="T18" i="20"/>
  <c r="BM18" i="20" s="1"/>
  <c r="L18" i="20"/>
  <c r="D18" i="20"/>
  <c r="AQ18" i="20"/>
  <c r="AI18" i="20"/>
  <c r="AA18" i="20"/>
  <c r="S18" i="20"/>
  <c r="K18" i="20"/>
  <c r="C18" i="20"/>
  <c r="AV18" i="20" s="1"/>
  <c r="AP18" i="20"/>
  <c r="AH18" i="20"/>
  <c r="Z18" i="20"/>
  <c r="R18" i="20"/>
  <c r="J18" i="20"/>
  <c r="B18" i="20"/>
  <c r="Y18" i="20"/>
  <c r="X18" i="20"/>
  <c r="BQ18" i="20" s="1"/>
  <c r="P18" i="20"/>
  <c r="Q18" i="20"/>
  <c r="I18" i="20"/>
  <c r="H18" i="20"/>
  <c r="AO18" i="20"/>
  <c r="AN18" i="20"/>
  <c r="AG18" i="20"/>
  <c r="AF18" i="20"/>
  <c r="BY18" i="20" s="1"/>
  <c r="DN17" i="18"/>
  <c r="BU17" i="25"/>
  <c r="BQ17" i="19"/>
  <c r="EC16" i="26"/>
  <c r="EC17" i="24"/>
  <c r="DM17" i="20"/>
  <c r="BT17" i="26"/>
  <c r="CO16" i="17"/>
  <c r="CR16" i="21"/>
  <c r="ED17" i="18"/>
  <c r="ED17" i="24"/>
  <c r="CU16" i="17"/>
  <c r="CR16" i="18"/>
  <c r="CW16" i="16"/>
  <c r="CV16" i="17"/>
  <c r="CR16" i="20"/>
  <c r="BA25" i="12"/>
  <c r="AS25" i="12"/>
  <c r="AK25" i="12"/>
  <c r="AC25" i="12"/>
  <c r="U25" i="12"/>
  <c r="M25" i="12"/>
  <c r="AZ25" i="12"/>
  <c r="AR25" i="12"/>
  <c r="AJ25" i="12"/>
  <c r="AB25" i="12"/>
  <c r="T25" i="12"/>
  <c r="L25" i="12"/>
  <c r="AY25" i="12"/>
  <c r="AQ25" i="12"/>
  <c r="AI25" i="12"/>
  <c r="AA25" i="12"/>
  <c r="S25" i="12"/>
  <c r="AX25" i="12"/>
  <c r="AP25" i="12"/>
  <c r="AH25" i="12"/>
  <c r="Z25" i="12"/>
  <c r="R25" i="12"/>
  <c r="AW25" i="12"/>
  <c r="AO25" i="12"/>
  <c r="AG25" i="12"/>
  <c r="Y25" i="12"/>
  <c r="Q25" i="12"/>
  <c r="BD25" i="12"/>
  <c r="AV25" i="12"/>
  <c r="AN25" i="12"/>
  <c r="AF25" i="12"/>
  <c r="X25" i="12"/>
  <c r="P25" i="12"/>
  <c r="BC25" i="12"/>
  <c r="AU25" i="12"/>
  <c r="AM25" i="12"/>
  <c r="AE25" i="12"/>
  <c r="W25" i="12"/>
  <c r="O25" i="12"/>
  <c r="BB25" i="12"/>
  <c r="AT25" i="12"/>
  <c r="AL25" i="12"/>
  <c r="AD25" i="12"/>
  <c r="V25" i="12"/>
  <c r="N25" i="12"/>
  <c r="BH17" i="19"/>
  <c r="DH17" i="24"/>
  <c r="DR17" i="22"/>
  <c r="CW16" i="22"/>
  <c r="CH17" i="19"/>
  <c r="CV16" i="19"/>
  <c r="BN17" i="19"/>
  <c r="CY16" i="18"/>
  <c r="DZ17" i="24"/>
  <c r="G30" i="4"/>
  <c r="F30" i="4"/>
  <c r="B30" i="4"/>
  <c r="A31" i="4"/>
  <c r="H30" i="4"/>
  <c r="E30" i="4"/>
  <c r="D30" i="4"/>
  <c r="C30" i="4"/>
  <c r="DR16" i="17"/>
  <c r="CW16" i="21"/>
  <c r="CP16" i="16"/>
  <c r="EA16" i="16"/>
  <c r="AX25" i="7"/>
  <c r="AP25" i="7"/>
  <c r="AH25" i="7"/>
  <c r="Z25" i="7"/>
  <c r="R25" i="7"/>
  <c r="BD25" i="7"/>
  <c r="AV25" i="7"/>
  <c r="AN25" i="7"/>
  <c r="AF25" i="7"/>
  <c r="X25" i="7"/>
  <c r="P25" i="7"/>
  <c r="AW25" i="7"/>
  <c r="AO25" i="7"/>
  <c r="AG25" i="7"/>
  <c r="Y25" i="7"/>
  <c r="Q25" i="7"/>
  <c r="BC25" i="7"/>
  <c r="AU25" i="7"/>
  <c r="AM25" i="7"/>
  <c r="AE25" i="7"/>
  <c r="W25" i="7"/>
  <c r="O25" i="7"/>
  <c r="BB25" i="7"/>
  <c r="AT25" i="7"/>
  <c r="AL25" i="7"/>
  <c r="AD25" i="7"/>
  <c r="V25" i="7"/>
  <c r="N25" i="7"/>
  <c r="BA25" i="7"/>
  <c r="AS25" i="7"/>
  <c r="AK25" i="7"/>
  <c r="AC25" i="7"/>
  <c r="U25" i="7"/>
  <c r="M25" i="7"/>
  <c r="AY25" i="7"/>
  <c r="AQ25" i="7"/>
  <c r="AI25" i="7"/>
  <c r="AA25" i="7"/>
  <c r="S25" i="7"/>
  <c r="AZ25" i="7"/>
  <c r="AR25" i="7"/>
  <c r="AJ25" i="7"/>
  <c r="AB25" i="7"/>
  <c r="T25" i="7"/>
  <c r="L25" i="7"/>
  <c r="CR16" i="17"/>
  <c r="AU17" i="21"/>
  <c r="DM16" i="19"/>
  <c r="CS16" i="20"/>
  <c r="K25" i="10"/>
  <c r="J25" i="10"/>
  <c r="I25" i="10"/>
  <c r="CW16" i="17"/>
  <c r="DX16" i="23"/>
  <c r="DJ16" i="21"/>
  <c r="AB25" i="5"/>
  <c r="Q25" i="5"/>
  <c r="BA25" i="5"/>
  <c r="AI25" i="5"/>
  <c r="BC25" i="5"/>
  <c r="DH16" i="19"/>
  <c r="EA16" i="21"/>
  <c r="DP16" i="20"/>
  <c r="CU16" i="21"/>
  <c r="DU16" i="22"/>
  <c r="EF16" i="19"/>
  <c r="EF16" i="18"/>
  <c r="EE16" i="18"/>
  <c r="DT16" i="16"/>
  <c r="DT16" i="19"/>
  <c r="DS16" i="26"/>
  <c r="ED16" i="19"/>
  <c r="DO16" i="25"/>
  <c r="DN16" i="17"/>
  <c r="EE16" i="16"/>
  <c r="EB16" i="22"/>
  <c r="CN16" i="19"/>
  <c r="DT16" i="21"/>
  <c r="DW16" i="16"/>
  <c r="CO16" i="19"/>
  <c r="DF16" i="18"/>
  <c r="DV16" i="25"/>
  <c r="DH16" i="23"/>
  <c r="DX16" i="22"/>
  <c r="DI16" i="19"/>
  <c r="DA16" i="18"/>
  <c r="DO16" i="26"/>
  <c r="DS16" i="24"/>
  <c r="DY16" i="19"/>
  <c r="CS16" i="18"/>
  <c r="CT16" i="21"/>
  <c r="CP16" i="22"/>
  <c r="DD16" i="19"/>
  <c r="DD16" i="18"/>
  <c r="EC16" i="22"/>
  <c r="EE16" i="20"/>
  <c r="DO16" i="17"/>
  <c r="DH16" i="16"/>
  <c r="DG16" i="24"/>
  <c r="CJ17" i="21"/>
  <c r="CX16" i="23"/>
  <c r="DQ16" i="19"/>
  <c r="J25" i="8"/>
  <c r="I25" i="8"/>
  <c r="K25" i="8"/>
  <c r="BH17" i="25"/>
  <c r="CX16" i="24"/>
  <c r="CH17" i="17"/>
  <c r="AV17" i="21"/>
  <c r="DW17" i="21" s="1"/>
  <c r="BH18" i="22"/>
  <c r="BT17" i="17"/>
  <c r="DM17" i="17" s="1"/>
  <c r="DF16" i="20"/>
  <c r="BE17" i="21"/>
  <c r="DH16" i="17"/>
  <c r="CN16" i="23"/>
  <c r="BX18" i="24"/>
  <c r="BX18" i="17"/>
  <c r="BI18" i="17"/>
  <c r="CM18" i="24"/>
  <c r="AT18" i="21"/>
  <c r="AL18" i="21"/>
  <c r="AD18" i="21"/>
  <c r="V18" i="21"/>
  <c r="N18" i="21"/>
  <c r="F18" i="21"/>
  <c r="AS18" i="21"/>
  <c r="AK18" i="21"/>
  <c r="AC18" i="21"/>
  <c r="U18" i="21"/>
  <c r="M18" i="21"/>
  <c r="BF18" i="21" s="1"/>
  <c r="E18" i="21"/>
  <c r="AR18" i="21"/>
  <c r="AJ18" i="21"/>
  <c r="AB18" i="21"/>
  <c r="T18" i="21"/>
  <c r="L18" i="21"/>
  <c r="D18" i="21"/>
  <c r="AP18" i="21"/>
  <c r="AH18" i="21"/>
  <c r="Z18" i="21"/>
  <c r="R18" i="21"/>
  <c r="J18" i="21"/>
  <c r="B18" i="21"/>
  <c r="AM18" i="21"/>
  <c r="W18" i="21"/>
  <c r="G18" i="21"/>
  <c r="AZ18" i="21" s="1"/>
  <c r="AI18" i="21"/>
  <c r="S18" i="21"/>
  <c r="C18" i="21"/>
  <c r="AG18" i="21"/>
  <c r="Q18" i="21"/>
  <c r="AE18" i="21"/>
  <c r="O18" i="21"/>
  <c r="AN18" i="21"/>
  <c r="CG18" i="21" s="1"/>
  <c r="X18" i="21"/>
  <c r="H18" i="21"/>
  <c r="Y18" i="21"/>
  <c r="P18" i="21"/>
  <c r="K18" i="21"/>
  <c r="I18" i="21"/>
  <c r="AQ18" i="21"/>
  <c r="AO18" i="21"/>
  <c r="CH18" i="21" s="1"/>
  <c r="AA18" i="21"/>
  <c r="AF18" i="21"/>
  <c r="CL17" i="23"/>
  <c r="CX16" i="17"/>
  <c r="I25" i="2"/>
  <c r="K25" i="2"/>
  <c r="J25" i="2"/>
  <c r="EF16" i="17"/>
  <c r="DK16" i="20"/>
  <c r="BX17" i="19"/>
  <c r="CX17" i="20"/>
  <c r="CX17" i="24"/>
  <c r="DK16" i="18"/>
  <c r="CK17" i="19"/>
  <c r="DX16" i="26"/>
  <c r="EF16" i="22"/>
  <c r="EC16" i="17"/>
  <c r="DI17" i="24"/>
  <c r="DM16" i="17"/>
  <c r="DU16" i="21"/>
  <c r="BC17" i="23"/>
  <c r="DY16" i="17"/>
  <c r="DG16" i="22"/>
  <c r="EE16" i="21"/>
  <c r="DY16" i="23"/>
  <c r="DU16" i="20"/>
  <c r="EA16" i="17"/>
  <c r="K25" i="13"/>
  <c r="J25" i="13"/>
  <c r="I25" i="13"/>
  <c r="I25" i="9"/>
  <c r="J25" i="9"/>
  <c r="K25" i="9"/>
  <c r="EB16" i="20"/>
  <c r="F30" i="13"/>
  <c r="E30" i="13"/>
  <c r="D30" i="13"/>
  <c r="C30" i="13"/>
  <c r="B30" i="13"/>
  <c r="A31" i="13"/>
  <c r="H30" i="13"/>
  <c r="G30" i="13"/>
  <c r="DH16" i="20"/>
  <c r="CZ16" i="24"/>
  <c r="AR26" i="10" s="1"/>
  <c r="DM16" i="20"/>
  <c r="DY16" i="21"/>
  <c r="DL16" i="18"/>
  <c r="AR25" i="5"/>
  <c r="AG25" i="5"/>
  <c r="R25" i="5"/>
  <c r="AQ25" i="5"/>
  <c r="P25" i="5"/>
  <c r="DU16" i="24"/>
  <c r="DA16" i="22"/>
  <c r="DR16" i="23"/>
  <c r="CV16" i="22"/>
  <c r="DL16" i="19"/>
  <c r="DS16" i="18"/>
  <c r="DZ16" i="18"/>
  <c r="DM16" i="16"/>
  <c r="CR16" i="19"/>
  <c r="CO16" i="18"/>
  <c r="EA16" i="19"/>
  <c r="CN16" i="25"/>
  <c r="DN16" i="21"/>
  <c r="DP16" i="16"/>
  <c r="CV16" i="24"/>
  <c r="DE16" i="19"/>
  <c r="DS16" i="23"/>
  <c r="DJ16" i="22"/>
  <c r="DX16" i="19"/>
  <c r="DQ16" i="18"/>
  <c r="DN16" i="25"/>
  <c r="CO16" i="23"/>
  <c r="CO16" i="22"/>
  <c r="DP16" i="19"/>
  <c r="DH16" i="18"/>
  <c r="DE16" i="18"/>
  <c r="DT16" i="23"/>
  <c r="CT16" i="24"/>
  <c r="CX16" i="26"/>
  <c r="CP16" i="18"/>
  <c r="CU16" i="23"/>
  <c r="EB16" i="24"/>
  <c r="EE16" i="19"/>
  <c r="CU16" i="18"/>
  <c r="DT16" i="24"/>
  <c r="DN16" i="20"/>
  <c r="DZ16" i="23"/>
  <c r="CX16" i="16"/>
  <c r="DJ16" i="19"/>
  <c r="BD26" i="10"/>
  <c r="U26" i="10"/>
  <c r="BC26" i="10"/>
  <c r="I25" i="6"/>
  <c r="J25" i="6"/>
  <c r="K25" i="6"/>
  <c r="DF16" i="17"/>
  <c r="EF16" i="23"/>
  <c r="EC16" i="19"/>
  <c r="DE16" i="23"/>
  <c r="DL16" i="20"/>
  <c r="DO16" i="22"/>
  <c r="CO16" i="21"/>
  <c r="DP16" i="23"/>
  <c r="AX25" i="10"/>
  <c r="AP25" i="10"/>
  <c r="AH25" i="10"/>
  <c r="Z25" i="10"/>
  <c r="R25" i="10"/>
  <c r="AW25" i="10"/>
  <c r="AO25" i="10"/>
  <c r="AG25" i="10"/>
  <c r="Y25" i="10"/>
  <c r="Q25" i="10"/>
  <c r="BD25" i="10"/>
  <c r="AV25" i="10"/>
  <c r="AN25" i="10"/>
  <c r="AF25" i="10"/>
  <c r="X25" i="10"/>
  <c r="P25" i="10"/>
  <c r="BB25" i="10"/>
  <c r="AT25" i="10"/>
  <c r="AL25" i="10"/>
  <c r="AD25" i="10"/>
  <c r="V25" i="10"/>
  <c r="N25" i="10"/>
  <c r="BA25" i="10"/>
  <c r="AS25" i="10"/>
  <c r="AK25" i="10"/>
  <c r="AC25" i="10"/>
  <c r="U25" i="10"/>
  <c r="M25" i="10"/>
  <c r="AZ25" i="10"/>
  <c r="AR25" i="10"/>
  <c r="AJ25" i="10"/>
  <c r="AB25" i="10"/>
  <c r="T25" i="10"/>
  <c r="L25" i="10"/>
  <c r="BC25" i="10"/>
  <c r="W25" i="10"/>
  <c r="AY25" i="10"/>
  <c r="S25" i="10"/>
  <c r="AU25" i="10"/>
  <c r="O25" i="10"/>
  <c r="AQ25" i="10"/>
  <c r="AM25" i="10"/>
  <c r="AI25" i="10"/>
  <c r="AE25" i="10"/>
  <c r="AA25" i="10"/>
  <c r="EF16" i="20"/>
  <c r="EA16" i="23"/>
  <c r="DD16" i="22"/>
  <c r="DL17" i="20"/>
  <c r="CX16" i="21"/>
  <c r="DO16" i="19"/>
  <c r="DW16" i="20"/>
  <c r="CV16" i="21"/>
  <c r="V25" i="5"/>
  <c r="M25" i="5"/>
  <c r="AW25" i="5"/>
  <c r="Z25" i="5"/>
  <c r="AY25" i="5"/>
  <c r="DU16" i="17"/>
  <c r="EE16" i="26"/>
  <c r="CQ16" i="23"/>
  <c r="DW16" i="22"/>
  <c r="DF16" i="26"/>
  <c r="DB16" i="25"/>
  <c r="EB16" i="25"/>
  <c r="EF16" i="16"/>
  <c r="DG16" i="19"/>
  <c r="DI16" i="18"/>
  <c r="CY16" i="19"/>
  <c r="DX16" i="20"/>
  <c r="EB16" i="21"/>
  <c r="DG16" i="16"/>
  <c r="DX16" i="24"/>
  <c r="DB16" i="26"/>
  <c r="CT16" i="23"/>
  <c r="DL16" i="22"/>
  <c r="DE16" i="26"/>
  <c r="CX16" i="18"/>
  <c r="DU16" i="19"/>
  <c r="EB16" i="23"/>
  <c r="CQ16" i="22"/>
  <c r="AZ26" i="8" s="1"/>
  <c r="CT16" i="19"/>
  <c r="CZ16" i="18"/>
  <c r="CZ16" i="20"/>
  <c r="DL16" i="16"/>
  <c r="DZ16" i="24"/>
  <c r="DD16" i="26"/>
  <c r="DX16" i="18"/>
  <c r="DI16" i="23"/>
  <c r="DK16" i="24"/>
  <c r="AW26" i="10" s="1"/>
  <c r="CU16" i="26"/>
  <c r="CV16" i="25"/>
  <c r="ED16" i="24"/>
  <c r="CN16" i="20"/>
  <c r="DA16" i="23"/>
  <c r="DF16" i="16"/>
  <c r="DC16" i="26"/>
  <c r="W26" i="10" l="1"/>
  <c r="BH18" i="21"/>
  <c r="BP18" i="21"/>
  <c r="BT18" i="26"/>
  <c r="BX18" i="21"/>
  <c r="BU18" i="20"/>
  <c r="AY18" i="19"/>
  <c r="AZ18" i="26"/>
  <c r="BJ18" i="17"/>
  <c r="BX18" i="18"/>
  <c r="DG17" i="24"/>
  <c r="CJ18" i="16"/>
  <c r="DR17" i="24"/>
  <c r="CB18" i="22"/>
  <c r="CQ17" i="22"/>
  <c r="CQ17" i="20"/>
  <c r="DY17" i="22"/>
  <c r="DC17" i="20"/>
  <c r="DC17" i="24"/>
  <c r="AY26" i="8"/>
  <c r="CW17" i="22"/>
  <c r="EA17" i="18"/>
  <c r="DE17" i="22"/>
  <c r="EC17" i="18"/>
  <c r="BJ18" i="21"/>
  <c r="BM18" i="21"/>
  <c r="CX17" i="22"/>
  <c r="CV17" i="22"/>
  <c r="DQ17" i="18"/>
  <c r="CT17" i="22"/>
  <c r="CG18" i="20"/>
  <c r="AU18" i="20"/>
  <c r="BL18" i="20"/>
  <c r="CC18" i="20"/>
  <c r="AY18" i="20"/>
  <c r="BP18" i="20"/>
  <c r="BP18" i="23"/>
  <c r="DR17" i="20"/>
  <c r="DJ17" i="26"/>
  <c r="BO18" i="19"/>
  <c r="CM18" i="19"/>
  <c r="BQ18" i="19"/>
  <c r="BI18" i="19"/>
  <c r="CK18" i="19"/>
  <c r="AV18" i="25"/>
  <c r="ED17" i="22"/>
  <c r="BR18" i="26"/>
  <c r="BN18" i="26"/>
  <c r="CJ18" i="26"/>
  <c r="CB18" i="17"/>
  <c r="AW18" i="17"/>
  <c r="BM18" i="17"/>
  <c r="CY17" i="18"/>
  <c r="EC17" i="20"/>
  <c r="AW18" i="25"/>
  <c r="BW18" i="25"/>
  <c r="CB18" i="25"/>
  <c r="BJ18" i="25"/>
  <c r="CA18" i="25"/>
  <c r="CF18" i="16"/>
  <c r="BW18" i="16"/>
  <c r="AX18" i="16"/>
  <c r="CD18" i="16"/>
  <c r="DA17" i="22"/>
  <c r="BR18" i="22"/>
  <c r="AZ18" i="22"/>
  <c r="BM18" i="22"/>
  <c r="BI18" i="22"/>
  <c r="DO17" i="20"/>
  <c r="DI17" i="18"/>
  <c r="CY17" i="24"/>
  <c r="K27" i="10" s="1"/>
  <c r="DZ17" i="26"/>
  <c r="DW17" i="22"/>
  <c r="DC17" i="22"/>
  <c r="CN17" i="22"/>
  <c r="CZ17" i="18"/>
  <c r="DB17" i="22"/>
  <c r="DD17" i="22"/>
  <c r="DF17" i="24"/>
  <c r="AW18" i="21"/>
  <c r="CE18" i="21"/>
  <c r="AU18" i="26"/>
  <c r="CH18" i="16"/>
  <c r="DU17" i="17"/>
  <c r="AH26" i="10"/>
  <c r="CF18" i="21"/>
  <c r="EC17" i="22"/>
  <c r="BD18" i="20"/>
  <c r="BI18" i="26"/>
  <c r="BF18" i="17"/>
  <c r="BS18" i="18"/>
  <c r="BB18" i="25"/>
  <c r="DJ17" i="24"/>
  <c r="DV17" i="20"/>
  <c r="CZ17" i="22"/>
  <c r="K27" i="8" s="1"/>
  <c r="DJ17" i="20"/>
  <c r="BC18" i="20"/>
  <c r="BY18" i="19"/>
  <c r="BU18" i="22"/>
  <c r="BQ18" i="17"/>
  <c r="BN18" i="16"/>
  <c r="BS18" i="24"/>
  <c r="CL18" i="24"/>
  <c r="DE17" i="24"/>
  <c r="DD17" i="24"/>
  <c r="DC17" i="18"/>
  <c r="BE18" i="21"/>
  <c r="CL18" i="20"/>
  <c r="CT17" i="20"/>
  <c r="BM18" i="26"/>
  <c r="CH18" i="17"/>
  <c r="CE18" i="18"/>
  <c r="DC17" i="17"/>
  <c r="CJ18" i="25"/>
  <c r="BQ18" i="23"/>
  <c r="DQ17" i="20"/>
  <c r="BC18" i="21"/>
  <c r="DU17" i="24"/>
  <c r="DN17" i="20"/>
  <c r="BA27" i="6" s="1"/>
  <c r="DX17" i="22"/>
  <c r="DX17" i="24"/>
  <c r="DV17" i="24"/>
  <c r="BS18" i="19"/>
  <c r="CK18" i="26"/>
  <c r="CW17" i="26"/>
  <c r="AZ18" i="16"/>
  <c r="CG18" i="23"/>
  <c r="CO17" i="18"/>
  <c r="EB17" i="24"/>
  <c r="DB17" i="20"/>
  <c r="N26" i="10"/>
  <c r="EE17" i="23"/>
  <c r="BK18" i="21"/>
  <c r="CF18" i="25"/>
  <c r="CS17" i="21"/>
  <c r="CB18" i="20"/>
  <c r="DA17" i="18"/>
  <c r="CQ17" i="24"/>
  <c r="BP18" i="26"/>
  <c r="CF18" i="26"/>
  <c r="CG18" i="17"/>
  <c r="CG18" i="18"/>
  <c r="CL18" i="18"/>
  <c r="CW17" i="20"/>
  <c r="CO17" i="20"/>
  <c r="DX17" i="20"/>
  <c r="CT17" i="18"/>
  <c r="AY18" i="25"/>
  <c r="CB18" i="16"/>
  <c r="BB18" i="16"/>
  <c r="AU18" i="24"/>
  <c r="AY18" i="23"/>
  <c r="BK18" i="23"/>
  <c r="CC18" i="23"/>
  <c r="BB18" i="23"/>
  <c r="DO17" i="22"/>
  <c r="BF18" i="22"/>
  <c r="ED17" i="20"/>
  <c r="DQ17" i="22"/>
  <c r="BN18" i="24"/>
  <c r="BE18" i="24"/>
  <c r="BI18" i="24"/>
  <c r="BH18" i="24"/>
  <c r="DH17" i="18"/>
  <c r="EE17" i="24"/>
  <c r="DG17" i="16"/>
  <c r="EF17" i="24"/>
  <c r="DD17" i="18"/>
  <c r="DT17" i="18"/>
  <c r="DB17" i="18"/>
  <c r="BB18" i="26"/>
  <c r="BM18" i="16"/>
  <c r="DD17" i="20"/>
  <c r="CZ17" i="20"/>
  <c r="CN17" i="24"/>
  <c r="AO27" i="10" s="1"/>
  <c r="DQ17" i="19"/>
  <c r="DM17" i="18"/>
  <c r="BV18" i="21"/>
  <c r="BZ18" i="20"/>
  <c r="BH18" i="20"/>
  <c r="DU17" i="20"/>
  <c r="BZ18" i="26"/>
  <c r="BE18" i="26"/>
  <c r="CL18" i="17"/>
  <c r="BP18" i="18"/>
  <c r="DE17" i="19"/>
  <c r="CE18" i="22"/>
  <c r="DX17" i="18"/>
  <c r="BU18" i="21"/>
  <c r="DO17" i="18"/>
  <c r="CC18" i="16"/>
  <c r="DN17" i="24"/>
  <c r="CA18" i="19"/>
  <c r="BW18" i="26"/>
  <c r="DE17" i="18"/>
  <c r="BR18" i="25"/>
  <c r="CL18" i="23"/>
  <c r="CL18" i="22"/>
  <c r="CB18" i="24"/>
  <c r="DV17" i="18"/>
  <c r="BR18" i="21"/>
  <c r="CC18" i="21"/>
  <c r="EB17" i="20"/>
  <c r="BO18" i="20"/>
  <c r="CH18" i="19"/>
  <c r="BA18" i="16"/>
  <c r="BF18" i="26"/>
  <c r="BH18" i="26"/>
  <c r="CJ18" i="17"/>
  <c r="CE18" i="17"/>
  <c r="BD18" i="18"/>
  <c r="DE17" i="23"/>
  <c r="BY18" i="21"/>
  <c r="BA18" i="21"/>
  <c r="BL18" i="21"/>
  <c r="CK18" i="21"/>
  <c r="BG18" i="21"/>
  <c r="CX17" i="21"/>
  <c r="EE17" i="22"/>
  <c r="BB18" i="20"/>
  <c r="BS18" i="20"/>
  <c r="CJ18" i="20"/>
  <c r="BF18" i="20"/>
  <c r="BW18" i="20"/>
  <c r="DO17" i="24"/>
  <c r="CG18" i="19"/>
  <c r="AV18" i="19"/>
  <c r="AW18" i="19"/>
  <c r="BN18" i="19"/>
  <c r="EE17" i="20"/>
  <c r="CL18" i="26"/>
  <c r="BU18" i="26"/>
  <c r="BG18" i="17"/>
  <c r="BO18" i="17"/>
  <c r="BU18" i="17"/>
  <c r="AZ18" i="17"/>
  <c r="BB18" i="17"/>
  <c r="BS18" i="17"/>
  <c r="BI18" i="18"/>
  <c r="BB18" i="18"/>
  <c r="BL18" i="18"/>
  <c r="CC18" i="18"/>
  <c r="AY18" i="18"/>
  <c r="DF17" i="22"/>
  <c r="AO26" i="10"/>
  <c r="BS18" i="23"/>
  <c r="CK18" i="23"/>
  <c r="DS17" i="24"/>
  <c r="CA18" i="22"/>
  <c r="CK18" i="22"/>
  <c r="CQ17" i="25"/>
  <c r="DN17" i="17"/>
  <c r="CW17" i="24"/>
  <c r="DK17" i="18"/>
  <c r="DW17" i="20"/>
  <c r="AE27" i="6" s="1"/>
  <c r="EE17" i="17"/>
  <c r="CS17" i="22"/>
  <c r="CJ18" i="21"/>
  <c r="BN18" i="21"/>
  <c r="CA18" i="16"/>
  <c r="CO17" i="24"/>
  <c r="BD18" i="21"/>
  <c r="CM18" i="21"/>
  <c r="CY17" i="19"/>
  <c r="BR18" i="20"/>
  <c r="AZ18" i="23"/>
  <c r="AV18" i="22"/>
  <c r="CB18" i="26"/>
  <c r="BA18" i="17"/>
  <c r="CD18" i="18"/>
  <c r="CV17" i="18"/>
  <c r="O27" i="4" s="1"/>
  <c r="CP17" i="22"/>
  <c r="DP17" i="22"/>
  <c r="BL18" i="23"/>
  <c r="CH18" i="20"/>
  <c r="BT18" i="19"/>
  <c r="BP18" i="19"/>
  <c r="BN18" i="17"/>
  <c r="BK18" i="24"/>
  <c r="DP17" i="20"/>
  <c r="CM18" i="25"/>
  <c r="CM18" i="16"/>
  <c r="BQ18" i="24"/>
  <c r="CV17" i="24"/>
  <c r="CP17" i="20"/>
  <c r="DL17" i="18"/>
  <c r="DW17" i="18"/>
  <c r="DP17" i="18"/>
  <c r="DT17" i="24"/>
  <c r="EB17" i="22"/>
  <c r="AV18" i="21"/>
  <c r="AY18" i="21"/>
  <c r="CI18" i="22"/>
  <c r="DM17" i="24"/>
  <c r="CC18" i="25"/>
  <c r="CE18" i="19"/>
  <c r="BC18" i="26"/>
  <c r="CM18" i="17"/>
  <c r="BK18" i="17"/>
  <c r="CA18" i="18"/>
  <c r="BU18" i="18"/>
  <c r="DZ17" i="18"/>
  <c r="AL26" i="10"/>
  <c r="AL26" i="13"/>
  <c r="CR17" i="22"/>
  <c r="AQ26" i="10"/>
  <c r="DG17" i="20"/>
  <c r="BT18" i="21"/>
  <c r="BQ18" i="21"/>
  <c r="CB18" i="21"/>
  <c r="CA18" i="21"/>
  <c r="BJ18" i="22"/>
  <c r="DE17" i="20"/>
  <c r="BH18" i="19"/>
  <c r="BJ18" i="20"/>
  <c r="AW18" i="20"/>
  <c r="BN18" i="20"/>
  <c r="CE18" i="20"/>
  <c r="CO17" i="22"/>
  <c r="AX27" i="8" s="1"/>
  <c r="BE18" i="19"/>
  <c r="BV18" i="19"/>
  <c r="AX18" i="24"/>
  <c r="DH17" i="22"/>
  <c r="BS18" i="26"/>
  <c r="BG18" i="26"/>
  <c r="AY18" i="26"/>
  <c r="CK18" i="17"/>
  <c r="CA18" i="17"/>
  <c r="AU18" i="18"/>
  <c r="BT18" i="18"/>
  <c r="CK18" i="18"/>
  <c r="AD26" i="13"/>
  <c r="CW17" i="18"/>
  <c r="DU17" i="22"/>
  <c r="DN17" i="22"/>
  <c r="BQ18" i="25"/>
  <c r="CH18" i="25"/>
  <c r="CL18" i="16"/>
  <c r="BR18" i="16"/>
  <c r="BT18" i="23"/>
  <c r="CY17" i="22"/>
  <c r="BN18" i="22"/>
  <c r="AY18" i="22"/>
  <c r="AW18" i="24"/>
  <c r="BW18" i="21"/>
  <c r="BE18" i="20"/>
  <c r="BV18" i="20"/>
  <c r="CD18" i="26"/>
  <c r="BJ18" i="19"/>
  <c r="BW18" i="19"/>
  <c r="CJ18" i="19"/>
  <c r="BR18" i="19"/>
  <c r="BM18" i="19"/>
  <c r="CD18" i="19"/>
  <c r="CA18" i="26"/>
  <c r="BY18" i="17"/>
  <c r="BV18" i="17"/>
  <c r="BR18" i="17"/>
  <c r="CB18" i="18"/>
  <c r="CR17" i="18"/>
  <c r="BF18" i="25"/>
  <c r="BZ18" i="25"/>
  <c r="BV18" i="25"/>
  <c r="CL18" i="25"/>
  <c r="BY18" i="25"/>
  <c r="BC18" i="25"/>
  <c r="BO18" i="16"/>
  <c r="CG18" i="16"/>
  <c r="BY18" i="16"/>
  <c r="BQ18" i="16"/>
  <c r="BC18" i="16"/>
  <c r="BZ18" i="16"/>
  <c r="DM17" i="22"/>
  <c r="CB18" i="23"/>
  <c r="BF18" i="23"/>
  <c r="BW18" i="23"/>
  <c r="BA18" i="23"/>
  <c r="BZ18" i="23"/>
  <c r="EC17" i="16"/>
  <c r="CD18" i="22"/>
  <c r="CJ18" i="22"/>
  <c r="BG18" i="22"/>
  <c r="BX18" i="22"/>
  <c r="CG18" i="24"/>
  <c r="DG17" i="22"/>
  <c r="BV18" i="24"/>
  <c r="CK18" i="24"/>
  <c r="CD18" i="24"/>
  <c r="BT18" i="24"/>
  <c r="BR18" i="24"/>
  <c r="CI18" i="24"/>
  <c r="DJ17" i="22"/>
  <c r="DF17" i="17"/>
  <c r="CP17" i="18"/>
  <c r="BD26" i="5"/>
  <c r="AV26" i="5"/>
  <c r="AN26" i="5"/>
  <c r="AF26" i="5"/>
  <c r="X26" i="5"/>
  <c r="P26" i="5"/>
  <c r="BC26" i="5"/>
  <c r="AU26" i="5"/>
  <c r="AM26" i="5"/>
  <c r="AE26" i="5"/>
  <c r="W26" i="5"/>
  <c r="O26" i="5"/>
  <c r="AY26" i="5"/>
  <c r="AQ26" i="5"/>
  <c r="AI26" i="5"/>
  <c r="AA26" i="5"/>
  <c r="S26" i="5"/>
  <c r="AX26" i="5"/>
  <c r="AP26" i="5"/>
  <c r="AH26" i="5"/>
  <c r="Z26" i="5"/>
  <c r="R26" i="5"/>
  <c r="AS26" i="5"/>
  <c r="AC26" i="5"/>
  <c r="M26" i="5"/>
  <c r="AR26" i="5"/>
  <c r="AB26" i="5"/>
  <c r="L26" i="5"/>
  <c r="AO26" i="5"/>
  <c r="Y26" i="5"/>
  <c r="BB26" i="5"/>
  <c r="AL26" i="5"/>
  <c r="V26" i="5"/>
  <c r="BA26" i="5"/>
  <c r="AK26" i="5"/>
  <c r="U26" i="5"/>
  <c r="AZ26" i="5"/>
  <c r="AJ26" i="5"/>
  <c r="T26" i="5"/>
  <c r="AW26" i="5"/>
  <c r="AG26" i="5"/>
  <c r="Q26" i="5"/>
  <c r="AT26" i="5"/>
  <c r="AD26" i="5"/>
  <c r="N26" i="5"/>
  <c r="AX18" i="21"/>
  <c r="AX26" i="7"/>
  <c r="AP26" i="7"/>
  <c r="AH26" i="7"/>
  <c r="Z26" i="7"/>
  <c r="R26" i="7"/>
  <c r="BD26" i="7"/>
  <c r="AV26" i="7"/>
  <c r="AN26" i="7"/>
  <c r="AF26" i="7"/>
  <c r="X26" i="7"/>
  <c r="P26" i="7"/>
  <c r="AW26" i="7"/>
  <c r="AO26" i="7"/>
  <c r="AG26" i="7"/>
  <c r="Y26" i="7"/>
  <c r="Q26" i="7"/>
  <c r="BC26" i="7"/>
  <c r="AU26" i="7"/>
  <c r="AM26" i="7"/>
  <c r="AE26" i="7"/>
  <c r="W26" i="7"/>
  <c r="O26" i="7"/>
  <c r="BB26" i="7"/>
  <c r="AT26" i="7"/>
  <c r="AL26" i="7"/>
  <c r="AD26" i="7"/>
  <c r="V26" i="7"/>
  <c r="N26" i="7"/>
  <c r="BA26" i="7"/>
  <c r="AS26" i="7"/>
  <c r="AK26" i="7"/>
  <c r="AC26" i="7"/>
  <c r="U26" i="7"/>
  <c r="M26" i="7"/>
  <c r="AY26" i="7"/>
  <c r="AQ26" i="7"/>
  <c r="AI26" i="7"/>
  <c r="AA26" i="7"/>
  <c r="S26" i="7"/>
  <c r="AZ26" i="7"/>
  <c r="AR26" i="7"/>
  <c r="AJ26" i="7"/>
  <c r="AB26" i="7"/>
  <c r="T26" i="7"/>
  <c r="L26" i="7"/>
  <c r="A20" i="26"/>
  <c r="A20" i="25"/>
  <c r="A20" i="24"/>
  <c r="A20" i="23"/>
  <c r="A20" i="22"/>
  <c r="A20" i="21"/>
  <c r="A20" i="20"/>
  <c r="A20" i="19"/>
  <c r="A20" i="17"/>
  <c r="A20" i="16"/>
  <c r="A21" i="15"/>
  <c r="AM20" i="15"/>
  <c r="AE20" i="15"/>
  <c r="W20" i="15"/>
  <c r="O20" i="15"/>
  <c r="G20" i="15"/>
  <c r="AT20" i="15"/>
  <c r="AK20" i="15"/>
  <c r="AB20" i="15"/>
  <c r="S20" i="15"/>
  <c r="J20" i="15"/>
  <c r="AS20" i="15"/>
  <c r="AJ20" i="15"/>
  <c r="AA20" i="15"/>
  <c r="R20" i="15"/>
  <c r="I20" i="15"/>
  <c r="A20" i="18"/>
  <c r="AQ20" i="15"/>
  <c r="AH20" i="15"/>
  <c r="Y20" i="15"/>
  <c r="P20" i="15"/>
  <c r="F20" i="15"/>
  <c r="AN20" i="15"/>
  <c r="X20" i="15"/>
  <c r="K20" i="15"/>
  <c r="AL20" i="15"/>
  <c r="V20" i="15"/>
  <c r="H20" i="15"/>
  <c r="AG20" i="15"/>
  <c r="T20" i="15"/>
  <c r="D20" i="15"/>
  <c r="Z20" i="15"/>
  <c r="B20" i="15"/>
  <c r="AR20" i="15"/>
  <c r="U20" i="15"/>
  <c r="AP20" i="15"/>
  <c r="Q20" i="15"/>
  <c r="AO20" i="15"/>
  <c r="N20" i="15"/>
  <c r="AF20" i="15"/>
  <c r="L20" i="15"/>
  <c r="AC20" i="15"/>
  <c r="C20" i="15"/>
  <c r="AD20" i="15"/>
  <c r="M20" i="15"/>
  <c r="E20" i="15"/>
  <c r="AI20" i="15"/>
  <c r="AP19" i="17"/>
  <c r="CI19" i="17" s="1"/>
  <c r="AH19" i="17"/>
  <c r="Z19" i="17"/>
  <c r="R19" i="17"/>
  <c r="J19" i="17"/>
  <c r="B19" i="17"/>
  <c r="AO19" i="17"/>
  <c r="AG19" i="17"/>
  <c r="Y19" i="17"/>
  <c r="BR19" i="17" s="1"/>
  <c r="Q19" i="17"/>
  <c r="I19" i="17"/>
  <c r="AR19" i="17"/>
  <c r="AF19" i="17"/>
  <c r="V19" i="17"/>
  <c r="L19" i="17"/>
  <c r="AQ19" i="17"/>
  <c r="AE19" i="17"/>
  <c r="BX19" i="17" s="1"/>
  <c r="U19" i="17"/>
  <c r="K19" i="17"/>
  <c r="AN19" i="17"/>
  <c r="AD19" i="17"/>
  <c r="T19" i="17"/>
  <c r="H19" i="17"/>
  <c r="AM19" i="17"/>
  <c r="AC19" i="17"/>
  <c r="BV19" i="17" s="1"/>
  <c r="S19" i="17"/>
  <c r="G19" i="17"/>
  <c r="AL19" i="17"/>
  <c r="P19" i="17"/>
  <c r="AK19" i="17"/>
  <c r="O19" i="17"/>
  <c r="AJ19" i="17"/>
  <c r="N19" i="17"/>
  <c r="BG19" i="17" s="1"/>
  <c r="AI19" i="17"/>
  <c r="M19" i="17"/>
  <c r="AA19" i="17"/>
  <c r="BT19" i="17" s="1"/>
  <c r="E19" i="17"/>
  <c r="AB19" i="17"/>
  <c r="X19" i="17"/>
  <c r="W19" i="17"/>
  <c r="F19" i="17"/>
  <c r="AX19" i="17" s="1"/>
  <c r="D19" i="17"/>
  <c r="C19" i="17"/>
  <c r="AS19" i="17"/>
  <c r="AT19" i="17"/>
  <c r="BO18" i="26"/>
  <c r="BZ18" i="19"/>
  <c r="DS17" i="19"/>
  <c r="BG18" i="19"/>
  <c r="AU18" i="21"/>
  <c r="BY18" i="26"/>
  <c r="I26" i="9"/>
  <c r="K26" i="9"/>
  <c r="J26" i="9"/>
  <c r="BQ18" i="18"/>
  <c r="DJ17" i="21"/>
  <c r="BT18" i="17"/>
  <c r="BC18" i="22"/>
  <c r="CK18" i="16"/>
  <c r="CL18" i="21"/>
  <c r="V26" i="8"/>
  <c r="AM26" i="8"/>
  <c r="BD26" i="8"/>
  <c r="AH26" i="8"/>
  <c r="CA18" i="20"/>
  <c r="BN18" i="25"/>
  <c r="CO17" i="23"/>
  <c r="DT17" i="25"/>
  <c r="DL17" i="26"/>
  <c r="DB17" i="19"/>
  <c r="CU17" i="23"/>
  <c r="DQ17" i="25"/>
  <c r="AV26" i="13"/>
  <c r="DA17" i="16"/>
  <c r="CS17" i="25"/>
  <c r="V26" i="10"/>
  <c r="R26" i="10"/>
  <c r="BA26" i="12"/>
  <c r="AS26" i="12"/>
  <c r="AK26" i="12"/>
  <c r="AC26" i="12"/>
  <c r="U26" i="12"/>
  <c r="M26" i="12"/>
  <c r="AZ26" i="12"/>
  <c r="AR26" i="12"/>
  <c r="AJ26" i="12"/>
  <c r="AB26" i="12"/>
  <c r="T26" i="12"/>
  <c r="L26" i="12"/>
  <c r="AY26" i="12"/>
  <c r="AQ26" i="12"/>
  <c r="AI26" i="12"/>
  <c r="AA26" i="12"/>
  <c r="S26" i="12"/>
  <c r="AX26" i="12"/>
  <c r="AP26" i="12"/>
  <c r="AH26" i="12"/>
  <c r="Z26" i="12"/>
  <c r="R26" i="12"/>
  <c r="AW26" i="12"/>
  <c r="AO26" i="12"/>
  <c r="AG26" i="12"/>
  <c r="Y26" i="12"/>
  <c r="Q26" i="12"/>
  <c r="BD26" i="12"/>
  <c r="AV26" i="12"/>
  <c r="AN26" i="12"/>
  <c r="AF26" i="12"/>
  <c r="X26" i="12"/>
  <c r="P26" i="12"/>
  <c r="BC26" i="12"/>
  <c r="AU26" i="12"/>
  <c r="AM26" i="12"/>
  <c r="AE26" i="12"/>
  <c r="W26" i="12"/>
  <c r="O26" i="12"/>
  <c r="BB26" i="12"/>
  <c r="AT26" i="12"/>
  <c r="AL26" i="12"/>
  <c r="AD26" i="12"/>
  <c r="V26" i="12"/>
  <c r="N26" i="12"/>
  <c r="BL18" i="24"/>
  <c r="CF18" i="23"/>
  <c r="BX18" i="16"/>
  <c r="BX18" i="25"/>
  <c r="CI18" i="23"/>
  <c r="EA17" i="17"/>
  <c r="DJ17" i="17"/>
  <c r="J26" i="8"/>
  <c r="I26" i="8"/>
  <c r="K26" i="8"/>
  <c r="BD18" i="22"/>
  <c r="AZ18" i="24"/>
  <c r="CC18" i="26"/>
  <c r="BE18" i="23"/>
  <c r="DI17" i="21"/>
  <c r="AV18" i="23"/>
  <c r="BA18" i="25"/>
  <c r="AX18" i="22"/>
  <c r="E31" i="12"/>
  <c r="D31" i="12"/>
  <c r="C31" i="12"/>
  <c r="B31" i="12"/>
  <c r="A32" i="12"/>
  <c r="H31" i="12"/>
  <c r="G31" i="12"/>
  <c r="F31" i="12"/>
  <c r="B31" i="7"/>
  <c r="H31" i="7"/>
  <c r="A32" i="7"/>
  <c r="G31" i="7"/>
  <c r="F31" i="7"/>
  <c r="E31" i="7"/>
  <c r="C31" i="7"/>
  <c r="D31" i="7"/>
  <c r="CT17" i="19"/>
  <c r="CH19" i="17"/>
  <c r="AT19" i="18"/>
  <c r="AL19" i="18"/>
  <c r="AD19" i="18"/>
  <c r="V19" i="18"/>
  <c r="N19" i="18"/>
  <c r="F19" i="18"/>
  <c r="BG19" i="18" s="1"/>
  <c r="AS19" i="18"/>
  <c r="AK19" i="18"/>
  <c r="AC19" i="18"/>
  <c r="U19" i="18"/>
  <c r="M19" i="18"/>
  <c r="E19" i="18"/>
  <c r="AR19" i="18"/>
  <c r="AJ19" i="18"/>
  <c r="CC19" i="18" s="1"/>
  <c r="AB19" i="18"/>
  <c r="T19" i="18"/>
  <c r="L19" i="18"/>
  <c r="D19" i="18"/>
  <c r="AQ19" i="18"/>
  <c r="AI19" i="18"/>
  <c r="AA19" i="18"/>
  <c r="S19" i="18"/>
  <c r="BL19" i="18" s="1"/>
  <c r="K19" i="18"/>
  <c r="C19" i="18"/>
  <c r="AH19" i="18"/>
  <c r="R19" i="18"/>
  <c r="B19" i="18"/>
  <c r="BK19" i="18" s="1"/>
  <c r="AG19" i="18"/>
  <c r="Q19" i="18"/>
  <c r="AF19" i="18"/>
  <c r="BY19" i="18" s="1"/>
  <c r="P19" i="18"/>
  <c r="AO19" i="18"/>
  <c r="O19" i="18"/>
  <c r="AN19" i="18"/>
  <c r="J19" i="18"/>
  <c r="AM19" i="18"/>
  <c r="I19" i="18"/>
  <c r="AE19" i="18"/>
  <c r="BX19" i="18" s="1"/>
  <c r="H19" i="18"/>
  <c r="G19" i="18"/>
  <c r="AP19" i="18"/>
  <c r="Y19" i="18"/>
  <c r="Z19" i="18"/>
  <c r="X19" i="18"/>
  <c r="W19" i="18"/>
  <c r="BK18" i="25"/>
  <c r="BW18" i="22"/>
  <c r="BZ18" i="18"/>
  <c r="J26" i="7"/>
  <c r="I26" i="7"/>
  <c r="K26" i="7"/>
  <c r="DM17" i="23"/>
  <c r="BG18" i="16"/>
  <c r="AU18" i="22"/>
  <c r="CH18" i="24"/>
  <c r="DG17" i="21"/>
  <c r="CY17" i="23"/>
  <c r="BM18" i="25"/>
  <c r="BS18" i="22"/>
  <c r="BC18" i="24"/>
  <c r="DE17" i="16"/>
  <c r="F31" i="3"/>
  <c r="E31" i="3"/>
  <c r="A32" i="3"/>
  <c r="H31" i="3"/>
  <c r="G31" i="3"/>
  <c r="D31" i="3"/>
  <c r="C31" i="3"/>
  <c r="B31" i="3"/>
  <c r="DQ17" i="21"/>
  <c r="M26" i="8"/>
  <c r="AD26" i="8"/>
  <c r="AU26" i="8"/>
  <c r="Q26" i="8"/>
  <c r="AP26" i="8"/>
  <c r="DX17" i="21"/>
  <c r="DT17" i="16"/>
  <c r="DD17" i="17"/>
  <c r="DH17" i="21"/>
  <c r="DE17" i="21"/>
  <c r="DC17" i="25"/>
  <c r="CV17" i="17"/>
  <c r="DD17" i="26"/>
  <c r="CV17" i="21"/>
  <c r="DX17" i="16"/>
  <c r="DI17" i="23"/>
  <c r="EC17" i="17"/>
  <c r="DV17" i="21"/>
  <c r="CV17" i="26"/>
  <c r="DW17" i="17"/>
  <c r="BC27" i="4"/>
  <c r="AE27" i="4"/>
  <c r="BB27" i="4"/>
  <c r="AL27" i="4"/>
  <c r="N27" i="4"/>
  <c r="AG27" i="4"/>
  <c r="AC27" i="4"/>
  <c r="M27" i="4"/>
  <c r="L27" i="4"/>
  <c r="X27" i="4"/>
  <c r="AQ27" i="4"/>
  <c r="AA27" i="4"/>
  <c r="AY27" i="4"/>
  <c r="AI27" i="4"/>
  <c r="DH17" i="16"/>
  <c r="DA17" i="23"/>
  <c r="DP17" i="16"/>
  <c r="AM26" i="13"/>
  <c r="BD26" i="13"/>
  <c r="AH26" i="13"/>
  <c r="L26" i="13"/>
  <c r="AC26" i="13"/>
  <c r="AT26" i="13"/>
  <c r="DH17" i="25"/>
  <c r="CW17" i="17"/>
  <c r="DO17" i="21"/>
  <c r="DP17" i="23"/>
  <c r="DX17" i="23"/>
  <c r="DP17" i="17"/>
  <c r="DS17" i="23"/>
  <c r="CO17" i="21"/>
  <c r="EA17" i="19"/>
  <c r="BU18" i="19"/>
  <c r="AY19" i="17"/>
  <c r="I26" i="6"/>
  <c r="K26" i="6"/>
  <c r="J26" i="6"/>
  <c r="BY18" i="18"/>
  <c r="BV18" i="18"/>
  <c r="BV18" i="26"/>
  <c r="DZ17" i="19"/>
  <c r="CB18" i="19"/>
  <c r="BM18" i="18"/>
  <c r="BS18" i="21"/>
  <c r="BQ18" i="26"/>
  <c r="ED17" i="16"/>
  <c r="BT18" i="25"/>
  <c r="BR18" i="18"/>
  <c r="BF18" i="16"/>
  <c r="CG18" i="22"/>
  <c r="CK18" i="25"/>
  <c r="EA17" i="21"/>
  <c r="BN18" i="18"/>
  <c r="DX17" i="26"/>
  <c r="AW18" i="23"/>
  <c r="DB17" i="16"/>
  <c r="CQ17" i="26"/>
  <c r="CN17" i="23"/>
  <c r="DZ17" i="21"/>
  <c r="CR17" i="21"/>
  <c r="DU17" i="26"/>
  <c r="CS17" i="23"/>
  <c r="DR17" i="16"/>
  <c r="CO17" i="19"/>
  <c r="AE26" i="13"/>
  <c r="U26" i="13"/>
  <c r="EF17" i="21"/>
  <c r="CQ17" i="16"/>
  <c r="DB17" i="23"/>
  <c r="DG17" i="25"/>
  <c r="AI26" i="10"/>
  <c r="AZ26" i="10"/>
  <c r="AN26" i="10"/>
  <c r="F31" i="13"/>
  <c r="E31" i="13"/>
  <c r="D31" i="13"/>
  <c r="C31" i="13"/>
  <c r="B31" i="13"/>
  <c r="A32" i="13"/>
  <c r="H31" i="13"/>
  <c r="G31" i="13"/>
  <c r="AM26" i="10"/>
  <c r="AA26" i="10"/>
  <c r="M26" i="10"/>
  <c r="AD26" i="10"/>
  <c r="AV26" i="10"/>
  <c r="Z26" i="10"/>
  <c r="BL18" i="17"/>
  <c r="BL18" i="25"/>
  <c r="CM18" i="22"/>
  <c r="CF18" i="24"/>
  <c r="BX18" i="26"/>
  <c r="CI18" i="16"/>
  <c r="CQ17" i="23"/>
  <c r="DJ17" i="19"/>
  <c r="BD18" i="24"/>
  <c r="CD18" i="20"/>
  <c r="AZ18" i="25"/>
  <c r="BP18" i="22"/>
  <c r="BE18" i="16"/>
  <c r="AV18" i="16"/>
  <c r="AV18" i="24"/>
  <c r="BA18" i="18"/>
  <c r="BA18" i="26"/>
  <c r="AX18" i="23"/>
  <c r="EB17" i="19"/>
  <c r="DJ17" i="25"/>
  <c r="CB19" i="18"/>
  <c r="AT19" i="21"/>
  <c r="CM19" i="21" s="1"/>
  <c r="AL19" i="21"/>
  <c r="AD19" i="21"/>
  <c r="V19" i="21"/>
  <c r="N19" i="21"/>
  <c r="F19" i="21"/>
  <c r="AS19" i="21"/>
  <c r="AK19" i="21"/>
  <c r="AC19" i="21"/>
  <c r="BV19" i="21" s="1"/>
  <c r="U19" i="21"/>
  <c r="M19" i="21"/>
  <c r="E19" i="21"/>
  <c r="AR19" i="21"/>
  <c r="AJ19" i="21"/>
  <c r="AB19" i="21"/>
  <c r="T19" i="21"/>
  <c r="L19" i="21"/>
  <c r="BM19" i="21" s="1"/>
  <c r="D19" i="21"/>
  <c r="AP19" i="21"/>
  <c r="AH19" i="21"/>
  <c r="Z19" i="21"/>
  <c r="R19" i="21"/>
  <c r="J19" i="21"/>
  <c r="B19" i="21"/>
  <c r="AE19" i="21"/>
  <c r="BX19" i="21" s="1"/>
  <c r="O19" i="21"/>
  <c r="AQ19" i="21"/>
  <c r="AA19" i="21"/>
  <c r="K19" i="21"/>
  <c r="AO19" i="21"/>
  <c r="Y19" i="21"/>
  <c r="I19" i="21"/>
  <c r="AM19" i="21"/>
  <c r="CF19" i="21" s="1"/>
  <c r="W19" i="21"/>
  <c r="G19" i="21"/>
  <c r="AF19" i="21"/>
  <c r="P19" i="21"/>
  <c r="Q19" i="21"/>
  <c r="H19" i="21"/>
  <c r="C19" i="21"/>
  <c r="AN19" i="21"/>
  <c r="AI19" i="21"/>
  <c r="AG19" i="21"/>
  <c r="S19" i="21"/>
  <c r="X19" i="21"/>
  <c r="CR17" i="19"/>
  <c r="K26" i="5"/>
  <c r="J26" i="5"/>
  <c r="I26" i="5"/>
  <c r="I26" i="13"/>
  <c r="K26" i="13"/>
  <c r="J26" i="13"/>
  <c r="BA26" i="2"/>
  <c r="AS26" i="2"/>
  <c r="AK26" i="2"/>
  <c r="AC26" i="2"/>
  <c r="U26" i="2"/>
  <c r="M26" i="2"/>
  <c r="AZ26" i="2"/>
  <c r="AR26" i="2"/>
  <c r="AJ26" i="2"/>
  <c r="AB26" i="2"/>
  <c r="T26" i="2"/>
  <c r="L26" i="2"/>
  <c r="BD26" i="2"/>
  <c r="AV26" i="2"/>
  <c r="AN26" i="2"/>
  <c r="AF26" i="2"/>
  <c r="X26" i="2"/>
  <c r="P26" i="2"/>
  <c r="AU26" i="2"/>
  <c r="AE26" i="2"/>
  <c r="O26" i="2"/>
  <c r="BC26" i="2"/>
  <c r="AM26" i="2"/>
  <c r="W26" i="2"/>
  <c r="BB26" i="2"/>
  <c r="AL26" i="2"/>
  <c r="V26" i="2"/>
  <c r="AY26" i="2"/>
  <c r="S26" i="2"/>
  <c r="AW26" i="2"/>
  <c r="Q26" i="2"/>
  <c r="AP26" i="2"/>
  <c r="Z26" i="2"/>
  <c r="AI26" i="2"/>
  <c r="AX26" i="2"/>
  <c r="AH26" i="2"/>
  <c r="R26" i="2"/>
  <c r="AG26" i="2"/>
  <c r="AO26" i="2"/>
  <c r="AT26" i="2"/>
  <c r="AD26" i="2"/>
  <c r="N26" i="2"/>
  <c r="AQ26" i="2"/>
  <c r="AA26" i="2"/>
  <c r="Y26" i="2"/>
  <c r="CE18" i="24"/>
  <c r="BB18" i="21"/>
  <c r="AU18" i="23"/>
  <c r="DR17" i="23"/>
  <c r="BC18" i="23"/>
  <c r="DX17" i="19"/>
  <c r="CV17" i="25"/>
  <c r="U26" i="8"/>
  <c r="AL26" i="8"/>
  <c r="Y26" i="8"/>
  <c r="AX26" i="8"/>
  <c r="AW18" i="18"/>
  <c r="J26" i="10"/>
  <c r="I26" i="10"/>
  <c r="K26" i="10"/>
  <c r="CN17" i="16"/>
  <c r="DK17" i="25"/>
  <c r="DX17" i="17"/>
  <c r="CQ17" i="21"/>
  <c r="DW17" i="19"/>
  <c r="DO17" i="25"/>
  <c r="DV17" i="17"/>
  <c r="DT17" i="26"/>
  <c r="CW17" i="19"/>
  <c r="CP17" i="16"/>
  <c r="CR17" i="23"/>
  <c r="EC17" i="26"/>
  <c r="DD17" i="21"/>
  <c r="DP17" i="26"/>
  <c r="DY17" i="26"/>
  <c r="EF17" i="16"/>
  <c r="CZ17" i="17"/>
  <c r="DW17" i="23"/>
  <c r="AU26" i="13"/>
  <c r="Q26" i="13"/>
  <c r="AP26" i="13"/>
  <c r="T26" i="13"/>
  <c r="AK26" i="13"/>
  <c r="BB26" i="13"/>
  <c r="DE17" i="17"/>
  <c r="DY17" i="21"/>
  <c r="DY17" i="19"/>
  <c r="DL17" i="17"/>
  <c r="DV17" i="16"/>
  <c r="DG17" i="23"/>
  <c r="ED17" i="17"/>
  <c r="CW17" i="23"/>
  <c r="AW26" i="6"/>
  <c r="AO26" i="6"/>
  <c r="AG26" i="6"/>
  <c r="Y26" i="6"/>
  <c r="Q26" i="6"/>
  <c r="BC26" i="6"/>
  <c r="AM26" i="6"/>
  <c r="W26" i="6"/>
  <c r="BD26" i="6"/>
  <c r="AV26" i="6"/>
  <c r="AN26" i="6"/>
  <c r="AF26" i="6"/>
  <c r="X26" i="6"/>
  <c r="P26" i="6"/>
  <c r="AU26" i="6"/>
  <c r="AE26" i="6"/>
  <c r="O26" i="6"/>
  <c r="BB26" i="6"/>
  <c r="AT26" i="6"/>
  <c r="AL26" i="6"/>
  <c r="AD26" i="6"/>
  <c r="V26" i="6"/>
  <c r="N26" i="6"/>
  <c r="BA26" i="6"/>
  <c r="AS26" i="6"/>
  <c r="AK26" i="6"/>
  <c r="AC26" i="6"/>
  <c r="U26" i="6"/>
  <c r="M26" i="6"/>
  <c r="AZ26" i="6"/>
  <c r="AR26" i="6"/>
  <c r="AJ26" i="6"/>
  <c r="AB26" i="6"/>
  <c r="T26" i="6"/>
  <c r="L26" i="6"/>
  <c r="AY26" i="6"/>
  <c r="AQ26" i="6"/>
  <c r="AI26" i="6"/>
  <c r="AA26" i="6"/>
  <c r="S26" i="6"/>
  <c r="AX26" i="6"/>
  <c r="AP26" i="6"/>
  <c r="AH26" i="6"/>
  <c r="Z26" i="6"/>
  <c r="R26" i="6"/>
  <c r="CD18" i="21"/>
  <c r="CC18" i="19"/>
  <c r="AM19" i="20"/>
  <c r="AE19" i="20"/>
  <c r="W19" i="20"/>
  <c r="O19" i="20"/>
  <c r="G19" i="20"/>
  <c r="AT19" i="20"/>
  <c r="AL19" i="20"/>
  <c r="AD19" i="20"/>
  <c r="V19" i="20"/>
  <c r="N19" i="20"/>
  <c r="F19" i="20"/>
  <c r="AS19" i="20"/>
  <c r="AK19" i="20"/>
  <c r="AC19" i="20"/>
  <c r="U19" i="20"/>
  <c r="M19" i="20"/>
  <c r="E19" i="20"/>
  <c r="AR19" i="20"/>
  <c r="AJ19" i="20"/>
  <c r="AB19" i="20"/>
  <c r="T19" i="20"/>
  <c r="L19" i="20"/>
  <c r="D19" i="20"/>
  <c r="AQ19" i="20"/>
  <c r="AI19" i="20"/>
  <c r="AA19" i="20"/>
  <c r="S19" i="20"/>
  <c r="K19" i="20"/>
  <c r="CM19" i="20" s="1"/>
  <c r="C19" i="20"/>
  <c r="AP19" i="20"/>
  <c r="AH19" i="20"/>
  <c r="Z19" i="20"/>
  <c r="R19" i="20"/>
  <c r="J19" i="20"/>
  <c r="B19" i="20"/>
  <c r="Q19" i="20"/>
  <c r="P19" i="20"/>
  <c r="AN19" i="20"/>
  <c r="H19" i="20"/>
  <c r="AG19" i="20"/>
  <c r="AF19" i="20"/>
  <c r="Y19" i="20"/>
  <c r="X19" i="20"/>
  <c r="AO19" i="20"/>
  <c r="CH19" i="20" s="1"/>
  <c r="I19" i="20"/>
  <c r="BO18" i="21"/>
  <c r="BZ18" i="21"/>
  <c r="CE18" i="25"/>
  <c r="BS18" i="16"/>
  <c r="BQ18" i="22"/>
  <c r="DH17" i="19"/>
  <c r="CX17" i="19"/>
  <c r="BT18" i="20"/>
  <c r="BC18" i="17"/>
  <c r="BF18" i="19"/>
  <c r="CN17" i="25"/>
  <c r="DR17" i="25"/>
  <c r="C31" i="8"/>
  <c r="B31" i="8"/>
  <c r="A32" i="8"/>
  <c r="H31" i="8"/>
  <c r="G31" i="8"/>
  <c r="F31" i="8"/>
  <c r="E31" i="8"/>
  <c r="D31" i="8"/>
  <c r="CJ18" i="23"/>
  <c r="CK18" i="20"/>
  <c r="DO17" i="19"/>
  <c r="L26" i="8"/>
  <c r="AC26" i="8"/>
  <c r="AT26" i="8"/>
  <c r="P26" i="8"/>
  <c r="AG26" i="8"/>
  <c r="S26" i="8"/>
  <c r="DN17" i="19"/>
  <c r="CA18" i="23"/>
  <c r="AW18" i="16"/>
  <c r="AW18" i="26"/>
  <c r="A33" i="9"/>
  <c r="H32" i="9"/>
  <c r="G32" i="9"/>
  <c r="D32" i="9"/>
  <c r="F32" i="9"/>
  <c r="E32" i="9"/>
  <c r="C32" i="9"/>
  <c r="B32" i="9"/>
  <c r="DW17" i="25"/>
  <c r="EF17" i="17"/>
  <c r="DT17" i="21"/>
  <c r="DF17" i="19"/>
  <c r="DF17" i="25"/>
  <c r="CO17" i="17"/>
  <c r="CZ17" i="21"/>
  <c r="CS17" i="19"/>
  <c r="CX17" i="16"/>
  <c r="DV17" i="23"/>
  <c r="DF17" i="26"/>
  <c r="DS17" i="21"/>
  <c r="EE17" i="21"/>
  <c r="DB17" i="26"/>
  <c r="R27" i="10"/>
  <c r="AN27" i="10"/>
  <c r="V27" i="10"/>
  <c r="AZ27" i="10"/>
  <c r="AE27" i="10"/>
  <c r="AQ27" i="10"/>
  <c r="DZ17" i="16"/>
  <c r="DG17" i="17"/>
  <c r="DR17" i="26"/>
  <c r="Y26" i="13"/>
  <c r="AX26" i="13"/>
  <c r="AB26" i="13"/>
  <c r="AS26" i="13"/>
  <c r="DT17" i="19"/>
  <c r="DJ17" i="23"/>
  <c r="DE17" i="26"/>
  <c r="DC17" i="21"/>
  <c r="DL17" i="16"/>
  <c r="DZ17" i="17"/>
  <c r="DB17" i="25"/>
  <c r="DU17" i="23"/>
  <c r="CZ17" i="19"/>
  <c r="CU17" i="17"/>
  <c r="BX18" i="19"/>
  <c r="AN19" i="22"/>
  <c r="AF19" i="22"/>
  <c r="X19" i="22"/>
  <c r="P19" i="22"/>
  <c r="H19" i="22"/>
  <c r="AM19" i="22"/>
  <c r="AE19" i="22"/>
  <c r="W19" i="22"/>
  <c r="O19" i="22"/>
  <c r="G19" i="22"/>
  <c r="AT19" i="22"/>
  <c r="CM19" i="22" s="1"/>
  <c r="AL19" i="22"/>
  <c r="AD19" i="22"/>
  <c r="V19" i="22"/>
  <c r="N19" i="22"/>
  <c r="F19" i="22"/>
  <c r="AR19" i="22"/>
  <c r="AJ19" i="22"/>
  <c r="AB19" i="22"/>
  <c r="BU19" i="22" s="1"/>
  <c r="T19" i="22"/>
  <c r="L19" i="22"/>
  <c r="D19" i="22"/>
  <c r="CA19" i="22" s="1"/>
  <c r="AQ19" i="22"/>
  <c r="AI19" i="22"/>
  <c r="AA19" i="22"/>
  <c r="S19" i="22"/>
  <c r="K19" i="22"/>
  <c r="BD19" i="22" s="1"/>
  <c r="C19" i="22"/>
  <c r="AG19" i="22"/>
  <c r="J19" i="22"/>
  <c r="AC19" i="22"/>
  <c r="I19" i="22"/>
  <c r="Z19" i="22"/>
  <c r="E19" i="22"/>
  <c r="AS19" i="22"/>
  <c r="CL19" i="22" s="1"/>
  <c r="Y19" i="22"/>
  <c r="B19" i="22"/>
  <c r="AP19" i="22"/>
  <c r="CI19" i="22" s="1"/>
  <c r="U19" i="22"/>
  <c r="AH19" i="22"/>
  <c r="M19" i="22"/>
  <c r="R19" i="22"/>
  <c r="Q19" i="22"/>
  <c r="BJ19" i="22" s="1"/>
  <c r="AK19" i="22"/>
  <c r="AO19" i="22"/>
  <c r="BG18" i="18"/>
  <c r="CH18" i="26"/>
  <c r="BJ18" i="23"/>
  <c r="DM17" i="26"/>
  <c r="BD18" i="25"/>
  <c r="AZ18" i="19"/>
  <c r="BP18" i="24"/>
  <c r="DH17" i="23"/>
  <c r="AV18" i="18"/>
  <c r="BU18" i="23"/>
  <c r="AX18" i="25"/>
  <c r="DN17" i="23"/>
  <c r="BK18" i="20"/>
  <c r="BZ18" i="22"/>
  <c r="CT17" i="26"/>
  <c r="CE18" i="26"/>
  <c r="BG18" i="20"/>
  <c r="AU18" i="17"/>
  <c r="AU18" i="25"/>
  <c r="BV18" i="22"/>
  <c r="CH18" i="18"/>
  <c r="AY18" i="16"/>
  <c r="AY18" i="24"/>
  <c r="BS18" i="25"/>
  <c r="CV17" i="16"/>
  <c r="BR18" i="23"/>
  <c r="CG18" i="25"/>
  <c r="B32" i="10"/>
  <c r="A33" i="10"/>
  <c r="H32" i="10"/>
  <c r="F32" i="10"/>
  <c r="E32" i="10"/>
  <c r="D32" i="10"/>
  <c r="G32" i="10"/>
  <c r="C32" i="10"/>
  <c r="EC17" i="19"/>
  <c r="CJ18" i="24"/>
  <c r="DI17" i="25"/>
  <c r="T26" i="8"/>
  <c r="AK26" i="8"/>
  <c r="BB26" i="8"/>
  <c r="X26" i="8"/>
  <c r="AO26" i="8"/>
  <c r="AA26" i="8"/>
  <c r="CA18" i="24"/>
  <c r="ED17" i="26"/>
  <c r="EC17" i="25"/>
  <c r="D27" i="11"/>
  <c r="C27" i="11"/>
  <c r="B27" i="11"/>
  <c r="H27" i="11"/>
  <c r="G27" i="11"/>
  <c r="F27" i="11"/>
  <c r="E27" i="11"/>
  <c r="A28" i="11"/>
  <c r="CR17" i="25"/>
  <c r="DO17" i="17"/>
  <c r="DM17" i="21"/>
  <c r="DK17" i="19"/>
  <c r="EF17" i="25"/>
  <c r="CS17" i="17"/>
  <c r="ED17" i="21"/>
  <c r="DU17" i="25"/>
  <c r="DL17" i="25"/>
  <c r="DD17" i="23"/>
  <c r="DG17" i="26"/>
  <c r="DE17" i="25"/>
  <c r="DK17" i="21"/>
  <c r="DD17" i="25"/>
  <c r="EB17" i="26"/>
  <c r="CZ17" i="26"/>
  <c r="P26" i="13"/>
  <c r="AG26" i="13"/>
  <c r="S26" i="13"/>
  <c r="AJ26" i="13"/>
  <c r="BA26" i="13"/>
  <c r="DP17" i="19"/>
  <c r="EF17" i="23"/>
  <c r="DN17" i="26"/>
  <c r="CR17" i="26"/>
  <c r="CR17" i="16"/>
  <c r="DP17" i="21"/>
  <c r="CZ17" i="25"/>
  <c r="DT17" i="23"/>
  <c r="CX17" i="26"/>
  <c r="CU17" i="16"/>
  <c r="CN17" i="26"/>
  <c r="BI18" i="20"/>
  <c r="AW26" i="9"/>
  <c r="AO26" i="9"/>
  <c r="AG26" i="9"/>
  <c r="Y26" i="9"/>
  <c r="Q26" i="9"/>
  <c r="BD26" i="9"/>
  <c r="AV26" i="9"/>
  <c r="AN26" i="9"/>
  <c r="AF26" i="9"/>
  <c r="X26" i="9"/>
  <c r="P26" i="9"/>
  <c r="BC26" i="9"/>
  <c r="AU26" i="9"/>
  <c r="AM26" i="9"/>
  <c r="AE26" i="9"/>
  <c r="W26" i="9"/>
  <c r="O26" i="9"/>
  <c r="AZ26" i="9"/>
  <c r="AR26" i="9"/>
  <c r="AJ26" i="9"/>
  <c r="AB26" i="9"/>
  <c r="T26" i="9"/>
  <c r="L26" i="9"/>
  <c r="AT26" i="9"/>
  <c r="AD26" i="9"/>
  <c r="N26" i="9"/>
  <c r="AS26" i="9"/>
  <c r="AC26" i="9"/>
  <c r="M26" i="9"/>
  <c r="AQ26" i="9"/>
  <c r="AA26" i="9"/>
  <c r="AP26" i="9"/>
  <c r="Z26" i="9"/>
  <c r="BB26" i="9"/>
  <c r="AL26" i="9"/>
  <c r="V26" i="9"/>
  <c r="BA26" i="9"/>
  <c r="AK26" i="9"/>
  <c r="U26" i="9"/>
  <c r="AY26" i="9"/>
  <c r="AI26" i="9"/>
  <c r="S26" i="9"/>
  <c r="AX26" i="9"/>
  <c r="AH26" i="9"/>
  <c r="R26" i="9"/>
  <c r="CI18" i="19"/>
  <c r="CI19" i="18"/>
  <c r="BW18" i="17"/>
  <c r="CE18" i="16"/>
  <c r="AU18" i="16"/>
  <c r="O26" i="10"/>
  <c r="Q26" i="10"/>
  <c r="ED17" i="19"/>
  <c r="BL18" i="16"/>
  <c r="BI18" i="21"/>
  <c r="BX18" i="20"/>
  <c r="CI18" i="17"/>
  <c r="BH18" i="23"/>
  <c r="DN17" i="25"/>
  <c r="BD18" i="16"/>
  <c r="BP18" i="16"/>
  <c r="BE18" i="18"/>
  <c r="ED17" i="23"/>
  <c r="AV18" i="26"/>
  <c r="BA18" i="20"/>
  <c r="EA17" i="25"/>
  <c r="AO19" i="23"/>
  <c r="AG19" i="23"/>
  <c r="Y19" i="23"/>
  <c r="Q19" i="23"/>
  <c r="I19" i="23"/>
  <c r="AN19" i="23"/>
  <c r="AF19" i="23"/>
  <c r="X19" i="23"/>
  <c r="P19" i="23"/>
  <c r="H19" i="23"/>
  <c r="BL19" i="23" s="1"/>
  <c r="AM19" i="23"/>
  <c r="AE19" i="23"/>
  <c r="W19" i="23"/>
  <c r="O19" i="23"/>
  <c r="G19" i="23"/>
  <c r="AT19" i="23"/>
  <c r="AL19" i="23"/>
  <c r="CE19" i="23" s="1"/>
  <c r="AD19" i="23"/>
  <c r="V19" i="23"/>
  <c r="N19" i="23"/>
  <c r="F19" i="23"/>
  <c r="AS19" i="23"/>
  <c r="AK19" i="23"/>
  <c r="AC19" i="23"/>
  <c r="U19" i="23"/>
  <c r="M19" i="23"/>
  <c r="E19" i="23"/>
  <c r="AR19" i="23"/>
  <c r="AJ19" i="23"/>
  <c r="AB19" i="23"/>
  <c r="T19" i="23"/>
  <c r="L19" i="23"/>
  <c r="D19" i="23"/>
  <c r="AQ19" i="23"/>
  <c r="CJ19" i="23" s="1"/>
  <c r="K19" i="23"/>
  <c r="AP19" i="23"/>
  <c r="J19" i="23"/>
  <c r="AI19" i="23"/>
  <c r="C19" i="23"/>
  <c r="AH19" i="23"/>
  <c r="B19" i="23"/>
  <c r="BQ19" i="23" s="1"/>
  <c r="Z19" i="23"/>
  <c r="S19" i="23"/>
  <c r="R19" i="23"/>
  <c r="AA19" i="23"/>
  <c r="BO18" i="22"/>
  <c r="AU26" i="10"/>
  <c r="T26" i="10"/>
  <c r="AK26" i="10"/>
  <c r="BB26" i="10"/>
  <c r="Y26" i="10"/>
  <c r="AX26" i="10"/>
  <c r="CF18" i="19"/>
  <c r="BJ18" i="16"/>
  <c r="BJ18" i="24"/>
  <c r="CI18" i="18"/>
  <c r="BH18" i="16"/>
  <c r="DG17" i="19"/>
  <c r="BD18" i="26"/>
  <c r="CD18" i="23"/>
  <c r="BP18" i="25"/>
  <c r="CC18" i="22"/>
  <c r="BU18" i="24"/>
  <c r="BA18" i="22"/>
  <c r="AX18" i="19"/>
  <c r="AX18" i="26"/>
  <c r="DR17" i="19"/>
  <c r="AS19" i="19"/>
  <c r="AK19" i="19"/>
  <c r="AC19" i="19"/>
  <c r="U19" i="19"/>
  <c r="M19" i="19"/>
  <c r="E19" i="19"/>
  <c r="AR19" i="19"/>
  <c r="AJ19" i="19"/>
  <c r="AB19" i="19"/>
  <c r="T19" i="19"/>
  <c r="L19" i="19"/>
  <c r="D19" i="19"/>
  <c r="AP19" i="19"/>
  <c r="AH19" i="19"/>
  <c r="Z19" i="19"/>
  <c r="R19" i="19"/>
  <c r="J19" i="19"/>
  <c r="B19" i="19"/>
  <c r="AL19" i="19"/>
  <c r="X19" i="19"/>
  <c r="K19" i="19"/>
  <c r="AI19" i="19"/>
  <c r="W19" i="19"/>
  <c r="BP19" i="19" s="1"/>
  <c r="I19" i="19"/>
  <c r="AG19" i="19"/>
  <c r="V19" i="19"/>
  <c r="H19" i="19"/>
  <c r="BA19" i="19" s="1"/>
  <c r="AT19" i="19"/>
  <c r="AF19" i="19"/>
  <c r="S19" i="19"/>
  <c r="BL19" i="19" s="1"/>
  <c r="G19" i="19"/>
  <c r="AQ19" i="19"/>
  <c r="CJ19" i="19" s="1"/>
  <c r="Q19" i="19"/>
  <c r="AO19" i="19"/>
  <c r="P19" i="19"/>
  <c r="AN19" i="19"/>
  <c r="O19" i="19"/>
  <c r="Y19" i="19"/>
  <c r="N19" i="19"/>
  <c r="F19" i="19"/>
  <c r="AY19" i="19" s="1"/>
  <c r="C19" i="19"/>
  <c r="CD19" i="19" s="1"/>
  <c r="AM19" i="19"/>
  <c r="AE19" i="19"/>
  <c r="AD19" i="19"/>
  <c r="AA19" i="19"/>
  <c r="CK19" i="22"/>
  <c r="CK19" i="21"/>
  <c r="BQ19" i="22"/>
  <c r="BQ19" i="18"/>
  <c r="CA19" i="18"/>
  <c r="BL19" i="22"/>
  <c r="CD19" i="21"/>
  <c r="CD19" i="22"/>
  <c r="AP19" i="24"/>
  <c r="AH19" i="24"/>
  <c r="Z19" i="24"/>
  <c r="R19" i="24"/>
  <c r="J19" i="24"/>
  <c r="B19" i="24"/>
  <c r="AO19" i="24"/>
  <c r="AG19" i="24"/>
  <c r="Y19" i="24"/>
  <c r="Q19" i="24"/>
  <c r="I19" i="24"/>
  <c r="AT19" i="24"/>
  <c r="AL19" i="24"/>
  <c r="AD19" i="24"/>
  <c r="V19" i="24"/>
  <c r="N19" i="24"/>
  <c r="F19" i="24"/>
  <c r="AS19" i="24"/>
  <c r="AF19" i="24"/>
  <c r="T19" i="24"/>
  <c r="G19" i="24"/>
  <c r="AR19" i="24"/>
  <c r="AE19" i="24"/>
  <c r="S19" i="24"/>
  <c r="E19" i="24"/>
  <c r="AQ19" i="24"/>
  <c r="AC19" i="24"/>
  <c r="P19" i="24"/>
  <c r="D19" i="24"/>
  <c r="AN19" i="24"/>
  <c r="AB19" i="24"/>
  <c r="O19" i="24"/>
  <c r="C19" i="24"/>
  <c r="AM19" i="24"/>
  <c r="AA19" i="24"/>
  <c r="M19" i="24"/>
  <c r="AK19" i="24"/>
  <c r="X19" i="24"/>
  <c r="L19" i="24"/>
  <c r="K19" i="24"/>
  <c r="H19" i="24"/>
  <c r="AJ19" i="24"/>
  <c r="AI19" i="24"/>
  <c r="W19" i="24"/>
  <c r="U19" i="24"/>
  <c r="BO18" i="23"/>
  <c r="BY18" i="23"/>
  <c r="EE17" i="16"/>
  <c r="BV18" i="23"/>
  <c r="AY18" i="17"/>
  <c r="E31" i="2"/>
  <c r="D31" i="2"/>
  <c r="H31" i="2"/>
  <c r="G31" i="2"/>
  <c r="B31" i="2"/>
  <c r="A32" i="2"/>
  <c r="F31" i="2"/>
  <c r="C31" i="2"/>
  <c r="CT17" i="17"/>
  <c r="DM17" i="16"/>
  <c r="BT18" i="22"/>
  <c r="BC18" i="19"/>
  <c r="I26" i="12"/>
  <c r="K26" i="12"/>
  <c r="J26" i="12"/>
  <c r="DU17" i="19"/>
  <c r="AB26" i="8"/>
  <c r="AS26" i="8"/>
  <c r="O26" i="8"/>
  <c r="AF26" i="8"/>
  <c r="AW26" i="8"/>
  <c r="AI26" i="8"/>
  <c r="DS17" i="16"/>
  <c r="CT17" i="23"/>
  <c r="H32" i="5"/>
  <c r="G32" i="5"/>
  <c r="C32" i="5"/>
  <c r="B32" i="5"/>
  <c r="A33" i="5"/>
  <c r="F32" i="5"/>
  <c r="E32" i="5"/>
  <c r="D32" i="5"/>
  <c r="CN17" i="19"/>
  <c r="DK17" i="23"/>
  <c r="DH17" i="17"/>
  <c r="DR17" i="21"/>
  <c r="CS17" i="16"/>
  <c r="DC17" i="23"/>
  <c r="DY17" i="17"/>
  <c r="DL17" i="21"/>
  <c r="DF17" i="23"/>
  <c r="CU17" i="25"/>
  <c r="EC17" i="23"/>
  <c r="CY17" i="26"/>
  <c r="DZ17" i="23"/>
  <c r="AI27" i="8"/>
  <c r="AA27" i="8"/>
  <c r="S27" i="8"/>
  <c r="AW27" i="8"/>
  <c r="AO27" i="8"/>
  <c r="AG27" i="8"/>
  <c r="AF27" i="8"/>
  <c r="X27" i="8"/>
  <c r="P27" i="8"/>
  <c r="O27" i="8"/>
  <c r="BB27" i="8"/>
  <c r="AT27" i="8"/>
  <c r="AS27" i="8"/>
  <c r="AK27" i="8"/>
  <c r="AC27" i="8"/>
  <c r="AB27" i="8"/>
  <c r="T27" i="8"/>
  <c r="L27" i="8"/>
  <c r="CP17" i="19"/>
  <c r="DZ17" i="25"/>
  <c r="EF17" i="26"/>
  <c r="CU17" i="21"/>
  <c r="X26" i="13"/>
  <c r="AO26" i="13"/>
  <c r="AA26" i="13"/>
  <c r="AR26" i="13"/>
  <c r="N26" i="13"/>
  <c r="DK17" i="16"/>
  <c r="CU17" i="26"/>
  <c r="CP17" i="21"/>
  <c r="EB17" i="16"/>
  <c r="EB17" i="21"/>
  <c r="DD17" i="19"/>
  <c r="ED17" i="25"/>
  <c r="DT17" i="17"/>
  <c r="DC17" i="26"/>
  <c r="DY17" i="16"/>
  <c r="CY17" i="21"/>
  <c r="BD18" i="17"/>
  <c r="AV18" i="17"/>
  <c r="AX18" i="18"/>
  <c r="J27" i="4"/>
  <c r="I27" i="4"/>
  <c r="K27" i="4"/>
  <c r="L26" i="10"/>
  <c r="AC26" i="10"/>
  <c r="AT26" i="10"/>
  <c r="AP26" i="10"/>
  <c r="CV17" i="23"/>
  <c r="CF18" i="18"/>
  <c r="CI18" i="26"/>
  <c r="DQ17" i="16"/>
  <c r="DA17" i="19"/>
  <c r="S26" i="10"/>
  <c r="AB26" i="10"/>
  <c r="AS26" i="10"/>
  <c r="P26" i="10"/>
  <c r="AG26" i="10"/>
  <c r="CM18" i="18"/>
  <c r="CM18" i="26"/>
  <c r="BI18" i="23"/>
  <c r="CF18" i="20"/>
  <c r="CI18" i="20"/>
  <c r="BH18" i="17"/>
  <c r="BH18" i="25"/>
  <c r="CX18" i="25" s="1"/>
  <c r="BD18" i="19"/>
  <c r="CY17" i="17"/>
  <c r="BU18" i="16"/>
  <c r="BU18" i="25"/>
  <c r="AX18" i="17"/>
  <c r="BA19" i="22"/>
  <c r="BA19" i="21"/>
  <c r="AU19" i="22"/>
  <c r="AU19" i="21"/>
  <c r="AU19" i="20"/>
  <c r="CG19" i="21"/>
  <c r="CG19" i="22"/>
  <c r="CG19" i="20"/>
  <c r="CJ19" i="21"/>
  <c r="CJ19" i="20"/>
  <c r="BU19" i="21"/>
  <c r="BU19" i="20"/>
  <c r="CL19" i="21"/>
  <c r="CL19" i="19"/>
  <c r="AP19" i="25"/>
  <c r="AH19" i="25"/>
  <c r="Z19" i="25"/>
  <c r="R19" i="25"/>
  <c r="J19" i="25"/>
  <c r="B19" i="25"/>
  <c r="AO19" i="25"/>
  <c r="AG19" i="25"/>
  <c r="Y19" i="25"/>
  <c r="Q19" i="25"/>
  <c r="I19" i="25"/>
  <c r="AN19" i="25"/>
  <c r="AF19" i="25"/>
  <c r="BY19" i="25" s="1"/>
  <c r="X19" i="25"/>
  <c r="P19" i="25"/>
  <c r="H19" i="25"/>
  <c r="AL19" i="25"/>
  <c r="AA19" i="25"/>
  <c r="M19" i="25"/>
  <c r="AK19" i="25"/>
  <c r="W19" i="25"/>
  <c r="L19" i="25"/>
  <c r="AJ19" i="25"/>
  <c r="V19" i="25"/>
  <c r="K19" i="25"/>
  <c r="AM19" i="25"/>
  <c r="S19" i="25"/>
  <c r="AI19" i="25"/>
  <c r="O19" i="25"/>
  <c r="AE19" i="25"/>
  <c r="BX19" i="25" s="1"/>
  <c r="N19" i="25"/>
  <c r="AD19" i="25"/>
  <c r="G19" i="25"/>
  <c r="AT19" i="25"/>
  <c r="AC19" i="25"/>
  <c r="F19" i="25"/>
  <c r="T19" i="25"/>
  <c r="E19" i="25"/>
  <c r="AX19" i="25" s="1"/>
  <c r="D19" i="25"/>
  <c r="AW19" i="25" s="1"/>
  <c r="AS19" i="25"/>
  <c r="C19" i="25"/>
  <c r="AR19" i="25"/>
  <c r="U19" i="25"/>
  <c r="AQ19" i="25"/>
  <c r="AB19" i="25"/>
  <c r="BK18" i="22"/>
  <c r="DA18" i="22" s="1"/>
  <c r="BO18" i="24"/>
  <c r="BZ18" i="24"/>
  <c r="AW27" i="6"/>
  <c r="AO27" i="6"/>
  <c r="AG27" i="6"/>
  <c r="Y27" i="6"/>
  <c r="Q27" i="6"/>
  <c r="AU27" i="6"/>
  <c r="O27" i="6"/>
  <c r="BD27" i="6"/>
  <c r="AN27" i="6"/>
  <c r="AF27" i="6"/>
  <c r="X27" i="6"/>
  <c r="P27" i="6"/>
  <c r="AM27" i="6"/>
  <c r="BB27" i="6"/>
  <c r="AT27" i="6"/>
  <c r="AL27" i="6"/>
  <c r="AD27" i="6"/>
  <c r="V27" i="6"/>
  <c r="N27" i="6"/>
  <c r="AS27" i="6"/>
  <c r="AC27" i="6"/>
  <c r="U27" i="6"/>
  <c r="M27" i="6"/>
  <c r="AZ27" i="6"/>
  <c r="AR27" i="6"/>
  <c r="AJ27" i="6"/>
  <c r="T27" i="6"/>
  <c r="L27" i="6"/>
  <c r="AY27" i="6"/>
  <c r="AQ27" i="6"/>
  <c r="AI27" i="6"/>
  <c r="AA27" i="6"/>
  <c r="AX27" i="6"/>
  <c r="AP27" i="6"/>
  <c r="Z27" i="6"/>
  <c r="R27" i="6"/>
  <c r="BC26" i="4"/>
  <c r="AU26" i="4"/>
  <c r="AM26" i="4"/>
  <c r="AE26" i="4"/>
  <c r="W26" i="4"/>
  <c r="O26" i="4"/>
  <c r="BB26" i="4"/>
  <c r="AT26" i="4"/>
  <c r="AL26" i="4"/>
  <c r="AD26" i="4"/>
  <c r="V26" i="4"/>
  <c r="N26" i="4"/>
  <c r="AX26" i="4"/>
  <c r="AP26" i="4"/>
  <c r="AH26" i="4"/>
  <c r="Z26" i="4"/>
  <c r="R26" i="4"/>
  <c r="AW26" i="4"/>
  <c r="AO26" i="4"/>
  <c r="AG26" i="4"/>
  <c r="Y26" i="4"/>
  <c r="Q26" i="4"/>
  <c r="BD26" i="4"/>
  <c r="AN26" i="4"/>
  <c r="X26" i="4"/>
  <c r="BA26" i="4"/>
  <c r="AK26" i="4"/>
  <c r="U26" i="4"/>
  <c r="AJ26" i="4"/>
  <c r="AV26" i="4"/>
  <c r="AF26" i="4"/>
  <c r="P26" i="4"/>
  <c r="AZ26" i="4"/>
  <c r="T26" i="4"/>
  <c r="AY26" i="4"/>
  <c r="AI26" i="4"/>
  <c r="S26" i="4"/>
  <c r="AS26" i="4"/>
  <c r="AC26" i="4"/>
  <c r="M26" i="4"/>
  <c r="AR26" i="4"/>
  <c r="AB26" i="4"/>
  <c r="L26" i="4"/>
  <c r="AQ26" i="4"/>
  <c r="AA26" i="4"/>
  <c r="J26" i="3"/>
  <c r="I26" i="3"/>
  <c r="K26" i="3"/>
  <c r="CP17" i="23"/>
  <c r="DI17" i="19"/>
  <c r="DJ17" i="16"/>
  <c r="BB18" i="24"/>
  <c r="DI17" i="17"/>
  <c r="DV17" i="19"/>
  <c r="CO17" i="25"/>
  <c r="DI17" i="16"/>
  <c r="A33" i="6"/>
  <c r="G32" i="6"/>
  <c r="H32" i="6"/>
  <c r="F32" i="6"/>
  <c r="E32" i="6"/>
  <c r="D32" i="6"/>
  <c r="C32" i="6"/>
  <c r="B32" i="6"/>
  <c r="J27" i="10"/>
  <c r="I27" i="10"/>
  <c r="EE17" i="26"/>
  <c r="DS17" i="17"/>
  <c r="AJ26" i="8"/>
  <c r="BA26" i="8"/>
  <c r="W26" i="8"/>
  <c r="AN26" i="8"/>
  <c r="R26" i="8"/>
  <c r="AQ26" i="8"/>
  <c r="DH17" i="26"/>
  <c r="CX17" i="25"/>
  <c r="DC17" i="19"/>
  <c r="DY17" i="23"/>
  <c r="EA17" i="26"/>
  <c r="DU17" i="21"/>
  <c r="CW17" i="16"/>
  <c r="DQ17" i="23"/>
  <c r="DO17" i="26"/>
  <c r="CW17" i="21"/>
  <c r="CP17" i="17"/>
  <c r="CY17" i="25"/>
  <c r="CQ17" i="17"/>
  <c r="DI17" i="26"/>
  <c r="CR17" i="17"/>
  <c r="CU17" i="19"/>
  <c r="EA17" i="16"/>
  <c r="CP17" i="25"/>
  <c r="DN17" i="21"/>
  <c r="O26" i="13"/>
  <c r="AF26" i="13"/>
  <c r="AW26" i="13"/>
  <c r="AI26" i="13"/>
  <c r="AZ26" i="13"/>
  <c r="V26" i="13"/>
  <c r="CZ17" i="16"/>
  <c r="EB17" i="17"/>
  <c r="DW17" i="26"/>
  <c r="DS17" i="25"/>
  <c r="DF17" i="21"/>
  <c r="DC17" i="16"/>
  <c r="CW17" i="25"/>
  <c r="DN17" i="16"/>
  <c r="DA17" i="25"/>
  <c r="BE18" i="17"/>
  <c r="BA18" i="19"/>
  <c r="DP18" i="24"/>
  <c r="AY26" i="10"/>
  <c r="AJ26" i="10"/>
  <c r="BA26" i="10"/>
  <c r="X26" i="10"/>
  <c r="J26" i="4"/>
  <c r="I26" i="4"/>
  <c r="K26" i="4"/>
  <c r="BL18" i="22"/>
  <c r="BI18" i="16"/>
  <c r="DB18" i="16" s="1"/>
  <c r="BJ18" i="26"/>
  <c r="BX18" i="23"/>
  <c r="CQ17" i="19"/>
  <c r="CI18" i="21"/>
  <c r="BH18" i="18"/>
  <c r="EC17" i="21"/>
  <c r="CN17" i="21"/>
  <c r="J26" i="2"/>
  <c r="I26" i="2"/>
  <c r="K26" i="2"/>
  <c r="G31" i="4"/>
  <c r="F31" i="4"/>
  <c r="B31" i="4"/>
  <c r="A32" i="4"/>
  <c r="H31" i="4"/>
  <c r="E31" i="4"/>
  <c r="D31" i="4"/>
  <c r="C31" i="4"/>
  <c r="I27" i="6"/>
  <c r="K27" i="6"/>
  <c r="J27" i="6"/>
  <c r="CD18" i="25"/>
  <c r="CC18" i="24"/>
  <c r="DO17" i="16"/>
  <c r="DQ17" i="17"/>
  <c r="AX18" i="20"/>
  <c r="DO17" i="23"/>
  <c r="DM17" i="19"/>
  <c r="AW19" i="22"/>
  <c r="BY19" i="17"/>
  <c r="BP19" i="18"/>
  <c r="BP19" i="17"/>
  <c r="BE19" i="17"/>
  <c r="BE19" i="18"/>
  <c r="BB19" i="25"/>
  <c r="BB19" i="18"/>
  <c r="BB19" i="17"/>
  <c r="BB19" i="19"/>
  <c r="CE19" i="18"/>
  <c r="AO19" i="16"/>
  <c r="AG19" i="16"/>
  <c r="Y19" i="16"/>
  <c r="Q19" i="16"/>
  <c r="I19" i="16"/>
  <c r="AL19" i="16"/>
  <c r="AC19" i="16"/>
  <c r="T19" i="16"/>
  <c r="K19" i="16"/>
  <c r="B19" i="16"/>
  <c r="AT19" i="16"/>
  <c r="AK19" i="16"/>
  <c r="AB19" i="16"/>
  <c r="S19" i="16"/>
  <c r="J19" i="16"/>
  <c r="AR19" i="16"/>
  <c r="AI19" i="16"/>
  <c r="Z19" i="16"/>
  <c r="P19" i="16"/>
  <c r="G19" i="16"/>
  <c r="AS19" i="16"/>
  <c r="AE19" i="16"/>
  <c r="O19" i="16"/>
  <c r="BH19" i="16" s="1"/>
  <c r="C19" i="16"/>
  <c r="AQ19" i="16"/>
  <c r="AD19" i="16"/>
  <c r="N19" i="16"/>
  <c r="AP19" i="16"/>
  <c r="AA19" i="16"/>
  <c r="M19" i="16"/>
  <c r="AN19" i="16"/>
  <c r="CG19" i="16" s="1"/>
  <c r="X19" i="16"/>
  <c r="L19" i="16"/>
  <c r="AJ19" i="16"/>
  <c r="V19" i="16"/>
  <c r="F19" i="16"/>
  <c r="W19" i="16"/>
  <c r="U19" i="16"/>
  <c r="R19" i="16"/>
  <c r="BK19" i="16" s="1"/>
  <c r="H19" i="16"/>
  <c r="AM19" i="16"/>
  <c r="D19" i="16"/>
  <c r="AF19" i="16"/>
  <c r="AH19" i="16"/>
  <c r="E19" i="16"/>
  <c r="AQ19" i="26"/>
  <c r="AI19" i="26"/>
  <c r="AA19" i="26"/>
  <c r="S19" i="26"/>
  <c r="K19" i="26"/>
  <c r="C19" i="26"/>
  <c r="AN19" i="26"/>
  <c r="AE19" i="26"/>
  <c r="V19" i="26"/>
  <c r="M19" i="26"/>
  <c r="D19" i="26"/>
  <c r="AP19" i="26"/>
  <c r="AF19" i="26"/>
  <c r="U19" i="26"/>
  <c r="J19" i="26"/>
  <c r="AO19" i="26"/>
  <c r="AD19" i="26"/>
  <c r="T19" i="26"/>
  <c r="I19" i="26"/>
  <c r="AL19" i="26"/>
  <c r="AB19" i="26"/>
  <c r="Q19" i="26"/>
  <c r="G19" i="26"/>
  <c r="AR19" i="26"/>
  <c r="Y19" i="26"/>
  <c r="H19" i="26"/>
  <c r="AM19" i="26"/>
  <c r="X19" i="26"/>
  <c r="F19" i="26"/>
  <c r="AK19" i="26"/>
  <c r="W19" i="26"/>
  <c r="E19" i="26"/>
  <c r="AJ19" i="26"/>
  <c r="R19" i="26"/>
  <c r="B19" i="26"/>
  <c r="P19" i="26"/>
  <c r="Z19" i="26"/>
  <c r="AG19" i="26"/>
  <c r="AC19" i="26"/>
  <c r="O19" i="26"/>
  <c r="N19" i="26"/>
  <c r="L19" i="26"/>
  <c r="BE19" i="26" s="1"/>
  <c r="AT19" i="26"/>
  <c r="AS19" i="26"/>
  <c r="AH19" i="26"/>
  <c r="BO18" i="25"/>
  <c r="BB26" i="3"/>
  <c r="AT26" i="3"/>
  <c r="AL26" i="3"/>
  <c r="AD26" i="3"/>
  <c r="V26" i="3"/>
  <c r="N26" i="3"/>
  <c r="BA26" i="3"/>
  <c r="AS26" i="3"/>
  <c r="AK26" i="3"/>
  <c r="AC26" i="3"/>
  <c r="U26" i="3"/>
  <c r="M26" i="3"/>
  <c r="AW26" i="3"/>
  <c r="AO26" i="3"/>
  <c r="AG26" i="3"/>
  <c r="Y26" i="3"/>
  <c r="Q26" i="3"/>
  <c r="BD26" i="3"/>
  <c r="AV26" i="3"/>
  <c r="AN26" i="3"/>
  <c r="AF26" i="3"/>
  <c r="X26" i="3"/>
  <c r="P26" i="3"/>
  <c r="AY26" i="3"/>
  <c r="AI26" i="3"/>
  <c r="S26" i="3"/>
  <c r="AH26" i="3"/>
  <c r="AU26" i="3"/>
  <c r="AE26" i="3"/>
  <c r="O26" i="3"/>
  <c r="AZ26" i="3"/>
  <c r="AJ26" i="3"/>
  <c r="T26" i="3"/>
  <c r="AX26" i="3"/>
  <c r="R26" i="3"/>
  <c r="AR26" i="3"/>
  <c r="AB26" i="3"/>
  <c r="L26" i="3"/>
  <c r="AQ26" i="3"/>
  <c r="AA26" i="3"/>
  <c r="AP26" i="3"/>
  <c r="Z26" i="3"/>
  <c r="BC26" i="3"/>
  <c r="AM26" i="3"/>
  <c r="W26" i="3"/>
  <c r="CN17" i="17"/>
  <c r="CV17" i="19"/>
  <c r="BG18" i="23"/>
  <c r="CH18" i="22"/>
  <c r="EB17" i="25"/>
  <c r="EE17" i="19"/>
  <c r="CO17" i="16"/>
  <c r="EB17" i="23"/>
  <c r="DV17" i="26"/>
  <c r="CY17" i="16"/>
  <c r="CO17" i="26"/>
  <c r="AR26" i="8"/>
  <c r="N26" i="8"/>
  <c r="AE26" i="8"/>
  <c r="AV26" i="8"/>
  <c r="Z26" i="8"/>
  <c r="DA17" i="21"/>
  <c r="DL17" i="19"/>
  <c r="DL17" i="23"/>
  <c r="CS17" i="26"/>
  <c r="DP17" i="25"/>
  <c r="DF17" i="16"/>
  <c r="CZ17" i="23"/>
  <c r="DQ17" i="26"/>
  <c r="DB17" i="21"/>
  <c r="DK17" i="26"/>
  <c r="DV17" i="25"/>
  <c r="DB17" i="17"/>
  <c r="CP17" i="26"/>
  <c r="CX17" i="17"/>
  <c r="DY17" i="25"/>
  <c r="DD17" i="16"/>
  <c r="EE17" i="25"/>
  <c r="EF17" i="19"/>
  <c r="W26" i="13"/>
  <c r="AN26" i="13"/>
  <c r="R26" i="13"/>
  <c r="AQ26" i="13"/>
  <c r="M26" i="13"/>
  <c r="DW17" i="16"/>
  <c r="DK17" i="17"/>
  <c r="DS17" i="26"/>
  <c r="DX17" i="25"/>
  <c r="DU17" i="16"/>
  <c r="EA17" i="23"/>
  <c r="DA17" i="17"/>
  <c r="DA17" i="26"/>
  <c r="CT17" i="25"/>
  <c r="CT17" i="21"/>
  <c r="CJ19" i="24" l="1"/>
  <c r="CL19" i="24"/>
  <c r="BM19" i="24"/>
  <c r="BP19" i="24"/>
  <c r="BE19" i="24"/>
  <c r="BB19" i="24"/>
  <c r="BK19" i="26"/>
  <c r="BA19" i="26"/>
  <c r="BU19" i="24"/>
  <c r="CE19" i="24"/>
  <c r="BZ19" i="23"/>
  <c r="BR19" i="18"/>
  <c r="BM19" i="22"/>
  <c r="DO18" i="25"/>
  <c r="BC19" i="18"/>
  <c r="BW19" i="18"/>
  <c r="DP19" i="18" s="1"/>
  <c r="AV19" i="22"/>
  <c r="AA27" i="10"/>
  <c r="AR27" i="10"/>
  <c r="N27" i="10"/>
  <c r="AF27" i="10"/>
  <c r="AW27" i="10"/>
  <c r="BI19" i="20"/>
  <c r="DB19" i="20" s="1"/>
  <c r="AV19" i="20"/>
  <c r="DU19" i="20" s="1"/>
  <c r="AZ19" i="20"/>
  <c r="CB19" i="21"/>
  <c r="BH19" i="21"/>
  <c r="CB19" i="17"/>
  <c r="S27" i="4"/>
  <c r="BA27" i="4"/>
  <c r="AR27" i="4"/>
  <c r="Y27" i="4"/>
  <c r="AX27" i="4"/>
  <c r="W27" i="4"/>
  <c r="DM18" i="21"/>
  <c r="BM19" i="26"/>
  <c r="BC19" i="16"/>
  <c r="BQ19" i="25"/>
  <c r="BF19" i="24"/>
  <c r="BK19" i="24"/>
  <c r="BK19" i="19"/>
  <c r="BG19" i="26"/>
  <c r="CJ19" i="26"/>
  <c r="BX19" i="16"/>
  <c r="AW19" i="23"/>
  <c r="BF19" i="26"/>
  <c r="BV19" i="16"/>
  <c r="BY19" i="23"/>
  <c r="BE19" i="25"/>
  <c r="CJ19" i="25"/>
  <c r="BI19" i="24"/>
  <c r="CC19" i="19"/>
  <c r="CC19" i="26"/>
  <c r="BW19" i="26"/>
  <c r="BL19" i="16"/>
  <c r="BH19" i="25"/>
  <c r="BU19" i="19"/>
  <c r="BT19" i="24"/>
  <c r="BS19" i="19"/>
  <c r="BW19" i="23"/>
  <c r="CK19" i="26"/>
  <c r="BT19" i="16"/>
  <c r="CE19" i="20"/>
  <c r="AW19" i="24"/>
  <c r="EC19" i="24" s="1"/>
  <c r="BK19" i="25"/>
  <c r="BA19" i="23"/>
  <c r="CC19" i="24"/>
  <c r="CD19" i="23"/>
  <c r="CK19" i="23"/>
  <c r="AX19" i="19"/>
  <c r="CH19" i="23"/>
  <c r="EA19" i="23" s="1"/>
  <c r="CU18" i="17"/>
  <c r="EA18" i="22"/>
  <c r="BV19" i="26"/>
  <c r="BP19" i="26"/>
  <c r="AZ19" i="26"/>
  <c r="BC19" i="26"/>
  <c r="CG19" i="26"/>
  <c r="CA19" i="16"/>
  <c r="AY19" i="16"/>
  <c r="CI19" i="16"/>
  <c r="AZ19" i="16"/>
  <c r="CD19" i="16"/>
  <c r="BJ19" i="16"/>
  <c r="CE19" i="21"/>
  <c r="BB19" i="20"/>
  <c r="BE19" i="20"/>
  <c r="CX19" i="20" s="1"/>
  <c r="AW19" i="17"/>
  <c r="DA19" i="17" s="1"/>
  <c r="DA18" i="18"/>
  <c r="CX18" i="17"/>
  <c r="AH27" i="6"/>
  <c r="BN19" i="25"/>
  <c r="BV19" i="25"/>
  <c r="BL19" i="25"/>
  <c r="BF19" i="25"/>
  <c r="CY19" i="25" s="1"/>
  <c r="BS19" i="25"/>
  <c r="DL19" i="25" s="1"/>
  <c r="CJ19" i="22"/>
  <c r="CG19" i="23"/>
  <c r="AU19" i="23"/>
  <c r="BA19" i="24"/>
  <c r="AJ27" i="8"/>
  <c r="BA27" i="8"/>
  <c r="W27" i="8"/>
  <c r="AN27" i="8"/>
  <c r="R27" i="8"/>
  <c r="AQ27" i="8"/>
  <c r="AV19" i="24"/>
  <c r="AX19" i="24"/>
  <c r="AY19" i="24"/>
  <c r="BR19" i="24"/>
  <c r="CI19" i="24"/>
  <c r="CA19" i="17"/>
  <c r="DT19" i="17" s="1"/>
  <c r="BQ19" i="21"/>
  <c r="BT19" i="19"/>
  <c r="BH19" i="19"/>
  <c r="BD19" i="19"/>
  <c r="CI19" i="19"/>
  <c r="BF19" i="19"/>
  <c r="CO18" i="22"/>
  <c r="CA19" i="23"/>
  <c r="DT19" i="23" s="1"/>
  <c r="CM19" i="23"/>
  <c r="BV19" i="18"/>
  <c r="BR19" i="21"/>
  <c r="CI19" i="21"/>
  <c r="BC19" i="21"/>
  <c r="BW19" i="21"/>
  <c r="BK19" i="22"/>
  <c r="AX19" i="22"/>
  <c r="DZ19" i="22" s="1"/>
  <c r="CC19" i="22"/>
  <c r="AZ19" i="22"/>
  <c r="O27" i="10"/>
  <c r="AI27" i="10"/>
  <c r="M27" i="10"/>
  <c r="AD27" i="10"/>
  <c r="AV27" i="10"/>
  <c r="Z27" i="10"/>
  <c r="CC19" i="20"/>
  <c r="AY19" i="20"/>
  <c r="I27" i="8"/>
  <c r="CC19" i="21"/>
  <c r="BF19" i="18"/>
  <c r="BJ19" i="17"/>
  <c r="AY19" i="18"/>
  <c r="DR19" i="18" s="1"/>
  <c r="AO27" i="4"/>
  <c r="V27" i="4"/>
  <c r="AM27" i="4"/>
  <c r="BT19" i="18"/>
  <c r="BO19" i="17"/>
  <c r="CB19" i="26"/>
  <c r="CM19" i="24"/>
  <c r="BR19" i="26"/>
  <c r="BO19" i="26"/>
  <c r="BF19" i="16"/>
  <c r="BY19" i="24"/>
  <c r="CZ18" i="23"/>
  <c r="BI19" i="16"/>
  <c r="CM19" i="16"/>
  <c r="BR19" i="16"/>
  <c r="CE19" i="22"/>
  <c r="BB19" i="21"/>
  <c r="CU19" i="21" s="1"/>
  <c r="BE19" i="19"/>
  <c r="BP19" i="20"/>
  <c r="BY19" i="19"/>
  <c r="AW19" i="18"/>
  <c r="EB18" i="21"/>
  <c r="AK27" i="6"/>
  <c r="AV27" i="6"/>
  <c r="CK19" i="25"/>
  <c r="ED19" i="25" s="1"/>
  <c r="CM19" i="25"/>
  <c r="CF19" i="25"/>
  <c r="BT19" i="25"/>
  <c r="BJ19" i="25"/>
  <c r="CA19" i="25"/>
  <c r="CL19" i="23"/>
  <c r="BU19" i="23"/>
  <c r="DN19" i="23" s="1"/>
  <c r="CG19" i="24"/>
  <c r="BA19" i="17"/>
  <c r="AR27" i="8"/>
  <c r="N27" i="8"/>
  <c r="AE27" i="8"/>
  <c r="AV27" i="8"/>
  <c r="Z27" i="8"/>
  <c r="AY27" i="8"/>
  <c r="BD19" i="24"/>
  <c r="BH19" i="24"/>
  <c r="BL19" i="24"/>
  <c r="BG19" i="24"/>
  <c r="BZ19" i="24"/>
  <c r="CD19" i="17"/>
  <c r="BL19" i="17"/>
  <c r="CA19" i="20"/>
  <c r="DT19" i="20" s="1"/>
  <c r="BW19" i="19"/>
  <c r="CM19" i="19"/>
  <c r="BQ19" i="19"/>
  <c r="BN19" i="19"/>
  <c r="AV19" i="23"/>
  <c r="BM19" i="23"/>
  <c r="AZ19" i="23"/>
  <c r="BR19" i="22"/>
  <c r="DK19" i="22" s="1"/>
  <c r="CI19" i="20"/>
  <c r="EB19" i="20" s="1"/>
  <c r="BD19" i="17"/>
  <c r="BF19" i="22"/>
  <c r="BS19" i="22"/>
  <c r="BT19" i="22"/>
  <c r="BH19" i="22"/>
  <c r="AU27" i="10"/>
  <c r="AM27" i="10"/>
  <c r="U27" i="10"/>
  <c r="AL27" i="10"/>
  <c r="BD27" i="10"/>
  <c r="AH27" i="10"/>
  <c r="BT19" i="20"/>
  <c r="BG19" i="20"/>
  <c r="BX19" i="20"/>
  <c r="J27" i="8"/>
  <c r="BF19" i="17"/>
  <c r="DH19" i="17" s="1"/>
  <c r="BJ19" i="18"/>
  <c r="DA18" i="24"/>
  <c r="T27" i="4"/>
  <c r="AB27" i="4"/>
  <c r="AS27" i="4"/>
  <c r="AW27" i="4"/>
  <c r="AD27" i="4"/>
  <c r="AU27" i="4"/>
  <c r="CF19" i="18"/>
  <c r="BO19" i="18"/>
  <c r="CF19" i="17"/>
  <c r="BH19" i="17"/>
  <c r="BN19" i="16"/>
  <c r="CE19" i="19"/>
  <c r="BP19" i="25"/>
  <c r="DI19" i="25" s="1"/>
  <c r="CB19" i="24"/>
  <c r="BG19" i="19"/>
  <c r="BS19" i="23"/>
  <c r="BH19" i="26"/>
  <c r="BX19" i="26"/>
  <c r="BB19" i="16"/>
  <c r="CD19" i="25"/>
  <c r="DB18" i="17"/>
  <c r="CF19" i="24"/>
  <c r="CB19" i="19"/>
  <c r="BV19" i="23"/>
  <c r="BR19" i="20"/>
  <c r="BW19" i="20"/>
  <c r="CB19" i="23"/>
  <c r="BH19" i="23"/>
  <c r="BV19" i="20"/>
  <c r="DO19" i="20" s="1"/>
  <c r="BM19" i="17"/>
  <c r="DF19" i="17" s="1"/>
  <c r="CM19" i="17"/>
  <c r="DZ18" i="24"/>
  <c r="BD19" i="18"/>
  <c r="CB19" i="22"/>
  <c r="AY19" i="22"/>
  <c r="BI19" i="17"/>
  <c r="S27" i="10"/>
  <c r="L27" i="10"/>
  <c r="AC27" i="10"/>
  <c r="AT27" i="10"/>
  <c r="Q27" i="10"/>
  <c r="AP27" i="10"/>
  <c r="BK19" i="20"/>
  <c r="CB19" i="20"/>
  <c r="AX19" i="20"/>
  <c r="CQ19" i="20" s="1"/>
  <c r="BO19" i="20"/>
  <c r="DH19" i="20" s="1"/>
  <c r="CF19" i="20"/>
  <c r="CH19" i="21"/>
  <c r="BK19" i="21"/>
  <c r="AY19" i="21"/>
  <c r="CC19" i="17"/>
  <c r="BZ19" i="17"/>
  <c r="AJ27" i="4"/>
  <c r="P27" i="4"/>
  <c r="R27" i="4"/>
  <c r="BS19" i="18"/>
  <c r="CH19" i="18"/>
  <c r="BM19" i="25"/>
  <c r="CL19" i="20"/>
  <c r="AZ19" i="19"/>
  <c r="CH19" i="26"/>
  <c r="BU19" i="16"/>
  <c r="CT18" i="19"/>
  <c r="CB19" i="25"/>
  <c r="CA19" i="24"/>
  <c r="BR19" i="19"/>
  <c r="BI19" i="23"/>
  <c r="DK18" i="16"/>
  <c r="K27" i="5"/>
  <c r="BH19" i="20"/>
  <c r="DA19" i="20" s="1"/>
  <c r="CY18" i="22"/>
  <c r="AX19" i="18"/>
  <c r="DH18" i="25"/>
  <c r="BZ19" i="26"/>
  <c r="CD19" i="26"/>
  <c r="BJ19" i="26"/>
  <c r="BN19" i="26"/>
  <c r="AV19" i="26"/>
  <c r="DV19" i="26" s="1"/>
  <c r="BO19" i="16"/>
  <c r="BG19" i="16"/>
  <c r="CA19" i="26"/>
  <c r="BS19" i="26"/>
  <c r="AY19" i="26"/>
  <c r="CR19" i="26" s="1"/>
  <c r="BU19" i="26"/>
  <c r="BY19" i="26"/>
  <c r="BD19" i="26"/>
  <c r="AW19" i="16"/>
  <c r="CC19" i="16"/>
  <c r="BW19" i="16"/>
  <c r="BS19" i="16"/>
  <c r="AU19" i="16"/>
  <c r="BZ19" i="16"/>
  <c r="BB19" i="22"/>
  <c r="BE19" i="21"/>
  <c r="DE19" i="21" s="1"/>
  <c r="BP19" i="21"/>
  <c r="BY19" i="20"/>
  <c r="AW19" i="19"/>
  <c r="CN18" i="24"/>
  <c r="AB27" i="6"/>
  <c r="W27" i="6"/>
  <c r="AV19" i="25"/>
  <c r="CO19" i="25" s="1"/>
  <c r="AZ19" i="25"/>
  <c r="EB19" i="25" s="1"/>
  <c r="BD19" i="25"/>
  <c r="BR19" i="25"/>
  <c r="CI19" i="25"/>
  <c r="AU19" i="17"/>
  <c r="BA19" i="18"/>
  <c r="CT19" i="18" s="1"/>
  <c r="AZ27" i="8"/>
  <c r="V27" i="8"/>
  <c r="AM27" i="8"/>
  <c r="BD27" i="8"/>
  <c r="AH27" i="8"/>
  <c r="BX19" i="24"/>
  <c r="BO19" i="24"/>
  <c r="CH19" i="24"/>
  <c r="CD19" i="18"/>
  <c r="CA19" i="21"/>
  <c r="DT19" i="21" s="1"/>
  <c r="CK19" i="18"/>
  <c r="ED19" i="18" s="1"/>
  <c r="BX19" i="19"/>
  <c r="BI19" i="19"/>
  <c r="BI19" i="26"/>
  <c r="BQ19" i="26"/>
  <c r="CI19" i="26"/>
  <c r="BL19" i="26"/>
  <c r="CF19" i="16"/>
  <c r="BE19" i="16"/>
  <c r="CJ19" i="16"/>
  <c r="CB19" i="16"/>
  <c r="BD19" i="16"/>
  <c r="CH19" i="16"/>
  <c r="BB19" i="23"/>
  <c r="BE19" i="22"/>
  <c r="BP19" i="22"/>
  <c r="BY19" i="22"/>
  <c r="DR19" i="22" s="1"/>
  <c r="AW19" i="20"/>
  <c r="CQ18" i="20"/>
  <c r="S27" i="6"/>
  <c r="BW19" i="25"/>
  <c r="BO19" i="25"/>
  <c r="BA19" i="25"/>
  <c r="BZ19" i="25"/>
  <c r="CL19" i="18"/>
  <c r="EE19" i="18" s="1"/>
  <c r="BU19" i="18"/>
  <c r="CJ19" i="17"/>
  <c r="CG19" i="17"/>
  <c r="AU19" i="18"/>
  <c r="DM19" i="18" s="1"/>
  <c r="M27" i="8"/>
  <c r="AD27" i="8"/>
  <c r="AU27" i="8"/>
  <c r="Q27" i="8"/>
  <c r="AP27" i="8"/>
  <c r="BQ19" i="24"/>
  <c r="CK19" i="24"/>
  <c r="BW19" i="24"/>
  <c r="BV19" i="24"/>
  <c r="BL19" i="20"/>
  <c r="CK19" i="17"/>
  <c r="ED19" i="17" s="1"/>
  <c r="CF19" i="19"/>
  <c r="CP19" i="19" s="1"/>
  <c r="CH19" i="19"/>
  <c r="BO19" i="19"/>
  <c r="CA19" i="19"/>
  <c r="BM19" i="19"/>
  <c r="BT19" i="23"/>
  <c r="BC19" i="23"/>
  <c r="CC19" i="23"/>
  <c r="DV19" i="23" s="1"/>
  <c r="AY19" i="23"/>
  <c r="CR19" i="23" s="1"/>
  <c r="BM19" i="18"/>
  <c r="CM19" i="18"/>
  <c r="BD19" i="20"/>
  <c r="BN19" i="22"/>
  <c r="BG19" i="22"/>
  <c r="BX19" i="22"/>
  <c r="BI19" i="18"/>
  <c r="EF19" i="18" s="1"/>
  <c r="AY27" i="10"/>
  <c r="T27" i="10"/>
  <c r="AK27" i="10"/>
  <c r="BB27" i="10"/>
  <c r="Y27" i="10"/>
  <c r="AX27" i="10"/>
  <c r="BN19" i="17"/>
  <c r="BZ19" i="20"/>
  <c r="DS19" i="20" s="1"/>
  <c r="BS19" i="20"/>
  <c r="DL19" i="20" s="1"/>
  <c r="BF19" i="20"/>
  <c r="AV19" i="17"/>
  <c r="BS19" i="21"/>
  <c r="BG19" i="21"/>
  <c r="BZ19" i="18"/>
  <c r="DS19" i="18" s="1"/>
  <c r="AZ27" i="4"/>
  <c r="AN27" i="4"/>
  <c r="AF27" i="4"/>
  <c r="Z27" i="4"/>
  <c r="AT27" i="4"/>
  <c r="BU19" i="25"/>
  <c r="BC19" i="25"/>
  <c r="BS19" i="24"/>
  <c r="BQ19" i="20"/>
  <c r="BF19" i="23"/>
  <c r="CY19" i="23" s="1"/>
  <c r="AX19" i="26"/>
  <c r="AX19" i="16"/>
  <c r="CL19" i="16"/>
  <c r="AY19" i="25"/>
  <c r="BJ19" i="24"/>
  <c r="CR18" i="19"/>
  <c r="BN19" i="23"/>
  <c r="BC19" i="20"/>
  <c r="CV19" i="20" s="1"/>
  <c r="BJ19" i="20"/>
  <c r="CM19" i="26"/>
  <c r="CE19" i="26"/>
  <c r="CF19" i="26"/>
  <c r="BB19" i="26"/>
  <c r="AW19" i="26"/>
  <c r="CP19" i="26" s="1"/>
  <c r="BT19" i="26"/>
  <c r="BA19" i="16"/>
  <c r="BQ19" i="16"/>
  <c r="AV19" i="16"/>
  <c r="CK19" i="16"/>
  <c r="BM19" i="16"/>
  <c r="CE19" i="17"/>
  <c r="CE19" i="25"/>
  <c r="BE19" i="23"/>
  <c r="BP19" i="23"/>
  <c r="DI19" i="23" s="1"/>
  <c r="BY19" i="21"/>
  <c r="DR19" i="21" s="1"/>
  <c r="AW19" i="21"/>
  <c r="DC18" i="26"/>
  <c r="BC27" i="6"/>
  <c r="DH18" i="24"/>
  <c r="CL19" i="25"/>
  <c r="EE19" i="25" s="1"/>
  <c r="BG19" i="25"/>
  <c r="CC19" i="25"/>
  <c r="BI19" i="25"/>
  <c r="DB19" i="25" s="1"/>
  <c r="CH19" i="25"/>
  <c r="CL19" i="17"/>
  <c r="BU19" i="17"/>
  <c r="CJ19" i="18"/>
  <c r="CG19" i="18"/>
  <c r="AU19" i="19"/>
  <c r="BA19" i="20"/>
  <c r="CT19" i="20" s="1"/>
  <c r="U27" i="8"/>
  <c r="AL27" i="8"/>
  <c r="BC27" i="8"/>
  <c r="Y27" i="8"/>
  <c r="BN19" i="24"/>
  <c r="CD19" i="24"/>
  <c r="AZ19" i="24"/>
  <c r="BC19" i="24"/>
  <c r="CD19" i="20"/>
  <c r="BL19" i="21"/>
  <c r="BQ19" i="17"/>
  <c r="CK19" i="20"/>
  <c r="AV19" i="19"/>
  <c r="BJ19" i="19"/>
  <c r="BZ19" i="19"/>
  <c r="BC19" i="19"/>
  <c r="BK19" i="23"/>
  <c r="DD19" i="23" s="1"/>
  <c r="CI19" i="23"/>
  <c r="BG19" i="23"/>
  <c r="BX19" i="23"/>
  <c r="BJ19" i="23"/>
  <c r="BV19" i="22"/>
  <c r="DO19" i="22" s="1"/>
  <c r="BM19" i="20"/>
  <c r="BD19" i="21"/>
  <c r="CW19" i="21" s="1"/>
  <c r="DN18" i="18"/>
  <c r="BC19" i="22"/>
  <c r="BO19" i="22"/>
  <c r="CF19" i="22"/>
  <c r="BI19" i="21"/>
  <c r="W27" i="10"/>
  <c r="AB27" i="10"/>
  <c r="AS27" i="10"/>
  <c r="P27" i="10"/>
  <c r="AG27" i="10"/>
  <c r="BN19" i="18"/>
  <c r="BN19" i="20"/>
  <c r="AV19" i="18"/>
  <c r="DC19" i="18" s="1"/>
  <c r="DM18" i="23"/>
  <c r="BT19" i="21"/>
  <c r="BJ19" i="21"/>
  <c r="DC19" i="21" s="1"/>
  <c r="BO19" i="21"/>
  <c r="DH19" i="21" s="1"/>
  <c r="AZ19" i="17"/>
  <c r="U27" i="4"/>
  <c r="BD27" i="4"/>
  <c r="AV27" i="4"/>
  <c r="AH27" i="4"/>
  <c r="BH19" i="18"/>
  <c r="BD19" i="23"/>
  <c r="AX19" i="23"/>
  <c r="DH19" i="23" s="1"/>
  <c r="BO19" i="23"/>
  <c r="CF19" i="23"/>
  <c r="BR19" i="23"/>
  <c r="BC19" i="17"/>
  <c r="BW19" i="17"/>
  <c r="DP19" i="17" s="1"/>
  <c r="CH19" i="22"/>
  <c r="BZ19" i="22"/>
  <c r="BC27" i="10"/>
  <c r="AJ27" i="10"/>
  <c r="BA27" i="10"/>
  <c r="X27" i="10"/>
  <c r="BN19" i="21"/>
  <c r="AV19" i="21"/>
  <c r="DI19" i="21" s="1"/>
  <c r="BZ19" i="21"/>
  <c r="AZ19" i="21"/>
  <c r="DN19" i="21" s="1"/>
  <c r="BF19" i="21"/>
  <c r="CY19" i="21" s="1"/>
  <c r="AZ19" i="18"/>
  <c r="BK19" i="17"/>
  <c r="AK27" i="4"/>
  <c r="Q27" i="4"/>
  <c r="AP27" i="4"/>
  <c r="BS19" i="17"/>
  <c r="DG19" i="20"/>
  <c r="BC28" i="10"/>
  <c r="DD19" i="20"/>
  <c r="DV19" i="20"/>
  <c r="DH19" i="18"/>
  <c r="DM19" i="23"/>
  <c r="BY19" i="16"/>
  <c r="DQ18" i="23"/>
  <c r="I27" i="12"/>
  <c r="J27" i="12"/>
  <c r="K27" i="12"/>
  <c r="EC19" i="20"/>
  <c r="EB18" i="20"/>
  <c r="K27" i="7"/>
  <c r="J27" i="7"/>
  <c r="I27" i="7"/>
  <c r="CV18" i="19"/>
  <c r="DH18" i="23"/>
  <c r="DW19" i="18"/>
  <c r="DI18" i="25"/>
  <c r="DY18" i="19"/>
  <c r="BV19" i="19"/>
  <c r="CO18" i="26"/>
  <c r="DQ18" i="20"/>
  <c r="DP18" i="17"/>
  <c r="DB18" i="20"/>
  <c r="CZ18" i="20"/>
  <c r="DN18" i="23"/>
  <c r="EA18" i="26"/>
  <c r="BA27" i="12"/>
  <c r="AS27" i="12"/>
  <c r="AK27" i="12"/>
  <c r="AC27" i="12"/>
  <c r="U27" i="12"/>
  <c r="M27" i="12"/>
  <c r="AZ27" i="12"/>
  <c r="AR27" i="12"/>
  <c r="AJ27" i="12"/>
  <c r="AB27" i="12"/>
  <c r="T27" i="12"/>
  <c r="L27" i="12"/>
  <c r="AY27" i="12"/>
  <c r="AQ27" i="12"/>
  <c r="AI27" i="12"/>
  <c r="AA27" i="12"/>
  <c r="S27" i="12"/>
  <c r="AX27" i="12"/>
  <c r="AP27" i="12"/>
  <c r="AH27" i="12"/>
  <c r="Z27" i="12"/>
  <c r="R27" i="12"/>
  <c r="AW27" i="12"/>
  <c r="AO27" i="12"/>
  <c r="AG27" i="12"/>
  <c r="Y27" i="12"/>
  <c r="Q27" i="12"/>
  <c r="BD27" i="12"/>
  <c r="AV27" i="12"/>
  <c r="AN27" i="12"/>
  <c r="AF27" i="12"/>
  <c r="X27" i="12"/>
  <c r="P27" i="12"/>
  <c r="BC27" i="12"/>
  <c r="AU27" i="12"/>
  <c r="AM27" i="12"/>
  <c r="AE27" i="12"/>
  <c r="W27" i="12"/>
  <c r="O27" i="12"/>
  <c r="BB27" i="12"/>
  <c r="AT27" i="12"/>
  <c r="AL27" i="12"/>
  <c r="AD27" i="12"/>
  <c r="V27" i="12"/>
  <c r="N27" i="12"/>
  <c r="DL18" i="24"/>
  <c r="CV18" i="23"/>
  <c r="CQ18" i="23"/>
  <c r="DW18" i="20"/>
  <c r="DE18" i="25"/>
  <c r="CP18" i="23"/>
  <c r="DM18" i="25"/>
  <c r="DO18" i="18"/>
  <c r="DD18" i="18"/>
  <c r="DL18" i="22"/>
  <c r="AX19" i="21"/>
  <c r="CO18" i="23"/>
  <c r="DG18" i="25"/>
  <c r="CY18" i="24"/>
  <c r="DD18" i="24"/>
  <c r="AM20" i="20"/>
  <c r="AE20" i="20"/>
  <c r="W20" i="20"/>
  <c r="O20" i="20"/>
  <c r="G20" i="20"/>
  <c r="AT20" i="20"/>
  <c r="AL20" i="20"/>
  <c r="CE20" i="20" s="1"/>
  <c r="AD20" i="20"/>
  <c r="V20" i="20"/>
  <c r="N20" i="20"/>
  <c r="F20" i="20"/>
  <c r="AS20" i="20"/>
  <c r="AK20" i="20"/>
  <c r="AC20" i="20"/>
  <c r="U20" i="20"/>
  <c r="BN20" i="20" s="1"/>
  <c r="M20" i="20"/>
  <c r="E20" i="20"/>
  <c r="AR20" i="20"/>
  <c r="AJ20" i="20"/>
  <c r="AB20" i="20"/>
  <c r="BU20" i="20" s="1"/>
  <c r="T20" i="20"/>
  <c r="L20" i="20"/>
  <c r="D20" i="20"/>
  <c r="BY20" i="20" s="1"/>
  <c r="AQ20" i="20"/>
  <c r="AI20" i="20"/>
  <c r="AA20" i="20"/>
  <c r="S20" i="20"/>
  <c r="K20" i="20"/>
  <c r="C20" i="20"/>
  <c r="AP20" i="20"/>
  <c r="AH20" i="20"/>
  <c r="CA20" i="20" s="1"/>
  <c r="Z20" i="20"/>
  <c r="R20" i="20"/>
  <c r="J20" i="20"/>
  <c r="B20" i="20"/>
  <c r="BO20" i="20" s="1"/>
  <c r="AO20" i="20"/>
  <c r="I20" i="20"/>
  <c r="AN20" i="20"/>
  <c r="H20" i="20"/>
  <c r="BA20" i="20" s="1"/>
  <c r="AF20" i="20"/>
  <c r="AG20" i="20"/>
  <c r="Y20" i="20"/>
  <c r="X20" i="20"/>
  <c r="Q20" i="20"/>
  <c r="P20" i="20"/>
  <c r="EE18" i="22"/>
  <c r="DJ18" i="17"/>
  <c r="DM18" i="19"/>
  <c r="DR18" i="20"/>
  <c r="DF18" i="22"/>
  <c r="DC18" i="25"/>
  <c r="DG18" i="26"/>
  <c r="CR18" i="20"/>
  <c r="DQ18" i="21"/>
  <c r="DR18" i="25"/>
  <c r="EC18" i="16"/>
  <c r="EA18" i="17"/>
  <c r="CS18" i="26"/>
  <c r="DK18" i="20"/>
  <c r="CW18" i="21"/>
  <c r="DK18" i="19"/>
  <c r="DF18" i="23"/>
  <c r="CY18" i="18"/>
  <c r="EE18" i="19"/>
  <c r="DP18" i="19"/>
  <c r="DO18" i="24"/>
  <c r="CY18" i="23"/>
  <c r="DD18" i="21"/>
  <c r="DJ18" i="25"/>
  <c r="DL18" i="26"/>
  <c r="DU18" i="21"/>
  <c r="DU18" i="16"/>
  <c r="DI18" i="26"/>
  <c r="CR18" i="18"/>
  <c r="DN18" i="17"/>
  <c r="DZ18" i="19"/>
  <c r="DE18" i="21"/>
  <c r="CU19" i="17"/>
  <c r="DY18" i="25"/>
  <c r="DD18" i="22"/>
  <c r="CL19" i="26"/>
  <c r="CG19" i="25"/>
  <c r="DM19" i="25" s="1"/>
  <c r="CQ18" i="17"/>
  <c r="DY18" i="20"/>
  <c r="DD18" i="16"/>
  <c r="DC18" i="22"/>
  <c r="H33" i="5"/>
  <c r="G33" i="5"/>
  <c r="C33" i="5"/>
  <c r="B33" i="5"/>
  <c r="E33" i="5"/>
  <c r="D33" i="5"/>
  <c r="A34" i="5"/>
  <c r="F33" i="5"/>
  <c r="DM18" i="22"/>
  <c r="ED19" i="23"/>
  <c r="DW18" i="23"/>
  <c r="DB18" i="21"/>
  <c r="CW18" i="23"/>
  <c r="EF18" i="23"/>
  <c r="DT18" i="24"/>
  <c r="EC18" i="24"/>
  <c r="DL18" i="25"/>
  <c r="DX18" i="26"/>
  <c r="BW19" i="22"/>
  <c r="CO18" i="18"/>
  <c r="CZ18" i="18"/>
  <c r="DB19" i="18"/>
  <c r="A34" i="9"/>
  <c r="H33" i="9"/>
  <c r="G33" i="9"/>
  <c r="D33" i="9"/>
  <c r="F33" i="9"/>
  <c r="E33" i="9"/>
  <c r="C33" i="9"/>
  <c r="B33" i="9"/>
  <c r="DL18" i="16"/>
  <c r="CP18" i="18"/>
  <c r="CT18" i="26"/>
  <c r="CW18" i="24"/>
  <c r="DE18" i="17"/>
  <c r="DR18" i="18"/>
  <c r="DF18" i="25"/>
  <c r="E32" i="12"/>
  <c r="D32" i="12"/>
  <c r="C32" i="12"/>
  <c r="B32" i="12"/>
  <c r="A33" i="12"/>
  <c r="H32" i="12"/>
  <c r="G32" i="12"/>
  <c r="F32" i="12"/>
  <c r="DT18" i="20"/>
  <c r="CV18" i="22"/>
  <c r="EA18" i="23"/>
  <c r="AT20" i="21"/>
  <c r="CM20" i="21" s="1"/>
  <c r="AL20" i="21"/>
  <c r="AD20" i="21"/>
  <c r="V20" i="21"/>
  <c r="N20" i="21"/>
  <c r="F20" i="21"/>
  <c r="AS20" i="21"/>
  <c r="AK20" i="21"/>
  <c r="AC20" i="21"/>
  <c r="BV20" i="21" s="1"/>
  <c r="U20" i="21"/>
  <c r="M20" i="21"/>
  <c r="E20" i="21"/>
  <c r="AR20" i="21"/>
  <c r="AJ20" i="21"/>
  <c r="AB20" i="21"/>
  <c r="T20" i="21"/>
  <c r="BM20" i="21" s="1"/>
  <c r="L20" i="21"/>
  <c r="BE20" i="21" s="1"/>
  <c r="D20" i="21"/>
  <c r="AQ20" i="21"/>
  <c r="AI20" i="21"/>
  <c r="AA20" i="21"/>
  <c r="S20" i="21"/>
  <c r="K20" i="21"/>
  <c r="C20" i="21"/>
  <c r="BT20" i="21" s="1"/>
  <c r="AP20" i="21"/>
  <c r="CI20" i="21" s="1"/>
  <c r="AH20" i="21"/>
  <c r="Z20" i="21"/>
  <c r="R20" i="21"/>
  <c r="J20" i="21"/>
  <c r="B20" i="21"/>
  <c r="AW20" i="21" s="1"/>
  <c r="AE20" i="21"/>
  <c r="H20" i="21"/>
  <c r="Y20" i="21"/>
  <c r="BR20" i="21" s="1"/>
  <c r="G20" i="21"/>
  <c r="X20" i="21"/>
  <c r="AO20" i="21"/>
  <c r="W20" i="21"/>
  <c r="AN20" i="21"/>
  <c r="Q20" i="21"/>
  <c r="AF20" i="21"/>
  <c r="BY20" i="21" s="1"/>
  <c r="I20" i="21"/>
  <c r="BB20" i="21" s="1"/>
  <c r="AM20" i="21"/>
  <c r="AG20" i="21"/>
  <c r="O20" i="21"/>
  <c r="P20" i="21"/>
  <c r="DZ18" i="23"/>
  <c r="DG18" i="17"/>
  <c r="CV18" i="20"/>
  <c r="CP18" i="21"/>
  <c r="CS18" i="22"/>
  <c r="DU18" i="25"/>
  <c r="DK18" i="26"/>
  <c r="DV18" i="20"/>
  <c r="DZ18" i="26"/>
  <c r="DS18" i="25"/>
  <c r="CU18" i="25"/>
  <c r="CT18" i="17"/>
  <c r="DB18" i="26"/>
  <c r="DS18" i="20"/>
  <c r="DD18" i="26"/>
  <c r="DO18" i="20"/>
  <c r="EA18" i="16"/>
  <c r="EC18" i="18"/>
  <c r="DD18" i="19"/>
  <c r="CS18" i="21"/>
  <c r="DQ18" i="22"/>
  <c r="DU18" i="23"/>
  <c r="CP18" i="24"/>
  <c r="ED18" i="18"/>
  <c r="DO18" i="19"/>
  <c r="DJ18" i="21"/>
  <c r="EE18" i="18"/>
  <c r="DX18" i="19"/>
  <c r="DV18" i="18"/>
  <c r="DH18" i="17"/>
  <c r="DP18" i="20"/>
  <c r="CT18" i="21"/>
  <c r="DZ18" i="17"/>
  <c r="CX19" i="18"/>
  <c r="DQ18" i="24"/>
  <c r="CN19" i="23"/>
  <c r="DN18" i="25"/>
  <c r="DB18" i="23"/>
  <c r="DE18" i="26"/>
  <c r="K27" i="13"/>
  <c r="J27" i="13"/>
  <c r="I27" i="13"/>
  <c r="DW19" i="20"/>
  <c r="CK19" i="19"/>
  <c r="CW18" i="26"/>
  <c r="CX18" i="18"/>
  <c r="DE18" i="16"/>
  <c r="EB18" i="19"/>
  <c r="DW18" i="26"/>
  <c r="CR18" i="24"/>
  <c r="DN18" i="22"/>
  <c r="CP18" i="26"/>
  <c r="CY18" i="19"/>
  <c r="DU18" i="22"/>
  <c r="CQ18" i="24"/>
  <c r="CY19" i="18"/>
  <c r="CT18" i="18"/>
  <c r="AW27" i="9"/>
  <c r="AO27" i="9"/>
  <c r="AG27" i="9"/>
  <c r="Y27" i="9"/>
  <c r="Q27" i="9"/>
  <c r="BD27" i="9"/>
  <c r="AV27" i="9"/>
  <c r="AN27" i="9"/>
  <c r="AF27" i="9"/>
  <c r="X27" i="9"/>
  <c r="P27" i="9"/>
  <c r="BC27" i="9"/>
  <c r="AU27" i="9"/>
  <c r="AM27" i="9"/>
  <c r="AE27" i="9"/>
  <c r="W27" i="9"/>
  <c r="O27" i="9"/>
  <c r="AZ27" i="9"/>
  <c r="AR27" i="9"/>
  <c r="AJ27" i="9"/>
  <c r="AB27" i="9"/>
  <c r="T27" i="9"/>
  <c r="L27" i="9"/>
  <c r="BB27" i="9"/>
  <c r="AL27" i="9"/>
  <c r="V27" i="9"/>
  <c r="BA27" i="9"/>
  <c r="AK27" i="9"/>
  <c r="U27" i="9"/>
  <c r="AY27" i="9"/>
  <c r="AI27" i="9"/>
  <c r="S27" i="9"/>
  <c r="AX27" i="9"/>
  <c r="AH27" i="9"/>
  <c r="R27" i="9"/>
  <c r="AT27" i="9"/>
  <c r="AD27" i="9"/>
  <c r="N27" i="9"/>
  <c r="AS27" i="9"/>
  <c r="AC27" i="9"/>
  <c r="M27" i="9"/>
  <c r="AQ27" i="9"/>
  <c r="AA27" i="9"/>
  <c r="AP27" i="9"/>
  <c r="Z27" i="9"/>
  <c r="DG18" i="18"/>
  <c r="DJ18" i="26"/>
  <c r="CZ18" i="24"/>
  <c r="CT18" i="24"/>
  <c r="DC18" i="18"/>
  <c r="J27" i="9"/>
  <c r="K27" i="9"/>
  <c r="I27" i="9"/>
  <c r="CX18" i="23"/>
  <c r="DM18" i="17"/>
  <c r="DR18" i="26"/>
  <c r="AN20" i="22"/>
  <c r="AF20" i="22"/>
  <c r="X20" i="22"/>
  <c r="P20" i="22"/>
  <c r="H20" i="22"/>
  <c r="AM20" i="22"/>
  <c r="AE20" i="22"/>
  <c r="W20" i="22"/>
  <c r="O20" i="22"/>
  <c r="G20" i="22"/>
  <c r="AT20" i="22"/>
  <c r="AL20" i="22"/>
  <c r="AD20" i="22"/>
  <c r="V20" i="22"/>
  <c r="N20" i="22"/>
  <c r="F20" i="22"/>
  <c r="AR20" i="22"/>
  <c r="AJ20" i="22"/>
  <c r="AB20" i="22"/>
  <c r="T20" i="22"/>
  <c r="L20" i="22"/>
  <c r="D20" i="22"/>
  <c r="BB20" i="22" s="1"/>
  <c r="AQ20" i="22"/>
  <c r="AI20" i="22"/>
  <c r="AA20" i="22"/>
  <c r="BT20" i="22" s="1"/>
  <c r="S20" i="22"/>
  <c r="K20" i="22"/>
  <c r="C20" i="22"/>
  <c r="BV20" i="22" s="1"/>
  <c r="AS20" i="22"/>
  <c r="Y20" i="22"/>
  <c r="B20" i="22"/>
  <c r="AP20" i="22"/>
  <c r="U20" i="22"/>
  <c r="BN20" i="22" s="1"/>
  <c r="AO20" i="22"/>
  <c r="R20" i="22"/>
  <c r="AK20" i="22"/>
  <c r="Q20" i="22"/>
  <c r="AH20" i="22"/>
  <c r="M20" i="22"/>
  <c r="Z20" i="22"/>
  <c r="E20" i="22"/>
  <c r="AX20" i="22" s="1"/>
  <c r="AG20" i="22"/>
  <c r="AC20" i="22"/>
  <c r="J20" i="22"/>
  <c r="I20" i="22"/>
  <c r="CQ18" i="21"/>
  <c r="EE18" i="23"/>
  <c r="DP18" i="26"/>
  <c r="EA18" i="20"/>
  <c r="DS18" i="16"/>
  <c r="DK18" i="22"/>
  <c r="DP18" i="25"/>
  <c r="ED18" i="19"/>
  <c r="DE18" i="20"/>
  <c r="CU18" i="19"/>
  <c r="DU18" i="18"/>
  <c r="EC18" i="25"/>
  <c r="DC18" i="17"/>
  <c r="DS18" i="26"/>
  <c r="I27" i="5"/>
  <c r="DF18" i="20"/>
  <c r="DZ18" i="21"/>
  <c r="DT18" i="16"/>
  <c r="CV18" i="18"/>
  <c r="DJ18" i="20"/>
  <c r="DV18" i="21"/>
  <c r="CZ18" i="22"/>
  <c r="DZ18" i="16"/>
  <c r="CR18" i="22"/>
  <c r="DM18" i="18"/>
  <c r="CX18" i="19"/>
  <c r="DZ18" i="18"/>
  <c r="DH18" i="20"/>
  <c r="DE18" i="18"/>
  <c r="CZ18" i="17"/>
  <c r="CY18" i="20"/>
  <c r="EC18" i="17"/>
  <c r="CX19" i="24"/>
  <c r="BB27" i="3"/>
  <c r="AT27" i="3"/>
  <c r="AL27" i="3"/>
  <c r="AD27" i="3"/>
  <c r="V27" i="3"/>
  <c r="N27" i="3"/>
  <c r="BA27" i="3"/>
  <c r="AS27" i="3"/>
  <c r="AK27" i="3"/>
  <c r="AC27" i="3"/>
  <c r="U27" i="3"/>
  <c r="M27" i="3"/>
  <c r="AW27" i="3"/>
  <c r="AO27" i="3"/>
  <c r="AG27" i="3"/>
  <c r="Y27" i="3"/>
  <c r="Q27" i="3"/>
  <c r="BD27" i="3"/>
  <c r="AV27" i="3"/>
  <c r="AN27" i="3"/>
  <c r="AF27" i="3"/>
  <c r="X27" i="3"/>
  <c r="P27" i="3"/>
  <c r="AQ27" i="3"/>
  <c r="AA27" i="3"/>
  <c r="AP27" i="3"/>
  <c r="BC27" i="3"/>
  <c r="AM27" i="3"/>
  <c r="W27" i="3"/>
  <c r="AR27" i="3"/>
  <c r="AB27" i="3"/>
  <c r="L27" i="3"/>
  <c r="Z27" i="3"/>
  <c r="AZ27" i="3"/>
  <c r="AJ27" i="3"/>
  <c r="T27" i="3"/>
  <c r="AY27" i="3"/>
  <c r="AI27" i="3"/>
  <c r="S27" i="3"/>
  <c r="AX27" i="3"/>
  <c r="AH27" i="3"/>
  <c r="R27" i="3"/>
  <c r="AU27" i="3"/>
  <c r="AE27" i="3"/>
  <c r="O27" i="3"/>
  <c r="CU19" i="20"/>
  <c r="DV18" i="24"/>
  <c r="AX27" i="7"/>
  <c r="AP27" i="7"/>
  <c r="AH27" i="7"/>
  <c r="Z27" i="7"/>
  <c r="R27" i="7"/>
  <c r="BD27" i="7"/>
  <c r="AV27" i="7"/>
  <c r="AN27" i="7"/>
  <c r="AF27" i="7"/>
  <c r="X27" i="7"/>
  <c r="P27" i="7"/>
  <c r="AW27" i="7"/>
  <c r="AO27" i="7"/>
  <c r="AG27" i="7"/>
  <c r="Y27" i="7"/>
  <c r="Q27" i="7"/>
  <c r="BC27" i="7"/>
  <c r="AU27" i="7"/>
  <c r="AM27" i="7"/>
  <c r="AE27" i="7"/>
  <c r="W27" i="7"/>
  <c r="O27" i="7"/>
  <c r="BB27" i="7"/>
  <c r="AT27" i="7"/>
  <c r="AL27" i="7"/>
  <c r="AD27" i="7"/>
  <c r="V27" i="7"/>
  <c r="N27" i="7"/>
  <c r="BA27" i="7"/>
  <c r="AS27" i="7"/>
  <c r="AK27" i="7"/>
  <c r="AC27" i="7"/>
  <c r="U27" i="7"/>
  <c r="M27" i="7"/>
  <c r="AY27" i="7"/>
  <c r="AQ27" i="7"/>
  <c r="AI27" i="7"/>
  <c r="AA27" i="7"/>
  <c r="S27" i="7"/>
  <c r="AZ27" i="7"/>
  <c r="AR27" i="7"/>
  <c r="AJ27" i="7"/>
  <c r="AB27" i="7"/>
  <c r="T27" i="7"/>
  <c r="L27" i="7"/>
  <c r="DE18" i="22"/>
  <c r="EE19" i="20"/>
  <c r="CG19" i="19"/>
  <c r="AU19" i="24"/>
  <c r="DN18" i="16"/>
  <c r="EF18" i="26"/>
  <c r="DJ19" i="20"/>
  <c r="CQ18" i="26"/>
  <c r="DI18" i="16"/>
  <c r="DQ18" i="17"/>
  <c r="CR18" i="16"/>
  <c r="DS18" i="22"/>
  <c r="DI18" i="24"/>
  <c r="DI18" i="23"/>
  <c r="CP18" i="16"/>
  <c r="CV18" i="17"/>
  <c r="CR18" i="23"/>
  <c r="DV18" i="19"/>
  <c r="CY19" i="17"/>
  <c r="CO18" i="24"/>
  <c r="AP28" i="10" s="1"/>
  <c r="DL18" i="21"/>
  <c r="DX18" i="22"/>
  <c r="DN18" i="19"/>
  <c r="DE18" i="23"/>
  <c r="F32" i="3"/>
  <c r="E32" i="3"/>
  <c r="A33" i="3"/>
  <c r="H32" i="3"/>
  <c r="C32" i="3"/>
  <c r="D32" i="3"/>
  <c r="B32" i="3"/>
  <c r="G32" i="3"/>
  <c r="DS18" i="18"/>
  <c r="B32" i="7"/>
  <c r="H32" i="7"/>
  <c r="A33" i="7"/>
  <c r="G32" i="7"/>
  <c r="F32" i="7"/>
  <c r="E32" i="7"/>
  <c r="C32" i="7"/>
  <c r="D32" i="7"/>
  <c r="DV18" i="26"/>
  <c r="EB18" i="23"/>
  <c r="CN18" i="21"/>
  <c r="CJ20" i="22"/>
  <c r="AO20" i="23"/>
  <c r="AG20" i="23"/>
  <c r="Y20" i="23"/>
  <c r="Q20" i="23"/>
  <c r="I20" i="23"/>
  <c r="AN20" i="23"/>
  <c r="AF20" i="23"/>
  <c r="X20" i="23"/>
  <c r="P20" i="23"/>
  <c r="H20" i="23"/>
  <c r="AM20" i="23"/>
  <c r="AE20" i="23"/>
  <c r="W20" i="23"/>
  <c r="O20" i="23"/>
  <c r="G20" i="23"/>
  <c r="CB20" i="23" s="1"/>
  <c r="AT20" i="23"/>
  <c r="AL20" i="23"/>
  <c r="AD20" i="23"/>
  <c r="V20" i="23"/>
  <c r="N20" i="23"/>
  <c r="F20" i="23"/>
  <c r="AS20" i="23"/>
  <c r="AK20" i="23"/>
  <c r="AC20" i="23"/>
  <c r="U20" i="23"/>
  <c r="M20" i="23"/>
  <c r="E20" i="23"/>
  <c r="AR20" i="23"/>
  <c r="AJ20" i="23"/>
  <c r="AB20" i="23"/>
  <c r="T20" i="23"/>
  <c r="L20" i="23"/>
  <c r="D20" i="23"/>
  <c r="AI20" i="23"/>
  <c r="C20" i="23"/>
  <c r="AH20" i="23"/>
  <c r="B20" i="23"/>
  <c r="AA20" i="23"/>
  <c r="Z20" i="23"/>
  <c r="R20" i="23"/>
  <c r="AQ20" i="23"/>
  <c r="AP20" i="23"/>
  <c r="S20" i="23"/>
  <c r="K20" i="23"/>
  <c r="J20" i="23"/>
  <c r="CT18" i="16"/>
  <c r="DA18" i="19"/>
  <c r="EF18" i="16"/>
  <c r="ED18" i="26"/>
  <c r="DN18" i="21"/>
  <c r="CV18" i="25"/>
  <c r="DW18" i="16"/>
  <c r="CP18" i="25"/>
  <c r="DB18" i="19"/>
  <c r="CN18" i="20"/>
  <c r="CO18" i="20"/>
  <c r="DT18" i="26"/>
  <c r="DX18" i="18"/>
  <c r="EE18" i="17"/>
  <c r="J27" i="5"/>
  <c r="DG18" i="21"/>
  <c r="CO18" i="21"/>
  <c r="DF18" i="16"/>
  <c r="DS18" i="17"/>
  <c r="DI18" i="21"/>
  <c r="EB18" i="24"/>
  <c r="EC18" i="22"/>
  <c r="EE18" i="25"/>
  <c r="DG18" i="22"/>
  <c r="CN18" i="18"/>
  <c r="DX18" i="20"/>
  <c r="DR18" i="21"/>
  <c r="DT18" i="18"/>
  <c r="CR18" i="21"/>
  <c r="CU18" i="18"/>
  <c r="DN18" i="26"/>
  <c r="EC18" i="20"/>
  <c r="CX18" i="24"/>
  <c r="DY18" i="26"/>
  <c r="DW18" i="25"/>
  <c r="G32" i="4"/>
  <c r="F32" i="4"/>
  <c r="B32" i="4"/>
  <c r="A33" i="4"/>
  <c r="H32" i="4"/>
  <c r="E32" i="4"/>
  <c r="D32" i="4"/>
  <c r="C32" i="4"/>
  <c r="EE19" i="21"/>
  <c r="AU19" i="25"/>
  <c r="DK19" i="25" s="1"/>
  <c r="J27" i="3"/>
  <c r="K27" i="3"/>
  <c r="I27" i="3"/>
  <c r="EF18" i="18"/>
  <c r="EB18" i="26"/>
  <c r="DR18" i="22"/>
  <c r="CR18" i="17"/>
  <c r="CQ18" i="19"/>
  <c r="DA18" i="16"/>
  <c r="CW18" i="16"/>
  <c r="BB27" i="13"/>
  <c r="AT27" i="13"/>
  <c r="AL27" i="13"/>
  <c r="AD27" i="13"/>
  <c r="V27" i="13"/>
  <c r="N27" i="13"/>
  <c r="BA27" i="13"/>
  <c r="AS27" i="13"/>
  <c r="AK27" i="13"/>
  <c r="AC27" i="13"/>
  <c r="U27" i="13"/>
  <c r="M27" i="13"/>
  <c r="AZ27" i="13"/>
  <c r="AR27" i="13"/>
  <c r="AJ27" i="13"/>
  <c r="AB27" i="13"/>
  <c r="T27" i="13"/>
  <c r="L27" i="13"/>
  <c r="AY27" i="13"/>
  <c r="AQ27" i="13"/>
  <c r="AI27" i="13"/>
  <c r="AA27" i="13"/>
  <c r="S27" i="13"/>
  <c r="AX27" i="13"/>
  <c r="AP27" i="13"/>
  <c r="AH27" i="13"/>
  <c r="Z27" i="13"/>
  <c r="R27" i="13"/>
  <c r="AW27" i="13"/>
  <c r="AO27" i="13"/>
  <c r="AG27" i="13"/>
  <c r="Y27" i="13"/>
  <c r="Q27" i="13"/>
  <c r="BD27" i="13"/>
  <c r="AV27" i="13"/>
  <c r="AN27" i="13"/>
  <c r="AF27" i="13"/>
  <c r="X27" i="13"/>
  <c r="P27" i="13"/>
  <c r="BC27" i="13"/>
  <c r="AU27" i="13"/>
  <c r="AM27" i="13"/>
  <c r="AE27" i="13"/>
  <c r="W27" i="13"/>
  <c r="O27" i="13"/>
  <c r="B33" i="10"/>
  <c r="A34" i="10"/>
  <c r="H33" i="10"/>
  <c r="F33" i="10"/>
  <c r="E33" i="10"/>
  <c r="D33" i="10"/>
  <c r="G33" i="10"/>
  <c r="C33" i="10"/>
  <c r="EA18" i="18"/>
  <c r="DD18" i="20"/>
  <c r="CS18" i="19"/>
  <c r="BI19" i="22"/>
  <c r="DB19" i="22" s="1"/>
  <c r="DQ18" i="19"/>
  <c r="DT18" i="23"/>
  <c r="C32" i="8"/>
  <c r="B32" i="8"/>
  <c r="A33" i="8"/>
  <c r="H32" i="8"/>
  <c r="G32" i="8"/>
  <c r="F32" i="8"/>
  <c r="E32" i="8"/>
  <c r="D32" i="8"/>
  <c r="DM18" i="20"/>
  <c r="DX18" i="25"/>
  <c r="DW18" i="21"/>
  <c r="CO18" i="16"/>
  <c r="EB18" i="16"/>
  <c r="ED18" i="25"/>
  <c r="DF18" i="18"/>
  <c r="EA18" i="24"/>
  <c r="DP18" i="22"/>
  <c r="CS18" i="24"/>
  <c r="DQ18" i="25"/>
  <c r="DJ18" i="18"/>
  <c r="CZ18" i="19"/>
  <c r="AT20" i="18"/>
  <c r="AL20" i="18"/>
  <c r="AD20" i="18"/>
  <c r="BW20" i="18" s="1"/>
  <c r="V20" i="18"/>
  <c r="N20" i="18"/>
  <c r="F20" i="18"/>
  <c r="AS20" i="18"/>
  <c r="AK20" i="18"/>
  <c r="CD20" i="18" s="1"/>
  <c r="AC20" i="18"/>
  <c r="U20" i="18"/>
  <c r="M20" i="18"/>
  <c r="E20" i="18"/>
  <c r="AR20" i="18"/>
  <c r="AJ20" i="18"/>
  <c r="AB20" i="18"/>
  <c r="T20" i="18"/>
  <c r="L20" i="18"/>
  <c r="D20" i="18"/>
  <c r="BT20" i="18" s="1"/>
  <c r="AQ20" i="18"/>
  <c r="AI20" i="18"/>
  <c r="AA20" i="18"/>
  <c r="S20" i="18"/>
  <c r="K20" i="18"/>
  <c r="C20" i="18"/>
  <c r="CH20" i="18" s="1"/>
  <c r="AP20" i="18"/>
  <c r="Z20" i="18"/>
  <c r="J20" i="18"/>
  <c r="AO20" i="18"/>
  <c r="Y20" i="18"/>
  <c r="I20" i="18"/>
  <c r="AN20" i="18"/>
  <c r="X20" i="18"/>
  <c r="H20" i="18"/>
  <c r="AG20" i="18"/>
  <c r="G20" i="18"/>
  <c r="AF20" i="18"/>
  <c r="B20" i="18"/>
  <c r="AE20" i="18"/>
  <c r="W20" i="18"/>
  <c r="R20" i="18"/>
  <c r="Q20" i="18"/>
  <c r="P20" i="18"/>
  <c r="O20" i="18"/>
  <c r="AM20" i="18"/>
  <c r="AH20" i="18"/>
  <c r="A21" i="26"/>
  <c r="A21" i="25"/>
  <c r="A21" i="24"/>
  <c r="A21" i="23"/>
  <c r="A21" i="22"/>
  <c r="A21" i="21"/>
  <c r="A21" i="20"/>
  <c r="A21" i="19"/>
  <c r="A21" i="18"/>
  <c r="A21" i="17"/>
  <c r="A21" i="16"/>
  <c r="AO21" i="15"/>
  <c r="AG21" i="15"/>
  <c r="Y21" i="15"/>
  <c r="Q21" i="15"/>
  <c r="I21" i="15"/>
  <c r="AT21" i="15"/>
  <c r="AK21" i="15"/>
  <c r="AB21" i="15"/>
  <c r="S21" i="15"/>
  <c r="J21" i="15"/>
  <c r="AS21" i="15"/>
  <c r="AJ21" i="15"/>
  <c r="AA21" i="15"/>
  <c r="R21" i="15"/>
  <c r="H21" i="15"/>
  <c r="AQ21" i="15"/>
  <c r="AH21" i="15"/>
  <c r="X21" i="15"/>
  <c r="O21" i="15"/>
  <c r="F21" i="15"/>
  <c r="AL21" i="15"/>
  <c r="V21" i="15"/>
  <c r="G21" i="15"/>
  <c r="AI21" i="15"/>
  <c r="U21" i="15"/>
  <c r="E21" i="15"/>
  <c r="A22" i="15"/>
  <c r="AE21" i="15"/>
  <c r="P21" i="15"/>
  <c r="C21" i="15"/>
  <c r="Z21" i="15"/>
  <c r="B21" i="15"/>
  <c r="AR21" i="15"/>
  <c r="W21" i="15"/>
  <c r="AP21" i="15"/>
  <c r="T21" i="15"/>
  <c r="AN21" i="15"/>
  <c r="N21" i="15"/>
  <c r="AF21" i="15"/>
  <c r="L21" i="15"/>
  <c r="AC21" i="15"/>
  <c r="D21" i="15"/>
  <c r="AM21" i="15"/>
  <c r="AD21" i="15"/>
  <c r="M21" i="15"/>
  <c r="K21" i="15"/>
  <c r="AP20" i="24"/>
  <c r="AH20" i="24"/>
  <c r="Z20" i="24"/>
  <c r="BS20" i="24" s="1"/>
  <c r="R20" i="24"/>
  <c r="J20" i="24"/>
  <c r="B20" i="24"/>
  <c r="AO20" i="24"/>
  <c r="AG20" i="24"/>
  <c r="Y20" i="24"/>
  <c r="Q20" i="24"/>
  <c r="I20" i="24"/>
  <c r="AT20" i="24"/>
  <c r="AL20" i="24"/>
  <c r="AD20" i="24"/>
  <c r="V20" i="24"/>
  <c r="N20" i="24"/>
  <c r="F20" i="24"/>
  <c r="AK20" i="24"/>
  <c r="X20" i="24"/>
  <c r="BQ20" i="24" s="1"/>
  <c r="L20" i="24"/>
  <c r="AJ20" i="24"/>
  <c r="W20" i="24"/>
  <c r="K20" i="24"/>
  <c r="AI20" i="24"/>
  <c r="U20" i="24"/>
  <c r="H20" i="24"/>
  <c r="AS20" i="24"/>
  <c r="CL20" i="24" s="1"/>
  <c r="AF20" i="24"/>
  <c r="T20" i="24"/>
  <c r="G20" i="24"/>
  <c r="AR20" i="24"/>
  <c r="AE20" i="24"/>
  <c r="S20" i="24"/>
  <c r="E20" i="24"/>
  <c r="AQ20" i="24"/>
  <c r="CJ20" i="24" s="1"/>
  <c r="AC20" i="24"/>
  <c r="P20" i="24"/>
  <c r="D20" i="24"/>
  <c r="AB20" i="24"/>
  <c r="AA20" i="24"/>
  <c r="O20" i="24"/>
  <c r="M20" i="24"/>
  <c r="C20" i="24"/>
  <c r="CD20" i="24" s="1"/>
  <c r="AN20" i="24"/>
  <c r="AM20" i="24"/>
  <c r="DV18" i="25"/>
  <c r="DY18" i="22"/>
  <c r="DG18" i="16"/>
  <c r="DI18" i="19"/>
  <c r="CV18" i="21"/>
  <c r="CX18" i="20"/>
  <c r="CQ18" i="16"/>
  <c r="DF18" i="17"/>
  <c r="DJ18" i="19"/>
  <c r="DZ18" i="20"/>
  <c r="DX18" i="21"/>
  <c r="EC18" i="19"/>
  <c r="DW18" i="18"/>
  <c r="CY18" i="17"/>
  <c r="DA18" i="20"/>
  <c r="EC18" i="21"/>
  <c r="DR18" i="24"/>
  <c r="DM18" i="16"/>
  <c r="DI18" i="17"/>
  <c r="DR18" i="16"/>
  <c r="DK18" i="24"/>
  <c r="DW18" i="22"/>
  <c r="DO18" i="17"/>
  <c r="DT18" i="17"/>
  <c r="DG18" i="20"/>
  <c r="DB18" i="24"/>
  <c r="DD18" i="17"/>
  <c r="ED18" i="22"/>
  <c r="DB18" i="18"/>
  <c r="EE18" i="26"/>
  <c r="DL18" i="20"/>
  <c r="DA18" i="26"/>
  <c r="CE19" i="16"/>
  <c r="BP19" i="16"/>
  <c r="DN19" i="20"/>
  <c r="AU19" i="26"/>
  <c r="CW18" i="19"/>
  <c r="DY18" i="18"/>
  <c r="CU18" i="22"/>
  <c r="CQ18" i="18"/>
  <c r="BD27" i="5"/>
  <c r="AV27" i="5"/>
  <c r="AN27" i="5"/>
  <c r="AF27" i="5"/>
  <c r="X27" i="5"/>
  <c r="P27" i="5"/>
  <c r="BC27" i="5"/>
  <c r="AU27" i="5"/>
  <c r="AM27" i="5"/>
  <c r="AE27" i="5"/>
  <c r="W27" i="5"/>
  <c r="O27" i="5"/>
  <c r="AY27" i="5"/>
  <c r="AQ27" i="5"/>
  <c r="AI27" i="5"/>
  <c r="AA27" i="5"/>
  <c r="S27" i="5"/>
  <c r="AX27" i="5"/>
  <c r="AP27" i="5"/>
  <c r="AH27" i="5"/>
  <c r="Z27" i="5"/>
  <c r="R27" i="5"/>
  <c r="BA27" i="5"/>
  <c r="AK27" i="5"/>
  <c r="U27" i="5"/>
  <c r="AZ27" i="5"/>
  <c r="AJ27" i="5"/>
  <c r="T27" i="5"/>
  <c r="AW27" i="5"/>
  <c r="AG27" i="5"/>
  <c r="Q27" i="5"/>
  <c r="AT27" i="5"/>
  <c r="AD27" i="5"/>
  <c r="N27" i="5"/>
  <c r="AS27" i="5"/>
  <c r="AC27" i="5"/>
  <c r="M27" i="5"/>
  <c r="AR27" i="5"/>
  <c r="AB27" i="5"/>
  <c r="L27" i="5"/>
  <c r="AO27" i="5"/>
  <c r="Y27" i="5"/>
  <c r="BB27" i="5"/>
  <c r="AL27" i="5"/>
  <c r="V27" i="5"/>
  <c r="DO18" i="23"/>
  <c r="DW19" i="23"/>
  <c r="CT18" i="22"/>
  <c r="EB18" i="18"/>
  <c r="EF19" i="20"/>
  <c r="DO18" i="22"/>
  <c r="CW18" i="25"/>
  <c r="ED18" i="20"/>
  <c r="DS18" i="21"/>
  <c r="EB18" i="25"/>
  <c r="EF18" i="20"/>
  <c r="BA27" i="2"/>
  <c r="AS27" i="2"/>
  <c r="AK27" i="2"/>
  <c r="AC27" i="2"/>
  <c r="U27" i="2"/>
  <c r="M27" i="2"/>
  <c r="AZ27" i="2"/>
  <c r="AR27" i="2"/>
  <c r="AJ27" i="2"/>
  <c r="AB27" i="2"/>
  <c r="T27" i="2"/>
  <c r="L27" i="2"/>
  <c r="BD27" i="2"/>
  <c r="AV27" i="2"/>
  <c r="AN27" i="2"/>
  <c r="AF27" i="2"/>
  <c r="X27" i="2"/>
  <c r="P27" i="2"/>
  <c r="BC27" i="2"/>
  <c r="AM27" i="2"/>
  <c r="W27" i="2"/>
  <c r="AU27" i="2"/>
  <c r="AE27" i="2"/>
  <c r="O27" i="2"/>
  <c r="AT27" i="2"/>
  <c r="AD27" i="2"/>
  <c r="N27" i="2"/>
  <c r="AA27" i="2"/>
  <c r="AO27" i="2"/>
  <c r="AX27" i="2"/>
  <c r="AH27" i="2"/>
  <c r="R27" i="2"/>
  <c r="AQ27" i="2"/>
  <c r="AP27" i="2"/>
  <c r="Z27" i="2"/>
  <c r="Y27" i="2"/>
  <c r="AW27" i="2"/>
  <c r="BB27" i="2"/>
  <c r="AL27" i="2"/>
  <c r="V27" i="2"/>
  <c r="AY27" i="2"/>
  <c r="AI27" i="2"/>
  <c r="S27" i="2"/>
  <c r="AG27" i="2"/>
  <c r="Q27" i="2"/>
  <c r="CN18" i="23"/>
  <c r="CX18" i="16"/>
  <c r="DQ18" i="26"/>
  <c r="F32" i="13"/>
  <c r="E32" i="13"/>
  <c r="D32" i="13"/>
  <c r="C32" i="13"/>
  <c r="B32" i="13"/>
  <c r="A33" i="13"/>
  <c r="H32" i="13"/>
  <c r="G32" i="13"/>
  <c r="DZ18" i="22"/>
  <c r="DU18" i="19"/>
  <c r="CX18" i="22"/>
  <c r="CN18" i="22"/>
  <c r="DD18" i="25"/>
  <c r="CW18" i="22"/>
  <c r="DQ18" i="16"/>
  <c r="DF18" i="24"/>
  <c r="BQ20" i="20"/>
  <c r="AO20" i="16"/>
  <c r="AG20" i="16"/>
  <c r="Y20" i="16"/>
  <c r="Q20" i="16"/>
  <c r="I20" i="16"/>
  <c r="AM20" i="16"/>
  <c r="CF20" i="16" s="1"/>
  <c r="AD20" i="16"/>
  <c r="U20" i="16"/>
  <c r="L20" i="16"/>
  <c r="C20" i="16"/>
  <c r="AL20" i="16"/>
  <c r="AC20" i="16"/>
  <c r="T20" i="16"/>
  <c r="K20" i="16"/>
  <c r="BD20" i="16" s="1"/>
  <c r="B20" i="16"/>
  <c r="AS20" i="16"/>
  <c r="AJ20" i="16"/>
  <c r="AA20" i="16"/>
  <c r="R20" i="16"/>
  <c r="H20" i="16"/>
  <c r="AP20" i="16"/>
  <c r="Z20" i="16"/>
  <c r="M20" i="16"/>
  <c r="AN20" i="16"/>
  <c r="X20" i="16"/>
  <c r="J20" i="16"/>
  <c r="AK20" i="16"/>
  <c r="W20" i="16"/>
  <c r="G20" i="16"/>
  <c r="AI20" i="16"/>
  <c r="CB20" i="16" s="1"/>
  <c r="V20" i="16"/>
  <c r="F20" i="16"/>
  <c r="AT20" i="16"/>
  <c r="AF20" i="16"/>
  <c r="P20" i="16"/>
  <c r="D20" i="16"/>
  <c r="AR20" i="16"/>
  <c r="E20" i="16"/>
  <c r="AX20" i="16" s="1"/>
  <c r="AQ20" i="16"/>
  <c r="AH20" i="16"/>
  <c r="AE20" i="16"/>
  <c r="S20" i="16"/>
  <c r="N20" i="16"/>
  <c r="AB20" i="16"/>
  <c r="O20" i="16"/>
  <c r="AP20" i="25"/>
  <c r="AH20" i="25"/>
  <c r="Z20" i="25"/>
  <c r="R20" i="25"/>
  <c r="J20" i="25"/>
  <c r="B20" i="25"/>
  <c r="AO20" i="25"/>
  <c r="AG20" i="25"/>
  <c r="Y20" i="25"/>
  <c r="Q20" i="25"/>
  <c r="I20" i="25"/>
  <c r="AN20" i="25"/>
  <c r="AF20" i="25"/>
  <c r="X20" i="25"/>
  <c r="P20" i="25"/>
  <c r="H20" i="25"/>
  <c r="AR20" i="25"/>
  <c r="AD20" i="25"/>
  <c r="S20" i="25"/>
  <c r="E20" i="25"/>
  <c r="AQ20" i="25"/>
  <c r="AC20" i="25"/>
  <c r="O20" i="25"/>
  <c r="D20" i="25"/>
  <c r="AM20" i="25"/>
  <c r="AB20" i="25"/>
  <c r="N20" i="25"/>
  <c r="C20" i="25"/>
  <c r="AT20" i="25"/>
  <c r="W20" i="25"/>
  <c r="F20" i="25"/>
  <c r="AS20" i="25"/>
  <c r="V20" i="25"/>
  <c r="BO20" i="25" s="1"/>
  <c r="AL20" i="25"/>
  <c r="U20" i="25"/>
  <c r="AK20" i="25"/>
  <c r="T20" i="25"/>
  <c r="AJ20" i="25"/>
  <c r="M20" i="25"/>
  <c r="AI20" i="25"/>
  <c r="AE20" i="25"/>
  <c r="BX20" i="25" s="1"/>
  <c r="AA20" i="25"/>
  <c r="L20" i="25"/>
  <c r="K20" i="25"/>
  <c r="G20" i="25"/>
  <c r="CS18" i="23"/>
  <c r="DJ18" i="24"/>
  <c r="CS18" i="16"/>
  <c r="DL18" i="19"/>
  <c r="CN18" i="26"/>
  <c r="EA18" i="21"/>
  <c r="DP18" i="16"/>
  <c r="CP18" i="17"/>
  <c r="EF18" i="19"/>
  <c r="DF18" i="21"/>
  <c r="DA18" i="21"/>
  <c r="DP18" i="21"/>
  <c r="DL18" i="18"/>
  <c r="DU18" i="26"/>
  <c r="EE18" i="20"/>
  <c r="EF18" i="21"/>
  <c r="DJ18" i="16"/>
  <c r="CP18" i="22"/>
  <c r="DO18" i="16"/>
  <c r="DV18" i="17"/>
  <c r="DM18" i="24"/>
  <c r="DS18" i="23"/>
  <c r="DF18" i="19"/>
  <c r="ED18" i="17"/>
  <c r="CP18" i="20"/>
  <c r="DG18" i="24"/>
  <c r="DX18" i="17"/>
  <c r="DT18" i="22"/>
  <c r="DL18" i="17"/>
  <c r="DG18" i="19"/>
  <c r="CU18" i="20"/>
  <c r="DV18" i="23"/>
  <c r="CY18" i="26"/>
  <c r="A34" i="6"/>
  <c r="H33" i="6"/>
  <c r="G33" i="6"/>
  <c r="F33" i="6"/>
  <c r="E33" i="6"/>
  <c r="D33" i="6"/>
  <c r="C33" i="6"/>
  <c r="B33" i="6"/>
  <c r="CU18" i="24"/>
  <c r="DA18" i="25"/>
  <c r="EF18" i="24"/>
  <c r="CO18" i="17"/>
  <c r="EB18" i="22"/>
  <c r="E32" i="2"/>
  <c r="D32" i="2"/>
  <c r="H32" i="2"/>
  <c r="G32" i="2"/>
  <c r="F32" i="2"/>
  <c r="C32" i="2"/>
  <c r="B32" i="2"/>
  <c r="A33" i="2"/>
  <c r="DJ19" i="23"/>
  <c r="DN18" i="24"/>
  <c r="DC18" i="24"/>
  <c r="DA18" i="23"/>
  <c r="CN18" i="16"/>
  <c r="EF19" i="21"/>
  <c r="DZ18" i="25"/>
  <c r="CN18" i="25"/>
  <c r="EC18" i="23"/>
  <c r="DH18" i="21"/>
  <c r="DY18" i="17"/>
  <c r="CU18" i="21"/>
  <c r="DI18" i="22"/>
  <c r="DY18" i="24"/>
  <c r="CY18" i="16"/>
  <c r="DV18" i="16"/>
  <c r="CZ18" i="16"/>
  <c r="CQ18" i="22"/>
  <c r="DY18" i="23"/>
  <c r="EE18" i="21"/>
  <c r="DS18" i="19"/>
  <c r="CG20" i="24"/>
  <c r="AP20" i="17"/>
  <c r="AH20" i="17"/>
  <c r="Z20" i="17"/>
  <c r="R20" i="17"/>
  <c r="J20" i="17"/>
  <c r="B20" i="17"/>
  <c r="BM20" i="17" s="1"/>
  <c r="AO20" i="17"/>
  <c r="AG20" i="17"/>
  <c r="Y20" i="17"/>
  <c r="Q20" i="17"/>
  <c r="I20" i="17"/>
  <c r="AT20" i="17"/>
  <c r="AJ20" i="17"/>
  <c r="X20" i="17"/>
  <c r="BQ20" i="17" s="1"/>
  <c r="N20" i="17"/>
  <c r="D20" i="17"/>
  <c r="AS20" i="17"/>
  <c r="AI20" i="17"/>
  <c r="W20" i="17"/>
  <c r="M20" i="17"/>
  <c r="C20" i="17"/>
  <c r="AR20" i="17"/>
  <c r="AF20" i="17"/>
  <c r="V20" i="17"/>
  <c r="L20" i="17"/>
  <c r="AQ20" i="17"/>
  <c r="AE20" i="17"/>
  <c r="U20" i="17"/>
  <c r="K20" i="17"/>
  <c r="AD20" i="17"/>
  <c r="H20" i="17"/>
  <c r="AC20" i="17"/>
  <c r="G20" i="17"/>
  <c r="AB20" i="17"/>
  <c r="F20" i="17"/>
  <c r="AA20" i="17"/>
  <c r="E20" i="17"/>
  <c r="AM20" i="17"/>
  <c r="CF20" i="17" s="1"/>
  <c r="S20" i="17"/>
  <c r="O20" i="17"/>
  <c r="AN20" i="17"/>
  <c r="AL20" i="17"/>
  <c r="AK20" i="17"/>
  <c r="P20" i="17"/>
  <c r="T20" i="17"/>
  <c r="AQ20" i="26"/>
  <c r="AI20" i="26"/>
  <c r="AA20" i="26"/>
  <c r="S20" i="26"/>
  <c r="K20" i="26"/>
  <c r="C20" i="26"/>
  <c r="AO20" i="26"/>
  <c r="AF20" i="26"/>
  <c r="W20" i="26"/>
  <c r="N20" i="26"/>
  <c r="E20" i="26"/>
  <c r="AP20" i="26"/>
  <c r="AE20" i="26"/>
  <c r="U20" i="26"/>
  <c r="J20" i="26"/>
  <c r="AN20" i="26"/>
  <c r="AD20" i="26"/>
  <c r="T20" i="26"/>
  <c r="I20" i="26"/>
  <c r="AL20" i="26"/>
  <c r="AB20" i="26"/>
  <c r="Q20" i="26"/>
  <c r="G20" i="26"/>
  <c r="AM20" i="26"/>
  <c r="X20" i="26"/>
  <c r="F20" i="26"/>
  <c r="AK20" i="26"/>
  <c r="V20" i="26"/>
  <c r="D20" i="26"/>
  <c r="CH20" i="26" s="1"/>
  <c r="AJ20" i="26"/>
  <c r="R20" i="26"/>
  <c r="B20" i="26"/>
  <c r="AH20" i="26"/>
  <c r="P20" i="26"/>
  <c r="O20" i="26"/>
  <c r="Y20" i="26"/>
  <c r="AC20" i="26"/>
  <c r="Z20" i="26"/>
  <c r="M20" i="26"/>
  <c r="L20" i="26"/>
  <c r="AT20" i="26"/>
  <c r="AS20" i="26"/>
  <c r="AR20" i="26"/>
  <c r="AG20" i="26"/>
  <c r="H20" i="26"/>
  <c r="EE18" i="24"/>
  <c r="DK18" i="25"/>
  <c r="DT18" i="19"/>
  <c r="CN18" i="19"/>
  <c r="DK18" i="21"/>
  <c r="DY18" i="16"/>
  <c r="DU18" i="17"/>
  <c r="DH18" i="19"/>
  <c r="DC18" i="21"/>
  <c r="CV18" i="16"/>
  <c r="DU18" i="20"/>
  <c r="DI18" i="18"/>
  <c r="CX18" i="26"/>
  <c r="DN18" i="20"/>
  <c r="DO18" i="21"/>
  <c r="CY18" i="25"/>
  <c r="DX18" i="23"/>
  <c r="CZ18" i="25"/>
  <c r="DM18" i="26"/>
  <c r="DK18" i="17"/>
  <c r="DW18" i="24"/>
  <c r="CT18" i="23"/>
  <c r="DC18" i="19"/>
  <c r="EE18" i="16"/>
  <c r="CR18" i="26"/>
  <c r="DC18" i="20"/>
  <c r="CU18" i="23"/>
  <c r="EF18" i="17"/>
  <c r="ED18" i="23"/>
  <c r="CP18" i="19"/>
  <c r="CZ18" i="21"/>
  <c r="CU18" i="16"/>
  <c r="EA18" i="19"/>
  <c r="CU19" i="23"/>
  <c r="I27" i="2"/>
  <c r="K27" i="2"/>
  <c r="J27" i="2"/>
  <c r="DR19" i="23"/>
  <c r="CS18" i="18"/>
  <c r="DS18" i="24"/>
  <c r="CT19" i="17"/>
  <c r="DA18" i="17"/>
  <c r="CW18" i="17"/>
  <c r="DB18" i="25"/>
  <c r="DR18" i="23"/>
  <c r="DJ19" i="17"/>
  <c r="ED19" i="21"/>
  <c r="DV18" i="22"/>
  <c r="DC18" i="16"/>
  <c r="DH18" i="22"/>
  <c r="CT18" i="20"/>
  <c r="EB18" i="17"/>
  <c r="DX18" i="16"/>
  <c r="CO18" i="25"/>
  <c r="D28" i="11"/>
  <c r="C28" i="11"/>
  <c r="B28" i="11"/>
  <c r="H28" i="11"/>
  <c r="G28" i="11"/>
  <c r="F28" i="11"/>
  <c r="E28" i="11"/>
  <c r="A29" i="11"/>
  <c r="DK18" i="23"/>
  <c r="CN18" i="17"/>
  <c r="CQ18" i="25"/>
  <c r="DC18" i="23"/>
  <c r="DJ18" i="22"/>
  <c r="DE18" i="19"/>
  <c r="DX18" i="24"/>
  <c r="CS18" i="25"/>
  <c r="EF18" i="22"/>
  <c r="DK18" i="18"/>
  <c r="DO18" i="26"/>
  <c r="DH18" i="18"/>
  <c r="CR19" i="18"/>
  <c r="DW18" i="17"/>
  <c r="CV18" i="24"/>
  <c r="CT18" i="25"/>
  <c r="DE18" i="24"/>
  <c r="ED18" i="16"/>
  <c r="DH18" i="26"/>
  <c r="AX20" i="24"/>
  <c r="AY20" i="20"/>
  <c r="AS20" i="19"/>
  <c r="CL20" i="19" s="1"/>
  <c r="AK20" i="19"/>
  <c r="AC20" i="19"/>
  <c r="U20" i="19"/>
  <c r="M20" i="19"/>
  <c r="E20" i="19"/>
  <c r="AR20" i="19"/>
  <c r="AJ20" i="19"/>
  <c r="AB20" i="19"/>
  <c r="T20" i="19"/>
  <c r="L20" i="19"/>
  <c r="D20" i="19"/>
  <c r="AP20" i="19"/>
  <c r="AH20" i="19"/>
  <c r="Z20" i="19"/>
  <c r="R20" i="19"/>
  <c r="J20" i="19"/>
  <c r="BC20" i="19" s="1"/>
  <c r="B20" i="19"/>
  <c r="AO20" i="19"/>
  <c r="AD20" i="19"/>
  <c r="P20" i="19"/>
  <c r="C20" i="19"/>
  <c r="AN20" i="19"/>
  <c r="AA20" i="19"/>
  <c r="O20" i="19"/>
  <c r="BH20" i="19" s="1"/>
  <c r="AM20" i="19"/>
  <c r="Y20" i="19"/>
  <c r="N20" i="19"/>
  <c r="AL20" i="19"/>
  <c r="X20" i="19"/>
  <c r="K20" i="19"/>
  <c r="AI20" i="19"/>
  <c r="I20" i="19"/>
  <c r="BB20" i="19" s="1"/>
  <c r="AG20" i="19"/>
  <c r="H20" i="19"/>
  <c r="AF20" i="19"/>
  <c r="G20" i="19"/>
  <c r="F20" i="19"/>
  <c r="AT20" i="19"/>
  <c r="AQ20" i="19"/>
  <c r="AE20" i="19"/>
  <c r="BX20" i="19" s="1"/>
  <c r="V20" i="19"/>
  <c r="W20" i="19"/>
  <c r="S20" i="19"/>
  <c r="Q20" i="19"/>
  <c r="DU18" i="24"/>
  <c r="EF18" i="25"/>
  <c r="DR18" i="19"/>
  <c r="CS18" i="20"/>
  <c r="DB18" i="22"/>
  <c r="DT18" i="25"/>
  <c r="EC18" i="26"/>
  <c r="DI18" i="20"/>
  <c r="CX18" i="21"/>
  <c r="DH18" i="16"/>
  <c r="DJ18" i="23"/>
  <c r="DQ18" i="18"/>
  <c r="DF18" i="26"/>
  <c r="CW18" i="20"/>
  <c r="DY18" i="21"/>
  <c r="DR18" i="17"/>
  <c r="DG18" i="23"/>
  <c r="DP18" i="18"/>
  <c r="CU18" i="26"/>
  <c r="DW18" i="19"/>
  <c r="ED18" i="24"/>
  <c r="DP18" i="23"/>
  <c r="CY18" i="21"/>
  <c r="EA18" i="25"/>
  <c r="CZ18" i="26"/>
  <c r="DT18" i="21"/>
  <c r="DD18" i="23"/>
  <c r="CV18" i="26"/>
  <c r="DL18" i="23"/>
  <c r="CS18" i="17"/>
  <c r="CO18" i="19"/>
  <c r="ED18" i="21"/>
  <c r="CR18" i="25"/>
  <c r="CW18" i="18"/>
  <c r="CM20" i="26" l="1"/>
  <c r="BR20" i="25"/>
  <c r="BH20" i="22"/>
  <c r="CA20" i="26"/>
  <c r="CK20" i="25"/>
  <c r="BB20" i="24"/>
  <c r="DB19" i="23"/>
  <c r="CV19" i="25"/>
  <c r="DC19" i="20"/>
  <c r="CB20" i="19"/>
  <c r="CF20" i="26"/>
  <c r="AV20" i="17"/>
  <c r="CI20" i="16"/>
  <c r="DK19" i="21"/>
  <c r="CP19" i="18"/>
  <c r="AV29" i="4" s="1"/>
  <c r="BA20" i="24"/>
  <c r="CM20" i="19"/>
  <c r="BD20" i="19"/>
  <c r="AZ20" i="23"/>
  <c r="BM20" i="20"/>
  <c r="DZ19" i="23"/>
  <c r="CX19" i="21"/>
  <c r="DX19" i="25"/>
  <c r="BI20" i="17"/>
  <c r="BN20" i="17"/>
  <c r="BF20" i="17"/>
  <c r="BK20" i="17"/>
  <c r="BF20" i="25"/>
  <c r="AW20" i="25"/>
  <c r="BH20" i="25"/>
  <c r="BI20" i="25"/>
  <c r="CH20" i="25"/>
  <c r="BU20" i="16"/>
  <c r="AW20" i="16"/>
  <c r="BP20" i="16"/>
  <c r="BA20" i="16"/>
  <c r="BV20" i="16"/>
  <c r="BJ20" i="16"/>
  <c r="BY20" i="22"/>
  <c r="DR20" i="22" s="1"/>
  <c r="CR19" i="17"/>
  <c r="DB19" i="21"/>
  <c r="DO19" i="18"/>
  <c r="I28" i="2"/>
  <c r="BH20" i="24"/>
  <c r="BL20" i="24"/>
  <c r="CI20" i="24"/>
  <c r="BJ20" i="18"/>
  <c r="BA20" i="18"/>
  <c r="CI20" i="18"/>
  <c r="BV20" i="18"/>
  <c r="CQ19" i="17"/>
  <c r="CO19" i="21"/>
  <c r="CW19" i="20"/>
  <c r="EB19" i="17"/>
  <c r="I29" i="3" s="1"/>
  <c r="DE19" i="18"/>
  <c r="CP19" i="17"/>
  <c r="BC20" i="23"/>
  <c r="BZ20" i="23"/>
  <c r="AY20" i="23"/>
  <c r="DD19" i="18"/>
  <c r="DI19" i="20"/>
  <c r="BX20" i="22"/>
  <c r="EF19" i="17"/>
  <c r="EC19" i="21"/>
  <c r="CX19" i="23"/>
  <c r="CL20" i="21"/>
  <c r="DG19" i="17"/>
  <c r="DK19" i="17"/>
  <c r="CY19" i="20"/>
  <c r="DL19" i="18"/>
  <c r="CZ19" i="20"/>
  <c r="BC29" i="6" s="1"/>
  <c r="DO19" i="23"/>
  <c r="CO19" i="20"/>
  <c r="EC19" i="25"/>
  <c r="DJ19" i="25"/>
  <c r="DL19" i="17"/>
  <c r="CJ20" i="26"/>
  <c r="CK20" i="22"/>
  <c r="DA19" i="21"/>
  <c r="DU19" i="23"/>
  <c r="CQ19" i="23"/>
  <c r="CJ20" i="19"/>
  <c r="AZ20" i="22"/>
  <c r="BE20" i="26"/>
  <c r="CC20" i="17"/>
  <c r="BS20" i="18"/>
  <c r="DT19" i="18"/>
  <c r="BS20" i="22"/>
  <c r="BP20" i="22"/>
  <c r="DZ19" i="18"/>
  <c r="DR19" i="25"/>
  <c r="DJ19" i="18"/>
  <c r="CO19" i="17"/>
  <c r="DB19" i="17"/>
  <c r="DL19" i="21"/>
  <c r="DG19" i="23"/>
  <c r="AY20" i="19"/>
  <c r="AX20" i="19"/>
  <c r="DF19" i="20"/>
  <c r="DW19" i="17"/>
  <c r="EC19" i="18"/>
  <c r="BN20" i="26"/>
  <c r="BX20" i="17"/>
  <c r="CB20" i="20"/>
  <c r="BV20" i="25"/>
  <c r="BI20" i="16"/>
  <c r="BX20" i="24"/>
  <c r="CN19" i="25"/>
  <c r="DR19" i="20"/>
  <c r="AX20" i="23"/>
  <c r="BG20" i="23"/>
  <c r="DX19" i="21"/>
  <c r="BR20" i="22"/>
  <c r="AV20" i="21"/>
  <c r="DN19" i="24"/>
  <c r="CG20" i="21"/>
  <c r="CJ20" i="21"/>
  <c r="BL20" i="21"/>
  <c r="CC20" i="21"/>
  <c r="AY20" i="21"/>
  <c r="CS19" i="18"/>
  <c r="BJ20" i="20"/>
  <c r="BH20" i="20"/>
  <c r="DM19" i="17"/>
  <c r="CR19" i="21"/>
  <c r="DM19" i="20"/>
  <c r="DD19" i="25"/>
  <c r="DW19" i="25"/>
  <c r="EB19" i="23"/>
  <c r="DQ19" i="25"/>
  <c r="CE20" i="17"/>
  <c r="CB20" i="17"/>
  <c r="CN19" i="26"/>
  <c r="BU20" i="24"/>
  <c r="BD20" i="24"/>
  <c r="BO20" i="24"/>
  <c r="BU20" i="18"/>
  <c r="CL20" i="18"/>
  <c r="CN19" i="18"/>
  <c r="BL20" i="23"/>
  <c r="AU20" i="23"/>
  <c r="BO20" i="23"/>
  <c r="CF20" i="23"/>
  <c r="BR20" i="23"/>
  <c r="DK19" i="18"/>
  <c r="CT19" i="21"/>
  <c r="BW20" i="22"/>
  <c r="BA20" i="22"/>
  <c r="DN19" i="18"/>
  <c r="BP20" i="21"/>
  <c r="CK20" i="21"/>
  <c r="CW19" i="18"/>
  <c r="EE19" i="17"/>
  <c r="AV20" i="20"/>
  <c r="CC20" i="20"/>
  <c r="BP20" i="20"/>
  <c r="CQ19" i="21"/>
  <c r="CW19" i="17"/>
  <c r="V29" i="3" s="1"/>
  <c r="DY19" i="20"/>
  <c r="CS19" i="23"/>
  <c r="DU19" i="25"/>
  <c r="CQ19" i="18"/>
  <c r="DS19" i="23"/>
  <c r="CS19" i="21"/>
  <c r="CZ19" i="23"/>
  <c r="CG20" i="22"/>
  <c r="CC20" i="19"/>
  <c r="AU20" i="26"/>
  <c r="AW20" i="20"/>
  <c r="BH20" i="16"/>
  <c r="CA20" i="24"/>
  <c r="BI20" i="18"/>
  <c r="DE19" i="17"/>
  <c r="CU19" i="18"/>
  <c r="AY20" i="22"/>
  <c r="CD20" i="21"/>
  <c r="DZ19" i="17"/>
  <c r="DX19" i="20"/>
  <c r="CG20" i="20"/>
  <c r="CM20" i="20"/>
  <c r="DQ19" i="20"/>
  <c r="AV20" i="19"/>
  <c r="CC20" i="26"/>
  <c r="BQ20" i="26"/>
  <c r="BB20" i="17"/>
  <c r="BP20" i="25"/>
  <c r="BK20" i="25"/>
  <c r="BK20" i="16"/>
  <c r="CT19" i="23"/>
  <c r="BG20" i="24"/>
  <c r="DG19" i="21"/>
  <c r="DW19" i="21"/>
  <c r="CA20" i="23"/>
  <c r="BJ20" i="23"/>
  <c r="CE20" i="19"/>
  <c r="BT20" i="20"/>
  <c r="DO19" i="17"/>
  <c r="BV20" i="26"/>
  <c r="BX20" i="26"/>
  <c r="CJ20" i="17"/>
  <c r="CA20" i="17"/>
  <c r="BL20" i="19"/>
  <c r="AW20" i="19"/>
  <c r="BR20" i="26"/>
  <c r="CI20" i="26"/>
  <c r="CK20" i="17"/>
  <c r="CL20" i="17"/>
  <c r="BR20" i="17"/>
  <c r="CI20" i="17"/>
  <c r="K28" i="2"/>
  <c r="BD20" i="25"/>
  <c r="BX20" i="16"/>
  <c r="BQ20" i="16"/>
  <c r="CC20" i="16"/>
  <c r="J28" i="2"/>
  <c r="BX20" i="18"/>
  <c r="BB20" i="18"/>
  <c r="DZ19" i="20"/>
  <c r="CX19" i="17"/>
  <c r="BF20" i="23"/>
  <c r="Z28" i="10"/>
  <c r="CN19" i="24"/>
  <c r="AX29" i="10" s="1"/>
  <c r="BC20" i="22"/>
  <c r="CD20" i="22"/>
  <c r="CB20" i="22"/>
  <c r="CE20" i="22"/>
  <c r="BI20" i="22"/>
  <c r="DD19" i="17"/>
  <c r="DO19" i="21"/>
  <c r="CO19" i="18"/>
  <c r="AM29" i="4" s="1"/>
  <c r="DF19" i="23"/>
  <c r="CS19" i="26"/>
  <c r="DQ19" i="18"/>
  <c r="DP19" i="23"/>
  <c r="DK19" i="23"/>
  <c r="DA19" i="18"/>
  <c r="DQ19" i="23"/>
  <c r="BU20" i="19"/>
  <c r="BW20" i="26"/>
  <c r="CF20" i="25"/>
  <c r="CI20" i="25"/>
  <c r="CU19" i="25"/>
  <c r="BT20" i="19"/>
  <c r="AY20" i="25"/>
  <c r="CN19" i="20"/>
  <c r="DI19" i="18"/>
  <c r="DX19" i="18"/>
  <c r="BY20" i="26"/>
  <c r="CL20" i="25"/>
  <c r="BB20" i="16"/>
  <c r="BF20" i="24"/>
  <c r="BZ20" i="18"/>
  <c r="BH20" i="23"/>
  <c r="DX19" i="23"/>
  <c r="BX20" i="20"/>
  <c r="CL20" i="20"/>
  <c r="BV20" i="20"/>
  <c r="EA19" i="18"/>
  <c r="EF19" i="25"/>
  <c r="EF19" i="23"/>
  <c r="CS19" i="20"/>
  <c r="CW19" i="23"/>
  <c r="DA19" i="23"/>
  <c r="I29" i="9" s="1"/>
  <c r="DC19" i="23"/>
  <c r="CA20" i="19"/>
  <c r="BS20" i="26"/>
  <c r="BJ20" i="26"/>
  <c r="BD20" i="17"/>
  <c r="BP20" i="17"/>
  <c r="DF19" i="18"/>
  <c r="BQ20" i="25"/>
  <c r="BG20" i="16"/>
  <c r="CE20" i="16"/>
  <c r="DI19" i="16"/>
  <c r="BD20" i="20"/>
  <c r="CK20" i="23"/>
  <c r="BX20" i="23"/>
  <c r="BJ20" i="19"/>
  <c r="AZ20" i="19"/>
  <c r="BM20" i="22"/>
  <c r="DP19" i="20"/>
  <c r="BA20" i="26"/>
  <c r="BU20" i="26"/>
  <c r="BD20" i="26"/>
  <c r="BU20" i="17"/>
  <c r="BJ20" i="17"/>
  <c r="CV19" i="18"/>
  <c r="AV20" i="16"/>
  <c r="BY20" i="19"/>
  <c r="DY19" i="17"/>
  <c r="BZ20" i="26"/>
  <c r="BO20" i="26"/>
  <c r="CE20" i="26"/>
  <c r="BL20" i="26"/>
  <c r="BE20" i="17"/>
  <c r="DB20" i="17" s="1"/>
  <c r="BA20" i="19"/>
  <c r="BE20" i="19"/>
  <c r="BV20" i="19"/>
  <c r="AY20" i="16"/>
  <c r="CH20" i="20"/>
  <c r="DV19" i="18"/>
  <c r="CK20" i="26"/>
  <c r="BT20" i="26"/>
  <c r="BO20" i="17"/>
  <c r="AW20" i="17"/>
  <c r="CM20" i="22"/>
  <c r="DC19" i="17"/>
  <c r="DZ19" i="21"/>
  <c r="BE20" i="25"/>
  <c r="CA20" i="16"/>
  <c r="CL20" i="16"/>
  <c r="CV19" i="17"/>
  <c r="DJ19" i="21"/>
  <c r="CF20" i="24"/>
  <c r="BI20" i="24"/>
  <c r="BM20" i="24"/>
  <c r="CC20" i="24"/>
  <c r="CE20" i="24"/>
  <c r="BC20" i="24"/>
  <c r="CA20" i="18"/>
  <c r="BE20" i="18"/>
  <c r="BR20" i="18"/>
  <c r="CK20" i="18"/>
  <c r="BG20" i="18"/>
  <c r="DK19" i="20"/>
  <c r="EC19" i="23"/>
  <c r="AW20" i="23"/>
  <c r="BN20" i="23"/>
  <c r="CE20" i="23"/>
  <c r="BI20" i="23"/>
  <c r="CH20" i="23"/>
  <c r="DQ19" i="17"/>
  <c r="CN19" i="17"/>
  <c r="BK20" i="22"/>
  <c r="BD20" i="22"/>
  <c r="BU20" i="22"/>
  <c r="BQ20" i="22"/>
  <c r="CV19" i="21"/>
  <c r="CP19" i="23"/>
  <c r="BZ20" i="21"/>
  <c r="BW20" i="21"/>
  <c r="CZ19" i="18"/>
  <c r="DG19" i="18"/>
  <c r="CZ19" i="17"/>
  <c r="CP19" i="21"/>
  <c r="CO19" i="23"/>
  <c r="EA19" i="20"/>
  <c r="DQ19" i="21"/>
  <c r="DY19" i="23"/>
  <c r="EA19" i="25"/>
  <c r="BO20" i="19"/>
  <c r="BZ20" i="19"/>
  <c r="CF20" i="19"/>
  <c r="CH20" i="19"/>
  <c r="BM20" i="19"/>
  <c r="CD20" i="19"/>
  <c r="AY20" i="17"/>
  <c r="CP19" i="20"/>
  <c r="AO29" i="6" s="1"/>
  <c r="DI19" i="17"/>
  <c r="BD29" i="3" s="1"/>
  <c r="CL20" i="26"/>
  <c r="BI20" i="26"/>
  <c r="BM20" i="26"/>
  <c r="CB20" i="26"/>
  <c r="BA20" i="17"/>
  <c r="BY20" i="17"/>
  <c r="BG20" i="17"/>
  <c r="CH20" i="17"/>
  <c r="BK20" i="20"/>
  <c r="DV19" i="17"/>
  <c r="EB19" i="18"/>
  <c r="ED19" i="20"/>
  <c r="EE19" i="23"/>
  <c r="BT20" i="25"/>
  <c r="CE20" i="25"/>
  <c r="BU20" i="25"/>
  <c r="BW20" i="25"/>
  <c r="BG20" i="25"/>
  <c r="CA20" i="25"/>
  <c r="CJ20" i="16"/>
  <c r="BO20" i="16"/>
  <c r="BF20" i="16"/>
  <c r="BC20" i="16"/>
  <c r="BW20" i="16"/>
  <c r="DU19" i="18"/>
  <c r="DE19" i="20"/>
  <c r="EC19" i="17"/>
  <c r="AY20" i="24"/>
  <c r="BV20" i="24"/>
  <c r="BY20" i="24"/>
  <c r="BE20" i="24"/>
  <c r="CM20" i="24"/>
  <c r="BK20" i="24"/>
  <c r="CF20" i="18"/>
  <c r="BY20" i="18"/>
  <c r="CB20" i="18"/>
  <c r="BO20" i="18"/>
  <c r="DN19" i="17"/>
  <c r="DX19" i="17"/>
  <c r="BE20" i="23"/>
  <c r="BV20" i="23"/>
  <c r="CF20" i="20"/>
  <c r="DU19" i="17"/>
  <c r="BZ20" i="22"/>
  <c r="EA19" i="17"/>
  <c r="DS19" i="17"/>
  <c r="ED19" i="19"/>
  <c r="CA20" i="21"/>
  <c r="BN20" i="21"/>
  <c r="CE20" i="21"/>
  <c r="DR19" i="17"/>
  <c r="CJ20" i="20"/>
  <c r="BF20" i="20"/>
  <c r="CS19" i="17"/>
  <c r="DE19" i="23"/>
  <c r="CV19" i="23"/>
  <c r="AO29" i="9" s="1"/>
  <c r="DC19" i="25"/>
  <c r="CR19" i="20"/>
  <c r="DL19" i="23"/>
  <c r="DP19" i="25"/>
  <c r="DY19" i="18"/>
  <c r="CD20" i="25"/>
  <c r="BS20" i="16"/>
  <c r="AN21" i="22"/>
  <c r="AF21" i="22"/>
  <c r="X21" i="22"/>
  <c r="P21" i="22"/>
  <c r="H21" i="22"/>
  <c r="AM21" i="22"/>
  <c r="AE21" i="22"/>
  <c r="W21" i="22"/>
  <c r="BP21" i="22" s="1"/>
  <c r="O21" i="22"/>
  <c r="G21" i="22"/>
  <c r="AT21" i="22"/>
  <c r="AL21" i="22"/>
  <c r="AD21" i="22"/>
  <c r="V21" i="22"/>
  <c r="N21" i="22"/>
  <c r="F21" i="22"/>
  <c r="AR21" i="22"/>
  <c r="AJ21" i="22"/>
  <c r="AB21" i="22"/>
  <c r="T21" i="22"/>
  <c r="L21" i="22"/>
  <c r="D21" i="22"/>
  <c r="AQ21" i="22"/>
  <c r="AI21" i="22"/>
  <c r="AA21" i="22"/>
  <c r="S21" i="22"/>
  <c r="K21" i="22"/>
  <c r="C21" i="22"/>
  <c r="AK21" i="22"/>
  <c r="Q21" i="22"/>
  <c r="AH21" i="22"/>
  <c r="M21" i="22"/>
  <c r="AG21" i="22"/>
  <c r="J21" i="22"/>
  <c r="AC21" i="22"/>
  <c r="I21" i="22"/>
  <c r="Z21" i="22"/>
  <c r="E21" i="22"/>
  <c r="AO21" i="22"/>
  <c r="R21" i="22"/>
  <c r="B21" i="22"/>
  <c r="AS21" i="22"/>
  <c r="U21" i="22"/>
  <c r="AP21" i="22"/>
  <c r="Y21" i="22"/>
  <c r="BR21" i="22" s="1"/>
  <c r="AU20" i="18"/>
  <c r="BL20" i="25"/>
  <c r="CK20" i="16"/>
  <c r="BC20" i="17"/>
  <c r="BC20" i="25"/>
  <c r="CA20" i="22"/>
  <c r="BN20" i="18"/>
  <c r="BN20" i="24"/>
  <c r="BP20" i="23"/>
  <c r="BR20" i="19"/>
  <c r="BR20" i="24"/>
  <c r="BA20" i="21"/>
  <c r="CI20" i="19"/>
  <c r="BW20" i="17"/>
  <c r="BW20" i="24"/>
  <c r="A35" i="9"/>
  <c r="H34" i="9"/>
  <c r="G34" i="9"/>
  <c r="D34" i="9"/>
  <c r="F34" i="9"/>
  <c r="E34" i="9"/>
  <c r="C34" i="9"/>
  <c r="B34" i="9"/>
  <c r="EC19" i="19"/>
  <c r="DR19" i="24"/>
  <c r="BH20" i="17"/>
  <c r="CC20" i="22"/>
  <c r="BI20" i="19"/>
  <c r="BZ20" i="16"/>
  <c r="BZ20" i="24"/>
  <c r="BJ20" i="21"/>
  <c r="BF20" i="18"/>
  <c r="BF20" i="26"/>
  <c r="DO19" i="19"/>
  <c r="DR19" i="16"/>
  <c r="CZ19" i="22"/>
  <c r="DH19" i="19"/>
  <c r="DM19" i="22"/>
  <c r="EF19" i="19"/>
  <c r="CZ19" i="16"/>
  <c r="CR19" i="24"/>
  <c r="DC19" i="16"/>
  <c r="DT19" i="24"/>
  <c r="DM19" i="16"/>
  <c r="DD19" i="22"/>
  <c r="EB19" i="24"/>
  <c r="CZ19" i="19"/>
  <c r="DE19" i="16"/>
  <c r="DA19" i="16"/>
  <c r="CO19" i="19"/>
  <c r="DU19" i="16"/>
  <c r="DH19" i="24"/>
  <c r="CO19" i="16"/>
  <c r="W28" i="10"/>
  <c r="AU28" i="10"/>
  <c r="U28" i="10"/>
  <c r="AL28" i="10"/>
  <c r="BD28" i="10"/>
  <c r="AH28" i="10"/>
  <c r="AU20" i="24"/>
  <c r="CE20" i="18"/>
  <c r="D29" i="11"/>
  <c r="C29" i="11"/>
  <c r="B29" i="11"/>
  <c r="H29" i="11"/>
  <c r="G29" i="11"/>
  <c r="F29" i="11"/>
  <c r="E29" i="11"/>
  <c r="A30" i="11"/>
  <c r="CG20" i="25"/>
  <c r="CD20" i="26"/>
  <c r="BS20" i="17"/>
  <c r="EA20" i="17" s="1"/>
  <c r="AU20" i="25"/>
  <c r="J28" i="8"/>
  <c r="I28" i="8"/>
  <c r="K28" i="8"/>
  <c r="BX20" i="21"/>
  <c r="BC20" i="18"/>
  <c r="BC20" i="26"/>
  <c r="BN20" i="16"/>
  <c r="BN20" i="25"/>
  <c r="AV20" i="22"/>
  <c r="DT19" i="22"/>
  <c r="BP20" i="24"/>
  <c r="CL20" i="22"/>
  <c r="BR20" i="16"/>
  <c r="BA20" i="23"/>
  <c r="CI20" i="20"/>
  <c r="E33" i="12"/>
  <c r="D33" i="12"/>
  <c r="C33" i="12"/>
  <c r="B33" i="12"/>
  <c r="A34" i="12"/>
  <c r="H33" i="12"/>
  <c r="G33" i="12"/>
  <c r="F33" i="12"/>
  <c r="H34" i="5"/>
  <c r="G34" i="5"/>
  <c r="C34" i="5"/>
  <c r="B34" i="5"/>
  <c r="A35" i="5"/>
  <c r="F34" i="5"/>
  <c r="E34" i="5"/>
  <c r="D34" i="5"/>
  <c r="BH20" i="18"/>
  <c r="BH20" i="26"/>
  <c r="CC20" i="23"/>
  <c r="BI20" i="20"/>
  <c r="BZ20" i="17"/>
  <c r="BZ20" i="25"/>
  <c r="BJ20" i="22"/>
  <c r="BF20" i="19"/>
  <c r="DN19" i="22"/>
  <c r="DG19" i="22"/>
  <c r="EA19" i="19"/>
  <c r="DL19" i="22"/>
  <c r="DP19" i="19"/>
  <c r="DH19" i="16"/>
  <c r="CQ19" i="24"/>
  <c r="DW19" i="16"/>
  <c r="DI19" i="26"/>
  <c r="DC19" i="24"/>
  <c r="CQ19" i="16"/>
  <c r="DU19" i="19"/>
  <c r="CO19" i="22"/>
  <c r="DL19" i="24"/>
  <c r="DQ19" i="16"/>
  <c r="CZ19" i="26"/>
  <c r="DD19" i="16"/>
  <c r="CS19" i="24"/>
  <c r="DX19" i="26"/>
  <c r="CX19" i="16"/>
  <c r="DS19" i="19"/>
  <c r="DM19" i="26"/>
  <c r="CW19" i="16"/>
  <c r="DB19" i="19"/>
  <c r="L28" i="10"/>
  <c r="AC28" i="10"/>
  <c r="AT28" i="10"/>
  <c r="Q28" i="10"/>
  <c r="AZ20" i="17"/>
  <c r="AZ20" i="25"/>
  <c r="BM20" i="18"/>
  <c r="CH20" i="21"/>
  <c r="AX20" i="17"/>
  <c r="AX20" i="26"/>
  <c r="CM20" i="17"/>
  <c r="BK20" i="21"/>
  <c r="CG20" i="18"/>
  <c r="CG20" i="26"/>
  <c r="BG20" i="20"/>
  <c r="CB20" i="25"/>
  <c r="BA28" i="12"/>
  <c r="AS28" i="12"/>
  <c r="AK28" i="12"/>
  <c r="AC28" i="12"/>
  <c r="U28" i="12"/>
  <c r="M28" i="12"/>
  <c r="AZ28" i="12"/>
  <c r="AR28" i="12"/>
  <c r="AJ28" i="12"/>
  <c r="AB28" i="12"/>
  <c r="T28" i="12"/>
  <c r="L28" i="12"/>
  <c r="AY28" i="12"/>
  <c r="AQ28" i="12"/>
  <c r="AI28" i="12"/>
  <c r="AA28" i="12"/>
  <c r="S28" i="12"/>
  <c r="AX28" i="12"/>
  <c r="AP28" i="12"/>
  <c r="AH28" i="12"/>
  <c r="Z28" i="12"/>
  <c r="R28" i="12"/>
  <c r="AW28" i="12"/>
  <c r="AO28" i="12"/>
  <c r="AG28" i="12"/>
  <c r="Y28" i="12"/>
  <c r="Q28" i="12"/>
  <c r="BD28" i="12"/>
  <c r="AV28" i="12"/>
  <c r="AN28" i="12"/>
  <c r="AF28" i="12"/>
  <c r="X28" i="12"/>
  <c r="P28" i="12"/>
  <c r="BC28" i="12"/>
  <c r="AU28" i="12"/>
  <c r="AM28" i="12"/>
  <c r="AE28" i="12"/>
  <c r="W28" i="12"/>
  <c r="O28" i="12"/>
  <c r="BB28" i="12"/>
  <c r="AT28" i="12"/>
  <c r="AL28" i="12"/>
  <c r="AD28" i="12"/>
  <c r="V28" i="12"/>
  <c r="N28" i="12"/>
  <c r="BY20" i="23"/>
  <c r="DI19" i="24"/>
  <c r="J28" i="10"/>
  <c r="K28" i="10"/>
  <c r="I28" i="10"/>
  <c r="AO21" i="16"/>
  <c r="AG21" i="16"/>
  <c r="Y21" i="16"/>
  <c r="Q21" i="16"/>
  <c r="I21" i="16"/>
  <c r="AN21" i="16"/>
  <c r="AE21" i="16"/>
  <c r="V21" i="16"/>
  <c r="M21" i="16"/>
  <c r="D21" i="16"/>
  <c r="AM21" i="16"/>
  <c r="AD21" i="16"/>
  <c r="U21" i="16"/>
  <c r="L21" i="16"/>
  <c r="C21" i="16"/>
  <c r="AT21" i="16"/>
  <c r="AK21" i="16"/>
  <c r="AB21" i="16"/>
  <c r="S21" i="16"/>
  <c r="J21" i="16"/>
  <c r="AJ21" i="16"/>
  <c r="W21" i="16"/>
  <c r="G21" i="16"/>
  <c r="AI21" i="16"/>
  <c r="T21" i="16"/>
  <c r="F21" i="16"/>
  <c r="AH21" i="16"/>
  <c r="R21" i="16"/>
  <c r="E21" i="16"/>
  <c r="AS21" i="16"/>
  <c r="AF21" i="16"/>
  <c r="P21" i="16"/>
  <c r="B21" i="16"/>
  <c r="CE21" i="16" s="1"/>
  <c r="AQ21" i="16"/>
  <c r="AA21" i="16"/>
  <c r="N21" i="16"/>
  <c r="Z21" i="16"/>
  <c r="X21" i="16"/>
  <c r="O21" i="16"/>
  <c r="K21" i="16"/>
  <c r="AP21" i="16"/>
  <c r="AC21" i="16"/>
  <c r="BV21" i="16" s="1"/>
  <c r="AR21" i="16"/>
  <c r="AL21" i="16"/>
  <c r="H21" i="16"/>
  <c r="AN21" i="24"/>
  <c r="AF21" i="24"/>
  <c r="X21" i="24"/>
  <c r="P21" i="24"/>
  <c r="H21" i="24"/>
  <c r="AM21" i="24"/>
  <c r="AE21" i="24"/>
  <c r="W21" i="24"/>
  <c r="O21" i="24"/>
  <c r="G21" i="24"/>
  <c r="AT21" i="24"/>
  <c r="AJ21" i="24"/>
  <c r="Z21" i="24"/>
  <c r="N21" i="24"/>
  <c r="D21" i="24"/>
  <c r="AS21" i="24"/>
  <c r="AI21" i="24"/>
  <c r="Y21" i="24"/>
  <c r="M21" i="24"/>
  <c r="C21" i="24"/>
  <c r="BF21" i="24" s="1"/>
  <c r="AP21" i="24"/>
  <c r="AD21" i="24"/>
  <c r="T21" i="24"/>
  <c r="J21" i="24"/>
  <c r="AH21" i="24"/>
  <c r="R21" i="24"/>
  <c r="AG21" i="24"/>
  <c r="Q21" i="24"/>
  <c r="AC21" i="24"/>
  <c r="BV21" i="24" s="1"/>
  <c r="L21" i="24"/>
  <c r="AR21" i="24"/>
  <c r="CK21" i="24" s="1"/>
  <c r="AB21" i="24"/>
  <c r="K21" i="24"/>
  <c r="AQ21" i="24"/>
  <c r="AA21" i="24"/>
  <c r="I21" i="24"/>
  <c r="AO21" i="24"/>
  <c r="V21" i="24"/>
  <c r="F21" i="24"/>
  <c r="E21" i="24"/>
  <c r="B21" i="24"/>
  <c r="AL21" i="24"/>
  <c r="AK21" i="24"/>
  <c r="U21" i="24"/>
  <c r="S21" i="24"/>
  <c r="BL21" i="24" s="1"/>
  <c r="BU20" i="21"/>
  <c r="BD20" i="21"/>
  <c r="AU20" i="16"/>
  <c r="DJ19" i="22"/>
  <c r="CF20" i="22"/>
  <c r="BB29" i="3"/>
  <c r="AL29" i="3"/>
  <c r="AC29" i="3"/>
  <c r="U29" i="3"/>
  <c r="AW29" i="3"/>
  <c r="AV29" i="3"/>
  <c r="AN29" i="3"/>
  <c r="BC29" i="3"/>
  <c r="AM29" i="3"/>
  <c r="AB29" i="3"/>
  <c r="L29" i="3"/>
  <c r="AZ29" i="3"/>
  <c r="AJ29" i="3"/>
  <c r="AY29" i="3"/>
  <c r="R29" i="3"/>
  <c r="AU29" i="3"/>
  <c r="AE29" i="3"/>
  <c r="CP19" i="22"/>
  <c r="BO20" i="21"/>
  <c r="AV20" i="23"/>
  <c r="EB19" i="22"/>
  <c r="EE19" i="19"/>
  <c r="CX19" i="22"/>
  <c r="EE19" i="26"/>
  <c r="J28" i="5"/>
  <c r="I28" i="5"/>
  <c r="K28" i="5"/>
  <c r="EB19" i="21"/>
  <c r="CZ19" i="21"/>
  <c r="CY19" i="22"/>
  <c r="DS19" i="24"/>
  <c r="DY19" i="25"/>
  <c r="CO19" i="26"/>
  <c r="CO19" i="24"/>
  <c r="CS19" i="16"/>
  <c r="DO19" i="26"/>
  <c r="DV19" i="24"/>
  <c r="DQ19" i="26"/>
  <c r="DV19" i="21"/>
  <c r="DY19" i="24"/>
  <c r="DY19" i="21"/>
  <c r="DM19" i="24"/>
  <c r="CY19" i="16"/>
  <c r="EF19" i="24"/>
  <c r="CY19" i="26"/>
  <c r="DG19" i="24"/>
  <c r="EF19" i="26"/>
  <c r="DE19" i="26"/>
  <c r="CW19" i="25"/>
  <c r="DS19" i="21"/>
  <c r="DV19" i="19"/>
  <c r="CV19" i="16"/>
  <c r="CV19" i="24"/>
  <c r="CU19" i="26"/>
  <c r="EC19" i="16"/>
  <c r="EA19" i="24"/>
  <c r="AA28" i="10"/>
  <c r="T28" i="10"/>
  <c r="AK28" i="10"/>
  <c r="BB28" i="10"/>
  <c r="Y28" i="10"/>
  <c r="AX28" i="10"/>
  <c r="DM19" i="21"/>
  <c r="CG20" i="17"/>
  <c r="BG20" i="26"/>
  <c r="BB28" i="13"/>
  <c r="AT28" i="13"/>
  <c r="AL28" i="13"/>
  <c r="AD28" i="13"/>
  <c r="V28" i="13"/>
  <c r="N28" i="13"/>
  <c r="BA28" i="13"/>
  <c r="AS28" i="13"/>
  <c r="AK28" i="13"/>
  <c r="AC28" i="13"/>
  <c r="U28" i="13"/>
  <c r="M28" i="13"/>
  <c r="AZ28" i="13"/>
  <c r="AR28" i="13"/>
  <c r="AJ28" i="13"/>
  <c r="AB28" i="13"/>
  <c r="T28" i="13"/>
  <c r="L28" i="13"/>
  <c r="AY28" i="13"/>
  <c r="AQ28" i="13"/>
  <c r="AI28" i="13"/>
  <c r="AA28" i="13"/>
  <c r="S28" i="13"/>
  <c r="AX28" i="13"/>
  <c r="AP28" i="13"/>
  <c r="AH28" i="13"/>
  <c r="Z28" i="13"/>
  <c r="R28" i="13"/>
  <c r="AW28" i="13"/>
  <c r="AO28" i="13"/>
  <c r="AG28" i="13"/>
  <c r="Y28" i="13"/>
  <c r="Q28" i="13"/>
  <c r="BD28" i="13"/>
  <c r="AV28" i="13"/>
  <c r="AN28" i="13"/>
  <c r="AF28" i="13"/>
  <c r="X28" i="13"/>
  <c r="P28" i="13"/>
  <c r="BC28" i="13"/>
  <c r="AU28" i="13"/>
  <c r="AM28" i="13"/>
  <c r="AE28" i="13"/>
  <c r="W28" i="13"/>
  <c r="O28" i="13"/>
  <c r="G33" i="4"/>
  <c r="F33" i="4"/>
  <c r="B33" i="4"/>
  <c r="A34" i="4"/>
  <c r="H33" i="4"/>
  <c r="E33" i="4"/>
  <c r="D33" i="4"/>
  <c r="C33" i="4"/>
  <c r="BL20" i="18"/>
  <c r="CK20" i="24"/>
  <c r="AZ20" i="16"/>
  <c r="AY20" i="18"/>
  <c r="AX20" i="18"/>
  <c r="CM20" i="23"/>
  <c r="AW20" i="22"/>
  <c r="BB20" i="23"/>
  <c r="BS20" i="25"/>
  <c r="AO21" i="23"/>
  <c r="AG21" i="23"/>
  <c r="Y21" i="23"/>
  <c r="Q21" i="23"/>
  <c r="I21" i="23"/>
  <c r="AN21" i="23"/>
  <c r="AF21" i="23"/>
  <c r="X21" i="23"/>
  <c r="P21" i="23"/>
  <c r="H21" i="23"/>
  <c r="CM21" i="23" s="1"/>
  <c r="AM21" i="23"/>
  <c r="AE21" i="23"/>
  <c r="W21" i="23"/>
  <c r="O21" i="23"/>
  <c r="G21" i="23"/>
  <c r="AT21" i="23"/>
  <c r="AL21" i="23"/>
  <c r="AD21" i="23"/>
  <c r="V21" i="23"/>
  <c r="N21" i="23"/>
  <c r="F21" i="23"/>
  <c r="AS21" i="23"/>
  <c r="AK21" i="23"/>
  <c r="AC21" i="23"/>
  <c r="U21" i="23"/>
  <c r="M21" i="23"/>
  <c r="E21" i="23"/>
  <c r="AR21" i="23"/>
  <c r="AJ21" i="23"/>
  <c r="AB21" i="23"/>
  <c r="T21" i="23"/>
  <c r="L21" i="23"/>
  <c r="D21" i="23"/>
  <c r="AA21" i="23"/>
  <c r="Z21" i="23"/>
  <c r="S21" i="23"/>
  <c r="R21" i="23"/>
  <c r="AP21" i="23"/>
  <c r="J21" i="23"/>
  <c r="C21" i="23"/>
  <c r="B21" i="23"/>
  <c r="AQ21" i="23"/>
  <c r="CJ21" i="23" s="1"/>
  <c r="AI21" i="23"/>
  <c r="AH21" i="23"/>
  <c r="K21" i="23"/>
  <c r="BL20" i="17"/>
  <c r="CH20" i="22"/>
  <c r="EE19" i="24"/>
  <c r="J28" i="7"/>
  <c r="I28" i="7"/>
  <c r="K28" i="7"/>
  <c r="CM20" i="25"/>
  <c r="CT19" i="24"/>
  <c r="CX19" i="19"/>
  <c r="BB20" i="25"/>
  <c r="BY20" i="16"/>
  <c r="AP21" i="25"/>
  <c r="AH21" i="25"/>
  <c r="Z21" i="25"/>
  <c r="R21" i="25"/>
  <c r="J21" i="25"/>
  <c r="B21" i="25"/>
  <c r="AO21" i="25"/>
  <c r="AG21" i="25"/>
  <c r="Y21" i="25"/>
  <c r="Q21" i="25"/>
  <c r="I21" i="25"/>
  <c r="AN21" i="25"/>
  <c r="AF21" i="25"/>
  <c r="X21" i="25"/>
  <c r="P21" i="25"/>
  <c r="H21" i="25"/>
  <c r="AJ21" i="25"/>
  <c r="V21" i="25"/>
  <c r="K21" i="25"/>
  <c r="AT21" i="25"/>
  <c r="AI21" i="25"/>
  <c r="U21" i="25"/>
  <c r="G21" i="25"/>
  <c r="AS21" i="25"/>
  <c r="AE21" i="25"/>
  <c r="T21" i="25"/>
  <c r="F21" i="25"/>
  <c r="AD21" i="25"/>
  <c r="M21" i="25"/>
  <c r="AC21" i="25"/>
  <c r="L21" i="25"/>
  <c r="AB21" i="25"/>
  <c r="E21" i="25"/>
  <c r="CE21" i="25" s="1"/>
  <c r="AR21" i="25"/>
  <c r="AA21" i="25"/>
  <c r="D21" i="25"/>
  <c r="AQ21" i="25"/>
  <c r="W21" i="25"/>
  <c r="C21" i="25"/>
  <c r="O21" i="25"/>
  <c r="N21" i="25"/>
  <c r="BG21" i="25" s="1"/>
  <c r="AM21" i="25"/>
  <c r="CF21" i="25" s="1"/>
  <c r="S21" i="25"/>
  <c r="AL21" i="25"/>
  <c r="AK21" i="25"/>
  <c r="DX19" i="24"/>
  <c r="CJ20" i="25"/>
  <c r="AV20" i="18"/>
  <c r="AV20" i="24"/>
  <c r="BP20" i="26"/>
  <c r="BA20" i="25"/>
  <c r="CC20" i="18"/>
  <c r="CZ19" i="24"/>
  <c r="DG19" i="26"/>
  <c r="EB19" i="16"/>
  <c r="ED19" i="26"/>
  <c r="CY19" i="19"/>
  <c r="DU19" i="24"/>
  <c r="DG19" i="16"/>
  <c r="DB19" i="24"/>
  <c r="CT19" i="26"/>
  <c r="DO19" i="24"/>
  <c r="DJ19" i="26"/>
  <c r="DS19" i="22"/>
  <c r="DD19" i="19"/>
  <c r="DZ19" i="16"/>
  <c r="DW19" i="24"/>
  <c r="DY19" i="26"/>
  <c r="DY19" i="16"/>
  <c r="DQ19" i="24"/>
  <c r="AE28" i="10"/>
  <c r="AB28" i="10"/>
  <c r="AS28" i="10"/>
  <c r="P28" i="10"/>
  <c r="AG28" i="10"/>
  <c r="DS19" i="16"/>
  <c r="AT21" i="18"/>
  <c r="AL21" i="18"/>
  <c r="AD21" i="18"/>
  <c r="V21" i="18"/>
  <c r="N21" i="18"/>
  <c r="F21" i="18"/>
  <c r="AS21" i="18"/>
  <c r="AK21" i="18"/>
  <c r="AC21" i="18"/>
  <c r="U21" i="18"/>
  <c r="M21" i="18"/>
  <c r="BF21" i="18" s="1"/>
  <c r="E21" i="18"/>
  <c r="AR21" i="18"/>
  <c r="AJ21" i="18"/>
  <c r="AB21" i="18"/>
  <c r="T21" i="18"/>
  <c r="L21" i="18"/>
  <c r="D21" i="18"/>
  <c r="AQ21" i="18"/>
  <c r="AI21" i="18"/>
  <c r="AA21" i="18"/>
  <c r="S21" i="18"/>
  <c r="K21" i="18"/>
  <c r="C21" i="18"/>
  <c r="AH21" i="18"/>
  <c r="R21" i="18"/>
  <c r="B21" i="18"/>
  <c r="BK21" i="18" s="1"/>
  <c r="AG21" i="18"/>
  <c r="BZ21" i="18" s="1"/>
  <c r="Q21" i="18"/>
  <c r="AF21" i="18"/>
  <c r="P21" i="18"/>
  <c r="Y21" i="18"/>
  <c r="X21" i="18"/>
  <c r="AP21" i="18"/>
  <c r="W21" i="18"/>
  <c r="AO21" i="18"/>
  <c r="O21" i="18"/>
  <c r="AN21" i="18"/>
  <c r="AM21" i="18"/>
  <c r="AE21" i="18"/>
  <c r="Z21" i="18"/>
  <c r="I21" i="18"/>
  <c r="J21" i="18"/>
  <c r="H21" i="18"/>
  <c r="G21" i="18"/>
  <c r="BE20" i="16"/>
  <c r="C33" i="8"/>
  <c r="B33" i="8"/>
  <c r="A34" i="8"/>
  <c r="H33" i="8"/>
  <c r="G33" i="8"/>
  <c r="F33" i="8"/>
  <c r="E33" i="8"/>
  <c r="D33" i="8"/>
  <c r="BV20" i="17"/>
  <c r="EC19" i="22"/>
  <c r="BP20" i="19"/>
  <c r="BW20" i="20"/>
  <c r="I28" i="6"/>
  <c r="K28" i="6"/>
  <c r="J28" i="6"/>
  <c r="BF20" i="22"/>
  <c r="DE19" i="24"/>
  <c r="DC19" i="26"/>
  <c r="CR19" i="16"/>
  <c r="EF19" i="22"/>
  <c r="CQ19" i="26"/>
  <c r="AC29" i="13" s="1"/>
  <c r="EB19" i="19"/>
  <c r="DN19" i="16"/>
  <c r="EC19" i="26"/>
  <c r="CX19" i="26"/>
  <c r="ED19" i="24"/>
  <c r="CN19" i="16"/>
  <c r="EA19" i="22"/>
  <c r="CR19" i="19"/>
  <c r="DU19" i="26"/>
  <c r="J29" i="13" s="1"/>
  <c r="DY19" i="19"/>
  <c r="EB19" i="26"/>
  <c r="AI28" i="10"/>
  <c r="AJ28" i="10"/>
  <c r="BA28" i="10"/>
  <c r="X28" i="10"/>
  <c r="AO28" i="10"/>
  <c r="DV19" i="16"/>
  <c r="DY19" i="22"/>
  <c r="I28" i="9"/>
  <c r="K28" i="9"/>
  <c r="J28" i="9"/>
  <c r="BK20" i="19"/>
  <c r="BG20" i="19"/>
  <c r="BD20" i="18"/>
  <c r="BM20" i="23"/>
  <c r="CG20" i="16"/>
  <c r="CD20" i="17"/>
  <c r="AU20" i="17"/>
  <c r="DN20" i="17" s="1"/>
  <c r="CJ20" i="23"/>
  <c r="AZ20" i="18"/>
  <c r="CG20" i="19"/>
  <c r="AW20" i="24"/>
  <c r="BS20" i="19"/>
  <c r="AP21" i="17"/>
  <c r="AH21" i="17"/>
  <c r="Z21" i="17"/>
  <c r="R21" i="17"/>
  <c r="J21" i="17"/>
  <c r="B21" i="17"/>
  <c r="AO21" i="17"/>
  <c r="CH21" i="17" s="1"/>
  <c r="AG21" i="17"/>
  <c r="Y21" i="17"/>
  <c r="Q21" i="17"/>
  <c r="I21" i="17"/>
  <c r="AL21" i="17"/>
  <c r="AB21" i="17"/>
  <c r="P21" i="17"/>
  <c r="F21" i="17"/>
  <c r="AK21" i="17"/>
  <c r="AA21" i="17"/>
  <c r="O21" i="17"/>
  <c r="E21" i="17"/>
  <c r="AT21" i="17"/>
  <c r="AJ21" i="17"/>
  <c r="X21" i="17"/>
  <c r="N21" i="17"/>
  <c r="D21" i="17"/>
  <c r="AS21" i="17"/>
  <c r="AI21" i="17"/>
  <c r="W21" i="17"/>
  <c r="M21" i="17"/>
  <c r="C21" i="17"/>
  <c r="AR21" i="17"/>
  <c r="V21" i="17"/>
  <c r="AQ21" i="17"/>
  <c r="U21" i="17"/>
  <c r="AN21" i="17"/>
  <c r="T21" i="17"/>
  <c r="AM21" i="17"/>
  <c r="S21" i="17"/>
  <c r="AE21" i="17"/>
  <c r="K21" i="17"/>
  <c r="BD21" i="17" s="1"/>
  <c r="AF21" i="17"/>
  <c r="AD21" i="17"/>
  <c r="AC21" i="17"/>
  <c r="L21" i="17"/>
  <c r="H21" i="17"/>
  <c r="G21" i="17"/>
  <c r="AU20" i="19"/>
  <c r="BL20" i="20"/>
  <c r="DZ19" i="19"/>
  <c r="BC20" i="20"/>
  <c r="BN20" i="19"/>
  <c r="BP20" i="18"/>
  <c r="CL20" i="23"/>
  <c r="BW20" i="19"/>
  <c r="BI20" i="21"/>
  <c r="BF20" i="21"/>
  <c r="ED19" i="22"/>
  <c r="BT20" i="24"/>
  <c r="AX20" i="20"/>
  <c r="K28" i="3"/>
  <c r="J28" i="3"/>
  <c r="I28" i="3"/>
  <c r="BD28" i="5"/>
  <c r="AV28" i="5"/>
  <c r="AN28" i="5"/>
  <c r="AF28" i="5"/>
  <c r="X28" i="5"/>
  <c r="P28" i="5"/>
  <c r="BC28" i="5"/>
  <c r="AU28" i="5"/>
  <c r="AM28" i="5"/>
  <c r="AE28" i="5"/>
  <c r="W28" i="5"/>
  <c r="O28" i="5"/>
  <c r="AY28" i="5"/>
  <c r="AQ28" i="5"/>
  <c r="AI28" i="5"/>
  <c r="AA28" i="5"/>
  <c r="S28" i="5"/>
  <c r="AX28" i="5"/>
  <c r="AP28" i="5"/>
  <c r="AH28" i="5"/>
  <c r="Z28" i="5"/>
  <c r="R28" i="5"/>
  <c r="AS28" i="5"/>
  <c r="AC28" i="5"/>
  <c r="M28" i="5"/>
  <c r="AR28" i="5"/>
  <c r="AB28" i="5"/>
  <c r="L28" i="5"/>
  <c r="AO28" i="5"/>
  <c r="Y28" i="5"/>
  <c r="BB28" i="5"/>
  <c r="AL28" i="5"/>
  <c r="V28" i="5"/>
  <c r="BA28" i="5"/>
  <c r="AK28" i="5"/>
  <c r="U28" i="5"/>
  <c r="AZ28" i="5"/>
  <c r="AJ28" i="5"/>
  <c r="T28" i="5"/>
  <c r="AW28" i="5"/>
  <c r="AG28" i="5"/>
  <c r="Q28" i="5"/>
  <c r="AT28" i="5"/>
  <c r="AD28" i="5"/>
  <c r="N28" i="5"/>
  <c r="BK20" i="23"/>
  <c r="BG20" i="22"/>
  <c r="CN19" i="19"/>
  <c r="BB20" i="26"/>
  <c r="BQ20" i="23"/>
  <c r="BS20" i="20"/>
  <c r="BY20" i="25"/>
  <c r="F33" i="13"/>
  <c r="E33" i="13"/>
  <c r="D33" i="13"/>
  <c r="C33" i="13"/>
  <c r="B33" i="13"/>
  <c r="A34" i="13"/>
  <c r="H33" i="13"/>
  <c r="G33" i="13"/>
  <c r="EE19" i="22"/>
  <c r="BU20" i="23"/>
  <c r="BD20" i="23"/>
  <c r="B34" i="10"/>
  <c r="A35" i="10"/>
  <c r="H34" i="10"/>
  <c r="F34" i="10"/>
  <c r="E34" i="10"/>
  <c r="D34" i="10"/>
  <c r="G34" i="10"/>
  <c r="C34" i="10"/>
  <c r="CJ20" i="18"/>
  <c r="BC20" i="21"/>
  <c r="CT19" i="19"/>
  <c r="BH20" i="21"/>
  <c r="BJ20" i="25"/>
  <c r="AZ20" i="20"/>
  <c r="BT20" i="16"/>
  <c r="CH20" i="16"/>
  <c r="CH20" i="24"/>
  <c r="I28" i="4"/>
  <c r="J28" i="4"/>
  <c r="K28" i="4"/>
  <c r="DE19" i="22"/>
  <c r="CU19" i="24"/>
  <c r="AW20" i="26"/>
  <c r="BS20" i="21"/>
  <c r="AY28" i="8"/>
  <c r="AQ28" i="8"/>
  <c r="AI28" i="8"/>
  <c r="AA28" i="8"/>
  <c r="S28" i="8"/>
  <c r="AX28" i="8"/>
  <c r="AP28" i="8"/>
  <c r="AH28" i="8"/>
  <c r="Z28" i="8"/>
  <c r="R28" i="8"/>
  <c r="AW28" i="8"/>
  <c r="AO28" i="8"/>
  <c r="AG28" i="8"/>
  <c r="Y28" i="8"/>
  <c r="Q28" i="8"/>
  <c r="BD28" i="8"/>
  <c r="AV28" i="8"/>
  <c r="AN28" i="8"/>
  <c r="AF28" i="8"/>
  <c r="X28" i="8"/>
  <c r="P28" i="8"/>
  <c r="BC28" i="8"/>
  <c r="AU28" i="8"/>
  <c r="AM28" i="8"/>
  <c r="AE28" i="8"/>
  <c r="W28" i="8"/>
  <c r="O28" i="8"/>
  <c r="BB28" i="8"/>
  <c r="AT28" i="8"/>
  <c r="AL28" i="8"/>
  <c r="AD28" i="8"/>
  <c r="V28" i="8"/>
  <c r="N28" i="8"/>
  <c r="BA28" i="8"/>
  <c r="AS28" i="8"/>
  <c r="AK28" i="8"/>
  <c r="AC28" i="8"/>
  <c r="U28" i="8"/>
  <c r="M28" i="8"/>
  <c r="AZ28" i="8"/>
  <c r="AR28" i="8"/>
  <c r="AJ28" i="8"/>
  <c r="AB28" i="8"/>
  <c r="T28" i="8"/>
  <c r="L28" i="8"/>
  <c r="AW28" i="9"/>
  <c r="AO28" i="9"/>
  <c r="AG28" i="9"/>
  <c r="Y28" i="9"/>
  <c r="Q28" i="9"/>
  <c r="BD28" i="9"/>
  <c r="AV28" i="9"/>
  <c r="AN28" i="9"/>
  <c r="AF28" i="9"/>
  <c r="X28" i="9"/>
  <c r="P28" i="9"/>
  <c r="BC28" i="9"/>
  <c r="AU28" i="9"/>
  <c r="AM28" i="9"/>
  <c r="AE28" i="9"/>
  <c r="W28" i="9"/>
  <c r="O28" i="9"/>
  <c r="AZ28" i="9"/>
  <c r="AR28" i="9"/>
  <c r="AJ28" i="9"/>
  <c r="AB28" i="9"/>
  <c r="T28" i="9"/>
  <c r="L28" i="9"/>
  <c r="AT28" i="9"/>
  <c r="AD28" i="9"/>
  <c r="N28" i="9"/>
  <c r="AS28" i="9"/>
  <c r="AC28" i="9"/>
  <c r="M28" i="9"/>
  <c r="AQ28" i="9"/>
  <c r="AA28" i="9"/>
  <c r="AP28" i="9"/>
  <c r="Z28" i="9"/>
  <c r="BB28" i="9"/>
  <c r="AL28" i="9"/>
  <c r="V28" i="9"/>
  <c r="BA28" i="9"/>
  <c r="AK28" i="9"/>
  <c r="U28" i="9"/>
  <c r="AY28" i="9"/>
  <c r="AI28" i="9"/>
  <c r="S28" i="9"/>
  <c r="AX28" i="9"/>
  <c r="AH28" i="9"/>
  <c r="R28" i="9"/>
  <c r="CU19" i="22"/>
  <c r="AS21" i="19"/>
  <c r="CL21" i="19" s="1"/>
  <c r="AK21" i="19"/>
  <c r="AC21" i="19"/>
  <c r="U21" i="19"/>
  <c r="M21" i="19"/>
  <c r="E21" i="19"/>
  <c r="AR21" i="19"/>
  <c r="AJ21" i="19"/>
  <c r="AB21" i="19"/>
  <c r="T21" i="19"/>
  <c r="BM21" i="19" s="1"/>
  <c r="L21" i="19"/>
  <c r="D21" i="19"/>
  <c r="AP21" i="19"/>
  <c r="AH21" i="19"/>
  <c r="CA21" i="19" s="1"/>
  <c r="Z21" i="19"/>
  <c r="R21" i="19"/>
  <c r="J21" i="19"/>
  <c r="B21" i="19"/>
  <c r="BX21" i="19" s="1"/>
  <c r="AG21" i="19"/>
  <c r="V21" i="19"/>
  <c r="H21" i="19"/>
  <c r="AT21" i="19"/>
  <c r="AF21" i="19"/>
  <c r="S21" i="19"/>
  <c r="G21" i="19"/>
  <c r="AQ21" i="19"/>
  <c r="CJ21" i="19" s="1"/>
  <c r="AE21" i="19"/>
  <c r="Q21" i="19"/>
  <c r="F21" i="19"/>
  <c r="AO21" i="19"/>
  <c r="AD21" i="19"/>
  <c r="P21" i="19"/>
  <c r="C21" i="19"/>
  <c r="AA21" i="19"/>
  <c r="Y21" i="19"/>
  <c r="X21" i="19"/>
  <c r="AL21" i="19"/>
  <c r="AI21" i="19"/>
  <c r="W21" i="19"/>
  <c r="O21" i="19"/>
  <c r="N21" i="19"/>
  <c r="K21" i="19"/>
  <c r="I21" i="19"/>
  <c r="AN21" i="19"/>
  <c r="AM21" i="19"/>
  <c r="AU20" i="21"/>
  <c r="CT19" i="22"/>
  <c r="CP19" i="25"/>
  <c r="AW28" i="6"/>
  <c r="AO28" i="6"/>
  <c r="AG28" i="6"/>
  <c r="Y28" i="6"/>
  <c r="Q28" i="6"/>
  <c r="BC28" i="6"/>
  <c r="AM28" i="6"/>
  <c r="W28" i="6"/>
  <c r="BD28" i="6"/>
  <c r="AV28" i="6"/>
  <c r="AN28" i="6"/>
  <c r="AF28" i="6"/>
  <c r="X28" i="6"/>
  <c r="P28" i="6"/>
  <c r="AU28" i="6"/>
  <c r="AE28" i="6"/>
  <c r="O28" i="6"/>
  <c r="BB28" i="6"/>
  <c r="AT28" i="6"/>
  <c r="AL28" i="6"/>
  <c r="AD28" i="6"/>
  <c r="V28" i="6"/>
  <c r="N28" i="6"/>
  <c r="BA28" i="6"/>
  <c r="AS28" i="6"/>
  <c r="AK28" i="6"/>
  <c r="AC28" i="6"/>
  <c r="U28" i="6"/>
  <c r="M28" i="6"/>
  <c r="AZ28" i="6"/>
  <c r="AR28" i="6"/>
  <c r="AJ28" i="6"/>
  <c r="AB28" i="6"/>
  <c r="T28" i="6"/>
  <c r="L28" i="6"/>
  <c r="AY28" i="6"/>
  <c r="AQ28" i="6"/>
  <c r="AI28" i="6"/>
  <c r="AA28" i="6"/>
  <c r="S28" i="6"/>
  <c r="R28" i="6"/>
  <c r="AX28" i="6"/>
  <c r="AP28" i="6"/>
  <c r="AH28" i="6"/>
  <c r="Z28" i="6"/>
  <c r="BL20" i="22"/>
  <c r="DW19" i="22"/>
  <c r="CP19" i="24"/>
  <c r="DI19" i="19"/>
  <c r="AV20" i="26"/>
  <c r="AW29" i="9"/>
  <c r="BD29" i="9"/>
  <c r="AN29" i="9"/>
  <c r="BC29" i="9"/>
  <c r="W29" i="9"/>
  <c r="BB29" i="9"/>
  <c r="AI29" i="9"/>
  <c r="S29" i="9"/>
  <c r="AC29" i="9"/>
  <c r="K29" i="9"/>
  <c r="K28" i="13"/>
  <c r="J28" i="13"/>
  <c r="I28" i="13"/>
  <c r="DE19" i="19"/>
  <c r="CN19" i="22"/>
  <c r="DD19" i="21"/>
  <c r="DA19" i="24"/>
  <c r="DK19" i="16"/>
  <c r="DW19" i="26"/>
  <c r="DE19" i="25"/>
  <c r="DT19" i="16"/>
  <c r="CW19" i="22"/>
  <c r="CR19" i="25"/>
  <c r="DA19" i="26"/>
  <c r="CS19" i="22"/>
  <c r="CW19" i="19"/>
  <c r="EA19" i="26"/>
  <c r="DU19" i="21"/>
  <c r="DA19" i="25"/>
  <c r="DH19" i="26"/>
  <c r="CX19" i="25"/>
  <c r="DF19" i="16"/>
  <c r="DS19" i="25"/>
  <c r="CR19" i="22"/>
  <c r="DP19" i="16"/>
  <c r="DD19" i="24"/>
  <c r="DF19" i="26"/>
  <c r="DV19" i="25"/>
  <c r="DP19" i="24"/>
  <c r="DB19" i="26"/>
  <c r="CS19" i="25"/>
  <c r="AM28" i="10"/>
  <c r="AR28" i="10"/>
  <c r="N28" i="10"/>
  <c r="AF28" i="10"/>
  <c r="AW28" i="10"/>
  <c r="DR19" i="26"/>
  <c r="DH19" i="22"/>
  <c r="A35" i="6"/>
  <c r="G34" i="6"/>
  <c r="H34" i="6"/>
  <c r="F34" i="6"/>
  <c r="E34" i="6"/>
  <c r="D34" i="6"/>
  <c r="C34" i="6"/>
  <c r="B34" i="6"/>
  <c r="BQ20" i="19"/>
  <c r="F33" i="3"/>
  <c r="E33" i="3"/>
  <c r="A34" i="3"/>
  <c r="H33" i="3"/>
  <c r="G33" i="3"/>
  <c r="D33" i="3"/>
  <c r="C33" i="3"/>
  <c r="B33" i="3"/>
  <c r="AZ20" i="24"/>
  <c r="CS20" i="24" s="1"/>
  <c r="AY20" i="26"/>
  <c r="AX20" i="25"/>
  <c r="CB20" i="24"/>
  <c r="BE20" i="22"/>
  <c r="CF20" i="21"/>
  <c r="AZ20" i="26"/>
  <c r="BT20" i="23"/>
  <c r="BM20" i="25"/>
  <c r="CM20" i="16"/>
  <c r="AW20" i="18"/>
  <c r="BG20" i="21"/>
  <c r="CD20" i="20"/>
  <c r="BQ20" i="21"/>
  <c r="BE20" i="20"/>
  <c r="CK20" i="19"/>
  <c r="BO20" i="22"/>
  <c r="BR20" i="20"/>
  <c r="CI20" i="22"/>
  <c r="CC20" i="25"/>
  <c r="BJ20" i="24"/>
  <c r="BT20" i="17"/>
  <c r="BM20" i="16"/>
  <c r="CM20" i="18"/>
  <c r="AQ21" i="26"/>
  <c r="AI21" i="26"/>
  <c r="AA21" i="26"/>
  <c r="S21" i="26"/>
  <c r="K21" i="26"/>
  <c r="C21" i="26"/>
  <c r="AP21" i="26"/>
  <c r="AG21" i="26"/>
  <c r="X21" i="26"/>
  <c r="O21" i="26"/>
  <c r="F21" i="26"/>
  <c r="AO21" i="26"/>
  <c r="AE21" i="26"/>
  <c r="U21" i="26"/>
  <c r="J21" i="26"/>
  <c r="AN21" i="26"/>
  <c r="AD21" i="26"/>
  <c r="BW21" i="26" s="1"/>
  <c r="T21" i="26"/>
  <c r="I21" i="26"/>
  <c r="AL21" i="26"/>
  <c r="AB21" i="26"/>
  <c r="Q21" i="26"/>
  <c r="G21" i="26"/>
  <c r="AK21" i="26"/>
  <c r="V21" i="26"/>
  <c r="D21" i="26"/>
  <c r="AJ21" i="26"/>
  <c r="R21" i="26"/>
  <c r="B21" i="26"/>
  <c r="AH21" i="26"/>
  <c r="P21" i="26"/>
  <c r="AF21" i="26"/>
  <c r="N21" i="26"/>
  <c r="AT21" i="26"/>
  <c r="M21" i="26"/>
  <c r="W21" i="26"/>
  <c r="Z21" i="26"/>
  <c r="Y21" i="26"/>
  <c r="L21" i="26"/>
  <c r="H21" i="26"/>
  <c r="E21" i="26"/>
  <c r="AR21" i="26"/>
  <c r="AM21" i="26"/>
  <c r="AS21" i="26"/>
  <c r="AC21" i="26"/>
  <c r="AU20" i="20"/>
  <c r="CK20" i="20"/>
  <c r="AV20" i="25"/>
  <c r="CI20" i="23"/>
  <c r="DP19" i="22"/>
  <c r="BZ20" i="20"/>
  <c r="AZ20" i="21"/>
  <c r="AX20" i="21"/>
  <c r="DX19" i="19"/>
  <c r="J28" i="12"/>
  <c r="I28" i="12"/>
  <c r="K28" i="12"/>
  <c r="CB20" i="21"/>
  <c r="BA28" i="2"/>
  <c r="AS28" i="2"/>
  <c r="AK28" i="2"/>
  <c r="AC28" i="2"/>
  <c r="U28" i="2"/>
  <c r="M28" i="2"/>
  <c r="L28" i="2"/>
  <c r="AZ28" i="2"/>
  <c r="AR28" i="2"/>
  <c r="AJ28" i="2"/>
  <c r="AB28" i="2"/>
  <c r="T28" i="2"/>
  <c r="BD28" i="2"/>
  <c r="AV28" i="2"/>
  <c r="AN28" i="2"/>
  <c r="AF28" i="2"/>
  <c r="X28" i="2"/>
  <c r="P28" i="2"/>
  <c r="AU28" i="2"/>
  <c r="AE28" i="2"/>
  <c r="O28" i="2"/>
  <c r="BC28" i="2"/>
  <c r="AM28" i="2"/>
  <c r="W28" i="2"/>
  <c r="BB28" i="2"/>
  <c r="AL28" i="2"/>
  <c r="V28" i="2"/>
  <c r="AI28" i="2"/>
  <c r="AG28" i="2"/>
  <c r="AP28" i="2"/>
  <c r="Z28" i="2"/>
  <c r="AY28" i="2"/>
  <c r="S28" i="2"/>
  <c r="AX28" i="2"/>
  <c r="AH28" i="2"/>
  <c r="R28" i="2"/>
  <c r="AW28" i="2"/>
  <c r="Q28" i="2"/>
  <c r="AT28" i="2"/>
  <c r="AD28" i="2"/>
  <c r="N28" i="2"/>
  <c r="AQ28" i="2"/>
  <c r="AA28" i="2"/>
  <c r="AO28" i="2"/>
  <c r="Y28" i="2"/>
  <c r="DN19" i="19"/>
  <c r="CD20" i="23"/>
  <c r="DW20" i="23" s="1"/>
  <c r="BB20" i="20"/>
  <c r="DX19" i="16"/>
  <c r="CC21" i="17"/>
  <c r="AM21" i="20"/>
  <c r="AE21" i="20"/>
  <c r="W21" i="20"/>
  <c r="O21" i="20"/>
  <c r="G21" i="20"/>
  <c r="AT21" i="20"/>
  <c r="AL21" i="20"/>
  <c r="AD21" i="20"/>
  <c r="V21" i="20"/>
  <c r="N21" i="20"/>
  <c r="F21" i="20"/>
  <c r="AS21" i="20"/>
  <c r="AK21" i="20"/>
  <c r="AC21" i="20"/>
  <c r="U21" i="20"/>
  <c r="M21" i="20"/>
  <c r="E21" i="20"/>
  <c r="AR21" i="20"/>
  <c r="AJ21" i="20"/>
  <c r="AB21" i="20"/>
  <c r="T21" i="20"/>
  <c r="L21" i="20"/>
  <c r="D21" i="20"/>
  <c r="AQ21" i="20"/>
  <c r="AI21" i="20"/>
  <c r="AA21" i="20"/>
  <c r="S21" i="20"/>
  <c r="K21" i="20"/>
  <c r="C21" i="20"/>
  <c r="AP21" i="20"/>
  <c r="AH21" i="20"/>
  <c r="Z21" i="20"/>
  <c r="BS21" i="20" s="1"/>
  <c r="R21" i="20"/>
  <c r="J21" i="20"/>
  <c r="B21" i="20"/>
  <c r="CI21" i="20" s="1"/>
  <c r="AG21" i="20"/>
  <c r="AF21" i="20"/>
  <c r="X21" i="20"/>
  <c r="Q21" i="20"/>
  <c r="P21" i="20"/>
  <c r="BI21" i="20" s="1"/>
  <c r="I21" i="20"/>
  <c r="H21" i="20"/>
  <c r="AO21" i="20"/>
  <c r="AN21" i="20"/>
  <c r="Y21" i="20"/>
  <c r="AU20" i="22"/>
  <c r="BA29" i="12"/>
  <c r="AE29" i="12"/>
  <c r="K29" i="12"/>
  <c r="J29" i="12"/>
  <c r="I29" i="12"/>
  <c r="BC28" i="4"/>
  <c r="AU28" i="4"/>
  <c r="AM28" i="4"/>
  <c r="AE28" i="4"/>
  <c r="W28" i="4"/>
  <c r="O28" i="4"/>
  <c r="BB28" i="4"/>
  <c r="AT28" i="4"/>
  <c r="AL28" i="4"/>
  <c r="AD28" i="4"/>
  <c r="V28" i="4"/>
  <c r="N28" i="4"/>
  <c r="AX28" i="4"/>
  <c r="AP28" i="4"/>
  <c r="AH28" i="4"/>
  <c r="Z28" i="4"/>
  <c r="R28" i="4"/>
  <c r="AW28" i="4"/>
  <c r="AO28" i="4"/>
  <c r="AG28" i="4"/>
  <c r="Y28" i="4"/>
  <c r="Q28" i="4"/>
  <c r="BD28" i="4"/>
  <c r="AN28" i="4"/>
  <c r="X28" i="4"/>
  <c r="BA28" i="4"/>
  <c r="AK28" i="4"/>
  <c r="U28" i="4"/>
  <c r="AZ28" i="4"/>
  <c r="T28" i="4"/>
  <c r="AV28" i="4"/>
  <c r="AF28" i="4"/>
  <c r="P28" i="4"/>
  <c r="AJ28" i="4"/>
  <c r="AY28" i="4"/>
  <c r="AI28" i="4"/>
  <c r="S28" i="4"/>
  <c r="AS28" i="4"/>
  <c r="AC28" i="4"/>
  <c r="M28" i="4"/>
  <c r="AR28" i="4"/>
  <c r="AB28" i="4"/>
  <c r="L28" i="4"/>
  <c r="AQ28" i="4"/>
  <c r="AA28" i="4"/>
  <c r="AX28" i="7"/>
  <c r="AP28" i="7"/>
  <c r="AH28" i="7"/>
  <c r="Z28" i="7"/>
  <c r="R28" i="7"/>
  <c r="BD28" i="7"/>
  <c r="AV28" i="7"/>
  <c r="AN28" i="7"/>
  <c r="AF28" i="7"/>
  <c r="X28" i="7"/>
  <c r="P28" i="7"/>
  <c r="AW28" i="7"/>
  <c r="AO28" i="7"/>
  <c r="AG28" i="7"/>
  <c r="Y28" i="7"/>
  <c r="Q28" i="7"/>
  <c r="BC28" i="7"/>
  <c r="AU28" i="7"/>
  <c r="AM28" i="7"/>
  <c r="AE28" i="7"/>
  <c r="W28" i="7"/>
  <c r="O28" i="7"/>
  <c r="BB28" i="7"/>
  <c r="AT28" i="7"/>
  <c r="AL28" i="7"/>
  <c r="AD28" i="7"/>
  <c r="V28" i="7"/>
  <c r="N28" i="7"/>
  <c r="BA28" i="7"/>
  <c r="AS28" i="7"/>
  <c r="AK28" i="7"/>
  <c r="AC28" i="7"/>
  <c r="U28" i="7"/>
  <c r="M28" i="7"/>
  <c r="AY28" i="7"/>
  <c r="AQ28" i="7"/>
  <c r="AI28" i="7"/>
  <c r="AA28" i="7"/>
  <c r="S28" i="7"/>
  <c r="AZ28" i="7"/>
  <c r="AR28" i="7"/>
  <c r="AJ28" i="7"/>
  <c r="AB28" i="7"/>
  <c r="T28" i="7"/>
  <c r="L28" i="7"/>
  <c r="B33" i="7"/>
  <c r="H33" i="7"/>
  <c r="A34" i="7"/>
  <c r="G33" i="7"/>
  <c r="F33" i="7"/>
  <c r="E33" i="7"/>
  <c r="C33" i="7"/>
  <c r="D33" i="7"/>
  <c r="DR19" i="19"/>
  <c r="CU19" i="19"/>
  <c r="DW19" i="19"/>
  <c r="DZ19" i="25"/>
  <c r="DP19" i="21"/>
  <c r="DF19" i="21"/>
  <c r="CN19" i="21"/>
  <c r="DF19" i="19"/>
  <c r="EA19" i="21"/>
  <c r="DG19" i="19"/>
  <c r="CW19" i="24"/>
  <c r="EF19" i="16"/>
  <c r="DS19" i="26"/>
  <c r="DO19" i="25"/>
  <c r="DZ19" i="26"/>
  <c r="DC19" i="22"/>
  <c r="CQ19" i="19"/>
  <c r="CU19" i="16"/>
  <c r="DL19" i="16"/>
  <c r="DV19" i="22"/>
  <c r="DA19" i="19"/>
  <c r="CW19" i="26"/>
  <c r="DL19" i="19"/>
  <c r="DF19" i="25"/>
  <c r="DP19" i="26"/>
  <c r="CQ19" i="25"/>
  <c r="R29" i="12" s="1"/>
  <c r="CV19" i="19"/>
  <c r="DJ19" i="16"/>
  <c r="DH19" i="25"/>
  <c r="DN19" i="26"/>
  <c r="DF19" i="24"/>
  <c r="DD19" i="26"/>
  <c r="CZ19" i="25"/>
  <c r="DJ19" i="24"/>
  <c r="S28" i="10"/>
  <c r="AQ28" i="10"/>
  <c r="AZ28" i="10"/>
  <c r="V28" i="10"/>
  <c r="AN28" i="10"/>
  <c r="R28" i="10"/>
  <c r="DT19" i="26"/>
  <c r="CV19" i="22"/>
  <c r="BB28" i="3"/>
  <c r="AT28" i="3"/>
  <c r="AL28" i="3"/>
  <c r="AD28" i="3"/>
  <c r="V28" i="3"/>
  <c r="N28" i="3"/>
  <c r="BA28" i="3"/>
  <c r="AS28" i="3"/>
  <c r="AK28" i="3"/>
  <c r="AC28" i="3"/>
  <c r="U28" i="3"/>
  <c r="M28" i="3"/>
  <c r="AW28" i="3"/>
  <c r="AO28" i="3"/>
  <c r="AG28" i="3"/>
  <c r="Y28" i="3"/>
  <c r="Q28" i="3"/>
  <c r="BD28" i="3"/>
  <c r="AV28" i="3"/>
  <c r="AN28" i="3"/>
  <c r="AF28" i="3"/>
  <c r="X28" i="3"/>
  <c r="P28" i="3"/>
  <c r="AY28" i="3"/>
  <c r="AI28" i="3"/>
  <c r="S28" i="3"/>
  <c r="AH28" i="3"/>
  <c r="AU28" i="3"/>
  <c r="AE28" i="3"/>
  <c r="O28" i="3"/>
  <c r="AZ28" i="3"/>
  <c r="AJ28" i="3"/>
  <c r="T28" i="3"/>
  <c r="AX28" i="3"/>
  <c r="R28" i="3"/>
  <c r="AR28" i="3"/>
  <c r="AB28" i="3"/>
  <c r="L28" i="3"/>
  <c r="AQ28" i="3"/>
  <c r="AA28" i="3"/>
  <c r="AP28" i="3"/>
  <c r="Z28" i="3"/>
  <c r="BC28" i="3"/>
  <c r="AM28" i="3"/>
  <c r="W28" i="3"/>
  <c r="AE29" i="6"/>
  <c r="O29" i="6"/>
  <c r="AM29" i="6"/>
  <c r="N29" i="6"/>
  <c r="BA29" i="6"/>
  <c r="AZ29" i="6"/>
  <c r="AR29" i="6"/>
  <c r="AJ29" i="6"/>
  <c r="AQ29" i="6"/>
  <c r="S29" i="6"/>
  <c r="I29" i="6"/>
  <c r="K29" i="6"/>
  <c r="J29" i="6"/>
  <c r="BK20" i="18"/>
  <c r="BK20" i="26"/>
  <c r="CG20" i="23"/>
  <c r="E33" i="2"/>
  <c r="D33" i="2"/>
  <c r="H33" i="2"/>
  <c r="G33" i="2"/>
  <c r="B33" i="2"/>
  <c r="A34" i="2"/>
  <c r="F33" i="2"/>
  <c r="C33" i="2"/>
  <c r="CD20" i="16"/>
  <c r="BQ20" i="18"/>
  <c r="BS20" i="23"/>
  <c r="BB29" i="13"/>
  <c r="AT29" i="13"/>
  <c r="S29" i="13"/>
  <c r="AH29" i="13"/>
  <c r="BC29" i="13"/>
  <c r="AM29" i="13"/>
  <c r="AE29" i="13"/>
  <c r="A22" i="26"/>
  <c r="A22" i="25"/>
  <c r="A22" i="24"/>
  <c r="A22" i="23"/>
  <c r="A22" i="22"/>
  <c r="A22" i="21"/>
  <c r="A22" i="17"/>
  <c r="A22" i="16"/>
  <c r="AQ22" i="15"/>
  <c r="AI22" i="15"/>
  <c r="AA22" i="15"/>
  <c r="S22" i="15"/>
  <c r="K22" i="15"/>
  <c r="C22" i="15"/>
  <c r="AT22" i="15"/>
  <c r="AK22" i="15"/>
  <c r="AB22" i="15"/>
  <c r="R22" i="15"/>
  <c r="I22" i="15"/>
  <c r="AS22" i="15"/>
  <c r="AJ22" i="15"/>
  <c r="Z22" i="15"/>
  <c r="Q22" i="15"/>
  <c r="H22" i="15"/>
  <c r="AP22" i="15"/>
  <c r="AG22" i="15"/>
  <c r="X22" i="15"/>
  <c r="O22" i="15"/>
  <c r="F22" i="15"/>
  <c r="A22" i="18"/>
  <c r="AH22" i="15"/>
  <c r="U22" i="15"/>
  <c r="E22" i="15"/>
  <c r="AF22" i="15"/>
  <c r="T22" i="15"/>
  <c r="D22" i="15"/>
  <c r="A22" i="19"/>
  <c r="AR22" i="15"/>
  <c r="AD22" i="15"/>
  <c r="N22" i="15"/>
  <c r="Y22" i="15"/>
  <c r="B22" i="15"/>
  <c r="A23" i="15"/>
  <c r="W22" i="15"/>
  <c r="AO22" i="15"/>
  <c r="V22" i="15"/>
  <c r="AN22" i="15"/>
  <c r="P22" i="15"/>
  <c r="A22" i="20"/>
  <c r="AL22" i="15"/>
  <c r="L22" i="15"/>
  <c r="AC22" i="15"/>
  <c r="G22" i="15"/>
  <c r="AE22" i="15"/>
  <c r="M22" i="15"/>
  <c r="J22" i="15"/>
  <c r="AM22" i="15"/>
  <c r="BH21" i="24"/>
  <c r="AT21" i="21"/>
  <c r="AL21" i="21"/>
  <c r="AD21" i="21"/>
  <c r="V21" i="21"/>
  <c r="N21" i="21"/>
  <c r="F21" i="21"/>
  <c r="AS21" i="21"/>
  <c r="AK21" i="21"/>
  <c r="AC21" i="21"/>
  <c r="U21" i="21"/>
  <c r="M21" i="21"/>
  <c r="E21" i="21"/>
  <c r="AR21" i="21"/>
  <c r="AJ21" i="21"/>
  <c r="AB21" i="21"/>
  <c r="T21" i="21"/>
  <c r="L21" i="21"/>
  <c r="D21" i="21"/>
  <c r="AQ21" i="21"/>
  <c r="AI21" i="21"/>
  <c r="AA21" i="21"/>
  <c r="S21" i="21"/>
  <c r="K21" i="21"/>
  <c r="C21" i="21"/>
  <c r="AP21" i="21"/>
  <c r="AH21" i="21"/>
  <c r="Z21" i="21"/>
  <c r="R21" i="21"/>
  <c r="J21" i="21"/>
  <c r="B21" i="21"/>
  <c r="AO21" i="21"/>
  <c r="W21" i="21"/>
  <c r="AN21" i="21"/>
  <c r="Q21" i="21"/>
  <c r="AM21" i="21"/>
  <c r="P21" i="21"/>
  <c r="AG21" i="21"/>
  <c r="BZ21" i="21" s="1"/>
  <c r="O21" i="21"/>
  <c r="AF21" i="21"/>
  <c r="I21" i="21"/>
  <c r="X21" i="21"/>
  <c r="AE21" i="21"/>
  <c r="Y21" i="21"/>
  <c r="H21" i="21"/>
  <c r="G21" i="21"/>
  <c r="BC29" i="4"/>
  <c r="AT29" i="4"/>
  <c r="Z29" i="4"/>
  <c r="AF29" i="4"/>
  <c r="X29" i="4"/>
  <c r="AZ29" i="4"/>
  <c r="J29" i="4"/>
  <c r="I29" i="4"/>
  <c r="K29" i="4"/>
  <c r="BL20" i="16"/>
  <c r="DI19" i="22"/>
  <c r="DX19" i="22"/>
  <c r="BW20" i="23"/>
  <c r="DF19" i="22"/>
  <c r="DZ19" i="24"/>
  <c r="DQ19" i="22"/>
  <c r="DT19" i="19"/>
  <c r="DA19" i="22"/>
  <c r="DJ19" i="19"/>
  <c r="DT19" i="25"/>
  <c r="DB19" i="16"/>
  <c r="DK19" i="24"/>
  <c r="DG19" i="25"/>
  <c r="CV19" i="26"/>
  <c r="L29" i="13" s="1"/>
  <c r="DK19" i="19"/>
  <c r="EE19" i="16"/>
  <c r="CP19" i="16"/>
  <c r="CQ19" i="22"/>
  <c r="DM19" i="19"/>
  <c r="CS19" i="19"/>
  <c r="DN19" i="25"/>
  <c r="DK19" i="26"/>
  <c r="DO19" i="16"/>
  <c r="DC19" i="19"/>
  <c r="CT19" i="16"/>
  <c r="EA19" i="16"/>
  <c r="DQ19" i="19"/>
  <c r="DL19" i="26"/>
  <c r="CY19" i="24"/>
  <c r="ED19" i="16"/>
  <c r="CT19" i="25"/>
  <c r="M29" i="12" s="1"/>
  <c r="DU19" i="22"/>
  <c r="AY28" i="10"/>
  <c r="O28" i="10"/>
  <c r="M28" i="10"/>
  <c r="AD28" i="10"/>
  <c r="AV28" i="10"/>
  <c r="BK21" i="21" l="1"/>
  <c r="AA29" i="6"/>
  <c r="BU21" i="19"/>
  <c r="AU21" i="17"/>
  <c r="CJ21" i="18"/>
  <c r="AU21" i="23"/>
  <c r="AT29" i="3"/>
  <c r="BZ21" i="22"/>
  <c r="BQ21" i="21"/>
  <c r="BE21" i="21"/>
  <c r="BD29" i="13"/>
  <c r="AL29" i="6"/>
  <c r="CG21" i="20"/>
  <c r="CL21" i="20"/>
  <c r="BS21" i="26"/>
  <c r="AQ29" i="4"/>
  <c r="BP21" i="21"/>
  <c r="T29" i="4"/>
  <c r="L29" i="4"/>
  <c r="AS29" i="4"/>
  <c r="AW29" i="4"/>
  <c r="AD29" i="4"/>
  <c r="AU29" i="4"/>
  <c r="BU21" i="21"/>
  <c r="I29" i="13"/>
  <c r="AK29" i="13"/>
  <c r="AJ29" i="4"/>
  <c r="AR29" i="4"/>
  <c r="P29" i="4"/>
  <c r="R29" i="4"/>
  <c r="AL29" i="4"/>
  <c r="BH21" i="21"/>
  <c r="AU21" i="21"/>
  <c r="BL21" i="21"/>
  <c r="CC21" i="21"/>
  <c r="AY21" i="21"/>
  <c r="BH21" i="16"/>
  <c r="AX29" i="13"/>
  <c r="N29" i="13"/>
  <c r="DD20" i="18"/>
  <c r="Z29" i="6"/>
  <c r="AB29" i="6"/>
  <c r="AS29" i="6"/>
  <c r="W29" i="6"/>
  <c r="BD29" i="6"/>
  <c r="AW29" i="6"/>
  <c r="AQ29" i="12"/>
  <c r="BB21" i="20"/>
  <c r="BK21" i="20"/>
  <c r="CB21" i="20"/>
  <c r="BG21" i="20"/>
  <c r="CK21" i="26"/>
  <c r="AW21" i="26"/>
  <c r="CB21" i="26"/>
  <c r="BY21" i="25"/>
  <c r="M29" i="9"/>
  <c r="AX29" i="9"/>
  <c r="AL29" i="9"/>
  <c r="O29" i="9"/>
  <c r="AF29" i="9"/>
  <c r="BZ21" i="19"/>
  <c r="BE21" i="19"/>
  <c r="BY21" i="17"/>
  <c r="CJ21" i="17"/>
  <c r="CE21" i="17"/>
  <c r="CD21" i="17"/>
  <c r="BZ21" i="17"/>
  <c r="AZ21" i="18"/>
  <c r="BT21" i="18"/>
  <c r="CK21" i="18"/>
  <c r="BL21" i="25"/>
  <c r="CB21" i="23"/>
  <c r="BS21" i="23"/>
  <c r="AX21" i="23"/>
  <c r="T29" i="3"/>
  <c r="M29" i="3"/>
  <c r="AD29" i="3"/>
  <c r="DB20" i="25"/>
  <c r="ED20" i="23"/>
  <c r="BA21" i="21"/>
  <c r="AW21" i="20"/>
  <c r="BZ21" i="26"/>
  <c r="I29" i="10"/>
  <c r="AS29" i="9"/>
  <c r="AE29" i="9"/>
  <c r="BA21" i="19"/>
  <c r="CW20" i="19"/>
  <c r="BN21" i="23"/>
  <c r="BN21" i="24"/>
  <c r="AK29" i="4"/>
  <c r="BD29" i="4"/>
  <c r="Q29" i="4"/>
  <c r="AP29" i="4"/>
  <c r="O29" i="4"/>
  <c r="BR21" i="21"/>
  <c r="CF21" i="21"/>
  <c r="BS21" i="21"/>
  <c r="CJ21" i="21"/>
  <c r="BF21" i="21"/>
  <c r="P29" i="13"/>
  <c r="AB29" i="13"/>
  <c r="AI29" i="6"/>
  <c r="V29" i="6"/>
  <c r="P29" i="6"/>
  <c r="AU29" i="6"/>
  <c r="CW20" i="22"/>
  <c r="BQ21" i="20"/>
  <c r="BE21" i="20"/>
  <c r="BV21" i="20"/>
  <c r="CM21" i="20"/>
  <c r="AY21" i="22"/>
  <c r="BE21" i="26"/>
  <c r="BI21" i="26"/>
  <c r="AZ21" i="26"/>
  <c r="BC21" i="26"/>
  <c r="BG21" i="16"/>
  <c r="DK20" i="20"/>
  <c r="AS29" i="13"/>
  <c r="K29" i="13"/>
  <c r="J29" i="9"/>
  <c r="N29" i="9"/>
  <c r="AY29" i="9"/>
  <c r="T29" i="9"/>
  <c r="AM29" i="9"/>
  <c r="AZ29" i="12"/>
  <c r="BI21" i="19"/>
  <c r="BL21" i="19"/>
  <c r="BK21" i="19"/>
  <c r="BB21" i="23"/>
  <c r="BL21" i="17"/>
  <c r="BQ21" i="17"/>
  <c r="AW21" i="18"/>
  <c r="BU21" i="25"/>
  <c r="BZ21" i="25"/>
  <c r="AP29" i="10"/>
  <c r="AH29" i="3"/>
  <c r="Z29" i="3"/>
  <c r="AA29" i="3"/>
  <c r="Q29" i="3"/>
  <c r="AK29" i="3"/>
  <c r="U29" i="4"/>
  <c r="AN29" i="4"/>
  <c r="AH29" i="4"/>
  <c r="BB29" i="4"/>
  <c r="BN21" i="20"/>
  <c r="BY21" i="26"/>
  <c r="L29" i="9"/>
  <c r="BC21" i="19"/>
  <c r="AW21" i="23"/>
  <c r="DC20" i="21"/>
  <c r="BA29" i="13"/>
  <c r="AQ29" i="10"/>
  <c r="S29" i="4"/>
  <c r="BA29" i="4"/>
  <c r="AB29" i="4"/>
  <c r="Y29" i="4"/>
  <c r="AX29" i="4"/>
  <c r="W29" i="4"/>
  <c r="BX21" i="21"/>
  <c r="BJ21" i="21"/>
  <c r="CA21" i="21"/>
  <c r="AZ21" i="21"/>
  <c r="BN21" i="21"/>
  <c r="CE21" i="21"/>
  <c r="CF21" i="17"/>
  <c r="AF29" i="13"/>
  <c r="AJ29" i="13"/>
  <c r="AH29" i="6"/>
  <c r="M29" i="6"/>
  <c r="AD29" i="6"/>
  <c r="X29" i="6"/>
  <c r="Q29" i="6"/>
  <c r="W29" i="12"/>
  <c r="AV21" i="20"/>
  <c r="BM21" i="20"/>
  <c r="CD21" i="20"/>
  <c r="AZ21" i="20"/>
  <c r="DV20" i="20"/>
  <c r="BR21" i="26"/>
  <c r="CA21" i="26"/>
  <c r="BJ21" i="26"/>
  <c r="BX21" i="26"/>
  <c r="Z29" i="9"/>
  <c r="AD29" i="9"/>
  <c r="U29" i="9"/>
  <c r="AB29" i="9"/>
  <c r="AU29" i="9"/>
  <c r="Q29" i="9"/>
  <c r="BP21" i="19"/>
  <c r="BS21" i="18"/>
  <c r="BE21" i="18"/>
  <c r="BD21" i="25"/>
  <c r="BE21" i="25"/>
  <c r="AZ21" i="25"/>
  <c r="CH21" i="25"/>
  <c r="BC21" i="23"/>
  <c r="J29" i="3"/>
  <c r="AX29" i="3"/>
  <c r="AQ29" i="3"/>
  <c r="Y29" i="3"/>
  <c r="AS29" i="3"/>
  <c r="BC29" i="10"/>
  <c r="BC21" i="22"/>
  <c r="BF21" i="20"/>
  <c r="BW21" i="20"/>
  <c r="BG21" i="26"/>
  <c r="AU21" i="19"/>
  <c r="CH21" i="18"/>
  <c r="AX21" i="18"/>
  <c r="BO21" i="21"/>
  <c r="CD21" i="26"/>
  <c r="AU21" i="16"/>
  <c r="AI29" i="4"/>
  <c r="AA29" i="4"/>
  <c r="M29" i="4"/>
  <c r="N29" i="4"/>
  <c r="AE29" i="4"/>
  <c r="CM21" i="21"/>
  <c r="AZ29" i="13"/>
  <c r="BA21" i="20"/>
  <c r="BU21" i="26"/>
  <c r="AP29" i="9"/>
  <c r="AT29" i="9"/>
  <c r="AK29" i="9"/>
  <c r="AJ29" i="9"/>
  <c r="Y29" i="9"/>
  <c r="DZ20" i="21"/>
  <c r="CB21" i="19"/>
  <c r="CH21" i="19"/>
  <c r="CM21" i="19"/>
  <c r="AX21" i="19"/>
  <c r="DQ20" i="23"/>
  <c r="BE21" i="17"/>
  <c r="BM21" i="17"/>
  <c r="BP21" i="17"/>
  <c r="CI21" i="17"/>
  <c r="BB21" i="17"/>
  <c r="BS21" i="17"/>
  <c r="DK20" i="17"/>
  <c r="BX21" i="18"/>
  <c r="BR21" i="18"/>
  <c r="AV21" i="18"/>
  <c r="BM21" i="18"/>
  <c r="CD21" i="18"/>
  <c r="BP21" i="25"/>
  <c r="BN21" i="25"/>
  <c r="AU21" i="25"/>
  <c r="BU21" i="23"/>
  <c r="AX21" i="16"/>
  <c r="K29" i="3"/>
  <c r="S29" i="3"/>
  <c r="P29" i="3"/>
  <c r="AG29" i="3"/>
  <c r="BA29" i="3"/>
  <c r="AU21" i="24"/>
  <c r="CB21" i="24"/>
  <c r="BP21" i="16"/>
  <c r="AK29" i="10"/>
  <c r="DQ20" i="24"/>
  <c r="BT21" i="21"/>
  <c r="CK21" i="21"/>
  <c r="CJ21" i="20"/>
  <c r="BN21" i="26"/>
  <c r="BO21" i="26"/>
  <c r="CJ21" i="26"/>
  <c r="CD21" i="19"/>
  <c r="CB21" i="18"/>
  <c r="DI20" i="26"/>
  <c r="CK21" i="25"/>
  <c r="BM21" i="25"/>
  <c r="BO21" i="25"/>
  <c r="AY21" i="25"/>
  <c r="CA21" i="25"/>
  <c r="BZ21" i="23"/>
  <c r="CH21" i="24"/>
  <c r="BS21" i="24"/>
  <c r="BU21" i="16"/>
  <c r="AW21" i="16"/>
  <c r="AL29" i="13"/>
  <c r="AX21" i="21"/>
  <c r="BA21" i="26"/>
  <c r="BG21" i="19"/>
  <c r="DZ20" i="19"/>
  <c r="BC21" i="18"/>
  <c r="AX21" i="25"/>
  <c r="AP29" i="3"/>
  <c r="CH21" i="16"/>
  <c r="AG29" i="4"/>
  <c r="CI21" i="21"/>
  <c r="AP29" i="6"/>
  <c r="U29" i="6"/>
  <c r="Y29" i="6"/>
  <c r="BZ21" i="20"/>
  <c r="BH21" i="20"/>
  <c r="CE21" i="26"/>
  <c r="BB21" i="21"/>
  <c r="AG29" i="13"/>
  <c r="AX29" i="6"/>
  <c r="L29" i="6"/>
  <c r="AC29" i="6"/>
  <c r="AT29" i="6"/>
  <c r="AN29" i="6"/>
  <c r="AG29" i="6"/>
  <c r="AN29" i="12"/>
  <c r="CH21" i="20"/>
  <c r="BR21" i="20"/>
  <c r="BL21" i="20"/>
  <c r="CC21" i="20"/>
  <c r="AY21" i="20"/>
  <c r="BP21" i="20"/>
  <c r="BM21" i="24"/>
  <c r="BP21" i="26"/>
  <c r="BK21" i="26"/>
  <c r="CH21" i="26"/>
  <c r="BL21" i="26"/>
  <c r="AA29" i="9"/>
  <c r="R29" i="9"/>
  <c r="BA29" i="9"/>
  <c r="AR29" i="9"/>
  <c r="P29" i="9"/>
  <c r="AG29" i="9"/>
  <c r="CG21" i="17"/>
  <c r="CB21" i="17"/>
  <c r="BD21" i="18"/>
  <c r="BU21" i="18"/>
  <c r="BK21" i="25"/>
  <c r="CJ21" i="25"/>
  <c r="CB21" i="25"/>
  <c r="BC21" i="25"/>
  <c r="BD21" i="23"/>
  <c r="BK21" i="23"/>
  <c r="CC21" i="23"/>
  <c r="BF21" i="23"/>
  <c r="BP21" i="23"/>
  <c r="CP20" i="22"/>
  <c r="AX21" i="24"/>
  <c r="AI29" i="3"/>
  <c r="AR29" i="3"/>
  <c r="X29" i="3"/>
  <c r="AO29" i="3"/>
  <c r="N29" i="3"/>
  <c r="DB20" i="16"/>
  <c r="CE21" i="24"/>
  <c r="BU21" i="24"/>
  <c r="BC21" i="24"/>
  <c r="CL21" i="24"/>
  <c r="BP21" i="24"/>
  <c r="BA21" i="16"/>
  <c r="BS21" i="16"/>
  <c r="BD21" i="16"/>
  <c r="CC21" i="16"/>
  <c r="BN21" i="16"/>
  <c r="BB21" i="16"/>
  <c r="BB29" i="10"/>
  <c r="BC21" i="21"/>
  <c r="BG21" i="21"/>
  <c r="BQ21" i="26"/>
  <c r="CC21" i="25"/>
  <c r="CG21" i="26"/>
  <c r="AV29" i="9"/>
  <c r="AZ21" i="19"/>
  <c r="BP21" i="18"/>
  <c r="CH21" i="23"/>
  <c r="CG21" i="21"/>
  <c r="BV21" i="21"/>
  <c r="AY29" i="6"/>
  <c r="AF29" i="6"/>
  <c r="BU21" i="20"/>
  <c r="AY29" i="4"/>
  <c r="AC29" i="4"/>
  <c r="AO29" i="4"/>
  <c r="V29" i="4"/>
  <c r="BM21" i="21"/>
  <c r="BY21" i="21"/>
  <c r="BD21" i="21"/>
  <c r="CL21" i="21"/>
  <c r="R29" i="6"/>
  <c r="T29" i="6"/>
  <c r="AK29" i="6"/>
  <c r="BB29" i="6"/>
  <c r="AV29" i="6"/>
  <c r="Q29" i="12"/>
  <c r="BC21" i="20"/>
  <c r="BT21" i="20"/>
  <c r="CK21" i="20"/>
  <c r="BF21" i="26"/>
  <c r="BT21" i="26"/>
  <c r="DM20" i="17"/>
  <c r="BY21" i="16"/>
  <c r="AQ29" i="9"/>
  <c r="AH29" i="9"/>
  <c r="V29" i="9"/>
  <c r="AZ29" i="9"/>
  <c r="X29" i="9"/>
  <c r="AW21" i="19"/>
  <c r="BN21" i="19"/>
  <c r="BN21" i="17"/>
  <c r="BT21" i="17"/>
  <c r="DZ20" i="16"/>
  <c r="AW21" i="25"/>
  <c r="BL21" i="23"/>
  <c r="CK21" i="23"/>
  <c r="O29" i="3"/>
  <c r="W29" i="3"/>
  <c r="AF29" i="3"/>
  <c r="AW21" i="24"/>
  <c r="BC21" i="16"/>
  <c r="CS20" i="25"/>
  <c r="CH21" i="22"/>
  <c r="CA21" i="22"/>
  <c r="CJ21" i="22"/>
  <c r="BE21" i="22"/>
  <c r="BX21" i="22"/>
  <c r="BS21" i="19"/>
  <c r="BL21" i="18"/>
  <c r="CJ21" i="16"/>
  <c r="AU21" i="26"/>
  <c r="DS20" i="25"/>
  <c r="CH21" i="21"/>
  <c r="DP20" i="24"/>
  <c r="DP20" i="23"/>
  <c r="BR21" i="23"/>
  <c r="BH21" i="17"/>
  <c r="BH21" i="25"/>
  <c r="A23" i="26"/>
  <c r="A23" i="25"/>
  <c r="A23" i="24"/>
  <c r="A23" i="23"/>
  <c r="A23" i="22"/>
  <c r="A23" i="21"/>
  <c r="A23" i="20"/>
  <c r="A23" i="18"/>
  <c r="A23" i="19"/>
  <c r="A23" i="17"/>
  <c r="A23" i="16"/>
  <c r="AS23" i="15"/>
  <c r="AK23" i="15"/>
  <c r="AC23" i="15"/>
  <c r="U23" i="15"/>
  <c r="M23" i="15"/>
  <c r="E23" i="15"/>
  <c r="AT23" i="15"/>
  <c r="AJ23" i="15"/>
  <c r="AA23" i="15"/>
  <c r="R23" i="15"/>
  <c r="I23" i="15"/>
  <c r="AR23" i="15"/>
  <c r="AI23" i="15"/>
  <c r="Z23" i="15"/>
  <c r="Q23" i="15"/>
  <c r="H23" i="15"/>
  <c r="AP23" i="15"/>
  <c r="AG23" i="15"/>
  <c r="X23" i="15"/>
  <c r="O23" i="15"/>
  <c r="F23" i="15"/>
  <c r="AF23" i="15"/>
  <c r="S23" i="15"/>
  <c r="C23" i="15"/>
  <c r="A24" i="15"/>
  <c r="AE23" i="15"/>
  <c r="P23" i="15"/>
  <c r="B23" i="15"/>
  <c r="AO23" i="15"/>
  <c r="AB23" i="15"/>
  <c r="L23" i="15"/>
  <c r="Y23" i="15"/>
  <c r="D23" i="15"/>
  <c r="W23" i="15"/>
  <c r="AQ23" i="15"/>
  <c r="V23" i="15"/>
  <c r="AN23" i="15"/>
  <c r="T23" i="15"/>
  <c r="AL23" i="15"/>
  <c r="K23" i="15"/>
  <c r="AD23" i="15"/>
  <c r="G23" i="15"/>
  <c r="AM23" i="15"/>
  <c r="AH23" i="15"/>
  <c r="N23" i="15"/>
  <c r="J23" i="15"/>
  <c r="AN22" i="24"/>
  <c r="AF22" i="24"/>
  <c r="BY22" i="24" s="1"/>
  <c r="X22" i="24"/>
  <c r="P22" i="24"/>
  <c r="H22" i="24"/>
  <c r="BA22" i="24" s="1"/>
  <c r="AM22" i="24"/>
  <c r="CF22" i="24" s="1"/>
  <c r="AE22" i="24"/>
  <c r="BX22" i="24" s="1"/>
  <c r="W22" i="24"/>
  <c r="O22" i="24"/>
  <c r="G22" i="24"/>
  <c r="AL22" i="24"/>
  <c r="AB22" i="24"/>
  <c r="R22" i="24"/>
  <c r="BK22" i="24" s="1"/>
  <c r="F22" i="24"/>
  <c r="AY22" i="24" s="1"/>
  <c r="AK22" i="24"/>
  <c r="CD22" i="24" s="1"/>
  <c r="AA22" i="24"/>
  <c r="Q22" i="24"/>
  <c r="E22" i="24"/>
  <c r="AR22" i="24"/>
  <c r="AH22" i="24"/>
  <c r="V22" i="24"/>
  <c r="L22" i="24"/>
  <c r="B22" i="24"/>
  <c r="AW22" i="24" s="1"/>
  <c r="AI22" i="24"/>
  <c r="S22" i="24"/>
  <c r="AG22" i="24"/>
  <c r="N22" i="24"/>
  <c r="AT22" i="24"/>
  <c r="AD22" i="24"/>
  <c r="BW22" i="24" s="1"/>
  <c r="M22" i="24"/>
  <c r="AS22" i="24"/>
  <c r="CL22" i="24" s="1"/>
  <c r="AC22" i="24"/>
  <c r="K22" i="24"/>
  <c r="AQ22" i="24"/>
  <c r="Z22" i="24"/>
  <c r="J22" i="24"/>
  <c r="AP22" i="24"/>
  <c r="Y22" i="24"/>
  <c r="BR22" i="24" s="1"/>
  <c r="I22" i="24"/>
  <c r="BB22" i="24" s="1"/>
  <c r="D22" i="24"/>
  <c r="C22" i="24"/>
  <c r="AO22" i="24"/>
  <c r="AJ22" i="24"/>
  <c r="U22" i="24"/>
  <c r="BN22" i="24" s="1"/>
  <c r="T22" i="24"/>
  <c r="CF21" i="18"/>
  <c r="CF21" i="26"/>
  <c r="AU29" i="13"/>
  <c r="Q29" i="13"/>
  <c r="AP29" i="13"/>
  <c r="T29" i="13"/>
  <c r="CS20" i="22"/>
  <c r="B34" i="7"/>
  <c r="H34" i="7"/>
  <c r="A35" i="7"/>
  <c r="G34" i="7"/>
  <c r="F34" i="7"/>
  <c r="E34" i="7"/>
  <c r="C34" i="7"/>
  <c r="D34" i="7"/>
  <c r="N29" i="12"/>
  <c r="AV29" i="12"/>
  <c r="Z29" i="12"/>
  <c r="AY29" i="12"/>
  <c r="U29" i="12"/>
  <c r="CC21" i="26"/>
  <c r="AY21" i="23"/>
  <c r="BX21" i="20"/>
  <c r="BM21" i="16"/>
  <c r="BW21" i="22"/>
  <c r="CO20" i="25"/>
  <c r="CM21" i="16"/>
  <c r="CM21" i="24"/>
  <c r="BG21" i="18"/>
  <c r="DH20" i="22"/>
  <c r="BA21" i="22"/>
  <c r="BY21" i="18"/>
  <c r="CS20" i="26"/>
  <c r="CA21" i="20"/>
  <c r="BV21" i="18"/>
  <c r="BV21" i="25"/>
  <c r="EF20" i="22"/>
  <c r="CO20" i="26"/>
  <c r="BB21" i="24"/>
  <c r="CE21" i="18"/>
  <c r="BI21" i="23"/>
  <c r="BF21" i="16"/>
  <c r="BF21" i="25"/>
  <c r="DL20" i="21"/>
  <c r="EA20" i="16"/>
  <c r="BD21" i="19"/>
  <c r="CQ20" i="20"/>
  <c r="DG20" i="19"/>
  <c r="AZ21" i="22"/>
  <c r="DF20" i="20"/>
  <c r="DF20" i="23"/>
  <c r="CZ20" i="19"/>
  <c r="DO20" i="17"/>
  <c r="BK21" i="16"/>
  <c r="BK21" i="24"/>
  <c r="AV21" i="22"/>
  <c r="CO20" i="24"/>
  <c r="CD21" i="23"/>
  <c r="CU20" i="25"/>
  <c r="EF20" i="23"/>
  <c r="AX21" i="17"/>
  <c r="CZ20" i="26"/>
  <c r="CW20" i="21"/>
  <c r="CB21" i="22"/>
  <c r="BE21" i="24"/>
  <c r="DZ20" i="18"/>
  <c r="CS20" i="17"/>
  <c r="DS20" i="17"/>
  <c r="H35" i="5"/>
  <c r="G35" i="5"/>
  <c r="C35" i="5"/>
  <c r="B35" i="5"/>
  <c r="E35" i="5"/>
  <c r="D35" i="5"/>
  <c r="A36" i="5"/>
  <c r="F35" i="5"/>
  <c r="EB20" i="20"/>
  <c r="DG20" i="16"/>
  <c r="J29" i="10"/>
  <c r="O29" i="10"/>
  <c r="AB29" i="10"/>
  <c r="AS29" i="10"/>
  <c r="P29" i="10"/>
  <c r="AG29" i="10"/>
  <c r="DX20" i="20"/>
  <c r="DL20" i="17"/>
  <c r="AW21" i="22"/>
  <c r="DS20" i="24"/>
  <c r="DP20" i="17"/>
  <c r="DG20" i="24"/>
  <c r="CN20" i="18"/>
  <c r="DM20" i="20"/>
  <c r="DA20" i="23"/>
  <c r="EB20" i="16"/>
  <c r="CX20" i="26"/>
  <c r="DN20" i="19"/>
  <c r="DC20" i="18"/>
  <c r="EF20" i="21"/>
  <c r="DM20" i="22"/>
  <c r="DW20" i="24"/>
  <c r="DH20" i="25"/>
  <c r="CU20" i="19"/>
  <c r="CY20" i="25"/>
  <c r="DO20" i="23"/>
  <c r="CX20" i="24"/>
  <c r="EC20" i="16"/>
  <c r="CZ20" i="17"/>
  <c r="DH20" i="19"/>
  <c r="DP20" i="21"/>
  <c r="DX20" i="23"/>
  <c r="CV20" i="24"/>
  <c r="CP20" i="17"/>
  <c r="DW20" i="22"/>
  <c r="CW20" i="25"/>
  <c r="DX20" i="26"/>
  <c r="DP20" i="22"/>
  <c r="CW20" i="24"/>
  <c r="DX20" i="17"/>
  <c r="CS20" i="19"/>
  <c r="CQ20" i="19"/>
  <c r="CR20" i="21"/>
  <c r="CZ20" i="23"/>
  <c r="DL20" i="26"/>
  <c r="DM20" i="18"/>
  <c r="BJ21" i="20"/>
  <c r="BT21" i="19"/>
  <c r="CG21" i="19"/>
  <c r="BD21" i="26"/>
  <c r="AV21" i="21"/>
  <c r="CN20" i="16"/>
  <c r="CJ21" i="24"/>
  <c r="AU21" i="18"/>
  <c r="DG20" i="25"/>
  <c r="T29" i="10"/>
  <c r="Y29" i="10"/>
  <c r="BZ21" i="16"/>
  <c r="AW21" i="21"/>
  <c r="BC21" i="17"/>
  <c r="CU20" i="16"/>
  <c r="CT20" i="20"/>
  <c r="DY20" i="25"/>
  <c r="EF20" i="24"/>
  <c r="DC20" i="20"/>
  <c r="BR21" i="16"/>
  <c r="BR21" i="24"/>
  <c r="BH21" i="18"/>
  <c r="BH21" i="26"/>
  <c r="AQ22" i="25"/>
  <c r="AI22" i="25"/>
  <c r="AA22" i="25"/>
  <c r="S22" i="25"/>
  <c r="K22" i="25"/>
  <c r="C22" i="25"/>
  <c r="AP22" i="25"/>
  <c r="AH22" i="25"/>
  <c r="CA22" i="25" s="1"/>
  <c r="Z22" i="25"/>
  <c r="BS22" i="25" s="1"/>
  <c r="R22" i="25"/>
  <c r="J22" i="25"/>
  <c r="B22" i="25"/>
  <c r="AT22" i="25"/>
  <c r="AJ22" i="25"/>
  <c r="X22" i="25"/>
  <c r="N22" i="25"/>
  <c r="BG22" i="25" s="1"/>
  <c r="D22" i="25"/>
  <c r="CG22" i="25" s="1"/>
  <c r="AS22" i="25"/>
  <c r="CL22" i="25" s="1"/>
  <c r="AG22" i="25"/>
  <c r="W22" i="25"/>
  <c r="M22" i="25"/>
  <c r="AR22" i="25"/>
  <c r="AF22" i="25"/>
  <c r="V22" i="25"/>
  <c r="L22" i="25"/>
  <c r="AC22" i="25"/>
  <c r="BV22" i="25" s="1"/>
  <c r="I22" i="25"/>
  <c r="AN22" i="25"/>
  <c r="Y22" i="25"/>
  <c r="G22" i="25"/>
  <c r="AM22" i="25"/>
  <c r="U22" i="25"/>
  <c r="BN22" i="25" s="1"/>
  <c r="F22" i="25"/>
  <c r="AY22" i="25" s="1"/>
  <c r="AL22" i="25"/>
  <c r="T22" i="25"/>
  <c r="E22" i="25"/>
  <c r="AB22" i="25"/>
  <c r="Q22" i="25"/>
  <c r="P22" i="25"/>
  <c r="O22" i="25"/>
  <c r="BH22" i="25" s="1"/>
  <c r="AO22" i="25"/>
  <c r="H22" i="25"/>
  <c r="BI22" i="25" s="1"/>
  <c r="AD22" i="25"/>
  <c r="AK22" i="25"/>
  <c r="AE22" i="25"/>
  <c r="CI21" i="22"/>
  <c r="CF21" i="19"/>
  <c r="Y29" i="13"/>
  <c r="DL20" i="23"/>
  <c r="V29" i="12"/>
  <c r="AM29" i="12"/>
  <c r="BD29" i="12"/>
  <c r="AH29" i="12"/>
  <c r="L29" i="12"/>
  <c r="AC29" i="12"/>
  <c r="BJ21" i="22"/>
  <c r="CC21" i="18"/>
  <c r="AY21" i="17"/>
  <c r="AY21" i="24"/>
  <c r="BM21" i="26"/>
  <c r="BW21" i="23"/>
  <c r="ED20" i="20"/>
  <c r="CM21" i="25"/>
  <c r="BO21" i="22"/>
  <c r="EF20" i="18"/>
  <c r="ED20" i="19"/>
  <c r="BY21" i="19"/>
  <c r="DJ20" i="21"/>
  <c r="DY20" i="21"/>
  <c r="BV21" i="17"/>
  <c r="BV21" i="26"/>
  <c r="EA20" i="18"/>
  <c r="BB21" i="25"/>
  <c r="BT21" i="22"/>
  <c r="CE21" i="19"/>
  <c r="BI21" i="16"/>
  <c r="BI21" i="24"/>
  <c r="CG21" i="22"/>
  <c r="BF21" i="17"/>
  <c r="CP20" i="26"/>
  <c r="DM20" i="16"/>
  <c r="CV20" i="21"/>
  <c r="B35" i="10"/>
  <c r="A36" i="10"/>
  <c r="H35" i="10"/>
  <c r="F35" i="10"/>
  <c r="E35" i="10"/>
  <c r="D35" i="10"/>
  <c r="G35" i="10"/>
  <c r="C35" i="10"/>
  <c r="BD21" i="20"/>
  <c r="DR20" i="25"/>
  <c r="DM20" i="24"/>
  <c r="CV20" i="20"/>
  <c r="AZ21" i="23"/>
  <c r="CS20" i="18"/>
  <c r="DM20" i="21"/>
  <c r="BQ21" i="22"/>
  <c r="DD20" i="19"/>
  <c r="CX20" i="16"/>
  <c r="BK21" i="17"/>
  <c r="AV21" i="23"/>
  <c r="CO20" i="18"/>
  <c r="CD21" i="16"/>
  <c r="CD21" i="24"/>
  <c r="EA20" i="22"/>
  <c r="CK21" i="16"/>
  <c r="CQ20" i="18"/>
  <c r="AX21" i="26"/>
  <c r="DZ20" i="17"/>
  <c r="DN20" i="21"/>
  <c r="AU21" i="20"/>
  <c r="BE21" i="16"/>
  <c r="DD20" i="21"/>
  <c r="DB20" i="20"/>
  <c r="CT20" i="23"/>
  <c r="DH20" i="20"/>
  <c r="K29" i="10"/>
  <c r="AU29" i="10"/>
  <c r="AJ29" i="10"/>
  <c r="BA29" i="10"/>
  <c r="X29" i="10"/>
  <c r="AO29" i="10"/>
  <c r="CN20" i="25"/>
  <c r="DW20" i="26"/>
  <c r="DZ20" i="24"/>
  <c r="DS20" i="16"/>
  <c r="EB20" i="19"/>
  <c r="DG20" i="18"/>
  <c r="EF20" i="20"/>
  <c r="DL20" i="18"/>
  <c r="DA20" i="16"/>
  <c r="DV20" i="19"/>
  <c r="DA20" i="19"/>
  <c r="CT20" i="16"/>
  <c r="DO20" i="21"/>
  <c r="DG20" i="22"/>
  <c r="DY20" i="16"/>
  <c r="DQ20" i="25"/>
  <c r="DW20" i="19"/>
  <c r="EF20" i="19"/>
  <c r="CX20" i="23"/>
  <c r="DR20" i="24"/>
  <c r="DT20" i="25"/>
  <c r="DR20" i="17"/>
  <c r="DM20" i="26"/>
  <c r="DS20" i="21"/>
  <c r="DG20" i="23"/>
  <c r="DX20" i="24"/>
  <c r="DO20" i="19"/>
  <c r="CV20" i="22"/>
  <c r="EB20" i="17"/>
  <c r="DH20" i="26"/>
  <c r="DG20" i="17"/>
  <c r="DK20" i="23"/>
  <c r="DN20" i="24"/>
  <c r="CW20" i="26"/>
  <c r="DC20" i="19"/>
  <c r="CO20" i="19"/>
  <c r="DV20" i="21"/>
  <c r="CZ20" i="16"/>
  <c r="DT20" i="19"/>
  <c r="EA20" i="24"/>
  <c r="CD21" i="21"/>
  <c r="DC20" i="26"/>
  <c r="CF21" i="20"/>
  <c r="BW21" i="24"/>
  <c r="CM21" i="26"/>
  <c r="BA21" i="23"/>
  <c r="BT21" i="23"/>
  <c r="BI21" i="25"/>
  <c r="DL20" i="20"/>
  <c r="AZ21" i="17"/>
  <c r="AZ21" i="24"/>
  <c r="EC20" i="23"/>
  <c r="DO20" i="22"/>
  <c r="DP20" i="20"/>
  <c r="AV21" i="19"/>
  <c r="AV21" i="24"/>
  <c r="EC20" i="25"/>
  <c r="CD21" i="25"/>
  <c r="BS21" i="22"/>
  <c r="CR20" i="20"/>
  <c r="BL21" i="22"/>
  <c r="CK21" i="17"/>
  <c r="DL20" i="25"/>
  <c r="CR20" i="18"/>
  <c r="G34" i="4"/>
  <c r="F34" i="4"/>
  <c r="B34" i="4"/>
  <c r="A35" i="4"/>
  <c r="H34" i="4"/>
  <c r="E34" i="4"/>
  <c r="D34" i="4"/>
  <c r="C34" i="4"/>
  <c r="DL20" i="24"/>
  <c r="CQ20" i="16"/>
  <c r="CO20" i="23"/>
  <c r="BU21" i="22"/>
  <c r="CB21" i="16"/>
  <c r="EF20" i="17"/>
  <c r="DV20" i="23"/>
  <c r="DK20" i="16"/>
  <c r="CV20" i="26"/>
  <c r="S29" i="10"/>
  <c r="AR29" i="10"/>
  <c r="N29" i="10"/>
  <c r="AF29" i="10"/>
  <c r="AW29" i="10"/>
  <c r="BN21" i="22"/>
  <c r="DZ20" i="25"/>
  <c r="CR20" i="25"/>
  <c r="DB20" i="19"/>
  <c r="CT20" i="21"/>
  <c r="DT20" i="22"/>
  <c r="DO20" i="20"/>
  <c r="DS20" i="18"/>
  <c r="EE20" i="25"/>
  <c r="DM20" i="19"/>
  <c r="DQ20" i="19"/>
  <c r="CP20" i="25"/>
  <c r="EB20" i="21"/>
  <c r="CQ20" i="22"/>
  <c r="CW20" i="16"/>
  <c r="DF20" i="17"/>
  <c r="DY20" i="19"/>
  <c r="CY20" i="20"/>
  <c r="DH20" i="18"/>
  <c r="DO20" i="24"/>
  <c r="CZ20" i="25"/>
  <c r="CT20" i="17"/>
  <c r="CT20" i="19"/>
  <c r="DJ20" i="22"/>
  <c r="CP20" i="23"/>
  <c r="DV20" i="24"/>
  <c r="CV20" i="23"/>
  <c r="CY20" i="23"/>
  <c r="DK20" i="26"/>
  <c r="DI20" i="20"/>
  <c r="DY20" i="23"/>
  <c r="CO20" i="16"/>
  <c r="DQ20" i="26"/>
  <c r="DJ20" i="25"/>
  <c r="CR20" i="23"/>
  <c r="DE20" i="21"/>
  <c r="DT20" i="23"/>
  <c r="DD20" i="25"/>
  <c r="CR20" i="19"/>
  <c r="BW21" i="21"/>
  <c r="DI20" i="18"/>
  <c r="BQ21" i="19"/>
  <c r="BU21" i="17"/>
  <c r="DZ20" i="26"/>
  <c r="EF20" i="26"/>
  <c r="ED20" i="22"/>
  <c r="EC20" i="24"/>
  <c r="DN20" i="16"/>
  <c r="EA20" i="19"/>
  <c r="DV20" i="26"/>
  <c r="BR21" i="25"/>
  <c r="CJ22" i="24"/>
  <c r="AQ22" i="26"/>
  <c r="AI22" i="26"/>
  <c r="AA22" i="26"/>
  <c r="S22" i="26"/>
  <c r="K22" i="26"/>
  <c r="C22" i="26"/>
  <c r="CK22" i="26" s="1"/>
  <c r="AP22" i="26"/>
  <c r="AH22" i="26"/>
  <c r="CA22" i="26" s="1"/>
  <c r="Z22" i="26"/>
  <c r="R22" i="26"/>
  <c r="J22" i="26"/>
  <c r="B22" i="26"/>
  <c r="AN22" i="26"/>
  <c r="AF22" i="26"/>
  <c r="X22" i="26"/>
  <c r="P22" i="26"/>
  <c r="BI22" i="26" s="1"/>
  <c r="H22" i="26"/>
  <c r="AL22" i="26"/>
  <c r="Y22" i="26"/>
  <c r="M22" i="26"/>
  <c r="AT22" i="26"/>
  <c r="CM22" i="26" s="1"/>
  <c r="AE22" i="26"/>
  <c r="Q22" i="26"/>
  <c r="D22" i="26"/>
  <c r="BN22" i="26" s="1"/>
  <c r="AS22" i="26"/>
  <c r="AD22" i="26"/>
  <c r="O22" i="26"/>
  <c r="AO22" i="26"/>
  <c r="AB22" i="26"/>
  <c r="L22" i="26"/>
  <c r="AC22" i="26"/>
  <c r="F22" i="26"/>
  <c r="W22" i="26"/>
  <c r="E22" i="26"/>
  <c r="V22" i="26"/>
  <c r="AR22" i="26"/>
  <c r="U22" i="26"/>
  <c r="T22" i="26"/>
  <c r="G22" i="26"/>
  <c r="AZ22" i="26" s="1"/>
  <c r="AG22" i="26"/>
  <c r="BZ22" i="26" s="1"/>
  <c r="AM22" i="26"/>
  <c r="AK22" i="26"/>
  <c r="AJ22" i="26"/>
  <c r="I22" i="26"/>
  <c r="N22" i="26"/>
  <c r="AP29" i="12"/>
  <c r="AY21" i="16"/>
  <c r="DF20" i="16"/>
  <c r="BY21" i="20"/>
  <c r="BB21" i="26"/>
  <c r="BI21" i="17"/>
  <c r="EC20" i="18"/>
  <c r="DE20" i="16"/>
  <c r="CL21" i="23"/>
  <c r="BI22" i="24"/>
  <c r="AO22" i="16"/>
  <c r="CH22" i="16" s="1"/>
  <c r="AG22" i="16"/>
  <c r="Y22" i="16"/>
  <c r="Q22" i="16"/>
  <c r="I22" i="16"/>
  <c r="AP22" i="16"/>
  <c r="AF22" i="16"/>
  <c r="W22" i="16"/>
  <c r="N22" i="16"/>
  <c r="BG22" i="16" s="1"/>
  <c r="E22" i="16"/>
  <c r="AN22" i="16"/>
  <c r="AE22" i="16"/>
  <c r="V22" i="16"/>
  <c r="M22" i="16"/>
  <c r="D22" i="16"/>
  <c r="AL22" i="16"/>
  <c r="AC22" i="16"/>
  <c r="BV22" i="16" s="1"/>
  <c r="T22" i="16"/>
  <c r="K22" i="16"/>
  <c r="B22" i="16"/>
  <c r="AT22" i="16"/>
  <c r="AH22" i="16"/>
  <c r="R22" i="16"/>
  <c r="C22" i="16"/>
  <c r="AS22" i="16"/>
  <c r="CL22" i="16" s="1"/>
  <c r="AD22" i="16"/>
  <c r="P22" i="16"/>
  <c r="AR22" i="16"/>
  <c r="AB22" i="16"/>
  <c r="O22" i="16"/>
  <c r="AQ22" i="16"/>
  <c r="AA22" i="16"/>
  <c r="L22" i="16"/>
  <c r="BO22" i="16" s="1"/>
  <c r="AK22" i="16"/>
  <c r="X22" i="16"/>
  <c r="H22" i="16"/>
  <c r="G22" i="16"/>
  <c r="AM22" i="16"/>
  <c r="F22" i="16"/>
  <c r="AY22" i="16" s="1"/>
  <c r="AJ22" i="16"/>
  <c r="AI22" i="16"/>
  <c r="CB22" i="16" s="1"/>
  <c r="U22" i="16"/>
  <c r="J22" i="16"/>
  <c r="Z22" i="16"/>
  <c r="S22" i="16"/>
  <c r="CI21" i="25"/>
  <c r="X29" i="13"/>
  <c r="AO29" i="13"/>
  <c r="AA29" i="13"/>
  <c r="AR29" i="13"/>
  <c r="DW20" i="16"/>
  <c r="AL29" i="12"/>
  <c r="BC29" i="12"/>
  <c r="Y29" i="12"/>
  <c r="AX29" i="12"/>
  <c r="AB29" i="12"/>
  <c r="AS29" i="12"/>
  <c r="BJ21" i="19"/>
  <c r="BJ21" i="24"/>
  <c r="AY21" i="19"/>
  <c r="AY21" i="26"/>
  <c r="BX21" i="23"/>
  <c r="BW21" i="16"/>
  <c r="BW21" i="25"/>
  <c r="CQ20" i="21"/>
  <c r="CM21" i="18"/>
  <c r="BO21" i="17"/>
  <c r="BO21" i="24"/>
  <c r="BA21" i="24"/>
  <c r="CZ20" i="21"/>
  <c r="CW20" i="20"/>
  <c r="CA21" i="23"/>
  <c r="DU20" i="24"/>
  <c r="EC20" i="22"/>
  <c r="AY29" i="8"/>
  <c r="AQ29" i="8"/>
  <c r="AI29" i="8"/>
  <c r="AA29" i="8"/>
  <c r="S29" i="8"/>
  <c r="AX29" i="8"/>
  <c r="AP29" i="8"/>
  <c r="AH29" i="8"/>
  <c r="Z29" i="8"/>
  <c r="R29" i="8"/>
  <c r="AW29" i="8"/>
  <c r="AO29" i="8"/>
  <c r="AG29" i="8"/>
  <c r="Y29" i="8"/>
  <c r="Q29" i="8"/>
  <c r="BD29" i="8"/>
  <c r="AV29" i="8"/>
  <c r="AN29" i="8"/>
  <c r="AF29" i="8"/>
  <c r="X29" i="8"/>
  <c r="P29" i="8"/>
  <c r="BC29" i="8"/>
  <c r="AU29" i="8"/>
  <c r="AM29" i="8"/>
  <c r="AE29" i="8"/>
  <c r="W29" i="8"/>
  <c r="O29" i="8"/>
  <c r="BB29" i="8"/>
  <c r="AT29" i="8"/>
  <c r="AL29" i="8"/>
  <c r="AD29" i="8"/>
  <c r="V29" i="8"/>
  <c r="N29" i="8"/>
  <c r="BA29" i="8"/>
  <c r="AS29" i="8"/>
  <c r="AK29" i="8"/>
  <c r="AC29" i="8"/>
  <c r="U29" i="8"/>
  <c r="M29" i="8"/>
  <c r="AZ29" i="8"/>
  <c r="AR29" i="8"/>
  <c r="AJ29" i="8"/>
  <c r="AB29" i="8"/>
  <c r="T29" i="8"/>
  <c r="L29" i="8"/>
  <c r="J29" i="8"/>
  <c r="K29" i="8"/>
  <c r="I29" i="8"/>
  <c r="BB21" i="18"/>
  <c r="BT21" i="16"/>
  <c r="BT21" i="24"/>
  <c r="BI21" i="18"/>
  <c r="CG21" i="23"/>
  <c r="DC20" i="25"/>
  <c r="CW20" i="23"/>
  <c r="BD21" i="22"/>
  <c r="F34" i="13"/>
  <c r="E34" i="13"/>
  <c r="D34" i="13"/>
  <c r="C34" i="13"/>
  <c r="B34" i="13"/>
  <c r="A35" i="13"/>
  <c r="H34" i="13"/>
  <c r="G34" i="13"/>
  <c r="DJ20" i="23"/>
  <c r="CY20" i="21"/>
  <c r="DE20" i="20"/>
  <c r="AZ21" i="16"/>
  <c r="CN20" i="17"/>
  <c r="CW20" i="18"/>
  <c r="BQ21" i="23"/>
  <c r="BA29" i="2"/>
  <c r="AS29" i="2"/>
  <c r="AK29" i="2"/>
  <c r="AC29" i="2"/>
  <c r="U29" i="2"/>
  <c r="M29" i="2"/>
  <c r="AZ29" i="2"/>
  <c r="AR29" i="2"/>
  <c r="AJ29" i="2"/>
  <c r="AB29" i="2"/>
  <c r="T29" i="2"/>
  <c r="L29" i="2"/>
  <c r="BD29" i="2"/>
  <c r="AV29" i="2"/>
  <c r="AN29" i="2"/>
  <c r="AF29" i="2"/>
  <c r="X29" i="2"/>
  <c r="P29" i="2"/>
  <c r="BC29" i="2"/>
  <c r="AM29" i="2"/>
  <c r="W29" i="2"/>
  <c r="AU29" i="2"/>
  <c r="AE29" i="2"/>
  <c r="O29" i="2"/>
  <c r="AT29" i="2"/>
  <c r="AD29" i="2"/>
  <c r="N29" i="2"/>
  <c r="AQ29" i="2"/>
  <c r="AO29" i="2"/>
  <c r="AX29" i="2"/>
  <c r="AH29" i="2"/>
  <c r="R29" i="2"/>
  <c r="AA29" i="2"/>
  <c r="AP29" i="2"/>
  <c r="Z29" i="2"/>
  <c r="Y29" i="2"/>
  <c r="BB29" i="2"/>
  <c r="AL29" i="2"/>
  <c r="V29" i="2"/>
  <c r="AY29" i="2"/>
  <c r="AI29" i="2"/>
  <c r="S29" i="2"/>
  <c r="AW29" i="2"/>
  <c r="AG29" i="2"/>
  <c r="Q29" i="2"/>
  <c r="K29" i="2"/>
  <c r="I29" i="2"/>
  <c r="J29" i="2"/>
  <c r="DI20" i="19"/>
  <c r="AV21" i="16"/>
  <c r="AV21" i="25"/>
  <c r="DU20" i="20"/>
  <c r="DE20" i="17"/>
  <c r="CU20" i="23"/>
  <c r="CS20" i="16"/>
  <c r="AX21" i="20"/>
  <c r="CR20" i="17"/>
  <c r="DH20" i="21"/>
  <c r="AU21" i="22"/>
  <c r="CQ20" i="26"/>
  <c r="DA20" i="26"/>
  <c r="E34" i="12"/>
  <c r="D34" i="12"/>
  <c r="C34" i="12"/>
  <c r="B34" i="12"/>
  <c r="A35" i="12"/>
  <c r="H34" i="12"/>
  <c r="G34" i="12"/>
  <c r="F34" i="12"/>
  <c r="EE20" i="22"/>
  <c r="CV20" i="18"/>
  <c r="AA29" i="10"/>
  <c r="AY29" i="10"/>
  <c r="AZ29" i="10"/>
  <c r="V29" i="10"/>
  <c r="AN29" i="10"/>
  <c r="R29" i="10"/>
  <c r="D30" i="11"/>
  <c r="C30" i="11"/>
  <c r="B30" i="11"/>
  <c r="H30" i="11"/>
  <c r="G30" i="11"/>
  <c r="F30" i="11"/>
  <c r="E30" i="11"/>
  <c r="A31" i="11"/>
  <c r="EA20" i="20"/>
  <c r="AW21" i="17"/>
  <c r="DV20" i="22"/>
  <c r="DK20" i="24"/>
  <c r="CV20" i="25"/>
  <c r="DZ20" i="20"/>
  <c r="DB20" i="18"/>
  <c r="DV20" i="17"/>
  <c r="DU20" i="19"/>
  <c r="DF20" i="19"/>
  <c r="DK20" i="21"/>
  <c r="DP20" i="18"/>
  <c r="DU20" i="16"/>
  <c r="DJ20" i="17"/>
  <c r="CX20" i="25"/>
  <c r="EC20" i="20"/>
  <c r="DU20" i="18"/>
  <c r="CR20" i="24"/>
  <c r="DP20" i="25"/>
  <c r="DU20" i="26"/>
  <c r="EE20" i="21"/>
  <c r="DN20" i="22"/>
  <c r="CZ20" i="18"/>
  <c r="DF20" i="24"/>
  <c r="DA20" i="24"/>
  <c r="CU20" i="18"/>
  <c r="EE20" i="17"/>
  <c r="DS20" i="26"/>
  <c r="DH20" i="23"/>
  <c r="DT20" i="17"/>
  <c r="DN20" i="26"/>
  <c r="DI20" i="25"/>
  <c r="DE20" i="24"/>
  <c r="EC20" i="21"/>
  <c r="CQ20" i="23"/>
  <c r="DO20" i="25"/>
  <c r="DS20" i="23"/>
  <c r="BL22" i="25"/>
  <c r="DR20" i="16"/>
  <c r="CK21" i="19"/>
  <c r="CO20" i="21"/>
  <c r="CQ20" i="24"/>
  <c r="DB20" i="23"/>
  <c r="DU20" i="22"/>
  <c r="DQ20" i="16"/>
  <c r="DC20" i="16"/>
  <c r="DH20" i="24"/>
  <c r="DD20" i="16"/>
  <c r="BR21" i="17"/>
  <c r="CI22" i="24"/>
  <c r="DJ20" i="18"/>
  <c r="AU29" i="12"/>
  <c r="AK29" i="12"/>
  <c r="BJ21" i="23"/>
  <c r="CN20" i="20"/>
  <c r="BO21" i="23"/>
  <c r="DW20" i="20"/>
  <c r="BB21" i="19"/>
  <c r="CE21" i="20"/>
  <c r="BF21" i="19"/>
  <c r="CS20" i="20"/>
  <c r="BR21" i="19"/>
  <c r="BC22" i="16"/>
  <c r="CI21" i="16"/>
  <c r="CL21" i="16"/>
  <c r="BF22" i="16"/>
  <c r="BJ22" i="25"/>
  <c r="AP22" i="17"/>
  <c r="AH22" i="17"/>
  <c r="Z22" i="17"/>
  <c r="R22" i="17"/>
  <c r="J22" i="17"/>
  <c r="B22" i="17"/>
  <c r="AO22" i="17"/>
  <c r="AG22" i="17"/>
  <c r="Y22" i="17"/>
  <c r="Q22" i="17"/>
  <c r="I22" i="17"/>
  <c r="AN22" i="17"/>
  <c r="AD22" i="17"/>
  <c r="T22" i="17"/>
  <c r="H22" i="17"/>
  <c r="AM22" i="17"/>
  <c r="AC22" i="17"/>
  <c r="S22" i="17"/>
  <c r="G22" i="17"/>
  <c r="AZ22" i="17" s="1"/>
  <c r="AL22" i="17"/>
  <c r="CE22" i="17" s="1"/>
  <c r="AB22" i="17"/>
  <c r="P22" i="17"/>
  <c r="F22" i="17"/>
  <c r="AK22" i="17"/>
  <c r="AA22" i="17"/>
  <c r="O22" i="17"/>
  <c r="E22" i="17"/>
  <c r="AJ22" i="17"/>
  <c r="N22" i="17"/>
  <c r="AI22" i="17"/>
  <c r="M22" i="17"/>
  <c r="AF22" i="17"/>
  <c r="L22" i="17"/>
  <c r="AE22" i="17"/>
  <c r="K22" i="17"/>
  <c r="BD22" i="17" s="1"/>
  <c r="AS22" i="17"/>
  <c r="CL22" i="17" s="1"/>
  <c r="W22" i="17"/>
  <c r="C22" i="17"/>
  <c r="V22" i="17"/>
  <c r="U22" i="17"/>
  <c r="D22" i="17"/>
  <c r="AT22" i="17"/>
  <c r="AR22" i="17"/>
  <c r="X22" i="17"/>
  <c r="BQ22" i="17" s="1"/>
  <c r="AQ22" i="17"/>
  <c r="CI21" i="19"/>
  <c r="CI21" i="24"/>
  <c r="CF21" i="22"/>
  <c r="O29" i="13"/>
  <c r="AW29" i="13"/>
  <c r="AI29" i="13"/>
  <c r="V29" i="13"/>
  <c r="CP20" i="20"/>
  <c r="AX29" i="7"/>
  <c r="AP29" i="7"/>
  <c r="AH29" i="7"/>
  <c r="Z29" i="7"/>
  <c r="R29" i="7"/>
  <c r="BD29" i="7"/>
  <c r="AV29" i="7"/>
  <c r="AN29" i="7"/>
  <c r="AF29" i="7"/>
  <c r="X29" i="7"/>
  <c r="P29" i="7"/>
  <c r="AW29" i="7"/>
  <c r="AO29" i="7"/>
  <c r="AG29" i="7"/>
  <c r="Y29" i="7"/>
  <c r="Q29" i="7"/>
  <c r="BC29" i="7"/>
  <c r="AU29" i="7"/>
  <c r="AM29" i="7"/>
  <c r="AE29" i="7"/>
  <c r="W29" i="7"/>
  <c r="O29" i="7"/>
  <c r="BB29" i="7"/>
  <c r="AT29" i="7"/>
  <c r="AL29" i="7"/>
  <c r="AD29" i="7"/>
  <c r="V29" i="7"/>
  <c r="N29" i="7"/>
  <c r="BA29" i="7"/>
  <c r="AS29" i="7"/>
  <c r="AK29" i="7"/>
  <c r="AC29" i="7"/>
  <c r="U29" i="7"/>
  <c r="M29" i="7"/>
  <c r="AY29" i="7"/>
  <c r="AQ29" i="7"/>
  <c r="AI29" i="7"/>
  <c r="AA29" i="7"/>
  <c r="S29" i="7"/>
  <c r="AZ29" i="7"/>
  <c r="AR29" i="7"/>
  <c r="AJ29" i="7"/>
  <c r="AB29" i="7"/>
  <c r="T29" i="7"/>
  <c r="L29" i="7"/>
  <c r="J29" i="7"/>
  <c r="K29" i="7"/>
  <c r="I29" i="7"/>
  <c r="AT29" i="12"/>
  <c r="P29" i="12"/>
  <c r="AG29" i="12"/>
  <c r="S29" i="12"/>
  <c r="AJ29" i="12"/>
  <c r="BJ21" i="16"/>
  <c r="BJ21" i="25"/>
  <c r="CC21" i="22"/>
  <c r="AY21" i="18"/>
  <c r="BX21" i="17"/>
  <c r="BX21" i="24"/>
  <c r="BW21" i="19"/>
  <c r="CS20" i="21"/>
  <c r="BO21" i="16"/>
  <c r="BG21" i="22"/>
  <c r="DC20" i="24"/>
  <c r="BA21" i="17"/>
  <c r="BA21" i="25"/>
  <c r="BY21" i="22"/>
  <c r="CP20" i="18"/>
  <c r="CA21" i="18"/>
  <c r="DD20" i="20"/>
  <c r="DN20" i="18"/>
  <c r="DE20" i="22"/>
  <c r="BT21" i="25"/>
  <c r="CE21" i="22"/>
  <c r="CG21" i="24"/>
  <c r="DA20" i="21"/>
  <c r="DN20" i="23"/>
  <c r="CU20" i="26"/>
  <c r="DB20" i="21"/>
  <c r="CN20" i="19"/>
  <c r="DN20" i="20"/>
  <c r="BQ21" i="16"/>
  <c r="BQ21" i="24"/>
  <c r="AV21" i="17"/>
  <c r="AV21" i="26"/>
  <c r="EF20" i="25"/>
  <c r="ED20" i="24"/>
  <c r="CQ20" i="17"/>
  <c r="DA20" i="18"/>
  <c r="DI20" i="24"/>
  <c r="DQ20" i="21"/>
  <c r="AE29" i="10"/>
  <c r="W29" i="10"/>
  <c r="M29" i="10"/>
  <c r="AD29" i="10"/>
  <c r="AV29" i="10"/>
  <c r="Z29" i="10"/>
  <c r="DX20" i="18"/>
  <c r="DA20" i="17"/>
  <c r="DK20" i="19"/>
  <c r="CV20" i="17"/>
  <c r="DL20" i="16"/>
  <c r="DW20" i="21"/>
  <c r="DT20" i="24"/>
  <c r="CO20" i="17"/>
  <c r="EC20" i="19"/>
  <c r="DS20" i="19"/>
  <c r="DG20" i="20"/>
  <c r="CU20" i="21"/>
  <c r="CU20" i="24"/>
  <c r="EB20" i="25"/>
  <c r="EC20" i="26"/>
  <c r="ED20" i="26"/>
  <c r="DX20" i="21"/>
  <c r="DR20" i="18"/>
  <c r="DP20" i="16"/>
  <c r="DN20" i="25"/>
  <c r="DF20" i="26"/>
  <c r="CT20" i="18"/>
  <c r="ED20" i="18"/>
  <c r="DB20" i="24"/>
  <c r="EA20" i="25"/>
  <c r="DQ20" i="18"/>
  <c r="CX20" i="17"/>
  <c r="CP20" i="19"/>
  <c r="CO20" i="20"/>
  <c r="CN20" i="23"/>
  <c r="DC20" i="17"/>
  <c r="EA20" i="26"/>
  <c r="DI20" i="17"/>
  <c r="CP20" i="16"/>
  <c r="CZ20" i="24"/>
  <c r="CU20" i="17"/>
  <c r="EB20" i="24"/>
  <c r="BP22" i="25"/>
  <c r="AO22" i="23"/>
  <c r="AG22" i="23"/>
  <c r="Y22" i="23"/>
  <c r="BR22" i="23" s="1"/>
  <c r="Q22" i="23"/>
  <c r="I22" i="23"/>
  <c r="AN22" i="23"/>
  <c r="AF22" i="23"/>
  <c r="X22" i="23"/>
  <c r="P22" i="23"/>
  <c r="H22" i="23"/>
  <c r="AM22" i="23"/>
  <c r="CF22" i="23" s="1"/>
  <c r="AE22" i="23"/>
  <c r="W22" i="23"/>
  <c r="O22" i="23"/>
  <c r="G22" i="23"/>
  <c r="AT22" i="23"/>
  <c r="AL22" i="23"/>
  <c r="AD22" i="23"/>
  <c r="V22" i="23"/>
  <c r="N22" i="23"/>
  <c r="F22" i="23"/>
  <c r="AS22" i="23"/>
  <c r="AK22" i="23"/>
  <c r="AC22" i="23"/>
  <c r="U22" i="23"/>
  <c r="M22" i="23"/>
  <c r="E22" i="23"/>
  <c r="AX22" i="23" s="1"/>
  <c r="AR22" i="23"/>
  <c r="AJ22" i="23"/>
  <c r="AB22" i="23"/>
  <c r="T22" i="23"/>
  <c r="L22" i="23"/>
  <c r="D22" i="23"/>
  <c r="S22" i="23"/>
  <c r="R22" i="23"/>
  <c r="BK22" i="23" s="1"/>
  <c r="AQ22" i="23"/>
  <c r="K22" i="23"/>
  <c r="AP22" i="23"/>
  <c r="J22" i="23"/>
  <c r="AH22" i="23"/>
  <c r="B22" i="23"/>
  <c r="AI22" i="23"/>
  <c r="AA22" i="23"/>
  <c r="BT22" i="23" s="1"/>
  <c r="Z22" i="23"/>
  <c r="C22" i="23"/>
  <c r="EB20" i="23"/>
  <c r="BO21" i="20"/>
  <c r="DM20" i="23"/>
  <c r="CB21" i="21"/>
  <c r="BE21" i="23"/>
  <c r="BN21" i="18"/>
  <c r="DE20" i="25"/>
  <c r="DL20" i="22"/>
  <c r="DQ20" i="22"/>
  <c r="CV20" i="19"/>
  <c r="DS20" i="22"/>
  <c r="DH20" i="16"/>
  <c r="DT20" i="18"/>
  <c r="DT20" i="16"/>
  <c r="EB20" i="26"/>
  <c r="CT20" i="22"/>
  <c r="BH21" i="19"/>
  <c r="CI21" i="23"/>
  <c r="AD29" i="12"/>
  <c r="T29" i="12"/>
  <c r="CC21" i="19"/>
  <c r="BW21" i="17"/>
  <c r="CM21" i="17"/>
  <c r="CX20" i="20"/>
  <c r="BV21" i="19"/>
  <c r="DJ20" i="20"/>
  <c r="CN20" i="21"/>
  <c r="CL21" i="18"/>
  <c r="CL21" i="25"/>
  <c r="BH21" i="22"/>
  <c r="BO22" i="17"/>
  <c r="AR22" i="18"/>
  <c r="AL22" i="18"/>
  <c r="AD22" i="18"/>
  <c r="V22" i="18"/>
  <c r="N22" i="18"/>
  <c r="F22" i="18"/>
  <c r="AT22" i="18"/>
  <c r="AK22" i="18"/>
  <c r="AC22" i="18"/>
  <c r="U22" i="18"/>
  <c r="M22" i="18"/>
  <c r="E22" i="18"/>
  <c r="AS22" i="18"/>
  <c r="AJ22" i="18"/>
  <c r="AB22" i="18"/>
  <c r="T22" i="18"/>
  <c r="L22" i="18"/>
  <c r="D22" i="18"/>
  <c r="AQ22" i="18"/>
  <c r="AI22" i="18"/>
  <c r="AA22" i="18"/>
  <c r="S22" i="18"/>
  <c r="K22" i="18"/>
  <c r="C22" i="18"/>
  <c r="AP22" i="18"/>
  <c r="Z22" i="18"/>
  <c r="J22" i="18"/>
  <c r="AO22" i="18"/>
  <c r="Y22" i="18"/>
  <c r="BR22" i="18" s="1"/>
  <c r="I22" i="18"/>
  <c r="AN22" i="18"/>
  <c r="X22" i="18"/>
  <c r="H22" i="18"/>
  <c r="Q22" i="18"/>
  <c r="AM22" i="18"/>
  <c r="P22" i="18"/>
  <c r="AH22" i="18"/>
  <c r="O22" i="18"/>
  <c r="AG22" i="18"/>
  <c r="G22" i="18"/>
  <c r="B22" i="18"/>
  <c r="AE22" i="18"/>
  <c r="AF22" i="18"/>
  <c r="W22" i="18"/>
  <c r="R22" i="18"/>
  <c r="BK22" i="18" s="1"/>
  <c r="AT22" i="21"/>
  <c r="AL22" i="21"/>
  <c r="AD22" i="21"/>
  <c r="V22" i="21"/>
  <c r="N22" i="21"/>
  <c r="F22" i="21"/>
  <c r="AS22" i="21"/>
  <c r="AK22" i="21"/>
  <c r="AC22" i="21"/>
  <c r="U22" i="21"/>
  <c r="M22" i="21"/>
  <c r="E22" i="21"/>
  <c r="AR22" i="21"/>
  <c r="AJ22" i="21"/>
  <c r="AB22" i="21"/>
  <c r="T22" i="21"/>
  <c r="L22" i="21"/>
  <c r="D22" i="21"/>
  <c r="AQ22" i="21"/>
  <c r="AI22" i="21"/>
  <c r="AA22" i="21"/>
  <c r="S22" i="21"/>
  <c r="K22" i="21"/>
  <c r="C22" i="21"/>
  <c r="AP22" i="21"/>
  <c r="AH22" i="21"/>
  <c r="Z22" i="21"/>
  <c r="R22" i="21"/>
  <c r="J22" i="21"/>
  <c r="B22" i="21"/>
  <c r="AG22" i="21"/>
  <c r="O22" i="21"/>
  <c r="AF22" i="21"/>
  <c r="BY22" i="21" s="1"/>
  <c r="I22" i="21"/>
  <c r="AE22" i="21"/>
  <c r="H22" i="21"/>
  <c r="Y22" i="21"/>
  <c r="G22" i="21"/>
  <c r="X22" i="21"/>
  <c r="AM22" i="21"/>
  <c r="P22" i="21"/>
  <c r="BI22" i="21" s="1"/>
  <c r="AO22" i="21"/>
  <c r="AN22" i="21"/>
  <c r="W22" i="21"/>
  <c r="Q22" i="21"/>
  <c r="CI21" i="18"/>
  <c r="CI21" i="26"/>
  <c r="CF21" i="23"/>
  <c r="W29" i="13"/>
  <c r="AN29" i="13"/>
  <c r="R29" i="13"/>
  <c r="AQ29" i="13"/>
  <c r="M29" i="13"/>
  <c r="AD29" i="13"/>
  <c r="DZ20" i="23"/>
  <c r="DF20" i="21"/>
  <c r="BB29" i="12"/>
  <c r="X29" i="12"/>
  <c r="AO29" i="12"/>
  <c r="AA29" i="12"/>
  <c r="AR29" i="12"/>
  <c r="CN20" i="22"/>
  <c r="BJ21" i="17"/>
  <c r="BX21" i="16"/>
  <c r="BX21" i="25"/>
  <c r="DQ21" i="25" s="1"/>
  <c r="BM21" i="22"/>
  <c r="BW21" i="18"/>
  <c r="DS20" i="20"/>
  <c r="BO21" i="18"/>
  <c r="BG21" i="23"/>
  <c r="DV20" i="25"/>
  <c r="BA21" i="18"/>
  <c r="BY21" i="23"/>
  <c r="DR21" i="23" s="1"/>
  <c r="EF20" i="16"/>
  <c r="CA21" i="16"/>
  <c r="CA21" i="24"/>
  <c r="BV21" i="22"/>
  <c r="CQ20" i="25"/>
  <c r="F34" i="3"/>
  <c r="E34" i="3"/>
  <c r="A35" i="3"/>
  <c r="H34" i="3"/>
  <c r="C34" i="3"/>
  <c r="B34" i="3"/>
  <c r="D34" i="3"/>
  <c r="G34" i="3"/>
  <c r="DJ20" i="19"/>
  <c r="CE21" i="23"/>
  <c r="CG21" i="16"/>
  <c r="CG21" i="25"/>
  <c r="BF21" i="22"/>
  <c r="BD21" i="24"/>
  <c r="BD29" i="5"/>
  <c r="AV29" i="5"/>
  <c r="AN29" i="5"/>
  <c r="AF29" i="5"/>
  <c r="X29" i="5"/>
  <c r="P29" i="5"/>
  <c r="BC29" i="5"/>
  <c r="AU29" i="5"/>
  <c r="AM29" i="5"/>
  <c r="AE29" i="5"/>
  <c r="W29" i="5"/>
  <c r="O29" i="5"/>
  <c r="AY29" i="5"/>
  <c r="AQ29" i="5"/>
  <c r="AI29" i="5"/>
  <c r="AA29" i="5"/>
  <c r="S29" i="5"/>
  <c r="AX29" i="5"/>
  <c r="AP29" i="5"/>
  <c r="AH29" i="5"/>
  <c r="Z29" i="5"/>
  <c r="R29" i="5"/>
  <c r="BA29" i="5"/>
  <c r="AK29" i="5"/>
  <c r="U29" i="5"/>
  <c r="AZ29" i="5"/>
  <c r="AJ29" i="5"/>
  <c r="T29" i="5"/>
  <c r="AW29" i="5"/>
  <c r="AG29" i="5"/>
  <c r="Q29" i="5"/>
  <c r="AT29" i="5"/>
  <c r="AD29" i="5"/>
  <c r="N29" i="5"/>
  <c r="AS29" i="5"/>
  <c r="AC29" i="5"/>
  <c r="M29" i="5"/>
  <c r="AR29" i="5"/>
  <c r="AB29" i="5"/>
  <c r="L29" i="5"/>
  <c r="AO29" i="5"/>
  <c r="Y29" i="5"/>
  <c r="BB29" i="5"/>
  <c r="AL29" i="5"/>
  <c r="V29" i="5"/>
  <c r="K29" i="5"/>
  <c r="J29" i="5"/>
  <c r="I29" i="5"/>
  <c r="DP20" i="19"/>
  <c r="DL20" i="19"/>
  <c r="DR20" i="21"/>
  <c r="BQ21" i="25"/>
  <c r="DF20" i="22"/>
  <c r="BK21" i="22"/>
  <c r="DV20" i="18"/>
  <c r="BS21" i="25"/>
  <c r="BL21" i="16"/>
  <c r="CK21" i="22"/>
  <c r="DE20" i="18"/>
  <c r="AX21" i="22"/>
  <c r="DY20" i="22"/>
  <c r="DU20" i="25"/>
  <c r="EA20" i="21"/>
  <c r="CY20" i="19"/>
  <c r="AI29" i="10"/>
  <c r="U29" i="10"/>
  <c r="AL29" i="10"/>
  <c r="BD29" i="10"/>
  <c r="AH29" i="10"/>
  <c r="DY20" i="20"/>
  <c r="CU20" i="22"/>
  <c r="CY20" i="26"/>
  <c r="EE20" i="20"/>
  <c r="DQ20" i="20"/>
  <c r="DW20" i="25"/>
  <c r="DI20" i="22"/>
  <c r="CT20" i="24"/>
  <c r="DR20" i="26"/>
  <c r="DY20" i="17"/>
  <c r="DH20" i="17"/>
  <c r="DR20" i="20"/>
  <c r="DZ20" i="22"/>
  <c r="DJ20" i="24"/>
  <c r="DK20" i="25"/>
  <c r="DT20" i="26"/>
  <c r="DR20" i="19"/>
  <c r="DG20" i="21"/>
  <c r="DY20" i="18"/>
  <c r="CV20" i="16"/>
  <c r="DX20" i="25"/>
  <c r="DB20" i="26"/>
  <c r="DO20" i="16"/>
  <c r="DD20" i="22"/>
  <c r="DK20" i="18"/>
  <c r="DY20" i="24"/>
  <c r="DB20" i="22"/>
  <c r="DV20" i="16"/>
  <c r="ED20" i="17"/>
  <c r="DE20" i="19"/>
  <c r="ED20" i="21"/>
  <c r="DE20" i="23"/>
  <c r="DU20" i="17"/>
  <c r="DO20" i="26"/>
  <c r="CW20" i="17"/>
  <c r="DD20" i="17"/>
  <c r="DK20" i="22"/>
  <c r="DQ20" i="17"/>
  <c r="DI20" i="16"/>
  <c r="DU20" i="23"/>
  <c r="BI21" i="21"/>
  <c r="DD20" i="23"/>
  <c r="DR20" i="23"/>
  <c r="BZ21" i="24"/>
  <c r="CN20" i="26"/>
  <c r="DX20" i="19"/>
  <c r="CL21" i="22"/>
  <c r="AM22" i="20"/>
  <c r="AE22" i="20"/>
  <c r="W22" i="20"/>
  <c r="O22" i="20"/>
  <c r="G22" i="20"/>
  <c r="AT22" i="20"/>
  <c r="AL22" i="20"/>
  <c r="AD22" i="20"/>
  <c r="V22" i="20"/>
  <c r="N22" i="20"/>
  <c r="F22" i="20"/>
  <c r="AS22" i="20"/>
  <c r="AK22" i="20"/>
  <c r="AC22" i="20"/>
  <c r="U22" i="20"/>
  <c r="M22" i="20"/>
  <c r="E22" i="20"/>
  <c r="AR22" i="20"/>
  <c r="AJ22" i="20"/>
  <c r="AB22" i="20"/>
  <c r="T22" i="20"/>
  <c r="L22" i="20"/>
  <c r="D22" i="20"/>
  <c r="AY22" i="20" s="1"/>
  <c r="AQ22" i="20"/>
  <c r="CJ22" i="20" s="1"/>
  <c r="AI22" i="20"/>
  <c r="AA22" i="20"/>
  <c r="S22" i="20"/>
  <c r="K22" i="20"/>
  <c r="C22" i="20"/>
  <c r="AP22" i="20"/>
  <c r="AH22" i="20"/>
  <c r="Z22" i="20"/>
  <c r="R22" i="20"/>
  <c r="J22" i="20"/>
  <c r="B22" i="20"/>
  <c r="Y22" i="20"/>
  <c r="X22" i="20"/>
  <c r="P22" i="20"/>
  <c r="AN22" i="20"/>
  <c r="AG22" i="20"/>
  <c r="BZ22" i="20" s="1"/>
  <c r="AF22" i="20"/>
  <c r="Q22" i="20"/>
  <c r="AO22" i="20"/>
  <c r="H22" i="20"/>
  <c r="I22" i="20"/>
  <c r="CX20" i="22"/>
  <c r="CL21" i="17"/>
  <c r="CL21" i="26"/>
  <c r="BH21" i="23"/>
  <c r="CH22" i="24"/>
  <c r="AS22" i="19"/>
  <c r="AK22" i="19"/>
  <c r="AC22" i="19"/>
  <c r="U22" i="19"/>
  <c r="M22" i="19"/>
  <c r="E22" i="19"/>
  <c r="AX22" i="19" s="1"/>
  <c r="AR22" i="19"/>
  <c r="AJ22" i="19"/>
  <c r="AB22" i="19"/>
  <c r="T22" i="19"/>
  <c r="L22" i="19"/>
  <c r="D22" i="19"/>
  <c r="AP22" i="19"/>
  <c r="AH22" i="19"/>
  <c r="CA22" i="19" s="1"/>
  <c r="Z22" i="19"/>
  <c r="R22" i="19"/>
  <c r="J22" i="19"/>
  <c r="B22" i="19"/>
  <c r="AM22" i="19"/>
  <c r="Y22" i="19"/>
  <c r="N22" i="19"/>
  <c r="AL22" i="19"/>
  <c r="CE22" i="19" s="1"/>
  <c r="X22" i="19"/>
  <c r="K22" i="19"/>
  <c r="AI22" i="19"/>
  <c r="W22" i="19"/>
  <c r="I22" i="19"/>
  <c r="AG22" i="19"/>
  <c r="V22" i="19"/>
  <c r="H22" i="19"/>
  <c r="BA22" i="19" s="1"/>
  <c r="AT22" i="19"/>
  <c r="S22" i="19"/>
  <c r="AQ22" i="19"/>
  <c r="Q22" i="19"/>
  <c r="AO22" i="19"/>
  <c r="P22" i="19"/>
  <c r="AA22" i="19"/>
  <c r="O22" i="19"/>
  <c r="BH22" i="19" s="1"/>
  <c r="G22" i="19"/>
  <c r="F22" i="19"/>
  <c r="AN22" i="19"/>
  <c r="AF22" i="19"/>
  <c r="AE22" i="19"/>
  <c r="AD22" i="19"/>
  <c r="C22" i="19"/>
  <c r="AY22" i="26"/>
  <c r="BD22" i="26"/>
  <c r="AN22" i="22"/>
  <c r="AF22" i="22"/>
  <c r="X22" i="22"/>
  <c r="P22" i="22"/>
  <c r="H22" i="22"/>
  <c r="AT22" i="22"/>
  <c r="AL22" i="22"/>
  <c r="AD22" i="22"/>
  <c r="V22" i="22"/>
  <c r="N22" i="22"/>
  <c r="F22" i="22"/>
  <c r="AQ22" i="22"/>
  <c r="AI22" i="22"/>
  <c r="AA22" i="22"/>
  <c r="S22" i="22"/>
  <c r="K22" i="22"/>
  <c r="AJ22" i="22"/>
  <c r="W22" i="22"/>
  <c r="J22" i="22"/>
  <c r="AH22" i="22"/>
  <c r="U22" i="22"/>
  <c r="I22" i="22"/>
  <c r="AS22" i="22"/>
  <c r="AG22" i="22"/>
  <c r="T22" i="22"/>
  <c r="G22" i="22"/>
  <c r="AP22" i="22"/>
  <c r="AC22" i="22"/>
  <c r="Q22" i="22"/>
  <c r="D22" i="22"/>
  <c r="AO22" i="22"/>
  <c r="AB22" i="22"/>
  <c r="O22" i="22"/>
  <c r="C22" i="22"/>
  <c r="AR22" i="22"/>
  <c r="L22" i="22"/>
  <c r="AM22" i="22"/>
  <c r="CF22" i="22" s="1"/>
  <c r="E22" i="22"/>
  <c r="AK22" i="22"/>
  <c r="B22" i="22"/>
  <c r="AE22" i="22"/>
  <c r="Z22" i="22"/>
  <c r="M22" i="22"/>
  <c r="Y22" i="22"/>
  <c r="R22" i="22"/>
  <c r="BK22" i="22" s="1"/>
  <c r="CF21" i="16"/>
  <c r="CF21" i="24"/>
  <c r="AV29" i="13"/>
  <c r="Z29" i="13"/>
  <c r="AY29" i="13"/>
  <c r="U29" i="13"/>
  <c r="E34" i="2"/>
  <c r="D34" i="2"/>
  <c r="H34" i="2"/>
  <c r="G34" i="2"/>
  <c r="F34" i="2"/>
  <c r="C34" i="2"/>
  <c r="B34" i="2"/>
  <c r="A35" i="2"/>
  <c r="DD20" i="26"/>
  <c r="CR20" i="16"/>
  <c r="O29" i="12"/>
  <c r="AF29" i="12"/>
  <c r="AW29" i="12"/>
  <c r="AI29" i="12"/>
  <c r="BJ21" i="18"/>
  <c r="CC21" i="24"/>
  <c r="BM21" i="23"/>
  <c r="CU20" i="20"/>
  <c r="DU20" i="21"/>
  <c r="CM21" i="22"/>
  <c r="BO21" i="19"/>
  <c r="BG21" i="17"/>
  <c r="BG21" i="24"/>
  <c r="EB20" i="22"/>
  <c r="BY21" i="24"/>
  <c r="DF20" i="25"/>
  <c r="CA21" i="17"/>
  <c r="BV21" i="23"/>
  <c r="CR20" i="26"/>
  <c r="DW20" i="18"/>
  <c r="A36" i="6"/>
  <c r="G35" i="6"/>
  <c r="H35" i="6"/>
  <c r="F35" i="6"/>
  <c r="E35" i="6"/>
  <c r="D35" i="6"/>
  <c r="C35" i="6"/>
  <c r="B35" i="6"/>
  <c r="BB21" i="22"/>
  <c r="BI21" i="22"/>
  <c r="CG21" i="18"/>
  <c r="CZ20" i="22"/>
  <c r="EE20" i="23"/>
  <c r="CP20" i="24"/>
  <c r="DW20" i="17"/>
  <c r="BQ21" i="18"/>
  <c r="CS20" i="23"/>
  <c r="CY20" i="22"/>
  <c r="C34" i="8"/>
  <c r="B34" i="8"/>
  <c r="A35" i="8"/>
  <c r="H34" i="8"/>
  <c r="G34" i="8"/>
  <c r="F34" i="8"/>
  <c r="E34" i="8"/>
  <c r="D34" i="8"/>
  <c r="CT20" i="25"/>
  <c r="CD21" i="22"/>
  <c r="DK21" i="22" s="1"/>
  <c r="CX20" i="21"/>
  <c r="CZ20" i="20"/>
  <c r="DF20" i="18"/>
  <c r="DC20" i="22"/>
  <c r="CO20" i="22"/>
  <c r="AM29" i="10"/>
  <c r="L29" i="10"/>
  <c r="AC29" i="10"/>
  <c r="AT29" i="10"/>
  <c r="Q29" i="10"/>
  <c r="CN20" i="24"/>
  <c r="CY20" i="18"/>
  <c r="A36" i="9"/>
  <c r="H35" i="9"/>
  <c r="G35" i="9"/>
  <c r="D35" i="9"/>
  <c r="F35" i="9"/>
  <c r="E35" i="9"/>
  <c r="C35" i="9"/>
  <c r="B35" i="9"/>
  <c r="DI20" i="23"/>
  <c r="ED20" i="16"/>
  <c r="CP20" i="21"/>
  <c r="CR20" i="22"/>
  <c r="CY20" i="24"/>
  <c r="DY20" i="26"/>
  <c r="DP20" i="26"/>
  <c r="CX20" i="19"/>
  <c r="DT20" i="20"/>
  <c r="DA20" i="22"/>
  <c r="EE20" i="24"/>
  <c r="ED20" i="25"/>
  <c r="EE20" i="19"/>
  <c r="DO20" i="18"/>
  <c r="DT20" i="21"/>
  <c r="DD20" i="24"/>
  <c r="CY20" i="16"/>
  <c r="DM20" i="25"/>
  <c r="EE20" i="26"/>
  <c r="DA20" i="25"/>
  <c r="EA20" i="23"/>
  <c r="CX20" i="18"/>
  <c r="EE20" i="16"/>
  <c r="DX20" i="22"/>
  <c r="DJ20" i="16"/>
  <c r="DE20" i="26"/>
  <c r="EB20" i="18"/>
  <c r="DI20" i="21"/>
  <c r="EE20" i="18"/>
  <c r="EC20" i="17"/>
  <c r="CT20" i="26"/>
  <c r="DG20" i="26"/>
  <c r="DA20" i="20"/>
  <c r="DC20" i="23"/>
  <c r="DX20" i="16"/>
  <c r="DJ20" i="26"/>
  <c r="CY20" i="17"/>
  <c r="BA22" i="22" l="1"/>
  <c r="CM22" i="21"/>
  <c r="BG22" i="18"/>
  <c r="CA22" i="22"/>
  <c r="CG22" i="20"/>
  <c r="BP22" i="18"/>
  <c r="BV22" i="21"/>
  <c r="DG21" i="18"/>
  <c r="BR22" i="22"/>
  <c r="BT22" i="19"/>
  <c r="CE22" i="20"/>
  <c r="BM22" i="21"/>
  <c r="BN22" i="18"/>
  <c r="BS22" i="17"/>
  <c r="BT22" i="16"/>
  <c r="BE22" i="24"/>
  <c r="DS22" i="24" s="1"/>
  <c r="BQ22" i="22"/>
  <c r="BR22" i="19"/>
  <c r="CI22" i="20"/>
  <c r="BD22" i="21"/>
  <c r="BY22" i="18"/>
  <c r="BO22" i="25"/>
  <c r="CH22" i="23"/>
  <c r="AW22" i="16"/>
  <c r="BE22" i="26"/>
  <c r="BS22" i="22"/>
  <c r="AV22" i="22"/>
  <c r="AZ22" i="22"/>
  <c r="BG22" i="22"/>
  <c r="BY22" i="22"/>
  <c r="CC22" i="24"/>
  <c r="DV22" i="24" s="1"/>
  <c r="BX22" i="19"/>
  <c r="CH22" i="19"/>
  <c r="BB22" i="19"/>
  <c r="CF22" i="19"/>
  <c r="BE22" i="19"/>
  <c r="BB22" i="20"/>
  <c r="BQ22" i="20"/>
  <c r="AV22" i="20"/>
  <c r="BM22" i="20"/>
  <c r="CD22" i="20"/>
  <c r="AZ22" i="20"/>
  <c r="AU22" i="21"/>
  <c r="AV22" i="25"/>
  <c r="BJ22" i="18"/>
  <c r="BS22" i="18"/>
  <c r="AW22" i="18"/>
  <c r="CE22" i="18"/>
  <c r="BO22" i="26"/>
  <c r="BU22" i="24"/>
  <c r="BE22" i="23"/>
  <c r="BV22" i="23"/>
  <c r="BQ22" i="23"/>
  <c r="DF21" i="17"/>
  <c r="AW22" i="17"/>
  <c r="BE22" i="17"/>
  <c r="BT22" i="17"/>
  <c r="BV22" i="17"/>
  <c r="BR22" i="17"/>
  <c r="CI22" i="17"/>
  <c r="BF22" i="26"/>
  <c r="BC22" i="26"/>
  <c r="CF22" i="25"/>
  <c r="CF22" i="16"/>
  <c r="BH22" i="16"/>
  <c r="CI22" i="16"/>
  <c r="CD22" i="26"/>
  <c r="AX22" i="24"/>
  <c r="BY22" i="25"/>
  <c r="BQ22" i="25"/>
  <c r="BE22" i="22"/>
  <c r="BO22" i="19"/>
  <c r="CH22" i="25"/>
  <c r="BP22" i="21"/>
  <c r="CH22" i="18"/>
  <c r="BO22" i="24"/>
  <c r="BZ22" i="23"/>
  <c r="BB22" i="17"/>
  <c r="CI22" i="25"/>
  <c r="CD22" i="16"/>
  <c r="BV22" i="26"/>
  <c r="BZ22" i="19"/>
  <c r="CF22" i="18"/>
  <c r="BI22" i="23"/>
  <c r="BR22" i="25"/>
  <c r="BO22" i="22"/>
  <c r="BY22" i="19"/>
  <c r="CK22" i="19"/>
  <c r="AZ22" i="24"/>
  <c r="CK22" i="21"/>
  <c r="AU22" i="18"/>
  <c r="BU22" i="25"/>
  <c r="BC22" i="23"/>
  <c r="AZ22" i="23"/>
  <c r="BY22" i="23"/>
  <c r="BN22" i="17"/>
  <c r="BY22" i="17"/>
  <c r="CD22" i="17"/>
  <c r="BZ22" i="17"/>
  <c r="CM22" i="24"/>
  <c r="BV22" i="24"/>
  <c r="BL22" i="16"/>
  <c r="BX22" i="16"/>
  <c r="CM22" i="16"/>
  <c r="BB22" i="16"/>
  <c r="BB22" i="26"/>
  <c r="BA22" i="26"/>
  <c r="CY21" i="23"/>
  <c r="BK22" i="17"/>
  <c r="CJ22" i="22"/>
  <c r="CD22" i="21"/>
  <c r="CB22" i="18"/>
  <c r="CB22" i="23"/>
  <c r="BC22" i="24"/>
  <c r="CJ22" i="25"/>
  <c r="BW22" i="19"/>
  <c r="AW22" i="19"/>
  <c r="CM22" i="20"/>
  <c r="BQ22" i="21"/>
  <c r="CL22" i="21"/>
  <c r="CJ22" i="18"/>
  <c r="AU22" i="23"/>
  <c r="CE22" i="23"/>
  <c r="CA22" i="24"/>
  <c r="BK22" i="16"/>
  <c r="CD22" i="25"/>
  <c r="BY22" i="26"/>
  <c r="EE21" i="20"/>
  <c r="BM22" i="24"/>
  <c r="BP22" i="19"/>
  <c r="CD22" i="19"/>
  <c r="BR22" i="20"/>
  <c r="BC22" i="21"/>
  <c r="AV22" i="24"/>
  <c r="BE22" i="18"/>
  <c r="CD22" i="23"/>
  <c r="AU22" i="22"/>
  <c r="BZ22" i="22"/>
  <c r="BW22" i="22"/>
  <c r="CJ22" i="19"/>
  <c r="AZ22" i="25"/>
  <c r="BL22" i="20"/>
  <c r="BP22" i="20"/>
  <c r="BA22" i="21"/>
  <c r="BK22" i="21"/>
  <c r="CB22" i="21"/>
  <c r="AX22" i="21"/>
  <c r="BS22" i="24"/>
  <c r="BQ22" i="18"/>
  <c r="BV22" i="18"/>
  <c r="BM22" i="18"/>
  <c r="CK22" i="24"/>
  <c r="ED22" i="24" s="1"/>
  <c r="BX22" i="25"/>
  <c r="CI22" i="23"/>
  <c r="BH22" i="23"/>
  <c r="CG22" i="23"/>
  <c r="DX21" i="22"/>
  <c r="EB21" i="24"/>
  <c r="BF22" i="17"/>
  <c r="AY22" i="17"/>
  <c r="BA22" i="17"/>
  <c r="CH22" i="17"/>
  <c r="CM22" i="25"/>
  <c r="BW22" i="25"/>
  <c r="EC21" i="22"/>
  <c r="CV21" i="25"/>
  <c r="AU22" i="16"/>
  <c r="DT22" i="16" s="1"/>
  <c r="BA22" i="25"/>
  <c r="BR22" i="26"/>
  <c r="BT22" i="26"/>
  <c r="DE21" i="24"/>
  <c r="AU22" i="24"/>
  <c r="CB22" i="22"/>
  <c r="CC22" i="21"/>
  <c r="BV22" i="22"/>
  <c r="CI22" i="19"/>
  <c r="AW22" i="20"/>
  <c r="BI22" i="18"/>
  <c r="CK22" i="17"/>
  <c r="CA22" i="16"/>
  <c r="BL22" i="26"/>
  <c r="BP22" i="16"/>
  <c r="BQ22" i="26"/>
  <c r="BE22" i="25"/>
  <c r="CC22" i="25"/>
  <c r="BN22" i="19"/>
  <c r="BI22" i="20"/>
  <c r="BZ22" i="21"/>
  <c r="AV22" i="23"/>
  <c r="BF22" i="18"/>
  <c r="BN22" i="23"/>
  <c r="BF22" i="25"/>
  <c r="BY22" i="16"/>
  <c r="BM22" i="26"/>
  <c r="BM22" i="22"/>
  <c r="BJ22" i="19"/>
  <c r="BM22" i="19"/>
  <c r="BU22" i="20"/>
  <c r="BJ22" i="21"/>
  <c r="BT22" i="21"/>
  <c r="BA22" i="18"/>
  <c r="BM22" i="23"/>
  <c r="DH21" i="19"/>
  <c r="BU22" i="22"/>
  <c r="BD22" i="22"/>
  <c r="CB22" i="19"/>
  <c r="BA22" i="20"/>
  <c r="CC22" i="20"/>
  <c r="CD22" i="22"/>
  <c r="CH22" i="22"/>
  <c r="CL22" i="22"/>
  <c r="BL22" i="22"/>
  <c r="CE22" i="22"/>
  <c r="BD22" i="24"/>
  <c r="AY22" i="19"/>
  <c r="BL22" i="19"/>
  <c r="BK22" i="19"/>
  <c r="BJ22" i="20"/>
  <c r="BC22" i="20"/>
  <c r="BT22" i="20"/>
  <c r="BG22" i="20"/>
  <c r="DB21" i="21"/>
  <c r="DA21" i="16"/>
  <c r="BX22" i="21"/>
  <c r="BS22" i="21"/>
  <c r="CJ22" i="21"/>
  <c r="BF22" i="21"/>
  <c r="BW22" i="21"/>
  <c r="BZ22" i="18"/>
  <c r="CG22" i="18"/>
  <c r="CK22" i="25"/>
  <c r="BD22" i="23"/>
  <c r="AY22" i="23"/>
  <c r="BB22" i="23"/>
  <c r="CL22" i="26"/>
  <c r="AV22" i="17"/>
  <c r="CB22" i="17"/>
  <c r="BI22" i="17"/>
  <c r="BM22" i="17"/>
  <c r="CA22" i="17"/>
  <c r="CG22" i="24"/>
  <c r="BG22" i="24"/>
  <c r="DV21" i="16"/>
  <c r="DH21" i="17"/>
  <c r="BQ22" i="16"/>
  <c r="BI22" i="16"/>
  <c r="BR22" i="16"/>
  <c r="AX22" i="26"/>
  <c r="CE22" i="26"/>
  <c r="BK22" i="26"/>
  <c r="CB22" i="26"/>
  <c r="DN21" i="19"/>
  <c r="AX22" i="25"/>
  <c r="CB22" i="25"/>
  <c r="CE22" i="24"/>
  <c r="DE22" i="24" s="1"/>
  <c r="DQ21" i="18"/>
  <c r="BQ22" i="24"/>
  <c r="BN22" i="22"/>
  <c r="CI22" i="21"/>
  <c r="BT22" i="18"/>
  <c r="CC22" i="23"/>
  <c r="BN22" i="20"/>
  <c r="BH22" i="21"/>
  <c r="AV22" i="16"/>
  <c r="BO22" i="18"/>
  <c r="AX22" i="17"/>
  <c r="BF22" i="24"/>
  <c r="CE22" i="16"/>
  <c r="DX21" i="21"/>
  <c r="BZ22" i="24"/>
  <c r="BF22" i="22"/>
  <c r="BD22" i="19"/>
  <c r="CH22" i="26"/>
  <c r="BE22" i="20"/>
  <c r="EB21" i="26"/>
  <c r="BU22" i="21"/>
  <c r="BC22" i="18"/>
  <c r="AW22" i="23"/>
  <c r="BC22" i="25"/>
  <c r="DW22" i="25" s="1"/>
  <c r="BH22" i="24"/>
  <c r="CP22" i="24" s="1"/>
  <c r="CJ22" i="16"/>
  <c r="CB22" i="24"/>
  <c r="DY21" i="16"/>
  <c r="AX22" i="22"/>
  <c r="BX22" i="22"/>
  <c r="BB22" i="22"/>
  <c r="BT22" i="22"/>
  <c r="CM22" i="22"/>
  <c r="BD22" i="25"/>
  <c r="BQ22" i="19"/>
  <c r="CH22" i="20"/>
  <c r="BY22" i="20"/>
  <c r="BK22" i="20"/>
  <c r="CB22" i="20"/>
  <c r="AX22" i="20"/>
  <c r="BO22" i="20"/>
  <c r="CF22" i="20"/>
  <c r="BB22" i="21"/>
  <c r="CA22" i="21"/>
  <c r="BN22" i="21"/>
  <c r="CE22" i="21"/>
  <c r="BS22" i="26"/>
  <c r="BH22" i="18"/>
  <c r="BB22" i="18"/>
  <c r="BL22" i="18"/>
  <c r="CC22" i="18"/>
  <c r="AY22" i="18"/>
  <c r="CJ22" i="23"/>
  <c r="BP22" i="24"/>
  <c r="BG22" i="17"/>
  <c r="BU22" i="17"/>
  <c r="BC22" i="17"/>
  <c r="BJ22" i="24"/>
  <c r="DX21" i="20"/>
  <c r="BL22" i="24"/>
  <c r="BN22" i="16"/>
  <c r="BM22" i="16"/>
  <c r="AX22" i="16"/>
  <c r="BZ22" i="16"/>
  <c r="CJ22" i="26"/>
  <c r="BM22" i="25"/>
  <c r="BB22" i="25"/>
  <c r="BZ22" i="25"/>
  <c r="BT22" i="25"/>
  <c r="BT22" i="24"/>
  <c r="DU21" i="26"/>
  <c r="DM22" i="24"/>
  <c r="B36" i="10"/>
  <c r="A37" i="10"/>
  <c r="H36" i="10"/>
  <c r="F36" i="10"/>
  <c r="E36" i="10"/>
  <c r="D36" i="10"/>
  <c r="G36" i="10"/>
  <c r="C36" i="10"/>
  <c r="DB21" i="16"/>
  <c r="DF21" i="26"/>
  <c r="BK22" i="25"/>
  <c r="CN22" i="24"/>
  <c r="DK21" i="24"/>
  <c r="CP21" i="21"/>
  <c r="ED21" i="24"/>
  <c r="DC21" i="20"/>
  <c r="DD21" i="16"/>
  <c r="CW21" i="19"/>
  <c r="DP21" i="22"/>
  <c r="DY21" i="18"/>
  <c r="AO23" i="16"/>
  <c r="AG23" i="16"/>
  <c r="Y23" i="16"/>
  <c r="Q23" i="16"/>
  <c r="I23" i="16"/>
  <c r="AQ23" i="16"/>
  <c r="AH23" i="16"/>
  <c r="X23" i="16"/>
  <c r="BQ23" i="16" s="1"/>
  <c r="O23" i="16"/>
  <c r="F23" i="16"/>
  <c r="AP23" i="16"/>
  <c r="AF23" i="16"/>
  <c r="W23" i="16"/>
  <c r="N23" i="16"/>
  <c r="E23" i="16"/>
  <c r="AM23" i="16"/>
  <c r="CF23" i="16" s="1"/>
  <c r="AD23" i="16"/>
  <c r="U23" i="16"/>
  <c r="L23" i="16"/>
  <c r="C23" i="16"/>
  <c r="AR23" i="16"/>
  <c r="AB23" i="16"/>
  <c r="M23" i="16"/>
  <c r="AN23" i="16"/>
  <c r="AA23" i="16"/>
  <c r="K23" i="16"/>
  <c r="AL23" i="16"/>
  <c r="Z23" i="16"/>
  <c r="J23" i="16"/>
  <c r="AK23" i="16"/>
  <c r="V23" i="16"/>
  <c r="H23" i="16"/>
  <c r="BT23" i="16" s="1"/>
  <c r="AI23" i="16"/>
  <c r="S23" i="16"/>
  <c r="D23" i="16"/>
  <c r="AC23" i="16"/>
  <c r="T23" i="16"/>
  <c r="R23" i="16"/>
  <c r="P23" i="16"/>
  <c r="AS23" i="16"/>
  <c r="CL23" i="16" s="1"/>
  <c r="B23" i="16"/>
  <c r="BL23" i="16" s="1"/>
  <c r="AE23" i="16"/>
  <c r="AT23" i="16"/>
  <c r="AJ23" i="16"/>
  <c r="G23" i="16"/>
  <c r="AN23" i="24"/>
  <c r="AF23" i="24"/>
  <c r="X23" i="24"/>
  <c r="BL23" i="24" s="1"/>
  <c r="P23" i="24"/>
  <c r="H23" i="24"/>
  <c r="AM23" i="24"/>
  <c r="AE23" i="24"/>
  <c r="W23" i="24"/>
  <c r="O23" i="24"/>
  <c r="G23" i="24"/>
  <c r="AP23" i="24"/>
  <c r="AD23" i="24"/>
  <c r="T23" i="24"/>
  <c r="J23" i="24"/>
  <c r="AO23" i="24"/>
  <c r="AC23" i="24"/>
  <c r="S23" i="24"/>
  <c r="I23" i="24"/>
  <c r="AT23" i="24"/>
  <c r="AJ23" i="24"/>
  <c r="Z23" i="24"/>
  <c r="N23" i="24"/>
  <c r="D23" i="24"/>
  <c r="AI23" i="24"/>
  <c r="R23" i="24"/>
  <c r="B23" i="24"/>
  <c r="AH23" i="24"/>
  <c r="CA23" i="24" s="1"/>
  <c r="Q23" i="24"/>
  <c r="BJ23" i="24" s="1"/>
  <c r="AG23" i="24"/>
  <c r="M23" i="24"/>
  <c r="AS23" i="24"/>
  <c r="AB23" i="24"/>
  <c r="L23" i="24"/>
  <c r="AR23" i="24"/>
  <c r="AA23" i="24"/>
  <c r="K23" i="24"/>
  <c r="AQ23" i="24"/>
  <c r="Y23" i="24"/>
  <c r="F23" i="24"/>
  <c r="E23" i="24"/>
  <c r="C23" i="24"/>
  <c r="BU23" i="24" s="1"/>
  <c r="AL23" i="24"/>
  <c r="AK23" i="24"/>
  <c r="U23" i="24"/>
  <c r="V23" i="24"/>
  <c r="BE22" i="21"/>
  <c r="DK21" i="23"/>
  <c r="DL21" i="19"/>
  <c r="DV21" i="17"/>
  <c r="DB21" i="19"/>
  <c r="DJ21" i="20"/>
  <c r="DG21" i="20"/>
  <c r="DL21" i="18"/>
  <c r="DG21" i="23"/>
  <c r="CP21" i="20"/>
  <c r="DC21" i="26"/>
  <c r="EC21" i="23"/>
  <c r="DS21" i="18"/>
  <c r="DP21" i="26"/>
  <c r="EB21" i="21"/>
  <c r="DE21" i="25"/>
  <c r="DR21" i="17"/>
  <c r="DD21" i="20"/>
  <c r="CR21" i="20"/>
  <c r="DC21" i="21"/>
  <c r="ED21" i="23"/>
  <c r="CY21" i="26"/>
  <c r="EA21" i="26"/>
  <c r="CS21" i="21"/>
  <c r="EE21" i="24"/>
  <c r="CW21" i="23"/>
  <c r="DE21" i="26"/>
  <c r="DW21" i="18"/>
  <c r="DI21" i="17"/>
  <c r="DX21" i="26"/>
  <c r="DZ21" i="16"/>
  <c r="F35" i="3"/>
  <c r="E35" i="3"/>
  <c r="A36" i="3"/>
  <c r="H35" i="3"/>
  <c r="G35" i="3"/>
  <c r="D35" i="3"/>
  <c r="C35" i="3"/>
  <c r="B35" i="3"/>
  <c r="BS22" i="20"/>
  <c r="AX30" i="7"/>
  <c r="AP30" i="7"/>
  <c r="AH30" i="7"/>
  <c r="Z30" i="7"/>
  <c r="R30" i="7"/>
  <c r="BD30" i="7"/>
  <c r="AV30" i="7"/>
  <c r="AN30" i="7"/>
  <c r="AF30" i="7"/>
  <c r="X30" i="7"/>
  <c r="P30" i="7"/>
  <c r="AW30" i="7"/>
  <c r="AO30" i="7"/>
  <c r="AG30" i="7"/>
  <c r="Y30" i="7"/>
  <c r="Q30" i="7"/>
  <c r="BC30" i="7"/>
  <c r="AU30" i="7"/>
  <c r="AM30" i="7"/>
  <c r="AE30" i="7"/>
  <c r="W30" i="7"/>
  <c r="O30" i="7"/>
  <c r="BB30" i="7"/>
  <c r="AT30" i="7"/>
  <c r="AL30" i="7"/>
  <c r="AD30" i="7"/>
  <c r="V30" i="7"/>
  <c r="N30" i="7"/>
  <c r="BA30" i="7"/>
  <c r="AS30" i="7"/>
  <c r="AK30" i="7"/>
  <c r="AC30" i="7"/>
  <c r="U30" i="7"/>
  <c r="M30" i="7"/>
  <c r="AY30" i="7"/>
  <c r="AQ30" i="7"/>
  <c r="AI30" i="7"/>
  <c r="AA30" i="7"/>
  <c r="S30" i="7"/>
  <c r="AZ30" i="7"/>
  <c r="AR30" i="7"/>
  <c r="AJ30" i="7"/>
  <c r="AB30" i="7"/>
  <c r="T30" i="7"/>
  <c r="L30" i="7"/>
  <c r="BP22" i="22"/>
  <c r="CI22" i="18"/>
  <c r="BH22" i="22"/>
  <c r="DW21" i="22"/>
  <c r="CH22" i="21"/>
  <c r="AZ22" i="18"/>
  <c r="DX21" i="23"/>
  <c r="DQ21" i="16"/>
  <c r="BX22" i="23"/>
  <c r="CX21" i="23"/>
  <c r="CL22" i="18"/>
  <c r="CT21" i="17"/>
  <c r="CA22" i="20"/>
  <c r="BW22" i="17"/>
  <c r="CG22" i="22"/>
  <c r="BF22" i="19"/>
  <c r="DK21" i="19"/>
  <c r="BV22" i="20"/>
  <c r="E35" i="12"/>
  <c r="D35" i="12"/>
  <c r="C35" i="12"/>
  <c r="B35" i="12"/>
  <c r="A36" i="12"/>
  <c r="H35" i="12"/>
  <c r="G35" i="12"/>
  <c r="F35" i="12"/>
  <c r="DB21" i="18"/>
  <c r="EB21" i="25"/>
  <c r="CD22" i="18"/>
  <c r="CJ22" i="17"/>
  <c r="BR22" i="21"/>
  <c r="CR21" i="22"/>
  <c r="DG21" i="22"/>
  <c r="CO21" i="19"/>
  <c r="AX22" i="18"/>
  <c r="DR21" i="24"/>
  <c r="CC22" i="16"/>
  <c r="AY22" i="22"/>
  <c r="AZ22" i="19"/>
  <c r="BX22" i="17"/>
  <c r="DO21" i="19"/>
  <c r="CL22" i="19"/>
  <c r="BP22" i="17"/>
  <c r="CO21" i="26"/>
  <c r="CM22" i="18"/>
  <c r="BJ22" i="16"/>
  <c r="BW22" i="16"/>
  <c r="EB21" i="16"/>
  <c r="CI22" i="26"/>
  <c r="BH22" i="17"/>
  <c r="DM21" i="24"/>
  <c r="CR21" i="26"/>
  <c r="BA22" i="16"/>
  <c r="CR21" i="16"/>
  <c r="DN21" i="17"/>
  <c r="DY21" i="25"/>
  <c r="ED21" i="17"/>
  <c r="AW22" i="22"/>
  <c r="ED21" i="16"/>
  <c r="CW21" i="20"/>
  <c r="DX21" i="19"/>
  <c r="DR21" i="19"/>
  <c r="CR21" i="24"/>
  <c r="AU22" i="17"/>
  <c r="AU22" i="25"/>
  <c r="DK21" i="16"/>
  <c r="DS21" i="16"/>
  <c r="CO21" i="21"/>
  <c r="CQ21" i="17"/>
  <c r="DR21" i="18"/>
  <c r="DF21" i="16"/>
  <c r="AP23" i="17"/>
  <c r="AH23" i="17"/>
  <c r="Z23" i="17"/>
  <c r="R23" i="17"/>
  <c r="J23" i="17"/>
  <c r="B23" i="17"/>
  <c r="AO23" i="17"/>
  <c r="AG23" i="17"/>
  <c r="Y23" i="17"/>
  <c r="Q23" i="17"/>
  <c r="I23" i="17"/>
  <c r="AR23" i="17"/>
  <c r="AF23" i="17"/>
  <c r="V23" i="17"/>
  <c r="L23" i="17"/>
  <c r="AQ23" i="17"/>
  <c r="AE23" i="17"/>
  <c r="U23" i="17"/>
  <c r="K23" i="17"/>
  <c r="AN23" i="17"/>
  <c r="AD23" i="17"/>
  <c r="BW23" i="17" s="1"/>
  <c r="T23" i="17"/>
  <c r="H23" i="17"/>
  <c r="AM23" i="17"/>
  <c r="AC23" i="17"/>
  <c r="S23" i="17"/>
  <c r="G23" i="17"/>
  <c r="AB23" i="17"/>
  <c r="F23" i="17"/>
  <c r="AY23" i="17" s="1"/>
  <c r="AA23" i="17"/>
  <c r="E23" i="17"/>
  <c r="AT23" i="17"/>
  <c r="X23" i="17"/>
  <c r="D23" i="17"/>
  <c r="AS23" i="17"/>
  <c r="W23" i="17"/>
  <c r="C23" i="17"/>
  <c r="AK23" i="17"/>
  <c r="O23" i="17"/>
  <c r="AL23" i="17"/>
  <c r="AJ23" i="17"/>
  <c r="AI23" i="17"/>
  <c r="P23" i="17"/>
  <c r="M23" i="17"/>
  <c r="N23" i="17"/>
  <c r="AQ23" i="25"/>
  <c r="AI23" i="25"/>
  <c r="AA23" i="25"/>
  <c r="S23" i="25"/>
  <c r="K23" i="25"/>
  <c r="C23" i="25"/>
  <c r="AP23" i="25"/>
  <c r="CI23" i="25" s="1"/>
  <c r="AH23" i="25"/>
  <c r="Z23" i="25"/>
  <c r="R23" i="25"/>
  <c r="J23" i="25"/>
  <c r="B23" i="25"/>
  <c r="AL23" i="25"/>
  <c r="AB23" i="25"/>
  <c r="P23" i="25"/>
  <c r="F23" i="25"/>
  <c r="AK23" i="25"/>
  <c r="Y23" i="25"/>
  <c r="O23" i="25"/>
  <c r="E23" i="25"/>
  <c r="AT23" i="25"/>
  <c r="AJ23" i="25"/>
  <c r="X23" i="25"/>
  <c r="N23" i="25"/>
  <c r="D23" i="25"/>
  <c r="AS23" i="25"/>
  <c r="AD23" i="25"/>
  <c r="L23" i="25"/>
  <c r="AR23" i="25"/>
  <c r="AC23" i="25"/>
  <c r="I23" i="25"/>
  <c r="BB23" i="25" s="1"/>
  <c r="AO23" i="25"/>
  <c r="W23" i="25"/>
  <c r="H23" i="25"/>
  <c r="AN23" i="25"/>
  <c r="V23" i="25"/>
  <c r="G23" i="25"/>
  <c r="AM23" i="25"/>
  <c r="U23" i="25"/>
  <c r="Q23" i="25"/>
  <c r="M23" i="25"/>
  <c r="AG23" i="25"/>
  <c r="AF23" i="25"/>
  <c r="AE23" i="25"/>
  <c r="T23" i="25"/>
  <c r="DD21" i="25"/>
  <c r="DS21" i="25"/>
  <c r="CV21" i="26"/>
  <c r="CY21" i="21"/>
  <c r="DH21" i="21"/>
  <c r="CS21" i="20"/>
  <c r="CP21" i="23"/>
  <c r="CV21" i="19"/>
  <c r="CQ21" i="21"/>
  <c r="DF21" i="20"/>
  <c r="DT21" i="25"/>
  <c r="EA21" i="18"/>
  <c r="DH21" i="26"/>
  <c r="CW21" i="25"/>
  <c r="ED21" i="18"/>
  <c r="CX21" i="19"/>
  <c r="CU21" i="20"/>
  <c r="DK21" i="20"/>
  <c r="DQ21" i="22"/>
  <c r="DE21" i="23"/>
  <c r="ED21" i="20"/>
  <c r="DI21" i="20"/>
  <c r="CU21" i="16"/>
  <c r="CV21" i="24"/>
  <c r="DI21" i="26"/>
  <c r="DI21" i="16"/>
  <c r="DF21" i="18"/>
  <c r="DL21" i="26"/>
  <c r="DT21" i="17"/>
  <c r="CK22" i="20"/>
  <c r="CT21" i="25"/>
  <c r="CA22" i="18"/>
  <c r="BW22" i="18"/>
  <c r="BC22" i="19"/>
  <c r="AW30" i="6"/>
  <c r="AO30" i="6"/>
  <c r="AG30" i="6"/>
  <c r="Y30" i="6"/>
  <c r="Q30" i="6"/>
  <c r="BC30" i="6"/>
  <c r="AM30" i="6"/>
  <c r="W30" i="6"/>
  <c r="BD30" i="6"/>
  <c r="AV30" i="6"/>
  <c r="AN30" i="6"/>
  <c r="AF30" i="6"/>
  <c r="X30" i="6"/>
  <c r="P30" i="6"/>
  <c r="AU30" i="6"/>
  <c r="AE30" i="6"/>
  <c r="O30" i="6"/>
  <c r="BB30" i="6"/>
  <c r="AT30" i="6"/>
  <c r="AL30" i="6"/>
  <c r="AD30" i="6"/>
  <c r="V30" i="6"/>
  <c r="N30" i="6"/>
  <c r="BA30" i="6"/>
  <c r="AS30" i="6"/>
  <c r="AK30" i="6"/>
  <c r="AC30" i="6"/>
  <c r="U30" i="6"/>
  <c r="M30" i="6"/>
  <c r="AZ30" i="6"/>
  <c r="AR30" i="6"/>
  <c r="AJ30" i="6"/>
  <c r="AB30" i="6"/>
  <c r="T30" i="6"/>
  <c r="L30" i="6"/>
  <c r="AY30" i="6"/>
  <c r="AQ30" i="6"/>
  <c r="AI30" i="6"/>
  <c r="AA30" i="6"/>
  <c r="S30" i="6"/>
  <c r="AH30" i="6"/>
  <c r="Z30" i="6"/>
  <c r="R30" i="6"/>
  <c r="AX30" i="6"/>
  <c r="AP30" i="6"/>
  <c r="CF22" i="21"/>
  <c r="BL22" i="17"/>
  <c r="BV22" i="19"/>
  <c r="BD22" i="18"/>
  <c r="AY22" i="21"/>
  <c r="CQ21" i="22"/>
  <c r="DY21" i="23"/>
  <c r="CK22" i="22"/>
  <c r="EB21" i="23"/>
  <c r="DM21" i="25"/>
  <c r="EB21" i="19"/>
  <c r="CM22" i="19"/>
  <c r="BJ22" i="23"/>
  <c r="EE21" i="16"/>
  <c r="BG22" i="23"/>
  <c r="DC21" i="23"/>
  <c r="CS21" i="16"/>
  <c r="DQ21" i="23"/>
  <c r="BA22" i="23"/>
  <c r="CV22" i="23" s="1"/>
  <c r="EC22" i="24"/>
  <c r="AW22" i="21"/>
  <c r="J30" i="4"/>
  <c r="I30" i="4"/>
  <c r="K30" i="4"/>
  <c r="DZ21" i="18"/>
  <c r="DF21" i="23"/>
  <c r="BD22" i="20"/>
  <c r="DA21" i="23"/>
  <c r="DC21" i="17"/>
  <c r="BU22" i="16"/>
  <c r="DU21" i="21"/>
  <c r="DI22" i="24"/>
  <c r="DV21" i="22"/>
  <c r="BW22" i="26"/>
  <c r="BF22" i="20"/>
  <c r="CT21" i="24"/>
  <c r="DB21" i="22"/>
  <c r="DV21" i="24"/>
  <c r="E35" i="2"/>
  <c r="D35" i="2"/>
  <c r="H35" i="2"/>
  <c r="G35" i="2"/>
  <c r="B35" i="2"/>
  <c r="A36" i="2"/>
  <c r="F35" i="2"/>
  <c r="C35" i="2"/>
  <c r="CC22" i="17"/>
  <c r="CC22" i="26"/>
  <c r="EE21" i="26"/>
  <c r="EE21" i="22"/>
  <c r="CU21" i="23"/>
  <c r="ED21" i="22"/>
  <c r="K30" i="12"/>
  <c r="J30" i="12"/>
  <c r="I30" i="12"/>
  <c r="CZ21" i="23"/>
  <c r="AY30" i="8"/>
  <c r="AQ30" i="8"/>
  <c r="AI30" i="8"/>
  <c r="AA30" i="8"/>
  <c r="S30" i="8"/>
  <c r="AX30" i="8"/>
  <c r="AP30" i="8"/>
  <c r="AH30" i="8"/>
  <c r="Z30" i="8"/>
  <c r="R30" i="8"/>
  <c r="AW30" i="8"/>
  <c r="AO30" i="8"/>
  <c r="AG30" i="8"/>
  <c r="Y30" i="8"/>
  <c r="Q30" i="8"/>
  <c r="BD30" i="8"/>
  <c r="AV30" i="8"/>
  <c r="AN30" i="8"/>
  <c r="AF30" i="8"/>
  <c r="X30" i="8"/>
  <c r="P30" i="8"/>
  <c r="BC30" i="8"/>
  <c r="AU30" i="8"/>
  <c r="AM30" i="8"/>
  <c r="AE30" i="8"/>
  <c r="W30" i="8"/>
  <c r="O30" i="8"/>
  <c r="BB30" i="8"/>
  <c r="AT30" i="8"/>
  <c r="AL30" i="8"/>
  <c r="AD30" i="8"/>
  <c r="V30" i="8"/>
  <c r="N30" i="8"/>
  <c r="BA30" i="8"/>
  <c r="AS30" i="8"/>
  <c r="AK30" i="8"/>
  <c r="AC30" i="8"/>
  <c r="U30" i="8"/>
  <c r="M30" i="8"/>
  <c r="AZ30" i="8"/>
  <c r="AR30" i="8"/>
  <c r="AJ30" i="8"/>
  <c r="AB30" i="8"/>
  <c r="T30" i="8"/>
  <c r="L30" i="8"/>
  <c r="EB21" i="18"/>
  <c r="AV22" i="18"/>
  <c r="AV22" i="26"/>
  <c r="BS22" i="23"/>
  <c r="CQ21" i="24"/>
  <c r="CO21" i="17"/>
  <c r="CZ21" i="22"/>
  <c r="DC21" i="25"/>
  <c r="BJ22" i="17"/>
  <c r="CY21" i="19"/>
  <c r="I30" i="9"/>
  <c r="K30" i="9"/>
  <c r="J30" i="9"/>
  <c r="CQ21" i="20"/>
  <c r="CO21" i="25"/>
  <c r="DM21" i="16"/>
  <c r="DH21" i="24"/>
  <c r="CR21" i="19"/>
  <c r="BI22" i="19"/>
  <c r="EE21" i="23"/>
  <c r="CQ21" i="16"/>
  <c r="DU21" i="16"/>
  <c r="DE21" i="22"/>
  <c r="DB21" i="25"/>
  <c r="DJ21" i="22"/>
  <c r="DM21" i="22"/>
  <c r="CR21" i="17"/>
  <c r="AU22" i="19"/>
  <c r="AU22" i="26"/>
  <c r="DL22" i="26" s="1"/>
  <c r="CW21" i="26"/>
  <c r="EB21" i="20"/>
  <c r="CT21" i="22"/>
  <c r="DQ21" i="20"/>
  <c r="BY23" i="24"/>
  <c r="BY23" i="17"/>
  <c r="AS23" i="19"/>
  <c r="AK23" i="19"/>
  <c r="AC23" i="19"/>
  <c r="U23" i="19"/>
  <c r="M23" i="19"/>
  <c r="E23" i="19"/>
  <c r="AR23" i="19"/>
  <c r="AJ23" i="19"/>
  <c r="AB23" i="19"/>
  <c r="T23" i="19"/>
  <c r="L23" i="19"/>
  <c r="D23" i="19"/>
  <c r="CL23" i="19" s="1"/>
  <c r="AP23" i="19"/>
  <c r="AH23" i="19"/>
  <c r="Z23" i="19"/>
  <c r="R23" i="19"/>
  <c r="J23" i="19"/>
  <c r="B23" i="19"/>
  <c r="AQ23" i="19"/>
  <c r="AE23" i="19"/>
  <c r="Q23" i="19"/>
  <c r="F23" i="19"/>
  <c r="AY23" i="19" s="1"/>
  <c r="AO23" i="19"/>
  <c r="AD23" i="19"/>
  <c r="P23" i="19"/>
  <c r="C23" i="19"/>
  <c r="AN23" i="19"/>
  <c r="AA23" i="19"/>
  <c r="O23" i="19"/>
  <c r="AM23" i="19"/>
  <c r="Y23" i="19"/>
  <c r="N23" i="19"/>
  <c r="AL23" i="19"/>
  <c r="K23" i="19"/>
  <c r="AI23" i="19"/>
  <c r="I23" i="19"/>
  <c r="AG23" i="19"/>
  <c r="H23" i="19"/>
  <c r="G23" i="19"/>
  <c r="AZ23" i="19" s="1"/>
  <c r="AT23" i="19"/>
  <c r="AF23" i="19"/>
  <c r="W23" i="19"/>
  <c r="X23" i="19"/>
  <c r="V23" i="19"/>
  <c r="BO23" i="19" s="1"/>
  <c r="S23" i="19"/>
  <c r="AQ23" i="26"/>
  <c r="AI23" i="26"/>
  <c r="AA23" i="26"/>
  <c r="S23" i="26"/>
  <c r="K23" i="26"/>
  <c r="C23" i="26"/>
  <c r="AP23" i="26"/>
  <c r="CI23" i="26" s="1"/>
  <c r="AH23" i="26"/>
  <c r="Z23" i="26"/>
  <c r="R23" i="26"/>
  <c r="BK23" i="26" s="1"/>
  <c r="J23" i="26"/>
  <c r="B23" i="26"/>
  <c r="AN23" i="26"/>
  <c r="AF23" i="26"/>
  <c r="X23" i="26"/>
  <c r="P23" i="26"/>
  <c r="H23" i="26"/>
  <c r="AR23" i="26"/>
  <c r="CK23" i="26" s="1"/>
  <c r="AD23" i="26"/>
  <c r="Q23" i="26"/>
  <c r="E23" i="26"/>
  <c r="AO23" i="26"/>
  <c r="AB23" i="26"/>
  <c r="M23" i="26"/>
  <c r="AM23" i="26"/>
  <c r="Y23" i="26"/>
  <c r="BR23" i="26" s="1"/>
  <c r="L23" i="26"/>
  <c r="AK23" i="26"/>
  <c r="V23" i="26"/>
  <c r="G23" i="26"/>
  <c r="AG23" i="26"/>
  <c r="I23" i="26"/>
  <c r="AE23" i="26"/>
  <c r="F23" i="26"/>
  <c r="AY23" i="26" s="1"/>
  <c r="AC23" i="26"/>
  <c r="D23" i="26"/>
  <c r="W23" i="26"/>
  <c r="U23" i="26"/>
  <c r="N23" i="26"/>
  <c r="AJ23" i="26"/>
  <c r="AT23" i="26"/>
  <c r="AS23" i="26"/>
  <c r="CL23" i="26" s="1"/>
  <c r="T23" i="26"/>
  <c r="O23" i="26"/>
  <c r="AL23" i="26"/>
  <c r="CY21" i="24"/>
  <c r="DN21" i="25"/>
  <c r="CS21" i="26"/>
  <c r="EC21" i="21"/>
  <c r="DD21" i="21"/>
  <c r="DT21" i="21"/>
  <c r="CN21" i="23"/>
  <c r="CS21" i="19"/>
  <c r="CT21" i="21"/>
  <c r="CP21" i="16"/>
  <c r="CR21" i="25"/>
  <c r="EA21" i="17"/>
  <c r="CZ21" i="26"/>
  <c r="DQ21" i="26"/>
  <c r="DM21" i="18"/>
  <c r="DS21" i="19"/>
  <c r="CR21" i="21"/>
  <c r="DI21" i="21"/>
  <c r="CX21" i="22"/>
  <c r="CP21" i="25"/>
  <c r="DM21" i="20"/>
  <c r="DE21" i="20"/>
  <c r="DG21" i="16"/>
  <c r="DN21" i="24"/>
  <c r="DU21" i="25"/>
  <c r="DV21" i="20"/>
  <c r="DU21" i="24"/>
  <c r="CO21" i="18"/>
  <c r="CX21" i="17"/>
  <c r="DA21" i="20"/>
  <c r="DC21" i="24"/>
  <c r="DJ21" i="19"/>
  <c r="K30" i="8"/>
  <c r="J30" i="8"/>
  <c r="I30" i="8"/>
  <c r="DN21" i="22"/>
  <c r="G35" i="4"/>
  <c r="F35" i="4"/>
  <c r="B35" i="4"/>
  <c r="A36" i="4"/>
  <c r="H35" i="4"/>
  <c r="E35" i="4"/>
  <c r="D35" i="4"/>
  <c r="C35" i="4"/>
  <c r="DM21" i="23"/>
  <c r="CX21" i="16"/>
  <c r="DW21" i="24"/>
  <c r="CU21" i="25"/>
  <c r="DV21" i="18"/>
  <c r="DZ21" i="19"/>
  <c r="BC30" i="4"/>
  <c r="AU30" i="4"/>
  <c r="AM30" i="4"/>
  <c r="AE30" i="4"/>
  <c r="W30" i="4"/>
  <c r="O30" i="4"/>
  <c r="BB30" i="4"/>
  <c r="AT30" i="4"/>
  <c r="AL30" i="4"/>
  <c r="AD30" i="4"/>
  <c r="V30" i="4"/>
  <c r="N30" i="4"/>
  <c r="AX30" i="4"/>
  <c r="AP30" i="4"/>
  <c r="AH30" i="4"/>
  <c r="Z30" i="4"/>
  <c r="R30" i="4"/>
  <c r="AW30" i="4"/>
  <c r="AO30" i="4"/>
  <c r="AG30" i="4"/>
  <c r="Y30" i="4"/>
  <c r="Q30" i="4"/>
  <c r="BD30" i="4"/>
  <c r="AN30" i="4"/>
  <c r="X30" i="4"/>
  <c r="BA30" i="4"/>
  <c r="AK30" i="4"/>
  <c r="U30" i="4"/>
  <c r="AZ30" i="4"/>
  <c r="T30" i="4"/>
  <c r="AV30" i="4"/>
  <c r="AF30" i="4"/>
  <c r="P30" i="4"/>
  <c r="AJ30" i="4"/>
  <c r="AY30" i="4"/>
  <c r="AI30" i="4"/>
  <c r="S30" i="4"/>
  <c r="AS30" i="4"/>
  <c r="AC30" i="4"/>
  <c r="M30" i="4"/>
  <c r="AR30" i="4"/>
  <c r="AB30" i="4"/>
  <c r="L30" i="4"/>
  <c r="AQ30" i="4"/>
  <c r="AA30" i="4"/>
  <c r="H36" i="5"/>
  <c r="G36" i="5"/>
  <c r="C36" i="5"/>
  <c r="B36" i="5"/>
  <c r="A37" i="5"/>
  <c r="F36" i="5"/>
  <c r="E36" i="5"/>
  <c r="D36" i="5"/>
  <c r="CY21" i="25"/>
  <c r="CR21" i="23"/>
  <c r="BG23" i="17"/>
  <c r="BF23" i="25"/>
  <c r="AR23" i="18"/>
  <c r="CK23" i="18" s="1"/>
  <c r="AJ23" i="18"/>
  <c r="AB23" i="18"/>
  <c r="T23" i="18"/>
  <c r="L23" i="18"/>
  <c r="D23" i="18"/>
  <c r="BK23" i="18" s="1"/>
  <c r="AM23" i="18"/>
  <c r="AD23" i="18"/>
  <c r="BW23" i="18" s="1"/>
  <c r="U23" i="18"/>
  <c r="K23" i="18"/>
  <c r="B23" i="18"/>
  <c r="AL23" i="18"/>
  <c r="AC23" i="18"/>
  <c r="S23" i="18"/>
  <c r="J23" i="18"/>
  <c r="AT23" i="18"/>
  <c r="AK23" i="18"/>
  <c r="AA23" i="18"/>
  <c r="R23" i="18"/>
  <c r="I23" i="18"/>
  <c r="AS23" i="18"/>
  <c r="AI23" i="18"/>
  <c r="Z23" i="18"/>
  <c r="Q23" i="18"/>
  <c r="H23" i="18"/>
  <c r="AZ23" i="18" s="1"/>
  <c r="AH23" i="18"/>
  <c r="P23" i="18"/>
  <c r="AG23" i="18"/>
  <c r="O23" i="18"/>
  <c r="AF23" i="18"/>
  <c r="N23" i="18"/>
  <c r="X23" i="18"/>
  <c r="W23" i="18"/>
  <c r="BP23" i="18" s="1"/>
  <c r="AQ23" i="18"/>
  <c r="V23" i="18"/>
  <c r="AP23" i="18"/>
  <c r="M23" i="18"/>
  <c r="AO23" i="18"/>
  <c r="AN23" i="18"/>
  <c r="AE23" i="18"/>
  <c r="Y23" i="18"/>
  <c r="BR23" i="18" s="1"/>
  <c r="F23" i="18"/>
  <c r="G23" i="18"/>
  <c r="E23" i="18"/>
  <c r="C23" i="18"/>
  <c r="EA21" i="21"/>
  <c r="CP21" i="18"/>
  <c r="DB21" i="26"/>
  <c r="DL21" i="21"/>
  <c r="CY21" i="20"/>
  <c r="DS21" i="22"/>
  <c r="CQ21" i="25"/>
  <c r="CT21" i="19"/>
  <c r="EC21" i="20"/>
  <c r="DN21" i="16"/>
  <c r="DH21" i="25"/>
  <c r="DW21" i="19"/>
  <c r="DG21" i="26"/>
  <c r="CO21" i="20"/>
  <c r="CS21" i="18"/>
  <c r="DV21" i="21"/>
  <c r="DN21" i="20"/>
  <c r="DM21" i="17"/>
  <c r="CV21" i="20"/>
  <c r="EA21" i="20"/>
  <c r="DX21" i="24"/>
  <c r="EC21" i="25"/>
  <c r="DF21" i="21"/>
  <c r="CN21" i="24"/>
  <c r="DK21" i="18"/>
  <c r="CQ21" i="19"/>
  <c r="C35" i="8"/>
  <c r="B35" i="8"/>
  <c r="A36" i="8"/>
  <c r="H35" i="8"/>
  <c r="G35" i="8"/>
  <c r="F35" i="8"/>
  <c r="E35" i="8"/>
  <c r="D35" i="8"/>
  <c r="DQ21" i="17"/>
  <c r="CM22" i="17"/>
  <c r="BJ22" i="22"/>
  <c r="CG22" i="21"/>
  <c r="BG22" i="21"/>
  <c r="CN21" i="22"/>
  <c r="CC22" i="19"/>
  <c r="DJ21" i="25"/>
  <c r="CT21" i="18"/>
  <c r="BU22" i="23"/>
  <c r="DV21" i="25"/>
  <c r="BP22" i="23"/>
  <c r="CR21" i="18"/>
  <c r="A37" i="9"/>
  <c r="H36" i="9"/>
  <c r="G36" i="9"/>
  <c r="D36" i="9"/>
  <c r="F36" i="9"/>
  <c r="E36" i="9"/>
  <c r="C36" i="9"/>
  <c r="B36" i="9"/>
  <c r="CU21" i="22"/>
  <c r="A37" i="6"/>
  <c r="H36" i="6"/>
  <c r="G36" i="6"/>
  <c r="F36" i="6"/>
  <c r="E36" i="6"/>
  <c r="D36" i="6"/>
  <c r="C36" i="6"/>
  <c r="B36" i="6"/>
  <c r="CZ21" i="24"/>
  <c r="DC21" i="18"/>
  <c r="EE21" i="17"/>
  <c r="DE21" i="16"/>
  <c r="DO21" i="22"/>
  <c r="DH21" i="18"/>
  <c r="AV22" i="19"/>
  <c r="BS22" i="16"/>
  <c r="DL22" i="16" s="1"/>
  <c r="CK22" i="16"/>
  <c r="CK22" i="23"/>
  <c r="BO22" i="21"/>
  <c r="BX22" i="18"/>
  <c r="BX22" i="26"/>
  <c r="EF21" i="17"/>
  <c r="BU22" i="19"/>
  <c r="BU22" i="26"/>
  <c r="CW21" i="17"/>
  <c r="CL22" i="20"/>
  <c r="BP22" i="26"/>
  <c r="DJ21" i="24"/>
  <c r="DH21" i="16"/>
  <c r="DC21" i="16"/>
  <c r="BJ22" i="26"/>
  <c r="CA22" i="23"/>
  <c r="BW22" i="20"/>
  <c r="CG22" i="17"/>
  <c r="BF22" i="23"/>
  <c r="BC22" i="22"/>
  <c r="CF22" i="17"/>
  <c r="DX21" i="25"/>
  <c r="BL22" i="21"/>
  <c r="BH22" i="26"/>
  <c r="CP21" i="17"/>
  <c r="CO21" i="16"/>
  <c r="CU21" i="18"/>
  <c r="DJ21" i="18"/>
  <c r="CZ21" i="17"/>
  <c r="AZ22" i="21"/>
  <c r="BB30" i="13"/>
  <c r="AT30" i="13"/>
  <c r="AL30" i="13"/>
  <c r="AD30" i="13"/>
  <c r="V30" i="13"/>
  <c r="N30" i="13"/>
  <c r="BA30" i="13"/>
  <c r="AS30" i="13"/>
  <c r="AK30" i="13"/>
  <c r="AC30" i="13"/>
  <c r="U30" i="13"/>
  <c r="M30" i="13"/>
  <c r="AZ30" i="13"/>
  <c r="AR30" i="13"/>
  <c r="AJ30" i="13"/>
  <c r="AB30" i="13"/>
  <c r="T30" i="13"/>
  <c r="L30" i="13"/>
  <c r="AY30" i="13"/>
  <c r="AQ30" i="13"/>
  <c r="AI30" i="13"/>
  <c r="AA30" i="13"/>
  <c r="S30" i="13"/>
  <c r="AX30" i="13"/>
  <c r="AP30" i="13"/>
  <c r="AH30" i="13"/>
  <c r="Z30" i="13"/>
  <c r="R30" i="13"/>
  <c r="AW30" i="13"/>
  <c r="AO30" i="13"/>
  <c r="AG30" i="13"/>
  <c r="Y30" i="13"/>
  <c r="Q30" i="13"/>
  <c r="BD30" i="13"/>
  <c r="AV30" i="13"/>
  <c r="AN30" i="13"/>
  <c r="AF30" i="13"/>
  <c r="X30" i="13"/>
  <c r="P30" i="13"/>
  <c r="BC30" i="13"/>
  <c r="AU30" i="13"/>
  <c r="AM30" i="13"/>
  <c r="AE30" i="13"/>
  <c r="W30" i="13"/>
  <c r="O30" i="13"/>
  <c r="DO21" i="16"/>
  <c r="DL21" i="25"/>
  <c r="CW21" i="24"/>
  <c r="DT21" i="24"/>
  <c r="DA21" i="22"/>
  <c r="DP21" i="17"/>
  <c r="DA21" i="19"/>
  <c r="DX21" i="16"/>
  <c r="DA21" i="24"/>
  <c r="AW30" i="9"/>
  <c r="AO30" i="9"/>
  <c r="AG30" i="9"/>
  <c r="Y30" i="9"/>
  <c r="Q30" i="9"/>
  <c r="BD30" i="9"/>
  <c r="AV30" i="9"/>
  <c r="AN30" i="9"/>
  <c r="AF30" i="9"/>
  <c r="X30" i="9"/>
  <c r="P30" i="9"/>
  <c r="BC30" i="9"/>
  <c r="AU30" i="9"/>
  <c r="AM30" i="9"/>
  <c r="AE30" i="9"/>
  <c r="W30" i="9"/>
  <c r="O30" i="9"/>
  <c r="AZ30" i="9"/>
  <c r="AR30" i="9"/>
  <c r="AJ30" i="9"/>
  <c r="AB30" i="9"/>
  <c r="T30" i="9"/>
  <c r="L30" i="9"/>
  <c r="AT30" i="9"/>
  <c r="AD30" i="9"/>
  <c r="N30" i="9"/>
  <c r="AS30" i="9"/>
  <c r="AC30" i="9"/>
  <c r="M30" i="9"/>
  <c r="AQ30" i="9"/>
  <c r="AA30" i="9"/>
  <c r="AP30" i="9"/>
  <c r="Z30" i="9"/>
  <c r="BB30" i="9"/>
  <c r="AL30" i="9"/>
  <c r="V30" i="9"/>
  <c r="BA30" i="9"/>
  <c r="AK30" i="9"/>
  <c r="U30" i="9"/>
  <c r="AY30" i="9"/>
  <c r="AI30" i="9"/>
  <c r="S30" i="9"/>
  <c r="AX30" i="9"/>
  <c r="AH30" i="9"/>
  <c r="R30" i="9"/>
  <c r="DJ21" i="16"/>
  <c r="DT21" i="18"/>
  <c r="CG22" i="16"/>
  <c r="CG22" i="26"/>
  <c r="BG22" i="26"/>
  <c r="CU21" i="19"/>
  <c r="CF22" i="26"/>
  <c r="J30" i="10"/>
  <c r="I30" i="10"/>
  <c r="K30" i="10"/>
  <c r="DT21" i="19"/>
  <c r="DO22" i="24"/>
  <c r="CW21" i="22"/>
  <c r="EF21" i="18"/>
  <c r="DC21" i="19"/>
  <c r="DL21" i="22"/>
  <c r="CS21" i="24"/>
  <c r="CT21" i="23"/>
  <c r="DW21" i="21"/>
  <c r="AW22" i="25"/>
  <c r="CN21" i="20"/>
  <c r="DW21" i="16"/>
  <c r="DH21" i="22"/>
  <c r="DC21" i="22"/>
  <c r="AU22" i="20"/>
  <c r="CV22" i="20" s="1"/>
  <c r="CE22" i="25"/>
  <c r="DX22" i="25" s="1"/>
  <c r="DM21" i="19"/>
  <c r="DW21" i="23"/>
  <c r="CY21" i="16"/>
  <c r="CZ21" i="18"/>
  <c r="DV21" i="26"/>
  <c r="CA23" i="17"/>
  <c r="BN23" i="18"/>
  <c r="AM23" i="20"/>
  <c r="AE23" i="20"/>
  <c r="W23" i="20"/>
  <c r="O23" i="20"/>
  <c r="G23" i="20"/>
  <c r="AT23" i="20"/>
  <c r="AL23" i="20"/>
  <c r="AD23" i="20"/>
  <c r="V23" i="20"/>
  <c r="N23" i="20"/>
  <c r="F23" i="20"/>
  <c r="AS23" i="20"/>
  <c r="AK23" i="20"/>
  <c r="AC23" i="20"/>
  <c r="U23" i="20"/>
  <c r="M23" i="20"/>
  <c r="BF23" i="20" s="1"/>
  <c r="E23" i="20"/>
  <c r="AR23" i="20"/>
  <c r="AJ23" i="20"/>
  <c r="AB23" i="20"/>
  <c r="T23" i="20"/>
  <c r="L23" i="20"/>
  <c r="D23" i="20"/>
  <c r="AQ23" i="20"/>
  <c r="AI23" i="20"/>
  <c r="AA23" i="20"/>
  <c r="S23" i="20"/>
  <c r="K23" i="20"/>
  <c r="C23" i="20"/>
  <c r="BV23" i="20" s="1"/>
  <c r="AP23" i="20"/>
  <c r="AH23" i="20"/>
  <c r="Z23" i="20"/>
  <c r="BS23" i="20" s="1"/>
  <c r="R23" i="20"/>
  <c r="J23" i="20"/>
  <c r="B23" i="20"/>
  <c r="Q23" i="20"/>
  <c r="P23" i="20"/>
  <c r="AN23" i="20"/>
  <c r="H23" i="20"/>
  <c r="AO23" i="20"/>
  <c r="CH23" i="20" s="1"/>
  <c r="AG23" i="20"/>
  <c r="AF23" i="20"/>
  <c r="Y23" i="20"/>
  <c r="X23" i="20"/>
  <c r="I23" i="20"/>
  <c r="DJ21" i="17"/>
  <c r="CX21" i="26"/>
  <c r="DY21" i="21"/>
  <c r="DB21" i="20"/>
  <c r="EA21" i="16"/>
  <c r="EC21" i="18"/>
  <c r="CZ21" i="19"/>
  <c r="ED21" i="21"/>
  <c r="DL21" i="24"/>
  <c r="DF21" i="25"/>
  <c r="CN21" i="19"/>
  <c r="DP21" i="20"/>
  <c r="DQ21" i="21"/>
  <c r="DS21" i="17"/>
  <c r="CP21" i="26"/>
  <c r="DE21" i="21"/>
  <c r="EF21" i="21"/>
  <c r="DT21" i="22"/>
  <c r="DG21" i="17"/>
  <c r="EE21" i="21"/>
  <c r="CU21" i="21"/>
  <c r="CW21" i="16"/>
  <c r="DI21" i="23"/>
  <c r="DN21" i="18"/>
  <c r="CT21" i="20"/>
  <c r="DN21" i="23"/>
  <c r="EF21" i="19"/>
  <c r="DZ21" i="20"/>
  <c r="AX30" i="10"/>
  <c r="AP30" i="10"/>
  <c r="AH30" i="10"/>
  <c r="Z30" i="10"/>
  <c r="R30" i="10"/>
  <c r="AW30" i="10"/>
  <c r="AO30" i="10"/>
  <c r="AG30" i="10"/>
  <c r="Y30" i="10"/>
  <c r="Q30" i="10"/>
  <c r="BD30" i="10"/>
  <c r="AV30" i="10"/>
  <c r="AN30" i="10"/>
  <c r="AF30" i="10"/>
  <c r="X30" i="10"/>
  <c r="P30" i="10"/>
  <c r="BB30" i="10"/>
  <c r="AT30" i="10"/>
  <c r="AL30" i="10"/>
  <c r="AD30" i="10"/>
  <c r="V30" i="10"/>
  <c r="N30" i="10"/>
  <c r="BA30" i="10"/>
  <c r="AS30" i="10"/>
  <c r="AK30" i="10"/>
  <c r="AC30" i="10"/>
  <c r="U30" i="10"/>
  <c r="M30" i="10"/>
  <c r="AZ30" i="10"/>
  <c r="AR30" i="10"/>
  <c r="AJ30" i="10"/>
  <c r="AB30" i="10"/>
  <c r="T30" i="10"/>
  <c r="L30" i="10"/>
  <c r="AE30" i="10"/>
  <c r="AA30" i="10"/>
  <c r="BC30" i="10"/>
  <c r="W30" i="10"/>
  <c r="AY30" i="10"/>
  <c r="S30" i="10"/>
  <c r="AU30" i="10"/>
  <c r="O30" i="10"/>
  <c r="AQ30" i="10"/>
  <c r="AM30" i="10"/>
  <c r="AI30" i="10"/>
  <c r="DI21" i="22"/>
  <c r="CY21" i="22"/>
  <c r="DT21" i="16"/>
  <c r="AV22" i="21"/>
  <c r="CK22" i="18"/>
  <c r="BO22" i="23"/>
  <c r="DV21" i="19"/>
  <c r="DB21" i="17"/>
  <c r="CY21" i="18"/>
  <c r="J30" i="2"/>
  <c r="K30" i="2"/>
  <c r="I30" i="2"/>
  <c r="DW21" i="25"/>
  <c r="CS21" i="17"/>
  <c r="EF21" i="26"/>
  <c r="DD21" i="18"/>
  <c r="AW22" i="26"/>
  <c r="BA30" i="12"/>
  <c r="AS30" i="12"/>
  <c r="AK30" i="12"/>
  <c r="AC30" i="12"/>
  <c r="U30" i="12"/>
  <c r="M30" i="12"/>
  <c r="AZ30" i="12"/>
  <c r="AR30" i="12"/>
  <c r="AJ30" i="12"/>
  <c r="AB30" i="12"/>
  <c r="T30" i="12"/>
  <c r="L30" i="12"/>
  <c r="AY30" i="12"/>
  <c r="AQ30" i="12"/>
  <c r="AI30" i="12"/>
  <c r="AA30" i="12"/>
  <c r="S30" i="12"/>
  <c r="AX30" i="12"/>
  <c r="AP30" i="12"/>
  <c r="AH30" i="12"/>
  <c r="Z30" i="12"/>
  <c r="R30" i="12"/>
  <c r="AW30" i="12"/>
  <c r="AO30" i="12"/>
  <c r="AG30" i="12"/>
  <c r="Y30" i="12"/>
  <c r="Q30" i="12"/>
  <c r="BD30" i="12"/>
  <c r="AV30" i="12"/>
  <c r="AN30" i="12"/>
  <c r="AF30" i="12"/>
  <c r="X30" i="12"/>
  <c r="P30" i="12"/>
  <c r="BC30" i="12"/>
  <c r="AU30" i="12"/>
  <c r="AM30" i="12"/>
  <c r="AE30" i="12"/>
  <c r="W30" i="12"/>
  <c r="O30" i="12"/>
  <c r="BB30" i="12"/>
  <c r="AT30" i="12"/>
  <c r="AL30" i="12"/>
  <c r="AD30" i="12"/>
  <c r="V30" i="12"/>
  <c r="N30" i="12"/>
  <c r="CS21" i="23"/>
  <c r="CY21" i="17"/>
  <c r="DO21" i="26"/>
  <c r="EF21" i="25"/>
  <c r="DY21" i="19"/>
  <c r="CN21" i="18"/>
  <c r="DR21" i="25"/>
  <c r="CX21" i="24"/>
  <c r="CS21" i="22"/>
  <c r="DB21" i="23"/>
  <c r="DO21" i="25"/>
  <c r="EF21" i="24"/>
  <c r="BQ23" i="25"/>
  <c r="AT23" i="21"/>
  <c r="AL23" i="21"/>
  <c r="AD23" i="21"/>
  <c r="V23" i="21"/>
  <c r="N23" i="21"/>
  <c r="F23" i="21"/>
  <c r="AS23" i="21"/>
  <c r="AK23" i="21"/>
  <c r="AC23" i="21"/>
  <c r="U23" i="21"/>
  <c r="M23" i="21"/>
  <c r="E23" i="21"/>
  <c r="AX23" i="21" s="1"/>
  <c r="AR23" i="21"/>
  <c r="AJ23" i="21"/>
  <c r="AB23" i="21"/>
  <c r="T23" i="21"/>
  <c r="L23" i="21"/>
  <c r="D23" i="21"/>
  <c r="AQ23" i="21"/>
  <c r="AI23" i="21"/>
  <c r="CB23" i="21" s="1"/>
  <c r="AA23" i="21"/>
  <c r="S23" i="21"/>
  <c r="K23" i="21"/>
  <c r="C23" i="21"/>
  <c r="AP23" i="21"/>
  <c r="AH23" i="21"/>
  <c r="Z23" i="21"/>
  <c r="R23" i="21"/>
  <c r="BK23" i="21" s="1"/>
  <c r="J23" i="21"/>
  <c r="B23" i="21"/>
  <c r="Y23" i="21"/>
  <c r="G23" i="21"/>
  <c r="X23" i="21"/>
  <c r="AO23" i="21"/>
  <c r="W23" i="21"/>
  <c r="AN23" i="21"/>
  <c r="CG23" i="21" s="1"/>
  <c r="Q23" i="21"/>
  <c r="AM23" i="21"/>
  <c r="P23" i="21"/>
  <c r="AE23" i="21"/>
  <c r="H23" i="21"/>
  <c r="O23" i="21"/>
  <c r="I23" i="21"/>
  <c r="AF23" i="21"/>
  <c r="BY23" i="21" s="1"/>
  <c r="AG23" i="21"/>
  <c r="BE22" i="16"/>
  <c r="CN21" i="26"/>
  <c r="DE21" i="17"/>
  <c r="EF21" i="20"/>
  <c r="DK21" i="21"/>
  <c r="DM21" i="21"/>
  <c r="CN21" i="16"/>
  <c r="DI21" i="18"/>
  <c r="DS21" i="26"/>
  <c r="CV21" i="21"/>
  <c r="EA21" i="24"/>
  <c r="ED21" i="25"/>
  <c r="EC21" i="19"/>
  <c r="DL21" i="20"/>
  <c r="CQ21" i="23"/>
  <c r="DW21" i="17"/>
  <c r="ED21" i="26"/>
  <c r="CN21" i="21"/>
  <c r="EA21" i="25"/>
  <c r="EA21" i="22"/>
  <c r="DG21" i="19"/>
  <c r="DN21" i="21"/>
  <c r="DS21" i="20"/>
  <c r="DL21" i="16"/>
  <c r="CW21" i="18"/>
  <c r="CX21" i="21"/>
  <c r="CN21" i="25"/>
  <c r="DL21" i="17"/>
  <c r="EA21" i="19"/>
  <c r="CX21" i="25"/>
  <c r="CS22" i="17"/>
  <c r="DQ21" i="19"/>
  <c r="DP21" i="18"/>
  <c r="BS22" i="19"/>
  <c r="BX22" i="20"/>
  <c r="EE21" i="25"/>
  <c r="BU22" i="18"/>
  <c r="CL22" i="23"/>
  <c r="DP21" i="19"/>
  <c r="CM22" i="23"/>
  <c r="CG22" i="19"/>
  <c r="BG22" i="19"/>
  <c r="CV22" i="24"/>
  <c r="CI22" i="22"/>
  <c r="DK21" i="17"/>
  <c r="CZ21" i="25"/>
  <c r="BL22" i="23"/>
  <c r="BH22" i="20"/>
  <c r="D31" i="11"/>
  <c r="C31" i="11"/>
  <c r="B31" i="11"/>
  <c r="H31" i="11"/>
  <c r="G31" i="11"/>
  <c r="F31" i="11"/>
  <c r="E31" i="11"/>
  <c r="A32" i="11"/>
  <c r="DJ21" i="23"/>
  <c r="J30" i="7"/>
  <c r="I30" i="7"/>
  <c r="K30" i="7"/>
  <c r="BI22" i="22"/>
  <c r="DO21" i="23"/>
  <c r="EF21" i="22"/>
  <c r="DY21" i="24"/>
  <c r="BD22" i="16"/>
  <c r="CW22" i="25"/>
  <c r="CC22" i="22"/>
  <c r="AZ22" i="16"/>
  <c r="DS21" i="24"/>
  <c r="DY21" i="17"/>
  <c r="DD21" i="22"/>
  <c r="DZ21" i="25"/>
  <c r="DF21" i="22"/>
  <c r="EE21" i="18"/>
  <c r="DH21" i="20"/>
  <c r="I30" i="3"/>
  <c r="K30" i="3"/>
  <c r="J30" i="3"/>
  <c r="BD30" i="5"/>
  <c r="AV30" i="5"/>
  <c r="AN30" i="5"/>
  <c r="AF30" i="5"/>
  <c r="X30" i="5"/>
  <c r="P30" i="5"/>
  <c r="BC30" i="5"/>
  <c r="AU30" i="5"/>
  <c r="AM30" i="5"/>
  <c r="AE30" i="5"/>
  <c r="W30" i="5"/>
  <c r="O30" i="5"/>
  <c r="AY30" i="5"/>
  <c r="AQ30" i="5"/>
  <c r="AI30" i="5"/>
  <c r="AA30" i="5"/>
  <c r="S30" i="5"/>
  <c r="AX30" i="5"/>
  <c r="AP30" i="5"/>
  <c r="AH30" i="5"/>
  <c r="Z30" i="5"/>
  <c r="R30" i="5"/>
  <c r="AS30" i="5"/>
  <c r="AC30" i="5"/>
  <c r="M30" i="5"/>
  <c r="AR30" i="5"/>
  <c r="AB30" i="5"/>
  <c r="L30" i="5"/>
  <c r="AO30" i="5"/>
  <c r="Y30" i="5"/>
  <c r="BB30" i="5"/>
  <c r="AL30" i="5"/>
  <c r="V30" i="5"/>
  <c r="BA30" i="5"/>
  <c r="AK30" i="5"/>
  <c r="U30" i="5"/>
  <c r="AZ30" i="5"/>
  <c r="AJ30" i="5"/>
  <c r="T30" i="5"/>
  <c r="AW30" i="5"/>
  <c r="AG30" i="5"/>
  <c r="Q30" i="5"/>
  <c r="AT30" i="5"/>
  <c r="AD30" i="5"/>
  <c r="N30" i="5"/>
  <c r="DZ21" i="24"/>
  <c r="DR21" i="22"/>
  <c r="DQ21" i="24"/>
  <c r="DY21" i="22"/>
  <c r="BW22" i="23"/>
  <c r="DH21" i="23"/>
  <c r="ED21" i="19"/>
  <c r="K30" i="13"/>
  <c r="J30" i="13"/>
  <c r="I30" i="13"/>
  <c r="F35" i="13"/>
  <c r="E35" i="13"/>
  <c r="D35" i="13"/>
  <c r="C35" i="13"/>
  <c r="B35" i="13"/>
  <c r="A36" i="13"/>
  <c r="H35" i="13"/>
  <c r="G35" i="13"/>
  <c r="DT21" i="23"/>
  <c r="DP21" i="25"/>
  <c r="CU21" i="26"/>
  <c r="DK21" i="25"/>
  <c r="DO21" i="24"/>
  <c r="DP21" i="24"/>
  <c r="EE21" i="19"/>
  <c r="CO21" i="23"/>
  <c r="DZ21" i="22"/>
  <c r="DO21" i="17"/>
  <c r="EB21" i="22"/>
  <c r="DA21" i="26"/>
  <c r="EC21" i="24"/>
  <c r="CZ21" i="16"/>
  <c r="K30" i="5"/>
  <c r="J30" i="5"/>
  <c r="I30" i="5"/>
  <c r="DU21" i="22"/>
  <c r="CO21" i="22"/>
  <c r="DX21" i="18"/>
  <c r="DO21" i="18"/>
  <c r="EF21" i="16"/>
  <c r="AZ23" i="26"/>
  <c r="BZ23" i="24"/>
  <c r="BZ23" i="19"/>
  <c r="AN23" i="22"/>
  <c r="AF23" i="22"/>
  <c r="X23" i="22"/>
  <c r="P23" i="22"/>
  <c r="H23" i="22"/>
  <c r="AT23" i="22"/>
  <c r="AL23" i="22"/>
  <c r="AD23" i="22"/>
  <c r="V23" i="22"/>
  <c r="N23" i="22"/>
  <c r="F23" i="22"/>
  <c r="AQ23" i="22"/>
  <c r="AI23" i="22"/>
  <c r="AA23" i="22"/>
  <c r="S23" i="22"/>
  <c r="K23" i="22"/>
  <c r="C23" i="22"/>
  <c r="AO23" i="22"/>
  <c r="AB23" i="22"/>
  <c r="O23" i="22"/>
  <c r="B23" i="22"/>
  <c r="AM23" i="22"/>
  <c r="Z23" i="22"/>
  <c r="M23" i="22"/>
  <c r="AK23" i="22"/>
  <c r="Y23" i="22"/>
  <c r="L23" i="22"/>
  <c r="BE23" i="22" s="1"/>
  <c r="AH23" i="22"/>
  <c r="U23" i="22"/>
  <c r="I23" i="22"/>
  <c r="AS23" i="22"/>
  <c r="AG23" i="22"/>
  <c r="T23" i="22"/>
  <c r="G23" i="22"/>
  <c r="AR23" i="22"/>
  <c r="CK23" i="22" s="1"/>
  <c r="J23" i="22"/>
  <c r="AP23" i="22"/>
  <c r="E23" i="22"/>
  <c r="AJ23" i="22"/>
  <c r="D23" i="22"/>
  <c r="AE23" i="22"/>
  <c r="AC23" i="22"/>
  <c r="Q23" i="22"/>
  <c r="BJ23" i="22" s="1"/>
  <c r="W23" i="22"/>
  <c r="R23" i="22"/>
  <c r="DA21" i="25"/>
  <c r="EC21" i="16"/>
  <c r="EF21" i="23"/>
  <c r="DD21" i="19"/>
  <c r="DO21" i="20"/>
  <c r="DZ21" i="26"/>
  <c r="DO21" i="21"/>
  <c r="DG21" i="24"/>
  <c r="CV21" i="18"/>
  <c r="DW21" i="26"/>
  <c r="DZ21" i="21"/>
  <c r="CQ21" i="18"/>
  <c r="EC21" i="26"/>
  <c r="CZ21" i="21"/>
  <c r="DL21" i="23"/>
  <c r="DX21" i="17"/>
  <c r="CZ21" i="20"/>
  <c r="DA21" i="21"/>
  <c r="DI21" i="19"/>
  <c r="CV21" i="16"/>
  <c r="CP21" i="19"/>
  <c r="CW21" i="21"/>
  <c r="DJ21" i="21"/>
  <c r="CT21" i="16"/>
  <c r="DV21" i="23"/>
  <c r="DU21" i="17"/>
  <c r="CS21" i="25"/>
  <c r="DG21" i="25"/>
  <c r="CU21" i="17"/>
  <c r="DU21" i="19"/>
  <c r="DT21" i="26"/>
  <c r="BB30" i="3"/>
  <c r="AT30" i="3"/>
  <c r="AL30" i="3"/>
  <c r="AD30" i="3"/>
  <c r="V30" i="3"/>
  <c r="N30" i="3"/>
  <c r="BA30" i="3"/>
  <c r="AS30" i="3"/>
  <c r="AK30" i="3"/>
  <c r="AC30" i="3"/>
  <c r="U30" i="3"/>
  <c r="M30" i="3"/>
  <c r="AW30" i="3"/>
  <c r="AO30" i="3"/>
  <c r="AG30" i="3"/>
  <c r="Y30" i="3"/>
  <c r="Q30" i="3"/>
  <c r="BD30" i="3"/>
  <c r="AV30" i="3"/>
  <c r="AN30" i="3"/>
  <c r="AF30" i="3"/>
  <c r="X30" i="3"/>
  <c r="P30" i="3"/>
  <c r="AY30" i="3"/>
  <c r="AI30" i="3"/>
  <c r="S30" i="3"/>
  <c r="AH30" i="3"/>
  <c r="R30" i="3"/>
  <c r="AU30" i="3"/>
  <c r="AE30" i="3"/>
  <c r="O30" i="3"/>
  <c r="AZ30" i="3"/>
  <c r="AJ30" i="3"/>
  <c r="T30" i="3"/>
  <c r="AX30" i="3"/>
  <c r="AR30" i="3"/>
  <c r="AB30" i="3"/>
  <c r="L30" i="3"/>
  <c r="AQ30" i="3"/>
  <c r="AA30" i="3"/>
  <c r="AP30" i="3"/>
  <c r="Z30" i="3"/>
  <c r="BC30" i="3"/>
  <c r="AM30" i="3"/>
  <c r="W30" i="3"/>
  <c r="DZ21" i="23"/>
  <c r="DP21" i="16"/>
  <c r="DR21" i="20"/>
  <c r="DP21" i="21"/>
  <c r="CO21" i="24"/>
  <c r="DY21" i="20"/>
  <c r="DR21" i="16"/>
  <c r="CQ21" i="26"/>
  <c r="DD21" i="17"/>
  <c r="DB21" i="24"/>
  <c r="DP21" i="23"/>
  <c r="DA21" i="18"/>
  <c r="CV21" i="17"/>
  <c r="BA30" i="2"/>
  <c r="AS30" i="2"/>
  <c r="AK30" i="2"/>
  <c r="AC30" i="2"/>
  <c r="U30" i="2"/>
  <c r="M30" i="2"/>
  <c r="AZ30" i="2"/>
  <c r="AR30" i="2"/>
  <c r="AJ30" i="2"/>
  <c r="AB30" i="2"/>
  <c r="T30" i="2"/>
  <c r="L30" i="2"/>
  <c r="BD30" i="2"/>
  <c r="AV30" i="2"/>
  <c r="AN30" i="2"/>
  <c r="AF30" i="2"/>
  <c r="X30" i="2"/>
  <c r="P30" i="2"/>
  <c r="AU30" i="2"/>
  <c r="AE30" i="2"/>
  <c r="O30" i="2"/>
  <c r="BC30" i="2"/>
  <c r="AM30" i="2"/>
  <c r="W30" i="2"/>
  <c r="BB30" i="2"/>
  <c r="AL30" i="2"/>
  <c r="V30" i="2"/>
  <c r="AY30" i="2"/>
  <c r="S30" i="2"/>
  <c r="AG30" i="2"/>
  <c r="AP30" i="2"/>
  <c r="Z30" i="2"/>
  <c r="AI30" i="2"/>
  <c r="AX30" i="2"/>
  <c r="AH30" i="2"/>
  <c r="R30" i="2"/>
  <c r="AW30" i="2"/>
  <c r="Q30" i="2"/>
  <c r="AT30" i="2"/>
  <c r="AD30" i="2"/>
  <c r="N30" i="2"/>
  <c r="AQ30" i="2"/>
  <c r="AA30" i="2"/>
  <c r="AO30" i="2"/>
  <c r="Y30" i="2"/>
  <c r="DF21" i="24"/>
  <c r="CP21" i="22"/>
  <c r="DD21" i="24"/>
  <c r="I30" i="6"/>
  <c r="K30" i="6"/>
  <c r="J30" i="6"/>
  <c r="CU21" i="24"/>
  <c r="DT21" i="20"/>
  <c r="B35" i="7"/>
  <c r="H35" i="7"/>
  <c r="A36" i="7"/>
  <c r="G35" i="7"/>
  <c r="F35" i="7"/>
  <c r="E35" i="7"/>
  <c r="C35" i="7"/>
  <c r="D35" i="7"/>
  <c r="DY21" i="26"/>
  <c r="AW23" i="25"/>
  <c r="AW23" i="22"/>
  <c r="A24" i="26"/>
  <c r="A24" i="25"/>
  <c r="A24" i="24"/>
  <c r="A24" i="23"/>
  <c r="A24" i="22"/>
  <c r="A24" i="21"/>
  <c r="A24" i="18"/>
  <c r="A24" i="20"/>
  <c r="A24" i="19"/>
  <c r="A24" i="17"/>
  <c r="A24" i="16"/>
  <c r="A25" i="15"/>
  <c r="AM24" i="15"/>
  <c r="AE24" i="15"/>
  <c r="W24" i="15"/>
  <c r="O24" i="15"/>
  <c r="G24" i="15"/>
  <c r="AS24" i="15"/>
  <c r="AJ24" i="15"/>
  <c r="AA24" i="15"/>
  <c r="R24" i="15"/>
  <c r="I24" i="15"/>
  <c r="AR24" i="15"/>
  <c r="AI24" i="15"/>
  <c r="Z24" i="15"/>
  <c r="Q24" i="15"/>
  <c r="H24" i="15"/>
  <c r="AP24" i="15"/>
  <c r="AG24" i="15"/>
  <c r="X24" i="15"/>
  <c r="N24" i="15"/>
  <c r="E24" i="15"/>
  <c r="AT24" i="15"/>
  <c r="AD24" i="15"/>
  <c r="P24" i="15"/>
  <c r="B24" i="15"/>
  <c r="AQ24" i="15"/>
  <c r="AC24" i="15"/>
  <c r="M24" i="15"/>
  <c r="AN24" i="15"/>
  <c r="Y24" i="15"/>
  <c r="K24" i="15"/>
  <c r="AB24" i="15"/>
  <c r="D24" i="15"/>
  <c r="V24" i="15"/>
  <c r="C24" i="15"/>
  <c r="U24" i="15"/>
  <c r="AO24" i="15"/>
  <c r="T24" i="15"/>
  <c r="AK24" i="15"/>
  <c r="L24" i="15"/>
  <c r="AF24" i="15"/>
  <c r="F24" i="15"/>
  <c r="AH24" i="15"/>
  <c r="S24" i="15"/>
  <c r="J24" i="15"/>
  <c r="AL24" i="15"/>
  <c r="BT23" i="24"/>
  <c r="BT23" i="21"/>
  <c r="AO23" i="23"/>
  <c r="AG23" i="23"/>
  <c r="Y23" i="23"/>
  <c r="Q23" i="23"/>
  <c r="BJ23" i="23" s="1"/>
  <c r="I23" i="23"/>
  <c r="AN23" i="23"/>
  <c r="AF23" i="23"/>
  <c r="X23" i="23"/>
  <c r="P23" i="23"/>
  <c r="H23" i="23"/>
  <c r="AM23" i="23"/>
  <c r="AE23" i="23"/>
  <c r="BX23" i="23" s="1"/>
  <c r="W23" i="23"/>
  <c r="O23" i="23"/>
  <c r="G23" i="23"/>
  <c r="AT23" i="23"/>
  <c r="AL23" i="23"/>
  <c r="AD23" i="23"/>
  <c r="V23" i="23"/>
  <c r="N23" i="23"/>
  <c r="F23" i="23"/>
  <c r="AS23" i="23"/>
  <c r="AK23" i="23"/>
  <c r="AC23" i="23"/>
  <c r="U23" i="23"/>
  <c r="M23" i="23"/>
  <c r="E23" i="23"/>
  <c r="AR23" i="23"/>
  <c r="CK23" i="23" s="1"/>
  <c r="AJ23" i="23"/>
  <c r="AB23" i="23"/>
  <c r="T23" i="23"/>
  <c r="L23" i="23"/>
  <c r="D23" i="23"/>
  <c r="AQ23" i="23"/>
  <c r="K23" i="23"/>
  <c r="AP23" i="23"/>
  <c r="CI23" i="23" s="1"/>
  <c r="J23" i="23"/>
  <c r="AI23" i="23"/>
  <c r="C23" i="23"/>
  <c r="AH23" i="23"/>
  <c r="B23" i="23"/>
  <c r="Z23" i="23"/>
  <c r="AA23" i="23"/>
  <c r="S23" i="23"/>
  <c r="BL23" i="23" s="1"/>
  <c r="R23" i="23"/>
  <c r="DA21" i="17"/>
  <c r="DE21" i="18"/>
  <c r="DF21" i="19"/>
  <c r="DE21" i="19"/>
  <c r="CX21" i="20"/>
  <c r="DR21" i="26"/>
  <c r="CV21" i="23"/>
  <c r="EA21" i="23"/>
  <c r="CN21" i="17"/>
  <c r="CT21" i="26"/>
  <c r="CV21" i="22"/>
  <c r="DS21" i="23"/>
  <c r="DU21" i="18"/>
  <c r="DJ21" i="26"/>
  <c r="DS21" i="21"/>
  <c r="DU21" i="23"/>
  <c r="EC21" i="17"/>
  <c r="DU21" i="20"/>
  <c r="DD21" i="26"/>
  <c r="DW21" i="20"/>
  <c r="CP21" i="24"/>
  <c r="DM21" i="26"/>
  <c r="DR21" i="21"/>
  <c r="CX21" i="18"/>
  <c r="DI21" i="24"/>
  <c r="DD21" i="23"/>
  <c r="DZ21" i="17"/>
  <c r="DK21" i="26"/>
  <c r="DI21" i="25"/>
  <c r="EB21" i="17"/>
  <c r="DN21" i="26"/>
  <c r="DG21" i="21"/>
  <c r="BQ23" i="22" l="1"/>
  <c r="CB23" i="26"/>
  <c r="BR23" i="19"/>
  <c r="CH23" i="19"/>
  <c r="BS23" i="19"/>
  <c r="CK23" i="19"/>
  <c r="BJ23" i="25"/>
  <c r="CH23" i="25"/>
  <c r="BG23" i="25"/>
  <c r="CG23" i="25"/>
  <c r="CA23" i="25"/>
  <c r="BS23" i="17"/>
  <c r="BC23" i="17"/>
  <c r="DO22" i="17"/>
  <c r="DN22" i="24"/>
  <c r="BD23" i="24"/>
  <c r="CC23" i="24"/>
  <c r="CU22" i="24"/>
  <c r="AX23" i="23"/>
  <c r="CZ22" i="19"/>
  <c r="CA23" i="19"/>
  <c r="BJ23" i="18"/>
  <c r="CM23" i="26"/>
  <c r="BS23" i="23"/>
  <c r="BF23" i="23"/>
  <c r="CI23" i="16"/>
  <c r="BX23" i="22"/>
  <c r="BM23" i="22"/>
  <c r="BN23" i="22"/>
  <c r="CG23" i="22"/>
  <c r="BX23" i="16"/>
  <c r="DO22" i="25"/>
  <c r="CY22" i="24"/>
  <c r="BN23" i="21"/>
  <c r="CE23" i="21"/>
  <c r="CJ23" i="17"/>
  <c r="CG23" i="20"/>
  <c r="CI23" i="20"/>
  <c r="BE23" i="20"/>
  <c r="CM23" i="20"/>
  <c r="CK23" i="24"/>
  <c r="DU22" i="24"/>
  <c r="DH22" i="17"/>
  <c r="CG23" i="18"/>
  <c r="BG23" i="18"/>
  <c r="BS23" i="18"/>
  <c r="BC23" i="18"/>
  <c r="CF23" i="18"/>
  <c r="CB23" i="19"/>
  <c r="DX22" i="24"/>
  <c r="BL23" i="19"/>
  <c r="AV23" i="25"/>
  <c r="BD23" i="17"/>
  <c r="CE23" i="24"/>
  <c r="BM23" i="24"/>
  <c r="AX23" i="16"/>
  <c r="CD23" i="22"/>
  <c r="CF23" i="23"/>
  <c r="BG23" i="22"/>
  <c r="CP22" i="26"/>
  <c r="BG23" i="26"/>
  <c r="CE23" i="23"/>
  <c r="BX23" i="21"/>
  <c r="CI23" i="21"/>
  <c r="CJ23" i="18"/>
  <c r="BI23" i="20"/>
  <c r="AZ23" i="20"/>
  <c r="EB22" i="24"/>
  <c r="DA22" i="24"/>
  <c r="DQ22" i="24"/>
  <c r="BM23" i="25"/>
  <c r="AZ23" i="25"/>
  <c r="CK23" i="25"/>
  <c r="CM23" i="25"/>
  <c r="CE23" i="25"/>
  <c r="BD23" i="25"/>
  <c r="CB23" i="17"/>
  <c r="AW23" i="17"/>
  <c r="BL23" i="17"/>
  <c r="BN23" i="17"/>
  <c r="BJ23" i="17"/>
  <c r="CT22" i="24"/>
  <c r="DR22" i="19"/>
  <c r="BB23" i="24"/>
  <c r="BE23" i="24"/>
  <c r="BK23" i="24"/>
  <c r="BH23" i="24"/>
  <c r="CG23" i="24"/>
  <c r="BK23" i="16"/>
  <c r="CD23" i="16"/>
  <c r="BU23" i="16"/>
  <c r="BG23" i="16"/>
  <c r="CJ23" i="16"/>
  <c r="BU23" i="22"/>
  <c r="DE22" i="21"/>
  <c r="BV23" i="22"/>
  <c r="BY23" i="22"/>
  <c r="BW23" i="21"/>
  <c r="BN23" i="26"/>
  <c r="BI23" i="23"/>
  <c r="CD23" i="17"/>
  <c r="BV23" i="21"/>
  <c r="CD23" i="20"/>
  <c r="CM23" i="23"/>
  <c r="DD22" i="24"/>
  <c r="CC23" i="22"/>
  <c r="CL23" i="22"/>
  <c r="BS23" i="22"/>
  <c r="BL23" i="22"/>
  <c r="CE23" i="22"/>
  <c r="CD23" i="21"/>
  <c r="BX23" i="24"/>
  <c r="EE22" i="24"/>
  <c r="AZ23" i="21"/>
  <c r="AU23" i="21"/>
  <c r="CJ23" i="24"/>
  <c r="BQ23" i="20"/>
  <c r="BJ23" i="20"/>
  <c r="BD23" i="20"/>
  <c r="BH23" i="25"/>
  <c r="DK22" i="24"/>
  <c r="AV23" i="18"/>
  <c r="BE23" i="18"/>
  <c r="CH23" i="26"/>
  <c r="BY23" i="26"/>
  <c r="AV23" i="26"/>
  <c r="BQ23" i="19"/>
  <c r="BE23" i="19"/>
  <c r="CO22" i="24"/>
  <c r="BL23" i="25"/>
  <c r="BT23" i="23"/>
  <c r="AZ23" i="22"/>
  <c r="BF23" i="21"/>
  <c r="BA23" i="20"/>
  <c r="AX23" i="19"/>
  <c r="CJ23" i="23"/>
  <c r="CI23" i="18"/>
  <c r="BZ23" i="22"/>
  <c r="BE23" i="21"/>
  <c r="AW23" i="20"/>
  <c r="BH23" i="16"/>
  <c r="BL23" i="18"/>
  <c r="BU23" i="26"/>
  <c r="BM23" i="17"/>
  <c r="CA23" i="23"/>
  <c r="BV23" i="23"/>
  <c r="BM23" i="23"/>
  <c r="CD23" i="23"/>
  <c r="BY23" i="23"/>
  <c r="BB23" i="22"/>
  <c r="CF23" i="22"/>
  <c r="CM23" i="22"/>
  <c r="CD23" i="25"/>
  <c r="DW22" i="24"/>
  <c r="CS22" i="24"/>
  <c r="BR23" i="21"/>
  <c r="BD23" i="21"/>
  <c r="BB23" i="17"/>
  <c r="AU23" i="20"/>
  <c r="BL23" i="20"/>
  <c r="CC23" i="20"/>
  <c r="AU23" i="17"/>
  <c r="DG22" i="24"/>
  <c r="DZ22" i="17"/>
  <c r="EE22" i="20"/>
  <c r="CE23" i="18"/>
  <c r="BM23" i="18"/>
  <c r="AY23" i="24"/>
  <c r="CE23" i="26"/>
  <c r="BO23" i="26"/>
  <c r="BI23" i="26"/>
  <c r="BD23" i="26"/>
  <c r="BP23" i="19"/>
  <c r="BD23" i="19"/>
  <c r="AV23" i="19"/>
  <c r="BV23" i="19"/>
  <c r="BM23" i="19"/>
  <c r="CD23" i="19"/>
  <c r="CZ22" i="24"/>
  <c r="CE23" i="17"/>
  <c r="CM23" i="17"/>
  <c r="BJ23" i="16"/>
  <c r="DW22" i="18"/>
  <c r="CC23" i="16"/>
  <c r="AV23" i="16"/>
  <c r="DF22" i="24"/>
  <c r="BR23" i="23"/>
  <c r="BR23" i="22"/>
  <c r="BS23" i="21"/>
  <c r="BI23" i="19"/>
  <c r="AW23" i="23"/>
  <c r="CH23" i="23"/>
  <c r="BA23" i="21"/>
  <c r="CM23" i="21"/>
  <c r="BM23" i="20"/>
  <c r="DT22" i="24"/>
  <c r="BY23" i="18"/>
  <c r="DY22" i="24"/>
  <c r="AZ23" i="23"/>
  <c r="BQ23" i="23"/>
  <c r="CB23" i="23"/>
  <c r="BU23" i="23"/>
  <c r="BH23" i="23"/>
  <c r="CG23" i="23"/>
  <c r="CL23" i="24"/>
  <c r="DB22" i="24"/>
  <c r="BA23" i="22"/>
  <c r="BP23" i="26"/>
  <c r="DF22" i="16"/>
  <c r="AY23" i="21"/>
  <c r="CF23" i="25"/>
  <c r="DR22" i="24"/>
  <c r="DC22" i="21"/>
  <c r="BY23" i="20"/>
  <c r="BC23" i="20"/>
  <c r="BG23" i="20"/>
  <c r="AU23" i="25"/>
  <c r="EA22" i="24"/>
  <c r="AM32" i="10" s="1"/>
  <c r="DP22" i="24"/>
  <c r="BO23" i="18"/>
  <c r="BI23" i="18"/>
  <c r="CM23" i="18"/>
  <c r="BU23" i="18"/>
  <c r="CH23" i="24"/>
  <c r="BJ23" i="26"/>
  <c r="BS23" i="26"/>
  <c r="BL23" i="26"/>
  <c r="BC23" i="19"/>
  <c r="BU23" i="19"/>
  <c r="DZ22" i="24"/>
  <c r="DC22" i="24"/>
  <c r="BA23" i="25"/>
  <c r="BA23" i="17"/>
  <c r="DH22" i="22"/>
  <c r="DR22" i="17"/>
  <c r="DU22" i="21"/>
  <c r="BR23" i="24"/>
  <c r="BF23" i="24"/>
  <c r="BG23" i="24"/>
  <c r="BC23" i="24"/>
  <c r="CF23" i="24"/>
  <c r="CM23" i="16"/>
  <c r="BM23" i="16"/>
  <c r="CE23" i="16"/>
  <c r="BE23" i="16"/>
  <c r="BR23" i="16"/>
  <c r="CX22" i="24"/>
  <c r="BO23" i="21"/>
  <c r="BD23" i="23"/>
  <c r="CH23" i="22"/>
  <c r="CJ23" i="21"/>
  <c r="CE23" i="20"/>
  <c r="BA23" i="19"/>
  <c r="BK23" i="23"/>
  <c r="BC23" i="23"/>
  <c r="CC23" i="23"/>
  <c r="AY23" i="23"/>
  <c r="BP23" i="23"/>
  <c r="BB23" i="23"/>
  <c r="AW23" i="18"/>
  <c r="BC23" i="22"/>
  <c r="CA23" i="22"/>
  <c r="BH23" i="22"/>
  <c r="CJ23" i="22"/>
  <c r="BI23" i="22"/>
  <c r="BZ23" i="17"/>
  <c r="EF22" i="24"/>
  <c r="DH22" i="24"/>
  <c r="DS22" i="22"/>
  <c r="EB22" i="22"/>
  <c r="EE22" i="23"/>
  <c r="CW22" i="24"/>
  <c r="AP32" i="10" s="1"/>
  <c r="BZ23" i="21"/>
  <c r="BJ23" i="21"/>
  <c r="BC23" i="21"/>
  <c r="CK23" i="21"/>
  <c r="BG23" i="21"/>
  <c r="BZ23" i="20"/>
  <c r="BK23" i="20"/>
  <c r="CB23" i="20"/>
  <c r="BX23" i="20"/>
  <c r="BO23" i="20"/>
  <c r="CF23" i="20"/>
  <c r="DI22" i="25"/>
  <c r="DL22" i="24"/>
  <c r="R32" i="10" s="1"/>
  <c r="CR22" i="24"/>
  <c r="BX23" i="18"/>
  <c r="CA23" i="18"/>
  <c r="BT23" i="18"/>
  <c r="BD23" i="18"/>
  <c r="CC23" i="18"/>
  <c r="CG23" i="26"/>
  <c r="CC23" i="19"/>
  <c r="AX23" i="25"/>
  <c r="EE22" i="17"/>
  <c r="DF22" i="18"/>
  <c r="CQ22" i="24"/>
  <c r="CC23" i="25"/>
  <c r="BS23" i="25"/>
  <c r="BO23" i="17"/>
  <c r="BR23" i="17"/>
  <c r="DR22" i="25"/>
  <c r="CO22" i="20"/>
  <c r="DJ22" i="24"/>
  <c r="AQ24" i="25"/>
  <c r="AI24" i="25"/>
  <c r="AA24" i="25"/>
  <c r="S24" i="25"/>
  <c r="K24" i="25"/>
  <c r="BD24" i="25" s="1"/>
  <c r="C24" i="25"/>
  <c r="AP24" i="25"/>
  <c r="AH24" i="25"/>
  <c r="CA24" i="25" s="1"/>
  <c r="Z24" i="25"/>
  <c r="R24" i="25"/>
  <c r="J24" i="25"/>
  <c r="B24" i="25"/>
  <c r="BM24" i="25" s="1"/>
  <c r="AN24" i="25"/>
  <c r="CG24" i="25" s="1"/>
  <c r="AD24" i="25"/>
  <c r="T24" i="25"/>
  <c r="H24" i="25"/>
  <c r="AM24" i="25"/>
  <c r="AC24" i="25"/>
  <c r="BV24" i="25" s="1"/>
  <c r="Q24" i="25"/>
  <c r="G24" i="25"/>
  <c r="AZ24" i="25" s="1"/>
  <c r="AL24" i="25"/>
  <c r="CE24" i="25" s="1"/>
  <c r="AB24" i="25"/>
  <c r="P24" i="25"/>
  <c r="F24" i="25"/>
  <c r="AY24" i="25" s="1"/>
  <c r="AT24" i="25"/>
  <c r="AE24" i="25"/>
  <c r="M24" i="25"/>
  <c r="AS24" i="25"/>
  <c r="Y24" i="25"/>
  <c r="BR24" i="25" s="1"/>
  <c r="L24" i="25"/>
  <c r="AR24" i="25"/>
  <c r="X24" i="25"/>
  <c r="I24" i="25"/>
  <c r="AO24" i="25"/>
  <c r="W24" i="25"/>
  <c r="E24" i="25"/>
  <c r="BS24" i="25" s="1"/>
  <c r="AK24" i="25"/>
  <c r="CD24" i="25" s="1"/>
  <c r="V24" i="25"/>
  <c r="D24" i="25"/>
  <c r="O24" i="25"/>
  <c r="BH24" i="25" s="1"/>
  <c r="N24" i="25"/>
  <c r="AJ24" i="25"/>
  <c r="CC24" i="25" s="1"/>
  <c r="AG24" i="25"/>
  <c r="AF24" i="25"/>
  <c r="U24" i="25"/>
  <c r="BN24" i="25" s="1"/>
  <c r="BQ23" i="21"/>
  <c r="CF23" i="21"/>
  <c r="CK23" i="20"/>
  <c r="A38" i="9"/>
  <c r="H37" i="9"/>
  <c r="G37" i="9"/>
  <c r="D37" i="9"/>
  <c r="F37" i="9"/>
  <c r="E37" i="9"/>
  <c r="C37" i="9"/>
  <c r="B37" i="9"/>
  <c r="C36" i="8"/>
  <c r="B36" i="8"/>
  <c r="A37" i="8"/>
  <c r="H36" i="8"/>
  <c r="G36" i="8"/>
  <c r="F36" i="8"/>
  <c r="E36" i="8"/>
  <c r="D36" i="8"/>
  <c r="BF23" i="22"/>
  <c r="CH23" i="21"/>
  <c r="BG23" i="23"/>
  <c r="DK22" i="25"/>
  <c r="BU23" i="21"/>
  <c r="CN22" i="26"/>
  <c r="DN22" i="25"/>
  <c r="E36" i="2"/>
  <c r="D36" i="2"/>
  <c r="H36" i="2"/>
  <c r="G36" i="2"/>
  <c r="F36" i="2"/>
  <c r="C36" i="2"/>
  <c r="B36" i="2"/>
  <c r="A37" i="2"/>
  <c r="DC22" i="23"/>
  <c r="CM23" i="19"/>
  <c r="BE23" i="17"/>
  <c r="DC22" i="16"/>
  <c r="DK22" i="21"/>
  <c r="CC23" i="26"/>
  <c r="AV23" i="20"/>
  <c r="BD23" i="22"/>
  <c r="EC22" i="16"/>
  <c r="DJ22" i="21"/>
  <c r="DP22" i="21"/>
  <c r="DI22" i="16"/>
  <c r="EB22" i="19"/>
  <c r="EF22" i="22"/>
  <c r="DW22" i="20"/>
  <c r="DD22" i="18"/>
  <c r="DG22" i="22"/>
  <c r="CU22" i="25"/>
  <c r="DQ22" i="21"/>
  <c r="CY22" i="17"/>
  <c r="EC22" i="19"/>
  <c r="DF22" i="23"/>
  <c r="ED22" i="21"/>
  <c r="CL23" i="17"/>
  <c r="BT23" i="22"/>
  <c r="AS24" i="19"/>
  <c r="AK24" i="19"/>
  <c r="CD24" i="19" s="1"/>
  <c r="AC24" i="19"/>
  <c r="U24" i="19"/>
  <c r="M24" i="19"/>
  <c r="E24" i="19"/>
  <c r="AR24" i="19"/>
  <c r="CK24" i="19" s="1"/>
  <c r="AJ24" i="19"/>
  <c r="AB24" i="19"/>
  <c r="T24" i="19"/>
  <c r="BM24" i="19" s="1"/>
  <c r="L24" i="19"/>
  <c r="D24" i="19"/>
  <c r="AP24" i="19"/>
  <c r="CI24" i="19" s="1"/>
  <c r="AH24" i="19"/>
  <c r="Z24" i="19"/>
  <c r="R24" i="19"/>
  <c r="J24" i="19"/>
  <c r="B24" i="19"/>
  <c r="CB24" i="19" s="1"/>
  <c r="AI24" i="19"/>
  <c r="W24" i="19"/>
  <c r="I24" i="19"/>
  <c r="BB24" i="19" s="1"/>
  <c r="AG24" i="19"/>
  <c r="V24" i="19"/>
  <c r="BO24" i="19" s="1"/>
  <c r="H24" i="19"/>
  <c r="AT24" i="19"/>
  <c r="AF24" i="19"/>
  <c r="BY24" i="19" s="1"/>
  <c r="S24" i="19"/>
  <c r="G24" i="19"/>
  <c r="AQ24" i="19"/>
  <c r="CJ24" i="19" s="1"/>
  <c r="AE24" i="19"/>
  <c r="Q24" i="19"/>
  <c r="BJ24" i="19" s="1"/>
  <c r="F24" i="19"/>
  <c r="AD24" i="19"/>
  <c r="C24" i="19"/>
  <c r="AV24" i="19" s="1"/>
  <c r="AA24" i="19"/>
  <c r="Y24" i="19"/>
  <c r="AM24" i="19"/>
  <c r="AL24" i="19"/>
  <c r="X24" i="19"/>
  <c r="BQ24" i="19" s="1"/>
  <c r="P24" i="19"/>
  <c r="O24" i="19"/>
  <c r="N24" i="19"/>
  <c r="K24" i="19"/>
  <c r="AO24" i="19"/>
  <c r="CH24" i="19" s="1"/>
  <c r="AN24" i="19"/>
  <c r="AQ24" i="26"/>
  <c r="AI24" i="26"/>
  <c r="CB24" i="26" s="1"/>
  <c r="AA24" i="26"/>
  <c r="S24" i="26"/>
  <c r="K24" i="26"/>
  <c r="BC24" i="26" s="1"/>
  <c r="C24" i="26"/>
  <c r="AP24" i="26"/>
  <c r="AH24" i="26"/>
  <c r="Z24" i="26"/>
  <c r="R24" i="26"/>
  <c r="BK24" i="26" s="1"/>
  <c r="J24" i="26"/>
  <c r="B24" i="26"/>
  <c r="AX24" i="26" s="1"/>
  <c r="AN24" i="26"/>
  <c r="CG24" i="26" s="1"/>
  <c r="AF24" i="26"/>
  <c r="X24" i="26"/>
  <c r="P24" i="26"/>
  <c r="BI24" i="26" s="1"/>
  <c r="H24" i="26"/>
  <c r="AJ24" i="26"/>
  <c r="V24" i="26"/>
  <c r="I24" i="26"/>
  <c r="AL24" i="26"/>
  <c r="CE24" i="26" s="1"/>
  <c r="W24" i="26"/>
  <c r="G24" i="26"/>
  <c r="AK24" i="26"/>
  <c r="CD24" i="26" s="1"/>
  <c r="U24" i="26"/>
  <c r="F24" i="26"/>
  <c r="BO24" i="26" s="1"/>
  <c r="AT24" i="26"/>
  <c r="AE24" i="26"/>
  <c r="Q24" i="26"/>
  <c r="BJ24" i="26" s="1"/>
  <c r="D24" i="26"/>
  <c r="AM24" i="26"/>
  <c r="N24" i="26"/>
  <c r="AG24" i="26"/>
  <c r="M24" i="26"/>
  <c r="BF24" i="26" s="1"/>
  <c r="AD24" i="26"/>
  <c r="L24" i="26"/>
  <c r="AC24" i="26"/>
  <c r="BV24" i="26" s="1"/>
  <c r="E24" i="26"/>
  <c r="AB24" i="26"/>
  <c r="O24" i="26"/>
  <c r="BH24" i="26" s="1"/>
  <c r="AO24" i="26"/>
  <c r="AR24" i="26"/>
  <c r="CK24" i="26" s="1"/>
  <c r="Y24" i="26"/>
  <c r="AS24" i="26"/>
  <c r="T24" i="26"/>
  <c r="BM24" i="26" s="1"/>
  <c r="BZ23" i="25"/>
  <c r="AZ23" i="17"/>
  <c r="EF22" i="23"/>
  <c r="BB23" i="18"/>
  <c r="CJ23" i="20"/>
  <c r="BD31" i="5"/>
  <c r="AV31" i="5"/>
  <c r="AN31" i="5"/>
  <c r="AF31" i="5"/>
  <c r="X31" i="5"/>
  <c r="P31" i="5"/>
  <c r="BC31" i="5"/>
  <c r="AU31" i="5"/>
  <c r="AM31" i="5"/>
  <c r="AE31" i="5"/>
  <c r="W31" i="5"/>
  <c r="O31" i="5"/>
  <c r="AY31" i="5"/>
  <c r="AQ31" i="5"/>
  <c r="AI31" i="5"/>
  <c r="AA31" i="5"/>
  <c r="S31" i="5"/>
  <c r="AX31" i="5"/>
  <c r="AP31" i="5"/>
  <c r="AH31" i="5"/>
  <c r="Z31" i="5"/>
  <c r="R31" i="5"/>
  <c r="BA31" i="5"/>
  <c r="AK31" i="5"/>
  <c r="U31" i="5"/>
  <c r="AZ31" i="5"/>
  <c r="AJ31" i="5"/>
  <c r="T31" i="5"/>
  <c r="AW31" i="5"/>
  <c r="AG31" i="5"/>
  <c r="Q31" i="5"/>
  <c r="AT31" i="5"/>
  <c r="AD31" i="5"/>
  <c r="N31" i="5"/>
  <c r="AS31" i="5"/>
  <c r="AC31" i="5"/>
  <c r="M31" i="5"/>
  <c r="AR31" i="5"/>
  <c r="AB31" i="5"/>
  <c r="L31" i="5"/>
  <c r="AO31" i="5"/>
  <c r="Y31" i="5"/>
  <c r="BB31" i="5"/>
  <c r="AL31" i="5"/>
  <c r="V31" i="5"/>
  <c r="BN23" i="24"/>
  <c r="BH23" i="26"/>
  <c r="AU23" i="23"/>
  <c r="DY22" i="26"/>
  <c r="DP22" i="20"/>
  <c r="ED22" i="16"/>
  <c r="CS22" i="26"/>
  <c r="CZ22" i="21"/>
  <c r="EA22" i="20"/>
  <c r="AY23" i="16"/>
  <c r="AY23" i="25"/>
  <c r="DY23" i="25" s="1"/>
  <c r="CG23" i="19"/>
  <c r="H37" i="5"/>
  <c r="G37" i="5"/>
  <c r="C37" i="5"/>
  <c r="B37" i="5"/>
  <c r="E37" i="5"/>
  <c r="D37" i="5"/>
  <c r="A38" i="5"/>
  <c r="F37" i="5"/>
  <c r="AW31" i="9"/>
  <c r="AO31" i="9"/>
  <c r="AG31" i="9"/>
  <c r="Y31" i="9"/>
  <c r="Q31" i="9"/>
  <c r="BD31" i="9"/>
  <c r="AV31" i="9"/>
  <c r="AN31" i="9"/>
  <c r="AF31" i="9"/>
  <c r="X31" i="9"/>
  <c r="P31" i="9"/>
  <c r="BC31" i="9"/>
  <c r="AU31" i="9"/>
  <c r="AM31" i="9"/>
  <c r="AE31" i="9"/>
  <c r="W31" i="9"/>
  <c r="O31" i="9"/>
  <c r="AZ31" i="9"/>
  <c r="AR31" i="9"/>
  <c r="AJ31" i="9"/>
  <c r="AB31" i="9"/>
  <c r="T31" i="9"/>
  <c r="L31" i="9"/>
  <c r="BB31" i="9"/>
  <c r="AL31" i="9"/>
  <c r="V31" i="9"/>
  <c r="BA31" i="9"/>
  <c r="AK31" i="9"/>
  <c r="U31" i="9"/>
  <c r="AY31" i="9"/>
  <c r="AI31" i="9"/>
  <c r="S31" i="9"/>
  <c r="AX31" i="9"/>
  <c r="AH31" i="9"/>
  <c r="R31" i="9"/>
  <c r="AT31" i="9"/>
  <c r="AD31" i="9"/>
  <c r="N31" i="9"/>
  <c r="AS31" i="9"/>
  <c r="AC31" i="9"/>
  <c r="M31" i="9"/>
  <c r="AQ31" i="9"/>
  <c r="AA31" i="9"/>
  <c r="AP31" i="9"/>
  <c r="Z31" i="9"/>
  <c r="BY23" i="16"/>
  <c r="BY23" i="25"/>
  <c r="CN22" i="19"/>
  <c r="DC22" i="25"/>
  <c r="DQ22" i="25"/>
  <c r="I31" i="9"/>
  <c r="K31" i="9"/>
  <c r="J31" i="9"/>
  <c r="EF22" i="19"/>
  <c r="CR22" i="21"/>
  <c r="EF22" i="18"/>
  <c r="CR22" i="22"/>
  <c r="EC22" i="17"/>
  <c r="E36" i="12"/>
  <c r="D36" i="12"/>
  <c r="C36" i="12"/>
  <c r="B36" i="12"/>
  <c r="A37" i="12"/>
  <c r="H36" i="12"/>
  <c r="G36" i="12"/>
  <c r="F36" i="12"/>
  <c r="CY22" i="19"/>
  <c r="DQ22" i="23"/>
  <c r="DA22" i="22"/>
  <c r="F36" i="3"/>
  <c r="E36" i="3"/>
  <c r="A37" i="3"/>
  <c r="H36" i="3"/>
  <c r="C36" i="3"/>
  <c r="D36" i="3"/>
  <c r="B36" i="3"/>
  <c r="G36" i="3"/>
  <c r="BA23" i="16"/>
  <c r="BA23" i="24"/>
  <c r="AV23" i="21"/>
  <c r="EA22" i="23"/>
  <c r="CV22" i="18"/>
  <c r="EF22" i="20"/>
  <c r="CW22" i="19"/>
  <c r="DL22" i="21"/>
  <c r="CU22" i="20"/>
  <c r="DX22" i="16"/>
  <c r="DU22" i="23"/>
  <c r="DF22" i="21"/>
  <c r="DH22" i="19"/>
  <c r="CR22" i="18"/>
  <c r="CU22" i="22"/>
  <c r="EC22" i="21"/>
  <c r="CX22" i="19"/>
  <c r="DO22" i="16"/>
  <c r="DY22" i="23"/>
  <c r="EF22" i="21"/>
  <c r="CQ22" i="19"/>
  <c r="DY22" i="22"/>
  <c r="DU22" i="20"/>
  <c r="DF22" i="17"/>
  <c r="DF22" i="25"/>
  <c r="CU22" i="18"/>
  <c r="CO22" i="22"/>
  <c r="DZ22" i="23"/>
  <c r="DD22" i="21"/>
  <c r="DP22" i="22"/>
  <c r="EF22" i="16"/>
  <c r="CX22" i="18"/>
  <c r="DF22" i="22"/>
  <c r="EA22" i="19"/>
  <c r="CV22" i="21"/>
  <c r="DY22" i="16"/>
  <c r="BJ24" i="25"/>
  <c r="AP24" i="17"/>
  <c r="AH24" i="17"/>
  <c r="CA24" i="17" s="1"/>
  <c r="Z24" i="17"/>
  <c r="R24" i="17"/>
  <c r="BK24" i="17" s="1"/>
  <c r="J24" i="17"/>
  <c r="B24" i="17"/>
  <c r="BC24" i="17" s="1"/>
  <c r="AO24" i="17"/>
  <c r="CH24" i="17" s="1"/>
  <c r="AG24" i="17"/>
  <c r="Y24" i="17"/>
  <c r="Q24" i="17"/>
  <c r="I24" i="17"/>
  <c r="AT24" i="17"/>
  <c r="AJ24" i="17"/>
  <c r="X24" i="17"/>
  <c r="N24" i="17"/>
  <c r="BG24" i="17" s="1"/>
  <c r="D24" i="17"/>
  <c r="AS24" i="17"/>
  <c r="AI24" i="17"/>
  <c r="W24" i="17"/>
  <c r="M24" i="17"/>
  <c r="BF24" i="17" s="1"/>
  <c r="C24" i="17"/>
  <c r="AR24" i="17"/>
  <c r="AF24" i="17"/>
  <c r="BY24" i="17" s="1"/>
  <c r="V24" i="17"/>
  <c r="L24" i="17"/>
  <c r="AQ24" i="17"/>
  <c r="AE24" i="17"/>
  <c r="U24" i="17"/>
  <c r="BN24" i="17" s="1"/>
  <c r="K24" i="17"/>
  <c r="AN24" i="17"/>
  <c r="T24" i="17"/>
  <c r="AM24" i="17"/>
  <c r="S24" i="17"/>
  <c r="AL24" i="17"/>
  <c r="P24" i="17"/>
  <c r="AK24" i="17"/>
  <c r="CD24" i="17" s="1"/>
  <c r="O24" i="17"/>
  <c r="BH24" i="17" s="1"/>
  <c r="AC24" i="17"/>
  <c r="BV24" i="17" s="1"/>
  <c r="G24" i="17"/>
  <c r="AZ24" i="17" s="1"/>
  <c r="AD24" i="17"/>
  <c r="AB24" i="17"/>
  <c r="AA24" i="17"/>
  <c r="BT24" i="17" s="1"/>
  <c r="H24" i="17"/>
  <c r="F24" i="17"/>
  <c r="BP24" i="17" s="1"/>
  <c r="E24" i="17"/>
  <c r="AX24" i="17" s="1"/>
  <c r="BA31" i="2"/>
  <c r="AS31" i="2"/>
  <c r="AK31" i="2"/>
  <c r="AC31" i="2"/>
  <c r="U31" i="2"/>
  <c r="M31" i="2"/>
  <c r="AZ31" i="2"/>
  <c r="AR31" i="2"/>
  <c r="AJ31" i="2"/>
  <c r="AB31" i="2"/>
  <c r="T31" i="2"/>
  <c r="L31" i="2"/>
  <c r="BD31" i="2"/>
  <c r="AV31" i="2"/>
  <c r="AN31" i="2"/>
  <c r="AF31" i="2"/>
  <c r="X31" i="2"/>
  <c r="P31" i="2"/>
  <c r="BC31" i="2"/>
  <c r="AM31" i="2"/>
  <c r="W31" i="2"/>
  <c r="AU31" i="2"/>
  <c r="AE31" i="2"/>
  <c r="O31" i="2"/>
  <c r="AT31" i="2"/>
  <c r="AD31" i="2"/>
  <c r="N31" i="2"/>
  <c r="AA31" i="2"/>
  <c r="AO31" i="2"/>
  <c r="AX31" i="2"/>
  <c r="AH31" i="2"/>
  <c r="R31" i="2"/>
  <c r="AQ31" i="2"/>
  <c r="AP31" i="2"/>
  <c r="Z31" i="2"/>
  <c r="Y31" i="2"/>
  <c r="BB31" i="2"/>
  <c r="AL31" i="2"/>
  <c r="V31" i="2"/>
  <c r="AY31" i="2"/>
  <c r="AI31" i="2"/>
  <c r="S31" i="2"/>
  <c r="AW31" i="2"/>
  <c r="AG31" i="2"/>
  <c r="Q31" i="2"/>
  <c r="BN23" i="23"/>
  <c r="AU23" i="22"/>
  <c r="ED22" i="23"/>
  <c r="J31" i="8"/>
  <c r="I31" i="8"/>
  <c r="K31" i="8"/>
  <c r="AX23" i="22"/>
  <c r="BM23" i="26"/>
  <c r="DN22" i="16"/>
  <c r="DW22" i="26"/>
  <c r="BL23" i="21"/>
  <c r="BE23" i="26"/>
  <c r="CS22" i="19"/>
  <c r="BA23" i="23"/>
  <c r="BR23" i="25"/>
  <c r="EC22" i="18"/>
  <c r="DS22" i="19"/>
  <c r="CS22" i="20"/>
  <c r="DS22" i="23"/>
  <c r="DW22" i="21"/>
  <c r="CZ22" i="17"/>
  <c r="DS22" i="18"/>
  <c r="CZ22" i="16"/>
  <c r="DK22" i="23"/>
  <c r="DS22" i="20"/>
  <c r="DH22" i="20"/>
  <c r="DB22" i="16"/>
  <c r="EC22" i="23"/>
  <c r="CU22" i="19"/>
  <c r="CU22" i="16"/>
  <c r="EB22" i="16"/>
  <c r="CL23" i="25"/>
  <c r="CI23" i="19"/>
  <c r="BR24" i="26"/>
  <c r="BW23" i="20"/>
  <c r="BZ23" i="18"/>
  <c r="AZ23" i="24"/>
  <c r="CW22" i="16"/>
  <c r="I32" i="10"/>
  <c r="J32" i="10"/>
  <c r="K32" i="10"/>
  <c r="DL22" i="19"/>
  <c r="BB23" i="26"/>
  <c r="CJ23" i="25"/>
  <c r="EA22" i="16"/>
  <c r="BN23" i="16"/>
  <c r="BH23" i="18"/>
  <c r="CN22" i="20"/>
  <c r="CS22" i="21"/>
  <c r="BB31" i="3"/>
  <c r="AT31" i="3"/>
  <c r="AL31" i="3"/>
  <c r="AD31" i="3"/>
  <c r="V31" i="3"/>
  <c r="N31" i="3"/>
  <c r="BA31" i="3"/>
  <c r="AS31" i="3"/>
  <c r="AK31" i="3"/>
  <c r="AC31" i="3"/>
  <c r="U31" i="3"/>
  <c r="M31" i="3"/>
  <c r="AW31" i="3"/>
  <c r="AO31" i="3"/>
  <c r="AG31" i="3"/>
  <c r="Y31" i="3"/>
  <c r="Q31" i="3"/>
  <c r="BD31" i="3"/>
  <c r="AV31" i="3"/>
  <c r="AN31" i="3"/>
  <c r="AF31" i="3"/>
  <c r="X31" i="3"/>
  <c r="P31" i="3"/>
  <c r="AQ31" i="3"/>
  <c r="AA31" i="3"/>
  <c r="AP31" i="3"/>
  <c r="BC31" i="3"/>
  <c r="AM31" i="3"/>
  <c r="W31" i="3"/>
  <c r="AR31" i="3"/>
  <c r="AB31" i="3"/>
  <c r="L31" i="3"/>
  <c r="Z31" i="3"/>
  <c r="AZ31" i="3"/>
  <c r="AJ31" i="3"/>
  <c r="T31" i="3"/>
  <c r="AY31" i="3"/>
  <c r="AI31" i="3"/>
  <c r="S31" i="3"/>
  <c r="AX31" i="3"/>
  <c r="AH31" i="3"/>
  <c r="R31" i="3"/>
  <c r="AU31" i="3"/>
  <c r="AE31" i="3"/>
  <c r="O31" i="3"/>
  <c r="CL23" i="18"/>
  <c r="CH24" i="25"/>
  <c r="AX24" i="19"/>
  <c r="BH24" i="19"/>
  <c r="AM24" i="20"/>
  <c r="AE24" i="20"/>
  <c r="BX24" i="20" s="1"/>
  <c r="W24" i="20"/>
  <c r="O24" i="20"/>
  <c r="G24" i="20"/>
  <c r="AT24" i="20"/>
  <c r="AL24" i="20"/>
  <c r="CE24" i="20" s="1"/>
  <c r="AD24" i="20"/>
  <c r="V24" i="20"/>
  <c r="N24" i="20"/>
  <c r="BG24" i="20" s="1"/>
  <c r="F24" i="20"/>
  <c r="AS24" i="20"/>
  <c r="AK24" i="20"/>
  <c r="AC24" i="20"/>
  <c r="U24" i="20"/>
  <c r="BN24" i="20" s="1"/>
  <c r="M24" i="20"/>
  <c r="E24" i="20"/>
  <c r="AR24" i="20"/>
  <c r="CK24" i="20" s="1"/>
  <c r="AJ24" i="20"/>
  <c r="AB24" i="20"/>
  <c r="BU24" i="20" s="1"/>
  <c r="T24" i="20"/>
  <c r="L24" i="20"/>
  <c r="D24" i="20"/>
  <c r="CD24" i="20" s="1"/>
  <c r="AQ24" i="20"/>
  <c r="AI24" i="20"/>
  <c r="AA24" i="20"/>
  <c r="BT24" i="20" s="1"/>
  <c r="S24" i="20"/>
  <c r="K24" i="20"/>
  <c r="C24" i="20"/>
  <c r="AP24" i="20"/>
  <c r="CI24" i="20" s="1"/>
  <c r="AH24" i="20"/>
  <c r="CA24" i="20" s="1"/>
  <c r="Z24" i="20"/>
  <c r="R24" i="20"/>
  <c r="J24" i="20"/>
  <c r="B24" i="20"/>
  <c r="AO24" i="20"/>
  <c r="I24" i="20"/>
  <c r="AN24" i="20"/>
  <c r="H24" i="20"/>
  <c r="BA24" i="20" s="1"/>
  <c r="AF24" i="20"/>
  <c r="X24" i="20"/>
  <c r="Q24" i="20"/>
  <c r="P24" i="20"/>
  <c r="AG24" i="20"/>
  <c r="BZ24" i="20" s="1"/>
  <c r="Y24" i="20"/>
  <c r="AW23" i="19"/>
  <c r="AW23" i="24"/>
  <c r="J31" i="10"/>
  <c r="I31" i="10"/>
  <c r="K31" i="10"/>
  <c r="CD23" i="24"/>
  <c r="BZ23" i="16"/>
  <c r="BZ23" i="26"/>
  <c r="BP23" i="20"/>
  <c r="AZ23" i="16"/>
  <c r="J31" i="13"/>
  <c r="I31" i="13"/>
  <c r="K31" i="13"/>
  <c r="CV22" i="16"/>
  <c r="BB23" i="19"/>
  <c r="BQ23" i="17"/>
  <c r="BQ23" i="24"/>
  <c r="CJ23" i="26"/>
  <c r="CR22" i="26"/>
  <c r="BN23" i="25"/>
  <c r="BH23" i="19"/>
  <c r="AU23" i="16"/>
  <c r="AU23" i="24"/>
  <c r="CA23" i="16"/>
  <c r="CA23" i="26"/>
  <c r="K31" i="5"/>
  <c r="J31" i="5"/>
  <c r="I31" i="5"/>
  <c r="EA22" i="25"/>
  <c r="DY22" i="25"/>
  <c r="DT22" i="23"/>
  <c r="DN22" i="26"/>
  <c r="DI22" i="23"/>
  <c r="DV22" i="19"/>
  <c r="DZ22" i="21"/>
  <c r="CW22" i="26"/>
  <c r="BF23" i="16"/>
  <c r="AY23" i="18"/>
  <c r="AX23" i="24"/>
  <c r="BC23" i="16"/>
  <c r="BC23" i="25"/>
  <c r="DB22" i="19"/>
  <c r="DC22" i="17"/>
  <c r="CY22" i="20"/>
  <c r="CW22" i="18"/>
  <c r="ED22" i="20"/>
  <c r="J31" i="6"/>
  <c r="I31" i="6"/>
  <c r="K31" i="6"/>
  <c r="DV22" i="16"/>
  <c r="DB22" i="25"/>
  <c r="DZ22" i="22"/>
  <c r="CO22" i="16"/>
  <c r="EB22" i="18"/>
  <c r="DH22" i="25"/>
  <c r="AV23" i="22"/>
  <c r="DR22" i="26"/>
  <c r="DB22" i="23"/>
  <c r="DY22" i="18"/>
  <c r="CX22" i="20"/>
  <c r="DP22" i="19"/>
  <c r="CZ22" i="20"/>
  <c r="DQ22" i="19"/>
  <c r="DW22" i="16"/>
  <c r="DH22" i="18"/>
  <c r="DI22" i="21"/>
  <c r="DM22" i="19"/>
  <c r="DE22" i="18"/>
  <c r="CQ22" i="25"/>
  <c r="DM22" i="20"/>
  <c r="CZ22" i="22"/>
  <c r="EE22" i="16"/>
  <c r="CQ22" i="23"/>
  <c r="DO22" i="21"/>
  <c r="DT22" i="19"/>
  <c r="DD22" i="22"/>
  <c r="DR22" i="20"/>
  <c r="CU22" i="23"/>
  <c r="EC22" i="26"/>
  <c r="DY22" i="20"/>
  <c r="DE22" i="19"/>
  <c r="DM22" i="26"/>
  <c r="DA22" i="23"/>
  <c r="CT22" i="21"/>
  <c r="CW22" i="22"/>
  <c r="DQ22" i="16"/>
  <c r="CN22" i="18"/>
  <c r="DL22" i="22"/>
  <c r="DN22" i="20"/>
  <c r="DK22" i="17"/>
  <c r="BO23" i="22"/>
  <c r="DN22" i="19"/>
  <c r="DP22" i="26"/>
  <c r="DL22" i="20"/>
  <c r="CL23" i="20"/>
  <c r="BP23" i="21"/>
  <c r="DA22" i="20"/>
  <c r="BQ23" i="26"/>
  <c r="BC31" i="4"/>
  <c r="AU31" i="4"/>
  <c r="AM31" i="4"/>
  <c r="AE31" i="4"/>
  <c r="W31" i="4"/>
  <c r="O31" i="4"/>
  <c r="BB31" i="4"/>
  <c r="AT31" i="4"/>
  <c r="AL31" i="4"/>
  <c r="AD31" i="4"/>
  <c r="V31" i="4"/>
  <c r="N31" i="4"/>
  <c r="AX31" i="4"/>
  <c r="AP31" i="4"/>
  <c r="AH31" i="4"/>
  <c r="Z31" i="4"/>
  <c r="R31" i="4"/>
  <c r="AW31" i="4"/>
  <c r="AO31" i="4"/>
  <c r="AG31" i="4"/>
  <c r="Y31" i="4"/>
  <c r="Q31" i="4"/>
  <c r="AV31" i="4"/>
  <c r="AF31" i="4"/>
  <c r="P31" i="4"/>
  <c r="AS31" i="4"/>
  <c r="AC31" i="4"/>
  <c r="M31" i="4"/>
  <c r="AB31" i="4"/>
  <c r="BD31" i="4"/>
  <c r="AN31" i="4"/>
  <c r="X31" i="4"/>
  <c r="AR31" i="4"/>
  <c r="L31" i="4"/>
  <c r="AQ31" i="4"/>
  <c r="AA31" i="4"/>
  <c r="BA31" i="4"/>
  <c r="AK31" i="4"/>
  <c r="U31" i="4"/>
  <c r="AZ31" i="4"/>
  <c r="AJ31" i="4"/>
  <c r="T31" i="4"/>
  <c r="AY31" i="4"/>
  <c r="AI31" i="4"/>
  <c r="S31" i="4"/>
  <c r="CA23" i="21"/>
  <c r="DZ22" i="26"/>
  <c r="DL22" i="25"/>
  <c r="J31" i="4"/>
  <c r="I31" i="4"/>
  <c r="K31" i="4"/>
  <c r="CV22" i="22"/>
  <c r="CO22" i="19"/>
  <c r="DN22" i="23"/>
  <c r="DC22" i="22"/>
  <c r="BF23" i="17"/>
  <c r="BF23" i="26"/>
  <c r="AY23" i="20"/>
  <c r="CH23" i="16"/>
  <c r="BG23" i="19"/>
  <c r="AX23" i="17"/>
  <c r="AX23" i="26"/>
  <c r="BU23" i="25"/>
  <c r="DA22" i="25"/>
  <c r="CO22" i="26"/>
  <c r="DV22" i="26"/>
  <c r="CP22" i="21"/>
  <c r="EE22" i="26"/>
  <c r="DE22" i="17"/>
  <c r="CY22" i="26"/>
  <c r="CS22" i="25"/>
  <c r="K31" i="2"/>
  <c r="J31" i="2"/>
  <c r="I31" i="2"/>
  <c r="DA22" i="17"/>
  <c r="EE22" i="19"/>
  <c r="CQ22" i="18"/>
  <c r="DT22" i="20"/>
  <c r="DI22" i="22"/>
  <c r="AV23" i="17"/>
  <c r="CU23" i="17" s="1"/>
  <c r="AV23" i="24"/>
  <c r="DF22" i="26"/>
  <c r="DG22" i="23"/>
  <c r="EE22" i="21"/>
  <c r="DB22" i="20"/>
  <c r="CY22" i="22"/>
  <c r="CR22" i="19"/>
  <c r="DL22" i="17"/>
  <c r="DU22" i="18"/>
  <c r="DX22" i="20"/>
  <c r="DT22" i="22"/>
  <c r="DT22" i="21"/>
  <c r="DK22" i="16"/>
  <c r="DX22" i="22"/>
  <c r="DT22" i="26"/>
  <c r="DU22" i="16"/>
  <c r="DM22" i="23"/>
  <c r="EB22" i="21"/>
  <c r="CT22" i="19"/>
  <c r="DV22" i="18"/>
  <c r="DQ22" i="22"/>
  <c r="CS22" i="22"/>
  <c r="CQ22" i="16"/>
  <c r="DU22" i="26"/>
  <c r="DW22" i="22"/>
  <c r="CN22" i="16"/>
  <c r="DV22" i="20"/>
  <c r="DN22" i="22"/>
  <c r="DS22" i="17"/>
  <c r="EB22" i="17"/>
  <c r="DR22" i="23"/>
  <c r="ED22" i="19"/>
  <c r="CX22" i="23"/>
  <c r="J31" i="3"/>
  <c r="I31" i="3"/>
  <c r="K31" i="3"/>
  <c r="BK23" i="22"/>
  <c r="DH22" i="23"/>
  <c r="BH23" i="20"/>
  <c r="CR22" i="25"/>
  <c r="BF23" i="18"/>
  <c r="CB23" i="22"/>
  <c r="CH23" i="18"/>
  <c r="AX23" i="18"/>
  <c r="BY23" i="19"/>
  <c r="BM23" i="21"/>
  <c r="DL22" i="23"/>
  <c r="DE22" i="26"/>
  <c r="CV22" i="19"/>
  <c r="CO22" i="23"/>
  <c r="BJ23" i="19"/>
  <c r="DI22" i="17"/>
  <c r="DP22" i="17"/>
  <c r="CV22" i="26"/>
  <c r="CX22" i="21"/>
  <c r="BA23" i="18"/>
  <c r="AV23" i="23"/>
  <c r="BD23" i="16"/>
  <c r="DX22" i="23"/>
  <c r="DG22" i="18"/>
  <c r="DD22" i="23"/>
  <c r="DX22" i="19"/>
  <c r="DY22" i="19"/>
  <c r="CQ22" i="22"/>
  <c r="EB22" i="23"/>
  <c r="DI22" i="20"/>
  <c r="DM22" i="21"/>
  <c r="DW22" i="19"/>
  <c r="BT23" i="19"/>
  <c r="CA24" i="26"/>
  <c r="BV24" i="19"/>
  <c r="AW23" i="16"/>
  <c r="BW23" i="23"/>
  <c r="CD23" i="18"/>
  <c r="BX23" i="17"/>
  <c r="DN22" i="18"/>
  <c r="EA22" i="26"/>
  <c r="BV23" i="16"/>
  <c r="BQ23" i="18"/>
  <c r="CF23" i="17"/>
  <c r="CK23" i="16"/>
  <c r="AU23" i="26"/>
  <c r="BT23" i="17"/>
  <c r="CJ24" i="26"/>
  <c r="BZ24" i="19"/>
  <c r="AN24" i="22"/>
  <c r="AF24" i="22"/>
  <c r="X24" i="22"/>
  <c r="P24" i="22"/>
  <c r="H24" i="22"/>
  <c r="BA24" i="22" s="1"/>
  <c r="AT24" i="22"/>
  <c r="AL24" i="22"/>
  <c r="AD24" i="22"/>
  <c r="V24" i="22"/>
  <c r="BO24" i="22" s="1"/>
  <c r="N24" i="22"/>
  <c r="BG24" i="22" s="1"/>
  <c r="F24" i="22"/>
  <c r="AR24" i="22"/>
  <c r="AJ24" i="22"/>
  <c r="CC24" i="22" s="1"/>
  <c r="AB24" i="22"/>
  <c r="T24" i="22"/>
  <c r="L24" i="22"/>
  <c r="D24" i="22"/>
  <c r="AQ24" i="22"/>
  <c r="AI24" i="22"/>
  <c r="AA24" i="22"/>
  <c r="S24" i="22"/>
  <c r="K24" i="22"/>
  <c r="C24" i="22"/>
  <c r="AW24" i="22" s="1"/>
  <c r="AE24" i="22"/>
  <c r="O24" i="22"/>
  <c r="AS24" i="22"/>
  <c r="AC24" i="22"/>
  <c r="M24" i="22"/>
  <c r="AP24" i="22"/>
  <c r="Z24" i="22"/>
  <c r="J24" i="22"/>
  <c r="AM24" i="22"/>
  <c r="W24" i="22"/>
  <c r="BP24" i="22" s="1"/>
  <c r="G24" i="22"/>
  <c r="AK24" i="22"/>
  <c r="U24" i="22"/>
  <c r="E24" i="22"/>
  <c r="R24" i="22"/>
  <c r="Q24" i="22"/>
  <c r="I24" i="22"/>
  <c r="B24" i="22"/>
  <c r="BF24" i="22" s="1"/>
  <c r="AO24" i="22"/>
  <c r="CH24" i="22" s="1"/>
  <c r="Y24" i="22"/>
  <c r="AH24" i="22"/>
  <c r="AG24" i="22"/>
  <c r="BW23" i="24"/>
  <c r="BX23" i="26"/>
  <c r="CY22" i="25"/>
  <c r="DB22" i="22"/>
  <c r="DE22" i="23"/>
  <c r="I32" i="9" s="1"/>
  <c r="CY22" i="16"/>
  <c r="CR22" i="16"/>
  <c r="AX31" i="7"/>
  <c r="AP31" i="7"/>
  <c r="AH31" i="7"/>
  <c r="Z31" i="7"/>
  <c r="R31" i="7"/>
  <c r="BD31" i="7"/>
  <c r="AV31" i="7"/>
  <c r="AN31" i="7"/>
  <c r="AF31" i="7"/>
  <c r="X31" i="7"/>
  <c r="P31" i="7"/>
  <c r="AW31" i="7"/>
  <c r="AO31" i="7"/>
  <c r="AG31" i="7"/>
  <c r="Y31" i="7"/>
  <c r="Q31" i="7"/>
  <c r="BC31" i="7"/>
  <c r="AU31" i="7"/>
  <c r="AM31" i="7"/>
  <c r="AE31" i="7"/>
  <c r="W31" i="7"/>
  <c r="O31" i="7"/>
  <c r="BB31" i="7"/>
  <c r="AT31" i="7"/>
  <c r="AL31" i="7"/>
  <c r="AD31" i="7"/>
  <c r="V31" i="7"/>
  <c r="N31" i="7"/>
  <c r="BA31" i="7"/>
  <c r="AS31" i="7"/>
  <c r="AK31" i="7"/>
  <c r="AC31" i="7"/>
  <c r="U31" i="7"/>
  <c r="M31" i="7"/>
  <c r="AY31" i="7"/>
  <c r="AQ31" i="7"/>
  <c r="AI31" i="7"/>
  <c r="AA31" i="7"/>
  <c r="S31" i="7"/>
  <c r="AZ31" i="7"/>
  <c r="AR31" i="7"/>
  <c r="AJ31" i="7"/>
  <c r="AB31" i="7"/>
  <c r="T31" i="7"/>
  <c r="L31" i="7"/>
  <c r="BB31" i="13"/>
  <c r="AT31" i="13"/>
  <c r="AL31" i="13"/>
  <c r="AD31" i="13"/>
  <c r="V31" i="13"/>
  <c r="N31" i="13"/>
  <c r="BA31" i="13"/>
  <c r="AS31" i="13"/>
  <c r="AK31" i="13"/>
  <c r="AC31" i="13"/>
  <c r="U31" i="13"/>
  <c r="M31" i="13"/>
  <c r="AZ31" i="13"/>
  <c r="AR31" i="13"/>
  <c r="AJ31" i="13"/>
  <c r="AB31" i="13"/>
  <c r="T31" i="13"/>
  <c r="L31" i="13"/>
  <c r="AY31" i="13"/>
  <c r="AQ31" i="13"/>
  <c r="AI31" i="13"/>
  <c r="AA31" i="13"/>
  <c r="S31" i="13"/>
  <c r="AX31" i="13"/>
  <c r="AP31" i="13"/>
  <c r="AH31" i="13"/>
  <c r="Z31" i="13"/>
  <c r="R31" i="13"/>
  <c r="AW31" i="13"/>
  <c r="AO31" i="13"/>
  <c r="AG31" i="13"/>
  <c r="Y31" i="13"/>
  <c r="Q31" i="13"/>
  <c r="BD31" i="13"/>
  <c r="AV31" i="13"/>
  <c r="AN31" i="13"/>
  <c r="AF31" i="13"/>
  <c r="X31" i="13"/>
  <c r="P31" i="13"/>
  <c r="BC31" i="13"/>
  <c r="AU31" i="13"/>
  <c r="AM31" i="13"/>
  <c r="AE31" i="13"/>
  <c r="W31" i="13"/>
  <c r="O31" i="13"/>
  <c r="BV23" i="17"/>
  <c r="BV23" i="25"/>
  <c r="BI23" i="24"/>
  <c r="CF23" i="26"/>
  <c r="CO22" i="21"/>
  <c r="BN23" i="20"/>
  <c r="CK23" i="17"/>
  <c r="AU23" i="18"/>
  <c r="BO23" i="24"/>
  <c r="CA23" i="20"/>
  <c r="DZ22" i="16"/>
  <c r="CZ22" i="25"/>
  <c r="DQ22" i="26"/>
  <c r="DH22" i="26"/>
  <c r="EF22" i="17"/>
  <c r="AX31" i="10"/>
  <c r="AP31" i="10"/>
  <c r="AH31" i="10"/>
  <c r="Z31" i="10"/>
  <c r="R31" i="10"/>
  <c r="AW31" i="10"/>
  <c r="AO31" i="10"/>
  <c r="AG31" i="10"/>
  <c r="Y31" i="10"/>
  <c r="Q31" i="10"/>
  <c r="BD31" i="10"/>
  <c r="AV31" i="10"/>
  <c r="AN31" i="10"/>
  <c r="AF31" i="10"/>
  <c r="X31" i="10"/>
  <c r="P31" i="10"/>
  <c r="BB31" i="10"/>
  <c r="AT31" i="10"/>
  <c r="AL31" i="10"/>
  <c r="AD31" i="10"/>
  <c r="V31" i="10"/>
  <c r="N31" i="10"/>
  <c r="BA31" i="10"/>
  <c r="AS31" i="10"/>
  <c r="AK31" i="10"/>
  <c r="AC31" i="10"/>
  <c r="U31" i="10"/>
  <c r="M31" i="10"/>
  <c r="AZ31" i="10"/>
  <c r="AR31" i="10"/>
  <c r="AJ31" i="10"/>
  <c r="AB31" i="10"/>
  <c r="T31" i="10"/>
  <c r="L31" i="10"/>
  <c r="AM31" i="10"/>
  <c r="AI31" i="10"/>
  <c r="AE31" i="10"/>
  <c r="AA31" i="10"/>
  <c r="BC31" i="10"/>
  <c r="W31" i="10"/>
  <c r="AY31" i="10"/>
  <c r="S31" i="10"/>
  <c r="AU31" i="10"/>
  <c r="O31" i="10"/>
  <c r="AQ31" i="10"/>
  <c r="BF23" i="19"/>
  <c r="CB23" i="16"/>
  <c r="CB23" i="24"/>
  <c r="CH23" i="17"/>
  <c r="BS23" i="16"/>
  <c r="CO22" i="18"/>
  <c r="DV22" i="17"/>
  <c r="CZ22" i="23"/>
  <c r="DY22" i="21"/>
  <c r="DP22" i="18"/>
  <c r="CR22" i="20"/>
  <c r="CM23" i="24"/>
  <c r="BE23" i="23"/>
  <c r="CN22" i="25"/>
  <c r="EB22" i="26"/>
  <c r="EF22" i="26"/>
  <c r="CS22" i="18"/>
  <c r="DV22" i="23"/>
  <c r="AH32" i="10"/>
  <c r="AW32" i="10"/>
  <c r="Y32" i="10"/>
  <c r="BD32" i="10"/>
  <c r="AN32" i="10"/>
  <c r="AF32" i="10"/>
  <c r="BB32" i="10"/>
  <c r="AL32" i="10"/>
  <c r="N32" i="10"/>
  <c r="BA32" i="10"/>
  <c r="AK32" i="10"/>
  <c r="U32" i="10"/>
  <c r="AR32" i="10"/>
  <c r="T32" i="10"/>
  <c r="AU32" i="10"/>
  <c r="AE32" i="10"/>
  <c r="AA32" i="10"/>
  <c r="W32" i="10"/>
  <c r="AY32" i="10"/>
  <c r="DR22" i="16"/>
  <c r="CP22" i="23"/>
  <c r="DN22" i="21"/>
  <c r="DG22" i="19"/>
  <c r="DJ22" i="16"/>
  <c r="EE22" i="22"/>
  <c r="CX22" i="25"/>
  <c r="CU22" i="17"/>
  <c r="EA22" i="18"/>
  <c r="DG22" i="20"/>
  <c r="DO22" i="22"/>
  <c r="CQ22" i="20"/>
  <c r="DT22" i="17"/>
  <c r="EA22" i="22"/>
  <c r="DB22" i="26"/>
  <c r="DD22" i="17"/>
  <c r="CZ22" i="18"/>
  <c r="DR22" i="21"/>
  <c r="DA22" i="19"/>
  <c r="DA22" i="18"/>
  <c r="DU22" i="25"/>
  <c r="DB22" i="17"/>
  <c r="DJ22" i="23"/>
  <c r="EA22" i="17"/>
  <c r="DO22" i="18"/>
  <c r="DE22" i="20"/>
  <c r="CN22" i="22"/>
  <c r="DW22" i="17"/>
  <c r="DK22" i="20"/>
  <c r="DW22" i="23"/>
  <c r="DC22" i="19"/>
  <c r="CN22" i="21"/>
  <c r="BW24" i="26"/>
  <c r="F36" i="13"/>
  <c r="E36" i="13"/>
  <c r="D36" i="13"/>
  <c r="C36" i="13"/>
  <c r="B36" i="13"/>
  <c r="A37" i="13"/>
  <c r="H36" i="13"/>
  <c r="G36" i="13"/>
  <c r="BL24" i="22"/>
  <c r="BF24" i="25"/>
  <c r="BF24" i="19"/>
  <c r="CK24" i="17"/>
  <c r="BP24" i="25"/>
  <c r="AR24" i="18"/>
  <c r="AJ24" i="18"/>
  <c r="AB24" i="18"/>
  <c r="BU24" i="18" s="1"/>
  <c r="T24" i="18"/>
  <c r="L24" i="18"/>
  <c r="D24" i="18"/>
  <c r="AW24" i="18" s="1"/>
  <c r="AN24" i="18"/>
  <c r="AE24" i="18"/>
  <c r="V24" i="18"/>
  <c r="BO24" i="18" s="1"/>
  <c r="M24" i="18"/>
  <c r="C24" i="18"/>
  <c r="CI24" i="18" s="1"/>
  <c r="AM24" i="18"/>
  <c r="AD24" i="18"/>
  <c r="U24" i="18"/>
  <c r="K24" i="18"/>
  <c r="B24" i="18"/>
  <c r="AL24" i="18"/>
  <c r="AC24" i="18"/>
  <c r="S24" i="18"/>
  <c r="J24" i="18"/>
  <c r="BC24" i="18" s="1"/>
  <c r="AT24" i="18"/>
  <c r="AK24" i="18"/>
  <c r="AA24" i="18"/>
  <c r="R24" i="18"/>
  <c r="I24" i="18"/>
  <c r="BB24" i="18" s="1"/>
  <c r="AS24" i="18"/>
  <c r="Z24" i="18"/>
  <c r="H24" i="18"/>
  <c r="BA24" i="18" s="1"/>
  <c r="AQ24" i="18"/>
  <c r="Y24" i="18"/>
  <c r="G24" i="18"/>
  <c r="AP24" i="18"/>
  <c r="X24" i="18"/>
  <c r="BQ24" i="18" s="1"/>
  <c r="F24" i="18"/>
  <c r="AH24" i="18"/>
  <c r="E24" i="18"/>
  <c r="AX24" i="18" s="1"/>
  <c r="AG24" i="18"/>
  <c r="AF24" i="18"/>
  <c r="W24" i="18"/>
  <c r="Q24" i="18"/>
  <c r="P24" i="18"/>
  <c r="O24" i="18"/>
  <c r="N24" i="18"/>
  <c r="BG24" i="18" s="1"/>
  <c r="AO24" i="18"/>
  <c r="CH24" i="18" s="1"/>
  <c r="AI24" i="18"/>
  <c r="BW23" i="22"/>
  <c r="BP23" i="22"/>
  <c r="BB23" i="20"/>
  <c r="CZ22" i="26"/>
  <c r="ED22" i="25"/>
  <c r="DY22" i="17"/>
  <c r="DC22" i="26"/>
  <c r="BU23" i="20"/>
  <c r="BC23" i="26"/>
  <c r="CT22" i="25"/>
  <c r="DO22" i="19"/>
  <c r="CE23" i="19"/>
  <c r="EC22" i="25"/>
  <c r="CC23" i="21"/>
  <c r="BA23" i="26"/>
  <c r="DG23" i="26" s="1"/>
  <c r="BR23" i="20"/>
  <c r="CX22" i="26"/>
  <c r="DR22" i="18"/>
  <c r="EB22" i="20"/>
  <c r="DJ22" i="22"/>
  <c r="DC22" i="20"/>
  <c r="DM22" i="16"/>
  <c r="DA22" i="21"/>
  <c r="EC22" i="22"/>
  <c r="DX22" i="21"/>
  <c r="DX22" i="26"/>
  <c r="DD22" i="19"/>
  <c r="DH22" i="16"/>
  <c r="DV22" i="21"/>
  <c r="DN22" i="17"/>
  <c r="DM22" i="22"/>
  <c r="DS22" i="16"/>
  <c r="DE22" i="22"/>
  <c r="DK22" i="26"/>
  <c r="DE22" i="16"/>
  <c r="DA22" i="16"/>
  <c r="DM22" i="17"/>
  <c r="BT23" i="25"/>
  <c r="AV24" i="26"/>
  <c r="AV24" i="17"/>
  <c r="BQ24" i="22"/>
  <c r="BB24" i="26"/>
  <c r="BB24" i="20"/>
  <c r="AT24" i="21"/>
  <c r="AL24" i="21"/>
  <c r="AD24" i="21"/>
  <c r="V24" i="21"/>
  <c r="N24" i="21"/>
  <c r="BG24" i="21" s="1"/>
  <c r="F24" i="21"/>
  <c r="AS24" i="21"/>
  <c r="AK24" i="21"/>
  <c r="AC24" i="21"/>
  <c r="U24" i="21"/>
  <c r="M24" i="21"/>
  <c r="E24" i="21"/>
  <c r="AR24" i="21"/>
  <c r="AJ24" i="21"/>
  <c r="AB24" i="21"/>
  <c r="T24" i="21"/>
  <c r="L24" i="21"/>
  <c r="D24" i="21"/>
  <c r="BA24" i="21" s="1"/>
  <c r="AQ24" i="21"/>
  <c r="AI24" i="21"/>
  <c r="AA24" i="21"/>
  <c r="S24" i="21"/>
  <c r="K24" i="21"/>
  <c r="C24" i="21"/>
  <c r="AP24" i="21"/>
  <c r="AH24" i="21"/>
  <c r="Z24" i="21"/>
  <c r="R24" i="21"/>
  <c r="J24" i="21"/>
  <c r="BC24" i="21" s="1"/>
  <c r="B24" i="21"/>
  <c r="AN24" i="21"/>
  <c r="Q24" i="21"/>
  <c r="AM24" i="21"/>
  <c r="P24" i="21"/>
  <c r="BI24" i="21" s="1"/>
  <c r="AG24" i="21"/>
  <c r="O24" i="21"/>
  <c r="AF24" i="21"/>
  <c r="I24" i="21"/>
  <c r="AE24" i="21"/>
  <c r="H24" i="21"/>
  <c r="AO24" i="21"/>
  <c r="W24" i="21"/>
  <c r="Y24" i="21"/>
  <c r="X24" i="21"/>
  <c r="G24" i="21"/>
  <c r="AZ24" i="21" s="1"/>
  <c r="AW23" i="26"/>
  <c r="CD23" i="26"/>
  <c r="BX23" i="25"/>
  <c r="CV22" i="25"/>
  <c r="BA31" i="12"/>
  <c r="AS31" i="12"/>
  <c r="AK31" i="12"/>
  <c r="AC31" i="12"/>
  <c r="U31" i="12"/>
  <c r="M31" i="12"/>
  <c r="AZ31" i="12"/>
  <c r="AR31" i="12"/>
  <c r="AJ31" i="12"/>
  <c r="AB31" i="12"/>
  <c r="T31" i="12"/>
  <c r="L31" i="12"/>
  <c r="AY31" i="12"/>
  <c r="AQ31" i="12"/>
  <c r="AI31" i="12"/>
  <c r="AA31" i="12"/>
  <c r="S31" i="12"/>
  <c r="AX31" i="12"/>
  <c r="AP31" i="12"/>
  <c r="AH31" i="12"/>
  <c r="Z31" i="12"/>
  <c r="R31" i="12"/>
  <c r="AW31" i="12"/>
  <c r="AO31" i="12"/>
  <c r="AG31" i="12"/>
  <c r="Y31" i="12"/>
  <c r="Q31" i="12"/>
  <c r="BD31" i="12"/>
  <c r="AV31" i="12"/>
  <c r="AN31" i="12"/>
  <c r="AF31" i="12"/>
  <c r="X31" i="12"/>
  <c r="P31" i="12"/>
  <c r="BC31" i="12"/>
  <c r="AU31" i="12"/>
  <c r="AM31" i="12"/>
  <c r="AE31" i="12"/>
  <c r="W31" i="12"/>
  <c r="O31" i="12"/>
  <c r="BB31" i="12"/>
  <c r="AT31" i="12"/>
  <c r="AL31" i="12"/>
  <c r="AD31" i="12"/>
  <c r="V31" i="12"/>
  <c r="N31" i="12"/>
  <c r="BV23" i="24"/>
  <c r="BB23" i="21"/>
  <c r="CJ23" i="19"/>
  <c r="ED22" i="18"/>
  <c r="BN23" i="19"/>
  <c r="BH23" i="21"/>
  <c r="AU23" i="19"/>
  <c r="BO23" i="23"/>
  <c r="CL23" i="21"/>
  <c r="BT23" i="26"/>
  <c r="BO24" i="25"/>
  <c r="BO24" i="20"/>
  <c r="BK24" i="25"/>
  <c r="BK24" i="18"/>
  <c r="BW23" i="16"/>
  <c r="CI23" i="17"/>
  <c r="CI23" i="24"/>
  <c r="BY24" i="22"/>
  <c r="AW24" i="26"/>
  <c r="AW24" i="21"/>
  <c r="AU24" i="26"/>
  <c r="AU24" i="20"/>
  <c r="CI24" i="26"/>
  <c r="CI24" i="21"/>
  <c r="BT24" i="26"/>
  <c r="BT24" i="21"/>
  <c r="A25" i="26"/>
  <c r="A25" i="25"/>
  <c r="A25" i="24"/>
  <c r="A25" i="23"/>
  <c r="A25" i="22"/>
  <c r="A25" i="21"/>
  <c r="A25" i="20"/>
  <c r="A25" i="19"/>
  <c r="A25" i="18"/>
  <c r="A25" i="17"/>
  <c r="A25" i="16"/>
  <c r="AO25" i="15"/>
  <c r="AG25" i="15"/>
  <c r="Y25" i="15"/>
  <c r="Q25" i="15"/>
  <c r="I25" i="15"/>
  <c r="AS25" i="15"/>
  <c r="AJ25" i="15"/>
  <c r="AA25" i="15"/>
  <c r="R25" i="15"/>
  <c r="H25" i="15"/>
  <c r="AR25" i="15"/>
  <c r="AI25" i="15"/>
  <c r="Z25" i="15"/>
  <c r="P25" i="15"/>
  <c r="G25" i="15"/>
  <c r="AP25" i="15"/>
  <c r="AF25" i="15"/>
  <c r="W25" i="15"/>
  <c r="N25" i="15"/>
  <c r="E25" i="15"/>
  <c r="AQ25" i="15"/>
  <c r="AC25" i="15"/>
  <c r="M25" i="15"/>
  <c r="AN25" i="15"/>
  <c r="AB25" i="15"/>
  <c r="L25" i="15"/>
  <c r="AL25" i="15"/>
  <c r="V25" i="15"/>
  <c r="J25" i="15"/>
  <c r="AD25" i="15"/>
  <c r="D25" i="15"/>
  <c r="X25" i="15"/>
  <c r="C25" i="15"/>
  <c r="A26" i="15"/>
  <c r="U25" i="15"/>
  <c r="B25" i="15"/>
  <c r="AT25" i="15"/>
  <c r="T25" i="15"/>
  <c r="AK25" i="15"/>
  <c r="O25" i="15"/>
  <c r="AE25" i="15"/>
  <c r="F25" i="15"/>
  <c r="AM25" i="15"/>
  <c r="AH25" i="15"/>
  <c r="S25" i="15"/>
  <c r="K25" i="15"/>
  <c r="AO24" i="23"/>
  <c r="AG24" i="23"/>
  <c r="Y24" i="23"/>
  <c r="Q24" i="23"/>
  <c r="I24" i="23"/>
  <c r="AN24" i="23"/>
  <c r="AF24" i="23"/>
  <c r="X24" i="23"/>
  <c r="P24" i="23"/>
  <c r="H24" i="23"/>
  <c r="BA24" i="23" s="1"/>
  <c r="AM24" i="23"/>
  <c r="CF24" i="23" s="1"/>
  <c r="AE24" i="23"/>
  <c r="W24" i="23"/>
  <c r="O24" i="23"/>
  <c r="G24" i="23"/>
  <c r="AT24" i="23"/>
  <c r="AL24" i="23"/>
  <c r="AD24" i="23"/>
  <c r="V24" i="23"/>
  <c r="N24" i="23"/>
  <c r="F24" i="23"/>
  <c r="AS24" i="23"/>
  <c r="AK24" i="23"/>
  <c r="AC24" i="23"/>
  <c r="U24" i="23"/>
  <c r="M24" i="23"/>
  <c r="E24" i="23"/>
  <c r="AX24" i="23" s="1"/>
  <c r="AR24" i="23"/>
  <c r="AJ24" i="23"/>
  <c r="AB24" i="23"/>
  <c r="BU24" i="23" s="1"/>
  <c r="T24" i="23"/>
  <c r="L24" i="23"/>
  <c r="D24" i="23"/>
  <c r="AI24" i="23"/>
  <c r="C24" i="23"/>
  <c r="AV24" i="23" s="1"/>
  <c r="AH24" i="23"/>
  <c r="B24" i="23"/>
  <c r="AA24" i="23"/>
  <c r="Z24" i="23"/>
  <c r="R24" i="23"/>
  <c r="S24" i="23"/>
  <c r="K24" i="23"/>
  <c r="J24" i="23"/>
  <c r="BC24" i="23" s="1"/>
  <c r="AQ24" i="23"/>
  <c r="AP24" i="23"/>
  <c r="BW23" i="19"/>
  <c r="BW23" i="25"/>
  <c r="B36" i="7"/>
  <c r="H36" i="7"/>
  <c r="A37" i="7"/>
  <c r="G36" i="7"/>
  <c r="F36" i="7"/>
  <c r="E36" i="7"/>
  <c r="C36" i="7"/>
  <c r="D36" i="7"/>
  <c r="BK23" i="17"/>
  <c r="BK23" i="25"/>
  <c r="BX23" i="19"/>
  <c r="BP23" i="16"/>
  <c r="BP23" i="24"/>
  <c r="DP22" i="23"/>
  <c r="CS22" i="16"/>
  <c r="DG22" i="25"/>
  <c r="DZ22" i="19"/>
  <c r="DQ22" i="20"/>
  <c r="CX22" i="16"/>
  <c r="BV23" i="18"/>
  <c r="BV23" i="26"/>
  <c r="BI23" i="17"/>
  <c r="BI23" i="25"/>
  <c r="CF23" i="19"/>
  <c r="BO23" i="25"/>
  <c r="AW31" i="6"/>
  <c r="AO31" i="6"/>
  <c r="AG31" i="6"/>
  <c r="Y31" i="6"/>
  <c r="Q31" i="6"/>
  <c r="AU31" i="6"/>
  <c r="AE31" i="6"/>
  <c r="O31" i="6"/>
  <c r="BD31" i="6"/>
  <c r="AV31" i="6"/>
  <c r="AN31" i="6"/>
  <c r="AF31" i="6"/>
  <c r="X31" i="6"/>
  <c r="P31" i="6"/>
  <c r="BC31" i="6"/>
  <c r="AM31" i="6"/>
  <c r="W31" i="6"/>
  <c r="BB31" i="6"/>
  <c r="AT31" i="6"/>
  <c r="AL31" i="6"/>
  <c r="AD31" i="6"/>
  <c r="V31" i="6"/>
  <c r="N31" i="6"/>
  <c r="BA31" i="6"/>
  <c r="AS31" i="6"/>
  <c r="AK31" i="6"/>
  <c r="AC31" i="6"/>
  <c r="U31" i="6"/>
  <c r="M31" i="6"/>
  <c r="AZ31" i="6"/>
  <c r="AR31" i="6"/>
  <c r="AJ31" i="6"/>
  <c r="AB31" i="6"/>
  <c r="T31" i="6"/>
  <c r="L31" i="6"/>
  <c r="AY31" i="6"/>
  <c r="AQ31" i="6"/>
  <c r="AI31" i="6"/>
  <c r="AA31" i="6"/>
  <c r="S31" i="6"/>
  <c r="AP31" i="6"/>
  <c r="AH31" i="6"/>
  <c r="Z31" i="6"/>
  <c r="R31" i="6"/>
  <c r="AX31" i="6"/>
  <c r="CY22" i="23"/>
  <c r="DQ22" i="18"/>
  <c r="CO22" i="25"/>
  <c r="AY31" i="8"/>
  <c r="AQ31" i="8"/>
  <c r="AI31" i="8"/>
  <c r="AA31" i="8"/>
  <c r="S31" i="8"/>
  <c r="AX31" i="8"/>
  <c r="AP31" i="8"/>
  <c r="AH31" i="8"/>
  <c r="Z31" i="8"/>
  <c r="R31" i="8"/>
  <c r="AW31" i="8"/>
  <c r="AO31" i="8"/>
  <c r="AG31" i="8"/>
  <c r="Y31" i="8"/>
  <c r="Q31" i="8"/>
  <c r="BD31" i="8"/>
  <c r="AV31" i="8"/>
  <c r="AN31" i="8"/>
  <c r="AF31" i="8"/>
  <c r="X31" i="8"/>
  <c r="P31" i="8"/>
  <c r="BC31" i="8"/>
  <c r="AU31" i="8"/>
  <c r="AM31" i="8"/>
  <c r="AE31" i="8"/>
  <c r="W31" i="8"/>
  <c r="O31" i="8"/>
  <c r="BB31" i="8"/>
  <c r="AT31" i="8"/>
  <c r="AL31" i="8"/>
  <c r="AD31" i="8"/>
  <c r="V31" i="8"/>
  <c r="N31" i="8"/>
  <c r="BA31" i="8"/>
  <c r="AS31" i="8"/>
  <c r="AK31" i="8"/>
  <c r="AC31" i="8"/>
  <c r="U31" i="8"/>
  <c r="M31" i="8"/>
  <c r="AZ31" i="8"/>
  <c r="AR31" i="8"/>
  <c r="AJ31" i="8"/>
  <c r="AB31" i="8"/>
  <c r="T31" i="8"/>
  <c r="L31" i="8"/>
  <c r="CB23" i="25"/>
  <c r="AY23" i="22"/>
  <c r="CG23" i="16"/>
  <c r="K31" i="12"/>
  <c r="J31" i="12"/>
  <c r="I31" i="12"/>
  <c r="AX23" i="20"/>
  <c r="BS23" i="24"/>
  <c r="BU23" i="17"/>
  <c r="CW22" i="20"/>
  <c r="ED22" i="22"/>
  <c r="DT22" i="18"/>
  <c r="CN22" i="17"/>
  <c r="CT22" i="16"/>
  <c r="DO22" i="20"/>
  <c r="EA22" i="21"/>
  <c r="DD22" i="25"/>
  <c r="CP22" i="16"/>
  <c r="CN22" i="23"/>
  <c r="CW22" i="21"/>
  <c r="CP22" i="19"/>
  <c r="DU22" i="17"/>
  <c r="CX22" i="17"/>
  <c r="DJ22" i="26"/>
  <c r="CQ22" i="17"/>
  <c r="DB22" i="18"/>
  <c r="CP22" i="20"/>
  <c r="CX22" i="22"/>
  <c r="DD22" i="20"/>
  <c r="CO22" i="17"/>
  <c r="CP22" i="17"/>
  <c r="DG22" i="26"/>
  <c r="DX22" i="17"/>
  <c r="DM22" i="18"/>
  <c r="DB22" i="21"/>
  <c r="CT22" i="22"/>
  <c r="DG22" i="21"/>
  <c r="DD22" i="26"/>
  <c r="DM22" i="25"/>
  <c r="DG22" i="16"/>
  <c r="CR22" i="23"/>
  <c r="DL22" i="18"/>
  <c r="CT22" i="17"/>
  <c r="DJ22" i="18"/>
  <c r="CT22" i="20"/>
  <c r="CT22" i="26"/>
  <c r="DG22" i="17"/>
  <c r="DF22" i="19"/>
  <c r="DO22" i="23"/>
  <c r="DJ22" i="20"/>
  <c r="CI23" i="22"/>
  <c r="BG24" i="25"/>
  <c r="BG24" i="19"/>
  <c r="D32" i="11"/>
  <c r="C32" i="11"/>
  <c r="B32" i="11"/>
  <c r="H32" i="11"/>
  <c r="G32" i="11"/>
  <c r="F32" i="11"/>
  <c r="E32" i="11"/>
  <c r="A33" i="11"/>
  <c r="BI23" i="21"/>
  <c r="CL23" i="23"/>
  <c r="BT23" i="20"/>
  <c r="BE24" i="26"/>
  <c r="BE24" i="21"/>
  <c r="BU24" i="26"/>
  <c r="BU24" i="22"/>
  <c r="BU24" i="17"/>
  <c r="BI24" i="23"/>
  <c r="BA24" i="25"/>
  <c r="BA24" i="19"/>
  <c r="CC24" i="26"/>
  <c r="AO24" i="16"/>
  <c r="AG24" i="16"/>
  <c r="Y24" i="16"/>
  <c r="Q24" i="16"/>
  <c r="I24" i="16"/>
  <c r="AR24" i="16"/>
  <c r="AI24" i="16"/>
  <c r="Z24" i="16"/>
  <c r="P24" i="16"/>
  <c r="G24" i="16"/>
  <c r="AQ24" i="16"/>
  <c r="AH24" i="16"/>
  <c r="X24" i="16"/>
  <c r="O24" i="16"/>
  <c r="F24" i="16"/>
  <c r="AN24" i="16"/>
  <c r="AE24" i="16"/>
  <c r="V24" i="16"/>
  <c r="M24" i="16"/>
  <c r="D24" i="16"/>
  <c r="AL24" i="16"/>
  <c r="W24" i="16"/>
  <c r="J24" i="16"/>
  <c r="AK24" i="16"/>
  <c r="U24" i="16"/>
  <c r="BN24" i="16" s="1"/>
  <c r="H24" i="16"/>
  <c r="AJ24" i="16"/>
  <c r="T24" i="16"/>
  <c r="E24" i="16"/>
  <c r="AF24" i="16"/>
  <c r="S24" i="16"/>
  <c r="C24" i="16"/>
  <c r="AS24" i="16"/>
  <c r="CL24" i="16" s="1"/>
  <c r="AC24" i="16"/>
  <c r="N24" i="16"/>
  <c r="AT24" i="16"/>
  <c r="K24" i="16"/>
  <c r="AP24" i="16"/>
  <c r="B24" i="16"/>
  <c r="AM24" i="16"/>
  <c r="AD24" i="16"/>
  <c r="BW24" i="16" s="1"/>
  <c r="AA24" i="16"/>
  <c r="L24" i="16"/>
  <c r="AB24" i="16"/>
  <c r="R24" i="16"/>
  <c r="AP24" i="24"/>
  <c r="AH24" i="24"/>
  <c r="Z24" i="24"/>
  <c r="R24" i="24"/>
  <c r="AN24" i="24"/>
  <c r="AF24" i="24"/>
  <c r="X24" i="24"/>
  <c r="P24" i="24"/>
  <c r="H24" i="24"/>
  <c r="AM24" i="24"/>
  <c r="AE24" i="24"/>
  <c r="W24" i="24"/>
  <c r="O24" i="24"/>
  <c r="G24" i="24"/>
  <c r="AK24" i="24"/>
  <c r="Y24" i="24"/>
  <c r="L24" i="24"/>
  <c r="B24" i="24"/>
  <c r="AJ24" i="24"/>
  <c r="V24" i="24"/>
  <c r="BO24" i="24" s="1"/>
  <c r="K24" i="24"/>
  <c r="AR24" i="24"/>
  <c r="AD24" i="24"/>
  <c r="S24" i="24"/>
  <c r="F24" i="24"/>
  <c r="AO24" i="24"/>
  <c r="T24" i="24"/>
  <c r="C24" i="24"/>
  <c r="AL24" i="24"/>
  <c r="Q24" i="24"/>
  <c r="AI24" i="24"/>
  <c r="N24" i="24"/>
  <c r="AG24" i="24"/>
  <c r="M24" i="24"/>
  <c r="AC24" i="24"/>
  <c r="J24" i="24"/>
  <c r="AT24" i="24"/>
  <c r="AB24" i="24"/>
  <c r="I24" i="24"/>
  <c r="E24" i="24"/>
  <c r="D24" i="24"/>
  <c r="AS24" i="24"/>
  <c r="AQ24" i="24"/>
  <c r="AA24" i="24"/>
  <c r="U24" i="24"/>
  <c r="AW23" i="21"/>
  <c r="BW23" i="26"/>
  <c r="BK23" i="19"/>
  <c r="BZ23" i="23"/>
  <c r="BP23" i="17"/>
  <c r="BP23" i="25"/>
  <c r="DV22" i="22"/>
  <c r="DT22" i="25"/>
  <c r="ED22" i="26"/>
  <c r="CW22" i="17"/>
  <c r="BB23" i="16"/>
  <c r="BI23" i="16"/>
  <c r="J31" i="7"/>
  <c r="K31" i="7"/>
  <c r="I31" i="7"/>
  <c r="BH23" i="17"/>
  <c r="BO23" i="16"/>
  <c r="CP22" i="25"/>
  <c r="DA22" i="26"/>
  <c r="DZ22" i="25"/>
  <c r="DI22" i="26"/>
  <c r="DH22" i="21"/>
  <c r="A38" i="6"/>
  <c r="H37" i="6"/>
  <c r="G37" i="6"/>
  <c r="F37" i="6"/>
  <c r="E37" i="6"/>
  <c r="D37" i="6"/>
  <c r="C37" i="6"/>
  <c r="B37" i="6"/>
  <c r="DE22" i="25"/>
  <c r="EE22" i="25"/>
  <c r="CB23" i="18"/>
  <c r="CG23" i="17"/>
  <c r="G36" i="4"/>
  <c r="F36" i="4"/>
  <c r="B36" i="4"/>
  <c r="A37" i="4"/>
  <c r="H36" i="4"/>
  <c r="E36" i="4"/>
  <c r="D36" i="4"/>
  <c r="C36" i="4"/>
  <c r="CT22" i="23"/>
  <c r="DP22" i="25"/>
  <c r="EF22" i="25"/>
  <c r="BE23" i="25"/>
  <c r="CY23" i="25" s="1"/>
  <c r="CP22" i="22"/>
  <c r="DP22" i="16"/>
  <c r="DQ22" i="17"/>
  <c r="EB22" i="25"/>
  <c r="EE22" i="18"/>
  <c r="DV22" i="25"/>
  <c r="CC23" i="17"/>
  <c r="B37" i="10"/>
  <c r="A38" i="10"/>
  <c r="H37" i="10"/>
  <c r="F37" i="10"/>
  <c r="E37" i="10"/>
  <c r="D37" i="10"/>
  <c r="G37" i="10"/>
  <c r="C37" i="10"/>
  <c r="DD22" i="16"/>
  <c r="CY22" i="18"/>
  <c r="DS22" i="21"/>
  <c r="DK22" i="19"/>
  <c r="DZ22" i="18"/>
  <c r="DX22" i="18"/>
  <c r="DO22" i="26"/>
  <c r="ED22" i="17"/>
  <c r="DI22" i="18"/>
  <c r="DZ22" i="20"/>
  <c r="DK22" i="22"/>
  <c r="DJ22" i="19"/>
  <c r="CW22" i="23"/>
  <c r="CP22" i="18"/>
  <c r="DS22" i="26"/>
  <c r="DJ22" i="17"/>
  <c r="DK22" i="18"/>
  <c r="EC22" i="20"/>
  <c r="DU22" i="22"/>
  <c r="CU22" i="21"/>
  <c r="CQ22" i="26"/>
  <c r="DS22" i="25"/>
  <c r="CV22" i="17"/>
  <c r="CY22" i="21"/>
  <c r="DF22" i="20"/>
  <c r="CR22" i="17"/>
  <c r="CQ22" i="21"/>
  <c r="DU22" i="19"/>
  <c r="CU22" i="26"/>
  <c r="CS22" i="23"/>
  <c r="DI22" i="19"/>
  <c r="DC22" i="18"/>
  <c r="CT22" i="18"/>
  <c r="DJ22" i="25"/>
  <c r="DR22" i="22"/>
  <c r="BT24" i="24" l="1"/>
  <c r="BK24" i="24"/>
  <c r="BI24" i="16"/>
  <c r="CL24" i="22"/>
  <c r="DD23" i="19"/>
  <c r="AY24" i="24"/>
  <c r="CI24" i="24"/>
  <c r="BP24" i="16"/>
  <c r="CC24" i="18"/>
  <c r="BI24" i="18"/>
  <c r="BN24" i="21"/>
  <c r="CE24" i="18"/>
  <c r="CK24" i="18"/>
  <c r="BW24" i="17"/>
  <c r="DH23" i="16"/>
  <c r="DP23" i="17"/>
  <c r="CB24" i="24"/>
  <c r="CD24" i="24"/>
  <c r="BU24" i="16"/>
  <c r="BM24" i="16"/>
  <c r="CA24" i="16"/>
  <c r="CC24" i="21"/>
  <c r="BI24" i="20"/>
  <c r="DB24" i="20" s="1"/>
  <c r="DU23" i="25"/>
  <c r="BT24" i="23"/>
  <c r="BH24" i="23"/>
  <c r="CI24" i="17"/>
  <c r="AW24" i="20"/>
  <c r="BY24" i="18"/>
  <c r="BO24" i="17"/>
  <c r="BJ24" i="21"/>
  <c r="DC24" i="21" s="1"/>
  <c r="BM24" i="21"/>
  <c r="DH24" i="21" s="1"/>
  <c r="BB24" i="17"/>
  <c r="BD24" i="18"/>
  <c r="BP24" i="19"/>
  <c r="BL24" i="19"/>
  <c r="BZ24" i="22"/>
  <c r="CF24" i="25"/>
  <c r="AY24" i="26"/>
  <c r="DK24" i="26" s="1"/>
  <c r="BX24" i="25"/>
  <c r="CZ24" i="25" s="1"/>
  <c r="BJ24" i="20"/>
  <c r="BS24" i="26"/>
  <c r="CP23" i="21"/>
  <c r="BJ24" i="24"/>
  <c r="AZ24" i="24"/>
  <c r="BG24" i="16"/>
  <c r="BF24" i="16"/>
  <c r="BR24" i="16"/>
  <c r="DL23" i="24"/>
  <c r="CI24" i="23"/>
  <c r="BE24" i="23"/>
  <c r="CC24" i="23"/>
  <c r="AY24" i="23"/>
  <c r="BP24" i="23"/>
  <c r="BB24" i="23"/>
  <c r="BT24" i="19"/>
  <c r="DT24" i="19" s="1"/>
  <c r="AU24" i="19"/>
  <c r="AW24" i="17"/>
  <c r="BK24" i="19"/>
  <c r="BX24" i="21"/>
  <c r="CG24" i="21"/>
  <c r="BD24" i="21"/>
  <c r="CL24" i="21"/>
  <c r="AV24" i="22"/>
  <c r="CO24" i="22" s="1"/>
  <c r="BR24" i="18"/>
  <c r="CD24" i="18"/>
  <c r="BN24" i="18"/>
  <c r="BP24" i="20"/>
  <c r="BL24" i="17"/>
  <c r="BW24" i="22"/>
  <c r="AB32" i="10"/>
  <c r="AS32" i="10"/>
  <c r="P32" i="10"/>
  <c r="AG32" i="10"/>
  <c r="CA24" i="22"/>
  <c r="BN24" i="22"/>
  <c r="CK24" i="22"/>
  <c r="CF24" i="26"/>
  <c r="CJ24" i="20"/>
  <c r="EC24" i="20" s="1"/>
  <c r="BX24" i="26"/>
  <c r="DQ24" i="26" s="1"/>
  <c r="BN24" i="26"/>
  <c r="CB24" i="20"/>
  <c r="AX24" i="20"/>
  <c r="BR24" i="19"/>
  <c r="CG24" i="17"/>
  <c r="CL24" i="17"/>
  <c r="BR24" i="17"/>
  <c r="AZ24" i="26"/>
  <c r="DC24" i="26" s="1"/>
  <c r="AZ24" i="19"/>
  <c r="CH24" i="16"/>
  <c r="BR24" i="23"/>
  <c r="CO23" i="19"/>
  <c r="AZ24" i="22"/>
  <c r="AW24" i="24"/>
  <c r="BA24" i="24"/>
  <c r="BY24" i="16"/>
  <c r="DR24" i="16" s="1"/>
  <c r="CK24" i="16"/>
  <c r="EE23" i="19"/>
  <c r="BV24" i="23"/>
  <c r="BP24" i="21"/>
  <c r="DU23" i="18"/>
  <c r="BB24" i="24"/>
  <c r="BW24" i="24"/>
  <c r="BQ24" i="24"/>
  <c r="CM24" i="16"/>
  <c r="AW24" i="16"/>
  <c r="BJ24" i="16"/>
  <c r="BU24" i="19"/>
  <c r="BE24" i="19"/>
  <c r="CL24" i="23"/>
  <c r="CG24" i="23"/>
  <c r="BT24" i="18"/>
  <c r="DV24" i="18" s="1"/>
  <c r="AU24" i="18"/>
  <c r="AV24" i="21"/>
  <c r="CD24" i="21"/>
  <c r="AZ24" i="18"/>
  <c r="CG24" i="18"/>
  <c r="CK24" i="25"/>
  <c r="BW24" i="20"/>
  <c r="DP24" i="20" s="1"/>
  <c r="AX32" i="10"/>
  <c r="AX24" i="22"/>
  <c r="CJ24" i="17"/>
  <c r="CA24" i="19"/>
  <c r="CB24" i="25"/>
  <c r="DA23" i="17"/>
  <c r="BU24" i="24"/>
  <c r="CK24" i="24"/>
  <c r="BY24" i="24"/>
  <c r="CC24" i="16"/>
  <c r="CJ24" i="16"/>
  <c r="BE24" i="20"/>
  <c r="BN24" i="24"/>
  <c r="CM24" i="24"/>
  <c r="CE24" i="24"/>
  <c r="BD24" i="24"/>
  <c r="BH24" i="24"/>
  <c r="CG24" i="24"/>
  <c r="BT24" i="16"/>
  <c r="BV24" i="16"/>
  <c r="BO24" i="16"/>
  <c r="AZ24" i="16"/>
  <c r="BZ24" i="16"/>
  <c r="BI24" i="22"/>
  <c r="BU24" i="21"/>
  <c r="DN24" i="21" s="1"/>
  <c r="BE24" i="18"/>
  <c r="BG24" i="23"/>
  <c r="DM23" i="24"/>
  <c r="CJ24" i="23"/>
  <c r="CA24" i="23"/>
  <c r="CK24" i="23"/>
  <c r="BX24" i="23"/>
  <c r="BJ24" i="23"/>
  <c r="AU24" i="21"/>
  <c r="BY24" i="20"/>
  <c r="BY24" i="21"/>
  <c r="BL24" i="21"/>
  <c r="AY24" i="21"/>
  <c r="BQ24" i="20"/>
  <c r="AV24" i="25"/>
  <c r="DE24" i="25" s="1"/>
  <c r="CB24" i="18"/>
  <c r="BZ24" i="18"/>
  <c r="CJ24" i="18"/>
  <c r="CM24" i="18"/>
  <c r="BW24" i="18"/>
  <c r="BL24" i="20"/>
  <c r="BW24" i="25"/>
  <c r="I32" i="6"/>
  <c r="AI32" i="10"/>
  <c r="AJ32" i="10"/>
  <c r="X32" i="10"/>
  <c r="AO32" i="10"/>
  <c r="BR24" i="22"/>
  <c r="CD24" i="22"/>
  <c r="BV24" i="22"/>
  <c r="CB24" i="22"/>
  <c r="AY24" i="22"/>
  <c r="CR24" i="22" s="1"/>
  <c r="BZ24" i="17"/>
  <c r="CJ24" i="25"/>
  <c r="CO23" i="26"/>
  <c r="EE23" i="24"/>
  <c r="BS24" i="20"/>
  <c r="BJ24" i="17"/>
  <c r="BD24" i="19"/>
  <c r="CW24" i="19" s="1"/>
  <c r="CX23" i="20"/>
  <c r="BC24" i="24"/>
  <c r="BP24" i="24"/>
  <c r="CF24" i="18"/>
  <c r="BD24" i="26"/>
  <c r="CJ24" i="24"/>
  <c r="BM24" i="24"/>
  <c r="BX24" i="24"/>
  <c r="CF24" i="16"/>
  <c r="DY24" i="16" s="1"/>
  <c r="CD24" i="16"/>
  <c r="BS24" i="16"/>
  <c r="BA24" i="17"/>
  <c r="BI24" i="25"/>
  <c r="BE24" i="22"/>
  <c r="BW24" i="23"/>
  <c r="BT24" i="22"/>
  <c r="AU24" i="22"/>
  <c r="CS24" i="22" s="1"/>
  <c r="BK24" i="20"/>
  <c r="BO24" i="21"/>
  <c r="BQ24" i="21"/>
  <c r="BH24" i="21"/>
  <c r="BK24" i="21"/>
  <c r="CB24" i="21"/>
  <c r="AX24" i="21"/>
  <c r="DP24" i="21" s="1"/>
  <c r="BB24" i="22"/>
  <c r="CU24" i="22" s="1"/>
  <c r="BQ24" i="25"/>
  <c r="CA24" i="18"/>
  <c r="BS24" i="18"/>
  <c r="BP24" i="26"/>
  <c r="BF24" i="20"/>
  <c r="BL24" i="25"/>
  <c r="S32" i="10"/>
  <c r="AQ32" i="10"/>
  <c r="AZ32" i="10"/>
  <c r="V32" i="10"/>
  <c r="DE23" i="24"/>
  <c r="BH24" i="22"/>
  <c r="CG24" i="22"/>
  <c r="AY24" i="17"/>
  <c r="DM23" i="16"/>
  <c r="BV24" i="20"/>
  <c r="DE24" i="20" s="1"/>
  <c r="CM24" i="20"/>
  <c r="AX24" i="25"/>
  <c r="CH24" i="26"/>
  <c r="CE24" i="19"/>
  <c r="CL24" i="26"/>
  <c r="CM24" i="19"/>
  <c r="CL24" i="19"/>
  <c r="CL24" i="25"/>
  <c r="EE24" i="25" s="1"/>
  <c r="BX24" i="16"/>
  <c r="BO24" i="23"/>
  <c r="BM24" i="18"/>
  <c r="BM24" i="17"/>
  <c r="BV24" i="24"/>
  <c r="CC24" i="24"/>
  <c r="BS24" i="24"/>
  <c r="AV24" i="16"/>
  <c r="CG24" i="16"/>
  <c r="CC24" i="20"/>
  <c r="BA24" i="26"/>
  <c r="BG24" i="26"/>
  <c r="BD24" i="23"/>
  <c r="CB24" i="23"/>
  <c r="BF24" i="23"/>
  <c r="BZ24" i="23"/>
  <c r="CI24" i="22"/>
  <c r="BY24" i="25"/>
  <c r="DS23" i="23"/>
  <c r="CL24" i="24"/>
  <c r="BF24" i="24"/>
  <c r="CH24" i="24"/>
  <c r="BG24" i="24"/>
  <c r="CF24" i="24"/>
  <c r="CA24" i="24"/>
  <c r="AU24" i="16"/>
  <c r="DF24" i="16" s="1"/>
  <c r="BL24" i="16"/>
  <c r="BC24" i="16"/>
  <c r="AY24" i="16"/>
  <c r="CB24" i="16"/>
  <c r="CC24" i="17"/>
  <c r="DV24" i="17" s="1"/>
  <c r="BI24" i="17"/>
  <c r="BU24" i="25"/>
  <c r="BE24" i="25"/>
  <c r="EB23" i="22"/>
  <c r="DD23" i="25"/>
  <c r="BL24" i="23"/>
  <c r="AW24" i="23"/>
  <c r="BN24" i="23"/>
  <c r="CE24" i="23"/>
  <c r="CH24" i="23"/>
  <c r="BT24" i="25"/>
  <c r="CI24" i="25"/>
  <c r="AU24" i="25"/>
  <c r="CW24" i="25" s="1"/>
  <c r="AW24" i="25"/>
  <c r="BY24" i="26"/>
  <c r="DR24" i="26" s="1"/>
  <c r="BK24" i="22"/>
  <c r="DD24" i="22" s="1"/>
  <c r="BR24" i="21"/>
  <c r="BZ24" i="21"/>
  <c r="BS24" i="21"/>
  <c r="CJ24" i="21"/>
  <c r="BF24" i="21"/>
  <c r="BW24" i="21"/>
  <c r="BB24" i="25"/>
  <c r="CX24" i="25" s="1"/>
  <c r="BQ24" i="26"/>
  <c r="BH24" i="18"/>
  <c r="AY24" i="18"/>
  <c r="CL24" i="18"/>
  <c r="BV24" i="18"/>
  <c r="BL24" i="26"/>
  <c r="O32" i="10"/>
  <c r="M32" i="10"/>
  <c r="AD32" i="10"/>
  <c r="AV32" i="10"/>
  <c r="Z32" i="10"/>
  <c r="CF24" i="22"/>
  <c r="DY24" i="22" s="1"/>
  <c r="BX24" i="22"/>
  <c r="CF24" i="17"/>
  <c r="BZ24" i="25"/>
  <c r="AY24" i="19"/>
  <c r="EB24" i="19" s="1"/>
  <c r="BX24" i="17"/>
  <c r="BR24" i="20"/>
  <c r="BC24" i="20"/>
  <c r="BM24" i="20"/>
  <c r="DF24" i="20" s="1"/>
  <c r="AZ24" i="20"/>
  <c r="BD24" i="17"/>
  <c r="EF23" i="21"/>
  <c r="CM24" i="26"/>
  <c r="AV24" i="24"/>
  <c r="EB23" i="16"/>
  <c r="BZ24" i="24"/>
  <c r="CI24" i="16"/>
  <c r="EB24" i="16" s="1"/>
  <c r="BH24" i="16"/>
  <c r="CM24" i="23"/>
  <c r="CA24" i="21"/>
  <c r="CE24" i="21"/>
  <c r="DX24" i="21" s="1"/>
  <c r="BJ24" i="22"/>
  <c r="DC24" i="22" s="1"/>
  <c r="BC24" i="22"/>
  <c r="CJ24" i="22"/>
  <c r="BM24" i="22"/>
  <c r="DF24" i="22" s="1"/>
  <c r="CE24" i="22"/>
  <c r="CF24" i="19"/>
  <c r="BZ24" i="26"/>
  <c r="AY24" i="20"/>
  <c r="DZ24" i="20" s="1"/>
  <c r="BX24" i="19"/>
  <c r="DQ24" i="19" s="1"/>
  <c r="BN24" i="19"/>
  <c r="DZ23" i="24"/>
  <c r="CH24" i="20"/>
  <c r="EA24" i="20" s="1"/>
  <c r="BD24" i="20"/>
  <c r="CL24" i="20"/>
  <c r="BH24" i="20"/>
  <c r="CB24" i="17"/>
  <c r="CG24" i="19"/>
  <c r="DZ24" i="19" s="1"/>
  <c r="BC24" i="19"/>
  <c r="BS24" i="19"/>
  <c r="EE23" i="22"/>
  <c r="CM24" i="17"/>
  <c r="CM24" i="25"/>
  <c r="DP23" i="26"/>
  <c r="AX24" i="24"/>
  <c r="BL24" i="24"/>
  <c r="BR24" i="24"/>
  <c r="BK24" i="16"/>
  <c r="BD24" i="16"/>
  <c r="AX24" i="16"/>
  <c r="CE24" i="16"/>
  <c r="BQ24" i="16"/>
  <c r="BB24" i="16"/>
  <c r="CC24" i="19"/>
  <c r="DV24" i="19" s="1"/>
  <c r="BI24" i="19"/>
  <c r="BE24" i="17"/>
  <c r="DM23" i="20"/>
  <c r="CP23" i="22"/>
  <c r="BS24" i="23"/>
  <c r="BM24" i="23"/>
  <c r="CD24" i="23"/>
  <c r="AZ24" i="23"/>
  <c r="BY24" i="23"/>
  <c r="AU24" i="17"/>
  <c r="AW24" i="19"/>
  <c r="DA24" i="19" s="1"/>
  <c r="CH24" i="21"/>
  <c r="CF24" i="21"/>
  <c r="BV24" i="21"/>
  <c r="CM24" i="21"/>
  <c r="EF24" i="21" s="1"/>
  <c r="BQ24" i="17"/>
  <c r="AV24" i="20"/>
  <c r="BJ24" i="18"/>
  <c r="BL24" i="18"/>
  <c r="BX24" i="18"/>
  <c r="BW24" i="19"/>
  <c r="BC32" i="10"/>
  <c r="L32" i="10"/>
  <c r="AC32" i="10"/>
  <c r="AT32" i="10"/>
  <c r="Q32" i="10"/>
  <c r="DY23" i="18"/>
  <c r="BS24" i="22"/>
  <c r="BD24" i="22"/>
  <c r="CM24" i="22"/>
  <c r="CF24" i="20"/>
  <c r="DY24" i="20" s="1"/>
  <c r="CQ23" i="16"/>
  <c r="CG24" i="20"/>
  <c r="BC24" i="25"/>
  <c r="DU24" i="22"/>
  <c r="CW24" i="26"/>
  <c r="EE24" i="19"/>
  <c r="CR24" i="21"/>
  <c r="DS24" i="21"/>
  <c r="EF24" i="26"/>
  <c r="DF24" i="19"/>
  <c r="CV24" i="22"/>
  <c r="EF24" i="22"/>
  <c r="DO23" i="18"/>
  <c r="DI23" i="16"/>
  <c r="AO25" i="23"/>
  <c r="AG25" i="23"/>
  <c r="Y25" i="23"/>
  <c r="Q25" i="23"/>
  <c r="I25" i="23"/>
  <c r="AN25" i="23"/>
  <c r="AF25" i="23"/>
  <c r="X25" i="23"/>
  <c r="P25" i="23"/>
  <c r="H25" i="23"/>
  <c r="AM25" i="23"/>
  <c r="AE25" i="23"/>
  <c r="W25" i="23"/>
  <c r="O25" i="23"/>
  <c r="G25" i="23"/>
  <c r="AZ25" i="23" s="1"/>
  <c r="AT25" i="23"/>
  <c r="AL25" i="23"/>
  <c r="AD25" i="23"/>
  <c r="V25" i="23"/>
  <c r="N25" i="23"/>
  <c r="BG25" i="23" s="1"/>
  <c r="F25" i="23"/>
  <c r="AS25" i="23"/>
  <c r="AK25" i="23"/>
  <c r="AC25" i="23"/>
  <c r="U25" i="23"/>
  <c r="M25" i="23"/>
  <c r="E25" i="23"/>
  <c r="AR25" i="23"/>
  <c r="AJ25" i="23"/>
  <c r="AB25" i="23"/>
  <c r="T25" i="23"/>
  <c r="L25" i="23"/>
  <c r="D25" i="23"/>
  <c r="AA25" i="23"/>
  <c r="Z25" i="23"/>
  <c r="S25" i="23"/>
  <c r="R25" i="23"/>
  <c r="AP25" i="23"/>
  <c r="J25" i="23"/>
  <c r="AQ25" i="23"/>
  <c r="AI25" i="23"/>
  <c r="AH25" i="23"/>
  <c r="K25" i="23"/>
  <c r="C25" i="23"/>
  <c r="BN25" i="23" s="1"/>
  <c r="B25" i="23"/>
  <c r="DA23" i="21"/>
  <c r="DJ24" i="25"/>
  <c r="DE23" i="16"/>
  <c r="CU23" i="20"/>
  <c r="DU23" i="24"/>
  <c r="ED23" i="17"/>
  <c r="CR24" i="26"/>
  <c r="CQ23" i="18"/>
  <c r="DG23" i="18"/>
  <c r="CY23" i="17"/>
  <c r="DJ23" i="26"/>
  <c r="DT23" i="16"/>
  <c r="DJ23" i="17"/>
  <c r="DS23" i="26"/>
  <c r="DG23" i="16"/>
  <c r="DU23" i="19"/>
  <c r="DA23" i="16"/>
  <c r="CT23" i="16"/>
  <c r="CN23" i="23"/>
  <c r="EC23" i="20"/>
  <c r="DR23" i="24"/>
  <c r="CY23" i="22"/>
  <c r="A39" i="9"/>
  <c r="H38" i="9"/>
  <c r="G38" i="9"/>
  <c r="D38" i="9"/>
  <c r="F38" i="9"/>
  <c r="E38" i="9"/>
  <c r="C38" i="9"/>
  <c r="B38" i="9"/>
  <c r="EC23" i="17"/>
  <c r="CT23" i="19"/>
  <c r="DP23" i="21"/>
  <c r="CS23" i="22"/>
  <c r="DL23" i="20"/>
  <c r="DQ23" i="23"/>
  <c r="CW23" i="24"/>
  <c r="ED23" i="19"/>
  <c r="DK23" i="26"/>
  <c r="DJ23" i="22"/>
  <c r="CZ23" i="21"/>
  <c r="DY23" i="24"/>
  <c r="CV23" i="19"/>
  <c r="CZ23" i="20"/>
  <c r="DU23" i="23"/>
  <c r="DV23" i="16"/>
  <c r="DI23" i="19"/>
  <c r="DE23" i="20"/>
  <c r="DW23" i="23"/>
  <c r="DJ23" i="19"/>
  <c r="DJ23" i="20"/>
  <c r="DJ23" i="23"/>
  <c r="DO23" i="21"/>
  <c r="DS23" i="20"/>
  <c r="CP23" i="17"/>
  <c r="DN23" i="26"/>
  <c r="EA23" i="23"/>
  <c r="DL23" i="18"/>
  <c r="DG23" i="21"/>
  <c r="BB32" i="3"/>
  <c r="AT32" i="3"/>
  <c r="AL32" i="3"/>
  <c r="AD32" i="3"/>
  <c r="V32" i="3"/>
  <c r="N32" i="3"/>
  <c r="BA32" i="3"/>
  <c r="AS32" i="3"/>
  <c r="AK32" i="3"/>
  <c r="AC32" i="3"/>
  <c r="U32" i="3"/>
  <c r="M32" i="3"/>
  <c r="AW32" i="3"/>
  <c r="AO32" i="3"/>
  <c r="AG32" i="3"/>
  <c r="Y32" i="3"/>
  <c r="Q32" i="3"/>
  <c r="BD32" i="3"/>
  <c r="AV32" i="3"/>
  <c r="AN32" i="3"/>
  <c r="AF32" i="3"/>
  <c r="X32" i="3"/>
  <c r="P32" i="3"/>
  <c r="AY32" i="3"/>
  <c r="AI32" i="3"/>
  <c r="S32" i="3"/>
  <c r="AX32" i="3"/>
  <c r="R32" i="3"/>
  <c r="AU32" i="3"/>
  <c r="AE32" i="3"/>
  <c r="O32" i="3"/>
  <c r="AZ32" i="3"/>
  <c r="AJ32" i="3"/>
  <c r="T32" i="3"/>
  <c r="AH32" i="3"/>
  <c r="AR32" i="3"/>
  <c r="AB32" i="3"/>
  <c r="L32" i="3"/>
  <c r="AQ32" i="3"/>
  <c r="AA32" i="3"/>
  <c r="AP32" i="3"/>
  <c r="Z32" i="3"/>
  <c r="BC32" i="3"/>
  <c r="AM32" i="3"/>
  <c r="W32" i="3"/>
  <c r="DQ23" i="19"/>
  <c r="B37" i="7"/>
  <c r="H37" i="7"/>
  <c r="A38" i="7"/>
  <c r="G37" i="7"/>
  <c r="F37" i="7"/>
  <c r="E37" i="7"/>
  <c r="C37" i="7"/>
  <c r="D37" i="7"/>
  <c r="AO25" i="16"/>
  <c r="CH25" i="16" s="1"/>
  <c r="AG25" i="16"/>
  <c r="Y25" i="16"/>
  <c r="Q25" i="16"/>
  <c r="I25" i="16"/>
  <c r="AS25" i="16"/>
  <c r="AJ25" i="16"/>
  <c r="CC25" i="16" s="1"/>
  <c r="AA25" i="16"/>
  <c r="R25" i="16"/>
  <c r="BK25" i="16" s="1"/>
  <c r="H25" i="16"/>
  <c r="AR25" i="16"/>
  <c r="AI25" i="16"/>
  <c r="Z25" i="16"/>
  <c r="P25" i="16"/>
  <c r="G25" i="16"/>
  <c r="AP25" i="16"/>
  <c r="AF25" i="16"/>
  <c r="BY25" i="16" s="1"/>
  <c r="W25" i="16"/>
  <c r="N25" i="16"/>
  <c r="E25" i="16"/>
  <c r="BI25" i="16" s="1"/>
  <c r="AH25" i="16"/>
  <c r="T25" i="16"/>
  <c r="D25" i="16"/>
  <c r="AE25" i="16"/>
  <c r="S25" i="16"/>
  <c r="C25" i="16"/>
  <c r="AT25" i="16"/>
  <c r="AD25" i="16"/>
  <c r="O25" i="16"/>
  <c r="B25" i="16"/>
  <c r="AQ25" i="16"/>
  <c r="AC25" i="16"/>
  <c r="M25" i="16"/>
  <c r="BF25" i="16" s="1"/>
  <c r="AM25" i="16"/>
  <c r="X25" i="16"/>
  <c r="K25" i="16"/>
  <c r="AB25" i="16"/>
  <c r="V25" i="16"/>
  <c r="U25" i="16"/>
  <c r="L25" i="16"/>
  <c r="AU25" i="16" s="1"/>
  <c r="AN25" i="16"/>
  <c r="F25" i="16"/>
  <c r="AK25" i="16"/>
  <c r="AL25" i="16"/>
  <c r="J25" i="16"/>
  <c r="AP25" i="24"/>
  <c r="AH25" i="24"/>
  <c r="Z25" i="24"/>
  <c r="R25" i="24"/>
  <c r="J25" i="24"/>
  <c r="B25" i="24"/>
  <c r="AN25" i="24"/>
  <c r="AF25" i="24"/>
  <c r="X25" i="24"/>
  <c r="P25" i="24"/>
  <c r="H25" i="24"/>
  <c r="BA25" i="24" s="1"/>
  <c r="AM25" i="24"/>
  <c r="AE25" i="24"/>
  <c r="W25" i="24"/>
  <c r="O25" i="24"/>
  <c r="G25" i="24"/>
  <c r="AQ25" i="24"/>
  <c r="AC25" i="24"/>
  <c r="Q25" i="24"/>
  <c r="D25" i="24"/>
  <c r="AW25" i="24" s="1"/>
  <c r="AO25" i="24"/>
  <c r="AB25" i="24"/>
  <c r="N25" i="24"/>
  <c r="C25" i="24"/>
  <c r="AK25" i="24"/>
  <c r="Y25" i="24"/>
  <c r="L25" i="24"/>
  <c r="AJ25" i="24"/>
  <c r="CC25" i="24" s="1"/>
  <c r="V25" i="24"/>
  <c r="K25" i="24"/>
  <c r="AA25" i="24"/>
  <c r="AT25" i="24"/>
  <c r="U25" i="24"/>
  <c r="AS25" i="24"/>
  <c r="T25" i="24"/>
  <c r="BM25" i="24" s="1"/>
  <c r="AR25" i="24"/>
  <c r="CK25" i="24" s="1"/>
  <c r="S25" i="24"/>
  <c r="AL25" i="24"/>
  <c r="M25" i="24"/>
  <c r="AI25" i="24"/>
  <c r="I25" i="24"/>
  <c r="AG25" i="24"/>
  <c r="AD25" i="24"/>
  <c r="F25" i="24"/>
  <c r="AY25" i="24" s="1"/>
  <c r="E25" i="24"/>
  <c r="AU24" i="23"/>
  <c r="DG23" i="19"/>
  <c r="BB24" i="21"/>
  <c r="DK24" i="21" s="1"/>
  <c r="DJ24" i="26"/>
  <c r="DI23" i="22"/>
  <c r="F37" i="13"/>
  <c r="E37" i="13"/>
  <c r="D37" i="13"/>
  <c r="C37" i="13"/>
  <c r="B37" i="13"/>
  <c r="A38" i="13"/>
  <c r="H37" i="13"/>
  <c r="G37" i="13"/>
  <c r="AY32" i="8"/>
  <c r="AQ32" i="8"/>
  <c r="AI32" i="8"/>
  <c r="AA32" i="8"/>
  <c r="S32" i="8"/>
  <c r="AX32" i="8"/>
  <c r="AP32" i="8"/>
  <c r="AH32" i="8"/>
  <c r="Z32" i="8"/>
  <c r="R32" i="8"/>
  <c r="AW32" i="8"/>
  <c r="AO32" i="8"/>
  <c r="AG32" i="8"/>
  <c r="Y32" i="8"/>
  <c r="Q32" i="8"/>
  <c r="BD32" i="8"/>
  <c r="AV32" i="8"/>
  <c r="AN32" i="8"/>
  <c r="AF32" i="8"/>
  <c r="X32" i="8"/>
  <c r="P32" i="8"/>
  <c r="BC32" i="8"/>
  <c r="AU32" i="8"/>
  <c r="AM32" i="8"/>
  <c r="AE32" i="8"/>
  <c r="W32" i="8"/>
  <c r="O32" i="8"/>
  <c r="BB32" i="8"/>
  <c r="AT32" i="8"/>
  <c r="AL32" i="8"/>
  <c r="AD32" i="8"/>
  <c r="V32" i="8"/>
  <c r="N32" i="8"/>
  <c r="BA32" i="8"/>
  <c r="AS32" i="8"/>
  <c r="AK32" i="8"/>
  <c r="AC32" i="8"/>
  <c r="U32" i="8"/>
  <c r="M32" i="8"/>
  <c r="AZ32" i="8"/>
  <c r="AR32" i="8"/>
  <c r="AJ32" i="8"/>
  <c r="AB32" i="8"/>
  <c r="T32" i="8"/>
  <c r="L32" i="8"/>
  <c r="DU23" i="16"/>
  <c r="DG23" i="20"/>
  <c r="DM23" i="17"/>
  <c r="DQ23" i="17"/>
  <c r="CW23" i="16"/>
  <c r="DC23" i="19"/>
  <c r="CZ23" i="17"/>
  <c r="DW24" i="25"/>
  <c r="DN23" i="25"/>
  <c r="DH23" i="22"/>
  <c r="CN23" i="24"/>
  <c r="CU23" i="19"/>
  <c r="DS23" i="16"/>
  <c r="CS23" i="24"/>
  <c r="DG23" i="23"/>
  <c r="BD32" i="5"/>
  <c r="AV32" i="5"/>
  <c r="AN32" i="5"/>
  <c r="AF32" i="5"/>
  <c r="X32" i="5"/>
  <c r="P32" i="5"/>
  <c r="BC32" i="5"/>
  <c r="AU32" i="5"/>
  <c r="AM32" i="5"/>
  <c r="AE32" i="5"/>
  <c r="W32" i="5"/>
  <c r="O32" i="5"/>
  <c r="AY32" i="5"/>
  <c r="AQ32" i="5"/>
  <c r="AI32" i="5"/>
  <c r="AA32" i="5"/>
  <c r="S32" i="5"/>
  <c r="AX32" i="5"/>
  <c r="AP32" i="5"/>
  <c r="AH32" i="5"/>
  <c r="Z32" i="5"/>
  <c r="R32" i="5"/>
  <c r="AS32" i="5"/>
  <c r="AC32" i="5"/>
  <c r="M32" i="5"/>
  <c r="AR32" i="5"/>
  <c r="AB32" i="5"/>
  <c r="L32" i="5"/>
  <c r="AO32" i="5"/>
  <c r="Y32" i="5"/>
  <c r="BB32" i="5"/>
  <c r="AL32" i="5"/>
  <c r="V32" i="5"/>
  <c r="BA32" i="5"/>
  <c r="AK32" i="5"/>
  <c r="U32" i="5"/>
  <c r="AZ32" i="5"/>
  <c r="AJ32" i="5"/>
  <c r="T32" i="5"/>
  <c r="AW32" i="5"/>
  <c r="AG32" i="5"/>
  <c r="Q32" i="5"/>
  <c r="AT32" i="5"/>
  <c r="AD32" i="5"/>
  <c r="N32" i="5"/>
  <c r="DZ23" i="19"/>
  <c r="DA23" i="26"/>
  <c r="CU23" i="18"/>
  <c r="CX23" i="17"/>
  <c r="DJ23" i="21"/>
  <c r="EF23" i="26"/>
  <c r="CY23" i="21"/>
  <c r="DO23" i="22"/>
  <c r="DH23" i="21"/>
  <c r="EB23" i="23"/>
  <c r="CV23" i="17"/>
  <c r="DL23" i="19"/>
  <c r="CR23" i="26"/>
  <c r="DN23" i="22"/>
  <c r="EC23" i="22"/>
  <c r="CV23" i="24"/>
  <c r="DE23" i="26"/>
  <c r="CV23" i="20"/>
  <c r="CY23" i="23"/>
  <c r="EF23" i="17"/>
  <c r="CW23" i="26"/>
  <c r="CN23" i="20"/>
  <c r="DF23" i="23"/>
  <c r="CN23" i="21"/>
  <c r="EF23" i="23"/>
  <c r="EB23" i="21"/>
  <c r="DB23" i="22"/>
  <c r="DA23" i="24"/>
  <c r="DU23" i="17"/>
  <c r="DE23" i="18"/>
  <c r="DX23" i="23"/>
  <c r="DF23" i="24"/>
  <c r="CZ23" i="18"/>
  <c r="DZ23" i="22"/>
  <c r="BE24" i="24"/>
  <c r="BA24" i="16"/>
  <c r="CZ24" i="20"/>
  <c r="B38" i="10"/>
  <c r="A39" i="10"/>
  <c r="H38" i="10"/>
  <c r="F38" i="10"/>
  <c r="E38" i="10"/>
  <c r="D38" i="10"/>
  <c r="C38" i="10"/>
  <c r="G38" i="10"/>
  <c r="A39" i="6"/>
  <c r="H38" i="6"/>
  <c r="G38" i="6"/>
  <c r="F38" i="6"/>
  <c r="E38" i="6"/>
  <c r="D38" i="6"/>
  <c r="C38" i="6"/>
  <c r="B38" i="6"/>
  <c r="BI24" i="24"/>
  <c r="AP25" i="17"/>
  <c r="AH25" i="17"/>
  <c r="Z25" i="17"/>
  <c r="R25" i="17"/>
  <c r="J25" i="17"/>
  <c r="B25" i="17"/>
  <c r="AO25" i="17"/>
  <c r="AG25" i="17"/>
  <c r="Y25" i="17"/>
  <c r="Q25" i="17"/>
  <c r="I25" i="17"/>
  <c r="AL25" i="17"/>
  <c r="AB25" i="17"/>
  <c r="P25" i="17"/>
  <c r="F25" i="17"/>
  <c r="AK25" i="17"/>
  <c r="AA25" i="17"/>
  <c r="O25" i="17"/>
  <c r="E25" i="17"/>
  <c r="BE25" i="17" s="1"/>
  <c r="AT25" i="17"/>
  <c r="AJ25" i="17"/>
  <c r="X25" i="17"/>
  <c r="N25" i="17"/>
  <c r="D25" i="17"/>
  <c r="AS25" i="17"/>
  <c r="AI25" i="17"/>
  <c r="W25" i="17"/>
  <c r="M25" i="17"/>
  <c r="C25" i="17"/>
  <c r="AF25" i="17"/>
  <c r="L25" i="17"/>
  <c r="AE25" i="17"/>
  <c r="K25" i="17"/>
  <c r="AD25" i="17"/>
  <c r="H25" i="17"/>
  <c r="BA25" i="17" s="1"/>
  <c r="AC25" i="17"/>
  <c r="G25" i="17"/>
  <c r="AQ25" i="17"/>
  <c r="U25" i="17"/>
  <c r="S25" i="17"/>
  <c r="AR25" i="17"/>
  <c r="AN25" i="17"/>
  <c r="AM25" i="17"/>
  <c r="CF25" i="17" s="1"/>
  <c r="T25" i="17"/>
  <c r="V25" i="17"/>
  <c r="AQ25" i="25"/>
  <c r="AI25" i="25"/>
  <c r="AA25" i="25"/>
  <c r="S25" i="25"/>
  <c r="K25" i="25"/>
  <c r="C25" i="25"/>
  <c r="CB25" i="25" s="1"/>
  <c r="AP25" i="25"/>
  <c r="AH25" i="25"/>
  <c r="Z25" i="25"/>
  <c r="R25" i="25"/>
  <c r="J25" i="25"/>
  <c r="B25" i="25"/>
  <c r="AR25" i="25"/>
  <c r="AF25" i="25"/>
  <c r="V25" i="25"/>
  <c r="L25" i="25"/>
  <c r="AO25" i="25"/>
  <c r="AE25" i="25"/>
  <c r="U25" i="25"/>
  <c r="I25" i="25"/>
  <c r="AN25" i="25"/>
  <c r="AD25" i="25"/>
  <c r="T25" i="25"/>
  <c r="H25" i="25"/>
  <c r="AC25" i="25"/>
  <c r="N25" i="25"/>
  <c r="AT25" i="25"/>
  <c r="AB25" i="25"/>
  <c r="M25" i="25"/>
  <c r="AS25" i="25"/>
  <c r="CL25" i="25" s="1"/>
  <c r="Y25" i="25"/>
  <c r="G25" i="25"/>
  <c r="AM25" i="25"/>
  <c r="X25" i="25"/>
  <c r="F25" i="25"/>
  <c r="AL25" i="25"/>
  <c r="W25" i="25"/>
  <c r="E25" i="25"/>
  <c r="P25" i="25"/>
  <c r="O25" i="25"/>
  <c r="D25" i="25"/>
  <c r="AK25" i="25"/>
  <c r="AJ25" i="25"/>
  <c r="AG25" i="25"/>
  <c r="Q25" i="25"/>
  <c r="DM24" i="22"/>
  <c r="AU24" i="24"/>
  <c r="DJ24" i="19"/>
  <c r="DQ23" i="16"/>
  <c r="CK24" i="21"/>
  <c r="BF24" i="18"/>
  <c r="CY23" i="19"/>
  <c r="DS24" i="26"/>
  <c r="CN23" i="26"/>
  <c r="DW23" i="18"/>
  <c r="CO23" i="23"/>
  <c r="EA23" i="18"/>
  <c r="DY23" i="16"/>
  <c r="DG24" i="26"/>
  <c r="CQ23" i="26"/>
  <c r="DT23" i="21"/>
  <c r="DI23" i="21"/>
  <c r="DJ23" i="16"/>
  <c r="CO23" i="22"/>
  <c r="CR23" i="18"/>
  <c r="CN23" i="16"/>
  <c r="I32" i="2"/>
  <c r="K32" i="2"/>
  <c r="J32" i="2"/>
  <c r="DW23" i="24"/>
  <c r="EC23" i="25"/>
  <c r="DS23" i="18"/>
  <c r="CE24" i="17"/>
  <c r="DK23" i="25"/>
  <c r="DF23" i="26"/>
  <c r="EC23" i="24"/>
  <c r="DI23" i="26"/>
  <c r="DR23" i="25"/>
  <c r="H38" i="5"/>
  <c r="G38" i="5"/>
  <c r="C38" i="5"/>
  <c r="B38" i="5"/>
  <c r="A39" i="5"/>
  <c r="F38" i="5"/>
  <c r="E38" i="5"/>
  <c r="D38" i="5"/>
  <c r="CR23" i="25"/>
  <c r="DG23" i="24"/>
  <c r="DC23" i="24"/>
  <c r="CU23" i="25"/>
  <c r="DC23" i="18"/>
  <c r="EC23" i="21"/>
  <c r="DK23" i="23"/>
  <c r="DU23" i="21"/>
  <c r="DK23" i="17"/>
  <c r="DL23" i="17"/>
  <c r="EA23" i="19"/>
  <c r="EE23" i="26"/>
  <c r="ED23" i="22"/>
  <c r="DD23" i="23"/>
  <c r="CZ23" i="24"/>
  <c r="DL23" i="26"/>
  <c r="DR23" i="20"/>
  <c r="DV23" i="18"/>
  <c r="DX23" i="17"/>
  <c r="DB23" i="26"/>
  <c r="CW23" i="21"/>
  <c r="DT23" i="18"/>
  <c r="DR23" i="26"/>
  <c r="CS23" i="21"/>
  <c r="DO23" i="23"/>
  <c r="DS23" i="22"/>
  <c r="CR23" i="23"/>
  <c r="DD23" i="24"/>
  <c r="CW23" i="25"/>
  <c r="DR23" i="18"/>
  <c r="EC23" i="23"/>
  <c r="DX23" i="24"/>
  <c r="DZ23" i="18"/>
  <c r="DG23" i="22"/>
  <c r="DB23" i="21"/>
  <c r="DI23" i="18"/>
  <c r="CX23" i="25"/>
  <c r="G37" i="4"/>
  <c r="F37" i="4"/>
  <c r="B37" i="4"/>
  <c r="A38" i="4"/>
  <c r="H37" i="4"/>
  <c r="E37" i="4"/>
  <c r="D37" i="4"/>
  <c r="C37" i="4"/>
  <c r="DI23" i="25"/>
  <c r="EB23" i="25"/>
  <c r="D33" i="11"/>
  <c r="C33" i="11"/>
  <c r="B33" i="11"/>
  <c r="H33" i="11"/>
  <c r="G33" i="11"/>
  <c r="F33" i="11"/>
  <c r="E33" i="11"/>
  <c r="A34" i="11"/>
  <c r="CS23" i="26"/>
  <c r="CZ24" i="22"/>
  <c r="AW32" i="9"/>
  <c r="AO32" i="9"/>
  <c r="AG32" i="9"/>
  <c r="Y32" i="9"/>
  <c r="Q32" i="9"/>
  <c r="BD32" i="9"/>
  <c r="AV32" i="9"/>
  <c r="AN32" i="9"/>
  <c r="AF32" i="9"/>
  <c r="X32" i="9"/>
  <c r="P32" i="9"/>
  <c r="BC32" i="9"/>
  <c r="AU32" i="9"/>
  <c r="AM32" i="9"/>
  <c r="AE32" i="9"/>
  <c r="W32" i="9"/>
  <c r="O32" i="9"/>
  <c r="AZ32" i="9"/>
  <c r="AR32" i="9"/>
  <c r="AJ32" i="9"/>
  <c r="AB32" i="9"/>
  <c r="T32" i="9"/>
  <c r="L32" i="9"/>
  <c r="AT32" i="9"/>
  <c r="AD32" i="9"/>
  <c r="N32" i="9"/>
  <c r="AS32" i="9"/>
  <c r="AC32" i="9"/>
  <c r="M32" i="9"/>
  <c r="AQ32" i="9"/>
  <c r="AA32" i="9"/>
  <c r="AP32" i="9"/>
  <c r="Z32" i="9"/>
  <c r="BB32" i="9"/>
  <c r="AL32" i="9"/>
  <c r="V32" i="9"/>
  <c r="BA32" i="9"/>
  <c r="AK32" i="9"/>
  <c r="U32" i="9"/>
  <c r="AY32" i="9"/>
  <c r="AI32" i="9"/>
  <c r="S32" i="9"/>
  <c r="AX32" i="9"/>
  <c r="AH32" i="9"/>
  <c r="R32" i="9"/>
  <c r="DZ23" i="16"/>
  <c r="DH23" i="25"/>
  <c r="DD23" i="17"/>
  <c r="AR25" i="18"/>
  <c r="AJ25" i="18"/>
  <c r="AB25" i="18"/>
  <c r="T25" i="18"/>
  <c r="BM25" i="18" s="1"/>
  <c r="L25" i="18"/>
  <c r="D25" i="18"/>
  <c r="AO25" i="18"/>
  <c r="AF25" i="18"/>
  <c r="W25" i="18"/>
  <c r="N25" i="18"/>
  <c r="E25" i="18"/>
  <c r="AN25" i="18"/>
  <c r="CG25" i="18" s="1"/>
  <c r="AE25" i="18"/>
  <c r="V25" i="18"/>
  <c r="M25" i="18"/>
  <c r="C25" i="18"/>
  <c r="AM25" i="18"/>
  <c r="AD25" i="18"/>
  <c r="U25" i="18"/>
  <c r="K25" i="18"/>
  <c r="BC25" i="18" s="1"/>
  <c r="B25" i="18"/>
  <c r="AL25" i="18"/>
  <c r="AC25" i="18"/>
  <c r="S25" i="18"/>
  <c r="J25" i="18"/>
  <c r="AK25" i="18"/>
  <c r="R25" i="18"/>
  <c r="AI25" i="18"/>
  <c r="CB25" i="18" s="1"/>
  <c r="Q25" i="18"/>
  <c r="AH25" i="18"/>
  <c r="P25" i="18"/>
  <c r="AS25" i="18"/>
  <c r="O25" i="18"/>
  <c r="AQ25" i="18"/>
  <c r="I25" i="18"/>
  <c r="AP25" i="18"/>
  <c r="CI25" i="18" s="1"/>
  <c r="H25" i="18"/>
  <c r="AG25" i="18"/>
  <c r="G25" i="18"/>
  <c r="F25" i="18"/>
  <c r="AT25" i="18"/>
  <c r="Z25" i="18"/>
  <c r="AA25" i="18"/>
  <c r="Y25" i="18"/>
  <c r="BR25" i="18" s="1"/>
  <c r="X25" i="18"/>
  <c r="AQ25" i="26"/>
  <c r="AI25" i="26"/>
  <c r="AA25" i="26"/>
  <c r="S25" i="26"/>
  <c r="K25" i="26"/>
  <c r="C25" i="26"/>
  <c r="CE25" i="26" s="1"/>
  <c r="AP25" i="26"/>
  <c r="CI25" i="26" s="1"/>
  <c r="AH25" i="26"/>
  <c r="Z25" i="26"/>
  <c r="R25" i="26"/>
  <c r="J25" i="26"/>
  <c r="B25" i="26"/>
  <c r="AN25" i="26"/>
  <c r="AF25" i="26"/>
  <c r="X25" i="26"/>
  <c r="BQ25" i="26" s="1"/>
  <c r="P25" i="26"/>
  <c r="H25" i="26"/>
  <c r="AM25" i="26"/>
  <c r="AB25" i="26"/>
  <c r="N25" i="26"/>
  <c r="AJ25" i="26"/>
  <c r="V25" i="26"/>
  <c r="I25" i="26"/>
  <c r="BO25" i="26" s="1"/>
  <c r="AK25" i="26"/>
  <c r="T25" i="26"/>
  <c r="D25" i="26"/>
  <c r="AG25" i="26"/>
  <c r="Q25" i="26"/>
  <c r="AT25" i="26"/>
  <c r="AD25" i="26"/>
  <c r="M25" i="26"/>
  <c r="BF25" i="26" s="1"/>
  <c r="AL25" i="26"/>
  <c r="G25" i="26"/>
  <c r="AE25" i="26"/>
  <c r="F25" i="26"/>
  <c r="AC25" i="26"/>
  <c r="E25" i="26"/>
  <c r="Y25" i="26"/>
  <c r="AO25" i="26"/>
  <c r="CH25" i="26" s="1"/>
  <c r="L25" i="26"/>
  <c r="AR25" i="26"/>
  <c r="W25" i="26"/>
  <c r="U25" i="26"/>
  <c r="O25" i="26"/>
  <c r="AS25" i="26"/>
  <c r="CN24" i="25"/>
  <c r="EB23" i="24"/>
  <c r="EC23" i="19"/>
  <c r="K32" i="12"/>
  <c r="J32" i="12"/>
  <c r="I32" i="12"/>
  <c r="DK23" i="20"/>
  <c r="CV23" i="26"/>
  <c r="DW23" i="17"/>
  <c r="CY24" i="19"/>
  <c r="EB23" i="18"/>
  <c r="DY23" i="26"/>
  <c r="ED23" i="16"/>
  <c r="DP23" i="23"/>
  <c r="CT23" i="18"/>
  <c r="K32" i="5"/>
  <c r="I32" i="5"/>
  <c r="J32" i="5"/>
  <c r="DU23" i="22"/>
  <c r="DJ23" i="25"/>
  <c r="BA32" i="2"/>
  <c r="AS32" i="2"/>
  <c r="AK32" i="2"/>
  <c r="AC32" i="2"/>
  <c r="U32" i="2"/>
  <c r="M32" i="2"/>
  <c r="AZ32" i="2"/>
  <c r="AR32" i="2"/>
  <c r="AJ32" i="2"/>
  <c r="AB32" i="2"/>
  <c r="T32" i="2"/>
  <c r="L32" i="2"/>
  <c r="BD32" i="2"/>
  <c r="AV32" i="2"/>
  <c r="AN32" i="2"/>
  <c r="AF32" i="2"/>
  <c r="X32" i="2"/>
  <c r="P32" i="2"/>
  <c r="AU32" i="2"/>
  <c r="AE32" i="2"/>
  <c r="O32" i="2"/>
  <c r="BC32" i="2"/>
  <c r="AM32" i="2"/>
  <c r="W32" i="2"/>
  <c r="BB32" i="2"/>
  <c r="AL32" i="2"/>
  <c r="V32" i="2"/>
  <c r="AI32" i="2"/>
  <c r="AG32" i="2"/>
  <c r="Q32" i="2"/>
  <c r="AP32" i="2"/>
  <c r="Z32" i="2"/>
  <c r="AY32" i="2"/>
  <c r="S32" i="2"/>
  <c r="AX32" i="2"/>
  <c r="AH32" i="2"/>
  <c r="R32" i="2"/>
  <c r="AW32" i="2"/>
  <c r="AT32" i="2"/>
  <c r="AD32" i="2"/>
  <c r="N32" i="2"/>
  <c r="AQ32" i="2"/>
  <c r="AA32" i="2"/>
  <c r="AO32" i="2"/>
  <c r="Y32" i="2"/>
  <c r="CQ23" i="17"/>
  <c r="EE23" i="20"/>
  <c r="DQ23" i="24"/>
  <c r="BC32" i="4"/>
  <c r="AU32" i="4"/>
  <c r="AM32" i="4"/>
  <c r="AE32" i="4"/>
  <c r="W32" i="4"/>
  <c r="O32" i="4"/>
  <c r="BB32" i="4"/>
  <c r="AT32" i="4"/>
  <c r="AL32" i="4"/>
  <c r="AD32" i="4"/>
  <c r="V32" i="4"/>
  <c r="N32" i="4"/>
  <c r="AX32" i="4"/>
  <c r="AP32" i="4"/>
  <c r="AH32" i="4"/>
  <c r="Z32" i="4"/>
  <c r="R32" i="4"/>
  <c r="AW32" i="4"/>
  <c r="AO32" i="4"/>
  <c r="AG32" i="4"/>
  <c r="Y32" i="4"/>
  <c r="Q32" i="4"/>
  <c r="BD32" i="4"/>
  <c r="AN32" i="4"/>
  <c r="X32" i="4"/>
  <c r="BA32" i="4"/>
  <c r="AK32" i="4"/>
  <c r="U32" i="4"/>
  <c r="AJ32" i="4"/>
  <c r="AV32" i="4"/>
  <c r="AF32" i="4"/>
  <c r="P32" i="4"/>
  <c r="AZ32" i="4"/>
  <c r="T32" i="4"/>
  <c r="AY32" i="4"/>
  <c r="AI32" i="4"/>
  <c r="S32" i="4"/>
  <c r="AS32" i="4"/>
  <c r="AC32" i="4"/>
  <c r="M32" i="4"/>
  <c r="AR32" i="4"/>
  <c r="AB32" i="4"/>
  <c r="L32" i="4"/>
  <c r="AQ32" i="4"/>
  <c r="AA32" i="4"/>
  <c r="CY23" i="16"/>
  <c r="DA23" i="19"/>
  <c r="EA24" i="19"/>
  <c r="CU23" i="26"/>
  <c r="DP23" i="20"/>
  <c r="CT23" i="23"/>
  <c r="DF23" i="17"/>
  <c r="DB23" i="19"/>
  <c r="DW23" i="21"/>
  <c r="DR23" i="16"/>
  <c r="CR23" i="16"/>
  <c r="DM23" i="22"/>
  <c r="EF23" i="19"/>
  <c r="DO23" i="20"/>
  <c r="DM23" i="21"/>
  <c r="J32" i="6"/>
  <c r="DL23" i="21"/>
  <c r="DY23" i="23"/>
  <c r="DD23" i="21"/>
  <c r="DQ23" i="18"/>
  <c r="DT23" i="25"/>
  <c r="DK23" i="19"/>
  <c r="ED23" i="18"/>
  <c r="DC23" i="23"/>
  <c r="DK23" i="16"/>
  <c r="CY23" i="24"/>
  <c r="DC23" i="26"/>
  <c r="CR23" i="21"/>
  <c r="DY23" i="20"/>
  <c r="DW23" i="19"/>
  <c r="DH23" i="26"/>
  <c r="DK23" i="21"/>
  <c r="DQ23" i="20"/>
  <c r="EA23" i="26"/>
  <c r="DX23" i="22"/>
  <c r="CS23" i="23"/>
  <c r="DB23" i="23"/>
  <c r="EC23" i="16"/>
  <c r="CX23" i="24"/>
  <c r="DX23" i="25"/>
  <c r="DW23" i="20"/>
  <c r="DQ23" i="22"/>
  <c r="CW23" i="17"/>
  <c r="EF23" i="20"/>
  <c r="DL23" i="23"/>
  <c r="DI23" i="17"/>
  <c r="CT24" i="21"/>
  <c r="DS23" i="19"/>
  <c r="CR23" i="22"/>
  <c r="DY23" i="19"/>
  <c r="DP23" i="25"/>
  <c r="CJ25" i="23"/>
  <c r="AS25" i="19"/>
  <c r="AK25" i="19"/>
  <c r="AC25" i="19"/>
  <c r="U25" i="19"/>
  <c r="M25" i="19"/>
  <c r="E25" i="19"/>
  <c r="BR25" i="19" s="1"/>
  <c r="AR25" i="19"/>
  <c r="AJ25" i="19"/>
  <c r="AB25" i="19"/>
  <c r="T25" i="19"/>
  <c r="L25" i="19"/>
  <c r="D25" i="19"/>
  <c r="AP25" i="19"/>
  <c r="AH25" i="19"/>
  <c r="Z25" i="19"/>
  <c r="R25" i="19"/>
  <c r="J25" i="19"/>
  <c r="B25" i="19"/>
  <c r="AN25" i="19"/>
  <c r="AA25" i="19"/>
  <c r="O25" i="19"/>
  <c r="AM25" i="19"/>
  <c r="Y25" i="19"/>
  <c r="N25" i="19"/>
  <c r="AL25" i="19"/>
  <c r="X25" i="19"/>
  <c r="K25" i="19"/>
  <c r="AI25" i="19"/>
  <c r="W25" i="19"/>
  <c r="I25" i="19"/>
  <c r="V25" i="19"/>
  <c r="AT25" i="19"/>
  <c r="S25" i="19"/>
  <c r="AQ25" i="19"/>
  <c r="Q25" i="19"/>
  <c r="AD25" i="19"/>
  <c r="P25" i="19"/>
  <c r="H25" i="19"/>
  <c r="G25" i="19"/>
  <c r="AO25" i="19"/>
  <c r="AG25" i="19"/>
  <c r="BZ25" i="19" s="1"/>
  <c r="AF25" i="19"/>
  <c r="AE25" i="19"/>
  <c r="C25" i="19"/>
  <c r="F25" i="19"/>
  <c r="EB24" i="21"/>
  <c r="EB23" i="17"/>
  <c r="DM23" i="26"/>
  <c r="CU23" i="21"/>
  <c r="DQ23" i="25"/>
  <c r="CO24" i="20"/>
  <c r="CT23" i="26"/>
  <c r="DN23" i="20"/>
  <c r="DP23" i="22"/>
  <c r="BP24" i="18"/>
  <c r="DE24" i="19"/>
  <c r="AX32" i="7"/>
  <c r="AP32" i="7"/>
  <c r="AH32" i="7"/>
  <c r="Z32" i="7"/>
  <c r="R32" i="7"/>
  <c r="BD32" i="7"/>
  <c r="AV32" i="7"/>
  <c r="AN32" i="7"/>
  <c r="AF32" i="7"/>
  <c r="X32" i="7"/>
  <c r="P32" i="7"/>
  <c r="AW32" i="7"/>
  <c r="AO32" i="7"/>
  <c r="AG32" i="7"/>
  <c r="Y32" i="7"/>
  <c r="Q32" i="7"/>
  <c r="BC32" i="7"/>
  <c r="AU32" i="7"/>
  <c r="AM32" i="7"/>
  <c r="AE32" i="7"/>
  <c r="W32" i="7"/>
  <c r="O32" i="7"/>
  <c r="BB32" i="7"/>
  <c r="AT32" i="7"/>
  <c r="AL32" i="7"/>
  <c r="AD32" i="7"/>
  <c r="V32" i="7"/>
  <c r="N32" i="7"/>
  <c r="BA32" i="7"/>
  <c r="AS32" i="7"/>
  <c r="AK32" i="7"/>
  <c r="AC32" i="7"/>
  <c r="U32" i="7"/>
  <c r="M32" i="7"/>
  <c r="AY32" i="7"/>
  <c r="AQ32" i="7"/>
  <c r="AI32" i="7"/>
  <c r="AA32" i="7"/>
  <c r="S32" i="7"/>
  <c r="AZ32" i="7"/>
  <c r="AR32" i="7"/>
  <c r="AJ32" i="7"/>
  <c r="AB32" i="7"/>
  <c r="T32" i="7"/>
  <c r="L32" i="7"/>
  <c r="DB23" i="24"/>
  <c r="DY23" i="17"/>
  <c r="CP23" i="16"/>
  <c r="CY23" i="18"/>
  <c r="CS23" i="18"/>
  <c r="DS23" i="24"/>
  <c r="CO23" i="24"/>
  <c r="CZ23" i="19"/>
  <c r="I32" i="8"/>
  <c r="K32" i="8"/>
  <c r="J32" i="8"/>
  <c r="CP23" i="18"/>
  <c r="CV23" i="25"/>
  <c r="DG23" i="25"/>
  <c r="BS24" i="17"/>
  <c r="DR23" i="17"/>
  <c r="DC24" i="19"/>
  <c r="EB23" i="26"/>
  <c r="J32" i="4"/>
  <c r="I32" i="4"/>
  <c r="K32" i="4"/>
  <c r="EE23" i="17"/>
  <c r="CW23" i="22"/>
  <c r="DH23" i="19"/>
  <c r="DQ23" i="21"/>
  <c r="J32" i="9"/>
  <c r="K32" i="6"/>
  <c r="DR23" i="22"/>
  <c r="CQ23" i="23"/>
  <c r="DR23" i="21"/>
  <c r="DD23" i="20"/>
  <c r="DZ23" i="25"/>
  <c r="CS23" i="19"/>
  <c r="CY23" i="20"/>
  <c r="ED23" i="23"/>
  <c r="CX23" i="16"/>
  <c r="DK23" i="24"/>
  <c r="DN23" i="18"/>
  <c r="CT23" i="22"/>
  <c r="ED23" i="21"/>
  <c r="DF23" i="19"/>
  <c r="DX23" i="26"/>
  <c r="EF23" i="22"/>
  <c r="DS23" i="21"/>
  <c r="CX23" i="18"/>
  <c r="DE23" i="22"/>
  <c r="DT23" i="23"/>
  <c r="CP23" i="23"/>
  <c r="CZ23" i="16"/>
  <c r="CU23" i="24"/>
  <c r="EF23" i="25"/>
  <c r="CP23" i="20"/>
  <c r="DV23" i="25"/>
  <c r="CO23" i="25"/>
  <c r="DV23" i="19"/>
  <c r="BE24" i="16"/>
  <c r="CX24" i="16" s="1"/>
  <c r="DV23" i="17"/>
  <c r="K32" i="3"/>
  <c r="I32" i="3"/>
  <c r="J32" i="3"/>
  <c r="DB23" i="16"/>
  <c r="DN23" i="17"/>
  <c r="DB23" i="25"/>
  <c r="DP23" i="19"/>
  <c r="AU25" i="24"/>
  <c r="AM25" i="20"/>
  <c r="AE25" i="20"/>
  <c r="W25" i="20"/>
  <c r="BP25" i="20" s="1"/>
  <c r="O25" i="20"/>
  <c r="G25" i="20"/>
  <c r="AT25" i="20"/>
  <c r="AL25" i="20"/>
  <c r="AD25" i="20"/>
  <c r="V25" i="20"/>
  <c r="N25" i="20"/>
  <c r="F25" i="20"/>
  <c r="AS25" i="20"/>
  <c r="AK25" i="20"/>
  <c r="AC25" i="20"/>
  <c r="U25" i="20"/>
  <c r="M25" i="20"/>
  <c r="E25" i="20"/>
  <c r="AR25" i="20"/>
  <c r="AJ25" i="20"/>
  <c r="AB25" i="20"/>
  <c r="T25" i="20"/>
  <c r="L25" i="20"/>
  <c r="D25" i="20"/>
  <c r="AQ25" i="20"/>
  <c r="AI25" i="20"/>
  <c r="AA25" i="20"/>
  <c r="S25" i="20"/>
  <c r="K25" i="20"/>
  <c r="BD25" i="20" s="1"/>
  <c r="C25" i="20"/>
  <c r="AP25" i="20"/>
  <c r="AH25" i="20"/>
  <c r="Z25" i="20"/>
  <c r="R25" i="20"/>
  <c r="J25" i="20"/>
  <c r="B25" i="20"/>
  <c r="AG25" i="20"/>
  <c r="BZ25" i="20" s="1"/>
  <c r="AF25" i="20"/>
  <c r="X25" i="20"/>
  <c r="AO25" i="20"/>
  <c r="AN25" i="20"/>
  <c r="Y25" i="20"/>
  <c r="Q25" i="20"/>
  <c r="I25" i="20"/>
  <c r="P25" i="20"/>
  <c r="BI25" i="20" s="1"/>
  <c r="H25" i="20"/>
  <c r="DP23" i="16"/>
  <c r="BK24" i="23"/>
  <c r="DH24" i="20"/>
  <c r="EE23" i="21"/>
  <c r="DO23" i="24"/>
  <c r="DW23" i="26"/>
  <c r="AV24" i="18"/>
  <c r="DM23" i="25"/>
  <c r="DV23" i="21"/>
  <c r="CQ23" i="25"/>
  <c r="CN23" i="25"/>
  <c r="BA32" i="12"/>
  <c r="AS32" i="12"/>
  <c r="AK32" i="12"/>
  <c r="AC32" i="12"/>
  <c r="U32" i="12"/>
  <c r="M32" i="12"/>
  <c r="AZ32" i="12"/>
  <c r="AR32" i="12"/>
  <c r="AJ32" i="12"/>
  <c r="AB32" i="12"/>
  <c r="T32" i="12"/>
  <c r="L32" i="12"/>
  <c r="AY32" i="12"/>
  <c r="AQ32" i="12"/>
  <c r="AI32" i="12"/>
  <c r="AA32" i="12"/>
  <c r="S32" i="12"/>
  <c r="AX32" i="12"/>
  <c r="AP32" i="12"/>
  <c r="AH32" i="12"/>
  <c r="Z32" i="12"/>
  <c r="R32" i="12"/>
  <c r="AW32" i="12"/>
  <c r="AO32" i="12"/>
  <c r="AG32" i="12"/>
  <c r="Y32" i="12"/>
  <c r="Q32" i="12"/>
  <c r="BD32" i="12"/>
  <c r="AV32" i="12"/>
  <c r="AN32" i="12"/>
  <c r="AF32" i="12"/>
  <c r="X32" i="12"/>
  <c r="P32" i="12"/>
  <c r="BC32" i="12"/>
  <c r="AU32" i="12"/>
  <c r="AM32" i="12"/>
  <c r="AE32" i="12"/>
  <c r="W32" i="12"/>
  <c r="O32" i="12"/>
  <c r="BB32" i="12"/>
  <c r="AT32" i="12"/>
  <c r="AL32" i="12"/>
  <c r="AD32" i="12"/>
  <c r="V32" i="12"/>
  <c r="N32" i="12"/>
  <c r="DT23" i="20"/>
  <c r="DO23" i="25"/>
  <c r="DJ23" i="18"/>
  <c r="K32" i="13"/>
  <c r="J32" i="13"/>
  <c r="I32" i="13"/>
  <c r="DD23" i="22"/>
  <c r="CO23" i="17"/>
  <c r="EA23" i="16"/>
  <c r="DS23" i="17"/>
  <c r="CV23" i="16"/>
  <c r="CQ24" i="26"/>
  <c r="EB23" i="19"/>
  <c r="CX23" i="26"/>
  <c r="CQ23" i="22"/>
  <c r="DT23" i="24"/>
  <c r="CO23" i="20"/>
  <c r="E37" i="2"/>
  <c r="D37" i="2"/>
  <c r="H37" i="2"/>
  <c r="G37" i="2"/>
  <c r="A38" i="2"/>
  <c r="B37" i="2"/>
  <c r="F37" i="2"/>
  <c r="C37" i="2"/>
  <c r="CZ23" i="23"/>
  <c r="DA23" i="25"/>
  <c r="K32" i="9"/>
  <c r="CZ23" i="22"/>
  <c r="CW23" i="23"/>
  <c r="DW23" i="22"/>
  <c r="DA23" i="22"/>
  <c r="CZ23" i="25"/>
  <c r="DU23" i="26"/>
  <c r="EA23" i="20"/>
  <c r="DE23" i="23"/>
  <c r="DX23" i="16"/>
  <c r="CT23" i="17"/>
  <c r="EF23" i="18"/>
  <c r="DZ23" i="23"/>
  <c r="DT23" i="22"/>
  <c r="DO23" i="19"/>
  <c r="DF23" i="18"/>
  <c r="DY23" i="22"/>
  <c r="CU23" i="23"/>
  <c r="CO23" i="18"/>
  <c r="DL23" i="22"/>
  <c r="CS23" i="20"/>
  <c r="DF23" i="22"/>
  <c r="DN23" i="16"/>
  <c r="DC23" i="17"/>
  <c r="ED23" i="25"/>
  <c r="DU23" i="20"/>
  <c r="DE23" i="19"/>
  <c r="EB23" i="20"/>
  <c r="DH23" i="20"/>
  <c r="DN24" i="25"/>
  <c r="EE23" i="23"/>
  <c r="CK25" i="23"/>
  <c r="AT25" i="21"/>
  <c r="AL25" i="21"/>
  <c r="AD25" i="21"/>
  <c r="V25" i="21"/>
  <c r="N25" i="21"/>
  <c r="F25" i="21"/>
  <c r="AS25" i="21"/>
  <c r="AK25" i="21"/>
  <c r="AC25" i="21"/>
  <c r="U25" i="21"/>
  <c r="M25" i="21"/>
  <c r="E25" i="21"/>
  <c r="BP25" i="21" s="1"/>
  <c r="AR25" i="21"/>
  <c r="AJ25" i="21"/>
  <c r="AB25" i="21"/>
  <c r="T25" i="21"/>
  <c r="L25" i="21"/>
  <c r="D25" i="21"/>
  <c r="AQ25" i="21"/>
  <c r="AI25" i="21"/>
  <c r="AA25" i="21"/>
  <c r="S25" i="21"/>
  <c r="K25" i="21"/>
  <c r="C25" i="21"/>
  <c r="AP25" i="21"/>
  <c r="AH25" i="21"/>
  <c r="Z25" i="21"/>
  <c r="R25" i="21"/>
  <c r="J25" i="21"/>
  <c r="B25" i="21"/>
  <c r="AF25" i="21"/>
  <c r="I25" i="21"/>
  <c r="AE25" i="21"/>
  <c r="H25" i="21"/>
  <c r="Y25" i="21"/>
  <c r="G25" i="21"/>
  <c r="X25" i="21"/>
  <c r="AO25" i="21"/>
  <c r="W25" i="21"/>
  <c r="AG25" i="21"/>
  <c r="O25" i="21"/>
  <c r="AN25" i="21"/>
  <c r="AM25" i="21"/>
  <c r="P25" i="21"/>
  <c r="Q25" i="21"/>
  <c r="DH23" i="23"/>
  <c r="CP23" i="26"/>
  <c r="BQ24" i="23"/>
  <c r="CZ23" i="26"/>
  <c r="ED23" i="24"/>
  <c r="ED24" i="25"/>
  <c r="CX23" i="23"/>
  <c r="DL23" i="16"/>
  <c r="DH23" i="24"/>
  <c r="DO23" i="17"/>
  <c r="DQ23" i="26"/>
  <c r="DY24" i="25"/>
  <c r="DO23" i="16"/>
  <c r="DM23" i="19"/>
  <c r="DF23" i="21"/>
  <c r="DT23" i="19"/>
  <c r="DW23" i="25"/>
  <c r="CR23" i="20"/>
  <c r="DN23" i="24"/>
  <c r="DP23" i="18"/>
  <c r="CQ23" i="24"/>
  <c r="EC23" i="26"/>
  <c r="CS23" i="16"/>
  <c r="CP23" i="24"/>
  <c r="CQ24" i="19"/>
  <c r="AW32" i="6"/>
  <c r="AO32" i="6"/>
  <c r="AG32" i="6"/>
  <c r="Y32" i="6"/>
  <c r="Q32" i="6"/>
  <c r="BC32" i="6"/>
  <c r="AM32" i="6"/>
  <c r="W32" i="6"/>
  <c r="BD32" i="6"/>
  <c r="AV32" i="6"/>
  <c r="AN32" i="6"/>
  <c r="AF32" i="6"/>
  <c r="X32" i="6"/>
  <c r="P32" i="6"/>
  <c r="AU32" i="6"/>
  <c r="AE32" i="6"/>
  <c r="O32" i="6"/>
  <c r="BB32" i="6"/>
  <c r="AT32" i="6"/>
  <c r="AL32" i="6"/>
  <c r="AD32" i="6"/>
  <c r="V32" i="6"/>
  <c r="N32" i="6"/>
  <c r="BA32" i="6"/>
  <c r="AS32" i="6"/>
  <c r="AK32" i="6"/>
  <c r="AC32" i="6"/>
  <c r="U32" i="6"/>
  <c r="M32" i="6"/>
  <c r="AZ32" i="6"/>
  <c r="AR32" i="6"/>
  <c r="AJ32" i="6"/>
  <c r="AB32" i="6"/>
  <c r="T32" i="6"/>
  <c r="L32" i="6"/>
  <c r="AY32" i="6"/>
  <c r="AQ32" i="6"/>
  <c r="AI32" i="6"/>
  <c r="AA32" i="6"/>
  <c r="S32" i="6"/>
  <c r="AX32" i="6"/>
  <c r="AP32" i="6"/>
  <c r="AH32" i="6"/>
  <c r="Z32" i="6"/>
  <c r="R32" i="6"/>
  <c r="DL24" i="26"/>
  <c r="EE23" i="25"/>
  <c r="DE23" i="21"/>
  <c r="DZ23" i="26"/>
  <c r="DT23" i="17"/>
  <c r="J32" i="7"/>
  <c r="I32" i="7"/>
  <c r="K32" i="7"/>
  <c r="CO23" i="21"/>
  <c r="F37" i="3"/>
  <c r="E37" i="3"/>
  <c r="A38" i="3"/>
  <c r="H37" i="3"/>
  <c r="G37" i="3"/>
  <c r="D37" i="3"/>
  <c r="C37" i="3"/>
  <c r="B37" i="3"/>
  <c r="CS23" i="17"/>
  <c r="DV23" i="26"/>
  <c r="BB32" i="13"/>
  <c r="AT32" i="13"/>
  <c r="AL32" i="13"/>
  <c r="AD32" i="13"/>
  <c r="V32" i="13"/>
  <c r="N32" i="13"/>
  <c r="BA32" i="13"/>
  <c r="AS32" i="13"/>
  <c r="AK32" i="13"/>
  <c r="AC32" i="13"/>
  <c r="U32" i="13"/>
  <c r="M32" i="13"/>
  <c r="AZ32" i="13"/>
  <c r="AR32" i="13"/>
  <c r="AJ32" i="13"/>
  <c r="AB32" i="13"/>
  <c r="T32" i="13"/>
  <c r="L32" i="13"/>
  <c r="AY32" i="13"/>
  <c r="AQ32" i="13"/>
  <c r="AI32" i="13"/>
  <c r="AA32" i="13"/>
  <c r="S32" i="13"/>
  <c r="AX32" i="13"/>
  <c r="AP32" i="13"/>
  <c r="AH32" i="13"/>
  <c r="Z32" i="13"/>
  <c r="R32" i="13"/>
  <c r="AW32" i="13"/>
  <c r="AO32" i="13"/>
  <c r="AG32" i="13"/>
  <c r="Y32" i="13"/>
  <c r="Q32" i="13"/>
  <c r="BD32" i="13"/>
  <c r="AV32" i="13"/>
  <c r="AN32" i="13"/>
  <c r="AF32" i="13"/>
  <c r="X32" i="13"/>
  <c r="P32" i="13"/>
  <c r="BC32" i="13"/>
  <c r="AU32" i="13"/>
  <c r="AM32" i="13"/>
  <c r="AE32" i="13"/>
  <c r="W32" i="13"/>
  <c r="O32" i="13"/>
  <c r="EA23" i="21"/>
  <c r="C37" i="8"/>
  <c r="B37" i="8"/>
  <c r="A38" i="8"/>
  <c r="H37" i="8"/>
  <c r="G37" i="8"/>
  <c r="F37" i="8"/>
  <c r="E37" i="8"/>
  <c r="D37" i="8"/>
  <c r="ED23" i="20"/>
  <c r="DX23" i="20"/>
  <c r="EA23" i="22"/>
  <c r="DM23" i="23"/>
  <c r="CX23" i="22"/>
  <c r="DV23" i="23"/>
  <c r="EA23" i="25"/>
  <c r="DD23" i="26"/>
  <c r="CQ23" i="21"/>
  <c r="DH23" i="17"/>
  <c r="DF23" i="16"/>
  <c r="CT23" i="25"/>
  <c r="DB23" i="18"/>
  <c r="DA23" i="23"/>
  <c r="CV23" i="23"/>
  <c r="DX23" i="18"/>
  <c r="CU23" i="22"/>
  <c r="DE23" i="25"/>
  <c r="CW23" i="20"/>
  <c r="DF23" i="20"/>
  <c r="DL23" i="25"/>
  <c r="DW23" i="16"/>
  <c r="DG23" i="17"/>
  <c r="CS23" i="25"/>
  <c r="CX23" i="21"/>
  <c r="DC23" i="21"/>
  <c r="DZ23" i="20"/>
  <c r="CV23" i="21"/>
  <c r="CU23" i="16"/>
  <c r="DV24" i="26"/>
  <c r="DB23" i="17"/>
  <c r="DZ23" i="17"/>
  <c r="DN24" i="26"/>
  <c r="CN23" i="17"/>
  <c r="CQ23" i="20"/>
  <c r="DO23" i="26"/>
  <c r="DI23" i="24"/>
  <c r="A26" i="26"/>
  <c r="A26" i="25"/>
  <c r="A26" i="24"/>
  <c r="A26" i="23"/>
  <c r="A26" i="22"/>
  <c r="A26" i="21"/>
  <c r="A26" i="20"/>
  <c r="A26" i="19"/>
  <c r="A26" i="17"/>
  <c r="A26" i="16"/>
  <c r="AQ26" i="15"/>
  <c r="AI26" i="15"/>
  <c r="AA26" i="15"/>
  <c r="S26" i="15"/>
  <c r="K26" i="15"/>
  <c r="C26" i="15"/>
  <c r="AS26" i="15"/>
  <c r="AJ26" i="15"/>
  <c r="Z26" i="15"/>
  <c r="Q26" i="15"/>
  <c r="H26" i="15"/>
  <c r="AR26" i="15"/>
  <c r="AH26" i="15"/>
  <c r="Y26" i="15"/>
  <c r="P26" i="15"/>
  <c r="G26" i="15"/>
  <c r="AO26" i="15"/>
  <c r="AF26" i="15"/>
  <c r="W26" i="15"/>
  <c r="N26" i="15"/>
  <c r="E26" i="15"/>
  <c r="AN26" i="15"/>
  <c r="AB26" i="15"/>
  <c r="L26" i="15"/>
  <c r="AM26" i="15"/>
  <c r="X26" i="15"/>
  <c r="J26" i="15"/>
  <c r="AK26" i="15"/>
  <c r="U26" i="15"/>
  <c r="F26" i="15"/>
  <c r="AD26" i="15"/>
  <c r="D26" i="15"/>
  <c r="AC26" i="15"/>
  <c r="B26" i="15"/>
  <c r="A27" i="15"/>
  <c r="V26" i="15"/>
  <c r="AT26" i="15"/>
  <c r="T26" i="15"/>
  <c r="AL26" i="15"/>
  <c r="O26" i="15"/>
  <c r="A26" i="18"/>
  <c r="AE26" i="15"/>
  <c r="I26" i="15"/>
  <c r="AG26" i="15"/>
  <c r="R26" i="15"/>
  <c r="M26" i="15"/>
  <c r="AP26" i="15"/>
  <c r="BE25" i="25"/>
  <c r="BZ25" i="26"/>
  <c r="AN25" i="22"/>
  <c r="AF25" i="22"/>
  <c r="X25" i="22"/>
  <c r="P25" i="22"/>
  <c r="H25" i="22"/>
  <c r="AT25" i="22"/>
  <c r="AL25" i="22"/>
  <c r="AD25" i="22"/>
  <c r="V25" i="22"/>
  <c r="N25" i="22"/>
  <c r="F25" i="22"/>
  <c r="AR25" i="22"/>
  <c r="AJ25" i="22"/>
  <c r="AB25" i="22"/>
  <c r="BU25" i="22" s="1"/>
  <c r="T25" i="22"/>
  <c r="L25" i="22"/>
  <c r="D25" i="22"/>
  <c r="AQ25" i="22"/>
  <c r="AI25" i="22"/>
  <c r="AA25" i="22"/>
  <c r="S25" i="22"/>
  <c r="K25" i="22"/>
  <c r="C25" i="22"/>
  <c r="AM25" i="22"/>
  <c r="W25" i="22"/>
  <c r="G25" i="22"/>
  <c r="AK25" i="22"/>
  <c r="U25" i="22"/>
  <c r="E25" i="22"/>
  <c r="AH25" i="22"/>
  <c r="CA25" i="22" s="1"/>
  <c r="R25" i="22"/>
  <c r="B25" i="22"/>
  <c r="AE25" i="22"/>
  <c r="O25" i="22"/>
  <c r="AS25" i="22"/>
  <c r="AC25" i="22"/>
  <c r="M25" i="22"/>
  <c r="J25" i="22"/>
  <c r="BC25" i="22" s="1"/>
  <c r="I25" i="22"/>
  <c r="AP25" i="22"/>
  <c r="AO25" i="22"/>
  <c r="AG25" i="22"/>
  <c r="Q25" i="22"/>
  <c r="Z25" i="22"/>
  <c r="Y25" i="22"/>
  <c r="DM24" i="19"/>
  <c r="CN23" i="19"/>
  <c r="DX23" i="19"/>
  <c r="EA23" i="24"/>
  <c r="EC23" i="18"/>
  <c r="DD23" i="18"/>
  <c r="EF23" i="24"/>
  <c r="EA23" i="17"/>
  <c r="CN23" i="18"/>
  <c r="DP23" i="24"/>
  <c r="DR23" i="19"/>
  <c r="DA23" i="20"/>
  <c r="CP23" i="25"/>
  <c r="CY23" i="26"/>
  <c r="CR23" i="19"/>
  <c r="EE23" i="16"/>
  <c r="DT23" i="26"/>
  <c r="DJ23" i="24"/>
  <c r="DI23" i="20"/>
  <c r="CP23" i="19"/>
  <c r="DA24" i="26"/>
  <c r="EE23" i="18"/>
  <c r="DA23" i="18"/>
  <c r="DC23" i="16"/>
  <c r="CR23" i="24"/>
  <c r="CN23" i="22"/>
  <c r="CT23" i="24"/>
  <c r="E37" i="12"/>
  <c r="D37" i="12"/>
  <c r="C37" i="12"/>
  <c r="B37" i="12"/>
  <c r="A38" i="12"/>
  <c r="H37" i="12"/>
  <c r="G37" i="12"/>
  <c r="F37" i="12"/>
  <c r="DS23" i="25"/>
  <c r="DN23" i="21"/>
  <c r="CR23" i="17"/>
  <c r="DY23" i="21"/>
  <c r="CQ23" i="19"/>
  <c r="CT23" i="20"/>
  <c r="DK23" i="22"/>
  <c r="DK23" i="18"/>
  <c r="DC23" i="22"/>
  <c r="DV23" i="24"/>
  <c r="DC23" i="25"/>
  <c r="ED23" i="26"/>
  <c r="DZ23" i="21"/>
  <c r="CW23" i="18"/>
  <c r="EF23" i="16"/>
  <c r="DN23" i="19"/>
  <c r="DH23" i="18"/>
  <c r="DN23" i="23"/>
  <c r="CO23" i="16"/>
  <c r="CW23" i="19"/>
  <c r="DV23" i="20"/>
  <c r="DR23" i="23"/>
  <c r="CX23" i="19"/>
  <c r="DC23" i="20"/>
  <c r="DV23" i="22"/>
  <c r="DB23" i="20"/>
  <c r="DM23" i="18"/>
  <c r="DD23" i="16"/>
  <c r="DE23" i="17"/>
  <c r="DF23" i="25"/>
  <c r="CT23" i="21"/>
  <c r="DI23" i="23"/>
  <c r="CV23" i="18"/>
  <c r="DX23" i="21"/>
  <c r="CV23" i="22"/>
  <c r="BU25" i="20" l="1"/>
  <c r="BY25" i="25"/>
  <c r="BA25" i="22"/>
  <c r="AZ25" i="21"/>
  <c r="DT24" i="26"/>
  <c r="BQ25" i="20"/>
  <c r="DI24" i="25"/>
  <c r="AI34" i="12" s="1"/>
  <c r="AW25" i="18"/>
  <c r="DH24" i="16"/>
  <c r="DG24" i="25"/>
  <c r="CI25" i="16"/>
  <c r="DY24" i="19"/>
  <c r="CW24" i="22"/>
  <c r="EF24" i="19"/>
  <c r="EA24" i="22"/>
  <c r="DO24" i="22"/>
  <c r="BA25" i="23"/>
  <c r="CJ25" i="21"/>
  <c r="CE25" i="17"/>
  <c r="CO24" i="18"/>
  <c r="BT25" i="20"/>
  <c r="DX24" i="26"/>
  <c r="DT24" i="25"/>
  <c r="DI24" i="26"/>
  <c r="AV25" i="19"/>
  <c r="BT25" i="19"/>
  <c r="AW25" i="19"/>
  <c r="BN25" i="19"/>
  <c r="CM25" i="25"/>
  <c r="DG24" i="19"/>
  <c r="CL25" i="26"/>
  <c r="CG25" i="26"/>
  <c r="CD25" i="18"/>
  <c r="CC25" i="18"/>
  <c r="EA24" i="25"/>
  <c r="DP24" i="26"/>
  <c r="DH24" i="25"/>
  <c r="BT25" i="17"/>
  <c r="CI25" i="17"/>
  <c r="DU24" i="25"/>
  <c r="DS24" i="25"/>
  <c r="BZ25" i="24"/>
  <c r="CL25" i="24"/>
  <c r="BR25" i="24"/>
  <c r="BV25" i="24"/>
  <c r="BI25" i="24"/>
  <c r="CJ25" i="16"/>
  <c r="AW25" i="16"/>
  <c r="CA25" i="23"/>
  <c r="BZ25" i="23"/>
  <c r="DL24" i="22"/>
  <c r="EE24" i="20"/>
  <c r="EE24" i="22"/>
  <c r="CV24" i="16"/>
  <c r="ED24" i="22"/>
  <c r="EE24" i="26"/>
  <c r="DU24" i="20"/>
  <c r="DW24" i="22"/>
  <c r="CM25" i="22"/>
  <c r="BJ25" i="21"/>
  <c r="CK25" i="21"/>
  <c r="BW25" i="25"/>
  <c r="DK24" i="16"/>
  <c r="CC25" i="22"/>
  <c r="BI25" i="21"/>
  <c r="BB25" i="20"/>
  <c r="CM25" i="16"/>
  <c r="DU24" i="19"/>
  <c r="DO24" i="19"/>
  <c r="EB24" i="20"/>
  <c r="BB25" i="18"/>
  <c r="DC24" i="25"/>
  <c r="BF25" i="25"/>
  <c r="CR24" i="19"/>
  <c r="BX25" i="16"/>
  <c r="CU24" i="20"/>
  <c r="BS25" i="22"/>
  <c r="BI25" i="22"/>
  <c r="BR25" i="21"/>
  <c r="BF25" i="21"/>
  <c r="DT24" i="20"/>
  <c r="BJ25" i="22"/>
  <c r="CL25" i="22"/>
  <c r="CB25" i="22"/>
  <c r="DR24" i="22"/>
  <c r="CG25" i="21"/>
  <c r="BA25" i="21"/>
  <c r="AW25" i="21"/>
  <c r="BN25" i="21"/>
  <c r="CE25" i="21"/>
  <c r="CE25" i="16"/>
  <c r="EC24" i="26"/>
  <c r="DE24" i="26"/>
  <c r="DJ24" i="22"/>
  <c r="CP24" i="19"/>
  <c r="P34" i="5" s="1"/>
  <c r="BK25" i="20"/>
  <c r="CB25" i="20"/>
  <c r="AX25" i="20"/>
  <c r="DZ24" i="17"/>
  <c r="DO24" i="20"/>
  <c r="BX25" i="19"/>
  <c r="BJ25" i="19"/>
  <c r="CB25" i="19"/>
  <c r="CG25" i="19"/>
  <c r="BE25" i="19"/>
  <c r="BV25" i="19"/>
  <c r="DH24" i="26"/>
  <c r="BV25" i="26"/>
  <c r="BJ25" i="26"/>
  <c r="BG25" i="26"/>
  <c r="CF25" i="26"/>
  <c r="BL25" i="26"/>
  <c r="CF25" i="18"/>
  <c r="BP25" i="18"/>
  <c r="CK25" i="18"/>
  <c r="CX24" i="20"/>
  <c r="CX24" i="19"/>
  <c r="DU24" i="26"/>
  <c r="DP24" i="19"/>
  <c r="DD24" i="20"/>
  <c r="CC25" i="25"/>
  <c r="BX25" i="17"/>
  <c r="DN24" i="19"/>
  <c r="DP24" i="25"/>
  <c r="DR24" i="25"/>
  <c r="CI25" i="24"/>
  <c r="DK24" i="25"/>
  <c r="DD24" i="26"/>
  <c r="CH25" i="23"/>
  <c r="CW24" i="20"/>
  <c r="DG24" i="21"/>
  <c r="DQ24" i="16"/>
  <c r="CV24" i="20"/>
  <c r="DE24" i="16"/>
  <c r="CW24" i="21"/>
  <c r="EF24" i="20"/>
  <c r="CZ24" i="16"/>
  <c r="DK24" i="22"/>
  <c r="DS24" i="22"/>
  <c r="BD25" i="22"/>
  <c r="BQ25" i="21"/>
  <c r="CA25" i="19"/>
  <c r="BP25" i="17"/>
  <c r="BL25" i="22"/>
  <c r="BK25" i="21"/>
  <c r="DD24" i="23"/>
  <c r="BW25" i="26"/>
  <c r="BK25" i="18"/>
  <c r="CQ24" i="21"/>
  <c r="DA24" i="20"/>
  <c r="CS24" i="20"/>
  <c r="DS24" i="16"/>
  <c r="CU24" i="19"/>
  <c r="CK25" i="22"/>
  <c r="DD24" i="19"/>
  <c r="BW25" i="21"/>
  <c r="DH24" i="22"/>
  <c r="BZ25" i="22"/>
  <c r="BH25" i="22"/>
  <c r="AZ25" i="22"/>
  <c r="CJ25" i="22"/>
  <c r="BY25" i="22"/>
  <c r="CO24" i="19"/>
  <c r="CP24" i="25"/>
  <c r="CI25" i="21"/>
  <c r="CM25" i="21"/>
  <c r="ED24" i="19"/>
  <c r="CU24" i="25"/>
  <c r="CN24" i="19"/>
  <c r="CG25" i="20"/>
  <c r="BS25" i="20"/>
  <c r="CJ25" i="20"/>
  <c r="CX24" i="21"/>
  <c r="CQ24" i="25"/>
  <c r="BY25" i="19"/>
  <c r="CJ25" i="19"/>
  <c r="BQ25" i="19"/>
  <c r="CI25" i="19"/>
  <c r="BM25" i="19"/>
  <c r="CD25" i="19"/>
  <c r="DX24" i="25"/>
  <c r="EC24" i="19"/>
  <c r="DH24" i="19"/>
  <c r="BC25" i="26"/>
  <c r="BT25" i="26"/>
  <c r="CL25" i="18"/>
  <c r="AV25" i="18"/>
  <c r="BY25" i="18"/>
  <c r="DN24" i="22"/>
  <c r="DO24" i="26"/>
  <c r="CY24" i="26"/>
  <c r="AJ34" i="13" s="1"/>
  <c r="BQ25" i="25"/>
  <c r="BX25" i="25"/>
  <c r="BN25" i="17"/>
  <c r="AY25" i="17"/>
  <c r="CH25" i="17"/>
  <c r="CT24" i="25"/>
  <c r="DE24" i="22"/>
  <c r="DY24" i="23"/>
  <c r="AV25" i="24"/>
  <c r="BU25" i="16"/>
  <c r="BH25" i="16"/>
  <c r="DL24" i="19"/>
  <c r="DI24" i="22"/>
  <c r="CN24" i="22"/>
  <c r="DY24" i="21"/>
  <c r="DT24" i="21"/>
  <c r="EE24" i="16"/>
  <c r="DK24" i="20"/>
  <c r="DJ24" i="21"/>
  <c r="CQ24" i="22"/>
  <c r="DZ24" i="22"/>
  <c r="DR24" i="21"/>
  <c r="BN25" i="22"/>
  <c r="CC25" i="20"/>
  <c r="AV25" i="26"/>
  <c r="DD24" i="25"/>
  <c r="EB24" i="22"/>
  <c r="DB24" i="19"/>
  <c r="BC25" i="19"/>
  <c r="CS24" i="25"/>
  <c r="DS24" i="19"/>
  <c r="BX25" i="26"/>
  <c r="BK25" i="26"/>
  <c r="BF25" i="18"/>
  <c r="BI25" i="25"/>
  <c r="DB24" i="25"/>
  <c r="CT24" i="19"/>
  <c r="CP24" i="21"/>
  <c r="CE25" i="25"/>
  <c r="CF25" i="25"/>
  <c r="BV25" i="25"/>
  <c r="CH25" i="25"/>
  <c r="BS25" i="25"/>
  <c r="CJ25" i="25"/>
  <c r="CJ25" i="17"/>
  <c r="BY25" i="17"/>
  <c r="BQ25" i="17"/>
  <c r="BI25" i="17"/>
  <c r="BH25" i="17"/>
  <c r="CX24" i="26"/>
  <c r="DF24" i="25"/>
  <c r="DO24" i="25"/>
  <c r="CY24" i="25"/>
  <c r="EB24" i="26"/>
  <c r="BH25" i="24"/>
  <c r="EB24" i="25"/>
  <c r="DJ24" i="16"/>
  <c r="DX24" i="22"/>
  <c r="DG24" i="22"/>
  <c r="DQ24" i="22"/>
  <c r="DF24" i="26"/>
  <c r="CP24" i="16"/>
  <c r="DA24" i="22"/>
  <c r="CQ24" i="20"/>
  <c r="J34" i="6" s="1"/>
  <c r="AY25" i="21"/>
  <c r="CL25" i="20"/>
  <c r="BB25" i="19"/>
  <c r="BS25" i="17"/>
  <c r="BR25" i="22"/>
  <c r="BE25" i="26"/>
  <c r="DA24" i="25"/>
  <c r="DI24" i="20"/>
  <c r="CB25" i="21"/>
  <c r="AY25" i="20"/>
  <c r="DB24" i="22"/>
  <c r="CY24" i="20"/>
  <c r="DV24" i="20"/>
  <c r="BT25" i="18"/>
  <c r="CR24" i="25"/>
  <c r="CE25" i="22"/>
  <c r="CG25" i="22"/>
  <c r="BM25" i="21"/>
  <c r="DI24" i="19"/>
  <c r="DW24" i="20"/>
  <c r="CO24" i="25"/>
  <c r="ED24" i="26"/>
  <c r="CP24" i="26"/>
  <c r="AU25" i="22"/>
  <c r="CF25" i="22"/>
  <c r="BW25" i="22"/>
  <c r="BE25" i="16"/>
  <c r="CZ24" i="26"/>
  <c r="CX24" i="22"/>
  <c r="EF24" i="25"/>
  <c r="CV24" i="26"/>
  <c r="DQ24" i="25"/>
  <c r="AS34" i="12" s="1"/>
  <c r="DP24" i="22"/>
  <c r="CU24" i="26"/>
  <c r="CN24" i="21"/>
  <c r="BU25" i="21"/>
  <c r="CF25" i="20"/>
  <c r="DL24" i="25"/>
  <c r="DM24" i="25"/>
  <c r="BV25" i="20"/>
  <c r="BO25" i="18"/>
  <c r="CT24" i="22"/>
  <c r="DN24" i="20"/>
  <c r="EC24" i="25"/>
  <c r="DR24" i="20"/>
  <c r="CH25" i="19"/>
  <c r="CM25" i="19"/>
  <c r="BG25" i="19"/>
  <c r="BK25" i="19"/>
  <c r="CC25" i="19"/>
  <c r="BS25" i="18"/>
  <c r="DJ24" i="20"/>
  <c r="DR24" i="19"/>
  <c r="BM25" i="16"/>
  <c r="CT24" i="20"/>
  <c r="DX24" i="17"/>
  <c r="ED24" i="21"/>
  <c r="CN24" i="24"/>
  <c r="BH25" i="25"/>
  <c r="AZ25" i="25"/>
  <c r="CA25" i="25"/>
  <c r="AZ25" i="17"/>
  <c r="AV25" i="17"/>
  <c r="CC25" i="17"/>
  <c r="BU25" i="17"/>
  <c r="BC25" i="17"/>
  <c r="DQ24" i="20"/>
  <c r="ED24" i="20"/>
  <c r="DM24" i="21"/>
  <c r="CE25" i="24"/>
  <c r="BU25" i="24"/>
  <c r="BS25" i="24"/>
  <c r="BR25" i="16"/>
  <c r="DZ24" i="26"/>
  <c r="DM24" i="20"/>
  <c r="CI25" i="23"/>
  <c r="BU25" i="23"/>
  <c r="BH25" i="23"/>
  <c r="CZ24" i="19"/>
  <c r="DM24" i="16"/>
  <c r="DF24" i="21"/>
  <c r="DX24" i="20"/>
  <c r="EF24" i="16"/>
  <c r="DA24" i="21"/>
  <c r="DL24" i="20"/>
  <c r="BT25" i="21"/>
  <c r="BH25" i="20"/>
  <c r="BU25" i="25"/>
  <c r="CS24" i="26"/>
  <c r="BF25" i="22"/>
  <c r="DB24" i="21"/>
  <c r="BO25" i="21"/>
  <c r="BL25" i="20"/>
  <c r="BI25" i="19"/>
  <c r="DW24" i="19"/>
  <c r="BY25" i="26"/>
  <c r="BW25" i="17"/>
  <c r="BX25" i="22"/>
  <c r="BO25" i="22"/>
  <c r="CP24" i="20"/>
  <c r="AV25" i="21"/>
  <c r="BR25" i="17"/>
  <c r="DX24" i="19"/>
  <c r="DZ24" i="25"/>
  <c r="DY24" i="26"/>
  <c r="CN24" i="20"/>
  <c r="BK25" i="22"/>
  <c r="AV25" i="22"/>
  <c r="BM25" i="22"/>
  <c r="BZ25" i="18"/>
  <c r="CV24" i="19"/>
  <c r="CY24" i="22"/>
  <c r="AX34" i="8" s="1"/>
  <c r="DM24" i="26"/>
  <c r="CH25" i="21"/>
  <c r="CD25" i="21"/>
  <c r="BL25" i="21"/>
  <c r="CC25" i="21"/>
  <c r="CK25" i="16"/>
  <c r="CV24" i="25"/>
  <c r="BE25" i="20"/>
  <c r="BY25" i="20"/>
  <c r="CA25" i="20"/>
  <c r="BM25" i="20"/>
  <c r="CD25" i="20"/>
  <c r="AZ25" i="20"/>
  <c r="DV24" i="25"/>
  <c r="CT24" i="26"/>
  <c r="DG24" i="20"/>
  <c r="DS24" i="20"/>
  <c r="CO24" i="26"/>
  <c r="CN24" i="26"/>
  <c r="AZ25" i="19"/>
  <c r="BO25" i="19"/>
  <c r="BS25" i="26"/>
  <c r="DB24" i="26"/>
  <c r="EA24" i="26"/>
  <c r="AC34" i="13" s="1"/>
  <c r="CP24" i="22"/>
  <c r="CD25" i="26"/>
  <c r="CA25" i="26"/>
  <c r="BQ25" i="18"/>
  <c r="BA25" i="18"/>
  <c r="BJ25" i="18"/>
  <c r="BW25" i="18"/>
  <c r="BX25" i="18"/>
  <c r="BE25" i="18"/>
  <c r="DK24" i="19"/>
  <c r="DW24" i="26"/>
  <c r="CR24" i="20"/>
  <c r="CI25" i="25"/>
  <c r="BF25" i="17"/>
  <c r="DV24" i="22"/>
  <c r="CM25" i="24"/>
  <c r="BL25" i="24"/>
  <c r="BO25" i="24"/>
  <c r="CH25" i="24"/>
  <c r="BX25" i="24"/>
  <c r="BC25" i="24"/>
  <c r="AY25" i="16"/>
  <c r="CF25" i="16"/>
  <c r="BS25" i="16"/>
  <c r="BP25" i="16"/>
  <c r="BA25" i="16"/>
  <c r="BZ25" i="16"/>
  <c r="CG25" i="23"/>
  <c r="BK25" i="23"/>
  <c r="CC25" i="23"/>
  <c r="AY25" i="23"/>
  <c r="BP25" i="23"/>
  <c r="BB25" i="23"/>
  <c r="DT24" i="22"/>
  <c r="EC24" i="22"/>
  <c r="DL24" i="16"/>
  <c r="CS24" i="19"/>
  <c r="DC24" i="20"/>
  <c r="BG25" i="21"/>
  <c r="BV25" i="22"/>
  <c r="BF25" i="20"/>
  <c r="DD24" i="18"/>
  <c r="BH25" i="26"/>
  <c r="BK25" i="17"/>
  <c r="BK25" i="24"/>
  <c r="BY25" i="21"/>
  <c r="BU25" i="18"/>
  <c r="BU25" i="26"/>
  <c r="AV25" i="23"/>
  <c r="BX25" i="20"/>
  <c r="DC24" i="18"/>
  <c r="DF24" i="23"/>
  <c r="DK24" i="24"/>
  <c r="EE24" i="24"/>
  <c r="CW24" i="17"/>
  <c r="EE24" i="18"/>
  <c r="DP24" i="23"/>
  <c r="DF24" i="18"/>
  <c r="DM24" i="24"/>
  <c r="DY24" i="18"/>
  <c r="DC24" i="23"/>
  <c r="EB24" i="23"/>
  <c r="EC24" i="18"/>
  <c r="I34" i="6"/>
  <c r="BS25" i="19"/>
  <c r="CM25" i="18"/>
  <c r="BL25" i="23"/>
  <c r="DI24" i="17"/>
  <c r="CL25" i="21"/>
  <c r="BI25" i="26"/>
  <c r="BW25" i="20"/>
  <c r="BM25" i="25"/>
  <c r="AZ25" i="16"/>
  <c r="AW25" i="20"/>
  <c r="CD25" i="23"/>
  <c r="CI25" i="20"/>
  <c r="CG25" i="25"/>
  <c r="BH25" i="19"/>
  <c r="DG24" i="18"/>
  <c r="AY33" i="8"/>
  <c r="AQ33" i="8"/>
  <c r="AI33" i="8"/>
  <c r="AA33" i="8"/>
  <c r="S33" i="8"/>
  <c r="AX33" i="8"/>
  <c r="AP33" i="8"/>
  <c r="AH33" i="8"/>
  <c r="Z33" i="8"/>
  <c r="R33" i="8"/>
  <c r="AW33" i="8"/>
  <c r="AO33" i="8"/>
  <c r="AG33" i="8"/>
  <c r="Y33" i="8"/>
  <c r="Q33" i="8"/>
  <c r="BD33" i="8"/>
  <c r="AV33" i="8"/>
  <c r="AN33" i="8"/>
  <c r="AF33" i="8"/>
  <c r="X33" i="8"/>
  <c r="P33" i="8"/>
  <c r="BC33" i="8"/>
  <c r="AU33" i="8"/>
  <c r="AM33" i="8"/>
  <c r="AE33" i="8"/>
  <c r="W33" i="8"/>
  <c r="O33" i="8"/>
  <c r="BB33" i="8"/>
  <c r="AT33" i="8"/>
  <c r="AL33" i="8"/>
  <c r="AD33" i="8"/>
  <c r="V33" i="8"/>
  <c r="N33" i="8"/>
  <c r="BA33" i="8"/>
  <c r="AS33" i="8"/>
  <c r="AK33" i="8"/>
  <c r="AC33" i="8"/>
  <c r="U33" i="8"/>
  <c r="M33" i="8"/>
  <c r="AZ33" i="8"/>
  <c r="AR33" i="8"/>
  <c r="AJ33" i="8"/>
  <c r="AB33" i="8"/>
  <c r="T33" i="8"/>
  <c r="L33" i="8"/>
  <c r="BB25" i="21"/>
  <c r="DB24" i="17"/>
  <c r="BT25" i="22"/>
  <c r="CH25" i="18"/>
  <c r="K33" i="12"/>
  <c r="J33" i="12"/>
  <c r="I33" i="12"/>
  <c r="BA25" i="25"/>
  <c r="BR25" i="20"/>
  <c r="CE25" i="18"/>
  <c r="CB25" i="26"/>
  <c r="AX25" i="23"/>
  <c r="BO25" i="20"/>
  <c r="AU25" i="17"/>
  <c r="AU25" i="25"/>
  <c r="CZ24" i="17"/>
  <c r="BB25" i="22"/>
  <c r="CJ25" i="18"/>
  <c r="BC25" i="21"/>
  <c r="CM25" i="26"/>
  <c r="BI25" i="18"/>
  <c r="BV25" i="23"/>
  <c r="BM25" i="17"/>
  <c r="BB33" i="13"/>
  <c r="AT33" i="13"/>
  <c r="AL33" i="13"/>
  <c r="AD33" i="13"/>
  <c r="V33" i="13"/>
  <c r="N33" i="13"/>
  <c r="BA33" i="13"/>
  <c r="AS33" i="13"/>
  <c r="AK33" i="13"/>
  <c r="AC33" i="13"/>
  <c r="U33" i="13"/>
  <c r="M33" i="13"/>
  <c r="AZ33" i="13"/>
  <c r="AR33" i="13"/>
  <c r="AJ33" i="13"/>
  <c r="AB33" i="13"/>
  <c r="T33" i="13"/>
  <c r="L33" i="13"/>
  <c r="AY33" i="13"/>
  <c r="AQ33" i="13"/>
  <c r="AI33" i="13"/>
  <c r="AA33" i="13"/>
  <c r="S33" i="13"/>
  <c r="AX33" i="13"/>
  <c r="AP33" i="13"/>
  <c r="AH33" i="13"/>
  <c r="Z33" i="13"/>
  <c r="R33" i="13"/>
  <c r="AW33" i="13"/>
  <c r="AO33" i="13"/>
  <c r="AG33" i="13"/>
  <c r="Y33" i="13"/>
  <c r="Q33" i="13"/>
  <c r="BD33" i="13"/>
  <c r="AV33" i="13"/>
  <c r="AN33" i="13"/>
  <c r="AF33" i="13"/>
  <c r="X33" i="13"/>
  <c r="P33" i="13"/>
  <c r="BC33" i="13"/>
  <c r="AU33" i="13"/>
  <c r="AM33" i="13"/>
  <c r="AE33" i="13"/>
  <c r="W33" i="13"/>
  <c r="O33" i="13"/>
  <c r="CN24" i="17"/>
  <c r="AZ25" i="24"/>
  <c r="AW25" i="26"/>
  <c r="A40" i="6"/>
  <c r="H39" i="6"/>
  <c r="G39" i="6"/>
  <c r="F39" i="6"/>
  <c r="E39" i="6"/>
  <c r="D39" i="6"/>
  <c r="C39" i="6"/>
  <c r="B39" i="6"/>
  <c r="F38" i="13"/>
  <c r="E38" i="13"/>
  <c r="D38" i="13"/>
  <c r="C38" i="13"/>
  <c r="B38" i="13"/>
  <c r="A39" i="13"/>
  <c r="H38" i="13"/>
  <c r="G38" i="13"/>
  <c r="CY24" i="17"/>
  <c r="BT25" i="23"/>
  <c r="CG25" i="17"/>
  <c r="BQ25" i="22"/>
  <c r="CH25" i="20"/>
  <c r="BK25" i="25"/>
  <c r="BU25" i="19"/>
  <c r="AV25" i="16"/>
  <c r="AV25" i="25"/>
  <c r="BX25" i="21"/>
  <c r="DL24" i="23"/>
  <c r="DE24" i="24"/>
  <c r="DZ24" i="18"/>
  <c r="DS24" i="23"/>
  <c r="DK24" i="18"/>
  <c r="DA24" i="23"/>
  <c r="CR24" i="18"/>
  <c r="EA24" i="23"/>
  <c r="CW24" i="23"/>
  <c r="CV24" i="18"/>
  <c r="CR24" i="23"/>
  <c r="CY24" i="23"/>
  <c r="EA24" i="18"/>
  <c r="EC24" i="23"/>
  <c r="DS24" i="18"/>
  <c r="E38" i="12"/>
  <c r="D38" i="12"/>
  <c r="C38" i="12"/>
  <c r="B38" i="12"/>
  <c r="A39" i="12"/>
  <c r="H38" i="12"/>
  <c r="G38" i="12"/>
  <c r="F38" i="12"/>
  <c r="K33" i="2"/>
  <c r="I33" i="2"/>
  <c r="J33" i="2"/>
  <c r="BD33" i="5"/>
  <c r="AV33" i="5"/>
  <c r="AN33" i="5"/>
  <c r="AF33" i="5"/>
  <c r="X33" i="5"/>
  <c r="P33" i="5"/>
  <c r="BC33" i="5"/>
  <c r="AU33" i="5"/>
  <c r="AM33" i="5"/>
  <c r="AE33" i="5"/>
  <c r="W33" i="5"/>
  <c r="O33" i="5"/>
  <c r="AY33" i="5"/>
  <c r="AQ33" i="5"/>
  <c r="AI33" i="5"/>
  <c r="AA33" i="5"/>
  <c r="S33" i="5"/>
  <c r="AX33" i="5"/>
  <c r="AP33" i="5"/>
  <c r="AH33" i="5"/>
  <c r="Z33" i="5"/>
  <c r="R33" i="5"/>
  <c r="BA33" i="5"/>
  <c r="AK33" i="5"/>
  <c r="U33" i="5"/>
  <c r="AZ33" i="5"/>
  <c r="AJ33" i="5"/>
  <c r="T33" i="5"/>
  <c r="AW33" i="5"/>
  <c r="AG33" i="5"/>
  <c r="Q33" i="5"/>
  <c r="AT33" i="5"/>
  <c r="AD33" i="5"/>
  <c r="N33" i="5"/>
  <c r="AS33" i="5"/>
  <c r="AC33" i="5"/>
  <c r="M33" i="5"/>
  <c r="AR33" i="5"/>
  <c r="AB33" i="5"/>
  <c r="L33" i="5"/>
  <c r="AO33" i="5"/>
  <c r="Y33" i="5"/>
  <c r="BB33" i="5"/>
  <c r="AL33" i="5"/>
  <c r="V33" i="5"/>
  <c r="BZ25" i="21"/>
  <c r="BA25" i="26"/>
  <c r="AS26" i="19"/>
  <c r="AK26" i="19"/>
  <c r="AC26" i="19"/>
  <c r="U26" i="19"/>
  <c r="M26" i="19"/>
  <c r="E26" i="19"/>
  <c r="AR26" i="19"/>
  <c r="AJ26" i="19"/>
  <c r="AB26" i="19"/>
  <c r="T26" i="19"/>
  <c r="L26" i="19"/>
  <c r="D26" i="19"/>
  <c r="AP26" i="19"/>
  <c r="AH26" i="19"/>
  <c r="Z26" i="19"/>
  <c r="R26" i="19"/>
  <c r="J26" i="19"/>
  <c r="B26" i="19"/>
  <c r="AT26" i="19"/>
  <c r="AF26" i="19"/>
  <c r="S26" i="19"/>
  <c r="G26" i="19"/>
  <c r="AQ26" i="19"/>
  <c r="AE26" i="19"/>
  <c r="BX26" i="19" s="1"/>
  <c r="Q26" i="19"/>
  <c r="F26" i="19"/>
  <c r="AO26" i="19"/>
  <c r="AD26" i="19"/>
  <c r="P26" i="19"/>
  <c r="C26" i="19"/>
  <c r="AN26" i="19"/>
  <c r="AA26" i="19"/>
  <c r="O26" i="19"/>
  <c r="AM26" i="19"/>
  <c r="N26" i="19"/>
  <c r="AL26" i="19"/>
  <c r="K26" i="19"/>
  <c r="BD26" i="19" s="1"/>
  <c r="AI26" i="19"/>
  <c r="I26" i="19"/>
  <c r="H26" i="19"/>
  <c r="AX26" i="19" s="1"/>
  <c r="AG26" i="19"/>
  <c r="X26" i="19"/>
  <c r="Y26" i="19"/>
  <c r="W26" i="19"/>
  <c r="V26" i="19"/>
  <c r="BB33" i="3"/>
  <c r="AT33" i="3"/>
  <c r="AL33" i="3"/>
  <c r="AD33" i="3"/>
  <c r="V33" i="3"/>
  <c r="N33" i="3"/>
  <c r="BA33" i="3"/>
  <c r="AS33" i="3"/>
  <c r="AK33" i="3"/>
  <c r="AC33" i="3"/>
  <c r="U33" i="3"/>
  <c r="M33" i="3"/>
  <c r="AW33" i="3"/>
  <c r="AO33" i="3"/>
  <c r="AG33" i="3"/>
  <c r="Y33" i="3"/>
  <c r="Q33" i="3"/>
  <c r="BD33" i="3"/>
  <c r="AV33" i="3"/>
  <c r="AN33" i="3"/>
  <c r="AF33" i="3"/>
  <c r="X33" i="3"/>
  <c r="P33" i="3"/>
  <c r="AQ33" i="3"/>
  <c r="AA33" i="3"/>
  <c r="Z33" i="3"/>
  <c r="BC33" i="3"/>
  <c r="AM33" i="3"/>
  <c r="W33" i="3"/>
  <c r="AR33" i="3"/>
  <c r="AB33" i="3"/>
  <c r="L33" i="3"/>
  <c r="AP33" i="3"/>
  <c r="AZ33" i="3"/>
  <c r="AJ33" i="3"/>
  <c r="T33" i="3"/>
  <c r="AY33" i="3"/>
  <c r="AI33" i="3"/>
  <c r="S33" i="3"/>
  <c r="AX33" i="3"/>
  <c r="AH33" i="3"/>
  <c r="R33" i="3"/>
  <c r="AU33" i="3"/>
  <c r="AE33" i="3"/>
  <c r="O33" i="3"/>
  <c r="J34" i="5"/>
  <c r="I34" i="5"/>
  <c r="K34" i="5"/>
  <c r="DQ24" i="17"/>
  <c r="CK25" i="26"/>
  <c r="CE25" i="20"/>
  <c r="BN25" i="25"/>
  <c r="CB25" i="17"/>
  <c r="AX25" i="16"/>
  <c r="AX25" i="24"/>
  <c r="AU25" i="19"/>
  <c r="AU25" i="26"/>
  <c r="CJ25" i="24"/>
  <c r="BL25" i="17"/>
  <c r="CX24" i="18"/>
  <c r="BV25" i="16"/>
  <c r="BM25" i="26"/>
  <c r="BD25" i="23"/>
  <c r="J33" i="4"/>
  <c r="I33" i="4"/>
  <c r="K33" i="4"/>
  <c r="H39" i="5"/>
  <c r="G39" i="5"/>
  <c r="C39" i="5"/>
  <c r="B39" i="5"/>
  <c r="E39" i="5"/>
  <c r="D39" i="5"/>
  <c r="A40" i="5"/>
  <c r="F39" i="5"/>
  <c r="CD25" i="24"/>
  <c r="DG24" i="17"/>
  <c r="DR24" i="17"/>
  <c r="BT25" i="24"/>
  <c r="BQ25" i="23"/>
  <c r="DU24" i="17"/>
  <c r="DD24" i="17"/>
  <c r="BY25" i="23"/>
  <c r="DO24" i="21"/>
  <c r="CU24" i="16"/>
  <c r="CQ24" i="24"/>
  <c r="CO24" i="21"/>
  <c r="DI24" i="21"/>
  <c r="EB24" i="24"/>
  <c r="DU24" i="23"/>
  <c r="CS24" i="17"/>
  <c r="DI24" i="24"/>
  <c r="DZ24" i="21"/>
  <c r="DT24" i="16"/>
  <c r="DA24" i="18"/>
  <c r="DX24" i="23"/>
  <c r="CN24" i="16"/>
  <c r="DW24" i="16"/>
  <c r="CV24" i="21"/>
  <c r="DQ24" i="23"/>
  <c r="EC24" i="16"/>
  <c r="DW24" i="24"/>
  <c r="DZ24" i="16"/>
  <c r="DC24" i="24"/>
  <c r="DU24" i="18"/>
  <c r="DQ24" i="21"/>
  <c r="DJ24" i="23"/>
  <c r="CK25" i="19"/>
  <c r="BN25" i="26"/>
  <c r="E38" i="2"/>
  <c r="D38" i="2"/>
  <c r="H38" i="2"/>
  <c r="G38" i="2"/>
  <c r="F38" i="2"/>
  <c r="C38" i="2"/>
  <c r="B38" i="2"/>
  <c r="A39" i="2"/>
  <c r="AX25" i="17"/>
  <c r="CA25" i="24"/>
  <c r="CJ25" i="26"/>
  <c r="BL25" i="25"/>
  <c r="K33" i="13"/>
  <c r="J33" i="13"/>
  <c r="I33" i="13"/>
  <c r="BW25" i="23"/>
  <c r="DH24" i="17"/>
  <c r="BF25" i="23"/>
  <c r="AY25" i="22"/>
  <c r="CZ24" i="23"/>
  <c r="BW25" i="19"/>
  <c r="G38" i="4"/>
  <c r="F38" i="4"/>
  <c r="B38" i="4"/>
  <c r="A39" i="4"/>
  <c r="H38" i="4"/>
  <c r="E38" i="4"/>
  <c r="D38" i="4"/>
  <c r="C38" i="4"/>
  <c r="BB34" i="10"/>
  <c r="AM34" i="10"/>
  <c r="AW25" i="17"/>
  <c r="B39" i="10"/>
  <c r="A40" i="10"/>
  <c r="H39" i="10"/>
  <c r="F39" i="10"/>
  <c r="E39" i="10"/>
  <c r="D39" i="10"/>
  <c r="C39" i="10"/>
  <c r="G39" i="10"/>
  <c r="CG25" i="16"/>
  <c r="BP25" i="22"/>
  <c r="AQ26" i="26"/>
  <c r="AI26" i="26"/>
  <c r="AA26" i="26"/>
  <c r="S26" i="26"/>
  <c r="K26" i="26"/>
  <c r="C26" i="26"/>
  <c r="AP26" i="26"/>
  <c r="AH26" i="26"/>
  <c r="Z26" i="26"/>
  <c r="BS26" i="26" s="1"/>
  <c r="R26" i="26"/>
  <c r="J26" i="26"/>
  <c r="B26" i="26"/>
  <c r="CM26" i="26" s="1"/>
  <c r="AN26" i="26"/>
  <c r="AF26" i="26"/>
  <c r="X26" i="26"/>
  <c r="P26" i="26"/>
  <c r="H26" i="26"/>
  <c r="AS26" i="26"/>
  <c r="AE26" i="26"/>
  <c r="T26" i="26"/>
  <c r="BM26" i="26" s="1"/>
  <c r="F26" i="26"/>
  <c r="AM26" i="26"/>
  <c r="AB26" i="26"/>
  <c r="N26" i="26"/>
  <c r="AK26" i="26"/>
  <c r="U26" i="26"/>
  <c r="D26" i="26"/>
  <c r="AJ26" i="26"/>
  <c r="Q26" i="26"/>
  <c r="AD26" i="26"/>
  <c r="M26" i="26"/>
  <c r="AL26" i="26"/>
  <c r="I26" i="26"/>
  <c r="AG26" i="26"/>
  <c r="G26" i="26"/>
  <c r="AC26" i="26"/>
  <c r="E26" i="26"/>
  <c r="Y26" i="26"/>
  <c r="W26" i="26"/>
  <c r="L26" i="26"/>
  <c r="AO26" i="26"/>
  <c r="CH26" i="26" s="1"/>
  <c r="AT26" i="26"/>
  <c r="AR26" i="26"/>
  <c r="V26" i="26"/>
  <c r="O26" i="26"/>
  <c r="CZ24" i="18"/>
  <c r="CK25" i="25"/>
  <c r="BN25" i="16"/>
  <c r="DE24" i="17"/>
  <c r="BG25" i="16"/>
  <c r="CF25" i="24"/>
  <c r="CV24" i="17"/>
  <c r="BO25" i="23"/>
  <c r="BB25" i="24"/>
  <c r="CM25" i="20"/>
  <c r="DN24" i="23"/>
  <c r="CL25" i="23"/>
  <c r="CD25" i="16"/>
  <c r="DB24" i="23"/>
  <c r="CP24" i="18"/>
  <c r="BT25" i="16"/>
  <c r="BQ25" i="24"/>
  <c r="CP24" i="17"/>
  <c r="BX25" i="23"/>
  <c r="DG24" i="23"/>
  <c r="DR24" i="24"/>
  <c r="CU24" i="24"/>
  <c r="DL24" i="18"/>
  <c r="CO24" i="23"/>
  <c r="I33" i="6"/>
  <c r="K33" i="6"/>
  <c r="J33" i="6"/>
  <c r="BA25" i="20"/>
  <c r="BP25" i="25"/>
  <c r="AY25" i="26"/>
  <c r="J33" i="7"/>
  <c r="I33" i="7"/>
  <c r="K33" i="7"/>
  <c r="DA24" i="17"/>
  <c r="CK25" i="20"/>
  <c r="BG25" i="25"/>
  <c r="CF25" i="23"/>
  <c r="J34" i="13"/>
  <c r="I34" i="13"/>
  <c r="K34" i="13"/>
  <c r="BA33" i="12"/>
  <c r="AS33" i="12"/>
  <c r="AK33" i="12"/>
  <c r="AC33" i="12"/>
  <c r="U33" i="12"/>
  <c r="M33" i="12"/>
  <c r="AZ33" i="12"/>
  <c r="AR33" i="12"/>
  <c r="AJ33" i="12"/>
  <c r="AB33" i="12"/>
  <c r="T33" i="12"/>
  <c r="L33" i="12"/>
  <c r="AY33" i="12"/>
  <c r="AQ33" i="12"/>
  <c r="AI33" i="12"/>
  <c r="AA33" i="12"/>
  <c r="S33" i="12"/>
  <c r="AX33" i="12"/>
  <c r="AP33" i="12"/>
  <c r="AH33" i="12"/>
  <c r="Z33" i="12"/>
  <c r="R33" i="12"/>
  <c r="AW33" i="12"/>
  <c r="AO33" i="12"/>
  <c r="AG33" i="12"/>
  <c r="Y33" i="12"/>
  <c r="Q33" i="12"/>
  <c r="BD33" i="12"/>
  <c r="AV33" i="12"/>
  <c r="AN33" i="12"/>
  <c r="AF33" i="12"/>
  <c r="X33" i="12"/>
  <c r="P33" i="12"/>
  <c r="BC33" i="12"/>
  <c r="AU33" i="12"/>
  <c r="AM33" i="12"/>
  <c r="AE33" i="12"/>
  <c r="W33" i="12"/>
  <c r="O33" i="12"/>
  <c r="BB33" i="12"/>
  <c r="AT33" i="12"/>
  <c r="AL33" i="12"/>
  <c r="AD33" i="12"/>
  <c r="V33" i="12"/>
  <c r="N33" i="12"/>
  <c r="BJ25" i="17"/>
  <c r="BJ25" i="24"/>
  <c r="AX25" i="18"/>
  <c r="AX25" i="26"/>
  <c r="AU25" i="20"/>
  <c r="CA25" i="17"/>
  <c r="CT24" i="18"/>
  <c r="CN24" i="18"/>
  <c r="BB25" i="16"/>
  <c r="BB25" i="25"/>
  <c r="BC25" i="16"/>
  <c r="BL25" i="18"/>
  <c r="CL25" i="16"/>
  <c r="BV25" i="18"/>
  <c r="BD25" i="17"/>
  <c r="DX25" i="17" s="1"/>
  <c r="BD25" i="25"/>
  <c r="J33" i="10"/>
  <c r="I33" i="10"/>
  <c r="K33" i="10"/>
  <c r="DS24" i="17"/>
  <c r="CY24" i="18"/>
  <c r="BF25" i="24"/>
  <c r="CD25" i="17"/>
  <c r="CT24" i="16"/>
  <c r="AX33" i="7"/>
  <c r="AP33" i="7"/>
  <c r="AH33" i="7"/>
  <c r="Z33" i="7"/>
  <c r="R33" i="7"/>
  <c r="BD33" i="7"/>
  <c r="AV33" i="7"/>
  <c r="AN33" i="7"/>
  <c r="AF33" i="7"/>
  <c r="X33" i="7"/>
  <c r="P33" i="7"/>
  <c r="AW33" i="7"/>
  <c r="AO33" i="7"/>
  <c r="AG33" i="7"/>
  <c r="Y33" i="7"/>
  <c r="Q33" i="7"/>
  <c r="BC33" i="7"/>
  <c r="AU33" i="7"/>
  <c r="AM33" i="7"/>
  <c r="AE33" i="7"/>
  <c r="W33" i="7"/>
  <c r="O33" i="7"/>
  <c r="BB33" i="7"/>
  <c r="AT33" i="7"/>
  <c r="AL33" i="7"/>
  <c r="AD33" i="7"/>
  <c r="V33" i="7"/>
  <c r="N33" i="7"/>
  <c r="BA33" i="7"/>
  <c r="AS33" i="7"/>
  <c r="AK33" i="7"/>
  <c r="AC33" i="7"/>
  <c r="U33" i="7"/>
  <c r="M33" i="7"/>
  <c r="AY33" i="7"/>
  <c r="AQ33" i="7"/>
  <c r="AI33" i="7"/>
  <c r="AA33" i="7"/>
  <c r="S33" i="7"/>
  <c r="AZ33" i="7"/>
  <c r="AR33" i="7"/>
  <c r="AJ33" i="7"/>
  <c r="AB33" i="7"/>
  <c r="T33" i="7"/>
  <c r="L33" i="7"/>
  <c r="AX33" i="10"/>
  <c r="AP33" i="10"/>
  <c r="AH33" i="10"/>
  <c r="Z33" i="10"/>
  <c r="R33" i="10"/>
  <c r="AW33" i="10"/>
  <c r="AO33" i="10"/>
  <c r="AG33" i="10"/>
  <c r="Y33" i="10"/>
  <c r="Q33" i="10"/>
  <c r="BD33" i="10"/>
  <c r="AV33" i="10"/>
  <c r="AN33" i="10"/>
  <c r="AF33" i="10"/>
  <c r="X33" i="10"/>
  <c r="P33" i="10"/>
  <c r="BB33" i="10"/>
  <c r="AT33" i="10"/>
  <c r="AL33" i="10"/>
  <c r="AD33" i="10"/>
  <c r="V33" i="10"/>
  <c r="N33" i="10"/>
  <c r="BA33" i="10"/>
  <c r="AS33" i="10"/>
  <c r="AK33" i="10"/>
  <c r="AC33" i="10"/>
  <c r="U33" i="10"/>
  <c r="M33" i="10"/>
  <c r="AZ33" i="10"/>
  <c r="AR33" i="10"/>
  <c r="AJ33" i="10"/>
  <c r="AB33" i="10"/>
  <c r="T33" i="10"/>
  <c r="L33" i="10"/>
  <c r="BC33" i="10"/>
  <c r="W33" i="10"/>
  <c r="AY33" i="10"/>
  <c r="S33" i="10"/>
  <c r="AU33" i="10"/>
  <c r="O33" i="10"/>
  <c r="AQ33" i="10"/>
  <c r="AM33" i="10"/>
  <c r="AI33" i="10"/>
  <c r="AE33" i="10"/>
  <c r="AA33" i="10"/>
  <c r="I33" i="5"/>
  <c r="J33" i="5"/>
  <c r="K33" i="5"/>
  <c r="CN24" i="23"/>
  <c r="AA34" i="8"/>
  <c r="AH34" i="8"/>
  <c r="AO34" i="8"/>
  <c r="BD34" i="8"/>
  <c r="AV34" i="8"/>
  <c r="X34" i="8"/>
  <c r="BC34" i="8"/>
  <c r="AE34" i="8"/>
  <c r="BB34" i="8"/>
  <c r="AL34" i="8"/>
  <c r="AS34" i="8"/>
  <c r="AK34" i="8"/>
  <c r="AZ34" i="8"/>
  <c r="AJ34" i="8"/>
  <c r="T34" i="8"/>
  <c r="EA24" i="21"/>
  <c r="DX24" i="16"/>
  <c r="EF24" i="24"/>
  <c r="DO24" i="23"/>
  <c r="CR24" i="24"/>
  <c r="CO24" i="16"/>
  <c r="CQ24" i="18"/>
  <c r="DE24" i="21"/>
  <c r="CY24" i="16"/>
  <c r="DN24" i="16"/>
  <c r="CY24" i="21"/>
  <c r="CP24" i="23"/>
  <c r="DY24" i="24"/>
  <c r="DF24" i="24"/>
  <c r="CQ24" i="23"/>
  <c r="DZ24" i="24"/>
  <c r="K34" i="8"/>
  <c r="I34" i="8"/>
  <c r="J34" i="8"/>
  <c r="DT24" i="18"/>
  <c r="DV24" i="24"/>
  <c r="EA24" i="16"/>
  <c r="EE24" i="17"/>
  <c r="DM24" i="23"/>
  <c r="DT24" i="23"/>
  <c r="DV24" i="16"/>
  <c r="BC33" i="4"/>
  <c r="AU33" i="4"/>
  <c r="AM33" i="4"/>
  <c r="AE33" i="4"/>
  <c r="W33" i="4"/>
  <c r="O33" i="4"/>
  <c r="BB33" i="4"/>
  <c r="AT33" i="4"/>
  <c r="AL33" i="4"/>
  <c r="AD33" i="4"/>
  <c r="V33" i="4"/>
  <c r="N33" i="4"/>
  <c r="AX33" i="4"/>
  <c r="AP33" i="4"/>
  <c r="AH33" i="4"/>
  <c r="Z33" i="4"/>
  <c r="R33" i="4"/>
  <c r="AW33" i="4"/>
  <c r="AO33" i="4"/>
  <c r="AG33" i="4"/>
  <c r="Y33" i="4"/>
  <c r="Q33" i="4"/>
  <c r="AV33" i="4"/>
  <c r="AF33" i="4"/>
  <c r="P33" i="4"/>
  <c r="AS33" i="4"/>
  <c r="AC33" i="4"/>
  <c r="M33" i="4"/>
  <c r="AR33" i="4"/>
  <c r="L33" i="4"/>
  <c r="BD33" i="4"/>
  <c r="AN33" i="4"/>
  <c r="X33" i="4"/>
  <c r="AB33" i="4"/>
  <c r="AQ33" i="4"/>
  <c r="AA33" i="4"/>
  <c r="BA33" i="4"/>
  <c r="AK33" i="4"/>
  <c r="U33" i="4"/>
  <c r="AZ33" i="4"/>
  <c r="AJ33" i="4"/>
  <c r="T33" i="4"/>
  <c r="AY33" i="4"/>
  <c r="AI33" i="4"/>
  <c r="S33" i="4"/>
  <c r="AX25" i="22"/>
  <c r="CA25" i="21"/>
  <c r="BC25" i="20"/>
  <c r="AC34" i="12"/>
  <c r="U34" i="12"/>
  <c r="M34" i="12"/>
  <c r="AZ34" i="12"/>
  <c r="AR34" i="12"/>
  <c r="AJ34" i="12"/>
  <c r="AB34" i="12"/>
  <c r="T34" i="12"/>
  <c r="L34" i="12"/>
  <c r="AY34" i="12"/>
  <c r="AA34" i="12"/>
  <c r="S34" i="12"/>
  <c r="AX34" i="12"/>
  <c r="Z34" i="12"/>
  <c r="AW34" i="12"/>
  <c r="AG34" i="12"/>
  <c r="Q34" i="12"/>
  <c r="BD34" i="12"/>
  <c r="AV34" i="12"/>
  <c r="AF34" i="12"/>
  <c r="BC34" i="12"/>
  <c r="AU34" i="12"/>
  <c r="AE34" i="12"/>
  <c r="AL34" i="12"/>
  <c r="V34" i="12"/>
  <c r="N34" i="12"/>
  <c r="CC25" i="26"/>
  <c r="AW25" i="25"/>
  <c r="CG25" i="24"/>
  <c r="BG25" i="22"/>
  <c r="CF25" i="21"/>
  <c r="K33" i="8"/>
  <c r="J33" i="8"/>
  <c r="I33" i="8"/>
  <c r="BA25" i="19"/>
  <c r="BP25" i="24"/>
  <c r="AY25" i="18"/>
  <c r="C38" i="8"/>
  <c r="B38" i="8"/>
  <c r="A39" i="8"/>
  <c r="H38" i="8"/>
  <c r="G38" i="8"/>
  <c r="F38" i="8"/>
  <c r="E38" i="8"/>
  <c r="D38" i="8"/>
  <c r="BN25" i="18"/>
  <c r="BD34" i="5"/>
  <c r="AF34" i="5"/>
  <c r="AM34" i="5"/>
  <c r="O34" i="5"/>
  <c r="AQ34" i="5"/>
  <c r="S34" i="5"/>
  <c r="AH34" i="5"/>
  <c r="M34" i="5"/>
  <c r="L34" i="5"/>
  <c r="BB34" i="5"/>
  <c r="V34" i="5"/>
  <c r="U34" i="5"/>
  <c r="AG34" i="5"/>
  <c r="AD34" i="5"/>
  <c r="BJ25" i="23"/>
  <c r="AU25" i="18"/>
  <c r="AT34" i="13"/>
  <c r="AD34" i="13"/>
  <c r="V34" i="13"/>
  <c r="BA34" i="13"/>
  <c r="AZ34" i="13"/>
  <c r="L34" i="13"/>
  <c r="AY34" i="13"/>
  <c r="AI34" i="13"/>
  <c r="AH34" i="13"/>
  <c r="R34" i="13"/>
  <c r="AW34" i="13"/>
  <c r="BD34" i="13"/>
  <c r="AF34" i="13"/>
  <c r="X34" i="13"/>
  <c r="BC34" i="13"/>
  <c r="AU34" i="13"/>
  <c r="AM34" i="13"/>
  <c r="O34" i="13"/>
  <c r="BS25" i="21"/>
  <c r="BL25" i="16"/>
  <c r="BD25" i="24"/>
  <c r="AZ25" i="26"/>
  <c r="CD25" i="25"/>
  <c r="BT25" i="25"/>
  <c r="BQ25" i="16"/>
  <c r="A40" i="9"/>
  <c r="H39" i="9"/>
  <c r="G39" i="9"/>
  <c r="D39" i="9"/>
  <c r="F39" i="9"/>
  <c r="E39" i="9"/>
  <c r="C39" i="9"/>
  <c r="B39" i="9"/>
  <c r="BY25" i="24"/>
  <c r="AV25" i="20"/>
  <c r="EF24" i="17"/>
  <c r="EF24" i="23"/>
  <c r="CT24" i="24"/>
  <c r="DX24" i="24"/>
  <c r="BE25" i="23"/>
  <c r="A27" i="26"/>
  <c r="A27" i="25"/>
  <c r="A27" i="24"/>
  <c r="A27" i="23"/>
  <c r="A27" i="22"/>
  <c r="A27" i="19"/>
  <c r="A27" i="21"/>
  <c r="A27" i="20"/>
  <c r="A27" i="18"/>
  <c r="A27" i="17"/>
  <c r="A27" i="16"/>
  <c r="AS27" i="15"/>
  <c r="AK27" i="15"/>
  <c r="AC27" i="15"/>
  <c r="U27" i="15"/>
  <c r="M27" i="15"/>
  <c r="E27" i="15"/>
  <c r="AR27" i="15"/>
  <c r="AI27" i="15"/>
  <c r="Z27" i="15"/>
  <c r="Q27" i="15"/>
  <c r="H27" i="15"/>
  <c r="AQ27" i="15"/>
  <c r="AH27" i="15"/>
  <c r="Y27" i="15"/>
  <c r="P27" i="15"/>
  <c r="G27" i="15"/>
  <c r="AO27" i="15"/>
  <c r="AF27" i="15"/>
  <c r="W27" i="15"/>
  <c r="N27" i="15"/>
  <c r="D27" i="15"/>
  <c r="AM27" i="15"/>
  <c r="X27" i="15"/>
  <c r="J27" i="15"/>
  <c r="AL27" i="15"/>
  <c r="V27" i="15"/>
  <c r="I27" i="15"/>
  <c r="AG27" i="15"/>
  <c r="S27" i="15"/>
  <c r="C27" i="15"/>
  <c r="AD27" i="15"/>
  <c r="F27" i="15"/>
  <c r="AB27" i="15"/>
  <c r="B27" i="15"/>
  <c r="A28" i="15"/>
  <c r="AA27" i="15"/>
  <c r="AT27" i="15"/>
  <c r="T27" i="15"/>
  <c r="AN27" i="15"/>
  <c r="O27" i="15"/>
  <c r="AE27" i="15"/>
  <c r="K27" i="15"/>
  <c r="AP27" i="15"/>
  <c r="AJ27" i="15"/>
  <c r="L27" i="15"/>
  <c r="R27" i="15"/>
  <c r="AY25" i="19"/>
  <c r="CU24" i="18"/>
  <c r="BC34" i="7"/>
  <c r="AE34" i="7"/>
  <c r="AL34" i="7"/>
  <c r="BA34" i="7"/>
  <c r="AR34" i="7"/>
  <c r="BN25" i="20"/>
  <c r="CQ24" i="17"/>
  <c r="BJ25" i="25"/>
  <c r="AX25" i="19"/>
  <c r="BO25" i="16"/>
  <c r="AU25" i="21"/>
  <c r="CA25" i="18"/>
  <c r="BB25" i="26"/>
  <c r="BS25" i="23"/>
  <c r="BC25" i="25"/>
  <c r="BL25" i="19"/>
  <c r="DB24" i="18"/>
  <c r="CL25" i="17"/>
  <c r="BW25" i="16"/>
  <c r="BW25" i="24"/>
  <c r="BD25" i="19"/>
  <c r="BD25" i="26"/>
  <c r="EA24" i="17"/>
  <c r="AW25" i="22"/>
  <c r="CZ24" i="21"/>
  <c r="DV24" i="21"/>
  <c r="DJ24" i="18"/>
  <c r="DR24" i="23"/>
  <c r="CQ24" i="16"/>
  <c r="ED24" i="18"/>
  <c r="ED24" i="16"/>
  <c r="DS24" i="24"/>
  <c r="DQ24" i="24"/>
  <c r="CS24" i="21"/>
  <c r="S34" i="7" s="1"/>
  <c r="ED24" i="23"/>
  <c r="CS24" i="24"/>
  <c r="DP24" i="24"/>
  <c r="EC24" i="21"/>
  <c r="DE24" i="23"/>
  <c r="CZ24" i="24"/>
  <c r="DB24" i="16"/>
  <c r="DG24" i="24"/>
  <c r="CS24" i="18"/>
  <c r="DP24" i="16"/>
  <c r="DJ24" i="24"/>
  <c r="CS24" i="16"/>
  <c r="ED24" i="24"/>
  <c r="AO26" i="16"/>
  <c r="AG26" i="16"/>
  <c r="Y26" i="16"/>
  <c r="Q26" i="16"/>
  <c r="I26" i="16"/>
  <c r="AT26" i="16"/>
  <c r="AK26" i="16"/>
  <c r="AB26" i="16"/>
  <c r="S26" i="16"/>
  <c r="J26" i="16"/>
  <c r="AS26" i="16"/>
  <c r="AJ26" i="16"/>
  <c r="AA26" i="16"/>
  <c r="R26" i="16"/>
  <c r="H26" i="16"/>
  <c r="AQ26" i="16"/>
  <c r="AH26" i="16"/>
  <c r="X26" i="16"/>
  <c r="O26" i="16"/>
  <c r="F26" i="16"/>
  <c r="AR26" i="16"/>
  <c r="AD26" i="16"/>
  <c r="N26" i="16"/>
  <c r="B26" i="16"/>
  <c r="AP26" i="16"/>
  <c r="AC26" i="16"/>
  <c r="M26" i="16"/>
  <c r="AN26" i="16"/>
  <c r="Z26" i="16"/>
  <c r="BS26" i="16" s="1"/>
  <c r="L26" i="16"/>
  <c r="AM26" i="16"/>
  <c r="W26" i="16"/>
  <c r="K26" i="16"/>
  <c r="AI26" i="16"/>
  <c r="U26" i="16"/>
  <c r="E26" i="16"/>
  <c r="G26" i="16"/>
  <c r="AZ26" i="16" s="1"/>
  <c r="D26" i="16"/>
  <c r="AL26" i="16"/>
  <c r="C26" i="16"/>
  <c r="AF26" i="16"/>
  <c r="V26" i="16"/>
  <c r="P26" i="16"/>
  <c r="T26" i="16"/>
  <c r="AE26" i="16"/>
  <c r="AQ26" i="25"/>
  <c r="AI26" i="25"/>
  <c r="AA26" i="25"/>
  <c r="S26" i="25"/>
  <c r="K26" i="25"/>
  <c r="C26" i="25"/>
  <c r="AP26" i="25"/>
  <c r="AH26" i="25"/>
  <c r="Z26" i="25"/>
  <c r="R26" i="25"/>
  <c r="J26" i="25"/>
  <c r="B26" i="25"/>
  <c r="AT26" i="25"/>
  <c r="AJ26" i="25"/>
  <c r="X26" i="25"/>
  <c r="N26" i="25"/>
  <c r="D26" i="25"/>
  <c r="AS26" i="25"/>
  <c r="AG26" i="25"/>
  <c r="W26" i="25"/>
  <c r="M26" i="25"/>
  <c r="AR26" i="25"/>
  <c r="AF26" i="25"/>
  <c r="V26" i="25"/>
  <c r="BO26" i="25" s="1"/>
  <c r="L26" i="25"/>
  <c r="AD26" i="25"/>
  <c r="O26" i="25"/>
  <c r="AC26" i="25"/>
  <c r="I26" i="25"/>
  <c r="AO26" i="25"/>
  <c r="AB26" i="25"/>
  <c r="H26" i="25"/>
  <c r="BA26" i="25" s="1"/>
  <c r="AN26" i="25"/>
  <c r="Y26" i="25"/>
  <c r="G26" i="25"/>
  <c r="AM26" i="25"/>
  <c r="U26" i="25"/>
  <c r="F26" i="25"/>
  <c r="Q26" i="25"/>
  <c r="P26" i="25"/>
  <c r="BI26" i="25" s="1"/>
  <c r="E26" i="25"/>
  <c r="AL26" i="25"/>
  <c r="AK26" i="25"/>
  <c r="AE26" i="25"/>
  <c r="T26" i="25"/>
  <c r="BJ25" i="20"/>
  <c r="BD25" i="21"/>
  <c r="CD25" i="22"/>
  <c r="DW24" i="17"/>
  <c r="BH25" i="18"/>
  <c r="ED24" i="17"/>
  <c r="AP26" i="17"/>
  <c r="AH26" i="17"/>
  <c r="Z26" i="17"/>
  <c r="R26" i="17"/>
  <c r="J26" i="17"/>
  <c r="B26" i="17"/>
  <c r="AO26" i="17"/>
  <c r="AG26" i="17"/>
  <c r="Y26" i="17"/>
  <c r="Q26" i="17"/>
  <c r="BJ26" i="17" s="1"/>
  <c r="I26" i="17"/>
  <c r="AN26" i="17"/>
  <c r="AD26" i="17"/>
  <c r="T26" i="17"/>
  <c r="H26" i="17"/>
  <c r="AM26" i="17"/>
  <c r="AC26" i="17"/>
  <c r="S26" i="17"/>
  <c r="G26" i="17"/>
  <c r="AL26" i="17"/>
  <c r="AB26" i="17"/>
  <c r="P26" i="17"/>
  <c r="F26" i="17"/>
  <c r="AK26" i="17"/>
  <c r="AA26" i="17"/>
  <c r="O26" i="17"/>
  <c r="E26" i="17"/>
  <c r="AT26" i="17"/>
  <c r="X26" i="17"/>
  <c r="BQ26" i="17" s="1"/>
  <c r="D26" i="17"/>
  <c r="AS26" i="17"/>
  <c r="W26" i="17"/>
  <c r="C26" i="17"/>
  <c r="AR26" i="17"/>
  <c r="V26" i="17"/>
  <c r="AQ26" i="17"/>
  <c r="U26" i="17"/>
  <c r="BN26" i="17" s="1"/>
  <c r="AI26" i="17"/>
  <c r="M26" i="17"/>
  <c r="AJ26" i="17"/>
  <c r="AF26" i="17"/>
  <c r="AE26" i="17"/>
  <c r="N26" i="17"/>
  <c r="L26" i="17"/>
  <c r="K26" i="17"/>
  <c r="CK25" i="17"/>
  <c r="BN25" i="24"/>
  <c r="CB25" i="16"/>
  <c r="BE25" i="21"/>
  <c r="BD26" i="17"/>
  <c r="AM26" i="20"/>
  <c r="AE26" i="20"/>
  <c r="W26" i="20"/>
  <c r="O26" i="20"/>
  <c r="G26" i="20"/>
  <c r="AT26" i="20"/>
  <c r="AL26" i="20"/>
  <c r="AD26" i="20"/>
  <c r="V26" i="20"/>
  <c r="N26" i="20"/>
  <c r="F26" i="20"/>
  <c r="AS26" i="20"/>
  <c r="AK26" i="20"/>
  <c r="AC26" i="20"/>
  <c r="U26" i="20"/>
  <c r="M26" i="20"/>
  <c r="E26" i="20"/>
  <c r="AR26" i="20"/>
  <c r="AJ26" i="20"/>
  <c r="AB26" i="20"/>
  <c r="T26" i="20"/>
  <c r="L26" i="20"/>
  <c r="D26" i="20"/>
  <c r="AQ26" i="20"/>
  <c r="AI26" i="20"/>
  <c r="AA26" i="20"/>
  <c r="S26" i="20"/>
  <c r="K26" i="20"/>
  <c r="C26" i="20"/>
  <c r="AP26" i="20"/>
  <c r="AH26" i="20"/>
  <c r="Z26" i="20"/>
  <c r="BS26" i="20" s="1"/>
  <c r="R26" i="20"/>
  <c r="J26" i="20"/>
  <c r="B26" i="20"/>
  <c r="Y26" i="20"/>
  <c r="X26" i="20"/>
  <c r="BQ26" i="20" s="1"/>
  <c r="P26" i="20"/>
  <c r="H26" i="20"/>
  <c r="AO26" i="20"/>
  <c r="CH26" i="20" s="1"/>
  <c r="AN26" i="20"/>
  <c r="AG26" i="20"/>
  <c r="AF26" i="20"/>
  <c r="Q26" i="20"/>
  <c r="I26" i="20"/>
  <c r="AY25" i="25"/>
  <c r="BG25" i="24"/>
  <c r="CU24" i="17"/>
  <c r="AX25" i="25"/>
  <c r="CA25" i="16"/>
  <c r="BB25" i="17"/>
  <c r="BC25" i="23"/>
  <c r="BV25" i="17"/>
  <c r="BD25" i="16"/>
  <c r="D34" i="11"/>
  <c r="C34" i="11"/>
  <c r="B34" i="11"/>
  <c r="H34" i="11"/>
  <c r="G34" i="11"/>
  <c r="F34" i="11"/>
  <c r="E34" i="11"/>
  <c r="A35" i="11"/>
  <c r="BA33" i="2"/>
  <c r="AS33" i="2"/>
  <c r="AK33" i="2"/>
  <c r="AC33" i="2"/>
  <c r="U33" i="2"/>
  <c r="M33" i="2"/>
  <c r="AZ33" i="2"/>
  <c r="AR33" i="2"/>
  <c r="AJ33" i="2"/>
  <c r="AB33" i="2"/>
  <c r="T33" i="2"/>
  <c r="L33" i="2"/>
  <c r="BD33" i="2"/>
  <c r="AV33" i="2"/>
  <c r="AN33" i="2"/>
  <c r="AF33" i="2"/>
  <c r="X33" i="2"/>
  <c r="P33" i="2"/>
  <c r="BC33" i="2"/>
  <c r="AM33" i="2"/>
  <c r="W33" i="2"/>
  <c r="AU33" i="2"/>
  <c r="AE33" i="2"/>
  <c r="O33" i="2"/>
  <c r="AT33" i="2"/>
  <c r="AD33" i="2"/>
  <c r="N33" i="2"/>
  <c r="AQ33" i="2"/>
  <c r="Y33" i="2"/>
  <c r="AX33" i="2"/>
  <c r="AH33" i="2"/>
  <c r="R33" i="2"/>
  <c r="AA33" i="2"/>
  <c r="AP33" i="2"/>
  <c r="Z33" i="2"/>
  <c r="AO33" i="2"/>
  <c r="BB33" i="2"/>
  <c r="AL33" i="2"/>
  <c r="V33" i="2"/>
  <c r="AY33" i="2"/>
  <c r="AI33" i="2"/>
  <c r="S33" i="2"/>
  <c r="AW33" i="2"/>
  <c r="AG33" i="2"/>
  <c r="Q33" i="2"/>
  <c r="AZ25" i="18"/>
  <c r="CI25" i="22"/>
  <c r="BH25" i="21"/>
  <c r="CH25" i="22"/>
  <c r="CV24" i="24"/>
  <c r="DV24" i="23"/>
  <c r="DT24" i="24"/>
  <c r="DL24" i="24"/>
  <c r="DK24" i="23"/>
  <c r="CX24" i="23"/>
  <c r="CR24" i="17"/>
  <c r="BE25" i="22"/>
  <c r="BZ26" i="26"/>
  <c r="AT26" i="21"/>
  <c r="AL26" i="21"/>
  <c r="AD26" i="21"/>
  <c r="V26" i="21"/>
  <c r="N26" i="21"/>
  <c r="F26" i="21"/>
  <c r="AS26" i="21"/>
  <c r="AK26" i="21"/>
  <c r="AC26" i="21"/>
  <c r="U26" i="21"/>
  <c r="M26" i="21"/>
  <c r="E26" i="21"/>
  <c r="CJ26" i="21" s="1"/>
  <c r="AR26" i="21"/>
  <c r="AJ26" i="21"/>
  <c r="AB26" i="21"/>
  <c r="T26" i="21"/>
  <c r="L26" i="21"/>
  <c r="D26" i="21"/>
  <c r="AQ26" i="21"/>
  <c r="AI26" i="21"/>
  <c r="AA26" i="21"/>
  <c r="S26" i="21"/>
  <c r="K26" i="21"/>
  <c r="C26" i="21"/>
  <c r="AP26" i="21"/>
  <c r="AH26" i="21"/>
  <c r="Z26" i="21"/>
  <c r="R26" i="21"/>
  <c r="BK26" i="21" s="1"/>
  <c r="J26" i="21"/>
  <c r="B26" i="21"/>
  <c r="X26" i="21"/>
  <c r="AO26" i="21"/>
  <c r="W26" i="21"/>
  <c r="AN26" i="21"/>
  <c r="Q26" i="21"/>
  <c r="AM26" i="21"/>
  <c r="P26" i="21"/>
  <c r="AG26" i="21"/>
  <c r="O26" i="21"/>
  <c r="Y26" i="21"/>
  <c r="G26" i="21"/>
  <c r="AF26" i="21"/>
  <c r="AE26" i="21"/>
  <c r="I26" i="21"/>
  <c r="H26" i="21"/>
  <c r="DN24" i="18"/>
  <c r="DN24" i="17"/>
  <c r="EC24" i="17"/>
  <c r="BR25" i="23"/>
  <c r="BG25" i="17"/>
  <c r="BP25" i="26"/>
  <c r="BB26" i="26"/>
  <c r="AN26" i="22"/>
  <c r="AF26" i="22"/>
  <c r="X26" i="22"/>
  <c r="P26" i="22"/>
  <c r="H26" i="22"/>
  <c r="AT26" i="22"/>
  <c r="AL26" i="22"/>
  <c r="AD26" i="22"/>
  <c r="V26" i="22"/>
  <c r="N26" i="22"/>
  <c r="F26" i="22"/>
  <c r="AR26" i="22"/>
  <c r="AJ26" i="22"/>
  <c r="AB26" i="22"/>
  <c r="BU26" i="22" s="1"/>
  <c r="T26" i="22"/>
  <c r="L26" i="22"/>
  <c r="D26" i="22"/>
  <c r="AQ26" i="22"/>
  <c r="AI26" i="22"/>
  <c r="AA26" i="22"/>
  <c r="S26" i="22"/>
  <c r="K26" i="22"/>
  <c r="BD26" i="22" s="1"/>
  <c r="C26" i="22"/>
  <c r="AE26" i="22"/>
  <c r="O26" i="22"/>
  <c r="AS26" i="22"/>
  <c r="AC26" i="22"/>
  <c r="M26" i="22"/>
  <c r="AP26" i="22"/>
  <c r="Z26" i="22"/>
  <c r="J26" i="22"/>
  <c r="AM26" i="22"/>
  <c r="W26" i="22"/>
  <c r="G26" i="22"/>
  <c r="AK26" i="22"/>
  <c r="U26" i="22"/>
  <c r="E26" i="22"/>
  <c r="B26" i="22"/>
  <c r="BY26" i="22" s="1"/>
  <c r="AO26" i="22"/>
  <c r="AH26" i="22"/>
  <c r="AG26" i="22"/>
  <c r="Y26" i="22"/>
  <c r="I26" i="22"/>
  <c r="Q26" i="22"/>
  <c r="R26" i="22"/>
  <c r="AW34" i="6"/>
  <c r="BC34" i="6"/>
  <c r="AM34" i="6"/>
  <c r="BD34" i="6"/>
  <c r="P34" i="6"/>
  <c r="AE34" i="6"/>
  <c r="O34" i="6"/>
  <c r="V34" i="6"/>
  <c r="BA34" i="6"/>
  <c r="AS34" i="6"/>
  <c r="AZ34" i="6"/>
  <c r="AB34" i="6"/>
  <c r="AI34" i="6"/>
  <c r="AX34" i="6"/>
  <c r="BZ25" i="17"/>
  <c r="DS25" i="17" s="1"/>
  <c r="BZ25" i="25"/>
  <c r="BP25" i="19"/>
  <c r="BE25" i="24"/>
  <c r="BY26" i="26"/>
  <c r="CB26" i="21"/>
  <c r="AO26" i="23"/>
  <c r="AG26" i="23"/>
  <c r="Y26" i="23"/>
  <c r="Q26" i="23"/>
  <c r="I26" i="23"/>
  <c r="AN26" i="23"/>
  <c r="AF26" i="23"/>
  <c r="X26" i="23"/>
  <c r="P26" i="23"/>
  <c r="H26" i="23"/>
  <c r="AM26" i="23"/>
  <c r="AE26" i="23"/>
  <c r="W26" i="23"/>
  <c r="O26" i="23"/>
  <c r="G26" i="23"/>
  <c r="AT26" i="23"/>
  <c r="AL26" i="23"/>
  <c r="AD26" i="23"/>
  <c r="V26" i="23"/>
  <c r="N26" i="23"/>
  <c r="F26" i="23"/>
  <c r="AS26" i="23"/>
  <c r="AK26" i="23"/>
  <c r="AC26" i="23"/>
  <c r="BV26" i="23" s="1"/>
  <c r="U26" i="23"/>
  <c r="M26" i="23"/>
  <c r="E26" i="23"/>
  <c r="AR26" i="23"/>
  <c r="AJ26" i="23"/>
  <c r="AB26" i="23"/>
  <c r="T26" i="23"/>
  <c r="L26" i="23"/>
  <c r="BE26" i="23" s="1"/>
  <c r="D26" i="23"/>
  <c r="S26" i="23"/>
  <c r="R26" i="23"/>
  <c r="AQ26" i="23"/>
  <c r="K26" i="23"/>
  <c r="AP26" i="23"/>
  <c r="J26" i="23"/>
  <c r="AH26" i="23"/>
  <c r="CA26" i="23" s="1"/>
  <c r="B26" i="23"/>
  <c r="C26" i="23"/>
  <c r="AI26" i="23"/>
  <c r="AA26" i="23"/>
  <c r="Z26" i="23"/>
  <c r="CT24" i="17"/>
  <c r="CT24" i="23"/>
  <c r="DY24" i="17"/>
  <c r="BR25" i="25"/>
  <c r="BG25" i="18"/>
  <c r="CE25" i="19"/>
  <c r="CE25" i="23"/>
  <c r="I33" i="3"/>
  <c r="K33" i="3"/>
  <c r="J33" i="3"/>
  <c r="DM24" i="17"/>
  <c r="BJ25" i="16"/>
  <c r="CB25" i="23"/>
  <c r="BO25" i="25"/>
  <c r="DL24" i="17"/>
  <c r="DI24" i="18"/>
  <c r="CM25" i="23"/>
  <c r="K33" i="9"/>
  <c r="J33" i="9"/>
  <c r="I33" i="9"/>
  <c r="BI25" i="23"/>
  <c r="BD25" i="18"/>
  <c r="DR24" i="18"/>
  <c r="AW25" i="23"/>
  <c r="CX24" i="24"/>
  <c r="AW33" i="6"/>
  <c r="AO33" i="6"/>
  <c r="AG33" i="6"/>
  <c r="Y33" i="6"/>
  <c r="Q33" i="6"/>
  <c r="AU33" i="6"/>
  <c r="AE33" i="6"/>
  <c r="O33" i="6"/>
  <c r="BD33" i="6"/>
  <c r="AV33" i="6"/>
  <c r="AN33" i="6"/>
  <c r="AF33" i="6"/>
  <c r="X33" i="6"/>
  <c r="P33" i="6"/>
  <c r="BC33" i="6"/>
  <c r="AM33" i="6"/>
  <c r="W33" i="6"/>
  <c r="BB33" i="6"/>
  <c r="AT33" i="6"/>
  <c r="AL33" i="6"/>
  <c r="AD33" i="6"/>
  <c r="V33" i="6"/>
  <c r="N33" i="6"/>
  <c r="BA33" i="6"/>
  <c r="AS33" i="6"/>
  <c r="AK33" i="6"/>
  <c r="AC33" i="6"/>
  <c r="U33" i="6"/>
  <c r="M33" i="6"/>
  <c r="AZ33" i="6"/>
  <c r="AR33" i="6"/>
  <c r="AJ33" i="6"/>
  <c r="AB33" i="6"/>
  <c r="T33" i="6"/>
  <c r="L33" i="6"/>
  <c r="AY33" i="6"/>
  <c r="AQ33" i="6"/>
  <c r="AI33" i="6"/>
  <c r="AA33" i="6"/>
  <c r="S33" i="6"/>
  <c r="AX33" i="6"/>
  <c r="AP33" i="6"/>
  <c r="AH33" i="6"/>
  <c r="Z33" i="6"/>
  <c r="R33" i="6"/>
  <c r="DP24" i="17"/>
  <c r="CU24" i="21"/>
  <c r="EB24" i="17"/>
  <c r="B38" i="7"/>
  <c r="H38" i="7"/>
  <c r="A39" i="7"/>
  <c r="G38" i="7"/>
  <c r="F38" i="7"/>
  <c r="E38" i="7"/>
  <c r="C38" i="7"/>
  <c r="D38" i="7"/>
  <c r="DJ24" i="17"/>
  <c r="EB24" i="18"/>
  <c r="DQ24" i="18"/>
  <c r="CS24" i="23"/>
  <c r="CW24" i="16"/>
  <c r="DX24" i="18"/>
  <c r="DA24" i="16"/>
  <c r="CP24" i="24"/>
  <c r="DO24" i="24"/>
  <c r="DH24" i="23"/>
  <c r="DO24" i="16"/>
  <c r="DN24" i="24"/>
  <c r="DU24" i="24"/>
  <c r="DL24" i="21"/>
  <c r="DU24" i="16"/>
  <c r="CY24" i="24"/>
  <c r="DG24" i="16"/>
  <c r="DZ24" i="23"/>
  <c r="DU24" i="21"/>
  <c r="DF24" i="17"/>
  <c r="DD24" i="24"/>
  <c r="EE24" i="21"/>
  <c r="DP24" i="18"/>
  <c r="DA24" i="24"/>
  <c r="DW24" i="21"/>
  <c r="CX25" i="16"/>
  <c r="AR26" i="18"/>
  <c r="AJ26" i="18"/>
  <c r="AB26" i="18"/>
  <c r="T26" i="18"/>
  <c r="L26" i="18"/>
  <c r="D26" i="18"/>
  <c r="AP26" i="18"/>
  <c r="AG26" i="18"/>
  <c r="X26" i="18"/>
  <c r="O26" i="18"/>
  <c r="F26" i="18"/>
  <c r="AO26" i="18"/>
  <c r="AF26" i="18"/>
  <c r="W26" i="18"/>
  <c r="N26" i="18"/>
  <c r="E26" i="18"/>
  <c r="AN26" i="18"/>
  <c r="AE26" i="18"/>
  <c r="V26" i="18"/>
  <c r="M26" i="18"/>
  <c r="C26" i="18"/>
  <c r="AM26" i="18"/>
  <c r="AD26" i="18"/>
  <c r="U26" i="18"/>
  <c r="K26" i="18"/>
  <c r="B26" i="18"/>
  <c r="AC26" i="18"/>
  <c r="BV26" i="18" s="1"/>
  <c r="J26" i="18"/>
  <c r="AT26" i="18"/>
  <c r="AA26" i="18"/>
  <c r="I26" i="18"/>
  <c r="AS26" i="18"/>
  <c r="CL26" i="18" s="1"/>
  <c r="Z26" i="18"/>
  <c r="H26" i="18"/>
  <c r="Y26" i="18"/>
  <c r="S26" i="18"/>
  <c r="R26" i="18"/>
  <c r="AQ26" i="18"/>
  <c r="Q26" i="18"/>
  <c r="AL26" i="18"/>
  <c r="CE26" i="18" s="1"/>
  <c r="AK26" i="18"/>
  <c r="AI26" i="18"/>
  <c r="AH26" i="18"/>
  <c r="G26" i="18"/>
  <c r="P26" i="18"/>
  <c r="CF26" i="20"/>
  <c r="AP26" i="24"/>
  <c r="AH26" i="24"/>
  <c r="Z26" i="24"/>
  <c r="R26" i="24"/>
  <c r="J26" i="24"/>
  <c r="B26" i="24"/>
  <c r="AU26" i="24" s="1"/>
  <c r="AN26" i="24"/>
  <c r="AF26" i="24"/>
  <c r="X26" i="24"/>
  <c r="P26" i="24"/>
  <c r="H26" i="24"/>
  <c r="AM26" i="24"/>
  <c r="AE26" i="24"/>
  <c r="W26" i="24"/>
  <c r="O26" i="24"/>
  <c r="G26" i="24"/>
  <c r="AT26" i="24"/>
  <c r="AI26" i="24"/>
  <c r="U26" i="24"/>
  <c r="I26" i="24"/>
  <c r="AS26" i="24"/>
  <c r="AG26" i="24"/>
  <c r="T26" i="24"/>
  <c r="F26" i="24"/>
  <c r="AQ26" i="24"/>
  <c r="AC26" i="24"/>
  <c r="Q26" i="24"/>
  <c r="D26" i="24"/>
  <c r="AO26" i="24"/>
  <c r="AB26" i="24"/>
  <c r="N26" i="24"/>
  <c r="C26" i="24"/>
  <c r="AR26" i="24"/>
  <c r="S26" i="24"/>
  <c r="AL26" i="24"/>
  <c r="CE26" i="24" s="1"/>
  <c r="M26" i="24"/>
  <c r="AK26" i="24"/>
  <c r="L26" i="24"/>
  <c r="AJ26" i="24"/>
  <c r="K26" i="24"/>
  <c r="AD26" i="24"/>
  <c r="E26" i="24"/>
  <c r="AA26" i="24"/>
  <c r="BT26" i="24" s="1"/>
  <c r="Y26" i="24"/>
  <c r="V26" i="24"/>
  <c r="F38" i="3"/>
  <c r="E38" i="3"/>
  <c r="A39" i="3"/>
  <c r="H38" i="3"/>
  <c r="C38" i="3"/>
  <c r="D38" i="3"/>
  <c r="B38" i="3"/>
  <c r="G38" i="3"/>
  <c r="DM24" i="18"/>
  <c r="BR25" i="26"/>
  <c r="BG25" i="20"/>
  <c r="CF25" i="19"/>
  <c r="CB25" i="24"/>
  <c r="AX25" i="21"/>
  <c r="BO25" i="17"/>
  <c r="AU25" i="23"/>
  <c r="CX24" i="17"/>
  <c r="K34" i="12"/>
  <c r="DH24" i="18"/>
  <c r="CM25" i="17"/>
  <c r="DT24" i="17"/>
  <c r="CL25" i="19"/>
  <c r="BV25" i="21"/>
  <c r="BM25" i="23"/>
  <c r="CO24" i="17"/>
  <c r="BF25" i="19"/>
  <c r="DB24" i="24"/>
  <c r="DO24" i="17"/>
  <c r="AW33" i="9"/>
  <c r="AO33" i="9"/>
  <c r="AG33" i="9"/>
  <c r="Y33" i="9"/>
  <c r="Q33" i="9"/>
  <c r="BD33" i="9"/>
  <c r="AV33" i="9"/>
  <c r="AN33" i="9"/>
  <c r="AF33" i="9"/>
  <c r="X33" i="9"/>
  <c r="P33" i="9"/>
  <c r="BC33" i="9"/>
  <c r="AU33" i="9"/>
  <c r="AM33" i="9"/>
  <c r="AE33" i="9"/>
  <c r="W33" i="9"/>
  <c r="O33" i="9"/>
  <c r="AZ33" i="9"/>
  <c r="AR33" i="9"/>
  <c r="AJ33" i="9"/>
  <c r="AB33" i="9"/>
  <c r="T33" i="9"/>
  <c r="L33" i="9"/>
  <c r="BB33" i="9"/>
  <c r="AL33" i="9"/>
  <c r="V33" i="9"/>
  <c r="BA33" i="9"/>
  <c r="AK33" i="9"/>
  <c r="U33" i="9"/>
  <c r="AY33" i="9"/>
  <c r="AI33" i="9"/>
  <c r="S33" i="9"/>
  <c r="AX33" i="9"/>
  <c r="AH33" i="9"/>
  <c r="R33" i="9"/>
  <c r="AT33" i="9"/>
  <c r="AD33" i="9"/>
  <c r="N33" i="9"/>
  <c r="AS33" i="9"/>
  <c r="AC33" i="9"/>
  <c r="M33" i="9"/>
  <c r="AQ33" i="9"/>
  <c r="AA33" i="9"/>
  <c r="AP33" i="9"/>
  <c r="Z33" i="9"/>
  <c r="DE24" i="18"/>
  <c r="DW24" i="23"/>
  <c r="DD24" i="16"/>
  <c r="DI24" i="23"/>
  <c r="DI24" i="16"/>
  <c r="EA24" i="24"/>
  <c r="EC24" i="24"/>
  <c r="CV24" i="23"/>
  <c r="CW24" i="24"/>
  <c r="CW24" i="18"/>
  <c r="DO24" i="18"/>
  <c r="CR24" i="16"/>
  <c r="DH24" i="24"/>
  <c r="DW24" i="18"/>
  <c r="DC24" i="16"/>
  <c r="DD24" i="21"/>
  <c r="CO24" i="24"/>
  <c r="CU24" i="23"/>
  <c r="DC24" i="17"/>
  <c r="EF24" i="18"/>
  <c r="DK24" i="17"/>
  <c r="EE24" i="23"/>
  <c r="CA26" i="18" l="1"/>
  <c r="BR26" i="18"/>
  <c r="AY26" i="18"/>
  <c r="DH25" i="25"/>
  <c r="DB25" i="21"/>
  <c r="BR26" i="24"/>
  <c r="BF26" i="24"/>
  <c r="AW26" i="24"/>
  <c r="BB26" i="24"/>
  <c r="BK26" i="24"/>
  <c r="CD26" i="18"/>
  <c r="BD26" i="18"/>
  <c r="BQ26" i="18"/>
  <c r="CK26" i="18"/>
  <c r="AU26" i="23"/>
  <c r="BN26" i="23"/>
  <c r="BX26" i="22"/>
  <c r="AP34" i="6"/>
  <c r="T34" i="6"/>
  <c r="AK34" i="6"/>
  <c r="BB34" i="6"/>
  <c r="AV34" i="6"/>
  <c r="AO34" i="6"/>
  <c r="BC26" i="22"/>
  <c r="AV26" i="22"/>
  <c r="BM26" i="22"/>
  <c r="CE26" i="22"/>
  <c r="BC26" i="26"/>
  <c r="BI26" i="21"/>
  <c r="BC26" i="21"/>
  <c r="BT26" i="21"/>
  <c r="CK26" i="21"/>
  <c r="BG26" i="21"/>
  <c r="BZ26" i="19"/>
  <c r="CG26" i="20"/>
  <c r="BO26" i="20"/>
  <c r="BI26" i="17"/>
  <c r="BM26" i="17"/>
  <c r="AX26" i="25"/>
  <c r="CG26" i="25"/>
  <c r="AW26" i="25"/>
  <c r="AW26" i="16"/>
  <c r="BE26" i="16"/>
  <c r="BW26" i="16"/>
  <c r="AO34" i="13"/>
  <c r="AA34" i="13"/>
  <c r="AR34" i="13"/>
  <c r="N34" i="13"/>
  <c r="N34" i="5"/>
  <c r="AZ34" i="5"/>
  <c r="AO34" i="5"/>
  <c r="Z34" i="5"/>
  <c r="AY34" i="5"/>
  <c r="X34" i="5"/>
  <c r="W34" i="12"/>
  <c r="AN34" i="12"/>
  <c r="R34" i="12"/>
  <c r="AQ34" i="12"/>
  <c r="CO25" i="22"/>
  <c r="L34" i="8"/>
  <c r="AC34" i="8"/>
  <c r="AT34" i="8"/>
  <c r="P34" i="8"/>
  <c r="AG34" i="8"/>
  <c r="S34" i="8"/>
  <c r="BH26" i="26"/>
  <c r="CX25" i="17"/>
  <c r="BH26" i="19"/>
  <c r="K34" i="6"/>
  <c r="BJ26" i="24"/>
  <c r="BZ26" i="18"/>
  <c r="CJ26" i="20"/>
  <c r="BW26" i="17"/>
  <c r="CK26" i="16"/>
  <c r="BT26" i="19"/>
  <c r="BK26" i="19"/>
  <c r="R34" i="10"/>
  <c r="I34" i="12"/>
  <c r="AX26" i="24"/>
  <c r="BL26" i="24"/>
  <c r="BV26" i="24"/>
  <c r="BI26" i="24"/>
  <c r="BJ26" i="18"/>
  <c r="BB26" i="18"/>
  <c r="BW26" i="18"/>
  <c r="BG26" i="18"/>
  <c r="CI26" i="18"/>
  <c r="BC26" i="23"/>
  <c r="BM26" i="23"/>
  <c r="CD26" i="23"/>
  <c r="AZ26" i="23"/>
  <c r="S34" i="6"/>
  <c r="AJ34" i="6"/>
  <c r="W34" i="6"/>
  <c r="BK26" i="22"/>
  <c r="AX26" i="22"/>
  <c r="CI26" i="22"/>
  <c r="CC26" i="22"/>
  <c r="BF26" i="21"/>
  <c r="BW26" i="21"/>
  <c r="AW26" i="20"/>
  <c r="BN26" i="20"/>
  <c r="CE26" i="20"/>
  <c r="CM26" i="17"/>
  <c r="CE26" i="17"/>
  <c r="CG26" i="17"/>
  <c r="BK26" i="17"/>
  <c r="CW25" i="21"/>
  <c r="CI26" i="25"/>
  <c r="BM26" i="16"/>
  <c r="AX26" i="16"/>
  <c r="CG26" i="16"/>
  <c r="AY26" i="16"/>
  <c r="CC26" i="16"/>
  <c r="Z34" i="10"/>
  <c r="W34" i="13"/>
  <c r="AN34" i="13"/>
  <c r="AQ34" i="13"/>
  <c r="M34" i="13"/>
  <c r="AT34" i="5"/>
  <c r="AK34" i="5"/>
  <c r="AB34" i="5"/>
  <c r="AP34" i="5"/>
  <c r="W34" i="5"/>
  <c r="AN34" i="5"/>
  <c r="AM34" i="12"/>
  <c r="AH34" i="12"/>
  <c r="AB34" i="8"/>
  <c r="O34" i="8"/>
  <c r="AF34" i="8"/>
  <c r="AW34" i="8"/>
  <c r="AI34" i="8"/>
  <c r="DA25" i="17"/>
  <c r="EB25" i="26"/>
  <c r="CK26" i="26"/>
  <c r="AZ26" i="26"/>
  <c r="AW26" i="26"/>
  <c r="BX26" i="26"/>
  <c r="CG26" i="19"/>
  <c r="CC26" i="19"/>
  <c r="AK34" i="7"/>
  <c r="J34" i="12"/>
  <c r="BW26" i="24"/>
  <c r="CK26" i="24"/>
  <c r="CM26" i="24"/>
  <c r="BQ26" i="24"/>
  <c r="CI26" i="24"/>
  <c r="BV26" i="25"/>
  <c r="BT26" i="18"/>
  <c r="BP26" i="18"/>
  <c r="AW26" i="18"/>
  <c r="BU26" i="23"/>
  <c r="CL26" i="23"/>
  <c r="BH26" i="23"/>
  <c r="CG26" i="23"/>
  <c r="BJ26" i="26"/>
  <c r="AA34" i="6"/>
  <c r="AR34" i="6"/>
  <c r="N34" i="6"/>
  <c r="AU34" i="6"/>
  <c r="BN26" i="22"/>
  <c r="BF26" i="22"/>
  <c r="BT26" i="22"/>
  <c r="BI26" i="22"/>
  <c r="BY26" i="21"/>
  <c r="CG26" i="21"/>
  <c r="CA26" i="21"/>
  <c r="BX26" i="21"/>
  <c r="BN26" i="21"/>
  <c r="CE26" i="21"/>
  <c r="BI26" i="20"/>
  <c r="BN26" i="26"/>
  <c r="BG26" i="17"/>
  <c r="BO26" i="17"/>
  <c r="AX26" i="17"/>
  <c r="AZ26" i="17"/>
  <c r="AY26" i="25"/>
  <c r="CK26" i="25"/>
  <c r="CC26" i="25"/>
  <c r="BN26" i="25"/>
  <c r="BI26" i="16"/>
  <c r="BN26" i="16"/>
  <c r="BF26" i="16"/>
  <c r="BH26" i="16"/>
  <c r="CL26" i="16"/>
  <c r="BR26" i="16"/>
  <c r="DG25" i="21"/>
  <c r="CX25" i="23"/>
  <c r="AE34" i="13"/>
  <c r="AV34" i="13"/>
  <c r="Z34" i="13"/>
  <c r="U34" i="13"/>
  <c r="AL34" i="13"/>
  <c r="Q34" i="5"/>
  <c r="BA34" i="5"/>
  <c r="AR34" i="5"/>
  <c r="AX34" i="5"/>
  <c r="AE34" i="5"/>
  <c r="AV34" i="5"/>
  <c r="AD34" i="12"/>
  <c r="AP34" i="12"/>
  <c r="AK34" i="12"/>
  <c r="BA34" i="8"/>
  <c r="W34" i="8"/>
  <c r="AN34" i="8"/>
  <c r="R34" i="8"/>
  <c r="AQ34" i="8"/>
  <c r="CY25" i="26"/>
  <c r="AV26" i="19"/>
  <c r="BA26" i="24"/>
  <c r="BS26" i="24"/>
  <c r="AX26" i="18"/>
  <c r="BQ26" i="23"/>
  <c r="BO26" i="21"/>
  <c r="BV26" i="20"/>
  <c r="CK26" i="17"/>
  <c r="CA26" i="25"/>
  <c r="BT26" i="16"/>
  <c r="CD26" i="24"/>
  <c r="AZ26" i="24"/>
  <c r="CM26" i="18"/>
  <c r="BE26" i="18"/>
  <c r="CC26" i="23"/>
  <c r="CD26" i="22"/>
  <c r="CB26" i="22"/>
  <c r="BQ26" i="22"/>
  <c r="AZ26" i="21"/>
  <c r="CI26" i="21"/>
  <c r="BE26" i="21"/>
  <c r="CM26" i="21"/>
  <c r="BB26" i="20"/>
  <c r="BA26" i="20"/>
  <c r="BM26" i="20"/>
  <c r="CD26" i="20"/>
  <c r="AZ26" i="20"/>
  <c r="BH26" i="17"/>
  <c r="BM26" i="25"/>
  <c r="BO26" i="16"/>
  <c r="AN34" i="7"/>
  <c r="Y34" i="12"/>
  <c r="AR34" i="8"/>
  <c r="N34" i="8"/>
  <c r="Z34" i="8"/>
  <c r="AY34" i="8"/>
  <c r="CO25" i="19"/>
  <c r="BO26" i="19"/>
  <c r="BI26" i="19"/>
  <c r="CI26" i="19"/>
  <c r="BF26" i="19"/>
  <c r="DI25" i="16"/>
  <c r="EE25" i="25"/>
  <c r="DK25" i="26"/>
  <c r="BM26" i="24"/>
  <c r="BH26" i="24"/>
  <c r="CG26" i="24"/>
  <c r="BS26" i="17"/>
  <c r="DL26" i="17" s="1"/>
  <c r="BY26" i="18"/>
  <c r="BL26" i="18"/>
  <c r="BF26" i="18"/>
  <c r="BM26" i="18"/>
  <c r="CK26" i="23"/>
  <c r="BG26" i="23"/>
  <c r="BX26" i="23"/>
  <c r="R34" i="6"/>
  <c r="AQ34" i="6"/>
  <c r="M34" i="6"/>
  <c r="AD34" i="6"/>
  <c r="X34" i="6"/>
  <c r="Q34" i="6"/>
  <c r="BR26" i="22"/>
  <c r="AZ26" i="22"/>
  <c r="CL26" i="22"/>
  <c r="BG26" i="22"/>
  <c r="AV26" i="21"/>
  <c r="BM26" i="21"/>
  <c r="CK26" i="19"/>
  <c r="BR26" i="20"/>
  <c r="BD26" i="20"/>
  <c r="CL26" i="20"/>
  <c r="BH26" i="20"/>
  <c r="AV26" i="17"/>
  <c r="BT26" i="17"/>
  <c r="BR26" i="17"/>
  <c r="CI26" i="17"/>
  <c r="BP26" i="25"/>
  <c r="CM26" i="25"/>
  <c r="CI26" i="16"/>
  <c r="Q34" i="13"/>
  <c r="AP34" i="13"/>
  <c r="T34" i="13"/>
  <c r="AK34" i="13"/>
  <c r="BB34" i="13"/>
  <c r="AW34" i="5"/>
  <c r="AL34" i="5"/>
  <c r="AC34" i="5"/>
  <c r="AA34" i="5"/>
  <c r="AU34" i="5"/>
  <c r="CZ25" i="22"/>
  <c r="AT34" i="12"/>
  <c r="P34" i="12"/>
  <c r="BA34" i="12"/>
  <c r="Z34" i="7"/>
  <c r="V34" i="8"/>
  <c r="AM34" i="8"/>
  <c r="CL26" i="19"/>
  <c r="DX25" i="24"/>
  <c r="BW26" i="19"/>
  <c r="DI25" i="17"/>
  <c r="DX25" i="19"/>
  <c r="CB26" i="23"/>
  <c r="BK26" i="23"/>
  <c r="BS26" i="23"/>
  <c r="BO26" i="23"/>
  <c r="CF26" i="23"/>
  <c r="BR26" i="23"/>
  <c r="AU26" i="17"/>
  <c r="Z34" i="6"/>
  <c r="AY34" i="6"/>
  <c r="U34" i="6"/>
  <c r="AL34" i="6"/>
  <c r="AF34" i="6"/>
  <c r="Y34" i="6"/>
  <c r="BZ26" i="22"/>
  <c r="BP26" i="22"/>
  <c r="BH26" i="22"/>
  <c r="AW26" i="22"/>
  <c r="BO26" i="22"/>
  <c r="CG26" i="22"/>
  <c r="BH26" i="21"/>
  <c r="BQ26" i="21"/>
  <c r="BD26" i="21"/>
  <c r="BU26" i="21"/>
  <c r="CL26" i="21"/>
  <c r="BG26" i="16"/>
  <c r="CA26" i="20"/>
  <c r="BL26" i="20"/>
  <c r="AY26" i="20"/>
  <c r="DU25" i="16"/>
  <c r="CC26" i="17"/>
  <c r="BA26" i="17"/>
  <c r="CD26" i="17"/>
  <c r="CF26" i="17"/>
  <c r="BZ26" i="17"/>
  <c r="CD26" i="25"/>
  <c r="BJ26" i="25"/>
  <c r="BH26" i="25"/>
  <c r="BZ26" i="25"/>
  <c r="BC26" i="25"/>
  <c r="BT26" i="25"/>
  <c r="AV26" i="16"/>
  <c r="BP26" i="16"/>
  <c r="BZ26" i="16"/>
  <c r="CJ26" i="16"/>
  <c r="BU26" i="16"/>
  <c r="AW26" i="19"/>
  <c r="DT25" i="22"/>
  <c r="Y34" i="13"/>
  <c r="AX34" i="13"/>
  <c r="AB34" i="13"/>
  <c r="AS34" i="13"/>
  <c r="DP25" i="18"/>
  <c r="T34" i="5"/>
  <c r="AS34" i="5"/>
  <c r="AI34" i="5"/>
  <c r="BC34" i="5"/>
  <c r="BB34" i="12"/>
  <c r="X34" i="12"/>
  <c r="AO34" i="12"/>
  <c r="CV25" i="20"/>
  <c r="M34" i="8"/>
  <c r="AD34" i="8"/>
  <c r="AU34" i="8"/>
  <c r="Q34" i="8"/>
  <c r="AP34" i="8"/>
  <c r="CX25" i="20"/>
  <c r="BF26" i="26"/>
  <c r="BR26" i="19"/>
  <c r="BN26" i="24"/>
  <c r="CM26" i="22"/>
  <c r="AX26" i="21"/>
  <c r="BW26" i="20"/>
  <c r="BU26" i="17"/>
  <c r="BG26" i="25"/>
  <c r="BB26" i="16"/>
  <c r="AY26" i="24"/>
  <c r="BY26" i="24"/>
  <c r="BK26" i="18"/>
  <c r="AV26" i="18"/>
  <c r="BD26" i="23"/>
  <c r="BB26" i="22"/>
  <c r="BV26" i="22"/>
  <c r="AY26" i="22"/>
  <c r="BP26" i="21"/>
  <c r="CR25" i="23"/>
  <c r="BE26" i="24"/>
  <c r="BZ26" i="24"/>
  <c r="BP26" i="24"/>
  <c r="BO26" i="18"/>
  <c r="BU26" i="18"/>
  <c r="CW25" i="18"/>
  <c r="BO26" i="24"/>
  <c r="CH26" i="24"/>
  <c r="CL26" i="24"/>
  <c r="BX26" i="24"/>
  <c r="BC26" i="24"/>
  <c r="CH26" i="23"/>
  <c r="CB26" i="18"/>
  <c r="BA26" i="18"/>
  <c r="CF26" i="18"/>
  <c r="BX26" i="18"/>
  <c r="BH26" i="18"/>
  <c r="CC26" i="18"/>
  <c r="AV26" i="23"/>
  <c r="BL26" i="23"/>
  <c r="BF26" i="23"/>
  <c r="BW26" i="23"/>
  <c r="BA26" i="23"/>
  <c r="BZ26" i="23"/>
  <c r="AU26" i="25"/>
  <c r="AH34" i="6"/>
  <c r="L34" i="6"/>
  <c r="AC34" i="6"/>
  <c r="AT34" i="6"/>
  <c r="AN34" i="6"/>
  <c r="AG34" i="6"/>
  <c r="CA26" i="22"/>
  <c r="CF26" i="22"/>
  <c r="BE26" i="22"/>
  <c r="BW26" i="22"/>
  <c r="BA26" i="21"/>
  <c r="BB26" i="21"/>
  <c r="BL26" i="21"/>
  <c r="CC26" i="21"/>
  <c r="AY26" i="21"/>
  <c r="BG26" i="19"/>
  <c r="BT26" i="20"/>
  <c r="CL26" i="17"/>
  <c r="AY26" i="17"/>
  <c r="CE26" i="25"/>
  <c r="BR26" i="25"/>
  <c r="BW26" i="25"/>
  <c r="CL26" i="25"/>
  <c r="CE26" i="16"/>
  <c r="AV34" i="7"/>
  <c r="P34" i="13"/>
  <c r="AG34" i="13"/>
  <c r="S34" i="13"/>
  <c r="AJ34" i="5"/>
  <c r="Y34" i="5"/>
  <c r="R34" i="5"/>
  <c r="DR25" i="25"/>
  <c r="O34" i="12"/>
  <c r="U34" i="8"/>
  <c r="Y34" i="8"/>
  <c r="DJ25" i="24"/>
  <c r="CV25" i="24"/>
  <c r="BR26" i="26"/>
  <c r="BW26" i="26"/>
  <c r="CF26" i="26"/>
  <c r="CI26" i="26"/>
  <c r="AY26" i="19"/>
  <c r="BN26" i="18"/>
  <c r="CR25" i="19"/>
  <c r="CU25" i="16"/>
  <c r="EC25" i="26"/>
  <c r="DO25" i="16"/>
  <c r="AV26" i="24"/>
  <c r="CG26" i="26"/>
  <c r="BF26" i="17"/>
  <c r="BF26" i="25"/>
  <c r="EA25" i="20"/>
  <c r="EF25" i="26"/>
  <c r="CQ25" i="23"/>
  <c r="DL25" i="19"/>
  <c r="DA25" i="26"/>
  <c r="DO25" i="25"/>
  <c r="CO25" i="21"/>
  <c r="DU25" i="20"/>
  <c r="DN25" i="21"/>
  <c r="DJ25" i="25"/>
  <c r="EB25" i="19"/>
  <c r="DR25" i="22"/>
  <c r="DN25" i="23"/>
  <c r="ED25" i="18"/>
  <c r="DO25" i="19"/>
  <c r="DX25" i="21"/>
  <c r="DD25" i="19"/>
  <c r="DK25" i="24"/>
  <c r="EE25" i="26"/>
  <c r="EC25" i="21"/>
  <c r="CY25" i="22"/>
  <c r="EA25" i="19"/>
  <c r="CP25" i="18"/>
  <c r="CR25" i="20"/>
  <c r="EB25" i="23"/>
  <c r="CY25" i="16"/>
  <c r="EE25" i="20"/>
  <c r="DD25" i="23"/>
  <c r="CX25" i="18"/>
  <c r="DH25" i="19"/>
  <c r="BL26" i="22"/>
  <c r="BU26" i="24"/>
  <c r="AX26" i="20"/>
  <c r="BK26" i="25"/>
  <c r="CP25" i="25"/>
  <c r="BE26" i="17"/>
  <c r="DC25" i="17"/>
  <c r="CL26" i="26"/>
  <c r="AA34" i="10"/>
  <c r="AV34" i="10"/>
  <c r="G39" i="4"/>
  <c r="F39" i="4"/>
  <c r="B39" i="4"/>
  <c r="A40" i="4"/>
  <c r="H39" i="4"/>
  <c r="E39" i="4"/>
  <c r="D39" i="4"/>
  <c r="C39" i="4"/>
  <c r="DU25" i="18"/>
  <c r="DU25" i="17"/>
  <c r="CG26" i="18"/>
  <c r="AY26" i="23"/>
  <c r="DF25" i="23"/>
  <c r="CZ25" i="20"/>
  <c r="CJ26" i="22"/>
  <c r="BS26" i="19"/>
  <c r="CH26" i="17"/>
  <c r="CF26" i="21"/>
  <c r="BV26" i="16"/>
  <c r="BV26" i="26"/>
  <c r="DI25" i="20"/>
  <c r="DB25" i="23"/>
  <c r="DU25" i="23"/>
  <c r="CZ25" i="18"/>
  <c r="BJ26" i="19"/>
  <c r="BY26" i="16"/>
  <c r="AU26" i="19"/>
  <c r="AU26" i="26"/>
  <c r="BA26" i="22"/>
  <c r="BC26" i="19"/>
  <c r="BB26" i="17"/>
  <c r="CK26" i="20"/>
  <c r="CX25" i="22"/>
  <c r="EA25" i="22"/>
  <c r="CZ25" i="24"/>
  <c r="BD26" i="25"/>
  <c r="BN26" i="19"/>
  <c r="DG25" i="24"/>
  <c r="BU26" i="25"/>
  <c r="DB25" i="25"/>
  <c r="CW25" i="26"/>
  <c r="DL25" i="23"/>
  <c r="DG25" i="20"/>
  <c r="AA34" i="7"/>
  <c r="AS34" i="7"/>
  <c r="O34" i="7"/>
  <c r="AG34" i="7"/>
  <c r="BD34" i="7"/>
  <c r="AT27" i="21"/>
  <c r="AL27" i="21"/>
  <c r="AD27" i="21"/>
  <c r="V27" i="21"/>
  <c r="N27" i="21"/>
  <c r="F27" i="21"/>
  <c r="AS27" i="21"/>
  <c r="AK27" i="21"/>
  <c r="AC27" i="21"/>
  <c r="U27" i="21"/>
  <c r="BN27" i="21" s="1"/>
  <c r="M27" i="21"/>
  <c r="E27" i="21"/>
  <c r="AR27" i="21"/>
  <c r="AJ27" i="21"/>
  <c r="AB27" i="21"/>
  <c r="T27" i="21"/>
  <c r="L27" i="21"/>
  <c r="D27" i="21"/>
  <c r="AX27" i="21" s="1"/>
  <c r="AQ27" i="21"/>
  <c r="AI27" i="21"/>
  <c r="AA27" i="21"/>
  <c r="S27" i="21"/>
  <c r="K27" i="21"/>
  <c r="C27" i="21"/>
  <c r="AP27" i="21"/>
  <c r="AH27" i="21"/>
  <c r="Z27" i="21"/>
  <c r="R27" i="21"/>
  <c r="J27" i="21"/>
  <c r="B27" i="21"/>
  <c r="BF27" i="21" s="1"/>
  <c r="AM27" i="21"/>
  <c r="P27" i="21"/>
  <c r="AG27" i="21"/>
  <c r="O27" i="21"/>
  <c r="BH27" i="21" s="1"/>
  <c r="AF27" i="21"/>
  <c r="I27" i="21"/>
  <c r="AE27" i="21"/>
  <c r="H27" i="21"/>
  <c r="Y27" i="21"/>
  <c r="G27" i="21"/>
  <c r="AN27" i="21"/>
  <c r="Q27" i="21"/>
  <c r="BJ27" i="21" s="1"/>
  <c r="AO27" i="21"/>
  <c r="X27" i="21"/>
  <c r="W27" i="21"/>
  <c r="DW25" i="25"/>
  <c r="BK26" i="26"/>
  <c r="DV25" i="26"/>
  <c r="DL25" i="18"/>
  <c r="BE26" i="26"/>
  <c r="CW25" i="25"/>
  <c r="BC34" i="4"/>
  <c r="AU34" i="4"/>
  <c r="AM34" i="4"/>
  <c r="AE34" i="4"/>
  <c r="W34" i="4"/>
  <c r="O34" i="4"/>
  <c r="BB34" i="4"/>
  <c r="AT34" i="4"/>
  <c r="AL34" i="4"/>
  <c r="AD34" i="4"/>
  <c r="V34" i="4"/>
  <c r="N34" i="4"/>
  <c r="AX34" i="4"/>
  <c r="AP34" i="4"/>
  <c r="AH34" i="4"/>
  <c r="Z34" i="4"/>
  <c r="R34" i="4"/>
  <c r="AW34" i="4"/>
  <c r="AO34" i="4"/>
  <c r="AG34" i="4"/>
  <c r="Y34" i="4"/>
  <c r="Q34" i="4"/>
  <c r="BD34" i="4"/>
  <c r="AN34" i="4"/>
  <c r="X34" i="4"/>
  <c r="BA34" i="4"/>
  <c r="AK34" i="4"/>
  <c r="U34" i="4"/>
  <c r="AZ34" i="4"/>
  <c r="T34" i="4"/>
  <c r="AV34" i="4"/>
  <c r="AF34" i="4"/>
  <c r="P34" i="4"/>
  <c r="AJ34" i="4"/>
  <c r="AY34" i="4"/>
  <c r="AI34" i="4"/>
  <c r="S34" i="4"/>
  <c r="AS34" i="4"/>
  <c r="AC34" i="4"/>
  <c r="M34" i="4"/>
  <c r="AR34" i="4"/>
  <c r="AB34" i="4"/>
  <c r="L34" i="4"/>
  <c r="AQ34" i="4"/>
  <c r="AA34" i="4"/>
  <c r="DY25" i="23"/>
  <c r="DM25" i="16"/>
  <c r="DH25" i="23"/>
  <c r="AQ34" i="10"/>
  <c r="AE34" i="10"/>
  <c r="U34" i="10"/>
  <c r="AL34" i="10"/>
  <c r="BD34" i="10"/>
  <c r="AH34" i="10"/>
  <c r="DY25" i="20"/>
  <c r="DT25" i="24"/>
  <c r="DM25" i="24"/>
  <c r="AV26" i="25"/>
  <c r="DJ25" i="22"/>
  <c r="CV25" i="21"/>
  <c r="DU25" i="26"/>
  <c r="CS25" i="23"/>
  <c r="AZ26" i="25"/>
  <c r="DF25" i="25"/>
  <c r="DQ25" i="20"/>
  <c r="DB25" i="17"/>
  <c r="DY25" i="25"/>
  <c r="DZ25" i="22"/>
  <c r="CP25" i="21"/>
  <c r="DA25" i="16"/>
  <c r="DR25" i="18"/>
  <c r="DJ25" i="19"/>
  <c r="CS25" i="22"/>
  <c r="CV25" i="17"/>
  <c r="DI25" i="18"/>
  <c r="CX25" i="19"/>
  <c r="CT25" i="21"/>
  <c r="DY25" i="22"/>
  <c r="EE25" i="24"/>
  <c r="DG25" i="19"/>
  <c r="DK25" i="21"/>
  <c r="DB25" i="20"/>
  <c r="EB25" i="16"/>
  <c r="DD25" i="18"/>
  <c r="DV25" i="20"/>
  <c r="DV25" i="22"/>
  <c r="DV25" i="17"/>
  <c r="CP25" i="24"/>
  <c r="DP25" i="25"/>
  <c r="DJ25" i="26"/>
  <c r="DN25" i="20"/>
  <c r="DL25" i="24"/>
  <c r="DZ25" i="23"/>
  <c r="DQ25" i="24"/>
  <c r="DQ25" i="18"/>
  <c r="CS25" i="19"/>
  <c r="BC26" i="18"/>
  <c r="CD26" i="21"/>
  <c r="CM26" i="23"/>
  <c r="CV25" i="25"/>
  <c r="DM25" i="25"/>
  <c r="C39" i="8"/>
  <c r="B39" i="8"/>
  <c r="A40" i="8"/>
  <c r="H39" i="8"/>
  <c r="G39" i="8"/>
  <c r="F39" i="8"/>
  <c r="E39" i="8"/>
  <c r="D39" i="8"/>
  <c r="BK26" i="16"/>
  <c r="BI26" i="23"/>
  <c r="CI26" i="20"/>
  <c r="BE26" i="25"/>
  <c r="DS25" i="19"/>
  <c r="CR25" i="26"/>
  <c r="CU25" i="24"/>
  <c r="CE26" i="23"/>
  <c r="M34" i="10"/>
  <c r="AD34" i="10"/>
  <c r="DJ25" i="23"/>
  <c r="BR26" i="21"/>
  <c r="BM26" i="19"/>
  <c r="DO25" i="21"/>
  <c r="ED25" i="23"/>
  <c r="CJ26" i="23"/>
  <c r="CH26" i="16"/>
  <c r="CH26" i="25"/>
  <c r="BV26" i="17"/>
  <c r="CT25" i="23"/>
  <c r="B39" i="7"/>
  <c r="H39" i="7"/>
  <c r="A40" i="7"/>
  <c r="G39" i="7"/>
  <c r="F39" i="7"/>
  <c r="E39" i="7"/>
  <c r="C39" i="7"/>
  <c r="D39" i="7"/>
  <c r="DC25" i="16"/>
  <c r="DK25" i="25"/>
  <c r="BJ26" i="20"/>
  <c r="BY26" i="17"/>
  <c r="BY26" i="25"/>
  <c r="AU26" i="18"/>
  <c r="CN26" i="18" s="1"/>
  <c r="BX26" i="17"/>
  <c r="BB26" i="25"/>
  <c r="BL26" i="17"/>
  <c r="BG26" i="26"/>
  <c r="BZ26" i="20"/>
  <c r="DA25" i="21"/>
  <c r="D35" i="11"/>
  <c r="C35" i="11"/>
  <c r="B35" i="11"/>
  <c r="H35" i="11"/>
  <c r="G35" i="11"/>
  <c r="F35" i="11"/>
  <c r="E35" i="11"/>
  <c r="A36" i="11"/>
  <c r="CW25" i="16"/>
  <c r="CR25" i="25"/>
  <c r="BD26" i="16"/>
  <c r="BD26" i="26"/>
  <c r="ED25" i="17"/>
  <c r="BU26" i="26"/>
  <c r="EC25" i="23"/>
  <c r="CC26" i="26"/>
  <c r="I34" i="2"/>
  <c r="J34" i="2"/>
  <c r="K34" i="2"/>
  <c r="CW25" i="19"/>
  <c r="CU25" i="26"/>
  <c r="L34" i="7"/>
  <c r="AI34" i="7"/>
  <c r="W34" i="7"/>
  <c r="AO34" i="7"/>
  <c r="R34" i="7"/>
  <c r="A28" i="26"/>
  <c r="A28" i="25"/>
  <c r="A28" i="24"/>
  <c r="A28" i="23"/>
  <c r="A28" i="21"/>
  <c r="A28" i="22"/>
  <c r="A28" i="20"/>
  <c r="A28" i="19"/>
  <c r="A28" i="17"/>
  <c r="A28" i="16"/>
  <c r="A29" i="15"/>
  <c r="AM28" i="15"/>
  <c r="AE28" i="15"/>
  <c r="W28" i="15"/>
  <c r="O28" i="15"/>
  <c r="G28" i="15"/>
  <c r="AR28" i="15"/>
  <c r="AI28" i="15"/>
  <c r="Z28" i="15"/>
  <c r="Q28" i="15"/>
  <c r="H28" i="15"/>
  <c r="AQ28" i="15"/>
  <c r="AH28" i="15"/>
  <c r="Y28" i="15"/>
  <c r="P28" i="15"/>
  <c r="F28" i="15"/>
  <c r="AO28" i="15"/>
  <c r="AF28" i="15"/>
  <c r="V28" i="15"/>
  <c r="M28" i="15"/>
  <c r="D28" i="15"/>
  <c r="A28" i="18"/>
  <c r="AK28" i="15"/>
  <c r="U28" i="15"/>
  <c r="I28" i="15"/>
  <c r="AJ28" i="15"/>
  <c r="T28" i="15"/>
  <c r="E28" i="15"/>
  <c r="AT28" i="15"/>
  <c r="AD28" i="15"/>
  <c r="R28" i="15"/>
  <c r="B28" i="15"/>
  <c r="AC28" i="15"/>
  <c r="J28" i="15"/>
  <c r="AB28" i="15"/>
  <c r="C28" i="15"/>
  <c r="AA28" i="15"/>
  <c r="AS28" i="15"/>
  <c r="X28" i="15"/>
  <c r="AN28" i="15"/>
  <c r="N28" i="15"/>
  <c r="AG28" i="15"/>
  <c r="K28" i="15"/>
  <c r="AL28" i="15"/>
  <c r="S28" i="15"/>
  <c r="L28" i="15"/>
  <c r="AP28" i="15"/>
  <c r="AM27" i="19"/>
  <c r="AE27" i="19"/>
  <c r="W27" i="19"/>
  <c r="O27" i="19"/>
  <c r="G27" i="19"/>
  <c r="AS27" i="19"/>
  <c r="AK27" i="19"/>
  <c r="AC27" i="19"/>
  <c r="U27" i="19"/>
  <c r="M27" i="19"/>
  <c r="E27" i="19"/>
  <c r="AQ27" i="19"/>
  <c r="AI27" i="19"/>
  <c r="AA27" i="19"/>
  <c r="S27" i="19"/>
  <c r="K27" i="19"/>
  <c r="C27" i="19"/>
  <c r="AN27" i="19"/>
  <c r="Z27" i="19"/>
  <c r="N27" i="19"/>
  <c r="AL27" i="19"/>
  <c r="Y27" i="19"/>
  <c r="L27" i="19"/>
  <c r="BE27" i="19" s="1"/>
  <c r="AH27" i="19"/>
  <c r="V27" i="19"/>
  <c r="I27" i="19"/>
  <c r="AD27" i="19"/>
  <c r="H27" i="19"/>
  <c r="AT27" i="19"/>
  <c r="AB27" i="19"/>
  <c r="F27" i="19"/>
  <c r="AY27" i="19" s="1"/>
  <c r="AR27" i="19"/>
  <c r="X27" i="19"/>
  <c r="D27" i="19"/>
  <c r="AP27" i="19"/>
  <c r="T27" i="19"/>
  <c r="B27" i="19"/>
  <c r="AO27" i="19"/>
  <c r="AJ27" i="19"/>
  <c r="AG27" i="19"/>
  <c r="AF27" i="19"/>
  <c r="R27" i="19"/>
  <c r="Q27" i="19"/>
  <c r="P27" i="19"/>
  <c r="J27" i="19"/>
  <c r="CS25" i="26"/>
  <c r="DG25" i="18"/>
  <c r="DI25" i="24"/>
  <c r="DF25" i="16"/>
  <c r="DT25" i="21"/>
  <c r="BE26" i="19"/>
  <c r="DI25" i="21"/>
  <c r="DW25" i="17"/>
  <c r="CW25" i="17"/>
  <c r="CZ25" i="25"/>
  <c r="O34" i="10"/>
  <c r="L34" i="10"/>
  <c r="AC34" i="10"/>
  <c r="AT34" i="10"/>
  <c r="Q34" i="10"/>
  <c r="AP34" i="10"/>
  <c r="ED25" i="24"/>
  <c r="CQ25" i="17"/>
  <c r="K34" i="10"/>
  <c r="J34" i="10"/>
  <c r="I34" i="10"/>
  <c r="DW25" i="24"/>
  <c r="DE25" i="17"/>
  <c r="AV26" i="26"/>
  <c r="CT25" i="26"/>
  <c r="DZ25" i="17"/>
  <c r="EC25" i="18"/>
  <c r="DX25" i="18"/>
  <c r="DF25" i="24"/>
  <c r="AZ26" i="18"/>
  <c r="DP25" i="20"/>
  <c r="CO25" i="23"/>
  <c r="CY25" i="20"/>
  <c r="DJ25" i="17"/>
  <c r="DX25" i="25"/>
  <c r="DH25" i="22"/>
  <c r="DU25" i="22"/>
  <c r="DN25" i="16"/>
  <c r="CO25" i="18"/>
  <c r="EC25" i="19"/>
  <c r="DS25" i="22"/>
  <c r="DA25" i="25"/>
  <c r="DY25" i="18"/>
  <c r="DZ25" i="19"/>
  <c r="EE25" i="22"/>
  <c r="DS25" i="23"/>
  <c r="DS25" i="24"/>
  <c r="CP25" i="19"/>
  <c r="DB25" i="22"/>
  <c r="CR25" i="21"/>
  <c r="DQ25" i="16"/>
  <c r="CU25" i="18"/>
  <c r="DE25" i="20"/>
  <c r="DG25" i="22"/>
  <c r="CZ25" i="19"/>
  <c r="DV25" i="24"/>
  <c r="DH25" i="26"/>
  <c r="CW25" i="20"/>
  <c r="CS25" i="17"/>
  <c r="DS25" i="16"/>
  <c r="EA25" i="24"/>
  <c r="CS25" i="20"/>
  <c r="BB26" i="23"/>
  <c r="CC26" i="20"/>
  <c r="BB34" i="7"/>
  <c r="BS26" i="21"/>
  <c r="BJ26" i="21"/>
  <c r="AU26" i="20"/>
  <c r="BC26" i="20"/>
  <c r="BZ26" i="21"/>
  <c r="AW34" i="7"/>
  <c r="AN27" i="22"/>
  <c r="AF27" i="22"/>
  <c r="X27" i="22"/>
  <c r="P27" i="22"/>
  <c r="H27" i="22"/>
  <c r="AT27" i="22"/>
  <c r="AL27" i="22"/>
  <c r="AD27" i="22"/>
  <c r="V27" i="22"/>
  <c r="N27" i="22"/>
  <c r="F27" i="22"/>
  <c r="AR27" i="22"/>
  <c r="AJ27" i="22"/>
  <c r="AB27" i="22"/>
  <c r="T27" i="22"/>
  <c r="L27" i="22"/>
  <c r="D27" i="22"/>
  <c r="AQ27" i="22"/>
  <c r="AI27" i="22"/>
  <c r="AA27" i="22"/>
  <c r="S27" i="22"/>
  <c r="K27" i="22"/>
  <c r="C27" i="22"/>
  <c r="AM27" i="22"/>
  <c r="W27" i="22"/>
  <c r="G27" i="22"/>
  <c r="AK27" i="22"/>
  <c r="U27" i="22"/>
  <c r="E27" i="22"/>
  <c r="AH27" i="22"/>
  <c r="R27" i="22"/>
  <c r="B27" i="22"/>
  <c r="AE27" i="22"/>
  <c r="O27" i="22"/>
  <c r="BH27" i="22" s="1"/>
  <c r="AS27" i="22"/>
  <c r="AC27" i="22"/>
  <c r="M27" i="22"/>
  <c r="AO27" i="22"/>
  <c r="AG27" i="22"/>
  <c r="Z27" i="22"/>
  <c r="Y27" i="22"/>
  <c r="BR27" i="22" s="1"/>
  <c r="Q27" i="22"/>
  <c r="BJ27" i="22" s="1"/>
  <c r="AP27" i="22"/>
  <c r="J27" i="22"/>
  <c r="I27" i="22"/>
  <c r="CN25" i="18"/>
  <c r="CR25" i="18"/>
  <c r="AX26" i="23"/>
  <c r="BK26" i="20"/>
  <c r="CT25" i="19"/>
  <c r="BI26" i="18"/>
  <c r="BI26" i="26"/>
  <c r="CI26" i="23"/>
  <c r="CQ25" i="22"/>
  <c r="BE26" i="20"/>
  <c r="AW34" i="9"/>
  <c r="AO34" i="9"/>
  <c r="AG34" i="9"/>
  <c r="Y34" i="9"/>
  <c r="Q34" i="9"/>
  <c r="BD34" i="9"/>
  <c r="AV34" i="9"/>
  <c r="AN34" i="9"/>
  <c r="AF34" i="9"/>
  <c r="X34" i="9"/>
  <c r="P34" i="9"/>
  <c r="BC34" i="9"/>
  <c r="AU34" i="9"/>
  <c r="AM34" i="9"/>
  <c r="AE34" i="9"/>
  <c r="W34" i="9"/>
  <c r="O34" i="9"/>
  <c r="AZ34" i="9"/>
  <c r="AR34" i="9"/>
  <c r="AJ34" i="9"/>
  <c r="AB34" i="9"/>
  <c r="T34" i="9"/>
  <c r="L34" i="9"/>
  <c r="AT34" i="9"/>
  <c r="AD34" i="9"/>
  <c r="N34" i="9"/>
  <c r="AS34" i="9"/>
  <c r="AC34" i="9"/>
  <c r="M34" i="9"/>
  <c r="AQ34" i="9"/>
  <c r="AA34" i="9"/>
  <c r="AP34" i="9"/>
  <c r="Z34" i="9"/>
  <c r="BB34" i="9"/>
  <c r="AL34" i="9"/>
  <c r="V34" i="9"/>
  <c r="BA34" i="9"/>
  <c r="AK34" i="9"/>
  <c r="U34" i="9"/>
  <c r="AY34" i="9"/>
  <c r="AI34" i="9"/>
  <c r="S34" i="9"/>
  <c r="AX34" i="9"/>
  <c r="AH34" i="9"/>
  <c r="R34" i="9"/>
  <c r="CY25" i="24"/>
  <c r="DO25" i="18"/>
  <c r="DT25" i="17"/>
  <c r="ED25" i="20"/>
  <c r="BO26" i="26"/>
  <c r="DY25" i="24"/>
  <c r="CE26" i="26"/>
  <c r="AU34" i="10"/>
  <c r="T34" i="10"/>
  <c r="AK34" i="10"/>
  <c r="Y34" i="10"/>
  <c r="AX34" i="10"/>
  <c r="CR25" i="22"/>
  <c r="DP25" i="23"/>
  <c r="E39" i="2"/>
  <c r="D39" i="2"/>
  <c r="H39" i="2"/>
  <c r="G39" i="2"/>
  <c r="B39" i="2"/>
  <c r="A40" i="2"/>
  <c r="F39" i="2"/>
  <c r="C39" i="2"/>
  <c r="DG25" i="26"/>
  <c r="EC25" i="24"/>
  <c r="AY26" i="26"/>
  <c r="BF26" i="20"/>
  <c r="DS25" i="21"/>
  <c r="DQ25" i="21"/>
  <c r="DM25" i="23"/>
  <c r="CU25" i="22"/>
  <c r="DK25" i="20"/>
  <c r="EA25" i="18"/>
  <c r="EF25" i="25"/>
  <c r="AZ26" i="19"/>
  <c r="DW25" i="23"/>
  <c r="DB25" i="26"/>
  <c r="DN25" i="26"/>
  <c r="DO25" i="22"/>
  <c r="DR25" i="17"/>
  <c r="CY25" i="18"/>
  <c r="DX25" i="22"/>
  <c r="DC25" i="21"/>
  <c r="CO25" i="24"/>
  <c r="EE25" i="18"/>
  <c r="DR25" i="19"/>
  <c r="DO25" i="20"/>
  <c r="DE25" i="26"/>
  <c r="DU25" i="19"/>
  <c r="DN25" i="22"/>
  <c r="DT25" i="23"/>
  <c r="EB25" i="17"/>
  <c r="DM25" i="19"/>
  <c r="ED25" i="22"/>
  <c r="CW25" i="22"/>
  <c r="K34" i="7"/>
  <c r="DM25" i="18"/>
  <c r="DJ25" i="20"/>
  <c r="DK25" i="22"/>
  <c r="CN25" i="22"/>
  <c r="CR25" i="24"/>
  <c r="DF25" i="18"/>
  <c r="DS25" i="20"/>
  <c r="EF25" i="19"/>
  <c r="CT25" i="16"/>
  <c r="DH25" i="24"/>
  <c r="DC25" i="18"/>
  <c r="BP26" i="20"/>
  <c r="CK26" i="22"/>
  <c r="DO25" i="17"/>
  <c r="CA26" i="16"/>
  <c r="DT25" i="18"/>
  <c r="AQ34" i="7"/>
  <c r="CW25" i="24"/>
  <c r="DH25" i="17"/>
  <c r="DK25" i="17"/>
  <c r="CJ26" i="25"/>
  <c r="BS26" i="22"/>
  <c r="CH26" i="19"/>
  <c r="CF26" i="16"/>
  <c r="CF26" i="25"/>
  <c r="BV26" i="21"/>
  <c r="CB26" i="17"/>
  <c r="CB26" i="25"/>
  <c r="BJ26" i="22"/>
  <c r="BY26" i="19"/>
  <c r="BQ26" i="16"/>
  <c r="AU26" i="21"/>
  <c r="BA26" i="16"/>
  <c r="BB26" i="19"/>
  <c r="DI25" i="26"/>
  <c r="BL26" i="26"/>
  <c r="BG26" i="20"/>
  <c r="CS25" i="18"/>
  <c r="CV25" i="23"/>
  <c r="CA26" i="17"/>
  <c r="CM26" i="19"/>
  <c r="CX25" i="21"/>
  <c r="BU26" i="19"/>
  <c r="DA25" i="18"/>
  <c r="DC25" i="20"/>
  <c r="DP25" i="16"/>
  <c r="CN25" i="21"/>
  <c r="AB34" i="7"/>
  <c r="AY34" i="7"/>
  <c r="V34" i="7"/>
  <c r="AM34" i="7"/>
  <c r="P34" i="7"/>
  <c r="AH34" i="7"/>
  <c r="BU27" i="22"/>
  <c r="AO27" i="23"/>
  <c r="AG27" i="23"/>
  <c r="Y27" i="23"/>
  <c r="Q27" i="23"/>
  <c r="I27" i="23"/>
  <c r="AN27" i="23"/>
  <c r="AF27" i="23"/>
  <c r="X27" i="23"/>
  <c r="P27" i="23"/>
  <c r="H27" i="23"/>
  <c r="AM27" i="23"/>
  <c r="AE27" i="23"/>
  <c r="W27" i="23"/>
  <c r="O27" i="23"/>
  <c r="G27" i="23"/>
  <c r="AT27" i="23"/>
  <c r="CM27" i="23" s="1"/>
  <c r="AL27" i="23"/>
  <c r="AD27" i="23"/>
  <c r="V27" i="23"/>
  <c r="N27" i="23"/>
  <c r="F27" i="23"/>
  <c r="AS27" i="23"/>
  <c r="AK27" i="23"/>
  <c r="AC27" i="23"/>
  <c r="BV27" i="23" s="1"/>
  <c r="U27" i="23"/>
  <c r="M27" i="23"/>
  <c r="E27" i="23"/>
  <c r="AR27" i="23"/>
  <c r="AJ27" i="23"/>
  <c r="AB27" i="23"/>
  <c r="T27" i="23"/>
  <c r="L27" i="23"/>
  <c r="BE27" i="23" s="1"/>
  <c r="D27" i="23"/>
  <c r="AQ27" i="23"/>
  <c r="K27" i="23"/>
  <c r="AP27" i="23"/>
  <c r="J27" i="23"/>
  <c r="AI27" i="23"/>
  <c r="C27" i="23"/>
  <c r="AU27" i="23" s="1"/>
  <c r="AH27" i="23"/>
  <c r="CA27" i="23" s="1"/>
  <c r="B27" i="23"/>
  <c r="Z27" i="23"/>
  <c r="AA27" i="23"/>
  <c r="S27" i="23"/>
  <c r="R27" i="23"/>
  <c r="DE25" i="16"/>
  <c r="DC25" i="23"/>
  <c r="DU25" i="25"/>
  <c r="I34" i="9"/>
  <c r="K34" i="9"/>
  <c r="J34" i="9"/>
  <c r="J34" i="4"/>
  <c r="I34" i="4"/>
  <c r="K34" i="4"/>
  <c r="EE25" i="16"/>
  <c r="CN25" i="20"/>
  <c r="DI25" i="25"/>
  <c r="DW25" i="16"/>
  <c r="CZ25" i="16"/>
  <c r="CE26" i="19"/>
  <c r="DI25" i="22"/>
  <c r="B40" i="10"/>
  <c r="A41" i="10"/>
  <c r="H40" i="10"/>
  <c r="F40" i="10"/>
  <c r="E40" i="10"/>
  <c r="D40" i="10"/>
  <c r="C40" i="10"/>
  <c r="G40" i="10"/>
  <c r="S34" i="10"/>
  <c r="AB34" i="10"/>
  <c r="AS34" i="10"/>
  <c r="P34" i="10"/>
  <c r="AG34" i="10"/>
  <c r="DP25" i="19"/>
  <c r="ED25" i="19"/>
  <c r="H40" i="5"/>
  <c r="G40" i="5"/>
  <c r="C40" i="5"/>
  <c r="B40" i="5"/>
  <c r="A41" i="5"/>
  <c r="F40" i="5"/>
  <c r="E40" i="5"/>
  <c r="D40" i="5"/>
  <c r="CN25" i="26"/>
  <c r="DG25" i="25"/>
  <c r="AV26" i="20"/>
  <c r="CO25" i="25"/>
  <c r="A41" i="6"/>
  <c r="H40" i="6"/>
  <c r="G40" i="6"/>
  <c r="F40" i="6"/>
  <c r="E40" i="6"/>
  <c r="D40" i="6"/>
  <c r="C40" i="6"/>
  <c r="B40" i="6"/>
  <c r="CU25" i="21"/>
  <c r="CP25" i="20"/>
  <c r="EE25" i="21"/>
  <c r="DN25" i="18"/>
  <c r="DB25" i="16"/>
  <c r="EC25" i="17"/>
  <c r="DD25" i="26"/>
  <c r="DQ25" i="22"/>
  <c r="DT25" i="20"/>
  <c r="EA25" i="17"/>
  <c r="DM25" i="26"/>
  <c r="EC25" i="20"/>
  <c r="DZ25" i="21"/>
  <c r="EA25" i="23"/>
  <c r="DY25" i="26"/>
  <c r="DC25" i="19"/>
  <c r="DW25" i="20"/>
  <c r="CP25" i="16"/>
  <c r="DM25" i="17"/>
  <c r="DL25" i="22"/>
  <c r="DR25" i="20"/>
  <c r="I34" i="7"/>
  <c r="CO25" i="26"/>
  <c r="CU25" i="20"/>
  <c r="DM25" i="21"/>
  <c r="CZ25" i="23"/>
  <c r="DL25" i="17"/>
  <c r="DZ25" i="18"/>
  <c r="EA25" i="26"/>
  <c r="ED25" i="21"/>
  <c r="CU25" i="23"/>
  <c r="DE25" i="24"/>
  <c r="CT25" i="18"/>
  <c r="DA25" i="23"/>
  <c r="BU26" i="20"/>
  <c r="AW26" i="21"/>
  <c r="EC26" i="21" s="1"/>
  <c r="K34" i="3"/>
  <c r="J34" i="3"/>
  <c r="I34" i="3"/>
  <c r="Y34" i="7"/>
  <c r="EE25" i="19"/>
  <c r="F39" i="3"/>
  <c r="E39" i="3"/>
  <c r="A40" i="3"/>
  <c r="H39" i="3"/>
  <c r="G39" i="3"/>
  <c r="D39" i="3"/>
  <c r="C39" i="3"/>
  <c r="B39" i="3"/>
  <c r="CH26" i="18"/>
  <c r="CB26" i="24"/>
  <c r="BX26" i="16"/>
  <c r="CD26" i="16"/>
  <c r="AW26" i="23"/>
  <c r="BT26" i="26"/>
  <c r="EF25" i="17"/>
  <c r="CJ26" i="26"/>
  <c r="CF26" i="24"/>
  <c r="EF25" i="23"/>
  <c r="CB26" i="26"/>
  <c r="BJ26" i="23"/>
  <c r="BY26" i="20"/>
  <c r="BQ26" i="25"/>
  <c r="AU26" i="22"/>
  <c r="CX25" i="24"/>
  <c r="BA26" i="26"/>
  <c r="CZ25" i="17"/>
  <c r="BL26" i="19"/>
  <c r="CD26" i="26"/>
  <c r="CU25" i="17"/>
  <c r="CA26" i="26"/>
  <c r="CM26" i="20"/>
  <c r="DX25" i="16"/>
  <c r="AW26" i="17"/>
  <c r="EE25" i="17"/>
  <c r="DH25" i="16"/>
  <c r="AJ34" i="7"/>
  <c r="M34" i="7"/>
  <c r="AD34" i="7"/>
  <c r="AU34" i="7"/>
  <c r="X34" i="7"/>
  <c r="AP34" i="7"/>
  <c r="BP26" i="17"/>
  <c r="CB27" i="21"/>
  <c r="AO27" i="16"/>
  <c r="AG27" i="16"/>
  <c r="Y27" i="16"/>
  <c r="Q27" i="16"/>
  <c r="I27" i="16"/>
  <c r="AL27" i="16"/>
  <c r="AC27" i="16"/>
  <c r="T27" i="16"/>
  <c r="BM27" i="16" s="1"/>
  <c r="K27" i="16"/>
  <c r="B27" i="16"/>
  <c r="AT27" i="16"/>
  <c r="AK27" i="16"/>
  <c r="AB27" i="16"/>
  <c r="S27" i="16"/>
  <c r="J27" i="16"/>
  <c r="AR27" i="16"/>
  <c r="CK27" i="16" s="1"/>
  <c r="AI27" i="16"/>
  <c r="Z27" i="16"/>
  <c r="P27" i="16"/>
  <c r="G27" i="16"/>
  <c r="AN27" i="16"/>
  <c r="X27" i="16"/>
  <c r="L27" i="16"/>
  <c r="AM27" i="16"/>
  <c r="CF27" i="16" s="1"/>
  <c r="W27" i="16"/>
  <c r="H27" i="16"/>
  <c r="AJ27" i="16"/>
  <c r="V27" i="16"/>
  <c r="F27" i="16"/>
  <c r="AH27" i="16"/>
  <c r="U27" i="16"/>
  <c r="E27" i="16"/>
  <c r="AS27" i="16"/>
  <c r="AE27" i="16"/>
  <c r="O27" i="16"/>
  <c r="C27" i="16"/>
  <c r="AD27" i="16"/>
  <c r="AA27" i="16"/>
  <c r="R27" i="16"/>
  <c r="N27" i="16"/>
  <c r="AQ27" i="16"/>
  <c r="D27" i="16"/>
  <c r="AF27" i="16"/>
  <c r="AP27" i="16"/>
  <c r="M27" i="16"/>
  <c r="AP27" i="24"/>
  <c r="AH27" i="24"/>
  <c r="Z27" i="24"/>
  <c r="BS27" i="24" s="1"/>
  <c r="R27" i="24"/>
  <c r="J27" i="24"/>
  <c r="B27" i="24"/>
  <c r="AN27" i="24"/>
  <c r="AF27" i="24"/>
  <c r="X27" i="24"/>
  <c r="P27" i="24"/>
  <c r="H27" i="24"/>
  <c r="BA27" i="24" s="1"/>
  <c r="AM27" i="24"/>
  <c r="AE27" i="24"/>
  <c r="W27" i="24"/>
  <c r="O27" i="24"/>
  <c r="G27" i="24"/>
  <c r="AL27" i="24"/>
  <c r="AA27" i="24"/>
  <c r="M27" i="24"/>
  <c r="AK27" i="24"/>
  <c r="Y27" i="24"/>
  <c r="L27" i="24"/>
  <c r="AT27" i="24"/>
  <c r="AI27" i="24"/>
  <c r="U27" i="24"/>
  <c r="I27" i="24"/>
  <c r="AS27" i="24"/>
  <c r="CL27" i="24" s="1"/>
  <c r="AG27" i="24"/>
  <c r="T27" i="24"/>
  <c r="F27" i="24"/>
  <c r="AJ27" i="24"/>
  <c r="K27" i="24"/>
  <c r="AD27" i="24"/>
  <c r="E27" i="24"/>
  <c r="AC27" i="24"/>
  <c r="D27" i="24"/>
  <c r="AB27" i="24"/>
  <c r="C27" i="24"/>
  <c r="V27" i="24"/>
  <c r="AR27" i="24"/>
  <c r="S27" i="24"/>
  <c r="AQ27" i="24"/>
  <c r="AO27" i="24"/>
  <c r="Q27" i="24"/>
  <c r="N27" i="24"/>
  <c r="CO25" i="20"/>
  <c r="DL25" i="21"/>
  <c r="DX25" i="26"/>
  <c r="DE25" i="18"/>
  <c r="CQ25" i="26"/>
  <c r="CT25" i="20"/>
  <c r="EE25" i="23"/>
  <c r="DZ25" i="16"/>
  <c r="AY34" i="10"/>
  <c r="AJ34" i="10"/>
  <c r="BA34" i="10"/>
  <c r="X34" i="10"/>
  <c r="AO34" i="10"/>
  <c r="CT25" i="17"/>
  <c r="DR25" i="23"/>
  <c r="CN25" i="19"/>
  <c r="DX25" i="20"/>
  <c r="CO25" i="16"/>
  <c r="CP25" i="26"/>
  <c r="DF25" i="17"/>
  <c r="CN25" i="25"/>
  <c r="DH25" i="18"/>
  <c r="DA25" i="19"/>
  <c r="CS25" i="16"/>
  <c r="DR25" i="21"/>
  <c r="DL25" i="26"/>
  <c r="EC25" i="25"/>
  <c r="DQ25" i="26"/>
  <c r="EB25" i="21"/>
  <c r="DF25" i="22"/>
  <c r="CR25" i="17"/>
  <c r="CV25" i="26"/>
  <c r="DL25" i="20"/>
  <c r="DC25" i="22"/>
  <c r="EB25" i="24"/>
  <c r="CZ25" i="26"/>
  <c r="DQ25" i="19"/>
  <c r="EA25" i="21"/>
  <c r="EC25" i="16"/>
  <c r="DV25" i="18"/>
  <c r="DM25" i="20"/>
  <c r="CS25" i="21"/>
  <c r="DD25" i="22"/>
  <c r="J34" i="7"/>
  <c r="DR25" i="26"/>
  <c r="DH25" i="21"/>
  <c r="EF25" i="22"/>
  <c r="EA25" i="16"/>
  <c r="CV25" i="18"/>
  <c r="DT25" i="19"/>
  <c r="DJ25" i="21"/>
  <c r="DI25" i="23"/>
  <c r="DL25" i="16"/>
  <c r="EF25" i="24"/>
  <c r="DJ25" i="18"/>
  <c r="BY26" i="23"/>
  <c r="BT26" i="23"/>
  <c r="AM27" i="20"/>
  <c r="AE27" i="20"/>
  <c r="W27" i="20"/>
  <c r="O27" i="20"/>
  <c r="G27" i="20"/>
  <c r="AZ27" i="20" s="1"/>
  <c r="AT27" i="20"/>
  <c r="AL27" i="20"/>
  <c r="AD27" i="20"/>
  <c r="V27" i="20"/>
  <c r="N27" i="20"/>
  <c r="F27" i="20"/>
  <c r="AS27" i="20"/>
  <c r="AK27" i="20"/>
  <c r="AC27" i="20"/>
  <c r="U27" i="20"/>
  <c r="M27" i="20"/>
  <c r="E27" i="20"/>
  <c r="AR27" i="20"/>
  <c r="AJ27" i="20"/>
  <c r="AB27" i="20"/>
  <c r="T27" i="20"/>
  <c r="L27" i="20"/>
  <c r="D27" i="20"/>
  <c r="AQ27" i="20"/>
  <c r="AI27" i="20"/>
  <c r="AA27" i="20"/>
  <c r="S27" i="20"/>
  <c r="K27" i="20"/>
  <c r="C27" i="20"/>
  <c r="AV27" i="20" s="1"/>
  <c r="AP27" i="20"/>
  <c r="AH27" i="20"/>
  <c r="Z27" i="20"/>
  <c r="R27" i="20"/>
  <c r="J27" i="20"/>
  <c r="B27" i="20"/>
  <c r="Q27" i="20"/>
  <c r="P27" i="20"/>
  <c r="AN27" i="20"/>
  <c r="H27" i="20"/>
  <c r="Y27" i="20"/>
  <c r="X27" i="20"/>
  <c r="I27" i="20"/>
  <c r="AO27" i="20"/>
  <c r="AG27" i="20"/>
  <c r="AF27" i="20"/>
  <c r="BY27" i="20" s="1"/>
  <c r="CJ26" i="17"/>
  <c r="DS25" i="26"/>
  <c r="CB26" i="16"/>
  <c r="BX26" i="25"/>
  <c r="BL26" i="16"/>
  <c r="EB25" i="22"/>
  <c r="CA26" i="24"/>
  <c r="CN25" i="16"/>
  <c r="BP26" i="23"/>
  <c r="CQ25" i="21"/>
  <c r="CJ26" i="18"/>
  <c r="DU25" i="24"/>
  <c r="CJ26" i="19"/>
  <c r="BS26" i="18"/>
  <c r="BS26" i="25"/>
  <c r="CH26" i="21"/>
  <c r="CF26" i="19"/>
  <c r="CP25" i="23"/>
  <c r="CB26" i="20"/>
  <c r="BJ26" i="16"/>
  <c r="BQ26" i="19"/>
  <c r="BQ26" i="26"/>
  <c r="BX26" i="20"/>
  <c r="DI25" i="19"/>
  <c r="BA26" i="19"/>
  <c r="BC26" i="17"/>
  <c r="DK25" i="23"/>
  <c r="CD26" i="19"/>
  <c r="DT25" i="16"/>
  <c r="CA26" i="19"/>
  <c r="DW25" i="22"/>
  <c r="CX25" i="26"/>
  <c r="CQ25" i="19"/>
  <c r="U34" i="7"/>
  <c r="AF34" i="7"/>
  <c r="AX34" i="7"/>
  <c r="BP26" i="19"/>
  <c r="BP26" i="26"/>
  <c r="CG27" i="21"/>
  <c r="AP27" i="17"/>
  <c r="AH27" i="17"/>
  <c r="Z27" i="17"/>
  <c r="R27" i="17"/>
  <c r="J27" i="17"/>
  <c r="B27" i="17"/>
  <c r="AO27" i="17"/>
  <c r="AG27" i="17"/>
  <c r="Y27" i="17"/>
  <c r="Q27" i="17"/>
  <c r="I27" i="17"/>
  <c r="AR27" i="17"/>
  <c r="AF27" i="17"/>
  <c r="V27" i="17"/>
  <c r="L27" i="17"/>
  <c r="AQ27" i="17"/>
  <c r="AE27" i="17"/>
  <c r="U27" i="17"/>
  <c r="K27" i="17"/>
  <c r="AN27" i="17"/>
  <c r="AD27" i="17"/>
  <c r="T27" i="17"/>
  <c r="H27" i="17"/>
  <c r="AM27" i="17"/>
  <c r="AC27" i="17"/>
  <c r="S27" i="17"/>
  <c r="G27" i="17"/>
  <c r="AL27" i="17"/>
  <c r="CE27" i="17" s="1"/>
  <c r="P27" i="17"/>
  <c r="AK27" i="17"/>
  <c r="O27" i="17"/>
  <c r="AJ27" i="17"/>
  <c r="N27" i="17"/>
  <c r="AI27" i="17"/>
  <c r="M27" i="17"/>
  <c r="AA27" i="17"/>
  <c r="E27" i="17"/>
  <c r="X27" i="17"/>
  <c r="W27" i="17"/>
  <c r="F27" i="17"/>
  <c r="D27" i="17"/>
  <c r="C27" i="17"/>
  <c r="AT27" i="17"/>
  <c r="AB27" i="17"/>
  <c r="BU27" i="17" s="1"/>
  <c r="AS27" i="17"/>
  <c r="AQ27" i="25"/>
  <c r="AI27" i="25"/>
  <c r="AA27" i="25"/>
  <c r="S27" i="25"/>
  <c r="K27" i="25"/>
  <c r="C27" i="25"/>
  <c r="AP27" i="25"/>
  <c r="AH27" i="25"/>
  <c r="Z27" i="25"/>
  <c r="R27" i="25"/>
  <c r="J27" i="25"/>
  <c r="B27" i="25"/>
  <c r="AL27" i="25"/>
  <c r="AB27" i="25"/>
  <c r="P27" i="25"/>
  <c r="F27" i="25"/>
  <c r="AK27" i="25"/>
  <c r="Y27" i="25"/>
  <c r="O27" i="25"/>
  <c r="E27" i="25"/>
  <c r="AT27" i="25"/>
  <c r="AJ27" i="25"/>
  <c r="X27" i="25"/>
  <c r="BQ27" i="25" s="1"/>
  <c r="N27" i="25"/>
  <c r="D27" i="25"/>
  <c r="AE27" i="25"/>
  <c r="M27" i="25"/>
  <c r="AS27" i="25"/>
  <c r="AD27" i="25"/>
  <c r="L27" i="25"/>
  <c r="AR27" i="25"/>
  <c r="AC27" i="25"/>
  <c r="I27" i="25"/>
  <c r="AO27" i="25"/>
  <c r="W27" i="25"/>
  <c r="H27" i="25"/>
  <c r="AN27" i="25"/>
  <c r="V27" i="25"/>
  <c r="G27" i="25"/>
  <c r="AZ27" i="25" s="1"/>
  <c r="T27" i="25"/>
  <c r="Q27" i="25"/>
  <c r="AM27" i="25"/>
  <c r="AG27" i="25"/>
  <c r="AF27" i="25"/>
  <c r="U27" i="25"/>
  <c r="DR25" i="24"/>
  <c r="A41" i="9"/>
  <c r="H40" i="9"/>
  <c r="G40" i="9"/>
  <c r="D40" i="9"/>
  <c r="F40" i="9"/>
  <c r="E40" i="9"/>
  <c r="C40" i="9"/>
  <c r="B40" i="9"/>
  <c r="AX26" i="26"/>
  <c r="DK25" i="19"/>
  <c r="CV25" i="16"/>
  <c r="CQ25" i="18"/>
  <c r="DQ25" i="23"/>
  <c r="DG25" i="16"/>
  <c r="CP25" i="17"/>
  <c r="W34" i="10"/>
  <c r="AR34" i="10"/>
  <c r="N34" i="10"/>
  <c r="AF34" i="10"/>
  <c r="AW34" i="10"/>
  <c r="EF25" i="16"/>
  <c r="CY25" i="23"/>
  <c r="CW25" i="23"/>
  <c r="CQ25" i="24"/>
  <c r="ED25" i="26"/>
  <c r="DN25" i="19"/>
  <c r="CS25" i="24"/>
  <c r="DO25" i="23"/>
  <c r="CN25" i="17"/>
  <c r="DG25" i="23"/>
  <c r="CT25" i="24"/>
  <c r="DZ25" i="25"/>
  <c r="DE25" i="23"/>
  <c r="DD25" i="24"/>
  <c r="CZ25" i="21"/>
  <c r="DL25" i="25"/>
  <c r="CV25" i="19"/>
  <c r="EC25" i="22"/>
  <c r="DN25" i="17"/>
  <c r="DG25" i="17"/>
  <c r="DW25" i="19"/>
  <c r="DZ25" i="20"/>
  <c r="CV25" i="22"/>
  <c r="DQ25" i="17"/>
  <c r="DC25" i="26"/>
  <c r="CQ25" i="20"/>
  <c r="DK25" i="16"/>
  <c r="DB25" i="24"/>
  <c r="DW25" i="18"/>
  <c r="DP25" i="21"/>
  <c r="CT25" i="22"/>
  <c r="DN25" i="24"/>
  <c r="DP25" i="17"/>
  <c r="DP25" i="26"/>
  <c r="DU25" i="21"/>
  <c r="DF25" i="20"/>
  <c r="DD25" i="16"/>
  <c r="DY25" i="17"/>
  <c r="EB25" i="18"/>
  <c r="CU25" i="19"/>
  <c r="DY25" i="16"/>
  <c r="CY25" i="17"/>
  <c r="DT25" i="26"/>
  <c r="DV25" i="19"/>
  <c r="BG26" i="24"/>
  <c r="CZ26" i="24" s="1"/>
  <c r="BD26" i="24"/>
  <c r="CC26" i="24"/>
  <c r="CN25" i="23"/>
  <c r="CJ26" i="24"/>
  <c r="BL26" i="25"/>
  <c r="CM26" i="16"/>
  <c r="DP25" i="24"/>
  <c r="T34" i="7"/>
  <c r="N34" i="7"/>
  <c r="CY25" i="19"/>
  <c r="DY25" i="19"/>
  <c r="CH26" i="22"/>
  <c r="BV26" i="19"/>
  <c r="CX25" i="25"/>
  <c r="DX25" i="23"/>
  <c r="CB26" i="19"/>
  <c r="AU26" i="16"/>
  <c r="DS25" i="25"/>
  <c r="BC26" i="16"/>
  <c r="CQ25" i="25"/>
  <c r="DV25" i="16"/>
  <c r="DS25" i="18"/>
  <c r="CP25" i="22"/>
  <c r="DE25" i="19"/>
  <c r="DC25" i="25"/>
  <c r="AZ34" i="7"/>
  <c r="AC34" i="7"/>
  <c r="AT34" i="7"/>
  <c r="Q34" i="7"/>
  <c r="BK27" i="22"/>
  <c r="AR27" i="18"/>
  <c r="AJ27" i="18"/>
  <c r="AB27" i="18"/>
  <c r="T27" i="18"/>
  <c r="L27" i="18"/>
  <c r="D27" i="18"/>
  <c r="AQ27" i="18"/>
  <c r="AH27" i="18"/>
  <c r="Y27" i="18"/>
  <c r="P27" i="18"/>
  <c r="G27" i="18"/>
  <c r="AP27" i="18"/>
  <c r="AG27" i="18"/>
  <c r="X27" i="18"/>
  <c r="O27" i="18"/>
  <c r="F27" i="18"/>
  <c r="AO27" i="18"/>
  <c r="AF27" i="18"/>
  <c r="W27" i="18"/>
  <c r="N27" i="18"/>
  <c r="E27" i="18"/>
  <c r="AN27" i="18"/>
  <c r="AE27" i="18"/>
  <c r="V27" i="18"/>
  <c r="M27" i="18"/>
  <c r="C27" i="18"/>
  <c r="AM27" i="18"/>
  <c r="U27" i="18"/>
  <c r="B27" i="18"/>
  <c r="AL27" i="18"/>
  <c r="S27" i="18"/>
  <c r="AK27" i="18"/>
  <c r="R27" i="18"/>
  <c r="AI27" i="18"/>
  <c r="I27" i="18"/>
  <c r="AD27" i="18"/>
  <c r="H27" i="18"/>
  <c r="AC27" i="18"/>
  <c r="AA27" i="18"/>
  <c r="Z27" i="18"/>
  <c r="Q27" i="18"/>
  <c r="K27" i="18"/>
  <c r="J27" i="18"/>
  <c r="AS27" i="18"/>
  <c r="AT27" i="18"/>
  <c r="AQ27" i="26"/>
  <c r="AI27" i="26"/>
  <c r="AA27" i="26"/>
  <c r="S27" i="26"/>
  <c r="BL27" i="26" s="1"/>
  <c r="K27" i="26"/>
  <c r="C27" i="26"/>
  <c r="AP27" i="26"/>
  <c r="AH27" i="26"/>
  <c r="Z27" i="26"/>
  <c r="R27" i="26"/>
  <c r="J27" i="26"/>
  <c r="B27" i="26"/>
  <c r="AN27" i="26"/>
  <c r="AF27" i="26"/>
  <c r="X27" i="26"/>
  <c r="P27" i="26"/>
  <c r="H27" i="26"/>
  <c r="AK27" i="26"/>
  <c r="W27" i="26"/>
  <c r="L27" i="26"/>
  <c r="BE27" i="26" s="1"/>
  <c r="AS27" i="26"/>
  <c r="AE27" i="26"/>
  <c r="T27" i="26"/>
  <c r="F27" i="26"/>
  <c r="AR27" i="26"/>
  <c r="AL27" i="26"/>
  <c r="U27" i="26"/>
  <c r="D27" i="26"/>
  <c r="AW27" i="26" s="1"/>
  <c r="AJ27" i="26"/>
  <c r="Q27" i="26"/>
  <c r="AD27" i="26"/>
  <c r="N27" i="26"/>
  <c r="AM27" i="26"/>
  <c r="I27" i="26"/>
  <c r="AG27" i="26"/>
  <c r="G27" i="26"/>
  <c r="AC27" i="26"/>
  <c r="E27" i="26"/>
  <c r="AB27" i="26"/>
  <c r="AO27" i="26"/>
  <c r="M27" i="26"/>
  <c r="Y27" i="26"/>
  <c r="V27" i="26"/>
  <c r="O27" i="26"/>
  <c r="AT27" i="26"/>
  <c r="DJ25" i="16"/>
  <c r="DY25" i="21"/>
  <c r="DZ25" i="24"/>
  <c r="CU25" i="25"/>
  <c r="DC25" i="24"/>
  <c r="EF25" i="20"/>
  <c r="ED25" i="25"/>
  <c r="AI34" i="10"/>
  <c r="BC34" i="10"/>
  <c r="AZ34" i="10"/>
  <c r="V34" i="10"/>
  <c r="AN34" i="10"/>
  <c r="CN25" i="24"/>
  <c r="DE25" i="25"/>
  <c r="BA34" i="2"/>
  <c r="AS34" i="2"/>
  <c r="AK34" i="2"/>
  <c r="AC34" i="2"/>
  <c r="U34" i="2"/>
  <c r="M34" i="2"/>
  <c r="AZ34" i="2"/>
  <c r="AR34" i="2"/>
  <c r="AJ34" i="2"/>
  <c r="AB34" i="2"/>
  <c r="T34" i="2"/>
  <c r="L34" i="2"/>
  <c r="BD34" i="2"/>
  <c r="AV34" i="2"/>
  <c r="AN34" i="2"/>
  <c r="AF34" i="2"/>
  <c r="X34" i="2"/>
  <c r="P34" i="2"/>
  <c r="AU34" i="2"/>
  <c r="AE34" i="2"/>
  <c r="O34" i="2"/>
  <c r="BC34" i="2"/>
  <c r="AM34" i="2"/>
  <c r="W34" i="2"/>
  <c r="BB34" i="2"/>
  <c r="AL34" i="2"/>
  <c r="V34" i="2"/>
  <c r="AY34" i="2"/>
  <c r="S34" i="2"/>
  <c r="AG34" i="2"/>
  <c r="Q34" i="2"/>
  <c r="AP34" i="2"/>
  <c r="Z34" i="2"/>
  <c r="AI34" i="2"/>
  <c r="AX34" i="2"/>
  <c r="AH34" i="2"/>
  <c r="R34" i="2"/>
  <c r="AW34" i="2"/>
  <c r="AT34" i="2"/>
  <c r="AD34" i="2"/>
  <c r="N34" i="2"/>
  <c r="AQ34" i="2"/>
  <c r="AA34" i="2"/>
  <c r="AO34" i="2"/>
  <c r="Y34" i="2"/>
  <c r="DF25" i="26"/>
  <c r="CQ25" i="16"/>
  <c r="E39" i="12"/>
  <c r="D39" i="12"/>
  <c r="C39" i="12"/>
  <c r="B39" i="12"/>
  <c r="A40" i="12"/>
  <c r="H39" i="12"/>
  <c r="G39" i="12"/>
  <c r="F39" i="12"/>
  <c r="DD25" i="25"/>
  <c r="F39" i="13"/>
  <c r="E39" i="13"/>
  <c r="D39" i="13"/>
  <c r="C39" i="13"/>
  <c r="B39" i="13"/>
  <c r="A40" i="13"/>
  <c r="H39" i="13"/>
  <c r="G39" i="13"/>
  <c r="BB34" i="3"/>
  <c r="AT34" i="3"/>
  <c r="AL34" i="3"/>
  <c r="AD34" i="3"/>
  <c r="V34" i="3"/>
  <c r="N34" i="3"/>
  <c r="BA34" i="3"/>
  <c r="AS34" i="3"/>
  <c r="AK34" i="3"/>
  <c r="AC34" i="3"/>
  <c r="U34" i="3"/>
  <c r="M34" i="3"/>
  <c r="AW34" i="3"/>
  <c r="AO34" i="3"/>
  <c r="AG34" i="3"/>
  <c r="Y34" i="3"/>
  <c r="Q34" i="3"/>
  <c r="BD34" i="3"/>
  <c r="AV34" i="3"/>
  <c r="AN34" i="3"/>
  <c r="AF34" i="3"/>
  <c r="X34" i="3"/>
  <c r="P34" i="3"/>
  <c r="AY34" i="3"/>
  <c r="AI34" i="3"/>
  <c r="S34" i="3"/>
  <c r="AH34" i="3"/>
  <c r="AU34" i="3"/>
  <c r="AE34" i="3"/>
  <c r="O34" i="3"/>
  <c r="AZ34" i="3"/>
  <c r="AJ34" i="3"/>
  <c r="T34" i="3"/>
  <c r="AX34" i="3"/>
  <c r="R34" i="3"/>
  <c r="AR34" i="3"/>
  <c r="AB34" i="3"/>
  <c r="L34" i="3"/>
  <c r="AQ34" i="3"/>
  <c r="AA34" i="3"/>
  <c r="AP34" i="3"/>
  <c r="Z34" i="3"/>
  <c r="BC34" i="3"/>
  <c r="AM34" i="3"/>
  <c r="W34" i="3"/>
  <c r="DB25" i="18"/>
  <c r="DH25" i="20"/>
  <c r="CT25" i="25"/>
  <c r="DM25" i="22"/>
  <c r="ED25" i="16"/>
  <c r="EB25" i="20"/>
  <c r="EF25" i="18"/>
  <c r="DD25" i="17"/>
  <c r="DA25" i="24"/>
  <c r="EA25" i="25"/>
  <c r="DF25" i="21"/>
  <c r="DA25" i="22"/>
  <c r="CS25" i="25"/>
  <c r="DQ25" i="25"/>
  <c r="DF25" i="19"/>
  <c r="EF25" i="21"/>
  <c r="DE25" i="21"/>
  <c r="DV25" i="25"/>
  <c r="DO25" i="26"/>
  <c r="DD25" i="20"/>
  <c r="CO25" i="17"/>
  <c r="DO25" i="24"/>
  <c r="DZ25" i="26"/>
  <c r="CY25" i="21"/>
  <c r="DE25" i="22"/>
  <c r="DT25" i="25"/>
  <c r="CY25" i="25"/>
  <c r="DB25" i="19"/>
  <c r="DD25" i="21"/>
  <c r="DW25" i="21"/>
  <c r="DR25" i="16"/>
  <c r="DN25" i="25"/>
  <c r="DK25" i="18"/>
  <c r="DA25" i="20"/>
  <c r="DV25" i="21"/>
  <c r="DV25" i="23"/>
  <c r="CR25" i="16"/>
  <c r="EB25" i="25"/>
  <c r="DW25" i="26"/>
  <c r="DP25" i="22"/>
  <c r="CK27" i="18" l="1"/>
  <c r="CE27" i="22"/>
  <c r="BL27" i="19"/>
  <c r="CA27" i="21"/>
  <c r="BZ27" i="26"/>
  <c r="BE27" i="25"/>
  <c r="AV27" i="25"/>
  <c r="BJ27" i="20"/>
  <c r="BT27" i="24"/>
  <c r="BI27" i="24"/>
  <c r="CA27" i="24"/>
  <c r="BK27" i="16"/>
  <c r="BN27" i="16"/>
  <c r="BE27" i="16"/>
  <c r="BG27" i="16"/>
  <c r="BV27" i="16"/>
  <c r="BC27" i="23"/>
  <c r="DC26" i="23"/>
  <c r="DA26" i="23"/>
  <c r="BX27" i="19"/>
  <c r="BX27" i="22"/>
  <c r="CF27" i="22"/>
  <c r="CL27" i="19"/>
  <c r="BE27" i="21"/>
  <c r="BB27" i="26"/>
  <c r="CE27" i="26"/>
  <c r="DX27" i="26" s="1"/>
  <c r="CD27" i="26"/>
  <c r="BK27" i="26"/>
  <c r="CB27" i="26"/>
  <c r="BT27" i="18"/>
  <c r="BL27" i="18"/>
  <c r="BX27" i="18"/>
  <c r="BH27" i="18"/>
  <c r="CJ27" i="18"/>
  <c r="BN27" i="25"/>
  <c r="CG27" i="25"/>
  <c r="CM27" i="25"/>
  <c r="BD27" i="25"/>
  <c r="AV27" i="17"/>
  <c r="CB27" i="17"/>
  <c r="BL27" i="17"/>
  <c r="BJ27" i="17"/>
  <c r="CA27" i="17"/>
  <c r="CD27" i="20"/>
  <c r="BL27" i="20"/>
  <c r="CC27" i="20"/>
  <c r="BP27" i="20"/>
  <c r="BL27" i="24"/>
  <c r="BN27" i="24"/>
  <c r="CE27" i="24"/>
  <c r="CI27" i="24"/>
  <c r="BT27" i="16"/>
  <c r="CA27" i="16"/>
  <c r="BQ27" i="16"/>
  <c r="BL27" i="16"/>
  <c r="CE27" i="16"/>
  <c r="CB27" i="23"/>
  <c r="BU27" i="23"/>
  <c r="CL27" i="23"/>
  <c r="BH27" i="23"/>
  <c r="CG27" i="23"/>
  <c r="CZ26" i="20"/>
  <c r="DC26" i="22"/>
  <c r="BE27" i="22"/>
  <c r="DE26" i="25"/>
  <c r="BU27" i="25"/>
  <c r="BB27" i="17"/>
  <c r="BF27" i="26"/>
  <c r="BV27" i="18"/>
  <c r="CF27" i="23"/>
  <c r="BL27" i="25"/>
  <c r="DW26" i="19"/>
  <c r="BB27" i="20"/>
  <c r="BU27" i="16"/>
  <c r="CJ27" i="19"/>
  <c r="BY27" i="22"/>
  <c r="BS27" i="18"/>
  <c r="CC27" i="25"/>
  <c r="BD27" i="17"/>
  <c r="CJ27" i="24"/>
  <c r="CJ27" i="26"/>
  <c r="EC27" i="26" s="1"/>
  <c r="CL27" i="25"/>
  <c r="BX27" i="17"/>
  <c r="CK27" i="24"/>
  <c r="BB27" i="16"/>
  <c r="BY27" i="23"/>
  <c r="BS27" i="22"/>
  <c r="BM27" i="19"/>
  <c r="BG27" i="26"/>
  <c r="BZ27" i="18"/>
  <c r="BF27" i="19"/>
  <c r="BP27" i="25"/>
  <c r="BO27" i="20"/>
  <c r="BL27" i="21"/>
  <c r="CH27" i="18"/>
  <c r="BI27" i="25"/>
  <c r="CJ27" i="22"/>
  <c r="CD27" i="19"/>
  <c r="AW27" i="21"/>
  <c r="BC27" i="26"/>
  <c r="CA27" i="18"/>
  <c r="BO27" i="25"/>
  <c r="CM27" i="17"/>
  <c r="BZ27" i="20"/>
  <c r="BB27" i="24"/>
  <c r="BS27" i="26"/>
  <c r="AW27" i="18"/>
  <c r="BG27" i="17"/>
  <c r="CI27" i="17"/>
  <c r="BX27" i="20"/>
  <c r="BY27" i="24"/>
  <c r="BP27" i="23"/>
  <c r="BI27" i="19"/>
  <c r="BG27" i="19"/>
  <c r="CH27" i="26"/>
  <c r="CM27" i="18"/>
  <c r="BE27" i="18"/>
  <c r="BC27" i="25"/>
  <c r="CK27" i="21"/>
  <c r="CB27" i="20"/>
  <c r="BH27" i="24"/>
  <c r="BJ27" i="16"/>
  <c r="BL27" i="23"/>
  <c r="CW26" i="19"/>
  <c r="CH27" i="22"/>
  <c r="BD27" i="22"/>
  <c r="AV27" i="19"/>
  <c r="BA27" i="21"/>
  <c r="CC27" i="21"/>
  <c r="BW27" i="26"/>
  <c r="BQ27" i="26"/>
  <c r="CI27" i="26"/>
  <c r="CL27" i="18"/>
  <c r="BW27" i="18"/>
  <c r="BN27" i="18"/>
  <c r="BG27" i="18"/>
  <c r="CI27" i="18"/>
  <c r="BM27" i="18"/>
  <c r="EC26" i="16"/>
  <c r="CF27" i="25"/>
  <c r="CH27" i="25"/>
  <c r="BX27" i="25"/>
  <c r="BR27" i="25"/>
  <c r="CK27" i="25"/>
  <c r="CB27" i="25"/>
  <c r="BP27" i="17"/>
  <c r="BH27" i="17"/>
  <c r="AX27" i="17"/>
  <c r="BE27" i="17"/>
  <c r="CH27" i="17"/>
  <c r="BI27" i="22"/>
  <c r="CJ27" i="20"/>
  <c r="AV27" i="24"/>
  <c r="AY27" i="24"/>
  <c r="BE27" i="24"/>
  <c r="BP27" i="24"/>
  <c r="BD27" i="24"/>
  <c r="BY27" i="16"/>
  <c r="BH27" i="16"/>
  <c r="CC27" i="16"/>
  <c r="BI27" i="16"/>
  <c r="CM27" i="16"/>
  <c r="BR27" i="16"/>
  <c r="AX27" i="23"/>
  <c r="BB27" i="22"/>
  <c r="BL27" i="22"/>
  <c r="CC27" i="22"/>
  <c r="BA27" i="22"/>
  <c r="CT26" i="20"/>
  <c r="DG26" i="25"/>
  <c r="BP27" i="21"/>
  <c r="BX27" i="21"/>
  <c r="BC27" i="21"/>
  <c r="BT27" i="21"/>
  <c r="BG27" i="21"/>
  <c r="DC26" i="24"/>
  <c r="CI27" i="25"/>
  <c r="BG27" i="22"/>
  <c r="EA26" i="23"/>
  <c r="BF27" i="17"/>
  <c r="BS27" i="17"/>
  <c r="CL27" i="20"/>
  <c r="CF27" i="26"/>
  <c r="BY27" i="25"/>
  <c r="BV27" i="17"/>
  <c r="BC27" i="20"/>
  <c r="AU27" i="19"/>
  <c r="CA27" i="26"/>
  <c r="BT27" i="25"/>
  <c r="CA27" i="22"/>
  <c r="CM27" i="22"/>
  <c r="BW27" i="19"/>
  <c r="BU27" i="21"/>
  <c r="AY27" i="21"/>
  <c r="AX27" i="26"/>
  <c r="BJ27" i="26"/>
  <c r="BX27" i="26"/>
  <c r="BY27" i="26"/>
  <c r="BT27" i="26"/>
  <c r="BC27" i="18"/>
  <c r="BB27" i="18"/>
  <c r="CF27" i="18"/>
  <c r="BP27" i="18"/>
  <c r="CD27" i="18"/>
  <c r="BU27" i="18"/>
  <c r="BM27" i="21"/>
  <c r="BJ27" i="25"/>
  <c r="BB27" i="25"/>
  <c r="AW27" i="25"/>
  <c r="BS27" i="25"/>
  <c r="CJ27" i="25"/>
  <c r="BQ27" i="17"/>
  <c r="CD27" i="17"/>
  <c r="BO27" i="17"/>
  <c r="CG27" i="17"/>
  <c r="BQ27" i="19"/>
  <c r="CD27" i="21"/>
  <c r="BA27" i="20"/>
  <c r="CA27" i="20"/>
  <c r="BW27" i="20"/>
  <c r="BN27" i="20"/>
  <c r="CE27" i="20"/>
  <c r="BU27" i="24"/>
  <c r="BM27" i="24"/>
  <c r="BR27" i="24"/>
  <c r="BX27" i="24"/>
  <c r="BC27" i="24"/>
  <c r="BX27" i="16"/>
  <c r="BA27" i="16"/>
  <c r="BS27" i="16"/>
  <c r="BO27" i="16"/>
  <c r="BZ27" i="16"/>
  <c r="CR26" i="22"/>
  <c r="BF27" i="23"/>
  <c r="BW27" i="23"/>
  <c r="AZ27" i="23"/>
  <c r="BZ27" i="23"/>
  <c r="BV27" i="22"/>
  <c r="CH27" i="19"/>
  <c r="DO26" i="25"/>
  <c r="DY26" i="26"/>
  <c r="DO26" i="26"/>
  <c r="AY27" i="18"/>
  <c r="AZ27" i="17"/>
  <c r="BH27" i="20"/>
  <c r="AX27" i="24"/>
  <c r="BA27" i="26"/>
  <c r="BQ27" i="18"/>
  <c r="BG27" i="25"/>
  <c r="DC26" i="16"/>
  <c r="BT27" i="20"/>
  <c r="AZ27" i="24"/>
  <c r="BH27" i="19"/>
  <c r="AY27" i="26"/>
  <c r="BF27" i="18"/>
  <c r="CC27" i="17"/>
  <c r="EB26" i="17"/>
  <c r="CM27" i="26"/>
  <c r="BV27" i="26"/>
  <c r="CC27" i="26"/>
  <c r="CG27" i="26"/>
  <c r="BD27" i="26"/>
  <c r="BD27" i="18"/>
  <c r="CB27" i="18"/>
  <c r="BJ27" i="18"/>
  <c r="CC27" i="18"/>
  <c r="BM27" i="25"/>
  <c r="DR26" i="24"/>
  <c r="CA27" i="25"/>
  <c r="BY27" i="17"/>
  <c r="BW27" i="24"/>
  <c r="EA26" i="21"/>
  <c r="EC26" i="17"/>
  <c r="CG27" i="20"/>
  <c r="CI27" i="20"/>
  <c r="BE27" i="20"/>
  <c r="BJ27" i="24"/>
  <c r="BZ27" i="24"/>
  <c r="CJ27" i="16"/>
  <c r="BD27" i="16"/>
  <c r="BM27" i="23"/>
  <c r="AW27" i="23"/>
  <c r="BN27" i="23"/>
  <c r="CE27" i="23"/>
  <c r="CH27" i="23"/>
  <c r="DQ26" i="21"/>
  <c r="CI27" i="22"/>
  <c r="BZ27" i="19"/>
  <c r="CK27" i="19"/>
  <c r="CA27" i="19"/>
  <c r="BD27" i="19"/>
  <c r="BV27" i="19"/>
  <c r="CJ27" i="21"/>
  <c r="EB26" i="19"/>
  <c r="DZ26" i="26"/>
  <c r="DG26" i="18"/>
  <c r="ED26" i="26"/>
  <c r="DZ26" i="17"/>
  <c r="DV26" i="22"/>
  <c r="EB26" i="18"/>
  <c r="CQ26" i="24"/>
  <c r="DF26" i="26"/>
  <c r="DH26" i="25"/>
  <c r="DP26" i="20"/>
  <c r="EF26" i="22"/>
  <c r="CQ26" i="18"/>
  <c r="CP26" i="25"/>
  <c r="ED26" i="21"/>
  <c r="DG26" i="23"/>
  <c r="CP26" i="24"/>
  <c r="DK26" i="18"/>
  <c r="DP26" i="25"/>
  <c r="DE26" i="21"/>
  <c r="DP26" i="23"/>
  <c r="DU26" i="18"/>
  <c r="DN26" i="16"/>
  <c r="DA26" i="25"/>
  <c r="CR26" i="20"/>
  <c r="DZ26" i="22"/>
  <c r="DH26" i="23"/>
  <c r="DI26" i="25"/>
  <c r="DK26" i="20"/>
  <c r="CZ26" i="23"/>
  <c r="DF26" i="24"/>
  <c r="DX26" i="18"/>
  <c r="DA26" i="17"/>
  <c r="EB26" i="21"/>
  <c r="CU26" i="22"/>
  <c r="DB26" i="16"/>
  <c r="CZ26" i="17"/>
  <c r="DB26" i="22"/>
  <c r="CP26" i="18"/>
  <c r="AZ27" i="18"/>
  <c r="AY27" i="20"/>
  <c r="F40" i="3"/>
  <c r="E40" i="3"/>
  <c r="A41" i="3"/>
  <c r="H40" i="3"/>
  <c r="C40" i="3"/>
  <c r="B40" i="3"/>
  <c r="D40" i="3"/>
  <c r="G40" i="3"/>
  <c r="CH27" i="20"/>
  <c r="CE27" i="18"/>
  <c r="DI26" i="20"/>
  <c r="BD27" i="20"/>
  <c r="BV27" i="20"/>
  <c r="BA27" i="17"/>
  <c r="BP27" i="22"/>
  <c r="CI27" i="23"/>
  <c r="CZ26" i="26"/>
  <c r="BN27" i="17"/>
  <c r="CJ27" i="23"/>
  <c r="BZ27" i="17"/>
  <c r="BT27" i="22"/>
  <c r="ED26" i="20"/>
  <c r="DL26" i="19"/>
  <c r="BR27" i="19"/>
  <c r="CF27" i="24"/>
  <c r="AV27" i="21"/>
  <c r="BM27" i="26"/>
  <c r="EC26" i="24"/>
  <c r="CK27" i="26"/>
  <c r="BQ27" i="20"/>
  <c r="DI26" i="23"/>
  <c r="AZ27" i="19"/>
  <c r="AY27" i="23"/>
  <c r="DU26" i="26"/>
  <c r="BY27" i="19"/>
  <c r="AU27" i="17"/>
  <c r="AU27" i="24"/>
  <c r="CL27" i="22"/>
  <c r="CH27" i="21"/>
  <c r="DE26" i="26"/>
  <c r="DU26" i="25"/>
  <c r="EA26" i="19"/>
  <c r="CP26" i="19"/>
  <c r="CZ26" i="16"/>
  <c r="DH26" i="26"/>
  <c r="DD26" i="20"/>
  <c r="BJ27" i="23"/>
  <c r="I35" i="6"/>
  <c r="K35" i="6"/>
  <c r="J35" i="6"/>
  <c r="CS26" i="18"/>
  <c r="CX26" i="19"/>
  <c r="BV27" i="21"/>
  <c r="BA27" i="18"/>
  <c r="AR28" i="18"/>
  <c r="AJ28" i="18"/>
  <c r="AB28" i="18"/>
  <c r="T28" i="18"/>
  <c r="L28" i="18"/>
  <c r="D28" i="18"/>
  <c r="BM28" i="18" s="1"/>
  <c r="AS28" i="18"/>
  <c r="CL28" i="18" s="1"/>
  <c r="AI28" i="18"/>
  <c r="Z28" i="18"/>
  <c r="Q28" i="18"/>
  <c r="H28" i="18"/>
  <c r="AQ28" i="18"/>
  <c r="AH28" i="18"/>
  <c r="Y28" i="18"/>
  <c r="P28" i="18"/>
  <c r="BZ28" i="18" s="1"/>
  <c r="G28" i="18"/>
  <c r="AP28" i="18"/>
  <c r="AG28" i="18"/>
  <c r="X28" i="18"/>
  <c r="O28" i="18"/>
  <c r="F28" i="18"/>
  <c r="AO28" i="18"/>
  <c r="AF28" i="18"/>
  <c r="BY28" i="18" s="1"/>
  <c r="W28" i="18"/>
  <c r="N28" i="18"/>
  <c r="E28" i="18"/>
  <c r="AE28" i="18"/>
  <c r="M28" i="18"/>
  <c r="AD28" i="18"/>
  <c r="K28" i="18"/>
  <c r="AC28" i="18"/>
  <c r="BV28" i="18" s="1"/>
  <c r="J28" i="18"/>
  <c r="AT28" i="18"/>
  <c r="S28" i="18"/>
  <c r="AN28" i="18"/>
  <c r="R28" i="18"/>
  <c r="AM28" i="18"/>
  <c r="I28" i="18"/>
  <c r="AL28" i="18"/>
  <c r="CE28" i="18" s="1"/>
  <c r="C28" i="18"/>
  <c r="BH28" i="18" s="1"/>
  <c r="B28" i="18"/>
  <c r="AA28" i="18"/>
  <c r="V28" i="18"/>
  <c r="U28" i="18"/>
  <c r="AK28" i="18"/>
  <c r="AM28" i="19"/>
  <c r="AE28" i="19"/>
  <c r="W28" i="19"/>
  <c r="O28" i="19"/>
  <c r="G28" i="19"/>
  <c r="AS28" i="19"/>
  <c r="AK28" i="19"/>
  <c r="AC28" i="19"/>
  <c r="U28" i="19"/>
  <c r="M28" i="19"/>
  <c r="E28" i="19"/>
  <c r="AQ28" i="19"/>
  <c r="AI28" i="19"/>
  <c r="AA28" i="19"/>
  <c r="S28" i="19"/>
  <c r="K28" i="19"/>
  <c r="C28" i="19"/>
  <c r="BQ28" i="19" s="1"/>
  <c r="AR28" i="19"/>
  <c r="AF28" i="19"/>
  <c r="R28" i="19"/>
  <c r="F28" i="19"/>
  <c r="AP28" i="19"/>
  <c r="AD28" i="19"/>
  <c r="Q28" i="19"/>
  <c r="D28" i="19"/>
  <c r="AN28" i="19"/>
  <c r="CG28" i="19" s="1"/>
  <c r="Z28" i="19"/>
  <c r="N28" i="19"/>
  <c r="AJ28" i="19"/>
  <c r="P28" i="19"/>
  <c r="AH28" i="19"/>
  <c r="L28" i="19"/>
  <c r="AG28" i="19"/>
  <c r="J28" i="19"/>
  <c r="BZ28" i="19" s="1"/>
  <c r="AB28" i="19"/>
  <c r="I28" i="19"/>
  <c r="Y28" i="19"/>
  <c r="X28" i="19"/>
  <c r="V28" i="19"/>
  <c r="T28" i="19"/>
  <c r="AT28" i="19"/>
  <c r="AO28" i="19"/>
  <c r="AL28" i="19"/>
  <c r="B28" i="19"/>
  <c r="H28" i="19"/>
  <c r="CI27" i="16"/>
  <c r="DE26" i="17"/>
  <c r="DF26" i="19"/>
  <c r="DW26" i="21"/>
  <c r="CX26" i="26"/>
  <c r="BN27" i="19"/>
  <c r="CJ27" i="17"/>
  <c r="BG27" i="23"/>
  <c r="BT27" i="23"/>
  <c r="DN26" i="25"/>
  <c r="CU26" i="17"/>
  <c r="EC26" i="22"/>
  <c r="CW26" i="17"/>
  <c r="BR27" i="20"/>
  <c r="AV27" i="22"/>
  <c r="BM27" i="20"/>
  <c r="BK27" i="24"/>
  <c r="DU26" i="19"/>
  <c r="AW35" i="9"/>
  <c r="AO35" i="9"/>
  <c r="AG35" i="9"/>
  <c r="Y35" i="9"/>
  <c r="Q35" i="9"/>
  <c r="BD35" i="9"/>
  <c r="AV35" i="9"/>
  <c r="AN35" i="9"/>
  <c r="AF35" i="9"/>
  <c r="X35" i="9"/>
  <c r="P35" i="9"/>
  <c r="BC35" i="9"/>
  <c r="AU35" i="9"/>
  <c r="AM35" i="9"/>
  <c r="AE35" i="9"/>
  <c r="W35" i="9"/>
  <c r="O35" i="9"/>
  <c r="AZ35" i="9"/>
  <c r="AR35" i="9"/>
  <c r="AJ35" i="9"/>
  <c r="AB35" i="9"/>
  <c r="T35" i="9"/>
  <c r="L35" i="9"/>
  <c r="BB35" i="9"/>
  <c r="AL35" i="9"/>
  <c r="V35" i="9"/>
  <c r="BA35" i="9"/>
  <c r="AK35" i="9"/>
  <c r="U35" i="9"/>
  <c r="AY35" i="9"/>
  <c r="AI35" i="9"/>
  <c r="S35" i="9"/>
  <c r="AX35" i="9"/>
  <c r="AH35" i="9"/>
  <c r="R35" i="9"/>
  <c r="AT35" i="9"/>
  <c r="AD35" i="9"/>
  <c r="N35" i="9"/>
  <c r="AS35" i="9"/>
  <c r="AC35" i="9"/>
  <c r="M35" i="9"/>
  <c r="AQ35" i="9"/>
  <c r="AA35" i="9"/>
  <c r="AP35" i="9"/>
  <c r="Z35" i="9"/>
  <c r="DC26" i="17"/>
  <c r="BQ27" i="21"/>
  <c r="CV26" i="17"/>
  <c r="CD27" i="23"/>
  <c r="BA35" i="2"/>
  <c r="AS35" i="2"/>
  <c r="AK35" i="2"/>
  <c r="AC35" i="2"/>
  <c r="U35" i="2"/>
  <c r="M35" i="2"/>
  <c r="AZ35" i="2"/>
  <c r="AR35" i="2"/>
  <c r="AJ35" i="2"/>
  <c r="AB35" i="2"/>
  <c r="T35" i="2"/>
  <c r="L35" i="2"/>
  <c r="BD35" i="2"/>
  <c r="AV35" i="2"/>
  <c r="AN35" i="2"/>
  <c r="AF35" i="2"/>
  <c r="X35" i="2"/>
  <c r="P35" i="2"/>
  <c r="BC35" i="2"/>
  <c r="AM35" i="2"/>
  <c r="W35" i="2"/>
  <c r="AU35" i="2"/>
  <c r="AE35" i="2"/>
  <c r="O35" i="2"/>
  <c r="AT35" i="2"/>
  <c r="AD35" i="2"/>
  <c r="N35" i="2"/>
  <c r="AA35" i="2"/>
  <c r="AO35" i="2"/>
  <c r="AX35" i="2"/>
  <c r="AH35" i="2"/>
  <c r="R35" i="2"/>
  <c r="AQ35" i="2"/>
  <c r="AP35" i="2"/>
  <c r="Z35" i="2"/>
  <c r="Y35" i="2"/>
  <c r="BB35" i="2"/>
  <c r="AL35" i="2"/>
  <c r="V35" i="2"/>
  <c r="AY35" i="2"/>
  <c r="AI35" i="2"/>
  <c r="S35" i="2"/>
  <c r="AW35" i="2"/>
  <c r="AG35" i="2"/>
  <c r="Q35" i="2"/>
  <c r="DU26" i="21"/>
  <c r="BC27" i="16"/>
  <c r="DI26" i="17"/>
  <c r="AU27" i="18"/>
  <c r="AU27" i="25"/>
  <c r="EA26" i="18"/>
  <c r="A42" i="6"/>
  <c r="H41" i="6"/>
  <c r="G41" i="6"/>
  <c r="F41" i="6"/>
  <c r="E41" i="6"/>
  <c r="D41" i="6"/>
  <c r="C41" i="6"/>
  <c r="B41" i="6"/>
  <c r="H41" i="5"/>
  <c r="G41" i="5"/>
  <c r="C41" i="5"/>
  <c r="B41" i="5"/>
  <c r="E41" i="5"/>
  <c r="D41" i="5"/>
  <c r="A42" i="5"/>
  <c r="F41" i="5"/>
  <c r="DX26" i="19"/>
  <c r="CE27" i="19"/>
  <c r="DN26" i="19"/>
  <c r="DU26" i="17"/>
  <c r="DL26" i="22"/>
  <c r="DT26" i="16"/>
  <c r="DJ26" i="20"/>
  <c r="E40" i="2"/>
  <c r="D40" i="2"/>
  <c r="H40" i="2"/>
  <c r="G40" i="2"/>
  <c r="F40" i="2"/>
  <c r="C40" i="2"/>
  <c r="B40" i="2"/>
  <c r="A41" i="2"/>
  <c r="CQ26" i="23"/>
  <c r="BD27" i="21"/>
  <c r="DS26" i="21"/>
  <c r="BA27" i="19"/>
  <c r="BB27" i="21"/>
  <c r="AT28" i="20"/>
  <c r="AL28" i="20"/>
  <c r="CE28" i="20" s="1"/>
  <c r="AD28" i="20"/>
  <c r="V28" i="20"/>
  <c r="N28" i="20"/>
  <c r="F28" i="20"/>
  <c r="AR28" i="20"/>
  <c r="AJ28" i="20"/>
  <c r="AB28" i="20"/>
  <c r="T28" i="20"/>
  <c r="CF28" i="20" s="1"/>
  <c r="L28" i="20"/>
  <c r="CK28" i="20" s="1"/>
  <c r="D28" i="20"/>
  <c r="AQ28" i="20"/>
  <c r="AG28" i="20"/>
  <c r="W28" i="20"/>
  <c r="K28" i="20"/>
  <c r="AP28" i="20"/>
  <c r="AF28" i="20"/>
  <c r="U28" i="20"/>
  <c r="J28" i="20"/>
  <c r="AO28" i="20"/>
  <c r="AE28" i="20"/>
  <c r="S28" i="20"/>
  <c r="I28" i="20"/>
  <c r="AN28" i="20"/>
  <c r="CG28" i="20" s="1"/>
  <c r="AC28" i="20"/>
  <c r="R28" i="20"/>
  <c r="H28" i="20"/>
  <c r="AM28" i="20"/>
  <c r="AA28" i="20"/>
  <c r="Q28" i="20"/>
  <c r="G28" i="20"/>
  <c r="AK28" i="20"/>
  <c r="Z28" i="20"/>
  <c r="BS28" i="20" s="1"/>
  <c r="P28" i="20"/>
  <c r="E28" i="20"/>
  <c r="Y28" i="20"/>
  <c r="X28" i="20"/>
  <c r="M28" i="20"/>
  <c r="B28" i="20"/>
  <c r="AS28" i="20"/>
  <c r="AH28" i="20"/>
  <c r="CA28" i="20" s="1"/>
  <c r="AI28" i="20"/>
  <c r="C28" i="20"/>
  <c r="O28" i="20"/>
  <c r="CW26" i="26"/>
  <c r="CU26" i="25"/>
  <c r="DK26" i="21"/>
  <c r="CX26" i="25"/>
  <c r="CV26" i="18"/>
  <c r="CV26" i="19"/>
  <c r="EE26" i="26"/>
  <c r="DE26" i="22"/>
  <c r="CO26" i="24"/>
  <c r="DS26" i="19"/>
  <c r="DV26" i="16"/>
  <c r="DX26" i="17"/>
  <c r="EB26" i="22"/>
  <c r="CZ26" i="18"/>
  <c r="DL26" i="24"/>
  <c r="CU26" i="16"/>
  <c r="CT26" i="25"/>
  <c r="DO26" i="20"/>
  <c r="DN26" i="22"/>
  <c r="DG26" i="24"/>
  <c r="DZ26" i="25"/>
  <c r="DM26" i="21"/>
  <c r="CN26" i="23"/>
  <c r="CY26" i="24"/>
  <c r="CR26" i="19"/>
  <c r="DK26" i="25"/>
  <c r="CU26" i="21"/>
  <c r="CY26" i="23"/>
  <c r="DQ26" i="24"/>
  <c r="DC26" i="25"/>
  <c r="DE26" i="20"/>
  <c r="DH26" i="22"/>
  <c r="DL26" i="23"/>
  <c r="DF26" i="21"/>
  <c r="ED26" i="23"/>
  <c r="DV26" i="23"/>
  <c r="DX26" i="24"/>
  <c r="CS26" i="20"/>
  <c r="DI26" i="21"/>
  <c r="CW26" i="23"/>
  <c r="CX26" i="24"/>
  <c r="DB26" i="20"/>
  <c r="DM26" i="22"/>
  <c r="DI26" i="18"/>
  <c r="BR27" i="18"/>
  <c r="BO27" i="18"/>
  <c r="ED26" i="19"/>
  <c r="DQ26" i="16"/>
  <c r="AW27" i="20"/>
  <c r="BS27" i="23"/>
  <c r="CE27" i="25"/>
  <c r="DY26" i="16"/>
  <c r="CM27" i="24"/>
  <c r="BA27" i="25"/>
  <c r="AP28" i="17"/>
  <c r="AH28" i="17"/>
  <c r="Z28" i="17"/>
  <c r="R28" i="17"/>
  <c r="J28" i="17"/>
  <c r="B28" i="17"/>
  <c r="AO28" i="17"/>
  <c r="AG28" i="17"/>
  <c r="Y28" i="17"/>
  <c r="Q28" i="17"/>
  <c r="I28" i="17"/>
  <c r="AT28" i="17"/>
  <c r="AJ28" i="17"/>
  <c r="X28" i="17"/>
  <c r="N28" i="17"/>
  <c r="D28" i="17"/>
  <c r="AS28" i="17"/>
  <c r="AI28" i="17"/>
  <c r="W28" i="17"/>
  <c r="M28" i="17"/>
  <c r="C28" i="17"/>
  <c r="AV28" i="17" s="1"/>
  <c r="AR28" i="17"/>
  <c r="AF28" i="17"/>
  <c r="V28" i="17"/>
  <c r="L28" i="17"/>
  <c r="AQ28" i="17"/>
  <c r="AE28" i="17"/>
  <c r="U28" i="17"/>
  <c r="K28" i="17"/>
  <c r="BD28" i="17" s="1"/>
  <c r="AD28" i="17"/>
  <c r="H28" i="17"/>
  <c r="AC28" i="17"/>
  <c r="G28" i="17"/>
  <c r="AB28" i="17"/>
  <c r="F28" i="17"/>
  <c r="AA28" i="17"/>
  <c r="E28" i="17"/>
  <c r="AX28" i="17" s="1"/>
  <c r="AM28" i="17"/>
  <c r="S28" i="17"/>
  <c r="AN28" i="17"/>
  <c r="AL28" i="17"/>
  <c r="AK28" i="17"/>
  <c r="T28" i="17"/>
  <c r="O28" i="17"/>
  <c r="P28" i="17"/>
  <c r="BI28" i="17" s="1"/>
  <c r="AT28" i="26"/>
  <c r="AL28" i="26"/>
  <c r="AD28" i="26"/>
  <c r="V28" i="26"/>
  <c r="N28" i="26"/>
  <c r="AM28" i="26"/>
  <c r="AC28" i="26"/>
  <c r="BV28" i="26" s="1"/>
  <c r="T28" i="26"/>
  <c r="BM28" i="26" s="1"/>
  <c r="K28" i="26"/>
  <c r="C28" i="26"/>
  <c r="AK28" i="26"/>
  <c r="AB28" i="26"/>
  <c r="S28" i="26"/>
  <c r="J28" i="26"/>
  <c r="B28" i="26"/>
  <c r="BP28" i="26" s="1"/>
  <c r="AR28" i="26"/>
  <c r="AI28" i="26"/>
  <c r="Z28" i="26"/>
  <c r="Q28" i="26"/>
  <c r="H28" i="26"/>
  <c r="AS28" i="26"/>
  <c r="AF28" i="26"/>
  <c r="P28" i="26"/>
  <c r="D28" i="26"/>
  <c r="AW28" i="26" s="1"/>
  <c r="AO28" i="26"/>
  <c r="Y28" i="26"/>
  <c r="L28" i="26"/>
  <c r="AN28" i="26"/>
  <c r="X28" i="26"/>
  <c r="I28" i="26"/>
  <c r="AA28" i="26"/>
  <c r="E28" i="26"/>
  <c r="W28" i="26"/>
  <c r="AP28" i="26"/>
  <c r="R28" i="26"/>
  <c r="AH28" i="26"/>
  <c r="AG28" i="26"/>
  <c r="AE28" i="26"/>
  <c r="U28" i="26"/>
  <c r="BN28" i="26" s="1"/>
  <c r="AJ28" i="26"/>
  <c r="F28" i="26"/>
  <c r="G28" i="26"/>
  <c r="AQ28" i="26"/>
  <c r="O28" i="26"/>
  <c r="M28" i="26"/>
  <c r="DN26" i="26"/>
  <c r="EF26" i="23"/>
  <c r="BN27" i="26"/>
  <c r="BG27" i="20"/>
  <c r="BZ27" i="25"/>
  <c r="CC27" i="19"/>
  <c r="DN26" i="24"/>
  <c r="E40" i="12"/>
  <c r="D40" i="12"/>
  <c r="C40" i="12"/>
  <c r="B40" i="12"/>
  <c r="A41" i="12"/>
  <c r="H40" i="12"/>
  <c r="G40" i="12"/>
  <c r="F40" i="12"/>
  <c r="AX35" i="10"/>
  <c r="AP35" i="10"/>
  <c r="AH35" i="10"/>
  <c r="Z35" i="10"/>
  <c r="R35" i="10"/>
  <c r="AW35" i="10"/>
  <c r="AO35" i="10"/>
  <c r="AG35" i="10"/>
  <c r="Y35" i="10"/>
  <c r="Q35" i="10"/>
  <c r="BD35" i="10"/>
  <c r="AV35" i="10"/>
  <c r="AN35" i="10"/>
  <c r="AF35" i="10"/>
  <c r="X35" i="10"/>
  <c r="P35" i="10"/>
  <c r="BB35" i="10"/>
  <c r="AT35" i="10"/>
  <c r="AL35" i="10"/>
  <c r="AD35" i="10"/>
  <c r="V35" i="10"/>
  <c r="N35" i="10"/>
  <c r="BA35" i="10"/>
  <c r="AS35" i="10"/>
  <c r="AK35" i="10"/>
  <c r="AC35" i="10"/>
  <c r="U35" i="10"/>
  <c r="M35" i="10"/>
  <c r="AZ35" i="10"/>
  <c r="AR35" i="10"/>
  <c r="AJ35" i="10"/>
  <c r="AB35" i="10"/>
  <c r="T35" i="10"/>
  <c r="L35" i="10"/>
  <c r="AM35" i="10"/>
  <c r="AI35" i="10"/>
  <c r="AE35" i="10"/>
  <c r="AA35" i="10"/>
  <c r="BC35" i="10"/>
  <c r="W35" i="10"/>
  <c r="AY35" i="10"/>
  <c r="S35" i="10"/>
  <c r="AU35" i="10"/>
  <c r="O35" i="10"/>
  <c r="AQ35" i="10"/>
  <c r="AX27" i="22"/>
  <c r="CF27" i="17"/>
  <c r="BM27" i="17"/>
  <c r="BK27" i="23"/>
  <c r="CN26" i="16"/>
  <c r="BF27" i="22"/>
  <c r="CT26" i="21"/>
  <c r="I35" i="10"/>
  <c r="J35" i="10"/>
  <c r="K35" i="10"/>
  <c r="CK27" i="20"/>
  <c r="BI27" i="23"/>
  <c r="BW27" i="16"/>
  <c r="BW27" i="25"/>
  <c r="CG27" i="22"/>
  <c r="DU26" i="20"/>
  <c r="EC26" i="18"/>
  <c r="CD27" i="22"/>
  <c r="BO27" i="19"/>
  <c r="DR26" i="23"/>
  <c r="J35" i="7"/>
  <c r="I35" i="7"/>
  <c r="K35" i="7"/>
  <c r="CB27" i="22"/>
  <c r="BC27" i="17"/>
  <c r="BH27" i="26"/>
  <c r="DE26" i="19"/>
  <c r="DU26" i="24"/>
  <c r="AW27" i="22"/>
  <c r="I35" i="12"/>
  <c r="K35" i="12"/>
  <c r="J35" i="12"/>
  <c r="AX27" i="16"/>
  <c r="BR27" i="21"/>
  <c r="CF27" i="19"/>
  <c r="AV27" i="23"/>
  <c r="BK27" i="18"/>
  <c r="BK27" i="25"/>
  <c r="BF27" i="16"/>
  <c r="BF27" i="24"/>
  <c r="CQ26" i="26"/>
  <c r="A42" i="9"/>
  <c r="H41" i="9"/>
  <c r="G41" i="9"/>
  <c r="D41" i="9"/>
  <c r="F41" i="9"/>
  <c r="E41" i="9"/>
  <c r="C41" i="9"/>
  <c r="B41" i="9"/>
  <c r="BI27" i="17"/>
  <c r="BQ27" i="22"/>
  <c r="CG27" i="16"/>
  <c r="CT26" i="19"/>
  <c r="DY26" i="19"/>
  <c r="CD27" i="16"/>
  <c r="CD27" i="24"/>
  <c r="BO27" i="21"/>
  <c r="DT26" i="24"/>
  <c r="DO26" i="18"/>
  <c r="I35" i="2"/>
  <c r="K35" i="2"/>
  <c r="J35" i="2"/>
  <c r="CB27" i="24"/>
  <c r="AZ27" i="21"/>
  <c r="AY27" i="22"/>
  <c r="CP26" i="17"/>
  <c r="CT26" i="26"/>
  <c r="DY26" i="24"/>
  <c r="BY27" i="21"/>
  <c r="AU27" i="16"/>
  <c r="AU27" i="26"/>
  <c r="CV27" i="26" s="1"/>
  <c r="CP26" i="21"/>
  <c r="CU26" i="19"/>
  <c r="EC26" i="25"/>
  <c r="DL26" i="26"/>
  <c r="AY35" i="8"/>
  <c r="AQ35" i="8"/>
  <c r="AI35" i="8"/>
  <c r="AA35" i="8"/>
  <c r="S35" i="8"/>
  <c r="AX35" i="8"/>
  <c r="AP35" i="8"/>
  <c r="AH35" i="8"/>
  <c r="Z35" i="8"/>
  <c r="R35" i="8"/>
  <c r="AW35" i="8"/>
  <c r="AO35" i="8"/>
  <c r="AG35" i="8"/>
  <c r="Y35" i="8"/>
  <c r="Q35" i="8"/>
  <c r="BD35" i="8"/>
  <c r="AV35" i="8"/>
  <c r="AN35" i="8"/>
  <c r="AF35" i="8"/>
  <c r="X35" i="8"/>
  <c r="P35" i="8"/>
  <c r="BC35" i="8"/>
  <c r="AU35" i="8"/>
  <c r="AM35" i="8"/>
  <c r="AE35" i="8"/>
  <c r="W35" i="8"/>
  <c r="O35" i="8"/>
  <c r="BB35" i="8"/>
  <c r="AT35" i="8"/>
  <c r="AL35" i="8"/>
  <c r="AD35" i="8"/>
  <c r="V35" i="8"/>
  <c r="N35" i="8"/>
  <c r="BA35" i="8"/>
  <c r="AS35" i="8"/>
  <c r="AK35" i="8"/>
  <c r="AC35" i="8"/>
  <c r="U35" i="8"/>
  <c r="M35" i="8"/>
  <c r="AZ35" i="8"/>
  <c r="AR35" i="8"/>
  <c r="AJ35" i="8"/>
  <c r="AB35" i="8"/>
  <c r="T35" i="8"/>
  <c r="L35" i="8"/>
  <c r="CX26" i="20"/>
  <c r="CZ26" i="19"/>
  <c r="CM27" i="19"/>
  <c r="BP27" i="16"/>
  <c r="BF28" i="20"/>
  <c r="AN28" i="22"/>
  <c r="AF28" i="22"/>
  <c r="X28" i="22"/>
  <c r="P28" i="22"/>
  <c r="H28" i="22"/>
  <c r="AT28" i="22"/>
  <c r="AL28" i="22"/>
  <c r="AD28" i="22"/>
  <c r="V28" i="22"/>
  <c r="N28" i="22"/>
  <c r="F28" i="22"/>
  <c r="AR28" i="22"/>
  <c r="AJ28" i="22"/>
  <c r="AB28" i="22"/>
  <c r="T28" i="22"/>
  <c r="L28" i="22"/>
  <c r="D28" i="22"/>
  <c r="AQ28" i="22"/>
  <c r="AI28" i="22"/>
  <c r="AA28" i="22"/>
  <c r="S28" i="22"/>
  <c r="K28" i="22"/>
  <c r="BG28" i="22" s="1"/>
  <c r="C28" i="22"/>
  <c r="AE28" i="22"/>
  <c r="O28" i="22"/>
  <c r="AS28" i="22"/>
  <c r="AC28" i="22"/>
  <c r="M28" i="22"/>
  <c r="AP28" i="22"/>
  <c r="Z28" i="22"/>
  <c r="BS28" i="22" s="1"/>
  <c r="J28" i="22"/>
  <c r="AM28" i="22"/>
  <c r="W28" i="22"/>
  <c r="G28" i="22"/>
  <c r="AK28" i="22"/>
  <c r="U28" i="22"/>
  <c r="E28" i="22"/>
  <c r="AG28" i="22"/>
  <c r="BZ28" i="22" s="1"/>
  <c r="Y28" i="22"/>
  <c r="R28" i="22"/>
  <c r="Q28" i="22"/>
  <c r="I28" i="22"/>
  <c r="AH28" i="22"/>
  <c r="AO28" i="22"/>
  <c r="B28" i="22"/>
  <c r="CW26" i="16"/>
  <c r="DQ26" i="17"/>
  <c r="DO26" i="17"/>
  <c r="EB26" i="20"/>
  <c r="C40" i="8"/>
  <c r="B40" i="8"/>
  <c r="A41" i="8"/>
  <c r="H40" i="8"/>
  <c r="G40" i="8"/>
  <c r="F40" i="8"/>
  <c r="E40" i="8"/>
  <c r="D40" i="8"/>
  <c r="DQ26" i="22"/>
  <c r="CO26" i="25"/>
  <c r="DG26" i="19"/>
  <c r="CT26" i="22"/>
  <c r="CN26" i="25"/>
  <c r="CR26" i="16"/>
  <c r="EF26" i="17"/>
  <c r="CQ26" i="22"/>
  <c r="DP26" i="18"/>
  <c r="DM26" i="24"/>
  <c r="DM26" i="16"/>
  <c r="DB26" i="25"/>
  <c r="EC26" i="20"/>
  <c r="CW26" i="22"/>
  <c r="DI26" i="24"/>
  <c r="CQ26" i="25"/>
  <c r="CV26" i="21"/>
  <c r="ED26" i="18"/>
  <c r="DK26" i="24"/>
  <c r="EB26" i="26"/>
  <c r="DX26" i="25"/>
  <c r="DP26" i="22"/>
  <c r="DE26" i="23"/>
  <c r="EA26" i="24"/>
  <c r="DS26" i="16"/>
  <c r="DW26" i="25"/>
  <c r="DT26" i="20"/>
  <c r="CP26" i="22"/>
  <c r="DU26" i="23"/>
  <c r="DK26" i="17"/>
  <c r="CO26" i="21"/>
  <c r="DF26" i="18"/>
  <c r="CX26" i="18"/>
  <c r="CY26" i="19"/>
  <c r="DW26" i="20"/>
  <c r="CS26" i="21"/>
  <c r="CO26" i="18"/>
  <c r="BA36" i="4" s="1"/>
  <c r="CO26" i="19"/>
  <c r="DV26" i="25"/>
  <c r="DX26" i="21"/>
  <c r="CY26" i="22"/>
  <c r="DM26" i="18"/>
  <c r="CR26" i="23"/>
  <c r="G40" i="4"/>
  <c r="F40" i="4"/>
  <c r="B40" i="4"/>
  <c r="A41" i="4"/>
  <c r="H40" i="4"/>
  <c r="E40" i="4"/>
  <c r="D40" i="4"/>
  <c r="C40" i="4"/>
  <c r="CX26" i="17"/>
  <c r="DY26" i="20"/>
  <c r="DZ26" i="16"/>
  <c r="DX26" i="20"/>
  <c r="DD26" i="22"/>
  <c r="CU26" i="18"/>
  <c r="DV26" i="19"/>
  <c r="ED26" i="16"/>
  <c r="ED26" i="17"/>
  <c r="DL26" i="20"/>
  <c r="DR26" i="22"/>
  <c r="DA26" i="19"/>
  <c r="DF26" i="17"/>
  <c r="DB26" i="21"/>
  <c r="DJ26" i="18"/>
  <c r="CT26" i="18"/>
  <c r="CR26" i="17"/>
  <c r="CX26" i="22"/>
  <c r="CO26" i="23"/>
  <c r="DD26" i="23"/>
  <c r="DI26" i="16"/>
  <c r="DS26" i="17"/>
  <c r="EE26" i="21"/>
  <c r="DA26" i="22"/>
  <c r="DH26" i="18"/>
  <c r="DM26" i="17"/>
  <c r="CZ26" i="22"/>
  <c r="CY26" i="18"/>
  <c r="EF26" i="18"/>
  <c r="DF26" i="20"/>
  <c r="DJ26" i="22"/>
  <c r="DD26" i="18"/>
  <c r="DK26" i="16"/>
  <c r="ED26" i="25"/>
  <c r="DG26" i="21"/>
  <c r="DG26" i="22"/>
  <c r="EB26" i="24"/>
  <c r="BR27" i="26"/>
  <c r="CK27" i="17"/>
  <c r="BW27" i="17"/>
  <c r="AY27" i="16"/>
  <c r="EF26" i="19"/>
  <c r="CY26" i="20"/>
  <c r="BC35" i="4"/>
  <c r="AU35" i="4"/>
  <c r="AM35" i="4"/>
  <c r="AE35" i="4"/>
  <c r="W35" i="4"/>
  <c r="O35" i="4"/>
  <c r="BB35" i="4"/>
  <c r="AT35" i="4"/>
  <c r="AL35" i="4"/>
  <c r="AD35" i="4"/>
  <c r="V35" i="4"/>
  <c r="N35" i="4"/>
  <c r="AX35" i="4"/>
  <c r="AP35" i="4"/>
  <c r="AH35" i="4"/>
  <c r="Z35" i="4"/>
  <c r="R35" i="4"/>
  <c r="AW35" i="4"/>
  <c r="AO35" i="4"/>
  <c r="AG35" i="4"/>
  <c r="Y35" i="4"/>
  <c r="Q35" i="4"/>
  <c r="AV35" i="4"/>
  <c r="AF35" i="4"/>
  <c r="P35" i="4"/>
  <c r="AS35" i="4"/>
  <c r="AC35" i="4"/>
  <c r="M35" i="4"/>
  <c r="AB35" i="4"/>
  <c r="BD35" i="4"/>
  <c r="AN35" i="4"/>
  <c r="X35" i="4"/>
  <c r="AR35" i="4"/>
  <c r="L35" i="4"/>
  <c r="AQ35" i="4"/>
  <c r="AA35" i="4"/>
  <c r="BA35" i="4"/>
  <c r="AK35" i="4"/>
  <c r="U35" i="4"/>
  <c r="AZ35" i="4"/>
  <c r="AJ35" i="4"/>
  <c r="T35" i="4"/>
  <c r="AY35" i="4"/>
  <c r="AI35" i="4"/>
  <c r="S35" i="4"/>
  <c r="CV26" i="20"/>
  <c r="BV27" i="24"/>
  <c r="BP27" i="26"/>
  <c r="CN26" i="26"/>
  <c r="CF27" i="20"/>
  <c r="BK27" i="19"/>
  <c r="DL26" i="25"/>
  <c r="AY27" i="25"/>
  <c r="AW27" i="17"/>
  <c r="DS26" i="26"/>
  <c r="BS27" i="20"/>
  <c r="CU26" i="26"/>
  <c r="BV27" i="25"/>
  <c r="CI27" i="19"/>
  <c r="DD26" i="16"/>
  <c r="K35" i="5"/>
  <c r="J35" i="5"/>
  <c r="I35" i="5"/>
  <c r="BZ27" i="22"/>
  <c r="BT27" i="19"/>
  <c r="CC27" i="24"/>
  <c r="CN26" i="19"/>
  <c r="DO26" i="16"/>
  <c r="DZ26" i="18"/>
  <c r="EE26" i="19"/>
  <c r="DZ26" i="19"/>
  <c r="CQ26" i="16"/>
  <c r="DG26" i="20"/>
  <c r="CS26" i="23"/>
  <c r="DC26" i="18"/>
  <c r="DD26" i="19"/>
  <c r="DL26" i="16"/>
  <c r="DP26" i="17"/>
  <c r="EA26" i="20"/>
  <c r="DJ26" i="23"/>
  <c r="DA26" i="26"/>
  <c r="DB26" i="17"/>
  <c r="DX26" i="22"/>
  <c r="CW26" i="18"/>
  <c r="CV26" i="24"/>
  <c r="DP26" i="26"/>
  <c r="EE26" i="17"/>
  <c r="DY26" i="22"/>
  <c r="DV26" i="18"/>
  <c r="CR26" i="18"/>
  <c r="CO26" i="16"/>
  <c r="DY26" i="17"/>
  <c r="DN26" i="21"/>
  <c r="DI26" i="22"/>
  <c r="DS26" i="24"/>
  <c r="CO26" i="17"/>
  <c r="EE26" i="22"/>
  <c r="DE26" i="18"/>
  <c r="DB26" i="19"/>
  <c r="CS26" i="24"/>
  <c r="EE26" i="16"/>
  <c r="CR26" i="25"/>
  <c r="DZ26" i="23"/>
  <c r="EF26" i="24"/>
  <c r="BO27" i="26"/>
  <c r="AZ27" i="26"/>
  <c r="BH27" i="25"/>
  <c r="CL27" i="17"/>
  <c r="AX27" i="25"/>
  <c r="AV27" i="16"/>
  <c r="BK27" i="17"/>
  <c r="BF27" i="25"/>
  <c r="BI27" i="18"/>
  <c r="BQ27" i="23"/>
  <c r="CG27" i="18"/>
  <c r="CD27" i="25"/>
  <c r="DW27" i="25" s="1"/>
  <c r="CB27" i="16"/>
  <c r="AZ27" i="22"/>
  <c r="BC27" i="19"/>
  <c r="EC26" i="26"/>
  <c r="AU27" i="21"/>
  <c r="AW27" i="16"/>
  <c r="AW27" i="24"/>
  <c r="BS27" i="19"/>
  <c r="CH27" i="24"/>
  <c r="BU27" i="26"/>
  <c r="CT26" i="16"/>
  <c r="CS26" i="19"/>
  <c r="BJ27" i="19"/>
  <c r="DV26" i="20"/>
  <c r="BP27" i="19"/>
  <c r="BD28" i="26"/>
  <c r="CI27" i="21"/>
  <c r="EA26" i="25"/>
  <c r="BN27" i="22"/>
  <c r="BG27" i="24"/>
  <c r="BT27" i="17"/>
  <c r="CW26" i="25"/>
  <c r="AX27" i="18"/>
  <c r="BM27" i="22"/>
  <c r="CK27" i="22"/>
  <c r="BW27" i="21"/>
  <c r="DQ26" i="20"/>
  <c r="BO27" i="23"/>
  <c r="CB27" i="19"/>
  <c r="AY27" i="17"/>
  <c r="CN26" i="22"/>
  <c r="BU27" i="20"/>
  <c r="CN26" i="21"/>
  <c r="CR26" i="26"/>
  <c r="CN26" i="20"/>
  <c r="DG26" i="26"/>
  <c r="BB27" i="19"/>
  <c r="BY28" i="22"/>
  <c r="AO28" i="23"/>
  <c r="AG28" i="23"/>
  <c r="Y28" i="23"/>
  <c r="Q28" i="23"/>
  <c r="I28" i="23"/>
  <c r="AN28" i="23"/>
  <c r="AF28" i="23"/>
  <c r="X28" i="23"/>
  <c r="P28" i="23"/>
  <c r="H28" i="23"/>
  <c r="AM28" i="23"/>
  <c r="AE28" i="23"/>
  <c r="W28" i="23"/>
  <c r="O28" i="23"/>
  <c r="G28" i="23"/>
  <c r="AZ28" i="23" s="1"/>
  <c r="AT28" i="23"/>
  <c r="AL28" i="23"/>
  <c r="AD28" i="23"/>
  <c r="V28" i="23"/>
  <c r="N28" i="23"/>
  <c r="F28" i="23"/>
  <c r="AS28" i="23"/>
  <c r="AK28" i="23"/>
  <c r="AC28" i="23"/>
  <c r="U28" i="23"/>
  <c r="M28" i="23"/>
  <c r="E28" i="23"/>
  <c r="AR28" i="23"/>
  <c r="AJ28" i="23"/>
  <c r="AB28" i="23"/>
  <c r="T28" i="23"/>
  <c r="L28" i="23"/>
  <c r="D28" i="23"/>
  <c r="AI28" i="23"/>
  <c r="C28" i="23"/>
  <c r="AH28" i="23"/>
  <c r="B28" i="23"/>
  <c r="AA28" i="23"/>
  <c r="Z28" i="23"/>
  <c r="R28" i="23"/>
  <c r="AQ28" i="23"/>
  <c r="AP28" i="23"/>
  <c r="S28" i="23"/>
  <c r="K28" i="23"/>
  <c r="J28" i="23"/>
  <c r="DR26" i="25"/>
  <c r="BR27" i="17"/>
  <c r="AV27" i="26"/>
  <c r="BK27" i="20"/>
  <c r="DV26" i="24"/>
  <c r="CK27" i="23"/>
  <c r="BI27" i="20"/>
  <c r="BW27" i="22"/>
  <c r="CG27" i="19"/>
  <c r="DI26" i="26"/>
  <c r="DT26" i="19"/>
  <c r="DJ26" i="26"/>
  <c r="DL26" i="18"/>
  <c r="BO27" i="24"/>
  <c r="DQ26" i="25"/>
  <c r="BA35" i="12"/>
  <c r="AS35" i="12"/>
  <c r="AK35" i="12"/>
  <c r="AC35" i="12"/>
  <c r="U35" i="12"/>
  <c r="M35" i="12"/>
  <c r="AZ35" i="12"/>
  <c r="AR35" i="12"/>
  <c r="AJ35" i="12"/>
  <c r="AB35" i="12"/>
  <c r="T35" i="12"/>
  <c r="L35" i="12"/>
  <c r="AY35" i="12"/>
  <c r="AQ35" i="12"/>
  <c r="AI35" i="12"/>
  <c r="AA35" i="12"/>
  <c r="S35" i="12"/>
  <c r="AX35" i="12"/>
  <c r="AP35" i="12"/>
  <c r="AH35" i="12"/>
  <c r="Z35" i="12"/>
  <c r="R35" i="12"/>
  <c r="AW35" i="12"/>
  <c r="AO35" i="12"/>
  <c r="AG35" i="12"/>
  <c r="Y35" i="12"/>
  <c r="Q35" i="12"/>
  <c r="BD35" i="12"/>
  <c r="AV35" i="12"/>
  <c r="AN35" i="12"/>
  <c r="AF35" i="12"/>
  <c r="X35" i="12"/>
  <c r="P35" i="12"/>
  <c r="BC35" i="12"/>
  <c r="AU35" i="12"/>
  <c r="AM35" i="12"/>
  <c r="AE35" i="12"/>
  <c r="W35" i="12"/>
  <c r="O35" i="12"/>
  <c r="BB35" i="12"/>
  <c r="AT35" i="12"/>
  <c r="AL35" i="12"/>
  <c r="AD35" i="12"/>
  <c r="V35" i="12"/>
  <c r="N35" i="12"/>
  <c r="BD35" i="5"/>
  <c r="AV35" i="5"/>
  <c r="AN35" i="5"/>
  <c r="AF35" i="5"/>
  <c r="X35" i="5"/>
  <c r="P35" i="5"/>
  <c r="BC35" i="5"/>
  <c r="AU35" i="5"/>
  <c r="AM35" i="5"/>
  <c r="AE35" i="5"/>
  <c r="W35" i="5"/>
  <c r="O35" i="5"/>
  <c r="AY35" i="5"/>
  <c r="AQ35" i="5"/>
  <c r="AI35" i="5"/>
  <c r="AA35" i="5"/>
  <c r="S35" i="5"/>
  <c r="AX35" i="5"/>
  <c r="AP35" i="5"/>
  <c r="AH35" i="5"/>
  <c r="Z35" i="5"/>
  <c r="R35" i="5"/>
  <c r="BA35" i="5"/>
  <c r="AK35" i="5"/>
  <c r="U35" i="5"/>
  <c r="AZ35" i="5"/>
  <c r="AJ35" i="5"/>
  <c r="T35" i="5"/>
  <c r="AW35" i="5"/>
  <c r="AG35" i="5"/>
  <c r="Q35" i="5"/>
  <c r="AT35" i="5"/>
  <c r="AD35" i="5"/>
  <c r="N35" i="5"/>
  <c r="AS35" i="5"/>
  <c r="AC35" i="5"/>
  <c r="M35" i="5"/>
  <c r="AR35" i="5"/>
  <c r="AB35" i="5"/>
  <c r="L35" i="5"/>
  <c r="AO35" i="5"/>
  <c r="Y35" i="5"/>
  <c r="BB35" i="5"/>
  <c r="AL35" i="5"/>
  <c r="V35" i="5"/>
  <c r="AZ27" i="16"/>
  <c r="DT26" i="26"/>
  <c r="DJ26" i="25"/>
  <c r="AU27" i="20"/>
  <c r="EF26" i="26"/>
  <c r="CV26" i="26"/>
  <c r="BB35" i="13"/>
  <c r="AT35" i="13"/>
  <c r="AL35" i="13"/>
  <c r="AD35" i="13"/>
  <c r="V35" i="13"/>
  <c r="N35" i="13"/>
  <c r="BA35" i="13"/>
  <c r="AS35" i="13"/>
  <c r="AK35" i="13"/>
  <c r="AC35" i="13"/>
  <c r="U35" i="13"/>
  <c r="M35" i="13"/>
  <c r="AZ35" i="13"/>
  <c r="AR35" i="13"/>
  <c r="AJ35" i="13"/>
  <c r="AB35" i="13"/>
  <c r="T35" i="13"/>
  <c r="L35" i="13"/>
  <c r="AY35" i="13"/>
  <c r="AQ35" i="13"/>
  <c r="AI35" i="13"/>
  <c r="AA35" i="13"/>
  <c r="S35" i="13"/>
  <c r="AX35" i="13"/>
  <c r="AP35" i="13"/>
  <c r="AH35" i="13"/>
  <c r="Z35" i="13"/>
  <c r="R35" i="13"/>
  <c r="AW35" i="13"/>
  <c r="AO35" i="13"/>
  <c r="AG35" i="13"/>
  <c r="Y35" i="13"/>
  <c r="Q35" i="13"/>
  <c r="BD35" i="13"/>
  <c r="AV35" i="13"/>
  <c r="AN35" i="13"/>
  <c r="AF35" i="13"/>
  <c r="X35" i="13"/>
  <c r="P35" i="13"/>
  <c r="BC35" i="13"/>
  <c r="AU35" i="13"/>
  <c r="AM35" i="13"/>
  <c r="AE35" i="13"/>
  <c r="W35" i="13"/>
  <c r="O35" i="13"/>
  <c r="AW35" i="6"/>
  <c r="AO35" i="6"/>
  <c r="AG35" i="6"/>
  <c r="Y35" i="6"/>
  <c r="Q35" i="6"/>
  <c r="BC35" i="6"/>
  <c r="AM35" i="6"/>
  <c r="W35" i="6"/>
  <c r="BD35" i="6"/>
  <c r="AV35" i="6"/>
  <c r="AN35" i="6"/>
  <c r="AF35" i="6"/>
  <c r="X35" i="6"/>
  <c r="P35" i="6"/>
  <c r="AU35" i="6"/>
  <c r="AE35" i="6"/>
  <c r="O35" i="6"/>
  <c r="BB35" i="6"/>
  <c r="AT35" i="6"/>
  <c r="AL35" i="6"/>
  <c r="AD35" i="6"/>
  <c r="V35" i="6"/>
  <c r="N35" i="6"/>
  <c r="BA35" i="6"/>
  <c r="AS35" i="6"/>
  <c r="AK35" i="6"/>
  <c r="AC35" i="6"/>
  <c r="U35" i="6"/>
  <c r="M35" i="6"/>
  <c r="AZ35" i="6"/>
  <c r="AR35" i="6"/>
  <c r="AJ35" i="6"/>
  <c r="AB35" i="6"/>
  <c r="T35" i="6"/>
  <c r="L35" i="6"/>
  <c r="AY35" i="6"/>
  <c r="AQ35" i="6"/>
  <c r="AI35" i="6"/>
  <c r="AA35" i="6"/>
  <c r="S35" i="6"/>
  <c r="AX35" i="6"/>
  <c r="AP35" i="6"/>
  <c r="AH35" i="6"/>
  <c r="Z35" i="6"/>
  <c r="R35" i="6"/>
  <c r="CL27" i="16"/>
  <c r="BS27" i="21"/>
  <c r="BU27" i="19"/>
  <c r="AX35" i="7"/>
  <c r="AP35" i="7"/>
  <c r="AH35" i="7"/>
  <c r="Z35" i="7"/>
  <c r="R35" i="7"/>
  <c r="BD35" i="7"/>
  <c r="AV35" i="7"/>
  <c r="AN35" i="7"/>
  <c r="AF35" i="7"/>
  <c r="X35" i="7"/>
  <c r="P35" i="7"/>
  <c r="AW35" i="7"/>
  <c r="AO35" i="7"/>
  <c r="AG35" i="7"/>
  <c r="Y35" i="7"/>
  <c r="Q35" i="7"/>
  <c r="BC35" i="7"/>
  <c r="AU35" i="7"/>
  <c r="AM35" i="7"/>
  <c r="AE35" i="7"/>
  <c r="W35" i="7"/>
  <c r="O35" i="7"/>
  <c r="BB35" i="7"/>
  <c r="AT35" i="7"/>
  <c r="AL35" i="7"/>
  <c r="AD35" i="7"/>
  <c r="V35" i="7"/>
  <c r="N35" i="7"/>
  <c r="BA35" i="7"/>
  <c r="AS35" i="7"/>
  <c r="AK35" i="7"/>
  <c r="AC35" i="7"/>
  <c r="U35" i="7"/>
  <c r="M35" i="7"/>
  <c r="AY35" i="7"/>
  <c r="AQ35" i="7"/>
  <c r="AI35" i="7"/>
  <c r="AA35" i="7"/>
  <c r="S35" i="7"/>
  <c r="AZ35" i="7"/>
  <c r="AR35" i="7"/>
  <c r="AJ35" i="7"/>
  <c r="AB35" i="7"/>
  <c r="T35" i="7"/>
  <c r="L35" i="7"/>
  <c r="DJ26" i="16"/>
  <c r="DO26" i="21"/>
  <c r="DR26" i="26"/>
  <c r="DB26" i="26"/>
  <c r="DC26" i="21"/>
  <c r="CU26" i="23"/>
  <c r="K35" i="13"/>
  <c r="J35" i="13"/>
  <c r="I35" i="13"/>
  <c r="BA27" i="23"/>
  <c r="A29" i="26"/>
  <c r="A29" i="25"/>
  <c r="A29" i="24"/>
  <c r="A29" i="23"/>
  <c r="A29" i="22"/>
  <c r="A29" i="21"/>
  <c r="A29" i="20"/>
  <c r="A29" i="19"/>
  <c r="A29" i="17"/>
  <c r="A29" i="16"/>
  <c r="AO29" i="15"/>
  <c r="AG29" i="15"/>
  <c r="Y29" i="15"/>
  <c r="Q29" i="15"/>
  <c r="I29" i="15"/>
  <c r="AR29" i="15"/>
  <c r="AI29" i="15"/>
  <c r="Z29" i="15"/>
  <c r="P29" i="15"/>
  <c r="G29" i="15"/>
  <c r="AQ29" i="15"/>
  <c r="AH29" i="15"/>
  <c r="X29" i="15"/>
  <c r="O29" i="15"/>
  <c r="F29" i="15"/>
  <c r="AN29" i="15"/>
  <c r="AE29" i="15"/>
  <c r="V29" i="15"/>
  <c r="M29" i="15"/>
  <c r="D29" i="15"/>
  <c r="AJ29" i="15"/>
  <c r="T29" i="15"/>
  <c r="E29" i="15"/>
  <c r="A30" i="15"/>
  <c r="AF29" i="15"/>
  <c r="S29" i="15"/>
  <c r="C29" i="15"/>
  <c r="AS29" i="15"/>
  <c r="AC29" i="15"/>
  <c r="N29" i="15"/>
  <c r="AD29" i="15"/>
  <c r="J29" i="15"/>
  <c r="AB29" i="15"/>
  <c r="H29" i="15"/>
  <c r="AA29" i="15"/>
  <c r="B29" i="15"/>
  <c r="A29" i="18"/>
  <c r="AT29" i="15"/>
  <c r="W29" i="15"/>
  <c r="AM29" i="15"/>
  <c r="R29" i="15"/>
  <c r="AK29" i="15"/>
  <c r="K29" i="15"/>
  <c r="AP29" i="15"/>
  <c r="AL29" i="15"/>
  <c r="U29" i="15"/>
  <c r="L29" i="15"/>
  <c r="AP28" i="24"/>
  <c r="AH28" i="24"/>
  <c r="Z28" i="24"/>
  <c r="R28" i="24"/>
  <c r="J28" i="24"/>
  <c r="B28" i="24"/>
  <c r="AN28" i="24"/>
  <c r="AF28" i="24"/>
  <c r="X28" i="24"/>
  <c r="P28" i="24"/>
  <c r="BI28" i="24" s="1"/>
  <c r="H28" i="24"/>
  <c r="AM28" i="24"/>
  <c r="AE28" i="24"/>
  <c r="W28" i="24"/>
  <c r="O28" i="24"/>
  <c r="G28" i="24"/>
  <c r="AR28" i="24"/>
  <c r="AD28" i="24"/>
  <c r="BW28" i="24" s="1"/>
  <c r="S28" i="24"/>
  <c r="E28" i="24"/>
  <c r="AQ28" i="24"/>
  <c r="AC28" i="24"/>
  <c r="Q28" i="24"/>
  <c r="D28" i="24"/>
  <c r="AL28" i="24"/>
  <c r="AA28" i="24"/>
  <c r="BT28" i="24" s="1"/>
  <c r="M28" i="24"/>
  <c r="AK28" i="24"/>
  <c r="Y28" i="24"/>
  <c r="L28" i="24"/>
  <c r="AB28" i="24"/>
  <c r="C28" i="24"/>
  <c r="V28" i="24"/>
  <c r="AT28" i="24"/>
  <c r="CM28" i="24" s="1"/>
  <c r="U28" i="24"/>
  <c r="AS28" i="24"/>
  <c r="T28" i="24"/>
  <c r="AO28" i="24"/>
  <c r="N28" i="24"/>
  <c r="AJ28" i="24"/>
  <c r="K28" i="24"/>
  <c r="AI28" i="24"/>
  <c r="CB28" i="24" s="1"/>
  <c r="AG28" i="24"/>
  <c r="I28" i="24"/>
  <c r="F28" i="24"/>
  <c r="DV26" i="26"/>
  <c r="D36" i="11"/>
  <c r="C36" i="11"/>
  <c r="B36" i="11"/>
  <c r="H36" i="11"/>
  <c r="G36" i="11"/>
  <c r="F36" i="11"/>
  <c r="E36" i="11"/>
  <c r="A37" i="11"/>
  <c r="DR26" i="17"/>
  <c r="EC26" i="23"/>
  <c r="DX26" i="23"/>
  <c r="CS26" i="25"/>
  <c r="DR26" i="16"/>
  <c r="DY26" i="21"/>
  <c r="DD26" i="25"/>
  <c r="DQ26" i="26"/>
  <c r="DF26" i="16"/>
  <c r="CP26" i="20"/>
  <c r="DW26" i="23"/>
  <c r="DB26" i="24"/>
  <c r="DQ26" i="19"/>
  <c r="CS26" i="16"/>
  <c r="DN26" i="17"/>
  <c r="DH26" i="21"/>
  <c r="DO26" i="23"/>
  <c r="DP26" i="16"/>
  <c r="DH26" i="20"/>
  <c r="DF26" i="22"/>
  <c r="DW26" i="18"/>
  <c r="EE26" i="24"/>
  <c r="DK26" i="26"/>
  <c r="DM26" i="20"/>
  <c r="DT26" i="22"/>
  <c r="DA26" i="18"/>
  <c r="CN26" i="24"/>
  <c r="DM26" i="25"/>
  <c r="DW26" i="17"/>
  <c r="CW26" i="21"/>
  <c r="DS26" i="22"/>
  <c r="DP26" i="19"/>
  <c r="DA26" i="20"/>
  <c r="CS26" i="22"/>
  <c r="DR26" i="18"/>
  <c r="CR26" i="24"/>
  <c r="DH26" i="19"/>
  <c r="CU26" i="20"/>
  <c r="DU26" i="22"/>
  <c r="DW26" i="24"/>
  <c r="DA26" i="16"/>
  <c r="CS26" i="17"/>
  <c r="DT26" i="21"/>
  <c r="DS26" i="18"/>
  <c r="DW26" i="26"/>
  <c r="BY27" i="18"/>
  <c r="CL27" i="26"/>
  <c r="BI27" i="26"/>
  <c r="CG27" i="24"/>
  <c r="BO27" i="22"/>
  <c r="DM26" i="26"/>
  <c r="DN26" i="20"/>
  <c r="CO26" i="20"/>
  <c r="CL27" i="21"/>
  <c r="CH27" i="16"/>
  <c r="CE27" i="21"/>
  <c r="BX27" i="23"/>
  <c r="ED26" i="22"/>
  <c r="BD27" i="23"/>
  <c r="CM27" i="20"/>
  <c r="K35" i="3"/>
  <c r="J35" i="3"/>
  <c r="I35" i="3"/>
  <c r="BB27" i="23"/>
  <c r="AT28" i="21"/>
  <c r="AL28" i="21"/>
  <c r="CE28" i="21" s="1"/>
  <c r="AD28" i="21"/>
  <c r="V28" i="21"/>
  <c r="N28" i="21"/>
  <c r="F28" i="21"/>
  <c r="AS28" i="21"/>
  <c r="AK28" i="21"/>
  <c r="AC28" i="21"/>
  <c r="U28" i="21"/>
  <c r="M28" i="21"/>
  <c r="E28" i="21"/>
  <c r="AR28" i="21"/>
  <c r="AJ28" i="21"/>
  <c r="AB28" i="21"/>
  <c r="T28" i="21"/>
  <c r="L28" i="21"/>
  <c r="D28" i="21"/>
  <c r="AY28" i="21" s="1"/>
  <c r="AQ28" i="21"/>
  <c r="AI28" i="21"/>
  <c r="AA28" i="21"/>
  <c r="S28" i="21"/>
  <c r="K28" i="21"/>
  <c r="C28" i="21"/>
  <c r="AP28" i="21"/>
  <c r="AH28" i="21"/>
  <c r="CA28" i="21" s="1"/>
  <c r="Z28" i="21"/>
  <c r="R28" i="21"/>
  <c r="J28" i="21"/>
  <c r="B28" i="21"/>
  <c r="AE28" i="21"/>
  <c r="H28" i="21"/>
  <c r="Y28" i="21"/>
  <c r="G28" i="21"/>
  <c r="AZ28" i="21" s="1"/>
  <c r="X28" i="21"/>
  <c r="AO28" i="21"/>
  <c r="W28" i="21"/>
  <c r="AN28" i="21"/>
  <c r="Q28" i="21"/>
  <c r="AF28" i="21"/>
  <c r="I28" i="21"/>
  <c r="P28" i="21"/>
  <c r="BI28" i="21" s="1"/>
  <c r="O28" i="21"/>
  <c r="AG28" i="21"/>
  <c r="AM28" i="21"/>
  <c r="BC36" i="4"/>
  <c r="AV36" i="4"/>
  <c r="DB26" i="23"/>
  <c r="K35" i="8"/>
  <c r="J35" i="8"/>
  <c r="I35" i="8"/>
  <c r="DD26" i="26"/>
  <c r="BZ27" i="21"/>
  <c r="CC27" i="23"/>
  <c r="BR27" i="23"/>
  <c r="AV27" i="18"/>
  <c r="DO26" i="19"/>
  <c r="BQ27" i="24"/>
  <c r="DE26" i="16"/>
  <c r="EF26" i="20"/>
  <c r="CP26" i="23"/>
  <c r="DT26" i="17"/>
  <c r="EB26" i="23"/>
  <c r="CM27" i="21"/>
  <c r="EA26" i="16"/>
  <c r="AX27" i="19"/>
  <c r="CF27" i="21"/>
  <c r="EA26" i="22"/>
  <c r="F40" i="13"/>
  <c r="E40" i="13"/>
  <c r="D40" i="13"/>
  <c r="C40" i="13"/>
  <c r="B40" i="13"/>
  <c r="A41" i="13"/>
  <c r="H40" i="13"/>
  <c r="G40" i="13"/>
  <c r="AX27" i="20"/>
  <c r="BK27" i="21"/>
  <c r="CV26" i="16"/>
  <c r="EF26" i="16"/>
  <c r="BF27" i="20"/>
  <c r="CW26" i="24"/>
  <c r="BB35" i="3"/>
  <c r="AT35" i="3"/>
  <c r="AL35" i="3"/>
  <c r="AD35" i="3"/>
  <c r="V35" i="3"/>
  <c r="N35" i="3"/>
  <c r="BA35" i="3"/>
  <c r="AS35" i="3"/>
  <c r="AK35" i="3"/>
  <c r="AC35" i="3"/>
  <c r="U35" i="3"/>
  <c r="M35" i="3"/>
  <c r="AW35" i="3"/>
  <c r="AO35" i="3"/>
  <c r="AG35" i="3"/>
  <c r="Y35" i="3"/>
  <c r="Q35" i="3"/>
  <c r="BD35" i="3"/>
  <c r="AV35" i="3"/>
  <c r="AN35" i="3"/>
  <c r="AF35" i="3"/>
  <c r="X35" i="3"/>
  <c r="P35" i="3"/>
  <c r="AQ35" i="3"/>
  <c r="AA35" i="3"/>
  <c r="AP35" i="3"/>
  <c r="BC35" i="3"/>
  <c r="AM35" i="3"/>
  <c r="W35" i="3"/>
  <c r="AR35" i="3"/>
  <c r="AB35" i="3"/>
  <c r="L35" i="3"/>
  <c r="Z35" i="3"/>
  <c r="AZ35" i="3"/>
  <c r="AJ35" i="3"/>
  <c r="T35" i="3"/>
  <c r="AY35" i="3"/>
  <c r="AI35" i="3"/>
  <c r="S35" i="3"/>
  <c r="AX35" i="3"/>
  <c r="AH35" i="3"/>
  <c r="R35" i="3"/>
  <c r="AU35" i="3"/>
  <c r="AE35" i="3"/>
  <c r="O35" i="3"/>
  <c r="BI27" i="21"/>
  <c r="DI26" i="19"/>
  <c r="DJ26" i="19"/>
  <c r="EC26" i="19"/>
  <c r="DU26" i="16"/>
  <c r="DM26" i="23"/>
  <c r="BC27" i="22"/>
  <c r="DC27" i="22" s="1"/>
  <c r="DR26" i="20"/>
  <c r="AU27" i="22"/>
  <c r="DW26" i="16"/>
  <c r="AW27" i="19"/>
  <c r="DC26" i="26"/>
  <c r="B41" i="10"/>
  <c r="A42" i="10"/>
  <c r="H41" i="10"/>
  <c r="F41" i="10"/>
  <c r="E41" i="10"/>
  <c r="D41" i="10"/>
  <c r="C41" i="10"/>
  <c r="G41" i="10"/>
  <c r="J35" i="4"/>
  <c r="I35" i="4"/>
  <c r="K35" i="4"/>
  <c r="DR26" i="19"/>
  <c r="DY26" i="25"/>
  <c r="EA26" i="26"/>
  <c r="DX26" i="26"/>
  <c r="DB26" i="18"/>
  <c r="DL26" i="21"/>
  <c r="CN26" i="17"/>
  <c r="CO26" i="26"/>
  <c r="AY28" i="20"/>
  <c r="AO28" i="16"/>
  <c r="AG28" i="16"/>
  <c r="Y28" i="16"/>
  <c r="Q28" i="16"/>
  <c r="I28" i="16"/>
  <c r="AM28" i="16"/>
  <c r="AD28" i="16"/>
  <c r="U28" i="16"/>
  <c r="L28" i="16"/>
  <c r="C28" i="16"/>
  <c r="AL28" i="16"/>
  <c r="AC28" i="16"/>
  <c r="T28" i="16"/>
  <c r="K28" i="16"/>
  <c r="B28" i="16"/>
  <c r="AS28" i="16"/>
  <c r="AJ28" i="16"/>
  <c r="AA28" i="16"/>
  <c r="R28" i="16"/>
  <c r="H28" i="16"/>
  <c r="AI28" i="16"/>
  <c r="V28" i="16"/>
  <c r="F28" i="16"/>
  <c r="AH28" i="16"/>
  <c r="S28" i="16"/>
  <c r="E28" i="16"/>
  <c r="AT28" i="16"/>
  <c r="AF28" i="16"/>
  <c r="P28" i="16"/>
  <c r="D28" i="16"/>
  <c r="AR28" i="16"/>
  <c r="AE28" i="16"/>
  <c r="O28" i="16"/>
  <c r="AP28" i="16"/>
  <c r="Z28" i="16"/>
  <c r="M28" i="16"/>
  <c r="J28" i="16"/>
  <c r="BC28" i="16" s="1"/>
  <c r="AQ28" i="16"/>
  <c r="G28" i="16"/>
  <c r="AN28" i="16"/>
  <c r="AK28" i="16"/>
  <c r="X28" i="16"/>
  <c r="N28" i="16"/>
  <c r="AB28" i="16"/>
  <c r="W28" i="16"/>
  <c r="BP28" i="16" s="1"/>
  <c r="AQ28" i="25"/>
  <c r="AI28" i="25"/>
  <c r="AA28" i="25"/>
  <c r="S28" i="25"/>
  <c r="K28" i="25"/>
  <c r="C28" i="25"/>
  <c r="AP28" i="25"/>
  <c r="AH28" i="25"/>
  <c r="Z28" i="25"/>
  <c r="R28" i="25"/>
  <c r="J28" i="25"/>
  <c r="B28" i="25"/>
  <c r="AN28" i="25"/>
  <c r="AD28" i="25"/>
  <c r="T28" i="25"/>
  <c r="H28" i="25"/>
  <c r="AM28" i="25"/>
  <c r="AC28" i="25"/>
  <c r="Q28" i="25"/>
  <c r="G28" i="25"/>
  <c r="AL28" i="25"/>
  <c r="AB28" i="25"/>
  <c r="P28" i="25"/>
  <c r="F28" i="25"/>
  <c r="AF28" i="25"/>
  <c r="N28" i="25"/>
  <c r="AT28" i="25"/>
  <c r="AE28" i="25"/>
  <c r="M28" i="25"/>
  <c r="AS28" i="25"/>
  <c r="Y28" i="25"/>
  <c r="L28" i="25"/>
  <c r="AR28" i="25"/>
  <c r="X28" i="25"/>
  <c r="I28" i="25"/>
  <c r="AO28" i="25"/>
  <c r="W28" i="25"/>
  <c r="E28" i="25"/>
  <c r="U28" i="25"/>
  <c r="O28" i="25"/>
  <c r="BH28" i="25" s="1"/>
  <c r="D28" i="25"/>
  <c r="AK28" i="25"/>
  <c r="AG28" i="25"/>
  <c r="V28" i="25"/>
  <c r="AJ28" i="25"/>
  <c r="DS26" i="20"/>
  <c r="DC26" i="20"/>
  <c r="B40" i="7"/>
  <c r="H40" i="7"/>
  <c r="A41" i="7"/>
  <c r="G40" i="7"/>
  <c r="F40" i="7"/>
  <c r="E40" i="7"/>
  <c r="C40" i="7"/>
  <c r="D40" i="7"/>
  <c r="I35" i="9"/>
  <c r="K35" i="9"/>
  <c r="J35" i="9"/>
  <c r="DC26" i="19"/>
  <c r="EA26" i="17"/>
  <c r="CQ26" i="20"/>
  <c r="CY26" i="25"/>
  <c r="CP26" i="26"/>
  <c r="EB26" i="25"/>
  <c r="DP26" i="21"/>
  <c r="DF26" i="23"/>
  <c r="DO26" i="24"/>
  <c r="DM26" i="19"/>
  <c r="DT26" i="25"/>
  <c r="DJ26" i="17"/>
  <c r="CQ26" i="21"/>
  <c r="CX26" i="23"/>
  <c r="CX26" i="16"/>
  <c r="DZ26" i="20"/>
  <c r="CO26" i="22"/>
  <c r="DD26" i="24"/>
  <c r="DH26" i="24"/>
  <c r="DX26" i="16"/>
  <c r="CR26" i="21"/>
  <c r="DS26" i="23"/>
  <c r="DQ26" i="18"/>
  <c r="DK26" i="19"/>
  <c r="CV26" i="25"/>
  <c r="CT26" i="17"/>
  <c r="DJ26" i="21"/>
  <c r="DK26" i="23"/>
  <c r="EB26" i="16"/>
  <c r="EE26" i="20"/>
  <c r="DK26" i="22"/>
  <c r="DZ26" i="24"/>
  <c r="DJ26" i="24"/>
  <c r="DH26" i="16"/>
  <c r="EF26" i="21"/>
  <c r="DO26" i="22"/>
  <c r="ED26" i="24"/>
  <c r="CY26" i="16"/>
  <c r="CQ26" i="17"/>
  <c r="DZ26" i="21"/>
  <c r="EE26" i="23"/>
  <c r="CT26" i="24"/>
  <c r="CY26" i="17"/>
  <c r="CS26" i="26"/>
  <c r="DD26" i="17"/>
  <c r="CY26" i="21"/>
  <c r="CV26" i="23"/>
  <c r="DE26" i="24"/>
  <c r="CQ26" i="19"/>
  <c r="CZ26" i="25"/>
  <c r="DG26" i="17"/>
  <c r="DD26" i="21"/>
  <c r="DT26" i="23"/>
  <c r="CP26" i="16"/>
  <c r="CZ26" i="21"/>
  <c r="CV26" i="22"/>
  <c r="CU26" i="24"/>
  <c r="DN26" i="18"/>
  <c r="EE26" i="25"/>
  <c r="DV26" i="21"/>
  <c r="CT26" i="23"/>
  <c r="DY26" i="18"/>
  <c r="CY26" i="26"/>
  <c r="DS26" i="25"/>
  <c r="DV26" i="17"/>
  <c r="DA26" i="21"/>
  <c r="DY26" i="23"/>
  <c r="EF26" i="25"/>
  <c r="CW26" i="20"/>
  <c r="DQ26" i="23"/>
  <c r="DA26" i="24"/>
  <c r="DP26" i="24"/>
  <c r="DF26" i="25"/>
  <c r="CX26" i="21"/>
  <c r="DW26" i="22"/>
  <c r="EE26" i="18"/>
  <c r="DG26" i="16"/>
  <c r="DH26" i="17"/>
  <c r="DR26" i="21"/>
  <c r="DN26" i="23"/>
  <c r="DT26" i="18"/>
  <c r="BB28" i="16" l="1"/>
  <c r="BU28" i="22"/>
  <c r="BV28" i="16"/>
  <c r="CQ27" i="20"/>
  <c r="CI28" i="21"/>
  <c r="BO28" i="24"/>
  <c r="CI28" i="24"/>
  <c r="BH28" i="23"/>
  <c r="CI28" i="22"/>
  <c r="DK27" i="16"/>
  <c r="BH28" i="17"/>
  <c r="CL28" i="20"/>
  <c r="DP27" i="18"/>
  <c r="CM28" i="19"/>
  <c r="DI27" i="17"/>
  <c r="CQ27" i="26"/>
  <c r="CL28" i="25"/>
  <c r="BS28" i="16"/>
  <c r="BR28" i="16"/>
  <c r="AP36" i="4"/>
  <c r="BA28" i="21"/>
  <c r="AV28" i="21"/>
  <c r="BM28" i="21"/>
  <c r="CD28" i="21"/>
  <c r="DH27" i="22"/>
  <c r="CC28" i="24"/>
  <c r="BJ28" i="24"/>
  <c r="AW28" i="24"/>
  <c r="AZ28" i="24"/>
  <c r="BY28" i="24"/>
  <c r="BC28" i="23"/>
  <c r="BA28" i="23"/>
  <c r="BP28" i="23"/>
  <c r="BB28" i="23"/>
  <c r="CU27" i="19"/>
  <c r="DM27" i="17"/>
  <c r="BF28" i="22"/>
  <c r="BT28" i="22"/>
  <c r="BI28" i="22"/>
  <c r="CE28" i="19"/>
  <c r="BP28" i="17"/>
  <c r="BE28" i="19"/>
  <c r="BE28" i="18"/>
  <c r="DC27" i="26"/>
  <c r="BY28" i="16"/>
  <c r="CM28" i="21"/>
  <c r="BD28" i="24"/>
  <c r="BQ28" i="24"/>
  <c r="CL28" i="23"/>
  <c r="BH28" i="22"/>
  <c r="CM28" i="20"/>
  <c r="AW28" i="19"/>
  <c r="AZ28" i="18"/>
  <c r="AV28" i="25"/>
  <c r="BK28" i="16"/>
  <c r="CC28" i="25"/>
  <c r="BP28" i="25"/>
  <c r="BF28" i="25"/>
  <c r="CE28" i="25"/>
  <c r="CG28" i="25"/>
  <c r="BD28" i="25"/>
  <c r="BQ28" i="16"/>
  <c r="CI28" i="16"/>
  <c r="AX28" i="16"/>
  <c r="BT28" i="16"/>
  <c r="AV28" i="16"/>
  <c r="BZ28" i="16"/>
  <c r="O36" i="4"/>
  <c r="BJ28" i="21"/>
  <c r="BD28" i="21"/>
  <c r="CL28" i="21"/>
  <c r="DQ27" i="23"/>
  <c r="BH28" i="24"/>
  <c r="CB28" i="23"/>
  <c r="CA28" i="23"/>
  <c r="CK28" i="23"/>
  <c r="BX28" i="23"/>
  <c r="BJ28" i="23"/>
  <c r="DQ27" i="21"/>
  <c r="BC28" i="19"/>
  <c r="CA28" i="22"/>
  <c r="CD28" i="22"/>
  <c r="BA28" i="22"/>
  <c r="BQ28" i="22"/>
  <c r="DI27" i="16"/>
  <c r="CX27" i="23"/>
  <c r="BF28" i="26"/>
  <c r="BQ28" i="26"/>
  <c r="CL28" i="26"/>
  <c r="BL28" i="26"/>
  <c r="BW28" i="19"/>
  <c r="BK28" i="18"/>
  <c r="BQ28" i="18"/>
  <c r="CJ28" i="18"/>
  <c r="AY28" i="25"/>
  <c r="BM28" i="25"/>
  <c r="AY28" i="16"/>
  <c r="CK28" i="24"/>
  <c r="AX28" i="22"/>
  <c r="BI28" i="26"/>
  <c r="CD28" i="20"/>
  <c r="CM28" i="18"/>
  <c r="CE28" i="16"/>
  <c r="BN28" i="18"/>
  <c r="BY28" i="21"/>
  <c r="BO28" i="25"/>
  <c r="CH28" i="25"/>
  <c r="BX28" i="25"/>
  <c r="AZ28" i="25"/>
  <c r="BN28" i="25"/>
  <c r="BL28" i="25"/>
  <c r="CD28" i="16"/>
  <c r="BH28" i="16"/>
  <c r="BL28" i="16"/>
  <c r="CC28" i="16"/>
  <c r="BE28" i="16"/>
  <c r="AU28" i="18"/>
  <c r="EA27" i="19"/>
  <c r="BL28" i="21"/>
  <c r="BE28" i="24"/>
  <c r="BV28" i="24"/>
  <c r="BP28" i="24"/>
  <c r="BV28" i="17"/>
  <c r="BL28" i="23"/>
  <c r="AV28" i="23"/>
  <c r="AX28" i="23"/>
  <c r="BO28" i="23"/>
  <c r="BR28" i="23"/>
  <c r="DF27" i="25"/>
  <c r="DF27" i="16"/>
  <c r="AZ28" i="22"/>
  <c r="CJ28" i="22"/>
  <c r="CA28" i="26"/>
  <c r="AZ28" i="17"/>
  <c r="BE28" i="17"/>
  <c r="CI28" i="17"/>
  <c r="BT28" i="20"/>
  <c r="CL28" i="19"/>
  <c r="CA28" i="25"/>
  <c r="CB28" i="16"/>
  <c r="ED27" i="25"/>
  <c r="BU28" i="16"/>
  <c r="Q36" i="4"/>
  <c r="BE28" i="21"/>
  <c r="CE28" i="24"/>
  <c r="BU28" i="23"/>
  <c r="BL28" i="22"/>
  <c r="CI28" i="20"/>
  <c r="AS36" i="4"/>
  <c r="BZ28" i="25"/>
  <c r="AX28" i="25"/>
  <c r="CM28" i="25"/>
  <c r="BJ28" i="25"/>
  <c r="BC28" i="25"/>
  <c r="BT28" i="25"/>
  <c r="CG28" i="16"/>
  <c r="BX28" i="16"/>
  <c r="CA28" i="16"/>
  <c r="CL28" i="16"/>
  <c r="CH28" i="16"/>
  <c r="CB28" i="17"/>
  <c r="AU28" i="23"/>
  <c r="CF28" i="21"/>
  <c r="BP28" i="21"/>
  <c r="BC28" i="21"/>
  <c r="BT28" i="21"/>
  <c r="CK28" i="21"/>
  <c r="BG28" i="21"/>
  <c r="BM28" i="24"/>
  <c r="BR28" i="24"/>
  <c r="CJ28" i="24"/>
  <c r="BC28" i="24"/>
  <c r="DS27" i="20"/>
  <c r="CI28" i="23"/>
  <c r="BW28" i="23"/>
  <c r="DC27" i="17"/>
  <c r="AW28" i="22"/>
  <c r="BK28" i="26"/>
  <c r="BE28" i="26"/>
  <c r="BW28" i="26"/>
  <c r="BH28" i="20"/>
  <c r="BR28" i="20"/>
  <c r="CH28" i="20"/>
  <c r="CJ28" i="20"/>
  <c r="BQ28" i="20"/>
  <c r="BR28" i="19"/>
  <c r="AZ28" i="19"/>
  <c r="BA28" i="25"/>
  <c r="BM28" i="16"/>
  <c r="DO27" i="17"/>
  <c r="CI28" i="25"/>
  <c r="CD28" i="25"/>
  <c r="BQ28" i="25"/>
  <c r="BG28" i="25"/>
  <c r="BV28" i="25"/>
  <c r="BK28" i="25"/>
  <c r="CB28" i="25"/>
  <c r="AZ28" i="16"/>
  <c r="CK28" i="16"/>
  <c r="BO28" i="16"/>
  <c r="CB28" i="18"/>
  <c r="CT27" i="22"/>
  <c r="CC28" i="19"/>
  <c r="BZ28" i="21"/>
  <c r="CH28" i="21"/>
  <c r="BK28" i="21"/>
  <c r="CB28" i="21"/>
  <c r="AX28" i="21"/>
  <c r="BO28" i="21"/>
  <c r="BB28" i="24"/>
  <c r="CL28" i="24"/>
  <c r="CD28" i="24"/>
  <c r="AX28" i="24"/>
  <c r="CF28" i="24"/>
  <c r="BK28" i="24"/>
  <c r="BG28" i="23"/>
  <c r="CF28" i="23"/>
  <c r="BN28" i="23"/>
  <c r="CE28" i="23"/>
  <c r="BI28" i="23"/>
  <c r="CH28" i="23"/>
  <c r="BO28" i="22"/>
  <c r="BE28" i="22"/>
  <c r="BW28" i="22"/>
  <c r="BP28" i="18"/>
  <c r="AZ28" i="26"/>
  <c r="CI28" i="26"/>
  <c r="BR28" i="26"/>
  <c r="BH28" i="26"/>
  <c r="BL28" i="17"/>
  <c r="AW28" i="20"/>
  <c r="BL28" i="19"/>
  <c r="BB28" i="19"/>
  <c r="BG28" i="19"/>
  <c r="BK28" i="19"/>
  <c r="CJ28" i="19"/>
  <c r="BH28" i="19"/>
  <c r="CI28" i="18"/>
  <c r="CR27" i="26"/>
  <c r="BE28" i="25"/>
  <c r="BI28" i="16"/>
  <c r="CM28" i="22"/>
  <c r="DV27" i="26"/>
  <c r="BI28" i="25"/>
  <c r="BF28" i="16"/>
  <c r="BR28" i="21"/>
  <c r="AW28" i="25"/>
  <c r="CK28" i="25"/>
  <c r="CF28" i="25"/>
  <c r="BS28" i="25"/>
  <c r="CJ28" i="25"/>
  <c r="CJ28" i="16"/>
  <c r="AW28" i="16"/>
  <c r="BD28" i="16"/>
  <c r="CF28" i="16"/>
  <c r="EF27" i="21"/>
  <c r="CO27" i="18"/>
  <c r="BX28" i="21"/>
  <c r="BQ28" i="21"/>
  <c r="BS28" i="21"/>
  <c r="CJ28" i="21"/>
  <c r="BN28" i="21"/>
  <c r="BW28" i="21"/>
  <c r="BZ28" i="24"/>
  <c r="BF28" i="24"/>
  <c r="BL28" i="24"/>
  <c r="BS28" i="24"/>
  <c r="DY27" i="23"/>
  <c r="CO27" i="26"/>
  <c r="BK28" i="23"/>
  <c r="BE28" i="23"/>
  <c r="BV28" i="23"/>
  <c r="CM28" i="23"/>
  <c r="BQ28" i="23"/>
  <c r="BR28" i="22"/>
  <c r="DM27" i="21"/>
  <c r="DW27" i="24"/>
  <c r="DT27" i="24"/>
  <c r="CE28" i="26"/>
  <c r="CH28" i="26"/>
  <c r="CB28" i="26"/>
  <c r="CM28" i="26"/>
  <c r="CF28" i="17"/>
  <c r="BW28" i="17"/>
  <c r="CK28" i="17"/>
  <c r="BQ28" i="17"/>
  <c r="CM28" i="17"/>
  <c r="BI28" i="20"/>
  <c r="BK28" i="20"/>
  <c r="BL28" i="18"/>
  <c r="CH28" i="24"/>
  <c r="DB27" i="20"/>
  <c r="DO27" i="25"/>
  <c r="BA36" i="12"/>
  <c r="AS36" i="12"/>
  <c r="AK36" i="12"/>
  <c r="AC36" i="12"/>
  <c r="U36" i="12"/>
  <c r="M36" i="12"/>
  <c r="AZ36" i="12"/>
  <c r="AR36" i="12"/>
  <c r="AJ36" i="12"/>
  <c r="AB36" i="12"/>
  <c r="T36" i="12"/>
  <c r="L36" i="12"/>
  <c r="AY36" i="12"/>
  <c r="AQ36" i="12"/>
  <c r="AI36" i="12"/>
  <c r="AA36" i="12"/>
  <c r="S36" i="12"/>
  <c r="AX36" i="12"/>
  <c r="AP36" i="12"/>
  <c r="AH36" i="12"/>
  <c r="Z36" i="12"/>
  <c r="R36" i="12"/>
  <c r="AW36" i="12"/>
  <c r="AO36" i="12"/>
  <c r="AG36" i="12"/>
  <c r="Y36" i="12"/>
  <c r="Q36" i="12"/>
  <c r="BD36" i="12"/>
  <c r="AV36" i="12"/>
  <c r="AN36" i="12"/>
  <c r="AF36" i="12"/>
  <c r="X36" i="12"/>
  <c r="P36" i="12"/>
  <c r="BC36" i="12"/>
  <c r="AU36" i="12"/>
  <c r="AM36" i="12"/>
  <c r="AE36" i="12"/>
  <c r="W36" i="12"/>
  <c r="O36" i="12"/>
  <c r="BB36" i="12"/>
  <c r="AT36" i="12"/>
  <c r="AL36" i="12"/>
  <c r="AD36" i="12"/>
  <c r="V36" i="12"/>
  <c r="N36" i="12"/>
  <c r="AV28" i="22"/>
  <c r="DU27" i="22"/>
  <c r="EF27" i="24"/>
  <c r="CA28" i="17"/>
  <c r="AW28" i="21"/>
  <c r="BT28" i="23"/>
  <c r="BL28" i="20"/>
  <c r="DD27" i="24"/>
  <c r="BR28" i="17"/>
  <c r="BW28" i="25"/>
  <c r="BE28" i="20"/>
  <c r="DJ27" i="20"/>
  <c r="BK28" i="22"/>
  <c r="CI28" i="19"/>
  <c r="CN27" i="23"/>
  <c r="DL27" i="16"/>
  <c r="CU27" i="18"/>
  <c r="EE27" i="19"/>
  <c r="DW27" i="17"/>
  <c r="DT27" i="22"/>
  <c r="DE27" i="19"/>
  <c r="CT27" i="24"/>
  <c r="DJ27" i="25"/>
  <c r="EC27" i="16"/>
  <c r="CT27" i="16"/>
  <c r="CZ27" i="19"/>
  <c r="DU27" i="18"/>
  <c r="CQ27" i="23"/>
  <c r="DI27" i="24"/>
  <c r="DA27" i="17"/>
  <c r="CV27" i="25"/>
  <c r="B41" i="7"/>
  <c r="H41" i="7"/>
  <c r="A42" i="7"/>
  <c r="G41" i="7"/>
  <c r="F41" i="7"/>
  <c r="E41" i="7"/>
  <c r="C41" i="7"/>
  <c r="D41" i="7"/>
  <c r="AY28" i="22"/>
  <c r="AU28" i="17"/>
  <c r="AU28" i="24"/>
  <c r="DK27" i="23"/>
  <c r="S36" i="4"/>
  <c r="Y36" i="4"/>
  <c r="W36" i="4"/>
  <c r="BM28" i="19"/>
  <c r="DX27" i="21"/>
  <c r="AO29" i="23"/>
  <c r="AG29" i="23"/>
  <c r="Y29" i="23"/>
  <c r="Q29" i="23"/>
  <c r="I29" i="23"/>
  <c r="AN29" i="23"/>
  <c r="CG29" i="23" s="1"/>
  <c r="AF29" i="23"/>
  <c r="X29" i="23"/>
  <c r="P29" i="23"/>
  <c r="H29" i="23"/>
  <c r="AM29" i="23"/>
  <c r="CF29" i="23" s="1"/>
  <c r="AE29" i="23"/>
  <c r="W29" i="23"/>
  <c r="BP29" i="23" s="1"/>
  <c r="O29" i="23"/>
  <c r="BM29" i="23" s="1"/>
  <c r="G29" i="23"/>
  <c r="AT29" i="23"/>
  <c r="AL29" i="23"/>
  <c r="AD29" i="23"/>
  <c r="V29" i="23"/>
  <c r="N29" i="23"/>
  <c r="F29" i="23"/>
  <c r="AY29" i="23" s="1"/>
  <c r="AS29" i="23"/>
  <c r="CL29" i="23" s="1"/>
  <c r="AK29" i="23"/>
  <c r="AC29" i="23"/>
  <c r="U29" i="23"/>
  <c r="M29" i="23"/>
  <c r="E29" i="23"/>
  <c r="AX29" i="23" s="1"/>
  <c r="AR29" i="23"/>
  <c r="AJ29" i="23"/>
  <c r="CC29" i="23" s="1"/>
  <c r="AB29" i="23"/>
  <c r="BU29" i="23" s="1"/>
  <c r="T29" i="23"/>
  <c r="L29" i="23"/>
  <c r="D29" i="23"/>
  <c r="AA29" i="23"/>
  <c r="Z29" i="23"/>
  <c r="BS29" i="23" s="1"/>
  <c r="S29" i="23"/>
  <c r="R29" i="23"/>
  <c r="BK29" i="23" s="1"/>
  <c r="AP29" i="23"/>
  <c r="CI29" i="23" s="1"/>
  <c r="J29" i="23"/>
  <c r="AH29" i="23"/>
  <c r="K29" i="23"/>
  <c r="C29" i="23"/>
  <c r="B29" i="23"/>
  <c r="BY29" i="23" s="1"/>
  <c r="AQ29" i="23"/>
  <c r="AI29" i="23"/>
  <c r="BS28" i="19"/>
  <c r="CH28" i="19"/>
  <c r="BB28" i="22"/>
  <c r="BV28" i="19"/>
  <c r="BG28" i="16"/>
  <c r="BG28" i="24"/>
  <c r="DH27" i="24"/>
  <c r="ED27" i="23"/>
  <c r="BJ28" i="19"/>
  <c r="BJ28" i="26"/>
  <c r="BY28" i="23"/>
  <c r="BZ28" i="20"/>
  <c r="DH27" i="23"/>
  <c r="CZ27" i="24"/>
  <c r="BA28" i="17"/>
  <c r="BD28" i="20"/>
  <c r="DI27" i="19"/>
  <c r="CP27" i="24"/>
  <c r="DZ27" i="18"/>
  <c r="CO27" i="16"/>
  <c r="J36" i="2"/>
  <c r="I36" i="2"/>
  <c r="K36" i="2"/>
  <c r="BC28" i="20"/>
  <c r="BB36" i="13"/>
  <c r="AT36" i="13"/>
  <c r="AL36" i="13"/>
  <c r="AD36" i="13"/>
  <c r="V36" i="13"/>
  <c r="N36" i="13"/>
  <c r="BA36" i="13"/>
  <c r="AS36" i="13"/>
  <c r="AK36" i="13"/>
  <c r="AC36" i="13"/>
  <c r="U36" i="13"/>
  <c r="M36" i="13"/>
  <c r="AZ36" i="13"/>
  <c r="AR36" i="13"/>
  <c r="AJ36" i="13"/>
  <c r="AB36" i="13"/>
  <c r="T36" i="13"/>
  <c r="L36" i="13"/>
  <c r="AY36" i="13"/>
  <c r="AQ36" i="13"/>
  <c r="AI36" i="13"/>
  <c r="AA36" i="13"/>
  <c r="S36" i="13"/>
  <c r="AX36" i="13"/>
  <c r="AP36" i="13"/>
  <c r="AH36" i="13"/>
  <c r="Z36" i="13"/>
  <c r="R36" i="13"/>
  <c r="AW36" i="13"/>
  <c r="AO36" i="13"/>
  <c r="AG36" i="13"/>
  <c r="Y36" i="13"/>
  <c r="Q36" i="13"/>
  <c r="BD36" i="13"/>
  <c r="AV36" i="13"/>
  <c r="AN36" i="13"/>
  <c r="AF36" i="13"/>
  <c r="X36" i="13"/>
  <c r="P36" i="13"/>
  <c r="BC36" i="13"/>
  <c r="AU36" i="13"/>
  <c r="AM36" i="13"/>
  <c r="AE36" i="13"/>
  <c r="W36" i="13"/>
  <c r="O36" i="13"/>
  <c r="DK27" i="22"/>
  <c r="DK27" i="26"/>
  <c r="BP28" i="19"/>
  <c r="BF28" i="21"/>
  <c r="AX28" i="18"/>
  <c r="AX28" i="26"/>
  <c r="EF27" i="19"/>
  <c r="CN27" i="26"/>
  <c r="DU27" i="24"/>
  <c r="DW27" i="16"/>
  <c r="CY27" i="16"/>
  <c r="DZ27" i="22"/>
  <c r="DG27" i="26"/>
  <c r="CK28" i="19"/>
  <c r="CD28" i="18"/>
  <c r="DH27" i="18"/>
  <c r="AW36" i="9"/>
  <c r="AO36" i="9"/>
  <c r="AG36" i="9"/>
  <c r="Y36" i="9"/>
  <c r="Q36" i="9"/>
  <c r="BD36" i="9"/>
  <c r="AV36" i="9"/>
  <c r="AN36" i="9"/>
  <c r="AF36" i="9"/>
  <c r="X36" i="9"/>
  <c r="P36" i="9"/>
  <c r="BC36" i="9"/>
  <c r="AU36" i="9"/>
  <c r="AM36" i="9"/>
  <c r="AE36" i="9"/>
  <c r="W36" i="9"/>
  <c r="O36" i="9"/>
  <c r="AZ36" i="9"/>
  <c r="AR36" i="9"/>
  <c r="AJ36" i="9"/>
  <c r="AB36" i="9"/>
  <c r="T36" i="9"/>
  <c r="L36" i="9"/>
  <c r="AT36" i="9"/>
  <c r="AD36" i="9"/>
  <c r="N36" i="9"/>
  <c r="AS36" i="9"/>
  <c r="AC36" i="9"/>
  <c r="M36" i="9"/>
  <c r="AQ36" i="9"/>
  <c r="AA36" i="9"/>
  <c r="AP36" i="9"/>
  <c r="Z36" i="9"/>
  <c r="BB36" i="9"/>
  <c r="AL36" i="9"/>
  <c r="V36" i="9"/>
  <c r="BA36" i="9"/>
  <c r="AK36" i="9"/>
  <c r="U36" i="9"/>
  <c r="AY36" i="9"/>
  <c r="AI36" i="9"/>
  <c r="S36" i="9"/>
  <c r="AX36" i="9"/>
  <c r="AH36" i="9"/>
  <c r="R36" i="9"/>
  <c r="BT28" i="17"/>
  <c r="DX27" i="19"/>
  <c r="DF27" i="20"/>
  <c r="BR28" i="18"/>
  <c r="BW28" i="18"/>
  <c r="DO27" i="21"/>
  <c r="CN27" i="24"/>
  <c r="ED27" i="26"/>
  <c r="DM27" i="22"/>
  <c r="BI28" i="18"/>
  <c r="CT27" i="17"/>
  <c r="CR27" i="20"/>
  <c r="DU27" i="23"/>
  <c r="DG27" i="24"/>
  <c r="DE27" i="17"/>
  <c r="DA27" i="18"/>
  <c r="CU27" i="26"/>
  <c r="CV27" i="24"/>
  <c r="DQ27" i="26"/>
  <c r="EC27" i="19"/>
  <c r="DY27" i="22"/>
  <c r="DB27" i="24"/>
  <c r="DN27" i="25"/>
  <c r="DS27" i="26"/>
  <c r="DO27" i="22"/>
  <c r="CP27" i="25"/>
  <c r="DC27" i="16"/>
  <c r="DO27" i="18"/>
  <c r="CX27" i="19"/>
  <c r="EF27" i="23"/>
  <c r="EE27" i="24"/>
  <c r="CS27" i="25"/>
  <c r="DS27" i="24"/>
  <c r="DQ27" i="24"/>
  <c r="DP27" i="26"/>
  <c r="DR27" i="23"/>
  <c r="DT27" i="19"/>
  <c r="EF27" i="26"/>
  <c r="EB27" i="26"/>
  <c r="CY27" i="18"/>
  <c r="CV27" i="21"/>
  <c r="CX27" i="24"/>
  <c r="EB27" i="18"/>
  <c r="EF27" i="18"/>
  <c r="BA28" i="24"/>
  <c r="DL27" i="19"/>
  <c r="CS27" i="21"/>
  <c r="E41" i="12"/>
  <c r="D41" i="12"/>
  <c r="C41" i="12"/>
  <c r="B41" i="12"/>
  <c r="A42" i="12"/>
  <c r="H41" i="12"/>
  <c r="G41" i="12"/>
  <c r="F41" i="12"/>
  <c r="CA28" i="24"/>
  <c r="CM28" i="16"/>
  <c r="CT27" i="19"/>
  <c r="DJ27" i="21"/>
  <c r="AZ28" i="20"/>
  <c r="BR28" i="25"/>
  <c r="BW28" i="16"/>
  <c r="CL28" i="22"/>
  <c r="CT27" i="18"/>
  <c r="EE27" i="22"/>
  <c r="DI27" i="22"/>
  <c r="DN27" i="23"/>
  <c r="DX27" i="24"/>
  <c r="EC27" i="18"/>
  <c r="DC27" i="20"/>
  <c r="CO27" i="25"/>
  <c r="DE27" i="25"/>
  <c r="CW27" i="19"/>
  <c r="DF27" i="18"/>
  <c r="BN28" i="19"/>
  <c r="CG28" i="21"/>
  <c r="CC28" i="20"/>
  <c r="AA36" i="4"/>
  <c r="AJ36" i="4"/>
  <c r="AX36" i="4"/>
  <c r="BX28" i="22"/>
  <c r="CU27" i="23"/>
  <c r="DZ27" i="24"/>
  <c r="CB28" i="19"/>
  <c r="AY28" i="23"/>
  <c r="BN28" i="20"/>
  <c r="AU28" i="16"/>
  <c r="AU28" i="25"/>
  <c r="CG28" i="22"/>
  <c r="DY27" i="21"/>
  <c r="CC28" i="21"/>
  <c r="DV27" i="23"/>
  <c r="AQ36" i="4"/>
  <c r="AI36" i="4"/>
  <c r="U36" i="4"/>
  <c r="AG36" i="4"/>
  <c r="N36" i="4"/>
  <c r="AE36" i="4"/>
  <c r="BM28" i="20"/>
  <c r="EA27" i="16"/>
  <c r="DB27" i="26"/>
  <c r="AP29" i="24"/>
  <c r="CI29" i="24" s="1"/>
  <c r="AH29" i="24"/>
  <c r="Z29" i="24"/>
  <c r="R29" i="24"/>
  <c r="J29" i="24"/>
  <c r="B29" i="24"/>
  <c r="CG29" i="24" s="1"/>
  <c r="AN29" i="24"/>
  <c r="AF29" i="24"/>
  <c r="X29" i="24"/>
  <c r="BQ29" i="24" s="1"/>
  <c r="P29" i="24"/>
  <c r="H29" i="24"/>
  <c r="AM29" i="24"/>
  <c r="AE29" i="24"/>
  <c r="W29" i="24"/>
  <c r="O29" i="24"/>
  <c r="G29" i="24"/>
  <c r="AJ29" i="24"/>
  <c r="V29" i="24"/>
  <c r="K29" i="24"/>
  <c r="AT29" i="24"/>
  <c r="AI29" i="24"/>
  <c r="CB29" i="24" s="1"/>
  <c r="U29" i="24"/>
  <c r="BN29" i="24" s="1"/>
  <c r="I29" i="24"/>
  <c r="AR29" i="24"/>
  <c r="AD29" i="24"/>
  <c r="BW29" i="24" s="1"/>
  <c r="S29" i="24"/>
  <c r="E29" i="24"/>
  <c r="AQ29" i="24"/>
  <c r="AC29" i="24"/>
  <c r="Q29" i="24"/>
  <c r="BJ29" i="24" s="1"/>
  <c r="D29" i="24"/>
  <c r="AS29" i="24"/>
  <c r="CL29" i="24" s="1"/>
  <c r="T29" i="24"/>
  <c r="BM29" i="24" s="1"/>
  <c r="AO29" i="24"/>
  <c r="N29" i="24"/>
  <c r="AL29" i="24"/>
  <c r="M29" i="24"/>
  <c r="AK29" i="24"/>
  <c r="L29" i="24"/>
  <c r="AG29" i="24"/>
  <c r="F29" i="24"/>
  <c r="AY29" i="24" s="1"/>
  <c r="AB29" i="24"/>
  <c r="C29" i="24"/>
  <c r="AA29" i="24"/>
  <c r="Y29" i="24"/>
  <c r="CH28" i="17"/>
  <c r="BV28" i="20"/>
  <c r="BG28" i="17"/>
  <c r="CN27" i="20"/>
  <c r="CF28" i="22"/>
  <c r="BJ28" i="18"/>
  <c r="AW36" i="6"/>
  <c r="AO36" i="6"/>
  <c r="AG36" i="6"/>
  <c r="Y36" i="6"/>
  <c r="Q36" i="6"/>
  <c r="O36" i="6"/>
  <c r="BD36" i="6"/>
  <c r="AV36" i="6"/>
  <c r="AN36" i="6"/>
  <c r="AF36" i="6"/>
  <c r="X36" i="6"/>
  <c r="P36" i="6"/>
  <c r="BC36" i="6"/>
  <c r="AU36" i="6"/>
  <c r="AM36" i="6"/>
  <c r="AE36" i="6"/>
  <c r="W36" i="6"/>
  <c r="BB36" i="6"/>
  <c r="AT36" i="6"/>
  <c r="AL36" i="6"/>
  <c r="AD36" i="6"/>
  <c r="V36" i="6"/>
  <c r="N36" i="6"/>
  <c r="BA36" i="6"/>
  <c r="AS36" i="6"/>
  <c r="AK36" i="6"/>
  <c r="AC36" i="6"/>
  <c r="U36" i="6"/>
  <c r="M36" i="6"/>
  <c r="AZ36" i="6"/>
  <c r="AR36" i="6"/>
  <c r="AJ36" i="6"/>
  <c r="AB36" i="6"/>
  <c r="T36" i="6"/>
  <c r="L36" i="6"/>
  <c r="AY36" i="6"/>
  <c r="AQ36" i="6"/>
  <c r="AI36" i="6"/>
  <c r="AA36" i="6"/>
  <c r="S36" i="6"/>
  <c r="R36" i="6"/>
  <c r="AX36" i="6"/>
  <c r="AP36" i="6"/>
  <c r="AH36" i="6"/>
  <c r="Z36" i="6"/>
  <c r="DG27" i="22"/>
  <c r="BA28" i="18"/>
  <c r="BA28" i="26"/>
  <c r="BD28" i="19"/>
  <c r="CP27" i="16"/>
  <c r="DJ27" i="23"/>
  <c r="CQ27" i="25"/>
  <c r="DL27" i="20"/>
  <c r="BO28" i="17"/>
  <c r="CQ27" i="21"/>
  <c r="C41" i="8"/>
  <c r="B41" i="8"/>
  <c r="A42" i="8"/>
  <c r="H41" i="8"/>
  <c r="G41" i="8"/>
  <c r="F41" i="8"/>
  <c r="E41" i="8"/>
  <c r="D41" i="8"/>
  <c r="BP28" i="20"/>
  <c r="AX28" i="19"/>
  <c r="AV28" i="24"/>
  <c r="CN27" i="16"/>
  <c r="DD27" i="25"/>
  <c r="DP27" i="25"/>
  <c r="CY27" i="22"/>
  <c r="CK28" i="18"/>
  <c r="DN27" i="22"/>
  <c r="DP27" i="24"/>
  <c r="BH28" i="21"/>
  <c r="AW28" i="23"/>
  <c r="CW27" i="21"/>
  <c r="A43" i="6"/>
  <c r="G42" i="6"/>
  <c r="H42" i="6"/>
  <c r="F42" i="6"/>
  <c r="E42" i="6"/>
  <c r="D42" i="6"/>
  <c r="C42" i="6"/>
  <c r="B42" i="6"/>
  <c r="CO27" i="22"/>
  <c r="CN27" i="17"/>
  <c r="DS27" i="17"/>
  <c r="DO27" i="20"/>
  <c r="CS27" i="18"/>
  <c r="DX27" i="16"/>
  <c r="DE27" i="24"/>
  <c r="DU27" i="17"/>
  <c r="DQ27" i="18"/>
  <c r="DC27" i="24"/>
  <c r="DN27" i="24"/>
  <c r="DJ27" i="26"/>
  <c r="DI27" i="23"/>
  <c r="DQ27" i="22"/>
  <c r="DM27" i="24"/>
  <c r="DL27" i="17"/>
  <c r="DV27" i="25"/>
  <c r="CP27" i="23"/>
  <c r="DP27" i="23"/>
  <c r="DI27" i="18"/>
  <c r="DV27" i="17"/>
  <c r="CY27" i="26"/>
  <c r="CR27" i="19"/>
  <c r="DO27" i="23"/>
  <c r="CS27" i="20"/>
  <c r="ED27" i="18"/>
  <c r="EB27" i="20"/>
  <c r="DG27" i="20"/>
  <c r="DE27" i="21"/>
  <c r="DQ27" i="20"/>
  <c r="ED27" i="19"/>
  <c r="CY27" i="23"/>
  <c r="DM27" i="25"/>
  <c r="CN27" i="19"/>
  <c r="EF27" i="16"/>
  <c r="CR27" i="24"/>
  <c r="DU27" i="25"/>
  <c r="CZ27" i="18"/>
  <c r="DA27" i="19"/>
  <c r="BB36" i="3"/>
  <c r="AT36" i="3"/>
  <c r="AL36" i="3"/>
  <c r="AD36" i="3"/>
  <c r="V36" i="3"/>
  <c r="N36" i="3"/>
  <c r="BA36" i="3"/>
  <c r="AS36" i="3"/>
  <c r="AK36" i="3"/>
  <c r="AC36" i="3"/>
  <c r="U36" i="3"/>
  <c r="M36" i="3"/>
  <c r="AW36" i="3"/>
  <c r="AO36" i="3"/>
  <c r="AG36" i="3"/>
  <c r="Y36" i="3"/>
  <c r="Q36" i="3"/>
  <c r="BD36" i="3"/>
  <c r="AV36" i="3"/>
  <c r="AN36" i="3"/>
  <c r="AF36" i="3"/>
  <c r="X36" i="3"/>
  <c r="P36" i="3"/>
  <c r="AY36" i="3"/>
  <c r="AI36" i="3"/>
  <c r="S36" i="3"/>
  <c r="AX36" i="3"/>
  <c r="R36" i="3"/>
  <c r="AU36" i="3"/>
  <c r="AE36" i="3"/>
  <c r="O36" i="3"/>
  <c r="AZ36" i="3"/>
  <c r="AJ36" i="3"/>
  <c r="T36" i="3"/>
  <c r="AH36" i="3"/>
  <c r="AR36" i="3"/>
  <c r="AB36" i="3"/>
  <c r="L36" i="3"/>
  <c r="AQ36" i="3"/>
  <c r="AA36" i="3"/>
  <c r="AP36" i="3"/>
  <c r="Z36" i="3"/>
  <c r="BC36" i="3"/>
  <c r="AM36" i="3"/>
  <c r="W36" i="3"/>
  <c r="B42" i="10"/>
  <c r="A43" i="10"/>
  <c r="H42" i="10"/>
  <c r="F42" i="10"/>
  <c r="E42" i="10"/>
  <c r="D42" i="10"/>
  <c r="C42" i="10"/>
  <c r="G42" i="10"/>
  <c r="AN29" i="22"/>
  <c r="AF29" i="22"/>
  <c r="X29" i="22"/>
  <c r="BQ29" i="22" s="1"/>
  <c r="P29" i="22"/>
  <c r="H29" i="22"/>
  <c r="AT29" i="22"/>
  <c r="CM29" i="22" s="1"/>
  <c r="AL29" i="22"/>
  <c r="AD29" i="22"/>
  <c r="V29" i="22"/>
  <c r="N29" i="22"/>
  <c r="BG29" i="22" s="1"/>
  <c r="F29" i="22"/>
  <c r="AY29" i="22" s="1"/>
  <c r="AR29" i="22"/>
  <c r="AJ29" i="22"/>
  <c r="CC29" i="22" s="1"/>
  <c r="AB29" i="22"/>
  <c r="BU29" i="22" s="1"/>
  <c r="T29" i="22"/>
  <c r="L29" i="22"/>
  <c r="D29" i="22"/>
  <c r="AQ29" i="22"/>
  <c r="AI29" i="22"/>
  <c r="AA29" i="22"/>
  <c r="S29" i="22"/>
  <c r="K29" i="22"/>
  <c r="CL29" i="22" s="1"/>
  <c r="C29" i="22"/>
  <c r="AM29" i="22"/>
  <c r="W29" i="22"/>
  <c r="G29" i="22"/>
  <c r="AK29" i="22"/>
  <c r="U29" i="22"/>
  <c r="E29" i="22"/>
  <c r="BP29" i="22" s="1"/>
  <c r="AH29" i="22"/>
  <c r="CA29" i="22" s="1"/>
  <c r="R29" i="22"/>
  <c r="B29" i="22"/>
  <c r="AE29" i="22"/>
  <c r="O29" i="22"/>
  <c r="BH29" i="22" s="1"/>
  <c r="AS29" i="22"/>
  <c r="AC29" i="22"/>
  <c r="M29" i="22"/>
  <c r="Y29" i="22"/>
  <c r="BR29" i="22" s="1"/>
  <c r="Q29" i="22"/>
  <c r="J29" i="22"/>
  <c r="I29" i="22"/>
  <c r="AP29" i="22"/>
  <c r="Z29" i="22"/>
  <c r="AO29" i="22"/>
  <c r="AG29" i="22"/>
  <c r="DD27" i="17"/>
  <c r="DY27" i="20"/>
  <c r="DD27" i="22"/>
  <c r="DJ27" i="19"/>
  <c r="EE27" i="21"/>
  <c r="AX36" i="10"/>
  <c r="AP36" i="10"/>
  <c r="AH36" i="10"/>
  <c r="Z36" i="10"/>
  <c r="R36" i="10"/>
  <c r="AW36" i="10"/>
  <c r="AO36" i="10"/>
  <c r="AG36" i="10"/>
  <c r="Y36" i="10"/>
  <c r="Q36" i="10"/>
  <c r="BD36" i="10"/>
  <c r="AV36" i="10"/>
  <c r="AN36" i="10"/>
  <c r="AF36" i="10"/>
  <c r="X36" i="10"/>
  <c r="P36" i="10"/>
  <c r="BB36" i="10"/>
  <c r="AT36" i="10"/>
  <c r="AL36" i="10"/>
  <c r="AD36" i="10"/>
  <c r="V36" i="10"/>
  <c r="N36" i="10"/>
  <c r="BA36" i="10"/>
  <c r="AS36" i="10"/>
  <c r="AK36" i="10"/>
  <c r="AC36" i="10"/>
  <c r="U36" i="10"/>
  <c r="M36" i="10"/>
  <c r="AZ36" i="10"/>
  <c r="AR36" i="10"/>
  <c r="AJ36" i="10"/>
  <c r="AB36" i="10"/>
  <c r="T36" i="10"/>
  <c r="L36" i="10"/>
  <c r="AU36" i="10"/>
  <c r="O36" i="10"/>
  <c r="AQ36" i="10"/>
  <c r="AM36" i="10"/>
  <c r="AI36" i="10"/>
  <c r="AE36" i="10"/>
  <c r="AA36" i="10"/>
  <c r="BC36" i="10"/>
  <c r="W36" i="10"/>
  <c r="AY36" i="10"/>
  <c r="S36" i="10"/>
  <c r="AO29" i="16"/>
  <c r="CH29" i="16" s="1"/>
  <c r="AG29" i="16"/>
  <c r="Y29" i="16"/>
  <c r="Q29" i="16"/>
  <c r="I29" i="16"/>
  <c r="AN29" i="16"/>
  <c r="AE29" i="16"/>
  <c r="V29" i="16"/>
  <c r="M29" i="16"/>
  <c r="BF29" i="16" s="1"/>
  <c r="D29" i="16"/>
  <c r="AM29" i="16"/>
  <c r="AD29" i="16"/>
  <c r="U29" i="16"/>
  <c r="L29" i="16"/>
  <c r="BE29" i="16" s="1"/>
  <c r="C29" i="16"/>
  <c r="AT29" i="16"/>
  <c r="AK29" i="16"/>
  <c r="CD29" i="16" s="1"/>
  <c r="AB29" i="16"/>
  <c r="S29" i="16"/>
  <c r="J29" i="16"/>
  <c r="AS29" i="16"/>
  <c r="AF29" i="16"/>
  <c r="P29" i="16"/>
  <c r="B29" i="16"/>
  <c r="CE29" i="16" s="1"/>
  <c r="AR29" i="16"/>
  <c r="CK29" i="16" s="1"/>
  <c r="AC29" i="16"/>
  <c r="O29" i="16"/>
  <c r="AQ29" i="16"/>
  <c r="AA29" i="16"/>
  <c r="N29" i="16"/>
  <c r="BG29" i="16" s="1"/>
  <c r="AP29" i="16"/>
  <c r="Z29" i="16"/>
  <c r="K29" i="16"/>
  <c r="BD29" i="16" s="1"/>
  <c r="AJ29" i="16"/>
  <c r="W29" i="16"/>
  <c r="G29" i="16"/>
  <c r="AH29" i="16"/>
  <c r="X29" i="16"/>
  <c r="BQ29" i="16" s="1"/>
  <c r="T29" i="16"/>
  <c r="R29" i="16"/>
  <c r="H29" i="16"/>
  <c r="BA29" i="16" s="1"/>
  <c r="F29" i="16"/>
  <c r="AI29" i="16"/>
  <c r="AL29" i="16"/>
  <c r="E29" i="16"/>
  <c r="AQ29" i="25"/>
  <c r="AI29" i="25"/>
  <c r="AA29" i="25"/>
  <c r="BT29" i="25" s="1"/>
  <c r="S29" i="25"/>
  <c r="K29" i="25"/>
  <c r="C29" i="25"/>
  <c r="AP29" i="25"/>
  <c r="AH29" i="25"/>
  <c r="CA29" i="25" s="1"/>
  <c r="Z29" i="25"/>
  <c r="R29" i="25"/>
  <c r="J29" i="25"/>
  <c r="B29" i="25"/>
  <c r="AY29" i="25" s="1"/>
  <c r="AR29" i="25"/>
  <c r="AF29" i="25"/>
  <c r="V29" i="25"/>
  <c r="L29" i="25"/>
  <c r="BE29" i="25" s="1"/>
  <c r="AO29" i="25"/>
  <c r="AE29" i="25"/>
  <c r="U29" i="25"/>
  <c r="BN29" i="25" s="1"/>
  <c r="I29" i="25"/>
  <c r="BB29" i="25" s="1"/>
  <c r="AN29" i="25"/>
  <c r="AD29" i="25"/>
  <c r="T29" i="25"/>
  <c r="H29" i="25"/>
  <c r="AG29" i="25"/>
  <c r="O29" i="25"/>
  <c r="AC29" i="25"/>
  <c r="BV29" i="25" s="1"/>
  <c r="N29" i="25"/>
  <c r="BG29" i="25" s="1"/>
  <c r="AT29" i="25"/>
  <c r="AB29" i="25"/>
  <c r="M29" i="25"/>
  <c r="AS29" i="25"/>
  <c r="Y29" i="25"/>
  <c r="G29" i="25"/>
  <c r="AM29" i="25"/>
  <c r="X29" i="25"/>
  <c r="BQ29" i="25" s="1"/>
  <c r="F29" i="25"/>
  <c r="Q29" i="25"/>
  <c r="P29" i="25"/>
  <c r="E29" i="25"/>
  <c r="D29" i="25"/>
  <c r="AW29" i="25" s="1"/>
  <c r="AL29" i="25"/>
  <c r="W29" i="25"/>
  <c r="AJ29" i="25"/>
  <c r="CC29" i="25" s="1"/>
  <c r="AK29" i="25"/>
  <c r="CH28" i="18"/>
  <c r="BV28" i="21"/>
  <c r="BG28" i="18"/>
  <c r="BG28" i="26"/>
  <c r="DN27" i="19"/>
  <c r="DD27" i="20"/>
  <c r="BJ28" i="20"/>
  <c r="BY28" i="25"/>
  <c r="DP27" i="21"/>
  <c r="BA28" i="19"/>
  <c r="BU28" i="18"/>
  <c r="BU28" i="24"/>
  <c r="DC27" i="19"/>
  <c r="CN27" i="21"/>
  <c r="DB27" i="18"/>
  <c r="EE27" i="17"/>
  <c r="BC28" i="22"/>
  <c r="G41" i="4"/>
  <c r="F41" i="4"/>
  <c r="B41" i="4"/>
  <c r="A42" i="4"/>
  <c r="H41" i="4"/>
  <c r="E41" i="4"/>
  <c r="D41" i="4"/>
  <c r="C41" i="4"/>
  <c r="I36" i="12"/>
  <c r="K36" i="12"/>
  <c r="J36" i="12"/>
  <c r="CJ28" i="17"/>
  <c r="CJ28" i="26"/>
  <c r="BF28" i="23"/>
  <c r="AX28" i="20"/>
  <c r="DR27" i="21"/>
  <c r="DD27" i="18"/>
  <c r="CP27" i="22"/>
  <c r="DP27" i="16"/>
  <c r="BA36" i="2"/>
  <c r="AS36" i="2"/>
  <c r="AK36" i="2"/>
  <c r="AC36" i="2"/>
  <c r="U36" i="2"/>
  <c r="M36" i="2"/>
  <c r="AZ36" i="2"/>
  <c r="AR36" i="2"/>
  <c r="AJ36" i="2"/>
  <c r="AB36" i="2"/>
  <c r="T36" i="2"/>
  <c r="L36" i="2"/>
  <c r="BD36" i="2"/>
  <c r="AV36" i="2"/>
  <c r="AN36" i="2"/>
  <c r="AF36" i="2"/>
  <c r="X36" i="2"/>
  <c r="P36" i="2"/>
  <c r="AU36" i="2"/>
  <c r="AE36" i="2"/>
  <c r="O36" i="2"/>
  <c r="BC36" i="2"/>
  <c r="AM36" i="2"/>
  <c r="W36" i="2"/>
  <c r="BB36" i="2"/>
  <c r="AL36" i="2"/>
  <c r="V36" i="2"/>
  <c r="AI36" i="2"/>
  <c r="AW36" i="2"/>
  <c r="Q36" i="2"/>
  <c r="AP36" i="2"/>
  <c r="Z36" i="2"/>
  <c r="AY36" i="2"/>
  <c r="S36" i="2"/>
  <c r="AX36" i="2"/>
  <c r="AH36" i="2"/>
  <c r="R36" i="2"/>
  <c r="AG36" i="2"/>
  <c r="AT36" i="2"/>
  <c r="AD36" i="2"/>
  <c r="N36" i="2"/>
  <c r="AQ36" i="2"/>
  <c r="AA36" i="2"/>
  <c r="AO36" i="2"/>
  <c r="Y36" i="2"/>
  <c r="CK28" i="22"/>
  <c r="CD28" i="17"/>
  <c r="CD28" i="26"/>
  <c r="DX27" i="25"/>
  <c r="DK27" i="18"/>
  <c r="CA28" i="18"/>
  <c r="BT28" i="19"/>
  <c r="BT28" i="26"/>
  <c r="DK27" i="20"/>
  <c r="DM27" i="23"/>
  <c r="BW28" i="20"/>
  <c r="CL28" i="17"/>
  <c r="DR27" i="19"/>
  <c r="DF27" i="26"/>
  <c r="EC27" i="23"/>
  <c r="BI28" i="19"/>
  <c r="BK28" i="17"/>
  <c r="CW27" i="20"/>
  <c r="DU27" i="21"/>
  <c r="DE27" i="16"/>
  <c r="DI27" i="20"/>
  <c r="CO27" i="17"/>
  <c r="DE27" i="18"/>
  <c r="DR27" i="17"/>
  <c r="DP27" i="20"/>
  <c r="DV27" i="21"/>
  <c r="ED27" i="24"/>
  <c r="DO27" i="16"/>
  <c r="CU27" i="24"/>
  <c r="CU27" i="17"/>
  <c r="CX27" i="25"/>
  <c r="CW27" i="16"/>
  <c r="DH27" i="16"/>
  <c r="DM27" i="26"/>
  <c r="DS27" i="18"/>
  <c r="DG27" i="21"/>
  <c r="DR27" i="22"/>
  <c r="DR27" i="20"/>
  <c r="EA27" i="18"/>
  <c r="DC27" i="18"/>
  <c r="DZ27" i="17"/>
  <c r="CO27" i="19"/>
  <c r="DS27" i="19"/>
  <c r="DF27" i="24"/>
  <c r="CZ27" i="26"/>
  <c r="DN27" i="16"/>
  <c r="DI27" i="21"/>
  <c r="DB27" i="16"/>
  <c r="CO27" i="24"/>
  <c r="DG27" i="18"/>
  <c r="DL27" i="22"/>
  <c r="BD29" i="22"/>
  <c r="ED27" i="21"/>
  <c r="AY28" i="24"/>
  <c r="AY36" i="4"/>
  <c r="CY27" i="19"/>
  <c r="AY28" i="26"/>
  <c r="CG28" i="23"/>
  <c r="CY27" i="20"/>
  <c r="CC28" i="23"/>
  <c r="CB29" i="22"/>
  <c r="BB28" i="17"/>
  <c r="BB28" i="25"/>
  <c r="BY28" i="17"/>
  <c r="BZ28" i="23"/>
  <c r="BU28" i="25"/>
  <c r="DA27" i="25"/>
  <c r="I36" i="3"/>
  <c r="K36" i="3"/>
  <c r="J36" i="3"/>
  <c r="BD36" i="5"/>
  <c r="AV36" i="5"/>
  <c r="AN36" i="5"/>
  <c r="AF36" i="5"/>
  <c r="X36" i="5"/>
  <c r="P36" i="5"/>
  <c r="BC36" i="5"/>
  <c r="AU36" i="5"/>
  <c r="AM36" i="5"/>
  <c r="AE36" i="5"/>
  <c r="W36" i="5"/>
  <c r="O36" i="5"/>
  <c r="AY36" i="5"/>
  <c r="AQ36" i="5"/>
  <c r="AI36" i="5"/>
  <c r="AA36" i="5"/>
  <c r="S36" i="5"/>
  <c r="AX36" i="5"/>
  <c r="AP36" i="5"/>
  <c r="AH36" i="5"/>
  <c r="Z36" i="5"/>
  <c r="R36" i="5"/>
  <c r="AS36" i="5"/>
  <c r="AC36" i="5"/>
  <c r="M36" i="5"/>
  <c r="AR36" i="5"/>
  <c r="AB36" i="5"/>
  <c r="L36" i="5"/>
  <c r="AO36" i="5"/>
  <c r="Y36" i="5"/>
  <c r="BB36" i="5"/>
  <c r="AL36" i="5"/>
  <c r="V36" i="5"/>
  <c r="BA36" i="5"/>
  <c r="AK36" i="5"/>
  <c r="U36" i="5"/>
  <c r="AZ36" i="5"/>
  <c r="AJ36" i="5"/>
  <c r="T36" i="5"/>
  <c r="AW36" i="5"/>
  <c r="AG36" i="5"/>
  <c r="Q36" i="5"/>
  <c r="AT36" i="5"/>
  <c r="AD36" i="5"/>
  <c r="N36" i="5"/>
  <c r="EB27" i="19"/>
  <c r="CP27" i="17"/>
  <c r="BO28" i="18"/>
  <c r="BO28" i="26"/>
  <c r="I36" i="9"/>
  <c r="K36" i="9"/>
  <c r="J36" i="9"/>
  <c r="BP28" i="22"/>
  <c r="BF28" i="18"/>
  <c r="AV28" i="19"/>
  <c r="DZ28" i="19" s="1"/>
  <c r="AV28" i="26"/>
  <c r="CE28" i="22"/>
  <c r="DZ27" i="16"/>
  <c r="CO27" i="23"/>
  <c r="DB27" i="23"/>
  <c r="DD27" i="23"/>
  <c r="CD28" i="19"/>
  <c r="DL27" i="23"/>
  <c r="AW28" i="17"/>
  <c r="BT28" i="18"/>
  <c r="E41" i="2"/>
  <c r="D41" i="2"/>
  <c r="H41" i="2"/>
  <c r="G41" i="2"/>
  <c r="B41" i="2"/>
  <c r="A42" i="2"/>
  <c r="F41" i="2"/>
  <c r="C41" i="2"/>
  <c r="H42" i="5"/>
  <c r="G42" i="5"/>
  <c r="C42" i="5"/>
  <c r="B42" i="5"/>
  <c r="A43" i="5"/>
  <c r="F42" i="5"/>
  <c r="E42" i="5"/>
  <c r="D42" i="5"/>
  <c r="CN27" i="25"/>
  <c r="CZ27" i="23"/>
  <c r="CO27" i="21"/>
  <c r="DG27" i="17"/>
  <c r="CY27" i="21"/>
  <c r="CX27" i="22"/>
  <c r="DJ27" i="16"/>
  <c r="DV27" i="20"/>
  <c r="CW27" i="25"/>
  <c r="DM27" i="18"/>
  <c r="DV27" i="18"/>
  <c r="DH27" i="17"/>
  <c r="EF27" i="22"/>
  <c r="DQ27" i="17"/>
  <c r="CZ27" i="16"/>
  <c r="CQ27" i="24"/>
  <c r="CW27" i="17"/>
  <c r="DH27" i="25"/>
  <c r="CX27" i="20"/>
  <c r="DQ27" i="16"/>
  <c r="EE27" i="18"/>
  <c r="EA27" i="26"/>
  <c r="CP27" i="21"/>
  <c r="CZ27" i="22"/>
  <c r="DT27" i="23"/>
  <c r="DX27" i="17"/>
  <c r="DE27" i="26"/>
  <c r="DZ27" i="26"/>
  <c r="DJ27" i="17"/>
  <c r="CW27" i="22"/>
  <c r="CP27" i="18"/>
  <c r="EB27" i="22"/>
  <c r="DT27" i="20"/>
  <c r="DF27" i="19"/>
  <c r="DM27" i="20"/>
  <c r="DV27" i="16"/>
  <c r="EC27" i="20"/>
  <c r="DK27" i="25"/>
  <c r="CS27" i="24"/>
  <c r="K36" i="8"/>
  <c r="I36" i="8"/>
  <c r="J36" i="8"/>
  <c r="DZ27" i="21"/>
  <c r="BB28" i="21"/>
  <c r="DU27" i="19"/>
  <c r="J36" i="4"/>
  <c r="I36" i="4"/>
  <c r="K36" i="4"/>
  <c r="CJ28" i="23"/>
  <c r="CY27" i="24"/>
  <c r="CZ27" i="20"/>
  <c r="CD28" i="23"/>
  <c r="AY28" i="17"/>
  <c r="CG28" i="24"/>
  <c r="CQ27" i="19"/>
  <c r="DS27" i="21"/>
  <c r="L36" i="4"/>
  <c r="AK36" i="4"/>
  <c r="V36" i="4"/>
  <c r="AM36" i="4"/>
  <c r="BX28" i="24"/>
  <c r="A30" i="26"/>
  <c r="A30" i="25"/>
  <c r="A30" i="24"/>
  <c r="A30" i="23"/>
  <c r="A30" i="22"/>
  <c r="A30" i="21"/>
  <c r="A30" i="20"/>
  <c r="A30" i="19"/>
  <c r="A30" i="18"/>
  <c r="A30" i="17"/>
  <c r="A30" i="16"/>
  <c r="AQ30" i="15"/>
  <c r="AI30" i="15"/>
  <c r="AA30" i="15"/>
  <c r="S30" i="15"/>
  <c r="K30" i="15"/>
  <c r="C30" i="15"/>
  <c r="AR30" i="15"/>
  <c r="AH30" i="15"/>
  <c r="Y30" i="15"/>
  <c r="P30" i="15"/>
  <c r="G30" i="15"/>
  <c r="AP30" i="15"/>
  <c r="AG30" i="15"/>
  <c r="X30" i="15"/>
  <c r="O30" i="15"/>
  <c r="F30" i="15"/>
  <c r="AN30" i="15"/>
  <c r="AE30" i="15"/>
  <c r="V30" i="15"/>
  <c r="M30" i="15"/>
  <c r="D30" i="15"/>
  <c r="A31" i="15"/>
  <c r="AF30" i="15"/>
  <c r="R30" i="15"/>
  <c r="B30" i="15"/>
  <c r="AT30" i="15"/>
  <c r="AD30" i="15"/>
  <c r="Q30" i="15"/>
  <c r="AO30" i="15"/>
  <c r="AB30" i="15"/>
  <c r="L30" i="15"/>
  <c r="AJ30" i="15"/>
  <c r="I30" i="15"/>
  <c r="AC30" i="15"/>
  <c r="H30" i="15"/>
  <c r="Z30" i="15"/>
  <c r="E30" i="15"/>
  <c r="W30" i="15"/>
  <c r="AM30" i="15"/>
  <c r="T30" i="15"/>
  <c r="AK30" i="15"/>
  <c r="J30" i="15"/>
  <c r="AL30" i="15"/>
  <c r="U30" i="15"/>
  <c r="N30" i="15"/>
  <c r="AS30" i="15"/>
  <c r="BN28" i="22"/>
  <c r="CG28" i="17"/>
  <c r="AB36" i="4"/>
  <c r="AD36" i="4"/>
  <c r="BM28" i="22"/>
  <c r="I36" i="6"/>
  <c r="K36" i="6"/>
  <c r="J36" i="6"/>
  <c r="DF27" i="21"/>
  <c r="BP29" i="24"/>
  <c r="AX29" i="16"/>
  <c r="AP29" i="17"/>
  <c r="AH29" i="17"/>
  <c r="Z29" i="17"/>
  <c r="R29" i="17"/>
  <c r="J29" i="17"/>
  <c r="B29" i="17"/>
  <c r="AO29" i="17"/>
  <c r="AG29" i="17"/>
  <c r="Y29" i="17"/>
  <c r="Q29" i="17"/>
  <c r="I29" i="17"/>
  <c r="BB29" i="17" s="1"/>
  <c r="AL29" i="17"/>
  <c r="AB29" i="17"/>
  <c r="P29" i="17"/>
  <c r="F29" i="17"/>
  <c r="AK29" i="17"/>
  <c r="AA29" i="17"/>
  <c r="O29" i="17"/>
  <c r="BH29" i="17" s="1"/>
  <c r="E29" i="17"/>
  <c r="AX29" i="17" s="1"/>
  <c r="AT29" i="17"/>
  <c r="AJ29" i="17"/>
  <c r="X29" i="17"/>
  <c r="N29" i="17"/>
  <c r="D29" i="17"/>
  <c r="CE29" i="17" s="1"/>
  <c r="AS29" i="17"/>
  <c r="AI29" i="17"/>
  <c r="W29" i="17"/>
  <c r="BP29" i="17" s="1"/>
  <c r="M29" i="17"/>
  <c r="C29" i="17"/>
  <c r="CK29" i="17" s="1"/>
  <c r="AR29" i="17"/>
  <c r="V29" i="17"/>
  <c r="AQ29" i="17"/>
  <c r="U29" i="17"/>
  <c r="AN29" i="17"/>
  <c r="T29" i="17"/>
  <c r="BM29" i="17" s="1"/>
  <c r="AM29" i="17"/>
  <c r="S29" i="17"/>
  <c r="AE29" i="17"/>
  <c r="K29" i="17"/>
  <c r="AF29" i="17"/>
  <c r="AD29" i="17"/>
  <c r="AC29" i="17"/>
  <c r="BV29" i="17" s="1"/>
  <c r="L29" i="17"/>
  <c r="BE29" i="17" s="1"/>
  <c r="H29" i="17"/>
  <c r="G29" i="17"/>
  <c r="AT29" i="26"/>
  <c r="AL29" i="26"/>
  <c r="AD29" i="26"/>
  <c r="V29" i="26"/>
  <c r="N29" i="26"/>
  <c r="F29" i="26"/>
  <c r="AY29" i="26" s="1"/>
  <c r="AN29" i="26"/>
  <c r="AE29" i="26"/>
  <c r="U29" i="26"/>
  <c r="L29" i="26"/>
  <c r="C29" i="26"/>
  <c r="AU29" i="26" s="1"/>
  <c r="AM29" i="26"/>
  <c r="AC29" i="26"/>
  <c r="T29" i="26"/>
  <c r="BM29" i="26" s="1"/>
  <c r="K29" i="26"/>
  <c r="B29" i="26"/>
  <c r="AS29" i="26"/>
  <c r="AJ29" i="26"/>
  <c r="AA29" i="26"/>
  <c r="R29" i="26"/>
  <c r="I29" i="26"/>
  <c r="BB29" i="26" s="1"/>
  <c r="AP29" i="26"/>
  <c r="CI29" i="26" s="1"/>
  <c r="Z29" i="26"/>
  <c r="M29" i="26"/>
  <c r="AI29" i="26"/>
  <c r="W29" i="26"/>
  <c r="G29" i="26"/>
  <c r="AH29" i="26"/>
  <c r="S29" i="26"/>
  <c r="E29" i="26"/>
  <c r="AX29" i="26" s="1"/>
  <c r="AF29" i="26"/>
  <c r="H29" i="26"/>
  <c r="AB29" i="26"/>
  <c r="D29" i="26"/>
  <c r="AW29" i="26" s="1"/>
  <c r="AR29" i="26"/>
  <c r="CK29" i="26" s="1"/>
  <c r="X29" i="26"/>
  <c r="O29" i="26"/>
  <c r="AQ29" i="26"/>
  <c r="CJ29" i="26" s="1"/>
  <c r="J29" i="26"/>
  <c r="AO29" i="26"/>
  <c r="AK29" i="26"/>
  <c r="P29" i="26"/>
  <c r="AG29" i="26"/>
  <c r="Y29" i="26"/>
  <c r="Q29" i="26"/>
  <c r="BJ29" i="26" s="1"/>
  <c r="BS28" i="23"/>
  <c r="BV28" i="22"/>
  <c r="CT27" i="23"/>
  <c r="DL27" i="21"/>
  <c r="BY28" i="26"/>
  <c r="AX36" i="7"/>
  <c r="AP36" i="7"/>
  <c r="AH36" i="7"/>
  <c r="Z36" i="7"/>
  <c r="R36" i="7"/>
  <c r="BD36" i="7"/>
  <c r="AV36" i="7"/>
  <c r="AN36" i="7"/>
  <c r="AF36" i="7"/>
  <c r="X36" i="7"/>
  <c r="P36" i="7"/>
  <c r="AW36" i="7"/>
  <c r="AO36" i="7"/>
  <c r="AG36" i="7"/>
  <c r="Y36" i="7"/>
  <c r="Q36" i="7"/>
  <c r="BC36" i="7"/>
  <c r="AU36" i="7"/>
  <c r="AM36" i="7"/>
  <c r="AE36" i="7"/>
  <c r="W36" i="7"/>
  <c r="O36" i="7"/>
  <c r="BB36" i="7"/>
  <c r="AT36" i="7"/>
  <c r="AL36" i="7"/>
  <c r="AD36" i="7"/>
  <c r="V36" i="7"/>
  <c r="N36" i="7"/>
  <c r="BA36" i="7"/>
  <c r="AS36" i="7"/>
  <c r="AK36" i="7"/>
  <c r="AC36" i="7"/>
  <c r="U36" i="7"/>
  <c r="M36" i="7"/>
  <c r="AY36" i="7"/>
  <c r="AQ36" i="7"/>
  <c r="AI36" i="7"/>
  <c r="AA36" i="7"/>
  <c r="S36" i="7"/>
  <c r="AZ36" i="7"/>
  <c r="AR36" i="7"/>
  <c r="AJ36" i="7"/>
  <c r="AB36" i="7"/>
  <c r="T36" i="7"/>
  <c r="L36" i="7"/>
  <c r="ED27" i="22"/>
  <c r="BA28" i="20"/>
  <c r="BD28" i="22"/>
  <c r="AY28" i="18"/>
  <c r="AU28" i="19"/>
  <c r="CN27" i="22"/>
  <c r="DB27" i="21"/>
  <c r="AR36" i="4"/>
  <c r="AZ36" i="4"/>
  <c r="X36" i="4"/>
  <c r="R36" i="4"/>
  <c r="AL36" i="4"/>
  <c r="BX28" i="19"/>
  <c r="BX28" i="26"/>
  <c r="BM28" i="23"/>
  <c r="EF27" i="20"/>
  <c r="EE27" i="26"/>
  <c r="BN29" i="16"/>
  <c r="BG29" i="23"/>
  <c r="BH29" i="25"/>
  <c r="CK29" i="24"/>
  <c r="AM29" i="19"/>
  <c r="AE29" i="19"/>
  <c r="W29" i="19"/>
  <c r="O29" i="19"/>
  <c r="G29" i="19"/>
  <c r="AS29" i="19"/>
  <c r="AK29" i="19"/>
  <c r="AC29" i="19"/>
  <c r="U29" i="19"/>
  <c r="M29" i="19"/>
  <c r="E29" i="19"/>
  <c r="AQ29" i="19"/>
  <c r="CJ29" i="19" s="1"/>
  <c r="AI29" i="19"/>
  <c r="AA29" i="19"/>
  <c r="S29" i="19"/>
  <c r="K29" i="19"/>
  <c r="C29" i="19"/>
  <c r="AV29" i="19" s="1"/>
  <c r="AJ29" i="19"/>
  <c r="X29" i="19"/>
  <c r="J29" i="19"/>
  <c r="BJ29" i="19" s="1"/>
  <c r="AH29" i="19"/>
  <c r="V29" i="19"/>
  <c r="I29" i="19"/>
  <c r="AR29" i="19"/>
  <c r="AF29" i="19"/>
  <c r="R29" i="19"/>
  <c r="F29" i="19"/>
  <c r="AP29" i="19"/>
  <c r="CI29" i="19" s="1"/>
  <c r="Y29" i="19"/>
  <c r="B29" i="19"/>
  <c r="AO29" i="19"/>
  <c r="T29" i="19"/>
  <c r="AN29" i="19"/>
  <c r="Q29" i="19"/>
  <c r="AL29" i="19"/>
  <c r="P29" i="19"/>
  <c r="BI29" i="19" s="1"/>
  <c r="N29" i="19"/>
  <c r="L29" i="19"/>
  <c r="H29" i="19"/>
  <c r="AT29" i="19"/>
  <c r="D29" i="19"/>
  <c r="AD29" i="19"/>
  <c r="AG29" i="19"/>
  <c r="AB29" i="19"/>
  <c r="BU29" i="19" s="1"/>
  <c r="Z29" i="19"/>
  <c r="BB28" i="26"/>
  <c r="BG28" i="20"/>
  <c r="EE27" i="16"/>
  <c r="CS27" i="16"/>
  <c r="DK27" i="17"/>
  <c r="CF28" i="19"/>
  <c r="BJ28" i="22"/>
  <c r="BY28" i="20"/>
  <c r="DN27" i="20"/>
  <c r="DF27" i="22"/>
  <c r="BU28" i="17"/>
  <c r="BU28" i="26"/>
  <c r="BD28" i="23"/>
  <c r="CV27" i="19"/>
  <c r="CS27" i="26"/>
  <c r="DV27" i="24"/>
  <c r="CR27" i="25"/>
  <c r="BO28" i="20"/>
  <c r="DI27" i="26"/>
  <c r="DW27" i="21"/>
  <c r="AV28" i="18"/>
  <c r="DJ27" i="22"/>
  <c r="DY27" i="19"/>
  <c r="DH27" i="19"/>
  <c r="ED27" i="20"/>
  <c r="DF27" i="17"/>
  <c r="CP27" i="20"/>
  <c r="CA28" i="19"/>
  <c r="AW28" i="18"/>
  <c r="CN27" i="18"/>
  <c r="EC27" i="17"/>
  <c r="CR27" i="23"/>
  <c r="DY27" i="24"/>
  <c r="DQ27" i="19"/>
  <c r="F41" i="3"/>
  <c r="E41" i="3"/>
  <c r="A42" i="3"/>
  <c r="H41" i="3"/>
  <c r="G41" i="3"/>
  <c r="D41" i="3"/>
  <c r="C41" i="3"/>
  <c r="B41" i="3"/>
  <c r="CO27" i="20"/>
  <c r="DZ27" i="23"/>
  <c r="DT27" i="16"/>
  <c r="DE27" i="20"/>
  <c r="EF27" i="25"/>
  <c r="DU27" i="26"/>
  <c r="CW27" i="26"/>
  <c r="EC27" i="25"/>
  <c r="DE27" i="23"/>
  <c r="DR27" i="25"/>
  <c r="CX27" i="16"/>
  <c r="EC27" i="24"/>
  <c r="CS27" i="17"/>
  <c r="DT27" i="18"/>
  <c r="DZ27" i="20"/>
  <c r="DK27" i="24"/>
  <c r="CR27" i="21"/>
  <c r="DB27" i="19"/>
  <c r="DT27" i="21"/>
  <c r="EC27" i="22"/>
  <c r="ED27" i="16"/>
  <c r="DN27" i="17"/>
  <c r="CX27" i="26"/>
  <c r="CU27" i="25"/>
  <c r="DH27" i="20"/>
  <c r="DY27" i="26"/>
  <c r="EA27" i="23"/>
  <c r="DL27" i="25"/>
  <c r="CU27" i="16"/>
  <c r="CZ27" i="17"/>
  <c r="DV27" i="22"/>
  <c r="DA27" i="16"/>
  <c r="EA27" i="17"/>
  <c r="DQ27" i="25"/>
  <c r="CT27" i="21"/>
  <c r="EB27" i="17"/>
  <c r="BT29" i="26"/>
  <c r="BJ28" i="16"/>
  <c r="BA28" i="16"/>
  <c r="BU28" i="21"/>
  <c r="CK28" i="26"/>
  <c r="AU28" i="26"/>
  <c r="CP27" i="19"/>
  <c r="F41" i="13"/>
  <c r="E41" i="13"/>
  <c r="D41" i="13"/>
  <c r="C41" i="13"/>
  <c r="B41" i="13"/>
  <c r="A42" i="13"/>
  <c r="H41" i="13"/>
  <c r="G41" i="13"/>
  <c r="CC28" i="22"/>
  <c r="AO36" i="4"/>
  <c r="BX28" i="17"/>
  <c r="BC29" i="24"/>
  <c r="CB28" i="20"/>
  <c r="AU28" i="20"/>
  <c r="T36" i="4"/>
  <c r="AW36" i="4"/>
  <c r="AU36" i="4"/>
  <c r="CB28" i="22"/>
  <c r="AY28" i="19"/>
  <c r="BN28" i="16"/>
  <c r="BN28" i="24"/>
  <c r="AU28" i="21"/>
  <c r="CR28" i="21" s="1"/>
  <c r="CG28" i="18"/>
  <c r="CG28" i="26"/>
  <c r="CC28" i="17"/>
  <c r="DJ27" i="24"/>
  <c r="M36" i="4"/>
  <c r="P36" i="4"/>
  <c r="AN36" i="4"/>
  <c r="Z36" i="4"/>
  <c r="AT36" i="4"/>
  <c r="BX28" i="18"/>
  <c r="CW27" i="23"/>
  <c r="DR27" i="18"/>
  <c r="D37" i="11"/>
  <c r="C37" i="11"/>
  <c r="B37" i="11"/>
  <c r="H37" i="11"/>
  <c r="G37" i="11"/>
  <c r="F37" i="11"/>
  <c r="E37" i="11"/>
  <c r="A38" i="11"/>
  <c r="CE29" i="22"/>
  <c r="AR29" i="18"/>
  <c r="AJ29" i="18"/>
  <c r="AB29" i="18"/>
  <c r="T29" i="18"/>
  <c r="L29" i="18"/>
  <c r="D29" i="18"/>
  <c r="AT29" i="18"/>
  <c r="AK29" i="18"/>
  <c r="AA29" i="18"/>
  <c r="R29" i="18"/>
  <c r="I29" i="18"/>
  <c r="AS29" i="18"/>
  <c r="AI29" i="18"/>
  <c r="Z29" i="18"/>
  <c r="Q29" i="18"/>
  <c r="H29" i="18"/>
  <c r="AQ29" i="18"/>
  <c r="AH29" i="18"/>
  <c r="Y29" i="18"/>
  <c r="P29" i="18"/>
  <c r="G29" i="18"/>
  <c r="AP29" i="18"/>
  <c r="AG29" i="18"/>
  <c r="X29" i="18"/>
  <c r="O29" i="18"/>
  <c r="F29" i="18"/>
  <c r="AO29" i="18"/>
  <c r="W29" i="18"/>
  <c r="E29" i="18"/>
  <c r="AN29" i="18"/>
  <c r="CG29" i="18" s="1"/>
  <c r="V29" i="18"/>
  <c r="C29" i="18"/>
  <c r="AM29" i="18"/>
  <c r="U29" i="18"/>
  <c r="B29" i="18"/>
  <c r="AD29" i="18"/>
  <c r="AC29" i="18"/>
  <c r="S29" i="18"/>
  <c r="BL29" i="18" s="1"/>
  <c r="N29" i="18"/>
  <c r="AL29" i="18"/>
  <c r="AF29" i="18"/>
  <c r="AE29" i="18"/>
  <c r="K29" i="18"/>
  <c r="M29" i="18"/>
  <c r="J29" i="18"/>
  <c r="BV29" i="26"/>
  <c r="CC29" i="24"/>
  <c r="BQ29" i="23"/>
  <c r="BB29" i="22"/>
  <c r="AT29" i="20"/>
  <c r="AL29" i="20"/>
  <c r="AD29" i="20"/>
  <c r="V29" i="20"/>
  <c r="N29" i="20"/>
  <c r="F29" i="20"/>
  <c r="AY29" i="20" s="1"/>
  <c r="AR29" i="20"/>
  <c r="AJ29" i="20"/>
  <c r="AB29" i="20"/>
  <c r="T29" i="20"/>
  <c r="L29" i="20"/>
  <c r="D29" i="20"/>
  <c r="AI29" i="20"/>
  <c r="Y29" i="20"/>
  <c r="BR29" i="20" s="1"/>
  <c r="O29" i="20"/>
  <c r="C29" i="20"/>
  <c r="AS29" i="20"/>
  <c r="AH29" i="20"/>
  <c r="X29" i="20"/>
  <c r="M29" i="20"/>
  <c r="B29" i="20"/>
  <c r="CL29" i="20" s="1"/>
  <c r="AQ29" i="20"/>
  <c r="CJ29" i="20" s="1"/>
  <c r="AG29" i="20"/>
  <c r="W29" i="20"/>
  <c r="K29" i="20"/>
  <c r="AP29" i="20"/>
  <c r="AF29" i="20"/>
  <c r="U29" i="20"/>
  <c r="J29" i="20"/>
  <c r="AO29" i="20"/>
  <c r="CH29" i="20" s="1"/>
  <c r="AE29" i="20"/>
  <c r="S29" i="20"/>
  <c r="I29" i="20"/>
  <c r="AN29" i="20"/>
  <c r="AC29" i="20"/>
  <c r="R29" i="20"/>
  <c r="H29" i="20"/>
  <c r="Q29" i="20"/>
  <c r="P29" i="20"/>
  <c r="E29" i="20"/>
  <c r="AM29" i="20"/>
  <c r="AK29" i="20"/>
  <c r="AA29" i="20"/>
  <c r="Z29" i="20"/>
  <c r="G29" i="20"/>
  <c r="BS28" i="17"/>
  <c r="CH28" i="22"/>
  <c r="BB28" i="18"/>
  <c r="DZ27" i="19"/>
  <c r="CF28" i="26"/>
  <c r="BY28" i="19"/>
  <c r="BZ28" i="17"/>
  <c r="AY36" i="8"/>
  <c r="AQ36" i="8"/>
  <c r="AI36" i="8"/>
  <c r="AA36" i="8"/>
  <c r="S36" i="8"/>
  <c r="AX36" i="8"/>
  <c r="AP36" i="8"/>
  <c r="AH36" i="8"/>
  <c r="Z36" i="8"/>
  <c r="R36" i="8"/>
  <c r="AW36" i="8"/>
  <c r="AO36" i="8"/>
  <c r="AG36" i="8"/>
  <c r="Y36" i="8"/>
  <c r="Q36" i="8"/>
  <c r="BD36" i="8"/>
  <c r="AV36" i="8"/>
  <c r="AN36" i="8"/>
  <c r="AF36" i="8"/>
  <c r="X36" i="8"/>
  <c r="P36" i="8"/>
  <c r="BC36" i="8"/>
  <c r="AU36" i="8"/>
  <c r="AM36" i="8"/>
  <c r="AE36" i="8"/>
  <c r="W36" i="8"/>
  <c r="O36" i="8"/>
  <c r="BB36" i="8"/>
  <c r="AT36" i="8"/>
  <c r="AL36" i="8"/>
  <c r="AD36" i="8"/>
  <c r="V36" i="8"/>
  <c r="N36" i="8"/>
  <c r="BA36" i="8"/>
  <c r="AS36" i="8"/>
  <c r="AK36" i="8"/>
  <c r="AC36" i="8"/>
  <c r="U36" i="8"/>
  <c r="M36" i="8"/>
  <c r="AZ36" i="8"/>
  <c r="AR36" i="8"/>
  <c r="AJ36" i="8"/>
  <c r="AB36" i="8"/>
  <c r="T36" i="8"/>
  <c r="L36" i="8"/>
  <c r="CQ27" i="18"/>
  <c r="BU28" i="19"/>
  <c r="BD28" i="18"/>
  <c r="DN27" i="26"/>
  <c r="CS27" i="22"/>
  <c r="DH27" i="26"/>
  <c r="DM27" i="19"/>
  <c r="BC28" i="18"/>
  <c r="BO28" i="19"/>
  <c r="DO27" i="24"/>
  <c r="DP27" i="17"/>
  <c r="I36" i="7"/>
  <c r="K36" i="7"/>
  <c r="J36" i="7"/>
  <c r="BF28" i="17"/>
  <c r="AV28" i="20"/>
  <c r="CE28" i="17"/>
  <c r="DB27" i="17"/>
  <c r="A43" i="9"/>
  <c r="H42" i="9"/>
  <c r="G42" i="9"/>
  <c r="D42" i="9"/>
  <c r="F42" i="9"/>
  <c r="E42" i="9"/>
  <c r="C42" i="9"/>
  <c r="B42" i="9"/>
  <c r="DK27" i="21"/>
  <c r="DA27" i="26"/>
  <c r="DW27" i="22"/>
  <c r="DY27" i="17"/>
  <c r="DV27" i="19"/>
  <c r="DW27" i="23"/>
  <c r="DG27" i="19"/>
  <c r="EB27" i="16"/>
  <c r="CS27" i="19"/>
  <c r="DK27" i="19"/>
  <c r="EB27" i="23"/>
  <c r="DX27" i="18"/>
  <c r="DA27" i="23"/>
  <c r="DM27" i="16"/>
  <c r="DW27" i="20"/>
  <c r="DZ27" i="25"/>
  <c r="DD27" i="26"/>
  <c r="DO27" i="26"/>
  <c r="DC27" i="25"/>
  <c r="DU27" i="20"/>
  <c r="DL27" i="26"/>
  <c r="DG27" i="16"/>
  <c r="DA27" i="20"/>
  <c r="CY27" i="17"/>
  <c r="CR27" i="18"/>
  <c r="DT27" i="25"/>
  <c r="DX27" i="20"/>
  <c r="DN27" i="21"/>
  <c r="DR27" i="24"/>
  <c r="DC27" i="21"/>
  <c r="DX27" i="22"/>
  <c r="DY27" i="16"/>
  <c r="EB27" i="25"/>
  <c r="CP27" i="26"/>
  <c r="CS27" i="23"/>
  <c r="DY27" i="18"/>
  <c r="DI27" i="25"/>
  <c r="EC27" i="21"/>
  <c r="DX27" i="23"/>
  <c r="DW27" i="18"/>
  <c r="CV27" i="20"/>
  <c r="DJ27" i="18"/>
  <c r="DE27" i="22"/>
  <c r="DR27" i="16"/>
  <c r="CX27" i="17"/>
  <c r="EA27" i="25"/>
  <c r="EA27" i="22"/>
  <c r="EE27" i="25"/>
  <c r="AV29" i="25"/>
  <c r="BN28" i="17"/>
  <c r="AU28" i="22"/>
  <c r="CX28" i="22" s="1"/>
  <c r="K36" i="13"/>
  <c r="J36" i="13"/>
  <c r="I36" i="13"/>
  <c r="CV27" i="22"/>
  <c r="DD27" i="21"/>
  <c r="CC28" i="18"/>
  <c r="CC28" i="26"/>
  <c r="AC36" i="4"/>
  <c r="AF36" i="4"/>
  <c r="BD36" i="4"/>
  <c r="AH36" i="4"/>
  <c r="BB36" i="4"/>
  <c r="BX28" i="20"/>
  <c r="BM28" i="17"/>
  <c r="DA27" i="21"/>
  <c r="CI29" i="16"/>
  <c r="AU29" i="16"/>
  <c r="CL29" i="19"/>
  <c r="AW29" i="17"/>
  <c r="CA29" i="17"/>
  <c r="BJ29" i="17"/>
  <c r="AT29" i="21"/>
  <c r="AL29" i="21"/>
  <c r="AD29" i="21"/>
  <c r="V29" i="21"/>
  <c r="N29" i="21"/>
  <c r="F29" i="21"/>
  <c r="AS29" i="21"/>
  <c r="AK29" i="21"/>
  <c r="AC29" i="21"/>
  <c r="U29" i="21"/>
  <c r="M29" i="21"/>
  <c r="E29" i="21"/>
  <c r="AR29" i="21"/>
  <c r="AJ29" i="21"/>
  <c r="AB29" i="21"/>
  <c r="BU29" i="21" s="1"/>
  <c r="T29" i="21"/>
  <c r="L29" i="21"/>
  <c r="D29" i="21"/>
  <c r="AQ29" i="21"/>
  <c r="AI29" i="21"/>
  <c r="AA29" i="21"/>
  <c r="S29" i="21"/>
  <c r="K29" i="21"/>
  <c r="BD29" i="21" s="1"/>
  <c r="C29" i="21"/>
  <c r="AP29" i="21"/>
  <c r="AH29" i="21"/>
  <c r="Z29" i="21"/>
  <c r="R29" i="21"/>
  <c r="J29" i="21"/>
  <c r="B29" i="21"/>
  <c r="AO29" i="21"/>
  <c r="CH29" i="21" s="1"/>
  <c r="W29" i="21"/>
  <c r="AN29" i="21"/>
  <c r="Q29" i="21"/>
  <c r="AM29" i="21"/>
  <c r="P29" i="21"/>
  <c r="AG29" i="21"/>
  <c r="O29" i="21"/>
  <c r="AF29" i="21"/>
  <c r="BY29" i="21" s="1"/>
  <c r="I29" i="21"/>
  <c r="X29" i="21"/>
  <c r="AE29" i="21"/>
  <c r="Y29" i="21"/>
  <c r="H29" i="21"/>
  <c r="G29" i="21"/>
  <c r="BS28" i="18"/>
  <c r="BS28" i="26"/>
  <c r="BB28" i="20"/>
  <c r="DP27" i="22"/>
  <c r="CF28" i="18"/>
  <c r="BJ28" i="17"/>
  <c r="BZ28" i="26"/>
  <c r="CR27" i="17"/>
  <c r="EB27" i="21"/>
  <c r="BU28" i="20"/>
  <c r="DN28" i="20" s="1"/>
  <c r="EA27" i="24"/>
  <c r="DU27" i="16"/>
  <c r="CY27" i="25"/>
  <c r="DB27" i="22"/>
  <c r="DS27" i="22"/>
  <c r="BC28" i="17"/>
  <c r="BC28" i="26"/>
  <c r="DD27" i="19"/>
  <c r="CR27" i="16"/>
  <c r="ED27" i="17"/>
  <c r="I36" i="5"/>
  <c r="K36" i="5"/>
  <c r="J36" i="5"/>
  <c r="BF28" i="19"/>
  <c r="CR27" i="22"/>
  <c r="DH27" i="21"/>
  <c r="CQ27" i="16"/>
  <c r="CV27" i="17"/>
  <c r="CQ27" i="22"/>
  <c r="DS27" i="25"/>
  <c r="CT27" i="25"/>
  <c r="CV27" i="23"/>
  <c r="K36" i="10"/>
  <c r="J36" i="10"/>
  <c r="I36" i="10"/>
  <c r="CU27" i="21"/>
  <c r="CV27" i="16"/>
  <c r="DC27" i="23"/>
  <c r="EA27" i="21"/>
  <c r="EA27" i="20"/>
  <c r="EE27" i="23"/>
  <c r="EB27" i="24"/>
  <c r="DT27" i="17"/>
  <c r="DG27" i="25"/>
  <c r="DW27" i="26"/>
  <c r="DS27" i="23"/>
  <c r="DN27" i="18"/>
  <c r="CX27" i="18"/>
  <c r="CX27" i="21"/>
  <c r="DD27" i="16"/>
  <c r="EE27" i="20"/>
  <c r="EF27" i="17"/>
  <c r="DL27" i="18"/>
  <c r="CW27" i="18"/>
  <c r="CT27" i="20"/>
  <c r="DP27" i="19"/>
  <c r="CU27" i="20"/>
  <c r="DW27" i="19"/>
  <c r="DA27" i="22"/>
  <c r="DL27" i="24"/>
  <c r="DB27" i="25"/>
  <c r="DF27" i="23"/>
  <c r="DS27" i="16"/>
  <c r="DR27" i="26"/>
  <c r="DT27" i="26"/>
  <c r="DO27" i="19"/>
  <c r="DG27" i="23"/>
  <c r="CV27" i="18"/>
  <c r="CZ27" i="25"/>
  <c r="CZ27" i="21"/>
  <c r="CU27" i="22"/>
  <c r="CW27" i="24"/>
  <c r="CQ27" i="17"/>
  <c r="DY27" i="25"/>
  <c r="DA27" i="24"/>
  <c r="CT27" i="26"/>
  <c r="BH29" i="19" l="1"/>
  <c r="AW29" i="21"/>
  <c r="CA29" i="19"/>
  <c r="BG29" i="20"/>
  <c r="AZ29" i="18"/>
  <c r="CE29" i="23"/>
  <c r="DX29" i="23" s="1"/>
  <c r="BC29" i="25"/>
  <c r="DG29" i="25" s="1"/>
  <c r="BL29" i="26"/>
  <c r="CG29" i="17"/>
  <c r="AX29" i="22"/>
  <c r="BP29" i="25"/>
  <c r="CW28" i="17"/>
  <c r="CB29" i="23"/>
  <c r="BD29" i="23"/>
  <c r="CF29" i="25"/>
  <c r="BK29" i="16"/>
  <c r="BS29" i="16"/>
  <c r="BO29" i="16"/>
  <c r="BS29" i="22"/>
  <c r="BZ29" i="22"/>
  <c r="BF29" i="22"/>
  <c r="BL29" i="22"/>
  <c r="BA29" i="22"/>
  <c r="CT29" i="22" s="1"/>
  <c r="BZ29" i="24"/>
  <c r="AZ29" i="24"/>
  <c r="BY29" i="24"/>
  <c r="CH29" i="23"/>
  <c r="AZ29" i="23"/>
  <c r="CY28" i="19"/>
  <c r="DO28" i="17"/>
  <c r="AZ29" i="21"/>
  <c r="BZ29" i="21"/>
  <c r="BC29" i="21"/>
  <c r="BT29" i="21"/>
  <c r="CK29" i="21"/>
  <c r="BG29" i="21"/>
  <c r="BJ29" i="22"/>
  <c r="AW29" i="22"/>
  <c r="CP29" i="22" s="1"/>
  <c r="AU29" i="19"/>
  <c r="CO29" i="19" s="1"/>
  <c r="AV29" i="16"/>
  <c r="BS29" i="20"/>
  <c r="BK29" i="20"/>
  <c r="BN29" i="20"/>
  <c r="BF29" i="20"/>
  <c r="BO29" i="20"/>
  <c r="BB29" i="24"/>
  <c r="CZ29" i="24" s="1"/>
  <c r="BV29" i="16"/>
  <c r="DO29" i="16" s="1"/>
  <c r="BF29" i="18"/>
  <c r="BW29" i="18"/>
  <c r="BP29" i="18"/>
  <c r="BI29" i="18"/>
  <c r="CL29" i="18"/>
  <c r="BM29" i="18"/>
  <c r="CE29" i="24"/>
  <c r="DG28" i="24"/>
  <c r="DE28" i="18"/>
  <c r="CW28" i="23"/>
  <c r="BW29" i="19"/>
  <c r="BK29" i="19"/>
  <c r="BF29" i="19"/>
  <c r="BX29" i="19"/>
  <c r="BM29" i="22"/>
  <c r="DF29" i="22" s="1"/>
  <c r="BN29" i="22"/>
  <c r="DG29" i="22" s="1"/>
  <c r="DD28" i="19"/>
  <c r="BR29" i="26"/>
  <c r="BK29" i="26"/>
  <c r="CF29" i="26"/>
  <c r="BO29" i="26"/>
  <c r="BW29" i="17"/>
  <c r="BR29" i="17"/>
  <c r="BD29" i="24"/>
  <c r="CX29" i="24" s="1"/>
  <c r="AZ29" i="25"/>
  <c r="BX29" i="25"/>
  <c r="BK29" i="25"/>
  <c r="BI29" i="16"/>
  <c r="BX29" i="16"/>
  <c r="CH29" i="22"/>
  <c r="BI29" i="22"/>
  <c r="DB29" i="22" s="1"/>
  <c r="BI29" i="23"/>
  <c r="CD29" i="23"/>
  <c r="CJ29" i="23"/>
  <c r="BL29" i="21"/>
  <c r="AW29" i="19"/>
  <c r="AU29" i="17"/>
  <c r="BC29" i="20"/>
  <c r="BB29" i="23"/>
  <c r="CN28" i="21"/>
  <c r="AT38" i="7" s="1"/>
  <c r="BM29" i="16"/>
  <c r="BA29" i="21"/>
  <c r="CB29" i="21"/>
  <c r="BJ29" i="23"/>
  <c r="CI29" i="22"/>
  <c r="BQ29" i="20"/>
  <c r="BA29" i="25"/>
  <c r="CP29" i="25" s="1"/>
  <c r="AZ29" i="22"/>
  <c r="CS29" i="22" s="1"/>
  <c r="CJ29" i="22"/>
  <c r="BY29" i="22"/>
  <c r="EE28" i="24"/>
  <c r="BR29" i="24"/>
  <c r="BF29" i="24"/>
  <c r="DS28" i="25"/>
  <c r="BF29" i="23"/>
  <c r="CQ28" i="24"/>
  <c r="DV28" i="26"/>
  <c r="BS29" i="18"/>
  <c r="BH29" i="21"/>
  <c r="AY29" i="21"/>
  <c r="CL29" i="17"/>
  <c r="CI29" i="17"/>
  <c r="AV29" i="26"/>
  <c r="AZ29" i="20"/>
  <c r="BJ29" i="20"/>
  <c r="AX29" i="18"/>
  <c r="CB29" i="18"/>
  <c r="EA28" i="20"/>
  <c r="BG29" i="24"/>
  <c r="BK29" i="21"/>
  <c r="CA29" i="23"/>
  <c r="AU29" i="22"/>
  <c r="DT29" i="22" s="1"/>
  <c r="AV29" i="17"/>
  <c r="BT29" i="20"/>
  <c r="BV29" i="20"/>
  <c r="BW29" i="20"/>
  <c r="BD29" i="18"/>
  <c r="BR29" i="18"/>
  <c r="BT29" i="16"/>
  <c r="CG29" i="19"/>
  <c r="BN29" i="19"/>
  <c r="BH29" i="16"/>
  <c r="CM29" i="16"/>
  <c r="BN29" i="23"/>
  <c r="AZ29" i="26"/>
  <c r="BW29" i="26"/>
  <c r="CJ29" i="17"/>
  <c r="BZ29" i="17"/>
  <c r="AX29" i="24"/>
  <c r="BE29" i="22"/>
  <c r="DN28" i="25"/>
  <c r="BR29" i="25"/>
  <c r="CH29" i="25"/>
  <c r="BY29" i="16"/>
  <c r="BX29" i="24"/>
  <c r="BA29" i="23"/>
  <c r="BR29" i="23"/>
  <c r="CF29" i="21"/>
  <c r="CJ29" i="21"/>
  <c r="BW29" i="21"/>
  <c r="CA29" i="24"/>
  <c r="CG29" i="20"/>
  <c r="CE29" i="20"/>
  <c r="CC29" i="16"/>
  <c r="DV29" i="16" s="1"/>
  <c r="BX29" i="18"/>
  <c r="AY29" i="18"/>
  <c r="BC29" i="17"/>
  <c r="BT29" i="22"/>
  <c r="CM29" i="19"/>
  <c r="BD29" i="19"/>
  <c r="BI29" i="26"/>
  <c r="BD29" i="17"/>
  <c r="DJ29" i="17" s="1"/>
  <c r="BO29" i="17"/>
  <c r="BG29" i="17"/>
  <c r="CH29" i="17"/>
  <c r="AX29" i="25"/>
  <c r="BE29" i="23"/>
  <c r="BW29" i="22"/>
  <c r="BX29" i="21"/>
  <c r="CA29" i="21"/>
  <c r="BN29" i="21"/>
  <c r="CE29" i="21"/>
  <c r="BJ29" i="25"/>
  <c r="AU29" i="24"/>
  <c r="CI29" i="25"/>
  <c r="AV29" i="22"/>
  <c r="DU28" i="18"/>
  <c r="CF29" i="20"/>
  <c r="BB29" i="20"/>
  <c r="BD29" i="20"/>
  <c r="BU29" i="20"/>
  <c r="CM29" i="20"/>
  <c r="CC29" i="17"/>
  <c r="BV29" i="23"/>
  <c r="BY29" i="18"/>
  <c r="CF29" i="18"/>
  <c r="BH29" i="18"/>
  <c r="CJ29" i="18"/>
  <c r="BT29" i="18"/>
  <c r="CK29" i="18"/>
  <c r="BC29" i="19"/>
  <c r="BT29" i="23"/>
  <c r="BA29" i="19"/>
  <c r="CH29" i="19"/>
  <c r="BL29" i="19"/>
  <c r="CD29" i="19"/>
  <c r="BM29" i="25"/>
  <c r="CM29" i="23"/>
  <c r="CD29" i="26"/>
  <c r="BU29" i="26"/>
  <c r="CB29" i="26"/>
  <c r="BX29" i="17"/>
  <c r="BI29" i="17"/>
  <c r="BP29" i="16"/>
  <c r="BE29" i="24"/>
  <c r="BW29" i="23"/>
  <c r="BI29" i="25"/>
  <c r="BF29" i="25"/>
  <c r="BO29" i="25"/>
  <c r="AZ29" i="16"/>
  <c r="CT29" i="16" s="1"/>
  <c r="CJ29" i="16"/>
  <c r="BX29" i="22"/>
  <c r="BO29" i="22"/>
  <c r="CJ29" i="24"/>
  <c r="BK29" i="24"/>
  <c r="BS29" i="17"/>
  <c r="BL29" i="25"/>
  <c r="DL28" i="18"/>
  <c r="CC29" i="21"/>
  <c r="BA29" i="20"/>
  <c r="CB29" i="20"/>
  <c r="BE29" i="18"/>
  <c r="CT28" i="16"/>
  <c r="BZ29" i="19"/>
  <c r="BN29" i="17"/>
  <c r="BI29" i="21"/>
  <c r="BO29" i="21"/>
  <c r="BY29" i="20"/>
  <c r="BE29" i="20"/>
  <c r="BC29" i="18"/>
  <c r="BU29" i="18"/>
  <c r="BC29" i="16"/>
  <c r="CB29" i="25"/>
  <c r="BZ29" i="25"/>
  <c r="CJ29" i="25"/>
  <c r="CG29" i="16"/>
  <c r="CD29" i="22"/>
  <c r="CD29" i="24"/>
  <c r="BX29" i="23"/>
  <c r="BO29" i="23"/>
  <c r="DC28" i="17"/>
  <c r="BR29" i="21"/>
  <c r="BS29" i="21"/>
  <c r="BF29" i="21"/>
  <c r="AW29" i="24"/>
  <c r="AU29" i="23"/>
  <c r="CD29" i="20"/>
  <c r="BM29" i="20"/>
  <c r="BV29" i="22"/>
  <c r="DO29" i="22" s="1"/>
  <c r="BN29" i="18"/>
  <c r="BK29" i="18"/>
  <c r="CE29" i="26"/>
  <c r="BM29" i="19"/>
  <c r="CK29" i="19"/>
  <c r="BQ29" i="21"/>
  <c r="CG29" i="21"/>
  <c r="CI29" i="21"/>
  <c r="BE29" i="21"/>
  <c r="BV29" i="21"/>
  <c r="CM29" i="21"/>
  <c r="CA29" i="26"/>
  <c r="CL29" i="25"/>
  <c r="AU29" i="25"/>
  <c r="AV29" i="23"/>
  <c r="AX29" i="20"/>
  <c r="BL29" i="20"/>
  <c r="BP29" i="20"/>
  <c r="CC29" i="20"/>
  <c r="BQ29" i="17"/>
  <c r="BV29" i="24"/>
  <c r="CE29" i="18"/>
  <c r="CI29" i="18"/>
  <c r="BQ29" i="18"/>
  <c r="BA29" i="18"/>
  <c r="BJ29" i="18"/>
  <c r="BC29" i="22"/>
  <c r="DK28" i="26"/>
  <c r="BT29" i="24"/>
  <c r="BE29" i="19"/>
  <c r="BQ29" i="19"/>
  <c r="BO29" i="19"/>
  <c r="BT29" i="19"/>
  <c r="CK29" i="22"/>
  <c r="BH29" i="23"/>
  <c r="CM29" i="24"/>
  <c r="CH29" i="26"/>
  <c r="BA29" i="26"/>
  <c r="BF29" i="26"/>
  <c r="BN29" i="26"/>
  <c r="BX29" i="26"/>
  <c r="AZ29" i="17"/>
  <c r="BL29" i="17"/>
  <c r="AY29" i="17"/>
  <c r="BU29" i="17"/>
  <c r="BU29" i="25"/>
  <c r="BY29" i="25"/>
  <c r="BL29" i="16"/>
  <c r="BR29" i="16"/>
  <c r="CF29" i="24"/>
  <c r="CG29" i="22"/>
  <c r="CF29" i="22"/>
  <c r="BA29" i="24"/>
  <c r="CL29" i="21"/>
  <c r="CK29" i="25"/>
  <c r="AX29" i="21"/>
  <c r="AW29" i="23"/>
  <c r="CQ29" i="23" s="1"/>
  <c r="BQ29" i="26"/>
  <c r="CH29" i="18"/>
  <c r="CE29" i="25"/>
  <c r="BY29" i="19"/>
  <c r="CF29" i="19"/>
  <c r="BZ29" i="26"/>
  <c r="BY29" i="17"/>
  <c r="CD29" i="17"/>
  <c r="AY29" i="16"/>
  <c r="EB28" i="23"/>
  <c r="BB29" i="21"/>
  <c r="BP29" i="21"/>
  <c r="BM29" i="21"/>
  <c r="CD29" i="21"/>
  <c r="BJ29" i="16"/>
  <c r="CA29" i="16"/>
  <c r="DT29" i="16" s="1"/>
  <c r="AW29" i="16"/>
  <c r="CL29" i="16"/>
  <c r="CL29" i="26"/>
  <c r="AV29" i="24"/>
  <c r="EA28" i="22"/>
  <c r="BI29" i="20"/>
  <c r="BX29" i="20"/>
  <c r="BZ29" i="20"/>
  <c r="BH29" i="20"/>
  <c r="CK29" i="20"/>
  <c r="BB29" i="16"/>
  <c r="BG29" i="18"/>
  <c r="BO29" i="18"/>
  <c r="BZ29" i="18"/>
  <c r="CM29" i="18"/>
  <c r="BC29" i="23"/>
  <c r="BS29" i="19"/>
  <c r="BG29" i="19"/>
  <c r="BR29" i="19"/>
  <c r="CB29" i="19"/>
  <c r="AZ29" i="19"/>
  <c r="CK29" i="23"/>
  <c r="BH29" i="24"/>
  <c r="CM29" i="25"/>
  <c r="BY29" i="26"/>
  <c r="BS29" i="26"/>
  <c r="BD29" i="26"/>
  <c r="CG29" i="26"/>
  <c r="BA29" i="17"/>
  <c r="EB29" i="17" s="1"/>
  <c r="CF29" i="17"/>
  <c r="BF29" i="17"/>
  <c r="BK29" i="17"/>
  <c r="CD29" i="25"/>
  <c r="BW29" i="25"/>
  <c r="CG29" i="25"/>
  <c r="BD29" i="25"/>
  <c r="BU29" i="16"/>
  <c r="CB29" i="16"/>
  <c r="BZ29" i="16"/>
  <c r="BK29" i="22"/>
  <c r="DD29" i="22" s="1"/>
  <c r="BL29" i="24"/>
  <c r="BO29" i="24"/>
  <c r="BI29" i="24"/>
  <c r="BC37" i="4"/>
  <c r="AU37" i="4"/>
  <c r="AM37" i="4"/>
  <c r="AE37" i="4"/>
  <c r="W37" i="4"/>
  <c r="O37" i="4"/>
  <c r="BB37" i="4"/>
  <c r="AT37" i="4"/>
  <c r="AL37" i="4"/>
  <c r="AD37" i="4"/>
  <c r="V37" i="4"/>
  <c r="N37" i="4"/>
  <c r="AX37" i="4"/>
  <c r="AP37" i="4"/>
  <c r="AH37" i="4"/>
  <c r="Z37" i="4"/>
  <c r="R37" i="4"/>
  <c r="AW37" i="4"/>
  <c r="AO37" i="4"/>
  <c r="AG37" i="4"/>
  <c r="Y37" i="4"/>
  <c r="Q37" i="4"/>
  <c r="AV37" i="4"/>
  <c r="AF37" i="4"/>
  <c r="P37" i="4"/>
  <c r="AS37" i="4"/>
  <c r="AC37" i="4"/>
  <c r="M37" i="4"/>
  <c r="AR37" i="4"/>
  <c r="L37" i="4"/>
  <c r="BD37" i="4"/>
  <c r="AN37" i="4"/>
  <c r="X37" i="4"/>
  <c r="AB37" i="4"/>
  <c r="AQ37" i="4"/>
  <c r="AA37" i="4"/>
  <c r="BA37" i="4"/>
  <c r="AK37" i="4"/>
  <c r="U37" i="4"/>
  <c r="AZ37" i="4"/>
  <c r="AJ37" i="4"/>
  <c r="T37" i="4"/>
  <c r="AY37" i="4"/>
  <c r="AI37" i="4"/>
  <c r="S37" i="4"/>
  <c r="I37" i="4"/>
  <c r="K37" i="4"/>
  <c r="J37" i="4"/>
  <c r="CU28" i="26"/>
  <c r="AY29" i="19"/>
  <c r="BE29" i="26"/>
  <c r="DZ28" i="17"/>
  <c r="AO30" i="16"/>
  <c r="AG30" i="16"/>
  <c r="Y30" i="16"/>
  <c r="Q30" i="16"/>
  <c r="I30" i="16"/>
  <c r="BB30" i="16" s="1"/>
  <c r="AP30" i="16"/>
  <c r="AF30" i="16"/>
  <c r="W30" i="16"/>
  <c r="N30" i="16"/>
  <c r="E30" i="16"/>
  <c r="AN30" i="16"/>
  <c r="AE30" i="16"/>
  <c r="V30" i="16"/>
  <c r="BO30" i="16" s="1"/>
  <c r="M30" i="16"/>
  <c r="D30" i="16"/>
  <c r="AL30" i="16"/>
  <c r="AC30" i="16"/>
  <c r="T30" i="16"/>
  <c r="K30" i="16"/>
  <c r="B30" i="16"/>
  <c r="CE30" i="16" s="1"/>
  <c r="AQ30" i="16"/>
  <c r="AA30" i="16"/>
  <c r="L30" i="16"/>
  <c r="AM30" i="16"/>
  <c r="Z30" i="16"/>
  <c r="J30" i="16"/>
  <c r="AK30" i="16"/>
  <c r="X30" i="16"/>
  <c r="BQ30" i="16" s="1"/>
  <c r="H30" i="16"/>
  <c r="BA30" i="16" s="1"/>
  <c r="AJ30" i="16"/>
  <c r="U30" i="16"/>
  <c r="G30" i="16"/>
  <c r="AT30" i="16"/>
  <c r="AH30" i="16"/>
  <c r="R30" i="16"/>
  <c r="C30" i="16"/>
  <c r="O30" i="16"/>
  <c r="BH30" i="16" s="1"/>
  <c r="AS30" i="16"/>
  <c r="F30" i="16"/>
  <c r="AR30" i="16"/>
  <c r="AI30" i="16"/>
  <c r="AD30" i="16"/>
  <c r="AB30" i="16"/>
  <c r="P30" i="16"/>
  <c r="S30" i="16"/>
  <c r="AP30" i="24"/>
  <c r="AH30" i="24"/>
  <c r="Z30" i="24"/>
  <c r="R30" i="24"/>
  <c r="J30" i="24"/>
  <c r="B30" i="24"/>
  <c r="AN30" i="24"/>
  <c r="CG30" i="24" s="1"/>
  <c r="AF30" i="24"/>
  <c r="BY30" i="24" s="1"/>
  <c r="X30" i="24"/>
  <c r="P30" i="24"/>
  <c r="H30" i="24"/>
  <c r="AM30" i="24"/>
  <c r="AE30" i="24"/>
  <c r="W30" i="24"/>
  <c r="O30" i="24"/>
  <c r="G30" i="24"/>
  <c r="CK30" i="24" s="1"/>
  <c r="AO30" i="24"/>
  <c r="AB30" i="24"/>
  <c r="N30" i="24"/>
  <c r="C30" i="24"/>
  <c r="AL30" i="24"/>
  <c r="CE30" i="24" s="1"/>
  <c r="AA30" i="24"/>
  <c r="M30" i="24"/>
  <c r="BF30" i="24" s="1"/>
  <c r="AJ30" i="24"/>
  <c r="CC30" i="24" s="1"/>
  <c r="V30" i="24"/>
  <c r="K30" i="24"/>
  <c r="AT30" i="24"/>
  <c r="AI30" i="24"/>
  <c r="U30" i="24"/>
  <c r="I30" i="24"/>
  <c r="AK30" i="24"/>
  <c r="L30" i="24"/>
  <c r="AG30" i="24"/>
  <c r="F30" i="24"/>
  <c r="AD30" i="24"/>
  <c r="E30" i="24"/>
  <c r="AC30" i="24"/>
  <c r="D30" i="24"/>
  <c r="Y30" i="24"/>
  <c r="BR30" i="24" s="1"/>
  <c r="AS30" i="24"/>
  <c r="CL30" i="24" s="1"/>
  <c r="T30" i="24"/>
  <c r="AR30" i="24"/>
  <c r="AQ30" i="24"/>
  <c r="S30" i="24"/>
  <c r="Q30" i="24"/>
  <c r="DW28" i="23"/>
  <c r="DH28" i="22"/>
  <c r="CB29" i="17"/>
  <c r="CR28" i="26"/>
  <c r="DD28" i="17"/>
  <c r="EC28" i="17"/>
  <c r="DR28" i="25"/>
  <c r="CF29" i="16"/>
  <c r="B43" i="10"/>
  <c r="A44" i="10"/>
  <c r="H43" i="10"/>
  <c r="F43" i="10"/>
  <c r="E43" i="10"/>
  <c r="D43" i="10"/>
  <c r="C43" i="10"/>
  <c r="G43" i="10"/>
  <c r="A44" i="6"/>
  <c r="H43" i="6"/>
  <c r="G43" i="6"/>
  <c r="F43" i="6"/>
  <c r="E43" i="6"/>
  <c r="D43" i="6"/>
  <c r="C43" i="6"/>
  <c r="B43" i="6"/>
  <c r="CZ28" i="17"/>
  <c r="CH29" i="24"/>
  <c r="CN28" i="16"/>
  <c r="DV28" i="20"/>
  <c r="DT28" i="24"/>
  <c r="CZ28" i="23"/>
  <c r="DI28" i="19"/>
  <c r="CV28" i="20"/>
  <c r="CW28" i="20"/>
  <c r="CN28" i="17"/>
  <c r="DK28" i="17"/>
  <c r="CO28" i="22"/>
  <c r="DS28" i="19"/>
  <c r="EE28" i="26"/>
  <c r="DQ28" i="23"/>
  <c r="DS28" i="16"/>
  <c r="DX28" i="25"/>
  <c r="DH28" i="16"/>
  <c r="DI28" i="23"/>
  <c r="DW28" i="21"/>
  <c r="DL28" i="16"/>
  <c r="DA28" i="25"/>
  <c r="EF28" i="18"/>
  <c r="DB28" i="26"/>
  <c r="EB28" i="24"/>
  <c r="EB28" i="21"/>
  <c r="CY28" i="24"/>
  <c r="DO28" i="18"/>
  <c r="DN28" i="22"/>
  <c r="EF28" i="24"/>
  <c r="DB28" i="16"/>
  <c r="DY28" i="16"/>
  <c r="ED28" i="17"/>
  <c r="DJ28" i="23"/>
  <c r="EB28" i="18"/>
  <c r="DE28" i="17"/>
  <c r="DB28" i="23"/>
  <c r="EC28" i="20"/>
  <c r="DP28" i="23"/>
  <c r="DM28" i="21"/>
  <c r="DZ28" i="16"/>
  <c r="DQ28" i="25"/>
  <c r="CS28" i="17"/>
  <c r="DE28" i="23"/>
  <c r="DA28" i="16"/>
  <c r="DY28" i="18"/>
  <c r="AW29" i="18"/>
  <c r="DL28" i="17"/>
  <c r="BB29" i="19"/>
  <c r="CC29" i="19"/>
  <c r="BV29" i="18"/>
  <c r="DG28" i="16"/>
  <c r="DV28" i="22"/>
  <c r="DC28" i="16"/>
  <c r="DM29" i="22"/>
  <c r="F42" i="3"/>
  <c r="E42" i="3"/>
  <c r="A43" i="3"/>
  <c r="H42" i="3"/>
  <c r="C42" i="3"/>
  <c r="D42" i="3"/>
  <c r="B42" i="3"/>
  <c r="G42" i="3"/>
  <c r="DR28" i="20"/>
  <c r="BG29" i="26"/>
  <c r="DO28" i="22"/>
  <c r="DG28" i="22"/>
  <c r="AP30" i="17"/>
  <c r="CI30" i="17" s="1"/>
  <c r="AH30" i="17"/>
  <c r="CA30" i="17" s="1"/>
  <c r="Z30" i="17"/>
  <c r="R30" i="17"/>
  <c r="J30" i="17"/>
  <c r="B30" i="17"/>
  <c r="AO30" i="17"/>
  <c r="AG30" i="17"/>
  <c r="Y30" i="17"/>
  <c r="Q30" i="17"/>
  <c r="I30" i="17"/>
  <c r="AN30" i="17"/>
  <c r="AD30" i="17"/>
  <c r="T30" i="17"/>
  <c r="H30" i="17"/>
  <c r="AM30" i="17"/>
  <c r="AC30" i="17"/>
  <c r="S30" i="17"/>
  <c r="BL30" i="17" s="1"/>
  <c r="G30" i="17"/>
  <c r="AL30" i="17"/>
  <c r="AB30" i="17"/>
  <c r="P30" i="17"/>
  <c r="F30" i="17"/>
  <c r="AW30" i="17" s="1"/>
  <c r="AK30" i="17"/>
  <c r="AA30" i="17"/>
  <c r="O30" i="17"/>
  <c r="CD30" i="17" s="1"/>
  <c r="E30" i="17"/>
  <c r="AJ30" i="17"/>
  <c r="N30" i="17"/>
  <c r="AI30" i="17"/>
  <c r="M30" i="17"/>
  <c r="AF30" i="17"/>
  <c r="L30" i="17"/>
  <c r="BA30" i="17" s="1"/>
  <c r="AE30" i="17"/>
  <c r="BX30" i="17" s="1"/>
  <c r="K30" i="17"/>
  <c r="AS30" i="17"/>
  <c r="W30" i="17"/>
  <c r="C30" i="17"/>
  <c r="U30" i="17"/>
  <c r="D30" i="17"/>
  <c r="AT30" i="17"/>
  <c r="AR30" i="17"/>
  <c r="AQ30" i="17"/>
  <c r="V30" i="17"/>
  <c r="X30" i="17"/>
  <c r="AQ30" i="25"/>
  <c r="AI30" i="25"/>
  <c r="AA30" i="25"/>
  <c r="S30" i="25"/>
  <c r="K30" i="25"/>
  <c r="C30" i="25"/>
  <c r="AP30" i="25"/>
  <c r="AH30" i="25"/>
  <c r="Z30" i="25"/>
  <c r="R30" i="25"/>
  <c r="J30" i="25"/>
  <c r="B30" i="25"/>
  <c r="AX30" i="25" s="1"/>
  <c r="AT30" i="25"/>
  <c r="CM30" i="25" s="1"/>
  <c r="AJ30" i="25"/>
  <c r="X30" i="25"/>
  <c r="BQ30" i="25" s="1"/>
  <c r="N30" i="25"/>
  <c r="D30" i="25"/>
  <c r="AS30" i="25"/>
  <c r="AG30" i="25"/>
  <c r="W30" i="25"/>
  <c r="M30" i="25"/>
  <c r="AR30" i="25"/>
  <c r="AF30" i="25"/>
  <c r="V30" i="25"/>
  <c r="L30" i="25"/>
  <c r="AE30" i="25"/>
  <c r="P30" i="25"/>
  <c r="AD30" i="25"/>
  <c r="BW30" i="25" s="1"/>
  <c r="O30" i="25"/>
  <c r="AC30" i="25"/>
  <c r="I30" i="25"/>
  <c r="AO30" i="25"/>
  <c r="AB30" i="25"/>
  <c r="H30" i="25"/>
  <c r="AN30" i="25"/>
  <c r="Y30" i="25"/>
  <c r="G30" i="25"/>
  <c r="BA30" i="25" s="1"/>
  <c r="T30" i="25"/>
  <c r="Q30" i="25"/>
  <c r="F30" i="25"/>
  <c r="E30" i="25"/>
  <c r="AM30" i="25"/>
  <c r="U30" i="25"/>
  <c r="AL30" i="25"/>
  <c r="AK30" i="25"/>
  <c r="CD30" i="25" s="1"/>
  <c r="CW28" i="26"/>
  <c r="BA37" i="12"/>
  <c r="AS37" i="12"/>
  <c r="AK37" i="12"/>
  <c r="AC37" i="12"/>
  <c r="U37" i="12"/>
  <c r="M37" i="12"/>
  <c r="AZ37" i="12"/>
  <c r="AR37" i="12"/>
  <c r="AJ37" i="12"/>
  <c r="AB37" i="12"/>
  <c r="T37" i="12"/>
  <c r="L37" i="12"/>
  <c r="AY37" i="12"/>
  <c r="AQ37" i="12"/>
  <c r="AI37" i="12"/>
  <c r="AA37" i="12"/>
  <c r="S37" i="12"/>
  <c r="AX37" i="12"/>
  <c r="AP37" i="12"/>
  <c r="AH37" i="12"/>
  <c r="Z37" i="12"/>
  <c r="R37" i="12"/>
  <c r="AW37" i="12"/>
  <c r="AO37" i="12"/>
  <c r="AG37" i="12"/>
  <c r="Y37" i="12"/>
  <c r="Q37" i="12"/>
  <c r="BD37" i="12"/>
  <c r="AV37" i="12"/>
  <c r="AN37" i="12"/>
  <c r="AF37" i="12"/>
  <c r="X37" i="12"/>
  <c r="P37" i="12"/>
  <c r="BC37" i="12"/>
  <c r="AU37" i="12"/>
  <c r="AM37" i="12"/>
  <c r="AE37" i="12"/>
  <c r="W37" i="12"/>
  <c r="O37" i="12"/>
  <c r="BB37" i="12"/>
  <c r="AT37" i="12"/>
  <c r="AL37" i="12"/>
  <c r="AD37" i="12"/>
  <c r="V37" i="12"/>
  <c r="N37" i="12"/>
  <c r="K37" i="12"/>
  <c r="J37" i="12"/>
  <c r="I37" i="12"/>
  <c r="DO28" i="26"/>
  <c r="DB28" i="19"/>
  <c r="DW28" i="26"/>
  <c r="DC28" i="20"/>
  <c r="DO28" i="20"/>
  <c r="DG28" i="20"/>
  <c r="CD29" i="18"/>
  <c r="EE28" i="22"/>
  <c r="DA28" i="18"/>
  <c r="DB28" i="18"/>
  <c r="DW28" i="18"/>
  <c r="CT28" i="17"/>
  <c r="CR28" i="22"/>
  <c r="CY28" i="20"/>
  <c r="DF28" i="18"/>
  <c r="DJ28" i="26"/>
  <c r="ED28" i="23"/>
  <c r="CO28" i="16"/>
  <c r="CY28" i="25"/>
  <c r="CX28" i="18"/>
  <c r="CT28" i="23"/>
  <c r="DF28" i="21"/>
  <c r="CO28" i="25"/>
  <c r="DD28" i="23"/>
  <c r="CP28" i="19"/>
  <c r="DE28" i="22"/>
  <c r="DJ28" i="24"/>
  <c r="DK28" i="21"/>
  <c r="DJ28" i="21"/>
  <c r="DX28" i="18"/>
  <c r="CZ28" i="22"/>
  <c r="DX28" i="21"/>
  <c r="CV28" i="16"/>
  <c r="DY28" i="25"/>
  <c r="DP28" i="17"/>
  <c r="CX28" i="23"/>
  <c r="DA28" i="19"/>
  <c r="DA28" i="26"/>
  <c r="DX28" i="23"/>
  <c r="CU28" i="24"/>
  <c r="CV28" i="21"/>
  <c r="DM28" i="25"/>
  <c r="DH28" i="25"/>
  <c r="DT28" i="26"/>
  <c r="DI28" i="24"/>
  <c r="DW28" i="16"/>
  <c r="BJ29" i="21"/>
  <c r="CA29" i="18"/>
  <c r="AU29" i="18"/>
  <c r="AV29" i="18"/>
  <c r="CC29" i="18"/>
  <c r="EB29" i="25"/>
  <c r="BB29" i="18"/>
  <c r="CR28" i="19"/>
  <c r="CN28" i="20"/>
  <c r="DC28" i="22"/>
  <c r="DF28" i="23"/>
  <c r="DL28" i="23"/>
  <c r="AX29" i="19"/>
  <c r="A31" i="26"/>
  <c r="A31" i="25"/>
  <c r="A31" i="24"/>
  <c r="A31" i="23"/>
  <c r="A31" i="22"/>
  <c r="A31" i="21"/>
  <c r="A31" i="20"/>
  <c r="A31" i="18"/>
  <c r="A31" i="17"/>
  <c r="A31" i="16"/>
  <c r="AS31" i="15"/>
  <c r="AK31" i="15"/>
  <c r="AC31" i="15"/>
  <c r="U31" i="15"/>
  <c r="M31" i="15"/>
  <c r="E31" i="15"/>
  <c r="AQ31" i="15"/>
  <c r="AH31" i="15"/>
  <c r="Y31" i="15"/>
  <c r="P31" i="15"/>
  <c r="G31" i="15"/>
  <c r="AP31" i="15"/>
  <c r="AG31" i="15"/>
  <c r="X31" i="15"/>
  <c r="O31" i="15"/>
  <c r="F31" i="15"/>
  <c r="AN31" i="15"/>
  <c r="AE31" i="15"/>
  <c r="V31" i="15"/>
  <c r="L31" i="15"/>
  <c r="C31" i="15"/>
  <c r="A31" i="19"/>
  <c r="AT31" i="15"/>
  <c r="AD31" i="15"/>
  <c r="Q31" i="15"/>
  <c r="AR31" i="15"/>
  <c r="AB31" i="15"/>
  <c r="N31" i="15"/>
  <c r="AM31" i="15"/>
  <c r="Z31" i="15"/>
  <c r="J31" i="15"/>
  <c r="AI31" i="15"/>
  <c r="I31" i="15"/>
  <c r="AF31" i="15"/>
  <c r="H31" i="15"/>
  <c r="AA31" i="15"/>
  <c r="D31" i="15"/>
  <c r="W31" i="15"/>
  <c r="B31" i="15"/>
  <c r="AO31" i="15"/>
  <c r="S31" i="15"/>
  <c r="AJ31" i="15"/>
  <c r="K31" i="15"/>
  <c r="A32" i="15"/>
  <c r="AL31" i="15"/>
  <c r="T31" i="15"/>
  <c r="R31" i="15"/>
  <c r="AR30" i="18"/>
  <c r="AJ30" i="18"/>
  <c r="AB30" i="18"/>
  <c r="T30" i="18"/>
  <c r="BM30" i="18" s="1"/>
  <c r="L30" i="18"/>
  <c r="D30" i="18"/>
  <c r="AL30" i="18"/>
  <c r="AC30" i="18"/>
  <c r="S30" i="18"/>
  <c r="J30" i="18"/>
  <c r="AT30" i="18"/>
  <c r="AK30" i="18"/>
  <c r="CD30" i="18" s="1"/>
  <c r="AA30" i="18"/>
  <c r="R30" i="18"/>
  <c r="I30" i="18"/>
  <c r="AS30" i="18"/>
  <c r="AI30" i="18"/>
  <c r="CB30" i="18" s="1"/>
  <c r="Z30" i="18"/>
  <c r="Q30" i="18"/>
  <c r="BJ30" i="18" s="1"/>
  <c r="H30" i="18"/>
  <c r="BV30" i="18" s="1"/>
  <c r="AQ30" i="18"/>
  <c r="AH30" i="18"/>
  <c r="Y30" i="18"/>
  <c r="P30" i="18"/>
  <c r="G30" i="18"/>
  <c r="AZ30" i="18" s="1"/>
  <c r="AG30" i="18"/>
  <c r="O30" i="18"/>
  <c r="AF30" i="18"/>
  <c r="BY30" i="18" s="1"/>
  <c r="N30" i="18"/>
  <c r="AE30" i="18"/>
  <c r="M30" i="18"/>
  <c r="AN30" i="18"/>
  <c r="F30" i="18"/>
  <c r="AM30" i="18"/>
  <c r="E30" i="18"/>
  <c r="CG30" i="18" s="1"/>
  <c r="AD30" i="18"/>
  <c r="BW30" i="18" s="1"/>
  <c r="C30" i="18"/>
  <c r="X30" i="18"/>
  <c r="B30" i="18"/>
  <c r="W30" i="18"/>
  <c r="V30" i="18"/>
  <c r="U30" i="18"/>
  <c r="K30" i="18"/>
  <c r="AP30" i="18"/>
  <c r="CI30" i="18" s="1"/>
  <c r="AO30" i="18"/>
  <c r="AT30" i="26"/>
  <c r="AL30" i="26"/>
  <c r="AD30" i="26"/>
  <c r="V30" i="26"/>
  <c r="N30" i="26"/>
  <c r="F30" i="26"/>
  <c r="AO30" i="26"/>
  <c r="AF30" i="26"/>
  <c r="W30" i="26"/>
  <c r="M30" i="26"/>
  <c r="D30" i="26"/>
  <c r="AN30" i="26"/>
  <c r="AE30" i="26"/>
  <c r="U30" i="26"/>
  <c r="L30" i="26"/>
  <c r="BE30" i="26" s="1"/>
  <c r="C30" i="26"/>
  <c r="AK30" i="26"/>
  <c r="AB30" i="26"/>
  <c r="S30" i="26"/>
  <c r="J30" i="26"/>
  <c r="BC30" i="26" s="1"/>
  <c r="AJ30" i="26"/>
  <c r="X30" i="26"/>
  <c r="H30" i="26"/>
  <c r="BW30" i="26" s="1"/>
  <c r="AS30" i="26"/>
  <c r="AG30" i="26"/>
  <c r="Q30" i="26"/>
  <c r="B30" i="26"/>
  <c r="AR30" i="26"/>
  <c r="AC30" i="26"/>
  <c r="P30" i="26"/>
  <c r="AI30" i="26"/>
  <c r="CB30" i="26" s="1"/>
  <c r="K30" i="26"/>
  <c r="AH30" i="26"/>
  <c r="I30" i="26"/>
  <c r="Z30" i="26"/>
  <c r="E30" i="26"/>
  <c r="BT30" i="26" s="1"/>
  <c r="Y30" i="26"/>
  <c r="T30" i="26"/>
  <c r="R30" i="26"/>
  <c r="BK30" i="26" s="1"/>
  <c r="O30" i="26"/>
  <c r="G30" i="26"/>
  <c r="AA30" i="26"/>
  <c r="AQ30" i="26"/>
  <c r="AP30" i="26"/>
  <c r="AM30" i="26"/>
  <c r="DZ28" i="24"/>
  <c r="DM28" i="18"/>
  <c r="DX28" i="22"/>
  <c r="DW28" i="17"/>
  <c r="AX37" i="7"/>
  <c r="AP37" i="7"/>
  <c r="AH37" i="7"/>
  <c r="Z37" i="7"/>
  <c r="R37" i="7"/>
  <c r="BD37" i="7"/>
  <c r="AV37" i="7"/>
  <c r="AN37" i="7"/>
  <c r="AF37" i="7"/>
  <c r="X37" i="7"/>
  <c r="P37" i="7"/>
  <c r="AW37" i="7"/>
  <c r="AO37" i="7"/>
  <c r="AG37" i="7"/>
  <c r="Y37" i="7"/>
  <c r="Q37" i="7"/>
  <c r="BC37" i="7"/>
  <c r="AU37" i="7"/>
  <c r="AM37" i="7"/>
  <c r="AE37" i="7"/>
  <c r="W37" i="7"/>
  <c r="O37" i="7"/>
  <c r="BB37" i="7"/>
  <c r="AT37" i="7"/>
  <c r="AL37" i="7"/>
  <c r="AD37" i="7"/>
  <c r="V37" i="7"/>
  <c r="N37" i="7"/>
  <c r="BA37" i="7"/>
  <c r="AS37" i="7"/>
  <c r="AK37" i="7"/>
  <c r="AC37" i="7"/>
  <c r="U37" i="7"/>
  <c r="M37" i="7"/>
  <c r="AY37" i="7"/>
  <c r="AQ37" i="7"/>
  <c r="AI37" i="7"/>
  <c r="AA37" i="7"/>
  <c r="S37" i="7"/>
  <c r="AZ37" i="7"/>
  <c r="AR37" i="7"/>
  <c r="AJ37" i="7"/>
  <c r="AB37" i="7"/>
  <c r="T37" i="7"/>
  <c r="L37" i="7"/>
  <c r="J37" i="7"/>
  <c r="I37" i="7"/>
  <c r="K37" i="7"/>
  <c r="BS29" i="25"/>
  <c r="CP28" i="23"/>
  <c r="BA37" i="2"/>
  <c r="AS37" i="2"/>
  <c r="AK37" i="2"/>
  <c r="AC37" i="2"/>
  <c r="U37" i="2"/>
  <c r="M37" i="2"/>
  <c r="AZ37" i="2"/>
  <c r="AR37" i="2"/>
  <c r="AJ37" i="2"/>
  <c r="AB37" i="2"/>
  <c r="T37" i="2"/>
  <c r="L37" i="2"/>
  <c r="BD37" i="2"/>
  <c r="AV37" i="2"/>
  <c r="AN37" i="2"/>
  <c r="AF37" i="2"/>
  <c r="X37" i="2"/>
  <c r="P37" i="2"/>
  <c r="AU37" i="2"/>
  <c r="AM37" i="2"/>
  <c r="W37" i="2"/>
  <c r="BC37" i="2"/>
  <c r="AE37" i="2"/>
  <c r="O37" i="2"/>
  <c r="AT37" i="2"/>
  <c r="AD37" i="2"/>
  <c r="N37" i="2"/>
  <c r="AQ37" i="2"/>
  <c r="AO37" i="2"/>
  <c r="AX37" i="2"/>
  <c r="AH37" i="2"/>
  <c r="R37" i="2"/>
  <c r="AA37" i="2"/>
  <c r="AP37" i="2"/>
  <c r="Z37" i="2"/>
  <c r="Y37" i="2"/>
  <c r="BB37" i="2"/>
  <c r="AL37" i="2"/>
  <c r="V37" i="2"/>
  <c r="AY37" i="2"/>
  <c r="AI37" i="2"/>
  <c r="S37" i="2"/>
  <c r="AW37" i="2"/>
  <c r="AG37" i="2"/>
  <c r="Q37" i="2"/>
  <c r="K37" i="2"/>
  <c r="I37" i="2"/>
  <c r="J37" i="2"/>
  <c r="EA28" i="17"/>
  <c r="CR28" i="23"/>
  <c r="DP28" i="16"/>
  <c r="DJ28" i="19"/>
  <c r="DM28" i="17"/>
  <c r="ED28" i="19"/>
  <c r="CZ28" i="24"/>
  <c r="BL29" i="23"/>
  <c r="DF28" i="19"/>
  <c r="AW37" i="9"/>
  <c r="AO37" i="9"/>
  <c r="AG37" i="9"/>
  <c r="Y37" i="9"/>
  <c r="Q37" i="9"/>
  <c r="BD37" i="9"/>
  <c r="AV37" i="9"/>
  <c r="AN37" i="9"/>
  <c r="AF37" i="9"/>
  <c r="X37" i="9"/>
  <c r="P37" i="9"/>
  <c r="BC37" i="9"/>
  <c r="AU37" i="9"/>
  <c r="AM37" i="9"/>
  <c r="AE37" i="9"/>
  <c r="W37" i="9"/>
  <c r="O37" i="9"/>
  <c r="AZ37" i="9"/>
  <c r="AR37" i="9"/>
  <c r="AJ37" i="9"/>
  <c r="AB37" i="9"/>
  <c r="T37" i="9"/>
  <c r="L37" i="9"/>
  <c r="BB37" i="9"/>
  <c r="AL37" i="9"/>
  <c r="V37" i="9"/>
  <c r="BA37" i="9"/>
  <c r="AK37" i="9"/>
  <c r="U37" i="9"/>
  <c r="AY37" i="9"/>
  <c r="AI37" i="9"/>
  <c r="S37" i="9"/>
  <c r="AX37" i="9"/>
  <c r="AH37" i="9"/>
  <c r="R37" i="9"/>
  <c r="AT37" i="9"/>
  <c r="AD37" i="9"/>
  <c r="N37" i="9"/>
  <c r="AS37" i="9"/>
  <c r="AC37" i="9"/>
  <c r="M37" i="9"/>
  <c r="AQ37" i="9"/>
  <c r="AA37" i="9"/>
  <c r="AP37" i="9"/>
  <c r="Z37" i="9"/>
  <c r="I37" i="9"/>
  <c r="K37" i="9"/>
  <c r="J37" i="9"/>
  <c r="DE28" i="20"/>
  <c r="EA28" i="24"/>
  <c r="DG28" i="26"/>
  <c r="CY28" i="26"/>
  <c r="DT28" i="23"/>
  <c r="DM28" i="16"/>
  <c r="DI28" i="25"/>
  <c r="CX28" i="19"/>
  <c r="CV28" i="23"/>
  <c r="CO28" i="21"/>
  <c r="EE28" i="25"/>
  <c r="DP28" i="21"/>
  <c r="EF28" i="19"/>
  <c r="EB28" i="22"/>
  <c r="ED28" i="24"/>
  <c r="CR28" i="16"/>
  <c r="EC28" i="16"/>
  <c r="DX28" i="20"/>
  <c r="DL28" i="22"/>
  <c r="DT28" i="21"/>
  <c r="DI28" i="16"/>
  <c r="DD28" i="25"/>
  <c r="DY28" i="17"/>
  <c r="DE28" i="24"/>
  <c r="EC28" i="19"/>
  <c r="DG28" i="23"/>
  <c r="DH28" i="21"/>
  <c r="DK28" i="20"/>
  <c r="CV28" i="24"/>
  <c r="DI28" i="21"/>
  <c r="CV28" i="25"/>
  <c r="DU28" i="21"/>
  <c r="EC28" i="22"/>
  <c r="DO28" i="24"/>
  <c r="DE28" i="25"/>
  <c r="CA29" i="20"/>
  <c r="CU28" i="20"/>
  <c r="AU29" i="20"/>
  <c r="AV29" i="20"/>
  <c r="A44" i="9"/>
  <c r="H43" i="9"/>
  <c r="G43" i="9"/>
  <c r="D43" i="9"/>
  <c r="F43" i="9"/>
  <c r="E43" i="9"/>
  <c r="C43" i="9"/>
  <c r="B43" i="9"/>
  <c r="CW28" i="18"/>
  <c r="DS28" i="17"/>
  <c r="BV29" i="19"/>
  <c r="CE29" i="19"/>
  <c r="D38" i="11"/>
  <c r="C38" i="11"/>
  <c r="B38" i="11"/>
  <c r="H38" i="11"/>
  <c r="G38" i="11"/>
  <c r="F38" i="11"/>
  <c r="E38" i="11"/>
  <c r="A39" i="11"/>
  <c r="DU28" i="22"/>
  <c r="DU28" i="20"/>
  <c r="CN28" i="26"/>
  <c r="BT29" i="17"/>
  <c r="DY28" i="19"/>
  <c r="BH29" i="26"/>
  <c r="CM29" i="17"/>
  <c r="DQ28" i="26"/>
  <c r="AY37" i="8"/>
  <c r="AQ37" i="8"/>
  <c r="AI37" i="8"/>
  <c r="AA37" i="8"/>
  <c r="S37" i="8"/>
  <c r="AX37" i="8"/>
  <c r="AP37" i="8"/>
  <c r="AH37" i="8"/>
  <c r="Z37" i="8"/>
  <c r="R37" i="8"/>
  <c r="AW37" i="8"/>
  <c r="AO37" i="8"/>
  <c r="AG37" i="8"/>
  <c r="Y37" i="8"/>
  <c r="Q37" i="8"/>
  <c r="BD37" i="8"/>
  <c r="AV37" i="8"/>
  <c r="AN37" i="8"/>
  <c r="AF37" i="8"/>
  <c r="X37" i="8"/>
  <c r="P37" i="8"/>
  <c r="BC37" i="8"/>
  <c r="AU37" i="8"/>
  <c r="AM37" i="8"/>
  <c r="AE37" i="8"/>
  <c r="W37" i="8"/>
  <c r="O37" i="8"/>
  <c r="BB37" i="8"/>
  <c r="AT37" i="8"/>
  <c r="AL37" i="8"/>
  <c r="AD37" i="8"/>
  <c r="V37" i="8"/>
  <c r="N37" i="8"/>
  <c r="BA37" i="8"/>
  <c r="AS37" i="8"/>
  <c r="AK37" i="8"/>
  <c r="AC37" i="8"/>
  <c r="U37" i="8"/>
  <c r="M37" i="8"/>
  <c r="AZ37" i="8"/>
  <c r="AR37" i="8"/>
  <c r="AJ37" i="8"/>
  <c r="AB37" i="8"/>
  <c r="T37" i="8"/>
  <c r="L37" i="8"/>
  <c r="K37" i="8"/>
  <c r="J37" i="8"/>
  <c r="I37" i="8"/>
  <c r="BG30" i="24"/>
  <c r="BZ30" i="16"/>
  <c r="AM30" i="19"/>
  <c r="AE30" i="19"/>
  <c r="W30" i="19"/>
  <c r="O30" i="19"/>
  <c r="G30" i="19"/>
  <c r="AS30" i="19"/>
  <c r="AK30" i="19"/>
  <c r="AC30" i="19"/>
  <c r="U30" i="19"/>
  <c r="M30" i="19"/>
  <c r="E30" i="19"/>
  <c r="AQ30" i="19"/>
  <c r="AI30" i="19"/>
  <c r="AA30" i="19"/>
  <c r="S30" i="19"/>
  <c r="K30" i="19"/>
  <c r="C30" i="19"/>
  <c r="AO30" i="19"/>
  <c r="AB30" i="19"/>
  <c r="P30" i="19"/>
  <c r="B30" i="19"/>
  <c r="AN30" i="19"/>
  <c r="CG30" i="19" s="1"/>
  <c r="Z30" i="19"/>
  <c r="N30" i="19"/>
  <c r="AJ30" i="19"/>
  <c r="X30" i="19"/>
  <c r="J30" i="19"/>
  <c r="AF30" i="19"/>
  <c r="I30" i="19"/>
  <c r="AD30" i="19"/>
  <c r="H30" i="19"/>
  <c r="BI30" i="19" s="1"/>
  <c r="AT30" i="19"/>
  <c r="Y30" i="19"/>
  <c r="F30" i="19"/>
  <c r="AR30" i="19"/>
  <c r="V30" i="19"/>
  <c r="D30" i="19"/>
  <c r="AP30" i="19"/>
  <c r="AL30" i="19"/>
  <c r="AH30" i="19"/>
  <c r="AG30" i="19"/>
  <c r="T30" i="19"/>
  <c r="R30" i="19"/>
  <c r="Q30" i="19"/>
  <c r="L30" i="19"/>
  <c r="DQ28" i="24"/>
  <c r="CN28" i="18"/>
  <c r="EC28" i="23"/>
  <c r="DY28" i="20"/>
  <c r="CP28" i="17"/>
  <c r="CO28" i="26"/>
  <c r="DS28" i="23"/>
  <c r="BW29" i="16"/>
  <c r="CR28" i="24"/>
  <c r="ED28" i="22"/>
  <c r="G42" i="4"/>
  <c r="F42" i="4"/>
  <c r="B42" i="4"/>
  <c r="A43" i="4"/>
  <c r="H42" i="4"/>
  <c r="E42" i="4"/>
  <c r="D42" i="4"/>
  <c r="C42" i="4"/>
  <c r="BS29" i="24"/>
  <c r="DA28" i="21"/>
  <c r="CO28" i="24"/>
  <c r="C42" i="8"/>
  <c r="B42" i="8"/>
  <c r="A43" i="8"/>
  <c r="H42" i="8"/>
  <c r="G42" i="8"/>
  <c r="F42" i="8"/>
  <c r="E42" i="8"/>
  <c r="D42" i="8"/>
  <c r="DU28" i="19"/>
  <c r="DK28" i="25"/>
  <c r="BB37" i="13"/>
  <c r="AT37" i="13"/>
  <c r="AL37" i="13"/>
  <c r="AD37" i="13"/>
  <c r="V37" i="13"/>
  <c r="N37" i="13"/>
  <c r="BA37" i="13"/>
  <c r="AS37" i="13"/>
  <c r="AK37" i="13"/>
  <c r="AC37" i="13"/>
  <c r="U37" i="13"/>
  <c r="M37" i="13"/>
  <c r="AZ37" i="13"/>
  <c r="AR37" i="13"/>
  <c r="AJ37" i="13"/>
  <c r="AB37" i="13"/>
  <c r="T37" i="13"/>
  <c r="L37" i="13"/>
  <c r="AY37" i="13"/>
  <c r="AQ37" i="13"/>
  <c r="AI37" i="13"/>
  <c r="AA37" i="13"/>
  <c r="S37" i="13"/>
  <c r="AX37" i="13"/>
  <c r="AP37" i="13"/>
  <c r="AH37" i="13"/>
  <c r="Z37" i="13"/>
  <c r="R37" i="13"/>
  <c r="AW37" i="13"/>
  <c r="AO37" i="13"/>
  <c r="AG37" i="13"/>
  <c r="Y37" i="13"/>
  <c r="Q37" i="13"/>
  <c r="BD37" i="13"/>
  <c r="AV37" i="13"/>
  <c r="AN37" i="13"/>
  <c r="AF37" i="13"/>
  <c r="X37" i="13"/>
  <c r="P37" i="13"/>
  <c r="BC37" i="13"/>
  <c r="AU37" i="13"/>
  <c r="AM37" i="13"/>
  <c r="AE37" i="13"/>
  <c r="W37" i="13"/>
  <c r="O37" i="13"/>
  <c r="K37" i="13"/>
  <c r="J37" i="13"/>
  <c r="I37" i="13"/>
  <c r="CZ28" i="16"/>
  <c r="EB28" i="19"/>
  <c r="DM28" i="23"/>
  <c r="EC28" i="18"/>
  <c r="DJ28" i="22"/>
  <c r="DU28" i="23"/>
  <c r="CQ28" i="16"/>
  <c r="DV28" i="25"/>
  <c r="DI28" i="17"/>
  <c r="DR28" i="24"/>
  <c r="CT28" i="21"/>
  <c r="DO28" i="16"/>
  <c r="DQ28" i="21"/>
  <c r="EF28" i="20"/>
  <c r="CQ28" i="22"/>
  <c r="DX28" i="24"/>
  <c r="CY28" i="16"/>
  <c r="CQ28" i="21"/>
  <c r="DT28" i="20"/>
  <c r="DS28" i="22"/>
  <c r="CS28" i="21"/>
  <c r="DT28" i="25"/>
  <c r="EF28" i="26"/>
  <c r="EC28" i="21"/>
  <c r="EB28" i="26"/>
  <c r="DY28" i="23"/>
  <c r="DS28" i="21"/>
  <c r="DA28" i="20"/>
  <c r="EC28" i="24"/>
  <c r="DY28" i="21"/>
  <c r="DC28" i="25"/>
  <c r="CS28" i="16"/>
  <c r="CS28" i="22"/>
  <c r="CX28" i="24"/>
  <c r="CS28" i="25"/>
  <c r="AW29" i="20"/>
  <c r="AU29" i="21"/>
  <c r="DR29" i="21" s="1"/>
  <c r="DN28" i="19"/>
  <c r="DR28" i="19"/>
  <c r="DV28" i="17"/>
  <c r="F42" i="13"/>
  <c r="E42" i="13"/>
  <c r="D42" i="13"/>
  <c r="C42" i="13"/>
  <c r="B42" i="13"/>
  <c r="A43" i="13"/>
  <c r="H42" i="13"/>
  <c r="G42" i="13"/>
  <c r="CP28" i="18"/>
  <c r="CO28" i="18"/>
  <c r="CM29" i="26"/>
  <c r="DQ28" i="19"/>
  <c r="CN28" i="19"/>
  <c r="BP29" i="19"/>
  <c r="BS30" i="18"/>
  <c r="BL30" i="18"/>
  <c r="AT30" i="20"/>
  <c r="AL30" i="20"/>
  <c r="AD30" i="20"/>
  <c r="V30" i="20"/>
  <c r="N30" i="20"/>
  <c r="F30" i="20"/>
  <c r="AR30" i="20"/>
  <c r="AJ30" i="20"/>
  <c r="AB30" i="20"/>
  <c r="T30" i="20"/>
  <c r="L30" i="20"/>
  <c r="D30" i="20"/>
  <c r="BW30" i="20" s="1"/>
  <c r="AM30" i="20"/>
  <c r="AA30" i="20"/>
  <c r="Q30" i="20"/>
  <c r="G30" i="20"/>
  <c r="AK30" i="20"/>
  <c r="Z30" i="20"/>
  <c r="P30" i="20"/>
  <c r="E30" i="20"/>
  <c r="AI30" i="20"/>
  <c r="Y30" i="20"/>
  <c r="O30" i="20"/>
  <c r="BH30" i="20" s="1"/>
  <c r="C30" i="20"/>
  <c r="AS30" i="20"/>
  <c r="AH30" i="20"/>
  <c r="X30" i="20"/>
  <c r="M30" i="20"/>
  <c r="B30" i="20"/>
  <c r="AQ30" i="20"/>
  <c r="AG30" i="20"/>
  <c r="W30" i="20"/>
  <c r="K30" i="20"/>
  <c r="AP30" i="20"/>
  <c r="AF30" i="20"/>
  <c r="U30" i="20"/>
  <c r="J30" i="20"/>
  <c r="I30" i="20"/>
  <c r="H30" i="20"/>
  <c r="AN30" i="20"/>
  <c r="AO30" i="20"/>
  <c r="AE30" i="20"/>
  <c r="AC30" i="20"/>
  <c r="S30" i="20"/>
  <c r="R30" i="20"/>
  <c r="CR28" i="17"/>
  <c r="DI28" i="18"/>
  <c r="CU28" i="21"/>
  <c r="E42" i="2"/>
  <c r="D42" i="2"/>
  <c r="H42" i="2"/>
  <c r="G42" i="2"/>
  <c r="F42" i="2"/>
  <c r="C42" i="2"/>
  <c r="B42" i="2"/>
  <c r="A43" i="2"/>
  <c r="CO28" i="19"/>
  <c r="DR28" i="17"/>
  <c r="ED28" i="20"/>
  <c r="DM28" i="26"/>
  <c r="DN28" i="24"/>
  <c r="CZ28" i="26"/>
  <c r="BD37" i="5"/>
  <c r="AV37" i="5"/>
  <c r="AN37" i="5"/>
  <c r="AF37" i="5"/>
  <c r="X37" i="5"/>
  <c r="P37" i="5"/>
  <c r="BC37" i="5"/>
  <c r="AU37" i="5"/>
  <c r="AM37" i="5"/>
  <c r="AE37" i="5"/>
  <c r="W37" i="5"/>
  <c r="O37" i="5"/>
  <c r="AY37" i="5"/>
  <c r="AQ37" i="5"/>
  <c r="AI37" i="5"/>
  <c r="AA37" i="5"/>
  <c r="S37" i="5"/>
  <c r="AX37" i="5"/>
  <c r="AP37" i="5"/>
  <c r="AH37" i="5"/>
  <c r="Z37" i="5"/>
  <c r="R37" i="5"/>
  <c r="BA37" i="5"/>
  <c r="AK37" i="5"/>
  <c r="U37" i="5"/>
  <c r="AZ37" i="5"/>
  <c r="AJ37" i="5"/>
  <c r="T37" i="5"/>
  <c r="AW37" i="5"/>
  <c r="AG37" i="5"/>
  <c r="Q37" i="5"/>
  <c r="AT37" i="5"/>
  <c r="AD37" i="5"/>
  <c r="N37" i="5"/>
  <c r="AS37" i="5"/>
  <c r="AC37" i="5"/>
  <c r="M37" i="5"/>
  <c r="AR37" i="5"/>
  <c r="AB37" i="5"/>
  <c r="L37" i="5"/>
  <c r="AO37" i="5"/>
  <c r="Y37" i="5"/>
  <c r="BB37" i="5"/>
  <c r="AL37" i="5"/>
  <c r="V37" i="5"/>
  <c r="K37" i="5"/>
  <c r="I37" i="5"/>
  <c r="J37" i="5"/>
  <c r="CQ28" i="19"/>
  <c r="CW28" i="19"/>
  <c r="BU29" i="24"/>
  <c r="DF28" i="20"/>
  <c r="DV28" i="21"/>
  <c r="DQ28" i="22"/>
  <c r="DZ28" i="21"/>
  <c r="CS28" i="20"/>
  <c r="CQ28" i="17"/>
  <c r="DV28" i="19"/>
  <c r="AX37" i="10"/>
  <c r="AP37" i="10"/>
  <c r="AH37" i="10"/>
  <c r="Z37" i="10"/>
  <c r="R37" i="10"/>
  <c r="AW37" i="10"/>
  <c r="AO37" i="10"/>
  <c r="AG37" i="10"/>
  <c r="Y37" i="10"/>
  <c r="Q37" i="10"/>
  <c r="BD37" i="10"/>
  <c r="AV37" i="10"/>
  <c r="AN37" i="10"/>
  <c r="AF37" i="10"/>
  <c r="X37" i="10"/>
  <c r="P37" i="10"/>
  <c r="BB37" i="10"/>
  <c r="AT37" i="10"/>
  <c r="AL37" i="10"/>
  <c r="AD37" i="10"/>
  <c r="V37" i="10"/>
  <c r="N37" i="10"/>
  <c r="BA37" i="10"/>
  <c r="AS37" i="10"/>
  <c r="AK37" i="10"/>
  <c r="AC37" i="10"/>
  <c r="U37" i="10"/>
  <c r="M37" i="10"/>
  <c r="AZ37" i="10"/>
  <c r="AR37" i="10"/>
  <c r="AJ37" i="10"/>
  <c r="AB37" i="10"/>
  <c r="T37" i="10"/>
  <c r="L37" i="10"/>
  <c r="AY37" i="10"/>
  <c r="AQ37" i="10"/>
  <c r="AI37" i="10"/>
  <c r="AA37" i="10"/>
  <c r="S37" i="10"/>
  <c r="AE37" i="10"/>
  <c r="W37" i="10"/>
  <c r="O37" i="10"/>
  <c r="BC37" i="10"/>
  <c r="AU37" i="10"/>
  <c r="AM37" i="10"/>
  <c r="J37" i="10"/>
  <c r="I37" i="10"/>
  <c r="K37" i="10"/>
  <c r="DS28" i="20"/>
  <c r="DO28" i="19"/>
  <c r="BZ29" i="23"/>
  <c r="DD28" i="22"/>
  <c r="CP28" i="21"/>
  <c r="DJ28" i="18"/>
  <c r="CT28" i="22"/>
  <c r="DA28" i="24"/>
  <c r="EB28" i="16"/>
  <c r="DS28" i="24"/>
  <c r="DB28" i="22"/>
  <c r="CS28" i="24"/>
  <c r="DR28" i="21"/>
  <c r="DR28" i="16"/>
  <c r="DL28" i="25"/>
  <c r="EB28" i="20"/>
  <c r="DA28" i="22"/>
  <c r="DH28" i="24"/>
  <c r="EB28" i="25"/>
  <c r="DU28" i="25"/>
  <c r="CO28" i="17"/>
  <c r="CS28" i="23"/>
  <c r="DB28" i="21"/>
  <c r="CR28" i="25"/>
  <c r="DD28" i="20"/>
  <c r="DU28" i="26"/>
  <c r="CP28" i="16"/>
  <c r="CZ28" i="19"/>
  <c r="CS28" i="26"/>
  <c r="DD28" i="24"/>
  <c r="DJ28" i="25"/>
  <c r="DP28" i="26"/>
  <c r="DK28" i="24"/>
  <c r="EA28" i="16"/>
  <c r="EF28" i="25"/>
  <c r="EE28" i="19"/>
  <c r="DK28" i="23"/>
  <c r="DE28" i="21"/>
  <c r="EA28" i="25"/>
  <c r="DL28" i="26"/>
  <c r="CV28" i="26"/>
  <c r="CI29" i="20"/>
  <c r="AV29" i="21"/>
  <c r="DX28" i="17"/>
  <c r="DH28" i="19"/>
  <c r="DY28" i="26"/>
  <c r="DQ28" i="18"/>
  <c r="DZ28" i="26"/>
  <c r="CV29" i="17"/>
  <c r="ED28" i="26"/>
  <c r="DT28" i="19"/>
  <c r="DN28" i="26"/>
  <c r="CR28" i="18"/>
  <c r="BP29" i="26"/>
  <c r="DF28" i="22"/>
  <c r="BA30" i="24"/>
  <c r="AZ30" i="26"/>
  <c r="AM30" i="21"/>
  <c r="AE30" i="21"/>
  <c r="BX30" i="21" s="1"/>
  <c r="W30" i="21"/>
  <c r="O30" i="21"/>
  <c r="G30" i="21"/>
  <c r="AT30" i="21"/>
  <c r="AL30" i="21"/>
  <c r="AD30" i="21"/>
  <c r="V30" i="21"/>
  <c r="N30" i="21"/>
  <c r="F30" i="21"/>
  <c r="AP30" i="21"/>
  <c r="AF30" i="21"/>
  <c r="T30" i="21"/>
  <c r="J30" i="21"/>
  <c r="AO30" i="21"/>
  <c r="AC30" i="21"/>
  <c r="S30" i="21"/>
  <c r="I30" i="21"/>
  <c r="AN30" i="21"/>
  <c r="AB30" i="21"/>
  <c r="R30" i="21"/>
  <c r="H30" i="21"/>
  <c r="AK30" i="21"/>
  <c r="AA30" i="21"/>
  <c r="Q30" i="21"/>
  <c r="E30" i="21"/>
  <c r="AJ30" i="21"/>
  <c r="Z30" i="21"/>
  <c r="P30" i="21"/>
  <c r="D30" i="21"/>
  <c r="AS30" i="21"/>
  <c r="U30" i="21"/>
  <c r="AR30" i="21"/>
  <c r="M30" i="21"/>
  <c r="BF30" i="21" s="1"/>
  <c r="AQ30" i="21"/>
  <c r="L30" i="21"/>
  <c r="AI30" i="21"/>
  <c r="K30" i="21"/>
  <c r="AH30" i="21"/>
  <c r="C30" i="21"/>
  <c r="X30" i="21"/>
  <c r="B30" i="21"/>
  <c r="BR30" i="21" s="1"/>
  <c r="Y30" i="21"/>
  <c r="AG30" i="21"/>
  <c r="DL28" i="20"/>
  <c r="H43" i="5"/>
  <c r="G43" i="5"/>
  <c r="C43" i="5"/>
  <c r="B43" i="5"/>
  <c r="E43" i="5"/>
  <c r="D43" i="5"/>
  <c r="A44" i="5"/>
  <c r="F43" i="5"/>
  <c r="DW28" i="19"/>
  <c r="CY28" i="18"/>
  <c r="DH28" i="26"/>
  <c r="CU28" i="25"/>
  <c r="DU29" i="22"/>
  <c r="DV28" i="23"/>
  <c r="DX28" i="19"/>
  <c r="DG28" i="18"/>
  <c r="EE28" i="17"/>
  <c r="DM28" i="19"/>
  <c r="CQ28" i="20"/>
  <c r="DN28" i="18"/>
  <c r="CZ28" i="18"/>
  <c r="DI28" i="20"/>
  <c r="CT28" i="26"/>
  <c r="DC28" i="18"/>
  <c r="DG28" i="19"/>
  <c r="DZ28" i="20"/>
  <c r="CQ28" i="26"/>
  <c r="DR28" i="23"/>
  <c r="CU28" i="22"/>
  <c r="DT28" i="17"/>
  <c r="DD28" i="18"/>
  <c r="DW28" i="22"/>
  <c r="EE28" i="21"/>
  <c r="DJ28" i="16"/>
  <c r="DL28" i="21"/>
  <c r="DM28" i="22"/>
  <c r="CP28" i="24"/>
  <c r="DK28" i="16"/>
  <c r="DN28" i="16"/>
  <c r="EA28" i="21"/>
  <c r="DW28" i="20"/>
  <c r="DA28" i="23"/>
  <c r="CW28" i="24"/>
  <c r="DB28" i="25"/>
  <c r="EE28" i="18"/>
  <c r="DB28" i="17"/>
  <c r="DB28" i="24"/>
  <c r="CU28" i="16"/>
  <c r="EF28" i="23"/>
  <c r="DB28" i="20"/>
  <c r="EA28" i="26"/>
  <c r="CP28" i="25"/>
  <c r="CU28" i="19"/>
  <c r="DP28" i="22"/>
  <c r="DY28" i="24"/>
  <c r="CS28" i="19"/>
  <c r="CX28" i="26"/>
  <c r="DF28" i="24"/>
  <c r="EE28" i="16"/>
  <c r="CQ28" i="25"/>
  <c r="DM28" i="20"/>
  <c r="DH28" i="23"/>
  <c r="CX28" i="16"/>
  <c r="EC28" i="25"/>
  <c r="DF28" i="17"/>
  <c r="DV28" i="18"/>
  <c r="DG28" i="17"/>
  <c r="CO28" i="20"/>
  <c r="CV28" i="18"/>
  <c r="DZ28" i="18"/>
  <c r="BC29" i="26"/>
  <c r="CV28" i="19"/>
  <c r="DF28" i="26"/>
  <c r="DN28" i="17"/>
  <c r="CW28" i="22"/>
  <c r="DR28" i="26"/>
  <c r="BC30" i="20"/>
  <c r="CM30" i="17"/>
  <c r="BI30" i="17"/>
  <c r="AN30" i="22"/>
  <c r="AF30" i="22"/>
  <c r="X30" i="22"/>
  <c r="P30" i="22"/>
  <c r="H30" i="22"/>
  <c r="AT30" i="22"/>
  <c r="AL30" i="22"/>
  <c r="AD30" i="22"/>
  <c r="V30" i="22"/>
  <c r="N30" i="22"/>
  <c r="F30" i="22"/>
  <c r="AR30" i="22"/>
  <c r="AJ30" i="22"/>
  <c r="AB30" i="22"/>
  <c r="T30" i="22"/>
  <c r="L30" i="22"/>
  <c r="D30" i="22"/>
  <c r="AQ30" i="22"/>
  <c r="AI30" i="22"/>
  <c r="AA30" i="22"/>
  <c r="BT30" i="22" s="1"/>
  <c r="S30" i="22"/>
  <c r="K30" i="22"/>
  <c r="C30" i="22"/>
  <c r="AE30" i="22"/>
  <c r="O30" i="22"/>
  <c r="AS30" i="22"/>
  <c r="AC30" i="22"/>
  <c r="M30" i="22"/>
  <c r="BF30" i="22" s="1"/>
  <c r="AP30" i="22"/>
  <c r="Z30" i="22"/>
  <c r="J30" i="22"/>
  <c r="AM30" i="22"/>
  <c r="W30" i="22"/>
  <c r="G30" i="22"/>
  <c r="AK30" i="22"/>
  <c r="U30" i="22"/>
  <c r="BN30" i="22" s="1"/>
  <c r="E30" i="22"/>
  <c r="Q30" i="22"/>
  <c r="I30" i="22"/>
  <c r="B30" i="22"/>
  <c r="AO30" i="22"/>
  <c r="AH30" i="22"/>
  <c r="R30" i="22"/>
  <c r="AG30" i="22"/>
  <c r="BZ30" i="22" s="1"/>
  <c r="Y30" i="22"/>
  <c r="DI28" i="22"/>
  <c r="DH28" i="18"/>
  <c r="CU28" i="17"/>
  <c r="DI28" i="26"/>
  <c r="DP28" i="20"/>
  <c r="DT28" i="18"/>
  <c r="CY28" i="23"/>
  <c r="CT28" i="19"/>
  <c r="DO28" i="21"/>
  <c r="ED28" i="18"/>
  <c r="CT28" i="18"/>
  <c r="DY28" i="22"/>
  <c r="DZ28" i="22"/>
  <c r="E42" i="12"/>
  <c r="D42" i="12"/>
  <c r="C42" i="12"/>
  <c r="B42" i="12"/>
  <c r="A43" i="12"/>
  <c r="H42" i="12"/>
  <c r="G42" i="12"/>
  <c r="F42" i="12"/>
  <c r="CT28" i="24"/>
  <c r="DU28" i="17"/>
  <c r="DP28" i="18"/>
  <c r="CQ28" i="18"/>
  <c r="DC28" i="26"/>
  <c r="EA28" i="19"/>
  <c r="CX28" i="20"/>
  <c r="DP28" i="19"/>
  <c r="DT28" i="22"/>
  <c r="CW28" i="21"/>
  <c r="CW28" i="25"/>
  <c r="CW28" i="16"/>
  <c r="CY28" i="22"/>
  <c r="DC28" i="24"/>
  <c r="DX28" i="16"/>
  <c r="DF28" i="25"/>
  <c r="CZ28" i="25"/>
  <c r="EE28" i="20"/>
  <c r="EE28" i="23"/>
  <c r="EF28" i="21"/>
  <c r="CX28" i="25"/>
  <c r="DS28" i="18"/>
  <c r="CP28" i="26"/>
  <c r="DP28" i="24"/>
  <c r="DF28" i="16"/>
  <c r="DL28" i="24"/>
  <c r="EF28" i="17"/>
  <c r="DX28" i="26"/>
  <c r="ED28" i="16"/>
  <c r="DE28" i="19"/>
  <c r="DK28" i="19"/>
  <c r="DD28" i="26"/>
  <c r="CZ28" i="21"/>
  <c r="AI38" i="7" s="1"/>
  <c r="DT28" i="16"/>
  <c r="EB28" i="17"/>
  <c r="CQ28" i="23"/>
  <c r="DV28" i="16"/>
  <c r="DD28" i="21"/>
  <c r="CN28" i="22"/>
  <c r="CV28" i="17"/>
  <c r="DC29" i="19"/>
  <c r="DS28" i="26"/>
  <c r="DQ28" i="20"/>
  <c r="CR28" i="20"/>
  <c r="CY28" i="17"/>
  <c r="CU28" i="18"/>
  <c r="CC29" i="26"/>
  <c r="BA38" i="7"/>
  <c r="DQ28" i="17"/>
  <c r="DN28" i="21"/>
  <c r="DU28" i="24"/>
  <c r="DH28" i="20"/>
  <c r="CZ28" i="20"/>
  <c r="DA29" i="22"/>
  <c r="CT28" i="20"/>
  <c r="BB30" i="26"/>
  <c r="CG30" i="26"/>
  <c r="BR30" i="18"/>
  <c r="AO30" i="23"/>
  <c r="AG30" i="23"/>
  <c r="Y30" i="23"/>
  <c r="Q30" i="23"/>
  <c r="I30" i="23"/>
  <c r="AN30" i="23"/>
  <c r="AF30" i="23"/>
  <c r="X30" i="23"/>
  <c r="P30" i="23"/>
  <c r="H30" i="23"/>
  <c r="AM30" i="23"/>
  <c r="AE30" i="23"/>
  <c r="W30" i="23"/>
  <c r="O30" i="23"/>
  <c r="G30" i="23"/>
  <c r="AT30" i="23"/>
  <c r="AL30" i="23"/>
  <c r="AD30" i="23"/>
  <c r="V30" i="23"/>
  <c r="N30" i="23"/>
  <c r="F30" i="23"/>
  <c r="AS30" i="23"/>
  <c r="AK30" i="23"/>
  <c r="AC30" i="23"/>
  <c r="U30" i="23"/>
  <c r="M30" i="23"/>
  <c r="BF30" i="23" s="1"/>
  <c r="E30" i="23"/>
  <c r="AR30" i="23"/>
  <c r="AJ30" i="23"/>
  <c r="AB30" i="23"/>
  <c r="T30" i="23"/>
  <c r="L30" i="23"/>
  <c r="D30" i="23"/>
  <c r="S30" i="23"/>
  <c r="BL30" i="23" s="1"/>
  <c r="R30" i="23"/>
  <c r="AQ30" i="23"/>
  <c r="K30" i="23"/>
  <c r="AP30" i="23"/>
  <c r="J30" i="23"/>
  <c r="AH30" i="23"/>
  <c r="B30" i="23"/>
  <c r="AI30" i="23"/>
  <c r="CB30" i="23" s="1"/>
  <c r="AA30" i="23"/>
  <c r="Z30" i="23"/>
  <c r="C30" i="23"/>
  <c r="CN28" i="23"/>
  <c r="DZ28" i="23"/>
  <c r="EC28" i="26"/>
  <c r="CV28" i="22"/>
  <c r="EA28" i="18"/>
  <c r="BB37" i="3"/>
  <c r="AT37" i="3"/>
  <c r="AL37" i="3"/>
  <c r="AD37" i="3"/>
  <c r="V37" i="3"/>
  <c r="N37" i="3"/>
  <c r="BA37" i="3"/>
  <c r="AS37" i="3"/>
  <c r="AK37" i="3"/>
  <c r="AC37" i="3"/>
  <c r="U37" i="3"/>
  <c r="M37" i="3"/>
  <c r="AW37" i="3"/>
  <c r="AO37" i="3"/>
  <c r="AG37" i="3"/>
  <c r="Y37" i="3"/>
  <c r="Q37" i="3"/>
  <c r="BD37" i="3"/>
  <c r="AV37" i="3"/>
  <c r="AN37" i="3"/>
  <c r="AF37" i="3"/>
  <c r="X37" i="3"/>
  <c r="P37" i="3"/>
  <c r="AQ37" i="3"/>
  <c r="AA37" i="3"/>
  <c r="Z37" i="3"/>
  <c r="BC37" i="3"/>
  <c r="AM37" i="3"/>
  <c r="W37" i="3"/>
  <c r="AR37" i="3"/>
  <c r="AB37" i="3"/>
  <c r="L37" i="3"/>
  <c r="AP37" i="3"/>
  <c r="AZ37" i="3"/>
  <c r="AJ37" i="3"/>
  <c r="T37" i="3"/>
  <c r="AY37" i="3"/>
  <c r="AI37" i="3"/>
  <c r="S37" i="3"/>
  <c r="AX37" i="3"/>
  <c r="AH37" i="3"/>
  <c r="R37" i="3"/>
  <c r="AU37" i="3"/>
  <c r="AE37" i="3"/>
  <c r="O37" i="3"/>
  <c r="I37" i="3"/>
  <c r="K37" i="3"/>
  <c r="J37" i="3"/>
  <c r="DH28" i="17"/>
  <c r="AW37" i="6"/>
  <c r="AO37" i="6"/>
  <c r="AG37" i="6"/>
  <c r="Y37" i="6"/>
  <c r="Q37" i="6"/>
  <c r="W37" i="6"/>
  <c r="BD37" i="6"/>
  <c r="AV37" i="6"/>
  <c r="AN37" i="6"/>
  <c r="AF37" i="6"/>
  <c r="X37" i="6"/>
  <c r="P37" i="6"/>
  <c r="BC37" i="6"/>
  <c r="AU37" i="6"/>
  <c r="AM37" i="6"/>
  <c r="AE37" i="6"/>
  <c r="O37" i="6"/>
  <c r="BB37" i="6"/>
  <c r="AT37" i="6"/>
  <c r="AL37" i="6"/>
  <c r="AD37" i="6"/>
  <c r="V37" i="6"/>
  <c r="N37" i="6"/>
  <c r="BA37" i="6"/>
  <c r="AS37" i="6"/>
  <c r="AK37" i="6"/>
  <c r="AC37" i="6"/>
  <c r="U37" i="6"/>
  <c r="M37" i="6"/>
  <c r="AZ37" i="6"/>
  <c r="AR37" i="6"/>
  <c r="AJ37" i="6"/>
  <c r="AB37" i="6"/>
  <c r="T37" i="6"/>
  <c r="L37" i="6"/>
  <c r="AY37" i="6"/>
  <c r="AQ37" i="6"/>
  <c r="AI37" i="6"/>
  <c r="AA37" i="6"/>
  <c r="S37" i="6"/>
  <c r="Z37" i="6"/>
  <c r="R37" i="6"/>
  <c r="AX37" i="6"/>
  <c r="AP37" i="6"/>
  <c r="AH37" i="6"/>
  <c r="I37" i="6"/>
  <c r="K37" i="6"/>
  <c r="J37" i="6"/>
  <c r="CN28" i="25"/>
  <c r="EF28" i="16"/>
  <c r="DR28" i="22"/>
  <c r="DK28" i="18"/>
  <c r="CY28" i="21"/>
  <c r="DC28" i="19"/>
  <c r="DL28" i="19"/>
  <c r="CN28" i="24"/>
  <c r="B42" i="7"/>
  <c r="H42" i="7"/>
  <c r="A43" i="7"/>
  <c r="G42" i="7"/>
  <c r="F42" i="7"/>
  <c r="E42" i="7"/>
  <c r="C42" i="7"/>
  <c r="D42" i="7"/>
  <c r="DP28" i="25"/>
  <c r="DE28" i="26"/>
  <c r="DC28" i="23"/>
  <c r="DC28" i="21"/>
  <c r="DZ28" i="25"/>
  <c r="ED28" i="25"/>
  <c r="CU28" i="23"/>
  <c r="DV28" i="24"/>
  <c r="DD28" i="16"/>
  <c r="CT28" i="25"/>
  <c r="CS28" i="18"/>
  <c r="DA28" i="17"/>
  <c r="DN28" i="23"/>
  <c r="CX28" i="21"/>
  <c r="DO28" i="23"/>
  <c r="DR28" i="18"/>
  <c r="EF28" i="22"/>
  <c r="DM28" i="24"/>
  <c r="DU28" i="16"/>
  <c r="DG28" i="21"/>
  <c r="DJ28" i="17"/>
  <c r="DK28" i="22"/>
  <c r="DW28" i="25"/>
  <c r="CP28" i="20"/>
  <c r="EA28" i="23"/>
  <c r="DW28" i="24"/>
  <c r="DJ28" i="20"/>
  <c r="CP28" i="22"/>
  <c r="ED28" i="21"/>
  <c r="DQ28" i="16"/>
  <c r="DG28" i="25"/>
  <c r="CX28" i="17"/>
  <c r="CO28" i="23"/>
  <c r="DE28" i="16"/>
  <c r="DO28" i="25"/>
  <c r="DN29" i="22" l="1"/>
  <c r="DE29" i="22"/>
  <c r="CE30" i="23"/>
  <c r="BC30" i="24"/>
  <c r="EB29" i="19"/>
  <c r="CO29" i="21"/>
  <c r="BL30" i="24"/>
  <c r="BZ30" i="26"/>
  <c r="BH30" i="18"/>
  <c r="AV30" i="16"/>
  <c r="CJ30" i="19"/>
  <c r="CK30" i="23"/>
  <c r="BX30" i="23"/>
  <c r="CJ30" i="24"/>
  <c r="BB30" i="18"/>
  <c r="CU29" i="24"/>
  <c r="DT29" i="25"/>
  <c r="BT30" i="23"/>
  <c r="BK30" i="23"/>
  <c r="AX30" i="23"/>
  <c r="BO30" i="23"/>
  <c r="DH30" i="23" s="1"/>
  <c r="CF30" i="23"/>
  <c r="BR30" i="23"/>
  <c r="BR30" i="16"/>
  <c r="BB30" i="25"/>
  <c r="AA38" i="7"/>
  <c r="CC30" i="22"/>
  <c r="CM30" i="16"/>
  <c r="BC30" i="18"/>
  <c r="CQ29" i="26"/>
  <c r="CC30" i="21"/>
  <c r="CG30" i="21"/>
  <c r="CI30" i="21"/>
  <c r="BH30" i="21"/>
  <c r="AZ30" i="25"/>
  <c r="DI29" i="16"/>
  <c r="CV29" i="25"/>
  <c r="CG30" i="20"/>
  <c r="BP30" i="20"/>
  <c r="AV30" i="20"/>
  <c r="CC30" i="20"/>
  <c r="BJ30" i="26"/>
  <c r="DC29" i="25"/>
  <c r="DS29" i="24"/>
  <c r="BD30" i="19"/>
  <c r="BD30" i="16"/>
  <c r="BG30" i="17"/>
  <c r="DT29" i="20"/>
  <c r="BH30" i="26"/>
  <c r="CL30" i="26"/>
  <c r="AV30" i="26"/>
  <c r="BY30" i="26"/>
  <c r="CH30" i="18"/>
  <c r="BD30" i="18"/>
  <c r="BG30" i="18"/>
  <c r="BE30" i="18"/>
  <c r="DG29" i="19"/>
  <c r="BM30" i="25"/>
  <c r="CC30" i="25"/>
  <c r="DP29" i="22"/>
  <c r="DW29" i="22"/>
  <c r="BW30" i="23"/>
  <c r="AX30" i="21"/>
  <c r="CM30" i="24"/>
  <c r="CK30" i="21"/>
  <c r="ED29" i="22"/>
  <c r="BH30" i="24"/>
  <c r="BJ30" i="16"/>
  <c r="CY29" i="22"/>
  <c r="CA30" i="23"/>
  <c r="BE30" i="23"/>
  <c r="BV30" i="23"/>
  <c r="CM30" i="23"/>
  <c r="BQ30" i="23"/>
  <c r="CJ30" i="17"/>
  <c r="AU30" i="19"/>
  <c r="CD30" i="20"/>
  <c r="O38" i="7"/>
  <c r="DD29" i="23"/>
  <c r="CA30" i="22"/>
  <c r="AZ30" i="22"/>
  <c r="BI30" i="25"/>
  <c r="DG29" i="16"/>
  <c r="DV29" i="17"/>
  <c r="EE29" i="17"/>
  <c r="AV30" i="21"/>
  <c r="BN30" i="21"/>
  <c r="BO30" i="21"/>
  <c r="CF30" i="21"/>
  <c r="BO30" i="25"/>
  <c r="DF29" i="25"/>
  <c r="BK30" i="20"/>
  <c r="AU30" i="20"/>
  <c r="CF30" i="20"/>
  <c r="BG30" i="20"/>
  <c r="BN30" i="25"/>
  <c r="DP29" i="16"/>
  <c r="AW30" i="19"/>
  <c r="BL30" i="19"/>
  <c r="EB29" i="16"/>
  <c r="CF30" i="26"/>
  <c r="BV30" i="26"/>
  <c r="CC30" i="26"/>
  <c r="BX30" i="26"/>
  <c r="BG30" i="26"/>
  <c r="CF30" i="18"/>
  <c r="BZ30" i="18"/>
  <c r="CC30" i="18"/>
  <c r="BY30" i="17"/>
  <c r="CF30" i="17"/>
  <c r="DH29" i="22"/>
  <c r="DZ29" i="22"/>
  <c r="DS29" i="22"/>
  <c r="BA30" i="23"/>
  <c r="BB30" i="21"/>
  <c r="EF29" i="22"/>
  <c r="BQ30" i="22"/>
  <c r="CZ29" i="22"/>
  <c r="CI30" i="19"/>
  <c r="DC29" i="22"/>
  <c r="CD30" i="24"/>
  <c r="BX30" i="16"/>
  <c r="BY30" i="23"/>
  <c r="CN29" i="24"/>
  <c r="CH30" i="22"/>
  <c r="BV30" i="22"/>
  <c r="ED29" i="24"/>
  <c r="BW30" i="21"/>
  <c r="CE30" i="18"/>
  <c r="DF29" i="16"/>
  <c r="CN29" i="22"/>
  <c r="BL30" i="20"/>
  <c r="CI30" i="24"/>
  <c r="CX29" i="22"/>
  <c r="CQ29" i="20"/>
  <c r="AY30" i="18"/>
  <c r="DJ29" i="22"/>
  <c r="CF30" i="25"/>
  <c r="BK30" i="25"/>
  <c r="AY30" i="17"/>
  <c r="CH30" i="17"/>
  <c r="DI29" i="22"/>
  <c r="CA30" i="16"/>
  <c r="DQ29" i="22"/>
  <c r="DL29" i="16"/>
  <c r="BZ30" i="23"/>
  <c r="BR30" i="19"/>
  <c r="CB30" i="22"/>
  <c r="AY30" i="20"/>
  <c r="AY30" i="26"/>
  <c r="BS30" i="24"/>
  <c r="BY30" i="16"/>
  <c r="AN38" i="7"/>
  <c r="BM30" i="23"/>
  <c r="CD30" i="21"/>
  <c r="BD38" i="7"/>
  <c r="BH30" i="22"/>
  <c r="CG30" i="22"/>
  <c r="CL30" i="21"/>
  <c r="BT30" i="18"/>
  <c r="AX30" i="20"/>
  <c r="BO30" i="19"/>
  <c r="CI30" i="23"/>
  <c r="CL30" i="23"/>
  <c r="CJ30" i="21"/>
  <c r="CG30" i="17"/>
  <c r="AU30" i="26"/>
  <c r="CN29" i="16"/>
  <c r="AH39" i="2" s="1"/>
  <c r="AU30" i="22"/>
  <c r="BE30" i="22"/>
  <c r="CB30" i="17"/>
  <c r="BX30" i="18"/>
  <c r="BV30" i="19"/>
  <c r="CX29" i="16"/>
  <c r="DQ29" i="23"/>
  <c r="AW30" i="21"/>
  <c r="BA30" i="21"/>
  <c r="EE29" i="25"/>
  <c r="DS29" i="23"/>
  <c r="BV30" i="20"/>
  <c r="BY30" i="20"/>
  <c r="BQ30" i="20"/>
  <c r="BI30" i="20"/>
  <c r="BE30" i="20"/>
  <c r="BF30" i="16"/>
  <c r="DI29" i="25"/>
  <c r="CV29" i="16"/>
  <c r="EE29" i="16"/>
  <c r="BK30" i="19"/>
  <c r="CK30" i="19"/>
  <c r="BC30" i="19"/>
  <c r="BU30" i="19"/>
  <c r="AX30" i="19"/>
  <c r="BP30" i="19"/>
  <c r="CH30" i="16"/>
  <c r="EF29" i="17"/>
  <c r="DO29" i="19"/>
  <c r="DB29" i="23"/>
  <c r="CL30" i="18"/>
  <c r="CV29" i="22"/>
  <c r="AH39" i="8" s="1"/>
  <c r="CO29" i="18"/>
  <c r="BU30" i="25"/>
  <c r="BE30" i="25"/>
  <c r="BC30" i="25"/>
  <c r="BS30" i="25"/>
  <c r="CJ30" i="25"/>
  <c r="AV30" i="17"/>
  <c r="BM30" i="17"/>
  <c r="BP30" i="17"/>
  <c r="CQ29" i="16"/>
  <c r="DR29" i="22"/>
  <c r="EA29" i="22"/>
  <c r="CK30" i="22"/>
  <c r="AY30" i="21"/>
  <c r="CH30" i="26"/>
  <c r="AU30" i="18"/>
  <c r="DZ30" i="18" s="1"/>
  <c r="ED29" i="16"/>
  <c r="AY30" i="22"/>
  <c r="BS30" i="26"/>
  <c r="CL30" i="19"/>
  <c r="DL29" i="22"/>
  <c r="BI30" i="16"/>
  <c r="BC30" i="23"/>
  <c r="CV30" i="23" s="1"/>
  <c r="BR30" i="26"/>
  <c r="BP30" i="22"/>
  <c r="BO30" i="22"/>
  <c r="BV30" i="16"/>
  <c r="CA30" i="21"/>
  <c r="CH30" i="21"/>
  <c r="BF30" i="20"/>
  <c r="DH29" i="21"/>
  <c r="BJ30" i="19"/>
  <c r="BH30" i="19"/>
  <c r="AW30" i="25"/>
  <c r="BS30" i="23"/>
  <c r="BD30" i="23"/>
  <c r="CC30" i="23"/>
  <c r="AY30" i="23"/>
  <c r="BP30" i="23"/>
  <c r="BB30" i="23"/>
  <c r="CJ30" i="22"/>
  <c r="DV29" i="26"/>
  <c r="BB30" i="22"/>
  <c r="BC30" i="22"/>
  <c r="CD30" i="22"/>
  <c r="BM30" i="22"/>
  <c r="CE30" i="22"/>
  <c r="BV30" i="24"/>
  <c r="CQ29" i="22"/>
  <c r="CO29" i="22"/>
  <c r="CB30" i="21"/>
  <c r="BI30" i="21"/>
  <c r="BK30" i="21"/>
  <c r="BM30" i="21"/>
  <c r="CM30" i="21"/>
  <c r="AZ30" i="17"/>
  <c r="CU29" i="22"/>
  <c r="CP29" i="19"/>
  <c r="BX30" i="20"/>
  <c r="CI30" i="20"/>
  <c r="CA30" i="20"/>
  <c r="BS30" i="20"/>
  <c r="BO30" i="20"/>
  <c r="CE30" i="20"/>
  <c r="BM30" i="19"/>
  <c r="AY30" i="19"/>
  <c r="AX30" i="17"/>
  <c r="DV29" i="22"/>
  <c r="EE29" i="22"/>
  <c r="DL29" i="25"/>
  <c r="BU30" i="26"/>
  <c r="EB29" i="22"/>
  <c r="CA30" i="25"/>
  <c r="CW29" i="22"/>
  <c r="EC29" i="22"/>
  <c r="DK29" i="22"/>
  <c r="DY29" i="22"/>
  <c r="BP30" i="21"/>
  <c r="CH30" i="23"/>
  <c r="DX29" i="22"/>
  <c r="BQ30" i="21"/>
  <c r="BT30" i="19"/>
  <c r="CR29" i="22"/>
  <c r="AV38" i="7"/>
  <c r="BQ30" i="26"/>
  <c r="BZ30" i="24"/>
  <c r="AU30" i="21"/>
  <c r="CJ30" i="23"/>
  <c r="BG30" i="23"/>
  <c r="BJ30" i="22"/>
  <c r="BS30" i="22"/>
  <c r="BD30" i="22"/>
  <c r="BU30" i="22"/>
  <c r="CM30" i="22"/>
  <c r="CB30" i="25"/>
  <c r="BX30" i="25"/>
  <c r="BC30" i="17"/>
  <c r="CR29" i="16"/>
  <c r="BZ30" i="21"/>
  <c r="BE30" i="21"/>
  <c r="BS30" i="21"/>
  <c r="BU30" i="21"/>
  <c r="BY30" i="21"/>
  <c r="AZ30" i="21"/>
  <c r="DN29" i="24"/>
  <c r="CL30" i="20"/>
  <c r="BU30" i="20"/>
  <c r="P38" i="7"/>
  <c r="BZ30" i="19"/>
  <c r="CC30" i="19"/>
  <c r="CE30" i="19"/>
  <c r="BN30" i="19"/>
  <c r="CF30" i="19"/>
  <c r="DJ29" i="16"/>
  <c r="CA30" i="26"/>
  <c r="BQ30" i="18"/>
  <c r="CA30" i="18"/>
  <c r="BK30" i="18"/>
  <c r="CQ29" i="18"/>
  <c r="BJ30" i="25"/>
  <c r="BY30" i="25"/>
  <c r="CI30" i="25"/>
  <c r="BO30" i="17"/>
  <c r="CC30" i="17"/>
  <c r="CE30" i="17"/>
  <c r="BK30" i="17"/>
  <c r="CZ29" i="19"/>
  <c r="CA30" i="24"/>
  <c r="AZ39" i="10"/>
  <c r="AY38" i="8"/>
  <c r="AQ38" i="8"/>
  <c r="AI38" i="8"/>
  <c r="AA38" i="8"/>
  <c r="S38" i="8"/>
  <c r="AX38" i="8"/>
  <c r="AP38" i="8"/>
  <c r="AH38" i="8"/>
  <c r="Z38" i="8"/>
  <c r="R38" i="8"/>
  <c r="AW38" i="8"/>
  <c r="AO38" i="8"/>
  <c r="AG38" i="8"/>
  <c r="Y38" i="8"/>
  <c r="Q38" i="8"/>
  <c r="BD38" i="8"/>
  <c r="AV38" i="8"/>
  <c r="AN38" i="8"/>
  <c r="AF38" i="8"/>
  <c r="X38" i="8"/>
  <c r="P38" i="8"/>
  <c r="BC38" i="8"/>
  <c r="AU38" i="8"/>
  <c r="AM38" i="8"/>
  <c r="AE38" i="8"/>
  <c r="W38" i="8"/>
  <c r="O38" i="8"/>
  <c r="BB38" i="8"/>
  <c r="AT38" i="8"/>
  <c r="AL38" i="8"/>
  <c r="AD38" i="8"/>
  <c r="V38" i="8"/>
  <c r="N38" i="8"/>
  <c r="BA38" i="8"/>
  <c r="AS38" i="8"/>
  <c r="AK38" i="8"/>
  <c r="AC38" i="8"/>
  <c r="U38" i="8"/>
  <c r="M38" i="8"/>
  <c r="AZ38" i="8"/>
  <c r="AR38" i="8"/>
  <c r="AJ38" i="8"/>
  <c r="AB38" i="8"/>
  <c r="T38" i="8"/>
  <c r="L38" i="8"/>
  <c r="I38" i="13"/>
  <c r="K38" i="13"/>
  <c r="J38" i="13"/>
  <c r="BI30" i="22"/>
  <c r="BV30" i="21"/>
  <c r="BT30" i="20"/>
  <c r="BW30" i="19"/>
  <c r="CE30" i="21"/>
  <c r="DI29" i="26"/>
  <c r="ED29" i="23"/>
  <c r="BL30" i="21"/>
  <c r="CI30" i="26"/>
  <c r="BJ30" i="20"/>
  <c r="BS30" i="17"/>
  <c r="CR29" i="23"/>
  <c r="K38" i="4"/>
  <c r="J38" i="4"/>
  <c r="I38" i="4"/>
  <c r="F43" i="13"/>
  <c r="E43" i="13"/>
  <c r="D43" i="13"/>
  <c r="C43" i="13"/>
  <c r="B43" i="13"/>
  <c r="A44" i="13"/>
  <c r="H43" i="13"/>
  <c r="G43" i="13"/>
  <c r="BD30" i="21"/>
  <c r="BZ30" i="17"/>
  <c r="BZ30" i="25"/>
  <c r="AW30" i="22"/>
  <c r="CH30" i="19"/>
  <c r="AX30" i="16"/>
  <c r="AX30" i="24"/>
  <c r="BG30" i="21"/>
  <c r="DM29" i="17"/>
  <c r="DJ29" i="25"/>
  <c r="EE29" i="23"/>
  <c r="AV30" i="19"/>
  <c r="BQ30" i="17"/>
  <c r="BQ30" i="24"/>
  <c r="AO31" i="23"/>
  <c r="AG31" i="23"/>
  <c r="Y31" i="23"/>
  <c r="Q31" i="23"/>
  <c r="BJ31" i="23" s="1"/>
  <c r="I31" i="23"/>
  <c r="AN31" i="23"/>
  <c r="AF31" i="23"/>
  <c r="X31" i="23"/>
  <c r="P31" i="23"/>
  <c r="H31" i="23"/>
  <c r="AM31" i="23"/>
  <c r="AE31" i="23"/>
  <c r="W31" i="23"/>
  <c r="O31" i="23"/>
  <c r="G31" i="23"/>
  <c r="AT31" i="23"/>
  <c r="AL31" i="23"/>
  <c r="AD31" i="23"/>
  <c r="V31" i="23"/>
  <c r="N31" i="23"/>
  <c r="F31" i="23"/>
  <c r="AS31" i="23"/>
  <c r="AK31" i="23"/>
  <c r="AC31" i="23"/>
  <c r="U31" i="23"/>
  <c r="M31" i="23"/>
  <c r="E31" i="23"/>
  <c r="AR31" i="23"/>
  <c r="AJ31" i="23"/>
  <c r="AB31" i="23"/>
  <c r="T31" i="23"/>
  <c r="L31" i="23"/>
  <c r="D31" i="23"/>
  <c r="AQ31" i="23"/>
  <c r="K31" i="23"/>
  <c r="AP31" i="23"/>
  <c r="J31" i="23"/>
  <c r="AI31" i="23"/>
  <c r="C31" i="23"/>
  <c r="AY31" i="23" s="1"/>
  <c r="AH31" i="23"/>
  <c r="B31" i="23"/>
  <c r="Z31" i="23"/>
  <c r="R31" i="23"/>
  <c r="AA31" i="23"/>
  <c r="S31" i="23"/>
  <c r="BU30" i="18"/>
  <c r="BP30" i="16"/>
  <c r="BP30" i="25"/>
  <c r="CO29" i="17"/>
  <c r="CO29" i="24"/>
  <c r="DT29" i="18"/>
  <c r="CK30" i="17"/>
  <c r="CK30" i="25"/>
  <c r="BE30" i="24"/>
  <c r="CQ29" i="25"/>
  <c r="DV29" i="19"/>
  <c r="CN29" i="26"/>
  <c r="DU29" i="17"/>
  <c r="AY30" i="24"/>
  <c r="DG29" i="17"/>
  <c r="CV29" i="19"/>
  <c r="CS29" i="16"/>
  <c r="DW29" i="26"/>
  <c r="DA29" i="18"/>
  <c r="DX29" i="21"/>
  <c r="DX29" i="20"/>
  <c r="DI29" i="17"/>
  <c r="CW29" i="25"/>
  <c r="DA29" i="20"/>
  <c r="DV29" i="20"/>
  <c r="ED29" i="19"/>
  <c r="DF29" i="17"/>
  <c r="DS29" i="20"/>
  <c r="DO29" i="21"/>
  <c r="DR29" i="16"/>
  <c r="DR29" i="17"/>
  <c r="DN29" i="18"/>
  <c r="DR29" i="20"/>
  <c r="CT29" i="21"/>
  <c r="DE29" i="18"/>
  <c r="DZ29" i="26"/>
  <c r="DJ29" i="21"/>
  <c r="DK29" i="17"/>
  <c r="DD29" i="19"/>
  <c r="DH29" i="20"/>
  <c r="CV29" i="21"/>
  <c r="DN29" i="16"/>
  <c r="DJ29" i="18"/>
  <c r="DH29" i="16"/>
  <c r="DU29" i="18"/>
  <c r="EC29" i="19"/>
  <c r="AS38" i="7"/>
  <c r="AG38" i="7"/>
  <c r="CD30" i="23"/>
  <c r="BI30" i="23"/>
  <c r="I38" i="2"/>
  <c r="K38" i="2"/>
  <c r="J38" i="2"/>
  <c r="BN30" i="23"/>
  <c r="BD38" i="5"/>
  <c r="AV38" i="5"/>
  <c r="AN38" i="5"/>
  <c r="AF38" i="5"/>
  <c r="X38" i="5"/>
  <c r="P38" i="5"/>
  <c r="BC38" i="5"/>
  <c r="AU38" i="5"/>
  <c r="AM38" i="5"/>
  <c r="AE38" i="5"/>
  <c r="W38" i="5"/>
  <c r="O38" i="5"/>
  <c r="AY38" i="5"/>
  <c r="AQ38" i="5"/>
  <c r="AI38" i="5"/>
  <c r="AA38" i="5"/>
  <c r="S38" i="5"/>
  <c r="AX38" i="5"/>
  <c r="AP38" i="5"/>
  <c r="AH38" i="5"/>
  <c r="Z38" i="5"/>
  <c r="R38" i="5"/>
  <c r="AS38" i="5"/>
  <c r="AC38" i="5"/>
  <c r="M38" i="5"/>
  <c r="AR38" i="5"/>
  <c r="AB38" i="5"/>
  <c r="L38" i="5"/>
  <c r="AO38" i="5"/>
  <c r="Y38" i="5"/>
  <c r="BB38" i="5"/>
  <c r="AL38" i="5"/>
  <c r="V38" i="5"/>
  <c r="BA38" i="5"/>
  <c r="AK38" i="5"/>
  <c r="U38" i="5"/>
  <c r="AZ38" i="5"/>
  <c r="AJ38" i="5"/>
  <c r="T38" i="5"/>
  <c r="AW38" i="5"/>
  <c r="AG38" i="5"/>
  <c r="Q38" i="5"/>
  <c r="AT38" i="5"/>
  <c r="AD38" i="5"/>
  <c r="N38" i="5"/>
  <c r="DV29" i="23"/>
  <c r="DN29" i="23"/>
  <c r="G43" i="4"/>
  <c r="F43" i="4"/>
  <c r="B43" i="4"/>
  <c r="A44" i="4"/>
  <c r="H43" i="4"/>
  <c r="E43" i="4"/>
  <c r="D43" i="4"/>
  <c r="C43" i="4"/>
  <c r="BD30" i="20"/>
  <c r="AW30" i="23"/>
  <c r="CH30" i="20"/>
  <c r="BG30" i="22"/>
  <c r="BB38" i="13"/>
  <c r="AT38" i="13"/>
  <c r="AL38" i="13"/>
  <c r="AD38" i="13"/>
  <c r="V38" i="13"/>
  <c r="N38" i="13"/>
  <c r="BA38" i="13"/>
  <c r="AS38" i="13"/>
  <c r="AK38" i="13"/>
  <c r="AC38" i="13"/>
  <c r="U38" i="13"/>
  <c r="M38" i="13"/>
  <c r="AZ38" i="13"/>
  <c r="AR38" i="13"/>
  <c r="AJ38" i="13"/>
  <c r="AB38" i="13"/>
  <c r="T38" i="13"/>
  <c r="L38" i="13"/>
  <c r="AY38" i="13"/>
  <c r="AQ38" i="13"/>
  <c r="AI38" i="13"/>
  <c r="AA38" i="13"/>
  <c r="S38" i="13"/>
  <c r="AX38" i="13"/>
  <c r="AP38" i="13"/>
  <c r="AH38" i="13"/>
  <c r="Z38" i="13"/>
  <c r="R38" i="13"/>
  <c r="AW38" i="13"/>
  <c r="AO38" i="13"/>
  <c r="AG38" i="13"/>
  <c r="Y38" i="13"/>
  <c r="Q38" i="13"/>
  <c r="BD38" i="13"/>
  <c r="AV38" i="13"/>
  <c r="AN38" i="13"/>
  <c r="AF38" i="13"/>
  <c r="X38" i="13"/>
  <c r="P38" i="13"/>
  <c r="BC38" i="13"/>
  <c r="AU38" i="13"/>
  <c r="AM38" i="13"/>
  <c r="AE38" i="13"/>
  <c r="W38" i="13"/>
  <c r="O38" i="13"/>
  <c r="CP29" i="26"/>
  <c r="DE29" i="23"/>
  <c r="AP31" i="24"/>
  <c r="CI31" i="24" s="1"/>
  <c r="AH31" i="24"/>
  <c r="Z31" i="24"/>
  <c r="R31" i="24"/>
  <c r="J31" i="24"/>
  <c r="B31" i="24"/>
  <c r="BS31" i="24" s="1"/>
  <c r="AN31" i="24"/>
  <c r="AF31" i="24"/>
  <c r="X31" i="24"/>
  <c r="BQ31" i="24" s="1"/>
  <c r="P31" i="24"/>
  <c r="H31" i="24"/>
  <c r="AM31" i="24"/>
  <c r="AE31" i="24"/>
  <c r="W31" i="24"/>
  <c r="O31" i="24"/>
  <c r="G31" i="24"/>
  <c r="AS31" i="24"/>
  <c r="AG31" i="24"/>
  <c r="T31" i="24"/>
  <c r="F31" i="24"/>
  <c r="AR31" i="24"/>
  <c r="AD31" i="24"/>
  <c r="S31" i="24"/>
  <c r="E31" i="24"/>
  <c r="AO31" i="24"/>
  <c r="AB31" i="24"/>
  <c r="N31" i="24"/>
  <c r="C31" i="24"/>
  <c r="AL31" i="24"/>
  <c r="CE31" i="24" s="1"/>
  <c r="AA31" i="24"/>
  <c r="M31" i="24"/>
  <c r="AC31" i="24"/>
  <c r="D31" i="24"/>
  <c r="CM31" i="24" s="1"/>
  <c r="Y31" i="24"/>
  <c r="V31" i="24"/>
  <c r="AT31" i="24"/>
  <c r="U31" i="24"/>
  <c r="AQ31" i="24"/>
  <c r="Q31" i="24"/>
  <c r="AK31" i="24"/>
  <c r="L31" i="24"/>
  <c r="AJ31" i="24"/>
  <c r="AI31" i="24"/>
  <c r="K31" i="24"/>
  <c r="I31" i="24"/>
  <c r="BP30" i="26"/>
  <c r="CL30" i="22"/>
  <c r="EF29" i="24"/>
  <c r="AW38" i="6"/>
  <c r="AO38" i="6"/>
  <c r="AG38" i="6"/>
  <c r="Y38" i="6"/>
  <c r="Q38" i="6"/>
  <c r="BD38" i="6"/>
  <c r="AV38" i="6"/>
  <c r="AN38" i="6"/>
  <c r="AF38" i="6"/>
  <c r="X38" i="6"/>
  <c r="P38" i="6"/>
  <c r="BC38" i="6"/>
  <c r="AU38" i="6"/>
  <c r="AM38" i="6"/>
  <c r="AE38" i="6"/>
  <c r="W38" i="6"/>
  <c r="O38" i="6"/>
  <c r="BB38" i="6"/>
  <c r="AT38" i="6"/>
  <c r="AL38" i="6"/>
  <c r="AD38" i="6"/>
  <c r="V38" i="6"/>
  <c r="N38" i="6"/>
  <c r="BA38" i="6"/>
  <c r="AS38" i="6"/>
  <c r="AK38" i="6"/>
  <c r="AC38" i="6"/>
  <c r="U38" i="6"/>
  <c r="M38" i="6"/>
  <c r="AZ38" i="6"/>
  <c r="AR38" i="6"/>
  <c r="AJ38" i="6"/>
  <c r="AB38" i="6"/>
  <c r="T38" i="6"/>
  <c r="L38" i="6"/>
  <c r="AY38" i="6"/>
  <c r="AQ38" i="6"/>
  <c r="AI38" i="6"/>
  <c r="AA38" i="6"/>
  <c r="S38" i="6"/>
  <c r="AH38" i="6"/>
  <c r="Z38" i="6"/>
  <c r="R38" i="6"/>
  <c r="AX38" i="6"/>
  <c r="AP38" i="6"/>
  <c r="DC29" i="21"/>
  <c r="CW29" i="23"/>
  <c r="CK30" i="18"/>
  <c r="CK30" i="26"/>
  <c r="BH30" i="23"/>
  <c r="BY30" i="19"/>
  <c r="BE30" i="19"/>
  <c r="CF30" i="22"/>
  <c r="DJ29" i="23"/>
  <c r="CN29" i="17"/>
  <c r="CA30" i="19"/>
  <c r="AY30" i="16"/>
  <c r="AY30" i="25"/>
  <c r="BK30" i="22"/>
  <c r="BM30" i="16"/>
  <c r="BM30" i="24"/>
  <c r="DX29" i="24"/>
  <c r="DH29" i="25"/>
  <c r="DW29" i="19"/>
  <c r="DY29" i="18"/>
  <c r="DG29" i="21"/>
  <c r="DF29" i="20"/>
  <c r="CR29" i="26"/>
  <c r="DP29" i="25"/>
  <c r="DW29" i="21"/>
  <c r="EF29" i="21"/>
  <c r="CT29" i="25"/>
  <c r="DF29" i="19"/>
  <c r="EC29" i="26"/>
  <c r="DF29" i="21"/>
  <c r="DK29" i="23"/>
  <c r="EC29" i="25"/>
  <c r="DP29" i="26"/>
  <c r="DK29" i="18"/>
  <c r="DO29" i="20"/>
  <c r="DA29" i="21"/>
  <c r="EA29" i="20"/>
  <c r="DL29" i="26"/>
  <c r="DR29" i="25"/>
  <c r="DP29" i="17"/>
  <c r="DP29" i="19"/>
  <c r="CY29" i="20"/>
  <c r="DS29" i="21"/>
  <c r="DD29" i="17"/>
  <c r="DR29" i="24"/>
  <c r="CS29" i="18"/>
  <c r="J38" i="6"/>
  <c r="K38" i="6"/>
  <c r="I38" i="6"/>
  <c r="AX38" i="10"/>
  <c r="AP38" i="10"/>
  <c r="AH38" i="10"/>
  <c r="Z38" i="10"/>
  <c r="R38" i="10"/>
  <c r="AW38" i="10"/>
  <c r="AO38" i="10"/>
  <c r="AG38" i="10"/>
  <c r="Y38" i="10"/>
  <c r="Q38" i="10"/>
  <c r="BD38" i="10"/>
  <c r="AV38" i="10"/>
  <c r="AN38" i="10"/>
  <c r="AF38" i="10"/>
  <c r="X38" i="10"/>
  <c r="P38" i="10"/>
  <c r="BB38" i="10"/>
  <c r="AT38" i="10"/>
  <c r="AL38" i="10"/>
  <c r="AD38" i="10"/>
  <c r="V38" i="10"/>
  <c r="N38" i="10"/>
  <c r="BA38" i="10"/>
  <c r="AS38" i="10"/>
  <c r="AK38" i="10"/>
  <c r="AC38" i="10"/>
  <c r="U38" i="10"/>
  <c r="M38" i="10"/>
  <c r="AZ38" i="10"/>
  <c r="AR38" i="10"/>
  <c r="AJ38" i="10"/>
  <c r="AB38" i="10"/>
  <c r="T38" i="10"/>
  <c r="L38" i="10"/>
  <c r="AY38" i="10"/>
  <c r="AQ38" i="10"/>
  <c r="AI38" i="10"/>
  <c r="AA38" i="10"/>
  <c r="S38" i="10"/>
  <c r="AM38" i="10"/>
  <c r="AE38" i="10"/>
  <c r="W38" i="10"/>
  <c r="O38" i="10"/>
  <c r="BC38" i="10"/>
  <c r="AU38" i="10"/>
  <c r="BR30" i="20"/>
  <c r="CG30" i="16"/>
  <c r="CG30" i="25"/>
  <c r="BB30" i="19"/>
  <c r="CD30" i="16"/>
  <c r="ED29" i="25"/>
  <c r="T38" i="7"/>
  <c r="AQ38" i="7"/>
  <c r="N38" i="7"/>
  <c r="AE38" i="7"/>
  <c r="AW38" i="7"/>
  <c r="Z38" i="7"/>
  <c r="CU29" i="17"/>
  <c r="E43" i="12"/>
  <c r="D43" i="12"/>
  <c r="C43" i="12"/>
  <c r="B43" i="12"/>
  <c r="A44" i="12"/>
  <c r="H43" i="12"/>
  <c r="G43" i="12"/>
  <c r="F43" i="12"/>
  <c r="CB30" i="19"/>
  <c r="BI30" i="24"/>
  <c r="CM30" i="18"/>
  <c r="CM30" i="26"/>
  <c r="CZ29" i="23"/>
  <c r="DV29" i="25"/>
  <c r="AZ30" i="19"/>
  <c r="BO30" i="24"/>
  <c r="BA30" i="18"/>
  <c r="BA30" i="26"/>
  <c r="CR29" i="24"/>
  <c r="DC29" i="26"/>
  <c r="BF30" i="19"/>
  <c r="BF30" i="25"/>
  <c r="BS30" i="19"/>
  <c r="BN30" i="16"/>
  <c r="BN30" i="24"/>
  <c r="DJ29" i="26"/>
  <c r="EB29" i="26"/>
  <c r="DC29" i="17"/>
  <c r="J38" i="3"/>
  <c r="K38" i="3"/>
  <c r="I38" i="3"/>
  <c r="AW30" i="16"/>
  <c r="AW30" i="24"/>
  <c r="EB30" i="24" s="1"/>
  <c r="AX30" i="18"/>
  <c r="AX30" i="26"/>
  <c r="EF29" i="25"/>
  <c r="CV29" i="23"/>
  <c r="CP29" i="17"/>
  <c r="CP29" i="16"/>
  <c r="I38" i="9"/>
  <c r="K38" i="9"/>
  <c r="J38" i="9"/>
  <c r="AO31" i="16"/>
  <c r="AG31" i="16"/>
  <c r="Y31" i="16"/>
  <c r="Q31" i="16"/>
  <c r="I31" i="16"/>
  <c r="AQ31" i="16"/>
  <c r="CJ31" i="16" s="1"/>
  <c r="AH31" i="16"/>
  <c r="X31" i="16"/>
  <c r="O31" i="16"/>
  <c r="F31" i="16"/>
  <c r="AP31" i="16"/>
  <c r="AF31" i="16"/>
  <c r="W31" i="16"/>
  <c r="N31" i="16"/>
  <c r="E31" i="16"/>
  <c r="AM31" i="16"/>
  <c r="AD31" i="16"/>
  <c r="U31" i="16"/>
  <c r="L31" i="16"/>
  <c r="C31" i="16"/>
  <c r="AK31" i="16"/>
  <c r="V31" i="16"/>
  <c r="BO31" i="16" s="1"/>
  <c r="H31" i="16"/>
  <c r="AJ31" i="16"/>
  <c r="T31" i="16"/>
  <c r="G31" i="16"/>
  <c r="AI31" i="16"/>
  <c r="S31" i="16"/>
  <c r="D31" i="16"/>
  <c r="AT31" i="16"/>
  <c r="CM31" i="16" s="1"/>
  <c r="AE31" i="16"/>
  <c r="R31" i="16"/>
  <c r="B31" i="16"/>
  <c r="AR31" i="16"/>
  <c r="AB31" i="16"/>
  <c r="M31" i="16"/>
  <c r="AC31" i="16"/>
  <c r="AA31" i="16"/>
  <c r="BT31" i="16" s="1"/>
  <c r="Z31" i="16"/>
  <c r="P31" i="16"/>
  <c r="K31" i="16"/>
  <c r="AS31" i="16"/>
  <c r="J31" i="16"/>
  <c r="AV31" i="16" s="1"/>
  <c r="AL31" i="16"/>
  <c r="AN31" i="16"/>
  <c r="AQ31" i="25"/>
  <c r="AI31" i="25"/>
  <c r="AA31" i="25"/>
  <c r="S31" i="25"/>
  <c r="K31" i="25"/>
  <c r="C31" i="25"/>
  <c r="BH31" i="25" s="1"/>
  <c r="AP31" i="25"/>
  <c r="AH31" i="25"/>
  <c r="Z31" i="25"/>
  <c r="BS31" i="25" s="1"/>
  <c r="R31" i="25"/>
  <c r="J31" i="25"/>
  <c r="B31" i="25"/>
  <c r="AL31" i="25"/>
  <c r="AB31" i="25"/>
  <c r="P31" i="25"/>
  <c r="F31" i="25"/>
  <c r="AK31" i="25"/>
  <c r="CD31" i="25" s="1"/>
  <c r="Y31" i="25"/>
  <c r="O31" i="25"/>
  <c r="E31" i="25"/>
  <c r="AT31" i="25"/>
  <c r="AJ31" i="25"/>
  <c r="X31" i="25"/>
  <c r="N31" i="25"/>
  <c r="D31" i="25"/>
  <c r="BV31" i="25" s="1"/>
  <c r="AF31" i="25"/>
  <c r="Q31" i="25"/>
  <c r="AE31" i="25"/>
  <c r="M31" i="25"/>
  <c r="AS31" i="25"/>
  <c r="AD31" i="25"/>
  <c r="L31" i="25"/>
  <c r="AR31" i="25"/>
  <c r="CK31" i="25" s="1"/>
  <c r="AC31" i="25"/>
  <c r="I31" i="25"/>
  <c r="AO31" i="25"/>
  <c r="W31" i="25"/>
  <c r="H31" i="25"/>
  <c r="BA31" i="25" s="1"/>
  <c r="U31" i="25"/>
  <c r="T31" i="25"/>
  <c r="G31" i="25"/>
  <c r="AZ31" i="25" s="1"/>
  <c r="AN31" i="25"/>
  <c r="AM31" i="25"/>
  <c r="AG31" i="25"/>
  <c r="V31" i="25"/>
  <c r="BP30" i="18"/>
  <c r="CL30" i="16"/>
  <c r="EF29" i="16"/>
  <c r="DO29" i="24"/>
  <c r="BE30" i="16"/>
  <c r="CU29" i="26"/>
  <c r="CP29" i="24"/>
  <c r="BB38" i="3"/>
  <c r="AT38" i="3"/>
  <c r="AL38" i="3"/>
  <c r="AD38" i="3"/>
  <c r="V38" i="3"/>
  <c r="N38" i="3"/>
  <c r="BA38" i="3"/>
  <c r="AS38" i="3"/>
  <c r="AK38" i="3"/>
  <c r="AC38" i="3"/>
  <c r="U38" i="3"/>
  <c r="M38" i="3"/>
  <c r="AW38" i="3"/>
  <c r="AO38" i="3"/>
  <c r="AG38" i="3"/>
  <c r="Y38" i="3"/>
  <c r="Q38" i="3"/>
  <c r="BD38" i="3"/>
  <c r="AV38" i="3"/>
  <c r="AN38" i="3"/>
  <c r="AF38" i="3"/>
  <c r="X38" i="3"/>
  <c r="P38" i="3"/>
  <c r="AY38" i="3"/>
  <c r="AI38" i="3"/>
  <c r="S38" i="3"/>
  <c r="AH38" i="3"/>
  <c r="R38" i="3"/>
  <c r="AU38" i="3"/>
  <c r="AE38" i="3"/>
  <c r="O38" i="3"/>
  <c r="AZ38" i="3"/>
  <c r="AJ38" i="3"/>
  <c r="T38" i="3"/>
  <c r="AX38" i="3"/>
  <c r="AR38" i="3"/>
  <c r="AB38" i="3"/>
  <c r="L38" i="3"/>
  <c r="AQ38" i="3"/>
  <c r="AA38" i="3"/>
  <c r="AP38" i="3"/>
  <c r="Z38" i="3"/>
  <c r="BC38" i="3"/>
  <c r="AM38" i="3"/>
  <c r="W38" i="3"/>
  <c r="BA38" i="2"/>
  <c r="AS38" i="2"/>
  <c r="AK38" i="2"/>
  <c r="AC38" i="2"/>
  <c r="U38" i="2"/>
  <c r="M38" i="2"/>
  <c r="AZ38" i="2"/>
  <c r="AR38" i="2"/>
  <c r="AJ38" i="2"/>
  <c r="AB38" i="2"/>
  <c r="T38" i="2"/>
  <c r="L38" i="2"/>
  <c r="BD38" i="2"/>
  <c r="AV38" i="2"/>
  <c r="AN38" i="2"/>
  <c r="AF38" i="2"/>
  <c r="X38" i="2"/>
  <c r="P38" i="2"/>
  <c r="BC38" i="2"/>
  <c r="AM38" i="2"/>
  <c r="W38" i="2"/>
  <c r="AU38" i="2"/>
  <c r="AE38" i="2"/>
  <c r="O38" i="2"/>
  <c r="BB38" i="2"/>
  <c r="AL38" i="2"/>
  <c r="V38" i="2"/>
  <c r="AI38" i="2"/>
  <c r="AG38" i="2"/>
  <c r="AP38" i="2"/>
  <c r="Z38" i="2"/>
  <c r="AY38" i="2"/>
  <c r="S38" i="2"/>
  <c r="AX38" i="2"/>
  <c r="AH38" i="2"/>
  <c r="R38" i="2"/>
  <c r="AW38" i="2"/>
  <c r="Q38" i="2"/>
  <c r="AT38" i="2"/>
  <c r="AD38" i="2"/>
  <c r="N38" i="2"/>
  <c r="AQ38" i="2"/>
  <c r="AA38" i="2"/>
  <c r="AO38" i="2"/>
  <c r="Y38" i="2"/>
  <c r="CZ29" i="25"/>
  <c r="DX29" i="17"/>
  <c r="CY29" i="25"/>
  <c r="DE29" i="19"/>
  <c r="DR29" i="18"/>
  <c r="DT29" i="21"/>
  <c r="DW29" i="20"/>
  <c r="DA29" i="19"/>
  <c r="DY29" i="17"/>
  <c r="CT29" i="24"/>
  <c r="DZ29" i="21"/>
  <c r="EA29" i="17"/>
  <c r="DD29" i="18"/>
  <c r="DZ29" i="18"/>
  <c r="DK29" i="16"/>
  <c r="DH29" i="23"/>
  <c r="EA29" i="25"/>
  <c r="CS29" i="26"/>
  <c r="EA29" i="18"/>
  <c r="DM29" i="20"/>
  <c r="EA29" i="21"/>
  <c r="DU29" i="19"/>
  <c r="DE29" i="17"/>
  <c r="DH29" i="26"/>
  <c r="DF29" i="18"/>
  <c r="DG29" i="20"/>
  <c r="CS29" i="21"/>
  <c r="CQ29" i="17"/>
  <c r="DR29" i="26"/>
  <c r="CS29" i="24"/>
  <c r="DD29" i="16"/>
  <c r="CR29" i="17"/>
  <c r="DR29" i="23"/>
  <c r="BK30" i="16"/>
  <c r="BK30" i="24"/>
  <c r="BM30" i="26"/>
  <c r="CZ29" i="16"/>
  <c r="DD29" i="24"/>
  <c r="DB29" i="25"/>
  <c r="EA29" i="19"/>
  <c r="EF29" i="20"/>
  <c r="DQ29" i="21"/>
  <c r="DP29" i="21"/>
  <c r="DL29" i="18"/>
  <c r="CT29" i="17"/>
  <c r="DE29" i="16"/>
  <c r="CY29" i="23"/>
  <c r="CZ29" i="17"/>
  <c r="DZ29" i="20"/>
  <c r="EC29" i="20"/>
  <c r="DN29" i="25"/>
  <c r="CT29" i="23"/>
  <c r="DS29" i="25"/>
  <c r="DS29" i="26"/>
  <c r="CV29" i="18"/>
  <c r="DW29" i="16"/>
  <c r="DH29" i="24"/>
  <c r="CT29" i="26"/>
  <c r="DQ29" i="16"/>
  <c r="DY29" i="26"/>
  <c r="EE29" i="18"/>
  <c r="DD29" i="20"/>
  <c r="DC29" i="20"/>
  <c r="DF29" i="26"/>
  <c r="DH29" i="18"/>
  <c r="DY29" i="25"/>
  <c r="CZ29" i="20"/>
  <c r="CY29" i="26"/>
  <c r="CG30" i="23"/>
  <c r="L38" i="7"/>
  <c r="W38" i="7"/>
  <c r="AO38" i="7"/>
  <c r="R38" i="7"/>
  <c r="DT29" i="23"/>
  <c r="DZ29" i="23"/>
  <c r="BL30" i="22"/>
  <c r="BJ30" i="21"/>
  <c r="AU30" i="23"/>
  <c r="AB38" i="7"/>
  <c r="V38" i="7"/>
  <c r="AM38" i="7"/>
  <c r="AH38" i="7"/>
  <c r="DU29" i="23"/>
  <c r="CB30" i="20"/>
  <c r="CM30" i="19"/>
  <c r="AZ30" i="20"/>
  <c r="BA30" i="20"/>
  <c r="DM29" i="26"/>
  <c r="BF30" i="18"/>
  <c r="BJ30" i="23"/>
  <c r="BN30" i="18"/>
  <c r="A45" i="9"/>
  <c r="H44" i="9"/>
  <c r="G44" i="9"/>
  <c r="D44" i="9"/>
  <c r="F44" i="9"/>
  <c r="E44" i="9"/>
  <c r="C44" i="9"/>
  <c r="B44" i="9"/>
  <c r="DC29" i="24"/>
  <c r="BQ30" i="19"/>
  <c r="BU30" i="23"/>
  <c r="CL30" i="25"/>
  <c r="CN29" i="25"/>
  <c r="CK30" i="20"/>
  <c r="BH30" i="25"/>
  <c r="BY30" i="22"/>
  <c r="CF30" i="16"/>
  <c r="EF29" i="23"/>
  <c r="CP29" i="18"/>
  <c r="BI30" i="18"/>
  <c r="BI30" i="26"/>
  <c r="CM30" i="20"/>
  <c r="BV30" i="17"/>
  <c r="BV30" i="25"/>
  <c r="BC30" i="21"/>
  <c r="CR29" i="25"/>
  <c r="CU29" i="23"/>
  <c r="CN29" i="23"/>
  <c r="J38" i="10"/>
  <c r="I38" i="10"/>
  <c r="K38" i="10"/>
  <c r="BT30" i="16"/>
  <c r="BT30" i="25"/>
  <c r="BO30" i="18"/>
  <c r="BO30" i="26"/>
  <c r="BA30" i="19"/>
  <c r="CE30" i="25"/>
  <c r="DG29" i="24"/>
  <c r="EB29" i="20"/>
  <c r="BL30" i="16"/>
  <c r="BL30" i="25"/>
  <c r="BF30" i="17"/>
  <c r="BJ30" i="24"/>
  <c r="BN30" i="17"/>
  <c r="BN30" i="26"/>
  <c r="EF29" i="26"/>
  <c r="DM29" i="25"/>
  <c r="CN29" i="21"/>
  <c r="DL29" i="24"/>
  <c r="BD30" i="24"/>
  <c r="AW30" i="18"/>
  <c r="AW30" i="26"/>
  <c r="BG30" i="25"/>
  <c r="DF29" i="23"/>
  <c r="CO29" i="20"/>
  <c r="DC29" i="16"/>
  <c r="DC29" i="23"/>
  <c r="AV30" i="23"/>
  <c r="AM31" i="19"/>
  <c r="AE31" i="19"/>
  <c r="W31" i="19"/>
  <c r="O31" i="19"/>
  <c r="G31" i="19"/>
  <c r="AZ31" i="19" s="1"/>
  <c r="AS31" i="19"/>
  <c r="AK31" i="19"/>
  <c r="AC31" i="19"/>
  <c r="U31" i="19"/>
  <c r="M31" i="19"/>
  <c r="E31" i="19"/>
  <c r="AQ31" i="19"/>
  <c r="AI31" i="19"/>
  <c r="AA31" i="19"/>
  <c r="S31" i="19"/>
  <c r="K31" i="19"/>
  <c r="C31" i="19"/>
  <c r="BD31" i="19" s="1"/>
  <c r="AT31" i="19"/>
  <c r="AG31" i="19"/>
  <c r="T31" i="19"/>
  <c r="H31" i="19"/>
  <c r="AR31" i="19"/>
  <c r="AF31" i="19"/>
  <c r="R31" i="19"/>
  <c r="F31" i="19"/>
  <c r="AO31" i="19"/>
  <c r="AB31" i="19"/>
  <c r="P31" i="19"/>
  <c r="B31" i="19"/>
  <c r="AX31" i="19" s="1"/>
  <c r="AL31" i="19"/>
  <c r="Q31" i="19"/>
  <c r="AJ31" i="19"/>
  <c r="N31" i="19"/>
  <c r="BG31" i="19" s="1"/>
  <c r="AH31" i="19"/>
  <c r="L31" i="19"/>
  <c r="AD31" i="19"/>
  <c r="J31" i="19"/>
  <c r="Z31" i="19"/>
  <c r="Y31" i="19"/>
  <c r="X31" i="19"/>
  <c r="V31" i="19"/>
  <c r="AP31" i="19"/>
  <c r="AN31" i="19"/>
  <c r="I31" i="19"/>
  <c r="D31" i="19"/>
  <c r="AR31" i="18"/>
  <c r="AJ31" i="18"/>
  <c r="AB31" i="18"/>
  <c r="T31" i="18"/>
  <c r="L31" i="18"/>
  <c r="D31" i="18"/>
  <c r="AM31" i="18"/>
  <c r="AD31" i="18"/>
  <c r="U31" i="18"/>
  <c r="K31" i="18"/>
  <c r="B31" i="18"/>
  <c r="AL31" i="18"/>
  <c r="AC31" i="18"/>
  <c r="S31" i="18"/>
  <c r="J31" i="18"/>
  <c r="AT31" i="18"/>
  <c r="AK31" i="18"/>
  <c r="AA31" i="18"/>
  <c r="R31" i="18"/>
  <c r="BK31" i="18" s="1"/>
  <c r="I31" i="18"/>
  <c r="AS31" i="18"/>
  <c r="AI31" i="18"/>
  <c r="Z31" i="18"/>
  <c r="Q31" i="18"/>
  <c r="H31" i="18"/>
  <c r="AQ31" i="18"/>
  <c r="Y31" i="18"/>
  <c r="G31" i="18"/>
  <c r="AP31" i="18"/>
  <c r="X31" i="18"/>
  <c r="F31" i="18"/>
  <c r="AO31" i="18"/>
  <c r="W31" i="18"/>
  <c r="E31" i="18"/>
  <c r="AX31" i="18" s="1"/>
  <c r="P31" i="18"/>
  <c r="O31" i="18"/>
  <c r="AN31" i="18"/>
  <c r="N31" i="18"/>
  <c r="AH31" i="18"/>
  <c r="M31" i="18"/>
  <c r="C31" i="18"/>
  <c r="AF31" i="18"/>
  <c r="BY31" i="18" s="1"/>
  <c r="AG31" i="18"/>
  <c r="AE31" i="18"/>
  <c r="V31" i="18"/>
  <c r="BU30" i="24"/>
  <c r="DA29" i="25"/>
  <c r="DO29" i="26"/>
  <c r="DV29" i="18"/>
  <c r="CN29" i="18"/>
  <c r="DW29" i="18"/>
  <c r="CZ29" i="26"/>
  <c r="DX29" i="25"/>
  <c r="DT29" i="19"/>
  <c r="EA29" i="24"/>
  <c r="B44" i="10"/>
  <c r="A45" i="10"/>
  <c r="H44" i="10"/>
  <c r="F44" i="10"/>
  <c r="E44" i="10"/>
  <c r="D44" i="10"/>
  <c r="C44" i="10"/>
  <c r="G44" i="10"/>
  <c r="DA29" i="23"/>
  <c r="EC29" i="24"/>
  <c r="DB29" i="17"/>
  <c r="CT29" i="19"/>
  <c r="DN29" i="20"/>
  <c r="EF29" i="19"/>
  <c r="EC29" i="21"/>
  <c r="DK29" i="20"/>
  <c r="CW29" i="26"/>
  <c r="DN29" i="17"/>
  <c r="CY29" i="24"/>
  <c r="DH29" i="17"/>
  <c r="CY29" i="21"/>
  <c r="DN29" i="21"/>
  <c r="DQ29" i="26"/>
  <c r="DQ29" i="24"/>
  <c r="DK29" i="25"/>
  <c r="DY29" i="19"/>
  <c r="CW29" i="18"/>
  <c r="CQ29" i="21"/>
  <c r="DL29" i="17"/>
  <c r="DS29" i="18"/>
  <c r="CX29" i="19"/>
  <c r="DB29" i="16"/>
  <c r="DD29" i="26"/>
  <c r="DB29" i="18"/>
  <c r="DL29" i="20"/>
  <c r="CT29" i="20"/>
  <c r="DN29" i="19"/>
  <c r="DQ29" i="20"/>
  <c r="DZ29" i="17"/>
  <c r="DU29" i="20"/>
  <c r="DJ29" i="19"/>
  <c r="BA39" i="2"/>
  <c r="BT30" i="21"/>
  <c r="BB30" i="20"/>
  <c r="AY38" i="7"/>
  <c r="BX30" i="22"/>
  <c r="BW30" i="22"/>
  <c r="E43" i="2"/>
  <c r="D43" i="2"/>
  <c r="H43" i="2"/>
  <c r="G43" i="2"/>
  <c r="B43" i="2"/>
  <c r="A44" i="2"/>
  <c r="F43" i="2"/>
  <c r="C43" i="2"/>
  <c r="CI30" i="22"/>
  <c r="BF30" i="26"/>
  <c r="DG29" i="23"/>
  <c r="BZ30" i="20"/>
  <c r="AV30" i="22"/>
  <c r="AP31" i="17"/>
  <c r="CI31" i="17" s="1"/>
  <c r="AH31" i="17"/>
  <c r="Z31" i="17"/>
  <c r="R31" i="17"/>
  <c r="J31" i="17"/>
  <c r="B31" i="17"/>
  <c r="AO31" i="17"/>
  <c r="AG31" i="17"/>
  <c r="Y31" i="17"/>
  <c r="BR31" i="17" s="1"/>
  <c r="Q31" i="17"/>
  <c r="I31" i="17"/>
  <c r="AR31" i="17"/>
  <c r="AF31" i="17"/>
  <c r="V31" i="17"/>
  <c r="L31" i="17"/>
  <c r="AQ31" i="17"/>
  <c r="AE31" i="17"/>
  <c r="U31" i="17"/>
  <c r="K31" i="17"/>
  <c r="AN31" i="17"/>
  <c r="AD31" i="17"/>
  <c r="T31" i="17"/>
  <c r="H31" i="17"/>
  <c r="AM31" i="17"/>
  <c r="AC31" i="17"/>
  <c r="S31" i="17"/>
  <c r="G31" i="17"/>
  <c r="AB31" i="17"/>
  <c r="F31" i="17"/>
  <c r="AA31" i="17"/>
  <c r="E31" i="17"/>
  <c r="AT31" i="17"/>
  <c r="X31" i="17"/>
  <c r="AW31" i="17" s="1"/>
  <c r="D31" i="17"/>
  <c r="AS31" i="17"/>
  <c r="W31" i="17"/>
  <c r="C31" i="17"/>
  <c r="AK31" i="17"/>
  <c r="O31" i="17"/>
  <c r="AL31" i="17"/>
  <c r="AJ31" i="17"/>
  <c r="CC31" i="17" s="1"/>
  <c r="AI31" i="17"/>
  <c r="P31" i="17"/>
  <c r="N31" i="17"/>
  <c r="M31" i="17"/>
  <c r="AQ31" i="26"/>
  <c r="AI31" i="26"/>
  <c r="AA31" i="26"/>
  <c r="S31" i="26"/>
  <c r="K31" i="26"/>
  <c r="C31" i="26"/>
  <c r="AL31" i="26"/>
  <c r="AC31" i="26"/>
  <c r="T31" i="26"/>
  <c r="J31" i="26"/>
  <c r="AN31" i="26"/>
  <c r="AD31" i="26"/>
  <c r="R31" i="26"/>
  <c r="H31" i="26"/>
  <c r="AM31" i="26"/>
  <c r="AB31" i="26"/>
  <c r="Q31" i="26"/>
  <c r="G31" i="26"/>
  <c r="AT31" i="26"/>
  <c r="AJ31" i="26"/>
  <c r="CC31" i="26" s="1"/>
  <c r="Y31" i="26"/>
  <c r="O31" i="26"/>
  <c r="E31" i="26"/>
  <c r="AG31" i="26"/>
  <c r="P31" i="26"/>
  <c r="AR31" i="26"/>
  <c r="Z31" i="26"/>
  <c r="L31" i="26"/>
  <c r="AP31" i="26"/>
  <c r="X31" i="26"/>
  <c r="I31" i="26"/>
  <c r="AF31" i="26"/>
  <c r="D31" i="26"/>
  <c r="AZ31" i="26" s="1"/>
  <c r="AE31" i="26"/>
  <c r="B31" i="26"/>
  <c r="V31" i="26"/>
  <c r="BO31" i="26" s="1"/>
  <c r="N31" i="26"/>
  <c r="M31" i="26"/>
  <c r="AS31" i="26"/>
  <c r="F31" i="26"/>
  <c r="AO31" i="26"/>
  <c r="AK31" i="26"/>
  <c r="U31" i="26"/>
  <c r="AH31" i="26"/>
  <c r="W31" i="26"/>
  <c r="CL30" i="17"/>
  <c r="DX29" i="26"/>
  <c r="DP29" i="23"/>
  <c r="BH30" i="17"/>
  <c r="BE30" i="17"/>
  <c r="CF30" i="24"/>
  <c r="CU29" i="19"/>
  <c r="BA38" i="12"/>
  <c r="AS38" i="12"/>
  <c r="AK38" i="12"/>
  <c r="AC38" i="12"/>
  <c r="U38" i="12"/>
  <c r="M38" i="12"/>
  <c r="AZ38" i="12"/>
  <c r="AR38" i="12"/>
  <c r="AJ38" i="12"/>
  <c r="AB38" i="12"/>
  <c r="T38" i="12"/>
  <c r="L38" i="12"/>
  <c r="AY38" i="12"/>
  <c r="AQ38" i="12"/>
  <c r="AI38" i="12"/>
  <c r="AA38" i="12"/>
  <c r="S38" i="12"/>
  <c r="AX38" i="12"/>
  <c r="AP38" i="12"/>
  <c r="AH38" i="12"/>
  <c r="Z38" i="12"/>
  <c r="R38" i="12"/>
  <c r="AW38" i="12"/>
  <c r="AO38" i="12"/>
  <c r="AG38" i="12"/>
  <c r="Y38" i="12"/>
  <c r="Q38" i="12"/>
  <c r="BD38" i="12"/>
  <c r="AV38" i="12"/>
  <c r="AN38" i="12"/>
  <c r="AF38" i="12"/>
  <c r="X38" i="12"/>
  <c r="P38" i="12"/>
  <c r="BC38" i="12"/>
  <c r="AU38" i="12"/>
  <c r="AM38" i="12"/>
  <c r="AE38" i="12"/>
  <c r="W38" i="12"/>
  <c r="O38" i="12"/>
  <c r="BB38" i="12"/>
  <c r="AT38" i="12"/>
  <c r="AL38" i="12"/>
  <c r="AD38" i="12"/>
  <c r="V38" i="12"/>
  <c r="N38" i="12"/>
  <c r="DU29" i="24"/>
  <c r="CJ30" i="16"/>
  <c r="BR30" i="22"/>
  <c r="AU30" i="16"/>
  <c r="AU30" i="24"/>
  <c r="CD30" i="19"/>
  <c r="CD30" i="26"/>
  <c r="AJ38" i="7"/>
  <c r="M38" i="7"/>
  <c r="AD38" i="7"/>
  <c r="AU38" i="7"/>
  <c r="X38" i="7"/>
  <c r="AP38" i="7"/>
  <c r="DT29" i="17"/>
  <c r="EA29" i="23"/>
  <c r="AW38" i="9"/>
  <c r="AO38" i="9"/>
  <c r="AG38" i="9"/>
  <c r="Y38" i="9"/>
  <c r="Q38" i="9"/>
  <c r="BD38" i="9"/>
  <c r="AV38" i="9"/>
  <c r="AN38" i="9"/>
  <c r="AF38" i="9"/>
  <c r="X38" i="9"/>
  <c r="P38" i="9"/>
  <c r="BC38" i="9"/>
  <c r="AU38" i="9"/>
  <c r="AM38" i="9"/>
  <c r="AE38" i="9"/>
  <c r="W38" i="9"/>
  <c r="O38" i="9"/>
  <c r="AZ38" i="9"/>
  <c r="AR38" i="9"/>
  <c r="AJ38" i="9"/>
  <c r="AB38" i="9"/>
  <c r="T38" i="9"/>
  <c r="L38" i="9"/>
  <c r="AT38" i="9"/>
  <c r="AD38" i="9"/>
  <c r="N38" i="9"/>
  <c r="AS38" i="9"/>
  <c r="AC38" i="9"/>
  <c r="M38" i="9"/>
  <c r="AQ38" i="9"/>
  <c r="AA38" i="9"/>
  <c r="AP38" i="9"/>
  <c r="Z38" i="9"/>
  <c r="BB38" i="9"/>
  <c r="AL38" i="9"/>
  <c r="V38" i="9"/>
  <c r="BA38" i="9"/>
  <c r="AK38" i="9"/>
  <c r="U38" i="9"/>
  <c r="AY38" i="9"/>
  <c r="AI38" i="9"/>
  <c r="S38" i="9"/>
  <c r="AX38" i="9"/>
  <c r="AH38" i="9"/>
  <c r="R38" i="9"/>
  <c r="CJ30" i="18"/>
  <c r="CJ30" i="26"/>
  <c r="AU30" i="17"/>
  <c r="AU30" i="25"/>
  <c r="CX29" i="25"/>
  <c r="AR38" i="7"/>
  <c r="U38" i="7"/>
  <c r="AL38" i="7"/>
  <c r="BC38" i="7"/>
  <c r="AF38" i="7"/>
  <c r="AX38" i="7"/>
  <c r="CO29" i="23"/>
  <c r="BX30" i="24"/>
  <c r="EE29" i="26"/>
  <c r="K38" i="12"/>
  <c r="J38" i="12"/>
  <c r="I38" i="12"/>
  <c r="DZ29" i="24"/>
  <c r="BT30" i="17"/>
  <c r="BT30" i="24"/>
  <c r="BW30" i="17"/>
  <c r="BW30" i="24"/>
  <c r="CE30" i="26"/>
  <c r="DV29" i="24"/>
  <c r="AA39" i="8"/>
  <c r="AP39" i="8"/>
  <c r="AO39" i="8"/>
  <c r="AG39" i="8"/>
  <c r="Q39" i="8"/>
  <c r="BD39" i="8"/>
  <c r="AF39" i="8"/>
  <c r="X39" i="8"/>
  <c r="BC39" i="8"/>
  <c r="AU39" i="8"/>
  <c r="BB39" i="8"/>
  <c r="AL39" i="8"/>
  <c r="AD39" i="8"/>
  <c r="BA39" i="8"/>
  <c r="AK39" i="8"/>
  <c r="M39" i="8"/>
  <c r="AR39" i="8"/>
  <c r="T39" i="8"/>
  <c r="BL30" i="26"/>
  <c r="BJ30" i="17"/>
  <c r="DF29" i="24"/>
  <c r="DM29" i="16"/>
  <c r="EE29" i="24"/>
  <c r="BC38" i="4"/>
  <c r="AU38" i="4"/>
  <c r="AM38" i="4"/>
  <c r="AE38" i="4"/>
  <c r="W38" i="4"/>
  <c r="O38" i="4"/>
  <c r="BB38" i="4"/>
  <c r="AT38" i="4"/>
  <c r="AL38" i="4"/>
  <c r="AD38" i="4"/>
  <c r="V38" i="4"/>
  <c r="N38" i="4"/>
  <c r="AX38" i="4"/>
  <c r="AP38" i="4"/>
  <c r="AH38" i="4"/>
  <c r="Z38" i="4"/>
  <c r="R38" i="4"/>
  <c r="AW38" i="4"/>
  <c r="AO38" i="4"/>
  <c r="AG38" i="4"/>
  <c r="Y38" i="4"/>
  <c r="Q38" i="4"/>
  <c r="BD38" i="4"/>
  <c r="AN38" i="4"/>
  <c r="X38" i="4"/>
  <c r="BA38" i="4"/>
  <c r="AK38" i="4"/>
  <c r="U38" i="4"/>
  <c r="AZ38" i="4"/>
  <c r="T38" i="4"/>
  <c r="AV38" i="4"/>
  <c r="AF38" i="4"/>
  <c r="P38" i="4"/>
  <c r="AJ38" i="4"/>
  <c r="AY38" i="4"/>
  <c r="AI38" i="4"/>
  <c r="S38" i="4"/>
  <c r="AS38" i="4"/>
  <c r="AC38" i="4"/>
  <c r="M38" i="4"/>
  <c r="AR38" i="4"/>
  <c r="AB38" i="4"/>
  <c r="L38" i="4"/>
  <c r="AQ38" i="4"/>
  <c r="AA38" i="4"/>
  <c r="BD30" i="17"/>
  <c r="BD30" i="25"/>
  <c r="CH30" i="24"/>
  <c r="BG30" i="16"/>
  <c r="DA29" i="26"/>
  <c r="D39" i="11"/>
  <c r="C39" i="11"/>
  <c r="B39" i="11"/>
  <c r="H39" i="11"/>
  <c r="G39" i="11"/>
  <c r="F39" i="11"/>
  <c r="E39" i="11"/>
  <c r="A40" i="11"/>
  <c r="DX29" i="19"/>
  <c r="EB29" i="24"/>
  <c r="CW29" i="24"/>
  <c r="I39" i="10" s="1"/>
  <c r="AV30" i="24"/>
  <c r="DZ30" i="24" s="1"/>
  <c r="BF31" i="23"/>
  <c r="AT31" i="20"/>
  <c r="AL31" i="20"/>
  <c r="AD31" i="20"/>
  <c r="V31" i="20"/>
  <c r="N31" i="20"/>
  <c r="F31" i="20"/>
  <c r="AR31" i="20"/>
  <c r="AJ31" i="20"/>
  <c r="AB31" i="20"/>
  <c r="T31" i="20"/>
  <c r="L31" i="20"/>
  <c r="D31" i="20"/>
  <c r="AO31" i="20"/>
  <c r="AE31" i="20"/>
  <c r="S31" i="20"/>
  <c r="I31" i="20"/>
  <c r="AN31" i="20"/>
  <c r="AC31" i="20"/>
  <c r="R31" i="20"/>
  <c r="H31" i="20"/>
  <c r="AM31" i="20"/>
  <c r="AA31" i="20"/>
  <c r="Q31" i="20"/>
  <c r="G31" i="20"/>
  <c r="AK31" i="20"/>
  <c r="Z31" i="20"/>
  <c r="P31" i="20"/>
  <c r="E31" i="20"/>
  <c r="AI31" i="20"/>
  <c r="Y31" i="20"/>
  <c r="O31" i="20"/>
  <c r="C31" i="20"/>
  <c r="AS31" i="20"/>
  <c r="AH31" i="20"/>
  <c r="X31" i="20"/>
  <c r="M31" i="20"/>
  <c r="B31" i="20"/>
  <c r="AQ31" i="20"/>
  <c r="AP31" i="20"/>
  <c r="AF31" i="20"/>
  <c r="BY31" i="20" s="1"/>
  <c r="J31" i="20"/>
  <c r="AG31" i="20"/>
  <c r="W31" i="20"/>
  <c r="U31" i="20"/>
  <c r="K31" i="20"/>
  <c r="DI29" i="23"/>
  <c r="DA29" i="17"/>
  <c r="DO29" i="17"/>
  <c r="EE29" i="20"/>
  <c r="DL29" i="23"/>
  <c r="DA29" i="24"/>
  <c r="F43" i="3"/>
  <c r="E43" i="3"/>
  <c r="A44" i="3"/>
  <c r="H43" i="3"/>
  <c r="G43" i="3"/>
  <c r="D43" i="3"/>
  <c r="C43" i="3"/>
  <c r="B43" i="3"/>
  <c r="DX29" i="16"/>
  <c r="CO29" i="25"/>
  <c r="A45" i="6"/>
  <c r="H44" i="6"/>
  <c r="G44" i="6"/>
  <c r="F44" i="6"/>
  <c r="E44" i="6"/>
  <c r="D44" i="6"/>
  <c r="C44" i="6"/>
  <c r="B44" i="6"/>
  <c r="BM30" i="20"/>
  <c r="CX29" i="26"/>
  <c r="ED29" i="26"/>
  <c r="DQ29" i="17"/>
  <c r="ED29" i="18"/>
  <c r="CW29" i="20"/>
  <c r="CR29" i="18"/>
  <c r="DY29" i="21"/>
  <c r="EE29" i="21"/>
  <c r="CS29" i="19"/>
  <c r="DG29" i="26"/>
  <c r="DK29" i="24"/>
  <c r="CW29" i="17"/>
  <c r="DL29" i="21"/>
  <c r="DU29" i="16"/>
  <c r="DH29" i="19"/>
  <c r="DW29" i="24"/>
  <c r="DS29" i="17"/>
  <c r="DP29" i="20"/>
  <c r="DU29" i="21"/>
  <c r="CX29" i="17"/>
  <c r="DZ29" i="25"/>
  <c r="ED29" i="20"/>
  <c r="EB29" i="18"/>
  <c r="DD29" i="25"/>
  <c r="DK29" i="26"/>
  <c r="DI29" i="18"/>
  <c r="CZ29" i="21"/>
  <c r="CR29" i="21"/>
  <c r="CR29" i="20"/>
  <c r="DI29" i="21"/>
  <c r="DE29" i="26"/>
  <c r="CV29" i="20"/>
  <c r="DX29" i="18"/>
  <c r="CW29" i="16"/>
  <c r="AV30" i="18"/>
  <c r="AV30" i="25"/>
  <c r="A32" i="26"/>
  <c r="A32" i="25"/>
  <c r="A32" i="24"/>
  <c r="A32" i="23"/>
  <c r="A32" i="22"/>
  <c r="A32" i="20"/>
  <c r="A32" i="21"/>
  <c r="A32" i="19"/>
  <c r="A32" i="18"/>
  <c r="A32" i="17"/>
  <c r="A32" i="16"/>
  <c r="A33" i="15"/>
  <c r="AM32" i="15"/>
  <c r="AE32" i="15"/>
  <c r="W32" i="15"/>
  <c r="O32" i="15"/>
  <c r="G32" i="15"/>
  <c r="AQ32" i="15"/>
  <c r="AH32" i="15"/>
  <c r="Y32" i="15"/>
  <c r="P32" i="15"/>
  <c r="F32" i="15"/>
  <c r="AP32" i="15"/>
  <c r="AG32" i="15"/>
  <c r="X32" i="15"/>
  <c r="N32" i="15"/>
  <c r="E32" i="15"/>
  <c r="AN32" i="15"/>
  <c r="AD32" i="15"/>
  <c r="U32" i="15"/>
  <c r="L32" i="15"/>
  <c r="C32" i="15"/>
  <c r="AR32" i="15"/>
  <c r="AB32" i="15"/>
  <c r="M32" i="15"/>
  <c r="AO32" i="15"/>
  <c r="AA32" i="15"/>
  <c r="K32" i="15"/>
  <c r="AK32" i="15"/>
  <c r="V32" i="15"/>
  <c r="I32" i="15"/>
  <c r="AI32" i="15"/>
  <c r="J32" i="15"/>
  <c r="AF32" i="15"/>
  <c r="H32" i="15"/>
  <c r="AC32" i="15"/>
  <c r="D32" i="15"/>
  <c r="Z32" i="15"/>
  <c r="B32" i="15"/>
  <c r="AS32" i="15"/>
  <c r="S32" i="15"/>
  <c r="AJ32" i="15"/>
  <c r="Q32" i="15"/>
  <c r="AL32" i="15"/>
  <c r="T32" i="15"/>
  <c r="R32" i="15"/>
  <c r="AT32" i="15"/>
  <c r="BG31" i="16"/>
  <c r="AM31" i="21"/>
  <c r="AE31" i="21"/>
  <c r="W31" i="21"/>
  <c r="O31" i="21"/>
  <c r="G31" i="21"/>
  <c r="AT31" i="21"/>
  <c r="AL31" i="21"/>
  <c r="AD31" i="21"/>
  <c r="V31" i="21"/>
  <c r="N31" i="21"/>
  <c r="F31" i="21"/>
  <c r="AQ31" i="21"/>
  <c r="AS31" i="21"/>
  <c r="AH31" i="21"/>
  <c r="X31" i="21"/>
  <c r="L31" i="21"/>
  <c r="B31" i="21"/>
  <c r="BU31" i="21" s="1"/>
  <c r="AR31" i="21"/>
  <c r="AG31" i="21"/>
  <c r="U31" i="21"/>
  <c r="K31" i="21"/>
  <c r="AP31" i="21"/>
  <c r="AF31" i="21"/>
  <c r="T31" i="21"/>
  <c r="J31" i="21"/>
  <c r="AO31" i="21"/>
  <c r="AC31" i="21"/>
  <c r="S31" i="21"/>
  <c r="I31" i="21"/>
  <c r="AN31" i="21"/>
  <c r="AB31" i="21"/>
  <c r="R31" i="21"/>
  <c r="H31" i="21"/>
  <c r="Z31" i="21"/>
  <c r="Y31" i="21"/>
  <c r="Q31" i="21"/>
  <c r="BJ31" i="21" s="1"/>
  <c r="P31" i="21"/>
  <c r="AK31" i="21"/>
  <c r="M31" i="21"/>
  <c r="AA31" i="21"/>
  <c r="C31" i="21"/>
  <c r="AJ31" i="21"/>
  <c r="AI31" i="21"/>
  <c r="D31" i="21"/>
  <c r="AV31" i="21" s="1"/>
  <c r="E31" i="21"/>
  <c r="BU30" i="16"/>
  <c r="CQ29" i="19"/>
  <c r="DJ29" i="24"/>
  <c r="CU29" i="25"/>
  <c r="CP29" i="23"/>
  <c r="DA29" i="16"/>
  <c r="DO29" i="25"/>
  <c r="CO29" i="16"/>
  <c r="AC39" i="2" s="1"/>
  <c r="EC29" i="23"/>
  <c r="DY29" i="24"/>
  <c r="CC30" i="16"/>
  <c r="CQ29" i="24"/>
  <c r="ED29" i="17"/>
  <c r="DU29" i="26"/>
  <c r="DM29" i="18"/>
  <c r="CU29" i="20"/>
  <c r="DG29" i="18"/>
  <c r="EA29" i="16"/>
  <c r="DB29" i="24"/>
  <c r="DL29" i="19"/>
  <c r="DM29" i="19"/>
  <c r="DB29" i="26"/>
  <c r="DK29" i="21"/>
  <c r="DK29" i="19"/>
  <c r="CT29" i="18"/>
  <c r="DW29" i="17"/>
  <c r="DR29" i="19"/>
  <c r="CX29" i="20"/>
  <c r="DD29" i="21"/>
  <c r="DW29" i="25"/>
  <c r="DB29" i="20"/>
  <c r="DE29" i="20"/>
  <c r="DQ29" i="25"/>
  <c r="DQ29" i="19"/>
  <c r="DP29" i="18"/>
  <c r="ED29" i="21"/>
  <c r="DE29" i="21"/>
  <c r="CW29" i="21"/>
  <c r="CS29" i="17"/>
  <c r="DS29" i="19"/>
  <c r="CS29" i="20"/>
  <c r="K38" i="8"/>
  <c r="J38" i="8"/>
  <c r="I38" i="8"/>
  <c r="AZ38" i="7"/>
  <c r="AC38" i="7"/>
  <c r="Q38" i="7"/>
  <c r="AZ30" i="23"/>
  <c r="BA30" i="22"/>
  <c r="BN30" i="20"/>
  <c r="CV29" i="24"/>
  <c r="BD30" i="26"/>
  <c r="AW30" i="20"/>
  <c r="CH30" i="25"/>
  <c r="AX30" i="22"/>
  <c r="BG30" i="19"/>
  <c r="DI29" i="24"/>
  <c r="CO29" i="26"/>
  <c r="B43" i="7"/>
  <c r="H43" i="7"/>
  <c r="A44" i="7"/>
  <c r="G43" i="7"/>
  <c r="F43" i="7"/>
  <c r="E43" i="7"/>
  <c r="C43" i="7"/>
  <c r="D43" i="7"/>
  <c r="DY29" i="23"/>
  <c r="CJ30" i="20"/>
  <c r="BR30" i="17"/>
  <c r="BR30" i="25"/>
  <c r="BB30" i="17"/>
  <c r="BB30" i="24"/>
  <c r="S38" i="7"/>
  <c r="AK38" i="7"/>
  <c r="BB38" i="7"/>
  <c r="Y38" i="7"/>
  <c r="DO29" i="23"/>
  <c r="DW29" i="23"/>
  <c r="CB30" i="16"/>
  <c r="CB30" i="24"/>
  <c r="BX30" i="19"/>
  <c r="BC30" i="16"/>
  <c r="CV29" i="26"/>
  <c r="DT29" i="24"/>
  <c r="H44" i="5"/>
  <c r="G44" i="5"/>
  <c r="C44" i="5"/>
  <c r="B44" i="5"/>
  <c r="A45" i="5"/>
  <c r="F44" i="5"/>
  <c r="E44" i="5"/>
  <c r="D44" i="5"/>
  <c r="AZ30" i="16"/>
  <c r="CS30" i="16" s="1"/>
  <c r="AZ30" i="24"/>
  <c r="BW30" i="16"/>
  <c r="CX29" i="23"/>
  <c r="K39" i="8"/>
  <c r="J39" i="8"/>
  <c r="I39" i="8"/>
  <c r="EE29" i="19"/>
  <c r="I38" i="7"/>
  <c r="J38" i="7"/>
  <c r="K38" i="7"/>
  <c r="CI30" i="16"/>
  <c r="BS30" i="16"/>
  <c r="DI29" i="19"/>
  <c r="CP29" i="20"/>
  <c r="CS29" i="23"/>
  <c r="C43" i="8"/>
  <c r="B43" i="8"/>
  <c r="A44" i="8"/>
  <c r="H43" i="8"/>
  <c r="G43" i="8"/>
  <c r="F43" i="8"/>
  <c r="E43" i="8"/>
  <c r="D43" i="8"/>
  <c r="DM29" i="24"/>
  <c r="CN29" i="20"/>
  <c r="CN29" i="19"/>
  <c r="DP29" i="24"/>
  <c r="BU31" i="25"/>
  <c r="BU31" i="24"/>
  <c r="AZ31" i="23"/>
  <c r="BV31" i="19"/>
  <c r="AN31" i="22"/>
  <c r="AF31" i="22"/>
  <c r="X31" i="22"/>
  <c r="P31" i="22"/>
  <c r="H31" i="22"/>
  <c r="AT31" i="22"/>
  <c r="AL31" i="22"/>
  <c r="AD31" i="22"/>
  <c r="V31" i="22"/>
  <c r="N31" i="22"/>
  <c r="F31" i="22"/>
  <c r="AR31" i="22"/>
  <c r="AJ31" i="22"/>
  <c r="AB31" i="22"/>
  <c r="T31" i="22"/>
  <c r="L31" i="22"/>
  <c r="D31" i="22"/>
  <c r="AW31" i="22" s="1"/>
  <c r="AQ31" i="22"/>
  <c r="AI31" i="22"/>
  <c r="AA31" i="22"/>
  <c r="S31" i="22"/>
  <c r="K31" i="22"/>
  <c r="C31" i="22"/>
  <c r="AM31" i="22"/>
  <c r="W31" i="22"/>
  <c r="G31" i="22"/>
  <c r="AK31" i="22"/>
  <c r="U31" i="22"/>
  <c r="E31" i="22"/>
  <c r="AH31" i="22"/>
  <c r="R31" i="22"/>
  <c r="B31" i="22"/>
  <c r="AE31" i="22"/>
  <c r="BX31" i="22" s="1"/>
  <c r="O31" i="22"/>
  <c r="AS31" i="22"/>
  <c r="AC31" i="22"/>
  <c r="M31" i="22"/>
  <c r="I31" i="22"/>
  <c r="AP31" i="22"/>
  <c r="AO31" i="22"/>
  <c r="AG31" i="22"/>
  <c r="Z31" i="22"/>
  <c r="J31" i="22"/>
  <c r="Q31" i="22"/>
  <c r="Y31" i="22"/>
  <c r="BU30" i="17"/>
  <c r="BP30" i="24"/>
  <c r="DM29" i="23"/>
  <c r="CU29" i="18"/>
  <c r="CU29" i="16"/>
  <c r="DT29" i="26"/>
  <c r="K38" i="5"/>
  <c r="I38" i="5"/>
  <c r="J38" i="5"/>
  <c r="CK30" i="16"/>
  <c r="DO29" i="18"/>
  <c r="EB29" i="23"/>
  <c r="DY29" i="16"/>
  <c r="DU29" i="25"/>
  <c r="CR29" i="19"/>
  <c r="EC29" i="16"/>
  <c r="DN29" i="26"/>
  <c r="EC29" i="18"/>
  <c r="DY29" i="20"/>
  <c r="DQ29" i="18"/>
  <c r="DE29" i="25"/>
  <c r="DS29" i="16"/>
  <c r="EF29" i="18"/>
  <c r="DC29" i="18"/>
  <c r="CW29" i="19"/>
  <c r="CY29" i="16"/>
  <c r="CZ29" i="18"/>
  <c r="DI29" i="20"/>
  <c r="DZ29" i="16"/>
  <c r="EC29" i="17"/>
  <c r="DZ29" i="19"/>
  <c r="DJ29" i="20"/>
  <c r="DB29" i="21"/>
  <c r="DB29" i="19"/>
  <c r="CY29" i="17"/>
  <c r="CU29" i="21"/>
  <c r="CX29" i="21"/>
  <c r="CS29" i="25"/>
  <c r="CY29" i="19"/>
  <c r="CY29" i="18"/>
  <c r="DM29" i="21"/>
  <c r="CP29" i="21"/>
  <c r="DE29" i="24"/>
  <c r="EA29" i="26"/>
  <c r="CX29" i="18"/>
  <c r="DV29" i="21"/>
  <c r="EB29" i="21"/>
  <c r="BW31" i="22" l="1"/>
  <c r="CJ31" i="21"/>
  <c r="BK31" i="22"/>
  <c r="BM31" i="22"/>
  <c r="BV31" i="21"/>
  <c r="AY31" i="21"/>
  <c r="CK31" i="20"/>
  <c r="BN31" i="26"/>
  <c r="BS31" i="26"/>
  <c r="BT31" i="26"/>
  <c r="CM31" i="17"/>
  <c r="BZ31" i="17"/>
  <c r="BP31" i="18"/>
  <c r="BN31" i="18"/>
  <c r="CC31" i="19"/>
  <c r="BO31" i="19"/>
  <c r="BS31" i="16"/>
  <c r="BM31" i="25"/>
  <c r="BE31" i="25"/>
  <c r="BG31" i="25"/>
  <c r="AY31" i="25"/>
  <c r="CA31" i="25"/>
  <c r="CG31" i="16"/>
  <c r="BV31" i="16"/>
  <c r="AW31" i="16"/>
  <c r="CD31" i="16"/>
  <c r="BP31" i="16"/>
  <c r="BB31" i="16"/>
  <c r="CD31" i="24"/>
  <c r="BV31" i="24"/>
  <c r="BW31" i="24"/>
  <c r="AZ31" i="24"/>
  <c r="BY31" i="24"/>
  <c r="CB31" i="23"/>
  <c r="BU31" i="23"/>
  <c r="CL31" i="23"/>
  <c r="AW31" i="23"/>
  <c r="CG31" i="23"/>
  <c r="DV30" i="19"/>
  <c r="AV31" i="20"/>
  <c r="CJ31" i="25"/>
  <c r="BN31" i="16"/>
  <c r="AZ31" i="22"/>
  <c r="CE31" i="22"/>
  <c r="BA31" i="16"/>
  <c r="CB31" i="21"/>
  <c r="BZ31" i="21"/>
  <c r="BH31" i="20"/>
  <c r="BL31" i="20"/>
  <c r="U39" i="8"/>
  <c r="Y39" i="8"/>
  <c r="AX39" i="8"/>
  <c r="AU31" i="26"/>
  <c r="CM31" i="26"/>
  <c r="CE31" i="17"/>
  <c r="CF31" i="17"/>
  <c r="CJ31" i="17"/>
  <c r="EB30" i="22"/>
  <c r="AU31" i="18"/>
  <c r="CK31" i="18"/>
  <c r="BQ31" i="19"/>
  <c r="BK31" i="19"/>
  <c r="CO30" i="26"/>
  <c r="BB31" i="22"/>
  <c r="CA31" i="22"/>
  <c r="BU31" i="22"/>
  <c r="CM31" i="22"/>
  <c r="CN30" i="18"/>
  <c r="CC31" i="21"/>
  <c r="CH31" i="21"/>
  <c r="CK31" i="21"/>
  <c r="BG31" i="21"/>
  <c r="BG31" i="24"/>
  <c r="DF30" i="20"/>
  <c r="BR31" i="20"/>
  <c r="BX31" i="20"/>
  <c r="AV31" i="25"/>
  <c r="L39" i="8"/>
  <c r="AC39" i="8"/>
  <c r="AT39" i="8"/>
  <c r="P39" i="8"/>
  <c r="S39" i="8"/>
  <c r="BX31" i="26"/>
  <c r="CK31" i="26"/>
  <c r="BH31" i="17"/>
  <c r="AX31" i="17"/>
  <c r="BF31" i="18"/>
  <c r="CH31" i="18"/>
  <c r="BJ31" i="18"/>
  <c r="CM31" i="18"/>
  <c r="BW31" i="18"/>
  <c r="BR31" i="19"/>
  <c r="BJ31" i="19"/>
  <c r="BY31" i="19"/>
  <c r="BL31" i="19"/>
  <c r="CD31" i="19"/>
  <c r="BI31" i="25"/>
  <c r="BL31" i="16"/>
  <c r="BY31" i="16"/>
  <c r="AK39" i="2"/>
  <c r="DK30" i="19"/>
  <c r="BJ31" i="24"/>
  <c r="BL31" i="24"/>
  <c r="BH31" i="24"/>
  <c r="CC31" i="23"/>
  <c r="AU31" i="22"/>
  <c r="BH31" i="21"/>
  <c r="BW31" i="26"/>
  <c r="BR31" i="22"/>
  <c r="CC31" i="22"/>
  <c r="AG39" i="10"/>
  <c r="CE31" i="20"/>
  <c r="CH31" i="20"/>
  <c r="CH31" i="26"/>
  <c r="CJ31" i="26"/>
  <c r="CL31" i="19"/>
  <c r="BX31" i="23"/>
  <c r="BJ31" i="22"/>
  <c r="BI31" i="22"/>
  <c r="CZ30" i="19"/>
  <c r="BT31" i="25"/>
  <c r="BA31" i="20"/>
  <c r="AW31" i="24"/>
  <c r="BD31" i="26"/>
  <c r="BU31" i="26"/>
  <c r="BV31" i="17"/>
  <c r="BY31" i="17"/>
  <c r="BC31" i="19"/>
  <c r="DM30" i="25"/>
  <c r="CK31" i="16"/>
  <c r="AY31" i="16"/>
  <c r="CK31" i="24"/>
  <c r="BX31" i="24"/>
  <c r="BZ31" i="22"/>
  <c r="BE31" i="22"/>
  <c r="BL31" i="21"/>
  <c r="CC31" i="20"/>
  <c r="BL31" i="26"/>
  <c r="BF31" i="22"/>
  <c r="CB31" i="20"/>
  <c r="CV30" i="25"/>
  <c r="BI31" i="26"/>
  <c r="CD31" i="17"/>
  <c r="AU31" i="17"/>
  <c r="CO30" i="23"/>
  <c r="BH31" i="16"/>
  <c r="CC31" i="25"/>
  <c r="BN31" i="22"/>
  <c r="BM31" i="21"/>
  <c r="BN31" i="20"/>
  <c r="BF31" i="20"/>
  <c r="BT31" i="20"/>
  <c r="AB39" i="8"/>
  <c r="O39" i="8"/>
  <c r="AW39" i="8"/>
  <c r="AI39" i="8"/>
  <c r="DW30" i="26"/>
  <c r="BY31" i="26"/>
  <c r="BV31" i="26"/>
  <c r="BW31" i="17"/>
  <c r="AU31" i="19"/>
  <c r="DK30" i="23"/>
  <c r="AM39" i="2"/>
  <c r="BC31" i="22"/>
  <c r="CD31" i="22"/>
  <c r="BD31" i="22"/>
  <c r="BO31" i="23"/>
  <c r="BF31" i="21"/>
  <c r="BY31" i="21"/>
  <c r="BQ31" i="21"/>
  <c r="CE31" i="21"/>
  <c r="BN31" i="25"/>
  <c r="BP31" i="20"/>
  <c r="BQ31" i="20"/>
  <c r="BK31" i="20"/>
  <c r="BW31" i="20"/>
  <c r="CE31" i="16"/>
  <c r="AJ39" i="8"/>
  <c r="W39" i="8"/>
  <c r="AN39" i="8"/>
  <c r="R39" i="8"/>
  <c r="AQ39" i="8"/>
  <c r="CL31" i="26"/>
  <c r="BB31" i="26"/>
  <c r="AX31" i="26"/>
  <c r="CF31" i="26"/>
  <c r="CE31" i="26"/>
  <c r="BG31" i="17"/>
  <c r="BP31" i="17"/>
  <c r="CG31" i="17"/>
  <c r="CK31" i="17"/>
  <c r="BK31" i="17"/>
  <c r="ED30" i="22"/>
  <c r="BO31" i="18"/>
  <c r="CG31" i="18"/>
  <c r="CI31" i="18"/>
  <c r="CL31" i="18"/>
  <c r="BV31" i="18"/>
  <c r="CF31" i="18"/>
  <c r="BB31" i="19"/>
  <c r="BI31" i="19"/>
  <c r="CJ31" i="19"/>
  <c r="AH39" i="10"/>
  <c r="CH31" i="25"/>
  <c r="BX31" i="25"/>
  <c r="AX31" i="25"/>
  <c r="BR31" i="25"/>
  <c r="BD31" i="16"/>
  <c r="BC31" i="16"/>
  <c r="BM31" i="16"/>
  <c r="BW31" i="16"/>
  <c r="CH31" i="16"/>
  <c r="BB31" i="24"/>
  <c r="Z39" i="10"/>
  <c r="BN31" i="21"/>
  <c r="AZ31" i="20"/>
  <c r="AX31" i="22"/>
  <c r="CF31" i="21"/>
  <c r="BD31" i="20"/>
  <c r="CF31" i="20"/>
  <c r="BJ31" i="26"/>
  <c r="BM31" i="17"/>
  <c r="BT31" i="22"/>
  <c r="DU30" i="24"/>
  <c r="DN30" i="22"/>
  <c r="BK31" i="21"/>
  <c r="BW31" i="21"/>
  <c r="AX31" i="20"/>
  <c r="AS39" i="8"/>
  <c r="DF30" i="17"/>
  <c r="BZ31" i="26"/>
  <c r="BF31" i="17"/>
  <c r="AY31" i="17"/>
  <c r="BC31" i="17"/>
  <c r="BL31" i="18"/>
  <c r="CB31" i="19"/>
  <c r="CV30" i="21"/>
  <c r="CL31" i="22"/>
  <c r="CB31" i="22"/>
  <c r="BQ31" i="22"/>
  <c r="BS31" i="22"/>
  <c r="BH31" i="22"/>
  <c r="CJ31" i="22"/>
  <c r="BG31" i="22"/>
  <c r="DM30" i="26"/>
  <c r="CD31" i="21"/>
  <c r="CG31" i="21"/>
  <c r="CA31" i="21"/>
  <c r="CP30" i="25"/>
  <c r="BS31" i="20"/>
  <c r="BM31" i="20"/>
  <c r="N39" i="8"/>
  <c r="AE39" i="8"/>
  <c r="AV39" i="8"/>
  <c r="Z39" i="8"/>
  <c r="AY39" i="8"/>
  <c r="DW30" i="24"/>
  <c r="BQ31" i="26"/>
  <c r="BI31" i="17"/>
  <c r="CL31" i="17"/>
  <c r="BX31" i="18"/>
  <c r="BH31" i="18"/>
  <c r="BQ31" i="18"/>
  <c r="BB31" i="18"/>
  <c r="CE31" i="18"/>
  <c r="BM31" i="18"/>
  <c r="CG31" i="19"/>
  <c r="BU31" i="19"/>
  <c r="BZ31" i="19"/>
  <c r="AY31" i="19"/>
  <c r="BP31" i="19"/>
  <c r="BJ31" i="25"/>
  <c r="BI31" i="16"/>
  <c r="CC31" i="16"/>
  <c r="CU30" i="26"/>
  <c r="CB31" i="24"/>
  <c r="BM31" i="24"/>
  <c r="BA31" i="24"/>
  <c r="AX31" i="23"/>
  <c r="BN31" i="23"/>
  <c r="CE31" i="23"/>
  <c r="CH31" i="23"/>
  <c r="DS30" i="23"/>
  <c r="BO31" i="22"/>
  <c r="CG31" i="22"/>
  <c r="DK30" i="17"/>
  <c r="DA30" i="20"/>
  <c r="AX31" i="21"/>
  <c r="BI31" i="21"/>
  <c r="BB31" i="21"/>
  <c r="CO30" i="18"/>
  <c r="BZ31" i="20"/>
  <c r="CL31" i="20"/>
  <c r="CD31" i="20"/>
  <c r="CG31" i="20"/>
  <c r="BU31" i="20"/>
  <c r="CM31" i="20"/>
  <c r="AZ39" i="8"/>
  <c r="V39" i="8"/>
  <c r="AM39" i="8"/>
  <c r="DA30" i="16"/>
  <c r="CB31" i="17"/>
  <c r="BJ31" i="17"/>
  <c r="CA31" i="17"/>
  <c r="BI31" i="18"/>
  <c r="BR31" i="18"/>
  <c r="BS31" i="18"/>
  <c r="CA31" i="19"/>
  <c r="CH31" i="19"/>
  <c r="BX31" i="19"/>
  <c r="CG31" i="25"/>
  <c r="BY31" i="25"/>
  <c r="BX31" i="16"/>
  <c r="CA31" i="16"/>
  <c r="DR30" i="26"/>
  <c r="BR31" i="24"/>
  <c r="BI31" i="24"/>
  <c r="DT30" i="16"/>
  <c r="BE31" i="21"/>
  <c r="CF31" i="22"/>
  <c r="EB30" i="16"/>
  <c r="CU30" i="24"/>
  <c r="BA40" i="4"/>
  <c r="AK40" i="4"/>
  <c r="BE31" i="19"/>
  <c r="BT31" i="21"/>
  <c r="BZ31" i="16"/>
  <c r="CF31" i="19"/>
  <c r="DY30" i="24"/>
  <c r="CJ31" i="24"/>
  <c r="BK31" i="23"/>
  <c r="CY30" i="24"/>
  <c r="AX31" i="16"/>
  <c r="EF31" i="16" s="1"/>
  <c r="BP31" i="26"/>
  <c r="EE30" i="25"/>
  <c r="DU30" i="20"/>
  <c r="EC30" i="21"/>
  <c r="BW31" i="25"/>
  <c r="B44" i="7"/>
  <c r="H44" i="7"/>
  <c r="A45" i="7"/>
  <c r="G44" i="7"/>
  <c r="F44" i="7"/>
  <c r="E44" i="7"/>
  <c r="C44" i="7"/>
  <c r="D44" i="7"/>
  <c r="A33" i="26"/>
  <c r="A33" i="25"/>
  <c r="A33" i="24"/>
  <c r="A33" i="23"/>
  <c r="A33" i="21"/>
  <c r="A33" i="22"/>
  <c r="A33" i="20"/>
  <c r="A33" i="18"/>
  <c r="A33" i="19"/>
  <c r="A33" i="17"/>
  <c r="A33" i="16"/>
  <c r="AO33" i="15"/>
  <c r="AG33" i="15"/>
  <c r="Y33" i="15"/>
  <c r="Q33" i="15"/>
  <c r="I33" i="15"/>
  <c r="AQ33" i="15"/>
  <c r="AH33" i="15"/>
  <c r="X33" i="15"/>
  <c r="O33" i="15"/>
  <c r="F33" i="15"/>
  <c r="AP33" i="15"/>
  <c r="AF33" i="15"/>
  <c r="W33" i="15"/>
  <c r="N33" i="15"/>
  <c r="E33" i="15"/>
  <c r="AM33" i="15"/>
  <c r="AD33" i="15"/>
  <c r="U33" i="15"/>
  <c r="L33" i="15"/>
  <c r="C33" i="15"/>
  <c r="AN33" i="15"/>
  <c r="AA33" i="15"/>
  <c r="K33" i="15"/>
  <c r="AL33" i="15"/>
  <c r="Z33" i="15"/>
  <c r="J33" i="15"/>
  <c r="AJ33" i="15"/>
  <c r="T33" i="15"/>
  <c r="G33" i="15"/>
  <c r="AI33" i="15"/>
  <c r="M33" i="15"/>
  <c r="AE33" i="15"/>
  <c r="H33" i="15"/>
  <c r="AC33" i="15"/>
  <c r="D33" i="15"/>
  <c r="A34" i="15"/>
  <c r="AB33" i="15"/>
  <c r="B33" i="15"/>
  <c r="AS33" i="15"/>
  <c r="S33" i="15"/>
  <c r="AK33" i="15"/>
  <c r="P33" i="15"/>
  <c r="AT33" i="15"/>
  <c r="AR33" i="15"/>
  <c r="V33" i="15"/>
  <c r="R33" i="15"/>
  <c r="AO32" i="23"/>
  <c r="AG32" i="23"/>
  <c r="BZ32" i="23" s="1"/>
  <c r="Y32" i="23"/>
  <c r="Q32" i="23"/>
  <c r="I32" i="23"/>
  <c r="AN32" i="23"/>
  <c r="AF32" i="23"/>
  <c r="X32" i="23"/>
  <c r="P32" i="23"/>
  <c r="H32" i="23"/>
  <c r="BA32" i="23" s="1"/>
  <c r="AM32" i="23"/>
  <c r="AE32" i="23"/>
  <c r="W32" i="23"/>
  <c r="BP32" i="23" s="1"/>
  <c r="O32" i="23"/>
  <c r="G32" i="23"/>
  <c r="AT32" i="23"/>
  <c r="AL32" i="23"/>
  <c r="AD32" i="23"/>
  <c r="BW32" i="23" s="1"/>
  <c r="V32" i="23"/>
  <c r="N32" i="23"/>
  <c r="F32" i="23"/>
  <c r="AY32" i="23" s="1"/>
  <c r="AS32" i="23"/>
  <c r="AK32" i="23"/>
  <c r="AC32" i="23"/>
  <c r="U32" i="23"/>
  <c r="BN32" i="23" s="1"/>
  <c r="M32" i="23"/>
  <c r="BF32" i="23" s="1"/>
  <c r="E32" i="23"/>
  <c r="AR32" i="23"/>
  <c r="AJ32" i="23"/>
  <c r="CC32" i="23" s="1"/>
  <c r="AB32" i="23"/>
  <c r="T32" i="23"/>
  <c r="L32" i="23"/>
  <c r="D32" i="23"/>
  <c r="AI32" i="23"/>
  <c r="CB32" i="23" s="1"/>
  <c r="C32" i="23"/>
  <c r="AH32" i="23"/>
  <c r="B32" i="23"/>
  <c r="BV32" i="23" s="1"/>
  <c r="AA32" i="23"/>
  <c r="Z32" i="23"/>
  <c r="R32" i="23"/>
  <c r="AQ32" i="23"/>
  <c r="AP32" i="23"/>
  <c r="S32" i="23"/>
  <c r="K32" i="23"/>
  <c r="BD32" i="23" s="1"/>
  <c r="J32" i="23"/>
  <c r="BC32" i="23" s="1"/>
  <c r="DN30" i="17"/>
  <c r="BU31" i="17"/>
  <c r="BA31" i="22"/>
  <c r="DP30" i="25"/>
  <c r="DQ30" i="25"/>
  <c r="BN31" i="17"/>
  <c r="DE30" i="26"/>
  <c r="CJ31" i="18"/>
  <c r="BC31" i="18"/>
  <c r="DO30" i="16"/>
  <c r="AI39" i="2"/>
  <c r="AP39" i="2"/>
  <c r="P39" i="2"/>
  <c r="AB39" i="2"/>
  <c r="AS39" i="2"/>
  <c r="AX31" i="24"/>
  <c r="BM31" i="23"/>
  <c r="CT30" i="19"/>
  <c r="AW39" i="9"/>
  <c r="AO39" i="9"/>
  <c r="AG39" i="9"/>
  <c r="Y39" i="9"/>
  <c r="Q39" i="9"/>
  <c r="BD39" i="9"/>
  <c r="AV39" i="9"/>
  <c r="AN39" i="9"/>
  <c r="AF39" i="9"/>
  <c r="X39" i="9"/>
  <c r="P39" i="9"/>
  <c r="BC39" i="9"/>
  <c r="AU39" i="9"/>
  <c r="AM39" i="9"/>
  <c r="AE39" i="9"/>
  <c r="W39" i="9"/>
  <c r="O39" i="9"/>
  <c r="AZ39" i="9"/>
  <c r="AR39" i="9"/>
  <c r="AJ39" i="9"/>
  <c r="AB39" i="9"/>
  <c r="T39" i="9"/>
  <c r="L39" i="9"/>
  <c r="BB39" i="9"/>
  <c r="AL39" i="9"/>
  <c r="V39" i="9"/>
  <c r="BA39" i="9"/>
  <c r="AK39" i="9"/>
  <c r="U39" i="9"/>
  <c r="AY39" i="9"/>
  <c r="AI39" i="9"/>
  <c r="S39" i="9"/>
  <c r="AX39" i="9"/>
  <c r="AH39" i="9"/>
  <c r="R39" i="9"/>
  <c r="AT39" i="9"/>
  <c r="AD39" i="9"/>
  <c r="N39" i="9"/>
  <c r="AS39" i="9"/>
  <c r="AC39" i="9"/>
  <c r="M39" i="9"/>
  <c r="AQ39" i="9"/>
  <c r="AA39" i="9"/>
  <c r="AP39" i="9"/>
  <c r="Z39" i="9"/>
  <c r="DJ30" i="19"/>
  <c r="AY31" i="20"/>
  <c r="CH31" i="17"/>
  <c r="CQ30" i="18"/>
  <c r="DW30" i="16"/>
  <c r="DR30" i="19"/>
  <c r="BR31" i="16"/>
  <c r="CG31" i="24"/>
  <c r="BB31" i="17"/>
  <c r="BL31" i="22"/>
  <c r="CQ30" i="17"/>
  <c r="CS30" i="18"/>
  <c r="BB39" i="13"/>
  <c r="AT39" i="13"/>
  <c r="AL39" i="13"/>
  <c r="AD39" i="13"/>
  <c r="V39" i="13"/>
  <c r="N39" i="13"/>
  <c r="BA39" i="13"/>
  <c r="AS39" i="13"/>
  <c r="AK39" i="13"/>
  <c r="AC39" i="13"/>
  <c r="U39" i="13"/>
  <c r="M39" i="13"/>
  <c r="AZ39" i="13"/>
  <c r="AR39" i="13"/>
  <c r="AJ39" i="13"/>
  <c r="AB39" i="13"/>
  <c r="T39" i="13"/>
  <c r="L39" i="13"/>
  <c r="AY39" i="13"/>
  <c r="AQ39" i="13"/>
  <c r="AI39" i="13"/>
  <c r="AA39" i="13"/>
  <c r="S39" i="13"/>
  <c r="AX39" i="13"/>
  <c r="AP39" i="13"/>
  <c r="AH39" i="13"/>
  <c r="Z39" i="13"/>
  <c r="R39" i="13"/>
  <c r="AW39" i="13"/>
  <c r="AO39" i="13"/>
  <c r="AG39" i="13"/>
  <c r="Y39" i="13"/>
  <c r="Q39" i="13"/>
  <c r="BD39" i="13"/>
  <c r="AV39" i="13"/>
  <c r="AN39" i="13"/>
  <c r="AF39" i="13"/>
  <c r="X39" i="13"/>
  <c r="P39" i="13"/>
  <c r="BC39" i="13"/>
  <c r="AU39" i="13"/>
  <c r="AM39" i="13"/>
  <c r="AE39" i="13"/>
  <c r="W39" i="13"/>
  <c r="O39" i="13"/>
  <c r="CD31" i="23"/>
  <c r="BX31" i="17"/>
  <c r="CC31" i="24"/>
  <c r="DL30" i="17"/>
  <c r="CT30" i="17"/>
  <c r="EF30" i="24"/>
  <c r="AY39" i="10"/>
  <c r="AL39" i="10"/>
  <c r="BD39" i="10"/>
  <c r="DL30" i="25"/>
  <c r="CT30" i="21"/>
  <c r="DO30" i="22"/>
  <c r="DO30" i="26"/>
  <c r="DO30" i="23"/>
  <c r="DA30" i="24"/>
  <c r="DM30" i="19"/>
  <c r="EA30" i="23"/>
  <c r="DC30" i="22"/>
  <c r="DV30" i="24"/>
  <c r="EA30" i="26"/>
  <c r="CQ30" i="21"/>
  <c r="ED30" i="23"/>
  <c r="CZ30" i="18"/>
  <c r="DV30" i="20"/>
  <c r="DV30" i="22"/>
  <c r="CZ30" i="23"/>
  <c r="DV30" i="17"/>
  <c r="CS30" i="21"/>
  <c r="AZ31" i="17"/>
  <c r="BO31" i="21"/>
  <c r="BA31" i="23"/>
  <c r="BD39" i="5"/>
  <c r="AV39" i="5"/>
  <c r="AN39" i="5"/>
  <c r="AF39" i="5"/>
  <c r="X39" i="5"/>
  <c r="P39" i="5"/>
  <c r="BC39" i="5"/>
  <c r="AU39" i="5"/>
  <c r="AM39" i="5"/>
  <c r="AE39" i="5"/>
  <c r="W39" i="5"/>
  <c r="O39" i="5"/>
  <c r="AY39" i="5"/>
  <c r="AQ39" i="5"/>
  <c r="AI39" i="5"/>
  <c r="AA39" i="5"/>
  <c r="S39" i="5"/>
  <c r="AX39" i="5"/>
  <c r="AP39" i="5"/>
  <c r="AH39" i="5"/>
  <c r="Z39" i="5"/>
  <c r="R39" i="5"/>
  <c r="BA39" i="5"/>
  <c r="AK39" i="5"/>
  <c r="U39" i="5"/>
  <c r="AZ39" i="5"/>
  <c r="AJ39" i="5"/>
  <c r="T39" i="5"/>
  <c r="AW39" i="5"/>
  <c r="AG39" i="5"/>
  <c r="Q39" i="5"/>
  <c r="AT39" i="5"/>
  <c r="AD39" i="5"/>
  <c r="N39" i="5"/>
  <c r="AS39" i="5"/>
  <c r="AC39" i="5"/>
  <c r="M39" i="5"/>
  <c r="AR39" i="5"/>
  <c r="AB39" i="5"/>
  <c r="L39" i="5"/>
  <c r="AO39" i="5"/>
  <c r="Y39" i="5"/>
  <c r="BB39" i="5"/>
  <c r="AL39" i="5"/>
  <c r="V39" i="5"/>
  <c r="C44" i="8"/>
  <c r="B44" i="8"/>
  <c r="A45" i="8"/>
  <c r="H44" i="8"/>
  <c r="G44" i="8"/>
  <c r="F44" i="8"/>
  <c r="E44" i="8"/>
  <c r="D44" i="8"/>
  <c r="DP30" i="16"/>
  <c r="DU30" i="16"/>
  <c r="CU30" i="17"/>
  <c r="CQ30" i="22"/>
  <c r="DC30" i="26"/>
  <c r="DP30" i="18"/>
  <c r="DQ30" i="17"/>
  <c r="DZ30" i="19"/>
  <c r="DN30" i="16"/>
  <c r="CI31" i="23"/>
  <c r="BE31" i="20"/>
  <c r="CE32" i="23"/>
  <c r="AT32" i="20"/>
  <c r="AL32" i="20"/>
  <c r="AD32" i="20"/>
  <c r="V32" i="20"/>
  <c r="N32" i="20"/>
  <c r="F32" i="20"/>
  <c r="AR32" i="20"/>
  <c r="AJ32" i="20"/>
  <c r="AB32" i="20"/>
  <c r="T32" i="20"/>
  <c r="L32" i="20"/>
  <c r="BE32" i="20" s="1"/>
  <c r="D32" i="20"/>
  <c r="AQ32" i="20"/>
  <c r="AG32" i="20"/>
  <c r="W32" i="20"/>
  <c r="K32" i="20"/>
  <c r="AP32" i="20"/>
  <c r="AF32" i="20"/>
  <c r="U32" i="20"/>
  <c r="BN32" i="20" s="1"/>
  <c r="J32" i="20"/>
  <c r="AO32" i="20"/>
  <c r="AE32" i="20"/>
  <c r="S32" i="20"/>
  <c r="I32" i="20"/>
  <c r="AN32" i="20"/>
  <c r="AC32" i="20"/>
  <c r="R32" i="20"/>
  <c r="H32" i="20"/>
  <c r="AM32" i="20"/>
  <c r="AA32" i="20"/>
  <c r="Q32" i="20"/>
  <c r="G32" i="20"/>
  <c r="AK32" i="20"/>
  <c r="Z32" i="20"/>
  <c r="P32" i="20"/>
  <c r="E32" i="20"/>
  <c r="AI32" i="20"/>
  <c r="AH32" i="20"/>
  <c r="X32" i="20"/>
  <c r="C32" i="20"/>
  <c r="CM32" i="20" s="1"/>
  <c r="B32" i="20"/>
  <c r="Y32" i="20"/>
  <c r="AS32" i="20"/>
  <c r="O32" i="20"/>
  <c r="M32" i="20"/>
  <c r="BZ31" i="18"/>
  <c r="AV31" i="23"/>
  <c r="AW31" i="19"/>
  <c r="AW31" i="25"/>
  <c r="DP30" i="17"/>
  <c r="DQ30" i="24"/>
  <c r="CX30" i="17"/>
  <c r="BC31" i="20"/>
  <c r="BK31" i="16"/>
  <c r="BK31" i="24"/>
  <c r="DG30" i="25"/>
  <c r="DQ30" i="22"/>
  <c r="DP30" i="20"/>
  <c r="AY39" i="2"/>
  <c r="AA39" i="2"/>
  <c r="AT39" i="2"/>
  <c r="X39" i="2"/>
  <c r="AJ39" i="2"/>
  <c r="AX39" i="7"/>
  <c r="AP39" i="7"/>
  <c r="AH39" i="7"/>
  <c r="Z39" i="7"/>
  <c r="R39" i="7"/>
  <c r="BD39" i="7"/>
  <c r="AV39" i="7"/>
  <c r="AN39" i="7"/>
  <c r="AF39" i="7"/>
  <c r="X39" i="7"/>
  <c r="P39" i="7"/>
  <c r="AW39" i="7"/>
  <c r="AO39" i="7"/>
  <c r="AG39" i="7"/>
  <c r="Y39" i="7"/>
  <c r="Q39" i="7"/>
  <c r="BC39" i="7"/>
  <c r="AU39" i="7"/>
  <c r="AM39" i="7"/>
  <c r="AE39" i="7"/>
  <c r="W39" i="7"/>
  <c r="O39" i="7"/>
  <c r="BB39" i="7"/>
  <c r="AT39" i="7"/>
  <c r="AL39" i="7"/>
  <c r="AD39" i="7"/>
  <c r="V39" i="7"/>
  <c r="N39" i="7"/>
  <c r="BA39" i="7"/>
  <c r="AS39" i="7"/>
  <c r="AK39" i="7"/>
  <c r="AC39" i="7"/>
  <c r="U39" i="7"/>
  <c r="M39" i="7"/>
  <c r="AY39" i="7"/>
  <c r="AQ39" i="7"/>
  <c r="AI39" i="7"/>
  <c r="AA39" i="7"/>
  <c r="S39" i="7"/>
  <c r="AZ39" i="7"/>
  <c r="AR39" i="7"/>
  <c r="AJ39" i="7"/>
  <c r="AB39" i="7"/>
  <c r="T39" i="7"/>
  <c r="L39" i="7"/>
  <c r="DE30" i="16"/>
  <c r="DH30" i="26"/>
  <c r="K39" i="9"/>
  <c r="I39" i="9"/>
  <c r="J39" i="9"/>
  <c r="DN30" i="23"/>
  <c r="BH31" i="23"/>
  <c r="A46" i="9"/>
  <c r="H45" i="9"/>
  <c r="G45" i="9"/>
  <c r="D45" i="9"/>
  <c r="F45" i="9"/>
  <c r="E45" i="9"/>
  <c r="C45" i="9"/>
  <c r="B45" i="9"/>
  <c r="DX30" i="24"/>
  <c r="DW30" i="17"/>
  <c r="CT30" i="25"/>
  <c r="CU30" i="18"/>
  <c r="EC30" i="19"/>
  <c r="K39" i="13"/>
  <c r="J39" i="13"/>
  <c r="I39" i="13"/>
  <c r="CA31" i="24"/>
  <c r="CP30" i="24"/>
  <c r="CU30" i="19"/>
  <c r="BB39" i="3"/>
  <c r="AT39" i="3"/>
  <c r="AL39" i="3"/>
  <c r="AD39" i="3"/>
  <c r="V39" i="3"/>
  <c r="N39" i="3"/>
  <c r="BA39" i="3"/>
  <c r="AS39" i="3"/>
  <c r="AK39" i="3"/>
  <c r="AC39" i="3"/>
  <c r="U39" i="3"/>
  <c r="M39" i="3"/>
  <c r="AW39" i="3"/>
  <c r="AO39" i="3"/>
  <c r="AG39" i="3"/>
  <c r="Y39" i="3"/>
  <c r="Q39" i="3"/>
  <c r="BD39" i="3"/>
  <c r="AV39" i="3"/>
  <c r="AN39" i="3"/>
  <c r="AF39" i="3"/>
  <c r="X39" i="3"/>
  <c r="P39" i="3"/>
  <c r="AQ39" i="3"/>
  <c r="AA39" i="3"/>
  <c r="AP39" i="3"/>
  <c r="BC39" i="3"/>
  <c r="AM39" i="3"/>
  <c r="W39" i="3"/>
  <c r="AR39" i="3"/>
  <c r="AB39" i="3"/>
  <c r="L39" i="3"/>
  <c r="Z39" i="3"/>
  <c r="AZ39" i="3"/>
  <c r="AJ39" i="3"/>
  <c r="T39" i="3"/>
  <c r="AY39" i="3"/>
  <c r="AI39" i="3"/>
  <c r="S39" i="3"/>
  <c r="AX39" i="3"/>
  <c r="AH39" i="3"/>
  <c r="R39" i="3"/>
  <c r="AU39" i="3"/>
  <c r="AE39" i="3"/>
  <c r="O39" i="3"/>
  <c r="DA30" i="23"/>
  <c r="BL31" i="23"/>
  <c r="EA30" i="20"/>
  <c r="DL30" i="26"/>
  <c r="EF30" i="25"/>
  <c r="DI30" i="25"/>
  <c r="CK31" i="23"/>
  <c r="CZ30" i="21"/>
  <c r="DC30" i="20"/>
  <c r="DP30" i="19"/>
  <c r="EF30" i="16"/>
  <c r="AE39" i="10"/>
  <c r="L39" i="10"/>
  <c r="AC39" i="10"/>
  <c r="AT39" i="10"/>
  <c r="Q39" i="10"/>
  <c r="AP39" i="10"/>
  <c r="ED30" i="19"/>
  <c r="CP30" i="21"/>
  <c r="EA30" i="22"/>
  <c r="EA30" i="17"/>
  <c r="CQ30" i="20"/>
  <c r="DI30" i="22"/>
  <c r="DR30" i="17"/>
  <c r="DY30" i="26"/>
  <c r="DH30" i="21"/>
  <c r="CX30" i="23"/>
  <c r="DX30" i="22"/>
  <c r="DS30" i="24"/>
  <c r="EB30" i="19"/>
  <c r="DX30" i="23"/>
  <c r="CR30" i="19"/>
  <c r="EE30" i="24"/>
  <c r="CX30" i="26"/>
  <c r="CY30" i="21"/>
  <c r="DX30" i="20"/>
  <c r="CW30" i="18"/>
  <c r="CO30" i="20"/>
  <c r="DF30" i="19"/>
  <c r="DH30" i="17"/>
  <c r="DY30" i="19"/>
  <c r="DR30" i="21"/>
  <c r="BO31" i="20"/>
  <c r="DG30" i="20"/>
  <c r="CI31" i="22"/>
  <c r="BM32" i="23"/>
  <c r="AM32" i="21"/>
  <c r="AE32" i="21"/>
  <c r="W32" i="21"/>
  <c r="O32" i="21"/>
  <c r="G32" i="21"/>
  <c r="AT32" i="21"/>
  <c r="AL32" i="21"/>
  <c r="AD32" i="21"/>
  <c r="V32" i="21"/>
  <c r="N32" i="21"/>
  <c r="F32" i="21"/>
  <c r="AQ32" i="21"/>
  <c r="CJ32" i="21" s="1"/>
  <c r="AI32" i="21"/>
  <c r="AA32" i="21"/>
  <c r="S32" i="21"/>
  <c r="K32" i="21"/>
  <c r="C32" i="21"/>
  <c r="CH32" i="21" s="1"/>
  <c r="AK32" i="21"/>
  <c r="Y32" i="21"/>
  <c r="L32" i="21"/>
  <c r="BI32" i="21" s="1"/>
  <c r="AJ32" i="21"/>
  <c r="X32" i="21"/>
  <c r="J32" i="21"/>
  <c r="AH32" i="21"/>
  <c r="U32" i="21"/>
  <c r="I32" i="21"/>
  <c r="AS32" i="21"/>
  <c r="AG32" i="21"/>
  <c r="T32" i="21"/>
  <c r="H32" i="21"/>
  <c r="AR32" i="21"/>
  <c r="AF32" i="21"/>
  <c r="R32" i="21"/>
  <c r="E32" i="21"/>
  <c r="Z32" i="21"/>
  <c r="Q32" i="21"/>
  <c r="BJ32" i="21" s="1"/>
  <c r="P32" i="21"/>
  <c r="AP32" i="21"/>
  <c r="M32" i="21"/>
  <c r="AO32" i="21"/>
  <c r="D32" i="21"/>
  <c r="AB32" i="21"/>
  <c r="AN32" i="21"/>
  <c r="AC32" i="21"/>
  <c r="BV32" i="21" s="1"/>
  <c r="B32" i="21"/>
  <c r="BZ31" i="25"/>
  <c r="AV31" i="22"/>
  <c r="AW31" i="18"/>
  <c r="DP30" i="24"/>
  <c r="EC30" i="16"/>
  <c r="CM31" i="21"/>
  <c r="BC31" i="26"/>
  <c r="AD39" i="2"/>
  <c r="BS31" i="21"/>
  <c r="DE30" i="25"/>
  <c r="DB30" i="18"/>
  <c r="AU31" i="20"/>
  <c r="CA31" i="23"/>
  <c r="CY30" i="19"/>
  <c r="K39" i="3"/>
  <c r="J39" i="3"/>
  <c r="I39" i="3"/>
  <c r="DT30" i="19"/>
  <c r="CL31" i="21"/>
  <c r="BR31" i="26"/>
  <c r="BJ31" i="20"/>
  <c r="BB31" i="25"/>
  <c r="DG30" i="23"/>
  <c r="CN30" i="21"/>
  <c r="BI31" i="20"/>
  <c r="CK31" i="22"/>
  <c r="CW30" i="21"/>
  <c r="W39" i="10"/>
  <c r="U39" i="10"/>
  <c r="CV30" i="19"/>
  <c r="DA30" i="22"/>
  <c r="DC30" i="19"/>
  <c r="DY30" i="17"/>
  <c r="DY30" i="21"/>
  <c r="EB30" i="20"/>
  <c r="DT30" i="26"/>
  <c r="BV31" i="20"/>
  <c r="AZ31" i="16"/>
  <c r="BU31" i="18"/>
  <c r="BA31" i="18"/>
  <c r="BD31" i="21"/>
  <c r="AW39" i="6"/>
  <c r="AO39" i="6"/>
  <c r="AG39" i="6"/>
  <c r="Y39" i="6"/>
  <c r="Q39" i="6"/>
  <c r="BD39" i="6"/>
  <c r="AV39" i="6"/>
  <c r="AN39" i="6"/>
  <c r="AF39" i="6"/>
  <c r="X39" i="6"/>
  <c r="P39" i="6"/>
  <c r="BC39" i="6"/>
  <c r="AU39" i="6"/>
  <c r="AM39" i="6"/>
  <c r="AE39" i="6"/>
  <c r="W39" i="6"/>
  <c r="O39" i="6"/>
  <c r="BB39" i="6"/>
  <c r="AT39" i="6"/>
  <c r="AL39" i="6"/>
  <c r="AD39" i="6"/>
  <c r="V39" i="6"/>
  <c r="N39" i="6"/>
  <c r="BA39" i="6"/>
  <c r="AS39" i="6"/>
  <c r="AK39" i="6"/>
  <c r="AC39" i="6"/>
  <c r="U39" i="6"/>
  <c r="M39" i="6"/>
  <c r="AZ39" i="6"/>
  <c r="AR39" i="6"/>
  <c r="AJ39" i="6"/>
  <c r="AB39" i="6"/>
  <c r="T39" i="6"/>
  <c r="L39" i="6"/>
  <c r="AY39" i="6"/>
  <c r="AQ39" i="6"/>
  <c r="AI39" i="6"/>
  <c r="AA39" i="6"/>
  <c r="S39" i="6"/>
  <c r="AP39" i="6"/>
  <c r="AH39" i="6"/>
  <c r="Z39" i="6"/>
  <c r="R39" i="6"/>
  <c r="AX39" i="6"/>
  <c r="CS30" i="24"/>
  <c r="DK30" i="25"/>
  <c r="EA30" i="25"/>
  <c r="DC30" i="18"/>
  <c r="CS30" i="23"/>
  <c r="DB30" i="19"/>
  <c r="DK30" i="24"/>
  <c r="BN31" i="19"/>
  <c r="CI31" i="25"/>
  <c r="BG31" i="18"/>
  <c r="BG31" i="26"/>
  <c r="BT31" i="23"/>
  <c r="BA32" i="20"/>
  <c r="AN32" i="22"/>
  <c r="AF32" i="22"/>
  <c r="X32" i="22"/>
  <c r="P32" i="22"/>
  <c r="H32" i="22"/>
  <c r="AT32" i="22"/>
  <c r="AL32" i="22"/>
  <c r="AD32" i="22"/>
  <c r="V32" i="22"/>
  <c r="N32" i="22"/>
  <c r="F32" i="22"/>
  <c r="AR32" i="22"/>
  <c r="AJ32" i="22"/>
  <c r="AB32" i="22"/>
  <c r="BU32" i="22" s="1"/>
  <c r="T32" i="22"/>
  <c r="L32" i="22"/>
  <c r="D32" i="22"/>
  <c r="AW32" i="22" s="1"/>
  <c r="AQ32" i="22"/>
  <c r="AI32" i="22"/>
  <c r="AA32" i="22"/>
  <c r="S32" i="22"/>
  <c r="K32" i="22"/>
  <c r="C32" i="22"/>
  <c r="AE32" i="22"/>
  <c r="O32" i="22"/>
  <c r="AS32" i="22"/>
  <c r="AC32" i="22"/>
  <c r="M32" i="22"/>
  <c r="AP32" i="22"/>
  <c r="Z32" i="22"/>
  <c r="J32" i="22"/>
  <c r="AM32" i="22"/>
  <c r="W32" i="22"/>
  <c r="BP32" i="22" s="1"/>
  <c r="G32" i="22"/>
  <c r="AK32" i="22"/>
  <c r="U32" i="22"/>
  <c r="E32" i="22"/>
  <c r="AO32" i="22"/>
  <c r="AH32" i="22"/>
  <c r="AG32" i="22"/>
  <c r="Y32" i="22"/>
  <c r="R32" i="22"/>
  <c r="B32" i="22"/>
  <c r="Q32" i="22"/>
  <c r="I32" i="22"/>
  <c r="AV31" i="17"/>
  <c r="AV31" i="24"/>
  <c r="AW31" i="26"/>
  <c r="D40" i="11"/>
  <c r="C40" i="11"/>
  <c r="B40" i="11"/>
  <c r="H40" i="11"/>
  <c r="G40" i="11"/>
  <c r="F40" i="11"/>
  <c r="E40" i="11"/>
  <c r="A41" i="11"/>
  <c r="DM30" i="24"/>
  <c r="CN30" i="25"/>
  <c r="DA30" i="17"/>
  <c r="CM31" i="23"/>
  <c r="BK31" i="25"/>
  <c r="CY30" i="26"/>
  <c r="DB30" i="17"/>
  <c r="DM30" i="21"/>
  <c r="V39" i="2"/>
  <c r="R39" i="2"/>
  <c r="W39" i="2"/>
  <c r="AF39" i="2"/>
  <c r="AR39" i="2"/>
  <c r="DN30" i="24"/>
  <c r="BQ31" i="23"/>
  <c r="BS31" i="23"/>
  <c r="DH30" i="18"/>
  <c r="CZ30" i="17"/>
  <c r="CT30" i="20"/>
  <c r="CN30" i="23"/>
  <c r="CS30" i="26"/>
  <c r="DZ30" i="17"/>
  <c r="DF30" i="26"/>
  <c r="CX30" i="16"/>
  <c r="AY31" i="22"/>
  <c r="CP30" i="16"/>
  <c r="DZ30" i="25"/>
  <c r="ED30" i="26"/>
  <c r="CP30" i="23"/>
  <c r="G44" i="4"/>
  <c r="F44" i="4"/>
  <c r="B44" i="4"/>
  <c r="A45" i="4"/>
  <c r="H44" i="4"/>
  <c r="E44" i="4"/>
  <c r="D44" i="4"/>
  <c r="C44" i="4"/>
  <c r="DL30" i="18"/>
  <c r="DB30" i="23"/>
  <c r="DI30" i="16"/>
  <c r="CQ30" i="24"/>
  <c r="EB30" i="26"/>
  <c r="CS30" i="25"/>
  <c r="DQ30" i="18"/>
  <c r="AM39" i="10"/>
  <c r="T39" i="10"/>
  <c r="AK39" i="10"/>
  <c r="BB39" i="10"/>
  <c r="Y39" i="10"/>
  <c r="AX39" i="10"/>
  <c r="CX30" i="25"/>
  <c r="DD30" i="19"/>
  <c r="CX30" i="22"/>
  <c r="DF30" i="23"/>
  <c r="CR30" i="17"/>
  <c r="CY30" i="20"/>
  <c r="DR30" i="23"/>
  <c r="DV30" i="18"/>
  <c r="DE30" i="19"/>
  <c r="DG30" i="21"/>
  <c r="DT30" i="23"/>
  <c r="DV30" i="23"/>
  <c r="CR30" i="20"/>
  <c r="DK30" i="21"/>
  <c r="DQ30" i="20"/>
  <c r="DT30" i="17"/>
  <c r="DP30" i="26"/>
  <c r="DF30" i="21"/>
  <c r="EA30" i="18"/>
  <c r="DI30" i="20"/>
  <c r="DY30" i="23"/>
  <c r="EF30" i="21"/>
  <c r="EB30" i="25"/>
  <c r="DG30" i="19"/>
  <c r="DN30" i="21"/>
  <c r="AL39" i="2"/>
  <c r="AN39" i="2"/>
  <c r="BM31" i="26"/>
  <c r="DY30" i="16"/>
  <c r="CV30" i="20"/>
  <c r="CA31" i="18"/>
  <c r="CB31" i="16"/>
  <c r="CL31" i="24"/>
  <c r="BL31" i="25"/>
  <c r="DU30" i="18"/>
  <c r="DN30" i="18"/>
  <c r="CD31" i="26"/>
  <c r="CK31" i="19"/>
  <c r="DJ30" i="24"/>
  <c r="CQ30" i="16"/>
  <c r="DE30" i="21"/>
  <c r="CS30" i="17"/>
  <c r="DB30" i="22"/>
  <c r="AU39" i="10"/>
  <c r="AB39" i="10"/>
  <c r="AS39" i="10"/>
  <c r="P39" i="10"/>
  <c r="DK30" i="16"/>
  <c r="DN30" i="25"/>
  <c r="CX30" i="20"/>
  <c r="CN30" i="22"/>
  <c r="CW30" i="22"/>
  <c r="DD30" i="25"/>
  <c r="DE30" i="20"/>
  <c r="DS30" i="18"/>
  <c r="CP30" i="19"/>
  <c r="CO30" i="21"/>
  <c r="DC30" i="16"/>
  <c r="DL30" i="24"/>
  <c r="ED30" i="21"/>
  <c r="DM30" i="22"/>
  <c r="DF30" i="22"/>
  <c r="DF30" i="18"/>
  <c r="DD30" i="26"/>
  <c r="CY30" i="22"/>
  <c r="CV30" i="22"/>
  <c r="DZ30" i="20"/>
  <c r="DW30" i="22"/>
  <c r="DR30" i="25"/>
  <c r="DX30" i="19"/>
  <c r="DM30" i="17"/>
  <c r="BP31" i="21"/>
  <c r="AU31" i="21"/>
  <c r="DH30" i="25"/>
  <c r="BW31" i="19"/>
  <c r="CT30" i="26"/>
  <c r="E44" i="12"/>
  <c r="D44" i="12"/>
  <c r="C44" i="12"/>
  <c r="B44" i="12"/>
  <c r="A45" i="12"/>
  <c r="H44" i="12"/>
  <c r="G44" i="12"/>
  <c r="F44" i="12"/>
  <c r="BR31" i="21"/>
  <c r="BB31" i="20"/>
  <c r="CY30" i="16"/>
  <c r="BI31" i="23"/>
  <c r="CC31" i="18"/>
  <c r="BO31" i="17"/>
  <c r="BD31" i="23"/>
  <c r="EC30" i="20"/>
  <c r="EB30" i="17"/>
  <c r="DM30" i="18"/>
  <c r="BE31" i="23"/>
  <c r="BT31" i="24"/>
  <c r="CA32" i="23"/>
  <c r="AV31" i="19"/>
  <c r="CF31" i="23"/>
  <c r="AW31" i="20"/>
  <c r="CO30" i="22"/>
  <c r="DW30" i="25"/>
  <c r="BB39" i="2"/>
  <c r="AU39" i="2"/>
  <c r="M39" i="2"/>
  <c r="EC30" i="22"/>
  <c r="BS31" i="17"/>
  <c r="CZ30" i="25"/>
  <c r="DO30" i="25"/>
  <c r="DG30" i="18"/>
  <c r="CA31" i="20"/>
  <c r="AY31" i="18"/>
  <c r="AY31" i="24"/>
  <c r="CB31" i="18"/>
  <c r="CB31" i="26"/>
  <c r="CH31" i="24"/>
  <c r="DG30" i="24"/>
  <c r="CT30" i="18"/>
  <c r="EF30" i="26"/>
  <c r="DK30" i="20"/>
  <c r="DF30" i="16"/>
  <c r="EE30" i="22"/>
  <c r="CL31" i="25"/>
  <c r="BJ31" i="16"/>
  <c r="DS30" i="16"/>
  <c r="J39" i="10"/>
  <c r="CU30" i="16"/>
  <c r="ED30" i="25"/>
  <c r="BY31" i="23"/>
  <c r="DJ30" i="17"/>
  <c r="EA30" i="19"/>
  <c r="DM30" i="20"/>
  <c r="DU30" i="25"/>
  <c r="S39" i="10"/>
  <c r="AJ39" i="10"/>
  <c r="BA39" i="10"/>
  <c r="X39" i="10"/>
  <c r="AO39" i="10"/>
  <c r="DI30" i="17"/>
  <c r="EE30" i="18"/>
  <c r="DB30" i="20"/>
  <c r="EE30" i="23"/>
  <c r="DT30" i="25"/>
  <c r="DY30" i="25"/>
  <c r="DP30" i="21"/>
  <c r="DL30" i="22"/>
  <c r="DY30" i="18"/>
  <c r="CZ30" i="20"/>
  <c r="CS30" i="22"/>
  <c r="CY30" i="23"/>
  <c r="DQ30" i="16"/>
  <c r="DA30" i="18"/>
  <c r="DJ30" i="21"/>
  <c r="DG30" i="22"/>
  <c r="CW30" i="23"/>
  <c r="DW30" i="18"/>
  <c r="DS30" i="22"/>
  <c r="DL30" i="23"/>
  <c r="DA30" i="21"/>
  <c r="CQ30" i="23"/>
  <c r="CR30" i="23"/>
  <c r="DC30" i="25"/>
  <c r="EC30" i="23"/>
  <c r="EA30" i="16"/>
  <c r="CZ30" i="16"/>
  <c r="BC31" i="21"/>
  <c r="AZ39" i="2"/>
  <c r="BQ31" i="17"/>
  <c r="BM31" i="19"/>
  <c r="CH31" i="22"/>
  <c r="DZ30" i="16"/>
  <c r="DF30" i="24"/>
  <c r="CL31" i="16"/>
  <c r="BX31" i="21"/>
  <c r="BV31" i="22"/>
  <c r="BO31" i="24"/>
  <c r="BA31" i="26"/>
  <c r="CP30" i="20"/>
  <c r="DV30" i="16"/>
  <c r="CI31" i="16"/>
  <c r="BT31" i="17"/>
  <c r="BL32" i="20"/>
  <c r="AP32" i="16"/>
  <c r="AH32" i="16"/>
  <c r="Z32" i="16"/>
  <c r="R32" i="16"/>
  <c r="AO32" i="16"/>
  <c r="AG32" i="16"/>
  <c r="Y32" i="16"/>
  <c r="Q32" i="16"/>
  <c r="I32" i="16"/>
  <c r="AL32" i="16"/>
  <c r="AB32" i="16"/>
  <c r="P32" i="16"/>
  <c r="G32" i="16"/>
  <c r="AK32" i="16"/>
  <c r="AA32" i="16"/>
  <c r="O32" i="16"/>
  <c r="F32" i="16"/>
  <c r="AY32" i="16" s="1"/>
  <c r="AS32" i="16"/>
  <c r="AI32" i="16"/>
  <c r="W32" i="16"/>
  <c r="M32" i="16"/>
  <c r="D32" i="16"/>
  <c r="AJ32" i="16"/>
  <c r="T32" i="16"/>
  <c r="C32" i="16"/>
  <c r="CK32" i="16" s="1"/>
  <c r="AF32" i="16"/>
  <c r="S32" i="16"/>
  <c r="B32" i="16"/>
  <c r="AE32" i="16"/>
  <c r="N32" i="16"/>
  <c r="BG32" i="16" s="1"/>
  <c r="AT32" i="16"/>
  <c r="AD32" i="16"/>
  <c r="L32" i="16"/>
  <c r="BE32" i="16" s="1"/>
  <c r="AQ32" i="16"/>
  <c r="X32" i="16"/>
  <c r="J32" i="16"/>
  <c r="K32" i="16"/>
  <c r="H32" i="16"/>
  <c r="AR32" i="16"/>
  <c r="E32" i="16"/>
  <c r="AN32" i="16"/>
  <c r="CG32" i="16" s="1"/>
  <c r="AM32" i="16"/>
  <c r="AC32" i="16"/>
  <c r="U32" i="16"/>
  <c r="V32" i="16"/>
  <c r="AP32" i="24"/>
  <c r="AH32" i="24"/>
  <c r="Z32" i="24"/>
  <c r="R32" i="24"/>
  <c r="J32" i="24"/>
  <c r="B32" i="24"/>
  <c r="AN32" i="24"/>
  <c r="AF32" i="24"/>
  <c r="X32" i="24"/>
  <c r="P32" i="24"/>
  <c r="H32" i="24"/>
  <c r="AM32" i="24"/>
  <c r="AE32" i="24"/>
  <c r="W32" i="24"/>
  <c r="O32" i="24"/>
  <c r="G32" i="24"/>
  <c r="AT32" i="24"/>
  <c r="AL32" i="24"/>
  <c r="AD32" i="24"/>
  <c r="V32" i="24"/>
  <c r="N32" i="24"/>
  <c r="AR32" i="24"/>
  <c r="AB32" i="24"/>
  <c r="L32" i="24"/>
  <c r="AQ32" i="24"/>
  <c r="AA32" i="24"/>
  <c r="K32" i="24"/>
  <c r="AK32" i="24"/>
  <c r="CD32" i="24" s="1"/>
  <c r="U32" i="24"/>
  <c r="F32" i="24"/>
  <c r="AJ32" i="24"/>
  <c r="T32" i="24"/>
  <c r="E32" i="24"/>
  <c r="CL32" i="24" s="1"/>
  <c r="Y32" i="24"/>
  <c r="S32" i="24"/>
  <c r="Q32" i="24"/>
  <c r="BJ32" i="24" s="1"/>
  <c r="AS32" i="24"/>
  <c r="M32" i="24"/>
  <c r="AO32" i="24"/>
  <c r="I32" i="24"/>
  <c r="AI32" i="24"/>
  <c r="D32" i="24"/>
  <c r="AG32" i="24"/>
  <c r="AC32" i="24"/>
  <c r="BV32" i="24" s="1"/>
  <c r="C32" i="24"/>
  <c r="AV31" i="26"/>
  <c r="CE31" i="25"/>
  <c r="EC30" i="26"/>
  <c r="CM31" i="25"/>
  <c r="DM30" i="16"/>
  <c r="BH31" i="19"/>
  <c r="CS30" i="20"/>
  <c r="EC30" i="24"/>
  <c r="DQ30" i="21"/>
  <c r="DD30" i="16"/>
  <c r="J39" i="7"/>
  <c r="I39" i="7"/>
  <c r="K39" i="7"/>
  <c r="K39" i="4"/>
  <c r="I39" i="4"/>
  <c r="J39" i="4"/>
  <c r="BV31" i="23"/>
  <c r="AZ31" i="21"/>
  <c r="BO31" i="25"/>
  <c r="BD31" i="17"/>
  <c r="BD31" i="24"/>
  <c r="CW30" i="26"/>
  <c r="DE30" i="18"/>
  <c r="CV30" i="24"/>
  <c r="CI31" i="20"/>
  <c r="BE31" i="16"/>
  <c r="BE31" i="24"/>
  <c r="BT31" i="18"/>
  <c r="CL32" i="21"/>
  <c r="BG32" i="23"/>
  <c r="CJ32" i="23"/>
  <c r="AP32" i="17"/>
  <c r="AH32" i="17"/>
  <c r="Z32" i="17"/>
  <c r="R32" i="17"/>
  <c r="J32" i="17"/>
  <c r="B32" i="17"/>
  <c r="AO32" i="17"/>
  <c r="AG32" i="17"/>
  <c r="Y32" i="17"/>
  <c r="Q32" i="17"/>
  <c r="I32" i="17"/>
  <c r="AT32" i="17"/>
  <c r="AJ32" i="17"/>
  <c r="X32" i="17"/>
  <c r="N32" i="17"/>
  <c r="BG32" i="17" s="1"/>
  <c r="D32" i="17"/>
  <c r="AS32" i="17"/>
  <c r="AI32" i="17"/>
  <c r="W32" i="17"/>
  <c r="M32" i="17"/>
  <c r="C32" i="17"/>
  <c r="AR32" i="17"/>
  <c r="AF32" i="17"/>
  <c r="BY32" i="17" s="1"/>
  <c r="V32" i="17"/>
  <c r="L32" i="17"/>
  <c r="AQ32" i="17"/>
  <c r="AE32" i="17"/>
  <c r="U32" i="17"/>
  <c r="K32" i="17"/>
  <c r="AN32" i="17"/>
  <c r="T32" i="17"/>
  <c r="BM32" i="17" s="1"/>
  <c r="AM32" i="17"/>
  <c r="S32" i="17"/>
  <c r="AL32" i="17"/>
  <c r="P32" i="17"/>
  <c r="AK32" i="17"/>
  <c r="O32" i="17"/>
  <c r="AC32" i="17"/>
  <c r="G32" i="17"/>
  <c r="AZ32" i="17" s="1"/>
  <c r="AB32" i="17"/>
  <c r="AA32" i="17"/>
  <c r="H32" i="17"/>
  <c r="F32" i="17"/>
  <c r="E32" i="17"/>
  <c r="AD32" i="17"/>
  <c r="AQ32" i="25"/>
  <c r="AI32" i="25"/>
  <c r="AA32" i="25"/>
  <c r="S32" i="25"/>
  <c r="K32" i="25"/>
  <c r="C32" i="25"/>
  <c r="AP32" i="25"/>
  <c r="AH32" i="25"/>
  <c r="Z32" i="25"/>
  <c r="R32" i="25"/>
  <c r="J32" i="25"/>
  <c r="B32" i="25"/>
  <c r="AN32" i="25"/>
  <c r="AD32" i="25"/>
  <c r="T32" i="25"/>
  <c r="H32" i="25"/>
  <c r="AM32" i="25"/>
  <c r="AC32" i="25"/>
  <c r="BV32" i="25" s="1"/>
  <c r="Q32" i="25"/>
  <c r="G32" i="25"/>
  <c r="AL32" i="25"/>
  <c r="AB32" i="25"/>
  <c r="P32" i="25"/>
  <c r="F32" i="25"/>
  <c r="AG32" i="25"/>
  <c r="O32" i="25"/>
  <c r="AF32" i="25"/>
  <c r="N32" i="25"/>
  <c r="AT32" i="25"/>
  <c r="AE32" i="25"/>
  <c r="M32" i="25"/>
  <c r="AS32" i="25"/>
  <c r="Y32" i="25"/>
  <c r="L32" i="25"/>
  <c r="BE32" i="25" s="1"/>
  <c r="AR32" i="25"/>
  <c r="X32" i="25"/>
  <c r="I32" i="25"/>
  <c r="V32" i="25"/>
  <c r="U32" i="25"/>
  <c r="E32" i="25"/>
  <c r="D32" i="25"/>
  <c r="AO32" i="25"/>
  <c r="CH32" i="25" s="1"/>
  <c r="AK32" i="25"/>
  <c r="AJ32" i="25"/>
  <c r="W32" i="25"/>
  <c r="BF31" i="16"/>
  <c r="BF31" i="25"/>
  <c r="AV31" i="18"/>
  <c r="CF31" i="16"/>
  <c r="CF31" i="24"/>
  <c r="AW31" i="21"/>
  <c r="CW30" i="25"/>
  <c r="EC30" i="18"/>
  <c r="CN30" i="24"/>
  <c r="EE30" i="17"/>
  <c r="BC31" i="23"/>
  <c r="CZ30" i="24"/>
  <c r="DX30" i="16"/>
  <c r="CU30" i="20"/>
  <c r="Q39" i="2"/>
  <c r="AW39" i="2"/>
  <c r="AO39" i="2"/>
  <c r="O39" i="2"/>
  <c r="BD39" i="2"/>
  <c r="U39" i="2"/>
  <c r="DW30" i="21"/>
  <c r="BQ31" i="16"/>
  <c r="BP31" i="23"/>
  <c r="CP30" i="26"/>
  <c r="DG30" i="17"/>
  <c r="DO30" i="17"/>
  <c r="DA30" i="25"/>
  <c r="AU31" i="16"/>
  <c r="AU31" i="24"/>
  <c r="DC30" i="23"/>
  <c r="DO30" i="24"/>
  <c r="DC30" i="21"/>
  <c r="EE30" i="16"/>
  <c r="DG30" i="16"/>
  <c r="DH30" i="24"/>
  <c r="EF30" i="18"/>
  <c r="DD30" i="22"/>
  <c r="DI30" i="26"/>
  <c r="BR31" i="23"/>
  <c r="DJ30" i="25"/>
  <c r="CW30" i="20"/>
  <c r="K39" i="10"/>
  <c r="DK30" i="26"/>
  <c r="ED30" i="17"/>
  <c r="CO30" i="19"/>
  <c r="CP30" i="22"/>
  <c r="CV30" i="26"/>
  <c r="DU30" i="17"/>
  <c r="AA39" i="10"/>
  <c r="AR39" i="10"/>
  <c r="N39" i="10"/>
  <c r="AF39" i="10"/>
  <c r="AW39" i="10"/>
  <c r="DI30" i="19"/>
  <c r="DJ30" i="20"/>
  <c r="EB30" i="23"/>
  <c r="DT30" i="20"/>
  <c r="CR30" i="18"/>
  <c r="EA30" i="21"/>
  <c r="DH30" i="20"/>
  <c r="CZ30" i="26"/>
  <c r="DY30" i="20"/>
  <c r="DT30" i="22"/>
  <c r="DL30" i="21"/>
  <c r="DR30" i="16"/>
  <c r="CR30" i="26"/>
  <c r="DJ30" i="22"/>
  <c r="CT30" i="23"/>
  <c r="DO30" i="18"/>
  <c r="DI30" i="21"/>
  <c r="DP30" i="23"/>
  <c r="DV30" i="25"/>
  <c r="EE30" i="26"/>
  <c r="EB30" i="21"/>
  <c r="DD30" i="23"/>
  <c r="DT30" i="24"/>
  <c r="DD30" i="18"/>
  <c r="DS30" i="19"/>
  <c r="DL30" i="20"/>
  <c r="CN30" i="17"/>
  <c r="CP30" i="17"/>
  <c r="DD30" i="24"/>
  <c r="CA31" i="26"/>
  <c r="CB31" i="25"/>
  <c r="ED30" i="18"/>
  <c r="CG31" i="26"/>
  <c r="BL31" i="17"/>
  <c r="DS30" i="26"/>
  <c r="CX30" i="24"/>
  <c r="CD31" i="18"/>
  <c r="BY31" i="22"/>
  <c r="K39" i="2"/>
  <c r="I39" i="2"/>
  <c r="J39" i="2"/>
  <c r="AZ31" i="18"/>
  <c r="BA31" i="17"/>
  <c r="CI31" i="26"/>
  <c r="BG31" i="20"/>
  <c r="BC32" i="25"/>
  <c r="BF31" i="24"/>
  <c r="EA30" i="24"/>
  <c r="DW30" i="19"/>
  <c r="CJ31" i="20"/>
  <c r="EC31" i="20" s="1"/>
  <c r="DE30" i="17"/>
  <c r="DU30" i="26"/>
  <c r="AX39" i="2"/>
  <c r="AV39" i="2"/>
  <c r="BQ31" i="25"/>
  <c r="BP31" i="22"/>
  <c r="DG30" i="26"/>
  <c r="DR30" i="22"/>
  <c r="BH31" i="26"/>
  <c r="AU31" i="23"/>
  <c r="BA31" i="19"/>
  <c r="BD31" i="25"/>
  <c r="CV30" i="16"/>
  <c r="CW30" i="16"/>
  <c r="DX30" i="18"/>
  <c r="CV30" i="17"/>
  <c r="DW30" i="20"/>
  <c r="K39" i="12"/>
  <c r="J39" i="12"/>
  <c r="I39" i="12"/>
  <c r="CI31" i="19"/>
  <c r="BE31" i="17"/>
  <c r="BT31" i="19"/>
  <c r="CM32" i="23"/>
  <c r="BB32" i="23"/>
  <c r="CK32" i="23"/>
  <c r="AZ32" i="22"/>
  <c r="AR32" i="18"/>
  <c r="AJ32" i="18"/>
  <c r="AB32" i="18"/>
  <c r="T32" i="18"/>
  <c r="L32" i="18"/>
  <c r="D32" i="18"/>
  <c r="AN32" i="18"/>
  <c r="AE32" i="18"/>
  <c r="V32" i="18"/>
  <c r="M32" i="18"/>
  <c r="C32" i="18"/>
  <c r="AM32" i="18"/>
  <c r="AD32" i="18"/>
  <c r="U32" i="18"/>
  <c r="K32" i="18"/>
  <c r="B32" i="18"/>
  <c r="AL32" i="18"/>
  <c r="AC32" i="18"/>
  <c r="S32" i="18"/>
  <c r="J32" i="18"/>
  <c r="AT32" i="18"/>
  <c r="AK32" i="18"/>
  <c r="AA32" i="18"/>
  <c r="R32" i="18"/>
  <c r="I32" i="18"/>
  <c r="AI32" i="18"/>
  <c r="Q32" i="18"/>
  <c r="AH32" i="18"/>
  <c r="P32" i="18"/>
  <c r="AG32" i="18"/>
  <c r="O32" i="18"/>
  <c r="Z32" i="18"/>
  <c r="BS32" i="18" s="1"/>
  <c r="E32" i="18"/>
  <c r="Y32" i="18"/>
  <c r="X32" i="18"/>
  <c r="AS32" i="18"/>
  <c r="W32" i="18"/>
  <c r="AQ32" i="18"/>
  <c r="AP32" i="18"/>
  <c r="AO32" i="18"/>
  <c r="AF32" i="18"/>
  <c r="H32" i="18"/>
  <c r="N32" i="18"/>
  <c r="G32" i="18"/>
  <c r="F32" i="18"/>
  <c r="AQ32" i="26"/>
  <c r="AI32" i="26"/>
  <c r="AA32" i="26"/>
  <c r="S32" i="26"/>
  <c r="K32" i="26"/>
  <c r="C32" i="26"/>
  <c r="AP32" i="26"/>
  <c r="AH32" i="26"/>
  <c r="Z32" i="26"/>
  <c r="R32" i="26"/>
  <c r="J32" i="26"/>
  <c r="B32" i="26"/>
  <c r="AK32" i="26"/>
  <c r="Y32" i="26"/>
  <c r="BR32" i="26" s="1"/>
  <c r="O32" i="26"/>
  <c r="E32" i="26"/>
  <c r="AT32" i="26"/>
  <c r="AG32" i="26"/>
  <c r="V32" i="26"/>
  <c r="I32" i="26"/>
  <c r="AS32" i="26"/>
  <c r="AF32" i="26"/>
  <c r="U32" i="26"/>
  <c r="H32" i="26"/>
  <c r="AO32" i="26"/>
  <c r="AD32" i="26"/>
  <c r="Q32" i="26"/>
  <c r="F32" i="26"/>
  <c r="AC32" i="26"/>
  <c r="L32" i="26"/>
  <c r="BE32" i="26" s="1"/>
  <c r="AN32" i="26"/>
  <c r="W32" i="26"/>
  <c r="AM32" i="26"/>
  <c r="T32" i="26"/>
  <c r="N32" i="26"/>
  <c r="AR32" i="26"/>
  <c r="M32" i="26"/>
  <c r="AJ32" i="26"/>
  <c r="CC32" i="26" s="1"/>
  <c r="D32" i="26"/>
  <c r="X32" i="26"/>
  <c r="P32" i="26"/>
  <c r="G32" i="26"/>
  <c r="AB32" i="26"/>
  <c r="AL32" i="26"/>
  <c r="AE32" i="26"/>
  <c r="A46" i="6"/>
  <c r="H45" i="6"/>
  <c r="G45" i="6"/>
  <c r="F45" i="6"/>
  <c r="E45" i="6"/>
  <c r="D45" i="6"/>
  <c r="C45" i="6"/>
  <c r="B45" i="6"/>
  <c r="F44" i="3"/>
  <c r="E44" i="3"/>
  <c r="A45" i="3"/>
  <c r="H44" i="3"/>
  <c r="C44" i="3"/>
  <c r="D44" i="3"/>
  <c r="B44" i="3"/>
  <c r="G44" i="3"/>
  <c r="BF31" i="26"/>
  <c r="BZ31" i="23"/>
  <c r="CF31" i="25"/>
  <c r="CE31" i="19"/>
  <c r="CO30" i="24"/>
  <c r="CW30" i="17"/>
  <c r="CN30" i="16"/>
  <c r="CM31" i="19"/>
  <c r="BC31" i="24"/>
  <c r="DP30" i="22"/>
  <c r="DZ30" i="26"/>
  <c r="AG39" i="2"/>
  <c r="Y39" i="2"/>
  <c r="AQ39" i="2"/>
  <c r="AE39" i="2"/>
  <c r="L39" i="2"/>
  <c r="CN30" i="19"/>
  <c r="BC39" i="4"/>
  <c r="AU39" i="4"/>
  <c r="AM39" i="4"/>
  <c r="AE39" i="4"/>
  <c r="W39" i="4"/>
  <c r="O39" i="4"/>
  <c r="BB39" i="4"/>
  <c r="AT39" i="4"/>
  <c r="AL39" i="4"/>
  <c r="AD39" i="4"/>
  <c r="V39" i="4"/>
  <c r="N39" i="4"/>
  <c r="AX39" i="4"/>
  <c r="AP39" i="4"/>
  <c r="AH39" i="4"/>
  <c r="Z39" i="4"/>
  <c r="R39" i="4"/>
  <c r="AW39" i="4"/>
  <c r="AO39" i="4"/>
  <c r="AG39" i="4"/>
  <c r="Y39" i="4"/>
  <c r="Q39" i="4"/>
  <c r="AV39" i="4"/>
  <c r="AF39" i="4"/>
  <c r="P39" i="4"/>
  <c r="AS39" i="4"/>
  <c r="AC39" i="4"/>
  <c r="M39" i="4"/>
  <c r="AB39" i="4"/>
  <c r="BD39" i="4"/>
  <c r="AN39" i="4"/>
  <c r="X39" i="4"/>
  <c r="AR39" i="4"/>
  <c r="L39" i="4"/>
  <c r="AQ39" i="4"/>
  <c r="AA39" i="4"/>
  <c r="BA39" i="4"/>
  <c r="AK39" i="4"/>
  <c r="U39" i="4"/>
  <c r="AZ39" i="4"/>
  <c r="AJ39" i="4"/>
  <c r="T39" i="4"/>
  <c r="AY39" i="4"/>
  <c r="AI39" i="4"/>
  <c r="S39" i="4"/>
  <c r="BP31" i="24"/>
  <c r="CP30" i="18"/>
  <c r="DC30" i="24"/>
  <c r="EF30" i="20"/>
  <c r="ED30" i="20"/>
  <c r="AU31" i="25"/>
  <c r="CY30" i="18"/>
  <c r="EF30" i="19"/>
  <c r="DE30" i="22"/>
  <c r="CU30" i="25"/>
  <c r="DI30" i="18"/>
  <c r="AY31" i="26"/>
  <c r="BW31" i="23"/>
  <c r="DL30" i="19"/>
  <c r="CS30" i="19"/>
  <c r="DB30" i="24"/>
  <c r="CR30" i="25"/>
  <c r="DY30" i="22"/>
  <c r="BB31" i="23"/>
  <c r="DJ30" i="16"/>
  <c r="CZ30" i="22"/>
  <c r="CR30" i="24"/>
  <c r="DS30" i="25"/>
  <c r="F44" i="13"/>
  <c r="E44" i="13"/>
  <c r="D44" i="13"/>
  <c r="C44" i="13"/>
  <c r="B44" i="13"/>
  <c r="A45" i="13"/>
  <c r="H44" i="13"/>
  <c r="G44" i="13"/>
  <c r="DX30" i="21"/>
  <c r="CV30" i="18"/>
  <c r="BC39" i="10"/>
  <c r="AI39" i="10"/>
  <c r="V39" i="10"/>
  <c r="AN39" i="10"/>
  <c r="R39" i="10"/>
  <c r="CO30" i="17"/>
  <c r="CQ30" i="19"/>
  <c r="DR30" i="20"/>
  <c r="DT30" i="21"/>
  <c r="DU30" i="21"/>
  <c r="DA30" i="19"/>
  <c r="EE30" i="21"/>
  <c r="DB30" i="21"/>
  <c r="DQ30" i="26"/>
  <c r="CN30" i="20"/>
  <c r="DJ30" i="23"/>
  <c r="DQ30" i="23"/>
  <c r="CO30" i="16"/>
  <c r="DJ30" i="26"/>
  <c r="CR30" i="22"/>
  <c r="DE30" i="23"/>
  <c r="DR30" i="24"/>
  <c r="DR30" i="18"/>
  <c r="CR30" i="21"/>
  <c r="DU30" i="23"/>
  <c r="DF30" i="25"/>
  <c r="DA30" i="26"/>
  <c r="DZ30" i="21"/>
  <c r="DM30" i="23"/>
  <c r="DD30" i="17"/>
  <c r="DT30" i="18"/>
  <c r="DN30" i="20"/>
  <c r="DD30" i="21"/>
  <c r="BY32" i="23"/>
  <c r="BK31" i="26"/>
  <c r="EF30" i="17"/>
  <c r="ED30" i="16"/>
  <c r="DI30" i="24"/>
  <c r="BU31" i="16"/>
  <c r="BA31" i="21"/>
  <c r="BD31" i="18"/>
  <c r="DL30" i="16"/>
  <c r="H45" i="5"/>
  <c r="G45" i="5"/>
  <c r="C45" i="5"/>
  <c r="B45" i="5"/>
  <c r="E45" i="5"/>
  <c r="D45" i="5"/>
  <c r="A46" i="5"/>
  <c r="F45" i="5"/>
  <c r="DQ30" i="19"/>
  <c r="CT30" i="22"/>
  <c r="DO30" i="19"/>
  <c r="CN30" i="26"/>
  <c r="I39" i="6"/>
  <c r="K39" i="6"/>
  <c r="J39" i="6"/>
  <c r="BN31" i="24"/>
  <c r="CI31" i="21"/>
  <c r="BE31" i="18"/>
  <c r="BE31" i="26"/>
  <c r="BG31" i="23"/>
  <c r="BS32" i="26"/>
  <c r="BO32" i="21"/>
  <c r="AV32" i="21"/>
  <c r="BH32" i="22"/>
  <c r="AM32" i="19"/>
  <c r="AE32" i="19"/>
  <c r="W32" i="19"/>
  <c r="O32" i="19"/>
  <c r="G32" i="19"/>
  <c r="AS32" i="19"/>
  <c r="AK32" i="19"/>
  <c r="AC32" i="19"/>
  <c r="U32" i="19"/>
  <c r="M32" i="19"/>
  <c r="E32" i="19"/>
  <c r="AX32" i="19" s="1"/>
  <c r="AQ32" i="19"/>
  <c r="AI32" i="19"/>
  <c r="AA32" i="19"/>
  <c r="S32" i="19"/>
  <c r="K32" i="19"/>
  <c r="C32" i="19"/>
  <c r="AL32" i="19"/>
  <c r="Y32" i="19"/>
  <c r="BR32" i="19" s="1"/>
  <c r="L32" i="19"/>
  <c r="AJ32" i="19"/>
  <c r="X32" i="19"/>
  <c r="J32" i="19"/>
  <c r="AT32" i="19"/>
  <c r="AG32" i="19"/>
  <c r="T32" i="19"/>
  <c r="H32" i="19"/>
  <c r="BA32" i="19" s="1"/>
  <c r="AR32" i="19"/>
  <c r="Z32" i="19"/>
  <c r="D32" i="19"/>
  <c r="AP32" i="19"/>
  <c r="V32" i="19"/>
  <c r="B32" i="19"/>
  <c r="AO32" i="19"/>
  <c r="R32" i="19"/>
  <c r="AN32" i="19"/>
  <c r="Q32" i="19"/>
  <c r="P32" i="19"/>
  <c r="N32" i="19"/>
  <c r="I32" i="19"/>
  <c r="F32" i="19"/>
  <c r="AH32" i="19"/>
  <c r="AF32" i="19"/>
  <c r="BY32" i="19" s="1"/>
  <c r="AD32" i="19"/>
  <c r="AB32" i="19"/>
  <c r="CO30" i="25"/>
  <c r="BF31" i="19"/>
  <c r="BZ31" i="24"/>
  <c r="DC30" i="17"/>
  <c r="DX30" i="26"/>
  <c r="DK30" i="22"/>
  <c r="I39" i="5"/>
  <c r="K39" i="5"/>
  <c r="J39" i="5"/>
  <c r="CJ31" i="23"/>
  <c r="BC31" i="25"/>
  <c r="DS30" i="20"/>
  <c r="E44" i="2"/>
  <c r="D44" i="2"/>
  <c r="H44" i="2"/>
  <c r="G44" i="2"/>
  <c r="F44" i="2"/>
  <c r="C44" i="2"/>
  <c r="B44" i="2"/>
  <c r="A45" i="2"/>
  <c r="DH30" i="16"/>
  <c r="EC30" i="17"/>
  <c r="S39" i="2"/>
  <c r="Z39" i="2"/>
  <c r="N39" i="2"/>
  <c r="BC39" i="2"/>
  <c r="T39" i="2"/>
  <c r="DK30" i="18"/>
  <c r="B45" i="10"/>
  <c r="A46" i="10"/>
  <c r="H45" i="10"/>
  <c r="F45" i="10"/>
  <c r="E45" i="10"/>
  <c r="D45" i="10"/>
  <c r="C45" i="10"/>
  <c r="G45" i="10"/>
  <c r="BS31" i="19"/>
  <c r="BP31" i="25"/>
  <c r="CW30" i="24"/>
  <c r="CY30" i="17"/>
  <c r="DX30" i="25"/>
  <c r="DB30" i="26"/>
  <c r="BA39" i="12"/>
  <c r="AS39" i="12"/>
  <c r="AK39" i="12"/>
  <c r="AC39" i="12"/>
  <c r="U39" i="12"/>
  <c r="M39" i="12"/>
  <c r="AZ39" i="12"/>
  <c r="AR39" i="12"/>
  <c r="AJ39" i="12"/>
  <c r="AB39" i="12"/>
  <c r="T39" i="12"/>
  <c r="L39" i="12"/>
  <c r="AY39" i="12"/>
  <c r="AQ39" i="12"/>
  <c r="AI39" i="12"/>
  <c r="AA39" i="12"/>
  <c r="S39" i="12"/>
  <c r="AX39" i="12"/>
  <c r="AP39" i="12"/>
  <c r="AH39" i="12"/>
  <c r="Z39" i="12"/>
  <c r="R39" i="12"/>
  <c r="AW39" i="12"/>
  <c r="AO39" i="12"/>
  <c r="AG39" i="12"/>
  <c r="Y39" i="12"/>
  <c r="Q39" i="12"/>
  <c r="BD39" i="12"/>
  <c r="AV39" i="12"/>
  <c r="AN39" i="12"/>
  <c r="AF39" i="12"/>
  <c r="X39" i="12"/>
  <c r="P39" i="12"/>
  <c r="BC39" i="12"/>
  <c r="AU39" i="12"/>
  <c r="AM39" i="12"/>
  <c r="AE39" i="12"/>
  <c r="W39" i="12"/>
  <c r="O39" i="12"/>
  <c r="BB39" i="12"/>
  <c r="AT39" i="12"/>
  <c r="AL39" i="12"/>
  <c r="AD39" i="12"/>
  <c r="V39" i="12"/>
  <c r="N39" i="12"/>
  <c r="DE30" i="24"/>
  <c r="DB30" i="25"/>
  <c r="DZ30" i="23"/>
  <c r="CQ30" i="26"/>
  <c r="CY30" i="25"/>
  <c r="DU30" i="19"/>
  <c r="CR30" i="16"/>
  <c r="CX30" i="19"/>
  <c r="CQ30" i="25"/>
  <c r="CT30" i="16"/>
  <c r="DW30" i="23"/>
  <c r="DS30" i="17"/>
  <c r="CT30" i="24"/>
  <c r="DO30" i="21"/>
  <c r="O39" i="10"/>
  <c r="AQ39" i="10"/>
  <c r="M39" i="10"/>
  <c r="AD39" i="10"/>
  <c r="AV39" i="10"/>
  <c r="EC30" i="25"/>
  <c r="DN30" i="19"/>
  <c r="DO30" i="20"/>
  <c r="DH30" i="22"/>
  <c r="DI30" i="23"/>
  <c r="DH30" i="19"/>
  <c r="DZ30" i="22"/>
  <c r="CU30" i="23"/>
  <c r="DV30" i="26"/>
  <c r="DD30" i="20"/>
  <c r="EF30" i="23"/>
  <c r="DN30" i="26"/>
  <c r="DB30" i="16"/>
  <c r="EE30" i="19"/>
  <c r="DU30" i="22"/>
  <c r="DS30" i="21"/>
  <c r="ED30" i="24"/>
  <c r="EB30" i="18"/>
  <c r="CU30" i="21"/>
  <c r="EF30" i="22"/>
  <c r="CX30" i="18"/>
  <c r="CW30" i="19"/>
  <c r="DV30" i="21"/>
  <c r="CX30" i="21"/>
  <c r="DX30" i="17"/>
  <c r="DJ30" i="18"/>
  <c r="EE30" i="20"/>
  <c r="CU30" i="22"/>
  <c r="CB32" i="25" l="1"/>
  <c r="CH32" i="17"/>
  <c r="CI32" i="16"/>
  <c r="CG32" i="22"/>
  <c r="CA32" i="19"/>
  <c r="BM32" i="19"/>
  <c r="CB32" i="19"/>
  <c r="AV32" i="23"/>
  <c r="BK32" i="23"/>
  <c r="AM40" i="4"/>
  <c r="BX32" i="26"/>
  <c r="BF32" i="26"/>
  <c r="BV32" i="26"/>
  <c r="CL32" i="26"/>
  <c r="CD32" i="26"/>
  <c r="BW32" i="26"/>
  <c r="BK32" i="18"/>
  <c r="BR32" i="18"/>
  <c r="CB32" i="18"/>
  <c r="BV32" i="18"/>
  <c r="BF32" i="18"/>
  <c r="CC32" i="18"/>
  <c r="CK32" i="24"/>
  <c r="DI31" i="16"/>
  <c r="AW32" i="25"/>
  <c r="BR32" i="25"/>
  <c r="BS32" i="25"/>
  <c r="CJ32" i="25"/>
  <c r="BV32" i="17"/>
  <c r="CG32" i="17"/>
  <c r="BZ32" i="17"/>
  <c r="CL32" i="23"/>
  <c r="BL32" i="24"/>
  <c r="BD32" i="24"/>
  <c r="BW32" i="24"/>
  <c r="BA32" i="24"/>
  <c r="BJ32" i="16"/>
  <c r="AX32" i="20"/>
  <c r="BZ32" i="22"/>
  <c r="CF32" i="22"/>
  <c r="BX32" i="22"/>
  <c r="BE32" i="22"/>
  <c r="BW32" i="22"/>
  <c r="CF32" i="20"/>
  <c r="BA32" i="21"/>
  <c r="CG32" i="21"/>
  <c r="AY32" i="21"/>
  <c r="BK32" i="25"/>
  <c r="CH32" i="19"/>
  <c r="CE32" i="19"/>
  <c r="BX32" i="19"/>
  <c r="AY32" i="19"/>
  <c r="AU32" i="19"/>
  <c r="AV32" i="19"/>
  <c r="BN32" i="19"/>
  <c r="CF32" i="19"/>
  <c r="AV32" i="24"/>
  <c r="CE32" i="26"/>
  <c r="CK32" i="26"/>
  <c r="AY32" i="26"/>
  <c r="BB32" i="26"/>
  <c r="AV32" i="26"/>
  <c r="BL32" i="26"/>
  <c r="BY32" i="18"/>
  <c r="BL32" i="18"/>
  <c r="BB32" i="18"/>
  <c r="CE32" i="18"/>
  <c r="BO32" i="18"/>
  <c r="CK32" i="18"/>
  <c r="BB32" i="21"/>
  <c r="CX31" i="17"/>
  <c r="EF31" i="18"/>
  <c r="AY32" i="25"/>
  <c r="BW32" i="17"/>
  <c r="BD32" i="17"/>
  <c r="CC32" i="17"/>
  <c r="BG32" i="20"/>
  <c r="AW32" i="24"/>
  <c r="BR32" i="24"/>
  <c r="BT32" i="24"/>
  <c r="CE32" i="24"/>
  <c r="BI32" i="24"/>
  <c r="CA32" i="24"/>
  <c r="CM32" i="16"/>
  <c r="CC32" i="16"/>
  <c r="BT32" i="16"/>
  <c r="BR32" i="16"/>
  <c r="AX32" i="23"/>
  <c r="EE31" i="19"/>
  <c r="CA32" i="22"/>
  <c r="BC32" i="22"/>
  <c r="BI32" i="22"/>
  <c r="BM32" i="22"/>
  <c r="CE32" i="22"/>
  <c r="CF32" i="23"/>
  <c r="BX32" i="21"/>
  <c r="BV32" i="20"/>
  <c r="CD32" i="20"/>
  <c r="CG32" i="20"/>
  <c r="CI32" i="20"/>
  <c r="BU32" i="20"/>
  <c r="CM32" i="19"/>
  <c r="CT31" i="25"/>
  <c r="BI32" i="25"/>
  <c r="BH32" i="17"/>
  <c r="BN32" i="17"/>
  <c r="BK32" i="17"/>
  <c r="AW32" i="16"/>
  <c r="CD32" i="16"/>
  <c r="BJ32" i="20"/>
  <c r="AW32" i="21"/>
  <c r="CC32" i="20"/>
  <c r="CU31" i="24"/>
  <c r="BD32" i="19"/>
  <c r="BX32" i="18"/>
  <c r="BK32" i="21"/>
  <c r="BC32" i="19"/>
  <c r="BH32" i="23"/>
  <c r="AZ32" i="26"/>
  <c r="BM32" i="26"/>
  <c r="BZ32" i="26"/>
  <c r="CB32" i="26"/>
  <c r="CI32" i="18"/>
  <c r="BH32" i="18"/>
  <c r="BT32" i="18"/>
  <c r="BD32" i="18"/>
  <c r="CG32" i="18"/>
  <c r="AZ32" i="23"/>
  <c r="AU32" i="20"/>
  <c r="BC32" i="17"/>
  <c r="DX31" i="16"/>
  <c r="CY31" i="16"/>
  <c r="BO32" i="25"/>
  <c r="BX32" i="25"/>
  <c r="BU32" i="25"/>
  <c r="BW32" i="25"/>
  <c r="CL32" i="25"/>
  <c r="AY32" i="17"/>
  <c r="BI32" i="17"/>
  <c r="BX32" i="17"/>
  <c r="BP32" i="17"/>
  <c r="BB32" i="17"/>
  <c r="BS32" i="17"/>
  <c r="BM32" i="24"/>
  <c r="BD32" i="16"/>
  <c r="BX32" i="16"/>
  <c r="BL32" i="23"/>
  <c r="CR31" i="18"/>
  <c r="BF32" i="22"/>
  <c r="CI32" i="22"/>
  <c r="CC32" i="22"/>
  <c r="BA32" i="22"/>
  <c r="BI32" i="23"/>
  <c r="BJ32" i="23"/>
  <c r="BD32" i="21"/>
  <c r="BR32" i="20"/>
  <c r="BO32" i="19"/>
  <c r="CA32" i="25"/>
  <c r="CI32" i="25"/>
  <c r="BF32" i="17"/>
  <c r="BA32" i="16"/>
  <c r="DO31" i="22"/>
  <c r="CO31" i="20"/>
  <c r="BN32" i="21"/>
  <c r="CF32" i="21"/>
  <c r="BD32" i="20"/>
  <c r="AW32" i="23"/>
  <c r="CY31" i="19"/>
  <c r="CI32" i="19"/>
  <c r="CD32" i="19"/>
  <c r="BI32" i="19"/>
  <c r="AW32" i="19"/>
  <c r="BT32" i="19"/>
  <c r="BZ32" i="20"/>
  <c r="DD31" i="26"/>
  <c r="EC31" i="25"/>
  <c r="CF32" i="26"/>
  <c r="CJ32" i="18"/>
  <c r="CD32" i="18"/>
  <c r="BN32" i="18"/>
  <c r="AW32" i="18"/>
  <c r="BQ32" i="20"/>
  <c r="AU32" i="21"/>
  <c r="CZ31" i="19"/>
  <c r="BC32" i="20"/>
  <c r="DM31" i="16"/>
  <c r="CE32" i="25"/>
  <c r="CG32" i="25"/>
  <c r="BD32" i="25"/>
  <c r="CE32" i="17"/>
  <c r="CA32" i="17"/>
  <c r="BU32" i="23"/>
  <c r="DL31" i="16"/>
  <c r="CS31" i="21"/>
  <c r="CH32" i="24"/>
  <c r="CC32" i="24"/>
  <c r="BU32" i="24"/>
  <c r="BH32" i="24"/>
  <c r="CG32" i="24"/>
  <c r="BN32" i="16"/>
  <c r="BC32" i="16"/>
  <c r="BF32" i="16"/>
  <c r="BP32" i="16"/>
  <c r="BI32" i="16"/>
  <c r="BK32" i="16"/>
  <c r="DR31" i="21"/>
  <c r="DG31" i="20"/>
  <c r="BN32" i="22"/>
  <c r="BT32" i="22"/>
  <c r="DP31" i="22"/>
  <c r="BF32" i="21"/>
  <c r="CK32" i="21"/>
  <c r="BL32" i="21"/>
  <c r="CE32" i="21"/>
  <c r="BR32" i="23"/>
  <c r="BX32" i="20"/>
  <c r="BJ32" i="19"/>
  <c r="CC32" i="19"/>
  <c r="DN31" i="24"/>
  <c r="BQ32" i="26"/>
  <c r="BP32" i="26"/>
  <c r="BA32" i="26"/>
  <c r="AX32" i="26"/>
  <c r="CA32" i="26"/>
  <c r="AY32" i="18"/>
  <c r="BP32" i="18"/>
  <c r="BI32" i="18"/>
  <c r="BE32" i="18"/>
  <c r="BQ32" i="23"/>
  <c r="AU32" i="23"/>
  <c r="DZ31" i="23"/>
  <c r="BC32" i="21"/>
  <c r="K40" i="12"/>
  <c r="CC32" i="25"/>
  <c r="BQ32" i="25"/>
  <c r="CM32" i="25"/>
  <c r="BT32" i="17"/>
  <c r="BE32" i="17"/>
  <c r="CL32" i="17"/>
  <c r="BR32" i="17"/>
  <c r="CI32" i="17"/>
  <c r="CB32" i="20"/>
  <c r="EC31" i="26"/>
  <c r="BF32" i="24"/>
  <c r="AY32" i="24"/>
  <c r="BP32" i="24"/>
  <c r="AZ32" i="24"/>
  <c r="BV32" i="16"/>
  <c r="BQ32" i="16"/>
  <c r="BL32" i="16"/>
  <c r="CB32" i="16"/>
  <c r="BU32" i="16"/>
  <c r="BS32" i="16"/>
  <c r="CJ32" i="22"/>
  <c r="CD32" i="22"/>
  <c r="BV32" i="22"/>
  <c r="AY32" i="22"/>
  <c r="BT32" i="20"/>
  <c r="CI32" i="21"/>
  <c r="BE32" i="23"/>
  <c r="DO32" i="23" s="1"/>
  <c r="BU32" i="26"/>
  <c r="BN32" i="25"/>
  <c r="BM32" i="25"/>
  <c r="CD32" i="17"/>
  <c r="CM32" i="17"/>
  <c r="AX32" i="24"/>
  <c r="CI32" i="24"/>
  <c r="CV31" i="17"/>
  <c r="BW32" i="21"/>
  <c r="BX32" i="23"/>
  <c r="CI32" i="23"/>
  <c r="EC31" i="23"/>
  <c r="BG32" i="19"/>
  <c r="BL32" i="19"/>
  <c r="BO32" i="23"/>
  <c r="BU32" i="19"/>
  <c r="BS32" i="19"/>
  <c r="AZ32" i="19"/>
  <c r="BS32" i="20"/>
  <c r="CG32" i="19"/>
  <c r="CK32" i="19"/>
  <c r="BE32" i="19"/>
  <c r="BH32" i="19"/>
  <c r="AV32" i="17"/>
  <c r="BS32" i="23"/>
  <c r="BY32" i="21"/>
  <c r="AW32" i="26"/>
  <c r="CG32" i="26"/>
  <c r="BN32" i="26"/>
  <c r="BH32" i="26"/>
  <c r="CI32" i="26"/>
  <c r="DU31" i="25"/>
  <c r="BT32" i="25"/>
  <c r="BU32" i="17"/>
  <c r="AW32" i="17"/>
  <c r="BN32" i="24"/>
  <c r="BG32" i="24"/>
  <c r="BX32" i="24"/>
  <c r="BC32" i="24"/>
  <c r="CH32" i="23"/>
  <c r="DM32" i="23" s="1"/>
  <c r="BT32" i="23"/>
  <c r="BR32" i="21"/>
  <c r="BM32" i="21"/>
  <c r="CC32" i="21"/>
  <c r="CB32" i="21"/>
  <c r="AZ32" i="21"/>
  <c r="CD32" i="23"/>
  <c r="DT31" i="24"/>
  <c r="AW32" i="20"/>
  <c r="CG32" i="23"/>
  <c r="DZ32" i="23" s="1"/>
  <c r="DV32" i="23"/>
  <c r="A47" i="9"/>
  <c r="H46" i="9"/>
  <c r="G46" i="9"/>
  <c r="D46" i="9"/>
  <c r="F46" i="9"/>
  <c r="E46" i="9"/>
  <c r="C46" i="9"/>
  <c r="B46" i="9"/>
  <c r="CU31" i="17"/>
  <c r="CQ31" i="24"/>
  <c r="EC31" i="18"/>
  <c r="AM33" i="21"/>
  <c r="AE33" i="21"/>
  <c r="W33" i="21"/>
  <c r="O33" i="21"/>
  <c r="G33" i="21"/>
  <c r="AT33" i="21"/>
  <c r="AL33" i="21"/>
  <c r="AD33" i="21"/>
  <c r="V33" i="21"/>
  <c r="N33" i="21"/>
  <c r="F33" i="21"/>
  <c r="AQ33" i="21"/>
  <c r="AI33" i="21"/>
  <c r="AA33" i="21"/>
  <c r="S33" i="21"/>
  <c r="K33" i="21"/>
  <c r="C33" i="21"/>
  <c r="AP33" i="21"/>
  <c r="AC33" i="21"/>
  <c r="Q33" i="21"/>
  <c r="D33" i="21"/>
  <c r="AO33" i="21"/>
  <c r="AB33" i="21"/>
  <c r="P33" i="21"/>
  <c r="B33" i="21"/>
  <c r="AN33" i="21"/>
  <c r="Z33" i="21"/>
  <c r="M33" i="21"/>
  <c r="AK33" i="21"/>
  <c r="Y33" i="21"/>
  <c r="L33" i="21"/>
  <c r="AJ33" i="21"/>
  <c r="X33" i="21"/>
  <c r="J33" i="21"/>
  <c r="U33" i="21"/>
  <c r="T33" i="21"/>
  <c r="R33" i="21"/>
  <c r="AS33" i="21"/>
  <c r="I33" i="21"/>
  <c r="AR33" i="21"/>
  <c r="H33" i="21"/>
  <c r="AF33" i="21"/>
  <c r="AH33" i="21"/>
  <c r="AG33" i="21"/>
  <c r="E33" i="21"/>
  <c r="DI31" i="26"/>
  <c r="DG31" i="25"/>
  <c r="AS40" i="4"/>
  <c r="T40" i="4"/>
  <c r="Q40" i="4"/>
  <c r="AP40" i="4"/>
  <c r="O40" i="4"/>
  <c r="DN31" i="25"/>
  <c r="DQ31" i="16"/>
  <c r="DB31" i="18"/>
  <c r="EE31" i="20"/>
  <c r="DQ31" i="22"/>
  <c r="DG31" i="23"/>
  <c r="DI31" i="19"/>
  <c r="DJ31" i="18"/>
  <c r="I40" i="12"/>
  <c r="CW31" i="16"/>
  <c r="DY31" i="18"/>
  <c r="DZ31" i="17"/>
  <c r="DP31" i="20"/>
  <c r="CR31" i="16"/>
  <c r="DP31" i="17"/>
  <c r="CW31" i="26"/>
  <c r="DB31" i="22"/>
  <c r="DQ31" i="23"/>
  <c r="DB31" i="26"/>
  <c r="DV31" i="22"/>
  <c r="ED31" i="18"/>
  <c r="DE31" i="24"/>
  <c r="DC31" i="19"/>
  <c r="DA31" i="17"/>
  <c r="DT31" i="22"/>
  <c r="DO31" i="24"/>
  <c r="DT31" i="25"/>
  <c r="DG31" i="18"/>
  <c r="DK31" i="17"/>
  <c r="BZ32" i="19"/>
  <c r="AU32" i="26"/>
  <c r="BG32" i="25"/>
  <c r="BL32" i="25"/>
  <c r="ED31" i="19"/>
  <c r="CP31" i="26"/>
  <c r="AV32" i="25"/>
  <c r="CW31" i="18"/>
  <c r="BA40" i="2"/>
  <c r="AS40" i="2"/>
  <c r="AK40" i="2"/>
  <c r="AC40" i="2"/>
  <c r="U40" i="2"/>
  <c r="M40" i="2"/>
  <c r="AZ40" i="2"/>
  <c r="AR40" i="2"/>
  <c r="AJ40" i="2"/>
  <c r="AB40" i="2"/>
  <c r="T40" i="2"/>
  <c r="L40" i="2"/>
  <c r="BD40" i="2"/>
  <c r="AV40" i="2"/>
  <c r="AN40" i="2"/>
  <c r="AF40" i="2"/>
  <c r="X40" i="2"/>
  <c r="P40" i="2"/>
  <c r="BC40" i="2"/>
  <c r="AE40" i="2"/>
  <c r="O40" i="2"/>
  <c r="AU40" i="2"/>
  <c r="AM40" i="2"/>
  <c r="W40" i="2"/>
  <c r="BB40" i="2"/>
  <c r="AL40" i="2"/>
  <c r="V40" i="2"/>
  <c r="AY40" i="2"/>
  <c r="S40" i="2"/>
  <c r="AW40" i="2"/>
  <c r="Q40" i="2"/>
  <c r="AP40" i="2"/>
  <c r="Z40" i="2"/>
  <c r="AI40" i="2"/>
  <c r="AX40" i="2"/>
  <c r="AH40" i="2"/>
  <c r="R40" i="2"/>
  <c r="AG40" i="2"/>
  <c r="AT40" i="2"/>
  <c r="AD40" i="2"/>
  <c r="N40" i="2"/>
  <c r="AQ40" i="2"/>
  <c r="AA40" i="2"/>
  <c r="AO40" i="2"/>
  <c r="Y40" i="2"/>
  <c r="BQ32" i="19"/>
  <c r="CN31" i="23"/>
  <c r="AV32" i="18"/>
  <c r="BS32" i="22"/>
  <c r="AZ32" i="16"/>
  <c r="BQ32" i="22"/>
  <c r="BB32" i="16"/>
  <c r="BB32" i="24"/>
  <c r="CM32" i="18"/>
  <c r="CM32" i="26"/>
  <c r="EB31" i="26"/>
  <c r="I40" i="3"/>
  <c r="K40" i="3"/>
  <c r="J40" i="3"/>
  <c r="DK31" i="23"/>
  <c r="DI31" i="23"/>
  <c r="EC32" i="23"/>
  <c r="CB32" i="22"/>
  <c r="CL32" i="18"/>
  <c r="DM31" i="18"/>
  <c r="CQ32" i="23"/>
  <c r="EB31" i="16"/>
  <c r="DA31" i="16"/>
  <c r="CH32" i="16"/>
  <c r="BF32" i="25"/>
  <c r="DH31" i="17"/>
  <c r="AY40" i="8"/>
  <c r="AQ40" i="8"/>
  <c r="AI40" i="8"/>
  <c r="AA40" i="8"/>
  <c r="S40" i="8"/>
  <c r="AX40" i="8"/>
  <c r="AP40" i="8"/>
  <c r="AH40" i="8"/>
  <c r="Z40" i="8"/>
  <c r="R40" i="8"/>
  <c r="AW40" i="8"/>
  <c r="AO40" i="8"/>
  <c r="AG40" i="8"/>
  <c r="Y40" i="8"/>
  <c r="Q40" i="8"/>
  <c r="BD40" i="8"/>
  <c r="AV40" i="8"/>
  <c r="AN40" i="8"/>
  <c r="AF40" i="8"/>
  <c r="X40" i="8"/>
  <c r="P40" i="8"/>
  <c r="BC40" i="8"/>
  <c r="AU40" i="8"/>
  <c r="AM40" i="8"/>
  <c r="AE40" i="8"/>
  <c r="W40" i="8"/>
  <c r="O40" i="8"/>
  <c r="BB40" i="8"/>
  <c r="AT40" i="8"/>
  <c r="AL40" i="8"/>
  <c r="AD40" i="8"/>
  <c r="V40" i="8"/>
  <c r="N40" i="8"/>
  <c r="BA40" i="8"/>
  <c r="AS40" i="8"/>
  <c r="AK40" i="8"/>
  <c r="AC40" i="8"/>
  <c r="U40" i="8"/>
  <c r="M40" i="8"/>
  <c r="AZ40" i="8"/>
  <c r="AR40" i="8"/>
  <c r="AJ40" i="8"/>
  <c r="AB40" i="8"/>
  <c r="T40" i="8"/>
  <c r="L40" i="8"/>
  <c r="J40" i="2"/>
  <c r="K40" i="2"/>
  <c r="I40" i="2"/>
  <c r="DD31" i="25"/>
  <c r="CF32" i="18"/>
  <c r="DB32" i="23"/>
  <c r="BT32" i="26"/>
  <c r="CT32" i="23"/>
  <c r="CZ31" i="26"/>
  <c r="DK31" i="26"/>
  <c r="CN31" i="20"/>
  <c r="CO31" i="22"/>
  <c r="BP32" i="19"/>
  <c r="BP32" i="25"/>
  <c r="BE32" i="21"/>
  <c r="BM32" i="16"/>
  <c r="DF32" i="23"/>
  <c r="DO31" i="19"/>
  <c r="BR32" i="22"/>
  <c r="DI31" i="25"/>
  <c r="B46" i="10"/>
  <c r="A47" i="10"/>
  <c r="H46" i="10"/>
  <c r="F46" i="10"/>
  <c r="E46" i="10"/>
  <c r="D46" i="10"/>
  <c r="C46" i="10"/>
  <c r="G46" i="10"/>
  <c r="DS32" i="23"/>
  <c r="AV32" i="20"/>
  <c r="BO32" i="17"/>
  <c r="BS32" i="21"/>
  <c r="BK32" i="20"/>
  <c r="CZ31" i="23"/>
  <c r="BB40" i="13"/>
  <c r="AT40" i="13"/>
  <c r="AL40" i="13"/>
  <c r="AD40" i="13"/>
  <c r="V40" i="13"/>
  <c r="N40" i="13"/>
  <c r="BA40" i="13"/>
  <c r="AS40" i="13"/>
  <c r="AK40" i="13"/>
  <c r="AC40" i="13"/>
  <c r="U40" i="13"/>
  <c r="M40" i="13"/>
  <c r="AZ40" i="13"/>
  <c r="AR40" i="13"/>
  <c r="AJ40" i="13"/>
  <c r="AB40" i="13"/>
  <c r="T40" i="13"/>
  <c r="L40" i="13"/>
  <c r="AY40" i="13"/>
  <c r="AQ40" i="13"/>
  <c r="AI40" i="13"/>
  <c r="AA40" i="13"/>
  <c r="S40" i="13"/>
  <c r="AX40" i="13"/>
  <c r="AP40" i="13"/>
  <c r="AH40" i="13"/>
  <c r="Z40" i="13"/>
  <c r="R40" i="13"/>
  <c r="AW40" i="13"/>
  <c r="AO40" i="13"/>
  <c r="AG40" i="13"/>
  <c r="Y40" i="13"/>
  <c r="Q40" i="13"/>
  <c r="BD40" i="13"/>
  <c r="AV40" i="13"/>
  <c r="AN40" i="13"/>
  <c r="AF40" i="13"/>
  <c r="X40" i="13"/>
  <c r="P40" i="13"/>
  <c r="BC40" i="13"/>
  <c r="AU40" i="13"/>
  <c r="AM40" i="13"/>
  <c r="AE40" i="13"/>
  <c r="W40" i="13"/>
  <c r="O40" i="13"/>
  <c r="DN31" i="16"/>
  <c r="BY32" i="25"/>
  <c r="CN31" i="25"/>
  <c r="DX31" i="19"/>
  <c r="DJ32" i="23"/>
  <c r="BB32" i="25"/>
  <c r="AU32" i="22"/>
  <c r="DM31" i="19"/>
  <c r="CT31" i="17"/>
  <c r="DA31" i="25"/>
  <c r="K40" i="8"/>
  <c r="J40" i="8"/>
  <c r="I40" i="8"/>
  <c r="DJ31" i="16"/>
  <c r="CP31" i="21"/>
  <c r="CJ32" i="16"/>
  <c r="BG32" i="21"/>
  <c r="DU32" i="23"/>
  <c r="CL32" i="20"/>
  <c r="CX31" i="24"/>
  <c r="DA31" i="19"/>
  <c r="AX32" i="18"/>
  <c r="DF31" i="19"/>
  <c r="DR31" i="23"/>
  <c r="EA31" i="24"/>
  <c r="CP31" i="20"/>
  <c r="CA32" i="21"/>
  <c r="DV31" i="18"/>
  <c r="E45" i="12"/>
  <c r="D45" i="12"/>
  <c r="C45" i="12"/>
  <c r="B45" i="12"/>
  <c r="A46" i="12"/>
  <c r="H45" i="12"/>
  <c r="G45" i="12"/>
  <c r="F45" i="12"/>
  <c r="CN31" i="21"/>
  <c r="DE31" i="25"/>
  <c r="G45" i="4"/>
  <c r="F45" i="4"/>
  <c r="B45" i="4"/>
  <c r="A46" i="4"/>
  <c r="H45" i="4"/>
  <c r="E45" i="4"/>
  <c r="D45" i="4"/>
  <c r="C45" i="4"/>
  <c r="CR31" i="22"/>
  <c r="EF31" i="23"/>
  <c r="CZ31" i="18"/>
  <c r="EE31" i="21"/>
  <c r="DS31" i="25"/>
  <c r="CX32" i="23"/>
  <c r="CO31" i="25"/>
  <c r="DK32" i="23"/>
  <c r="DA31" i="23"/>
  <c r="CX31" i="20"/>
  <c r="C45" i="8"/>
  <c r="B45" i="8"/>
  <c r="A46" i="8"/>
  <c r="H45" i="8"/>
  <c r="G45" i="8"/>
  <c r="F45" i="8"/>
  <c r="E45" i="8"/>
  <c r="D45" i="8"/>
  <c r="CT31" i="23"/>
  <c r="DZ31" i="24"/>
  <c r="AO33" i="23"/>
  <c r="AG33" i="23"/>
  <c r="Y33" i="23"/>
  <c r="Q33" i="23"/>
  <c r="I33" i="23"/>
  <c r="AN33" i="23"/>
  <c r="AF33" i="23"/>
  <c r="X33" i="23"/>
  <c r="P33" i="23"/>
  <c r="H33" i="23"/>
  <c r="AM33" i="23"/>
  <c r="AE33" i="23"/>
  <c r="W33" i="23"/>
  <c r="O33" i="23"/>
  <c r="G33" i="23"/>
  <c r="AT33" i="23"/>
  <c r="AL33" i="23"/>
  <c r="AD33" i="23"/>
  <c r="V33" i="23"/>
  <c r="N33" i="23"/>
  <c r="F33" i="23"/>
  <c r="AS33" i="23"/>
  <c r="AK33" i="23"/>
  <c r="AC33" i="23"/>
  <c r="U33" i="23"/>
  <c r="M33" i="23"/>
  <c r="E33" i="23"/>
  <c r="AR33" i="23"/>
  <c r="AJ33" i="23"/>
  <c r="AB33" i="23"/>
  <c r="T33" i="23"/>
  <c r="L33" i="23"/>
  <c r="D33" i="23"/>
  <c r="AA33" i="23"/>
  <c r="Z33" i="23"/>
  <c r="S33" i="23"/>
  <c r="BL33" i="23" s="1"/>
  <c r="R33" i="23"/>
  <c r="AP33" i="23"/>
  <c r="J33" i="23"/>
  <c r="B33" i="23"/>
  <c r="AQ33" i="23"/>
  <c r="AI33" i="23"/>
  <c r="AH33" i="23"/>
  <c r="K33" i="23"/>
  <c r="C33" i="23"/>
  <c r="B45" i="7"/>
  <c r="H45" i="7"/>
  <c r="A46" i="7"/>
  <c r="G45" i="7"/>
  <c r="F45" i="7"/>
  <c r="E45" i="7"/>
  <c r="C45" i="7"/>
  <c r="D45" i="7"/>
  <c r="CQ31" i="16"/>
  <c r="AA40" i="4"/>
  <c r="S40" i="4"/>
  <c r="AZ40" i="4"/>
  <c r="Y40" i="4"/>
  <c r="AX40" i="4"/>
  <c r="W40" i="4"/>
  <c r="DY31" i="22"/>
  <c r="DR31" i="25"/>
  <c r="DT31" i="17"/>
  <c r="DS31" i="20"/>
  <c r="DS31" i="22"/>
  <c r="CQ31" i="23"/>
  <c r="CR31" i="19"/>
  <c r="DA31" i="18"/>
  <c r="J40" i="12"/>
  <c r="DU31" i="22"/>
  <c r="DK31" i="25"/>
  <c r="DO31" i="18"/>
  <c r="DI31" i="17"/>
  <c r="DD31" i="20"/>
  <c r="ED31" i="16"/>
  <c r="CR31" i="17"/>
  <c r="DM31" i="20"/>
  <c r="DM31" i="22"/>
  <c r="DV31" i="25"/>
  <c r="EA31" i="26"/>
  <c r="CQ31" i="22"/>
  <c r="CN31" i="18"/>
  <c r="DC31" i="24"/>
  <c r="DK31" i="19"/>
  <c r="ED31" i="26"/>
  <c r="DV31" i="19"/>
  <c r="CP31" i="23"/>
  <c r="DW31" i="24"/>
  <c r="CR31" i="25"/>
  <c r="DS31" i="17"/>
  <c r="DL31" i="25"/>
  <c r="DV31" i="17"/>
  <c r="DR31" i="20"/>
  <c r="CX31" i="22"/>
  <c r="DY31" i="24"/>
  <c r="CH32" i="18"/>
  <c r="DL31" i="17"/>
  <c r="BD32" i="26"/>
  <c r="CE32" i="20"/>
  <c r="EB31" i="23"/>
  <c r="DH31" i="21"/>
  <c r="DK31" i="16"/>
  <c r="CP31" i="24"/>
  <c r="CT31" i="22"/>
  <c r="CE33" i="21"/>
  <c r="AP33" i="16"/>
  <c r="AH33" i="16"/>
  <c r="Z33" i="16"/>
  <c r="R33" i="16"/>
  <c r="J33" i="16"/>
  <c r="B33" i="16"/>
  <c r="AO33" i="16"/>
  <c r="AG33" i="16"/>
  <c r="Y33" i="16"/>
  <c r="Q33" i="16"/>
  <c r="I33" i="16"/>
  <c r="AN33" i="16"/>
  <c r="AD33" i="16"/>
  <c r="T33" i="16"/>
  <c r="H33" i="16"/>
  <c r="AM33" i="16"/>
  <c r="AC33" i="16"/>
  <c r="S33" i="16"/>
  <c r="G33" i="16"/>
  <c r="AK33" i="16"/>
  <c r="AA33" i="16"/>
  <c r="O33" i="16"/>
  <c r="E33" i="16"/>
  <c r="AJ33" i="16"/>
  <c r="U33" i="16"/>
  <c r="C33" i="16"/>
  <c r="AI33" i="16"/>
  <c r="P33" i="16"/>
  <c r="AF33" i="16"/>
  <c r="N33" i="16"/>
  <c r="AT33" i="16"/>
  <c r="AE33" i="16"/>
  <c r="M33" i="16"/>
  <c r="AR33" i="16"/>
  <c r="X33" i="16"/>
  <c r="K33" i="16"/>
  <c r="L33" i="16"/>
  <c r="F33" i="16"/>
  <c r="AS33" i="16"/>
  <c r="D33" i="16"/>
  <c r="AQ33" i="16"/>
  <c r="AL33" i="16"/>
  <c r="AB33" i="16"/>
  <c r="V33" i="16"/>
  <c r="W33" i="16"/>
  <c r="AP33" i="24"/>
  <c r="AH33" i="24"/>
  <c r="Z33" i="24"/>
  <c r="R33" i="24"/>
  <c r="J33" i="24"/>
  <c r="B33" i="24"/>
  <c r="AN33" i="24"/>
  <c r="AF33" i="24"/>
  <c r="X33" i="24"/>
  <c r="P33" i="24"/>
  <c r="H33" i="24"/>
  <c r="AM33" i="24"/>
  <c r="AE33" i="24"/>
  <c r="W33" i="24"/>
  <c r="O33" i="24"/>
  <c r="G33" i="24"/>
  <c r="AT33" i="24"/>
  <c r="AL33" i="24"/>
  <c r="AD33" i="24"/>
  <c r="V33" i="24"/>
  <c r="N33" i="24"/>
  <c r="F33" i="24"/>
  <c r="AJ33" i="24"/>
  <c r="T33" i="24"/>
  <c r="D33" i="24"/>
  <c r="AI33" i="24"/>
  <c r="S33" i="24"/>
  <c r="C33" i="24"/>
  <c r="AS33" i="24"/>
  <c r="AC33" i="24"/>
  <c r="M33" i="24"/>
  <c r="AR33" i="24"/>
  <c r="AB33" i="24"/>
  <c r="L33" i="24"/>
  <c r="Q33" i="24"/>
  <c r="AQ33" i="24"/>
  <c r="K33" i="24"/>
  <c r="AO33" i="24"/>
  <c r="I33" i="24"/>
  <c r="AK33" i="24"/>
  <c r="CD33" i="24" s="1"/>
  <c r="E33" i="24"/>
  <c r="AG33" i="24"/>
  <c r="AA33" i="24"/>
  <c r="Y33" i="24"/>
  <c r="U33" i="24"/>
  <c r="AQ40" i="4"/>
  <c r="AI40" i="4"/>
  <c r="U40" i="4"/>
  <c r="AG40" i="4"/>
  <c r="N40" i="4"/>
  <c r="AE40" i="4"/>
  <c r="CY31" i="23"/>
  <c r="DZ31" i="25"/>
  <c r="DC31" i="17"/>
  <c r="CU31" i="21"/>
  <c r="DA31" i="22"/>
  <c r="CT31" i="24"/>
  <c r="DS31" i="19"/>
  <c r="DQ31" i="18"/>
  <c r="DD31" i="22"/>
  <c r="CQ31" i="25"/>
  <c r="EE31" i="18"/>
  <c r="CZ31" i="17"/>
  <c r="DI31" i="20"/>
  <c r="DU31" i="19"/>
  <c r="DO31" i="17"/>
  <c r="CT31" i="20"/>
  <c r="DG31" i="22"/>
  <c r="EA31" i="20"/>
  <c r="CY31" i="22"/>
  <c r="DY31" i="17"/>
  <c r="DR31" i="16"/>
  <c r="DP31" i="18"/>
  <c r="DQ31" i="26"/>
  <c r="DI31" i="18"/>
  <c r="EE31" i="23"/>
  <c r="CU31" i="16"/>
  <c r="CZ31" i="25"/>
  <c r="DM31" i="26"/>
  <c r="DW31" i="25"/>
  <c r="DE31" i="26"/>
  <c r="DA31" i="21"/>
  <c r="CN31" i="22"/>
  <c r="EF31" i="19"/>
  <c r="CL32" i="19"/>
  <c r="CV31" i="21"/>
  <c r="CA32" i="18"/>
  <c r="DL31" i="23"/>
  <c r="D41" i="11"/>
  <c r="C41" i="11"/>
  <c r="B41" i="11"/>
  <c r="H41" i="11"/>
  <c r="G41" i="11"/>
  <c r="F41" i="11"/>
  <c r="E41" i="11"/>
  <c r="A42" i="11"/>
  <c r="CF32" i="24"/>
  <c r="BJ32" i="25"/>
  <c r="DA32" i="23"/>
  <c r="BO32" i="22"/>
  <c r="BK32" i="24"/>
  <c r="BY32" i="22"/>
  <c r="DI31" i="24"/>
  <c r="BB32" i="22"/>
  <c r="BH32" i="25"/>
  <c r="BO32" i="16"/>
  <c r="BY32" i="24"/>
  <c r="AZ32" i="25"/>
  <c r="DL31" i="19"/>
  <c r="BO32" i="26"/>
  <c r="BK32" i="19"/>
  <c r="BY32" i="26"/>
  <c r="F45" i="13"/>
  <c r="E45" i="13"/>
  <c r="D45" i="13"/>
  <c r="C45" i="13"/>
  <c r="B45" i="13"/>
  <c r="A46" i="13"/>
  <c r="H45" i="13"/>
  <c r="G45" i="13"/>
  <c r="DY31" i="25"/>
  <c r="F45" i="3"/>
  <c r="E45" i="3"/>
  <c r="A46" i="3"/>
  <c r="H45" i="3"/>
  <c r="G45" i="3"/>
  <c r="D45" i="3"/>
  <c r="C45" i="3"/>
  <c r="B45" i="3"/>
  <c r="AZ32" i="18"/>
  <c r="BQ32" i="24"/>
  <c r="CN32" i="23"/>
  <c r="DE31" i="17"/>
  <c r="DJ31" i="24"/>
  <c r="CJ32" i="17"/>
  <c r="BG32" i="22"/>
  <c r="CB32" i="17"/>
  <c r="CX31" i="16"/>
  <c r="AX32" i="25"/>
  <c r="BL32" i="22"/>
  <c r="I40" i="6"/>
  <c r="K40" i="6"/>
  <c r="J40" i="6"/>
  <c r="DC31" i="23"/>
  <c r="DJ31" i="17"/>
  <c r="CH32" i="26"/>
  <c r="DU31" i="26"/>
  <c r="DY31" i="23"/>
  <c r="BF32" i="19"/>
  <c r="DM31" i="24"/>
  <c r="DB31" i="23"/>
  <c r="DP32" i="23"/>
  <c r="BA32" i="17"/>
  <c r="EB31" i="25"/>
  <c r="ED31" i="22"/>
  <c r="CD32" i="21"/>
  <c r="BM32" i="18"/>
  <c r="ED31" i="23"/>
  <c r="E45" i="2"/>
  <c r="D45" i="2"/>
  <c r="H45" i="2"/>
  <c r="G45" i="2"/>
  <c r="B45" i="2"/>
  <c r="A46" i="2"/>
  <c r="F45" i="2"/>
  <c r="C45" i="2"/>
  <c r="BH32" i="20"/>
  <c r="BZ32" i="25"/>
  <c r="AV32" i="22"/>
  <c r="CX31" i="18"/>
  <c r="BY32" i="20"/>
  <c r="EB31" i="17"/>
  <c r="CR31" i="26"/>
  <c r="AU32" i="17"/>
  <c r="EB31" i="19"/>
  <c r="CY31" i="24"/>
  <c r="DY31" i="16"/>
  <c r="CZ32" i="23"/>
  <c r="CL32" i="22"/>
  <c r="CW31" i="17"/>
  <c r="EF31" i="25"/>
  <c r="AX32" i="17"/>
  <c r="CT31" i="26"/>
  <c r="EE31" i="16"/>
  <c r="CQ31" i="19"/>
  <c r="DU31" i="18"/>
  <c r="CO31" i="19"/>
  <c r="DT32" i="23"/>
  <c r="BF32" i="20"/>
  <c r="CX31" i="23"/>
  <c r="DL31" i="24"/>
  <c r="I40" i="5"/>
  <c r="J40" i="5"/>
  <c r="K40" i="5"/>
  <c r="DU31" i="16"/>
  <c r="DD31" i="18"/>
  <c r="BA40" i="12"/>
  <c r="AS40" i="12"/>
  <c r="AK40" i="12"/>
  <c r="AC40" i="12"/>
  <c r="U40" i="12"/>
  <c r="M40" i="12"/>
  <c r="AZ40" i="12"/>
  <c r="AR40" i="12"/>
  <c r="AJ40" i="12"/>
  <c r="AB40" i="12"/>
  <c r="T40" i="12"/>
  <c r="L40" i="12"/>
  <c r="AY40" i="12"/>
  <c r="AQ40" i="12"/>
  <c r="AI40" i="12"/>
  <c r="AA40" i="12"/>
  <c r="S40" i="12"/>
  <c r="AX40" i="12"/>
  <c r="AP40" i="12"/>
  <c r="AH40" i="12"/>
  <c r="Z40" i="12"/>
  <c r="R40" i="12"/>
  <c r="AW40" i="12"/>
  <c r="AO40" i="12"/>
  <c r="AG40" i="12"/>
  <c r="Y40" i="12"/>
  <c r="Q40" i="12"/>
  <c r="BD40" i="12"/>
  <c r="AV40" i="12"/>
  <c r="AN40" i="12"/>
  <c r="AF40" i="12"/>
  <c r="X40" i="12"/>
  <c r="P40" i="12"/>
  <c r="BC40" i="12"/>
  <c r="AU40" i="12"/>
  <c r="AM40" i="12"/>
  <c r="AE40" i="12"/>
  <c r="W40" i="12"/>
  <c r="O40" i="12"/>
  <c r="BB40" i="12"/>
  <c r="AT40" i="12"/>
  <c r="AL40" i="12"/>
  <c r="AD40" i="12"/>
  <c r="V40" i="12"/>
  <c r="N40" i="12"/>
  <c r="BI32" i="20"/>
  <c r="BW32" i="16"/>
  <c r="BT32" i="21"/>
  <c r="BA32" i="18"/>
  <c r="DC32" i="23"/>
  <c r="DG31" i="19"/>
  <c r="CW31" i="21"/>
  <c r="DB31" i="20"/>
  <c r="DL31" i="21"/>
  <c r="CV31" i="26"/>
  <c r="BP32" i="21"/>
  <c r="CZ31" i="24"/>
  <c r="CP31" i="25"/>
  <c r="CS31" i="17"/>
  <c r="CZ31" i="16"/>
  <c r="DN31" i="17"/>
  <c r="BD33" i="24"/>
  <c r="CA33" i="23"/>
  <c r="AP33" i="17"/>
  <c r="AH33" i="17"/>
  <c r="Z33" i="17"/>
  <c r="R33" i="17"/>
  <c r="J33" i="17"/>
  <c r="B33" i="17"/>
  <c r="AO33" i="17"/>
  <c r="AG33" i="17"/>
  <c r="Y33" i="17"/>
  <c r="Q33" i="17"/>
  <c r="I33" i="17"/>
  <c r="AL33" i="17"/>
  <c r="AB33" i="17"/>
  <c r="P33" i="17"/>
  <c r="F33" i="17"/>
  <c r="AK33" i="17"/>
  <c r="AA33" i="17"/>
  <c r="O33" i="17"/>
  <c r="E33" i="17"/>
  <c r="AT33" i="17"/>
  <c r="AJ33" i="17"/>
  <c r="X33" i="17"/>
  <c r="N33" i="17"/>
  <c r="D33" i="17"/>
  <c r="AS33" i="17"/>
  <c r="AI33" i="17"/>
  <c r="W33" i="17"/>
  <c r="M33" i="17"/>
  <c r="C33" i="17"/>
  <c r="AF33" i="17"/>
  <c r="L33" i="17"/>
  <c r="AE33" i="17"/>
  <c r="K33" i="17"/>
  <c r="AD33" i="17"/>
  <c r="H33" i="17"/>
  <c r="AC33" i="17"/>
  <c r="G33" i="17"/>
  <c r="AQ33" i="17"/>
  <c r="U33" i="17"/>
  <c r="AR33" i="17"/>
  <c r="AN33" i="17"/>
  <c r="AM33" i="17"/>
  <c r="V33" i="17"/>
  <c r="S33" i="17"/>
  <c r="T33" i="17"/>
  <c r="AQ33" i="25"/>
  <c r="AI33" i="25"/>
  <c r="AA33" i="25"/>
  <c r="S33" i="25"/>
  <c r="K33" i="25"/>
  <c r="C33" i="25"/>
  <c r="AP33" i="25"/>
  <c r="AH33" i="25"/>
  <c r="Z33" i="25"/>
  <c r="R33" i="25"/>
  <c r="J33" i="25"/>
  <c r="B33" i="25"/>
  <c r="AS33" i="25"/>
  <c r="AG33" i="25"/>
  <c r="W33" i="25"/>
  <c r="M33" i="25"/>
  <c r="AR33" i="25"/>
  <c r="AF33" i="25"/>
  <c r="V33" i="25"/>
  <c r="L33" i="25"/>
  <c r="AO33" i="25"/>
  <c r="AE33" i="25"/>
  <c r="U33" i="25"/>
  <c r="I33" i="25"/>
  <c r="AN33" i="25"/>
  <c r="AD33" i="25"/>
  <c r="T33" i="25"/>
  <c r="H33" i="25"/>
  <c r="AC33" i="25"/>
  <c r="G33" i="25"/>
  <c r="AB33" i="25"/>
  <c r="F33" i="25"/>
  <c r="Y33" i="25"/>
  <c r="E33" i="25"/>
  <c r="AT33" i="25"/>
  <c r="X33" i="25"/>
  <c r="D33" i="25"/>
  <c r="AM33" i="25"/>
  <c r="Q33" i="25"/>
  <c r="AK33" i="25"/>
  <c r="AJ33" i="25"/>
  <c r="P33" i="25"/>
  <c r="O33" i="25"/>
  <c r="N33" i="25"/>
  <c r="BG33" i="25" s="1"/>
  <c r="AL33" i="25"/>
  <c r="EB31" i="24"/>
  <c r="DD31" i="23"/>
  <c r="L40" i="4"/>
  <c r="AY40" i="4"/>
  <c r="AO40" i="4"/>
  <c r="V40" i="4"/>
  <c r="CX31" i="21"/>
  <c r="DQ31" i="19"/>
  <c r="DU31" i="17"/>
  <c r="DB31" i="21"/>
  <c r="DX31" i="21"/>
  <c r="DF31" i="24"/>
  <c r="DN31" i="19"/>
  <c r="EE31" i="17"/>
  <c r="DT31" i="21"/>
  <c r="DQ31" i="25"/>
  <c r="EB31" i="18"/>
  <c r="DX31" i="26"/>
  <c r="CY31" i="21"/>
  <c r="CN31" i="19"/>
  <c r="CY31" i="17"/>
  <c r="CQ31" i="20"/>
  <c r="DC31" i="22"/>
  <c r="CN31" i="17"/>
  <c r="DY31" i="20"/>
  <c r="DK31" i="22"/>
  <c r="EF31" i="26"/>
  <c r="DE31" i="16"/>
  <c r="DQ31" i="20"/>
  <c r="EC31" i="17"/>
  <c r="DN31" i="23"/>
  <c r="CX31" i="25"/>
  <c r="DG31" i="26"/>
  <c r="DO31" i="25"/>
  <c r="DP31" i="26"/>
  <c r="EC31" i="21"/>
  <c r="CZ31" i="22"/>
  <c r="K40" i="4"/>
  <c r="J40" i="4"/>
  <c r="I40" i="4"/>
  <c r="CT31" i="19"/>
  <c r="BL32" i="17"/>
  <c r="DK31" i="21"/>
  <c r="BW32" i="18"/>
  <c r="BJ32" i="18"/>
  <c r="H46" i="5"/>
  <c r="G46" i="5"/>
  <c r="C46" i="5"/>
  <c r="B46" i="5"/>
  <c r="A47" i="5"/>
  <c r="F46" i="5"/>
  <c r="E46" i="5"/>
  <c r="D46" i="5"/>
  <c r="CS32" i="23"/>
  <c r="CK32" i="25"/>
  <c r="CM32" i="24"/>
  <c r="BH32" i="16"/>
  <c r="BO32" i="24"/>
  <c r="BK32" i="26"/>
  <c r="BY32" i="16"/>
  <c r="BZ32" i="16"/>
  <c r="BZ32" i="24"/>
  <c r="DL32" i="23"/>
  <c r="CX31" i="26"/>
  <c r="DP31" i="23"/>
  <c r="BQ32" i="17"/>
  <c r="CK32" i="22"/>
  <c r="BB32" i="19"/>
  <c r="DI31" i="22"/>
  <c r="CS31" i="18"/>
  <c r="CN31" i="24"/>
  <c r="CJ32" i="24"/>
  <c r="BU32" i="18"/>
  <c r="CB32" i="24"/>
  <c r="CW31" i="24"/>
  <c r="AX32" i="16"/>
  <c r="DI31" i="21"/>
  <c r="EE31" i="24"/>
  <c r="BI32" i="26"/>
  <c r="BA32" i="25"/>
  <c r="BJ32" i="22"/>
  <c r="BE32" i="24"/>
  <c r="BZ32" i="18"/>
  <c r="BO32" i="20"/>
  <c r="BS32" i="24"/>
  <c r="DL32" i="24" s="1"/>
  <c r="DS31" i="23"/>
  <c r="BQ32" i="18"/>
  <c r="AU32" i="24"/>
  <c r="CM32" i="21"/>
  <c r="DJ31" i="25"/>
  <c r="CV32" i="23"/>
  <c r="DZ31" i="26"/>
  <c r="EF31" i="24"/>
  <c r="CN31" i="16"/>
  <c r="CJ32" i="20"/>
  <c r="CJ32" i="26"/>
  <c r="EB31" i="20"/>
  <c r="DE32" i="23"/>
  <c r="CV31" i="25"/>
  <c r="DS31" i="24"/>
  <c r="BH32" i="21"/>
  <c r="CO32" i="23"/>
  <c r="BK32" i="22"/>
  <c r="EB31" i="21"/>
  <c r="CT31" i="16"/>
  <c r="CU31" i="23"/>
  <c r="BD40" i="5"/>
  <c r="AV40" i="5"/>
  <c r="AN40" i="5"/>
  <c r="AF40" i="5"/>
  <c r="X40" i="5"/>
  <c r="P40" i="5"/>
  <c r="BC40" i="5"/>
  <c r="AU40" i="5"/>
  <c r="AM40" i="5"/>
  <c r="AE40" i="5"/>
  <c r="W40" i="5"/>
  <c r="O40" i="5"/>
  <c r="AY40" i="5"/>
  <c r="AQ40" i="5"/>
  <c r="AI40" i="5"/>
  <c r="AA40" i="5"/>
  <c r="S40" i="5"/>
  <c r="AX40" i="5"/>
  <c r="AP40" i="5"/>
  <c r="AH40" i="5"/>
  <c r="Z40" i="5"/>
  <c r="R40" i="5"/>
  <c r="AS40" i="5"/>
  <c r="AC40" i="5"/>
  <c r="M40" i="5"/>
  <c r="AR40" i="5"/>
  <c r="AB40" i="5"/>
  <c r="L40" i="5"/>
  <c r="AO40" i="5"/>
  <c r="Y40" i="5"/>
  <c r="BB40" i="5"/>
  <c r="AL40" i="5"/>
  <c r="V40" i="5"/>
  <c r="BA40" i="5"/>
  <c r="AK40" i="5"/>
  <c r="U40" i="5"/>
  <c r="AZ40" i="5"/>
  <c r="AJ40" i="5"/>
  <c r="T40" i="5"/>
  <c r="AW40" i="5"/>
  <c r="AG40" i="5"/>
  <c r="Q40" i="5"/>
  <c r="AT40" i="5"/>
  <c r="AD40" i="5"/>
  <c r="N40" i="5"/>
  <c r="CV31" i="24"/>
  <c r="CY31" i="26"/>
  <c r="A47" i="6"/>
  <c r="H46" i="6"/>
  <c r="G46" i="6"/>
  <c r="F46" i="6"/>
  <c r="E46" i="6"/>
  <c r="D46" i="6"/>
  <c r="C46" i="6"/>
  <c r="B46" i="6"/>
  <c r="AZ32" i="20"/>
  <c r="ED32" i="23"/>
  <c r="BB32" i="20"/>
  <c r="AU32" i="16"/>
  <c r="AU32" i="25"/>
  <c r="CM32" i="22"/>
  <c r="CW31" i="25"/>
  <c r="BB40" i="3"/>
  <c r="AT40" i="3"/>
  <c r="AL40" i="3"/>
  <c r="AD40" i="3"/>
  <c r="V40" i="3"/>
  <c r="N40" i="3"/>
  <c r="BA40" i="3"/>
  <c r="AS40" i="3"/>
  <c r="AK40" i="3"/>
  <c r="AC40" i="3"/>
  <c r="U40" i="3"/>
  <c r="M40" i="3"/>
  <c r="AW40" i="3"/>
  <c r="AO40" i="3"/>
  <c r="AG40" i="3"/>
  <c r="Y40" i="3"/>
  <c r="Q40" i="3"/>
  <c r="BD40" i="3"/>
  <c r="AV40" i="3"/>
  <c r="AN40" i="3"/>
  <c r="AF40" i="3"/>
  <c r="X40" i="3"/>
  <c r="P40" i="3"/>
  <c r="AY40" i="3"/>
  <c r="AI40" i="3"/>
  <c r="S40" i="3"/>
  <c r="AH40" i="3"/>
  <c r="AU40" i="3"/>
  <c r="AE40" i="3"/>
  <c r="O40" i="3"/>
  <c r="AZ40" i="3"/>
  <c r="AJ40" i="3"/>
  <c r="T40" i="3"/>
  <c r="AX40" i="3"/>
  <c r="R40" i="3"/>
  <c r="AR40" i="3"/>
  <c r="AB40" i="3"/>
  <c r="L40" i="3"/>
  <c r="AQ40" i="3"/>
  <c r="AA40" i="3"/>
  <c r="AP40" i="3"/>
  <c r="Z40" i="3"/>
  <c r="BC40" i="3"/>
  <c r="AM40" i="3"/>
  <c r="W40" i="3"/>
  <c r="CV31" i="23"/>
  <c r="CO31" i="18"/>
  <c r="BU32" i="21"/>
  <c r="EE32" i="23"/>
  <c r="DH31" i="25"/>
  <c r="DH31" i="24"/>
  <c r="CH32" i="20"/>
  <c r="CR31" i="24"/>
  <c r="CU31" i="20"/>
  <c r="DT31" i="18"/>
  <c r="CP31" i="17"/>
  <c r="DY32" i="23"/>
  <c r="CT31" i="18"/>
  <c r="AX40" i="7"/>
  <c r="AP40" i="7"/>
  <c r="AH40" i="7"/>
  <c r="Z40" i="7"/>
  <c r="R40" i="7"/>
  <c r="BD40" i="7"/>
  <c r="AV40" i="7"/>
  <c r="AN40" i="7"/>
  <c r="AF40" i="7"/>
  <c r="X40" i="7"/>
  <c r="P40" i="7"/>
  <c r="AW40" i="7"/>
  <c r="AO40" i="7"/>
  <c r="AG40" i="7"/>
  <c r="Y40" i="7"/>
  <c r="Q40" i="7"/>
  <c r="BC40" i="7"/>
  <c r="AU40" i="7"/>
  <c r="AM40" i="7"/>
  <c r="AE40" i="7"/>
  <c r="W40" i="7"/>
  <c r="O40" i="7"/>
  <c r="BB40" i="7"/>
  <c r="AT40" i="7"/>
  <c r="AL40" i="7"/>
  <c r="AD40" i="7"/>
  <c r="V40" i="7"/>
  <c r="N40" i="7"/>
  <c r="BA40" i="7"/>
  <c r="AS40" i="7"/>
  <c r="AK40" i="7"/>
  <c r="AC40" i="7"/>
  <c r="U40" i="7"/>
  <c r="M40" i="7"/>
  <c r="AY40" i="7"/>
  <c r="AQ40" i="7"/>
  <c r="AI40" i="7"/>
  <c r="AA40" i="7"/>
  <c r="S40" i="7"/>
  <c r="AZ40" i="7"/>
  <c r="AR40" i="7"/>
  <c r="AJ40" i="7"/>
  <c r="AB40" i="7"/>
  <c r="T40" i="7"/>
  <c r="L40" i="7"/>
  <c r="EF31" i="21"/>
  <c r="BP32" i="20"/>
  <c r="DW32" i="23"/>
  <c r="BM32" i="20"/>
  <c r="EB31" i="22"/>
  <c r="CP31" i="19"/>
  <c r="DG32" i="23"/>
  <c r="DG31" i="17"/>
  <c r="CS31" i="23"/>
  <c r="AU33" i="23"/>
  <c r="BT33" i="21"/>
  <c r="BG33" i="24"/>
  <c r="BG33" i="16"/>
  <c r="AM33" i="19"/>
  <c r="AE33" i="19"/>
  <c r="W33" i="19"/>
  <c r="BP33" i="19" s="1"/>
  <c r="O33" i="19"/>
  <c r="G33" i="19"/>
  <c r="AS33" i="19"/>
  <c r="AK33" i="19"/>
  <c r="CD33" i="19" s="1"/>
  <c r="AC33" i="19"/>
  <c r="U33" i="19"/>
  <c r="M33" i="19"/>
  <c r="E33" i="19"/>
  <c r="AQ33" i="19"/>
  <c r="AI33" i="19"/>
  <c r="AA33" i="19"/>
  <c r="S33" i="19"/>
  <c r="K33" i="19"/>
  <c r="C33" i="19"/>
  <c r="AP33" i="19"/>
  <c r="AD33" i="19"/>
  <c r="Q33" i="19"/>
  <c r="D33" i="19"/>
  <c r="AO33" i="19"/>
  <c r="AB33" i="19"/>
  <c r="P33" i="19"/>
  <c r="B33" i="19"/>
  <c r="AL33" i="19"/>
  <c r="Y33" i="19"/>
  <c r="L33" i="19"/>
  <c r="AG33" i="19"/>
  <c r="J33" i="19"/>
  <c r="AF33" i="19"/>
  <c r="BY33" i="19" s="1"/>
  <c r="I33" i="19"/>
  <c r="Z33" i="19"/>
  <c r="H33" i="19"/>
  <c r="AT33" i="19"/>
  <c r="X33" i="19"/>
  <c r="F33" i="19"/>
  <c r="AR33" i="19"/>
  <c r="AN33" i="19"/>
  <c r="AJ33" i="19"/>
  <c r="AH33" i="19"/>
  <c r="V33" i="19"/>
  <c r="T33" i="19"/>
  <c r="R33" i="19"/>
  <c r="N33" i="19"/>
  <c r="AQ33" i="26"/>
  <c r="AI33" i="26"/>
  <c r="AA33" i="26"/>
  <c r="S33" i="26"/>
  <c r="K33" i="26"/>
  <c r="C33" i="26"/>
  <c r="AP33" i="26"/>
  <c r="AH33" i="26"/>
  <c r="Z33" i="26"/>
  <c r="R33" i="26"/>
  <c r="J33" i="26"/>
  <c r="B33" i="26"/>
  <c r="AM33" i="26"/>
  <c r="AC33" i="26"/>
  <c r="Q33" i="26"/>
  <c r="G33" i="26"/>
  <c r="AS33" i="26"/>
  <c r="AF33" i="26"/>
  <c r="U33" i="26"/>
  <c r="H33" i="26"/>
  <c r="AR33" i="26"/>
  <c r="AE33" i="26"/>
  <c r="T33" i="26"/>
  <c r="F33" i="26"/>
  <c r="AN33" i="26"/>
  <c r="AB33" i="26"/>
  <c r="O33" i="26"/>
  <c r="D33" i="26"/>
  <c r="AD33" i="26"/>
  <c r="L33" i="26"/>
  <c r="AO33" i="26"/>
  <c r="W33" i="26"/>
  <c r="AL33" i="26"/>
  <c r="V33" i="26"/>
  <c r="AJ33" i="26"/>
  <c r="E33" i="26"/>
  <c r="AG33" i="26"/>
  <c r="X33" i="26"/>
  <c r="BQ33" i="26" s="1"/>
  <c r="AK33" i="26"/>
  <c r="Y33" i="26"/>
  <c r="P33" i="26"/>
  <c r="N33" i="26"/>
  <c r="AT33" i="26"/>
  <c r="M33" i="26"/>
  <c r="I33" i="26"/>
  <c r="DP31" i="25"/>
  <c r="EC31" i="24"/>
  <c r="AB40" i="4"/>
  <c r="AJ40" i="4"/>
  <c r="AW40" i="4"/>
  <c r="AD40" i="4"/>
  <c r="AU40" i="4"/>
  <c r="CS31" i="19"/>
  <c r="EA31" i="19"/>
  <c r="EF31" i="20"/>
  <c r="CQ31" i="21"/>
  <c r="DJ31" i="22"/>
  <c r="DU31" i="24"/>
  <c r="DZ31" i="19"/>
  <c r="DB31" i="17"/>
  <c r="DZ31" i="21"/>
  <c r="EA31" i="16"/>
  <c r="EA31" i="25"/>
  <c r="DZ31" i="18"/>
  <c r="DY31" i="26"/>
  <c r="DW31" i="22"/>
  <c r="CV31" i="19"/>
  <c r="DO31" i="26"/>
  <c r="CY31" i="20"/>
  <c r="EF31" i="17"/>
  <c r="DF31" i="17"/>
  <c r="DU31" i="20"/>
  <c r="CZ31" i="21"/>
  <c r="ED31" i="20"/>
  <c r="DB31" i="25"/>
  <c r="DC31" i="18"/>
  <c r="DK31" i="20"/>
  <c r="DX31" i="17"/>
  <c r="DU31" i="23"/>
  <c r="DW31" i="16"/>
  <c r="DF31" i="25"/>
  <c r="CR31" i="21"/>
  <c r="ED31" i="25"/>
  <c r="DV31" i="26"/>
  <c r="DG31" i="21"/>
  <c r="DL31" i="22"/>
  <c r="DN31" i="18"/>
  <c r="DM31" i="25"/>
  <c r="DD31" i="24"/>
  <c r="CO31" i="23"/>
  <c r="DX32" i="23"/>
  <c r="DV31" i="24"/>
  <c r="BO33" i="23"/>
  <c r="BU33" i="21"/>
  <c r="BU33" i="17"/>
  <c r="AZ33" i="21"/>
  <c r="CG33" i="24"/>
  <c r="CG33" i="17"/>
  <c r="BB33" i="21"/>
  <c r="AR33" i="18"/>
  <c r="AJ33" i="18"/>
  <c r="AB33" i="18"/>
  <c r="T33" i="18"/>
  <c r="L33" i="18"/>
  <c r="D33" i="18"/>
  <c r="AW33" i="18" s="1"/>
  <c r="AO33" i="18"/>
  <c r="AF33" i="18"/>
  <c r="W33" i="18"/>
  <c r="N33" i="18"/>
  <c r="E33" i="18"/>
  <c r="AN33" i="18"/>
  <c r="AE33" i="18"/>
  <c r="V33" i="18"/>
  <c r="M33" i="18"/>
  <c r="C33" i="18"/>
  <c r="AM33" i="18"/>
  <c r="AD33" i="18"/>
  <c r="U33" i="18"/>
  <c r="K33" i="18"/>
  <c r="B33" i="18"/>
  <c r="AL33" i="18"/>
  <c r="AC33" i="18"/>
  <c r="S33" i="18"/>
  <c r="J33" i="18"/>
  <c r="AT33" i="18"/>
  <c r="AA33" i="18"/>
  <c r="I33" i="18"/>
  <c r="AS33" i="18"/>
  <c r="Z33" i="18"/>
  <c r="H33" i="18"/>
  <c r="AQ33" i="18"/>
  <c r="Y33" i="18"/>
  <c r="G33" i="18"/>
  <c r="AK33" i="18"/>
  <c r="O33" i="18"/>
  <c r="AI33" i="18"/>
  <c r="F33" i="18"/>
  <c r="AH33" i="18"/>
  <c r="AG33" i="18"/>
  <c r="X33" i="18"/>
  <c r="BQ33" i="18" s="1"/>
  <c r="R33" i="18"/>
  <c r="BK33" i="18" s="1"/>
  <c r="Q33" i="18"/>
  <c r="P33" i="18"/>
  <c r="AP33" i="18"/>
  <c r="AR40" i="4"/>
  <c r="P40" i="4"/>
  <c r="X40" i="4"/>
  <c r="R40" i="4"/>
  <c r="AL40" i="4"/>
  <c r="BC40" i="4"/>
  <c r="DB31" i="24"/>
  <c r="DT31" i="19"/>
  <c r="DN31" i="20"/>
  <c r="DZ31" i="22"/>
  <c r="EE31" i="22"/>
  <c r="DV31" i="16"/>
  <c r="DF31" i="18"/>
  <c r="DJ31" i="26"/>
  <c r="DW31" i="21"/>
  <c r="DP31" i="16"/>
  <c r="EC31" i="19"/>
  <c r="DH31" i="18"/>
  <c r="CQ31" i="26"/>
  <c r="CS31" i="22"/>
  <c r="DE31" i="18"/>
  <c r="DN31" i="26"/>
  <c r="DP31" i="21"/>
  <c r="CN31" i="26"/>
  <c r="DW31" i="17"/>
  <c r="DX31" i="20"/>
  <c r="EA31" i="21"/>
  <c r="DS31" i="21"/>
  <c r="DW31" i="19"/>
  <c r="EA31" i="18"/>
  <c r="ED31" i="21"/>
  <c r="DL31" i="26"/>
  <c r="DR31" i="24"/>
  <c r="CP31" i="16"/>
  <c r="DH31" i="19"/>
  <c r="DF31" i="22"/>
  <c r="CS31" i="25"/>
  <c r="DH31" i="26"/>
  <c r="DE31" i="21"/>
  <c r="DJ31" i="21"/>
  <c r="DQ31" i="17"/>
  <c r="EA31" i="17"/>
  <c r="DX31" i="24"/>
  <c r="CK33" i="25"/>
  <c r="CK33" i="16"/>
  <c r="A34" i="26"/>
  <c r="A34" i="25"/>
  <c r="A34" i="24"/>
  <c r="A34" i="23"/>
  <c r="A34" i="22"/>
  <c r="A34" i="20"/>
  <c r="A34" i="21"/>
  <c r="A34" i="18"/>
  <c r="A34" i="17"/>
  <c r="A34" i="16"/>
  <c r="AQ34" i="15"/>
  <c r="AI34" i="15"/>
  <c r="AA34" i="15"/>
  <c r="S34" i="15"/>
  <c r="K34" i="15"/>
  <c r="C34" i="15"/>
  <c r="AP34" i="15"/>
  <c r="AG34" i="15"/>
  <c r="X34" i="15"/>
  <c r="O34" i="15"/>
  <c r="F34" i="15"/>
  <c r="AO34" i="15"/>
  <c r="AF34" i="15"/>
  <c r="W34" i="15"/>
  <c r="N34" i="15"/>
  <c r="E34" i="15"/>
  <c r="AM34" i="15"/>
  <c r="AD34" i="15"/>
  <c r="U34" i="15"/>
  <c r="L34" i="15"/>
  <c r="B34" i="15"/>
  <c r="AL34" i="15"/>
  <c r="Y34" i="15"/>
  <c r="I34" i="15"/>
  <c r="AK34" i="15"/>
  <c r="V34" i="15"/>
  <c r="H34" i="15"/>
  <c r="A35" i="15"/>
  <c r="AH34" i="15"/>
  <c r="R34" i="15"/>
  <c r="D34" i="15"/>
  <c r="A34" i="19"/>
  <c r="AJ34" i="15"/>
  <c r="M34" i="15"/>
  <c r="AE34" i="15"/>
  <c r="J34" i="15"/>
  <c r="AC34" i="15"/>
  <c r="G34" i="15"/>
  <c r="AB34" i="15"/>
  <c r="AS34" i="15"/>
  <c r="T34" i="15"/>
  <c r="AN34" i="15"/>
  <c r="P34" i="15"/>
  <c r="AR34" i="15"/>
  <c r="Z34" i="15"/>
  <c r="Q34" i="15"/>
  <c r="AT34" i="15"/>
  <c r="BM33" i="21"/>
  <c r="AV33" i="24"/>
  <c r="AV33" i="16"/>
  <c r="BY33" i="21"/>
  <c r="BJ33" i="21"/>
  <c r="AT33" i="20"/>
  <c r="AL33" i="20"/>
  <c r="AD33" i="20"/>
  <c r="V33" i="20"/>
  <c r="N33" i="20"/>
  <c r="F33" i="20"/>
  <c r="AR33" i="20"/>
  <c r="AJ33" i="20"/>
  <c r="AB33" i="20"/>
  <c r="T33" i="20"/>
  <c r="L33" i="20"/>
  <c r="D33" i="20"/>
  <c r="AI33" i="20"/>
  <c r="Y33" i="20"/>
  <c r="O33" i="20"/>
  <c r="C33" i="20"/>
  <c r="AS33" i="20"/>
  <c r="AH33" i="20"/>
  <c r="X33" i="20"/>
  <c r="M33" i="20"/>
  <c r="B33" i="20"/>
  <c r="AQ33" i="20"/>
  <c r="AG33" i="20"/>
  <c r="W33" i="20"/>
  <c r="K33" i="20"/>
  <c r="AP33" i="20"/>
  <c r="AF33" i="20"/>
  <c r="U33" i="20"/>
  <c r="J33" i="20"/>
  <c r="AO33" i="20"/>
  <c r="AE33" i="20"/>
  <c r="S33" i="20"/>
  <c r="I33" i="20"/>
  <c r="BB33" i="20" s="1"/>
  <c r="AN33" i="20"/>
  <c r="AC33" i="20"/>
  <c r="R33" i="20"/>
  <c r="H33" i="20"/>
  <c r="AA33" i="20"/>
  <c r="Z33" i="20"/>
  <c r="P33" i="20"/>
  <c r="E33" i="20"/>
  <c r="BR33" i="20" s="1"/>
  <c r="AM33" i="20"/>
  <c r="AK33" i="20"/>
  <c r="Q33" i="20"/>
  <c r="G33" i="20"/>
  <c r="DY31" i="19"/>
  <c r="DM31" i="21"/>
  <c r="M40" i="4"/>
  <c r="AF40" i="4"/>
  <c r="AN40" i="4"/>
  <c r="Z40" i="4"/>
  <c r="AT40" i="4"/>
  <c r="DK31" i="24"/>
  <c r="DL31" i="18"/>
  <c r="DZ31" i="20"/>
  <c r="DH31" i="22"/>
  <c r="EA31" i="23"/>
  <c r="DB31" i="16"/>
  <c r="DX31" i="18"/>
  <c r="DF31" i="20"/>
  <c r="EC31" i="22"/>
  <c r="DF31" i="16"/>
  <c r="DB31" i="19"/>
  <c r="K41" i="5" s="1"/>
  <c r="DD31" i="17"/>
  <c r="CU31" i="26"/>
  <c r="DQ31" i="24"/>
  <c r="DS31" i="26"/>
  <c r="DF31" i="21"/>
  <c r="DA31" i="20"/>
  <c r="CW31" i="20"/>
  <c r="DN31" i="22"/>
  <c r="DV31" i="23"/>
  <c r="DE31" i="19"/>
  <c r="CY31" i="18"/>
  <c r="DV31" i="21"/>
  <c r="DE31" i="20"/>
  <c r="CS31" i="24"/>
  <c r="DO31" i="16"/>
  <c r="DD31" i="19"/>
  <c r="DG31" i="16"/>
  <c r="CQ31" i="18"/>
  <c r="DV31" i="20"/>
  <c r="DC31" i="21"/>
  <c r="CW31" i="22"/>
  <c r="DG31" i="24"/>
  <c r="EF32" i="23"/>
  <c r="CY31" i="25"/>
  <c r="CJ32" i="19"/>
  <c r="DX31" i="25"/>
  <c r="I40" i="9"/>
  <c r="K40" i="9"/>
  <c r="J40" i="9"/>
  <c r="CF32" i="16"/>
  <c r="AV32" i="16"/>
  <c r="DM32" i="16" s="1"/>
  <c r="CK32" i="17"/>
  <c r="AU32" i="18"/>
  <c r="BC32" i="18"/>
  <c r="BC32" i="26"/>
  <c r="DR31" i="22"/>
  <c r="DT31" i="26"/>
  <c r="AX40" i="10"/>
  <c r="AP40" i="10"/>
  <c r="AH40" i="10"/>
  <c r="Z40" i="10"/>
  <c r="R40" i="10"/>
  <c r="AW40" i="10"/>
  <c r="AO40" i="10"/>
  <c r="AG40" i="10"/>
  <c r="Y40" i="10"/>
  <c r="Q40" i="10"/>
  <c r="BD40" i="10"/>
  <c r="AV40" i="10"/>
  <c r="AN40" i="10"/>
  <c r="AF40" i="10"/>
  <c r="X40" i="10"/>
  <c r="P40" i="10"/>
  <c r="BB40" i="10"/>
  <c r="AT40" i="10"/>
  <c r="AL40" i="10"/>
  <c r="AD40" i="10"/>
  <c r="V40" i="10"/>
  <c r="N40" i="10"/>
  <c r="BA40" i="10"/>
  <c r="AS40" i="10"/>
  <c r="AK40" i="10"/>
  <c r="AC40" i="10"/>
  <c r="U40" i="10"/>
  <c r="M40" i="10"/>
  <c r="AZ40" i="10"/>
  <c r="AR40" i="10"/>
  <c r="AJ40" i="10"/>
  <c r="AB40" i="10"/>
  <c r="T40" i="10"/>
  <c r="L40" i="10"/>
  <c r="AY40" i="10"/>
  <c r="AQ40" i="10"/>
  <c r="AI40" i="10"/>
  <c r="AA40" i="10"/>
  <c r="S40" i="10"/>
  <c r="BC40" i="10"/>
  <c r="AU40" i="10"/>
  <c r="AM40" i="10"/>
  <c r="AE40" i="10"/>
  <c r="W40" i="10"/>
  <c r="O40" i="10"/>
  <c r="BG32" i="18"/>
  <c r="BG32" i="26"/>
  <c r="DN32" i="23"/>
  <c r="CL32" i="16"/>
  <c r="DO31" i="23"/>
  <c r="CO31" i="26"/>
  <c r="AX32" i="22"/>
  <c r="DQ31" i="21"/>
  <c r="EA31" i="22"/>
  <c r="EC31" i="16"/>
  <c r="CH32" i="22"/>
  <c r="DO31" i="21"/>
  <c r="DC31" i="16"/>
  <c r="DT31" i="20"/>
  <c r="CA32" i="16"/>
  <c r="CY32" i="23"/>
  <c r="DW31" i="26"/>
  <c r="DN31" i="21"/>
  <c r="AW40" i="9"/>
  <c r="AO40" i="9"/>
  <c r="AG40" i="9"/>
  <c r="Y40" i="9"/>
  <c r="Q40" i="9"/>
  <c r="BD40" i="9"/>
  <c r="AV40" i="9"/>
  <c r="AN40" i="9"/>
  <c r="AF40" i="9"/>
  <c r="X40" i="9"/>
  <c r="P40" i="9"/>
  <c r="BC40" i="9"/>
  <c r="AU40" i="9"/>
  <c r="AM40" i="9"/>
  <c r="AE40" i="9"/>
  <c r="W40" i="9"/>
  <c r="O40" i="9"/>
  <c r="AZ40" i="9"/>
  <c r="AR40" i="9"/>
  <c r="AJ40" i="9"/>
  <c r="AB40" i="9"/>
  <c r="T40" i="9"/>
  <c r="L40" i="9"/>
  <c r="AT40" i="9"/>
  <c r="AD40" i="9"/>
  <c r="N40" i="9"/>
  <c r="AS40" i="9"/>
  <c r="AC40" i="9"/>
  <c r="M40" i="9"/>
  <c r="AQ40" i="9"/>
  <c r="AA40" i="9"/>
  <c r="AP40" i="9"/>
  <c r="Z40" i="9"/>
  <c r="BB40" i="9"/>
  <c r="AL40" i="9"/>
  <c r="V40" i="9"/>
  <c r="BA40" i="9"/>
  <c r="AK40" i="9"/>
  <c r="U40" i="9"/>
  <c r="AY40" i="9"/>
  <c r="AI40" i="9"/>
  <c r="S40" i="9"/>
  <c r="AX40" i="9"/>
  <c r="AH40" i="9"/>
  <c r="R40" i="9"/>
  <c r="DJ31" i="23"/>
  <c r="CO31" i="24"/>
  <c r="CF32" i="17"/>
  <c r="CF32" i="25"/>
  <c r="BW32" i="19"/>
  <c r="BJ32" i="17"/>
  <c r="BJ32" i="26"/>
  <c r="CS31" i="16"/>
  <c r="CU31" i="25"/>
  <c r="DI32" i="23"/>
  <c r="CD32" i="25"/>
  <c r="CW31" i="19"/>
  <c r="DH31" i="23"/>
  <c r="J40" i="7"/>
  <c r="I40" i="7"/>
  <c r="K40" i="7"/>
  <c r="DD31" i="16"/>
  <c r="DS31" i="18"/>
  <c r="DQ32" i="23"/>
  <c r="AY32" i="20"/>
  <c r="BD32" i="22"/>
  <c r="BV32" i="19"/>
  <c r="CE32" i="16"/>
  <c r="BZ32" i="21"/>
  <c r="CT32" i="21" s="1"/>
  <c r="DH32" i="23"/>
  <c r="CT31" i="21"/>
  <c r="CO31" i="16"/>
  <c r="DR32" i="23"/>
  <c r="AW40" i="6"/>
  <c r="AO40" i="6"/>
  <c r="AG40" i="6"/>
  <c r="Y40" i="6"/>
  <c r="Q40" i="6"/>
  <c r="BD40" i="6"/>
  <c r="AV40" i="6"/>
  <c r="AN40" i="6"/>
  <c r="AF40" i="6"/>
  <c r="X40" i="6"/>
  <c r="P40" i="6"/>
  <c r="BC40" i="6"/>
  <c r="AU40" i="6"/>
  <c r="AM40" i="6"/>
  <c r="AE40" i="6"/>
  <c r="W40" i="6"/>
  <c r="O40" i="6"/>
  <c r="BB40" i="6"/>
  <c r="AT40" i="6"/>
  <c r="AL40" i="6"/>
  <c r="AD40" i="6"/>
  <c r="V40" i="6"/>
  <c r="N40" i="6"/>
  <c r="BA40" i="6"/>
  <c r="AS40" i="6"/>
  <c r="AK40" i="6"/>
  <c r="AC40" i="6"/>
  <c r="U40" i="6"/>
  <c r="M40" i="6"/>
  <c r="AZ40" i="6"/>
  <c r="AR40" i="6"/>
  <c r="AJ40" i="6"/>
  <c r="AB40" i="6"/>
  <c r="T40" i="6"/>
  <c r="L40" i="6"/>
  <c r="AY40" i="6"/>
  <c r="AQ40" i="6"/>
  <c r="AI40" i="6"/>
  <c r="AA40" i="6"/>
  <c r="S40" i="6"/>
  <c r="AX40" i="6"/>
  <c r="AP40" i="6"/>
  <c r="AH40" i="6"/>
  <c r="Z40" i="6"/>
  <c r="R40" i="6"/>
  <c r="BQ32" i="21"/>
  <c r="CK32" i="20"/>
  <c r="CU32" i="23"/>
  <c r="DA31" i="26"/>
  <c r="CZ31" i="20"/>
  <c r="DW31" i="18"/>
  <c r="CS31" i="26"/>
  <c r="I40" i="13"/>
  <c r="K40" i="13"/>
  <c r="J40" i="13"/>
  <c r="AX32" i="21"/>
  <c r="EE32" i="21" s="1"/>
  <c r="DM31" i="17"/>
  <c r="CR31" i="23"/>
  <c r="EA32" i="23"/>
  <c r="EE31" i="25"/>
  <c r="CA32" i="20"/>
  <c r="CW31" i="23"/>
  <c r="DP31" i="19"/>
  <c r="DF31" i="26"/>
  <c r="CO31" i="17"/>
  <c r="BW32" i="20"/>
  <c r="DM31" i="23"/>
  <c r="DO31" i="20"/>
  <c r="DC31" i="20"/>
  <c r="DT31" i="23"/>
  <c r="CP31" i="18"/>
  <c r="DH31" i="20"/>
  <c r="DE31" i="23"/>
  <c r="J40" i="10"/>
  <c r="I40" i="10"/>
  <c r="K40" i="10"/>
  <c r="CV31" i="20"/>
  <c r="CR32" i="23"/>
  <c r="CW32" i="23"/>
  <c r="DW31" i="23"/>
  <c r="DE31" i="22"/>
  <c r="CR31" i="20"/>
  <c r="DF31" i="23"/>
  <c r="CV31" i="18"/>
  <c r="CM33" i="24"/>
  <c r="CM33" i="23"/>
  <c r="CM33" i="21"/>
  <c r="CM33" i="16"/>
  <c r="AW33" i="21"/>
  <c r="CC33" i="23"/>
  <c r="CC33" i="21"/>
  <c r="BE33" i="25"/>
  <c r="BE33" i="23"/>
  <c r="BE33" i="21"/>
  <c r="BE33" i="16"/>
  <c r="CI33" i="21"/>
  <c r="BR33" i="23"/>
  <c r="BR33" i="21"/>
  <c r="AN33" i="22"/>
  <c r="AF33" i="22"/>
  <c r="X33" i="22"/>
  <c r="P33" i="22"/>
  <c r="H33" i="22"/>
  <c r="AT33" i="22"/>
  <c r="AL33" i="22"/>
  <c r="AD33" i="22"/>
  <c r="V33" i="22"/>
  <c r="N33" i="22"/>
  <c r="F33" i="22"/>
  <c r="AR33" i="22"/>
  <c r="AJ33" i="22"/>
  <c r="AB33" i="22"/>
  <c r="T33" i="22"/>
  <c r="L33" i="22"/>
  <c r="D33" i="22"/>
  <c r="AQ33" i="22"/>
  <c r="AI33" i="22"/>
  <c r="AA33" i="22"/>
  <c r="S33" i="22"/>
  <c r="K33" i="22"/>
  <c r="C33" i="22"/>
  <c r="AM33" i="22"/>
  <c r="CF33" i="22" s="1"/>
  <c r="W33" i="22"/>
  <c r="G33" i="22"/>
  <c r="AK33" i="22"/>
  <c r="U33" i="22"/>
  <c r="E33" i="22"/>
  <c r="AH33" i="22"/>
  <c r="R33" i="22"/>
  <c r="B33" i="22"/>
  <c r="AU33" i="22" s="1"/>
  <c r="AE33" i="22"/>
  <c r="O33" i="22"/>
  <c r="AS33" i="22"/>
  <c r="AC33" i="22"/>
  <c r="M33" i="22"/>
  <c r="AG33" i="22"/>
  <c r="Z33" i="22"/>
  <c r="Y33" i="22"/>
  <c r="Q33" i="22"/>
  <c r="J33" i="22"/>
  <c r="AO33" i="22"/>
  <c r="AP33" i="22"/>
  <c r="I33" i="22"/>
  <c r="DS31" i="16"/>
  <c r="CX31" i="19"/>
  <c r="AC40" i="4"/>
  <c r="AV40" i="4"/>
  <c r="BD40" i="4"/>
  <c r="AH40" i="4"/>
  <c r="BB40" i="4"/>
  <c r="DT31" i="16"/>
  <c r="DK31" i="18"/>
  <c r="DW31" i="20"/>
  <c r="CP31" i="22"/>
  <c r="DX31" i="23"/>
  <c r="DC31" i="25"/>
  <c r="CU31" i="18"/>
  <c r="DL31" i="20"/>
  <c r="DJ31" i="20"/>
  <c r="CV31" i="16"/>
  <c r="CU31" i="19"/>
  <c r="ED31" i="17"/>
  <c r="EE31" i="26"/>
  <c r="ED31" i="24"/>
  <c r="DR31" i="17"/>
  <c r="DR31" i="26"/>
  <c r="DD31" i="21"/>
  <c r="DX31" i="22"/>
  <c r="DC31" i="26"/>
  <c r="DY31" i="21"/>
  <c r="CU31" i="22"/>
  <c r="DA31" i="24"/>
  <c r="DR31" i="19"/>
  <c r="CQ31" i="17"/>
  <c r="EF31" i="22"/>
  <c r="DU31" i="21"/>
  <c r="DP31" i="24"/>
  <c r="DZ31" i="16"/>
  <c r="DJ31" i="19"/>
  <c r="DH31" i="16"/>
  <c r="DR31" i="18"/>
  <c r="CS31" i="20"/>
  <c r="CO31" i="21"/>
  <c r="CV31" i="22"/>
  <c r="BQ33" i="25" l="1"/>
  <c r="BA33" i="25"/>
  <c r="CB33" i="25"/>
  <c r="BL33" i="25"/>
  <c r="CB33" i="17"/>
  <c r="CL33" i="17"/>
  <c r="BT33" i="17"/>
  <c r="BR33" i="17"/>
  <c r="CI33" i="17"/>
  <c r="BV33" i="16"/>
  <c r="DV32" i="26"/>
  <c r="BC33" i="18"/>
  <c r="CF33" i="18"/>
  <c r="BP33" i="18"/>
  <c r="CK33" i="18"/>
  <c r="BB33" i="26"/>
  <c r="BZ33" i="26"/>
  <c r="CF33" i="26"/>
  <c r="BD33" i="26"/>
  <c r="BO33" i="19"/>
  <c r="CE33" i="19"/>
  <c r="BF33" i="19"/>
  <c r="BH33" i="25"/>
  <c r="BC33" i="25"/>
  <c r="BX33" i="17"/>
  <c r="BZ33" i="17"/>
  <c r="BW33" i="24"/>
  <c r="BA33" i="24"/>
  <c r="BS33" i="24"/>
  <c r="BX33" i="16"/>
  <c r="BZ33" i="16"/>
  <c r="DD32" i="23"/>
  <c r="Q42" i="9" s="1"/>
  <c r="BN33" i="21"/>
  <c r="BZ33" i="21"/>
  <c r="EB32" i="23"/>
  <c r="CP32" i="23"/>
  <c r="BD42" i="9" s="1"/>
  <c r="BE33" i="22"/>
  <c r="CL33" i="20"/>
  <c r="BY33" i="18"/>
  <c r="CM33" i="18"/>
  <c r="BW33" i="18"/>
  <c r="BG33" i="18"/>
  <c r="CC33" i="18"/>
  <c r="BW33" i="19"/>
  <c r="AX33" i="19"/>
  <c r="EF32" i="22"/>
  <c r="BS33" i="22"/>
  <c r="BK33" i="22"/>
  <c r="AV33" i="22"/>
  <c r="CE33" i="22"/>
  <c r="DC32" i="26"/>
  <c r="CN32" i="18"/>
  <c r="BI33" i="20"/>
  <c r="BL33" i="20"/>
  <c r="BK33" i="20"/>
  <c r="BZ33" i="22"/>
  <c r="CA33" i="22"/>
  <c r="BD33" i="22"/>
  <c r="BU33" i="22"/>
  <c r="CM33" i="22"/>
  <c r="CI33" i="19"/>
  <c r="BS33" i="20"/>
  <c r="BX33" i="20"/>
  <c r="BZ33" i="20"/>
  <c r="CK33" i="20"/>
  <c r="BZ33" i="18"/>
  <c r="CJ33" i="18"/>
  <c r="BL33" i="18"/>
  <c r="CG33" i="18"/>
  <c r="BF33" i="26"/>
  <c r="AX33" i="26"/>
  <c r="BA33" i="26"/>
  <c r="BL33" i="26"/>
  <c r="CA33" i="19"/>
  <c r="BS33" i="19"/>
  <c r="AU33" i="19"/>
  <c r="BN33" i="19"/>
  <c r="CF33" i="19"/>
  <c r="DV32" i="16"/>
  <c r="BI33" i="25"/>
  <c r="AX33" i="25"/>
  <c r="BW33" i="25"/>
  <c r="BN33" i="17"/>
  <c r="AY33" i="17"/>
  <c r="BZ33" i="24"/>
  <c r="BI33" i="24"/>
  <c r="BA33" i="16"/>
  <c r="CH33" i="16"/>
  <c r="BW33" i="23"/>
  <c r="BZ33" i="23"/>
  <c r="BH33" i="21"/>
  <c r="CG33" i="21"/>
  <c r="BG33" i="21"/>
  <c r="BX33" i="21"/>
  <c r="BU33" i="20"/>
  <c r="BH33" i="26"/>
  <c r="BN33" i="26"/>
  <c r="BC33" i="26"/>
  <c r="BT33" i="26"/>
  <c r="BI33" i="19"/>
  <c r="BD33" i="19"/>
  <c r="BV33" i="19"/>
  <c r="CN32" i="19"/>
  <c r="AY42" i="5" s="1"/>
  <c r="BS33" i="25"/>
  <c r="BQ33" i="17"/>
  <c r="BI33" i="17"/>
  <c r="CE33" i="17"/>
  <c r="CT32" i="17"/>
  <c r="BH33" i="24"/>
  <c r="BQ33" i="24"/>
  <c r="AY33" i="16"/>
  <c r="BH33" i="16"/>
  <c r="CF33" i="16"/>
  <c r="BN33" i="23"/>
  <c r="CE33" i="23"/>
  <c r="CH33" i="23"/>
  <c r="AY33" i="25"/>
  <c r="CA33" i="25"/>
  <c r="BC33" i="17"/>
  <c r="CK33" i="24"/>
  <c r="BM33" i="24"/>
  <c r="CB33" i="24"/>
  <c r="BY33" i="24"/>
  <c r="BP33" i="16"/>
  <c r="BY33" i="16"/>
  <c r="BT33" i="16"/>
  <c r="BW33" i="16"/>
  <c r="CL33" i="16"/>
  <c r="CF33" i="23"/>
  <c r="BV33" i="23"/>
  <c r="BQ33" i="23"/>
  <c r="BI33" i="21"/>
  <c r="CM33" i="20"/>
  <c r="BL33" i="22"/>
  <c r="BA33" i="22"/>
  <c r="CH33" i="20"/>
  <c r="CJ33" i="20"/>
  <c r="AY33" i="20"/>
  <c r="CA33" i="18"/>
  <c r="BA33" i="18"/>
  <c r="BV33" i="18"/>
  <c r="BF33" i="18"/>
  <c r="CH33" i="18"/>
  <c r="BV33" i="22"/>
  <c r="BN33" i="22"/>
  <c r="BT33" i="22"/>
  <c r="CK33" i="22"/>
  <c r="BI33" i="22"/>
  <c r="DX32" i="21"/>
  <c r="CN32" i="20"/>
  <c r="DY32" i="16"/>
  <c r="BA33" i="20"/>
  <c r="BC33" i="20"/>
  <c r="AU33" i="20"/>
  <c r="CB33" i="20"/>
  <c r="BG33" i="20"/>
  <c r="AY33" i="18"/>
  <c r="BS33" i="18"/>
  <c r="CE33" i="18"/>
  <c r="BG33" i="26"/>
  <c r="BK33" i="26"/>
  <c r="BL33" i="19"/>
  <c r="CH33" i="22"/>
  <c r="CL33" i="22"/>
  <c r="CD33" i="22"/>
  <c r="CB33" i="22"/>
  <c r="AY33" i="22"/>
  <c r="BQ33" i="22"/>
  <c r="ED32" i="20"/>
  <c r="DW32" i="25"/>
  <c r="BJ33" i="20"/>
  <c r="BN33" i="20"/>
  <c r="BF33" i="20"/>
  <c r="BO33" i="20"/>
  <c r="CL33" i="18"/>
  <c r="BX33" i="18"/>
  <c r="BI33" i="26"/>
  <c r="CE33" i="26"/>
  <c r="CG33" i="26"/>
  <c r="CL33" i="26"/>
  <c r="BS33" i="26"/>
  <c r="CJ33" i="26"/>
  <c r="BC33" i="19"/>
  <c r="CH33" i="19"/>
  <c r="BT33" i="19"/>
  <c r="CL33" i="19"/>
  <c r="BN33" i="25"/>
  <c r="BL33" i="17"/>
  <c r="BF33" i="17"/>
  <c r="BI33" i="16"/>
  <c r="CD33" i="16"/>
  <c r="BC33" i="23"/>
  <c r="CD33" i="23"/>
  <c r="BV33" i="21"/>
  <c r="BR33" i="26"/>
  <c r="BP33" i="26"/>
  <c r="AY33" i="26"/>
  <c r="AZ33" i="26"/>
  <c r="CA33" i="26"/>
  <c r="BG33" i="19"/>
  <c r="AY33" i="19"/>
  <c r="BZ33" i="19"/>
  <c r="BE33" i="19"/>
  <c r="CB33" i="19"/>
  <c r="AZ33" i="19"/>
  <c r="CF33" i="25"/>
  <c r="BX33" i="25"/>
  <c r="BZ33" i="25"/>
  <c r="BA33" i="17"/>
  <c r="AX33" i="17"/>
  <c r="BS33" i="17"/>
  <c r="CW32" i="17"/>
  <c r="BV33" i="24"/>
  <c r="AY33" i="24"/>
  <c r="BQ33" i="16"/>
  <c r="BS33" i="16"/>
  <c r="BH33" i="23"/>
  <c r="BW33" i="22"/>
  <c r="BD33" i="20"/>
  <c r="AX33" i="22"/>
  <c r="BC33" i="22"/>
  <c r="BH33" i="22"/>
  <c r="AZ33" i="22"/>
  <c r="CJ33" i="22"/>
  <c r="BG33" i="22"/>
  <c r="BY33" i="22"/>
  <c r="DJ32" i="21"/>
  <c r="CD33" i="20"/>
  <c r="BV33" i="20"/>
  <c r="BW33" i="20"/>
  <c r="BI33" i="18"/>
  <c r="BH33" i="18"/>
  <c r="BD33" i="18"/>
  <c r="BJ33" i="22"/>
  <c r="BX33" i="22"/>
  <c r="BP33" i="22"/>
  <c r="BR33" i="22"/>
  <c r="BO33" i="22"/>
  <c r="CG33" i="22"/>
  <c r="DL32" i="26"/>
  <c r="CF33" i="20"/>
  <c r="CG33" i="20"/>
  <c r="CI33" i="20"/>
  <c r="CA33" i="20"/>
  <c r="BM33" i="20"/>
  <c r="CE33" i="20"/>
  <c r="BJ33" i="18"/>
  <c r="CD33" i="18"/>
  <c r="BT33" i="18"/>
  <c r="BN33" i="18"/>
  <c r="AX33" i="18"/>
  <c r="BU33" i="18"/>
  <c r="CD33" i="26"/>
  <c r="CH33" i="26"/>
  <c r="BQ33" i="19"/>
  <c r="BH33" i="19"/>
  <c r="DP32" i="24"/>
  <c r="CE33" i="25"/>
  <c r="BV33" i="25"/>
  <c r="CH33" i="25"/>
  <c r="CL33" i="25"/>
  <c r="BD33" i="25"/>
  <c r="BW33" i="17"/>
  <c r="BH33" i="17"/>
  <c r="CY32" i="19"/>
  <c r="CL33" i="24"/>
  <c r="BX33" i="24"/>
  <c r="BC33" i="24"/>
  <c r="CE33" i="16"/>
  <c r="AX33" i="16"/>
  <c r="BL33" i="16"/>
  <c r="CA33" i="16"/>
  <c r="AY33" i="23"/>
  <c r="DV32" i="20"/>
  <c r="AW42" i="6"/>
  <c r="BQ33" i="20"/>
  <c r="B46" i="7"/>
  <c r="H46" i="7"/>
  <c r="A47" i="7"/>
  <c r="G46" i="7"/>
  <c r="F46" i="7"/>
  <c r="E46" i="7"/>
  <c r="C46" i="7"/>
  <c r="D46" i="7"/>
  <c r="CH33" i="17"/>
  <c r="CH33" i="24"/>
  <c r="BH33" i="20"/>
  <c r="BW33" i="26"/>
  <c r="BS33" i="23"/>
  <c r="BA33" i="19"/>
  <c r="CD33" i="17"/>
  <c r="CD33" i="25"/>
  <c r="CN32" i="22"/>
  <c r="DD32" i="20"/>
  <c r="K41" i="13"/>
  <c r="J41" i="13"/>
  <c r="I41" i="13"/>
  <c r="CY32" i="25"/>
  <c r="DU32" i="22"/>
  <c r="CS32" i="16"/>
  <c r="DE32" i="25"/>
  <c r="DS32" i="19"/>
  <c r="BN33" i="16"/>
  <c r="BN33" i="24"/>
  <c r="BC33" i="21"/>
  <c r="BV33" i="17"/>
  <c r="BV33" i="26"/>
  <c r="BI33" i="23"/>
  <c r="CR32" i="21"/>
  <c r="CT32" i="24"/>
  <c r="DL32" i="25"/>
  <c r="DD32" i="18"/>
  <c r="DU32" i="19"/>
  <c r="DF32" i="26"/>
  <c r="CR32" i="16"/>
  <c r="DR32" i="17"/>
  <c r="DK32" i="26"/>
  <c r="CP32" i="20"/>
  <c r="CP32" i="17"/>
  <c r="DA32" i="19"/>
  <c r="DU32" i="26"/>
  <c r="DG32" i="25"/>
  <c r="DN32" i="16"/>
  <c r="CY32" i="24"/>
  <c r="DV32" i="25"/>
  <c r="CZ32" i="19"/>
  <c r="ED32" i="21"/>
  <c r="CV32" i="16"/>
  <c r="DX32" i="17"/>
  <c r="DG32" i="18"/>
  <c r="CT32" i="22"/>
  <c r="DI32" i="17"/>
  <c r="DH32" i="25"/>
  <c r="EB32" i="24"/>
  <c r="DO32" i="20"/>
  <c r="CP32" i="24"/>
  <c r="CU32" i="18"/>
  <c r="DX32" i="26"/>
  <c r="DN32" i="19"/>
  <c r="CF33" i="17"/>
  <c r="CM33" i="25"/>
  <c r="BM33" i="22"/>
  <c r="CK33" i="17"/>
  <c r="BB33" i="23"/>
  <c r="BP33" i="20"/>
  <c r="CG33" i="16"/>
  <c r="CG33" i="25"/>
  <c r="BU33" i="19"/>
  <c r="BO33" i="16"/>
  <c r="BO33" i="24"/>
  <c r="BG33" i="17"/>
  <c r="AU33" i="16"/>
  <c r="AU33" i="24"/>
  <c r="CN32" i="25"/>
  <c r="EF32" i="21"/>
  <c r="DH32" i="20"/>
  <c r="EC32" i="24"/>
  <c r="EF32" i="24"/>
  <c r="EA32" i="21"/>
  <c r="CA33" i="24"/>
  <c r="AX33" i="21"/>
  <c r="BF33" i="23"/>
  <c r="K41" i="2"/>
  <c r="J41" i="2"/>
  <c r="I41" i="2"/>
  <c r="DS32" i="25"/>
  <c r="DE32" i="22"/>
  <c r="CV32" i="21"/>
  <c r="F46" i="13"/>
  <c r="E46" i="13"/>
  <c r="D46" i="13"/>
  <c r="C46" i="13"/>
  <c r="B46" i="13"/>
  <c r="A47" i="13"/>
  <c r="H46" i="13"/>
  <c r="G46" i="13"/>
  <c r="DH32" i="26"/>
  <c r="DH32" i="16"/>
  <c r="DC32" i="25"/>
  <c r="ED32" i="24"/>
  <c r="I41" i="3"/>
  <c r="K41" i="3"/>
  <c r="J41" i="3"/>
  <c r="BQ33" i="21"/>
  <c r="BL33" i="24"/>
  <c r="BA33" i="21"/>
  <c r="C46" i="8"/>
  <c r="B46" i="8"/>
  <c r="A47" i="8"/>
  <c r="H46" i="8"/>
  <c r="G46" i="8"/>
  <c r="F46" i="8"/>
  <c r="E46" i="8"/>
  <c r="D46" i="8"/>
  <c r="CQ32" i="18"/>
  <c r="CU32" i="25"/>
  <c r="DL32" i="21"/>
  <c r="DF32" i="16"/>
  <c r="DC32" i="20"/>
  <c r="EA32" i="16"/>
  <c r="CZ32" i="20"/>
  <c r="CV32" i="20"/>
  <c r="DL32" i="22"/>
  <c r="CZ32" i="25"/>
  <c r="DZ32" i="21"/>
  <c r="DK32" i="25"/>
  <c r="DP32" i="26"/>
  <c r="DX32" i="19"/>
  <c r="DE32" i="19"/>
  <c r="DG32" i="20"/>
  <c r="CX32" i="16"/>
  <c r="DF32" i="17"/>
  <c r="CX32" i="26"/>
  <c r="CS32" i="21"/>
  <c r="DN32" i="17"/>
  <c r="CX32" i="19"/>
  <c r="CS32" i="26"/>
  <c r="DH32" i="19"/>
  <c r="DU32" i="16"/>
  <c r="EB32" i="17"/>
  <c r="CX32" i="18"/>
  <c r="DY32" i="21"/>
  <c r="CY32" i="21"/>
  <c r="DG32" i="16"/>
  <c r="CW32" i="25"/>
  <c r="DW32" i="18"/>
  <c r="DV32" i="22"/>
  <c r="DQ32" i="17"/>
  <c r="DZ32" i="18"/>
  <c r="DG32" i="17"/>
  <c r="DQ32" i="21"/>
  <c r="DV32" i="17"/>
  <c r="DE32" i="18"/>
  <c r="DY32" i="19"/>
  <c r="CV32" i="19"/>
  <c r="BU33" i="26"/>
  <c r="CJ33" i="19"/>
  <c r="CB33" i="26"/>
  <c r="DA32" i="16"/>
  <c r="AX33" i="20"/>
  <c r="CO32" i="22"/>
  <c r="BX33" i="19"/>
  <c r="BR33" i="16"/>
  <c r="BE33" i="17"/>
  <c r="CM33" i="17"/>
  <c r="BJ33" i="23"/>
  <c r="BY33" i="20"/>
  <c r="AV33" i="17"/>
  <c r="AV33" i="25"/>
  <c r="A35" i="26"/>
  <c r="A35" i="25"/>
  <c r="A35" i="24"/>
  <c r="A35" i="23"/>
  <c r="A35" i="22"/>
  <c r="A35" i="21"/>
  <c r="A35" i="19"/>
  <c r="A35" i="20"/>
  <c r="A35" i="17"/>
  <c r="A35" i="16"/>
  <c r="AS35" i="15"/>
  <c r="AK35" i="15"/>
  <c r="AC35" i="15"/>
  <c r="U35" i="15"/>
  <c r="M35" i="15"/>
  <c r="E35" i="15"/>
  <c r="A35" i="18"/>
  <c r="AP35" i="15"/>
  <c r="AG35" i="15"/>
  <c r="X35" i="15"/>
  <c r="O35" i="15"/>
  <c r="F35" i="15"/>
  <c r="AO35" i="15"/>
  <c r="AF35" i="15"/>
  <c r="W35" i="15"/>
  <c r="N35" i="15"/>
  <c r="D35" i="15"/>
  <c r="AM35" i="15"/>
  <c r="AD35" i="15"/>
  <c r="T35" i="15"/>
  <c r="K35" i="15"/>
  <c r="B35" i="15"/>
  <c r="AJ35" i="15"/>
  <c r="V35" i="15"/>
  <c r="H35" i="15"/>
  <c r="AI35" i="15"/>
  <c r="S35" i="15"/>
  <c r="G35" i="15"/>
  <c r="AT35" i="15"/>
  <c r="AE35" i="15"/>
  <c r="Q35" i="15"/>
  <c r="AL35" i="15"/>
  <c r="L35" i="15"/>
  <c r="AH35" i="15"/>
  <c r="J35" i="15"/>
  <c r="AB35" i="15"/>
  <c r="I35" i="15"/>
  <c r="AA35" i="15"/>
  <c r="C35" i="15"/>
  <c r="AR35" i="15"/>
  <c r="Y35" i="15"/>
  <c r="AN35" i="15"/>
  <c r="P35" i="15"/>
  <c r="A36" i="15"/>
  <c r="AQ35" i="15"/>
  <c r="Z35" i="15"/>
  <c r="R35" i="15"/>
  <c r="AT34" i="20"/>
  <c r="AL34" i="20"/>
  <c r="BI34" i="20" s="1"/>
  <c r="AD34" i="20"/>
  <c r="V34" i="20"/>
  <c r="N34" i="20"/>
  <c r="BG34" i="20" s="1"/>
  <c r="F34" i="20"/>
  <c r="AR34" i="20"/>
  <c r="AJ34" i="20"/>
  <c r="AB34" i="20"/>
  <c r="T34" i="20"/>
  <c r="BM34" i="20" s="1"/>
  <c r="L34" i="20"/>
  <c r="D34" i="20"/>
  <c r="AM34" i="20"/>
  <c r="CF34" i="20" s="1"/>
  <c r="AA34" i="20"/>
  <c r="BT34" i="20" s="1"/>
  <c r="Q34" i="20"/>
  <c r="G34" i="20"/>
  <c r="AK34" i="20"/>
  <c r="Z34" i="20"/>
  <c r="BS34" i="20" s="1"/>
  <c r="P34" i="20"/>
  <c r="E34" i="20"/>
  <c r="AI34" i="20"/>
  <c r="CB34" i="20" s="1"/>
  <c r="Y34" i="20"/>
  <c r="BR34" i="20" s="1"/>
  <c r="O34" i="20"/>
  <c r="C34" i="20"/>
  <c r="AS34" i="20"/>
  <c r="CL34" i="20" s="1"/>
  <c r="AH34" i="20"/>
  <c r="CA34" i="20" s="1"/>
  <c r="X34" i="20"/>
  <c r="M34" i="20"/>
  <c r="BF34" i="20" s="1"/>
  <c r="B34" i="20"/>
  <c r="CC34" i="20" s="1"/>
  <c r="AQ34" i="20"/>
  <c r="AG34" i="20"/>
  <c r="W34" i="20"/>
  <c r="K34" i="20"/>
  <c r="AP34" i="20"/>
  <c r="CI34" i="20" s="1"/>
  <c r="AF34" i="20"/>
  <c r="U34" i="20"/>
  <c r="BN34" i="20" s="1"/>
  <c r="J34" i="20"/>
  <c r="S34" i="20"/>
  <c r="R34" i="20"/>
  <c r="H34" i="20"/>
  <c r="AO34" i="20"/>
  <c r="AN34" i="20"/>
  <c r="CG34" i="20" s="1"/>
  <c r="AE34" i="20"/>
  <c r="AC34" i="20"/>
  <c r="I34" i="20"/>
  <c r="BB34" i="20" s="1"/>
  <c r="CK33" i="26"/>
  <c r="BR33" i="18"/>
  <c r="BR33" i="25"/>
  <c r="CI33" i="22"/>
  <c r="BE33" i="18"/>
  <c r="CC33" i="20"/>
  <c r="CC33" i="24"/>
  <c r="AW33" i="22"/>
  <c r="CM33" i="26"/>
  <c r="DT32" i="20"/>
  <c r="CX32" i="20"/>
  <c r="DY32" i="25"/>
  <c r="EA32" i="22"/>
  <c r="DU32" i="20"/>
  <c r="DR32" i="21"/>
  <c r="BJ33" i="17"/>
  <c r="BJ33" i="24"/>
  <c r="AV33" i="20"/>
  <c r="AV33" i="26"/>
  <c r="BM33" i="23"/>
  <c r="AN34" i="22"/>
  <c r="CG34" i="22" s="1"/>
  <c r="AF34" i="22"/>
  <c r="X34" i="22"/>
  <c r="P34" i="22"/>
  <c r="H34" i="22"/>
  <c r="AM34" i="22"/>
  <c r="AE34" i="22"/>
  <c r="W34" i="22"/>
  <c r="O34" i="22"/>
  <c r="BH34" i="22" s="1"/>
  <c r="G34" i="22"/>
  <c r="AT34" i="22"/>
  <c r="AL34" i="22"/>
  <c r="AD34" i="22"/>
  <c r="BW34" i="22" s="1"/>
  <c r="V34" i="22"/>
  <c r="BO34" i="22" s="1"/>
  <c r="N34" i="22"/>
  <c r="F34" i="22"/>
  <c r="AR34" i="22"/>
  <c r="AJ34" i="22"/>
  <c r="AB34" i="22"/>
  <c r="T34" i="22"/>
  <c r="L34" i="22"/>
  <c r="D34" i="22"/>
  <c r="BT34" i="22" s="1"/>
  <c r="AQ34" i="22"/>
  <c r="AI34" i="22"/>
  <c r="AA34" i="22"/>
  <c r="S34" i="22"/>
  <c r="K34" i="22"/>
  <c r="C34" i="22"/>
  <c r="AO34" i="22"/>
  <c r="R34" i="22"/>
  <c r="BK34" i="22" s="1"/>
  <c r="AK34" i="22"/>
  <c r="Q34" i="22"/>
  <c r="AH34" i="22"/>
  <c r="M34" i="22"/>
  <c r="BF34" i="22" s="1"/>
  <c r="AC34" i="22"/>
  <c r="I34" i="22"/>
  <c r="Z34" i="22"/>
  <c r="BS34" i="22" s="1"/>
  <c r="E34" i="22"/>
  <c r="AX34" i="22" s="1"/>
  <c r="AS34" i="22"/>
  <c r="AP34" i="22"/>
  <c r="AG34" i="22"/>
  <c r="BZ34" i="22" s="1"/>
  <c r="Y34" i="22"/>
  <c r="B34" i="22"/>
  <c r="U34" i="22"/>
  <c r="J34" i="22"/>
  <c r="CK33" i="19"/>
  <c r="BB33" i="18"/>
  <c r="BB33" i="24"/>
  <c r="BP33" i="21"/>
  <c r="AZ33" i="23"/>
  <c r="BO33" i="17"/>
  <c r="BO33" i="25"/>
  <c r="CJ33" i="21"/>
  <c r="BT33" i="23"/>
  <c r="AU33" i="17"/>
  <c r="AU33" i="25"/>
  <c r="BK33" i="21"/>
  <c r="CN32" i="16"/>
  <c r="DA32" i="21"/>
  <c r="EC32" i="26"/>
  <c r="CN32" i="24"/>
  <c r="DS32" i="18"/>
  <c r="AX41" i="10"/>
  <c r="AP41" i="10"/>
  <c r="AH41" i="10"/>
  <c r="Z41" i="10"/>
  <c r="R41" i="10"/>
  <c r="AW41" i="10"/>
  <c r="AO41" i="10"/>
  <c r="AG41" i="10"/>
  <c r="Y41" i="10"/>
  <c r="Q41" i="10"/>
  <c r="BD41" i="10"/>
  <c r="AV41" i="10"/>
  <c r="AN41" i="10"/>
  <c r="AF41" i="10"/>
  <c r="X41" i="10"/>
  <c r="P41" i="10"/>
  <c r="BB41" i="10"/>
  <c r="AT41" i="10"/>
  <c r="AL41" i="10"/>
  <c r="AD41" i="10"/>
  <c r="V41" i="10"/>
  <c r="N41" i="10"/>
  <c r="BA41" i="10"/>
  <c r="AS41" i="10"/>
  <c r="AK41" i="10"/>
  <c r="AC41" i="10"/>
  <c r="U41" i="10"/>
  <c r="M41" i="10"/>
  <c r="AZ41" i="10"/>
  <c r="AR41" i="10"/>
  <c r="AJ41" i="10"/>
  <c r="AB41" i="10"/>
  <c r="T41" i="10"/>
  <c r="L41" i="10"/>
  <c r="AY41" i="10"/>
  <c r="AQ41" i="10"/>
  <c r="AI41" i="10"/>
  <c r="AA41" i="10"/>
  <c r="S41" i="10"/>
  <c r="BC41" i="10"/>
  <c r="AU41" i="10"/>
  <c r="AM41" i="10"/>
  <c r="AE41" i="10"/>
  <c r="W41" i="10"/>
  <c r="O41" i="10"/>
  <c r="ED32" i="25"/>
  <c r="DE32" i="17"/>
  <c r="BF33" i="24"/>
  <c r="CL33" i="21"/>
  <c r="DA32" i="20"/>
  <c r="DY32" i="20"/>
  <c r="CQ32" i="25"/>
  <c r="EF32" i="20"/>
  <c r="CO32" i="21"/>
  <c r="DA32" i="25"/>
  <c r="DY32" i="24"/>
  <c r="K41" i="12"/>
  <c r="J41" i="12"/>
  <c r="I41" i="12"/>
  <c r="AX41" i="7"/>
  <c r="AP41" i="7"/>
  <c r="AH41" i="7"/>
  <c r="Z41" i="7"/>
  <c r="R41" i="7"/>
  <c r="BD41" i="7"/>
  <c r="AV41" i="7"/>
  <c r="AN41" i="7"/>
  <c r="AF41" i="7"/>
  <c r="X41" i="7"/>
  <c r="P41" i="7"/>
  <c r="AW41" i="7"/>
  <c r="AO41" i="7"/>
  <c r="AG41" i="7"/>
  <c r="Y41" i="7"/>
  <c r="Q41" i="7"/>
  <c r="BC41" i="7"/>
  <c r="AU41" i="7"/>
  <c r="AM41" i="7"/>
  <c r="AE41" i="7"/>
  <c r="W41" i="7"/>
  <c r="O41" i="7"/>
  <c r="BB41" i="7"/>
  <c r="AT41" i="7"/>
  <c r="AL41" i="7"/>
  <c r="AD41" i="7"/>
  <c r="V41" i="7"/>
  <c r="N41" i="7"/>
  <c r="BA41" i="7"/>
  <c r="AS41" i="7"/>
  <c r="AK41" i="7"/>
  <c r="AC41" i="7"/>
  <c r="U41" i="7"/>
  <c r="M41" i="7"/>
  <c r="AY41" i="7"/>
  <c r="AQ41" i="7"/>
  <c r="AI41" i="7"/>
  <c r="AA41" i="7"/>
  <c r="S41" i="7"/>
  <c r="AZ41" i="7"/>
  <c r="AR41" i="7"/>
  <c r="AJ41" i="7"/>
  <c r="AB41" i="7"/>
  <c r="T41" i="7"/>
  <c r="L41" i="7"/>
  <c r="DH32" i="17"/>
  <c r="CX32" i="21"/>
  <c r="EF32" i="26"/>
  <c r="CO32" i="18"/>
  <c r="CV32" i="25"/>
  <c r="AY33" i="21"/>
  <c r="DP32" i="22"/>
  <c r="CW32" i="24"/>
  <c r="CP32" i="25"/>
  <c r="DW32" i="26"/>
  <c r="DF32" i="19"/>
  <c r="CP32" i="21"/>
  <c r="DC32" i="21"/>
  <c r="DZ32" i="16"/>
  <c r="CS32" i="17"/>
  <c r="DU32" i="21"/>
  <c r="DM32" i="25"/>
  <c r="ED32" i="19"/>
  <c r="EB32" i="19"/>
  <c r="EB32" i="21"/>
  <c r="DE32" i="16"/>
  <c r="DK32" i="17"/>
  <c r="DB32" i="18"/>
  <c r="CQ32" i="24"/>
  <c r="DM32" i="22"/>
  <c r="DZ32" i="24"/>
  <c r="DZ32" i="25"/>
  <c r="EC32" i="18"/>
  <c r="EB32" i="22"/>
  <c r="DB32" i="17"/>
  <c r="CW32" i="18"/>
  <c r="DB32" i="25"/>
  <c r="DX32" i="22"/>
  <c r="EF32" i="16"/>
  <c r="DR32" i="18"/>
  <c r="DG32" i="19"/>
  <c r="BT33" i="24"/>
  <c r="CB33" i="21"/>
  <c r="AU33" i="18"/>
  <c r="AU33" i="26"/>
  <c r="BK33" i="23"/>
  <c r="EA32" i="20"/>
  <c r="CU32" i="20"/>
  <c r="EC32" i="20"/>
  <c r="DJ32" i="18"/>
  <c r="CX32" i="24"/>
  <c r="DS32" i="24"/>
  <c r="EE32" i="24"/>
  <c r="CA33" i="17"/>
  <c r="AX33" i="23"/>
  <c r="BF33" i="16"/>
  <c r="BF33" i="25"/>
  <c r="CQ32" i="17"/>
  <c r="CN32" i="17"/>
  <c r="EA32" i="26"/>
  <c r="AW42" i="9"/>
  <c r="Y42" i="9"/>
  <c r="AN42" i="9"/>
  <c r="AF42" i="9"/>
  <c r="BC42" i="9"/>
  <c r="AU42" i="9"/>
  <c r="O42" i="9"/>
  <c r="AZ42" i="9"/>
  <c r="AJ42" i="9"/>
  <c r="AD42" i="9"/>
  <c r="AC42" i="9"/>
  <c r="Z42" i="9"/>
  <c r="V42" i="9"/>
  <c r="AI42" i="9"/>
  <c r="AH42" i="9"/>
  <c r="R42" i="9"/>
  <c r="F46" i="3"/>
  <c r="E46" i="3"/>
  <c r="A47" i="3"/>
  <c r="H46" i="3"/>
  <c r="C46" i="3"/>
  <c r="B46" i="3"/>
  <c r="D46" i="3"/>
  <c r="G46" i="3"/>
  <c r="CU32" i="22"/>
  <c r="D42" i="11"/>
  <c r="C42" i="11"/>
  <c r="B42" i="11"/>
  <c r="H42" i="11"/>
  <c r="G42" i="11"/>
  <c r="F42" i="11"/>
  <c r="E42" i="11"/>
  <c r="A43" i="11"/>
  <c r="DL32" i="18"/>
  <c r="CE33" i="24"/>
  <c r="BW33" i="21"/>
  <c r="DC33" i="21" s="1"/>
  <c r="BA33" i="23"/>
  <c r="CO32" i="20"/>
  <c r="B47" i="10"/>
  <c r="A48" i="10"/>
  <c r="H47" i="10"/>
  <c r="F47" i="10"/>
  <c r="E47" i="10"/>
  <c r="D47" i="10"/>
  <c r="C47" i="10"/>
  <c r="G47" i="10"/>
  <c r="DI32" i="25"/>
  <c r="DM32" i="26"/>
  <c r="EF32" i="18"/>
  <c r="AW41" i="9"/>
  <c r="AO41" i="9"/>
  <c r="AG41" i="9"/>
  <c r="Y41" i="9"/>
  <c r="Q41" i="9"/>
  <c r="BD41" i="9"/>
  <c r="AV41" i="9"/>
  <c r="AN41" i="9"/>
  <c r="AF41" i="9"/>
  <c r="X41" i="9"/>
  <c r="P41" i="9"/>
  <c r="BC41" i="9"/>
  <c r="AU41" i="9"/>
  <c r="AM41" i="9"/>
  <c r="AE41" i="9"/>
  <c r="W41" i="9"/>
  <c r="O41" i="9"/>
  <c r="AZ41" i="9"/>
  <c r="AR41" i="9"/>
  <c r="AJ41" i="9"/>
  <c r="AB41" i="9"/>
  <c r="T41" i="9"/>
  <c r="L41" i="9"/>
  <c r="BB41" i="9"/>
  <c r="AL41" i="9"/>
  <c r="V41" i="9"/>
  <c r="BA41" i="9"/>
  <c r="AK41" i="9"/>
  <c r="U41" i="9"/>
  <c r="AY41" i="9"/>
  <c r="AI41" i="9"/>
  <c r="S41" i="9"/>
  <c r="AX41" i="9"/>
  <c r="AH41" i="9"/>
  <c r="R41" i="9"/>
  <c r="AT41" i="9"/>
  <c r="AD41" i="9"/>
  <c r="N41" i="9"/>
  <c r="AS41" i="9"/>
  <c r="AC41" i="9"/>
  <c r="M41" i="9"/>
  <c r="AQ41" i="9"/>
  <c r="AA41" i="9"/>
  <c r="AP41" i="9"/>
  <c r="Z41" i="9"/>
  <c r="CO32" i="25"/>
  <c r="CN32" i="26"/>
  <c r="BC33" i="16"/>
  <c r="CX32" i="22"/>
  <c r="DE32" i="24"/>
  <c r="DV32" i="18"/>
  <c r="EE32" i="26"/>
  <c r="EA32" i="19"/>
  <c r="CP32" i="16"/>
  <c r="DO32" i="21"/>
  <c r="DW32" i="24"/>
  <c r="DU32" i="25"/>
  <c r="CQ32" i="19"/>
  <c r="DV32" i="21"/>
  <c r="EB32" i="26"/>
  <c r="DZ32" i="19"/>
  <c r="CW32" i="20"/>
  <c r="CR32" i="22"/>
  <c r="DJ32" i="16"/>
  <c r="EE32" i="17"/>
  <c r="DI32" i="18"/>
  <c r="DW32" i="17"/>
  <c r="DG32" i="22"/>
  <c r="DA32" i="24"/>
  <c r="DX32" i="25"/>
  <c r="DY32" i="26"/>
  <c r="DQ32" i="16"/>
  <c r="CR32" i="17"/>
  <c r="DM32" i="18"/>
  <c r="EF32" i="19"/>
  <c r="DF32" i="22"/>
  <c r="DT32" i="24"/>
  <c r="DP32" i="17"/>
  <c r="DE32" i="26"/>
  <c r="CO32" i="19"/>
  <c r="DG32" i="21"/>
  <c r="CC33" i="22"/>
  <c r="K42" i="9"/>
  <c r="J42" i="9"/>
  <c r="I42" i="9"/>
  <c r="AN42" i="4"/>
  <c r="AY42" i="4"/>
  <c r="BB33" i="22"/>
  <c r="DN32" i="18"/>
  <c r="DR32" i="24"/>
  <c r="DN32" i="22"/>
  <c r="BX33" i="26"/>
  <c r="CI33" i="23"/>
  <c r="CC33" i="16"/>
  <c r="BJ33" i="25"/>
  <c r="BH34" i="20"/>
  <c r="AO34" i="23"/>
  <c r="AG34" i="23"/>
  <c r="BZ34" i="23" s="1"/>
  <c r="Y34" i="23"/>
  <c r="Q34" i="23"/>
  <c r="I34" i="23"/>
  <c r="AN34" i="23"/>
  <c r="CG34" i="23" s="1"/>
  <c r="AF34" i="23"/>
  <c r="X34" i="23"/>
  <c r="P34" i="23"/>
  <c r="H34" i="23"/>
  <c r="AM34" i="23"/>
  <c r="AE34" i="23"/>
  <c r="W34" i="23"/>
  <c r="O34" i="23"/>
  <c r="BH34" i="23" s="1"/>
  <c r="G34" i="23"/>
  <c r="AT34" i="23"/>
  <c r="AL34" i="23"/>
  <c r="AD34" i="23"/>
  <c r="V34" i="23"/>
  <c r="N34" i="23"/>
  <c r="F34" i="23"/>
  <c r="AS34" i="23"/>
  <c r="CL34" i="23" s="1"/>
  <c r="AK34" i="23"/>
  <c r="CD34" i="23" s="1"/>
  <c r="AC34" i="23"/>
  <c r="U34" i="23"/>
  <c r="M34" i="23"/>
  <c r="E34" i="23"/>
  <c r="AR34" i="23"/>
  <c r="AJ34" i="23"/>
  <c r="AB34" i="23"/>
  <c r="BU34" i="23" s="1"/>
  <c r="T34" i="23"/>
  <c r="L34" i="23"/>
  <c r="D34" i="23"/>
  <c r="AW34" i="23" s="1"/>
  <c r="S34" i="23"/>
  <c r="R34" i="23"/>
  <c r="AQ34" i="23"/>
  <c r="K34" i="23"/>
  <c r="AP34" i="23"/>
  <c r="CI34" i="23" s="1"/>
  <c r="J34" i="23"/>
  <c r="AH34" i="23"/>
  <c r="B34" i="23"/>
  <c r="AA34" i="23"/>
  <c r="AI34" i="23"/>
  <c r="Z34" i="23"/>
  <c r="C34" i="23"/>
  <c r="AV34" i="23" s="1"/>
  <c r="BB33" i="25"/>
  <c r="BO33" i="18"/>
  <c r="BR33" i="19"/>
  <c r="CI33" i="16"/>
  <c r="CI33" i="24"/>
  <c r="CC33" i="17"/>
  <c r="CC33" i="26"/>
  <c r="AW33" i="23"/>
  <c r="CM33" i="19"/>
  <c r="DX32" i="16"/>
  <c r="CZ32" i="26"/>
  <c r="BJ33" i="16"/>
  <c r="BJ33" i="26"/>
  <c r="BY33" i="23"/>
  <c r="AV33" i="19"/>
  <c r="BM33" i="17"/>
  <c r="BM33" i="25"/>
  <c r="CF34" i="22"/>
  <c r="AP34" i="24"/>
  <c r="CI34" i="24" s="1"/>
  <c r="AH34" i="24"/>
  <c r="Z34" i="24"/>
  <c r="R34" i="24"/>
  <c r="BK34" i="24" s="1"/>
  <c r="J34" i="24"/>
  <c r="B34" i="24"/>
  <c r="AN34" i="24"/>
  <c r="AF34" i="24"/>
  <c r="BY34" i="24" s="1"/>
  <c r="X34" i="24"/>
  <c r="P34" i="24"/>
  <c r="H34" i="24"/>
  <c r="AM34" i="24"/>
  <c r="AE34" i="24"/>
  <c r="W34" i="24"/>
  <c r="O34" i="24"/>
  <c r="G34" i="24"/>
  <c r="AT34" i="24"/>
  <c r="CM34" i="24" s="1"/>
  <c r="AL34" i="24"/>
  <c r="AD34" i="24"/>
  <c r="V34" i="24"/>
  <c r="BO34" i="24" s="1"/>
  <c r="N34" i="24"/>
  <c r="BG34" i="24" s="1"/>
  <c r="F34" i="24"/>
  <c r="AR34" i="24"/>
  <c r="AB34" i="24"/>
  <c r="L34" i="24"/>
  <c r="BE34" i="24" s="1"/>
  <c r="AQ34" i="24"/>
  <c r="AA34" i="24"/>
  <c r="K34" i="24"/>
  <c r="AO34" i="24"/>
  <c r="Y34" i="24"/>
  <c r="I34" i="24"/>
  <c r="AK34" i="24"/>
  <c r="U34" i="24"/>
  <c r="BN34" i="24" s="1"/>
  <c r="E34" i="24"/>
  <c r="AJ34" i="24"/>
  <c r="T34" i="24"/>
  <c r="D34" i="24"/>
  <c r="AI34" i="24"/>
  <c r="AG34" i="24"/>
  <c r="AC34" i="24"/>
  <c r="S34" i="24"/>
  <c r="BL34" i="24" s="1"/>
  <c r="Q34" i="24"/>
  <c r="M34" i="24"/>
  <c r="AS34" i="24"/>
  <c r="CL34" i="24" s="1"/>
  <c r="C34" i="24"/>
  <c r="BZ34" i="24" s="1"/>
  <c r="CK33" i="21"/>
  <c r="BB33" i="17"/>
  <c r="BP33" i="23"/>
  <c r="CG33" i="19"/>
  <c r="AZ33" i="16"/>
  <c r="AZ33" i="25"/>
  <c r="CJ33" i="23"/>
  <c r="BT33" i="25"/>
  <c r="BK33" i="16"/>
  <c r="BK33" i="24"/>
  <c r="DF32" i="20"/>
  <c r="BA41" i="2"/>
  <c r="AS41" i="2"/>
  <c r="AK41" i="2"/>
  <c r="AC41" i="2"/>
  <c r="U41" i="2"/>
  <c r="M41" i="2"/>
  <c r="AZ41" i="2"/>
  <c r="AR41" i="2"/>
  <c r="AJ41" i="2"/>
  <c r="AB41" i="2"/>
  <c r="T41" i="2"/>
  <c r="L41" i="2"/>
  <c r="BD41" i="2"/>
  <c r="AV41" i="2"/>
  <c r="AN41" i="2"/>
  <c r="AF41" i="2"/>
  <c r="X41" i="2"/>
  <c r="P41" i="2"/>
  <c r="AU41" i="2"/>
  <c r="AE41" i="2"/>
  <c r="O41" i="2"/>
  <c r="BC41" i="2"/>
  <c r="AM41" i="2"/>
  <c r="W41" i="2"/>
  <c r="AT41" i="2"/>
  <c r="AD41" i="2"/>
  <c r="N41" i="2"/>
  <c r="AA41" i="2"/>
  <c r="Y41" i="2"/>
  <c r="AX41" i="2"/>
  <c r="AH41" i="2"/>
  <c r="R41" i="2"/>
  <c r="AQ41" i="2"/>
  <c r="AP41" i="2"/>
  <c r="Z41" i="2"/>
  <c r="AO41" i="2"/>
  <c r="BB41" i="2"/>
  <c r="AL41" i="2"/>
  <c r="V41" i="2"/>
  <c r="AY41" i="2"/>
  <c r="AI41" i="2"/>
  <c r="S41" i="2"/>
  <c r="AW41" i="2"/>
  <c r="AG41" i="2"/>
  <c r="Q41" i="2"/>
  <c r="DC32" i="22"/>
  <c r="DS32" i="16"/>
  <c r="DL32" i="20"/>
  <c r="CZ32" i="16"/>
  <c r="BB41" i="3"/>
  <c r="AT41" i="3"/>
  <c r="AL41" i="3"/>
  <c r="AD41" i="3"/>
  <c r="V41" i="3"/>
  <c r="N41" i="3"/>
  <c r="BA41" i="3"/>
  <c r="AS41" i="3"/>
  <c r="AK41" i="3"/>
  <c r="AC41" i="3"/>
  <c r="U41" i="3"/>
  <c r="M41" i="3"/>
  <c r="AW41" i="3"/>
  <c r="AO41" i="3"/>
  <c r="AG41" i="3"/>
  <c r="Y41" i="3"/>
  <c r="Q41" i="3"/>
  <c r="BD41" i="3"/>
  <c r="AV41" i="3"/>
  <c r="AN41" i="3"/>
  <c r="AF41" i="3"/>
  <c r="X41" i="3"/>
  <c r="P41" i="3"/>
  <c r="AQ41" i="3"/>
  <c r="AA41" i="3"/>
  <c r="Z41" i="3"/>
  <c r="BC41" i="3"/>
  <c r="AM41" i="3"/>
  <c r="W41" i="3"/>
  <c r="AR41" i="3"/>
  <c r="AB41" i="3"/>
  <c r="L41" i="3"/>
  <c r="AP41" i="3"/>
  <c r="AZ41" i="3"/>
  <c r="AJ41" i="3"/>
  <c r="T41" i="3"/>
  <c r="AY41" i="3"/>
  <c r="AI41" i="3"/>
  <c r="S41" i="3"/>
  <c r="AX41" i="3"/>
  <c r="AH41" i="3"/>
  <c r="R41" i="3"/>
  <c r="AU41" i="3"/>
  <c r="AE41" i="3"/>
  <c r="O41" i="3"/>
  <c r="AX33" i="24"/>
  <c r="BD33" i="21"/>
  <c r="CL33" i="23"/>
  <c r="J41" i="10"/>
  <c r="I41" i="10"/>
  <c r="K41" i="10"/>
  <c r="CT32" i="18"/>
  <c r="CY32" i="20"/>
  <c r="DF32" i="18"/>
  <c r="DU32" i="17"/>
  <c r="DJ32" i="24"/>
  <c r="DT32" i="18"/>
  <c r="DA32" i="22"/>
  <c r="CF33" i="21"/>
  <c r="DX32" i="20"/>
  <c r="CD33" i="21"/>
  <c r="DT32" i="21"/>
  <c r="EE32" i="20"/>
  <c r="BA41" i="12"/>
  <c r="AS41" i="12"/>
  <c r="AK41" i="12"/>
  <c r="AC41" i="12"/>
  <c r="U41" i="12"/>
  <c r="M41" i="12"/>
  <c r="AZ41" i="12"/>
  <c r="AR41" i="12"/>
  <c r="AJ41" i="12"/>
  <c r="AB41" i="12"/>
  <c r="T41" i="12"/>
  <c r="L41" i="12"/>
  <c r="AY41" i="12"/>
  <c r="AQ41" i="12"/>
  <c r="AI41" i="12"/>
  <c r="AA41" i="12"/>
  <c r="S41" i="12"/>
  <c r="AX41" i="12"/>
  <c r="AP41" i="12"/>
  <c r="AH41" i="12"/>
  <c r="Z41" i="12"/>
  <c r="R41" i="12"/>
  <c r="AW41" i="12"/>
  <c r="AO41" i="12"/>
  <c r="AG41" i="12"/>
  <c r="Y41" i="12"/>
  <c r="Q41" i="12"/>
  <c r="BD41" i="12"/>
  <c r="AV41" i="12"/>
  <c r="AN41" i="12"/>
  <c r="AF41" i="12"/>
  <c r="X41" i="12"/>
  <c r="P41" i="12"/>
  <c r="BC41" i="12"/>
  <c r="AU41" i="12"/>
  <c r="AM41" i="12"/>
  <c r="AE41" i="12"/>
  <c r="W41" i="12"/>
  <c r="O41" i="12"/>
  <c r="BB41" i="12"/>
  <c r="AT41" i="12"/>
  <c r="AL41" i="12"/>
  <c r="AD41" i="12"/>
  <c r="V41" i="12"/>
  <c r="N41" i="12"/>
  <c r="DI32" i="19"/>
  <c r="DE32" i="20"/>
  <c r="CN32" i="21"/>
  <c r="DJ32" i="19"/>
  <c r="CU32" i="21"/>
  <c r="DQ32" i="22"/>
  <c r="DS32" i="17"/>
  <c r="CY32" i="18"/>
  <c r="DO32" i="26"/>
  <c r="DT32" i="19"/>
  <c r="DD32" i="17"/>
  <c r="DZ32" i="22"/>
  <c r="DC32" i="24"/>
  <c r="DD32" i="25"/>
  <c r="DK32" i="19"/>
  <c r="DF32" i="21"/>
  <c r="DA32" i="26"/>
  <c r="DT32" i="26"/>
  <c r="DP32" i="21"/>
  <c r="DO32" i="22"/>
  <c r="DO32" i="16"/>
  <c r="CX32" i="17"/>
  <c r="CR32" i="18"/>
  <c r="CW32" i="19"/>
  <c r="DD32" i="16"/>
  <c r="DN32" i="24"/>
  <c r="I41" i="5"/>
  <c r="DM32" i="19"/>
  <c r="CW32" i="16"/>
  <c r="EE32" i="25"/>
  <c r="EB32" i="18"/>
  <c r="DN32" i="20"/>
  <c r="DB32" i="22"/>
  <c r="DB32" i="24"/>
  <c r="CR32" i="25"/>
  <c r="CO32" i="26"/>
  <c r="DW32" i="16"/>
  <c r="AU34" i="20"/>
  <c r="AM34" i="21"/>
  <c r="AE34" i="21"/>
  <c r="W34" i="21"/>
  <c r="O34" i="21"/>
  <c r="G34" i="21"/>
  <c r="AT34" i="21"/>
  <c r="AL34" i="21"/>
  <c r="AD34" i="21"/>
  <c r="BW34" i="21" s="1"/>
  <c r="V34" i="21"/>
  <c r="N34" i="21"/>
  <c r="F34" i="21"/>
  <c r="AQ34" i="21"/>
  <c r="AI34" i="21"/>
  <c r="CB34" i="21" s="1"/>
  <c r="AA34" i="21"/>
  <c r="S34" i="21"/>
  <c r="K34" i="21"/>
  <c r="C34" i="21"/>
  <c r="AH34" i="21"/>
  <c r="U34" i="21"/>
  <c r="I34" i="21"/>
  <c r="BB34" i="21" s="1"/>
  <c r="AS34" i="21"/>
  <c r="CL34" i="21" s="1"/>
  <c r="AG34" i="21"/>
  <c r="T34" i="21"/>
  <c r="H34" i="21"/>
  <c r="AR34" i="21"/>
  <c r="AF34" i="21"/>
  <c r="R34" i="21"/>
  <c r="E34" i="21"/>
  <c r="AP34" i="21"/>
  <c r="CI34" i="21" s="1"/>
  <c r="AC34" i="21"/>
  <c r="Q34" i="21"/>
  <c r="D34" i="21"/>
  <c r="BY34" i="21" s="1"/>
  <c r="AO34" i="21"/>
  <c r="AB34" i="21"/>
  <c r="P34" i="21"/>
  <c r="B34" i="21"/>
  <c r="CE34" i="21" s="1"/>
  <c r="Y34" i="21"/>
  <c r="BR34" i="21" s="1"/>
  <c r="X34" i="21"/>
  <c r="M34" i="21"/>
  <c r="L34" i="21"/>
  <c r="AN34" i="21"/>
  <c r="CG34" i="21" s="1"/>
  <c r="J34" i="21"/>
  <c r="Z34" i="21"/>
  <c r="AK34" i="21"/>
  <c r="AJ34" i="21"/>
  <c r="CC34" i="21" s="1"/>
  <c r="DD32" i="22"/>
  <c r="BD33" i="17"/>
  <c r="CF33" i="24"/>
  <c r="BR33" i="24"/>
  <c r="BE33" i="26"/>
  <c r="AW33" i="19"/>
  <c r="DP32" i="19"/>
  <c r="ED32" i="17"/>
  <c r="ED32" i="16"/>
  <c r="BE33" i="20"/>
  <c r="CC33" i="25"/>
  <c r="DY32" i="17"/>
  <c r="BM33" i="16"/>
  <c r="BO34" i="23"/>
  <c r="CI33" i="25"/>
  <c r="AW33" i="16"/>
  <c r="AW33" i="24"/>
  <c r="DP32" i="20"/>
  <c r="I41" i="6"/>
  <c r="K41" i="6"/>
  <c r="J41" i="6"/>
  <c r="DO32" i="19"/>
  <c r="CZ32" i="18"/>
  <c r="CO32" i="16"/>
  <c r="EC32" i="19"/>
  <c r="CO32" i="17"/>
  <c r="AV33" i="21"/>
  <c r="BM33" i="18"/>
  <c r="BM33" i="26"/>
  <c r="CL34" i="22"/>
  <c r="AM34" i="19"/>
  <c r="AE34" i="19"/>
  <c r="W34" i="19"/>
  <c r="BP34" i="19" s="1"/>
  <c r="O34" i="19"/>
  <c r="G34" i="19"/>
  <c r="AS34" i="19"/>
  <c r="AK34" i="19"/>
  <c r="AC34" i="19"/>
  <c r="U34" i="19"/>
  <c r="M34" i="19"/>
  <c r="E34" i="19"/>
  <c r="CM34" i="19" s="1"/>
  <c r="AQ34" i="19"/>
  <c r="AI34" i="19"/>
  <c r="AA34" i="19"/>
  <c r="S34" i="19"/>
  <c r="K34" i="19"/>
  <c r="C34" i="19"/>
  <c r="AH34" i="19"/>
  <c r="CA34" i="19" s="1"/>
  <c r="V34" i="19"/>
  <c r="BO34" i="19" s="1"/>
  <c r="I34" i="19"/>
  <c r="AT34" i="19"/>
  <c r="AG34" i="19"/>
  <c r="BZ34" i="19" s="1"/>
  <c r="T34" i="19"/>
  <c r="H34" i="19"/>
  <c r="AP34" i="19"/>
  <c r="AD34" i="19"/>
  <c r="Q34" i="19"/>
  <c r="BJ34" i="19" s="1"/>
  <c r="D34" i="19"/>
  <c r="AN34" i="19"/>
  <c r="R34" i="19"/>
  <c r="AL34" i="19"/>
  <c r="P34" i="19"/>
  <c r="AJ34" i="19"/>
  <c r="N34" i="19"/>
  <c r="AF34" i="19"/>
  <c r="BY34" i="19" s="1"/>
  <c r="L34" i="19"/>
  <c r="AB34" i="19"/>
  <c r="Z34" i="19"/>
  <c r="BS34" i="19" s="1"/>
  <c r="Y34" i="19"/>
  <c r="X34" i="19"/>
  <c r="AR34" i="19"/>
  <c r="AO34" i="19"/>
  <c r="F34" i="19"/>
  <c r="AY34" i="19" s="1"/>
  <c r="B34" i="19"/>
  <c r="J34" i="19"/>
  <c r="AX34" i="24"/>
  <c r="AX34" i="20"/>
  <c r="BZ34" i="21"/>
  <c r="AP34" i="16"/>
  <c r="AH34" i="16"/>
  <c r="Z34" i="16"/>
  <c r="R34" i="16"/>
  <c r="J34" i="16"/>
  <c r="B34" i="16"/>
  <c r="BU34" i="16" s="1"/>
  <c r="AO34" i="16"/>
  <c r="AG34" i="16"/>
  <c r="Y34" i="16"/>
  <c r="Q34" i="16"/>
  <c r="BJ34" i="16" s="1"/>
  <c r="I34" i="16"/>
  <c r="AR34" i="16"/>
  <c r="AF34" i="16"/>
  <c r="V34" i="16"/>
  <c r="BO34" i="16" s="1"/>
  <c r="L34" i="16"/>
  <c r="AQ34" i="16"/>
  <c r="AE34" i="16"/>
  <c r="U34" i="16"/>
  <c r="K34" i="16"/>
  <c r="AM34" i="16"/>
  <c r="AC34" i="16"/>
  <c r="S34" i="16"/>
  <c r="BL34" i="16" s="1"/>
  <c r="G34" i="16"/>
  <c r="AK34" i="16"/>
  <c r="T34" i="16"/>
  <c r="D34" i="16"/>
  <c r="AJ34" i="16"/>
  <c r="P34" i="16"/>
  <c r="C34" i="16"/>
  <c r="AI34" i="16"/>
  <c r="CB34" i="16" s="1"/>
  <c r="O34" i="16"/>
  <c r="AD34" i="16"/>
  <c r="N34" i="16"/>
  <c r="AS34" i="16"/>
  <c r="AA34" i="16"/>
  <c r="H34" i="16"/>
  <c r="M34" i="16"/>
  <c r="F34" i="16"/>
  <c r="AY34" i="16" s="1"/>
  <c r="AT34" i="16"/>
  <c r="E34" i="16"/>
  <c r="AN34" i="16"/>
  <c r="CG34" i="16" s="1"/>
  <c r="AL34" i="16"/>
  <c r="CE34" i="16" s="1"/>
  <c r="AB34" i="16"/>
  <c r="W34" i="16"/>
  <c r="X34" i="16"/>
  <c r="AQ34" i="25"/>
  <c r="AI34" i="25"/>
  <c r="AA34" i="25"/>
  <c r="S34" i="25"/>
  <c r="K34" i="25"/>
  <c r="C34" i="25"/>
  <c r="AP34" i="25"/>
  <c r="AH34" i="25"/>
  <c r="Z34" i="25"/>
  <c r="R34" i="25"/>
  <c r="J34" i="25"/>
  <c r="B34" i="25"/>
  <c r="AK34" i="25"/>
  <c r="Y34" i="25"/>
  <c r="O34" i="25"/>
  <c r="E34" i="25"/>
  <c r="AT34" i="25"/>
  <c r="CM34" i="25" s="1"/>
  <c r="AJ34" i="25"/>
  <c r="X34" i="25"/>
  <c r="N34" i="25"/>
  <c r="BG34" i="25" s="1"/>
  <c r="D34" i="25"/>
  <c r="AW34" i="25" s="1"/>
  <c r="AS34" i="25"/>
  <c r="AG34" i="25"/>
  <c r="W34" i="25"/>
  <c r="BP34" i="25" s="1"/>
  <c r="M34" i="25"/>
  <c r="BF34" i="25" s="1"/>
  <c r="AR34" i="25"/>
  <c r="AF34" i="25"/>
  <c r="V34" i="25"/>
  <c r="L34" i="25"/>
  <c r="AO34" i="25"/>
  <c r="U34" i="25"/>
  <c r="AN34" i="25"/>
  <c r="T34" i="25"/>
  <c r="BM34" i="25" s="1"/>
  <c r="AM34" i="25"/>
  <c r="Q34" i="25"/>
  <c r="AL34" i="25"/>
  <c r="CE34" i="25" s="1"/>
  <c r="P34" i="25"/>
  <c r="AE34" i="25"/>
  <c r="I34" i="25"/>
  <c r="H34" i="25"/>
  <c r="G34" i="25"/>
  <c r="CG34" i="25" s="1"/>
  <c r="F34" i="25"/>
  <c r="AD34" i="25"/>
  <c r="AC34" i="25"/>
  <c r="AB34" i="25"/>
  <c r="BB41" i="13"/>
  <c r="AT41" i="13"/>
  <c r="AL41" i="13"/>
  <c r="AD41" i="13"/>
  <c r="V41" i="13"/>
  <c r="N41" i="13"/>
  <c r="BA41" i="13"/>
  <c r="AS41" i="13"/>
  <c r="AK41" i="13"/>
  <c r="AC41" i="13"/>
  <c r="U41" i="13"/>
  <c r="M41" i="13"/>
  <c r="AZ41" i="13"/>
  <c r="AR41" i="13"/>
  <c r="AJ41" i="13"/>
  <c r="AB41" i="13"/>
  <c r="T41" i="13"/>
  <c r="L41" i="13"/>
  <c r="AY41" i="13"/>
  <c r="AQ41" i="13"/>
  <c r="AI41" i="13"/>
  <c r="AA41" i="13"/>
  <c r="S41" i="13"/>
  <c r="AX41" i="13"/>
  <c r="AP41" i="13"/>
  <c r="AH41" i="13"/>
  <c r="Z41" i="13"/>
  <c r="R41" i="13"/>
  <c r="AW41" i="13"/>
  <c r="AO41" i="13"/>
  <c r="AG41" i="13"/>
  <c r="Y41" i="13"/>
  <c r="Q41" i="13"/>
  <c r="BD41" i="13"/>
  <c r="AV41" i="13"/>
  <c r="AN41" i="13"/>
  <c r="AF41" i="13"/>
  <c r="X41" i="13"/>
  <c r="P41" i="13"/>
  <c r="BC41" i="13"/>
  <c r="AU41" i="13"/>
  <c r="AM41" i="13"/>
  <c r="AE41" i="13"/>
  <c r="W41" i="13"/>
  <c r="O41" i="13"/>
  <c r="BB33" i="19"/>
  <c r="BP33" i="24"/>
  <c r="BU33" i="23"/>
  <c r="CJ33" i="16"/>
  <c r="CJ33" i="24"/>
  <c r="CB33" i="23"/>
  <c r="BK33" i="17"/>
  <c r="BK33" i="25"/>
  <c r="CS32" i="20"/>
  <c r="A48" i="6"/>
  <c r="H47" i="6"/>
  <c r="G47" i="6"/>
  <c r="F47" i="6"/>
  <c r="E47" i="6"/>
  <c r="D47" i="6"/>
  <c r="C47" i="6"/>
  <c r="B47" i="6"/>
  <c r="CT32" i="25"/>
  <c r="CQ32" i="16"/>
  <c r="CU32" i="19"/>
  <c r="DR32" i="16"/>
  <c r="DC32" i="18"/>
  <c r="DI32" i="21"/>
  <c r="DM32" i="21"/>
  <c r="E46" i="2"/>
  <c r="D46" i="2"/>
  <c r="H46" i="2"/>
  <c r="G46" i="2"/>
  <c r="F46" i="2"/>
  <c r="C46" i="2"/>
  <c r="B46" i="2"/>
  <c r="A47" i="2"/>
  <c r="DW32" i="21"/>
  <c r="CZ32" i="22"/>
  <c r="CS32" i="18"/>
  <c r="DR32" i="22"/>
  <c r="AY41" i="8"/>
  <c r="AQ41" i="8"/>
  <c r="AI41" i="8"/>
  <c r="AA41" i="8"/>
  <c r="S41" i="8"/>
  <c r="AX41" i="8"/>
  <c r="AP41" i="8"/>
  <c r="AH41" i="8"/>
  <c r="Z41" i="8"/>
  <c r="R41" i="8"/>
  <c r="AW41" i="8"/>
  <c r="AO41" i="8"/>
  <c r="AG41" i="8"/>
  <c r="Y41" i="8"/>
  <c r="Q41" i="8"/>
  <c r="BD41" i="8"/>
  <c r="AV41" i="8"/>
  <c r="AN41" i="8"/>
  <c r="AF41" i="8"/>
  <c r="X41" i="8"/>
  <c r="P41" i="8"/>
  <c r="BC41" i="8"/>
  <c r="AU41" i="8"/>
  <c r="AM41" i="8"/>
  <c r="AE41" i="8"/>
  <c r="W41" i="8"/>
  <c r="O41" i="8"/>
  <c r="BB41" i="8"/>
  <c r="AT41" i="8"/>
  <c r="AL41" i="8"/>
  <c r="AD41" i="8"/>
  <c r="V41" i="8"/>
  <c r="N41" i="8"/>
  <c r="BA41" i="8"/>
  <c r="AS41" i="8"/>
  <c r="AK41" i="8"/>
  <c r="AC41" i="8"/>
  <c r="U41" i="8"/>
  <c r="M41" i="8"/>
  <c r="AZ41" i="8"/>
  <c r="AR41" i="8"/>
  <c r="AJ41" i="8"/>
  <c r="AB41" i="8"/>
  <c r="T41" i="8"/>
  <c r="L41" i="8"/>
  <c r="BX33" i="23"/>
  <c r="CW32" i="26"/>
  <c r="CH33" i="21"/>
  <c r="G46" i="4"/>
  <c r="F46" i="4"/>
  <c r="B46" i="4"/>
  <c r="A47" i="4"/>
  <c r="H46" i="4"/>
  <c r="E46" i="4"/>
  <c r="D46" i="4"/>
  <c r="C46" i="4"/>
  <c r="DR32" i="25"/>
  <c r="DY32" i="18"/>
  <c r="CU32" i="24"/>
  <c r="CS32" i="22"/>
  <c r="DY32" i="22"/>
  <c r="DZ32" i="17"/>
  <c r="DO32" i="18"/>
  <c r="CY32" i="26"/>
  <c r="DQ32" i="24"/>
  <c r="DA32" i="17"/>
  <c r="CP32" i="22"/>
  <c r="DO32" i="24"/>
  <c r="DO32" i="25"/>
  <c r="CT32" i="19"/>
  <c r="DK32" i="21"/>
  <c r="DG32" i="26"/>
  <c r="CT32" i="26"/>
  <c r="CT32" i="16"/>
  <c r="DW32" i="22"/>
  <c r="CS32" i="24"/>
  <c r="DM32" i="17"/>
  <c r="CQ32" i="26"/>
  <c r="DQ32" i="20"/>
  <c r="DB32" i="16"/>
  <c r="DV32" i="24"/>
  <c r="J41" i="5"/>
  <c r="CP32" i="19"/>
  <c r="DF32" i="24"/>
  <c r="DP32" i="25"/>
  <c r="DS32" i="26"/>
  <c r="EB32" i="20"/>
  <c r="CV32" i="22"/>
  <c r="DX32" i="24"/>
  <c r="ED32" i="18"/>
  <c r="CU32" i="26"/>
  <c r="CR32" i="19"/>
  <c r="EF32" i="17"/>
  <c r="BS34" i="24"/>
  <c r="BS34" i="16"/>
  <c r="BY34" i="22"/>
  <c r="CB33" i="18"/>
  <c r="BD41" i="5"/>
  <c r="AV41" i="5"/>
  <c r="AN41" i="5"/>
  <c r="AF41" i="5"/>
  <c r="X41" i="5"/>
  <c r="P41" i="5"/>
  <c r="BC41" i="5"/>
  <c r="AU41" i="5"/>
  <c r="AM41" i="5"/>
  <c r="AE41" i="5"/>
  <c r="W41" i="5"/>
  <c r="O41" i="5"/>
  <c r="AY41" i="5"/>
  <c r="AQ41" i="5"/>
  <c r="AI41" i="5"/>
  <c r="AA41" i="5"/>
  <c r="S41" i="5"/>
  <c r="AX41" i="5"/>
  <c r="AP41" i="5"/>
  <c r="AH41" i="5"/>
  <c r="Z41" i="5"/>
  <c r="R41" i="5"/>
  <c r="BA41" i="5"/>
  <c r="AK41" i="5"/>
  <c r="U41" i="5"/>
  <c r="AZ41" i="5"/>
  <c r="AJ41" i="5"/>
  <c r="T41" i="5"/>
  <c r="AW41" i="5"/>
  <c r="AG41" i="5"/>
  <c r="Q41" i="5"/>
  <c r="AT41" i="5"/>
  <c r="AD41" i="5"/>
  <c r="N41" i="5"/>
  <c r="AS41" i="5"/>
  <c r="AC41" i="5"/>
  <c r="M41" i="5"/>
  <c r="AR41" i="5"/>
  <c r="AB41" i="5"/>
  <c r="L41" i="5"/>
  <c r="AO41" i="5"/>
  <c r="Y41" i="5"/>
  <c r="BB41" i="5"/>
  <c r="AL41" i="5"/>
  <c r="V41" i="5"/>
  <c r="BF33" i="22"/>
  <c r="DD32" i="19"/>
  <c r="EE32" i="16"/>
  <c r="DS32" i="21"/>
  <c r="BJ33" i="19"/>
  <c r="AV33" i="18"/>
  <c r="CG34" i="19"/>
  <c r="BW34" i="24"/>
  <c r="BW34" i="16"/>
  <c r="BB33" i="16"/>
  <c r="AZ33" i="17"/>
  <c r="AZ33" i="24"/>
  <c r="BO33" i="26"/>
  <c r="CI33" i="18"/>
  <c r="CI33" i="26"/>
  <c r="BE33" i="24"/>
  <c r="CC33" i="19"/>
  <c r="AW33" i="17"/>
  <c r="AW33" i="25"/>
  <c r="CW32" i="22"/>
  <c r="DT32" i="16"/>
  <c r="CQ32" i="22"/>
  <c r="EC32" i="21"/>
  <c r="CV32" i="26"/>
  <c r="DS32" i="20"/>
  <c r="BY33" i="17"/>
  <c r="BY33" i="25"/>
  <c r="BM33" i="19"/>
  <c r="CM34" i="20"/>
  <c r="BU34" i="24"/>
  <c r="BU34" i="20"/>
  <c r="AW34" i="24"/>
  <c r="AW34" i="16"/>
  <c r="BR34" i="23"/>
  <c r="BR34" i="16"/>
  <c r="BG34" i="23"/>
  <c r="BG34" i="16"/>
  <c r="CI34" i="22"/>
  <c r="AP34" i="17"/>
  <c r="AH34" i="17"/>
  <c r="CA34" i="17" s="1"/>
  <c r="Z34" i="17"/>
  <c r="R34" i="17"/>
  <c r="J34" i="17"/>
  <c r="B34" i="17"/>
  <c r="BP34" i="17" s="1"/>
  <c r="AO34" i="17"/>
  <c r="AG34" i="17"/>
  <c r="Y34" i="17"/>
  <c r="Q34" i="17"/>
  <c r="I34" i="17"/>
  <c r="AN34" i="17"/>
  <c r="AD34" i="17"/>
  <c r="T34" i="17"/>
  <c r="H34" i="17"/>
  <c r="AM34" i="17"/>
  <c r="AC34" i="17"/>
  <c r="S34" i="17"/>
  <c r="G34" i="17"/>
  <c r="AL34" i="17"/>
  <c r="AB34" i="17"/>
  <c r="P34" i="17"/>
  <c r="F34" i="17"/>
  <c r="AK34" i="17"/>
  <c r="AA34" i="17"/>
  <c r="O34" i="17"/>
  <c r="E34" i="17"/>
  <c r="AT34" i="17"/>
  <c r="X34" i="17"/>
  <c r="D34" i="17"/>
  <c r="AS34" i="17"/>
  <c r="W34" i="17"/>
  <c r="C34" i="17"/>
  <c r="AR34" i="17"/>
  <c r="V34" i="17"/>
  <c r="AQ34" i="17"/>
  <c r="U34" i="17"/>
  <c r="AI34" i="17"/>
  <c r="M34" i="17"/>
  <c r="AJ34" i="17"/>
  <c r="AF34" i="17"/>
  <c r="AE34" i="17"/>
  <c r="N34" i="17"/>
  <c r="L34" i="17"/>
  <c r="K34" i="17"/>
  <c r="BD34" i="17" s="1"/>
  <c r="AT34" i="26"/>
  <c r="AL34" i="26"/>
  <c r="AD34" i="26"/>
  <c r="V34" i="26"/>
  <c r="N34" i="26"/>
  <c r="F34" i="26"/>
  <c r="AP34" i="26"/>
  <c r="AG34" i="26"/>
  <c r="X34" i="26"/>
  <c r="O34" i="26"/>
  <c r="E34" i="26"/>
  <c r="AO34" i="26"/>
  <c r="AF34" i="26"/>
  <c r="W34" i="26"/>
  <c r="M34" i="26"/>
  <c r="D34" i="26"/>
  <c r="AK34" i="26"/>
  <c r="Z34" i="26"/>
  <c r="L34" i="26"/>
  <c r="AJ34" i="26"/>
  <c r="U34" i="26"/>
  <c r="I34" i="26"/>
  <c r="AI34" i="26"/>
  <c r="T34" i="26"/>
  <c r="H34" i="26"/>
  <c r="AH34" i="26"/>
  <c r="S34" i="26"/>
  <c r="G34" i="26"/>
  <c r="AS34" i="26"/>
  <c r="AE34" i="26"/>
  <c r="R34" i="26"/>
  <c r="C34" i="26"/>
  <c r="BJ34" i="26" s="1"/>
  <c r="AR34" i="26"/>
  <c r="Q34" i="26"/>
  <c r="AM34" i="26"/>
  <c r="J34" i="26"/>
  <c r="AC34" i="26"/>
  <c r="B34" i="26"/>
  <c r="AN34" i="26"/>
  <c r="AB34" i="26"/>
  <c r="Y34" i="26"/>
  <c r="AQ34" i="26"/>
  <c r="K34" i="26"/>
  <c r="AA34" i="26"/>
  <c r="P34" i="26"/>
  <c r="CK33" i="23"/>
  <c r="BP33" i="17"/>
  <c r="BP33" i="25"/>
  <c r="AZ33" i="18"/>
  <c r="BU33" i="24"/>
  <c r="BO33" i="21"/>
  <c r="CJ33" i="25"/>
  <c r="CB33" i="16"/>
  <c r="DI32" i="20"/>
  <c r="DM32" i="20"/>
  <c r="ED32" i="22"/>
  <c r="DD32" i="26"/>
  <c r="DP32" i="18"/>
  <c r="CO32" i="24"/>
  <c r="CA33" i="21"/>
  <c r="BD33" i="23"/>
  <c r="EF33" i="23" s="1"/>
  <c r="DP32" i="16"/>
  <c r="EE32" i="22"/>
  <c r="DR32" i="20"/>
  <c r="EC32" i="17"/>
  <c r="DD32" i="24"/>
  <c r="CQ32" i="20"/>
  <c r="BL33" i="21"/>
  <c r="BC41" i="4"/>
  <c r="AU41" i="4"/>
  <c r="AM41" i="4"/>
  <c r="AE41" i="4"/>
  <c r="W41" i="4"/>
  <c r="O41" i="4"/>
  <c r="BB41" i="4"/>
  <c r="AT41" i="4"/>
  <c r="AL41" i="4"/>
  <c r="AD41" i="4"/>
  <c r="V41" i="4"/>
  <c r="N41" i="4"/>
  <c r="AX41" i="4"/>
  <c r="AP41" i="4"/>
  <c r="AH41" i="4"/>
  <c r="Z41" i="4"/>
  <c r="R41" i="4"/>
  <c r="AW41" i="4"/>
  <c r="AO41" i="4"/>
  <c r="AG41" i="4"/>
  <c r="Y41" i="4"/>
  <c r="Q41" i="4"/>
  <c r="AV41" i="4"/>
  <c r="AF41" i="4"/>
  <c r="P41" i="4"/>
  <c r="AS41" i="4"/>
  <c r="AC41" i="4"/>
  <c r="M41" i="4"/>
  <c r="AB41" i="4"/>
  <c r="BD41" i="4"/>
  <c r="AN41" i="4"/>
  <c r="X41" i="4"/>
  <c r="AR41" i="4"/>
  <c r="L41" i="4"/>
  <c r="AQ41" i="4"/>
  <c r="AA41" i="4"/>
  <c r="BA41" i="4"/>
  <c r="AK41" i="4"/>
  <c r="U41" i="4"/>
  <c r="AZ41" i="4"/>
  <c r="AJ41" i="4"/>
  <c r="T41" i="4"/>
  <c r="AY41" i="4"/>
  <c r="AI41" i="4"/>
  <c r="S41" i="4"/>
  <c r="BS33" i="21"/>
  <c r="J41" i="4"/>
  <c r="I41" i="4"/>
  <c r="K41" i="4"/>
  <c r="E46" i="12"/>
  <c r="D46" i="12"/>
  <c r="C46" i="12"/>
  <c r="B46" i="12"/>
  <c r="A47" i="12"/>
  <c r="H46" i="12"/>
  <c r="G46" i="12"/>
  <c r="F46" i="12"/>
  <c r="CZ32" i="21"/>
  <c r="DK32" i="22"/>
  <c r="AW41" i="6"/>
  <c r="AO41" i="6"/>
  <c r="AG41" i="6"/>
  <c r="Y41" i="6"/>
  <c r="Q41" i="6"/>
  <c r="BD41" i="6"/>
  <c r="AV41" i="6"/>
  <c r="AN41" i="6"/>
  <c r="AF41" i="6"/>
  <c r="X41" i="6"/>
  <c r="P41" i="6"/>
  <c r="BC41" i="6"/>
  <c r="AU41" i="6"/>
  <c r="AM41" i="6"/>
  <c r="AE41" i="6"/>
  <c r="W41" i="6"/>
  <c r="O41" i="6"/>
  <c r="BB41" i="6"/>
  <c r="AT41" i="6"/>
  <c r="AL41" i="6"/>
  <c r="AD41" i="6"/>
  <c r="V41" i="6"/>
  <c r="N41" i="6"/>
  <c r="BA41" i="6"/>
  <c r="AS41" i="6"/>
  <c r="AK41" i="6"/>
  <c r="AC41" i="6"/>
  <c r="U41" i="6"/>
  <c r="M41" i="6"/>
  <c r="AZ41" i="6"/>
  <c r="AR41" i="6"/>
  <c r="AJ41" i="6"/>
  <c r="AB41" i="6"/>
  <c r="T41" i="6"/>
  <c r="L41" i="6"/>
  <c r="AY41" i="6"/>
  <c r="AQ41" i="6"/>
  <c r="AI41" i="6"/>
  <c r="AA41" i="6"/>
  <c r="S41" i="6"/>
  <c r="AX41" i="6"/>
  <c r="AP41" i="6"/>
  <c r="AH41" i="6"/>
  <c r="Z41" i="6"/>
  <c r="R41" i="6"/>
  <c r="CU32" i="16"/>
  <c r="DS32" i="22"/>
  <c r="DO32" i="17"/>
  <c r="DU32" i="18"/>
  <c r="DQ32" i="26"/>
  <c r="DG32" i="24"/>
  <c r="DT32" i="25"/>
  <c r="DI32" i="22"/>
  <c r="EA32" i="17"/>
  <c r="CX32" i="25"/>
  <c r="DR32" i="19"/>
  <c r="CV32" i="24"/>
  <c r="DZ32" i="26"/>
  <c r="CS32" i="19"/>
  <c r="CY32" i="17"/>
  <c r="EC32" i="22"/>
  <c r="DI32" i="24"/>
  <c r="EF32" i="25"/>
  <c r="DJ32" i="26"/>
  <c r="DI32" i="16"/>
  <c r="EA32" i="24"/>
  <c r="DB32" i="19"/>
  <c r="DL32" i="17"/>
  <c r="DN32" i="25"/>
  <c r="DW32" i="19"/>
  <c r="DZ32" i="20"/>
  <c r="DT32" i="22"/>
  <c r="DM32" i="24"/>
  <c r="DH32" i="18"/>
  <c r="CR32" i="26"/>
  <c r="DI32" i="26"/>
  <c r="DF32" i="25"/>
  <c r="CA34" i="25"/>
  <c r="CA34" i="22"/>
  <c r="CA34" i="16"/>
  <c r="BK33" i="19"/>
  <c r="AW33" i="20"/>
  <c r="AW33" i="26"/>
  <c r="CQ32" i="21"/>
  <c r="CR32" i="20"/>
  <c r="DK32" i="20"/>
  <c r="DC32" i="17"/>
  <c r="CV32" i="18"/>
  <c r="CT32" i="20"/>
  <c r="CV32" i="17"/>
  <c r="BY33" i="26"/>
  <c r="AV33" i="23"/>
  <c r="BJ34" i="24"/>
  <c r="BJ34" i="21"/>
  <c r="BJ34" i="20"/>
  <c r="AZ34" i="23"/>
  <c r="AZ34" i="21"/>
  <c r="BK34" i="23"/>
  <c r="BK34" i="19"/>
  <c r="BK34" i="20"/>
  <c r="CE34" i="23"/>
  <c r="CE34" i="19"/>
  <c r="CE34" i="20"/>
  <c r="BP34" i="23"/>
  <c r="BP34" i="21"/>
  <c r="AV34" i="25"/>
  <c r="AV34" i="21"/>
  <c r="AV34" i="20"/>
  <c r="AR34" i="18"/>
  <c r="AJ34" i="18"/>
  <c r="AB34" i="18"/>
  <c r="T34" i="18"/>
  <c r="L34" i="18"/>
  <c r="D34" i="18"/>
  <c r="AP34" i="18"/>
  <c r="AG34" i="18"/>
  <c r="X34" i="18"/>
  <c r="O34" i="18"/>
  <c r="F34" i="18"/>
  <c r="AO34" i="18"/>
  <c r="AF34" i="18"/>
  <c r="W34" i="18"/>
  <c r="N34" i="18"/>
  <c r="E34" i="18"/>
  <c r="AN34" i="18"/>
  <c r="AE34" i="18"/>
  <c r="V34" i="18"/>
  <c r="M34" i="18"/>
  <c r="C34" i="18"/>
  <c r="AM34" i="18"/>
  <c r="AD34" i="18"/>
  <c r="U34" i="18"/>
  <c r="K34" i="18"/>
  <c r="B34" i="18"/>
  <c r="AL34" i="18"/>
  <c r="S34" i="18"/>
  <c r="AK34" i="18"/>
  <c r="CD34" i="18" s="1"/>
  <c r="R34" i="18"/>
  <c r="AI34" i="18"/>
  <c r="Q34" i="18"/>
  <c r="Y34" i="18"/>
  <c r="AT34" i="18"/>
  <c r="P34" i="18"/>
  <c r="AS34" i="18"/>
  <c r="J34" i="18"/>
  <c r="BC34" i="18" s="1"/>
  <c r="AQ34" i="18"/>
  <c r="I34" i="18"/>
  <c r="H34" i="18"/>
  <c r="G34" i="18"/>
  <c r="AC34" i="18"/>
  <c r="AH34" i="18"/>
  <c r="Z34" i="18"/>
  <c r="AA34" i="18"/>
  <c r="BT34" i="18" s="1"/>
  <c r="CG33" i="23"/>
  <c r="AZ33" i="20"/>
  <c r="BU33" i="16"/>
  <c r="BU33" i="25"/>
  <c r="J41" i="7"/>
  <c r="I41" i="7"/>
  <c r="K41" i="7"/>
  <c r="CJ33" i="17"/>
  <c r="EC33" i="17" s="1"/>
  <c r="BG33" i="23"/>
  <c r="BT33" i="20"/>
  <c r="AU33" i="21"/>
  <c r="DN32" i="21"/>
  <c r="DB32" i="26"/>
  <c r="DU32" i="24"/>
  <c r="DJ32" i="17"/>
  <c r="DH32" i="24"/>
  <c r="H47" i="5"/>
  <c r="G47" i="5"/>
  <c r="C47" i="5"/>
  <c r="B47" i="5"/>
  <c r="E47" i="5"/>
  <c r="D47" i="5"/>
  <c r="A48" i="5"/>
  <c r="F47" i="5"/>
  <c r="DB32" i="21"/>
  <c r="DJ32" i="20"/>
  <c r="K41" i="8"/>
  <c r="J41" i="8"/>
  <c r="I41" i="8"/>
  <c r="BD33" i="16"/>
  <c r="BF33" i="21"/>
  <c r="DB32" i="20"/>
  <c r="DR32" i="26"/>
  <c r="CS32" i="25"/>
  <c r="DH32" i="22"/>
  <c r="EE32" i="19"/>
  <c r="EA32" i="18"/>
  <c r="EC32" i="16"/>
  <c r="I41" i="9"/>
  <c r="K41" i="9"/>
  <c r="J41" i="9"/>
  <c r="EE32" i="18"/>
  <c r="DJ32" i="22"/>
  <c r="CY32" i="22"/>
  <c r="DH32" i="21"/>
  <c r="A48" i="9"/>
  <c r="H47" i="9"/>
  <c r="G47" i="9"/>
  <c r="D47" i="9"/>
  <c r="F47" i="9"/>
  <c r="E47" i="9"/>
  <c r="C47" i="9"/>
  <c r="B47" i="9"/>
  <c r="DC32" i="16"/>
  <c r="EC32" i="25"/>
  <c r="DK32" i="18"/>
  <c r="DQ32" i="19"/>
  <c r="DA32" i="18"/>
  <c r="DN32" i="26"/>
  <c r="EB32" i="16"/>
  <c r="CZ32" i="17"/>
  <c r="EA32" i="25"/>
  <c r="CZ32" i="24"/>
  <c r="CP32" i="26"/>
  <c r="DC32" i="19"/>
  <c r="EB32" i="25"/>
  <c r="DL32" i="16"/>
  <c r="CR32" i="24"/>
  <c r="DJ32" i="25"/>
  <c r="DL32" i="19"/>
  <c r="DE32" i="21"/>
  <c r="CY32" i="16"/>
  <c r="DT32" i="17"/>
  <c r="CP32" i="18"/>
  <c r="CW32" i="21"/>
  <c r="CU32" i="17"/>
  <c r="DQ32" i="25"/>
  <c r="DD32" i="21"/>
  <c r="DW32" i="20"/>
  <c r="DK32" i="16"/>
  <c r="DK32" i="24"/>
  <c r="DX32" i="18"/>
  <c r="ED32" i="26"/>
  <c r="DV32" i="19"/>
  <c r="DQ32" i="18"/>
  <c r="AW34" i="26" l="1"/>
  <c r="BZ34" i="26"/>
  <c r="BN34" i="17"/>
  <c r="BU34" i="17"/>
  <c r="DF33" i="19"/>
  <c r="BO34" i="25"/>
  <c r="BL34" i="25"/>
  <c r="BX34" i="16"/>
  <c r="BB34" i="24"/>
  <c r="BE34" i="21"/>
  <c r="BM34" i="24"/>
  <c r="CF34" i="24"/>
  <c r="CF34" i="23"/>
  <c r="BN34" i="23"/>
  <c r="CH34" i="23"/>
  <c r="DS33" i="22"/>
  <c r="CL34" i="18"/>
  <c r="BF34" i="18"/>
  <c r="BM34" i="18"/>
  <c r="BP34" i="20"/>
  <c r="BK34" i="21"/>
  <c r="BJ34" i="22"/>
  <c r="CP33" i="20"/>
  <c r="CA34" i="23"/>
  <c r="DT34" i="23" s="1"/>
  <c r="CG34" i="26"/>
  <c r="BK34" i="26"/>
  <c r="CB34" i="26"/>
  <c r="BF34" i="26"/>
  <c r="BE34" i="17"/>
  <c r="CJ34" i="17"/>
  <c r="CM34" i="17"/>
  <c r="CG34" i="17"/>
  <c r="BK34" i="17"/>
  <c r="BR34" i="24"/>
  <c r="CM34" i="16"/>
  <c r="BY34" i="23"/>
  <c r="BQ34" i="25"/>
  <c r="BC34" i="25"/>
  <c r="BT34" i="25"/>
  <c r="CD34" i="16"/>
  <c r="CJ34" i="16"/>
  <c r="BZ34" i="16"/>
  <c r="BC34" i="19"/>
  <c r="CB34" i="19"/>
  <c r="BF34" i="21"/>
  <c r="BM34" i="21"/>
  <c r="BL34" i="21"/>
  <c r="AU34" i="22"/>
  <c r="CO34" i="22" s="1"/>
  <c r="BF34" i="24"/>
  <c r="BT34" i="24"/>
  <c r="BA34" i="24"/>
  <c r="BQ34" i="23"/>
  <c r="BE34" i="23"/>
  <c r="BV34" i="23"/>
  <c r="AO42" i="6"/>
  <c r="AX42" i="9"/>
  <c r="AL42" i="9"/>
  <c r="AS42" i="9"/>
  <c r="AR42" i="9"/>
  <c r="P42" i="9"/>
  <c r="AG42" i="9"/>
  <c r="DT33" i="25"/>
  <c r="BV34" i="20"/>
  <c r="BM34" i="26"/>
  <c r="BQ34" i="17"/>
  <c r="BC34" i="17"/>
  <c r="BV34" i="25"/>
  <c r="BY34" i="25"/>
  <c r="BM34" i="16"/>
  <c r="BT34" i="19"/>
  <c r="BA34" i="21"/>
  <c r="DX34" i="21" s="1"/>
  <c r="BD34" i="21"/>
  <c r="BD34" i="24"/>
  <c r="BQ34" i="22"/>
  <c r="CC34" i="22"/>
  <c r="BI34" i="23"/>
  <c r="CK34" i="22"/>
  <c r="BS34" i="18"/>
  <c r="BL34" i="18"/>
  <c r="CH34" i="18"/>
  <c r="AV34" i="22"/>
  <c r="AZ34" i="20"/>
  <c r="CW33" i="16"/>
  <c r="CA34" i="18"/>
  <c r="BI34" i="18"/>
  <c r="CE34" i="18"/>
  <c r="BO34" i="18"/>
  <c r="AY34" i="18"/>
  <c r="BU34" i="18"/>
  <c r="BP34" i="22"/>
  <c r="CE34" i="22"/>
  <c r="AZ34" i="22"/>
  <c r="BJ34" i="23"/>
  <c r="CA34" i="24"/>
  <c r="CA34" i="26"/>
  <c r="BX34" i="26"/>
  <c r="BB34" i="26"/>
  <c r="AY34" i="26"/>
  <c r="BO34" i="17"/>
  <c r="AX34" i="17"/>
  <c r="AZ34" i="17"/>
  <c r="BB34" i="17"/>
  <c r="BS34" i="17"/>
  <c r="BR34" i="25"/>
  <c r="DN33" i="17"/>
  <c r="AY34" i="25"/>
  <c r="CF34" i="25"/>
  <c r="CK34" i="25"/>
  <c r="CC34" i="25"/>
  <c r="CB34" i="25"/>
  <c r="BH34" i="16"/>
  <c r="BE34" i="16"/>
  <c r="CH34" i="16"/>
  <c r="BZ34" i="20"/>
  <c r="AX34" i="23"/>
  <c r="CL34" i="19"/>
  <c r="BE34" i="19"/>
  <c r="BB34" i="19"/>
  <c r="CJ34" i="19"/>
  <c r="BH34" i="19"/>
  <c r="DA34" i="19" s="1"/>
  <c r="BO34" i="20"/>
  <c r="BS34" i="21"/>
  <c r="BV34" i="21"/>
  <c r="BT34" i="21"/>
  <c r="BI34" i="24"/>
  <c r="BM34" i="22"/>
  <c r="BC34" i="23"/>
  <c r="CV34" i="23" s="1"/>
  <c r="BM34" i="23"/>
  <c r="CB34" i="22"/>
  <c r="S42" i="9"/>
  <c r="BB42" i="9"/>
  <c r="N42" i="9"/>
  <c r="X42" i="9"/>
  <c r="AO42" i="9"/>
  <c r="BE34" i="20"/>
  <c r="BH34" i="18"/>
  <c r="BI34" i="26"/>
  <c r="BJ34" i="17"/>
  <c r="AW34" i="19"/>
  <c r="CM34" i="18"/>
  <c r="BG34" i="26"/>
  <c r="BL34" i="17"/>
  <c r="AU34" i="16"/>
  <c r="DP34" i="16" s="1"/>
  <c r="BR34" i="18"/>
  <c r="BQ34" i="18"/>
  <c r="CC34" i="26"/>
  <c r="BY34" i="17"/>
  <c r="BR34" i="17"/>
  <c r="BR34" i="19"/>
  <c r="CX33" i="24"/>
  <c r="BQ34" i="16"/>
  <c r="BC34" i="16"/>
  <c r="BH34" i="21"/>
  <c r="BV34" i="24"/>
  <c r="EC33" i="18"/>
  <c r="BC34" i="22"/>
  <c r="BE34" i="18"/>
  <c r="BX34" i="18"/>
  <c r="CL34" i="26"/>
  <c r="BH34" i="17"/>
  <c r="DN33" i="25"/>
  <c r="BD34" i="18"/>
  <c r="CK34" i="18"/>
  <c r="BP34" i="24"/>
  <c r="AZ34" i="24"/>
  <c r="BC34" i="26"/>
  <c r="BO34" i="26"/>
  <c r="BT34" i="17"/>
  <c r="CI34" i="17"/>
  <c r="AW34" i="20"/>
  <c r="CM34" i="21"/>
  <c r="BW34" i="20"/>
  <c r="BW34" i="25"/>
  <c r="CI34" i="16"/>
  <c r="BY34" i="16"/>
  <c r="CH34" i="19"/>
  <c r="BX34" i="19"/>
  <c r="AU34" i="21"/>
  <c r="CJ34" i="21"/>
  <c r="CD34" i="24"/>
  <c r="CD34" i="20"/>
  <c r="AY34" i="23"/>
  <c r="AP42" i="9"/>
  <c r="W42" i="9"/>
  <c r="CH34" i="22"/>
  <c r="BA34" i="22"/>
  <c r="CH34" i="20"/>
  <c r="DZ33" i="21"/>
  <c r="BA34" i="18"/>
  <c r="BJ34" i="18"/>
  <c r="BN34" i="18"/>
  <c r="AX34" i="18"/>
  <c r="BZ34" i="18"/>
  <c r="AV34" i="16"/>
  <c r="BP34" i="16"/>
  <c r="BK34" i="25"/>
  <c r="CO33" i="23"/>
  <c r="CU33" i="21"/>
  <c r="AZ34" i="26"/>
  <c r="CF34" i="26"/>
  <c r="BL34" i="26"/>
  <c r="BE34" i="26"/>
  <c r="AX34" i="26"/>
  <c r="BW34" i="26"/>
  <c r="CC34" i="17"/>
  <c r="CD34" i="17"/>
  <c r="CF34" i="17"/>
  <c r="BZ34" i="17"/>
  <c r="AW34" i="21"/>
  <c r="BU34" i="21"/>
  <c r="CM34" i="22"/>
  <c r="BY34" i="20"/>
  <c r="BB34" i="25"/>
  <c r="BN34" i="25"/>
  <c r="BZ34" i="25"/>
  <c r="BH34" i="25"/>
  <c r="CI34" i="25"/>
  <c r="BA34" i="16"/>
  <c r="BI34" i="16"/>
  <c r="CF34" i="16"/>
  <c r="CK34" i="16"/>
  <c r="CK34" i="19"/>
  <c r="CC34" i="19"/>
  <c r="BN34" i="19"/>
  <c r="DG34" i="19" s="1"/>
  <c r="CF34" i="19"/>
  <c r="BI34" i="21"/>
  <c r="BN34" i="21"/>
  <c r="AY34" i="21"/>
  <c r="CK34" i="24"/>
  <c r="BH34" i="24"/>
  <c r="CJ34" i="22"/>
  <c r="CD34" i="22"/>
  <c r="CX33" i="19"/>
  <c r="CK34" i="23"/>
  <c r="BX34" i="23"/>
  <c r="U42" i="9"/>
  <c r="AA42" i="9"/>
  <c r="L42" i="9"/>
  <c r="AE42" i="9"/>
  <c r="AV42" i="9"/>
  <c r="I42" i="3"/>
  <c r="AY34" i="22"/>
  <c r="BI34" i="22"/>
  <c r="BC34" i="20"/>
  <c r="AV34" i="18"/>
  <c r="BV34" i="26"/>
  <c r="CK34" i="17"/>
  <c r="BQ34" i="24"/>
  <c r="AZ34" i="18"/>
  <c r="CG34" i="18"/>
  <c r="AV34" i="24"/>
  <c r="CE34" i="24"/>
  <c r="BJ34" i="25"/>
  <c r="BT34" i="26"/>
  <c r="CH34" i="26"/>
  <c r="AV34" i="17"/>
  <c r="BV34" i="17"/>
  <c r="BG34" i="19"/>
  <c r="BU34" i="19"/>
  <c r="AZ34" i="25"/>
  <c r="BF34" i="16"/>
  <c r="BV34" i="16"/>
  <c r="BW34" i="19"/>
  <c r="DP34" i="19" s="1"/>
  <c r="BF34" i="19"/>
  <c r="CD34" i="21"/>
  <c r="AX34" i="21"/>
  <c r="CO34" i="21" s="1"/>
  <c r="CJ34" i="24"/>
  <c r="CJ34" i="20"/>
  <c r="BD34" i="23"/>
  <c r="AY42" i="9"/>
  <c r="AT42" i="9"/>
  <c r="BE34" i="22"/>
  <c r="AY34" i="20"/>
  <c r="O42" i="4"/>
  <c r="BB34" i="18"/>
  <c r="CB34" i="18"/>
  <c r="BW34" i="18"/>
  <c r="BG34" i="18"/>
  <c r="AV34" i="19"/>
  <c r="DD34" i="19" s="1"/>
  <c r="BK34" i="16"/>
  <c r="AZ34" i="16"/>
  <c r="DL33" i="21"/>
  <c r="CJ34" i="26"/>
  <c r="BH34" i="26"/>
  <c r="BF34" i="17"/>
  <c r="CL34" i="17"/>
  <c r="AY34" i="17"/>
  <c r="BA34" i="17"/>
  <c r="CH34" i="17"/>
  <c r="CI34" i="19"/>
  <c r="BG34" i="21"/>
  <c r="AW34" i="22"/>
  <c r="BU34" i="22"/>
  <c r="CM34" i="23"/>
  <c r="CY33" i="22"/>
  <c r="BX34" i="25"/>
  <c r="CH34" i="25"/>
  <c r="CL34" i="25"/>
  <c r="BT34" i="16"/>
  <c r="CC34" i="16"/>
  <c r="BD34" i="16"/>
  <c r="BB34" i="16"/>
  <c r="BB34" i="22"/>
  <c r="DL34" i="22" s="1"/>
  <c r="BQ34" i="19"/>
  <c r="BI34" i="19"/>
  <c r="BA34" i="19"/>
  <c r="BD34" i="19"/>
  <c r="BV34" i="19"/>
  <c r="BC34" i="21"/>
  <c r="BX34" i="21"/>
  <c r="CB34" i="24"/>
  <c r="AY34" i="24"/>
  <c r="DP34" i="24" s="1"/>
  <c r="AU34" i="24"/>
  <c r="CJ34" i="23"/>
  <c r="BC42" i="5"/>
  <c r="AK42" i="9"/>
  <c r="AQ42" i="9"/>
  <c r="T42" i="9"/>
  <c r="AM42" i="9"/>
  <c r="BV34" i="22"/>
  <c r="BD34" i="22"/>
  <c r="ED33" i="20"/>
  <c r="DR33" i="24"/>
  <c r="BV34" i="18"/>
  <c r="CC34" i="18"/>
  <c r="BN34" i="26"/>
  <c r="BX34" i="17"/>
  <c r="CJ34" i="25"/>
  <c r="CJ34" i="18"/>
  <c r="BK34" i="18"/>
  <c r="CF34" i="18"/>
  <c r="AW34" i="18"/>
  <c r="AZ34" i="19"/>
  <c r="CA34" i="21"/>
  <c r="CS33" i="18"/>
  <c r="BR34" i="26"/>
  <c r="CK34" i="26"/>
  <c r="BU34" i="26"/>
  <c r="CD34" i="26"/>
  <c r="BQ34" i="26"/>
  <c r="CM34" i="26"/>
  <c r="CB34" i="17"/>
  <c r="AW34" i="17"/>
  <c r="BI34" i="17"/>
  <c r="BM34" i="17"/>
  <c r="BW34" i="17"/>
  <c r="BG34" i="22"/>
  <c r="BR34" i="22"/>
  <c r="DH33" i="26"/>
  <c r="BW34" i="23"/>
  <c r="CG34" i="24"/>
  <c r="BS34" i="23"/>
  <c r="DL34" i="23" s="1"/>
  <c r="BI34" i="25"/>
  <c r="BE34" i="25"/>
  <c r="CD34" i="25"/>
  <c r="BD34" i="25"/>
  <c r="CL34" i="16"/>
  <c r="BN34" i="16"/>
  <c r="AX34" i="19"/>
  <c r="CV34" i="19" s="1"/>
  <c r="BB34" i="23"/>
  <c r="CO34" i="23" s="1"/>
  <c r="BM34" i="19"/>
  <c r="BL34" i="19"/>
  <c r="CD34" i="19"/>
  <c r="CO33" i="24"/>
  <c r="CH34" i="21"/>
  <c r="CK34" i="21"/>
  <c r="CF34" i="21"/>
  <c r="CH34" i="24"/>
  <c r="BX34" i="24"/>
  <c r="BC34" i="24"/>
  <c r="BQ34" i="20"/>
  <c r="BT34" i="23"/>
  <c r="BL34" i="23"/>
  <c r="BF34" i="23"/>
  <c r="BA34" i="23"/>
  <c r="DX34" i="23" s="1"/>
  <c r="BA42" i="9"/>
  <c r="M42" i="9"/>
  <c r="AB42" i="9"/>
  <c r="BL34" i="22"/>
  <c r="BL34" i="20"/>
  <c r="DA33" i="16"/>
  <c r="CT34" i="19"/>
  <c r="DH34" i="19"/>
  <c r="DD33" i="17"/>
  <c r="DF33" i="18"/>
  <c r="CN33" i="23"/>
  <c r="AU34" i="17"/>
  <c r="EE34" i="17" s="1"/>
  <c r="AU34" i="25"/>
  <c r="EE33" i="23"/>
  <c r="DZ33" i="19"/>
  <c r="DC33" i="16"/>
  <c r="EB33" i="24"/>
  <c r="AA42" i="4"/>
  <c r="S42" i="4"/>
  <c r="AJ42" i="4"/>
  <c r="Y42" i="4"/>
  <c r="AX42" i="4"/>
  <c r="W42" i="4"/>
  <c r="DV33" i="22"/>
  <c r="DP33" i="21"/>
  <c r="CN33" i="26"/>
  <c r="J42" i="10"/>
  <c r="I42" i="10"/>
  <c r="K42" i="10"/>
  <c r="EE33" i="21"/>
  <c r="CN33" i="17"/>
  <c r="CU33" i="18"/>
  <c r="BX34" i="20"/>
  <c r="DV33" i="20"/>
  <c r="AP35" i="16"/>
  <c r="AH35" i="16"/>
  <c r="Z35" i="16"/>
  <c r="R35" i="16"/>
  <c r="J35" i="16"/>
  <c r="B35" i="16"/>
  <c r="AO35" i="16"/>
  <c r="AG35" i="16"/>
  <c r="BZ35" i="16" s="1"/>
  <c r="Y35" i="16"/>
  <c r="Q35" i="16"/>
  <c r="I35" i="16"/>
  <c r="BB35" i="16" s="1"/>
  <c r="AT35" i="16"/>
  <c r="AJ35" i="16"/>
  <c r="X35" i="16"/>
  <c r="N35" i="16"/>
  <c r="D35" i="16"/>
  <c r="AW35" i="16" s="1"/>
  <c r="AS35" i="16"/>
  <c r="AI35" i="16"/>
  <c r="W35" i="16"/>
  <c r="M35" i="16"/>
  <c r="C35" i="16"/>
  <c r="BY35" i="16" s="1"/>
  <c r="AQ35" i="16"/>
  <c r="AE35" i="16"/>
  <c r="U35" i="16"/>
  <c r="BN35" i="16" s="1"/>
  <c r="K35" i="16"/>
  <c r="AY35" i="16" s="1"/>
  <c r="AL35" i="16"/>
  <c r="T35" i="16"/>
  <c r="E35" i="16"/>
  <c r="AK35" i="16"/>
  <c r="S35" i="16"/>
  <c r="AF35" i="16"/>
  <c r="P35" i="16"/>
  <c r="BI35" i="16" s="1"/>
  <c r="AD35" i="16"/>
  <c r="BW35" i="16" s="1"/>
  <c r="O35" i="16"/>
  <c r="AR35" i="16"/>
  <c r="AB35" i="16"/>
  <c r="H35" i="16"/>
  <c r="L35" i="16"/>
  <c r="G35" i="16"/>
  <c r="F35" i="16"/>
  <c r="AN35" i="16"/>
  <c r="AM35" i="16"/>
  <c r="AC35" i="16"/>
  <c r="V35" i="16"/>
  <c r="AA35" i="16"/>
  <c r="BT35" i="16" s="1"/>
  <c r="AQ35" i="25"/>
  <c r="AI35" i="25"/>
  <c r="AA35" i="25"/>
  <c r="BT35" i="25" s="1"/>
  <c r="S35" i="25"/>
  <c r="K35" i="25"/>
  <c r="C35" i="25"/>
  <c r="AP35" i="25"/>
  <c r="AH35" i="25"/>
  <c r="Z35" i="25"/>
  <c r="R35" i="25"/>
  <c r="J35" i="25"/>
  <c r="B35" i="25"/>
  <c r="CB35" i="25" s="1"/>
  <c r="AM35" i="25"/>
  <c r="AC35" i="25"/>
  <c r="Q35" i="25"/>
  <c r="G35" i="25"/>
  <c r="AL35" i="25"/>
  <c r="AB35" i="25"/>
  <c r="P35" i="25"/>
  <c r="F35" i="25"/>
  <c r="AY35" i="25" s="1"/>
  <c r="AK35" i="25"/>
  <c r="Y35" i="25"/>
  <c r="O35" i="25"/>
  <c r="E35" i="25"/>
  <c r="AT35" i="25"/>
  <c r="AJ35" i="25"/>
  <c r="X35" i="25"/>
  <c r="N35" i="25"/>
  <c r="D35" i="25"/>
  <c r="AG35" i="25"/>
  <c r="M35" i="25"/>
  <c r="AF35" i="25"/>
  <c r="L35" i="25"/>
  <c r="AE35" i="25"/>
  <c r="I35" i="25"/>
  <c r="BB35" i="25" s="1"/>
  <c r="AD35" i="25"/>
  <c r="BW35" i="25" s="1"/>
  <c r="H35" i="25"/>
  <c r="AS35" i="25"/>
  <c r="W35" i="25"/>
  <c r="AR35" i="25"/>
  <c r="AO35" i="25"/>
  <c r="AN35" i="25"/>
  <c r="V35" i="25"/>
  <c r="U35" i="25"/>
  <c r="T35" i="25"/>
  <c r="CO33" i="25"/>
  <c r="CT33" i="21"/>
  <c r="CY33" i="23"/>
  <c r="BA42" i="12"/>
  <c r="AS42" i="12"/>
  <c r="AK42" i="12"/>
  <c r="AC42" i="12"/>
  <c r="U42" i="12"/>
  <c r="M42" i="12"/>
  <c r="AZ42" i="12"/>
  <c r="AR42" i="12"/>
  <c r="AJ42" i="12"/>
  <c r="AB42" i="12"/>
  <c r="T42" i="12"/>
  <c r="L42" i="12"/>
  <c r="AY42" i="12"/>
  <c r="AQ42" i="12"/>
  <c r="AI42" i="12"/>
  <c r="AA42" i="12"/>
  <c r="S42" i="12"/>
  <c r="AX42" i="12"/>
  <c r="AP42" i="12"/>
  <c r="AH42" i="12"/>
  <c r="Z42" i="12"/>
  <c r="R42" i="12"/>
  <c r="AW42" i="12"/>
  <c r="AO42" i="12"/>
  <c r="AG42" i="12"/>
  <c r="Y42" i="12"/>
  <c r="Q42" i="12"/>
  <c r="BD42" i="12"/>
  <c r="AV42" i="12"/>
  <c r="AN42" i="12"/>
  <c r="AF42" i="12"/>
  <c r="X42" i="12"/>
  <c r="P42" i="12"/>
  <c r="BC42" i="12"/>
  <c r="AU42" i="12"/>
  <c r="AM42" i="12"/>
  <c r="AE42" i="12"/>
  <c r="W42" i="12"/>
  <c r="O42" i="12"/>
  <c r="BB42" i="12"/>
  <c r="AT42" i="12"/>
  <c r="AL42" i="12"/>
  <c r="AD42" i="12"/>
  <c r="V42" i="12"/>
  <c r="N42" i="12"/>
  <c r="DZ33" i="16"/>
  <c r="EF33" i="25"/>
  <c r="DO33" i="17"/>
  <c r="CT33" i="19"/>
  <c r="DT33" i="23"/>
  <c r="DQ33" i="16"/>
  <c r="CY33" i="19"/>
  <c r="DI33" i="18"/>
  <c r="CO33" i="22"/>
  <c r="DO33" i="16"/>
  <c r="CT33" i="25"/>
  <c r="DP33" i="18"/>
  <c r="CU33" i="20"/>
  <c r="EC33" i="22"/>
  <c r="DQ33" i="24"/>
  <c r="DX33" i="25"/>
  <c r="DM33" i="18"/>
  <c r="DZ33" i="22"/>
  <c r="DO33" i="24"/>
  <c r="DQ33" i="25"/>
  <c r="DT33" i="26"/>
  <c r="DP33" i="20"/>
  <c r="DW33" i="16"/>
  <c r="CV33" i="19"/>
  <c r="EE33" i="18"/>
  <c r="DW33" i="22"/>
  <c r="DJ33" i="23"/>
  <c r="DW33" i="19"/>
  <c r="DU33" i="20"/>
  <c r="AX42" i="6"/>
  <c r="AB42" i="6"/>
  <c r="AS42" i="6"/>
  <c r="O42" i="6"/>
  <c r="AF42" i="6"/>
  <c r="DY33" i="16"/>
  <c r="DL33" i="25"/>
  <c r="AJ42" i="5"/>
  <c r="Y42" i="5"/>
  <c r="R42" i="5"/>
  <c r="AQ42" i="5"/>
  <c r="P42" i="5"/>
  <c r="DB33" i="19"/>
  <c r="CT33" i="18"/>
  <c r="CR33" i="17"/>
  <c r="DL33" i="19"/>
  <c r="I42" i="7"/>
  <c r="J42" i="7"/>
  <c r="K42" i="7"/>
  <c r="BP34" i="26"/>
  <c r="BP34" i="18"/>
  <c r="CI34" i="18"/>
  <c r="K42" i="8"/>
  <c r="J42" i="8"/>
  <c r="I42" i="8"/>
  <c r="DZ34" i="16"/>
  <c r="DX33" i="21"/>
  <c r="BY34" i="18"/>
  <c r="BY34" i="26"/>
  <c r="CN33" i="21"/>
  <c r="DN33" i="16"/>
  <c r="DV33" i="21"/>
  <c r="CW33" i="23"/>
  <c r="DI33" i="25"/>
  <c r="DR33" i="25"/>
  <c r="CP33" i="25"/>
  <c r="CS33" i="24"/>
  <c r="DU33" i="23"/>
  <c r="CO33" i="21"/>
  <c r="AU34" i="18"/>
  <c r="AU34" i="26"/>
  <c r="I42" i="5"/>
  <c r="K42" i="5"/>
  <c r="J42" i="5"/>
  <c r="CW33" i="21"/>
  <c r="DI33" i="23"/>
  <c r="BQ34" i="21"/>
  <c r="DN34" i="21" s="1"/>
  <c r="EB33" i="16"/>
  <c r="CB34" i="23"/>
  <c r="AQ42" i="4"/>
  <c r="AI42" i="4"/>
  <c r="U42" i="4"/>
  <c r="AG42" i="4"/>
  <c r="N42" i="4"/>
  <c r="AE42" i="4"/>
  <c r="EB33" i="19"/>
  <c r="DX33" i="24"/>
  <c r="F47" i="3"/>
  <c r="E47" i="3"/>
  <c r="A48" i="3"/>
  <c r="H47" i="3"/>
  <c r="G47" i="3"/>
  <c r="D47" i="3"/>
  <c r="C47" i="3"/>
  <c r="B47" i="3"/>
  <c r="CN33" i="18"/>
  <c r="I42" i="4"/>
  <c r="K42" i="4"/>
  <c r="J42" i="4"/>
  <c r="CY33" i="24"/>
  <c r="DM33" i="23"/>
  <c r="ED33" i="19"/>
  <c r="BA34" i="25"/>
  <c r="BX34" i="22"/>
  <c r="DF33" i="23"/>
  <c r="CX33" i="18"/>
  <c r="AR35" i="18"/>
  <c r="AJ35" i="18"/>
  <c r="AB35" i="18"/>
  <c r="T35" i="18"/>
  <c r="L35" i="18"/>
  <c r="D35" i="18"/>
  <c r="AQ35" i="18"/>
  <c r="AH35" i="18"/>
  <c r="Y35" i="18"/>
  <c r="P35" i="18"/>
  <c r="G35" i="18"/>
  <c r="AZ35" i="18" s="1"/>
  <c r="AP35" i="18"/>
  <c r="AG35" i="18"/>
  <c r="X35" i="18"/>
  <c r="O35" i="18"/>
  <c r="F35" i="18"/>
  <c r="AO35" i="18"/>
  <c r="AF35" i="18"/>
  <c r="W35" i="18"/>
  <c r="N35" i="18"/>
  <c r="E35" i="18"/>
  <c r="AN35" i="18"/>
  <c r="AE35" i="18"/>
  <c r="V35" i="18"/>
  <c r="M35" i="18"/>
  <c r="C35" i="18"/>
  <c r="BM35" i="18" s="1"/>
  <c r="AD35" i="18"/>
  <c r="BW35" i="18" s="1"/>
  <c r="K35" i="18"/>
  <c r="AC35" i="18"/>
  <c r="J35" i="18"/>
  <c r="AT35" i="18"/>
  <c r="AA35" i="18"/>
  <c r="I35" i="18"/>
  <c r="AI35" i="18"/>
  <c r="Z35" i="18"/>
  <c r="BS35" i="18" s="1"/>
  <c r="U35" i="18"/>
  <c r="S35" i="18"/>
  <c r="BL35" i="18" s="1"/>
  <c r="AS35" i="18"/>
  <c r="AM35" i="18"/>
  <c r="AL35" i="18"/>
  <c r="AK35" i="18"/>
  <c r="Q35" i="18"/>
  <c r="H35" i="18"/>
  <c r="B35" i="18"/>
  <c r="R35" i="18"/>
  <c r="AP35" i="17"/>
  <c r="AH35" i="17"/>
  <c r="CA35" i="17" s="1"/>
  <c r="Z35" i="17"/>
  <c r="R35" i="17"/>
  <c r="J35" i="17"/>
  <c r="B35" i="17"/>
  <c r="BR35" i="17" s="1"/>
  <c r="AO35" i="17"/>
  <c r="AG35" i="17"/>
  <c r="Y35" i="17"/>
  <c r="Q35" i="17"/>
  <c r="I35" i="17"/>
  <c r="AR35" i="17"/>
  <c r="AF35" i="17"/>
  <c r="V35" i="17"/>
  <c r="L35" i="17"/>
  <c r="AQ35" i="17"/>
  <c r="AE35" i="17"/>
  <c r="U35" i="17"/>
  <c r="K35" i="17"/>
  <c r="AN35" i="17"/>
  <c r="AD35" i="17"/>
  <c r="T35" i="17"/>
  <c r="H35" i="17"/>
  <c r="AM35" i="17"/>
  <c r="AC35" i="17"/>
  <c r="S35" i="17"/>
  <c r="G35" i="17"/>
  <c r="AL35" i="17"/>
  <c r="P35" i="17"/>
  <c r="AK35" i="17"/>
  <c r="CD35" i="17" s="1"/>
  <c r="O35" i="17"/>
  <c r="AJ35" i="17"/>
  <c r="N35" i="17"/>
  <c r="AI35" i="17"/>
  <c r="M35" i="17"/>
  <c r="AA35" i="17"/>
  <c r="E35" i="17"/>
  <c r="W35" i="17"/>
  <c r="F35" i="17"/>
  <c r="D35" i="17"/>
  <c r="C35" i="17"/>
  <c r="AT35" i="17"/>
  <c r="AS35" i="17"/>
  <c r="X35" i="17"/>
  <c r="AB35" i="17"/>
  <c r="AO35" i="26"/>
  <c r="AG35" i="26"/>
  <c r="Y35" i="26"/>
  <c r="Q35" i="26"/>
  <c r="I35" i="26"/>
  <c r="AW35" i="26" s="1"/>
  <c r="AT35" i="26"/>
  <c r="AL35" i="26"/>
  <c r="AD35" i="26"/>
  <c r="V35" i="26"/>
  <c r="BO35" i="26" s="1"/>
  <c r="N35" i="26"/>
  <c r="F35" i="26"/>
  <c r="CJ35" i="26" s="1"/>
  <c r="AN35" i="26"/>
  <c r="AC35" i="26"/>
  <c r="S35" i="26"/>
  <c r="H35" i="26"/>
  <c r="AM35" i="26"/>
  <c r="AB35" i="26"/>
  <c r="R35" i="26"/>
  <c r="G35" i="26"/>
  <c r="AZ35" i="26" s="1"/>
  <c r="AK35" i="26"/>
  <c r="X35" i="26"/>
  <c r="BQ35" i="26" s="1"/>
  <c r="K35" i="26"/>
  <c r="AQ35" i="26"/>
  <c r="Z35" i="26"/>
  <c r="J35" i="26"/>
  <c r="BL35" i="26" s="1"/>
  <c r="AP35" i="26"/>
  <c r="W35" i="26"/>
  <c r="E35" i="26"/>
  <c r="AJ35" i="26"/>
  <c r="U35" i="26"/>
  <c r="D35" i="26"/>
  <c r="AI35" i="26"/>
  <c r="T35" i="26"/>
  <c r="BM35" i="26" s="1"/>
  <c r="C35" i="26"/>
  <c r="AH35" i="26"/>
  <c r="B35" i="26"/>
  <c r="AA35" i="26"/>
  <c r="P35" i="26"/>
  <c r="AS35" i="26"/>
  <c r="AF35" i="26"/>
  <c r="O35" i="26"/>
  <c r="M35" i="26"/>
  <c r="L35" i="26"/>
  <c r="AE35" i="26"/>
  <c r="AR35" i="26"/>
  <c r="CK34" i="20"/>
  <c r="CO33" i="17"/>
  <c r="CQ33" i="20"/>
  <c r="BD34" i="26"/>
  <c r="K42" i="12"/>
  <c r="J42" i="12"/>
  <c r="I42" i="12"/>
  <c r="DE33" i="24"/>
  <c r="CQ33" i="21"/>
  <c r="CN33" i="24"/>
  <c r="DI33" i="20"/>
  <c r="DY33" i="17"/>
  <c r="CV33" i="21"/>
  <c r="DL33" i="23"/>
  <c r="DM33" i="21"/>
  <c r="DL33" i="24"/>
  <c r="DX33" i="19"/>
  <c r="DY33" i="18"/>
  <c r="DD33" i="22"/>
  <c r="EB33" i="17"/>
  <c r="DJ33" i="25"/>
  <c r="EF33" i="18"/>
  <c r="DK33" i="20"/>
  <c r="DN33" i="22"/>
  <c r="EE33" i="24"/>
  <c r="DA33" i="19"/>
  <c r="DW33" i="18"/>
  <c r="DI33" i="22"/>
  <c r="J42" i="3"/>
  <c r="DY33" i="25"/>
  <c r="CS33" i="26"/>
  <c r="DO33" i="20"/>
  <c r="DB33" i="16"/>
  <c r="EC33" i="26"/>
  <c r="DH33" i="20"/>
  <c r="EE33" i="22"/>
  <c r="DO33" i="23"/>
  <c r="DU33" i="24"/>
  <c r="DE33" i="19"/>
  <c r="CN33" i="20"/>
  <c r="S42" i="6"/>
  <c r="AJ42" i="6"/>
  <c r="BA42" i="6"/>
  <c r="W42" i="6"/>
  <c r="AN42" i="6"/>
  <c r="DB33" i="22"/>
  <c r="N42" i="5"/>
  <c r="AZ42" i="5"/>
  <c r="AO42" i="5"/>
  <c r="Z42" i="5"/>
  <c r="X42" i="5"/>
  <c r="DM33" i="26"/>
  <c r="DT33" i="18"/>
  <c r="DA33" i="21"/>
  <c r="DG33" i="17"/>
  <c r="DT33" i="19"/>
  <c r="DS33" i="18"/>
  <c r="BS34" i="25"/>
  <c r="EC33" i="24"/>
  <c r="AX34" i="16"/>
  <c r="AX34" i="25"/>
  <c r="CP33" i="19"/>
  <c r="DF33" i="21"/>
  <c r="CQ33" i="24"/>
  <c r="DD33" i="24"/>
  <c r="CU33" i="17"/>
  <c r="DK33" i="19"/>
  <c r="CW33" i="24"/>
  <c r="L42" i="4"/>
  <c r="AK42" i="4"/>
  <c r="AO42" i="4"/>
  <c r="V42" i="4"/>
  <c r="AM42" i="4"/>
  <c r="BB42" i="3"/>
  <c r="AT42" i="3"/>
  <c r="AL42" i="3"/>
  <c r="AD42" i="3"/>
  <c r="V42" i="3"/>
  <c r="N42" i="3"/>
  <c r="BA42" i="3"/>
  <c r="AS42" i="3"/>
  <c r="AK42" i="3"/>
  <c r="AC42" i="3"/>
  <c r="U42" i="3"/>
  <c r="M42" i="3"/>
  <c r="AW42" i="3"/>
  <c r="AO42" i="3"/>
  <c r="AG42" i="3"/>
  <c r="Y42" i="3"/>
  <c r="Q42" i="3"/>
  <c r="BD42" i="3"/>
  <c r="AV42" i="3"/>
  <c r="AN42" i="3"/>
  <c r="AF42" i="3"/>
  <c r="X42" i="3"/>
  <c r="P42" i="3"/>
  <c r="AY42" i="3"/>
  <c r="AI42" i="3"/>
  <c r="S42" i="3"/>
  <c r="AH42" i="3"/>
  <c r="R42" i="3"/>
  <c r="AU42" i="3"/>
  <c r="AE42" i="3"/>
  <c r="O42" i="3"/>
  <c r="AZ42" i="3"/>
  <c r="AJ42" i="3"/>
  <c r="T42" i="3"/>
  <c r="AX42" i="3"/>
  <c r="AR42" i="3"/>
  <c r="AB42" i="3"/>
  <c r="L42" i="3"/>
  <c r="AQ42" i="3"/>
  <c r="AA42" i="3"/>
  <c r="AP42" i="3"/>
  <c r="Z42" i="3"/>
  <c r="BC42" i="3"/>
  <c r="AM42" i="3"/>
  <c r="W42" i="3"/>
  <c r="DU33" i="21"/>
  <c r="CR33" i="21"/>
  <c r="AX42" i="10"/>
  <c r="AP42" i="10"/>
  <c r="AH42" i="10"/>
  <c r="Z42" i="10"/>
  <c r="R42" i="10"/>
  <c r="AW42" i="10"/>
  <c r="AO42" i="10"/>
  <c r="AG42" i="10"/>
  <c r="Y42" i="10"/>
  <c r="Q42" i="10"/>
  <c r="BD42" i="10"/>
  <c r="AV42" i="10"/>
  <c r="AN42" i="10"/>
  <c r="AF42" i="10"/>
  <c r="X42" i="10"/>
  <c r="P42" i="10"/>
  <c r="BB42" i="10"/>
  <c r="AT42" i="10"/>
  <c r="AL42" i="10"/>
  <c r="AD42" i="10"/>
  <c r="V42" i="10"/>
  <c r="N42" i="10"/>
  <c r="BA42" i="10"/>
  <c r="AS42" i="10"/>
  <c r="AK42" i="10"/>
  <c r="AC42" i="10"/>
  <c r="U42" i="10"/>
  <c r="M42" i="10"/>
  <c r="AZ42" i="10"/>
  <c r="AR42" i="10"/>
  <c r="AJ42" i="10"/>
  <c r="AB42" i="10"/>
  <c r="T42" i="10"/>
  <c r="L42" i="10"/>
  <c r="AY42" i="10"/>
  <c r="AQ42" i="10"/>
  <c r="AI42" i="10"/>
  <c r="AA42" i="10"/>
  <c r="S42" i="10"/>
  <c r="BC42" i="10"/>
  <c r="AU42" i="10"/>
  <c r="AM42" i="10"/>
  <c r="AE42" i="10"/>
  <c r="W42" i="10"/>
  <c r="O42" i="10"/>
  <c r="EC33" i="21"/>
  <c r="BN34" i="22"/>
  <c r="BA34" i="26"/>
  <c r="CO33" i="26"/>
  <c r="EB33" i="22"/>
  <c r="BS35" i="26"/>
  <c r="AX35" i="17"/>
  <c r="AT35" i="20"/>
  <c r="AL35" i="20"/>
  <c r="AD35" i="20"/>
  <c r="V35" i="20"/>
  <c r="N35" i="20"/>
  <c r="F35" i="20"/>
  <c r="AR35" i="20"/>
  <c r="AJ35" i="20"/>
  <c r="AB35" i="20"/>
  <c r="T35" i="20"/>
  <c r="L35" i="20"/>
  <c r="D35" i="20"/>
  <c r="AO35" i="20"/>
  <c r="AE35" i="20"/>
  <c r="S35" i="20"/>
  <c r="I35" i="20"/>
  <c r="AN35" i="20"/>
  <c r="AC35" i="20"/>
  <c r="R35" i="20"/>
  <c r="H35" i="20"/>
  <c r="AM35" i="20"/>
  <c r="AA35" i="20"/>
  <c r="Q35" i="20"/>
  <c r="G35" i="20"/>
  <c r="AZ35" i="20" s="1"/>
  <c r="AK35" i="20"/>
  <c r="Z35" i="20"/>
  <c r="P35" i="20"/>
  <c r="E35" i="20"/>
  <c r="AI35" i="20"/>
  <c r="Y35" i="20"/>
  <c r="O35" i="20"/>
  <c r="C35" i="20"/>
  <c r="BT35" i="20" s="1"/>
  <c r="AS35" i="20"/>
  <c r="AH35" i="20"/>
  <c r="X35" i="20"/>
  <c r="M35" i="20"/>
  <c r="B35" i="20"/>
  <c r="K35" i="20"/>
  <c r="J35" i="20"/>
  <c r="BC35" i="20" s="1"/>
  <c r="AP35" i="20"/>
  <c r="AQ35" i="20"/>
  <c r="AG35" i="20"/>
  <c r="AF35" i="20"/>
  <c r="W35" i="20"/>
  <c r="U35" i="20"/>
  <c r="DR33" i="20"/>
  <c r="DJ33" i="21"/>
  <c r="DT33" i="24"/>
  <c r="CN33" i="16"/>
  <c r="CU33" i="23"/>
  <c r="DG33" i="24"/>
  <c r="DP33" i="26"/>
  <c r="DZ33" i="24"/>
  <c r="CT33" i="24"/>
  <c r="DH33" i="19"/>
  <c r="CV33" i="18"/>
  <c r="DL33" i="22"/>
  <c r="DK33" i="17"/>
  <c r="CZ33" i="25"/>
  <c r="DR33" i="18"/>
  <c r="DP33" i="22"/>
  <c r="CR33" i="23"/>
  <c r="DA33" i="17"/>
  <c r="DJ33" i="19"/>
  <c r="DC33" i="18"/>
  <c r="CZ33" i="22"/>
  <c r="K42" i="3"/>
  <c r="CS33" i="19"/>
  <c r="CR33" i="26"/>
  <c r="DW33" i="20"/>
  <c r="CY33" i="17"/>
  <c r="DL33" i="26"/>
  <c r="CY33" i="20"/>
  <c r="EA33" i="22"/>
  <c r="DY33" i="23"/>
  <c r="DF33" i="24"/>
  <c r="DD33" i="26"/>
  <c r="CV33" i="20"/>
  <c r="AA42" i="6"/>
  <c r="AR42" i="6"/>
  <c r="N42" i="6"/>
  <c r="AE42" i="6"/>
  <c r="AV42" i="6"/>
  <c r="DM33" i="22"/>
  <c r="CR33" i="16"/>
  <c r="AD42" i="5"/>
  <c r="U42" i="5"/>
  <c r="L42" i="5"/>
  <c r="AH42" i="5"/>
  <c r="O42" i="5"/>
  <c r="AF42" i="5"/>
  <c r="CV33" i="26"/>
  <c r="CR33" i="20"/>
  <c r="DS33" i="23"/>
  <c r="DP33" i="25"/>
  <c r="DE33" i="26"/>
  <c r="CE34" i="17"/>
  <c r="CE34" i="26"/>
  <c r="CX33" i="23"/>
  <c r="DT34" i="21"/>
  <c r="DT33" i="21"/>
  <c r="DI33" i="17"/>
  <c r="BG34" i="17"/>
  <c r="DR33" i="17"/>
  <c r="CP33" i="17"/>
  <c r="CS33" i="17"/>
  <c r="DP34" i="22"/>
  <c r="CO33" i="18"/>
  <c r="A49" i="9"/>
  <c r="H48" i="9"/>
  <c r="G48" i="9"/>
  <c r="D48" i="9"/>
  <c r="F48" i="9"/>
  <c r="E48" i="9"/>
  <c r="C48" i="9"/>
  <c r="B48" i="9"/>
  <c r="CZ33" i="23"/>
  <c r="DZ33" i="23"/>
  <c r="DD33" i="19"/>
  <c r="E47" i="12"/>
  <c r="D47" i="12"/>
  <c r="C47" i="12"/>
  <c r="B47" i="12"/>
  <c r="A48" i="12"/>
  <c r="H47" i="12"/>
  <c r="G47" i="12"/>
  <c r="F47" i="12"/>
  <c r="ED33" i="23"/>
  <c r="BU34" i="25"/>
  <c r="DN34" i="25" s="1"/>
  <c r="DV33" i="19"/>
  <c r="CU33" i="16"/>
  <c r="DC33" i="19"/>
  <c r="DU33" i="18"/>
  <c r="BS34" i="26"/>
  <c r="EA33" i="21"/>
  <c r="EC33" i="16"/>
  <c r="EF33" i="21"/>
  <c r="DF33" i="16"/>
  <c r="CX33" i="26"/>
  <c r="AU34" i="19"/>
  <c r="DB34" i="19" s="1"/>
  <c r="DK33" i="23"/>
  <c r="DW33" i="21"/>
  <c r="DD33" i="16"/>
  <c r="ED33" i="21"/>
  <c r="DF33" i="25"/>
  <c r="EF33" i="19"/>
  <c r="DH33" i="18"/>
  <c r="DC33" i="25"/>
  <c r="AB42" i="4"/>
  <c r="AZ42" i="4"/>
  <c r="BA42" i="4"/>
  <c r="AW42" i="4"/>
  <c r="AD42" i="4"/>
  <c r="AU42" i="4"/>
  <c r="CV33" i="16"/>
  <c r="D43" i="11"/>
  <c r="C43" i="11"/>
  <c r="B43" i="11"/>
  <c r="H43" i="11"/>
  <c r="G43" i="11"/>
  <c r="F43" i="11"/>
  <c r="E43" i="11"/>
  <c r="A44" i="11"/>
  <c r="DM33" i="24"/>
  <c r="DH33" i="25"/>
  <c r="BA34" i="20"/>
  <c r="CT34" i="20" s="1"/>
  <c r="CO33" i="20"/>
  <c r="DK33" i="25"/>
  <c r="CH35" i="25"/>
  <c r="AM35" i="19"/>
  <c r="AE35" i="19"/>
  <c r="W35" i="19"/>
  <c r="BP35" i="19" s="1"/>
  <c r="O35" i="19"/>
  <c r="G35" i="19"/>
  <c r="AS35" i="19"/>
  <c r="AK35" i="19"/>
  <c r="AC35" i="19"/>
  <c r="U35" i="19"/>
  <c r="M35" i="19"/>
  <c r="E35" i="19"/>
  <c r="AQ35" i="19"/>
  <c r="AI35" i="19"/>
  <c r="AA35" i="19"/>
  <c r="S35" i="19"/>
  <c r="K35" i="19"/>
  <c r="C35" i="19"/>
  <c r="AN35" i="19"/>
  <c r="Z35" i="19"/>
  <c r="N35" i="19"/>
  <c r="AL35" i="19"/>
  <c r="Y35" i="19"/>
  <c r="L35" i="19"/>
  <c r="AH35" i="19"/>
  <c r="V35" i="19"/>
  <c r="I35" i="19"/>
  <c r="AT35" i="19"/>
  <c r="AB35" i="19"/>
  <c r="F35" i="19"/>
  <c r="AR35" i="19"/>
  <c r="X35" i="19"/>
  <c r="D35" i="19"/>
  <c r="AP35" i="19"/>
  <c r="T35" i="19"/>
  <c r="B35" i="19"/>
  <c r="BW35" i="19" s="1"/>
  <c r="AO35" i="19"/>
  <c r="R35" i="19"/>
  <c r="Q35" i="19"/>
  <c r="P35" i="19"/>
  <c r="J35" i="19"/>
  <c r="H35" i="19"/>
  <c r="AG35" i="19"/>
  <c r="AJ35" i="19"/>
  <c r="CC35" i="19" s="1"/>
  <c r="AF35" i="19"/>
  <c r="AD35" i="19"/>
  <c r="DC33" i="23"/>
  <c r="DU33" i="26"/>
  <c r="BD34" i="20"/>
  <c r="CZ33" i="17"/>
  <c r="ED33" i="17"/>
  <c r="EF33" i="24"/>
  <c r="DG33" i="16"/>
  <c r="DA33" i="20"/>
  <c r="B47" i="7"/>
  <c r="H47" i="7"/>
  <c r="A48" i="7"/>
  <c r="G47" i="7"/>
  <c r="F47" i="7"/>
  <c r="E47" i="7"/>
  <c r="C47" i="7"/>
  <c r="D47" i="7"/>
  <c r="ED33" i="25"/>
  <c r="DP33" i="24"/>
  <c r="CW33" i="26"/>
  <c r="DJ33" i="18"/>
  <c r="CN33" i="22"/>
  <c r="DM33" i="17"/>
  <c r="CQ33" i="19"/>
  <c r="DD33" i="18"/>
  <c r="CX33" i="22"/>
  <c r="DT33" i="16"/>
  <c r="DP33" i="17"/>
  <c r="EA33" i="26"/>
  <c r="DX33" i="20"/>
  <c r="CV33" i="22"/>
  <c r="DU33" i="19"/>
  <c r="DI33" i="26"/>
  <c r="DR33" i="22"/>
  <c r="DE33" i="17"/>
  <c r="EE33" i="26"/>
  <c r="DG33" i="20"/>
  <c r="ED33" i="22"/>
  <c r="EE33" i="16"/>
  <c r="ED33" i="24"/>
  <c r="CZ33" i="26"/>
  <c r="CT33" i="20"/>
  <c r="AI42" i="6"/>
  <c r="AZ42" i="6"/>
  <c r="V42" i="6"/>
  <c r="AM42" i="6"/>
  <c r="BD42" i="6"/>
  <c r="DO33" i="22"/>
  <c r="DJ33" i="24"/>
  <c r="AT42" i="5"/>
  <c r="AK42" i="5"/>
  <c r="AB42" i="5"/>
  <c r="AP42" i="5"/>
  <c r="W42" i="5"/>
  <c r="AN42" i="5"/>
  <c r="DG33" i="26"/>
  <c r="EC33" i="20"/>
  <c r="DP33" i="23"/>
  <c r="CQ33" i="25"/>
  <c r="CT33" i="26"/>
  <c r="DS33" i="20"/>
  <c r="CX33" i="16"/>
  <c r="CI34" i="26"/>
  <c r="CS33" i="20"/>
  <c r="AV34" i="26"/>
  <c r="DZ33" i="17"/>
  <c r="DE33" i="21"/>
  <c r="CP34" i="21"/>
  <c r="CZ33" i="16"/>
  <c r="CO33" i="16"/>
  <c r="K42" i="13"/>
  <c r="J42" i="13"/>
  <c r="I42" i="13"/>
  <c r="DN33" i="23"/>
  <c r="CP33" i="24"/>
  <c r="DK33" i="24"/>
  <c r="J42" i="2"/>
  <c r="K42" i="2"/>
  <c r="I42" i="2"/>
  <c r="DM33" i="25"/>
  <c r="CC34" i="23"/>
  <c r="DF33" i="17"/>
  <c r="CP33" i="23"/>
  <c r="CU33" i="25"/>
  <c r="DV33" i="16"/>
  <c r="CZ33" i="24"/>
  <c r="AR42" i="4"/>
  <c r="P42" i="4"/>
  <c r="X42" i="4"/>
  <c r="R42" i="4"/>
  <c r="AL42" i="4"/>
  <c r="BC42" i="4"/>
  <c r="BB42" i="13"/>
  <c r="AT42" i="13"/>
  <c r="AL42" i="13"/>
  <c r="AD42" i="13"/>
  <c r="V42" i="13"/>
  <c r="N42" i="13"/>
  <c r="BA42" i="13"/>
  <c r="AS42" i="13"/>
  <c r="AK42" i="13"/>
  <c r="AC42" i="13"/>
  <c r="U42" i="13"/>
  <c r="M42" i="13"/>
  <c r="AZ42" i="13"/>
  <c r="AR42" i="13"/>
  <c r="AJ42" i="13"/>
  <c r="AB42" i="13"/>
  <c r="T42" i="13"/>
  <c r="L42" i="13"/>
  <c r="AY42" i="13"/>
  <c r="AQ42" i="13"/>
  <c r="AI42" i="13"/>
  <c r="AA42" i="13"/>
  <c r="S42" i="13"/>
  <c r="AX42" i="13"/>
  <c r="AP42" i="13"/>
  <c r="AH42" i="13"/>
  <c r="Z42" i="13"/>
  <c r="R42" i="13"/>
  <c r="AW42" i="13"/>
  <c r="AO42" i="13"/>
  <c r="AG42" i="13"/>
  <c r="Y42" i="13"/>
  <c r="Q42" i="13"/>
  <c r="BD42" i="13"/>
  <c r="AV42" i="13"/>
  <c r="AN42" i="13"/>
  <c r="AF42" i="13"/>
  <c r="X42" i="13"/>
  <c r="P42" i="13"/>
  <c r="BC42" i="13"/>
  <c r="AU42" i="13"/>
  <c r="AM42" i="13"/>
  <c r="AE42" i="13"/>
  <c r="W42" i="13"/>
  <c r="O42" i="13"/>
  <c r="B48" i="10"/>
  <c r="A49" i="10"/>
  <c r="H48" i="10"/>
  <c r="F48" i="10"/>
  <c r="E48" i="10"/>
  <c r="D48" i="10"/>
  <c r="C48" i="10"/>
  <c r="G48" i="10"/>
  <c r="CY33" i="25"/>
  <c r="DH33" i="17"/>
  <c r="DR33" i="21"/>
  <c r="DK33" i="18"/>
  <c r="A36" i="26"/>
  <c r="A36" i="25"/>
  <c r="A36" i="24"/>
  <c r="A36" i="23"/>
  <c r="A36" i="22"/>
  <c r="A36" i="21"/>
  <c r="A36" i="20"/>
  <c r="A36" i="19"/>
  <c r="A36" i="18"/>
  <c r="A36" i="17"/>
  <c r="A36" i="16"/>
  <c r="A37" i="15"/>
  <c r="AM36" i="15"/>
  <c r="AE36" i="15"/>
  <c r="W36" i="15"/>
  <c r="O36" i="15"/>
  <c r="G36" i="15"/>
  <c r="AP36" i="15"/>
  <c r="AG36" i="15"/>
  <c r="X36" i="15"/>
  <c r="N36" i="15"/>
  <c r="E36" i="15"/>
  <c r="AO36" i="15"/>
  <c r="AF36" i="15"/>
  <c r="V36" i="15"/>
  <c r="M36" i="15"/>
  <c r="D36" i="15"/>
  <c r="AL36" i="15"/>
  <c r="AC36" i="15"/>
  <c r="T36" i="15"/>
  <c r="K36" i="15"/>
  <c r="B36" i="15"/>
  <c r="AI36" i="15"/>
  <c r="S36" i="15"/>
  <c r="F36" i="15"/>
  <c r="AT36" i="15"/>
  <c r="AH36" i="15"/>
  <c r="R36" i="15"/>
  <c r="C36" i="15"/>
  <c r="AR36" i="15"/>
  <c r="AB36" i="15"/>
  <c r="P36" i="15"/>
  <c r="AK36" i="15"/>
  <c r="L36" i="15"/>
  <c r="AJ36" i="15"/>
  <c r="J36" i="15"/>
  <c r="AD36" i="15"/>
  <c r="I36" i="15"/>
  <c r="AA36" i="15"/>
  <c r="H36" i="15"/>
  <c r="AS36" i="15"/>
  <c r="Y36" i="15"/>
  <c r="AN36" i="15"/>
  <c r="Q36" i="15"/>
  <c r="AQ36" i="15"/>
  <c r="Z36" i="15"/>
  <c r="U36" i="15"/>
  <c r="BU35" i="18"/>
  <c r="BN35" i="19"/>
  <c r="AM35" i="21"/>
  <c r="CF35" i="21" s="1"/>
  <c r="AE35" i="21"/>
  <c r="W35" i="21"/>
  <c r="O35" i="21"/>
  <c r="G35" i="21"/>
  <c r="AT35" i="21"/>
  <c r="AL35" i="21"/>
  <c r="AD35" i="21"/>
  <c r="V35" i="21"/>
  <c r="N35" i="21"/>
  <c r="F35" i="21"/>
  <c r="AQ35" i="21"/>
  <c r="AI35" i="21"/>
  <c r="AA35" i="21"/>
  <c r="S35" i="21"/>
  <c r="K35" i="21"/>
  <c r="C35" i="21"/>
  <c r="AN35" i="21"/>
  <c r="Z35" i="21"/>
  <c r="M35" i="21"/>
  <c r="AK35" i="21"/>
  <c r="Y35" i="21"/>
  <c r="L35" i="21"/>
  <c r="AJ35" i="21"/>
  <c r="X35" i="21"/>
  <c r="J35" i="21"/>
  <c r="AH35" i="21"/>
  <c r="U35" i="21"/>
  <c r="I35" i="21"/>
  <c r="AS35" i="21"/>
  <c r="AG35" i="21"/>
  <c r="BZ35" i="21" s="1"/>
  <c r="T35" i="21"/>
  <c r="H35" i="21"/>
  <c r="AB35" i="21"/>
  <c r="R35" i="21"/>
  <c r="Q35" i="21"/>
  <c r="AR35" i="21"/>
  <c r="P35" i="21"/>
  <c r="AP35" i="21"/>
  <c r="E35" i="21"/>
  <c r="AC35" i="21"/>
  <c r="AO35" i="21"/>
  <c r="AF35" i="21"/>
  <c r="B35" i="21"/>
  <c r="CD35" i="21" s="1"/>
  <c r="D35" i="21"/>
  <c r="EF33" i="17"/>
  <c r="EC33" i="19"/>
  <c r="F47" i="13"/>
  <c r="E47" i="13"/>
  <c r="D47" i="13"/>
  <c r="C47" i="13"/>
  <c r="B47" i="13"/>
  <c r="A48" i="13"/>
  <c r="H47" i="13"/>
  <c r="G47" i="13"/>
  <c r="DH33" i="24"/>
  <c r="EA33" i="24"/>
  <c r="EF33" i="16"/>
  <c r="DS33" i="17"/>
  <c r="DY33" i="26"/>
  <c r="DD33" i="20"/>
  <c r="DK33" i="22"/>
  <c r="EE33" i="17"/>
  <c r="DP33" i="19"/>
  <c r="EF33" i="20"/>
  <c r="DY33" i="22"/>
  <c r="DE33" i="16"/>
  <c r="CW33" i="25"/>
  <c r="DW33" i="26"/>
  <c r="DF33" i="20"/>
  <c r="DA33" i="23"/>
  <c r="DL33" i="17"/>
  <c r="DK33" i="26"/>
  <c r="DA33" i="22"/>
  <c r="DG33" i="25"/>
  <c r="DZ33" i="26"/>
  <c r="DC33" i="20"/>
  <c r="DG33" i="22"/>
  <c r="DP33" i="16"/>
  <c r="DW33" i="24"/>
  <c r="DX33" i="18"/>
  <c r="R42" i="6"/>
  <c r="AQ42" i="6"/>
  <c r="M42" i="6"/>
  <c r="AD42" i="6"/>
  <c r="AU42" i="6"/>
  <c r="Q42" i="6"/>
  <c r="CQ33" i="22"/>
  <c r="DA33" i="24"/>
  <c r="Q42" i="5"/>
  <c r="BA42" i="5"/>
  <c r="AR42" i="5"/>
  <c r="AX42" i="5"/>
  <c r="AE42" i="5"/>
  <c r="AV42" i="5"/>
  <c r="DA33" i="26"/>
  <c r="CT33" i="22"/>
  <c r="EA33" i="16"/>
  <c r="DB33" i="25"/>
  <c r="CQ33" i="26"/>
  <c r="DQ33" i="20"/>
  <c r="DH33" i="21"/>
  <c r="DM33" i="20"/>
  <c r="DU33" i="16"/>
  <c r="CZ34" i="19"/>
  <c r="CY33" i="21"/>
  <c r="H48" i="5"/>
  <c r="G48" i="5"/>
  <c r="C48" i="5"/>
  <c r="B48" i="5"/>
  <c r="A49" i="5"/>
  <c r="F48" i="5"/>
  <c r="E48" i="5"/>
  <c r="D48" i="5"/>
  <c r="DR33" i="26"/>
  <c r="EC33" i="25"/>
  <c r="EB33" i="26"/>
  <c r="CP33" i="21"/>
  <c r="CS33" i="21"/>
  <c r="DR34" i="23"/>
  <c r="CX33" i="25"/>
  <c r="DQ33" i="23"/>
  <c r="A49" i="6"/>
  <c r="H48" i="6"/>
  <c r="G48" i="6"/>
  <c r="F48" i="6"/>
  <c r="E48" i="6"/>
  <c r="D48" i="6"/>
  <c r="C48" i="6"/>
  <c r="B48" i="6"/>
  <c r="DI33" i="24"/>
  <c r="CP33" i="16"/>
  <c r="BO34" i="21"/>
  <c r="DV33" i="25"/>
  <c r="DY33" i="24"/>
  <c r="CN34" i="22"/>
  <c r="DY33" i="21"/>
  <c r="EC33" i="23"/>
  <c r="CC34" i="24"/>
  <c r="CO33" i="19"/>
  <c r="DV33" i="26"/>
  <c r="EB33" i="23"/>
  <c r="DH33" i="23"/>
  <c r="M42" i="4"/>
  <c r="AF42" i="4"/>
  <c r="Z42" i="4"/>
  <c r="AT42" i="4"/>
  <c r="J42" i="6"/>
  <c r="I42" i="6"/>
  <c r="K42" i="6"/>
  <c r="CY33" i="16"/>
  <c r="BA42" i="2"/>
  <c r="AS42" i="2"/>
  <c r="AK42" i="2"/>
  <c r="AC42" i="2"/>
  <c r="U42" i="2"/>
  <c r="M42" i="2"/>
  <c r="AZ42" i="2"/>
  <c r="AR42" i="2"/>
  <c r="AJ42" i="2"/>
  <c r="AB42" i="2"/>
  <c r="T42" i="2"/>
  <c r="L42" i="2"/>
  <c r="BD42" i="2"/>
  <c r="AV42" i="2"/>
  <c r="AN42" i="2"/>
  <c r="AF42" i="2"/>
  <c r="X42" i="2"/>
  <c r="P42" i="2"/>
  <c r="BC42" i="2"/>
  <c r="AM42" i="2"/>
  <c r="W42" i="2"/>
  <c r="AU42" i="2"/>
  <c r="AE42" i="2"/>
  <c r="O42" i="2"/>
  <c r="BB42" i="2"/>
  <c r="AL42" i="2"/>
  <c r="V42" i="2"/>
  <c r="AI42" i="2"/>
  <c r="AG42" i="2"/>
  <c r="Q42" i="2"/>
  <c r="AP42" i="2"/>
  <c r="Z42" i="2"/>
  <c r="AY42" i="2"/>
  <c r="S42" i="2"/>
  <c r="AX42" i="2"/>
  <c r="AH42" i="2"/>
  <c r="R42" i="2"/>
  <c r="AW42" i="2"/>
  <c r="AT42" i="2"/>
  <c r="AD42" i="2"/>
  <c r="N42" i="2"/>
  <c r="AQ42" i="2"/>
  <c r="AA42" i="2"/>
  <c r="AO42" i="2"/>
  <c r="Y42" i="2"/>
  <c r="CS33" i="23"/>
  <c r="DC33" i="24"/>
  <c r="EF33" i="26"/>
  <c r="ED33" i="26"/>
  <c r="BL35" i="21"/>
  <c r="BV35" i="16"/>
  <c r="AN35" i="22"/>
  <c r="AF35" i="22"/>
  <c r="X35" i="22"/>
  <c r="P35" i="22"/>
  <c r="H35" i="22"/>
  <c r="AM35" i="22"/>
  <c r="AE35" i="22"/>
  <c r="W35" i="22"/>
  <c r="O35" i="22"/>
  <c r="G35" i="22"/>
  <c r="AT35" i="22"/>
  <c r="AL35" i="22"/>
  <c r="AD35" i="22"/>
  <c r="V35" i="22"/>
  <c r="N35" i="22"/>
  <c r="F35" i="22"/>
  <c r="CA35" i="22" s="1"/>
  <c r="AR35" i="22"/>
  <c r="AJ35" i="22"/>
  <c r="AB35" i="22"/>
  <c r="T35" i="22"/>
  <c r="L35" i="22"/>
  <c r="D35" i="22"/>
  <c r="AQ35" i="22"/>
  <c r="AI35" i="22"/>
  <c r="AA35" i="22"/>
  <c r="S35" i="22"/>
  <c r="K35" i="22"/>
  <c r="C35" i="22"/>
  <c r="AG35" i="22"/>
  <c r="J35" i="22"/>
  <c r="AC35" i="22"/>
  <c r="I35" i="22"/>
  <c r="Z35" i="22"/>
  <c r="E35" i="22"/>
  <c r="AS35" i="22"/>
  <c r="Y35" i="22"/>
  <c r="B35" i="22"/>
  <c r="AP35" i="22"/>
  <c r="U35" i="22"/>
  <c r="AO35" i="22"/>
  <c r="R35" i="22"/>
  <c r="AK35" i="22"/>
  <c r="M35" i="22"/>
  <c r="AH35" i="22"/>
  <c r="Q35" i="22"/>
  <c r="CX33" i="17"/>
  <c r="DN33" i="26"/>
  <c r="DR33" i="19"/>
  <c r="C47" i="8"/>
  <c r="B47" i="8"/>
  <c r="A48" i="8"/>
  <c r="H47" i="8"/>
  <c r="G47" i="8"/>
  <c r="F47" i="8"/>
  <c r="E47" i="8"/>
  <c r="D47" i="8"/>
  <c r="DH33" i="16"/>
  <c r="AY42" i="8"/>
  <c r="AQ42" i="8"/>
  <c r="AI42" i="8"/>
  <c r="AA42" i="8"/>
  <c r="S42" i="8"/>
  <c r="AX42" i="8"/>
  <c r="AP42" i="8"/>
  <c r="AH42" i="8"/>
  <c r="Z42" i="8"/>
  <c r="R42" i="8"/>
  <c r="AW42" i="8"/>
  <c r="AO42" i="8"/>
  <c r="AG42" i="8"/>
  <c r="Y42" i="8"/>
  <c r="Q42" i="8"/>
  <c r="BD42" i="8"/>
  <c r="AV42" i="8"/>
  <c r="AN42" i="8"/>
  <c r="AF42" i="8"/>
  <c r="X42" i="8"/>
  <c r="P42" i="8"/>
  <c r="BC42" i="8"/>
  <c r="AU42" i="8"/>
  <c r="AM42" i="8"/>
  <c r="AE42" i="8"/>
  <c r="W42" i="8"/>
  <c r="O42" i="8"/>
  <c r="BB42" i="8"/>
  <c r="AT42" i="8"/>
  <c r="AL42" i="8"/>
  <c r="AD42" i="8"/>
  <c r="V42" i="8"/>
  <c r="N42" i="8"/>
  <c r="BA42" i="8"/>
  <c r="AS42" i="8"/>
  <c r="AK42" i="8"/>
  <c r="AC42" i="8"/>
  <c r="U42" i="8"/>
  <c r="M42" i="8"/>
  <c r="AZ42" i="8"/>
  <c r="AR42" i="8"/>
  <c r="AJ42" i="8"/>
  <c r="AB42" i="8"/>
  <c r="T42" i="8"/>
  <c r="L42" i="8"/>
  <c r="EA33" i="17"/>
  <c r="DS33" i="21"/>
  <c r="DQ33" i="17"/>
  <c r="DS33" i="26"/>
  <c r="DE33" i="20"/>
  <c r="DC33" i="22"/>
  <c r="DU33" i="17"/>
  <c r="DJ33" i="26"/>
  <c r="DN33" i="20"/>
  <c r="DZ33" i="20"/>
  <c r="CQ33" i="16"/>
  <c r="EE33" i="25"/>
  <c r="DN33" i="18"/>
  <c r="DT33" i="20"/>
  <c r="DL33" i="16"/>
  <c r="CQ33" i="17"/>
  <c r="DS33" i="19"/>
  <c r="CW33" i="18"/>
  <c r="DO33" i="21"/>
  <c r="EE33" i="19"/>
  <c r="DX33" i="26"/>
  <c r="DJ33" i="22"/>
  <c r="EA33" i="20"/>
  <c r="DM33" i="16"/>
  <c r="CV33" i="17"/>
  <c r="DL33" i="18"/>
  <c r="Z42" i="6"/>
  <c r="AY42" i="6"/>
  <c r="U42" i="6"/>
  <c r="AL42" i="6"/>
  <c r="BC42" i="6"/>
  <c r="Y42" i="6"/>
  <c r="EA33" i="23"/>
  <c r="DX33" i="17"/>
  <c r="AG42" i="5"/>
  <c r="V42" i="5"/>
  <c r="M42" i="5"/>
  <c r="S42" i="5"/>
  <c r="AM42" i="5"/>
  <c r="BD42" i="5"/>
  <c r="EA33" i="18"/>
  <c r="CT33" i="16"/>
  <c r="DY33" i="19"/>
  <c r="CY33" i="26"/>
  <c r="DL33" i="20"/>
  <c r="DN34" i="19"/>
  <c r="EB33" i="18"/>
  <c r="CU33" i="19"/>
  <c r="EB33" i="25"/>
  <c r="CX33" i="20"/>
  <c r="CW33" i="17"/>
  <c r="AU34" i="23"/>
  <c r="DE34" i="23" s="1"/>
  <c r="AX42" i="7"/>
  <c r="AP42" i="7"/>
  <c r="AH42" i="7"/>
  <c r="Z42" i="7"/>
  <c r="R42" i="7"/>
  <c r="BD42" i="7"/>
  <c r="AV42" i="7"/>
  <c r="AN42" i="7"/>
  <c r="AF42" i="7"/>
  <c r="X42" i="7"/>
  <c r="P42" i="7"/>
  <c r="AW42" i="7"/>
  <c r="AO42" i="7"/>
  <c r="AG42" i="7"/>
  <c r="Y42" i="7"/>
  <c r="Q42" i="7"/>
  <c r="BC42" i="7"/>
  <c r="AU42" i="7"/>
  <c r="AM42" i="7"/>
  <c r="AE42" i="7"/>
  <c r="W42" i="7"/>
  <c r="O42" i="7"/>
  <c r="BB42" i="7"/>
  <c r="AT42" i="7"/>
  <c r="AL42" i="7"/>
  <c r="AD42" i="7"/>
  <c r="V42" i="7"/>
  <c r="N42" i="7"/>
  <c r="BA42" i="7"/>
  <c r="AS42" i="7"/>
  <c r="AK42" i="7"/>
  <c r="AC42" i="7"/>
  <c r="U42" i="7"/>
  <c r="M42" i="7"/>
  <c r="AY42" i="7"/>
  <c r="AQ42" i="7"/>
  <c r="AI42" i="7"/>
  <c r="AA42" i="7"/>
  <c r="S42" i="7"/>
  <c r="AZ42" i="7"/>
  <c r="AR42" i="7"/>
  <c r="AJ42" i="7"/>
  <c r="AB42" i="7"/>
  <c r="T42" i="7"/>
  <c r="L42" i="7"/>
  <c r="CS33" i="25"/>
  <c r="DF34" i="22"/>
  <c r="DR33" i="23"/>
  <c r="DV33" i="17"/>
  <c r="EB33" i="21"/>
  <c r="CU33" i="22"/>
  <c r="AC42" i="4"/>
  <c r="AV42" i="4"/>
  <c r="BD42" i="4"/>
  <c r="AH42" i="4"/>
  <c r="BB42" i="4"/>
  <c r="CQ33" i="23"/>
  <c r="DD33" i="21"/>
  <c r="DI33" i="21"/>
  <c r="DC33" i="17"/>
  <c r="CP33" i="22"/>
  <c r="CA35" i="18"/>
  <c r="CF35" i="16"/>
  <c r="CD35" i="16"/>
  <c r="AO35" i="23"/>
  <c r="AG35" i="23"/>
  <c r="Y35" i="23"/>
  <c r="Q35" i="23"/>
  <c r="I35" i="23"/>
  <c r="AN35" i="23"/>
  <c r="AF35" i="23"/>
  <c r="X35" i="23"/>
  <c r="P35" i="23"/>
  <c r="H35" i="23"/>
  <c r="BA35" i="23" s="1"/>
  <c r="AM35" i="23"/>
  <c r="AE35" i="23"/>
  <c r="W35" i="23"/>
  <c r="O35" i="23"/>
  <c r="G35" i="23"/>
  <c r="AT35" i="23"/>
  <c r="AL35" i="23"/>
  <c r="AD35" i="23"/>
  <c r="V35" i="23"/>
  <c r="N35" i="23"/>
  <c r="F35" i="23"/>
  <c r="AS35" i="23"/>
  <c r="AK35" i="23"/>
  <c r="AC35" i="23"/>
  <c r="U35" i="23"/>
  <c r="M35" i="23"/>
  <c r="E35" i="23"/>
  <c r="AR35" i="23"/>
  <c r="AJ35" i="23"/>
  <c r="AB35" i="23"/>
  <c r="T35" i="23"/>
  <c r="L35" i="23"/>
  <c r="D35" i="23"/>
  <c r="AQ35" i="23"/>
  <c r="K35" i="23"/>
  <c r="AP35" i="23"/>
  <c r="J35" i="23"/>
  <c r="AI35" i="23"/>
  <c r="C35" i="23"/>
  <c r="AH35" i="23"/>
  <c r="CA35" i="23" s="1"/>
  <c r="B35" i="23"/>
  <c r="Z35" i="23"/>
  <c r="S35" i="23"/>
  <c r="AA35" i="23"/>
  <c r="R35" i="23"/>
  <c r="DK33" i="16"/>
  <c r="DI33" i="19"/>
  <c r="CP33" i="18"/>
  <c r="DN33" i="19"/>
  <c r="DB33" i="23"/>
  <c r="DW33" i="25"/>
  <c r="DE33" i="23"/>
  <c r="DG33" i="21"/>
  <c r="CV33" i="25"/>
  <c r="CU33" i="26"/>
  <c r="DB33" i="20"/>
  <c r="CS33" i="22"/>
  <c r="DE33" i="25"/>
  <c r="DV33" i="18"/>
  <c r="EE33" i="20"/>
  <c r="DH33" i="22"/>
  <c r="DX33" i="16"/>
  <c r="EA33" i="25"/>
  <c r="CQ33" i="18"/>
  <c r="EB33" i="20"/>
  <c r="DJ33" i="16"/>
  <c r="CT33" i="17"/>
  <c r="CR33" i="19"/>
  <c r="DA33" i="18"/>
  <c r="DW33" i="23"/>
  <c r="DM33" i="19"/>
  <c r="DB33" i="26"/>
  <c r="CR33" i="22"/>
  <c r="DE33" i="22"/>
  <c r="DR33" i="16"/>
  <c r="CR33" i="18"/>
  <c r="AH42" i="6"/>
  <c r="L42" i="6"/>
  <c r="AC42" i="6"/>
  <c r="AT42" i="6"/>
  <c r="P42" i="6"/>
  <c r="AG42" i="6"/>
  <c r="DX33" i="23"/>
  <c r="DB33" i="17"/>
  <c r="AW42" i="5"/>
  <c r="AL42" i="5"/>
  <c r="AC42" i="5"/>
  <c r="AA42" i="5"/>
  <c r="AU42" i="5"/>
  <c r="DO33" i="19"/>
  <c r="CY33" i="18"/>
  <c r="DQ33" i="21"/>
  <c r="DB33" i="24"/>
  <c r="DG33" i="19"/>
  <c r="DZ33" i="18"/>
  <c r="EF33" i="22"/>
  <c r="CP33" i="26"/>
  <c r="DN33" i="24"/>
  <c r="DK33" i="21"/>
  <c r="DV33" i="23"/>
  <c r="G47" i="4"/>
  <c r="F47" i="4"/>
  <c r="B47" i="4"/>
  <c r="A48" i="4"/>
  <c r="H47" i="4"/>
  <c r="E47" i="4"/>
  <c r="D47" i="4"/>
  <c r="C47" i="4"/>
  <c r="E47" i="2"/>
  <c r="D47" i="2"/>
  <c r="H47" i="2"/>
  <c r="G47" i="2"/>
  <c r="B47" i="2"/>
  <c r="A48" i="2"/>
  <c r="F47" i="2"/>
  <c r="C47" i="2"/>
  <c r="DD33" i="25"/>
  <c r="DF33" i="26"/>
  <c r="DN33" i="21"/>
  <c r="CS33" i="16"/>
  <c r="EC34" i="22"/>
  <c r="DC33" i="26"/>
  <c r="CX33" i="21"/>
  <c r="DQ33" i="26"/>
  <c r="ED33" i="16"/>
  <c r="AS42" i="4"/>
  <c r="T42" i="4"/>
  <c r="Q42" i="4"/>
  <c r="AP42" i="4"/>
  <c r="CT33" i="23"/>
  <c r="DT33" i="17"/>
  <c r="DD33" i="23"/>
  <c r="CN33" i="25"/>
  <c r="CU33" i="24"/>
  <c r="DV33" i="24"/>
  <c r="BR35" i="16"/>
  <c r="BA35" i="18"/>
  <c r="BZ35" i="20"/>
  <c r="AP35" i="24"/>
  <c r="AH35" i="24"/>
  <c r="Z35" i="24"/>
  <c r="R35" i="24"/>
  <c r="J35" i="24"/>
  <c r="B35" i="24"/>
  <c r="AN35" i="24"/>
  <c r="AF35" i="24"/>
  <c r="X35" i="24"/>
  <c r="P35" i="24"/>
  <c r="H35" i="24"/>
  <c r="AM35" i="24"/>
  <c r="AE35" i="24"/>
  <c r="W35" i="24"/>
  <c r="O35" i="24"/>
  <c r="G35" i="24"/>
  <c r="AT35" i="24"/>
  <c r="AL35" i="24"/>
  <c r="AD35" i="24"/>
  <c r="V35" i="24"/>
  <c r="N35" i="24"/>
  <c r="F35" i="24"/>
  <c r="AJ35" i="24"/>
  <c r="T35" i="24"/>
  <c r="D35" i="24"/>
  <c r="AI35" i="24"/>
  <c r="S35" i="24"/>
  <c r="C35" i="24"/>
  <c r="AG35" i="24"/>
  <c r="Q35" i="24"/>
  <c r="AS35" i="24"/>
  <c r="CL35" i="24" s="1"/>
  <c r="AC35" i="24"/>
  <c r="M35" i="24"/>
  <c r="AR35" i="24"/>
  <c r="CK35" i="24" s="1"/>
  <c r="AB35" i="24"/>
  <c r="L35" i="24"/>
  <c r="AA35" i="24"/>
  <c r="Y35" i="24"/>
  <c r="U35" i="24"/>
  <c r="K35" i="24"/>
  <c r="I35" i="24"/>
  <c r="AQ35" i="24"/>
  <c r="E35" i="24"/>
  <c r="AO35" i="24"/>
  <c r="AK35" i="24"/>
  <c r="DQ33" i="19"/>
  <c r="DZ33" i="25"/>
  <c r="DF33" i="22"/>
  <c r="DO33" i="26"/>
  <c r="DW33" i="17"/>
  <c r="DJ33" i="20"/>
  <c r="DS33" i="16"/>
  <c r="DA33" i="25"/>
  <c r="ED33" i="18"/>
  <c r="DX33" i="22"/>
  <c r="CW33" i="22"/>
  <c r="DU33" i="25"/>
  <c r="CZ33" i="18"/>
  <c r="CW33" i="20"/>
  <c r="DQ33" i="22"/>
  <c r="CV33" i="24"/>
  <c r="DO33" i="25"/>
  <c r="DG33" i="18"/>
  <c r="DY33" i="20"/>
  <c r="CR33" i="24"/>
  <c r="DS33" i="25"/>
  <c r="CZ33" i="19"/>
  <c r="DB33" i="18"/>
  <c r="CV33" i="23"/>
  <c r="EA33" i="19"/>
  <c r="DQ33" i="18"/>
  <c r="DU33" i="22"/>
  <c r="DB33" i="21"/>
  <c r="DI33" i="16"/>
  <c r="CR33" i="25"/>
  <c r="CZ33" i="20"/>
  <c r="AP42" i="6"/>
  <c r="T42" i="6"/>
  <c r="AK42" i="6"/>
  <c r="BB42" i="6"/>
  <c r="X42" i="6"/>
  <c r="DG33" i="23"/>
  <c r="DJ33" i="17"/>
  <c r="T42" i="5"/>
  <c r="BB42" i="5"/>
  <c r="AS42" i="5"/>
  <c r="AI42" i="5"/>
  <c r="CW33" i="19"/>
  <c r="DO33" i="18"/>
  <c r="CZ33" i="21"/>
  <c r="DS33" i="24"/>
  <c r="CN33" i="19"/>
  <c r="DE33" i="18"/>
  <c r="DT33" i="22"/>
  <c r="BG35" i="25" l="1"/>
  <c r="CM35" i="23"/>
  <c r="BB35" i="22"/>
  <c r="CI35" i="24"/>
  <c r="BN35" i="23"/>
  <c r="BN35" i="22"/>
  <c r="DT34" i="17"/>
  <c r="BB35" i="19"/>
  <c r="BJ35" i="20"/>
  <c r="BS35" i="19"/>
  <c r="BF35" i="24"/>
  <c r="BA35" i="20"/>
  <c r="BX35" i="22"/>
  <c r="BH35" i="20"/>
  <c r="CY34" i="23"/>
  <c r="BD35" i="24"/>
  <c r="BV35" i="24"/>
  <c r="BM35" i="24"/>
  <c r="BW35" i="24"/>
  <c r="BY35" i="24"/>
  <c r="CL35" i="18"/>
  <c r="BZ35" i="25"/>
  <c r="BR35" i="25"/>
  <c r="CP34" i="24"/>
  <c r="CB35" i="23"/>
  <c r="BU35" i="23"/>
  <c r="CL35" i="23"/>
  <c r="BH35" i="23"/>
  <c r="CG35" i="23"/>
  <c r="CA35" i="25"/>
  <c r="DH34" i="23"/>
  <c r="CP34" i="23"/>
  <c r="CI35" i="22"/>
  <c r="BC35" i="22"/>
  <c r="BO35" i="22"/>
  <c r="CF35" i="22"/>
  <c r="BH35" i="16"/>
  <c r="BC35" i="16"/>
  <c r="CS34" i="23"/>
  <c r="CA35" i="21"/>
  <c r="CK35" i="21"/>
  <c r="BB35" i="21"/>
  <c r="CB35" i="21"/>
  <c r="AZ35" i="21"/>
  <c r="AY35" i="17"/>
  <c r="CI35" i="19"/>
  <c r="BO35" i="19"/>
  <c r="AV35" i="19"/>
  <c r="DR34" i="21"/>
  <c r="DT34" i="22"/>
  <c r="CS34" i="21"/>
  <c r="DR34" i="19"/>
  <c r="CL35" i="26"/>
  <c r="BV35" i="26"/>
  <c r="CE35" i="26"/>
  <c r="BQ35" i="17"/>
  <c r="BT35" i="17"/>
  <c r="CE35" i="17"/>
  <c r="CG35" i="17"/>
  <c r="CK35" i="17"/>
  <c r="BK35" i="17"/>
  <c r="CD35" i="18"/>
  <c r="BT35" i="18"/>
  <c r="BF35" i="18"/>
  <c r="BR35" i="18"/>
  <c r="CK35" i="18"/>
  <c r="CC35" i="25"/>
  <c r="BK35" i="25"/>
  <c r="BG35" i="16"/>
  <c r="BL35" i="20"/>
  <c r="BO35" i="25"/>
  <c r="AY35" i="23"/>
  <c r="BB35" i="23"/>
  <c r="CD35" i="25"/>
  <c r="CB35" i="16"/>
  <c r="CA35" i="26"/>
  <c r="DK34" i="19"/>
  <c r="BJ35" i="22"/>
  <c r="BQ35" i="22"/>
  <c r="BZ35" i="22"/>
  <c r="BE35" i="22"/>
  <c r="BW35" i="22"/>
  <c r="BA35" i="22"/>
  <c r="BH35" i="18"/>
  <c r="DH34" i="21"/>
  <c r="DC34" i="19"/>
  <c r="CH35" i="21"/>
  <c r="BJ35" i="21"/>
  <c r="BN35" i="21"/>
  <c r="BF35" i="21"/>
  <c r="DX34" i="19"/>
  <c r="BC35" i="19"/>
  <c r="BV35" i="19"/>
  <c r="BF35" i="17"/>
  <c r="CN34" i="19"/>
  <c r="AK44" i="5" s="1"/>
  <c r="DD34" i="23"/>
  <c r="BG35" i="20"/>
  <c r="BY35" i="25"/>
  <c r="CE35" i="18"/>
  <c r="BO35" i="18"/>
  <c r="BM35" i="25"/>
  <c r="CM35" i="25"/>
  <c r="CE35" i="25"/>
  <c r="BS35" i="25"/>
  <c r="CJ35" i="25"/>
  <c r="BE35" i="16"/>
  <c r="BL35" i="16"/>
  <c r="CJ35" i="16"/>
  <c r="BQ35" i="16"/>
  <c r="CI35" i="16"/>
  <c r="CM35" i="24"/>
  <c r="BY35" i="23"/>
  <c r="BV35" i="17"/>
  <c r="BU35" i="20"/>
  <c r="BU35" i="17"/>
  <c r="CG35" i="24"/>
  <c r="CI35" i="23"/>
  <c r="BJ35" i="23"/>
  <c r="CB35" i="17"/>
  <c r="CE35" i="22"/>
  <c r="DI34" i="24"/>
  <c r="DI34" i="23"/>
  <c r="BQ35" i="19"/>
  <c r="BL35" i="19"/>
  <c r="BF35" i="20"/>
  <c r="DD34" i="24"/>
  <c r="DN34" i="24"/>
  <c r="BP35" i="20"/>
  <c r="DI35" i="20" s="1"/>
  <c r="BO35" i="20"/>
  <c r="BX35" i="16"/>
  <c r="CC35" i="26"/>
  <c r="EC34" i="23"/>
  <c r="DQ34" i="23"/>
  <c r="CX34" i="19"/>
  <c r="CJ35" i="24"/>
  <c r="CE35" i="24"/>
  <c r="CA35" i="24"/>
  <c r="AX35" i="19"/>
  <c r="BQ35" i="24"/>
  <c r="BM35" i="23"/>
  <c r="CM35" i="17"/>
  <c r="AX35" i="25"/>
  <c r="BD35" i="18"/>
  <c r="BP35" i="24"/>
  <c r="AW35" i="17"/>
  <c r="BG35" i="23"/>
  <c r="CD35" i="26"/>
  <c r="CG35" i="18"/>
  <c r="CY34" i="22"/>
  <c r="DS34" i="24"/>
  <c r="EB34" i="24"/>
  <c r="BR35" i="22"/>
  <c r="BI35" i="22"/>
  <c r="BC35" i="26"/>
  <c r="DV34" i="24"/>
  <c r="BK35" i="21"/>
  <c r="BP35" i="21"/>
  <c r="DL34" i="19"/>
  <c r="BI35" i="19"/>
  <c r="AZ35" i="19"/>
  <c r="CD35" i="19"/>
  <c r="CJ35" i="18"/>
  <c r="AX35" i="20"/>
  <c r="BB35" i="20"/>
  <c r="DG34" i="22"/>
  <c r="CD35" i="24"/>
  <c r="BT35" i="24"/>
  <c r="BZ35" i="24"/>
  <c r="BG35" i="24"/>
  <c r="BX35" i="24"/>
  <c r="BC35" i="24"/>
  <c r="AW35" i="21"/>
  <c r="BE35" i="19"/>
  <c r="DC34" i="22"/>
  <c r="BL35" i="23"/>
  <c r="BD35" i="23"/>
  <c r="AX35" i="23"/>
  <c r="BO35" i="23"/>
  <c r="CF35" i="23"/>
  <c r="BR35" i="23"/>
  <c r="BQ35" i="18"/>
  <c r="CB35" i="20"/>
  <c r="CG35" i="20"/>
  <c r="DZ35" i="20" s="1"/>
  <c r="DU34" i="20"/>
  <c r="BF35" i="22"/>
  <c r="BU35" i="22"/>
  <c r="CM35" i="22"/>
  <c r="DY34" i="22"/>
  <c r="CP34" i="22"/>
  <c r="CO34" i="19"/>
  <c r="BG35" i="21"/>
  <c r="BX35" i="21"/>
  <c r="DR34" i="22"/>
  <c r="BJ35" i="19"/>
  <c r="CK35" i="19"/>
  <c r="BT35" i="19"/>
  <c r="BF35" i="25"/>
  <c r="DP34" i="23"/>
  <c r="CZ34" i="17"/>
  <c r="BY35" i="20"/>
  <c r="BK35" i="20"/>
  <c r="BW35" i="20"/>
  <c r="BX35" i="26"/>
  <c r="BK35" i="26"/>
  <c r="AX35" i="26"/>
  <c r="BJ35" i="26"/>
  <c r="BS35" i="17"/>
  <c r="BG35" i="17"/>
  <c r="BX35" i="17"/>
  <c r="CI35" i="17"/>
  <c r="BC35" i="18"/>
  <c r="AU35" i="18"/>
  <c r="DI34" i="18"/>
  <c r="CI35" i="25"/>
  <c r="BO35" i="16"/>
  <c r="EE34" i="19"/>
  <c r="BR35" i="24"/>
  <c r="BR35" i="20"/>
  <c r="CF35" i="18"/>
  <c r="CM35" i="21"/>
  <c r="DT34" i="25"/>
  <c r="BF35" i="19"/>
  <c r="BJ35" i="18"/>
  <c r="BA35" i="26"/>
  <c r="AU35" i="24"/>
  <c r="CK35" i="23"/>
  <c r="BE35" i="24"/>
  <c r="BO35" i="24"/>
  <c r="BK35" i="24"/>
  <c r="AW35" i="25"/>
  <c r="BS35" i="23"/>
  <c r="BW35" i="23"/>
  <c r="BQ35" i="20"/>
  <c r="CG35" i="22"/>
  <c r="CD35" i="22"/>
  <c r="BL35" i="22"/>
  <c r="AZ35" i="22"/>
  <c r="BI35" i="20"/>
  <c r="EB34" i="23"/>
  <c r="BQ35" i="21"/>
  <c r="BO35" i="21"/>
  <c r="DN34" i="22"/>
  <c r="CE35" i="19"/>
  <c r="DC34" i="25"/>
  <c r="BE35" i="26"/>
  <c r="AY35" i="26"/>
  <c r="BR35" i="26"/>
  <c r="CC35" i="17"/>
  <c r="CF35" i="17"/>
  <c r="CJ35" i="17"/>
  <c r="BK35" i="18"/>
  <c r="BV35" i="18"/>
  <c r="AX35" i="18"/>
  <c r="BZ35" i="18"/>
  <c r="ED34" i="26"/>
  <c r="BV35" i="25"/>
  <c r="BJ35" i="25"/>
  <c r="CK35" i="16"/>
  <c r="BM35" i="16"/>
  <c r="BP35" i="16"/>
  <c r="BS35" i="16"/>
  <c r="BP35" i="22"/>
  <c r="BB35" i="24"/>
  <c r="CD35" i="23"/>
  <c r="DC34" i="20"/>
  <c r="CK35" i="20"/>
  <c r="BY35" i="17"/>
  <c r="CL35" i="19"/>
  <c r="CL35" i="20"/>
  <c r="BE35" i="18"/>
  <c r="BT35" i="23"/>
  <c r="BX35" i="23"/>
  <c r="CH35" i="24"/>
  <c r="BL35" i="24"/>
  <c r="CF35" i="24"/>
  <c r="BZ35" i="17"/>
  <c r="BE35" i="20"/>
  <c r="CJ35" i="23"/>
  <c r="BF35" i="23"/>
  <c r="BZ35" i="23"/>
  <c r="DR34" i="24"/>
  <c r="AX35" i="22"/>
  <c r="CC35" i="22"/>
  <c r="BY35" i="22"/>
  <c r="CZ34" i="23"/>
  <c r="BV35" i="21"/>
  <c r="AV35" i="21"/>
  <c r="CU34" i="24"/>
  <c r="CH35" i="17"/>
  <c r="DJ34" i="23"/>
  <c r="AX35" i="24"/>
  <c r="BS35" i="24"/>
  <c r="CE35" i="23"/>
  <c r="CH35" i="23"/>
  <c r="CG35" i="26"/>
  <c r="DZ35" i="26" s="1"/>
  <c r="CN34" i="23"/>
  <c r="AN44" i="9" s="1"/>
  <c r="DZ34" i="23"/>
  <c r="BK35" i="22"/>
  <c r="BS35" i="22"/>
  <c r="BT35" i="22"/>
  <c r="CK35" i="22"/>
  <c r="BH35" i="22"/>
  <c r="DI34" i="19"/>
  <c r="AX35" i="21"/>
  <c r="CC35" i="21"/>
  <c r="BD35" i="21"/>
  <c r="EF34" i="23"/>
  <c r="EB34" i="26"/>
  <c r="BY35" i="19"/>
  <c r="CH35" i="19"/>
  <c r="BU35" i="19"/>
  <c r="BG35" i="19"/>
  <c r="CJ35" i="19"/>
  <c r="BH35" i="19"/>
  <c r="CH35" i="18"/>
  <c r="CQ34" i="16"/>
  <c r="CI35" i="18"/>
  <c r="DT34" i="19"/>
  <c r="BA35" i="25"/>
  <c r="CF35" i="25"/>
  <c r="BD35" i="25"/>
  <c r="CE35" i="16"/>
  <c r="BJ35" i="16"/>
  <c r="CA35" i="16"/>
  <c r="DM34" i="25"/>
  <c r="CP34" i="19"/>
  <c r="DW34" i="19"/>
  <c r="BW35" i="21"/>
  <c r="BC35" i="23"/>
  <c r="BN35" i="24"/>
  <c r="BY35" i="21"/>
  <c r="AU35" i="20"/>
  <c r="BT35" i="21"/>
  <c r="BP35" i="23"/>
  <c r="BJ35" i="17"/>
  <c r="AV35" i="22"/>
  <c r="DV34" i="20"/>
  <c r="EF34" i="20"/>
  <c r="CI35" i="20"/>
  <c r="BG35" i="22"/>
  <c r="DA34" i="25"/>
  <c r="DG34" i="18"/>
  <c r="DA34" i="17"/>
  <c r="DF34" i="21"/>
  <c r="CT34" i="22"/>
  <c r="DO34" i="24"/>
  <c r="CS34" i="25"/>
  <c r="CW34" i="18"/>
  <c r="CQ34" i="17"/>
  <c r="CY34" i="24"/>
  <c r="DF34" i="16"/>
  <c r="DG34" i="17"/>
  <c r="DW34" i="26"/>
  <c r="CL35" i="25"/>
  <c r="AW35" i="18"/>
  <c r="BA35" i="24"/>
  <c r="BR35" i="19"/>
  <c r="CF35" i="20"/>
  <c r="CB35" i="26"/>
  <c r="CG35" i="19"/>
  <c r="BV35" i="20"/>
  <c r="BH35" i="17"/>
  <c r="BH35" i="25"/>
  <c r="BC35" i="17"/>
  <c r="BI35" i="21"/>
  <c r="EC34" i="20"/>
  <c r="CQ34" i="20"/>
  <c r="DK34" i="25"/>
  <c r="DK34" i="24"/>
  <c r="CS34" i="16"/>
  <c r="BN35" i="17"/>
  <c r="BN35" i="25"/>
  <c r="AY35" i="22"/>
  <c r="BM35" i="20"/>
  <c r="CZ35" i="20" s="1"/>
  <c r="AZ35" i="16"/>
  <c r="AZ35" i="24"/>
  <c r="BU35" i="21"/>
  <c r="AT36" i="20"/>
  <c r="AL36" i="20"/>
  <c r="CE36" i="20" s="1"/>
  <c r="AD36" i="20"/>
  <c r="V36" i="20"/>
  <c r="N36" i="20"/>
  <c r="F36" i="20"/>
  <c r="AR36" i="20"/>
  <c r="AJ36" i="20"/>
  <c r="AB36" i="20"/>
  <c r="T36" i="20"/>
  <c r="L36" i="20"/>
  <c r="D36" i="20"/>
  <c r="AQ36" i="20"/>
  <c r="CJ36" i="20" s="1"/>
  <c r="AG36" i="20"/>
  <c r="W36" i="20"/>
  <c r="K36" i="20"/>
  <c r="AP36" i="20"/>
  <c r="AF36" i="20"/>
  <c r="U36" i="20"/>
  <c r="J36" i="20"/>
  <c r="AO36" i="20"/>
  <c r="AE36" i="20"/>
  <c r="S36" i="20"/>
  <c r="I36" i="20"/>
  <c r="AN36" i="20"/>
  <c r="AC36" i="20"/>
  <c r="R36" i="20"/>
  <c r="H36" i="20"/>
  <c r="AM36" i="20"/>
  <c r="AA36" i="20"/>
  <c r="Q36" i="20"/>
  <c r="G36" i="20"/>
  <c r="AK36" i="20"/>
  <c r="Z36" i="20"/>
  <c r="P36" i="20"/>
  <c r="E36" i="20"/>
  <c r="AX36" i="20" s="1"/>
  <c r="C36" i="20"/>
  <c r="AV36" i="20" s="1"/>
  <c r="AS36" i="20"/>
  <c r="B36" i="20"/>
  <c r="AH36" i="20"/>
  <c r="M36" i="20"/>
  <c r="Y36" i="20"/>
  <c r="X36" i="20"/>
  <c r="O36" i="20"/>
  <c r="AI36" i="20"/>
  <c r="CY34" i="20"/>
  <c r="DS34" i="22"/>
  <c r="CO34" i="16"/>
  <c r="BF35" i="26"/>
  <c r="BD35" i="20"/>
  <c r="CM35" i="16"/>
  <c r="AN44" i="5"/>
  <c r="AR44" i="5"/>
  <c r="DN34" i="16"/>
  <c r="CP34" i="16"/>
  <c r="I43" i="9"/>
  <c r="K43" i="9"/>
  <c r="J43" i="9"/>
  <c r="AU35" i="19"/>
  <c r="BX35" i="25"/>
  <c r="BS35" i="20"/>
  <c r="EE34" i="22"/>
  <c r="ED34" i="20"/>
  <c r="BP35" i="17"/>
  <c r="AV35" i="23"/>
  <c r="DW34" i="23"/>
  <c r="CN34" i="18"/>
  <c r="DL34" i="24"/>
  <c r="DN34" i="23"/>
  <c r="DP34" i="20"/>
  <c r="DI34" i="26"/>
  <c r="DW34" i="22"/>
  <c r="DH34" i="24"/>
  <c r="ED34" i="23"/>
  <c r="DV34" i="19"/>
  <c r="DS34" i="25"/>
  <c r="CQ34" i="26"/>
  <c r="DC34" i="18"/>
  <c r="DQ34" i="17"/>
  <c r="DS34" i="16"/>
  <c r="CX34" i="22"/>
  <c r="DA34" i="21"/>
  <c r="EA34" i="19"/>
  <c r="DP34" i="25"/>
  <c r="EA34" i="26"/>
  <c r="DK34" i="18"/>
  <c r="DU34" i="21"/>
  <c r="EF34" i="25"/>
  <c r="CO34" i="18"/>
  <c r="CX34" i="20"/>
  <c r="EC34" i="19"/>
  <c r="DV34" i="25"/>
  <c r="DH34" i="17"/>
  <c r="DX34" i="18"/>
  <c r="EC34" i="16"/>
  <c r="CW34" i="24"/>
  <c r="DE34" i="25"/>
  <c r="CW34" i="17"/>
  <c r="DM34" i="18"/>
  <c r="DF34" i="19"/>
  <c r="DJ34" i="19"/>
  <c r="DP34" i="18"/>
  <c r="DE34" i="20"/>
  <c r="CW34" i="25"/>
  <c r="DY34" i="18"/>
  <c r="CU34" i="16"/>
  <c r="DU34" i="18"/>
  <c r="BQ35" i="23"/>
  <c r="BH35" i="24"/>
  <c r="AY35" i="21"/>
  <c r="AZ35" i="23"/>
  <c r="AM36" i="19"/>
  <c r="AE36" i="19"/>
  <c r="W36" i="19"/>
  <c r="BP36" i="19" s="1"/>
  <c r="O36" i="19"/>
  <c r="G36" i="19"/>
  <c r="AS36" i="19"/>
  <c r="AK36" i="19"/>
  <c r="AC36" i="19"/>
  <c r="U36" i="19"/>
  <c r="M36" i="19"/>
  <c r="E36" i="19"/>
  <c r="BC36" i="19" s="1"/>
  <c r="AQ36" i="19"/>
  <c r="AI36" i="19"/>
  <c r="AA36" i="19"/>
  <c r="S36" i="19"/>
  <c r="K36" i="19"/>
  <c r="C36" i="19"/>
  <c r="AR36" i="19"/>
  <c r="AF36" i="19"/>
  <c r="BY36" i="19" s="1"/>
  <c r="R36" i="19"/>
  <c r="F36" i="19"/>
  <c r="AP36" i="19"/>
  <c r="AD36" i="19"/>
  <c r="Q36" i="19"/>
  <c r="D36" i="19"/>
  <c r="AN36" i="19"/>
  <c r="Z36" i="19"/>
  <c r="BS36" i="19" s="1"/>
  <c r="N36" i="19"/>
  <c r="AH36" i="19"/>
  <c r="L36" i="19"/>
  <c r="AG36" i="19"/>
  <c r="J36" i="19"/>
  <c r="AB36" i="19"/>
  <c r="I36" i="19"/>
  <c r="Y36" i="19"/>
  <c r="BR36" i="19" s="1"/>
  <c r="H36" i="19"/>
  <c r="AT36" i="19"/>
  <c r="B36" i="19"/>
  <c r="AO36" i="19"/>
  <c r="AL36" i="19"/>
  <c r="AJ36" i="19"/>
  <c r="X36" i="19"/>
  <c r="V36" i="19"/>
  <c r="T36" i="19"/>
  <c r="P36" i="19"/>
  <c r="CH35" i="22"/>
  <c r="BD35" i="19"/>
  <c r="A50" i="9"/>
  <c r="H49" i="9"/>
  <c r="G49" i="9"/>
  <c r="D49" i="9"/>
  <c r="F49" i="9"/>
  <c r="E49" i="9"/>
  <c r="C49" i="9"/>
  <c r="B49" i="9"/>
  <c r="CO34" i="25"/>
  <c r="AX43" i="10"/>
  <c r="AP43" i="10"/>
  <c r="AH43" i="10"/>
  <c r="Z43" i="10"/>
  <c r="R43" i="10"/>
  <c r="AW43" i="10"/>
  <c r="AO43" i="10"/>
  <c r="AG43" i="10"/>
  <c r="Y43" i="10"/>
  <c r="Q43" i="10"/>
  <c r="BD43" i="10"/>
  <c r="AV43" i="10"/>
  <c r="AN43" i="10"/>
  <c r="AF43" i="10"/>
  <c r="X43" i="10"/>
  <c r="P43" i="10"/>
  <c r="BB43" i="10"/>
  <c r="AT43" i="10"/>
  <c r="AL43" i="10"/>
  <c r="AD43" i="10"/>
  <c r="V43" i="10"/>
  <c r="N43" i="10"/>
  <c r="BA43" i="10"/>
  <c r="AS43" i="10"/>
  <c r="AK43" i="10"/>
  <c r="AC43" i="10"/>
  <c r="U43" i="10"/>
  <c r="M43" i="10"/>
  <c r="AZ43" i="10"/>
  <c r="AR43" i="10"/>
  <c r="AJ43" i="10"/>
  <c r="AB43" i="10"/>
  <c r="T43" i="10"/>
  <c r="L43" i="10"/>
  <c r="AY43" i="10"/>
  <c r="AQ43" i="10"/>
  <c r="AI43" i="10"/>
  <c r="AA43" i="10"/>
  <c r="S43" i="10"/>
  <c r="O43" i="10"/>
  <c r="BC43" i="10"/>
  <c r="AU43" i="10"/>
  <c r="AM43" i="10"/>
  <c r="AE43" i="10"/>
  <c r="W43" i="10"/>
  <c r="CC35" i="20"/>
  <c r="BJ35" i="24"/>
  <c r="BK35" i="19"/>
  <c r="CN34" i="26"/>
  <c r="J43" i="3"/>
  <c r="I43" i="3"/>
  <c r="K43" i="3"/>
  <c r="CI35" i="26"/>
  <c r="BB43" i="3"/>
  <c r="AT43" i="3"/>
  <c r="AL43" i="3"/>
  <c r="AD43" i="3"/>
  <c r="V43" i="3"/>
  <c r="N43" i="3"/>
  <c r="BA43" i="3"/>
  <c r="AS43" i="3"/>
  <c r="AK43" i="3"/>
  <c r="AC43" i="3"/>
  <c r="U43" i="3"/>
  <c r="M43" i="3"/>
  <c r="AW43" i="3"/>
  <c r="AO43" i="3"/>
  <c r="AG43" i="3"/>
  <c r="Y43" i="3"/>
  <c r="Q43" i="3"/>
  <c r="BD43" i="3"/>
  <c r="AV43" i="3"/>
  <c r="AN43" i="3"/>
  <c r="AF43" i="3"/>
  <c r="X43" i="3"/>
  <c r="P43" i="3"/>
  <c r="AQ43" i="3"/>
  <c r="AA43" i="3"/>
  <c r="AP43" i="3"/>
  <c r="BC43" i="3"/>
  <c r="AM43" i="3"/>
  <c r="W43" i="3"/>
  <c r="AR43" i="3"/>
  <c r="AB43" i="3"/>
  <c r="L43" i="3"/>
  <c r="Z43" i="3"/>
  <c r="AZ43" i="3"/>
  <c r="AJ43" i="3"/>
  <c r="T43" i="3"/>
  <c r="AY43" i="3"/>
  <c r="AI43" i="3"/>
  <c r="S43" i="3"/>
  <c r="AX43" i="3"/>
  <c r="AH43" i="3"/>
  <c r="R43" i="3"/>
  <c r="AU43" i="3"/>
  <c r="AE43" i="3"/>
  <c r="O43" i="3"/>
  <c r="AW43" i="9"/>
  <c r="AO43" i="9"/>
  <c r="AG43" i="9"/>
  <c r="Y43" i="9"/>
  <c r="Q43" i="9"/>
  <c r="BD43" i="9"/>
  <c r="AV43" i="9"/>
  <c r="AN43" i="9"/>
  <c r="AF43" i="9"/>
  <c r="X43" i="9"/>
  <c r="P43" i="9"/>
  <c r="BC43" i="9"/>
  <c r="AU43" i="9"/>
  <c r="AM43" i="9"/>
  <c r="AE43" i="9"/>
  <c r="W43" i="9"/>
  <c r="O43" i="9"/>
  <c r="AZ43" i="9"/>
  <c r="AR43" i="9"/>
  <c r="AJ43" i="9"/>
  <c r="AB43" i="9"/>
  <c r="T43" i="9"/>
  <c r="L43" i="9"/>
  <c r="BB43" i="9"/>
  <c r="AL43" i="9"/>
  <c r="V43" i="9"/>
  <c r="BA43" i="9"/>
  <c r="AK43" i="9"/>
  <c r="U43" i="9"/>
  <c r="AY43" i="9"/>
  <c r="AI43" i="9"/>
  <c r="S43" i="9"/>
  <c r="AX43" i="9"/>
  <c r="AH43" i="9"/>
  <c r="R43" i="9"/>
  <c r="AT43" i="9"/>
  <c r="AD43" i="9"/>
  <c r="N43" i="9"/>
  <c r="AS43" i="9"/>
  <c r="AC43" i="9"/>
  <c r="M43" i="9"/>
  <c r="AQ43" i="9"/>
  <c r="AA43" i="9"/>
  <c r="AP43" i="9"/>
  <c r="Z43" i="9"/>
  <c r="DP34" i="26"/>
  <c r="DH34" i="26"/>
  <c r="DE34" i="24"/>
  <c r="CR34" i="16"/>
  <c r="DA34" i="18"/>
  <c r="CY34" i="18"/>
  <c r="DU34" i="25"/>
  <c r="DH34" i="18"/>
  <c r="DY34" i="24"/>
  <c r="CV34" i="18"/>
  <c r="EC34" i="26"/>
  <c r="DL34" i="18"/>
  <c r="DG34" i="16"/>
  <c r="DK34" i="26"/>
  <c r="CZ34" i="18"/>
  <c r="CL35" i="16"/>
  <c r="BA35" i="16"/>
  <c r="BE35" i="21"/>
  <c r="E48" i="2"/>
  <c r="D48" i="2"/>
  <c r="H48" i="2"/>
  <c r="G48" i="2"/>
  <c r="F48" i="2"/>
  <c r="C48" i="2"/>
  <c r="B48" i="2"/>
  <c r="A49" i="2"/>
  <c r="DZ34" i="24"/>
  <c r="CB35" i="19"/>
  <c r="CL35" i="17"/>
  <c r="AW35" i="20"/>
  <c r="BA35" i="17"/>
  <c r="DH34" i="22"/>
  <c r="K43" i="8"/>
  <c r="J43" i="8"/>
  <c r="I43" i="8"/>
  <c r="CD35" i="20"/>
  <c r="BQ35" i="25"/>
  <c r="CB35" i="18"/>
  <c r="CG35" i="21"/>
  <c r="CZ34" i="21"/>
  <c r="C48" i="8"/>
  <c r="B48" i="8"/>
  <c r="A49" i="8"/>
  <c r="H48" i="8"/>
  <c r="G48" i="8"/>
  <c r="F48" i="8"/>
  <c r="E48" i="8"/>
  <c r="D48" i="8"/>
  <c r="BH35" i="26"/>
  <c r="BC35" i="25"/>
  <c r="DS34" i="23"/>
  <c r="DZ34" i="21"/>
  <c r="CZ34" i="20"/>
  <c r="DD34" i="16"/>
  <c r="H49" i="5"/>
  <c r="G49" i="5"/>
  <c r="C49" i="5"/>
  <c r="B49" i="5"/>
  <c r="E49" i="5"/>
  <c r="D49" i="5"/>
  <c r="A50" i="5"/>
  <c r="F49" i="5"/>
  <c r="CP34" i="25"/>
  <c r="DI34" i="17"/>
  <c r="BN35" i="18"/>
  <c r="BN35" i="26"/>
  <c r="BM35" i="19"/>
  <c r="AZ35" i="17"/>
  <c r="AZ35" i="25"/>
  <c r="AM36" i="21"/>
  <c r="AE36" i="21"/>
  <c r="BX36" i="21" s="1"/>
  <c r="W36" i="21"/>
  <c r="O36" i="21"/>
  <c r="G36" i="21"/>
  <c r="AT36" i="21"/>
  <c r="AL36" i="21"/>
  <c r="AD36" i="21"/>
  <c r="V36" i="21"/>
  <c r="BO36" i="21" s="1"/>
  <c r="N36" i="21"/>
  <c r="BG36" i="21" s="1"/>
  <c r="F36" i="21"/>
  <c r="AQ36" i="21"/>
  <c r="AI36" i="21"/>
  <c r="AA36" i="21"/>
  <c r="S36" i="21"/>
  <c r="K36" i="21"/>
  <c r="C36" i="21"/>
  <c r="BQ36" i="21" s="1"/>
  <c r="AR36" i="21"/>
  <c r="AF36" i="21"/>
  <c r="R36" i="21"/>
  <c r="E36" i="21"/>
  <c r="AP36" i="21"/>
  <c r="AC36" i="21"/>
  <c r="Q36" i="21"/>
  <c r="D36" i="21"/>
  <c r="AO36" i="21"/>
  <c r="AB36" i="21"/>
  <c r="P36" i="21"/>
  <c r="B36" i="21"/>
  <c r="AN36" i="21"/>
  <c r="Z36" i="21"/>
  <c r="M36" i="21"/>
  <c r="AK36" i="21"/>
  <c r="Y36" i="21"/>
  <c r="L36" i="21"/>
  <c r="X36" i="21"/>
  <c r="U36" i="21"/>
  <c r="T36" i="21"/>
  <c r="J36" i="21"/>
  <c r="AS36" i="21"/>
  <c r="I36" i="21"/>
  <c r="AG36" i="21"/>
  <c r="AJ36" i="21"/>
  <c r="AH36" i="21"/>
  <c r="H36" i="21"/>
  <c r="B49" i="10"/>
  <c r="A50" i="10"/>
  <c r="H49" i="10"/>
  <c r="F49" i="10"/>
  <c r="E49" i="10"/>
  <c r="D49" i="10"/>
  <c r="C49" i="10"/>
  <c r="G49" i="10"/>
  <c r="DZ34" i="22"/>
  <c r="CH35" i="16"/>
  <c r="CM35" i="18"/>
  <c r="CM35" i="26"/>
  <c r="CJ35" i="20"/>
  <c r="DV34" i="22"/>
  <c r="DL34" i="26"/>
  <c r="EF34" i="22"/>
  <c r="CS34" i="20"/>
  <c r="DZ34" i="20"/>
  <c r="DK34" i="22"/>
  <c r="CS34" i="19"/>
  <c r="K43" i="6"/>
  <c r="J43" i="6"/>
  <c r="I43" i="6"/>
  <c r="K43" i="2"/>
  <c r="I43" i="2"/>
  <c r="J43" i="2"/>
  <c r="K43" i="13"/>
  <c r="J43" i="13"/>
  <c r="I43" i="13"/>
  <c r="AU35" i="21"/>
  <c r="BX35" i="18"/>
  <c r="DJ34" i="22"/>
  <c r="CU34" i="22"/>
  <c r="AW43" i="6"/>
  <c r="AO43" i="6"/>
  <c r="AG43" i="6"/>
  <c r="Y43" i="6"/>
  <c r="Q43" i="6"/>
  <c r="BD43" i="6"/>
  <c r="AV43" i="6"/>
  <c r="AN43" i="6"/>
  <c r="AF43" i="6"/>
  <c r="X43" i="6"/>
  <c r="P43" i="6"/>
  <c r="BC43" i="6"/>
  <c r="AU43" i="6"/>
  <c r="AM43" i="6"/>
  <c r="AE43" i="6"/>
  <c r="W43" i="6"/>
  <c r="O43" i="6"/>
  <c r="BB43" i="6"/>
  <c r="AT43" i="6"/>
  <c r="AL43" i="6"/>
  <c r="AD43" i="6"/>
  <c r="V43" i="6"/>
  <c r="N43" i="6"/>
  <c r="BA43" i="6"/>
  <c r="AS43" i="6"/>
  <c r="AK43" i="6"/>
  <c r="AC43" i="6"/>
  <c r="U43" i="6"/>
  <c r="M43" i="6"/>
  <c r="AZ43" i="6"/>
  <c r="AR43" i="6"/>
  <c r="AJ43" i="6"/>
  <c r="AB43" i="6"/>
  <c r="T43" i="6"/>
  <c r="L43" i="6"/>
  <c r="AY43" i="6"/>
  <c r="AQ43" i="6"/>
  <c r="AI43" i="6"/>
  <c r="AA43" i="6"/>
  <c r="S43" i="6"/>
  <c r="AX43" i="6"/>
  <c r="AP43" i="6"/>
  <c r="AH43" i="6"/>
  <c r="Z43" i="6"/>
  <c r="R43" i="6"/>
  <c r="BP35" i="25"/>
  <c r="AV35" i="17"/>
  <c r="AV35" i="24"/>
  <c r="DB34" i="20"/>
  <c r="F48" i="3"/>
  <c r="E48" i="3"/>
  <c r="A49" i="3"/>
  <c r="H48" i="3"/>
  <c r="C48" i="3"/>
  <c r="D48" i="3"/>
  <c r="B48" i="3"/>
  <c r="G48" i="3"/>
  <c r="DJ34" i="21"/>
  <c r="DL34" i="16"/>
  <c r="DK34" i="21"/>
  <c r="DC34" i="24"/>
  <c r="AX43" i="7"/>
  <c r="AP43" i="7"/>
  <c r="AH43" i="7"/>
  <c r="Z43" i="7"/>
  <c r="R43" i="7"/>
  <c r="BD43" i="7"/>
  <c r="AV43" i="7"/>
  <c r="AN43" i="7"/>
  <c r="AF43" i="7"/>
  <c r="X43" i="7"/>
  <c r="P43" i="7"/>
  <c r="AW43" i="7"/>
  <c r="AO43" i="7"/>
  <c r="AG43" i="7"/>
  <c r="Y43" i="7"/>
  <c r="Q43" i="7"/>
  <c r="BC43" i="7"/>
  <c r="AU43" i="7"/>
  <c r="AM43" i="7"/>
  <c r="AE43" i="7"/>
  <c r="W43" i="7"/>
  <c r="O43" i="7"/>
  <c r="BB43" i="7"/>
  <c r="AT43" i="7"/>
  <c r="AL43" i="7"/>
  <c r="AD43" i="7"/>
  <c r="V43" i="7"/>
  <c r="N43" i="7"/>
  <c r="BA43" i="7"/>
  <c r="AS43" i="7"/>
  <c r="AK43" i="7"/>
  <c r="AC43" i="7"/>
  <c r="U43" i="7"/>
  <c r="M43" i="7"/>
  <c r="AY43" i="7"/>
  <c r="AQ43" i="7"/>
  <c r="AI43" i="7"/>
  <c r="AA43" i="7"/>
  <c r="S43" i="7"/>
  <c r="AZ43" i="7"/>
  <c r="AR43" i="7"/>
  <c r="AJ43" i="7"/>
  <c r="AB43" i="7"/>
  <c r="T43" i="7"/>
  <c r="L43" i="7"/>
  <c r="DC34" i="21"/>
  <c r="DJ34" i="20"/>
  <c r="DA34" i="24"/>
  <c r="ED34" i="19"/>
  <c r="DG34" i="25"/>
  <c r="CX34" i="26"/>
  <c r="CT34" i="18"/>
  <c r="DG34" i="26"/>
  <c r="DJ34" i="25"/>
  <c r="EA34" i="22"/>
  <c r="EC34" i="21"/>
  <c r="CV34" i="16"/>
  <c r="EB34" i="17"/>
  <c r="DV34" i="26"/>
  <c r="CS34" i="18"/>
  <c r="DV34" i="21"/>
  <c r="DF34" i="25"/>
  <c r="DO34" i="18"/>
  <c r="DF34" i="23"/>
  <c r="CU34" i="19"/>
  <c r="ED34" i="25"/>
  <c r="CR34" i="26"/>
  <c r="DB34" i="18"/>
  <c r="EF34" i="17"/>
  <c r="DF34" i="24"/>
  <c r="DR34" i="25"/>
  <c r="DS34" i="26"/>
  <c r="CT34" i="23"/>
  <c r="EE34" i="16"/>
  <c r="CP34" i="18"/>
  <c r="CW34" i="16"/>
  <c r="CU34" i="18"/>
  <c r="DE34" i="22"/>
  <c r="CX34" i="25"/>
  <c r="EC34" i="18"/>
  <c r="DV34" i="16"/>
  <c r="DU34" i="19"/>
  <c r="BM35" i="21"/>
  <c r="AN36" i="22"/>
  <c r="AF36" i="22"/>
  <c r="X36" i="22"/>
  <c r="P36" i="22"/>
  <c r="H36" i="22"/>
  <c r="AM36" i="22"/>
  <c r="AE36" i="22"/>
  <c r="W36" i="22"/>
  <c r="O36" i="22"/>
  <c r="G36" i="22"/>
  <c r="CA36" i="22" s="1"/>
  <c r="AT36" i="22"/>
  <c r="AL36" i="22"/>
  <c r="AD36" i="22"/>
  <c r="V36" i="22"/>
  <c r="N36" i="22"/>
  <c r="F36" i="22"/>
  <c r="AR36" i="22"/>
  <c r="AJ36" i="22"/>
  <c r="AB36" i="22"/>
  <c r="T36" i="22"/>
  <c r="L36" i="22"/>
  <c r="D36" i="22"/>
  <c r="AQ36" i="22"/>
  <c r="AI36" i="22"/>
  <c r="AA36" i="22"/>
  <c r="S36" i="22"/>
  <c r="K36" i="22"/>
  <c r="AY36" i="22" s="1"/>
  <c r="C36" i="22"/>
  <c r="AS36" i="22"/>
  <c r="Y36" i="22"/>
  <c r="B36" i="22"/>
  <c r="AP36" i="22"/>
  <c r="U36" i="22"/>
  <c r="AO36" i="22"/>
  <c r="R36" i="22"/>
  <c r="BK36" i="22" s="1"/>
  <c r="AK36" i="22"/>
  <c r="Q36" i="22"/>
  <c r="AH36" i="22"/>
  <c r="M36" i="22"/>
  <c r="AG36" i="22"/>
  <c r="J36" i="22"/>
  <c r="AC36" i="22"/>
  <c r="Z36" i="22"/>
  <c r="BS36" i="22" s="1"/>
  <c r="I36" i="22"/>
  <c r="E36" i="22"/>
  <c r="BD35" i="22"/>
  <c r="CM35" i="19"/>
  <c r="CJ35" i="21"/>
  <c r="DY34" i="20"/>
  <c r="E48" i="12"/>
  <c r="D48" i="12"/>
  <c r="C48" i="12"/>
  <c r="B48" i="12"/>
  <c r="A49" i="12"/>
  <c r="H48" i="12"/>
  <c r="G48" i="12"/>
  <c r="F48" i="12"/>
  <c r="CZ34" i="25"/>
  <c r="AU35" i="22"/>
  <c r="BX35" i="19"/>
  <c r="BS35" i="21"/>
  <c r="CT34" i="26"/>
  <c r="CQ34" i="25"/>
  <c r="BP35" i="26"/>
  <c r="CC35" i="23"/>
  <c r="AV35" i="16"/>
  <c r="DU35" i="16" s="1"/>
  <c r="AV35" i="25"/>
  <c r="DQ34" i="22"/>
  <c r="EE34" i="21"/>
  <c r="DR34" i="20"/>
  <c r="CZ34" i="24"/>
  <c r="DC34" i="16"/>
  <c r="DX34" i="22"/>
  <c r="CI35" i="21"/>
  <c r="BG35" i="18"/>
  <c r="BG35" i="26"/>
  <c r="CE35" i="20"/>
  <c r="CK35" i="25"/>
  <c r="EE34" i="20"/>
  <c r="ED34" i="24"/>
  <c r="ED34" i="16"/>
  <c r="CU34" i="25"/>
  <c r="DE34" i="26"/>
  <c r="DH34" i="16"/>
  <c r="DO34" i="26"/>
  <c r="CX34" i="17"/>
  <c r="CV34" i="22"/>
  <c r="CQ34" i="21"/>
  <c r="DR34" i="16"/>
  <c r="DK34" i="17"/>
  <c r="CV34" i="26"/>
  <c r="DM34" i="22"/>
  <c r="DE34" i="17"/>
  <c r="DE34" i="21"/>
  <c r="DY34" i="25"/>
  <c r="CU34" i="26"/>
  <c r="DT34" i="18"/>
  <c r="ED34" i="22"/>
  <c r="CW34" i="21"/>
  <c r="DH34" i="25"/>
  <c r="CP34" i="26"/>
  <c r="DW34" i="25"/>
  <c r="DD34" i="18"/>
  <c r="DM34" i="16"/>
  <c r="CY34" i="21"/>
  <c r="DP34" i="17"/>
  <c r="DO34" i="22"/>
  <c r="EE34" i="25"/>
  <c r="DW34" i="16"/>
  <c r="G48" i="4"/>
  <c r="F48" i="4"/>
  <c r="B48" i="4"/>
  <c r="A49" i="4"/>
  <c r="H48" i="4"/>
  <c r="E48" i="4"/>
  <c r="D48" i="4"/>
  <c r="C48" i="4"/>
  <c r="BV35" i="22"/>
  <c r="AY35" i="24"/>
  <c r="BA43" i="12"/>
  <c r="AS43" i="12"/>
  <c r="AK43" i="12"/>
  <c r="AC43" i="12"/>
  <c r="U43" i="12"/>
  <c r="M43" i="12"/>
  <c r="AZ43" i="12"/>
  <c r="AR43" i="12"/>
  <c r="AJ43" i="12"/>
  <c r="AB43" i="12"/>
  <c r="T43" i="12"/>
  <c r="L43" i="12"/>
  <c r="AY43" i="12"/>
  <c r="AQ43" i="12"/>
  <c r="AI43" i="12"/>
  <c r="AA43" i="12"/>
  <c r="S43" i="12"/>
  <c r="AX43" i="12"/>
  <c r="AP43" i="12"/>
  <c r="AH43" i="12"/>
  <c r="Z43" i="12"/>
  <c r="R43" i="12"/>
  <c r="AW43" i="12"/>
  <c r="AO43" i="12"/>
  <c r="AG43" i="12"/>
  <c r="Y43" i="12"/>
  <c r="Q43" i="12"/>
  <c r="BD43" i="12"/>
  <c r="AV43" i="12"/>
  <c r="AN43" i="12"/>
  <c r="AF43" i="12"/>
  <c r="X43" i="12"/>
  <c r="P43" i="12"/>
  <c r="BC43" i="12"/>
  <c r="AU43" i="12"/>
  <c r="AM43" i="12"/>
  <c r="AE43" i="12"/>
  <c r="W43" i="12"/>
  <c r="O43" i="12"/>
  <c r="BB43" i="12"/>
  <c r="AT43" i="12"/>
  <c r="AL43" i="12"/>
  <c r="AD43" i="12"/>
  <c r="V43" i="12"/>
  <c r="N43" i="12"/>
  <c r="BH35" i="21"/>
  <c r="BN35" i="20"/>
  <c r="A37" i="26"/>
  <c r="A37" i="25"/>
  <c r="A37" i="24"/>
  <c r="A37" i="23"/>
  <c r="A37" i="22"/>
  <c r="A37" i="20"/>
  <c r="A37" i="21"/>
  <c r="A37" i="19"/>
  <c r="A37" i="17"/>
  <c r="A37" i="16"/>
  <c r="AO37" i="15"/>
  <c r="AG37" i="15"/>
  <c r="Y37" i="15"/>
  <c r="Q37" i="15"/>
  <c r="I37" i="15"/>
  <c r="AP37" i="15"/>
  <c r="AF37" i="15"/>
  <c r="W37" i="15"/>
  <c r="N37" i="15"/>
  <c r="E37" i="15"/>
  <c r="AN37" i="15"/>
  <c r="AE37" i="15"/>
  <c r="V37" i="15"/>
  <c r="M37" i="15"/>
  <c r="D37" i="15"/>
  <c r="A38" i="15"/>
  <c r="AL37" i="15"/>
  <c r="AC37" i="15"/>
  <c r="T37" i="15"/>
  <c r="K37" i="15"/>
  <c r="B37" i="15"/>
  <c r="AT37" i="15"/>
  <c r="AH37" i="15"/>
  <c r="R37" i="15"/>
  <c r="C37" i="15"/>
  <c r="A37" i="18"/>
  <c r="AS37" i="15"/>
  <c r="AD37" i="15"/>
  <c r="P37" i="15"/>
  <c r="AQ37" i="15"/>
  <c r="AA37" i="15"/>
  <c r="L37" i="15"/>
  <c r="AK37" i="15"/>
  <c r="O37" i="15"/>
  <c r="AJ37" i="15"/>
  <c r="J37" i="15"/>
  <c r="AI37" i="15"/>
  <c r="H37" i="15"/>
  <c r="AB37" i="15"/>
  <c r="G37" i="15"/>
  <c r="X37" i="15"/>
  <c r="AM37" i="15"/>
  <c r="S37" i="15"/>
  <c r="AR37" i="15"/>
  <c r="Z37" i="15"/>
  <c r="U37" i="15"/>
  <c r="F37" i="15"/>
  <c r="CP34" i="20"/>
  <c r="BY35" i="18"/>
  <c r="BX35" i="20"/>
  <c r="K43" i="7"/>
  <c r="J43" i="7"/>
  <c r="I43" i="7"/>
  <c r="AV35" i="18"/>
  <c r="CT34" i="25"/>
  <c r="DP34" i="21"/>
  <c r="BO35" i="17"/>
  <c r="CE35" i="21"/>
  <c r="CK35" i="26"/>
  <c r="CU34" i="20"/>
  <c r="CR34" i="21"/>
  <c r="DY34" i="16"/>
  <c r="DS34" i="17"/>
  <c r="DY34" i="26"/>
  <c r="DU34" i="16"/>
  <c r="DV34" i="18"/>
  <c r="DZ34" i="26"/>
  <c r="CR34" i="23"/>
  <c r="CN34" i="21"/>
  <c r="DO34" i="16"/>
  <c r="DO34" i="17"/>
  <c r="DM34" i="26"/>
  <c r="DA34" i="23"/>
  <c r="ED34" i="17"/>
  <c r="DB34" i="24"/>
  <c r="CR34" i="25"/>
  <c r="DQ34" i="26"/>
  <c r="DO34" i="20"/>
  <c r="EA34" i="23"/>
  <c r="CT34" i="21"/>
  <c r="DO34" i="25"/>
  <c r="DF34" i="26"/>
  <c r="CV34" i="24"/>
  <c r="DB34" i="25"/>
  <c r="CW34" i="22"/>
  <c r="EA34" i="25"/>
  <c r="CV34" i="25"/>
  <c r="DM34" i="23"/>
  <c r="DB34" i="17"/>
  <c r="CN34" i="24"/>
  <c r="DQ34" i="25"/>
  <c r="DD34" i="17"/>
  <c r="BI35" i="23"/>
  <c r="F48" i="13"/>
  <c r="E48" i="13"/>
  <c r="D48" i="13"/>
  <c r="C48" i="13"/>
  <c r="B48" i="13"/>
  <c r="A49" i="13"/>
  <c r="H48" i="13"/>
  <c r="G48" i="13"/>
  <c r="AW35" i="22"/>
  <c r="BR35" i="21"/>
  <c r="AH44" i="8"/>
  <c r="BA44" i="8"/>
  <c r="AK44" i="8"/>
  <c r="DT34" i="20"/>
  <c r="AO36" i="23"/>
  <c r="AG36" i="23"/>
  <c r="Y36" i="23"/>
  <c r="Q36" i="23"/>
  <c r="I36" i="23"/>
  <c r="AN36" i="23"/>
  <c r="AF36" i="23"/>
  <c r="X36" i="23"/>
  <c r="P36" i="23"/>
  <c r="H36" i="23"/>
  <c r="AM36" i="23"/>
  <c r="AE36" i="23"/>
  <c r="W36" i="23"/>
  <c r="O36" i="23"/>
  <c r="G36" i="23"/>
  <c r="AT36" i="23"/>
  <c r="AL36" i="23"/>
  <c r="AD36" i="23"/>
  <c r="V36" i="23"/>
  <c r="N36" i="23"/>
  <c r="F36" i="23"/>
  <c r="AS36" i="23"/>
  <c r="AK36" i="23"/>
  <c r="AC36" i="23"/>
  <c r="U36" i="23"/>
  <c r="M36" i="23"/>
  <c r="E36" i="23"/>
  <c r="AR36" i="23"/>
  <c r="AJ36" i="23"/>
  <c r="AB36" i="23"/>
  <c r="BU36" i="23" s="1"/>
  <c r="T36" i="23"/>
  <c r="L36" i="23"/>
  <c r="D36" i="23"/>
  <c r="AI36" i="23"/>
  <c r="CB36" i="23" s="1"/>
  <c r="C36" i="23"/>
  <c r="AH36" i="23"/>
  <c r="B36" i="23"/>
  <c r="AA36" i="23"/>
  <c r="Z36" i="23"/>
  <c r="R36" i="23"/>
  <c r="AQ36" i="23"/>
  <c r="K36" i="23"/>
  <c r="BD36" i="23" s="1"/>
  <c r="S36" i="23"/>
  <c r="J36" i="23"/>
  <c r="AP36" i="23"/>
  <c r="CM35" i="20"/>
  <c r="BB35" i="18"/>
  <c r="BY35" i="26"/>
  <c r="BP35" i="18"/>
  <c r="CC35" i="18"/>
  <c r="CC35" i="24"/>
  <c r="AV35" i="26"/>
  <c r="BK35" i="23"/>
  <c r="BC43" i="4"/>
  <c r="AU43" i="4"/>
  <c r="AM43" i="4"/>
  <c r="AE43" i="4"/>
  <c r="W43" i="4"/>
  <c r="O43" i="4"/>
  <c r="BB43" i="4"/>
  <c r="AT43" i="4"/>
  <c r="AL43" i="4"/>
  <c r="AD43" i="4"/>
  <c r="V43" i="4"/>
  <c r="N43" i="4"/>
  <c r="AX43" i="4"/>
  <c r="AP43" i="4"/>
  <c r="AH43" i="4"/>
  <c r="Z43" i="4"/>
  <c r="R43" i="4"/>
  <c r="AW43" i="4"/>
  <c r="AO43" i="4"/>
  <c r="AG43" i="4"/>
  <c r="Y43" i="4"/>
  <c r="Q43" i="4"/>
  <c r="AV43" i="4"/>
  <c r="AF43" i="4"/>
  <c r="P43" i="4"/>
  <c r="AS43" i="4"/>
  <c r="AC43" i="4"/>
  <c r="M43" i="4"/>
  <c r="AR43" i="4"/>
  <c r="L43" i="4"/>
  <c r="BD43" i="4"/>
  <c r="AN43" i="4"/>
  <c r="X43" i="4"/>
  <c r="AB43" i="4"/>
  <c r="AQ43" i="4"/>
  <c r="AA43" i="4"/>
  <c r="BA43" i="4"/>
  <c r="AK43" i="4"/>
  <c r="U43" i="4"/>
  <c r="AZ43" i="4"/>
  <c r="AJ43" i="4"/>
  <c r="T43" i="4"/>
  <c r="AY43" i="4"/>
  <c r="AI43" i="4"/>
  <c r="S43" i="4"/>
  <c r="CU34" i="21"/>
  <c r="CZ34" i="16"/>
  <c r="DD34" i="22"/>
  <c r="DR34" i="26"/>
  <c r="J43" i="12"/>
  <c r="K43" i="12"/>
  <c r="I43" i="12"/>
  <c r="CL35" i="21"/>
  <c r="BZ35" i="26"/>
  <c r="AW35" i="23"/>
  <c r="BA35" i="19"/>
  <c r="BE35" i="25"/>
  <c r="CQ34" i="22"/>
  <c r="CZ34" i="22"/>
  <c r="AG44" i="8" s="1"/>
  <c r="CB35" i="22"/>
  <c r="CA35" i="20"/>
  <c r="CG35" i="16"/>
  <c r="BW35" i="17"/>
  <c r="BW35" i="26"/>
  <c r="BI35" i="17"/>
  <c r="BI35" i="25"/>
  <c r="EF34" i="24"/>
  <c r="DT34" i="24"/>
  <c r="DI34" i="16"/>
  <c r="DD34" i="21"/>
  <c r="AY35" i="18"/>
  <c r="BU35" i="16"/>
  <c r="BU35" i="25"/>
  <c r="BZ36" i="21"/>
  <c r="AP36" i="16"/>
  <c r="AH36" i="16"/>
  <c r="Z36" i="16"/>
  <c r="R36" i="16"/>
  <c r="J36" i="16"/>
  <c r="B36" i="16"/>
  <c r="AO36" i="16"/>
  <c r="AG36" i="16"/>
  <c r="Y36" i="16"/>
  <c r="Q36" i="16"/>
  <c r="I36" i="16"/>
  <c r="AL36" i="16"/>
  <c r="AB36" i="16"/>
  <c r="P36" i="16"/>
  <c r="F36" i="16"/>
  <c r="AK36" i="16"/>
  <c r="CD36" i="16" s="1"/>
  <c r="AA36" i="16"/>
  <c r="O36" i="16"/>
  <c r="E36" i="16"/>
  <c r="AS36" i="16"/>
  <c r="AI36" i="16"/>
  <c r="W36" i="16"/>
  <c r="M36" i="16"/>
  <c r="C36" i="16"/>
  <c r="AV36" i="16" s="1"/>
  <c r="AM36" i="16"/>
  <c r="U36" i="16"/>
  <c r="D36" i="16"/>
  <c r="AJ36" i="16"/>
  <c r="T36" i="16"/>
  <c r="AF36" i="16"/>
  <c r="S36" i="16"/>
  <c r="BL36" i="16" s="1"/>
  <c r="AE36" i="16"/>
  <c r="BX36" i="16" s="1"/>
  <c r="N36" i="16"/>
  <c r="AR36" i="16"/>
  <c r="AC36" i="16"/>
  <c r="K36" i="16"/>
  <c r="L36" i="16"/>
  <c r="H36" i="16"/>
  <c r="AT36" i="16"/>
  <c r="G36" i="16"/>
  <c r="AZ36" i="16" s="1"/>
  <c r="AQ36" i="16"/>
  <c r="AN36" i="16"/>
  <c r="AD36" i="16"/>
  <c r="V36" i="16"/>
  <c r="X36" i="16"/>
  <c r="AP36" i="24"/>
  <c r="AH36" i="24"/>
  <c r="Z36" i="24"/>
  <c r="R36" i="24"/>
  <c r="J36" i="24"/>
  <c r="B36" i="24"/>
  <c r="AN36" i="24"/>
  <c r="AF36" i="24"/>
  <c r="X36" i="24"/>
  <c r="P36" i="24"/>
  <c r="H36" i="24"/>
  <c r="AM36" i="24"/>
  <c r="AE36" i="24"/>
  <c r="W36" i="24"/>
  <c r="O36" i="24"/>
  <c r="G36" i="24"/>
  <c r="AZ36" i="24" s="1"/>
  <c r="AT36" i="24"/>
  <c r="AL36" i="24"/>
  <c r="AD36" i="24"/>
  <c r="BW36" i="24" s="1"/>
  <c r="V36" i="24"/>
  <c r="N36" i="24"/>
  <c r="F36" i="24"/>
  <c r="AR36" i="24"/>
  <c r="AB36" i="24"/>
  <c r="L36" i="24"/>
  <c r="AQ36" i="24"/>
  <c r="AA36" i="24"/>
  <c r="K36" i="24"/>
  <c r="AO36" i="24"/>
  <c r="Y36" i="24"/>
  <c r="I36" i="24"/>
  <c r="AK36" i="24"/>
  <c r="U36" i="24"/>
  <c r="E36" i="24"/>
  <c r="AJ36" i="24"/>
  <c r="T36" i="24"/>
  <c r="D36" i="24"/>
  <c r="S36" i="24"/>
  <c r="Q36" i="24"/>
  <c r="M36" i="24"/>
  <c r="C36" i="24"/>
  <c r="AS36" i="24"/>
  <c r="AI36" i="24"/>
  <c r="AG36" i="24"/>
  <c r="AC36" i="24"/>
  <c r="DF34" i="20"/>
  <c r="DH34" i="20"/>
  <c r="DK34" i="16"/>
  <c r="CO34" i="26"/>
  <c r="CO34" i="20"/>
  <c r="AY43" i="8"/>
  <c r="AQ43" i="8"/>
  <c r="AI43" i="8"/>
  <c r="AA43" i="8"/>
  <c r="S43" i="8"/>
  <c r="AX43" i="8"/>
  <c r="AP43" i="8"/>
  <c r="AH43" i="8"/>
  <c r="Z43" i="8"/>
  <c r="R43" i="8"/>
  <c r="AW43" i="8"/>
  <c r="AO43" i="8"/>
  <c r="AG43" i="8"/>
  <c r="Y43" i="8"/>
  <c r="Q43" i="8"/>
  <c r="BD43" i="8"/>
  <c r="AV43" i="8"/>
  <c r="AN43" i="8"/>
  <c r="AF43" i="8"/>
  <c r="X43" i="8"/>
  <c r="P43" i="8"/>
  <c r="BC43" i="8"/>
  <c r="AU43" i="8"/>
  <c r="AM43" i="8"/>
  <c r="AE43" i="8"/>
  <c r="W43" i="8"/>
  <c r="O43" i="8"/>
  <c r="BB43" i="8"/>
  <c r="AT43" i="8"/>
  <c r="AL43" i="8"/>
  <c r="AD43" i="8"/>
  <c r="V43" i="8"/>
  <c r="N43" i="8"/>
  <c r="BA43" i="8"/>
  <c r="AS43" i="8"/>
  <c r="AK43" i="8"/>
  <c r="AC43" i="8"/>
  <c r="U43" i="8"/>
  <c r="M43" i="8"/>
  <c r="AZ43" i="8"/>
  <c r="AR43" i="8"/>
  <c r="AJ43" i="8"/>
  <c r="AB43" i="8"/>
  <c r="T43" i="8"/>
  <c r="L43" i="8"/>
  <c r="BD35" i="17"/>
  <c r="BB35" i="17"/>
  <c r="BB35" i="26"/>
  <c r="EE34" i="23"/>
  <c r="DK34" i="23"/>
  <c r="DI34" i="22"/>
  <c r="EB34" i="19"/>
  <c r="DX34" i="26"/>
  <c r="CS34" i="24"/>
  <c r="AU35" i="16"/>
  <c r="BT35" i="26"/>
  <c r="DM34" i="20"/>
  <c r="DS34" i="20"/>
  <c r="CC35" i="16"/>
  <c r="DG34" i="20"/>
  <c r="DA34" i="20"/>
  <c r="CQ34" i="24"/>
  <c r="EB34" i="20"/>
  <c r="DX34" i="25"/>
  <c r="DR34" i="18"/>
  <c r="EF34" i="19"/>
  <c r="BB43" i="13"/>
  <c r="AT43" i="13"/>
  <c r="AL43" i="13"/>
  <c r="AD43" i="13"/>
  <c r="V43" i="13"/>
  <c r="N43" i="13"/>
  <c r="BA43" i="13"/>
  <c r="AS43" i="13"/>
  <c r="AK43" i="13"/>
  <c r="AC43" i="13"/>
  <c r="U43" i="13"/>
  <c r="M43" i="13"/>
  <c r="AZ43" i="13"/>
  <c r="AR43" i="13"/>
  <c r="AJ43" i="13"/>
  <c r="AB43" i="13"/>
  <c r="T43" i="13"/>
  <c r="L43" i="13"/>
  <c r="AY43" i="13"/>
  <c r="AQ43" i="13"/>
  <c r="AI43" i="13"/>
  <c r="AA43" i="13"/>
  <c r="S43" i="13"/>
  <c r="AX43" i="13"/>
  <c r="AP43" i="13"/>
  <c r="AH43" i="13"/>
  <c r="Z43" i="13"/>
  <c r="R43" i="13"/>
  <c r="AW43" i="13"/>
  <c r="AO43" i="13"/>
  <c r="AG43" i="13"/>
  <c r="Y43" i="13"/>
  <c r="Q43" i="13"/>
  <c r="BD43" i="13"/>
  <c r="AV43" i="13"/>
  <c r="AN43" i="13"/>
  <c r="AF43" i="13"/>
  <c r="X43" i="13"/>
  <c r="P43" i="13"/>
  <c r="BC43" i="13"/>
  <c r="AU43" i="13"/>
  <c r="AM43" i="13"/>
  <c r="AE43" i="13"/>
  <c r="W43" i="13"/>
  <c r="O43" i="13"/>
  <c r="CQ34" i="23"/>
  <c r="CV34" i="20"/>
  <c r="DG34" i="21"/>
  <c r="DB34" i="16"/>
  <c r="DY34" i="17"/>
  <c r="CS34" i="26"/>
  <c r="EC34" i="25"/>
  <c r="DQ34" i="18"/>
  <c r="DE34" i="18"/>
  <c r="CW34" i="23"/>
  <c r="DW34" i="21"/>
  <c r="EB34" i="16"/>
  <c r="DM34" i="17"/>
  <c r="ED34" i="18"/>
  <c r="DJ34" i="24"/>
  <c r="CR34" i="19"/>
  <c r="CZ34" i="26"/>
  <c r="DM34" i="21"/>
  <c r="EA34" i="16"/>
  <c r="DL34" i="17"/>
  <c r="DT34" i="26"/>
  <c r="DO34" i="23"/>
  <c r="DB34" i="23"/>
  <c r="CX34" i="21"/>
  <c r="CV34" i="17"/>
  <c r="DC34" i="26"/>
  <c r="EA34" i="24"/>
  <c r="DF34" i="17"/>
  <c r="CR34" i="24"/>
  <c r="EA34" i="17"/>
  <c r="DZ34" i="17"/>
  <c r="DQ34" i="24"/>
  <c r="DU34" i="17"/>
  <c r="DU34" i="24"/>
  <c r="CT34" i="17"/>
  <c r="CY34" i="26"/>
  <c r="BE35" i="23"/>
  <c r="A50" i="6"/>
  <c r="H49" i="6"/>
  <c r="G49" i="6"/>
  <c r="F49" i="6"/>
  <c r="E49" i="6"/>
  <c r="D49" i="6"/>
  <c r="C49" i="6"/>
  <c r="B49" i="6"/>
  <c r="BD43" i="5"/>
  <c r="AV43" i="5"/>
  <c r="AN43" i="5"/>
  <c r="AF43" i="5"/>
  <c r="X43" i="5"/>
  <c r="P43" i="5"/>
  <c r="BC43" i="5"/>
  <c r="AU43" i="5"/>
  <c r="AM43" i="5"/>
  <c r="AE43" i="5"/>
  <c r="W43" i="5"/>
  <c r="O43" i="5"/>
  <c r="AY43" i="5"/>
  <c r="AQ43" i="5"/>
  <c r="AI43" i="5"/>
  <c r="AA43" i="5"/>
  <c r="S43" i="5"/>
  <c r="AX43" i="5"/>
  <c r="AP43" i="5"/>
  <c r="AH43" i="5"/>
  <c r="Z43" i="5"/>
  <c r="R43" i="5"/>
  <c r="BA43" i="5"/>
  <c r="AK43" i="5"/>
  <c r="U43" i="5"/>
  <c r="AZ43" i="5"/>
  <c r="AJ43" i="5"/>
  <c r="T43" i="5"/>
  <c r="AW43" i="5"/>
  <c r="AG43" i="5"/>
  <c r="Q43" i="5"/>
  <c r="AT43" i="5"/>
  <c r="AD43" i="5"/>
  <c r="N43" i="5"/>
  <c r="AS43" i="5"/>
  <c r="AC43" i="5"/>
  <c r="M43" i="5"/>
  <c r="AR43" i="5"/>
  <c r="AB43" i="5"/>
  <c r="L43" i="5"/>
  <c r="AO43" i="5"/>
  <c r="Y43" i="5"/>
  <c r="BB43" i="5"/>
  <c r="AL43" i="5"/>
  <c r="V43" i="5"/>
  <c r="BV35" i="23"/>
  <c r="BI35" i="24"/>
  <c r="BM35" i="22"/>
  <c r="BU35" i="24"/>
  <c r="DD34" i="20"/>
  <c r="CH35" i="26"/>
  <c r="CJ35" i="22"/>
  <c r="DX34" i="20"/>
  <c r="AU35" i="23"/>
  <c r="CL35" i="22"/>
  <c r="BZ35" i="19"/>
  <c r="AW35" i="19"/>
  <c r="AW35" i="24"/>
  <c r="BA35" i="21"/>
  <c r="BE35" i="17"/>
  <c r="CF35" i="19"/>
  <c r="CF35" i="26"/>
  <c r="CA35" i="19"/>
  <c r="CG35" i="25"/>
  <c r="BL35" i="25"/>
  <c r="BC35" i="21"/>
  <c r="BI35" i="18"/>
  <c r="BI35" i="26"/>
  <c r="DL34" i="20"/>
  <c r="EF34" i="16"/>
  <c r="DT34" i="16"/>
  <c r="CS34" i="22"/>
  <c r="AY35" i="19"/>
  <c r="BU35" i="26"/>
  <c r="BA36" i="19"/>
  <c r="AP36" i="17"/>
  <c r="AH36" i="17"/>
  <c r="Z36" i="17"/>
  <c r="R36" i="17"/>
  <c r="J36" i="17"/>
  <c r="B36" i="17"/>
  <c r="AO36" i="17"/>
  <c r="AG36" i="17"/>
  <c r="Y36" i="17"/>
  <c r="Q36" i="17"/>
  <c r="I36" i="17"/>
  <c r="AT36" i="17"/>
  <c r="AJ36" i="17"/>
  <c r="X36" i="17"/>
  <c r="N36" i="17"/>
  <c r="D36" i="17"/>
  <c r="AS36" i="17"/>
  <c r="AI36" i="17"/>
  <c r="W36" i="17"/>
  <c r="M36" i="17"/>
  <c r="BF36" i="17" s="1"/>
  <c r="C36" i="17"/>
  <c r="AR36" i="17"/>
  <c r="AF36" i="17"/>
  <c r="V36" i="17"/>
  <c r="L36" i="17"/>
  <c r="AQ36" i="17"/>
  <c r="AE36" i="17"/>
  <c r="U36" i="17"/>
  <c r="K36" i="17"/>
  <c r="AD36" i="17"/>
  <c r="H36" i="17"/>
  <c r="AC36" i="17"/>
  <c r="G36" i="17"/>
  <c r="AB36" i="17"/>
  <c r="F36" i="17"/>
  <c r="AA36" i="17"/>
  <c r="E36" i="17"/>
  <c r="AM36" i="17"/>
  <c r="S36" i="17"/>
  <c r="AN36" i="17"/>
  <c r="AL36" i="17"/>
  <c r="AK36" i="17"/>
  <c r="T36" i="17"/>
  <c r="P36" i="17"/>
  <c r="BI36" i="17" s="1"/>
  <c r="O36" i="17"/>
  <c r="AQ36" i="25"/>
  <c r="AI36" i="25"/>
  <c r="AA36" i="25"/>
  <c r="S36" i="25"/>
  <c r="K36" i="25"/>
  <c r="C36" i="25"/>
  <c r="AP36" i="25"/>
  <c r="AH36" i="25"/>
  <c r="Z36" i="25"/>
  <c r="R36" i="25"/>
  <c r="J36" i="25"/>
  <c r="B36" i="25"/>
  <c r="AO36" i="25"/>
  <c r="AG36" i="25"/>
  <c r="Y36" i="25"/>
  <c r="BR36" i="25" s="1"/>
  <c r="Q36" i="25"/>
  <c r="I36" i="25"/>
  <c r="AM36" i="25"/>
  <c r="AB36" i="25"/>
  <c r="N36" i="25"/>
  <c r="AL36" i="25"/>
  <c r="X36" i="25"/>
  <c r="M36" i="25"/>
  <c r="BF36" i="25" s="1"/>
  <c r="AK36" i="25"/>
  <c r="W36" i="25"/>
  <c r="L36" i="25"/>
  <c r="AJ36" i="25"/>
  <c r="V36" i="25"/>
  <c r="H36" i="25"/>
  <c r="AT36" i="25"/>
  <c r="U36" i="25"/>
  <c r="BN36" i="25" s="1"/>
  <c r="AS36" i="25"/>
  <c r="T36" i="25"/>
  <c r="AR36" i="25"/>
  <c r="P36" i="25"/>
  <c r="AN36" i="25"/>
  <c r="O36" i="25"/>
  <c r="AF36" i="25"/>
  <c r="G36" i="25"/>
  <c r="AE36" i="25"/>
  <c r="AD36" i="25"/>
  <c r="AC36" i="25"/>
  <c r="F36" i="25"/>
  <c r="E36" i="25"/>
  <c r="D36" i="25"/>
  <c r="DV34" i="23"/>
  <c r="EB34" i="22"/>
  <c r="DC34" i="23"/>
  <c r="CH35" i="20"/>
  <c r="D44" i="11"/>
  <c r="C44" i="11"/>
  <c r="B44" i="11"/>
  <c r="H44" i="11"/>
  <c r="G44" i="11"/>
  <c r="F44" i="11"/>
  <c r="E44" i="11"/>
  <c r="A45" i="11"/>
  <c r="DA34" i="22"/>
  <c r="CU34" i="23"/>
  <c r="DZ34" i="19"/>
  <c r="EB34" i="21"/>
  <c r="CO34" i="24"/>
  <c r="DX34" i="17"/>
  <c r="DI34" i="25"/>
  <c r="BA43" i="2"/>
  <c r="AS43" i="2"/>
  <c r="AK43" i="2"/>
  <c r="AC43" i="2"/>
  <c r="U43" i="2"/>
  <c r="M43" i="2"/>
  <c r="AZ43" i="2"/>
  <c r="AR43" i="2"/>
  <c r="AJ43" i="2"/>
  <c r="AB43" i="2"/>
  <c r="T43" i="2"/>
  <c r="L43" i="2"/>
  <c r="BD43" i="2"/>
  <c r="AV43" i="2"/>
  <c r="AN43" i="2"/>
  <c r="AF43" i="2"/>
  <c r="X43" i="2"/>
  <c r="P43" i="2"/>
  <c r="AU43" i="2"/>
  <c r="AE43" i="2"/>
  <c r="O43" i="2"/>
  <c r="BC43" i="2"/>
  <c r="AM43" i="2"/>
  <c r="W43" i="2"/>
  <c r="AT43" i="2"/>
  <c r="AD43" i="2"/>
  <c r="N43" i="2"/>
  <c r="AQ43" i="2"/>
  <c r="AO43" i="2"/>
  <c r="AX43" i="2"/>
  <c r="AH43" i="2"/>
  <c r="R43" i="2"/>
  <c r="AA43" i="2"/>
  <c r="AP43" i="2"/>
  <c r="Z43" i="2"/>
  <c r="Y43" i="2"/>
  <c r="BB43" i="2"/>
  <c r="AL43" i="2"/>
  <c r="V43" i="2"/>
  <c r="AY43" i="2"/>
  <c r="AI43" i="2"/>
  <c r="S43" i="2"/>
  <c r="AW43" i="2"/>
  <c r="AG43" i="2"/>
  <c r="Q43" i="2"/>
  <c r="AU35" i="17"/>
  <c r="AU35" i="25"/>
  <c r="EF35" i="25" s="1"/>
  <c r="CW34" i="26"/>
  <c r="AV35" i="20"/>
  <c r="DU35" i="20" s="1"/>
  <c r="BK35" i="16"/>
  <c r="DU34" i="23"/>
  <c r="CQ34" i="19"/>
  <c r="DX34" i="16"/>
  <c r="DK34" i="20"/>
  <c r="DQ34" i="20"/>
  <c r="DU34" i="22"/>
  <c r="CN34" i="25"/>
  <c r="DB34" i="22"/>
  <c r="DB34" i="21"/>
  <c r="CT34" i="16"/>
  <c r="DW34" i="17"/>
  <c r="DS34" i="18"/>
  <c r="CY34" i="25"/>
  <c r="EF34" i="18"/>
  <c r="CR34" i="20"/>
  <c r="EC34" i="24"/>
  <c r="DQ34" i="19"/>
  <c r="CY34" i="16"/>
  <c r="CO34" i="17"/>
  <c r="DJ34" i="18"/>
  <c r="CX34" i="24"/>
  <c r="CN34" i="16"/>
  <c r="EE34" i="26"/>
  <c r="EC34" i="17"/>
  <c r="DO34" i="21"/>
  <c r="CX34" i="16"/>
  <c r="CU34" i="17"/>
  <c r="DN34" i="18"/>
  <c r="CX34" i="23"/>
  <c r="DG34" i="23"/>
  <c r="DM34" i="19"/>
  <c r="DN34" i="17"/>
  <c r="CX34" i="18"/>
  <c r="ED34" i="21"/>
  <c r="CP34" i="17"/>
  <c r="DQ34" i="21"/>
  <c r="CR34" i="17"/>
  <c r="DU34" i="26"/>
  <c r="DY34" i="21"/>
  <c r="DJ34" i="26"/>
  <c r="CV34" i="21"/>
  <c r="DF34" i="18"/>
  <c r="J43" i="10"/>
  <c r="I43" i="10"/>
  <c r="K43" i="10"/>
  <c r="K43" i="4"/>
  <c r="J43" i="4"/>
  <c r="I43" i="4"/>
  <c r="I43" i="5"/>
  <c r="J43" i="5"/>
  <c r="K43" i="5"/>
  <c r="CB35" i="24"/>
  <c r="BL35" i="17"/>
  <c r="DN34" i="20"/>
  <c r="DD34" i="25"/>
  <c r="AY35" i="20"/>
  <c r="BM35" i="17"/>
  <c r="BN36" i="16"/>
  <c r="AR36" i="18"/>
  <c r="AJ36" i="18"/>
  <c r="AB36" i="18"/>
  <c r="T36" i="18"/>
  <c r="L36" i="18"/>
  <c r="D36" i="18"/>
  <c r="AS36" i="18"/>
  <c r="AI36" i="18"/>
  <c r="Z36" i="18"/>
  <c r="Q36" i="18"/>
  <c r="H36" i="18"/>
  <c r="AQ36" i="18"/>
  <c r="AH36" i="18"/>
  <c r="Y36" i="18"/>
  <c r="P36" i="18"/>
  <c r="G36" i="18"/>
  <c r="AP36" i="18"/>
  <c r="AG36" i="18"/>
  <c r="X36" i="18"/>
  <c r="BQ36" i="18" s="1"/>
  <c r="O36" i="18"/>
  <c r="F36" i="18"/>
  <c r="AO36" i="18"/>
  <c r="AF36" i="18"/>
  <c r="W36" i="18"/>
  <c r="N36" i="18"/>
  <c r="E36" i="18"/>
  <c r="AN36" i="18"/>
  <c r="V36" i="18"/>
  <c r="C36" i="18"/>
  <c r="AM36" i="18"/>
  <c r="U36" i="18"/>
  <c r="B36" i="18"/>
  <c r="AL36" i="18"/>
  <c r="S36" i="18"/>
  <c r="AT36" i="18"/>
  <c r="K36" i="18"/>
  <c r="AK36" i="18"/>
  <c r="J36" i="18"/>
  <c r="AE36" i="18"/>
  <c r="I36" i="18"/>
  <c r="AD36" i="18"/>
  <c r="AC36" i="18"/>
  <c r="AA36" i="18"/>
  <c r="R36" i="18"/>
  <c r="M36" i="18"/>
  <c r="AO36" i="26"/>
  <c r="AG36" i="26"/>
  <c r="Y36" i="26"/>
  <c r="Q36" i="26"/>
  <c r="I36" i="26"/>
  <c r="AT36" i="26"/>
  <c r="AL36" i="26"/>
  <c r="AD36" i="26"/>
  <c r="V36" i="26"/>
  <c r="N36" i="26"/>
  <c r="F36" i="26"/>
  <c r="AR36" i="26"/>
  <c r="AH36" i="26"/>
  <c r="W36" i="26"/>
  <c r="BP36" i="26" s="1"/>
  <c r="AQ36" i="26"/>
  <c r="AF36" i="26"/>
  <c r="U36" i="26"/>
  <c r="K36" i="26"/>
  <c r="AP36" i="26"/>
  <c r="AE36" i="26"/>
  <c r="T36" i="26"/>
  <c r="J36" i="26"/>
  <c r="BC36" i="26" s="1"/>
  <c r="AI36" i="26"/>
  <c r="P36" i="26"/>
  <c r="C36" i="26"/>
  <c r="AC36" i="26"/>
  <c r="O36" i="26"/>
  <c r="B36" i="26"/>
  <c r="AB36" i="26"/>
  <c r="H36" i="26"/>
  <c r="BA36" i="26" s="1"/>
  <c r="AA36" i="26"/>
  <c r="G36" i="26"/>
  <c r="Z36" i="26"/>
  <c r="E36" i="26"/>
  <c r="AS36" i="26"/>
  <c r="X36" i="26"/>
  <c r="D36" i="26"/>
  <c r="AN36" i="26"/>
  <c r="CG36" i="26" s="1"/>
  <c r="AJ36" i="26"/>
  <c r="S36" i="26"/>
  <c r="AK36" i="26"/>
  <c r="R36" i="26"/>
  <c r="L36" i="26"/>
  <c r="AM36" i="26"/>
  <c r="M36" i="26"/>
  <c r="DW34" i="20"/>
  <c r="EE34" i="24"/>
  <c r="DX34" i="24"/>
  <c r="B48" i="7"/>
  <c r="H48" i="7"/>
  <c r="A49" i="7"/>
  <c r="G48" i="7"/>
  <c r="F48" i="7"/>
  <c r="E48" i="7"/>
  <c r="C48" i="7"/>
  <c r="D48" i="7"/>
  <c r="CW34" i="20"/>
  <c r="BF35" i="16"/>
  <c r="BD35" i="16"/>
  <c r="BD35" i="26"/>
  <c r="DS34" i="21"/>
  <c r="EF34" i="21"/>
  <c r="DI34" i="20"/>
  <c r="AX35" i="16"/>
  <c r="AU35" i="26"/>
  <c r="CN34" i="20"/>
  <c r="DL34" i="25"/>
  <c r="DS34" i="19"/>
  <c r="DI34" i="21"/>
  <c r="DZ34" i="25"/>
  <c r="EB34" i="18"/>
  <c r="CN34" i="17"/>
  <c r="CR34" i="22"/>
  <c r="DY34" i="19"/>
  <c r="EB34" i="25"/>
  <c r="DV34" i="17"/>
  <c r="CQ34" i="18"/>
  <c r="DC34" i="17"/>
  <c r="DM34" i="24"/>
  <c r="EA34" i="20"/>
  <c r="DW34" i="24"/>
  <c r="CY34" i="19"/>
  <c r="DJ34" i="16"/>
  <c r="DR34" i="17"/>
  <c r="DZ34" i="18"/>
  <c r="DG34" i="24"/>
  <c r="DE34" i="16"/>
  <c r="DB34" i="26"/>
  <c r="DD34" i="26"/>
  <c r="DL34" i="21"/>
  <c r="DA34" i="16"/>
  <c r="CS34" i="17"/>
  <c r="CR34" i="18"/>
  <c r="CT34" i="24"/>
  <c r="DY34" i="23"/>
  <c r="DQ34" i="16"/>
  <c r="DJ34" i="17"/>
  <c r="DW34" i="18"/>
  <c r="EA34" i="21"/>
  <c r="EF34" i="26"/>
  <c r="DO34" i="19"/>
  <c r="CY34" i="17"/>
  <c r="EA34" i="18"/>
  <c r="DE34" i="19"/>
  <c r="DN34" i="26"/>
  <c r="CW34" i="19"/>
  <c r="DA34" i="26"/>
  <c r="EE34" i="18"/>
  <c r="BA36" i="18" l="1"/>
  <c r="BW36" i="23"/>
  <c r="CM36" i="22"/>
  <c r="BM36" i="26"/>
  <c r="BV36" i="18"/>
  <c r="BZ36" i="25"/>
  <c r="BP36" i="17"/>
  <c r="W44" i="9"/>
  <c r="CE36" i="24"/>
  <c r="CH36" i="16"/>
  <c r="CE36" i="23"/>
  <c r="DH35" i="17"/>
  <c r="CD36" i="21"/>
  <c r="CG36" i="19"/>
  <c r="BX36" i="19"/>
  <c r="DM35" i="19"/>
  <c r="CF36" i="26"/>
  <c r="BQ36" i="26"/>
  <c r="AU36" i="26"/>
  <c r="BX36" i="26"/>
  <c r="CK36" i="26"/>
  <c r="BJ36" i="26"/>
  <c r="BW36" i="18"/>
  <c r="CE36" i="18"/>
  <c r="BG36" i="18"/>
  <c r="CI36" i="18"/>
  <c r="BS36" i="18"/>
  <c r="CK36" i="18"/>
  <c r="AW36" i="25"/>
  <c r="BH36" i="25"/>
  <c r="BA36" i="25"/>
  <c r="CE36" i="25"/>
  <c r="CH36" i="25"/>
  <c r="BD36" i="25"/>
  <c r="CD36" i="17"/>
  <c r="CJ36" i="17"/>
  <c r="CM36" i="20"/>
  <c r="EB35" i="16"/>
  <c r="AV36" i="24"/>
  <c r="BE36" i="24"/>
  <c r="BY36" i="16"/>
  <c r="BP36" i="16"/>
  <c r="AU36" i="16"/>
  <c r="CD36" i="20"/>
  <c r="AP44" i="8"/>
  <c r="BK36" i="23"/>
  <c r="BE36" i="23"/>
  <c r="BV36" i="23"/>
  <c r="CM36" i="23"/>
  <c r="BQ36" i="23"/>
  <c r="DZ35" i="22"/>
  <c r="AZ36" i="22"/>
  <c r="BN36" i="22"/>
  <c r="BH36" i="22"/>
  <c r="CG36" i="22"/>
  <c r="BJ36" i="21"/>
  <c r="BD36" i="21"/>
  <c r="BW36" i="21"/>
  <c r="AX44" i="9"/>
  <c r="AV36" i="19"/>
  <c r="DO35" i="25"/>
  <c r="DP35" i="22"/>
  <c r="DA35" i="20"/>
  <c r="CM36" i="18"/>
  <c r="BK36" i="17"/>
  <c r="BD44" i="9"/>
  <c r="BS36" i="24"/>
  <c r="BF36" i="23"/>
  <c r="DS35" i="22"/>
  <c r="BQ36" i="22"/>
  <c r="CH36" i="21"/>
  <c r="CA36" i="26"/>
  <c r="BZ36" i="18"/>
  <c r="BQ36" i="25"/>
  <c r="DN35" i="26"/>
  <c r="CA36" i="24"/>
  <c r="CJ36" i="23"/>
  <c r="CF36" i="21"/>
  <c r="CK36" i="19"/>
  <c r="BH36" i="26"/>
  <c r="CC36" i="18"/>
  <c r="BY36" i="24"/>
  <c r="CT35" i="18"/>
  <c r="BP36" i="22"/>
  <c r="CE36" i="21"/>
  <c r="AM44" i="9"/>
  <c r="CP35" i="24"/>
  <c r="CM36" i="16"/>
  <c r="DM35" i="25"/>
  <c r="AW36" i="21"/>
  <c r="CW35" i="16"/>
  <c r="BR36" i="26"/>
  <c r="CB36" i="18"/>
  <c r="BS36" i="23"/>
  <c r="BV36" i="21"/>
  <c r="BS36" i="20"/>
  <c r="BK36" i="26"/>
  <c r="CL36" i="18"/>
  <c r="CL36" i="16"/>
  <c r="AU36" i="22"/>
  <c r="CJ36" i="22"/>
  <c r="BG36" i="22"/>
  <c r="BX36" i="22"/>
  <c r="DR35" i="24"/>
  <c r="CH36" i="19"/>
  <c r="CS35" i="23"/>
  <c r="BX36" i="20"/>
  <c r="CG36" i="20"/>
  <c r="CI36" i="20"/>
  <c r="BU36" i="20"/>
  <c r="CK36" i="21"/>
  <c r="BU36" i="26"/>
  <c r="AX36" i="18"/>
  <c r="EC35" i="17"/>
  <c r="AV36" i="25"/>
  <c r="BB36" i="17"/>
  <c r="AX36" i="24"/>
  <c r="CH36" i="23"/>
  <c r="CH36" i="22"/>
  <c r="BB36" i="21"/>
  <c r="CL36" i="26"/>
  <c r="BB36" i="18"/>
  <c r="CR35" i="20"/>
  <c r="X44" i="5"/>
  <c r="AX36" i="25"/>
  <c r="BG36" i="25"/>
  <c r="CE36" i="17"/>
  <c r="BE36" i="17"/>
  <c r="CI36" i="17"/>
  <c r="BD36" i="26"/>
  <c r="BX36" i="18"/>
  <c r="BY36" i="18"/>
  <c r="BI36" i="25"/>
  <c r="BC36" i="25"/>
  <c r="BZ36" i="17"/>
  <c r="BB36" i="24"/>
  <c r="CG36" i="24"/>
  <c r="CE36" i="16"/>
  <c r="BH36" i="23"/>
  <c r="CQ35" i="18"/>
  <c r="AW44" i="8"/>
  <c r="CD36" i="26"/>
  <c r="BN36" i="26"/>
  <c r="CH36" i="26"/>
  <c r="CF36" i="18"/>
  <c r="BR36" i="18"/>
  <c r="BV36" i="25"/>
  <c r="CK36" i="25"/>
  <c r="BK36" i="25"/>
  <c r="CB36" i="25"/>
  <c r="BL36" i="17"/>
  <c r="BA36" i="17"/>
  <c r="BG36" i="17"/>
  <c r="CH36" i="17"/>
  <c r="BF36" i="20"/>
  <c r="EB35" i="23"/>
  <c r="BL36" i="24"/>
  <c r="BR36" i="24"/>
  <c r="AY36" i="24"/>
  <c r="BP36" i="24"/>
  <c r="BA36" i="24"/>
  <c r="BW36" i="16"/>
  <c r="BV36" i="16"/>
  <c r="BU36" i="16"/>
  <c r="AX36" i="16"/>
  <c r="BB36" i="16"/>
  <c r="BS36" i="16"/>
  <c r="AU36" i="23"/>
  <c r="BB36" i="23"/>
  <c r="AU36" i="21"/>
  <c r="AU36" i="19"/>
  <c r="BB36" i="20"/>
  <c r="CM36" i="26"/>
  <c r="BZ36" i="16"/>
  <c r="BZ36" i="23"/>
  <c r="BU36" i="22"/>
  <c r="BF36" i="26"/>
  <c r="BB36" i="26"/>
  <c r="BJ36" i="18"/>
  <c r="BM36" i="17"/>
  <c r="BS36" i="17"/>
  <c r="AY36" i="16"/>
  <c r="AW36" i="23"/>
  <c r="DR35" i="18"/>
  <c r="BV36" i="22"/>
  <c r="CG36" i="21"/>
  <c r="CI36" i="26"/>
  <c r="BP36" i="18"/>
  <c r="CG36" i="25"/>
  <c r="BE36" i="25"/>
  <c r="BD36" i="17"/>
  <c r="BR36" i="17"/>
  <c r="BE36" i="16"/>
  <c r="BY36" i="23"/>
  <c r="BS36" i="21"/>
  <c r="BZ36" i="26"/>
  <c r="BN36" i="18"/>
  <c r="CG36" i="17"/>
  <c r="CI36" i="23"/>
  <c r="CK36" i="24"/>
  <c r="BD36" i="16"/>
  <c r="CL36" i="23"/>
  <c r="CR35" i="25"/>
  <c r="DW35" i="26"/>
  <c r="BS36" i="26"/>
  <c r="BO36" i="26"/>
  <c r="BC36" i="18"/>
  <c r="CH36" i="18"/>
  <c r="AW36" i="18"/>
  <c r="BL36" i="26"/>
  <c r="BI36" i="26"/>
  <c r="BY36" i="26"/>
  <c r="BW36" i="26"/>
  <c r="BF36" i="18"/>
  <c r="CD36" i="18"/>
  <c r="AV36" i="18"/>
  <c r="AY36" i="18"/>
  <c r="CA36" i="18"/>
  <c r="BE36" i="18"/>
  <c r="BW36" i="25"/>
  <c r="BP36" i="25"/>
  <c r="BB36" i="25"/>
  <c r="BS36" i="25"/>
  <c r="CJ36" i="25"/>
  <c r="CF36" i="17"/>
  <c r="BW36" i="17"/>
  <c r="CK36" i="17"/>
  <c r="BV36" i="24"/>
  <c r="AW36" i="24"/>
  <c r="CH36" i="24"/>
  <c r="BG36" i="24"/>
  <c r="BX36" i="24"/>
  <c r="BC36" i="24"/>
  <c r="CG36" i="16"/>
  <c r="CK36" i="16"/>
  <c r="BH36" i="16"/>
  <c r="BJ36" i="16"/>
  <c r="CA36" i="16"/>
  <c r="BC36" i="23"/>
  <c r="CK36" i="23"/>
  <c r="BJ36" i="23"/>
  <c r="AX36" i="22"/>
  <c r="BJ36" i="22"/>
  <c r="BW36" i="22"/>
  <c r="CJ36" i="21"/>
  <c r="BK36" i="20"/>
  <c r="BP36" i="20"/>
  <c r="CK36" i="20"/>
  <c r="BT36" i="18"/>
  <c r="CC36" i="23"/>
  <c r="BD36" i="22"/>
  <c r="CM36" i="25"/>
  <c r="CV35" i="21"/>
  <c r="CL36" i="24"/>
  <c r="BY36" i="22"/>
  <c r="BB36" i="19"/>
  <c r="BE36" i="26"/>
  <c r="AW36" i="26"/>
  <c r="AZ36" i="18"/>
  <c r="BO36" i="25"/>
  <c r="BL36" i="25"/>
  <c r="CL36" i="17"/>
  <c r="DS35" i="19"/>
  <c r="BQ36" i="16"/>
  <c r="BC36" i="16"/>
  <c r="DT35" i="25"/>
  <c r="BM36" i="23"/>
  <c r="BC36" i="21"/>
  <c r="BD36" i="19"/>
  <c r="AX36" i="26"/>
  <c r="BG36" i="26"/>
  <c r="BI36" i="18"/>
  <c r="BT36" i="25"/>
  <c r="DF35" i="22"/>
  <c r="BH36" i="24"/>
  <c r="AV36" i="26"/>
  <c r="CC36" i="26"/>
  <c r="BT36" i="26"/>
  <c r="CJ36" i="26"/>
  <c r="CE36" i="26"/>
  <c r="BK36" i="18"/>
  <c r="BD36" i="18"/>
  <c r="BO36" i="18"/>
  <c r="BH36" i="18"/>
  <c r="CJ36" i="18"/>
  <c r="BM36" i="18"/>
  <c r="BT36" i="20"/>
  <c r="DS35" i="20"/>
  <c r="BX36" i="25"/>
  <c r="CD36" i="25"/>
  <c r="BJ36" i="25"/>
  <c r="BH36" i="17"/>
  <c r="AX36" i="17"/>
  <c r="CB36" i="17"/>
  <c r="BC36" i="17"/>
  <c r="BI36" i="22"/>
  <c r="DS35" i="25"/>
  <c r="BZ36" i="24"/>
  <c r="BM36" i="24"/>
  <c r="BO36" i="24"/>
  <c r="CF36" i="24"/>
  <c r="BK36" i="24"/>
  <c r="BG36" i="16"/>
  <c r="BT36" i="16"/>
  <c r="BR36" i="16"/>
  <c r="CI36" i="16"/>
  <c r="AV36" i="23"/>
  <c r="AX36" i="23"/>
  <c r="CF36" i="23"/>
  <c r="BM36" i="22"/>
  <c r="DC35" i="21"/>
  <c r="BY36" i="21"/>
  <c r="BP36" i="21"/>
  <c r="DJ35" i="25"/>
  <c r="BM36" i="19"/>
  <c r="CA36" i="19"/>
  <c r="BG36" i="19"/>
  <c r="BK36" i="19"/>
  <c r="CJ36" i="19"/>
  <c r="BH36" i="19"/>
  <c r="CP35" i="16"/>
  <c r="BX36" i="23"/>
  <c r="BJ36" i="17"/>
  <c r="AK44" i="9"/>
  <c r="T44" i="9"/>
  <c r="AT44" i="5"/>
  <c r="AP44" i="5"/>
  <c r="BD36" i="24"/>
  <c r="CV35" i="17"/>
  <c r="AZ36" i="26"/>
  <c r="BU36" i="25"/>
  <c r="DD35" i="16"/>
  <c r="AW36" i="20"/>
  <c r="DB35" i="17"/>
  <c r="BR36" i="21"/>
  <c r="CA36" i="25"/>
  <c r="A38" i="26"/>
  <c r="A38" i="25"/>
  <c r="A38" i="24"/>
  <c r="A38" i="23"/>
  <c r="A38" i="22"/>
  <c r="A38" i="21"/>
  <c r="A38" i="20"/>
  <c r="A38" i="18"/>
  <c r="A38" i="19"/>
  <c r="A38" i="17"/>
  <c r="A38" i="16"/>
  <c r="AQ38" i="15"/>
  <c r="AI38" i="15"/>
  <c r="AA38" i="15"/>
  <c r="S38" i="15"/>
  <c r="K38" i="15"/>
  <c r="C38" i="15"/>
  <c r="AO38" i="15"/>
  <c r="AF38" i="15"/>
  <c r="W38" i="15"/>
  <c r="N38" i="15"/>
  <c r="E38" i="15"/>
  <c r="AN38" i="15"/>
  <c r="AE38" i="15"/>
  <c r="V38" i="15"/>
  <c r="M38" i="15"/>
  <c r="D38" i="15"/>
  <c r="A39" i="15"/>
  <c r="AL38" i="15"/>
  <c r="AC38" i="15"/>
  <c r="T38" i="15"/>
  <c r="J38" i="15"/>
  <c r="AS38" i="15"/>
  <c r="AD38" i="15"/>
  <c r="P38" i="15"/>
  <c r="AR38" i="15"/>
  <c r="AB38" i="15"/>
  <c r="O38" i="15"/>
  <c r="AM38" i="15"/>
  <c r="Y38" i="15"/>
  <c r="I38" i="15"/>
  <c r="AK38" i="15"/>
  <c r="Q38" i="15"/>
  <c r="AJ38" i="15"/>
  <c r="L38" i="15"/>
  <c r="AH38" i="15"/>
  <c r="H38" i="15"/>
  <c r="AG38" i="15"/>
  <c r="G38" i="15"/>
  <c r="X38" i="15"/>
  <c r="B38" i="15"/>
  <c r="AP38" i="15"/>
  <c r="R38" i="15"/>
  <c r="AT38" i="15"/>
  <c r="Z38" i="15"/>
  <c r="U38" i="15"/>
  <c r="F38" i="15"/>
  <c r="DN35" i="18"/>
  <c r="EB35" i="21"/>
  <c r="AZ36" i="21"/>
  <c r="BT36" i="24"/>
  <c r="CW35" i="26"/>
  <c r="AZ36" i="23"/>
  <c r="BO36" i="19"/>
  <c r="CB36" i="16"/>
  <c r="CB36" i="24"/>
  <c r="BN36" i="24"/>
  <c r="DO35" i="16"/>
  <c r="CP35" i="25"/>
  <c r="DK35" i="16"/>
  <c r="CI36" i="22"/>
  <c r="BL36" i="19"/>
  <c r="BI36" i="21"/>
  <c r="DB35" i="18"/>
  <c r="CT35" i="21"/>
  <c r="CM36" i="19"/>
  <c r="DN35" i="24"/>
  <c r="CX35" i="18"/>
  <c r="CC36" i="16"/>
  <c r="CC36" i="24"/>
  <c r="DE35" i="21"/>
  <c r="BZ36" i="20"/>
  <c r="AW36" i="16"/>
  <c r="AY36" i="23"/>
  <c r="CD36" i="19"/>
  <c r="DU35" i="22"/>
  <c r="DI35" i="18"/>
  <c r="U44" i="8"/>
  <c r="AL44" i="8"/>
  <c r="BC44" i="8"/>
  <c r="Y44" i="8"/>
  <c r="AX44" i="8"/>
  <c r="DT35" i="26"/>
  <c r="CA36" i="21"/>
  <c r="AX44" i="10"/>
  <c r="AP44" i="10"/>
  <c r="AH44" i="10"/>
  <c r="Z44" i="10"/>
  <c r="R44" i="10"/>
  <c r="AW44" i="10"/>
  <c r="AO44" i="10"/>
  <c r="AG44" i="10"/>
  <c r="Y44" i="10"/>
  <c r="Q44" i="10"/>
  <c r="BD44" i="10"/>
  <c r="AV44" i="10"/>
  <c r="AN44" i="10"/>
  <c r="AF44" i="10"/>
  <c r="X44" i="10"/>
  <c r="P44" i="10"/>
  <c r="BB44" i="10"/>
  <c r="AT44" i="10"/>
  <c r="AL44" i="10"/>
  <c r="AD44" i="10"/>
  <c r="V44" i="10"/>
  <c r="N44" i="10"/>
  <c r="BA44" i="10"/>
  <c r="AS44" i="10"/>
  <c r="AK44" i="10"/>
  <c r="AC44" i="10"/>
  <c r="U44" i="10"/>
  <c r="M44" i="10"/>
  <c r="AZ44" i="10"/>
  <c r="AR44" i="10"/>
  <c r="AJ44" i="10"/>
  <c r="AB44" i="10"/>
  <c r="T44" i="10"/>
  <c r="L44" i="10"/>
  <c r="AY44" i="10"/>
  <c r="AQ44" i="10"/>
  <c r="AI44" i="10"/>
  <c r="AA44" i="10"/>
  <c r="S44" i="10"/>
  <c r="W44" i="10"/>
  <c r="O44" i="10"/>
  <c r="BC44" i="10"/>
  <c r="AU44" i="10"/>
  <c r="AM44" i="10"/>
  <c r="AE44" i="10"/>
  <c r="DX35" i="21"/>
  <c r="DQ35" i="20"/>
  <c r="AN37" i="22"/>
  <c r="AF37" i="22"/>
  <c r="X37" i="22"/>
  <c r="BQ37" i="22" s="1"/>
  <c r="P37" i="22"/>
  <c r="H37" i="22"/>
  <c r="AM37" i="22"/>
  <c r="AE37" i="22"/>
  <c r="W37" i="22"/>
  <c r="O37" i="22"/>
  <c r="G37" i="22"/>
  <c r="AT37" i="22"/>
  <c r="AL37" i="22"/>
  <c r="AD37" i="22"/>
  <c r="V37" i="22"/>
  <c r="N37" i="22"/>
  <c r="F37" i="22"/>
  <c r="CE37" i="22" s="1"/>
  <c r="AR37" i="22"/>
  <c r="AJ37" i="22"/>
  <c r="AB37" i="22"/>
  <c r="BU37" i="22" s="1"/>
  <c r="T37" i="22"/>
  <c r="L37" i="22"/>
  <c r="D37" i="22"/>
  <c r="AQ37" i="22"/>
  <c r="AI37" i="22"/>
  <c r="AA37" i="22"/>
  <c r="S37" i="22"/>
  <c r="K37" i="22"/>
  <c r="AY37" i="22" s="1"/>
  <c r="C37" i="22"/>
  <c r="AK37" i="22"/>
  <c r="Q37" i="22"/>
  <c r="AH37" i="22"/>
  <c r="M37" i="22"/>
  <c r="AG37" i="22"/>
  <c r="J37" i="22"/>
  <c r="AC37" i="22"/>
  <c r="I37" i="22"/>
  <c r="Z37" i="22"/>
  <c r="E37" i="22"/>
  <c r="AS37" i="22"/>
  <c r="Y37" i="22"/>
  <c r="B37" i="22"/>
  <c r="AP37" i="22"/>
  <c r="AO37" i="22"/>
  <c r="CH37" i="22" s="1"/>
  <c r="U37" i="22"/>
  <c r="R37" i="22"/>
  <c r="CE36" i="19"/>
  <c r="CR35" i="24"/>
  <c r="DX35" i="20"/>
  <c r="DL35" i="21"/>
  <c r="EC35" i="21"/>
  <c r="BG36" i="20"/>
  <c r="DA35" i="18"/>
  <c r="F49" i="3"/>
  <c r="E49" i="3"/>
  <c r="A50" i="3"/>
  <c r="H49" i="3"/>
  <c r="G49" i="3"/>
  <c r="D49" i="3"/>
  <c r="C49" i="3"/>
  <c r="B49" i="3"/>
  <c r="EC35" i="20"/>
  <c r="AX36" i="19"/>
  <c r="BK36" i="21"/>
  <c r="DG35" i="18"/>
  <c r="DA35" i="26"/>
  <c r="U44" i="9"/>
  <c r="AA44" i="9"/>
  <c r="L44" i="9"/>
  <c r="AE44" i="9"/>
  <c r="AV44" i="9"/>
  <c r="DU35" i="18"/>
  <c r="CT35" i="16"/>
  <c r="DD35" i="19"/>
  <c r="DL35" i="18"/>
  <c r="DO35" i="17"/>
  <c r="CO35" i="23"/>
  <c r="AD44" i="5"/>
  <c r="U44" i="5"/>
  <c r="L44" i="5"/>
  <c r="AH44" i="5"/>
  <c r="O44" i="5"/>
  <c r="AF44" i="5"/>
  <c r="AV36" i="21"/>
  <c r="CR35" i="22"/>
  <c r="DB35" i="21"/>
  <c r="DK35" i="19"/>
  <c r="DL35" i="26"/>
  <c r="AU36" i="18"/>
  <c r="AU36" i="24"/>
  <c r="DG35" i="24"/>
  <c r="DW35" i="17"/>
  <c r="CY35" i="18"/>
  <c r="DJ35" i="17"/>
  <c r="DU35" i="21"/>
  <c r="DZ35" i="23"/>
  <c r="DH35" i="25"/>
  <c r="DF35" i="23"/>
  <c r="DL35" i="24"/>
  <c r="DD35" i="21"/>
  <c r="DL35" i="19"/>
  <c r="DX35" i="24"/>
  <c r="DL35" i="23"/>
  <c r="DT35" i="16"/>
  <c r="EC35" i="19"/>
  <c r="DA35" i="22"/>
  <c r="CV35" i="24"/>
  <c r="DC35" i="25"/>
  <c r="DV35" i="17"/>
  <c r="DO35" i="21"/>
  <c r="DE35" i="23"/>
  <c r="CN35" i="18"/>
  <c r="DD35" i="26"/>
  <c r="DQ35" i="21"/>
  <c r="DS35" i="24"/>
  <c r="DE35" i="16"/>
  <c r="DX35" i="18"/>
  <c r="CT35" i="22"/>
  <c r="DZ35" i="24"/>
  <c r="CB36" i="26"/>
  <c r="AW36" i="17"/>
  <c r="CZ35" i="26"/>
  <c r="CU35" i="16"/>
  <c r="BH36" i="21"/>
  <c r="AU36" i="17"/>
  <c r="AU36" i="25"/>
  <c r="BB36" i="22"/>
  <c r="CV35" i="23"/>
  <c r="CT35" i="23"/>
  <c r="DM35" i="18"/>
  <c r="DX35" i="26"/>
  <c r="CU35" i="21"/>
  <c r="EE35" i="23"/>
  <c r="CW35" i="18"/>
  <c r="CY35" i="19"/>
  <c r="DG35" i="23"/>
  <c r="DW35" i="22"/>
  <c r="CZ35" i="23"/>
  <c r="DP35" i="19"/>
  <c r="ED35" i="24"/>
  <c r="DE35" i="24"/>
  <c r="DC35" i="16"/>
  <c r="CZ35" i="19"/>
  <c r="DM35" i="22"/>
  <c r="DW35" i="24"/>
  <c r="DK35" i="26"/>
  <c r="DR35" i="22"/>
  <c r="DM35" i="24"/>
  <c r="CV35" i="18"/>
  <c r="DQ35" i="26"/>
  <c r="CZ35" i="21"/>
  <c r="CX35" i="16"/>
  <c r="DA35" i="23"/>
  <c r="CC36" i="17"/>
  <c r="CL36" i="25"/>
  <c r="BV37" i="22"/>
  <c r="BY36" i="25"/>
  <c r="BP36" i="23"/>
  <c r="DG35" i="25"/>
  <c r="AW44" i="6"/>
  <c r="AO44" i="6"/>
  <c r="AG44" i="6"/>
  <c r="Y44" i="6"/>
  <c r="Q44" i="6"/>
  <c r="BD44" i="6"/>
  <c r="AV44" i="6"/>
  <c r="AN44" i="6"/>
  <c r="AF44" i="6"/>
  <c r="X44" i="6"/>
  <c r="P44" i="6"/>
  <c r="BC44" i="6"/>
  <c r="AU44" i="6"/>
  <c r="AM44" i="6"/>
  <c r="AE44" i="6"/>
  <c r="W44" i="6"/>
  <c r="O44" i="6"/>
  <c r="BB44" i="6"/>
  <c r="AT44" i="6"/>
  <c r="AL44" i="6"/>
  <c r="AD44" i="6"/>
  <c r="V44" i="6"/>
  <c r="N44" i="6"/>
  <c r="BA44" i="6"/>
  <c r="AS44" i="6"/>
  <c r="AK44" i="6"/>
  <c r="AC44" i="6"/>
  <c r="U44" i="6"/>
  <c r="M44" i="6"/>
  <c r="AZ44" i="6"/>
  <c r="AR44" i="6"/>
  <c r="AJ44" i="6"/>
  <c r="AB44" i="6"/>
  <c r="T44" i="6"/>
  <c r="L44" i="6"/>
  <c r="AY44" i="6"/>
  <c r="AQ44" i="6"/>
  <c r="AI44" i="6"/>
  <c r="AA44" i="6"/>
  <c r="S44" i="6"/>
  <c r="R44" i="6"/>
  <c r="AX44" i="6"/>
  <c r="AP44" i="6"/>
  <c r="AH44" i="6"/>
  <c r="Z44" i="6"/>
  <c r="CY35" i="16"/>
  <c r="AZ36" i="17"/>
  <c r="AZ36" i="25"/>
  <c r="BO36" i="22"/>
  <c r="CB36" i="19"/>
  <c r="BU36" i="18"/>
  <c r="BU36" i="24"/>
  <c r="BT36" i="21"/>
  <c r="BN36" i="17"/>
  <c r="DZ35" i="18"/>
  <c r="CI36" i="24"/>
  <c r="BF36" i="21"/>
  <c r="BL36" i="18"/>
  <c r="BI36" i="23"/>
  <c r="BA36" i="20"/>
  <c r="CR35" i="19"/>
  <c r="DE35" i="25"/>
  <c r="CP35" i="19"/>
  <c r="EC35" i="22"/>
  <c r="CM36" i="21"/>
  <c r="CR35" i="17"/>
  <c r="EE35" i="20"/>
  <c r="CC36" i="19"/>
  <c r="DJ35" i="26"/>
  <c r="DV35" i="16"/>
  <c r="BZ36" i="22"/>
  <c r="AW36" i="19"/>
  <c r="DB35" i="25"/>
  <c r="DR35" i="26"/>
  <c r="BR36" i="20"/>
  <c r="T44" i="8"/>
  <c r="BB44" i="8"/>
  <c r="X44" i="8"/>
  <c r="AO44" i="8"/>
  <c r="AA44" i="8"/>
  <c r="DK35" i="21"/>
  <c r="CA36" i="23"/>
  <c r="AV37" i="22"/>
  <c r="AP37" i="24"/>
  <c r="AH37" i="24"/>
  <c r="Z37" i="24"/>
  <c r="R37" i="24"/>
  <c r="J37" i="24"/>
  <c r="B37" i="24"/>
  <c r="AN37" i="24"/>
  <c r="AF37" i="24"/>
  <c r="X37" i="24"/>
  <c r="P37" i="24"/>
  <c r="H37" i="24"/>
  <c r="AM37" i="24"/>
  <c r="AE37" i="24"/>
  <c r="W37" i="24"/>
  <c r="O37" i="24"/>
  <c r="G37" i="24"/>
  <c r="AT37" i="24"/>
  <c r="AL37" i="24"/>
  <c r="AD37" i="24"/>
  <c r="V37" i="24"/>
  <c r="N37" i="24"/>
  <c r="F37" i="24"/>
  <c r="AJ37" i="24"/>
  <c r="T37" i="24"/>
  <c r="D37" i="24"/>
  <c r="AI37" i="24"/>
  <c r="S37" i="24"/>
  <c r="C37" i="24"/>
  <c r="AG37" i="24"/>
  <c r="Q37" i="24"/>
  <c r="AS37" i="24"/>
  <c r="AC37" i="24"/>
  <c r="M37" i="24"/>
  <c r="AR37" i="24"/>
  <c r="AB37" i="24"/>
  <c r="L37" i="24"/>
  <c r="K37" i="24"/>
  <c r="I37" i="24"/>
  <c r="AQ37" i="24"/>
  <c r="E37" i="24"/>
  <c r="AO37" i="24"/>
  <c r="AK37" i="24"/>
  <c r="AA37" i="24"/>
  <c r="Y37" i="24"/>
  <c r="U37" i="24"/>
  <c r="BN37" i="24" s="1"/>
  <c r="DO35" i="22"/>
  <c r="CZ35" i="18"/>
  <c r="CO35" i="25"/>
  <c r="DQ35" i="19"/>
  <c r="E49" i="12"/>
  <c r="D49" i="12"/>
  <c r="C49" i="12"/>
  <c r="B49" i="12"/>
  <c r="A50" i="12"/>
  <c r="H49" i="12"/>
  <c r="G49" i="12"/>
  <c r="F49" i="12"/>
  <c r="EF35" i="19"/>
  <c r="BV36" i="19"/>
  <c r="DJ35" i="18"/>
  <c r="EF35" i="18"/>
  <c r="BC36" i="20"/>
  <c r="R44" i="9"/>
  <c r="BA44" i="9"/>
  <c r="M44" i="9"/>
  <c r="AB44" i="9"/>
  <c r="AU44" i="9"/>
  <c r="Q44" i="9"/>
  <c r="DW35" i="20"/>
  <c r="CT35" i="17"/>
  <c r="DV35" i="20"/>
  <c r="CQ35" i="25"/>
  <c r="BH36" i="20"/>
  <c r="DF35" i="26"/>
  <c r="DU35" i="25"/>
  <c r="Q44" i="5"/>
  <c r="BA44" i="5"/>
  <c r="AX44" i="5"/>
  <c r="AE44" i="5"/>
  <c r="AV44" i="5"/>
  <c r="BW36" i="20"/>
  <c r="DG35" i="17"/>
  <c r="DA35" i="25"/>
  <c r="CP35" i="18"/>
  <c r="EB35" i="20"/>
  <c r="CN35" i="20"/>
  <c r="DE35" i="26"/>
  <c r="EE35" i="18"/>
  <c r="DW35" i="18"/>
  <c r="DO35" i="26"/>
  <c r="ED35" i="21"/>
  <c r="DU35" i="23"/>
  <c r="DC35" i="18"/>
  <c r="CU35" i="19"/>
  <c r="EB35" i="24"/>
  <c r="EC35" i="23"/>
  <c r="CZ35" i="25"/>
  <c r="DV35" i="19"/>
  <c r="EC35" i="24"/>
  <c r="CQ35" i="23"/>
  <c r="DX35" i="16"/>
  <c r="DN35" i="19"/>
  <c r="DD35" i="22"/>
  <c r="CU35" i="20"/>
  <c r="DS35" i="18"/>
  <c r="CR35" i="26"/>
  <c r="CS35" i="22"/>
  <c r="CQ35" i="20"/>
  <c r="EB35" i="17"/>
  <c r="DP35" i="20"/>
  <c r="EF35" i="22"/>
  <c r="CS35" i="19"/>
  <c r="EC35" i="25"/>
  <c r="DO35" i="19"/>
  <c r="CX35" i="22"/>
  <c r="DN35" i="23"/>
  <c r="L44" i="8"/>
  <c r="AT44" i="8"/>
  <c r="P44" i="8"/>
  <c r="S44" i="8"/>
  <c r="DY35" i="16"/>
  <c r="AO37" i="23"/>
  <c r="AG37" i="23"/>
  <c r="Y37" i="23"/>
  <c r="Q37" i="23"/>
  <c r="I37" i="23"/>
  <c r="AN37" i="23"/>
  <c r="AF37" i="23"/>
  <c r="X37" i="23"/>
  <c r="P37" i="23"/>
  <c r="H37" i="23"/>
  <c r="AM37" i="23"/>
  <c r="AE37" i="23"/>
  <c r="W37" i="23"/>
  <c r="O37" i="23"/>
  <c r="G37" i="23"/>
  <c r="AT37" i="23"/>
  <c r="AL37" i="23"/>
  <c r="AD37" i="23"/>
  <c r="V37" i="23"/>
  <c r="N37" i="23"/>
  <c r="F37" i="23"/>
  <c r="AS37" i="23"/>
  <c r="AK37" i="23"/>
  <c r="AC37" i="23"/>
  <c r="U37" i="23"/>
  <c r="M37" i="23"/>
  <c r="E37" i="23"/>
  <c r="AR37" i="23"/>
  <c r="AJ37" i="23"/>
  <c r="AB37" i="23"/>
  <c r="T37" i="23"/>
  <c r="L37" i="23"/>
  <c r="D37" i="23"/>
  <c r="AA37" i="23"/>
  <c r="Z37" i="23"/>
  <c r="S37" i="23"/>
  <c r="R37" i="23"/>
  <c r="AP37" i="23"/>
  <c r="J37" i="23"/>
  <c r="AI37" i="23"/>
  <c r="C37" i="23"/>
  <c r="K37" i="23"/>
  <c r="B37" i="23"/>
  <c r="CB37" i="23" s="1"/>
  <c r="AQ37" i="23"/>
  <c r="AH37" i="23"/>
  <c r="CV35" i="26"/>
  <c r="G49" i="4"/>
  <c r="F49" i="4"/>
  <c r="B49" i="4"/>
  <c r="A50" i="4"/>
  <c r="H49" i="4"/>
  <c r="E49" i="4"/>
  <c r="D49" i="4"/>
  <c r="C49" i="4"/>
  <c r="EE35" i="16"/>
  <c r="CK36" i="22"/>
  <c r="CT35" i="24"/>
  <c r="DF35" i="17"/>
  <c r="BF36" i="22"/>
  <c r="EA35" i="26"/>
  <c r="I44" i="5"/>
  <c r="K44" i="5"/>
  <c r="J44" i="5"/>
  <c r="AY36" i="17"/>
  <c r="CL36" i="19"/>
  <c r="BQ36" i="24"/>
  <c r="AB44" i="8"/>
  <c r="CE36" i="22"/>
  <c r="CW35" i="22"/>
  <c r="BG36" i="23"/>
  <c r="EA35" i="16"/>
  <c r="B50" i="10"/>
  <c r="A51" i="10"/>
  <c r="H50" i="10"/>
  <c r="F50" i="10"/>
  <c r="E50" i="10"/>
  <c r="D50" i="10"/>
  <c r="C50" i="10"/>
  <c r="G50" i="10"/>
  <c r="BX36" i="17"/>
  <c r="AX36" i="21"/>
  <c r="BK36" i="16"/>
  <c r="BJ36" i="19"/>
  <c r="AH44" i="9"/>
  <c r="V44" i="9"/>
  <c r="AC44" i="9"/>
  <c r="AJ44" i="9"/>
  <c r="BC44" i="9"/>
  <c r="Y44" i="9"/>
  <c r="CP35" i="20"/>
  <c r="EB35" i="26"/>
  <c r="A51" i="9"/>
  <c r="H50" i="9"/>
  <c r="G50" i="9"/>
  <c r="D50" i="9"/>
  <c r="F50" i="9"/>
  <c r="E50" i="9"/>
  <c r="C50" i="9"/>
  <c r="B50" i="9"/>
  <c r="BY36" i="20"/>
  <c r="CR35" i="21"/>
  <c r="DJ35" i="23"/>
  <c r="AG44" i="5"/>
  <c r="V44" i="5"/>
  <c r="M44" i="5"/>
  <c r="S44" i="5"/>
  <c r="AM44" i="5"/>
  <c r="BD44" i="5"/>
  <c r="BD36" i="20"/>
  <c r="DA35" i="17"/>
  <c r="EE35" i="25"/>
  <c r="DR35" i="21"/>
  <c r="AU36" i="20"/>
  <c r="DP35" i="21"/>
  <c r="CZ35" i="16"/>
  <c r="DD35" i="17"/>
  <c r="EE35" i="26"/>
  <c r="DT35" i="21"/>
  <c r="DP35" i="24"/>
  <c r="DR35" i="17"/>
  <c r="EF35" i="21"/>
  <c r="DJ35" i="24"/>
  <c r="DH35" i="24"/>
  <c r="DH35" i="26"/>
  <c r="DI35" i="22"/>
  <c r="ED35" i="22"/>
  <c r="DQ35" i="24"/>
  <c r="CW35" i="25"/>
  <c r="EA35" i="19"/>
  <c r="DX35" i="23"/>
  <c r="ED35" i="23"/>
  <c r="CX35" i="26"/>
  <c r="DV35" i="22"/>
  <c r="DJ35" i="19"/>
  <c r="DQ35" i="17"/>
  <c r="DD35" i="20"/>
  <c r="DN35" i="22"/>
  <c r="DB35" i="22"/>
  <c r="DL35" i="25"/>
  <c r="CV35" i="19"/>
  <c r="AR37" i="18"/>
  <c r="AJ37" i="18"/>
  <c r="AB37" i="18"/>
  <c r="T37" i="18"/>
  <c r="L37" i="18"/>
  <c r="D37" i="18"/>
  <c r="AY37" i="18" s="1"/>
  <c r="AT37" i="18"/>
  <c r="AK37" i="18"/>
  <c r="AA37" i="18"/>
  <c r="R37" i="18"/>
  <c r="I37" i="18"/>
  <c r="AS37" i="18"/>
  <c r="AI37" i="18"/>
  <c r="Z37" i="18"/>
  <c r="Q37" i="18"/>
  <c r="H37" i="18"/>
  <c r="AQ37" i="18"/>
  <c r="AH37" i="18"/>
  <c r="Y37" i="18"/>
  <c r="P37" i="18"/>
  <c r="G37" i="18"/>
  <c r="AP37" i="18"/>
  <c r="AG37" i="18"/>
  <c r="X37" i="18"/>
  <c r="O37" i="18"/>
  <c r="F37" i="18"/>
  <c r="AF37" i="18"/>
  <c r="N37" i="18"/>
  <c r="AE37" i="18"/>
  <c r="M37" i="18"/>
  <c r="AD37" i="18"/>
  <c r="K37" i="18"/>
  <c r="V37" i="18"/>
  <c r="U37" i="18"/>
  <c r="AO37" i="18"/>
  <c r="S37" i="18"/>
  <c r="AN37" i="18"/>
  <c r="J37" i="18"/>
  <c r="E37" i="18"/>
  <c r="C37" i="18"/>
  <c r="B37" i="18"/>
  <c r="AL37" i="18"/>
  <c r="AM37" i="18"/>
  <c r="CF37" i="18" s="1"/>
  <c r="AC37" i="18"/>
  <c r="W37" i="18"/>
  <c r="BV36" i="26"/>
  <c r="EF35" i="26"/>
  <c r="BJ36" i="24"/>
  <c r="CH36" i="20"/>
  <c r="CZ35" i="22"/>
  <c r="AZ36" i="19"/>
  <c r="DU35" i="24"/>
  <c r="BI36" i="16"/>
  <c r="BA36" i="21"/>
  <c r="CX35" i="23"/>
  <c r="CD36" i="22"/>
  <c r="BQ36" i="17"/>
  <c r="CA36" i="17"/>
  <c r="CU35" i="25"/>
  <c r="CN35" i="22"/>
  <c r="BV36" i="20"/>
  <c r="CG36" i="18"/>
  <c r="BB44" i="3"/>
  <c r="AT44" i="3"/>
  <c r="AL44" i="3"/>
  <c r="AD44" i="3"/>
  <c r="V44" i="3"/>
  <c r="N44" i="3"/>
  <c r="BA44" i="3"/>
  <c r="AS44" i="3"/>
  <c r="AK44" i="3"/>
  <c r="AC44" i="3"/>
  <c r="U44" i="3"/>
  <c r="M44" i="3"/>
  <c r="AW44" i="3"/>
  <c r="AO44" i="3"/>
  <c r="AG44" i="3"/>
  <c r="Y44" i="3"/>
  <c r="Q44" i="3"/>
  <c r="BD44" i="3"/>
  <c r="AV44" i="3"/>
  <c r="AN44" i="3"/>
  <c r="AF44" i="3"/>
  <c r="X44" i="3"/>
  <c r="P44" i="3"/>
  <c r="AY44" i="3"/>
  <c r="AI44" i="3"/>
  <c r="S44" i="3"/>
  <c r="AX44" i="3"/>
  <c r="R44" i="3"/>
  <c r="AU44" i="3"/>
  <c r="AE44" i="3"/>
  <c r="O44" i="3"/>
  <c r="AZ44" i="3"/>
  <c r="AJ44" i="3"/>
  <c r="T44" i="3"/>
  <c r="AH44" i="3"/>
  <c r="AR44" i="3"/>
  <c r="AB44" i="3"/>
  <c r="L44" i="3"/>
  <c r="AQ44" i="3"/>
  <c r="AA44" i="3"/>
  <c r="AP44" i="3"/>
  <c r="Z44" i="3"/>
  <c r="BC44" i="3"/>
  <c r="AM44" i="3"/>
  <c r="W44" i="3"/>
  <c r="CQ35" i="16"/>
  <c r="BO36" i="16"/>
  <c r="CB36" i="21"/>
  <c r="BU36" i="17"/>
  <c r="BT36" i="23"/>
  <c r="BN36" i="20"/>
  <c r="K44" i="6"/>
  <c r="J44" i="6"/>
  <c r="I44" i="6"/>
  <c r="BA44" i="12"/>
  <c r="AS44" i="12"/>
  <c r="AK44" i="12"/>
  <c r="AC44" i="12"/>
  <c r="U44" i="12"/>
  <c r="M44" i="12"/>
  <c r="AZ44" i="12"/>
  <c r="AR44" i="12"/>
  <c r="AJ44" i="12"/>
  <c r="AB44" i="12"/>
  <c r="T44" i="12"/>
  <c r="L44" i="12"/>
  <c r="AY44" i="12"/>
  <c r="AQ44" i="12"/>
  <c r="AI44" i="12"/>
  <c r="AA44" i="12"/>
  <c r="S44" i="12"/>
  <c r="AX44" i="12"/>
  <c r="AP44" i="12"/>
  <c r="AH44" i="12"/>
  <c r="Z44" i="12"/>
  <c r="R44" i="12"/>
  <c r="AW44" i="12"/>
  <c r="AO44" i="12"/>
  <c r="AG44" i="12"/>
  <c r="Y44" i="12"/>
  <c r="Q44" i="12"/>
  <c r="BD44" i="12"/>
  <c r="AV44" i="12"/>
  <c r="AN44" i="12"/>
  <c r="AF44" i="12"/>
  <c r="X44" i="12"/>
  <c r="P44" i="12"/>
  <c r="BC44" i="12"/>
  <c r="AU44" i="12"/>
  <c r="AM44" i="12"/>
  <c r="AE44" i="12"/>
  <c r="W44" i="12"/>
  <c r="O44" i="12"/>
  <c r="BB44" i="12"/>
  <c r="AT44" i="12"/>
  <c r="AL44" i="12"/>
  <c r="AD44" i="12"/>
  <c r="V44" i="12"/>
  <c r="N44" i="12"/>
  <c r="CO35" i="20"/>
  <c r="D45" i="11"/>
  <c r="C45" i="11"/>
  <c r="B45" i="11"/>
  <c r="H45" i="11"/>
  <c r="G45" i="11"/>
  <c r="F45" i="11"/>
  <c r="E45" i="11"/>
  <c r="A46" i="11"/>
  <c r="EA35" i="20"/>
  <c r="BL36" i="20"/>
  <c r="BA36" i="22"/>
  <c r="DT35" i="19"/>
  <c r="EE35" i="22"/>
  <c r="DP35" i="25"/>
  <c r="CC36" i="20"/>
  <c r="DG35" i="19"/>
  <c r="DS35" i="17"/>
  <c r="AY36" i="26"/>
  <c r="CR36" i="26" s="1"/>
  <c r="CD36" i="23"/>
  <c r="CL36" i="20"/>
  <c r="DN35" i="16"/>
  <c r="DP35" i="26"/>
  <c r="CT35" i="19"/>
  <c r="DD35" i="23"/>
  <c r="EF35" i="20"/>
  <c r="BR36" i="22"/>
  <c r="AJ44" i="8"/>
  <c r="W44" i="8"/>
  <c r="AN44" i="8"/>
  <c r="R44" i="8"/>
  <c r="AQ44" i="8"/>
  <c r="DS35" i="16"/>
  <c r="CP35" i="21"/>
  <c r="CO35" i="18"/>
  <c r="BT37" i="24"/>
  <c r="BT37" i="22"/>
  <c r="CA37" i="22"/>
  <c r="AW37" i="22"/>
  <c r="AP37" i="17"/>
  <c r="AH37" i="17"/>
  <c r="Z37" i="17"/>
  <c r="R37" i="17"/>
  <c r="J37" i="17"/>
  <c r="B37" i="17"/>
  <c r="AO37" i="17"/>
  <c r="AG37" i="17"/>
  <c r="Y37" i="17"/>
  <c r="Q37" i="17"/>
  <c r="I37" i="17"/>
  <c r="AL37" i="17"/>
  <c r="AB37" i="17"/>
  <c r="P37" i="17"/>
  <c r="F37" i="17"/>
  <c r="AK37" i="17"/>
  <c r="AA37" i="17"/>
  <c r="O37" i="17"/>
  <c r="E37" i="17"/>
  <c r="BN37" i="17" s="1"/>
  <c r="AT37" i="17"/>
  <c r="AJ37" i="17"/>
  <c r="X37" i="17"/>
  <c r="N37" i="17"/>
  <c r="D37" i="17"/>
  <c r="AS37" i="17"/>
  <c r="AI37" i="17"/>
  <c r="W37" i="17"/>
  <c r="M37" i="17"/>
  <c r="C37" i="17"/>
  <c r="AR37" i="17"/>
  <c r="V37" i="17"/>
  <c r="AQ37" i="17"/>
  <c r="U37" i="17"/>
  <c r="AN37" i="17"/>
  <c r="T37" i="17"/>
  <c r="AM37" i="17"/>
  <c r="S37" i="17"/>
  <c r="AE37" i="17"/>
  <c r="K37" i="17"/>
  <c r="BD37" i="17" s="1"/>
  <c r="AD37" i="17"/>
  <c r="AC37" i="17"/>
  <c r="L37" i="17"/>
  <c r="H37" i="17"/>
  <c r="BA37" i="17" s="1"/>
  <c r="G37" i="17"/>
  <c r="AF37" i="17"/>
  <c r="AT37" i="26"/>
  <c r="AL37" i="26"/>
  <c r="AD37" i="26"/>
  <c r="V37" i="26"/>
  <c r="N37" i="26"/>
  <c r="F37" i="26"/>
  <c r="AO37" i="26"/>
  <c r="AF37" i="26"/>
  <c r="W37" i="26"/>
  <c r="M37" i="26"/>
  <c r="D37" i="26"/>
  <c r="AK37" i="26"/>
  <c r="AB37" i="26"/>
  <c r="S37" i="26"/>
  <c r="J37" i="26"/>
  <c r="AR37" i="26"/>
  <c r="AG37" i="26"/>
  <c r="T37" i="26"/>
  <c r="H37" i="26"/>
  <c r="AQ37" i="26"/>
  <c r="AE37" i="26"/>
  <c r="R37" i="26"/>
  <c r="BK37" i="26" s="1"/>
  <c r="G37" i="26"/>
  <c r="AP37" i="26"/>
  <c r="AC37" i="26"/>
  <c r="Q37" i="26"/>
  <c r="BJ37" i="26" s="1"/>
  <c r="E37" i="26"/>
  <c r="AN37" i="26"/>
  <c r="X37" i="26"/>
  <c r="B37" i="26"/>
  <c r="AX37" i="26" s="1"/>
  <c r="AM37" i="26"/>
  <c r="U37" i="26"/>
  <c r="AJ37" i="26"/>
  <c r="L37" i="26"/>
  <c r="AI37" i="26"/>
  <c r="K37" i="26"/>
  <c r="AH37" i="26"/>
  <c r="I37" i="26"/>
  <c r="AA37" i="26"/>
  <c r="C37" i="26"/>
  <c r="AS37" i="26"/>
  <c r="Z37" i="26"/>
  <c r="BS37" i="26" s="1"/>
  <c r="P37" i="26"/>
  <c r="Y37" i="26"/>
  <c r="O37" i="26"/>
  <c r="BE36" i="19"/>
  <c r="DG35" i="20"/>
  <c r="DW35" i="21"/>
  <c r="DV35" i="23"/>
  <c r="DR35" i="25"/>
  <c r="EA35" i="25"/>
  <c r="CP35" i="17"/>
  <c r="K44" i="13"/>
  <c r="J44" i="13"/>
  <c r="I44" i="13"/>
  <c r="CO35" i="24"/>
  <c r="BM36" i="20"/>
  <c r="BC36" i="22"/>
  <c r="CS35" i="25"/>
  <c r="H50" i="5"/>
  <c r="G50" i="5"/>
  <c r="C50" i="5"/>
  <c r="B50" i="5"/>
  <c r="A51" i="5"/>
  <c r="F50" i="5"/>
  <c r="E50" i="5"/>
  <c r="D50" i="5"/>
  <c r="AL44" i="9"/>
  <c r="AS44" i="9"/>
  <c r="AR44" i="9"/>
  <c r="P44" i="9"/>
  <c r="AG44" i="9"/>
  <c r="EE35" i="17"/>
  <c r="EC35" i="18"/>
  <c r="DG35" i="16"/>
  <c r="DL35" i="20"/>
  <c r="AW44" i="5"/>
  <c r="AL44" i="5"/>
  <c r="AC44" i="5"/>
  <c r="AA44" i="5"/>
  <c r="AU44" i="5"/>
  <c r="EF35" i="16"/>
  <c r="AV36" i="17"/>
  <c r="DN35" i="21"/>
  <c r="DO35" i="20"/>
  <c r="CQ35" i="17"/>
  <c r="DA35" i="16"/>
  <c r="DD35" i="25"/>
  <c r="ED35" i="17"/>
  <c r="CO35" i="19"/>
  <c r="DY35" i="22"/>
  <c r="DO35" i="24"/>
  <c r="DN35" i="17"/>
  <c r="DQ35" i="22"/>
  <c r="EF35" i="24"/>
  <c r="DH35" i="23"/>
  <c r="CS35" i="20"/>
  <c r="CU35" i="22"/>
  <c r="DL35" i="22"/>
  <c r="DH35" i="20"/>
  <c r="DY35" i="25"/>
  <c r="DR35" i="19"/>
  <c r="DE35" i="22"/>
  <c r="DL35" i="16"/>
  <c r="DO35" i="18"/>
  <c r="DX35" i="19"/>
  <c r="CQ35" i="22"/>
  <c r="DK35" i="22"/>
  <c r="CZ35" i="17"/>
  <c r="DR35" i="20"/>
  <c r="CY35" i="22"/>
  <c r="DX35" i="25"/>
  <c r="CY35" i="21"/>
  <c r="DJ35" i="22"/>
  <c r="DF35" i="24"/>
  <c r="CC36" i="25"/>
  <c r="DP35" i="16"/>
  <c r="AC44" i="8"/>
  <c r="DM35" i="16"/>
  <c r="BM36" i="16"/>
  <c r="AQ44" i="9"/>
  <c r="W44" i="5"/>
  <c r="BW36" i="19"/>
  <c r="CJ36" i="24"/>
  <c r="CN35" i="26"/>
  <c r="BO36" i="23"/>
  <c r="BN36" i="19"/>
  <c r="DB35" i="24"/>
  <c r="DN35" i="25"/>
  <c r="J45" i="12" s="1"/>
  <c r="CF36" i="19"/>
  <c r="AP37" i="16"/>
  <c r="AH37" i="16"/>
  <c r="Z37" i="16"/>
  <c r="R37" i="16"/>
  <c r="J37" i="16"/>
  <c r="B37" i="16"/>
  <c r="AO37" i="16"/>
  <c r="AG37" i="16"/>
  <c r="Y37" i="16"/>
  <c r="Q37" i="16"/>
  <c r="I37" i="16"/>
  <c r="AN37" i="16"/>
  <c r="AD37" i="16"/>
  <c r="BW37" i="16" s="1"/>
  <c r="T37" i="16"/>
  <c r="H37" i="16"/>
  <c r="AM37" i="16"/>
  <c r="AC37" i="16"/>
  <c r="S37" i="16"/>
  <c r="G37" i="16"/>
  <c r="AK37" i="16"/>
  <c r="AA37" i="16"/>
  <c r="O37" i="16"/>
  <c r="E37" i="16"/>
  <c r="AL37" i="16"/>
  <c r="V37" i="16"/>
  <c r="BO37" i="16" s="1"/>
  <c r="D37" i="16"/>
  <c r="AJ37" i="16"/>
  <c r="U37" i="16"/>
  <c r="C37" i="16"/>
  <c r="AI37" i="16"/>
  <c r="P37" i="16"/>
  <c r="AF37" i="16"/>
  <c r="N37" i="16"/>
  <c r="AS37" i="16"/>
  <c r="AB37" i="16"/>
  <c r="L37" i="16"/>
  <c r="M37" i="16"/>
  <c r="K37" i="16"/>
  <c r="AT37" i="16"/>
  <c r="F37" i="16"/>
  <c r="AR37" i="16"/>
  <c r="AQ37" i="16"/>
  <c r="CJ37" i="16" s="1"/>
  <c r="AE37" i="16"/>
  <c r="W37" i="16"/>
  <c r="X37" i="16"/>
  <c r="CB36" i="22"/>
  <c r="CI36" i="19"/>
  <c r="BF36" i="19"/>
  <c r="BF36" i="24"/>
  <c r="BL36" i="21"/>
  <c r="BA36" i="23"/>
  <c r="DY35" i="26"/>
  <c r="CN35" i="23"/>
  <c r="CM36" i="17"/>
  <c r="CM36" i="24"/>
  <c r="DO35" i="23"/>
  <c r="CC36" i="21"/>
  <c r="DK35" i="25"/>
  <c r="DM35" i="26"/>
  <c r="CU35" i="26"/>
  <c r="AW36" i="22"/>
  <c r="AY36" i="19"/>
  <c r="CD36" i="24"/>
  <c r="CL36" i="21"/>
  <c r="CR35" i="18"/>
  <c r="DP35" i="17"/>
  <c r="CP35" i="23"/>
  <c r="CO35" i="26"/>
  <c r="EA35" i="18"/>
  <c r="BR36" i="23"/>
  <c r="AR44" i="8"/>
  <c r="N44" i="8"/>
  <c r="AE44" i="8"/>
  <c r="AV44" i="8"/>
  <c r="Z44" i="8"/>
  <c r="AY44" i="8"/>
  <c r="CF36" i="20"/>
  <c r="CA36" i="20"/>
  <c r="CX35" i="20"/>
  <c r="AX44" i="7"/>
  <c r="AP44" i="7"/>
  <c r="AH44" i="7"/>
  <c r="Z44" i="7"/>
  <c r="R44" i="7"/>
  <c r="BD44" i="7"/>
  <c r="AV44" i="7"/>
  <c r="AN44" i="7"/>
  <c r="AF44" i="7"/>
  <c r="X44" i="7"/>
  <c r="P44" i="7"/>
  <c r="AW44" i="7"/>
  <c r="AO44" i="7"/>
  <c r="AG44" i="7"/>
  <c r="Y44" i="7"/>
  <c r="Q44" i="7"/>
  <c r="BC44" i="7"/>
  <c r="AU44" i="7"/>
  <c r="AM44" i="7"/>
  <c r="AE44" i="7"/>
  <c r="W44" i="7"/>
  <c r="O44" i="7"/>
  <c r="BB44" i="7"/>
  <c r="AT44" i="7"/>
  <c r="AL44" i="7"/>
  <c r="AD44" i="7"/>
  <c r="V44" i="7"/>
  <c r="N44" i="7"/>
  <c r="BA44" i="7"/>
  <c r="AS44" i="7"/>
  <c r="AK44" i="7"/>
  <c r="AC44" i="7"/>
  <c r="U44" i="7"/>
  <c r="M44" i="7"/>
  <c r="AY44" i="7"/>
  <c r="AQ44" i="7"/>
  <c r="AI44" i="7"/>
  <c r="AA44" i="7"/>
  <c r="S44" i="7"/>
  <c r="AZ44" i="7"/>
  <c r="AR44" i="7"/>
  <c r="AJ44" i="7"/>
  <c r="AB44" i="7"/>
  <c r="T44" i="7"/>
  <c r="L44" i="7"/>
  <c r="J44" i="7"/>
  <c r="I44" i="7"/>
  <c r="K44" i="7"/>
  <c r="BN37" i="22"/>
  <c r="CJ37" i="24"/>
  <c r="CJ37" i="22"/>
  <c r="CM37" i="22"/>
  <c r="CM37" i="18"/>
  <c r="BF37" i="22"/>
  <c r="AM37" i="19"/>
  <c r="CF37" i="19" s="1"/>
  <c r="AE37" i="19"/>
  <c r="W37" i="19"/>
  <c r="O37" i="19"/>
  <c r="G37" i="19"/>
  <c r="AS37" i="19"/>
  <c r="AK37" i="19"/>
  <c r="AC37" i="19"/>
  <c r="U37" i="19"/>
  <c r="M37" i="19"/>
  <c r="E37" i="19"/>
  <c r="AQ37" i="19"/>
  <c r="AI37" i="19"/>
  <c r="AA37" i="19"/>
  <c r="S37" i="19"/>
  <c r="K37" i="19"/>
  <c r="C37" i="19"/>
  <c r="AP37" i="19"/>
  <c r="AH37" i="19"/>
  <c r="Z37" i="19"/>
  <c r="R37" i="19"/>
  <c r="J37" i="19"/>
  <c r="B37" i="19"/>
  <c r="AT37" i="19"/>
  <c r="AD37" i="19"/>
  <c r="N37" i="19"/>
  <c r="AR37" i="19"/>
  <c r="AB37" i="19"/>
  <c r="L37" i="19"/>
  <c r="AN37" i="19"/>
  <c r="X37" i="19"/>
  <c r="H37" i="19"/>
  <c r="AO37" i="19"/>
  <c r="Q37" i="19"/>
  <c r="AL37" i="19"/>
  <c r="P37" i="19"/>
  <c r="AJ37" i="19"/>
  <c r="I37" i="19"/>
  <c r="AG37" i="19"/>
  <c r="F37" i="19"/>
  <c r="D37" i="19"/>
  <c r="AF37" i="19"/>
  <c r="Y37" i="19"/>
  <c r="V37" i="19"/>
  <c r="T37" i="19"/>
  <c r="BE36" i="21"/>
  <c r="CV35" i="20"/>
  <c r="DK35" i="20"/>
  <c r="DI35" i="26"/>
  <c r="DR35" i="16"/>
  <c r="EA35" i="17"/>
  <c r="DF35" i="21"/>
  <c r="CO35" i="17"/>
  <c r="BM36" i="21"/>
  <c r="BJ36" i="20"/>
  <c r="CS35" i="17"/>
  <c r="S44" i="9"/>
  <c r="BB44" i="9"/>
  <c r="N44" i="9"/>
  <c r="AZ44" i="9"/>
  <c r="X44" i="9"/>
  <c r="AO44" i="9"/>
  <c r="DU35" i="19"/>
  <c r="J44" i="2"/>
  <c r="K44" i="2"/>
  <c r="I44" i="2"/>
  <c r="CW35" i="19"/>
  <c r="DB35" i="20"/>
  <c r="CP35" i="26"/>
  <c r="DQ35" i="25"/>
  <c r="T44" i="5"/>
  <c r="BB44" i="5"/>
  <c r="AS44" i="5"/>
  <c r="AI44" i="5"/>
  <c r="BC44" i="5"/>
  <c r="CW35" i="20"/>
  <c r="CS35" i="24"/>
  <c r="DZ35" i="19"/>
  <c r="CO35" i="22"/>
  <c r="EC35" i="26"/>
  <c r="DT35" i="22"/>
  <c r="DV35" i="25"/>
  <c r="DZ35" i="17"/>
  <c r="DH35" i="19"/>
  <c r="DH35" i="22"/>
  <c r="DB35" i="19"/>
  <c r="ED35" i="20"/>
  <c r="DG35" i="22"/>
  <c r="DK35" i="24"/>
  <c r="CZ35" i="24"/>
  <c r="DM35" i="20"/>
  <c r="EF35" i="23"/>
  <c r="EA35" i="23"/>
  <c r="DW35" i="19"/>
  <c r="CT35" i="25"/>
  <c r="CW35" i="21"/>
  <c r="CY35" i="23"/>
  <c r="DI35" i="16"/>
  <c r="DD35" i="18"/>
  <c r="DH35" i="21"/>
  <c r="DP35" i="23"/>
  <c r="CN35" i="24"/>
  <c r="DL35" i="17"/>
  <c r="DK35" i="23"/>
  <c r="DG35" i="21"/>
  <c r="DC35" i="22"/>
  <c r="CW35" i="24"/>
  <c r="B49" i="7"/>
  <c r="H49" i="7"/>
  <c r="A50" i="7"/>
  <c r="G49" i="7"/>
  <c r="F49" i="7"/>
  <c r="E49" i="7"/>
  <c r="C49" i="7"/>
  <c r="D49" i="7"/>
  <c r="CF36" i="25"/>
  <c r="CF37" i="23"/>
  <c r="CF37" i="22"/>
  <c r="AX37" i="22"/>
  <c r="BV36" i="17"/>
  <c r="DT35" i="17"/>
  <c r="BM36" i="25"/>
  <c r="BY36" i="17"/>
  <c r="AB44" i="5"/>
  <c r="AV36" i="22"/>
  <c r="DM35" i="21"/>
  <c r="K44" i="8"/>
  <c r="J44" i="8"/>
  <c r="I44" i="8"/>
  <c r="CB36" i="20"/>
  <c r="BT36" i="22"/>
  <c r="CI36" i="25"/>
  <c r="BI36" i="24"/>
  <c r="CS35" i="26"/>
  <c r="AY36" i="25"/>
  <c r="CU35" i="18"/>
  <c r="AS44" i="8"/>
  <c r="O44" i="8"/>
  <c r="AF44" i="8"/>
  <c r="AI44" i="8"/>
  <c r="BE36" i="20"/>
  <c r="CO35" i="16"/>
  <c r="BO36" i="17"/>
  <c r="BN36" i="21"/>
  <c r="DY35" i="18"/>
  <c r="AZ36" i="20"/>
  <c r="BT36" i="17"/>
  <c r="DW35" i="25"/>
  <c r="DK35" i="17"/>
  <c r="K44" i="3"/>
  <c r="I44" i="3"/>
  <c r="J44" i="3"/>
  <c r="CN35" i="25"/>
  <c r="BF36" i="16"/>
  <c r="BL36" i="22"/>
  <c r="BI36" i="20"/>
  <c r="BA36" i="16"/>
  <c r="DY35" i="19"/>
  <c r="DT35" i="18"/>
  <c r="CC36" i="22"/>
  <c r="EE35" i="24"/>
  <c r="J44" i="10"/>
  <c r="I44" i="10"/>
  <c r="K44" i="10"/>
  <c r="CN35" i="16"/>
  <c r="CU35" i="17"/>
  <c r="BZ36" i="19"/>
  <c r="AY36" i="20"/>
  <c r="CL36" i="22"/>
  <c r="DZ35" i="16"/>
  <c r="DS35" i="26"/>
  <c r="DV35" i="24"/>
  <c r="BQ36" i="20"/>
  <c r="AZ44" i="8"/>
  <c r="V44" i="8"/>
  <c r="AM44" i="8"/>
  <c r="BD44" i="8"/>
  <c r="DB35" i="16"/>
  <c r="CF36" i="22"/>
  <c r="CS35" i="18"/>
  <c r="K44" i="12"/>
  <c r="J44" i="12"/>
  <c r="I44" i="12"/>
  <c r="I44" i="9"/>
  <c r="K44" i="9"/>
  <c r="J44" i="9"/>
  <c r="BS37" i="24"/>
  <c r="BS37" i="22"/>
  <c r="BS37" i="17"/>
  <c r="CB37" i="22"/>
  <c r="BI37" i="22"/>
  <c r="BI37" i="18"/>
  <c r="AU37" i="22"/>
  <c r="AU37" i="17"/>
  <c r="BO37" i="24"/>
  <c r="BO37" i="22"/>
  <c r="BB37" i="22"/>
  <c r="AM37" i="21"/>
  <c r="AE37" i="21"/>
  <c r="W37" i="21"/>
  <c r="O37" i="21"/>
  <c r="G37" i="21"/>
  <c r="AT37" i="21"/>
  <c r="AL37" i="21"/>
  <c r="AD37" i="21"/>
  <c r="V37" i="21"/>
  <c r="N37" i="21"/>
  <c r="F37" i="21"/>
  <c r="AY37" i="21" s="1"/>
  <c r="AQ37" i="21"/>
  <c r="AI37" i="21"/>
  <c r="AA37" i="21"/>
  <c r="S37" i="21"/>
  <c r="K37" i="21"/>
  <c r="C37" i="21"/>
  <c r="AJ37" i="21"/>
  <c r="X37" i="21"/>
  <c r="J37" i="21"/>
  <c r="AH37" i="21"/>
  <c r="U37" i="21"/>
  <c r="I37" i="21"/>
  <c r="AS37" i="21"/>
  <c r="AG37" i="21"/>
  <c r="T37" i="21"/>
  <c r="H37" i="21"/>
  <c r="AR37" i="21"/>
  <c r="AF37" i="21"/>
  <c r="R37" i="21"/>
  <c r="E37" i="21"/>
  <c r="AP37" i="21"/>
  <c r="AC37" i="21"/>
  <c r="Q37" i="21"/>
  <c r="D37" i="21"/>
  <c r="AW37" i="21" s="1"/>
  <c r="Z37" i="21"/>
  <c r="Y37" i="21"/>
  <c r="P37" i="21"/>
  <c r="M37" i="21"/>
  <c r="AO37" i="21"/>
  <c r="L37" i="21"/>
  <c r="AB37" i="21"/>
  <c r="AN37" i="21"/>
  <c r="CG37" i="21" s="1"/>
  <c r="AK37" i="21"/>
  <c r="B37" i="21"/>
  <c r="BE36" i="22"/>
  <c r="DA35" i="21"/>
  <c r="EE35" i="19"/>
  <c r="CY35" i="20"/>
  <c r="CR35" i="16"/>
  <c r="DI35" i="25"/>
  <c r="DQ35" i="18"/>
  <c r="DF35" i="19"/>
  <c r="C49" i="8"/>
  <c r="B49" i="8"/>
  <c r="A50" i="8"/>
  <c r="H49" i="8"/>
  <c r="G49" i="8"/>
  <c r="F49" i="8"/>
  <c r="E49" i="8"/>
  <c r="D49" i="8"/>
  <c r="AI44" i="9"/>
  <c r="Z44" i="9"/>
  <c r="AD44" i="9"/>
  <c r="O44" i="9"/>
  <c r="AF44" i="9"/>
  <c r="AW44" i="9"/>
  <c r="EA35" i="22"/>
  <c r="DE35" i="18"/>
  <c r="BC44" i="4"/>
  <c r="AU44" i="4"/>
  <c r="AM44" i="4"/>
  <c r="AE44" i="4"/>
  <c r="W44" i="4"/>
  <c r="O44" i="4"/>
  <c r="BB44" i="4"/>
  <c r="AT44" i="4"/>
  <c r="AL44" i="4"/>
  <c r="AD44" i="4"/>
  <c r="V44" i="4"/>
  <c r="N44" i="4"/>
  <c r="AX44" i="4"/>
  <c r="AP44" i="4"/>
  <c r="AH44" i="4"/>
  <c r="Z44" i="4"/>
  <c r="R44" i="4"/>
  <c r="AW44" i="4"/>
  <c r="AO44" i="4"/>
  <c r="AG44" i="4"/>
  <c r="Y44" i="4"/>
  <c r="Q44" i="4"/>
  <c r="BD44" i="4"/>
  <c r="AN44" i="4"/>
  <c r="X44" i="4"/>
  <c r="BA44" i="4"/>
  <c r="AK44" i="4"/>
  <c r="U44" i="4"/>
  <c r="AZ44" i="4"/>
  <c r="T44" i="4"/>
  <c r="AV44" i="4"/>
  <c r="AF44" i="4"/>
  <c r="P44" i="4"/>
  <c r="AJ44" i="4"/>
  <c r="AY44" i="4"/>
  <c r="AI44" i="4"/>
  <c r="S44" i="4"/>
  <c r="AS44" i="4"/>
  <c r="AC44" i="4"/>
  <c r="M44" i="4"/>
  <c r="AR44" i="4"/>
  <c r="AB44" i="4"/>
  <c r="L44" i="4"/>
  <c r="AQ44" i="4"/>
  <c r="AA44" i="4"/>
  <c r="CN35" i="19"/>
  <c r="AJ44" i="5"/>
  <c r="Y44" i="5"/>
  <c r="R44" i="5"/>
  <c r="AQ44" i="5"/>
  <c r="P44" i="5"/>
  <c r="CY35" i="26"/>
  <c r="CS35" i="16"/>
  <c r="DU35" i="26"/>
  <c r="DC35" i="17"/>
  <c r="EF35" i="17"/>
  <c r="DN35" i="20"/>
  <c r="DU35" i="17"/>
  <c r="ED35" i="18"/>
  <c r="DX35" i="17"/>
  <c r="EB35" i="19"/>
  <c r="CV35" i="22"/>
  <c r="DC35" i="23"/>
  <c r="DE35" i="20"/>
  <c r="DR35" i="23"/>
  <c r="CY35" i="24"/>
  <c r="DV35" i="26"/>
  <c r="DI35" i="19"/>
  <c r="DT35" i="23"/>
  <c r="CQ35" i="24"/>
  <c r="DI35" i="21"/>
  <c r="EB35" i="18"/>
  <c r="DV35" i="21"/>
  <c r="DY35" i="24"/>
  <c r="DF35" i="16"/>
  <c r="CO35" i="21"/>
  <c r="DD35" i="24"/>
  <c r="DH35" i="16"/>
  <c r="DC35" i="26"/>
  <c r="ED35" i="19"/>
  <c r="DY35" i="23"/>
  <c r="DJ35" i="16"/>
  <c r="DF35" i="25"/>
  <c r="CU35" i="23"/>
  <c r="DX35" i="22"/>
  <c r="CF36" i="16"/>
  <c r="F49" i="13"/>
  <c r="E49" i="13"/>
  <c r="D49" i="13"/>
  <c r="C49" i="13"/>
  <c r="B49" i="13"/>
  <c r="A50" i="13"/>
  <c r="H49" i="13"/>
  <c r="G49" i="13"/>
  <c r="CG36" i="23"/>
  <c r="DC35" i="24"/>
  <c r="DQ35" i="16"/>
  <c r="DI35" i="17"/>
  <c r="CJ36" i="16"/>
  <c r="DZ35" i="25"/>
  <c r="CX35" i="25"/>
  <c r="CP35" i="22"/>
  <c r="BK37" i="23"/>
  <c r="BK37" i="22"/>
  <c r="BK37" i="18"/>
  <c r="AR37" i="25"/>
  <c r="AQ37" i="25"/>
  <c r="AI37" i="25"/>
  <c r="AA37" i="25"/>
  <c r="BT37" i="25" s="1"/>
  <c r="S37" i="25"/>
  <c r="K37" i="25"/>
  <c r="C37" i="25"/>
  <c r="AP37" i="25"/>
  <c r="AH37" i="25"/>
  <c r="Z37" i="25"/>
  <c r="R37" i="25"/>
  <c r="J37" i="25"/>
  <c r="BC37" i="25" s="1"/>
  <c r="B37" i="25"/>
  <c r="AO37" i="25"/>
  <c r="AG37" i="25"/>
  <c r="Y37" i="25"/>
  <c r="Q37" i="25"/>
  <c r="I37" i="25"/>
  <c r="AT37" i="25"/>
  <c r="AE37" i="25"/>
  <c r="BX37" i="25" s="1"/>
  <c r="T37" i="25"/>
  <c r="F37" i="25"/>
  <c r="AS37" i="25"/>
  <c r="AD37" i="25"/>
  <c r="BW37" i="25" s="1"/>
  <c r="P37" i="25"/>
  <c r="E37" i="25"/>
  <c r="AN37" i="25"/>
  <c r="AC37" i="25"/>
  <c r="BV37" i="25" s="1"/>
  <c r="O37" i="25"/>
  <c r="D37" i="25"/>
  <c r="AM37" i="25"/>
  <c r="AB37" i="25"/>
  <c r="N37" i="25"/>
  <c r="AL37" i="25"/>
  <c r="M37" i="25"/>
  <c r="AK37" i="25"/>
  <c r="CD37" i="25" s="1"/>
  <c r="L37" i="25"/>
  <c r="AJ37" i="25"/>
  <c r="H37" i="25"/>
  <c r="AF37" i="25"/>
  <c r="G37" i="25"/>
  <c r="X37" i="25"/>
  <c r="W37" i="25"/>
  <c r="V37" i="25"/>
  <c r="U37" i="25"/>
  <c r="BU36" i="19"/>
  <c r="BA44" i="2"/>
  <c r="AS44" i="2"/>
  <c r="AK44" i="2"/>
  <c r="AC44" i="2"/>
  <c r="U44" i="2"/>
  <c r="M44" i="2"/>
  <c r="AZ44" i="2"/>
  <c r="AR44" i="2"/>
  <c r="AJ44" i="2"/>
  <c r="AB44" i="2"/>
  <c r="T44" i="2"/>
  <c r="L44" i="2"/>
  <c r="BD44" i="2"/>
  <c r="AV44" i="2"/>
  <c r="AN44" i="2"/>
  <c r="AF44" i="2"/>
  <c r="X44" i="2"/>
  <c r="P44" i="2"/>
  <c r="AU44" i="2"/>
  <c r="AE44" i="2"/>
  <c r="W44" i="2"/>
  <c r="BC44" i="2"/>
  <c r="AM44" i="2"/>
  <c r="O44" i="2"/>
  <c r="BB44" i="2"/>
  <c r="AL44" i="2"/>
  <c r="V44" i="2"/>
  <c r="AY44" i="2"/>
  <c r="S44" i="2"/>
  <c r="AG44" i="2"/>
  <c r="Q44" i="2"/>
  <c r="AP44" i="2"/>
  <c r="Z44" i="2"/>
  <c r="AI44" i="2"/>
  <c r="AX44" i="2"/>
  <c r="AH44" i="2"/>
  <c r="R44" i="2"/>
  <c r="AW44" i="2"/>
  <c r="AT44" i="2"/>
  <c r="AD44" i="2"/>
  <c r="N44" i="2"/>
  <c r="AQ44" i="2"/>
  <c r="AA44" i="2"/>
  <c r="AO44" i="2"/>
  <c r="Y44" i="2"/>
  <c r="J44" i="4"/>
  <c r="I44" i="4"/>
  <c r="K44" i="4"/>
  <c r="BO36" i="20"/>
  <c r="BU36" i="21"/>
  <c r="BT36" i="19"/>
  <c r="BN36" i="23"/>
  <c r="DE35" i="17"/>
  <c r="DW35" i="16"/>
  <c r="CX35" i="19"/>
  <c r="CT35" i="26"/>
  <c r="CN35" i="17"/>
  <c r="CI36" i="21"/>
  <c r="BL36" i="23"/>
  <c r="BI36" i="19"/>
  <c r="DB35" i="26"/>
  <c r="CX35" i="17"/>
  <c r="DJ35" i="20"/>
  <c r="A51" i="6"/>
  <c r="H50" i="6"/>
  <c r="G50" i="6"/>
  <c r="F50" i="6"/>
  <c r="E50" i="6"/>
  <c r="D50" i="6"/>
  <c r="C50" i="6"/>
  <c r="B50" i="6"/>
  <c r="CW35" i="17"/>
  <c r="AY36" i="21"/>
  <c r="DT35" i="20"/>
  <c r="EE35" i="21"/>
  <c r="DV35" i="18"/>
  <c r="BQ36" i="19"/>
  <c r="M44" i="8"/>
  <c r="AD44" i="8"/>
  <c r="AU44" i="8"/>
  <c r="Q44" i="8"/>
  <c r="DP35" i="18"/>
  <c r="DB35" i="23"/>
  <c r="ED35" i="26"/>
  <c r="CK37" i="23"/>
  <c r="CK37" i="22"/>
  <c r="CK37" i="18"/>
  <c r="BC37" i="23"/>
  <c r="BC37" i="22"/>
  <c r="BC37" i="18"/>
  <c r="BW37" i="22"/>
  <c r="BW37" i="18"/>
  <c r="BD37" i="24"/>
  <c r="BD37" i="22"/>
  <c r="BD37" i="16"/>
  <c r="BX37" i="24"/>
  <c r="BX37" i="23"/>
  <c r="BX37" i="22"/>
  <c r="BX37" i="18"/>
  <c r="BJ37" i="22"/>
  <c r="BJ37" i="18"/>
  <c r="AT37" i="20"/>
  <c r="AL37" i="20"/>
  <c r="AD37" i="20"/>
  <c r="V37" i="20"/>
  <c r="N37" i="20"/>
  <c r="F37" i="20"/>
  <c r="AR37" i="20"/>
  <c r="AJ37" i="20"/>
  <c r="AB37" i="20"/>
  <c r="T37" i="20"/>
  <c r="L37" i="20"/>
  <c r="D37" i="20"/>
  <c r="AI37" i="20"/>
  <c r="Y37" i="20"/>
  <c r="O37" i="20"/>
  <c r="C37" i="20"/>
  <c r="AS37" i="20"/>
  <c r="AH37" i="20"/>
  <c r="X37" i="20"/>
  <c r="M37" i="20"/>
  <c r="B37" i="20"/>
  <c r="AQ37" i="20"/>
  <c r="AG37" i="20"/>
  <c r="W37" i="20"/>
  <c r="K37" i="20"/>
  <c r="AP37" i="20"/>
  <c r="AF37" i="20"/>
  <c r="U37" i="20"/>
  <c r="J37" i="20"/>
  <c r="BC37" i="20" s="1"/>
  <c r="AO37" i="20"/>
  <c r="AE37" i="20"/>
  <c r="S37" i="20"/>
  <c r="I37" i="20"/>
  <c r="AN37" i="20"/>
  <c r="AC37" i="20"/>
  <c r="R37" i="20"/>
  <c r="H37" i="20"/>
  <c r="AM37" i="20"/>
  <c r="AK37" i="20"/>
  <c r="Z37" i="20"/>
  <c r="G37" i="20"/>
  <c r="E37" i="20"/>
  <c r="AA37" i="20"/>
  <c r="Q37" i="20"/>
  <c r="P37" i="20"/>
  <c r="BI37" i="20" s="1"/>
  <c r="CT35" i="20"/>
  <c r="DS35" i="21"/>
  <c r="ED35" i="25"/>
  <c r="CV35" i="16"/>
  <c r="CN35" i="21"/>
  <c r="DG35" i="26"/>
  <c r="CV35" i="25"/>
  <c r="AY44" i="9"/>
  <c r="AP44" i="9"/>
  <c r="AT44" i="9"/>
  <c r="DZ35" i="21"/>
  <c r="E49" i="2"/>
  <c r="D49" i="2"/>
  <c r="H49" i="2"/>
  <c r="G49" i="2"/>
  <c r="B49" i="2"/>
  <c r="A50" i="2"/>
  <c r="F49" i="2"/>
  <c r="C49" i="2"/>
  <c r="CX35" i="21"/>
  <c r="BB44" i="13"/>
  <c r="AT44" i="13"/>
  <c r="AL44" i="13"/>
  <c r="AD44" i="13"/>
  <c r="V44" i="13"/>
  <c r="N44" i="13"/>
  <c r="BA44" i="13"/>
  <c r="AS44" i="13"/>
  <c r="AK44" i="13"/>
  <c r="AC44" i="13"/>
  <c r="U44" i="13"/>
  <c r="M44" i="13"/>
  <c r="AZ44" i="13"/>
  <c r="AR44" i="13"/>
  <c r="AJ44" i="13"/>
  <c r="AB44" i="13"/>
  <c r="T44" i="13"/>
  <c r="L44" i="13"/>
  <c r="AY44" i="13"/>
  <c r="AQ44" i="13"/>
  <c r="AI44" i="13"/>
  <c r="AA44" i="13"/>
  <c r="S44" i="13"/>
  <c r="AX44" i="13"/>
  <c r="AP44" i="13"/>
  <c r="AH44" i="13"/>
  <c r="Z44" i="13"/>
  <c r="R44" i="13"/>
  <c r="AW44" i="13"/>
  <c r="AO44" i="13"/>
  <c r="AG44" i="13"/>
  <c r="Y44" i="13"/>
  <c r="Q44" i="13"/>
  <c r="BD44" i="13"/>
  <c r="AV44" i="13"/>
  <c r="AN44" i="13"/>
  <c r="AF44" i="13"/>
  <c r="X44" i="13"/>
  <c r="P44" i="13"/>
  <c r="BC44" i="13"/>
  <c r="AU44" i="13"/>
  <c r="AM44" i="13"/>
  <c r="AE44" i="13"/>
  <c r="W44" i="13"/>
  <c r="O44" i="13"/>
  <c r="CY35" i="17"/>
  <c r="DA35" i="24"/>
  <c r="N44" i="5"/>
  <c r="AZ44" i="5"/>
  <c r="AO44" i="5"/>
  <c r="Z44" i="5"/>
  <c r="AY44" i="5"/>
  <c r="DF35" i="20"/>
  <c r="DY35" i="20"/>
  <c r="DI35" i="23"/>
  <c r="CY35" i="25"/>
  <c r="DF35" i="18"/>
  <c r="DY35" i="21"/>
  <c r="DK35" i="18"/>
  <c r="DM35" i="17"/>
  <c r="CS35" i="21"/>
  <c r="EB35" i="22"/>
  <c r="DI35" i="24"/>
  <c r="DC35" i="20"/>
  <c r="DW35" i="23"/>
  <c r="CU35" i="24"/>
  <c r="DE35" i="19"/>
  <c r="CQ35" i="19"/>
  <c r="DT35" i="24"/>
  <c r="DS35" i="23"/>
  <c r="DQ35" i="23"/>
  <c r="DA35" i="19"/>
  <c r="CQ35" i="21"/>
  <c r="EA35" i="24"/>
  <c r="ED35" i="16"/>
  <c r="DY35" i="17"/>
  <c r="DJ35" i="21"/>
  <c r="CX35" i="24"/>
  <c r="EB35" i="25"/>
  <c r="CQ35" i="26"/>
  <c r="DC35" i="19"/>
  <c r="CW35" i="23"/>
  <c r="EC35" i="16"/>
  <c r="DH35" i="18"/>
  <c r="EA35" i="21"/>
  <c r="CR35" i="23"/>
  <c r="DM35" i="23"/>
  <c r="CB37" i="20" l="1"/>
  <c r="BE37" i="26"/>
  <c r="BM37" i="26"/>
  <c r="BF37" i="26"/>
  <c r="CE37" i="26"/>
  <c r="BO37" i="17"/>
  <c r="BG37" i="17"/>
  <c r="BT37" i="17"/>
  <c r="CH37" i="17"/>
  <c r="BT37" i="18"/>
  <c r="BZ37" i="18"/>
  <c r="BR37" i="23"/>
  <c r="BZ37" i="24"/>
  <c r="BG37" i="24"/>
  <c r="BC37" i="24"/>
  <c r="DW36" i="21"/>
  <c r="BG37" i="20"/>
  <c r="AV37" i="19"/>
  <c r="BN37" i="20"/>
  <c r="CG37" i="25"/>
  <c r="CC37" i="21"/>
  <c r="BA37" i="19"/>
  <c r="BV37" i="19"/>
  <c r="CI37" i="17"/>
  <c r="BP37" i="16"/>
  <c r="BE37" i="16"/>
  <c r="BN37" i="16"/>
  <c r="CD37" i="16"/>
  <c r="CG37" i="16"/>
  <c r="BK37" i="16"/>
  <c r="CL37" i="26"/>
  <c r="CC37" i="26"/>
  <c r="BZ37" i="26"/>
  <c r="BP37" i="26"/>
  <c r="CM37" i="26"/>
  <c r="BX37" i="17"/>
  <c r="CK37" i="17"/>
  <c r="BQ37" i="17"/>
  <c r="BI37" i="17"/>
  <c r="AW37" i="17"/>
  <c r="BP37" i="18"/>
  <c r="BD37" i="23"/>
  <c r="BT37" i="23"/>
  <c r="BF37" i="23"/>
  <c r="BW37" i="23"/>
  <c r="AW37" i="23"/>
  <c r="BZ37" i="23"/>
  <c r="BR37" i="24"/>
  <c r="BU37" i="24"/>
  <c r="CF37" i="24"/>
  <c r="BK37" i="24"/>
  <c r="CD37" i="22"/>
  <c r="BL37" i="22"/>
  <c r="AZ37" i="22"/>
  <c r="BA37" i="20"/>
  <c r="BW37" i="19"/>
  <c r="BJ37" i="20"/>
  <c r="BF37" i="20"/>
  <c r="BM37" i="21"/>
  <c r="BG37" i="21"/>
  <c r="BS37" i="19"/>
  <c r="CT36" i="16"/>
  <c r="DB36" i="24"/>
  <c r="BV37" i="20"/>
  <c r="BY37" i="20"/>
  <c r="BQ37" i="20"/>
  <c r="BW37" i="20"/>
  <c r="DB36" i="19"/>
  <c r="DG36" i="23"/>
  <c r="BQ37" i="25"/>
  <c r="CE37" i="25"/>
  <c r="AX37" i="25"/>
  <c r="BB37" i="25"/>
  <c r="BS37" i="25"/>
  <c r="CJ37" i="25"/>
  <c r="BE37" i="21"/>
  <c r="BV37" i="21"/>
  <c r="BZ37" i="21"/>
  <c r="AV37" i="21"/>
  <c r="BO37" i="21"/>
  <c r="CF37" i="21"/>
  <c r="DC36" i="20"/>
  <c r="BZ37" i="19"/>
  <c r="BQ37" i="19"/>
  <c r="BO37" i="19"/>
  <c r="BL37" i="19"/>
  <c r="CD37" i="19"/>
  <c r="CI37" i="22"/>
  <c r="BA37" i="22"/>
  <c r="BU37" i="16"/>
  <c r="CC37" i="16"/>
  <c r="AZ37" i="16"/>
  <c r="BL37" i="17"/>
  <c r="AV37" i="17"/>
  <c r="CC37" i="17"/>
  <c r="CA37" i="23"/>
  <c r="BP37" i="22"/>
  <c r="CG37" i="18"/>
  <c r="AZ37" i="18"/>
  <c r="CB37" i="18"/>
  <c r="CY36" i="20"/>
  <c r="DH36" i="21"/>
  <c r="BS37" i="23"/>
  <c r="BN37" i="23"/>
  <c r="CE37" i="23"/>
  <c r="BI37" i="23"/>
  <c r="BL37" i="24"/>
  <c r="DN36" i="23"/>
  <c r="DN36" i="18"/>
  <c r="CX36" i="24"/>
  <c r="BZ37" i="22"/>
  <c r="AX37" i="20"/>
  <c r="CG37" i="20"/>
  <c r="CI37" i="20"/>
  <c r="CA37" i="20"/>
  <c r="BM37" i="20"/>
  <c r="CE37" i="20"/>
  <c r="AZ37" i="25"/>
  <c r="BG37" i="25"/>
  <c r="BI37" i="25"/>
  <c r="BJ37" i="25"/>
  <c r="CA37" i="25"/>
  <c r="CK37" i="25"/>
  <c r="CH37" i="21"/>
  <c r="CL37" i="21"/>
  <c r="BB37" i="19"/>
  <c r="CG37" i="19"/>
  <c r="BC37" i="19"/>
  <c r="BT37" i="19"/>
  <c r="CL37" i="19"/>
  <c r="CL37" i="16"/>
  <c r="BF37" i="16"/>
  <c r="BL37" i="16"/>
  <c r="BJ37" i="16"/>
  <c r="CA37" i="16"/>
  <c r="BT37" i="26"/>
  <c r="CF37" i="26"/>
  <c r="AZ37" i="26"/>
  <c r="CH37" i="26"/>
  <c r="AZ37" i="17"/>
  <c r="BP37" i="23"/>
  <c r="BL37" i="18"/>
  <c r="CL37" i="18"/>
  <c r="BM37" i="18"/>
  <c r="BQ37" i="23"/>
  <c r="BH37" i="22"/>
  <c r="CE37" i="24"/>
  <c r="DO36" i="18"/>
  <c r="BR37" i="22"/>
  <c r="AZ37" i="20"/>
  <c r="BR37" i="25"/>
  <c r="BB37" i="21"/>
  <c r="BE37" i="19"/>
  <c r="BB37" i="26"/>
  <c r="CB37" i="26"/>
  <c r="BL37" i="26"/>
  <c r="BM37" i="17"/>
  <c r="BP37" i="17"/>
  <c r="AX37" i="17"/>
  <c r="BB37" i="17"/>
  <c r="CH37" i="18"/>
  <c r="BY37" i="18"/>
  <c r="BR37" i="18"/>
  <c r="BB37" i="18"/>
  <c r="BU37" i="18"/>
  <c r="BM37" i="23"/>
  <c r="AZ37" i="23"/>
  <c r="CH37" i="24"/>
  <c r="BF37" i="24"/>
  <c r="AW37" i="24"/>
  <c r="CM37" i="24"/>
  <c r="BQ37" i="24"/>
  <c r="CI37" i="24"/>
  <c r="CL37" i="22"/>
  <c r="EB36" i="23"/>
  <c r="BU37" i="20"/>
  <c r="BL37" i="21"/>
  <c r="BM37" i="19"/>
  <c r="BR37" i="16"/>
  <c r="BS37" i="20"/>
  <c r="BL37" i="20"/>
  <c r="BP37" i="20"/>
  <c r="AV37" i="20"/>
  <c r="CC37" i="20"/>
  <c r="CL37" i="25"/>
  <c r="BZ37" i="25"/>
  <c r="AV37" i="25"/>
  <c r="BT37" i="21"/>
  <c r="BB37" i="23"/>
  <c r="BI37" i="26"/>
  <c r="EE36" i="22"/>
  <c r="DY36" i="25"/>
  <c r="CJ37" i="19"/>
  <c r="BN37" i="26"/>
  <c r="EE36" i="21"/>
  <c r="CB37" i="16"/>
  <c r="BY37" i="16"/>
  <c r="CE37" i="16"/>
  <c r="CF37" i="16"/>
  <c r="BZ37" i="16"/>
  <c r="BE37" i="18"/>
  <c r="CA37" i="26"/>
  <c r="BU37" i="26"/>
  <c r="BG37" i="26"/>
  <c r="CG37" i="17"/>
  <c r="BH37" i="17"/>
  <c r="CE37" i="18"/>
  <c r="BN37" i="18"/>
  <c r="CA37" i="18"/>
  <c r="CC37" i="18"/>
  <c r="CI37" i="23"/>
  <c r="BU37" i="23"/>
  <c r="CL37" i="23"/>
  <c r="BH37" i="23"/>
  <c r="CG37" i="23"/>
  <c r="BM37" i="24"/>
  <c r="AZ37" i="24"/>
  <c r="CC37" i="22"/>
  <c r="CR36" i="16"/>
  <c r="BB37" i="20"/>
  <c r="CL37" i="20"/>
  <c r="BF37" i="21"/>
  <c r="BV37" i="16"/>
  <c r="CD37" i="20"/>
  <c r="BZ37" i="20"/>
  <c r="BC37" i="26"/>
  <c r="CC37" i="25"/>
  <c r="AW37" i="25"/>
  <c r="AY37" i="25"/>
  <c r="CH37" i="25"/>
  <c r="BD37" i="25"/>
  <c r="BJ37" i="21"/>
  <c r="BR37" i="21"/>
  <c r="BY37" i="21"/>
  <c r="CA37" i="21"/>
  <c r="CB37" i="21"/>
  <c r="AZ37" i="21"/>
  <c r="DO36" i="17"/>
  <c r="BR37" i="19"/>
  <c r="CE37" i="19"/>
  <c r="CK37" i="19"/>
  <c r="CA37" i="19"/>
  <c r="AX37" i="19"/>
  <c r="BP37" i="19"/>
  <c r="CM37" i="23"/>
  <c r="CM37" i="16"/>
  <c r="BI37" i="16"/>
  <c r="BT37" i="16"/>
  <c r="CH37" i="16"/>
  <c r="BE37" i="22"/>
  <c r="BR37" i="26"/>
  <c r="CG37" i="26"/>
  <c r="CJ37" i="26"/>
  <c r="CD37" i="26"/>
  <c r="BO37" i="26"/>
  <c r="CL37" i="17"/>
  <c r="BR37" i="17"/>
  <c r="BV37" i="18"/>
  <c r="BH37" i="18"/>
  <c r="CC37" i="23"/>
  <c r="CL37" i="24"/>
  <c r="CC37" i="24"/>
  <c r="BH37" i="24"/>
  <c r="CG37" i="24"/>
  <c r="BG37" i="22"/>
  <c r="CM37" i="20"/>
  <c r="AX37" i="21"/>
  <c r="CC37" i="19"/>
  <c r="AZ37" i="19"/>
  <c r="CF37" i="20"/>
  <c r="CH37" i="20"/>
  <c r="CJ37" i="20"/>
  <c r="BR37" i="20"/>
  <c r="AY37" i="20"/>
  <c r="BN37" i="25"/>
  <c r="BH37" i="25"/>
  <c r="BM37" i="25"/>
  <c r="BF37" i="25"/>
  <c r="BL37" i="25"/>
  <c r="DZ36" i="23"/>
  <c r="CD37" i="21"/>
  <c r="BS37" i="21"/>
  <c r="CK37" i="21"/>
  <c r="BC37" i="21"/>
  <c r="CJ37" i="21"/>
  <c r="BH37" i="21"/>
  <c r="AX37" i="18"/>
  <c r="BY37" i="19"/>
  <c r="CI37" i="19"/>
  <c r="BH37" i="16"/>
  <c r="BM37" i="16"/>
  <c r="CI37" i="16"/>
  <c r="BE37" i="24"/>
  <c r="CD37" i="17"/>
  <c r="BZ37" i="17"/>
  <c r="BY37" i="22"/>
  <c r="AV37" i="18"/>
  <c r="CD37" i="18"/>
  <c r="CJ37" i="23"/>
  <c r="BL37" i="23"/>
  <c r="BG37" i="23"/>
  <c r="CY36" i="17"/>
  <c r="CG37" i="22"/>
  <c r="CS37" i="22" s="1"/>
  <c r="BM37" i="22"/>
  <c r="EE37" i="22" s="1"/>
  <c r="DF37" i="22"/>
  <c r="BA45" i="2"/>
  <c r="AS45" i="2"/>
  <c r="AK45" i="2"/>
  <c r="AC45" i="2"/>
  <c r="U45" i="2"/>
  <c r="M45" i="2"/>
  <c r="AZ45" i="2"/>
  <c r="AR45" i="2"/>
  <c r="AJ45" i="2"/>
  <c r="AB45" i="2"/>
  <c r="T45" i="2"/>
  <c r="L45" i="2"/>
  <c r="BD45" i="2"/>
  <c r="AV45" i="2"/>
  <c r="AN45" i="2"/>
  <c r="AF45" i="2"/>
  <c r="X45" i="2"/>
  <c r="P45" i="2"/>
  <c r="BC45" i="2"/>
  <c r="AM45" i="2"/>
  <c r="W45" i="2"/>
  <c r="AU45" i="2"/>
  <c r="AE45" i="2"/>
  <c r="O45" i="2"/>
  <c r="AT45" i="2"/>
  <c r="AD45" i="2"/>
  <c r="N45" i="2"/>
  <c r="AA45" i="2"/>
  <c r="Y45" i="2"/>
  <c r="AX45" i="2"/>
  <c r="AH45" i="2"/>
  <c r="R45" i="2"/>
  <c r="AQ45" i="2"/>
  <c r="AP45" i="2"/>
  <c r="Z45" i="2"/>
  <c r="AO45" i="2"/>
  <c r="BB45" i="2"/>
  <c r="AL45" i="2"/>
  <c r="V45" i="2"/>
  <c r="AY45" i="2"/>
  <c r="AI45" i="2"/>
  <c r="S45" i="2"/>
  <c r="AW45" i="2"/>
  <c r="AG45" i="2"/>
  <c r="Q45" i="2"/>
  <c r="CO36" i="22"/>
  <c r="BF37" i="17"/>
  <c r="BA37" i="16"/>
  <c r="DB36" i="22"/>
  <c r="AW37" i="19"/>
  <c r="BT37" i="20"/>
  <c r="BU37" i="25"/>
  <c r="AY45" i="8"/>
  <c r="AQ45" i="8"/>
  <c r="AI45" i="8"/>
  <c r="AA45" i="8"/>
  <c r="S45" i="8"/>
  <c r="AX45" i="8"/>
  <c r="AP45" i="8"/>
  <c r="AH45" i="8"/>
  <c r="Z45" i="8"/>
  <c r="R45" i="8"/>
  <c r="AW45" i="8"/>
  <c r="AO45" i="8"/>
  <c r="AG45" i="8"/>
  <c r="Y45" i="8"/>
  <c r="Q45" i="8"/>
  <c r="BD45" i="8"/>
  <c r="AV45" i="8"/>
  <c r="AN45" i="8"/>
  <c r="AF45" i="8"/>
  <c r="X45" i="8"/>
  <c r="P45" i="8"/>
  <c r="BC45" i="8"/>
  <c r="AU45" i="8"/>
  <c r="AM45" i="8"/>
  <c r="AE45" i="8"/>
  <c r="W45" i="8"/>
  <c r="O45" i="8"/>
  <c r="BB45" i="8"/>
  <c r="AT45" i="8"/>
  <c r="AL45" i="8"/>
  <c r="AD45" i="8"/>
  <c r="V45" i="8"/>
  <c r="N45" i="8"/>
  <c r="BA45" i="8"/>
  <c r="AS45" i="8"/>
  <c r="AK45" i="8"/>
  <c r="AC45" i="8"/>
  <c r="U45" i="8"/>
  <c r="M45" i="8"/>
  <c r="AZ45" i="8"/>
  <c r="AR45" i="8"/>
  <c r="AJ45" i="8"/>
  <c r="AB45" i="8"/>
  <c r="T45" i="8"/>
  <c r="L45" i="8"/>
  <c r="BH37" i="19"/>
  <c r="AW45" i="6"/>
  <c r="AO45" i="6"/>
  <c r="AG45" i="6"/>
  <c r="Y45" i="6"/>
  <c r="Q45" i="6"/>
  <c r="BD45" i="6"/>
  <c r="AV45" i="6"/>
  <c r="AN45" i="6"/>
  <c r="AF45" i="6"/>
  <c r="X45" i="6"/>
  <c r="P45" i="6"/>
  <c r="BC45" i="6"/>
  <c r="AU45" i="6"/>
  <c r="AM45" i="6"/>
  <c r="AE45" i="6"/>
  <c r="W45" i="6"/>
  <c r="O45" i="6"/>
  <c r="BB45" i="6"/>
  <c r="AT45" i="6"/>
  <c r="AL45" i="6"/>
  <c r="AD45" i="6"/>
  <c r="V45" i="6"/>
  <c r="N45" i="6"/>
  <c r="BA45" i="6"/>
  <c r="AS45" i="6"/>
  <c r="AK45" i="6"/>
  <c r="AC45" i="6"/>
  <c r="U45" i="6"/>
  <c r="M45" i="6"/>
  <c r="AZ45" i="6"/>
  <c r="AR45" i="6"/>
  <c r="AJ45" i="6"/>
  <c r="AB45" i="6"/>
  <c r="T45" i="6"/>
  <c r="L45" i="6"/>
  <c r="AY45" i="6"/>
  <c r="AQ45" i="6"/>
  <c r="AI45" i="6"/>
  <c r="AA45" i="6"/>
  <c r="S45" i="6"/>
  <c r="Z45" i="6"/>
  <c r="R45" i="6"/>
  <c r="AX45" i="6"/>
  <c r="AP45" i="6"/>
  <c r="AH45" i="6"/>
  <c r="E50" i="12"/>
  <c r="D50" i="12"/>
  <c r="C50" i="12"/>
  <c r="B50" i="12"/>
  <c r="A51" i="12"/>
  <c r="H50" i="12"/>
  <c r="G50" i="12"/>
  <c r="F50" i="12"/>
  <c r="BG37" i="19"/>
  <c r="BQ37" i="16"/>
  <c r="CP36" i="19"/>
  <c r="CS36" i="25"/>
  <c r="BV37" i="17"/>
  <c r="BV37" i="26"/>
  <c r="BJ37" i="23"/>
  <c r="BX37" i="21"/>
  <c r="DP37" i="22"/>
  <c r="CK37" i="24"/>
  <c r="J45" i="6"/>
  <c r="I45" i="6"/>
  <c r="K45" i="6"/>
  <c r="BK37" i="20"/>
  <c r="C50" i="8"/>
  <c r="B50" i="8"/>
  <c r="A51" i="8"/>
  <c r="H50" i="8"/>
  <c r="G50" i="8"/>
  <c r="F50" i="8"/>
  <c r="E50" i="8"/>
  <c r="D50" i="8"/>
  <c r="BB37" i="24"/>
  <c r="AU37" i="18"/>
  <c r="AU37" i="26"/>
  <c r="BS37" i="16"/>
  <c r="DB36" i="20"/>
  <c r="EB36" i="25"/>
  <c r="CF37" i="17"/>
  <c r="EB37" i="22"/>
  <c r="BA37" i="18"/>
  <c r="BA37" i="26"/>
  <c r="CT36" i="23"/>
  <c r="DM36" i="20"/>
  <c r="DR37" i="22"/>
  <c r="AW37" i="18"/>
  <c r="AY37" i="23"/>
  <c r="DM36" i="23"/>
  <c r="BP37" i="24"/>
  <c r="CT36" i="21"/>
  <c r="DO36" i="26"/>
  <c r="DR36" i="20"/>
  <c r="A52" i="9"/>
  <c r="H51" i="9"/>
  <c r="G51" i="9"/>
  <c r="D51" i="9"/>
  <c r="F51" i="9"/>
  <c r="E51" i="9"/>
  <c r="C51" i="9"/>
  <c r="B51" i="9"/>
  <c r="DX36" i="22"/>
  <c r="AV37" i="23"/>
  <c r="DS36" i="22"/>
  <c r="CS36" i="17"/>
  <c r="DI36" i="23"/>
  <c r="DT36" i="22"/>
  <c r="CN36" i="25"/>
  <c r="J45" i="3"/>
  <c r="K45" i="3"/>
  <c r="I45" i="3"/>
  <c r="DU36" i="24"/>
  <c r="AP38" i="17"/>
  <c r="AH38" i="17"/>
  <c r="Z38" i="17"/>
  <c r="R38" i="17"/>
  <c r="J38" i="17"/>
  <c r="B38" i="17"/>
  <c r="AO38" i="17"/>
  <c r="AG38" i="17"/>
  <c r="Y38" i="17"/>
  <c r="Q38" i="17"/>
  <c r="I38" i="17"/>
  <c r="AN38" i="17"/>
  <c r="AD38" i="17"/>
  <c r="T38" i="17"/>
  <c r="H38" i="17"/>
  <c r="AM38" i="17"/>
  <c r="AC38" i="17"/>
  <c r="S38" i="17"/>
  <c r="G38" i="17"/>
  <c r="AL38" i="17"/>
  <c r="AB38" i="17"/>
  <c r="P38" i="17"/>
  <c r="F38" i="17"/>
  <c r="AK38" i="17"/>
  <c r="AA38" i="17"/>
  <c r="O38" i="17"/>
  <c r="E38" i="17"/>
  <c r="AJ38" i="17"/>
  <c r="N38" i="17"/>
  <c r="AI38" i="17"/>
  <c r="M38" i="17"/>
  <c r="AF38" i="17"/>
  <c r="L38" i="17"/>
  <c r="AE38" i="17"/>
  <c r="K38" i="17"/>
  <c r="AS38" i="17"/>
  <c r="W38" i="17"/>
  <c r="C38" i="17"/>
  <c r="D38" i="17"/>
  <c r="AT38" i="17"/>
  <c r="AR38" i="17"/>
  <c r="AQ38" i="17"/>
  <c r="X38" i="17"/>
  <c r="U38" i="17"/>
  <c r="V38" i="17"/>
  <c r="AR38" i="25"/>
  <c r="AJ38" i="25"/>
  <c r="AB38" i="25"/>
  <c r="T38" i="25"/>
  <c r="L38" i="25"/>
  <c r="D38" i="25"/>
  <c r="AQ38" i="25"/>
  <c r="AI38" i="25"/>
  <c r="AA38" i="25"/>
  <c r="S38" i="25"/>
  <c r="K38" i="25"/>
  <c r="C38" i="25"/>
  <c r="AP38" i="25"/>
  <c r="AH38" i="25"/>
  <c r="Z38" i="25"/>
  <c r="R38" i="25"/>
  <c r="J38" i="25"/>
  <c r="B38" i="25"/>
  <c r="AO38" i="25"/>
  <c r="AG38" i="25"/>
  <c r="Y38" i="25"/>
  <c r="Q38" i="25"/>
  <c r="I38" i="25"/>
  <c r="AL38" i="25"/>
  <c r="V38" i="25"/>
  <c r="F38" i="25"/>
  <c r="AK38" i="25"/>
  <c r="U38" i="25"/>
  <c r="E38" i="25"/>
  <c r="AF38" i="25"/>
  <c r="P38" i="25"/>
  <c r="AE38" i="25"/>
  <c r="O38" i="25"/>
  <c r="AD38" i="25"/>
  <c r="AC38" i="25"/>
  <c r="X38" i="25"/>
  <c r="W38" i="25"/>
  <c r="AT38" i="25"/>
  <c r="N38" i="25"/>
  <c r="G38" i="25"/>
  <c r="AS38" i="25"/>
  <c r="AN38" i="25"/>
  <c r="AM38" i="25"/>
  <c r="M38" i="25"/>
  <c r="H38" i="25"/>
  <c r="BA38" i="25" s="1"/>
  <c r="CP36" i="20"/>
  <c r="CR36" i="22"/>
  <c r="DR36" i="19"/>
  <c r="CW36" i="22"/>
  <c r="CW36" i="23"/>
  <c r="EF36" i="26"/>
  <c r="DT36" i="19"/>
  <c r="EB36" i="16"/>
  <c r="DS36" i="24"/>
  <c r="DF36" i="18"/>
  <c r="DM36" i="26"/>
  <c r="DP36" i="22"/>
  <c r="DA36" i="16"/>
  <c r="DO36" i="24"/>
  <c r="DP36" i="25"/>
  <c r="DR36" i="26"/>
  <c r="CN36" i="23"/>
  <c r="DI36" i="24"/>
  <c r="DU36" i="25"/>
  <c r="CV36" i="18"/>
  <c r="CZ36" i="18"/>
  <c r="DQ36" i="22"/>
  <c r="CW36" i="16"/>
  <c r="CV36" i="25"/>
  <c r="CZ36" i="26"/>
  <c r="DL36" i="21"/>
  <c r="DJ36" i="16"/>
  <c r="DE36" i="25"/>
  <c r="DI36" i="18"/>
  <c r="CX36" i="26"/>
  <c r="DZ36" i="22"/>
  <c r="DD36" i="23"/>
  <c r="CW36" i="25"/>
  <c r="EB36" i="18"/>
  <c r="CP36" i="21"/>
  <c r="CP36" i="23"/>
  <c r="EE36" i="24"/>
  <c r="EF36" i="25"/>
  <c r="BD37" i="20"/>
  <c r="AX45" i="7"/>
  <c r="AP45" i="7"/>
  <c r="AH45" i="7"/>
  <c r="Z45" i="7"/>
  <c r="R45" i="7"/>
  <c r="BD45" i="7"/>
  <c r="AV45" i="7"/>
  <c r="AN45" i="7"/>
  <c r="AF45" i="7"/>
  <c r="X45" i="7"/>
  <c r="P45" i="7"/>
  <c r="AW45" i="7"/>
  <c r="AO45" i="7"/>
  <c r="AG45" i="7"/>
  <c r="Y45" i="7"/>
  <c r="Q45" i="7"/>
  <c r="BC45" i="7"/>
  <c r="AU45" i="7"/>
  <c r="AM45" i="7"/>
  <c r="AE45" i="7"/>
  <c r="W45" i="7"/>
  <c r="O45" i="7"/>
  <c r="BB45" i="7"/>
  <c r="AT45" i="7"/>
  <c r="AL45" i="7"/>
  <c r="AD45" i="7"/>
  <c r="V45" i="7"/>
  <c r="N45" i="7"/>
  <c r="BA45" i="7"/>
  <c r="AS45" i="7"/>
  <c r="AK45" i="7"/>
  <c r="AC45" i="7"/>
  <c r="U45" i="7"/>
  <c r="M45" i="7"/>
  <c r="AY45" i="7"/>
  <c r="AQ45" i="7"/>
  <c r="AI45" i="7"/>
  <c r="AA45" i="7"/>
  <c r="S45" i="7"/>
  <c r="AZ45" i="7"/>
  <c r="AR45" i="7"/>
  <c r="AJ45" i="7"/>
  <c r="AB45" i="7"/>
  <c r="T45" i="7"/>
  <c r="L45" i="7"/>
  <c r="DC37" i="22"/>
  <c r="A52" i="6"/>
  <c r="H51" i="6"/>
  <c r="G51" i="6"/>
  <c r="F51" i="6"/>
  <c r="E51" i="6"/>
  <c r="D51" i="6"/>
  <c r="C51" i="6"/>
  <c r="B51" i="6"/>
  <c r="AU37" i="25"/>
  <c r="CX36" i="20"/>
  <c r="BA37" i="25"/>
  <c r="BE37" i="20"/>
  <c r="DL36" i="20"/>
  <c r="CX36" i="19"/>
  <c r="AW37" i="26"/>
  <c r="CR37" i="22"/>
  <c r="DG36" i="20"/>
  <c r="DG36" i="25"/>
  <c r="CW36" i="20"/>
  <c r="CH37" i="23"/>
  <c r="CE37" i="17"/>
  <c r="BJ37" i="17"/>
  <c r="BJ37" i="24"/>
  <c r="BX37" i="20"/>
  <c r="BD37" i="26"/>
  <c r="BK37" i="19"/>
  <c r="DH37" i="22"/>
  <c r="AU37" i="19"/>
  <c r="BI37" i="24"/>
  <c r="BS37" i="18"/>
  <c r="DY36" i="22"/>
  <c r="DE36" i="22"/>
  <c r="DM36" i="22"/>
  <c r="CF37" i="25"/>
  <c r="BF37" i="19"/>
  <c r="EC37" i="22"/>
  <c r="DE36" i="21"/>
  <c r="DG36" i="19"/>
  <c r="BY37" i="23"/>
  <c r="CA37" i="24"/>
  <c r="BQ37" i="26"/>
  <c r="DG36" i="17"/>
  <c r="DR36" i="25"/>
  <c r="EE36" i="25"/>
  <c r="CN36" i="17"/>
  <c r="DD36" i="21"/>
  <c r="F50" i="3"/>
  <c r="E50" i="3"/>
  <c r="A51" i="3"/>
  <c r="H50" i="3"/>
  <c r="C50" i="3"/>
  <c r="B50" i="3"/>
  <c r="D50" i="3"/>
  <c r="G50" i="3"/>
  <c r="DT36" i="21"/>
  <c r="DB36" i="21"/>
  <c r="DU36" i="16"/>
  <c r="AZ38" i="25"/>
  <c r="AZ38" i="17"/>
  <c r="BB38" i="25"/>
  <c r="BO38" i="17"/>
  <c r="AV38" i="17"/>
  <c r="AM38" i="19"/>
  <c r="AE38" i="19"/>
  <c r="W38" i="19"/>
  <c r="O38" i="19"/>
  <c r="G38" i="19"/>
  <c r="AT38" i="19"/>
  <c r="AL38" i="19"/>
  <c r="AD38" i="19"/>
  <c r="V38" i="19"/>
  <c r="N38" i="19"/>
  <c r="F38" i="19"/>
  <c r="AS38" i="19"/>
  <c r="AK38" i="19"/>
  <c r="AC38" i="19"/>
  <c r="U38" i="19"/>
  <c r="M38" i="19"/>
  <c r="E38" i="19"/>
  <c r="AQ38" i="19"/>
  <c r="AI38" i="19"/>
  <c r="AA38" i="19"/>
  <c r="S38" i="19"/>
  <c r="K38" i="19"/>
  <c r="C38" i="19"/>
  <c r="AP38" i="19"/>
  <c r="AH38" i="19"/>
  <c r="Z38" i="19"/>
  <c r="R38" i="19"/>
  <c r="J38" i="19"/>
  <c r="B38" i="19"/>
  <c r="AJ38" i="19"/>
  <c r="P38" i="19"/>
  <c r="AG38" i="19"/>
  <c r="L38" i="19"/>
  <c r="AB38" i="19"/>
  <c r="H38" i="19"/>
  <c r="AO38" i="19"/>
  <c r="D38" i="19"/>
  <c r="AN38" i="19"/>
  <c r="AF38" i="19"/>
  <c r="Y38" i="19"/>
  <c r="AR38" i="19"/>
  <c r="T38" i="19"/>
  <c r="X38" i="19"/>
  <c r="I38" i="19"/>
  <c r="Q38" i="19"/>
  <c r="AM38" i="26"/>
  <c r="AE38" i="26"/>
  <c r="W38" i="26"/>
  <c r="O38" i="26"/>
  <c r="G38" i="26"/>
  <c r="AT38" i="26"/>
  <c r="AL38" i="26"/>
  <c r="AD38" i="26"/>
  <c r="V38" i="26"/>
  <c r="N38" i="26"/>
  <c r="F38" i="26"/>
  <c r="AN38" i="26"/>
  <c r="AB38" i="26"/>
  <c r="R38" i="26"/>
  <c r="H38" i="26"/>
  <c r="AS38" i="26"/>
  <c r="AI38" i="26"/>
  <c r="Y38" i="26"/>
  <c r="M38" i="26"/>
  <c r="C38" i="26"/>
  <c r="AJ38" i="26"/>
  <c r="U38" i="26"/>
  <c r="I38" i="26"/>
  <c r="AH38" i="26"/>
  <c r="T38" i="26"/>
  <c r="E38" i="26"/>
  <c r="AG38" i="26"/>
  <c r="S38" i="26"/>
  <c r="D38" i="26"/>
  <c r="AA38" i="26"/>
  <c r="B38" i="26"/>
  <c r="AR38" i="26"/>
  <c r="Z38" i="26"/>
  <c r="AO38" i="26"/>
  <c r="K38" i="26"/>
  <c r="AK38" i="26"/>
  <c r="J38" i="26"/>
  <c r="AF38" i="26"/>
  <c r="AC38" i="26"/>
  <c r="X38" i="26"/>
  <c r="L38" i="26"/>
  <c r="BA38" i="26" s="1"/>
  <c r="AQ38" i="26"/>
  <c r="AP38" i="26"/>
  <c r="Q38" i="26"/>
  <c r="P38" i="26"/>
  <c r="CT36" i="19"/>
  <c r="DL36" i="19"/>
  <c r="DD36" i="22"/>
  <c r="DS36" i="16"/>
  <c r="DB36" i="17"/>
  <c r="DI36" i="26"/>
  <c r="DF36" i="19"/>
  <c r="DK36" i="16"/>
  <c r="CV36" i="17"/>
  <c r="EC36" i="18"/>
  <c r="DV36" i="26"/>
  <c r="DC36" i="22"/>
  <c r="ED36" i="16"/>
  <c r="ED36" i="17"/>
  <c r="CX36" i="18"/>
  <c r="DB36" i="26"/>
  <c r="DL36" i="16"/>
  <c r="CR36" i="24"/>
  <c r="DD36" i="25"/>
  <c r="EA36" i="26"/>
  <c r="DC36" i="26"/>
  <c r="CZ36" i="22"/>
  <c r="DZ36" i="24"/>
  <c r="DB36" i="25"/>
  <c r="CW36" i="26"/>
  <c r="CV36" i="21"/>
  <c r="DR36" i="24"/>
  <c r="CX36" i="25"/>
  <c r="DV36" i="18"/>
  <c r="DX36" i="18"/>
  <c r="DA36" i="22"/>
  <c r="CN36" i="16"/>
  <c r="EA36" i="25"/>
  <c r="ED36" i="26"/>
  <c r="EC36" i="23"/>
  <c r="DL36" i="17"/>
  <c r="DC36" i="18"/>
  <c r="BW37" i="21"/>
  <c r="DN36" i="19"/>
  <c r="BO37" i="20"/>
  <c r="BI37" i="21"/>
  <c r="CB37" i="19"/>
  <c r="DJ36" i="20"/>
  <c r="CI37" i="21"/>
  <c r="DG37" i="22"/>
  <c r="H51" i="5"/>
  <c r="G51" i="5"/>
  <c r="C51" i="5"/>
  <c r="B51" i="5"/>
  <c r="E51" i="5"/>
  <c r="D51" i="5"/>
  <c r="A52" i="5"/>
  <c r="F51" i="5"/>
  <c r="BU37" i="17"/>
  <c r="DV36" i="20"/>
  <c r="BH37" i="26"/>
  <c r="CV36" i="20"/>
  <c r="CO37" i="22"/>
  <c r="EB36" i="24"/>
  <c r="BD37" i="18"/>
  <c r="CK37" i="16"/>
  <c r="I45" i="2"/>
  <c r="K45" i="2"/>
  <c r="J45" i="2"/>
  <c r="BB37" i="16"/>
  <c r="DM36" i="17"/>
  <c r="DR36" i="17"/>
  <c r="CM37" i="17"/>
  <c r="CM37" i="25"/>
  <c r="CX37" i="22"/>
  <c r="DF36" i="16"/>
  <c r="CO36" i="17"/>
  <c r="AW37" i="20"/>
  <c r="CA37" i="17"/>
  <c r="DM37" i="22"/>
  <c r="BU37" i="19"/>
  <c r="AY37" i="17"/>
  <c r="AY37" i="24"/>
  <c r="DN36" i="17"/>
  <c r="BP37" i="25"/>
  <c r="DB36" i="16"/>
  <c r="DC36" i="19"/>
  <c r="CY36" i="22"/>
  <c r="BH37" i="20"/>
  <c r="K45" i="4"/>
  <c r="J45" i="4"/>
  <c r="I45" i="4"/>
  <c r="CZ37" i="22"/>
  <c r="AV37" i="16"/>
  <c r="AV37" i="24"/>
  <c r="DW37" i="22"/>
  <c r="BQ37" i="18"/>
  <c r="DQ37" i="22"/>
  <c r="BD37" i="19"/>
  <c r="BW37" i="17"/>
  <c r="BW37" i="24"/>
  <c r="CK37" i="26"/>
  <c r="DJ36" i="19"/>
  <c r="BK37" i="21"/>
  <c r="CV36" i="19"/>
  <c r="CX36" i="22"/>
  <c r="BO37" i="23"/>
  <c r="AU37" i="20"/>
  <c r="DU37" i="22"/>
  <c r="CY36" i="16"/>
  <c r="CS36" i="20"/>
  <c r="DU36" i="20"/>
  <c r="DF36" i="25"/>
  <c r="DV36" i="21"/>
  <c r="CY36" i="24"/>
  <c r="BE37" i="23"/>
  <c r="DH36" i="23"/>
  <c r="K45" i="8"/>
  <c r="J45" i="8"/>
  <c r="I45" i="8"/>
  <c r="BY37" i="24"/>
  <c r="AY37" i="16"/>
  <c r="EE36" i="20"/>
  <c r="DU36" i="21"/>
  <c r="DZ36" i="18"/>
  <c r="J45" i="10"/>
  <c r="I45" i="10"/>
  <c r="K45" i="10"/>
  <c r="DD36" i="16"/>
  <c r="DJ36" i="24"/>
  <c r="DO36" i="19"/>
  <c r="K45" i="13"/>
  <c r="J45" i="13"/>
  <c r="I45" i="13"/>
  <c r="DM36" i="21"/>
  <c r="K45" i="12"/>
  <c r="DV36" i="17"/>
  <c r="DA36" i="21"/>
  <c r="CO36" i="21"/>
  <c r="CQ36" i="19"/>
  <c r="DX36" i="19"/>
  <c r="DW36" i="19"/>
  <c r="DV36" i="24"/>
  <c r="DE36" i="19"/>
  <c r="DH36" i="19"/>
  <c r="BN38" i="19"/>
  <c r="BZ38" i="19"/>
  <c r="BR38" i="25"/>
  <c r="BC38" i="25"/>
  <c r="BC38" i="19"/>
  <c r="BC38" i="17"/>
  <c r="BD38" i="26"/>
  <c r="AR38" i="18"/>
  <c r="AJ38" i="18"/>
  <c r="AB38" i="18"/>
  <c r="T38" i="18"/>
  <c r="L38" i="18"/>
  <c r="D38" i="18"/>
  <c r="AL38" i="18"/>
  <c r="AC38" i="18"/>
  <c r="S38" i="18"/>
  <c r="J38" i="18"/>
  <c r="AT38" i="18"/>
  <c r="AK38" i="18"/>
  <c r="AA38" i="18"/>
  <c r="R38" i="18"/>
  <c r="BK38" i="18" s="1"/>
  <c r="I38" i="18"/>
  <c r="AS38" i="18"/>
  <c r="AI38" i="18"/>
  <c r="Z38" i="18"/>
  <c r="Q38" i="18"/>
  <c r="H38" i="18"/>
  <c r="AQ38" i="18"/>
  <c r="AH38" i="18"/>
  <c r="Y38" i="18"/>
  <c r="P38" i="18"/>
  <c r="BY38" i="18" s="1"/>
  <c r="G38" i="18"/>
  <c r="AP38" i="18"/>
  <c r="X38" i="18"/>
  <c r="F38" i="18"/>
  <c r="AO38" i="18"/>
  <c r="W38" i="18"/>
  <c r="E38" i="18"/>
  <c r="AN38" i="18"/>
  <c r="V38" i="18"/>
  <c r="C38" i="18"/>
  <c r="AF38" i="18"/>
  <c r="B38" i="18"/>
  <c r="AE38" i="18"/>
  <c r="AD38" i="18"/>
  <c r="U38" i="18"/>
  <c r="AM38" i="18"/>
  <c r="AG38" i="18"/>
  <c r="N38" i="18"/>
  <c r="O38" i="18"/>
  <c r="M38" i="18"/>
  <c r="K38" i="18"/>
  <c r="DN36" i="25"/>
  <c r="DC36" i="17"/>
  <c r="DQ36" i="21"/>
  <c r="DL36" i="22"/>
  <c r="DW36" i="16"/>
  <c r="DK36" i="25"/>
  <c r="CV36" i="26"/>
  <c r="DI36" i="21"/>
  <c r="DM36" i="16"/>
  <c r="DU36" i="17"/>
  <c r="DA36" i="18"/>
  <c r="DE36" i="26"/>
  <c r="CQ36" i="22"/>
  <c r="DZ36" i="16"/>
  <c r="DP36" i="17"/>
  <c r="DT36" i="18"/>
  <c r="CN36" i="26"/>
  <c r="CU36" i="16"/>
  <c r="DK36" i="24"/>
  <c r="ED36" i="25"/>
  <c r="DH36" i="26"/>
  <c r="DY36" i="26"/>
  <c r="EC36" i="22"/>
  <c r="DA36" i="24"/>
  <c r="EE36" i="18"/>
  <c r="DD36" i="26"/>
  <c r="DI36" i="22"/>
  <c r="EB36" i="17"/>
  <c r="CZ36" i="25"/>
  <c r="CU36" i="18"/>
  <c r="DQ36" i="26"/>
  <c r="DG36" i="22"/>
  <c r="DI36" i="16"/>
  <c r="DX36" i="25"/>
  <c r="DQ36" i="19"/>
  <c r="CU36" i="21"/>
  <c r="EA36" i="16"/>
  <c r="CU36" i="17"/>
  <c r="DS36" i="18"/>
  <c r="AU37" i="21"/>
  <c r="CY37" i="22"/>
  <c r="CP37" i="22"/>
  <c r="AY37" i="26"/>
  <c r="DH36" i="16"/>
  <c r="DO36" i="20"/>
  <c r="CS36" i="19"/>
  <c r="CN36" i="20"/>
  <c r="CQ36" i="21"/>
  <c r="B51" i="10"/>
  <c r="A52" i="10"/>
  <c r="H51" i="10"/>
  <c r="F51" i="10"/>
  <c r="E51" i="10"/>
  <c r="D51" i="10"/>
  <c r="C51" i="10"/>
  <c r="G51" i="10"/>
  <c r="EE36" i="19"/>
  <c r="G50" i="4"/>
  <c r="F50" i="4"/>
  <c r="B50" i="4"/>
  <c r="A51" i="4"/>
  <c r="H50" i="4"/>
  <c r="E50" i="4"/>
  <c r="D50" i="4"/>
  <c r="C50" i="4"/>
  <c r="DA37" i="22"/>
  <c r="CH37" i="19"/>
  <c r="BG37" i="18"/>
  <c r="CE37" i="21"/>
  <c r="AV37" i="26"/>
  <c r="CQ37" i="26" s="1"/>
  <c r="CD37" i="23"/>
  <c r="DV36" i="19"/>
  <c r="CT36" i="20"/>
  <c r="DN36" i="24"/>
  <c r="I45" i="12"/>
  <c r="DO37" i="22"/>
  <c r="DE36" i="16"/>
  <c r="CR36" i="23"/>
  <c r="DV36" i="16"/>
  <c r="EB36" i="22"/>
  <c r="CS36" i="23"/>
  <c r="BS38" i="19"/>
  <c r="CF38" i="25"/>
  <c r="CF38" i="19"/>
  <c r="BM38" i="25"/>
  <c r="BM38" i="17"/>
  <c r="CG38" i="19"/>
  <c r="BL38" i="26"/>
  <c r="BL38" i="19"/>
  <c r="AT38" i="20"/>
  <c r="CM38" i="20" s="1"/>
  <c r="AL38" i="20"/>
  <c r="AD38" i="20"/>
  <c r="V38" i="20"/>
  <c r="N38" i="20"/>
  <c r="F38" i="20"/>
  <c r="AR38" i="20"/>
  <c r="AJ38" i="20"/>
  <c r="AB38" i="20"/>
  <c r="T38" i="20"/>
  <c r="L38" i="20"/>
  <c r="D38" i="20"/>
  <c r="AM38" i="20"/>
  <c r="AA38" i="20"/>
  <c r="Q38" i="20"/>
  <c r="G38" i="20"/>
  <c r="AK38" i="20"/>
  <c r="Z38" i="20"/>
  <c r="P38" i="20"/>
  <c r="E38" i="20"/>
  <c r="AI38" i="20"/>
  <c r="Y38" i="20"/>
  <c r="O38" i="20"/>
  <c r="C38" i="20"/>
  <c r="AS38" i="20"/>
  <c r="AH38" i="20"/>
  <c r="X38" i="20"/>
  <c r="M38" i="20"/>
  <c r="B38" i="20"/>
  <c r="AQ38" i="20"/>
  <c r="AG38" i="20"/>
  <c r="W38" i="20"/>
  <c r="K38" i="20"/>
  <c r="AP38" i="20"/>
  <c r="AF38" i="20"/>
  <c r="U38" i="20"/>
  <c r="J38" i="20"/>
  <c r="AE38" i="20"/>
  <c r="AC38" i="20"/>
  <c r="R38" i="20"/>
  <c r="H38" i="20"/>
  <c r="AO38" i="20"/>
  <c r="CH38" i="20" s="1"/>
  <c r="AN38" i="20"/>
  <c r="S38" i="20"/>
  <c r="I38" i="20"/>
  <c r="CS36" i="26"/>
  <c r="DQ36" i="23"/>
  <c r="ED36" i="21"/>
  <c r="DS36" i="23"/>
  <c r="CO36" i="16"/>
  <c r="CY36" i="25"/>
  <c r="CT36" i="26"/>
  <c r="DR36" i="21"/>
  <c r="CZ36" i="16"/>
  <c r="CQ36" i="17"/>
  <c r="DH36" i="18"/>
  <c r="DN36" i="26"/>
  <c r="DC36" i="23"/>
  <c r="CV36" i="24"/>
  <c r="DY36" i="17"/>
  <c r="CR36" i="18"/>
  <c r="DZ36" i="26"/>
  <c r="CQ36" i="16"/>
  <c r="DE36" i="24"/>
  <c r="DO36" i="25"/>
  <c r="DG36" i="26"/>
  <c r="DN36" i="20"/>
  <c r="CN36" i="22"/>
  <c r="ED36" i="24"/>
  <c r="DB36" i="18"/>
  <c r="DP36" i="18"/>
  <c r="DR36" i="23"/>
  <c r="DK36" i="17"/>
  <c r="DH36" i="25"/>
  <c r="DK36" i="26"/>
  <c r="CY36" i="26"/>
  <c r="CS36" i="22"/>
  <c r="DR36" i="16"/>
  <c r="CT36" i="25"/>
  <c r="ED36" i="19"/>
  <c r="DR36" i="22"/>
  <c r="DI36" i="17"/>
  <c r="CQ36" i="18"/>
  <c r="CP36" i="16"/>
  <c r="CM38" i="25"/>
  <c r="CM38" i="17"/>
  <c r="CA38" i="19"/>
  <c r="BH38" i="26"/>
  <c r="BH38" i="19"/>
  <c r="BV38" i="26"/>
  <c r="BV38" i="18"/>
  <c r="BT38" i="19"/>
  <c r="AM38" i="21"/>
  <c r="AE38" i="21"/>
  <c r="W38" i="21"/>
  <c r="O38" i="21"/>
  <c r="G38" i="21"/>
  <c r="AT38" i="21"/>
  <c r="AL38" i="21"/>
  <c r="AD38" i="21"/>
  <c r="V38" i="21"/>
  <c r="N38" i="21"/>
  <c r="F38" i="21"/>
  <c r="AQ38" i="21"/>
  <c r="CJ38" i="21" s="1"/>
  <c r="AI38" i="21"/>
  <c r="AA38" i="21"/>
  <c r="S38" i="21"/>
  <c r="K38" i="21"/>
  <c r="C38" i="21"/>
  <c r="AO38" i="21"/>
  <c r="AB38" i="21"/>
  <c r="P38" i="21"/>
  <c r="B38" i="21"/>
  <c r="AN38" i="21"/>
  <c r="Z38" i="21"/>
  <c r="M38" i="21"/>
  <c r="AK38" i="21"/>
  <c r="Y38" i="21"/>
  <c r="L38" i="21"/>
  <c r="AJ38" i="21"/>
  <c r="X38" i="21"/>
  <c r="J38" i="21"/>
  <c r="AH38" i="21"/>
  <c r="U38" i="21"/>
  <c r="I38" i="21"/>
  <c r="AC38" i="21"/>
  <c r="T38" i="21"/>
  <c r="R38" i="21"/>
  <c r="AS38" i="21"/>
  <c r="Q38" i="21"/>
  <c r="AR38" i="21"/>
  <c r="H38" i="21"/>
  <c r="AF38" i="21"/>
  <c r="AP38" i="21"/>
  <c r="AG38" i="21"/>
  <c r="D38" i="21"/>
  <c r="BE38" i="21" s="1"/>
  <c r="E38" i="21"/>
  <c r="CZ36" i="21"/>
  <c r="CS36" i="24"/>
  <c r="EA36" i="21"/>
  <c r="DV36" i="23"/>
  <c r="DQ36" i="16"/>
  <c r="CT36" i="18"/>
  <c r="DA36" i="19"/>
  <c r="DF36" i="22"/>
  <c r="DD36" i="24"/>
  <c r="DA36" i="17"/>
  <c r="CW36" i="18"/>
  <c r="ED36" i="20"/>
  <c r="ED36" i="23"/>
  <c r="DQ36" i="24"/>
  <c r="EC36" i="25"/>
  <c r="CO36" i="18"/>
  <c r="CU36" i="20"/>
  <c r="DN36" i="16"/>
  <c r="EA36" i="17"/>
  <c r="CP36" i="18"/>
  <c r="CO36" i="26"/>
  <c r="EB36" i="20"/>
  <c r="DA36" i="23"/>
  <c r="CU36" i="24"/>
  <c r="DR36" i="18"/>
  <c r="DJ36" i="26"/>
  <c r="DF36" i="23"/>
  <c r="EE36" i="17"/>
  <c r="DZ36" i="25"/>
  <c r="CP36" i="26"/>
  <c r="CO36" i="19"/>
  <c r="DJ36" i="23"/>
  <c r="DA36" i="25"/>
  <c r="DZ36" i="19"/>
  <c r="EA36" i="22"/>
  <c r="EF36" i="16"/>
  <c r="DF36" i="17"/>
  <c r="CY36" i="19"/>
  <c r="BY37" i="17"/>
  <c r="BU37" i="21"/>
  <c r="CT36" i="22"/>
  <c r="BJ37" i="19"/>
  <c r="BX37" i="16"/>
  <c r="BW37" i="26"/>
  <c r="CK37" i="20"/>
  <c r="DM36" i="19"/>
  <c r="BO37" i="25"/>
  <c r="CB37" i="25"/>
  <c r="DV36" i="22"/>
  <c r="AX37" i="23"/>
  <c r="DK36" i="19"/>
  <c r="B50" i="7"/>
  <c r="H50" i="7"/>
  <c r="A51" i="7"/>
  <c r="G50" i="7"/>
  <c r="F50" i="7"/>
  <c r="E50" i="7"/>
  <c r="C50" i="7"/>
  <c r="D50" i="7"/>
  <c r="DF36" i="21"/>
  <c r="CI37" i="18"/>
  <c r="CM37" i="19"/>
  <c r="CJ37" i="17"/>
  <c r="BN37" i="19"/>
  <c r="DW36" i="24"/>
  <c r="EB36" i="19"/>
  <c r="BE37" i="25"/>
  <c r="BY37" i="26"/>
  <c r="DN37" i="22"/>
  <c r="DT36" i="17"/>
  <c r="ED36" i="22"/>
  <c r="DP36" i="20"/>
  <c r="BG37" i="16"/>
  <c r="CD37" i="24"/>
  <c r="DK36" i="20"/>
  <c r="BV37" i="23"/>
  <c r="CN36" i="24"/>
  <c r="J45" i="7"/>
  <c r="I45" i="7"/>
  <c r="K45" i="7"/>
  <c r="E50" i="2"/>
  <c r="D50" i="2"/>
  <c r="H50" i="2"/>
  <c r="G50" i="2"/>
  <c r="F50" i="2"/>
  <c r="C50" i="2"/>
  <c r="B50" i="2"/>
  <c r="A51" i="2"/>
  <c r="CW37" i="22"/>
  <c r="BC37" i="16"/>
  <c r="EB36" i="21"/>
  <c r="DN36" i="21"/>
  <c r="CS36" i="16"/>
  <c r="BD45" i="5"/>
  <c r="AV45" i="5"/>
  <c r="AN45" i="5"/>
  <c r="AF45" i="5"/>
  <c r="X45" i="5"/>
  <c r="P45" i="5"/>
  <c r="BC45" i="5"/>
  <c r="AU45" i="5"/>
  <c r="AM45" i="5"/>
  <c r="AE45" i="5"/>
  <c r="W45" i="5"/>
  <c r="O45" i="5"/>
  <c r="AY45" i="5"/>
  <c r="AQ45" i="5"/>
  <c r="AI45" i="5"/>
  <c r="AA45" i="5"/>
  <c r="S45" i="5"/>
  <c r="AX45" i="5"/>
  <c r="AP45" i="5"/>
  <c r="AH45" i="5"/>
  <c r="Z45" i="5"/>
  <c r="R45" i="5"/>
  <c r="BA45" i="5"/>
  <c r="AK45" i="5"/>
  <c r="U45" i="5"/>
  <c r="AZ45" i="5"/>
  <c r="AJ45" i="5"/>
  <c r="T45" i="5"/>
  <c r="AW45" i="5"/>
  <c r="AG45" i="5"/>
  <c r="Q45" i="5"/>
  <c r="AT45" i="5"/>
  <c r="AD45" i="5"/>
  <c r="N45" i="5"/>
  <c r="AS45" i="5"/>
  <c r="AC45" i="5"/>
  <c r="M45" i="5"/>
  <c r="AR45" i="5"/>
  <c r="AB45" i="5"/>
  <c r="L45" i="5"/>
  <c r="AO45" i="5"/>
  <c r="Y45" i="5"/>
  <c r="BB45" i="5"/>
  <c r="AL45" i="5"/>
  <c r="V45" i="5"/>
  <c r="BO37" i="18"/>
  <c r="AU37" i="23"/>
  <c r="BI37" i="19"/>
  <c r="CB37" i="17"/>
  <c r="CB37" i="24"/>
  <c r="DL37" i="22"/>
  <c r="DS36" i="19"/>
  <c r="DH36" i="17"/>
  <c r="CR36" i="25"/>
  <c r="AX37" i="16"/>
  <c r="AX37" i="24"/>
  <c r="DW36" i="20"/>
  <c r="BF37" i="18"/>
  <c r="DB37" i="18" s="1"/>
  <c r="CM37" i="21"/>
  <c r="CJ37" i="18"/>
  <c r="BA37" i="23"/>
  <c r="CT37" i="23" s="1"/>
  <c r="BN37" i="21"/>
  <c r="DT36" i="20"/>
  <c r="DK36" i="23"/>
  <c r="CR36" i="19"/>
  <c r="EF36" i="17"/>
  <c r="DU36" i="22"/>
  <c r="BE37" i="17"/>
  <c r="DP36" i="19"/>
  <c r="CV36" i="22"/>
  <c r="AW37" i="16"/>
  <c r="DJ36" i="17"/>
  <c r="EA36" i="20"/>
  <c r="DJ36" i="21"/>
  <c r="DJ37" i="22"/>
  <c r="DT36" i="23"/>
  <c r="DE36" i="18"/>
  <c r="DU36" i="19"/>
  <c r="BV37" i="24"/>
  <c r="CP36" i="17"/>
  <c r="CN36" i="18"/>
  <c r="CZ36" i="20"/>
  <c r="DS36" i="20"/>
  <c r="DM36" i="24"/>
  <c r="BK38" i="26"/>
  <c r="BE38" i="26"/>
  <c r="BE38" i="17"/>
  <c r="BU38" i="21"/>
  <c r="BG38" i="19"/>
  <c r="CB38" i="25"/>
  <c r="CB38" i="17"/>
  <c r="AN38" i="22"/>
  <c r="AF38" i="22"/>
  <c r="X38" i="22"/>
  <c r="P38" i="22"/>
  <c r="H38" i="22"/>
  <c r="AM38" i="22"/>
  <c r="AE38" i="22"/>
  <c r="W38" i="22"/>
  <c r="O38" i="22"/>
  <c r="G38" i="22"/>
  <c r="AT38" i="22"/>
  <c r="AL38" i="22"/>
  <c r="AD38" i="22"/>
  <c r="V38" i="22"/>
  <c r="N38" i="22"/>
  <c r="F38" i="22"/>
  <c r="AR38" i="22"/>
  <c r="AJ38" i="22"/>
  <c r="AB38" i="22"/>
  <c r="T38" i="22"/>
  <c r="L38" i="22"/>
  <c r="D38" i="22"/>
  <c r="AQ38" i="22"/>
  <c r="AI38" i="22"/>
  <c r="AA38" i="22"/>
  <c r="S38" i="22"/>
  <c r="K38" i="22"/>
  <c r="C38" i="22"/>
  <c r="BJ38" i="22" s="1"/>
  <c r="AC38" i="22"/>
  <c r="I38" i="22"/>
  <c r="Z38" i="22"/>
  <c r="E38" i="22"/>
  <c r="AS38" i="22"/>
  <c r="Y38" i="22"/>
  <c r="B38" i="22"/>
  <c r="AP38" i="22"/>
  <c r="U38" i="22"/>
  <c r="AO38" i="22"/>
  <c r="R38" i="22"/>
  <c r="AK38" i="22"/>
  <c r="Q38" i="22"/>
  <c r="M38" i="22"/>
  <c r="J38" i="22"/>
  <c r="AG38" i="22"/>
  <c r="AH38" i="22"/>
  <c r="DT36" i="25"/>
  <c r="CW36" i="24"/>
  <c r="EC36" i="20"/>
  <c r="DJ36" i="22"/>
  <c r="DP36" i="23"/>
  <c r="DL36" i="24"/>
  <c r="DJ36" i="18"/>
  <c r="EC36" i="19"/>
  <c r="DY36" i="23"/>
  <c r="DY36" i="24"/>
  <c r="DC36" i="25"/>
  <c r="DD36" i="18"/>
  <c r="DI36" i="20"/>
  <c r="CV36" i="23"/>
  <c r="CZ36" i="24"/>
  <c r="DL36" i="25"/>
  <c r="DW36" i="18"/>
  <c r="CN36" i="19"/>
  <c r="DO36" i="16"/>
  <c r="CZ36" i="17"/>
  <c r="DK36" i="18"/>
  <c r="DL36" i="26"/>
  <c r="DZ36" i="20"/>
  <c r="EE36" i="23"/>
  <c r="DS36" i="17"/>
  <c r="DG36" i="18"/>
  <c r="CW36" i="19"/>
  <c r="DL36" i="23"/>
  <c r="CX36" i="17"/>
  <c r="CQ36" i="25"/>
  <c r="EB36" i="26"/>
  <c r="DP36" i="21"/>
  <c r="EF36" i="23"/>
  <c r="CO36" i="24"/>
  <c r="CP36" i="25"/>
  <c r="CU36" i="19"/>
  <c r="DO36" i="22"/>
  <c r="DT36" i="24"/>
  <c r="CO36" i="25"/>
  <c r="CU36" i="26"/>
  <c r="CV37" i="22"/>
  <c r="DD37" i="22"/>
  <c r="BA45" i="12"/>
  <c r="AS45" i="12"/>
  <c r="AK45" i="12"/>
  <c r="AC45" i="12"/>
  <c r="U45" i="12"/>
  <c r="M45" i="12"/>
  <c r="AZ45" i="12"/>
  <c r="AR45" i="12"/>
  <c r="AJ45" i="12"/>
  <c r="AB45" i="12"/>
  <c r="T45" i="12"/>
  <c r="L45" i="12"/>
  <c r="AY45" i="12"/>
  <c r="AQ45" i="12"/>
  <c r="AI45" i="12"/>
  <c r="AA45" i="12"/>
  <c r="S45" i="12"/>
  <c r="AX45" i="12"/>
  <c r="AP45" i="12"/>
  <c r="AH45" i="12"/>
  <c r="Z45" i="12"/>
  <c r="R45" i="12"/>
  <c r="AW45" i="12"/>
  <c r="AO45" i="12"/>
  <c r="AG45" i="12"/>
  <c r="Y45" i="12"/>
  <c r="Q45" i="12"/>
  <c r="BD45" i="12"/>
  <c r="AV45" i="12"/>
  <c r="AN45" i="12"/>
  <c r="AF45" i="12"/>
  <c r="X45" i="12"/>
  <c r="P45" i="12"/>
  <c r="BC45" i="12"/>
  <c r="AU45" i="12"/>
  <c r="AM45" i="12"/>
  <c r="AE45" i="12"/>
  <c r="W45" i="12"/>
  <c r="O45" i="12"/>
  <c r="BB45" i="12"/>
  <c r="AT45" i="12"/>
  <c r="AL45" i="12"/>
  <c r="AD45" i="12"/>
  <c r="V45" i="12"/>
  <c r="N45" i="12"/>
  <c r="CQ37" i="22"/>
  <c r="CI37" i="25"/>
  <c r="BA37" i="21"/>
  <c r="BB45" i="13"/>
  <c r="AT45" i="13"/>
  <c r="AL45" i="13"/>
  <c r="AD45" i="13"/>
  <c r="V45" i="13"/>
  <c r="N45" i="13"/>
  <c r="BA45" i="13"/>
  <c r="AS45" i="13"/>
  <c r="AK45" i="13"/>
  <c r="AC45" i="13"/>
  <c r="U45" i="13"/>
  <c r="M45" i="13"/>
  <c r="AZ45" i="13"/>
  <c r="AR45" i="13"/>
  <c r="AJ45" i="13"/>
  <c r="AB45" i="13"/>
  <c r="T45" i="13"/>
  <c r="L45" i="13"/>
  <c r="AY45" i="13"/>
  <c r="AQ45" i="13"/>
  <c r="AI45" i="13"/>
  <c r="AA45" i="13"/>
  <c r="S45" i="13"/>
  <c r="AX45" i="13"/>
  <c r="AP45" i="13"/>
  <c r="AH45" i="13"/>
  <c r="Z45" i="13"/>
  <c r="R45" i="13"/>
  <c r="AW45" i="13"/>
  <c r="AO45" i="13"/>
  <c r="AG45" i="13"/>
  <c r="Y45" i="13"/>
  <c r="Q45" i="13"/>
  <c r="BD45" i="13"/>
  <c r="AV45" i="13"/>
  <c r="AN45" i="13"/>
  <c r="AF45" i="13"/>
  <c r="X45" i="13"/>
  <c r="P45" i="13"/>
  <c r="BC45" i="13"/>
  <c r="AU45" i="13"/>
  <c r="AM45" i="13"/>
  <c r="AE45" i="13"/>
  <c r="W45" i="13"/>
  <c r="O45" i="13"/>
  <c r="DX36" i="20"/>
  <c r="BY37" i="25"/>
  <c r="DW36" i="23"/>
  <c r="BD37" i="21"/>
  <c r="DE36" i="23"/>
  <c r="DY36" i="16"/>
  <c r="CN37" i="22"/>
  <c r="CR36" i="20"/>
  <c r="DG36" i="21"/>
  <c r="AX45" i="10"/>
  <c r="AP45" i="10"/>
  <c r="AH45" i="10"/>
  <c r="Z45" i="10"/>
  <c r="R45" i="10"/>
  <c r="AW45" i="10"/>
  <c r="AO45" i="10"/>
  <c r="AG45" i="10"/>
  <c r="Y45" i="10"/>
  <c r="Q45" i="10"/>
  <c r="BD45" i="10"/>
  <c r="AV45" i="10"/>
  <c r="AN45" i="10"/>
  <c r="AF45" i="10"/>
  <c r="X45" i="10"/>
  <c r="P45" i="10"/>
  <c r="BB45" i="10"/>
  <c r="AT45" i="10"/>
  <c r="AL45" i="10"/>
  <c r="AD45" i="10"/>
  <c r="V45" i="10"/>
  <c r="N45" i="10"/>
  <c r="BA45" i="10"/>
  <c r="AS45" i="10"/>
  <c r="AK45" i="10"/>
  <c r="AC45" i="10"/>
  <c r="U45" i="10"/>
  <c r="M45" i="10"/>
  <c r="AZ45" i="10"/>
  <c r="AR45" i="10"/>
  <c r="AJ45" i="10"/>
  <c r="AB45" i="10"/>
  <c r="T45" i="10"/>
  <c r="L45" i="10"/>
  <c r="AY45" i="10"/>
  <c r="AQ45" i="10"/>
  <c r="AI45" i="10"/>
  <c r="AA45" i="10"/>
  <c r="S45" i="10"/>
  <c r="AE45" i="10"/>
  <c r="W45" i="10"/>
  <c r="O45" i="10"/>
  <c r="BC45" i="10"/>
  <c r="AU45" i="10"/>
  <c r="AM45" i="10"/>
  <c r="CX36" i="21"/>
  <c r="CI37" i="26"/>
  <c r="CT37" i="22"/>
  <c r="EF36" i="24"/>
  <c r="EC36" i="24"/>
  <c r="AY37" i="19"/>
  <c r="DK36" i="22"/>
  <c r="DE36" i="20"/>
  <c r="BP37" i="21"/>
  <c r="DQ36" i="17"/>
  <c r="CR36" i="17"/>
  <c r="DA36" i="20"/>
  <c r="DX37" i="22"/>
  <c r="BQ37" i="21"/>
  <c r="DB36" i="23"/>
  <c r="BX37" i="19"/>
  <c r="BX37" i="26"/>
  <c r="BC37" i="17"/>
  <c r="ED37" i="22"/>
  <c r="CR36" i="21"/>
  <c r="BB45" i="3"/>
  <c r="AT45" i="3"/>
  <c r="AL45" i="3"/>
  <c r="AD45" i="3"/>
  <c r="V45" i="3"/>
  <c r="N45" i="3"/>
  <c r="BA45" i="3"/>
  <c r="AS45" i="3"/>
  <c r="AK45" i="3"/>
  <c r="AC45" i="3"/>
  <c r="U45" i="3"/>
  <c r="M45" i="3"/>
  <c r="AW45" i="3"/>
  <c r="AO45" i="3"/>
  <c r="AG45" i="3"/>
  <c r="Y45" i="3"/>
  <c r="Q45" i="3"/>
  <c r="BD45" i="3"/>
  <c r="AV45" i="3"/>
  <c r="AN45" i="3"/>
  <c r="AF45" i="3"/>
  <c r="X45" i="3"/>
  <c r="P45" i="3"/>
  <c r="AQ45" i="3"/>
  <c r="AA45" i="3"/>
  <c r="Z45" i="3"/>
  <c r="BC45" i="3"/>
  <c r="AM45" i="3"/>
  <c r="W45" i="3"/>
  <c r="AR45" i="3"/>
  <c r="AB45" i="3"/>
  <c r="L45" i="3"/>
  <c r="AP45" i="3"/>
  <c r="AZ45" i="3"/>
  <c r="AJ45" i="3"/>
  <c r="T45" i="3"/>
  <c r="AY45" i="3"/>
  <c r="AI45" i="3"/>
  <c r="S45" i="3"/>
  <c r="AX45" i="3"/>
  <c r="AH45" i="3"/>
  <c r="R45" i="3"/>
  <c r="AU45" i="3"/>
  <c r="AE45" i="3"/>
  <c r="O45" i="3"/>
  <c r="DH36" i="20"/>
  <c r="BK37" i="17"/>
  <c r="BK37" i="25"/>
  <c r="EC36" i="16"/>
  <c r="F50" i="13"/>
  <c r="E50" i="13"/>
  <c r="D50" i="13"/>
  <c r="C50" i="13"/>
  <c r="B50" i="13"/>
  <c r="A51" i="13"/>
  <c r="H50" i="13"/>
  <c r="G50" i="13"/>
  <c r="CU37" i="22"/>
  <c r="AU37" i="16"/>
  <c r="AU37" i="24"/>
  <c r="DB37" i="22"/>
  <c r="DY37" i="22"/>
  <c r="DG36" i="16"/>
  <c r="EF37" i="22"/>
  <c r="BA37" i="24"/>
  <c r="DY36" i="20"/>
  <c r="CP36" i="22"/>
  <c r="AW45" i="9"/>
  <c r="AO45" i="9"/>
  <c r="AG45" i="9"/>
  <c r="Y45" i="9"/>
  <c r="Q45" i="9"/>
  <c r="BD45" i="9"/>
  <c r="AV45" i="9"/>
  <c r="AN45" i="9"/>
  <c r="AF45" i="9"/>
  <c r="X45" i="9"/>
  <c r="P45" i="9"/>
  <c r="BC45" i="9"/>
  <c r="AU45" i="9"/>
  <c r="AM45" i="9"/>
  <c r="AE45" i="9"/>
  <c r="W45" i="9"/>
  <c r="O45" i="9"/>
  <c r="AZ45" i="9"/>
  <c r="AR45" i="9"/>
  <c r="AJ45" i="9"/>
  <c r="AB45" i="9"/>
  <c r="T45" i="9"/>
  <c r="L45" i="9"/>
  <c r="BB45" i="9"/>
  <c r="AL45" i="9"/>
  <c r="V45" i="9"/>
  <c r="BA45" i="9"/>
  <c r="AK45" i="9"/>
  <c r="U45" i="9"/>
  <c r="AY45" i="9"/>
  <c r="AI45" i="9"/>
  <c r="S45" i="9"/>
  <c r="AX45" i="9"/>
  <c r="AH45" i="9"/>
  <c r="R45" i="9"/>
  <c r="AT45" i="9"/>
  <c r="AD45" i="9"/>
  <c r="N45" i="9"/>
  <c r="AS45" i="9"/>
  <c r="AC45" i="9"/>
  <c r="M45" i="9"/>
  <c r="AQ45" i="9"/>
  <c r="AA45" i="9"/>
  <c r="AP45" i="9"/>
  <c r="Z45" i="9"/>
  <c r="DY36" i="19"/>
  <c r="DV36" i="25"/>
  <c r="DF36" i="20"/>
  <c r="DT37" i="22"/>
  <c r="D46" i="11"/>
  <c r="C46" i="11"/>
  <c r="B46" i="11"/>
  <c r="H46" i="11"/>
  <c r="G46" i="11"/>
  <c r="F46" i="11"/>
  <c r="E46" i="11"/>
  <c r="A47" i="11"/>
  <c r="DI37" i="22"/>
  <c r="DW36" i="22"/>
  <c r="DC36" i="24"/>
  <c r="DS36" i="21"/>
  <c r="I45" i="5"/>
  <c r="K45" i="5"/>
  <c r="J45" i="5"/>
  <c r="K45" i="9"/>
  <c r="J45" i="9"/>
  <c r="I45" i="9"/>
  <c r="CZ36" i="23"/>
  <c r="CQ36" i="20"/>
  <c r="EF36" i="20"/>
  <c r="EA37" i="22"/>
  <c r="EF36" i="21"/>
  <c r="CY36" i="21"/>
  <c r="DH36" i="22"/>
  <c r="DU36" i="26"/>
  <c r="BC45" i="4"/>
  <c r="AU45" i="4"/>
  <c r="AM45" i="4"/>
  <c r="AE45" i="4"/>
  <c r="W45" i="4"/>
  <c r="O45" i="4"/>
  <c r="BB45" i="4"/>
  <c r="AT45" i="4"/>
  <c r="AL45" i="4"/>
  <c r="AD45" i="4"/>
  <c r="V45" i="4"/>
  <c r="N45" i="4"/>
  <c r="AX45" i="4"/>
  <c r="AP45" i="4"/>
  <c r="AH45" i="4"/>
  <c r="Z45" i="4"/>
  <c r="R45" i="4"/>
  <c r="AW45" i="4"/>
  <c r="AO45" i="4"/>
  <c r="AG45" i="4"/>
  <c r="Y45" i="4"/>
  <c r="Q45" i="4"/>
  <c r="AV45" i="4"/>
  <c r="AF45" i="4"/>
  <c r="P45" i="4"/>
  <c r="AS45" i="4"/>
  <c r="AC45" i="4"/>
  <c r="M45" i="4"/>
  <c r="AR45" i="4"/>
  <c r="BD45" i="4"/>
  <c r="AN45" i="4"/>
  <c r="X45" i="4"/>
  <c r="AB45" i="4"/>
  <c r="L45" i="4"/>
  <c r="AQ45" i="4"/>
  <c r="AA45" i="4"/>
  <c r="BA45" i="4"/>
  <c r="AK45" i="4"/>
  <c r="U45" i="4"/>
  <c r="AZ45" i="4"/>
  <c r="AJ45" i="4"/>
  <c r="T45" i="4"/>
  <c r="AY45" i="4"/>
  <c r="AI45" i="4"/>
  <c r="S45" i="4"/>
  <c r="EF36" i="19"/>
  <c r="CS36" i="21"/>
  <c r="CI38" i="17"/>
  <c r="CC38" i="18"/>
  <c r="CC38" i="19"/>
  <c r="CK38" i="18"/>
  <c r="A39" i="26"/>
  <c r="A39" i="25"/>
  <c r="A39" i="24"/>
  <c r="A39" i="23"/>
  <c r="A39" i="22"/>
  <c r="A39" i="21"/>
  <c r="A39" i="20"/>
  <c r="A39" i="19"/>
  <c r="A39" i="18"/>
  <c r="A39" i="17"/>
  <c r="A39" i="16"/>
  <c r="AS39" i="15"/>
  <c r="AK39" i="15"/>
  <c r="AC39" i="15"/>
  <c r="U39" i="15"/>
  <c r="M39" i="15"/>
  <c r="E39" i="15"/>
  <c r="AO39" i="15"/>
  <c r="AF39" i="15"/>
  <c r="W39" i="15"/>
  <c r="N39" i="15"/>
  <c r="D39" i="15"/>
  <c r="AN39" i="15"/>
  <c r="AE39" i="15"/>
  <c r="V39" i="15"/>
  <c r="L39" i="15"/>
  <c r="C39" i="15"/>
  <c r="A40" i="15"/>
  <c r="AL39" i="15"/>
  <c r="AB39" i="15"/>
  <c r="S39" i="15"/>
  <c r="J39" i="15"/>
  <c r="AQ39" i="15"/>
  <c r="AA39" i="15"/>
  <c r="O39" i="15"/>
  <c r="AP39" i="15"/>
  <c r="Z39" i="15"/>
  <c r="K39" i="15"/>
  <c r="AJ39" i="15"/>
  <c r="X39" i="15"/>
  <c r="H39" i="15"/>
  <c r="AM39" i="15"/>
  <c r="Q39" i="15"/>
  <c r="AI39" i="15"/>
  <c r="P39" i="15"/>
  <c r="AH39" i="15"/>
  <c r="I39" i="15"/>
  <c r="AG39" i="15"/>
  <c r="G39" i="15"/>
  <c r="Y39" i="15"/>
  <c r="B39" i="15"/>
  <c r="AR39" i="15"/>
  <c r="R39" i="15"/>
  <c r="AT39" i="15"/>
  <c r="AD39" i="15"/>
  <c r="T39" i="15"/>
  <c r="F39" i="15"/>
  <c r="BP38" i="26"/>
  <c r="BP38" i="19"/>
  <c r="CJ38" i="26"/>
  <c r="CJ38" i="19"/>
  <c r="AO38" i="23"/>
  <c r="AG38" i="23"/>
  <c r="Y38" i="23"/>
  <c r="Q38" i="23"/>
  <c r="I38" i="23"/>
  <c r="AN38" i="23"/>
  <c r="AF38" i="23"/>
  <c r="X38" i="23"/>
  <c r="P38" i="23"/>
  <c r="H38" i="23"/>
  <c r="AM38" i="23"/>
  <c r="AE38" i="23"/>
  <c r="W38" i="23"/>
  <c r="O38" i="23"/>
  <c r="G38" i="23"/>
  <c r="AT38" i="23"/>
  <c r="AL38" i="23"/>
  <c r="AD38" i="23"/>
  <c r="V38" i="23"/>
  <c r="N38" i="23"/>
  <c r="BY38" i="23" s="1"/>
  <c r="F38" i="23"/>
  <c r="AS38" i="23"/>
  <c r="CL38" i="23" s="1"/>
  <c r="AK38" i="23"/>
  <c r="AC38" i="23"/>
  <c r="U38" i="23"/>
  <c r="M38" i="23"/>
  <c r="E38" i="23"/>
  <c r="AR38" i="23"/>
  <c r="AJ38" i="23"/>
  <c r="AB38" i="23"/>
  <c r="BU38" i="23" s="1"/>
  <c r="T38" i="23"/>
  <c r="L38" i="23"/>
  <c r="D38" i="23"/>
  <c r="S38" i="23"/>
  <c r="R38" i="23"/>
  <c r="AQ38" i="23"/>
  <c r="K38" i="23"/>
  <c r="AP38" i="23"/>
  <c r="CI38" i="23" s="1"/>
  <c r="J38" i="23"/>
  <c r="AH38" i="23"/>
  <c r="B38" i="23"/>
  <c r="AA38" i="23"/>
  <c r="C38" i="23"/>
  <c r="AI38" i="23"/>
  <c r="Z38" i="23"/>
  <c r="DK36" i="21"/>
  <c r="CO36" i="20"/>
  <c r="EF36" i="22"/>
  <c r="CY36" i="23"/>
  <c r="DP36" i="24"/>
  <c r="EF36" i="18"/>
  <c r="DD36" i="19"/>
  <c r="CQ36" i="23"/>
  <c r="DH36" i="24"/>
  <c r="DW36" i="25"/>
  <c r="DX36" i="26"/>
  <c r="DD36" i="20"/>
  <c r="DT36" i="16"/>
  <c r="EA36" i="24"/>
  <c r="CU36" i="25"/>
  <c r="CY36" i="18"/>
  <c r="CN36" i="21"/>
  <c r="DP36" i="16"/>
  <c r="CT36" i="17"/>
  <c r="EA36" i="18"/>
  <c r="DW36" i="26"/>
  <c r="DQ36" i="20"/>
  <c r="DX36" i="16"/>
  <c r="DZ36" i="17"/>
  <c r="DQ36" i="18"/>
  <c r="DX36" i="21"/>
  <c r="CV36" i="16"/>
  <c r="CW36" i="17"/>
  <c r="DU36" i="18"/>
  <c r="DA36" i="26"/>
  <c r="CW36" i="21"/>
  <c r="DO36" i="23"/>
  <c r="EC36" i="17"/>
  <c r="ED36" i="18"/>
  <c r="DY36" i="21"/>
  <c r="EA36" i="23"/>
  <c r="DX36" i="24"/>
  <c r="DS36" i="25"/>
  <c r="DT36" i="26"/>
  <c r="CU36" i="22"/>
  <c r="DG36" i="24"/>
  <c r="BJ38" i="25"/>
  <c r="BJ38" i="17"/>
  <c r="BI38" i="25"/>
  <c r="BI38" i="19"/>
  <c r="BI38" i="17"/>
  <c r="AW38" i="25"/>
  <c r="BY38" i="26"/>
  <c r="AP38" i="16"/>
  <c r="AH38" i="16"/>
  <c r="Z38" i="16"/>
  <c r="R38" i="16"/>
  <c r="J38" i="16"/>
  <c r="B38" i="16"/>
  <c r="AO38" i="16"/>
  <c r="AG38" i="16"/>
  <c r="Y38" i="16"/>
  <c r="Q38" i="16"/>
  <c r="I38" i="16"/>
  <c r="AR38" i="16"/>
  <c r="AF38" i="16"/>
  <c r="V38" i="16"/>
  <c r="L38" i="16"/>
  <c r="AQ38" i="16"/>
  <c r="AE38" i="16"/>
  <c r="U38" i="16"/>
  <c r="K38" i="16"/>
  <c r="AM38" i="16"/>
  <c r="AC38" i="16"/>
  <c r="S38" i="16"/>
  <c r="G38" i="16"/>
  <c r="AL38" i="16"/>
  <c r="W38" i="16"/>
  <c r="E38" i="16"/>
  <c r="AK38" i="16"/>
  <c r="CD38" i="16" s="1"/>
  <c r="T38" i="16"/>
  <c r="D38" i="16"/>
  <c r="AJ38" i="16"/>
  <c r="P38" i="16"/>
  <c r="C38" i="16"/>
  <c r="AI38" i="16"/>
  <c r="O38" i="16"/>
  <c r="AT38" i="16"/>
  <c r="CM38" i="16" s="1"/>
  <c r="AB38" i="16"/>
  <c r="M38" i="16"/>
  <c r="N38" i="16"/>
  <c r="H38" i="16"/>
  <c r="F38" i="16"/>
  <c r="AS38" i="16"/>
  <c r="AN38" i="16"/>
  <c r="AD38" i="16"/>
  <c r="BW38" i="16" s="1"/>
  <c r="X38" i="16"/>
  <c r="AA38" i="16"/>
  <c r="AP38" i="24"/>
  <c r="AH38" i="24"/>
  <c r="Z38" i="24"/>
  <c r="R38" i="24"/>
  <c r="J38" i="24"/>
  <c r="B38" i="24"/>
  <c r="BY38" i="24" s="1"/>
  <c r="AN38" i="24"/>
  <c r="AF38" i="24"/>
  <c r="X38" i="24"/>
  <c r="P38" i="24"/>
  <c r="H38" i="24"/>
  <c r="AM38" i="24"/>
  <c r="AE38" i="24"/>
  <c r="W38" i="24"/>
  <c r="O38" i="24"/>
  <c r="G38" i="24"/>
  <c r="AT38" i="24"/>
  <c r="AL38" i="24"/>
  <c r="AD38" i="24"/>
  <c r="V38" i="24"/>
  <c r="N38" i="24"/>
  <c r="F38" i="24"/>
  <c r="AY38" i="24" s="1"/>
  <c r="AR38" i="24"/>
  <c r="AB38" i="24"/>
  <c r="L38" i="24"/>
  <c r="AQ38" i="24"/>
  <c r="AA38" i="24"/>
  <c r="K38" i="24"/>
  <c r="AO38" i="24"/>
  <c r="Y38" i="24"/>
  <c r="BR38" i="24" s="1"/>
  <c r="I38" i="24"/>
  <c r="AK38" i="24"/>
  <c r="U38" i="24"/>
  <c r="E38" i="24"/>
  <c r="AJ38" i="24"/>
  <c r="T38" i="24"/>
  <c r="D38" i="24"/>
  <c r="AS38" i="24"/>
  <c r="CL38" i="24" s="1"/>
  <c r="AC38" i="24"/>
  <c r="M38" i="24"/>
  <c r="AI38" i="24"/>
  <c r="AG38" i="24"/>
  <c r="S38" i="24"/>
  <c r="Q38" i="24"/>
  <c r="C38" i="24"/>
  <c r="DI36" i="19"/>
  <c r="DN36" i="22"/>
  <c r="DU36" i="23"/>
  <c r="DD36" i="17"/>
  <c r="DM36" i="18"/>
  <c r="CZ36" i="19"/>
  <c r="CO36" i="23"/>
  <c r="DF36" i="24"/>
  <c r="DQ36" i="25"/>
  <c r="EC36" i="26"/>
  <c r="EC36" i="21"/>
  <c r="DC36" i="16"/>
  <c r="CP36" i="24"/>
  <c r="DI36" i="25"/>
  <c r="DP36" i="26"/>
  <c r="CU36" i="23"/>
  <c r="CT36" i="24"/>
  <c r="DE36" i="17"/>
  <c r="DY36" i="18"/>
  <c r="CQ36" i="26"/>
  <c r="EA36" i="19"/>
  <c r="EE36" i="16"/>
  <c r="DM36" i="25"/>
  <c r="DS36" i="26"/>
  <c r="DO36" i="21"/>
  <c r="CX36" i="16"/>
  <c r="DX36" i="17"/>
  <c r="CS36" i="18"/>
  <c r="EE36" i="26"/>
  <c r="DC36" i="21"/>
  <c r="CX36" i="23"/>
  <c r="DW36" i="17"/>
  <c r="DL36" i="18"/>
  <c r="DZ36" i="21"/>
  <c r="DX36" i="23"/>
  <c r="CQ36" i="24"/>
  <c r="DJ36" i="25"/>
  <c r="DF36" i="26"/>
  <c r="BL38" i="20" l="1"/>
  <c r="BN38" i="20"/>
  <c r="BF38" i="20"/>
  <c r="AX38" i="20"/>
  <c r="CA38" i="20"/>
  <c r="BO38" i="20"/>
  <c r="AV38" i="18"/>
  <c r="DM37" i="17"/>
  <c r="BF38" i="26"/>
  <c r="AY38" i="26"/>
  <c r="BW38" i="19"/>
  <c r="BX38" i="25"/>
  <c r="CE38" i="25"/>
  <c r="BK38" i="25"/>
  <c r="BP38" i="17"/>
  <c r="BG38" i="17"/>
  <c r="BU38" i="17"/>
  <c r="BW38" i="17"/>
  <c r="AY38" i="17"/>
  <c r="CG38" i="23"/>
  <c r="BB38" i="22"/>
  <c r="BO38" i="22"/>
  <c r="BC38" i="21"/>
  <c r="CG38" i="21"/>
  <c r="CM38" i="21"/>
  <c r="AV38" i="24"/>
  <c r="AW38" i="24"/>
  <c r="CH38" i="24"/>
  <c r="BX38" i="24"/>
  <c r="BC38" i="24"/>
  <c r="CG38" i="16"/>
  <c r="BH38" i="16"/>
  <c r="AX38" i="16"/>
  <c r="BN38" i="16"/>
  <c r="BJ38" i="16"/>
  <c r="CA38" i="16"/>
  <c r="BS38" i="23"/>
  <c r="CC38" i="23"/>
  <c r="AY38" i="23"/>
  <c r="BB38" i="23"/>
  <c r="CI38" i="21"/>
  <c r="CV37" i="17"/>
  <c r="CA38" i="22"/>
  <c r="BN38" i="22"/>
  <c r="BV38" i="22"/>
  <c r="BE38" i="22"/>
  <c r="BW38" i="22"/>
  <c r="BA38" i="22"/>
  <c r="CE38" i="18"/>
  <c r="CL38" i="21"/>
  <c r="BQ38" i="21"/>
  <c r="BJ38" i="21"/>
  <c r="CB38" i="21"/>
  <c r="AZ38" i="21"/>
  <c r="CG38" i="20"/>
  <c r="BQ38" i="20"/>
  <c r="BW38" i="20"/>
  <c r="BZ38" i="18"/>
  <c r="BO38" i="18"/>
  <c r="AZ38" i="18"/>
  <c r="CB38" i="18"/>
  <c r="BL38" i="18"/>
  <c r="DA37" i="20"/>
  <c r="CH38" i="26"/>
  <c r="AV38" i="19"/>
  <c r="DF37" i="26"/>
  <c r="BS38" i="26"/>
  <c r="BM38" i="26"/>
  <c r="CB38" i="26"/>
  <c r="CF38" i="26"/>
  <c r="BD38" i="19"/>
  <c r="BV38" i="19"/>
  <c r="CM38" i="19"/>
  <c r="DZ37" i="19"/>
  <c r="DZ37" i="18"/>
  <c r="DZ37" i="22"/>
  <c r="BJ38" i="24"/>
  <c r="CF38" i="24"/>
  <c r="BP38" i="16"/>
  <c r="CI38" i="16"/>
  <c r="BS38" i="20"/>
  <c r="CL38" i="18"/>
  <c r="BL38" i="24"/>
  <c r="BA38" i="24"/>
  <c r="AY38" i="16"/>
  <c r="AV38" i="16"/>
  <c r="CJ38" i="16"/>
  <c r="BZ38" i="16"/>
  <c r="CA38" i="23"/>
  <c r="BK38" i="23"/>
  <c r="AX38" i="23"/>
  <c r="BO38" i="23"/>
  <c r="CF38" i="23"/>
  <c r="BR38" i="23"/>
  <c r="CY37" i="24"/>
  <c r="BD38" i="22"/>
  <c r="BQ38" i="22"/>
  <c r="BZ38" i="21"/>
  <c r="BM38" i="21"/>
  <c r="AY38" i="21"/>
  <c r="BA38" i="20"/>
  <c r="BD38" i="20"/>
  <c r="CL38" i="20"/>
  <c r="CD38" i="20"/>
  <c r="BU38" i="20"/>
  <c r="BR38" i="18"/>
  <c r="BB38" i="18"/>
  <c r="CL38" i="26"/>
  <c r="CD38" i="19"/>
  <c r="AZ38" i="19"/>
  <c r="BP38" i="25"/>
  <c r="AV38" i="25"/>
  <c r="CI38" i="25"/>
  <c r="BE38" i="25"/>
  <c r="CJ38" i="17"/>
  <c r="BX38" i="17"/>
  <c r="BH38" i="17"/>
  <c r="BL38" i="17"/>
  <c r="CA38" i="17"/>
  <c r="DV37" i="22"/>
  <c r="I47" i="8" s="1"/>
  <c r="DE37" i="22"/>
  <c r="BP38" i="24"/>
  <c r="BM38" i="24"/>
  <c r="BK38" i="24"/>
  <c r="BX38" i="16"/>
  <c r="CK38" i="23"/>
  <c r="CE38" i="22"/>
  <c r="BZ38" i="24"/>
  <c r="CA38" i="24"/>
  <c r="BI38" i="16"/>
  <c r="AZ38" i="16"/>
  <c r="CH38" i="16"/>
  <c r="BW38" i="23"/>
  <c r="BA38" i="23"/>
  <c r="CN37" i="16"/>
  <c r="BF38" i="22"/>
  <c r="BR38" i="22"/>
  <c r="BL38" i="22"/>
  <c r="CC38" i="22"/>
  <c r="BP38" i="22"/>
  <c r="BY38" i="22"/>
  <c r="CQ37" i="24"/>
  <c r="DB37" i="19"/>
  <c r="EB37" i="18"/>
  <c r="BR38" i="21"/>
  <c r="CH38" i="21"/>
  <c r="BX38" i="21"/>
  <c r="AV38" i="20"/>
  <c r="AZ38" i="20"/>
  <c r="BW38" i="18"/>
  <c r="BP38" i="18"/>
  <c r="CA38" i="18"/>
  <c r="AU38" i="18"/>
  <c r="BB38" i="26"/>
  <c r="BB38" i="19"/>
  <c r="CL38" i="19"/>
  <c r="BF38" i="25"/>
  <c r="BQ38" i="25"/>
  <c r="CL38" i="22"/>
  <c r="BT38" i="22"/>
  <c r="BH38" i="22"/>
  <c r="CG38" i="22"/>
  <c r="BB38" i="21"/>
  <c r="BO38" i="21"/>
  <c r="CF38" i="21"/>
  <c r="BZ38" i="20"/>
  <c r="DZ37" i="21"/>
  <c r="CH38" i="18"/>
  <c r="BT38" i="26"/>
  <c r="BN38" i="26"/>
  <c r="BO38" i="26"/>
  <c r="CM38" i="26"/>
  <c r="BQ38" i="19"/>
  <c r="BA38" i="19"/>
  <c r="BK38" i="19"/>
  <c r="CB38" i="19"/>
  <c r="AX38" i="19"/>
  <c r="DJ37" i="26"/>
  <c r="DB37" i="26"/>
  <c r="DO37" i="25"/>
  <c r="CD38" i="25"/>
  <c r="CH38" i="25"/>
  <c r="CD38" i="17"/>
  <c r="DK37" i="22"/>
  <c r="O47" i="8" s="1"/>
  <c r="BD38" i="16"/>
  <c r="AW38" i="23"/>
  <c r="AX38" i="24"/>
  <c r="CL38" i="16"/>
  <c r="BR38" i="16"/>
  <c r="CB38" i="23"/>
  <c r="AV38" i="22"/>
  <c r="CJ38" i="24"/>
  <c r="BI38" i="24"/>
  <c r="BA38" i="16"/>
  <c r="BE38" i="16"/>
  <c r="BT38" i="23"/>
  <c r="BF38" i="23"/>
  <c r="BZ38" i="23"/>
  <c r="CB38" i="24"/>
  <c r="BN38" i="24"/>
  <c r="BE38" i="24"/>
  <c r="CM38" i="24"/>
  <c r="BQ38" i="24"/>
  <c r="CI38" i="24"/>
  <c r="BG38" i="16"/>
  <c r="CC38" i="16"/>
  <c r="BL38" i="16"/>
  <c r="BO38" i="16"/>
  <c r="AU38" i="16"/>
  <c r="BE38" i="23"/>
  <c r="BN38" i="23"/>
  <c r="CE38" i="23"/>
  <c r="BI38" i="23"/>
  <c r="CH38" i="23"/>
  <c r="CK38" i="22"/>
  <c r="DY37" i="19"/>
  <c r="CW37" i="21"/>
  <c r="CD38" i="24"/>
  <c r="AZ38" i="24"/>
  <c r="BF38" i="16"/>
  <c r="BV38" i="16"/>
  <c r="BC38" i="16"/>
  <c r="AW38" i="20"/>
  <c r="AU38" i="20"/>
  <c r="CM38" i="23"/>
  <c r="CD38" i="22"/>
  <c r="AX38" i="22"/>
  <c r="DP37" i="25"/>
  <c r="BA38" i="21"/>
  <c r="BN38" i="21"/>
  <c r="BF38" i="21"/>
  <c r="BD38" i="21"/>
  <c r="BW38" i="21"/>
  <c r="BX38" i="20"/>
  <c r="CJ38" i="20"/>
  <c r="BR38" i="20"/>
  <c r="BT38" i="20"/>
  <c r="BM38" i="20"/>
  <c r="BG38" i="18"/>
  <c r="AY38" i="18"/>
  <c r="BA38" i="18"/>
  <c r="BM38" i="18"/>
  <c r="DC37" i="20"/>
  <c r="AZ38" i="26"/>
  <c r="BW38" i="25"/>
  <c r="BF38" i="17"/>
  <c r="DR37" i="18"/>
  <c r="DS37" i="22"/>
  <c r="BO38" i="24"/>
  <c r="CB38" i="16"/>
  <c r="BG38" i="23"/>
  <c r="BV38" i="24"/>
  <c r="BB38" i="24"/>
  <c r="CK38" i="24"/>
  <c r="BH38" i="24"/>
  <c r="CG38" i="24"/>
  <c r="BQ38" i="16"/>
  <c r="BM38" i="16"/>
  <c r="CF38" i="16"/>
  <c r="CK38" i="16"/>
  <c r="BK38" i="16"/>
  <c r="AU38" i="22"/>
  <c r="BC38" i="23"/>
  <c r="BM38" i="23"/>
  <c r="CD38" i="23"/>
  <c r="AZ38" i="23"/>
  <c r="EB37" i="25"/>
  <c r="BK38" i="22"/>
  <c r="BS38" i="22"/>
  <c r="CJ38" i="22"/>
  <c r="BG38" i="22"/>
  <c r="BX38" i="22"/>
  <c r="CA38" i="21"/>
  <c r="BL38" i="21"/>
  <c r="AX38" i="18"/>
  <c r="BC38" i="20"/>
  <c r="CF38" i="20"/>
  <c r="CV37" i="26"/>
  <c r="BQ38" i="18"/>
  <c r="BZ38" i="26"/>
  <c r="BX38" i="19"/>
  <c r="BO38" i="19"/>
  <c r="AN39" i="22"/>
  <c r="AF39" i="22"/>
  <c r="X39" i="22"/>
  <c r="P39" i="22"/>
  <c r="H39" i="22"/>
  <c r="AM39" i="22"/>
  <c r="AE39" i="22"/>
  <c r="W39" i="22"/>
  <c r="O39" i="22"/>
  <c r="G39" i="22"/>
  <c r="AT39" i="22"/>
  <c r="AL39" i="22"/>
  <c r="AD39" i="22"/>
  <c r="V39" i="22"/>
  <c r="BO39" i="22" s="1"/>
  <c r="N39" i="22"/>
  <c r="F39" i="22"/>
  <c r="AY39" i="22" s="1"/>
  <c r="AR39" i="22"/>
  <c r="AJ39" i="22"/>
  <c r="AB39" i="22"/>
  <c r="T39" i="22"/>
  <c r="L39" i="22"/>
  <c r="D39" i="22"/>
  <c r="AQ39" i="22"/>
  <c r="AI39" i="22"/>
  <c r="AA39" i="22"/>
  <c r="S39" i="22"/>
  <c r="K39" i="22"/>
  <c r="C39" i="22"/>
  <c r="AP39" i="22"/>
  <c r="U39" i="22"/>
  <c r="BN39" i="22" s="1"/>
  <c r="AO39" i="22"/>
  <c r="R39" i="22"/>
  <c r="AK39" i="22"/>
  <c r="Q39" i="22"/>
  <c r="AH39" i="22"/>
  <c r="M39" i="22"/>
  <c r="AG39" i="22"/>
  <c r="J39" i="22"/>
  <c r="AC39" i="22"/>
  <c r="I39" i="22"/>
  <c r="BB39" i="22" s="1"/>
  <c r="AS39" i="22"/>
  <c r="Z39" i="22"/>
  <c r="Y39" i="22"/>
  <c r="E39" i="22"/>
  <c r="B39" i="22"/>
  <c r="CC38" i="24"/>
  <c r="CB38" i="22"/>
  <c r="CE38" i="16"/>
  <c r="CE38" i="24"/>
  <c r="DG37" i="19"/>
  <c r="DC37" i="19"/>
  <c r="EB37" i="17"/>
  <c r="BT38" i="16"/>
  <c r="BS38" i="16"/>
  <c r="CZ37" i="18"/>
  <c r="CX37" i="23"/>
  <c r="DP37" i="17"/>
  <c r="AV38" i="26"/>
  <c r="AZ38" i="22"/>
  <c r="AY38" i="20"/>
  <c r="F51" i="3"/>
  <c r="E51" i="3"/>
  <c r="A52" i="3"/>
  <c r="H51" i="3"/>
  <c r="G51" i="3"/>
  <c r="D51" i="3"/>
  <c r="C51" i="3"/>
  <c r="B51" i="3"/>
  <c r="CU37" i="23"/>
  <c r="BF38" i="18"/>
  <c r="CD38" i="18"/>
  <c r="BQ38" i="23"/>
  <c r="BA46" i="12"/>
  <c r="AS46" i="12"/>
  <c r="AK46" i="12"/>
  <c r="AC46" i="12"/>
  <c r="U46" i="12"/>
  <c r="M46" i="12"/>
  <c r="AZ46" i="12"/>
  <c r="AR46" i="12"/>
  <c r="AJ46" i="12"/>
  <c r="AB46" i="12"/>
  <c r="T46" i="12"/>
  <c r="L46" i="12"/>
  <c r="AY46" i="12"/>
  <c r="AQ46" i="12"/>
  <c r="AI46" i="12"/>
  <c r="AA46" i="12"/>
  <c r="S46" i="12"/>
  <c r="AX46" i="12"/>
  <c r="AP46" i="12"/>
  <c r="AH46" i="12"/>
  <c r="Z46" i="12"/>
  <c r="R46" i="12"/>
  <c r="AW46" i="12"/>
  <c r="AO46" i="12"/>
  <c r="AG46" i="12"/>
  <c r="Y46" i="12"/>
  <c r="Q46" i="12"/>
  <c r="BD46" i="12"/>
  <c r="AV46" i="12"/>
  <c r="AN46" i="12"/>
  <c r="AF46" i="12"/>
  <c r="X46" i="12"/>
  <c r="P46" i="12"/>
  <c r="BC46" i="12"/>
  <c r="AU46" i="12"/>
  <c r="AM46" i="12"/>
  <c r="AE46" i="12"/>
  <c r="W46" i="12"/>
  <c r="O46" i="12"/>
  <c r="BB46" i="12"/>
  <c r="AT46" i="12"/>
  <c r="AL46" i="12"/>
  <c r="AD46" i="12"/>
  <c r="V46" i="12"/>
  <c r="N46" i="12"/>
  <c r="K46" i="12"/>
  <c r="I46" i="12"/>
  <c r="J46" i="12"/>
  <c r="CU37" i="24"/>
  <c r="DJ37" i="16"/>
  <c r="EC37" i="23"/>
  <c r="DE37" i="25"/>
  <c r="DN37" i="20"/>
  <c r="DA37" i="24"/>
  <c r="EF37" i="16"/>
  <c r="DV37" i="19"/>
  <c r="CZ37" i="20"/>
  <c r="DN37" i="26"/>
  <c r="DL37" i="20"/>
  <c r="CX37" i="26"/>
  <c r="DW37" i="16"/>
  <c r="EA37" i="26"/>
  <c r="DT37" i="25"/>
  <c r="DB37" i="23"/>
  <c r="EC37" i="25"/>
  <c r="CZ37" i="21"/>
  <c r="BY38" i="16"/>
  <c r="AW38" i="21"/>
  <c r="BI38" i="18"/>
  <c r="BI38" i="26"/>
  <c r="BJ38" i="23"/>
  <c r="AU38" i="19"/>
  <c r="CJ38" i="18"/>
  <c r="A40" i="26"/>
  <c r="A40" i="25"/>
  <c r="A40" i="24"/>
  <c r="A40" i="23"/>
  <c r="A40" i="22"/>
  <c r="A40" i="21"/>
  <c r="A40" i="20"/>
  <c r="A40" i="19"/>
  <c r="A40" i="18"/>
  <c r="A40" i="17"/>
  <c r="A40" i="16"/>
  <c r="A41" i="15"/>
  <c r="AM40" i="15"/>
  <c r="AE40" i="15"/>
  <c r="W40" i="15"/>
  <c r="O40" i="15"/>
  <c r="G40" i="15"/>
  <c r="AO40" i="15"/>
  <c r="AF40" i="15"/>
  <c r="V40" i="15"/>
  <c r="M40" i="15"/>
  <c r="D40" i="15"/>
  <c r="AN40" i="15"/>
  <c r="AD40" i="15"/>
  <c r="U40" i="15"/>
  <c r="L40" i="15"/>
  <c r="C40" i="15"/>
  <c r="AT40" i="15"/>
  <c r="AK40" i="15"/>
  <c r="AB40" i="15"/>
  <c r="S40" i="15"/>
  <c r="J40" i="15"/>
  <c r="AP40" i="15"/>
  <c r="Z40" i="15"/>
  <c r="K40" i="15"/>
  <c r="AL40" i="15"/>
  <c r="Y40" i="15"/>
  <c r="I40" i="15"/>
  <c r="AI40" i="15"/>
  <c r="T40" i="15"/>
  <c r="F40" i="15"/>
  <c r="AQ40" i="15"/>
  <c r="Q40" i="15"/>
  <c r="AJ40" i="15"/>
  <c r="P40" i="15"/>
  <c r="AH40" i="15"/>
  <c r="N40" i="15"/>
  <c r="AG40" i="15"/>
  <c r="H40" i="15"/>
  <c r="AA40" i="15"/>
  <c r="B40" i="15"/>
  <c r="AR40" i="15"/>
  <c r="R40" i="15"/>
  <c r="AS40" i="15"/>
  <c r="AC40" i="15"/>
  <c r="X40" i="15"/>
  <c r="E40" i="15"/>
  <c r="AO39" i="23"/>
  <c r="CH39" i="23" s="1"/>
  <c r="AG39" i="23"/>
  <c r="Y39" i="23"/>
  <c r="Q39" i="23"/>
  <c r="BJ39" i="23" s="1"/>
  <c r="I39" i="23"/>
  <c r="AN39" i="23"/>
  <c r="CG39" i="23" s="1"/>
  <c r="AF39" i="23"/>
  <c r="X39" i="23"/>
  <c r="P39" i="23"/>
  <c r="H39" i="23"/>
  <c r="AM39" i="23"/>
  <c r="AE39" i="23"/>
  <c r="BX39" i="23" s="1"/>
  <c r="W39" i="23"/>
  <c r="O39" i="23"/>
  <c r="BH39" i="23" s="1"/>
  <c r="G39" i="23"/>
  <c r="AT39" i="23"/>
  <c r="AL39" i="23"/>
  <c r="AD39" i="23"/>
  <c r="V39" i="23"/>
  <c r="N39" i="23"/>
  <c r="F39" i="23"/>
  <c r="AS39" i="23"/>
  <c r="AK39" i="23"/>
  <c r="AC39" i="23"/>
  <c r="U39" i="23"/>
  <c r="BN39" i="23" s="1"/>
  <c r="M39" i="23"/>
  <c r="E39" i="23"/>
  <c r="AR39" i="23"/>
  <c r="AJ39" i="23"/>
  <c r="AB39" i="23"/>
  <c r="BU39" i="23" s="1"/>
  <c r="T39" i="23"/>
  <c r="L39" i="23"/>
  <c r="D39" i="23"/>
  <c r="AW39" i="23" s="1"/>
  <c r="AQ39" i="23"/>
  <c r="K39" i="23"/>
  <c r="AP39" i="23"/>
  <c r="J39" i="23"/>
  <c r="AI39" i="23"/>
  <c r="CB39" i="23" s="1"/>
  <c r="C39" i="23"/>
  <c r="AH39" i="23"/>
  <c r="B39" i="23"/>
  <c r="AZ39" i="23" s="1"/>
  <c r="Z39" i="23"/>
  <c r="S39" i="23"/>
  <c r="R39" i="23"/>
  <c r="AA39" i="23"/>
  <c r="CK38" i="20"/>
  <c r="CC38" i="25"/>
  <c r="CI38" i="22"/>
  <c r="DQ37" i="26"/>
  <c r="CU37" i="19"/>
  <c r="BG38" i="20"/>
  <c r="CE38" i="17"/>
  <c r="BU38" i="22"/>
  <c r="BE38" i="19"/>
  <c r="BK38" i="17"/>
  <c r="DO37" i="24"/>
  <c r="CP37" i="16"/>
  <c r="CQ37" i="16"/>
  <c r="CN37" i="23"/>
  <c r="DO37" i="23"/>
  <c r="EC37" i="17"/>
  <c r="DH37" i="25"/>
  <c r="BT38" i="17"/>
  <c r="BT38" i="25"/>
  <c r="CM38" i="18"/>
  <c r="BM38" i="19"/>
  <c r="BS38" i="17"/>
  <c r="BS38" i="25"/>
  <c r="EA37" i="19"/>
  <c r="DU37" i="23"/>
  <c r="BD38" i="24"/>
  <c r="BC38" i="18"/>
  <c r="BC38" i="26"/>
  <c r="BN38" i="25"/>
  <c r="DH37" i="23"/>
  <c r="CW37" i="19"/>
  <c r="CP37" i="20"/>
  <c r="CU37" i="16"/>
  <c r="AY38" i="19"/>
  <c r="DT37" i="24"/>
  <c r="CX37" i="20"/>
  <c r="DD37" i="26"/>
  <c r="A53" i="6"/>
  <c r="H52" i="6"/>
  <c r="G52" i="6"/>
  <c r="F52" i="6"/>
  <c r="E52" i="6"/>
  <c r="D52" i="6"/>
  <c r="C52" i="6"/>
  <c r="B52" i="6"/>
  <c r="A53" i="9"/>
  <c r="H52" i="9"/>
  <c r="G52" i="9"/>
  <c r="D52" i="9"/>
  <c r="F52" i="9"/>
  <c r="E52" i="9"/>
  <c r="C52" i="9"/>
  <c r="B52" i="9"/>
  <c r="DD37" i="20"/>
  <c r="CZ37" i="19"/>
  <c r="CT37" i="16"/>
  <c r="DW37" i="18"/>
  <c r="DR37" i="19"/>
  <c r="CY37" i="25"/>
  <c r="DY37" i="20"/>
  <c r="CS37" i="20"/>
  <c r="DG37" i="24"/>
  <c r="DV37" i="24"/>
  <c r="DW37" i="26"/>
  <c r="DI37" i="19"/>
  <c r="DT37" i="21"/>
  <c r="CQ37" i="21"/>
  <c r="DO37" i="19"/>
  <c r="DV37" i="18"/>
  <c r="DT37" i="26"/>
  <c r="CO37" i="25"/>
  <c r="CT37" i="17"/>
  <c r="DK37" i="24"/>
  <c r="EA37" i="18"/>
  <c r="CS37" i="19"/>
  <c r="CT37" i="19"/>
  <c r="CS37" i="26"/>
  <c r="EE37" i="19"/>
  <c r="DC37" i="25"/>
  <c r="EE37" i="26"/>
  <c r="DX37" i="23"/>
  <c r="DE37" i="17"/>
  <c r="DS37" i="19"/>
  <c r="DL37" i="25"/>
  <c r="DO37" i="20"/>
  <c r="BP38" i="23"/>
  <c r="CE39" i="23"/>
  <c r="AX46" i="10"/>
  <c r="AP46" i="10"/>
  <c r="AH46" i="10"/>
  <c r="Z46" i="10"/>
  <c r="R46" i="10"/>
  <c r="AW46" i="10"/>
  <c r="AO46" i="10"/>
  <c r="AG46" i="10"/>
  <c r="Y46" i="10"/>
  <c r="Q46" i="10"/>
  <c r="BD46" i="10"/>
  <c r="AV46" i="10"/>
  <c r="AN46" i="10"/>
  <c r="AF46" i="10"/>
  <c r="X46" i="10"/>
  <c r="P46" i="10"/>
  <c r="BB46" i="10"/>
  <c r="AT46" i="10"/>
  <c r="AL46" i="10"/>
  <c r="AD46" i="10"/>
  <c r="V46" i="10"/>
  <c r="N46" i="10"/>
  <c r="BA46" i="10"/>
  <c r="AS46" i="10"/>
  <c r="AK46" i="10"/>
  <c r="AC46" i="10"/>
  <c r="U46" i="10"/>
  <c r="M46" i="10"/>
  <c r="AZ46" i="10"/>
  <c r="AR46" i="10"/>
  <c r="AJ46" i="10"/>
  <c r="AB46" i="10"/>
  <c r="T46" i="10"/>
  <c r="L46" i="10"/>
  <c r="AY46" i="10"/>
  <c r="AQ46" i="10"/>
  <c r="AI46" i="10"/>
  <c r="AA46" i="10"/>
  <c r="S46" i="10"/>
  <c r="AM46" i="10"/>
  <c r="AE46" i="10"/>
  <c r="W46" i="10"/>
  <c r="O46" i="10"/>
  <c r="BC46" i="10"/>
  <c r="AU46" i="10"/>
  <c r="J46" i="10"/>
  <c r="I46" i="10"/>
  <c r="K46" i="10"/>
  <c r="DU37" i="25"/>
  <c r="BT38" i="24"/>
  <c r="AX38" i="21"/>
  <c r="BH38" i="23"/>
  <c r="BL38" i="23"/>
  <c r="CF38" i="22"/>
  <c r="BS38" i="24"/>
  <c r="BD38" i="23"/>
  <c r="BN38" i="18"/>
  <c r="CN37" i="20"/>
  <c r="DT37" i="17"/>
  <c r="K47" i="8"/>
  <c r="DD37" i="18"/>
  <c r="BB38" i="16"/>
  <c r="EA37" i="23"/>
  <c r="CH38" i="19"/>
  <c r="BF38" i="24"/>
  <c r="CD38" i="26"/>
  <c r="CP37" i="18"/>
  <c r="CT37" i="18"/>
  <c r="ED37" i="24"/>
  <c r="EB37" i="19"/>
  <c r="EA37" i="20"/>
  <c r="DF37" i="21"/>
  <c r="DH37" i="26"/>
  <c r="DU37" i="21"/>
  <c r="DZ37" i="16"/>
  <c r="EB37" i="23"/>
  <c r="DM37" i="21"/>
  <c r="DZ37" i="20"/>
  <c r="CP37" i="24"/>
  <c r="DK37" i="16"/>
  <c r="CV37" i="20"/>
  <c r="EE37" i="16"/>
  <c r="DM37" i="23"/>
  <c r="CO37" i="17"/>
  <c r="DJ37" i="19"/>
  <c r="DR37" i="20"/>
  <c r="BY38" i="17"/>
  <c r="BY38" i="25"/>
  <c r="AW38" i="22"/>
  <c r="BI38" i="20"/>
  <c r="AU38" i="21"/>
  <c r="AU39" i="22"/>
  <c r="BY39" i="22"/>
  <c r="AP39" i="16"/>
  <c r="AH39" i="16"/>
  <c r="Z39" i="16"/>
  <c r="R39" i="16"/>
  <c r="J39" i="16"/>
  <c r="B39" i="16"/>
  <c r="BE39" i="16" s="1"/>
  <c r="AO39" i="16"/>
  <c r="AG39" i="16"/>
  <c r="BZ39" i="16" s="1"/>
  <c r="Y39" i="16"/>
  <c r="Q39" i="16"/>
  <c r="I39" i="16"/>
  <c r="AT39" i="16"/>
  <c r="AJ39" i="16"/>
  <c r="X39" i="16"/>
  <c r="N39" i="16"/>
  <c r="D39" i="16"/>
  <c r="BM39" i="16" s="1"/>
  <c r="AS39" i="16"/>
  <c r="AI39" i="16"/>
  <c r="W39" i="16"/>
  <c r="M39" i="16"/>
  <c r="C39" i="16"/>
  <c r="AQ39" i="16"/>
  <c r="AE39" i="16"/>
  <c r="U39" i="16"/>
  <c r="BN39" i="16" s="1"/>
  <c r="K39" i="16"/>
  <c r="AM39" i="16"/>
  <c r="V39" i="16"/>
  <c r="BO39" i="16" s="1"/>
  <c r="F39" i="16"/>
  <c r="AL39" i="16"/>
  <c r="T39" i="16"/>
  <c r="E39" i="16"/>
  <c r="AK39" i="16"/>
  <c r="CD39" i="16" s="1"/>
  <c r="S39" i="16"/>
  <c r="AF39" i="16"/>
  <c r="P39" i="16"/>
  <c r="AC39" i="16"/>
  <c r="L39" i="16"/>
  <c r="O39" i="16"/>
  <c r="H39" i="16"/>
  <c r="G39" i="16"/>
  <c r="AZ39" i="16" s="1"/>
  <c r="AR39" i="16"/>
  <c r="AN39" i="16"/>
  <c r="AD39" i="16"/>
  <c r="AA39" i="16"/>
  <c r="AB39" i="16"/>
  <c r="AP39" i="24"/>
  <c r="AH39" i="24"/>
  <c r="Z39" i="24"/>
  <c r="BS39" i="24" s="1"/>
  <c r="R39" i="24"/>
  <c r="J39" i="24"/>
  <c r="B39" i="24"/>
  <c r="BO39" i="24" s="1"/>
  <c r="AN39" i="24"/>
  <c r="AF39" i="24"/>
  <c r="X39" i="24"/>
  <c r="BQ39" i="24" s="1"/>
  <c r="P39" i="24"/>
  <c r="H39" i="24"/>
  <c r="BA39" i="24" s="1"/>
  <c r="AM39" i="24"/>
  <c r="AE39" i="24"/>
  <c r="W39" i="24"/>
  <c r="O39" i="24"/>
  <c r="G39" i="24"/>
  <c r="AT39" i="24"/>
  <c r="AL39" i="24"/>
  <c r="AD39" i="24"/>
  <c r="BW39" i="24" s="1"/>
  <c r="V39" i="24"/>
  <c r="N39" i="24"/>
  <c r="F39" i="24"/>
  <c r="AY39" i="24" s="1"/>
  <c r="AJ39" i="24"/>
  <c r="T39" i="24"/>
  <c r="D39" i="24"/>
  <c r="AI39" i="24"/>
  <c r="S39" i="24"/>
  <c r="BL39" i="24" s="1"/>
  <c r="C39" i="24"/>
  <c r="AG39" i="24"/>
  <c r="Q39" i="24"/>
  <c r="AS39" i="24"/>
  <c r="AC39" i="24"/>
  <c r="M39" i="24"/>
  <c r="AR39" i="24"/>
  <c r="AB39" i="24"/>
  <c r="BU39" i="24" s="1"/>
  <c r="L39" i="24"/>
  <c r="AK39" i="24"/>
  <c r="U39" i="24"/>
  <c r="E39" i="24"/>
  <c r="AA39" i="24"/>
  <c r="Y39" i="24"/>
  <c r="BR39" i="24" s="1"/>
  <c r="K39" i="24"/>
  <c r="I39" i="24"/>
  <c r="BB39" i="24" s="1"/>
  <c r="AQ39" i="24"/>
  <c r="AO39" i="24"/>
  <c r="CK38" i="21"/>
  <c r="CC38" i="17"/>
  <c r="CC38" i="26"/>
  <c r="CT37" i="24"/>
  <c r="CN37" i="24"/>
  <c r="DQ37" i="19"/>
  <c r="CR37" i="19"/>
  <c r="CV37" i="23"/>
  <c r="BG38" i="21"/>
  <c r="CE38" i="20"/>
  <c r="CE38" i="26"/>
  <c r="BE38" i="20"/>
  <c r="DG37" i="21"/>
  <c r="DH37" i="18"/>
  <c r="EF37" i="19"/>
  <c r="B51" i="7"/>
  <c r="H51" i="7"/>
  <c r="A52" i="7"/>
  <c r="G51" i="7"/>
  <c r="F51" i="7"/>
  <c r="E51" i="7"/>
  <c r="C51" i="7"/>
  <c r="D51" i="7"/>
  <c r="DD37" i="23"/>
  <c r="DN37" i="21"/>
  <c r="BT38" i="18"/>
  <c r="BV38" i="20"/>
  <c r="BH38" i="25"/>
  <c r="BL38" i="25"/>
  <c r="BS38" i="18"/>
  <c r="B52" i="10"/>
  <c r="A53" i="10"/>
  <c r="H52" i="10"/>
  <c r="F52" i="10"/>
  <c r="E52" i="10"/>
  <c r="D52" i="10"/>
  <c r="C52" i="10"/>
  <c r="G52" i="10"/>
  <c r="CR37" i="26"/>
  <c r="CN37" i="21"/>
  <c r="BD38" i="17"/>
  <c r="BD38" i="25"/>
  <c r="BN38" i="17"/>
  <c r="CR37" i="16"/>
  <c r="DI37" i="25"/>
  <c r="DA37" i="26"/>
  <c r="DU37" i="19"/>
  <c r="BO38" i="25"/>
  <c r="DR37" i="23"/>
  <c r="DD37" i="19"/>
  <c r="CT37" i="25"/>
  <c r="ED37" i="23"/>
  <c r="AW46" i="9"/>
  <c r="AO46" i="9"/>
  <c r="AG46" i="9"/>
  <c r="Y46" i="9"/>
  <c r="Q46" i="9"/>
  <c r="BD46" i="9"/>
  <c r="AV46" i="9"/>
  <c r="AN46" i="9"/>
  <c r="AF46" i="9"/>
  <c r="X46" i="9"/>
  <c r="P46" i="9"/>
  <c r="BC46" i="9"/>
  <c r="AU46" i="9"/>
  <c r="AM46" i="9"/>
  <c r="AE46" i="9"/>
  <c r="W46" i="9"/>
  <c r="O46" i="9"/>
  <c r="AZ46" i="9"/>
  <c r="AR46" i="9"/>
  <c r="AJ46" i="9"/>
  <c r="AB46" i="9"/>
  <c r="T46" i="9"/>
  <c r="L46" i="9"/>
  <c r="AT46" i="9"/>
  <c r="AD46" i="9"/>
  <c r="N46" i="9"/>
  <c r="AS46" i="9"/>
  <c r="AC46" i="9"/>
  <c r="M46" i="9"/>
  <c r="AQ46" i="9"/>
  <c r="AA46" i="9"/>
  <c r="AP46" i="9"/>
  <c r="Z46" i="9"/>
  <c r="BB46" i="9"/>
  <c r="AL46" i="9"/>
  <c r="V46" i="9"/>
  <c r="BA46" i="9"/>
  <c r="AK46" i="9"/>
  <c r="U46" i="9"/>
  <c r="AY46" i="9"/>
  <c r="AI46" i="9"/>
  <c r="S46" i="9"/>
  <c r="AX46" i="9"/>
  <c r="AH46" i="9"/>
  <c r="R46" i="9"/>
  <c r="I46" i="9"/>
  <c r="K46" i="9"/>
  <c r="J46" i="9"/>
  <c r="DY37" i="17"/>
  <c r="DQ37" i="21"/>
  <c r="CY37" i="17"/>
  <c r="DL37" i="17"/>
  <c r="CO37" i="18"/>
  <c r="DA37" i="21"/>
  <c r="DF37" i="25"/>
  <c r="DC37" i="21"/>
  <c r="DD37" i="24"/>
  <c r="CZ37" i="17"/>
  <c r="EE37" i="24"/>
  <c r="EC37" i="26"/>
  <c r="CQ37" i="19"/>
  <c r="DR37" i="21"/>
  <c r="EF37" i="20"/>
  <c r="DZ37" i="25"/>
  <c r="CS37" i="24"/>
  <c r="DT37" i="18"/>
  <c r="DS37" i="16"/>
  <c r="DS37" i="25"/>
  <c r="DE37" i="26"/>
  <c r="CW37" i="23"/>
  <c r="DW37" i="25"/>
  <c r="EA37" i="24"/>
  <c r="DY37" i="18"/>
  <c r="DE37" i="21"/>
  <c r="CY37" i="20"/>
  <c r="DX37" i="24"/>
  <c r="DY37" i="26"/>
  <c r="DM37" i="19"/>
  <c r="DB37" i="25"/>
  <c r="DG37" i="20"/>
  <c r="DG37" i="23"/>
  <c r="CS37" i="16"/>
  <c r="DY37" i="21"/>
  <c r="CU37" i="25"/>
  <c r="DK37" i="23"/>
  <c r="AP39" i="17"/>
  <c r="AH39" i="17"/>
  <c r="Z39" i="17"/>
  <c r="R39" i="17"/>
  <c r="J39" i="17"/>
  <c r="BC39" i="17" s="1"/>
  <c r="B39" i="17"/>
  <c r="AO39" i="17"/>
  <c r="CH39" i="17" s="1"/>
  <c r="AG39" i="17"/>
  <c r="Y39" i="17"/>
  <c r="Q39" i="17"/>
  <c r="I39" i="17"/>
  <c r="BB39" i="17" s="1"/>
  <c r="AR39" i="17"/>
  <c r="AF39" i="17"/>
  <c r="BY39" i="17" s="1"/>
  <c r="V39" i="17"/>
  <c r="L39" i="17"/>
  <c r="AQ39" i="17"/>
  <c r="AE39" i="17"/>
  <c r="U39" i="17"/>
  <c r="K39" i="17"/>
  <c r="AN39" i="17"/>
  <c r="AD39" i="17"/>
  <c r="BW39" i="17" s="1"/>
  <c r="T39" i="17"/>
  <c r="H39" i="17"/>
  <c r="AM39" i="17"/>
  <c r="AC39" i="17"/>
  <c r="S39" i="17"/>
  <c r="G39" i="17"/>
  <c r="AB39" i="17"/>
  <c r="F39" i="17"/>
  <c r="AA39" i="17"/>
  <c r="E39" i="17"/>
  <c r="AT39" i="17"/>
  <c r="X39" i="17"/>
  <c r="D39" i="17"/>
  <c r="AS39" i="17"/>
  <c r="W39" i="17"/>
  <c r="C39" i="17"/>
  <c r="CC39" i="17" s="1"/>
  <c r="AK39" i="17"/>
  <c r="O39" i="17"/>
  <c r="AL39" i="17"/>
  <c r="AJ39" i="17"/>
  <c r="AI39" i="17"/>
  <c r="P39" i="17"/>
  <c r="N39" i="17"/>
  <c r="M39" i="17"/>
  <c r="BF39" i="17" s="1"/>
  <c r="AW47" i="2"/>
  <c r="BD46" i="5"/>
  <c r="AV46" i="5"/>
  <c r="AN46" i="5"/>
  <c r="AF46" i="5"/>
  <c r="X46" i="5"/>
  <c r="P46" i="5"/>
  <c r="BC46" i="5"/>
  <c r="AU46" i="5"/>
  <c r="AM46" i="5"/>
  <c r="AE46" i="5"/>
  <c r="W46" i="5"/>
  <c r="O46" i="5"/>
  <c r="AY46" i="5"/>
  <c r="AQ46" i="5"/>
  <c r="AI46" i="5"/>
  <c r="AA46" i="5"/>
  <c r="S46" i="5"/>
  <c r="AX46" i="5"/>
  <c r="AP46" i="5"/>
  <c r="AH46" i="5"/>
  <c r="Z46" i="5"/>
  <c r="R46" i="5"/>
  <c r="AS46" i="5"/>
  <c r="AC46" i="5"/>
  <c r="M46" i="5"/>
  <c r="AR46" i="5"/>
  <c r="AB46" i="5"/>
  <c r="L46" i="5"/>
  <c r="AO46" i="5"/>
  <c r="Y46" i="5"/>
  <c r="BB46" i="5"/>
  <c r="AL46" i="5"/>
  <c r="V46" i="5"/>
  <c r="BA46" i="5"/>
  <c r="AK46" i="5"/>
  <c r="U46" i="5"/>
  <c r="AZ46" i="5"/>
  <c r="AJ46" i="5"/>
  <c r="T46" i="5"/>
  <c r="AW46" i="5"/>
  <c r="AG46" i="5"/>
  <c r="Q46" i="5"/>
  <c r="AT46" i="5"/>
  <c r="AD46" i="5"/>
  <c r="N46" i="5"/>
  <c r="K46" i="5"/>
  <c r="J46" i="5"/>
  <c r="I46" i="5"/>
  <c r="BU38" i="24"/>
  <c r="DH37" i="24"/>
  <c r="BD38" i="18"/>
  <c r="DR37" i="24"/>
  <c r="BB38" i="20"/>
  <c r="AY38" i="22"/>
  <c r="DL37" i="18"/>
  <c r="CW37" i="26"/>
  <c r="DI37" i="23"/>
  <c r="EF37" i="23"/>
  <c r="CV37" i="18"/>
  <c r="CW37" i="20"/>
  <c r="CH38" i="22"/>
  <c r="BF38" i="19"/>
  <c r="BW38" i="24"/>
  <c r="CD38" i="21"/>
  <c r="BQ38" i="17"/>
  <c r="BQ38" i="26"/>
  <c r="DC37" i="23"/>
  <c r="DY37" i="23"/>
  <c r="CN37" i="17"/>
  <c r="DS37" i="17"/>
  <c r="EC37" i="21"/>
  <c r="DA37" i="25"/>
  <c r="EA37" i="25"/>
  <c r="DS37" i="23"/>
  <c r="DX37" i="26"/>
  <c r="DV37" i="23"/>
  <c r="DZ37" i="26"/>
  <c r="DT37" i="19"/>
  <c r="DK37" i="21"/>
  <c r="EB37" i="20"/>
  <c r="DS37" i="24"/>
  <c r="DF37" i="24"/>
  <c r="DG37" i="18"/>
  <c r="DY37" i="16"/>
  <c r="EE37" i="25"/>
  <c r="CU37" i="26"/>
  <c r="DQ37" i="17"/>
  <c r="CT37" i="20"/>
  <c r="CS37" i="23"/>
  <c r="CU37" i="17"/>
  <c r="DK37" i="25"/>
  <c r="CV37" i="24"/>
  <c r="DJ37" i="23"/>
  <c r="DM37" i="26"/>
  <c r="CV37" i="19"/>
  <c r="CZ37" i="25"/>
  <c r="DS37" i="18"/>
  <c r="DL37" i="23"/>
  <c r="DV37" i="16"/>
  <c r="DH37" i="21"/>
  <c r="CQ37" i="25"/>
  <c r="DN37" i="24"/>
  <c r="EA37" i="17"/>
  <c r="BY38" i="20"/>
  <c r="AW38" i="18"/>
  <c r="BI38" i="21"/>
  <c r="BJ38" i="18"/>
  <c r="BJ38" i="26"/>
  <c r="AU38" i="23"/>
  <c r="AY39" i="23"/>
  <c r="BA39" i="23"/>
  <c r="BO39" i="23"/>
  <c r="AR39" i="18"/>
  <c r="CK39" i="18" s="1"/>
  <c r="AJ39" i="18"/>
  <c r="AB39" i="18"/>
  <c r="T39" i="18"/>
  <c r="BM39" i="18" s="1"/>
  <c r="L39" i="18"/>
  <c r="D39" i="18"/>
  <c r="AM39" i="18"/>
  <c r="CF39" i="18" s="1"/>
  <c r="AD39" i="18"/>
  <c r="U39" i="18"/>
  <c r="BN39" i="18" s="1"/>
  <c r="K39" i="18"/>
  <c r="B39" i="18"/>
  <c r="AL39" i="18"/>
  <c r="AC39" i="18"/>
  <c r="S39" i="18"/>
  <c r="J39" i="18"/>
  <c r="BC39" i="18" s="1"/>
  <c r="AT39" i="18"/>
  <c r="AK39" i="18"/>
  <c r="CD39" i="18" s="1"/>
  <c r="AA39" i="18"/>
  <c r="R39" i="18"/>
  <c r="I39" i="18"/>
  <c r="AS39" i="18"/>
  <c r="AI39" i="18"/>
  <c r="Z39" i="18"/>
  <c r="Q39" i="18"/>
  <c r="H39" i="18"/>
  <c r="BU39" i="18" s="1"/>
  <c r="AH39" i="18"/>
  <c r="P39" i="18"/>
  <c r="AG39" i="18"/>
  <c r="BZ39" i="18" s="1"/>
  <c r="O39" i="18"/>
  <c r="AF39" i="18"/>
  <c r="N39" i="18"/>
  <c r="AP39" i="18"/>
  <c r="M39" i="18"/>
  <c r="BF39" i="18" s="1"/>
  <c r="AO39" i="18"/>
  <c r="G39" i="18"/>
  <c r="AN39" i="18"/>
  <c r="F39" i="18"/>
  <c r="AE39" i="18"/>
  <c r="E39" i="18"/>
  <c r="Y39" i="18"/>
  <c r="X39" i="18"/>
  <c r="BQ39" i="18" s="1"/>
  <c r="W39" i="18"/>
  <c r="V39" i="18"/>
  <c r="AQ39" i="18"/>
  <c r="C39" i="18"/>
  <c r="AM39" i="26"/>
  <c r="AE39" i="26"/>
  <c r="BX39" i="26" s="1"/>
  <c r="W39" i="26"/>
  <c r="O39" i="26"/>
  <c r="G39" i="26"/>
  <c r="AT39" i="26"/>
  <c r="AL39" i="26"/>
  <c r="AD39" i="26"/>
  <c r="V39" i="26"/>
  <c r="N39" i="26"/>
  <c r="F39" i="26"/>
  <c r="AP39" i="26"/>
  <c r="AF39" i="26"/>
  <c r="T39" i="26"/>
  <c r="J39" i="26"/>
  <c r="BC39" i="26" s="1"/>
  <c r="AK39" i="26"/>
  <c r="AA39" i="26"/>
  <c r="Q39" i="26"/>
  <c r="E39" i="26"/>
  <c r="AQ39" i="26"/>
  <c r="CJ39" i="26" s="1"/>
  <c r="AB39" i="26"/>
  <c r="M39" i="26"/>
  <c r="BF39" i="26" s="1"/>
  <c r="AO39" i="26"/>
  <c r="Z39" i="26"/>
  <c r="L39" i="26"/>
  <c r="AN39" i="26"/>
  <c r="CG39" i="26" s="1"/>
  <c r="Y39" i="26"/>
  <c r="K39" i="26"/>
  <c r="BD39" i="26" s="1"/>
  <c r="AC39" i="26"/>
  <c r="D39" i="26"/>
  <c r="X39" i="26"/>
  <c r="BQ39" i="26" s="1"/>
  <c r="C39" i="26"/>
  <c r="U39" i="26"/>
  <c r="S39" i="26"/>
  <c r="BL39" i="26" s="1"/>
  <c r="AS39" i="26"/>
  <c r="R39" i="26"/>
  <c r="BK39" i="26" s="1"/>
  <c r="AR39" i="26"/>
  <c r="P39" i="26"/>
  <c r="I39" i="26"/>
  <c r="BB39" i="26" s="1"/>
  <c r="AJ39" i="26"/>
  <c r="AI39" i="26"/>
  <c r="AG39" i="26"/>
  <c r="AH39" i="26"/>
  <c r="H39" i="26"/>
  <c r="BM39" i="26" s="1"/>
  <c r="B39" i="26"/>
  <c r="CC38" i="20"/>
  <c r="DQ37" i="24"/>
  <c r="DC37" i="26"/>
  <c r="CE38" i="19"/>
  <c r="BU38" i="25"/>
  <c r="BK38" i="20"/>
  <c r="CX37" i="17"/>
  <c r="EC37" i="18"/>
  <c r="CZ37" i="16"/>
  <c r="DR37" i="26"/>
  <c r="ED37" i="20"/>
  <c r="CX37" i="24"/>
  <c r="ED37" i="18"/>
  <c r="AX38" i="25"/>
  <c r="BH38" i="18"/>
  <c r="CG38" i="17"/>
  <c r="CF38" i="17"/>
  <c r="DP37" i="16"/>
  <c r="BR38" i="17"/>
  <c r="BR38" i="26"/>
  <c r="DD37" i="21"/>
  <c r="CR37" i="24"/>
  <c r="DN37" i="17"/>
  <c r="DH37" i="20"/>
  <c r="CW37" i="24"/>
  <c r="BA46" i="2"/>
  <c r="AS46" i="2"/>
  <c r="AK46" i="2"/>
  <c r="AC46" i="2"/>
  <c r="U46" i="2"/>
  <c r="M46" i="2"/>
  <c r="AZ46" i="2"/>
  <c r="AR46" i="2"/>
  <c r="AJ46" i="2"/>
  <c r="AB46" i="2"/>
  <c r="T46" i="2"/>
  <c r="L46" i="2"/>
  <c r="BD46" i="2"/>
  <c r="AV46" i="2"/>
  <c r="AN46" i="2"/>
  <c r="AF46" i="2"/>
  <c r="X46" i="2"/>
  <c r="P46" i="2"/>
  <c r="AU46" i="2"/>
  <c r="AE46" i="2"/>
  <c r="O46" i="2"/>
  <c r="BC46" i="2"/>
  <c r="AM46" i="2"/>
  <c r="W46" i="2"/>
  <c r="BB46" i="2"/>
  <c r="AL46" i="2"/>
  <c r="V46" i="2"/>
  <c r="AI46" i="2"/>
  <c r="AG46" i="2"/>
  <c r="Q46" i="2"/>
  <c r="AP46" i="2"/>
  <c r="Z46" i="2"/>
  <c r="AY46" i="2"/>
  <c r="S46" i="2"/>
  <c r="AX46" i="2"/>
  <c r="AH46" i="2"/>
  <c r="R46" i="2"/>
  <c r="AW46" i="2"/>
  <c r="AT46" i="2"/>
  <c r="AD46" i="2"/>
  <c r="N46" i="2"/>
  <c r="AQ46" i="2"/>
  <c r="AA46" i="2"/>
  <c r="AO46" i="2"/>
  <c r="Y46" i="2"/>
  <c r="I46" i="2"/>
  <c r="J46" i="2"/>
  <c r="K46" i="2"/>
  <c r="BB46" i="3"/>
  <c r="AT46" i="3"/>
  <c r="AL46" i="3"/>
  <c r="AD46" i="3"/>
  <c r="V46" i="3"/>
  <c r="N46" i="3"/>
  <c r="BA46" i="3"/>
  <c r="AS46" i="3"/>
  <c r="AK46" i="3"/>
  <c r="AC46" i="3"/>
  <c r="U46" i="3"/>
  <c r="M46" i="3"/>
  <c r="AW46" i="3"/>
  <c r="AO46" i="3"/>
  <c r="AG46" i="3"/>
  <c r="Y46" i="3"/>
  <c r="Q46" i="3"/>
  <c r="BD46" i="3"/>
  <c r="AV46" i="3"/>
  <c r="AN46" i="3"/>
  <c r="AF46" i="3"/>
  <c r="X46" i="3"/>
  <c r="P46" i="3"/>
  <c r="AY46" i="3"/>
  <c r="AI46" i="3"/>
  <c r="S46" i="3"/>
  <c r="AH46" i="3"/>
  <c r="AU46" i="3"/>
  <c r="AE46" i="3"/>
  <c r="O46" i="3"/>
  <c r="AZ46" i="3"/>
  <c r="AJ46" i="3"/>
  <c r="T46" i="3"/>
  <c r="AX46" i="3"/>
  <c r="R46" i="3"/>
  <c r="AR46" i="3"/>
  <c r="AB46" i="3"/>
  <c r="L46" i="3"/>
  <c r="AQ46" i="3"/>
  <c r="AA46" i="3"/>
  <c r="AP46" i="3"/>
  <c r="Z46" i="3"/>
  <c r="BC46" i="3"/>
  <c r="AM46" i="3"/>
  <c r="W46" i="3"/>
  <c r="I46" i="3"/>
  <c r="K46" i="3"/>
  <c r="J46" i="3"/>
  <c r="DB37" i="24"/>
  <c r="DQ37" i="20"/>
  <c r="CQ37" i="18"/>
  <c r="CW37" i="16"/>
  <c r="DC37" i="18"/>
  <c r="DO37" i="26"/>
  <c r="DW37" i="17"/>
  <c r="CV37" i="21"/>
  <c r="DG37" i="25"/>
  <c r="CP37" i="25"/>
  <c r="CP37" i="17"/>
  <c r="CO37" i="19"/>
  <c r="DA37" i="18"/>
  <c r="DK37" i="26"/>
  <c r="ED37" i="19"/>
  <c r="CW37" i="25"/>
  <c r="DY37" i="24"/>
  <c r="DM37" i="18"/>
  <c r="DZ37" i="23"/>
  <c r="DX37" i="18"/>
  <c r="DX37" i="16"/>
  <c r="DV37" i="20"/>
  <c r="DO37" i="16"/>
  <c r="CX37" i="16"/>
  <c r="DF37" i="23"/>
  <c r="CQ37" i="17"/>
  <c r="DT37" i="20"/>
  <c r="DF37" i="18"/>
  <c r="DT37" i="16"/>
  <c r="CS37" i="25"/>
  <c r="CP37" i="21"/>
  <c r="DU37" i="18"/>
  <c r="DN37" i="16"/>
  <c r="CO37" i="21"/>
  <c r="DX37" i="25"/>
  <c r="CY37" i="23"/>
  <c r="CY37" i="26"/>
  <c r="BE39" i="26"/>
  <c r="CH39" i="22"/>
  <c r="AR39" i="25"/>
  <c r="AJ39" i="25"/>
  <c r="AB39" i="25"/>
  <c r="T39" i="25"/>
  <c r="L39" i="25"/>
  <c r="D39" i="25"/>
  <c r="AW39" i="25" s="1"/>
  <c r="AQ39" i="25"/>
  <c r="AI39" i="25"/>
  <c r="AA39" i="25"/>
  <c r="S39" i="25"/>
  <c r="K39" i="25"/>
  <c r="C39" i="25"/>
  <c r="BU39" i="25" s="1"/>
  <c r="AP39" i="25"/>
  <c r="AH39" i="25"/>
  <c r="CA39" i="25" s="1"/>
  <c r="Z39" i="25"/>
  <c r="R39" i="25"/>
  <c r="J39" i="25"/>
  <c r="BC39" i="25" s="1"/>
  <c r="B39" i="25"/>
  <c r="AO39" i="25"/>
  <c r="AG39" i="25"/>
  <c r="Y39" i="25"/>
  <c r="Q39" i="25"/>
  <c r="BJ39" i="25" s="1"/>
  <c r="I39" i="25"/>
  <c r="AN39" i="25"/>
  <c r="AF39" i="25"/>
  <c r="X39" i="25"/>
  <c r="P39" i="25"/>
  <c r="H39" i="25"/>
  <c r="AC39" i="25"/>
  <c r="F39" i="25"/>
  <c r="AY39" i="25" s="1"/>
  <c r="AT39" i="25"/>
  <c r="W39" i="25"/>
  <c r="E39" i="25"/>
  <c r="AS39" i="25"/>
  <c r="V39" i="25"/>
  <c r="AM39" i="25"/>
  <c r="U39" i="25"/>
  <c r="AL39" i="25"/>
  <c r="CE39" i="25" s="1"/>
  <c r="AK39" i="25"/>
  <c r="AE39" i="25"/>
  <c r="AD39" i="25"/>
  <c r="BW39" i="25" s="1"/>
  <c r="O39" i="25"/>
  <c r="N39" i="25"/>
  <c r="M39" i="25"/>
  <c r="G39" i="25"/>
  <c r="BU38" i="16"/>
  <c r="CV37" i="16"/>
  <c r="BX38" i="23"/>
  <c r="BZ38" i="22"/>
  <c r="DJ37" i="18"/>
  <c r="DB37" i="21"/>
  <c r="AU38" i="24"/>
  <c r="CJ38" i="23"/>
  <c r="BZ39" i="26"/>
  <c r="BC39" i="24"/>
  <c r="BF39" i="24"/>
  <c r="CI38" i="26"/>
  <c r="BU38" i="18"/>
  <c r="BT38" i="21"/>
  <c r="BV38" i="23"/>
  <c r="BH38" i="21"/>
  <c r="CA38" i="25"/>
  <c r="CM38" i="22"/>
  <c r="AY46" i="8"/>
  <c r="AQ46" i="8"/>
  <c r="AI46" i="8"/>
  <c r="AA46" i="8"/>
  <c r="S46" i="8"/>
  <c r="AX46" i="8"/>
  <c r="AP46" i="8"/>
  <c r="AH46" i="8"/>
  <c r="Z46" i="8"/>
  <c r="R46" i="8"/>
  <c r="AW46" i="8"/>
  <c r="AO46" i="8"/>
  <c r="AG46" i="8"/>
  <c r="Y46" i="8"/>
  <c r="Q46" i="8"/>
  <c r="BD46" i="8"/>
  <c r="AV46" i="8"/>
  <c r="AN46" i="8"/>
  <c r="AF46" i="8"/>
  <c r="X46" i="8"/>
  <c r="P46" i="8"/>
  <c r="BC46" i="8"/>
  <c r="AU46" i="8"/>
  <c r="AM46" i="8"/>
  <c r="AE46" i="8"/>
  <c r="W46" i="8"/>
  <c r="O46" i="8"/>
  <c r="BB46" i="8"/>
  <c r="AT46" i="8"/>
  <c r="AL46" i="8"/>
  <c r="AD46" i="8"/>
  <c r="V46" i="8"/>
  <c r="N46" i="8"/>
  <c r="BA46" i="8"/>
  <c r="AS46" i="8"/>
  <c r="AK46" i="8"/>
  <c r="AC46" i="8"/>
  <c r="U46" i="8"/>
  <c r="M46" i="8"/>
  <c r="AZ46" i="8"/>
  <c r="AR46" i="8"/>
  <c r="AJ46" i="8"/>
  <c r="AB46" i="8"/>
  <c r="T46" i="8"/>
  <c r="L46" i="8"/>
  <c r="I46" i="8"/>
  <c r="K46" i="8"/>
  <c r="J46" i="8"/>
  <c r="CG38" i="18"/>
  <c r="CG38" i="25"/>
  <c r="BM38" i="22"/>
  <c r="CF38" i="18"/>
  <c r="BA38" i="17"/>
  <c r="BS38" i="21"/>
  <c r="DW37" i="23"/>
  <c r="AW46" i="6"/>
  <c r="AO46" i="6"/>
  <c r="AG46" i="6"/>
  <c r="Y46" i="6"/>
  <c r="Q46" i="6"/>
  <c r="BD46" i="6"/>
  <c r="AV46" i="6"/>
  <c r="AN46" i="6"/>
  <c r="AF46" i="6"/>
  <c r="X46" i="6"/>
  <c r="P46" i="6"/>
  <c r="BC46" i="6"/>
  <c r="AU46" i="6"/>
  <c r="AM46" i="6"/>
  <c r="AE46" i="6"/>
  <c r="W46" i="6"/>
  <c r="O46" i="6"/>
  <c r="BB46" i="6"/>
  <c r="AT46" i="6"/>
  <c r="AL46" i="6"/>
  <c r="AD46" i="6"/>
  <c r="V46" i="6"/>
  <c r="N46" i="6"/>
  <c r="BA46" i="6"/>
  <c r="AS46" i="6"/>
  <c r="AK46" i="6"/>
  <c r="AC46" i="6"/>
  <c r="U46" i="6"/>
  <c r="M46" i="6"/>
  <c r="AZ46" i="6"/>
  <c r="AR46" i="6"/>
  <c r="AJ46" i="6"/>
  <c r="AB46" i="6"/>
  <c r="T46" i="6"/>
  <c r="L46" i="6"/>
  <c r="AY46" i="6"/>
  <c r="AQ46" i="6"/>
  <c r="AI46" i="6"/>
  <c r="AA46" i="6"/>
  <c r="S46" i="6"/>
  <c r="AH46" i="6"/>
  <c r="Z46" i="6"/>
  <c r="R46" i="6"/>
  <c r="AX46" i="6"/>
  <c r="AP46" i="6"/>
  <c r="I46" i="6"/>
  <c r="K46" i="6"/>
  <c r="J46" i="6"/>
  <c r="CX37" i="18"/>
  <c r="BC38" i="22"/>
  <c r="BR38" i="19"/>
  <c r="CO37" i="24"/>
  <c r="CR37" i="17"/>
  <c r="EF37" i="25"/>
  <c r="ED37" i="16"/>
  <c r="DT37" i="23"/>
  <c r="DQ37" i="18"/>
  <c r="AV38" i="23"/>
  <c r="CL38" i="17"/>
  <c r="CL38" i="25"/>
  <c r="CN37" i="19"/>
  <c r="DC37" i="24"/>
  <c r="CH38" i="17"/>
  <c r="BW38" i="26"/>
  <c r="CO37" i="23"/>
  <c r="DI37" i="24"/>
  <c r="DL37" i="16"/>
  <c r="DO37" i="17"/>
  <c r="E51" i="12"/>
  <c r="D51" i="12"/>
  <c r="C51" i="12"/>
  <c r="B51" i="12"/>
  <c r="A52" i="12"/>
  <c r="H51" i="12"/>
  <c r="G51" i="12"/>
  <c r="F51" i="12"/>
  <c r="DN37" i="25"/>
  <c r="EB37" i="16"/>
  <c r="ED37" i="21"/>
  <c r="CR37" i="20"/>
  <c r="DS37" i="20"/>
  <c r="EF37" i="26"/>
  <c r="CV37" i="25"/>
  <c r="DO37" i="18"/>
  <c r="EA37" i="16"/>
  <c r="DX37" i="19"/>
  <c r="CR37" i="25"/>
  <c r="CP37" i="23"/>
  <c r="CW37" i="17"/>
  <c r="DA37" i="23"/>
  <c r="DA37" i="17"/>
  <c r="DR37" i="16"/>
  <c r="CO37" i="20"/>
  <c r="DF37" i="19"/>
  <c r="DV37" i="21"/>
  <c r="EB37" i="24"/>
  <c r="DN37" i="18"/>
  <c r="DI37" i="17"/>
  <c r="DP37" i="23"/>
  <c r="EE37" i="18"/>
  <c r="DC37" i="16"/>
  <c r="EE37" i="21"/>
  <c r="DX37" i="20"/>
  <c r="DB37" i="20"/>
  <c r="CS37" i="18"/>
  <c r="DW37" i="19"/>
  <c r="DS37" i="21"/>
  <c r="DJ37" i="25"/>
  <c r="ED37" i="17"/>
  <c r="CR37" i="21"/>
  <c r="AX46" i="7"/>
  <c r="AP46" i="7"/>
  <c r="AH46" i="7"/>
  <c r="Z46" i="7"/>
  <c r="R46" i="7"/>
  <c r="BD46" i="7"/>
  <c r="AV46" i="7"/>
  <c r="AN46" i="7"/>
  <c r="AF46" i="7"/>
  <c r="X46" i="7"/>
  <c r="P46" i="7"/>
  <c r="AW46" i="7"/>
  <c r="AO46" i="7"/>
  <c r="AG46" i="7"/>
  <c r="Y46" i="7"/>
  <c r="Q46" i="7"/>
  <c r="BC46" i="7"/>
  <c r="AU46" i="7"/>
  <c r="AM46" i="7"/>
  <c r="AE46" i="7"/>
  <c r="W46" i="7"/>
  <c r="O46" i="7"/>
  <c r="BB46" i="7"/>
  <c r="AT46" i="7"/>
  <c r="AL46" i="7"/>
  <c r="AD46" i="7"/>
  <c r="V46" i="7"/>
  <c r="N46" i="7"/>
  <c r="BA46" i="7"/>
  <c r="AS46" i="7"/>
  <c r="AK46" i="7"/>
  <c r="AC46" i="7"/>
  <c r="U46" i="7"/>
  <c r="M46" i="7"/>
  <c r="AY46" i="7"/>
  <c r="AQ46" i="7"/>
  <c r="AI46" i="7"/>
  <c r="AA46" i="7"/>
  <c r="S46" i="7"/>
  <c r="AZ46" i="7"/>
  <c r="AR46" i="7"/>
  <c r="AJ46" i="7"/>
  <c r="AB46" i="7"/>
  <c r="T46" i="7"/>
  <c r="L46" i="7"/>
  <c r="J46" i="7"/>
  <c r="K46" i="7"/>
  <c r="I46" i="7"/>
  <c r="BR39" i="22"/>
  <c r="BR39" i="17"/>
  <c r="CF39" i="22"/>
  <c r="CF39" i="17"/>
  <c r="BT39" i="22"/>
  <c r="BT39" i="17"/>
  <c r="DW37" i="24"/>
  <c r="DR37" i="17"/>
  <c r="DH37" i="16"/>
  <c r="AW38" i="16"/>
  <c r="BJ38" i="19"/>
  <c r="BM39" i="25"/>
  <c r="BM39" i="22"/>
  <c r="BQ39" i="25"/>
  <c r="BQ39" i="22"/>
  <c r="BX39" i="25"/>
  <c r="BX39" i="22"/>
  <c r="AM39" i="19"/>
  <c r="AE39" i="19"/>
  <c r="W39" i="19"/>
  <c r="O39" i="19"/>
  <c r="G39" i="19"/>
  <c r="AT39" i="19"/>
  <c r="AL39" i="19"/>
  <c r="AD39" i="19"/>
  <c r="BW39" i="19" s="1"/>
  <c r="V39" i="19"/>
  <c r="N39" i="19"/>
  <c r="BN39" i="19" s="1"/>
  <c r="F39" i="19"/>
  <c r="AS39" i="19"/>
  <c r="AK39" i="19"/>
  <c r="AC39" i="19"/>
  <c r="U39" i="19"/>
  <c r="M39" i="19"/>
  <c r="E39" i="19"/>
  <c r="AQ39" i="19"/>
  <c r="AI39" i="19"/>
  <c r="AA39" i="19"/>
  <c r="S39" i="19"/>
  <c r="K39" i="19"/>
  <c r="C39" i="19"/>
  <c r="AP39" i="19"/>
  <c r="AH39" i="19"/>
  <c r="Z39" i="19"/>
  <c r="R39" i="19"/>
  <c r="J39" i="19"/>
  <c r="B39" i="19"/>
  <c r="CM39" i="19" s="1"/>
  <c r="AB39" i="19"/>
  <c r="H39" i="19"/>
  <c r="Y39" i="19"/>
  <c r="D39" i="19"/>
  <c r="AO39" i="19"/>
  <c r="CH39" i="19" s="1"/>
  <c r="T39" i="19"/>
  <c r="AN39" i="19"/>
  <c r="I39" i="19"/>
  <c r="AJ39" i="19"/>
  <c r="AG39" i="19"/>
  <c r="AF39" i="19"/>
  <c r="AR39" i="19"/>
  <c r="X39" i="19"/>
  <c r="Q39" i="19"/>
  <c r="P39" i="19"/>
  <c r="L39" i="19"/>
  <c r="CC38" i="21"/>
  <c r="BG38" i="24"/>
  <c r="BU38" i="26"/>
  <c r="EF37" i="21"/>
  <c r="E51" i="2"/>
  <c r="D51" i="2"/>
  <c r="H51" i="2"/>
  <c r="G51" i="2"/>
  <c r="B51" i="2"/>
  <c r="A52" i="2"/>
  <c r="F51" i="2"/>
  <c r="C51" i="2"/>
  <c r="DP37" i="26"/>
  <c r="AX38" i="26"/>
  <c r="AW38" i="17"/>
  <c r="AW38" i="26"/>
  <c r="BJ38" i="20"/>
  <c r="AU38" i="17"/>
  <c r="AU38" i="25"/>
  <c r="BP38" i="20"/>
  <c r="BW39" i="26"/>
  <c r="BW39" i="16"/>
  <c r="BB39" i="16"/>
  <c r="CC39" i="16"/>
  <c r="BL39" i="16"/>
  <c r="CG39" i="16"/>
  <c r="BN39" i="17"/>
  <c r="AT39" i="20"/>
  <c r="AL39" i="20"/>
  <c r="AD39" i="20"/>
  <c r="V39" i="20"/>
  <c r="N39" i="20"/>
  <c r="F39" i="20"/>
  <c r="AR39" i="20"/>
  <c r="AJ39" i="20"/>
  <c r="AB39" i="20"/>
  <c r="BU39" i="20" s="1"/>
  <c r="T39" i="20"/>
  <c r="L39" i="20"/>
  <c r="D39" i="20"/>
  <c r="AO39" i="20"/>
  <c r="AE39" i="20"/>
  <c r="S39" i="20"/>
  <c r="I39" i="20"/>
  <c r="AN39" i="20"/>
  <c r="AC39" i="20"/>
  <c r="R39" i="20"/>
  <c r="H39" i="20"/>
  <c r="AM39" i="20"/>
  <c r="AA39" i="20"/>
  <c r="Q39" i="20"/>
  <c r="BJ39" i="20" s="1"/>
  <c r="G39" i="20"/>
  <c r="AK39" i="20"/>
  <c r="Z39" i="20"/>
  <c r="P39" i="20"/>
  <c r="E39" i="20"/>
  <c r="AI39" i="20"/>
  <c r="Y39" i="20"/>
  <c r="O39" i="20"/>
  <c r="BH39" i="20" s="1"/>
  <c r="C39" i="20"/>
  <c r="AS39" i="20"/>
  <c r="AH39" i="20"/>
  <c r="X39" i="20"/>
  <c r="M39" i="20"/>
  <c r="B39" i="20"/>
  <c r="W39" i="20"/>
  <c r="U39" i="20"/>
  <c r="BN39" i="20" s="1"/>
  <c r="J39" i="20"/>
  <c r="AQ39" i="20"/>
  <c r="AP39" i="20"/>
  <c r="AG39" i="20"/>
  <c r="AF39" i="20"/>
  <c r="K39" i="20"/>
  <c r="BD39" i="20" s="1"/>
  <c r="CK38" i="25"/>
  <c r="CI38" i="20"/>
  <c r="EB38" i="20" s="1"/>
  <c r="DD37" i="25"/>
  <c r="EB37" i="26"/>
  <c r="DM37" i="24"/>
  <c r="CT37" i="21"/>
  <c r="CB38" i="20"/>
  <c r="BG38" i="25"/>
  <c r="BU38" i="19"/>
  <c r="BE38" i="18"/>
  <c r="CQ38" i="18" s="1"/>
  <c r="BK38" i="21"/>
  <c r="CY37" i="18"/>
  <c r="DU37" i="24"/>
  <c r="CQ37" i="23"/>
  <c r="DP37" i="18"/>
  <c r="DG37" i="17"/>
  <c r="BH38" i="20"/>
  <c r="CA38" i="26"/>
  <c r="CG38" i="26"/>
  <c r="CO37" i="26"/>
  <c r="DG37" i="26"/>
  <c r="BX38" i="18"/>
  <c r="BX38" i="26"/>
  <c r="BZ38" i="17"/>
  <c r="BZ38" i="25"/>
  <c r="ED37" i="26"/>
  <c r="CO37" i="16"/>
  <c r="DN37" i="19"/>
  <c r="EF37" i="17"/>
  <c r="CW37" i="18"/>
  <c r="AY38" i="25"/>
  <c r="CY37" i="19"/>
  <c r="DC37" i="17"/>
  <c r="CP37" i="26"/>
  <c r="DL37" i="24"/>
  <c r="CN37" i="26"/>
  <c r="C51" i="8"/>
  <c r="B51" i="8"/>
  <c r="A52" i="8"/>
  <c r="H51" i="8"/>
  <c r="G51" i="8"/>
  <c r="F51" i="8"/>
  <c r="E51" i="8"/>
  <c r="D51" i="8"/>
  <c r="DM37" i="20"/>
  <c r="CZ37" i="23"/>
  <c r="DF37" i="16"/>
  <c r="DL37" i="21"/>
  <c r="DK37" i="20"/>
  <c r="CX37" i="19"/>
  <c r="DD37" i="16"/>
  <c r="CU37" i="20"/>
  <c r="DK37" i="17"/>
  <c r="DM37" i="16"/>
  <c r="DK37" i="19"/>
  <c r="DV37" i="25"/>
  <c r="DB37" i="17"/>
  <c r="DL37" i="26"/>
  <c r="EE37" i="23"/>
  <c r="DZ37" i="17"/>
  <c r="DU37" i="16"/>
  <c r="DI37" i="20"/>
  <c r="CY37" i="21"/>
  <c r="CZ37" i="24"/>
  <c r="DJ37" i="24"/>
  <c r="CU37" i="18"/>
  <c r="DF37" i="17"/>
  <c r="DJ37" i="17"/>
  <c r="DP37" i="19"/>
  <c r="DE37" i="18"/>
  <c r="DE37" i="16"/>
  <c r="EA37" i="21"/>
  <c r="DF37" i="20"/>
  <c r="DE37" i="19"/>
  <c r="DO37" i="21"/>
  <c r="DP37" i="20"/>
  <c r="DV37" i="26"/>
  <c r="BV38" i="21"/>
  <c r="CR37" i="18"/>
  <c r="BB46" i="13"/>
  <c r="AT46" i="13"/>
  <c r="AL46" i="13"/>
  <c r="AD46" i="13"/>
  <c r="V46" i="13"/>
  <c r="N46" i="13"/>
  <c r="BA46" i="13"/>
  <c r="AS46" i="13"/>
  <c r="AK46" i="13"/>
  <c r="AC46" i="13"/>
  <c r="U46" i="13"/>
  <c r="M46" i="13"/>
  <c r="AZ46" i="13"/>
  <c r="AR46" i="13"/>
  <c r="AJ46" i="13"/>
  <c r="AB46" i="13"/>
  <c r="T46" i="13"/>
  <c r="L46" i="13"/>
  <c r="AY46" i="13"/>
  <c r="AQ46" i="13"/>
  <c r="AI46" i="13"/>
  <c r="AA46" i="13"/>
  <c r="S46" i="13"/>
  <c r="AX46" i="13"/>
  <c r="AP46" i="13"/>
  <c r="AH46" i="13"/>
  <c r="Z46" i="13"/>
  <c r="R46" i="13"/>
  <c r="AW46" i="13"/>
  <c r="AO46" i="13"/>
  <c r="AG46" i="13"/>
  <c r="Y46" i="13"/>
  <c r="Q46" i="13"/>
  <c r="BD46" i="13"/>
  <c r="AV46" i="13"/>
  <c r="AN46" i="13"/>
  <c r="AF46" i="13"/>
  <c r="X46" i="13"/>
  <c r="P46" i="13"/>
  <c r="BC46" i="13"/>
  <c r="AU46" i="13"/>
  <c r="AM46" i="13"/>
  <c r="AE46" i="13"/>
  <c r="W46" i="13"/>
  <c r="O46" i="13"/>
  <c r="K46" i="13"/>
  <c r="J46" i="13"/>
  <c r="I46" i="13"/>
  <c r="DP37" i="21"/>
  <c r="AV38" i="21"/>
  <c r="EC38" i="21" s="1"/>
  <c r="BY38" i="19"/>
  <c r="BI38" i="22"/>
  <c r="BP38" i="21"/>
  <c r="CK38" i="19"/>
  <c r="CI38" i="18"/>
  <c r="CE38" i="21"/>
  <c r="CX37" i="25"/>
  <c r="DQ37" i="23"/>
  <c r="AX38" i="17"/>
  <c r="BY38" i="21"/>
  <c r="AW38" i="19"/>
  <c r="AU38" i="26"/>
  <c r="CJ38" i="25"/>
  <c r="CM39" i="24"/>
  <c r="CA39" i="26"/>
  <c r="CA39" i="23"/>
  <c r="CA39" i="17"/>
  <c r="BD39" i="22"/>
  <c r="BD39" i="18"/>
  <c r="BU39" i="22"/>
  <c r="AW39" i="24"/>
  <c r="BV39" i="26"/>
  <c r="BV39" i="23"/>
  <c r="BV39" i="17"/>
  <c r="AM39" i="21"/>
  <c r="AE39" i="21"/>
  <c r="W39" i="21"/>
  <c r="O39" i="21"/>
  <c r="G39" i="21"/>
  <c r="AT39" i="21"/>
  <c r="AL39" i="21"/>
  <c r="CE39" i="21" s="1"/>
  <c r="AD39" i="21"/>
  <c r="V39" i="21"/>
  <c r="N39" i="21"/>
  <c r="F39" i="21"/>
  <c r="AQ39" i="21"/>
  <c r="AI39" i="21"/>
  <c r="AA39" i="21"/>
  <c r="S39" i="21"/>
  <c r="BL39" i="21" s="1"/>
  <c r="K39" i="21"/>
  <c r="C39" i="21"/>
  <c r="AS39" i="21"/>
  <c r="AG39" i="21"/>
  <c r="T39" i="21"/>
  <c r="H39" i="21"/>
  <c r="AR39" i="21"/>
  <c r="AF39" i="21"/>
  <c r="BY39" i="21" s="1"/>
  <c r="R39" i="21"/>
  <c r="E39" i="21"/>
  <c r="AP39" i="21"/>
  <c r="AC39" i="21"/>
  <c r="Q39" i="21"/>
  <c r="D39" i="21"/>
  <c r="AO39" i="21"/>
  <c r="AB39" i="21"/>
  <c r="BU39" i="21" s="1"/>
  <c r="P39" i="21"/>
  <c r="B39" i="21"/>
  <c r="AN39" i="21"/>
  <c r="Z39" i="21"/>
  <c r="M39" i="21"/>
  <c r="Y39" i="21"/>
  <c r="X39" i="21"/>
  <c r="U39" i="21"/>
  <c r="BN39" i="21" s="1"/>
  <c r="L39" i="21"/>
  <c r="J39" i="21"/>
  <c r="AH39" i="21"/>
  <c r="AK39" i="21"/>
  <c r="AJ39" i="21"/>
  <c r="I39" i="21"/>
  <c r="CK38" i="17"/>
  <c r="CK38" i="26"/>
  <c r="CI38" i="19"/>
  <c r="D47" i="11"/>
  <c r="C47" i="11"/>
  <c r="B47" i="11"/>
  <c r="H47" i="11"/>
  <c r="G47" i="11"/>
  <c r="F47" i="11"/>
  <c r="E47" i="11"/>
  <c r="A48" i="11"/>
  <c r="F51" i="13"/>
  <c r="E51" i="13"/>
  <c r="D51" i="13"/>
  <c r="C51" i="13"/>
  <c r="B51" i="13"/>
  <c r="A52" i="13"/>
  <c r="H51" i="13"/>
  <c r="G51" i="13"/>
  <c r="DD37" i="17"/>
  <c r="DJ37" i="21"/>
  <c r="DI37" i="21"/>
  <c r="AQ47" i="8"/>
  <c r="AI47" i="8"/>
  <c r="AA47" i="8"/>
  <c r="AX47" i="8"/>
  <c r="AP47" i="8"/>
  <c r="Z47" i="8"/>
  <c r="R47" i="8"/>
  <c r="AW47" i="8"/>
  <c r="AO47" i="8"/>
  <c r="Y47" i="8"/>
  <c r="Q47" i="8"/>
  <c r="BD47" i="8"/>
  <c r="AN47" i="8"/>
  <c r="AF47" i="8"/>
  <c r="X47" i="8"/>
  <c r="P47" i="8"/>
  <c r="BC47" i="8"/>
  <c r="AU47" i="8"/>
  <c r="AE47" i="8"/>
  <c r="W47" i="8"/>
  <c r="BB47" i="8"/>
  <c r="AT47" i="8"/>
  <c r="AL47" i="8"/>
  <c r="AD47" i="8"/>
  <c r="N47" i="8"/>
  <c r="BA47" i="8"/>
  <c r="AK47" i="8"/>
  <c r="U47" i="8"/>
  <c r="M47" i="8"/>
  <c r="AZ47" i="8"/>
  <c r="AR47" i="8"/>
  <c r="AJ47" i="8"/>
  <c r="AB47" i="8"/>
  <c r="T47" i="8"/>
  <c r="L47" i="8"/>
  <c r="DR37" i="25"/>
  <c r="EC37" i="24"/>
  <c r="DL37" i="19"/>
  <c r="BG38" i="26"/>
  <c r="BC46" i="4"/>
  <c r="AU46" i="4"/>
  <c r="AM46" i="4"/>
  <c r="AE46" i="4"/>
  <c r="W46" i="4"/>
  <c r="O46" i="4"/>
  <c r="BB46" i="4"/>
  <c r="AT46" i="4"/>
  <c r="AL46" i="4"/>
  <c r="AD46" i="4"/>
  <c r="V46" i="4"/>
  <c r="N46" i="4"/>
  <c r="AX46" i="4"/>
  <c r="AP46" i="4"/>
  <c r="AH46" i="4"/>
  <c r="Z46" i="4"/>
  <c r="R46" i="4"/>
  <c r="AW46" i="4"/>
  <c r="AO46" i="4"/>
  <c r="AG46" i="4"/>
  <c r="Y46" i="4"/>
  <c r="Q46" i="4"/>
  <c r="BD46" i="4"/>
  <c r="AN46" i="4"/>
  <c r="X46" i="4"/>
  <c r="BA46" i="4"/>
  <c r="AK46" i="4"/>
  <c r="U46" i="4"/>
  <c r="AZ46" i="4"/>
  <c r="T46" i="4"/>
  <c r="AV46" i="4"/>
  <c r="AF46" i="4"/>
  <c r="P46" i="4"/>
  <c r="AJ46" i="4"/>
  <c r="AY46" i="4"/>
  <c r="AI46" i="4"/>
  <c r="S46" i="4"/>
  <c r="AS46" i="4"/>
  <c r="AC46" i="4"/>
  <c r="M46" i="4"/>
  <c r="AR46" i="4"/>
  <c r="AB46" i="4"/>
  <c r="L46" i="4"/>
  <c r="AQ46" i="4"/>
  <c r="AA46" i="4"/>
  <c r="J46" i="4"/>
  <c r="I46" i="4"/>
  <c r="K46" i="4"/>
  <c r="DU37" i="17"/>
  <c r="DQ37" i="16"/>
  <c r="EF37" i="18"/>
  <c r="BV38" i="17"/>
  <c r="BV38" i="25"/>
  <c r="DX37" i="21"/>
  <c r="G51" i="4"/>
  <c r="F51" i="4"/>
  <c r="B51" i="4"/>
  <c r="A52" i="4"/>
  <c r="H51" i="4"/>
  <c r="E51" i="4"/>
  <c r="D51" i="4"/>
  <c r="C51" i="4"/>
  <c r="DI37" i="18"/>
  <c r="EC37" i="16"/>
  <c r="DP37" i="24"/>
  <c r="H52" i="5"/>
  <c r="G52" i="5"/>
  <c r="C52" i="5"/>
  <c r="B52" i="5"/>
  <c r="A53" i="5"/>
  <c r="F52" i="5"/>
  <c r="E52" i="5"/>
  <c r="D52" i="5"/>
  <c r="EB37" i="21"/>
  <c r="BB38" i="17"/>
  <c r="DY37" i="25"/>
  <c r="DX37" i="17"/>
  <c r="CN37" i="25"/>
  <c r="CR37" i="23"/>
  <c r="CT37" i="26"/>
  <c r="CN37" i="18"/>
  <c r="DA37" i="19"/>
  <c r="CP37" i="19"/>
  <c r="DE37" i="23"/>
  <c r="DA37" i="16"/>
  <c r="DW37" i="21"/>
  <c r="EC37" i="20"/>
  <c r="CU37" i="21"/>
  <c r="DI37" i="16"/>
  <c r="DZ37" i="24"/>
  <c r="EE37" i="17"/>
  <c r="DB37" i="16"/>
  <c r="CS37" i="21"/>
  <c r="DW37" i="20"/>
  <c r="DI37" i="26"/>
  <c r="DM37" i="25"/>
  <c r="DN37" i="23"/>
  <c r="CZ37" i="26"/>
  <c r="EC37" i="19"/>
  <c r="DE37" i="20"/>
  <c r="EE37" i="20"/>
  <c r="DH37" i="17"/>
  <c r="EF37" i="24"/>
  <c r="DK37" i="18"/>
  <c r="DU37" i="26"/>
  <c r="DS37" i="26"/>
  <c r="DQ37" i="25"/>
  <c r="CS37" i="17"/>
  <c r="CY37" i="16"/>
  <c r="ED37" i="25"/>
  <c r="CQ37" i="20"/>
  <c r="DE37" i="24"/>
  <c r="DV37" i="17"/>
  <c r="DH37" i="19"/>
  <c r="CX37" i="21"/>
  <c r="DJ37" i="20"/>
  <c r="DG37" i="16"/>
  <c r="DU37" i="20"/>
  <c r="BA39" i="21" l="1"/>
  <c r="AW39" i="16"/>
  <c r="CM39" i="26"/>
  <c r="CB39" i="20"/>
  <c r="CH39" i="20"/>
  <c r="BL39" i="18"/>
  <c r="BB39" i="18"/>
  <c r="BW39" i="18"/>
  <c r="BR39" i="19"/>
  <c r="BF39" i="19"/>
  <c r="BQ39" i="16"/>
  <c r="DB38" i="24"/>
  <c r="BA39" i="25"/>
  <c r="BJ39" i="26"/>
  <c r="AX39" i="18"/>
  <c r="BG39" i="18"/>
  <c r="CJ39" i="16"/>
  <c r="CL39" i="17"/>
  <c r="BY39" i="24"/>
  <c r="CI39" i="24"/>
  <c r="CW38" i="21"/>
  <c r="CI39" i="23"/>
  <c r="CK39" i="23"/>
  <c r="ED39" i="23" s="1"/>
  <c r="CK39" i="22"/>
  <c r="CC39" i="21"/>
  <c r="BJ39" i="21"/>
  <c r="BM39" i="21"/>
  <c r="BH39" i="21"/>
  <c r="BV39" i="19"/>
  <c r="AW39" i="17"/>
  <c r="BU39" i="16"/>
  <c r="BD39" i="23"/>
  <c r="CA39" i="19"/>
  <c r="CM39" i="18"/>
  <c r="BY39" i="20"/>
  <c r="BF39" i="20"/>
  <c r="AX39" i="20"/>
  <c r="BA39" i="20"/>
  <c r="BO39" i="20"/>
  <c r="CG39" i="22"/>
  <c r="BL39" i="22"/>
  <c r="CC39" i="22"/>
  <c r="DQ38" i="17"/>
  <c r="CZ38" i="24"/>
  <c r="BZ39" i="19"/>
  <c r="BA39" i="19"/>
  <c r="AV39" i="19"/>
  <c r="DG39" i="19" s="1"/>
  <c r="CE39" i="19"/>
  <c r="BX39" i="17"/>
  <c r="BQ39" i="17"/>
  <c r="BM39" i="17"/>
  <c r="CP38" i="16"/>
  <c r="BT39" i="23"/>
  <c r="CF39" i="23"/>
  <c r="BR39" i="23"/>
  <c r="DK39" i="23" s="1"/>
  <c r="CO38" i="23"/>
  <c r="BC39" i="16"/>
  <c r="BG39" i="25"/>
  <c r="BO39" i="25"/>
  <c r="BI39" i="25"/>
  <c r="CH39" i="25"/>
  <c r="CB39" i="26"/>
  <c r="BO39" i="26"/>
  <c r="CW39" i="26" s="1"/>
  <c r="BY39" i="18"/>
  <c r="CB39" i="18"/>
  <c r="AX39" i="23"/>
  <c r="CJ39" i="22"/>
  <c r="AZ39" i="22"/>
  <c r="CB39" i="17"/>
  <c r="BJ39" i="17"/>
  <c r="CE39" i="16"/>
  <c r="DX39" i="16" s="1"/>
  <c r="AV39" i="16"/>
  <c r="AV39" i="23"/>
  <c r="J47" i="8"/>
  <c r="CD39" i="22"/>
  <c r="BB39" i="21"/>
  <c r="AZ39" i="21"/>
  <c r="CC39" i="20"/>
  <c r="CF39" i="20"/>
  <c r="BG39" i="20"/>
  <c r="CG39" i="18"/>
  <c r="CC39" i="18"/>
  <c r="DB38" i="25"/>
  <c r="BY39" i="19"/>
  <c r="CI39" i="19"/>
  <c r="BX39" i="16"/>
  <c r="BZ39" i="17"/>
  <c r="AV39" i="25"/>
  <c r="CH39" i="24"/>
  <c r="BG39" i="26"/>
  <c r="BS39" i="18"/>
  <c r="AX39" i="22"/>
  <c r="DH38" i="23"/>
  <c r="BI39" i="17"/>
  <c r="BS39" i="17"/>
  <c r="BH39" i="16"/>
  <c r="BJ39" i="16"/>
  <c r="AV39" i="22"/>
  <c r="BI39" i="23"/>
  <c r="BK39" i="23"/>
  <c r="BG39" i="23"/>
  <c r="CZ38" i="26"/>
  <c r="AV47" i="8"/>
  <c r="AY47" i="8"/>
  <c r="BF39" i="21"/>
  <c r="CJ39" i="21"/>
  <c r="V47" i="8"/>
  <c r="AM47" i="8"/>
  <c r="AH47" i="8"/>
  <c r="CD39" i="21"/>
  <c r="BS39" i="21"/>
  <c r="BV39" i="21"/>
  <c r="BZ39" i="21"/>
  <c r="AY39" i="21"/>
  <c r="BP39" i="21"/>
  <c r="BV39" i="22"/>
  <c r="AW39" i="19"/>
  <c r="BU39" i="17"/>
  <c r="BU39" i="26"/>
  <c r="BD39" i="24"/>
  <c r="CA39" i="22"/>
  <c r="DM38" i="26"/>
  <c r="DR38" i="23"/>
  <c r="DQ38" i="18"/>
  <c r="BZ39" i="20"/>
  <c r="BQ39" i="20"/>
  <c r="BI39" i="20"/>
  <c r="BK39" i="20"/>
  <c r="BE39" i="20"/>
  <c r="BW39" i="20"/>
  <c r="BL39" i="23"/>
  <c r="CC39" i="23"/>
  <c r="BB39" i="23"/>
  <c r="BW39" i="22"/>
  <c r="CC39" i="19"/>
  <c r="BL39" i="19"/>
  <c r="BX39" i="18"/>
  <c r="BT39" i="24"/>
  <c r="CF39" i="24"/>
  <c r="BF39" i="16"/>
  <c r="BH39" i="25"/>
  <c r="CL39" i="25"/>
  <c r="AU39" i="25"/>
  <c r="DF39" i="25" s="1"/>
  <c r="BE39" i="17"/>
  <c r="BA39" i="26"/>
  <c r="BS39" i="26"/>
  <c r="CD39" i="26"/>
  <c r="BA39" i="18"/>
  <c r="AY39" i="18"/>
  <c r="BH39" i="18"/>
  <c r="CL39" i="18"/>
  <c r="BE39" i="18"/>
  <c r="AX39" i="24"/>
  <c r="CJ39" i="23"/>
  <c r="CI39" i="17"/>
  <c r="AU39" i="24"/>
  <c r="CL39" i="24"/>
  <c r="BH39" i="24"/>
  <c r="AU39" i="16"/>
  <c r="DZ39" i="16" s="1"/>
  <c r="BK39" i="16"/>
  <c r="BH39" i="22"/>
  <c r="CX38" i="22"/>
  <c r="BS39" i="23"/>
  <c r="DE38" i="20"/>
  <c r="BS39" i="19"/>
  <c r="AW39" i="21"/>
  <c r="CI39" i="21"/>
  <c r="EB39" i="21" s="1"/>
  <c r="CM39" i="20"/>
  <c r="BM39" i="20"/>
  <c r="CG39" i="24"/>
  <c r="CD39" i="19"/>
  <c r="BT39" i="25"/>
  <c r="CK39" i="25"/>
  <c r="CE39" i="26"/>
  <c r="CJ39" i="24"/>
  <c r="EC39" i="24" s="1"/>
  <c r="BJ39" i="24"/>
  <c r="CL39" i="23"/>
  <c r="BG39" i="19"/>
  <c r="CB39" i="21"/>
  <c r="AW39" i="26"/>
  <c r="CM39" i="17"/>
  <c r="CG39" i="21"/>
  <c r="BG39" i="21"/>
  <c r="DM39" i="21" s="1"/>
  <c r="DI38" i="21"/>
  <c r="CI39" i="20"/>
  <c r="CE39" i="20"/>
  <c r="BW39" i="23"/>
  <c r="BE39" i="19"/>
  <c r="BM39" i="19"/>
  <c r="BR39" i="25"/>
  <c r="BC39" i="22"/>
  <c r="DC39" i="22" s="1"/>
  <c r="AX39" i="25"/>
  <c r="BE39" i="22"/>
  <c r="CE39" i="18"/>
  <c r="BP39" i="24"/>
  <c r="BP39" i="16"/>
  <c r="AU39" i="21"/>
  <c r="AV39" i="21"/>
  <c r="CF39" i="21"/>
  <c r="DY39" i="21" s="1"/>
  <c r="AW39" i="22"/>
  <c r="BD39" i="16"/>
  <c r="CA39" i="24"/>
  <c r="DB38" i="22"/>
  <c r="CL39" i="20"/>
  <c r="CC39" i="25"/>
  <c r="BI39" i="19"/>
  <c r="BH39" i="19"/>
  <c r="DA39" i="19" s="1"/>
  <c r="BQ39" i="23"/>
  <c r="BT39" i="26"/>
  <c r="BF39" i="22"/>
  <c r="BC39" i="23"/>
  <c r="BZ39" i="23"/>
  <c r="BP39" i="25"/>
  <c r="BK39" i="25"/>
  <c r="CB39" i="25"/>
  <c r="DT39" i="25" s="1"/>
  <c r="CH39" i="16"/>
  <c r="BE39" i="23"/>
  <c r="BI39" i="26"/>
  <c r="BO39" i="18"/>
  <c r="BI39" i="18"/>
  <c r="BK39" i="18"/>
  <c r="AU39" i="18"/>
  <c r="BA39" i="16"/>
  <c r="DK39" i="16" s="1"/>
  <c r="AY39" i="16"/>
  <c r="EE38" i="18"/>
  <c r="BH39" i="17"/>
  <c r="AX39" i="17"/>
  <c r="BA39" i="17"/>
  <c r="CD39" i="24"/>
  <c r="BG39" i="24"/>
  <c r="CB39" i="16"/>
  <c r="BJ39" i="22"/>
  <c r="BS39" i="22"/>
  <c r="CI39" i="26"/>
  <c r="BR39" i="21"/>
  <c r="BV39" i="20"/>
  <c r="CA39" i="20"/>
  <c r="CA39" i="21"/>
  <c r="CL39" i="21"/>
  <c r="BX39" i="21"/>
  <c r="AW39" i="20"/>
  <c r="BD39" i="17"/>
  <c r="BD39" i="25"/>
  <c r="CV38" i="19"/>
  <c r="BS39" i="20"/>
  <c r="BN39" i="24"/>
  <c r="CC39" i="24"/>
  <c r="EF39" i="24" s="1"/>
  <c r="BB39" i="19"/>
  <c r="AZ39" i="19"/>
  <c r="CF39" i="25"/>
  <c r="BZ39" i="22"/>
  <c r="BY39" i="25"/>
  <c r="BO39" i="17"/>
  <c r="AZ39" i="24"/>
  <c r="CE39" i="17"/>
  <c r="BI39" i="16"/>
  <c r="BS39" i="16"/>
  <c r="DO38" i="25"/>
  <c r="BC39" i="21"/>
  <c r="AX39" i="21"/>
  <c r="BO39" i="21"/>
  <c r="BV39" i="24"/>
  <c r="BU39" i="19"/>
  <c r="CM39" i="22"/>
  <c r="CJ39" i="20"/>
  <c r="CD39" i="20"/>
  <c r="BN39" i="25"/>
  <c r="CG39" i="25"/>
  <c r="BL39" i="25"/>
  <c r="BB39" i="25"/>
  <c r="BC39" i="19"/>
  <c r="BT39" i="19"/>
  <c r="CL39" i="19"/>
  <c r="BM39" i="23"/>
  <c r="CF39" i="26"/>
  <c r="BR39" i="26"/>
  <c r="DO38" i="17"/>
  <c r="AC47" i="8"/>
  <c r="AG47" i="8"/>
  <c r="S47" i="8"/>
  <c r="EB38" i="19"/>
  <c r="BE39" i="21"/>
  <c r="BI39" i="21"/>
  <c r="BK39" i="21"/>
  <c r="BD39" i="21"/>
  <c r="BW39" i="21"/>
  <c r="BV39" i="16"/>
  <c r="DO39" i="16" s="1"/>
  <c r="BV39" i="25"/>
  <c r="BD39" i="19"/>
  <c r="CA39" i="16"/>
  <c r="CM39" i="23"/>
  <c r="AS47" i="2"/>
  <c r="BC39" i="20"/>
  <c r="AV39" i="20"/>
  <c r="AZ39" i="20"/>
  <c r="BB39" i="20"/>
  <c r="BN39" i="26"/>
  <c r="CC39" i="26"/>
  <c r="BJ39" i="19"/>
  <c r="BK39" i="19"/>
  <c r="CB39" i="19"/>
  <c r="AY39" i="19"/>
  <c r="BP39" i="19"/>
  <c r="DI39" i="19" s="1"/>
  <c r="BX39" i="24"/>
  <c r="BM39" i="24"/>
  <c r="BT39" i="16"/>
  <c r="CF39" i="16"/>
  <c r="BR39" i="16"/>
  <c r="BF39" i="23"/>
  <c r="BZ39" i="24"/>
  <c r="CD39" i="25"/>
  <c r="DW39" i="25" s="1"/>
  <c r="BS39" i="25"/>
  <c r="CJ39" i="25"/>
  <c r="BE39" i="24"/>
  <c r="AU39" i="26"/>
  <c r="CK39" i="26"/>
  <c r="BY39" i="26"/>
  <c r="AZ39" i="26"/>
  <c r="BP39" i="18"/>
  <c r="DI39" i="18" s="1"/>
  <c r="BA39" i="22"/>
  <c r="CD39" i="17"/>
  <c r="AV39" i="17"/>
  <c r="AV39" i="24"/>
  <c r="DL39" i="24" s="1"/>
  <c r="BK39" i="24"/>
  <c r="DB39" i="24" s="1"/>
  <c r="CK39" i="16"/>
  <c r="CL39" i="16"/>
  <c r="CI39" i="16"/>
  <c r="CE39" i="22"/>
  <c r="CD39" i="23"/>
  <c r="CK39" i="20"/>
  <c r="CJ39" i="19"/>
  <c r="BH39" i="26"/>
  <c r="DP38" i="19"/>
  <c r="BK39" i="22"/>
  <c r="AS47" i="8"/>
  <c r="BQ39" i="21"/>
  <c r="CH39" i="21"/>
  <c r="CK39" i="21"/>
  <c r="ED39" i="21" s="1"/>
  <c r="BT39" i="21"/>
  <c r="BV39" i="18"/>
  <c r="AW39" i="18"/>
  <c r="CY39" i="18" s="1"/>
  <c r="CA39" i="18"/>
  <c r="CM39" i="16"/>
  <c r="CM39" i="25"/>
  <c r="BP39" i="20"/>
  <c r="BR39" i="20"/>
  <c r="BT39" i="20"/>
  <c r="BX39" i="20"/>
  <c r="AY39" i="20"/>
  <c r="CG39" i="17"/>
  <c r="BL39" i="17"/>
  <c r="CK39" i="19"/>
  <c r="BX39" i="19"/>
  <c r="AX39" i="19"/>
  <c r="BO39" i="19"/>
  <c r="CF39" i="19"/>
  <c r="BT39" i="18"/>
  <c r="BR39" i="18"/>
  <c r="AZ39" i="25"/>
  <c r="CI39" i="25"/>
  <c r="BE39" i="25"/>
  <c r="CL39" i="26"/>
  <c r="AX39" i="26"/>
  <c r="AY39" i="26"/>
  <c r="BP39" i="26"/>
  <c r="DZ39" i="26" s="1"/>
  <c r="CI39" i="18"/>
  <c r="BJ39" i="18"/>
  <c r="AX39" i="16"/>
  <c r="BG39" i="17"/>
  <c r="BP39" i="17"/>
  <c r="CK39" i="17"/>
  <c r="BK39" i="17"/>
  <c r="CK39" i="24"/>
  <c r="ED39" i="24" s="1"/>
  <c r="CB39" i="24"/>
  <c r="CE39" i="24"/>
  <c r="DX39" i="24" s="1"/>
  <c r="BI39" i="24"/>
  <c r="DU39" i="24" s="1"/>
  <c r="BG39" i="16"/>
  <c r="BY39" i="23"/>
  <c r="DR39" i="23" s="1"/>
  <c r="AU39" i="23"/>
  <c r="DU39" i="23" s="1"/>
  <c r="BI39" i="22"/>
  <c r="BP39" i="23"/>
  <c r="EE39" i="23" s="1"/>
  <c r="BG39" i="22"/>
  <c r="DV39" i="21"/>
  <c r="DI39" i="26"/>
  <c r="DA39" i="21"/>
  <c r="EB39" i="18"/>
  <c r="DW39" i="26"/>
  <c r="DR38" i="18"/>
  <c r="DT38" i="26"/>
  <c r="CP38" i="26"/>
  <c r="DG38" i="19"/>
  <c r="DI38" i="19"/>
  <c r="CT38" i="17"/>
  <c r="DO38" i="23"/>
  <c r="DH38" i="17"/>
  <c r="DB38" i="17"/>
  <c r="DA38" i="18"/>
  <c r="DC38" i="18"/>
  <c r="CU38" i="20"/>
  <c r="DD38" i="18"/>
  <c r="AY47" i="2"/>
  <c r="R47" i="2"/>
  <c r="W47" i="2"/>
  <c r="AF47" i="2"/>
  <c r="AR47" i="2"/>
  <c r="DV38" i="18"/>
  <c r="CW38" i="17"/>
  <c r="CZ38" i="21"/>
  <c r="ED38" i="21"/>
  <c r="AV39" i="18"/>
  <c r="AV39" i="26"/>
  <c r="DU39" i="26" s="1"/>
  <c r="AU39" i="17"/>
  <c r="CO38" i="17"/>
  <c r="CV38" i="25"/>
  <c r="DO38" i="26"/>
  <c r="ED38" i="18"/>
  <c r="EC38" i="19"/>
  <c r="I47" i="12"/>
  <c r="K47" i="12"/>
  <c r="J47" i="12"/>
  <c r="DL38" i="25"/>
  <c r="DX38" i="17"/>
  <c r="AP40" i="16"/>
  <c r="AH40" i="16"/>
  <c r="Z40" i="16"/>
  <c r="R40" i="16"/>
  <c r="J40" i="16"/>
  <c r="B40" i="16"/>
  <c r="AO40" i="16"/>
  <c r="AG40" i="16"/>
  <c r="Y40" i="16"/>
  <c r="Q40" i="16"/>
  <c r="I40" i="16"/>
  <c r="AL40" i="16"/>
  <c r="AB40" i="16"/>
  <c r="P40" i="16"/>
  <c r="F40" i="16"/>
  <c r="AK40" i="16"/>
  <c r="AA40" i="16"/>
  <c r="O40" i="16"/>
  <c r="E40" i="16"/>
  <c r="AX40" i="16" s="1"/>
  <c r="AS40" i="16"/>
  <c r="AI40" i="16"/>
  <c r="W40" i="16"/>
  <c r="M40" i="16"/>
  <c r="C40" i="16"/>
  <c r="AN40" i="16"/>
  <c r="V40" i="16"/>
  <c r="G40" i="16"/>
  <c r="AM40" i="16"/>
  <c r="U40" i="16"/>
  <c r="D40" i="16"/>
  <c r="AJ40" i="16"/>
  <c r="T40" i="16"/>
  <c r="AF40" i="16"/>
  <c r="S40" i="16"/>
  <c r="AT40" i="16"/>
  <c r="CM40" i="16" s="1"/>
  <c r="AD40" i="16"/>
  <c r="L40" i="16"/>
  <c r="N40" i="16"/>
  <c r="K40" i="16"/>
  <c r="H40" i="16"/>
  <c r="AR40" i="16"/>
  <c r="AQ40" i="16"/>
  <c r="AE40" i="16"/>
  <c r="X40" i="16"/>
  <c r="AC40" i="16"/>
  <c r="AP40" i="24"/>
  <c r="AH40" i="24"/>
  <c r="Z40" i="24"/>
  <c r="R40" i="24"/>
  <c r="J40" i="24"/>
  <c r="B40" i="24"/>
  <c r="AU40" i="24" s="1"/>
  <c r="AN40" i="24"/>
  <c r="AF40" i="24"/>
  <c r="X40" i="24"/>
  <c r="P40" i="24"/>
  <c r="H40" i="24"/>
  <c r="AM40" i="24"/>
  <c r="AE40" i="24"/>
  <c r="W40" i="24"/>
  <c r="O40" i="24"/>
  <c r="G40" i="24"/>
  <c r="AT40" i="24"/>
  <c r="AL40" i="24"/>
  <c r="AD40" i="24"/>
  <c r="V40" i="24"/>
  <c r="N40" i="24"/>
  <c r="F40" i="24"/>
  <c r="AR40" i="24"/>
  <c r="AB40" i="24"/>
  <c r="L40" i="24"/>
  <c r="AQ40" i="24"/>
  <c r="AA40" i="24"/>
  <c r="K40" i="24"/>
  <c r="AO40" i="24"/>
  <c r="Y40" i="24"/>
  <c r="I40" i="24"/>
  <c r="AK40" i="24"/>
  <c r="U40" i="24"/>
  <c r="E40" i="24"/>
  <c r="AJ40" i="24"/>
  <c r="T40" i="24"/>
  <c r="D40" i="24"/>
  <c r="AS40" i="24"/>
  <c r="AC40" i="24"/>
  <c r="M40" i="24"/>
  <c r="S40" i="24"/>
  <c r="Q40" i="24"/>
  <c r="C40" i="24"/>
  <c r="AI40" i="24"/>
  <c r="AG40" i="24"/>
  <c r="DB38" i="18"/>
  <c r="CV38" i="17"/>
  <c r="EF38" i="25"/>
  <c r="DX38" i="24"/>
  <c r="CV38" i="20"/>
  <c r="CS38" i="23"/>
  <c r="DJ38" i="16"/>
  <c r="DK38" i="21"/>
  <c r="CY38" i="20"/>
  <c r="CT38" i="18"/>
  <c r="DP38" i="21"/>
  <c r="CV38" i="16"/>
  <c r="CZ38" i="16"/>
  <c r="EC38" i="24"/>
  <c r="EA38" i="25"/>
  <c r="DH38" i="26"/>
  <c r="DZ38" i="22"/>
  <c r="DH38" i="16"/>
  <c r="CS38" i="16"/>
  <c r="DJ38" i="25"/>
  <c r="DP38" i="18"/>
  <c r="EB38" i="25"/>
  <c r="DK38" i="18"/>
  <c r="DS38" i="21"/>
  <c r="DT38" i="23"/>
  <c r="EF38" i="16"/>
  <c r="CT38" i="26"/>
  <c r="DU38" i="23"/>
  <c r="DY38" i="24"/>
  <c r="CV38" i="24"/>
  <c r="EB38" i="23"/>
  <c r="DS38" i="18"/>
  <c r="EE38" i="21"/>
  <c r="CR38" i="23"/>
  <c r="CR38" i="17"/>
  <c r="DX38" i="21"/>
  <c r="DS38" i="25"/>
  <c r="DA38" i="20"/>
  <c r="CG39" i="19"/>
  <c r="CP38" i="17"/>
  <c r="CW38" i="26"/>
  <c r="CN38" i="22"/>
  <c r="DY38" i="18"/>
  <c r="DM38" i="21"/>
  <c r="CH39" i="18"/>
  <c r="CQ38" i="25"/>
  <c r="DV38" i="20"/>
  <c r="AZ39" i="17"/>
  <c r="DB38" i="21"/>
  <c r="DJ38" i="26"/>
  <c r="DN38" i="24"/>
  <c r="V47" i="2"/>
  <c r="AH47" i="2"/>
  <c r="AM47" i="2"/>
  <c r="AN47" i="2"/>
  <c r="AZ47" i="2"/>
  <c r="AX47" i="7"/>
  <c r="AP47" i="7"/>
  <c r="AH47" i="7"/>
  <c r="Z47" i="7"/>
  <c r="R47" i="7"/>
  <c r="BD47" i="7"/>
  <c r="AV47" i="7"/>
  <c r="AN47" i="7"/>
  <c r="AF47" i="7"/>
  <c r="X47" i="7"/>
  <c r="P47" i="7"/>
  <c r="AW47" i="7"/>
  <c r="AO47" i="7"/>
  <c r="AG47" i="7"/>
  <c r="Y47" i="7"/>
  <c r="Q47" i="7"/>
  <c r="BC47" i="7"/>
  <c r="AU47" i="7"/>
  <c r="AM47" i="7"/>
  <c r="AE47" i="7"/>
  <c r="W47" i="7"/>
  <c r="O47" i="7"/>
  <c r="BB47" i="7"/>
  <c r="AT47" i="7"/>
  <c r="AL47" i="7"/>
  <c r="AD47" i="7"/>
  <c r="V47" i="7"/>
  <c r="N47" i="7"/>
  <c r="BA47" i="7"/>
  <c r="AS47" i="7"/>
  <c r="AK47" i="7"/>
  <c r="AC47" i="7"/>
  <c r="U47" i="7"/>
  <c r="M47" i="7"/>
  <c r="AY47" i="7"/>
  <c r="AQ47" i="7"/>
  <c r="AI47" i="7"/>
  <c r="AA47" i="7"/>
  <c r="S47" i="7"/>
  <c r="AZ47" i="7"/>
  <c r="AR47" i="7"/>
  <c r="AJ47" i="7"/>
  <c r="AB47" i="7"/>
  <c r="T47" i="7"/>
  <c r="L47" i="7"/>
  <c r="B53" i="10"/>
  <c r="A54" i="10"/>
  <c r="H53" i="10"/>
  <c r="F53" i="10"/>
  <c r="E53" i="10"/>
  <c r="D53" i="10"/>
  <c r="C53" i="10"/>
  <c r="G53" i="10"/>
  <c r="K47" i="3"/>
  <c r="J47" i="3"/>
  <c r="I47" i="3"/>
  <c r="CW38" i="23"/>
  <c r="CQ38" i="21"/>
  <c r="CP38" i="20"/>
  <c r="A54" i="9"/>
  <c r="H53" i="9"/>
  <c r="G53" i="9"/>
  <c r="D53" i="9"/>
  <c r="F53" i="9"/>
  <c r="E53" i="9"/>
  <c r="C53" i="9"/>
  <c r="B53" i="9"/>
  <c r="A54" i="6"/>
  <c r="H53" i="6"/>
  <c r="G53" i="6"/>
  <c r="F53" i="6"/>
  <c r="E53" i="6"/>
  <c r="D53" i="6"/>
  <c r="C53" i="6"/>
  <c r="B53" i="6"/>
  <c r="DL38" i="17"/>
  <c r="AW47" i="9"/>
  <c r="AO47" i="9"/>
  <c r="AG47" i="9"/>
  <c r="Y47" i="9"/>
  <c r="Q47" i="9"/>
  <c r="BD47" i="9"/>
  <c r="AV47" i="9"/>
  <c r="AN47" i="9"/>
  <c r="AF47" i="9"/>
  <c r="X47" i="9"/>
  <c r="P47" i="9"/>
  <c r="BC47" i="9"/>
  <c r="AU47" i="9"/>
  <c r="AM47" i="9"/>
  <c r="AE47" i="9"/>
  <c r="W47" i="9"/>
  <c r="O47" i="9"/>
  <c r="AZ47" i="9"/>
  <c r="AR47" i="9"/>
  <c r="AJ47" i="9"/>
  <c r="AB47" i="9"/>
  <c r="T47" i="9"/>
  <c r="L47" i="9"/>
  <c r="BB47" i="9"/>
  <c r="AL47" i="9"/>
  <c r="V47" i="9"/>
  <c r="BA47" i="9"/>
  <c r="AK47" i="9"/>
  <c r="U47" i="9"/>
  <c r="AY47" i="9"/>
  <c r="AI47" i="9"/>
  <c r="S47" i="9"/>
  <c r="AX47" i="9"/>
  <c r="AH47" i="9"/>
  <c r="R47" i="9"/>
  <c r="AT47" i="9"/>
  <c r="AD47" i="9"/>
  <c r="N47" i="9"/>
  <c r="AS47" i="9"/>
  <c r="AC47" i="9"/>
  <c r="M47" i="9"/>
  <c r="AQ47" i="9"/>
  <c r="AA47" i="9"/>
  <c r="AP47" i="9"/>
  <c r="Z47" i="9"/>
  <c r="CZ38" i="20"/>
  <c r="AP40" i="17"/>
  <c r="AH40" i="17"/>
  <c r="Z40" i="17"/>
  <c r="R40" i="17"/>
  <c r="J40" i="17"/>
  <c r="B40" i="17"/>
  <c r="CI40" i="17" s="1"/>
  <c r="AO40" i="17"/>
  <c r="AG40" i="17"/>
  <c r="Y40" i="17"/>
  <c r="Q40" i="17"/>
  <c r="I40" i="17"/>
  <c r="BB40" i="17" s="1"/>
  <c r="AT40" i="17"/>
  <c r="AJ40" i="17"/>
  <c r="X40" i="17"/>
  <c r="N40" i="17"/>
  <c r="D40" i="17"/>
  <c r="AS40" i="17"/>
  <c r="AI40" i="17"/>
  <c r="W40" i="17"/>
  <c r="M40" i="17"/>
  <c r="C40" i="17"/>
  <c r="AR40" i="17"/>
  <c r="AF40" i="17"/>
  <c r="V40" i="17"/>
  <c r="L40" i="17"/>
  <c r="AQ40" i="17"/>
  <c r="AE40" i="17"/>
  <c r="U40" i="17"/>
  <c r="K40" i="17"/>
  <c r="AN40" i="17"/>
  <c r="T40" i="17"/>
  <c r="AM40" i="17"/>
  <c r="S40" i="17"/>
  <c r="AL40" i="17"/>
  <c r="P40" i="17"/>
  <c r="AK40" i="17"/>
  <c r="O40" i="17"/>
  <c r="AC40" i="17"/>
  <c r="G40" i="17"/>
  <c r="AA40" i="17"/>
  <c r="H40" i="17"/>
  <c r="F40" i="17"/>
  <c r="E40" i="17"/>
  <c r="AB40" i="17"/>
  <c r="AD40" i="17"/>
  <c r="AR40" i="25"/>
  <c r="AJ40" i="25"/>
  <c r="AB40" i="25"/>
  <c r="T40" i="25"/>
  <c r="L40" i="25"/>
  <c r="D40" i="25"/>
  <c r="AX40" i="25" s="1"/>
  <c r="AQ40" i="25"/>
  <c r="AI40" i="25"/>
  <c r="AA40" i="25"/>
  <c r="BT40" i="25" s="1"/>
  <c r="S40" i="25"/>
  <c r="K40" i="25"/>
  <c r="C40" i="25"/>
  <c r="AP40" i="25"/>
  <c r="AH40" i="25"/>
  <c r="Z40" i="25"/>
  <c r="R40" i="25"/>
  <c r="J40" i="25"/>
  <c r="B40" i="25"/>
  <c r="AO40" i="25"/>
  <c r="AG40" i="25"/>
  <c r="Y40" i="25"/>
  <c r="Q40" i="25"/>
  <c r="I40" i="25"/>
  <c r="AN40" i="25"/>
  <c r="AF40" i="25"/>
  <c r="X40" i="25"/>
  <c r="P40" i="25"/>
  <c r="H40" i="25"/>
  <c r="AM40" i="25"/>
  <c r="U40" i="25"/>
  <c r="AL40" i="25"/>
  <c r="O40" i="25"/>
  <c r="AK40" i="25"/>
  <c r="N40" i="25"/>
  <c r="AE40" i="25"/>
  <c r="M40" i="25"/>
  <c r="AD40" i="25"/>
  <c r="AC40" i="25"/>
  <c r="W40" i="25"/>
  <c r="V40" i="25"/>
  <c r="G40" i="25"/>
  <c r="CM40" i="25" s="1"/>
  <c r="AS40" i="25"/>
  <c r="F40" i="25"/>
  <c r="E40" i="25"/>
  <c r="AT40" i="25"/>
  <c r="CI39" i="22"/>
  <c r="CP38" i="21"/>
  <c r="CR38" i="20"/>
  <c r="DT38" i="19"/>
  <c r="DX38" i="16"/>
  <c r="EC38" i="26"/>
  <c r="DE38" i="21"/>
  <c r="DW38" i="23"/>
  <c r="DZ38" i="24"/>
  <c r="DE38" i="22"/>
  <c r="CU38" i="22"/>
  <c r="CR38" i="18"/>
  <c r="DO38" i="16"/>
  <c r="EF38" i="24"/>
  <c r="CT38" i="24"/>
  <c r="DW38" i="25"/>
  <c r="DG38" i="26"/>
  <c r="DA38" i="22"/>
  <c r="DV38" i="16"/>
  <c r="DT38" i="24"/>
  <c r="CY38" i="25"/>
  <c r="CS38" i="20"/>
  <c r="DK38" i="24"/>
  <c r="CO38" i="25"/>
  <c r="DN38" i="20"/>
  <c r="DJ38" i="22"/>
  <c r="DS38" i="16"/>
  <c r="EF38" i="19"/>
  <c r="EB38" i="16"/>
  <c r="DH38" i="24"/>
  <c r="EA38" i="24"/>
  <c r="DI38" i="24"/>
  <c r="DP38" i="20"/>
  <c r="CT38" i="22"/>
  <c r="DV38" i="23"/>
  <c r="DN38" i="17"/>
  <c r="D48" i="11"/>
  <c r="C48" i="11"/>
  <c r="B48" i="11"/>
  <c r="H48" i="11"/>
  <c r="G48" i="11"/>
  <c r="F48" i="11"/>
  <c r="E48" i="11"/>
  <c r="A49" i="11"/>
  <c r="CU38" i="17"/>
  <c r="ED38" i="26"/>
  <c r="G52" i="4"/>
  <c r="F52" i="4"/>
  <c r="B52" i="4"/>
  <c r="A53" i="4"/>
  <c r="H52" i="4"/>
  <c r="E52" i="4"/>
  <c r="D52" i="4"/>
  <c r="C52" i="4"/>
  <c r="F52" i="13"/>
  <c r="E52" i="13"/>
  <c r="D52" i="13"/>
  <c r="C52" i="13"/>
  <c r="B52" i="13"/>
  <c r="A53" i="13"/>
  <c r="H52" i="13"/>
  <c r="G52" i="13"/>
  <c r="ED38" i="17"/>
  <c r="EC38" i="25"/>
  <c r="EB38" i="18"/>
  <c r="DS38" i="17"/>
  <c r="DD38" i="21"/>
  <c r="CQ38" i="26"/>
  <c r="DJ39" i="26"/>
  <c r="DD38" i="26"/>
  <c r="DC38" i="25"/>
  <c r="E52" i="12"/>
  <c r="D52" i="12"/>
  <c r="C52" i="12"/>
  <c r="B52" i="12"/>
  <c r="A53" i="12"/>
  <c r="H52" i="12"/>
  <c r="G52" i="12"/>
  <c r="F52" i="12"/>
  <c r="K47" i="9"/>
  <c r="J47" i="9"/>
  <c r="I47" i="9"/>
  <c r="EE38" i="25"/>
  <c r="J47" i="10"/>
  <c r="I47" i="10"/>
  <c r="K47" i="10"/>
  <c r="DF38" i="22"/>
  <c r="DN38" i="18"/>
  <c r="DN38" i="16"/>
  <c r="CH39" i="26"/>
  <c r="CX39" i="23"/>
  <c r="K47" i="5"/>
  <c r="I47" i="5"/>
  <c r="J47" i="5"/>
  <c r="CJ39" i="17"/>
  <c r="CP38" i="18"/>
  <c r="DJ38" i="17"/>
  <c r="DK38" i="25"/>
  <c r="DU38" i="17"/>
  <c r="AL47" i="2"/>
  <c r="AX47" i="2"/>
  <c r="BC47" i="2"/>
  <c r="AV47" i="2"/>
  <c r="M47" i="2"/>
  <c r="AU39" i="20"/>
  <c r="DL39" i="20" s="1"/>
  <c r="CN38" i="21"/>
  <c r="DL38" i="24"/>
  <c r="DM38" i="24"/>
  <c r="DG38" i="25"/>
  <c r="DF38" i="19"/>
  <c r="CL39" i="22"/>
  <c r="AR40" i="18"/>
  <c r="AJ40" i="18"/>
  <c r="AB40" i="18"/>
  <c r="T40" i="18"/>
  <c r="L40" i="18"/>
  <c r="D40" i="18"/>
  <c r="AN40" i="18"/>
  <c r="AE40" i="18"/>
  <c r="BX40" i="18" s="1"/>
  <c r="V40" i="18"/>
  <c r="M40" i="18"/>
  <c r="C40" i="18"/>
  <c r="AV40" i="18" s="1"/>
  <c r="AM40" i="18"/>
  <c r="AD40" i="18"/>
  <c r="U40" i="18"/>
  <c r="K40" i="18"/>
  <c r="B40" i="18"/>
  <c r="AL40" i="18"/>
  <c r="AC40" i="18"/>
  <c r="S40" i="18"/>
  <c r="J40" i="18"/>
  <c r="AT40" i="18"/>
  <c r="AK40" i="18"/>
  <c r="AA40" i="18"/>
  <c r="R40" i="18"/>
  <c r="I40" i="18"/>
  <c r="AS40" i="18"/>
  <c r="Z40" i="18"/>
  <c r="H40" i="18"/>
  <c r="AQ40" i="18"/>
  <c r="Y40" i="18"/>
  <c r="G40" i="18"/>
  <c r="AP40" i="18"/>
  <c r="X40" i="18"/>
  <c r="F40" i="18"/>
  <c r="W40" i="18"/>
  <c r="Q40" i="18"/>
  <c r="P40" i="18"/>
  <c r="AO40" i="18"/>
  <c r="O40" i="18"/>
  <c r="N40" i="18"/>
  <c r="E40" i="18"/>
  <c r="AH40" i="18"/>
  <c r="AI40" i="18"/>
  <c r="AG40" i="18"/>
  <c r="AF40" i="18"/>
  <c r="AM40" i="26"/>
  <c r="AE40" i="26"/>
  <c r="W40" i="26"/>
  <c r="O40" i="26"/>
  <c r="G40" i="26"/>
  <c r="AT40" i="26"/>
  <c r="AL40" i="26"/>
  <c r="AD40" i="26"/>
  <c r="V40" i="26"/>
  <c r="N40" i="26"/>
  <c r="F40" i="26"/>
  <c r="AR40" i="26"/>
  <c r="AH40" i="26"/>
  <c r="X40" i="26"/>
  <c r="L40" i="26"/>
  <c r="B40" i="26"/>
  <c r="AO40" i="26"/>
  <c r="AC40" i="26"/>
  <c r="S40" i="26"/>
  <c r="I40" i="26"/>
  <c r="AI40" i="26"/>
  <c r="T40" i="26"/>
  <c r="E40" i="26"/>
  <c r="AG40" i="26"/>
  <c r="R40" i="26"/>
  <c r="D40" i="26"/>
  <c r="AS40" i="26"/>
  <c r="AF40" i="26"/>
  <c r="Q40" i="26"/>
  <c r="C40" i="26"/>
  <c r="AV40" i="26" s="1"/>
  <c r="AA40" i="26"/>
  <c r="H40" i="26"/>
  <c r="Z40" i="26"/>
  <c r="AN40" i="26"/>
  <c r="P40" i="26"/>
  <c r="BI40" i="26" s="1"/>
  <c r="Y40" i="26"/>
  <c r="U40" i="26"/>
  <c r="M40" i="26"/>
  <c r="AQ40" i="26"/>
  <c r="K40" i="26"/>
  <c r="J40" i="26"/>
  <c r="AP40" i="26"/>
  <c r="AJ40" i="26"/>
  <c r="AB40" i="26"/>
  <c r="AK40" i="26"/>
  <c r="DR38" i="16"/>
  <c r="CS38" i="22"/>
  <c r="DO38" i="18"/>
  <c r="DU38" i="22"/>
  <c r="CN38" i="20"/>
  <c r="DT38" i="21"/>
  <c r="DF38" i="23"/>
  <c r="DA38" i="24"/>
  <c r="CT38" i="23"/>
  <c r="CW38" i="16"/>
  <c r="CZ38" i="18"/>
  <c r="CY38" i="21"/>
  <c r="CY38" i="16"/>
  <c r="DU38" i="24"/>
  <c r="CY38" i="26"/>
  <c r="CQ38" i="19"/>
  <c r="DM38" i="22"/>
  <c r="EB38" i="24"/>
  <c r="DS38" i="24"/>
  <c r="EE38" i="19"/>
  <c r="CO38" i="20"/>
  <c r="DT38" i="17"/>
  <c r="DI38" i="25"/>
  <c r="DW38" i="20"/>
  <c r="CW38" i="22"/>
  <c r="EC38" i="16"/>
  <c r="DO38" i="19"/>
  <c r="DL38" i="20"/>
  <c r="DK38" i="16"/>
  <c r="CQ38" i="24"/>
  <c r="CO38" i="24"/>
  <c r="CO38" i="19"/>
  <c r="DJ38" i="20"/>
  <c r="DP38" i="22"/>
  <c r="DL38" i="23"/>
  <c r="DI38" i="17"/>
  <c r="BC47" i="4"/>
  <c r="AU47" i="4"/>
  <c r="AM47" i="4"/>
  <c r="AE47" i="4"/>
  <c r="W47" i="4"/>
  <c r="O47" i="4"/>
  <c r="BB47" i="4"/>
  <c r="AT47" i="4"/>
  <c r="AL47" i="4"/>
  <c r="AD47" i="4"/>
  <c r="V47" i="4"/>
  <c r="N47" i="4"/>
  <c r="AX47" i="4"/>
  <c r="AP47" i="4"/>
  <c r="AH47" i="4"/>
  <c r="Z47" i="4"/>
  <c r="R47" i="4"/>
  <c r="AW47" i="4"/>
  <c r="AO47" i="4"/>
  <c r="AG47" i="4"/>
  <c r="Y47" i="4"/>
  <c r="Q47" i="4"/>
  <c r="AV47" i="4"/>
  <c r="AF47" i="4"/>
  <c r="P47" i="4"/>
  <c r="AS47" i="4"/>
  <c r="AC47" i="4"/>
  <c r="M47" i="4"/>
  <c r="AR47" i="4"/>
  <c r="AB47" i="4"/>
  <c r="BD47" i="4"/>
  <c r="AN47" i="4"/>
  <c r="X47" i="4"/>
  <c r="L47" i="4"/>
  <c r="AQ47" i="4"/>
  <c r="AA47" i="4"/>
  <c r="BA47" i="4"/>
  <c r="AK47" i="4"/>
  <c r="U47" i="4"/>
  <c r="AZ47" i="4"/>
  <c r="AJ47" i="4"/>
  <c r="T47" i="4"/>
  <c r="AY47" i="4"/>
  <c r="AI47" i="4"/>
  <c r="S47" i="4"/>
  <c r="CN38" i="26"/>
  <c r="ED38" i="19"/>
  <c r="DE38" i="26"/>
  <c r="C52" i="8"/>
  <c r="B52" i="8"/>
  <c r="A53" i="8"/>
  <c r="H52" i="8"/>
  <c r="G52" i="8"/>
  <c r="F52" i="8"/>
  <c r="E52" i="8"/>
  <c r="D52" i="8"/>
  <c r="CR38" i="25"/>
  <c r="DQ38" i="26"/>
  <c r="CX38" i="18"/>
  <c r="DX38" i="18"/>
  <c r="DY39" i="26"/>
  <c r="DR38" i="26"/>
  <c r="DP38" i="26"/>
  <c r="EE38" i="17"/>
  <c r="DK38" i="19"/>
  <c r="DZ38" i="25"/>
  <c r="EB38" i="26"/>
  <c r="CY39" i="23"/>
  <c r="BZ39" i="25"/>
  <c r="DS38" i="22"/>
  <c r="DK38" i="26"/>
  <c r="AZ39" i="18"/>
  <c r="CR39" i="24"/>
  <c r="DR38" i="20"/>
  <c r="DW38" i="21"/>
  <c r="CW38" i="18"/>
  <c r="Q47" i="2"/>
  <c r="BB47" i="2"/>
  <c r="Y47" i="2"/>
  <c r="O47" i="2"/>
  <c r="BD47" i="2"/>
  <c r="U47" i="2"/>
  <c r="DL38" i="18"/>
  <c r="AU39" i="19"/>
  <c r="CS39" i="19" s="1"/>
  <c r="DB38" i="20"/>
  <c r="DW38" i="26"/>
  <c r="DY38" i="22"/>
  <c r="DB39" i="23"/>
  <c r="CV38" i="26"/>
  <c r="EF38" i="18"/>
  <c r="AM40" i="19"/>
  <c r="AE40" i="19"/>
  <c r="W40" i="19"/>
  <c r="O40" i="19"/>
  <c r="G40" i="19"/>
  <c r="AT40" i="19"/>
  <c r="AL40" i="19"/>
  <c r="AD40" i="19"/>
  <c r="V40" i="19"/>
  <c r="BO40" i="19" s="1"/>
  <c r="N40" i="19"/>
  <c r="F40" i="19"/>
  <c r="AS40" i="19"/>
  <c r="AK40" i="19"/>
  <c r="AC40" i="19"/>
  <c r="U40" i="19"/>
  <c r="M40" i="19"/>
  <c r="E40" i="19"/>
  <c r="BV40" i="19" s="1"/>
  <c r="AQ40" i="19"/>
  <c r="AI40" i="19"/>
  <c r="AA40" i="19"/>
  <c r="S40" i="19"/>
  <c r="K40" i="19"/>
  <c r="C40" i="19"/>
  <c r="AP40" i="19"/>
  <c r="AH40" i="19"/>
  <c r="Z40" i="19"/>
  <c r="R40" i="19"/>
  <c r="J40" i="19"/>
  <c r="B40" i="19"/>
  <c r="AO40" i="19"/>
  <c r="T40" i="19"/>
  <c r="AN40" i="19"/>
  <c r="Q40" i="19"/>
  <c r="BJ40" i="19" s="1"/>
  <c r="AG40" i="19"/>
  <c r="L40" i="19"/>
  <c r="AR40" i="19"/>
  <c r="H40" i="19"/>
  <c r="AJ40" i="19"/>
  <c r="D40" i="19"/>
  <c r="AF40" i="19"/>
  <c r="AB40" i="19"/>
  <c r="BU40" i="19" s="1"/>
  <c r="X40" i="19"/>
  <c r="Y40" i="19"/>
  <c r="P40" i="19"/>
  <c r="I40" i="19"/>
  <c r="CU38" i="25"/>
  <c r="DM38" i="16"/>
  <c r="DH38" i="19"/>
  <c r="DQ38" i="22"/>
  <c r="CV38" i="23"/>
  <c r="ED38" i="24"/>
  <c r="EA38" i="16"/>
  <c r="CR38" i="24"/>
  <c r="DF38" i="20"/>
  <c r="DG38" i="21"/>
  <c r="CS38" i="24"/>
  <c r="DV38" i="22"/>
  <c r="DG38" i="20"/>
  <c r="DU38" i="19"/>
  <c r="EA38" i="18"/>
  <c r="EE38" i="22"/>
  <c r="DG38" i="24"/>
  <c r="DX38" i="25"/>
  <c r="CU38" i="19"/>
  <c r="DQ38" i="21"/>
  <c r="DE38" i="17"/>
  <c r="CT38" i="25"/>
  <c r="EE38" i="20"/>
  <c r="DK38" i="23"/>
  <c r="CO38" i="16"/>
  <c r="CW38" i="19"/>
  <c r="EA38" i="20"/>
  <c r="DQ38" i="16"/>
  <c r="DF38" i="24"/>
  <c r="DP38" i="17"/>
  <c r="EA38" i="26"/>
  <c r="DZ38" i="20"/>
  <c r="DC38" i="16"/>
  <c r="CR38" i="26"/>
  <c r="CM39" i="21"/>
  <c r="CP38" i="19"/>
  <c r="DO38" i="21"/>
  <c r="DN38" i="19"/>
  <c r="ED38" i="25"/>
  <c r="BL39" i="20"/>
  <c r="DI38" i="20"/>
  <c r="BQ39" i="19"/>
  <c r="EB38" i="17"/>
  <c r="EA38" i="17"/>
  <c r="CV38" i="22"/>
  <c r="DZ38" i="18"/>
  <c r="DQ38" i="23"/>
  <c r="K47" i="7"/>
  <c r="J47" i="7"/>
  <c r="I47" i="7"/>
  <c r="DK38" i="17"/>
  <c r="DD38" i="20"/>
  <c r="AY39" i="17"/>
  <c r="DG39" i="17" s="1"/>
  <c r="DP38" i="24"/>
  <c r="AG47" i="2"/>
  <c r="AO47" i="2"/>
  <c r="AQ47" i="2"/>
  <c r="AE47" i="2"/>
  <c r="L47" i="2"/>
  <c r="AC47" i="2"/>
  <c r="DE38" i="25"/>
  <c r="AX47" i="10"/>
  <c r="AP47" i="10"/>
  <c r="AH47" i="10"/>
  <c r="Z47" i="10"/>
  <c r="R47" i="10"/>
  <c r="AW47" i="10"/>
  <c r="AO47" i="10"/>
  <c r="AG47" i="10"/>
  <c r="Y47" i="10"/>
  <c r="Q47" i="10"/>
  <c r="BD47" i="10"/>
  <c r="AV47" i="10"/>
  <c r="AN47" i="10"/>
  <c r="AF47" i="10"/>
  <c r="X47" i="10"/>
  <c r="P47" i="10"/>
  <c r="BB47" i="10"/>
  <c r="AT47" i="10"/>
  <c r="AL47" i="10"/>
  <c r="AD47" i="10"/>
  <c r="V47" i="10"/>
  <c r="N47" i="10"/>
  <c r="BA47" i="10"/>
  <c r="AS47" i="10"/>
  <c r="AK47" i="10"/>
  <c r="AC47" i="10"/>
  <c r="U47" i="10"/>
  <c r="M47" i="10"/>
  <c r="AZ47" i="10"/>
  <c r="AR47" i="10"/>
  <c r="AJ47" i="10"/>
  <c r="AB47" i="10"/>
  <c r="T47" i="10"/>
  <c r="L47" i="10"/>
  <c r="AY47" i="10"/>
  <c r="AQ47" i="10"/>
  <c r="AI47" i="10"/>
  <c r="AA47" i="10"/>
  <c r="S47" i="10"/>
  <c r="AU47" i="10"/>
  <c r="AM47" i="10"/>
  <c r="AE47" i="10"/>
  <c r="W47" i="10"/>
  <c r="O47" i="10"/>
  <c r="BC47" i="10"/>
  <c r="BY39" i="16"/>
  <c r="CP38" i="22"/>
  <c r="CY38" i="24"/>
  <c r="DF38" i="17"/>
  <c r="CX38" i="26"/>
  <c r="CV38" i="18"/>
  <c r="DM38" i="25"/>
  <c r="EB38" i="22"/>
  <c r="CG40" i="19"/>
  <c r="AT40" i="20"/>
  <c r="AL40" i="20"/>
  <c r="AD40" i="20"/>
  <c r="V40" i="20"/>
  <c r="N40" i="20"/>
  <c r="F40" i="20"/>
  <c r="AR40" i="20"/>
  <c r="AJ40" i="20"/>
  <c r="AB40" i="20"/>
  <c r="T40" i="20"/>
  <c r="L40" i="20"/>
  <c r="D40" i="20"/>
  <c r="AQ40" i="20"/>
  <c r="AG40" i="20"/>
  <c r="W40" i="20"/>
  <c r="K40" i="20"/>
  <c r="BD40" i="20" s="1"/>
  <c r="AP40" i="20"/>
  <c r="AF40" i="20"/>
  <c r="U40" i="20"/>
  <c r="J40" i="20"/>
  <c r="AO40" i="20"/>
  <c r="AE40" i="20"/>
  <c r="S40" i="20"/>
  <c r="I40" i="20"/>
  <c r="AN40" i="20"/>
  <c r="AC40" i="20"/>
  <c r="R40" i="20"/>
  <c r="H40" i="20"/>
  <c r="AM40" i="20"/>
  <c r="AA40" i="20"/>
  <c r="Q40" i="20"/>
  <c r="G40" i="20"/>
  <c r="AZ40" i="20" s="1"/>
  <c r="AK40" i="20"/>
  <c r="Z40" i="20"/>
  <c r="P40" i="20"/>
  <c r="E40" i="20"/>
  <c r="O40" i="20"/>
  <c r="M40" i="20"/>
  <c r="AS40" i="20"/>
  <c r="B40" i="20"/>
  <c r="AU40" i="20" s="1"/>
  <c r="C40" i="20"/>
  <c r="AH40" i="20"/>
  <c r="AI40" i="20"/>
  <c r="Y40" i="20"/>
  <c r="X40" i="20"/>
  <c r="CB39" i="22"/>
  <c r="EC38" i="18"/>
  <c r="CO38" i="26"/>
  <c r="DQ38" i="19"/>
  <c r="CZ38" i="22"/>
  <c r="DD38" i="16"/>
  <c r="CU38" i="24"/>
  <c r="DB38" i="16"/>
  <c r="CY38" i="17"/>
  <c r="DM38" i="20"/>
  <c r="CT38" i="21"/>
  <c r="DW38" i="24"/>
  <c r="CY38" i="22"/>
  <c r="DZ38" i="23"/>
  <c r="DD38" i="19"/>
  <c r="DS38" i="20"/>
  <c r="EA38" i="23"/>
  <c r="DR38" i="22"/>
  <c r="CQ38" i="20"/>
  <c r="CU38" i="26"/>
  <c r="EA38" i="21"/>
  <c r="DA38" i="17"/>
  <c r="CS38" i="19"/>
  <c r="CW38" i="20"/>
  <c r="DY38" i="23"/>
  <c r="DY38" i="26"/>
  <c r="DX38" i="22"/>
  <c r="DI38" i="16"/>
  <c r="DC38" i="24"/>
  <c r="CZ38" i="17"/>
  <c r="DE38" i="18"/>
  <c r="CS38" i="21"/>
  <c r="DO38" i="22"/>
  <c r="CQ38" i="16"/>
  <c r="DT38" i="20"/>
  <c r="BA47" i="12"/>
  <c r="AS47" i="12"/>
  <c r="AK47" i="12"/>
  <c r="AC47" i="12"/>
  <c r="U47" i="12"/>
  <c r="M47" i="12"/>
  <c r="AZ47" i="12"/>
  <c r="AR47" i="12"/>
  <c r="AJ47" i="12"/>
  <c r="AB47" i="12"/>
  <c r="T47" i="12"/>
  <c r="L47" i="12"/>
  <c r="AY47" i="12"/>
  <c r="AQ47" i="12"/>
  <c r="AI47" i="12"/>
  <c r="AA47" i="12"/>
  <c r="S47" i="12"/>
  <c r="AX47" i="12"/>
  <c r="AP47" i="12"/>
  <c r="AH47" i="12"/>
  <c r="Z47" i="12"/>
  <c r="R47" i="12"/>
  <c r="AW47" i="12"/>
  <c r="AO47" i="12"/>
  <c r="AG47" i="12"/>
  <c r="Y47" i="12"/>
  <c r="Q47" i="12"/>
  <c r="BD47" i="12"/>
  <c r="AV47" i="12"/>
  <c r="AN47" i="12"/>
  <c r="AF47" i="12"/>
  <c r="X47" i="12"/>
  <c r="P47" i="12"/>
  <c r="BC47" i="12"/>
  <c r="AU47" i="12"/>
  <c r="AM47" i="12"/>
  <c r="AE47" i="12"/>
  <c r="W47" i="12"/>
  <c r="O47" i="12"/>
  <c r="BB47" i="12"/>
  <c r="AT47" i="12"/>
  <c r="AL47" i="12"/>
  <c r="AD47" i="12"/>
  <c r="V47" i="12"/>
  <c r="N47" i="12"/>
  <c r="H53" i="5"/>
  <c r="G53" i="5"/>
  <c r="C53" i="5"/>
  <c r="B53" i="5"/>
  <c r="E53" i="5"/>
  <c r="D53" i="5"/>
  <c r="A54" i="5"/>
  <c r="F53" i="5"/>
  <c r="CW39" i="18"/>
  <c r="DR38" i="21"/>
  <c r="CX38" i="21"/>
  <c r="CZ38" i="25"/>
  <c r="CN38" i="25"/>
  <c r="DN38" i="26"/>
  <c r="DY38" i="19"/>
  <c r="ED38" i="22"/>
  <c r="EF38" i="22"/>
  <c r="BF39" i="25"/>
  <c r="EC38" i="23"/>
  <c r="DL38" i="19"/>
  <c r="DN38" i="25"/>
  <c r="CJ39" i="18"/>
  <c r="CY38" i="19"/>
  <c r="CR38" i="22"/>
  <c r="DY38" i="25"/>
  <c r="Z47" i="2"/>
  <c r="N47" i="2"/>
  <c r="AU47" i="2"/>
  <c r="T47" i="2"/>
  <c r="AK47" i="2"/>
  <c r="DA38" i="25"/>
  <c r="CX38" i="20"/>
  <c r="DR38" i="25"/>
  <c r="EA38" i="19"/>
  <c r="DE38" i="23"/>
  <c r="DN38" i="21"/>
  <c r="CR38" i="19"/>
  <c r="CW38" i="24"/>
  <c r="DM38" i="17"/>
  <c r="DD38" i="17"/>
  <c r="DV38" i="25"/>
  <c r="BP39" i="22"/>
  <c r="DI39" i="22" s="1"/>
  <c r="AM40" i="21"/>
  <c r="AE40" i="21"/>
  <c r="W40" i="21"/>
  <c r="O40" i="21"/>
  <c r="G40" i="21"/>
  <c r="AT40" i="21"/>
  <c r="AL40" i="21"/>
  <c r="AD40" i="21"/>
  <c r="V40" i="21"/>
  <c r="N40" i="21"/>
  <c r="BG40" i="21" s="1"/>
  <c r="F40" i="21"/>
  <c r="AQ40" i="21"/>
  <c r="AI40" i="21"/>
  <c r="AA40" i="21"/>
  <c r="S40" i="21"/>
  <c r="K40" i="21"/>
  <c r="C40" i="21"/>
  <c r="AK40" i="21"/>
  <c r="CD40" i="21" s="1"/>
  <c r="Y40" i="21"/>
  <c r="L40" i="21"/>
  <c r="AJ40" i="21"/>
  <c r="X40" i="21"/>
  <c r="J40" i="21"/>
  <c r="AH40" i="21"/>
  <c r="U40" i="21"/>
  <c r="I40" i="21"/>
  <c r="BB40" i="21" s="1"/>
  <c r="AS40" i="21"/>
  <c r="AG40" i="21"/>
  <c r="T40" i="21"/>
  <c r="H40" i="21"/>
  <c r="AR40" i="21"/>
  <c r="AF40" i="21"/>
  <c r="R40" i="21"/>
  <c r="E40" i="21"/>
  <c r="AX40" i="21" s="1"/>
  <c r="AB40" i="21"/>
  <c r="Z40" i="21"/>
  <c r="Q40" i="21"/>
  <c r="P40" i="21"/>
  <c r="AP40" i="21"/>
  <c r="M40" i="21"/>
  <c r="AC40" i="21"/>
  <c r="AO40" i="21"/>
  <c r="CH40" i="21" s="1"/>
  <c r="AN40" i="21"/>
  <c r="B40" i="21"/>
  <c r="D40" i="21"/>
  <c r="CN38" i="19"/>
  <c r="DJ38" i="23"/>
  <c r="DL38" i="16"/>
  <c r="DS38" i="26"/>
  <c r="EC38" i="22"/>
  <c r="ED38" i="16"/>
  <c r="DO38" i="24"/>
  <c r="DP38" i="25"/>
  <c r="DK38" i="20"/>
  <c r="CQ38" i="22"/>
  <c r="DG38" i="23"/>
  <c r="DP38" i="23"/>
  <c r="DW38" i="16"/>
  <c r="CT38" i="19"/>
  <c r="DY38" i="21"/>
  <c r="DB38" i="23"/>
  <c r="DK38" i="22"/>
  <c r="CV38" i="21"/>
  <c r="CN38" i="18"/>
  <c r="DI38" i="22"/>
  <c r="DW38" i="19"/>
  <c r="CT38" i="20"/>
  <c r="CO38" i="18"/>
  <c r="DU38" i="26"/>
  <c r="CO38" i="22"/>
  <c r="DU38" i="16"/>
  <c r="DT38" i="16"/>
  <c r="DD38" i="25"/>
  <c r="DU38" i="18"/>
  <c r="DU38" i="21"/>
  <c r="DG38" i="22"/>
  <c r="DZ38" i="16"/>
  <c r="DZ38" i="21"/>
  <c r="DT39" i="26"/>
  <c r="CQ38" i="17"/>
  <c r="DR38" i="19"/>
  <c r="DU38" i="25"/>
  <c r="BB47" i="13"/>
  <c r="AT47" i="13"/>
  <c r="AL47" i="13"/>
  <c r="AD47" i="13"/>
  <c r="V47" i="13"/>
  <c r="N47" i="13"/>
  <c r="BA47" i="13"/>
  <c r="AS47" i="13"/>
  <c r="AK47" i="13"/>
  <c r="AC47" i="13"/>
  <c r="U47" i="13"/>
  <c r="M47" i="13"/>
  <c r="AZ47" i="13"/>
  <c r="AR47" i="13"/>
  <c r="AJ47" i="13"/>
  <c r="AB47" i="13"/>
  <c r="T47" i="13"/>
  <c r="L47" i="13"/>
  <c r="AY47" i="13"/>
  <c r="AQ47" i="13"/>
  <c r="AI47" i="13"/>
  <c r="AA47" i="13"/>
  <c r="S47" i="13"/>
  <c r="AX47" i="13"/>
  <c r="AP47" i="13"/>
  <c r="AH47" i="13"/>
  <c r="Z47" i="13"/>
  <c r="R47" i="13"/>
  <c r="AW47" i="13"/>
  <c r="AO47" i="13"/>
  <c r="AG47" i="13"/>
  <c r="Y47" i="13"/>
  <c r="Q47" i="13"/>
  <c r="BD47" i="13"/>
  <c r="AV47" i="13"/>
  <c r="AN47" i="13"/>
  <c r="AF47" i="13"/>
  <c r="X47" i="13"/>
  <c r="P47" i="13"/>
  <c r="BC47" i="13"/>
  <c r="AU47" i="13"/>
  <c r="AM47" i="13"/>
  <c r="AE47" i="13"/>
  <c r="W47" i="13"/>
  <c r="O47" i="13"/>
  <c r="J47" i="13"/>
  <c r="K47" i="13"/>
  <c r="I47" i="13"/>
  <c r="DU38" i="20"/>
  <c r="CU39" i="16"/>
  <c r="CN38" i="17"/>
  <c r="E52" i="2"/>
  <c r="D52" i="2"/>
  <c r="H52" i="2"/>
  <c r="G52" i="2"/>
  <c r="F52" i="2"/>
  <c r="C52" i="2"/>
  <c r="B52" i="2"/>
  <c r="A53" i="2"/>
  <c r="DC38" i="19"/>
  <c r="EF38" i="20"/>
  <c r="DK39" i="18"/>
  <c r="I47" i="6"/>
  <c r="K47" i="6"/>
  <c r="J47" i="6"/>
  <c r="BD47" i="5"/>
  <c r="AV47" i="5"/>
  <c r="AN47" i="5"/>
  <c r="AF47" i="5"/>
  <c r="X47" i="5"/>
  <c r="P47" i="5"/>
  <c r="BC47" i="5"/>
  <c r="AU47" i="5"/>
  <c r="AM47" i="5"/>
  <c r="AE47" i="5"/>
  <c r="W47" i="5"/>
  <c r="O47" i="5"/>
  <c r="AY47" i="5"/>
  <c r="AQ47" i="5"/>
  <c r="AI47" i="5"/>
  <c r="AA47" i="5"/>
  <c r="S47" i="5"/>
  <c r="AX47" i="5"/>
  <c r="AP47" i="5"/>
  <c r="AH47" i="5"/>
  <c r="Z47" i="5"/>
  <c r="R47" i="5"/>
  <c r="BA47" i="5"/>
  <c r="AK47" i="5"/>
  <c r="U47" i="5"/>
  <c r="AZ47" i="5"/>
  <c r="AJ47" i="5"/>
  <c r="T47" i="5"/>
  <c r="AW47" i="5"/>
  <c r="AG47" i="5"/>
  <c r="Q47" i="5"/>
  <c r="AT47" i="5"/>
  <c r="AD47" i="5"/>
  <c r="N47" i="5"/>
  <c r="AS47" i="5"/>
  <c r="AC47" i="5"/>
  <c r="M47" i="5"/>
  <c r="AR47" i="5"/>
  <c r="AB47" i="5"/>
  <c r="L47" i="5"/>
  <c r="AO47" i="5"/>
  <c r="Y47" i="5"/>
  <c r="BB47" i="5"/>
  <c r="AL47" i="5"/>
  <c r="V47" i="5"/>
  <c r="DT38" i="25"/>
  <c r="CN38" i="24"/>
  <c r="DE38" i="19"/>
  <c r="DY38" i="17"/>
  <c r="DX38" i="19"/>
  <c r="CN38" i="23"/>
  <c r="BB47" i="3"/>
  <c r="AT47" i="3"/>
  <c r="AL47" i="3"/>
  <c r="AD47" i="3"/>
  <c r="V47" i="3"/>
  <c r="N47" i="3"/>
  <c r="BA47" i="3"/>
  <c r="AS47" i="3"/>
  <c r="AK47" i="3"/>
  <c r="AC47" i="3"/>
  <c r="U47" i="3"/>
  <c r="M47" i="3"/>
  <c r="AW47" i="3"/>
  <c r="AO47" i="3"/>
  <c r="AG47" i="3"/>
  <c r="Y47" i="3"/>
  <c r="Q47" i="3"/>
  <c r="BD47" i="3"/>
  <c r="AV47" i="3"/>
  <c r="AN47" i="3"/>
  <c r="AF47" i="3"/>
  <c r="X47" i="3"/>
  <c r="P47" i="3"/>
  <c r="AQ47" i="3"/>
  <c r="AA47" i="3"/>
  <c r="AP47" i="3"/>
  <c r="BC47" i="3"/>
  <c r="AM47" i="3"/>
  <c r="W47" i="3"/>
  <c r="AR47" i="3"/>
  <c r="AB47" i="3"/>
  <c r="L47" i="3"/>
  <c r="Z47" i="3"/>
  <c r="AZ47" i="3"/>
  <c r="AJ47" i="3"/>
  <c r="T47" i="3"/>
  <c r="AY47" i="3"/>
  <c r="AI47" i="3"/>
  <c r="S47" i="3"/>
  <c r="AX47" i="3"/>
  <c r="AH47" i="3"/>
  <c r="R47" i="3"/>
  <c r="AU47" i="3"/>
  <c r="AE47" i="3"/>
  <c r="O47" i="3"/>
  <c r="EA38" i="22"/>
  <c r="CS38" i="25"/>
  <c r="DA38" i="19"/>
  <c r="S47" i="2"/>
  <c r="AP47" i="2"/>
  <c r="AD47" i="2"/>
  <c r="P47" i="2"/>
  <c r="AB47" i="2"/>
  <c r="DC38" i="22"/>
  <c r="DH38" i="25"/>
  <c r="DG38" i="17"/>
  <c r="DO38" i="20"/>
  <c r="DX38" i="26"/>
  <c r="DV38" i="26"/>
  <c r="CN39" i="23"/>
  <c r="DR38" i="17"/>
  <c r="AW47" i="6"/>
  <c r="AO47" i="6"/>
  <c r="AG47" i="6"/>
  <c r="Y47" i="6"/>
  <c r="Q47" i="6"/>
  <c r="BD47" i="6"/>
  <c r="AV47" i="6"/>
  <c r="AN47" i="6"/>
  <c r="AF47" i="6"/>
  <c r="X47" i="6"/>
  <c r="P47" i="6"/>
  <c r="BC47" i="6"/>
  <c r="AU47" i="6"/>
  <c r="AM47" i="6"/>
  <c r="AE47" i="6"/>
  <c r="W47" i="6"/>
  <c r="O47" i="6"/>
  <c r="BB47" i="6"/>
  <c r="AT47" i="6"/>
  <c r="AL47" i="6"/>
  <c r="AD47" i="6"/>
  <c r="V47" i="6"/>
  <c r="N47" i="6"/>
  <c r="BA47" i="6"/>
  <c r="AS47" i="6"/>
  <c r="AK47" i="6"/>
  <c r="AC47" i="6"/>
  <c r="U47" i="6"/>
  <c r="M47" i="6"/>
  <c r="AZ47" i="6"/>
  <c r="AR47" i="6"/>
  <c r="AJ47" i="6"/>
  <c r="AB47" i="6"/>
  <c r="T47" i="6"/>
  <c r="L47" i="6"/>
  <c r="AY47" i="6"/>
  <c r="AQ47" i="6"/>
  <c r="AI47" i="6"/>
  <c r="AA47" i="6"/>
  <c r="S47" i="6"/>
  <c r="AP47" i="6"/>
  <c r="AH47" i="6"/>
  <c r="Z47" i="6"/>
  <c r="R47" i="6"/>
  <c r="AX47" i="6"/>
  <c r="EF38" i="17"/>
  <c r="CZ38" i="19"/>
  <c r="CX38" i="19"/>
  <c r="ED38" i="20"/>
  <c r="BF40" i="19"/>
  <c r="AN40" i="22"/>
  <c r="AF40" i="22"/>
  <c r="X40" i="22"/>
  <c r="P40" i="22"/>
  <c r="H40" i="22"/>
  <c r="AM40" i="22"/>
  <c r="AE40" i="22"/>
  <c r="W40" i="22"/>
  <c r="O40" i="22"/>
  <c r="G40" i="22"/>
  <c r="AT40" i="22"/>
  <c r="AL40" i="22"/>
  <c r="AD40" i="22"/>
  <c r="V40" i="22"/>
  <c r="N40" i="22"/>
  <c r="F40" i="22"/>
  <c r="AY40" i="22" s="1"/>
  <c r="AR40" i="22"/>
  <c r="AJ40" i="22"/>
  <c r="AB40" i="22"/>
  <c r="T40" i="22"/>
  <c r="L40" i="22"/>
  <c r="D40" i="22"/>
  <c r="AQ40" i="22"/>
  <c r="AI40" i="22"/>
  <c r="AA40" i="22"/>
  <c r="S40" i="22"/>
  <c r="K40" i="22"/>
  <c r="C40" i="22"/>
  <c r="AH40" i="22"/>
  <c r="M40" i="22"/>
  <c r="AG40" i="22"/>
  <c r="J40" i="22"/>
  <c r="AC40" i="22"/>
  <c r="I40" i="22"/>
  <c r="Z40" i="22"/>
  <c r="E40" i="22"/>
  <c r="AS40" i="22"/>
  <c r="Y40" i="22"/>
  <c r="B40" i="22"/>
  <c r="AP40" i="22"/>
  <c r="CI40" i="22" s="1"/>
  <c r="U40" i="22"/>
  <c r="AO40" i="22"/>
  <c r="Q40" i="22"/>
  <c r="AK40" i="22"/>
  <c r="R40" i="22"/>
  <c r="DC38" i="23"/>
  <c r="DW38" i="18"/>
  <c r="F52" i="3"/>
  <c r="E52" i="3"/>
  <c r="A53" i="3"/>
  <c r="H52" i="3"/>
  <c r="C52" i="3"/>
  <c r="B52" i="3"/>
  <c r="D52" i="3"/>
  <c r="G52" i="3"/>
  <c r="DF38" i="25"/>
  <c r="DV38" i="24"/>
  <c r="DJ38" i="18"/>
  <c r="DL38" i="22"/>
  <c r="DY38" i="16"/>
  <c r="DJ38" i="24"/>
  <c r="CR38" i="16"/>
  <c r="CS38" i="26"/>
  <c r="EC38" i="20"/>
  <c r="DW38" i="22"/>
  <c r="CN38" i="16"/>
  <c r="CX38" i="16"/>
  <c r="EE38" i="24"/>
  <c r="DJ38" i="19"/>
  <c r="DH38" i="21"/>
  <c r="DX38" i="23"/>
  <c r="DS38" i="23"/>
  <c r="DN38" i="23"/>
  <c r="DT38" i="18"/>
  <c r="CY38" i="23"/>
  <c r="EC38" i="17"/>
  <c r="EE38" i="26"/>
  <c r="CR38" i="21"/>
  <c r="CQ38" i="23"/>
  <c r="EF38" i="21"/>
  <c r="DF38" i="26"/>
  <c r="CZ38" i="23"/>
  <c r="EE38" i="16"/>
  <c r="DG38" i="16"/>
  <c r="DH38" i="20"/>
  <c r="CS38" i="18"/>
  <c r="DC38" i="21"/>
  <c r="DT38" i="22"/>
  <c r="DQ38" i="24"/>
  <c r="EE38" i="23"/>
  <c r="CO38" i="21"/>
  <c r="DC38" i="17"/>
  <c r="I47" i="2"/>
  <c r="J47" i="2"/>
  <c r="K47" i="2"/>
  <c r="DZ38" i="26"/>
  <c r="CG39" i="20"/>
  <c r="DC38" i="20"/>
  <c r="DV38" i="21"/>
  <c r="DI38" i="26"/>
  <c r="DL38" i="21"/>
  <c r="DA38" i="21"/>
  <c r="CP38" i="25"/>
  <c r="DA38" i="26"/>
  <c r="DB38" i="19"/>
  <c r="DZ38" i="17"/>
  <c r="DC38" i="26"/>
  <c r="CS38" i="17"/>
  <c r="DM38" i="19"/>
  <c r="AI47" i="2"/>
  <c r="AA47" i="2"/>
  <c r="AT47" i="2"/>
  <c r="X47" i="2"/>
  <c r="AJ47" i="2"/>
  <c r="BA47" i="2"/>
  <c r="K47" i="4"/>
  <c r="J47" i="4"/>
  <c r="I47" i="4"/>
  <c r="CW38" i="25"/>
  <c r="DM38" i="18"/>
  <c r="B52" i="7"/>
  <c r="H52" i="7"/>
  <c r="A53" i="7"/>
  <c r="G52" i="7"/>
  <c r="F52" i="7"/>
  <c r="E52" i="7"/>
  <c r="C52" i="7"/>
  <c r="D52" i="7"/>
  <c r="DX38" i="20"/>
  <c r="DV38" i="17"/>
  <c r="CU38" i="16"/>
  <c r="DG38" i="18"/>
  <c r="DA38" i="23"/>
  <c r="EB38" i="21"/>
  <c r="DI38" i="23"/>
  <c r="DN38" i="22"/>
  <c r="CK40" i="18"/>
  <c r="A41" i="26"/>
  <c r="A41" i="25"/>
  <c r="A41" i="24"/>
  <c r="A41" i="23"/>
  <c r="A41" i="22"/>
  <c r="A41" i="21"/>
  <c r="A41" i="20"/>
  <c r="A41" i="19"/>
  <c r="A41" i="18"/>
  <c r="A41" i="17"/>
  <c r="A41" i="16"/>
  <c r="AO41" i="15"/>
  <c r="AG41" i="15"/>
  <c r="Y41" i="15"/>
  <c r="Q41" i="15"/>
  <c r="I41" i="15"/>
  <c r="AN41" i="15"/>
  <c r="AE41" i="15"/>
  <c r="V41" i="15"/>
  <c r="M41" i="15"/>
  <c r="D41" i="15"/>
  <c r="AM41" i="15"/>
  <c r="AD41" i="15"/>
  <c r="U41" i="15"/>
  <c r="L41" i="15"/>
  <c r="C41" i="15"/>
  <c r="AT41" i="15"/>
  <c r="AK41" i="15"/>
  <c r="AB41" i="15"/>
  <c r="S41" i="15"/>
  <c r="J41" i="15"/>
  <c r="AL41" i="15"/>
  <c r="X41" i="15"/>
  <c r="H41" i="15"/>
  <c r="AJ41" i="15"/>
  <c r="W41" i="15"/>
  <c r="G41" i="15"/>
  <c r="A42" i="15"/>
  <c r="AH41" i="15"/>
  <c r="R41" i="15"/>
  <c r="E41" i="15"/>
  <c r="AQ41" i="15"/>
  <c r="P41" i="15"/>
  <c r="AP41" i="15"/>
  <c r="O41" i="15"/>
  <c r="AI41" i="15"/>
  <c r="N41" i="15"/>
  <c r="AF41" i="15"/>
  <c r="K41" i="15"/>
  <c r="AA41" i="15"/>
  <c r="B41" i="15"/>
  <c r="AR41" i="15"/>
  <c r="T41" i="15"/>
  <c r="AS41" i="15"/>
  <c r="AC41" i="15"/>
  <c r="Z41" i="15"/>
  <c r="F41" i="15"/>
  <c r="AO40" i="23"/>
  <c r="AG40" i="23"/>
  <c r="BZ40" i="23" s="1"/>
  <c r="Y40" i="23"/>
  <c r="Q40" i="23"/>
  <c r="I40" i="23"/>
  <c r="AN40" i="23"/>
  <c r="AF40" i="23"/>
  <c r="X40" i="23"/>
  <c r="P40" i="23"/>
  <c r="H40" i="23"/>
  <c r="BA40" i="23" s="1"/>
  <c r="AM40" i="23"/>
  <c r="AE40" i="23"/>
  <c r="W40" i="23"/>
  <c r="O40" i="23"/>
  <c r="G40" i="23"/>
  <c r="AT40" i="23"/>
  <c r="AL40" i="23"/>
  <c r="AD40" i="23"/>
  <c r="BW40" i="23" s="1"/>
  <c r="V40" i="23"/>
  <c r="N40" i="23"/>
  <c r="F40" i="23"/>
  <c r="AS40" i="23"/>
  <c r="AK40" i="23"/>
  <c r="AC40" i="23"/>
  <c r="U40" i="23"/>
  <c r="M40" i="23"/>
  <c r="BF40" i="23" s="1"/>
  <c r="E40" i="23"/>
  <c r="AR40" i="23"/>
  <c r="AJ40" i="23"/>
  <c r="AB40" i="23"/>
  <c r="T40" i="23"/>
  <c r="L40" i="23"/>
  <c r="D40" i="23"/>
  <c r="AI40" i="23"/>
  <c r="CB40" i="23" s="1"/>
  <c r="C40" i="23"/>
  <c r="AH40" i="23"/>
  <c r="B40" i="23"/>
  <c r="AA40" i="23"/>
  <c r="Z40" i="23"/>
  <c r="R40" i="23"/>
  <c r="AQ40" i="23"/>
  <c r="K40" i="23"/>
  <c r="BD40" i="23" s="1"/>
  <c r="AP40" i="23"/>
  <c r="S40" i="23"/>
  <c r="J40" i="23"/>
  <c r="DB38" i="26"/>
  <c r="CY38" i="18"/>
  <c r="DS38" i="19"/>
  <c r="DZ38" i="19"/>
  <c r="CX38" i="17"/>
  <c r="DV38" i="19"/>
  <c r="DY38" i="20"/>
  <c r="DD38" i="22"/>
  <c r="DF38" i="16"/>
  <c r="CX38" i="24"/>
  <c r="DQ38" i="25"/>
  <c r="DF38" i="18"/>
  <c r="DQ38" i="20"/>
  <c r="EF38" i="23"/>
  <c r="DE38" i="16"/>
  <c r="CT38" i="16"/>
  <c r="DW38" i="17"/>
  <c r="EF38" i="26"/>
  <c r="CU38" i="21"/>
  <c r="CX38" i="23"/>
  <c r="DM38" i="23"/>
  <c r="DR38" i="24"/>
  <c r="DI38" i="18"/>
  <c r="DE38" i="24"/>
  <c r="CX38" i="25"/>
  <c r="CU38" i="18"/>
  <c r="DF38" i="21"/>
  <c r="DD38" i="23"/>
  <c r="CP38" i="23"/>
  <c r="DL38" i="26"/>
  <c r="ED38" i="23"/>
  <c r="DD38" i="24"/>
  <c r="DA38" i="16"/>
  <c r="DH38" i="22"/>
  <c r="DH38" i="18"/>
  <c r="DJ38" i="21"/>
  <c r="CU38" i="23"/>
  <c r="CP38" i="24"/>
  <c r="DP38" i="16"/>
  <c r="CI40" i="23" l="1"/>
  <c r="CD40" i="23"/>
  <c r="AX40" i="23"/>
  <c r="BO40" i="23"/>
  <c r="CF40" i="23"/>
  <c r="BR40" i="23"/>
  <c r="CC40" i="19"/>
  <c r="DQ39" i="26"/>
  <c r="BN40" i="22"/>
  <c r="BV40" i="22"/>
  <c r="BT40" i="22"/>
  <c r="CK40" i="22"/>
  <c r="BH40" i="22"/>
  <c r="CG40" i="22"/>
  <c r="DK39" i="26"/>
  <c r="CU39" i="24"/>
  <c r="EF39" i="23"/>
  <c r="CG40" i="21"/>
  <c r="AY40" i="21"/>
  <c r="BP40" i="21"/>
  <c r="CL40" i="20"/>
  <c r="CY39" i="16"/>
  <c r="DQ39" i="16"/>
  <c r="DT39" i="16"/>
  <c r="AV40" i="20"/>
  <c r="CD40" i="20"/>
  <c r="CG40" i="20"/>
  <c r="CI40" i="20"/>
  <c r="BU40" i="20"/>
  <c r="CM40" i="20"/>
  <c r="DQ39" i="23"/>
  <c r="BQ40" i="19"/>
  <c r="BZ40" i="19"/>
  <c r="BS40" i="19"/>
  <c r="CJ40" i="19"/>
  <c r="DS39" i="25"/>
  <c r="CP39" i="24"/>
  <c r="CJ40" i="26"/>
  <c r="BT40" i="26"/>
  <c r="BE40" i="26"/>
  <c r="BJ40" i="18"/>
  <c r="BA40" i="18"/>
  <c r="DF39" i="23"/>
  <c r="DO39" i="23"/>
  <c r="CL40" i="25"/>
  <c r="BG40" i="25"/>
  <c r="BQ40" i="25"/>
  <c r="CI40" i="25"/>
  <c r="CC40" i="25"/>
  <c r="BM40" i="17"/>
  <c r="BY40" i="17"/>
  <c r="BG40" i="17"/>
  <c r="CH40" i="17"/>
  <c r="DG39" i="23"/>
  <c r="CS39" i="24"/>
  <c r="CU39" i="26"/>
  <c r="DD39" i="24"/>
  <c r="DT39" i="21"/>
  <c r="CZ39" i="24"/>
  <c r="DB39" i="16"/>
  <c r="CT39" i="26"/>
  <c r="DA39" i="23"/>
  <c r="DW39" i="24"/>
  <c r="DW39" i="22"/>
  <c r="DE39" i="24"/>
  <c r="CO39" i="24"/>
  <c r="AW40" i="23"/>
  <c r="BN40" i="23"/>
  <c r="BI40" i="23"/>
  <c r="CH40" i="23"/>
  <c r="CK40" i="24"/>
  <c r="DA39" i="22"/>
  <c r="BK40" i="22"/>
  <c r="BZ40" i="22"/>
  <c r="CJ40" i="22"/>
  <c r="BG40" i="22"/>
  <c r="BX40" i="22"/>
  <c r="CD40" i="16"/>
  <c r="EA39" i="22"/>
  <c r="DM39" i="24"/>
  <c r="DV39" i="18"/>
  <c r="DT39" i="18"/>
  <c r="BV40" i="21"/>
  <c r="BK40" i="21"/>
  <c r="CF40" i="21"/>
  <c r="CQ39" i="16"/>
  <c r="DM39" i="23"/>
  <c r="DN39" i="22"/>
  <c r="BJ40" i="20"/>
  <c r="BL40" i="20"/>
  <c r="BP40" i="20"/>
  <c r="BL40" i="16"/>
  <c r="DV39" i="16"/>
  <c r="EF39" i="21"/>
  <c r="BY40" i="19"/>
  <c r="BW40" i="17"/>
  <c r="CR39" i="16"/>
  <c r="BJ40" i="26"/>
  <c r="CR39" i="23"/>
  <c r="EA39" i="26"/>
  <c r="EF39" i="19"/>
  <c r="BD40" i="17"/>
  <c r="AV40" i="17"/>
  <c r="DY39" i="23"/>
  <c r="DU39" i="18"/>
  <c r="CN39" i="18"/>
  <c r="DR39" i="18"/>
  <c r="CR39" i="26"/>
  <c r="DC39" i="24"/>
  <c r="DF39" i="21"/>
  <c r="DL39" i="23"/>
  <c r="EB39" i="23"/>
  <c r="DI39" i="24"/>
  <c r="DP39" i="22"/>
  <c r="AW40" i="22"/>
  <c r="CD40" i="24"/>
  <c r="DM39" i="16"/>
  <c r="DE39" i="22"/>
  <c r="DN39" i="24"/>
  <c r="BY40" i="21"/>
  <c r="CA40" i="21"/>
  <c r="BD40" i="21"/>
  <c r="BW40" i="21"/>
  <c r="CN39" i="22"/>
  <c r="CU39" i="23"/>
  <c r="CP39" i="16"/>
  <c r="BZ40" i="20"/>
  <c r="AY40" i="20"/>
  <c r="BL40" i="24"/>
  <c r="DK39" i="24"/>
  <c r="DE39" i="20"/>
  <c r="BM40" i="19"/>
  <c r="AV40" i="19"/>
  <c r="BN40" i="19"/>
  <c r="BW40" i="25"/>
  <c r="CS39" i="18"/>
  <c r="DF39" i="24"/>
  <c r="BY40" i="26"/>
  <c r="BH40" i="26"/>
  <c r="AX40" i="18"/>
  <c r="DV39" i="23"/>
  <c r="CP39" i="23"/>
  <c r="BS40" i="25"/>
  <c r="EC39" i="23"/>
  <c r="DY39" i="24"/>
  <c r="BD40" i="24"/>
  <c r="DX39" i="23"/>
  <c r="CZ39" i="18"/>
  <c r="EA39" i="24"/>
  <c r="DM39" i="26"/>
  <c r="CS39" i="26"/>
  <c r="DI39" i="25"/>
  <c r="DC39" i="21"/>
  <c r="CQ39" i="25"/>
  <c r="CZ39" i="23"/>
  <c r="CN39" i="16"/>
  <c r="DU39" i="20"/>
  <c r="AZ40" i="23"/>
  <c r="DH39" i="24"/>
  <c r="DE39" i="23"/>
  <c r="BW40" i="22"/>
  <c r="DN39" i="16"/>
  <c r="CI40" i="21"/>
  <c r="CO39" i="23"/>
  <c r="CX39" i="26"/>
  <c r="DV39" i="26"/>
  <c r="CJ40" i="20"/>
  <c r="BM40" i="18"/>
  <c r="CC40" i="26"/>
  <c r="CL40" i="26"/>
  <c r="BL40" i="26"/>
  <c r="BW40" i="26"/>
  <c r="BP40" i="26"/>
  <c r="BG40" i="18"/>
  <c r="CI40" i="18"/>
  <c r="BK40" i="18"/>
  <c r="AU40" i="18"/>
  <c r="AZ40" i="17"/>
  <c r="EC39" i="17"/>
  <c r="DS39" i="24"/>
  <c r="DE39" i="26"/>
  <c r="BS40" i="17"/>
  <c r="EF39" i="26"/>
  <c r="CM40" i="24"/>
  <c r="CC40" i="24"/>
  <c r="BT40" i="24"/>
  <c r="BW40" i="24"/>
  <c r="BA40" i="24"/>
  <c r="BS40" i="24"/>
  <c r="BA40" i="16"/>
  <c r="BM40" i="16"/>
  <c r="BW40" i="16"/>
  <c r="BY40" i="16"/>
  <c r="EA39" i="16"/>
  <c r="CW39" i="23"/>
  <c r="DR39" i="26"/>
  <c r="ED39" i="22"/>
  <c r="DD39" i="22"/>
  <c r="DR39" i="24"/>
  <c r="DA39" i="24"/>
  <c r="DU39" i="21"/>
  <c r="DH39" i="22"/>
  <c r="BE40" i="23"/>
  <c r="BM40" i="23"/>
  <c r="BR40" i="21"/>
  <c r="BC40" i="21"/>
  <c r="BQ40" i="20"/>
  <c r="BG40" i="16"/>
  <c r="CQ39" i="23"/>
  <c r="BU40" i="23"/>
  <c r="CG40" i="23"/>
  <c r="DX39" i="22"/>
  <c r="DY39" i="22"/>
  <c r="CD40" i="22"/>
  <c r="AX40" i="22"/>
  <c r="BM40" i="22"/>
  <c r="BI40" i="18"/>
  <c r="CV39" i="23"/>
  <c r="AW40" i="24"/>
  <c r="DF39" i="26"/>
  <c r="DV39" i="17"/>
  <c r="DN39" i="23"/>
  <c r="BC40" i="20"/>
  <c r="BG40" i="26"/>
  <c r="CO39" i="22"/>
  <c r="CT39" i="23"/>
  <c r="DS39" i="26"/>
  <c r="DG39" i="26"/>
  <c r="BA40" i="19"/>
  <c r="CH40" i="19"/>
  <c r="BZ40" i="16"/>
  <c r="DF39" i="19"/>
  <c r="DP39" i="26"/>
  <c r="CG40" i="26"/>
  <c r="BF40" i="26"/>
  <c r="BV40" i="26"/>
  <c r="BX40" i="26"/>
  <c r="BH40" i="18"/>
  <c r="AZ40" i="18"/>
  <c r="BT40" i="18"/>
  <c r="CG40" i="18"/>
  <c r="AZ40" i="24"/>
  <c r="CQ39" i="22"/>
  <c r="DG39" i="24"/>
  <c r="CW39" i="24"/>
  <c r="BJ40" i="24"/>
  <c r="AX40" i="24"/>
  <c r="CE40" i="24"/>
  <c r="BI40" i="24"/>
  <c r="BD40" i="16"/>
  <c r="CC40" i="16"/>
  <c r="BF40" i="16"/>
  <c r="DJ39" i="24"/>
  <c r="DO39" i="24"/>
  <c r="DQ39" i="20"/>
  <c r="EC39" i="20"/>
  <c r="DD39" i="23"/>
  <c r="CZ39" i="19"/>
  <c r="DK39" i="19"/>
  <c r="EE39" i="24"/>
  <c r="BQ40" i="23"/>
  <c r="CS39" i="23"/>
  <c r="BS40" i="23"/>
  <c r="BA40" i="22"/>
  <c r="AW40" i="16"/>
  <c r="CH40" i="20"/>
  <c r="DZ39" i="23"/>
  <c r="DF39" i="16"/>
  <c r="BT40" i="23"/>
  <c r="CL40" i="23"/>
  <c r="BH40" i="23"/>
  <c r="AU40" i="23"/>
  <c r="BB40" i="23"/>
  <c r="DM39" i="25"/>
  <c r="DO39" i="22"/>
  <c r="BJ40" i="22"/>
  <c r="BS40" i="22"/>
  <c r="BD40" i="22"/>
  <c r="CM40" i="22"/>
  <c r="CS39" i="22"/>
  <c r="CY39" i="26"/>
  <c r="DF39" i="18"/>
  <c r="AW40" i="21"/>
  <c r="BJ40" i="21"/>
  <c r="BM40" i="21"/>
  <c r="CC40" i="21"/>
  <c r="CB40" i="21"/>
  <c r="AZ40" i="21"/>
  <c r="DJ39" i="22"/>
  <c r="DZ39" i="24"/>
  <c r="CP39" i="26"/>
  <c r="CB40" i="20"/>
  <c r="BN40" i="20"/>
  <c r="BE40" i="20"/>
  <c r="DR39" i="16"/>
  <c r="CQ39" i="24"/>
  <c r="CY39" i="24"/>
  <c r="BI40" i="19"/>
  <c r="CK40" i="19"/>
  <c r="BC40" i="19"/>
  <c r="BT40" i="19"/>
  <c r="CL40" i="19"/>
  <c r="BH40" i="19"/>
  <c r="BZ40" i="24"/>
  <c r="DC39" i="23"/>
  <c r="CX39" i="24"/>
  <c r="DV39" i="24"/>
  <c r="DT39" i="23"/>
  <c r="BC40" i="26"/>
  <c r="CH40" i="26"/>
  <c r="CH40" i="18"/>
  <c r="BN40" i="18"/>
  <c r="DC39" i="20"/>
  <c r="AV40" i="25"/>
  <c r="DP39" i="24"/>
  <c r="CP39" i="22"/>
  <c r="CI40" i="24"/>
  <c r="BS40" i="16"/>
  <c r="CV39" i="24"/>
  <c r="DG39" i="20"/>
  <c r="EB39" i="24"/>
  <c r="EC39" i="19"/>
  <c r="CZ39" i="21"/>
  <c r="DI39" i="23"/>
  <c r="CN39" i="24"/>
  <c r="DM39" i="20"/>
  <c r="CM40" i="23"/>
  <c r="BY40" i="23"/>
  <c r="CA40" i="22"/>
  <c r="BL40" i="23"/>
  <c r="CK40" i="23"/>
  <c r="BG40" i="23"/>
  <c r="BX40" i="23"/>
  <c r="CE40" i="22"/>
  <c r="EA39" i="23"/>
  <c r="DJ39" i="23"/>
  <c r="DG39" i="22"/>
  <c r="CH40" i="22"/>
  <c r="BB40" i="22"/>
  <c r="BL40" i="22"/>
  <c r="CC40" i="22"/>
  <c r="CB40" i="22"/>
  <c r="BY40" i="22"/>
  <c r="DH39" i="23"/>
  <c r="CE40" i="21"/>
  <c r="BS40" i="21"/>
  <c r="BZ40" i="21"/>
  <c r="CJ40" i="21"/>
  <c r="BH40" i="21"/>
  <c r="BB40" i="26"/>
  <c r="CT39" i="24"/>
  <c r="CX39" i="25"/>
  <c r="DQ39" i="24"/>
  <c r="DT39" i="24"/>
  <c r="CA40" i="20"/>
  <c r="BS40" i="20"/>
  <c r="BV40" i="20"/>
  <c r="BY40" i="20"/>
  <c r="BF40" i="20"/>
  <c r="CE40" i="20"/>
  <c r="DJ39" i="19"/>
  <c r="BR40" i="19"/>
  <c r="BE40" i="19"/>
  <c r="BK40" i="19"/>
  <c r="CB40" i="19"/>
  <c r="BX40" i="19"/>
  <c r="BP40" i="19"/>
  <c r="BA40" i="26"/>
  <c r="BM40" i="26"/>
  <c r="BY40" i="18"/>
  <c r="BE40" i="18"/>
  <c r="BL40" i="25"/>
  <c r="BX40" i="25"/>
  <c r="BI40" i="25"/>
  <c r="CH40" i="25"/>
  <c r="BD40" i="25"/>
  <c r="BU40" i="25"/>
  <c r="BT40" i="17"/>
  <c r="CF40" i="17"/>
  <c r="BO40" i="17"/>
  <c r="BI40" i="17"/>
  <c r="BZ40" i="17"/>
  <c r="CH40" i="16"/>
  <c r="DS39" i="23"/>
  <c r="DP39" i="23"/>
  <c r="DW39" i="23"/>
  <c r="CO39" i="20"/>
  <c r="DE39" i="21"/>
  <c r="DQ39" i="21"/>
  <c r="DR39" i="19"/>
  <c r="DS39" i="21"/>
  <c r="CR39" i="18"/>
  <c r="BP40" i="22"/>
  <c r="BV40" i="23"/>
  <c r="BH40" i="20"/>
  <c r="BC40" i="22"/>
  <c r="CI40" i="26"/>
  <c r="DN39" i="17"/>
  <c r="BT40" i="20"/>
  <c r="BD40" i="26"/>
  <c r="AV49" i="2"/>
  <c r="AP41" i="16"/>
  <c r="AH41" i="16"/>
  <c r="Z41" i="16"/>
  <c r="R41" i="16"/>
  <c r="J41" i="16"/>
  <c r="B41" i="16"/>
  <c r="AO41" i="16"/>
  <c r="AG41" i="16"/>
  <c r="Y41" i="16"/>
  <c r="Q41" i="16"/>
  <c r="I41" i="16"/>
  <c r="AN41" i="16"/>
  <c r="AD41" i="16"/>
  <c r="T41" i="16"/>
  <c r="H41" i="16"/>
  <c r="AM41" i="16"/>
  <c r="AC41" i="16"/>
  <c r="S41" i="16"/>
  <c r="G41" i="16"/>
  <c r="AK41" i="16"/>
  <c r="AA41" i="16"/>
  <c r="O41" i="16"/>
  <c r="E41" i="16"/>
  <c r="AQ41" i="16"/>
  <c r="W41" i="16"/>
  <c r="F41" i="16"/>
  <c r="AL41" i="16"/>
  <c r="V41" i="16"/>
  <c r="D41" i="16"/>
  <c r="AJ41" i="16"/>
  <c r="U41" i="16"/>
  <c r="C41" i="16"/>
  <c r="AI41" i="16"/>
  <c r="P41" i="16"/>
  <c r="AT41" i="16"/>
  <c r="AE41" i="16"/>
  <c r="M41" i="16"/>
  <c r="N41" i="16"/>
  <c r="L41" i="16"/>
  <c r="K41" i="16"/>
  <c r="AS41" i="16"/>
  <c r="AR41" i="16"/>
  <c r="AF41" i="16"/>
  <c r="X41" i="16"/>
  <c r="BQ41" i="16" s="1"/>
  <c r="AB41" i="16"/>
  <c r="AT41" i="24"/>
  <c r="AL41" i="24"/>
  <c r="AD41" i="24"/>
  <c r="V41" i="24"/>
  <c r="N41" i="24"/>
  <c r="F41" i="24"/>
  <c r="AS41" i="24"/>
  <c r="AK41" i="24"/>
  <c r="AC41" i="24"/>
  <c r="U41" i="24"/>
  <c r="M41" i="24"/>
  <c r="E41" i="24"/>
  <c r="AR41" i="24"/>
  <c r="AH41" i="24"/>
  <c r="X41" i="24"/>
  <c r="L41" i="24"/>
  <c r="B41" i="24"/>
  <c r="AP41" i="24"/>
  <c r="AF41" i="24"/>
  <c r="T41" i="24"/>
  <c r="J41" i="24"/>
  <c r="AO41" i="24"/>
  <c r="AE41" i="24"/>
  <c r="S41" i="24"/>
  <c r="I41" i="24"/>
  <c r="AN41" i="24"/>
  <c r="AB41" i="24"/>
  <c r="R41" i="24"/>
  <c r="H41" i="24"/>
  <c r="Z41" i="24"/>
  <c r="D41" i="24"/>
  <c r="Y41" i="24"/>
  <c r="C41" i="24"/>
  <c r="AQ41" i="24"/>
  <c r="W41" i="24"/>
  <c r="AM41" i="24"/>
  <c r="Q41" i="24"/>
  <c r="AJ41" i="24"/>
  <c r="P41" i="24"/>
  <c r="AA41" i="24"/>
  <c r="G41" i="24"/>
  <c r="AI41" i="24"/>
  <c r="AG41" i="24"/>
  <c r="O41" i="24"/>
  <c r="K41" i="24"/>
  <c r="CK40" i="25"/>
  <c r="CD40" i="25"/>
  <c r="AW40" i="25"/>
  <c r="CL40" i="21"/>
  <c r="BP40" i="23"/>
  <c r="BV40" i="16"/>
  <c r="BZ40" i="25"/>
  <c r="AW48" i="6"/>
  <c r="AO48" i="6"/>
  <c r="AG48" i="6"/>
  <c r="Y48" i="6"/>
  <c r="Q48" i="6"/>
  <c r="BD48" i="6"/>
  <c r="AV48" i="6"/>
  <c r="AN48" i="6"/>
  <c r="AF48" i="6"/>
  <c r="X48" i="6"/>
  <c r="P48" i="6"/>
  <c r="BC48" i="6"/>
  <c r="AU48" i="6"/>
  <c r="AM48" i="6"/>
  <c r="AE48" i="6"/>
  <c r="W48" i="6"/>
  <c r="O48" i="6"/>
  <c r="BB48" i="6"/>
  <c r="AT48" i="6"/>
  <c r="AL48" i="6"/>
  <c r="AD48" i="6"/>
  <c r="V48" i="6"/>
  <c r="N48" i="6"/>
  <c r="BA48" i="6"/>
  <c r="AS48" i="6"/>
  <c r="AK48" i="6"/>
  <c r="AC48" i="6"/>
  <c r="U48" i="6"/>
  <c r="M48" i="6"/>
  <c r="AZ48" i="6"/>
  <c r="AR48" i="6"/>
  <c r="AJ48" i="6"/>
  <c r="AB48" i="6"/>
  <c r="T48" i="6"/>
  <c r="L48" i="6"/>
  <c r="AY48" i="6"/>
  <c r="AQ48" i="6"/>
  <c r="AI48" i="6"/>
  <c r="AA48" i="6"/>
  <c r="S48" i="6"/>
  <c r="AX48" i="6"/>
  <c r="AP48" i="6"/>
  <c r="AH48" i="6"/>
  <c r="Z48" i="6"/>
  <c r="R48" i="6"/>
  <c r="AZ40" i="25"/>
  <c r="AX40" i="17"/>
  <c r="CP39" i="20"/>
  <c r="BE40" i="22"/>
  <c r="DO39" i="25"/>
  <c r="BD40" i="19"/>
  <c r="DI39" i="20"/>
  <c r="EA39" i="20"/>
  <c r="DY39" i="20"/>
  <c r="AO41" i="23"/>
  <c r="AG41" i="23"/>
  <c r="Y41" i="23"/>
  <c r="Q41" i="23"/>
  <c r="I41" i="23"/>
  <c r="BB41" i="23" s="1"/>
  <c r="AN41" i="23"/>
  <c r="AF41" i="23"/>
  <c r="X41" i="23"/>
  <c r="P41" i="23"/>
  <c r="H41" i="23"/>
  <c r="AM41" i="23"/>
  <c r="AE41" i="23"/>
  <c r="W41" i="23"/>
  <c r="O41" i="23"/>
  <c r="G41" i="23"/>
  <c r="AT41" i="23"/>
  <c r="AL41" i="23"/>
  <c r="AD41" i="23"/>
  <c r="V41" i="23"/>
  <c r="N41" i="23"/>
  <c r="F41" i="23"/>
  <c r="AS41" i="23"/>
  <c r="AK41" i="23"/>
  <c r="AC41" i="23"/>
  <c r="U41" i="23"/>
  <c r="M41" i="23"/>
  <c r="E41" i="23"/>
  <c r="AR41" i="23"/>
  <c r="AJ41" i="23"/>
  <c r="AB41" i="23"/>
  <c r="T41" i="23"/>
  <c r="L41" i="23"/>
  <c r="D41" i="23"/>
  <c r="AA41" i="23"/>
  <c r="Z41" i="23"/>
  <c r="S41" i="23"/>
  <c r="R41" i="23"/>
  <c r="AP41" i="23"/>
  <c r="J41" i="23"/>
  <c r="AI41" i="23"/>
  <c r="C41" i="23"/>
  <c r="AQ41" i="23"/>
  <c r="AH41" i="23"/>
  <c r="K41" i="23"/>
  <c r="B41" i="23"/>
  <c r="CA41" i="23" s="1"/>
  <c r="BN40" i="21"/>
  <c r="DY39" i="17"/>
  <c r="BS40" i="26"/>
  <c r="AV40" i="21"/>
  <c r="DA39" i="17"/>
  <c r="BO40" i="21"/>
  <c r="BK40" i="16"/>
  <c r="CA40" i="24"/>
  <c r="BV40" i="24"/>
  <c r="BZ40" i="18"/>
  <c r="CI40" i="19"/>
  <c r="CJ40" i="18"/>
  <c r="BJ40" i="16"/>
  <c r="AU40" i="21"/>
  <c r="EF39" i="25"/>
  <c r="BT41" i="24"/>
  <c r="AP41" i="17"/>
  <c r="AH41" i="17"/>
  <c r="Z41" i="17"/>
  <c r="R41" i="17"/>
  <c r="J41" i="17"/>
  <c r="B41" i="17"/>
  <c r="AO41" i="17"/>
  <c r="AG41" i="17"/>
  <c r="Y41" i="17"/>
  <c r="Q41" i="17"/>
  <c r="I41" i="17"/>
  <c r="AL41" i="17"/>
  <c r="AB41" i="17"/>
  <c r="P41" i="17"/>
  <c r="F41" i="17"/>
  <c r="AK41" i="17"/>
  <c r="AA41" i="17"/>
  <c r="O41" i="17"/>
  <c r="E41" i="17"/>
  <c r="AT41" i="17"/>
  <c r="AJ41" i="17"/>
  <c r="X41" i="17"/>
  <c r="N41" i="17"/>
  <c r="D41" i="17"/>
  <c r="AS41" i="17"/>
  <c r="AI41" i="17"/>
  <c r="W41" i="17"/>
  <c r="M41" i="17"/>
  <c r="C41" i="17"/>
  <c r="CG41" i="17" s="1"/>
  <c r="AF41" i="17"/>
  <c r="L41" i="17"/>
  <c r="AE41" i="17"/>
  <c r="K41" i="17"/>
  <c r="AD41" i="17"/>
  <c r="H41" i="17"/>
  <c r="AC41" i="17"/>
  <c r="G41" i="17"/>
  <c r="AQ41" i="17"/>
  <c r="U41" i="17"/>
  <c r="AR41" i="17"/>
  <c r="AN41" i="17"/>
  <c r="AM41" i="17"/>
  <c r="V41" i="17"/>
  <c r="T41" i="17"/>
  <c r="S41" i="17"/>
  <c r="CK40" i="16"/>
  <c r="CF40" i="16"/>
  <c r="CF40" i="24"/>
  <c r="BF40" i="21"/>
  <c r="CD40" i="18"/>
  <c r="CD40" i="26"/>
  <c r="BK40" i="17"/>
  <c r="BK40" i="25"/>
  <c r="AW48" i="9"/>
  <c r="AO48" i="9"/>
  <c r="AG48" i="9"/>
  <c r="Y48" i="9"/>
  <c r="Q48" i="9"/>
  <c r="BD48" i="9"/>
  <c r="AV48" i="9"/>
  <c r="AN48" i="9"/>
  <c r="AF48" i="9"/>
  <c r="X48" i="9"/>
  <c r="P48" i="9"/>
  <c r="BC48" i="9"/>
  <c r="AU48" i="9"/>
  <c r="AM48" i="9"/>
  <c r="AE48" i="9"/>
  <c r="W48" i="9"/>
  <c r="O48" i="9"/>
  <c r="AZ48" i="9"/>
  <c r="AR48" i="9"/>
  <c r="AJ48" i="9"/>
  <c r="AB48" i="9"/>
  <c r="T48" i="9"/>
  <c r="L48" i="9"/>
  <c r="AT48" i="9"/>
  <c r="AD48" i="9"/>
  <c r="N48" i="9"/>
  <c r="AS48" i="9"/>
  <c r="AC48" i="9"/>
  <c r="M48" i="9"/>
  <c r="AQ48" i="9"/>
  <c r="AA48" i="9"/>
  <c r="AP48" i="9"/>
  <c r="Z48" i="9"/>
  <c r="BB48" i="9"/>
  <c r="AL48" i="9"/>
  <c r="V48" i="9"/>
  <c r="BA48" i="9"/>
  <c r="AK48" i="9"/>
  <c r="U48" i="9"/>
  <c r="AY48" i="9"/>
  <c r="AI48" i="9"/>
  <c r="S48" i="9"/>
  <c r="AX48" i="9"/>
  <c r="AH48" i="9"/>
  <c r="R48" i="9"/>
  <c r="BX40" i="21"/>
  <c r="AW40" i="19"/>
  <c r="AW40" i="26"/>
  <c r="BB40" i="20"/>
  <c r="CA40" i="16"/>
  <c r="CA40" i="25"/>
  <c r="CL40" i="22"/>
  <c r="DK39" i="25"/>
  <c r="CW39" i="20"/>
  <c r="CP39" i="25"/>
  <c r="BP40" i="16"/>
  <c r="BP40" i="24"/>
  <c r="BL40" i="18"/>
  <c r="BG40" i="20"/>
  <c r="BV40" i="17"/>
  <c r="BV40" i="25"/>
  <c r="CR39" i="17"/>
  <c r="DF39" i="17"/>
  <c r="BW40" i="19"/>
  <c r="BC40" i="16"/>
  <c r="BC40" i="24"/>
  <c r="BZ40" i="26"/>
  <c r="DS39" i="18"/>
  <c r="DQ39" i="22"/>
  <c r="CW39" i="19"/>
  <c r="AZ40" i="19"/>
  <c r="AZ40" i="26"/>
  <c r="AY40" i="17"/>
  <c r="AY40" i="25"/>
  <c r="AX40" i="19"/>
  <c r="EE39" i="22"/>
  <c r="DS39" i="17"/>
  <c r="DE39" i="18"/>
  <c r="DT39" i="22"/>
  <c r="CJ40" i="16"/>
  <c r="CJ40" i="25"/>
  <c r="CX39" i="22"/>
  <c r="AD49" i="8" s="1"/>
  <c r="DP39" i="16"/>
  <c r="DO39" i="17"/>
  <c r="AV40" i="23"/>
  <c r="BJ40" i="17"/>
  <c r="BJ40" i="25"/>
  <c r="AU40" i="22"/>
  <c r="CN39" i="17"/>
  <c r="EF39" i="17"/>
  <c r="EB39" i="16"/>
  <c r="CR39" i="19"/>
  <c r="DP39" i="21"/>
  <c r="DA39" i="25"/>
  <c r="CT39" i="19"/>
  <c r="EA39" i="21"/>
  <c r="DL39" i="22"/>
  <c r="DD39" i="18"/>
  <c r="EE39" i="19"/>
  <c r="DH39" i="21"/>
  <c r="CT39" i="18"/>
  <c r="EA39" i="25"/>
  <c r="DV39" i="20"/>
  <c r="DW39" i="16"/>
  <c r="DL39" i="19"/>
  <c r="DW39" i="19"/>
  <c r="DZ39" i="21"/>
  <c r="DU39" i="17"/>
  <c r="CY39" i="21"/>
  <c r="CS39" i="21"/>
  <c r="CQ39" i="26"/>
  <c r="DP39" i="20"/>
  <c r="DA39" i="16"/>
  <c r="DK39" i="21"/>
  <c r="DJ39" i="21"/>
  <c r="BU40" i="21"/>
  <c r="AY40" i="23"/>
  <c r="BS40" i="18"/>
  <c r="BJ40" i="23"/>
  <c r="CM40" i="26"/>
  <c r="I48" i="3"/>
  <c r="K48" i="3"/>
  <c r="J48" i="3"/>
  <c r="BR40" i="22"/>
  <c r="BB40" i="19"/>
  <c r="C53" i="8"/>
  <c r="B53" i="8"/>
  <c r="A54" i="8"/>
  <c r="H53" i="8"/>
  <c r="G53" i="8"/>
  <c r="F53" i="8"/>
  <c r="E53" i="8"/>
  <c r="D53" i="8"/>
  <c r="AY40" i="16"/>
  <c r="CJ40" i="24"/>
  <c r="BO40" i="22"/>
  <c r="B53" i="7"/>
  <c r="H53" i="7"/>
  <c r="A54" i="7"/>
  <c r="G53" i="7"/>
  <c r="F53" i="7"/>
  <c r="E53" i="7"/>
  <c r="C53" i="7"/>
  <c r="D53" i="7"/>
  <c r="DM39" i="17"/>
  <c r="CE40" i="25"/>
  <c r="K48" i="13"/>
  <c r="J48" i="13"/>
  <c r="I48" i="13"/>
  <c r="CF40" i="25"/>
  <c r="CD40" i="19"/>
  <c r="BK40" i="26"/>
  <c r="K48" i="12"/>
  <c r="I48" i="12"/>
  <c r="J48" i="12"/>
  <c r="AW40" i="18"/>
  <c r="BU40" i="16"/>
  <c r="BU40" i="24"/>
  <c r="CA40" i="26"/>
  <c r="DK39" i="17"/>
  <c r="BP40" i="17"/>
  <c r="BP40" i="25"/>
  <c r="BL40" i="19"/>
  <c r="CB40" i="17"/>
  <c r="CB40" i="24"/>
  <c r="BV40" i="18"/>
  <c r="CX39" i="17"/>
  <c r="BW40" i="20"/>
  <c r="BC40" i="17"/>
  <c r="BC40" i="25"/>
  <c r="BQ40" i="17"/>
  <c r="BQ40" i="24"/>
  <c r="CT39" i="22"/>
  <c r="DN39" i="20"/>
  <c r="BN40" i="16"/>
  <c r="BN40" i="24"/>
  <c r="AY40" i="18"/>
  <c r="AY40" i="26"/>
  <c r="AX40" i="20"/>
  <c r="DB39" i="22"/>
  <c r="CY39" i="22"/>
  <c r="CW39" i="25"/>
  <c r="F53" i="13"/>
  <c r="E53" i="13"/>
  <c r="D53" i="13"/>
  <c r="C53" i="13"/>
  <c r="B53" i="13"/>
  <c r="A54" i="13"/>
  <c r="H53" i="13"/>
  <c r="G53" i="13"/>
  <c r="D49" i="11"/>
  <c r="C49" i="11"/>
  <c r="B49" i="11"/>
  <c r="H49" i="11"/>
  <c r="G49" i="11"/>
  <c r="F49" i="11"/>
  <c r="E49" i="11"/>
  <c r="A50" i="11"/>
  <c r="BE40" i="16"/>
  <c r="BE40" i="24"/>
  <c r="EA39" i="18"/>
  <c r="DY39" i="16"/>
  <c r="DV39" i="22"/>
  <c r="K48" i="2"/>
  <c r="I48" i="2"/>
  <c r="J48" i="2"/>
  <c r="AV40" i="24"/>
  <c r="CS39" i="16"/>
  <c r="DS39" i="22"/>
  <c r="DM39" i="18"/>
  <c r="CU39" i="18"/>
  <c r="DT39" i="19"/>
  <c r="EE39" i="16"/>
  <c r="DU39" i="19"/>
  <c r="CW39" i="21"/>
  <c r="CX39" i="20"/>
  <c r="ED39" i="18"/>
  <c r="DU39" i="16"/>
  <c r="DB39" i="18"/>
  <c r="DM39" i="19"/>
  <c r="CO39" i="21"/>
  <c r="EE39" i="25"/>
  <c r="DH39" i="25"/>
  <c r="CT39" i="21"/>
  <c r="EE39" i="26"/>
  <c r="DR39" i="17"/>
  <c r="ED39" i="20"/>
  <c r="DX39" i="17"/>
  <c r="DL39" i="26"/>
  <c r="DH39" i="26"/>
  <c r="CP39" i="21"/>
  <c r="EB39" i="25"/>
  <c r="AX49" i="10"/>
  <c r="AP49" i="10"/>
  <c r="AH49" i="10"/>
  <c r="Z49" i="10"/>
  <c r="R49" i="10"/>
  <c r="AW49" i="10"/>
  <c r="AO49" i="10"/>
  <c r="AG49" i="10"/>
  <c r="Y49" i="10"/>
  <c r="Q49" i="10"/>
  <c r="BD49" i="10"/>
  <c r="AV49" i="10"/>
  <c r="AN49" i="10"/>
  <c r="AF49" i="10"/>
  <c r="X49" i="10"/>
  <c r="P49" i="10"/>
  <c r="BB49" i="10"/>
  <c r="AT49" i="10"/>
  <c r="AL49" i="10"/>
  <c r="AD49" i="10"/>
  <c r="V49" i="10"/>
  <c r="N49" i="10"/>
  <c r="BA49" i="10"/>
  <c r="AS49" i="10"/>
  <c r="AK49" i="10"/>
  <c r="AC49" i="10"/>
  <c r="U49" i="10"/>
  <c r="M49" i="10"/>
  <c r="AZ49" i="10"/>
  <c r="AR49" i="10"/>
  <c r="AJ49" i="10"/>
  <c r="AB49" i="10"/>
  <c r="T49" i="10"/>
  <c r="L49" i="10"/>
  <c r="AY49" i="10"/>
  <c r="AQ49" i="10"/>
  <c r="AI49" i="10"/>
  <c r="AA49" i="10"/>
  <c r="S49" i="10"/>
  <c r="BC49" i="10"/>
  <c r="AU49" i="10"/>
  <c r="AM49" i="10"/>
  <c r="AE49" i="10"/>
  <c r="W49" i="10"/>
  <c r="O49" i="10"/>
  <c r="DO39" i="21"/>
  <c r="EE39" i="17"/>
  <c r="CZ39" i="22"/>
  <c r="DA39" i="20"/>
  <c r="CF40" i="22"/>
  <c r="BK40" i="23"/>
  <c r="I48" i="9"/>
  <c r="K48" i="9"/>
  <c r="J48" i="9"/>
  <c r="AU40" i="19"/>
  <c r="CM40" i="18"/>
  <c r="CD40" i="17"/>
  <c r="BX40" i="20"/>
  <c r="DT39" i="17"/>
  <c r="BG40" i="19"/>
  <c r="BW40" i="18"/>
  <c r="BQ40" i="22"/>
  <c r="AY40" i="24"/>
  <c r="BT40" i="21"/>
  <c r="AY48" i="8"/>
  <c r="AQ48" i="8"/>
  <c r="AI48" i="8"/>
  <c r="AA48" i="8"/>
  <c r="S48" i="8"/>
  <c r="AX48" i="8"/>
  <c r="AP48" i="8"/>
  <c r="AH48" i="8"/>
  <c r="Z48" i="8"/>
  <c r="R48" i="8"/>
  <c r="AW48" i="8"/>
  <c r="AO48" i="8"/>
  <c r="AG48" i="8"/>
  <c r="Y48" i="8"/>
  <c r="Q48" i="8"/>
  <c r="BD48" i="8"/>
  <c r="AV48" i="8"/>
  <c r="AN48" i="8"/>
  <c r="AF48" i="8"/>
  <c r="X48" i="8"/>
  <c r="P48" i="8"/>
  <c r="BC48" i="8"/>
  <c r="AU48" i="8"/>
  <c r="AM48" i="8"/>
  <c r="AE48" i="8"/>
  <c r="W48" i="8"/>
  <c r="O48" i="8"/>
  <c r="BB48" i="8"/>
  <c r="AT48" i="8"/>
  <c r="AL48" i="8"/>
  <c r="AD48" i="8"/>
  <c r="V48" i="8"/>
  <c r="N48" i="8"/>
  <c r="BA48" i="8"/>
  <c r="AS48" i="8"/>
  <c r="AK48" i="8"/>
  <c r="AC48" i="8"/>
  <c r="U48" i="8"/>
  <c r="M48" i="8"/>
  <c r="AZ48" i="8"/>
  <c r="AR48" i="8"/>
  <c r="AJ48" i="8"/>
  <c r="AB48" i="8"/>
  <c r="T48" i="8"/>
  <c r="L48" i="8"/>
  <c r="CV39" i="20"/>
  <c r="CM40" i="19"/>
  <c r="CK40" i="17"/>
  <c r="CU39" i="25"/>
  <c r="BR40" i="24"/>
  <c r="BS41" i="24"/>
  <c r="AM41" i="19"/>
  <c r="AE41" i="19"/>
  <c r="W41" i="19"/>
  <c r="O41" i="19"/>
  <c r="G41" i="19"/>
  <c r="AT41" i="19"/>
  <c r="AL41" i="19"/>
  <c r="AD41" i="19"/>
  <c r="V41" i="19"/>
  <c r="N41" i="19"/>
  <c r="F41" i="19"/>
  <c r="AY41" i="19" s="1"/>
  <c r="AS41" i="19"/>
  <c r="AK41" i="19"/>
  <c r="AC41" i="19"/>
  <c r="U41" i="19"/>
  <c r="M41" i="19"/>
  <c r="E41" i="19"/>
  <c r="AQ41" i="19"/>
  <c r="AI41" i="19"/>
  <c r="AA41" i="19"/>
  <c r="S41" i="19"/>
  <c r="K41" i="19"/>
  <c r="BG41" i="19" s="1"/>
  <c r="C41" i="19"/>
  <c r="AP41" i="19"/>
  <c r="AH41" i="19"/>
  <c r="Z41" i="19"/>
  <c r="R41" i="19"/>
  <c r="J41" i="19"/>
  <c r="B41" i="19"/>
  <c r="BF41" i="19" s="1"/>
  <c r="AG41" i="19"/>
  <c r="L41" i="19"/>
  <c r="AF41" i="19"/>
  <c r="I41" i="19"/>
  <c r="Y41" i="19"/>
  <c r="D41" i="19"/>
  <c r="AO41" i="19"/>
  <c r="H41" i="19"/>
  <c r="AN41" i="19"/>
  <c r="AJ41" i="19"/>
  <c r="AB41" i="19"/>
  <c r="AR41" i="19"/>
  <c r="X41" i="19"/>
  <c r="T41" i="19"/>
  <c r="Q41" i="19"/>
  <c r="P41" i="19"/>
  <c r="BO40" i="24"/>
  <c r="CE40" i="18"/>
  <c r="CC40" i="23"/>
  <c r="CV39" i="17"/>
  <c r="CU39" i="17"/>
  <c r="J48" i="4"/>
  <c r="K48" i="4"/>
  <c r="I48" i="4"/>
  <c r="CF40" i="18"/>
  <c r="CF40" i="26"/>
  <c r="BR40" i="18"/>
  <c r="BR40" i="25"/>
  <c r="BI40" i="21"/>
  <c r="BK40" i="20"/>
  <c r="CY39" i="17"/>
  <c r="DZ39" i="25"/>
  <c r="AW40" i="20"/>
  <c r="BU40" i="17"/>
  <c r="CA40" i="18"/>
  <c r="CL40" i="18"/>
  <c r="CL40" i="24"/>
  <c r="BA48" i="12"/>
  <c r="AS48" i="12"/>
  <c r="AK48" i="12"/>
  <c r="AC48" i="12"/>
  <c r="U48" i="12"/>
  <c r="M48" i="12"/>
  <c r="AZ48" i="12"/>
  <c r="AR48" i="12"/>
  <c r="AJ48" i="12"/>
  <c r="AB48" i="12"/>
  <c r="T48" i="12"/>
  <c r="L48" i="12"/>
  <c r="AY48" i="12"/>
  <c r="AQ48" i="12"/>
  <c r="AI48" i="12"/>
  <c r="AA48" i="12"/>
  <c r="S48" i="12"/>
  <c r="AX48" i="12"/>
  <c r="AP48" i="12"/>
  <c r="AH48" i="12"/>
  <c r="Z48" i="12"/>
  <c r="R48" i="12"/>
  <c r="AW48" i="12"/>
  <c r="AO48" i="12"/>
  <c r="AG48" i="12"/>
  <c r="Y48" i="12"/>
  <c r="Q48" i="12"/>
  <c r="BD48" i="12"/>
  <c r="AV48" i="12"/>
  <c r="AN48" i="12"/>
  <c r="AF48" i="12"/>
  <c r="X48" i="12"/>
  <c r="P48" i="12"/>
  <c r="BC48" i="12"/>
  <c r="AU48" i="12"/>
  <c r="AM48" i="12"/>
  <c r="AE48" i="12"/>
  <c r="W48" i="12"/>
  <c r="O48" i="12"/>
  <c r="BB48" i="12"/>
  <c r="AT48" i="12"/>
  <c r="AL48" i="12"/>
  <c r="AD48" i="12"/>
  <c r="V48" i="12"/>
  <c r="N48" i="12"/>
  <c r="DO39" i="19"/>
  <c r="DU39" i="22"/>
  <c r="CB40" i="25"/>
  <c r="EC39" i="16"/>
  <c r="DG39" i="18"/>
  <c r="J48" i="10"/>
  <c r="I48" i="10"/>
  <c r="K48" i="10"/>
  <c r="BH40" i="17"/>
  <c r="BH40" i="24"/>
  <c r="BC40" i="18"/>
  <c r="BQ40" i="18"/>
  <c r="CN39" i="19"/>
  <c r="DP39" i="18"/>
  <c r="I48" i="8"/>
  <c r="K48" i="8"/>
  <c r="J48" i="8"/>
  <c r="BN40" i="17"/>
  <c r="BN40" i="25"/>
  <c r="AY40" i="19"/>
  <c r="DJ39" i="18"/>
  <c r="DG39" i="16"/>
  <c r="CW39" i="16"/>
  <c r="EF39" i="16"/>
  <c r="BE40" i="17"/>
  <c r="BE40" i="25"/>
  <c r="CJ40" i="17"/>
  <c r="DR39" i="22"/>
  <c r="DE39" i="25"/>
  <c r="EF39" i="18"/>
  <c r="AV40" i="16"/>
  <c r="CP40" i="16" s="1"/>
  <c r="AU40" i="17"/>
  <c r="AU40" i="25"/>
  <c r="CO39" i="26"/>
  <c r="EC39" i="22"/>
  <c r="I49" i="9"/>
  <c r="K49" i="9"/>
  <c r="J49" i="9"/>
  <c r="ED39" i="16"/>
  <c r="ED39" i="26"/>
  <c r="DD39" i="19"/>
  <c r="DD39" i="21"/>
  <c r="DJ39" i="20"/>
  <c r="DL39" i="17"/>
  <c r="DW39" i="18"/>
  <c r="DH39" i="18"/>
  <c r="CV39" i="19"/>
  <c r="CQ39" i="21"/>
  <c r="DV39" i="19"/>
  <c r="CO39" i="19"/>
  <c r="DB39" i="17"/>
  <c r="CU39" i="21"/>
  <c r="CS39" i="25"/>
  <c r="DA39" i="26"/>
  <c r="DN39" i="21"/>
  <c r="DX39" i="18"/>
  <c r="CU39" i="19"/>
  <c r="CN39" i="25"/>
  <c r="DB39" i="25"/>
  <c r="DC39" i="16"/>
  <c r="CQ39" i="19"/>
  <c r="EB39" i="17"/>
  <c r="DC39" i="17"/>
  <c r="DX39" i="21"/>
  <c r="BQ40" i="21"/>
  <c r="BA40" i="20"/>
  <c r="E53" i="12"/>
  <c r="D53" i="12"/>
  <c r="C53" i="12"/>
  <c r="B53" i="12"/>
  <c r="A54" i="12"/>
  <c r="H53" i="12"/>
  <c r="G53" i="12"/>
  <c r="F53" i="12"/>
  <c r="BE40" i="21"/>
  <c r="BY40" i="24"/>
  <c r="DW39" i="17"/>
  <c r="DI39" i="17"/>
  <c r="CE40" i="23"/>
  <c r="BK40" i="24"/>
  <c r="AX48" i="10"/>
  <c r="AP48" i="10"/>
  <c r="AH48" i="10"/>
  <c r="Z48" i="10"/>
  <c r="R48" i="10"/>
  <c r="AW48" i="10"/>
  <c r="AO48" i="10"/>
  <c r="AG48" i="10"/>
  <c r="Y48" i="10"/>
  <c r="Q48" i="10"/>
  <c r="BD48" i="10"/>
  <c r="AV48" i="10"/>
  <c r="AN48" i="10"/>
  <c r="AF48" i="10"/>
  <c r="X48" i="10"/>
  <c r="P48" i="10"/>
  <c r="BB48" i="10"/>
  <c r="AT48" i="10"/>
  <c r="AL48" i="10"/>
  <c r="AD48" i="10"/>
  <c r="V48" i="10"/>
  <c r="N48" i="10"/>
  <c r="BA48" i="10"/>
  <c r="AS48" i="10"/>
  <c r="AK48" i="10"/>
  <c r="AC48" i="10"/>
  <c r="U48" i="10"/>
  <c r="M48" i="10"/>
  <c r="AZ48" i="10"/>
  <c r="AR48" i="10"/>
  <c r="AJ48" i="10"/>
  <c r="AB48" i="10"/>
  <c r="T48" i="10"/>
  <c r="L48" i="10"/>
  <c r="AY48" i="10"/>
  <c r="AQ48" i="10"/>
  <c r="AI48" i="10"/>
  <c r="AA48" i="10"/>
  <c r="S48" i="10"/>
  <c r="BC48" i="10"/>
  <c r="AU48" i="10"/>
  <c r="AM48" i="10"/>
  <c r="AE48" i="10"/>
  <c r="W48" i="10"/>
  <c r="O48" i="10"/>
  <c r="CA40" i="17"/>
  <c r="BC40" i="23"/>
  <c r="BM40" i="20"/>
  <c r="BA40" i="21"/>
  <c r="CH40" i="24"/>
  <c r="BY40" i="25"/>
  <c r="AR41" i="25"/>
  <c r="AJ41" i="25"/>
  <c r="AB41" i="25"/>
  <c r="T41" i="25"/>
  <c r="L41" i="25"/>
  <c r="D41" i="25"/>
  <c r="AQ41" i="25"/>
  <c r="AI41" i="25"/>
  <c r="AA41" i="25"/>
  <c r="S41" i="25"/>
  <c r="K41" i="25"/>
  <c r="C41" i="25"/>
  <c r="AV41" i="25" s="1"/>
  <c r="AP41" i="25"/>
  <c r="AH41" i="25"/>
  <c r="Z41" i="25"/>
  <c r="R41" i="25"/>
  <c r="J41" i="25"/>
  <c r="B41" i="25"/>
  <c r="AO41" i="25"/>
  <c r="AG41" i="25"/>
  <c r="BZ41" i="25" s="1"/>
  <c r="Y41" i="25"/>
  <c r="Q41" i="25"/>
  <c r="I41" i="25"/>
  <c r="AN41" i="25"/>
  <c r="AF41" i="25"/>
  <c r="X41" i="25"/>
  <c r="P41" i="25"/>
  <c r="H41" i="25"/>
  <c r="AE41" i="25"/>
  <c r="M41" i="25"/>
  <c r="AD41" i="25"/>
  <c r="G41" i="25"/>
  <c r="AC41" i="25"/>
  <c r="F41" i="25"/>
  <c r="AT41" i="25"/>
  <c r="W41" i="25"/>
  <c r="E41" i="25"/>
  <c r="V41" i="25"/>
  <c r="U41" i="25"/>
  <c r="O41" i="25"/>
  <c r="N41" i="25"/>
  <c r="AS41" i="25"/>
  <c r="AM41" i="25"/>
  <c r="AL41" i="25"/>
  <c r="AK41" i="25"/>
  <c r="CK40" i="26"/>
  <c r="CG41" i="24"/>
  <c r="AR41" i="18"/>
  <c r="AJ41" i="18"/>
  <c r="AB41" i="18"/>
  <c r="T41" i="18"/>
  <c r="L41" i="18"/>
  <c r="D41" i="18"/>
  <c r="AO41" i="18"/>
  <c r="AF41" i="18"/>
  <c r="W41" i="18"/>
  <c r="N41" i="18"/>
  <c r="CM41" i="18" s="1"/>
  <c r="E41" i="18"/>
  <c r="AN41" i="18"/>
  <c r="AE41" i="18"/>
  <c r="V41" i="18"/>
  <c r="M41" i="18"/>
  <c r="C41" i="18"/>
  <c r="AM41" i="18"/>
  <c r="AD41" i="18"/>
  <c r="BW41" i="18" s="1"/>
  <c r="U41" i="18"/>
  <c r="K41" i="18"/>
  <c r="B41" i="18"/>
  <c r="AL41" i="18"/>
  <c r="AC41" i="18"/>
  <c r="S41" i="18"/>
  <c r="J41" i="18"/>
  <c r="AK41" i="18"/>
  <c r="CD41" i="18" s="1"/>
  <c r="R41" i="18"/>
  <c r="AI41" i="18"/>
  <c r="Q41" i="18"/>
  <c r="AH41" i="18"/>
  <c r="P41" i="18"/>
  <c r="AG41" i="18"/>
  <c r="G41" i="18"/>
  <c r="AA41" i="18"/>
  <c r="BT41" i="18" s="1"/>
  <c r="F41" i="18"/>
  <c r="Z41" i="18"/>
  <c r="Y41" i="18"/>
  <c r="BR41" i="18" s="1"/>
  <c r="AT41" i="18"/>
  <c r="AS41" i="18"/>
  <c r="AQ41" i="18"/>
  <c r="AP41" i="18"/>
  <c r="O41" i="18"/>
  <c r="X41" i="18"/>
  <c r="H41" i="18"/>
  <c r="I41" i="18"/>
  <c r="AM41" i="26"/>
  <c r="AE41" i="26"/>
  <c r="W41" i="26"/>
  <c r="O41" i="26"/>
  <c r="G41" i="26"/>
  <c r="BD41" i="26" s="1"/>
  <c r="AT41" i="26"/>
  <c r="CM41" i="26" s="1"/>
  <c r="AL41" i="26"/>
  <c r="AD41" i="26"/>
  <c r="BW41" i="26" s="1"/>
  <c r="V41" i="26"/>
  <c r="N41" i="26"/>
  <c r="F41" i="26"/>
  <c r="AJ41" i="26"/>
  <c r="Z41" i="26"/>
  <c r="P41" i="26"/>
  <c r="D41" i="26"/>
  <c r="AQ41" i="26"/>
  <c r="AG41" i="26"/>
  <c r="U41" i="26"/>
  <c r="K41" i="26"/>
  <c r="AO41" i="26"/>
  <c r="CH41" i="26" s="1"/>
  <c r="AA41" i="26"/>
  <c r="BT41" i="26" s="1"/>
  <c r="L41" i="26"/>
  <c r="AN41" i="26"/>
  <c r="Y41" i="26"/>
  <c r="J41" i="26"/>
  <c r="AK41" i="26"/>
  <c r="X41" i="26"/>
  <c r="I41" i="26"/>
  <c r="AC41" i="26"/>
  <c r="E41" i="26"/>
  <c r="AB41" i="26"/>
  <c r="C41" i="26"/>
  <c r="AP41" i="26"/>
  <c r="R41" i="26"/>
  <c r="AH41" i="26"/>
  <c r="AF41" i="26"/>
  <c r="T41" i="26"/>
  <c r="S41" i="26"/>
  <c r="Q41" i="26"/>
  <c r="B41" i="26"/>
  <c r="M41" i="26"/>
  <c r="H41" i="26"/>
  <c r="AI41" i="26"/>
  <c r="AR41" i="26"/>
  <c r="AS41" i="26"/>
  <c r="BR40" i="17"/>
  <c r="BF40" i="24"/>
  <c r="BR40" i="26"/>
  <c r="DQ39" i="25"/>
  <c r="DZ39" i="17"/>
  <c r="BC48" i="4"/>
  <c r="AU48" i="4"/>
  <c r="AM48" i="4"/>
  <c r="AE48" i="4"/>
  <c r="W48" i="4"/>
  <c r="O48" i="4"/>
  <c r="BB48" i="4"/>
  <c r="AT48" i="4"/>
  <c r="AL48" i="4"/>
  <c r="AD48" i="4"/>
  <c r="V48" i="4"/>
  <c r="N48" i="4"/>
  <c r="AX48" i="4"/>
  <c r="AP48" i="4"/>
  <c r="AH48" i="4"/>
  <c r="Z48" i="4"/>
  <c r="R48" i="4"/>
  <c r="AW48" i="4"/>
  <c r="AO48" i="4"/>
  <c r="AG48" i="4"/>
  <c r="Y48" i="4"/>
  <c r="Q48" i="4"/>
  <c r="BD48" i="4"/>
  <c r="AN48" i="4"/>
  <c r="X48" i="4"/>
  <c r="BA48" i="4"/>
  <c r="AK48" i="4"/>
  <c r="U48" i="4"/>
  <c r="AZ48" i="4"/>
  <c r="T48" i="4"/>
  <c r="AV48" i="4"/>
  <c r="AF48" i="4"/>
  <c r="P48" i="4"/>
  <c r="AJ48" i="4"/>
  <c r="AY48" i="4"/>
  <c r="AI48" i="4"/>
  <c r="S48" i="4"/>
  <c r="AS48" i="4"/>
  <c r="AC48" i="4"/>
  <c r="M48" i="4"/>
  <c r="AR48" i="4"/>
  <c r="AB48" i="4"/>
  <c r="L48" i="4"/>
  <c r="AQ48" i="4"/>
  <c r="AA48" i="4"/>
  <c r="BX40" i="16"/>
  <c r="BX40" i="24"/>
  <c r="BU40" i="18"/>
  <c r="BU40" i="26"/>
  <c r="CA40" i="19"/>
  <c r="CL40" i="16"/>
  <c r="DP39" i="19"/>
  <c r="CP39" i="17"/>
  <c r="J48" i="7"/>
  <c r="I48" i="7"/>
  <c r="K48" i="7"/>
  <c r="BP40" i="18"/>
  <c r="CG40" i="16"/>
  <c r="CG40" i="24"/>
  <c r="BL40" i="21"/>
  <c r="CB40" i="16"/>
  <c r="CB40" i="26"/>
  <c r="BH40" i="16"/>
  <c r="BH40" i="25"/>
  <c r="BM40" i="24"/>
  <c r="BQ40" i="16"/>
  <c r="BQ40" i="26"/>
  <c r="CP39" i="18"/>
  <c r="BN40" i="26"/>
  <c r="BA40" i="17"/>
  <c r="BA40" i="25"/>
  <c r="G53" i="4"/>
  <c r="F53" i="4"/>
  <c r="B53" i="4"/>
  <c r="A54" i="4"/>
  <c r="H53" i="4"/>
  <c r="E53" i="4"/>
  <c r="D53" i="4"/>
  <c r="C53" i="4"/>
  <c r="DT39" i="20"/>
  <c r="K48" i="6"/>
  <c r="J48" i="6"/>
  <c r="I48" i="6"/>
  <c r="EB39" i="22"/>
  <c r="BT40" i="16"/>
  <c r="A55" i="6"/>
  <c r="H54" i="6"/>
  <c r="G54" i="6"/>
  <c r="F54" i="6"/>
  <c r="E54" i="6"/>
  <c r="D54" i="6"/>
  <c r="C54" i="6"/>
  <c r="B54" i="6"/>
  <c r="A55" i="9"/>
  <c r="H54" i="9"/>
  <c r="G54" i="9"/>
  <c r="D54" i="9"/>
  <c r="F54" i="9"/>
  <c r="E54" i="9"/>
  <c r="C54" i="9"/>
  <c r="B54" i="9"/>
  <c r="CR39" i="22"/>
  <c r="CV39" i="26"/>
  <c r="DF39" i="22"/>
  <c r="DE39" i="17"/>
  <c r="J49" i="10"/>
  <c r="K49" i="10"/>
  <c r="I49" i="10"/>
  <c r="AU40" i="16"/>
  <c r="CO39" i="18"/>
  <c r="DH39" i="16"/>
  <c r="CV39" i="16"/>
  <c r="DE39" i="16"/>
  <c r="DN39" i="26"/>
  <c r="K49" i="13" s="1"/>
  <c r="CN39" i="26"/>
  <c r="DC39" i="19"/>
  <c r="DB39" i="21"/>
  <c r="DI39" i="21"/>
  <c r="CQ39" i="18"/>
  <c r="EC39" i="26"/>
  <c r="DB39" i="26"/>
  <c r="DB39" i="19"/>
  <c r="CN39" i="21"/>
  <c r="DB39" i="20"/>
  <c r="CT39" i="20"/>
  <c r="CZ39" i="26"/>
  <c r="CZ39" i="16"/>
  <c r="DQ39" i="19"/>
  <c r="EB39" i="26"/>
  <c r="DX39" i="26"/>
  <c r="CX39" i="19"/>
  <c r="DE39" i="19"/>
  <c r="DX39" i="19"/>
  <c r="DD39" i="26"/>
  <c r="CX39" i="18"/>
  <c r="CZ39" i="25"/>
  <c r="CO39" i="25"/>
  <c r="DC39" i="18"/>
  <c r="DG39" i="21"/>
  <c r="BF41" i="17"/>
  <c r="BA48" i="2"/>
  <c r="AS48" i="2"/>
  <c r="AK48" i="2"/>
  <c r="AC48" i="2"/>
  <c r="U48" i="2"/>
  <c r="M48" i="2"/>
  <c r="AZ48" i="2"/>
  <c r="AR48" i="2"/>
  <c r="AJ48" i="2"/>
  <c r="AB48" i="2"/>
  <c r="T48" i="2"/>
  <c r="L48" i="2"/>
  <c r="BD48" i="2"/>
  <c r="AV48" i="2"/>
  <c r="AN48" i="2"/>
  <c r="AF48" i="2"/>
  <c r="X48" i="2"/>
  <c r="P48" i="2"/>
  <c r="BC48" i="2"/>
  <c r="AM48" i="2"/>
  <c r="W48" i="2"/>
  <c r="AU48" i="2"/>
  <c r="AE48" i="2"/>
  <c r="O48" i="2"/>
  <c r="BB48" i="2"/>
  <c r="AL48" i="2"/>
  <c r="V48" i="2"/>
  <c r="AY48" i="2"/>
  <c r="S48" i="2"/>
  <c r="AG48" i="2"/>
  <c r="Q48" i="2"/>
  <c r="AP48" i="2"/>
  <c r="Z48" i="2"/>
  <c r="AI48" i="2"/>
  <c r="AX48" i="2"/>
  <c r="AH48" i="2"/>
  <c r="R48" i="2"/>
  <c r="AW48" i="2"/>
  <c r="AT48" i="2"/>
  <c r="AD48" i="2"/>
  <c r="N48" i="2"/>
  <c r="AQ48" i="2"/>
  <c r="AA48" i="2"/>
  <c r="AO48" i="2"/>
  <c r="Y48" i="2"/>
  <c r="F53" i="3"/>
  <c r="E53" i="3"/>
  <c r="A54" i="3"/>
  <c r="H53" i="3"/>
  <c r="G53" i="3"/>
  <c r="D53" i="3"/>
  <c r="C53" i="3"/>
  <c r="B53" i="3"/>
  <c r="CA40" i="23"/>
  <c r="CJ40" i="23"/>
  <c r="BD40" i="18"/>
  <c r="CZ39" i="17"/>
  <c r="CC40" i="20"/>
  <c r="BI40" i="20"/>
  <c r="BU40" i="22"/>
  <c r="AW49" i="8"/>
  <c r="AF49" i="8"/>
  <c r="AM49" i="8"/>
  <c r="AT49" i="8"/>
  <c r="AL49" i="8"/>
  <c r="V49" i="8"/>
  <c r="BL40" i="17"/>
  <c r="AZ40" i="16"/>
  <c r="AX40" i="26"/>
  <c r="AV40" i="22"/>
  <c r="AW49" i="4"/>
  <c r="AS49" i="4"/>
  <c r="BA41" i="17"/>
  <c r="CE40" i="16"/>
  <c r="BD41" i="18"/>
  <c r="CE40" i="17"/>
  <c r="CV39" i="25"/>
  <c r="BF40" i="22"/>
  <c r="BI40" i="22"/>
  <c r="CE41" i="24"/>
  <c r="CE41" i="23"/>
  <c r="CE41" i="17"/>
  <c r="BO40" i="16"/>
  <c r="CM40" i="21"/>
  <c r="CE40" i="26"/>
  <c r="CK40" i="20"/>
  <c r="BV41" i="17"/>
  <c r="BG41" i="25"/>
  <c r="CA41" i="24"/>
  <c r="BC41" i="23"/>
  <c r="BJ41" i="24"/>
  <c r="BJ41" i="17"/>
  <c r="AT41" i="20"/>
  <c r="AL41" i="20"/>
  <c r="AD41" i="20"/>
  <c r="V41" i="20"/>
  <c r="N41" i="20"/>
  <c r="F41" i="20"/>
  <c r="AR41" i="20"/>
  <c r="CK41" i="20" s="1"/>
  <c r="AJ41" i="20"/>
  <c r="AB41" i="20"/>
  <c r="T41" i="20"/>
  <c r="L41" i="20"/>
  <c r="D41" i="20"/>
  <c r="AI41" i="20"/>
  <c r="Y41" i="20"/>
  <c r="O41" i="20"/>
  <c r="BH41" i="20" s="1"/>
  <c r="C41" i="20"/>
  <c r="AS41" i="20"/>
  <c r="CL41" i="20" s="1"/>
  <c r="AH41" i="20"/>
  <c r="X41" i="20"/>
  <c r="M41" i="20"/>
  <c r="B41" i="20"/>
  <c r="AQ41" i="20"/>
  <c r="AG41" i="20"/>
  <c r="W41" i="20"/>
  <c r="K41" i="20"/>
  <c r="AP41" i="20"/>
  <c r="AF41" i="20"/>
  <c r="U41" i="20"/>
  <c r="J41" i="20"/>
  <c r="AO41" i="20"/>
  <c r="AE41" i="20"/>
  <c r="BX41" i="20" s="1"/>
  <c r="S41" i="20"/>
  <c r="I41" i="20"/>
  <c r="AN41" i="20"/>
  <c r="AC41" i="20"/>
  <c r="R41" i="20"/>
  <c r="H41" i="20"/>
  <c r="G41" i="20"/>
  <c r="E41" i="20"/>
  <c r="AX41" i="20" s="1"/>
  <c r="AK41" i="20"/>
  <c r="P41" i="20"/>
  <c r="AM41" i="20"/>
  <c r="CF41" i="20" s="1"/>
  <c r="AA41" i="20"/>
  <c r="Z41" i="20"/>
  <c r="Q41" i="20"/>
  <c r="BO40" i="25"/>
  <c r="CE40" i="19"/>
  <c r="CK40" i="21"/>
  <c r="ED40" i="21" s="1"/>
  <c r="DH39" i="17"/>
  <c r="CF40" i="19"/>
  <c r="BR40" i="16"/>
  <c r="CL41" i="23"/>
  <c r="CB41" i="17"/>
  <c r="CB41" i="16"/>
  <c r="A42" i="26"/>
  <c r="A42" i="25"/>
  <c r="A42" i="24"/>
  <c r="A42" i="23"/>
  <c r="A42" i="22"/>
  <c r="A42" i="20"/>
  <c r="A42" i="21"/>
  <c r="A42" i="19"/>
  <c r="A42" i="17"/>
  <c r="A42" i="16"/>
  <c r="AQ42" i="15"/>
  <c r="AI42" i="15"/>
  <c r="AA42" i="15"/>
  <c r="S42" i="15"/>
  <c r="K42" i="15"/>
  <c r="C42" i="15"/>
  <c r="AN42" i="15"/>
  <c r="AE42" i="15"/>
  <c r="V42" i="15"/>
  <c r="M42" i="15"/>
  <c r="D42" i="15"/>
  <c r="AM42" i="15"/>
  <c r="AD42" i="15"/>
  <c r="U42" i="15"/>
  <c r="L42" i="15"/>
  <c r="B42" i="15"/>
  <c r="A42" i="18"/>
  <c r="AT42" i="15"/>
  <c r="AK42" i="15"/>
  <c r="AB42" i="15"/>
  <c r="R42" i="15"/>
  <c r="I42" i="15"/>
  <c r="AJ42" i="15"/>
  <c r="W42" i="15"/>
  <c r="G42" i="15"/>
  <c r="AH42" i="15"/>
  <c r="T42" i="15"/>
  <c r="F42" i="15"/>
  <c r="AS42" i="15"/>
  <c r="AF42" i="15"/>
  <c r="P42" i="15"/>
  <c r="AP42" i="15"/>
  <c r="Q42" i="15"/>
  <c r="AO42" i="15"/>
  <c r="O42" i="15"/>
  <c r="AL42" i="15"/>
  <c r="N42" i="15"/>
  <c r="AG42" i="15"/>
  <c r="J42" i="15"/>
  <c r="Z42" i="15"/>
  <c r="E42" i="15"/>
  <c r="AR42" i="15"/>
  <c r="X42" i="15"/>
  <c r="A43" i="15"/>
  <c r="AC42" i="15"/>
  <c r="Y42" i="15"/>
  <c r="H42" i="15"/>
  <c r="BL41" i="16"/>
  <c r="CF41" i="24"/>
  <c r="CF41" i="17"/>
  <c r="BR41" i="24"/>
  <c r="AM41" i="21"/>
  <c r="AE41" i="21"/>
  <c r="W41" i="21"/>
  <c r="O41" i="21"/>
  <c r="G41" i="21"/>
  <c r="AT41" i="21"/>
  <c r="AL41" i="21"/>
  <c r="AD41" i="21"/>
  <c r="V41" i="21"/>
  <c r="N41" i="21"/>
  <c r="F41" i="21"/>
  <c r="AQ41" i="21"/>
  <c r="AI41" i="21"/>
  <c r="AA41" i="21"/>
  <c r="BT41" i="21" s="1"/>
  <c r="S41" i="21"/>
  <c r="K41" i="21"/>
  <c r="C41" i="21"/>
  <c r="AP41" i="21"/>
  <c r="AC41" i="21"/>
  <c r="Q41" i="21"/>
  <c r="D41" i="21"/>
  <c r="AO41" i="21"/>
  <c r="AB41" i="21"/>
  <c r="P41" i="21"/>
  <c r="B41" i="21"/>
  <c r="AN41" i="21"/>
  <c r="Z41" i="21"/>
  <c r="M41" i="21"/>
  <c r="AK41" i="21"/>
  <c r="Y41" i="21"/>
  <c r="L41" i="21"/>
  <c r="AJ41" i="21"/>
  <c r="X41" i="21"/>
  <c r="J41" i="21"/>
  <c r="AF41" i="21"/>
  <c r="U41" i="21"/>
  <c r="T41" i="21"/>
  <c r="R41" i="21"/>
  <c r="BK41" i="21" s="1"/>
  <c r="AS41" i="21"/>
  <c r="I41" i="21"/>
  <c r="AG41" i="21"/>
  <c r="AR41" i="21"/>
  <c r="AH41" i="21"/>
  <c r="E41" i="21"/>
  <c r="H41" i="21"/>
  <c r="BO40" i="20"/>
  <c r="BO40" i="26"/>
  <c r="CC40" i="17"/>
  <c r="BF40" i="17"/>
  <c r="BF40" i="25"/>
  <c r="BI40" i="16"/>
  <c r="AW49" i="9"/>
  <c r="AO49" i="9"/>
  <c r="AG49" i="9"/>
  <c r="Y49" i="9"/>
  <c r="Q49" i="9"/>
  <c r="BD49" i="9"/>
  <c r="AV49" i="9"/>
  <c r="AN49" i="9"/>
  <c r="AF49" i="9"/>
  <c r="X49" i="9"/>
  <c r="P49" i="9"/>
  <c r="BC49" i="9"/>
  <c r="AU49" i="9"/>
  <c r="AM49" i="9"/>
  <c r="AE49" i="9"/>
  <c r="W49" i="9"/>
  <c r="O49" i="9"/>
  <c r="AZ49" i="9"/>
  <c r="AR49" i="9"/>
  <c r="AJ49" i="9"/>
  <c r="AB49" i="9"/>
  <c r="T49" i="9"/>
  <c r="L49" i="9"/>
  <c r="BB49" i="9"/>
  <c r="AL49" i="9"/>
  <c r="V49" i="9"/>
  <c r="BA49" i="9"/>
  <c r="AK49" i="9"/>
  <c r="U49" i="9"/>
  <c r="AY49" i="9"/>
  <c r="AI49" i="9"/>
  <c r="S49" i="9"/>
  <c r="AX49" i="9"/>
  <c r="AH49" i="9"/>
  <c r="R49" i="9"/>
  <c r="AT49" i="9"/>
  <c r="AD49" i="9"/>
  <c r="N49" i="9"/>
  <c r="AS49" i="9"/>
  <c r="AC49" i="9"/>
  <c r="M49" i="9"/>
  <c r="AQ49" i="9"/>
  <c r="AA49" i="9"/>
  <c r="AP49" i="9"/>
  <c r="Z49" i="9"/>
  <c r="DQ39" i="17"/>
  <c r="BX40" i="17"/>
  <c r="BB40" i="18"/>
  <c r="BB40" i="24"/>
  <c r="CL40" i="17"/>
  <c r="CT39" i="16"/>
  <c r="CV39" i="22"/>
  <c r="H54" i="5"/>
  <c r="G54" i="5"/>
  <c r="C54" i="5"/>
  <c r="B54" i="5"/>
  <c r="A55" i="5"/>
  <c r="F54" i="5"/>
  <c r="E54" i="5"/>
  <c r="D54" i="5"/>
  <c r="K48" i="5"/>
  <c r="J48" i="5"/>
  <c r="I48" i="5"/>
  <c r="CG40" i="17"/>
  <c r="CG40" i="25"/>
  <c r="CB40" i="18"/>
  <c r="BG40" i="24"/>
  <c r="DW40" i="24" s="1"/>
  <c r="DS39" i="16"/>
  <c r="DY39" i="18"/>
  <c r="I49" i="4" s="1"/>
  <c r="CU39" i="22"/>
  <c r="BM40" i="25"/>
  <c r="DZ39" i="22"/>
  <c r="BB48" i="13"/>
  <c r="AT48" i="13"/>
  <c r="AL48" i="13"/>
  <c r="AD48" i="13"/>
  <c r="V48" i="13"/>
  <c r="N48" i="13"/>
  <c r="BA48" i="13"/>
  <c r="AS48" i="13"/>
  <c r="AK48" i="13"/>
  <c r="AC48" i="13"/>
  <c r="U48" i="13"/>
  <c r="M48" i="13"/>
  <c r="AZ48" i="13"/>
  <c r="AR48" i="13"/>
  <c r="AJ48" i="13"/>
  <c r="AB48" i="13"/>
  <c r="T48" i="13"/>
  <c r="L48" i="13"/>
  <c r="AY48" i="13"/>
  <c r="AQ48" i="13"/>
  <c r="AI48" i="13"/>
  <c r="AA48" i="13"/>
  <c r="S48" i="13"/>
  <c r="AX48" i="13"/>
  <c r="AP48" i="13"/>
  <c r="AH48" i="13"/>
  <c r="Z48" i="13"/>
  <c r="R48" i="13"/>
  <c r="AW48" i="13"/>
  <c r="AO48" i="13"/>
  <c r="AG48" i="13"/>
  <c r="Y48" i="13"/>
  <c r="Q48" i="13"/>
  <c r="BD48" i="13"/>
  <c r="AV48" i="13"/>
  <c r="AN48" i="13"/>
  <c r="AF48" i="13"/>
  <c r="X48" i="13"/>
  <c r="P48" i="13"/>
  <c r="BC48" i="13"/>
  <c r="AU48" i="13"/>
  <c r="AM48" i="13"/>
  <c r="AE48" i="13"/>
  <c r="W48" i="13"/>
  <c r="O48" i="13"/>
  <c r="DO39" i="20"/>
  <c r="AZ40" i="22"/>
  <c r="CI40" i="16"/>
  <c r="AX48" i="7"/>
  <c r="AP48" i="7"/>
  <c r="AH48" i="7"/>
  <c r="Z48" i="7"/>
  <c r="R48" i="7"/>
  <c r="BD48" i="7"/>
  <c r="AV48" i="7"/>
  <c r="AN48" i="7"/>
  <c r="AF48" i="7"/>
  <c r="X48" i="7"/>
  <c r="P48" i="7"/>
  <c r="AW48" i="7"/>
  <c r="AO48" i="7"/>
  <c r="AG48" i="7"/>
  <c r="Y48" i="7"/>
  <c r="Q48" i="7"/>
  <c r="BC48" i="7"/>
  <c r="AU48" i="7"/>
  <c r="AM48" i="7"/>
  <c r="AE48" i="7"/>
  <c r="W48" i="7"/>
  <c r="O48" i="7"/>
  <c r="BB48" i="7"/>
  <c r="AT48" i="7"/>
  <c r="AL48" i="7"/>
  <c r="AD48" i="7"/>
  <c r="V48" i="7"/>
  <c r="N48" i="7"/>
  <c r="BA48" i="7"/>
  <c r="AS48" i="7"/>
  <c r="AK48" i="7"/>
  <c r="AC48" i="7"/>
  <c r="U48" i="7"/>
  <c r="M48" i="7"/>
  <c r="AY48" i="7"/>
  <c r="AQ48" i="7"/>
  <c r="AI48" i="7"/>
  <c r="AA48" i="7"/>
  <c r="S48" i="7"/>
  <c r="AZ48" i="7"/>
  <c r="AR48" i="7"/>
  <c r="AJ48" i="7"/>
  <c r="AB48" i="7"/>
  <c r="T48" i="7"/>
  <c r="L48" i="7"/>
  <c r="DK39" i="22"/>
  <c r="DP39" i="25"/>
  <c r="DO39" i="26"/>
  <c r="CW39" i="22"/>
  <c r="CP39" i="19"/>
  <c r="B54" i="10"/>
  <c r="A55" i="10"/>
  <c r="H54" i="10"/>
  <c r="F54" i="10"/>
  <c r="E54" i="10"/>
  <c r="D54" i="10"/>
  <c r="C54" i="10"/>
  <c r="G54" i="10"/>
  <c r="CS39" i="17"/>
  <c r="CV39" i="18"/>
  <c r="AH49" i="4" s="1"/>
  <c r="DJ39" i="25"/>
  <c r="DZ39" i="19"/>
  <c r="CW39" i="17"/>
  <c r="AU40" i="26"/>
  <c r="DJ39" i="16"/>
  <c r="DZ39" i="18"/>
  <c r="DN39" i="18"/>
  <c r="K49" i="4" s="1"/>
  <c r="EC39" i="25"/>
  <c r="CU39" i="20"/>
  <c r="CX39" i="21"/>
  <c r="DL39" i="21"/>
  <c r="DY39" i="19"/>
  <c r="DX39" i="25"/>
  <c r="CT39" i="17"/>
  <c r="DU39" i="25"/>
  <c r="DW39" i="20"/>
  <c r="CV39" i="21"/>
  <c r="CR39" i="21"/>
  <c r="DR39" i="20"/>
  <c r="CT39" i="25"/>
  <c r="CR39" i="20"/>
  <c r="DC39" i="25"/>
  <c r="DL39" i="16"/>
  <c r="ED39" i="25"/>
  <c r="DX39" i="20"/>
  <c r="DD39" i="20"/>
  <c r="DS39" i="19"/>
  <c r="DL39" i="18"/>
  <c r="EE39" i="18"/>
  <c r="DH39" i="20"/>
  <c r="EB39" i="19"/>
  <c r="BI41" i="24"/>
  <c r="AW40" i="17"/>
  <c r="BM41" i="25"/>
  <c r="BM41" i="17"/>
  <c r="BH41" i="24"/>
  <c r="BH41" i="23"/>
  <c r="BH41" i="16"/>
  <c r="AZ41" i="23"/>
  <c r="AZ41" i="18"/>
  <c r="AW41" i="24"/>
  <c r="AW41" i="17"/>
  <c r="AW41" i="16"/>
  <c r="BZ41" i="19"/>
  <c r="BZ41" i="16"/>
  <c r="AN41" i="22"/>
  <c r="AF41" i="22"/>
  <c r="X41" i="22"/>
  <c r="P41" i="22"/>
  <c r="H41" i="22"/>
  <c r="AM41" i="22"/>
  <c r="AE41" i="22"/>
  <c r="W41" i="22"/>
  <c r="O41" i="22"/>
  <c r="G41" i="22"/>
  <c r="AT41" i="22"/>
  <c r="AL41" i="22"/>
  <c r="AD41" i="22"/>
  <c r="V41" i="22"/>
  <c r="N41" i="22"/>
  <c r="BG41" i="22" s="1"/>
  <c r="F41" i="22"/>
  <c r="AR41" i="22"/>
  <c r="AJ41" i="22"/>
  <c r="AB41" i="22"/>
  <c r="T41" i="22"/>
  <c r="L41" i="22"/>
  <c r="D41" i="22"/>
  <c r="AQ41" i="22"/>
  <c r="AI41" i="22"/>
  <c r="AA41" i="22"/>
  <c r="S41" i="22"/>
  <c r="K41" i="22"/>
  <c r="C41" i="22"/>
  <c r="Z41" i="22"/>
  <c r="E41" i="22"/>
  <c r="AS41" i="22"/>
  <c r="Y41" i="22"/>
  <c r="B41" i="22"/>
  <c r="AP41" i="22"/>
  <c r="U41" i="22"/>
  <c r="AO41" i="22"/>
  <c r="R41" i="22"/>
  <c r="AK41" i="22"/>
  <c r="Q41" i="22"/>
  <c r="BJ41" i="22" s="1"/>
  <c r="AH41" i="22"/>
  <c r="M41" i="22"/>
  <c r="AG41" i="22"/>
  <c r="AC41" i="22"/>
  <c r="J41" i="22"/>
  <c r="I41" i="22"/>
  <c r="BO40" i="18"/>
  <c r="CM40" i="17"/>
  <c r="CC40" i="18"/>
  <c r="DZ39" i="20"/>
  <c r="CF40" i="20"/>
  <c r="BF40" i="18"/>
  <c r="BR40" i="20"/>
  <c r="E53" i="2"/>
  <c r="D53" i="2"/>
  <c r="H53" i="2"/>
  <c r="G53" i="2"/>
  <c r="B53" i="2"/>
  <c r="A54" i="2"/>
  <c r="F53" i="2"/>
  <c r="C53" i="2"/>
  <c r="BB48" i="3"/>
  <c r="AT48" i="3"/>
  <c r="AL48" i="3"/>
  <c r="AD48" i="3"/>
  <c r="V48" i="3"/>
  <c r="N48" i="3"/>
  <c r="BA48" i="3"/>
  <c r="AS48" i="3"/>
  <c r="AK48" i="3"/>
  <c r="AC48" i="3"/>
  <c r="U48" i="3"/>
  <c r="M48" i="3"/>
  <c r="AW48" i="3"/>
  <c r="AO48" i="3"/>
  <c r="AG48" i="3"/>
  <c r="Y48" i="3"/>
  <c r="Q48" i="3"/>
  <c r="BD48" i="3"/>
  <c r="AV48" i="3"/>
  <c r="AN48" i="3"/>
  <c r="AF48" i="3"/>
  <c r="X48" i="3"/>
  <c r="P48" i="3"/>
  <c r="AY48" i="3"/>
  <c r="AI48" i="3"/>
  <c r="S48" i="3"/>
  <c r="AX48" i="3"/>
  <c r="R48" i="3"/>
  <c r="AU48" i="3"/>
  <c r="AE48" i="3"/>
  <c r="O48" i="3"/>
  <c r="AZ48" i="3"/>
  <c r="AJ48" i="3"/>
  <c r="T48" i="3"/>
  <c r="AH48" i="3"/>
  <c r="AR48" i="3"/>
  <c r="AB48" i="3"/>
  <c r="L48" i="3"/>
  <c r="AQ48" i="3"/>
  <c r="AA48" i="3"/>
  <c r="AP48" i="3"/>
  <c r="Z48" i="3"/>
  <c r="BC48" i="3"/>
  <c r="AM48" i="3"/>
  <c r="W48" i="3"/>
  <c r="BD48" i="5"/>
  <c r="AV48" i="5"/>
  <c r="AN48" i="5"/>
  <c r="AF48" i="5"/>
  <c r="X48" i="5"/>
  <c r="P48" i="5"/>
  <c r="BC48" i="5"/>
  <c r="AU48" i="5"/>
  <c r="AM48" i="5"/>
  <c r="AE48" i="5"/>
  <c r="W48" i="5"/>
  <c r="O48" i="5"/>
  <c r="AY48" i="5"/>
  <c r="AQ48" i="5"/>
  <c r="AI48" i="5"/>
  <c r="AA48" i="5"/>
  <c r="S48" i="5"/>
  <c r="AX48" i="5"/>
  <c r="AP48" i="5"/>
  <c r="AH48" i="5"/>
  <c r="Z48" i="5"/>
  <c r="R48" i="5"/>
  <c r="AS48" i="5"/>
  <c r="AC48" i="5"/>
  <c r="M48" i="5"/>
  <c r="AR48" i="5"/>
  <c r="AB48" i="5"/>
  <c r="L48" i="5"/>
  <c r="AO48" i="5"/>
  <c r="Y48" i="5"/>
  <c r="BB48" i="5"/>
  <c r="AL48" i="5"/>
  <c r="V48" i="5"/>
  <c r="BA48" i="5"/>
  <c r="AK48" i="5"/>
  <c r="U48" i="5"/>
  <c r="AZ48" i="5"/>
  <c r="AJ48" i="5"/>
  <c r="T48" i="5"/>
  <c r="AW48" i="5"/>
  <c r="AG48" i="5"/>
  <c r="Q48" i="5"/>
  <c r="AT48" i="5"/>
  <c r="AD48" i="5"/>
  <c r="N48" i="5"/>
  <c r="BB40" i="16"/>
  <c r="BB40" i="25"/>
  <c r="EC39" i="18"/>
  <c r="CY39" i="25"/>
  <c r="EF39" i="22"/>
  <c r="DM39" i="22"/>
  <c r="DV39" i="25"/>
  <c r="CX39" i="16"/>
  <c r="DG39" i="25"/>
  <c r="EF39" i="20"/>
  <c r="CN39" i="20"/>
  <c r="EA39" i="17"/>
  <c r="DY39" i="25"/>
  <c r="DP39" i="17"/>
  <c r="DO39" i="18"/>
  <c r="DN39" i="25"/>
  <c r="DJ39" i="17"/>
  <c r="DN39" i="19"/>
  <c r="DQ39" i="18"/>
  <c r="CO39" i="17"/>
  <c r="DL39" i="25"/>
  <c r="CS39" i="20"/>
  <c r="EE39" i="21"/>
  <c r="CO39" i="16"/>
  <c r="ED39" i="19"/>
  <c r="EA39" i="19"/>
  <c r="CQ39" i="17"/>
  <c r="DD39" i="25"/>
  <c r="EE39" i="20"/>
  <c r="EB39" i="20"/>
  <c r="DW39" i="21"/>
  <c r="EC39" i="21"/>
  <c r="CY39" i="19"/>
  <c r="DD39" i="17"/>
  <c r="DK39" i="20"/>
  <c r="CR39" i="25"/>
  <c r="DI39" i="16"/>
  <c r="DR39" i="25"/>
  <c r="DF39" i="20"/>
  <c r="DS39" i="20"/>
  <c r="CQ39" i="20"/>
  <c r="DC39" i="26"/>
  <c r="ED39" i="17"/>
  <c r="DD39" i="16"/>
  <c r="DA39" i="18"/>
  <c r="CY39" i="20"/>
  <c r="CZ39" i="20"/>
  <c r="DH39" i="19"/>
  <c r="DR39" i="21"/>
  <c r="BS41" i="26" l="1"/>
  <c r="CC41" i="18"/>
  <c r="AR49" i="2"/>
  <c r="AX41" i="22"/>
  <c r="CD41" i="21"/>
  <c r="AZ41" i="21"/>
  <c r="CB41" i="25"/>
  <c r="AY41" i="20"/>
  <c r="BD49" i="8"/>
  <c r="CI41" i="18"/>
  <c r="CM41" i="25"/>
  <c r="BZ41" i="22"/>
  <c r="CI41" i="22"/>
  <c r="CC41" i="22"/>
  <c r="BY41" i="22"/>
  <c r="AA49" i="8"/>
  <c r="BR41" i="21"/>
  <c r="AV41" i="21"/>
  <c r="CF41" i="21"/>
  <c r="BL41" i="26"/>
  <c r="CG41" i="20"/>
  <c r="CI41" i="20"/>
  <c r="CY40" i="22"/>
  <c r="AZ49" i="8"/>
  <c r="O49" i="8"/>
  <c r="AI49" i="8"/>
  <c r="EC40" i="23"/>
  <c r="AE49" i="4"/>
  <c r="S49" i="8"/>
  <c r="AU41" i="26"/>
  <c r="AV41" i="26"/>
  <c r="AU41" i="18"/>
  <c r="BE41" i="18"/>
  <c r="BS41" i="25"/>
  <c r="CK41" i="19"/>
  <c r="CB41" i="24"/>
  <c r="CJ41" i="24"/>
  <c r="CI41" i="24"/>
  <c r="BF41" i="24"/>
  <c r="BE41" i="16"/>
  <c r="BN41" i="16"/>
  <c r="CI41" i="16"/>
  <c r="BA41" i="16"/>
  <c r="CH41" i="16"/>
  <c r="DV40" i="17"/>
  <c r="BU41" i="21"/>
  <c r="CC41" i="21"/>
  <c r="BD41" i="21"/>
  <c r="BW41" i="21"/>
  <c r="BD41" i="20"/>
  <c r="CM41" i="20"/>
  <c r="BG41" i="17"/>
  <c r="AO49" i="4"/>
  <c r="M49" i="8"/>
  <c r="CZ40" i="16"/>
  <c r="DG40" i="26"/>
  <c r="CY40" i="24"/>
  <c r="BJ41" i="26"/>
  <c r="CG41" i="26"/>
  <c r="CL41" i="26"/>
  <c r="CE41" i="26"/>
  <c r="BJ41" i="18"/>
  <c r="BS41" i="18"/>
  <c r="CB41" i="18"/>
  <c r="CG41" i="18"/>
  <c r="BM41" i="18"/>
  <c r="BO41" i="25"/>
  <c r="BJ41" i="25"/>
  <c r="CA41" i="25"/>
  <c r="CF41" i="25"/>
  <c r="DW40" i="21"/>
  <c r="CZ40" i="25"/>
  <c r="BS41" i="17"/>
  <c r="DZ40" i="18"/>
  <c r="AM49" i="4"/>
  <c r="CD41" i="23"/>
  <c r="BS41" i="23"/>
  <c r="CD41" i="24"/>
  <c r="CC41" i="16"/>
  <c r="BF41" i="22"/>
  <c r="AZ41" i="22"/>
  <c r="BT41" i="22"/>
  <c r="CK41" i="22"/>
  <c r="BH41" i="22"/>
  <c r="CG41" i="22"/>
  <c r="BU41" i="18"/>
  <c r="CH41" i="18"/>
  <c r="CU40" i="25"/>
  <c r="DV40" i="18"/>
  <c r="CA41" i="22"/>
  <c r="BR41" i="22"/>
  <c r="CB41" i="22"/>
  <c r="CL41" i="22"/>
  <c r="BP41" i="22"/>
  <c r="BU41" i="26"/>
  <c r="CL41" i="21"/>
  <c r="CE41" i="21"/>
  <c r="BR41" i="19"/>
  <c r="CD41" i="20"/>
  <c r="BL41" i="20"/>
  <c r="BP41" i="20"/>
  <c r="BJ41" i="20"/>
  <c r="CC41" i="20"/>
  <c r="AS49" i="8"/>
  <c r="AU49" i="8"/>
  <c r="EB40" i="20"/>
  <c r="BF41" i="25"/>
  <c r="CO40" i="17"/>
  <c r="AX41" i="26"/>
  <c r="CW41" i="26" s="1"/>
  <c r="BI41" i="26"/>
  <c r="BQ41" i="18"/>
  <c r="AY41" i="18"/>
  <c r="BK41" i="18"/>
  <c r="BN41" i="18"/>
  <c r="BL41" i="18"/>
  <c r="BE41" i="25"/>
  <c r="EA40" i="17"/>
  <c r="BA41" i="19"/>
  <c r="BN41" i="19"/>
  <c r="CE41" i="19"/>
  <c r="CO40" i="20"/>
  <c r="CI41" i="17"/>
  <c r="CI41" i="23"/>
  <c r="BD41" i="19"/>
  <c r="BV41" i="19"/>
  <c r="CM41" i="19"/>
  <c r="CC41" i="23"/>
  <c r="BP41" i="23"/>
  <c r="BE41" i="24"/>
  <c r="BX41" i="24"/>
  <c r="BQ41" i="24"/>
  <c r="BX41" i="16"/>
  <c r="BO41" i="16"/>
  <c r="BK41" i="16"/>
  <c r="AW41" i="22"/>
  <c r="BG41" i="21"/>
  <c r="CC41" i="24"/>
  <c r="AU41" i="19"/>
  <c r="CD41" i="19"/>
  <c r="BB41" i="22"/>
  <c r="BK41" i="22"/>
  <c r="BS41" i="22"/>
  <c r="BE41" i="22"/>
  <c r="BW41" i="22"/>
  <c r="BA41" i="22"/>
  <c r="AZ41" i="26"/>
  <c r="BI41" i="17"/>
  <c r="BN41" i="21"/>
  <c r="BF41" i="21"/>
  <c r="CJ41" i="21"/>
  <c r="BA41" i="20"/>
  <c r="AU41" i="20"/>
  <c r="BG41" i="20"/>
  <c r="BY41" i="17"/>
  <c r="AY41" i="26"/>
  <c r="BP41" i="26"/>
  <c r="AV41" i="18"/>
  <c r="CL41" i="25"/>
  <c r="AY41" i="25"/>
  <c r="BQ41" i="25"/>
  <c r="BX41" i="25"/>
  <c r="BL41" i="25"/>
  <c r="CQ40" i="21"/>
  <c r="BO41" i="22"/>
  <c r="BM41" i="21"/>
  <c r="CB41" i="21"/>
  <c r="DT40" i="19"/>
  <c r="CK41" i="26"/>
  <c r="CC41" i="26"/>
  <c r="BP41" i="18"/>
  <c r="CH41" i="25"/>
  <c r="BU41" i="25"/>
  <c r="Q49" i="8"/>
  <c r="DK40" i="20"/>
  <c r="CH41" i="22"/>
  <c r="BU41" i="22"/>
  <c r="BM41" i="22"/>
  <c r="CE41" i="22"/>
  <c r="BI41" i="22"/>
  <c r="BI41" i="21"/>
  <c r="DC40" i="26"/>
  <c r="CA41" i="21"/>
  <c r="BV41" i="21"/>
  <c r="BF41" i="20"/>
  <c r="BY41" i="25"/>
  <c r="AH49" i="8"/>
  <c r="BC41" i="26"/>
  <c r="CD41" i="26"/>
  <c r="BG41" i="26"/>
  <c r="CL41" i="18"/>
  <c r="BV41" i="18"/>
  <c r="BC41" i="18"/>
  <c r="BT41" i="25"/>
  <c r="DL40" i="19"/>
  <c r="BP41" i="19"/>
  <c r="CR40" i="22"/>
  <c r="AZ41" i="17"/>
  <c r="CJ41" i="23"/>
  <c r="BT41" i="23"/>
  <c r="BF41" i="23"/>
  <c r="BW41" i="23"/>
  <c r="BR41" i="23"/>
  <c r="BZ41" i="23"/>
  <c r="BP41" i="16"/>
  <c r="CF41" i="22"/>
  <c r="DY41" i="22" s="1"/>
  <c r="CJ41" i="20"/>
  <c r="CK41" i="18"/>
  <c r="BD41" i="25"/>
  <c r="BC41" i="22"/>
  <c r="BS41" i="21"/>
  <c r="AY41" i="21"/>
  <c r="BP41" i="21"/>
  <c r="BN41" i="20"/>
  <c r="BO41" i="20"/>
  <c r="BK41" i="26"/>
  <c r="BN41" i="26"/>
  <c r="BX41" i="26"/>
  <c r="BI41" i="18"/>
  <c r="BK41" i="19"/>
  <c r="DB40" i="19"/>
  <c r="BL41" i="17"/>
  <c r="BE41" i="17"/>
  <c r="CC41" i="17"/>
  <c r="BU41" i="17"/>
  <c r="BC41" i="17"/>
  <c r="CX40" i="18"/>
  <c r="BQ41" i="22"/>
  <c r="AW41" i="21"/>
  <c r="BH41" i="21"/>
  <c r="BC41" i="21"/>
  <c r="CI41" i="21"/>
  <c r="BX41" i="21"/>
  <c r="DK40" i="16"/>
  <c r="BT41" i="20"/>
  <c r="BV41" i="20"/>
  <c r="BY41" i="20"/>
  <c r="BQ41" i="20"/>
  <c r="CE41" i="20"/>
  <c r="BW41" i="20"/>
  <c r="AY49" i="4"/>
  <c r="AB49" i="8"/>
  <c r="BB49" i="8"/>
  <c r="AP49" i="8"/>
  <c r="CI41" i="26"/>
  <c r="AX41" i="17"/>
  <c r="BK41" i="25"/>
  <c r="BQ41" i="19"/>
  <c r="BS41" i="19"/>
  <c r="CJ41" i="19"/>
  <c r="BB41" i="19"/>
  <c r="BX41" i="19"/>
  <c r="BP41" i="24"/>
  <c r="DS41" i="22"/>
  <c r="AP42" i="16"/>
  <c r="AH42" i="16"/>
  <c r="Z42" i="16"/>
  <c r="R42" i="16"/>
  <c r="J42" i="16"/>
  <c r="B42" i="16"/>
  <c r="AO42" i="16"/>
  <c r="AG42" i="16"/>
  <c r="Y42" i="16"/>
  <c r="Q42" i="16"/>
  <c r="I42" i="16"/>
  <c r="AR42" i="16"/>
  <c r="AF42" i="16"/>
  <c r="V42" i="16"/>
  <c r="L42" i="16"/>
  <c r="AQ42" i="16"/>
  <c r="AE42" i="16"/>
  <c r="U42" i="16"/>
  <c r="K42" i="16"/>
  <c r="AM42" i="16"/>
  <c r="AC42" i="16"/>
  <c r="BV42" i="16" s="1"/>
  <c r="S42" i="16"/>
  <c r="G42" i="16"/>
  <c r="AN42" i="16"/>
  <c r="X42" i="16"/>
  <c r="F42" i="16"/>
  <c r="AL42" i="16"/>
  <c r="W42" i="16"/>
  <c r="E42" i="16"/>
  <c r="BL42" i="16" s="1"/>
  <c r="AK42" i="16"/>
  <c r="T42" i="16"/>
  <c r="D42" i="16"/>
  <c r="AJ42" i="16"/>
  <c r="P42" i="16"/>
  <c r="C42" i="16"/>
  <c r="AD42" i="16"/>
  <c r="N42" i="16"/>
  <c r="BG42" i="16" s="1"/>
  <c r="O42" i="16"/>
  <c r="M42" i="16"/>
  <c r="H42" i="16"/>
  <c r="AT42" i="16"/>
  <c r="AS42" i="16"/>
  <c r="AI42" i="16"/>
  <c r="AA42" i="16"/>
  <c r="AB42" i="16"/>
  <c r="BU42" i="16" s="1"/>
  <c r="DM40" i="16"/>
  <c r="DU40" i="16"/>
  <c r="BX41" i="18"/>
  <c r="DN40" i="17"/>
  <c r="BN41" i="22"/>
  <c r="BK41" i="20"/>
  <c r="BQ41" i="26"/>
  <c r="DJ40" i="22"/>
  <c r="CK41" i="21"/>
  <c r="CX40" i="16"/>
  <c r="DW40" i="19"/>
  <c r="DP40" i="19"/>
  <c r="DD40" i="25"/>
  <c r="AV41" i="19"/>
  <c r="DS40" i="18"/>
  <c r="AD49" i="4"/>
  <c r="AU49" i="4"/>
  <c r="AX41" i="21"/>
  <c r="BO41" i="18"/>
  <c r="E54" i="12"/>
  <c r="D54" i="12"/>
  <c r="C54" i="12"/>
  <c r="B54" i="12"/>
  <c r="A55" i="12"/>
  <c r="H54" i="12"/>
  <c r="G54" i="12"/>
  <c r="F54" i="12"/>
  <c r="CJ41" i="22"/>
  <c r="DD40" i="23"/>
  <c r="CO40" i="24"/>
  <c r="DT40" i="26"/>
  <c r="BE41" i="26"/>
  <c r="AU41" i="21"/>
  <c r="CI41" i="25"/>
  <c r="CO40" i="23"/>
  <c r="DI40" i="16"/>
  <c r="BT41" i="17"/>
  <c r="CW40" i="19"/>
  <c r="CC41" i="19"/>
  <c r="CC41" i="25"/>
  <c r="V49" i="2"/>
  <c r="AH49" i="2"/>
  <c r="AM49" i="2"/>
  <c r="AN49" i="2"/>
  <c r="AZ49" i="2"/>
  <c r="DB40" i="18"/>
  <c r="DY40" i="17"/>
  <c r="CX40" i="19"/>
  <c r="CV40" i="26"/>
  <c r="EF40" i="22"/>
  <c r="DR40" i="21"/>
  <c r="DR40" i="22"/>
  <c r="CY40" i="26"/>
  <c r="CW40" i="24"/>
  <c r="EC40" i="21"/>
  <c r="CZ40" i="18"/>
  <c r="DJ40" i="20"/>
  <c r="CO40" i="26"/>
  <c r="DP40" i="23"/>
  <c r="DV40" i="25"/>
  <c r="DM40" i="26"/>
  <c r="DA40" i="22"/>
  <c r="CU40" i="16"/>
  <c r="EF40" i="17"/>
  <c r="BZ41" i="17"/>
  <c r="BZ41" i="24"/>
  <c r="BU41" i="19"/>
  <c r="AZ41" i="24"/>
  <c r="BM41" i="26"/>
  <c r="CH41" i="19"/>
  <c r="I49" i="8"/>
  <c r="K49" i="8"/>
  <c r="J49" i="8"/>
  <c r="DH40" i="26"/>
  <c r="BR41" i="16"/>
  <c r="BR41" i="25"/>
  <c r="BL41" i="19"/>
  <c r="AP42" i="17"/>
  <c r="AH42" i="17"/>
  <c r="Z42" i="17"/>
  <c r="R42" i="17"/>
  <c r="J42" i="17"/>
  <c r="B42" i="17"/>
  <c r="BX42" i="17" s="1"/>
  <c r="AO42" i="17"/>
  <c r="AG42" i="17"/>
  <c r="Y42" i="17"/>
  <c r="Q42" i="17"/>
  <c r="I42" i="17"/>
  <c r="AN42" i="17"/>
  <c r="AD42" i="17"/>
  <c r="T42" i="17"/>
  <c r="H42" i="17"/>
  <c r="AM42" i="17"/>
  <c r="AC42" i="17"/>
  <c r="S42" i="17"/>
  <c r="G42" i="17"/>
  <c r="AL42" i="17"/>
  <c r="AB42" i="17"/>
  <c r="P42" i="17"/>
  <c r="F42" i="17"/>
  <c r="AK42" i="17"/>
  <c r="AA42" i="17"/>
  <c r="O42" i="17"/>
  <c r="E42" i="17"/>
  <c r="CB42" i="17" s="1"/>
  <c r="AT42" i="17"/>
  <c r="X42" i="17"/>
  <c r="D42" i="17"/>
  <c r="AS42" i="17"/>
  <c r="W42" i="17"/>
  <c r="C42" i="17"/>
  <c r="AR42" i="17"/>
  <c r="V42" i="17"/>
  <c r="AQ42" i="17"/>
  <c r="U42" i="17"/>
  <c r="AI42" i="17"/>
  <c r="M42" i="17"/>
  <c r="AF42" i="17"/>
  <c r="AE42" i="17"/>
  <c r="N42" i="17"/>
  <c r="L42" i="17"/>
  <c r="K42" i="17"/>
  <c r="AJ42" i="17"/>
  <c r="AM42" i="26"/>
  <c r="AE42" i="26"/>
  <c r="W42" i="26"/>
  <c r="O42" i="26"/>
  <c r="G42" i="26"/>
  <c r="BM42" i="26" s="1"/>
  <c r="AT42" i="26"/>
  <c r="AL42" i="26"/>
  <c r="AD42" i="26"/>
  <c r="V42" i="26"/>
  <c r="N42" i="26"/>
  <c r="F42" i="26"/>
  <c r="AR42" i="26"/>
  <c r="AN42" i="26"/>
  <c r="AB42" i="26"/>
  <c r="R42" i="26"/>
  <c r="H42" i="26"/>
  <c r="AI42" i="26"/>
  <c r="Y42" i="26"/>
  <c r="M42" i="26"/>
  <c r="C42" i="26"/>
  <c r="AG42" i="26"/>
  <c r="S42" i="26"/>
  <c r="D42" i="26"/>
  <c r="AS42" i="26"/>
  <c r="AF42" i="26"/>
  <c r="Q42" i="26"/>
  <c r="B42" i="26"/>
  <c r="AQ42" i="26"/>
  <c r="AC42" i="26"/>
  <c r="P42" i="26"/>
  <c r="AA42" i="26"/>
  <c r="I42" i="26"/>
  <c r="Z42" i="26"/>
  <c r="E42" i="26"/>
  <c r="AO42" i="26"/>
  <c r="T42" i="26"/>
  <c r="AP42" i="26"/>
  <c r="J42" i="26"/>
  <c r="BC42" i="26" s="1"/>
  <c r="AK42" i="26"/>
  <c r="AJ42" i="26"/>
  <c r="AH42" i="26"/>
  <c r="X42" i="26"/>
  <c r="K42" i="26"/>
  <c r="U42" i="26"/>
  <c r="L42" i="26"/>
  <c r="CB41" i="23"/>
  <c r="CL41" i="19"/>
  <c r="DY40" i="19"/>
  <c r="BW41" i="19"/>
  <c r="BC41" i="16"/>
  <c r="BC41" i="24"/>
  <c r="BV41" i="23"/>
  <c r="BB41" i="16"/>
  <c r="BB41" i="24"/>
  <c r="BY41" i="18"/>
  <c r="BY41" i="26"/>
  <c r="DX40" i="16"/>
  <c r="BA41" i="23"/>
  <c r="AJ49" i="4"/>
  <c r="AR49" i="4"/>
  <c r="P49" i="4"/>
  <c r="R49" i="4"/>
  <c r="AL49" i="4"/>
  <c r="BC49" i="4"/>
  <c r="AJ49" i="8"/>
  <c r="BA49" i="8"/>
  <c r="W49" i="8"/>
  <c r="AN49" i="8"/>
  <c r="R49" i="8"/>
  <c r="AQ49" i="8"/>
  <c r="BF41" i="26"/>
  <c r="DE40" i="21"/>
  <c r="AX41" i="23"/>
  <c r="DR40" i="25"/>
  <c r="BO41" i="19"/>
  <c r="I49" i="2"/>
  <c r="J49" i="2"/>
  <c r="K49" i="2"/>
  <c r="CP40" i="20"/>
  <c r="DY40" i="18"/>
  <c r="BN41" i="23"/>
  <c r="BS41" i="16"/>
  <c r="EF40" i="19"/>
  <c r="DP40" i="18"/>
  <c r="DY40" i="22"/>
  <c r="D50" i="11"/>
  <c r="C50" i="11"/>
  <c r="B50" i="11"/>
  <c r="H50" i="11"/>
  <c r="G50" i="11"/>
  <c r="F50" i="11"/>
  <c r="E50" i="11"/>
  <c r="A51" i="11"/>
  <c r="J49" i="12"/>
  <c r="I49" i="12"/>
  <c r="K49" i="12"/>
  <c r="DO40" i="18"/>
  <c r="DN40" i="24"/>
  <c r="DY40" i="25"/>
  <c r="AU41" i="22"/>
  <c r="CZ41" i="22" s="1"/>
  <c r="CR40" i="23"/>
  <c r="CP40" i="19"/>
  <c r="DD40" i="17"/>
  <c r="AV41" i="20"/>
  <c r="BT41" i="16"/>
  <c r="DO40" i="24"/>
  <c r="CO40" i="21"/>
  <c r="J49" i="4"/>
  <c r="EE40" i="21"/>
  <c r="AL49" i="2"/>
  <c r="AX49" i="2"/>
  <c r="BC49" i="2"/>
  <c r="M49" i="2"/>
  <c r="DX40" i="22"/>
  <c r="DM40" i="17"/>
  <c r="DR40" i="18"/>
  <c r="DK40" i="19"/>
  <c r="CZ40" i="23"/>
  <c r="DA40" i="19"/>
  <c r="DU40" i="20"/>
  <c r="CW40" i="22"/>
  <c r="DF40" i="23"/>
  <c r="DJ40" i="23"/>
  <c r="DS40" i="22"/>
  <c r="EA40" i="22"/>
  <c r="DC40" i="24"/>
  <c r="DZ40" i="26"/>
  <c r="DA40" i="23"/>
  <c r="DA40" i="26"/>
  <c r="DI40" i="20"/>
  <c r="DV40" i="22"/>
  <c r="DM40" i="24"/>
  <c r="DI40" i="26"/>
  <c r="EB40" i="21"/>
  <c r="DA40" i="21"/>
  <c r="DO40" i="19"/>
  <c r="CU40" i="21"/>
  <c r="CY40" i="23"/>
  <c r="EB40" i="25"/>
  <c r="EC40" i="26"/>
  <c r="DZ40" i="20"/>
  <c r="ED40" i="22"/>
  <c r="AR42" i="25"/>
  <c r="AJ42" i="25"/>
  <c r="AB42" i="25"/>
  <c r="T42" i="25"/>
  <c r="L42" i="25"/>
  <c r="D42" i="25"/>
  <c r="BV42" i="25" s="1"/>
  <c r="AQ42" i="25"/>
  <c r="CJ42" i="25" s="1"/>
  <c r="AI42" i="25"/>
  <c r="AA42" i="25"/>
  <c r="S42" i="25"/>
  <c r="K42" i="25"/>
  <c r="C42" i="25"/>
  <c r="AP42" i="25"/>
  <c r="AH42" i="25"/>
  <c r="Z42" i="25"/>
  <c r="BS42" i="25" s="1"/>
  <c r="R42" i="25"/>
  <c r="J42" i="25"/>
  <c r="B42" i="25"/>
  <c r="AO42" i="25"/>
  <c r="AG42" i="25"/>
  <c r="Y42" i="25"/>
  <c r="Q42" i="25"/>
  <c r="I42" i="25"/>
  <c r="AN42" i="25"/>
  <c r="AF42" i="25"/>
  <c r="X42" i="25"/>
  <c r="P42" i="25"/>
  <c r="H42" i="25"/>
  <c r="AT42" i="25"/>
  <c r="W42" i="25"/>
  <c r="E42" i="25"/>
  <c r="CM42" i="25" s="1"/>
  <c r="AS42" i="25"/>
  <c r="V42" i="25"/>
  <c r="AM42" i="25"/>
  <c r="U42" i="25"/>
  <c r="AL42" i="25"/>
  <c r="O42" i="25"/>
  <c r="N42" i="25"/>
  <c r="M42" i="25"/>
  <c r="G42" i="25"/>
  <c r="F42" i="25"/>
  <c r="AK42" i="25"/>
  <c r="AE42" i="25"/>
  <c r="AD42" i="25"/>
  <c r="AC42" i="25"/>
  <c r="CA41" i="20"/>
  <c r="CN40" i="16"/>
  <c r="ED40" i="26"/>
  <c r="BO41" i="26"/>
  <c r="DP40" i="17"/>
  <c r="DY40" i="26"/>
  <c r="J49" i="7"/>
  <c r="I49" i="7"/>
  <c r="K49" i="7"/>
  <c r="DG40" i="16"/>
  <c r="BE41" i="19"/>
  <c r="DL40" i="18"/>
  <c r="CP40" i="26"/>
  <c r="CD41" i="22"/>
  <c r="DI40" i="23"/>
  <c r="DM40" i="20"/>
  <c r="DS40" i="21"/>
  <c r="DG40" i="20"/>
  <c r="DR40" i="23"/>
  <c r="EC40" i="22"/>
  <c r="CQ40" i="24"/>
  <c r="DZ40" i="23"/>
  <c r="DP40" i="24"/>
  <c r="DH40" i="23"/>
  <c r="DH40" i="18"/>
  <c r="BZ41" i="18"/>
  <c r="BZ41" i="26"/>
  <c r="AW41" i="23"/>
  <c r="BU41" i="20"/>
  <c r="AZ41" i="16"/>
  <c r="AZ41" i="25"/>
  <c r="BM41" i="19"/>
  <c r="CP40" i="17"/>
  <c r="BI41" i="23"/>
  <c r="CH41" i="20"/>
  <c r="CZ40" i="24"/>
  <c r="DH40" i="20"/>
  <c r="BR41" i="17"/>
  <c r="BR41" i="26"/>
  <c r="CF41" i="23"/>
  <c r="BN42" i="16"/>
  <c r="AM42" i="19"/>
  <c r="AE42" i="19"/>
  <c r="W42" i="19"/>
  <c r="O42" i="19"/>
  <c r="G42" i="19"/>
  <c r="AT42" i="19"/>
  <c r="AL42" i="19"/>
  <c r="AD42" i="19"/>
  <c r="V42" i="19"/>
  <c r="N42" i="19"/>
  <c r="F42" i="19"/>
  <c r="AS42" i="19"/>
  <c r="AK42" i="19"/>
  <c r="AC42" i="19"/>
  <c r="U42" i="19"/>
  <c r="M42" i="19"/>
  <c r="BF42" i="19" s="1"/>
  <c r="E42" i="19"/>
  <c r="AQ42" i="19"/>
  <c r="AI42" i="19"/>
  <c r="AA42" i="19"/>
  <c r="S42" i="19"/>
  <c r="K42" i="19"/>
  <c r="C42" i="19"/>
  <c r="BJ42" i="19" s="1"/>
  <c r="AP42" i="19"/>
  <c r="CI42" i="19" s="1"/>
  <c r="AH42" i="19"/>
  <c r="Z42" i="19"/>
  <c r="R42" i="19"/>
  <c r="J42" i="19"/>
  <c r="B42" i="19"/>
  <c r="Y42" i="19"/>
  <c r="D42" i="19"/>
  <c r="AR42" i="19"/>
  <c r="CK42" i="19" s="1"/>
  <c r="X42" i="19"/>
  <c r="AN42" i="19"/>
  <c r="Q42" i="19"/>
  <c r="AO42" i="19"/>
  <c r="I42" i="19"/>
  <c r="AJ42" i="19"/>
  <c r="H42" i="19"/>
  <c r="AG42" i="19"/>
  <c r="BZ42" i="19" s="1"/>
  <c r="AF42" i="19"/>
  <c r="T42" i="19"/>
  <c r="P42" i="19"/>
  <c r="L42" i="19"/>
  <c r="AB42" i="19"/>
  <c r="BJ41" i="23"/>
  <c r="BC41" i="25"/>
  <c r="BG41" i="18"/>
  <c r="BV41" i="16"/>
  <c r="BV41" i="24"/>
  <c r="BB41" i="17"/>
  <c r="BB41" i="25"/>
  <c r="BY41" i="19"/>
  <c r="DB40" i="22"/>
  <c r="BA41" i="24"/>
  <c r="AZ49" i="4"/>
  <c r="X49" i="4"/>
  <c r="AF49" i="4"/>
  <c r="Z49" i="4"/>
  <c r="AT49" i="4"/>
  <c r="CO40" i="22"/>
  <c r="AR49" i="8"/>
  <c r="N49" i="8"/>
  <c r="AE49" i="8"/>
  <c r="AV49" i="8"/>
  <c r="Z49" i="8"/>
  <c r="AY49" i="8"/>
  <c r="CW40" i="18"/>
  <c r="BF41" i="18"/>
  <c r="AX49" i="7"/>
  <c r="AP49" i="7"/>
  <c r="AH49" i="7"/>
  <c r="Z49" i="7"/>
  <c r="R49" i="7"/>
  <c r="BD49" i="7"/>
  <c r="AV49" i="7"/>
  <c r="AN49" i="7"/>
  <c r="AF49" i="7"/>
  <c r="X49" i="7"/>
  <c r="P49" i="7"/>
  <c r="AW49" i="7"/>
  <c r="AO49" i="7"/>
  <c r="AG49" i="7"/>
  <c r="Y49" i="7"/>
  <c r="Q49" i="7"/>
  <c r="BC49" i="7"/>
  <c r="AU49" i="7"/>
  <c r="AM49" i="7"/>
  <c r="AE49" i="7"/>
  <c r="W49" i="7"/>
  <c r="O49" i="7"/>
  <c r="BB49" i="7"/>
  <c r="AT49" i="7"/>
  <c r="AL49" i="7"/>
  <c r="AD49" i="7"/>
  <c r="V49" i="7"/>
  <c r="N49" i="7"/>
  <c r="BA49" i="7"/>
  <c r="AS49" i="7"/>
  <c r="AK49" i="7"/>
  <c r="AC49" i="7"/>
  <c r="U49" i="7"/>
  <c r="M49" i="7"/>
  <c r="AY49" i="7"/>
  <c r="AQ49" i="7"/>
  <c r="AI49" i="7"/>
  <c r="AA49" i="7"/>
  <c r="S49" i="7"/>
  <c r="AZ49" i="7"/>
  <c r="AR49" i="7"/>
  <c r="AJ49" i="7"/>
  <c r="AB49" i="7"/>
  <c r="T49" i="7"/>
  <c r="L49" i="7"/>
  <c r="BB49" i="13"/>
  <c r="AT49" i="13"/>
  <c r="AL49" i="13"/>
  <c r="AD49" i="13"/>
  <c r="V49" i="13"/>
  <c r="N49" i="13"/>
  <c r="BA49" i="13"/>
  <c r="AS49" i="13"/>
  <c r="AK49" i="13"/>
  <c r="AC49" i="13"/>
  <c r="U49" i="13"/>
  <c r="M49" i="13"/>
  <c r="AZ49" i="13"/>
  <c r="AR49" i="13"/>
  <c r="AJ49" i="13"/>
  <c r="AB49" i="13"/>
  <c r="T49" i="13"/>
  <c r="L49" i="13"/>
  <c r="AY49" i="13"/>
  <c r="AQ49" i="13"/>
  <c r="AI49" i="13"/>
  <c r="AA49" i="13"/>
  <c r="S49" i="13"/>
  <c r="AX49" i="13"/>
  <c r="AP49" i="13"/>
  <c r="AH49" i="13"/>
  <c r="Z49" i="13"/>
  <c r="R49" i="13"/>
  <c r="AW49" i="13"/>
  <c r="AO49" i="13"/>
  <c r="AG49" i="13"/>
  <c r="Y49" i="13"/>
  <c r="Q49" i="13"/>
  <c r="BD49" i="13"/>
  <c r="AV49" i="13"/>
  <c r="AN49" i="13"/>
  <c r="AF49" i="13"/>
  <c r="X49" i="13"/>
  <c r="P49" i="13"/>
  <c r="BC49" i="13"/>
  <c r="AU49" i="13"/>
  <c r="AM49" i="13"/>
  <c r="AE49" i="13"/>
  <c r="W49" i="13"/>
  <c r="O49" i="13"/>
  <c r="G54" i="4"/>
  <c r="F54" i="4"/>
  <c r="B54" i="4"/>
  <c r="A55" i="4"/>
  <c r="H54" i="4"/>
  <c r="E54" i="4"/>
  <c r="D54" i="4"/>
  <c r="C54" i="4"/>
  <c r="DJ40" i="26"/>
  <c r="DZ40" i="24"/>
  <c r="EE40" i="16"/>
  <c r="AX41" i="16"/>
  <c r="AX41" i="24"/>
  <c r="EA40" i="24"/>
  <c r="CU40" i="26"/>
  <c r="EC40" i="17"/>
  <c r="DV40" i="23"/>
  <c r="BN41" i="24"/>
  <c r="CJ41" i="16"/>
  <c r="CZ40" i="19"/>
  <c r="EF40" i="16"/>
  <c r="CK41" i="23"/>
  <c r="DU40" i="24"/>
  <c r="DN40" i="16"/>
  <c r="BE41" i="20"/>
  <c r="DH40" i="22"/>
  <c r="C54" i="8"/>
  <c r="B54" i="8"/>
  <c r="A55" i="8"/>
  <c r="H54" i="8"/>
  <c r="G54" i="8"/>
  <c r="F54" i="8"/>
  <c r="E54" i="8"/>
  <c r="D54" i="8"/>
  <c r="EF40" i="26"/>
  <c r="AU41" i="23"/>
  <c r="CS40" i="24"/>
  <c r="CQ40" i="19"/>
  <c r="J49" i="6"/>
  <c r="I49" i="6"/>
  <c r="K49" i="6"/>
  <c r="DQ40" i="21"/>
  <c r="DW40" i="26"/>
  <c r="DL40" i="26"/>
  <c r="EE40" i="20"/>
  <c r="CX40" i="22"/>
  <c r="CP40" i="25"/>
  <c r="Q49" i="2"/>
  <c r="BB49" i="2"/>
  <c r="Y49" i="2"/>
  <c r="O49" i="2"/>
  <c r="BD49" i="2"/>
  <c r="U49" i="2"/>
  <c r="EB40" i="26"/>
  <c r="DN40" i="25"/>
  <c r="DF40" i="26"/>
  <c r="DX40" i="20"/>
  <c r="DL40" i="16"/>
  <c r="EE40" i="19"/>
  <c r="CS40" i="21"/>
  <c r="DL40" i="22"/>
  <c r="DL40" i="25"/>
  <c r="CX40" i="23"/>
  <c r="DD40" i="22"/>
  <c r="DE40" i="23"/>
  <c r="EA40" i="19"/>
  <c r="EE40" i="23"/>
  <c r="DG40" i="19"/>
  <c r="DC40" i="20"/>
  <c r="DQ40" i="23"/>
  <c r="DV40" i="24"/>
  <c r="DP40" i="26"/>
  <c r="DT40" i="22"/>
  <c r="DE40" i="22"/>
  <c r="DC40" i="19"/>
  <c r="DU40" i="23"/>
  <c r="DJ40" i="25"/>
  <c r="EC40" i="19"/>
  <c r="DW40" i="20"/>
  <c r="DM40" i="22"/>
  <c r="AU42" i="16"/>
  <c r="BJ41" i="21"/>
  <c r="L49" i="4"/>
  <c r="BM41" i="20"/>
  <c r="BB41" i="26"/>
  <c r="DJ40" i="16"/>
  <c r="DZ40" i="16"/>
  <c r="CG41" i="19"/>
  <c r="AX41" i="25"/>
  <c r="AY41" i="22"/>
  <c r="CT40" i="21"/>
  <c r="BO41" i="21"/>
  <c r="DR40" i="24"/>
  <c r="DB40" i="26"/>
  <c r="BA49" i="12"/>
  <c r="AS49" i="12"/>
  <c r="AK49" i="12"/>
  <c r="AC49" i="12"/>
  <c r="U49" i="12"/>
  <c r="M49" i="12"/>
  <c r="AZ49" i="12"/>
  <c r="AR49" i="12"/>
  <c r="AJ49" i="12"/>
  <c r="AB49" i="12"/>
  <c r="T49" i="12"/>
  <c r="L49" i="12"/>
  <c r="AY49" i="12"/>
  <c r="AQ49" i="12"/>
  <c r="AI49" i="12"/>
  <c r="AA49" i="12"/>
  <c r="S49" i="12"/>
  <c r="AX49" i="12"/>
  <c r="AP49" i="12"/>
  <c r="AH49" i="12"/>
  <c r="Z49" i="12"/>
  <c r="R49" i="12"/>
  <c r="AW49" i="12"/>
  <c r="AO49" i="12"/>
  <c r="AG49" i="12"/>
  <c r="Y49" i="12"/>
  <c r="Q49" i="12"/>
  <c r="BD49" i="12"/>
  <c r="AV49" i="12"/>
  <c r="AN49" i="12"/>
  <c r="AF49" i="12"/>
  <c r="X49" i="12"/>
  <c r="P49" i="12"/>
  <c r="BC49" i="12"/>
  <c r="AU49" i="12"/>
  <c r="AM49" i="12"/>
  <c r="AE49" i="12"/>
  <c r="W49" i="12"/>
  <c r="O49" i="12"/>
  <c r="BB49" i="12"/>
  <c r="AT49" i="12"/>
  <c r="AL49" i="12"/>
  <c r="AD49" i="12"/>
  <c r="V49" i="12"/>
  <c r="N49" i="12"/>
  <c r="CX40" i="25"/>
  <c r="BD49" i="5"/>
  <c r="AV49" i="5"/>
  <c r="AN49" i="5"/>
  <c r="AF49" i="5"/>
  <c r="X49" i="5"/>
  <c r="P49" i="5"/>
  <c r="BC49" i="5"/>
  <c r="AU49" i="5"/>
  <c r="AM49" i="5"/>
  <c r="AE49" i="5"/>
  <c r="W49" i="5"/>
  <c r="O49" i="5"/>
  <c r="AY49" i="5"/>
  <c r="AQ49" i="5"/>
  <c r="AI49" i="5"/>
  <c r="AA49" i="5"/>
  <c r="S49" i="5"/>
  <c r="AX49" i="5"/>
  <c r="AP49" i="5"/>
  <c r="AH49" i="5"/>
  <c r="Z49" i="5"/>
  <c r="R49" i="5"/>
  <c r="BA49" i="5"/>
  <c r="AK49" i="5"/>
  <c r="U49" i="5"/>
  <c r="AZ49" i="5"/>
  <c r="AJ49" i="5"/>
  <c r="T49" i="5"/>
  <c r="AW49" i="5"/>
  <c r="AG49" i="5"/>
  <c r="Q49" i="5"/>
  <c r="AT49" i="5"/>
  <c r="AD49" i="5"/>
  <c r="N49" i="5"/>
  <c r="AS49" i="5"/>
  <c r="AC49" i="5"/>
  <c r="M49" i="5"/>
  <c r="AR49" i="5"/>
  <c r="AB49" i="5"/>
  <c r="L49" i="5"/>
  <c r="AO49" i="5"/>
  <c r="Y49" i="5"/>
  <c r="BB49" i="5"/>
  <c r="AL49" i="5"/>
  <c r="V49" i="5"/>
  <c r="DX40" i="18"/>
  <c r="BN41" i="17"/>
  <c r="BN41" i="25"/>
  <c r="BS41" i="20"/>
  <c r="DK40" i="24"/>
  <c r="BQ41" i="21"/>
  <c r="CJ41" i="17"/>
  <c r="CJ41" i="25"/>
  <c r="DM40" i="21"/>
  <c r="EA40" i="16"/>
  <c r="CK41" i="16"/>
  <c r="CK41" i="24"/>
  <c r="F54" i="13"/>
  <c r="E54" i="13"/>
  <c r="D54" i="13"/>
  <c r="C54" i="13"/>
  <c r="B54" i="13"/>
  <c r="A55" i="13"/>
  <c r="H54" i="13"/>
  <c r="G54" i="13"/>
  <c r="DJ40" i="24"/>
  <c r="DU40" i="17"/>
  <c r="CP40" i="18"/>
  <c r="BE41" i="21"/>
  <c r="EC40" i="24"/>
  <c r="AU41" i="16"/>
  <c r="AU41" i="24"/>
  <c r="DF40" i="18"/>
  <c r="CI41" i="19"/>
  <c r="CR40" i="25"/>
  <c r="DO40" i="25"/>
  <c r="DW40" i="18"/>
  <c r="AV41" i="22"/>
  <c r="DL41" i="22" s="1"/>
  <c r="BT41" i="19"/>
  <c r="DW40" i="16"/>
  <c r="CD41" i="16"/>
  <c r="CD41" i="25"/>
  <c r="I49" i="13"/>
  <c r="DW40" i="25"/>
  <c r="AG49" i="2"/>
  <c r="AO49" i="2"/>
  <c r="AA49" i="2"/>
  <c r="AE49" i="2"/>
  <c r="L49" i="2"/>
  <c r="AC49" i="2"/>
  <c r="CV40" i="22"/>
  <c r="BP41" i="17"/>
  <c r="BP41" i="25"/>
  <c r="CW40" i="25"/>
  <c r="CT40" i="26"/>
  <c r="CY40" i="20"/>
  <c r="EB40" i="24"/>
  <c r="DM40" i="19"/>
  <c r="DU40" i="21"/>
  <c r="DC40" i="22"/>
  <c r="CQ40" i="18"/>
  <c r="CW40" i="17"/>
  <c r="DB40" i="23"/>
  <c r="CY40" i="16"/>
  <c r="DM40" i="18"/>
  <c r="CT40" i="19"/>
  <c r="DN40" i="23"/>
  <c r="DF40" i="19"/>
  <c r="DO40" i="21"/>
  <c r="DP40" i="16"/>
  <c r="EF40" i="24"/>
  <c r="DE40" i="26"/>
  <c r="DS40" i="20"/>
  <c r="ED40" i="23"/>
  <c r="DN40" i="19"/>
  <c r="EA40" i="21"/>
  <c r="CW40" i="23"/>
  <c r="DY40" i="23"/>
  <c r="DU40" i="18"/>
  <c r="BV41" i="25"/>
  <c r="U49" i="4"/>
  <c r="AV49" i="4"/>
  <c r="BB49" i="4"/>
  <c r="DK40" i="21"/>
  <c r="CU40" i="24"/>
  <c r="CF41" i="19"/>
  <c r="AT42" i="20"/>
  <c r="AL42" i="20"/>
  <c r="AD42" i="20"/>
  <c r="V42" i="20"/>
  <c r="N42" i="20"/>
  <c r="F42" i="20"/>
  <c r="AR42" i="20"/>
  <c r="CK42" i="20" s="1"/>
  <c r="AJ42" i="20"/>
  <c r="AB42" i="20"/>
  <c r="T42" i="20"/>
  <c r="L42" i="20"/>
  <c r="D42" i="20"/>
  <c r="CE42" i="20" s="1"/>
  <c r="AM42" i="20"/>
  <c r="AA42" i="20"/>
  <c r="Q42" i="20"/>
  <c r="G42" i="20"/>
  <c r="AK42" i="20"/>
  <c r="Z42" i="20"/>
  <c r="P42" i="20"/>
  <c r="E42" i="20"/>
  <c r="AI42" i="20"/>
  <c r="Y42" i="20"/>
  <c r="O42" i="20"/>
  <c r="C42" i="20"/>
  <c r="AS42" i="20"/>
  <c r="AH42" i="20"/>
  <c r="X42" i="20"/>
  <c r="M42" i="20"/>
  <c r="BF42" i="20" s="1"/>
  <c r="B42" i="20"/>
  <c r="AQ42" i="20"/>
  <c r="AG42" i="20"/>
  <c r="W42" i="20"/>
  <c r="K42" i="20"/>
  <c r="AP42" i="20"/>
  <c r="AF42" i="20"/>
  <c r="U42" i="20"/>
  <c r="J42" i="20"/>
  <c r="AO42" i="20"/>
  <c r="AN42" i="20"/>
  <c r="AC42" i="20"/>
  <c r="I42" i="20"/>
  <c r="H42" i="20"/>
  <c r="AE42" i="20"/>
  <c r="S42" i="20"/>
  <c r="BL42" i="20" s="1"/>
  <c r="R42" i="20"/>
  <c r="CB41" i="26"/>
  <c r="BC41" i="20"/>
  <c r="BD41" i="22"/>
  <c r="BA41" i="26"/>
  <c r="AK49" i="4"/>
  <c r="BD49" i="4"/>
  <c r="AP49" i="4"/>
  <c r="O49" i="4"/>
  <c r="DP40" i="25"/>
  <c r="DN40" i="26"/>
  <c r="CG41" i="21"/>
  <c r="AX41" i="18"/>
  <c r="AY41" i="23"/>
  <c r="BX41" i="22"/>
  <c r="DF40" i="20"/>
  <c r="DD40" i="24"/>
  <c r="CX40" i="21"/>
  <c r="DH40" i="19"/>
  <c r="CN40" i="25"/>
  <c r="CX40" i="17"/>
  <c r="CR40" i="19"/>
  <c r="DJ40" i="18"/>
  <c r="DD40" i="20"/>
  <c r="DH40" i="24"/>
  <c r="BK41" i="23"/>
  <c r="CJ41" i="18"/>
  <c r="CJ41" i="26"/>
  <c r="DQ40" i="20"/>
  <c r="CQ40" i="25"/>
  <c r="CK41" i="17"/>
  <c r="CK41" i="25"/>
  <c r="CQ40" i="20"/>
  <c r="DJ40" i="17"/>
  <c r="DE40" i="19"/>
  <c r="CR40" i="16"/>
  <c r="AU41" i="17"/>
  <c r="AU41" i="25"/>
  <c r="DN40" i="21"/>
  <c r="BB49" i="3"/>
  <c r="AT49" i="3"/>
  <c r="AL49" i="3"/>
  <c r="AD49" i="3"/>
  <c r="V49" i="3"/>
  <c r="N49" i="3"/>
  <c r="BA49" i="3"/>
  <c r="AS49" i="3"/>
  <c r="AK49" i="3"/>
  <c r="AC49" i="3"/>
  <c r="U49" i="3"/>
  <c r="M49" i="3"/>
  <c r="AW49" i="3"/>
  <c r="AO49" i="3"/>
  <c r="AG49" i="3"/>
  <c r="Y49" i="3"/>
  <c r="Q49" i="3"/>
  <c r="BD49" i="3"/>
  <c r="AV49" i="3"/>
  <c r="AN49" i="3"/>
  <c r="AF49" i="3"/>
  <c r="X49" i="3"/>
  <c r="P49" i="3"/>
  <c r="AQ49" i="3"/>
  <c r="AA49" i="3"/>
  <c r="Z49" i="3"/>
  <c r="BC49" i="3"/>
  <c r="AM49" i="3"/>
  <c r="W49" i="3"/>
  <c r="AR49" i="3"/>
  <c r="AB49" i="3"/>
  <c r="L49" i="3"/>
  <c r="AP49" i="3"/>
  <c r="AZ49" i="3"/>
  <c r="AJ49" i="3"/>
  <c r="T49" i="3"/>
  <c r="AY49" i="3"/>
  <c r="AI49" i="3"/>
  <c r="S49" i="3"/>
  <c r="AX49" i="3"/>
  <c r="AH49" i="3"/>
  <c r="R49" i="3"/>
  <c r="AU49" i="3"/>
  <c r="AE49" i="3"/>
  <c r="O49" i="3"/>
  <c r="EC40" i="25"/>
  <c r="CR40" i="17"/>
  <c r="DO40" i="17"/>
  <c r="EE40" i="22"/>
  <c r="CY40" i="21"/>
  <c r="AV41" i="23"/>
  <c r="CN40" i="21"/>
  <c r="DG40" i="21"/>
  <c r="ED40" i="24"/>
  <c r="CD41" i="17"/>
  <c r="CQ40" i="17"/>
  <c r="J49" i="13"/>
  <c r="ED40" i="25"/>
  <c r="AW49" i="2"/>
  <c r="Z49" i="2"/>
  <c r="N49" i="2"/>
  <c r="AU49" i="2"/>
  <c r="T49" i="2"/>
  <c r="AK49" i="2"/>
  <c r="DA40" i="20"/>
  <c r="EA40" i="25"/>
  <c r="DI40" i="19"/>
  <c r="DR40" i="20"/>
  <c r="CO40" i="25"/>
  <c r="CV40" i="19"/>
  <c r="DV40" i="21"/>
  <c r="CU40" i="23"/>
  <c r="DR40" i="26"/>
  <c r="DR40" i="19"/>
  <c r="DG40" i="23"/>
  <c r="DV40" i="16"/>
  <c r="CS40" i="18"/>
  <c r="CV40" i="20"/>
  <c r="DM40" i="23"/>
  <c r="DP40" i="21"/>
  <c r="EA40" i="23"/>
  <c r="DF40" i="16"/>
  <c r="DL40" i="17"/>
  <c r="EE40" i="26"/>
  <c r="CN40" i="24"/>
  <c r="CW40" i="20"/>
  <c r="EE40" i="25"/>
  <c r="DS40" i="19"/>
  <c r="DI40" i="21"/>
  <c r="EB40" i="23"/>
  <c r="CH41" i="21"/>
  <c r="EE40" i="17"/>
  <c r="BL41" i="21"/>
  <c r="BK42" i="20"/>
  <c r="AM42" i="21"/>
  <c r="AE42" i="21"/>
  <c r="W42" i="21"/>
  <c r="O42" i="21"/>
  <c r="G42" i="21"/>
  <c r="AT42" i="21"/>
  <c r="AL42" i="21"/>
  <c r="AD42" i="21"/>
  <c r="V42" i="21"/>
  <c r="N42" i="21"/>
  <c r="F42" i="21"/>
  <c r="AQ42" i="21"/>
  <c r="AI42" i="21"/>
  <c r="AA42" i="21"/>
  <c r="BT42" i="21" s="1"/>
  <c r="S42" i="21"/>
  <c r="K42" i="21"/>
  <c r="C42" i="21"/>
  <c r="AH42" i="21"/>
  <c r="U42" i="21"/>
  <c r="I42" i="21"/>
  <c r="AS42" i="21"/>
  <c r="AG42" i="21"/>
  <c r="BZ42" i="21" s="1"/>
  <c r="T42" i="21"/>
  <c r="H42" i="21"/>
  <c r="AR42" i="21"/>
  <c r="AF42" i="21"/>
  <c r="R42" i="21"/>
  <c r="E42" i="21"/>
  <c r="AP42" i="21"/>
  <c r="AC42" i="21"/>
  <c r="BV42" i="21" s="1"/>
  <c r="Q42" i="21"/>
  <c r="D42" i="21"/>
  <c r="AO42" i="21"/>
  <c r="AB42" i="21"/>
  <c r="BU42" i="21" s="1"/>
  <c r="P42" i="21"/>
  <c r="B42" i="21"/>
  <c r="Z42" i="21"/>
  <c r="Y42" i="21"/>
  <c r="BR42" i="21" s="1"/>
  <c r="X42" i="21"/>
  <c r="M42" i="21"/>
  <c r="L42" i="21"/>
  <c r="AJ42" i="21"/>
  <c r="AN42" i="21"/>
  <c r="AK42" i="21"/>
  <c r="J42" i="21"/>
  <c r="DN40" i="22"/>
  <c r="AW41" i="25"/>
  <c r="AZ41" i="19"/>
  <c r="CN40" i="26"/>
  <c r="H55" i="5"/>
  <c r="G55" i="5"/>
  <c r="C55" i="5"/>
  <c r="B55" i="5"/>
  <c r="E55" i="5"/>
  <c r="D55" i="5"/>
  <c r="A56" i="5"/>
  <c r="F55" i="5"/>
  <c r="BL41" i="22"/>
  <c r="DX40" i="19"/>
  <c r="BA41" i="18"/>
  <c r="Q49" i="4"/>
  <c r="CM41" i="22"/>
  <c r="DF40" i="24"/>
  <c r="DI40" i="18"/>
  <c r="CY40" i="18"/>
  <c r="BZ41" i="21"/>
  <c r="AW41" i="19"/>
  <c r="AW41" i="26"/>
  <c r="BU41" i="23"/>
  <c r="AZ41" i="20"/>
  <c r="BH41" i="17"/>
  <c r="BH41" i="25"/>
  <c r="BI41" i="16"/>
  <c r="ED40" i="18"/>
  <c r="CH41" i="23"/>
  <c r="J49" i="3"/>
  <c r="I49" i="3"/>
  <c r="K49" i="3"/>
  <c r="EB40" i="16"/>
  <c r="DZ40" i="17"/>
  <c r="CU40" i="18"/>
  <c r="DB40" i="16"/>
  <c r="CF41" i="16"/>
  <c r="CF41" i="26"/>
  <c r="BL41" i="23"/>
  <c r="AW42" i="19"/>
  <c r="AN42" i="22"/>
  <c r="AF42" i="22"/>
  <c r="X42" i="22"/>
  <c r="P42" i="22"/>
  <c r="H42" i="22"/>
  <c r="AM42" i="22"/>
  <c r="AE42" i="22"/>
  <c r="W42" i="22"/>
  <c r="O42" i="22"/>
  <c r="G42" i="22"/>
  <c r="AT42" i="22"/>
  <c r="AL42" i="22"/>
  <c r="AD42" i="22"/>
  <c r="V42" i="22"/>
  <c r="N42" i="22"/>
  <c r="BG42" i="22" s="1"/>
  <c r="F42" i="22"/>
  <c r="AR42" i="22"/>
  <c r="AJ42" i="22"/>
  <c r="AB42" i="22"/>
  <c r="T42" i="22"/>
  <c r="L42" i="22"/>
  <c r="D42" i="22"/>
  <c r="AQ42" i="22"/>
  <c r="AI42" i="22"/>
  <c r="AA42" i="22"/>
  <c r="S42" i="22"/>
  <c r="K42" i="22"/>
  <c r="C42" i="22"/>
  <c r="AO42" i="22"/>
  <c r="R42" i="22"/>
  <c r="AK42" i="22"/>
  <c r="Q42" i="22"/>
  <c r="AH42" i="22"/>
  <c r="M42" i="22"/>
  <c r="AG42" i="22"/>
  <c r="J42" i="22"/>
  <c r="AC42" i="22"/>
  <c r="I42" i="22"/>
  <c r="Z42" i="22"/>
  <c r="E42" i="22"/>
  <c r="AS42" i="22"/>
  <c r="AP42" i="22"/>
  <c r="Y42" i="22"/>
  <c r="U42" i="22"/>
  <c r="B42" i="22"/>
  <c r="CB41" i="19"/>
  <c r="CL41" i="16"/>
  <c r="CL41" i="24"/>
  <c r="DH40" i="25"/>
  <c r="BJ41" i="16"/>
  <c r="BC41" i="19"/>
  <c r="CA41" i="16"/>
  <c r="ED40" i="20"/>
  <c r="BB41" i="20"/>
  <c r="CE41" i="16"/>
  <c r="CE41" i="25"/>
  <c r="DX40" i="17"/>
  <c r="BD41" i="23"/>
  <c r="S49" i="4"/>
  <c r="BA49" i="4"/>
  <c r="AB49" i="4"/>
  <c r="Y49" i="4"/>
  <c r="AX49" i="4"/>
  <c r="W49" i="4"/>
  <c r="DE40" i="17"/>
  <c r="U49" i="8"/>
  <c r="BC49" i="8"/>
  <c r="Y49" i="8"/>
  <c r="AX49" i="8"/>
  <c r="DV40" i="20"/>
  <c r="CM41" i="23"/>
  <c r="DE40" i="24"/>
  <c r="DA40" i="25"/>
  <c r="DN40" i="18"/>
  <c r="AX41" i="19"/>
  <c r="AY41" i="17"/>
  <c r="AY41" i="24"/>
  <c r="BX41" i="23"/>
  <c r="CV40" i="23"/>
  <c r="DX40" i="23"/>
  <c r="BO41" i="23"/>
  <c r="CT40" i="20"/>
  <c r="CN40" i="17"/>
  <c r="DG40" i="25"/>
  <c r="CV40" i="18"/>
  <c r="DU40" i="25"/>
  <c r="EE40" i="24"/>
  <c r="DB40" i="21"/>
  <c r="BK41" i="24"/>
  <c r="ED40" i="17"/>
  <c r="BQ41" i="23"/>
  <c r="DW40" i="17"/>
  <c r="DS40" i="16"/>
  <c r="CR40" i="26"/>
  <c r="CV40" i="25"/>
  <c r="DI40" i="25"/>
  <c r="DX40" i="25"/>
  <c r="BE41" i="23"/>
  <c r="CU40" i="19"/>
  <c r="CY40" i="19"/>
  <c r="CN40" i="22"/>
  <c r="EC40" i="16"/>
  <c r="CS40" i="26"/>
  <c r="DS40" i="26"/>
  <c r="CZ40" i="20"/>
  <c r="DT40" i="25"/>
  <c r="DY40" i="24"/>
  <c r="AV41" i="16"/>
  <c r="AV41" i="24"/>
  <c r="DC40" i="16"/>
  <c r="DT40" i="24"/>
  <c r="DS40" i="24"/>
  <c r="CS40" i="25"/>
  <c r="S49" i="2"/>
  <c r="AP49" i="2"/>
  <c r="AD49" i="2"/>
  <c r="P49" i="2"/>
  <c r="AB49" i="2"/>
  <c r="AS49" i="2"/>
  <c r="DO40" i="23"/>
  <c r="DS40" i="17"/>
  <c r="DB40" i="25"/>
  <c r="DQ40" i="19"/>
  <c r="DO40" i="20"/>
  <c r="DG40" i="18"/>
  <c r="ED40" i="19"/>
  <c r="DF40" i="21"/>
  <c r="CN40" i="23"/>
  <c r="CO40" i="19"/>
  <c r="DE40" i="20"/>
  <c r="DG40" i="22"/>
  <c r="CW40" i="16"/>
  <c r="DA40" i="18"/>
  <c r="DF40" i="22"/>
  <c r="CT40" i="22"/>
  <c r="DT40" i="21"/>
  <c r="CP40" i="23"/>
  <c r="CT40" i="16"/>
  <c r="CN40" i="18"/>
  <c r="DV40" i="26"/>
  <c r="DY40" i="21"/>
  <c r="EB40" i="17"/>
  <c r="CS40" i="20"/>
  <c r="EB40" i="22"/>
  <c r="CZ40" i="17"/>
  <c r="CT40" i="18"/>
  <c r="DJ40" i="19"/>
  <c r="CR40" i="21"/>
  <c r="DL40" i="21"/>
  <c r="DH40" i="16"/>
  <c r="T49" i="4"/>
  <c r="BB41" i="18"/>
  <c r="CQ40" i="26"/>
  <c r="BI41" i="25"/>
  <c r="BR41" i="20"/>
  <c r="CA41" i="18"/>
  <c r="BV41" i="26"/>
  <c r="BY41" i="21"/>
  <c r="DB40" i="20"/>
  <c r="DK40" i="17"/>
  <c r="E54" i="2"/>
  <c r="D54" i="2"/>
  <c r="H54" i="2"/>
  <c r="G54" i="2"/>
  <c r="F54" i="2"/>
  <c r="C54" i="2"/>
  <c r="B54" i="2"/>
  <c r="A55" i="2"/>
  <c r="DY40" i="20"/>
  <c r="AW41" i="18"/>
  <c r="BU41" i="16"/>
  <c r="BU41" i="24"/>
  <c r="BH41" i="19"/>
  <c r="BH41" i="26"/>
  <c r="BM41" i="23"/>
  <c r="BI41" i="20"/>
  <c r="CQ40" i="16"/>
  <c r="CH41" i="17"/>
  <c r="CS40" i="22"/>
  <c r="DF40" i="25"/>
  <c r="DQ40" i="17"/>
  <c r="CY40" i="25"/>
  <c r="CF41" i="18"/>
  <c r="BL41" i="24"/>
  <c r="CM42" i="21"/>
  <c r="AO42" i="23"/>
  <c r="AG42" i="23"/>
  <c r="Y42" i="23"/>
  <c r="Q42" i="23"/>
  <c r="BJ42" i="23" s="1"/>
  <c r="I42" i="23"/>
  <c r="AN42" i="23"/>
  <c r="AF42" i="23"/>
  <c r="X42" i="23"/>
  <c r="P42" i="23"/>
  <c r="H42" i="23"/>
  <c r="AM42" i="23"/>
  <c r="AE42" i="23"/>
  <c r="W42" i="23"/>
  <c r="O42" i="23"/>
  <c r="G42" i="23"/>
  <c r="AT42" i="23"/>
  <c r="AL42" i="23"/>
  <c r="AD42" i="23"/>
  <c r="V42" i="23"/>
  <c r="N42" i="23"/>
  <c r="BG42" i="23" s="1"/>
  <c r="F42" i="23"/>
  <c r="AS42" i="23"/>
  <c r="AK42" i="23"/>
  <c r="AC42" i="23"/>
  <c r="U42" i="23"/>
  <c r="M42" i="23"/>
  <c r="E42" i="23"/>
  <c r="AR42" i="23"/>
  <c r="CK42" i="23" s="1"/>
  <c r="AJ42" i="23"/>
  <c r="AB42" i="23"/>
  <c r="T42" i="23"/>
  <c r="L42" i="23"/>
  <c r="D42" i="23"/>
  <c r="S42" i="23"/>
  <c r="R42" i="23"/>
  <c r="AQ42" i="23"/>
  <c r="CJ42" i="23" s="1"/>
  <c r="K42" i="23"/>
  <c r="AP42" i="23"/>
  <c r="J42" i="23"/>
  <c r="AH42" i="23"/>
  <c r="B42" i="23"/>
  <c r="BW42" i="23" s="1"/>
  <c r="AA42" i="23"/>
  <c r="AI42" i="23"/>
  <c r="Z42" i="23"/>
  <c r="BS42" i="23" s="1"/>
  <c r="C42" i="23"/>
  <c r="CB41" i="20"/>
  <c r="CL41" i="17"/>
  <c r="BJ41" i="19"/>
  <c r="BW41" i="16"/>
  <c r="BW41" i="24"/>
  <c r="CA41" i="17"/>
  <c r="CA41" i="26"/>
  <c r="BG41" i="23"/>
  <c r="DX40" i="26"/>
  <c r="BB41" i="21"/>
  <c r="CE41" i="18"/>
  <c r="BY41" i="23"/>
  <c r="BD41" i="16"/>
  <c r="BD41" i="24"/>
  <c r="AI49" i="4"/>
  <c r="AA49" i="4"/>
  <c r="M49" i="4"/>
  <c r="AG49" i="4"/>
  <c r="N49" i="4"/>
  <c r="L49" i="8"/>
  <c r="AC49" i="8"/>
  <c r="P49" i="8"/>
  <c r="AG49" i="8"/>
  <c r="CM41" i="16"/>
  <c r="CM41" i="24"/>
  <c r="DT40" i="23"/>
  <c r="F54" i="3"/>
  <c r="E54" i="3"/>
  <c r="A55" i="3"/>
  <c r="H54" i="3"/>
  <c r="C54" i="3"/>
  <c r="D54" i="3"/>
  <c r="B54" i="3"/>
  <c r="G54" i="3"/>
  <c r="DV40" i="19"/>
  <c r="CT40" i="25"/>
  <c r="DA40" i="16"/>
  <c r="DQ40" i="24"/>
  <c r="CG41" i="23"/>
  <c r="DT40" i="17"/>
  <c r="BO41" i="24"/>
  <c r="CS40" i="17"/>
  <c r="CO40" i="16"/>
  <c r="DG40" i="17"/>
  <c r="DA40" i="24"/>
  <c r="EE40" i="18"/>
  <c r="DK40" i="25"/>
  <c r="BK41" i="17"/>
  <c r="EF40" i="18"/>
  <c r="DZ40" i="19"/>
  <c r="CR40" i="18"/>
  <c r="CV40" i="17"/>
  <c r="DI40" i="17"/>
  <c r="DK40" i="22"/>
  <c r="DC40" i="23"/>
  <c r="EF40" i="25"/>
  <c r="DC40" i="25"/>
  <c r="CS40" i="19"/>
  <c r="CV40" i="24"/>
  <c r="DE40" i="18"/>
  <c r="DT40" i="16"/>
  <c r="DY40" i="16"/>
  <c r="AV41" i="17"/>
  <c r="DB41" i="17" s="1"/>
  <c r="EC40" i="18"/>
  <c r="DD40" i="16"/>
  <c r="CZ40" i="26"/>
  <c r="DS40" i="25"/>
  <c r="AI49" i="2"/>
  <c r="AQ49" i="2"/>
  <c r="AT49" i="2"/>
  <c r="X49" i="2"/>
  <c r="AJ49" i="2"/>
  <c r="BA49" i="2"/>
  <c r="DI40" i="22"/>
  <c r="DB40" i="17"/>
  <c r="DQ40" i="25"/>
  <c r="DU40" i="19"/>
  <c r="DL40" i="20"/>
  <c r="EA40" i="18"/>
  <c r="DC40" i="21"/>
  <c r="CV40" i="21"/>
  <c r="CR40" i="20"/>
  <c r="DD40" i="21"/>
  <c r="CQ40" i="23"/>
  <c r="DB40" i="24"/>
  <c r="DQ40" i="26"/>
  <c r="CQ40" i="22"/>
  <c r="CS40" i="23"/>
  <c r="CP40" i="22"/>
  <c r="DK40" i="23"/>
  <c r="DL40" i="24"/>
  <c r="DD40" i="18"/>
  <c r="EC40" i="20"/>
  <c r="DQ40" i="22"/>
  <c r="DM40" i="25"/>
  <c r="CN40" i="20"/>
  <c r="DS40" i="23"/>
  <c r="DR40" i="17"/>
  <c r="DC40" i="18"/>
  <c r="EF40" i="20"/>
  <c r="DZ40" i="21"/>
  <c r="DU40" i="22"/>
  <c r="DF41" i="17"/>
  <c r="B55" i="10"/>
  <c r="A56" i="10"/>
  <c r="H55" i="10"/>
  <c r="F55" i="10"/>
  <c r="E55" i="10"/>
  <c r="D55" i="10"/>
  <c r="C55" i="10"/>
  <c r="G55" i="10"/>
  <c r="BV41" i="22"/>
  <c r="BA41" i="21"/>
  <c r="CL42" i="20"/>
  <c r="BW42" i="19"/>
  <c r="BA41" i="25"/>
  <c r="AN49" i="4"/>
  <c r="CM41" i="21"/>
  <c r="BZ41" i="20"/>
  <c r="DZ40" i="25"/>
  <c r="A43" i="26"/>
  <c r="A43" i="25"/>
  <c r="A43" i="24"/>
  <c r="A43" i="23"/>
  <c r="A43" i="22"/>
  <c r="A43" i="21"/>
  <c r="A43" i="20"/>
  <c r="A43" i="19"/>
  <c r="A43" i="18"/>
  <c r="A43" i="17"/>
  <c r="A43" i="16"/>
  <c r="AS43" i="15"/>
  <c r="AK43" i="15"/>
  <c r="AC43" i="15"/>
  <c r="U43" i="15"/>
  <c r="M43" i="15"/>
  <c r="E43" i="15"/>
  <c r="AN43" i="15"/>
  <c r="AE43" i="15"/>
  <c r="V43" i="15"/>
  <c r="L43" i="15"/>
  <c r="C43" i="15"/>
  <c r="AM43" i="15"/>
  <c r="AD43" i="15"/>
  <c r="T43" i="15"/>
  <c r="K43" i="15"/>
  <c r="B43" i="15"/>
  <c r="AT43" i="15"/>
  <c r="AJ43" i="15"/>
  <c r="AA43" i="15"/>
  <c r="R43" i="15"/>
  <c r="I43" i="15"/>
  <c r="AH43" i="15"/>
  <c r="S43" i="15"/>
  <c r="F43" i="15"/>
  <c r="A44" i="15"/>
  <c r="AG43" i="15"/>
  <c r="Q43" i="15"/>
  <c r="D43" i="15"/>
  <c r="AQ43" i="15"/>
  <c r="AB43" i="15"/>
  <c r="O43" i="15"/>
  <c r="AP43" i="15"/>
  <c r="W43" i="15"/>
  <c r="AO43" i="15"/>
  <c r="P43" i="15"/>
  <c r="AL43" i="15"/>
  <c r="N43" i="15"/>
  <c r="AI43" i="15"/>
  <c r="J43" i="15"/>
  <c r="Z43" i="15"/>
  <c r="G43" i="15"/>
  <c r="AR43" i="15"/>
  <c r="X43" i="15"/>
  <c r="Y43" i="15"/>
  <c r="H43" i="15"/>
  <c r="AF43" i="15"/>
  <c r="EE41" i="23"/>
  <c r="CS40" i="16"/>
  <c r="AW49" i="6"/>
  <c r="AO49" i="6"/>
  <c r="AG49" i="6"/>
  <c r="Y49" i="6"/>
  <c r="Q49" i="6"/>
  <c r="BD49" i="6"/>
  <c r="AV49" i="6"/>
  <c r="AN49" i="6"/>
  <c r="AF49" i="6"/>
  <c r="X49" i="6"/>
  <c r="P49" i="6"/>
  <c r="BC49" i="6"/>
  <c r="AU49" i="6"/>
  <c r="AM49" i="6"/>
  <c r="AE49" i="6"/>
  <c r="W49" i="6"/>
  <c r="O49" i="6"/>
  <c r="BB49" i="6"/>
  <c r="AT49" i="6"/>
  <c r="AL49" i="6"/>
  <c r="AD49" i="6"/>
  <c r="V49" i="6"/>
  <c r="N49" i="6"/>
  <c r="BA49" i="6"/>
  <c r="AS49" i="6"/>
  <c r="AK49" i="6"/>
  <c r="AC49" i="6"/>
  <c r="U49" i="6"/>
  <c r="M49" i="6"/>
  <c r="AZ49" i="6"/>
  <c r="AR49" i="6"/>
  <c r="AJ49" i="6"/>
  <c r="AB49" i="6"/>
  <c r="T49" i="6"/>
  <c r="L49" i="6"/>
  <c r="AY49" i="6"/>
  <c r="AQ49" i="6"/>
  <c r="AI49" i="6"/>
  <c r="AA49" i="6"/>
  <c r="S49" i="6"/>
  <c r="AX49" i="6"/>
  <c r="AP49" i="6"/>
  <c r="AH49" i="6"/>
  <c r="Z49" i="6"/>
  <c r="R49" i="6"/>
  <c r="AW41" i="20"/>
  <c r="BH41" i="18"/>
  <c r="BM41" i="16"/>
  <c r="BM41" i="24"/>
  <c r="BI41" i="19"/>
  <c r="DE40" i="16"/>
  <c r="CH41" i="24"/>
  <c r="CY40" i="17"/>
  <c r="AX42" i="20"/>
  <c r="AZ42" i="19"/>
  <c r="AR42" i="18"/>
  <c r="AJ42" i="18"/>
  <c r="AB42" i="18"/>
  <c r="T42" i="18"/>
  <c r="L42" i="18"/>
  <c r="D42" i="18"/>
  <c r="AP42" i="18"/>
  <c r="AG42" i="18"/>
  <c r="X42" i="18"/>
  <c r="O42" i="18"/>
  <c r="F42" i="18"/>
  <c r="AO42" i="18"/>
  <c r="AF42" i="18"/>
  <c r="W42" i="18"/>
  <c r="N42" i="18"/>
  <c r="E42" i="18"/>
  <c r="AN42" i="18"/>
  <c r="AE42" i="18"/>
  <c r="V42" i="18"/>
  <c r="M42" i="18"/>
  <c r="C42" i="18"/>
  <c r="AM42" i="18"/>
  <c r="AD42" i="18"/>
  <c r="U42" i="18"/>
  <c r="K42" i="18"/>
  <c r="B42" i="18"/>
  <c r="AC42" i="18"/>
  <c r="J42" i="18"/>
  <c r="AT42" i="18"/>
  <c r="AA42" i="18"/>
  <c r="I42" i="18"/>
  <c r="AS42" i="18"/>
  <c r="Z42" i="18"/>
  <c r="H42" i="18"/>
  <c r="AQ42" i="18"/>
  <c r="Q42" i="18"/>
  <c r="AL42" i="18"/>
  <c r="P42" i="18"/>
  <c r="AK42" i="18"/>
  <c r="G42" i="18"/>
  <c r="AI42" i="18"/>
  <c r="AH42" i="18"/>
  <c r="Y42" i="18"/>
  <c r="S42" i="18"/>
  <c r="R42" i="18"/>
  <c r="BO42" i="19"/>
  <c r="CJ42" i="21"/>
  <c r="AT42" i="24"/>
  <c r="AL42" i="24"/>
  <c r="AD42" i="24"/>
  <c r="V42" i="24"/>
  <c r="N42" i="24"/>
  <c r="F42" i="24"/>
  <c r="AS42" i="24"/>
  <c r="AK42" i="24"/>
  <c r="AC42" i="24"/>
  <c r="U42" i="24"/>
  <c r="M42" i="24"/>
  <c r="E42" i="24"/>
  <c r="AJ42" i="24"/>
  <c r="Z42" i="24"/>
  <c r="P42" i="24"/>
  <c r="D42" i="24"/>
  <c r="AR42" i="24"/>
  <c r="AH42" i="24"/>
  <c r="X42" i="24"/>
  <c r="L42" i="24"/>
  <c r="B42" i="24"/>
  <c r="AQ42" i="24"/>
  <c r="AG42" i="24"/>
  <c r="W42" i="24"/>
  <c r="K42" i="24"/>
  <c r="AP42" i="24"/>
  <c r="AF42" i="24"/>
  <c r="T42" i="24"/>
  <c r="J42" i="24"/>
  <c r="AN42" i="24"/>
  <c r="R42" i="24"/>
  <c r="BK42" i="24" s="1"/>
  <c r="AM42" i="24"/>
  <c r="Q42" i="24"/>
  <c r="AI42" i="24"/>
  <c r="O42" i="24"/>
  <c r="AE42" i="24"/>
  <c r="I42" i="24"/>
  <c r="AB42" i="24"/>
  <c r="H42" i="24"/>
  <c r="AW42" i="24" s="1"/>
  <c r="AO42" i="24"/>
  <c r="S42" i="24"/>
  <c r="AA42" i="24"/>
  <c r="Y42" i="24"/>
  <c r="G42" i="24"/>
  <c r="C42" i="24"/>
  <c r="BW41" i="17"/>
  <c r="BW41" i="25"/>
  <c r="DP41" i="25" s="1"/>
  <c r="CA41" i="19"/>
  <c r="BG41" i="16"/>
  <c r="BG41" i="24"/>
  <c r="EF40" i="21"/>
  <c r="BY41" i="16"/>
  <c r="BY41" i="24"/>
  <c r="BD41" i="17"/>
  <c r="AQ49" i="4"/>
  <c r="AC49" i="4"/>
  <c r="V49" i="4"/>
  <c r="T49" i="8"/>
  <c r="AK49" i="8"/>
  <c r="X49" i="8"/>
  <c r="AO49" i="8"/>
  <c r="CM41" i="17"/>
  <c r="DQ40" i="18"/>
  <c r="BF41" i="16"/>
  <c r="A56" i="9"/>
  <c r="H55" i="9"/>
  <c r="G55" i="9"/>
  <c r="D55" i="9"/>
  <c r="F55" i="9"/>
  <c r="E55" i="9"/>
  <c r="C55" i="9"/>
  <c r="B55" i="9"/>
  <c r="A56" i="6"/>
  <c r="H55" i="6"/>
  <c r="G55" i="6"/>
  <c r="F55" i="6"/>
  <c r="E55" i="6"/>
  <c r="D55" i="6"/>
  <c r="C55" i="6"/>
  <c r="B55" i="6"/>
  <c r="CT40" i="17"/>
  <c r="DU40" i="26"/>
  <c r="DQ40" i="16"/>
  <c r="DK40" i="26"/>
  <c r="CG41" i="16"/>
  <c r="CG41" i="25"/>
  <c r="AY41" i="16"/>
  <c r="CR41" i="16" s="1"/>
  <c r="BX41" i="17"/>
  <c r="BO41" i="17"/>
  <c r="DJ40" i="21"/>
  <c r="DA40" i="17"/>
  <c r="DT40" i="18"/>
  <c r="DK40" i="18"/>
  <c r="BQ41" i="17"/>
  <c r="CR40" i="24"/>
  <c r="CN40" i="19"/>
  <c r="CU40" i="17"/>
  <c r="CX40" i="24"/>
  <c r="DG40" i="24"/>
  <c r="DP40" i="20"/>
  <c r="DD40" i="26"/>
  <c r="B54" i="7"/>
  <c r="H54" i="7"/>
  <c r="A55" i="7"/>
  <c r="G54" i="7"/>
  <c r="F54" i="7"/>
  <c r="E54" i="7"/>
  <c r="C54" i="7"/>
  <c r="D54" i="7"/>
  <c r="DR40" i="16"/>
  <c r="DC40" i="17"/>
  <c r="J49" i="5"/>
  <c r="K49" i="5"/>
  <c r="I49" i="5"/>
  <c r="CV40" i="16"/>
  <c r="DI40" i="24"/>
  <c r="CU40" i="20"/>
  <c r="ED40" i="16"/>
  <c r="EB40" i="19"/>
  <c r="DH40" i="21"/>
  <c r="DO40" i="16"/>
  <c r="AY49" i="2"/>
  <c r="R49" i="2"/>
  <c r="W49" i="2"/>
  <c r="AF49" i="2"/>
  <c r="CW40" i="26"/>
  <c r="CP40" i="24"/>
  <c r="DH40" i="17"/>
  <c r="DE40" i="25"/>
  <c r="DD40" i="19"/>
  <c r="DT40" i="20"/>
  <c r="EA40" i="26"/>
  <c r="CX40" i="20"/>
  <c r="CP40" i="21"/>
  <c r="DP40" i="22"/>
  <c r="CW40" i="21"/>
  <c r="CZ40" i="22"/>
  <c r="DX40" i="21"/>
  <c r="DX40" i="24"/>
  <c r="DO40" i="26"/>
  <c r="DW40" i="22"/>
  <c r="DL40" i="23"/>
  <c r="EF40" i="23"/>
  <c r="DW40" i="23"/>
  <c r="CT40" i="24"/>
  <c r="EB40" i="18"/>
  <c r="EA40" i="20"/>
  <c r="DO40" i="22"/>
  <c r="CO40" i="18"/>
  <c r="CZ40" i="21"/>
  <c r="CT40" i="23"/>
  <c r="DF40" i="17"/>
  <c r="CX40" i="26"/>
  <c r="DN40" i="20"/>
  <c r="DZ40" i="22"/>
  <c r="CU40" i="22"/>
  <c r="BZ42" i="24" l="1"/>
  <c r="BB42" i="18"/>
  <c r="BN42" i="18"/>
  <c r="CP41" i="19"/>
  <c r="CF42" i="24"/>
  <c r="CD42" i="24"/>
  <c r="CJ42" i="17"/>
  <c r="BR42" i="18"/>
  <c r="BV42" i="18"/>
  <c r="BU42" i="18"/>
  <c r="BW42" i="17"/>
  <c r="BV42" i="26"/>
  <c r="CD42" i="23"/>
  <c r="BF42" i="16"/>
  <c r="BQ42" i="16"/>
  <c r="DV41" i="20"/>
  <c r="BE42" i="21"/>
  <c r="CH42" i="21"/>
  <c r="AV42" i="21"/>
  <c r="BO42" i="21"/>
  <c r="CF42" i="21"/>
  <c r="CG42" i="20"/>
  <c r="BQ42" i="20"/>
  <c r="BG42" i="20"/>
  <c r="BJ42" i="20"/>
  <c r="BL42" i="25"/>
  <c r="CY41" i="24"/>
  <c r="DL41" i="23"/>
  <c r="BI42" i="19"/>
  <c r="BI42" i="17"/>
  <c r="BX42" i="19"/>
  <c r="BC42" i="25"/>
  <c r="CL42" i="26"/>
  <c r="BW42" i="26"/>
  <c r="BM42" i="16"/>
  <c r="CT41" i="21"/>
  <c r="BU42" i="23"/>
  <c r="DY41" i="18"/>
  <c r="CL42" i="22"/>
  <c r="BT42" i="22"/>
  <c r="CK42" i="22"/>
  <c r="BH42" i="22"/>
  <c r="CG42" i="22"/>
  <c r="BD42" i="21"/>
  <c r="BD42" i="16"/>
  <c r="CI42" i="26"/>
  <c r="CU41" i="23"/>
  <c r="CJ42" i="20"/>
  <c r="CM42" i="20"/>
  <c r="BP42" i="16"/>
  <c r="BS42" i="19"/>
  <c r="DE41" i="20"/>
  <c r="CC42" i="26"/>
  <c r="BA42" i="26"/>
  <c r="BU42" i="24"/>
  <c r="CG42" i="24"/>
  <c r="CJ42" i="24"/>
  <c r="BS42" i="24"/>
  <c r="BE42" i="24"/>
  <c r="CB42" i="18"/>
  <c r="BS42" i="18"/>
  <c r="BD42" i="18"/>
  <c r="CG42" i="18"/>
  <c r="BQ42" i="18"/>
  <c r="AX42" i="19"/>
  <c r="DO41" i="22"/>
  <c r="DD41" i="17"/>
  <c r="AV42" i="23"/>
  <c r="BD42" i="23"/>
  <c r="CC42" i="23"/>
  <c r="AY42" i="23"/>
  <c r="BP42" i="23"/>
  <c r="BB42" i="23"/>
  <c r="CM42" i="17"/>
  <c r="AX42" i="22"/>
  <c r="BJ42" i="22"/>
  <c r="CB42" i="22"/>
  <c r="AY42" i="22"/>
  <c r="BP42" i="22"/>
  <c r="BT42" i="19"/>
  <c r="DY41" i="26"/>
  <c r="DM41" i="26"/>
  <c r="DS41" i="25"/>
  <c r="BD42" i="26"/>
  <c r="AU42" i="20"/>
  <c r="CF42" i="20"/>
  <c r="DN41" i="22"/>
  <c r="BY42" i="19"/>
  <c r="BQ42" i="19"/>
  <c r="CA42" i="19"/>
  <c r="CF42" i="19"/>
  <c r="BB42" i="25"/>
  <c r="CL42" i="25"/>
  <c r="CG42" i="25"/>
  <c r="BK42" i="25"/>
  <c r="CB42" i="25"/>
  <c r="BT42" i="26"/>
  <c r="AW42" i="26"/>
  <c r="BK42" i="26"/>
  <c r="CE42" i="26"/>
  <c r="BD42" i="17"/>
  <c r="CE42" i="17"/>
  <c r="CG42" i="17"/>
  <c r="DD41" i="21"/>
  <c r="CD42" i="16"/>
  <c r="BO42" i="16"/>
  <c r="BA42" i="16"/>
  <c r="CL42" i="24"/>
  <c r="BA42" i="18"/>
  <c r="BH42" i="18"/>
  <c r="CC42" i="24"/>
  <c r="BX42" i="23"/>
  <c r="BX42" i="22"/>
  <c r="AZ42" i="24"/>
  <c r="BO42" i="22"/>
  <c r="AZ42" i="22"/>
  <c r="BK42" i="22"/>
  <c r="AW42" i="21"/>
  <c r="BX42" i="18"/>
  <c r="BO42" i="24"/>
  <c r="BG42" i="18"/>
  <c r="DS41" i="20"/>
  <c r="BR42" i="23"/>
  <c r="AW42" i="22"/>
  <c r="AW42" i="20"/>
  <c r="BC42" i="21"/>
  <c r="CI42" i="21"/>
  <c r="BX42" i="20"/>
  <c r="BW42" i="20"/>
  <c r="BY42" i="26"/>
  <c r="CG42" i="26"/>
  <c r="BR42" i="24"/>
  <c r="BH42" i="24"/>
  <c r="BY42" i="24"/>
  <c r="BQ42" i="24"/>
  <c r="BF42" i="24"/>
  <c r="BW42" i="24"/>
  <c r="BO42" i="26"/>
  <c r="BI42" i="18"/>
  <c r="BT42" i="18"/>
  <c r="CF42" i="18"/>
  <c r="BP42" i="18"/>
  <c r="AW42" i="18"/>
  <c r="AZ42" i="26"/>
  <c r="BV42" i="17"/>
  <c r="BL42" i="23"/>
  <c r="BA42" i="23"/>
  <c r="CA42" i="26"/>
  <c r="DU41" i="17"/>
  <c r="BY42" i="22"/>
  <c r="BV42" i="22"/>
  <c r="CH42" i="22"/>
  <c r="BE42" i="22"/>
  <c r="BW42" i="22"/>
  <c r="BA42" i="22"/>
  <c r="CD42" i="17"/>
  <c r="DT41" i="25"/>
  <c r="BN42" i="20"/>
  <c r="BS42" i="20"/>
  <c r="BM42" i="20"/>
  <c r="CC42" i="19"/>
  <c r="BR42" i="19"/>
  <c r="DM41" i="22"/>
  <c r="BN42" i="26"/>
  <c r="CJ42" i="26"/>
  <c r="CF42" i="26"/>
  <c r="CK42" i="26"/>
  <c r="BH42" i="26"/>
  <c r="CF42" i="17"/>
  <c r="BT42" i="17"/>
  <c r="BR42" i="17"/>
  <c r="CI42" i="17"/>
  <c r="ED41" i="19"/>
  <c r="CB42" i="16"/>
  <c r="BE42" i="16"/>
  <c r="CE42" i="16"/>
  <c r="BB42" i="16"/>
  <c r="BS42" i="16"/>
  <c r="BI42" i="24"/>
  <c r="CA42" i="18"/>
  <c r="CC42" i="18"/>
  <c r="BB42" i="24"/>
  <c r="BZ42" i="18"/>
  <c r="BM42" i="24"/>
  <c r="EA41" i="24"/>
  <c r="BY42" i="20"/>
  <c r="CH42" i="20"/>
  <c r="BE42" i="26"/>
  <c r="BT42" i="24"/>
  <c r="CI42" i="24"/>
  <c r="BN42" i="24"/>
  <c r="BK42" i="18"/>
  <c r="CM42" i="18"/>
  <c r="BY42" i="18"/>
  <c r="DR41" i="23"/>
  <c r="BC42" i="23"/>
  <c r="AW42" i="23"/>
  <c r="BN42" i="23"/>
  <c r="CE42" i="23"/>
  <c r="BI42" i="23"/>
  <c r="CH42" i="23"/>
  <c r="CH42" i="19"/>
  <c r="DU41" i="18"/>
  <c r="BN42" i="22"/>
  <c r="BC42" i="22"/>
  <c r="AV42" i="22"/>
  <c r="CE42" i="22"/>
  <c r="CD42" i="25"/>
  <c r="BU42" i="25"/>
  <c r="CG42" i="21"/>
  <c r="BI42" i="21"/>
  <c r="BK42" i="21"/>
  <c r="AY42" i="21"/>
  <c r="DE41" i="17"/>
  <c r="DC41" i="26"/>
  <c r="BB42" i="20"/>
  <c r="DL41" i="18"/>
  <c r="BU42" i="19"/>
  <c r="BB42" i="19"/>
  <c r="BA42" i="19"/>
  <c r="BL42" i="19"/>
  <c r="CD42" i="19"/>
  <c r="BW42" i="25"/>
  <c r="CE42" i="25"/>
  <c r="BA42" i="25"/>
  <c r="BZ42" i="25"/>
  <c r="CF42" i="25"/>
  <c r="BM42" i="25"/>
  <c r="CH42" i="26"/>
  <c r="BI42" i="26"/>
  <c r="BF42" i="26"/>
  <c r="AY42" i="26"/>
  <c r="BP42" i="26"/>
  <c r="BY42" i="17"/>
  <c r="BZ42" i="17"/>
  <c r="BI42" i="16"/>
  <c r="CA42" i="16"/>
  <c r="CB42" i="21"/>
  <c r="BI42" i="20"/>
  <c r="BN42" i="19"/>
  <c r="CB42" i="24"/>
  <c r="CA42" i="24"/>
  <c r="CE42" i="24"/>
  <c r="CE42" i="18"/>
  <c r="AV42" i="18"/>
  <c r="BE42" i="18"/>
  <c r="BJ42" i="16"/>
  <c r="BL42" i="24"/>
  <c r="DE42" i="24" s="1"/>
  <c r="BD42" i="24"/>
  <c r="BV42" i="24"/>
  <c r="CM42" i="24"/>
  <c r="BJ42" i="18"/>
  <c r="BC42" i="18"/>
  <c r="BF42" i="18"/>
  <c r="CH42" i="18"/>
  <c r="CA42" i="23"/>
  <c r="BE42" i="23"/>
  <c r="BV42" i="23"/>
  <c r="CM42" i="23"/>
  <c r="BQ42" i="23"/>
  <c r="BR42" i="22"/>
  <c r="BZ42" i="22"/>
  <c r="BQ42" i="22"/>
  <c r="CC42" i="21"/>
  <c r="BY42" i="21"/>
  <c r="CA42" i="21"/>
  <c r="BP42" i="21"/>
  <c r="BX42" i="21"/>
  <c r="CC42" i="20"/>
  <c r="BE42" i="19"/>
  <c r="BC42" i="19"/>
  <c r="CL42" i="19"/>
  <c r="BH42" i="19"/>
  <c r="BX42" i="25"/>
  <c r="BN42" i="25"/>
  <c r="BI42" i="25"/>
  <c r="CH42" i="25"/>
  <c r="BD42" i="25"/>
  <c r="AP43" i="17"/>
  <c r="AH43" i="17"/>
  <c r="Z43" i="17"/>
  <c r="R43" i="17"/>
  <c r="J43" i="17"/>
  <c r="B43" i="17"/>
  <c r="AO43" i="17"/>
  <c r="AG43" i="17"/>
  <c r="Y43" i="17"/>
  <c r="Q43" i="17"/>
  <c r="I43" i="17"/>
  <c r="AR43" i="17"/>
  <c r="AF43" i="17"/>
  <c r="V43" i="17"/>
  <c r="L43" i="17"/>
  <c r="AQ43" i="17"/>
  <c r="AE43" i="17"/>
  <c r="U43" i="17"/>
  <c r="K43" i="17"/>
  <c r="AN43" i="17"/>
  <c r="AD43" i="17"/>
  <c r="T43" i="17"/>
  <c r="H43" i="17"/>
  <c r="AM43" i="17"/>
  <c r="AC43" i="17"/>
  <c r="S43" i="17"/>
  <c r="G43" i="17"/>
  <c r="CC43" i="17" s="1"/>
  <c r="AL43" i="17"/>
  <c r="P43" i="17"/>
  <c r="AK43" i="17"/>
  <c r="O43" i="17"/>
  <c r="AJ43" i="17"/>
  <c r="N43" i="17"/>
  <c r="AI43" i="17"/>
  <c r="M43" i="17"/>
  <c r="BF43" i="17" s="1"/>
  <c r="AA43" i="17"/>
  <c r="E43" i="17"/>
  <c r="F43" i="17"/>
  <c r="D43" i="17"/>
  <c r="C43" i="17"/>
  <c r="BM43" i="17" s="1"/>
  <c r="AT43" i="17"/>
  <c r="AS43" i="17"/>
  <c r="AB43" i="17"/>
  <c r="W43" i="17"/>
  <c r="X43" i="17"/>
  <c r="AT43" i="25"/>
  <c r="AL43" i="25"/>
  <c r="AD43" i="25"/>
  <c r="V43" i="25"/>
  <c r="N43" i="25"/>
  <c r="F43" i="25"/>
  <c r="AS43" i="25"/>
  <c r="AK43" i="25"/>
  <c r="AC43" i="25"/>
  <c r="U43" i="25"/>
  <c r="M43" i="25"/>
  <c r="E43" i="25"/>
  <c r="AR43" i="25"/>
  <c r="AJ43" i="25"/>
  <c r="AB43" i="25"/>
  <c r="T43" i="25"/>
  <c r="L43" i="25"/>
  <c r="D43" i="25"/>
  <c r="AQ43" i="25"/>
  <c r="AI43" i="25"/>
  <c r="AA43" i="25"/>
  <c r="S43" i="25"/>
  <c r="K43" i="25"/>
  <c r="C43" i="25"/>
  <c r="AM43" i="25"/>
  <c r="W43" i="25"/>
  <c r="G43" i="25"/>
  <c r="AH43" i="25"/>
  <c r="R43" i="25"/>
  <c r="B43" i="25"/>
  <c r="CM43" i="25" s="1"/>
  <c r="AG43" i="25"/>
  <c r="Q43" i="25"/>
  <c r="AF43" i="25"/>
  <c r="P43" i="25"/>
  <c r="AE43" i="25"/>
  <c r="O43" i="25"/>
  <c r="I43" i="25"/>
  <c r="AP43" i="25"/>
  <c r="H43" i="25"/>
  <c r="AO43" i="25"/>
  <c r="AN43" i="25"/>
  <c r="Z43" i="25"/>
  <c r="J43" i="25"/>
  <c r="Y43" i="25"/>
  <c r="X43" i="25"/>
  <c r="DX41" i="23"/>
  <c r="AW50" i="6"/>
  <c r="AO50" i="6"/>
  <c r="AG50" i="6"/>
  <c r="Y50" i="6"/>
  <c r="Q50" i="6"/>
  <c r="BD50" i="6"/>
  <c r="AV50" i="6"/>
  <c r="AN50" i="6"/>
  <c r="AF50" i="6"/>
  <c r="X50" i="6"/>
  <c r="P50" i="6"/>
  <c r="BC50" i="6"/>
  <c r="AU50" i="6"/>
  <c r="AM50" i="6"/>
  <c r="AE50" i="6"/>
  <c r="W50" i="6"/>
  <c r="O50" i="6"/>
  <c r="BB50" i="6"/>
  <c r="AT50" i="6"/>
  <c r="AL50" i="6"/>
  <c r="AD50" i="6"/>
  <c r="V50" i="6"/>
  <c r="N50" i="6"/>
  <c r="BA50" i="6"/>
  <c r="AS50" i="6"/>
  <c r="AK50" i="6"/>
  <c r="AC50" i="6"/>
  <c r="U50" i="6"/>
  <c r="M50" i="6"/>
  <c r="AZ50" i="6"/>
  <c r="AR50" i="6"/>
  <c r="AJ50" i="6"/>
  <c r="AB50" i="6"/>
  <c r="T50" i="6"/>
  <c r="L50" i="6"/>
  <c r="AY50" i="6"/>
  <c r="AQ50" i="6"/>
  <c r="AI50" i="6"/>
  <c r="AA50" i="6"/>
  <c r="S50" i="6"/>
  <c r="AX50" i="6"/>
  <c r="AP50" i="6"/>
  <c r="AH50" i="6"/>
  <c r="Z50" i="6"/>
  <c r="R50" i="6"/>
  <c r="I50" i="6"/>
  <c r="K50" i="6"/>
  <c r="J50" i="6"/>
  <c r="CZ41" i="23"/>
  <c r="DF41" i="23"/>
  <c r="DK41" i="20"/>
  <c r="CZ41" i="19"/>
  <c r="AY50" i="8"/>
  <c r="AQ50" i="8"/>
  <c r="AI50" i="8"/>
  <c r="AA50" i="8"/>
  <c r="S50" i="8"/>
  <c r="AX50" i="8"/>
  <c r="AP50" i="8"/>
  <c r="AH50" i="8"/>
  <c r="Z50" i="8"/>
  <c r="R50" i="8"/>
  <c r="AW50" i="8"/>
  <c r="AO50" i="8"/>
  <c r="AG50" i="8"/>
  <c r="Y50" i="8"/>
  <c r="Q50" i="8"/>
  <c r="BD50" i="8"/>
  <c r="AV50" i="8"/>
  <c r="AN50" i="8"/>
  <c r="AF50" i="8"/>
  <c r="X50" i="8"/>
  <c r="P50" i="8"/>
  <c r="BC50" i="8"/>
  <c r="AU50" i="8"/>
  <c r="AM50" i="8"/>
  <c r="AE50" i="8"/>
  <c r="W50" i="8"/>
  <c r="O50" i="8"/>
  <c r="BB50" i="8"/>
  <c r="AT50" i="8"/>
  <c r="AL50" i="8"/>
  <c r="AD50" i="8"/>
  <c r="V50" i="8"/>
  <c r="N50" i="8"/>
  <c r="BA50" i="8"/>
  <c r="AS50" i="8"/>
  <c r="AK50" i="8"/>
  <c r="AC50" i="8"/>
  <c r="U50" i="8"/>
  <c r="M50" i="8"/>
  <c r="AZ50" i="8"/>
  <c r="AR50" i="8"/>
  <c r="AJ50" i="8"/>
  <c r="AB50" i="8"/>
  <c r="T50" i="8"/>
  <c r="L50" i="8"/>
  <c r="K50" i="8"/>
  <c r="J50" i="8"/>
  <c r="I50" i="8"/>
  <c r="CR41" i="24"/>
  <c r="CD42" i="21"/>
  <c r="BM42" i="18"/>
  <c r="CJ42" i="22"/>
  <c r="AX42" i="21"/>
  <c r="AR43" i="18"/>
  <c r="AJ43" i="18"/>
  <c r="AB43" i="18"/>
  <c r="T43" i="18"/>
  <c r="L43" i="18"/>
  <c r="D43" i="18"/>
  <c r="AQ43" i="18"/>
  <c r="AH43" i="18"/>
  <c r="Y43" i="18"/>
  <c r="P43" i="18"/>
  <c r="G43" i="18"/>
  <c r="AP43" i="18"/>
  <c r="AG43" i="18"/>
  <c r="X43" i="18"/>
  <c r="O43" i="18"/>
  <c r="F43" i="18"/>
  <c r="AO43" i="18"/>
  <c r="AF43" i="18"/>
  <c r="W43" i="18"/>
  <c r="N43" i="18"/>
  <c r="E43" i="18"/>
  <c r="AN43" i="18"/>
  <c r="AE43" i="18"/>
  <c r="V43" i="18"/>
  <c r="M43" i="18"/>
  <c r="C43" i="18"/>
  <c r="AM43" i="18"/>
  <c r="U43" i="18"/>
  <c r="B43" i="18"/>
  <c r="AZ43" i="18" s="1"/>
  <c r="AL43" i="18"/>
  <c r="S43" i="18"/>
  <c r="AK43" i="18"/>
  <c r="R43" i="18"/>
  <c r="AA43" i="18"/>
  <c r="Z43" i="18"/>
  <c r="Q43" i="18"/>
  <c r="AT43" i="18"/>
  <c r="CM43" i="18" s="1"/>
  <c r="K43" i="18"/>
  <c r="J43" i="18"/>
  <c r="I43" i="18"/>
  <c r="H43" i="18"/>
  <c r="AI43" i="18"/>
  <c r="AC43" i="18"/>
  <c r="AD43" i="18"/>
  <c r="AS43" i="18"/>
  <c r="AT43" i="26"/>
  <c r="AL43" i="26"/>
  <c r="AD43" i="26"/>
  <c r="V43" i="26"/>
  <c r="N43" i="26"/>
  <c r="F43" i="26"/>
  <c r="AP43" i="26"/>
  <c r="AG43" i="26"/>
  <c r="X43" i="26"/>
  <c r="O43" i="26"/>
  <c r="E43" i="26"/>
  <c r="AO43" i="26"/>
  <c r="AF43" i="26"/>
  <c r="W43" i="26"/>
  <c r="M43" i="26"/>
  <c r="D43" i="26"/>
  <c r="BA43" i="26" s="1"/>
  <c r="AM43" i="26"/>
  <c r="AC43" i="26"/>
  <c r="T43" i="26"/>
  <c r="K43" i="26"/>
  <c r="B43" i="26"/>
  <c r="AQ43" i="26"/>
  <c r="AA43" i="26"/>
  <c r="L43" i="26"/>
  <c r="AJ43" i="26"/>
  <c r="U43" i="26"/>
  <c r="H43" i="26"/>
  <c r="AR43" i="26"/>
  <c r="Y43" i="26"/>
  <c r="C43" i="26"/>
  <c r="AN43" i="26"/>
  <c r="S43" i="26"/>
  <c r="AK43" i="26"/>
  <c r="R43" i="26"/>
  <c r="AI43" i="26"/>
  <c r="I43" i="26"/>
  <c r="AH43" i="26"/>
  <c r="G43" i="26"/>
  <c r="Z43" i="26"/>
  <c r="AS43" i="26"/>
  <c r="AE43" i="26"/>
  <c r="AB43" i="26"/>
  <c r="J43" i="26"/>
  <c r="Q43" i="26"/>
  <c r="P43" i="26"/>
  <c r="CL42" i="21"/>
  <c r="DS41" i="16"/>
  <c r="DT41" i="26"/>
  <c r="BF42" i="17"/>
  <c r="CM42" i="22"/>
  <c r="CH42" i="17"/>
  <c r="CK42" i="21"/>
  <c r="DA41" i="26"/>
  <c r="DB41" i="25"/>
  <c r="DK41" i="19"/>
  <c r="CO41" i="16"/>
  <c r="CR41" i="17"/>
  <c r="BT42" i="20"/>
  <c r="AW42" i="25"/>
  <c r="BM42" i="19"/>
  <c r="BQ42" i="21"/>
  <c r="EF41" i="22"/>
  <c r="BU42" i="26"/>
  <c r="BD42" i="19"/>
  <c r="BK42" i="17"/>
  <c r="BG42" i="21"/>
  <c r="CI42" i="20"/>
  <c r="DA41" i="21"/>
  <c r="CQ41" i="18"/>
  <c r="AY42" i="16"/>
  <c r="AY42" i="24"/>
  <c r="DA41" i="23"/>
  <c r="CN41" i="16"/>
  <c r="AV42" i="16"/>
  <c r="BN42" i="21"/>
  <c r="BY42" i="23"/>
  <c r="BZ42" i="20"/>
  <c r="DB41" i="23"/>
  <c r="CX41" i="19"/>
  <c r="DH41" i="26"/>
  <c r="EE41" i="19"/>
  <c r="CG42" i="19"/>
  <c r="BE42" i="17"/>
  <c r="CC42" i="22"/>
  <c r="BC42" i="17"/>
  <c r="BC42" i="24"/>
  <c r="BA42" i="21"/>
  <c r="DK41" i="16"/>
  <c r="EA41" i="19"/>
  <c r="EB41" i="17"/>
  <c r="CZ41" i="17"/>
  <c r="BS42" i="17"/>
  <c r="BS42" i="26"/>
  <c r="DL41" i="19"/>
  <c r="DO41" i="20"/>
  <c r="DS41" i="23"/>
  <c r="DV41" i="17"/>
  <c r="DB41" i="18"/>
  <c r="DB41" i="22"/>
  <c r="DI41" i="26"/>
  <c r="CT41" i="22"/>
  <c r="DI41" i="18"/>
  <c r="CZ41" i="21"/>
  <c r="CQ41" i="20"/>
  <c r="DU41" i="22"/>
  <c r="DT41" i="21"/>
  <c r="DD41" i="16"/>
  <c r="DV41" i="23"/>
  <c r="DL41" i="26"/>
  <c r="CX41" i="25"/>
  <c r="CY41" i="22"/>
  <c r="DV41" i="16"/>
  <c r="DF41" i="18"/>
  <c r="DA41" i="22"/>
  <c r="EC41" i="24"/>
  <c r="DH41" i="17"/>
  <c r="A57" i="6"/>
  <c r="H56" i="6"/>
  <c r="G56" i="6"/>
  <c r="F56" i="6"/>
  <c r="E56" i="6"/>
  <c r="D56" i="6"/>
  <c r="C56" i="6"/>
  <c r="B56" i="6"/>
  <c r="A57" i="9"/>
  <c r="H56" i="9"/>
  <c r="G56" i="9"/>
  <c r="D56" i="9"/>
  <c r="F56" i="9"/>
  <c r="E56" i="9"/>
  <c r="C56" i="9"/>
  <c r="B56" i="9"/>
  <c r="CZ41" i="16"/>
  <c r="BO42" i="20"/>
  <c r="AZ42" i="21"/>
  <c r="BJ42" i="25"/>
  <c r="DB41" i="19"/>
  <c r="AM43" i="19"/>
  <c r="AE43" i="19"/>
  <c r="W43" i="19"/>
  <c r="O43" i="19"/>
  <c r="G43" i="19"/>
  <c r="AT43" i="19"/>
  <c r="AL43" i="19"/>
  <c r="AD43" i="19"/>
  <c r="V43" i="19"/>
  <c r="N43" i="19"/>
  <c r="F43" i="19"/>
  <c r="CC43" i="19" s="1"/>
  <c r="AS43" i="19"/>
  <c r="AK43" i="19"/>
  <c r="AC43" i="19"/>
  <c r="U43" i="19"/>
  <c r="M43" i="19"/>
  <c r="E43" i="19"/>
  <c r="AQ43" i="19"/>
  <c r="AI43" i="19"/>
  <c r="AA43" i="19"/>
  <c r="S43" i="19"/>
  <c r="K43" i="19"/>
  <c r="C43" i="19"/>
  <c r="AP43" i="19"/>
  <c r="AH43" i="19"/>
  <c r="Z43" i="19"/>
  <c r="R43" i="19"/>
  <c r="J43" i="19"/>
  <c r="B43" i="19"/>
  <c r="AN43" i="19"/>
  <c r="Q43" i="19"/>
  <c r="AJ43" i="19"/>
  <c r="P43" i="19"/>
  <c r="AF43" i="19"/>
  <c r="I43" i="19"/>
  <c r="AR43" i="19"/>
  <c r="H43" i="19"/>
  <c r="AO43" i="19"/>
  <c r="D43" i="19"/>
  <c r="AG43" i="19"/>
  <c r="AB43" i="19"/>
  <c r="Y43" i="19"/>
  <c r="X43" i="19"/>
  <c r="T43" i="19"/>
  <c r="L43" i="19"/>
  <c r="BW42" i="16"/>
  <c r="BV42" i="19"/>
  <c r="DY41" i="24"/>
  <c r="CW41" i="24"/>
  <c r="DT41" i="17"/>
  <c r="CH42" i="16"/>
  <c r="DA41" i="19"/>
  <c r="DO41" i="26"/>
  <c r="CE42" i="21"/>
  <c r="BC50" i="4"/>
  <c r="AU50" i="4"/>
  <c r="AM50" i="4"/>
  <c r="AE50" i="4"/>
  <c r="W50" i="4"/>
  <c r="O50" i="4"/>
  <c r="BB50" i="4"/>
  <c r="AT50" i="4"/>
  <c r="AL50" i="4"/>
  <c r="AD50" i="4"/>
  <c r="V50" i="4"/>
  <c r="N50" i="4"/>
  <c r="AX50" i="4"/>
  <c r="AP50" i="4"/>
  <c r="AH50" i="4"/>
  <c r="Z50" i="4"/>
  <c r="R50" i="4"/>
  <c r="AW50" i="4"/>
  <c r="AO50" i="4"/>
  <c r="AG50" i="4"/>
  <c r="Y50" i="4"/>
  <c r="Q50" i="4"/>
  <c r="BD50" i="4"/>
  <c r="AN50" i="4"/>
  <c r="X50" i="4"/>
  <c r="BA50" i="4"/>
  <c r="AK50" i="4"/>
  <c r="U50" i="4"/>
  <c r="AJ50" i="4"/>
  <c r="AV50" i="4"/>
  <c r="AF50" i="4"/>
  <c r="P50" i="4"/>
  <c r="AZ50" i="4"/>
  <c r="T50" i="4"/>
  <c r="AY50" i="4"/>
  <c r="AI50" i="4"/>
  <c r="S50" i="4"/>
  <c r="AS50" i="4"/>
  <c r="AC50" i="4"/>
  <c r="M50" i="4"/>
  <c r="AR50" i="4"/>
  <c r="AB50" i="4"/>
  <c r="L50" i="4"/>
  <c r="AQ50" i="4"/>
  <c r="AA50" i="4"/>
  <c r="J50" i="4"/>
  <c r="I50" i="4"/>
  <c r="K50" i="4"/>
  <c r="DJ41" i="23"/>
  <c r="BB50" i="3"/>
  <c r="AT50" i="3"/>
  <c r="AL50" i="3"/>
  <c r="AD50" i="3"/>
  <c r="V50" i="3"/>
  <c r="N50" i="3"/>
  <c r="BA50" i="3"/>
  <c r="AS50" i="3"/>
  <c r="AK50" i="3"/>
  <c r="AC50" i="3"/>
  <c r="U50" i="3"/>
  <c r="M50" i="3"/>
  <c r="AW50" i="3"/>
  <c r="AO50" i="3"/>
  <c r="AG50" i="3"/>
  <c r="Y50" i="3"/>
  <c r="Q50" i="3"/>
  <c r="BD50" i="3"/>
  <c r="AV50" i="3"/>
  <c r="AN50" i="3"/>
  <c r="AF50" i="3"/>
  <c r="X50" i="3"/>
  <c r="P50" i="3"/>
  <c r="AY50" i="3"/>
  <c r="AI50" i="3"/>
  <c r="S50" i="3"/>
  <c r="AH50" i="3"/>
  <c r="AU50" i="3"/>
  <c r="AE50" i="3"/>
  <c r="O50" i="3"/>
  <c r="AZ50" i="3"/>
  <c r="AJ50" i="3"/>
  <c r="T50" i="3"/>
  <c r="AX50" i="3"/>
  <c r="R50" i="3"/>
  <c r="AR50" i="3"/>
  <c r="AB50" i="3"/>
  <c r="L50" i="3"/>
  <c r="AQ50" i="3"/>
  <c r="AA50" i="3"/>
  <c r="AP50" i="3"/>
  <c r="Z50" i="3"/>
  <c r="BC50" i="3"/>
  <c r="AM50" i="3"/>
  <c r="W50" i="3"/>
  <c r="J50" i="3"/>
  <c r="I50" i="3"/>
  <c r="K50" i="3"/>
  <c r="CQ41" i="19"/>
  <c r="CV41" i="19"/>
  <c r="AW42" i="17"/>
  <c r="BH42" i="17"/>
  <c r="BH42" i="25"/>
  <c r="DN41" i="23"/>
  <c r="DE41" i="22"/>
  <c r="BD42" i="20"/>
  <c r="BK42" i="16"/>
  <c r="CS41" i="26"/>
  <c r="EC41" i="26"/>
  <c r="BA50" i="12"/>
  <c r="AS50" i="12"/>
  <c r="AK50" i="12"/>
  <c r="AC50" i="12"/>
  <c r="U50" i="12"/>
  <c r="M50" i="12"/>
  <c r="AZ50" i="12"/>
  <c r="AR50" i="12"/>
  <c r="AJ50" i="12"/>
  <c r="AB50" i="12"/>
  <c r="T50" i="12"/>
  <c r="L50" i="12"/>
  <c r="AY50" i="12"/>
  <c r="AQ50" i="12"/>
  <c r="AI50" i="12"/>
  <c r="AA50" i="12"/>
  <c r="S50" i="12"/>
  <c r="AX50" i="12"/>
  <c r="AP50" i="12"/>
  <c r="AH50" i="12"/>
  <c r="Z50" i="12"/>
  <c r="R50" i="12"/>
  <c r="AW50" i="12"/>
  <c r="AO50" i="12"/>
  <c r="AG50" i="12"/>
  <c r="Y50" i="12"/>
  <c r="Q50" i="12"/>
  <c r="BD50" i="12"/>
  <c r="AV50" i="12"/>
  <c r="AN50" i="12"/>
  <c r="AF50" i="12"/>
  <c r="X50" i="12"/>
  <c r="P50" i="12"/>
  <c r="BC50" i="12"/>
  <c r="AU50" i="12"/>
  <c r="AM50" i="12"/>
  <c r="AE50" i="12"/>
  <c r="W50" i="12"/>
  <c r="O50" i="12"/>
  <c r="BB50" i="12"/>
  <c r="AT50" i="12"/>
  <c r="AL50" i="12"/>
  <c r="AD50" i="12"/>
  <c r="V50" i="12"/>
  <c r="N50" i="12"/>
  <c r="K50" i="12"/>
  <c r="J50" i="12"/>
  <c r="I50" i="12"/>
  <c r="DZ41" i="21"/>
  <c r="CW41" i="22"/>
  <c r="AY42" i="17"/>
  <c r="AY42" i="25"/>
  <c r="CP41" i="16"/>
  <c r="CO41" i="22"/>
  <c r="ED41" i="24"/>
  <c r="DL41" i="20"/>
  <c r="AU42" i="22"/>
  <c r="CT41" i="24"/>
  <c r="CV41" i="25"/>
  <c r="AV42" i="17"/>
  <c r="AV42" i="25"/>
  <c r="BR42" i="26"/>
  <c r="BA50" i="2"/>
  <c r="AS50" i="2"/>
  <c r="AK50" i="2"/>
  <c r="AC50" i="2"/>
  <c r="U50" i="2"/>
  <c r="M50" i="2"/>
  <c r="AZ50" i="2"/>
  <c r="AR50" i="2"/>
  <c r="AJ50" i="2"/>
  <c r="AB50" i="2"/>
  <c r="T50" i="2"/>
  <c r="L50" i="2"/>
  <c r="BD50" i="2"/>
  <c r="AV50" i="2"/>
  <c r="AN50" i="2"/>
  <c r="AF50" i="2"/>
  <c r="X50" i="2"/>
  <c r="P50" i="2"/>
  <c r="BC50" i="2"/>
  <c r="AM50" i="2"/>
  <c r="W50" i="2"/>
  <c r="AU50" i="2"/>
  <c r="AE50" i="2"/>
  <c r="O50" i="2"/>
  <c r="BB50" i="2"/>
  <c r="AL50" i="2"/>
  <c r="V50" i="2"/>
  <c r="AI50" i="2"/>
  <c r="AG50" i="2"/>
  <c r="Q50" i="2"/>
  <c r="AP50" i="2"/>
  <c r="Z50" i="2"/>
  <c r="AY50" i="2"/>
  <c r="S50" i="2"/>
  <c r="AX50" i="2"/>
  <c r="AH50" i="2"/>
  <c r="R50" i="2"/>
  <c r="AW50" i="2"/>
  <c r="AT50" i="2"/>
  <c r="AD50" i="2"/>
  <c r="N50" i="2"/>
  <c r="AQ50" i="2"/>
  <c r="AA50" i="2"/>
  <c r="AO50" i="2"/>
  <c r="Y50" i="2"/>
  <c r="J50" i="2"/>
  <c r="K50" i="2"/>
  <c r="I50" i="2"/>
  <c r="DH41" i="19"/>
  <c r="CU41" i="24"/>
  <c r="DU41" i="23"/>
  <c r="DF41" i="26"/>
  <c r="DM41" i="17"/>
  <c r="CW41" i="18"/>
  <c r="DQ41" i="18"/>
  <c r="DK41" i="18"/>
  <c r="DJ41" i="19"/>
  <c r="DM41" i="20"/>
  <c r="DK41" i="23"/>
  <c r="CX41" i="17"/>
  <c r="EE41" i="18"/>
  <c r="CV41" i="22"/>
  <c r="CR41" i="26"/>
  <c r="DP41" i="22"/>
  <c r="EB41" i="18"/>
  <c r="DW41" i="21"/>
  <c r="DM41" i="21"/>
  <c r="DT41" i="22"/>
  <c r="DF41" i="22"/>
  <c r="DH41" i="16"/>
  <c r="EF41" i="19"/>
  <c r="DE41" i="18"/>
  <c r="DC41" i="20"/>
  <c r="DZ41" i="20"/>
  <c r="DW41" i="24"/>
  <c r="DZ41" i="18"/>
  <c r="EF41" i="20"/>
  <c r="EA41" i="16"/>
  <c r="DU41" i="24"/>
  <c r="BO42" i="18"/>
  <c r="BH42" i="23"/>
  <c r="DA41" i="17"/>
  <c r="CZ41" i="24"/>
  <c r="AZ42" i="18"/>
  <c r="BJ42" i="24"/>
  <c r="CO41" i="17"/>
  <c r="DZ41" i="23"/>
  <c r="CB42" i="20"/>
  <c r="BF42" i="25"/>
  <c r="CA42" i="20"/>
  <c r="CH42" i="24"/>
  <c r="DR41" i="21"/>
  <c r="CE42" i="19"/>
  <c r="DT41" i="16"/>
  <c r="AW42" i="16"/>
  <c r="CD42" i="22"/>
  <c r="BH42" i="16"/>
  <c r="DY41" i="16"/>
  <c r="CS41" i="20"/>
  <c r="BU42" i="17"/>
  <c r="EA41" i="21"/>
  <c r="CO41" i="23"/>
  <c r="CT41" i="26"/>
  <c r="BL42" i="22"/>
  <c r="BP42" i="20"/>
  <c r="CP41" i="21"/>
  <c r="DM41" i="19"/>
  <c r="AU42" i="21"/>
  <c r="CX41" i="20"/>
  <c r="CZ41" i="18"/>
  <c r="AV42" i="24"/>
  <c r="BB42" i="26"/>
  <c r="BR42" i="25"/>
  <c r="DS41" i="18"/>
  <c r="DG41" i="23"/>
  <c r="DR41" i="18"/>
  <c r="BE42" i="25"/>
  <c r="B55" i="7"/>
  <c r="H55" i="7"/>
  <c r="A56" i="7"/>
  <c r="G55" i="7"/>
  <c r="F55" i="7"/>
  <c r="E55" i="7"/>
  <c r="C55" i="7"/>
  <c r="D55" i="7"/>
  <c r="BD50" i="5"/>
  <c r="AV50" i="5"/>
  <c r="AN50" i="5"/>
  <c r="AF50" i="5"/>
  <c r="X50" i="5"/>
  <c r="P50" i="5"/>
  <c r="BC50" i="5"/>
  <c r="AU50" i="5"/>
  <c r="AM50" i="5"/>
  <c r="AE50" i="5"/>
  <c r="W50" i="5"/>
  <c r="O50" i="5"/>
  <c r="AY50" i="5"/>
  <c r="AQ50" i="5"/>
  <c r="AI50" i="5"/>
  <c r="AA50" i="5"/>
  <c r="S50" i="5"/>
  <c r="AX50" i="5"/>
  <c r="AP50" i="5"/>
  <c r="AH50" i="5"/>
  <c r="Z50" i="5"/>
  <c r="R50" i="5"/>
  <c r="AS50" i="5"/>
  <c r="AC50" i="5"/>
  <c r="M50" i="5"/>
  <c r="AR50" i="5"/>
  <c r="AB50" i="5"/>
  <c r="L50" i="5"/>
  <c r="AO50" i="5"/>
  <c r="Y50" i="5"/>
  <c r="BB50" i="5"/>
  <c r="AL50" i="5"/>
  <c r="V50" i="5"/>
  <c r="BA50" i="5"/>
  <c r="AK50" i="5"/>
  <c r="U50" i="5"/>
  <c r="AZ50" i="5"/>
  <c r="AJ50" i="5"/>
  <c r="T50" i="5"/>
  <c r="AW50" i="5"/>
  <c r="AG50" i="5"/>
  <c r="Q50" i="5"/>
  <c r="AT50" i="5"/>
  <c r="AD50" i="5"/>
  <c r="N50" i="5"/>
  <c r="K50" i="5"/>
  <c r="J50" i="5"/>
  <c r="I50" i="5"/>
  <c r="DQ41" i="17"/>
  <c r="CY41" i="16"/>
  <c r="DT41" i="19"/>
  <c r="CJ42" i="16"/>
  <c r="AZ42" i="20"/>
  <c r="BJ42" i="17"/>
  <c r="BJ42" i="26"/>
  <c r="AX42" i="23"/>
  <c r="DF41" i="24"/>
  <c r="BN43" i="17"/>
  <c r="AT43" i="20"/>
  <c r="AL43" i="20"/>
  <c r="AD43" i="20"/>
  <c r="V43" i="20"/>
  <c r="N43" i="20"/>
  <c r="F43" i="20"/>
  <c r="AR43" i="20"/>
  <c r="AJ43" i="20"/>
  <c r="AB43" i="20"/>
  <c r="T43" i="20"/>
  <c r="L43" i="20"/>
  <c r="D43" i="20"/>
  <c r="AO43" i="20"/>
  <c r="AE43" i="20"/>
  <c r="S43" i="20"/>
  <c r="I43" i="20"/>
  <c r="AN43" i="20"/>
  <c r="AC43" i="20"/>
  <c r="R43" i="20"/>
  <c r="H43" i="20"/>
  <c r="AM43" i="20"/>
  <c r="AA43" i="20"/>
  <c r="Q43" i="20"/>
  <c r="G43" i="20"/>
  <c r="AK43" i="20"/>
  <c r="Z43" i="20"/>
  <c r="P43" i="20"/>
  <c r="E43" i="20"/>
  <c r="AI43" i="20"/>
  <c r="Y43" i="20"/>
  <c r="O43" i="20"/>
  <c r="C43" i="20"/>
  <c r="BT43" i="20" s="1"/>
  <c r="AS43" i="20"/>
  <c r="AH43" i="20"/>
  <c r="X43" i="20"/>
  <c r="M43" i="20"/>
  <c r="B43" i="20"/>
  <c r="AG43" i="20"/>
  <c r="AF43" i="20"/>
  <c r="U43" i="20"/>
  <c r="J43" i="20"/>
  <c r="AQ43" i="20"/>
  <c r="AP43" i="20"/>
  <c r="W43" i="20"/>
  <c r="K43" i="20"/>
  <c r="DA41" i="16"/>
  <c r="BW42" i="18"/>
  <c r="CL42" i="23"/>
  <c r="BV42" i="20"/>
  <c r="DB41" i="24"/>
  <c r="F55" i="3"/>
  <c r="E55" i="3"/>
  <c r="A56" i="3"/>
  <c r="H55" i="3"/>
  <c r="G55" i="3"/>
  <c r="D55" i="3"/>
  <c r="C55" i="3"/>
  <c r="B55" i="3"/>
  <c r="CW41" i="16"/>
  <c r="DP41" i="24"/>
  <c r="CM42" i="16"/>
  <c r="DN41" i="24"/>
  <c r="DT41" i="18"/>
  <c r="CP41" i="24"/>
  <c r="CX41" i="23"/>
  <c r="CW41" i="23"/>
  <c r="DC41" i="16"/>
  <c r="BM42" i="21"/>
  <c r="CP41" i="26"/>
  <c r="CT41" i="18"/>
  <c r="BU42" i="20"/>
  <c r="BB50" i="13"/>
  <c r="AT50" i="13"/>
  <c r="AL50" i="13"/>
  <c r="AD50" i="13"/>
  <c r="V50" i="13"/>
  <c r="N50" i="13"/>
  <c r="BA50" i="13"/>
  <c r="AS50" i="13"/>
  <c r="AK50" i="13"/>
  <c r="AC50" i="13"/>
  <c r="U50" i="13"/>
  <c r="M50" i="13"/>
  <c r="AZ50" i="13"/>
  <c r="AR50" i="13"/>
  <c r="AJ50" i="13"/>
  <c r="AB50" i="13"/>
  <c r="T50" i="13"/>
  <c r="L50" i="13"/>
  <c r="AY50" i="13"/>
  <c r="AQ50" i="13"/>
  <c r="AI50" i="13"/>
  <c r="AA50" i="13"/>
  <c r="S50" i="13"/>
  <c r="AX50" i="13"/>
  <c r="AP50" i="13"/>
  <c r="AH50" i="13"/>
  <c r="Z50" i="13"/>
  <c r="R50" i="13"/>
  <c r="AW50" i="13"/>
  <c r="AO50" i="13"/>
  <c r="AG50" i="13"/>
  <c r="Y50" i="13"/>
  <c r="Q50" i="13"/>
  <c r="BD50" i="13"/>
  <c r="AV50" i="13"/>
  <c r="AN50" i="13"/>
  <c r="AF50" i="13"/>
  <c r="X50" i="13"/>
  <c r="P50" i="13"/>
  <c r="BC50" i="13"/>
  <c r="AU50" i="13"/>
  <c r="AM50" i="13"/>
  <c r="AE50" i="13"/>
  <c r="W50" i="13"/>
  <c r="O50" i="13"/>
  <c r="K50" i="13"/>
  <c r="J50" i="13"/>
  <c r="I50" i="13"/>
  <c r="DS41" i="19"/>
  <c r="EC41" i="18"/>
  <c r="DX41" i="24"/>
  <c r="BL42" i="17"/>
  <c r="AY42" i="20"/>
  <c r="CT41" i="17"/>
  <c r="CV41" i="23"/>
  <c r="DI41" i="25"/>
  <c r="ED41" i="16"/>
  <c r="DG41" i="25"/>
  <c r="DH41" i="21"/>
  <c r="CU41" i="26"/>
  <c r="DC41" i="21"/>
  <c r="AU42" i="23"/>
  <c r="DC41" i="23"/>
  <c r="AV42" i="26"/>
  <c r="BY42" i="16"/>
  <c r="BY42" i="25"/>
  <c r="DY41" i="23"/>
  <c r="DF41" i="19"/>
  <c r="DZ41" i="17"/>
  <c r="CY41" i="17"/>
  <c r="CN41" i="22"/>
  <c r="CU41" i="16"/>
  <c r="CC42" i="16"/>
  <c r="BC42" i="16"/>
  <c r="CS41" i="24"/>
  <c r="EC41" i="22"/>
  <c r="CZ41" i="25"/>
  <c r="CR41" i="19"/>
  <c r="EA41" i="18"/>
  <c r="DD41" i="25"/>
  <c r="DQ41" i="21"/>
  <c r="DP41" i="23"/>
  <c r="DQ41" i="26"/>
  <c r="DE41" i="25"/>
  <c r="CZ41" i="20"/>
  <c r="CX41" i="22"/>
  <c r="DV41" i="26"/>
  <c r="DF41" i="21"/>
  <c r="CS41" i="22"/>
  <c r="DV41" i="24"/>
  <c r="DQ41" i="16"/>
  <c r="DO41" i="19"/>
  <c r="ED41" i="20"/>
  <c r="DG41" i="18"/>
  <c r="DI41" i="20"/>
  <c r="DR41" i="22"/>
  <c r="CW41" i="20"/>
  <c r="EB41" i="20"/>
  <c r="CT41" i="16"/>
  <c r="DH41" i="23"/>
  <c r="CV41" i="20"/>
  <c r="AY42" i="18"/>
  <c r="AU42" i="24"/>
  <c r="DK42" i="24" s="1"/>
  <c r="DR41" i="19"/>
  <c r="AV42" i="19"/>
  <c r="CS41" i="25"/>
  <c r="BX42" i="24"/>
  <c r="CQ41" i="23"/>
  <c r="CC42" i="17"/>
  <c r="BC42" i="20"/>
  <c r="DL41" i="17"/>
  <c r="DN41" i="18"/>
  <c r="CY41" i="23"/>
  <c r="CZ41" i="26"/>
  <c r="CN41" i="20"/>
  <c r="DY41" i="21"/>
  <c r="DJ41" i="16"/>
  <c r="CW41" i="19"/>
  <c r="DD41" i="18"/>
  <c r="DW41" i="20"/>
  <c r="EB41" i="16"/>
  <c r="DP41" i="17"/>
  <c r="DA41" i="18"/>
  <c r="DC41" i="19"/>
  <c r="BF42" i="21"/>
  <c r="EA41" i="17"/>
  <c r="AW50" i="9"/>
  <c r="AO50" i="9"/>
  <c r="AG50" i="9"/>
  <c r="Y50" i="9"/>
  <c r="Q50" i="9"/>
  <c r="BD50" i="9"/>
  <c r="AV50" i="9"/>
  <c r="AN50" i="9"/>
  <c r="AF50" i="9"/>
  <c r="X50" i="9"/>
  <c r="P50" i="9"/>
  <c r="BC50" i="9"/>
  <c r="AU50" i="9"/>
  <c r="AM50" i="9"/>
  <c r="AE50" i="9"/>
  <c r="W50" i="9"/>
  <c r="O50" i="9"/>
  <c r="AZ50" i="9"/>
  <c r="AR50" i="9"/>
  <c r="AJ50" i="9"/>
  <c r="AB50" i="9"/>
  <c r="T50" i="9"/>
  <c r="L50" i="9"/>
  <c r="AT50" i="9"/>
  <c r="AD50" i="9"/>
  <c r="N50" i="9"/>
  <c r="AS50" i="9"/>
  <c r="AC50" i="9"/>
  <c r="M50" i="9"/>
  <c r="AQ50" i="9"/>
  <c r="AA50" i="9"/>
  <c r="AP50" i="9"/>
  <c r="Z50" i="9"/>
  <c r="BB50" i="9"/>
  <c r="AL50" i="9"/>
  <c r="V50" i="9"/>
  <c r="BA50" i="9"/>
  <c r="AK50" i="9"/>
  <c r="U50" i="9"/>
  <c r="AY50" i="9"/>
  <c r="AI50" i="9"/>
  <c r="S50" i="9"/>
  <c r="AX50" i="9"/>
  <c r="AH50" i="9"/>
  <c r="R50" i="9"/>
  <c r="K50" i="9"/>
  <c r="J50" i="9"/>
  <c r="I50" i="9"/>
  <c r="EE41" i="24"/>
  <c r="BT42" i="16"/>
  <c r="CD42" i="26"/>
  <c r="BQ42" i="17"/>
  <c r="CP41" i="25"/>
  <c r="BG42" i="25"/>
  <c r="DW41" i="17"/>
  <c r="BL42" i="18"/>
  <c r="AY42" i="19"/>
  <c r="BP42" i="25"/>
  <c r="AU42" i="17"/>
  <c r="C55" i="8"/>
  <c r="B55" i="8"/>
  <c r="A56" i="8"/>
  <c r="H55" i="8"/>
  <c r="G55" i="8"/>
  <c r="F55" i="8"/>
  <c r="E55" i="8"/>
  <c r="D55" i="8"/>
  <c r="DF41" i="16"/>
  <c r="AM43" i="21"/>
  <c r="AE43" i="21"/>
  <c r="W43" i="21"/>
  <c r="O43" i="21"/>
  <c r="G43" i="21"/>
  <c r="AT43" i="21"/>
  <c r="AL43" i="21"/>
  <c r="AD43" i="21"/>
  <c r="V43" i="21"/>
  <c r="BO43" i="21" s="1"/>
  <c r="N43" i="21"/>
  <c r="F43" i="21"/>
  <c r="AQ43" i="21"/>
  <c r="CJ43" i="21" s="1"/>
  <c r="AI43" i="21"/>
  <c r="AA43" i="21"/>
  <c r="S43" i="21"/>
  <c r="K43" i="21"/>
  <c r="C43" i="21"/>
  <c r="AN43" i="21"/>
  <c r="Z43" i="21"/>
  <c r="M43" i="21"/>
  <c r="BF43" i="21" s="1"/>
  <c r="AK43" i="21"/>
  <c r="Y43" i="21"/>
  <c r="L43" i="21"/>
  <c r="AJ43" i="21"/>
  <c r="X43" i="21"/>
  <c r="J43" i="21"/>
  <c r="AH43" i="21"/>
  <c r="U43" i="21"/>
  <c r="I43" i="21"/>
  <c r="AS43" i="21"/>
  <c r="AG43" i="21"/>
  <c r="T43" i="21"/>
  <c r="H43" i="21"/>
  <c r="AC43" i="21"/>
  <c r="AB43" i="21"/>
  <c r="R43" i="21"/>
  <c r="BK43" i="21" s="1"/>
  <c r="Q43" i="21"/>
  <c r="AR43" i="21"/>
  <c r="CK43" i="21" s="1"/>
  <c r="P43" i="21"/>
  <c r="AF43" i="21"/>
  <c r="B43" i="21"/>
  <c r="AP43" i="21"/>
  <c r="AO43" i="21"/>
  <c r="D43" i="21"/>
  <c r="AW43" i="21" s="1"/>
  <c r="E43" i="21"/>
  <c r="CB42" i="23"/>
  <c r="DN41" i="16"/>
  <c r="DD41" i="24"/>
  <c r="EA41" i="23"/>
  <c r="H56" i="5"/>
  <c r="G56" i="5"/>
  <c r="C56" i="5"/>
  <c r="B56" i="5"/>
  <c r="A57" i="5"/>
  <c r="F56" i="5"/>
  <c r="E56" i="5"/>
  <c r="D56" i="5"/>
  <c r="BD42" i="22"/>
  <c r="CI42" i="22"/>
  <c r="CF42" i="22"/>
  <c r="DO41" i="25"/>
  <c r="DG41" i="17"/>
  <c r="DO41" i="17"/>
  <c r="BZ42" i="23"/>
  <c r="BR42" i="20"/>
  <c r="DO41" i="23"/>
  <c r="BE42" i="20"/>
  <c r="BI42" i="22"/>
  <c r="DN41" i="19"/>
  <c r="ED41" i="21"/>
  <c r="BS42" i="21"/>
  <c r="EB41" i="26"/>
  <c r="DI41" i="19"/>
  <c r="DQ41" i="25"/>
  <c r="DW41" i="19"/>
  <c r="DA41" i="20"/>
  <c r="CO41" i="21"/>
  <c r="DJ41" i="17"/>
  <c r="CW41" i="17"/>
  <c r="BO42" i="23"/>
  <c r="AX42" i="16"/>
  <c r="CC43" i="26"/>
  <c r="AN43" i="22"/>
  <c r="AF43" i="22"/>
  <c r="BY43" i="22" s="1"/>
  <c r="X43" i="22"/>
  <c r="P43" i="22"/>
  <c r="H43" i="22"/>
  <c r="AM43" i="22"/>
  <c r="AE43" i="22"/>
  <c r="W43" i="22"/>
  <c r="O43" i="22"/>
  <c r="G43" i="22"/>
  <c r="AT43" i="22"/>
  <c r="AL43" i="22"/>
  <c r="AD43" i="22"/>
  <c r="V43" i="22"/>
  <c r="N43" i="22"/>
  <c r="F43" i="22"/>
  <c r="AR43" i="22"/>
  <c r="AJ43" i="22"/>
  <c r="AB43" i="22"/>
  <c r="T43" i="22"/>
  <c r="L43" i="22"/>
  <c r="D43" i="22"/>
  <c r="AQ43" i="22"/>
  <c r="AI43" i="22"/>
  <c r="AA43" i="22"/>
  <c r="S43" i="22"/>
  <c r="BL43" i="22" s="1"/>
  <c r="K43" i="22"/>
  <c r="C43" i="22"/>
  <c r="AG43" i="22"/>
  <c r="J43" i="22"/>
  <c r="AC43" i="22"/>
  <c r="I43" i="22"/>
  <c r="Z43" i="22"/>
  <c r="E43" i="22"/>
  <c r="AX43" i="22" s="1"/>
  <c r="AS43" i="22"/>
  <c r="Y43" i="22"/>
  <c r="B43" i="22"/>
  <c r="AP43" i="22"/>
  <c r="U43" i="22"/>
  <c r="AO43" i="22"/>
  <c r="R43" i="22"/>
  <c r="Q43" i="22"/>
  <c r="BJ43" i="22" s="1"/>
  <c r="M43" i="22"/>
  <c r="AH43" i="22"/>
  <c r="AK43" i="22"/>
  <c r="CL42" i="16"/>
  <c r="DX41" i="18"/>
  <c r="CP41" i="18"/>
  <c r="BM42" i="23"/>
  <c r="BH42" i="20"/>
  <c r="DS41" i="21"/>
  <c r="DT41" i="24"/>
  <c r="BG42" i="17"/>
  <c r="DP41" i="26"/>
  <c r="DU41" i="26"/>
  <c r="CF42" i="23"/>
  <c r="BP42" i="17"/>
  <c r="CR41" i="22"/>
  <c r="AU42" i="25"/>
  <c r="BN42" i="17"/>
  <c r="BZ42" i="16"/>
  <c r="CS41" i="16"/>
  <c r="DW41" i="22"/>
  <c r="DR41" i="17"/>
  <c r="DS41" i="24"/>
  <c r="EB41" i="25"/>
  <c r="BS42" i="22"/>
  <c r="DI41" i="24"/>
  <c r="DP41" i="20"/>
  <c r="CV41" i="21"/>
  <c r="DM41" i="23"/>
  <c r="DD41" i="19"/>
  <c r="DG41" i="26"/>
  <c r="DJ41" i="25"/>
  <c r="CT41" i="20"/>
  <c r="DD41" i="22"/>
  <c r="DH41" i="22"/>
  <c r="DC41" i="22"/>
  <c r="DK41" i="21"/>
  <c r="CN41" i="19"/>
  <c r="DJ41" i="24"/>
  <c r="CO41" i="25"/>
  <c r="EB41" i="23"/>
  <c r="CR41" i="18"/>
  <c r="EE41" i="21"/>
  <c r="DH41" i="20"/>
  <c r="DY41" i="25"/>
  <c r="DC41" i="18"/>
  <c r="CW41" i="21"/>
  <c r="DV41" i="22"/>
  <c r="DG41" i="16"/>
  <c r="CX41" i="18"/>
  <c r="DZ41" i="16"/>
  <c r="DR41" i="24"/>
  <c r="CJ42" i="19"/>
  <c r="AZ42" i="16"/>
  <c r="BJ42" i="21"/>
  <c r="AX42" i="17"/>
  <c r="AX42" i="26"/>
  <c r="CP41" i="20"/>
  <c r="A44" i="26"/>
  <c r="A44" i="25"/>
  <c r="A44" i="24"/>
  <c r="A44" i="23"/>
  <c r="A44" i="22"/>
  <c r="A44" i="21"/>
  <c r="A44" i="20"/>
  <c r="A44" i="19"/>
  <c r="A44" i="17"/>
  <c r="A44" i="16"/>
  <c r="A45" i="15"/>
  <c r="AM44" i="15"/>
  <c r="AE44" i="15"/>
  <c r="W44" i="15"/>
  <c r="O44" i="15"/>
  <c r="G44" i="15"/>
  <c r="AN44" i="15"/>
  <c r="AD44" i="15"/>
  <c r="U44" i="15"/>
  <c r="L44" i="15"/>
  <c r="C44" i="15"/>
  <c r="AL44" i="15"/>
  <c r="AC44" i="15"/>
  <c r="T44" i="15"/>
  <c r="K44" i="15"/>
  <c r="B44" i="15"/>
  <c r="A44" i="18"/>
  <c r="AS44" i="15"/>
  <c r="AJ44" i="15"/>
  <c r="AA44" i="15"/>
  <c r="R44" i="15"/>
  <c r="I44" i="15"/>
  <c r="AT44" i="15"/>
  <c r="AG44" i="15"/>
  <c r="Q44" i="15"/>
  <c r="D44" i="15"/>
  <c r="AR44" i="15"/>
  <c r="AF44" i="15"/>
  <c r="P44" i="15"/>
  <c r="AP44" i="15"/>
  <c r="Z44" i="15"/>
  <c r="M44" i="15"/>
  <c r="AQ44" i="15"/>
  <c r="V44" i="15"/>
  <c r="AO44" i="15"/>
  <c r="S44" i="15"/>
  <c r="AK44" i="15"/>
  <c r="N44" i="15"/>
  <c r="AI44" i="15"/>
  <c r="J44" i="15"/>
  <c r="AB44" i="15"/>
  <c r="F44" i="15"/>
  <c r="X44" i="15"/>
  <c r="AH44" i="15"/>
  <c r="Y44" i="15"/>
  <c r="H44" i="15"/>
  <c r="E44" i="15"/>
  <c r="CM43" i="26"/>
  <c r="CL43" i="18"/>
  <c r="AO43" i="23"/>
  <c r="AG43" i="23"/>
  <c r="Y43" i="23"/>
  <c r="BR43" i="23" s="1"/>
  <c r="Q43" i="23"/>
  <c r="I43" i="23"/>
  <c r="AN43" i="23"/>
  <c r="AF43" i="23"/>
  <c r="X43" i="23"/>
  <c r="P43" i="23"/>
  <c r="H43" i="23"/>
  <c r="AM43" i="23"/>
  <c r="AE43" i="23"/>
  <c r="W43" i="23"/>
  <c r="O43" i="23"/>
  <c r="G43" i="23"/>
  <c r="AT43" i="23"/>
  <c r="AL43" i="23"/>
  <c r="AD43" i="23"/>
  <c r="V43" i="23"/>
  <c r="N43" i="23"/>
  <c r="F43" i="23"/>
  <c r="AS43" i="23"/>
  <c r="AK43" i="23"/>
  <c r="AC43" i="23"/>
  <c r="U43" i="23"/>
  <c r="M43" i="23"/>
  <c r="E43" i="23"/>
  <c r="AX43" i="23" s="1"/>
  <c r="AR43" i="23"/>
  <c r="AJ43" i="23"/>
  <c r="AB43" i="23"/>
  <c r="T43" i="23"/>
  <c r="L43" i="23"/>
  <c r="D43" i="23"/>
  <c r="AQ43" i="23"/>
  <c r="K43" i="23"/>
  <c r="BD43" i="23" s="1"/>
  <c r="AP43" i="23"/>
  <c r="J43" i="23"/>
  <c r="AI43" i="23"/>
  <c r="C43" i="23"/>
  <c r="AH43" i="23"/>
  <c r="B43" i="23"/>
  <c r="Z43" i="23"/>
  <c r="S43" i="23"/>
  <c r="BL43" i="23" s="1"/>
  <c r="AA43" i="23"/>
  <c r="R43" i="23"/>
  <c r="BW42" i="21"/>
  <c r="CL42" i="17"/>
  <c r="DP41" i="18"/>
  <c r="B56" i="10"/>
  <c r="A57" i="10"/>
  <c r="H56" i="10"/>
  <c r="F56" i="10"/>
  <c r="E56" i="10"/>
  <c r="D56" i="10"/>
  <c r="C56" i="10"/>
  <c r="G56" i="10"/>
  <c r="CU41" i="21"/>
  <c r="EE41" i="17"/>
  <c r="BF42" i="22"/>
  <c r="CM42" i="19"/>
  <c r="CK42" i="17"/>
  <c r="EE41" i="20"/>
  <c r="EF41" i="23"/>
  <c r="DX41" i="16"/>
  <c r="EE41" i="16"/>
  <c r="BT42" i="25"/>
  <c r="CD42" i="20"/>
  <c r="BH42" i="21"/>
  <c r="BQ42" i="26"/>
  <c r="DB41" i="16"/>
  <c r="CP41" i="17"/>
  <c r="BG42" i="26"/>
  <c r="CI42" i="16"/>
  <c r="CN41" i="17"/>
  <c r="ED41" i="25"/>
  <c r="CF42" i="16"/>
  <c r="DU41" i="25"/>
  <c r="DW41" i="25"/>
  <c r="EB41" i="19"/>
  <c r="CX41" i="21"/>
  <c r="EC41" i="25"/>
  <c r="CQ41" i="25"/>
  <c r="DU41" i="16"/>
  <c r="AU42" i="18"/>
  <c r="AU42" i="26"/>
  <c r="CN41" i="23"/>
  <c r="CQ41" i="16"/>
  <c r="G55" i="4"/>
  <c r="F55" i="4"/>
  <c r="B55" i="4"/>
  <c r="A56" i="4"/>
  <c r="H55" i="4"/>
  <c r="E55" i="4"/>
  <c r="D55" i="4"/>
  <c r="C55" i="4"/>
  <c r="CU41" i="17"/>
  <c r="DN41" i="20"/>
  <c r="DM41" i="24"/>
  <c r="DL41" i="24"/>
  <c r="DT41" i="20"/>
  <c r="BX42" i="26"/>
  <c r="DM41" i="16"/>
  <c r="CY41" i="26"/>
  <c r="CT41" i="23"/>
  <c r="CV41" i="16"/>
  <c r="CG42" i="16"/>
  <c r="DS41" i="17"/>
  <c r="CN41" i="21"/>
  <c r="CQ41" i="21"/>
  <c r="CO41" i="19"/>
  <c r="DJ41" i="26"/>
  <c r="CY41" i="25"/>
  <c r="DQ41" i="19"/>
  <c r="DX41" i="20"/>
  <c r="DJ41" i="22"/>
  <c r="EC41" i="23"/>
  <c r="DM41" i="25"/>
  <c r="DW41" i="26"/>
  <c r="CR41" i="25"/>
  <c r="EC41" i="21"/>
  <c r="CU41" i="22"/>
  <c r="EC41" i="20"/>
  <c r="CP41" i="22"/>
  <c r="EB41" i="22"/>
  <c r="DN41" i="25"/>
  <c r="DQ41" i="24"/>
  <c r="DV41" i="18"/>
  <c r="DX41" i="19"/>
  <c r="DJ41" i="18"/>
  <c r="EE41" i="22"/>
  <c r="CR41" i="21"/>
  <c r="DX41" i="26"/>
  <c r="DV41" i="21"/>
  <c r="DD41" i="26"/>
  <c r="CX41" i="16"/>
  <c r="CN41" i="18"/>
  <c r="AX42" i="24"/>
  <c r="DN42" i="24" s="1"/>
  <c r="BI43" i="25"/>
  <c r="BI43" i="17"/>
  <c r="BT43" i="19"/>
  <c r="CL42" i="18"/>
  <c r="DP41" i="16"/>
  <c r="CA42" i="22"/>
  <c r="CK42" i="18"/>
  <c r="CK42" i="24"/>
  <c r="BT42" i="23"/>
  <c r="BM42" i="22"/>
  <c r="DX41" i="17"/>
  <c r="CS41" i="19"/>
  <c r="BG42" i="24"/>
  <c r="DD41" i="23"/>
  <c r="DY41" i="19"/>
  <c r="BP42" i="24"/>
  <c r="DI41" i="17"/>
  <c r="F55" i="13"/>
  <c r="E55" i="13"/>
  <c r="D55" i="13"/>
  <c r="C55" i="13"/>
  <c r="B55" i="13"/>
  <c r="A56" i="13"/>
  <c r="H55" i="13"/>
  <c r="G55" i="13"/>
  <c r="ED41" i="23"/>
  <c r="CY41" i="18"/>
  <c r="BB42" i="21"/>
  <c r="DK41" i="26"/>
  <c r="EF41" i="18"/>
  <c r="CG42" i="23"/>
  <c r="CC42" i="25"/>
  <c r="BA42" i="17"/>
  <c r="BA42" i="24"/>
  <c r="DN41" i="26"/>
  <c r="EB41" i="21"/>
  <c r="ED41" i="26"/>
  <c r="DW41" i="23"/>
  <c r="DP41" i="21"/>
  <c r="DL41" i="25"/>
  <c r="DZ41" i="25"/>
  <c r="EF41" i="17"/>
  <c r="CJ42" i="18"/>
  <c r="AZ42" i="23"/>
  <c r="AX42" i="25"/>
  <c r="EF42" i="25" s="1"/>
  <c r="BZ43" i="23"/>
  <c r="BZ43" i="17"/>
  <c r="EF41" i="21"/>
  <c r="CM42" i="26"/>
  <c r="CK42" i="16"/>
  <c r="CK42" i="25"/>
  <c r="CY41" i="19"/>
  <c r="DX41" i="25"/>
  <c r="CD42" i="18"/>
  <c r="BQ42" i="25"/>
  <c r="BU42" i="22"/>
  <c r="BK42" i="19"/>
  <c r="CI42" i="23"/>
  <c r="CN41" i="25"/>
  <c r="BL42" i="26"/>
  <c r="DT41" i="23"/>
  <c r="DC41" i="17"/>
  <c r="CQ41" i="24"/>
  <c r="CU41" i="25"/>
  <c r="AV42" i="20"/>
  <c r="BB42" i="22"/>
  <c r="DK41" i="17"/>
  <c r="BX42" i="16"/>
  <c r="D51" i="11"/>
  <c r="C51" i="11"/>
  <c r="B51" i="11"/>
  <c r="H51" i="11"/>
  <c r="G51" i="11"/>
  <c r="F51" i="11"/>
  <c r="E51" i="11"/>
  <c r="A52" i="11"/>
  <c r="CV41" i="24"/>
  <c r="DH41" i="18"/>
  <c r="CR41" i="20"/>
  <c r="DR41" i="16"/>
  <c r="BO42" i="17"/>
  <c r="BO42" i="25"/>
  <c r="AZ42" i="17"/>
  <c r="AZ42" i="25"/>
  <c r="AX42" i="18"/>
  <c r="BS43" i="25"/>
  <c r="BS43" i="17"/>
  <c r="CI43" i="19"/>
  <c r="CI43" i="18"/>
  <c r="AU43" i="26"/>
  <c r="AU43" i="25"/>
  <c r="AU43" i="18"/>
  <c r="AU43" i="17"/>
  <c r="AP43" i="16"/>
  <c r="AH43" i="16"/>
  <c r="Z43" i="16"/>
  <c r="R43" i="16"/>
  <c r="J43" i="16"/>
  <c r="B43" i="16"/>
  <c r="AU43" i="16" s="1"/>
  <c r="AO43" i="16"/>
  <c r="AG43" i="16"/>
  <c r="Y43" i="16"/>
  <c r="Q43" i="16"/>
  <c r="I43" i="16"/>
  <c r="AT43" i="16"/>
  <c r="AJ43" i="16"/>
  <c r="X43" i="16"/>
  <c r="BQ43" i="16" s="1"/>
  <c r="N43" i="16"/>
  <c r="D43" i="16"/>
  <c r="AS43" i="16"/>
  <c r="AI43" i="16"/>
  <c r="W43" i="16"/>
  <c r="M43" i="16"/>
  <c r="C43" i="16"/>
  <c r="AQ43" i="16"/>
  <c r="CJ43" i="16" s="1"/>
  <c r="AE43" i="16"/>
  <c r="U43" i="16"/>
  <c r="K43" i="16"/>
  <c r="AN43" i="16"/>
  <c r="AA43" i="16"/>
  <c r="G43" i="16"/>
  <c r="AM43" i="16"/>
  <c r="V43" i="16"/>
  <c r="BO43" i="16" s="1"/>
  <c r="F43" i="16"/>
  <c r="AL43" i="16"/>
  <c r="T43" i="16"/>
  <c r="E43" i="16"/>
  <c r="AK43" i="16"/>
  <c r="S43" i="16"/>
  <c r="AD43" i="16"/>
  <c r="O43" i="16"/>
  <c r="BH43" i="16" s="1"/>
  <c r="P43" i="16"/>
  <c r="L43" i="16"/>
  <c r="H43" i="16"/>
  <c r="AR43" i="16"/>
  <c r="AF43" i="16"/>
  <c r="AB43" i="16"/>
  <c r="AC43" i="16"/>
  <c r="AT43" i="24"/>
  <c r="AL43" i="24"/>
  <c r="AD43" i="24"/>
  <c r="V43" i="24"/>
  <c r="N43" i="24"/>
  <c r="F43" i="24"/>
  <c r="AS43" i="24"/>
  <c r="AK43" i="24"/>
  <c r="AC43" i="24"/>
  <c r="U43" i="24"/>
  <c r="M43" i="24"/>
  <c r="E43" i="24"/>
  <c r="AN43" i="24"/>
  <c r="AB43" i="24"/>
  <c r="R43" i="24"/>
  <c r="H43" i="24"/>
  <c r="AJ43" i="24"/>
  <c r="CC43" i="24" s="1"/>
  <c r="Z43" i="24"/>
  <c r="P43" i="24"/>
  <c r="D43" i="24"/>
  <c r="AI43" i="24"/>
  <c r="Y43" i="24"/>
  <c r="O43" i="24"/>
  <c r="C43" i="24"/>
  <c r="AR43" i="24"/>
  <c r="CK43" i="24" s="1"/>
  <c r="AH43" i="24"/>
  <c r="X43" i="24"/>
  <c r="L43" i="24"/>
  <c r="B43" i="24"/>
  <c r="AF43" i="24"/>
  <c r="J43" i="24"/>
  <c r="AE43" i="24"/>
  <c r="I43" i="24"/>
  <c r="BB43" i="24" s="1"/>
  <c r="AA43" i="24"/>
  <c r="G43" i="24"/>
  <c r="AQ43" i="24"/>
  <c r="W43" i="24"/>
  <c r="AP43" i="24"/>
  <c r="T43" i="24"/>
  <c r="AG43" i="24"/>
  <c r="K43" i="24"/>
  <c r="BD43" i="24" s="1"/>
  <c r="S43" i="24"/>
  <c r="Q43" i="24"/>
  <c r="AO43" i="24"/>
  <c r="AM43" i="24"/>
  <c r="CT41" i="25"/>
  <c r="DE41" i="16"/>
  <c r="DH41" i="24"/>
  <c r="EF41" i="24"/>
  <c r="DU41" i="20"/>
  <c r="CB42" i="19"/>
  <c r="CB42" i="26"/>
  <c r="BF42" i="23"/>
  <c r="CA42" i="17"/>
  <c r="CA42" i="25"/>
  <c r="DE41" i="24"/>
  <c r="DB41" i="20"/>
  <c r="E55" i="2"/>
  <c r="D55" i="2"/>
  <c r="H55" i="2"/>
  <c r="G55" i="2"/>
  <c r="B55" i="2"/>
  <c r="A56" i="2"/>
  <c r="F55" i="2"/>
  <c r="C55" i="2"/>
  <c r="CU41" i="18"/>
  <c r="CS41" i="23"/>
  <c r="DQ41" i="23"/>
  <c r="CU41" i="20"/>
  <c r="DU41" i="19"/>
  <c r="BM42" i="17"/>
  <c r="DE41" i="23"/>
  <c r="DA41" i="25"/>
  <c r="BG42" i="19"/>
  <c r="DE41" i="21"/>
  <c r="CI42" i="25"/>
  <c r="AX50" i="10"/>
  <c r="AP50" i="10"/>
  <c r="AH50" i="10"/>
  <c r="Z50" i="10"/>
  <c r="R50" i="10"/>
  <c r="AW50" i="10"/>
  <c r="AO50" i="10"/>
  <c r="AG50" i="10"/>
  <c r="Y50" i="10"/>
  <c r="Q50" i="10"/>
  <c r="BD50" i="10"/>
  <c r="AV50" i="10"/>
  <c r="AN50" i="10"/>
  <c r="AF50" i="10"/>
  <c r="X50" i="10"/>
  <c r="P50" i="10"/>
  <c r="BB50" i="10"/>
  <c r="AT50" i="10"/>
  <c r="AL50" i="10"/>
  <c r="AD50" i="10"/>
  <c r="V50" i="10"/>
  <c r="N50" i="10"/>
  <c r="BA50" i="10"/>
  <c r="AS50" i="10"/>
  <c r="AK50" i="10"/>
  <c r="AC50" i="10"/>
  <c r="U50" i="10"/>
  <c r="M50" i="10"/>
  <c r="AZ50" i="10"/>
  <c r="AR50" i="10"/>
  <c r="AJ50" i="10"/>
  <c r="AB50" i="10"/>
  <c r="T50" i="10"/>
  <c r="L50" i="10"/>
  <c r="AY50" i="10"/>
  <c r="AQ50" i="10"/>
  <c r="AI50" i="10"/>
  <c r="AA50" i="10"/>
  <c r="S50" i="10"/>
  <c r="BC50" i="10"/>
  <c r="AU50" i="10"/>
  <c r="AM50" i="10"/>
  <c r="AE50" i="10"/>
  <c r="W50" i="10"/>
  <c r="O50" i="10"/>
  <c r="K50" i="10"/>
  <c r="I50" i="10"/>
  <c r="J50" i="10"/>
  <c r="ED41" i="17"/>
  <c r="DQ41" i="22"/>
  <c r="DA41" i="24"/>
  <c r="DY41" i="17"/>
  <c r="BP42" i="19"/>
  <c r="DK41" i="24"/>
  <c r="DW41" i="16"/>
  <c r="EC41" i="17"/>
  <c r="CQ41" i="17"/>
  <c r="DF41" i="20"/>
  <c r="DY41" i="20"/>
  <c r="EC41" i="16"/>
  <c r="DO41" i="24"/>
  <c r="BB42" i="17"/>
  <c r="BZ42" i="26"/>
  <c r="CP41" i="23"/>
  <c r="DE41" i="26"/>
  <c r="CO41" i="20"/>
  <c r="DP41" i="19"/>
  <c r="BA42" i="20"/>
  <c r="CY42" i="20" s="1"/>
  <c r="DE41" i="19"/>
  <c r="DV41" i="25"/>
  <c r="CX41" i="26"/>
  <c r="DZ41" i="24"/>
  <c r="DD41" i="20"/>
  <c r="EF41" i="26"/>
  <c r="CU41" i="19"/>
  <c r="DJ41" i="20"/>
  <c r="CS41" i="17"/>
  <c r="CV41" i="17"/>
  <c r="CV41" i="18"/>
  <c r="CY41" i="20"/>
  <c r="EE41" i="25"/>
  <c r="CY41" i="21"/>
  <c r="EF41" i="25"/>
  <c r="CS41" i="21"/>
  <c r="CQ41" i="22"/>
  <c r="DX41" i="21"/>
  <c r="CV41" i="26"/>
  <c r="CW41" i="25"/>
  <c r="CX41" i="24"/>
  <c r="DW41" i="18"/>
  <c r="DG41" i="19"/>
  <c r="DB41" i="26"/>
  <c r="DK41" i="22"/>
  <c r="DX41" i="22"/>
  <c r="DC41" i="25"/>
  <c r="EE41" i="26"/>
  <c r="DN41" i="21"/>
  <c r="DG41" i="20"/>
  <c r="CO41" i="26"/>
  <c r="EF41" i="16"/>
  <c r="CO41" i="24"/>
  <c r="DC41" i="24"/>
  <c r="BK42" i="23"/>
  <c r="CI42" i="18"/>
  <c r="AX50" i="7"/>
  <c r="AP50" i="7"/>
  <c r="AH50" i="7"/>
  <c r="Z50" i="7"/>
  <c r="R50" i="7"/>
  <c r="BD50" i="7"/>
  <c r="AV50" i="7"/>
  <c r="AN50" i="7"/>
  <c r="AF50" i="7"/>
  <c r="X50" i="7"/>
  <c r="P50" i="7"/>
  <c r="AW50" i="7"/>
  <c r="AO50" i="7"/>
  <c r="AG50" i="7"/>
  <c r="Y50" i="7"/>
  <c r="Q50" i="7"/>
  <c r="BC50" i="7"/>
  <c r="AU50" i="7"/>
  <c r="AM50" i="7"/>
  <c r="AE50" i="7"/>
  <c r="W50" i="7"/>
  <c r="O50" i="7"/>
  <c r="BB50" i="7"/>
  <c r="AT50" i="7"/>
  <c r="AL50" i="7"/>
  <c r="AD50" i="7"/>
  <c r="V50" i="7"/>
  <c r="N50" i="7"/>
  <c r="BA50" i="7"/>
  <c r="AS50" i="7"/>
  <c r="AK50" i="7"/>
  <c r="AC50" i="7"/>
  <c r="U50" i="7"/>
  <c r="M50" i="7"/>
  <c r="AY50" i="7"/>
  <c r="AQ50" i="7"/>
  <c r="AI50" i="7"/>
  <c r="AA50" i="7"/>
  <c r="S50" i="7"/>
  <c r="AZ50" i="7"/>
  <c r="AR50" i="7"/>
  <c r="AJ50" i="7"/>
  <c r="AB50" i="7"/>
  <c r="T50" i="7"/>
  <c r="L50" i="7"/>
  <c r="J50" i="7"/>
  <c r="I50" i="7"/>
  <c r="K50" i="7"/>
  <c r="CR41" i="23"/>
  <c r="BL42" i="21"/>
  <c r="EA41" i="26"/>
  <c r="CN41" i="24"/>
  <c r="DJ41" i="21"/>
  <c r="DZ41" i="19"/>
  <c r="CS41" i="18"/>
  <c r="AU42" i="19"/>
  <c r="DF41" i="25"/>
  <c r="DG41" i="24"/>
  <c r="DO41" i="16"/>
  <c r="BR42" i="16"/>
  <c r="EA41" i="20"/>
  <c r="DS41" i="26"/>
  <c r="DB41" i="21"/>
  <c r="DL41" i="16"/>
  <c r="DR41" i="26"/>
  <c r="DK41" i="25"/>
  <c r="DV41" i="19"/>
  <c r="E55" i="12"/>
  <c r="D55" i="12"/>
  <c r="C55" i="12"/>
  <c r="B55" i="12"/>
  <c r="A56" i="12"/>
  <c r="H55" i="12"/>
  <c r="G55" i="12"/>
  <c r="F55" i="12"/>
  <c r="DG41" i="22"/>
  <c r="DR41" i="25"/>
  <c r="EC41" i="19"/>
  <c r="DR41" i="20"/>
  <c r="DI41" i="16"/>
  <c r="DN41" i="17"/>
  <c r="DO41" i="18"/>
  <c r="DO41" i="21"/>
  <c r="CO41" i="18"/>
  <c r="DG41" i="21"/>
  <c r="ED41" i="18"/>
  <c r="DU41" i="21"/>
  <c r="DQ41" i="20"/>
  <c r="DI41" i="22"/>
  <c r="DI41" i="21"/>
  <c r="EA41" i="25"/>
  <c r="DI41" i="23"/>
  <c r="DM41" i="18"/>
  <c r="CT41" i="19"/>
  <c r="CQ41" i="26"/>
  <c r="ED41" i="22"/>
  <c r="EA41" i="22"/>
  <c r="DH41" i="25"/>
  <c r="DZ41" i="26"/>
  <c r="DZ41" i="22"/>
  <c r="DL41" i="21"/>
  <c r="EB41" i="24"/>
  <c r="CN41" i="26"/>
  <c r="DR42" i="17" l="1"/>
  <c r="BB43" i="20"/>
  <c r="CR42" i="22"/>
  <c r="BL43" i="26"/>
  <c r="AX43" i="18"/>
  <c r="BD43" i="17"/>
  <c r="DN42" i="16"/>
  <c r="AV43" i="24"/>
  <c r="BA43" i="24"/>
  <c r="BV43" i="16"/>
  <c r="BW43" i="16"/>
  <c r="CF43" i="16"/>
  <c r="AV43" i="16"/>
  <c r="CC43" i="16"/>
  <c r="BC43" i="16"/>
  <c r="CJ43" i="23"/>
  <c r="BF43" i="23"/>
  <c r="BW43" i="23"/>
  <c r="BA43" i="23"/>
  <c r="BK43" i="22"/>
  <c r="CG43" i="22"/>
  <c r="BU43" i="21"/>
  <c r="CA43" i="21"/>
  <c r="BY43" i="20"/>
  <c r="BH43" i="20"/>
  <c r="BL43" i="20"/>
  <c r="BN43" i="26"/>
  <c r="BW43" i="18"/>
  <c r="BG43" i="18"/>
  <c r="BM43" i="18"/>
  <c r="BL43" i="17"/>
  <c r="CA43" i="17"/>
  <c r="BV43" i="24"/>
  <c r="BH43" i="21"/>
  <c r="BM43" i="24"/>
  <c r="BC43" i="24"/>
  <c r="BH43" i="24"/>
  <c r="BK43" i="24"/>
  <c r="CL43" i="24"/>
  <c r="BU43" i="16"/>
  <c r="BL43" i="16"/>
  <c r="BI43" i="16"/>
  <c r="BF43" i="16"/>
  <c r="CM43" i="16"/>
  <c r="BK43" i="16"/>
  <c r="EB42" i="16"/>
  <c r="BS43" i="23"/>
  <c r="AW43" i="23"/>
  <c r="BN43" i="23"/>
  <c r="CE43" i="23"/>
  <c r="BI43" i="23"/>
  <c r="CH43" i="23"/>
  <c r="BP43" i="20"/>
  <c r="DG42" i="16"/>
  <c r="DY42" i="23"/>
  <c r="CH43" i="22"/>
  <c r="BP43" i="22"/>
  <c r="CB43" i="22"/>
  <c r="BQ43" i="22"/>
  <c r="CD43" i="18"/>
  <c r="DJ42" i="16"/>
  <c r="CI43" i="21"/>
  <c r="BV43" i="21"/>
  <c r="BC43" i="21"/>
  <c r="CG43" i="21"/>
  <c r="DJ42" i="24"/>
  <c r="BZ43" i="20"/>
  <c r="BR43" i="20"/>
  <c r="CI43" i="20"/>
  <c r="AW43" i="17"/>
  <c r="BU43" i="19"/>
  <c r="CA43" i="19"/>
  <c r="AX43" i="19"/>
  <c r="BK43" i="26"/>
  <c r="CJ43" i="26"/>
  <c r="BP43" i="26"/>
  <c r="AY43" i="26"/>
  <c r="BV43" i="18"/>
  <c r="BS43" i="18"/>
  <c r="CF43" i="18"/>
  <c r="BP43" i="18"/>
  <c r="BN43" i="18"/>
  <c r="BU43" i="18"/>
  <c r="BR43" i="25"/>
  <c r="BH43" i="25"/>
  <c r="CA43" i="25"/>
  <c r="CB43" i="25"/>
  <c r="BB43" i="25"/>
  <c r="BO43" i="25"/>
  <c r="CM43" i="17"/>
  <c r="BK43" i="17"/>
  <c r="BV43" i="17"/>
  <c r="BX43" i="17"/>
  <c r="BR43" i="17"/>
  <c r="CI43" i="17"/>
  <c r="BR43" i="24"/>
  <c r="BZ43" i="24"/>
  <c r="BY43" i="16"/>
  <c r="CD43" i="16"/>
  <c r="BT43" i="16"/>
  <c r="BP43" i="16"/>
  <c r="BB43" i="16"/>
  <c r="DG42" i="26"/>
  <c r="CA43" i="23"/>
  <c r="BE43" i="23"/>
  <c r="BV43" i="23"/>
  <c r="CM43" i="23"/>
  <c r="BQ43" i="23"/>
  <c r="AZ43" i="19"/>
  <c r="BN43" i="22"/>
  <c r="BV43" i="22"/>
  <c r="CJ43" i="22"/>
  <c r="BG43" i="22"/>
  <c r="BX43" i="22"/>
  <c r="CD43" i="25"/>
  <c r="BP43" i="21"/>
  <c r="BA43" i="21"/>
  <c r="BQ43" i="21"/>
  <c r="AV43" i="21"/>
  <c r="CF43" i="21"/>
  <c r="CR42" i="18"/>
  <c r="DB42" i="23"/>
  <c r="BN43" i="20"/>
  <c r="CB43" i="20"/>
  <c r="CF43" i="20"/>
  <c r="BG43" i="20"/>
  <c r="AW43" i="25"/>
  <c r="BF43" i="19"/>
  <c r="BW43" i="19"/>
  <c r="BY43" i="26"/>
  <c r="BY43" i="18"/>
  <c r="BC43" i="25"/>
  <c r="CU42" i="24"/>
  <c r="BY43" i="24"/>
  <c r="CF43" i="24"/>
  <c r="BP43" i="24"/>
  <c r="AU43" i="24"/>
  <c r="CB43" i="24"/>
  <c r="CG43" i="24"/>
  <c r="BG43" i="24"/>
  <c r="CK43" i="16"/>
  <c r="AX43" i="16"/>
  <c r="CG43" i="16"/>
  <c r="CB43" i="16"/>
  <c r="CA43" i="16"/>
  <c r="AY43" i="22"/>
  <c r="DH42" i="22"/>
  <c r="BM43" i="23"/>
  <c r="CD43" i="23"/>
  <c r="AZ43" i="23"/>
  <c r="BY43" i="23"/>
  <c r="BO43" i="20"/>
  <c r="BC43" i="22"/>
  <c r="AW43" i="22"/>
  <c r="BE43" i="20"/>
  <c r="DL42" i="21"/>
  <c r="BY43" i="21"/>
  <c r="BM43" i="21"/>
  <c r="BD43" i="21"/>
  <c r="BW43" i="21"/>
  <c r="AV43" i="20"/>
  <c r="AX43" i="20"/>
  <c r="BR43" i="19"/>
  <c r="EC42" i="25"/>
  <c r="CW42" i="20"/>
  <c r="DO42" i="19"/>
  <c r="AW43" i="19"/>
  <c r="BJ43" i="19"/>
  <c r="BO43" i="19"/>
  <c r="BN43" i="19"/>
  <c r="CE43" i="19"/>
  <c r="BF43" i="25"/>
  <c r="BD43" i="26"/>
  <c r="BU43" i="25"/>
  <c r="DS42" i="24"/>
  <c r="CI43" i="24"/>
  <c r="BU43" i="24"/>
  <c r="DI42" i="23"/>
  <c r="DG42" i="19"/>
  <c r="BE43" i="24"/>
  <c r="AW43" i="24"/>
  <c r="AX43" i="24"/>
  <c r="BA43" i="16"/>
  <c r="BM43" i="16"/>
  <c r="BD43" i="16"/>
  <c r="CL43" i="16"/>
  <c r="BR43" i="16"/>
  <c r="CI43" i="16"/>
  <c r="EA42" i="20"/>
  <c r="CT42" i="17"/>
  <c r="CN42" i="16"/>
  <c r="BU43" i="23"/>
  <c r="BH43" i="23"/>
  <c r="AZ43" i="26"/>
  <c r="CD43" i="22"/>
  <c r="CK43" i="22"/>
  <c r="BE43" i="22"/>
  <c r="BA43" i="22"/>
  <c r="BE43" i="21"/>
  <c r="EA42" i="19"/>
  <c r="BL43" i="21"/>
  <c r="BJ43" i="17"/>
  <c r="BQ43" i="20"/>
  <c r="BW43" i="20"/>
  <c r="CG43" i="19"/>
  <c r="BD43" i="19"/>
  <c r="CJ43" i="17"/>
  <c r="BC43" i="26"/>
  <c r="AX43" i="26"/>
  <c r="BW43" i="26"/>
  <c r="BB43" i="18"/>
  <c r="BA43" i="18"/>
  <c r="CA43" i="18"/>
  <c r="CG43" i="25"/>
  <c r="BA43" i="17"/>
  <c r="BB43" i="17"/>
  <c r="DW42" i="24"/>
  <c r="DS42" i="26"/>
  <c r="BJ43" i="24"/>
  <c r="AZ43" i="24"/>
  <c r="BQ43" i="24"/>
  <c r="BF43" i="24"/>
  <c r="BW43" i="24"/>
  <c r="BE43" i="16"/>
  <c r="CE43" i="16"/>
  <c r="BN43" i="16"/>
  <c r="AY43" i="16"/>
  <c r="BZ43" i="16"/>
  <c r="BX43" i="20"/>
  <c r="DN42" i="22"/>
  <c r="ED42" i="26"/>
  <c r="BK43" i="23"/>
  <c r="BC43" i="23"/>
  <c r="CC43" i="23"/>
  <c r="BP43" i="23"/>
  <c r="BB43" i="23"/>
  <c r="CA43" i="22"/>
  <c r="BR43" i="22"/>
  <c r="CL43" i="22"/>
  <c r="BM43" i="22"/>
  <c r="BI43" i="22"/>
  <c r="CL43" i="21"/>
  <c r="BR43" i="21"/>
  <c r="BT43" i="21"/>
  <c r="BJ43" i="25"/>
  <c r="CJ43" i="20"/>
  <c r="CA43" i="20"/>
  <c r="BM43" i="20"/>
  <c r="CE43" i="20"/>
  <c r="BA43" i="19"/>
  <c r="BG43" i="19"/>
  <c r="BL43" i="19"/>
  <c r="DB42" i="16"/>
  <c r="BU43" i="26"/>
  <c r="BH43" i="26"/>
  <c r="BH43" i="18"/>
  <c r="BY43" i="25"/>
  <c r="BC43" i="17"/>
  <c r="DL42" i="24"/>
  <c r="CM43" i="24"/>
  <c r="DW42" i="19"/>
  <c r="BL43" i="24"/>
  <c r="BT43" i="24"/>
  <c r="CA43" i="24"/>
  <c r="BN43" i="24"/>
  <c r="CE43" i="24"/>
  <c r="BG43" i="16"/>
  <c r="BX43" i="21"/>
  <c r="DJ42" i="25"/>
  <c r="DI42" i="24"/>
  <c r="CZ42" i="18"/>
  <c r="CK43" i="23"/>
  <c r="BG43" i="23"/>
  <c r="BJ43" i="23"/>
  <c r="DP42" i="25"/>
  <c r="BF43" i="22"/>
  <c r="BD43" i="22"/>
  <c r="BU43" i="22"/>
  <c r="BJ43" i="21"/>
  <c r="BB43" i="21"/>
  <c r="CB43" i="21"/>
  <c r="CG43" i="20"/>
  <c r="DU42" i="21"/>
  <c r="BM43" i="19"/>
  <c r="BC43" i="19"/>
  <c r="BH43" i="19"/>
  <c r="BD43" i="18"/>
  <c r="CG43" i="18"/>
  <c r="BD43" i="25"/>
  <c r="DS42" i="16"/>
  <c r="CD43" i="24"/>
  <c r="CK43" i="20"/>
  <c r="DH42" i="23"/>
  <c r="DK42" i="20"/>
  <c r="EB42" i="22"/>
  <c r="AV43" i="19"/>
  <c r="BJ43" i="16"/>
  <c r="BQ43" i="19"/>
  <c r="EC42" i="17"/>
  <c r="DJ42" i="17"/>
  <c r="DV42" i="17"/>
  <c r="DI42" i="16"/>
  <c r="CO42" i="26"/>
  <c r="DN42" i="20"/>
  <c r="DP42" i="18"/>
  <c r="BN43" i="25"/>
  <c r="CF43" i="22"/>
  <c r="BK43" i="19"/>
  <c r="AW43" i="16"/>
  <c r="CE43" i="21"/>
  <c r="BR43" i="18"/>
  <c r="BR43" i="26"/>
  <c r="CX42" i="25"/>
  <c r="DX42" i="19"/>
  <c r="DO42" i="17"/>
  <c r="CS42" i="22"/>
  <c r="DK42" i="26"/>
  <c r="DD42" i="16"/>
  <c r="BB43" i="26"/>
  <c r="BA43" i="25"/>
  <c r="CV42" i="24"/>
  <c r="CR42" i="16"/>
  <c r="DO42" i="26"/>
  <c r="BM43" i="25"/>
  <c r="BY43" i="17"/>
  <c r="DW42" i="21"/>
  <c r="BC43" i="18"/>
  <c r="EB42" i="19"/>
  <c r="CZ42" i="22"/>
  <c r="DV42" i="24"/>
  <c r="DX42" i="26"/>
  <c r="CU42" i="25"/>
  <c r="DF42" i="16"/>
  <c r="EF42" i="20"/>
  <c r="DN42" i="23"/>
  <c r="DB42" i="24"/>
  <c r="DG42" i="25"/>
  <c r="DT42" i="23"/>
  <c r="CQ42" i="22"/>
  <c r="DZ42" i="20"/>
  <c r="DO42" i="18"/>
  <c r="CX42" i="23"/>
  <c r="CO42" i="23"/>
  <c r="EF42" i="24"/>
  <c r="DL42" i="18"/>
  <c r="CY42" i="26"/>
  <c r="DD42" i="21"/>
  <c r="EF42" i="18"/>
  <c r="DI42" i="22"/>
  <c r="DU42" i="16"/>
  <c r="EC42" i="26"/>
  <c r="DP42" i="22"/>
  <c r="DI42" i="18"/>
  <c r="DA42" i="24"/>
  <c r="DR42" i="20"/>
  <c r="BS43" i="16"/>
  <c r="X52" i="2"/>
  <c r="BI43" i="24"/>
  <c r="CW42" i="16"/>
  <c r="DQ42" i="26"/>
  <c r="CZ42" i="16"/>
  <c r="DW42" i="26"/>
  <c r="CB43" i="23"/>
  <c r="BW43" i="22"/>
  <c r="BA43" i="20"/>
  <c r="DS42" i="20"/>
  <c r="DM42" i="19"/>
  <c r="BL43" i="25"/>
  <c r="DD42" i="26"/>
  <c r="DY42" i="19"/>
  <c r="DP42" i="26"/>
  <c r="EC42" i="20"/>
  <c r="DV42" i="18"/>
  <c r="DQ42" i="25"/>
  <c r="CY42" i="18"/>
  <c r="DB42" i="26"/>
  <c r="DC42" i="23"/>
  <c r="EB42" i="25"/>
  <c r="DF42" i="17"/>
  <c r="E56" i="2"/>
  <c r="D56" i="2"/>
  <c r="H56" i="2"/>
  <c r="G56" i="2"/>
  <c r="F56" i="2"/>
  <c r="C56" i="2"/>
  <c r="B56" i="2"/>
  <c r="A57" i="2"/>
  <c r="DT42" i="25"/>
  <c r="AU43" i="20"/>
  <c r="AY43" i="24"/>
  <c r="BS43" i="26"/>
  <c r="DW42" i="18"/>
  <c r="BZ43" i="25"/>
  <c r="DZ42" i="23"/>
  <c r="DF42" i="22"/>
  <c r="BI43" i="18"/>
  <c r="BI43" i="26"/>
  <c r="AX51" i="7"/>
  <c r="AP51" i="7"/>
  <c r="AH51" i="7"/>
  <c r="Z51" i="7"/>
  <c r="R51" i="7"/>
  <c r="BD51" i="7"/>
  <c r="AV51" i="7"/>
  <c r="AN51" i="7"/>
  <c r="AF51" i="7"/>
  <c r="X51" i="7"/>
  <c r="P51" i="7"/>
  <c r="AW51" i="7"/>
  <c r="AO51" i="7"/>
  <c r="AG51" i="7"/>
  <c r="Y51" i="7"/>
  <c r="Q51" i="7"/>
  <c r="BC51" i="7"/>
  <c r="AU51" i="7"/>
  <c r="AM51" i="7"/>
  <c r="AE51" i="7"/>
  <c r="W51" i="7"/>
  <c r="O51" i="7"/>
  <c r="BB51" i="7"/>
  <c r="AT51" i="7"/>
  <c r="AL51" i="7"/>
  <c r="AD51" i="7"/>
  <c r="V51" i="7"/>
  <c r="N51" i="7"/>
  <c r="BA51" i="7"/>
  <c r="AS51" i="7"/>
  <c r="AK51" i="7"/>
  <c r="AC51" i="7"/>
  <c r="U51" i="7"/>
  <c r="M51" i="7"/>
  <c r="AY51" i="7"/>
  <c r="AQ51" i="7"/>
  <c r="AI51" i="7"/>
  <c r="AA51" i="7"/>
  <c r="S51" i="7"/>
  <c r="AZ51" i="7"/>
  <c r="AR51" i="7"/>
  <c r="AJ51" i="7"/>
  <c r="AB51" i="7"/>
  <c r="T51" i="7"/>
  <c r="L51" i="7"/>
  <c r="J51" i="7"/>
  <c r="I51" i="7"/>
  <c r="K51" i="7"/>
  <c r="EE42" i="17"/>
  <c r="CL43" i="25"/>
  <c r="BO43" i="22"/>
  <c r="CM43" i="19"/>
  <c r="AP44" i="17"/>
  <c r="AH44" i="17"/>
  <c r="Z44" i="17"/>
  <c r="R44" i="17"/>
  <c r="BK44" i="17" s="1"/>
  <c r="J44" i="17"/>
  <c r="B44" i="17"/>
  <c r="AO44" i="17"/>
  <c r="CH44" i="17" s="1"/>
  <c r="AG44" i="17"/>
  <c r="Y44" i="17"/>
  <c r="BR44" i="17" s="1"/>
  <c r="Q44" i="17"/>
  <c r="I44" i="17"/>
  <c r="AT44" i="17"/>
  <c r="AJ44" i="17"/>
  <c r="X44" i="17"/>
  <c r="N44" i="17"/>
  <c r="D44" i="17"/>
  <c r="AS44" i="17"/>
  <c r="CL44" i="17" s="1"/>
  <c r="AI44" i="17"/>
  <c r="W44" i="17"/>
  <c r="M44" i="17"/>
  <c r="BF44" i="17" s="1"/>
  <c r="C44" i="17"/>
  <c r="AR44" i="17"/>
  <c r="AF44" i="17"/>
  <c r="V44" i="17"/>
  <c r="L44" i="17"/>
  <c r="BE44" i="17" s="1"/>
  <c r="AQ44" i="17"/>
  <c r="AE44" i="17"/>
  <c r="U44" i="17"/>
  <c r="K44" i="17"/>
  <c r="AD44" i="17"/>
  <c r="H44" i="17"/>
  <c r="AC44" i="17"/>
  <c r="G44" i="17"/>
  <c r="CF44" i="17" s="1"/>
  <c r="AB44" i="17"/>
  <c r="F44" i="17"/>
  <c r="CK44" i="17" s="1"/>
  <c r="AA44" i="17"/>
  <c r="BT44" i="17" s="1"/>
  <c r="E44" i="17"/>
  <c r="AM44" i="17"/>
  <c r="S44" i="17"/>
  <c r="AN44" i="17"/>
  <c r="AL44" i="17"/>
  <c r="AK44" i="17"/>
  <c r="T44" i="17"/>
  <c r="P44" i="17"/>
  <c r="O44" i="17"/>
  <c r="AT44" i="26"/>
  <c r="AL44" i="26"/>
  <c r="AD44" i="26"/>
  <c r="V44" i="26"/>
  <c r="N44" i="26"/>
  <c r="F44" i="26"/>
  <c r="AR44" i="26"/>
  <c r="AJ44" i="26"/>
  <c r="AB44" i="26"/>
  <c r="T44" i="26"/>
  <c r="L44" i="26"/>
  <c r="D44" i="26"/>
  <c r="BP44" i="26" s="1"/>
  <c r="AI44" i="26"/>
  <c r="Y44" i="26"/>
  <c r="BR44" i="26" s="1"/>
  <c r="O44" i="26"/>
  <c r="BH44" i="26" s="1"/>
  <c r="C44" i="26"/>
  <c r="AS44" i="26"/>
  <c r="AH44" i="26"/>
  <c r="CA44" i="26" s="1"/>
  <c r="X44" i="26"/>
  <c r="M44" i="26"/>
  <c r="B44" i="26"/>
  <c r="AP44" i="26"/>
  <c r="CI44" i="26" s="1"/>
  <c r="AF44" i="26"/>
  <c r="BY44" i="26" s="1"/>
  <c r="U44" i="26"/>
  <c r="J44" i="26"/>
  <c r="AG44" i="26"/>
  <c r="BZ44" i="26" s="1"/>
  <c r="Q44" i="26"/>
  <c r="AQ44" i="26"/>
  <c r="AA44" i="26"/>
  <c r="I44" i="26"/>
  <c r="AK44" i="26"/>
  <c r="K44" i="26"/>
  <c r="AE44" i="26"/>
  <c r="H44" i="26"/>
  <c r="AC44" i="26"/>
  <c r="G44" i="26"/>
  <c r="AN44" i="26"/>
  <c r="AM44" i="26"/>
  <c r="S44" i="26"/>
  <c r="BL44" i="26" s="1"/>
  <c r="W44" i="26"/>
  <c r="R44" i="26"/>
  <c r="BK44" i="26" s="1"/>
  <c r="P44" i="26"/>
  <c r="E44" i="26"/>
  <c r="Z44" i="26"/>
  <c r="AO44" i="26"/>
  <c r="AZ43" i="20"/>
  <c r="CQ42" i="26"/>
  <c r="DL42" i="22"/>
  <c r="CN42" i="25"/>
  <c r="EE42" i="16"/>
  <c r="CD43" i="17"/>
  <c r="CD43" i="26"/>
  <c r="CC43" i="20"/>
  <c r="CH43" i="17"/>
  <c r="CH43" i="25"/>
  <c r="CW42" i="22"/>
  <c r="EF42" i="17"/>
  <c r="BJ43" i="18"/>
  <c r="BJ43" i="26"/>
  <c r="DI42" i="25"/>
  <c r="DM42" i="16"/>
  <c r="AW51" i="6"/>
  <c r="AO51" i="6"/>
  <c r="AG51" i="6"/>
  <c r="Y51" i="6"/>
  <c r="Q51" i="6"/>
  <c r="BD51" i="6"/>
  <c r="AV51" i="6"/>
  <c r="AN51" i="6"/>
  <c r="AF51" i="6"/>
  <c r="X51" i="6"/>
  <c r="P51" i="6"/>
  <c r="BC51" i="6"/>
  <c r="AU51" i="6"/>
  <c r="AM51" i="6"/>
  <c r="AE51" i="6"/>
  <c r="W51" i="6"/>
  <c r="O51" i="6"/>
  <c r="BB51" i="6"/>
  <c r="AT51" i="6"/>
  <c r="AL51" i="6"/>
  <c r="AD51" i="6"/>
  <c r="V51" i="6"/>
  <c r="N51" i="6"/>
  <c r="BA51" i="6"/>
  <c r="AS51" i="6"/>
  <c r="AK51" i="6"/>
  <c r="AC51" i="6"/>
  <c r="U51" i="6"/>
  <c r="M51" i="6"/>
  <c r="AZ51" i="6"/>
  <c r="AR51" i="6"/>
  <c r="AJ51" i="6"/>
  <c r="AB51" i="6"/>
  <c r="T51" i="6"/>
  <c r="L51" i="6"/>
  <c r="AY51" i="6"/>
  <c r="AQ51" i="6"/>
  <c r="AI51" i="6"/>
  <c r="AA51" i="6"/>
  <c r="S51" i="6"/>
  <c r="AX51" i="6"/>
  <c r="AP51" i="6"/>
  <c r="AH51" i="6"/>
  <c r="Z51" i="6"/>
  <c r="R51" i="6"/>
  <c r="I51" i="6"/>
  <c r="K51" i="6"/>
  <c r="J51" i="6"/>
  <c r="DQ42" i="24"/>
  <c r="CN42" i="23"/>
  <c r="EF42" i="16"/>
  <c r="F56" i="3"/>
  <c r="E56" i="3"/>
  <c r="A57" i="3"/>
  <c r="H56" i="3"/>
  <c r="C56" i="3"/>
  <c r="B56" i="3"/>
  <c r="D56" i="3"/>
  <c r="G56" i="3"/>
  <c r="AW43" i="26"/>
  <c r="CQ42" i="23"/>
  <c r="EA42" i="24"/>
  <c r="DA42" i="23"/>
  <c r="CO42" i="17"/>
  <c r="CR42" i="25"/>
  <c r="DX42" i="21"/>
  <c r="DP42" i="16"/>
  <c r="BF43" i="18"/>
  <c r="BF43" i="26"/>
  <c r="CJ43" i="19"/>
  <c r="CJ43" i="25"/>
  <c r="DV42" i="22"/>
  <c r="DR42" i="23"/>
  <c r="DF42" i="19"/>
  <c r="ED42" i="21"/>
  <c r="DT42" i="26"/>
  <c r="CS42" i="26"/>
  <c r="DS42" i="19"/>
  <c r="CZ42" i="23"/>
  <c r="CT42" i="16"/>
  <c r="CP42" i="26"/>
  <c r="DT42" i="19"/>
  <c r="CT42" i="26"/>
  <c r="CW42" i="21"/>
  <c r="DA42" i="18"/>
  <c r="DD42" i="24"/>
  <c r="EE42" i="19"/>
  <c r="DO42" i="24"/>
  <c r="DU42" i="18"/>
  <c r="DH42" i="21"/>
  <c r="EA42" i="25"/>
  <c r="DC42" i="18"/>
  <c r="CX42" i="19"/>
  <c r="DM42" i="24"/>
  <c r="DT42" i="16"/>
  <c r="EA42" i="26"/>
  <c r="DE42" i="19"/>
  <c r="DZ42" i="21"/>
  <c r="DG42" i="23"/>
  <c r="DD42" i="18"/>
  <c r="CW42" i="18"/>
  <c r="DK42" i="17"/>
  <c r="DK42" i="19"/>
  <c r="EA42" i="22"/>
  <c r="DM42" i="18"/>
  <c r="DZ42" i="26"/>
  <c r="DD42" i="22"/>
  <c r="CW42" i="26"/>
  <c r="BS43" i="24"/>
  <c r="AX51" i="10"/>
  <c r="AP51" i="10"/>
  <c r="AH51" i="10"/>
  <c r="Z51" i="10"/>
  <c r="R51" i="10"/>
  <c r="AW51" i="10"/>
  <c r="AO51" i="10"/>
  <c r="AG51" i="10"/>
  <c r="Y51" i="10"/>
  <c r="Q51" i="10"/>
  <c r="BD51" i="10"/>
  <c r="AV51" i="10"/>
  <c r="AN51" i="10"/>
  <c r="AF51" i="10"/>
  <c r="X51" i="10"/>
  <c r="P51" i="10"/>
  <c r="BB51" i="10"/>
  <c r="AT51" i="10"/>
  <c r="AL51" i="10"/>
  <c r="AD51" i="10"/>
  <c r="V51" i="10"/>
  <c r="N51" i="10"/>
  <c r="BA51" i="10"/>
  <c r="AS51" i="10"/>
  <c r="AK51" i="10"/>
  <c r="AC51" i="10"/>
  <c r="U51" i="10"/>
  <c r="M51" i="10"/>
  <c r="AZ51" i="10"/>
  <c r="AR51" i="10"/>
  <c r="AJ51" i="10"/>
  <c r="AB51" i="10"/>
  <c r="T51" i="10"/>
  <c r="L51" i="10"/>
  <c r="AY51" i="10"/>
  <c r="AQ51" i="10"/>
  <c r="AI51" i="10"/>
  <c r="AA51" i="10"/>
  <c r="S51" i="10"/>
  <c r="O51" i="10"/>
  <c r="BC51" i="10"/>
  <c r="AU51" i="10"/>
  <c r="AM51" i="10"/>
  <c r="AE51" i="10"/>
  <c r="W51" i="10"/>
  <c r="J51" i="10"/>
  <c r="I51" i="10"/>
  <c r="K51" i="10"/>
  <c r="BW44" i="17"/>
  <c r="CF43" i="23"/>
  <c r="CE43" i="22"/>
  <c r="BB43" i="19"/>
  <c r="EE42" i="21"/>
  <c r="AX43" i="21"/>
  <c r="BC43" i="20"/>
  <c r="CQ42" i="19"/>
  <c r="ED42" i="19"/>
  <c r="DQ42" i="23"/>
  <c r="CV42" i="18"/>
  <c r="CW42" i="23"/>
  <c r="DY42" i="21"/>
  <c r="DB42" i="21"/>
  <c r="DX42" i="23"/>
  <c r="DX42" i="18"/>
  <c r="EB42" i="17"/>
  <c r="CX42" i="22"/>
  <c r="DY42" i="18"/>
  <c r="CP42" i="21"/>
  <c r="DE42" i="21"/>
  <c r="EC42" i="21"/>
  <c r="CT42" i="20"/>
  <c r="DT42" i="17"/>
  <c r="BX43" i="23"/>
  <c r="AU43" i="19"/>
  <c r="AY43" i="17"/>
  <c r="AY43" i="25"/>
  <c r="CI43" i="22"/>
  <c r="BS43" i="20"/>
  <c r="CQ42" i="18"/>
  <c r="BZ43" i="18"/>
  <c r="BZ43" i="26"/>
  <c r="F56" i="13"/>
  <c r="E56" i="13"/>
  <c r="D56" i="13"/>
  <c r="C56" i="13"/>
  <c r="B56" i="13"/>
  <c r="A57" i="13"/>
  <c r="H56" i="13"/>
  <c r="G56" i="13"/>
  <c r="DW42" i="17"/>
  <c r="DO42" i="21"/>
  <c r="BT43" i="22"/>
  <c r="BI43" i="19"/>
  <c r="CQ42" i="24"/>
  <c r="G56" i="4"/>
  <c r="F56" i="4"/>
  <c r="B56" i="4"/>
  <c r="A57" i="4"/>
  <c r="H56" i="4"/>
  <c r="E56" i="4"/>
  <c r="D56" i="4"/>
  <c r="C56" i="4"/>
  <c r="AW51" i="9"/>
  <c r="AO51" i="9"/>
  <c r="AG51" i="9"/>
  <c r="Y51" i="9"/>
  <c r="Q51" i="9"/>
  <c r="BD51" i="9"/>
  <c r="AV51" i="9"/>
  <c r="AN51" i="9"/>
  <c r="AF51" i="9"/>
  <c r="X51" i="9"/>
  <c r="P51" i="9"/>
  <c r="BC51" i="9"/>
  <c r="AU51" i="9"/>
  <c r="AM51" i="9"/>
  <c r="AE51" i="9"/>
  <c r="W51" i="9"/>
  <c r="O51" i="9"/>
  <c r="AZ51" i="9"/>
  <c r="AR51" i="9"/>
  <c r="AJ51" i="9"/>
  <c r="AB51" i="9"/>
  <c r="T51" i="9"/>
  <c r="L51" i="9"/>
  <c r="BB51" i="9"/>
  <c r="AL51" i="9"/>
  <c r="V51" i="9"/>
  <c r="BA51" i="9"/>
  <c r="AK51" i="9"/>
  <c r="U51" i="9"/>
  <c r="AY51" i="9"/>
  <c r="AI51" i="9"/>
  <c r="S51" i="9"/>
  <c r="AX51" i="9"/>
  <c r="AH51" i="9"/>
  <c r="R51" i="9"/>
  <c r="AT51" i="9"/>
  <c r="AD51" i="9"/>
  <c r="N51" i="9"/>
  <c r="AS51" i="9"/>
  <c r="AC51" i="9"/>
  <c r="M51" i="9"/>
  <c r="AQ51" i="9"/>
  <c r="AA51" i="9"/>
  <c r="AP51" i="9"/>
  <c r="Z51" i="9"/>
  <c r="I51" i="9"/>
  <c r="K51" i="9"/>
  <c r="J51" i="9"/>
  <c r="DP42" i="21"/>
  <c r="CL43" i="17"/>
  <c r="CL43" i="26"/>
  <c r="BO43" i="23"/>
  <c r="CM43" i="20"/>
  <c r="BA44" i="26"/>
  <c r="AM44" i="19"/>
  <c r="AE44" i="19"/>
  <c r="W44" i="19"/>
  <c r="O44" i="19"/>
  <c r="G44" i="19"/>
  <c r="AT44" i="19"/>
  <c r="AL44" i="19"/>
  <c r="CE44" i="19" s="1"/>
  <c r="AD44" i="19"/>
  <c r="V44" i="19"/>
  <c r="N44" i="19"/>
  <c r="F44" i="19"/>
  <c r="AS44" i="19"/>
  <c r="AK44" i="19"/>
  <c r="AC44" i="19"/>
  <c r="U44" i="19"/>
  <c r="M44" i="19"/>
  <c r="E44" i="19"/>
  <c r="AQ44" i="19"/>
  <c r="AI44" i="19"/>
  <c r="AA44" i="19"/>
  <c r="S44" i="19"/>
  <c r="K44" i="19"/>
  <c r="C44" i="19"/>
  <c r="AP44" i="19"/>
  <c r="AH44" i="19"/>
  <c r="Z44" i="19"/>
  <c r="R44" i="19"/>
  <c r="J44" i="19"/>
  <c r="B44" i="19"/>
  <c r="AF44" i="19"/>
  <c r="I44" i="19"/>
  <c r="AB44" i="19"/>
  <c r="H44" i="19"/>
  <c r="AR44" i="19"/>
  <c r="X44" i="19"/>
  <c r="AO44" i="19"/>
  <c r="L44" i="19"/>
  <c r="AN44" i="19"/>
  <c r="D44" i="19"/>
  <c r="AJ44" i="19"/>
  <c r="AG44" i="19"/>
  <c r="T44" i="19"/>
  <c r="Y44" i="19"/>
  <c r="Q44" i="19"/>
  <c r="P44" i="19"/>
  <c r="BP43" i="17"/>
  <c r="AZ43" i="21"/>
  <c r="CQ42" i="17"/>
  <c r="CZ42" i="17"/>
  <c r="CD43" i="19"/>
  <c r="CC43" i="21"/>
  <c r="CH43" i="18"/>
  <c r="CH43" i="26"/>
  <c r="DN42" i="21"/>
  <c r="DU42" i="23"/>
  <c r="BV43" i="25"/>
  <c r="AV43" i="22"/>
  <c r="CR42" i="19"/>
  <c r="CR42" i="20"/>
  <c r="DF42" i="21"/>
  <c r="CF43" i="19"/>
  <c r="CF43" i="25"/>
  <c r="AW43" i="18"/>
  <c r="DC42" i="26"/>
  <c r="DT42" i="20"/>
  <c r="CB43" i="17"/>
  <c r="DF42" i="26"/>
  <c r="CR42" i="17"/>
  <c r="DC42" i="25"/>
  <c r="CX42" i="17"/>
  <c r="DG42" i="21"/>
  <c r="EB42" i="20"/>
  <c r="CP42" i="25"/>
  <c r="EA42" i="17"/>
  <c r="CQ42" i="21"/>
  <c r="CY42" i="16"/>
  <c r="DH42" i="26"/>
  <c r="DE42" i="20"/>
  <c r="ED42" i="23"/>
  <c r="DH42" i="16"/>
  <c r="DM42" i="26"/>
  <c r="DJ42" i="19"/>
  <c r="EE42" i="26"/>
  <c r="DZ42" i="22"/>
  <c r="DQ42" i="18"/>
  <c r="CP42" i="24"/>
  <c r="CV42" i="19"/>
  <c r="DT42" i="24"/>
  <c r="DB42" i="17"/>
  <c r="CO42" i="21"/>
  <c r="DA42" i="19"/>
  <c r="CW42" i="24"/>
  <c r="DI42" i="21"/>
  <c r="EB42" i="21"/>
  <c r="DF42" i="25"/>
  <c r="CT42" i="19"/>
  <c r="DX42" i="22"/>
  <c r="CP42" i="23"/>
  <c r="DX42" i="24"/>
  <c r="DZ42" i="24"/>
  <c r="DM42" i="17"/>
  <c r="DV42" i="19"/>
  <c r="DO42" i="22"/>
  <c r="DB42" i="18"/>
  <c r="CX42" i="26"/>
  <c r="CS42" i="24"/>
  <c r="DK42" i="16"/>
  <c r="DO42" i="16"/>
  <c r="AP44" i="16"/>
  <c r="AH44" i="16"/>
  <c r="Z44" i="16"/>
  <c r="R44" i="16"/>
  <c r="J44" i="16"/>
  <c r="B44" i="16"/>
  <c r="CD44" i="16" s="1"/>
  <c r="AO44" i="16"/>
  <c r="AG44" i="16"/>
  <c r="Y44" i="16"/>
  <c r="Q44" i="16"/>
  <c r="I44" i="16"/>
  <c r="AL44" i="16"/>
  <c r="AB44" i="16"/>
  <c r="BU44" i="16" s="1"/>
  <c r="P44" i="16"/>
  <c r="F44" i="16"/>
  <c r="AK44" i="16"/>
  <c r="AA44" i="16"/>
  <c r="BT44" i="16" s="1"/>
  <c r="O44" i="16"/>
  <c r="E44" i="16"/>
  <c r="AS44" i="16"/>
  <c r="AI44" i="16"/>
  <c r="W44" i="16"/>
  <c r="M44" i="16"/>
  <c r="C44" i="16"/>
  <c r="AQ44" i="16"/>
  <c r="X44" i="16"/>
  <c r="H44" i="16"/>
  <c r="AN44" i="16"/>
  <c r="V44" i="16"/>
  <c r="G44" i="16"/>
  <c r="AM44" i="16"/>
  <c r="U44" i="16"/>
  <c r="D44" i="16"/>
  <c r="AJ44" i="16"/>
  <c r="T44" i="16"/>
  <c r="AE44" i="16"/>
  <c r="N44" i="16"/>
  <c r="S44" i="16"/>
  <c r="L44" i="16"/>
  <c r="K44" i="16"/>
  <c r="AT44" i="16"/>
  <c r="AR44" i="16"/>
  <c r="AF44" i="16"/>
  <c r="AC44" i="16"/>
  <c r="AD44" i="16"/>
  <c r="DS42" i="23"/>
  <c r="DN42" i="17"/>
  <c r="CJ43" i="24"/>
  <c r="BH43" i="22"/>
  <c r="BX43" i="16"/>
  <c r="CS42" i="25"/>
  <c r="D52" i="11"/>
  <c r="C52" i="11"/>
  <c r="B52" i="11"/>
  <c r="H52" i="11"/>
  <c r="G52" i="11"/>
  <c r="F52" i="11"/>
  <c r="E52" i="11"/>
  <c r="A53" i="11"/>
  <c r="BZ43" i="19"/>
  <c r="DE42" i="25"/>
  <c r="BI43" i="20"/>
  <c r="CQ42" i="20"/>
  <c r="DJ42" i="26"/>
  <c r="CL43" i="19"/>
  <c r="BO43" i="24"/>
  <c r="CM43" i="21"/>
  <c r="CD44" i="26"/>
  <c r="BI44" i="26"/>
  <c r="BI44" i="17"/>
  <c r="BV44" i="26"/>
  <c r="BH44" i="17"/>
  <c r="AT44" i="20"/>
  <c r="AL44" i="20"/>
  <c r="AD44" i="20"/>
  <c r="V44" i="20"/>
  <c r="N44" i="20"/>
  <c r="F44" i="20"/>
  <c r="AR44" i="20"/>
  <c r="AJ44" i="20"/>
  <c r="AB44" i="20"/>
  <c r="T44" i="20"/>
  <c r="L44" i="20"/>
  <c r="D44" i="20"/>
  <c r="AW44" i="20" s="1"/>
  <c r="AQ44" i="20"/>
  <c r="AG44" i="20"/>
  <c r="W44" i="20"/>
  <c r="K44" i="20"/>
  <c r="AP44" i="20"/>
  <c r="AF44" i="20"/>
  <c r="U44" i="20"/>
  <c r="J44" i="20"/>
  <c r="AO44" i="20"/>
  <c r="AE44" i="20"/>
  <c r="S44" i="20"/>
  <c r="I44" i="20"/>
  <c r="AN44" i="20"/>
  <c r="AC44" i="20"/>
  <c r="R44" i="20"/>
  <c r="H44" i="20"/>
  <c r="AM44" i="20"/>
  <c r="AA44" i="20"/>
  <c r="Q44" i="20"/>
  <c r="G44" i="20"/>
  <c r="AK44" i="20"/>
  <c r="Z44" i="20"/>
  <c r="P44" i="20"/>
  <c r="E44" i="20"/>
  <c r="Y44" i="20"/>
  <c r="X44" i="20"/>
  <c r="M44" i="20"/>
  <c r="C44" i="20"/>
  <c r="B44" i="20"/>
  <c r="AI44" i="20"/>
  <c r="AS44" i="20"/>
  <c r="AH44" i="20"/>
  <c r="O44" i="20"/>
  <c r="BP43" i="25"/>
  <c r="AZ43" i="22"/>
  <c r="DC42" i="21"/>
  <c r="CD43" i="20"/>
  <c r="BE43" i="17"/>
  <c r="BE43" i="25"/>
  <c r="CC43" i="22"/>
  <c r="CH43" i="19"/>
  <c r="CK43" i="19"/>
  <c r="DB42" i="22"/>
  <c r="DP42" i="19"/>
  <c r="BV43" i="26"/>
  <c r="AV43" i="23"/>
  <c r="BJ43" i="20"/>
  <c r="BQ43" i="17"/>
  <c r="BQ43" i="25"/>
  <c r="DE42" i="18"/>
  <c r="DR42" i="26"/>
  <c r="DE42" i="17"/>
  <c r="BN43" i="21"/>
  <c r="CF43" i="17"/>
  <c r="CF43" i="26"/>
  <c r="AW43" i="20"/>
  <c r="CE43" i="17"/>
  <c r="CE43" i="25"/>
  <c r="DC42" i="17"/>
  <c r="DK42" i="25"/>
  <c r="DI42" i="20"/>
  <c r="DA42" i="16"/>
  <c r="CY42" i="25"/>
  <c r="CB43" i="18"/>
  <c r="CB43" i="26"/>
  <c r="CP42" i="19"/>
  <c r="DA42" i="25"/>
  <c r="BF43" i="20"/>
  <c r="BW43" i="17"/>
  <c r="BW43" i="25"/>
  <c r="BB43" i="22"/>
  <c r="CJ43" i="18"/>
  <c r="CS42" i="21"/>
  <c r="DZ42" i="19"/>
  <c r="CO42" i="16"/>
  <c r="CZ42" i="21"/>
  <c r="DM42" i="20"/>
  <c r="EF42" i="22"/>
  <c r="CA43" i="26"/>
  <c r="BY43" i="19"/>
  <c r="DC42" i="16"/>
  <c r="CG43" i="17"/>
  <c r="CG43" i="26"/>
  <c r="BH43" i="17"/>
  <c r="DM42" i="21"/>
  <c r="EC42" i="23"/>
  <c r="DW42" i="16"/>
  <c r="DU42" i="25"/>
  <c r="CN42" i="20"/>
  <c r="DV42" i="26"/>
  <c r="DA42" i="22"/>
  <c r="CU42" i="18"/>
  <c r="DK42" i="18"/>
  <c r="DQ42" i="21"/>
  <c r="DQ42" i="20"/>
  <c r="DB42" i="19"/>
  <c r="EA42" i="21"/>
  <c r="DV42" i="20"/>
  <c r="EB42" i="24"/>
  <c r="DV42" i="21"/>
  <c r="DS42" i="17"/>
  <c r="DY42" i="25"/>
  <c r="CU42" i="19"/>
  <c r="CO42" i="22"/>
  <c r="CV42" i="23"/>
  <c r="DG42" i="24"/>
  <c r="DL42" i="16"/>
  <c r="DY42" i="17"/>
  <c r="DF42" i="20"/>
  <c r="DR42" i="22"/>
  <c r="DP42" i="24"/>
  <c r="BJ44" i="17"/>
  <c r="A45" i="26"/>
  <c r="A45" i="25"/>
  <c r="A45" i="24"/>
  <c r="A45" i="23"/>
  <c r="A45" i="22"/>
  <c r="A45" i="21"/>
  <c r="A45" i="20"/>
  <c r="A45" i="19"/>
  <c r="A45" i="17"/>
  <c r="A45" i="16"/>
  <c r="AO45" i="15"/>
  <c r="AG45" i="15"/>
  <c r="Y45" i="15"/>
  <c r="Q45" i="15"/>
  <c r="I45" i="15"/>
  <c r="AM45" i="15"/>
  <c r="AD45" i="15"/>
  <c r="U45" i="15"/>
  <c r="L45" i="15"/>
  <c r="C45" i="15"/>
  <c r="A46" i="15"/>
  <c r="AL45" i="15"/>
  <c r="AC45" i="15"/>
  <c r="T45" i="15"/>
  <c r="K45" i="15"/>
  <c r="B45" i="15"/>
  <c r="AS45" i="15"/>
  <c r="AJ45" i="15"/>
  <c r="AA45" i="15"/>
  <c r="R45" i="15"/>
  <c r="H45" i="15"/>
  <c r="AR45" i="15"/>
  <c r="AE45" i="15"/>
  <c r="O45" i="15"/>
  <c r="AQ45" i="15"/>
  <c r="AB45" i="15"/>
  <c r="N45" i="15"/>
  <c r="AN45" i="15"/>
  <c r="X45" i="15"/>
  <c r="J45" i="15"/>
  <c r="AT45" i="15"/>
  <c r="V45" i="15"/>
  <c r="AP45" i="15"/>
  <c r="S45" i="15"/>
  <c r="A45" i="18"/>
  <c r="AK45" i="15"/>
  <c r="P45" i="15"/>
  <c r="AI45" i="15"/>
  <c r="M45" i="15"/>
  <c r="AF45" i="15"/>
  <c r="F45" i="15"/>
  <c r="W45" i="15"/>
  <c r="D45" i="15"/>
  <c r="E45" i="15"/>
  <c r="AH45" i="15"/>
  <c r="Z45" i="15"/>
  <c r="G45" i="15"/>
  <c r="AY43" i="23"/>
  <c r="CH43" i="24"/>
  <c r="CV42" i="17"/>
  <c r="CG43" i="23"/>
  <c r="CZ42" i="19"/>
  <c r="CI43" i="23"/>
  <c r="DE42" i="26"/>
  <c r="DM42" i="23"/>
  <c r="DZ42" i="16"/>
  <c r="ED42" i="17"/>
  <c r="BO43" i="17"/>
  <c r="E56" i="12"/>
  <c r="D56" i="12"/>
  <c r="C56" i="12"/>
  <c r="B56" i="12"/>
  <c r="A57" i="12"/>
  <c r="H56" i="12"/>
  <c r="G56" i="12"/>
  <c r="F56" i="12"/>
  <c r="CN42" i="19"/>
  <c r="EB42" i="26"/>
  <c r="DX42" i="20"/>
  <c r="DI42" i="19"/>
  <c r="DU42" i="26"/>
  <c r="BX43" i="25"/>
  <c r="AU43" i="22"/>
  <c r="AY43" i="19"/>
  <c r="BS43" i="21"/>
  <c r="CS42" i="17"/>
  <c r="BA51" i="12"/>
  <c r="AS51" i="12"/>
  <c r="AK51" i="12"/>
  <c r="AC51" i="12"/>
  <c r="U51" i="12"/>
  <c r="M51" i="12"/>
  <c r="AZ51" i="12"/>
  <c r="AR51" i="12"/>
  <c r="AJ51" i="12"/>
  <c r="AB51" i="12"/>
  <c r="T51" i="12"/>
  <c r="L51" i="12"/>
  <c r="AY51" i="12"/>
  <c r="AQ51" i="12"/>
  <c r="AI51" i="12"/>
  <c r="AA51" i="12"/>
  <c r="S51" i="12"/>
  <c r="AX51" i="12"/>
  <c r="AP51" i="12"/>
  <c r="AH51" i="12"/>
  <c r="Z51" i="12"/>
  <c r="R51" i="12"/>
  <c r="AW51" i="12"/>
  <c r="AO51" i="12"/>
  <c r="AG51" i="12"/>
  <c r="Y51" i="12"/>
  <c r="Q51" i="12"/>
  <c r="BD51" i="12"/>
  <c r="AV51" i="12"/>
  <c r="AN51" i="12"/>
  <c r="AF51" i="12"/>
  <c r="X51" i="12"/>
  <c r="P51" i="12"/>
  <c r="BC51" i="12"/>
  <c r="AU51" i="12"/>
  <c r="AM51" i="12"/>
  <c r="AE51" i="12"/>
  <c r="W51" i="12"/>
  <c r="O51" i="12"/>
  <c r="BB51" i="12"/>
  <c r="AT51" i="12"/>
  <c r="AL51" i="12"/>
  <c r="AD51" i="12"/>
  <c r="V51" i="12"/>
  <c r="N51" i="12"/>
  <c r="I51" i="12"/>
  <c r="K51" i="12"/>
  <c r="J51" i="12"/>
  <c r="ED42" i="25"/>
  <c r="CS42" i="23"/>
  <c r="CU42" i="21"/>
  <c r="ED42" i="24"/>
  <c r="BI43" i="21"/>
  <c r="CN42" i="18"/>
  <c r="DY42" i="16"/>
  <c r="DA42" i="21"/>
  <c r="EF42" i="19"/>
  <c r="CL43" i="20"/>
  <c r="CM43" i="22"/>
  <c r="CA44" i="17"/>
  <c r="BL44" i="17"/>
  <c r="BT44" i="26"/>
  <c r="CE44" i="26"/>
  <c r="CE44" i="17"/>
  <c r="AM44" i="21"/>
  <c r="AE44" i="21"/>
  <c r="W44" i="21"/>
  <c r="O44" i="21"/>
  <c r="G44" i="21"/>
  <c r="AT44" i="21"/>
  <c r="AL44" i="21"/>
  <c r="AD44" i="21"/>
  <c r="V44" i="21"/>
  <c r="N44" i="21"/>
  <c r="F44" i="21"/>
  <c r="AQ44" i="21"/>
  <c r="AI44" i="21"/>
  <c r="AA44" i="21"/>
  <c r="BT44" i="21" s="1"/>
  <c r="S44" i="21"/>
  <c r="K44" i="21"/>
  <c r="C44" i="21"/>
  <c r="AR44" i="21"/>
  <c r="AF44" i="21"/>
  <c r="R44" i="21"/>
  <c r="E44" i="21"/>
  <c r="AP44" i="21"/>
  <c r="AC44" i="21"/>
  <c r="Q44" i="21"/>
  <c r="D44" i="21"/>
  <c r="AO44" i="21"/>
  <c r="AB44" i="21"/>
  <c r="P44" i="21"/>
  <c r="B44" i="21"/>
  <c r="AN44" i="21"/>
  <c r="CG44" i="21" s="1"/>
  <c r="Z44" i="21"/>
  <c r="M44" i="21"/>
  <c r="AK44" i="21"/>
  <c r="Y44" i="21"/>
  <c r="L44" i="21"/>
  <c r="AG44" i="21"/>
  <c r="X44" i="21"/>
  <c r="U44" i="21"/>
  <c r="BN44" i="21" s="1"/>
  <c r="T44" i="21"/>
  <c r="J44" i="21"/>
  <c r="AH44" i="21"/>
  <c r="AS44" i="21"/>
  <c r="AJ44" i="21"/>
  <c r="H44" i="21"/>
  <c r="I44" i="21"/>
  <c r="BP43" i="19"/>
  <c r="CS42" i="16"/>
  <c r="BD51" i="5"/>
  <c r="AV51" i="5"/>
  <c r="AN51" i="5"/>
  <c r="AF51" i="5"/>
  <c r="X51" i="5"/>
  <c r="P51" i="5"/>
  <c r="BC51" i="5"/>
  <c r="AU51" i="5"/>
  <c r="AM51" i="5"/>
  <c r="AE51" i="5"/>
  <c r="W51" i="5"/>
  <c r="O51" i="5"/>
  <c r="AY51" i="5"/>
  <c r="AQ51" i="5"/>
  <c r="AI51" i="5"/>
  <c r="AA51" i="5"/>
  <c r="S51" i="5"/>
  <c r="AX51" i="5"/>
  <c r="AP51" i="5"/>
  <c r="AH51" i="5"/>
  <c r="Z51" i="5"/>
  <c r="R51" i="5"/>
  <c r="BA51" i="5"/>
  <c r="AK51" i="5"/>
  <c r="U51" i="5"/>
  <c r="AZ51" i="5"/>
  <c r="AJ51" i="5"/>
  <c r="T51" i="5"/>
  <c r="AW51" i="5"/>
  <c r="AG51" i="5"/>
  <c r="Q51" i="5"/>
  <c r="AT51" i="5"/>
  <c r="AD51" i="5"/>
  <c r="N51" i="5"/>
  <c r="AS51" i="5"/>
  <c r="AC51" i="5"/>
  <c r="M51" i="5"/>
  <c r="AR51" i="5"/>
  <c r="AB51" i="5"/>
  <c r="L51" i="5"/>
  <c r="AO51" i="5"/>
  <c r="Y51" i="5"/>
  <c r="BB51" i="5"/>
  <c r="AL51" i="5"/>
  <c r="V51" i="5"/>
  <c r="K51" i="5"/>
  <c r="J51" i="5"/>
  <c r="I51" i="5"/>
  <c r="CD43" i="21"/>
  <c r="BE43" i="18"/>
  <c r="BE43" i="26"/>
  <c r="CH43" i="20"/>
  <c r="CK43" i="25"/>
  <c r="CX42" i="20"/>
  <c r="DW42" i="25"/>
  <c r="BV43" i="20"/>
  <c r="AV43" i="17"/>
  <c r="BQ43" i="18"/>
  <c r="BQ43" i="26"/>
  <c r="CY42" i="21"/>
  <c r="CO42" i="19"/>
  <c r="BK43" i="18"/>
  <c r="CE43" i="18"/>
  <c r="CE43" i="26"/>
  <c r="CS42" i="20"/>
  <c r="B56" i="7"/>
  <c r="H56" i="7"/>
  <c r="A57" i="7"/>
  <c r="G56" i="7"/>
  <c r="F56" i="7"/>
  <c r="E56" i="7"/>
  <c r="C56" i="7"/>
  <c r="D56" i="7"/>
  <c r="CU42" i="26"/>
  <c r="DE42" i="22"/>
  <c r="DW42" i="22"/>
  <c r="DU42" i="20"/>
  <c r="CB43" i="19"/>
  <c r="DC42" i="24"/>
  <c r="J52" i="10" s="1"/>
  <c r="DP42" i="23"/>
  <c r="CN42" i="22"/>
  <c r="DA42" i="17"/>
  <c r="EA42" i="16"/>
  <c r="BG43" i="17"/>
  <c r="BG43" i="25"/>
  <c r="DH42" i="20"/>
  <c r="BA51" i="2"/>
  <c r="AS51" i="2"/>
  <c r="AK51" i="2"/>
  <c r="AC51" i="2"/>
  <c r="U51" i="2"/>
  <c r="M51" i="2"/>
  <c r="AZ51" i="2"/>
  <c r="AR51" i="2"/>
  <c r="AJ51" i="2"/>
  <c r="AB51" i="2"/>
  <c r="T51" i="2"/>
  <c r="L51" i="2"/>
  <c r="BD51" i="2"/>
  <c r="AV51" i="2"/>
  <c r="AN51" i="2"/>
  <c r="AF51" i="2"/>
  <c r="X51" i="2"/>
  <c r="P51" i="2"/>
  <c r="AU51" i="2"/>
  <c r="AE51" i="2"/>
  <c r="O51" i="2"/>
  <c r="BC51" i="2"/>
  <c r="AM51" i="2"/>
  <c r="W51" i="2"/>
  <c r="AT51" i="2"/>
  <c r="AD51" i="2"/>
  <c r="N51" i="2"/>
  <c r="AQ51" i="2"/>
  <c r="Y51" i="2"/>
  <c r="AX51" i="2"/>
  <c r="AH51" i="2"/>
  <c r="R51" i="2"/>
  <c r="AA51" i="2"/>
  <c r="AP51" i="2"/>
  <c r="Z51" i="2"/>
  <c r="AO51" i="2"/>
  <c r="BB51" i="2"/>
  <c r="AL51" i="2"/>
  <c r="V51" i="2"/>
  <c r="AY51" i="2"/>
  <c r="AI51" i="2"/>
  <c r="S51" i="2"/>
  <c r="AW51" i="2"/>
  <c r="AG51" i="2"/>
  <c r="Q51" i="2"/>
  <c r="I51" i="2"/>
  <c r="J51" i="2"/>
  <c r="K51" i="2"/>
  <c r="DD42" i="17"/>
  <c r="CY42" i="17"/>
  <c r="AX43" i="17"/>
  <c r="AX43" i="25"/>
  <c r="EC42" i="22"/>
  <c r="DO42" i="25"/>
  <c r="CV42" i="26"/>
  <c r="DS42" i="21"/>
  <c r="DL42" i="23"/>
  <c r="DZ42" i="17"/>
  <c r="DD42" i="25"/>
  <c r="CU42" i="23"/>
  <c r="CV42" i="25"/>
  <c r="ED42" i="22"/>
  <c r="CT42" i="18"/>
  <c r="DY42" i="24"/>
  <c r="DR42" i="21"/>
  <c r="CP42" i="22"/>
  <c r="DC42" i="20"/>
  <c r="CX42" i="21"/>
  <c r="DT42" i="21"/>
  <c r="DK42" i="22"/>
  <c r="DR42" i="19"/>
  <c r="DS42" i="25"/>
  <c r="DN42" i="19"/>
  <c r="CV42" i="22"/>
  <c r="CX42" i="18"/>
  <c r="DU42" i="24"/>
  <c r="CU42" i="16"/>
  <c r="DA42" i="26"/>
  <c r="DL42" i="20"/>
  <c r="CT42" i="23"/>
  <c r="CY42" i="24"/>
  <c r="DP42" i="20"/>
  <c r="CR42" i="23"/>
  <c r="CU42" i="17"/>
  <c r="DV42" i="25"/>
  <c r="CZ42" i="26"/>
  <c r="AU44" i="26"/>
  <c r="AU44" i="17"/>
  <c r="AT44" i="25"/>
  <c r="AL44" i="25"/>
  <c r="AD44" i="25"/>
  <c r="V44" i="25"/>
  <c r="N44" i="25"/>
  <c r="F44" i="25"/>
  <c r="AS44" i="25"/>
  <c r="AK44" i="25"/>
  <c r="AC44" i="25"/>
  <c r="U44" i="25"/>
  <c r="M44" i="25"/>
  <c r="E44" i="25"/>
  <c r="AR44" i="25"/>
  <c r="AJ44" i="25"/>
  <c r="AB44" i="25"/>
  <c r="T44" i="25"/>
  <c r="L44" i="25"/>
  <c r="D44" i="25"/>
  <c r="AQ44" i="25"/>
  <c r="AI44" i="25"/>
  <c r="AA44" i="25"/>
  <c r="S44" i="25"/>
  <c r="K44" i="25"/>
  <c r="C44" i="25"/>
  <c r="AZ44" i="25" s="1"/>
  <c r="AO44" i="25"/>
  <c r="Y44" i="25"/>
  <c r="I44" i="25"/>
  <c r="AM44" i="25"/>
  <c r="R44" i="25"/>
  <c r="AH44" i="25"/>
  <c r="Q44" i="25"/>
  <c r="AG44" i="25"/>
  <c r="BZ44" i="25" s="1"/>
  <c r="P44" i="25"/>
  <c r="AF44" i="25"/>
  <c r="O44" i="25"/>
  <c r="AE44" i="25"/>
  <c r="J44" i="25"/>
  <c r="G44" i="25"/>
  <c r="B44" i="25"/>
  <c r="AP44" i="25"/>
  <c r="CI44" i="25" s="1"/>
  <c r="AN44" i="25"/>
  <c r="Z44" i="25"/>
  <c r="X44" i="25"/>
  <c r="W44" i="25"/>
  <c r="H44" i="25"/>
  <c r="CH43" i="16"/>
  <c r="CN42" i="17"/>
  <c r="CN42" i="21"/>
  <c r="DP42" i="17"/>
  <c r="CO42" i="25"/>
  <c r="EC43" i="17"/>
  <c r="BM43" i="26"/>
  <c r="ED42" i="20"/>
  <c r="BD43" i="20"/>
  <c r="BX43" i="24"/>
  <c r="AU43" i="21"/>
  <c r="BS43" i="19"/>
  <c r="CQ42" i="25"/>
  <c r="EE42" i="18"/>
  <c r="EB42" i="18"/>
  <c r="EF42" i="21"/>
  <c r="DU42" i="19"/>
  <c r="BX43" i="19"/>
  <c r="BX43" i="26"/>
  <c r="AU43" i="23"/>
  <c r="AY43" i="20"/>
  <c r="CI43" i="25"/>
  <c r="BS43" i="22"/>
  <c r="DH42" i="25"/>
  <c r="CU42" i="22"/>
  <c r="EB42" i="23"/>
  <c r="ED42" i="16"/>
  <c r="BZ43" i="21"/>
  <c r="EC42" i="18"/>
  <c r="CZ42" i="24"/>
  <c r="ED42" i="18"/>
  <c r="BT43" i="18"/>
  <c r="BT43" i="25"/>
  <c r="BC51" i="4"/>
  <c r="AU51" i="4"/>
  <c r="AM51" i="4"/>
  <c r="AE51" i="4"/>
  <c r="W51" i="4"/>
  <c r="O51" i="4"/>
  <c r="BB51" i="4"/>
  <c r="AT51" i="4"/>
  <c r="AL51" i="4"/>
  <c r="AD51" i="4"/>
  <c r="V51" i="4"/>
  <c r="N51" i="4"/>
  <c r="AX51" i="4"/>
  <c r="AP51" i="4"/>
  <c r="AH51" i="4"/>
  <c r="Z51" i="4"/>
  <c r="R51" i="4"/>
  <c r="AW51" i="4"/>
  <c r="AO51" i="4"/>
  <c r="AG51" i="4"/>
  <c r="Y51" i="4"/>
  <c r="Q51" i="4"/>
  <c r="AV51" i="4"/>
  <c r="AF51" i="4"/>
  <c r="P51" i="4"/>
  <c r="AS51" i="4"/>
  <c r="AC51" i="4"/>
  <c r="M51" i="4"/>
  <c r="AR51" i="4"/>
  <c r="L51" i="4"/>
  <c r="BD51" i="4"/>
  <c r="AN51" i="4"/>
  <c r="X51" i="4"/>
  <c r="AB51" i="4"/>
  <c r="AQ51" i="4"/>
  <c r="AA51" i="4"/>
  <c r="BA51" i="4"/>
  <c r="AK51" i="4"/>
  <c r="U51" i="4"/>
  <c r="AZ51" i="4"/>
  <c r="AJ51" i="4"/>
  <c r="T51" i="4"/>
  <c r="AY51" i="4"/>
  <c r="AI51" i="4"/>
  <c r="S51" i="4"/>
  <c r="J51" i="4"/>
  <c r="I51" i="4"/>
  <c r="K51" i="4"/>
  <c r="DW42" i="20"/>
  <c r="CY42" i="22"/>
  <c r="BO43" i="18"/>
  <c r="BO43" i="26"/>
  <c r="BQ44" i="26"/>
  <c r="CH44" i="19"/>
  <c r="CK44" i="26"/>
  <c r="CC44" i="26"/>
  <c r="AV44" i="26"/>
  <c r="AV44" i="17"/>
  <c r="BX44" i="17"/>
  <c r="AN44" i="22"/>
  <c r="AF44" i="22"/>
  <c r="X44" i="22"/>
  <c r="P44" i="22"/>
  <c r="H44" i="22"/>
  <c r="AM44" i="22"/>
  <c r="AE44" i="22"/>
  <c r="W44" i="22"/>
  <c r="O44" i="22"/>
  <c r="G44" i="22"/>
  <c r="AT44" i="22"/>
  <c r="AL44" i="22"/>
  <c r="AD44" i="22"/>
  <c r="V44" i="22"/>
  <c r="N44" i="22"/>
  <c r="F44" i="22"/>
  <c r="AR44" i="22"/>
  <c r="AJ44" i="22"/>
  <c r="AB44" i="22"/>
  <c r="T44" i="22"/>
  <c r="L44" i="22"/>
  <c r="D44" i="22"/>
  <c r="CE44" i="22" s="1"/>
  <c r="AQ44" i="22"/>
  <c r="AI44" i="22"/>
  <c r="AA44" i="22"/>
  <c r="S44" i="22"/>
  <c r="K44" i="22"/>
  <c r="C44" i="22"/>
  <c r="AS44" i="22"/>
  <c r="Y44" i="22"/>
  <c r="B44" i="22"/>
  <c r="AP44" i="22"/>
  <c r="U44" i="22"/>
  <c r="AO44" i="22"/>
  <c r="R44" i="22"/>
  <c r="AK44" i="22"/>
  <c r="Q44" i="22"/>
  <c r="AH44" i="22"/>
  <c r="CA44" i="22" s="1"/>
  <c r="M44" i="22"/>
  <c r="AG44" i="22"/>
  <c r="J44" i="22"/>
  <c r="AC44" i="22"/>
  <c r="Z44" i="22"/>
  <c r="I44" i="22"/>
  <c r="E44" i="22"/>
  <c r="AZ43" i="16"/>
  <c r="CS43" i="16" s="1"/>
  <c r="EC42" i="19"/>
  <c r="DA42" i="20"/>
  <c r="BE43" i="19"/>
  <c r="CX43" i="19" s="1"/>
  <c r="CC43" i="18"/>
  <c r="CH43" i="21"/>
  <c r="CK43" i="17"/>
  <c r="CK43" i="26"/>
  <c r="DY42" i="22"/>
  <c r="H57" i="5"/>
  <c r="G57" i="5"/>
  <c r="C57" i="5"/>
  <c r="B57" i="5"/>
  <c r="E57" i="5"/>
  <c r="D57" i="5"/>
  <c r="A58" i="5"/>
  <c r="F57" i="5"/>
  <c r="CP42" i="20"/>
  <c r="BV43" i="19"/>
  <c r="AV43" i="25"/>
  <c r="C56" i="8"/>
  <c r="B56" i="8"/>
  <c r="A57" i="8"/>
  <c r="H56" i="8"/>
  <c r="G56" i="8"/>
  <c r="F56" i="8"/>
  <c r="E56" i="8"/>
  <c r="D56" i="8"/>
  <c r="CZ42" i="25"/>
  <c r="CV42" i="16"/>
  <c r="DR42" i="25"/>
  <c r="DO42" i="20"/>
  <c r="BK43" i="25"/>
  <c r="EC42" i="16"/>
  <c r="CO42" i="24"/>
  <c r="CP42" i="16"/>
  <c r="CS42" i="18"/>
  <c r="CS42" i="19"/>
  <c r="CP42" i="17"/>
  <c r="BG43" i="26"/>
  <c r="A58" i="9"/>
  <c r="H57" i="9"/>
  <c r="G57" i="9"/>
  <c r="D57" i="9"/>
  <c r="F57" i="9"/>
  <c r="E57" i="9"/>
  <c r="C57" i="9"/>
  <c r="B57" i="9"/>
  <c r="A58" i="6"/>
  <c r="H57" i="6"/>
  <c r="G57" i="6"/>
  <c r="F57" i="6"/>
  <c r="E57" i="6"/>
  <c r="D57" i="6"/>
  <c r="C57" i="6"/>
  <c r="B57" i="6"/>
  <c r="DL42" i="26"/>
  <c r="CW42" i="19"/>
  <c r="BU43" i="17"/>
  <c r="DN42" i="25"/>
  <c r="EE42" i="20"/>
  <c r="DL42" i="25"/>
  <c r="DK42" i="21"/>
  <c r="DS42" i="18"/>
  <c r="DX42" i="17"/>
  <c r="DZ42" i="25"/>
  <c r="DJ42" i="18"/>
  <c r="DQ42" i="19"/>
  <c r="DM42" i="22"/>
  <c r="DT42" i="18"/>
  <c r="CW42" i="25"/>
  <c r="DS42" i="22"/>
  <c r="DH42" i="24"/>
  <c r="CZ42" i="20"/>
  <c r="DW42" i="23"/>
  <c r="DJ42" i="22"/>
  <c r="DK42" i="23"/>
  <c r="DO42" i="23"/>
  <c r="DC42" i="22"/>
  <c r="DI42" i="26"/>
  <c r="CT42" i="25"/>
  <c r="CU42" i="20"/>
  <c r="DG42" i="22"/>
  <c r="DR42" i="18"/>
  <c r="CV42" i="21"/>
  <c r="DX42" i="16"/>
  <c r="DG42" i="20"/>
  <c r="DE42" i="23"/>
  <c r="DZ42" i="18"/>
  <c r="CL43" i="23"/>
  <c r="BU44" i="26"/>
  <c r="BU44" i="25"/>
  <c r="AR44" i="18"/>
  <c r="AJ44" i="18"/>
  <c r="AB44" i="18"/>
  <c r="T44" i="18"/>
  <c r="L44" i="18"/>
  <c r="D44" i="18"/>
  <c r="AS44" i="18"/>
  <c r="AI44" i="18"/>
  <c r="Z44" i="18"/>
  <c r="Q44" i="18"/>
  <c r="H44" i="18"/>
  <c r="AQ44" i="18"/>
  <c r="AH44" i="18"/>
  <c r="Y44" i="18"/>
  <c r="BR44" i="18" s="1"/>
  <c r="P44" i="18"/>
  <c r="G44" i="18"/>
  <c r="AP44" i="18"/>
  <c r="AG44" i="18"/>
  <c r="X44" i="18"/>
  <c r="O44" i="18"/>
  <c r="F44" i="18"/>
  <c r="AO44" i="18"/>
  <c r="AF44" i="18"/>
  <c r="W44" i="18"/>
  <c r="N44" i="18"/>
  <c r="E44" i="18"/>
  <c r="AE44" i="18"/>
  <c r="BX44" i="18" s="1"/>
  <c r="M44" i="18"/>
  <c r="AD44" i="18"/>
  <c r="K44" i="18"/>
  <c r="AC44" i="18"/>
  <c r="J44" i="18"/>
  <c r="AL44" i="18"/>
  <c r="C44" i="18"/>
  <c r="AK44" i="18"/>
  <c r="CD44" i="18" s="1"/>
  <c r="B44" i="18"/>
  <c r="AA44" i="18"/>
  <c r="V44" i="18"/>
  <c r="AT44" i="18"/>
  <c r="AN44" i="18"/>
  <c r="AM44" i="18"/>
  <c r="S44" i="18"/>
  <c r="U44" i="18"/>
  <c r="BN44" i="18" s="1"/>
  <c r="R44" i="18"/>
  <c r="I44" i="18"/>
  <c r="AT44" i="24"/>
  <c r="AL44" i="24"/>
  <c r="AD44" i="24"/>
  <c r="V44" i="24"/>
  <c r="N44" i="24"/>
  <c r="F44" i="24"/>
  <c r="AS44" i="24"/>
  <c r="AK44" i="24"/>
  <c r="AC44" i="24"/>
  <c r="U44" i="24"/>
  <c r="M44" i="24"/>
  <c r="E44" i="24"/>
  <c r="AP44" i="24"/>
  <c r="AF44" i="24"/>
  <c r="T44" i="24"/>
  <c r="J44" i="24"/>
  <c r="AN44" i="24"/>
  <c r="AB44" i="24"/>
  <c r="R44" i="24"/>
  <c r="H44" i="24"/>
  <c r="AM44" i="24"/>
  <c r="AA44" i="24"/>
  <c r="Q44" i="24"/>
  <c r="G44" i="24"/>
  <c r="AJ44" i="24"/>
  <c r="Z44" i="24"/>
  <c r="P44" i="24"/>
  <c r="D44" i="24"/>
  <c r="AR44" i="24"/>
  <c r="X44" i="24"/>
  <c r="B44" i="24"/>
  <c r="AQ44" i="24"/>
  <c r="W44" i="24"/>
  <c r="AO44" i="24"/>
  <c r="S44" i="24"/>
  <c r="AI44" i="24"/>
  <c r="O44" i="24"/>
  <c r="AH44" i="24"/>
  <c r="CA44" i="24" s="1"/>
  <c r="L44" i="24"/>
  <c r="Y44" i="24"/>
  <c r="C44" i="24"/>
  <c r="CF44" i="24" s="1"/>
  <c r="AG44" i="24"/>
  <c r="AE44" i="24"/>
  <c r="K44" i="24"/>
  <c r="I44" i="24"/>
  <c r="BF44" i="26"/>
  <c r="DG42" i="17"/>
  <c r="AY51" i="8"/>
  <c r="AQ51" i="8"/>
  <c r="AI51" i="8"/>
  <c r="AA51" i="8"/>
  <c r="S51" i="8"/>
  <c r="AX51" i="8"/>
  <c r="AP51" i="8"/>
  <c r="AH51" i="8"/>
  <c r="Z51" i="8"/>
  <c r="R51" i="8"/>
  <c r="AW51" i="8"/>
  <c r="AO51" i="8"/>
  <c r="AG51" i="8"/>
  <c r="Y51" i="8"/>
  <c r="Q51" i="8"/>
  <c r="BD51" i="8"/>
  <c r="AV51" i="8"/>
  <c r="AN51" i="8"/>
  <c r="AF51" i="8"/>
  <c r="X51" i="8"/>
  <c r="P51" i="8"/>
  <c r="BC51" i="8"/>
  <c r="AU51" i="8"/>
  <c r="AM51" i="8"/>
  <c r="AE51" i="8"/>
  <c r="W51" i="8"/>
  <c r="O51" i="8"/>
  <c r="BB51" i="8"/>
  <c r="AT51" i="8"/>
  <c r="AL51" i="8"/>
  <c r="AD51" i="8"/>
  <c r="V51" i="8"/>
  <c r="N51" i="8"/>
  <c r="BA51" i="8"/>
  <c r="AS51" i="8"/>
  <c r="AK51" i="8"/>
  <c r="AC51" i="8"/>
  <c r="U51" i="8"/>
  <c r="M51" i="8"/>
  <c r="AZ51" i="8"/>
  <c r="AR51" i="8"/>
  <c r="AJ51" i="8"/>
  <c r="AB51" i="8"/>
  <c r="T51" i="8"/>
  <c r="L51" i="8"/>
  <c r="I51" i="8"/>
  <c r="J51" i="8"/>
  <c r="K51" i="8"/>
  <c r="BK43" i="20"/>
  <c r="BG43" i="21"/>
  <c r="DJ42" i="21"/>
  <c r="BU43" i="20"/>
  <c r="BL43" i="18"/>
  <c r="CY42" i="23"/>
  <c r="AY43" i="18"/>
  <c r="DQ42" i="16"/>
  <c r="BT43" i="23"/>
  <c r="CN42" i="26"/>
  <c r="BB51" i="13"/>
  <c r="AT51" i="13"/>
  <c r="AL51" i="13"/>
  <c r="AD51" i="13"/>
  <c r="V51" i="13"/>
  <c r="N51" i="13"/>
  <c r="BA51" i="13"/>
  <c r="AS51" i="13"/>
  <c r="AK51" i="13"/>
  <c r="AC51" i="13"/>
  <c r="U51" i="13"/>
  <c r="M51" i="13"/>
  <c r="AZ51" i="13"/>
  <c r="AR51" i="13"/>
  <c r="AJ51" i="13"/>
  <c r="AB51" i="13"/>
  <c r="T51" i="13"/>
  <c r="L51" i="13"/>
  <c r="AY51" i="13"/>
  <c r="AQ51" i="13"/>
  <c r="AI51" i="13"/>
  <c r="AA51" i="13"/>
  <c r="S51" i="13"/>
  <c r="AX51" i="13"/>
  <c r="AP51" i="13"/>
  <c r="AH51" i="13"/>
  <c r="Z51" i="13"/>
  <c r="R51" i="13"/>
  <c r="AW51" i="13"/>
  <c r="AO51" i="13"/>
  <c r="AG51" i="13"/>
  <c r="Y51" i="13"/>
  <c r="Q51" i="13"/>
  <c r="BD51" i="13"/>
  <c r="AV51" i="13"/>
  <c r="AN51" i="13"/>
  <c r="AF51" i="13"/>
  <c r="X51" i="13"/>
  <c r="P51" i="13"/>
  <c r="BC51" i="13"/>
  <c r="AU51" i="13"/>
  <c r="AM51" i="13"/>
  <c r="AE51" i="13"/>
  <c r="W51" i="13"/>
  <c r="O51" i="13"/>
  <c r="I51" i="13"/>
  <c r="K51" i="13"/>
  <c r="J51" i="13"/>
  <c r="DD42" i="23"/>
  <c r="DU42" i="17"/>
  <c r="BX43" i="18"/>
  <c r="AY43" i="21"/>
  <c r="CI43" i="26"/>
  <c r="DH42" i="17"/>
  <c r="CO42" i="20"/>
  <c r="DD42" i="19"/>
  <c r="EF42" i="26"/>
  <c r="BZ43" i="22"/>
  <c r="CT42" i="24"/>
  <c r="DD42" i="20"/>
  <c r="DT42" i="22"/>
  <c r="BT43" i="17"/>
  <c r="BT43" i="26"/>
  <c r="BB51" i="3"/>
  <c r="AT51" i="3"/>
  <c r="AL51" i="3"/>
  <c r="AD51" i="3"/>
  <c r="V51" i="3"/>
  <c r="N51" i="3"/>
  <c r="BA51" i="3"/>
  <c r="AS51" i="3"/>
  <c r="AK51" i="3"/>
  <c r="AC51" i="3"/>
  <c r="U51" i="3"/>
  <c r="M51" i="3"/>
  <c r="AW51" i="3"/>
  <c r="AO51" i="3"/>
  <c r="AG51" i="3"/>
  <c r="Y51" i="3"/>
  <c r="Q51" i="3"/>
  <c r="BD51" i="3"/>
  <c r="AV51" i="3"/>
  <c r="AN51" i="3"/>
  <c r="AF51" i="3"/>
  <c r="X51" i="3"/>
  <c r="P51" i="3"/>
  <c r="AQ51" i="3"/>
  <c r="AA51" i="3"/>
  <c r="AP51" i="3"/>
  <c r="BC51" i="3"/>
  <c r="AM51" i="3"/>
  <c r="W51" i="3"/>
  <c r="AR51" i="3"/>
  <c r="AB51" i="3"/>
  <c r="L51" i="3"/>
  <c r="Z51" i="3"/>
  <c r="AZ51" i="3"/>
  <c r="AJ51" i="3"/>
  <c r="T51" i="3"/>
  <c r="AY51" i="3"/>
  <c r="AI51" i="3"/>
  <c r="S51" i="3"/>
  <c r="AX51" i="3"/>
  <c r="AH51" i="3"/>
  <c r="R51" i="3"/>
  <c r="AU51" i="3"/>
  <c r="AE51" i="3"/>
  <c r="O51" i="3"/>
  <c r="J51" i="3"/>
  <c r="I51" i="3"/>
  <c r="K51" i="3"/>
  <c r="DM42" i="25"/>
  <c r="B57" i="10"/>
  <c r="A58" i="10"/>
  <c r="H57" i="10"/>
  <c r="F57" i="10"/>
  <c r="E57" i="10"/>
  <c r="D57" i="10"/>
  <c r="C57" i="10"/>
  <c r="G57" i="10"/>
  <c r="BO44" i="26"/>
  <c r="BO44" i="17"/>
  <c r="AW44" i="26"/>
  <c r="CL44" i="26"/>
  <c r="BE44" i="26"/>
  <c r="CF44" i="26"/>
  <c r="CF44" i="20"/>
  <c r="AO44" i="23"/>
  <c r="AG44" i="23"/>
  <c r="Y44" i="23"/>
  <c r="Q44" i="23"/>
  <c r="I44" i="23"/>
  <c r="AN44" i="23"/>
  <c r="AF44" i="23"/>
  <c r="X44" i="23"/>
  <c r="P44" i="23"/>
  <c r="H44" i="23"/>
  <c r="AM44" i="23"/>
  <c r="AE44" i="23"/>
  <c r="W44" i="23"/>
  <c r="O44" i="23"/>
  <c r="G44" i="23"/>
  <c r="AT44" i="23"/>
  <c r="AL44" i="23"/>
  <c r="AD44" i="23"/>
  <c r="V44" i="23"/>
  <c r="N44" i="23"/>
  <c r="F44" i="23"/>
  <c r="AS44" i="23"/>
  <c r="AK44" i="23"/>
  <c r="AC44" i="23"/>
  <c r="U44" i="23"/>
  <c r="M44" i="23"/>
  <c r="E44" i="23"/>
  <c r="AR44" i="23"/>
  <c r="AJ44" i="23"/>
  <c r="AB44" i="23"/>
  <c r="T44" i="23"/>
  <c r="BM44" i="23" s="1"/>
  <c r="L44" i="23"/>
  <c r="D44" i="23"/>
  <c r="AI44" i="23"/>
  <c r="C44" i="23"/>
  <c r="AH44" i="23"/>
  <c r="B44" i="23"/>
  <c r="AA44" i="23"/>
  <c r="Z44" i="23"/>
  <c r="BS44" i="23" s="1"/>
  <c r="R44" i="23"/>
  <c r="AQ44" i="23"/>
  <c r="K44" i="23"/>
  <c r="AP44" i="23"/>
  <c r="S44" i="23"/>
  <c r="J44" i="23"/>
  <c r="AZ43" i="17"/>
  <c r="AZ43" i="25"/>
  <c r="DI42" i="17"/>
  <c r="DF42" i="23"/>
  <c r="CC43" i="25"/>
  <c r="CK43" i="18"/>
  <c r="CQ42" i="16"/>
  <c r="DQ42" i="17"/>
  <c r="DE42" i="16"/>
  <c r="AV43" i="18"/>
  <c r="AV43" i="26"/>
  <c r="DC42" i="19"/>
  <c r="CV42" i="20"/>
  <c r="CN42" i="24"/>
  <c r="DV42" i="16"/>
  <c r="DR42" i="16"/>
  <c r="EE42" i="23"/>
  <c r="DH42" i="19"/>
  <c r="DH42" i="18"/>
  <c r="DL42" i="17"/>
  <c r="CT42" i="21"/>
  <c r="CR42" i="24"/>
  <c r="DN42" i="26"/>
  <c r="DF42" i="18"/>
  <c r="CY42" i="19"/>
  <c r="DQ42" i="22"/>
  <c r="DG42" i="18"/>
  <c r="CW42" i="17"/>
  <c r="EE42" i="25"/>
  <c r="CX42" i="24"/>
  <c r="DL42" i="19"/>
  <c r="EE42" i="22"/>
  <c r="EE42" i="24"/>
  <c r="DB42" i="25"/>
  <c r="EF42" i="23"/>
  <c r="DY42" i="20"/>
  <c r="DJ42" i="20"/>
  <c r="DN42" i="18"/>
  <c r="DJ42" i="23"/>
  <c r="DU42" i="22"/>
  <c r="EA42" i="18"/>
  <c r="DV42" i="23"/>
  <c r="CR42" i="26"/>
  <c r="DX42" i="25"/>
  <c r="CR42" i="21"/>
  <c r="EA42" i="23"/>
  <c r="CO42" i="18"/>
  <c r="DF42" i="24"/>
  <c r="CX42" i="16"/>
  <c r="DY42" i="26"/>
  <c r="CT42" i="22"/>
  <c r="CP42" i="18"/>
  <c r="DR42" i="24"/>
  <c r="DB42" i="20"/>
  <c r="EC42" i="24"/>
  <c r="AY44" i="24" l="1"/>
  <c r="BU44" i="18"/>
  <c r="BO44" i="22"/>
  <c r="BM44" i="25"/>
  <c r="CM44" i="21"/>
  <c r="CB44" i="23"/>
  <c r="BW44" i="23"/>
  <c r="AY44" i="22"/>
  <c r="CB44" i="24"/>
  <c r="AX44" i="24"/>
  <c r="CI44" i="18"/>
  <c r="CK44" i="18"/>
  <c r="BB44" i="22"/>
  <c r="CD44" i="22"/>
  <c r="BM44" i="22"/>
  <c r="CA44" i="25"/>
  <c r="BA44" i="21"/>
  <c r="CJ44" i="21"/>
  <c r="AZ44" i="20"/>
  <c r="BD44" i="20"/>
  <c r="CM44" i="16"/>
  <c r="CJ44" i="16"/>
  <c r="CI44" i="16"/>
  <c r="AW44" i="19"/>
  <c r="BN44" i="19"/>
  <c r="CJ44" i="23"/>
  <c r="BN44" i="23"/>
  <c r="AW44" i="17"/>
  <c r="AY44" i="26"/>
  <c r="BL44" i="24"/>
  <c r="BF44" i="24"/>
  <c r="CG44" i="18"/>
  <c r="BC44" i="18"/>
  <c r="AZ44" i="18"/>
  <c r="CB44" i="18"/>
  <c r="BS44" i="22"/>
  <c r="BK44" i="22"/>
  <c r="BD44" i="22"/>
  <c r="CM44" i="22"/>
  <c r="CC44" i="16"/>
  <c r="CH44" i="26"/>
  <c r="CD44" i="25"/>
  <c r="BC44" i="25"/>
  <c r="BK44" i="25"/>
  <c r="BT44" i="25"/>
  <c r="CK44" i="25"/>
  <c r="BG44" i="25"/>
  <c r="BP44" i="21"/>
  <c r="AK52" i="2"/>
  <c r="BF44" i="20"/>
  <c r="BJ44" i="20"/>
  <c r="BL44" i="20"/>
  <c r="BP44" i="20"/>
  <c r="CK44" i="20"/>
  <c r="BD44" i="16"/>
  <c r="BN44" i="16"/>
  <c r="BV44" i="16"/>
  <c r="BZ44" i="16"/>
  <c r="BZ44" i="17"/>
  <c r="CG44" i="19"/>
  <c r="BD44" i="19"/>
  <c r="CM44" i="19"/>
  <c r="CM44" i="26"/>
  <c r="BJ44" i="23"/>
  <c r="DQ43" i="21"/>
  <c r="BQ44" i="18"/>
  <c r="BD44" i="23"/>
  <c r="BF44" i="23"/>
  <c r="BZ44" i="23"/>
  <c r="BD44" i="24"/>
  <c r="BA44" i="24"/>
  <c r="CE44" i="18"/>
  <c r="BS44" i="18"/>
  <c r="AV44" i="22"/>
  <c r="BI44" i="22"/>
  <c r="BL44" i="25"/>
  <c r="BZ44" i="21"/>
  <c r="BK44" i="21"/>
  <c r="BH44" i="21"/>
  <c r="EA43" i="22"/>
  <c r="CD44" i="20"/>
  <c r="BB44" i="20"/>
  <c r="BP44" i="16"/>
  <c r="BB44" i="19"/>
  <c r="CD44" i="19"/>
  <c r="BM44" i="17"/>
  <c r="CO43" i="26"/>
  <c r="BE44" i="23"/>
  <c r="BV44" i="23"/>
  <c r="CM44" i="23"/>
  <c r="BQ44" i="23"/>
  <c r="CZ43" i="21"/>
  <c r="BZ44" i="24"/>
  <c r="CH44" i="24"/>
  <c r="BS44" i="24"/>
  <c r="BU44" i="24"/>
  <c r="CL44" i="24"/>
  <c r="CE44" i="24"/>
  <c r="CM44" i="18"/>
  <c r="BV44" i="18"/>
  <c r="BY44" i="18"/>
  <c r="BG44" i="18"/>
  <c r="CL44" i="18"/>
  <c r="BU44" i="17"/>
  <c r="CC44" i="17"/>
  <c r="BQ44" i="17"/>
  <c r="BP44" i="25"/>
  <c r="BX44" i="25"/>
  <c r="CB44" i="25"/>
  <c r="AX44" i="25"/>
  <c r="CL44" i="21"/>
  <c r="BR44" i="21"/>
  <c r="CH44" i="21"/>
  <c r="CK44" i="21"/>
  <c r="CI44" i="21"/>
  <c r="BX44" i="21"/>
  <c r="BX44" i="20"/>
  <c r="BZ44" i="20"/>
  <c r="AY44" i="20"/>
  <c r="BV44" i="17"/>
  <c r="CD44" i="17"/>
  <c r="BE44" i="16"/>
  <c r="BF44" i="16"/>
  <c r="AY44" i="16"/>
  <c r="CI44" i="19"/>
  <c r="AZ44" i="19"/>
  <c r="BG44" i="26"/>
  <c r="BD44" i="26"/>
  <c r="DS44" i="26" s="1"/>
  <c r="BN44" i="26"/>
  <c r="AX44" i="17"/>
  <c r="BD44" i="17"/>
  <c r="DN43" i="24"/>
  <c r="CD44" i="23"/>
  <c r="BY44" i="23"/>
  <c r="CC44" i="24"/>
  <c r="BV44" i="24"/>
  <c r="BD44" i="18"/>
  <c r="BT44" i="22"/>
  <c r="BW44" i="25"/>
  <c r="BI44" i="21"/>
  <c r="BR44" i="20"/>
  <c r="CJ44" i="20"/>
  <c r="BG44" i="20"/>
  <c r="AZ44" i="16"/>
  <c r="BC44" i="19"/>
  <c r="BN44" i="17"/>
  <c r="CM44" i="17"/>
  <c r="DU43" i="20"/>
  <c r="DR43" i="16"/>
  <c r="CO43" i="25"/>
  <c r="BN44" i="22"/>
  <c r="BH44" i="22"/>
  <c r="CC44" i="25"/>
  <c r="BB44" i="25"/>
  <c r="CD44" i="21"/>
  <c r="CF44" i="21"/>
  <c r="BT44" i="23"/>
  <c r="BH44" i="23"/>
  <c r="CJ44" i="24"/>
  <c r="BC44" i="24"/>
  <c r="CB44" i="22"/>
  <c r="DI43" i="20"/>
  <c r="BR44" i="25"/>
  <c r="CE44" i="25"/>
  <c r="CV43" i="17"/>
  <c r="BD44" i="21"/>
  <c r="BP44" i="17"/>
  <c r="BJ44" i="26"/>
  <c r="AZ44" i="23"/>
  <c r="BP44" i="24"/>
  <c r="CG44" i="24"/>
  <c r="CM44" i="24"/>
  <c r="CH44" i="18"/>
  <c r="AW44" i="18"/>
  <c r="BC44" i="22"/>
  <c r="CK44" i="22"/>
  <c r="CG44" i="22"/>
  <c r="CJ44" i="25"/>
  <c r="CA44" i="21"/>
  <c r="BU44" i="23"/>
  <c r="CG44" i="23"/>
  <c r="BR44" i="24"/>
  <c r="AZ44" i="24"/>
  <c r="CD44" i="24"/>
  <c r="BB44" i="18"/>
  <c r="BT44" i="18"/>
  <c r="BW44" i="18"/>
  <c r="BE44" i="18"/>
  <c r="DC43" i="17"/>
  <c r="CI44" i="22"/>
  <c r="BS44" i="25"/>
  <c r="BY44" i="25"/>
  <c r="AW44" i="25"/>
  <c r="BN44" i="25"/>
  <c r="BW44" i="21"/>
  <c r="BY44" i="17"/>
  <c r="DM43" i="20"/>
  <c r="AX44" i="20"/>
  <c r="BA44" i="20"/>
  <c r="BC44" i="20"/>
  <c r="CV44" i="20" s="1"/>
  <c r="BW44" i="16"/>
  <c r="BG44" i="16"/>
  <c r="CB44" i="16"/>
  <c r="BC44" i="16"/>
  <c r="CB44" i="19"/>
  <c r="BS44" i="17"/>
  <c r="BC44" i="23"/>
  <c r="CC44" i="23"/>
  <c r="BB44" i="23"/>
  <c r="BO44" i="25"/>
  <c r="BE44" i="24"/>
  <c r="BW44" i="24"/>
  <c r="BJ44" i="24"/>
  <c r="BM44" i="24"/>
  <c r="BK44" i="18"/>
  <c r="CA44" i="18"/>
  <c r="BF44" i="18"/>
  <c r="BH44" i="18"/>
  <c r="CJ44" i="18"/>
  <c r="BM44" i="18"/>
  <c r="CJ44" i="22"/>
  <c r="BG44" i="22"/>
  <c r="BX44" i="22"/>
  <c r="BX44" i="26"/>
  <c r="EF43" i="23"/>
  <c r="CG44" i="25"/>
  <c r="BI44" i="25"/>
  <c r="CH44" i="25"/>
  <c r="BE44" i="25"/>
  <c r="BV44" i="25"/>
  <c r="CM44" i="25"/>
  <c r="BM44" i="21"/>
  <c r="BS44" i="21"/>
  <c r="BV44" i="21"/>
  <c r="BL44" i="21"/>
  <c r="CE44" i="21"/>
  <c r="CU43" i="22"/>
  <c r="DC43" i="20"/>
  <c r="CL44" i="20"/>
  <c r="BI44" i="20"/>
  <c r="BK44" i="20"/>
  <c r="BN44" i="20"/>
  <c r="BQ44" i="20"/>
  <c r="BW44" i="20"/>
  <c r="CG44" i="16"/>
  <c r="DU43" i="17"/>
  <c r="BM44" i="19"/>
  <c r="CK44" i="19"/>
  <c r="BS44" i="19"/>
  <c r="CJ44" i="19"/>
  <c r="BT44" i="19"/>
  <c r="BX44" i="19"/>
  <c r="CG44" i="26"/>
  <c r="CB44" i="26"/>
  <c r="CJ44" i="17"/>
  <c r="BG44" i="23"/>
  <c r="BY44" i="24"/>
  <c r="BA44" i="18"/>
  <c r="CW43" i="21"/>
  <c r="DZ43" i="23"/>
  <c r="CB44" i="20"/>
  <c r="BS44" i="20"/>
  <c r="BV44" i="20"/>
  <c r="BY44" i="20"/>
  <c r="BM44" i="20"/>
  <c r="BM44" i="16"/>
  <c r="BA44" i="16"/>
  <c r="AX44" i="16"/>
  <c r="BS44" i="16"/>
  <c r="BA44" i="19"/>
  <c r="AX44" i="19"/>
  <c r="BS44" i="26"/>
  <c r="AZ44" i="26"/>
  <c r="CJ44" i="26"/>
  <c r="BB44" i="26"/>
  <c r="BA44" i="17"/>
  <c r="CI44" i="17"/>
  <c r="ED43" i="18"/>
  <c r="CI44" i="23"/>
  <c r="BI44" i="23"/>
  <c r="AX44" i="23"/>
  <c r="BO44" i="23"/>
  <c r="CF44" i="23"/>
  <c r="BR44" i="23"/>
  <c r="AY44" i="17"/>
  <c r="DC44" i="17" s="1"/>
  <c r="BH44" i="24"/>
  <c r="CK44" i="24"/>
  <c r="CI44" i="24"/>
  <c r="BG44" i="24"/>
  <c r="AV44" i="18"/>
  <c r="AX44" i="18"/>
  <c r="BZ44" i="18"/>
  <c r="BJ44" i="18"/>
  <c r="CC44" i="18"/>
  <c r="AX44" i="22"/>
  <c r="BJ44" i="22"/>
  <c r="CL44" i="22"/>
  <c r="BW44" i="22"/>
  <c r="BA44" i="22"/>
  <c r="AV44" i="20"/>
  <c r="DQ43" i="24"/>
  <c r="AU44" i="25"/>
  <c r="BD44" i="25"/>
  <c r="AU44" i="20"/>
  <c r="DF44" i="20" s="1"/>
  <c r="BB44" i="21"/>
  <c r="BQ44" i="21"/>
  <c r="BC44" i="21"/>
  <c r="AX44" i="21"/>
  <c r="CB44" i="21"/>
  <c r="AZ44" i="21"/>
  <c r="CG44" i="20"/>
  <c r="CI44" i="20"/>
  <c r="EB44" i="20" s="1"/>
  <c r="CM44" i="20"/>
  <c r="BI44" i="19"/>
  <c r="CK44" i="16"/>
  <c r="BQ44" i="16"/>
  <c r="BR44" i="16"/>
  <c r="BJ44" i="16"/>
  <c r="CA44" i="16"/>
  <c r="BW44" i="19"/>
  <c r="AZ44" i="17"/>
  <c r="BW44" i="26"/>
  <c r="BQ44" i="24"/>
  <c r="DJ43" i="26"/>
  <c r="BY44" i="21"/>
  <c r="CR43" i="23"/>
  <c r="AT45" i="24"/>
  <c r="AL45" i="24"/>
  <c r="AD45" i="24"/>
  <c r="V45" i="24"/>
  <c r="N45" i="24"/>
  <c r="F45" i="24"/>
  <c r="AS45" i="24"/>
  <c r="AK45" i="24"/>
  <c r="AC45" i="24"/>
  <c r="U45" i="24"/>
  <c r="M45" i="24"/>
  <c r="BF45" i="24" s="1"/>
  <c r="E45" i="24"/>
  <c r="AR45" i="24"/>
  <c r="AH45" i="24"/>
  <c r="X45" i="24"/>
  <c r="L45" i="24"/>
  <c r="B45" i="24"/>
  <c r="AP45" i="24"/>
  <c r="AF45" i="24"/>
  <c r="T45" i="24"/>
  <c r="J45" i="24"/>
  <c r="AO45" i="24"/>
  <c r="AE45" i="24"/>
  <c r="S45" i="24"/>
  <c r="I45" i="24"/>
  <c r="AN45" i="24"/>
  <c r="AB45" i="24"/>
  <c r="R45" i="24"/>
  <c r="H45" i="24"/>
  <c r="AJ45" i="24"/>
  <c r="P45" i="24"/>
  <c r="AI45" i="24"/>
  <c r="O45" i="24"/>
  <c r="AG45" i="24"/>
  <c r="K45" i="24"/>
  <c r="CC45" i="24" s="1"/>
  <c r="AA45" i="24"/>
  <c r="G45" i="24"/>
  <c r="Z45" i="24"/>
  <c r="D45" i="24"/>
  <c r="AM45" i="24"/>
  <c r="Q45" i="24"/>
  <c r="C45" i="24"/>
  <c r="AQ45" i="24"/>
  <c r="Y45" i="24"/>
  <c r="W45" i="24"/>
  <c r="BH44" i="20"/>
  <c r="BK44" i="23"/>
  <c r="BB44" i="24"/>
  <c r="CO43" i="18"/>
  <c r="CF44" i="22"/>
  <c r="BF44" i="19"/>
  <c r="BE44" i="21"/>
  <c r="AW44" i="23"/>
  <c r="DS43" i="22"/>
  <c r="CR43" i="18"/>
  <c r="DG43" i="17"/>
  <c r="DL43" i="25"/>
  <c r="AW44" i="24"/>
  <c r="AY44" i="18"/>
  <c r="CH44" i="23"/>
  <c r="DS43" i="21"/>
  <c r="BJ44" i="25"/>
  <c r="CF44" i="19"/>
  <c r="AY44" i="19"/>
  <c r="BB52" i="13"/>
  <c r="AT52" i="13"/>
  <c r="AL52" i="13"/>
  <c r="AD52" i="13"/>
  <c r="V52" i="13"/>
  <c r="N52" i="13"/>
  <c r="BA52" i="13"/>
  <c r="AS52" i="13"/>
  <c r="AK52" i="13"/>
  <c r="AC52" i="13"/>
  <c r="U52" i="13"/>
  <c r="M52" i="13"/>
  <c r="AZ52" i="13"/>
  <c r="AR52" i="13"/>
  <c r="AJ52" i="13"/>
  <c r="AB52" i="13"/>
  <c r="T52" i="13"/>
  <c r="L52" i="13"/>
  <c r="AY52" i="13"/>
  <c r="AQ52" i="13"/>
  <c r="AI52" i="13"/>
  <c r="AA52" i="13"/>
  <c r="S52" i="13"/>
  <c r="AX52" i="13"/>
  <c r="AP52" i="13"/>
  <c r="AH52" i="13"/>
  <c r="Z52" i="13"/>
  <c r="R52" i="13"/>
  <c r="AW52" i="13"/>
  <c r="AO52" i="13"/>
  <c r="AG52" i="13"/>
  <c r="Y52" i="13"/>
  <c r="Q52" i="13"/>
  <c r="BD52" i="13"/>
  <c r="AV52" i="13"/>
  <c r="AN52" i="13"/>
  <c r="AF52" i="13"/>
  <c r="X52" i="13"/>
  <c r="P52" i="13"/>
  <c r="BC52" i="13"/>
  <c r="AU52" i="13"/>
  <c r="AM52" i="13"/>
  <c r="AE52" i="13"/>
  <c r="W52" i="13"/>
  <c r="O52" i="13"/>
  <c r="AV44" i="25"/>
  <c r="DO44" i="25" s="1"/>
  <c r="AM45" i="21"/>
  <c r="AE45" i="21"/>
  <c r="W45" i="21"/>
  <c r="O45" i="21"/>
  <c r="G45" i="21"/>
  <c r="BV45" i="21" s="1"/>
  <c r="AT45" i="21"/>
  <c r="AL45" i="21"/>
  <c r="AD45" i="21"/>
  <c r="V45" i="21"/>
  <c r="N45" i="21"/>
  <c r="F45" i="21"/>
  <c r="AQ45" i="21"/>
  <c r="AI45" i="21"/>
  <c r="AA45" i="21"/>
  <c r="S45" i="21"/>
  <c r="K45" i="21"/>
  <c r="C45" i="21"/>
  <c r="AJ45" i="21"/>
  <c r="X45" i="21"/>
  <c r="J45" i="21"/>
  <c r="AH45" i="21"/>
  <c r="U45" i="21"/>
  <c r="I45" i="21"/>
  <c r="AS45" i="21"/>
  <c r="AG45" i="21"/>
  <c r="T45" i="21"/>
  <c r="H45" i="21"/>
  <c r="AR45" i="21"/>
  <c r="AF45" i="21"/>
  <c r="R45" i="21"/>
  <c r="E45" i="21"/>
  <c r="AP45" i="21"/>
  <c r="AC45" i="21"/>
  <c r="Q45" i="21"/>
  <c r="BJ45" i="21" s="1"/>
  <c r="D45" i="21"/>
  <c r="AB45" i="21"/>
  <c r="Z45" i="21"/>
  <c r="Y45" i="21"/>
  <c r="P45" i="21"/>
  <c r="M45" i="21"/>
  <c r="AK45" i="21"/>
  <c r="AO45" i="21"/>
  <c r="CH45" i="21" s="1"/>
  <c r="AN45" i="21"/>
  <c r="B45" i="21"/>
  <c r="L45" i="21"/>
  <c r="DX43" i="25"/>
  <c r="BH44" i="19"/>
  <c r="BR44" i="19"/>
  <c r="EA43" i="26"/>
  <c r="DH43" i="23"/>
  <c r="G57" i="4"/>
  <c r="F57" i="4"/>
  <c r="B57" i="4"/>
  <c r="A58" i="4"/>
  <c r="H57" i="4"/>
  <c r="E57" i="4"/>
  <c r="D57" i="4"/>
  <c r="C57" i="4"/>
  <c r="CN43" i="19"/>
  <c r="DL43" i="24"/>
  <c r="CY43" i="26"/>
  <c r="DC43" i="18"/>
  <c r="CG44" i="17"/>
  <c r="AX44" i="26"/>
  <c r="CS43" i="18"/>
  <c r="AQ52" i="2"/>
  <c r="AI52" i="2"/>
  <c r="AL52" i="2"/>
  <c r="P52" i="2"/>
  <c r="AB52" i="2"/>
  <c r="AS52" i="2"/>
  <c r="CV43" i="18"/>
  <c r="CU43" i="26"/>
  <c r="DK43" i="18"/>
  <c r="DW43" i="18"/>
  <c r="DE43" i="20"/>
  <c r="DP43" i="23"/>
  <c r="DO43" i="16"/>
  <c r="DS43" i="16"/>
  <c r="DJ43" i="20"/>
  <c r="DU43" i="22"/>
  <c r="DA43" i="21"/>
  <c r="DC43" i="22"/>
  <c r="DA43" i="16"/>
  <c r="DT43" i="18"/>
  <c r="EA43" i="23"/>
  <c r="DF43" i="19"/>
  <c r="DC43" i="23"/>
  <c r="DE43" i="24"/>
  <c r="CU43" i="18"/>
  <c r="DO43" i="21"/>
  <c r="DE43" i="19"/>
  <c r="DK43" i="21"/>
  <c r="DC43" i="24"/>
  <c r="DJ43" i="22"/>
  <c r="DH43" i="19"/>
  <c r="CP43" i="22"/>
  <c r="DZ43" i="16"/>
  <c r="DY43" i="24"/>
  <c r="DD43" i="26"/>
  <c r="DP43" i="19"/>
  <c r="DJ43" i="21"/>
  <c r="DJ43" i="23"/>
  <c r="DW43" i="16"/>
  <c r="DQ43" i="17"/>
  <c r="DL43" i="18"/>
  <c r="EF43" i="26"/>
  <c r="DX43" i="26"/>
  <c r="BL44" i="18"/>
  <c r="BD52" i="5"/>
  <c r="AV52" i="5"/>
  <c r="AN52" i="5"/>
  <c r="AF52" i="5"/>
  <c r="X52" i="5"/>
  <c r="P52" i="5"/>
  <c r="BC52" i="5"/>
  <c r="AU52" i="5"/>
  <c r="AM52" i="5"/>
  <c r="AE52" i="5"/>
  <c r="W52" i="5"/>
  <c r="O52" i="5"/>
  <c r="AY52" i="5"/>
  <c r="AQ52" i="5"/>
  <c r="AI52" i="5"/>
  <c r="AA52" i="5"/>
  <c r="S52" i="5"/>
  <c r="AX52" i="5"/>
  <c r="AP52" i="5"/>
  <c r="AH52" i="5"/>
  <c r="Z52" i="5"/>
  <c r="R52" i="5"/>
  <c r="AS52" i="5"/>
  <c r="AC52" i="5"/>
  <c r="M52" i="5"/>
  <c r="AR52" i="5"/>
  <c r="AB52" i="5"/>
  <c r="L52" i="5"/>
  <c r="AO52" i="5"/>
  <c r="Y52" i="5"/>
  <c r="BB52" i="5"/>
  <c r="AL52" i="5"/>
  <c r="V52" i="5"/>
  <c r="BA52" i="5"/>
  <c r="AK52" i="5"/>
  <c r="U52" i="5"/>
  <c r="AZ52" i="5"/>
  <c r="AJ52" i="5"/>
  <c r="T52" i="5"/>
  <c r="AW52" i="5"/>
  <c r="AG52" i="5"/>
  <c r="Q52" i="5"/>
  <c r="AT52" i="5"/>
  <c r="AD52" i="5"/>
  <c r="N52" i="5"/>
  <c r="DY43" i="26"/>
  <c r="DR43" i="25"/>
  <c r="BB44" i="16"/>
  <c r="BA44" i="23"/>
  <c r="CL44" i="16"/>
  <c r="BO44" i="18"/>
  <c r="BO44" i="19"/>
  <c r="AY44" i="25"/>
  <c r="DK44" i="25" s="1"/>
  <c r="B58" i="10"/>
  <c r="A59" i="10"/>
  <c r="H58" i="10"/>
  <c r="F58" i="10"/>
  <c r="E58" i="10"/>
  <c r="D58" i="10"/>
  <c r="C58" i="10"/>
  <c r="G58" i="10"/>
  <c r="BF44" i="21"/>
  <c r="CS43" i="25"/>
  <c r="CF44" i="25"/>
  <c r="CL44" i="19"/>
  <c r="BF44" i="22"/>
  <c r="CZ43" i="26"/>
  <c r="ED43" i="26"/>
  <c r="AV44" i="24"/>
  <c r="BQ44" i="19"/>
  <c r="AU44" i="23"/>
  <c r="I52" i="3"/>
  <c r="K52" i="3"/>
  <c r="J52" i="3"/>
  <c r="CZ43" i="17"/>
  <c r="B57" i="7"/>
  <c r="H57" i="7"/>
  <c r="A58" i="7"/>
  <c r="G57" i="7"/>
  <c r="F57" i="7"/>
  <c r="E57" i="7"/>
  <c r="C57" i="7"/>
  <c r="D57" i="7"/>
  <c r="DI43" i="19"/>
  <c r="BT44" i="20"/>
  <c r="BL44" i="22"/>
  <c r="EF43" i="22"/>
  <c r="DZ43" i="26"/>
  <c r="CS43" i="22"/>
  <c r="BH44" i="25"/>
  <c r="BI44" i="24"/>
  <c r="CS43" i="17"/>
  <c r="C57" i="8"/>
  <c r="B57" i="8"/>
  <c r="A58" i="8"/>
  <c r="H57" i="8"/>
  <c r="G57" i="8"/>
  <c r="F57" i="8"/>
  <c r="E57" i="8"/>
  <c r="D57" i="8"/>
  <c r="AV44" i="16"/>
  <c r="CH44" i="16"/>
  <c r="BQ44" i="22"/>
  <c r="DQ43" i="26"/>
  <c r="BB52" i="3"/>
  <c r="AT52" i="3"/>
  <c r="AL52" i="3"/>
  <c r="AD52" i="3"/>
  <c r="V52" i="3"/>
  <c r="N52" i="3"/>
  <c r="BA52" i="3"/>
  <c r="AS52" i="3"/>
  <c r="AK52" i="3"/>
  <c r="AC52" i="3"/>
  <c r="U52" i="3"/>
  <c r="M52" i="3"/>
  <c r="AW52" i="3"/>
  <c r="AO52" i="3"/>
  <c r="AG52" i="3"/>
  <c r="Y52" i="3"/>
  <c r="Q52" i="3"/>
  <c r="BD52" i="3"/>
  <c r="AV52" i="3"/>
  <c r="AN52" i="3"/>
  <c r="AF52" i="3"/>
  <c r="X52" i="3"/>
  <c r="P52" i="3"/>
  <c r="AY52" i="3"/>
  <c r="AI52" i="3"/>
  <c r="S52" i="3"/>
  <c r="AH52" i="3"/>
  <c r="AU52" i="3"/>
  <c r="AE52" i="3"/>
  <c r="O52" i="3"/>
  <c r="AZ52" i="3"/>
  <c r="AJ52" i="3"/>
  <c r="T52" i="3"/>
  <c r="AX52" i="3"/>
  <c r="R52" i="3"/>
  <c r="AR52" i="3"/>
  <c r="AB52" i="3"/>
  <c r="L52" i="3"/>
  <c r="AQ52" i="3"/>
  <c r="AA52" i="3"/>
  <c r="AP52" i="3"/>
  <c r="Z52" i="3"/>
  <c r="BC52" i="3"/>
  <c r="AM52" i="3"/>
  <c r="W52" i="3"/>
  <c r="AU44" i="24"/>
  <c r="J52" i="2"/>
  <c r="K52" i="2"/>
  <c r="I52" i="2"/>
  <c r="BP44" i="18"/>
  <c r="BL44" i="23"/>
  <c r="CA44" i="19"/>
  <c r="DZ43" i="17"/>
  <c r="ED43" i="19"/>
  <c r="DI43" i="25"/>
  <c r="BK44" i="19"/>
  <c r="BI44" i="16"/>
  <c r="EF43" i="21"/>
  <c r="D53" i="11"/>
  <c r="C53" i="11"/>
  <c r="B53" i="11"/>
  <c r="H53" i="11"/>
  <c r="G53" i="11"/>
  <c r="F53" i="11"/>
  <c r="E53" i="11"/>
  <c r="A54" i="11"/>
  <c r="BZ44" i="19"/>
  <c r="EF43" i="18"/>
  <c r="DY43" i="19"/>
  <c r="CF44" i="18"/>
  <c r="DM43" i="26"/>
  <c r="DM43" i="23"/>
  <c r="DN43" i="20"/>
  <c r="EA43" i="21"/>
  <c r="AV44" i="19"/>
  <c r="DQ43" i="19"/>
  <c r="EA43" i="16"/>
  <c r="AU44" i="16"/>
  <c r="DQ43" i="20"/>
  <c r="K52" i="9"/>
  <c r="J52" i="9"/>
  <c r="I52" i="9"/>
  <c r="CQ43" i="25"/>
  <c r="J52" i="13"/>
  <c r="I52" i="13"/>
  <c r="K52" i="13"/>
  <c r="ED43" i="25"/>
  <c r="BL44" i="16"/>
  <c r="EB43" i="23"/>
  <c r="EA43" i="24"/>
  <c r="AR45" i="18"/>
  <c r="AJ45" i="18"/>
  <c r="AB45" i="18"/>
  <c r="BU45" i="18" s="1"/>
  <c r="T45" i="18"/>
  <c r="L45" i="18"/>
  <c r="D45" i="18"/>
  <c r="AT45" i="18"/>
  <c r="AK45" i="18"/>
  <c r="AA45" i="18"/>
  <c r="R45" i="18"/>
  <c r="I45" i="18"/>
  <c r="AS45" i="18"/>
  <c r="AI45" i="18"/>
  <c r="Z45" i="18"/>
  <c r="Q45" i="18"/>
  <c r="H45" i="18"/>
  <c r="AQ45" i="18"/>
  <c r="AH45" i="18"/>
  <c r="Y45" i="18"/>
  <c r="P45" i="18"/>
  <c r="G45" i="18"/>
  <c r="AP45" i="18"/>
  <c r="AG45" i="18"/>
  <c r="X45" i="18"/>
  <c r="O45" i="18"/>
  <c r="F45" i="18"/>
  <c r="AO45" i="18"/>
  <c r="W45" i="18"/>
  <c r="E45" i="18"/>
  <c r="AN45" i="18"/>
  <c r="V45" i="18"/>
  <c r="C45" i="18"/>
  <c r="AM45" i="18"/>
  <c r="U45" i="18"/>
  <c r="B45" i="18"/>
  <c r="BK45" i="18" s="1"/>
  <c r="N45" i="18"/>
  <c r="M45" i="18"/>
  <c r="AL45" i="18"/>
  <c r="K45" i="18"/>
  <c r="AF45" i="18"/>
  <c r="J45" i="18"/>
  <c r="AE45" i="18"/>
  <c r="AD45" i="18"/>
  <c r="AC45" i="18"/>
  <c r="S45" i="18"/>
  <c r="A46" i="26"/>
  <c r="A46" i="25"/>
  <c r="A46" i="24"/>
  <c r="A46" i="23"/>
  <c r="A46" i="22"/>
  <c r="A46" i="21"/>
  <c r="A46" i="20"/>
  <c r="A46" i="18"/>
  <c r="A46" i="19"/>
  <c r="A46" i="17"/>
  <c r="A46" i="16"/>
  <c r="AQ46" i="15"/>
  <c r="AI46" i="15"/>
  <c r="AA46" i="15"/>
  <c r="S46" i="15"/>
  <c r="K46" i="15"/>
  <c r="C46" i="15"/>
  <c r="AM46" i="15"/>
  <c r="AD46" i="15"/>
  <c r="U46" i="15"/>
  <c r="L46" i="15"/>
  <c r="B46" i="15"/>
  <c r="A47" i="15"/>
  <c r="AL46" i="15"/>
  <c r="AC46" i="15"/>
  <c r="T46" i="15"/>
  <c r="J46" i="15"/>
  <c r="AS46" i="15"/>
  <c r="AJ46" i="15"/>
  <c r="Z46" i="15"/>
  <c r="Q46" i="15"/>
  <c r="H46" i="15"/>
  <c r="AP46" i="15"/>
  <c r="AB46" i="15"/>
  <c r="N46" i="15"/>
  <c r="AO46" i="15"/>
  <c r="Y46" i="15"/>
  <c r="M46" i="15"/>
  <c r="AK46" i="15"/>
  <c r="W46" i="15"/>
  <c r="G46" i="15"/>
  <c r="AT46" i="15"/>
  <c r="V46" i="15"/>
  <c r="AR46" i="15"/>
  <c r="R46" i="15"/>
  <c r="AN46" i="15"/>
  <c r="P46" i="15"/>
  <c r="AH46" i="15"/>
  <c r="O46" i="15"/>
  <c r="AF46" i="15"/>
  <c r="F46" i="15"/>
  <c r="X46" i="15"/>
  <c r="D46" i="15"/>
  <c r="AG46" i="15"/>
  <c r="AE46" i="15"/>
  <c r="I46" i="15"/>
  <c r="E46" i="15"/>
  <c r="AN45" i="22"/>
  <c r="AF45" i="22"/>
  <c r="X45" i="22"/>
  <c r="P45" i="22"/>
  <c r="H45" i="22"/>
  <c r="BA45" i="22" s="1"/>
  <c r="AM45" i="22"/>
  <c r="AE45" i="22"/>
  <c r="W45" i="22"/>
  <c r="O45" i="22"/>
  <c r="G45" i="22"/>
  <c r="AT45" i="22"/>
  <c r="AL45" i="22"/>
  <c r="CE45" i="22" s="1"/>
  <c r="AD45" i="22"/>
  <c r="V45" i="22"/>
  <c r="N45" i="22"/>
  <c r="F45" i="22"/>
  <c r="BZ45" i="22" s="1"/>
  <c r="AR45" i="22"/>
  <c r="AJ45" i="22"/>
  <c r="AB45" i="22"/>
  <c r="T45" i="22"/>
  <c r="L45" i="22"/>
  <c r="D45" i="22"/>
  <c r="AQ45" i="22"/>
  <c r="AI45" i="22"/>
  <c r="CB45" i="22" s="1"/>
  <c r="AA45" i="22"/>
  <c r="S45" i="22"/>
  <c r="K45" i="22"/>
  <c r="C45" i="22"/>
  <c r="AK45" i="22"/>
  <c r="Q45" i="22"/>
  <c r="AH45" i="22"/>
  <c r="M45" i="22"/>
  <c r="AG45" i="22"/>
  <c r="J45" i="22"/>
  <c r="AC45" i="22"/>
  <c r="I45" i="22"/>
  <c r="Z45" i="22"/>
  <c r="E45" i="22"/>
  <c r="AS45" i="22"/>
  <c r="Y45" i="22"/>
  <c r="B45" i="22"/>
  <c r="AP45" i="22"/>
  <c r="R45" i="22"/>
  <c r="AO45" i="22"/>
  <c r="U45" i="22"/>
  <c r="BJ44" i="19"/>
  <c r="DH43" i="20"/>
  <c r="AW52" i="6"/>
  <c r="AO52" i="6"/>
  <c r="AG52" i="6"/>
  <c r="Y52" i="6"/>
  <c r="Q52" i="6"/>
  <c r="BD52" i="6"/>
  <c r="AV52" i="6"/>
  <c r="AN52" i="6"/>
  <c r="AF52" i="6"/>
  <c r="X52" i="6"/>
  <c r="P52" i="6"/>
  <c r="BC52" i="6"/>
  <c r="AU52" i="6"/>
  <c r="AM52" i="6"/>
  <c r="AE52" i="6"/>
  <c r="W52" i="6"/>
  <c r="O52" i="6"/>
  <c r="BB52" i="6"/>
  <c r="AT52" i="6"/>
  <c r="AL52" i="6"/>
  <c r="AD52" i="6"/>
  <c r="V52" i="6"/>
  <c r="N52" i="6"/>
  <c r="BA52" i="6"/>
  <c r="AS52" i="6"/>
  <c r="AK52" i="6"/>
  <c r="AC52" i="6"/>
  <c r="U52" i="6"/>
  <c r="M52" i="6"/>
  <c r="AZ52" i="6"/>
  <c r="AR52" i="6"/>
  <c r="AJ52" i="6"/>
  <c r="AB52" i="6"/>
  <c r="T52" i="6"/>
  <c r="L52" i="6"/>
  <c r="AY52" i="6"/>
  <c r="AQ52" i="6"/>
  <c r="AI52" i="6"/>
  <c r="AA52" i="6"/>
  <c r="S52" i="6"/>
  <c r="R52" i="6"/>
  <c r="AX52" i="6"/>
  <c r="AP52" i="6"/>
  <c r="AH52" i="6"/>
  <c r="Z52" i="6"/>
  <c r="DU43" i="26"/>
  <c r="DX43" i="17"/>
  <c r="DJ43" i="25"/>
  <c r="EA43" i="19"/>
  <c r="BI44" i="18"/>
  <c r="DH43" i="24"/>
  <c r="DQ43" i="16"/>
  <c r="DS43" i="23"/>
  <c r="EA43" i="18"/>
  <c r="BG44" i="17"/>
  <c r="EE43" i="26"/>
  <c r="DS43" i="26"/>
  <c r="DQ43" i="23"/>
  <c r="CU43" i="19"/>
  <c r="CY43" i="18"/>
  <c r="CP43" i="26"/>
  <c r="BA52" i="12"/>
  <c r="AS52" i="12"/>
  <c r="AK52" i="12"/>
  <c r="AC52" i="12"/>
  <c r="U52" i="12"/>
  <c r="M52" i="12"/>
  <c r="AZ52" i="12"/>
  <c r="AR52" i="12"/>
  <c r="AJ52" i="12"/>
  <c r="AB52" i="12"/>
  <c r="T52" i="12"/>
  <c r="L52" i="12"/>
  <c r="AY52" i="12"/>
  <c r="AQ52" i="12"/>
  <c r="AI52" i="12"/>
  <c r="AA52" i="12"/>
  <c r="S52" i="12"/>
  <c r="AX52" i="12"/>
  <c r="AP52" i="12"/>
  <c r="AH52" i="12"/>
  <c r="Z52" i="12"/>
  <c r="R52" i="12"/>
  <c r="AW52" i="12"/>
  <c r="AO52" i="12"/>
  <c r="AG52" i="12"/>
  <c r="Y52" i="12"/>
  <c r="Q52" i="12"/>
  <c r="BD52" i="12"/>
  <c r="AV52" i="12"/>
  <c r="AN52" i="12"/>
  <c r="AF52" i="12"/>
  <c r="X52" i="12"/>
  <c r="P52" i="12"/>
  <c r="BC52" i="12"/>
  <c r="AU52" i="12"/>
  <c r="AM52" i="12"/>
  <c r="AE52" i="12"/>
  <c r="W52" i="12"/>
  <c r="O52" i="12"/>
  <c r="BB52" i="12"/>
  <c r="AT52" i="12"/>
  <c r="AL52" i="12"/>
  <c r="AD52" i="12"/>
  <c r="V52" i="12"/>
  <c r="N52" i="12"/>
  <c r="EF43" i="19"/>
  <c r="DS43" i="25"/>
  <c r="CT43" i="20"/>
  <c r="N52" i="2"/>
  <c r="Z52" i="2"/>
  <c r="BB52" i="2"/>
  <c r="AJ52" i="2"/>
  <c r="BA52" i="2"/>
  <c r="DX43" i="21"/>
  <c r="DA43" i="20"/>
  <c r="CY43" i="23"/>
  <c r="CT43" i="24"/>
  <c r="CX43" i="16"/>
  <c r="CX43" i="22"/>
  <c r="DG43" i="23"/>
  <c r="EC43" i="21"/>
  <c r="DK43" i="23"/>
  <c r="DO43" i="24"/>
  <c r="CQ43" i="26"/>
  <c r="DD43" i="16"/>
  <c r="DZ43" i="20"/>
  <c r="CZ43" i="23"/>
  <c r="DF43" i="22"/>
  <c r="CV43" i="26"/>
  <c r="DX43" i="23"/>
  <c r="CZ43" i="19"/>
  <c r="EE43" i="21"/>
  <c r="DZ43" i="19"/>
  <c r="DB43" i="23"/>
  <c r="DC43" i="19"/>
  <c r="CV43" i="22"/>
  <c r="CQ43" i="16"/>
  <c r="EB43" i="17"/>
  <c r="EB43" i="20"/>
  <c r="CY43" i="19"/>
  <c r="CT43" i="21"/>
  <c r="DO43" i="17"/>
  <c r="CQ43" i="19"/>
  <c r="CL44" i="23"/>
  <c r="EB43" i="26"/>
  <c r="BX44" i="23"/>
  <c r="CX43" i="26"/>
  <c r="BT44" i="24"/>
  <c r="CA44" i="23"/>
  <c r="DL43" i="21"/>
  <c r="K52" i="5"/>
  <c r="J52" i="5"/>
  <c r="I52" i="5"/>
  <c r="BR44" i="22"/>
  <c r="DV43" i="25"/>
  <c r="BE44" i="19"/>
  <c r="AW44" i="21"/>
  <c r="CR43" i="21"/>
  <c r="CY43" i="25"/>
  <c r="DH43" i="21"/>
  <c r="CF44" i="16"/>
  <c r="BE44" i="22"/>
  <c r="AW44" i="16"/>
  <c r="BO44" i="21"/>
  <c r="BU44" i="20"/>
  <c r="H58" i="5"/>
  <c r="G58" i="5"/>
  <c r="C58" i="5"/>
  <c r="B58" i="5"/>
  <c r="A59" i="5"/>
  <c r="F58" i="5"/>
  <c r="E58" i="5"/>
  <c r="D58" i="5"/>
  <c r="CC44" i="21"/>
  <c r="DH43" i="18"/>
  <c r="CN43" i="23"/>
  <c r="CP43" i="25"/>
  <c r="BP44" i="19"/>
  <c r="CE44" i="23"/>
  <c r="BY44" i="16"/>
  <c r="CA44" i="20"/>
  <c r="K52" i="7"/>
  <c r="J52" i="7"/>
  <c r="I52" i="7"/>
  <c r="E57" i="12"/>
  <c r="D57" i="12"/>
  <c r="C57" i="12"/>
  <c r="B57" i="12"/>
  <c r="A58" i="12"/>
  <c r="H57" i="12"/>
  <c r="G57" i="12"/>
  <c r="F57" i="12"/>
  <c r="DG43" i="26"/>
  <c r="AT45" i="20"/>
  <c r="AL45" i="20"/>
  <c r="AD45" i="20"/>
  <c r="V45" i="20"/>
  <c r="N45" i="20"/>
  <c r="F45" i="20"/>
  <c r="AR45" i="20"/>
  <c r="AJ45" i="20"/>
  <c r="AB45" i="20"/>
  <c r="T45" i="20"/>
  <c r="L45" i="20"/>
  <c r="D45" i="20"/>
  <c r="AU45" i="20" s="1"/>
  <c r="AI45" i="20"/>
  <c r="Y45" i="20"/>
  <c r="O45" i="20"/>
  <c r="C45" i="20"/>
  <c r="AS45" i="20"/>
  <c r="CL45" i="20" s="1"/>
  <c r="AH45" i="20"/>
  <c r="X45" i="20"/>
  <c r="M45" i="20"/>
  <c r="B45" i="20"/>
  <c r="AQ45" i="20"/>
  <c r="AG45" i="20"/>
  <c r="W45" i="20"/>
  <c r="K45" i="20"/>
  <c r="AP45" i="20"/>
  <c r="AF45" i="20"/>
  <c r="U45" i="20"/>
  <c r="J45" i="20"/>
  <c r="AO45" i="20"/>
  <c r="AE45" i="20"/>
  <c r="S45" i="20"/>
  <c r="I45" i="20"/>
  <c r="BB45" i="20" s="1"/>
  <c r="AN45" i="20"/>
  <c r="AC45" i="20"/>
  <c r="R45" i="20"/>
  <c r="H45" i="20"/>
  <c r="Q45" i="20"/>
  <c r="P45" i="20"/>
  <c r="E45" i="20"/>
  <c r="G45" i="20"/>
  <c r="AM45" i="20"/>
  <c r="AK45" i="20"/>
  <c r="AA45" i="20"/>
  <c r="Z45" i="20"/>
  <c r="BH44" i="16"/>
  <c r="BV44" i="22"/>
  <c r="DE43" i="18"/>
  <c r="BU44" i="22"/>
  <c r="ED43" i="17"/>
  <c r="CC44" i="22"/>
  <c r="CW43" i="20"/>
  <c r="CS43" i="26"/>
  <c r="CE44" i="16"/>
  <c r="EE43" i="20"/>
  <c r="CO43" i="20"/>
  <c r="CD45" i="21"/>
  <c r="BO44" i="16"/>
  <c r="BO44" i="24"/>
  <c r="AY44" i="21"/>
  <c r="DM43" i="17"/>
  <c r="BF44" i="25"/>
  <c r="DV43" i="18"/>
  <c r="CC44" i="19"/>
  <c r="DM43" i="25"/>
  <c r="K52" i="8"/>
  <c r="J52" i="8"/>
  <c r="I52" i="8"/>
  <c r="DF43" i="26"/>
  <c r="DW43" i="25"/>
  <c r="AU44" i="18"/>
  <c r="CN44" i="18" s="1"/>
  <c r="CQ43" i="17"/>
  <c r="AY52" i="8"/>
  <c r="AQ52" i="8"/>
  <c r="AI52" i="8"/>
  <c r="AA52" i="8"/>
  <c r="S52" i="8"/>
  <c r="AX52" i="8"/>
  <c r="AP52" i="8"/>
  <c r="AH52" i="8"/>
  <c r="Z52" i="8"/>
  <c r="R52" i="8"/>
  <c r="AW52" i="8"/>
  <c r="AO52" i="8"/>
  <c r="AG52" i="8"/>
  <c r="Y52" i="8"/>
  <c r="Q52" i="8"/>
  <c r="BD52" i="8"/>
  <c r="AV52" i="8"/>
  <c r="AN52" i="8"/>
  <c r="AF52" i="8"/>
  <c r="X52" i="8"/>
  <c r="P52" i="8"/>
  <c r="BC52" i="8"/>
  <c r="AU52" i="8"/>
  <c r="AM52" i="8"/>
  <c r="AE52" i="8"/>
  <c r="W52" i="8"/>
  <c r="O52" i="8"/>
  <c r="BB52" i="8"/>
  <c r="AT52" i="8"/>
  <c r="AL52" i="8"/>
  <c r="AD52" i="8"/>
  <c r="V52" i="8"/>
  <c r="N52" i="8"/>
  <c r="BA52" i="8"/>
  <c r="AS52" i="8"/>
  <c r="AK52" i="8"/>
  <c r="AC52" i="8"/>
  <c r="U52" i="8"/>
  <c r="M52" i="8"/>
  <c r="AZ52" i="8"/>
  <c r="AR52" i="8"/>
  <c r="AJ52" i="8"/>
  <c r="AB52" i="8"/>
  <c r="T52" i="8"/>
  <c r="L52" i="8"/>
  <c r="EA43" i="20"/>
  <c r="BY44" i="19"/>
  <c r="CX43" i="21"/>
  <c r="BU45" i="21"/>
  <c r="AO45" i="23"/>
  <c r="AG45" i="23"/>
  <c r="Y45" i="23"/>
  <c r="BR45" i="23" s="1"/>
  <c r="Q45" i="23"/>
  <c r="I45" i="23"/>
  <c r="AN45" i="23"/>
  <c r="AF45" i="23"/>
  <c r="X45" i="23"/>
  <c r="P45" i="23"/>
  <c r="H45" i="23"/>
  <c r="AM45" i="23"/>
  <c r="AE45" i="23"/>
  <c r="W45" i="23"/>
  <c r="O45" i="23"/>
  <c r="G45" i="23"/>
  <c r="AT45" i="23"/>
  <c r="AL45" i="23"/>
  <c r="AD45" i="23"/>
  <c r="V45" i="23"/>
  <c r="N45" i="23"/>
  <c r="F45" i="23"/>
  <c r="AS45" i="23"/>
  <c r="AK45" i="23"/>
  <c r="AC45" i="23"/>
  <c r="U45" i="23"/>
  <c r="BN45" i="23" s="1"/>
  <c r="M45" i="23"/>
  <c r="E45" i="23"/>
  <c r="AR45" i="23"/>
  <c r="AJ45" i="23"/>
  <c r="AB45" i="23"/>
  <c r="T45" i="23"/>
  <c r="L45" i="23"/>
  <c r="D45" i="23"/>
  <c r="AA45" i="23"/>
  <c r="Z45" i="23"/>
  <c r="S45" i="23"/>
  <c r="R45" i="23"/>
  <c r="AP45" i="23"/>
  <c r="J45" i="23"/>
  <c r="AI45" i="23"/>
  <c r="C45" i="23"/>
  <c r="BM45" i="23" s="1"/>
  <c r="AQ45" i="23"/>
  <c r="AH45" i="23"/>
  <c r="CA45" i="23" s="1"/>
  <c r="K45" i="23"/>
  <c r="B45" i="23"/>
  <c r="CR43" i="22"/>
  <c r="DR43" i="19"/>
  <c r="EC43" i="18"/>
  <c r="DU43" i="18"/>
  <c r="CP43" i="20"/>
  <c r="DJ43" i="17"/>
  <c r="DV43" i="22"/>
  <c r="EE43" i="19"/>
  <c r="DA43" i="22"/>
  <c r="DL43" i="17"/>
  <c r="CN43" i="25"/>
  <c r="DV43" i="21"/>
  <c r="BM44" i="26"/>
  <c r="EE43" i="17"/>
  <c r="DS43" i="18"/>
  <c r="CY43" i="17"/>
  <c r="DH43" i="22"/>
  <c r="K52" i="10"/>
  <c r="DP43" i="22"/>
  <c r="DS43" i="17"/>
  <c r="AD52" i="2"/>
  <c r="AP52" i="2"/>
  <c r="O52" i="2"/>
  <c r="AF52" i="2"/>
  <c r="AR52" i="2"/>
  <c r="DL43" i="16"/>
  <c r="DR43" i="17"/>
  <c r="CP43" i="16"/>
  <c r="EB43" i="18"/>
  <c r="DR43" i="20"/>
  <c r="EC43" i="23"/>
  <c r="CO43" i="24"/>
  <c r="DJ43" i="24"/>
  <c r="DN43" i="23"/>
  <c r="DB43" i="16"/>
  <c r="CY43" i="21"/>
  <c r="CQ43" i="23"/>
  <c r="ED43" i="24"/>
  <c r="ED43" i="22"/>
  <c r="EE43" i="24"/>
  <c r="DU43" i="21"/>
  <c r="ED43" i="23"/>
  <c r="DK43" i="22"/>
  <c r="DE43" i="21"/>
  <c r="EF43" i="16"/>
  <c r="CT43" i="19"/>
  <c r="DB43" i="22"/>
  <c r="CT43" i="22"/>
  <c r="CY43" i="16"/>
  <c r="CP43" i="19"/>
  <c r="DR43" i="23"/>
  <c r="ED43" i="16"/>
  <c r="DD43" i="17"/>
  <c r="DI43" i="22"/>
  <c r="CZ43" i="20"/>
  <c r="DI43" i="21"/>
  <c r="DO43" i="23"/>
  <c r="DS43" i="24"/>
  <c r="EF43" i="17"/>
  <c r="DK43" i="20"/>
  <c r="F57" i="13"/>
  <c r="E57" i="13"/>
  <c r="D57" i="13"/>
  <c r="C57" i="13"/>
  <c r="B57" i="13"/>
  <c r="A58" i="13"/>
  <c r="H57" i="13"/>
  <c r="G57" i="13"/>
  <c r="DX43" i="22"/>
  <c r="BC44" i="17"/>
  <c r="BC44" i="26"/>
  <c r="AW52" i="9"/>
  <c r="AO52" i="9"/>
  <c r="AG52" i="9"/>
  <c r="Y52" i="9"/>
  <c r="Q52" i="9"/>
  <c r="BD52" i="9"/>
  <c r="AV52" i="9"/>
  <c r="AN52" i="9"/>
  <c r="AF52" i="9"/>
  <c r="X52" i="9"/>
  <c r="P52" i="9"/>
  <c r="BC52" i="9"/>
  <c r="AU52" i="9"/>
  <c r="AM52" i="9"/>
  <c r="AE52" i="9"/>
  <c r="W52" i="9"/>
  <c r="O52" i="9"/>
  <c r="AZ52" i="9"/>
  <c r="AR52" i="9"/>
  <c r="AJ52" i="9"/>
  <c r="AB52" i="9"/>
  <c r="T52" i="9"/>
  <c r="L52" i="9"/>
  <c r="AT52" i="9"/>
  <c r="AD52" i="9"/>
  <c r="N52" i="9"/>
  <c r="AS52" i="9"/>
  <c r="AC52" i="9"/>
  <c r="M52" i="9"/>
  <c r="AQ52" i="9"/>
  <c r="AA52" i="9"/>
  <c r="AP52" i="9"/>
  <c r="Z52" i="9"/>
  <c r="BB52" i="9"/>
  <c r="AL52" i="9"/>
  <c r="V52" i="9"/>
  <c r="BA52" i="9"/>
  <c r="AK52" i="9"/>
  <c r="U52" i="9"/>
  <c r="AY52" i="9"/>
  <c r="AI52" i="9"/>
  <c r="S52" i="9"/>
  <c r="AX52" i="9"/>
  <c r="AH52" i="9"/>
  <c r="R52" i="9"/>
  <c r="EA43" i="25"/>
  <c r="CB44" i="17"/>
  <c r="EE43" i="25"/>
  <c r="DL43" i="26"/>
  <c r="I52" i="10"/>
  <c r="DU43" i="23"/>
  <c r="CN43" i="26"/>
  <c r="EF43" i="25"/>
  <c r="AT52" i="2"/>
  <c r="Q52" i="2"/>
  <c r="AE52" i="2"/>
  <c r="AN52" i="2"/>
  <c r="AZ52" i="2"/>
  <c r="CN43" i="17"/>
  <c r="K52" i="12"/>
  <c r="J52" i="12"/>
  <c r="I52" i="12"/>
  <c r="DF43" i="25"/>
  <c r="DD43" i="19"/>
  <c r="ED43" i="20"/>
  <c r="DT43" i="17"/>
  <c r="DT43" i="21"/>
  <c r="CV43" i="16"/>
  <c r="DH43" i="16"/>
  <c r="CU43" i="17"/>
  <c r="CW43" i="16"/>
  <c r="CV43" i="24"/>
  <c r="DD43" i="21"/>
  <c r="CW43" i="23"/>
  <c r="CW43" i="24"/>
  <c r="EE43" i="16"/>
  <c r="CW43" i="25"/>
  <c r="CU43" i="21"/>
  <c r="CZ43" i="16"/>
  <c r="CU43" i="23"/>
  <c r="DW43" i="22"/>
  <c r="DD43" i="24"/>
  <c r="DX43" i="20"/>
  <c r="EE43" i="22"/>
  <c r="DA43" i="23"/>
  <c r="DF43" i="24"/>
  <c r="CQ43" i="20"/>
  <c r="CS43" i="23"/>
  <c r="CZ43" i="24"/>
  <c r="DH43" i="25"/>
  <c r="CP43" i="23"/>
  <c r="DY43" i="20"/>
  <c r="DQ43" i="22"/>
  <c r="CX43" i="23"/>
  <c r="CU43" i="25"/>
  <c r="EB43" i="21"/>
  <c r="DM43" i="18"/>
  <c r="CO43" i="22"/>
  <c r="BB44" i="17"/>
  <c r="BG44" i="19"/>
  <c r="DL43" i="20"/>
  <c r="DY43" i="23"/>
  <c r="EE43" i="18"/>
  <c r="EA43" i="17"/>
  <c r="CS43" i="20"/>
  <c r="CR43" i="24"/>
  <c r="CP43" i="17"/>
  <c r="DB43" i="24"/>
  <c r="AG52" i="2"/>
  <c r="AW52" i="2"/>
  <c r="AU52" i="2"/>
  <c r="AV52" i="2"/>
  <c r="M52" i="2"/>
  <c r="DY43" i="22"/>
  <c r="DV43" i="26"/>
  <c r="DE43" i="17"/>
  <c r="DN43" i="21"/>
  <c r="DV43" i="16"/>
  <c r="EF43" i="24"/>
  <c r="CT43" i="18"/>
  <c r="CP43" i="24"/>
  <c r="CW43" i="17"/>
  <c r="CP43" i="21"/>
  <c r="DE43" i="23"/>
  <c r="CV43" i="23"/>
  <c r="CQ43" i="24"/>
  <c r="DZ43" i="18"/>
  <c r="DC43" i="21"/>
  <c r="DX43" i="24"/>
  <c r="DD43" i="23"/>
  <c r="EB43" i="16"/>
  <c r="DF43" i="20"/>
  <c r="DT43" i="22"/>
  <c r="DK43" i="16"/>
  <c r="DN43" i="25"/>
  <c r="DP43" i="21"/>
  <c r="DW43" i="23"/>
  <c r="DZ43" i="24"/>
  <c r="DT43" i="25"/>
  <c r="DN43" i="16"/>
  <c r="CZ43" i="22"/>
  <c r="DT43" i="23"/>
  <c r="DK43" i="24"/>
  <c r="DU43" i="25"/>
  <c r="DN43" i="17"/>
  <c r="DO43" i="19"/>
  <c r="BX44" i="16"/>
  <c r="BX44" i="24"/>
  <c r="AV44" i="21"/>
  <c r="CK44" i="23"/>
  <c r="CH44" i="20"/>
  <c r="BQ44" i="25"/>
  <c r="DL43" i="22"/>
  <c r="AU44" i="19"/>
  <c r="DX43" i="18"/>
  <c r="DJ43" i="18"/>
  <c r="CX43" i="18"/>
  <c r="BP44" i="23"/>
  <c r="CE44" i="20"/>
  <c r="BY44" i="22"/>
  <c r="BL44" i="19"/>
  <c r="BC52" i="4"/>
  <c r="AU52" i="4"/>
  <c r="AM52" i="4"/>
  <c r="AE52" i="4"/>
  <c r="W52" i="4"/>
  <c r="O52" i="4"/>
  <c r="BB52" i="4"/>
  <c r="AT52" i="4"/>
  <c r="AL52" i="4"/>
  <c r="AD52" i="4"/>
  <c r="V52" i="4"/>
  <c r="N52" i="4"/>
  <c r="AX52" i="4"/>
  <c r="AP52" i="4"/>
  <c r="AH52" i="4"/>
  <c r="Z52" i="4"/>
  <c r="R52" i="4"/>
  <c r="AW52" i="4"/>
  <c r="AO52" i="4"/>
  <c r="AG52" i="4"/>
  <c r="Y52" i="4"/>
  <c r="Q52" i="4"/>
  <c r="BD52" i="4"/>
  <c r="AN52" i="4"/>
  <c r="X52" i="4"/>
  <c r="BA52" i="4"/>
  <c r="AK52" i="4"/>
  <c r="U52" i="4"/>
  <c r="AZ52" i="4"/>
  <c r="T52" i="4"/>
  <c r="AV52" i="4"/>
  <c r="AF52" i="4"/>
  <c r="P52" i="4"/>
  <c r="AJ52" i="4"/>
  <c r="AY52" i="4"/>
  <c r="AI52" i="4"/>
  <c r="S52" i="4"/>
  <c r="AS52" i="4"/>
  <c r="AC52" i="4"/>
  <c r="M52" i="4"/>
  <c r="AR52" i="4"/>
  <c r="AB52" i="4"/>
  <c r="L52" i="4"/>
  <c r="AQ52" i="4"/>
  <c r="AA52" i="4"/>
  <c r="CR43" i="19"/>
  <c r="DH43" i="17"/>
  <c r="CN43" i="18"/>
  <c r="BO45" i="22"/>
  <c r="AP45" i="16"/>
  <c r="AH45" i="16"/>
  <c r="Z45" i="16"/>
  <c r="R45" i="16"/>
  <c r="J45" i="16"/>
  <c r="B45" i="16"/>
  <c r="AO45" i="16"/>
  <c r="AG45" i="16"/>
  <c r="Y45" i="16"/>
  <c r="Q45" i="16"/>
  <c r="I45" i="16"/>
  <c r="AN45" i="16"/>
  <c r="AD45" i="16"/>
  <c r="T45" i="16"/>
  <c r="H45" i="16"/>
  <c r="AM45" i="16"/>
  <c r="AC45" i="16"/>
  <c r="S45" i="16"/>
  <c r="G45" i="16"/>
  <c r="AL45" i="16"/>
  <c r="AB45" i="16"/>
  <c r="AK45" i="16"/>
  <c r="AA45" i="16"/>
  <c r="O45" i="16"/>
  <c r="E45" i="16"/>
  <c r="AT45" i="16"/>
  <c r="X45" i="16"/>
  <c r="K45" i="16"/>
  <c r="AS45" i="16"/>
  <c r="W45" i="16"/>
  <c r="F45" i="16"/>
  <c r="AR45" i="16"/>
  <c r="V45" i="16"/>
  <c r="D45" i="16"/>
  <c r="AQ45" i="16"/>
  <c r="U45" i="16"/>
  <c r="C45" i="16"/>
  <c r="AI45" i="16"/>
  <c r="N45" i="16"/>
  <c r="P45" i="16"/>
  <c r="M45" i="16"/>
  <c r="BF45" i="16" s="1"/>
  <c r="L45" i="16"/>
  <c r="AJ45" i="16"/>
  <c r="CC45" i="16" s="1"/>
  <c r="AE45" i="16"/>
  <c r="AF45" i="16"/>
  <c r="AT45" i="25"/>
  <c r="AL45" i="25"/>
  <c r="AD45" i="25"/>
  <c r="V45" i="25"/>
  <c r="N45" i="25"/>
  <c r="F45" i="25"/>
  <c r="BC45" i="25" s="1"/>
  <c r="AS45" i="25"/>
  <c r="AK45" i="25"/>
  <c r="AC45" i="25"/>
  <c r="U45" i="25"/>
  <c r="M45" i="25"/>
  <c r="E45" i="25"/>
  <c r="AR45" i="25"/>
  <c r="AJ45" i="25"/>
  <c r="AB45" i="25"/>
  <c r="T45" i="25"/>
  <c r="L45" i="25"/>
  <c r="BE45" i="25" s="1"/>
  <c r="D45" i="25"/>
  <c r="AQ45" i="25"/>
  <c r="AI45" i="25"/>
  <c r="AA45" i="25"/>
  <c r="S45" i="25"/>
  <c r="K45" i="25"/>
  <c r="C45" i="25"/>
  <c r="AG45" i="25"/>
  <c r="Q45" i="25"/>
  <c r="AE45" i="25"/>
  <c r="J45" i="25"/>
  <c r="Z45" i="25"/>
  <c r="I45" i="25"/>
  <c r="AP45" i="25"/>
  <c r="Y45" i="25"/>
  <c r="H45" i="25"/>
  <c r="AO45" i="25"/>
  <c r="X45" i="25"/>
  <c r="G45" i="25"/>
  <c r="AN45" i="25"/>
  <c r="W45" i="25"/>
  <c r="BP45" i="25" s="1"/>
  <c r="B45" i="25"/>
  <c r="P45" i="25"/>
  <c r="O45" i="25"/>
  <c r="AM45" i="25"/>
  <c r="AF45" i="25"/>
  <c r="R45" i="25"/>
  <c r="AH45" i="25"/>
  <c r="DP43" i="25"/>
  <c r="DY43" i="17"/>
  <c r="CO43" i="23"/>
  <c r="CX43" i="17"/>
  <c r="BV44" i="19"/>
  <c r="BK44" i="16"/>
  <c r="BK44" i="24"/>
  <c r="EC43" i="24"/>
  <c r="AX52" i="10"/>
  <c r="AP52" i="10"/>
  <c r="AH52" i="10"/>
  <c r="Z52" i="10"/>
  <c r="R52" i="10"/>
  <c r="AW52" i="10"/>
  <c r="AO52" i="10"/>
  <c r="AG52" i="10"/>
  <c r="Y52" i="10"/>
  <c r="Q52" i="10"/>
  <c r="BD52" i="10"/>
  <c r="AV52" i="10"/>
  <c r="AN52" i="10"/>
  <c r="AF52" i="10"/>
  <c r="X52" i="10"/>
  <c r="P52" i="10"/>
  <c r="BB52" i="10"/>
  <c r="AT52" i="10"/>
  <c r="AL52" i="10"/>
  <c r="AD52" i="10"/>
  <c r="V52" i="10"/>
  <c r="N52" i="10"/>
  <c r="BA52" i="10"/>
  <c r="AS52" i="10"/>
  <c r="AK52" i="10"/>
  <c r="AC52" i="10"/>
  <c r="U52" i="10"/>
  <c r="M52" i="10"/>
  <c r="AZ52" i="10"/>
  <c r="AR52" i="10"/>
  <c r="AJ52" i="10"/>
  <c r="AB52" i="10"/>
  <c r="T52" i="10"/>
  <c r="L52" i="10"/>
  <c r="AY52" i="10"/>
  <c r="AQ52" i="10"/>
  <c r="AI52" i="10"/>
  <c r="AA52" i="10"/>
  <c r="S52" i="10"/>
  <c r="W52" i="10"/>
  <c r="O52" i="10"/>
  <c r="BC52" i="10"/>
  <c r="AU52" i="10"/>
  <c r="AM52" i="10"/>
  <c r="AE52" i="10"/>
  <c r="BE44" i="20"/>
  <c r="CL44" i="25"/>
  <c r="AW44" i="22"/>
  <c r="BO44" i="20"/>
  <c r="DB44" i="20" s="1"/>
  <c r="DQ43" i="18"/>
  <c r="DD43" i="20"/>
  <c r="DB43" i="25"/>
  <c r="BU44" i="19"/>
  <c r="EE43" i="23"/>
  <c r="I52" i="6"/>
  <c r="K52" i="6"/>
  <c r="J52" i="6"/>
  <c r="EB43" i="25"/>
  <c r="DL43" i="19"/>
  <c r="AU44" i="21"/>
  <c r="CT44" i="21" s="1"/>
  <c r="DU43" i="19"/>
  <c r="DD43" i="18"/>
  <c r="CO43" i="17"/>
  <c r="DW43" i="21"/>
  <c r="DB43" i="21"/>
  <c r="CN43" i="22"/>
  <c r="CT43" i="26"/>
  <c r="AZ45" i="20"/>
  <c r="BD45" i="25"/>
  <c r="AP45" i="17"/>
  <c r="AH45" i="17"/>
  <c r="Z45" i="17"/>
  <c r="R45" i="17"/>
  <c r="J45" i="17"/>
  <c r="B45" i="17"/>
  <c r="AO45" i="17"/>
  <c r="AG45" i="17"/>
  <c r="Y45" i="17"/>
  <c r="Q45" i="17"/>
  <c r="I45" i="17"/>
  <c r="AL45" i="17"/>
  <c r="AB45" i="17"/>
  <c r="P45" i="17"/>
  <c r="F45" i="17"/>
  <c r="AK45" i="17"/>
  <c r="AA45" i="17"/>
  <c r="O45" i="17"/>
  <c r="E45" i="17"/>
  <c r="AT45" i="17"/>
  <c r="AJ45" i="17"/>
  <c r="X45" i="17"/>
  <c r="N45" i="17"/>
  <c r="D45" i="17"/>
  <c r="AS45" i="17"/>
  <c r="AI45" i="17"/>
  <c r="W45" i="17"/>
  <c r="M45" i="17"/>
  <c r="C45" i="17"/>
  <c r="AR45" i="17"/>
  <c r="V45" i="17"/>
  <c r="AQ45" i="17"/>
  <c r="U45" i="17"/>
  <c r="AN45" i="17"/>
  <c r="T45" i="17"/>
  <c r="AM45" i="17"/>
  <c r="S45" i="17"/>
  <c r="AE45" i="17"/>
  <c r="BX45" i="17" s="1"/>
  <c r="K45" i="17"/>
  <c r="AC45" i="17"/>
  <c r="L45" i="17"/>
  <c r="H45" i="17"/>
  <c r="G45" i="17"/>
  <c r="AD45" i="17"/>
  <c r="AF45" i="17"/>
  <c r="AT45" i="26"/>
  <c r="AL45" i="26"/>
  <c r="AD45" i="26"/>
  <c r="AO45" i="26"/>
  <c r="AF45" i="26"/>
  <c r="W45" i="26"/>
  <c r="O45" i="26"/>
  <c r="G45" i="26"/>
  <c r="AN45" i="26"/>
  <c r="AE45" i="26"/>
  <c r="V45" i="26"/>
  <c r="N45" i="26"/>
  <c r="F45" i="26"/>
  <c r="AK45" i="26"/>
  <c r="AB45" i="26"/>
  <c r="T45" i="26"/>
  <c r="L45" i="26"/>
  <c r="D45" i="26"/>
  <c r="AQ45" i="26"/>
  <c r="AA45" i="26"/>
  <c r="P45" i="26"/>
  <c r="B45" i="26"/>
  <c r="AP45" i="26"/>
  <c r="Z45" i="26"/>
  <c r="M45" i="26"/>
  <c r="AJ45" i="26"/>
  <c r="X45" i="26"/>
  <c r="J45" i="26"/>
  <c r="AC45" i="26"/>
  <c r="H45" i="26"/>
  <c r="AR45" i="26"/>
  <c r="S45" i="26"/>
  <c r="U45" i="26"/>
  <c r="BN45" i="26" s="1"/>
  <c r="R45" i="26"/>
  <c r="AS45" i="26"/>
  <c r="Q45" i="26"/>
  <c r="Y45" i="26"/>
  <c r="K45" i="26"/>
  <c r="AM45" i="26"/>
  <c r="CF45" i="26" s="1"/>
  <c r="C45" i="26"/>
  <c r="I45" i="26"/>
  <c r="BB45" i="26" s="1"/>
  <c r="E45" i="26"/>
  <c r="AG45" i="26"/>
  <c r="AH45" i="26"/>
  <c r="AI45" i="26"/>
  <c r="DP43" i="17"/>
  <c r="DG43" i="21"/>
  <c r="DO43" i="26"/>
  <c r="DW43" i="20"/>
  <c r="DB43" i="20"/>
  <c r="DO43" i="25"/>
  <c r="BA44" i="25"/>
  <c r="CT44" i="25" s="1"/>
  <c r="DB43" i="19"/>
  <c r="EB43" i="22"/>
  <c r="ED43" i="21"/>
  <c r="DB43" i="17"/>
  <c r="DV43" i="20"/>
  <c r="DB43" i="26"/>
  <c r="CN43" i="20"/>
  <c r="DE43" i="25"/>
  <c r="BN44" i="24"/>
  <c r="Y52" i="2"/>
  <c r="R52" i="2"/>
  <c r="S52" i="2"/>
  <c r="W52" i="2"/>
  <c r="BD52" i="2"/>
  <c r="U52" i="2"/>
  <c r="DG43" i="25"/>
  <c r="DJ43" i="19"/>
  <c r="DV43" i="17"/>
  <c r="DF43" i="18"/>
  <c r="DZ43" i="22"/>
  <c r="CO43" i="16"/>
  <c r="DV43" i="24"/>
  <c r="DP43" i="26"/>
  <c r="DO43" i="18"/>
  <c r="CQ43" i="18"/>
  <c r="DR43" i="22"/>
  <c r="CN43" i="16"/>
  <c r="DG43" i="16"/>
  <c r="CR43" i="26"/>
  <c r="CW43" i="18"/>
  <c r="DN43" i="22"/>
  <c r="DG43" i="24"/>
  <c r="DX43" i="16"/>
  <c r="DF43" i="16"/>
  <c r="DA43" i="18"/>
  <c r="DT43" i="20"/>
  <c r="DI43" i="23"/>
  <c r="CT43" i="16"/>
  <c r="CW43" i="26"/>
  <c r="DF43" i="23"/>
  <c r="DU43" i="24"/>
  <c r="DK43" i="25"/>
  <c r="CV43" i="25"/>
  <c r="DG43" i="20"/>
  <c r="EC43" i="22"/>
  <c r="CU43" i="16"/>
  <c r="DR43" i="24"/>
  <c r="DA43" i="25"/>
  <c r="DL43" i="23"/>
  <c r="BP44" i="22"/>
  <c r="BJ44" i="21"/>
  <c r="DT43" i="26"/>
  <c r="AY44" i="23"/>
  <c r="BU44" i="21"/>
  <c r="A59" i="6"/>
  <c r="H58" i="6"/>
  <c r="G58" i="6"/>
  <c r="F58" i="6"/>
  <c r="E58" i="6"/>
  <c r="D58" i="6"/>
  <c r="C58" i="6"/>
  <c r="B58" i="6"/>
  <c r="A59" i="9"/>
  <c r="H58" i="9"/>
  <c r="G58" i="9"/>
  <c r="D58" i="9"/>
  <c r="F58" i="9"/>
  <c r="E58" i="9"/>
  <c r="C58" i="9"/>
  <c r="B58" i="9"/>
  <c r="DD43" i="25"/>
  <c r="AV44" i="23"/>
  <c r="CC44" i="20"/>
  <c r="CH44" i="22"/>
  <c r="DH43" i="26"/>
  <c r="CR43" i="20"/>
  <c r="CN43" i="21"/>
  <c r="AX52" i="7"/>
  <c r="AP52" i="7"/>
  <c r="AH52" i="7"/>
  <c r="Z52" i="7"/>
  <c r="R52" i="7"/>
  <c r="BD52" i="7"/>
  <c r="AV52" i="7"/>
  <c r="AN52" i="7"/>
  <c r="AF52" i="7"/>
  <c r="X52" i="7"/>
  <c r="P52" i="7"/>
  <c r="AW52" i="7"/>
  <c r="AO52" i="7"/>
  <c r="AG52" i="7"/>
  <c r="Y52" i="7"/>
  <c r="Q52" i="7"/>
  <c r="BC52" i="7"/>
  <c r="AU52" i="7"/>
  <c r="AM52" i="7"/>
  <c r="AE52" i="7"/>
  <c r="W52" i="7"/>
  <c r="O52" i="7"/>
  <c r="BB52" i="7"/>
  <c r="AT52" i="7"/>
  <c r="AL52" i="7"/>
  <c r="AD52" i="7"/>
  <c r="V52" i="7"/>
  <c r="N52" i="7"/>
  <c r="BA52" i="7"/>
  <c r="AS52" i="7"/>
  <c r="AK52" i="7"/>
  <c r="AC52" i="7"/>
  <c r="U52" i="7"/>
  <c r="M52" i="7"/>
  <c r="AY52" i="7"/>
  <c r="AQ52" i="7"/>
  <c r="AI52" i="7"/>
  <c r="AA52" i="7"/>
  <c r="S52" i="7"/>
  <c r="AZ52" i="7"/>
  <c r="AR52" i="7"/>
  <c r="AJ52" i="7"/>
  <c r="AB52" i="7"/>
  <c r="T52" i="7"/>
  <c r="L52" i="7"/>
  <c r="AU44" i="22"/>
  <c r="EB43" i="19"/>
  <c r="CZ43" i="25"/>
  <c r="DO43" i="20"/>
  <c r="DQ43" i="25"/>
  <c r="DK43" i="19"/>
  <c r="CK45" i="20"/>
  <c r="CF45" i="18"/>
  <c r="AM45" i="19"/>
  <c r="AE45" i="19"/>
  <c r="W45" i="19"/>
  <c r="O45" i="19"/>
  <c r="G45" i="19"/>
  <c r="AT45" i="19"/>
  <c r="AL45" i="19"/>
  <c r="AD45" i="19"/>
  <c r="V45" i="19"/>
  <c r="N45" i="19"/>
  <c r="F45" i="19"/>
  <c r="AS45" i="19"/>
  <c r="AK45" i="19"/>
  <c r="AC45" i="19"/>
  <c r="U45" i="19"/>
  <c r="M45" i="19"/>
  <c r="E45" i="19"/>
  <c r="AQ45" i="19"/>
  <c r="AI45" i="19"/>
  <c r="AA45" i="19"/>
  <c r="S45" i="19"/>
  <c r="BL45" i="19" s="1"/>
  <c r="K45" i="19"/>
  <c r="C45" i="19"/>
  <c r="AP45" i="19"/>
  <c r="AH45" i="19"/>
  <c r="Z45" i="19"/>
  <c r="R45" i="19"/>
  <c r="J45" i="19"/>
  <c r="B45" i="19"/>
  <c r="AU45" i="19" s="1"/>
  <c r="AR45" i="19"/>
  <c r="X45" i="19"/>
  <c r="AO45" i="19"/>
  <c r="T45" i="19"/>
  <c r="AJ45" i="19"/>
  <c r="P45" i="19"/>
  <c r="I45" i="19"/>
  <c r="AN45" i="19"/>
  <c r="CG45" i="19" s="1"/>
  <c r="H45" i="19"/>
  <c r="AG45" i="19"/>
  <c r="D45" i="19"/>
  <c r="AF45" i="19"/>
  <c r="AB45" i="19"/>
  <c r="Y45" i="19"/>
  <c r="Q45" i="19"/>
  <c r="L45" i="19"/>
  <c r="BE45" i="19" s="1"/>
  <c r="J52" i="4"/>
  <c r="I52" i="4"/>
  <c r="K52" i="4"/>
  <c r="DA43" i="17"/>
  <c r="CY43" i="20"/>
  <c r="DC43" i="25"/>
  <c r="CP43" i="18"/>
  <c r="CS43" i="21"/>
  <c r="BG44" i="21"/>
  <c r="DM43" i="22"/>
  <c r="CR43" i="25"/>
  <c r="CV43" i="20"/>
  <c r="CS43" i="19"/>
  <c r="EC43" i="25"/>
  <c r="DW43" i="26"/>
  <c r="DB43" i="18"/>
  <c r="AO52" i="2"/>
  <c r="AH52" i="2"/>
  <c r="AY52" i="2"/>
  <c r="AM52" i="2"/>
  <c r="L52" i="2"/>
  <c r="AC52" i="2"/>
  <c r="DC43" i="16"/>
  <c r="CX43" i="20"/>
  <c r="CZ43" i="18"/>
  <c r="DD43" i="22"/>
  <c r="DY43" i="16"/>
  <c r="CU43" i="24"/>
  <c r="CW43" i="19"/>
  <c r="DT43" i="19"/>
  <c r="DE43" i="26"/>
  <c r="DE43" i="22"/>
  <c r="DJ43" i="16"/>
  <c r="CY43" i="24"/>
  <c r="DN43" i="19"/>
  <c r="DA43" i="19"/>
  <c r="CW43" i="22"/>
  <c r="DT43" i="24"/>
  <c r="CS43" i="24"/>
  <c r="CX43" i="24"/>
  <c r="DA43" i="26"/>
  <c r="EC43" i="20"/>
  <c r="CR43" i="16"/>
  <c r="DI43" i="26"/>
  <c r="DX43" i="19"/>
  <c r="DF43" i="21"/>
  <c r="DT43" i="16"/>
  <c r="CN43" i="24"/>
  <c r="DG43" i="18"/>
  <c r="DR43" i="18"/>
  <c r="DY43" i="21"/>
  <c r="DO43" i="22"/>
  <c r="DI43" i="16"/>
  <c r="EB43" i="24"/>
  <c r="DN43" i="18"/>
  <c r="DE43" i="16"/>
  <c r="BE45" i="17"/>
  <c r="CX43" i="25"/>
  <c r="BZ44" i="22"/>
  <c r="DW43" i="19"/>
  <c r="AZ44" i="22"/>
  <c r="DS43" i="19"/>
  <c r="DY43" i="25"/>
  <c r="DI43" i="17"/>
  <c r="EF43" i="20"/>
  <c r="CR43" i="17"/>
  <c r="CQ43" i="21"/>
  <c r="DM43" i="19"/>
  <c r="EC43" i="19"/>
  <c r="F57" i="3"/>
  <c r="E57" i="3"/>
  <c r="A58" i="3"/>
  <c r="H57" i="3"/>
  <c r="G57" i="3"/>
  <c r="D57" i="3"/>
  <c r="C57" i="3"/>
  <c r="B57" i="3"/>
  <c r="DC43" i="26"/>
  <c r="DW43" i="17"/>
  <c r="E57" i="2"/>
  <c r="D57" i="2"/>
  <c r="H57" i="2"/>
  <c r="G57" i="2"/>
  <c r="B57" i="2"/>
  <c r="A58" i="2"/>
  <c r="F57" i="2"/>
  <c r="C57" i="2"/>
  <c r="DF43" i="17"/>
  <c r="DV43" i="19"/>
  <c r="AA52" i="2"/>
  <c r="AX52" i="2"/>
  <c r="V52" i="2"/>
  <c r="BC52" i="2"/>
  <c r="T52" i="2"/>
  <c r="CT43" i="25"/>
  <c r="DK43" i="26"/>
  <c r="CO43" i="19"/>
  <c r="DW43" i="24"/>
  <c r="DP43" i="18"/>
  <c r="CT43" i="23"/>
  <c r="DP43" i="16"/>
  <c r="DV43" i="23"/>
  <c r="DP43" i="20"/>
  <c r="DZ43" i="21"/>
  <c r="CU43" i="20"/>
  <c r="CQ43" i="22"/>
  <c r="EC43" i="16"/>
  <c r="CT43" i="17"/>
  <c r="CV43" i="21"/>
  <c r="CV43" i="19"/>
  <c r="CY43" i="22"/>
  <c r="DM43" i="24"/>
  <c r="DZ43" i="25"/>
  <c r="EC43" i="26"/>
  <c r="DN43" i="26"/>
  <c r="DM43" i="21"/>
  <c r="DP43" i="24"/>
  <c r="DS43" i="20"/>
  <c r="DG43" i="19"/>
  <c r="DR43" i="21"/>
  <c r="DU43" i="16"/>
  <c r="DI43" i="24"/>
  <c r="DY43" i="18"/>
  <c r="DR43" i="26"/>
  <c r="CO43" i="21"/>
  <c r="DG43" i="22"/>
  <c r="DM43" i="16"/>
  <c r="DK43" i="17"/>
  <c r="DI43" i="18"/>
  <c r="DA43" i="24"/>
  <c r="CH45" i="19" l="1"/>
  <c r="BF45" i="19"/>
  <c r="BJ45" i="26"/>
  <c r="BG45" i="26"/>
  <c r="BN45" i="17"/>
  <c r="BT45" i="17"/>
  <c r="CI45" i="17"/>
  <c r="BA45" i="25"/>
  <c r="BV45" i="25"/>
  <c r="CI45" i="23"/>
  <c r="CG45" i="23"/>
  <c r="BZ45" i="19"/>
  <c r="BQ45" i="19"/>
  <c r="BN45" i="19"/>
  <c r="CE45" i="19"/>
  <c r="BZ45" i="26"/>
  <c r="CL45" i="26"/>
  <c r="CJ45" i="26"/>
  <c r="BO45" i="26"/>
  <c r="BV45" i="17"/>
  <c r="CJ45" i="17"/>
  <c r="AW45" i="17"/>
  <c r="CD45" i="17"/>
  <c r="BZ45" i="17"/>
  <c r="BW45" i="20"/>
  <c r="BI45" i="25"/>
  <c r="BR45" i="25"/>
  <c r="AV45" i="25"/>
  <c r="CD45" i="25"/>
  <c r="BY45" i="16"/>
  <c r="AV45" i="16"/>
  <c r="BU45" i="16"/>
  <c r="BK45" i="23"/>
  <c r="AY45" i="23"/>
  <c r="BB45" i="23"/>
  <c r="BL45" i="18"/>
  <c r="CL45" i="22"/>
  <c r="CA45" i="22"/>
  <c r="BG45" i="22"/>
  <c r="DW44" i="23"/>
  <c r="CJ45" i="21"/>
  <c r="CJ45" i="24"/>
  <c r="AZ45" i="19"/>
  <c r="AW45" i="19"/>
  <c r="CI45" i="19"/>
  <c r="BW45" i="19"/>
  <c r="CA45" i="26"/>
  <c r="BT45" i="26"/>
  <c r="CH45" i="26"/>
  <c r="CL45" i="17"/>
  <c r="BR45" i="17"/>
  <c r="BZ45" i="25"/>
  <c r="CD45" i="16"/>
  <c r="BD45" i="16"/>
  <c r="BU45" i="23"/>
  <c r="BT45" i="20"/>
  <c r="AW45" i="18"/>
  <c r="AV45" i="19"/>
  <c r="CK45" i="19"/>
  <c r="BD45" i="19"/>
  <c r="BV45" i="19"/>
  <c r="CM45" i="19"/>
  <c r="BK45" i="26"/>
  <c r="CC45" i="26"/>
  <c r="AW45" i="26"/>
  <c r="CE45" i="26"/>
  <c r="BG45" i="17"/>
  <c r="AY45" i="17"/>
  <c r="CH45" i="17"/>
  <c r="BD45" i="18"/>
  <c r="AU45" i="25"/>
  <c r="BU45" i="25"/>
  <c r="CL45" i="25"/>
  <c r="CE45" i="16"/>
  <c r="BK45" i="16"/>
  <c r="EB44" i="26"/>
  <c r="BL45" i="23"/>
  <c r="BG45" i="23"/>
  <c r="BJ45" i="23"/>
  <c r="DV44" i="19"/>
  <c r="CG45" i="24"/>
  <c r="CI45" i="20"/>
  <c r="BJ45" i="22"/>
  <c r="AW45" i="22"/>
  <c r="BV45" i="18"/>
  <c r="BY45" i="18"/>
  <c r="BP45" i="18"/>
  <c r="BI45" i="18"/>
  <c r="CL45" i="18"/>
  <c r="BM45" i="18"/>
  <c r="CZ44" i="16"/>
  <c r="EE44" i="24"/>
  <c r="EA44" i="16"/>
  <c r="CW44" i="22"/>
  <c r="CM45" i="26"/>
  <c r="BF45" i="26"/>
  <c r="CY45" i="26" s="1"/>
  <c r="CG45" i="26"/>
  <c r="BQ45" i="17"/>
  <c r="BI45" i="17"/>
  <c r="AU45" i="17"/>
  <c r="BJ45" i="19"/>
  <c r="BB45" i="19"/>
  <c r="BT45" i="19"/>
  <c r="CL45" i="19"/>
  <c r="BC45" i="17"/>
  <c r="AV45" i="26"/>
  <c r="AZ45" i="26"/>
  <c r="BY45" i="17"/>
  <c r="BL45" i="17"/>
  <c r="AV45" i="17"/>
  <c r="CC45" i="17"/>
  <c r="BU45" i="17"/>
  <c r="DN45" i="17" s="1"/>
  <c r="BX45" i="22"/>
  <c r="CA45" i="25"/>
  <c r="BT45" i="25"/>
  <c r="BG45" i="25"/>
  <c r="AW45" i="16"/>
  <c r="CM45" i="16"/>
  <c r="BL45" i="16"/>
  <c r="CA45" i="16"/>
  <c r="DF44" i="26"/>
  <c r="CJ45" i="23"/>
  <c r="BT45" i="23"/>
  <c r="BF45" i="23"/>
  <c r="BW45" i="23"/>
  <c r="BE45" i="23"/>
  <c r="BZ45" i="23"/>
  <c r="AX45" i="20"/>
  <c r="BL45" i="20"/>
  <c r="BP45" i="20"/>
  <c r="CM45" i="20"/>
  <c r="CC45" i="20"/>
  <c r="BB45" i="24"/>
  <c r="CH45" i="22"/>
  <c r="BB45" i="22"/>
  <c r="BP45" i="22"/>
  <c r="CA45" i="18"/>
  <c r="BJ45" i="24"/>
  <c r="BI45" i="24"/>
  <c r="BX45" i="24"/>
  <c r="BQ45" i="24"/>
  <c r="CL45" i="24"/>
  <c r="EF44" i="20"/>
  <c r="BL45" i="25"/>
  <c r="AZ45" i="16"/>
  <c r="BN45" i="22"/>
  <c r="BE45" i="22"/>
  <c r="BI45" i="19"/>
  <c r="AY45" i="19"/>
  <c r="CI45" i="26"/>
  <c r="BW45" i="17"/>
  <c r="CM45" i="17"/>
  <c r="CM45" i="18"/>
  <c r="CB45" i="25"/>
  <c r="BO45" i="16"/>
  <c r="AX45" i="16"/>
  <c r="CI45" i="16"/>
  <c r="CO44" i="21"/>
  <c r="CC45" i="23"/>
  <c r="AW45" i="23"/>
  <c r="CE45" i="23"/>
  <c r="BI45" i="23"/>
  <c r="CH45" i="23"/>
  <c r="BI45" i="20"/>
  <c r="BX45" i="20"/>
  <c r="BZ45" i="20"/>
  <c r="BH45" i="20"/>
  <c r="CJ45" i="18"/>
  <c r="BT45" i="18"/>
  <c r="EF44" i="26"/>
  <c r="CH45" i="24"/>
  <c r="CA45" i="24"/>
  <c r="AY45" i="24"/>
  <c r="CD45" i="19"/>
  <c r="BQ45" i="16"/>
  <c r="AX45" i="23"/>
  <c r="DT44" i="23"/>
  <c r="BS45" i="22"/>
  <c r="BW45" i="22"/>
  <c r="BR45" i="18"/>
  <c r="CB45" i="19"/>
  <c r="BP45" i="19"/>
  <c r="DA44" i="22"/>
  <c r="BL45" i="26"/>
  <c r="AX45" i="17"/>
  <c r="BK45" i="17"/>
  <c r="AZ45" i="25"/>
  <c r="AX45" i="25"/>
  <c r="BR45" i="16"/>
  <c r="CJ45" i="19"/>
  <c r="BX45" i="19"/>
  <c r="EA44" i="22"/>
  <c r="BD45" i="26"/>
  <c r="BA45" i="26"/>
  <c r="BS45" i="26"/>
  <c r="CD45" i="26"/>
  <c r="BP45" i="26"/>
  <c r="AZ45" i="17"/>
  <c r="BM45" i="17"/>
  <c r="BP45" i="17"/>
  <c r="CK45" i="17"/>
  <c r="BB45" i="17"/>
  <c r="BS45" i="17"/>
  <c r="DC44" i="20"/>
  <c r="BY45" i="25"/>
  <c r="BQ45" i="25"/>
  <c r="BX45" i="25"/>
  <c r="CJ45" i="25"/>
  <c r="BW45" i="25"/>
  <c r="BI45" i="16"/>
  <c r="CK45" i="16"/>
  <c r="BH45" i="16"/>
  <c r="CF45" i="16"/>
  <c r="BZ45" i="16"/>
  <c r="BV45" i="23"/>
  <c r="BQ45" i="23"/>
  <c r="BJ45" i="20"/>
  <c r="CH45" i="20"/>
  <c r="CJ45" i="20"/>
  <c r="BQ45" i="18"/>
  <c r="CI45" i="22"/>
  <c r="BA45" i="18"/>
  <c r="BI45" i="21"/>
  <c r="BZ45" i="21"/>
  <c r="BB45" i="21"/>
  <c r="BL45" i="21"/>
  <c r="CE45" i="21"/>
  <c r="AY45" i="25"/>
  <c r="CJ45" i="16"/>
  <c r="CD45" i="22"/>
  <c r="BB45" i="18"/>
  <c r="BK45" i="19"/>
  <c r="CK45" i="26"/>
  <c r="BU45" i="26"/>
  <c r="CF45" i="17"/>
  <c r="CE45" i="17"/>
  <c r="BK45" i="25"/>
  <c r="BO45" i="25"/>
  <c r="BV45" i="16"/>
  <c r="BU45" i="19"/>
  <c r="CA45" i="19"/>
  <c r="BO45" i="19"/>
  <c r="BS45" i="20"/>
  <c r="DV44" i="20"/>
  <c r="DG44" i="24"/>
  <c r="BR45" i="26"/>
  <c r="BV45" i="26"/>
  <c r="BI45" i="26"/>
  <c r="AY45" i="26"/>
  <c r="BY45" i="26"/>
  <c r="BA45" i="17"/>
  <c r="CT45" i="17" s="1"/>
  <c r="CG45" i="17"/>
  <c r="BJ45" i="17"/>
  <c r="CA45" i="17"/>
  <c r="AW45" i="25"/>
  <c r="BN45" i="25"/>
  <c r="CE45" i="25"/>
  <c r="BG45" i="16"/>
  <c r="AY45" i="16"/>
  <c r="BT45" i="16"/>
  <c r="BA45" i="16"/>
  <c r="CH45" i="16"/>
  <c r="CU44" i="17"/>
  <c r="CD45" i="23"/>
  <c r="BA45" i="20"/>
  <c r="BV45" i="20"/>
  <c r="BG45" i="20"/>
  <c r="BT45" i="22"/>
  <c r="BR45" i="21"/>
  <c r="BK45" i="21"/>
  <c r="BT45" i="21"/>
  <c r="BH45" i="17"/>
  <c r="BP45" i="23"/>
  <c r="DH44" i="24"/>
  <c r="AX45" i="26"/>
  <c r="DK44" i="26"/>
  <c r="CX44" i="17"/>
  <c r="BG45" i="19"/>
  <c r="EE44" i="19"/>
  <c r="K53" i="8"/>
  <c r="J53" i="8"/>
  <c r="I53" i="8"/>
  <c r="BI45" i="22"/>
  <c r="DN44" i="18"/>
  <c r="CZ44" i="24"/>
  <c r="DF44" i="18"/>
  <c r="DM44" i="22"/>
  <c r="EA44" i="21"/>
  <c r="CY44" i="16"/>
  <c r="DI44" i="16"/>
  <c r="BE45" i="18"/>
  <c r="BC45" i="26"/>
  <c r="BX45" i="23"/>
  <c r="BF45" i="17"/>
  <c r="BY45" i="21"/>
  <c r="DE44" i="19"/>
  <c r="CN44" i="19"/>
  <c r="AV45" i="20"/>
  <c r="BU45" i="22"/>
  <c r="BP45" i="16"/>
  <c r="DH44" i="16"/>
  <c r="CG45" i="18"/>
  <c r="CG45" i="25"/>
  <c r="AX45" i="19"/>
  <c r="CN44" i="17"/>
  <c r="DO44" i="22"/>
  <c r="BB45" i="25"/>
  <c r="BV45" i="22"/>
  <c r="BQ45" i="20"/>
  <c r="J53" i="12"/>
  <c r="I53" i="12"/>
  <c r="K53" i="12"/>
  <c r="H59" i="5"/>
  <c r="G59" i="5"/>
  <c r="C59" i="5"/>
  <c r="B59" i="5"/>
  <c r="E59" i="5"/>
  <c r="D59" i="5"/>
  <c r="A60" i="5"/>
  <c r="F59" i="5"/>
  <c r="CP44" i="16"/>
  <c r="CX44" i="19"/>
  <c r="CL45" i="16"/>
  <c r="AY45" i="21"/>
  <c r="DM44" i="24"/>
  <c r="BR45" i="20"/>
  <c r="AR46" i="18"/>
  <c r="AJ46" i="18"/>
  <c r="AB46" i="18"/>
  <c r="T46" i="18"/>
  <c r="L46" i="18"/>
  <c r="D46" i="18"/>
  <c r="AL46" i="18"/>
  <c r="AC46" i="18"/>
  <c r="S46" i="18"/>
  <c r="J46" i="18"/>
  <c r="AT46" i="18"/>
  <c r="AK46" i="18"/>
  <c r="AA46" i="18"/>
  <c r="R46" i="18"/>
  <c r="I46" i="18"/>
  <c r="AS46" i="18"/>
  <c r="AI46" i="18"/>
  <c r="Z46" i="18"/>
  <c r="Q46" i="18"/>
  <c r="H46" i="18"/>
  <c r="AQ46" i="18"/>
  <c r="AH46" i="18"/>
  <c r="Y46" i="18"/>
  <c r="P46" i="18"/>
  <c r="G46" i="18"/>
  <c r="AG46" i="18"/>
  <c r="O46" i="18"/>
  <c r="AF46" i="18"/>
  <c r="N46" i="18"/>
  <c r="AE46" i="18"/>
  <c r="M46" i="18"/>
  <c r="X46" i="18"/>
  <c r="B46" i="18"/>
  <c r="W46" i="18"/>
  <c r="V46" i="18"/>
  <c r="AP46" i="18"/>
  <c r="U46" i="18"/>
  <c r="K46" i="18"/>
  <c r="F46" i="18"/>
  <c r="BX46" i="18" s="1"/>
  <c r="E46" i="18"/>
  <c r="C46" i="18"/>
  <c r="AN46" i="18"/>
  <c r="AO46" i="18"/>
  <c r="AM46" i="18"/>
  <c r="AD46" i="18"/>
  <c r="BT45" i="24"/>
  <c r="BG45" i="21"/>
  <c r="AW45" i="21"/>
  <c r="DE44" i="16"/>
  <c r="D54" i="11"/>
  <c r="C54" i="11"/>
  <c r="B54" i="11"/>
  <c r="H54" i="11"/>
  <c r="G54" i="11"/>
  <c r="F54" i="11"/>
  <c r="E54" i="11"/>
  <c r="A55" i="11"/>
  <c r="DT44" i="19"/>
  <c r="CO44" i="16"/>
  <c r="BA45" i="24"/>
  <c r="CA45" i="21"/>
  <c r="DM44" i="20"/>
  <c r="B58" i="7"/>
  <c r="H58" i="7"/>
  <c r="A59" i="7"/>
  <c r="G58" i="7"/>
  <c r="F58" i="7"/>
  <c r="E58" i="7"/>
  <c r="C58" i="7"/>
  <c r="D58" i="7"/>
  <c r="DJ44" i="19"/>
  <c r="DY44" i="25"/>
  <c r="EE44" i="16"/>
  <c r="DP44" i="26"/>
  <c r="BJ45" i="18"/>
  <c r="DY44" i="19"/>
  <c r="CR44" i="18"/>
  <c r="CX44" i="21"/>
  <c r="DA44" i="20"/>
  <c r="DJ44" i="24"/>
  <c r="DL44" i="26"/>
  <c r="DR44" i="20"/>
  <c r="DF44" i="25"/>
  <c r="CT44" i="18"/>
  <c r="DC44" i="23"/>
  <c r="DH44" i="23"/>
  <c r="ED44" i="19"/>
  <c r="EE44" i="20"/>
  <c r="CX44" i="25"/>
  <c r="EC44" i="18"/>
  <c r="CX44" i="24"/>
  <c r="EF44" i="23"/>
  <c r="DP44" i="23"/>
  <c r="CQ44" i="23"/>
  <c r="CT44" i="20"/>
  <c r="DR44" i="25"/>
  <c r="DW44" i="24"/>
  <c r="DM44" i="23"/>
  <c r="DU44" i="25"/>
  <c r="DS44" i="21"/>
  <c r="CV44" i="21"/>
  <c r="CV44" i="19"/>
  <c r="DT44" i="21"/>
  <c r="DG44" i="22"/>
  <c r="DZ44" i="24"/>
  <c r="CQ44" i="25"/>
  <c r="DB44" i="22"/>
  <c r="CW44" i="17"/>
  <c r="CX44" i="16"/>
  <c r="DV44" i="18"/>
  <c r="DG44" i="16"/>
  <c r="CZ44" i="25"/>
  <c r="DD44" i="22"/>
  <c r="DG44" i="23"/>
  <c r="CU44" i="20"/>
  <c r="CS44" i="21"/>
  <c r="CP44" i="21"/>
  <c r="BA45" i="23"/>
  <c r="CI45" i="18"/>
  <c r="CP44" i="23"/>
  <c r="CH45" i="25"/>
  <c r="CS44" i="26"/>
  <c r="DN44" i="23"/>
  <c r="BE45" i="26"/>
  <c r="CK45" i="21"/>
  <c r="BS45" i="19"/>
  <c r="BW45" i="21"/>
  <c r="AZ45" i="22"/>
  <c r="DJ44" i="26"/>
  <c r="BN45" i="18"/>
  <c r="BH45" i="19"/>
  <c r="BH45" i="26"/>
  <c r="BO45" i="23"/>
  <c r="DQ44" i="24"/>
  <c r="I53" i="2"/>
  <c r="K53" i="2"/>
  <c r="J53" i="2"/>
  <c r="CC45" i="25"/>
  <c r="BP45" i="24"/>
  <c r="CS44" i="22"/>
  <c r="CR44" i="22"/>
  <c r="CT44" i="26"/>
  <c r="DA44" i="17"/>
  <c r="CF45" i="20"/>
  <c r="BM45" i="16"/>
  <c r="BM45" i="25"/>
  <c r="CK45" i="22"/>
  <c r="BC45" i="20"/>
  <c r="CB45" i="16"/>
  <c r="CB45" i="24"/>
  <c r="BS45" i="21"/>
  <c r="DT44" i="26"/>
  <c r="CO44" i="23"/>
  <c r="DE44" i="26"/>
  <c r="AW53" i="6"/>
  <c r="AO53" i="6"/>
  <c r="AG53" i="6"/>
  <c r="Y53" i="6"/>
  <c r="Q53" i="6"/>
  <c r="BD53" i="6"/>
  <c r="AV53" i="6"/>
  <c r="AN53" i="6"/>
  <c r="AF53" i="6"/>
  <c r="X53" i="6"/>
  <c r="P53" i="6"/>
  <c r="BC53" i="6"/>
  <c r="AU53" i="6"/>
  <c r="AM53" i="6"/>
  <c r="AE53" i="6"/>
  <c r="W53" i="6"/>
  <c r="O53" i="6"/>
  <c r="BB53" i="6"/>
  <c r="AT53" i="6"/>
  <c r="AL53" i="6"/>
  <c r="AD53" i="6"/>
  <c r="V53" i="6"/>
  <c r="N53" i="6"/>
  <c r="BA53" i="6"/>
  <c r="AS53" i="6"/>
  <c r="AK53" i="6"/>
  <c r="AC53" i="6"/>
  <c r="U53" i="6"/>
  <c r="M53" i="6"/>
  <c r="AZ53" i="6"/>
  <c r="AR53" i="6"/>
  <c r="AJ53" i="6"/>
  <c r="AB53" i="6"/>
  <c r="T53" i="6"/>
  <c r="L53" i="6"/>
  <c r="AY53" i="6"/>
  <c r="AQ53" i="6"/>
  <c r="AI53" i="6"/>
  <c r="AA53" i="6"/>
  <c r="S53" i="6"/>
  <c r="Z53" i="6"/>
  <c r="R53" i="6"/>
  <c r="AX53" i="6"/>
  <c r="AP53" i="6"/>
  <c r="AH53" i="6"/>
  <c r="BX45" i="16"/>
  <c r="CM45" i="21"/>
  <c r="BF45" i="18"/>
  <c r="AZ45" i="23"/>
  <c r="DQ44" i="17"/>
  <c r="DO44" i="19"/>
  <c r="BN45" i="16"/>
  <c r="AU45" i="22"/>
  <c r="BH45" i="18"/>
  <c r="BO45" i="24"/>
  <c r="BY45" i="20"/>
  <c r="DR44" i="22"/>
  <c r="DQ44" i="16"/>
  <c r="I53" i="7"/>
  <c r="J53" i="7"/>
  <c r="K53" i="7"/>
  <c r="K53" i="3"/>
  <c r="J53" i="3"/>
  <c r="I53" i="3"/>
  <c r="BB53" i="13"/>
  <c r="AT53" i="13"/>
  <c r="AL53" i="13"/>
  <c r="AD53" i="13"/>
  <c r="V53" i="13"/>
  <c r="N53" i="13"/>
  <c r="BA53" i="13"/>
  <c r="AS53" i="13"/>
  <c r="AK53" i="13"/>
  <c r="AC53" i="13"/>
  <c r="U53" i="13"/>
  <c r="M53" i="13"/>
  <c r="AZ53" i="13"/>
  <c r="AR53" i="13"/>
  <c r="AJ53" i="13"/>
  <c r="AB53" i="13"/>
  <c r="T53" i="13"/>
  <c r="L53" i="13"/>
  <c r="AY53" i="13"/>
  <c r="AQ53" i="13"/>
  <c r="AI53" i="13"/>
  <c r="AA53" i="13"/>
  <c r="S53" i="13"/>
  <c r="AX53" i="13"/>
  <c r="AP53" i="13"/>
  <c r="AH53" i="13"/>
  <c r="Z53" i="13"/>
  <c r="R53" i="13"/>
  <c r="AW53" i="13"/>
  <c r="AO53" i="13"/>
  <c r="AG53" i="13"/>
  <c r="Y53" i="13"/>
  <c r="Q53" i="13"/>
  <c r="BD53" i="13"/>
  <c r="AV53" i="13"/>
  <c r="AN53" i="13"/>
  <c r="AF53" i="13"/>
  <c r="X53" i="13"/>
  <c r="P53" i="13"/>
  <c r="BC53" i="13"/>
  <c r="AU53" i="13"/>
  <c r="AM53" i="13"/>
  <c r="AE53" i="13"/>
  <c r="W53" i="13"/>
  <c r="O53" i="13"/>
  <c r="BA53" i="12"/>
  <c r="AS53" i="12"/>
  <c r="AK53" i="12"/>
  <c r="AC53" i="12"/>
  <c r="U53" i="12"/>
  <c r="M53" i="12"/>
  <c r="AZ53" i="12"/>
  <c r="AR53" i="12"/>
  <c r="AJ53" i="12"/>
  <c r="AB53" i="12"/>
  <c r="T53" i="12"/>
  <c r="L53" i="12"/>
  <c r="AY53" i="12"/>
  <c r="AQ53" i="12"/>
  <c r="AI53" i="12"/>
  <c r="AA53" i="12"/>
  <c r="S53" i="12"/>
  <c r="AX53" i="12"/>
  <c r="AP53" i="12"/>
  <c r="AH53" i="12"/>
  <c r="Z53" i="12"/>
  <c r="R53" i="12"/>
  <c r="AW53" i="12"/>
  <c r="AO53" i="12"/>
  <c r="AG53" i="12"/>
  <c r="Y53" i="12"/>
  <c r="Q53" i="12"/>
  <c r="BD53" i="12"/>
  <c r="AV53" i="12"/>
  <c r="AN53" i="12"/>
  <c r="AF53" i="12"/>
  <c r="X53" i="12"/>
  <c r="P53" i="12"/>
  <c r="BC53" i="12"/>
  <c r="AU53" i="12"/>
  <c r="AM53" i="12"/>
  <c r="AE53" i="12"/>
  <c r="W53" i="12"/>
  <c r="O53" i="12"/>
  <c r="BB53" i="12"/>
  <c r="AT53" i="12"/>
  <c r="AL53" i="12"/>
  <c r="AD53" i="12"/>
  <c r="V53" i="12"/>
  <c r="N53" i="12"/>
  <c r="BZ45" i="24"/>
  <c r="AV45" i="21"/>
  <c r="CE45" i="24"/>
  <c r="DA44" i="16"/>
  <c r="AW53" i="9"/>
  <c r="AO53" i="9"/>
  <c r="AG53" i="9"/>
  <c r="Y53" i="9"/>
  <c r="Q53" i="9"/>
  <c r="BD53" i="9"/>
  <c r="AV53" i="9"/>
  <c r="AN53" i="9"/>
  <c r="AF53" i="9"/>
  <c r="X53" i="9"/>
  <c r="P53" i="9"/>
  <c r="BC53" i="9"/>
  <c r="AU53" i="9"/>
  <c r="AM53" i="9"/>
  <c r="AE53" i="9"/>
  <c r="W53" i="9"/>
  <c r="O53" i="9"/>
  <c r="AZ53" i="9"/>
  <c r="AR53" i="9"/>
  <c r="AJ53" i="9"/>
  <c r="AB53" i="9"/>
  <c r="T53" i="9"/>
  <c r="L53" i="9"/>
  <c r="BB53" i="9"/>
  <c r="AL53" i="9"/>
  <c r="V53" i="9"/>
  <c r="BA53" i="9"/>
  <c r="AK53" i="9"/>
  <c r="U53" i="9"/>
  <c r="AY53" i="9"/>
  <c r="AI53" i="9"/>
  <c r="S53" i="9"/>
  <c r="AX53" i="9"/>
  <c r="AH53" i="9"/>
  <c r="R53" i="9"/>
  <c r="AT53" i="9"/>
  <c r="AD53" i="9"/>
  <c r="N53" i="9"/>
  <c r="AS53" i="9"/>
  <c r="AC53" i="9"/>
  <c r="M53" i="9"/>
  <c r="AQ53" i="9"/>
  <c r="AA53" i="9"/>
  <c r="AP53" i="9"/>
  <c r="Z53" i="9"/>
  <c r="CX44" i="22"/>
  <c r="AY45" i="22"/>
  <c r="A47" i="26"/>
  <c r="A47" i="25"/>
  <c r="A47" i="24"/>
  <c r="A47" i="23"/>
  <c r="A47" i="22"/>
  <c r="A47" i="21"/>
  <c r="A47" i="20"/>
  <c r="A47" i="18"/>
  <c r="A47" i="19"/>
  <c r="A47" i="17"/>
  <c r="A47" i="16"/>
  <c r="AS47" i="15"/>
  <c r="AK47" i="15"/>
  <c r="AC47" i="15"/>
  <c r="U47" i="15"/>
  <c r="M47" i="15"/>
  <c r="E47" i="15"/>
  <c r="AM47" i="15"/>
  <c r="AD47" i="15"/>
  <c r="T47" i="15"/>
  <c r="K47" i="15"/>
  <c r="B47" i="15"/>
  <c r="A48" i="15"/>
  <c r="AL47" i="15"/>
  <c r="AB47" i="15"/>
  <c r="S47" i="15"/>
  <c r="J47" i="15"/>
  <c r="AR47" i="15"/>
  <c r="AI47" i="15"/>
  <c r="Z47" i="15"/>
  <c r="Q47" i="15"/>
  <c r="H47" i="15"/>
  <c r="AO47" i="15"/>
  <c r="Y47" i="15"/>
  <c r="L47" i="15"/>
  <c r="AN47" i="15"/>
  <c r="X47" i="15"/>
  <c r="I47" i="15"/>
  <c r="AH47" i="15"/>
  <c r="V47" i="15"/>
  <c r="F47" i="15"/>
  <c r="AT47" i="15"/>
  <c r="W47" i="15"/>
  <c r="AQ47" i="15"/>
  <c r="R47" i="15"/>
  <c r="AP47" i="15"/>
  <c r="P47" i="15"/>
  <c r="AJ47" i="15"/>
  <c r="O47" i="15"/>
  <c r="AF47" i="15"/>
  <c r="G47" i="15"/>
  <c r="AA47" i="15"/>
  <c r="C47" i="15"/>
  <c r="D47" i="15"/>
  <c r="AG47" i="15"/>
  <c r="AE47" i="15"/>
  <c r="N47" i="15"/>
  <c r="AT46" i="20"/>
  <c r="AL46" i="20"/>
  <c r="AD46" i="20"/>
  <c r="V46" i="20"/>
  <c r="N46" i="20"/>
  <c r="F46" i="20"/>
  <c r="CB46" i="20" s="1"/>
  <c r="AR46" i="20"/>
  <c r="AJ46" i="20"/>
  <c r="AB46" i="20"/>
  <c r="T46" i="20"/>
  <c r="L46" i="20"/>
  <c r="D46" i="20"/>
  <c r="AM46" i="20"/>
  <c r="AA46" i="20"/>
  <c r="Q46" i="20"/>
  <c r="G46" i="20"/>
  <c r="AK46" i="20"/>
  <c r="Z46" i="20"/>
  <c r="P46" i="20"/>
  <c r="E46" i="20"/>
  <c r="AI46" i="20"/>
  <c r="Y46" i="20"/>
  <c r="O46" i="20"/>
  <c r="C46" i="20"/>
  <c r="AS46" i="20"/>
  <c r="AH46" i="20"/>
  <c r="X46" i="20"/>
  <c r="M46" i="20"/>
  <c r="B46" i="20"/>
  <c r="AQ46" i="20"/>
  <c r="AG46" i="20"/>
  <c r="W46" i="20"/>
  <c r="K46" i="20"/>
  <c r="AP46" i="20"/>
  <c r="AF46" i="20"/>
  <c r="U46" i="20"/>
  <c r="J46" i="20"/>
  <c r="I46" i="20"/>
  <c r="BB46" i="20" s="1"/>
  <c r="H46" i="20"/>
  <c r="AN46" i="20"/>
  <c r="R46" i="20"/>
  <c r="AO46" i="20"/>
  <c r="AE46" i="20"/>
  <c r="AC46" i="20"/>
  <c r="S46" i="20"/>
  <c r="DX44" i="17"/>
  <c r="EA44" i="17"/>
  <c r="DB44" i="16"/>
  <c r="DE44" i="23"/>
  <c r="DY44" i="26"/>
  <c r="DI44" i="26"/>
  <c r="ED44" i="26"/>
  <c r="B59" i="10"/>
  <c r="A60" i="10"/>
  <c r="H59" i="10"/>
  <c r="F59" i="10"/>
  <c r="E59" i="10"/>
  <c r="D59" i="10"/>
  <c r="C59" i="10"/>
  <c r="G59" i="10"/>
  <c r="CT44" i="23"/>
  <c r="DP44" i="17"/>
  <c r="CO44" i="25"/>
  <c r="DC44" i="25"/>
  <c r="CP44" i="24"/>
  <c r="DN44" i="17"/>
  <c r="DV44" i="25"/>
  <c r="CQ44" i="19"/>
  <c r="DO44" i="20"/>
  <c r="CS44" i="25"/>
  <c r="DJ44" i="18"/>
  <c r="CZ44" i="23"/>
  <c r="EC44" i="17"/>
  <c r="DF44" i="19"/>
  <c r="DX44" i="21"/>
  <c r="EA44" i="25"/>
  <c r="DA44" i="18"/>
  <c r="CU44" i="23"/>
  <c r="EC44" i="16"/>
  <c r="DP44" i="19"/>
  <c r="DL44" i="17"/>
  <c r="CQ44" i="20"/>
  <c r="DL44" i="25"/>
  <c r="CV44" i="24"/>
  <c r="DY44" i="24"/>
  <c r="DI44" i="25"/>
  <c r="DT44" i="25"/>
  <c r="CN44" i="25"/>
  <c r="CS44" i="16"/>
  <c r="DP44" i="25"/>
  <c r="CV44" i="22"/>
  <c r="DV44" i="24"/>
  <c r="EE44" i="18"/>
  <c r="DL44" i="18"/>
  <c r="CQ44" i="17"/>
  <c r="CR44" i="20"/>
  <c r="DK44" i="23"/>
  <c r="CW44" i="16"/>
  <c r="ED44" i="25"/>
  <c r="DL44" i="22"/>
  <c r="EC44" i="23"/>
  <c r="EC44" i="21"/>
  <c r="CU44" i="21"/>
  <c r="DE44" i="22"/>
  <c r="CF45" i="19"/>
  <c r="BN45" i="24"/>
  <c r="BE45" i="20"/>
  <c r="CK45" i="23"/>
  <c r="DQ44" i="26"/>
  <c r="BD45" i="20"/>
  <c r="CM45" i="22"/>
  <c r="BF45" i="20"/>
  <c r="AZ45" i="24"/>
  <c r="DH44" i="20"/>
  <c r="AU45" i="23"/>
  <c r="BO45" i="17"/>
  <c r="BY45" i="22"/>
  <c r="DM44" i="17"/>
  <c r="DJ44" i="25"/>
  <c r="DV44" i="16"/>
  <c r="K53" i="9"/>
  <c r="I53" i="9"/>
  <c r="J53" i="9"/>
  <c r="BB53" i="3"/>
  <c r="AT53" i="3"/>
  <c r="AL53" i="3"/>
  <c r="AD53" i="3"/>
  <c r="V53" i="3"/>
  <c r="N53" i="3"/>
  <c r="BA53" i="3"/>
  <c r="AS53" i="3"/>
  <c r="AK53" i="3"/>
  <c r="AC53" i="3"/>
  <c r="U53" i="3"/>
  <c r="M53" i="3"/>
  <c r="AW53" i="3"/>
  <c r="AO53" i="3"/>
  <c r="AG53" i="3"/>
  <c r="Y53" i="3"/>
  <c r="Q53" i="3"/>
  <c r="BD53" i="3"/>
  <c r="AV53" i="3"/>
  <c r="AN53" i="3"/>
  <c r="AF53" i="3"/>
  <c r="X53" i="3"/>
  <c r="P53" i="3"/>
  <c r="AQ53" i="3"/>
  <c r="AA53" i="3"/>
  <c r="AP53" i="3"/>
  <c r="BC53" i="3"/>
  <c r="AM53" i="3"/>
  <c r="W53" i="3"/>
  <c r="AR53" i="3"/>
  <c r="AB53" i="3"/>
  <c r="L53" i="3"/>
  <c r="Z53" i="3"/>
  <c r="AZ53" i="3"/>
  <c r="AJ53" i="3"/>
  <c r="T53" i="3"/>
  <c r="AY53" i="3"/>
  <c r="AI53" i="3"/>
  <c r="S53" i="3"/>
  <c r="AX53" i="3"/>
  <c r="AH53" i="3"/>
  <c r="R53" i="3"/>
  <c r="AU53" i="3"/>
  <c r="AE53" i="3"/>
  <c r="O53" i="3"/>
  <c r="F58" i="13"/>
  <c r="E58" i="13"/>
  <c r="D58" i="13"/>
  <c r="C58" i="13"/>
  <c r="B58" i="13"/>
  <c r="A59" i="13"/>
  <c r="H58" i="13"/>
  <c r="G58" i="13"/>
  <c r="K53" i="5"/>
  <c r="J53" i="5"/>
  <c r="I53" i="5"/>
  <c r="AV45" i="22"/>
  <c r="BU45" i="24"/>
  <c r="CE45" i="18"/>
  <c r="BK45" i="22"/>
  <c r="CG45" i="20"/>
  <c r="CD45" i="24"/>
  <c r="AX45" i="21"/>
  <c r="DV44" i="22"/>
  <c r="BV45" i="24"/>
  <c r="BQ45" i="21"/>
  <c r="DY44" i="16"/>
  <c r="CZ44" i="26"/>
  <c r="DJ44" i="17"/>
  <c r="DB44" i="26"/>
  <c r="BR45" i="22"/>
  <c r="AM46" i="21"/>
  <c r="AE46" i="21"/>
  <c r="W46" i="21"/>
  <c r="O46" i="21"/>
  <c r="G46" i="21"/>
  <c r="AT46" i="21"/>
  <c r="AL46" i="21"/>
  <c r="AD46" i="21"/>
  <c r="V46" i="21"/>
  <c r="N46" i="21"/>
  <c r="F46" i="21"/>
  <c r="AQ46" i="21"/>
  <c r="AI46" i="21"/>
  <c r="AA46" i="21"/>
  <c r="S46" i="21"/>
  <c r="K46" i="21"/>
  <c r="C46" i="21"/>
  <c r="AO46" i="21"/>
  <c r="CH46" i="21" s="1"/>
  <c r="AB46" i="21"/>
  <c r="P46" i="21"/>
  <c r="B46" i="21"/>
  <c r="AN46" i="21"/>
  <c r="Z46" i="21"/>
  <c r="M46" i="21"/>
  <c r="AK46" i="21"/>
  <c r="Y46" i="21"/>
  <c r="BR46" i="21" s="1"/>
  <c r="L46" i="21"/>
  <c r="AJ46" i="21"/>
  <c r="X46" i="21"/>
  <c r="J46" i="21"/>
  <c r="AH46" i="21"/>
  <c r="U46" i="21"/>
  <c r="I46" i="21"/>
  <c r="AF46" i="21"/>
  <c r="BY46" i="21" s="1"/>
  <c r="AC46" i="21"/>
  <c r="T46" i="21"/>
  <c r="R46" i="21"/>
  <c r="AS46" i="21"/>
  <c r="Q46" i="21"/>
  <c r="AG46" i="21"/>
  <c r="D46" i="21"/>
  <c r="AR46" i="21"/>
  <c r="CK46" i="21" s="1"/>
  <c r="AP46" i="21"/>
  <c r="E46" i="21"/>
  <c r="H46" i="21"/>
  <c r="CO44" i="26"/>
  <c r="DD44" i="19"/>
  <c r="DR44" i="17"/>
  <c r="CO44" i="24"/>
  <c r="CY44" i="21"/>
  <c r="CU44" i="16"/>
  <c r="CN44" i="20"/>
  <c r="BD53" i="5"/>
  <c r="AV53" i="5"/>
  <c r="AN53" i="5"/>
  <c r="AF53" i="5"/>
  <c r="X53" i="5"/>
  <c r="P53" i="5"/>
  <c r="BC53" i="5"/>
  <c r="AU53" i="5"/>
  <c r="AM53" i="5"/>
  <c r="AE53" i="5"/>
  <c r="W53" i="5"/>
  <c r="O53" i="5"/>
  <c r="AY53" i="5"/>
  <c r="AQ53" i="5"/>
  <c r="AI53" i="5"/>
  <c r="AA53" i="5"/>
  <c r="S53" i="5"/>
  <c r="AX53" i="5"/>
  <c r="AP53" i="5"/>
  <c r="AH53" i="5"/>
  <c r="Z53" i="5"/>
  <c r="R53" i="5"/>
  <c r="BA53" i="5"/>
  <c r="AK53" i="5"/>
  <c r="U53" i="5"/>
  <c r="AZ53" i="5"/>
  <c r="AJ53" i="5"/>
  <c r="T53" i="5"/>
  <c r="AW53" i="5"/>
  <c r="AG53" i="5"/>
  <c r="Q53" i="5"/>
  <c r="AT53" i="5"/>
  <c r="AD53" i="5"/>
  <c r="N53" i="5"/>
  <c r="AS53" i="5"/>
  <c r="AC53" i="5"/>
  <c r="M53" i="5"/>
  <c r="AR53" i="5"/>
  <c r="AB53" i="5"/>
  <c r="L53" i="5"/>
  <c r="AO53" i="5"/>
  <c r="Y53" i="5"/>
  <c r="BB53" i="5"/>
  <c r="AL53" i="5"/>
  <c r="V53" i="5"/>
  <c r="CY44" i="19"/>
  <c r="DH44" i="17"/>
  <c r="CT44" i="19"/>
  <c r="DL44" i="20"/>
  <c r="DS44" i="25"/>
  <c r="DQ44" i="18"/>
  <c r="CW44" i="24"/>
  <c r="DU44" i="26"/>
  <c r="DZ44" i="16"/>
  <c r="DE44" i="21"/>
  <c r="DB44" i="25"/>
  <c r="CY44" i="18"/>
  <c r="DV44" i="23"/>
  <c r="CW44" i="20"/>
  <c r="ED44" i="16"/>
  <c r="DU44" i="19"/>
  <c r="DP44" i="21"/>
  <c r="DU44" i="22"/>
  <c r="CS44" i="24"/>
  <c r="CS44" i="23"/>
  <c r="DR44" i="18"/>
  <c r="CU44" i="22"/>
  <c r="DC44" i="22"/>
  <c r="CZ44" i="20"/>
  <c r="EC44" i="25"/>
  <c r="CP44" i="18"/>
  <c r="DI44" i="24"/>
  <c r="DO44" i="18"/>
  <c r="CT44" i="24"/>
  <c r="DG44" i="26"/>
  <c r="DQ44" i="21"/>
  <c r="ED44" i="20"/>
  <c r="DM44" i="25"/>
  <c r="DU44" i="18"/>
  <c r="DG44" i="19"/>
  <c r="DE44" i="25"/>
  <c r="DP44" i="22"/>
  <c r="AS54" i="4"/>
  <c r="BK45" i="20"/>
  <c r="AW45" i="20"/>
  <c r="DA44" i="19"/>
  <c r="DD44" i="23"/>
  <c r="DI44" i="21"/>
  <c r="BM45" i="24"/>
  <c r="CB45" i="23"/>
  <c r="BF45" i="25"/>
  <c r="DM44" i="26"/>
  <c r="CZ44" i="21"/>
  <c r="BM45" i="26"/>
  <c r="CB45" i="17"/>
  <c r="DI44" i="17"/>
  <c r="BE45" i="21"/>
  <c r="CS44" i="17"/>
  <c r="CF45" i="22"/>
  <c r="BM45" i="19"/>
  <c r="CK45" i="24"/>
  <c r="BC45" i="21"/>
  <c r="CB45" i="18"/>
  <c r="CB45" i="26"/>
  <c r="BS45" i="23"/>
  <c r="A60" i="9"/>
  <c r="H59" i="9"/>
  <c r="G59" i="9"/>
  <c r="D59" i="9"/>
  <c r="F59" i="9"/>
  <c r="E59" i="9"/>
  <c r="C59" i="9"/>
  <c r="B59" i="9"/>
  <c r="A60" i="6"/>
  <c r="H59" i="6"/>
  <c r="G59" i="6"/>
  <c r="F59" i="6"/>
  <c r="E59" i="6"/>
  <c r="D59" i="6"/>
  <c r="C59" i="6"/>
  <c r="B59" i="6"/>
  <c r="EA44" i="19"/>
  <c r="DK44" i="17"/>
  <c r="BW45" i="16"/>
  <c r="BW45" i="24"/>
  <c r="BD45" i="21"/>
  <c r="BX45" i="26"/>
  <c r="CM45" i="23"/>
  <c r="CP44" i="22"/>
  <c r="AU45" i="16"/>
  <c r="AU45" i="24"/>
  <c r="CR45" i="24" s="1"/>
  <c r="BH45" i="21"/>
  <c r="BO45" i="18"/>
  <c r="BY45" i="23"/>
  <c r="DX44" i="20"/>
  <c r="EA44" i="20"/>
  <c r="K53" i="10"/>
  <c r="I53" i="10"/>
  <c r="J53" i="10"/>
  <c r="DN44" i="16"/>
  <c r="BZ45" i="18"/>
  <c r="AV45" i="23"/>
  <c r="CC45" i="18"/>
  <c r="BL45" i="22"/>
  <c r="AX45" i="22"/>
  <c r="BQ45" i="22"/>
  <c r="DV44" i="21"/>
  <c r="DN44" i="20"/>
  <c r="DN44" i="26"/>
  <c r="DK44" i="22"/>
  <c r="DQ44" i="23"/>
  <c r="J53" i="13"/>
  <c r="K53" i="13"/>
  <c r="I53" i="13"/>
  <c r="DB44" i="18"/>
  <c r="AN46" i="22"/>
  <c r="AF46" i="22"/>
  <c r="X46" i="22"/>
  <c r="P46" i="22"/>
  <c r="H46" i="22"/>
  <c r="CJ46" i="22" s="1"/>
  <c r="AM46" i="22"/>
  <c r="AE46" i="22"/>
  <c r="W46" i="22"/>
  <c r="O46" i="22"/>
  <c r="G46" i="22"/>
  <c r="AT46" i="22"/>
  <c r="AL46" i="22"/>
  <c r="AD46" i="22"/>
  <c r="BW46" i="22" s="1"/>
  <c r="V46" i="22"/>
  <c r="N46" i="22"/>
  <c r="F46" i="22"/>
  <c r="AR46" i="22"/>
  <c r="AJ46" i="22"/>
  <c r="AB46" i="22"/>
  <c r="T46" i="22"/>
  <c r="L46" i="22"/>
  <c r="BE46" i="22" s="1"/>
  <c r="D46" i="22"/>
  <c r="AQ46" i="22"/>
  <c r="AI46" i="22"/>
  <c r="AA46" i="22"/>
  <c r="S46" i="22"/>
  <c r="K46" i="22"/>
  <c r="C46" i="22"/>
  <c r="AC46" i="22"/>
  <c r="I46" i="22"/>
  <c r="Z46" i="22"/>
  <c r="E46" i="22"/>
  <c r="AS46" i="22"/>
  <c r="Y46" i="22"/>
  <c r="B46" i="22"/>
  <c r="AP46" i="22"/>
  <c r="U46" i="22"/>
  <c r="AO46" i="22"/>
  <c r="R46" i="22"/>
  <c r="AK46" i="22"/>
  <c r="Q46" i="22"/>
  <c r="AH46" i="22"/>
  <c r="AG46" i="22"/>
  <c r="M46" i="22"/>
  <c r="J46" i="22"/>
  <c r="BG45" i="24"/>
  <c r="AW45" i="24"/>
  <c r="CO44" i="19"/>
  <c r="CP44" i="26"/>
  <c r="DA44" i="26"/>
  <c r="DI44" i="18"/>
  <c r="DB44" i="24"/>
  <c r="CR44" i="25"/>
  <c r="CI45" i="21"/>
  <c r="CO44" i="20"/>
  <c r="CQ44" i="26"/>
  <c r="DH44" i="26"/>
  <c r="EB44" i="17"/>
  <c r="DL44" i="16"/>
  <c r="DU44" i="20"/>
  <c r="EB44" i="25"/>
  <c r="DW44" i="18"/>
  <c r="DT44" i="16"/>
  <c r="DZ44" i="26"/>
  <c r="DP44" i="20"/>
  <c r="DO44" i="21"/>
  <c r="DZ44" i="25"/>
  <c r="DT44" i="18"/>
  <c r="CV44" i="23"/>
  <c r="DA44" i="21"/>
  <c r="CQ44" i="21"/>
  <c r="CV44" i="16"/>
  <c r="CW44" i="21"/>
  <c r="EB44" i="22"/>
  <c r="EC44" i="24"/>
  <c r="DF44" i="23"/>
  <c r="DX44" i="24"/>
  <c r="DX44" i="18"/>
  <c r="CO44" i="18"/>
  <c r="AU54" i="4" s="1"/>
  <c r="EC44" i="20"/>
  <c r="CU44" i="25"/>
  <c r="DK44" i="18"/>
  <c r="DR44" i="23"/>
  <c r="CY44" i="23"/>
  <c r="CW44" i="26"/>
  <c r="EE44" i="21"/>
  <c r="EF44" i="19"/>
  <c r="DI44" i="20"/>
  <c r="DD44" i="25"/>
  <c r="CS44" i="18"/>
  <c r="DW44" i="19"/>
  <c r="DW44" i="22"/>
  <c r="DS44" i="18"/>
  <c r="BY45" i="19"/>
  <c r="DT44" i="17"/>
  <c r="I53" i="6"/>
  <c r="K53" i="6"/>
  <c r="J53" i="6"/>
  <c r="CC45" i="19"/>
  <c r="CG45" i="16"/>
  <c r="BB45" i="16"/>
  <c r="BQ45" i="26"/>
  <c r="AY45" i="20"/>
  <c r="AP46" i="26"/>
  <c r="AH46" i="26"/>
  <c r="Z46" i="26"/>
  <c r="R46" i="26"/>
  <c r="J46" i="26"/>
  <c r="B46" i="26"/>
  <c r="AT46" i="26"/>
  <c r="AK46" i="26"/>
  <c r="AB46" i="26"/>
  <c r="S46" i="26"/>
  <c r="I46" i="26"/>
  <c r="AS46" i="26"/>
  <c r="AJ46" i="26"/>
  <c r="AA46" i="26"/>
  <c r="BT46" i="26" s="1"/>
  <c r="Q46" i="26"/>
  <c r="H46" i="26"/>
  <c r="AQ46" i="26"/>
  <c r="AE46" i="26"/>
  <c r="T46" i="26"/>
  <c r="F46" i="26"/>
  <c r="AO46" i="26"/>
  <c r="AD46" i="26"/>
  <c r="P46" i="26"/>
  <c r="E46" i="26"/>
  <c r="AM46" i="26"/>
  <c r="Y46" i="26"/>
  <c r="N46" i="26"/>
  <c r="C46" i="26"/>
  <c r="AI46" i="26"/>
  <c r="O46" i="26"/>
  <c r="BH46" i="26" s="1"/>
  <c r="AG46" i="26"/>
  <c r="M46" i="26"/>
  <c r="AC46" i="26"/>
  <c r="K46" i="26"/>
  <c r="AL46" i="26"/>
  <c r="D46" i="26"/>
  <c r="W46" i="26"/>
  <c r="AN46" i="26"/>
  <c r="AF46" i="26"/>
  <c r="X46" i="26"/>
  <c r="G46" i="26"/>
  <c r="AR46" i="26"/>
  <c r="U46" i="26"/>
  <c r="L46" i="26"/>
  <c r="V46" i="26"/>
  <c r="CN44" i="24"/>
  <c r="CA45" i="20"/>
  <c r="CI45" i="25"/>
  <c r="DM44" i="16"/>
  <c r="BJ45" i="16"/>
  <c r="ED44" i="17"/>
  <c r="DK44" i="21"/>
  <c r="DE44" i="24"/>
  <c r="BD45" i="17"/>
  <c r="CW45" i="17" s="1"/>
  <c r="DD44" i="16"/>
  <c r="AU45" i="21"/>
  <c r="AX53" i="10"/>
  <c r="AP53" i="10"/>
  <c r="AH53" i="10"/>
  <c r="Z53" i="10"/>
  <c r="R53" i="10"/>
  <c r="AW53" i="10"/>
  <c r="AO53" i="10"/>
  <c r="AG53" i="10"/>
  <c r="Y53" i="10"/>
  <c r="Q53" i="10"/>
  <c r="BD53" i="10"/>
  <c r="AV53" i="10"/>
  <c r="AN53" i="10"/>
  <c r="AF53" i="10"/>
  <c r="X53" i="10"/>
  <c r="P53" i="10"/>
  <c r="BB53" i="10"/>
  <c r="AT53" i="10"/>
  <c r="AL53" i="10"/>
  <c r="AD53" i="10"/>
  <c r="V53" i="10"/>
  <c r="N53" i="10"/>
  <c r="BA53" i="10"/>
  <c r="AS53" i="10"/>
  <c r="AK53" i="10"/>
  <c r="AC53" i="10"/>
  <c r="U53" i="10"/>
  <c r="M53" i="10"/>
  <c r="AZ53" i="10"/>
  <c r="AR53" i="10"/>
  <c r="AJ53" i="10"/>
  <c r="AB53" i="10"/>
  <c r="T53" i="10"/>
  <c r="L53" i="10"/>
  <c r="AY53" i="10"/>
  <c r="AQ53" i="10"/>
  <c r="AI53" i="10"/>
  <c r="AA53" i="10"/>
  <c r="S53" i="10"/>
  <c r="AE53" i="10"/>
  <c r="W53" i="10"/>
  <c r="O53" i="10"/>
  <c r="BC53" i="10"/>
  <c r="AU53" i="10"/>
  <c r="AM53" i="10"/>
  <c r="CF45" i="21"/>
  <c r="BC45" i="19"/>
  <c r="DI44" i="22"/>
  <c r="DS44" i="22"/>
  <c r="DO44" i="17"/>
  <c r="CF45" i="23"/>
  <c r="BM45" i="20"/>
  <c r="CK45" i="25"/>
  <c r="BC45" i="22"/>
  <c r="CB45" i="20"/>
  <c r="BS45" i="24"/>
  <c r="AX53" i="7"/>
  <c r="AP53" i="7"/>
  <c r="AH53" i="7"/>
  <c r="Z53" i="7"/>
  <c r="R53" i="7"/>
  <c r="BD53" i="7"/>
  <c r="AV53" i="7"/>
  <c r="AN53" i="7"/>
  <c r="AF53" i="7"/>
  <c r="X53" i="7"/>
  <c r="P53" i="7"/>
  <c r="AW53" i="7"/>
  <c r="AO53" i="7"/>
  <c r="AG53" i="7"/>
  <c r="Y53" i="7"/>
  <c r="Q53" i="7"/>
  <c r="BC53" i="7"/>
  <c r="AU53" i="7"/>
  <c r="AM53" i="7"/>
  <c r="AE53" i="7"/>
  <c r="W53" i="7"/>
  <c r="O53" i="7"/>
  <c r="BB53" i="7"/>
  <c r="AT53" i="7"/>
  <c r="AL53" i="7"/>
  <c r="AD53" i="7"/>
  <c r="V53" i="7"/>
  <c r="N53" i="7"/>
  <c r="BA53" i="7"/>
  <c r="AS53" i="7"/>
  <c r="AK53" i="7"/>
  <c r="AC53" i="7"/>
  <c r="U53" i="7"/>
  <c r="M53" i="7"/>
  <c r="AY53" i="7"/>
  <c r="AQ53" i="7"/>
  <c r="AI53" i="7"/>
  <c r="AA53" i="7"/>
  <c r="S53" i="7"/>
  <c r="AZ53" i="7"/>
  <c r="AR53" i="7"/>
  <c r="AJ53" i="7"/>
  <c r="AB53" i="7"/>
  <c r="T53" i="7"/>
  <c r="L53" i="7"/>
  <c r="DN44" i="21"/>
  <c r="DN44" i="25"/>
  <c r="DD44" i="17"/>
  <c r="BD45" i="22"/>
  <c r="BX45" i="18"/>
  <c r="CM45" i="24"/>
  <c r="BF45" i="21"/>
  <c r="EE44" i="25"/>
  <c r="BN45" i="20"/>
  <c r="BH45" i="22"/>
  <c r="BY45" i="24"/>
  <c r="DI44" i="23"/>
  <c r="ED44" i="23"/>
  <c r="DH44" i="25"/>
  <c r="AV45" i="24"/>
  <c r="CC45" i="21"/>
  <c r="BP45" i="21"/>
  <c r="DE44" i="17"/>
  <c r="CY44" i="25"/>
  <c r="BK45" i="24"/>
  <c r="CG45" i="21"/>
  <c r="CD45" i="18"/>
  <c r="DN44" i="22"/>
  <c r="E58" i="12"/>
  <c r="D58" i="12"/>
  <c r="C58" i="12"/>
  <c r="B58" i="12"/>
  <c r="A59" i="12"/>
  <c r="H58" i="12"/>
  <c r="G58" i="12"/>
  <c r="F58" i="12"/>
  <c r="DT44" i="20"/>
  <c r="CO44" i="17"/>
  <c r="DO44" i="26"/>
  <c r="CY44" i="26"/>
  <c r="CZ44" i="17"/>
  <c r="BR45" i="24"/>
  <c r="AO46" i="23"/>
  <c r="AG46" i="23"/>
  <c r="Y46" i="23"/>
  <c r="Q46" i="23"/>
  <c r="I46" i="23"/>
  <c r="AN46" i="23"/>
  <c r="AF46" i="23"/>
  <c r="X46" i="23"/>
  <c r="P46" i="23"/>
  <c r="BI46" i="23" s="1"/>
  <c r="H46" i="23"/>
  <c r="AM46" i="23"/>
  <c r="AE46" i="23"/>
  <c r="W46" i="23"/>
  <c r="O46" i="23"/>
  <c r="G46" i="23"/>
  <c r="AT46" i="23"/>
  <c r="AL46" i="23"/>
  <c r="CE46" i="23" s="1"/>
  <c r="AD46" i="23"/>
  <c r="V46" i="23"/>
  <c r="N46" i="23"/>
  <c r="F46" i="23"/>
  <c r="AS46" i="23"/>
  <c r="AK46" i="23"/>
  <c r="AC46" i="23"/>
  <c r="U46" i="23"/>
  <c r="M46" i="23"/>
  <c r="E46" i="23"/>
  <c r="AR46" i="23"/>
  <c r="AJ46" i="23"/>
  <c r="AB46" i="23"/>
  <c r="T46" i="23"/>
  <c r="L46" i="23"/>
  <c r="D46" i="23"/>
  <c r="AW46" i="23" s="1"/>
  <c r="S46" i="23"/>
  <c r="R46" i="23"/>
  <c r="AQ46" i="23"/>
  <c r="K46" i="23"/>
  <c r="AP46" i="23"/>
  <c r="J46" i="23"/>
  <c r="AH46" i="23"/>
  <c r="B46" i="23"/>
  <c r="AU46" i="23" s="1"/>
  <c r="AA46" i="23"/>
  <c r="AI46" i="23"/>
  <c r="Z46" i="23"/>
  <c r="C46" i="23"/>
  <c r="DY44" i="18"/>
  <c r="DB44" i="17"/>
  <c r="BA45" i="19"/>
  <c r="DH44" i="19"/>
  <c r="DW44" i="16"/>
  <c r="CP44" i="20"/>
  <c r="DZ44" i="17"/>
  <c r="DY44" i="22"/>
  <c r="CT44" i="17"/>
  <c r="CQ44" i="16"/>
  <c r="EF44" i="21"/>
  <c r="DH44" i="22"/>
  <c r="DG44" i="18"/>
  <c r="DZ44" i="20"/>
  <c r="DQ44" i="19"/>
  <c r="DJ44" i="20"/>
  <c r="DL44" i="21"/>
  <c r="DQ44" i="22"/>
  <c r="DD44" i="18"/>
  <c r="DQ44" i="25"/>
  <c r="CW44" i="25"/>
  <c r="DU44" i="16"/>
  <c r="DX44" i="25"/>
  <c r="CX44" i="18"/>
  <c r="DK44" i="24"/>
  <c r="DL44" i="23"/>
  <c r="DL44" i="24"/>
  <c r="DU44" i="24"/>
  <c r="ED44" i="24"/>
  <c r="DK44" i="20"/>
  <c r="DZ44" i="22"/>
  <c r="EA44" i="18"/>
  <c r="DS44" i="24"/>
  <c r="DJ44" i="16"/>
  <c r="CS44" i="19"/>
  <c r="EA44" i="24"/>
  <c r="CW44" i="19"/>
  <c r="DE44" i="20"/>
  <c r="CV44" i="25"/>
  <c r="CV44" i="18"/>
  <c r="CU44" i="19"/>
  <c r="EB44" i="18"/>
  <c r="EB44" i="24"/>
  <c r="BH45" i="25"/>
  <c r="DI44" i="19"/>
  <c r="CL45" i="23"/>
  <c r="BR45" i="19"/>
  <c r="AM46" i="19"/>
  <c r="AE46" i="19"/>
  <c r="W46" i="19"/>
  <c r="O46" i="19"/>
  <c r="BH46" i="19" s="1"/>
  <c r="G46" i="19"/>
  <c r="AT46" i="19"/>
  <c r="AL46" i="19"/>
  <c r="AD46" i="19"/>
  <c r="V46" i="19"/>
  <c r="N46" i="19"/>
  <c r="F46" i="19"/>
  <c r="AS46" i="19"/>
  <c r="CL46" i="19" s="1"/>
  <c r="AK46" i="19"/>
  <c r="AC46" i="19"/>
  <c r="U46" i="19"/>
  <c r="M46" i="19"/>
  <c r="E46" i="19"/>
  <c r="AQ46" i="19"/>
  <c r="AI46" i="19"/>
  <c r="AA46" i="19"/>
  <c r="BT46" i="19" s="1"/>
  <c r="S46" i="19"/>
  <c r="K46" i="19"/>
  <c r="C46" i="19"/>
  <c r="AP46" i="19"/>
  <c r="AH46" i="19"/>
  <c r="Z46" i="19"/>
  <c r="R46" i="19"/>
  <c r="J46" i="19"/>
  <c r="BC46" i="19" s="1"/>
  <c r="B46" i="19"/>
  <c r="AJ46" i="19"/>
  <c r="P46" i="19"/>
  <c r="AG46" i="19"/>
  <c r="L46" i="19"/>
  <c r="AB46" i="19"/>
  <c r="H46" i="19"/>
  <c r="AR46" i="19"/>
  <c r="CK46" i="19" s="1"/>
  <c r="I46" i="19"/>
  <c r="AO46" i="19"/>
  <c r="D46" i="19"/>
  <c r="AN46" i="19"/>
  <c r="AF46" i="19"/>
  <c r="X46" i="19"/>
  <c r="Y46" i="19"/>
  <c r="T46" i="19"/>
  <c r="Q46" i="19"/>
  <c r="DS44" i="19"/>
  <c r="CN44" i="23"/>
  <c r="G58" i="4"/>
  <c r="F58" i="4"/>
  <c r="B58" i="4"/>
  <c r="A59" i="4"/>
  <c r="H58" i="4"/>
  <c r="E58" i="4"/>
  <c r="D58" i="4"/>
  <c r="C58" i="4"/>
  <c r="CR44" i="19"/>
  <c r="CH45" i="18"/>
  <c r="DP44" i="24"/>
  <c r="DN44" i="24"/>
  <c r="DA44" i="24"/>
  <c r="CU44" i="18"/>
  <c r="EF44" i="16"/>
  <c r="DG44" i="17"/>
  <c r="DW44" i="21"/>
  <c r="DO44" i="24"/>
  <c r="DD44" i="21"/>
  <c r="DC44" i="18"/>
  <c r="DK44" i="16"/>
  <c r="DD44" i="26"/>
  <c r="BC45" i="18"/>
  <c r="DC44" i="21"/>
  <c r="F58" i="3"/>
  <c r="E58" i="3"/>
  <c r="A59" i="3"/>
  <c r="H58" i="3"/>
  <c r="C58" i="3"/>
  <c r="B58" i="3"/>
  <c r="D58" i="3"/>
  <c r="G58" i="3"/>
  <c r="J53" i="4"/>
  <c r="I53" i="4"/>
  <c r="K53" i="4"/>
  <c r="CF45" i="24"/>
  <c r="BM45" i="21"/>
  <c r="BC45" i="23"/>
  <c r="BS45" i="16"/>
  <c r="BS45" i="25"/>
  <c r="CR44" i="23"/>
  <c r="CY44" i="17"/>
  <c r="BA53" i="2"/>
  <c r="AS53" i="2"/>
  <c r="AK53" i="2"/>
  <c r="AC53" i="2"/>
  <c r="U53" i="2"/>
  <c r="M53" i="2"/>
  <c r="AZ53" i="2"/>
  <c r="AR53" i="2"/>
  <c r="AJ53" i="2"/>
  <c r="AB53" i="2"/>
  <c r="T53" i="2"/>
  <c r="L53" i="2"/>
  <c r="BD53" i="2"/>
  <c r="AV53" i="2"/>
  <c r="AN53" i="2"/>
  <c r="AF53" i="2"/>
  <c r="X53" i="2"/>
  <c r="P53" i="2"/>
  <c r="BC53" i="2"/>
  <c r="AE53" i="2"/>
  <c r="O53" i="2"/>
  <c r="AU53" i="2"/>
  <c r="AM53" i="2"/>
  <c r="W53" i="2"/>
  <c r="AT53" i="2"/>
  <c r="AD53" i="2"/>
  <c r="N53" i="2"/>
  <c r="AA53" i="2"/>
  <c r="Y53" i="2"/>
  <c r="AX53" i="2"/>
  <c r="AH53" i="2"/>
  <c r="R53" i="2"/>
  <c r="AQ53" i="2"/>
  <c r="AP53" i="2"/>
  <c r="Z53" i="2"/>
  <c r="AO53" i="2"/>
  <c r="BB53" i="2"/>
  <c r="AL53" i="2"/>
  <c r="V53" i="2"/>
  <c r="AY53" i="2"/>
  <c r="AI53" i="2"/>
  <c r="S53" i="2"/>
  <c r="AW53" i="2"/>
  <c r="AG53" i="2"/>
  <c r="Q53" i="2"/>
  <c r="BW45" i="18"/>
  <c r="BW45" i="26"/>
  <c r="BD45" i="23"/>
  <c r="BX45" i="21"/>
  <c r="CM45" i="25"/>
  <c r="BF45" i="22"/>
  <c r="DQ45" i="22" s="1"/>
  <c r="AZ45" i="18"/>
  <c r="CN44" i="21"/>
  <c r="EE44" i="17"/>
  <c r="DW44" i="26"/>
  <c r="BN45" i="21"/>
  <c r="AU45" i="18"/>
  <c r="AU45" i="26"/>
  <c r="CN45" i="26" s="1"/>
  <c r="BH45" i="23"/>
  <c r="BO45" i="20"/>
  <c r="DV44" i="26"/>
  <c r="CV44" i="26"/>
  <c r="CC45" i="22"/>
  <c r="BL45" i="24"/>
  <c r="DR44" i="19"/>
  <c r="CE45" i="20"/>
  <c r="CG45" i="22"/>
  <c r="AX45" i="18"/>
  <c r="AX45" i="24"/>
  <c r="DR44" i="26"/>
  <c r="DR44" i="16"/>
  <c r="CL45" i="21"/>
  <c r="AY45" i="18"/>
  <c r="DF44" i="17"/>
  <c r="AY46" i="26"/>
  <c r="AY46" i="18"/>
  <c r="BG46" i="18"/>
  <c r="AP46" i="16"/>
  <c r="AH46" i="16"/>
  <c r="Z46" i="16"/>
  <c r="R46" i="16"/>
  <c r="J46" i="16"/>
  <c r="B46" i="16"/>
  <c r="AO46" i="16"/>
  <c r="AG46" i="16"/>
  <c r="Y46" i="16"/>
  <c r="Q46" i="16"/>
  <c r="I46" i="16"/>
  <c r="BB46" i="16" s="1"/>
  <c r="AR46" i="16"/>
  <c r="AF46" i="16"/>
  <c r="V46" i="16"/>
  <c r="L46" i="16"/>
  <c r="AQ46" i="16"/>
  <c r="AE46" i="16"/>
  <c r="U46" i="16"/>
  <c r="K46" i="16"/>
  <c r="BD46" i="16" s="1"/>
  <c r="AN46" i="16"/>
  <c r="AD46" i="16"/>
  <c r="T46" i="16"/>
  <c r="H46" i="16"/>
  <c r="AM46" i="16"/>
  <c r="AC46" i="16"/>
  <c r="S46" i="16"/>
  <c r="G46" i="16"/>
  <c r="AL46" i="16"/>
  <c r="P46" i="16"/>
  <c r="AK46" i="16"/>
  <c r="O46" i="16"/>
  <c r="AJ46" i="16"/>
  <c r="N46" i="16"/>
  <c r="AI46" i="16"/>
  <c r="M46" i="16"/>
  <c r="BF46" i="16" s="1"/>
  <c r="AA46" i="16"/>
  <c r="E46" i="16"/>
  <c r="C46" i="16"/>
  <c r="AT46" i="16"/>
  <c r="AS46" i="16"/>
  <c r="AB46" i="16"/>
  <c r="X46" i="16"/>
  <c r="W46" i="16"/>
  <c r="BP46" i="16" s="1"/>
  <c r="D46" i="16"/>
  <c r="F46" i="16"/>
  <c r="AT46" i="24"/>
  <c r="AL46" i="24"/>
  <c r="AD46" i="24"/>
  <c r="V46" i="24"/>
  <c r="N46" i="24"/>
  <c r="F46" i="24"/>
  <c r="AY46" i="24" s="1"/>
  <c r="AS46" i="24"/>
  <c r="AK46" i="24"/>
  <c r="AC46" i="24"/>
  <c r="U46" i="24"/>
  <c r="M46" i="24"/>
  <c r="E46" i="24"/>
  <c r="AJ46" i="24"/>
  <c r="Z46" i="24"/>
  <c r="P46" i="24"/>
  <c r="D46" i="24"/>
  <c r="AR46" i="24"/>
  <c r="AH46" i="24"/>
  <c r="X46" i="24"/>
  <c r="L46" i="24"/>
  <c r="B46" i="24"/>
  <c r="AQ46" i="24"/>
  <c r="CJ46" i="24" s="1"/>
  <c r="AG46" i="24"/>
  <c r="W46" i="24"/>
  <c r="K46" i="24"/>
  <c r="AP46" i="24"/>
  <c r="AF46" i="24"/>
  <c r="T46" i="24"/>
  <c r="J46" i="24"/>
  <c r="AB46" i="24"/>
  <c r="H46" i="24"/>
  <c r="AA46" i="24"/>
  <c r="G46" i="24"/>
  <c r="Y46" i="24"/>
  <c r="C46" i="24"/>
  <c r="AO46" i="24"/>
  <c r="S46" i="24"/>
  <c r="AN46" i="24"/>
  <c r="CG46" i="24" s="1"/>
  <c r="R46" i="24"/>
  <c r="AE46" i="24"/>
  <c r="I46" i="24"/>
  <c r="AM46" i="24"/>
  <c r="AI46" i="24"/>
  <c r="Q46" i="24"/>
  <c r="O46" i="24"/>
  <c r="BG45" i="18"/>
  <c r="DA44" i="25"/>
  <c r="BA45" i="21"/>
  <c r="CY44" i="22"/>
  <c r="EE44" i="26"/>
  <c r="DY44" i="20"/>
  <c r="DR44" i="21"/>
  <c r="CU44" i="26"/>
  <c r="CT44" i="16"/>
  <c r="DM44" i="21"/>
  <c r="DX44" i="22"/>
  <c r="CR44" i="24"/>
  <c r="DJ44" i="21"/>
  <c r="DM44" i="19"/>
  <c r="DG44" i="20"/>
  <c r="DF44" i="21"/>
  <c r="CZ44" i="22"/>
  <c r="DF44" i="24"/>
  <c r="CZ44" i="18"/>
  <c r="DF44" i="22"/>
  <c r="EE44" i="22"/>
  <c r="DG44" i="25"/>
  <c r="DP44" i="18"/>
  <c r="DZ44" i="23"/>
  <c r="DQ44" i="20"/>
  <c r="DJ44" i="23"/>
  <c r="DU44" i="23"/>
  <c r="DB44" i="23"/>
  <c r="DY44" i="21"/>
  <c r="CW44" i="18"/>
  <c r="DS44" i="20"/>
  <c r="DO44" i="23"/>
  <c r="DU44" i="21"/>
  <c r="EB44" i="19"/>
  <c r="CS44" i="20"/>
  <c r="DZ44" i="19"/>
  <c r="DW44" i="25"/>
  <c r="DZ44" i="18"/>
  <c r="CP44" i="19"/>
  <c r="DS44" i="23"/>
  <c r="EB44" i="23"/>
  <c r="DD44" i="24"/>
  <c r="BC53" i="4"/>
  <c r="AU53" i="4"/>
  <c r="AM53" i="4"/>
  <c r="AE53" i="4"/>
  <c r="W53" i="4"/>
  <c r="O53" i="4"/>
  <c r="BB53" i="4"/>
  <c r="AT53" i="4"/>
  <c r="AL53" i="4"/>
  <c r="AD53" i="4"/>
  <c r="V53" i="4"/>
  <c r="N53" i="4"/>
  <c r="AX53" i="4"/>
  <c r="AP53" i="4"/>
  <c r="AH53" i="4"/>
  <c r="Z53" i="4"/>
  <c r="R53" i="4"/>
  <c r="AW53" i="4"/>
  <c r="AO53" i="4"/>
  <c r="AG53" i="4"/>
  <c r="Y53" i="4"/>
  <c r="Q53" i="4"/>
  <c r="AV53" i="4"/>
  <c r="AF53" i="4"/>
  <c r="P53" i="4"/>
  <c r="AS53" i="4"/>
  <c r="AC53" i="4"/>
  <c r="M53" i="4"/>
  <c r="AB53" i="4"/>
  <c r="BD53" i="4"/>
  <c r="AN53" i="4"/>
  <c r="X53" i="4"/>
  <c r="AR53" i="4"/>
  <c r="L53" i="4"/>
  <c r="AQ53" i="4"/>
  <c r="AA53" i="4"/>
  <c r="BA53" i="4"/>
  <c r="AK53" i="4"/>
  <c r="U53" i="4"/>
  <c r="AZ53" i="4"/>
  <c r="AJ53" i="4"/>
  <c r="T53" i="4"/>
  <c r="AY53" i="4"/>
  <c r="AI53" i="4"/>
  <c r="S53" i="4"/>
  <c r="DH44" i="21"/>
  <c r="BV46" i="21"/>
  <c r="DC44" i="26"/>
  <c r="DH44" i="18"/>
  <c r="BJ45" i="25"/>
  <c r="CX45" i="25" s="1"/>
  <c r="CJ45" i="22"/>
  <c r="DG44" i="21"/>
  <c r="DT44" i="24"/>
  <c r="DL44" i="19"/>
  <c r="CQ44" i="24"/>
  <c r="DO44" i="16"/>
  <c r="E58" i="2"/>
  <c r="D58" i="2"/>
  <c r="H58" i="2"/>
  <c r="G58" i="2"/>
  <c r="F58" i="2"/>
  <c r="C58" i="2"/>
  <c r="B58" i="2"/>
  <c r="A59" i="2"/>
  <c r="BE45" i="16"/>
  <c r="BE45" i="24"/>
  <c r="DS44" i="17"/>
  <c r="CF45" i="25"/>
  <c r="BM45" i="22"/>
  <c r="CK45" i="18"/>
  <c r="BC45" i="16"/>
  <c r="BC45" i="24"/>
  <c r="CB45" i="21"/>
  <c r="BS45" i="18"/>
  <c r="CN44" i="22"/>
  <c r="DB44" i="19"/>
  <c r="CX44" i="26"/>
  <c r="BD45" i="24"/>
  <c r="AZ45" i="21"/>
  <c r="DW45" i="21" s="1"/>
  <c r="AY53" i="8"/>
  <c r="AQ53" i="8"/>
  <c r="AI53" i="8"/>
  <c r="AA53" i="8"/>
  <c r="S53" i="8"/>
  <c r="AX53" i="8"/>
  <c r="AP53" i="8"/>
  <c r="AH53" i="8"/>
  <c r="Z53" i="8"/>
  <c r="R53" i="8"/>
  <c r="AW53" i="8"/>
  <c r="AO53" i="8"/>
  <c r="AG53" i="8"/>
  <c r="Y53" i="8"/>
  <c r="Q53" i="8"/>
  <c r="BD53" i="8"/>
  <c r="AV53" i="8"/>
  <c r="AN53" i="8"/>
  <c r="AF53" i="8"/>
  <c r="X53" i="8"/>
  <c r="P53" i="8"/>
  <c r="BC53" i="8"/>
  <c r="AU53" i="8"/>
  <c r="AM53" i="8"/>
  <c r="AE53" i="8"/>
  <c r="W53" i="8"/>
  <c r="O53" i="8"/>
  <c r="BB53" i="8"/>
  <c r="AT53" i="8"/>
  <c r="AL53" i="8"/>
  <c r="AD53" i="8"/>
  <c r="V53" i="8"/>
  <c r="N53" i="8"/>
  <c r="BA53" i="8"/>
  <c r="AS53" i="8"/>
  <c r="AK53" i="8"/>
  <c r="AC53" i="8"/>
  <c r="U53" i="8"/>
  <c r="M53" i="8"/>
  <c r="AZ53" i="8"/>
  <c r="AR53" i="8"/>
  <c r="AJ53" i="8"/>
  <c r="AB53" i="8"/>
  <c r="T53" i="8"/>
  <c r="L53" i="8"/>
  <c r="DN44" i="19"/>
  <c r="CX44" i="20"/>
  <c r="DW44" i="17"/>
  <c r="BH45" i="24"/>
  <c r="BO45" i="21"/>
  <c r="DV44" i="17"/>
  <c r="CZ44" i="19"/>
  <c r="DU44" i="17"/>
  <c r="CV44" i="17"/>
  <c r="AV45" i="18"/>
  <c r="BU45" i="20"/>
  <c r="DX44" i="26"/>
  <c r="CN44" i="26"/>
  <c r="EA44" i="26"/>
  <c r="CR44" i="21"/>
  <c r="CD45" i="20"/>
  <c r="DX44" i="16"/>
  <c r="CP44" i="17"/>
  <c r="DX44" i="23"/>
  <c r="EE44" i="23"/>
  <c r="DC44" i="19"/>
  <c r="BY46" i="20"/>
  <c r="AP46" i="17"/>
  <c r="AH46" i="17"/>
  <c r="CA46" i="17" s="1"/>
  <c r="Z46" i="17"/>
  <c r="R46" i="17"/>
  <c r="J46" i="17"/>
  <c r="B46" i="17"/>
  <c r="AO46" i="17"/>
  <c r="AG46" i="17"/>
  <c r="Y46" i="17"/>
  <c r="Q46" i="17"/>
  <c r="BJ46" i="17" s="1"/>
  <c r="I46" i="17"/>
  <c r="AN46" i="17"/>
  <c r="AD46" i="17"/>
  <c r="T46" i="17"/>
  <c r="H46" i="17"/>
  <c r="AM46" i="17"/>
  <c r="AC46" i="17"/>
  <c r="S46" i="17"/>
  <c r="BL46" i="17" s="1"/>
  <c r="G46" i="17"/>
  <c r="AL46" i="17"/>
  <c r="AB46" i="17"/>
  <c r="P46" i="17"/>
  <c r="F46" i="17"/>
  <c r="AK46" i="17"/>
  <c r="AA46" i="17"/>
  <c r="O46" i="17"/>
  <c r="E46" i="17"/>
  <c r="AJ46" i="17"/>
  <c r="N46" i="17"/>
  <c r="AI46" i="17"/>
  <c r="M46" i="17"/>
  <c r="AF46" i="17"/>
  <c r="L46" i="17"/>
  <c r="AE46" i="17"/>
  <c r="BX46" i="17" s="1"/>
  <c r="K46" i="17"/>
  <c r="AS46" i="17"/>
  <c r="W46" i="17"/>
  <c r="C46" i="17"/>
  <c r="AT46" i="17"/>
  <c r="AR46" i="17"/>
  <c r="AQ46" i="17"/>
  <c r="X46" i="17"/>
  <c r="BQ46" i="17" s="1"/>
  <c r="V46" i="17"/>
  <c r="D46" i="17"/>
  <c r="U46" i="17"/>
  <c r="AT46" i="25"/>
  <c r="AL46" i="25"/>
  <c r="AD46" i="25"/>
  <c r="V46" i="25"/>
  <c r="N46" i="25"/>
  <c r="F46" i="25"/>
  <c r="AS46" i="25"/>
  <c r="AK46" i="25"/>
  <c r="AC46" i="25"/>
  <c r="U46" i="25"/>
  <c r="M46" i="25"/>
  <c r="E46" i="25"/>
  <c r="AR46" i="25"/>
  <c r="CK46" i="25" s="1"/>
  <c r="AJ46" i="25"/>
  <c r="AB46" i="25"/>
  <c r="T46" i="25"/>
  <c r="L46" i="25"/>
  <c r="D46" i="25"/>
  <c r="AQ46" i="25"/>
  <c r="AI46" i="25"/>
  <c r="AA46" i="25"/>
  <c r="BT46" i="25" s="1"/>
  <c r="S46" i="25"/>
  <c r="K46" i="25"/>
  <c r="C46" i="25"/>
  <c r="AO46" i="25"/>
  <c r="Y46" i="25"/>
  <c r="I46" i="25"/>
  <c r="AN46" i="25"/>
  <c r="X46" i="25"/>
  <c r="BQ46" i="25" s="1"/>
  <c r="W46" i="25"/>
  <c r="B46" i="25"/>
  <c r="AP46" i="25"/>
  <c r="R46" i="25"/>
  <c r="AM46" i="25"/>
  <c r="Q46" i="25"/>
  <c r="AH46" i="25"/>
  <c r="P46" i="25"/>
  <c r="BI46" i="25" s="1"/>
  <c r="AG46" i="25"/>
  <c r="O46" i="25"/>
  <c r="AE46" i="25"/>
  <c r="Z46" i="25"/>
  <c r="J46" i="25"/>
  <c r="H46" i="25"/>
  <c r="AF46" i="25"/>
  <c r="G46" i="25"/>
  <c r="AZ46" i="25" s="1"/>
  <c r="CN44" i="16"/>
  <c r="DJ44" i="22"/>
  <c r="C58" i="8"/>
  <c r="B58" i="8"/>
  <c r="A59" i="8"/>
  <c r="H58" i="8"/>
  <c r="G58" i="8"/>
  <c r="F58" i="8"/>
  <c r="E58" i="8"/>
  <c r="D58" i="8"/>
  <c r="CR44" i="26"/>
  <c r="DY44" i="17"/>
  <c r="CI45" i="24"/>
  <c r="DE44" i="18"/>
  <c r="DK44" i="19"/>
  <c r="EA44" i="23"/>
  <c r="CR44" i="17"/>
  <c r="CU44" i="24"/>
  <c r="DX44" i="19"/>
  <c r="EC44" i="26"/>
  <c r="DF44" i="16"/>
  <c r="DZ44" i="21"/>
  <c r="DT44" i="22"/>
  <c r="DR44" i="24"/>
  <c r="CQ44" i="22"/>
  <c r="EC44" i="19"/>
  <c r="DD44" i="20"/>
  <c r="EF44" i="25"/>
  <c r="EC44" i="22"/>
  <c r="DC44" i="24"/>
  <c r="EF44" i="18"/>
  <c r="ED44" i="18"/>
  <c r="CQ44" i="18"/>
  <c r="DP44" i="16"/>
  <c r="CP44" i="25"/>
  <c r="DM44" i="18"/>
  <c r="DA44" i="23"/>
  <c r="ED44" i="21"/>
  <c r="CX44" i="23"/>
  <c r="DC44" i="16"/>
  <c r="EF44" i="17"/>
  <c r="DB44" i="21"/>
  <c r="ED44" i="22"/>
  <c r="EF44" i="24"/>
  <c r="EB44" i="21"/>
  <c r="DW44" i="20"/>
  <c r="CT44" i="22"/>
  <c r="CR44" i="16"/>
  <c r="CO44" i="22"/>
  <c r="DS44" i="16"/>
  <c r="CY44" i="20"/>
  <c r="EF44" i="22"/>
  <c r="CY44" i="24"/>
  <c r="EB44" i="16"/>
  <c r="CW44" i="23"/>
  <c r="DY44" i="23"/>
  <c r="EB45" i="22" l="1"/>
  <c r="BB46" i="18"/>
  <c r="EB45" i="26"/>
  <c r="CS45" i="17"/>
  <c r="AU46" i="26"/>
  <c r="CA46" i="25"/>
  <c r="CB46" i="25"/>
  <c r="BE46" i="25"/>
  <c r="BO46" i="25"/>
  <c r="CJ46" i="17"/>
  <c r="CK46" i="17"/>
  <c r="BT46" i="17"/>
  <c r="BV46" i="17"/>
  <c r="BR46" i="17"/>
  <c r="CI46" i="17"/>
  <c r="CW45" i="18"/>
  <c r="BH46" i="24"/>
  <c r="BL46" i="24"/>
  <c r="BC46" i="24"/>
  <c r="BM46" i="24"/>
  <c r="CC46" i="24"/>
  <c r="BG46" i="24"/>
  <c r="BQ46" i="16"/>
  <c r="CB46" i="16"/>
  <c r="BL46" i="16"/>
  <c r="BN46" i="16"/>
  <c r="BM46" i="16"/>
  <c r="CA46" i="16"/>
  <c r="BA46" i="19"/>
  <c r="BK46" i="19"/>
  <c r="CB46" i="19"/>
  <c r="BP46" i="19"/>
  <c r="CA46" i="23"/>
  <c r="BE46" i="23"/>
  <c r="BP46" i="26"/>
  <c r="CB46" i="26"/>
  <c r="CC46" i="26"/>
  <c r="BF46" i="22"/>
  <c r="CI46" i="22"/>
  <c r="CK46" i="22"/>
  <c r="BM46" i="22"/>
  <c r="CE46" i="22"/>
  <c r="BI46" i="22"/>
  <c r="CQ45" i="22"/>
  <c r="BA54" i="4"/>
  <c r="BB46" i="21"/>
  <c r="CD46" i="21"/>
  <c r="AV46" i="21"/>
  <c r="BD46" i="18"/>
  <c r="CA46" i="18"/>
  <c r="DB45" i="24"/>
  <c r="BG46" i="25"/>
  <c r="DG45" i="20"/>
  <c r="CI46" i="21"/>
  <c r="BY46" i="25"/>
  <c r="CG46" i="25"/>
  <c r="BJ46" i="25"/>
  <c r="BB46" i="25"/>
  <c r="CJ46" i="25"/>
  <c r="BF46" i="25"/>
  <c r="BW46" i="25"/>
  <c r="BY46" i="17"/>
  <c r="CD46" i="17"/>
  <c r="BZ46" i="17"/>
  <c r="CF46" i="23"/>
  <c r="BJ46" i="24"/>
  <c r="CH46" i="24"/>
  <c r="BE46" i="24"/>
  <c r="AX46" i="24"/>
  <c r="BG46" i="16"/>
  <c r="BX46" i="16"/>
  <c r="BR46" i="16"/>
  <c r="CI46" i="16"/>
  <c r="BQ46" i="19"/>
  <c r="BS46" i="19"/>
  <c r="CJ46" i="19"/>
  <c r="BX46" i="19"/>
  <c r="CD46" i="23"/>
  <c r="AZ46" i="23"/>
  <c r="CY45" i="24"/>
  <c r="BE46" i="26"/>
  <c r="AW46" i="26"/>
  <c r="BN46" i="26"/>
  <c r="BK46" i="26"/>
  <c r="BZ46" i="22"/>
  <c r="AU46" i="22"/>
  <c r="BD46" i="22"/>
  <c r="AD54" i="4"/>
  <c r="BZ46" i="21"/>
  <c r="BD46" i="21"/>
  <c r="AU46" i="20"/>
  <c r="DU45" i="22"/>
  <c r="AX46" i="20"/>
  <c r="BL46" i="20"/>
  <c r="DG45" i="25"/>
  <c r="BA46" i="22"/>
  <c r="BX46" i="21"/>
  <c r="EB45" i="24"/>
  <c r="BC46" i="25"/>
  <c r="CF46" i="25"/>
  <c r="BR46" i="25"/>
  <c r="AW46" i="25"/>
  <c r="BN46" i="25"/>
  <c r="CE46" i="25"/>
  <c r="CM46" i="17"/>
  <c r="BF46" i="17"/>
  <c r="AY46" i="17"/>
  <c r="BA46" i="17"/>
  <c r="CH46" i="17"/>
  <c r="BM46" i="20"/>
  <c r="CB46" i="24"/>
  <c r="AV46" i="24"/>
  <c r="BQ46" i="24"/>
  <c r="BF46" i="24"/>
  <c r="BW46" i="24"/>
  <c r="CC46" i="16"/>
  <c r="CJ46" i="16"/>
  <c r="BZ46" i="16"/>
  <c r="BE46" i="19"/>
  <c r="CA46" i="19"/>
  <c r="AX46" i="19"/>
  <c r="BH46" i="23"/>
  <c r="CG46" i="23"/>
  <c r="CK46" i="26"/>
  <c r="CE46" i="26"/>
  <c r="BB46" i="26"/>
  <c r="BS46" i="26"/>
  <c r="CA46" i="22"/>
  <c r="BL46" i="22"/>
  <c r="AZ46" i="22"/>
  <c r="BJ46" i="21"/>
  <c r="CA46" i="21"/>
  <c r="BS46" i="21"/>
  <c r="BL46" i="21"/>
  <c r="CE46" i="21"/>
  <c r="CG46" i="18"/>
  <c r="CZ45" i="23"/>
  <c r="BX46" i="20"/>
  <c r="BI46" i="20"/>
  <c r="BA46" i="18"/>
  <c r="DC45" i="20"/>
  <c r="DS45" i="16"/>
  <c r="CZ45" i="20"/>
  <c r="BS46" i="25"/>
  <c r="BK46" i="25"/>
  <c r="CH46" i="25"/>
  <c r="BV46" i="25"/>
  <c r="CM46" i="25"/>
  <c r="AV46" i="17"/>
  <c r="CB46" i="17"/>
  <c r="BI46" i="17"/>
  <c r="BM46" i="17"/>
  <c r="CF46" i="17"/>
  <c r="CM46" i="22"/>
  <c r="BR46" i="24"/>
  <c r="CI46" i="24"/>
  <c r="CA46" i="24"/>
  <c r="BN46" i="24"/>
  <c r="CE46" i="24"/>
  <c r="BH46" i="16"/>
  <c r="BO46" i="16"/>
  <c r="CH46" i="16"/>
  <c r="BC46" i="20"/>
  <c r="CG46" i="19"/>
  <c r="BZ46" i="19"/>
  <c r="BF46" i="19"/>
  <c r="BN46" i="23"/>
  <c r="CC46" i="23"/>
  <c r="BP46" i="23"/>
  <c r="BB46" i="23"/>
  <c r="BD46" i="26"/>
  <c r="BR46" i="26"/>
  <c r="BL46" i="26"/>
  <c r="CA46" i="26"/>
  <c r="BJ46" i="22"/>
  <c r="CG46" i="22"/>
  <c r="BT46" i="21"/>
  <c r="CE46" i="20"/>
  <c r="CS45" i="23"/>
  <c r="EC45" i="17"/>
  <c r="AV46" i="25"/>
  <c r="BN46" i="17"/>
  <c r="BW46" i="17"/>
  <c r="BD46" i="24"/>
  <c r="CK46" i="24"/>
  <c r="AV46" i="16"/>
  <c r="AU46" i="16"/>
  <c r="DP45" i="18"/>
  <c r="DL45" i="25"/>
  <c r="AW46" i="19"/>
  <c r="BI46" i="19"/>
  <c r="BJ46" i="19"/>
  <c r="BN46" i="19"/>
  <c r="CE46" i="19"/>
  <c r="BS46" i="23"/>
  <c r="CJ46" i="23"/>
  <c r="BX46" i="23"/>
  <c r="BJ46" i="23"/>
  <c r="AZ46" i="26"/>
  <c r="CD46" i="22"/>
  <c r="AX46" i="22"/>
  <c r="BA46" i="21"/>
  <c r="AU46" i="21"/>
  <c r="BK46" i="20"/>
  <c r="BS46" i="20"/>
  <c r="CL46" i="20"/>
  <c r="CD46" i="20"/>
  <c r="BU46" i="20"/>
  <c r="CM46" i="20"/>
  <c r="BP46" i="18"/>
  <c r="EB45" i="19"/>
  <c r="EA45" i="26"/>
  <c r="BM46" i="25"/>
  <c r="BP46" i="17"/>
  <c r="BC46" i="17"/>
  <c r="AU46" i="25"/>
  <c r="BD46" i="25"/>
  <c r="CL46" i="25"/>
  <c r="AW46" i="17"/>
  <c r="CL46" i="17"/>
  <c r="CC46" i="17"/>
  <c r="CE46" i="17"/>
  <c r="CG46" i="17"/>
  <c r="DH45" i="21"/>
  <c r="CX45" i="16"/>
  <c r="BX46" i="24"/>
  <c r="BT46" i="24"/>
  <c r="BP46" i="24"/>
  <c r="AW46" i="24"/>
  <c r="AY46" i="16"/>
  <c r="AX46" i="16"/>
  <c r="BI46" i="16"/>
  <c r="BW46" i="16"/>
  <c r="BC46" i="16"/>
  <c r="BO46" i="21"/>
  <c r="CH46" i="19"/>
  <c r="CC46" i="19"/>
  <c r="BD46" i="19"/>
  <c r="CB46" i="23"/>
  <c r="BK46" i="23"/>
  <c r="AX46" i="23"/>
  <c r="BR46" i="23"/>
  <c r="EA45" i="21"/>
  <c r="BF46" i="26"/>
  <c r="AX46" i="26"/>
  <c r="BA46" i="26"/>
  <c r="CD46" i="26"/>
  <c r="ED45" i="20"/>
  <c r="O54" i="4"/>
  <c r="BK46" i="22"/>
  <c r="BS46" i="22"/>
  <c r="BX46" i="22"/>
  <c r="AW46" i="21"/>
  <c r="DF45" i="19"/>
  <c r="AX46" i="21"/>
  <c r="BP46" i="20"/>
  <c r="AV46" i="18"/>
  <c r="BT46" i="18"/>
  <c r="AZ46" i="18"/>
  <c r="CB46" i="18"/>
  <c r="BL46" i="18"/>
  <c r="CK46" i="18"/>
  <c r="DO45" i="26"/>
  <c r="BX46" i="25"/>
  <c r="CD46" i="25"/>
  <c r="BG46" i="17"/>
  <c r="BZ46" i="25"/>
  <c r="BP46" i="25"/>
  <c r="BL46" i="25"/>
  <c r="CC46" i="25"/>
  <c r="AY46" i="25"/>
  <c r="BO46" i="17"/>
  <c r="BD46" i="17"/>
  <c r="AZ46" i="17"/>
  <c r="BS46" i="17"/>
  <c r="BA46" i="24"/>
  <c r="BZ46" i="24"/>
  <c r="BI46" i="24"/>
  <c r="AW46" i="16"/>
  <c r="BT46" i="16"/>
  <c r="CE46" i="16"/>
  <c r="DX46" i="16" s="1"/>
  <c r="CG46" i="16"/>
  <c r="CK46" i="16"/>
  <c r="BK46" i="16"/>
  <c r="BB46" i="19"/>
  <c r="AU46" i="19"/>
  <c r="BL46" i="19"/>
  <c r="CD46" i="19"/>
  <c r="AZ46" i="19"/>
  <c r="T54" i="4"/>
  <c r="BT46" i="23"/>
  <c r="BL46" i="23"/>
  <c r="BF46" i="23"/>
  <c r="BW46" i="23"/>
  <c r="BC46" i="23"/>
  <c r="BZ46" i="23"/>
  <c r="BY46" i="26"/>
  <c r="BZ46" i="26"/>
  <c r="CJ46" i="26"/>
  <c r="BJ46" i="26"/>
  <c r="CM46" i="26"/>
  <c r="BB46" i="22"/>
  <c r="DQ45" i="24"/>
  <c r="AB54" i="4"/>
  <c r="BP46" i="21"/>
  <c r="BA46" i="20"/>
  <c r="BJ46" i="20"/>
  <c r="DD45" i="17"/>
  <c r="DI45" i="21"/>
  <c r="AZ46" i="24"/>
  <c r="F59" i="13"/>
  <c r="E59" i="13"/>
  <c r="D59" i="13"/>
  <c r="C59" i="13"/>
  <c r="B59" i="13"/>
  <c r="A60" i="13"/>
  <c r="H59" i="13"/>
  <c r="G59" i="13"/>
  <c r="BA46" i="25"/>
  <c r="DE45" i="25"/>
  <c r="CF46" i="21"/>
  <c r="BU46" i="22"/>
  <c r="CM46" i="19"/>
  <c r="BY46" i="16"/>
  <c r="BY46" i="24"/>
  <c r="DW45" i="20"/>
  <c r="DY45" i="25"/>
  <c r="BV46" i="19"/>
  <c r="CT45" i="21"/>
  <c r="BW46" i="19"/>
  <c r="BG46" i="21"/>
  <c r="BO46" i="18"/>
  <c r="BO46" i="26"/>
  <c r="AY46" i="23"/>
  <c r="CN45" i="18"/>
  <c r="DQ45" i="21"/>
  <c r="F59" i="3"/>
  <c r="E59" i="3"/>
  <c r="A60" i="3"/>
  <c r="H59" i="3"/>
  <c r="G59" i="3"/>
  <c r="D59" i="3"/>
  <c r="C59" i="3"/>
  <c r="B59" i="3"/>
  <c r="DX45" i="22"/>
  <c r="CJ46" i="18"/>
  <c r="BN46" i="18"/>
  <c r="CL46" i="23"/>
  <c r="CH46" i="18"/>
  <c r="CH46" i="26"/>
  <c r="CK46" i="23"/>
  <c r="BQ46" i="20"/>
  <c r="E59" i="12"/>
  <c r="D59" i="12"/>
  <c r="C59" i="12"/>
  <c r="B59" i="12"/>
  <c r="A60" i="12"/>
  <c r="H59" i="12"/>
  <c r="G59" i="12"/>
  <c r="F59" i="12"/>
  <c r="DD45" i="24"/>
  <c r="CW45" i="22"/>
  <c r="DU45" i="20"/>
  <c r="CV45" i="19"/>
  <c r="DC45" i="16"/>
  <c r="BH46" i="22"/>
  <c r="DZ45" i="16"/>
  <c r="CP45" i="24"/>
  <c r="BE46" i="21"/>
  <c r="BK46" i="21"/>
  <c r="AW46" i="18"/>
  <c r="DQ45" i="26"/>
  <c r="DU45" i="18"/>
  <c r="DU45" i="17"/>
  <c r="AZ46" i="21"/>
  <c r="AA54" i="4"/>
  <c r="S54" i="4"/>
  <c r="AJ54" i="4"/>
  <c r="Y54" i="4"/>
  <c r="AX54" i="4"/>
  <c r="W54" i="4"/>
  <c r="CX45" i="17"/>
  <c r="BT46" i="20"/>
  <c r="AU46" i="24"/>
  <c r="BZ46" i="20"/>
  <c r="DW45" i="24"/>
  <c r="CS45" i="24"/>
  <c r="DY45" i="19"/>
  <c r="AR47" i="18"/>
  <c r="AJ47" i="18"/>
  <c r="AB47" i="18"/>
  <c r="T47" i="18"/>
  <c r="L47" i="18"/>
  <c r="D47" i="18"/>
  <c r="AM47" i="18"/>
  <c r="AD47" i="18"/>
  <c r="U47" i="18"/>
  <c r="K47" i="18"/>
  <c r="B47" i="18"/>
  <c r="BJ47" i="18" s="1"/>
  <c r="AL47" i="18"/>
  <c r="AC47" i="18"/>
  <c r="S47" i="18"/>
  <c r="J47" i="18"/>
  <c r="AT47" i="18"/>
  <c r="AK47" i="18"/>
  <c r="AA47" i="18"/>
  <c r="R47" i="18"/>
  <c r="I47" i="18"/>
  <c r="AS47" i="18"/>
  <c r="AI47" i="18"/>
  <c r="Z47" i="18"/>
  <c r="Q47" i="18"/>
  <c r="H47" i="18"/>
  <c r="AQ47" i="18"/>
  <c r="Y47" i="18"/>
  <c r="G47" i="18"/>
  <c r="AP47" i="18"/>
  <c r="X47" i="18"/>
  <c r="F47" i="18"/>
  <c r="AO47" i="18"/>
  <c r="W47" i="18"/>
  <c r="E47" i="18"/>
  <c r="AH47" i="18"/>
  <c r="M47" i="18"/>
  <c r="AG47" i="18"/>
  <c r="C47" i="18"/>
  <c r="AF47" i="18"/>
  <c r="AE47" i="18"/>
  <c r="AN47" i="18"/>
  <c r="P47" i="18"/>
  <c r="V47" i="18"/>
  <c r="BO47" i="18" s="1"/>
  <c r="O47" i="18"/>
  <c r="N47" i="18"/>
  <c r="BJ46" i="16"/>
  <c r="BI46" i="26"/>
  <c r="CO45" i="21"/>
  <c r="DG45" i="16"/>
  <c r="DU45" i="24"/>
  <c r="EA45" i="25"/>
  <c r="DN45" i="21"/>
  <c r="CT45" i="24"/>
  <c r="BD46" i="20"/>
  <c r="CR45" i="21"/>
  <c r="DO45" i="22"/>
  <c r="DI45" i="16"/>
  <c r="CV45" i="26"/>
  <c r="DJ45" i="18"/>
  <c r="DP45" i="20"/>
  <c r="DA45" i="20"/>
  <c r="DV45" i="23"/>
  <c r="DU45" i="25"/>
  <c r="DP45" i="17"/>
  <c r="EE45" i="24"/>
  <c r="EA45" i="22"/>
  <c r="DP45" i="23"/>
  <c r="CZ45" i="25"/>
  <c r="CS45" i="26"/>
  <c r="CU45" i="18"/>
  <c r="DG45" i="22"/>
  <c r="EC45" i="16"/>
  <c r="DQ45" i="17"/>
  <c r="DE45" i="19"/>
  <c r="DO45" i="18"/>
  <c r="DX45" i="16"/>
  <c r="CP45" i="26"/>
  <c r="DC45" i="19"/>
  <c r="DD45" i="23"/>
  <c r="DS45" i="17"/>
  <c r="DS45" i="26"/>
  <c r="DK45" i="26"/>
  <c r="EB45" i="23"/>
  <c r="DM45" i="17"/>
  <c r="DP45" i="19"/>
  <c r="DD45" i="21"/>
  <c r="CR45" i="16"/>
  <c r="DX45" i="21"/>
  <c r="EA45" i="20"/>
  <c r="DB45" i="16"/>
  <c r="ED45" i="17"/>
  <c r="BU46" i="17"/>
  <c r="CL46" i="24"/>
  <c r="DF45" i="20"/>
  <c r="AZ46" i="16"/>
  <c r="CQ46" i="16" s="1"/>
  <c r="BS46" i="24"/>
  <c r="BD46" i="23"/>
  <c r="BB46" i="17"/>
  <c r="BD54" i="5"/>
  <c r="AV54" i="5"/>
  <c r="AN54" i="5"/>
  <c r="AF54" i="5"/>
  <c r="X54" i="5"/>
  <c r="P54" i="5"/>
  <c r="BC54" i="5"/>
  <c r="AU54" i="5"/>
  <c r="AM54" i="5"/>
  <c r="AE54" i="5"/>
  <c r="W54" i="5"/>
  <c r="O54" i="5"/>
  <c r="AY54" i="5"/>
  <c r="AQ54" i="5"/>
  <c r="AI54" i="5"/>
  <c r="AA54" i="5"/>
  <c r="S54" i="5"/>
  <c r="AX54" i="5"/>
  <c r="AP54" i="5"/>
  <c r="AH54" i="5"/>
  <c r="Z54" i="5"/>
  <c r="R54" i="5"/>
  <c r="AS54" i="5"/>
  <c r="AC54" i="5"/>
  <c r="M54" i="5"/>
  <c r="AR54" i="5"/>
  <c r="AB54" i="5"/>
  <c r="L54" i="5"/>
  <c r="AO54" i="5"/>
  <c r="Y54" i="5"/>
  <c r="BB54" i="5"/>
  <c r="AL54" i="5"/>
  <c r="V54" i="5"/>
  <c r="BA54" i="5"/>
  <c r="AK54" i="5"/>
  <c r="U54" i="5"/>
  <c r="AZ54" i="5"/>
  <c r="AJ54" i="5"/>
  <c r="T54" i="5"/>
  <c r="AW54" i="5"/>
  <c r="AG54" i="5"/>
  <c r="Q54" i="5"/>
  <c r="AT54" i="5"/>
  <c r="AD54" i="5"/>
  <c r="N54" i="5"/>
  <c r="DB45" i="20"/>
  <c r="CT45" i="22"/>
  <c r="J54" i="3"/>
  <c r="I54" i="3"/>
  <c r="K54" i="3"/>
  <c r="BA54" i="2"/>
  <c r="AS54" i="2"/>
  <c r="AK54" i="2"/>
  <c r="AC54" i="2"/>
  <c r="U54" i="2"/>
  <c r="M54" i="2"/>
  <c r="AZ54" i="2"/>
  <c r="AR54" i="2"/>
  <c r="AJ54" i="2"/>
  <c r="AB54" i="2"/>
  <c r="T54" i="2"/>
  <c r="L54" i="2"/>
  <c r="BD54" i="2"/>
  <c r="AV54" i="2"/>
  <c r="AN54" i="2"/>
  <c r="AF54" i="2"/>
  <c r="X54" i="2"/>
  <c r="P54" i="2"/>
  <c r="AU54" i="2"/>
  <c r="AE54" i="2"/>
  <c r="O54" i="2"/>
  <c r="BC54" i="2"/>
  <c r="AM54" i="2"/>
  <c r="W54" i="2"/>
  <c r="BB54" i="2"/>
  <c r="AL54" i="2"/>
  <c r="V54" i="2"/>
  <c r="AI54" i="2"/>
  <c r="AG54" i="2"/>
  <c r="Q54" i="2"/>
  <c r="AP54" i="2"/>
  <c r="Z54" i="2"/>
  <c r="AY54" i="2"/>
  <c r="S54" i="2"/>
  <c r="AX54" i="2"/>
  <c r="AH54" i="2"/>
  <c r="R54" i="2"/>
  <c r="AW54" i="2"/>
  <c r="AT54" i="2"/>
  <c r="AD54" i="2"/>
  <c r="N54" i="2"/>
  <c r="AQ54" i="2"/>
  <c r="AA54" i="2"/>
  <c r="AO54" i="2"/>
  <c r="Y54" i="2"/>
  <c r="CF46" i="20"/>
  <c r="BM46" i="19"/>
  <c r="BM46" i="26"/>
  <c r="BU46" i="23"/>
  <c r="K54" i="7"/>
  <c r="J54" i="7"/>
  <c r="I54" i="7"/>
  <c r="AY54" i="8"/>
  <c r="AQ54" i="8"/>
  <c r="AI54" i="8"/>
  <c r="AA54" i="8"/>
  <c r="S54" i="8"/>
  <c r="AX54" i="8"/>
  <c r="AP54" i="8"/>
  <c r="AH54" i="8"/>
  <c r="Z54" i="8"/>
  <c r="R54" i="8"/>
  <c r="AW54" i="8"/>
  <c r="AO54" i="8"/>
  <c r="AG54" i="8"/>
  <c r="Y54" i="8"/>
  <c r="Q54" i="8"/>
  <c r="BD54" i="8"/>
  <c r="AV54" i="8"/>
  <c r="AN54" i="8"/>
  <c r="AF54" i="8"/>
  <c r="X54" i="8"/>
  <c r="P54" i="8"/>
  <c r="BC54" i="8"/>
  <c r="AU54" i="8"/>
  <c r="AM54" i="8"/>
  <c r="AE54" i="8"/>
  <c r="W54" i="8"/>
  <c r="O54" i="8"/>
  <c r="BB54" i="8"/>
  <c r="AT54" i="8"/>
  <c r="AL54" i="8"/>
  <c r="AD54" i="8"/>
  <c r="V54" i="8"/>
  <c r="N54" i="8"/>
  <c r="BA54" i="8"/>
  <c r="AS54" i="8"/>
  <c r="AK54" i="8"/>
  <c r="AC54" i="8"/>
  <c r="U54" i="8"/>
  <c r="M54" i="8"/>
  <c r="AZ54" i="8"/>
  <c r="AR54" i="8"/>
  <c r="AJ54" i="8"/>
  <c r="AB54" i="8"/>
  <c r="T54" i="8"/>
  <c r="L54" i="8"/>
  <c r="EC45" i="22"/>
  <c r="BV46" i="20"/>
  <c r="BW46" i="20"/>
  <c r="BG46" i="22"/>
  <c r="BO46" i="19"/>
  <c r="DE45" i="24"/>
  <c r="DG45" i="21"/>
  <c r="CW45" i="23"/>
  <c r="EA45" i="18"/>
  <c r="CI46" i="23"/>
  <c r="DE45" i="18"/>
  <c r="CJ46" i="20"/>
  <c r="CL46" i="21"/>
  <c r="BQ46" i="21"/>
  <c r="DR45" i="24"/>
  <c r="CV45" i="22"/>
  <c r="DY45" i="21"/>
  <c r="DV45" i="19"/>
  <c r="EB45" i="21"/>
  <c r="CZ45" i="24"/>
  <c r="CC46" i="21"/>
  <c r="DR45" i="23"/>
  <c r="CW45" i="21"/>
  <c r="CV45" i="21"/>
  <c r="DF45" i="26"/>
  <c r="AQ54" i="4"/>
  <c r="AI54" i="4"/>
  <c r="U54" i="4"/>
  <c r="AG54" i="4"/>
  <c r="N54" i="4"/>
  <c r="AE54" i="4"/>
  <c r="AU46" i="17"/>
  <c r="DV46" i="17" s="1"/>
  <c r="DZ45" i="20"/>
  <c r="CY45" i="20"/>
  <c r="A48" i="26"/>
  <c r="A48" i="25"/>
  <c r="A48" i="24"/>
  <c r="A48" i="23"/>
  <c r="A48" i="22"/>
  <c r="A48" i="21"/>
  <c r="A48" i="20"/>
  <c r="A48" i="18"/>
  <c r="A48" i="19"/>
  <c r="A48" i="17"/>
  <c r="A48" i="16"/>
  <c r="A49" i="15"/>
  <c r="AM48" i="15"/>
  <c r="AE48" i="15"/>
  <c r="W48" i="15"/>
  <c r="O48" i="15"/>
  <c r="G48" i="15"/>
  <c r="AL48" i="15"/>
  <c r="AC48" i="15"/>
  <c r="T48" i="15"/>
  <c r="K48" i="15"/>
  <c r="B48" i="15"/>
  <c r="AT48" i="15"/>
  <c r="AK48" i="15"/>
  <c r="AB48" i="15"/>
  <c r="S48" i="15"/>
  <c r="J48" i="15"/>
  <c r="AR48" i="15"/>
  <c r="AI48" i="15"/>
  <c r="Z48" i="15"/>
  <c r="Q48" i="15"/>
  <c r="H48" i="15"/>
  <c r="AN48" i="15"/>
  <c r="X48" i="15"/>
  <c r="I48" i="15"/>
  <c r="AJ48" i="15"/>
  <c r="V48" i="15"/>
  <c r="F48" i="15"/>
  <c r="AG48" i="15"/>
  <c r="R48" i="15"/>
  <c r="D48" i="15"/>
  <c r="AS48" i="15"/>
  <c r="Y48" i="15"/>
  <c r="AQ48" i="15"/>
  <c r="U48" i="15"/>
  <c r="AP48" i="15"/>
  <c r="P48" i="15"/>
  <c r="AO48" i="15"/>
  <c r="N48" i="15"/>
  <c r="AF48" i="15"/>
  <c r="L48" i="15"/>
  <c r="AA48" i="15"/>
  <c r="C48" i="15"/>
  <c r="AH48" i="15"/>
  <c r="AD48" i="15"/>
  <c r="M48" i="15"/>
  <c r="E48" i="15"/>
  <c r="AT47" i="20"/>
  <c r="AL47" i="20"/>
  <c r="AD47" i="20"/>
  <c r="V47" i="20"/>
  <c r="N47" i="20"/>
  <c r="F47" i="20"/>
  <c r="AR47" i="20"/>
  <c r="AJ47" i="20"/>
  <c r="AB47" i="20"/>
  <c r="T47" i="20"/>
  <c r="L47" i="20"/>
  <c r="D47" i="20"/>
  <c r="AO47" i="20"/>
  <c r="AE47" i="20"/>
  <c r="S47" i="20"/>
  <c r="I47" i="20"/>
  <c r="AN47" i="20"/>
  <c r="AC47" i="20"/>
  <c r="R47" i="20"/>
  <c r="H47" i="20"/>
  <c r="AM47" i="20"/>
  <c r="AA47" i="20"/>
  <c r="Q47" i="20"/>
  <c r="G47" i="20"/>
  <c r="AK47" i="20"/>
  <c r="Z47" i="20"/>
  <c r="P47" i="20"/>
  <c r="E47" i="20"/>
  <c r="AI47" i="20"/>
  <c r="Y47" i="20"/>
  <c r="O47" i="20"/>
  <c r="C47" i="20"/>
  <c r="AS47" i="20"/>
  <c r="AH47" i="20"/>
  <c r="X47" i="20"/>
  <c r="M47" i="20"/>
  <c r="B47" i="20"/>
  <c r="AQ47" i="20"/>
  <c r="AP47" i="20"/>
  <c r="AF47" i="20"/>
  <c r="K47" i="20"/>
  <c r="J47" i="20"/>
  <c r="AZ47" i="20" s="1"/>
  <c r="AG47" i="20"/>
  <c r="W47" i="20"/>
  <c r="U47" i="20"/>
  <c r="DS45" i="24"/>
  <c r="DU45" i="16"/>
  <c r="J54" i="8"/>
  <c r="K54" i="8"/>
  <c r="I54" i="8"/>
  <c r="CS45" i="22"/>
  <c r="AV46" i="26"/>
  <c r="DH45" i="22"/>
  <c r="BA46" i="23"/>
  <c r="EE45" i="16"/>
  <c r="CU45" i="25"/>
  <c r="DN45" i="22"/>
  <c r="CX45" i="18"/>
  <c r="DB45" i="22"/>
  <c r="CV45" i="25"/>
  <c r="DS45" i="20"/>
  <c r="EB45" i="16"/>
  <c r="CS45" i="25"/>
  <c r="DE45" i="26"/>
  <c r="DJ45" i="24"/>
  <c r="DV45" i="20"/>
  <c r="CY45" i="23"/>
  <c r="DM45" i="25"/>
  <c r="CO45" i="26"/>
  <c r="DK45" i="18"/>
  <c r="EE45" i="20"/>
  <c r="DV45" i="16"/>
  <c r="EF45" i="26"/>
  <c r="CN45" i="19"/>
  <c r="CP45" i="22"/>
  <c r="EE45" i="25"/>
  <c r="DV45" i="26"/>
  <c r="EC45" i="24"/>
  <c r="DN45" i="16"/>
  <c r="DW45" i="17"/>
  <c r="DX45" i="19"/>
  <c r="DL45" i="26"/>
  <c r="CW45" i="16"/>
  <c r="EE45" i="17"/>
  <c r="CY45" i="19"/>
  <c r="DC45" i="17"/>
  <c r="DK45" i="21"/>
  <c r="DX45" i="25"/>
  <c r="DE45" i="21"/>
  <c r="DP45" i="25"/>
  <c r="DI45" i="17"/>
  <c r="DT45" i="20"/>
  <c r="CC46" i="22"/>
  <c r="DA45" i="21"/>
  <c r="AW54" i="4"/>
  <c r="CG46" i="26"/>
  <c r="AN47" i="22"/>
  <c r="AF47" i="22"/>
  <c r="X47" i="22"/>
  <c r="P47" i="22"/>
  <c r="H47" i="22"/>
  <c r="AM47" i="22"/>
  <c r="AE47" i="22"/>
  <c r="W47" i="22"/>
  <c r="O47" i="22"/>
  <c r="G47" i="22"/>
  <c r="AT47" i="22"/>
  <c r="AL47" i="22"/>
  <c r="AD47" i="22"/>
  <c r="V47" i="22"/>
  <c r="N47" i="22"/>
  <c r="F47" i="22"/>
  <c r="AR47" i="22"/>
  <c r="AJ47" i="22"/>
  <c r="AB47" i="22"/>
  <c r="T47" i="22"/>
  <c r="L47" i="22"/>
  <c r="D47" i="22"/>
  <c r="AQ47" i="22"/>
  <c r="AI47" i="22"/>
  <c r="AA47" i="22"/>
  <c r="S47" i="22"/>
  <c r="K47" i="22"/>
  <c r="C47" i="22"/>
  <c r="AP47" i="22"/>
  <c r="U47" i="22"/>
  <c r="AO47" i="22"/>
  <c r="R47" i="22"/>
  <c r="AK47" i="22"/>
  <c r="Q47" i="22"/>
  <c r="AH47" i="22"/>
  <c r="M47" i="22"/>
  <c r="AG47" i="22"/>
  <c r="J47" i="22"/>
  <c r="AC47" i="22"/>
  <c r="I47" i="22"/>
  <c r="AS47" i="22"/>
  <c r="Z47" i="22"/>
  <c r="B47" i="22"/>
  <c r="Y47" i="22"/>
  <c r="E47" i="22"/>
  <c r="BX46" i="26"/>
  <c r="CT45" i="23"/>
  <c r="AX46" i="25"/>
  <c r="CP46" i="25" s="1"/>
  <c r="D55" i="11"/>
  <c r="C55" i="11"/>
  <c r="B55" i="11"/>
  <c r="H55" i="11"/>
  <c r="G55" i="11"/>
  <c r="F55" i="11"/>
  <c r="E55" i="11"/>
  <c r="A56" i="11"/>
  <c r="BB46" i="24"/>
  <c r="DO45" i="16"/>
  <c r="DK45" i="23"/>
  <c r="C59" i="8"/>
  <c r="B59" i="8"/>
  <c r="A60" i="8"/>
  <c r="H59" i="8"/>
  <c r="G59" i="8"/>
  <c r="F59" i="8"/>
  <c r="E59" i="8"/>
  <c r="D59" i="8"/>
  <c r="J54" i="2"/>
  <c r="K54" i="2"/>
  <c r="I54" i="2"/>
  <c r="CF46" i="22"/>
  <c r="BM46" i="18"/>
  <c r="BU46" i="16"/>
  <c r="BU46" i="24"/>
  <c r="CM46" i="21"/>
  <c r="BY46" i="18"/>
  <c r="DL45" i="18"/>
  <c r="CX45" i="24"/>
  <c r="DC45" i="25"/>
  <c r="BV46" i="22"/>
  <c r="CZ45" i="18"/>
  <c r="BW46" i="21"/>
  <c r="BC46" i="18"/>
  <c r="BC46" i="26"/>
  <c r="BG46" i="23"/>
  <c r="BO46" i="20"/>
  <c r="DV45" i="22"/>
  <c r="DP45" i="26"/>
  <c r="K54" i="9"/>
  <c r="J54" i="9"/>
  <c r="I54" i="9"/>
  <c r="I54" i="5"/>
  <c r="K54" i="5"/>
  <c r="J54" i="5"/>
  <c r="DA45" i="25"/>
  <c r="CJ46" i="21"/>
  <c r="CL46" i="22"/>
  <c r="CH46" i="20"/>
  <c r="BQ46" i="22"/>
  <c r="DA45" i="22"/>
  <c r="ED45" i="25"/>
  <c r="EB45" i="25"/>
  <c r="K54" i="12"/>
  <c r="J54" i="12"/>
  <c r="I54" i="12"/>
  <c r="BE46" i="18"/>
  <c r="CC46" i="20"/>
  <c r="BR46" i="18"/>
  <c r="AW46" i="20"/>
  <c r="DJ45" i="22"/>
  <c r="DH45" i="18"/>
  <c r="DP45" i="24"/>
  <c r="ED45" i="24"/>
  <c r="CP45" i="20"/>
  <c r="L54" i="4"/>
  <c r="AY54" i="4"/>
  <c r="AK54" i="4"/>
  <c r="AO54" i="4"/>
  <c r="V54" i="4"/>
  <c r="AM54" i="4"/>
  <c r="AU46" i="18"/>
  <c r="BF46" i="20"/>
  <c r="DD45" i="22"/>
  <c r="EF45" i="22"/>
  <c r="CN45" i="20"/>
  <c r="AW47" i="18"/>
  <c r="AM47" i="21"/>
  <c r="AE47" i="21"/>
  <c r="W47" i="21"/>
  <c r="O47" i="21"/>
  <c r="G47" i="21"/>
  <c r="AT47" i="21"/>
  <c r="AL47" i="21"/>
  <c r="AD47" i="21"/>
  <c r="V47" i="21"/>
  <c r="N47" i="21"/>
  <c r="F47" i="21"/>
  <c r="AQ47" i="21"/>
  <c r="AI47" i="21"/>
  <c r="AA47" i="21"/>
  <c r="S47" i="21"/>
  <c r="K47" i="21"/>
  <c r="C47" i="21"/>
  <c r="AS47" i="21"/>
  <c r="CL47" i="21" s="1"/>
  <c r="AG47" i="21"/>
  <c r="T47" i="21"/>
  <c r="H47" i="21"/>
  <c r="AR47" i="21"/>
  <c r="AF47" i="21"/>
  <c r="R47" i="21"/>
  <c r="E47" i="21"/>
  <c r="AP47" i="21"/>
  <c r="AC47" i="21"/>
  <c r="Q47" i="21"/>
  <c r="D47" i="21"/>
  <c r="AO47" i="21"/>
  <c r="AB47" i="21"/>
  <c r="P47" i="21"/>
  <c r="B47" i="21"/>
  <c r="AN47" i="21"/>
  <c r="CG47" i="21" s="1"/>
  <c r="Z47" i="21"/>
  <c r="M47" i="21"/>
  <c r="AH47" i="21"/>
  <c r="Y47" i="21"/>
  <c r="X47" i="21"/>
  <c r="U47" i="21"/>
  <c r="L47" i="21"/>
  <c r="AJ47" i="21"/>
  <c r="CC47" i="21" s="1"/>
  <c r="AK47" i="21"/>
  <c r="I47" i="21"/>
  <c r="J47" i="21"/>
  <c r="BJ46" i="18"/>
  <c r="CV45" i="20"/>
  <c r="DP45" i="21"/>
  <c r="EB45" i="18"/>
  <c r="AV46" i="19"/>
  <c r="EF45" i="18"/>
  <c r="CE46" i="18"/>
  <c r="CO45" i="20"/>
  <c r="CQ45" i="26"/>
  <c r="DY45" i="18"/>
  <c r="DQ45" i="20"/>
  <c r="DK45" i="16"/>
  <c r="DD45" i="25"/>
  <c r="DN45" i="26"/>
  <c r="EF45" i="20"/>
  <c r="DM45" i="23"/>
  <c r="DT45" i="25"/>
  <c r="EE45" i="19"/>
  <c r="DD45" i="18"/>
  <c r="CU45" i="20"/>
  <c r="CR45" i="25"/>
  <c r="DZ45" i="26"/>
  <c r="CX45" i="19"/>
  <c r="DC45" i="22"/>
  <c r="DN45" i="25"/>
  <c r="DD45" i="26"/>
  <c r="EC45" i="21"/>
  <c r="CO45" i="16"/>
  <c r="CP45" i="17"/>
  <c r="DG45" i="19"/>
  <c r="EC45" i="19"/>
  <c r="DW45" i="16"/>
  <c r="DG45" i="17"/>
  <c r="DR45" i="26"/>
  <c r="DM45" i="22"/>
  <c r="DT45" i="17"/>
  <c r="CU45" i="21"/>
  <c r="DJ45" i="23"/>
  <c r="EC45" i="25"/>
  <c r="DF45" i="17"/>
  <c r="DU45" i="21"/>
  <c r="AW54" i="9"/>
  <c r="AO54" i="9"/>
  <c r="AG54" i="9"/>
  <c r="Y54" i="9"/>
  <c r="Q54" i="9"/>
  <c r="BD54" i="9"/>
  <c r="AV54" i="9"/>
  <c r="AN54" i="9"/>
  <c r="AF54" i="9"/>
  <c r="X54" i="9"/>
  <c r="P54" i="9"/>
  <c r="BC54" i="9"/>
  <c r="AU54" i="9"/>
  <c r="AM54" i="9"/>
  <c r="AE54" i="9"/>
  <c r="W54" i="9"/>
  <c r="O54" i="9"/>
  <c r="AZ54" i="9"/>
  <c r="AR54" i="9"/>
  <c r="AJ54" i="9"/>
  <c r="AB54" i="9"/>
  <c r="T54" i="9"/>
  <c r="L54" i="9"/>
  <c r="AT54" i="9"/>
  <c r="AD54" i="9"/>
  <c r="N54" i="9"/>
  <c r="AS54" i="9"/>
  <c r="AC54" i="9"/>
  <c r="M54" i="9"/>
  <c r="AQ54" i="9"/>
  <c r="AA54" i="9"/>
  <c r="AP54" i="9"/>
  <c r="Z54" i="9"/>
  <c r="BB54" i="9"/>
  <c r="AL54" i="9"/>
  <c r="V54" i="9"/>
  <c r="BA54" i="9"/>
  <c r="AK54" i="9"/>
  <c r="U54" i="9"/>
  <c r="AY54" i="9"/>
  <c r="AI54" i="9"/>
  <c r="S54" i="9"/>
  <c r="AX54" i="9"/>
  <c r="AH54" i="9"/>
  <c r="R54" i="9"/>
  <c r="BH46" i="17"/>
  <c r="BE46" i="16"/>
  <c r="BK46" i="24"/>
  <c r="DX45" i="18"/>
  <c r="BD47" i="18"/>
  <c r="BI46" i="21"/>
  <c r="AX46" i="17"/>
  <c r="CA46" i="20"/>
  <c r="DI45" i="20"/>
  <c r="DF45" i="18"/>
  <c r="EB45" i="20"/>
  <c r="CN45" i="25"/>
  <c r="EF45" i="19"/>
  <c r="CZ45" i="22"/>
  <c r="DR45" i="16"/>
  <c r="DJ45" i="19"/>
  <c r="CU45" i="19"/>
  <c r="DO45" i="25"/>
  <c r="EA45" i="19"/>
  <c r="DS45" i="21"/>
  <c r="DO45" i="23"/>
  <c r="DQ45" i="25"/>
  <c r="CF46" i="19"/>
  <c r="CF46" i="24"/>
  <c r="BM46" i="21"/>
  <c r="BU46" i="18"/>
  <c r="BU46" i="26"/>
  <c r="CM46" i="23"/>
  <c r="BY46" i="19"/>
  <c r="DA45" i="24"/>
  <c r="CV45" i="24"/>
  <c r="E59" i="2"/>
  <c r="D59" i="2"/>
  <c r="H59" i="2"/>
  <c r="G59" i="2"/>
  <c r="B59" i="2"/>
  <c r="A60" i="2"/>
  <c r="F59" i="2"/>
  <c r="C59" i="2"/>
  <c r="BV46" i="23"/>
  <c r="BO46" i="22"/>
  <c r="AY46" i="20"/>
  <c r="CQ45" i="24"/>
  <c r="AX54" i="7"/>
  <c r="AP54" i="7"/>
  <c r="AH54" i="7"/>
  <c r="Z54" i="7"/>
  <c r="R54" i="7"/>
  <c r="BD54" i="7"/>
  <c r="AV54" i="7"/>
  <c r="AN54" i="7"/>
  <c r="AF54" i="7"/>
  <c r="X54" i="7"/>
  <c r="P54" i="7"/>
  <c r="AW54" i="7"/>
  <c r="AO54" i="7"/>
  <c r="AG54" i="7"/>
  <c r="Y54" i="7"/>
  <c r="Q54" i="7"/>
  <c r="BC54" i="7"/>
  <c r="AU54" i="7"/>
  <c r="AM54" i="7"/>
  <c r="AE54" i="7"/>
  <c r="W54" i="7"/>
  <c r="O54" i="7"/>
  <c r="BB54" i="7"/>
  <c r="AT54" i="7"/>
  <c r="AL54" i="7"/>
  <c r="AD54" i="7"/>
  <c r="V54" i="7"/>
  <c r="N54" i="7"/>
  <c r="BA54" i="7"/>
  <c r="AS54" i="7"/>
  <c r="AK54" i="7"/>
  <c r="AC54" i="7"/>
  <c r="U54" i="7"/>
  <c r="M54" i="7"/>
  <c r="AY54" i="7"/>
  <c r="AQ54" i="7"/>
  <c r="AI54" i="7"/>
  <c r="AA54" i="7"/>
  <c r="S54" i="7"/>
  <c r="AZ54" i="7"/>
  <c r="AR54" i="7"/>
  <c r="AJ54" i="7"/>
  <c r="AB54" i="7"/>
  <c r="T54" i="7"/>
  <c r="L54" i="7"/>
  <c r="DL45" i="16"/>
  <c r="CV45" i="18"/>
  <c r="CI46" i="18"/>
  <c r="CI46" i="26"/>
  <c r="DF45" i="23"/>
  <c r="BN46" i="20"/>
  <c r="CH46" i="22"/>
  <c r="DV45" i="21"/>
  <c r="DY45" i="23"/>
  <c r="AX54" i="10"/>
  <c r="AP54" i="10"/>
  <c r="AH54" i="10"/>
  <c r="Z54" i="10"/>
  <c r="R54" i="10"/>
  <c r="AW54" i="10"/>
  <c r="AO54" i="10"/>
  <c r="AG54" i="10"/>
  <c r="Y54" i="10"/>
  <c r="Q54" i="10"/>
  <c r="BD54" i="10"/>
  <c r="AV54" i="10"/>
  <c r="AN54" i="10"/>
  <c r="AF54" i="10"/>
  <c r="X54" i="10"/>
  <c r="P54" i="10"/>
  <c r="BB54" i="10"/>
  <c r="AT54" i="10"/>
  <c r="AL54" i="10"/>
  <c r="AD54" i="10"/>
  <c r="V54" i="10"/>
  <c r="N54" i="10"/>
  <c r="BA54" i="10"/>
  <c r="AS54" i="10"/>
  <c r="AK54" i="10"/>
  <c r="AC54" i="10"/>
  <c r="U54" i="10"/>
  <c r="M54" i="10"/>
  <c r="AZ54" i="10"/>
  <c r="AR54" i="10"/>
  <c r="AJ54" i="10"/>
  <c r="AB54" i="10"/>
  <c r="T54" i="10"/>
  <c r="L54" i="10"/>
  <c r="AY54" i="10"/>
  <c r="AQ54" i="10"/>
  <c r="AI54" i="10"/>
  <c r="AA54" i="10"/>
  <c r="S54" i="10"/>
  <c r="AM54" i="10"/>
  <c r="AE54" i="10"/>
  <c r="W54" i="10"/>
  <c r="O54" i="10"/>
  <c r="BC54" i="10"/>
  <c r="AU54" i="10"/>
  <c r="CB46" i="21"/>
  <c r="BE46" i="17"/>
  <c r="BR46" i="20"/>
  <c r="AW46" i="22"/>
  <c r="DE45" i="22"/>
  <c r="CN45" i="24"/>
  <c r="DY45" i="22"/>
  <c r="CY45" i="25"/>
  <c r="AR54" i="4"/>
  <c r="AZ54" i="4"/>
  <c r="X54" i="4"/>
  <c r="R54" i="4"/>
  <c r="AL54" i="4"/>
  <c r="BC54" i="4"/>
  <c r="CG46" i="20"/>
  <c r="DJ45" i="21"/>
  <c r="DN45" i="24"/>
  <c r="DR45" i="22"/>
  <c r="I54" i="6"/>
  <c r="K54" i="6"/>
  <c r="J54" i="6"/>
  <c r="BA54" i="12"/>
  <c r="AS54" i="12"/>
  <c r="AK54" i="12"/>
  <c r="AC54" i="12"/>
  <c r="U54" i="12"/>
  <c r="M54" i="12"/>
  <c r="AZ54" i="12"/>
  <c r="AR54" i="12"/>
  <c r="AJ54" i="12"/>
  <c r="AB54" i="12"/>
  <c r="T54" i="12"/>
  <c r="L54" i="12"/>
  <c r="AY54" i="12"/>
  <c r="AQ54" i="12"/>
  <c r="AI54" i="12"/>
  <c r="AA54" i="12"/>
  <c r="S54" i="12"/>
  <c r="AX54" i="12"/>
  <c r="AP54" i="12"/>
  <c r="AH54" i="12"/>
  <c r="Z54" i="12"/>
  <c r="R54" i="12"/>
  <c r="AW54" i="12"/>
  <c r="AO54" i="12"/>
  <c r="AG54" i="12"/>
  <c r="Y54" i="12"/>
  <c r="Q54" i="12"/>
  <c r="BD54" i="12"/>
  <c r="AV54" i="12"/>
  <c r="AN54" i="12"/>
  <c r="AF54" i="12"/>
  <c r="X54" i="12"/>
  <c r="P54" i="12"/>
  <c r="BC54" i="12"/>
  <c r="AU54" i="12"/>
  <c r="AM54" i="12"/>
  <c r="AE54" i="12"/>
  <c r="W54" i="12"/>
  <c r="O54" i="12"/>
  <c r="BB54" i="12"/>
  <c r="AT54" i="12"/>
  <c r="AL54" i="12"/>
  <c r="AD54" i="12"/>
  <c r="V54" i="12"/>
  <c r="N54" i="12"/>
  <c r="CK47" i="18"/>
  <c r="BM47" i="18"/>
  <c r="AO47" i="23"/>
  <c r="AG47" i="23"/>
  <c r="Y47" i="23"/>
  <c r="Q47" i="23"/>
  <c r="I47" i="23"/>
  <c r="AN47" i="23"/>
  <c r="AF47" i="23"/>
  <c r="X47" i="23"/>
  <c r="P47" i="23"/>
  <c r="H47" i="23"/>
  <c r="AM47" i="23"/>
  <c r="AE47" i="23"/>
  <c r="W47" i="23"/>
  <c r="O47" i="23"/>
  <c r="G47" i="23"/>
  <c r="AT47" i="23"/>
  <c r="AL47" i="23"/>
  <c r="AD47" i="23"/>
  <c r="V47" i="23"/>
  <c r="N47" i="23"/>
  <c r="F47" i="23"/>
  <c r="AS47" i="23"/>
  <c r="AK47" i="23"/>
  <c r="AC47" i="23"/>
  <c r="U47" i="23"/>
  <c r="M47" i="23"/>
  <c r="E47" i="23"/>
  <c r="BC47" i="23" s="1"/>
  <c r="AR47" i="23"/>
  <c r="AJ47" i="23"/>
  <c r="AB47" i="23"/>
  <c r="T47" i="23"/>
  <c r="L47" i="23"/>
  <c r="D47" i="23"/>
  <c r="AQ47" i="23"/>
  <c r="K47" i="23"/>
  <c r="AP47" i="23"/>
  <c r="J47" i="23"/>
  <c r="AI47" i="23"/>
  <c r="C47" i="23"/>
  <c r="AH47" i="23"/>
  <c r="B47" i="23"/>
  <c r="Z47" i="23"/>
  <c r="S47" i="23"/>
  <c r="AA47" i="23"/>
  <c r="R47" i="23"/>
  <c r="CR45" i="22"/>
  <c r="DR45" i="20"/>
  <c r="CY45" i="18"/>
  <c r="DF45" i="25"/>
  <c r="DH45" i="23"/>
  <c r="ED45" i="21"/>
  <c r="AX46" i="18"/>
  <c r="DY45" i="26"/>
  <c r="I54" i="4"/>
  <c r="J54" i="4"/>
  <c r="K54" i="4"/>
  <c r="CP45" i="21"/>
  <c r="CQ45" i="19"/>
  <c r="DI45" i="23"/>
  <c r="DT45" i="24"/>
  <c r="EA45" i="23"/>
  <c r="CQ45" i="16"/>
  <c r="DX45" i="17"/>
  <c r="ED45" i="26"/>
  <c r="DC45" i="24"/>
  <c r="DE45" i="20"/>
  <c r="DT45" i="16"/>
  <c r="DV45" i="17"/>
  <c r="DZ45" i="19"/>
  <c r="DP45" i="22"/>
  <c r="CQ45" i="23"/>
  <c r="DI45" i="25"/>
  <c r="DG45" i="26"/>
  <c r="EE45" i="18"/>
  <c r="DC45" i="23"/>
  <c r="EA45" i="17"/>
  <c r="DO45" i="19"/>
  <c r="DT45" i="22"/>
  <c r="DW45" i="25"/>
  <c r="DO45" i="17"/>
  <c r="DS45" i="19"/>
  <c r="CP45" i="18"/>
  <c r="DS45" i="25"/>
  <c r="CZ45" i="26"/>
  <c r="CP45" i="19"/>
  <c r="DT45" i="19"/>
  <c r="DO45" i="20"/>
  <c r="DB45" i="26"/>
  <c r="DB45" i="21"/>
  <c r="DJ45" i="25"/>
  <c r="DI45" i="26"/>
  <c r="CL46" i="16"/>
  <c r="BQ46" i="23"/>
  <c r="BH46" i="25"/>
  <c r="BK46" i="17"/>
  <c r="BT46" i="22"/>
  <c r="CW45" i="20"/>
  <c r="CY45" i="16"/>
  <c r="AV47" i="21"/>
  <c r="CD46" i="16"/>
  <c r="ED45" i="22"/>
  <c r="B59" i="7"/>
  <c r="H59" i="7"/>
  <c r="A60" i="7"/>
  <c r="G59" i="7"/>
  <c r="F59" i="7"/>
  <c r="E59" i="7"/>
  <c r="C59" i="7"/>
  <c r="D59" i="7"/>
  <c r="CF46" i="16"/>
  <c r="BU46" i="19"/>
  <c r="CM46" i="16"/>
  <c r="CM46" i="24"/>
  <c r="BY46" i="22"/>
  <c r="DN45" i="20"/>
  <c r="CS45" i="21"/>
  <c r="CV45" i="16"/>
  <c r="BV46" i="16"/>
  <c r="BV46" i="24"/>
  <c r="BC46" i="21"/>
  <c r="BG46" i="26"/>
  <c r="BO46" i="23"/>
  <c r="AY46" i="19"/>
  <c r="CR45" i="18"/>
  <c r="CQ45" i="18"/>
  <c r="DH45" i="20"/>
  <c r="CS45" i="18"/>
  <c r="CV45" i="23"/>
  <c r="CI46" i="20"/>
  <c r="DK45" i="19"/>
  <c r="CT45" i="19"/>
  <c r="BN46" i="21"/>
  <c r="CL46" i="18"/>
  <c r="CL46" i="26"/>
  <c r="CH46" i="23"/>
  <c r="CK46" i="20"/>
  <c r="CO45" i="24"/>
  <c r="CY45" i="21"/>
  <c r="BH46" i="18"/>
  <c r="CR45" i="20"/>
  <c r="CB46" i="22"/>
  <c r="BK46" i="18"/>
  <c r="DV45" i="18"/>
  <c r="CN45" i="16"/>
  <c r="A61" i="6"/>
  <c r="H60" i="6"/>
  <c r="G60" i="6"/>
  <c r="F60" i="6"/>
  <c r="E60" i="6"/>
  <c r="D60" i="6"/>
  <c r="C60" i="6"/>
  <c r="B60" i="6"/>
  <c r="A61" i="9"/>
  <c r="H60" i="9"/>
  <c r="G60" i="9"/>
  <c r="D60" i="9"/>
  <c r="F60" i="9"/>
  <c r="E60" i="9"/>
  <c r="C60" i="9"/>
  <c r="B60" i="9"/>
  <c r="DU45" i="23"/>
  <c r="M54" i="4"/>
  <c r="P54" i="4"/>
  <c r="AN54" i="4"/>
  <c r="Z54" i="4"/>
  <c r="AT54" i="4"/>
  <c r="DS45" i="22"/>
  <c r="BS46" i="18"/>
  <c r="DO45" i="24"/>
  <c r="CO45" i="22"/>
  <c r="DH45" i="17"/>
  <c r="ED45" i="23"/>
  <c r="AZ47" i="22"/>
  <c r="BE47" i="20"/>
  <c r="BW47" i="18"/>
  <c r="AP47" i="16"/>
  <c r="AH47" i="16"/>
  <c r="Z47" i="16"/>
  <c r="R47" i="16"/>
  <c r="J47" i="16"/>
  <c r="B47" i="16"/>
  <c r="AO47" i="16"/>
  <c r="AG47" i="16"/>
  <c r="Y47" i="16"/>
  <c r="Q47" i="16"/>
  <c r="I47" i="16"/>
  <c r="AT47" i="16"/>
  <c r="AJ47" i="16"/>
  <c r="X47" i="16"/>
  <c r="N47" i="16"/>
  <c r="D47" i="16"/>
  <c r="AS47" i="16"/>
  <c r="AI47" i="16"/>
  <c r="W47" i="16"/>
  <c r="M47" i="16"/>
  <c r="C47" i="16"/>
  <c r="AR47" i="16"/>
  <c r="AF47" i="16"/>
  <c r="V47" i="16"/>
  <c r="L47" i="16"/>
  <c r="AQ47" i="16"/>
  <c r="AE47" i="16"/>
  <c r="U47" i="16"/>
  <c r="K47" i="16"/>
  <c r="AD47" i="16"/>
  <c r="H47" i="16"/>
  <c r="AC47" i="16"/>
  <c r="G47" i="16"/>
  <c r="AB47" i="16"/>
  <c r="F47" i="16"/>
  <c r="AA47" i="16"/>
  <c r="E47" i="16"/>
  <c r="AM47" i="16"/>
  <c r="S47" i="16"/>
  <c r="AK47" i="16"/>
  <c r="T47" i="16"/>
  <c r="P47" i="16"/>
  <c r="O47" i="16"/>
  <c r="AL47" i="16"/>
  <c r="AN47" i="16"/>
  <c r="AT47" i="24"/>
  <c r="AL47" i="24"/>
  <c r="AD47" i="24"/>
  <c r="V47" i="24"/>
  <c r="N47" i="24"/>
  <c r="F47" i="24"/>
  <c r="AS47" i="24"/>
  <c r="AK47" i="24"/>
  <c r="AC47" i="24"/>
  <c r="U47" i="24"/>
  <c r="M47" i="24"/>
  <c r="E47" i="24"/>
  <c r="AN47" i="24"/>
  <c r="AB47" i="24"/>
  <c r="R47" i="24"/>
  <c r="H47" i="24"/>
  <c r="AJ47" i="24"/>
  <c r="Z47" i="24"/>
  <c r="P47" i="24"/>
  <c r="D47" i="24"/>
  <c r="AI47" i="24"/>
  <c r="Y47" i="24"/>
  <c r="O47" i="24"/>
  <c r="C47" i="24"/>
  <c r="AR47" i="24"/>
  <c r="AH47" i="24"/>
  <c r="X47" i="24"/>
  <c r="L47" i="24"/>
  <c r="B47" i="24"/>
  <c r="AP47" i="24"/>
  <c r="T47" i="24"/>
  <c r="AO47" i="24"/>
  <c r="S47" i="24"/>
  <c r="AM47" i="24"/>
  <c r="Q47" i="24"/>
  <c r="AG47" i="24"/>
  <c r="K47" i="24"/>
  <c r="AF47" i="24"/>
  <c r="J47" i="24"/>
  <c r="AQ47" i="24"/>
  <c r="W47" i="24"/>
  <c r="AE47" i="24"/>
  <c r="AA47" i="24"/>
  <c r="I47" i="24"/>
  <c r="G47" i="24"/>
  <c r="CD46" i="18"/>
  <c r="DH45" i="24"/>
  <c r="EF45" i="21"/>
  <c r="DF45" i="16"/>
  <c r="DA45" i="26"/>
  <c r="CX45" i="26"/>
  <c r="AV46" i="22"/>
  <c r="CZ45" i="21"/>
  <c r="H60" i="5"/>
  <c r="G60" i="5"/>
  <c r="C60" i="5"/>
  <c r="B60" i="5"/>
  <c r="A61" i="5"/>
  <c r="F60" i="5"/>
  <c r="E60" i="5"/>
  <c r="D60" i="5"/>
  <c r="DZ45" i="25"/>
  <c r="DR45" i="21"/>
  <c r="DV45" i="24"/>
  <c r="EA45" i="24"/>
  <c r="DB45" i="23"/>
  <c r="DH45" i="16"/>
  <c r="EF45" i="17"/>
  <c r="DI45" i="19"/>
  <c r="DT45" i="18"/>
  <c r="CQ45" i="20"/>
  <c r="DE45" i="16"/>
  <c r="CO45" i="17"/>
  <c r="DC45" i="21"/>
  <c r="CX45" i="22"/>
  <c r="DT45" i="23"/>
  <c r="CN45" i="17"/>
  <c r="CU45" i="26"/>
  <c r="DB45" i="18"/>
  <c r="CR45" i="17"/>
  <c r="CW45" i="19"/>
  <c r="EE45" i="22"/>
  <c r="CO45" i="25"/>
  <c r="DH45" i="26"/>
  <c r="CP45" i="25"/>
  <c r="DM45" i="20"/>
  <c r="CT45" i="25"/>
  <c r="DM45" i="26"/>
  <c r="EA45" i="16"/>
  <c r="DQ45" i="19"/>
  <c r="CT45" i="20"/>
  <c r="DH45" i="19"/>
  <c r="CT45" i="18"/>
  <c r="DY45" i="16"/>
  <c r="DR45" i="25"/>
  <c r="DW45" i="26"/>
  <c r="BU46" i="25"/>
  <c r="BB54" i="13"/>
  <c r="AT54" i="13"/>
  <c r="AL54" i="13"/>
  <c r="AD54" i="13"/>
  <c r="V54" i="13"/>
  <c r="N54" i="13"/>
  <c r="BA54" i="13"/>
  <c r="AS54" i="13"/>
  <c r="AK54" i="13"/>
  <c r="AC54" i="13"/>
  <c r="U54" i="13"/>
  <c r="M54" i="13"/>
  <c r="AZ54" i="13"/>
  <c r="AR54" i="13"/>
  <c r="AJ54" i="13"/>
  <c r="AB54" i="13"/>
  <c r="T54" i="13"/>
  <c r="L54" i="13"/>
  <c r="AY54" i="13"/>
  <c r="AQ54" i="13"/>
  <c r="AI54" i="13"/>
  <c r="AA54" i="13"/>
  <c r="S54" i="13"/>
  <c r="AX54" i="13"/>
  <c r="AP54" i="13"/>
  <c r="AH54" i="13"/>
  <c r="Z54" i="13"/>
  <c r="R54" i="13"/>
  <c r="AW54" i="13"/>
  <c r="AO54" i="13"/>
  <c r="AG54" i="13"/>
  <c r="Y54" i="13"/>
  <c r="Q54" i="13"/>
  <c r="BD54" i="13"/>
  <c r="AV54" i="13"/>
  <c r="AN54" i="13"/>
  <c r="AF54" i="13"/>
  <c r="X54" i="13"/>
  <c r="P54" i="13"/>
  <c r="BC54" i="13"/>
  <c r="AU54" i="13"/>
  <c r="AM54" i="13"/>
  <c r="AE54" i="13"/>
  <c r="W54" i="13"/>
  <c r="O54" i="13"/>
  <c r="CI46" i="25"/>
  <c r="EB46" i="25" s="1"/>
  <c r="AW54" i="6"/>
  <c r="AO54" i="6"/>
  <c r="AG54" i="6"/>
  <c r="Y54" i="6"/>
  <c r="Q54" i="6"/>
  <c r="BD54" i="6"/>
  <c r="AV54" i="6"/>
  <c r="AN54" i="6"/>
  <c r="AF54" i="6"/>
  <c r="X54" i="6"/>
  <c r="P54" i="6"/>
  <c r="BC54" i="6"/>
  <c r="AU54" i="6"/>
  <c r="AM54" i="6"/>
  <c r="AE54" i="6"/>
  <c r="W54" i="6"/>
  <c r="O54" i="6"/>
  <c r="BB54" i="6"/>
  <c r="AT54" i="6"/>
  <c r="AL54" i="6"/>
  <c r="AD54" i="6"/>
  <c r="V54" i="6"/>
  <c r="N54" i="6"/>
  <c r="BA54" i="6"/>
  <c r="AS54" i="6"/>
  <c r="AK54" i="6"/>
  <c r="AC54" i="6"/>
  <c r="U54" i="6"/>
  <c r="M54" i="6"/>
  <c r="AZ54" i="6"/>
  <c r="AR54" i="6"/>
  <c r="AJ54" i="6"/>
  <c r="AB54" i="6"/>
  <c r="T54" i="6"/>
  <c r="L54" i="6"/>
  <c r="AY54" i="6"/>
  <c r="AQ54" i="6"/>
  <c r="AI54" i="6"/>
  <c r="AA54" i="6"/>
  <c r="S54" i="6"/>
  <c r="AH54" i="6"/>
  <c r="Z54" i="6"/>
  <c r="R54" i="6"/>
  <c r="AX54" i="6"/>
  <c r="AP54" i="6"/>
  <c r="BF46" i="21"/>
  <c r="CD46" i="24"/>
  <c r="DL45" i="19"/>
  <c r="BP46" i="22"/>
  <c r="BB54" i="3"/>
  <c r="AT54" i="3"/>
  <c r="AL54" i="3"/>
  <c r="AD54" i="3"/>
  <c r="V54" i="3"/>
  <c r="N54" i="3"/>
  <c r="BA54" i="3"/>
  <c r="AS54" i="3"/>
  <c r="AK54" i="3"/>
  <c r="AC54" i="3"/>
  <c r="U54" i="3"/>
  <c r="M54" i="3"/>
  <c r="AW54" i="3"/>
  <c r="AO54" i="3"/>
  <c r="AG54" i="3"/>
  <c r="Y54" i="3"/>
  <c r="Q54" i="3"/>
  <c r="BD54" i="3"/>
  <c r="AV54" i="3"/>
  <c r="AN54" i="3"/>
  <c r="AF54" i="3"/>
  <c r="X54" i="3"/>
  <c r="P54" i="3"/>
  <c r="AY54" i="3"/>
  <c r="AI54" i="3"/>
  <c r="S54" i="3"/>
  <c r="AH54" i="3"/>
  <c r="R54" i="3"/>
  <c r="AU54" i="3"/>
  <c r="AE54" i="3"/>
  <c r="O54" i="3"/>
  <c r="AZ54" i="3"/>
  <c r="AJ54" i="3"/>
  <c r="T54" i="3"/>
  <c r="AX54" i="3"/>
  <c r="AR54" i="3"/>
  <c r="AB54" i="3"/>
  <c r="L54" i="3"/>
  <c r="AQ54" i="3"/>
  <c r="AA54" i="3"/>
  <c r="AP54" i="3"/>
  <c r="Z54" i="3"/>
  <c r="BC54" i="3"/>
  <c r="AM54" i="3"/>
  <c r="W54" i="3"/>
  <c r="EC45" i="23"/>
  <c r="CF46" i="26"/>
  <c r="BM46" i="23"/>
  <c r="CO45" i="18"/>
  <c r="CW45" i="24"/>
  <c r="ED45" i="18"/>
  <c r="BW46" i="18"/>
  <c r="BC46" i="22"/>
  <c r="BG46" i="19"/>
  <c r="BO46" i="24"/>
  <c r="AY46" i="21"/>
  <c r="EE45" i="21"/>
  <c r="DZ45" i="22"/>
  <c r="DA45" i="23"/>
  <c r="CY45" i="22"/>
  <c r="DF45" i="21"/>
  <c r="CI46" i="19"/>
  <c r="EE45" i="23"/>
  <c r="BN46" i="22"/>
  <c r="BQ46" i="18"/>
  <c r="BQ46" i="26"/>
  <c r="DW45" i="18"/>
  <c r="EF45" i="24"/>
  <c r="BH46" i="21"/>
  <c r="DJ45" i="26"/>
  <c r="DR45" i="19"/>
  <c r="BE46" i="20"/>
  <c r="BR46" i="22"/>
  <c r="CO45" i="23"/>
  <c r="DL45" i="23"/>
  <c r="CX45" i="21"/>
  <c r="DF45" i="24"/>
  <c r="CU45" i="24"/>
  <c r="AC54" i="4"/>
  <c r="AF54" i="4"/>
  <c r="BD54" i="4"/>
  <c r="AH54" i="4"/>
  <c r="BB54" i="4"/>
  <c r="CW45" i="25"/>
  <c r="BF46" i="18"/>
  <c r="CG46" i="21"/>
  <c r="BZ46" i="18"/>
  <c r="CN45" i="23"/>
  <c r="CX45" i="20"/>
  <c r="B60" i="10"/>
  <c r="A61" i="10"/>
  <c r="H60" i="10"/>
  <c r="F60" i="10"/>
  <c r="E60" i="10"/>
  <c r="D60" i="10"/>
  <c r="C60" i="10"/>
  <c r="G60" i="10"/>
  <c r="BY47" i="18"/>
  <c r="CM47" i="20"/>
  <c r="BR47" i="23"/>
  <c r="BL47" i="18"/>
  <c r="CF47" i="21"/>
  <c r="AP47" i="17"/>
  <c r="AH47" i="17"/>
  <c r="Z47" i="17"/>
  <c r="R47" i="17"/>
  <c r="J47" i="17"/>
  <c r="B47" i="17"/>
  <c r="AO47" i="17"/>
  <c r="AG47" i="17"/>
  <c r="Y47" i="17"/>
  <c r="Q47" i="17"/>
  <c r="I47" i="17"/>
  <c r="AR47" i="17"/>
  <c r="AF47" i="17"/>
  <c r="V47" i="17"/>
  <c r="L47" i="17"/>
  <c r="AQ47" i="17"/>
  <c r="AE47" i="17"/>
  <c r="U47" i="17"/>
  <c r="K47" i="17"/>
  <c r="AN47" i="17"/>
  <c r="AD47" i="17"/>
  <c r="T47" i="17"/>
  <c r="H47" i="17"/>
  <c r="AM47" i="17"/>
  <c r="AC47" i="17"/>
  <c r="S47" i="17"/>
  <c r="G47" i="17"/>
  <c r="AB47" i="17"/>
  <c r="F47" i="17"/>
  <c r="AA47" i="17"/>
  <c r="E47" i="17"/>
  <c r="AT47" i="17"/>
  <c r="X47" i="17"/>
  <c r="BU47" i="17" s="1"/>
  <c r="D47" i="17"/>
  <c r="AS47" i="17"/>
  <c r="W47" i="17"/>
  <c r="C47" i="17"/>
  <c r="AK47" i="17"/>
  <c r="O47" i="17"/>
  <c r="AJ47" i="17"/>
  <c r="CC47" i="17" s="1"/>
  <c r="AI47" i="17"/>
  <c r="P47" i="17"/>
  <c r="N47" i="17"/>
  <c r="M47" i="17"/>
  <c r="AL47" i="17"/>
  <c r="AT47" i="25"/>
  <c r="AL47" i="25"/>
  <c r="AD47" i="25"/>
  <c r="V47" i="25"/>
  <c r="N47" i="25"/>
  <c r="F47" i="25"/>
  <c r="AS47" i="25"/>
  <c r="AK47" i="25"/>
  <c r="AC47" i="25"/>
  <c r="U47" i="25"/>
  <c r="M47" i="25"/>
  <c r="E47" i="25"/>
  <c r="AR47" i="25"/>
  <c r="AJ47" i="25"/>
  <c r="AB47" i="25"/>
  <c r="T47" i="25"/>
  <c r="L47" i="25"/>
  <c r="D47" i="25"/>
  <c r="AQ47" i="25"/>
  <c r="CJ47" i="25" s="1"/>
  <c r="AI47" i="25"/>
  <c r="AA47" i="25"/>
  <c r="S47" i="25"/>
  <c r="K47" i="25"/>
  <c r="C47" i="25"/>
  <c r="AG47" i="25"/>
  <c r="Q47" i="25"/>
  <c r="AF47" i="25"/>
  <c r="P47" i="25"/>
  <c r="AM47" i="25"/>
  <c r="O47" i="25"/>
  <c r="AH47" i="25"/>
  <c r="J47" i="25"/>
  <c r="AE47" i="25"/>
  <c r="I47" i="25"/>
  <c r="Z47" i="25"/>
  <c r="H47" i="25"/>
  <c r="Y47" i="25"/>
  <c r="G47" i="25"/>
  <c r="B47" i="25"/>
  <c r="AP47" i="25"/>
  <c r="AO47" i="25"/>
  <c r="AN47" i="25"/>
  <c r="X47" i="25"/>
  <c r="BQ47" i="25" s="1"/>
  <c r="W47" i="25"/>
  <c r="R47" i="25"/>
  <c r="BI46" i="18"/>
  <c r="DA45" i="18"/>
  <c r="DQ45" i="16"/>
  <c r="DY45" i="20"/>
  <c r="DI45" i="24"/>
  <c r="DA45" i="19"/>
  <c r="AV46" i="23"/>
  <c r="DQ46" i="23" s="1"/>
  <c r="DO45" i="21"/>
  <c r="DC45" i="18"/>
  <c r="DM45" i="24"/>
  <c r="DK45" i="20"/>
  <c r="DZ45" i="18"/>
  <c r="CY45" i="17"/>
  <c r="CZ45" i="19"/>
  <c r="DA45" i="17"/>
  <c r="DM45" i="18"/>
  <c r="DX45" i="23"/>
  <c r="DH45" i="25"/>
  <c r="CQ45" i="17"/>
  <c r="CR45" i="19"/>
  <c r="DI45" i="22"/>
  <c r="DS45" i="23"/>
  <c r="EF45" i="16"/>
  <c r="DE45" i="17"/>
  <c r="DW45" i="22"/>
  <c r="CS45" i="16"/>
  <c r="DB45" i="17"/>
  <c r="CS45" i="19"/>
  <c r="DI45" i="18"/>
  <c r="DE45" i="23"/>
  <c r="CZ45" i="17"/>
  <c r="ED45" i="19"/>
  <c r="CU45" i="23"/>
  <c r="DK45" i="25"/>
  <c r="EC45" i="26"/>
  <c r="DZ45" i="17"/>
  <c r="DZ45" i="23"/>
  <c r="EB45" i="17"/>
  <c r="DC45" i="26"/>
  <c r="DM45" i="16"/>
  <c r="DB45" i="19"/>
  <c r="DW45" i="23"/>
  <c r="CT45" i="26"/>
  <c r="DA45" i="16"/>
  <c r="DL45" i="17"/>
  <c r="CW45" i="26"/>
  <c r="BR46" i="19"/>
  <c r="DP45" i="16"/>
  <c r="BS46" i="16"/>
  <c r="BK47" i="22"/>
  <c r="AV46" i="20"/>
  <c r="DL45" i="20"/>
  <c r="BA46" i="16"/>
  <c r="DM45" i="19"/>
  <c r="K54" i="13"/>
  <c r="J54" i="13"/>
  <c r="I54" i="13"/>
  <c r="CF46" i="18"/>
  <c r="BU46" i="21"/>
  <c r="CM46" i="18"/>
  <c r="BY46" i="23"/>
  <c r="DF45" i="22"/>
  <c r="BV46" i="18"/>
  <c r="BV46" i="26"/>
  <c r="J54" i="10"/>
  <c r="I54" i="10"/>
  <c r="K54" i="10"/>
  <c r="BW46" i="26"/>
  <c r="BG46" i="20"/>
  <c r="AY46" i="22"/>
  <c r="EC46" i="22" s="1"/>
  <c r="DX45" i="20"/>
  <c r="AC55" i="13"/>
  <c r="AR55" i="13"/>
  <c r="AQ55" i="13"/>
  <c r="AI55" i="13"/>
  <c r="AP55" i="13"/>
  <c r="EF45" i="25"/>
  <c r="DY45" i="24"/>
  <c r="G59" i="4"/>
  <c r="F59" i="4"/>
  <c r="B59" i="4"/>
  <c r="A60" i="4"/>
  <c r="H59" i="4"/>
  <c r="E59" i="4"/>
  <c r="D59" i="4"/>
  <c r="C59" i="4"/>
  <c r="DK45" i="24"/>
  <c r="DZ45" i="21"/>
  <c r="DQ45" i="18"/>
  <c r="DL45" i="24"/>
  <c r="CN45" i="21"/>
  <c r="BH46" i="20"/>
  <c r="CU45" i="16"/>
  <c r="DG45" i="23"/>
  <c r="CC46" i="18"/>
  <c r="DS45" i="18"/>
  <c r="EF45" i="23"/>
  <c r="DU45" i="26"/>
  <c r="AZ46" i="20"/>
  <c r="DD45" i="20"/>
  <c r="AV54" i="4"/>
  <c r="Q54" i="4"/>
  <c r="AP54" i="4"/>
  <c r="CV45" i="17"/>
  <c r="J55" i="3" s="1"/>
  <c r="DK45" i="22"/>
  <c r="CQ45" i="21"/>
  <c r="DG45" i="24"/>
  <c r="BG47" i="21"/>
  <c r="BH47" i="24"/>
  <c r="BH47" i="16"/>
  <c r="CH47" i="22"/>
  <c r="BU47" i="25"/>
  <c r="AX47" i="20"/>
  <c r="AX47" i="18"/>
  <c r="AM47" i="19"/>
  <c r="AE47" i="19"/>
  <c r="W47" i="19"/>
  <c r="O47" i="19"/>
  <c r="G47" i="19"/>
  <c r="AT47" i="19"/>
  <c r="AL47" i="19"/>
  <c r="AD47" i="19"/>
  <c r="V47" i="19"/>
  <c r="N47" i="19"/>
  <c r="F47" i="19"/>
  <c r="AS47" i="19"/>
  <c r="AK47" i="19"/>
  <c r="CD47" i="19" s="1"/>
  <c r="AC47" i="19"/>
  <c r="U47" i="19"/>
  <c r="M47" i="19"/>
  <c r="E47" i="19"/>
  <c r="AQ47" i="19"/>
  <c r="AI47" i="19"/>
  <c r="AA47" i="19"/>
  <c r="S47" i="19"/>
  <c r="BL47" i="19" s="1"/>
  <c r="K47" i="19"/>
  <c r="C47" i="19"/>
  <c r="AP47" i="19"/>
  <c r="AH47" i="19"/>
  <c r="Z47" i="19"/>
  <c r="R47" i="19"/>
  <c r="J47" i="19"/>
  <c r="B47" i="19"/>
  <c r="AB47" i="19"/>
  <c r="H47" i="19"/>
  <c r="Y47" i="19"/>
  <c r="D47" i="19"/>
  <c r="AO47" i="19"/>
  <c r="T47" i="19"/>
  <c r="AR47" i="19"/>
  <c r="L47" i="19"/>
  <c r="BE47" i="19" s="1"/>
  <c r="AN47" i="19"/>
  <c r="I47" i="19"/>
  <c r="AJ47" i="19"/>
  <c r="AG47" i="19"/>
  <c r="AF47" i="19"/>
  <c r="X47" i="19"/>
  <c r="Q47" i="19"/>
  <c r="P47" i="19"/>
  <c r="BI47" i="19" s="1"/>
  <c r="AP47" i="26"/>
  <c r="AH47" i="26"/>
  <c r="Z47" i="26"/>
  <c r="R47" i="26"/>
  <c r="J47" i="26"/>
  <c r="B47" i="26"/>
  <c r="AO47" i="26"/>
  <c r="AG47" i="26"/>
  <c r="Y47" i="26"/>
  <c r="Q47" i="26"/>
  <c r="AQ47" i="26"/>
  <c r="AE47" i="26"/>
  <c r="U47" i="26"/>
  <c r="K47" i="26"/>
  <c r="AN47" i="26"/>
  <c r="AD47" i="26"/>
  <c r="T47" i="26"/>
  <c r="I47" i="26"/>
  <c r="AT47" i="26"/>
  <c r="AF47" i="26"/>
  <c r="P47" i="26"/>
  <c r="E47" i="26"/>
  <c r="AS47" i="26"/>
  <c r="AC47" i="26"/>
  <c r="BV47" i="26" s="1"/>
  <c r="O47" i="26"/>
  <c r="D47" i="26"/>
  <c r="AM47" i="26"/>
  <c r="AA47" i="26"/>
  <c r="M47" i="26"/>
  <c r="AL47" i="26"/>
  <c r="S47" i="26"/>
  <c r="AK47" i="26"/>
  <c r="CD47" i="26" s="1"/>
  <c r="N47" i="26"/>
  <c r="AI47" i="26"/>
  <c r="H47" i="26"/>
  <c r="X47" i="26"/>
  <c r="L47" i="26"/>
  <c r="AB47" i="26"/>
  <c r="W47" i="26"/>
  <c r="V47" i="26"/>
  <c r="BO47" i="26" s="1"/>
  <c r="C47" i="26"/>
  <c r="AR47" i="26"/>
  <c r="F47" i="26"/>
  <c r="AJ47" i="26"/>
  <c r="G47" i="26"/>
  <c r="DX45" i="24"/>
  <c r="CN45" i="22"/>
  <c r="DL45" i="21"/>
  <c r="DV45" i="25"/>
  <c r="DG45" i="18"/>
  <c r="DZ45" i="24"/>
  <c r="DT45" i="21"/>
  <c r="DJ45" i="20"/>
  <c r="DQ45" i="23"/>
  <c r="CS45" i="20"/>
  <c r="EC45" i="18"/>
  <c r="CP45" i="23"/>
  <c r="CQ45" i="25"/>
  <c r="DY45" i="17"/>
  <c r="DU45" i="19"/>
  <c r="CU45" i="22"/>
  <c r="CX45" i="23"/>
  <c r="CP45" i="16"/>
  <c r="DR45" i="17"/>
  <c r="DN45" i="18"/>
  <c r="DL45" i="22"/>
  <c r="DJ45" i="16"/>
  <c r="DJ45" i="17"/>
  <c r="DW45" i="19"/>
  <c r="DR45" i="18"/>
  <c r="DD45" i="16"/>
  <c r="DX45" i="26"/>
  <c r="CO45" i="19"/>
  <c r="CR45" i="23"/>
  <c r="DB45" i="25"/>
  <c r="EE45" i="26"/>
  <c r="CR45" i="26"/>
  <c r="AW55" i="13" s="1"/>
  <c r="DN45" i="23"/>
  <c r="DK45" i="17"/>
  <c r="DT45" i="26"/>
  <c r="CZ45" i="16"/>
  <c r="DM45" i="21"/>
  <c r="CT45" i="16"/>
  <c r="DN45" i="19"/>
  <c r="EC45" i="20"/>
  <c r="ED45" i="16"/>
  <c r="CU45" i="17"/>
  <c r="DD45" i="19"/>
  <c r="BP47" i="26" l="1"/>
  <c r="AU47" i="19"/>
  <c r="AX47" i="26"/>
  <c r="BM47" i="19"/>
  <c r="BF47" i="26"/>
  <c r="BN47" i="26"/>
  <c r="CC47" i="26"/>
  <c r="BQ47" i="26"/>
  <c r="BT47" i="26"/>
  <c r="BY47" i="26"/>
  <c r="BX47" i="26"/>
  <c r="BZ47" i="19"/>
  <c r="AZ47" i="19"/>
  <c r="CA47" i="19"/>
  <c r="AX47" i="19"/>
  <c r="CF47" i="19"/>
  <c r="DA46" i="20"/>
  <c r="O55" i="13"/>
  <c r="AZ55" i="13"/>
  <c r="CI47" i="25"/>
  <c r="BC47" i="25"/>
  <c r="AV47" i="25"/>
  <c r="BM47" i="25"/>
  <c r="CD47" i="25"/>
  <c r="AV47" i="17"/>
  <c r="BW47" i="17"/>
  <c r="BY47" i="17"/>
  <c r="BC47" i="17"/>
  <c r="BT47" i="24"/>
  <c r="BJ47" i="24"/>
  <c r="BI47" i="24"/>
  <c r="BF47" i="24"/>
  <c r="BW47" i="24"/>
  <c r="CD47" i="16"/>
  <c r="BV47" i="16"/>
  <c r="BO47" i="16"/>
  <c r="AW47" i="16"/>
  <c r="CE47" i="21"/>
  <c r="CI47" i="20"/>
  <c r="BV47" i="22"/>
  <c r="BX47" i="22"/>
  <c r="BJ47" i="20"/>
  <c r="BX47" i="18"/>
  <c r="ED46" i="25"/>
  <c r="DT46" i="23"/>
  <c r="CL47" i="26"/>
  <c r="CL47" i="19"/>
  <c r="AY47" i="26"/>
  <c r="BA47" i="26"/>
  <c r="CF47" i="26"/>
  <c r="CM47" i="26"/>
  <c r="BS47" i="26"/>
  <c r="CC47" i="19"/>
  <c r="BR47" i="19"/>
  <c r="CI47" i="19"/>
  <c r="BF47" i="19"/>
  <c r="BW47" i="19"/>
  <c r="W55" i="13"/>
  <c r="DL46" i="16"/>
  <c r="AU47" i="25"/>
  <c r="CA47" i="25"/>
  <c r="BD47" i="25"/>
  <c r="CL47" i="25"/>
  <c r="BF47" i="17"/>
  <c r="BP47" i="17"/>
  <c r="CK47" i="17"/>
  <c r="BX47" i="24"/>
  <c r="CA47" i="24"/>
  <c r="BS47" i="24"/>
  <c r="BN47" i="24"/>
  <c r="CE47" i="24"/>
  <c r="BA47" i="16"/>
  <c r="DN46" i="19"/>
  <c r="DD46" i="17"/>
  <c r="CD47" i="23"/>
  <c r="BO47" i="22"/>
  <c r="AU47" i="20"/>
  <c r="DT46" i="16"/>
  <c r="EA46" i="25"/>
  <c r="DE46" i="16"/>
  <c r="CH47" i="26"/>
  <c r="CK47" i="26"/>
  <c r="AW47" i="26"/>
  <c r="CA47" i="26"/>
  <c r="BB47" i="19"/>
  <c r="AV47" i="19"/>
  <c r="BN47" i="19"/>
  <c r="CE47" i="19"/>
  <c r="AF55" i="13"/>
  <c r="V55" i="13"/>
  <c r="CR46" i="18"/>
  <c r="AZ47" i="25"/>
  <c r="BH47" i="25"/>
  <c r="BL47" i="25"/>
  <c r="CC47" i="25"/>
  <c r="BZ47" i="25"/>
  <c r="BG47" i="17"/>
  <c r="CL47" i="17"/>
  <c r="CH47" i="17"/>
  <c r="BD47" i="17"/>
  <c r="BB47" i="17"/>
  <c r="BS47" i="17"/>
  <c r="DK46" i="22"/>
  <c r="BP47" i="24"/>
  <c r="BQ47" i="24"/>
  <c r="CK47" i="24"/>
  <c r="CC47" i="24"/>
  <c r="BV47" i="24"/>
  <c r="CM47" i="24"/>
  <c r="CF47" i="16"/>
  <c r="BW47" i="16"/>
  <c r="CK47" i="16"/>
  <c r="BQ47" i="16"/>
  <c r="AV47" i="16"/>
  <c r="CB47" i="23"/>
  <c r="CL47" i="23"/>
  <c r="CG47" i="23"/>
  <c r="BC47" i="21"/>
  <c r="CA47" i="21"/>
  <c r="AW47" i="21"/>
  <c r="BA47" i="21"/>
  <c r="AZ47" i="21"/>
  <c r="BZ47" i="22"/>
  <c r="BN47" i="20"/>
  <c r="BZ47" i="20"/>
  <c r="CB47" i="20"/>
  <c r="CY46" i="25"/>
  <c r="CX46" i="25"/>
  <c r="CK47" i="19"/>
  <c r="CB47" i="26"/>
  <c r="BB47" i="26"/>
  <c r="BA47" i="19"/>
  <c r="AV47" i="26"/>
  <c r="BH47" i="26"/>
  <c r="BM47" i="26"/>
  <c r="BR47" i="26"/>
  <c r="CI47" i="26"/>
  <c r="CG47" i="19"/>
  <c r="BU47" i="19"/>
  <c r="BD47" i="19"/>
  <c r="BV47" i="19"/>
  <c r="CM47" i="19"/>
  <c r="BR47" i="25"/>
  <c r="BT47" i="25"/>
  <c r="CK47" i="25"/>
  <c r="BI47" i="17"/>
  <c r="AW47" i="17"/>
  <c r="BL47" i="17"/>
  <c r="BN47" i="17"/>
  <c r="BJ47" i="17"/>
  <c r="CA47" i="17"/>
  <c r="CJ47" i="24"/>
  <c r="BA47" i="24"/>
  <c r="CG47" i="16"/>
  <c r="BD47" i="16"/>
  <c r="CC47" i="16"/>
  <c r="BC47" i="16"/>
  <c r="DJ46" i="23"/>
  <c r="CC47" i="23"/>
  <c r="BB47" i="23"/>
  <c r="BB47" i="21"/>
  <c r="BF47" i="21"/>
  <c r="BJ47" i="21"/>
  <c r="BF47" i="22"/>
  <c r="CE47" i="22"/>
  <c r="BI47" i="22"/>
  <c r="DU46" i="26"/>
  <c r="BA47" i="20"/>
  <c r="BO47" i="20"/>
  <c r="DO46" i="17"/>
  <c r="CN46" i="16"/>
  <c r="AA56" i="2" s="1"/>
  <c r="EC46" i="16"/>
  <c r="DI46" i="23"/>
  <c r="BA47" i="25"/>
  <c r="BI47" i="25"/>
  <c r="CB47" i="25"/>
  <c r="BO47" i="25"/>
  <c r="CB47" i="17"/>
  <c r="BQ47" i="17"/>
  <c r="BV47" i="17"/>
  <c r="BX47" i="17"/>
  <c r="CI47" i="17"/>
  <c r="BM47" i="24"/>
  <c r="CL47" i="24"/>
  <c r="CE47" i="16"/>
  <c r="BT47" i="16"/>
  <c r="BN47" i="16"/>
  <c r="BF47" i="16"/>
  <c r="CK47" i="23"/>
  <c r="BX47" i="23"/>
  <c r="BJ47" i="23"/>
  <c r="CD47" i="21"/>
  <c r="BV47" i="21"/>
  <c r="BZ47" i="21"/>
  <c r="BT47" i="22"/>
  <c r="CA47" i="22"/>
  <c r="BD47" i="22"/>
  <c r="BU47" i="22"/>
  <c r="CM47" i="22"/>
  <c r="BQ47" i="22"/>
  <c r="BH47" i="18"/>
  <c r="BF47" i="18"/>
  <c r="BS47" i="18"/>
  <c r="BB47" i="18"/>
  <c r="CE47" i="18"/>
  <c r="EA46" i="24"/>
  <c r="CW46" i="17"/>
  <c r="DV46" i="16"/>
  <c r="BJ47" i="19"/>
  <c r="BH47" i="19"/>
  <c r="BF47" i="25"/>
  <c r="BW47" i="25"/>
  <c r="CM47" i="17"/>
  <c r="CJ47" i="17"/>
  <c r="BZ47" i="17"/>
  <c r="AS55" i="13"/>
  <c r="CI47" i="24"/>
  <c r="BX47" i="16"/>
  <c r="BB47" i="16"/>
  <c r="BO47" i="23"/>
  <c r="DU46" i="21"/>
  <c r="EC46" i="19"/>
  <c r="CI47" i="21"/>
  <c r="BX47" i="21"/>
  <c r="CC47" i="22"/>
  <c r="CA47" i="20"/>
  <c r="BS47" i="20"/>
  <c r="BV47" i="20"/>
  <c r="BM47" i="20"/>
  <c r="CE47" i="20"/>
  <c r="CV46" i="17"/>
  <c r="CU46" i="23"/>
  <c r="CJ47" i="26"/>
  <c r="BT47" i="19"/>
  <c r="BU47" i="26"/>
  <c r="BD47" i="26"/>
  <c r="BK47" i="19"/>
  <c r="CB47" i="19"/>
  <c r="BP47" i="19"/>
  <c r="DP46" i="26"/>
  <c r="EF46" i="18"/>
  <c r="CG47" i="25"/>
  <c r="BB47" i="25"/>
  <c r="BJ47" i="25"/>
  <c r="CF47" i="25"/>
  <c r="BN47" i="25"/>
  <c r="BH47" i="17"/>
  <c r="AY47" i="17"/>
  <c r="BA47" i="17"/>
  <c r="BE47" i="17"/>
  <c r="DQ46" i="21"/>
  <c r="DF46" i="22"/>
  <c r="AZ47" i="24"/>
  <c r="BD47" i="24"/>
  <c r="BY47" i="24"/>
  <c r="CB47" i="24"/>
  <c r="CG47" i="24"/>
  <c r="BG47" i="24"/>
  <c r="BI47" i="16"/>
  <c r="BU47" i="16"/>
  <c r="CJ47" i="16"/>
  <c r="CB47" i="16"/>
  <c r="BJ47" i="16"/>
  <c r="CA47" i="16"/>
  <c r="BS47" i="23"/>
  <c r="CJ47" i="23"/>
  <c r="BF47" i="23"/>
  <c r="BW47" i="23"/>
  <c r="BH47" i="23"/>
  <c r="BZ47" i="23"/>
  <c r="BE47" i="21"/>
  <c r="BK47" i="21"/>
  <c r="AX47" i="21"/>
  <c r="BO47" i="21"/>
  <c r="CU46" i="18"/>
  <c r="CD47" i="22"/>
  <c r="CD47" i="20"/>
  <c r="CC47" i="18"/>
  <c r="DH46" i="16"/>
  <c r="BZ47" i="26"/>
  <c r="CG47" i="26"/>
  <c r="CE47" i="26"/>
  <c r="AU47" i="26"/>
  <c r="N55" i="13"/>
  <c r="BE47" i="26"/>
  <c r="BI47" i="26"/>
  <c r="BC47" i="26"/>
  <c r="BY47" i="19"/>
  <c r="BS47" i="19"/>
  <c r="BG47" i="19"/>
  <c r="BX47" i="19"/>
  <c r="BX47" i="25"/>
  <c r="BE47" i="25"/>
  <c r="BV47" i="25"/>
  <c r="CM47" i="25"/>
  <c r="BT47" i="17"/>
  <c r="BM47" i="17"/>
  <c r="BO47" i="17"/>
  <c r="AU47" i="17"/>
  <c r="CQ46" i="22"/>
  <c r="BB47" i="24"/>
  <c r="BZ47" i="24"/>
  <c r="BO47" i="24"/>
  <c r="BM47" i="16"/>
  <c r="AZ47" i="16"/>
  <c r="CL47" i="16"/>
  <c r="CI47" i="16"/>
  <c r="AU47" i="23"/>
  <c r="AW47" i="23"/>
  <c r="BN47" i="23"/>
  <c r="CE47" i="23"/>
  <c r="BI47" i="23"/>
  <c r="BN47" i="21"/>
  <c r="BI47" i="21"/>
  <c r="BB47" i="22"/>
  <c r="DG46" i="25"/>
  <c r="CB47" i="22"/>
  <c r="CC47" i="20"/>
  <c r="BA47" i="18"/>
  <c r="CD47" i="18"/>
  <c r="DR46" i="24"/>
  <c r="DD46" i="23"/>
  <c r="DP46" i="25"/>
  <c r="BQ47" i="19"/>
  <c r="EB46" i="20"/>
  <c r="EA46" i="22"/>
  <c r="BS47" i="25"/>
  <c r="DF46" i="18"/>
  <c r="DF46" i="26"/>
  <c r="CE47" i="25"/>
  <c r="BX47" i="20"/>
  <c r="EC46" i="18"/>
  <c r="DH46" i="26"/>
  <c r="CD47" i="17"/>
  <c r="DM46" i="26"/>
  <c r="DM46" i="19"/>
  <c r="EC46" i="24"/>
  <c r="CS46" i="19"/>
  <c r="DE46" i="18"/>
  <c r="DL46" i="22"/>
  <c r="DX46" i="20"/>
  <c r="CT46" i="18"/>
  <c r="CS46" i="22"/>
  <c r="CQ46" i="19"/>
  <c r="DA46" i="24"/>
  <c r="CH47" i="23"/>
  <c r="BG47" i="22"/>
  <c r="AX55" i="7"/>
  <c r="AP55" i="7"/>
  <c r="AH55" i="7"/>
  <c r="Z55" i="7"/>
  <c r="R55" i="7"/>
  <c r="BD55" i="7"/>
  <c r="AV55" i="7"/>
  <c r="AN55" i="7"/>
  <c r="AF55" i="7"/>
  <c r="X55" i="7"/>
  <c r="P55" i="7"/>
  <c r="AW55" i="7"/>
  <c r="AO55" i="7"/>
  <c r="AG55" i="7"/>
  <c r="Y55" i="7"/>
  <c r="Q55" i="7"/>
  <c r="BC55" i="7"/>
  <c r="AU55" i="7"/>
  <c r="AM55" i="7"/>
  <c r="AE55" i="7"/>
  <c r="W55" i="7"/>
  <c r="O55" i="7"/>
  <c r="BB55" i="7"/>
  <c r="AT55" i="7"/>
  <c r="AL55" i="7"/>
  <c r="AD55" i="7"/>
  <c r="V55" i="7"/>
  <c r="N55" i="7"/>
  <c r="BA55" i="7"/>
  <c r="AS55" i="7"/>
  <c r="AK55" i="7"/>
  <c r="AC55" i="7"/>
  <c r="U55" i="7"/>
  <c r="M55" i="7"/>
  <c r="AY55" i="7"/>
  <c r="AQ55" i="7"/>
  <c r="AI55" i="7"/>
  <c r="AA55" i="7"/>
  <c r="S55" i="7"/>
  <c r="AZ55" i="7"/>
  <c r="AR55" i="7"/>
  <c r="AJ55" i="7"/>
  <c r="AB55" i="7"/>
  <c r="T55" i="7"/>
  <c r="L55" i="7"/>
  <c r="R55" i="13"/>
  <c r="AD55" i="13"/>
  <c r="DN46" i="21"/>
  <c r="CO46" i="20"/>
  <c r="BK47" i="23"/>
  <c r="CF47" i="22"/>
  <c r="BL47" i="20"/>
  <c r="BR47" i="18"/>
  <c r="BR47" i="24"/>
  <c r="CM47" i="21"/>
  <c r="BY47" i="16"/>
  <c r="CX46" i="20"/>
  <c r="DG46" i="22"/>
  <c r="CR46" i="21"/>
  <c r="DF46" i="23"/>
  <c r="DI46" i="22"/>
  <c r="BQ47" i="21"/>
  <c r="J55" i="4"/>
  <c r="I55" i="4"/>
  <c r="K55" i="4"/>
  <c r="BB55" i="3"/>
  <c r="AT55" i="3"/>
  <c r="AL55" i="3"/>
  <c r="AD55" i="3"/>
  <c r="V55" i="3"/>
  <c r="N55" i="3"/>
  <c r="BA55" i="3"/>
  <c r="AS55" i="3"/>
  <c r="AK55" i="3"/>
  <c r="AC55" i="3"/>
  <c r="U55" i="3"/>
  <c r="M55" i="3"/>
  <c r="AW55" i="3"/>
  <c r="AO55" i="3"/>
  <c r="AG55" i="3"/>
  <c r="Y55" i="3"/>
  <c r="Q55" i="3"/>
  <c r="BD55" i="3"/>
  <c r="AV55" i="3"/>
  <c r="AN55" i="3"/>
  <c r="AF55" i="3"/>
  <c r="X55" i="3"/>
  <c r="P55" i="3"/>
  <c r="AQ55" i="3"/>
  <c r="AA55" i="3"/>
  <c r="Z55" i="3"/>
  <c r="BC55" i="3"/>
  <c r="AM55" i="3"/>
  <c r="W55" i="3"/>
  <c r="AR55" i="3"/>
  <c r="AB55" i="3"/>
  <c r="L55" i="3"/>
  <c r="AP55" i="3"/>
  <c r="AZ55" i="3"/>
  <c r="AJ55" i="3"/>
  <c r="T55" i="3"/>
  <c r="AY55" i="3"/>
  <c r="AI55" i="3"/>
  <c r="S55" i="3"/>
  <c r="AX55" i="3"/>
  <c r="AH55" i="3"/>
  <c r="R55" i="3"/>
  <c r="AU55" i="3"/>
  <c r="AE55" i="3"/>
  <c r="O55" i="3"/>
  <c r="BW47" i="20"/>
  <c r="BC47" i="24"/>
  <c r="BP47" i="18"/>
  <c r="AZ47" i="23"/>
  <c r="DL46" i="18"/>
  <c r="BA55" i="2"/>
  <c r="AS55" i="2"/>
  <c r="AK55" i="2"/>
  <c r="AC55" i="2"/>
  <c r="U55" i="2"/>
  <c r="M55" i="2"/>
  <c r="AZ55" i="2"/>
  <c r="AR55" i="2"/>
  <c r="AJ55" i="2"/>
  <c r="AB55" i="2"/>
  <c r="T55" i="2"/>
  <c r="L55" i="2"/>
  <c r="BD55" i="2"/>
  <c r="AV55" i="2"/>
  <c r="AN55" i="2"/>
  <c r="AF55" i="2"/>
  <c r="X55" i="2"/>
  <c r="P55" i="2"/>
  <c r="AU55" i="2"/>
  <c r="AM55" i="2"/>
  <c r="W55" i="2"/>
  <c r="BC55" i="2"/>
  <c r="AE55" i="2"/>
  <c r="O55" i="2"/>
  <c r="AT55" i="2"/>
  <c r="AD55" i="2"/>
  <c r="N55" i="2"/>
  <c r="AQ55" i="2"/>
  <c r="Y55" i="2"/>
  <c r="AX55" i="2"/>
  <c r="AH55" i="2"/>
  <c r="R55" i="2"/>
  <c r="AA55" i="2"/>
  <c r="AP55" i="2"/>
  <c r="Z55" i="2"/>
  <c r="AO55" i="2"/>
  <c r="BB55" i="2"/>
  <c r="AL55" i="2"/>
  <c r="V55" i="2"/>
  <c r="AY55" i="2"/>
  <c r="AI55" i="2"/>
  <c r="S55" i="2"/>
  <c r="AW55" i="2"/>
  <c r="AG55" i="2"/>
  <c r="Q55" i="2"/>
  <c r="ED46" i="20"/>
  <c r="CR46" i="19"/>
  <c r="DY46" i="16"/>
  <c r="AV47" i="20"/>
  <c r="DM46" i="22"/>
  <c r="CG47" i="22"/>
  <c r="DG46" i="20"/>
  <c r="BD47" i="20"/>
  <c r="DD46" i="24"/>
  <c r="AU47" i="21"/>
  <c r="AW47" i="25"/>
  <c r="DY46" i="22"/>
  <c r="AN48" i="22"/>
  <c r="CG48" i="22" s="1"/>
  <c r="AF48" i="22"/>
  <c r="X48" i="22"/>
  <c r="P48" i="22"/>
  <c r="H48" i="22"/>
  <c r="BA48" i="22" s="1"/>
  <c r="AM48" i="22"/>
  <c r="AE48" i="22"/>
  <c r="BX48" i="22" s="1"/>
  <c r="W48" i="22"/>
  <c r="O48" i="22"/>
  <c r="G48" i="22"/>
  <c r="AZ48" i="22" s="1"/>
  <c r="AT48" i="22"/>
  <c r="AL48" i="22"/>
  <c r="CE48" i="22" s="1"/>
  <c r="AD48" i="22"/>
  <c r="BW48" i="22" s="1"/>
  <c r="V48" i="22"/>
  <c r="N48" i="22"/>
  <c r="F48" i="22"/>
  <c r="AR48" i="22"/>
  <c r="CK48" i="22" s="1"/>
  <c r="AJ48" i="22"/>
  <c r="CC48" i="22" s="1"/>
  <c r="AB48" i="22"/>
  <c r="T48" i="22"/>
  <c r="BM48" i="22" s="1"/>
  <c r="L48" i="22"/>
  <c r="BE48" i="22" s="1"/>
  <c r="D48" i="22"/>
  <c r="AW48" i="22" s="1"/>
  <c r="AQ48" i="22"/>
  <c r="AI48" i="22"/>
  <c r="AA48" i="22"/>
  <c r="S48" i="22"/>
  <c r="K48" i="22"/>
  <c r="C48" i="22"/>
  <c r="BP48" i="22" s="1"/>
  <c r="AH48" i="22"/>
  <c r="CA48" i="22" s="1"/>
  <c r="M48" i="22"/>
  <c r="BF48" i="22" s="1"/>
  <c r="AG48" i="22"/>
  <c r="J48" i="22"/>
  <c r="AC48" i="22"/>
  <c r="I48" i="22"/>
  <c r="BB48" i="22" s="1"/>
  <c r="Z48" i="22"/>
  <c r="E48" i="22"/>
  <c r="AS48" i="22"/>
  <c r="CL48" i="22" s="1"/>
  <c r="Y48" i="22"/>
  <c r="BR48" i="22" s="1"/>
  <c r="B48" i="22"/>
  <c r="BC48" i="22" s="1"/>
  <c r="AP48" i="22"/>
  <c r="U48" i="22"/>
  <c r="R48" i="22"/>
  <c r="Q48" i="22"/>
  <c r="AK48" i="22"/>
  <c r="AO48" i="22"/>
  <c r="CH48" i="22" s="1"/>
  <c r="BZ47" i="18"/>
  <c r="DJ46" i="21"/>
  <c r="DF46" i="19"/>
  <c r="BA47" i="23"/>
  <c r="DS46" i="20"/>
  <c r="CX46" i="21"/>
  <c r="DH46" i="18"/>
  <c r="DR46" i="16"/>
  <c r="EB46" i="21"/>
  <c r="DA46" i="26"/>
  <c r="CV46" i="19"/>
  <c r="DZ46" i="24"/>
  <c r="DM46" i="25"/>
  <c r="DS46" i="16"/>
  <c r="DC46" i="20"/>
  <c r="DR46" i="26"/>
  <c r="DW46" i="19"/>
  <c r="DM46" i="16"/>
  <c r="DH46" i="17"/>
  <c r="DI46" i="17"/>
  <c r="DE46" i="20"/>
  <c r="DU46" i="18"/>
  <c r="DD46" i="22"/>
  <c r="DU46" i="23"/>
  <c r="CR46" i="16"/>
  <c r="EE46" i="17"/>
  <c r="DY46" i="17"/>
  <c r="DD46" i="20"/>
  <c r="EC46" i="23"/>
  <c r="CO46" i="16"/>
  <c r="EA46" i="17"/>
  <c r="DM46" i="21"/>
  <c r="DA46" i="16"/>
  <c r="DB46" i="20"/>
  <c r="DE46" i="22"/>
  <c r="DT46" i="19"/>
  <c r="DT46" i="18"/>
  <c r="ED46" i="22"/>
  <c r="DI46" i="19"/>
  <c r="DU46" i="16"/>
  <c r="EB46" i="17"/>
  <c r="DU46" i="25"/>
  <c r="CR46" i="17"/>
  <c r="AY55" i="8"/>
  <c r="AQ55" i="8"/>
  <c r="AI55" i="8"/>
  <c r="AA55" i="8"/>
  <c r="S55" i="8"/>
  <c r="AX55" i="8"/>
  <c r="AP55" i="8"/>
  <c r="AH55" i="8"/>
  <c r="Z55" i="8"/>
  <c r="R55" i="8"/>
  <c r="AW55" i="8"/>
  <c r="AO55" i="8"/>
  <c r="AG55" i="8"/>
  <c r="Y55" i="8"/>
  <c r="Q55" i="8"/>
  <c r="BD55" i="8"/>
  <c r="AV55" i="8"/>
  <c r="AN55" i="8"/>
  <c r="AF55" i="8"/>
  <c r="X55" i="8"/>
  <c r="P55" i="8"/>
  <c r="BC55" i="8"/>
  <c r="AU55" i="8"/>
  <c r="AM55" i="8"/>
  <c r="AE55" i="8"/>
  <c r="W55" i="8"/>
  <c r="O55" i="8"/>
  <c r="BB55" i="8"/>
  <c r="AT55" i="8"/>
  <c r="AL55" i="8"/>
  <c r="AD55" i="8"/>
  <c r="V55" i="8"/>
  <c r="N55" i="8"/>
  <c r="BA55" i="8"/>
  <c r="AS55" i="8"/>
  <c r="AK55" i="8"/>
  <c r="AC55" i="8"/>
  <c r="U55" i="8"/>
  <c r="M55" i="8"/>
  <c r="AZ55" i="8"/>
  <c r="AR55" i="8"/>
  <c r="AJ55" i="8"/>
  <c r="AB55" i="8"/>
  <c r="T55" i="8"/>
  <c r="L55" i="8"/>
  <c r="BP47" i="25"/>
  <c r="BN47" i="22"/>
  <c r="CA47" i="23"/>
  <c r="BF47" i="20"/>
  <c r="BA47" i="22"/>
  <c r="DD46" i="21"/>
  <c r="CD47" i="24"/>
  <c r="DS46" i="26"/>
  <c r="DX46" i="24"/>
  <c r="DJ46" i="19"/>
  <c r="DL46" i="20"/>
  <c r="BU47" i="18"/>
  <c r="AY47" i="20"/>
  <c r="CS46" i="20"/>
  <c r="AN55" i="13"/>
  <c r="M55" i="13"/>
  <c r="AX47" i="22"/>
  <c r="CH47" i="18"/>
  <c r="CH47" i="24"/>
  <c r="AY47" i="21"/>
  <c r="BG47" i="23"/>
  <c r="G60" i="4"/>
  <c r="F60" i="4"/>
  <c r="B60" i="4"/>
  <c r="A61" i="4"/>
  <c r="H60" i="4"/>
  <c r="E60" i="4"/>
  <c r="D60" i="4"/>
  <c r="C60" i="4"/>
  <c r="AE55" i="13"/>
  <c r="AV55" i="13"/>
  <c r="Z55" i="13"/>
  <c r="AY55" i="13"/>
  <c r="U55" i="13"/>
  <c r="AL55" i="13"/>
  <c r="DY46" i="18"/>
  <c r="BK47" i="16"/>
  <c r="BK47" i="24"/>
  <c r="DY46" i="23"/>
  <c r="CO46" i="23"/>
  <c r="CF47" i="23"/>
  <c r="BR47" i="16"/>
  <c r="BY47" i="20"/>
  <c r="DH46" i="24"/>
  <c r="DY46" i="26"/>
  <c r="BE47" i="22"/>
  <c r="EA46" i="23"/>
  <c r="DH46" i="23"/>
  <c r="AV47" i="22"/>
  <c r="BM47" i="21"/>
  <c r="CJ47" i="20"/>
  <c r="DZ46" i="20"/>
  <c r="E60" i="2"/>
  <c r="D60" i="2"/>
  <c r="H60" i="2"/>
  <c r="G60" i="2"/>
  <c r="F60" i="2"/>
  <c r="C60" i="2"/>
  <c r="B60" i="2"/>
  <c r="A61" i="2"/>
  <c r="DR46" i="19"/>
  <c r="DT46" i="20"/>
  <c r="BD47" i="21"/>
  <c r="CX46" i="16"/>
  <c r="AU47" i="22"/>
  <c r="DH46" i="20"/>
  <c r="CU46" i="24"/>
  <c r="DV46" i="22"/>
  <c r="CJ48" i="22"/>
  <c r="A49" i="26"/>
  <c r="A49" i="25"/>
  <c r="A49" i="24"/>
  <c r="A49" i="23"/>
  <c r="A49" i="22"/>
  <c r="A49" i="21"/>
  <c r="A49" i="20"/>
  <c r="A49" i="19"/>
  <c r="A49" i="18"/>
  <c r="A49" i="17"/>
  <c r="A49" i="16"/>
  <c r="AO49" i="15"/>
  <c r="AG49" i="15"/>
  <c r="Y49" i="15"/>
  <c r="Q49" i="15"/>
  <c r="I49" i="15"/>
  <c r="A50" i="15"/>
  <c r="AL49" i="15"/>
  <c r="AC49" i="15"/>
  <c r="T49" i="15"/>
  <c r="K49" i="15"/>
  <c r="B49" i="15"/>
  <c r="AT49" i="15"/>
  <c r="AK49" i="15"/>
  <c r="AB49" i="15"/>
  <c r="S49" i="15"/>
  <c r="J49" i="15"/>
  <c r="AR49" i="15"/>
  <c r="AI49" i="15"/>
  <c r="Z49" i="15"/>
  <c r="P49" i="15"/>
  <c r="G49" i="15"/>
  <c r="AJ49" i="15"/>
  <c r="V49" i="15"/>
  <c r="F49" i="15"/>
  <c r="AH49" i="15"/>
  <c r="U49" i="15"/>
  <c r="E49" i="15"/>
  <c r="AS49" i="15"/>
  <c r="AE49" i="15"/>
  <c r="O49" i="15"/>
  <c r="C49" i="15"/>
  <c r="X49" i="15"/>
  <c r="AQ49" i="15"/>
  <c r="W49" i="15"/>
  <c r="AP49" i="15"/>
  <c r="R49" i="15"/>
  <c r="AN49" i="15"/>
  <c r="N49" i="15"/>
  <c r="AF49" i="15"/>
  <c r="L49" i="15"/>
  <c r="AA49" i="15"/>
  <c r="D49" i="15"/>
  <c r="H49" i="15"/>
  <c r="M49" i="15"/>
  <c r="AM49" i="15"/>
  <c r="AD49" i="15"/>
  <c r="AR48" i="23"/>
  <c r="AJ48" i="23"/>
  <c r="AB48" i="23"/>
  <c r="BU48" i="23" s="1"/>
  <c r="T48" i="23"/>
  <c r="BM48" i="23" s="1"/>
  <c r="L48" i="23"/>
  <c r="D48" i="23"/>
  <c r="AQ48" i="23"/>
  <c r="AI48" i="23"/>
  <c r="AA48" i="23"/>
  <c r="S48" i="23"/>
  <c r="K48" i="23"/>
  <c r="C48" i="23"/>
  <c r="AV48" i="23" s="1"/>
  <c r="AP48" i="23"/>
  <c r="AH48" i="23"/>
  <c r="Z48" i="23"/>
  <c r="BS48" i="23" s="1"/>
  <c r="R48" i="23"/>
  <c r="J48" i="23"/>
  <c r="B48" i="23"/>
  <c r="BQ48" i="23" s="1"/>
  <c r="AM48" i="23"/>
  <c r="AE48" i="23"/>
  <c r="BX48" i="23" s="1"/>
  <c r="W48" i="23"/>
  <c r="O48" i="23"/>
  <c r="G48" i="23"/>
  <c r="AZ48" i="23" s="1"/>
  <c r="AG48" i="23"/>
  <c r="Q48" i="23"/>
  <c r="AF48" i="23"/>
  <c r="P48" i="23"/>
  <c r="BI48" i="23" s="1"/>
  <c r="AT48" i="23"/>
  <c r="CM48" i="23" s="1"/>
  <c r="AD48" i="23"/>
  <c r="N48" i="23"/>
  <c r="AS48" i="23"/>
  <c r="CL48" i="23" s="1"/>
  <c r="AC48" i="23"/>
  <c r="M48" i="23"/>
  <c r="AO48" i="23"/>
  <c r="Y48" i="23"/>
  <c r="BR48" i="23" s="1"/>
  <c r="I48" i="23"/>
  <c r="BB48" i="23" s="1"/>
  <c r="AN48" i="23"/>
  <c r="X48" i="23"/>
  <c r="H48" i="23"/>
  <c r="BA48" i="23" s="1"/>
  <c r="AL48" i="23"/>
  <c r="AK48" i="23"/>
  <c r="V48" i="23"/>
  <c r="U48" i="23"/>
  <c r="E48" i="23"/>
  <c r="AX48" i="23" s="1"/>
  <c r="F48" i="23"/>
  <c r="EE46" i="21"/>
  <c r="DH46" i="19"/>
  <c r="DY46" i="20"/>
  <c r="CU46" i="17"/>
  <c r="EE46" i="24"/>
  <c r="CN46" i="24"/>
  <c r="DJ46" i="20"/>
  <c r="F60" i="3"/>
  <c r="E60" i="3"/>
  <c r="A61" i="3"/>
  <c r="H60" i="3"/>
  <c r="C60" i="3"/>
  <c r="D60" i="3"/>
  <c r="B60" i="3"/>
  <c r="G60" i="3"/>
  <c r="CZ46" i="21"/>
  <c r="EF46" i="19"/>
  <c r="DZ46" i="18"/>
  <c r="DK46" i="21"/>
  <c r="DB46" i="23"/>
  <c r="ED46" i="19"/>
  <c r="DT46" i="17"/>
  <c r="DJ46" i="25"/>
  <c r="CO46" i="24"/>
  <c r="CT46" i="20"/>
  <c r="DS46" i="23"/>
  <c r="DE46" i="19"/>
  <c r="CP46" i="16"/>
  <c r="CR46" i="25"/>
  <c r="CO46" i="25"/>
  <c r="DS46" i="22"/>
  <c r="CS46" i="18"/>
  <c r="DW46" i="26"/>
  <c r="CW46" i="19"/>
  <c r="CP46" i="24"/>
  <c r="CP46" i="17"/>
  <c r="DO46" i="25"/>
  <c r="EC46" i="25"/>
  <c r="CN46" i="21"/>
  <c r="DL46" i="23"/>
  <c r="ED46" i="24"/>
  <c r="DK46" i="25"/>
  <c r="DZ46" i="22"/>
  <c r="DV46" i="23"/>
  <c r="CO46" i="17"/>
  <c r="DQ46" i="20"/>
  <c r="DT46" i="22"/>
  <c r="CY46" i="24"/>
  <c r="CW46" i="18"/>
  <c r="EB46" i="22"/>
  <c r="DU46" i="19"/>
  <c r="DJ46" i="16"/>
  <c r="DK46" i="17"/>
  <c r="DZ46" i="25"/>
  <c r="DJ46" i="18"/>
  <c r="BP47" i="16"/>
  <c r="BT47" i="23"/>
  <c r="CB47" i="21"/>
  <c r="AM48" i="21"/>
  <c r="AE48" i="21"/>
  <c r="W48" i="21"/>
  <c r="O48" i="21"/>
  <c r="BH48" i="21" s="1"/>
  <c r="G48" i="21"/>
  <c r="AT48" i="21"/>
  <c r="AL48" i="21"/>
  <c r="CE48" i="21" s="1"/>
  <c r="AD48" i="21"/>
  <c r="BW48" i="21" s="1"/>
  <c r="V48" i="21"/>
  <c r="BO48" i="21" s="1"/>
  <c r="N48" i="21"/>
  <c r="F48" i="21"/>
  <c r="AQ48" i="21"/>
  <c r="AI48" i="21"/>
  <c r="AA48" i="21"/>
  <c r="S48" i="21"/>
  <c r="K48" i="21"/>
  <c r="C48" i="21"/>
  <c r="AK48" i="21"/>
  <c r="Y48" i="21"/>
  <c r="L48" i="21"/>
  <c r="BE48" i="21" s="1"/>
  <c r="AJ48" i="21"/>
  <c r="X48" i="21"/>
  <c r="J48" i="21"/>
  <c r="AH48" i="21"/>
  <c r="U48" i="21"/>
  <c r="I48" i="21"/>
  <c r="AS48" i="21"/>
  <c r="AG48" i="21"/>
  <c r="BZ48" i="21" s="1"/>
  <c r="T48" i="21"/>
  <c r="H48" i="21"/>
  <c r="AR48" i="21"/>
  <c r="AF48" i="21"/>
  <c r="BY48" i="21" s="1"/>
  <c r="R48" i="21"/>
  <c r="BK48" i="21" s="1"/>
  <c r="E48" i="21"/>
  <c r="AC48" i="21"/>
  <c r="AB48" i="21"/>
  <c r="BU48" i="21" s="1"/>
  <c r="Z48" i="21"/>
  <c r="Q48" i="21"/>
  <c r="P48" i="21"/>
  <c r="BI48" i="21" s="1"/>
  <c r="AN48" i="21"/>
  <c r="CG48" i="21" s="1"/>
  <c r="B48" i="21"/>
  <c r="BP48" i="21" s="1"/>
  <c r="AP48" i="21"/>
  <c r="AO48" i="21"/>
  <c r="D48" i="21"/>
  <c r="M48" i="21"/>
  <c r="BI47" i="20"/>
  <c r="DU46" i="20"/>
  <c r="CE47" i="17"/>
  <c r="BO47" i="19"/>
  <c r="AX47" i="23"/>
  <c r="BU47" i="20"/>
  <c r="CH47" i="16"/>
  <c r="CH47" i="25"/>
  <c r="AY47" i="22"/>
  <c r="BG47" i="16"/>
  <c r="AM55" i="13"/>
  <c r="BD55" i="13"/>
  <c r="AH55" i="13"/>
  <c r="L55" i="13"/>
  <c r="AT55" i="13"/>
  <c r="BK47" i="17"/>
  <c r="BK47" i="25"/>
  <c r="CF47" i="24"/>
  <c r="BL47" i="21"/>
  <c r="BR47" i="17"/>
  <c r="CM47" i="23"/>
  <c r="AW55" i="9"/>
  <c r="AO55" i="9"/>
  <c r="AG55" i="9"/>
  <c r="Y55" i="9"/>
  <c r="Q55" i="9"/>
  <c r="BD55" i="9"/>
  <c r="AV55" i="9"/>
  <c r="AN55" i="9"/>
  <c r="AF55" i="9"/>
  <c r="X55" i="9"/>
  <c r="P55" i="9"/>
  <c r="BC55" i="9"/>
  <c r="AU55" i="9"/>
  <c r="AM55" i="9"/>
  <c r="AE55" i="9"/>
  <c r="W55" i="9"/>
  <c r="O55" i="9"/>
  <c r="AZ55" i="9"/>
  <c r="AR55" i="9"/>
  <c r="AJ55" i="9"/>
  <c r="AB55" i="9"/>
  <c r="T55" i="9"/>
  <c r="L55" i="9"/>
  <c r="BB55" i="9"/>
  <c r="AL55" i="9"/>
  <c r="V55" i="9"/>
  <c r="BA55" i="9"/>
  <c r="AK55" i="9"/>
  <c r="U55" i="9"/>
  <c r="AY55" i="9"/>
  <c r="AI55" i="9"/>
  <c r="S55" i="9"/>
  <c r="AX55" i="9"/>
  <c r="AH55" i="9"/>
  <c r="R55" i="9"/>
  <c r="AT55" i="9"/>
  <c r="AD55" i="9"/>
  <c r="N55" i="9"/>
  <c r="AS55" i="9"/>
  <c r="AC55" i="9"/>
  <c r="M55" i="9"/>
  <c r="AQ55" i="9"/>
  <c r="AA55" i="9"/>
  <c r="AP55" i="9"/>
  <c r="Z55" i="9"/>
  <c r="EB46" i="19"/>
  <c r="CZ46" i="19"/>
  <c r="DW46" i="24"/>
  <c r="BQ47" i="23"/>
  <c r="I55" i="6"/>
  <c r="K55" i="6"/>
  <c r="J55" i="6"/>
  <c r="DW46" i="18"/>
  <c r="BW47" i="21"/>
  <c r="BC47" i="20"/>
  <c r="BE47" i="23"/>
  <c r="BP47" i="20"/>
  <c r="AZ47" i="17"/>
  <c r="DD46" i="18"/>
  <c r="EE46" i="26"/>
  <c r="CZ46" i="26"/>
  <c r="DW46" i="16"/>
  <c r="AV47" i="23"/>
  <c r="DC47" i="23" s="1"/>
  <c r="DA46" i="25"/>
  <c r="BM47" i="22"/>
  <c r="CJ47" i="21"/>
  <c r="BT47" i="18"/>
  <c r="AX55" i="10"/>
  <c r="AP55" i="10"/>
  <c r="AH55" i="10"/>
  <c r="Z55" i="10"/>
  <c r="R55" i="10"/>
  <c r="AW55" i="10"/>
  <c r="AO55" i="10"/>
  <c r="AG55" i="10"/>
  <c r="Y55" i="10"/>
  <c r="Q55" i="10"/>
  <c r="BD55" i="10"/>
  <c r="AV55" i="10"/>
  <c r="AN55" i="10"/>
  <c r="AF55" i="10"/>
  <c r="X55" i="10"/>
  <c r="P55" i="10"/>
  <c r="BB55" i="10"/>
  <c r="AT55" i="10"/>
  <c r="AL55" i="10"/>
  <c r="AD55" i="10"/>
  <c r="V55" i="10"/>
  <c r="N55" i="10"/>
  <c r="BA55" i="10"/>
  <c r="AS55" i="10"/>
  <c r="AK55" i="10"/>
  <c r="AC55" i="10"/>
  <c r="U55" i="10"/>
  <c r="M55" i="10"/>
  <c r="AZ55" i="10"/>
  <c r="AR55" i="10"/>
  <c r="AJ55" i="10"/>
  <c r="AB55" i="10"/>
  <c r="T55" i="10"/>
  <c r="L55" i="10"/>
  <c r="AY55" i="10"/>
  <c r="AQ55" i="10"/>
  <c r="AI55" i="10"/>
  <c r="AA55" i="10"/>
  <c r="S55" i="10"/>
  <c r="AU55" i="10"/>
  <c r="AM55" i="10"/>
  <c r="AE55" i="10"/>
  <c r="W55" i="10"/>
  <c r="O55" i="10"/>
  <c r="BC55" i="10"/>
  <c r="EB46" i="26"/>
  <c r="EF46" i="23"/>
  <c r="CQ46" i="17"/>
  <c r="DA46" i="17"/>
  <c r="DF46" i="20"/>
  <c r="DC46" i="18"/>
  <c r="BV47" i="18"/>
  <c r="CI47" i="22"/>
  <c r="AW47" i="19"/>
  <c r="AW55" i="6"/>
  <c r="AO55" i="6"/>
  <c r="AG55" i="6"/>
  <c r="Y55" i="6"/>
  <c r="Q55" i="6"/>
  <c r="BD55" i="6"/>
  <c r="AV55" i="6"/>
  <c r="AN55" i="6"/>
  <c r="AF55" i="6"/>
  <c r="X55" i="6"/>
  <c r="P55" i="6"/>
  <c r="BC55" i="6"/>
  <c r="AU55" i="6"/>
  <c r="AM55" i="6"/>
  <c r="AE55" i="6"/>
  <c r="W55" i="6"/>
  <c r="O55" i="6"/>
  <c r="BB55" i="6"/>
  <c r="AT55" i="6"/>
  <c r="AL55" i="6"/>
  <c r="AD55" i="6"/>
  <c r="V55" i="6"/>
  <c r="N55" i="6"/>
  <c r="BA55" i="6"/>
  <c r="AS55" i="6"/>
  <c r="AK55" i="6"/>
  <c r="AC55" i="6"/>
  <c r="U55" i="6"/>
  <c r="M55" i="6"/>
  <c r="AZ55" i="6"/>
  <c r="AR55" i="6"/>
  <c r="AJ55" i="6"/>
  <c r="AB55" i="6"/>
  <c r="T55" i="6"/>
  <c r="L55" i="6"/>
  <c r="AY55" i="6"/>
  <c r="AQ55" i="6"/>
  <c r="AI55" i="6"/>
  <c r="AA55" i="6"/>
  <c r="S55" i="6"/>
  <c r="AP55" i="6"/>
  <c r="AH55" i="6"/>
  <c r="Z55" i="6"/>
  <c r="R55" i="6"/>
  <c r="AX55" i="6"/>
  <c r="CP46" i="20"/>
  <c r="CZ46" i="23"/>
  <c r="D56" i="11"/>
  <c r="C56" i="11"/>
  <c r="B56" i="11"/>
  <c r="H56" i="11"/>
  <c r="G56" i="11"/>
  <c r="F56" i="11"/>
  <c r="E56" i="11"/>
  <c r="A57" i="11"/>
  <c r="CQ46" i="25"/>
  <c r="BR48" i="21"/>
  <c r="BV48" i="22"/>
  <c r="AP48" i="16"/>
  <c r="AH48" i="16"/>
  <c r="Z48" i="16"/>
  <c r="R48" i="16"/>
  <c r="J48" i="16"/>
  <c r="B48" i="16"/>
  <c r="BK48" i="16" s="1"/>
  <c r="AO48" i="16"/>
  <c r="AG48" i="16"/>
  <c r="Y48" i="16"/>
  <c r="Q48" i="16"/>
  <c r="BJ48" i="16" s="1"/>
  <c r="I48" i="16"/>
  <c r="AL48" i="16"/>
  <c r="AB48" i="16"/>
  <c r="P48" i="16"/>
  <c r="BI48" i="16" s="1"/>
  <c r="F48" i="16"/>
  <c r="AY48" i="16" s="1"/>
  <c r="AK48" i="16"/>
  <c r="AA48" i="16"/>
  <c r="O48" i="16"/>
  <c r="E48" i="16"/>
  <c r="AX48" i="16" s="1"/>
  <c r="AT48" i="16"/>
  <c r="AJ48" i="16"/>
  <c r="X48" i="16"/>
  <c r="BQ48" i="16" s="1"/>
  <c r="N48" i="16"/>
  <c r="D48" i="16"/>
  <c r="AS48" i="16"/>
  <c r="AI48" i="16"/>
  <c r="W48" i="16"/>
  <c r="M48" i="16"/>
  <c r="C48" i="16"/>
  <c r="AR48" i="16"/>
  <c r="V48" i="16"/>
  <c r="BO48" i="16" s="1"/>
  <c r="AQ48" i="16"/>
  <c r="U48" i="16"/>
  <c r="AN48" i="16"/>
  <c r="T48" i="16"/>
  <c r="AM48" i="16"/>
  <c r="S48" i="16"/>
  <c r="BL48" i="16" s="1"/>
  <c r="AE48" i="16"/>
  <c r="K48" i="16"/>
  <c r="BD48" i="16" s="1"/>
  <c r="H48" i="16"/>
  <c r="G48" i="16"/>
  <c r="AF48" i="16"/>
  <c r="BY48" i="16" s="1"/>
  <c r="AD48" i="16"/>
  <c r="L48" i="16"/>
  <c r="AC48" i="16"/>
  <c r="AT48" i="24"/>
  <c r="CM48" i="24" s="1"/>
  <c r="AL48" i="24"/>
  <c r="CE48" i="24" s="1"/>
  <c r="AD48" i="24"/>
  <c r="V48" i="24"/>
  <c r="N48" i="24"/>
  <c r="BG48" i="24" s="1"/>
  <c r="F48" i="24"/>
  <c r="AS48" i="24"/>
  <c r="AK48" i="24"/>
  <c r="CD48" i="24" s="1"/>
  <c r="AC48" i="24"/>
  <c r="U48" i="24"/>
  <c r="BN48" i="24" s="1"/>
  <c r="M48" i="24"/>
  <c r="E48" i="24"/>
  <c r="AP48" i="24"/>
  <c r="CI48" i="24" s="1"/>
  <c r="AF48" i="24"/>
  <c r="T48" i="24"/>
  <c r="J48" i="24"/>
  <c r="AN48" i="24"/>
  <c r="CG48" i="24" s="1"/>
  <c r="AB48" i="24"/>
  <c r="BU48" i="24" s="1"/>
  <c r="R48" i="24"/>
  <c r="H48" i="24"/>
  <c r="AM48" i="24"/>
  <c r="AA48" i="24"/>
  <c r="Q48" i="24"/>
  <c r="G48" i="24"/>
  <c r="AX48" i="24" s="1"/>
  <c r="AJ48" i="24"/>
  <c r="Z48" i="24"/>
  <c r="BS48" i="24" s="1"/>
  <c r="P48" i="24"/>
  <c r="D48" i="24"/>
  <c r="AH48" i="24"/>
  <c r="L48" i="24"/>
  <c r="AG48" i="24"/>
  <c r="K48" i="24"/>
  <c r="AE48" i="24"/>
  <c r="I48" i="24"/>
  <c r="BB48" i="24" s="1"/>
  <c r="Y48" i="24"/>
  <c r="C48" i="24"/>
  <c r="AR48" i="24"/>
  <c r="X48" i="24"/>
  <c r="B48" i="24"/>
  <c r="AI48" i="24"/>
  <c r="O48" i="24"/>
  <c r="BH48" i="24" s="1"/>
  <c r="W48" i="24"/>
  <c r="BP48" i="24" s="1"/>
  <c r="S48" i="24"/>
  <c r="BL48" i="24" s="1"/>
  <c r="AQ48" i="24"/>
  <c r="AO48" i="24"/>
  <c r="CH48" i="24" s="1"/>
  <c r="CA47" i="18"/>
  <c r="EC46" i="20"/>
  <c r="CZ46" i="22"/>
  <c r="J55" i="8"/>
  <c r="I55" i="8"/>
  <c r="K55" i="8"/>
  <c r="CW46" i="23"/>
  <c r="CV46" i="20"/>
  <c r="DM46" i="20"/>
  <c r="CS46" i="21"/>
  <c r="ED46" i="23"/>
  <c r="DP46" i="19"/>
  <c r="DN46" i="22"/>
  <c r="CS46" i="24"/>
  <c r="DR46" i="21"/>
  <c r="DX46" i="23"/>
  <c r="CU46" i="16"/>
  <c r="DC46" i="17"/>
  <c r="DB46" i="25"/>
  <c r="EF46" i="17"/>
  <c r="DI46" i="21"/>
  <c r="CV46" i="23"/>
  <c r="CN46" i="19"/>
  <c r="DB46" i="24"/>
  <c r="DV46" i="25"/>
  <c r="EB46" i="24"/>
  <c r="DW46" i="23"/>
  <c r="DM46" i="18"/>
  <c r="CT46" i="26"/>
  <c r="DV46" i="19"/>
  <c r="DI46" i="24"/>
  <c r="EE46" i="25"/>
  <c r="CX46" i="19"/>
  <c r="DI46" i="18"/>
  <c r="CT46" i="21"/>
  <c r="DX46" i="19"/>
  <c r="DP46" i="17"/>
  <c r="DS46" i="21"/>
  <c r="DC46" i="22"/>
  <c r="DG46" i="23"/>
  <c r="DU46" i="24"/>
  <c r="DX46" i="21"/>
  <c r="DL46" i="26"/>
  <c r="CY46" i="17"/>
  <c r="CO46" i="21"/>
  <c r="CY46" i="22"/>
  <c r="DD46" i="19"/>
  <c r="CZ46" i="24"/>
  <c r="DT46" i="25"/>
  <c r="CQ46" i="20"/>
  <c r="AW47" i="24"/>
  <c r="BZ47" i="16"/>
  <c r="AU55" i="13"/>
  <c r="BB55" i="13"/>
  <c r="CV46" i="22"/>
  <c r="BC47" i="18"/>
  <c r="AV47" i="24"/>
  <c r="CL47" i="18"/>
  <c r="BM47" i="23"/>
  <c r="CK47" i="20"/>
  <c r="CG47" i="17"/>
  <c r="CJ47" i="22"/>
  <c r="EB46" i="18"/>
  <c r="DN46" i="26"/>
  <c r="K55" i="3"/>
  <c r="DB46" i="21"/>
  <c r="BD47" i="23"/>
  <c r="EA46" i="21"/>
  <c r="AU47" i="16"/>
  <c r="AU47" i="24"/>
  <c r="BS47" i="21"/>
  <c r="CI47" i="23"/>
  <c r="AW47" i="20"/>
  <c r="DK46" i="18"/>
  <c r="CV46" i="26"/>
  <c r="DR46" i="18"/>
  <c r="I55" i="9"/>
  <c r="J55" i="9"/>
  <c r="K55" i="9"/>
  <c r="ED46" i="26"/>
  <c r="CT46" i="23"/>
  <c r="BN47" i="18"/>
  <c r="BY48" i="22"/>
  <c r="BQ48" i="24"/>
  <c r="BL48" i="21"/>
  <c r="AP48" i="17"/>
  <c r="CI48" i="17" s="1"/>
  <c r="AH48" i="17"/>
  <c r="CA48" i="17" s="1"/>
  <c r="Z48" i="17"/>
  <c r="BS48" i="17" s="1"/>
  <c r="R48" i="17"/>
  <c r="J48" i="17"/>
  <c r="B48" i="17"/>
  <c r="BI48" i="17" s="1"/>
  <c r="AO48" i="17"/>
  <c r="AG48" i="17"/>
  <c r="Y48" i="17"/>
  <c r="Q48" i="17"/>
  <c r="I48" i="17"/>
  <c r="AT48" i="17"/>
  <c r="AJ48" i="17"/>
  <c r="X48" i="17"/>
  <c r="N48" i="17"/>
  <c r="D48" i="17"/>
  <c r="AS48" i="17"/>
  <c r="AI48" i="17"/>
  <c r="CB48" i="17" s="1"/>
  <c r="W48" i="17"/>
  <c r="M48" i="17"/>
  <c r="C48" i="17"/>
  <c r="AR48" i="17"/>
  <c r="AF48" i="17"/>
  <c r="V48" i="17"/>
  <c r="L48" i="17"/>
  <c r="AQ48" i="17"/>
  <c r="CJ48" i="17" s="1"/>
  <c r="AE48" i="17"/>
  <c r="U48" i="17"/>
  <c r="K48" i="17"/>
  <c r="AN48" i="17"/>
  <c r="T48" i="17"/>
  <c r="AM48" i="17"/>
  <c r="S48" i="17"/>
  <c r="AL48" i="17"/>
  <c r="P48" i="17"/>
  <c r="AK48" i="17"/>
  <c r="O48" i="17"/>
  <c r="BH48" i="17" s="1"/>
  <c r="AC48" i="17"/>
  <c r="G48" i="17"/>
  <c r="H48" i="17"/>
  <c r="BA48" i="17" s="1"/>
  <c r="F48" i="17"/>
  <c r="E48" i="17"/>
  <c r="CG48" i="17" s="1"/>
  <c r="AD48" i="17"/>
  <c r="AA48" i="17"/>
  <c r="AB48" i="17"/>
  <c r="BU48" i="17" s="1"/>
  <c r="AT48" i="25"/>
  <c r="AL48" i="25"/>
  <c r="AD48" i="25"/>
  <c r="V48" i="25"/>
  <c r="N48" i="25"/>
  <c r="BG48" i="25" s="1"/>
  <c r="F48" i="25"/>
  <c r="AS48" i="25"/>
  <c r="AK48" i="25"/>
  <c r="CD48" i="25" s="1"/>
  <c r="AC48" i="25"/>
  <c r="U48" i="25"/>
  <c r="M48" i="25"/>
  <c r="E48" i="25"/>
  <c r="AX48" i="25" s="1"/>
  <c r="AR48" i="25"/>
  <c r="AJ48" i="25"/>
  <c r="AB48" i="25"/>
  <c r="T48" i="25"/>
  <c r="L48" i="25"/>
  <c r="D48" i="25"/>
  <c r="AQ48" i="25"/>
  <c r="AI48" i="25"/>
  <c r="AA48" i="25"/>
  <c r="S48" i="25"/>
  <c r="K48" i="25"/>
  <c r="C48" i="25"/>
  <c r="AO48" i="25"/>
  <c r="Y48" i="25"/>
  <c r="I48" i="25"/>
  <c r="AN48" i="25"/>
  <c r="CG48" i="25" s="1"/>
  <c r="X48" i="25"/>
  <c r="BQ48" i="25" s="1"/>
  <c r="H48" i="25"/>
  <c r="AE48" i="25"/>
  <c r="G48" i="25"/>
  <c r="Z48" i="25"/>
  <c r="B48" i="25"/>
  <c r="W48" i="25"/>
  <c r="AP48" i="25"/>
  <c r="R48" i="25"/>
  <c r="BK48" i="25" s="1"/>
  <c r="AM48" i="25"/>
  <c r="Q48" i="25"/>
  <c r="AH48" i="25"/>
  <c r="AG48" i="25"/>
  <c r="AF48" i="25"/>
  <c r="P48" i="25"/>
  <c r="O48" i="25"/>
  <c r="BH48" i="25" s="1"/>
  <c r="J48" i="25"/>
  <c r="BC48" i="25" s="1"/>
  <c r="BJ47" i="22"/>
  <c r="CN46" i="17"/>
  <c r="DP46" i="20"/>
  <c r="DQ46" i="18"/>
  <c r="DO46" i="21"/>
  <c r="DA46" i="22"/>
  <c r="EA46" i="26"/>
  <c r="I55" i="7"/>
  <c r="K55" i="7"/>
  <c r="J55" i="7"/>
  <c r="DY46" i="21"/>
  <c r="F60" i="13"/>
  <c r="E60" i="13"/>
  <c r="D60" i="13"/>
  <c r="C60" i="13"/>
  <c r="B60" i="13"/>
  <c r="A61" i="13"/>
  <c r="H60" i="13"/>
  <c r="G60" i="13"/>
  <c r="ED46" i="21"/>
  <c r="CP46" i="23"/>
  <c r="CW46" i="16"/>
  <c r="DE46" i="17"/>
  <c r="CS46" i="25"/>
  <c r="CW46" i="22"/>
  <c r="CU46" i="22"/>
  <c r="DP46" i="23"/>
  <c r="CU46" i="19"/>
  <c r="DS46" i="24"/>
  <c r="DE46" i="25"/>
  <c r="DB46" i="17"/>
  <c r="CZ46" i="16"/>
  <c r="CO46" i="18"/>
  <c r="CQ46" i="26"/>
  <c r="EA46" i="19"/>
  <c r="DM46" i="24"/>
  <c r="CW46" i="25"/>
  <c r="DJ46" i="24"/>
  <c r="EF46" i="20"/>
  <c r="DG46" i="19"/>
  <c r="DG46" i="17"/>
  <c r="DG46" i="26"/>
  <c r="DT46" i="26"/>
  <c r="CY46" i="19"/>
  <c r="DY46" i="25"/>
  <c r="DE46" i="21"/>
  <c r="CU46" i="26"/>
  <c r="CV46" i="25"/>
  <c r="DW46" i="21"/>
  <c r="DV46" i="26"/>
  <c r="CT46" i="19"/>
  <c r="DV46" i="24"/>
  <c r="DM46" i="17"/>
  <c r="DR46" i="25"/>
  <c r="DD46" i="26"/>
  <c r="DB46" i="18"/>
  <c r="B61" i="10"/>
  <c r="A62" i="10"/>
  <c r="H61" i="10"/>
  <c r="F61" i="10"/>
  <c r="E61" i="10"/>
  <c r="D61" i="10"/>
  <c r="C61" i="10"/>
  <c r="G61" i="10"/>
  <c r="CJ47" i="19"/>
  <c r="DY46" i="19"/>
  <c r="BV47" i="23"/>
  <c r="BS47" i="16"/>
  <c r="DO46" i="22"/>
  <c r="BJ47" i="26"/>
  <c r="K55" i="2"/>
  <c r="I55" i="2"/>
  <c r="J55" i="2"/>
  <c r="AX47" i="24"/>
  <c r="AY47" i="23"/>
  <c r="Q55" i="13"/>
  <c r="T55" i="13"/>
  <c r="AK55" i="13"/>
  <c r="BK47" i="18"/>
  <c r="CF47" i="17"/>
  <c r="CM47" i="16"/>
  <c r="DA46" i="21"/>
  <c r="BE47" i="24"/>
  <c r="AZ47" i="26"/>
  <c r="CV46" i="21"/>
  <c r="AX47" i="25"/>
  <c r="AY47" i="16"/>
  <c r="BH47" i="20"/>
  <c r="DV46" i="18"/>
  <c r="Y55" i="13"/>
  <c r="AX55" i="13"/>
  <c r="AB55" i="13"/>
  <c r="DO46" i="18"/>
  <c r="BL47" i="23"/>
  <c r="BR47" i="20"/>
  <c r="BY47" i="22"/>
  <c r="DZ46" i="21"/>
  <c r="DP46" i="18"/>
  <c r="DN46" i="25"/>
  <c r="CO46" i="22"/>
  <c r="BC47" i="19"/>
  <c r="BP47" i="22"/>
  <c r="AZ47" i="18"/>
  <c r="DG46" i="21"/>
  <c r="DO46" i="24"/>
  <c r="DR46" i="22"/>
  <c r="EE46" i="16"/>
  <c r="CK47" i="21"/>
  <c r="CG47" i="18"/>
  <c r="BT47" i="20"/>
  <c r="CP46" i="22"/>
  <c r="CR46" i="20"/>
  <c r="DN46" i="18"/>
  <c r="I55" i="3"/>
  <c r="DX46" i="18"/>
  <c r="BS47" i="22"/>
  <c r="DV46" i="20"/>
  <c r="DJ46" i="22"/>
  <c r="CV46" i="18"/>
  <c r="EF46" i="21"/>
  <c r="C60" i="8"/>
  <c r="B60" i="8"/>
  <c r="A61" i="8"/>
  <c r="H60" i="8"/>
  <c r="G60" i="8"/>
  <c r="F60" i="8"/>
  <c r="E60" i="8"/>
  <c r="D60" i="8"/>
  <c r="DQ46" i="26"/>
  <c r="CB47" i="18"/>
  <c r="CZ46" i="18"/>
  <c r="AX48" i="21"/>
  <c r="BG48" i="16"/>
  <c r="AW48" i="16"/>
  <c r="BU48" i="25"/>
  <c r="AZ48" i="24"/>
  <c r="AM48" i="19"/>
  <c r="AE48" i="19"/>
  <c r="W48" i="19"/>
  <c r="BP48" i="19" s="1"/>
  <c r="O48" i="19"/>
  <c r="BH48" i="19" s="1"/>
  <c r="G48" i="19"/>
  <c r="AT48" i="19"/>
  <c r="CM48" i="19" s="1"/>
  <c r="AL48" i="19"/>
  <c r="AD48" i="19"/>
  <c r="V48" i="19"/>
  <c r="N48" i="19"/>
  <c r="F48" i="19"/>
  <c r="AS48" i="19"/>
  <c r="AK48" i="19"/>
  <c r="AC48" i="19"/>
  <c r="U48" i="19"/>
  <c r="M48" i="19"/>
  <c r="E48" i="19"/>
  <c r="BW48" i="19" s="1"/>
  <c r="AQ48" i="19"/>
  <c r="AI48" i="19"/>
  <c r="CB48" i="19" s="1"/>
  <c r="AA48" i="19"/>
  <c r="S48" i="19"/>
  <c r="K48" i="19"/>
  <c r="C48" i="19"/>
  <c r="CI48" i="19" s="1"/>
  <c r="AP48" i="19"/>
  <c r="AH48" i="19"/>
  <c r="Z48" i="19"/>
  <c r="R48" i="19"/>
  <c r="BK48" i="19" s="1"/>
  <c r="J48" i="19"/>
  <c r="B48" i="19"/>
  <c r="AO48" i="19"/>
  <c r="T48" i="19"/>
  <c r="AN48" i="19"/>
  <c r="Q48" i="19"/>
  <c r="AG48" i="19"/>
  <c r="BZ48" i="19" s="1"/>
  <c r="L48" i="19"/>
  <c r="BE48" i="19" s="1"/>
  <c r="I48" i="19"/>
  <c r="AR48" i="19"/>
  <c r="H48" i="19"/>
  <c r="AJ48" i="19"/>
  <c r="D48" i="19"/>
  <c r="AF48" i="19"/>
  <c r="Y48" i="19"/>
  <c r="P48" i="19"/>
  <c r="BI48" i="19" s="1"/>
  <c r="X48" i="19"/>
  <c r="AB48" i="19"/>
  <c r="AM48" i="26"/>
  <c r="AE48" i="26"/>
  <c r="W48" i="26"/>
  <c r="O48" i="26"/>
  <c r="BH48" i="26" s="1"/>
  <c r="G48" i="26"/>
  <c r="AL48" i="26"/>
  <c r="CE48" i="26" s="1"/>
  <c r="AC48" i="26"/>
  <c r="T48" i="26"/>
  <c r="K48" i="26"/>
  <c r="B48" i="26"/>
  <c r="BW48" i="26" s="1"/>
  <c r="AT48" i="26"/>
  <c r="AK48" i="26"/>
  <c r="CD48" i="26" s="1"/>
  <c r="AB48" i="26"/>
  <c r="S48" i="26"/>
  <c r="BL48" i="26" s="1"/>
  <c r="J48" i="26"/>
  <c r="AN48" i="26"/>
  <c r="Z48" i="26"/>
  <c r="N48" i="26"/>
  <c r="C48" i="26"/>
  <c r="AJ48" i="26"/>
  <c r="Y48" i="26"/>
  <c r="M48" i="26"/>
  <c r="BF48" i="26" s="1"/>
  <c r="AI48" i="26"/>
  <c r="X48" i="26"/>
  <c r="L48" i="26"/>
  <c r="AO48" i="26"/>
  <c r="R48" i="26"/>
  <c r="AH48" i="26"/>
  <c r="Q48" i="26"/>
  <c r="BJ48" i="26" s="1"/>
  <c r="AF48" i="26"/>
  <c r="BY48" i="26" s="1"/>
  <c r="I48" i="26"/>
  <c r="AD48" i="26"/>
  <c r="D48" i="26"/>
  <c r="AA48" i="26"/>
  <c r="AS48" i="26"/>
  <c r="U48" i="26"/>
  <c r="F48" i="26"/>
  <c r="CM48" i="26" s="1"/>
  <c r="AP48" i="26"/>
  <c r="AR48" i="26"/>
  <c r="AQ48" i="26"/>
  <c r="V48" i="26"/>
  <c r="P48" i="26"/>
  <c r="E48" i="26"/>
  <c r="H48" i="26"/>
  <c r="BA48" i="26" s="1"/>
  <c r="AG48" i="26"/>
  <c r="EB46" i="23"/>
  <c r="DO46" i="20"/>
  <c r="DL46" i="24"/>
  <c r="DN46" i="17"/>
  <c r="DB46" i="26"/>
  <c r="E60" i="12"/>
  <c r="D60" i="12"/>
  <c r="C60" i="12"/>
  <c r="B60" i="12"/>
  <c r="A61" i="12"/>
  <c r="H60" i="12"/>
  <c r="G60" i="12"/>
  <c r="F60" i="12"/>
  <c r="EA46" i="18"/>
  <c r="DO46" i="19"/>
  <c r="DH46" i="21"/>
  <c r="CT46" i="22"/>
  <c r="CN46" i="23"/>
  <c r="CY46" i="16"/>
  <c r="DQ46" i="17"/>
  <c r="DF46" i="25"/>
  <c r="CP46" i="26"/>
  <c r="EF46" i="26"/>
  <c r="CY46" i="23"/>
  <c r="DD46" i="16"/>
  <c r="CT46" i="24"/>
  <c r="DI46" i="25"/>
  <c r="DL46" i="25"/>
  <c r="DS46" i="17"/>
  <c r="DI46" i="20"/>
  <c r="CY46" i="26"/>
  <c r="CV46" i="16"/>
  <c r="DQ46" i="24"/>
  <c r="CW46" i="24"/>
  <c r="DX46" i="25"/>
  <c r="DN46" i="20"/>
  <c r="DW46" i="22"/>
  <c r="DC46" i="19"/>
  <c r="DQ46" i="25"/>
  <c r="EB46" i="16"/>
  <c r="DE46" i="26"/>
  <c r="DS46" i="19"/>
  <c r="CS46" i="23"/>
  <c r="DL46" i="21"/>
  <c r="DX46" i="26"/>
  <c r="CW46" i="21"/>
  <c r="CU46" i="21"/>
  <c r="DF46" i="24"/>
  <c r="ED46" i="17"/>
  <c r="DT46" i="24"/>
  <c r="DQ46" i="19"/>
  <c r="AY47" i="19"/>
  <c r="BL47" i="26"/>
  <c r="BY47" i="25"/>
  <c r="BW47" i="26"/>
  <c r="EC46" i="21"/>
  <c r="CI48" i="25"/>
  <c r="BS48" i="25"/>
  <c r="BG47" i="25"/>
  <c r="DO46" i="26"/>
  <c r="BK47" i="26"/>
  <c r="BL47" i="22"/>
  <c r="BY47" i="21"/>
  <c r="H61" i="5"/>
  <c r="G61" i="5"/>
  <c r="C61" i="5"/>
  <c r="B61" i="5"/>
  <c r="E61" i="5"/>
  <c r="D61" i="5"/>
  <c r="A62" i="5"/>
  <c r="F61" i="5"/>
  <c r="BE47" i="16"/>
  <c r="EE46" i="18"/>
  <c r="AX47" i="16"/>
  <c r="CH47" i="19"/>
  <c r="AY47" i="24"/>
  <c r="BG47" i="18"/>
  <c r="BG47" i="26"/>
  <c r="BC55" i="13"/>
  <c r="AX47" i="17"/>
  <c r="BU47" i="23"/>
  <c r="CH47" i="20"/>
  <c r="AY47" i="18"/>
  <c r="AY47" i="25"/>
  <c r="CR47" i="25" s="1"/>
  <c r="BH47" i="22"/>
  <c r="P55" i="13"/>
  <c r="AG55" i="13"/>
  <c r="S55" i="13"/>
  <c r="AJ55" i="13"/>
  <c r="BA55" i="13"/>
  <c r="CR46" i="22"/>
  <c r="BK47" i="20"/>
  <c r="I55" i="13"/>
  <c r="K55" i="13"/>
  <c r="J55" i="13"/>
  <c r="CF47" i="18"/>
  <c r="BL47" i="16"/>
  <c r="BL47" i="24"/>
  <c r="BR47" i="21"/>
  <c r="CM47" i="18"/>
  <c r="BY47" i="23"/>
  <c r="CY46" i="18"/>
  <c r="BQ47" i="18"/>
  <c r="CR46" i="26"/>
  <c r="BP47" i="23"/>
  <c r="DA46" i="18"/>
  <c r="K55" i="5"/>
  <c r="J55" i="5"/>
  <c r="I55" i="5"/>
  <c r="DO46" i="16"/>
  <c r="EF46" i="24"/>
  <c r="AV47" i="18"/>
  <c r="DR46" i="20"/>
  <c r="CQ46" i="18"/>
  <c r="CL47" i="20"/>
  <c r="CK47" i="22"/>
  <c r="CG47" i="20"/>
  <c r="BT47" i="21"/>
  <c r="DK46" i="20"/>
  <c r="DH46" i="22"/>
  <c r="DF46" i="21"/>
  <c r="BA55" i="12"/>
  <c r="AS55" i="12"/>
  <c r="AK55" i="12"/>
  <c r="AC55" i="12"/>
  <c r="U55" i="12"/>
  <c r="M55" i="12"/>
  <c r="AZ55" i="12"/>
  <c r="AR55" i="12"/>
  <c r="AJ55" i="12"/>
  <c r="AB55" i="12"/>
  <c r="T55" i="12"/>
  <c r="L55" i="12"/>
  <c r="AY55" i="12"/>
  <c r="AQ55" i="12"/>
  <c r="AI55" i="12"/>
  <c r="AA55" i="12"/>
  <c r="S55" i="12"/>
  <c r="AX55" i="12"/>
  <c r="AP55" i="12"/>
  <c r="AH55" i="12"/>
  <c r="Z55" i="12"/>
  <c r="R55" i="12"/>
  <c r="AW55" i="12"/>
  <c r="AO55" i="12"/>
  <c r="AG55" i="12"/>
  <c r="Y55" i="12"/>
  <c r="Q55" i="12"/>
  <c r="BD55" i="12"/>
  <c r="AV55" i="12"/>
  <c r="AN55" i="12"/>
  <c r="AF55" i="12"/>
  <c r="X55" i="12"/>
  <c r="P55" i="12"/>
  <c r="BC55" i="12"/>
  <c r="AU55" i="12"/>
  <c r="AM55" i="12"/>
  <c r="AE55" i="12"/>
  <c r="W55" i="12"/>
  <c r="O55" i="12"/>
  <c r="BB55" i="12"/>
  <c r="AT55" i="12"/>
  <c r="AL55" i="12"/>
  <c r="AD55" i="12"/>
  <c r="V55" i="12"/>
  <c r="N55" i="12"/>
  <c r="AU47" i="18"/>
  <c r="BB47" i="20"/>
  <c r="CI47" i="18"/>
  <c r="AW47" i="22"/>
  <c r="CY46" i="20"/>
  <c r="CX46" i="18"/>
  <c r="EA46" i="20"/>
  <c r="DP46" i="21"/>
  <c r="DN46" i="24"/>
  <c r="DZ46" i="26"/>
  <c r="EF46" i="22"/>
  <c r="CO46" i="26"/>
  <c r="BF48" i="25"/>
  <c r="CH48" i="26"/>
  <c r="CH48" i="16"/>
  <c r="BK48" i="17"/>
  <c r="BA48" i="19"/>
  <c r="CD48" i="22"/>
  <c r="CD48" i="21"/>
  <c r="BH48" i="22"/>
  <c r="AR48" i="18"/>
  <c r="AJ48" i="18"/>
  <c r="AB48" i="18"/>
  <c r="T48" i="18"/>
  <c r="L48" i="18"/>
  <c r="D48" i="18"/>
  <c r="AN48" i="18"/>
  <c r="AE48" i="18"/>
  <c r="V48" i="18"/>
  <c r="M48" i="18"/>
  <c r="C48" i="18"/>
  <c r="BP48" i="18" s="1"/>
  <c r="AM48" i="18"/>
  <c r="AD48" i="18"/>
  <c r="U48" i="18"/>
  <c r="K48" i="18"/>
  <c r="B48" i="18"/>
  <c r="AL48" i="18"/>
  <c r="AC48" i="18"/>
  <c r="S48" i="18"/>
  <c r="J48" i="18"/>
  <c r="AT48" i="18"/>
  <c r="CM48" i="18" s="1"/>
  <c r="AK48" i="18"/>
  <c r="AA48" i="18"/>
  <c r="R48" i="18"/>
  <c r="I48" i="18"/>
  <c r="AI48" i="18"/>
  <c r="Q48" i="18"/>
  <c r="BJ48" i="18" s="1"/>
  <c r="AH48" i="18"/>
  <c r="P48" i="18"/>
  <c r="AG48" i="18"/>
  <c r="O48" i="18"/>
  <c r="AS48" i="18"/>
  <c r="W48" i="18"/>
  <c r="AQ48" i="18"/>
  <c r="N48" i="18"/>
  <c r="AP48" i="18"/>
  <c r="CI48" i="18" s="1"/>
  <c r="H48" i="18"/>
  <c r="AO48" i="18"/>
  <c r="G48" i="18"/>
  <c r="AF48" i="18"/>
  <c r="Z48" i="18"/>
  <c r="Y48" i="18"/>
  <c r="X48" i="18"/>
  <c r="E48" i="18"/>
  <c r="AX48" i="18" s="1"/>
  <c r="F48" i="18"/>
  <c r="BI47" i="18"/>
  <c r="CS46" i="16"/>
  <c r="CW46" i="20"/>
  <c r="DC46" i="16"/>
  <c r="EE46" i="23"/>
  <c r="BC55" i="4"/>
  <c r="AU55" i="4"/>
  <c r="AM55" i="4"/>
  <c r="AE55" i="4"/>
  <c r="W55" i="4"/>
  <c r="O55" i="4"/>
  <c r="BB55" i="4"/>
  <c r="AT55" i="4"/>
  <c r="AL55" i="4"/>
  <c r="AD55" i="4"/>
  <c r="V55" i="4"/>
  <c r="N55" i="4"/>
  <c r="AX55" i="4"/>
  <c r="AP55" i="4"/>
  <c r="AH55" i="4"/>
  <c r="Z55" i="4"/>
  <c r="R55" i="4"/>
  <c r="AW55" i="4"/>
  <c r="AO55" i="4"/>
  <c r="AG55" i="4"/>
  <c r="Y55" i="4"/>
  <c r="Q55" i="4"/>
  <c r="AV55" i="4"/>
  <c r="AF55" i="4"/>
  <c r="P55" i="4"/>
  <c r="AS55" i="4"/>
  <c r="AC55" i="4"/>
  <c r="M55" i="4"/>
  <c r="AR55" i="4"/>
  <c r="L55" i="4"/>
  <c r="BD55" i="4"/>
  <c r="AN55" i="4"/>
  <c r="X55" i="4"/>
  <c r="AB55" i="4"/>
  <c r="AQ55" i="4"/>
  <c r="AA55" i="4"/>
  <c r="BA55" i="4"/>
  <c r="AK55" i="4"/>
  <c r="U55" i="4"/>
  <c r="AZ55" i="4"/>
  <c r="AJ55" i="4"/>
  <c r="T55" i="4"/>
  <c r="AY55" i="4"/>
  <c r="AI55" i="4"/>
  <c r="S55" i="4"/>
  <c r="CT46" i="25"/>
  <c r="CX46" i="22"/>
  <c r="DA46" i="19"/>
  <c r="DI46" i="16"/>
  <c r="DJ46" i="17"/>
  <c r="DG46" i="24"/>
  <c r="DL46" i="19"/>
  <c r="DC46" i="26"/>
  <c r="DE46" i="23"/>
  <c r="ED46" i="16"/>
  <c r="DL46" i="17"/>
  <c r="DS46" i="25"/>
  <c r="DP46" i="24"/>
  <c r="DC46" i="25"/>
  <c r="CQ46" i="21"/>
  <c r="DK46" i="23"/>
  <c r="DP46" i="16"/>
  <c r="DZ46" i="17"/>
  <c r="CZ46" i="17"/>
  <c r="CN46" i="22"/>
  <c r="DW46" i="20"/>
  <c r="CS46" i="26"/>
  <c r="DB46" i="19"/>
  <c r="DK46" i="24"/>
  <c r="DC46" i="24"/>
  <c r="DK46" i="26"/>
  <c r="DZ46" i="19"/>
  <c r="DK46" i="16"/>
  <c r="DT46" i="21"/>
  <c r="DZ46" i="23"/>
  <c r="DB46" i="22"/>
  <c r="DI46" i="26"/>
  <c r="DF46" i="16"/>
  <c r="CV46" i="24"/>
  <c r="EC46" i="17"/>
  <c r="DU46" i="17"/>
  <c r="DQ46" i="16"/>
  <c r="A62" i="9"/>
  <c r="H61" i="9"/>
  <c r="G61" i="9"/>
  <c r="D61" i="9"/>
  <c r="F61" i="9"/>
  <c r="E61" i="9"/>
  <c r="C61" i="9"/>
  <c r="B61" i="9"/>
  <c r="A62" i="6"/>
  <c r="H61" i="6"/>
  <c r="G61" i="6"/>
  <c r="F61" i="6"/>
  <c r="E61" i="6"/>
  <c r="D61" i="6"/>
  <c r="C61" i="6"/>
  <c r="B61" i="6"/>
  <c r="BD55" i="5"/>
  <c r="AV55" i="5"/>
  <c r="AN55" i="5"/>
  <c r="AF55" i="5"/>
  <c r="X55" i="5"/>
  <c r="P55" i="5"/>
  <c r="BC55" i="5"/>
  <c r="AU55" i="5"/>
  <c r="AM55" i="5"/>
  <c r="AE55" i="5"/>
  <c r="W55" i="5"/>
  <c r="O55" i="5"/>
  <c r="AY55" i="5"/>
  <c r="AQ55" i="5"/>
  <c r="AI55" i="5"/>
  <c r="AA55" i="5"/>
  <c r="S55" i="5"/>
  <c r="AX55" i="5"/>
  <c r="AP55" i="5"/>
  <c r="AH55" i="5"/>
  <c r="Z55" i="5"/>
  <c r="R55" i="5"/>
  <c r="BA55" i="5"/>
  <c r="AK55" i="5"/>
  <c r="U55" i="5"/>
  <c r="AZ55" i="5"/>
  <c r="AJ55" i="5"/>
  <c r="T55" i="5"/>
  <c r="AW55" i="5"/>
  <c r="AG55" i="5"/>
  <c r="Q55" i="5"/>
  <c r="AT55" i="5"/>
  <c r="AD55" i="5"/>
  <c r="N55" i="5"/>
  <c r="AS55" i="5"/>
  <c r="AC55" i="5"/>
  <c r="M55" i="5"/>
  <c r="AR55" i="5"/>
  <c r="AB55" i="5"/>
  <c r="L55" i="5"/>
  <c r="AO55" i="5"/>
  <c r="Y55" i="5"/>
  <c r="BB55" i="5"/>
  <c r="AL55" i="5"/>
  <c r="V55" i="5"/>
  <c r="BU47" i="21"/>
  <c r="BH47" i="21"/>
  <c r="DY47" i="21" s="1"/>
  <c r="DS46" i="18"/>
  <c r="BW47" i="22"/>
  <c r="BP47" i="21"/>
  <c r="DU46" i="22"/>
  <c r="BU47" i="24"/>
  <c r="CH47" i="21"/>
  <c r="BG47" i="20"/>
  <c r="X55" i="13"/>
  <c r="AO55" i="13"/>
  <c r="AA55" i="13"/>
  <c r="CZ46" i="20"/>
  <c r="DR46" i="23"/>
  <c r="CT46" i="16"/>
  <c r="DK46" i="19"/>
  <c r="CF47" i="20"/>
  <c r="BR47" i="22"/>
  <c r="DJ46" i="26"/>
  <c r="BQ47" i="20"/>
  <c r="CY46" i="21"/>
  <c r="DP46" i="22"/>
  <c r="J55" i="12"/>
  <c r="I55" i="12"/>
  <c r="K55" i="12"/>
  <c r="BC47" i="22"/>
  <c r="BE47" i="18"/>
  <c r="EF46" i="16"/>
  <c r="B60" i="7"/>
  <c r="H60" i="7"/>
  <c r="A61" i="7"/>
  <c r="G60" i="7"/>
  <c r="F60" i="7"/>
  <c r="E60" i="7"/>
  <c r="C60" i="7"/>
  <c r="D60" i="7"/>
  <c r="CL47" i="22"/>
  <c r="CJ47" i="18"/>
  <c r="CX46" i="17"/>
  <c r="DO46" i="23"/>
  <c r="DY46" i="24"/>
  <c r="CO46" i="19"/>
  <c r="CN46" i="18"/>
  <c r="EE46" i="22"/>
  <c r="DN46" i="16"/>
  <c r="CN46" i="20"/>
  <c r="BW48" i="23"/>
  <c r="BI48" i="24"/>
  <c r="BZ48" i="26"/>
  <c r="BZ48" i="16"/>
  <c r="BJ48" i="17"/>
  <c r="CM48" i="22"/>
  <c r="CM48" i="21"/>
  <c r="BP48" i="23"/>
  <c r="AT48" i="20"/>
  <c r="AL48" i="20"/>
  <c r="AD48" i="20"/>
  <c r="V48" i="20"/>
  <c r="N48" i="20"/>
  <c r="F48" i="20"/>
  <c r="AR48" i="20"/>
  <c r="AJ48" i="20"/>
  <c r="AB48" i="20"/>
  <c r="T48" i="20"/>
  <c r="BM48" i="20" s="1"/>
  <c r="L48" i="20"/>
  <c r="D48" i="20"/>
  <c r="AQ48" i="20"/>
  <c r="AG48" i="20"/>
  <c r="W48" i="20"/>
  <c r="K48" i="20"/>
  <c r="AP48" i="20"/>
  <c r="AF48" i="20"/>
  <c r="BY48" i="20" s="1"/>
  <c r="U48" i="20"/>
  <c r="J48" i="20"/>
  <c r="AO48" i="20"/>
  <c r="AE48" i="20"/>
  <c r="S48" i="20"/>
  <c r="I48" i="20"/>
  <c r="AN48" i="20"/>
  <c r="AC48" i="20"/>
  <c r="BV48" i="20" s="1"/>
  <c r="R48" i="20"/>
  <c r="H48" i="20"/>
  <c r="AM48" i="20"/>
  <c r="AA48" i="20"/>
  <c r="Q48" i="20"/>
  <c r="G48" i="20"/>
  <c r="AK48" i="20"/>
  <c r="Z48" i="20"/>
  <c r="BS48" i="20" s="1"/>
  <c r="P48" i="20"/>
  <c r="E48" i="20"/>
  <c r="AI48" i="20"/>
  <c r="AH48" i="20"/>
  <c r="X48" i="20"/>
  <c r="M48" i="20"/>
  <c r="C48" i="20"/>
  <c r="B48" i="20"/>
  <c r="AU48" i="20" s="1"/>
  <c r="AS48" i="20"/>
  <c r="O48" i="20"/>
  <c r="Y48" i="20"/>
  <c r="DV46" i="21"/>
  <c r="DN46" i="23"/>
  <c r="CP46" i="21"/>
  <c r="J55" i="10"/>
  <c r="I55" i="10"/>
  <c r="K55" i="10"/>
  <c r="CP46" i="18"/>
  <c r="DG46" i="18"/>
  <c r="CR46" i="23"/>
  <c r="CU46" i="20"/>
  <c r="CN46" i="26"/>
  <c r="EE46" i="19"/>
  <c r="CR46" i="24"/>
  <c r="CZ46" i="25"/>
  <c r="DF46" i="17"/>
  <c r="CX46" i="24"/>
  <c r="EC46" i="26"/>
  <c r="DM46" i="23"/>
  <c r="DZ46" i="16"/>
  <c r="CS46" i="17"/>
  <c r="CN46" i="25"/>
  <c r="CT46" i="17"/>
  <c r="ED46" i="18"/>
  <c r="DQ46" i="22"/>
  <c r="CQ46" i="23"/>
  <c r="DB46" i="16"/>
  <c r="DX46" i="17"/>
  <c r="DW46" i="25"/>
  <c r="CX46" i="26"/>
  <c r="EE46" i="20"/>
  <c r="DC46" i="23"/>
  <c r="CP46" i="19"/>
  <c r="EF46" i="25"/>
  <c r="CU46" i="25"/>
  <c r="CW46" i="26"/>
  <c r="EA46" i="16"/>
  <c r="DR46" i="17"/>
  <c r="DC46" i="21"/>
  <c r="DA46" i="23"/>
  <c r="CQ46" i="24"/>
  <c r="DX46" i="22"/>
  <c r="CX46" i="23"/>
  <c r="DG46" i="16"/>
  <c r="DE46" i="24"/>
  <c r="DH46" i="25"/>
  <c r="DD46" i="25"/>
  <c r="DW46" i="17"/>
  <c r="BC48" i="18" l="1"/>
  <c r="AY48" i="19"/>
  <c r="BT48" i="25"/>
  <c r="AV48" i="21"/>
  <c r="EA48" i="21" s="1"/>
  <c r="CD48" i="20"/>
  <c r="CM48" i="20"/>
  <c r="BZ48" i="17"/>
  <c r="BQ48" i="18"/>
  <c r="BU48" i="18"/>
  <c r="BR48" i="19"/>
  <c r="BX48" i="19"/>
  <c r="AW48" i="17"/>
  <c r="CP48" i="17" s="1"/>
  <c r="BR48" i="17"/>
  <c r="BX48" i="16"/>
  <c r="AU48" i="22"/>
  <c r="BN48" i="23"/>
  <c r="BB48" i="20"/>
  <c r="BP48" i="25"/>
  <c r="BV48" i="18"/>
  <c r="CD48" i="23"/>
  <c r="DW48" i="23" s="1"/>
  <c r="CH48" i="19"/>
  <c r="BS48" i="16"/>
  <c r="CA48" i="26"/>
  <c r="CF48" i="19"/>
  <c r="BG48" i="22"/>
  <c r="CB48" i="20"/>
  <c r="CH48" i="20"/>
  <c r="BG48" i="20"/>
  <c r="CM48" i="16"/>
  <c r="EF48" i="16" s="1"/>
  <c r="BJ48" i="24"/>
  <c r="BI48" i="22"/>
  <c r="BH48" i="18"/>
  <c r="BD48" i="18"/>
  <c r="BH48" i="16"/>
  <c r="BK48" i="24"/>
  <c r="BF48" i="21"/>
  <c r="BO48" i="26"/>
  <c r="BE48" i="26"/>
  <c r="BD48" i="26"/>
  <c r="BD48" i="19"/>
  <c r="AZ48" i="21"/>
  <c r="CG48" i="23"/>
  <c r="CA48" i="25"/>
  <c r="AV48" i="25"/>
  <c r="DD48" i="25" s="1"/>
  <c r="AV48" i="17"/>
  <c r="DB48" i="17" s="1"/>
  <c r="BC48" i="17"/>
  <c r="BQ48" i="21"/>
  <c r="CF48" i="24"/>
  <c r="CA48" i="16"/>
  <c r="BE48" i="23"/>
  <c r="CJ48" i="21"/>
  <c r="CJ48" i="23"/>
  <c r="EC48" i="23" s="1"/>
  <c r="EF47" i="22"/>
  <c r="BN48" i="22"/>
  <c r="BH48" i="20"/>
  <c r="AX48" i="20"/>
  <c r="BA48" i="20"/>
  <c r="BC48" i="20"/>
  <c r="AW48" i="20"/>
  <c r="BO48" i="20"/>
  <c r="BJ48" i="25"/>
  <c r="DC48" i="25" s="1"/>
  <c r="BZ48" i="24"/>
  <c r="DP47" i="22"/>
  <c r="BN48" i="18"/>
  <c r="AW48" i="18"/>
  <c r="CD48" i="17"/>
  <c r="BA48" i="16"/>
  <c r="BF48" i="23"/>
  <c r="CI48" i="23"/>
  <c r="EB48" i="23" s="1"/>
  <c r="CJ48" i="26"/>
  <c r="BQ48" i="26"/>
  <c r="CG48" i="26"/>
  <c r="BM48" i="26"/>
  <c r="CK48" i="19"/>
  <c r="AU48" i="19"/>
  <c r="BL48" i="19"/>
  <c r="AW48" i="25"/>
  <c r="EF48" i="25" s="1"/>
  <c r="BX48" i="25"/>
  <c r="BD48" i="25"/>
  <c r="CL48" i="25"/>
  <c r="BT48" i="17"/>
  <c r="BN48" i="17"/>
  <c r="BQ48" i="22"/>
  <c r="CJ48" i="24"/>
  <c r="AV48" i="24"/>
  <c r="BO48" i="24"/>
  <c r="BN48" i="16"/>
  <c r="BT48" i="16"/>
  <c r="BR48" i="16"/>
  <c r="DE47" i="19"/>
  <c r="AY48" i="21"/>
  <c r="CB48" i="22"/>
  <c r="BO48" i="22"/>
  <c r="BM48" i="18"/>
  <c r="AU48" i="21"/>
  <c r="BP48" i="20"/>
  <c r="BI48" i="25"/>
  <c r="BF48" i="16"/>
  <c r="BU48" i="26"/>
  <c r="BG48" i="19"/>
  <c r="BG48" i="21"/>
  <c r="CZ48" i="21" s="1"/>
  <c r="CB48" i="25"/>
  <c r="BE48" i="17"/>
  <c r="CL48" i="16"/>
  <c r="EE48" i="16" s="1"/>
  <c r="CC48" i="24"/>
  <c r="BV48" i="23"/>
  <c r="BD48" i="21"/>
  <c r="CF48" i="23"/>
  <c r="DY48" i="23" s="1"/>
  <c r="BD48" i="20"/>
  <c r="BI48" i="26"/>
  <c r="CB48" i="18"/>
  <c r="CC48" i="26"/>
  <c r="CA48" i="19"/>
  <c r="BU48" i="16"/>
  <c r="BR48" i="20"/>
  <c r="CF48" i="20"/>
  <c r="CJ48" i="20"/>
  <c r="BZ48" i="23"/>
  <c r="AZ48" i="18"/>
  <c r="BT48" i="18"/>
  <c r="CG48" i="18"/>
  <c r="CD48" i="16"/>
  <c r="BA48" i="25"/>
  <c r="CH48" i="23"/>
  <c r="DA47" i="18"/>
  <c r="BS48" i="22"/>
  <c r="CI48" i="22"/>
  <c r="AW48" i="26"/>
  <c r="DB48" i="26" s="1"/>
  <c r="CF48" i="26"/>
  <c r="BV48" i="19"/>
  <c r="BU48" i="22"/>
  <c r="AW48" i="24"/>
  <c r="DK47" i="23"/>
  <c r="BM48" i="25"/>
  <c r="BD48" i="17"/>
  <c r="CC48" i="17"/>
  <c r="CE48" i="23"/>
  <c r="CL48" i="24"/>
  <c r="CK48" i="24"/>
  <c r="CA48" i="24"/>
  <c r="CB48" i="16"/>
  <c r="BB48" i="21"/>
  <c r="CL48" i="20"/>
  <c r="BI48" i="20"/>
  <c r="BK48" i="20"/>
  <c r="BN48" i="20"/>
  <c r="BE48" i="20"/>
  <c r="BW48" i="20"/>
  <c r="BZ48" i="25"/>
  <c r="DS48" i="25" s="1"/>
  <c r="CX47" i="18"/>
  <c r="DR47" i="18"/>
  <c r="AY48" i="18"/>
  <c r="BA48" i="18"/>
  <c r="BE48" i="18"/>
  <c r="CD48" i="19"/>
  <c r="BK48" i="26"/>
  <c r="CH48" i="25"/>
  <c r="EA48" i="25" s="1"/>
  <c r="BF48" i="24"/>
  <c r="CK48" i="26"/>
  <c r="BB48" i="26"/>
  <c r="CB48" i="26"/>
  <c r="BC48" i="26"/>
  <c r="BV48" i="26"/>
  <c r="BQ48" i="19"/>
  <c r="BB48" i="19"/>
  <c r="BC48" i="19"/>
  <c r="BT48" i="19"/>
  <c r="CL48" i="19"/>
  <c r="BG48" i="17"/>
  <c r="AX48" i="17"/>
  <c r="CF48" i="25"/>
  <c r="CC48" i="25"/>
  <c r="DV48" i="25" s="1"/>
  <c r="AY48" i="25"/>
  <c r="BX48" i="17"/>
  <c r="BB48" i="17"/>
  <c r="DU47" i="24"/>
  <c r="CJ48" i="16"/>
  <c r="BV48" i="21"/>
  <c r="BX48" i="21"/>
  <c r="AY48" i="23"/>
  <c r="CR48" i="23" s="1"/>
  <c r="DH47" i="25"/>
  <c r="DW47" i="21"/>
  <c r="CF48" i="18"/>
  <c r="BU48" i="20"/>
  <c r="AZ48" i="26"/>
  <c r="CE48" i="20"/>
  <c r="CA48" i="18"/>
  <c r="BN48" i="21"/>
  <c r="CI48" i="20"/>
  <c r="BJ48" i="19"/>
  <c r="BI48" i="18"/>
  <c r="DY47" i="20"/>
  <c r="BL48" i="18"/>
  <c r="BH48" i="23"/>
  <c r="CH48" i="17"/>
  <c r="CI48" i="16"/>
  <c r="AY48" i="26"/>
  <c r="BS48" i="19"/>
  <c r="AZ48" i="25"/>
  <c r="AX48" i="22"/>
  <c r="BO48" i="25"/>
  <c r="BL48" i="22"/>
  <c r="BY48" i="23"/>
  <c r="BV48" i="24"/>
  <c r="BB48" i="16"/>
  <c r="BT48" i="22"/>
  <c r="AZ48" i="20"/>
  <c r="BP48" i="16"/>
  <c r="DI48" i="16" s="1"/>
  <c r="BJ48" i="21"/>
  <c r="BW48" i="25"/>
  <c r="BR48" i="18"/>
  <c r="BF48" i="18"/>
  <c r="BF48" i="17"/>
  <c r="CY48" i="17" s="1"/>
  <c r="DA47" i="16"/>
  <c r="BN48" i="26"/>
  <c r="BO48" i="19"/>
  <c r="AW48" i="21"/>
  <c r="DN47" i="25"/>
  <c r="CJ48" i="25"/>
  <c r="CF48" i="17"/>
  <c r="DY48" i="17" s="1"/>
  <c r="CE48" i="17"/>
  <c r="CE48" i="16"/>
  <c r="BY48" i="24"/>
  <c r="DR48" i="24" s="1"/>
  <c r="CB48" i="24"/>
  <c r="BC48" i="24"/>
  <c r="AV48" i="16"/>
  <c r="BC48" i="16"/>
  <c r="BC48" i="21"/>
  <c r="DO48" i="21" s="1"/>
  <c r="CK48" i="21"/>
  <c r="DG48" i="21" s="1"/>
  <c r="BO48" i="23"/>
  <c r="BT48" i="23"/>
  <c r="AV48" i="22"/>
  <c r="CN48" i="22" s="1"/>
  <c r="BQ48" i="20"/>
  <c r="BJ48" i="20"/>
  <c r="BL48" i="20"/>
  <c r="CK48" i="20"/>
  <c r="BP48" i="17"/>
  <c r="DN48" i="17" s="1"/>
  <c r="BP48" i="26"/>
  <c r="BJ48" i="22"/>
  <c r="BW48" i="16"/>
  <c r="DP48" i="16" s="1"/>
  <c r="DN47" i="24"/>
  <c r="J56" i="2"/>
  <c r="BS48" i="18"/>
  <c r="BB48" i="18"/>
  <c r="CE48" i="18"/>
  <c r="BO48" i="18"/>
  <c r="CK48" i="18"/>
  <c r="BK48" i="22"/>
  <c r="CH48" i="21"/>
  <c r="BF48" i="19"/>
  <c r="DI47" i="23"/>
  <c r="AX48" i="26"/>
  <c r="CL48" i="26"/>
  <c r="AV48" i="26"/>
  <c r="AZ48" i="16"/>
  <c r="BG48" i="23"/>
  <c r="CZ48" i="23" s="1"/>
  <c r="BY48" i="25"/>
  <c r="AU48" i="25"/>
  <c r="DQ48" i="25" s="1"/>
  <c r="BR48" i="25"/>
  <c r="BN48" i="25"/>
  <c r="CE48" i="25"/>
  <c r="BM48" i="17"/>
  <c r="BY48" i="17"/>
  <c r="AU48" i="24"/>
  <c r="ED48" i="24" s="1"/>
  <c r="BM48" i="24"/>
  <c r="BE48" i="16"/>
  <c r="CF48" i="16"/>
  <c r="BT48" i="21"/>
  <c r="AS56" i="2"/>
  <c r="CK48" i="23"/>
  <c r="AO56" i="2"/>
  <c r="BD48" i="22"/>
  <c r="CU47" i="22"/>
  <c r="CK48" i="25"/>
  <c r="CF48" i="21"/>
  <c r="CG48" i="20"/>
  <c r="BW48" i="24"/>
  <c r="BG48" i="18"/>
  <c r="AV48" i="18"/>
  <c r="DB48" i="18" s="1"/>
  <c r="BA48" i="21"/>
  <c r="EA47" i="19"/>
  <c r="BR48" i="26"/>
  <c r="CJ48" i="19"/>
  <c r="CG48" i="16"/>
  <c r="DZ48" i="16" s="1"/>
  <c r="AY48" i="17"/>
  <c r="BX48" i="24"/>
  <c r="CK48" i="16"/>
  <c r="CA48" i="21"/>
  <c r="BD48" i="23"/>
  <c r="CW48" i="23" s="1"/>
  <c r="BF48" i="20"/>
  <c r="CC48" i="20"/>
  <c r="EA47" i="21"/>
  <c r="CJ48" i="18"/>
  <c r="CC48" i="18"/>
  <c r="BY48" i="19"/>
  <c r="AX48" i="19"/>
  <c r="BB48" i="25"/>
  <c r="BL48" i="17"/>
  <c r="BO48" i="17"/>
  <c r="BL48" i="23"/>
  <c r="CS48" i="23" s="1"/>
  <c r="CL48" i="21"/>
  <c r="BD48" i="24"/>
  <c r="BV48" i="16"/>
  <c r="CC48" i="16"/>
  <c r="AU48" i="23"/>
  <c r="DH48" i="23" s="1"/>
  <c r="CC48" i="23"/>
  <c r="CA48" i="20"/>
  <c r="BT48" i="20"/>
  <c r="BX48" i="20"/>
  <c r="AY48" i="20"/>
  <c r="CM48" i="17"/>
  <c r="EF48" i="17" s="1"/>
  <c r="CM48" i="25"/>
  <c r="BJ48" i="23"/>
  <c r="BZ48" i="22"/>
  <c r="BW48" i="17"/>
  <c r="BY48" i="18"/>
  <c r="CL48" i="18"/>
  <c r="BK48" i="18"/>
  <c r="CH48" i="18"/>
  <c r="BX48" i="18"/>
  <c r="BA48" i="24"/>
  <c r="BK48" i="23"/>
  <c r="CQ47" i="17"/>
  <c r="CX47" i="16"/>
  <c r="BS48" i="21"/>
  <c r="CI48" i="21"/>
  <c r="DE47" i="26"/>
  <c r="BT48" i="26"/>
  <c r="BG48" i="26"/>
  <c r="CI48" i="26"/>
  <c r="BX48" i="26"/>
  <c r="CC48" i="19"/>
  <c r="BM48" i="19"/>
  <c r="BU48" i="19"/>
  <c r="BN48" i="19"/>
  <c r="CE48" i="19"/>
  <c r="AZ48" i="17"/>
  <c r="CS48" i="17" s="1"/>
  <c r="AW48" i="23"/>
  <c r="DW47" i="26"/>
  <c r="BE48" i="25"/>
  <c r="BV48" i="25"/>
  <c r="BV48" i="17"/>
  <c r="DO48" i="17" s="1"/>
  <c r="CK48" i="17"/>
  <c r="CZ48" i="17" s="1"/>
  <c r="BQ48" i="17"/>
  <c r="DJ48" i="17" s="1"/>
  <c r="CL48" i="17"/>
  <c r="EB47" i="20"/>
  <c r="BE48" i="24"/>
  <c r="BT48" i="24"/>
  <c r="DZ48" i="24" s="1"/>
  <c r="AY48" i="24"/>
  <c r="BM48" i="16"/>
  <c r="BC48" i="23"/>
  <c r="CV48" i="23" s="1"/>
  <c r="BM48" i="21"/>
  <c r="CC48" i="21"/>
  <c r="DV48" i="21" s="1"/>
  <c r="CB48" i="21"/>
  <c r="CA48" i="23"/>
  <c r="DT48" i="23" s="1"/>
  <c r="CB48" i="23"/>
  <c r="DR48" i="23" s="1"/>
  <c r="CF48" i="22"/>
  <c r="DT48" i="21"/>
  <c r="ED48" i="21"/>
  <c r="DM48" i="21"/>
  <c r="DF48" i="21"/>
  <c r="DY48" i="21"/>
  <c r="CO48" i="17"/>
  <c r="DH48" i="24"/>
  <c r="DQ48" i="21"/>
  <c r="CT48" i="17"/>
  <c r="CU47" i="20"/>
  <c r="CO47" i="18"/>
  <c r="DY47" i="18"/>
  <c r="CG48" i="19"/>
  <c r="AW48" i="19"/>
  <c r="DD48" i="19" s="1"/>
  <c r="DL47" i="22"/>
  <c r="ED47" i="21"/>
  <c r="DK47" i="20"/>
  <c r="CR47" i="16"/>
  <c r="DD47" i="18"/>
  <c r="BB56" i="3"/>
  <c r="AT56" i="3"/>
  <c r="AL56" i="3"/>
  <c r="AD56" i="3"/>
  <c r="V56" i="3"/>
  <c r="N56" i="3"/>
  <c r="BA56" i="3"/>
  <c r="AS56" i="3"/>
  <c r="AK56" i="3"/>
  <c r="AC56" i="3"/>
  <c r="U56" i="3"/>
  <c r="M56" i="3"/>
  <c r="AW56" i="3"/>
  <c r="AO56" i="3"/>
  <c r="AG56" i="3"/>
  <c r="Y56" i="3"/>
  <c r="Q56" i="3"/>
  <c r="BD56" i="3"/>
  <c r="AV56" i="3"/>
  <c r="AN56" i="3"/>
  <c r="AF56" i="3"/>
  <c r="X56" i="3"/>
  <c r="P56" i="3"/>
  <c r="AY56" i="3"/>
  <c r="AI56" i="3"/>
  <c r="S56" i="3"/>
  <c r="AH56" i="3"/>
  <c r="AU56" i="3"/>
  <c r="AE56" i="3"/>
  <c r="O56" i="3"/>
  <c r="AZ56" i="3"/>
  <c r="AJ56" i="3"/>
  <c r="T56" i="3"/>
  <c r="AX56" i="3"/>
  <c r="R56" i="3"/>
  <c r="AR56" i="3"/>
  <c r="AB56" i="3"/>
  <c r="L56" i="3"/>
  <c r="AQ56" i="3"/>
  <c r="AA56" i="3"/>
  <c r="AP56" i="3"/>
  <c r="Z56" i="3"/>
  <c r="BC56" i="3"/>
  <c r="AM56" i="3"/>
  <c r="W56" i="3"/>
  <c r="K56" i="3"/>
  <c r="J56" i="3"/>
  <c r="I56" i="3"/>
  <c r="BL48" i="25"/>
  <c r="DE48" i="25" s="1"/>
  <c r="CN47" i="16"/>
  <c r="DZ47" i="17"/>
  <c r="BR48" i="24"/>
  <c r="DO47" i="18"/>
  <c r="EC47" i="21"/>
  <c r="CS47" i="17"/>
  <c r="CZ47" i="16"/>
  <c r="AU48" i="17"/>
  <c r="ED47" i="18"/>
  <c r="A50" i="26"/>
  <c r="A50" i="25"/>
  <c r="A50" i="24"/>
  <c r="A50" i="23"/>
  <c r="A50" i="22"/>
  <c r="A50" i="21"/>
  <c r="A50" i="20"/>
  <c r="A50" i="19"/>
  <c r="A50" i="18"/>
  <c r="A50" i="17"/>
  <c r="A50" i="16"/>
  <c r="AQ50" i="15"/>
  <c r="AI50" i="15"/>
  <c r="AA50" i="15"/>
  <c r="S50" i="15"/>
  <c r="K50" i="15"/>
  <c r="C50" i="15"/>
  <c r="A51" i="15"/>
  <c r="AL50" i="15"/>
  <c r="AC50" i="15"/>
  <c r="T50" i="15"/>
  <c r="J50" i="15"/>
  <c r="AT50" i="15"/>
  <c r="AK50" i="15"/>
  <c r="AB50" i="15"/>
  <c r="R50" i="15"/>
  <c r="I50" i="15"/>
  <c r="AR50" i="15"/>
  <c r="AH50" i="15"/>
  <c r="Y50" i="15"/>
  <c r="P50" i="15"/>
  <c r="G50" i="15"/>
  <c r="AG50" i="15"/>
  <c r="U50" i="15"/>
  <c r="E50" i="15"/>
  <c r="AF50" i="15"/>
  <c r="Q50" i="15"/>
  <c r="D50" i="15"/>
  <c r="AP50" i="15"/>
  <c r="AD50" i="15"/>
  <c r="N50" i="15"/>
  <c r="X50" i="15"/>
  <c r="B50" i="15"/>
  <c r="AS50" i="15"/>
  <c r="W50" i="15"/>
  <c r="AO50" i="15"/>
  <c r="V50" i="15"/>
  <c r="AN50" i="15"/>
  <c r="O50" i="15"/>
  <c r="AJ50" i="15"/>
  <c r="L50" i="15"/>
  <c r="Z50" i="15"/>
  <c r="F50" i="15"/>
  <c r="AM50" i="15"/>
  <c r="AE50" i="15"/>
  <c r="M50" i="15"/>
  <c r="H50" i="15"/>
  <c r="AR49" i="18"/>
  <c r="AJ49" i="18"/>
  <c r="AB49" i="18"/>
  <c r="T49" i="18"/>
  <c r="BM49" i="18" s="1"/>
  <c r="L49" i="18"/>
  <c r="D49" i="18"/>
  <c r="CM49" i="18" s="1"/>
  <c r="AO49" i="18"/>
  <c r="AF49" i="18"/>
  <c r="W49" i="18"/>
  <c r="N49" i="18"/>
  <c r="E49" i="18"/>
  <c r="BE49" i="18" s="1"/>
  <c r="AN49" i="18"/>
  <c r="CG49" i="18" s="1"/>
  <c r="AE49" i="18"/>
  <c r="V49" i="18"/>
  <c r="M49" i="18"/>
  <c r="C49" i="18"/>
  <c r="AM49" i="18"/>
  <c r="AD49" i="18"/>
  <c r="U49" i="18"/>
  <c r="K49" i="18"/>
  <c r="BD49" i="18" s="1"/>
  <c r="B49" i="18"/>
  <c r="AL49" i="18"/>
  <c r="AC49" i="18"/>
  <c r="S49" i="18"/>
  <c r="J49" i="18"/>
  <c r="AT49" i="18"/>
  <c r="AA49" i="18"/>
  <c r="BT49" i="18" s="1"/>
  <c r="I49" i="18"/>
  <c r="BX49" i="18" s="1"/>
  <c r="AS49" i="18"/>
  <c r="Z49" i="18"/>
  <c r="H49" i="18"/>
  <c r="CE49" i="18" s="1"/>
  <c r="AQ49" i="18"/>
  <c r="Y49" i="18"/>
  <c r="G49" i="18"/>
  <c r="AG49" i="18"/>
  <c r="X49" i="18"/>
  <c r="BQ49" i="18" s="1"/>
  <c r="R49" i="18"/>
  <c r="Q49" i="18"/>
  <c r="P49" i="18"/>
  <c r="O49" i="18"/>
  <c r="F49" i="18"/>
  <c r="AK49" i="18"/>
  <c r="AP49" i="18"/>
  <c r="AI49" i="18"/>
  <c r="CB49" i="18" s="1"/>
  <c r="AH49" i="18"/>
  <c r="AM49" i="26"/>
  <c r="AE49" i="26"/>
  <c r="W49" i="26"/>
  <c r="O49" i="26"/>
  <c r="G49" i="26"/>
  <c r="AN49" i="26"/>
  <c r="AD49" i="26"/>
  <c r="BW49" i="26" s="1"/>
  <c r="U49" i="26"/>
  <c r="L49" i="26"/>
  <c r="C49" i="26"/>
  <c r="AV49" i="26" s="1"/>
  <c r="AL49" i="26"/>
  <c r="AC49" i="26"/>
  <c r="T49" i="26"/>
  <c r="K49" i="26"/>
  <c r="BD49" i="26" s="1"/>
  <c r="B49" i="26"/>
  <c r="BX49" i="26" s="1"/>
  <c r="AJ49" i="26"/>
  <c r="Y49" i="26"/>
  <c r="M49" i="26"/>
  <c r="AT49" i="26"/>
  <c r="AI49" i="26"/>
  <c r="X49" i="26"/>
  <c r="J49" i="26"/>
  <c r="AS49" i="26"/>
  <c r="CL49" i="26" s="1"/>
  <c r="AH49" i="26"/>
  <c r="V49" i="26"/>
  <c r="I49" i="26"/>
  <c r="AO49" i="26"/>
  <c r="R49" i="26"/>
  <c r="AK49" i="26"/>
  <c r="Q49" i="26"/>
  <c r="AF49" i="26"/>
  <c r="N49" i="26"/>
  <c r="S49" i="26"/>
  <c r="AR49" i="26"/>
  <c r="CK49" i="26" s="1"/>
  <c r="P49" i="26"/>
  <c r="AP49" i="26"/>
  <c r="F49" i="26"/>
  <c r="Z49" i="26"/>
  <c r="D49" i="26"/>
  <c r="AW49" i="26" s="1"/>
  <c r="AQ49" i="26"/>
  <c r="AG49" i="26"/>
  <c r="E49" i="26"/>
  <c r="AB49" i="26"/>
  <c r="AA49" i="26"/>
  <c r="H49" i="26"/>
  <c r="E61" i="2"/>
  <c r="D61" i="2"/>
  <c r="H61" i="2"/>
  <c r="G61" i="2"/>
  <c r="A62" i="2"/>
  <c r="B61" i="2"/>
  <c r="F61" i="2"/>
  <c r="C61" i="2"/>
  <c r="CR47" i="21"/>
  <c r="DN47" i="18"/>
  <c r="N56" i="2"/>
  <c r="Z56" i="2"/>
  <c r="BB56" i="2"/>
  <c r="X56" i="2"/>
  <c r="AJ56" i="2"/>
  <c r="BA56" i="2"/>
  <c r="CY47" i="20"/>
  <c r="DG47" i="22"/>
  <c r="DS47" i="18"/>
  <c r="AV48" i="19"/>
  <c r="CO47" i="20"/>
  <c r="DR47" i="16"/>
  <c r="CZ47" i="22"/>
  <c r="DQ47" i="20"/>
  <c r="DB47" i="22"/>
  <c r="CV47" i="16"/>
  <c r="DG47" i="17"/>
  <c r="DO47" i="19"/>
  <c r="CO47" i="26"/>
  <c r="DU47" i="20"/>
  <c r="CV47" i="21"/>
  <c r="DY47" i="16"/>
  <c r="CU47" i="17"/>
  <c r="DA47" i="25"/>
  <c r="DP47" i="25"/>
  <c r="DL47" i="24"/>
  <c r="DT47" i="25"/>
  <c r="EF47" i="26"/>
  <c r="CO47" i="25"/>
  <c r="EF47" i="17"/>
  <c r="CP47" i="16"/>
  <c r="DR47" i="17"/>
  <c r="DJ47" i="26"/>
  <c r="DU47" i="22"/>
  <c r="EB47" i="16"/>
  <c r="DH47" i="17"/>
  <c r="CZ47" i="19"/>
  <c r="CU47" i="25"/>
  <c r="DZ47" i="26"/>
  <c r="DS47" i="23"/>
  <c r="DU47" i="16"/>
  <c r="CW47" i="24"/>
  <c r="DC47" i="25"/>
  <c r="CN47" i="19"/>
  <c r="DV47" i="22"/>
  <c r="DO47" i="21"/>
  <c r="DX47" i="16"/>
  <c r="DS47" i="26"/>
  <c r="BB56" i="13"/>
  <c r="AT56" i="13"/>
  <c r="AL56" i="13"/>
  <c r="AD56" i="13"/>
  <c r="V56" i="13"/>
  <c r="N56" i="13"/>
  <c r="BA56" i="13"/>
  <c r="AS56" i="13"/>
  <c r="AK56" i="13"/>
  <c r="AC56" i="13"/>
  <c r="U56" i="13"/>
  <c r="M56" i="13"/>
  <c r="AZ56" i="13"/>
  <c r="AR56" i="13"/>
  <c r="AJ56" i="13"/>
  <c r="AB56" i="13"/>
  <c r="T56" i="13"/>
  <c r="L56" i="13"/>
  <c r="AY56" i="13"/>
  <c r="AQ56" i="13"/>
  <c r="AI56" i="13"/>
  <c r="AA56" i="13"/>
  <c r="S56" i="13"/>
  <c r="AX56" i="13"/>
  <c r="AP56" i="13"/>
  <c r="AH56" i="13"/>
  <c r="Z56" i="13"/>
  <c r="R56" i="13"/>
  <c r="AW56" i="13"/>
  <c r="AO56" i="13"/>
  <c r="AG56" i="13"/>
  <c r="Y56" i="13"/>
  <c r="Q56" i="13"/>
  <c r="BD56" i="13"/>
  <c r="AV56" i="13"/>
  <c r="AN56" i="13"/>
  <c r="AF56" i="13"/>
  <c r="X56" i="13"/>
  <c r="P56" i="13"/>
  <c r="BC56" i="13"/>
  <c r="AU56" i="13"/>
  <c r="AM56" i="13"/>
  <c r="AE56" i="13"/>
  <c r="W56" i="13"/>
  <c r="O56" i="13"/>
  <c r="K56" i="13"/>
  <c r="J56" i="13"/>
  <c r="I56" i="13"/>
  <c r="BW48" i="18"/>
  <c r="B61" i="7"/>
  <c r="H61" i="7"/>
  <c r="A62" i="7"/>
  <c r="G61" i="7"/>
  <c r="F61" i="7"/>
  <c r="E61" i="7"/>
  <c r="C61" i="7"/>
  <c r="D61" i="7"/>
  <c r="EA47" i="22"/>
  <c r="DA48" i="17"/>
  <c r="CN47" i="18"/>
  <c r="DJ47" i="18"/>
  <c r="DR47" i="21"/>
  <c r="BS48" i="26"/>
  <c r="AZ48" i="19"/>
  <c r="C61" i="8"/>
  <c r="B61" i="8"/>
  <c r="A62" i="8"/>
  <c r="H61" i="8"/>
  <c r="G61" i="8"/>
  <c r="F61" i="8"/>
  <c r="E61" i="8"/>
  <c r="D61" i="8"/>
  <c r="DE47" i="23"/>
  <c r="CQ47" i="25"/>
  <c r="DC47" i="26"/>
  <c r="F61" i="13"/>
  <c r="E61" i="13"/>
  <c r="D61" i="13"/>
  <c r="C61" i="13"/>
  <c r="B61" i="13"/>
  <c r="A62" i="13"/>
  <c r="H61" i="13"/>
  <c r="G61" i="13"/>
  <c r="DC47" i="22"/>
  <c r="ED47" i="20"/>
  <c r="DS47" i="16"/>
  <c r="DF47" i="22"/>
  <c r="DI47" i="20"/>
  <c r="DJ47" i="23"/>
  <c r="CR47" i="22"/>
  <c r="DB47" i="20"/>
  <c r="AU48" i="16"/>
  <c r="CN48" i="16" s="1"/>
  <c r="AU48" i="26"/>
  <c r="DI47" i="16"/>
  <c r="F61" i="3"/>
  <c r="E61" i="3"/>
  <c r="A62" i="3"/>
  <c r="H61" i="3"/>
  <c r="G61" i="3"/>
  <c r="D61" i="3"/>
  <c r="C61" i="3"/>
  <c r="B61" i="3"/>
  <c r="AM49" i="19"/>
  <c r="AE49" i="19"/>
  <c r="W49" i="19"/>
  <c r="O49" i="19"/>
  <c r="G49" i="19"/>
  <c r="AT49" i="19"/>
  <c r="AL49" i="19"/>
  <c r="AD49" i="19"/>
  <c r="V49" i="19"/>
  <c r="N49" i="19"/>
  <c r="BG49" i="19" s="1"/>
  <c r="F49" i="19"/>
  <c r="AS49" i="19"/>
  <c r="AK49" i="19"/>
  <c r="AC49" i="19"/>
  <c r="U49" i="19"/>
  <c r="M49" i="19"/>
  <c r="E49" i="19"/>
  <c r="AQ49" i="19"/>
  <c r="CJ49" i="19" s="1"/>
  <c r="AI49" i="19"/>
  <c r="AA49" i="19"/>
  <c r="S49" i="19"/>
  <c r="K49" i="19"/>
  <c r="C49" i="19"/>
  <c r="AP49" i="19"/>
  <c r="AH49" i="19"/>
  <c r="Z49" i="19"/>
  <c r="R49" i="19"/>
  <c r="J49" i="19"/>
  <c r="B49" i="19"/>
  <c r="AG49" i="19"/>
  <c r="L49" i="19"/>
  <c r="AF49" i="19"/>
  <c r="I49" i="19"/>
  <c r="Y49" i="19"/>
  <c r="D49" i="19"/>
  <c r="AR49" i="19"/>
  <c r="P49" i="19"/>
  <c r="AO49" i="19"/>
  <c r="H49" i="19"/>
  <c r="AN49" i="19"/>
  <c r="AJ49" i="19"/>
  <c r="AB49" i="19"/>
  <c r="X49" i="19"/>
  <c r="T49" i="19"/>
  <c r="Q49" i="19"/>
  <c r="EC47" i="20"/>
  <c r="DR47" i="20"/>
  <c r="EA47" i="24"/>
  <c r="I56" i="2"/>
  <c r="AD56" i="2"/>
  <c r="AP56" i="2"/>
  <c r="O56" i="2"/>
  <c r="AF56" i="2"/>
  <c r="AR56" i="2"/>
  <c r="DT47" i="23"/>
  <c r="AV48" i="20"/>
  <c r="CP47" i="25"/>
  <c r="EF47" i="21"/>
  <c r="EA47" i="23"/>
  <c r="DX47" i="25"/>
  <c r="CV47" i="23"/>
  <c r="DX47" i="22"/>
  <c r="DV47" i="16"/>
  <c r="DE47" i="17"/>
  <c r="CW47" i="19"/>
  <c r="CO47" i="19"/>
  <c r="DS47" i="20"/>
  <c r="DZ47" i="23"/>
  <c r="EF47" i="24"/>
  <c r="CW47" i="17"/>
  <c r="CS47" i="25"/>
  <c r="DC47" i="19"/>
  <c r="DT47" i="24"/>
  <c r="CN47" i="25"/>
  <c r="DY47" i="26"/>
  <c r="EB47" i="25"/>
  <c r="DM47" i="19"/>
  <c r="DH47" i="16"/>
  <c r="CO47" i="17"/>
  <c r="DN47" i="26"/>
  <c r="DB47" i="21"/>
  <c r="EE47" i="16"/>
  <c r="DF47" i="17"/>
  <c r="DL47" i="19"/>
  <c r="DI47" i="19"/>
  <c r="DV47" i="18"/>
  <c r="DA47" i="23"/>
  <c r="EC47" i="16"/>
  <c r="CS47" i="24"/>
  <c r="DZ47" i="25"/>
  <c r="DH47" i="18"/>
  <c r="DS47" i="17"/>
  <c r="DJ47" i="22"/>
  <c r="EE47" i="24"/>
  <c r="DU47" i="25"/>
  <c r="DO47" i="26"/>
  <c r="DP48" i="25"/>
  <c r="BZ48" i="18"/>
  <c r="AW56" i="6"/>
  <c r="AO56" i="6"/>
  <c r="AG56" i="6"/>
  <c r="Y56" i="6"/>
  <c r="Q56" i="6"/>
  <c r="BD56" i="6"/>
  <c r="AV56" i="6"/>
  <c r="AN56" i="6"/>
  <c r="AF56" i="6"/>
  <c r="X56" i="6"/>
  <c r="P56" i="6"/>
  <c r="BC56" i="6"/>
  <c r="AU56" i="6"/>
  <c r="AM56" i="6"/>
  <c r="AE56" i="6"/>
  <c r="W56" i="6"/>
  <c r="O56" i="6"/>
  <c r="BB56" i="6"/>
  <c r="AT56" i="6"/>
  <c r="AL56" i="6"/>
  <c r="AD56" i="6"/>
  <c r="V56" i="6"/>
  <c r="N56" i="6"/>
  <c r="BA56" i="6"/>
  <c r="AS56" i="6"/>
  <c r="AK56" i="6"/>
  <c r="AC56" i="6"/>
  <c r="U56" i="6"/>
  <c r="M56" i="6"/>
  <c r="AZ56" i="6"/>
  <c r="AR56" i="6"/>
  <c r="AJ56" i="6"/>
  <c r="AB56" i="6"/>
  <c r="T56" i="6"/>
  <c r="L56" i="6"/>
  <c r="AY56" i="6"/>
  <c r="AQ56" i="6"/>
  <c r="AI56" i="6"/>
  <c r="AA56" i="6"/>
  <c r="S56" i="6"/>
  <c r="AX56" i="6"/>
  <c r="AP56" i="6"/>
  <c r="AH56" i="6"/>
  <c r="Z56" i="6"/>
  <c r="R56" i="6"/>
  <c r="I56" i="6"/>
  <c r="K56" i="6"/>
  <c r="J56" i="6"/>
  <c r="EC47" i="18"/>
  <c r="DA48" i="16"/>
  <c r="DM47" i="21"/>
  <c r="CZ47" i="26"/>
  <c r="H62" i="5"/>
  <c r="G62" i="5"/>
  <c r="C62" i="5"/>
  <c r="B62" i="5"/>
  <c r="F62" i="5"/>
  <c r="E62" i="5"/>
  <c r="D62" i="5"/>
  <c r="DE47" i="22"/>
  <c r="CR47" i="19"/>
  <c r="DZ48" i="21"/>
  <c r="DU47" i="18"/>
  <c r="EE48" i="21"/>
  <c r="CW47" i="23"/>
  <c r="DF47" i="23"/>
  <c r="CP47" i="24"/>
  <c r="CX47" i="23"/>
  <c r="EF47" i="23"/>
  <c r="EA47" i="25"/>
  <c r="AU48" i="18"/>
  <c r="AT49" i="20"/>
  <c r="AL49" i="20"/>
  <c r="AD49" i="20"/>
  <c r="V49" i="20"/>
  <c r="N49" i="20"/>
  <c r="F49" i="20"/>
  <c r="AR49" i="20"/>
  <c r="CK49" i="20" s="1"/>
  <c r="AJ49" i="20"/>
  <c r="AB49" i="20"/>
  <c r="T49" i="20"/>
  <c r="L49" i="20"/>
  <c r="D49" i="20"/>
  <c r="BC49" i="20" s="1"/>
  <c r="AI49" i="20"/>
  <c r="Y49" i="20"/>
  <c r="O49" i="20"/>
  <c r="C49" i="20"/>
  <c r="AS49" i="20"/>
  <c r="AH49" i="20"/>
  <c r="X49" i="20"/>
  <c r="BQ49" i="20" s="1"/>
  <c r="M49" i="20"/>
  <c r="BF49" i="20" s="1"/>
  <c r="B49" i="20"/>
  <c r="AQ49" i="20"/>
  <c r="AG49" i="20"/>
  <c r="W49" i="20"/>
  <c r="K49" i="20"/>
  <c r="AP49" i="20"/>
  <c r="AF49" i="20"/>
  <c r="BY49" i="20" s="1"/>
  <c r="U49" i="20"/>
  <c r="BN49" i="20" s="1"/>
  <c r="J49" i="20"/>
  <c r="AO49" i="20"/>
  <c r="AE49" i="20"/>
  <c r="S49" i="20"/>
  <c r="I49" i="20"/>
  <c r="AN49" i="20"/>
  <c r="AC49" i="20"/>
  <c r="R49" i="20"/>
  <c r="H49" i="20"/>
  <c r="AA49" i="20"/>
  <c r="Z49" i="20"/>
  <c r="P49" i="20"/>
  <c r="G49" i="20"/>
  <c r="E49" i="20"/>
  <c r="AM49" i="20"/>
  <c r="AK49" i="20"/>
  <c r="CD49" i="20" s="1"/>
  <c r="Q49" i="20"/>
  <c r="DF47" i="21"/>
  <c r="DK47" i="16"/>
  <c r="EA47" i="18"/>
  <c r="K56" i="2"/>
  <c r="AT56" i="2"/>
  <c r="Q56" i="2"/>
  <c r="AE56" i="2"/>
  <c r="AN56" i="2"/>
  <c r="AZ56" i="2"/>
  <c r="CW47" i="18"/>
  <c r="CN47" i="21"/>
  <c r="DK47" i="24"/>
  <c r="DJ47" i="19"/>
  <c r="CY47" i="22"/>
  <c r="CW47" i="16"/>
  <c r="CP47" i="17"/>
  <c r="DN47" i="19"/>
  <c r="CU47" i="19"/>
  <c r="DG47" i="20"/>
  <c r="EE47" i="23"/>
  <c r="DO47" i="24"/>
  <c r="EA47" i="17"/>
  <c r="DX47" i="19"/>
  <c r="CN47" i="20"/>
  <c r="DQ47" i="24"/>
  <c r="DP47" i="19"/>
  <c r="CT47" i="26"/>
  <c r="CQ47" i="19"/>
  <c r="DI47" i="26"/>
  <c r="DO47" i="16"/>
  <c r="DF47" i="25"/>
  <c r="EC47" i="17"/>
  <c r="DG47" i="21"/>
  <c r="CS47" i="16"/>
  <c r="DM47" i="17"/>
  <c r="DR47" i="19"/>
  <c r="DD47" i="19"/>
  <c r="DW47" i="20"/>
  <c r="DP47" i="23"/>
  <c r="DN47" i="16"/>
  <c r="CX47" i="17"/>
  <c r="DU47" i="19"/>
  <c r="DX47" i="20"/>
  <c r="DA47" i="19"/>
  <c r="DF47" i="24"/>
  <c r="DB47" i="25"/>
  <c r="DI48" i="24"/>
  <c r="EF48" i="24"/>
  <c r="EE47" i="22"/>
  <c r="DI47" i="21"/>
  <c r="AY56" i="8"/>
  <c r="AQ56" i="8"/>
  <c r="AI56" i="8"/>
  <c r="AA56" i="8"/>
  <c r="S56" i="8"/>
  <c r="AX56" i="8"/>
  <c r="AP56" i="8"/>
  <c r="AH56" i="8"/>
  <c r="Z56" i="8"/>
  <c r="R56" i="8"/>
  <c r="AW56" i="8"/>
  <c r="AO56" i="8"/>
  <c r="AG56" i="8"/>
  <c r="Y56" i="8"/>
  <c r="Q56" i="8"/>
  <c r="BD56" i="8"/>
  <c r="AV56" i="8"/>
  <c r="AN56" i="8"/>
  <c r="AF56" i="8"/>
  <c r="X56" i="8"/>
  <c r="P56" i="8"/>
  <c r="BC56" i="8"/>
  <c r="AU56" i="8"/>
  <c r="AM56" i="8"/>
  <c r="AE56" i="8"/>
  <c r="W56" i="8"/>
  <c r="O56" i="8"/>
  <c r="BB56" i="8"/>
  <c r="AT56" i="8"/>
  <c r="AL56" i="8"/>
  <c r="AD56" i="8"/>
  <c r="V56" i="8"/>
  <c r="N56" i="8"/>
  <c r="BA56" i="8"/>
  <c r="AS56" i="8"/>
  <c r="AK56" i="8"/>
  <c r="AC56" i="8"/>
  <c r="U56" i="8"/>
  <c r="M56" i="8"/>
  <c r="AZ56" i="8"/>
  <c r="AR56" i="8"/>
  <c r="AJ56" i="8"/>
  <c r="AB56" i="8"/>
  <c r="T56" i="8"/>
  <c r="L56" i="8"/>
  <c r="J56" i="8"/>
  <c r="I56" i="8"/>
  <c r="K56" i="8"/>
  <c r="DB47" i="18"/>
  <c r="DD48" i="17"/>
  <c r="DZ47" i="20"/>
  <c r="DR47" i="23"/>
  <c r="DA47" i="22"/>
  <c r="CZ47" i="18"/>
  <c r="DD47" i="26"/>
  <c r="EB48" i="16"/>
  <c r="CQ47" i="20"/>
  <c r="E61" i="12"/>
  <c r="D61" i="12"/>
  <c r="C61" i="12"/>
  <c r="B61" i="12"/>
  <c r="A62" i="12"/>
  <c r="H61" i="12"/>
  <c r="G61" i="12"/>
  <c r="F61" i="12"/>
  <c r="DN48" i="25"/>
  <c r="CS47" i="26"/>
  <c r="DL47" i="16"/>
  <c r="DG47" i="18"/>
  <c r="EE47" i="18"/>
  <c r="CO47" i="23"/>
  <c r="CV47" i="20"/>
  <c r="DK47" i="17"/>
  <c r="EA47" i="16"/>
  <c r="DE47" i="18"/>
  <c r="AU49" i="26"/>
  <c r="AM49" i="21"/>
  <c r="AE49" i="21"/>
  <c r="W49" i="21"/>
  <c r="O49" i="21"/>
  <c r="G49" i="21"/>
  <c r="AT49" i="21"/>
  <c r="AL49" i="21"/>
  <c r="AD49" i="21"/>
  <c r="V49" i="21"/>
  <c r="BO49" i="21" s="1"/>
  <c r="N49" i="21"/>
  <c r="F49" i="21"/>
  <c r="AR49" i="21"/>
  <c r="AJ49" i="21"/>
  <c r="AB49" i="21"/>
  <c r="BU49" i="21" s="1"/>
  <c r="T49" i="21"/>
  <c r="AQ49" i="21"/>
  <c r="AI49" i="21"/>
  <c r="AA49" i="21"/>
  <c r="S49" i="21"/>
  <c r="K49" i="21"/>
  <c r="C49" i="21"/>
  <c r="BP49" i="21" s="1"/>
  <c r="AG49" i="21"/>
  <c r="BZ49" i="21" s="1"/>
  <c r="Q49" i="21"/>
  <c r="D49" i="21"/>
  <c r="AF49" i="21"/>
  <c r="P49" i="21"/>
  <c r="B49" i="21"/>
  <c r="AS49" i="21"/>
  <c r="AC49" i="21"/>
  <c r="BV49" i="21" s="1"/>
  <c r="M49" i="21"/>
  <c r="BF49" i="21" s="1"/>
  <c r="AP49" i="21"/>
  <c r="Z49" i="21"/>
  <c r="L49" i="21"/>
  <c r="AO49" i="21"/>
  <c r="Y49" i="21"/>
  <c r="J49" i="21"/>
  <c r="AK49" i="21"/>
  <c r="AH49" i="21"/>
  <c r="CA49" i="21" s="1"/>
  <c r="X49" i="21"/>
  <c r="U49" i="21"/>
  <c r="R49" i="21"/>
  <c r="AN49" i="21"/>
  <c r="E49" i="21"/>
  <c r="H49" i="21"/>
  <c r="I49" i="21"/>
  <c r="CN47" i="22"/>
  <c r="CO47" i="22"/>
  <c r="DY47" i="23"/>
  <c r="G61" i="4"/>
  <c r="F61" i="4"/>
  <c r="B61" i="4"/>
  <c r="A62" i="4"/>
  <c r="H61" i="4"/>
  <c r="E61" i="4"/>
  <c r="D61" i="4"/>
  <c r="C61" i="4"/>
  <c r="CQ47" i="22"/>
  <c r="AG56" i="2"/>
  <c r="AW56" i="2"/>
  <c r="AU56" i="2"/>
  <c r="AV56" i="2"/>
  <c r="M56" i="2"/>
  <c r="AY48" i="22"/>
  <c r="DZ47" i="21"/>
  <c r="CS47" i="23"/>
  <c r="DK47" i="18"/>
  <c r="DC47" i="18"/>
  <c r="EF47" i="20"/>
  <c r="DC47" i="21"/>
  <c r="DZ47" i="16"/>
  <c r="DB47" i="17"/>
  <c r="DZ47" i="19"/>
  <c r="CU47" i="26"/>
  <c r="DS47" i="22"/>
  <c r="DU47" i="23"/>
  <c r="DV47" i="24"/>
  <c r="EE47" i="17"/>
  <c r="DG47" i="19"/>
  <c r="DH47" i="22"/>
  <c r="ED47" i="17"/>
  <c r="CY47" i="19"/>
  <c r="CR47" i="26"/>
  <c r="CS47" i="19"/>
  <c r="DQ47" i="18"/>
  <c r="DW47" i="16"/>
  <c r="CV47" i="25"/>
  <c r="EE47" i="19"/>
  <c r="DB47" i="23"/>
  <c r="DF47" i="16"/>
  <c r="EF47" i="25"/>
  <c r="CV47" i="26"/>
  <c r="CN47" i="26"/>
  <c r="DW47" i="22"/>
  <c r="CY47" i="23"/>
  <c r="DB47" i="16"/>
  <c r="CT47" i="17"/>
  <c r="DF47" i="19"/>
  <c r="DF47" i="20"/>
  <c r="EE47" i="26"/>
  <c r="DN47" i="22"/>
  <c r="DQ47" i="23"/>
  <c r="EB47" i="17"/>
  <c r="CT47" i="25"/>
  <c r="DH47" i="26"/>
  <c r="DI48" i="21"/>
  <c r="DB48" i="24"/>
  <c r="DJ47" i="20"/>
  <c r="ED47" i="22"/>
  <c r="EF47" i="18"/>
  <c r="DD47" i="20"/>
  <c r="CR47" i="24"/>
  <c r="CZ48" i="25"/>
  <c r="CX47" i="24"/>
  <c r="CR47" i="23"/>
  <c r="DO47" i="23"/>
  <c r="EE48" i="23"/>
  <c r="CP47" i="20"/>
  <c r="CO47" i="24"/>
  <c r="DT47" i="18"/>
  <c r="DP47" i="21"/>
  <c r="DE47" i="21"/>
  <c r="DN47" i="20"/>
  <c r="DN47" i="17"/>
  <c r="AX56" i="7"/>
  <c r="AP56" i="7"/>
  <c r="AH56" i="7"/>
  <c r="Z56" i="7"/>
  <c r="R56" i="7"/>
  <c r="BD56" i="7"/>
  <c r="AV56" i="7"/>
  <c r="AN56" i="7"/>
  <c r="AF56" i="7"/>
  <c r="X56" i="7"/>
  <c r="P56" i="7"/>
  <c r="AW56" i="7"/>
  <c r="AO56" i="7"/>
  <c r="AG56" i="7"/>
  <c r="Y56" i="7"/>
  <c r="Q56" i="7"/>
  <c r="BC56" i="7"/>
  <c r="AU56" i="7"/>
  <c r="AM56" i="7"/>
  <c r="AE56" i="7"/>
  <c r="W56" i="7"/>
  <c r="O56" i="7"/>
  <c r="BB56" i="7"/>
  <c r="AT56" i="7"/>
  <c r="AL56" i="7"/>
  <c r="AD56" i="7"/>
  <c r="V56" i="7"/>
  <c r="N56" i="7"/>
  <c r="BA56" i="7"/>
  <c r="AS56" i="7"/>
  <c r="AK56" i="7"/>
  <c r="AC56" i="7"/>
  <c r="U56" i="7"/>
  <c r="M56" i="7"/>
  <c r="AY56" i="7"/>
  <c r="AQ56" i="7"/>
  <c r="AI56" i="7"/>
  <c r="AA56" i="7"/>
  <c r="S56" i="7"/>
  <c r="AZ56" i="7"/>
  <c r="AR56" i="7"/>
  <c r="AJ56" i="7"/>
  <c r="AB56" i="7"/>
  <c r="T56" i="7"/>
  <c r="L56" i="7"/>
  <c r="J56" i="7"/>
  <c r="I56" i="7"/>
  <c r="K56" i="7"/>
  <c r="CB49" i="19"/>
  <c r="AN49" i="22"/>
  <c r="AF49" i="22"/>
  <c r="X49" i="22"/>
  <c r="P49" i="22"/>
  <c r="BI49" i="22" s="1"/>
  <c r="H49" i="22"/>
  <c r="AM49" i="22"/>
  <c r="AE49" i="22"/>
  <c r="W49" i="22"/>
  <c r="O49" i="22"/>
  <c r="G49" i="22"/>
  <c r="AT49" i="22"/>
  <c r="AL49" i="22"/>
  <c r="CE49" i="22" s="1"/>
  <c r="AD49" i="22"/>
  <c r="V49" i="22"/>
  <c r="N49" i="22"/>
  <c r="F49" i="22"/>
  <c r="AR49" i="22"/>
  <c r="AJ49" i="22"/>
  <c r="AB49" i="22"/>
  <c r="T49" i="22"/>
  <c r="BM49" i="22" s="1"/>
  <c r="L49" i="22"/>
  <c r="D49" i="22"/>
  <c r="AQ49" i="22"/>
  <c r="AI49" i="22"/>
  <c r="AA49" i="22"/>
  <c r="S49" i="22"/>
  <c r="K49" i="22"/>
  <c r="C49" i="22"/>
  <c r="CB49" i="22" s="1"/>
  <c r="Z49" i="22"/>
  <c r="E49" i="22"/>
  <c r="AS49" i="22"/>
  <c r="Y49" i="22"/>
  <c r="B49" i="22"/>
  <c r="AP49" i="22"/>
  <c r="U49" i="22"/>
  <c r="AO49" i="22"/>
  <c r="R49" i="22"/>
  <c r="AK49" i="22"/>
  <c r="Q49" i="22"/>
  <c r="AH49" i="22"/>
  <c r="M49" i="22"/>
  <c r="AG49" i="22"/>
  <c r="AC49" i="22"/>
  <c r="J49" i="22"/>
  <c r="I49" i="22"/>
  <c r="Y56" i="2"/>
  <c r="R56" i="2"/>
  <c r="S56" i="2"/>
  <c r="W56" i="2"/>
  <c r="BD56" i="2"/>
  <c r="U56" i="2"/>
  <c r="CO47" i="21"/>
  <c r="CW47" i="20"/>
  <c r="DI47" i="18"/>
  <c r="DE47" i="20"/>
  <c r="DD47" i="22"/>
  <c r="CY47" i="21"/>
  <c r="CT47" i="24"/>
  <c r="ED47" i="25"/>
  <c r="EB47" i="26"/>
  <c r="DU47" i="26"/>
  <c r="CS47" i="21"/>
  <c r="CO47" i="16"/>
  <c r="ED47" i="24"/>
  <c r="CZ47" i="17"/>
  <c r="CT47" i="19"/>
  <c r="DW47" i="23"/>
  <c r="DI47" i="17"/>
  <c r="EB47" i="19"/>
  <c r="DC47" i="24"/>
  <c r="DQ47" i="26"/>
  <c r="DC47" i="20"/>
  <c r="DP47" i="24"/>
  <c r="DY47" i="19"/>
  <c r="EC47" i="26"/>
  <c r="DX47" i="23"/>
  <c r="DH47" i="24"/>
  <c r="DO47" i="25"/>
  <c r="DG47" i="26"/>
  <c r="CQ47" i="26"/>
  <c r="DH47" i="21"/>
  <c r="EC47" i="23"/>
  <c r="CZ47" i="24"/>
  <c r="CR47" i="17"/>
  <c r="CW47" i="26"/>
  <c r="DO47" i="20"/>
  <c r="DX47" i="18"/>
  <c r="CW47" i="22"/>
  <c r="ED47" i="23"/>
  <c r="DQ47" i="17"/>
  <c r="DW47" i="19"/>
  <c r="ED47" i="26"/>
  <c r="BZ48" i="20"/>
  <c r="DB48" i="16"/>
  <c r="BC56" i="4"/>
  <c r="AU56" i="4"/>
  <c r="AM56" i="4"/>
  <c r="AE56" i="4"/>
  <c r="W56" i="4"/>
  <c r="O56" i="4"/>
  <c r="BB56" i="4"/>
  <c r="AT56" i="4"/>
  <c r="AL56" i="4"/>
  <c r="AD56" i="4"/>
  <c r="V56" i="4"/>
  <c r="N56" i="4"/>
  <c r="AX56" i="4"/>
  <c r="AP56" i="4"/>
  <c r="AH56" i="4"/>
  <c r="Z56" i="4"/>
  <c r="R56" i="4"/>
  <c r="AW56" i="4"/>
  <c r="AO56" i="4"/>
  <c r="AG56" i="4"/>
  <c r="Y56" i="4"/>
  <c r="Q56" i="4"/>
  <c r="BD56" i="4"/>
  <c r="AN56" i="4"/>
  <c r="X56" i="4"/>
  <c r="BA56" i="4"/>
  <c r="AK56" i="4"/>
  <c r="U56" i="4"/>
  <c r="AZ56" i="4"/>
  <c r="T56" i="4"/>
  <c r="AV56" i="4"/>
  <c r="AF56" i="4"/>
  <c r="P56" i="4"/>
  <c r="AJ56" i="4"/>
  <c r="AY56" i="4"/>
  <c r="AI56" i="4"/>
  <c r="S56" i="4"/>
  <c r="AS56" i="4"/>
  <c r="AC56" i="4"/>
  <c r="M56" i="4"/>
  <c r="AR56" i="4"/>
  <c r="AB56" i="4"/>
  <c r="L56" i="4"/>
  <c r="AQ56" i="4"/>
  <c r="AA56" i="4"/>
  <c r="J56" i="4"/>
  <c r="I56" i="4"/>
  <c r="K56" i="4"/>
  <c r="EA48" i="24"/>
  <c r="EE47" i="20"/>
  <c r="DK47" i="21"/>
  <c r="CR47" i="18"/>
  <c r="CZ47" i="25"/>
  <c r="AW56" i="9"/>
  <c r="AO56" i="9"/>
  <c r="AG56" i="9"/>
  <c r="Y56" i="9"/>
  <c r="Q56" i="9"/>
  <c r="BD56" i="9"/>
  <c r="AV56" i="9"/>
  <c r="AN56" i="9"/>
  <c r="AF56" i="9"/>
  <c r="X56" i="9"/>
  <c r="P56" i="9"/>
  <c r="BC56" i="9"/>
  <c r="AU56" i="9"/>
  <c r="AM56" i="9"/>
  <c r="AE56" i="9"/>
  <c r="W56" i="9"/>
  <c r="O56" i="9"/>
  <c r="AZ56" i="9"/>
  <c r="AR56" i="9"/>
  <c r="AJ56" i="9"/>
  <c r="AB56" i="9"/>
  <c r="T56" i="9"/>
  <c r="L56" i="9"/>
  <c r="AT56" i="9"/>
  <c r="AD56" i="9"/>
  <c r="N56" i="9"/>
  <c r="AS56" i="9"/>
  <c r="AC56" i="9"/>
  <c r="M56" i="9"/>
  <c r="AQ56" i="9"/>
  <c r="AA56" i="9"/>
  <c r="AP56" i="9"/>
  <c r="Z56" i="9"/>
  <c r="BB56" i="9"/>
  <c r="AL56" i="9"/>
  <c r="V56" i="9"/>
  <c r="BA56" i="9"/>
  <c r="AK56" i="9"/>
  <c r="U56" i="9"/>
  <c r="AY56" i="9"/>
  <c r="AI56" i="9"/>
  <c r="S56" i="9"/>
  <c r="AX56" i="9"/>
  <c r="AH56" i="9"/>
  <c r="R56" i="9"/>
  <c r="I56" i="9"/>
  <c r="K56" i="9"/>
  <c r="J56" i="9"/>
  <c r="CP48" i="21"/>
  <c r="CS47" i="18"/>
  <c r="CQ47" i="24"/>
  <c r="EB47" i="23"/>
  <c r="CV47" i="18"/>
  <c r="DY47" i="24"/>
  <c r="CQ47" i="23"/>
  <c r="DU47" i="21"/>
  <c r="AX56" i="10"/>
  <c r="AP56" i="10"/>
  <c r="AH56" i="10"/>
  <c r="Z56" i="10"/>
  <c r="R56" i="10"/>
  <c r="AW56" i="10"/>
  <c r="AO56" i="10"/>
  <c r="AG56" i="10"/>
  <c r="Y56" i="10"/>
  <c r="Q56" i="10"/>
  <c r="BD56" i="10"/>
  <c r="AV56" i="10"/>
  <c r="AN56" i="10"/>
  <c r="AF56" i="10"/>
  <c r="X56" i="10"/>
  <c r="P56" i="10"/>
  <c r="BB56" i="10"/>
  <c r="AT56" i="10"/>
  <c r="AL56" i="10"/>
  <c r="AD56" i="10"/>
  <c r="V56" i="10"/>
  <c r="N56" i="10"/>
  <c r="BA56" i="10"/>
  <c r="AS56" i="10"/>
  <c r="AK56" i="10"/>
  <c r="AC56" i="10"/>
  <c r="U56" i="10"/>
  <c r="M56" i="10"/>
  <c r="AZ56" i="10"/>
  <c r="AR56" i="10"/>
  <c r="AJ56" i="10"/>
  <c r="AB56" i="10"/>
  <c r="T56" i="10"/>
  <c r="L56" i="10"/>
  <c r="AY56" i="10"/>
  <c r="AQ56" i="10"/>
  <c r="AI56" i="10"/>
  <c r="AA56" i="10"/>
  <c r="S56" i="10"/>
  <c r="BC56" i="10"/>
  <c r="AU56" i="10"/>
  <c r="AM56" i="10"/>
  <c r="AE56" i="10"/>
  <c r="W56" i="10"/>
  <c r="O56" i="10"/>
  <c r="I56" i="10"/>
  <c r="K56" i="10"/>
  <c r="J56" i="10"/>
  <c r="BT49" i="19"/>
  <c r="CA49" i="18"/>
  <c r="CK49" i="18"/>
  <c r="CH49" i="18"/>
  <c r="AR49" i="23"/>
  <c r="AJ49" i="23"/>
  <c r="AB49" i="23"/>
  <c r="T49" i="23"/>
  <c r="L49" i="23"/>
  <c r="D49" i="23"/>
  <c r="AQ49" i="23"/>
  <c r="AI49" i="23"/>
  <c r="AA49" i="23"/>
  <c r="S49" i="23"/>
  <c r="K49" i="23"/>
  <c r="C49" i="23"/>
  <c r="AP49" i="23"/>
  <c r="AH49" i="23"/>
  <c r="Z49" i="23"/>
  <c r="R49" i="23"/>
  <c r="J49" i="23"/>
  <c r="B49" i="23"/>
  <c r="AN49" i="23"/>
  <c r="AF49" i="23"/>
  <c r="X49" i="23"/>
  <c r="P49" i="23"/>
  <c r="H49" i="23"/>
  <c r="AM49" i="23"/>
  <c r="CF49" i="23" s="1"/>
  <c r="AE49" i="23"/>
  <c r="W49" i="23"/>
  <c r="O49" i="23"/>
  <c r="G49" i="23"/>
  <c r="AO49" i="23"/>
  <c r="U49" i="23"/>
  <c r="AL49" i="23"/>
  <c r="Q49" i="23"/>
  <c r="BJ49" i="23" s="1"/>
  <c r="AK49" i="23"/>
  <c r="N49" i="23"/>
  <c r="AG49" i="23"/>
  <c r="M49" i="23"/>
  <c r="AD49" i="23"/>
  <c r="I49" i="23"/>
  <c r="AC49" i="23"/>
  <c r="F49" i="23"/>
  <c r="AY49" i="23" s="1"/>
  <c r="AT49" i="23"/>
  <c r="AS49" i="23"/>
  <c r="Y49" i="23"/>
  <c r="V49" i="23"/>
  <c r="E49" i="23"/>
  <c r="CW47" i="21"/>
  <c r="AH56" i="2"/>
  <c r="AY56" i="2"/>
  <c r="AM56" i="2"/>
  <c r="L56" i="2"/>
  <c r="AC56" i="2"/>
  <c r="DW47" i="24"/>
  <c r="DI47" i="25"/>
  <c r="CT47" i="23"/>
  <c r="CV47" i="24"/>
  <c r="DY47" i="22"/>
  <c r="DW47" i="17"/>
  <c r="DL47" i="25"/>
  <c r="DA47" i="24"/>
  <c r="CU47" i="21"/>
  <c r="EC47" i="24"/>
  <c r="DM47" i="25"/>
  <c r="DK47" i="26"/>
  <c r="CU47" i="16"/>
  <c r="CT47" i="21"/>
  <c r="DJ47" i="16"/>
  <c r="DJ47" i="24"/>
  <c r="DS47" i="25"/>
  <c r="DT47" i="26"/>
  <c r="CT47" i="16"/>
  <c r="CY47" i="17"/>
  <c r="DK47" i="19"/>
  <c r="CV47" i="17"/>
  <c r="DM47" i="26"/>
  <c r="DQ47" i="22"/>
  <c r="CY47" i="24"/>
  <c r="DT47" i="19"/>
  <c r="DW47" i="18"/>
  <c r="DG47" i="23"/>
  <c r="DS47" i="24"/>
  <c r="CX47" i="25"/>
  <c r="DB47" i="26"/>
  <c r="EB47" i="21"/>
  <c r="CQ47" i="21"/>
  <c r="DL47" i="23"/>
  <c r="DZ47" i="24"/>
  <c r="DA47" i="17"/>
  <c r="DX47" i="26"/>
  <c r="DL47" i="20"/>
  <c r="CU47" i="18"/>
  <c r="DT47" i="22"/>
  <c r="CY47" i="16"/>
  <c r="DO47" i="17"/>
  <c r="DQ47" i="16"/>
  <c r="BA56" i="12"/>
  <c r="AS56" i="12"/>
  <c r="AK56" i="12"/>
  <c r="AC56" i="12"/>
  <c r="U56" i="12"/>
  <c r="M56" i="12"/>
  <c r="AZ56" i="12"/>
  <c r="AR56" i="12"/>
  <c r="AJ56" i="12"/>
  <c r="AB56" i="12"/>
  <c r="T56" i="12"/>
  <c r="L56" i="12"/>
  <c r="AY56" i="12"/>
  <c r="AQ56" i="12"/>
  <c r="AI56" i="12"/>
  <c r="AA56" i="12"/>
  <c r="S56" i="12"/>
  <c r="AX56" i="12"/>
  <c r="AP56" i="12"/>
  <c r="AH56" i="12"/>
  <c r="Z56" i="12"/>
  <c r="R56" i="12"/>
  <c r="AW56" i="12"/>
  <c r="AO56" i="12"/>
  <c r="AG56" i="12"/>
  <c r="Y56" i="12"/>
  <c r="Q56" i="12"/>
  <c r="BD56" i="12"/>
  <c r="AV56" i="12"/>
  <c r="AN56" i="12"/>
  <c r="AF56" i="12"/>
  <c r="X56" i="12"/>
  <c r="P56" i="12"/>
  <c r="BC56" i="12"/>
  <c r="AU56" i="12"/>
  <c r="AM56" i="12"/>
  <c r="AE56" i="12"/>
  <c r="W56" i="12"/>
  <c r="O56" i="12"/>
  <c r="BB56" i="12"/>
  <c r="AT56" i="12"/>
  <c r="AL56" i="12"/>
  <c r="AD56" i="12"/>
  <c r="V56" i="12"/>
  <c r="N56" i="12"/>
  <c r="K56" i="12"/>
  <c r="J56" i="12"/>
  <c r="I56" i="12"/>
  <c r="EF48" i="19"/>
  <c r="DS48" i="21"/>
  <c r="CV47" i="22"/>
  <c r="DK47" i="22"/>
  <c r="DA47" i="21"/>
  <c r="DF47" i="18"/>
  <c r="H62" i="6"/>
  <c r="G62" i="6"/>
  <c r="F62" i="6"/>
  <c r="E62" i="6"/>
  <c r="D62" i="6"/>
  <c r="C62" i="6"/>
  <c r="B62" i="6"/>
  <c r="H62" i="9"/>
  <c r="G62" i="9"/>
  <c r="D62" i="9"/>
  <c r="F62" i="9"/>
  <c r="E62" i="9"/>
  <c r="C62" i="9"/>
  <c r="B62" i="9"/>
  <c r="CD48" i="18"/>
  <c r="CT48" i="23"/>
  <c r="EA48" i="17"/>
  <c r="CY48" i="21"/>
  <c r="CP47" i="22"/>
  <c r="DE47" i="24"/>
  <c r="EA47" i="20"/>
  <c r="CQ47" i="16"/>
  <c r="CQ47" i="18"/>
  <c r="DP47" i="26"/>
  <c r="DZ48" i="17"/>
  <c r="DM47" i="20"/>
  <c r="DI47" i="22"/>
  <c r="EF47" i="16"/>
  <c r="EC47" i="19"/>
  <c r="B62" i="10"/>
  <c r="H62" i="10"/>
  <c r="F62" i="10"/>
  <c r="E62" i="10"/>
  <c r="D62" i="10"/>
  <c r="C62" i="10"/>
  <c r="G62" i="10"/>
  <c r="DR48" i="22"/>
  <c r="DL47" i="21"/>
  <c r="BD56" i="5"/>
  <c r="AV56" i="5"/>
  <c r="AN56" i="5"/>
  <c r="AF56" i="5"/>
  <c r="X56" i="5"/>
  <c r="P56" i="5"/>
  <c r="BC56" i="5"/>
  <c r="AU56" i="5"/>
  <c r="AM56" i="5"/>
  <c r="AE56" i="5"/>
  <c r="W56" i="5"/>
  <c r="O56" i="5"/>
  <c r="AY56" i="5"/>
  <c r="AQ56" i="5"/>
  <c r="AI56" i="5"/>
  <c r="AA56" i="5"/>
  <c r="S56" i="5"/>
  <c r="AX56" i="5"/>
  <c r="AP56" i="5"/>
  <c r="AH56" i="5"/>
  <c r="Z56" i="5"/>
  <c r="R56" i="5"/>
  <c r="AS56" i="5"/>
  <c r="AC56" i="5"/>
  <c r="M56" i="5"/>
  <c r="AR56" i="5"/>
  <c r="AB56" i="5"/>
  <c r="L56" i="5"/>
  <c r="AO56" i="5"/>
  <c r="Y56" i="5"/>
  <c r="BB56" i="5"/>
  <c r="AL56" i="5"/>
  <c r="V56" i="5"/>
  <c r="BA56" i="5"/>
  <c r="AK56" i="5"/>
  <c r="U56" i="5"/>
  <c r="AZ56" i="5"/>
  <c r="AJ56" i="5"/>
  <c r="T56" i="5"/>
  <c r="AW56" i="5"/>
  <c r="AG56" i="5"/>
  <c r="Q56" i="5"/>
  <c r="AT56" i="5"/>
  <c r="AD56" i="5"/>
  <c r="N56" i="5"/>
  <c r="I56" i="5"/>
  <c r="K56" i="5"/>
  <c r="J56" i="5"/>
  <c r="CP47" i="19"/>
  <c r="DD47" i="25"/>
  <c r="DH47" i="19"/>
  <c r="CP47" i="18"/>
  <c r="BE49" i="20"/>
  <c r="BQ49" i="26"/>
  <c r="AY49" i="21"/>
  <c r="BV49" i="19"/>
  <c r="AP49" i="16"/>
  <c r="AH49" i="16"/>
  <c r="Z49" i="16"/>
  <c r="R49" i="16"/>
  <c r="J49" i="16"/>
  <c r="B49" i="16"/>
  <c r="AO49" i="16"/>
  <c r="AG49" i="16"/>
  <c r="BZ49" i="16" s="1"/>
  <c r="Y49" i="16"/>
  <c r="Q49" i="16"/>
  <c r="I49" i="16"/>
  <c r="AN49" i="16"/>
  <c r="AD49" i="16"/>
  <c r="T49" i="16"/>
  <c r="H49" i="16"/>
  <c r="AM49" i="16"/>
  <c r="AC49" i="16"/>
  <c r="S49" i="16"/>
  <c r="G49" i="16"/>
  <c r="AL49" i="16"/>
  <c r="AB49" i="16"/>
  <c r="P49" i="16"/>
  <c r="F49" i="16"/>
  <c r="AK49" i="16"/>
  <c r="AA49" i="16"/>
  <c r="O49" i="16"/>
  <c r="E49" i="16"/>
  <c r="AJ49" i="16"/>
  <c r="N49" i="16"/>
  <c r="AI49" i="16"/>
  <c r="M49" i="16"/>
  <c r="AF49" i="16"/>
  <c r="L49" i="16"/>
  <c r="AE49" i="16"/>
  <c r="K49" i="16"/>
  <c r="AS49" i="16"/>
  <c r="W49" i="16"/>
  <c r="C49" i="16"/>
  <c r="AR49" i="16"/>
  <c r="AQ49" i="16"/>
  <c r="CJ49" i="16" s="1"/>
  <c r="X49" i="16"/>
  <c r="V49" i="16"/>
  <c r="U49" i="16"/>
  <c r="D49" i="16"/>
  <c r="AT49" i="16"/>
  <c r="AP49" i="24"/>
  <c r="AH49" i="24"/>
  <c r="Z49" i="24"/>
  <c r="BS49" i="24" s="1"/>
  <c r="R49" i="24"/>
  <c r="J49" i="24"/>
  <c r="B49" i="24"/>
  <c r="AR49" i="24"/>
  <c r="AI49" i="24"/>
  <c r="Y49" i="24"/>
  <c r="P49" i="24"/>
  <c r="G49" i="24"/>
  <c r="AZ49" i="24" s="1"/>
  <c r="AQ49" i="24"/>
  <c r="AG49" i="24"/>
  <c r="X49" i="24"/>
  <c r="O49" i="24"/>
  <c r="F49" i="24"/>
  <c r="AK49" i="24"/>
  <c r="W49" i="24"/>
  <c r="L49" i="24"/>
  <c r="AT49" i="24"/>
  <c r="AF49" i="24"/>
  <c r="U49" i="24"/>
  <c r="I49" i="24"/>
  <c r="AS49" i="24"/>
  <c r="AE49" i="24"/>
  <c r="T49" i="24"/>
  <c r="H49" i="24"/>
  <c r="BA49" i="24" s="1"/>
  <c r="AO49" i="24"/>
  <c r="AD49" i="24"/>
  <c r="S49" i="24"/>
  <c r="BL49" i="24" s="1"/>
  <c r="E49" i="24"/>
  <c r="AM49" i="24"/>
  <c r="N49" i="24"/>
  <c r="AL49" i="24"/>
  <c r="M49" i="24"/>
  <c r="BF49" i="24" s="1"/>
  <c r="AJ49" i="24"/>
  <c r="K49" i="24"/>
  <c r="AC49" i="24"/>
  <c r="D49" i="24"/>
  <c r="AB49" i="24"/>
  <c r="C49" i="24"/>
  <c r="AN49" i="24"/>
  <c r="Q49" i="24"/>
  <c r="BJ49" i="24" s="1"/>
  <c r="AA49" i="24"/>
  <c r="V49" i="24"/>
  <c r="CX47" i="22"/>
  <c r="DD47" i="24"/>
  <c r="AX56" i="2"/>
  <c r="V56" i="2"/>
  <c r="BC56" i="2"/>
  <c r="T56" i="2"/>
  <c r="AK56" i="2"/>
  <c r="DP47" i="18"/>
  <c r="DZ47" i="22"/>
  <c r="DP47" i="20"/>
  <c r="DD47" i="23"/>
  <c r="DH47" i="20"/>
  <c r="CU47" i="23"/>
  <c r="DT47" i="17"/>
  <c r="DK47" i="25"/>
  <c r="DF47" i="26"/>
  <c r="EC47" i="25"/>
  <c r="CP47" i="21"/>
  <c r="ED47" i="16"/>
  <c r="DI47" i="24"/>
  <c r="DV47" i="25"/>
  <c r="CP47" i="26"/>
  <c r="DX47" i="24"/>
  <c r="EE47" i="25"/>
  <c r="DV47" i="19"/>
  <c r="DP47" i="17"/>
  <c r="DV47" i="26"/>
  <c r="DO47" i="22"/>
  <c r="DB47" i="24"/>
  <c r="DS47" i="19"/>
  <c r="CT47" i="18"/>
  <c r="CP47" i="23"/>
  <c r="CU47" i="24"/>
  <c r="DQ47" i="25"/>
  <c r="CY47" i="26"/>
  <c r="EB47" i="24"/>
  <c r="DD47" i="21"/>
  <c r="DT47" i="16"/>
  <c r="DG47" i="25"/>
  <c r="DH47" i="23"/>
  <c r="DT47" i="20"/>
  <c r="DL47" i="18"/>
  <c r="DM47" i="22"/>
  <c r="DG47" i="16"/>
  <c r="DJ47" i="17"/>
  <c r="CX47" i="19"/>
  <c r="CY47" i="25"/>
  <c r="DC48" i="16"/>
  <c r="CZ47" i="20"/>
  <c r="DN47" i="21"/>
  <c r="CX47" i="20"/>
  <c r="DA48" i="22"/>
  <c r="DD48" i="21"/>
  <c r="CY48" i="23"/>
  <c r="EB47" i="18"/>
  <c r="DE47" i="16"/>
  <c r="DN47" i="23"/>
  <c r="DR47" i="25"/>
  <c r="CS48" i="16"/>
  <c r="CP48" i="23"/>
  <c r="DZ47" i="18"/>
  <c r="CV47" i="19"/>
  <c r="DR47" i="22"/>
  <c r="DA47" i="20"/>
  <c r="DY47" i="17"/>
  <c r="CS47" i="22"/>
  <c r="CN47" i="24"/>
  <c r="EC47" i="22"/>
  <c r="DK48" i="23"/>
  <c r="D57" i="11"/>
  <c r="C57" i="11"/>
  <c r="B57" i="11"/>
  <c r="H57" i="11"/>
  <c r="G57" i="11"/>
  <c r="F57" i="11"/>
  <c r="E57" i="11"/>
  <c r="EB47" i="22"/>
  <c r="DM47" i="18"/>
  <c r="DD47" i="17"/>
  <c r="DX47" i="17"/>
  <c r="DM47" i="23"/>
  <c r="BY49" i="26"/>
  <c r="BY49" i="19"/>
  <c r="AV49" i="20"/>
  <c r="BO49" i="19"/>
  <c r="BL49" i="16"/>
  <c r="CE49" i="20"/>
  <c r="AP49" i="17"/>
  <c r="AH49" i="17"/>
  <c r="Z49" i="17"/>
  <c r="BS49" i="17" s="1"/>
  <c r="R49" i="17"/>
  <c r="J49" i="17"/>
  <c r="B49" i="17"/>
  <c r="AO49" i="17"/>
  <c r="AG49" i="17"/>
  <c r="Y49" i="17"/>
  <c r="Q49" i="17"/>
  <c r="I49" i="17"/>
  <c r="BB49" i="17" s="1"/>
  <c r="AL49" i="17"/>
  <c r="AB49" i="17"/>
  <c r="P49" i="17"/>
  <c r="F49" i="17"/>
  <c r="AK49" i="17"/>
  <c r="AA49" i="17"/>
  <c r="O49" i="17"/>
  <c r="E49" i="17"/>
  <c r="AX49" i="17" s="1"/>
  <c r="AT49" i="17"/>
  <c r="AJ49" i="17"/>
  <c r="X49" i="17"/>
  <c r="N49" i="17"/>
  <c r="D49" i="17"/>
  <c r="AS49" i="17"/>
  <c r="AI49" i="17"/>
  <c r="W49" i="17"/>
  <c r="M49" i="17"/>
  <c r="C49" i="17"/>
  <c r="AF49" i="17"/>
  <c r="L49" i="17"/>
  <c r="AE49" i="17"/>
  <c r="K49" i="17"/>
  <c r="AD49" i="17"/>
  <c r="H49" i="17"/>
  <c r="AC49" i="17"/>
  <c r="G49" i="17"/>
  <c r="AQ49" i="17"/>
  <c r="U49" i="17"/>
  <c r="AR49" i="17"/>
  <c r="AN49" i="17"/>
  <c r="AM49" i="17"/>
  <c r="V49" i="17"/>
  <c r="T49" i="17"/>
  <c r="S49" i="17"/>
  <c r="AT49" i="25"/>
  <c r="AL49" i="25"/>
  <c r="AD49" i="25"/>
  <c r="V49" i="25"/>
  <c r="N49" i="25"/>
  <c r="F49" i="25"/>
  <c r="AS49" i="25"/>
  <c r="AK49" i="25"/>
  <c r="AC49" i="25"/>
  <c r="U49" i="25"/>
  <c r="M49" i="25"/>
  <c r="E49" i="25"/>
  <c r="AR49" i="25"/>
  <c r="AJ49" i="25"/>
  <c r="CC49" i="25" s="1"/>
  <c r="AB49" i="25"/>
  <c r="T49" i="25"/>
  <c r="L49" i="25"/>
  <c r="D49" i="25"/>
  <c r="AQ49" i="25"/>
  <c r="AI49" i="25"/>
  <c r="AA49" i="25"/>
  <c r="S49" i="25"/>
  <c r="K49" i="25"/>
  <c r="C49" i="25"/>
  <c r="AG49" i="25"/>
  <c r="Q49" i="25"/>
  <c r="AF49" i="25"/>
  <c r="P49" i="25"/>
  <c r="AO49" i="25"/>
  <c r="W49" i="25"/>
  <c r="AN49" i="25"/>
  <c r="R49" i="25"/>
  <c r="AM49" i="25"/>
  <c r="O49" i="25"/>
  <c r="AH49" i="25"/>
  <c r="J49" i="25"/>
  <c r="AE49" i="25"/>
  <c r="I49" i="25"/>
  <c r="BB49" i="25" s="1"/>
  <c r="X49" i="25"/>
  <c r="H49" i="25"/>
  <c r="G49" i="25"/>
  <c r="B49" i="25"/>
  <c r="Y49" i="25"/>
  <c r="AP49" i="25"/>
  <c r="Z49" i="25"/>
  <c r="DD47" i="16"/>
  <c r="CZ47" i="23"/>
  <c r="CR47" i="20"/>
  <c r="AQ56" i="2"/>
  <c r="AI56" i="2"/>
  <c r="AL56" i="2"/>
  <c r="P56" i="2"/>
  <c r="AB56" i="2"/>
  <c r="CT47" i="22"/>
  <c r="CZ47" i="21"/>
  <c r="DJ47" i="21"/>
  <c r="EE47" i="21"/>
  <c r="CT47" i="20"/>
  <c r="DV47" i="23"/>
  <c r="DC47" i="17"/>
  <c r="EF47" i="19"/>
  <c r="DA47" i="26"/>
  <c r="EA47" i="26"/>
  <c r="DT47" i="21"/>
  <c r="DP47" i="16"/>
  <c r="DL47" i="17"/>
  <c r="DE47" i="25"/>
  <c r="DV47" i="21"/>
  <c r="DG47" i="24"/>
  <c r="CW47" i="25"/>
  <c r="DL47" i="26"/>
  <c r="DW47" i="25"/>
  <c r="DQ47" i="21"/>
  <c r="DX47" i="21"/>
  <c r="DM47" i="24"/>
  <c r="DR47" i="26"/>
  <c r="DV47" i="20"/>
  <c r="CN47" i="23"/>
  <c r="CN47" i="17"/>
  <c r="DQ47" i="19"/>
  <c r="CX47" i="26"/>
  <c r="DJ47" i="25"/>
  <c r="CX47" i="21"/>
  <c r="DC47" i="16"/>
  <c r="DR47" i="24"/>
  <c r="DY47" i="25"/>
  <c r="DV47" i="17"/>
  <c r="CS47" i="20"/>
  <c r="CY47" i="18"/>
  <c r="DS47" i="21"/>
  <c r="DM47" i="16"/>
  <c r="DU47" i="17"/>
  <c r="DB47" i="19"/>
  <c r="ED47" i="19"/>
  <c r="CF49" i="25" l="1"/>
  <c r="CM49" i="25"/>
  <c r="BQ49" i="17"/>
  <c r="AX49" i="16"/>
  <c r="BH49" i="23"/>
  <c r="BU49" i="23"/>
  <c r="BJ49" i="22"/>
  <c r="BX49" i="22"/>
  <c r="BX49" i="20"/>
  <c r="CD49" i="19"/>
  <c r="CS48" i="19"/>
  <c r="DC48" i="19"/>
  <c r="DG48" i="23"/>
  <c r="CF49" i="16"/>
  <c r="AZ49" i="25"/>
  <c r="CJ49" i="17"/>
  <c r="BI49" i="17"/>
  <c r="AU49" i="24"/>
  <c r="BB49" i="16"/>
  <c r="BC49" i="24"/>
  <c r="BZ49" i="23"/>
  <c r="CL49" i="22"/>
  <c r="BI49" i="26"/>
  <c r="BB49" i="19"/>
  <c r="DD48" i="23"/>
  <c r="AV49" i="25"/>
  <c r="CD49" i="25"/>
  <c r="AZ49" i="17"/>
  <c r="CC49" i="17"/>
  <c r="BC49" i="17"/>
  <c r="CV48" i="21"/>
  <c r="Q58" i="7" s="1"/>
  <c r="DN48" i="21"/>
  <c r="DI48" i="23"/>
  <c r="BD49" i="24"/>
  <c r="BY49" i="24"/>
  <c r="BH49" i="16"/>
  <c r="BJ49" i="16"/>
  <c r="AY49" i="18"/>
  <c r="BE49" i="19"/>
  <c r="CQ48" i="25"/>
  <c r="DW48" i="18"/>
  <c r="DC48" i="24"/>
  <c r="CL49" i="23"/>
  <c r="BG49" i="23"/>
  <c r="BP49" i="23"/>
  <c r="BM49" i="23"/>
  <c r="BL49" i="23"/>
  <c r="CC49" i="23"/>
  <c r="CJ49" i="26"/>
  <c r="DK48" i="21"/>
  <c r="CQ48" i="23"/>
  <c r="DS48" i="20"/>
  <c r="CD49" i="22"/>
  <c r="AX49" i="22"/>
  <c r="BE49" i="22"/>
  <c r="CF49" i="22"/>
  <c r="BD49" i="19"/>
  <c r="BN49" i="21"/>
  <c r="BS49" i="21"/>
  <c r="AW49" i="21"/>
  <c r="CJ49" i="21"/>
  <c r="BW49" i="21"/>
  <c r="BR49" i="18"/>
  <c r="CQ48" i="21"/>
  <c r="BK49" i="19"/>
  <c r="DN48" i="24"/>
  <c r="DD48" i="16"/>
  <c r="EF48" i="23"/>
  <c r="CK49" i="19"/>
  <c r="CM49" i="19"/>
  <c r="CL49" i="19"/>
  <c r="BH49" i="19"/>
  <c r="DJ48" i="23"/>
  <c r="DW48" i="21"/>
  <c r="DI48" i="17"/>
  <c r="DU48" i="19"/>
  <c r="CN48" i="17"/>
  <c r="CQ48" i="17"/>
  <c r="CW48" i="17"/>
  <c r="DU48" i="21"/>
  <c r="CO48" i="21"/>
  <c r="DU48" i="17"/>
  <c r="CN48" i="21"/>
  <c r="BE49" i="25"/>
  <c r="BY49" i="17"/>
  <c r="AU49" i="17"/>
  <c r="BD49" i="16"/>
  <c r="AZ49" i="16"/>
  <c r="BR49" i="23"/>
  <c r="CG49" i="23"/>
  <c r="CJ49" i="22"/>
  <c r="BG49" i="22"/>
  <c r="DA48" i="19"/>
  <c r="BH49" i="20"/>
  <c r="DD48" i="24"/>
  <c r="BI49" i="19"/>
  <c r="AZ49" i="19"/>
  <c r="DU48" i="23"/>
  <c r="DQ48" i="23"/>
  <c r="BA49" i="25"/>
  <c r="BK49" i="25"/>
  <c r="BM49" i="25"/>
  <c r="BL49" i="17"/>
  <c r="DE49" i="17" s="1"/>
  <c r="AV49" i="17"/>
  <c r="BU49" i="17"/>
  <c r="BW49" i="24"/>
  <c r="BZ49" i="24"/>
  <c r="BX49" i="16"/>
  <c r="CA49" i="16"/>
  <c r="BQ49" i="25"/>
  <c r="CG49" i="25"/>
  <c r="BD49" i="25"/>
  <c r="BU49" i="25"/>
  <c r="CL49" i="25"/>
  <c r="BM49" i="17"/>
  <c r="BV49" i="17"/>
  <c r="BF49" i="17"/>
  <c r="CM49" i="17"/>
  <c r="CE49" i="17"/>
  <c r="DX49" i="17" s="1"/>
  <c r="BK49" i="17"/>
  <c r="CE49" i="26"/>
  <c r="BO49" i="26"/>
  <c r="BY49" i="23"/>
  <c r="CS48" i="24"/>
  <c r="BT49" i="24"/>
  <c r="CC49" i="24"/>
  <c r="CH49" i="24"/>
  <c r="CM49" i="24"/>
  <c r="CJ49" i="24"/>
  <c r="BK49" i="24"/>
  <c r="BQ49" i="16"/>
  <c r="BE49" i="16"/>
  <c r="BT49" i="16"/>
  <c r="BV49" i="16"/>
  <c r="BR49" i="16"/>
  <c r="DK49" i="16" s="1"/>
  <c r="CI49" i="16"/>
  <c r="AY49" i="19"/>
  <c r="DO48" i="23"/>
  <c r="DZ48" i="25"/>
  <c r="DA48" i="21"/>
  <c r="DC48" i="18"/>
  <c r="CM49" i="23"/>
  <c r="CD49" i="23"/>
  <c r="BX49" i="23"/>
  <c r="BC49" i="23"/>
  <c r="CK49" i="23"/>
  <c r="DO48" i="22"/>
  <c r="CZ48" i="16"/>
  <c r="DC48" i="23"/>
  <c r="BB49" i="22"/>
  <c r="BK49" i="22"/>
  <c r="BS49" i="22"/>
  <c r="BW49" i="22"/>
  <c r="DR48" i="21"/>
  <c r="DP48" i="21"/>
  <c r="CR48" i="22"/>
  <c r="CI49" i="21"/>
  <c r="BJ49" i="21"/>
  <c r="AU49" i="18"/>
  <c r="CZ48" i="24"/>
  <c r="DS48" i="23"/>
  <c r="BJ49" i="20"/>
  <c r="BA49" i="20"/>
  <c r="BK49" i="20"/>
  <c r="CB49" i="20"/>
  <c r="BG49" i="20"/>
  <c r="DK48" i="18"/>
  <c r="DN48" i="16"/>
  <c r="DA48" i="25"/>
  <c r="DI48" i="19"/>
  <c r="DX48" i="21"/>
  <c r="DA48" i="24"/>
  <c r="EF48" i="21"/>
  <c r="CC49" i="26"/>
  <c r="CY48" i="16"/>
  <c r="CR48" i="21"/>
  <c r="CX48" i="17"/>
  <c r="ED48" i="23"/>
  <c r="DE48" i="17"/>
  <c r="BK49" i="23"/>
  <c r="BX49" i="25"/>
  <c r="BG49" i="25"/>
  <c r="CB49" i="17"/>
  <c r="CA49" i="17"/>
  <c r="DP48" i="24"/>
  <c r="BP49" i="24"/>
  <c r="CK49" i="16"/>
  <c r="BV49" i="20"/>
  <c r="EA48" i="16"/>
  <c r="BN49" i="22"/>
  <c r="BQ49" i="22"/>
  <c r="BB49" i="21"/>
  <c r="CC49" i="21"/>
  <c r="BS49" i="26"/>
  <c r="BW49" i="20"/>
  <c r="CF49" i="19"/>
  <c r="BW49" i="18"/>
  <c r="DG48" i="17"/>
  <c r="EE48" i="17"/>
  <c r="DF48" i="17"/>
  <c r="DK48" i="17"/>
  <c r="BS49" i="25"/>
  <c r="CH49" i="25"/>
  <c r="CK49" i="25"/>
  <c r="BW49" i="17"/>
  <c r="BJ49" i="17"/>
  <c r="AV49" i="18"/>
  <c r="BI49" i="24"/>
  <c r="BF49" i="16"/>
  <c r="CH49" i="16"/>
  <c r="AY49" i="26"/>
  <c r="CH49" i="19"/>
  <c r="CH49" i="22"/>
  <c r="CM49" i="22"/>
  <c r="DJ48" i="16"/>
  <c r="EA48" i="23"/>
  <c r="CD49" i="21"/>
  <c r="AZ49" i="21"/>
  <c r="CF49" i="20"/>
  <c r="DJ48" i="24"/>
  <c r="EB48" i="24"/>
  <c r="CC49" i="19"/>
  <c r="CG49" i="26"/>
  <c r="BU49" i="18"/>
  <c r="DA48" i="23"/>
  <c r="DF48" i="23"/>
  <c r="CI49" i="25"/>
  <c r="BC49" i="25"/>
  <c r="BI49" i="25"/>
  <c r="CB49" i="25"/>
  <c r="AX49" i="25"/>
  <c r="BO49" i="25"/>
  <c r="CG49" i="17"/>
  <c r="BD49" i="17"/>
  <c r="CL49" i="17"/>
  <c r="BT49" i="17"/>
  <c r="BR49" i="17"/>
  <c r="CI49" i="17"/>
  <c r="BL49" i="20"/>
  <c r="AV49" i="21"/>
  <c r="DJ48" i="21"/>
  <c r="EB48" i="21"/>
  <c r="CT48" i="24"/>
  <c r="BN49" i="24"/>
  <c r="BG49" i="24"/>
  <c r="BX49" i="24"/>
  <c r="CD49" i="24"/>
  <c r="CI49" i="24"/>
  <c r="AU49" i="16"/>
  <c r="DE48" i="23"/>
  <c r="DP48" i="23"/>
  <c r="K57" i="9"/>
  <c r="DV48" i="22"/>
  <c r="BB49" i="23"/>
  <c r="BN49" i="23"/>
  <c r="BI49" i="23"/>
  <c r="CA49" i="23"/>
  <c r="BV49" i="23"/>
  <c r="CH49" i="26"/>
  <c r="CA49" i="26"/>
  <c r="EE48" i="24"/>
  <c r="DW48" i="25"/>
  <c r="BZ49" i="22"/>
  <c r="CI49" i="22"/>
  <c r="BL49" i="22"/>
  <c r="CC49" i="22"/>
  <c r="BC49" i="22"/>
  <c r="BY49" i="22"/>
  <c r="BP49" i="19"/>
  <c r="CU48" i="23"/>
  <c r="Y58" i="9" s="1"/>
  <c r="DE48" i="21"/>
  <c r="DZ48" i="23"/>
  <c r="CT48" i="21"/>
  <c r="DS48" i="19"/>
  <c r="BA49" i="21"/>
  <c r="CL49" i="21"/>
  <c r="BD49" i="21"/>
  <c r="AX49" i="20"/>
  <c r="CS48" i="21"/>
  <c r="R58" i="7" s="1"/>
  <c r="DB48" i="23"/>
  <c r="CG49" i="20"/>
  <c r="CI49" i="20"/>
  <c r="DP48" i="19"/>
  <c r="DW48" i="20"/>
  <c r="CG49" i="19"/>
  <c r="BW49" i="19"/>
  <c r="CC49" i="18"/>
  <c r="EC48" i="17"/>
  <c r="DV48" i="23"/>
  <c r="CO48" i="23"/>
  <c r="CD49" i="16"/>
  <c r="BT49" i="25"/>
  <c r="CF49" i="17"/>
  <c r="BH49" i="17"/>
  <c r="BL49" i="19"/>
  <c r="CG49" i="24"/>
  <c r="CA49" i="24"/>
  <c r="BA49" i="16"/>
  <c r="BE49" i="23"/>
  <c r="BA49" i="23"/>
  <c r="BT49" i="20"/>
  <c r="BV49" i="22"/>
  <c r="BU49" i="22"/>
  <c r="BR49" i="25"/>
  <c r="BY49" i="25"/>
  <c r="CJ49" i="25"/>
  <c r="BF49" i="25"/>
  <c r="BW49" i="25"/>
  <c r="CK49" i="17"/>
  <c r="BX49" i="17"/>
  <c r="CD49" i="17"/>
  <c r="DE48" i="24"/>
  <c r="CQ48" i="24"/>
  <c r="DL48" i="24"/>
  <c r="CT48" i="16"/>
  <c r="DS48" i="22"/>
  <c r="BU49" i="24"/>
  <c r="CF49" i="24"/>
  <c r="CL49" i="24"/>
  <c r="CK49" i="24"/>
  <c r="CB49" i="24"/>
  <c r="CM49" i="16"/>
  <c r="BP49" i="16"/>
  <c r="BG49" i="16"/>
  <c r="BU49" i="16"/>
  <c r="BW49" i="16"/>
  <c r="BO49" i="16"/>
  <c r="CN48" i="23"/>
  <c r="DL48" i="23"/>
  <c r="BW49" i="23"/>
  <c r="BQ49" i="23"/>
  <c r="BM49" i="19"/>
  <c r="DW48" i="17"/>
  <c r="BF49" i="22"/>
  <c r="CG49" i="22"/>
  <c r="DX48" i="24"/>
  <c r="EB48" i="17"/>
  <c r="DW48" i="24"/>
  <c r="AX49" i="21"/>
  <c r="BM49" i="21"/>
  <c r="DX48" i="23"/>
  <c r="CY48" i="19"/>
  <c r="DS48" i="17"/>
  <c r="AZ49" i="20"/>
  <c r="BD49" i="20"/>
  <c r="CL49" i="20"/>
  <c r="BU49" i="20"/>
  <c r="CM49" i="20"/>
  <c r="CX48" i="23"/>
  <c r="DB48" i="21"/>
  <c r="AB58" i="7" s="1"/>
  <c r="CY48" i="25"/>
  <c r="DS48" i="24"/>
  <c r="BH49" i="26"/>
  <c r="CX48" i="21"/>
  <c r="DL48" i="17"/>
  <c r="DM48" i="23"/>
  <c r="DH48" i="21"/>
  <c r="CH49" i="23"/>
  <c r="CI49" i="23"/>
  <c r="EB48" i="19"/>
  <c r="BH49" i="22"/>
  <c r="BR49" i="21"/>
  <c r="CI49" i="19"/>
  <c r="AU49" i="25"/>
  <c r="BH49" i="25"/>
  <c r="BJ49" i="25"/>
  <c r="AW49" i="25"/>
  <c r="CE49" i="25"/>
  <c r="BN49" i="17"/>
  <c r="BE49" i="17"/>
  <c r="BG49" i="17"/>
  <c r="CH49" i="17"/>
  <c r="CE49" i="19"/>
  <c r="BO49" i="18"/>
  <c r="BY49" i="18"/>
  <c r="DE48" i="16"/>
  <c r="CQ48" i="16"/>
  <c r="DL48" i="16"/>
  <c r="DW48" i="19"/>
  <c r="BQ49" i="24"/>
  <c r="AX49" i="24"/>
  <c r="BB49" i="24"/>
  <c r="BH49" i="24"/>
  <c r="AV49" i="16"/>
  <c r="CL49" i="16"/>
  <c r="CC49" i="16"/>
  <c r="CE49" i="16"/>
  <c r="CG49" i="16"/>
  <c r="BK49" i="16"/>
  <c r="DD49" i="16" s="1"/>
  <c r="BC49" i="19"/>
  <c r="BQ49" i="21"/>
  <c r="BF49" i="23"/>
  <c r="AZ49" i="23"/>
  <c r="CJ49" i="18"/>
  <c r="DB48" i="25"/>
  <c r="BR49" i="22"/>
  <c r="BP49" i="26"/>
  <c r="DX48" i="16"/>
  <c r="DL48" i="21"/>
  <c r="DW48" i="16"/>
  <c r="CG49" i="21"/>
  <c r="BG49" i="21"/>
  <c r="BX49" i="21"/>
  <c r="EB48" i="25"/>
  <c r="DC48" i="21"/>
  <c r="BI49" i="20"/>
  <c r="BP49" i="20"/>
  <c r="BO49" i="20"/>
  <c r="CC49" i="20"/>
  <c r="CU48" i="21"/>
  <c r="CN48" i="26"/>
  <c r="DN48" i="23"/>
  <c r="DS48" i="16"/>
  <c r="BU49" i="26"/>
  <c r="BH49" i="18"/>
  <c r="DK48" i="24"/>
  <c r="CV48" i="17"/>
  <c r="EC48" i="21"/>
  <c r="CW48" i="21"/>
  <c r="BC49" i="16"/>
  <c r="I57" i="6"/>
  <c r="K57" i="6"/>
  <c r="J57" i="6"/>
  <c r="CB49" i="23"/>
  <c r="BP49" i="17"/>
  <c r="BP49" i="25"/>
  <c r="AW57" i="9"/>
  <c r="AO57" i="9"/>
  <c r="AG57" i="9"/>
  <c r="Y57" i="9"/>
  <c r="Q57" i="9"/>
  <c r="BD57" i="9"/>
  <c r="AV57" i="9"/>
  <c r="AN57" i="9"/>
  <c r="AF57" i="9"/>
  <c r="X57" i="9"/>
  <c r="P57" i="9"/>
  <c r="BC57" i="9"/>
  <c r="AU57" i="9"/>
  <c r="AM57" i="9"/>
  <c r="AE57" i="9"/>
  <c r="W57" i="9"/>
  <c r="O57" i="9"/>
  <c r="AZ57" i="9"/>
  <c r="AR57" i="9"/>
  <c r="AJ57" i="9"/>
  <c r="AB57" i="9"/>
  <c r="T57" i="9"/>
  <c r="L57" i="9"/>
  <c r="BB57" i="9"/>
  <c r="AL57" i="9"/>
  <c r="V57" i="9"/>
  <c r="BA57" i="9"/>
  <c r="AK57" i="9"/>
  <c r="U57" i="9"/>
  <c r="AY57" i="9"/>
  <c r="AI57" i="9"/>
  <c r="S57" i="9"/>
  <c r="AX57" i="9"/>
  <c r="AH57" i="9"/>
  <c r="R57" i="9"/>
  <c r="AT57" i="9"/>
  <c r="AD57" i="9"/>
  <c r="N57" i="9"/>
  <c r="AS57" i="9"/>
  <c r="AC57" i="9"/>
  <c r="M57" i="9"/>
  <c r="AQ57" i="9"/>
  <c r="AA57" i="9"/>
  <c r="AP57" i="9"/>
  <c r="Z57" i="9"/>
  <c r="BL49" i="25"/>
  <c r="DK48" i="22"/>
  <c r="BM49" i="16"/>
  <c r="CJ49" i="23"/>
  <c r="CB49" i="16"/>
  <c r="BI49" i="16"/>
  <c r="BX49" i="19"/>
  <c r="AL58" i="13"/>
  <c r="B62" i="7"/>
  <c r="H62" i="7"/>
  <c r="G62" i="7"/>
  <c r="F62" i="7"/>
  <c r="E62" i="7"/>
  <c r="C62" i="7"/>
  <c r="D62" i="7"/>
  <c r="AN50" i="22"/>
  <c r="AF50" i="22"/>
  <c r="X50" i="22"/>
  <c r="P50" i="22"/>
  <c r="H50" i="22"/>
  <c r="AM50" i="22"/>
  <c r="AE50" i="22"/>
  <c r="W50" i="22"/>
  <c r="O50" i="22"/>
  <c r="G50" i="22"/>
  <c r="AT50" i="22"/>
  <c r="AL50" i="22"/>
  <c r="AD50" i="22"/>
  <c r="V50" i="22"/>
  <c r="N50" i="22"/>
  <c r="F50" i="22"/>
  <c r="AR50" i="22"/>
  <c r="AJ50" i="22"/>
  <c r="AB50" i="22"/>
  <c r="T50" i="22"/>
  <c r="L50" i="22"/>
  <c r="D50" i="22"/>
  <c r="AQ50" i="22"/>
  <c r="AI50" i="22"/>
  <c r="AA50" i="22"/>
  <c r="S50" i="22"/>
  <c r="K50" i="22"/>
  <c r="C50" i="22"/>
  <c r="AO50" i="22"/>
  <c r="R50" i="22"/>
  <c r="AK50" i="22"/>
  <c r="Q50" i="22"/>
  <c r="AH50" i="22"/>
  <c r="M50" i="22"/>
  <c r="AG50" i="22"/>
  <c r="J50" i="22"/>
  <c r="AC50" i="22"/>
  <c r="I50" i="22"/>
  <c r="Z50" i="22"/>
  <c r="E50" i="22"/>
  <c r="AZ50" i="22" s="1"/>
  <c r="B50" i="22"/>
  <c r="AS50" i="22"/>
  <c r="U50" i="22"/>
  <c r="AP50" i="22"/>
  <c r="Y50" i="22"/>
  <c r="BU49" i="19"/>
  <c r="BH49" i="21"/>
  <c r="BG49" i="26"/>
  <c r="CV48" i="26"/>
  <c r="CX48" i="20"/>
  <c r="DG48" i="16"/>
  <c r="CP48" i="18"/>
  <c r="DO48" i="19"/>
  <c r="CW48" i="18"/>
  <c r="DU48" i="20"/>
  <c r="DN48" i="18"/>
  <c r="DG48" i="22"/>
  <c r="DN48" i="19"/>
  <c r="EA48" i="18"/>
  <c r="DG48" i="25"/>
  <c r="DH48" i="18"/>
  <c r="ED48" i="16"/>
  <c r="DZ48" i="20"/>
  <c r="ED48" i="25"/>
  <c r="CW48" i="22"/>
  <c r="DX48" i="26"/>
  <c r="DV48" i="16"/>
  <c r="DR48" i="19"/>
  <c r="EC48" i="18"/>
  <c r="DQ48" i="16"/>
  <c r="AC58" i="7"/>
  <c r="DG48" i="24"/>
  <c r="CA49" i="25"/>
  <c r="AW49" i="22"/>
  <c r="BO49" i="22"/>
  <c r="BY49" i="16"/>
  <c r="Q5" i="11"/>
  <c r="AJ5" i="11"/>
  <c r="AS5" i="11"/>
  <c r="AI5" i="11"/>
  <c r="AY49" i="22"/>
  <c r="BE49" i="24"/>
  <c r="BM49" i="24"/>
  <c r="CK49" i="21"/>
  <c r="AW49" i="23"/>
  <c r="BS49" i="23"/>
  <c r="BA49" i="22"/>
  <c r="EA48" i="22"/>
  <c r="CM49" i="21"/>
  <c r="BB49" i="20"/>
  <c r="AZ49" i="22"/>
  <c r="CF49" i="21"/>
  <c r="F62" i="13"/>
  <c r="E62" i="13"/>
  <c r="D62" i="13"/>
  <c r="C62" i="13"/>
  <c r="B62" i="13"/>
  <c r="H62" i="13"/>
  <c r="G62" i="13"/>
  <c r="DF48" i="22"/>
  <c r="CE49" i="21"/>
  <c r="BL49" i="18"/>
  <c r="BL49" i="26"/>
  <c r="BO49" i="23"/>
  <c r="AV49" i="19"/>
  <c r="AC5" i="11"/>
  <c r="U5" i="11"/>
  <c r="AR5" i="11"/>
  <c r="AW5" i="11"/>
  <c r="AN5" i="11"/>
  <c r="AE5" i="11"/>
  <c r="P5" i="11"/>
  <c r="AQ5" i="11"/>
  <c r="BC49" i="18"/>
  <c r="BC49" i="26"/>
  <c r="BQ49" i="19"/>
  <c r="CP48" i="22"/>
  <c r="DW48" i="26"/>
  <c r="CH49" i="20"/>
  <c r="CA49" i="19"/>
  <c r="BT49" i="21"/>
  <c r="CT48" i="22"/>
  <c r="EF48" i="26"/>
  <c r="J57" i="10"/>
  <c r="I57" i="10"/>
  <c r="K57" i="10"/>
  <c r="BP49" i="18"/>
  <c r="AW49" i="19"/>
  <c r="AW49" i="24"/>
  <c r="AU49" i="19"/>
  <c r="DU49" i="19" s="1"/>
  <c r="CI49" i="18"/>
  <c r="CI49" i="26"/>
  <c r="DI48" i="18"/>
  <c r="CL49" i="18"/>
  <c r="BK49" i="21"/>
  <c r="BF49" i="18"/>
  <c r="BF49" i="26"/>
  <c r="K57" i="5"/>
  <c r="J57" i="5"/>
  <c r="I57" i="5"/>
  <c r="CO48" i="20"/>
  <c r="CD49" i="18"/>
  <c r="CD49" i="26"/>
  <c r="AE58" i="2"/>
  <c r="CZ48" i="22"/>
  <c r="EF48" i="22"/>
  <c r="EC48" i="22"/>
  <c r="AR50" i="23"/>
  <c r="AJ50" i="23"/>
  <c r="AB50" i="23"/>
  <c r="T50" i="23"/>
  <c r="L50" i="23"/>
  <c r="D50" i="23"/>
  <c r="AQ50" i="23"/>
  <c r="AI50" i="23"/>
  <c r="AA50" i="23"/>
  <c r="S50" i="23"/>
  <c r="K50" i="23"/>
  <c r="C50" i="23"/>
  <c r="AP50" i="23"/>
  <c r="AH50" i="23"/>
  <c r="Z50" i="23"/>
  <c r="R50" i="23"/>
  <c r="J50" i="23"/>
  <c r="B50" i="23"/>
  <c r="AN50" i="23"/>
  <c r="AF50" i="23"/>
  <c r="X50" i="23"/>
  <c r="P50" i="23"/>
  <c r="H50" i="23"/>
  <c r="BU50" i="23" s="1"/>
  <c r="AM50" i="23"/>
  <c r="AE50" i="23"/>
  <c r="W50" i="23"/>
  <c r="O50" i="23"/>
  <c r="G50" i="23"/>
  <c r="AG50" i="23"/>
  <c r="M50" i="23"/>
  <c r="AD50" i="23"/>
  <c r="I50" i="23"/>
  <c r="BB50" i="23" s="1"/>
  <c r="AC50" i="23"/>
  <c r="F50" i="23"/>
  <c r="AT50" i="23"/>
  <c r="Y50" i="23"/>
  <c r="E50" i="23"/>
  <c r="AS50" i="23"/>
  <c r="V50" i="23"/>
  <c r="AO50" i="23"/>
  <c r="U50" i="23"/>
  <c r="AK50" i="23"/>
  <c r="Q50" i="23"/>
  <c r="AL50" i="23"/>
  <c r="N50" i="23"/>
  <c r="BG49" i="18"/>
  <c r="DR48" i="16"/>
  <c r="EB48" i="22"/>
  <c r="EA48" i="19"/>
  <c r="DY48" i="25"/>
  <c r="DU48" i="26"/>
  <c r="DG48" i="20"/>
  <c r="DE48" i="19"/>
  <c r="DG48" i="18"/>
  <c r="CW48" i="19"/>
  <c r="DM48" i="18"/>
  <c r="DK48" i="20"/>
  <c r="DJ48" i="18"/>
  <c r="CV48" i="25"/>
  <c r="DF48" i="19"/>
  <c r="DD48" i="18"/>
  <c r="DK48" i="25"/>
  <c r="DX48" i="18"/>
  <c r="DQ48" i="24"/>
  <c r="CR48" i="19"/>
  <c r="DX48" i="25"/>
  <c r="CQ48" i="18"/>
  <c r="CO48" i="16"/>
  <c r="DV48" i="26"/>
  <c r="AK58" i="7"/>
  <c r="Y58" i="7"/>
  <c r="BE49" i="26"/>
  <c r="CH49" i="21"/>
  <c r="BM49" i="26"/>
  <c r="CK49" i="22"/>
  <c r="CA49" i="20"/>
  <c r="BT49" i="22"/>
  <c r="EF48" i="18"/>
  <c r="CB49" i="26"/>
  <c r="AW49" i="16"/>
  <c r="CS49" i="16" s="1"/>
  <c r="AU49" i="20"/>
  <c r="BS49" i="18"/>
  <c r="CU48" i="22"/>
  <c r="E62" i="12"/>
  <c r="D62" i="12"/>
  <c r="C62" i="12"/>
  <c r="B62" i="12"/>
  <c r="H62" i="12"/>
  <c r="G62" i="12"/>
  <c r="F62" i="12"/>
  <c r="AW57" i="6"/>
  <c r="AO57" i="6"/>
  <c r="AG57" i="6"/>
  <c r="Y57" i="6"/>
  <c r="Q57" i="6"/>
  <c r="BD57" i="6"/>
  <c r="AV57" i="6"/>
  <c r="AN57" i="6"/>
  <c r="AF57" i="6"/>
  <c r="X57" i="6"/>
  <c r="P57" i="6"/>
  <c r="BC57" i="6"/>
  <c r="AU57" i="6"/>
  <c r="AM57" i="6"/>
  <c r="AE57" i="6"/>
  <c r="W57" i="6"/>
  <c r="O57" i="6"/>
  <c r="BB57" i="6"/>
  <c r="AT57" i="6"/>
  <c r="AL57" i="6"/>
  <c r="AD57" i="6"/>
  <c r="V57" i="6"/>
  <c r="N57" i="6"/>
  <c r="BA57" i="6"/>
  <c r="AS57" i="6"/>
  <c r="AK57" i="6"/>
  <c r="AC57" i="6"/>
  <c r="U57" i="6"/>
  <c r="M57" i="6"/>
  <c r="AZ57" i="6"/>
  <c r="AR57" i="6"/>
  <c r="AJ57" i="6"/>
  <c r="AB57" i="6"/>
  <c r="T57" i="6"/>
  <c r="L57" i="6"/>
  <c r="AY57" i="6"/>
  <c r="AQ57" i="6"/>
  <c r="AI57" i="6"/>
  <c r="AA57" i="6"/>
  <c r="S57" i="6"/>
  <c r="AX57" i="6"/>
  <c r="AP57" i="6"/>
  <c r="AH57" i="6"/>
  <c r="Z57" i="6"/>
  <c r="R57" i="6"/>
  <c r="ED48" i="22"/>
  <c r="BJ49" i="18"/>
  <c r="BJ49" i="26"/>
  <c r="CN48" i="18"/>
  <c r="CT48" i="19"/>
  <c r="DS48" i="18"/>
  <c r="CP48" i="25"/>
  <c r="BC57" i="4"/>
  <c r="AU57" i="4"/>
  <c r="AM57" i="4"/>
  <c r="AE57" i="4"/>
  <c r="W57" i="4"/>
  <c r="O57" i="4"/>
  <c r="BB57" i="4"/>
  <c r="AT57" i="4"/>
  <c r="AL57" i="4"/>
  <c r="AD57" i="4"/>
  <c r="V57" i="4"/>
  <c r="N57" i="4"/>
  <c r="AX57" i="4"/>
  <c r="AP57" i="4"/>
  <c r="AH57" i="4"/>
  <c r="Z57" i="4"/>
  <c r="R57" i="4"/>
  <c r="AW57" i="4"/>
  <c r="AO57" i="4"/>
  <c r="AG57" i="4"/>
  <c r="Y57" i="4"/>
  <c r="Q57" i="4"/>
  <c r="AV57" i="4"/>
  <c r="AF57" i="4"/>
  <c r="P57" i="4"/>
  <c r="AS57" i="4"/>
  <c r="AC57" i="4"/>
  <c r="M57" i="4"/>
  <c r="AB57" i="4"/>
  <c r="BD57" i="4"/>
  <c r="AN57" i="4"/>
  <c r="X57" i="4"/>
  <c r="AR57" i="4"/>
  <c r="L57" i="4"/>
  <c r="AQ57" i="4"/>
  <c r="AA57" i="4"/>
  <c r="BA57" i="4"/>
  <c r="AK57" i="4"/>
  <c r="U57" i="4"/>
  <c r="AZ57" i="4"/>
  <c r="AJ57" i="4"/>
  <c r="T57" i="4"/>
  <c r="AY57" i="4"/>
  <c r="AI57" i="4"/>
  <c r="S57" i="4"/>
  <c r="DI48" i="25"/>
  <c r="BD57" i="5"/>
  <c r="AV57" i="5"/>
  <c r="AN57" i="5"/>
  <c r="AF57" i="5"/>
  <c r="X57" i="5"/>
  <c r="P57" i="5"/>
  <c r="BC57" i="5"/>
  <c r="AU57" i="5"/>
  <c r="AM57" i="5"/>
  <c r="AE57" i="5"/>
  <c r="W57" i="5"/>
  <c r="O57" i="5"/>
  <c r="AY57" i="5"/>
  <c r="AQ57" i="5"/>
  <c r="AI57" i="5"/>
  <c r="AA57" i="5"/>
  <c r="S57" i="5"/>
  <c r="AX57" i="5"/>
  <c r="AP57" i="5"/>
  <c r="AH57" i="5"/>
  <c r="Z57" i="5"/>
  <c r="R57" i="5"/>
  <c r="BA57" i="5"/>
  <c r="AK57" i="5"/>
  <c r="U57" i="5"/>
  <c r="AZ57" i="5"/>
  <c r="AJ57" i="5"/>
  <c r="T57" i="5"/>
  <c r="AW57" i="5"/>
  <c r="AG57" i="5"/>
  <c r="Q57" i="5"/>
  <c r="AT57" i="5"/>
  <c r="AD57" i="5"/>
  <c r="N57" i="5"/>
  <c r="AS57" i="5"/>
  <c r="AC57" i="5"/>
  <c r="M57" i="5"/>
  <c r="AR57" i="5"/>
  <c r="AB57" i="5"/>
  <c r="L57" i="5"/>
  <c r="AO57" i="5"/>
  <c r="Y57" i="5"/>
  <c r="BB57" i="5"/>
  <c r="AL57" i="5"/>
  <c r="V57" i="5"/>
  <c r="AP50" i="16"/>
  <c r="AH50" i="16"/>
  <c r="Z50" i="16"/>
  <c r="R50" i="16"/>
  <c r="J50" i="16"/>
  <c r="B50" i="16"/>
  <c r="AO50" i="16"/>
  <c r="AG50" i="16"/>
  <c r="Y50" i="16"/>
  <c r="Q50" i="16"/>
  <c r="I50" i="16"/>
  <c r="AR50" i="16"/>
  <c r="AF50" i="16"/>
  <c r="V50" i="16"/>
  <c r="L50" i="16"/>
  <c r="AQ50" i="16"/>
  <c r="AE50" i="16"/>
  <c r="U50" i="16"/>
  <c r="K50" i="16"/>
  <c r="AN50" i="16"/>
  <c r="AD50" i="16"/>
  <c r="T50" i="16"/>
  <c r="H50" i="16"/>
  <c r="AM50" i="16"/>
  <c r="AC50" i="16"/>
  <c r="S50" i="16"/>
  <c r="G50" i="16"/>
  <c r="AB50" i="16"/>
  <c r="F50" i="16"/>
  <c r="AA50" i="16"/>
  <c r="E50" i="16"/>
  <c r="AT50" i="16"/>
  <c r="X50" i="16"/>
  <c r="D50" i="16"/>
  <c r="AS50" i="16"/>
  <c r="W50" i="16"/>
  <c r="C50" i="16"/>
  <c r="BN50" i="16" s="1"/>
  <c r="AK50" i="16"/>
  <c r="O50" i="16"/>
  <c r="P50" i="16"/>
  <c r="N50" i="16"/>
  <c r="M50" i="16"/>
  <c r="AL50" i="16"/>
  <c r="CE50" i="16" s="1"/>
  <c r="AI50" i="16"/>
  <c r="AJ50" i="16"/>
  <c r="AP50" i="24"/>
  <c r="AH50" i="24"/>
  <c r="Z50" i="24"/>
  <c r="R50" i="24"/>
  <c r="J50" i="24"/>
  <c r="B50" i="24"/>
  <c r="AS50" i="24"/>
  <c r="AJ50" i="24"/>
  <c r="AA50" i="24"/>
  <c r="Q50" i="24"/>
  <c r="H50" i="24"/>
  <c r="AR50" i="24"/>
  <c r="AI50" i="24"/>
  <c r="Y50" i="24"/>
  <c r="P50" i="24"/>
  <c r="G50" i="24"/>
  <c r="AG50" i="24"/>
  <c r="V50" i="24"/>
  <c r="K50" i="24"/>
  <c r="BW50" i="24" s="1"/>
  <c r="AQ50" i="24"/>
  <c r="AE50" i="24"/>
  <c r="T50" i="24"/>
  <c r="F50" i="24"/>
  <c r="AO50" i="24"/>
  <c r="AD50" i="24"/>
  <c r="S50" i="24"/>
  <c r="E50" i="24"/>
  <c r="AN50" i="24"/>
  <c r="AC50" i="24"/>
  <c r="O50" i="24"/>
  <c r="D50" i="24"/>
  <c r="X50" i="24"/>
  <c r="W50" i="24"/>
  <c r="AT50" i="24"/>
  <c r="U50" i="24"/>
  <c r="BN50" i="24" s="1"/>
  <c r="AM50" i="24"/>
  <c r="N50" i="24"/>
  <c r="AL50" i="24"/>
  <c r="M50" i="24"/>
  <c r="AB50" i="24"/>
  <c r="C50" i="24"/>
  <c r="AK50" i="24"/>
  <c r="AF50" i="24"/>
  <c r="L50" i="24"/>
  <c r="I50" i="24"/>
  <c r="DJ48" i="22"/>
  <c r="DL48" i="25"/>
  <c r="DD48" i="22"/>
  <c r="EE48" i="19"/>
  <c r="CU48" i="26"/>
  <c r="DB48" i="20"/>
  <c r="CO48" i="24"/>
  <c r="CN48" i="19"/>
  <c r="DH48" i="20"/>
  <c r="DV48" i="17"/>
  <c r="DY48" i="26"/>
  <c r="DA48" i="18"/>
  <c r="CU48" i="16"/>
  <c r="EB48" i="20"/>
  <c r="CX48" i="19"/>
  <c r="ED48" i="17"/>
  <c r="DV48" i="19"/>
  <c r="EE48" i="18"/>
  <c r="CN48" i="25"/>
  <c r="CU48" i="18"/>
  <c r="DH48" i="25"/>
  <c r="DE48" i="26"/>
  <c r="J58" i="7"/>
  <c r="I58" i="7"/>
  <c r="K58" i="7"/>
  <c r="DC48" i="20"/>
  <c r="CO48" i="22"/>
  <c r="S58" i="8" s="1"/>
  <c r="DO48" i="16"/>
  <c r="EC48" i="25"/>
  <c r="DT48" i="26"/>
  <c r="DV48" i="20"/>
  <c r="CR48" i="17"/>
  <c r="AA58" i="7"/>
  <c r="O58" i="7"/>
  <c r="AG58" i="7"/>
  <c r="BD58" i="7"/>
  <c r="DM48" i="25"/>
  <c r="BN49" i="16"/>
  <c r="AU49" i="21"/>
  <c r="BA49" i="17"/>
  <c r="DZ48" i="22"/>
  <c r="BJ49" i="19"/>
  <c r="BI49" i="21"/>
  <c r="BF49" i="19"/>
  <c r="DW48" i="22"/>
  <c r="F62" i="3"/>
  <c r="E62" i="3"/>
  <c r="H62" i="3"/>
  <c r="C62" i="3"/>
  <c r="D62" i="3"/>
  <c r="B62" i="3"/>
  <c r="G62" i="3"/>
  <c r="CP48" i="16"/>
  <c r="DP48" i="26"/>
  <c r="K57" i="12"/>
  <c r="J57" i="12"/>
  <c r="I57" i="12"/>
  <c r="A51" i="26"/>
  <c r="A51" i="25"/>
  <c r="A51" i="24"/>
  <c r="A51" i="23"/>
  <c r="A51" i="22"/>
  <c r="A51" i="21"/>
  <c r="A51" i="20"/>
  <c r="A51" i="19"/>
  <c r="A51" i="17"/>
  <c r="A51" i="16"/>
  <c r="AS51" i="15"/>
  <c r="AK51" i="15"/>
  <c r="AC51" i="15"/>
  <c r="U51" i="15"/>
  <c r="M51" i="15"/>
  <c r="E51" i="15"/>
  <c r="A52" i="15"/>
  <c r="AL51" i="15"/>
  <c r="AB51" i="15"/>
  <c r="S51" i="15"/>
  <c r="J51" i="15"/>
  <c r="AT51" i="15"/>
  <c r="AJ51" i="15"/>
  <c r="AA51" i="15"/>
  <c r="R51" i="15"/>
  <c r="I51" i="15"/>
  <c r="AQ51" i="15"/>
  <c r="AH51" i="15"/>
  <c r="Y51" i="15"/>
  <c r="P51" i="15"/>
  <c r="G51" i="15"/>
  <c r="AF51" i="15"/>
  <c r="Q51" i="15"/>
  <c r="C51" i="15"/>
  <c r="AR51" i="15"/>
  <c r="AE51" i="15"/>
  <c r="O51" i="15"/>
  <c r="B51" i="15"/>
  <c r="A51" i="18"/>
  <c r="AO51" i="15"/>
  <c r="Z51" i="15"/>
  <c r="L51" i="15"/>
  <c r="X51" i="15"/>
  <c r="D51" i="15"/>
  <c r="W51" i="15"/>
  <c r="AP51" i="15"/>
  <c r="V51" i="15"/>
  <c r="AN51" i="15"/>
  <c r="T51" i="15"/>
  <c r="AI51" i="15"/>
  <c r="K51" i="15"/>
  <c r="AD51" i="15"/>
  <c r="F51" i="15"/>
  <c r="H51" i="15"/>
  <c r="AM51" i="15"/>
  <c r="AG51" i="15"/>
  <c r="N51" i="15"/>
  <c r="AP50" i="17"/>
  <c r="AH50" i="17"/>
  <c r="Z50" i="17"/>
  <c r="R50" i="17"/>
  <c r="J50" i="17"/>
  <c r="B50" i="17"/>
  <c r="AO50" i="17"/>
  <c r="AG50" i="17"/>
  <c r="Y50" i="17"/>
  <c r="Q50" i="17"/>
  <c r="I50" i="17"/>
  <c r="AN50" i="17"/>
  <c r="AD50" i="17"/>
  <c r="T50" i="17"/>
  <c r="H50" i="17"/>
  <c r="AM50" i="17"/>
  <c r="AC50" i="17"/>
  <c r="S50" i="17"/>
  <c r="G50" i="17"/>
  <c r="AL50" i="17"/>
  <c r="AB50" i="17"/>
  <c r="P50" i="17"/>
  <c r="F50" i="17"/>
  <c r="AK50" i="17"/>
  <c r="AA50" i="17"/>
  <c r="O50" i="17"/>
  <c r="E50" i="17"/>
  <c r="AT50" i="17"/>
  <c r="CM50" i="17" s="1"/>
  <c r="X50" i="17"/>
  <c r="D50" i="17"/>
  <c r="AS50" i="17"/>
  <c r="W50" i="17"/>
  <c r="C50" i="17"/>
  <c r="AR50" i="17"/>
  <c r="V50" i="17"/>
  <c r="AQ50" i="17"/>
  <c r="U50" i="17"/>
  <c r="AI50" i="17"/>
  <c r="M50" i="17"/>
  <c r="AE50" i="17"/>
  <c r="N50" i="17"/>
  <c r="BG50" i="17" s="1"/>
  <c r="L50" i="17"/>
  <c r="BT50" i="17" s="1"/>
  <c r="K50" i="17"/>
  <c r="AF50" i="17"/>
  <c r="BY50" i="17" s="1"/>
  <c r="AJ50" i="17"/>
  <c r="AT50" i="25"/>
  <c r="CM50" i="25" s="1"/>
  <c r="AL50" i="25"/>
  <c r="AD50" i="25"/>
  <c r="V50" i="25"/>
  <c r="N50" i="25"/>
  <c r="F50" i="25"/>
  <c r="AS50" i="25"/>
  <c r="AK50" i="25"/>
  <c r="AC50" i="25"/>
  <c r="U50" i="25"/>
  <c r="M50" i="25"/>
  <c r="E50" i="25"/>
  <c r="CF50" i="25" s="1"/>
  <c r="AR50" i="25"/>
  <c r="AJ50" i="25"/>
  <c r="AB50" i="25"/>
  <c r="T50" i="25"/>
  <c r="L50" i="25"/>
  <c r="D50" i="25"/>
  <c r="AQ50" i="25"/>
  <c r="AI50" i="25"/>
  <c r="AA50" i="25"/>
  <c r="BT50" i="25" s="1"/>
  <c r="S50" i="25"/>
  <c r="K50" i="25"/>
  <c r="C50" i="25"/>
  <c r="AO50" i="25"/>
  <c r="Y50" i="25"/>
  <c r="I50" i="25"/>
  <c r="AN50" i="25"/>
  <c r="X50" i="25"/>
  <c r="H50" i="25"/>
  <c r="AG50" i="25"/>
  <c r="O50" i="25"/>
  <c r="AF50" i="25"/>
  <c r="J50" i="25"/>
  <c r="AE50" i="25"/>
  <c r="G50" i="25"/>
  <c r="Z50" i="25"/>
  <c r="B50" i="25"/>
  <c r="W50" i="25"/>
  <c r="BP50" i="25" s="1"/>
  <c r="AP50" i="25"/>
  <c r="AM50" i="25"/>
  <c r="AH50" i="25"/>
  <c r="R50" i="25"/>
  <c r="Q50" i="25"/>
  <c r="P50" i="25"/>
  <c r="CP48" i="24"/>
  <c r="CT48" i="25"/>
  <c r="DM48" i="19"/>
  <c r="ED48" i="26"/>
  <c r="DH48" i="22"/>
  <c r="EC48" i="24"/>
  <c r="ED48" i="19"/>
  <c r="CP48" i="20"/>
  <c r="CW48" i="26"/>
  <c r="CS48" i="18"/>
  <c r="DO48" i="24"/>
  <c r="DI48" i="20"/>
  <c r="DF48" i="18"/>
  <c r="DT48" i="16"/>
  <c r="DQ48" i="26"/>
  <c r="DR48" i="18"/>
  <c r="DR48" i="25"/>
  <c r="DL48" i="18"/>
  <c r="CZ48" i="19"/>
  <c r="I57" i="9"/>
  <c r="DY48" i="18"/>
  <c r="DY48" i="16"/>
  <c r="DV48" i="24"/>
  <c r="CV48" i="24"/>
  <c r="CU48" i="25"/>
  <c r="DG48" i="26"/>
  <c r="CW48" i="20"/>
  <c r="DQ48" i="19"/>
  <c r="BA58" i="7"/>
  <c r="W58" i="7"/>
  <c r="AO58" i="7"/>
  <c r="BB57" i="3"/>
  <c r="AT57" i="3"/>
  <c r="AL57" i="3"/>
  <c r="AD57" i="3"/>
  <c r="V57" i="3"/>
  <c r="N57" i="3"/>
  <c r="BA57" i="3"/>
  <c r="AS57" i="3"/>
  <c r="AK57" i="3"/>
  <c r="AC57" i="3"/>
  <c r="U57" i="3"/>
  <c r="M57" i="3"/>
  <c r="AW57" i="3"/>
  <c r="AO57" i="3"/>
  <c r="AG57" i="3"/>
  <c r="Y57" i="3"/>
  <c r="Q57" i="3"/>
  <c r="BD57" i="3"/>
  <c r="AV57" i="3"/>
  <c r="AN57" i="3"/>
  <c r="AF57" i="3"/>
  <c r="X57" i="3"/>
  <c r="P57" i="3"/>
  <c r="AQ57" i="3"/>
  <c r="AA57" i="3"/>
  <c r="AP57" i="3"/>
  <c r="BC57" i="3"/>
  <c r="AM57" i="3"/>
  <c r="W57" i="3"/>
  <c r="AR57" i="3"/>
  <c r="AB57" i="3"/>
  <c r="L57" i="3"/>
  <c r="Z57" i="3"/>
  <c r="AZ57" i="3"/>
  <c r="AJ57" i="3"/>
  <c r="T57" i="3"/>
  <c r="AY57" i="3"/>
  <c r="AI57" i="3"/>
  <c r="S57" i="3"/>
  <c r="AX57" i="3"/>
  <c r="AH57" i="3"/>
  <c r="R57" i="3"/>
  <c r="AU57" i="3"/>
  <c r="AE57" i="3"/>
  <c r="O57" i="3"/>
  <c r="AY49" i="17"/>
  <c r="BZ49" i="17"/>
  <c r="BN49" i="25"/>
  <c r="AW49" i="17"/>
  <c r="BR49" i="24"/>
  <c r="AX49" i="23"/>
  <c r="CE49" i="24"/>
  <c r="BV49" i="24"/>
  <c r="BC49" i="21"/>
  <c r="AY49" i="16"/>
  <c r="AO58" i="9"/>
  <c r="AN58" i="9"/>
  <c r="X58" i="9"/>
  <c r="AM58" i="9"/>
  <c r="W58" i="9"/>
  <c r="AZ58" i="9"/>
  <c r="AR58" i="9"/>
  <c r="AJ58" i="9"/>
  <c r="AT58" i="9"/>
  <c r="N58" i="9"/>
  <c r="AP58" i="9"/>
  <c r="Z58" i="9"/>
  <c r="BB58" i="9"/>
  <c r="AY58" i="9"/>
  <c r="S58" i="9"/>
  <c r="BM49" i="20"/>
  <c r="CA49" i="22"/>
  <c r="DE48" i="22"/>
  <c r="CS48" i="22"/>
  <c r="DP48" i="22"/>
  <c r="BZ49" i="18"/>
  <c r="BZ49" i="26"/>
  <c r="BD49" i="23"/>
  <c r="BP49" i="22"/>
  <c r="AW49" i="20"/>
  <c r="DD48" i="26"/>
  <c r="AY57" i="8"/>
  <c r="AQ57" i="8"/>
  <c r="AI57" i="8"/>
  <c r="AA57" i="8"/>
  <c r="S57" i="8"/>
  <c r="AX57" i="8"/>
  <c r="AP57" i="8"/>
  <c r="AH57" i="8"/>
  <c r="Z57" i="8"/>
  <c r="R57" i="8"/>
  <c r="AW57" i="8"/>
  <c r="AO57" i="8"/>
  <c r="AG57" i="8"/>
  <c r="Y57" i="8"/>
  <c r="Q57" i="8"/>
  <c r="BD57" i="8"/>
  <c r="AV57" i="8"/>
  <c r="AN57" i="8"/>
  <c r="AF57" i="8"/>
  <c r="X57" i="8"/>
  <c r="P57" i="8"/>
  <c r="BC57" i="8"/>
  <c r="AU57" i="8"/>
  <c r="AM57" i="8"/>
  <c r="AE57" i="8"/>
  <c r="W57" i="8"/>
  <c r="O57" i="8"/>
  <c r="BB57" i="8"/>
  <c r="AT57" i="8"/>
  <c r="AL57" i="8"/>
  <c r="AD57" i="8"/>
  <c r="V57" i="8"/>
  <c r="N57" i="8"/>
  <c r="BA57" i="8"/>
  <c r="AS57" i="8"/>
  <c r="AK57" i="8"/>
  <c r="AC57" i="8"/>
  <c r="U57" i="8"/>
  <c r="M57" i="8"/>
  <c r="AZ57" i="8"/>
  <c r="AR57" i="8"/>
  <c r="AJ57" i="8"/>
  <c r="AB57" i="8"/>
  <c r="T57" i="8"/>
  <c r="L57" i="8"/>
  <c r="AU49" i="22"/>
  <c r="BS49" i="20"/>
  <c r="BA49" i="18"/>
  <c r="BA49" i="26"/>
  <c r="DA48" i="26"/>
  <c r="DS48" i="26"/>
  <c r="DI48" i="26"/>
  <c r="AZ49" i="18"/>
  <c r="AZ49" i="26"/>
  <c r="DP48" i="18"/>
  <c r="DB48" i="19"/>
  <c r="CO48" i="19"/>
  <c r="E62" i="2"/>
  <c r="D62" i="2"/>
  <c r="H62" i="2"/>
  <c r="G62" i="2"/>
  <c r="F62" i="2"/>
  <c r="C62" i="2"/>
  <c r="B62" i="2"/>
  <c r="BG50" i="25"/>
  <c r="AR50" i="18"/>
  <c r="AJ50" i="18"/>
  <c r="AB50" i="18"/>
  <c r="T50" i="18"/>
  <c r="L50" i="18"/>
  <c r="BE50" i="18" s="1"/>
  <c r="D50" i="18"/>
  <c r="AP50" i="18"/>
  <c r="AG50" i="18"/>
  <c r="X50" i="18"/>
  <c r="O50" i="18"/>
  <c r="F50" i="18"/>
  <c r="AO50" i="18"/>
  <c r="AF50" i="18"/>
  <c r="W50" i="18"/>
  <c r="N50" i="18"/>
  <c r="E50" i="18"/>
  <c r="AN50" i="18"/>
  <c r="AE50" i="18"/>
  <c r="V50" i="18"/>
  <c r="M50" i="18"/>
  <c r="C50" i="18"/>
  <c r="AV50" i="18" s="1"/>
  <c r="AM50" i="18"/>
  <c r="AD50" i="18"/>
  <c r="U50" i="18"/>
  <c r="K50" i="18"/>
  <c r="B50" i="18"/>
  <c r="BF50" i="18" s="1"/>
  <c r="AL50" i="18"/>
  <c r="S50" i="18"/>
  <c r="AK50" i="18"/>
  <c r="R50" i="18"/>
  <c r="AI50" i="18"/>
  <c r="Q50" i="18"/>
  <c r="AQ50" i="18"/>
  <c r="I50" i="18"/>
  <c r="AH50" i="18"/>
  <c r="H50" i="18"/>
  <c r="AC50" i="18"/>
  <c r="BV50" i="18" s="1"/>
  <c r="G50" i="18"/>
  <c r="AZ50" i="18" s="1"/>
  <c r="AA50" i="18"/>
  <c r="AT50" i="18"/>
  <c r="AS50" i="18"/>
  <c r="Y50" i="18"/>
  <c r="J50" i="18"/>
  <c r="P50" i="18"/>
  <c r="Z50" i="18"/>
  <c r="BS50" i="18" s="1"/>
  <c r="AM50" i="26"/>
  <c r="AE50" i="26"/>
  <c r="W50" i="26"/>
  <c r="O50" i="26"/>
  <c r="G50" i="26"/>
  <c r="AO50" i="26"/>
  <c r="AF50" i="26"/>
  <c r="V50" i="26"/>
  <c r="M50" i="26"/>
  <c r="D50" i="26"/>
  <c r="AN50" i="26"/>
  <c r="AD50" i="26"/>
  <c r="U50" i="26"/>
  <c r="L50" i="26"/>
  <c r="C50" i="26"/>
  <c r="AT50" i="26"/>
  <c r="AI50" i="26"/>
  <c r="X50" i="26"/>
  <c r="J50" i="26"/>
  <c r="AS50" i="26"/>
  <c r="AH50" i="26"/>
  <c r="T50" i="26"/>
  <c r="I50" i="26"/>
  <c r="AR50" i="26"/>
  <c r="CK50" i="26" s="1"/>
  <c r="AG50" i="26"/>
  <c r="S50" i="26"/>
  <c r="H50" i="26"/>
  <c r="AL50" i="26"/>
  <c r="R50" i="26"/>
  <c r="AK50" i="26"/>
  <c r="Q50" i="26"/>
  <c r="AC50" i="26"/>
  <c r="BV50" i="26" s="1"/>
  <c r="N50" i="26"/>
  <c r="AP50" i="26"/>
  <c r="F50" i="26"/>
  <c r="AJ50" i="26"/>
  <c r="E50" i="26"/>
  <c r="AA50" i="26"/>
  <c r="AB50" i="26"/>
  <c r="P50" i="26"/>
  <c r="CF50" i="26" s="1"/>
  <c r="AQ50" i="26"/>
  <c r="Z50" i="26"/>
  <c r="Y50" i="26"/>
  <c r="K50" i="26"/>
  <c r="B50" i="26"/>
  <c r="CP48" i="19"/>
  <c r="EC48" i="16"/>
  <c r="CV48" i="19"/>
  <c r="CX48" i="18"/>
  <c r="DU48" i="22"/>
  <c r="DF48" i="26"/>
  <c r="CV48" i="20"/>
  <c r="CX48" i="26"/>
  <c r="CZ48" i="20"/>
  <c r="DT48" i="18"/>
  <c r="DU48" i="16"/>
  <c r="DF48" i="16"/>
  <c r="DO48" i="25"/>
  <c r="EB48" i="26"/>
  <c r="CR48" i="20"/>
  <c r="CO48" i="26"/>
  <c r="ED48" i="20"/>
  <c r="CS48" i="26"/>
  <c r="J57" i="9"/>
  <c r="EB48" i="18"/>
  <c r="CX48" i="16"/>
  <c r="EC48" i="19"/>
  <c r="J58" i="9"/>
  <c r="I58" i="9"/>
  <c r="K58" i="9"/>
  <c r="CW48" i="24"/>
  <c r="DY48" i="19"/>
  <c r="DV48" i="18"/>
  <c r="CU48" i="20"/>
  <c r="DK48" i="19"/>
  <c r="AQ58" i="7"/>
  <c r="N58" i="7"/>
  <c r="AE58" i="7"/>
  <c r="AW58" i="7"/>
  <c r="DR48" i="26"/>
  <c r="BO49" i="24"/>
  <c r="AX57" i="10"/>
  <c r="AP57" i="10"/>
  <c r="AH57" i="10"/>
  <c r="Z57" i="10"/>
  <c r="R57" i="10"/>
  <c r="AW57" i="10"/>
  <c r="AO57" i="10"/>
  <c r="AG57" i="10"/>
  <c r="Y57" i="10"/>
  <c r="Q57" i="10"/>
  <c r="BD57" i="10"/>
  <c r="AV57" i="10"/>
  <c r="AN57" i="10"/>
  <c r="AF57" i="10"/>
  <c r="X57" i="10"/>
  <c r="P57" i="10"/>
  <c r="BB57" i="10"/>
  <c r="AT57" i="10"/>
  <c r="AL57" i="10"/>
  <c r="AD57" i="10"/>
  <c r="V57" i="10"/>
  <c r="N57" i="10"/>
  <c r="BA57" i="10"/>
  <c r="AS57" i="10"/>
  <c r="AK57" i="10"/>
  <c r="AC57" i="10"/>
  <c r="U57" i="10"/>
  <c r="M57" i="10"/>
  <c r="AZ57" i="10"/>
  <c r="AR57" i="10"/>
  <c r="AJ57" i="10"/>
  <c r="AB57" i="10"/>
  <c r="T57" i="10"/>
  <c r="L57" i="10"/>
  <c r="AY57" i="10"/>
  <c r="AQ57" i="10"/>
  <c r="AI57" i="10"/>
  <c r="AA57" i="10"/>
  <c r="S57" i="10"/>
  <c r="BC57" i="10"/>
  <c r="AU57" i="10"/>
  <c r="AM57" i="10"/>
  <c r="AE57" i="10"/>
  <c r="W57" i="10"/>
  <c r="O57" i="10"/>
  <c r="BO49" i="17"/>
  <c r="BT49" i="23"/>
  <c r="BZ49" i="25"/>
  <c r="BD49" i="22"/>
  <c r="BS49" i="16"/>
  <c r="AV49" i="23"/>
  <c r="AV49" i="24"/>
  <c r="CR49" i="19"/>
  <c r="BE49" i="21"/>
  <c r="BZ49" i="19"/>
  <c r="CB49" i="21"/>
  <c r="BN49" i="18"/>
  <c r="BN49" i="26"/>
  <c r="AW49" i="18"/>
  <c r="CP49" i="18" s="1"/>
  <c r="I57" i="7"/>
  <c r="J57" i="7"/>
  <c r="K57" i="7"/>
  <c r="DM48" i="22"/>
  <c r="BR49" i="26"/>
  <c r="AU49" i="23"/>
  <c r="BS49" i="19"/>
  <c r="EE48" i="22"/>
  <c r="CM49" i="26"/>
  <c r="DX48" i="22"/>
  <c r="CF49" i="26"/>
  <c r="K57" i="8"/>
  <c r="J57" i="8"/>
  <c r="I57" i="8"/>
  <c r="DB48" i="22"/>
  <c r="AM50" i="19"/>
  <c r="AE50" i="19"/>
  <c r="W50" i="19"/>
  <c r="O50" i="19"/>
  <c r="G50" i="19"/>
  <c r="AT50" i="19"/>
  <c r="AL50" i="19"/>
  <c r="AD50" i="19"/>
  <c r="V50" i="19"/>
  <c r="N50" i="19"/>
  <c r="F50" i="19"/>
  <c r="AS50" i="19"/>
  <c r="AK50" i="19"/>
  <c r="AC50" i="19"/>
  <c r="U50" i="19"/>
  <c r="M50" i="19"/>
  <c r="E50" i="19"/>
  <c r="AQ50" i="19"/>
  <c r="AI50" i="19"/>
  <c r="AA50" i="19"/>
  <c r="S50" i="19"/>
  <c r="BL50" i="19" s="1"/>
  <c r="K50" i="19"/>
  <c r="C50" i="19"/>
  <c r="AP50" i="19"/>
  <c r="AH50" i="19"/>
  <c r="Z50" i="19"/>
  <c r="BS50" i="19" s="1"/>
  <c r="R50" i="19"/>
  <c r="J50" i="19"/>
  <c r="B50" i="19"/>
  <c r="Y50" i="19"/>
  <c r="D50" i="19"/>
  <c r="AR50" i="19"/>
  <c r="X50" i="19"/>
  <c r="AN50" i="19"/>
  <c r="Q50" i="19"/>
  <c r="L50" i="19"/>
  <c r="AO50" i="19"/>
  <c r="I50" i="19"/>
  <c r="AJ50" i="19"/>
  <c r="H50" i="19"/>
  <c r="AG50" i="19"/>
  <c r="AB50" i="19"/>
  <c r="BU50" i="19" s="1"/>
  <c r="AF50" i="19"/>
  <c r="T50" i="19"/>
  <c r="P50" i="19"/>
  <c r="DT48" i="22"/>
  <c r="CV48" i="22"/>
  <c r="DZ48" i="19"/>
  <c r="CU48" i="17"/>
  <c r="CU48" i="19"/>
  <c r="CT48" i="18"/>
  <c r="DM48" i="17"/>
  <c r="DZ48" i="26"/>
  <c r="CT48" i="20"/>
  <c r="DF48" i="25"/>
  <c r="CP48" i="26"/>
  <c r="EC48" i="20"/>
  <c r="DU48" i="25"/>
  <c r="DX48" i="20"/>
  <c r="DY48" i="24"/>
  <c r="CR48" i="24"/>
  <c r="CX48" i="25"/>
  <c r="CZ48" i="26"/>
  <c r="DQ48" i="20"/>
  <c r="EE48" i="26"/>
  <c r="DE48" i="20"/>
  <c r="CR48" i="26"/>
  <c r="DF48" i="20"/>
  <c r="DF48" i="24"/>
  <c r="CZ48" i="18"/>
  <c r="DU48" i="24"/>
  <c r="DH48" i="19"/>
  <c r="CY48" i="18"/>
  <c r="CS48" i="20"/>
  <c r="DK48" i="26"/>
  <c r="P58" i="7"/>
  <c r="CV48" i="18"/>
  <c r="K57" i="2"/>
  <c r="J57" i="2"/>
  <c r="I57" i="2"/>
  <c r="K57" i="3"/>
  <c r="I57" i="3"/>
  <c r="J57" i="3"/>
  <c r="AY49" i="24"/>
  <c r="CE49" i="23"/>
  <c r="DX49" i="23" s="1"/>
  <c r="AV49" i="22"/>
  <c r="DE49" i="22" s="1"/>
  <c r="AY49" i="25"/>
  <c r="AP58" i="8"/>
  <c r="AM58" i="8"/>
  <c r="AL58" i="8"/>
  <c r="BL49" i="21"/>
  <c r="AG5" i="11"/>
  <c r="AP5" i="11"/>
  <c r="M5" i="11"/>
  <c r="AH5" i="11"/>
  <c r="BD5" i="11"/>
  <c r="T5" i="11"/>
  <c r="BB5" i="11"/>
  <c r="AT5" i="11"/>
  <c r="BA5" i="11"/>
  <c r="AK5" i="11"/>
  <c r="AZ5" i="11"/>
  <c r="AV5" i="11"/>
  <c r="AX5" i="11"/>
  <c r="AL5" i="11"/>
  <c r="AO5" i="11"/>
  <c r="AM5" i="11"/>
  <c r="AU5" i="11"/>
  <c r="V5" i="11"/>
  <c r="W5" i="11"/>
  <c r="N5" i="11"/>
  <c r="AA5" i="11"/>
  <c r="R5" i="11"/>
  <c r="AB5" i="11"/>
  <c r="Z5" i="11"/>
  <c r="BC5" i="11"/>
  <c r="BY49" i="21"/>
  <c r="O5" i="11"/>
  <c r="AF5" i="11"/>
  <c r="AY5" i="11"/>
  <c r="Y5" i="11"/>
  <c r="L5" i="11"/>
  <c r="X5" i="11"/>
  <c r="BV49" i="25"/>
  <c r="DI48" i="22"/>
  <c r="AD5" i="11"/>
  <c r="S5" i="11"/>
  <c r="EA48" i="26"/>
  <c r="BV49" i="18"/>
  <c r="BV49" i="26"/>
  <c r="AY49" i="20"/>
  <c r="CJ49" i="20"/>
  <c r="EC49" i="20" s="1"/>
  <c r="BT49" i="26"/>
  <c r="DL48" i="22"/>
  <c r="CY48" i="22"/>
  <c r="BZ49" i="20"/>
  <c r="BN49" i="19"/>
  <c r="CQ48" i="22"/>
  <c r="Q58" i="8" s="1"/>
  <c r="DC48" i="22"/>
  <c r="BB57" i="13"/>
  <c r="AT57" i="13"/>
  <c r="AL57" i="13"/>
  <c r="AD57" i="13"/>
  <c r="V57" i="13"/>
  <c r="N57" i="13"/>
  <c r="BA57" i="13"/>
  <c r="AS57" i="13"/>
  <c r="AK57" i="13"/>
  <c r="AC57" i="13"/>
  <c r="U57" i="13"/>
  <c r="M57" i="13"/>
  <c r="AZ57" i="13"/>
  <c r="AR57" i="13"/>
  <c r="AJ57" i="13"/>
  <c r="AB57" i="13"/>
  <c r="T57" i="13"/>
  <c r="L57" i="13"/>
  <c r="AY57" i="13"/>
  <c r="AQ57" i="13"/>
  <c r="AI57" i="13"/>
  <c r="AA57" i="13"/>
  <c r="S57" i="13"/>
  <c r="AX57" i="13"/>
  <c r="AP57" i="13"/>
  <c r="AH57" i="13"/>
  <c r="Z57" i="13"/>
  <c r="R57" i="13"/>
  <c r="AW57" i="13"/>
  <c r="AO57" i="13"/>
  <c r="AG57" i="13"/>
  <c r="Y57" i="13"/>
  <c r="Q57" i="13"/>
  <c r="BD57" i="13"/>
  <c r="AV57" i="13"/>
  <c r="AN57" i="13"/>
  <c r="AF57" i="13"/>
  <c r="X57" i="13"/>
  <c r="P57" i="13"/>
  <c r="BC57" i="13"/>
  <c r="AU57" i="13"/>
  <c r="AM57" i="13"/>
  <c r="AE57" i="13"/>
  <c r="W57" i="13"/>
  <c r="O57" i="13"/>
  <c r="G62" i="4"/>
  <c r="F62" i="4"/>
  <c r="B62" i="4"/>
  <c r="H62" i="4"/>
  <c r="E62" i="4"/>
  <c r="D62" i="4"/>
  <c r="C62" i="4"/>
  <c r="BR49" i="19"/>
  <c r="AX49" i="18"/>
  <c r="AX49" i="26"/>
  <c r="BK49" i="18"/>
  <c r="BK49" i="26"/>
  <c r="EC49" i="26" s="1"/>
  <c r="CY48" i="26"/>
  <c r="BB49" i="18"/>
  <c r="BB49" i="26"/>
  <c r="CF49" i="18"/>
  <c r="K57" i="13"/>
  <c r="J57" i="13"/>
  <c r="I57" i="13"/>
  <c r="C62" i="8"/>
  <c r="B62" i="8"/>
  <c r="H62" i="8"/>
  <c r="G62" i="8"/>
  <c r="F62" i="8"/>
  <c r="E62" i="8"/>
  <c r="D62" i="8"/>
  <c r="CT48" i="26"/>
  <c r="BO50" i="23"/>
  <c r="BI50" i="22"/>
  <c r="AT50" i="20"/>
  <c r="AL50" i="20"/>
  <c r="AD50" i="20"/>
  <c r="V50" i="20"/>
  <c r="N50" i="20"/>
  <c r="F50" i="20"/>
  <c r="AR50" i="20"/>
  <c r="AJ50" i="20"/>
  <c r="AB50" i="20"/>
  <c r="T50" i="20"/>
  <c r="L50" i="20"/>
  <c r="D50" i="20"/>
  <c r="AM50" i="20"/>
  <c r="AA50" i="20"/>
  <c r="Q50" i="20"/>
  <c r="G50" i="20"/>
  <c r="AK50" i="20"/>
  <c r="Z50" i="20"/>
  <c r="P50" i="20"/>
  <c r="E50" i="20"/>
  <c r="AI50" i="20"/>
  <c r="Y50" i="20"/>
  <c r="O50" i="20"/>
  <c r="C50" i="20"/>
  <c r="AS50" i="20"/>
  <c r="AH50" i="20"/>
  <c r="X50" i="20"/>
  <c r="M50" i="20"/>
  <c r="B50" i="20"/>
  <c r="AQ50" i="20"/>
  <c r="AG50" i="20"/>
  <c r="W50" i="20"/>
  <c r="K50" i="20"/>
  <c r="AP50" i="20"/>
  <c r="AF50" i="20"/>
  <c r="U50" i="20"/>
  <c r="BN50" i="20" s="1"/>
  <c r="J50" i="20"/>
  <c r="S50" i="20"/>
  <c r="R50" i="20"/>
  <c r="H50" i="20"/>
  <c r="I50" i="20"/>
  <c r="AO50" i="20"/>
  <c r="CH50" i="20" s="1"/>
  <c r="AN50" i="20"/>
  <c r="AE50" i="20"/>
  <c r="AC50" i="20"/>
  <c r="BB58" i="3"/>
  <c r="AL58" i="3"/>
  <c r="BA58" i="3"/>
  <c r="AK58" i="3"/>
  <c r="U58" i="3"/>
  <c r="AG58" i="3"/>
  <c r="AN58" i="3"/>
  <c r="AF58" i="3"/>
  <c r="AY58" i="3"/>
  <c r="O58" i="3"/>
  <c r="AJ58" i="3"/>
  <c r="R58" i="3"/>
  <c r="AR58" i="3"/>
  <c r="AB58" i="3"/>
  <c r="BC58" i="3"/>
  <c r="AM58" i="3"/>
  <c r="DN48" i="22"/>
  <c r="DP48" i="17"/>
  <c r="DQ48" i="17"/>
  <c r="DJ48" i="19"/>
  <c r="CR48" i="18"/>
  <c r="DK48" i="16"/>
  <c r="EE48" i="25"/>
  <c r="DJ48" i="26"/>
  <c r="CQ48" i="20"/>
  <c r="CO48" i="25"/>
  <c r="DH48" i="26"/>
  <c r="EA48" i="20"/>
  <c r="DL48" i="19"/>
  <c r="CR48" i="16"/>
  <c r="DL48" i="20"/>
  <c r="DT48" i="24"/>
  <c r="DM48" i="24"/>
  <c r="DX48" i="19"/>
  <c r="DM48" i="26"/>
  <c r="DM48" i="20"/>
  <c r="CQ48" i="26"/>
  <c r="DJ48" i="20"/>
  <c r="DE48" i="18"/>
  <c r="DH48" i="16"/>
  <c r="DO48" i="20"/>
  <c r="CN48" i="24"/>
  <c r="CW48" i="16"/>
  <c r="DX48" i="17"/>
  <c r="CQ48" i="19"/>
  <c r="DO48" i="18"/>
  <c r="CY48" i="20"/>
  <c r="CO48" i="18"/>
  <c r="AD58" i="7"/>
  <c r="AU58" i="7"/>
  <c r="DR48" i="20"/>
  <c r="K57" i="4"/>
  <c r="J57" i="4"/>
  <c r="I57" i="4"/>
  <c r="BR49" i="20"/>
  <c r="AX49" i="19"/>
  <c r="BA49" i="19"/>
  <c r="CT49" i="19" s="1"/>
  <c r="AX57" i="7"/>
  <c r="AP57" i="7"/>
  <c r="AH57" i="7"/>
  <c r="Z57" i="7"/>
  <c r="R57" i="7"/>
  <c r="BD57" i="7"/>
  <c r="AV57" i="7"/>
  <c r="AN57" i="7"/>
  <c r="AF57" i="7"/>
  <c r="X57" i="7"/>
  <c r="P57" i="7"/>
  <c r="AW57" i="7"/>
  <c r="AO57" i="7"/>
  <c r="AG57" i="7"/>
  <c r="Y57" i="7"/>
  <c r="Q57" i="7"/>
  <c r="BC57" i="7"/>
  <c r="AU57" i="7"/>
  <c r="AM57" i="7"/>
  <c r="AE57" i="7"/>
  <c r="W57" i="7"/>
  <c r="O57" i="7"/>
  <c r="BB57" i="7"/>
  <c r="AT57" i="7"/>
  <c r="AL57" i="7"/>
  <c r="AD57" i="7"/>
  <c r="V57" i="7"/>
  <c r="N57" i="7"/>
  <c r="BA57" i="7"/>
  <c r="AS57" i="7"/>
  <c r="AK57" i="7"/>
  <c r="AC57" i="7"/>
  <c r="U57" i="7"/>
  <c r="M57" i="7"/>
  <c r="AY57" i="7"/>
  <c r="AQ57" i="7"/>
  <c r="AI57" i="7"/>
  <c r="AA57" i="7"/>
  <c r="S57" i="7"/>
  <c r="AZ57" i="7"/>
  <c r="AR57" i="7"/>
  <c r="AJ57" i="7"/>
  <c r="AB57" i="7"/>
  <c r="T57" i="7"/>
  <c r="L57" i="7"/>
  <c r="BI49" i="18"/>
  <c r="DC48" i="26"/>
  <c r="BA57" i="12"/>
  <c r="AS57" i="12"/>
  <c r="AK57" i="12"/>
  <c r="AC57" i="12"/>
  <c r="U57" i="12"/>
  <c r="M57" i="12"/>
  <c r="AZ57" i="12"/>
  <c r="AR57" i="12"/>
  <c r="AJ57" i="12"/>
  <c r="AB57" i="12"/>
  <c r="T57" i="12"/>
  <c r="L57" i="12"/>
  <c r="AY57" i="12"/>
  <c r="AQ57" i="12"/>
  <c r="AI57" i="12"/>
  <c r="AA57" i="12"/>
  <c r="S57" i="12"/>
  <c r="AX57" i="12"/>
  <c r="AP57" i="12"/>
  <c r="AH57" i="12"/>
  <c r="Z57" i="12"/>
  <c r="R57" i="12"/>
  <c r="AW57" i="12"/>
  <c r="AO57" i="12"/>
  <c r="AG57" i="12"/>
  <c r="Y57" i="12"/>
  <c r="Q57" i="12"/>
  <c r="BD57" i="12"/>
  <c r="AV57" i="12"/>
  <c r="AN57" i="12"/>
  <c r="AF57" i="12"/>
  <c r="X57" i="12"/>
  <c r="P57" i="12"/>
  <c r="BC57" i="12"/>
  <c r="AU57" i="12"/>
  <c r="AM57" i="12"/>
  <c r="AE57" i="12"/>
  <c r="W57" i="12"/>
  <c r="O57" i="12"/>
  <c r="BB57" i="12"/>
  <c r="AT57" i="12"/>
  <c r="AL57" i="12"/>
  <c r="AD57" i="12"/>
  <c r="V57" i="12"/>
  <c r="N57" i="12"/>
  <c r="CX48" i="22"/>
  <c r="DL48" i="26"/>
  <c r="DQ48" i="22"/>
  <c r="CF50" i="17"/>
  <c r="CF50" i="16"/>
  <c r="BR50" i="19"/>
  <c r="BR50" i="18"/>
  <c r="BC50" i="22"/>
  <c r="BT50" i="16"/>
  <c r="AM50" i="21"/>
  <c r="AE50" i="21"/>
  <c r="W50" i="21"/>
  <c r="O50" i="21"/>
  <c r="G50" i="21"/>
  <c r="AT50" i="21"/>
  <c r="AL50" i="21"/>
  <c r="AD50" i="21"/>
  <c r="V50" i="21"/>
  <c r="N50" i="21"/>
  <c r="F50" i="21"/>
  <c r="AR50" i="21"/>
  <c r="AJ50" i="21"/>
  <c r="AB50" i="21"/>
  <c r="T50" i="21"/>
  <c r="L50" i="21"/>
  <c r="D50" i="21"/>
  <c r="AQ50" i="21"/>
  <c r="AI50" i="21"/>
  <c r="AA50" i="21"/>
  <c r="S50" i="21"/>
  <c r="K50" i="21"/>
  <c r="C50" i="21"/>
  <c r="AO50" i="21"/>
  <c r="Y50" i="21"/>
  <c r="I50" i="21"/>
  <c r="BB50" i="21" s="1"/>
  <c r="AN50" i="21"/>
  <c r="X50" i="21"/>
  <c r="H50" i="21"/>
  <c r="AK50" i="21"/>
  <c r="U50" i="21"/>
  <c r="E50" i="21"/>
  <c r="AH50" i="21"/>
  <c r="R50" i="21"/>
  <c r="BK50" i="21" s="1"/>
  <c r="B50" i="21"/>
  <c r="AG50" i="21"/>
  <c r="Q50" i="21"/>
  <c r="AC50" i="21"/>
  <c r="Z50" i="21"/>
  <c r="P50" i="21"/>
  <c r="M50" i="21"/>
  <c r="J50" i="21"/>
  <c r="AF50" i="21"/>
  <c r="AP50" i="21"/>
  <c r="AS50" i="21"/>
  <c r="BA57" i="2"/>
  <c r="AS57" i="2"/>
  <c r="AK57" i="2"/>
  <c r="AC57" i="2"/>
  <c r="U57" i="2"/>
  <c r="M57" i="2"/>
  <c r="AZ57" i="2"/>
  <c r="AR57" i="2"/>
  <c r="AJ57" i="2"/>
  <c r="AB57" i="2"/>
  <c r="T57" i="2"/>
  <c r="L57" i="2"/>
  <c r="BD57" i="2"/>
  <c r="AV57" i="2"/>
  <c r="AN57" i="2"/>
  <c r="AF57" i="2"/>
  <c r="X57" i="2"/>
  <c r="P57" i="2"/>
  <c r="AU57" i="2"/>
  <c r="AE57" i="2"/>
  <c r="O57" i="2"/>
  <c r="BC57" i="2"/>
  <c r="AM57" i="2"/>
  <c r="W57" i="2"/>
  <c r="AT57" i="2"/>
  <c r="AD57" i="2"/>
  <c r="N57" i="2"/>
  <c r="AA57" i="2"/>
  <c r="Y57" i="2"/>
  <c r="AX57" i="2"/>
  <c r="AH57" i="2"/>
  <c r="R57" i="2"/>
  <c r="AQ57" i="2"/>
  <c r="AP57" i="2"/>
  <c r="Z57" i="2"/>
  <c r="AO57" i="2"/>
  <c r="BB57" i="2"/>
  <c r="AL57" i="2"/>
  <c r="V57" i="2"/>
  <c r="AY57" i="2"/>
  <c r="AI57" i="2"/>
  <c r="S57" i="2"/>
  <c r="AW57" i="2"/>
  <c r="AG57" i="2"/>
  <c r="Q57" i="2"/>
  <c r="CS48" i="25"/>
  <c r="CY48" i="24"/>
  <c r="DC48" i="17"/>
  <c r="CR48" i="25"/>
  <c r="DO48" i="26"/>
  <c r="DP48" i="20"/>
  <c r="DM48" i="16"/>
  <c r="CW48" i="25"/>
  <c r="EC48" i="26"/>
  <c r="DA48" i="20"/>
  <c r="DT48" i="25"/>
  <c r="DZ48" i="18"/>
  <c r="DY48" i="20"/>
  <c r="DN48" i="26"/>
  <c r="DT48" i="17"/>
  <c r="EE48" i="20"/>
  <c r="DY48" i="22"/>
  <c r="CX48" i="24"/>
  <c r="DG48" i="19"/>
  <c r="DQ48" i="18"/>
  <c r="DT48" i="20"/>
  <c r="ED48" i="18"/>
  <c r="DN48" i="20"/>
  <c r="CU48" i="24"/>
  <c r="DD48" i="20"/>
  <c r="DR48" i="17"/>
  <c r="DJ48" i="25"/>
  <c r="CV48" i="16"/>
  <c r="DH48" i="17"/>
  <c r="P58" i="3" s="1"/>
  <c r="DT48" i="19"/>
  <c r="DU48" i="18"/>
  <c r="EF48" i="20"/>
  <c r="AR58" i="7"/>
  <c r="U58" i="7"/>
  <c r="AL58" i="7"/>
  <c r="BC58" i="7"/>
  <c r="AF58" i="7"/>
  <c r="CN48" i="20"/>
  <c r="AW50" i="21" l="1"/>
  <c r="BP50" i="21"/>
  <c r="BV50" i="20"/>
  <c r="BC50" i="20"/>
  <c r="BX50" i="20"/>
  <c r="CB50" i="20"/>
  <c r="CF50" i="20"/>
  <c r="BG50" i="20"/>
  <c r="DM49" i="26"/>
  <c r="DX49" i="18"/>
  <c r="AT58" i="8"/>
  <c r="BY50" i="19"/>
  <c r="BK50" i="19"/>
  <c r="CB50" i="19"/>
  <c r="AY50" i="19"/>
  <c r="BW50" i="17"/>
  <c r="DT49" i="21"/>
  <c r="Z58" i="7"/>
  <c r="CJ50" i="26"/>
  <c r="BG50" i="26"/>
  <c r="BZ50" i="26"/>
  <c r="CB50" i="26"/>
  <c r="AZ50" i="26"/>
  <c r="BK50" i="18"/>
  <c r="CF50" i="18"/>
  <c r="BP50" i="18"/>
  <c r="BX50" i="18"/>
  <c r="AX58" i="9"/>
  <c r="AL58" i="9"/>
  <c r="AS58" i="9"/>
  <c r="P58" i="9"/>
  <c r="AG58" i="9"/>
  <c r="CI50" i="25"/>
  <c r="CE50" i="25"/>
  <c r="BN50" i="17"/>
  <c r="BQ50" i="17"/>
  <c r="BU50" i="17"/>
  <c r="AS58" i="7"/>
  <c r="CL50" i="24"/>
  <c r="CB50" i="16"/>
  <c r="CK50" i="16"/>
  <c r="AV58" i="7"/>
  <c r="CD50" i="23"/>
  <c r="AY50" i="23"/>
  <c r="BP50" i="23"/>
  <c r="BV50" i="23"/>
  <c r="CC50" i="23"/>
  <c r="AT58" i="7"/>
  <c r="CL50" i="22"/>
  <c r="BT50" i="22"/>
  <c r="CK50" i="22"/>
  <c r="CG50" i="22"/>
  <c r="BG50" i="21"/>
  <c r="AW50" i="20"/>
  <c r="BO50" i="24"/>
  <c r="DT49" i="17"/>
  <c r="BZ50" i="25"/>
  <c r="BF50" i="25"/>
  <c r="BU50" i="25"/>
  <c r="CL50" i="25"/>
  <c r="CJ50" i="17"/>
  <c r="CE50" i="17"/>
  <c r="CG50" i="17"/>
  <c r="BF50" i="17"/>
  <c r="CE50" i="24"/>
  <c r="BH50" i="24"/>
  <c r="BM50" i="24"/>
  <c r="BR50" i="24"/>
  <c r="AU50" i="24"/>
  <c r="CL50" i="16"/>
  <c r="AZ50" i="16"/>
  <c r="BB50" i="16"/>
  <c r="BS50" i="16"/>
  <c r="CK50" i="23"/>
  <c r="CB50" i="22"/>
  <c r="AY50" i="22"/>
  <c r="BP50" i="22"/>
  <c r="DF49" i="17"/>
  <c r="CA50" i="21"/>
  <c r="BO50" i="21"/>
  <c r="BR50" i="22"/>
  <c r="X58" i="7"/>
  <c r="CG50" i="20"/>
  <c r="BY50" i="20"/>
  <c r="BQ50" i="20"/>
  <c r="BI50" i="20"/>
  <c r="BE50" i="20"/>
  <c r="BW50" i="20"/>
  <c r="P58" i="8"/>
  <c r="AH58" i="7"/>
  <c r="BQ50" i="19"/>
  <c r="CA50" i="19"/>
  <c r="BJ50" i="26"/>
  <c r="BA50" i="18"/>
  <c r="BM50" i="18"/>
  <c r="BH50" i="22"/>
  <c r="CW49" i="26"/>
  <c r="AI58" i="9"/>
  <c r="AD58" i="9"/>
  <c r="O58" i="9"/>
  <c r="AF58" i="9"/>
  <c r="AW58" i="9"/>
  <c r="BY50" i="25"/>
  <c r="BA50" i="25"/>
  <c r="AY50" i="25"/>
  <c r="AX50" i="17"/>
  <c r="BB50" i="17"/>
  <c r="BS50" i="17"/>
  <c r="DV49" i="21"/>
  <c r="CB50" i="24"/>
  <c r="BJ50" i="16"/>
  <c r="CA50" i="16"/>
  <c r="BB58" i="7"/>
  <c r="AZ58" i="7"/>
  <c r="DU49" i="16"/>
  <c r="DP49" i="17"/>
  <c r="BS50" i="24"/>
  <c r="CJ50" i="16"/>
  <c r="S58" i="7"/>
  <c r="CA50" i="23"/>
  <c r="DT49" i="24"/>
  <c r="AX50" i="20"/>
  <c r="CM50" i="24"/>
  <c r="CH50" i="21"/>
  <c r="BW50" i="21"/>
  <c r="CA50" i="20"/>
  <c r="AG58" i="8"/>
  <c r="CI50" i="19"/>
  <c r="BD50" i="17"/>
  <c r="BF50" i="26"/>
  <c r="BM50" i="26"/>
  <c r="BC50" i="18"/>
  <c r="BO50" i="18"/>
  <c r="CJ50" i="24"/>
  <c r="BM50" i="21"/>
  <c r="AS58" i="3"/>
  <c r="BD50" i="20"/>
  <c r="CD50" i="20"/>
  <c r="CM50" i="20"/>
  <c r="AM58" i="7"/>
  <c r="AX58" i="8"/>
  <c r="AW50" i="19"/>
  <c r="BN50" i="19"/>
  <c r="BD50" i="25"/>
  <c r="DE49" i="16"/>
  <c r="U58" i="13"/>
  <c r="CG50" i="26"/>
  <c r="AX50" i="26"/>
  <c r="CA50" i="26"/>
  <c r="BN50" i="26"/>
  <c r="BN50" i="18"/>
  <c r="BH50" i="18"/>
  <c r="CC50" i="18"/>
  <c r="U58" i="9"/>
  <c r="AA58" i="9"/>
  <c r="L58" i="9"/>
  <c r="AE58" i="9"/>
  <c r="AV58" i="9"/>
  <c r="CQ49" i="17"/>
  <c r="BJ50" i="25"/>
  <c r="AZ50" i="25"/>
  <c r="CG50" i="25"/>
  <c r="CB50" i="25"/>
  <c r="AV50" i="25"/>
  <c r="BO50" i="25"/>
  <c r="AV50" i="17"/>
  <c r="BV50" i="17"/>
  <c r="BR50" i="17"/>
  <c r="CI50" i="17"/>
  <c r="AZ58" i="2"/>
  <c r="BY50" i="24"/>
  <c r="BV50" i="21"/>
  <c r="BD50" i="21"/>
  <c r="BU50" i="21"/>
  <c r="CM50" i="21"/>
  <c r="BT50" i="24"/>
  <c r="AW50" i="23"/>
  <c r="M58" i="7"/>
  <c r="BP50" i="20"/>
  <c r="AV50" i="20"/>
  <c r="AZ50" i="20"/>
  <c r="CC50" i="20"/>
  <c r="CI50" i="22"/>
  <c r="L58" i="8"/>
  <c r="V58" i="7"/>
  <c r="BB50" i="19"/>
  <c r="BD50" i="19"/>
  <c r="CD50" i="22"/>
  <c r="DG49" i="23"/>
  <c r="CW49" i="22"/>
  <c r="T58" i="7"/>
  <c r="CL50" i="18"/>
  <c r="CJ50" i="18"/>
  <c r="BQ50" i="18"/>
  <c r="DP49" i="22"/>
  <c r="AK58" i="9"/>
  <c r="AQ58" i="9"/>
  <c r="T58" i="9"/>
  <c r="BD58" i="9"/>
  <c r="DO49" i="24"/>
  <c r="DO49" i="21"/>
  <c r="BK50" i="25"/>
  <c r="BB50" i="25"/>
  <c r="CJ50" i="25"/>
  <c r="BP50" i="17"/>
  <c r="BJ50" i="24"/>
  <c r="CA50" i="24"/>
  <c r="BH50" i="16"/>
  <c r="AX50" i="16"/>
  <c r="BE50" i="16"/>
  <c r="BE50" i="22"/>
  <c r="BG50" i="23"/>
  <c r="BW50" i="23"/>
  <c r="BZ50" i="23"/>
  <c r="BQ50" i="23"/>
  <c r="CI50" i="23"/>
  <c r="BE50" i="23"/>
  <c r="BU50" i="22"/>
  <c r="BM50" i="22"/>
  <c r="CE50" i="22"/>
  <c r="DI49" i="25"/>
  <c r="AI58" i="7"/>
  <c r="AP58" i="7"/>
  <c r="CJ50" i="21"/>
  <c r="AX50" i="21"/>
  <c r="BE50" i="21"/>
  <c r="BR50" i="26"/>
  <c r="DA49" i="26"/>
  <c r="BA50" i="19"/>
  <c r="BW50" i="19"/>
  <c r="CT49" i="23"/>
  <c r="CD50" i="26"/>
  <c r="BU50" i="26"/>
  <c r="CA50" i="18"/>
  <c r="BU50" i="18"/>
  <c r="BS50" i="25"/>
  <c r="CK50" i="25"/>
  <c r="CK50" i="17"/>
  <c r="DV49" i="19"/>
  <c r="BS50" i="21"/>
  <c r="BN50" i="21"/>
  <c r="CD50" i="21"/>
  <c r="CE50" i="21"/>
  <c r="AW50" i="16"/>
  <c r="AA58" i="3"/>
  <c r="BB50" i="20"/>
  <c r="CL50" i="20"/>
  <c r="BU50" i="20"/>
  <c r="CI50" i="18"/>
  <c r="CC50" i="19"/>
  <c r="BZ50" i="19"/>
  <c r="CE50" i="19"/>
  <c r="Q58" i="3"/>
  <c r="CL50" i="21"/>
  <c r="BJ50" i="21"/>
  <c r="BA50" i="21"/>
  <c r="BL50" i="21"/>
  <c r="AZ50" i="21"/>
  <c r="AW50" i="24"/>
  <c r="AJ58" i="7"/>
  <c r="BH50" i="20"/>
  <c r="BJ50" i="20"/>
  <c r="CK50" i="20"/>
  <c r="BL50" i="23"/>
  <c r="CI50" i="26"/>
  <c r="AC58" i="8"/>
  <c r="AQ58" i="8"/>
  <c r="AY58" i="7"/>
  <c r="BG50" i="19"/>
  <c r="CD50" i="19"/>
  <c r="AY50" i="26"/>
  <c r="BP50" i="26"/>
  <c r="BJ50" i="18"/>
  <c r="AX50" i="18"/>
  <c r="BZ50" i="18"/>
  <c r="R58" i="9"/>
  <c r="BA58" i="9"/>
  <c r="M58" i="9"/>
  <c r="AB58" i="9"/>
  <c r="AU58" i="9"/>
  <c r="Q58" i="9"/>
  <c r="L58" i="7"/>
  <c r="AY50" i="17"/>
  <c r="BD50" i="24"/>
  <c r="BP50" i="24"/>
  <c r="BZ50" i="24"/>
  <c r="CI50" i="24"/>
  <c r="CD50" i="16"/>
  <c r="BM50" i="16"/>
  <c r="AU50" i="16"/>
  <c r="EA49" i="21"/>
  <c r="AK58" i="2"/>
  <c r="CE50" i="23"/>
  <c r="BY50" i="23"/>
  <c r="BM50" i="23"/>
  <c r="AN58" i="7"/>
  <c r="EC49" i="17"/>
  <c r="BF50" i="20"/>
  <c r="BO50" i="20"/>
  <c r="BI50" i="21"/>
  <c r="CE50" i="20"/>
  <c r="BA58" i="13"/>
  <c r="CK50" i="19"/>
  <c r="BF50" i="19"/>
  <c r="BT50" i="26"/>
  <c r="CH50" i="26"/>
  <c r="CE50" i="18"/>
  <c r="AY50" i="18"/>
  <c r="DS49" i="17"/>
  <c r="BQ50" i="25"/>
  <c r="BJ50" i="17"/>
  <c r="BE50" i="24"/>
  <c r="CI50" i="21"/>
  <c r="BZ50" i="21"/>
  <c r="BT50" i="21"/>
  <c r="CK50" i="21"/>
  <c r="BH50" i="21"/>
  <c r="CJ50" i="20"/>
  <c r="AY50" i="20"/>
  <c r="CM50" i="16"/>
  <c r="BO50" i="16"/>
  <c r="EA49" i="25"/>
  <c r="BM50" i="19"/>
  <c r="BE50" i="19"/>
  <c r="BC50" i="19"/>
  <c r="BT50" i="19"/>
  <c r="CL50" i="19"/>
  <c r="BH50" i="19"/>
  <c r="BS50" i="26"/>
  <c r="BL50" i="26"/>
  <c r="BQ50" i="26"/>
  <c r="BK50" i="26"/>
  <c r="BX50" i="26"/>
  <c r="BT50" i="18"/>
  <c r="CB50" i="18"/>
  <c r="BW50" i="18"/>
  <c r="BG50" i="18"/>
  <c r="AH58" i="9"/>
  <c r="V58" i="9"/>
  <c r="AC58" i="9"/>
  <c r="BC58" i="9"/>
  <c r="BV50" i="25"/>
  <c r="CB50" i="17"/>
  <c r="BM50" i="17"/>
  <c r="CC50" i="24"/>
  <c r="BY50" i="16"/>
  <c r="BJ50" i="23"/>
  <c r="AX58" i="7"/>
  <c r="AW58" i="6"/>
  <c r="AO58" i="6"/>
  <c r="AG58" i="6"/>
  <c r="Y58" i="6"/>
  <c r="Q58" i="6"/>
  <c r="BD58" i="6"/>
  <c r="AV58" i="6"/>
  <c r="AN58" i="6"/>
  <c r="AF58" i="6"/>
  <c r="X58" i="6"/>
  <c r="P58" i="6"/>
  <c r="BC58" i="6"/>
  <c r="AU58" i="6"/>
  <c r="AM58" i="6"/>
  <c r="AE58" i="6"/>
  <c r="W58" i="6"/>
  <c r="O58" i="6"/>
  <c r="BB58" i="6"/>
  <c r="AT58" i="6"/>
  <c r="AL58" i="6"/>
  <c r="AD58" i="6"/>
  <c r="V58" i="6"/>
  <c r="N58" i="6"/>
  <c r="BA58" i="6"/>
  <c r="AS58" i="6"/>
  <c r="AK58" i="6"/>
  <c r="AC58" i="6"/>
  <c r="U58" i="6"/>
  <c r="M58" i="6"/>
  <c r="AZ58" i="6"/>
  <c r="AR58" i="6"/>
  <c r="AJ58" i="6"/>
  <c r="AB58" i="6"/>
  <c r="T58" i="6"/>
  <c r="L58" i="6"/>
  <c r="AY58" i="6"/>
  <c r="AQ58" i="6"/>
  <c r="AI58" i="6"/>
  <c r="AA58" i="6"/>
  <c r="S58" i="6"/>
  <c r="AX58" i="6"/>
  <c r="AP58" i="6"/>
  <c r="AH58" i="6"/>
  <c r="Z58" i="6"/>
  <c r="R58" i="6"/>
  <c r="BC50" i="21"/>
  <c r="BA50" i="20"/>
  <c r="BK50" i="20"/>
  <c r="AU50" i="18"/>
  <c r="AU50" i="25"/>
  <c r="DC49" i="18"/>
  <c r="CN49" i="20"/>
  <c r="BV50" i="16"/>
  <c r="BY50" i="18"/>
  <c r="BS50" i="20"/>
  <c r="CY49" i="26"/>
  <c r="CO49" i="19"/>
  <c r="DB49" i="26"/>
  <c r="CW49" i="19"/>
  <c r="DG49" i="20"/>
  <c r="BM50" i="25"/>
  <c r="BJ50" i="19"/>
  <c r="AY50" i="21"/>
  <c r="AM58" i="13"/>
  <c r="BD58" i="13"/>
  <c r="AH58" i="13"/>
  <c r="L58" i="13"/>
  <c r="AC58" i="13"/>
  <c r="AT58" i="13"/>
  <c r="CQ49" i="20"/>
  <c r="DJ49" i="20"/>
  <c r="DA49" i="19"/>
  <c r="CS49" i="19"/>
  <c r="EE49" i="22"/>
  <c r="CQ49" i="24"/>
  <c r="EE49" i="26"/>
  <c r="DN49" i="21"/>
  <c r="DK49" i="21"/>
  <c r="DP49" i="23"/>
  <c r="ED49" i="24"/>
  <c r="CY49" i="25"/>
  <c r="DL49" i="24"/>
  <c r="DV49" i="18"/>
  <c r="DR49" i="22"/>
  <c r="DB49" i="23"/>
  <c r="DG49" i="24"/>
  <c r="CQ49" i="25"/>
  <c r="DD49" i="23"/>
  <c r="DY49" i="20"/>
  <c r="EA49" i="22"/>
  <c r="DF49" i="18"/>
  <c r="CU49" i="25"/>
  <c r="CZ49" i="20"/>
  <c r="BC50" i="23"/>
  <c r="BR50" i="20"/>
  <c r="AW50" i="17"/>
  <c r="AW50" i="25"/>
  <c r="CH50" i="22"/>
  <c r="J58" i="10"/>
  <c r="I58" i="10"/>
  <c r="K58" i="10"/>
  <c r="L58" i="3"/>
  <c r="X58" i="3"/>
  <c r="AO58" i="3"/>
  <c r="N58" i="3"/>
  <c r="CM50" i="18"/>
  <c r="CM50" i="26"/>
  <c r="BI50" i="23"/>
  <c r="BO50" i="17"/>
  <c r="BX50" i="22"/>
  <c r="DD49" i="18"/>
  <c r="CR49" i="20"/>
  <c r="DR49" i="21"/>
  <c r="T58" i="8"/>
  <c r="AK58" i="8"/>
  <c r="BB58" i="8"/>
  <c r="X58" i="8"/>
  <c r="AO58" i="8"/>
  <c r="AA58" i="8"/>
  <c r="CR49" i="24"/>
  <c r="BD50" i="26"/>
  <c r="BW50" i="16"/>
  <c r="BW50" i="25"/>
  <c r="DL49" i="19"/>
  <c r="DG49" i="26"/>
  <c r="CO49" i="24"/>
  <c r="DS49" i="25"/>
  <c r="AV50" i="19"/>
  <c r="BU50" i="16"/>
  <c r="BU50" i="24"/>
  <c r="BH50" i="23"/>
  <c r="DL49" i="20"/>
  <c r="CP49" i="20"/>
  <c r="EC49" i="18"/>
  <c r="DH49" i="26"/>
  <c r="DF49" i="19"/>
  <c r="DR49" i="26"/>
  <c r="AR51" i="23"/>
  <c r="AJ51" i="23"/>
  <c r="AB51" i="23"/>
  <c r="T51" i="23"/>
  <c r="AX51" i="23" s="1"/>
  <c r="L51" i="23"/>
  <c r="D51" i="23"/>
  <c r="AQ51" i="23"/>
  <c r="CJ51" i="23" s="1"/>
  <c r="AI51" i="23"/>
  <c r="AA51" i="23"/>
  <c r="S51" i="23"/>
  <c r="K51" i="23"/>
  <c r="C51" i="23"/>
  <c r="BK51" i="23" s="1"/>
  <c r="AP51" i="23"/>
  <c r="AH51" i="23"/>
  <c r="Z51" i="23"/>
  <c r="BS51" i="23" s="1"/>
  <c r="R51" i="23"/>
  <c r="J51" i="23"/>
  <c r="B51" i="23"/>
  <c r="CG51" i="23" s="1"/>
  <c r="AN51" i="23"/>
  <c r="AF51" i="23"/>
  <c r="X51" i="23"/>
  <c r="P51" i="23"/>
  <c r="H51" i="23"/>
  <c r="BA51" i="23" s="1"/>
  <c r="AM51" i="23"/>
  <c r="AE51" i="23"/>
  <c r="W51" i="23"/>
  <c r="BP51" i="23" s="1"/>
  <c r="O51" i="23"/>
  <c r="BH51" i="23" s="1"/>
  <c r="G51" i="23"/>
  <c r="AZ51" i="23" s="1"/>
  <c r="AT51" i="23"/>
  <c r="Y51" i="23"/>
  <c r="E51" i="23"/>
  <c r="AS51" i="23"/>
  <c r="V51" i="23"/>
  <c r="AO51" i="23"/>
  <c r="U51" i="23"/>
  <c r="AL51" i="23"/>
  <c r="CE51" i="23" s="1"/>
  <c r="Q51" i="23"/>
  <c r="AK51" i="23"/>
  <c r="N51" i="23"/>
  <c r="AG51" i="23"/>
  <c r="M51" i="23"/>
  <c r="AD51" i="23"/>
  <c r="AC51" i="23"/>
  <c r="I51" i="23"/>
  <c r="BB51" i="23" s="1"/>
  <c r="F51" i="23"/>
  <c r="BN50" i="25"/>
  <c r="BQ50" i="22"/>
  <c r="CY49" i="19"/>
  <c r="CT49" i="17"/>
  <c r="CV49" i="19"/>
  <c r="BA58" i="12"/>
  <c r="AS58" i="12"/>
  <c r="AK58" i="12"/>
  <c r="AC58" i="12"/>
  <c r="U58" i="12"/>
  <c r="M58" i="12"/>
  <c r="AZ58" i="12"/>
  <c r="AR58" i="12"/>
  <c r="AJ58" i="12"/>
  <c r="AB58" i="12"/>
  <c r="T58" i="12"/>
  <c r="L58" i="12"/>
  <c r="AY58" i="12"/>
  <c r="AQ58" i="12"/>
  <c r="AI58" i="12"/>
  <c r="AA58" i="12"/>
  <c r="S58" i="12"/>
  <c r="AX58" i="12"/>
  <c r="AP58" i="12"/>
  <c r="AH58" i="12"/>
  <c r="Z58" i="12"/>
  <c r="R58" i="12"/>
  <c r="AW58" i="12"/>
  <c r="AO58" i="12"/>
  <c r="AG58" i="12"/>
  <c r="Y58" i="12"/>
  <c r="Q58" i="12"/>
  <c r="BD58" i="12"/>
  <c r="AV58" i="12"/>
  <c r="AN58" i="12"/>
  <c r="AF58" i="12"/>
  <c r="X58" i="12"/>
  <c r="P58" i="12"/>
  <c r="BC58" i="12"/>
  <c r="AU58" i="12"/>
  <c r="AM58" i="12"/>
  <c r="AE58" i="12"/>
  <c r="W58" i="12"/>
  <c r="O58" i="12"/>
  <c r="BB58" i="12"/>
  <c r="AT58" i="12"/>
  <c r="AL58" i="12"/>
  <c r="AD58" i="12"/>
  <c r="V58" i="12"/>
  <c r="N58" i="12"/>
  <c r="BB50" i="24"/>
  <c r="AU50" i="17"/>
  <c r="AU50" i="26"/>
  <c r="CP49" i="16"/>
  <c r="CX49" i="26"/>
  <c r="N58" i="2"/>
  <c r="AY58" i="2"/>
  <c r="BB58" i="2"/>
  <c r="X58" i="2"/>
  <c r="AJ58" i="2"/>
  <c r="BA58" i="2"/>
  <c r="CY49" i="18"/>
  <c r="CP49" i="19"/>
  <c r="DT49" i="19"/>
  <c r="DH49" i="23"/>
  <c r="EF49" i="21"/>
  <c r="DM49" i="20"/>
  <c r="CW49" i="18"/>
  <c r="AU58" i="13"/>
  <c r="Q58" i="13"/>
  <c r="AP58" i="13"/>
  <c r="T58" i="13"/>
  <c r="AK58" i="13"/>
  <c r="BB58" i="13"/>
  <c r="CN49" i="26"/>
  <c r="CO49" i="18"/>
  <c r="DI49" i="17"/>
  <c r="DT49" i="18"/>
  <c r="EE49" i="19"/>
  <c r="DY49" i="22"/>
  <c r="CZ49" i="23"/>
  <c r="DP49" i="24"/>
  <c r="DW49" i="25"/>
  <c r="DW49" i="19"/>
  <c r="DC49" i="22"/>
  <c r="CQ49" i="16"/>
  <c r="EF49" i="25"/>
  <c r="EA49" i="17"/>
  <c r="CY49" i="21"/>
  <c r="DD49" i="24"/>
  <c r="DB49" i="20"/>
  <c r="DZ49" i="16"/>
  <c r="CR49" i="23"/>
  <c r="CQ49" i="21"/>
  <c r="DH49" i="16"/>
  <c r="EE49" i="24"/>
  <c r="EC49" i="25"/>
  <c r="DL49" i="17"/>
  <c r="DP49" i="19"/>
  <c r="CV49" i="22"/>
  <c r="EB49" i="17"/>
  <c r="DU49" i="25"/>
  <c r="DY49" i="16"/>
  <c r="CW49" i="25"/>
  <c r="CS49" i="21"/>
  <c r="DG49" i="22"/>
  <c r="DB49" i="24"/>
  <c r="DY49" i="17"/>
  <c r="DQ49" i="18"/>
  <c r="DU49" i="20"/>
  <c r="AQ58" i="3"/>
  <c r="BX50" i="21"/>
  <c r="AV50" i="26"/>
  <c r="CT49" i="18"/>
  <c r="CJ50" i="19"/>
  <c r="BV50" i="24"/>
  <c r="BY50" i="26"/>
  <c r="CL50" i="23"/>
  <c r="AQ58" i="2"/>
  <c r="S58" i="2"/>
  <c r="AL58" i="2"/>
  <c r="P58" i="2"/>
  <c r="AB58" i="2"/>
  <c r="AS58" i="2"/>
  <c r="CP49" i="24"/>
  <c r="DM49" i="21"/>
  <c r="CB50" i="21"/>
  <c r="CA50" i="22"/>
  <c r="BP50" i="16"/>
  <c r="EC49" i="22"/>
  <c r="DG49" i="21"/>
  <c r="DI49" i="23"/>
  <c r="DR49" i="24"/>
  <c r="DI49" i="20"/>
  <c r="BC50" i="16"/>
  <c r="BC50" i="24"/>
  <c r="BR50" i="21"/>
  <c r="AW50" i="18"/>
  <c r="DK50" i="18" s="1"/>
  <c r="AW50" i="26"/>
  <c r="CH50" i="23"/>
  <c r="W58" i="3"/>
  <c r="AE58" i="3"/>
  <c r="AW58" i="3"/>
  <c r="V58" i="3"/>
  <c r="BL50" i="22"/>
  <c r="CM50" i="19"/>
  <c r="BI50" i="16"/>
  <c r="BI50" i="24"/>
  <c r="BO50" i="26"/>
  <c r="BX50" i="23"/>
  <c r="CQ49" i="26"/>
  <c r="DO49" i="26"/>
  <c r="DO49" i="25"/>
  <c r="AB58" i="8"/>
  <c r="AS58" i="8"/>
  <c r="O58" i="8"/>
  <c r="AF58" i="8"/>
  <c r="AW58" i="8"/>
  <c r="AI58" i="8"/>
  <c r="CV49" i="20"/>
  <c r="BD50" i="18"/>
  <c r="CD50" i="18"/>
  <c r="CD50" i="24"/>
  <c r="BW50" i="26"/>
  <c r="CG50" i="23"/>
  <c r="CN49" i="23"/>
  <c r="DG49" i="18"/>
  <c r="DH49" i="19"/>
  <c r="DM49" i="23"/>
  <c r="BZ50" i="22"/>
  <c r="CS49" i="26"/>
  <c r="CN49" i="22"/>
  <c r="DI49" i="22"/>
  <c r="DT49" i="22"/>
  <c r="DX49" i="24"/>
  <c r="DX49" i="22"/>
  <c r="AP51" i="24"/>
  <c r="AH51" i="24"/>
  <c r="Z51" i="24"/>
  <c r="R51" i="24"/>
  <c r="BK51" i="24" s="1"/>
  <c r="J51" i="24"/>
  <c r="B51" i="24"/>
  <c r="AT51" i="24"/>
  <c r="AK51" i="24"/>
  <c r="AB51" i="24"/>
  <c r="BU51" i="24" s="1"/>
  <c r="S51" i="24"/>
  <c r="I51" i="24"/>
  <c r="AS51" i="24"/>
  <c r="AJ51" i="24"/>
  <c r="AA51" i="24"/>
  <c r="Q51" i="24"/>
  <c r="BJ51" i="24" s="1"/>
  <c r="H51" i="24"/>
  <c r="AR51" i="24"/>
  <c r="CK51" i="24" s="1"/>
  <c r="AF51" i="24"/>
  <c r="U51" i="24"/>
  <c r="G51" i="24"/>
  <c r="AZ51" i="24" s="1"/>
  <c r="AQ51" i="24"/>
  <c r="AE51" i="24"/>
  <c r="T51" i="24"/>
  <c r="BM51" i="24" s="1"/>
  <c r="F51" i="24"/>
  <c r="AO51" i="24"/>
  <c r="CH51" i="24" s="1"/>
  <c r="AD51" i="24"/>
  <c r="P51" i="24"/>
  <c r="E51" i="24"/>
  <c r="AX51" i="24" s="1"/>
  <c r="AN51" i="24"/>
  <c r="AC51" i="24"/>
  <c r="O51" i="24"/>
  <c r="D51" i="24"/>
  <c r="AM51" i="24"/>
  <c r="CF51" i="24" s="1"/>
  <c r="Y51" i="24"/>
  <c r="N51" i="24"/>
  <c r="C51" i="24"/>
  <c r="AV51" i="24" s="1"/>
  <c r="W51" i="24"/>
  <c r="V51" i="24"/>
  <c r="M51" i="24"/>
  <c r="L51" i="24"/>
  <c r="AL51" i="24"/>
  <c r="K51" i="24"/>
  <c r="X51" i="24"/>
  <c r="AI51" i="24"/>
  <c r="CB51" i="24" s="1"/>
  <c r="AG51" i="24"/>
  <c r="DB49" i="21"/>
  <c r="EB49" i="19"/>
  <c r="DE49" i="20"/>
  <c r="AX50" i="22"/>
  <c r="AU50" i="20"/>
  <c r="DU49" i="26"/>
  <c r="CX49" i="19"/>
  <c r="BS50" i="22"/>
  <c r="AD58" i="2"/>
  <c r="Z58" i="2"/>
  <c r="O58" i="2"/>
  <c r="AF58" i="2"/>
  <c r="AR58" i="2"/>
  <c r="DW49" i="26"/>
  <c r="DD49" i="21"/>
  <c r="DI49" i="18"/>
  <c r="EA49" i="20"/>
  <c r="DE49" i="26"/>
  <c r="ED49" i="21"/>
  <c r="DM49" i="19"/>
  <c r="BC58" i="13"/>
  <c r="Y58" i="13"/>
  <c r="AX58" i="13"/>
  <c r="AB58" i="13"/>
  <c r="AS58" i="13"/>
  <c r="DQ49" i="19"/>
  <c r="DI49" i="26"/>
  <c r="DE49" i="25"/>
  <c r="DU49" i="23"/>
  <c r="DF49" i="22"/>
  <c r="EF49" i="19"/>
  <c r="CX49" i="22"/>
  <c r="EE49" i="23"/>
  <c r="CW49" i="24"/>
  <c r="DF49" i="25"/>
  <c r="CU49" i="19"/>
  <c r="DN49" i="23"/>
  <c r="CW49" i="16"/>
  <c r="CX49" i="25"/>
  <c r="CZ49" i="17"/>
  <c r="DY49" i="23"/>
  <c r="DM49" i="24"/>
  <c r="DQ49" i="21"/>
  <c r="DX49" i="16"/>
  <c r="CS49" i="24"/>
  <c r="EF49" i="20"/>
  <c r="DZ49" i="22"/>
  <c r="DP49" i="16"/>
  <c r="DY49" i="24"/>
  <c r="DR49" i="25"/>
  <c r="DC49" i="21"/>
  <c r="DZ49" i="19"/>
  <c r="DV49" i="22"/>
  <c r="CU49" i="23"/>
  <c r="DK49" i="17"/>
  <c r="DB49" i="25"/>
  <c r="CT49" i="24"/>
  <c r="DN49" i="18"/>
  <c r="DO49" i="22"/>
  <c r="DI49" i="24"/>
  <c r="CZ49" i="25"/>
  <c r="DP49" i="26"/>
  <c r="ED49" i="23"/>
  <c r="DD49" i="20"/>
  <c r="AZ58" i="3"/>
  <c r="BL50" i="20"/>
  <c r="CI50" i="20"/>
  <c r="CG50" i="21"/>
  <c r="CC50" i="17"/>
  <c r="AX50" i="19"/>
  <c r="BC50" i="17"/>
  <c r="AU58" i="3"/>
  <c r="AD58" i="3"/>
  <c r="BI50" i="17"/>
  <c r="BO50" i="19"/>
  <c r="DG49" i="19"/>
  <c r="AJ58" i="8"/>
  <c r="R58" i="8"/>
  <c r="BF50" i="21"/>
  <c r="CS49" i="18"/>
  <c r="CX49" i="23"/>
  <c r="CN49" i="21"/>
  <c r="BB50" i="18"/>
  <c r="BE50" i="17"/>
  <c r="CJ50" i="22"/>
  <c r="BY50" i="21"/>
  <c r="BS50" i="23"/>
  <c r="AT58" i="2"/>
  <c r="AN58" i="2"/>
  <c r="EE49" i="18"/>
  <c r="DE49" i="18"/>
  <c r="CT49" i="22"/>
  <c r="BM50" i="20"/>
  <c r="CA50" i="25"/>
  <c r="BJ50" i="22"/>
  <c r="AY50" i="24"/>
  <c r="P58" i="13"/>
  <c r="AG58" i="13"/>
  <c r="S58" i="13"/>
  <c r="AJ58" i="13"/>
  <c r="EA49" i="18"/>
  <c r="ED49" i="19"/>
  <c r="CQ49" i="22"/>
  <c r="DT49" i="16"/>
  <c r="CV49" i="17"/>
  <c r="CO49" i="25"/>
  <c r="DB49" i="19"/>
  <c r="DZ49" i="23"/>
  <c r="CN49" i="24"/>
  <c r="DY49" i="25"/>
  <c r="DG49" i="17"/>
  <c r="DW49" i="16"/>
  <c r="EE49" i="25"/>
  <c r="CZ49" i="21"/>
  <c r="EE49" i="16"/>
  <c r="CU49" i="17"/>
  <c r="DN49" i="20"/>
  <c r="DA49" i="22"/>
  <c r="DN49" i="16"/>
  <c r="DN49" i="24"/>
  <c r="DK49" i="25"/>
  <c r="DD49" i="22"/>
  <c r="EB49" i="20"/>
  <c r="CN49" i="16"/>
  <c r="DM49" i="17"/>
  <c r="CV49" i="25"/>
  <c r="DP49" i="18"/>
  <c r="DW49" i="21"/>
  <c r="DZ49" i="24"/>
  <c r="ED49" i="25"/>
  <c r="CY49" i="20"/>
  <c r="EB49" i="16"/>
  <c r="EB49" i="21"/>
  <c r="DD49" i="26"/>
  <c r="BP51" i="24"/>
  <c r="AN51" i="22"/>
  <c r="AF51" i="22"/>
  <c r="X51" i="22"/>
  <c r="P51" i="22"/>
  <c r="H51" i="22"/>
  <c r="BA51" i="22" s="1"/>
  <c r="AM51" i="22"/>
  <c r="AE51" i="22"/>
  <c r="W51" i="22"/>
  <c r="O51" i="22"/>
  <c r="G51" i="22"/>
  <c r="AT51" i="22"/>
  <c r="AL51" i="22"/>
  <c r="AD51" i="22"/>
  <c r="BW51" i="22" s="1"/>
  <c r="V51" i="22"/>
  <c r="N51" i="22"/>
  <c r="BG51" i="22" s="1"/>
  <c r="F51" i="22"/>
  <c r="AR51" i="22"/>
  <c r="AJ51" i="22"/>
  <c r="AB51" i="22"/>
  <c r="T51" i="22"/>
  <c r="BM51" i="22" s="1"/>
  <c r="L51" i="22"/>
  <c r="BE51" i="22" s="1"/>
  <c r="D51" i="22"/>
  <c r="AQ51" i="22"/>
  <c r="AI51" i="22"/>
  <c r="CB51" i="22" s="1"/>
  <c r="AA51" i="22"/>
  <c r="S51" i="22"/>
  <c r="K51" i="22"/>
  <c r="C51" i="22"/>
  <c r="AG51" i="22"/>
  <c r="BZ51" i="22" s="1"/>
  <c r="J51" i="22"/>
  <c r="AC51" i="22"/>
  <c r="I51" i="22"/>
  <c r="BB51" i="22" s="1"/>
  <c r="Z51" i="22"/>
  <c r="E51" i="22"/>
  <c r="AS51" i="22"/>
  <c r="Y51" i="22"/>
  <c r="BR51" i="22" s="1"/>
  <c r="B51" i="22"/>
  <c r="BC51" i="22" s="1"/>
  <c r="AP51" i="22"/>
  <c r="U51" i="22"/>
  <c r="AO51" i="22"/>
  <c r="CH51" i="22" s="1"/>
  <c r="R51" i="22"/>
  <c r="AK51" i="22"/>
  <c r="AH51" i="22"/>
  <c r="Q51" i="22"/>
  <c r="BJ51" i="22" s="1"/>
  <c r="M51" i="22"/>
  <c r="BF51" i="22" s="1"/>
  <c r="CC50" i="26"/>
  <c r="BT50" i="20"/>
  <c r="CH50" i="17"/>
  <c r="BX50" i="17"/>
  <c r="DR49" i="20"/>
  <c r="BA58" i="8"/>
  <c r="DR49" i="18"/>
  <c r="DJ49" i="18"/>
  <c r="DK49" i="26"/>
  <c r="AV50" i="21"/>
  <c r="BH50" i="25"/>
  <c r="DF49" i="20"/>
  <c r="CE51" i="24"/>
  <c r="AP51" i="16"/>
  <c r="AH51" i="16"/>
  <c r="Z51" i="16"/>
  <c r="R51" i="16"/>
  <c r="J51" i="16"/>
  <c r="B51" i="16"/>
  <c r="AO51" i="16"/>
  <c r="AG51" i="16"/>
  <c r="Y51" i="16"/>
  <c r="BR51" i="16" s="1"/>
  <c r="Q51" i="16"/>
  <c r="BJ51" i="16" s="1"/>
  <c r="I51" i="16"/>
  <c r="AT51" i="16"/>
  <c r="AJ51" i="16"/>
  <c r="X51" i="16"/>
  <c r="N51" i="16"/>
  <c r="BG51" i="16" s="1"/>
  <c r="D51" i="16"/>
  <c r="AS51" i="16"/>
  <c r="AI51" i="16"/>
  <c r="W51" i="16"/>
  <c r="M51" i="16"/>
  <c r="C51" i="16"/>
  <c r="AR51" i="16"/>
  <c r="AF51" i="16"/>
  <c r="BY51" i="16" s="1"/>
  <c r="V51" i="16"/>
  <c r="L51" i="16"/>
  <c r="BE51" i="16" s="1"/>
  <c r="AQ51" i="16"/>
  <c r="AE51" i="16"/>
  <c r="U51" i="16"/>
  <c r="K51" i="16"/>
  <c r="AN51" i="16"/>
  <c r="T51" i="16"/>
  <c r="BM51" i="16" s="1"/>
  <c r="AM51" i="16"/>
  <c r="S51" i="16"/>
  <c r="AL51" i="16"/>
  <c r="P51" i="16"/>
  <c r="AK51" i="16"/>
  <c r="O51" i="16"/>
  <c r="AC51" i="16"/>
  <c r="G51" i="16"/>
  <c r="CC51" i="16" s="1"/>
  <c r="E51" i="16"/>
  <c r="AD51" i="16"/>
  <c r="AB51" i="16"/>
  <c r="AA51" i="16"/>
  <c r="F51" i="16"/>
  <c r="H51" i="16"/>
  <c r="BQ50" i="24"/>
  <c r="CO49" i="21"/>
  <c r="BE50" i="25"/>
  <c r="CK50" i="24"/>
  <c r="CL50" i="26"/>
  <c r="DW49" i="18"/>
  <c r="DT49" i="25"/>
  <c r="CB50" i="23"/>
  <c r="AY50" i="16"/>
  <c r="CH50" i="16"/>
  <c r="AH58" i="3"/>
  <c r="AV58" i="3"/>
  <c r="BL50" i="17"/>
  <c r="BL50" i="24"/>
  <c r="BI50" i="18"/>
  <c r="BI50" i="26"/>
  <c r="BX50" i="16"/>
  <c r="BX50" i="25"/>
  <c r="DY49" i="18"/>
  <c r="DK49" i="19"/>
  <c r="DS49" i="20"/>
  <c r="DE49" i="21"/>
  <c r="AR58" i="8"/>
  <c r="N58" i="8"/>
  <c r="AE58" i="8"/>
  <c r="AV58" i="8"/>
  <c r="Z58" i="8"/>
  <c r="AY58" i="8"/>
  <c r="DE49" i="19"/>
  <c r="DE49" i="24"/>
  <c r="CD50" i="17"/>
  <c r="AZ50" i="23"/>
  <c r="CG50" i="16"/>
  <c r="BF50" i="22"/>
  <c r="K58" i="8"/>
  <c r="J58" i="8"/>
  <c r="I58" i="8"/>
  <c r="DS49" i="19"/>
  <c r="DH49" i="18"/>
  <c r="CR49" i="18"/>
  <c r="DH49" i="24"/>
  <c r="AV50" i="22"/>
  <c r="BZ50" i="16"/>
  <c r="BH50" i="26"/>
  <c r="BA50" i="23"/>
  <c r="DS49" i="26"/>
  <c r="CX49" i="20"/>
  <c r="DK49" i="24"/>
  <c r="BS51" i="22"/>
  <c r="BK51" i="22"/>
  <c r="A52" i="26"/>
  <c r="A52" i="25"/>
  <c r="A52" i="24"/>
  <c r="A52" i="23"/>
  <c r="A52" i="22"/>
  <c r="A52" i="21"/>
  <c r="A52" i="20"/>
  <c r="A52" i="19"/>
  <c r="A52" i="18"/>
  <c r="A52" i="17"/>
  <c r="A52" i="16"/>
  <c r="AM52" i="15"/>
  <c r="AE52" i="15"/>
  <c r="W52" i="15"/>
  <c r="O52" i="15"/>
  <c r="G52" i="15"/>
  <c r="AT52" i="15"/>
  <c r="AK52" i="15"/>
  <c r="AB52" i="15"/>
  <c r="S52" i="15"/>
  <c r="J52" i="15"/>
  <c r="AS52" i="15"/>
  <c r="AJ52" i="15"/>
  <c r="AA52" i="15"/>
  <c r="R52" i="15"/>
  <c r="I52" i="15"/>
  <c r="AQ52" i="15"/>
  <c r="AH52" i="15"/>
  <c r="Y52" i="15"/>
  <c r="P52" i="15"/>
  <c r="F52" i="15"/>
  <c r="AR52" i="15"/>
  <c r="AD52" i="15"/>
  <c r="N52" i="15"/>
  <c r="B52" i="15"/>
  <c r="AP52" i="15"/>
  <c r="AC52" i="15"/>
  <c r="M52" i="15"/>
  <c r="AN52" i="15"/>
  <c r="X52" i="15"/>
  <c r="K52" i="15"/>
  <c r="Z52" i="15"/>
  <c r="D52" i="15"/>
  <c r="V52" i="15"/>
  <c r="C52" i="15"/>
  <c r="U52" i="15"/>
  <c r="AO52" i="15"/>
  <c r="T52" i="15"/>
  <c r="AI52" i="15"/>
  <c r="L52" i="15"/>
  <c r="AF52" i="15"/>
  <c r="E52" i="15"/>
  <c r="AL52" i="15"/>
  <c r="AG52" i="15"/>
  <c r="Q52" i="15"/>
  <c r="H52" i="15"/>
  <c r="AP51" i="17"/>
  <c r="AH51" i="17"/>
  <c r="Z51" i="17"/>
  <c r="R51" i="17"/>
  <c r="J51" i="17"/>
  <c r="B51" i="17"/>
  <c r="AO51" i="17"/>
  <c r="CH51" i="17" s="1"/>
  <c r="AG51" i="17"/>
  <c r="Y51" i="17"/>
  <c r="Q51" i="17"/>
  <c r="I51" i="17"/>
  <c r="AR51" i="17"/>
  <c r="AF51" i="17"/>
  <c r="V51" i="17"/>
  <c r="L51" i="17"/>
  <c r="AQ51" i="17"/>
  <c r="AE51" i="17"/>
  <c r="U51" i="17"/>
  <c r="K51" i="17"/>
  <c r="AN51" i="17"/>
  <c r="AD51" i="17"/>
  <c r="T51" i="17"/>
  <c r="H51" i="17"/>
  <c r="BA51" i="17" s="1"/>
  <c r="AM51" i="17"/>
  <c r="AC51" i="17"/>
  <c r="S51" i="17"/>
  <c r="G51" i="17"/>
  <c r="AL51" i="17"/>
  <c r="P51" i="17"/>
  <c r="AK51" i="17"/>
  <c r="O51" i="17"/>
  <c r="BH51" i="17" s="1"/>
  <c r="AJ51" i="17"/>
  <c r="N51" i="17"/>
  <c r="AI51" i="17"/>
  <c r="M51" i="17"/>
  <c r="AA51" i="17"/>
  <c r="E51" i="17"/>
  <c r="D51" i="17"/>
  <c r="C51" i="17"/>
  <c r="AV51" i="17" s="1"/>
  <c r="AT51" i="17"/>
  <c r="AS51" i="17"/>
  <c r="AB51" i="17"/>
  <c r="X51" i="17"/>
  <c r="F51" i="17"/>
  <c r="W51" i="17"/>
  <c r="AN51" i="26"/>
  <c r="AF51" i="26"/>
  <c r="BY51" i="26" s="1"/>
  <c r="X51" i="26"/>
  <c r="P51" i="26"/>
  <c r="H51" i="26"/>
  <c r="AM51" i="26"/>
  <c r="AE51" i="26"/>
  <c r="W51" i="26"/>
  <c r="O51" i="26"/>
  <c r="G51" i="26"/>
  <c r="AT51" i="26"/>
  <c r="AS51" i="26"/>
  <c r="AI51" i="26"/>
  <c r="Y51" i="26"/>
  <c r="M51" i="26"/>
  <c r="C51" i="26"/>
  <c r="AR51" i="26"/>
  <c r="AH51" i="26"/>
  <c r="V51" i="26"/>
  <c r="L51" i="26"/>
  <c r="BE51" i="26" s="1"/>
  <c r="B51" i="26"/>
  <c r="BI51" i="26" s="1"/>
  <c r="AD51" i="26"/>
  <c r="R51" i="26"/>
  <c r="D51" i="26"/>
  <c r="AQ51" i="26"/>
  <c r="AC51" i="26"/>
  <c r="BV51" i="26" s="1"/>
  <c r="Q51" i="26"/>
  <c r="AP51" i="26"/>
  <c r="AB51" i="26"/>
  <c r="N51" i="26"/>
  <c r="AG51" i="26"/>
  <c r="I51" i="26"/>
  <c r="BB51" i="26" s="1"/>
  <c r="AA51" i="26"/>
  <c r="F51" i="26"/>
  <c r="AY51" i="26" s="1"/>
  <c r="U51" i="26"/>
  <c r="AL51" i="26"/>
  <c r="E51" i="26"/>
  <c r="AK51" i="26"/>
  <c r="Z51" i="26"/>
  <c r="J51" i="26"/>
  <c r="AO51" i="26"/>
  <c r="CH51" i="26" s="1"/>
  <c r="AJ51" i="26"/>
  <c r="CC51" i="26" s="1"/>
  <c r="T51" i="26"/>
  <c r="S51" i="26"/>
  <c r="K51" i="26"/>
  <c r="BK50" i="23"/>
  <c r="CC50" i="22"/>
  <c r="DC49" i="19"/>
  <c r="DG49" i="16"/>
  <c r="CV49" i="24"/>
  <c r="BD58" i="5"/>
  <c r="AV58" i="5"/>
  <c r="AN58" i="5"/>
  <c r="AF58" i="5"/>
  <c r="X58" i="5"/>
  <c r="P58" i="5"/>
  <c r="BC58" i="5"/>
  <c r="AU58" i="5"/>
  <c r="AM58" i="5"/>
  <c r="AE58" i="5"/>
  <c r="W58" i="5"/>
  <c r="O58" i="5"/>
  <c r="AY58" i="5"/>
  <c r="AQ58" i="5"/>
  <c r="AI58" i="5"/>
  <c r="AA58" i="5"/>
  <c r="S58" i="5"/>
  <c r="AX58" i="5"/>
  <c r="AP58" i="5"/>
  <c r="AH58" i="5"/>
  <c r="Z58" i="5"/>
  <c r="R58" i="5"/>
  <c r="AS58" i="5"/>
  <c r="AC58" i="5"/>
  <c r="M58" i="5"/>
  <c r="AR58" i="5"/>
  <c r="AB58" i="5"/>
  <c r="L58" i="5"/>
  <c r="AO58" i="5"/>
  <c r="Y58" i="5"/>
  <c r="BB58" i="5"/>
  <c r="AL58" i="5"/>
  <c r="V58" i="5"/>
  <c r="BA58" i="5"/>
  <c r="AK58" i="5"/>
  <c r="U58" i="5"/>
  <c r="AZ58" i="5"/>
  <c r="AJ58" i="5"/>
  <c r="T58" i="5"/>
  <c r="AW58" i="5"/>
  <c r="AG58" i="5"/>
  <c r="Q58" i="5"/>
  <c r="AT58" i="5"/>
  <c r="AD58" i="5"/>
  <c r="N58" i="5"/>
  <c r="AX50" i="24"/>
  <c r="AU50" i="21"/>
  <c r="BE50" i="26"/>
  <c r="DM49" i="22"/>
  <c r="CJ50" i="23"/>
  <c r="BY50" i="22"/>
  <c r="AW58" i="2"/>
  <c r="Q58" i="2"/>
  <c r="AU58" i="2"/>
  <c r="AV58" i="2"/>
  <c r="M58" i="2"/>
  <c r="DX49" i="21"/>
  <c r="DL49" i="23"/>
  <c r="EA49" i="19"/>
  <c r="DR49" i="16"/>
  <c r="ED49" i="20"/>
  <c r="CZ49" i="26"/>
  <c r="X58" i="13"/>
  <c r="AO58" i="13"/>
  <c r="AA58" i="13"/>
  <c r="AR58" i="13"/>
  <c r="N58" i="13"/>
  <c r="EC49" i="23"/>
  <c r="DS49" i="21"/>
  <c r="CV49" i="16"/>
  <c r="DP49" i="21"/>
  <c r="DW49" i="22"/>
  <c r="DC49" i="16"/>
  <c r="DN49" i="17"/>
  <c r="DD49" i="25"/>
  <c r="DA49" i="20"/>
  <c r="DA49" i="23"/>
  <c r="CN49" i="17"/>
  <c r="CS49" i="25"/>
  <c r="DX49" i="25"/>
  <c r="DC49" i="24"/>
  <c r="DA49" i="18"/>
  <c r="DZ49" i="21"/>
  <c r="CU49" i="24"/>
  <c r="DC49" i="20"/>
  <c r="EE49" i="20"/>
  <c r="CY49" i="22"/>
  <c r="CZ49" i="16"/>
  <c r="DW49" i="17"/>
  <c r="DU49" i="18"/>
  <c r="DO49" i="16"/>
  <c r="DZ49" i="20"/>
  <c r="EB49" i="22"/>
  <c r="EB49" i="24"/>
  <c r="EE49" i="17"/>
  <c r="EB49" i="25"/>
  <c r="CT49" i="20"/>
  <c r="DZ49" i="26"/>
  <c r="CU49" i="21"/>
  <c r="EA49" i="16"/>
  <c r="DM49" i="25"/>
  <c r="DB49" i="22"/>
  <c r="EC49" i="24"/>
  <c r="DQ49" i="23"/>
  <c r="Y58" i="3"/>
  <c r="BQ50" i="21"/>
  <c r="BC50" i="25"/>
  <c r="CF50" i="21"/>
  <c r="M58" i="3"/>
  <c r="BI50" i="25"/>
  <c r="CQ49" i="18"/>
  <c r="AN58" i="8"/>
  <c r="I58" i="3"/>
  <c r="K58" i="3"/>
  <c r="J58" i="3"/>
  <c r="CD50" i="25"/>
  <c r="CO49" i="23"/>
  <c r="BH50" i="17"/>
  <c r="CW49" i="23"/>
  <c r="BE51" i="17"/>
  <c r="AT51" i="25"/>
  <c r="AL51" i="25"/>
  <c r="AD51" i="25"/>
  <c r="V51" i="25"/>
  <c r="N51" i="25"/>
  <c r="F51" i="25"/>
  <c r="AS51" i="25"/>
  <c r="AJ51" i="25"/>
  <c r="AA51" i="25"/>
  <c r="R51" i="25"/>
  <c r="I51" i="25"/>
  <c r="AR51" i="25"/>
  <c r="AI51" i="25"/>
  <c r="Z51" i="25"/>
  <c r="Q51" i="25"/>
  <c r="H51" i="25"/>
  <c r="AQ51" i="25"/>
  <c r="AH51" i="25"/>
  <c r="CA51" i="25" s="1"/>
  <c r="Y51" i="25"/>
  <c r="P51" i="25"/>
  <c r="G51" i="25"/>
  <c r="AP51" i="25"/>
  <c r="AG51" i="25"/>
  <c r="X51" i="25"/>
  <c r="O51" i="25"/>
  <c r="E51" i="25"/>
  <c r="BZ51" i="25" s="1"/>
  <c r="AF51" i="25"/>
  <c r="M51" i="25"/>
  <c r="BF51" i="25" s="1"/>
  <c r="AE51" i="25"/>
  <c r="L51" i="25"/>
  <c r="AC51" i="25"/>
  <c r="K51" i="25"/>
  <c r="T51" i="25"/>
  <c r="AO51" i="25"/>
  <c r="S51" i="25"/>
  <c r="AN51" i="25"/>
  <c r="J51" i="25"/>
  <c r="AM51" i="25"/>
  <c r="D51" i="25"/>
  <c r="AK51" i="25"/>
  <c r="C51" i="25"/>
  <c r="AB51" i="25"/>
  <c r="BU51" i="25" s="1"/>
  <c r="W51" i="25"/>
  <c r="U51" i="25"/>
  <c r="B51" i="25"/>
  <c r="CC50" i="21"/>
  <c r="EF49" i="18"/>
  <c r="AU50" i="19"/>
  <c r="BV50" i="19"/>
  <c r="DF49" i="24"/>
  <c r="CA50" i="17"/>
  <c r="BC50" i="26"/>
  <c r="CF50" i="22"/>
  <c r="CF50" i="23"/>
  <c r="DB49" i="18"/>
  <c r="DK49" i="20"/>
  <c r="Z58" i="3"/>
  <c r="AX58" i="3"/>
  <c r="S58" i="3"/>
  <c r="BD58" i="3"/>
  <c r="AC58" i="3"/>
  <c r="AT58" i="3"/>
  <c r="BL50" i="18"/>
  <c r="BL50" i="25"/>
  <c r="CM50" i="22"/>
  <c r="CI50" i="16"/>
  <c r="BX50" i="19"/>
  <c r="CU49" i="26"/>
  <c r="DL49" i="26"/>
  <c r="AZ58" i="8"/>
  <c r="V58" i="8"/>
  <c r="BD58" i="8"/>
  <c r="AH58" i="8"/>
  <c r="EC49" i="19"/>
  <c r="BD50" i="22"/>
  <c r="AZ50" i="24"/>
  <c r="CG50" i="18"/>
  <c r="BF50" i="23"/>
  <c r="DY49" i="26"/>
  <c r="DM49" i="18"/>
  <c r="DL49" i="16"/>
  <c r="DH49" i="17"/>
  <c r="CR49" i="21"/>
  <c r="AV50" i="23"/>
  <c r="BZ50" i="17"/>
  <c r="BG50" i="22"/>
  <c r="BA50" i="17"/>
  <c r="BA50" i="24"/>
  <c r="DS49" i="18"/>
  <c r="CR49" i="26"/>
  <c r="CP49" i="17"/>
  <c r="CX49" i="18"/>
  <c r="CG51" i="24"/>
  <c r="CH51" i="16"/>
  <c r="BT51" i="22"/>
  <c r="AM51" i="19"/>
  <c r="AE51" i="19"/>
  <c r="W51" i="19"/>
  <c r="O51" i="19"/>
  <c r="G51" i="19"/>
  <c r="AT51" i="19"/>
  <c r="AL51" i="19"/>
  <c r="AD51" i="19"/>
  <c r="V51" i="19"/>
  <c r="N51" i="19"/>
  <c r="F51" i="19"/>
  <c r="AY51" i="19" s="1"/>
  <c r="AS51" i="19"/>
  <c r="AK51" i="19"/>
  <c r="AC51" i="19"/>
  <c r="U51" i="19"/>
  <c r="M51" i="19"/>
  <c r="E51" i="19"/>
  <c r="AQ51" i="19"/>
  <c r="AI51" i="19"/>
  <c r="CB51" i="19" s="1"/>
  <c r="AA51" i="19"/>
  <c r="S51" i="19"/>
  <c r="K51" i="19"/>
  <c r="C51" i="19"/>
  <c r="AP51" i="19"/>
  <c r="AH51" i="19"/>
  <c r="Z51" i="19"/>
  <c r="R51" i="19"/>
  <c r="BK51" i="19" s="1"/>
  <c r="J51" i="19"/>
  <c r="B51" i="19"/>
  <c r="AN51" i="19"/>
  <c r="Q51" i="19"/>
  <c r="AJ51" i="19"/>
  <c r="P51" i="19"/>
  <c r="AF51" i="19"/>
  <c r="I51" i="19"/>
  <c r="L51" i="19"/>
  <c r="AR51" i="19"/>
  <c r="H51" i="19"/>
  <c r="AO51" i="19"/>
  <c r="D51" i="19"/>
  <c r="AG51" i="19"/>
  <c r="AB51" i="19"/>
  <c r="Y51" i="19"/>
  <c r="BR51" i="19" s="1"/>
  <c r="X51" i="19"/>
  <c r="T51" i="19"/>
  <c r="BK50" i="17"/>
  <c r="BK50" i="24"/>
  <c r="ED49" i="18"/>
  <c r="DR49" i="23"/>
  <c r="AX50" i="25"/>
  <c r="AU50" i="22"/>
  <c r="DN50" i="22" s="1"/>
  <c r="DT49" i="20"/>
  <c r="J58" i="4"/>
  <c r="I58" i="4"/>
  <c r="K58" i="4"/>
  <c r="Y58" i="2"/>
  <c r="R58" i="2"/>
  <c r="AG58" i="2"/>
  <c r="W58" i="2"/>
  <c r="BD58" i="2"/>
  <c r="U58" i="2"/>
  <c r="EB49" i="26"/>
  <c r="DJ49" i="19"/>
  <c r="DY49" i="21"/>
  <c r="CN49" i="18"/>
  <c r="CX49" i="24"/>
  <c r="DH49" i="22"/>
  <c r="EA49" i="26"/>
  <c r="DA49" i="21"/>
  <c r="O58" i="13"/>
  <c r="AF58" i="13"/>
  <c r="AW58" i="13"/>
  <c r="AI58" i="13"/>
  <c r="AZ58" i="13"/>
  <c r="V58" i="13"/>
  <c r="DT49" i="26"/>
  <c r="DO49" i="19"/>
  <c r="EC49" i="21"/>
  <c r="DV49" i="23"/>
  <c r="DA49" i="16"/>
  <c r="DV49" i="17"/>
  <c r="CT49" i="25"/>
  <c r="DQ49" i="20"/>
  <c r="DS49" i="23"/>
  <c r="DB49" i="17"/>
  <c r="DV49" i="16"/>
  <c r="CP49" i="25"/>
  <c r="DV49" i="25"/>
  <c r="DN49" i="26"/>
  <c r="DK49" i="22"/>
  <c r="DJ49" i="24"/>
  <c r="DW49" i="23"/>
  <c r="CW49" i="20"/>
  <c r="EB49" i="23"/>
  <c r="DI49" i="16"/>
  <c r="DQ49" i="17"/>
  <c r="CZ49" i="19"/>
  <c r="EF49" i="24"/>
  <c r="CW49" i="21"/>
  <c r="DS49" i="22"/>
  <c r="DW49" i="24"/>
  <c r="CW49" i="17"/>
  <c r="DZ49" i="18"/>
  <c r="CU49" i="22"/>
  <c r="DY49" i="19"/>
  <c r="DJ49" i="22"/>
  <c r="CT49" i="16"/>
  <c r="DC49" i="17"/>
  <c r="DC49" i="23"/>
  <c r="DD49" i="17"/>
  <c r="CX49" i="16"/>
  <c r="AX58" i="10"/>
  <c r="AP58" i="10"/>
  <c r="AH58" i="10"/>
  <c r="Z58" i="10"/>
  <c r="R58" i="10"/>
  <c r="AW58" i="10"/>
  <c r="AO58" i="10"/>
  <c r="AG58" i="10"/>
  <c r="Y58" i="10"/>
  <c r="Q58" i="10"/>
  <c r="BD58" i="10"/>
  <c r="AV58" i="10"/>
  <c r="AN58" i="10"/>
  <c r="AF58" i="10"/>
  <c r="X58" i="10"/>
  <c r="P58" i="10"/>
  <c r="BB58" i="10"/>
  <c r="AT58" i="10"/>
  <c r="AL58" i="10"/>
  <c r="AD58" i="10"/>
  <c r="V58" i="10"/>
  <c r="N58" i="10"/>
  <c r="BA58" i="10"/>
  <c r="AS58" i="10"/>
  <c r="AK58" i="10"/>
  <c r="AC58" i="10"/>
  <c r="U58" i="10"/>
  <c r="M58" i="10"/>
  <c r="AZ58" i="10"/>
  <c r="AR58" i="10"/>
  <c r="AJ58" i="10"/>
  <c r="AB58" i="10"/>
  <c r="T58" i="10"/>
  <c r="L58" i="10"/>
  <c r="AY58" i="10"/>
  <c r="AQ58" i="10"/>
  <c r="AI58" i="10"/>
  <c r="AA58" i="10"/>
  <c r="S58" i="10"/>
  <c r="BC58" i="10"/>
  <c r="AU58" i="10"/>
  <c r="AM58" i="10"/>
  <c r="AE58" i="10"/>
  <c r="W58" i="10"/>
  <c r="O58" i="10"/>
  <c r="BZ50" i="20"/>
  <c r="DS50" i="20" s="1"/>
  <c r="CE50" i="26"/>
  <c r="CH50" i="24"/>
  <c r="BX50" i="24"/>
  <c r="DO49" i="18"/>
  <c r="W58" i="8"/>
  <c r="CG50" i="24"/>
  <c r="DU49" i="21"/>
  <c r="BA50" i="22"/>
  <c r="CQ49" i="23"/>
  <c r="BK50" i="22"/>
  <c r="BQ50" i="16"/>
  <c r="BB50" i="26"/>
  <c r="AX50" i="23"/>
  <c r="CK50" i="18"/>
  <c r="CL50" i="17"/>
  <c r="AP58" i="2"/>
  <c r="BP50" i="19"/>
  <c r="BR50" i="23"/>
  <c r="CH50" i="25"/>
  <c r="CQ49" i="19"/>
  <c r="BR50" i="16"/>
  <c r="CH50" i="18"/>
  <c r="I58" i="2"/>
  <c r="K58" i="2"/>
  <c r="J58" i="2"/>
  <c r="BT50" i="23"/>
  <c r="BR50" i="25"/>
  <c r="AW50" i="22"/>
  <c r="CH50" i="19"/>
  <c r="CF50" i="19"/>
  <c r="CF50" i="24"/>
  <c r="I58" i="6"/>
  <c r="K58" i="6"/>
  <c r="J58" i="6"/>
  <c r="AP58" i="3"/>
  <c r="T58" i="3"/>
  <c r="AI58" i="3"/>
  <c r="BL50" i="16"/>
  <c r="CM50" i="23"/>
  <c r="BI50" i="19"/>
  <c r="BO50" i="22"/>
  <c r="CU49" i="18"/>
  <c r="CP49" i="26"/>
  <c r="M58" i="8"/>
  <c r="AD58" i="8"/>
  <c r="AU58" i="8"/>
  <c r="CR49" i="25"/>
  <c r="BD50" i="23"/>
  <c r="AZ50" i="17"/>
  <c r="BW50" i="22"/>
  <c r="BF50" i="16"/>
  <c r="BF50" i="24"/>
  <c r="ED49" i="26"/>
  <c r="DK49" i="18"/>
  <c r="DJ49" i="21"/>
  <c r="CO49" i="26"/>
  <c r="AV50" i="16"/>
  <c r="AV50" i="24"/>
  <c r="CR49" i="16"/>
  <c r="DG49" i="25"/>
  <c r="DR49" i="19"/>
  <c r="AR51" i="18"/>
  <c r="AJ51" i="18"/>
  <c r="AB51" i="18"/>
  <c r="T51" i="18"/>
  <c r="L51" i="18"/>
  <c r="D51" i="18"/>
  <c r="CH51" i="18" s="1"/>
  <c r="AQ51" i="18"/>
  <c r="AH51" i="18"/>
  <c r="Y51" i="18"/>
  <c r="P51" i="18"/>
  <c r="G51" i="18"/>
  <c r="AP51" i="18"/>
  <c r="AG51" i="18"/>
  <c r="X51" i="18"/>
  <c r="BQ51" i="18" s="1"/>
  <c r="O51" i="18"/>
  <c r="F51" i="18"/>
  <c r="AO51" i="18"/>
  <c r="AF51" i="18"/>
  <c r="W51" i="18"/>
  <c r="N51" i="18"/>
  <c r="E51" i="18"/>
  <c r="AN51" i="18"/>
  <c r="CG51" i="18" s="1"/>
  <c r="AE51" i="18"/>
  <c r="V51" i="18"/>
  <c r="M51" i="18"/>
  <c r="C51" i="18"/>
  <c r="AD51" i="18"/>
  <c r="K51" i="18"/>
  <c r="AC51" i="18"/>
  <c r="J51" i="18"/>
  <c r="BO51" i="18" s="1"/>
  <c r="AT51" i="18"/>
  <c r="AA51" i="18"/>
  <c r="I51" i="18"/>
  <c r="S51" i="18"/>
  <c r="AS51" i="18"/>
  <c r="R51" i="18"/>
  <c r="AM51" i="18"/>
  <c r="Q51" i="18"/>
  <c r="BJ51" i="18" s="1"/>
  <c r="AL51" i="18"/>
  <c r="H51" i="18"/>
  <c r="AK51" i="18"/>
  <c r="AI51" i="18"/>
  <c r="Z51" i="18"/>
  <c r="U51" i="18"/>
  <c r="B51" i="18"/>
  <c r="AZ51" i="26"/>
  <c r="AZ51" i="22"/>
  <c r="CC51" i="22"/>
  <c r="BF51" i="24"/>
  <c r="BF51" i="16"/>
  <c r="AT51" i="20"/>
  <c r="AL51" i="20"/>
  <c r="AD51" i="20"/>
  <c r="V51" i="20"/>
  <c r="N51" i="20"/>
  <c r="F51" i="20"/>
  <c r="AR51" i="20"/>
  <c r="AJ51" i="20"/>
  <c r="AB51" i="20"/>
  <c r="T51" i="20"/>
  <c r="L51" i="20"/>
  <c r="D51" i="20"/>
  <c r="AO51" i="20"/>
  <c r="AE51" i="20"/>
  <c r="S51" i="20"/>
  <c r="I51" i="20"/>
  <c r="AN51" i="20"/>
  <c r="AC51" i="20"/>
  <c r="R51" i="20"/>
  <c r="H51" i="20"/>
  <c r="AM51" i="20"/>
  <c r="AA51" i="20"/>
  <c r="Q51" i="20"/>
  <c r="G51" i="20"/>
  <c r="AK51" i="20"/>
  <c r="Z51" i="20"/>
  <c r="P51" i="20"/>
  <c r="E51" i="20"/>
  <c r="AI51" i="20"/>
  <c r="Y51" i="20"/>
  <c r="O51" i="20"/>
  <c r="C51" i="20"/>
  <c r="AS51" i="20"/>
  <c r="AH51" i="20"/>
  <c r="X51" i="20"/>
  <c r="M51" i="20"/>
  <c r="B51" i="20"/>
  <c r="K51" i="20"/>
  <c r="J51" i="20"/>
  <c r="AP51" i="20"/>
  <c r="CI51" i="20" s="1"/>
  <c r="U51" i="20"/>
  <c r="AQ51" i="20"/>
  <c r="AG51" i="20"/>
  <c r="AF51" i="20"/>
  <c r="W51" i="20"/>
  <c r="BN50" i="22"/>
  <c r="J58" i="12"/>
  <c r="I58" i="12"/>
  <c r="K58" i="12"/>
  <c r="AU50" i="23"/>
  <c r="BC58" i="4"/>
  <c r="AU58" i="4"/>
  <c r="AM58" i="4"/>
  <c r="AE58" i="4"/>
  <c r="W58" i="4"/>
  <c r="O58" i="4"/>
  <c r="BB58" i="4"/>
  <c r="AT58" i="4"/>
  <c r="AL58" i="4"/>
  <c r="AD58" i="4"/>
  <c r="V58" i="4"/>
  <c r="N58" i="4"/>
  <c r="AX58" i="4"/>
  <c r="AP58" i="4"/>
  <c r="AH58" i="4"/>
  <c r="Z58" i="4"/>
  <c r="R58" i="4"/>
  <c r="AW58" i="4"/>
  <c r="AO58" i="4"/>
  <c r="AG58" i="4"/>
  <c r="Y58" i="4"/>
  <c r="Q58" i="4"/>
  <c r="BD58" i="4"/>
  <c r="AN58" i="4"/>
  <c r="X58" i="4"/>
  <c r="BA58" i="4"/>
  <c r="AK58" i="4"/>
  <c r="U58" i="4"/>
  <c r="AZ58" i="4"/>
  <c r="T58" i="4"/>
  <c r="AV58" i="4"/>
  <c r="AF58" i="4"/>
  <c r="P58" i="4"/>
  <c r="AJ58" i="4"/>
  <c r="AY58" i="4"/>
  <c r="AI58" i="4"/>
  <c r="S58" i="4"/>
  <c r="AS58" i="4"/>
  <c r="AC58" i="4"/>
  <c r="M58" i="4"/>
  <c r="AR58" i="4"/>
  <c r="AB58" i="4"/>
  <c r="L58" i="4"/>
  <c r="AQ58" i="4"/>
  <c r="AA58" i="4"/>
  <c r="ED49" i="22"/>
  <c r="BV50" i="22"/>
  <c r="AO58" i="2"/>
  <c r="AH58" i="2"/>
  <c r="AI58" i="2"/>
  <c r="AM58" i="2"/>
  <c r="L58" i="2"/>
  <c r="AC58" i="2"/>
  <c r="EB49" i="18"/>
  <c r="CV49" i="26"/>
  <c r="CS49" i="22"/>
  <c r="CP49" i="23"/>
  <c r="CR49" i="22"/>
  <c r="DX49" i="20"/>
  <c r="DJ49" i="26"/>
  <c r="DN49" i="19"/>
  <c r="W58" i="13"/>
  <c r="AN58" i="13"/>
  <c r="R58" i="13"/>
  <c r="AQ58" i="13"/>
  <c r="M58" i="13"/>
  <c r="AD58" i="13"/>
  <c r="DD49" i="19"/>
  <c r="DF49" i="16"/>
  <c r="CO49" i="20"/>
  <c r="CP49" i="21"/>
  <c r="DE49" i="23"/>
  <c r="DQ49" i="16"/>
  <c r="CO49" i="17"/>
  <c r="EF49" i="17"/>
  <c r="DQ49" i="22"/>
  <c r="DK49" i="23"/>
  <c r="DJ49" i="17"/>
  <c r="CO49" i="16"/>
  <c r="DC49" i="25"/>
  <c r="DL49" i="22"/>
  <c r="DV49" i="20"/>
  <c r="CS49" i="23"/>
  <c r="CX49" i="17"/>
  <c r="DM49" i="16"/>
  <c r="CS49" i="20"/>
  <c r="DJ49" i="23"/>
  <c r="EF49" i="16"/>
  <c r="ED49" i="17"/>
  <c r="DU49" i="22"/>
  <c r="CY49" i="17"/>
  <c r="EE49" i="21"/>
  <c r="DO49" i="23"/>
  <c r="DQ49" i="24"/>
  <c r="DZ49" i="17"/>
  <c r="DQ49" i="26"/>
  <c r="EF49" i="23"/>
  <c r="EF49" i="22"/>
  <c r="CY49" i="16"/>
  <c r="DA49" i="17"/>
  <c r="DQ49" i="25"/>
  <c r="EC49" i="16"/>
  <c r="DN49" i="25"/>
  <c r="EA49" i="24"/>
  <c r="K58" i="13"/>
  <c r="J58" i="13"/>
  <c r="I58" i="13"/>
  <c r="DX49" i="26"/>
  <c r="U58" i="8"/>
  <c r="BC58" i="8"/>
  <c r="Y58" i="8"/>
  <c r="CO49" i="22"/>
  <c r="BD50" i="16"/>
  <c r="AZ50" i="19"/>
  <c r="CG50" i="19"/>
  <c r="EF49" i="26"/>
  <c r="CX49" i="21"/>
  <c r="DI49" i="21"/>
  <c r="BG50" i="16"/>
  <c r="BG50" i="24"/>
  <c r="BA50" i="16"/>
  <c r="BA50" i="26"/>
  <c r="CT49" i="26"/>
  <c r="CV49" i="21"/>
  <c r="CR49" i="17"/>
  <c r="J58" i="5"/>
  <c r="I58" i="5"/>
  <c r="K58" i="5"/>
  <c r="BA51" i="26"/>
  <c r="BA51" i="16"/>
  <c r="CI51" i="24"/>
  <c r="AU51" i="16"/>
  <c r="BI51" i="16"/>
  <c r="BN51" i="24"/>
  <c r="BN51" i="17"/>
  <c r="AM51" i="21"/>
  <c r="AE51" i="21"/>
  <c r="W51" i="21"/>
  <c r="O51" i="21"/>
  <c r="G51" i="21"/>
  <c r="AT51" i="21"/>
  <c r="AL51" i="21"/>
  <c r="AD51" i="21"/>
  <c r="V51" i="21"/>
  <c r="N51" i="21"/>
  <c r="F51" i="21"/>
  <c r="AR51" i="21"/>
  <c r="AJ51" i="21"/>
  <c r="AB51" i="21"/>
  <c r="T51" i="21"/>
  <c r="L51" i="21"/>
  <c r="D51" i="21"/>
  <c r="AQ51" i="21"/>
  <c r="AI51" i="21"/>
  <c r="AA51" i="21"/>
  <c r="BT51" i="21" s="1"/>
  <c r="S51" i="21"/>
  <c r="K51" i="21"/>
  <c r="C51" i="21"/>
  <c r="AG51" i="21"/>
  <c r="Q51" i="21"/>
  <c r="AF51" i="21"/>
  <c r="P51" i="21"/>
  <c r="AS51" i="21"/>
  <c r="CL51" i="21" s="1"/>
  <c r="AC51" i="21"/>
  <c r="M51" i="21"/>
  <c r="AP51" i="21"/>
  <c r="Z51" i="21"/>
  <c r="J51" i="21"/>
  <c r="AO51" i="21"/>
  <c r="Y51" i="21"/>
  <c r="I51" i="21"/>
  <c r="U51" i="21"/>
  <c r="R51" i="21"/>
  <c r="H51" i="21"/>
  <c r="E51" i="21"/>
  <c r="AN51" i="21"/>
  <c r="B51" i="21"/>
  <c r="X51" i="21"/>
  <c r="AK51" i="21"/>
  <c r="CD51" i="21" s="1"/>
  <c r="AH51" i="21"/>
  <c r="BK50" i="16"/>
  <c r="BN50" i="23"/>
  <c r="CC50" i="16"/>
  <c r="CC50" i="25"/>
  <c r="BB50" i="22"/>
  <c r="DC49" i="26"/>
  <c r="DL49" i="18"/>
  <c r="DF49" i="26"/>
  <c r="CZ49" i="18"/>
  <c r="AA58" i="2"/>
  <c r="AX58" i="2"/>
  <c r="V58" i="2"/>
  <c r="BC58" i="2"/>
  <c r="T58" i="2"/>
  <c r="CN49" i="19"/>
  <c r="CV49" i="18"/>
  <c r="CU49" i="20"/>
  <c r="DI49" i="19"/>
  <c r="DO49" i="20"/>
  <c r="CP49" i="22"/>
  <c r="DH49" i="21"/>
  <c r="AE58" i="13"/>
  <c r="AV58" i="13"/>
  <c r="Z58" i="13"/>
  <c r="AY58" i="13"/>
  <c r="DB49" i="16"/>
  <c r="DX49" i="19"/>
  <c r="DL49" i="21"/>
  <c r="DF49" i="23"/>
  <c r="DS49" i="24"/>
  <c r="CS49" i="17"/>
  <c r="DZ49" i="25"/>
  <c r="CZ49" i="22"/>
  <c r="CU49" i="16"/>
  <c r="DR49" i="17"/>
  <c r="DA49" i="24"/>
  <c r="CN49" i="25"/>
  <c r="CV49" i="23"/>
  <c r="DH49" i="20"/>
  <c r="CY49" i="23"/>
  <c r="DA49" i="25"/>
  <c r="DV49" i="24"/>
  <c r="DF49" i="21"/>
  <c r="EA49" i="23"/>
  <c r="DU49" i="24"/>
  <c r="DP49" i="25"/>
  <c r="DS49" i="16"/>
  <c r="DJ49" i="25"/>
  <c r="CT49" i="21"/>
  <c r="DT49" i="23"/>
  <c r="CZ49" i="24"/>
  <c r="DH49" i="25"/>
  <c r="DW49" i="20"/>
  <c r="DJ49" i="16"/>
  <c r="DP49" i="20"/>
  <c r="DN49" i="22"/>
  <c r="ED49" i="16"/>
  <c r="DU49" i="17"/>
  <c r="DL49" i="25"/>
  <c r="CY49" i="24"/>
  <c r="DV49" i="26"/>
  <c r="DO49" i="17"/>
  <c r="BT51" i="20" l="1"/>
  <c r="CE51" i="25"/>
  <c r="CA51" i="26"/>
  <c r="BQ51" i="21"/>
  <c r="BN51" i="26"/>
  <c r="BH51" i="20"/>
  <c r="BF51" i="17"/>
  <c r="AX51" i="18"/>
  <c r="BZ51" i="18"/>
  <c r="BE51" i="18"/>
  <c r="BO51" i="24"/>
  <c r="BU51" i="19"/>
  <c r="BS51" i="19"/>
  <c r="CJ51" i="19"/>
  <c r="BG51" i="19"/>
  <c r="BX51" i="19"/>
  <c r="BT51" i="23"/>
  <c r="BZ51" i="16"/>
  <c r="AV51" i="25"/>
  <c r="BM51" i="25"/>
  <c r="BH51" i="25"/>
  <c r="CJ51" i="25"/>
  <c r="BT51" i="25"/>
  <c r="CV50" i="25"/>
  <c r="DW50" i="21"/>
  <c r="CJ51" i="26"/>
  <c r="CK51" i="26"/>
  <c r="BH51" i="26"/>
  <c r="AW51" i="17"/>
  <c r="CD51" i="17"/>
  <c r="BM51" i="17"/>
  <c r="BK51" i="17"/>
  <c r="BG51" i="24"/>
  <c r="BV51" i="16"/>
  <c r="CK51" i="16"/>
  <c r="BQ51" i="16"/>
  <c r="CB51" i="16"/>
  <c r="AV51" i="22"/>
  <c r="BH51" i="24"/>
  <c r="AY51" i="24"/>
  <c r="CD51" i="24"/>
  <c r="CL51" i="23"/>
  <c r="BH51" i="21"/>
  <c r="BB51" i="20"/>
  <c r="BP51" i="19"/>
  <c r="BX51" i="23"/>
  <c r="BI51" i="21"/>
  <c r="CG51" i="21"/>
  <c r="AU51" i="24"/>
  <c r="BJ51" i="20"/>
  <c r="AU51" i="18"/>
  <c r="CH51" i="21"/>
  <c r="BG51" i="21"/>
  <c r="BI51" i="23"/>
  <c r="AY51" i="20"/>
  <c r="BK51" i="18"/>
  <c r="BM51" i="18"/>
  <c r="CA51" i="19"/>
  <c r="CH51" i="23"/>
  <c r="CD51" i="25"/>
  <c r="BB51" i="16"/>
  <c r="AV51" i="26"/>
  <c r="AX51" i="17"/>
  <c r="BW51" i="17"/>
  <c r="BH51" i="16"/>
  <c r="AV51" i="16"/>
  <c r="CB51" i="23"/>
  <c r="CA51" i="22"/>
  <c r="CL51" i="22"/>
  <c r="BD51" i="22"/>
  <c r="BU51" i="22"/>
  <c r="BQ51" i="22"/>
  <c r="BU51" i="23"/>
  <c r="BW51" i="23"/>
  <c r="CK51" i="21"/>
  <c r="CC51" i="20"/>
  <c r="CB51" i="21"/>
  <c r="BI51" i="22"/>
  <c r="BL51" i="20"/>
  <c r="CC51" i="23"/>
  <c r="BB51" i="21"/>
  <c r="BY51" i="21"/>
  <c r="BX51" i="21"/>
  <c r="CI51" i="16"/>
  <c r="BX51" i="20"/>
  <c r="CC51" i="24"/>
  <c r="BG51" i="18"/>
  <c r="BZ51" i="19"/>
  <c r="BT51" i="24"/>
  <c r="BD51" i="25"/>
  <c r="AW51" i="26"/>
  <c r="BP51" i="26"/>
  <c r="BI51" i="17"/>
  <c r="BC51" i="17"/>
  <c r="BS51" i="24"/>
  <c r="BD51" i="16"/>
  <c r="DO51" i="16" s="1"/>
  <c r="BC51" i="16"/>
  <c r="BC51" i="21"/>
  <c r="BJ51" i="21"/>
  <c r="AW51" i="21"/>
  <c r="CF51" i="21"/>
  <c r="CM51" i="18"/>
  <c r="BI51" i="24"/>
  <c r="CI51" i="22"/>
  <c r="BP51" i="20"/>
  <c r="BZ51" i="20"/>
  <c r="CB51" i="20"/>
  <c r="CF51" i="20"/>
  <c r="CH51" i="20"/>
  <c r="BG51" i="20"/>
  <c r="BF51" i="23"/>
  <c r="BS51" i="18"/>
  <c r="CL51" i="18"/>
  <c r="BW51" i="18"/>
  <c r="BP51" i="18"/>
  <c r="AZ51" i="18"/>
  <c r="BU51" i="18"/>
  <c r="CF51" i="16"/>
  <c r="EE50" i="24"/>
  <c r="EA50" i="24"/>
  <c r="AW51" i="19"/>
  <c r="CC51" i="19"/>
  <c r="CI51" i="19"/>
  <c r="BF51" i="19"/>
  <c r="BW51" i="19"/>
  <c r="AX51" i="16"/>
  <c r="BZ51" i="23"/>
  <c r="CS50" i="18"/>
  <c r="AW51" i="25"/>
  <c r="BV51" i="25"/>
  <c r="BJ51" i="25"/>
  <c r="CL51" i="25"/>
  <c r="BE51" i="24"/>
  <c r="BX51" i="26"/>
  <c r="AY51" i="17"/>
  <c r="CE51" i="17"/>
  <c r="CK51" i="17"/>
  <c r="AY51" i="16"/>
  <c r="CD51" i="16"/>
  <c r="CD51" i="22"/>
  <c r="BL51" i="22"/>
  <c r="BX51" i="24"/>
  <c r="BQ51" i="24"/>
  <c r="DZ50" i="17"/>
  <c r="DH50" i="25"/>
  <c r="BO51" i="23"/>
  <c r="BG51" i="23"/>
  <c r="BR51" i="21"/>
  <c r="BP51" i="21"/>
  <c r="BC51" i="20"/>
  <c r="CK51" i="20"/>
  <c r="BV51" i="18"/>
  <c r="CJ51" i="21"/>
  <c r="CM51" i="16"/>
  <c r="BD51" i="20"/>
  <c r="BD51" i="18"/>
  <c r="BO51" i="26"/>
  <c r="BO51" i="19"/>
  <c r="DR50" i="19"/>
  <c r="BQ51" i="25"/>
  <c r="BE51" i="23"/>
  <c r="BC51" i="26"/>
  <c r="BP51" i="17"/>
  <c r="BO51" i="21"/>
  <c r="BS51" i="21"/>
  <c r="BZ51" i="21"/>
  <c r="BE51" i="21"/>
  <c r="BW51" i="21"/>
  <c r="BN51" i="16"/>
  <c r="CM51" i="22"/>
  <c r="CI51" i="23"/>
  <c r="BA51" i="24"/>
  <c r="CT50" i="26"/>
  <c r="BY51" i="20"/>
  <c r="BF51" i="20"/>
  <c r="AX51" i="20"/>
  <c r="BA51" i="20"/>
  <c r="AW51" i="20"/>
  <c r="BO51" i="20"/>
  <c r="AZ51" i="16"/>
  <c r="CB51" i="18"/>
  <c r="BL51" i="18"/>
  <c r="AV51" i="18"/>
  <c r="CF51" i="22"/>
  <c r="CO50" i="16"/>
  <c r="DY50" i="17"/>
  <c r="DH50" i="22"/>
  <c r="DI50" i="19"/>
  <c r="CH51" i="19"/>
  <c r="BJ51" i="19"/>
  <c r="AV51" i="19"/>
  <c r="BN51" i="19"/>
  <c r="CE51" i="19"/>
  <c r="AX51" i="22"/>
  <c r="BY51" i="22"/>
  <c r="BZ51" i="24"/>
  <c r="CY50" i="23"/>
  <c r="DV50" i="21"/>
  <c r="CF51" i="25"/>
  <c r="BE51" i="25"/>
  <c r="BS51" i="25"/>
  <c r="BA51" i="25"/>
  <c r="CD51" i="26"/>
  <c r="BW51" i="26"/>
  <c r="BQ51" i="17"/>
  <c r="BD51" i="17"/>
  <c r="BX51" i="16"/>
  <c r="BP51" i="16"/>
  <c r="EB51" i="16" s="1"/>
  <c r="CK51" i="22"/>
  <c r="BH51" i="22"/>
  <c r="CJ51" i="24"/>
  <c r="CK51" i="23"/>
  <c r="EC50" i="18"/>
  <c r="CI51" i="21"/>
  <c r="CE51" i="21"/>
  <c r="BI51" i="20"/>
  <c r="BW51" i="20"/>
  <c r="CD51" i="18"/>
  <c r="CK51" i="18"/>
  <c r="BD51" i="19"/>
  <c r="BY51" i="23"/>
  <c r="BC51" i="25"/>
  <c r="CB51" i="25"/>
  <c r="BL51" i="17"/>
  <c r="BM51" i="23"/>
  <c r="BU51" i="16"/>
  <c r="BC51" i="23"/>
  <c r="BV51" i="23"/>
  <c r="BQ51" i="23"/>
  <c r="AU51" i="23"/>
  <c r="AZ51" i="20"/>
  <c r="BA51" i="21"/>
  <c r="BM51" i="21"/>
  <c r="CM51" i="23"/>
  <c r="BK51" i="20"/>
  <c r="BF51" i="18"/>
  <c r="BV51" i="19"/>
  <c r="BX51" i="25"/>
  <c r="BB51" i="24"/>
  <c r="BR51" i="23"/>
  <c r="BK51" i="26"/>
  <c r="BU51" i="17"/>
  <c r="BJ51" i="17"/>
  <c r="BJ51" i="23"/>
  <c r="CJ51" i="16"/>
  <c r="AY51" i="22"/>
  <c r="BF51" i="21"/>
  <c r="BU51" i="21"/>
  <c r="CM51" i="24"/>
  <c r="CJ51" i="20"/>
  <c r="BV51" i="20"/>
  <c r="CE51" i="20"/>
  <c r="AY51" i="18"/>
  <c r="BO51" i="16"/>
  <c r="CK51" i="19"/>
  <c r="BL51" i="19"/>
  <c r="CG51" i="22"/>
  <c r="CK51" i="25"/>
  <c r="DA50" i="17"/>
  <c r="BR51" i="24"/>
  <c r="BL51" i="26"/>
  <c r="CE51" i="26"/>
  <c r="CL51" i="26"/>
  <c r="CL51" i="17"/>
  <c r="BG51" i="17"/>
  <c r="BV51" i="17"/>
  <c r="BX51" i="17"/>
  <c r="BR51" i="17"/>
  <c r="BW51" i="16"/>
  <c r="BL51" i="16"/>
  <c r="CL51" i="16"/>
  <c r="BV51" i="22"/>
  <c r="CJ51" i="22"/>
  <c r="BX51" i="22"/>
  <c r="BC51" i="24"/>
  <c r="AV51" i="23"/>
  <c r="BV51" i="24"/>
  <c r="BD51" i="23"/>
  <c r="CD51" i="23"/>
  <c r="CA51" i="23"/>
  <c r="AW51" i="23"/>
  <c r="AV51" i="21"/>
  <c r="BQ51" i="20"/>
  <c r="BE51" i="20"/>
  <c r="BR51" i="18"/>
  <c r="CF51" i="23"/>
  <c r="CG51" i="16"/>
  <c r="CH51" i="25"/>
  <c r="AZ51" i="25"/>
  <c r="BG51" i="25"/>
  <c r="BD51" i="26"/>
  <c r="BU51" i="26"/>
  <c r="CB51" i="26"/>
  <c r="CB51" i="17"/>
  <c r="CA51" i="17"/>
  <c r="CA51" i="16"/>
  <c r="CT51" i="16" s="1"/>
  <c r="BP51" i="22"/>
  <c r="BK51" i="21"/>
  <c r="BD51" i="21"/>
  <c r="BN51" i="22"/>
  <c r="AU51" i="17"/>
  <c r="CI51" i="25"/>
  <c r="DT50" i="23"/>
  <c r="CA51" i="20"/>
  <c r="BM51" i="20"/>
  <c r="BT51" i="18"/>
  <c r="CA51" i="18"/>
  <c r="BM51" i="19"/>
  <c r="AX51" i="19"/>
  <c r="CD51" i="19"/>
  <c r="BY51" i="24"/>
  <c r="CA51" i="21"/>
  <c r="BV51" i="21"/>
  <c r="BL51" i="21"/>
  <c r="BN51" i="23"/>
  <c r="CM51" i="26"/>
  <c r="AU51" i="22"/>
  <c r="CI51" i="26"/>
  <c r="BN51" i="20"/>
  <c r="CL51" i="20"/>
  <c r="CD51" i="20"/>
  <c r="BU51" i="20"/>
  <c r="CC51" i="17"/>
  <c r="CE51" i="18"/>
  <c r="BX51" i="18"/>
  <c r="BH51" i="18"/>
  <c r="CJ51" i="18"/>
  <c r="BO51" i="22"/>
  <c r="CF51" i="26"/>
  <c r="EA50" i="18"/>
  <c r="ED50" i="18"/>
  <c r="BQ51" i="19"/>
  <c r="BE51" i="19"/>
  <c r="BC51" i="19"/>
  <c r="BT51" i="19"/>
  <c r="CL51" i="19"/>
  <c r="BH51" i="19"/>
  <c r="BT51" i="16"/>
  <c r="BP51" i="25"/>
  <c r="BL51" i="25"/>
  <c r="BY51" i="25"/>
  <c r="BR51" i="25"/>
  <c r="BB51" i="25"/>
  <c r="BW51" i="25"/>
  <c r="BM51" i="26"/>
  <c r="BJ51" i="26"/>
  <c r="BQ51" i="26"/>
  <c r="CJ51" i="17"/>
  <c r="BK51" i="16"/>
  <c r="BS51" i="16"/>
  <c r="AW51" i="16"/>
  <c r="AW51" i="22"/>
  <c r="DG51" i="22" s="1"/>
  <c r="DN50" i="20"/>
  <c r="BW51" i="24"/>
  <c r="DP51" i="24" s="1"/>
  <c r="BL51" i="24"/>
  <c r="CA51" i="24"/>
  <c r="AY51" i="23"/>
  <c r="DN51" i="24"/>
  <c r="DB50" i="25"/>
  <c r="BR51" i="26"/>
  <c r="CP50" i="23"/>
  <c r="DD50" i="23"/>
  <c r="AP52" i="16"/>
  <c r="AH52" i="16"/>
  <c r="Z52" i="16"/>
  <c r="R52" i="16"/>
  <c r="J52" i="16"/>
  <c r="B52" i="16"/>
  <c r="AO52" i="16"/>
  <c r="AG52" i="16"/>
  <c r="Y52" i="16"/>
  <c r="Q52" i="16"/>
  <c r="I52" i="16"/>
  <c r="AL52" i="16"/>
  <c r="AB52" i="16"/>
  <c r="P52" i="16"/>
  <c r="F52" i="16"/>
  <c r="AK52" i="16"/>
  <c r="AA52" i="16"/>
  <c r="O52" i="16"/>
  <c r="E52" i="16"/>
  <c r="AT52" i="16"/>
  <c r="AJ52" i="16"/>
  <c r="CC52" i="16" s="1"/>
  <c r="X52" i="16"/>
  <c r="N52" i="16"/>
  <c r="D52" i="16"/>
  <c r="AS52" i="16"/>
  <c r="AI52" i="16"/>
  <c r="W52" i="16"/>
  <c r="M52" i="16"/>
  <c r="C52" i="16"/>
  <c r="AF52" i="16"/>
  <c r="L52" i="16"/>
  <c r="AE52" i="16"/>
  <c r="K52" i="16"/>
  <c r="BD52" i="16" s="1"/>
  <c r="AD52" i="16"/>
  <c r="H52" i="16"/>
  <c r="AC52" i="16"/>
  <c r="G52" i="16"/>
  <c r="AZ52" i="16" s="1"/>
  <c r="AQ52" i="16"/>
  <c r="U52" i="16"/>
  <c r="AM52" i="16"/>
  <c r="V52" i="16"/>
  <c r="T52" i="16"/>
  <c r="S52" i="16"/>
  <c r="AN52" i="16"/>
  <c r="AR52" i="16"/>
  <c r="CK52" i="16" s="1"/>
  <c r="AP52" i="24"/>
  <c r="AH52" i="24"/>
  <c r="Z52" i="24"/>
  <c r="R52" i="24"/>
  <c r="J52" i="24"/>
  <c r="B52" i="24"/>
  <c r="AL52" i="24"/>
  <c r="AC52" i="24"/>
  <c r="T52" i="24"/>
  <c r="K52" i="24"/>
  <c r="AT52" i="24"/>
  <c r="AK52" i="24"/>
  <c r="CD52" i="24" s="1"/>
  <c r="AB52" i="24"/>
  <c r="S52" i="24"/>
  <c r="I52" i="24"/>
  <c r="AQ52" i="24"/>
  <c r="AE52" i="24"/>
  <c r="Q52" i="24"/>
  <c r="F52" i="24"/>
  <c r="AO52" i="24"/>
  <c r="AD52" i="24"/>
  <c r="P52" i="24"/>
  <c r="E52" i="24"/>
  <c r="AN52" i="24"/>
  <c r="AA52" i="24"/>
  <c r="O52" i="24"/>
  <c r="D52" i="24"/>
  <c r="AM52" i="24"/>
  <c r="Y52" i="24"/>
  <c r="N52" i="24"/>
  <c r="C52" i="24"/>
  <c r="AJ52" i="24"/>
  <c r="X52" i="24"/>
  <c r="M52" i="24"/>
  <c r="U52" i="24"/>
  <c r="AS52" i="24"/>
  <c r="L52" i="24"/>
  <c r="AR52" i="24"/>
  <c r="H52" i="24"/>
  <c r="AI52" i="24"/>
  <c r="AX52" i="24" s="1"/>
  <c r="G52" i="24"/>
  <c r="AG52" i="24"/>
  <c r="V52" i="24"/>
  <c r="AF52" i="24"/>
  <c r="W52" i="24"/>
  <c r="CO50" i="22"/>
  <c r="CY50" i="22"/>
  <c r="DE50" i="17"/>
  <c r="EE50" i="26"/>
  <c r="CE51" i="22"/>
  <c r="AX59" i="10"/>
  <c r="AP59" i="10"/>
  <c r="AH59" i="10"/>
  <c r="Z59" i="10"/>
  <c r="R59" i="10"/>
  <c r="AW59" i="10"/>
  <c r="AO59" i="10"/>
  <c r="AG59" i="10"/>
  <c r="Y59" i="10"/>
  <c r="Q59" i="10"/>
  <c r="BD59" i="10"/>
  <c r="AV59" i="10"/>
  <c r="AN59" i="10"/>
  <c r="AF59" i="10"/>
  <c r="X59" i="10"/>
  <c r="P59" i="10"/>
  <c r="BB59" i="10"/>
  <c r="AT59" i="10"/>
  <c r="AL59" i="10"/>
  <c r="AD59" i="10"/>
  <c r="V59" i="10"/>
  <c r="N59" i="10"/>
  <c r="BA59" i="10"/>
  <c r="AS59" i="10"/>
  <c r="AK59" i="10"/>
  <c r="AC59" i="10"/>
  <c r="U59" i="10"/>
  <c r="M59" i="10"/>
  <c r="AZ59" i="10"/>
  <c r="AR59" i="10"/>
  <c r="AJ59" i="10"/>
  <c r="AB59" i="10"/>
  <c r="T59" i="10"/>
  <c r="L59" i="10"/>
  <c r="AY59" i="10"/>
  <c r="AQ59" i="10"/>
  <c r="AI59" i="10"/>
  <c r="AA59" i="10"/>
  <c r="S59" i="10"/>
  <c r="O59" i="10"/>
  <c r="BC59" i="10"/>
  <c r="AU59" i="10"/>
  <c r="AM59" i="10"/>
  <c r="AE59" i="10"/>
  <c r="W59" i="10"/>
  <c r="I59" i="10"/>
  <c r="K59" i="10"/>
  <c r="J59" i="10"/>
  <c r="DF50" i="20"/>
  <c r="EC50" i="22"/>
  <c r="AV51" i="20"/>
  <c r="EB50" i="20"/>
  <c r="AY59" i="8"/>
  <c r="AQ59" i="8"/>
  <c r="AI59" i="8"/>
  <c r="AA59" i="8"/>
  <c r="S59" i="8"/>
  <c r="AX59" i="8"/>
  <c r="AP59" i="8"/>
  <c r="AH59" i="8"/>
  <c r="Z59" i="8"/>
  <c r="R59" i="8"/>
  <c r="AW59" i="8"/>
  <c r="AO59" i="8"/>
  <c r="AG59" i="8"/>
  <c r="Y59" i="8"/>
  <c r="Q59" i="8"/>
  <c r="BD59" i="8"/>
  <c r="AV59" i="8"/>
  <c r="AN59" i="8"/>
  <c r="AF59" i="8"/>
  <c r="X59" i="8"/>
  <c r="P59" i="8"/>
  <c r="BC59" i="8"/>
  <c r="AU59" i="8"/>
  <c r="AM59" i="8"/>
  <c r="AE59" i="8"/>
  <c r="W59" i="8"/>
  <c r="O59" i="8"/>
  <c r="BB59" i="8"/>
  <c r="AT59" i="8"/>
  <c r="AL59" i="8"/>
  <c r="AD59" i="8"/>
  <c r="V59" i="8"/>
  <c r="N59" i="8"/>
  <c r="BA59" i="8"/>
  <c r="AS59" i="8"/>
  <c r="AK59" i="8"/>
  <c r="AC59" i="8"/>
  <c r="U59" i="8"/>
  <c r="M59" i="8"/>
  <c r="AZ59" i="8"/>
  <c r="AR59" i="8"/>
  <c r="AJ59" i="8"/>
  <c r="AB59" i="8"/>
  <c r="T59" i="8"/>
  <c r="L59" i="8"/>
  <c r="J59" i="8"/>
  <c r="I59" i="8"/>
  <c r="K59" i="8"/>
  <c r="DP50" i="26"/>
  <c r="DB50" i="24"/>
  <c r="EA50" i="23"/>
  <c r="DO50" i="24"/>
  <c r="DQ50" i="21"/>
  <c r="CN50" i="26"/>
  <c r="CP50" i="17"/>
  <c r="DN50" i="23"/>
  <c r="ED50" i="25"/>
  <c r="CV50" i="18"/>
  <c r="EB50" i="19"/>
  <c r="CQ50" i="21"/>
  <c r="CQ50" i="17"/>
  <c r="DJ50" i="19"/>
  <c r="DT50" i="21"/>
  <c r="CZ50" i="20"/>
  <c r="EE50" i="16"/>
  <c r="DI50" i="25"/>
  <c r="DG50" i="20"/>
  <c r="EE50" i="22"/>
  <c r="DY50" i="18"/>
  <c r="CZ50" i="18"/>
  <c r="DL50" i="26"/>
  <c r="EC50" i="20"/>
  <c r="EE50" i="20"/>
  <c r="DF50" i="16"/>
  <c r="CQ50" i="18"/>
  <c r="DA50" i="20"/>
  <c r="DZ50" i="26"/>
  <c r="CQ50" i="16"/>
  <c r="DJ50" i="18"/>
  <c r="EF50" i="21"/>
  <c r="DG50" i="18"/>
  <c r="AU51" i="19"/>
  <c r="AZ51" i="19"/>
  <c r="DV50" i="16"/>
  <c r="CC51" i="18"/>
  <c r="DG50" i="23"/>
  <c r="BN51" i="25"/>
  <c r="BI51" i="19"/>
  <c r="BA51" i="18"/>
  <c r="CT50" i="16"/>
  <c r="CF51" i="18"/>
  <c r="DK50" i="16"/>
  <c r="CQ50" i="23"/>
  <c r="DD50" i="16"/>
  <c r="BN51" i="18"/>
  <c r="CZ50" i="24"/>
  <c r="CY50" i="24"/>
  <c r="CP50" i="22"/>
  <c r="CU50" i="26"/>
  <c r="CY50" i="26"/>
  <c r="DY50" i="26"/>
  <c r="CN50" i="22"/>
  <c r="AX51" i="21"/>
  <c r="BT51" i="17"/>
  <c r="BT51" i="26"/>
  <c r="CG51" i="17"/>
  <c r="CG51" i="25"/>
  <c r="EF50" i="22"/>
  <c r="DO50" i="19"/>
  <c r="AU51" i="26"/>
  <c r="CZ50" i="16"/>
  <c r="CN50" i="23"/>
  <c r="BO51" i="17"/>
  <c r="CY50" i="16"/>
  <c r="DK50" i="25"/>
  <c r="EA50" i="25"/>
  <c r="DJ50" i="16"/>
  <c r="DQ50" i="24"/>
  <c r="DM50" i="17"/>
  <c r="CQ50" i="25"/>
  <c r="BY51" i="17"/>
  <c r="CG51" i="26"/>
  <c r="CT50" i="24"/>
  <c r="DE50" i="25"/>
  <c r="CN50" i="19"/>
  <c r="DA50" i="22"/>
  <c r="DR50" i="22"/>
  <c r="AP52" i="17"/>
  <c r="AH52" i="17"/>
  <c r="Z52" i="17"/>
  <c r="R52" i="17"/>
  <c r="J52" i="17"/>
  <c r="B52" i="17"/>
  <c r="AO52" i="17"/>
  <c r="AG52" i="17"/>
  <c r="Y52" i="17"/>
  <c r="Q52" i="17"/>
  <c r="I52" i="17"/>
  <c r="AT52" i="17"/>
  <c r="AJ52" i="17"/>
  <c r="X52" i="17"/>
  <c r="N52" i="17"/>
  <c r="D52" i="17"/>
  <c r="AS52" i="17"/>
  <c r="AI52" i="17"/>
  <c r="W52" i="17"/>
  <c r="M52" i="17"/>
  <c r="C52" i="17"/>
  <c r="AR52" i="17"/>
  <c r="AF52" i="17"/>
  <c r="V52" i="17"/>
  <c r="L52" i="17"/>
  <c r="AQ52" i="17"/>
  <c r="AE52" i="17"/>
  <c r="U52" i="17"/>
  <c r="K52" i="17"/>
  <c r="AD52" i="17"/>
  <c r="H52" i="17"/>
  <c r="BA52" i="17" s="1"/>
  <c r="AC52" i="17"/>
  <c r="G52" i="17"/>
  <c r="AB52" i="17"/>
  <c r="F52" i="17"/>
  <c r="BC52" i="17" s="1"/>
  <c r="AA52" i="17"/>
  <c r="E52" i="17"/>
  <c r="AM52" i="17"/>
  <c r="S52" i="17"/>
  <c r="AL52" i="17"/>
  <c r="AK52" i="17"/>
  <c r="T52" i="17"/>
  <c r="P52" i="17"/>
  <c r="O52" i="17"/>
  <c r="AN52" i="17"/>
  <c r="AT52" i="25"/>
  <c r="AL52" i="25"/>
  <c r="AD52" i="25"/>
  <c r="V52" i="25"/>
  <c r="N52" i="25"/>
  <c r="F52" i="25"/>
  <c r="BC52" i="25" s="1"/>
  <c r="AK52" i="25"/>
  <c r="AB52" i="25"/>
  <c r="S52" i="25"/>
  <c r="J52" i="25"/>
  <c r="AS52" i="25"/>
  <c r="AJ52" i="25"/>
  <c r="AA52" i="25"/>
  <c r="R52" i="25"/>
  <c r="I52" i="25"/>
  <c r="AR52" i="25"/>
  <c r="AI52" i="25"/>
  <c r="Z52" i="25"/>
  <c r="Q52" i="25"/>
  <c r="H52" i="25"/>
  <c r="AQ52" i="25"/>
  <c r="AH52" i="25"/>
  <c r="Y52" i="25"/>
  <c r="P52" i="25"/>
  <c r="G52" i="25"/>
  <c r="AP52" i="25"/>
  <c r="X52" i="25"/>
  <c r="E52" i="25"/>
  <c r="AO52" i="25"/>
  <c r="W52" i="25"/>
  <c r="D52" i="25"/>
  <c r="AN52" i="25"/>
  <c r="U52" i="25"/>
  <c r="C52" i="25"/>
  <c r="CM52" i="25" s="1"/>
  <c r="AE52" i="25"/>
  <c r="AC52" i="25"/>
  <c r="T52" i="25"/>
  <c r="O52" i="25"/>
  <c r="M52" i="25"/>
  <c r="B52" i="25"/>
  <c r="AM52" i="25"/>
  <c r="AG52" i="25"/>
  <c r="K52" i="25"/>
  <c r="L52" i="25"/>
  <c r="AF52" i="25"/>
  <c r="DL51" i="16"/>
  <c r="BG51" i="26"/>
  <c r="DZ50" i="16"/>
  <c r="ED50" i="24"/>
  <c r="DA50" i="25"/>
  <c r="DQ50" i="17"/>
  <c r="CZ50" i="17"/>
  <c r="BA59" i="2"/>
  <c r="AS59" i="2"/>
  <c r="AK59" i="2"/>
  <c r="AC59" i="2"/>
  <c r="U59" i="2"/>
  <c r="M59" i="2"/>
  <c r="AZ59" i="2"/>
  <c r="AR59" i="2"/>
  <c r="AJ59" i="2"/>
  <c r="AB59" i="2"/>
  <c r="T59" i="2"/>
  <c r="L59" i="2"/>
  <c r="BD59" i="2"/>
  <c r="AV59" i="2"/>
  <c r="AN59" i="2"/>
  <c r="AF59" i="2"/>
  <c r="X59" i="2"/>
  <c r="P59" i="2"/>
  <c r="AU59" i="2"/>
  <c r="AE59" i="2"/>
  <c r="O59" i="2"/>
  <c r="BC59" i="2"/>
  <c r="AM59" i="2"/>
  <c r="W59" i="2"/>
  <c r="AT59" i="2"/>
  <c r="AD59" i="2"/>
  <c r="N59" i="2"/>
  <c r="AQ59" i="2"/>
  <c r="AO59" i="2"/>
  <c r="AX59" i="2"/>
  <c r="AH59" i="2"/>
  <c r="R59" i="2"/>
  <c r="AA59" i="2"/>
  <c r="AP59" i="2"/>
  <c r="Z59" i="2"/>
  <c r="Y59" i="2"/>
  <c r="BB59" i="2"/>
  <c r="AL59" i="2"/>
  <c r="V59" i="2"/>
  <c r="AY59" i="2"/>
  <c r="AI59" i="2"/>
  <c r="S59" i="2"/>
  <c r="AW59" i="2"/>
  <c r="AG59" i="2"/>
  <c r="Q59" i="2"/>
  <c r="I59" i="2"/>
  <c r="J59" i="2"/>
  <c r="K59" i="2"/>
  <c r="CX50" i="17"/>
  <c r="CY50" i="21"/>
  <c r="CV50" i="17"/>
  <c r="DE50" i="20"/>
  <c r="BD51" i="24"/>
  <c r="DW50" i="24"/>
  <c r="DB50" i="16"/>
  <c r="CP50" i="26"/>
  <c r="EC50" i="19"/>
  <c r="EF50" i="17"/>
  <c r="CN50" i="17"/>
  <c r="AW51" i="18"/>
  <c r="DK50" i="20"/>
  <c r="CR50" i="21"/>
  <c r="CN50" i="25"/>
  <c r="AY51" i="21"/>
  <c r="CW50" i="25"/>
  <c r="DJ50" i="25"/>
  <c r="EA50" i="26"/>
  <c r="ED50" i="19"/>
  <c r="DB50" i="21"/>
  <c r="CR50" i="25"/>
  <c r="DP50" i="20"/>
  <c r="DO50" i="18"/>
  <c r="DI50" i="22"/>
  <c r="DX50" i="16"/>
  <c r="DX50" i="17"/>
  <c r="CX50" i="18"/>
  <c r="EC50" i="21"/>
  <c r="DV50" i="23"/>
  <c r="DN50" i="17"/>
  <c r="DD50" i="18"/>
  <c r="DQ50" i="20"/>
  <c r="DP50" i="18"/>
  <c r="DA50" i="19"/>
  <c r="DA50" i="21"/>
  <c r="DX50" i="21"/>
  <c r="DW50" i="16"/>
  <c r="DC50" i="18"/>
  <c r="CS50" i="21"/>
  <c r="DG50" i="19"/>
  <c r="CX50" i="23"/>
  <c r="DA50" i="16"/>
  <c r="CW50" i="21"/>
  <c r="EC50" i="16"/>
  <c r="CO50" i="25"/>
  <c r="DG50" i="26"/>
  <c r="BI51" i="18"/>
  <c r="CS50" i="19"/>
  <c r="AZ51" i="21"/>
  <c r="CF51" i="19"/>
  <c r="CW50" i="16"/>
  <c r="CC51" i="25"/>
  <c r="EA50" i="19"/>
  <c r="AU51" i="25"/>
  <c r="BA51" i="19"/>
  <c r="DY50" i="25"/>
  <c r="BD59" i="5"/>
  <c r="AV59" i="5"/>
  <c r="AN59" i="5"/>
  <c r="AF59" i="5"/>
  <c r="X59" i="5"/>
  <c r="P59" i="5"/>
  <c r="BC59" i="5"/>
  <c r="AU59" i="5"/>
  <c r="AM59" i="5"/>
  <c r="AE59" i="5"/>
  <c r="W59" i="5"/>
  <c r="O59" i="5"/>
  <c r="AY59" i="5"/>
  <c r="AQ59" i="5"/>
  <c r="AI59" i="5"/>
  <c r="AA59" i="5"/>
  <c r="S59" i="5"/>
  <c r="AX59" i="5"/>
  <c r="AP59" i="5"/>
  <c r="AH59" i="5"/>
  <c r="Z59" i="5"/>
  <c r="R59" i="5"/>
  <c r="BA59" i="5"/>
  <c r="AK59" i="5"/>
  <c r="U59" i="5"/>
  <c r="AZ59" i="5"/>
  <c r="AJ59" i="5"/>
  <c r="T59" i="5"/>
  <c r="AW59" i="5"/>
  <c r="AG59" i="5"/>
  <c r="Q59" i="5"/>
  <c r="AT59" i="5"/>
  <c r="AD59" i="5"/>
  <c r="N59" i="5"/>
  <c r="AS59" i="5"/>
  <c r="AC59" i="5"/>
  <c r="M59" i="5"/>
  <c r="AR59" i="5"/>
  <c r="AB59" i="5"/>
  <c r="L59" i="5"/>
  <c r="AO59" i="5"/>
  <c r="Y59" i="5"/>
  <c r="BB59" i="5"/>
  <c r="AL59" i="5"/>
  <c r="V59" i="5"/>
  <c r="K59" i="5"/>
  <c r="J59" i="5"/>
  <c r="I59" i="5"/>
  <c r="CM51" i="17"/>
  <c r="CM51" i="25"/>
  <c r="AU51" i="20"/>
  <c r="CI51" i="17"/>
  <c r="DO50" i="22"/>
  <c r="AZ51" i="17"/>
  <c r="BO51" i="25"/>
  <c r="CO50" i="24"/>
  <c r="DP50" i="22"/>
  <c r="DM50" i="23"/>
  <c r="DK50" i="23"/>
  <c r="DD50" i="22"/>
  <c r="EB50" i="22"/>
  <c r="EF50" i="25"/>
  <c r="EF50" i="24"/>
  <c r="BC59" i="4"/>
  <c r="AU59" i="4"/>
  <c r="AM59" i="4"/>
  <c r="AE59" i="4"/>
  <c r="W59" i="4"/>
  <c r="O59" i="4"/>
  <c r="BB59" i="4"/>
  <c r="AT59" i="4"/>
  <c r="AL59" i="4"/>
  <c r="AD59" i="4"/>
  <c r="V59" i="4"/>
  <c r="N59" i="4"/>
  <c r="AX59" i="4"/>
  <c r="AP59" i="4"/>
  <c r="AH59" i="4"/>
  <c r="Z59" i="4"/>
  <c r="R59" i="4"/>
  <c r="AW59" i="4"/>
  <c r="AO59" i="4"/>
  <c r="AG59" i="4"/>
  <c r="Y59" i="4"/>
  <c r="Q59" i="4"/>
  <c r="AV59" i="4"/>
  <c r="AF59" i="4"/>
  <c r="P59" i="4"/>
  <c r="AS59" i="4"/>
  <c r="AC59" i="4"/>
  <c r="M59" i="4"/>
  <c r="AR59" i="4"/>
  <c r="BD59" i="4"/>
  <c r="AN59" i="4"/>
  <c r="X59" i="4"/>
  <c r="AB59" i="4"/>
  <c r="L59" i="4"/>
  <c r="AQ59" i="4"/>
  <c r="AA59" i="4"/>
  <c r="BA59" i="4"/>
  <c r="AK59" i="4"/>
  <c r="U59" i="4"/>
  <c r="AZ59" i="4"/>
  <c r="AJ59" i="4"/>
  <c r="T59" i="4"/>
  <c r="AY59" i="4"/>
  <c r="AI59" i="4"/>
  <c r="S59" i="4"/>
  <c r="J59" i="4"/>
  <c r="I59" i="4"/>
  <c r="K59" i="4"/>
  <c r="CG51" i="19"/>
  <c r="BZ51" i="17"/>
  <c r="CT50" i="17"/>
  <c r="DE50" i="18"/>
  <c r="BB51" i="17"/>
  <c r="DW50" i="25"/>
  <c r="DY50" i="21"/>
  <c r="BR51" i="20"/>
  <c r="CO50" i="18"/>
  <c r="EC50" i="23"/>
  <c r="AR52" i="18"/>
  <c r="AJ52" i="18"/>
  <c r="AB52" i="18"/>
  <c r="T52" i="18"/>
  <c r="L52" i="18"/>
  <c r="D52" i="18"/>
  <c r="AS52" i="18"/>
  <c r="AI52" i="18"/>
  <c r="Z52" i="18"/>
  <c r="Q52" i="18"/>
  <c r="H52" i="18"/>
  <c r="AQ52" i="18"/>
  <c r="AH52" i="18"/>
  <c r="Y52" i="18"/>
  <c r="P52" i="18"/>
  <c r="G52" i="18"/>
  <c r="AP52" i="18"/>
  <c r="AG52" i="18"/>
  <c r="X52" i="18"/>
  <c r="O52" i="18"/>
  <c r="F52" i="18"/>
  <c r="AO52" i="18"/>
  <c r="AF52" i="18"/>
  <c r="W52" i="18"/>
  <c r="N52" i="18"/>
  <c r="E52" i="18"/>
  <c r="AN52" i="18"/>
  <c r="V52" i="18"/>
  <c r="C52" i="18"/>
  <c r="CG52" i="18" s="1"/>
  <c r="AM52" i="18"/>
  <c r="U52" i="18"/>
  <c r="B52" i="18"/>
  <c r="AL52" i="18"/>
  <c r="S52" i="18"/>
  <c r="AD52" i="18"/>
  <c r="AC52" i="18"/>
  <c r="AA52" i="18"/>
  <c r="R52" i="18"/>
  <c r="M52" i="18"/>
  <c r="K52" i="18"/>
  <c r="J52" i="18"/>
  <c r="BP52" i="18" s="1"/>
  <c r="I52" i="18"/>
  <c r="AT52" i="18"/>
  <c r="AK52" i="18"/>
  <c r="AE52" i="18"/>
  <c r="AN52" i="26"/>
  <c r="AF52" i="26"/>
  <c r="X52" i="26"/>
  <c r="P52" i="26"/>
  <c r="H52" i="26"/>
  <c r="AM52" i="26"/>
  <c r="AE52" i="26"/>
  <c r="W52" i="26"/>
  <c r="O52" i="26"/>
  <c r="G52" i="26"/>
  <c r="AL52" i="26"/>
  <c r="AB52" i="26"/>
  <c r="BU52" i="26" s="1"/>
  <c r="R52" i="26"/>
  <c r="F52" i="26"/>
  <c r="AK52" i="26"/>
  <c r="AA52" i="26"/>
  <c r="Q52" i="26"/>
  <c r="E52" i="26"/>
  <c r="AT52" i="26"/>
  <c r="AJ52" i="26"/>
  <c r="Z52" i="26"/>
  <c r="N52" i="26"/>
  <c r="D52" i="26"/>
  <c r="AS52" i="26"/>
  <c r="AD52" i="26"/>
  <c r="L52" i="26"/>
  <c r="AR52" i="26"/>
  <c r="AC52" i="26"/>
  <c r="K52" i="26"/>
  <c r="AQ52" i="26"/>
  <c r="Y52" i="26"/>
  <c r="J52" i="26"/>
  <c r="AP52" i="26"/>
  <c r="V52" i="26"/>
  <c r="I52" i="26"/>
  <c r="U52" i="26"/>
  <c r="T52" i="26"/>
  <c r="M52" i="26"/>
  <c r="C52" i="26"/>
  <c r="B52" i="26"/>
  <c r="BF52" i="26" s="1"/>
  <c r="AO52" i="26"/>
  <c r="AG52" i="26"/>
  <c r="S52" i="26"/>
  <c r="AI52" i="26"/>
  <c r="CB52" i="26" s="1"/>
  <c r="AH52" i="26"/>
  <c r="BS51" i="17"/>
  <c r="CS50" i="23"/>
  <c r="CX50" i="25"/>
  <c r="CE51" i="16"/>
  <c r="CO50" i="21"/>
  <c r="DE50" i="23"/>
  <c r="CW50" i="17"/>
  <c r="CU50" i="18"/>
  <c r="CQ50" i="19"/>
  <c r="CL51" i="24"/>
  <c r="DS50" i="22"/>
  <c r="DW50" i="18"/>
  <c r="EF50" i="19"/>
  <c r="CP50" i="18"/>
  <c r="CX50" i="22"/>
  <c r="BB59" i="13"/>
  <c r="AT59" i="13"/>
  <c r="AL59" i="13"/>
  <c r="AD59" i="13"/>
  <c r="V59" i="13"/>
  <c r="N59" i="13"/>
  <c r="BA59" i="13"/>
  <c r="AS59" i="13"/>
  <c r="AK59" i="13"/>
  <c r="AC59" i="13"/>
  <c r="U59" i="13"/>
  <c r="M59" i="13"/>
  <c r="AZ59" i="13"/>
  <c r="AR59" i="13"/>
  <c r="AJ59" i="13"/>
  <c r="AB59" i="13"/>
  <c r="T59" i="13"/>
  <c r="L59" i="13"/>
  <c r="AY59" i="13"/>
  <c r="AQ59" i="13"/>
  <c r="AI59" i="13"/>
  <c r="AA59" i="13"/>
  <c r="S59" i="13"/>
  <c r="AX59" i="13"/>
  <c r="AP59" i="13"/>
  <c r="AH59" i="13"/>
  <c r="Z59" i="13"/>
  <c r="R59" i="13"/>
  <c r="AW59" i="13"/>
  <c r="AO59" i="13"/>
  <c r="AG59" i="13"/>
  <c r="Y59" i="13"/>
  <c r="Q59" i="13"/>
  <c r="BD59" i="13"/>
  <c r="AV59" i="13"/>
  <c r="AN59" i="13"/>
  <c r="AF59" i="13"/>
  <c r="X59" i="13"/>
  <c r="P59" i="13"/>
  <c r="BC59" i="13"/>
  <c r="AU59" i="13"/>
  <c r="AM59" i="13"/>
  <c r="AE59" i="13"/>
  <c r="W59" i="13"/>
  <c r="O59" i="13"/>
  <c r="K59" i="13"/>
  <c r="J59" i="13"/>
  <c r="I59" i="13"/>
  <c r="CU50" i="24"/>
  <c r="DA50" i="23"/>
  <c r="DP50" i="25"/>
  <c r="DQ50" i="22"/>
  <c r="CV50" i="23"/>
  <c r="DC50" i="19"/>
  <c r="CN50" i="18"/>
  <c r="DH50" i="24"/>
  <c r="DL50" i="25"/>
  <c r="DN50" i="26"/>
  <c r="CT50" i="19"/>
  <c r="DO50" i="20"/>
  <c r="CT50" i="25"/>
  <c r="CX50" i="20"/>
  <c r="DN50" i="19"/>
  <c r="CR50" i="22"/>
  <c r="CN50" i="24"/>
  <c r="EC50" i="17"/>
  <c r="DL50" i="18"/>
  <c r="DD50" i="21"/>
  <c r="DO50" i="23"/>
  <c r="DJ50" i="17"/>
  <c r="CS50" i="26"/>
  <c r="DC50" i="23"/>
  <c r="DU50" i="18"/>
  <c r="EE50" i="19"/>
  <c r="ED50" i="21"/>
  <c r="DL50" i="21"/>
  <c r="EB50" i="24"/>
  <c r="DI50" i="26"/>
  <c r="DE50" i="21"/>
  <c r="EF50" i="20"/>
  <c r="EB50" i="23"/>
  <c r="DT50" i="24"/>
  <c r="EE50" i="18"/>
  <c r="DO50" i="21"/>
  <c r="DL50" i="24"/>
  <c r="DU50" i="25"/>
  <c r="DT50" i="26"/>
  <c r="BB59" i="3"/>
  <c r="AT59" i="3"/>
  <c r="AL59" i="3"/>
  <c r="AD59" i="3"/>
  <c r="V59" i="3"/>
  <c r="N59" i="3"/>
  <c r="BA59" i="3"/>
  <c r="AS59" i="3"/>
  <c r="AK59" i="3"/>
  <c r="AC59" i="3"/>
  <c r="U59" i="3"/>
  <c r="M59" i="3"/>
  <c r="AW59" i="3"/>
  <c r="AO59" i="3"/>
  <c r="AG59" i="3"/>
  <c r="Y59" i="3"/>
  <c r="Q59" i="3"/>
  <c r="BD59" i="3"/>
  <c r="AV59" i="3"/>
  <c r="AN59" i="3"/>
  <c r="AF59" i="3"/>
  <c r="X59" i="3"/>
  <c r="P59" i="3"/>
  <c r="AQ59" i="3"/>
  <c r="AA59" i="3"/>
  <c r="AP59" i="3"/>
  <c r="BC59" i="3"/>
  <c r="AM59" i="3"/>
  <c r="W59" i="3"/>
  <c r="AR59" i="3"/>
  <c r="AB59" i="3"/>
  <c r="L59" i="3"/>
  <c r="Z59" i="3"/>
  <c r="AZ59" i="3"/>
  <c r="AJ59" i="3"/>
  <c r="T59" i="3"/>
  <c r="AY59" i="3"/>
  <c r="AI59" i="3"/>
  <c r="S59" i="3"/>
  <c r="AX59" i="3"/>
  <c r="AH59" i="3"/>
  <c r="R59" i="3"/>
  <c r="AU59" i="3"/>
  <c r="AE59" i="3"/>
  <c r="O59" i="3"/>
  <c r="I59" i="3"/>
  <c r="K59" i="3"/>
  <c r="J59" i="3"/>
  <c r="BA52" i="25"/>
  <c r="AM52" i="19"/>
  <c r="AE52" i="19"/>
  <c r="W52" i="19"/>
  <c r="O52" i="19"/>
  <c r="G52" i="19"/>
  <c r="AT52" i="19"/>
  <c r="AL52" i="19"/>
  <c r="AD52" i="19"/>
  <c r="V52" i="19"/>
  <c r="N52" i="19"/>
  <c r="F52" i="19"/>
  <c r="BO52" i="19" s="1"/>
  <c r="AS52" i="19"/>
  <c r="AK52" i="19"/>
  <c r="AC52" i="19"/>
  <c r="U52" i="19"/>
  <c r="M52" i="19"/>
  <c r="E52" i="19"/>
  <c r="AQ52" i="19"/>
  <c r="AI52" i="19"/>
  <c r="CB52" i="19" s="1"/>
  <c r="AA52" i="19"/>
  <c r="S52" i="19"/>
  <c r="K52" i="19"/>
  <c r="C52" i="19"/>
  <c r="AP52" i="19"/>
  <c r="AH52" i="19"/>
  <c r="Z52" i="19"/>
  <c r="R52" i="19"/>
  <c r="BK52" i="19" s="1"/>
  <c r="J52" i="19"/>
  <c r="B52" i="19"/>
  <c r="AF52" i="19"/>
  <c r="I52" i="19"/>
  <c r="AB52" i="19"/>
  <c r="H52" i="19"/>
  <c r="AR52" i="19"/>
  <c r="X52" i="19"/>
  <c r="P52" i="19"/>
  <c r="AO52" i="19"/>
  <c r="L52" i="19"/>
  <c r="AN52" i="19"/>
  <c r="D52" i="19"/>
  <c r="AJ52" i="19"/>
  <c r="Y52" i="19"/>
  <c r="AG52" i="19"/>
  <c r="T52" i="19"/>
  <c r="Q52" i="19"/>
  <c r="BS51" i="26"/>
  <c r="DW50" i="17"/>
  <c r="DQ50" i="25"/>
  <c r="EA50" i="16"/>
  <c r="EA50" i="17"/>
  <c r="BC51" i="18"/>
  <c r="AX59" i="7"/>
  <c r="AP59" i="7"/>
  <c r="AH59" i="7"/>
  <c r="Z59" i="7"/>
  <c r="R59" i="7"/>
  <c r="BD59" i="7"/>
  <c r="AV59" i="7"/>
  <c r="AN59" i="7"/>
  <c r="AF59" i="7"/>
  <c r="X59" i="7"/>
  <c r="P59" i="7"/>
  <c r="AW59" i="7"/>
  <c r="AO59" i="7"/>
  <c r="AG59" i="7"/>
  <c r="Y59" i="7"/>
  <c r="Q59" i="7"/>
  <c r="BC59" i="7"/>
  <c r="AU59" i="7"/>
  <c r="AM59" i="7"/>
  <c r="AE59" i="7"/>
  <c r="W59" i="7"/>
  <c r="O59" i="7"/>
  <c r="BB59" i="7"/>
  <c r="AT59" i="7"/>
  <c r="AL59" i="7"/>
  <c r="AD59" i="7"/>
  <c r="V59" i="7"/>
  <c r="N59" i="7"/>
  <c r="BA59" i="7"/>
  <c r="AS59" i="7"/>
  <c r="AK59" i="7"/>
  <c r="AC59" i="7"/>
  <c r="U59" i="7"/>
  <c r="M59" i="7"/>
  <c r="AY59" i="7"/>
  <c r="AQ59" i="7"/>
  <c r="AI59" i="7"/>
  <c r="AA59" i="7"/>
  <c r="S59" i="7"/>
  <c r="AZ59" i="7"/>
  <c r="AR59" i="7"/>
  <c r="AJ59" i="7"/>
  <c r="AB59" i="7"/>
  <c r="T59" i="7"/>
  <c r="L59" i="7"/>
  <c r="J59" i="7"/>
  <c r="I59" i="7"/>
  <c r="K59" i="7"/>
  <c r="DV50" i="17"/>
  <c r="DK50" i="19"/>
  <c r="CW50" i="18"/>
  <c r="DE50" i="22"/>
  <c r="DK50" i="21"/>
  <c r="DI50" i="16"/>
  <c r="DG50" i="24"/>
  <c r="DJ50" i="22"/>
  <c r="DN50" i="24"/>
  <c r="DP50" i="16"/>
  <c r="DH50" i="17"/>
  <c r="DF50" i="25"/>
  <c r="DD50" i="20"/>
  <c r="CP50" i="16"/>
  <c r="DN50" i="18"/>
  <c r="DF50" i="26"/>
  <c r="DX50" i="20"/>
  <c r="DT50" i="16"/>
  <c r="DR50" i="25"/>
  <c r="DB50" i="20"/>
  <c r="CP50" i="20"/>
  <c r="DU50" i="22"/>
  <c r="DK50" i="24"/>
  <c r="DR50" i="17"/>
  <c r="ED50" i="26"/>
  <c r="DD50" i="19"/>
  <c r="DI50" i="23"/>
  <c r="DG50" i="17"/>
  <c r="DU50" i="26"/>
  <c r="DR50" i="16"/>
  <c r="DM50" i="18"/>
  <c r="DM50" i="19"/>
  <c r="DM50" i="21"/>
  <c r="DI50" i="21"/>
  <c r="DS50" i="24"/>
  <c r="CR50" i="26"/>
  <c r="CT50" i="21"/>
  <c r="CW50" i="20"/>
  <c r="DJ50" i="23"/>
  <c r="DC50" i="24"/>
  <c r="CW50" i="19"/>
  <c r="DX50" i="19"/>
  <c r="DR50" i="24"/>
  <c r="DZ50" i="25"/>
  <c r="DS50" i="19"/>
  <c r="DF51" i="16"/>
  <c r="DF51" i="24"/>
  <c r="DQ50" i="16"/>
  <c r="CR50" i="16"/>
  <c r="DJ50" i="24"/>
  <c r="CS50" i="22"/>
  <c r="DM50" i="20"/>
  <c r="DH50" i="16"/>
  <c r="CO51" i="24"/>
  <c r="EB50" i="26"/>
  <c r="CV50" i="24"/>
  <c r="DT50" i="22"/>
  <c r="DM50" i="25"/>
  <c r="DG50" i="25"/>
  <c r="BL51" i="23"/>
  <c r="DN50" i="16"/>
  <c r="CW50" i="26"/>
  <c r="DB50" i="23"/>
  <c r="DL50" i="20"/>
  <c r="DE50" i="19"/>
  <c r="EC50" i="24"/>
  <c r="CR50" i="18"/>
  <c r="DW50" i="26"/>
  <c r="DT50" i="20"/>
  <c r="DC50" i="16"/>
  <c r="DF50" i="18"/>
  <c r="DJ50" i="20"/>
  <c r="CY50" i="20"/>
  <c r="ED50" i="23"/>
  <c r="DF50" i="24"/>
  <c r="EE50" i="25"/>
  <c r="DO50" i="26"/>
  <c r="CV50" i="20"/>
  <c r="CR50" i="23"/>
  <c r="DX50" i="25"/>
  <c r="DS50" i="26"/>
  <c r="DV50" i="24"/>
  <c r="DQ50" i="26"/>
  <c r="CV50" i="19"/>
  <c r="DS50" i="21"/>
  <c r="DF50" i="23"/>
  <c r="DI50" i="24"/>
  <c r="DW50" i="19"/>
  <c r="DC50" i="21"/>
  <c r="DS50" i="23"/>
  <c r="DI50" i="17"/>
  <c r="CU50" i="19"/>
  <c r="DV50" i="19"/>
  <c r="EB50" i="17"/>
  <c r="CS50" i="25"/>
  <c r="BN51" i="21"/>
  <c r="BY51" i="18"/>
  <c r="DY50" i="23"/>
  <c r="BB51" i="18"/>
  <c r="DP50" i="24"/>
  <c r="BA59" i="12"/>
  <c r="AS59" i="12"/>
  <c r="AK59" i="12"/>
  <c r="AC59" i="12"/>
  <c r="U59" i="12"/>
  <c r="M59" i="12"/>
  <c r="AZ59" i="12"/>
  <c r="AR59" i="12"/>
  <c r="AJ59" i="12"/>
  <c r="AB59" i="12"/>
  <c r="T59" i="12"/>
  <c r="L59" i="12"/>
  <c r="AY59" i="12"/>
  <c r="AQ59" i="12"/>
  <c r="AI59" i="12"/>
  <c r="AA59" i="12"/>
  <c r="S59" i="12"/>
  <c r="AX59" i="12"/>
  <c r="AP59" i="12"/>
  <c r="AH59" i="12"/>
  <c r="Z59" i="12"/>
  <c r="R59" i="12"/>
  <c r="AW59" i="12"/>
  <c r="AO59" i="12"/>
  <c r="AG59" i="12"/>
  <c r="Y59" i="12"/>
  <c r="Q59" i="12"/>
  <c r="BD59" i="12"/>
  <c r="AV59" i="12"/>
  <c r="AN59" i="12"/>
  <c r="AF59" i="12"/>
  <c r="X59" i="12"/>
  <c r="P59" i="12"/>
  <c r="BC59" i="12"/>
  <c r="AU59" i="12"/>
  <c r="AM59" i="12"/>
  <c r="AE59" i="12"/>
  <c r="W59" i="12"/>
  <c r="O59" i="12"/>
  <c r="BB59" i="12"/>
  <c r="AT59" i="12"/>
  <c r="AL59" i="12"/>
  <c r="AD59" i="12"/>
  <c r="V59" i="12"/>
  <c r="N59" i="12"/>
  <c r="K59" i="12"/>
  <c r="J59" i="12"/>
  <c r="I59" i="12"/>
  <c r="CU50" i="22"/>
  <c r="CM51" i="20"/>
  <c r="AU51" i="21"/>
  <c r="CI51" i="18"/>
  <c r="CC51" i="21"/>
  <c r="DY51" i="16"/>
  <c r="CW50" i="23"/>
  <c r="DB50" i="19"/>
  <c r="CT50" i="22"/>
  <c r="DK50" i="22"/>
  <c r="DD50" i="24"/>
  <c r="AX51" i="25"/>
  <c r="BY51" i="19"/>
  <c r="EA51" i="16"/>
  <c r="CG51" i="20"/>
  <c r="BZ51" i="26"/>
  <c r="DS50" i="17"/>
  <c r="DZ50" i="18"/>
  <c r="DY50" i="22"/>
  <c r="BB51" i="19"/>
  <c r="CU50" i="23"/>
  <c r="DB50" i="22"/>
  <c r="CX50" i="26"/>
  <c r="CC52" i="24"/>
  <c r="AT52" i="20"/>
  <c r="AL52" i="20"/>
  <c r="AD52" i="20"/>
  <c r="V52" i="20"/>
  <c r="N52" i="20"/>
  <c r="F52" i="20"/>
  <c r="AS52" i="20"/>
  <c r="AK52" i="20"/>
  <c r="AC52" i="20"/>
  <c r="U52" i="20"/>
  <c r="BN52" i="20" s="1"/>
  <c r="M52" i="20"/>
  <c r="E52" i="20"/>
  <c r="AR52" i="20"/>
  <c r="AJ52" i="20"/>
  <c r="AB52" i="20"/>
  <c r="T52" i="20"/>
  <c r="L52" i="20"/>
  <c r="D52" i="20"/>
  <c r="AW52" i="20" s="1"/>
  <c r="AQ52" i="20"/>
  <c r="AF52" i="20"/>
  <c r="R52" i="20"/>
  <c r="G52" i="20"/>
  <c r="AP52" i="20"/>
  <c r="AE52" i="20"/>
  <c r="Q52" i="20"/>
  <c r="C52" i="20"/>
  <c r="BR52" i="20" s="1"/>
  <c r="AO52" i="20"/>
  <c r="AA52" i="20"/>
  <c r="P52" i="20"/>
  <c r="B52" i="20"/>
  <c r="BZ52" i="20" s="1"/>
  <c r="AN52" i="20"/>
  <c r="Z52" i="20"/>
  <c r="O52" i="20"/>
  <c r="AM52" i="20"/>
  <c r="CF52" i="20" s="1"/>
  <c r="Y52" i="20"/>
  <c r="K52" i="20"/>
  <c r="AI52" i="20"/>
  <c r="X52" i="20"/>
  <c r="J52" i="20"/>
  <c r="W52" i="20"/>
  <c r="S52" i="20"/>
  <c r="H52" i="20"/>
  <c r="BA52" i="20" s="1"/>
  <c r="AH52" i="20"/>
  <c r="AG52" i="20"/>
  <c r="I52" i="20"/>
  <c r="DD51" i="16"/>
  <c r="BK51" i="25"/>
  <c r="BS51" i="20"/>
  <c r="DV50" i="25"/>
  <c r="CM51" i="19"/>
  <c r="BI51" i="25"/>
  <c r="DZ50" i="19"/>
  <c r="DG50" i="22"/>
  <c r="BF51" i="26"/>
  <c r="CF51" i="17"/>
  <c r="EF50" i="23"/>
  <c r="DY50" i="24"/>
  <c r="EE50" i="17"/>
  <c r="DX50" i="26"/>
  <c r="DD50" i="17"/>
  <c r="AX51" i="26"/>
  <c r="CO50" i="23"/>
  <c r="CS50" i="24"/>
  <c r="CV50" i="26"/>
  <c r="CX51" i="16"/>
  <c r="DJ50" i="21"/>
  <c r="CV50" i="22"/>
  <c r="CN50" i="21"/>
  <c r="BI52" i="20"/>
  <c r="CL52" i="24"/>
  <c r="AM52" i="21"/>
  <c r="AE52" i="21"/>
  <c r="W52" i="21"/>
  <c r="O52" i="21"/>
  <c r="G52" i="21"/>
  <c r="CI52" i="21" s="1"/>
  <c r="AT52" i="21"/>
  <c r="AL52" i="21"/>
  <c r="AD52" i="21"/>
  <c r="V52" i="21"/>
  <c r="N52" i="21"/>
  <c r="F52" i="21"/>
  <c r="AR52" i="21"/>
  <c r="AJ52" i="21"/>
  <c r="CC52" i="21" s="1"/>
  <c r="AB52" i="21"/>
  <c r="T52" i="21"/>
  <c r="L52" i="21"/>
  <c r="D52" i="21"/>
  <c r="AQ52" i="21"/>
  <c r="AI52" i="21"/>
  <c r="AA52" i="21"/>
  <c r="S52" i="21"/>
  <c r="BL52" i="21" s="1"/>
  <c r="K52" i="21"/>
  <c r="C52" i="21"/>
  <c r="AO52" i="21"/>
  <c r="Y52" i="21"/>
  <c r="I52" i="21"/>
  <c r="AN52" i="21"/>
  <c r="X52" i="21"/>
  <c r="H52" i="21"/>
  <c r="BA52" i="21" s="1"/>
  <c r="AK52" i="21"/>
  <c r="U52" i="21"/>
  <c r="E52" i="21"/>
  <c r="AH52" i="21"/>
  <c r="R52" i="21"/>
  <c r="B52" i="21"/>
  <c r="AG52" i="21"/>
  <c r="Q52" i="21"/>
  <c r="BJ52" i="21" s="1"/>
  <c r="M52" i="21"/>
  <c r="J52" i="21"/>
  <c r="AS52" i="21"/>
  <c r="AP52" i="21"/>
  <c r="AF52" i="21"/>
  <c r="P52" i="21"/>
  <c r="AC52" i="21"/>
  <c r="Z52" i="21"/>
  <c r="BS52" i="21" s="1"/>
  <c r="CT50" i="23"/>
  <c r="DB50" i="26"/>
  <c r="DU50" i="23"/>
  <c r="DV50" i="26"/>
  <c r="DI51" i="23"/>
  <c r="CP50" i="24"/>
  <c r="CR50" i="24"/>
  <c r="DH50" i="19"/>
  <c r="CZ50" i="25"/>
  <c r="EA50" i="20"/>
  <c r="CN50" i="20"/>
  <c r="CV50" i="16"/>
  <c r="DU50" i="21"/>
  <c r="CO50" i="26"/>
  <c r="DH50" i="23"/>
  <c r="CO50" i="19"/>
  <c r="EF50" i="26"/>
  <c r="DR50" i="18"/>
  <c r="AY51" i="25"/>
  <c r="CV50" i="21"/>
  <c r="CX50" i="24"/>
  <c r="DH50" i="18"/>
  <c r="DM50" i="26"/>
  <c r="DP50" i="21"/>
  <c r="DU50" i="24"/>
  <c r="CT50" i="18"/>
  <c r="DR50" i="20"/>
  <c r="CZ50" i="21"/>
  <c r="DL50" i="16"/>
  <c r="DA50" i="24"/>
  <c r="DN50" i="25"/>
  <c r="DL50" i="19"/>
  <c r="DZ50" i="22"/>
  <c r="DW50" i="23"/>
  <c r="EB50" i="25"/>
  <c r="CZ50" i="26"/>
  <c r="DF50" i="17"/>
  <c r="DD50" i="26"/>
  <c r="CX50" i="19"/>
  <c r="EB50" i="21"/>
  <c r="DR50" i="23"/>
  <c r="CW50" i="24"/>
  <c r="CZ50" i="19"/>
  <c r="EE50" i="21"/>
  <c r="DU50" i="20"/>
  <c r="DP50" i="23"/>
  <c r="EC50" i="25"/>
  <c r="DV50" i="20"/>
  <c r="DW50" i="20"/>
  <c r="DK50" i="17"/>
  <c r="DC50" i="25"/>
  <c r="CU50" i="20"/>
  <c r="CS50" i="17"/>
  <c r="CZ50" i="22"/>
  <c r="CM51" i="21"/>
  <c r="CN51" i="23"/>
  <c r="DE50" i="16"/>
  <c r="DY50" i="19"/>
  <c r="DZ50" i="24"/>
  <c r="DG50" i="16"/>
  <c r="DM51" i="16"/>
  <c r="EA51" i="26"/>
  <c r="CW50" i="22"/>
  <c r="DQ50" i="19"/>
  <c r="DT50" i="17"/>
  <c r="DK51" i="16"/>
  <c r="DK51" i="24"/>
  <c r="EB50" i="18"/>
  <c r="CQ50" i="24"/>
  <c r="AV52" i="24"/>
  <c r="AN52" i="22"/>
  <c r="AF52" i="22"/>
  <c r="X52" i="22"/>
  <c r="BQ52" i="22" s="1"/>
  <c r="P52" i="22"/>
  <c r="H52" i="22"/>
  <c r="AM52" i="22"/>
  <c r="AE52" i="22"/>
  <c r="W52" i="22"/>
  <c r="O52" i="22"/>
  <c r="G52" i="22"/>
  <c r="AT52" i="22"/>
  <c r="CM52" i="22" s="1"/>
  <c r="AL52" i="22"/>
  <c r="AD52" i="22"/>
  <c r="V52" i="22"/>
  <c r="N52" i="22"/>
  <c r="F52" i="22"/>
  <c r="AR52" i="22"/>
  <c r="AJ52" i="22"/>
  <c r="AB52" i="22"/>
  <c r="BU52" i="22" s="1"/>
  <c r="T52" i="22"/>
  <c r="L52" i="22"/>
  <c r="D52" i="22"/>
  <c r="AQ52" i="22"/>
  <c r="AI52" i="22"/>
  <c r="AA52" i="22"/>
  <c r="S52" i="22"/>
  <c r="K52" i="22"/>
  <c r="BD52" i="22" s="1"/>
  <c r="C52" i="22"/>
  <c r="AS52" i="22"/>
  <c r="Y52" i="22"/>
  <c r="B52" i="22"/>
  <c r="CI52" i="22" s="1"/>
  <c r="AP52" i="22"/>
  <c r="U52" i="22"/>
  <c r="AO52" i="22"/>
  <c r="R52" i="22"/>
  <c r="AK52" i="22"/>
  <c r="Q52" i="22"/>
  <c r="AH52" i="22"/>
  <c r="M52" i="22"/>
  <c r="AG52" i="22"/>
  <c r="J52" i="22"/>
  <c r="AC52" i="22"/>
  <c r="E52" i="22"/>
  <c r="AX52" i="22" s="1"/>
  <c r="Z52" i="22"/>
  <c r="I52" i="22"/>
  <c r="DC51" i="16"/>
  <c r="DA50" i="26"/>
  <c r="DB50" i="18"/>
  <c r="EF50" i="16"/>
  <c r="DC50" i="22"/>
  <c r="DL50" i="23"/>
  <c r="DB50" i="17"/>
  <c r="DZ50" i="21"/>
  <c r="DM50" i="16"/>
  <c r="CQ50" i="22"/>
  <c r="AW59" i="9"/>
  <c r="AO59" i="9"/>
  <c r="AG59" i="9"/>
  <c r="Y59" i="9"/>
  <c r="Q59" i="9"/>
  <c r="BD59" i="9"/>
  <c r="AV59" i="9"/>
  <c r="AN59" i="9"/>
  <c r="AF59" i="9"/>
  <c r="X59" i="9"/>
  <c r="P59" i="9"/>
  <c r="BC59" i="9"/>
  <c r="AU59" i="9"/>
  <c r="AM59" i="9"/>
  <c r="AE59" i="9"/>
  <c r="W59" i="9"/>
  <c r="O59" i="9"/>
  <c r="AZ59" i="9"/>
  <c r="AR59" i="9"/>
  <c r="AJ59" i="9"/>
  <c r="AB59" i="9"/>
  <c r="T59" i="9"/>
  <c r="L59" i="9"/>
  <c r="BB59" i="9"/>
  <c r="AL59" i="9"/>
  <c r="V59" i="9"/>
  <c r="BA59" i="9"/>
  <c r="AK59" i="9"/>
  <c r="U59" i="9"/>
  <c r="AY59" i="9"/>
  <c r="AI59" i="9"/>
  <c r="S59" i="9"/>
  <c r="AX59" i="9"/>
  <c r="AH59" i="9"/>
  <c r="R59" i="9"/>
  <c r="AT59" i="9"/>
  <c r="AD59" i="9"/>
  <c r="N59" i="9"/>
  <c r="AS59" i="9"/>
  <c r="AC59" i="9"/>
  <c r="M59" i="9"/>
  <c r="AQ59" i="9"/>
  <c r="AA59" i="9"/>
  <c r="AP59" i="9"/>
  <c r="Z59" i="9"/>
  <c r="I59" i="9"/>
  <c r="K59" i="9"/>
  <c r="J59" i="9"/>
  <c r="DQ50" i="23"/>
  <c r="EE50" i="23"/>
  <c r="CY50" i="18"/>
  <c r="DK50" i="26"/>
  <c r="AW51" i="24"/>
  <c r="CP51" i="24" s="1"/>
  <c r="EF50" i="18"/>
  <c r="EA50" i="22"/>
  <c r="DO50" i="16"/>
  <c r="DM50" i="24"/>
  <c r="DC50" i="17"/>
  <c r="DX50" i="18"/>
  <c r="DP50" i="19"/>
  <c r="CX50" i="21"/>
  <c r="DL50" i="17"/>
  <c r="DC50" i="26"/>
  <c r="DZ50" i="20"/>
  <c r="CU50" i="21"/>
  <c r="CU50" i="16"/>
  <c r="DX50" i="24"/>
  <c r="CY50" i="25"/>
  <c r="DH50" i="20"/>
  <c r="ED50" i="22"/>
  <c r="ED50" i="16"/>
  <c r="DQ50" i="18"/>
  <c r="EC50" i="26"/>
  <c r="DU50" i="17"/>
  <c r="DJ50" i="26"/>
  <c r="DF50" i="19"/>
  <c r="CQ50" i="26"/>
  <c r="DX50" i="23"/>
  <c r="CR50" i="17"/>
  <c r="ED50" i="20"/>
  <c r="DI50" i="20"/>
  <c r="DX50" i="22"/>
  <c r="CZ50" i="23"/>
  <c r="CU50" i="25"/>
  <c r="CS50" i="20"/>
  <c r="DF50" i="21"/>
  <c r="DO50" i="17"/>
  <c r="DV50" i="18"/>
  <c r="DG50" i="21"/>
  <c r="DZ51" i="16"/>
  <c r="DZ51" i="24"/>
  <c r="EB50" i="16"/>
  <c r="DV50" i="22"/>
  <c r="AX52" i="16"/>
  <c r="CA52" i="25"/>
  <c r="CA52" i="16"/>
  <c r="AR52" i="23"/>
  <c r="AJ52" i="23"/>
  <c r="AB52" i="23"/>
  <c r="T52" i="23"/>
  <c r="L52" i="23"/>
  <c r="D52" i="23"/>
  <c r="BM52" i="23" s="1"/>
  <c r="AQ52" i="23"/>
  <c r="AI52" i="23"/>
  <c r="AA52" i="23"/>
  <c r="S52" i="23"/>
  <c r="K52" i="23"/>
  <c r="C52" i="23"/>
  <c r="AP52" i="23"/>
  <c r="AH52" i="23"/>
  <c r="CA52" i="23" s="1"/>
  <c r="Z52" i="23"/>
  <c r="R52" i="23"/>
  <c r="J52" i="23"/>
  <c r="B52" i="23"/>
  <c r="AN52" i="23"/>
  <c r="AF52" i="23"/>
  <c r="X52" i="23"/>
  <c r="P52" i="23"/>
  <c r="BI52" i="23" s="1"/>
  <c r="H52" i="23"/>
  <c r="AM52" i="23"/>
  <c r="CF52" i="23" s="1"/>
  <c r="AE52" i="23"/>
  <c r="W52" i="23"/>
  <c r="O52" i="23"/>
  <c r="G52" i="23"/>
  <c r="AL52" i="23"/>
  <c r="Q52" i="23"/>
  <c r="BJ52" i="23" s="1"/>
  <c r="AK52" i="23"/>
  <c r="N52" i="23"/>
  <c r="AG52" i="23"/>
  <c r="M52" i="23"/>
  <c r="AD52" i="23"/>
  <c r="I52" i="23"/>
  <c r="AC52" i="23"/>
  <c r="F52" i="23"/>
  <c r="AY52" i="23" s="1"/>
  <c r="AT52" i="23"/>
  <c r="Y52" i="23"/>
  <c r="E52" i="23"/>
  <c r="AS52" i="23"/>
  <c r="AO52" i="23"/>
  <c r="U52" i="23"/>
  <c r="V52" i="23"/>
  <c r="CZ51" i="24"/>
  <c r="DS50" i="16"/>
  <c r="DE50" i="24"/>
  <c r="DY50" i="16"/>
  <c r="DT50" i="25"/>
  <c r="DR50" i="21"/>
  <c r="DW50" i="22"/>
  <c r="DL50" i="22"/>
  <c r="DZ50" i="23"/>
  <c r="DH50" i="26"/>
  <c r="DR50" i="26"/>
  <c r="DP50" i="17"/>
  <c r="CP50" i="25"/>
  <c r="AW59" i="6"/>
  <c r="AO59" i="6"/>
  <c r="AG59" i="6"/>
  <c r="Y59" i="6"/>
  <c r="Q59" i="6"/>
  <c r="BD59" i="6"/>
  <c r="AV59" i="6"/>
  <c r="AN59" i="6"/>
  <c r="AF59" i="6"/>
  <c r="X59" i="6"/>
  <c r="P59" i="6"/>
  <c r="BC59" i="6"/>
  <c r="AU59" i="6"/>
  <c r="AM59" i="6"/>
  <c r="AE59" i="6"/>
  <c r="W59" i="6"/>
  <c r="O59" i="6"/>
  <c r="BB59" i="6"/>
  <c r="AT59" i="6"/>
  <c r="AL59" i="6"/>
  <c r="AD59" i="6"/>
  <c r="V59" i="6"/>
  <c r="N59" i="6"/>
  <c r="BA59" i="6"/>
  <c r="AS59" i="6"/>
  <c r="AK59" i="6"/>
  <c r="AC59" i="6"/>
  <c r="U59" i="6"/>
  <c r="M59" i="6"/>
  <c r="AZ59" i="6"/>
  <c r="AR59" i="6"/>
  <c r="AJ59" i="6"/>
  <c r="AB59" i="6"/>
  <c r="T59" i="6"/>
  <c r="L59" i="6"/>
  <c r="AY59" i="6"/>
  <c r="AQ59" i="6"/>
  <c r="AI59" i="6"/>
  <c r="AA59" i="6"/>
  <c r="S59" i="6"/>
  <c r="AX59" i="6"/>
  <c r="AP59" i="6"/>
  <c r="AH59" i="6"/>
  <c r="Z59" i="6"/>
  <c r="R59" i="6"/>
  <c r="J59" i="6"/>
  <c r="I59" i="6"/>
  <c r="K59" i="6"/>
  <c r="CT50" i="20"/>
  <c r="ED50" i="17"/>
  <c r="DT50" i="18"/>
  <c r="CY50" i="19"/>
  <c r="EA50" i="21"/>
  <c r="CU50" i="17"/>
  <c r="DT50" i="19"/>
  <c r="DH50" i="21"/>
  <c r="DU50" i="19"/>
  <c r="CS50" i="16"/>
  <c r="CY50" i="17"/>
  <c r="DS50" i="25"/>
  <c r="CQ50" i="20"/>
  <c r="DM50" i="22"/>
  <c r="DU50" i="16"/>
  <c r="DI50" i="18"/>
  <c r="CR50" i="19"/>
  <c r="DO50" i="25"/>
  <c r="DE50" i="26"/>
  <c r="CR50" i="20"/>
  <c r="CP50" i="19"/>
  <c r="CN50" i="16"/>
  <c r="DS50" i="18"/>
  <c r="DC50" i="20"/>
  <c r="DN50" i="21"/>
  <c r="DF50" i="22"/>
  <c r="CX50" i="16"/>
  <c r="DD50" i="25"/>
  <c r="CO50" i="20"/>
  <c r="DY50" i="20"/>
  <c r="CO50" i="17"/>
  <c r="DA50" i="18"/>
  <c r="CP50" i="21"/>
  <c r="CQ51" i="19" l="1"/>
  <c r="CG52" i="24"/>
  <c r="CJ52" i="24"/>
  <c r="BV52" i="24"/>
  <c r="BA52" i="16"/>
  <c r="BU52" i="16"/>
  <c r="BO52" i="23"/>
  <c r="CH52" i="22"/>
  <c r="CE52" i="21"/>
  <c r="BV52" i="21"/>
  <c r="CK52" i="21"/>
  <c r="CJ52" i="19"/>
  <c r="BB52" i="26"/>
  <c r="AU52" i="18"/>
  <c r="CB52" i="18"/>
  <c r="CM52" i="17"/>
  <c r="DP51" i="17"/>
  <c r="CV51" i="25"/>
  <c r="BY52" i="25"/>
  <c r="CJ52" i="25"/>
  <c r="BU52" i="17"/>
  <c r="CJ52" i="17"/>
  <c r="EF51" i="24"/>
  <c r="DH51" i="18"/>
  <c r="CN51" i="16"/>
  <c r="DJ51" i="24"/>
  <c r="CE52" i="23"/>
  <c r="CC52" i="22"/>
  <c r="BZ52" i="21"/>
  <c r="BF52" i="18"/>
  <c r="BS52" i="19"/>
  <c r="BB52" i="23"/>
  <c r="AZ52" i="23"/>
  <c r="BY52" i="23"/>
  <c r="DI51" i="24"/>
  <c r="BC52" i="22"/>
  <c r="BN52" i="22"/>
  <c r="BT52" i="22"/>
  <c r="CK52" i="22"/>
  <c r="BH52" i="22"/>
  <c r="CG52" i="22"/>
  <c r="DM51" i="24"/>
  <c r="BI52" i="21"/>
  <c r="CH52" i="21"/>
  <c r="CG52" i="21"/>
  <c r="BP52" i="21"/>
  <c r="DY51" i="17"/>
  <c r="BS52" i="20"/>
  <c r="CD52" i="20"/>
  <c r="BH52" i="18"/>
  <c r="CX51" i="24"/>
  <c r="BZ52" i="26"/>
  <c r="BO52" i="26"/>
  <c r="BE52" i="26"/>
  <c r="CH52" i="26"/>
  <c r="AZ52" i="26"/>
  <c r="BY52" i="26"/>
  <c r="BL52" i="18"/>
  <c r="BN52" i="18"/>
  <c r="BY52" i="18"/>
  <c r="BI52" i="18"/>
  <c r="CL52" i="18"/>
  <c r="DN51" i="17"/>
  <c r="BE52" i="25"/>
  <c r="BE52" i="17"/>
  <c r="AU52" i="24"/>
  <c r="DN51" i="16"/>
  <c r="EE51" i="16"/>
  <c r="AZ52" i="22"/>
  <c r="BQ52" i="21"/>
  <c r="BH52" i="21"/>
  <c r="CK52" i="19"/>
  <c r="BG52" i="19"/>
  <c r="BW52" i="23"/>
  <c r="BH52" i="23"/>
  <c r="CG52" i="23"/>
  <c r="BD52" i="23"/>
  <c r="BU52" i="23"/>
  <c r="BZ52" i="22"/>
  <c r="CB52" i="22"/>
  <c r="BX52" i="20"/>
  <c r="BK52" i="21"/>
  <c r="BG52" i="21"/>
  <c r="DR51" i="22"/>
  <c r="BU52" i="20"/>
  <c r="DE51" i="23"/>
  <c r="CA52" i="19"/>
  <c r="BU52" i="19"/>
  <c r="CI52" i="19"/>
  <c r="BF52" i="19"/>
  <c r="BW52" i="19"/>
  <c r="DX51" i="16"/>
  <c r="CI52" i="26"/>
  <c r="BW52" i="26"/>
  <c r="BJ52" i="26"/>
  <c r="BH52" i="26"/>
  <c r="BK52" i="18"/>
  <c r="BR52" i="18"/>
  <c r="BX52" i="18"/>
  <c r="BK52" i="25"/>
  <c r="BX52" i="25"/>
  <c r="BQ52" i="25"/>
  <c r="BJ52" i="25"/>
  <c r="CL52" i="25"/>
  <c r="BW52" i="25"/>
  <c r="CE52" i="17"/>
  <c r="BV52" i="17"/>
  <c r="BO52" i="17"/>
  <c r="AX52" i="17"/>
  <c r="BZ52" i="17"/>
  <c r="CV51" i="16"/>
  <c r="BV52" i="23"/>
  <c r="BP52" i="23"/>
  <c r="CC52" i="23"/>
  <c r="AU52" i="22"/>
  <c r="BR52" i="21"/>
  <c r="AZ52" i="20"/>
  <c r="AY52" i="20"/>
  <c r="DE51" i="21"/>
  <c r="DR51" i="18"/>
  <c r="BB52" i="19"/>
  <c r="AV52" i="19"/>
  <c r="BN52" i="19"/>
  <c r="CE52" i="19"/>
  <c r="AZ52" i="24"/>
  <c r="BM52" i="26"/>
  <c r="BT52" i="26"/>
  <c r="BT52" i="18"/>
  <c r="BE52" i="18"/>
  <c r="BD52" i="24"/>
  <c r="DG51" i="20"/>
  <c r="DV51" i="16"/>
  <c r="BZ52" i="25"/>
  <c r="BS52" i="25"/>
  <c r="BL52" i="17"/>
  <c r="BY52" i="17"/>
  <c r="BG52" i="17"/>
  <c r="CH52" i="17"/>
  <c r="BG52" i="16"/>
  <c r="DH51" i="24"/>
  <c r="DS51" i="22"/>
  <c r="BY52" i="24"/>
  <c r="CW51" i="16"/>
  <c r="BY52" i="22"/>
  <c r="CL52" i="23"/>
  <c r="AV52" i="23"/>
  <c r="BG52" i="22"/>
  <c r="AW52" i="21"/>
  <c r="BQ52" i="20"/>
  <c r="AX52" i="23"/>
  <c r="BZ52" i="23"/>
  <c r="BX52" i="23"/>
  <c r="BC52" i="23"/>
  <c r="BT52" i="23"/>
  <c r="CK52" i="23"/>
  <c r="CA52" i="22"/>
  <c r="AW52" i="22"/>
  <c r="CL52" i="21"/>
  <c r="BW52" i="21"/>
  <c r="BB52" i="20"/>
  <c r="CB52" i="20"/>
  <c r="BK52" i="20"/>
  <c r="CK52" i="20"/>
  <c r="BG52" i="20"/>
  <c r="DB51" i="16"/>
  <c r="CQ51" i="24"/>
  <c r="EF51" i="26"/>
  <c r="BE52" i="19"/>
  <c r="BY52" i="19"/>
  <c r="BD52" i="19"/>
  <c r="CM52" i="19"/>
  <c r="CK52" i="17"/>
  <c r="BP52" i="26"/>
  <c r="BR52" i="26"/>
  <c r="AW52" i="26"/>
  <c r="CD52" i="26"/>
  <c r="BX52" i="26"/>
  <c r="BV52" i="18"/>
  <c r="BO52" i="18"/>
  <c r="CJ52" i="18"/>
  <c r="BM52" i="18"/>
  <c r="DX51" i="18"/>
  <c r="BW52" i="17"/>
  <c r="BS52" i="17"/>
  <c r="BO52" i="24"/>
  <c r="BN52" i="24"/>
  <c r="BA52" i="24"/>
  <c r="AY52" i="24"/>
  <c r="CM52" i="24"/>
  <c r="BS52" i="24"/>
  <c r="CF52" i="16"/>
  <c r="BX52" i="16"/>
  <c r="BC52" i="16"/>
  <c r="CD52" i="16"/>
  <c r="BZ52" i="16"/>
  <c r="EC51" i="16"/>
  <c r="BF52" i="23"/>
  <c r="DO51" i="26"/>
  <c r="AU52" i="20"/>
  <c r="BR52" i="23"/>
  <c r="BG52" i="23"/>
  <c r="BK52" i="23"/>
  <c r="CB52" i="23"/>
  <c r="BB52" i="22"/>
  <c r="BJ52" i="22"/>
  <c r="CL52" i="22"/>
  <c r="BE52" i="22"/>
  <c r="BA52" i="22"/>
  <c r="BV52" i="19"/>
  <c r="BN52" i="21"/>
  <c r="AV52" i="21"/>
  <c r="CL52" i="16"/>
  <c r="BD52" i="20"/>
  <c r="BT52" i="20"/>
  <c r="BY52" i="20"/>
  <c r="AX52" i="20"/>
  <c r="CG52" i="26"/>
  <c r="BJ52" i="19"/>
  <c r="CH52" i="19"/>
  <c r="BH52" i="19"/>
  <c r="BL52" i="19"/>
  <c r="CD52" i="19"/>
  <c r="AZ52" i="19"/>
  <c r="CK52" i="26"/>
  <c r="CJ52" i="26"/>
  <c r="AY52" i="26"/>
  <c r="CM52" i="18"/>
  <c r="BW52" i="18"/>
  <c r="DZ51" i="19"/>
  <c r="AU52" i="25"/>
  <c r="CG52" i="25"/>
  <c r="BI52" i="25"/>
  <c r="CK52" i="25"/>
  <c r="BU52" i="25"/>
  <c r="CG52" i="17"/>
  <c r="BD52" i="17"/>
  <c r="BF52" i="17"/>
  <c r="CS51" i="22"/>
  <c r="DX51" i="22"/>
  <c r="BH52" i="24"/>
  <c r="BE52" i="16"/>
  <c r="ED51" i="16"/>
  <c r="CM52" i="23"/>
  <c r="CD52" i="23"/>
  <c r="BA52" i="23"/>
  <c r="CJ52" i="23"/>
  <c r="BL52" i="20"/>
  <c r="CO52" i="20" s="1"/>
  <c r="BS52" i="22"/>
  <c r="CD52" i="22"/>
  <c r="CF52" i="22"/>
  <c r="BM52" i="22"/>
  <c r="CE52" i="22"/>
  <c r="BI52" i="22"/>
  <c r="AV52" i="20"/>
  <c r="CD52" i="21"/>
  <c r="BD52" i="21"/>
  <c r="BU52" i="21"/>
  <c r="CM52" i="21"/>
  <c r="DB51" i="25"/>
  <c r="CH52" i="20"/>
  <c r="CJ52" i="20"/>
  <c r="DS51" i="26"/>
  <c r="CV51" i="24"/>
  <c r="BM52" i="19"/>
  <c r="BT52" i="19"/>
  <c r="BB52" i="18"/>
  <c r="DK51" i="20"/>
  <c r="DR51" i="16"/>
  <c r="CS51" i="21"/>
  <c r="DL51" i="24"/>
  <c r="AW52" i="25"/>
  <c r="BB52" i="25"/>
  <c r="CU51" i="16"/>
  <c r="BY52" i="16"/>
  <c r="AB61" i="9"/>
  <c r="AY52" i="21"/>
  <c r="CY51" i="23"/>
  <c r="BG52" i="26"/>
  <c r="DS51" i="21"/>
  <c r="CR51" i="17"/>
  <c r="DP51" i="20"/>
  <c r="CR51" i="19"/>
  <c r="CU51" i="25"/>
  <c r="CA52" i="18"/>
  <c r="BX52" i="21"/>
  <c r="BC52" i="26"/>
  <c r="AV52" i="17"/>
  <c r="CL52" i="17"/>
  <c r="EF51" i="19"/>
  <c r="BH52" i="20"/>
  <c r="CC52" i="25"/>
  <c r="CG52" i="19"/>
  <c r="DZ51" i="20"/>
  <c r="K60" i="8"/>
  <c r="J60" i="8"/>
  <c r="I60" i="8"/>
  <c r="AZ52" i="25"/>
  <c r="BQ52" i="17"/>
  <c r="BM52" i="21"/>
  <c r="BA52" i="26"/>
  <c r="I60" i="4"/>
  <c r="J60" i="4"/>
  <c r="K60" i="4"/>
  <c r="CM52" i="16"/>
  <c r="CM52" i="26"/>
  <c r="BW52" i="20"/>
  <c r="BD52" i="25"/>
  <c r="EA51" i="22"/>
  <c r="CY51" i="22"/>
  <c r="CY51" i="25"/>
  <c r="CD52" i="25"/>
  <c r="BG52" i="18"/>
  <c r="BS52" i="16"/>
  <c r="BE52" i="21"/>
  <c r="CX51" i="22"/>
  <c r="DR51" i="24"/>
  <c r="EB51" i="23"/>
  <c r="DZ51" i="25"/>
  <c r="EB51" i="22"/>
  <c r="DB51" i="26"/>
  <c r="CJ52" i="22"/>
  <c r="AU52" i="16"/>
  <c r="AW52" i="18"/>
  <c r="AW52" i="24"/>
  <c r="DG52" i="24" s="1"/>
  <c r="DK51" i="26"/>
  <c r="DJ51" i="17"/>
  <c r="DG51" i="19"/>
  <c r="CP51" i="20"/>
  <c r="DL51" i="21"/>
  <c r="DI51" i="22"/>
  <c r="DQ51" i="24"/>
  <c r="DQ51" i="26"/>
  <c r="DV51" i="19"/>
  <c r="CZ51" i="20"/>
  <c r="DC51" i="21"/>
  <c r="CW51" i="21"/>
  <c r="DJ51" i="20"/>
  <c r="DI51" i="17"/>
  <c r="DH51" i="19"/>
  <c r="DQ51" i="20"/>
  <c r="DM51" i="25"/>
  <c r="CX51" i="18"/>
  <c r="DU51" i="21"/>
  <c r="DT51" i="23"/>
  <c r="CT51" i="21"/>
  <c r="DQ51" i="19"/>
  <c r="DP51" i="22"/>
  <c r="DD51" i="19"/>
  <c r="DO51" i="20"/>
  <c r="CP51" i="22"/>
  <c r="DK51" i="25"/>
  <c r="CX51" i="19"/>
  <c r="EE51" i="20"/>
  <c r="DO51" i="17"/>
  <c r="K60" i="7"/>
  <c r="J60" i="7"/>
  <c r="I60" i="7"/>
  <c r="CH52" i="23"/>
  <c r="K60" i="5"/>
  <c r="J60" i="5"/>
  <c r="I60" i="5"/>
  <c r="BQ52" i="23"/>
  <c r="AX60" i="10"/>
  <c r="AP60" i="10"/>
  <c r="AH60" i="10"/>
  <c r="Z60" i="10"/>
  <c r="R60" i="10"/>
  <c r="AW60" i="10"/>
  <c r="AO60" i="10"/>
  <c r="AG60" i="10"/>
  <c r="Y60" i="10"/>
  <c r="Q60" i="10"/>
  <c r="BD60" i="10"/>
  <c r="AV60" i="10"/>
  <c r="AN60" i="10"/>
  <c r="AF60" i="10"/>
  <c r="X60" i="10"/>
  <c r="P60" i="10"/>
  <c r="BB60" i="10"/>
  <c r="AT60" i="10"/>
  <c r="AL60" i="10"/>
  <c r="AD60" i="10"/>
  <c r="V60" i="10"/>
  <c r="N60" i="10"/>
  <c r="BA60" i="10"/>
  <c r="AS60" i="10"/>
  <c r="AK60" i="10"/>
  <c r="AC60" i="10"/>
  <c r="U60" i="10"/>
  <c r="M60" i="10"/>
  <c r="AZ60" i="10"/>
  <c r="AR60" i="10"/>
  <c r="AJ60" i="10"/>
  <c r="AB60" i="10"/>
  <c r="T60" i="10"/>
  <c r="L60" i="10"/>
  <c r="AY60" i="10"/>
  <c r="AQ60" i="10"/>
  <c r="AI60" i="10"/>
  <c r="AA60" i="10"/>
  <c r="S60" i="10"/>
  <c r="W60" i="10"/>
  <c r="O60" i="10"/>
  <c r="BC60" i="10"/>
  <c r="AU60" i="10"/>
  <c r="AM60" i="10"/>
  <c r="AE60" i="10"/>
  <c r="CB52" i="21"/>
  <c r="DV51" i="18"/>
  <c r="BU52" i="18"/>
  <c r="AU52" i="26"/>
  <c r="DX51" i="19"/>
  <c r="DX51" i="20"/>
  <c r="CU51" i="21"/>
  <c r="CO51" i="17"/>
  <c r="CY51" i="21"/>
  <c r="DX51" i="21"/>
  <c r="DT51" i="17"/>
  <c r="CA52" i="26"/>
  <c r="BC52" i="18"/>
  <c r="BV52" i="20"/>
  <c r="AV52" i="25"/>
  <c r="EF51" i="21"/>
  <c r="CR51" i="25"/>
  <c r="DJ51" i="23"/>
  <c r="BP52" i="20"/>
  <c r="BF52" i="20"/>
  <c r="BN52" i="25"/>
  <c r="DK51" i="23"/>
  <c r="DM51" i="23"/>
  <c r="DV51" i="23"/>
  <c r="CC52" i="17"/>
  <c r="AY52" i="22"/>
  <c r="CH52" i="16"/>
  <c r="CH52" i="24"/>
  <c r="DK51" i="22"/>
  <c r="CT51" i="23"/>
  <c r="DL51" i="26"/>
  <c r="AZ52" i="17"/>
  <c r="CK52" i="18"/>
  <c r="BQ52" i="24"/>
  <c r="BA52" i="18"/>
  <c r="EC51" i="23"/>
  <c r="CF52" i="17"/>
  <c r="CF52" i="25"/>
  <c r="BL52" i="22"/>
  <c r="CA52" i="20"/>
  <c r="CI52" i="16"/>
  <c r="CI52" i="24"/>
  <c r="BO52" i="21"/>
  <c r="AX52" i="18"/>
  <c r="AX52" i="26"/>
  <c r="BX52" i="22"/>
  <c r="BC52" i="20"/>
  <c r="BR52" i="17"/>
  <c r="BR52" i="24"/>
  <c r="AV52" i="18"/>
  <c r="AV52" i="26"/>
  <c r="CX51" i="26"/>
  <c r="AW60" i="6"/>
  <c r="AO60" i="6"/>
  <c r="AG60" i="6"/>
  <c r="Y60" i="6"/>
  <c r="Q60" i="6"/>
  <c r="BD60" i="6"/>
  <c r="AV60" i="6"/>
  <c r="AN60" i="6"/>
  <c r="AF60" i="6"/>
  <c r="X60" i="6"/>
  <c r="P60" i="6"/>
  <c r="BC60" i="6"/>
  <c r="AU60" i="6"/>
  <c r="AM60" i="6"/>
  <c r="AE60" i="6"/>
  <c r="W60" i="6"/>
  <c r="O60" i="6"/>
  <c r="BB60" i="6"/>
  <c r="AT60" i="6"/>
  <c r="AL60" i="6"/>
  <c r="AD60" i="6"/>
  <c r="V60" i="6"/>
  <c r="N60" i="6"/>
  <c r="BA60" i="6"/>
  <c r="AS60" i="6"/>
  <c r="AK60" i="6"/>
  <c r="AC60" i="6"/>
  <c r="U60" i="6"/>
  <c r="M60" i="6"/>
  <c r="AZ60" i="6"/>
  <c r="AR60" i="6"/>
  <c r="AJ60" i="6"/>
  <c r="AB60" i="6"/>
  <c r="T60" i="6"/>
  <c r="L60" i="6"/>
  <c r="AY60" i="6"/>
  <c r="AQ60" i="6"/>
  <c r="AI60" i="6"/>
  <c r="AA60" i="6"/>
  <c r="S60" i="6"/>
  <c r="R60" i="6"/>
  <c r="AX60" i="6"/>
  <c r="AP60" i="6"/>
  <c r="AH60" i="6"/>
  <c r="Z60" i="6"/>
  <c r="DU51" i="24"/>
  <c r="CL52" i="26"/>
  <c r="BN52" i="16"/>
  <c r="CQ51" i="26"/>
  <c r="CY51" i="26"/>
  <c r="DG51" i="23"/>
  <c r="CC52" i="18"/>
  <c r="CC52" i="26"/>
  <c r="CH52" i="25"/>
  <c r="J60" i="9"/>
  <c r="I60" i="9"/>
  <c r="K60" i="9"/>
  <c r="EA51" i="24"/>
  <c r="EB51" i="26"/>
  <c r="CS51" i="26"/>
  <c r="CV51" i="18"/>
  <c r="DD51" i="24"/>
  <c r="AZ52" i="18"/>
  <c r="BQ52" i="16"/>
  <c r="BA52" i="19"/>
  <c r="BC60" i="4"/>
  <c r="AU60" i="4"/>
  <c r="AM60" i="4"/>
  <c r="AE60" i="4"/>
  <c r="W60" i="4"/>
  <c r="O60" i="4"/>
  <c r="BB60" i="4"/>
  <c r="AT60" i="4"/>
  <c r="AL60" i="4"/>
  <c r="AD60" i="4"/>
  <c r="V60" i="4"/>
  <c r="N60" i="4"/>
  <c r="AX60" i="4"/>
  <c r="AP60" i="4"/>
  <c r="AH60" i="4"/>
  <c r="Z60" i="4"/>
  <c r="R60" i="4"/>
  <c r="AW60" i="4"/>
  <c r="AO60" i="4"/>
  <c r="AG60" i="4"/>
  <c r="Y60" i="4"/>
  <c r="Q60" i="4"/>
  <c r="BD60" i="4"/>
  <c r="AN60" i="4"/>
  <c r="X60" i="4"/>
  <c r="BA60" i="4"/>
  <c r="AK60" i="4"/>
  <c r="U60" i="4"/>
  <c r="AZ60" i="4"/>
  <c r="T60" i="4"/>
  <c r="AV60" i="4"/>
  <c r="AF60" i="4"/>
  <c r="P60" i="4"/>
  <c r="AJ60" i="4"/>
  <c r="AY60" i="4"/>
  <c r="AI60" i="4"/>
  <c r="S60" i="4"/>
  <c r="AS60" i="4"/>
  <c r="AC60" i="4"/>
  <c r="M60" i="4"/>
  <c r="AR60" i="4"/>
  <c r="AB60" i="4"/>
  <c r="L60" i="4"/>
  <c r="AQ60" i="4"/>
  <c r="AA60" i="4"/>
  <c r="DF51" i="22"/>
  <c r="BK52" i="16"/>
  <c r="BK52" i="24"/>
  <c r="BD52" i="26"/>
  <c r="EB51" i="24"/>
  <c r="CT51" i="19"/>
  <c r="CT51" i="22"/>
  <c r="CZ51" i="26"/>
  <c r="CD52" i="17"/>
  <c r="CU51" i="24"/>
  <c r="DR51" i="17"/>
  <c r="CN51" i="26"/>
  <c r="DZ51" i="17"/>
  <c r="J60" i="13"/>
  <c r="I60" i="13"/>
  <c r="K60" i="13"/>
  <c r="EF51" i="23"/>
  <c r="CT51" i="18"/>
  <c r="DG51" i="24"/>
  <c r="AU52" i="19"/>
  <c r="AW52" i="16"/>
  <c r="DP51" i="26"/>
  <c r="CO51" i="19"/>
  <c r="CT51" i="20"/>
  <c r="DH51" i="21"/>
  <c r="DC51" i="17"/>
  <c r="DE51" i="22"/>
  <c r="EE51" i="25"/>
  <c r="CP51" i="19"/>
  <c r="EA51" i="20"/>
  <c r="CV51" i="21"/>
  <c r="DT51" i="16"/>
  <c r="EB51" i="21"/>
  <c r="CO51" i="16"/>
  <c r="DI51" i="26"/>
  <c r="DT51" i="19"/>
  <c r="CW51" i="20"/>
  <c r="EC51" i="25"/>
  <c r="DS51" i="18"/>
  <c r="DB51" i="21"/>
  <c r="DT51" i="25"/>
  <c r="DV51" i="20"/>
  <c r="DE51" i="16"/>
  <c r="DE51" i="17"/>
  <c r="DW51" i="24"/>
  <c r="DD51" i="17"/>
  <c r="DN51" i="19"/>
  <c r="CZ51" i="16"/>
  <c r="DC51" i="18"/>
  <c r="DD51" i="21"/>
  <c r="CP51" i="16"/>
  <c r="DR51" i="25"/>
  <c r="DJ51" i="19"/>
  <c r="DX51" i="26"/>
  <c r="CW51" i="26"/>
  <c r="BN52" i="23"/>
  <c r="CO51" i="23"/>
  <c r="BS52" i="23"/>
  <c r="CJ52" i="21"/>
  <c r="CW51" i="17"/>
  <c r="DT51" i="22"/>
  <c r="BO52" i="20"/>
  <c r="CF52" i="26"/>
  <c r="AX52" i="19"/>
  <c r="BR52" i="16"/>
  <c r="CE52" i="24"/>
  <c r="DR51" i="26"/>
  <c r="BI52" i="16"/>
  <c r="CG52" i="20"/>
  <c r="BT52" i="24"/>
  <c r="CM52" i="20"/>
  <c r="CU51" i="17"/>
  <c r="CR51" i="21"/>
  <c r="BB52" i="16"/>
  <c r="BS52" i="26"/>
  <c r="DR51" i="23"/>
  <c r="DG51" i="18"/>
  <c r="P61" i="2"/>
  <c r="AW61" i="2"/>
  <c r="CW51" i="23"/>
  <c r="CJ52" i="16"/>
  <c r="AU52" i="21"/>
  <c r="AW52" i="17"/>
  <c r="EC51" i="24"/>
  <c r="DW51" i="26"/>
  <c r="DC51" i="19"/>
  <c r="CQ51" i="20"/>
  <c r="EC51" i="22"/>
  <c r="DD51" i="26"/>
  <c r="DW51" i="22"/>
  <c r="DC51" i="25"/>
  <c r="DN51" i="18"/>
  <c r="DY51" i="20"/>
  <c r="DO51" i="22"/>
  <c r="DP51" i="23"/>
  <c r="CO51" i="26"/>
  <c r="DS51" i="19"/>
  <c r="DQ51" i="21"/>
  <c r="DA51" i="25"/>
  <c r="DO51" i="18"/>
  <c r="DK51" i="21"/>
  <c r="DI51" i="19"/>
  <c r="CU51" i="20"/>
  <c r="CZ51" i="17"/>
  <c r="DN51" i="26"/>
  <c r="CR51" i="24"/>
  <c r="DF51" i="17"/>
  <c r="CQ51" i="18"/>
  <c r="DA51" i="17"/>
  <c r="CS51" i="20"/>
  <c r="DU51" i="17"/>
  <c r="EC51" i="17"/>
  <c r="DE51" i="25"/>
  <c r="EC51" i="18"/>
  <c r="BJ52" i="20"/>
  <c r="CY51" i="17"/>
  <c r="BM52" i="20"/>
  <c r="J60" i="10"/>
  <c r="I60" i="10"/>
  <c r="K60" i="10"/>
  <c r="DV51" i="25"/>
  <c r="CD52" i="18"/>
  <c r="BE52" i="20"/>
  <c r="CN51" i="19"/>
  <c r="AW52" i="23"/>
  <c r="DH51" i="20"/>
  <c r="DW51" i="25"/>
  <c r="CF52" i="24"/>
  <c r="BL52" i="23"/>
  <c r="BO52" i="22"/>
  <c r="BV52" i="22"/>
  <c r="BF52" i="21"/>
  <c r="CH52" i="18"/>
  <c r="BQ52" i="18"/>
  <c r="BD52" i="18"/>
  <c r="CN51" i="25"/>
  <c r="BE52" i="23"/>
  <c r="CF52" i="18"/>
  <c r="BL52" i="24"/>
  <c r="CI52" i="18"/>
  <c r="CU51" i="22"/>
  <c r="DA51" i="23"/>
  <c r="CZ51" i="23"/>
  <c r="BC52" i="21"/>
  <c r="CE52" i="16"/>
  <c r="CL52" i="20"/>
  <c r="BF52" i="22"/>
  <c r="CC52" i="20"/>
  <c r="AY52" i="25"/>
  <c r="BJ52" i="24"/>
  <c r="DR51" i="19"/>
  <c r="DY51" i="24"/>
  <c r="CN51" i="21"/>
  <c r="CU51" i="26"/>
  <c r="DG51" i="21"/>
  <c r="DU51" i="23"/>
  <c r="DU51" i="22"/>
  <c r="BT52" i="17"/>
  <c r="BT52" i="25"/>
  <c r="BQ52" i="19"/>
  <c r="BM52" i="24"/>
  <c r="DD51" i="23"/>
  <c r="BK52" i="26"/>
  <c r="CB52" i="16"/>
  <c r="CB52" i="25"/>
  <c r="DY51" i="22"/>
  <c r="CN51" i="20"/>
  <c r="CN51" i="17"/>
  <c r="CN51" i="24"/>
  <c r="DB51" i="18"/>
  <c r="BA60" i="12"/>
  <c r="AS60" i="12"/>
  <c r="AK60" i="12"/>
  <c r="AC60" i="12"/>
  <c r="U60" i="12"/>
  <c r="M60" i="12"/>
  <c r="AZ60" i="12"/>
  <c r="AR60" i="12"/>
  <c r="AJ60" i="12"/>
  <c r="AB60" i="12"/>
  <c r="T60" i="12"/>
  <c r="L60" i="12"/>
  <c r="AY60" i="12"/>
  <c r="AQ60" i="12"/>
  <c r="AI60" i="12"/>
  <c r="AA60" i="12"/>
  <c r="S60" i="12"/>
  <c r="AX60" i="12"/>
  <c r="AP60" i="12"/>
  <c r="AH60" i="12"/>
  <c r="Z60" i="12"/>
  <c r="R60" i="12"/>
  <c r="AW60" i="12"/>
  <c r="AO60" i="12"/>
  <c r="AG60" i="12"/>
  <c r="Y60" i="12"/>
  <c r="Q60" i="12"/>
  <c r="BD60" i="12"/>
  <c r="AV60" i="12"/>
  <c r="AN60" i="12"/>
  <c r="AF60" i="12"/>
  <c r="X60" i="12"/>
  <c r="P60" i="12"/>
  <c r="BC60" i="12"/>
  <c r="AU60" i="12"/>
  <c r="AM60" i="12"/>
  <c r="AE60" i="12"/>
  <c r="W60" i="12"/>
  <c r="O60" i="12"/>
  <c r="BB60" i="12"/>
  <c r="AT60" i="12"/>
  <c r="AL60" i="12"/>
  <c r="AD60" i="12"/>
  <c r="V60" i="12"/>
  <c r="N60" i="12"/>
  <c r="BB52" i="17"/>
  <c r="BE52" i="24"/>
  <c r="BD60" i="5"/>
  <c r="AV60" i="5"/>
  <c r="AN60" i="5"/>
  <c r="AF60" i="5"/>
  <c r="X60" i="5"/>
  <c r="P60" i="5"/>
  <c r="BC60" i="5"/>
  <c r="AU60" i="5"/>
  <c r="AM60" i="5"/>
  <c r="AE60" i="5"/>
  <c r="W60" i="5"/>
  <c r="O60" i="5"/>
  <c r="AY60" i="5"/>
  <c r="AQ60" i="5"/>
  <c r="AI60" i="5"/>
  <c r="AA60" i="5"/>
  <c r="S60" i="5"/>
  <c r="AX60" i="5"/>
  <c r="AP60" i="5"/>
  <c r="AH60" i="5"/>
  <c r="Z60" i="5"/>
  <c r="R60" i="5"/>
  <c r="AS60" i="5"/>
  <c r="AC60" i="5"/>
  <c r="M60" i="5"/>
  <c r="AR60" i="5"/>
  <c r="AB60" i="5"/>
  <c r="L60" i="5"/>
  <c r="AO60" i="5"/>
  <c r="Y60" i="5"/>
  <c r="BB60" i="5"/>
  <c r="AL60" i="5"/>
  <c r="V60" i="5"/>
  <c r="BA60" i="5"/>
  <c r="AK60" i="5"/>
  <c r="U60" i="5"/>
  <c r="AZ60" i="5"/>
  <c r="AJ60" i="5"/>
  <c r="T60" i="5"/>
  <c r="AW60" i="5"/>
  <c r="AG60" i="5"/>
  <c r="Q60" i="5"/>
  <c r="AT60" i="5"/>
  <c r="AD60" i="5"/>
  <c r="N60" i="5"/>
  <c r="DH51" i="17"/>
  <c r="EF51" i="16"/>
  <c r="DM51" i="26"/>
  <c r="DB51" i="19"/>
  <c r="DS51" i="16"/>
  <c r="AW52" i="19"/>
  <c r="DA51" i="22"/>
  <c r="CT51" i="25"/>
  <c r="EA51" i="19"/>
  <c r="CY51" i="20"/>
  <c r="DQ51" i="17"/>
  <c r="CS51" i="25"/>
  <c r="DW51" i="16"/>
  <c r="DO51" i="25"/>
  <c r="CS51" i="18"/>
  <c r="DU51" i="20"/>
  <c r="DK51" i="17"/>
  <c r="DU51" i="26"/>
  <c r="DJ51" i="22"/>
  <c r="DA51" i="16"/>
  <c r="CP51" i="26"/>
  <c r="DF51" i="18"/>
  <c r="CZ51" i="21"/>
  <c r="DF51" i="25"/>
  <c r="CN51" i="18"/>
  <c r="DQ51" i="23"/>
  <c r="DU51" i="19"/>
  <c r="DM51" i="20"/>
  <c r="DE51" i="26"/>
  <c r="DU51" i="25"/>
  <c r="DA51" i="24"/>
  <c r="DW51" i="17"/>
  <c r="ED51" i="20"/>
  <c r="DT51" i="26"/>
  <c r="ED51" i="21"/>
  <c r="DQ51" i="25"/>
  <c r="DJ51" i="26"/>
  <c r="DI51" i="25"/>
  <c r="DA51" i="18"/>
  <c r="DO51" i="21"/>
  <c r="DT51" i="18"/>
  <c r="ED51" i="18"/>
  <c r="BR52" i="22"/>
  <c r="I60" i="6"/>
  <c r="K60" i="6"/>
  <c r="J60" i="6"/>
  <c r="DH51" i="26"/>
  <c r="DZ51" i="26"/>
  <c r="BY52" i="21"/>
  <c r="DL51" i="18"/>
  <c r="CR51" i="20"/>
  <c r="DZ51" i="21"/>
  <c r="EE51" i="21"/>
  <c r="DW51" i="20"/>
  <c r="AX52" i="25"/>
  <c r="CF52" i="19"/>
  <c r="CI52" i="25"/>
  <c r="BR52" i="25"/>
  <c r="BP52" i="22"/>
  <c r="BN52" i="17"/>
  <c r="AY52" i="16"/>
  <c r="BT52" i="16"/>
  <c r="CB52" i="24"/>
  <c r="BB52" i="24"/>
  <c r="BS52" i="18"/>
  <c r="CQ51" i="22"/>
  <c r="BL52" i="16"/>
  <c r="CA52" i="21"/>
  <c r="BX52" i="24"/>
  <c r="CE52" i="25"/>
  <c r="BI52" i="17"/>
  <c r="BZ52" i="24"/>
  <c r="DL51" i="20"/>
  <c r="AY52" i="17"/>
  <c r="BJ52" i="16"/>
  <c r="CU51" i="19"/>
  <c r="BL52" i="25"/>
  <c r="CI52" i="20"/>
  <c r="AX52" i="21"/>
  <c r="K60" i="12"/>
  <c r="J60" i="12"/>
  <c r="I60" i="12"/>
  <c r="DC51" i="24"/>
  <c r="BX52" i="17"/>
  <c r="BR52" i="19"/>
  <c r="CE52" i="26"/>
  <c r="DV51" i="22"/>
  <c r="BP52" i="16"/>
  <c r="BP52" i="24"/>
  <c r="BI52" i="26"/>
  <c r="CT51" i="24"/>
  <c r="DC51" i="22"/>
  <c r="BH52" i="17"/>
  <c r="AY52" i="18"/>
  <c r="BJ52" i="17"/>
  <c r="DM51" i="22"/>
  <c r="DB51" i="24"/>
  <c r="I61" i="10" s="1"/>
  <c r="CU51" i="18"/>
  <c r="DN51" i="23"/>
  <c r="AZ52" i="21"/>
  <c r="BM52" i="16"/>
  <c r="BM52" i="25"/>
  <c r="BW52" i="16"/>
  <c r="BW52" i="24"/>
  <c r="DH51" i="25"/>
  <c r="DB51" i="22"/>
  <c r="DG51" i="26"/>
  <c r="EF51" i="22"/>
  <c r="DG51" i="16"/>
  <c r="DD51" i="22"/>
  <c r="CS51" i="24"/>
  <c r="CU51" i="23"/>
  <c r="DM51" i="17"/>
  <c r="DH51" i="23"/>
  <c r="DG51" i="25"/>
  <c r="DY51" i="23"/>
  <c r="BB60" i="13"/>
  <c r="AT60" i="13"/>
  <c r="AL60" i="13"/>
  <c r="AD60" i="13"/>
  <c r="V60" i="13"/>
  <c r="N60" i="13"/>
  <c r="BA60" i="13"/>
  <c r="AS60" i="13"/>
  <c r="AK60" i="13"/>
  <c r="AC60" i="13"/>
  <c r="U60" i="13"/>
  <c r="M60" i="13"/>
  <c r="AZ60" i="13"/>
  <c r="AR60" i="13"/>
  <c r="AJ60" i="13"/>
  <c r="AB60" i="13"/>
  <c r="T60" i="13"/>
  <c r="L60" i="13"/>
  <c r="AY60" i="13"/>
  <c r="AQ60" i="13"/>
  <c r="AI60" i="13"/>
  <c r="AA60" i="13"/>
  <c r="S60" i="13"/>
  <c r="AX60" i="13"/>
  <c r="AP60" i="13"/>
  <c r="AH60" i="13"/>
  <c r="Z60" i="13"/>
  <c r="R60" i="13"/>
  <c r="AW60" i="13"/>
  <c r="AO60" i="13"/>
  <c r="AG60" i="13"/>
  <c r="Y60" i="13"/>
  <c r="Q60" i="13"/>
  <c r="BD60" i="13"/>
  <c r="AV60" i="13"/>
  <c r="AN60" i="13"/>
  <c r="AF60" i="13"/>
  <c r="X60" i="13"/>
  <c r="P60" i="13"/>
  <c r="BC60" i="13"/>
  <c r="AU60" i="13"/>
  <c r="AM60" i="13"/>
  <c r="AE60" i="13"/>
  <c r="W60" i="13"/>
  <c r="O60" i="13"/>
  <c r="CO51" i="20"/>
  <c r="DL51" i="23"/>
  <c r="AU52" i="23"/>
  <c r="ED51" i="22"/>
  <c r="DL51" i="25"/>
  <c r="CO51" i="18"/>
  <c r="DR51" i="20"/>
  <c r="EE51" i="26"/>
  <c r="CW51" i="19"/>
  <c r="CR51" i="16"/>
  <c r="AX61" i="2" s="1"/>
  <c r="CP51" i="25"/>
  <c r="DI51" i="18"/>
  <c r="DS51" i="20"/>
  <c r="EE51" i="17"/>
  <c r="CZ51" i="25"/>
  <c r="DN51" i="22"/>
  <c r="CV51" i="17"/>
  <c r="CV51" i="26"/>
  <c r="CZ51" i="18"/>
  <c r="EC51" i="21"/>
  <c r="CO51" i="25"/>
  <c r="DE51" i="20"/>
  <c r="ED51" i="24"/>
  <c r="DK51" i="19"/>
  <c r="EB51" i="20"/>
  <c r="ED51" i="19"/>
  <c r="DO51" i="19"/>
  <c r="CO51" i="22"/>
  <c r="CP51" i="17"/>
  <c r="DC51" i="20"/>
  <c r="CR51" i="26"/>
  <c r="DW51" i="21"/>
  <c r="CR51" i="23"/>
  <c r="DC51" i="26"/>
  <c r="DA51" i="19"/>
  <c r="DQ51" i="18"/>
  <c r="DT51" i="21"/>
  <c r="DF51" i="20"/>
  <c r="DW51" i="18"/>
  <c r="DF51" i="23"/>
  <c r="BT52" i="21"/>
  <c r="BK52" i="22"/>
  <c r="BB60" i="3"/>
  <c r="AT60" i="3"/>
  <c r="AL60" i="3"/>
  <c r="AD60" i="3"/>
  <c r="V60" i="3"/>
  <c r="N60" i="3"/>
  <c r="BA60" i="3"/>
  <c r="AS60" i="3"/>
  <c r="AK60" i="3"/>
  <c r="AC60" i="3"/>
  <c r="U60" i="3"/>
  <c r="M60" i="3"/>
  <c r="AW60" i="3"/>
  <c r="AO60" i="3"/>
  <c r="AG60" i="3"/>
  <c r="Y60" i="3"/>
  <c r="Q60" i="3"/>
  <c r="BD60" i="3"/>
  <c r="AV60" i="3"/>
  <c r="AN60" i="3"/>
  <c r="AF60" i="3"/>
  <c r="X60" i="3"/>
  <c r="P60" i="3"/>
  <c r="AY60" i="3"/>
  <c r="AI60" i="3"/>
  <c r="S60" i="3"/>
  <c r="AX60" i="3"/>
  <c r="R60" i="3"/>
  <c r="AU60" i="3"/>
  <c r="AE60" i="3"/>
  <c r="O60" i="3"/>
  <c r="AZ60" i="3"/>
  <c r="AJ60" i="3"/>
  <c r="T60" i="3"/>
  <c r="AH60" i="3"/>
  <c r="AR60" i="3"/>
  <c r="AB60" i="3"/>
  <c r="L60" i="3"/>
  <c r="AQ60" i="3"/>
  <c r="AA60" i="3"/>
  <c r="AP60" i="3"/>
  <c r="Z60" i="3"/>
  <c r="BC60" i="3"/>
  <c r="AM60" i="3"/>
  <c r="W60" i="3"/>
  <c r="BB52" i="21"/>
  <c r="BU52" i="24"/>
  <c r="CP51" i="21"/>
  <c r="CV51" i="19"/>
  <c r="CI52" i="23"/>
  <c r="CI52" i="17"/>
  <c r="BC52" i="19"/>
  <c r="CE52" i="20"/>
  <c r="CX51" i="17"/>
  <c r="CL52" i="19"/>
  <c r="BN52" i="26"/>
  <c r="CC52" i="19"/>
  <c r="EB51" i="18"/>
  <c r="BQ52" i="26"/>
  <c r="CV51" i="23"/>
  <c r="BK52" i="17"/>
  <c r="CB52" i="17"/>
  <c r="CQ51" i="23"/>
  <c r="CT51" i="26"/>
  <c r="CT51" i="17"/>
  <c r="DB51" i="23"/>
  <c r="CF52" i="21"/>
  <c r="BL52" i="26"/>
  <c r="BO52" i="16"/>
  <c r="BO52" i="25"/>
  <c r="BX52" i="19"/>
  <c r="BV52" i="16"/>
  <c r="BV52" i="25"/>
  <c r="AV52" i="22"/>
  <c r="CE52" i="18"/>
  <c r="EB51" i="25"/>
  <c r="CZ51" i="22"/>
  <c r="BP52" i="17"/>
  <c r="BP52" i="25"/>
  <c r="BI52" i="19"/>
  <c r="BF52" i="16"/>
  <c r="BF52" i="24"/>
  <c r="BZ52" i="18"/>
  <c r="DD51" i="25"/>
  <c r="BH52" i="16"/>
  <c r="BH52" i="25"/>
  <c r="AY52" i="19"/>
  <c r="CG52" i="16"/>
  <c r="BJ52" i="18"/>
  <c r="CQ51" i="25"/>
  <c r="DV51" i="21"/>
  <c r="DO51" i="23"/>
  <c r="CK52" i="24"/>
  <c r="BM52" i="17"/>
  <c r="ED51" i="23"/>
  <c r="DX51" i="24"/>
  <c r="DS51" i="24"/>
  <c r="DH51" i="16"/>
  <c r="EF51" i="25"/>
  <c r="DG51" i="17"/>
  <c r="EA51" i="23"/>
  <c r="CW51" i="24"/>
  <c r="BG52" i="24"/>
  <c r="CS51" i="16"/>
  <c r="CQ51" i="21"/>
  <c r="CS51" i="23"/>
  <c r="CS51" i="19"/>
  <c r="DI51" i="16"/>
  <c r="CX51" i="25"/>
  <c r="DE51" i="18"/>
  <c r="DP51" i="21"/>
  <c r="DE51" i="19"/>
  <c r="CX51" i="20"/>
  <c r="ED51" i="17"/>
  <c r="DP51" i="19"/>
  <c r="DP51" i="18"/>
  <c r="DI51" i="20"/>
  <c r="ED51" i="25"/>
  <c r="EA51" i="25"/>
  <c r="CW51" i="22"/>
  <c r="DJ51" i="25"/>
  <c r="CW51" i="18"/>
  <c r="DR51" i="21"/>
  <c r="CZ51" i="19"/>
  <c r="DA51" i="20"/>
  <c r="CV51" i="22"/>
  <c r="EA51" i="18"/>
  <c r="DA51" i="21"/>
  <c r="CR51" i="18"/>
  <c r="CY51" i="18"/>
  <c r="DU51" i="16"/>
  <c r="DA51" i="26"/>
  <c r="CV51" i="20"/>
  <c r="DX51" i="25"/>
  <c r="DQ51" i="22"/>
  <c r="DT51" i="24"/>
  <c r="DF51" i="26"/>
  <c r="EE51" i="19"/>
  <c r="CP51" i="23"/>
  <c r="DN51" i="21"/>
  <c r="DB51" i="20"/>
  <c r="DV51" i="17"/>
  <c r="AU52" i="17"/>
  <c r="EC51" i="20"/>
  <c r="EB51" i="19"/>
  <c r="CQ51" i="17"/>
  <c r="DL51" i="19"/>
  <c r="DZ51" i="18"/>
  <c r="EC51" i="26"/>
  <c r="DW51" i="19"/>
  <c r="DL51" i="22"/>
  <c r="AV52" i="16"/>
  <c r="BI52" i="24"/>
  <c r="CX51" i="23"/>
  <c r="DL51" i="17"/>
  <c r="BW52" i="22"/>
  <c r="EB51" i="17"/>
  <c r="BA60" i="2"/>
  <c r="AS60" i="2"/>
  <c r="AK60" i="2"/>
  <c r="AC60" i="2"/>
  <c r="U60" i="2"/>
  <c r="M60" i="2"/>
  <c r="AZ60" i="2"/>
  <c r="AR60" i="2"/>
  <c r="AJ60" i="2"/>
  <c r="AB60" i="2"/>
  <c r="T60" i="2"/>
  <c r="L60" i="2"/>
  <c r="BD60" i="2"/>
  <c r="AV60" i="2"/>
  <c r="AN60" i="2"/>
  <c r="AF60" i="2"/>
  <c r="X60" i="2"/>
  <c r="P60" i="2"/>
  <c r="BC60" i="2"/>
  <c r="AM60" i="2"/>
  <c r="W60" i="2"/>
  <c r="AU60" i="2"/>
  <c r="AE60" i="2"/>
  <c r="O60" i="2"/>
  <c r="BB60" i="2"/>
  <c r="AL60" i="2"/>
  <c r="V60" i="2"/>
  <c r="AY60" i="2"/>
  <c r="S60" i="2"/>
  <c r="AW60" i="2"/>
  <c r="Q60" i="2"/>
  <c r="AP60" i="2"/>
  <c r="Z60" i="2"/>
  <c r="AI60" i="2"/>
  <c r="AX60" i="2"/>
  <c r="AH60" i="2"/>
  <c r="R60" i="2"/>
  <c r="AG60" i="2"/>
  <c r="AT60" i="2"/>
  <c r="AD60" i="2"/>
  <c r="N60" i="2"/>
  <c r="AQ60" i="2"/>
  <c r="AA60" i="2"/>
  <c r="AO60" i="2"/>
  <c r="Y60" i="2"/>
  <c r="I60" i="3"/>
  <c r="K60" i="3"/>
  <c r="J60" i="3"/>
  <c r="CA52" i="17"/>
  <c r="CA52" i="24"/>
  <c r="J60" i="2"/>
  <c r="K60" i="2"/>
  <c r="I60" i="2"/>
  <c r="BC52" i="24"/>
  <c r="BV52" i="26"/>
  <c r="DZ51" i="23"/>
  <c r="DV51" i="24"/>
  <c r="EF51" i="18"/>
  <c r="DC51" i="23"/>
  <c r="BP52" i="19"/>
  <c r="BF52" i="25"/>
  <c r="BZ52" i="19"/>
  <c r="AX60" i="7"/>
  <c r="AP60" i="7"/>
  <c r="AH60" i="7"/>
  <c r="Z60" i="7"/>
  <c r="R60" i="7"/>
  <c r="BD60" i="7"/>
  <c r="AV60" i="7"/>
  <c r="AN60" i="7"/>
  <c r="AF60" i="7"/>
  <c r="X60" i="7"/>
  <c r="P60" i="7"/>
  <c r="AW60" i="7"/>
  <c r="AO60" i="7"/>
  <c r="AG60" i="7"/>
  <c r="Y60" i="7"/>
  <c r="Q60" i="7"/>
  <c r="BC60" i="7"/>
  <c r="AU60" i="7"/>
  <c r="AM60" i="7"/>
  <c r="AE60" i="7"/>
  <c r="W60" i="7"/>
  <c r="O60" i="7"/>
  <c r="BB60" i="7"/>
  <c r="AT60" i="7"/>
  <c r="AL60" i="7"/>
  <c r="AD60" i="7"/>
  <c r="V60" i="7"/>
  <c r="N60" i="7"/>
  <c r="BA60" i="7"/>
  <c r="AS60" i="7"/>
  <c r="AK60" i="7"/>
  <c r="AC60" i="7"/>
  <c r="U60" i="7"/>
  <c r="M60" i="7"/>
  <c r="AY60" i="7"/>
  <c r="AQ60" i="7"/>
  <c r="AI60" i="7"/>
  <c r="AA60" i="7"/>
  <c r="S60" i="7"/>
  <c r="AZ60" i="7"/>
  <c r="AR60" i="7"/>
  <c r="AJ60" i="7"/>
  <c r="AB60" i="7"/>
  <c r="T60" i="7"/>
  <c r="L60" i="7"/>
  <c r="DZ51" i="22"/>
  <c r="CN51" i="22"/>
  <c r="CY51" i="24"/>
  <c r="EF51" i="20"/>
  <c r="DS51" i="25"/>
  <c r="DO51" i="24"/>
  <c r="EE51" i="24"/>
  <c r="DS51" i="17"/>
  <c r="CS51" i="17"/>
  <c r="EF51" i="17"/>
  <c r="DH51" i="22"/>
  <c r="DY51" i="19"/>
  <c r="CQ51" i="16"/>
  <c r="CP51" i="18"/>
  <c r="EE51" i="23"/>
  <c r="DX51" i="23"/>
  <c r="BG52" i="25"/>
  <c r="DS51" i="23"/>
  <c r="AW60" i="9"/>
  <c r="AO60" i="9"/>
  <c r="AG60" i="9"/>
  <c r="Y60" i="9"/>
  <c r="Q60" i="9"/>
  <c r="BD60" i="9"/>
  <c r="AV60" i="9"/>
  <c r="AN60" i="9"/>
  <c r="AF60" i="9"/>
  <c r="X60" i="9"/>
  <c r="P60" i="9"/>
  <c r="BC60" i="9"/>
  <c r="AU60" i="9"/>
  <c r="AM60" i="9"/>
  <c r="AE60" i="9"/>
  <c r="W60" i="9"/>
  <c r="O60" i="9"/>
  <c r="AZ60" i="9"/>
  <c r="AR60" i="9"/>
  <c r="AJ60" i="9"/>
  <c r="AB60" i="9"/>
  <c r="T60" i="9"/>
  <c r="L60" i="9"/>
  <c r="AT60" i="9"/>
  <c r="AD60" i="9"/>
  <c r="N60" i="9"/>
  <c r="AS60" i="9"/>
  <c r="AC60" i="9"/>
  <c r="M60" i="9"/>
  <c r="AQ60" i="9"/>
  <c r="AA60" i="9"/>
  <c r="AP60" i="9"/>
  <c r="Z60" i="9"/>
  <c r="BB60" i="9"/>
  <c r="AL60" i="9"/>
  <c r="V60" i="9"/>
  <c r="BA60" i="9"/>
  <c r="AK60" i="9"/>
  <c r="U60" i="9"/>
  <c r="AY60" i="9"/>
  <c r="AI60" i="9"/>
  <c r="S60" i="9"/>
  <c r="AX60" i="9"/>
  <c r="AH60" i="9"/>
  <c r="R60" i="9"/>
  <c r="AY60" i="8"/>
  <c r="AQ60" i="8"/>
  <c r="AI60" i="8"/>
  <c r="AA60" i="8"/>
  <c r="S60" i="8"/>
  <c r="AX60" i="8"/>
  <c r="AP60" i="8"/>
  <c r="AH60" i="8"/>
  <c r="Z60" i="8"/>
  <c r="R60" i="8"/>
  <c r="AW60" i="8"/>
  <c r="AO60" i="8"/>
  <c r="AG60" i="8"/>
  <c r="Y60" i="8"/>
  <c r="Q60" i="8"/>
  <c r="BD60" i="8"/>
  <c r="AV60" i="8"/>
  <c r="AN60" i="8"/>
  <c r="AF60" i="8"/>
  <c r="X60" i="8"/>
  <c r="P60" i="8"/>
  <c r="BC60" i="8"/>
  <c r="AU60" i="8"/>
  <c r="AM60" i="8"/>
  <c r="AE60" i="8"/>
  <c r="W60" i="8"/>
  <c r="O60" i="8"/>
  <c r="BB60" i="8"/>
  <c r="AT60" i="8"/>
  <c r="AL60" i="8"/>
  <c r="AD60" i="8"/>
  <c r="V60" i="8"/>
  <c r="N60" i="8"/>
  <c r="BA60" i="8"/>
  <c r="AS60" i="8"/>
  <c r="AK60" i="8"/>
  <c r="AC60" i="8"/>
  <c r="U60" i="8"/>
  <c r="M60" i="8"/>
  <c r="AZ60" i="8"/>
  <c r="AR60" i="8"/>
  <c r="AJ60" i="8"/>
  <c r="AB60" i="8"/>
  <c r="T60" i="8"/>
  <c r="L60" i="8"/>
  <c r="DV51" i="26"/>
  <c r="DY51" i="18"/>
  <c r="DY51" i="26"/>
  <c r="CY51" i="16"/>
  <c r="DQ51" i="16"/>
  <c r="DY51" i="25"/>
  <c r="DU51" i="18"/>
  <c r="CX51" i="21"/>
  <c r="DM51" i="18"/>
  <c r="DF51" i="21"/>
  <c r="DX51" i="17"/>
  <c r="CY51" i="19"/>
  <c r="EE51" i="18"/>
  <c r="DY51" i="21"/>
  <c r="DF51" i="19"/>
  <c r="DK51" i="18"/>
  <c r="EE51" i="22"/>
  <c r="DB51" i="17"/>
  <c r="CW51" i="25"/>
  <c r="DD51" i="18"/>
  <c r="EA51" i="21"/>
  <c r="EC51" i="19"/>
  <c r="DI51" i="21"/>
  <c r="EA51" i="17"/>
  <c r="DJ51" i="18"/>
  <c r="DM51" i="21"/>
  <c r="DT51" i="20"/>
  <c r="DD51" i="20"/>
  <c r="DJ51" i="16"/>
  <c r="ED51" i="26"/>
  <c r="DJ51" i="21"/>
  <c r="DN51" i="25"/>
  <c r="DP51" i="16"/>
  <c r="DE51" i="24"/>
  <c r="DP51" i="25"/>
  <c r="DM51" i="19"/>
  <c r="DN51" i="20"/>
  <c r="DW51" i="23"/>
  <c r="CR51" i="22"/>
  <c r="CO51" i="21"/>
  <c r="CY52" i="25" l="1"/>
  <c r="DT52" i="25"/>
  <c r="AV61" i="2"/>
  <c r="EE52" i="16"/>
  <c r="CN52" i="22"/>
  <c r="AE62" i="8" s="1"/>
  <c r="CU52" i="20"/>
  <c r="EC52" i="25"/>
  <c r="CO52" i="24"/>
  <c r="EA52" i="17"/>
  <c r="DC52" i="18"/>
  <c r="CY52" i="16"/>
  <c r="DV52" i="19"/>
  <c r="CN52" i="23"/>
  <c r="AN62" i="9" s="1"/>
  <c r="AN6" i="9" s="1"/>
  <c r="DQ52" i="17"/>
  <c r="DB52" i="20"/>
  <c r="CO52" i="19"/>
  <c r="DZ52" i="26"/>
  <c r="DL52" i="26"/>
  <c r="AR61" i="2"/>
  <c r="DS52" i="20"/>
  <c r="CZ52" i="24"/>
  <c r="DM52" i="21"/>
  <c r="DK52" i="22"/>
  <c r="AC61" i="2"/>
  <c r="DQ52" i="26"/>
  <c r="CY52" i="18"/>
  <c r="EE52" i="20"/>
  <c r="CZ52" i="21"/>
  <c r="AK61" i="2"/>
  <c r="K61" i="10"/>
  <c r="Y61" i="9"/>
  <c r="DQ52" i="16"/>
  <c r="DE52" i="18"/>
  <c r="CS52" i="21"/>
  <c r="AL61" i="2"/>
  <c r="O61" i="2"/>
  <c r="M61" i="2"/>
  <c r="DE52" i="26"/>
  <c r="CV52" i="19"/>
  <c r="DI52" i="24"/>
  <c r="DT52" i="21"/>
  <c r="DG52" i="17"/>
  <c r="DZ52" i="18"/>
  <c r="BC61" i="4"/>
  <c r="AU61" i="4"/>
  <c r="AM61" i="4"/>
  <c r="AE61" i="4"/>
  <c r="W61" i="4"/>
  <c r="O61" i="4"/>
  <c r="BB61" i="4"/>
  <c r="AT61" i="4"/>
  <c r="AL61" i="4"/>
  <c r="AD61" i="4"/>
  <c r="V61" i="4"/>
  <c r="N61" i="4"/>
  <c r="AX61" i="4"/>
  <c r="AP61" i="4"/>
  <c r="AH61" i="4"/>
  <c r="Z61" i="4"/>
  <c r="R61" i="4"/>
  <c r="AW61" i="4"/>
  <c r="AO61" i="4"/>
  <c r="AG61" i="4"/>
  <c r="Y61" i="4"/>
  <c r="Q61" i="4"/>
  <c r="AV61" i="4"/>
  <c r="AF61" i="4"/>
  <c r="P61" i="4"/>
  <c r="AS61" i="4"/>
  <c r="AC61" i="4"/>
  <c r="M61" i="4"/>
  <c r="AB61" i="4"/>
  <c r="BD61" i="4"/>
  <c r="AN61" i="4"/>
  <c r="X61" i="4"/>
  <c r="AR61" i="4"/>
  <c r="L61" i="4"/>
  <c r="AQ61" i="4"/>
  <c r="AA61" i="4"/>
  <c r="BA61" i="4"/>
  <c r="AK61" i="4"/>
  <c r="U61" i="4"/>
  <c r="AZ61" i="4"/>
  <c r="AJ61" i="4"/>
  <c r="T61" i="4"/>
  <c r="AY61" i="4"/>
  <c r="AI61" i="4"/>
  <c r="S61" i="4"/>
  <c r="AW61" i="6"/>
  <c r="AO61" i="6"/>
  <c r="AG61" i="6"/>
  <c r="Y61" i="6"/>
  <c r="Q61" i="6"/>
  <c r="BD61" i="6"/>
  <c r="AV61" i="6"/>
  <c r="AN61" i="6"/>
  <c r="AF61" i="6"/>
  <c r="X61" i="6"/>
  <c r="P61" i="6"/>
  <c r="BC61" i="6"/>
  <c r="AU61" i="6"/>
  <c r="AM61" i="6"/>
  <c r="AE61" i="6"/>
  <c r="W61" i="6"/>
  <c r="O61" i="6"/>
  <c r="BB61" i="6"/>
  <c r="AT61" i="6"/>
  <c r="AL61" i="6"/>
  <c r="AD61" i="6"/>
  <c r="V61" i="6"/>
  <c r="N61" i="6"/>
  <c r="BA61" i="6"/>
  <c r="AS61" i="6"/>
  <c r="AK61" i="6"/>
  <c r="AC61" i="6"/>
  <c r="U61" i="6"/>
  <c r="M61" i="6"/>
  <c r="AZ61" i="6"/>
  <c r="AR61" i="6"/>
  <c r="AJ61" i="6"/>
  <c r="AB61" i="6"/>
  <c r="T61" i="6"/>
  <c r="L61" i="6"/>
  <c r="AY61" i="6"/>
  <c r="AQ61" i="6"/>
  <c r="AI61" i="6"/>
  <c r="AA61" i="6"/>
  <c r="S61" i="6"/>
  <c r="Z61" i="6"/>
  <c r="R61" i="6"/>
  <c r="AX61" i="6"/>
  <c r="AP61" i="6"/>
  <c r="AH61" i="6"/>
  <c r="DM52" i="25"/>
  <c r="CW52" i="18"/>
  <c r="Z61" i="2"/>
  <c r="N61" i="2"/>
  <c r="BC61" i="2"/>
  <c r="T61" i="2"/>
  <c r="CQ52" i="19"/>
  <c r="ED52" i="17"/>
  <c r="DV52" i="18"/>
  <c r="DK52" i="17"/>
  <c r="DT52" i="20"/>
  <c r="CS52" i="17"/>
  <c r="DU52" i="21"/>
  <c r="CS52" i="16"/>
  <c r="CV52" i="17"/>
  <c r="I61" i="6"/>
  <c r="K61" i="6"/>
  <c r="J61" i="6"/>
  <c r="CZ52" i="18"/>
  <c r="EF52" i="16"/>
  <c r="EE52" i="17"/>
  <c r="AA61" i="9"/>
  <c r="R61" i="9"/>
  <c r="BA61" i="9"/>
  <c r="AR61" i="9"/>
  <c r="P61" i="9"/>
  <c r="AG61" i="9"/>
  <c r="CX52" i="25"/>
  <c r="EA52" i="26"/>
  <c r="EA52" i="21"/>
  <c r="DR52" i="23"/>
  <c r="DM52" i="23"/>
  <c r="ED52" i="19"/>
  <c r="DV52" i="22"/>
  <c r="DR52" i="20"/>
  <c r="DP52" i="19"/>
  <c r="DZ52" i="24"/>
  <c r="DY52" i="20"/>
  <c r="DJ52" i="22"/>
  <c r="DC52" i="22"/>
  <c r="DA52" i="23"/>
  <c r="EA52" i="20"/>
  <c r="DY52" i="22"/>
  <c r="EC52" i="26"/>
  <c r="CZ52" i="22"/>
  <c r="CY52" i="17"/>
  <c r="DP52" i="18"/>
  <c r="DU52" i="22"/>
  <c r="EF52" i="24"/>
  <c r="EC52" i="18"/>
  <c r="EF52" i="19"/>
  <c r="DQ52" i="18"/>
  <c r="DE52" i="17"/>
  <c r="DG52" i="19"/>
  <c r="DK52" i="21"/>
  <c r="DN52" i="24"/>
  <c r="DW52" i="18"/>
  <c r="DO52" i="26"/>
  <c r="DP52" i="22"/>
  <c r="CT52" i="17"/>
  <c r="K61" i="9"/>
  <c r="J61" i="9"/>
  <c r="I61" i="9"/>
  <c r="DS52" i="18"/>
  <c r="DX52" i="18"/>
  <c r="DY52" i="21"/>
  <c r="DJ52" i="26"/>
  <c r="EB52" i="17"/>
  <c r="DP52" i="24"/>
  <c r="DI52" i="16"/>
  <c r="DS52" i="24"/>
  <c r="DE52" i="16"/>
  <c r="DI52" i="22"/>
  <c r="DM52" i="17"/>
  <c r="DC52" i="24"/>
  <c r="DJ52" i="18"/>
  <c r="S61" i="2"/>
  <c r="AP61" i="2"/>
  <c r="AD61" i="2"/>
  <c r="AB61" i="2"/>
  <c r="AS61" i="2"/>
  <c r="EF52" i="20"/>
  <c r="DY52" i="26"/>
  <c r="K61" i="5"/>
  <c r="J61" i="5"/>
  <c r="I61" i="5"/>
  <c r="CP52" i="16"/>
  <c r="CV52" i="20"/>
  <c r="DE52" i="22"/>
  <c r="CO52" i="25"/>
  <c r="EF52" i="25"/>
  <c r="DW52" i="25"/>
  <c r="CO52" i="17"/>
  <c r="AQ61" i="9"/>
  <c r="AH61" i="9"/>
  <c r="V61" i="9"/>
  <c r="AZ61" i="9"/>
  <c r="X61" i="9"/>
  <c r="AO61" i="9"/>
  <c r="EE52" i="18"/>
  <c r="CX52" i="26"/>
  <c r="DB52" i="21"/>
  <c r="CS52" i="23"/>
  <c r="CQ52" i="23"/>
  <c r="DR52" i="25"/>
  <c r="DA52" i="21"/>
  <c r="EA52" i="22"/>
  <c r="CT52" i="22"/>
  <c r="DT52" i="19"/>
  <c r="DN52" i="26"/>
  <c r="CT52" i="20"/>
  <c r="EF52" i="22"/>
  <c r="CZ52" i="23"/>
  <c r="DR52" i="16"/>
  <c r="EF52" i="21"/>
  <c r="DW52" i="22"/>
  <c r="DW52" i="19"/>
  <c r="DH52" i="17"/>
  <c r="CW52" i="17"/>
  <c r="CR52" i="26"/>
  <c r="DP52" i="23"/>
  <c r="CR52" i="24"/>
  <c r="DH52" i="18"/>
  <c r="CW52" i="19"/>
  <c r="DP52" i="21"/>
  <c r="EB52" i="26"/>
  <c r="DL52" i="25"/>
  <c r="DO52" i="25"/>
  <c r="DI52" i="25"/>
  <c r="DU52" i="24"/>
  <c r="DH52" i="22"/>
  <c r="DS52" i="19"/>
  <c r="CV52" i="24"/>
  <c r="CY52" i="24"/>
  <c r="CO52" i="22"/>
  <c r="EB52" i="23"/>
  <c r="DP52" i="16"/>
  <c r="DC52" i="17"/>
  <c r="CQ52" i="21"/>
  <c r="DB52" i="17"/>
  <c r="DK52" i="25"/>
  <c r="DU52" i="25"/>
  <c r="CR52" i="25"/>
  <c r="EA52" i="18"/>
  <c r="CP52" i="23"/>
  <c r="CQ52" i="16"/>
  <c r="CP52" i="17"/>
  <c r="AI61" i="2"/>
  <c r="AQ61" i="2"/>
  <c r="AT61" i="2"/>
  <c r="X61" i="2"/>
  <c r="AJ61" i="2"/>
  <c r="BA61" i="2"/>
  <c r="DM52" i="24"/>
  <c r="DH52" i="20"/>
  <c r="DV52" i="16"/>
  <c r="CN52" i="19"/>
  <c r="BB61" i="13"/>
  <c r="AT61" i="13"/>
  <c r="AL61" i="13"/>
  <c r="AD61" i="13"/>
  <c r="V61" i="13"/>
  <c r="N61" i="13"/>
  <c r="BA61" i="13"/>
  <c r="AS61" i="13"/>
  <c r="AK61" i="13"/>
  <c r="AC61" i="13"/>
  <c r="U61" i="13"/>
  <c r="M61" i="13"/>
  <c r="AZ61" i="13"/>
  <c r="AR61" i="13"/>
  <c r="AJ61" i="13"/>
  <c r="AB61" i="13"/>
  <c r="T61" i="13"/>
  <c r="L61" i="13"/>
  <c r="AY61" i="13"/>
  <c r="AQ61" i="13"/>
  <c r="AI61" i="13"/>
  <c r="AA61" i="13"/>
  <c r="S61" i="13"/>
  <c r="AX61" i="13"/>
  <c r="AP61" i="13"/>
  <c r="AH61" i="13"/>
  <c r="Z61" i="13"/>
  <c r="R61" i="13"/>
  <c r="AW61" i="13"/>
  <c r="AO61" i="13"/>
  <c r="AG61" i="13"/>
  <c r="Y61" i="13"/>
  <c r="Q61" i="13"/>
  <c r="BD61" i="13"/>
  <c r="AV61" i="13"/>
  <c r="AN61" i="13"/>
  <c r="AF61" i="13"/>
  <c r="X61" i="13"/>
  <c r="P61" i="13"/>
  <c r="BC61" i="13"/>
  <c r="AU61" i="13"/>
  <c r="AM61" i="13"/>
  <c r="AE61" i="13"/>
  <c r="W61" i="13"/>
  <c r="O61" i="13"/>
  <c r="CW52" i="26"/>
  <c r="DQ52" i="22"/>
  <c r="DY52" i="25"/>
  <c r="DO52" i="20"/>
  <c r="K61" i="8"/>
  <c r="J61" i="8"/>
  <c r="I61" i="8"/>
  <c r="CV52" i="26"/>
  <c r="CZ52" i="26"/>
  <c r="M61" i="9"/>
  <c r="AX61" i="9"/>
  <c r="AL61" i="9"/>
  <c r="O61" i="9"/>
  <c r="AF61" i="9"/>
  <c r="AW61" i="9"/>
  <c r="DB52" i="18"/>
  <c r="DH52" i="26"/>
  <c r="DZ52" i="22"/>
  <c r="CU52" i="23"/>
  <c r="CY52" i="23"/>
  <c r="DU52" i="18"/>
  <c r="ED52" i="21"/>
  <c r="DX52" i="23"/>
  <c r="CU52" i="22"/>
  <c r="DN52" i="23"/>
  <c r="DU52" i="26"/>
  <c r="EB52" i="21"/>
  <c r="DN52" i="22"/>
  <c r="CV52" i="23"/>
  <c r="CU52" i="25"/>
  <c r="DN52" i="21"/>
  <c r="DL52" i="22"/>
  <c r="DE52" i="19"/>
  <c r="DC52" i="25"/>
  <c r="DZ52" i="17"/>
  <c r="CS52" i="19"/>
  <c r="DS52" i="16"/>
  <c r="CT52" i="24"/>
  <c r="DO52" i="18"/>
  <c r="DR52" i="19"/>
  <c r="EE52" i="21"/>
  <c r="DS52" i="25"/>
  <c r="CU52" i="19"/>
  <c r="DS52" i="17"/>
  <c r="I61" i="3"/>
  <c r="K61" i="3"/>
  <c r="J61" i="3"/>
  <c r="DF52" i="25"/>
  <c r="CR52" i="18"/>
  <c r="DX52" i="26"/>
  <c r="EB52" i="20"/>
  <c r="DX52" i="25"/>
  <c r="DL52" i="18"/>
  <c r="EB52" i="25"/>
  <c r="DR52" i="21"/>
  <c r="CP52" i="19"/>
  <c r="DU52" i="16"/>
  <c r="DV52" i="20"/>
  <c r="EB52" i="18"/>
  <c r="CY52" i="21"/>
  <c r="BD61" i="5"/>
  <c r="AV61" i="5"/>
  <c r="AN61" i="5"/>
  <c r="AF61" i="5"/>
  <c r="X61" i="5"/>
  <c r="P61" i="5"/>
  <c r="BC61" i="5"/>
  <c r="AU61" i="5"/>
  <c r="AM61" i="5"/>
  <c r="AE61" i="5"/>
  <c r="W61" i="5"/>
  <c r="O61" i="5"/>
  <c r="AY61" i="5"/>
  <c r="AQ61" i="5"/>
  <c r="AI61" i="5"/>
  <c r="AA61" i="5"/>
  <c r="S61" i="5"/>
  <c r="AX61" i="5"/>
  <c r="AP61" i="5"/>
  <c r="AH61" i="5"/>
  <c r="Z61" i="5"/>
  <c r="R61" i="5"/>
  <c r="BA61" i="5"/>
  <c r="AK61" i="5"/>
  <c r="U61" i="5"/>
  <c r="AZ61" i="5"/>
  <c r="AJ61" i="5"/>
  <c r="T61" i="5"/>
  <c r="AW61" i="5"/>
  <c r="AG61" i="5"/>
  <c r="Q61" i="5"/>
  <c r="AT61" i="5"/>
  <c r="AD61" i="5"/>
  <c r="N61" i="5"/>
  <c r="AS61" i="5"/>
  <c r="AC61" i="5"/>
  <c r="M61" i="5"/>
  <c r="AR61" i="5"/>
  <c r="AB61" i="5"/>
  <c r="L61" i="5"/>
  <c r="AO61" i="5"/>
  <c r="Y61" i="5"/>
  <c r="BB61" i="5"/>
  <c r="AL61" i="5"/>
  <c r="V61" i="5"/>
  <c r="DF52" i="20"/>
  <c r="CN52" i="21"/>
  <c r="AY61" i="2"/>
  <c r="R61" i="2"/>
  <c r="W61" i="2"/>
  <c r="AF61" i="2"/>
  <c r="DZ52" i="20"/>
  <c r="DG52" i="23"/>
  <c r="I61" i="2"/>
  <c r="K61" i="2"/>
  <c r="J61" i="2"/>
  <c r="DD52" i="24"/>
  <c r="CT52" i="19"/>
  <c r="CQ52" i="26"/>
  <c r="DY52" i="17"/>
  <c r="DG52" i="25"/>
  <c r="CV52" i="18"/>
  <c r="DQ52" i="21"/>
  <c r="AC61" i="9"/>
  <c r="S61" i="9"/>
  <c r="BB61" i="9"/>
  <c r="W61" i="9"/>
  <c r="AN61" i="9"/>
  <c r="DO52" i="19"/>
  <c r="DR52" i="18"/>
  <c r="DS52" i="26"/>
  <c r="DA52" i="22"/>
  <c r="DC52" i="23"/>
  <c r="DX52" i="17"/>
  <c r="CN52" i="18"/>
  <c r="DJ52" i="21"/>
  <c r="DO52" i="23"/>
  <c r="DK52" i="23"/>
  <c r="DN52" i="16"/>
  <c r="DU52" i="19"/>
  <c r="DV52" i="21"/>
  <c r="CW52" i="22"/>
  <c r="DV52" i="23"/>
  <c r="CP52" i="25"/>
  <c r="CW52" i="21"/>
  <c r="EC52" i="23"/>
  <c r="EA52" i="19"/>
  <c r="DD52" i="18"/>
  <c r="DN52" i="25"/>
  <c r="DA52" i="19"/>
  <c r="DW52" i="16"/>
  <c r="CX52" i="19"/>
  <c r="CP52" i="22"/>
  <c r="CW52" i="23"/>
  <c r="CX52" i="18"/>
  <c r="CR52" i="20"/>
  <c r="DJ52" i="25"/>
  <c r="AY61" i="8"/>
  <c r="AQ61" i="8"/>
  <c r="AI61" i="8"/>
  <c r="AA61" i="8"/>
  <c r="S61" i="8"/>
  <c r="AX61" i="8"/>
  <c r="AP61" i="8"/>
  <c r="AH61" i="8"/>
  <c r="Z61" i="8"/>
  <c r="R61" i="8"/>
  <c r="AW61" i="8"/>
  <c r="AO61" i="8"/>
  <c r="AG61" i="8"/>
  <c r="Y61" i="8"/>
  <c r="Q61" i="8"/>
  <c r="BD61" i="8"/>
  <c r="AV61" i="8"/>
  <c r="AN61" i="8"/>
  <c r="AF61" i="8"/>
  <c r="X61" i="8"/>
  <c r="P61" i="8"/>
  <c r="BC61" i="8"/>
  <c r="AU61" i="8"/>
  <c r="AM61" i="8"/>
  <c r="AE61" i="8"/>
  <c r="W61" i="8"/>
  <c r="O61" i="8"/>
  <c r="BB61" i="8"/>
  <c r="AT61" i="8"/>
  <c r="AL61" i="8"/>
  <c r="AD61" i="8"/>
  <c r="V61" i="8"/>
  <c r="N61" i="8"/>
  <c r="BA61" i="8"/>
  <c r="AS61" i="8"/>
  <c r="AK61" i="8"/>
  <c r="AC61" i="8"/>
  <c r="U61" i="8"/>
  <c r="M61" i="8"/>
  <c r="AZ61" i="8"/>
  <c r="AR61" i="8"/>
  <c r="AJ61" i="8"/>
  <c r="AB61" i="8"/>
  <c r="T61" i="8"/>
  <c r="L61" i="8"/>
  <c r="CZ52" i="25"/>
  <c r="DI52" i="19"/>
  <c r="DB52" i="24"/>
  <c r="DZ52" i="16"/>
  <c r="DB52" i="19"/>
  <c r="DO52" i="16"/>
  <c r="DG52" i="26"/>
  <c r="J61" i="7"/>
  <c r="K61" i="7"/>
  <c r="I61" i="7"/>
  <c r="DD52" i="22"/>
  <c r="DF52" i="16"/>
  <c r="DA52" i="17"/>
  <c r="DK52" i="19"/>
  <c r="DE52" i="25"/>
  <c r="DQ52" i="24"/>
  <c r="CU52" i="24"/>
  <c r="DY52" i="19"/>
  <c r="J61" i="13"/>
  <c r="K61" i="13"/>
  <c r="I61" i="13"/>
  <c r="DD52" i="26"/>
  <c r="CY52" i="22"/>
  <c r="DE52" i="24"/>
  <c r="DO52" i="22"/>
  <c r="CX52" i="20"/>
  <c r="CS52" i="24"/>
  <c r="EC52" i="16"/>
  <c r="V61" i="2"/>
  <c r="AH61" i="2"/>
  <c r="AM61" i="2"/>
  <c r="AN61" i="2"/>
  <c r="AZ61" i="2"/>
  <c r="DB52" i="16"/>
  <c r="EE52" i="24"/>
  <c r="DD52" i="16"/>
  <c r="DJ52" i="16"/>
  <c r="DG52" i="16"/>
  <c r="CQ52" i="18"/>
  <c r="EA52" i="24"/>
  <c r="CY52" i="20"/>
  <c r="DT52" i="26"/>
  <c r="CN52" i="26"/>
  <c r="EA52" i="23"/>
  <c r="CQ52" i="24"/>
  <c r="CP52" i="24"/>
  <c r="CT52" i="26"/>
  <c r="DZ52" i="19"/>
  <c r="DT52" i="18"/>
  <c r="ED52" i="26"/>
  <c r="AS61" i="9"/>
  <c r="AI61" i="9"/>
  <c r="L61" i="9"/>
  <c r="AE61" i="9"/>
  <c r="AV61" i="9"/>
  <c r="DH52" i="19"/>
  <c r="DG52" i="18"/>
  <c r="DW52" i="20"/>
  <c r="ED52" i="22"/>
  <c r="CQ52" i="20"/>
  <c r="DQ52" i="25"/>
  <c r="CU52" i="26"/>
  <c r="DS52" i="21"/>
  <c r="DH52" i="23"/>
  <c r="DS52" i="23"/>
  <c r="CT52" i="16"/>
  <c r="DD52" i="19"/>
  <c r="DE52" i="21"/>
  <c r="DF52" i="23"/>
  <c r="CQ52" i="17"/>
  <c r="CU52" i="18"/>
  <c r="DW52" i="21"/>
  <c r="CT52" i="23"/>
  <c r="DM52" i="20"/>
  <c r="DD52" i="21"/>
  <c r="ED52" i="25"/>
  <c r="DG52" i="21"/>
  <c r="CV52" i="16"/>
  <c r="DH52" i="24"/>
  <c r="DW52" i="26"/>
  <c r="CZ52" i="20"/>
  <c r="DT52" i="22"/>
  <c r="DR52" i="24"/>
  <c r="DM52" i="18"/>
  <c r="CS52" i="20"/>
  <c r="DC52" i="26"/>
  <c r="CO52" i="16"/>
  <c r="DQ52" i="19"/>
  <c r="DY52" i="18"/>
  <c r="EC52" i="21"/>
  <c r="DW52" i="17"/>
  <c r="CS52" i="18"/>
  <c r="EE52" i="26"/>
  <c r="CO52" i="26"/>
  <c r="DH52" i="21"/>
  <c r="CT52" i="18"/>
  <c r="EA52" i="16"/>
  <c r="DI52" i="20"/>
  <c r="DN52" i="18"/>
  <c r="DA52" i="18"/>
  <c r="DE52" i="20"/>
  <c r="CP52" i="18"/>
  <c r="CW52" i="25"/>
  <c r="DF52" i="21"/>
  <c r="DV52" i="25"/>
  <c r="CR52" i="21"/>
  <c r="N61" i="9"/>
  <c r="AY61" i="9"/>
  <c r="T61" i="9"/>
  <c r="AM61" i="9"/>
  <c r="BD61" i="9"/>
  <c r="DY52" i="23"/>
  <c r="DL52" i="20"/>
  <c r="DM52" i="22"/>
  <c r="CO52" i="21"/>
  <c r="DP52" i="26"/>
  <c r="CZ52" i="19"/>
  <c r="DO52" i="21"/>
  <c r="CQ52" i="22"/>
  <c r="EE52" i="23"/>
  <c r="ED52" i="16"/>
  <c r="DG52" i="20"/>
  <c r="CT52" i="21"/>
  <c r="DB52" i="23"/>
  <c r="EE52" i="25"/>
  <c r="DM52" i="19"/>
  <c r="DB52" i="22"/>
  <c r="DW52" i="23"/>
  <c r="CX52" i="22"/>
  <c r="DZ52" i="23"/>
  <c r="DB52" i="25"/>
  <c r="CO52" i="23"/>
  <c r="DL52" i="17"/>
  <c r="CP52" i="26"/>
  <c r="ED52" i="20"/>
  <c r="DQ52" i="23"/>
  <c r="DM52" i="26"/>
  <c r="CN52" i="20"/>
  <c r="CY52" i="19"/>
  <c r="EE52" i="19"/>
  <c r="K61" i="12"/>
  <c r="J61" i="12"/>
  <c r="I61" i="12"/>
  <c r="DX52" i="21"/>
  <c r="DT52" i="24"/>
  <c r="CN52" i="17"/>
  <c r="EB52" i="22"/>
  <c r="DF52" i="17"/>
  <c r="DA52" i="25"/>
  <c r="DI52" i="17"/>
  <c r="DH52" i="25"/>
  <c r="DU52" i="17"/>
  <c r="CU52" i="21"/>
  <c r="DC52" i="16"/>
  <c r="J61" i="10"/>
  <c r="DM52" i="16"/>
  <c r="CW52" i="24"/>
  <c r="DT52" i="16"/>
  <c r="CX52" i="24"/>
  <c r="AX61" i="10"/>
  <c r="AP61" i="10"/>
  <c r="AH61" i="10"/>
  <c r="Z61" i="10"/>
  <c r="R61" i="10"/>
  <c r="AW61" i="10"/>
  <c r="AO61" i="10"/>
  <c r="AG61" i="10"/>
  <c r="Y61" i="10"/>
  <c r="Q61" i="10"/>
  <c r="BD61" i="10"/>
  <c r="AV61" i="10"/>
  <c r="AN61" i="10"/>
  <c r="AF61" i="10"/>
  <c r="X61" i="10"/>
  <c r="P61" i="10"/>
  <c r="BB61" i="10"/>
  <c r="AT61" i="10"/>
  <c r="AL61" i="10"/>
  <c r="AD61" i="10"/>
  <c r="V61" i="10"/>
  <c r="N61" i="10"/>
  <c r="BA61" i="10"/>
  <c r="AS61" i="10"/>
  <c r="AK61" i="10"/>
  <c r="AC61" i="10"/>
  <c r="U61" i="10"/>
  <c r="M61" i="10"/>
  <c r="AZ61" i="10"/>
  <c r="AR61" i="10"/>
  <c r="AJ61" i="10"/>
  <c r="AB61" i="10"/>
  <c r="T61" i="10"/>
  <c r="L61" i="10"/>
  <c r="AY61" i="10"/>
  <c r="AQ61" i="10"/>
  <c r="AI61" i="10"/>
  <c r="AA61" i="10"/>
  <c r="S61" i="10"/>
  <c r="AE61" i="10"/>
  <c r="W61" i="10"/>
  <c r="O61" i="10"/>
  <c r="BC61" i="10"/>
  <c r="AU61" i="10"/>
  <c r="AM61" i="10"/>
  <c r="DF52" i="24"/>
  <c r="AX61" i="7"/>
  <c r="AP61" i="7"/>
  <c r="AH61" i="7"/>
  <c r="Z61" i="7"/>
  <c r="R61" i="7"/>
  <c r="BD61" i="7"/>
  <c r="AV61" i="7"/>
  <c r="AN61" i="7"/>
  <c r="AF61" i="7"/>
  <c r="X61" i="7"/>
  <c r="P61" i="7"/>
  <c r="AW61" i="7"/>
  <c r="AO61" i="7"/>
  <c r="AG61" i="7"/>
  <c r="Y61" i="7"/>
  <c r="Q61" i="7"/>
  <c r="BC61" i="7"/>
  <c r="AU61" i="7"/>
  <c r="AM61" i="7"/>
  <c r="AE61" i="7"/>
  <c r="W61" i="7"/>
  <c r="O61" i="7"/>
  <c r="BB61" i="7"/>
  <c r="AT61" i="7"/>
  <c r="AL61" i="7"/>
  <c r="AD61" i="7"/>
  <c r="V61" i="7"/>
  <c r="N61" i="7"/>
  <c r="BA61" i="7"/>
  <c r="AS61" i="7"/>
  <c r="AK61" i="7"/>
  <c r="AC61" i="7"/>
  <c r="U61" i="7"/>
  <c r="M61" i="7"/>
  <c r="AY61" i="7"/>
  <c r="AQ61" i="7"/>
  <c r="AI61" i="7"/>
  <c r="AA61" i="7"/>
  <c r="S61" i="7"/>
  <c r="AZ61" i="7"/>
  <c r="AR61" i="7"/>
  <c r="AJ61" i="7"/>
  <c r="AB61" i="7"/>
  <c r="T61" i="7"/>
  <c r="L61" i="7"/>
  <c r="DX52" i="16"/>
  <c r="CX52" i="23"/>
  <c r="DE52" i="23"/>
  <c r="DC52" i="20"/>
  <c r="Q61" i="2"/>
  <c r="BB61" i="2"/>
  <c r="AO61" i="2"/>
  <c r="AE61" i="2"/>
  <c r="BD61" i="2"/>
  <c r="U61" i="2"/>
  <c r="CU52" i="16"/>
  <c r="DX52" i="24"/>
  <c r="DL52" i="23"/>
  <c r="DQ52" i="20"/>
  <c r="EA52" i="25"/>
  <c r="CO52" i="18"/>
  <c r="EB52" i="24"/>
  <c r="DJ52" i="24"/>
  <c r="CR52" i="22"/>
  <c r="CY52" i="26"/>
  <c r="CN52" i="16"/>
  <c r="CX52" i="21"/>
  <c r="DP52" i="20"/>
  <c r="DJ52" i="17"/>
  <c r="DA52" i="20"/>
  <c r="Z61" i="9"/>
  <c r="AD61" i="9"/>
  <c r="U61" i="9"/>
  <c r="AU61" i="9"/>
  <c r="Q61" i="9"/>
  <c r="CN52" i="24"/>
  <c r="DR52" i="26"/>
  <c r="DI52" i="21"/>
  <c r="DG52" i="22"/>
  <c r="EE52" i="22"/>
  <c r="EC52" i="17"/>
  <c r="EC52" i="19"/>
  <c r="DR52" i="22"/>
  <c r="DT52" i="23"/>
  <c r="DO52" i="17"/>
  <c r="DO52" i="24"/>
  <c r="CP52" i="20"/>
  <c r="DC52" i="21"/>
  <c r="DC52" i="19"/>
  <c r="DA52" i="26"/>
  <c r="DF52" i="19"/>
  <c r="DX52" i="22"/>
  <c r="EF52" i="23"/>
  <c r="DU52" i="23"/>
  <c r="CX52" i="16"/>
  <c r="DZ52" i="25"/>
  <c r="DD52" i="25"/>
  <c r="DY52" i="16"/>
  <c r="DP52" i="17"/>
  <c r="DK52" i="26"/>
  <c r="DD52" i="20"/>
  <c r="DI52" i="23"/>
  <c r="CZ52" i="17"/>
  <c r="DF52" i="26"/>
  <c r="DJ52" i="20"/>
  <c r="DN52" i="19"/>
  <c r="CR52" i="19"/>
  <c r="AL62" i="9"/>
  <c r="AL6" i="9" s="1"/>
  <c r="CQ52" i="25"/>
  <c r="K61" i="4"/>
  <c r="I61" i="4"/>
  <c r="J61" i="4"/>
  <c r="DT52" i="17"/>
  <c r="DW52" i="24"/>
  <c r="ED52" i="24"/>
  <c r="DA52" i="16"/>
  <c r="DH52" i="16"/>
  <c r="DD52" i="17"/>
  <c r="DX52" i="20"/>
  <c r="CV52" i="25"/>
  <c r="DB52" i="26"/>
  <c r="CR52" i="17"/>
  <c r="CR52" i="16"/>
  <c r="CT52" i="25"/>
  <c r="CU52" i="17"/>
  <c r="BB61" i="3"/>
  <c r="AT61" i="3"/>
  <c r="AL61" i="3"/>
  <c r="AD61" i="3"/>
  <c r="V61" i="3"/>
  <c r="N61" i="3"/>
  <c r="BA61" i="3"/>
  <c r="AS61" i="3"/>
  <c r="AK61" i="3"/>
  <c r="AC61" i="3"/>
  <c r="U61" i="3"/>
  <c r="M61" i="3"/>
  <c r="AW61" i="3"/>
  <c r="AO61" i="3"/>
  <c r="AG61" i="3"/>
  <c r="Y61" i="3"/>
  <c r="Q61" i="3"/>
  <c r="BD61" i="3"/>
  <c r="AV61" i="3"/>
  <c r="AN61" i="3"/>
  <c r="AF61" i="3"/>
  <c r="X61" i="3"/>
  <c r="P61" i="3"/>
  <c r="AQ61" i="3"/>
  <c r="AA61" i="3"/>
  <c r="Z61" i="3"/>
  <c r="BC61" i="3"/>
  <c r="AM61" i="3"/>
  <c r="W61" i="3"/>
  <c r="AR61" i="3"/>
  <c r="AB61" i="3"/>
  <c r="L61" i="3"/>
  <c r="AP61" i="3"/>
  <c r="AZ61" i="3"/>
  <c r="AJ61" i="3"/>
  <c r="T61" i="3"/>
  <c r="AY61" i="3"/>
  <c r="AI61" i="3"/>
  <c r="S61" i="3"/>
  <c r="AX61" i="3"/>
  <c r="AH61" i="3"/>
  <c r="R61" i="3"/>
  <c r="AU61" i="3"/>
  <c r="AE61" i="3"/>
  <c r="O61" i="3"/>
  <c r="DJ52" i="19"/>
  <c r="CV52" i="21"/>
  <c r="BA61" i="12"/>
  <c r="AS61" i="12"/>
  <c r="AK61" i="12"/>
  <c r="AC61" i="12"/>
  <c r="U61" i="12"/>
  <c r="M61" i="12"/>
  <c r="AZ61" i="12"/>
  <c r="AR61" i="12"/>
  <c r="AJ61" i="12"/>
  <c r="AB61" i="12"/>
  <c r="T61" i="12"/>
  <c r="L61" i="12"/>
  <c r="AY61" i="12"/>
  <c r="AQ61" i="12"/>
  <c r="AI61" i="12"/>
  <c r="AA61" i="12"/>
  <c r="S61" i="12"/>
  <c r="AX61" i="12"/>
  <c r="AP61" i="12"/>
  <c r="AH61" i="12"/>
  <c r="Z61" i="12"/>
  <c r="R61" i="12"/>
  <c r="AW61" i="12"/>
  <c r="AO61" i="12"/>
  <c r="AG61" i="12"/>
  <c r="Y61" i="12"/>
  <c r="Q61" i="12"/>
  <c r="BD61" i="12"/>
  <c r="AV61" i="12"/>
  <c r="AN61" i="12"/>
  <c r="AF61" i="12"/>
  <c r="X61" i="12"/>
  <c r="P61" i="12"/>
  <c r="BC61" i="12"/>
  <c r="AU61" i="12"/>
  <c r="AM61" i="12"/>
  <c r="AE61" i="12"/>
  <c r="W61" i="12"/>
  <c r="O61" i="12"/>
  <c r="BB61" i="12"/>
  <c r="AT61" i="12"/>
  <c r="AL61" i="12"/>
  <c r="AD61" i="12"/>
  <c r="V61" i="12"/>
  <c r="N61" i="12"/>
  <c r="DY52" i="24"/>
  <c r="CW52" i="16"/>
  <c r="DV52" i="24"/>
  <c r="AG61" i="2"/>
  <c r="Y61" i="2"/>
  <c r="AA61" i="2"/>
  <c r="AU61" i="2"/>
  <c r="L61" i="2"/>
  <c r="DK52" i="16"/>
  <c r="EF52" i="17"/>
  <c r="DV52" i="26"/>
  <c r="DK52" i="24"/>
  <c r="EB52" i="16"/>
  <c r="ED52" i="18"/>
  <c r="DV52" i="17"/>
  <c r="CZ52" i="16"/>
  <c r="DJ52" i="23"/>
  <c r="DI52" i="18"/>
  <c r="EC52" i="22"/>
  <c r="DL52" i="16"/>
  <c r="EF52" i="26"/>
  <c r="CS52" i="25"/>
  <c r="AP61" i="9"/>
  <c r="AT61" i="9"/>
  <c r="AK61" i="9"/>
  <c r="AJ61" i="9"/>
  <c r="BC61" i="9"/>
  <c r="CX52" i="17"/>
  <c r="CS52" i="26"/>
  <c r="DZ52" i="21"/>
  <c r="CV52" i="22"/>
  <c r="DD52" i="23"/>
  <c r="DN52" i="17"/>
  <c r="DL52" i="19"/>
  <c r="CS52" i="22"/>
  <c r="CR52" i="23"/>
  <c r="DK52" i="18"/>
  <c r="EC52" i="24"/>
  <c r="DK52" i="20"/>
  <c r="DL52" i="21"/>
  <c r="CW52" i="20"/>
  <c r="DN52" i="20"/>
  <c r="EC52" i="20"/>
  <c r="DF52" i="22"/>
  <c r="EF52" i="18"/>
  <c r="ED52" i="23"/>
  <c r="DA52" i="24"/>
  <c r="CN52" i="25"/>
  <c r="EB52" i="19"/>
  <c r="DL52" i="24"/>
  <c r="DF52" i="18"/>
  <c r="DI52" i="26"/>
  <c r="DU52" i="20"/>
  <c r="DP52" i="25"/>
  <c r="DR52" i="17"/>
  <c r="DX52" i="19"/>
  <c r="CP52" i="21"/>
  <c r="DS52" i="22"/>
  <c r="Y62" i="9" l="1"/>
  <c r="Y6" i="9" s="1"/>
  <c r="AX62" i="9"/>
  <c r="AX6" i="9" s="1"/>
  <c r="AY62" i="8"/>
  <c r="AY6" i="8" s="1"/>
  <c r="AG62" i="9"/>
  <c r="AG6" i="9" s="1"/>
  <c r="AS62" i="9"/>
  <c r="AS6" i="9" s="1"/>
  <c r="AR62" i="9"/>
  <c r="AR6" i="9" s="1"/>
  <c r="P62" i="9"/>
  <c r="P6" i="9" s="1"/>
  <c r="BB62" i="13"/>
  <c r="BB6" i="13" s="1"/>
  <c r="AT62" i="13"/>
  <c r="AT6" i="13" s="1"/>
  <c r="AL62" i="13"/>
  <c r="AL6" i="13" s="1"/>
  <c r="AD62" i="13"/>
  <c r="AD6" i="13" s="1"/>
  <c r="V62" i="13"/>
  <c r="V6" i="13" s="1"/>
  <c r="N62" i="13"/>
  <c r="N6" i="13" s="1"/>
  <c r="BA62" i="13"/>
  <c r="BA6" i="13" s="1"/>
  <c r="AS62" i="13"/>
  <c r="AS6" i="13" s="1"/>
  <c r="AK62" i="13"/>
  <c r="AK6" i="13" s="1"/>
  <c r="AC62" i="13"/>
  <c r="AC6" i="13" s="1"/>
  <c r="U62" i="13"/>
  <c r="U6" i="13" s="1"/>
  <c r="M62" i="13"/>
  <c r="M6" i="13" s="1"/>
  <c r="AZ62" i="13"/>
  <c r="AZ6" i="13" s="1"/>
  <c r="AR62" i="13"/>
  <c r="AR6" i="13" s="1"/>
  <c r="AJ62" i="13"/>
  <c r="AJ6" i="13" s="1"/>
  <c r="AB62" i="13"/>
  <c r="AB6" i="13" s="1"/>
  <c r="T62" i="13"/>
  <c r="T6" i="13" s="1"/>
  <c r="L62" i="13"/>
  <c r="L6" i="13" s="1"/>
  <c r="AY62" i="13"/>
  <c r="AY6" i="13" s="1"/>
  <c r="AQ62" i="13"/>
  <c r="AQ6" i="13" s="1"/>
  <c r="AI62" i="13"/>
  <c r="AI6" i="13" s="1"/>
  <c r="AA62" i="13"/>
  <c r="AA6" i="13" s="1"/>
  <c r="S62" i="13"/>
  <c r="S6" i="13" s="1"/>
  <c r="AX62" i="13"/>
  <c r="AX6" i="13" s="1"/>
  <c r="AP62" i="13"/>
  <c r="AP6" i="13" s="1"/>
  <c r="AH62" i="13"/>
  <c r="AH6" i="13" s="1"/>
  <c r="Z62" i="13"/>
  <c r="Z6" i="13" s="1"/>
  <c r="R62" i="13"/>
  <c r="R6" i="13" s="1"/>
  <c r="AW62" i="13"/>
  <c r="AW6" i="13" s="1"/>
  <c r="AO62" i="13"/>
  <c r="AO6" i="13" s="1"/>
  <c r="AG62" i="13"/>
  <c r="AG6" i="13" s="1"/>
  <c r="Y62" i="13"/>
  <c r="Y6" i="13" s="1"/>
  <c r="Q62" i="13"/>
  <c r="Q6" i="13" s="1"/>
  <c r="BD62" i="13"/>
  <c r="BD6" i="13" s="1"/>
  <c r="AV62" i="13"/>
  <c r="AV6" i="13" s="1"/>
  <c r="AN62" i="13"/>
  <c r="AN6" i="13" s="1"/>
  <c r="AF62" i="13"/>
  <c r="AF6" i="13" s="1"/>
  <c r="X62" i="13"/>
  <c r="X6" i="13" s="1"/>
  <c r="P62" i="13"/>
  <c r="P6" i="13" s="1"/>
  <c r="BC62" i="13"/>
  <c r="BC6" i="13" s="1"/>
  <c r="AU62" i="13"/>
  <c r="AU6" i="13" s="1"/>
  <c r="AM62" i="13"/>
  <c r="AM6" i="13" s="1"/>
  <c r="AE62" i="13"/>
  <c r="AE6" i="13" s="1"/>
  <c r="W62" i="13"/>
  <c r="W6" i="13" s="1"/>
  <c r="O62" i="13"/>
  <c r="O6" i="13" s="1"/>
  <c r="J62" i="2"/>
  <c r="K62" i="2"/>
  <c r="I62" i="2"/>
  <c r="AZ62" i="8"/>
  <c r="AZ6" i="8" s="1"/>
  <c r="V62" i="8"/>
  <c r="V6" i="8" s="1"/>
  <c r="AM62" i="8"/>
  <c r="AM6" i="8" s="1"/>
  <c r="BD62" i="8"/>
  <c r="BD6" i="8" s="1"/>
  <c r="AH62" i="8"/>
  <c r="AH6" i="8" s="1"/>
  <c r="BA62" i="12"/>
  <c r="BA6" i="12" s="1"/>
  <c r="AS62" i="12"/>
  <c r="AS6" i="12" s="1"/>
  <c r="AK62" i="12"/>
  <c r="AK6" i="12" s="1"/>
  <c r="AC62" i="12"/>
  <c r="AC6" i="12" s="1"/>
  <c r="U62" i="12"/>
  <c r="U6" i="12" s="1"/>
  <c r="M62" i="12"/>
  <c r="M6" i="12" s="1"/>
  <c r="AZ62" i="12"/>
  <c r="AZ6" i="12" s="1"/>
  <c r="AR62" i="12"/>
  <c r="AR6" i="12" s="1"/>
  <c r="AJ62" i="12"/>
  <c r="AJ6" i="12" s="1"/>
  <c r="AB62" i="12"/>
  <c r="AB6" i="12" s="1"/>
  <c r="T62" i="12"/>
  <c r="T6" i="12" s="1"/>
  <c r="L62" i="12"/>
  <c r="L6" i="12" s="1"/>
  <c r="AY62" i="12"/>
  <c r="AY6" i="12" s="1"/>
  <c r="AQ62" i="12"/>
  <c r="AQ6" i="12" s="1"/>
  <c r="AI62" i="12"/>
  <c r="AI6" i="12" s="1"/>
  <c r="AA62" i="12"/>
  <c r="AA6" i="12" s="1"/>
  <c r="S62" i="12"/>
  <c r="S6" i="12" s="1"/>
  <c r="AX62" i="12"/>
  <c r="AX6" i="12" s="1"/>
  <c r="AP62" i="12"/>
  <c r="AP6" i="12" s="1"/>
  <c r="AH62" i="12"/>
  <c r="AH6" i="12" s="1"/>
  <c r="Z62" i="12"/>
  <c r="Z6" i="12" s="1"/>
  <c r="R62" i="12"/>
  <c r="R6" i="12" s="1"/>
  <c r="AW62" i="12"/>
  <c r="AW6" i="12" s="1"/>
  <c r="AO62" i="12"/>
  <c r="AO6" i="12" s="1"/>
  <c r="AG62" i="12"/>
  <c r="AG6" i="12" s="1"/>
  <c r="Y62" i="12"/>
  <c r="Y6" i="12" s="1"/>
  <c r="Q62" i="12"/>
  <c r="Q6" i="12" s="1"/>
  <c r="BD62" i="12"/>
  <c r="BD6" i="12" s="1"/>
  <c r="AV62" i="12"/>
  <c r="AV6" i="12" s="1"/>
  <c r="AN62" i="12"/>
  <c r="AN6" i="12" s="1"/>
  <c r="AF62" i="12"/>
  <c r="AF6" i="12" s="1"/>
  <c r="X62" i="12"/>
  <c r="X6" i="12" s="1"/>
  <c r="P62" i="12"/>
  <c r="P6" i="12" s="1"/>
  <c r="BC62" i="12"/>
  <c r="BC6" i="12" s="1"/>
  <c r="AU62" i="12"/>
  <c r="AU6" i="12" s="1"/>
  <c r="AM62" i="12"/>
  <c r="AM6" i="12" s="1"/>
  <c r="AE62" i="12"/>
  <c r="AE6" i="12" s="1"/>
  <c r="W62" i="12"/>
  <c r="W6" i="12" s="1"/>
  <c r="O62" i="12"/>
  <c r="O6" i="12" s="1"/>
  <c r="BB62" i="12"/>
  <c r="BB6" i="12" s="1"/>
  <c r="AT62" i="12"/>
  <c r="AT6" i="12" s="1"/>
  <c r="AL62" i="12"/>
  <c r="AL6" i="12" s="1"/>
  <c r="AD62" i="12"/>
  <c r="AD6" i="12" s="1"/>
  <c r="V62" i="12"/>
  <c r="V6" i="12" s="1"/>
  <c r="N62" i="12"/>
  <c r="N6" i="12" s="1"/>
  <c r="S62" i="9"/>
  <c r="S6" i="9" s="1"/>
  <c r="BB62" i="9"/>
  <c r="BB6" i="9" s="1"/>
  <c r="N62" i="9"/>
  <c r="N6" i="9" s="1"/>
  <c r="AZ62" i="9"/>
  <c r="AZ6" i="9" s="1"/>
  <c r="X62" i="9"/>
  <c r="X6" i="9" s="1"/>
  <c r="AO62" i="9"/>
  <c r="AO6" i="9" s="1"/>
  <c r="BB62" i="3"/>
  <c r="BB6" i="3" s="1"/>
  <c r="AT62" i="3"/>
  <c r="AT6" i="3" s="1"/>
  <c r="AL62" i="3"/>
  <c r="AL6" i="3" s="1"/>
  <c r="AD62" i="3"/>
  <c r="AD6" i="3" s="1"/>
  <c r="V62" i="3"/>
  <c r="V6" i="3" s="1"/>
  <c r="N62" i="3"/>
  <c r="N6" i="3" s="1"/>
  <c r="BA62" i="3"/>
  <c r="BA6" i="3" s="1"/>
  <c r="AS62" i="3"/>
  <c r="AS6" i="3" s="1"/>
  <c r="AK62" i="3"/>
  <c r="AK6" i="3" s="1"/>
  <c r="AC62" i="3"/>
  <c r="AC6" i="3" s="1"/>
  <c r="U62" i="3"/>
  <c r="U6" i="3" s="1"/>
  <c r="M62" i="3"/>
  <c r="M6" i="3" s="1"/>
  <c r="AW62" i="3"/>
  <c r="AW6" i="3" s="1"/>
  <c r="AO62" i="3"/>
  <c r="AO6" i="3" s="1"/>
  <c r="AG62" i="3"/>
  <c r="AG6" i="3" s="1"/>
  <c r="Y62" i="3"/>
  <c r="Y6" i="3" s="1"/>
  <c r="Q62" i="3"/>
  <c r="Q6" i="3" s="1"/>
  <c r="BD62" i="3"/>
  <c r="BD6" i="3" s="1"/>
  <c r="AV62" i="3"/>
  <c r="AV6" i="3" s="1"/>
  <c r="AN62" i="3"/>
  <c r="AN6" i="3" s="1"/>
  <c r="AF62" i="3"/>
  <c r="AF6" i="3" s="1"/>
  <c r="X62" i="3"/>
  <c r="X6" i="3" s="1"/>
  <c r="P62" i="3"/>
  <c r="P6" i="3" s="1"/>
  <c r="AY62" i="3"/>
  <c r="AY6" i="3" s="1"/>
  <c r="AI62" i="3"/>
  <c r="AI6" i="3" s="1"/>
  <c r="S62" i="3"/>
  <c r="S6" i="3" s="1"/>
  <c r="R62" i="3"/>
  <c r="R6" i="3" s="1"/>
  <c r="AU62" i="3"/>
  <c r="AU6" i="3" s="1"/>
  <c r="AE62" i="3"/>
  <c r="AE6" i="3" s="1"/>
  <c r="O62" i="3"/>
  <c r="O6" i="3" s="1"/>
  <c r="AZ62" i="3"/>
  <c r="AZ6" i="3" s="1"/>
  <c r="AJ62" i="3"/>
  <c r="AJ6" i="3" s="1"/>
  <c r="T62" i="3"/>
  <c r="T6" i="3" s="1"/>
  <c r="AX62" i="3"/>
  <c r="AX6" i="3" s="1"/>
  <c r="AH62" i="3"/>
  <c r="AH6" i="3" s="1"/>
  <c r="AR62" i="3"/>
  <c r="AR6" i="3" s="1"/>
  <c r="AB62" i="3"/>
  <c r="AB6" i="3" s="1"/>
  <c r="L62" i="3"/>
  <c r="L6" i="3" s="1"/>
  <c r="AQ62" i="3"/>
  <c r="AQ6" i="3" s="1"/>
  <c r="AA62" i="3"/>
  <c r="AA6" i="3" s="1"/>
  <c r="AP62" i="3"/>
  <c r="AP6" i="3" s="1"/>
  <c r="Z62" i="3"/>
  <c r="Z6" i="3" s="1"/>
  <c r="BC62" i="3"/>
  <c r="BC6" i="3" s="1"/>
  <c r="AM62" i="3"/>
  <c r="AM6" i="3" s="1"/>
  <c r="W62" i="3"/>
  <c r="W6" i="3" s="1"/>
  <c r="AW62" i="6"/>
  <c r="AW6" i="6" s="1"/>
  <c r="AO62" i="6"/>
  <c r="AO6" i="6" s="1"/>
  <c r="AG62" i="6"/>
  <c r="AG6" i="6" s="1"/>
  <c r="Y62" i="6"/>
  <c r="Y6" i="6" s="1"/>
  <c r="Q62" i="6"/>
  <c r="Q6" i="6" s="1"/>
  <c r="BD62" i="6"/>
  <c r="BD6" i="6" s="1"/>
  <c r="AV62" i="6"/>
  <c r="AV6" i="6" s="1"/>
  <c r="AN62" i="6"/>
  <c r="AN6" i="6" s="1"/>
  <c r="AF62" i="6"/>
  <c r="AF6" i="6" s="1"/>
  <c r="X62" i="6"/>
  <c r="X6" i="6" s="1"/>
  <c r="P62" i="6"/>
  <c r="P6" i="6" s="1"/>
  <c r="BC62" i="6"/>
  <c r="BC6" i="6" s="1"/>
  <c r="AU62" i="6"/>
  <c r="AU6" i="6" s="1"/>
  <c r="AM62" i="6"/>
  <c r="AM6" i="6" s="1"/>
  <c r="AE62" i="6"/>
  <c r="AE6" i="6" s="1"/>
  <c r="W62" i="6"/>
  <c r="W6" i="6" s="1"/>
  <c r="O62" i="6"/>
  <c r="O6" i="6" s="1"/>
  <c r="BB62" i="6"/>
  <c r="BB6" i="6" s="1"/>
  <c r="AT62" i="6"/>
  <c r="AT6" i="6" s="1"/>
  <c r="AL62" i="6"/>
  <c r="AL6" i="6" s="1"/>
  <c r="AD62" i="6"/>
  <c r="AD6" i="6" s="1"/>
  <c r="V62" i="6"/>
  <c r="V6" i="6" s="1"/>
  <c r="N62" i="6"/>
  <c r="N6" i="6" s="1"/>
  <c r="BA62" i="6"/>
  <c r="BA6" i="6" s="1"/>
  <c r="AS62" i="6"/>
  <c r="AS6" i="6" s="1"/>
  <c r="AK62" i="6"/>
  <c r="AK6" i="6" s="1"/>
  <c r="AC62" i="6"/>
  <c r="AC6" i="6" s="1"/>
  <c r="U62" i="6"/>
  <c r="U6" i="6" s="1"/>
  <c r="M62" i="6"/>
  <c r="M6" i="6" s="1"/>
  <c r="AZ62" i="6"/>
  <c r="AZ6" i="6" s="1"/>
  <c r="AR62" i="6"/>
  <c r="AR6" i="6" s="1"/>
  <c r="AJ62" i="6"/>
  <c r="AJ6" i="6" s="1"/>
  <c r="AB62" i="6"/>
  <c r="AB6" i="6" s="1"/>
  <c r="T62" i="6"/>
  <c r="T6" i="6" s="1"/>
  <c r="L62" i="6"/>
  <c r="L6" i="6" s="1"/>
  <c r="AY62" i="6"/>
  <c r="AY6" i="6" s="1"/>
  <c r="AQ62" i="6"/>
  <c r="AQ6" i="6" s="1"/>
  <c r="AI62" i="6"/>
  <c r="AI6" i="6" s="1"/>
  <c r="AA62" i="6"/>
  <c r="AA6" i="6" s="1"/>
  <c r="S62" i="6"/>
  <c r="S6" i="6" s="1"/>
  <c r="AH62" i="6"/>
  <c r="AH6" i="6" s="1"/>
  <c r="Z62" i="6"/>
  <c r="Z6" i="6" s="1"/>
  <c r="R62" i="6"/>
  <c r="R6" i="6" s="1"/>
  <c r="AX62" i="6"/>
  <c r="AX6" i="6" s="1"/>
  <c r="AP62" i="6"/>
  <c r="AP6" i="6" s="1"/>
  <c r="M62" i="8"/>
  <c r="M6" i="8" s="1"/>
  <c r="AD62" i="8"/>
  <c r="AD6" i="8" s="1"/>
  <c r="AU62" i="8"/>
  <c r="AU6" i="8" s="1"/>
  <c r="Q62" i="8"/>
  <c r="Q6" i="8" s="1"/>
  <c r="AP62" i="8"/>
  <c r="AP6" i="8" s="1"/>
  <c r="AI62" i="9"/>
  <c r="AI6" i="9" s="1"/>
  <c r="Z62" i="9"/>
  <c r="Z6" i="9" s="1"/>
  <c r="AD62" i="9"/>
  <c r="AD6" i="9" s="1"/>
  <c r="O62" i="9"/>
  <c r="O6" i="9" s="1"/>
  <c r="AF62" i="9"/>
  <c r="AF6" i="9" s="1"/>
  <c r="AW62" i="9"/>
  <c r="AW6" i="9" s="1"/>
  <c r="AX62" i="10"/>
  <c r="AX6" i="10" s="1"/>
  <c r="AP62" i="10"/>
  <c r="AP6" i="10" s="1"/>
  <c r="AH62" i="10"/>
  <c r="AH6" i="10" s="1"/>
  <c r="Z62" i="10"/>
  <c r="Z6" i="10" s="1"/>
  <c r="R62" i="10"/>
  <c r="R6" i="10" s="1"/>
  <c r="AW62" i="10"/>
  <c r="AW6" i="10" s="1"/>
  <c r="AO62" i="10"/>
  <c r="AO6" i="10" s="1"/>
  <c r="AG62" i="10"/>
  <c r="AG6" i="10" s="1"/>
  <c r="Y62" i="10"/>
  <c r="Y6" i="10" s="1"/>
  <c r="Q62" i="10"/>
  <c r="Q6" i="10" s="1"/>
  <c r="BD62" i="10"/>
  <c r="BD6" i="10" s="1"/>
  <c r="AV62" i="10"/>
  <c r="AV6" i="10" s="1"/>
  <c r="AN62" i="10"/>
  <c r="AN6" i="10" s="1"/>
  <c r="AF62" i="10"/>
  <c r="AF6" i="10" s="1"/>
  <c r="X62" i="10"/>
  <c r="X6" i="10" s="1"/>
  <c r="P62" i="10"/>
  <c r="P6" i="10" s="1"/>
  <c r="BB62" i="10"/>
  <c r="BB6" i="10" s="1"/>
  <c r="AT62" i="10"/>
  <c r="AT6" i="10" s="1"/>
  <c r="AL62" i="10"/>
  <c r="AL6" i="10" s="1"/>
  <c r="AD62" i="10"/>
  <c r="AD6" i="10" s="1"/>
  <c r="V62" i="10"/>
  <c r="V6" i="10" s="1"/>
  <c r="N62" i="10"/>
  <c r="N6" i="10" s="1"/>
  <c r="BA62" i="10"/>
  <c r="BA6" i="10" s="1"/>
  <c r="AS62" i="10"/>
  <c r="AS6" i="10" s="1"/>
  <c r="AK62" i="10"/>
  <c r="AK6" i="10" s="1"/>
  <c r="AC62" i="10"/>
  <c r="AC6" i="10" s="1"/>
  <c r="U62" i="10"/>
  <c r="U6" i="10" s="1"/>
  <c r="M62" i="10"/>
  <c r="M6" i="10" s="1"/>
  <c r="AZ62" i="10"/>
  <c r="AZ6" i="10" s="1"/>
  <c r="AR62" i="10"/>
  <c r="AR6" i="10" s="1"/>
  <c r="AJ62" i="10"/>
  <c r="AJ6" i="10" s="1"/>
  <c r="AB62" i="10"/>
  <c r="AB6" i="10" s="1"/>
  <c r="T62" i="10"/>
  <c r="T6" i="10" s="1"/>
  <c r="L62" i="10"/>
  <c r="L6" i="10" s="1"/>
  <c r="AY62" i="10"/>
  <c r="AY6" i="10" s="1"/>
  <c r="AQ62" i="10"/>
  <c r="AQ6" i="10" s="1"/>
  <c r="AI62" i="10"/>
  <c r="AI6" i="10" s="1"/>
  <c r="AA62" i="10"/>
  <c r="AA6" i="10" s="1"/>
  <c r="S62" i="10"/>
  <c r="S6" i="10" s="1"/>
  <c r="AM62" i="10"/>
  <c r="AM6" i="10" s="1"/>
  <c r="AE62" i="10"/>
  <c r="AE6" i="10" s="1"/>
  <c r="W62" i="10"/>
  <c r="W6" i="10" s="1"/>
  <c r="O62" i="10"/>
  <c r="O6" i="10" s="1"/>
  <c r="BC62" i="10"/>
  <c r="BC6" i="10" s="1"/>
  <c r="AU62" i="10"/>
  <c r="AU6" i="10" s="1"/>
  <c r="AX62" i="7"/>
  <c r="AX6" i="7" s="1"/>
  <c r="AP62" i="7"/>
  <c r="AP6" i="7" s="1"/>
  <c r="AH62" i="7"/>
  <c r="AH6" i="7" s="1"/>
  <c r="Z62" i="7"/>
  <c r="Z6" i="7" s="1"/>
  <c r="R62" i="7"/>
  <c r="R6" i="7" s="1"/>
  <c r="BD62" i="7"/>
  <c r="BD6" i="7" s="1"/>
  <c r="AV62" i="7"/>
  <c r="AV6" i="7" s="1"/>
  <c r="AN62" i="7"/>
  <c r="AN6" i="7" s="1"/>
  <c r="AF62" i="7"/>
  <c r="AF6" i="7" s="1"/>
  <c r="X62" i="7"/>
  <c r="X6" i="7" s="1"/>
  <c r="P62" i="7"/>
  <c r="P6" i="7" s="1"/>
  <c r="AW62" i="7"/>
  <c r="AW6" i="7" s="1"/>
  <c r="AO62" i="7"/>
  <c r="AO6" i="7" s="1"/>
  <c r="AG62" i="7"/>
  <c r="AG6" i="7" s="1"/>
  <c r="Y62" i="7"/>
  <c r="Y6" i="7" s="1"/>
  <c r="Q62" i="7"/>
  <c r="Q6" i="7" s="1"/>
  <c r="BC62" i="7"/>
  <c r="BC6" i="7" s="1"/>
  <c r="AU62" i="7"/>
  <c r="AU6" i="7" s="1"/>
  <c r="AM62" i="7"/>
  <c r="AM6" i="7" s="1"/>
  <c r="AE62" i="7"/>
  <c r="AE6" i="7" s="1"/>
  <c r="W62" i="7"/>
  <c r="W6" i="7" s="1"/>
  <c r="O62" i="7"/>
  <c r="O6" i="7" s="1"/>
  <c r="BB62" i="7"/>
  <c r="BB6" i="7" s="1"/>
  <c r="AT62" i="7"/>
  <c r="AT6" i="7" s="1"/>
  <c r="AL62" i="7"/>
  <c r="AL6" i="7" s="1"/>
  <c r="AD62" i="7"/>
  <c r="AD6" i="7" s="1"/>
  <c r="V62" i="7"/>
  <c r="V6" i="7" s="1"/>
  <c r="N62" i="7"/>
  <c r="N6" i="7" s="1"/>
  <c r="BA62" i="7"/>
  <c r="BA6" i="7" s="1"/>
  <c r="AS62" i="7"/>
  <c r="AS6" i="7" s="1"/>
  <c r="AK62" i="7"/>
  <c r="AK6" i="7" s="1"/>
  <c r="AC62" i="7"/>
  <c r="AC6" i="7" s="1"/>
  <c r="U62" i="7"/>
  <c r="U6" i="7" s="1"/>
  <c r="M62" i="7"/>
  <c r="M6" i="7" s="1"/>
  <c r="AY62" i="7"/>
  <c r="AY6" i="7" s="1"/>
  <c r="AQ62" i="7"/>
  <c r="AQ6" i="7" s="1"/>
  <c r="AI62" i="7"/>
  <c r="AI6" i="7" s="1"/>
  <c r="AA62" i="7"/>
  <c r="AA6" i="7" s="1"/>
  <c r="S62" i="7"/>
  <c r="S6" i="7" s="1"/>
  <c r="AZ62" i="7"/>
  <c r="AZ6" i="7" s="1"/>
  <c r="AR62" i="7"/>
  <c r="AR6" i="7" s="1"/>
  <c r="AJ62" i="7"/>
  <c r="AJ6" i="7" s="1"/>
  <c r="AB62" i="7"/>
  <c r="AB6" i="7" s="1"/>
  <c r="T62" i="7"/>
  <c r="T6" i="7" s="1"/>
  <c r="L62" i="7"/>
  <c r="L6" i="7" s="1"/>
  <c r="BD62" i="5"/>
  <c r="BD6" i="5" s="1"/>
  <c r="AV62" i="5"/>
  <c r="AV6" i="5" s="1"/>
  <c r="AN62" i="5"/>
  <c r="AN6" i="5" s="1"/>
  <c r="AF62" i="5"/>
  <c r="AF6" i="5" s="1"/>
  <c r="X62" i="5"/>
  <c r="X6" i="5" s="1"/>
  <c r="P62" i="5"/>
  <c r="P6" i="5" s="1"/>
  <c r="BC62" i="5"/>
  <c r="BC6" i="5" s="1"/>
  <c r="AU62" i="5"/>
  <c r="AU6" i="5" s="1"/>
  <c r="AM62" i="5"/>
  <c r="AM6" i="5" s="1"/>
  <c r="AE62" i="5"/>
  <c r="AE6" i="5" s="1"/>
  <c r="W62" i="5"/>
  <c r="W6" i="5" s="1"/>
  <c r="O62" i="5"/>
  <c r="O6" i="5" s="1"/>
  <c r="AY62" i="5"/>
  <c r="AY6" i="5" s="1"/>
  <c r="AQ62" i="5"/>
  <c r="AQ6" i="5" s="1"/>
  <c r="AI62" i="5"/>
  <c r="AI6" i="5" s="1"/>
  <c r="AA62" i="5"/>
  <c r="AA6" i="5" s="1"/>
  <c r="S62" i="5"/>
  <c r="S6" i="5" s="1"/>
  <c r="AX62" i="5"/>
  <c r="AX6" i="5" s="1"/>
  <c r="AP62" i="5"/>
  <c r="AP6" i="5" s="1"/>
  <c r="AH62" i="5"/>
  <c r="AH6" i="5" s="1"/>
  <c r="Z62" i="5"/>
  <c r="Z6" i="5" s="1"/>
  <c r="R62" i="5"/>
  <c r="R6" i="5" s="1"/>
  <c r="AS62" i="5"/>
  <c r="AS6" i="5" s="1"/>
  <c r="AC62" i="5"/>
  <c r="AC6" i="5" s="1"/>
  <c r="M62" i="5"/>
  <c r="M6" i="5" s="1"/>
  <c r="AR62" i="5"/>
  <c r="AR6" i="5" s="1"/>
  <c r="AB62" i="5"/>
  <c r="AB6" i="5" s="1"/>
  <c r="L62" i="5"/>
  <c r="L6" i="5" s="1"/>
  <c r="AO62" i="5"/>
  <c r="AO6" i="5" s="1"/>
  <c r="Y62" i="5"/>
  <c r="Y6" i="5" s="1"/>
  <c r="BB62" i="5"/>
  <c r="BB6" i="5" s="1"/>
  <c r="AL62" i="5"/>
  <c r="AL6" i="5" s="1"/>
  <c r="V62" i="5"/>
  <c r="V6" i="5" s="1"/>
  <c r="BA62" i="5"/>
  <c r="BA6" i="5" s="1"/>
  <c r="AK62" i="5"/>
  <c r="AK6" i="5" s="1"/>
  <c r="U62" i="5"/>
  <c r="U6" i="5" s="1"/>
  <c r="AZ62" i="5"/>
  <c r="AZ6" i="5" s="1"/>
  <c r="AJ62" i="5"/>
  <c r="AJ6" i="5" s="1"/>
  <c r="T62" i="5"/>
  <c r="T6" i="5" s="1"/>
  <c r="AW62" i="5"/>
  <c r="AW6" i="5" s="1"/>
  <c r="AG62" i="5"/>
  <c r="AG6" i="5" s="1"/>
  <c r="Q62" i="5"/>
  <c r="Q6" i="5" s="1"/>
  <c r="AT62" i="5"/>
  <c r="AT6" i="5" s="1"/>
  <c r="AD62" i="5"/>
  <c r="AD6" i="5" s="1"/>
  <c r="N62" i="5"/>
  <c r="N6" i="5" s="1"/>
  <c r="U62" i="8"/>
  <c r="U6" i="8" s="1"/>
  <c r="AL62" i="8"/>
  <c r="AL6" i="8" s="1"/>
  <c r="BC62" i="8"/>
  <c r="BC6" i="8" s="1"/>
  <c r="Y62" i="8"/>
  <c r="Y6" i="8" s="1"/>
  <c r="AX62" i="8"/>
  <c r="AX6" i="8" s="1"/>
  <c r="AY62" i="9"/>
  <c r="AY6" i="9" s="1"/>
  <c r="AP62" i="9"/>
  <c r="AP6" i="9" s="1"/>
  <c r="AT62" i="9"/>
  <c r="AT6" i="9" s="1"/>
  <c r="L62" i="8"/>
  <c r="L6" i="8" s="1"/>
  <c r="AC62" i="8"/>
  <c r="AC6" i="8" s="1"/>
  <c r="AT62" i="8"/>
  <c r="AT6" i="8" s="1"/>
  <c r="P62" i="8"/>
  <c r="P6" i="8" s="1"/>
  <c r="AG62" i="8"/>
  <c r="AG6" i="8" s="1"/>
  <c r="S62" i="8"/>
  <c r="S6" i="8" s="1"/>
  <c r="W62" i="9"/>
  <c r="W6" i="9" s="1"/>
  <c r="U62" i="9"/>
  <c r="U6" i="9" s="1"/>
  <c r="AA62" i="9"/>
  <c r="AA6" i="9" s="1"/>
  <c r="L62" i="9"/>
  <c r="L6" i="9" s="1"/>
  <c r="AE62" i="9"/>
  <c r="AE6" i="9" s="1"/>
  <c r="AV62" i="9"/>
  <c r="AV6" i="9" s="1"/>
  <c r="BA62" i="2"/>
  <c r="BA6" i="2" s="1"/>
  <c r="AS62" i="2"/>
  <c r="AS6" i="2" s="1"/>
  <c r="AK62" i="2"/>
  <c r="AK6" i="2" s="1"/>
  <c r="AC62" i="2"/>
  <c r="AC6" i="2" s="1"/>
  <c r="U62" i="2"/>
  <c r="U6" i="2" s="1"/>
  <c r="M62" i="2"/>
  <c r="M6" i="2" s="1"/>
  <c r="AZ62" i="2"/>
  <c r="AZ6" i="2" s="1"/>
  <c r="AR62" i="2"/>
  <c r="AR6" i="2" s="1"/>
  <c r="AJ62" i="2"/>
  <c r="AJ6" i="2" s="1"/>
  <c r="AB62" i="2"/>
  <c r="AB6" i="2" s="1"/>
  <c r="T62" i="2"/>
  <c r="T6" i="2" s="1"/>
  <c r="L62" i="2"/>
  <c r="L6" i="2" s="1"/>
  <c r="BD62" i="2"/>
  <c r="BD6" i="2" s="1"/>
  <c r="AV62" i="2"/>
  <c r="AV6" i="2" s="1"/>
  <c r="AN62" i="2"/>
  <c r="AN6" i="2" s="1"/>
  <c r="AF62" i="2"/>
  <c r="AF6" i="2" s="1"/>
  <c r="X62" i="2"/>
  <c r="X6" i="2" s="1"/>
  <c r="P62" i="2"/>
  <c r="P6" i="2" s="1"/>
  <c r="BC62" i="2"/>
  <c r="BC6" i="2" s="1"/>
  <c r="AE62" i="2"/>
  <c r="AE6" i="2" s="1"/>
  <c r="O62" i="2"/>
  <c r="O6" i="2" s="1"/>
  <c r="AU62" i="2"/>
  <c r="AU6" i="2" s="1"/>
  <c r="AM62" i="2"/>
  <c r="AM6" i="2" s="1"/>
  <c r="W62" i="2"/>
  <c r="W6" i="2" s="1"/>
  <c r="BB62" i="2"/>
  <c r="BB6" i="2" s="1"/>
  <c r="AL62" i="2"/>
  <c r="AL6" i="2" s="1"/>
  <c r="V62" i="2"/>
  <c r="V6" i="2" s="1"/>
  <c r="AI62" i="2"/>
  <c r="AI6" i="2" s="1"/>
  <c r="S62" i="2"/>
  <c r="S6" i="2" s="1"/>
  <c r="AG62" i="2"/>
  <c r="AG6" i="2" s="1"/>
  <c r="AP62" i="2"/>
  <c r="AP6" i="2" s="1"/>
  <c r="Z62" i="2"/>
  <c r="Z6" i="2" s="1"/>
  <c r="AY62" i="2"/>
  <c r="AY6" i="2" s="1"/>
  <c r="AX62" i="2"/>
  <c r="AX6" i="2" s="1"/>
  <c r="AH62" i="2"/>
  <c r="AH6" i="2" s="1"/>
  <c r="R62" i="2"/>
  <c r="R6" i="2" s="1"/>
  <c r="AW62" i="2"/>
  <c r="AW6" i="2" s="1"/>
  <c r="Q62" i="2"/>
  <c r="Q6" i="2" s="1"/>
  <c r="AT62" i="2"/>
  <c r="AT6" i="2" s="1"/>
  <c r="AD62" i="2"/>
  <c r="AD6" i="2" s="1"/>
  <c r="N62" i="2"/>
  <c r="N6" i="2" s="1"/>
  <c r="AQ62" i="2"/>
  <c r="AQ6" i="2" s="1"/>
  <c r="AA62" i="2"/>
  <c r="AA6" i="2" s="1"/>
  <c r="AO62" i="2"/>
  <c r="AO6" i="2" s="1"/>
  <c r="Y62" i="2"/>
  <c r="Y6" i="2" s="1"/>
  <c r="K62" i="8"/>
  <c r="J62" i="8"/>
  <c r="I62" i="8"/>
  <c r="I62" i="3"/>
  <c r="K62" i="3"/>
  <c r="J62" i="3"/>
  <c r="T62" i="8"/>
  <c r="T6" i="8" s="1"/>
  <c r="AK62" i="8"/>
  <c r="AK6" i="8" s="1"/>
  <c r="BB62" i="8"/>
  <c r="BB6" i="8" s="1"/>
  <c r="X62" i="8"/>
  <c r="X6" i="8" s="1"/>
  <c r="AO62" i="8"/>
  <c r="AO6" i="8" s="1"/>
  <c r="AA62" i="8"/>
  <c r="AA6" i="8" s="1"/>
  <c r="AK62" i="9"/>
  <c r="AK6" i="9" s="1"/>
  <c r="AQ62" i="9"/>
  <c r="AQ6" i="9" s="1"/>
  <c r="T62" i="9"/>
  <c r="T6" i="9" s="1"/>
  <c r="AM62" i="9"/>
  <c r="AM6" i="9" s="1"/>
  <c r="BD62" i="9"/>
  <c r="BD6" i="9" s="1"/>
  <c r="I62" i="13"/>
  <c r="K62" i="13"/>
  <c r="J62" i="13"/>
  <c r="I62" i="4"/>
  <c r="K62" i="4"/>
  <c r="J62" i="4"/>
  <c r="I62" i="10"/>
  <c r="J62" i="10"/>
  <c r="K62" i="10"/>
  <c r="K62" i="12"/>
  <c r="J62" i="12"/>
  <c r="I62" i="12"/>
  <c r="K62" i="5"/>
  <c r="J62" i="5"/>
  <c r="I62" i="5"/>
  <c r="AB62" i="8"/>
  <c r="AB6" i="8" s="1"/>
  <c r="AS62" i="8"/>
  <c r="AS6" i="8" s="1"/>
  <c r="O62" i="8"/>
  <c r="O6" i="8" s="1"/>
  <c r="AF62" i="8"/>
  <c r="AF6" i="8" s="1"/>
  <c r="AW62" i="8"/>
  <c r="AW6" i="8" s="1"/>
  <c r="AI62" i="8"/>
  <c r="AI6" i="8" s="1"/>
  <c r="J62" i="7"/>
  <c r="I62" i="7"/>
  <c r="K62" i="7"/>
  <c r="R62" i="9"/>
  <c r="R6" i="9" s="1"/>
  <c r="BA62" i="9"/>
  <c r="BA6" i="9" s="1"/>
  <c r="M62" i="9"/>
  <c r="M6" i="9" s="1"/>
  <c r="AB62" i="9"/>
  <c r="AB6" i="9" s="1"/>
  <c r="AU62" i="9"/>
  <c r="AU6" i="9" s="1"/>
  <c r="Q62" i="9"/>
  <c r="Q6" i="9" s="1"/>
  <c r="BC62" i="4"/>
  <c r="BC6" i="4" s="1"/>
  <c r="AU62" i="4"/>
  <c r="AU6" i="4" s="1"/>
  <c r="AM62" i="4"/>
  <c r="AM6" i="4" s="1"/>
  <c r="AE62" i="4"/>
  <c r="AE6" i="4" s="1"/>
  <c r="W62" i="4"/>
  <c r="W6" i="4" s="1"/>
  <c r="O62" i="4"/>
  <c r="O6" i="4" s="1"/>
  <c r="BB62" i="4"/>
  <c r="BB6" i="4" s="1"/>
  <c r="AT62" i="4"/>
  <c r="AT6" i="4" s="1"/>
  <c r="AL62" i="4"/>
  <c r="AL6" i="4" s="1"/>
  <c r="AD62" i="4"/>
  <c r="AD6" i="4" s="1"/>
  <c r="V62" i="4"/>
  <c r="V6" i="4" s="1"/>
  <c r="N62" i="4"/>
  <c r="N6" i="4" s="1"/>
  <c r="AX62" i="4"/>
  <c r="AX6" i="4" s="1"/>
  <c r="AP62" i="4"/>
  <c r="AP6" i="4" s="1"/>
  <c r="AH62" i="4"/>
  <c r="AH6" i="4" s="1"/>
  <c r="Z62" i="4"/>
  <c r="Z6" i="4" s="1"/>
  <c r="R62" i="4"/>
  <c r="R6" i="4" s="1"/>
  <c r="AW62" i="4"/>
  <c r="AW6" i="4" s="1"/>
  <c r="AO62" i="4"/>
  <c r="AO6" i="4" s="1"/>
  <c r="AG62" i="4"/>
  <c r="AG6" i="4" s="1"/>
  <c r="Y62" i="4"/>
  <c r="Y6" i="4" s="1"/>
  <c r="Q62" i="4"/>
  <c r="Q6" i="4" s="1"/>
  <c r="BD62" i="4"/>
  <c r="BD6" i="4" s="1"/>
  <c r="AN62" i="4"/>
  <c r="AN6" i="4" s="1"/>
  <c r="X62" i="4"/>
  <c r="X6" i="4" s="1"/>
  <c r="BA62" i="4"/>
  <c r="BA6" i="4" s="1"/>
  <c r="AK62" i="4"/>
  <c r="AK6" i="4" s="1"/>
  <c r="U62" i="4"/>
  <c r="U6" i="4" s="1"/>
  <c r="AJ62" i="4"/>
  <c r="AJ6" i="4" s="1"/>
  <c r="AV62" i="4"/>
  <c r="AV6" i="4" s="1"/>
  <c r="AF62" i="4"/>
  <c r="AF6" i="4" s="1"/>
  <c r="P62" i="4"/>
  <c r="P6" i="4" s="1"/>
  <c r="AZ62" i="4"/>
  <c r="AZ6" i="4" s="1"/>
  <c r="T62" i="4"/>
  <c r="T6" i="4" s="1"/>
  <c r="AY62" i="4"/>
  <c r="AY6" i="4" s="1"/>
  <c r="AI62" i="4"/>
  <c r="AI6" i="4" s="1"/>
  <c r="S62" i="4"/>
  <c r="S6" i="4" s="1"/>
  <c r="AS62" i="4"/>
  <c r="AS6" i="4" s="1"/>
  <c r="AC62" i="4"/>
  <c r="AC6" i="4" s="1"/>
  <c r="M62" i="4"/>
  <c r="M6" i="4" s="1"/>
  <c r="AR62" i="4"/>
  <c r="AR6" i="4" s="1"/>
  <c r="AB62" i="4"/>
  <c r="AB6" i="4" s="1"/>
  <c r="L62" i="4"/>
  <c r="L6" i="4" s="1"/>
  <c r="AQ62" i="4"/>
  <c r="AQ6" i="4" s="1"/>
  <c r="AA62" i="4"/>
  <c r="AA6" i="4" s="1"/>
  <c r="I62" i="9"/>
  <c r="K62" i="9"/>
  <c r="J62" i="9"/>
  <c r="AJ62" i="8"/>
  <c r="AJ6" i="8" s="1"/>
  <c r="BA62" i="8"/>
  <c r="BA6" i="8" s="1"/>
  <c r="W62" i="8"/>
  <c r="W6" i="8" s="1"/>
  <c r="AN62" i="8"/>
  <c r="AN6" i="8" s="1"/>
  <c r="R62" i="8"/>
  <c r="R6" i="8" s="1"/>
  <c r="AQ62" i="8"/>
  <c r="AQ6" i="8" s="1"/>
  <c r="AH62" i="9"/>
  <c r="AH6" i="9" s="1"/>
  <c r="V62" i="9"/>
  <c r="V6" i="9" s="1"/>
  <c r="AC62" i="9"/>
  <c r="AC6" i="9" s="1"/>
  <c r="AJ62" i="9"/>
  <c r="AJ6" i="9" s="1"/>
  <c r="BC62" i="9"/>
  <c r="BC6" i="9" s="1"/>
  <c r="K62" i="6"/>
  <c r="J62" i="6"/>
  <c r="I62" i="6"/>
  <c r="AR62" i="8"/>
  <c r="AR6" i="8" s="1"/>
  <c r="N62" i="8"/>
  <c r="N6" i="8" s="1"/>
  <c r="AE6" i="8"/>
  <c r="AV62" i="8"/>
  <c r="AV6" i="8" s="1"/>
  <c r="Z62" i="8"/>
  <c r="Z6" i="8" s="1"/>
</calcChain>
</file>

<file path=xl/sharedStrings.xml><?xml version="1.0" encoding="utf-8"?>
<sst xmlns="http://schemas.openxmlformats.org/spreadsheetml/2006/main" count="368" uniqueCount="24">
  <si>
    <t>기준빈도 회차수(이 값만 바꾸면 전체 재계산)</t>
  </si>
  <si>
    <t>순위</t>
  </si>
  <si>
    <t>후보숫자</t>
  </si>
  <si>
    <t>최근50회 빈도(고정)</t>
  </si>
  <si>
    <t>오차(출현임박)</t>
  </si>
  <si>
    <t>순위(1~45)</t>
  </si>
  <si>
    <t>적중회수(현재순위 기준, 최근50회 실적)</t>
  </si>
  <si>
    <t>▼ 회차별 후보숫자 순위표 (자동 재계산 — B1 변경 시 전체 회차 재계산됨)</t>
  </si>
  <si>
    <t>회차</t>
  </si>
  <si>
    <t>1구</t>
  </si>
  <si>
    <t>2구</t>
  </si>
  <si>
    <t>3구</t>
  </si>
  <si>
    <t>4구</t>
  </si>
  <si>
    <t>5구</t>
  </si>
  <si>
    <t>6구</t>
  </si>
  <si>
    <t>보너스</t>
  </si>
  <si>
    <t>상위(1~15위)</t>
  </si>
  <si>
    <t>중위(16~30위)</t>
  </si>
  <si>
    <t>하위(31~45위)</t>
  </si>
  <si>
    <t>상위</t>
  </si>
  <si>
    <t>중위</t>
  </si>
  <si>
    <t>하위</t>
  </si>
  <si>
    <t>기준빈도(최근500회)</t>
  </si>
  <si>
    <t>최근50회 빈도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</si>
</sst>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맑은 고딕"/>
      <family val="2"/>
      <charset val="1"/>
    </font>
    <font>
      <sz val="11"/>
      <color theme="1"/>
      <name val="Noto Sans CJK SC"/>
      <family val="2"/>
      <charset val="1"/>
    </font>
    <font>
      <b/>
      <sz val="10"/>
      <color theme="1" tint="0.4998931852168340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0"/>
      <color theme="1" tint="0.49989318521683401"/>
      <name val="Noto Sans CJK SC"/>
      <family val="2"/>
      <charset val="1"/>
    </font>
    <font>
      <b/>
      <sz val="11"/>
      <color rgb="FFCC0000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1"/>
      <name val="Noto Sans CJK SC"/>
      <family val="2"/>
      <charset val="1"/>
    </font>
    <font>
      <b/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Noto Sans CJK SC"/>
      <family val="2"/>
      <charset val="1"/>
    </font>
    <font>
      <sz val="10"/>
      <color theme="1"/>
      <name val="맑은 고딕"/>
      <family val="3"/>
      <charset val="129"/>
    </font>
    <font>
      <sz val="10"/>
      <name val="Noto Sans CJK SC"/>
      <family val="2"/>
      <charset val="1"/>
    </font>
    <font>
      <b/>
      <sz val="10"/>
      <color theme="1"/>
      <name val="맑은 고딕"/>
      <family val="3"/>
      <charset val="129"/>
    </font>
    <font>
      <b/>
      <sz val="10"/>
      <name val="Noto Sans CJK SC"/>
      <family val="2"/>
      <charset val="1"/>
    </font>
    <font>
      <b/>
      <sz val="12"/>
      <color rgb="FFCC0000"/>
      <name val="맑은 고딕"/>
      <family val="3"/>
      <charset val="129"/>
    </font>
    <font>
      <b/>
      <sz val="11"/>
      <name val="Noto Sans CJK SC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theme="1"/>
      <name val="Noto Sans CJK SC"/>
      <family val="2"/>
      <charset val="1"/>
    </font>
    <font>
      <b/>
      <sz val="11"/>
      <color rgb="FF0066FF"/>
      <name val="맑은 고딕"/>
      <family val="3"/>
      <charset val="129"/>
    </font>
    <font>
      <b/>
      <sz val="11"/>
      <color rgb="FF1F4E78"/>
      <name val="Noto Sans CJK SC"/>
      <family val="2"/>
      <charset val="1"/>
    </font>
    <font>
      <sz val="11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6" tint="0.59987182226020086"/>
        <bgColor rgb="FFC6E0B4"/>
      </patternFill>
    </fill>
    <fill>
      <patternFill patternType="solid">
        <fgColor rgb="FFFFF2CC"/>
        <bgColor rgb="FFDBEEF4"/>
      </patternFill>
    </fill>
    <fill>
      <patternFill patternType="solid">
        <fgColor rgb="FF76E3FF"/>
        <bgColor rgb="FF99FFCC"/>
      </patternFill>
    </fill>
    <fill>
      <patternFill patternType="solid">
        <fgColor rgb="FFCCECFF"/>
        <bgColor rgb="FFDBEEF4"/>
      </patternFill>
    </fill>
    <fill>
      <patternFill patternType="solid">
        <fgColor rgb="FFD9E1F2"/>
        <bgColor rgb="FFDBEEF4"/>
      </patternFill>
    </fill>
    <fill>
      <patternFill patternType="solid">
        <fgColor rgb="FFB4C6E7"/>
        <bgColor rgb="FFBFBFBF"/>
      </patternFill>
    </fill>
    <fill>
      <patternFill patternType="solid">
        <fgColor theme="0" tint="-0.249977111117893"/>
        <bgColor rgb="FFB4C6E7"/>
      </patternFill>
    </fill>
    <fill>
      <patternFill patternType="solid">
        <fgColor theme="0" tint="-0.14999847407452621"/>
        <bgColor rgb="FFD9E1F2"/>
      </patternFill>
    </fill>
    <fill>
      <patternFill patternType="solid">
        <fgColor theme="8" tint="0.79979857783745845"/>
        <bgColor rgb="FFCCECFF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auto="1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auto="1"/>
      </left>
      <right style="thin">
        <color rgb="FF808080"/>
      </right>
      <top style="medium">
        <color auto="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auto="1"/>
      </top>
      <bottom style="thin">
        <color rgb="FF808080"/>
      </bottom>
      <diagonal/>
    </border>
    <border>
      <left style="thin">
        <color rgb="FF808080"/>
      </left>
      <right style="medium">
        <color auto="1"/>
      </right>
      <top style="medium">
        <color auto="1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auto="1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medium">
        <color auto="1"/>
      </left>
      <right style="thin">
        <color rgb="FF808080"/>
      </right>
      <top style="medium">
        <color auto="1"/>
      </top>
      <bottom style="medium">
        <color auto="1"/>
      </bottom>
      <diagonal/>
    </border>
    <border>
      <left style="thin">
        <color rgb="FF808080"/>
      </left>
      <right style="thin">
        <color rgb="FF808080"/>
      </right>
      <top style="medium">
        <color auto="1"/>
      </top>
      <bottom style="medium">
        <color auto="1"/>
      </bottom>
      <diagonal/>
    </border>
    <border>
      <left style="thin">
        <color rgb="FF808080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2" xfId="0" applyFont="1" applyFill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right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9" fillId="0" borderId="2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8" fillId="10" borderId="25" xfId="0" applyFont="1" applyFill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8" fillId="10" borderId="27" xfId="0" applyFont="1" applyFill="1" applyBorder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21" fillId="5" borderId="20" xfId="0" applyFont="1" applyFill="1" applyBorder="1" applyAlignment="1">
      <alignment horizontal="center" vertical="center"/>
    </xf>
    <xf numFmtId="0" fontId="0" fillId="0" borderId="24" xfId="0" applyBorder="1"/>
    <xf numFmtId="0" fontId="0" fillId="0" borderId="19" xfId="0" applyBorder="1"/>
  </cellXfs>
  <cellStyles count="1">
    <cellStyle name="표준" xfId="0" builtinId="0"/>
  </cellStyles>
  <dxfs count="83">
    <dxf>
      <fill>
        <patternFill>
          <bgColor rgb="FFFFC000"/>
        </patternFill>
      </fill>
    </dxf>
    <dxf>
      <fill>
        <patternFill>
          <bgColor rgb="FFC6E0B4"/>
        </patternFill>
      </fill>
    </dxf>
    <dxf>
      <fill>
        <patternFill>
          <bgColor rgb="FFFFD966"/>
        </patternFill>
      </fill>
    </dxf>
    <dxf>
      <font>
        <color rgb="FFA6A6A6"/>
      </font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C6E0B4"/>
        </patternFill>
      </fill>
    </dxf>
    <dxf>
      <fill>
        <patternFill>
          <bgColor rgb="FFFFD966"/>
        </patternFill>
      </fill>
    </dxf>
    <dxf>
      <font>
        <color rgb="FFA6A6A6"/>
      </font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C6E0B4"/>
        </patternFill>
      </fill>
    </dxf>
    <dxf>
      <fill>
        <patternFill>
          <bgColor theme="0" tint="-0.34998626667073579"/>
        </patternFill>
      </fill>
    </dxf>
    <dxf>
      <font>
        <color rgb="FFA6A6A6"/>
      </font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C6E0B4"/>
        </patternFill>
      </fill>
    </dxf>
    <dxf>
      <fill>
        <patternFill>
          <bgColor rgb="FFFFD966"/>
        </patternFill>
      </fill>
    </dxf>
    <dxf>
      <font>
        <color rgb="FFA6A6A6"/>
      </font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C6E0B4"/>
        </patternFill>
      </fill>
    </dxf>
    <dxf>
      <fill>
        <patternFill>
          <bgColor rgb="FFFFD966"/>
        </patternFill>
      </fill>
    </dxf>
    <dxf>
      <font>
        <color rgb="FFA6A6A6"/>
      </font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C6E0B4"/>
        </patternFill>
      </fill>
    </dxf>
    <dxf>
      <fill>
        <patternFill>
          <bgColor rgb="FFFFD966"/>
        </patternFill>
      </fill>
    </dxf>
    <dxf>
      <font>
        <color rgb="FFA6A6A6"/>
      </font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C6E0B4"/>
        </patternFill>
      </fill>
    </dxf>
    <dxf>
      <fill>
        <patternFill>
          <bgColor rgb="FFFFD966"/>
        </patternFill>
      </fill>
    </dxf>
    <dxf>
      <font>
        <color rgb="FFA6A6A6"/>
      </font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C6E0B4"/>
        </patternFill>
      </fill>
    </dxf>
    <dxf>
      <fill>
        <patternFill>
          <bgColor rgb="FFFFD966"/>
        </patternFill>
      </fill>
    </dxf>
    <dxf>
      <font>
        <color rgb="FFA6A6A6"/>
      </font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C6E0B4"/>
        </patternFill>
      </fill>
    </dxf>
    <dxf>
      <fill>
        <patternFill>
          <bgColor rgb="FFFFD966"/>
        </patternFill>
      </fill>
    </dxf>
    <dxf>
      <font>
        <color rgb="FFA6A6A6"/>
      </font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C6E0B4"/>
        </patternFill>
      </fill>
    </dxf>
    <dxf>
      <fill>
        <patternFill>
          <bgColor rgb="FFFFD966"/>
        </patternFill>
      </fill>
    </dxf>
    <dxf>
      <font>
        <color rgb="FFA6A6A6"/>
      </font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C6E0B4"/>
        </patternFill>
      </fill>
    </dxf>
    <dxf>
      <fill>
        <patternFill>
          <bgColor rgb="FFFFD966"/>
        </patternFill>
      </fill>
    </dxf>
    <dxf>
      <font>
        <color rgb="FFA6A6A6"/>
      </font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C6E0B4"/>
        </patternFill>
      </fill>
    </dxf>
    <dxf>
      <fill>
        <patternFill>
          <bgColor rgb="FFFFD966"/>
        </patternFill>
      </fill>
    </dxf>
    <dxf>
      <font>
        <color rgb="FFA6A6A6"/>
      </font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theme="0" tint="-0.34998626667073579"/>
        </patternFill>
      </fill>
    </dxf>
  </dxfs>
  <tableStyles count="0" defaultTableStyle="TableStyleMedium2" defaultPivotStyle="PivotStyleLight16"/>
  <colors>
    <indexedColors>
      <rgbColor rgb="FF000000"/>
      <rgbColor rgb="FFD9E1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ECFF"/>
      <rgbColor rgb="FF660066"/>
      <rgbColor rgb="FFFF8080"/>
      <rgbColor rgb="FF0066FF"/>
      <rgbColor rgb="FFB4C6E7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B0F0"/>
      <rgbColor rgb="FFDBEEF4"/>
      <rgbColor rgb="FFD7E4BD"/>
      <rgbColor rgb="FFFFD966"/>
      <rgbColor rgb="FF76E3FF"/>
      <rgbColor rgb="FFC6E0B4"/>
      <rgbColor rgb="FFD9D9D9"/>
      <rgbColor rgb="FFFFC7CE"/>
      <rgbColor rgb="FF3366FF"/>
      <rgbColor rgb="FF99FFCC"/>
      <rgbColor rgb="FF99CC00"/>
      <rgbColor rgb="FFFFC000"/>
      <rgbColor rgb="FFFF9900"/>
      <rgbColor rgb="FFFF6600"/>
      <rgbColor rgb="FF7F7F7F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4"/>
  <sheetViews>
    <sheetView zoomScaleNormal="100" workbookViewId="0"/>
  </sheetViews>
  <sheetFormatPr defaultColWidth="8.5" defaultRowHeight="16.5"/>
  <cols>
    <col min="1" max="1" width="4" style="1" customWidth="1"/>
    <col min="2" max="6" width="4" customWidth="1"/>
    <col min="7" max="7" width="4" style="2" customWidth="1"/>
  </cols>
  <sheetData>
    <row r="1" spans="1:8" ht="16.5" customHeight="1">
      <c r="A1" s="3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5" t="s">
        <v>14</v>
      </c>
      <c r="H1" s="6" t="s">
        <v>15</v>
      </c>
    </row>
    <row r="2" spans="1:8" ht="16.5" customHeight="1">
      <c r="A2" s="1">
        <v>1</v>
      </c>
      <c r="B2">
        <v>10</v>
      </c>
      <c r="C2">
        <v>23</v>
      </c>
      <c r="D2">
        <v>29</v>
      </c>
      <c r="E2">
        <v>33</v>
      </c>
      <c r="F2">
        <v>37</v>
      </c>
      <c r="G2" s="2">
        <v>40</v>
      </c>
      <c r="H2">
        <v>16</v>
      </c>
    </row>
    <row r="3" spans="1:8" ht="16.5" customHeight="1">
      <c r="A3" s="1">
        <v>2</v>
      </c>
      <c r="B3">
        <v>9</v>
      </c>
      <c r="C3">
        <v>13</v>
      </c>
      <c r="D3">
        <v>21</v>
      </c>
      <c r="E3">
        <v>25</v>
      </c>
      <c r="F3">
        <v>32</v>
      </c>
      <c r="G3" s="2">
        <v>42</v>
      </c>
      <c r="H3">
        <v>2</v>
      </c>
    </row>
    <row r="4" spans="1:8" ht="16.5" customHeight="1">
      <c r="A4" s="1">
        <v>3</v>
      </c>
      <c r="B4">
        <v>11</v>
      </c>
      <c r="C4">
        <v>16</v>
      </c>
      <c r="D4">
        <v>19</v>
      </c>
      <c r="E4">
        <v>21</v>
      </c>
      <c r="F4">
        <v>27</v>
      </c>
      <c r="G4" s="2">
        <v>31</v>
      </c>
      <c r="H4">
        <v>30</v>
      </c>
    </row>
    <row r="5" spans="1:8" ht="16.5" customHeight="1">
      <c r="A5" s="1">
        <v>4</v>
      </c>
      <c r="B5">
        <v>14</v>
      </c>
      <c r="C5">
        <v>27</v>
      </c>
      <c r="D5">
        <v>30</v>
      </c>
      <c r="E5">
        <v>31</v>
      </c>
      <c r="F5">
        <v>40</v>
      </c>
      <c r="G5" s="2">
        <v>42</v>
      </c>
      <c r="H5">
        <v>2</v>
      </c>
    </row>
    <row r="6" spans="1:8" ht="16.5" customHeight="1">
      <c r="A6" s="1">
        <v>5</v>
      </c>
      <c r="B6">
        <v>16</v>
      </c>
      <c r="C6">
        <v>24</v>
      </c>
      <c r="D6">
        <v>29</v>
      </c>
      <c r="E6">
        <v>40</v>
      </c>
      <c r="F6">
        <v>41</v>
      </c>
      <c r="G6" s="2">
        <v>42</v>
      </c>
      <c r="H6">
        <v>3</v>
      </c>
    </row>
    <row r="7" spans="1:8" ht="16.5" customHeight="1">
      <c r="A7" s="1">
        <v>6</v>
      </c>
      <c r="B7">
        <v>14</v>
      </c>
      <c r="C7">
        <v>15</v>
      </c>
      <c r="D7">
        <v>26</v>
      </c>
      <c r="E7">
        <v>27</v>
      </c>
      <c r="F7">
        <v>40</v>
      </c>
      <c r="G7" s="2">
        <v>42</v>
      </c>
      <c r="H7">
        <v>34</v>
      </c>
    </row>
    <row r="8" spans="1:8" ht="16.5" customHeight="1">
      <c r="A8" s="1">
        <v>7</v>
      </c>
      <c r="B8">
        <v>2</v>
      </c>
      <c r="C8">
        <v>9</v>
      </c>
      <c r="D8">
        <v>16</v>
      </c>
      <c r="E8">
        <v>25</v>
      </c>
      <c r="F8">
        <v>26</v>
      </c>
      <c r="G8" s="2">
        <v>40</v>
      </c>
      <c r="H8">
        <v>42</v>
      </c>
    </row>
    <row r="9" spans="1:8" ht="16.5" customHeight="1">
      <c r="A9" s="1">
        <v>8</v>
      </c>
      <c r="B9">
        <v>8</v>
      </c>
      <c r="C9">
        <v>19</v>
      </c>
      <c r="D9">
        <v>25</v>
      </c>
      <c r="E9">
        <v>34</v>
      </c>
      <c r="F9">
        <v>37</v>
      </c>
      <c r="G9" s="2">
        <v>39</v>
      </c>
      <c r="H9">
        <v>9</v>
      </c>
    </row>
    <row r="10" spans="1:8" ht="16.5" customHeight="1">
      <c r="A10" s="1">
        <v>9</v>
      </c>
      <c r="B10">
        <v>2</v>
      </c>
      <c r="C10">
        <v>4</v>
      </c>
      <c r="D10">
        <v>16</v>
      </c>
      <c r="E10">
        <v>17</v>
      </c>
      <c r="F10">
        <v>36</v>
      </c>
      <c r="G10" s="2">
        <v>39</v>
      </c>
      <c r="H10">
        <v>14</v>
      </c>
    </row>
    <row r="11" spans="1:8" ht="16.5" customHeight="1">
      <c r="A11" s="1">
        <v>10</v>
      </c>
      <c r="B11">
        <v>9</v>
      </c>
      <c r="C11">
        <v>25</v>
      </c>
      <c r="D11">
        <v>30</v>
      </c>
      <c r="E11">
        <v>33</v>
      </c>
      <c r="F11">
        <v>41</v>
      </c>
      <c r="G11" s="2">
        <v>44</v>
      </c>
      <c r="H11">
        <v>6</v>
      </c>
    </row>
    <row r="12" spans="1:8" ht="16.5" customHeight="1">
      <c r="A12" s="1">
        <v>11</v>
      </c>
      <c r="B12">
        <v>1</v>
      </c>
      <c r="C12">
        <v>7</v>
      </c>
      <c r="D12">
        <v>36</v>
      </c>
      <c r="E12">
        <v>37</v>
      </c>
      <c r="F12">
        <v>41</v>
      </c>
      <c r="G12" s="2">
        <v>42</v>
      </c>
      <c r="H12">
        <v>14</v>
      </c>
    </row>
    <row r="13" spans="1:8" ht="16.5" customHeight="1">
      <c r="A13" s="1">
        <v>12</v>
      </c>
      <c r="B13">
        <v>2</v>
      </c>
      <c r="C13">
        <v>11</v>
      </c>
      <c r="D13">
        <v>21</v>
      </c>
      <c r="E13">
        <v>25</v>
      </c>
      <c r="F13">
        <v>39</v>
      </c>
      <c r="G13" s="2">
        <v>45</v>
      </c>
      <c r="H13">
        <v>44</v>
      </c>
    </row>
    <row r="14" spans="1:8" ht="16.5" customHeight="1">
      <c r="A14" s="1">
        <v>13</v>
      </c>
      <c r="B14">
        <v>22</v>
      </c>
      <c r="C14">
        <v>23</v>
      </c>
      <c r="D14">
        <v>25</v>
      </c>
      <c r="E14">
        <v>37</v>
      </c>
      <c r="F14">
        <v>38</v>
      </c>
      <c r="G14" s="2">
        <v>42</v>
      </c>
      <c r="H14">
        <v>26</v>
      </c>
    </row>
    <row r="15" spans="1:8" ht="16.5" customHeight="1">
      <c r="A15" s="1">
        <v>14</v>
      </c>
      <c r="B15">
        <v>2</v>
      </c>
      <c r="C15">
        <v>6</v>
      </c>
      <c r="D15">
        <v>12</v>
      </c>
      <c r="E15">
        <v>31</v>
      </c>
      <c r="F15">
        <v>33</v>
      </c>
      <c r="G15" s="2">
        <v>40</v>
      </c>
      <c r="H15">
        <v>15</v>
      </c>
    </row>
    <row r="16" spans="1:8" ht="16.5" customHeight="1">
      <c r="A16" s="1">
        <v>15</v>
      </c>
      <c r="B16">
        <v>3</v>
      </c>
      <c r="C16">
        <v>4</v>
      </c>
      <c r="D16">
        <v>16</v>
      </c>
      <c r="E16">
        <v>30</v>
      </c>
      <c r="F16">
        <v>31</v>
      </c>
      <c r="G16" s="2">
        <v>37</v>
      </c>
      <c r="H16">
        <v>13</v>
      </c>
    </row>
    <row r="17" spans="1:8" ht="16.5" customHeight="1">
      <c r="A17" s="1">
        <v>16</v>
      </c>
      <c r="B17">
        <v>6</v>
      </c>
      <c r="C17">
        <v>7</v>
      </c>
      <c r="D17">
        <v>24</v>
      </c>
      <c r="E17">
        <v>37</v>
      </c>
      <c r="F17">
        <v>38</v>
      </c>
      <c r="G17" s="2">
        <v>40</v>
      </c>
      <c r="H17">
        <v>33</v>
      </c>
    </row>
    <row r="18" spans="1:8" ht="16.5" customHeight="1">
      <c r="A18" s="1">
        <v>17</v>
      </c>
      <c r="B18">
        <v>3</v>
      </c>
      <c r="C18">
        <v>4</v>
      </c>
      <c r="D18">
        <v>9</v>
      </c>
      <c r="E18">
        <v>17</v>
      </c>
      <c r="F18">
        <v>32</v>
      </c>
      <c r="G18" s="2">
        <v>37</v>
      </c>
      <c r="H18">
        <v>1</v>
      </c>
    </row>
    <row r="19" spans="1:8" ht="16.5" customHeight="1">
      <c r="A19" s="1">
        <v>18</v>
      </c>
      <c r="B19">
        <v>3</v>
      </c>
      <c r="C19">
        <v>12</v>
      </c>
      <c r="D19">
        <v>13</v>
      </c>
      <c r="E19">
        <v>19</v>
      </c>
      <c r="F19">
        <v>32</v>
      </c>
      <c r="G19" s="2">
        <v>35</v>
      </c>
      <c r="H19">
        <v>29</v>
      </c>
    </row>
    <row r="20" spans="1:8" ht="16.5" customHeight="1">
      <c r="A20" s="1">
        <v>19</v>
      </c>
      <c r="B20">
        <v>6</v>
      </c>
      <c r="C20">
        <v>30</v>
      </c>
      <c r="D20">
        <v>38</v>
      </c>
      <c r="E20">
        <v>39</v>
      </c>
      <c r="F20">
        <v>40</v>
      </c>
      <c r="G20" s="2">
        <v>43</v>
      </c>
      <c r="H20">
        <v>26</v>
      </c>
    </row>
    <row r="21" spans="1:8" ht="16.5" customHeight="1">
      <c r="A21" s="1">
        <v>20</v>
      </c>
      <c r="B21">
        <v>10</v>
      </c>
      <c r="C21">
        <v>14</v>
      </c>
      <c r="D21">
        <v>18</v>
      </c>
      <c r="E21">
        <v>20</v>
      </c>
      <c r="F21">
        <v>23</v>
      </c>
      <c r="G21" s="2">
        <v>30</v>
      </c>
      <c r="H21">
        <v>41</v>
      </c>
    </row>
    <row r="22" spans="1:8" ht="16.5" customHeight="1">
      <c r="A22" s="1">
        <v>21</v>
      </c>
      <c r="B22">
        <v>6</v>
      </c>
      <c r="C22">
        <v>12</v>
      </c>
      <c r="D22">
        <v>17</v>
      </c>
      <c r="E22">
        <v>18</v>
      </c>
      <c r="F22">
        <v>31</v>
      </c>
      <c r="G22" s="2">
        <v>32</v>
      </c>
      <c r="H22">
        <v>21</v>
      </c>
    </row>
    <row r="23" spans="1:8" ht="16.5" customHeight="1">
      <c r="A23" s="1">
        <v>22</v>
      </c>
      <c r="B23">
        <v>4</v>
      </c>
      <c r="C23">
        <v>5</v>
      </c>
      <c r="D23">
        <v>6</v>
      </c>
      <c r="E23">
        <v>8</v>
      </c>
      <c r="F23">
        <v>17</v>
      </c>
      <c r="G23" s="2">
        <v>39</v>
      </c>
      <c r="H23">
        <v>25</v>
      </c>
    </row>
    <row r="24" spans="1:8" ht="16.5" customHeight="1">
      <c r="A24" s="1">
        <v>23</v>
      </c>
      <c r="B24">
        <v>5</v>
      </c>
      <c r="C24">
        <v>13</v>
      </c>
      <c r="D24">
        <v>17</v>
      </c>
      <c r="E24">
        <v>18</v>
      </c>
      <c r="F24">
        <v>33</v>
      </c>
      <c r="G24" s="2">
        <v>42</v>
      </c>
      <c r="H24">
        <v>44</v>
      </c>
    </row>
    <row r="25" spans="1:8" ht="16.5" customHeight="1">
      <c r="A25" s="1">
        <v>24</v>
      </c>
      <c r="B25">
        <v>7</v>
      </c>
      <c r="C25">
        <v>8</v>
      </c>
      <c r="D25">
        <v>27</v>
      </c>
      <c r="E25">
        <v>29</v>
      </c>
      <c r="F25">
        <v>36</v>
      </c>
      <c r="G25" s="2">
        <v>43</v>
      </c>
      <c r="H25">
        <v>6</v>
      </c>
    </row>
    <row r="26" spans="1:8" ht="16.5" customHeight="1">
      <c r="A26" s="1">
        <v>25</v>
      </c>
      <c r="B26">
        <v>2</v>
      </c>
      <c r="C26">
        <v>4</v>
      </c>
      <c r="D26">
        <v>21</v>
      </c>
      <c r="E26">
        <v>26</v>
      </c>
      <c r="F26">
        <v>43</v>
      </c>
      <c r="G26" s="2">
        <v>44</v>
      </c>
      <c r="H26">
        <v>16</v>
      </c>
    </row>
    <row r="27" spans="1:8" ht="16.5" customHeight="1">
      <c r="A27" s="1">
        <v>26</v>
      </c>
      <c r="B27">
        <v>4</v>
      </c>
      <c r="C27">
        <v>5</v>
      </c>
      <c r="D27">
        <v>7</v>
      </c>
      <c r="E27">
        <v>18</v>
      </c>
      <c r="F27">
        <v>20</v>
      </c>
      <c r="G27" s="2">
        <v>25</v>
      </c>
      <c r="H27">
        <v>31</v>
      </c>
    </row>
    <row r="28" spans="1:8" ht="16.5" customHeight="1">
      <c r="A28" s="1">
        <v>27</v>
      </c>
      <c r="B28">
        <v>1</v>
      </c>
      <c r="C28">
        <v>20</v>
      </c>
      <c r="D28">
        <v>26</v>
      </c>
      <c r="E28">
        <v>28</v>
      </c>
      <c r="F28">
        <v>37</v>
      </c>
      <c r="G28" s="2">
        <v>43</v>
      </c>
      <c r="H28">
        <v>27</v>
      </c>
    </row>
    <row r="29" spans="1:8" ht="16.5" customHeight="1">
      <c r="A29" s="1">
        <v>28</v>
      </c>
      <c r="B29">
        <v>9</v>
      </c>
      <c r="C29">
        <v>18</v>
      </c>
      <c r="D29">
        <v>23</v>
      </c>
      <c r="E29">
        <v>25</v>
      </c>
      <c r="F29">
        <v>35</v>
      </c>
      <c r="G29" s="2">
        <v>37</v>
      </c>
      <c r="H29">
        <v>1</v>
      </c>
    </row>
    <row r="30" spans="1:8" ht="16.5" customHeight="1">
      <c r="A30" s="1">
        <v>29</v>
      </c>
      <c r="B30">
        <v>1</v>
      </c>
      <c r="C30">
        <v>5</v>
      </c>
      <c r="D30">
        <v>13</v>
      </c>
      <c r="E30">
        <v>34</v>
      </c>
      <c r="F30">
        <v>39</v>
      </c>
      <c r="G30" s="2">
        <v>40</v>
      </c>
      <c r="H30">
        <v>11</v>
      </c>
    </row>
    <row r="31" spans="1:8" ht="16.5" customHeight="1">
      <c r="A31" s="1">
        <v>30</v>
      </c>
      <c r="B31">
        <v>8</v>
      </c>
      <c r="C31">
        <v>17</v>
      </c>
      <c r="D31">
        <v>20</v>
      </c>
      <c r="E31">
        <v>35</v>
      </c>
      <c r="F31">
        <v>36</v>
      </c>
      <c r="G31" s="2">
        <v>44</v>
      </c>
      <c r="H31">
        <v>4</v>
      </c>
    </row>
    <row r="32" spans="1:8" ht="16.5" customHeight="1">
      <c r="A32" s="1">
        <v>31</v>
      </c>
      <c r="B32">
        <v>7</v>
      </c>
      <c r="C32">
        <v>9</v>
      </c>
      <c r="D32">
        <v>18</v>
      </c>
      <c r="E32">
        <v>23</v>
      </c>
      <c r="F32">
        <v>28</v>
      </c>
      <c r="G32" s="2">
        <v>35</v>
      </c>
      <c r="H32">
        <v>32</v>
      </c>
    </row>
    <row r="33" spans="1:8" ht="16.5" customHeight="1">
      <c r="A33" s="1">
        <v>32</v>
      </c>
      <c r="B33">
        <v>6</v>
      </c>
      <c r="C33">
        <v>14</v>
      </c>
      <c r="D33">
        <v>19</v>
      </c>
      <c r="E33">
        <v>25</v>
      </c>
      <c r="F33">
        <v>34</v>
      </c>
      <c r="G33" s="2">
        <v>44</v>
      </c>
      <c r="H33">
        <v>11</v>
      </c>
    </row>
    <row r="34" spans="1:8" ht="16.5" customHeight="1">
      <c r="A34" s="1">
        <v>33</v>
      </c>
      <c r="B34">
        <v>4</v>
      </c>
      <c r="C34">
        <v>7</v>
      </c>
      <c r="D34">
        <v>32</v>
      </c>
      <c r="E34">
        <v>33</v>
      </c>
      <c r="F34">
        <v>40</v>
      </c>
      <c r="G34" s="2">
        <v>41</v>
      </c>
      <c r="H34">
        <v>9</v>
      </c>
    </row>
    <row r="35" spans="1:8" ht="16.5" customHeight="1">
      <c r="A35" s="1">
        <v>34</v>
      </c>
      <c r="B35">
        <v>9</v>
      </c>
      <c r="C35">
        <v>26</v>
      </c>
      <c r="D35">
        <v>35</v>
      </c>
      <c r="E35">
        <v>37</v>
      </c>
      <c r="F35">
        <v>40</v>
      </c>
      <c r="G35" s="2">
        <v>42</v>
      </c>
      <c r="H35">
        <v>2</v>
      </c>
    </row>
    <row r="36" spans="1:8" ht="16.5" customHeight="1">
      <c r="A36" s="1">
        <v>35</v>
      </c>
      <c r="B36">
        <v>2</v>
      </c>
      <c r="C36">
        <v>3</v>
      </c>
      <c r="D36">
        <v>11</v>
      </c>
      <c r="E36">
        <v>26</v>
      </c>
      <c r="F36">
        <v>37</v>
      </c>
      <c r="G36" s="2">
        <v>43</v>
      </c>
      <c r="H36">
        <v>39</v>
      </c>
    </row>
    <row r="37" spans="1:8" ht="16.5" customHeight="1">
      <c r="A37" s="1">
        <v>36</v>
      </c>
      <c r="B37">
        <v>1</v>
      </c>
      <c r="C37">
        <v>10</v>
      </c>
      <c r="D37">
        <v>23</v>
      </c>
      <c r="E37">
        <v>26</v>
      </c>
      <c r="F37">
        <v>28</v>
      </c>
      <c r="G37" s="2">
        <v>40</v>
      </c>
      <c r="H37">
        <v>31</v>
      </c>
    </row>
    <row r="38" spans="1:8" ht="16.5" customHeight="1">
      <c r="A38" s="1">
        <v>37</v>
      </c>
      <c r="B38">
        <v>7</v>
      </c>
      <c r="C38">
        <v>27</v>
      </c>
      <c r="D38">
        <v>30</v>
      </c>
      <c r="E38">
        <v>33</v>
      </c>
      <c r="F38">
        <v>35</v>
      </c>
      <c r="G38" s="2">
        <v>37</v>
      </c>
      <c r="H38">
        <v>42</v>
      </c>
    </row>
    <row r="39" spans="1:8" ht="16.5" customHeight="1">
      <c r="A39" s="1">
        <v>38</v>
      </c>
      <c r="B39">
        <v>16</v>
      </c>
      <c r="C39">
        <v>17</v>
      </c>
      <c r="D39">
        <v>22</v>
      </c>
      <c r="E39">
        <v>30</v>
      </c>
      <c r="F39">
        <v>37</v>
      </c>
      <c r="G39" s="2">
        <v>43</v>
      </c>
      <c r="H39">
        <v>36</v>
      </c>
    </row>
    <row r="40" spans="1:8" ht="16.5" customHeight="1">
      <c r="A40" s="1">
        <v>39</v>
      </c>
      <c r="B40">
        <v>6</v>
      </c>
      <c r="C40">
        <v>7</v>
      </c>
      <c r="D40">
        <v>13</v>
      </c>
      <c r="E40">
        <v>15</v>
      </c>
      <c r="F40">
        <v>21</v>
      </c>
      <c r="G40" s="2">
        <v>43</v>
      </c>
      <c r="H40">
        <v>8</v>
      </c>
    </row>
    <row r="41" spans="1:8" ht="16.5" customHeight="1">
      <c r="A41" s="1">
        <v>40</v>
      </c>
      <c r="B41">
        <v>7</v>
      </c>
      <c r="C41">
        <v>13</v>
      </c>
      <c r="D41">
        <v>18</v>
      </c>
      <c r="E41">
        <v>19</v>
      </c>
      <c r="F41">
        <v>25</v>
      </c>
      <c r="G41" s="2">
        <v>26</v>
      </c>
      <c r="H41">
        <v>6</v>
      </c>
    </row>
    <row r="42" spans="1:8" ht="16.5" customHeight="1">
      <c r="A42" s="1">
        <v>41</v>
      </c>
      <c r="B42">
        <v>13</v>
      </c>
      <c r="C42">
        <v>20</v>
      </c>
      <c r="D42">
        <v>23</v>
      </c>
      <c r="E42">
        <v>35</v>
      </c>
      <c r="F42">
        <v>38</v>
      </c>
      <c r="G42" s="2">
        <v>43</v>
      </c>
      <c r="H42">
        <v>34</v>
      </c>
    </row>
    <row r="43" spans="1:8" ht="16.5" customHeight="1">
      <c r="A43" s="1">
        <v>42</v>
      </c>
      <c r="B43">
        <v>17</v>
      </c>
      <c r="C43">
        <v>18</v>
      </c>
      <c r="D43">
        <v>19</v>
      </c>
      <c r="E43">
        <v>21</v>
      </c>
      <c r="F43">
        <v>23</v>
      </c>
      <c r="G43" s="2">
        <v>32</v>
      </c>
      <c r="H43">
        <v>1</v>
      </c>
    </row>
    <row r="44" spans="1:8" ht="16.5" customHeight="1">
      <c r="A44" s="1">
        <v>43</v>
      </c>
      <c r="B44">
        <v>6</v>
      </c>
      <c r="C44">
        <v>31</v>
      </c>
      <c r="D44">
        <v>35</v>
      </c>
      <c r="E44">
        <v>38</v>
      </c>
      <c r="F44">
        <v>39</v>
      </c>
      <c r="G44" s="2">
        <v>44</v>
      </c>
      <c r="H44">
        <v>1</v>
      </c>
    </row>
    <row r="45" spans="1:8" ht="16.5" customHeight="1">
      <c r="A45" s="1">
        <v>44</v>
      </c>
      <c r="B45">
        <v>3</v>
      </c>
      <c r="C45">
        <v>11</v>
      </c>
      <c r="D45">
        <v>21</v>
      </c>
      <c r="E45">
        <v>30</v>
      </c>
      <c r="F45">
        <v>38</v>
      </c>
      <c r="G45" s="2">
        <v>45</v>
      </c>
      <c r="H45">
        <v>39</v>
      </c>
    </row>
    <row r="46" spans="1:8" ht="16.5" customHeight="1">
      <c r="A46" s="1">
        <v>45</v>
      </c>
      <c r="B46">
        <v>1</v>
      </c>
      <c r="C46">
        <v>10</v>
      </c>
      <c r="D46">
        <v>20</v>
      </c>
      <c r="E46">
        <v>27</v>
      </c>
      <c r="F46">
        <v>33</v>
      </c>
      <c r="G46" s="2">
        <v>35</v>
      </c>
      <c r="H46">
        <v>17</v>
      </c>
    </row>
    <row r="47" spans="1:8" ht="16.5" customHeight="1">
      <c r="A47" s="1">
        <v>46</v>
      </c>
      <c r="B47">
        <v>8</v>
      </c>
      <c r="C47">
        <v>13</v>
      </c>
      <c r="D47">
        <v>15</v>
      </c>
      <c r="E47">
        <v>23</v>
      </c>
      <c r="F47">
        <v>31</v>
      </c>
      <c r="G47" s="2">
        <v>38</v>
      </c>
      <c r="H47">
        <v>39</v>
      </c>
    </row>
    <row r="48" spans="1:8" ht="16.5" customHeight="1">
      <c r="A48" s="1">
        <v>47</v>
      </c>
      <c r="B48">
        <v>14</v>
      </c>
      <c r="C48">
        <v>17</v>
      </c>
      <c r="D48">
        <v>26</v>
      </c>
      <c r="E48">
        <v>31</v>
      </c>
      <c r="F48">
        <v>36</v>
      </c>
      <c r="G48" s="2">
        <v>45</v>
      </c>
      <c r="H48">
        <v>27</v>
      </c>
    </row>
    <row r="49" spans="1:8" ht="16.5" customHeight="1">
      <c r="A49" s="1">
        <v>48</v>
      </c>
      <c r="B49">
        <v>6</v>
      </c>
      <c r="C49">
        <v>10</v>
      </c>
      <c r="D49">
        <v>18</v>
      </c>
      <c r="E49">
        <v>26</v>
      </c>
      <c r="F49">
        <v>37</v>
      </c>
      <c r="G49" s="2">
        <v>38</v>
      </c>
      <c r="H49">
        <v>3</v>
      </c>
    </row>
    <row r="50" spans="1:8" ht="16.5" customHeight="1">
      <c r="A50" s="1">
        <v>49</v>
      </c>
      <c r="B50">
        <v>4</v>
      </c>
      <c r="C50">
        <v>7</v>
      </c>
      <c r="D50">
        <v>16</v>
      </c>
      <c r="E50">
        <v>19</v>
      </c>
      <c r="F50">
        <v>33</v>
      </c>
      <c r="G50" s="2">
        <v>40</v>
      </c>
      <c r="H50">
        <v>30</v>
      </c>
    </row>
    <row r="51" spans="1:8" ht="16.5" customHeight="1">
      <c r="A51" s="1">
        <v>50</v>
      </c>
      <c r="B51">
        <v>2</v>
      </c>
      <c r="C51">
        <v>10</v>
      </c>
      <c r="D51">
        <v>12</v>
      </c>
      <c r="E51">
        <v>15</v>
      </c>
      <c r="F51">
        <v>22</v>
      </c>
      <c r="G51" s="2">
        <v>44</v>
      </c>
      <c r="H51">
        <v>1</v>
      </c>
    </row>
    <row r="52" spans="1:8" ht="16.5" customHeight="1">
      <c r="A52" s="1">
        <v>51</v>
      </c>
      <c r="B52">
        <v>2</v>
      </c>
      <c r="C52">
        <v>3</v>
      </c>
      <c r="D52">
        <v>11</v>
      </c>
      <c r="E52">
        <v>16</v>
      </c>
      <c r="F52">
        <v>26</v>
      </c>
      <c r="G52" s="2">
        <v>44</v>
      </c>
      <c r="H52">
        <v>35</v>
      </c>
    </row>
    <row r="53" spans="1:8" ht="16.5" customHeight="1">
      <c r="A53" s="1">
        <v>52</v>
      </c>
      <c r="B53">
        <v>2</v>
      </c>
      <c r="C53">
        <v>4</v>
      </c>
      <c r="D53">
        <v>15</v>
      </c>
      <c r="E53">
        <v>16</v>
      </c>
      <c r="F53">
        <v>20</v>
      </c>
      <c r="G53" s="2">
        <v>29</v>
      </c>
      <c r="H53">
        <v>1</v>
      </c>
    </row>
    <row r="54" spans="1:8" ht="16.5" customHeight="1">
      <c r="A54" s="1">
        <v>53</v>
      </c>
      <c r="B54">
        <v>7</v>
      </c>
      <c r="C54">
        <v>8</v>
      </c>
      <c r="D54">
        <v>14</v>
      </c>
      <c r="E54">
        <v>32</v>
      </c>
      <c r="F54">
        <v>33</v>
      </c>
      <c r="G54" s="2">
        <v>39</v>
      </c>
      <c r="H54">
        <v>42</v>
      </c>
    </row>
    <row r="55" spans="1:8" ht="16.5" customHeight="1">
      <c r="A55" s="1">
        <v>54</v>
      </c>
      <c r="B55">
        <v>1</v>
      </c>
      <c r="C55">
        <v>8</v>
      </c>
      <c r="D55">
        <v>21</v>
      </c>
      <c r="E55">
        <v>27</v>
      </c>
      <c r="F55">
        <v>36</v>
      </c>
      <c r="G55" s="2">
        <v>39</v>
      </c>
      <c r="H55">
        <v>37</v>
      </c>
    </row>
    <row r="56" spans="1:8" ht="16.5" customHeight="1">
      <c r="A56" s="1">
        <v>55</v>
      </c>
      <c r="B56">
        <v>17</v>
      </c>
      <c r="C56">
        <v>21</v>
      </c>
      <c r="D56">
        <v>31</v>
      </c>
      <c r="E56">
        <v>37</v>
      </c>
      <c r="F56">
        <v>40</v>
      </c>
      <c r="G56" s="2">
        <v>44</v>
      </c>
      <c r="H56">
        <v>7</v>
      </c>
    </row>
    <row r="57" spans="1:8" ht="16.5" customHeight="1">
      <c r="A57" s="1">
        <v>56</v>
      </c>
      <c r="B57">
        <v>10</v>
      </c>
      <c r="C57">
        <v>14</v>
      </c>
      <c r="D57">
        <v>30</v>
      </c>
      <c r="E57">
        <v>31</v>
      </c>
      <c r="F57">
        <v>33</v>
      </c>
      <c r="G57" s="2">
        <v>37</v>
      </c>
      <c r="H57">
        <v>19</v>
      </c>
    </row>
    <row r="58" spans="1:8" ht="16.5" customHeight="1">
      <c r="A58" s="1">
        <v>57</v>
      </c>
      <c r="B58">
        <v>7</v>
      </c>
      <c r="C58">
        <v>10</v>
      </c>
      <c r="D58">
        <v>16</v>
      </c>
      <c r="E58">
        <v>25</v>
      </c>
      <c r="F58">
        <v>29</v>
      </c>
      <c r="G58" s="2">
        <v>44</v>
      </c>
      <c r="H58">
        <v>6</v>
      </c>
    </row>
    <row r="59" spans="1:8" ht="16.5" customHeight="1">
      <c r="A59" s="1">
        <v>58</v>
      </c>
      <c r="B59">
        <v>10</v>
      </c>
      <c r="C59">
        <v>24</v>
      </c>
      <c r="D59">
        <v>25</v>
      </c>
      <c r="E59">
        <v>33</v>
      </c>
      <c r="F59">
        <v>40</v>
      </c>
      <c r="G59" s="2">
        <v>44</v>
      </c>
      <c r="H59">
        <v>1</v>
      </c>
    </row>
    <row r="60" spans="1:8" ht="16.5" customHeight="1">
      <c r="A60" s="1">
        <v>59</v>
      </c>
      <c r="B60">
        <v>6</v>
      </c>
      <c r="C60">
        <v>29</v>
      </c>
      <c r="D60">
        <v>36</v>
      </c>
      <c r="E60">
        <v>39</v>
      </c>
      <c r="F60">
        <v>41</v>
      </c>
      <c r="G60" s="2">
        <v>45</v>
      </c>
      <c r="H60">
        <v>13</v>
      </c>
    </row>
    <row r="61" spans="1:8" ht="16.5" customHeight="1">
      <c r="A61" s="1">
        <v>60</v>
      </c>
      <c r="B61">
        <v>2</v>
      </c>
      <c r="C61">
        <v>8</v>
      </c>
      <c r="D61">
        <v>25</v>
      </c>
      <c r="E61">
        <v>36</v>
      </c>
      <c r="F61">
        <v>39</v>
      </c>
      <c r="G61" s="2">
        <v>42</v>
      </c>
      <c r="H61">
        <v>11</v>
      </c>
    </row>
    <row r="62" spans="1:8" ht="16.5" customHeight="1">
      <c r="A62" s="1">
        <v>61</v>
      </c>
      <c r="B62">
        <v>14</v>
      </c>
      <c r="C62">
        <v>15</v>
      </c>
      <c r="D62">
        <v>19</v>
      </c>
      <c r="E62">
        <v>30</v>
      </c>
      <c r="F62">
        <v>38</v>
      </c>
      <c r="G62" s="2">
        <v>43</v>
      </c>
      <c r="H62">
        <v>8</v>
      </c>
    </row>
    <row r="63" spans="1:8" ht="16.5" customHeight="1">
      <c r="A63" s="1">
        <v>62</v>
      </c>
      <c r="B63">
        <v>3</v>
      </c>
      <c r="C63">
        <v>8</v>
      </c>
      <c r="D63">
        <v>15</v>
      </c>
      <c r="E63">
        <v>27</v>
      </c>
      <c r="F63">
        <v>29</v>
      </c>
      <c r="G63" s="2">
        <v>35</v>
      </c>
      <c r="H63">
        <v>21</v>
      </c>
    </row>
    <row r="64" spans="1:8" ht="16.5" customHeight="1">
      <c r="A64" s="1">
        <v>63</v>
      </c>
      <c r="B64">
        <v>3</v>
      </c>
      <c r="C64">
        <v>20</v>
      </c>
      <c r="D64">
        <v>23</v>
      </c>
      <c r="E64">
        <v>36</v>
      </c>
      <c r="F64">
        <v>38</v>
      </c>
      <c r="G64" s="2">
        <v>40</v>
      </c>
      <c r="H64">
        <v>5</v>
      </c>
    </row>
    <row r="65" spans="1:8" ht="16.5" customHeight="1">
      <c r="A65" s="1">
        <v>64</v>
      </c>
      <c r="B65">
        <v>14</v>
      </c>
      <c r="C65">
        <v>15</v>
      </c>
      <c r="D65">
        <v>18</v>
      </c>
      <c r="E65">
        <v>21</v>
      </c>
      <c r="F65">
        <v>26</v>
      </c>
      <c r="G65" s="2">
        <v>36</v>
      </c>
      <c r="H65">
        <v>39</v>
      </c>
    </row>
    <row r="66" spans="1:8" ht="16.5" customHeight="1">
      <c r="A66" s="1">
        <v>65</v>
      </c>
      <c r="B66">
        <v>4</v>
      </c>
      <c r="C66">
        <v>25</v>
      </c>
      <c r="D66">
        <v>33</v>
      </c>
      <c r="E66">
        <v>36</v>
      </c>
      <c r="F66">
        <v>40</v>
      </c>
      <c r="G66" s="2">
        <v>43</v>
      </c>
      <c r="H66">
        <v>39</v>
      </c>
    </row>
    <row r="67" spans="1:8" ht="16.5" customHeight="1">
      <c r="A67" s="1">
        <v>66</v>
      </c>
      <c r="B67">
        <v>2</v>
      </c>
      <c r="C67">
        <v>3</v>
      </c>
      <c r="D67">
        <v>7</v>
      </c>
      <c r="E67">
        <v>17</v>
      </c>
      <c r="F67">
        <v>22</v>
      </c>
      <c r="G67" s="2">
        <v>24</v>
      </c>
      <c r="H67">
        <v>45</v>
      </c>
    </row>
    <row r="68" spans="1:8" ht="16.5" customHeight="1">
      <c r="A68" s="1">
        <v>67</v>
      </c>
      <c r="B68">
        <v>3</v>
      </c>
      <c r="C68">
        <v>7</v>
      </c>
      <c r="D68">
        <v>10</v>
      </c>
      <c r="E68">
        <v>15</v>
      </c>
      <c r="F68">
        <v>36</v>
      </c>
      <c r="G68" s="2">
        <v>38</v>
      </c>
      <c r="H68">
        <v>33</v>
      </c>
    </row>
    <row r="69" spans="1:8" ht="16.5" customHeight="1">
      <c r="A69" s="1">
        <v>68</v>
      </c>
      <c r="B69">
        <v>10</v>
      </c>
      <c r="C69">
        <v>12</v>
      </c>
      <c r="D69">
        <v>15</v>
      </c>
      <c r="E69">
        <v>16</v>
      </c>
      <c r="F69">
        <v>26</v>
      </c>
      <c r="G69" s="2">
        <v>39</v>
      </c>
      <c r="H69">
        <v>38</v>
      </c>
    </row>
    <row r="70" spans="1:8" ht="16.5" customHeight="1">
      <c r="A70" s="1">
        <v>69</v>
      </c>
      <c r="B70">
        <v>5</v>
      </c>
      <c r="C70">
        <v>8</v>
      </c>
      <c r="D70">
        <v>14</v>
      </c>
      <c r="E70">
        <v>15</v>
      </c>
      <c r="F70">
        <v>19</v>
      </c>
      <c r="G70" s="2">
        <v>39</v>
      </c>
      <c r="H70">
        <v>35</v>
      </c>
    </row>
    <row r="71" spans="1:8" ht="16.5" customHeight="1">
      <c r="A71" s="1">
        <v>70</v>
      </c>
      <c r="B71">
        <v>5</v>
      </c>
      <c r="C71">
        <v>19</v>
      </c>
      <c r="D71">
        <v>22</v>
      </c>
      <c r="E71">
        <v>25</v>
      </c>
      <c r="F71">
        <v>28</v>
      </c>
      <c r="G71" s="2">
        <v>43</v>
      </c>
      <c r="H71">
        <v>26</v>
      </c>
    </row>
    <row r="72" spans="1:8" ht="16.5" customHeight="1">
      <c r="A72" s="1">
        <v>71</v>
      </c>
      <c r="B72">
        <v>5</v>
      </c>
      <c r="C72">
        <v>9</v>
      </c>
      <c r="D72">
        <v>12</v>
      </c>
      <c r="E72">
        <v>16</v>
      </c>
      <c r="F72">
        <v>29</v>
      </c>
      <c r="G72" s="2">
        <v>41</v>
      </c>
      <c r="H72">
        <v>21</v>
      </c>
    </row>
    <row r="73" spans="1:8" ht="16.5" customHeight="1">
      <c r="A73" s="1">
        <v>72</v>
      </c>
      <c r="B73">
        <v>2</v>
      </c>
      <c r="C73">
        <v>4</v>
      </c>
      <c r="D73">
        <v>11</v>
      </c>
      <c r="E73">
        <v>17</v>
      </c>
      <c r="F73">
        <v>26</v>
      </c>
      <c r="G73" s="2">
        <v>27</v>
      </c>
      <c r="H73">
        <v>1</v>
      </c>
    </row>
    <row r="74" spans="1:8" ht="16.5" customHeight="1">
      <c r="A74" s="1">
        <v>73</v>
      </c>
      <c r="B74">
        <v>3</v>
      </c>
      <c r="C74">
        <v>12</v>
      </c>
      <c r="D74">
        <v>18</v>
      </c>
      <c r="E74">
        <v>32</v>
      </c>
      <c r="F74">
        <v>40</v>
      </c>
      <c r="G74" s="2">
        <v>43</v>
      </c>
      <c r="H74">
        <v>38</v>
      </c>
    </row>
    <row r="75" spans="1:8" ht="16.5" customHeight="1">
      <c r="A75" s="1">
        <v>74</v>
      </c>
      <c r="B75">
        <v>6</v>
      </c>
      <c r="C75">
        <v>15</v>
      </c>
      <c r="D75">
        <v>17</v>
      </c>
      <c r="E75">
        <v>18</v>
      </c>
      <c r="F75">
        <v>35</v>
      </c>
      <c r="G75" s="2">
        <v>40</v>
      </c>
      <c r="H75">
        <v>23</v>
      </c>
    </row>
    <row r="76" spans="1:8" ht="16.5" customHeight="1">
      <c r="A76" s="1">
        <v>75</v>
      </c>
      <c r="B76">
        <v>2</v>
      </c>
      <c r="C76">
        <v>5</v>
      </c>
      <c r="D76">
        <v>24</v>
      </c>
      <c r="E76">
        <v>32</v>
      </c>
      <c r="F76">
        <v>34</v>
      </c>
      <c r="G76" s="2">
        <v>44</v>
      </c>
      <c r="H76">
        <v>28</v>
      </c>
    </row>
    <row r="77" spans="1:8" ht="16.5" customHeight="1">
      <c r="A77" s="1">
        <v>76</v>
      </c>
      <c r="B77">
        <v>1</v>
      </c>
      <c r="C77">
        <v>3</v>
      </c>
      <c r="D77">
        <v>15</v>
      </c>
      <c r="E77">
        <v>22</v>
      </c>
      <c r="F77">
        <v>25</v>
      </c>
      <c r="G77" s="2">
        <v>37</v>
      </c>
      <c r="H77">
        <v>43</v>
      </c>
    </row>
    <row r="78" spans="1:8" ht="16.5" customHeight="1">
      <c r="A78" s="1">
        <v>77</v>
      </c>
      <c r="B78">
        <v>2</v>
      </c>
      <c r="C78">
        <v>18</v>
      </c>
      <c r="D78">
        <v>29</v>
      </c>
      <c r="E78">
        <v>32</v>
      </c>
      <c r="F78">
        <v>43</v>
      </c>
      <c r="G78" s="2">
        <v>44</v>
      </c>
      <c r="H78">
        <v>37</v>
      </c>
    </row>
    <row r="79" spans="1:8" ht="16.5" customHeight="1">
      <c r="A79" s="1">
        <v>78</v>
      </c>
      <c r="B79">
        <v>10</v>
      </c>
      <c r="C79">
        <v>13</v>
      </c>
      <c r="D79">
        <v>25</v>
      </c>
      <c r="E79">
        <v>29</v>
      </c>
      <c r="F79">
        <v>33</v>
      </c>
      <c r="G79" s="2">
        <v>35</v>
      </c>
      <c r="H79">
        <v>38</v>
      </c>
    </row>
    <row r="80" spans="1:8" ht="16.5" customHeight="1">
      <c r="A80" s="1">
        <v>79</v>
      </c>
      <c r="B80">
        <v>3</v>
      </c>
      <c r="C80">
        <v>12</v>
      </c>
      <c r="D80">
        <v>24</v>
      </c>
      <c r="E80">
        <v>27</v>
      </c>
      <c r="F80">
        <v>30</v>
      </c>
      <c r="G80" s="2">
        <v>32</v>
      </c>
      <c r="H80">
        <v>14</v>
      </c>
    </row>
    <row r="81" spans="1:8" ht="16.5" customHeight="1">
      <c r="A81" s="1">
        <v>80</v>
      </c>
      <c r="B81">
        <v>17</v>
      </c>
      <c r="C81">
        <v>18</v>
      </c>
      <c r="D81">
        <v>24</v>
      </c>
      <c r="E81">
        <v>25</v>
      </c>
      <c r="F81">
        <v>26</v>
      </c>
      <c r="G81" s="2">
        <v>30</v>
      </c>
      <c r="H81">
        <v>1</v>
      </c>
    </row>
    <row r="82" spans="1:8" ht="16.5" customHeight="1">
      <c r="A82" s="1">
        <v>81</v>
      </c>
      <c r="B82">
        <v>5</v>
      </c>
      <c r="C82">
        <v>7</v>
      </c>
      <c r="D82">
        <v>11</v>
      </c>
      <c r="E82">
        <v>13</v>
      </c>
      <c r="F82">
        <v>20</v>
      </c>
      <c r="G82" s="2">
        <v>33</v>
      </c>
      <c r="H82">
        <v>6</v>
      </c>
    </row>
    <row r="83" spans="1:8" ht="16.5" customHeight="1">
      <c r="A83" s="1">
        <v>82</v>
      </c>
      <c r="B83">
        <v>1</v>
      </c>
      <c r="C83">
        <v>2</v>
      </c>
      <c r="D83">
        <v>3</v>
      </c>
      <c r="E83">
        <v>14</v>
      </c>
      <c r="F83">
        <v>27</v>
      </c>
      <c r="G83" s="2">
        <v>42</v>
      </c>
      <c r="H83">
        <v>39</v>
      </c>
    </row>
    <row r="84" spans="1:8" ht="16.5" customHeight="1">
      <c r="A84" s="1">
        <v>83</v>
      </c>
      <c r="B84">
        <v>6</v>
      </c>
      <c r="C84">
        <v>10</v>
      </c>
      <c r="D84">
        <v>15</v>
      </c>
      <c r="E84">
        <v>17</v>
      </c>
      <c r="F84">
        <v>19</v>
      </c>
      <c r="G84" s="2">
        <v>34</v>
      </c>
      <c r="H84">
        <v>14</v>
      </c>
    </row>
    <row r="85" spans="1:8" ht="16.5" customHeight="1">
      <c r="A85" s="1">
        <v>84</v>
      </c>
      <c r="B85">
        <v>16</v>
      </c>
      <c r="C85">
        <v>23</v>
      </c>
      <c r="D85">
        <v>27</v>
      </c>
      <c r="E85">
        <v>34</v>
      </c>
      <c r="F85">
        <v>42</v>
      </c>
      <c r="G85" s="2">
        <v>45</v>
      </c>
      <c r="H85">
        <v>11</v>
      </c>
    </row>
    <row r="86" spans="1:8" ht="16.5" customHeight="1">
      <c r="A86" s="1">
        <v>85</v>
      </c>
      <c r="B86">
        <v>6</v>
      </c>
      <c r="C86">
        <v>8</v>
      </c>
      <c r="D86">
        <v>13</v>
      </c>
      <c r="E86">
        <v>23</v>
      </c>
      <c r="F86">
        <v>31</v>
      </c>
      <c r="G86" s="2">
        <v>36</v>
      </c>
      <c r="H86">
        <v>21</v>
      </c>
    </row>
    <row r="87" spans="1:8" ht="16.5" customHeight="1">
      <c r="A87" s="1">
        <v>86</v>
      </c>
      <c r="B87">
        <v>2</v>
      </c>
      <c r="C87">
        <v>12</v>
      </c>
      <c r="D87">
        <v>37</v>
      </c>
      <c r="E87">
        <v>39</v>
      </c>
      <c r="F87">
        <v>41</v>
      </c>
      <c r="G87" s="2">
        <v>45</v>
      </c>
      <c r="H87">
        <v>33</v>
      </c>
    </row>
    <row r="88" spans="1:8" ht="16.5" customHeight="1">
      <c r="A88" s="1">
        <v>87</v>
      </c>
      <c r="B88">
        <v>4</v>
      </c>
      <c r="C88">
        <v>12</v>
      </c>
      <c r="D88">
        <v>16</v>
      </c>
      <c r="E88">
        <v>23</v>
      </c>
      <c r="F88">
        <v>34</v>
      </c>
      <c r="G88" s="2">
        <v>43</v>
      </c>
      <c r="H88">
        <v>26</v>
      </c>
    </row>
    <row r="89" spans="1:8" ht="16.5" customHeight="1">
      <c r="A89" s="1">
        <v>88</v>
      </c>
      <c r="B89">
        <v>1</v>
      </c>
      <c r="C89">
        <v>17</v>
      </c>
      <c r="D89">
        <v>20</v>
      </c>
      <c r="E89">
        <v>24</v>
      </c>
      <c r="F89">
        <v>30</v>
      </c>
      <c r="G89" s="2">
        <v>41</v>
      </c>
      <c r="H89">
        <v>27</v>
      </c>
    </row>
    <row r="90" spans="1:8" ht="16.5" customHeight="1">
      <c r="A90" s="1">
        <v>89</v>
      </c>
      <c r="B90">
        <v>4</v>
      </c>
      <c r="C90">
        <v>26</v>
      </c>
      <c r="D90">
        <v>28</v>
      </c>
      <c r="E90">
        <v>29</v>
      </c>
      <c r="F90">
        <v>33</v>
      </c>
      <c r="G90" s="2">
        <v>40</v>
      </c>
      <c r="H90">
        <v>37</v>
      </c>
    </row>
    <row r="91" spans="1:8" ht="16.5" customHeight="1">
      <c r="A91" s="1">
        <v>90</v>
      </c>
      <c r="B91">
        <v>17</v>
      </c>
      <c r="C91">
        <v>20</v>
      </c>
      <c r="D91">
        <v>29</v>
      </c>
      <c r="E91">
        <v>35</v>
      </c>
      <c r="F91">
        <v>38</v>
      </c>
      <c r="G91" s="2">
        <v>44</v>
      </c>
      <c r="H91">
        <v>10</v>
      </c>
    </row>
    <row r="92" spans="1:8" ht="16.5" customHeight="1">
      <c r="A92" s="1">
        <v>91</v>
      </c>
      <c r="B92">
        <v>1</v>
      </c>
      <c r="C92">
        <v>21</v>
      </c>
      <c r="D92">
        <v>24</v>
      </c>
      <c r="E92">
        <v>26</v>
      </c>
      <c r="F92">
        <v>29</v>
      </c>
      <c r="G92" s="2">
        <v>42</v>
      </c>
      <c r="H92">
        <v>27</v>
      </c>
    </row>
    <row r="93" spans="1:8" ht="16.5" customHeight="1">
      <c r="A93" s="1">
        <v>92</v>
      </c>
      <c r="B93">
        <v>3</v>
      </c>
      <c r="C93">
        <v>14</v>
      </c>
      <c r="D93">
        <v>24</v>
      </c>
      <c r="E93">
        <v>33</v>
      </c>
      <c r="F93">
        <v>35</v>
      </c>
      <c r="G93" s="2">
        <v>36</v>
      </c>
      <c r="H93">
        <v>17</v>
      </c>
    </row>
    <row r="94" spans="1:8" ht="16.5" customHeight="1">
      <c r="A94" s="1">
        <v>93</v>
      </c>
      <c r="B94">
        <v>6</v>
      </c>
      <c r="C94">
        <v>22</v>
      </c>
      <c r="D94">
        <v>24</v>
      </c>
      <c r="E94">
        <v>36</v>
      </c>
      <c r="F94">
        <v>38</v>
      </c>
      <c r="G94" s="2">
        <v>44</v>
      </c>
      <c r="H94">
        <v>19</v>
      </c>
    </row>
    <row r="95" spans="1:8" ht="16.5" customHeight="1">
      <c r="A95" s="1">
        <v>94</v>
      </c>
      <c r="B95">
        <v>5</v>
      </c>
      <c r="C95">
        <v>32</v>
      </c>
      <c r="D95">
        <v>34</v>
      </c>
      <c r="E95">
        <v>40</v>
      </c>
      <c r="F95">
        <v>41</v>
      </c>
      <c r="G95" s="2">
        <v>45</v>
      </c>
      <c r="H95">
        <v>6</v>
      </c>
    </row>
    <row r="96" spans="1:8" ht="16.5" customHeight="1">
      <c r="A96" s="1">
        <v>95</v>
      </c>
      <c r="B96">
        <v>8</v>
      </c>
      <c r="C96">
        <v>17</v>
      </c>
      <c r="D96">
        <v>27</v>
      </c>
      <c r="E96">
        <v>31</v>
      </c>
      <c r="F96">
        <v>34</v>
      </c>
      <c r="G96" s="2">
        <v>43</v>
      </c>
      <c r="H96">
        <v>14</v>
      </c>
    </row>
    <row r="97" spans="1:8" ht="16.5" customHeight="1">
      <c r="A97" s="1">
        <v>96</v>
      </c>
      <c r="B97">
        <v>1</v>
      </c>
      <c r="C97">
        <v>3</v>
      </c>
      <c r="D97">
        <v>8</v>
      </c>
      <c r="E97">
        <v>21</v>
      </c>
      <c r="F97">
        <v>22</v>
      </c>
      <c r="G97" s="2">
        <v>31</v>
      </c>
      <c r="H97">
        <v>20</v>
      </c>
    </row>
    <row r="98" spans="1:8" ht="16.5" customHeight="1">
      <c r="A98" s="1">
        <v>97</v>
      </c>
      <c r="B98">
        <v>6</v>
      </c>
      <c r="C98">
        <v>7</v>
      </c>
      <c r="D98">
        <v>14</v>
      </c>
      <c r="E98">
        <v>15</v>
      </c>
      <c r="F98">
        <v>20</v>
      </c>
      <c r="G98" s="2">
        <v>36</v>
      </c>
      <c r="H98">
        <v>3</v>
      </c>
    </row>
    <row r="99" spans="1:8" ht="16.5" customHeight="1">
      <c r="A99" s="1">
        <v>98</v>
      </c>
      <c r="B99">
        <v>6</v>
      </c>
      <c r="C99">
        <v>9</v>
      </c>
      <c r="D99">
        <v>16</v>
      </c>
      <c r="E99">
        <v>23</v>
      </c>
      <c r="F99">
        <v>24</v>
      </c>
      <c r="G99" s="2">
        <v>32</v>
      </c>
      <c r="H99">
        <v>43</v>
      </c>
    </row>
    <row r="100" spans="1:8" ht="16.5" customHeight="1">
      <c r="A100" s="1">
        <v>99</v>
      </c>
      <c r="B100">
        <v>1</v>
      </c>
      <c r="C100">
        <v>3</v>
      </c>
      <c r="D100">
        <v>10</v>
      </c>
      <c r="E100">
        <v>27</v>
      </c>
      <c r="F100">
        <v>29</v>
      </c>
      <c r="G100" s="2">
        <v>37</v>
      </c>
      <c r="H100">
        <v>11</v>
      </c>
    </row>
    <row r="101" spans="1:8" ht="16.5" customHeight="1">
      <c r="A101" s="1">
        <v>100</v>
      </c>
      <c r="B101">
        <v>1</v>
      </c>
      <c r="C101">
        <v>7</v>
      </c>
      <c r="D101">
        <v>11</v>
      </c>
      <c r="E101">
        <v>23</v>
      </c>
      <c r="F101">
        <v>37</v>
      </c>
      <c r="G101" s="2">
        <v>42</v>
      </c>
      <c r="H101">
        <v>6</v>
      </c>
    </row>
    <row r="102" spans="1:8" ht="16.5" customHeight="1">
      <c r="A102" s="1">
        <v>101</v>
      </c>
      <c r="B102">
        <v>1</v>
      </c>
      <c r="C102">
        <v>3</v>
      </c>
      <c r="D102">
        <v>17</v>
      </c>
      <c r="E102">
        <v>32</v>
      </c>
      <c r="F102">
        <v>35</v>
      </c>
      <c r="G102" s="2">
        <v>45</v>
      </c>
      <c r="H102">
        <v>8</v>
      </c>
    </row>
    <row r="103" spans="1:8" ht="16.5" customHeight="1">
      <c r="A103" s="1">
        <v>102</v>
      </c>
      <c r="B103">
        <v>17</v>
      </c>
      <c r="C103">
        <v>22</v>
      </c>
      <c r="D103">
        <v>24</v>
      </c>
      <c r="E103">
        <v>26</v>
      </c>
      <c r="F103">
        <v>35</v>
      </c>
      <c r="G103" s="2">
        <v>40</v>
      </c>
      <c r="H103">
        <v>42</v>
      </c>
    </row>
    <row r="104" spans="1:8" ht="16.5" customHeight="1">
      <c r="A104" s="1">
        <v>103</v>
      </c>
      <c r="B104">
        <v>5</v>
      </c>
      <c r="C104">
        <v>14</v>
      </c>
      <c r="D104">
        <v>15</v>
      </c>
      <c r="E104">
        <v>27</v>
      </c>
      <c r="F104">
        <v>30</v>
      </c>
      <c r="G104" s="2">
        <v>45</v>
      </c>
      <c r="H104">
        <v>10</v>
      </c>
    </row>
    <row r="105" spans="1:8" ht="16.5" customHeight="1">
      <c r="A105" s="1">
        <v>104</v>
      </c>
      <c r="B105">
        <v>17</v>
      </c>
      <c r="C105">
        <v>32</v>
      </c>
      <c r="D105">
        <v>33</v>
      </c>
      <c r="E105">
        <v>34</v>
      </c>
      <c r="F105">
        <v>42</v>
      </c>
      <c r="G105" s="2">
        <v>44</v>
      </c>
      <c r="H105">
        <v>35</v>
      </c>
    </row>
    <row r="106" spans="1:8" ht="16.5" customHeight="1">
      <c r="A106" s="1">
        <v>105</v>
      </c>
      <c r="B106">
        <v>8</v>
      </c>
      <c r="C106">
        <v>10</v>
      </c>
      <c r="D106">
        <v>20</v>
      </c>
      <c r="E106">
        <v>34</v>
      </c>
      <c r="F106">
        <v>41</v>
      </c>
      <c r="G106" s="2">
        <v>45</v>
      </c>
      <c r="H106">
        <v>28</v>
      </c>
    </row>
    <row r="107" spans="1:8" ht="16.5" customHeight="1">
      <c r="A107" s="1">
        <v>106</v>
      </c>
      <c r="B107">
        <v>4</v>
      </c>
      <c r="C107">
        <v>10</v>
      </c>
      <c r="D107">
        <v>12</v>
      </c>
      <c r="E107">
        <v>22</v>
      </c>
      <c r="F107">
        <v>24</v>
      </c>
      <c r="G107" s="2">
        <v>33</v>
      </c>
      <c r="H107">
        <v>29</v>
      </c>
    </row>
    <row r="108" spans="1:8" ht="16.5" customHeight="1">
      <c r="A108" s="1">
        <v>107</v>
      </c>
      <c r="B108">
        <v>1</v>
      </c>
      <c r="C108">
        <v>4</v>
      </c>
      <c r="D108">
        <v>5</v>
      </c>
      <c r="E108">
        <v>6</v>
      </c>
      <c r="F108">
        <v>9</v>
      </c>
      <c r="G108" s="2">
        <v>31</v>
      </c>
      <c r="H108">
        <v>17</v>
      </c>
    </row>
    <row r="109" spans="1:8" ht="16.5" customHeight="1">
      <c r="A109" s="1">
        <v>108</v>
      </c>
      <c r="B109">
        <v>7</v>
      </c>
      <c r="C109">
        <v>18</v>
      </c>
      <c r="D109">
        <v>22</v>
      </c>
      <c r="E109">
        <v>23</v>
      </c>
      <c r="F109">
        <v>29</v>
      </c>
      <c r="G109" s="2">
        <v>44</v>
      </c>
      <c r="H109">
        <v>12</v>
      </c>
    </row>
    <row r="110" spans="1:8" ht="16.5" customHeight="1">
      <c r="A110" s="1">
        <v>109</v>
      </c>
      <c r="B110">
        <v>1</v>
      </c>
      <c r="C110">
        <v>5</v>
      </c>
      <c r="D110">
        <v>34</v>
      </c>
      <c r="E110">
        <v>36</v>
      </c>
      <c r="F110">
        <v>42</v>
      </c>
      <c r="G110" s="2">
        <v>44</v>
      </c>
      <c r="H110">
        <v>33</v>
      </c>
    </row>
    <row r="111" spans="1:8" ht="16.5" customHeight="1">
      <c r="A111" s="1">
        <v>110</v>
      </c>
      <c r="B111">
        <v>7</v>
      </c>
      <c r="C111">
        <v>20</v>
      </c>
      <c r="D111">
        <v>22</v>
      </c>
      <c r="E111">
        <v>23</v>
      </c>
      <c r="F111">
        <v>29</v>
      </c>
      <c r="G111" s="2">
        <v>43</v>
      </c>
      <c r="H111">
        <v>1</v>
      </c>
    </row>
    <row r="112" spans="1:8" ht="16.5" customHeight="1">
      <c r="A112" s="1">
        <v>111</v>
      </c>
      <c r="B112">
        <v>7</v>
      </c>
      <c r="C112">
        <v>18</v>
      </c>
      <c r="D112">
        <v>31</v>
      </c>
      <c r="E112">
        <v>33</v>
      </c>
      <c r="F112">
        <v>36</v>
      </c>
      <c r="G112" s="2">
        <v>40</v>
      </c>
      <c r="H112">
        <v>27</v>
      </c>
    </row>
    <row r="113" spans="1:8" ht="16.5" customHeight="1">
      <c r="A113" s="1">
        <v>112</v>
      </c>
      <c r="B113">
        <v>26</v>
      </c>
      <c r="C113">
        <v>29</v>
      </c>
      <c r="D113">
        <v>30</v>
      </c>
      <c r="E113">
        <v>33</v>
      </c>
      <c r="F113">
        <v>41</v>
      </c>
      <c r="G113" s="2">
        <v>42</v>
      </c>
      <c r="H113">
        <v>43</v>
      </c>
    </row>
    <row r="114" spans="1:8" ht="16.5" customHeight="1">
      <c r="A114" s="1">
        <v>113</v>
      </c>
      <c r="B114">
        <v>4</v>
      </c>
      <c r="C114">
        <v>9</v>
      </c>
      <c r="D114">
        <v>28</v>
      </c>
      <c r="E114">
        <v>33</v>
      </c>
      <c r="F114">
        <v>36</v>
      </c>
      <c r="G114" s="2">
        <v>45</v>
      </c>
      <c r="H114">
        <v>26</v>
      </c>
    </row>
    <row r="115" spans="1:8" ht="16.5" customHeight="1">
      <c r="A115" s="1">
        <v>114</v>
      </c>
      <c r="B115">
        <v>11</v>
      </c>
      <c r="C115">
        <v>14</v>
      </c>
      <c r="D115">
        <v>19</v>
      </c>
      <c r="E115">
        <v>26</v>
      </c>
      <c r="F115">
        <v>28</v>
      </c>
      <c r="G115" s="2">
        <v>41</v>
      </c>
      <c r="H115">
        <v>2</v>
      </c>
    </row>
    <row r="116" spans="1:8" ht="16.5" customHeight="1">
      <c r="A116" s="1">
        <v>115</v>
      </c>
      <c r="B116">
        <v>1</v>
      </c>
      <c r="C116">
        <v>2</v>
      </c>
      <c r="D116">
        <v>6</v>
      </c>
      <c r="E116">
        <v>9</v>
      </c>
      <c r="F116">
        <v>25</v>
      </c>
      <c r="G116" s="2">
        <v>28</v>
      </c>
      <c r="H116">
        <v>31</v>
      </c>
    </row>
    <row r="117" spans="1:8" ht="16.5" customHeight="1">
      <c r="A117" s="1">
        <v>116</v>
      </c>
      <c r="B117">
        <v>2</v>
      </c>
      <c r="C117">
        <v>4</v>
      </c>
      <c r="D117">
        <v>25</v>
      </c>
      <c r="E117">
        <v>31</v>
      </c>
      <c r="F117">
        <v>34</v>
      </c>
      <c r="G117" s="2">
        <v>37</v>
      </c>
      <c r="H117">
        <v>17</v>
      </c>
    </row>
    <row r="118" spans="1:8" ht="16.5" customHeight="1">
      <c r="A118" s="1">
        <v>117</v>
      </c>
      <c r="B118">
        <v>5</v>
      </c>
      <c r="C118">
        <v>10</v>
      </c>
      <c r="D118">
        <v>22</v>
      </c>
      <c r="E118">
        <v>34</v>
      </c>
      <c r="F118">
        <v>36</v>
      </c>
      <c r="G118" s="2">
        <v>44</v>
      </c>
      <c r="H118">
        <v>35</v>
      </c>
    </row>
    <row r="119" spans="1:8" ht="16.5" customHeight="1">
      <c r="A119" s="1">
        <v>118</v>
      </c>
      <c r="B119">
        <v>3</v>
      </c>
      <c r="C119">
        <v>4</v>
      </c>
      <c r="D119">
        <v>10</v>
      </c>
      <c r="E119">
        <v>17</v>
      </c>
      <c r="F119">
        <v>19</v>
      </c>
      <c r="G119" s="2">
        <v>22</v>
      </c>
      <c r="H119">
        <v>38</v>
      </c>
    </row>
    <row r="120" spans="1:8" ht="16.5" customHeight="1">
      <c r="A120" s="1">
        <v>119</v>
      </c>
      <c r="B120">
        <v>3</v>
      </c>
      <c r="C120">
        <v>11</v>
      </c>
      <c r="D120">
        <v>13</v>
      </c>
      <c r="E120">
        <v>14</v>
      </c>
      <c r="F120">
        <v>17</v>
      </c>
      <c r="G120" s="2">
        <v>21</v>
      </c>
      <c r="H120">
        <v>38</v>
      </c>
    </row>
    <row r="121" spans="1:8" ht="16.5" customHeight="1">
      <c r="A121" s="1">
        <v>120</v>
      </c>
      <c r="B121">
        <v>4</v>
      </c>
      <c r="C121">
        <v>6</v>
      </c>
      <c r="D121">
        <v>10</v>
      </c>
      <c r="E121">
        <v>11</v>
      </c>
      <c r="F121">
        <v>32</v>
      </c>
      <c r="G121" s="2">
        <v>37</v>
      </c>
      <c r="H121">
        <v>30</v>
      </c>
    </row>
    <row r="122" spans="1:8" ht="16.5" customHeight="1">
      <c r="A122" s="1">
        <v>121</v>
      </c>
      <c r="B122">
        <v>12</v>
      </c>
      <c r="C122">
        <v>28</v>
      </c>
      <c r="D122">
        <v>30</v>
      </c>
      <c r="E122">
        <v>34</v>
      </c>
      <c r="F122">
        <v>38</v>
      </c>
      <c r="G122" s="2">
        <v>43</v>
      </c>
      <c r="H122">
        <v>9</v>
      </c>
    </row>
    <row r="123" spans="1:8" ht="16.5" customHeight="1">
      <c r="A123" s="1">
        <v>122</v>
      </c>
      <c r="B123">
        <v>1</v>
      </c>
      <c r="C123">
        <v>11</v>
      </c>
      <c r="D123">
        <v>16</v>
      </c>
      <c r="E123">
        <v>17</v>
      </c>
      <c r="F123">
        <v>36</v>
      </c>
      <c r="G123" s="2">
        <v>40</v>
      </c>
      <c r="H123">
        <v>8</v>
      </c>
    </row>
    <row r="124" spans="1:8" ht="16.5" customHeight="1">
      <c r="A124" s="1">
        <v>123</v>
      </c>
      <c r="B124">
        <v>7</v>
      </c>
      <c r="C124">
        <v>17</v>
      </c>
      <c r="D124">
        <v>18</v>
      </c>
      <c r="E124">
        <v>28</v>
      </c>
      <c r="F124">
        <v>30</v>
      </c>
      <c r="G124" s="2">
        <v>45</v>
      </c>
      <c r="H124">
        <v>27</v>
      </c>
    </row>
    <row r="125" spans="1:8" ht="16.5" customHeight="1">
      <c r="A125" s="1">
        <v>124</v>
      </c>
      <c r="B125">
        <v>4</v>
      </c>
      <c r="C125">
        <v>16</v>
      </c>
      <c r="D125">
        <v>23</v>
      </c>
      <c r="E125">
        <v>25</v>
      </c>
      <c r="F125">
        <v>29</v>
      </c>
      <c r="G125" s="2">
        <v>42</v>
      </c>
      <c r="H125">
        <v>1</v>
      </c>
    </row>
    <row r="126" spans="1:8" ht="16.5" customHeight="1">
      <c r="A126" s="1">
        <v>125</v>
      </c>
      <c r="B126">
        <v>2</v>
      </c>
      <c r="C126">
        <v>8</v>
      </c>
      <c r="D126">
        <v>32</v>
      </c>
      <c r="E126">
        <v>33</v>
      </c>
      <c r="F126">
        <v>35</v>
      </c>
      <c r="G126" s="2">
        <v>36</v>
      </c>
      <c r="H126">
        <v>18</v>
      </c>
    </row>
    <row r="127" spans="1:8" ht="16.5" customHeight="1">
      <c r="A127" s="1">
        <v>126</v>
      </c>
      <c r="B127">
        <v>7</v>
      </c>
      <c r="C127">
        <v>20</v>
      </c>
      <c r="D127">
        <v>22</v>
      </c>
      <c r="E127">
        <v>27</v>
      </c>
      <c r="F127">
        <v>40</v>
      </c>
      <c r="G127" s="2">
        <v>43</v>
      </c>
      <c r="H127">
        <v>1</v>
      </c>
    </row>
    <row r="128" spans="1:8" ht="16.5" customHeight="1">
      <c r="A128" s="1">
        <v>127</v>
      </c>
      <c r="B128">
        <v>3</v>
      </c>
      <c r="C128">
        <v>5</v>
      </c>
      <c r="D128">
        <v>10</v>
      </c>
      <c r="E128">
        <v>29</v>
      </c>
      <c r="F128">
        <v>32</v>
      </c>
      <c r="G128" s="2">
        <v>43</v>
      </c>
      <c r="H128">
        <v>35</v>
      </c>
    </row>
    <row r="129" spans="1:8" ht="16.5" customHeight="1">
      <c r="A129" s="1">
        <v>128</v>
      </c>
      <c r="B129">
        <v>12</v>
      </c>
      <c r="C129">
        <v>30</v>
      </c>
      <c r="D129">
        <v>34</v>
      </c>
      <c r="E129">
        <v>36</v>
      </c>
      <c r="F129">
        <v>37</v>
      </c>
      <c r="G129" s="2">
        <v>45</v>
      </c>
      <c r="H129">
        <v>39</v>
      </c>
    </row>
    <row r="130" spans="1:8" ht="16.5" customHeight="1">
      <c r="A130" s="1">
        <v>129</v>
      </c>
      <c r="B130">
        <v>19</v>
      </c>
      <c r="C130">
        <v>23</v>
      </c>
      <c r="D130">
        <v>25</v>
      </c>
      <c r="E130">
        <v>28</v>
      </c>
      <c r="F130">
        <v>38</v>
      </c>
      <c r="G130" s="2">
        <v>42</v>
      </c>
      <c r="H130">
        <v>17</v>
      </c>
    </row>
    <row r="131" spans="1:8" ht="16.5" customHeight="1">
      <c r="A131" s="1">
        <v>130</v>
      </c>
      <c r="B131">
        <v>7</v>
      </c>
      <c r="C131">
        <v>19</v>
      </c>
      <c r="D131">
        <v>24</v>
      </c>
      <c r="E131">
        <v>27</v>
      </c>
      <c r="F131">
        <v>42</v>
      </c>
      <c r="G131" s="2">
        <v>45</v>
      </c>
      <c r="H131">
        <v>31</v>
      </c>
    </row>
    <row r="132" spans="1:8" ht="16.5" customHeight="1">
      <c r="A132" s="1">
        <v>131</v>
      </c>
      <c r="B132">
        <v>8</v>
      </c>
      <c r="C132">
        <v>10</v>
      </c>
      <c r="D132">
        <v>11</v>
      </c>
      <c r="E132">
        <v>14</v>
      </c>
      <c r="F132">
        <v>15</v>
      </c>
      <c r="G132" s="2">
        <v>21</v>
      </c>
      <c r="H132">
        <v>37</v>
      </c>
    </row>
    <row r="133" spans="1:8" ht="16.5" customHeight="1">
      <c r="A133" s="1">
        <v>132</v>
      </c>
      <c r="B133">
        <v>3</v>
      </c>
      <c r="C133">
        <v>17</v>
      </c>
      <c r="D133">
        <v>23</v>
      </c>
      <c r="E133">
        <v>34</v>
      </c>
      <c r="F133">
        <v>41</v>
      </c>
      <c r="G133" s="2">
        <v>45</v>
      </c>
      <c r="H133">
        <v>43</v>
      </c>
    </row>
    <row r="134" spans="1:8" ht="16.5" customHeight="1">
      <c r="A134" s="1">
        <v>133</v>
      </c>
      <c r="B134">
        <v>4</v>
      </c>
      <c r="C134">
        <v>7</v>
      </c>
      <c r="D134">
        <v>15</v>
      </c>
      <c r="E134">
        <v>18</v>
      </c>
      <c r="F134">
        <v>23</v>
      </c>
      <c r="G134" s="2">
        <v>26</v>
      </c>
      <c r="H134">
        <v>13</v>
      </c>
    </row>
    <row r="135" spans="1:8" ht="16.5" customHeight="1">
      <c r="A135" s="1">
        <v>134</v>
      </c>
      <c r="B135">
        <v>3</v>
      </c>
      <c r="C135">
        <v>12</v>
      </c>
      <c r="D135">
        <v>20</v>
      </c>
      <c r="E135">
        <v>23</v>
      </c>
      <c r="F135">
        <v>31</v>
      </c>
      <c r="G135" s="2">
        <v>35</v>
      </c>
      <c r="H135">
        <v>43</v>
      </c>
    </row>
    <row r="136" spans="1:8" ht="16.5" customHeight="1">
      <c r="A136" s="1">
        <v>135</v>
      </c>
      <c r="B136">
        <v>6</v>
      </c>
      <c r="C136">
        <v>14</v>
      </c>
      <c r="D136">
        <v>22</v>
      </c>
      <c r="E136">
        <v>28</v>
      </c>
      <c r="F136">
        <v>35</v>
      </c>
      <c r="G136" s="2">
        <v>39</v>
      </c>
      <c r="H136">
        <v>16</v>
      </c>
    </row>
    <row r="137" spans="1:8" ht="16.5" customHeight="1">
      <c r="A137" s="1">
        <v>136</v>
      </c>
      <c r="B137">
        <v>2</v>
      </c>
      <c r="C137">
        <v>16</v>
      </c>
      <c r="D137">
        <v>30</v>
      </c>
      <c r="E137">
        <v>36</v>
      </c>
      <c r="F137">
        <v>41</v>
      </c>
      <c r="G137" s="2">
        <v>42</v>
      </c>
      <c r="H137">
        <v>11</v>
      </c>
    </row>
    <row r="138" spans="1:8" ht="16.5" customHeight="1">
      <c r="A138" s="1">
        <v>137</v>
      </c>
      <c r="B138">
        <v>7</v>
      </c>
      <c r="C138">
        <v>9</v>
      </c>
      <c r="D138">
        <v>20</v>
      </c>
      <c r="E138">
        <v>25</v>
      </c>
      <c r="F138">
        <v>36</v>
      </c>
      <c r="G138" s="2">
        <v>39</v>
      </c>
      <c r="H138">
        <v>15</v>
      </c>
    </row>
    <row r="139" spans="1:8" ht="16.5" customHeight="1">
      <c r="A139" s="1">
        <v>138</v>
      </c>
      <c r="B139">
        <v>10</v>
      </c>
      <c r="C139">
        <v>11</v>
      </c>
      <c r="D139">
        <v>27</v>
      </c>
      <c r="E139">
        <v>28</v>
      </c>
      <c r="F139">
        <v>37</v>
      </c>
      <c r="G139" s="2">
        <v>39</v>
      </c>
      <c r="H139">
        <v>19</v>
      </c>
    </row>
    <row r="140" spans="1:8" ht="16.5" customHeight="1">
      <c r="A140" s="1">
        <v>139</v>
      </c>
      <c r="B140">
        <v>9</v>
      </c>
      <c r="C140">
        <v>11</v>
      </c>
      <c r="D140">
        <v>15</v>
      </c>
      <c r="E140">
        <v>20</v>
      </c>
      <c r="F140">
        <v>28</v>
      </c>
      <c r="G140" s="2">
        <v>43</v>
      </c>
      <c r="H140">
        <v>13</v>
      </c>
    </row>
    <row r="141" spans="1:8" ht="16.5" customHeight="1">
      <c r="A141" s="1">
        <v>140</v>
      </c>
      <c r="B141">
        <v>3</v>
      </c>
      <c r="C141">
        <v>13</v>
      </c>
      <c r="D141">
        <v>17</v>
      </c>
      <c r="E141">
        <v>18</v>
      </c>
      <c r="F141">
        <v>19</v>
      </c>
      <c r="G141" s="2">
        <v>28</v>
      </c>
      <c r="H141">
        <v>8</v>
      </c>
    </row>
    <row r="142" spans="1:8" ht="16.5" customHeight="1">
      <c r="A142" s="1">
        <v>141</v>
      </c>
      <c r="B142">
        <v>8</v>
      </c>
      <c r="C142">
        <v>12</v>
      </c>
      <c r="D142">
        <v>29</v>
      </c>
      <c r="E142">
        <v>31</v>
      </c>
      <c r="F142">
        <v>42</v>
      </c>
      <c r="G142" s="2">
        <v>43</v>
      </c>
      <c r="H142">
        <v>2</v>
      </c>
    </row>
    <row r="143" spans="1:8" ht="16.5" customHeight="1">
      <c r="A143" s="1">
        <v>142</v>
      </c>
      <c r="B143">
        <v>12</v>
      </c>
      <c r="C143">
        <v>16</v>
      </c>
      <c r="D143">
        <v>30</v>
      </c>
      <c r="E143">
        <v>34</v>
      </c>
      <c r="F143">
        <v>40</v>
      </c>
      <c r="G143" s="2">
        <v>44</v>
      </c>
      <c r="H143">
        <v>19</v>
      </c>
    </row>
    <row r="144" spans="1:8" ht="16.5" customHeight="1">
      <c r="A144" s="1">
        <v>143</v>
      </c>
      <c r="B144">
        <v>26</v>
      </c>
      <c r="C144">
        <v>27</v>
      </c>
      <c r="D144">
        <v>28</v>
      </c>
      <c r="E144">
        <v>42</v>
      </c>
      <c r="F144">
        <v>43</v>
      </c>
      <c r="G144" s="2">
        <v>45</v>
      </c>
      <c r="H144">
        <v>8</v>
      </c>
    </row>
    <row r="145" spans="1:8" ht="16.5" customHeight="1">
      <c r="A145" s="1">
        <v>144</v>
      </c>
      <c r="B145">
        <v>4</v>
      </c>
      <c r="C145">
        <v>15</v>
      </c>
      <c r="D145">
        <v>17</v>
      </c>
      <c r="E145">
        <v>26</v>
      </c>
      <c r="F145">
        <v>36</v>
      </c>
      <c r="G145" s="2">
        <v>37</v>
      </c>
      <c r="H145">
        <v>43</v>
      </c>
    </row>
    <row r="146" spans="1:8" ht="16.5" customHeight="1">
      <c r="A146" s="1">
        <v>145</v>
      </c>
      <c r="B146">
        <v>2</v>
      </c>
      <c r="C146">
        <v>3</v>
      </c>
      <c r="D146">
        <v>13</v>
      </c>
      <c r="E146">
        <v>20</v>
      </c>
      <c r="F146">
        <v>27</v>
      </c>
      <c r="G146" s="2">
        <v>44</v>
      </c>
      <c r="H146">
        <v>9</v>
      </c>
    </row>
    <row r="147" spans="1:8" ht="16.5" customHeight="1">
      <c r="A147" s="1">
        <v>146</v>
      </c>
      <c r="B147">
        <v>2</v>
      </c>
      <c r="C147">
        <v>19</v>
      </c>
      <c r="D147">
        <v>27</v>
      </c>
      <c r="E147">
        <v>35</v>
      </c>
      <c r="F147">
        <v>41</v>
      </c>
      <c r="G147" s="2">
        <v>42</v>
      </c>
      <c r="H147">
        <v>25</v>
      </c>
    </row>
    <row r="148" spans="1:8" ht="16.5" customHeight="1">
      <c r="A148" s="1">
        <v>147</v>
      </c>
      <c r="B148">
        <v>4</v>
      </c>
      <c r="C148">
        <v>6</v>
      </c>
      <c r="D148">
        <v>13</v>
      </c>
      <c r="E148">
        <v>21</v>
      </c>
      <c r="F148">
        <v>40</v>
      </c>
      <c r="G148" s="2">
        <v>42</v>
      </c>
      <c r="H148">
        <v>36</v>
      </c>
    </row>
    <row r="149" spans="1:8" ht="16.5" customHeight="1">
      <c r="A149" s="1">
        <v>148</v>
      </c>
      <c r="B149">
        <v>21</v>
      </c>
      <c r="C149">
        <v>25</v>
      </c>
      <c r="D149">
        <v>33</v>
      </c>
      <c r="E149">
        <v>34</v>
      </c>
      <c r="F149">
        <v>35</v>
      </c>
      <c r="G149" s="2">
        <v>36</v>
      </c>
      <c r="H149">
        <v>17</v>
      </c>
    </row>
    <row r="150" spans="1:8" ht="16.5" customHeight="1">
      <c r="A150" s="1">
        <v>149</v>
      </c>
      <c r="B150">
        <v>2</v>
      </c>
      <c r="C150">
        <v>11</v>
      </c>
      <c r="D150">
        <v>21</v>
      </c>
      <c r="E150">
        <v>34</v>
      </c>
      <c r="F150">
        <v>41</v>
      </c>
      <c r="G150" s="2">
        <v>42</v>
      </c>
      <c r="H150">
        <v>27</v>
      </c>
    </row>
    <row r="151" spans="1:8" ht="16.5" customHeight="1">
      <c r="A151" s="1">
        <v>150</v>
      </c>
      <c r="B151">
        <v>2</v>
      </c>
      <c r="C151">
        <v>18</v>
      </c>
      <c r="D151">
        <v>25</v>
      </c>
      <c r="E151">
        <v>28</v>
      </c>
      <c r="F151">
        <v>37</v>
      </c>
      <c r="G151" s="2">
        <v>39</v>
      </c>
      <c r="H151">
        <v>16</v>
      </c>
    </row>
    <row r="152" spans="1:8" ht="16.5" customHeight="1">
      <c r="A152" s="1">
        <v>151</v>
      </c>
      <c r="B152">
        <v>1</v>
      </c>
      <c r="C152">
        <v>2</v>
      </c>
      <c r="D152">
        <v>10</v>
      </c>
      <c r="E152">
        <v>13</v>
      </c>
      <c r="F152">
        <v>18</v>
      </c>
      <c r="G152" s="2">
        <v>19</v>
      </c>
      <c r="H152">
        <v>15</v>
      </c>
    </row>
    <row r="153" spans="1:8" ht="16.5" customHeight="1">
      <c r="A153" s="1">
        <v>152</v>
      </c>
      <c r="B153">
        <v>1</v>
      </c>
      <c r="C153">
        <v>5</v>
      </c>
      <c r="D153">
        <v>13</v>
      </c>
      <c r="E153">
        <v>26</v>
      </c>
      <c r="F153">
        <v>29</v>
      </c>
      <c r="G153" s="2">
        <v>34</v>
      </c>
      <c r="H153">
        <v>43</v>
      </c>
    </row>
    <row r="154" spans="1:8" ht="16.5" customHeight="1">
      <c r="A154" s="1">
        <v>153</v>
      </c>
      <c r="B154">
        <v>3</v>
      </c>
      <c r="C154">
        <v>8</v>
      </c>
      <c r="D154">
        <v>11</v>
      </c>
      <c r="E154">
        <v>12</v>
      </c>
      <c r="F154">
        <v>13</v>
      </c>
      <c r="G154" s="2">
        <v>36</v>
      </c>
      <c r="H154">
        <v>33</v>
      </c>
    </row>
    <row r="155" spans="1:8" ht="16.5" customHeight="1">
      <c r="A155" s="1">
        <v>154</v>
      </c>
      <c r="B155">
        <v>6</v>
      </c>
      <c r="C155">
        <v>19</v>
      </c>
      <c r="D155">
        <v>21</v>
      </c>
      <c r="E155">
        <v>35</v>
      </c>
      <c r="F155">
        <v>40</v>
      </c>
      <c r="G155" s="2">
        <v>45</v>
      </c>
      <c r="H155">
        <v>20</v>
      </c>
    </row>
    <row r="156" spans="1:8" ht="16.5" customHeight="1">
      <c r="A156" s="1">
        <v>155</v>
      </c>
      <c r="B156">
        <v>16</v>
      </c>
      <c r="C156">
        <v>19</v>
      </c>
      <c r="D156">
        <v>20</v>
      </c>
      <c r="E156">
        <v>32</v>
      </c>
      <c r="F156">
        <v>33</v>
      </c>
      <c r="G156" s="2">
        <v>41</v>
      </c>
      <c r="H156">
        <v>4</v>
      </c>
    </row>
    <row r="157" spans="1:8" ht="16.5" customHeight="1">
      <c r="A157" s="1">
        <v>156</v>
      </c>
      <c r="B157">
        <v>5</v>
      </c>
      <c r="C157">
        <v>18</v>
      </c>
      <c r="D157">
        <v>28</v>
      </c>
      <c r="E157">
        <v>30</v>
      </c>
      <c r="F157">
        <v>42</v>
      </c>
      <c r="G157" s="2">
        <v>45</v>
      </c>
      <c r="H157">
        <v>2</v>
      </c>
    </row>
    <row r="158" spans="1:8" ht="16.5" customHeight="1">
      <c r="A158" s="1">
        <v>157</v>
      </c>
      <c r="B158">
        <v>19</v>
      </c>
      <c r="C158">
        <v>26</v>
      </c>
      <c r="D158">
        <v>30</v>
      </c>
      <c r="E158">
        <v>33</v>
      </c>
      <c r="F158">
        <v>35</v>
      </c>
      <c r="G158" s="2">
        <v>39</v>
      </c>
      <c r="H158">
        <v>37</v>
      </c>
    </row>
    <row r="159" spans="1:8" ht="16.5" customHeight="1">
      <c r="A159" s="1">
        <v>158</v>
      </c>
      <c r="B159">
        <v>4</v>
      </c>
      <c r="C159">
        <v>9</v>
      </c>
      <c r="D159">
        <v>13</v>
      </c>
      <c r="E159">
        <v>18</v>
      </c>
      <c r="F159">
        <v>21</v>
      </c>
      <c r="G159" s="2">
        <v>34</v>
      </c>
      <c r="H159">
        <v>7</v>
      </c>
    </row>
    <row r="160" spans="1:8" ht="16.5" customHeight="1">
      <c r="A160" s="1">
        <v>159</v>
      </c>
      <c r="B160">
        <v>1</v>
      </c>
      <c r="C160">
        <v>18</v>
      </c>
      <c r="D160">
        <v>30</v>
      </c>
      <c r="E160">
        <v>41</v>
      </c>
      <c r="F160">
        <v>42</v>
      </c>
      <c r="G160" s="2">
        <v>43</v>
      </c>
      <c r="H160">
        <v>32</v>
      </c>
    </row>
    <row r="161" spans="1:8" ht="16.5" customHeight="1">
      <c r="A161" s="1">
        <v>160</v>
      </c>
      <c r="B161">
        <v>3</v>
      </c>
      <c r="C161">
        <v>7</v>
      </c>
      <c r="D161">
        <v>8</v>
      </c>
      <c r="E161">
        <v>34</v>
      </c>
      <c r="F161">
        <v>39</v>
      </c>
      <c r="G161" s="2">
        <v>41</v>
      </c>
      <c r="H161">
        <v>1</v>
      </c>
    </row>
    <row r="162" spans="1:8" ht="16.5" customHeight="1">
      <c r="A162" s="1">
        <v>161</v>
      </c>
      <c r="B162">
        <v>22</v>
      </c>
      <c r="C162">
        <v>34</v>
      </c>
      <c r="D162">
        <v>36</v>
      </c>
      <c r="E162">
        <v>40</v>
      </c>
      <c r="F162">
        <v>42</v>
      </c>
      <c r="G162" s="2">
        <v>45</v>
      </c>
      <c r="H162">
        <v>44</v>
      </c>
    </row>
    <row r="163" spans="1:8" ht="16.5" customHeight="1">
      <c r="A163" s="1">
        <v>162</v>
      </c>
      <c r="B163">
        <v>1</v>
      </c>
      <c r="C163">
        <v>5</v>
      </c>
      <c r="D163">
        <v>21</v>
      </c>
      <c r="E163">
        <v>25</v>
      </c>
      <c r="F163">
        <v>38</v>
      </c>
      <c r="G163" s="2">
        <v>41</v>
      </c>
      <c r="H163">
        <v>24</v>
      </c>
    </row>
    <row r="164" spans="1:8" ht="16.5" customHeight="1">
      <c r="A164" s="1">
        <v>163</v>
      </c>
      <c r="B164">
        <v>7</v>
      </c>
      <c r="C164">
        <v>11</v>
      </c>
      <c r="D164">
        <v>26</v>
      </c>
      <c r="E164">
        <v>28</v>
      </c>
      <c r="F164">
        <v>29</v>
      </c>
      <c r="G164" s="2">
        <v>44</v>
      </c>
      <c r="H164">
        <v>16</v>
      </c>
    </row>
    <row r="165" spans="1:8" ht="16.5" customHeight="1">
      <c r="A165" s="1">
        <v>164</v>
      </c>
      <c r="B165">
        <v>6</v>
      </c>
      <c r="C165">
        <v>9</v>
      </c>
      <c r="D165">
        <v>10</v>
      </c>
      <c r="E165">
        <v>11</v>
      </c>
      <c r="F165">
        <v>39</v>
      </c>
      <c r="G165" s="2">
        <v>41</v>
      </c>
      <c r="H165">
        <v>27</v>
      </c>
    </row>
    <row r="166" spans="1:8" ht="16.5" customHeight="1">
      <c r="A166" s="1">
        <v>165</v>
      </c>
      <c r="B166">
        <v>5</v>
      </c>
      <c r="C166">
        <v>13</v>
      </c>
      <c r="D166">
        <v>18</v>
      </c>
      <c r="E166">
        <v>19</v>
      </c>
      <c r="F166">
        <v>22</v>
      </c>
      <c r="G166" s="2">
        <v>42</v>
      </c>
      <c r="H166">
        <v>31</v>
      </c>
    </row>
    <row r="167" spans="1:8" ht="16.5" customHeight="1">
      <c r="A167" s="1">
        <v>166</v>
      </c>
      <c r="B167">
        <v>9</v>
      </c>
      <c r="C167">
        <v>12</v>
      </c>
      <c r="D167">
        <v>27</v>
      </c>
      <c r="E167">
        <v>36</v>
      </c>
      <c r="F167">
        <v>39</v>
      </c>
      <c r="G167" s="2">
        <v>45</v>
      </c>
      <c r="H167">
        <v>14</v>
      </c>
    </row>
    <row r="168" spans="1:8" ht="16.5" customHeight="1">
      <c r="A168" s="1">
        <v>167</v>
      </c>
      <c r="B168">
        <v>24</v>
      </c>
      <c r="C168">
        <v>27</v>
      </c>
      <c r="D168">
        <v>28</v>
      </c>
      <c r="E168">
        <v>30</v>
      </c>
      <c r="F168">
        <v>36</v>
      </c>
      <c r="G168" s="2">
        <v>39</v>
      </c>
      <c r="H168">
        <v>4</v>
      </c>
    </row>
    <row r="169" spans="1:8" ht="16.5" customHeight="1">
      <c r="A169" s="1">
        <v>168</v>
      </c>
      <c r="B169">
        <v>3</v>
      </c>
      <c r="C169">
        <v>10</v>
      </c>
      <c r="D169">
        <v>31</v>
      </c>
      <c r="E169">
        <v>40</v>
      </c>
      <c r="F169">
        <v>42</v>
      </c>
      <c r="G169" s="2">
        <v>43</v>
      </c>
      <c r="H169">
        <v>30</v>
      </c>
    </row>
    <row r="170" spans="1:8" ht="16.5" customHeight="1">
      <c r="A170" s="1">
        <v>169</v>
      </c>
      <c r="B170">
        <v>16</v>
      </c>
      <c r="C170">
        <v>27</v>
      </c>
      <c r="D170">
        <v>35</v>
      </c>
      <c r="E170">
        <v>37</v>
      </c>
      <c r="F170">
        <v>43</v>
      </c>
      <c r="G170" s="2">
        <v>45</v>
      </c>
      <c r="H170">
        <v>19</v>
      </c>
    </row>
    <row r="171" spans="1:8" ht="16.5" customHeight="1">
      <c r="A171" s="1">
        <v>170</v>
      </c>
      <c r="B171">
        <v>2</v>
      </c>
      <c r="C171">
        <v>11</v>
      </c>
      <c r="D171">
        <v>13</v>
      </c>
      <c r="E171">
        <v>15</v>
      </c>
      <c r="F171">
        <v>31</v>
      </c>
      <c r="G171" s="2">
        <v>42</v>
      </c>
      <c r="H171">
        <v>10</v>
      </c>
    </row>
    <row r="172" spans="1:8" ht="16.5" customHeight="1">
      <c r="A172" s="1">
        <v>171</v>
      </c>
      <c r="B172">
        <v>4</v>
      </c>
      <c r="C172">
        <v>16</v>
      </c>
      <c r="D172">
        <v>25</v>
      </c>
      <c r="E172">
        <v>29</v>
      </c>
      <c r="F172">
        <v>34</v>
      </c>
      <c r="G172" s="2">
        <v>35</v>
      </c>
      <c r="H172">
        <v>1</v>
      </c>
    </row>
    <row r="173" spans="1:8" ht="16.5" customHeight="1">
      <c r="A173" s="1">
        <v>172</v>
      </c>
      <c r="B173">
        <v>4</v>
      </c>
      <c r="C173">
        <v>19</v>
      </c>
      <c r="D173">
        <v>21</v>
      </c>
      <c r="E173">
        <v>24</v>
      </c>
      <c r="F173">
        <v>26</v>
      </c>
      <c r="G173" s="2">
        <v>41</v>
      </c>
      <c r="H173">
        <v>35</v>
      </c>
    </row>
    <row r="174" spans="1:8" ht="16.5" customHeight="1">
      <c r="A174" s="1">
        <v>173</v>
      </c>
      <c r="B174">
        <v>3</v>
      </c>
      <c r="C174">
        <v>9</v>
      </c>
      <c r="D174">
        <v>24</v>
      </c>
      <c r="E174">
        <v>30</v>
      </c>
      <c r="F174">
        <v>33</v>
      </c>
      <c r="G174" s="2">
        <v>34</v>
      </c>
      <c r="H174">
        <v>18</v>
      </c>
    </row>
    <row r="175" spans="1:8" ht="16.5" customHeight="1">
      <c r="A175" s="1">
        <v>174</v>
      </c>
      <c r="B175">
        <v>13</v>
      </c>
      <c r="C175">
        <v>14</v>
      </c>
      <c r="D175">
        <v>18</v>
      </c>
      <c r="E175">
        <v>22</v>
      </c>
      <c r="F175">
        <v>35</v>
      </c>
      <c r="G175" s="2">
        <v>39</v>
      </c>
      <c r="H175">
        <v>16</v>
      </c>
    </row>
    <row r="176" spans="1:8" ht="16.5" customHeight="1">
      <c r="A176" s="1">
        <v>175</v>
      </c>
      <c r="B176">
        <v>19</v>
      </c>
      <c r="C176">
        <v>26</v>
      </c>
      <c r="D176">
        <v>28</v>
      </c>
      <c r="E176">
        <v>31</v>
      </c>
      <c r="F176">
        <v>33</v>
      </c>
      <c r="G176" s="2">
        <v>36</v>
      </c>
      <c r="H176">
        <v>17</v>
      </c>
    </row>
    <row r="177" spans="1:8" ht="16.5" customHeight="1">
      <c r="A177" s="1">
        <v>176</v>
      </c>
      <c r="B177">
        <v>4</v>
      </c>
      <c r="C177">
        <v>17</v>
      </c>
      <c r="D177">
        <v>30</v>
      </c>
      <c r="E177">
        <v>32</v>
      </c>
      <c r="F177">
        <v>33</v>
      </c>
      <c r="G177" s="2">
        <v>34</v>
      </c>
      <c r="H177">
        <v>15</v>
      </c>
    </row>
    <row r="178" spans="1:8" ht="16.5" customHeight="1">
      <c r="A178" s="1">
        <v>177</v>
      </c>
      <c r="B178">
        <v>1</v>
      </c>
      <c r="C178">
        <v>10</v>
      </c>
      <c r="D178">
        <v>13</v>
      </c>
      <c r="E178">
        <v>16</v>
      </c>
      <c r="F178">
        <v>37</v>
      </c>
      <c r="G178" s="2">
        <v>43</v>
      </c>
      <c r="H178">
        <v>6</v>
      </c>
    </row>
    <row r="179" spans="1:8" ht="16.5" customHeight="1">
      <c r="A179" s="1">
        <v>178</v>
      </c>
      <c r="B179">
        <v>1</v>
      </c>
      <c r="C179">
        <v>5</v>
      </c>
      <c r="D179">
        <v>11</v>
      </c>
      <c r="E179">
        <v>12</v>
      </c>
      <c r="F179">
        <v>18</v>
      </c>
      <c r="G179" s="2">
        <v>23</v>
      </c>
      <c r="H179">
        <v>9</v>
      </c>
    </row>
    <row r="180" spans="1:8" ht="16.5" customHeight="1">
      <c r="A180" s="1">
        <v>179</v>
      </c>
      <c r="B180">
        <v>5</v>
      </c>
      <c r="C180">
        <v>9</v>
      </c>
      <c r="D180">
        <v>17</v>
      </c>
      <c r="E180">
        <v>25</v>
      </c>
      <c r="F180">
        <v>39</v>
      </c>
      <c r="G180" s="2">
        <v>43</v>
      </c>
      <c r="H180">
        <v>32</v>
      </c>
    </row>
    <row r="181" spans="1:8" ht="16.5" customHeight="1">
      <c r="A181" s="1">
        <v>180</v>
      </c>
      <c r="B181">
        <v>2</v>
      </c>
      <c r="C181">
        <v>15</v>
      </c>
      <c r="D181">
        <v>20</v>
      </c>
      <c r="E181">
        <v>21</v>
      </c>
      <c r="F181">
        <v>29</v>
      </c>
      <c r="G181" s="2">
        <v>34</v>
      </c>
      <c r="H181">
        <v>22</v>
      </c>
    </row>
    <row r="182" spans="1:8" ht="16.5" customHeight="1">
      <c r="A182" s="1">
        <v>181</v>
      </c>
      <c r="B182">
        <v>14</v>
      </c>
      <c r="C182">
        <v>21</v>
      </c>
      <c r="D182">
        <v>23</v>
      </c>
      <c r="E182">
        <v>32</v>
      </c>
      <c r="F182">
        <v>40</v>
      </c>
      <c r="G182" s="2">
        <v>45</v>
      </c>
      <c r="H182">
        <v>44</v>
      </c>
    </row>
    <row r="183" spans="1:8" ht="16.5" customHeight="1">
      <c r="A183" s="1">
        <v>182</v>
      </c>
      <c r="B183">
        <v>13</v>
      </c>
      <c r="C183">
        <v>15</v>
      </c>
      <c r="D183">
        <v>27</v>
      </c>
      <c r="E183">
        <v>29</v>
      </c>
      <c r="F183">
        <v>34</v>
      </c>
      <c r="G183" s="2">
        <v>40</v>
      </c>
      <c r="H183">
        <v>35</v>
      </c>
    </row>
    <row r="184" spans="1:8" ht="16.5" customHeight="1">
      <c r="A184" s="1">
        <v>183</v>
      </c>
      <c r="B184">
        <v>2</v>
      </c>
      <c r="C184">
        <v>18</v>
      </c>
      <c r="D184">
        <v>24</v>
      </c>
      <c r="E184">
        <v>34</v>
      </c>
      <c r="F184">
        <v>40</v>
      </c>
      <c r="G184" s="2">
        <v>42</v>
      </c>
      <c r="H184">
        <v>5</v>
      </c>
    </row>
    <row r="185" spans="1:8" ht="16.5" customHeight="1">
      <c r="A185" s="1">
        <v>184</v>
      </c>
      <c r="B185">
        <v>1</v>
      </c>
      <c r="C185">
        <v>2</v>
      </c>
      <c r="D185">
        <v>6</v>
      </c>
      <c r="E185">
        <v>16</v>
      </c>
      <c r="F185">
        <v>20</v>
      </c>
      <c r="G185" s="2">
        <v>33</v>
      </c>
      <c r="H185">
        <v>41</v>
      </c>
    </row>
    <row r="186" spans="1:8" ht="16.5" customHeight="1">
      <c r="A186" s="1">
        <v>185</v>
      </c>
      <c r="B186">
        <v>1</v>
      </c>
      <c r="C186">
        <v>2</v>
      </c>
      <c r="D186">
        <v>4</v>
      </c>
      <c r="E186">
        <v>8</v>
      </c>
      <c r="F186">
        <v>19</v>
      </c>
      <c r="G186" s="2">
        <v>38</v>
      </c>
      <c r="H186">
        <v>14</v>
      </c>
    </row>
    <row r="187" spans="1:8" ht="16.5" customHeight="1">
      <c r="A187" s="1">
        <v>186</v>
      </c>
      <c r="B187">
        <v>4</v>
      </c>
      <c r="C187">
        <v>10</v>
      </c>
      <c r="D187">
        <v>14</v>
      </c>
      <c r="E187">
        <v>19</v>
      </c>
      <c r="F187">
        <v>21</v>
      </c>
      <c r="G187" s="2">
        <v>45</v>
      </c>
      <c r="H187">
        <v>9</v>
      </c>
    </row>
    <row r="188" spans="1:8" ht="16.5" customHeight="1">
      <c r="A188" s="1">
        <v>187</v>
      </c>
      <c r="B188">
        <v>1</v>
      </c>
      <c r="C188">
        <v>2</v>
      </c>
      <c r="D188">
        <v>8</v>
      </c>
      <c r="E188">
        <v>18</v>
      </c>
      <c r="F188">
        <v>29</v>
      </c>
      <c r="G188" s="2">
        <v>38</v>
      </c>
      <c r="H188">
        <v>42</v>
      </c>
    </row>
    <row r="189" spans="1:8" ht="16.5" customHeight="1">
      <c r="A189" s="1">
        <v>188</v>
      </c>
      <c r="B189">
        <v>19</v>
      </c>
      <c r="C189">
        <v>24</v>
      </c>
      <c r="D189">
        <v>27</v>
      </c>
      <c r="E189">
        <v>30</v>
      </c>
      <c r="F189">
        <v>31</v>
      </c>
      <c r="G189" s="2">
        <v>34</v>
      </c>
      <c r="H189">
        <v>36</v>
      </c>
    </row>
    <row r="190" spans="1:8" ht="16.5" customHeight="1">
      <c r="A190" s="1">
        <v>189</v>
      </c>
      <c r="B190">
        <v>8</v>
      </c>
      <c r="C190">
        <v>14</v>
      </c>
      <c r="D190">
        <v>32</v>
      </c>
      <c r="E190">
        <v>35</v>
      </c>
      <c r="F190">
        <v>37</v>
      </c>
      <c r="G190" s="2">
        <v>45</v>
      </c>
      <c r="H190">
        <v>28</v>
      </c>
    </row>
    <row r="191" spans="1:8" ht="16.5" customHeight="1">
      <c r="A191" s="1">
        <v>190</v>
      </c>
      <c r="B191">
        <v>8</v>
      </c>
      <c r="C191">
        <v>14</v>
      </c>
      <c r="D191">
        <v>18</v>
      </c>
      <c r="E191">
        <v>30</v>
      </c>
      <c r="F191">
        <v>31</v>
      </c>
      <c r="G191" s="2">
        <v>44</v>
      </c>
      <c r="H191">
        <v>15</v>
      </c>
    </row>
    <row r="192" spans="1:8" ht="16.5" customHeight="1">
      <c r="A192" s="1">
        <v>191</v>
      </c>
      <c r="B192">
        <v>5</v>
      </c>
      <c r="C192">
        <v>6</v>
      </c>
      <c r="D192">
        <v>24</v>
      </c>
      <c r="E192">
        <v>25</v>
      </c>
      <c r="F192">
        <v>32</v>
      </c>
      <c r="G192" s="2">
        <v>37</v>
      </c>
      <c r="H192">
        <v>8</v>
      </c>
    </row>
    <row r="193" spans="1:8" ht="16.5" customHeight="1">
      <c r="A193" s="1">
        <v>192</v>
      </c>
      <c r="B193">
        <v>4</v>
      </c>
      <c r="C193">
        <v>8</v>
      </c>
      <c r="D193">
        <v>11</v>
      </c>
      <c r="E193">
        <v>18</v>
      </c>
      <c r="F193">
        <v>37</v>
      </c>
      <c r="G193" s="2">
        <v>45</v>
      </c>
      <c r="H193">
        <v>33</v>
      </c>
    </row>
    <row r="194" spans="1:8" ht="16.5" customHeight="1">
      <c r="A194" s="1">
        <v>193</v>
      </c>
      <c r="B194">
        <v>6</v>
      </c>
      <c r="C194">
        <v>14</v>
      </c>
      <c r="D194">
        <v>18</v>
      </c>
      <c r="E194">
        <v>26</v>
      </c>
      <c r="F194">
        <v>36</v>
      </c>
      <c r="G194" s="2">
        <v>39</v>
      </c>
      <c r="H194">
        <v>13</v>
      </c>
    </row>
    <row r="195" spans="1:8" ht="16.5" customHeight="1">
      <c r="A195" s="1">
        <v>194</v>
      </c>
      <c r="B195">
        <v>15</v>
      </c>
      <c r="C195">
        <v>20</v>
      </c>
      <c r="D195">
        <v>23</v>
      </c>
      <c r="E195">
        <v>26</v>
      </c>
      <c r="F195">
        <v>39</v>
      </c>
      <c r="G195" s="2">
        <v>44</v>
      </c>
      <c r="H195">
        <v>28</v>
      </c>
    </row>
    <row r="196" spans="1:8" ht="16.5" customHeight="1">
      <c r="A196" s="1">
        <v>195</v>
      </c>
      <c r="B196">
        <v>7</v>
      </c>
      <c r="C196">
        <v>10</v>
      </c>
      <c r="D196">
        <v>19</v>
      </c>
      <c r="E196">
        <v>22</v>
      </c>
      <c r="F196">
        <v>35</v>
      </c>
      <c r="G196" s="2">
        <v>40</v>
      </c>
      <c r="H196">
        <v>31</v>
      </c>
    </row>
    <row r="197" spans="1:8" ht="16.5" customHeight="1">
      <c r="A197" s="1">
        <v>196</v>
      </c>
      <c r="B197">
        <v>35</v>
      </c>
      <c r="C197">
        <v>36</v>
      </c>
      <c r="D197">
        <v>37</v>
      </c>
      <c r="E197">
        <v>41</v>
      </c>
      <c r="F197">
        <v>44</v>
      </c>
      <c r="G197" s="2">
        <v>45</v>
      </c>
      <c r="H197">
        <v>30</v>
      </c>
    </row>
    <row r="198" spans="1:8" ht="16.5" customHeight="1">
      <c r="A198" s="1">
        <v>197</v>
      </c>
      <c r="B198">
        <v>7</v>
      </c>
      <c r="C198">
        <v>12</v>
      </c>
      <c r="D198">
        <v>16</v>
      </c>
      <c r="E198">
        <v>34</v>
      </c>
      <c r="F198">
        <v>42</v>
      </c>
      <c r="G198" s="2">
        <v>45</v>
      </c>
      <c r="H198">
        <v>4</v>
      </c>
    </row>
    <row r="199" spans="1:8" ht="16.5" customHeight="1">
      <c r="A199" s="1">
        <v>198</v>
      </c>
      <c r="B199">
        <v>12</v>
      </c>
      <c r="C199">
        <v>19</v>
      </c>
      <c r="D199">
        <v>20</v>
      </c>
      <c r="E199">
        <v>25</v>
      </c>
      <c r="F199">
        <v>41</v>
      </c>
      <c r="G199" s="2">
        <v>45</v>
      </c>
      <c r="H199">
        <v>2</v>
      </c>
    </row>
    <row r="200" spans="1:8" ht="16.5" customHeight="1">
      <c r="A200" s="1">
        <v>199</v>
      </c>
      <c r="B200">
        <v>14</v>
      </c>
      <c r="C200">
        <v>21</v>
      </c>
      <c r="D200">
        <v>22</v>
      </c>
      <c r="E200">
        <v>25</v>
      </c>
      <c r="F200">
        <v>30</v>
      </c>
      <c r="G200" s="2">
        <v>36</v>
      </c>
      <c r="H200">
        <v>43</v>
      </c>
    </row>
    <row r="201" spans="1:8" ht="16.5" customHeight="1">
      <c r="A201" s="1">
        <v>200</v>
      </c>
      <c r="B201">
        <v>5</v>
      </c>
      <c r="C201">
        <v>6</v>
      </c>
      <c r="D201">
        <v>13</v>
      </c>
      <c r="E201">
        <v>14</v>
      </c>
      <c r="F201">
        <v>17</v>
      </c>
      <c r="G201" s="2">
        <v>20</v>
      </c>
      <c r="H201">
        <v>7</v>
      </c>
    </row>
    <row r="202" spans="1:8" ht="16.5" customHeight="1">
      <c r="A202" s="1">
        <v>201</v>
      </c>
      <c r="B202">
        <v>3</v>
      </c>
      <c r="C202">
        <v>11</v>
      </c>
      <c r="D202">
        <v>24</v>
      </c>
      <c r="E202">
        <v>38</v>
      </c>
      <c r="F202">
        <v>39</v>
      </c>
      <c r="G202" s="2">
        <v>44</v>
      </c>
      <c r="H202">
        <v>26</v>
      </c>
    </row>
    <row r="203" spans="1:8" ht="16.5" customHeight="1">
      <c r="A203" s="1">
        <v>202</v>
      </c>
      <c r="B203">
        <v>12</v>
      </c>
      <c r="C203">
        <v>14</v>
      </c>
      <c r="D203">
        <v>27</v>
      </c>
      <c r="E203">
        <v>33</v>
      </c>
      <c r="F203">
        <v>39</v>
      </c>
      <c r="G203" s="2">
        <v>44</v>
      </c>
      <c r="H203">
        <v>17</v>
      </c>
    </row>
    <row r="204" spans="1:8" ht="16.5" customHeight="1">
      <c r="A204" s="1">
        <v>203</v>
      </c>
      <c r="B204">
        <v>1</v>
      </c>
      <c r="C204">
        <v>3</v>
      </c>
      <c r="D204">
        <v>11</v>
      </c>
      <c r="E204">
        <v>24</v>
      </c>
      <c r="F204">
        <v>30</v>
      </c>
      <c r="G204" s="2">
        <v>32</v>
      </c>
      <c r="H204">
        <v>7</v>
      </c>
    </row>
    <row r="205" spans="1:8" ht="16.5" customHeight="1">
      <c r="A205" s="1">
        <v>204</v>
      </c>
      <c r="B205">
        <v>3</v>
      </c>
      <c r="C205">
        <v>12</v>
      </c>
      <c r="D205">
        <v>14</v>
      </c>
      <c r="E205">
        <v>35</v>
      </c>
      <c r="F205">
        <v>40</v>
      </c>
      <c r="G205" s="2">
        <v>45</v>
      </c>
      <c r="H205">
        <v>5</v>
      </c>
    </row>
    <row r="206" spans="1:8" ht="16.5" customHeight="1">
      <c r="A206" s="1">
        <v>205</v>
      </c>
      <c r="B206">
        <v>1</v>
      </c>
      <c r="C206">
        <v>3</v>
      </c>
      <c r="D206">
        <v>21</v>
      </c>
      <c r="E206">
        <v>29</v>
      </c>
      <c r="F206">
        <v>35</v>
      </c>
      <c r="G206" s="2">
        <v>37</v>
      </c>
      <c r="H206">
        <v>30</v>
      </c>
    </row>
    <row r="207" spans="1:8" ht="16.5" customHeight="1">
      <c r="A207" s="1">
        <v>206</v>
      </c>
      <c r="B207">
        <v>1</v>
      </c>
      <c r="C207">
        <v>2</v>
      </c>
      <c r="D207">
        <v>3</v>
      </c>
      <c r="E207">
        <v>15</v>
      </c>
      <c r="F207">
        <v>20</v>
      </c>
      <c r="G207" s="2">
        <v>25</v>
      </c>
      <c r="H207">
        <v>43</v>
      </c>
    </row>
    <row r="208" spans="1:8" ht="16.5" customHeight="1">
      <c r="A208" s="1">
        <v>207</v>
      </c>
      <c r="B208">
        <v>3</v>
      </c>
      <c r="C208">
        <v>11</v>
      </c>
      <c r="D208">
        <v>14</v>
      </c>
      <c r="E208">
        <v>31</v>
      </c>
      <c r="F208">
        <v>32</v>
      </c>
      <c r="G208" s="2">
        <v>37</v>
      </c>
      <c r="H208">
        <v>38</v>
      </c>
    </row>
    <row r="209" spans="1:8" ht="16.5" customHeight="1">
      <c r="A209" s="1">
        <v>208</v>
      </c>
      <c r="B209">
        <v>14</v>
      </c>
      <c r="C209">
        <v>25</v>
      </c>
      <c r="D209">
        <v>31</v>
      </c>
      <c r="E209">
        <v>34</v>
      </c>
      <c r="F209">
        <v>40</v>
      </c>
      <c r="G209" s="2">
        <v>44</v>
      </c>
      <c r="H209">
        <v>24</v>
      </c>
    </row>
    <row r="210" spans="1:8" ht="16.5" customHeight="1">
      <c r="A210" s="1">
        <v>209</v>
      </c>
      <c r="B210">
        <v>2</v>
      </c>
      <c r="C210">
        <v>7</v>
      </c>
      <c r="D210">
        <v>18</v>
      </c>
      <c r="E210">
        <v>20</v>
      </c>
      <c r="F210">
        <v>24</v>
      </c>
      <c r="G210" s="2">
        <v>33</v>
      </c>
      <c r="H210">
        <v>37</v>
      </c>
    </row>
    <row r="211" spans="1:8" ht="16.5" customHeight="1">
      <c r="A211" s="1">
        <v>210</v>
      </c>
      <c r="B211">
        <v>10</v>
      </c>
      <c r="C211">
        <v>19</v>
      </c>
      <c r="D211">
        <v>22</v>
      </c>
      <c r="E211">
        <v>23</v>
      </c>
      <c r="F211">
        <v>25</v>
      </c>
      <c r="G211" s="2">
        <v>37</v>
      </c>
      <c r="H211">
        <v>39</v>
      </c>
    </row>
    <row r="212" spans="1:8" ht="16.5" customHeight="1">
      <c r="A212" s="1">
        <v>211</v>
      </c>
      <c r="B212">
        <v>12</v>
      </c>
      <c r="C212">
        <v>13</v>
      </c>
      <c r="D212">
        <v>17</v>
      </c>
      <c r="E212">
        <v>20</v>
      </c>
      <c r="F212">
        <v>33</v>
      </c>
      <c r="G212" s="2">
        <v>41</v>
      </c>
      <c r="H212">
        <v>8</v>
      </c>
    </row>
    <row r="213" spans="1:8" ht="16.5" customHeight="1">
      <c r="A213" s="1">
        <v>212</v>
      </c>
      <c r="B213">
        <v>11</v>
      </c>
      <c r="C213">
        <v>12</v>
      </c>
      <c r="D213">
        <v>18</v>
      </c>
      <c r="E213">
        <v>21</v>
      </c>
      <c r="F213">
        <v>31</v>
      </c>
      <c r="G213" s="2">
        <v>38</v>
      </c>
      <c r="H213">
        <v>8</v>
      </c>
    </row>
    <row r="214" spans="1:8" ht="16.5" customHeight="1">
      <c r="A214" s="1">
        <v>213</v>
      </c>
      <c r="B214">
        <v>2</v>
      </c>
      <c r="C214">
        <v>3</v>
      </c>
      <c r="D214">
        <v>4</v>
      </c>
      <c r="E214">
        <v>5</v>
      </c>
      <c r="F214">
        <v>20</v>
      </c>
      <c r="G214" s="2">
        <v>24</v>
      </c>
      <c r="H214">
        <v>42</v>
      </c>
    </row>
    <row r="215" spans="1:8" ht="16.5" customHeight="1">
      <c r="A215" s="1">
        <v>214</v>
      </c>
      <c r="B215">
        <v>5</v>
      </c>
      <c r="C215">
        <v>7</v>
      </c>
      <c r="D215">
        <v>20</v>
      </c>
      <c r="E215">
        <v>25</v>
      </c>
      <c r="F215">
        <v>28</v>
      </c>
      <c r="G215" s="2">
        <v>37</v>
      </c>
      <c r="H215">
        <v>32</v>
      </c>
    </row>
    <row r="216" spans="1:8" ht="16.5" customHeight="1">
      <c r="A216" s="1">
        <v>215</v>
      </c>
      <c r="B216">
        <v>2</v>
      </c>
      <c r="C216">
        <v>3</v>
      </c>
      <c r="D216">
        <v>7</v>
      </c>
      <c r="E216">
        <v>15</v>
      </c>
      <c r="F216">
        <v>43</v>
      </c>
      <c r="G216" s="2">
        <v>44</v>
      </c>
      <c r="H216">
        <v>4</v>
      </c>
    </row>
    <row r="217" spans="1:8" ht="16.5" customHeight="1">
      <c r="A217" s="1">
        <v>216</v>
      </c>
      <c r="B217">
        <v>7</v>
      </c>
      <c r="C217">
        <v>16</v>
      </c>
      <c r="D217">
        <v>17</v>
      </c>
      <c r="E217">
        <v>33</v>
      </c>
      <c r="F217">
        <v>36</v>
      </c>
      <c r="G217" s="2">
        <v>40</v>
      </c>
      <c r="H217">
        <v>1</v>
      </c>
    </row>
    <row r="218" spans="1:8" ht="16.5" customHeight="1">
      <c r="A218" s="1">
        <v>217</v>
      </c>
      <c r="B218">
        <v>16</v>
      </c>
      <c r="C218">
        <v>20</v>
      </c>
      <c r="D218">
        <v>27</v>
      </c>
      <c r="E218">
        <v>33</v>
      </c>
      <c r="F218">
        <v>35</v>
      </c>
      <c r="G218" s="2">
        <v>39</v>
      </c>
      <c r="H218">
        <v>38</v>
      </c>
    </row>
    <row r="219" spans="1:8" ht="16.5" customHeight="1">
      <c r="A219" s="1">
        <v>218</v>
      </c>
      <c r="B219">
        <v>1</v>
      </c>
      <c r="C219">
        <v>8</v>
      </c>
      <c r="D219">
        <v>14</v>
      </c>
      <c r="E219">
        <v>18</v>
      </c>
      <c r="F219">
        <v>29</v>
      </c>
      <c r="G219" s="2">
        <v>44</v>
      </c>
      <c r="H219">
        <v>20</v>
      </c>
    </row>
    <row r="220" spans="1:8" ht="16.5" customHeight="1">
      <c r="A220" s="1">
        <v>219</v>
      </c>
      <c r="B220">
        <v>4</v>
      </c>
      <c r="C220">
        <v>11</v>
      </c>
      <c r="D220">
        <v>20</v>
      </c>
      <c r="E220">
        <v>26</v>
      </c>
      <c r="F220">
        <v>35</v>
      </c>
      <c r="G220" s="2">
        <v>37</v>
      </c>
      <c r="H220">
        <v>16</v>
      </c>
    </row>
    <row r="221" spans="1:8" ht="16.5" customHeight="1">
      <c r="A221" s="1">
        <v>220</v>
      </c>
      <c r="B221">
        <v>5</v>
      </c>
      <c r="C221">
        <v>11</v>
      </c>
      <c r="D221">
        <v>19</v>
      </c>
      <c r="E221">
        <v>21</v>
      </c>
      <c r="F221">
        <v>34</v>
      </c>
      <c r="G221" s="2">
        <v>43</v>
      </c>
      <c r="H221">
        <v>31</v>
      </c>
    </row>
    <row r="222" spans="1:8" ht="16.5" customHeight="1">
      <c r="A222" s="1">
        <v>221</v>
      </c>
      <c r="B222">
        <v>2</v>
      </c>
      <c r="C222">
        <v>20</v>
      </c>
      <c r="D222">
        <v>33</v>
      </c>
      <c r="E222">
        <v>35</v>
      </c>
      <c r="F222">
        <v>37</v>
      </c>
      <c r="G222" s="2">
        <v>40</v>
      </c>
      <c r="H222">
        <v>10</v>
      </c>
    </row>
    <row r="223" spans="1:8" ht="16.5" customHeight="1">
      <c r="A223" s="1">
        <v>222</v>
      </c>
      <c r="B223">
        <v>5</v>
      </c>
      <c r="C223">
        <v>7</v>
      </c>
      <c r="D223">
        <v>28</v>
      </c>
      <c r="E223">
        <v>29</v>
      </c>
      <c r="F223">
        <v>39</v>
      </c>
      <c r="G223" s="2">
        <v>43</v>
      </c>
      <c r="H223">
        <v>44</v>
      </c>
    </row>
    <row r="224" spans="1:8" ht="16.5" customHeight="1">
      <c r="A224" s="1">
        <v>223</v>
      </c>
      <c r="B224">
        <v>1</v>
      </c>
      <c r="C224">
        <v>3</v>
      </c>
      <c r="D224">
        <v>18</v>
      </c>
      <c r="E224">
        <v>20</v>
      </c>
      <c r="F224">
        <v>26</v>
      </c>
      <c r="G224" s="2">
        <v>27</v>
      </c>
      <c r="H224">
        <v>38</v>
      </c>
    </row>
    <row r="225" spans="1:8" ht="16.5" customHeight="1">
      <c r="A225" s="1">
        <v>224</v>
      </c>
      <c r="B225">
        <v>4</v>
      </c>
      <c r="C225">
        <v>19</v>
      </c>
      <c r="D225">
        <v>26</v>
      </c>
      <c r="E225">
        <v>27</v>
      </c>
      <c r="F225">
        <v>30</v>
      </c>
      <c r="G225" s="2">
        <v>42</v>
      </c>
      <c r="H225">
        <v>7</v>
      </c>
    </row>
    <row r="226" spans="1:8" ht="16.5" customHeight="1">
      <c r="A226" s="1">
        <v>225</v>
      </c>
      <c r="B226">
        <v>5</v>
      </c>
      <c r="C226">
        <v>11</v>
      </c>
      <c r="D226">
        <v>13</v>
      </c>
      <c r="E226">
        <v>19</v>
      </c>
      <c r="F226">
        <v>31</v>
      </c>
      <c r="G226" s="2">
        <v>36</v>
      </c>
      <c r="H226">
        <v>7</v>
      </c>
    </row>
    <row r="227" spans="1:8" ht="16.5" customHeight="1">
      <c r="A227" s="1">
        <v>226</v>
      </c>
      <c r="B227">
        <v>2</v>
      </c>
      <c r="C227">
        <v>6</v>
      </c>
      <c r="D227">
        <v>8</v>
      </c>
      <c r="E227">
        <v>14</v>
      </c>
      <c r="F227">
        <v>21</v>
      </c>
      <c r="G227" s="2">
        <v>22</v>
      </c>
      <c r="H227">
        <v>34</v>
      </c>
    </row>
    <row r="228" spans="1:8" ht="16.5" customHeight="1">
      <c r="A228" s="1">
        <v>227</v>
      </c>
      <c r="B228">
        <v>4</v>
      </c>
      <c r="C228">
        <v>5</v>
      </c>
      <c r="D228">
        <v>15</v>
      </c>
      <c r="E228">
        <v>16</v>
      </c>
      <c r="F228">
        <v>22</v>
      </c>
      <c r="G228" s="2">
        <v>42</v>
      </c>
      <c r="H228">
        <v>2</v>
      </c>
    </row>
    <row r="229" spans="1:8" ht="16.5" customHeight="1">
      <c r="A229" s="1">
        <v>228</v>
      </c>
      <c r="B229">
        <v>17</v>
      </c>
      <c r="C229">
        <v>25</v>
      </c>
      <c r="D229">
        <v>35</v>
      </c>
      <c r="E229">
        <v>36</v>
      </c>
      <c r="F229">
        <v>39</v>
      </c>
      <c r="G229" s="2">
        <v>44</v>
      </c>
      <c r="H229">
        <v>23</v>
      </c>
    </row>
    <row r="230" spans="1:8" ht="16.5" customHeight="1">
      <c r="A230" s="1">
        <v>229</v>
      </c>
      <c r="B230">
        <v>4</v>
      </c>
      <c r="C230">
        <v>5</v>
      </c>
      <c r="D230">
        <v>9</v>
      </c>
      <c r="E230">
        <v>11</v>
      </c>
      <c r="F230">
        <v>23</v>
      </c>
      <c r="G230" s="2">
        <v>38</v>
      </c>
      <c r="H230">
        <v>35</v>
      </c>
    </row>
    <row r="231" spans="1:8" ht="16.5" customHeight="1">
      <c r="A231" s="1">
        <v>230</v>
      </c>
      <c r="B231">
        <v>5</v>
      </c>
      <c r="C231">
        <v>11</v>
      </c>
      <c r="D231">
        <v>14</v>
      </c>
      <c r="E231">
        <v>29</v>
      </c>
      <c r="F231">
        <v>32</v>
      </c>
      <c r="G231" s="2">
        <v>33</v>
      </c>
      <c r="H231">
        <v>12</v>
      </c>
    </row>
    <row r="232" spans="1:8" ht="16.5" customHeight="1">
      <c r="A232" s="1">
        <v>231</v>
      </c>
      <c r="B232">
        <v>5</v>
      </c>
      <c r="C232">
        <v>10</v>
      </c>
      <c r="D232">
        <v>19</v>
      </c>
      <c r="E232">
        <v>31</v>
      </c>
      <c r="F232">
        <v>44</v>
      </c>
      <c r="G232" s="2">
        <v>45</v>
      </c>
      <c r="H232">
        <v>27</v>
      </c>
    </row>
    <row r="233" spans="1:8" ht="16.5" customHeight="1">
      <c r="A233" s="1">
        <v>232</v>
      </c>
      <c r="B233">
        <v>8</v>
      </c>
      <c r="C233">
        <v>9</v>
      </c>
      <c r="D233">
        <v>10</v>
      </c>
      <c r="E233">
        <v>12</v>
      </c>
      <c r="F233">
        <v>24</v>
      </c>
      <c r="G233" s="2">
        <v>44</v>
      </c>
      <c r="H233">
        <v>35</v>
      </c>
    </row>
    <row r="234" spans="1:8" ht="16.5" customHeight="1">
      <c r="A234" s="1">
        <v>233</v>
      </c>
      <c r="B234">
        <v>4</v>
      </c>
      <c r="C234">
        <v>6</v>
      </c>
      <c r="D234">
        <v>13</v>
      </c>
      <c r="E234">
        <v>17</v>
      </c>
      <c r="F234">
        <v>28</v>
      </c>
      <c r="G234" s="2">
        <v>40</v>
      </c>
      <c r="H234">
        <v>39</v>
      </c>
    </row>
    <row r="235" spans="1:8" ht="16.5" customHeight="1">
      <c r="A235" s="1">
        <v>234</v>
      </c>
      <c r="B235">
        <v>13</v>
      </c>
      <c r="C235">
        <v>21</v>
      </c>
      <c r="D235">
        <v>22</v>
      </c>
      <c r="E235">
        <v>24</v>
      </c>
      <c r="F235">
        <v>26</v>
      </c>
      <c r="G235" s="2">
        <v>37</v>
      </c>
      <c r="H235">
        <v>4</v>
      </c>
    </row>
    <row r="236" spans="1:8" ht="16.5" customHeight="1">
      <c r="A236" s="1">
        <v>235</v>
      </c>
      <c r="B236">
        <v>21</v>
      </c>
      <c r="C236">
        <v>22</v>
      </c>
      <c r="D236">
        <v>26</v>
      </c>
      <c r="E236">
        <v>27</v>
      </c>
      <c r="F236">
        <v>31</v>
      </c>
      <c r="G236" s="2">
        <v>37</v>
      </c>
      <c r="H236">
        <v>8</v>
      </c>
    </row>
    <row r="237" spans="1:8" ht="16.5" customHeight="1">
      <c r="A237" s="1">
        <v>236</v>
      </c>
      <c r="B237">
        <v>1</v>
      </c>
      <c r="C237">
        <v>4</v>
      </c>
      <c r="D237">
        <v>8</v>
      </c>
      <c r="E237">
        <v>13</v>
      </c>
      <c r="F237">
        <v>37</v>
      </c>
      <c r="G237" s="2">
        <v>39</v>
      </c>
      <c r="H237">
        <v>7</v>
      </c>
    </row>
    <row r="238" spans="1:8" ht="16.5" customHeight="1">
      <c r="A238" s="1">
        <v>237</v>
      </c>
      <c r="B238">
        <v>1</v>
      </c>
      <c r="C238">
        <v>11</v>
      </c>
      <c r="D238">
        <v>17</v>
      </c>
      <c r="E238">
        <v>21</v>
      </c>
      <c r="F238">
        <v>24</v>
      </c>
      <c r="G238" s="2">
        <v>44</v>
      </c>
      <c r="H238">
        <v>33</v>
      </c>
    </row>
    <row r="239" spans="1:8" ht="16.5" customHeight="1">
      <c r="A239" s="1">
        <v>238</v>
      </c>
      <c r="B239">
        <v>2</v>
      </c>
      <c r="C239">
        <v>4</v>
      </c>
      <c r="D239">
        <v>15</v>
      </c>
      <c r="E239">
        <v>28</v>
      </c>
      <c r="F239">
        <v>31</v>
      </c>
      <c r="G239" s="2">
        <v>34</v>
      </c>
      <c r="H239">
        <v>35</v>
      </c>
    </row>
    <row r="240" spans="1:8" ht="16.5" customHeight="1">
      <c r="A240" s="1">
        <v>239</v>
      </c>
      <c r="B240">
        <v>11</v>
      </c>
      <c r="C240">
        <v>15</v>
      </c>
      <c r="D240">
        <v>24</v>
      </c>
      <c r="E240">
        <v>39</v>
      </c>
      <c r="F240">
        <v>41</v>
      </c>
      <c r="G240" s="2">
        <v>44</v>
      </c>
      <c r="H240">
        <v>7</v>
      </c>
    </row>
    <row r="241" spans="1:8" ht="16.5" customHeight="1">
      <c r="A241" s="1">
        <v>240</v>
      </c>
      <c r="B241">
        <v>6</v>
      </c>
      <c r="C241">
        <v>10</v>
      </c>
      <c r="D241">
        <v>16</v>
      </c>
      <c r="E241">
        <v>40</v>
      </c>
      <c r="F241">
        <v>41</v>
      </c>
      <c r="G241" s="2">
        <v>43</v>
      </c>
      <c r="H241">
        <v>21</v>
      </c>
    </row>
    <row r="242" spans="1:8" ht="16.5" customHeight="1">
      <c r="A242" s="1">
        <v>241</v>
      </c>
      <c r="B242">
        <v>2</v>
      </c>
      <c r="C242">
        <v>16</v>
      </c>
      <c r="D242">
        <v>24</v>
      </c>
      <c r="E242">
        <v>27</v>
      </c>
      <c r="F242">
        <v>28</v>
      </c>
      <c r="G242" s="2">
        <v>35</v>
      </c>
      <c r="H242">
        <v>21</v>
      </c>
    </row>
    <row r="243" spans="1:8" ht="16.5" customHeight="1">
      <c r="A243" s="1">
        <v>242</v>
      </c>
      <c r="B243">
        <v>4</v>
      </c>
      <c r="C243">
        <v>19</v>
      </c>
      <c r="D243">
        <v>20</v>
      </c>
      <c r="E243">
        <v>21</v>
      </c>
      <c r="F243">
        <v>32</v>
      </c>
      <c r="G243" s="2">
        <v>34</v>
      </c>
      <c r="H243">
        <v>43</v>
      </c>
    </row>
    <row r="244" spans="1:8" ht="16.5" customHeight="1">
      <c r="A244" s="1">
        <v>243</v>
      </c>
      <c r="B244">
        <v>2</v>
      </c>
      <c r="C244">
        <v>12</v>
      </c>
      <c r="D244">
        <v>17</v>
      </c>
      <c r="E244">
        <v>19</v>
      </c>
      <c r="F244">
        <v>28</v>
      </c>
      <c r="G244" s="2">
        <v>42</v>
      </c>
      <c r="H244">
        <v>34</v>
      </c>
    </row>
    <row r="245" spans="1:8" ht="16.5" customHeight="1">
      <c r="A245" s="1">
        <v>244</v>
      </c>
      <c r="B245">
        <v>13</v>
      </c>
      <c r="C245">
        <v>16</v>
      </c>
      <c r="D245">
        <v>25</v>
      </c>
      <c r="E245">
        <v>36</v>
      </c>
      <c r="F245">
        <v>37</v>
      </c>
      <c r="G245" s="2">
        <v>38</v>
      </c>
      <c r="H245">
        <v>19</v>
      </c>
    </row>
    <row r="246" spans="1:8" ht="16.5" customHeight="1">
      <c r="A246" s="1">
        <v>245</v>
      </c>
      <c r="B246">
        <v>9</v>
      </c>
      <c r="C246">
        <v>11</v>
      </c>
      <c r="D246">
        <v>27</v>
      </c>
      <c r="E246">
        <v>31</v>
      </c>
      <c r="F246">
        <v>32</v>
      </c>
      <c r="G246" s="2">
        <v>38</v>
      </c>
      <c r="H246">
        <v>22</v>
      </c>
    </row>
    <row r="247" spans="1:8" ht="16.5" customHeight="1">
      <c r="A247" s="1">
        <v>246</v>
      </c>
      <c r="B247">
        <v>13</v>
      </c>
      <c r="C247">
        <v>18</v>
      </c>
      <c r="D247">
        <v>21</v>
      </c>
      <c r="E247">
        <v>23</v>
      </c>
      <c r="F247">
        <v>26</v>
      </c>
      <c r="G247" s="2">
        <v>39</v>
      </c>
      <c r="H247">
        <v>15</v>
      </c>
    </row>
    <row r="248" spans="1:8" ht="16.5" customHeight="1">
      <c r="A248" s="1">
        <v>247</v>
      </c>
      <c r="B248">
        <v>12</v>
      </c>
      <c r="C248">
        <v>15</v>
      </c>
      <c r="D248">
        <v>28</v>
      </c>
      <c r="E248">
        <v>36</v>
      </c>
      <c r="F248">
        <v>39</v>
      </c>
      <c r="G248" s="2">
        <v>40</v>
      </c>
      <c r="H248">
        <v>13</v>
      </c>
    </row>
    <row r="249" spans="1:8" ht="16.5" customHeight="1">
      <c r="A249" s="1">
        <v>248</v>
      </c>
      <c r="B249">
        <v>3</v>
      </c>
      <c r="C249">
        <v>8</v>
      </c>
      <c r="D249">
        <v>17</v>
      </c>
      <c r="E249">
        <v>23</v>
      </c>
      <c r="F249">
        <v>38</v>
      </c>
      <c r="G249" s="2">
        <v>45</v>
      </c>
      <c r="H249">
        <v>13</v>
      </c>
    </row>
    <row r="250" spans="1:8" ht="16.5" customHeight="1">
      <c r="A250" s="1">
        <v>249</v>
      </c>
      <c r="B250">
        <v>3</v>
      </c>
      <c r="C250">
        <v>8</v>
      </c>
      <c r="D250">
        <v>27</v>
      </c>
      <c r="E250">
        <v>31</v>
      </c>
      <c r="F250">
        <v>41</v>
      </c>
      <c r="G250" s="2">
        <v>44</v>
      </c>
      <c r="H250">
        <v>11</v>
      </c>
    </row>
    <row r="251" spans="1:8" ht="16.5" customHeight="1">
      <c r="A251" s="1">
        <v>250</v>
      </c>
      <c r="B251">
        <v>19</v>
      </c>
      <c r="C251">
        <v>23</v>
      </c>
      <c r="D251">
        <v>30</v>
      </c>
      <c r="E251">
        <v>37</v>
      </c>
      <c r="F251">
        <v>43</v>
      </c>
      <c r="G251" s="2">
        <v>45</v>
      </c>
      <c r="H251">
        <v>38</v>
      </c>
    </row>
    <row r="252" spans="1:8" ht="16.5" customHeight="1">
      <c r="A252" s="1">
        <v>251</v>
      </c>
      <c r="B252">
        <v>6</v>
      </c>
      <c r="C252">
        <v>7</v>
      </c>
      <c r="D252">
        <v>19</v>
      </c>
      <c r="E252">
        <v>25</v>
      </c>
      <c r="F252">
        <v>28</v>
      </c>
      <c r="G252" s="2">
        <v>38</v>
      </c>
      <c r="H252">
        <v>45</v>
      </c>
    </row>
    <row r="253" spans="1:8" ht="16.5" customHeight="1">
      <c r="A253" s="1">
        <v>252</v>
      </c>
      <c r="B253">
        <v>14</v>
      </c>
      <c r="C253">
        <v>23</v>
      </c>
      <c r="D253">
        <v>26</v>
      </c>
      <c r="E253">
        <v>31</v>
      </c>
      <c r="F253">
        <v>39</v>
      </c>
      <c r="G253" s="2">
        <v>45</v>
      </c>
      <c r="H253">
        <v>28</v>
      </c>
    </row>
    <row r="254" spans="1:8" ht="16.5" customHeight="1">
      <c r="A254" s="1">
        <v>253</v>
      </c>
      <c r="B254">
        <v>8</v>
      </c>
      <c r="C254">
        <v>19</v>
      </c>
      <c r="D254">
        <v>25</v>
      </c>
      <c r="E254">
        <v>31</v>
      </c>
      <c r="F254">
        <v>34</v>
      </c>
      <c r="G254" s="2">
        <v>36</v>
      </c>
      <c r="H254">
        <v>33</v>
      </c>
    </row>
    <row r="255" spans="1:8" ht="16.5" customHeight="1">
      <c r="A255" s="1">
        <v>254</v>
      </c>
      <c r="B255">
        <v>1</v>
      </c>
      <c r="C255">
        <v>5</v>
      </c>
      <c r="D255">
        <v>19</v>
      </c>
      <c r="E255">
        <v>20</v>
      </c>
      <c r="F255">
        <v>24</v>
      </c>
      <c r="G255" s="2">
        <v>30</v>
      </c>
      <c r="H255">
        <v>27</v>
      </c>
    </row>
    <row r="256" spans="1:8" ht="16.5" customHeight="1">
      <c r="A256" s="1">
        <v>255</v>
      </c>
      <c r="B256">
        <v>1</v>
      </c>
      <c r="C256">
        <v>5</v>
      </c>
      <c r="D256">
        <v>6</v>
      </c>
      <c r="E256">
        <v>24</v>
      </c>
      <c r="F256">
        <v>27</v>
      </c>
      <c r="G256" s="2">
        <v>42</v>
      </c>
      <c r="H256">
        <v>32</v>
      </c>
    </row>
    <row r="257" spans="1:8" ht="16.5" customHeight="1">
      <c r="A257" s="1">
        <v>256</v>
      </c>
      <c r="B257">
        <v>4</v>
      </c>
      <c r="C257">
        <v>11</v>
      </c>
      <c r="D257">
        <v>14</v>
      </c>
      <c r="E257">
        <v>21</v>
      </c>
      <c r="F257">
        <v>23</v>
      </c>
      <c r="G257" s="2">
        <v>43</v>
      </c>
      <c r="H257">
        <v>32</v>
      </c>
    </row>
    <row r="258" spans="1:8" ht="16.5" customHeight="1">
      <c r="A258" s="1">
        <v>257</v>
      </c>
      <c r="B258">
        <v>6</v>
      </c>
      <c r="C258">
        <v>13</v>
      </c>
      <c r="D258">
        <v>27</v>
      </c>
      <c r="E258">
        <v>31</v>
      </c>
      <c r="F258">
        <v>32</v>
      </c>
      <c r="G258" s="2">
        <v>37</v>
      </c>
      <c r="H258">
        <v>4</v>
      </c>
    </row>
    <row r="259" spans="1:8" ht="16.5" customHeight="1">
      <c r="A259" s="1">
        <v>258</v>
      </c>
      <c r="B259">
        <v>14</v>
      </c>
      <c r="C259">
        <v>27</v>
      </c>
      <c r="D259">
        <v>30</v>
      </c>
      <c r="E259">
        <v>31</v>
      </c>
      <c r="F259">
        <v>38</v>
      </c>
      <c r="G259" s="2">
        <v>40</v>
      </c>
      <c r="H259">
        <v>17</v>
      </c>
    </row>
    <row r="260" spans="1:8" ht="16.5" customHeight="1">
      <c r="A260" s="1">
        <v>259</v>
      </c>
      <c r="B260">
        <v>4</v>
      </c>
      <c r="C260">
        <v>5</v>
      </c>
      <c r="D260">
        <v>14</v>
      </c>
      <c r="E260">
        <v>35</v>
      </c>
      <c r="F260">
        <v>42</v>
      </c>
      <c r="G260" s="2">
        <v>45</v>
      </c>
      <c r="H260">
        <v>34</v>
      </c>
    </row>
    <row r="261" spans="1:8" ht="16.5" customHeight="1">
      <c r="A261" s="1">
        <v>260</v>
      </c>
      <c r="B261">
        <v>7</v>
      </c>
      <c r="C261">
        <v>12</v>
      </c>
      <c r="D261">
        <v>15</v>
      </c>
      <c r="E261">
        <v>24</v>
      </c>
      <c r="F261">
        <v>37</v>
      </c>
      <c r="G261" s="2">
        <v>40</v>
      </c>
      <c r="H261">
        <v>43</v>
      </c>
    </row>
    <row r="262" spans="1:8" ht="16.5" customHeight="1">
      <c r="A262" s="1">
        <v>261</v>
      </c>
      <c r="B262">
        <v>6</v>
      </c>
      <c r="C262">
        <v>11</v>
      </c>
      <c r="D262">
        <v>16</v>
      </c>
      <c r="E262">
        <v>18</v>
      </c>
      <c r="F262">
        <v>31</v>
      </c>
      <c r="G262" s="2">
        <v>43</v>
      </c>
      <c r="H262">
        <v>2</v>
      </c>
    </row>
    <row r="263" spans="1:8" ht="16.5" customHeight="1">
      <c r="A263" s="1">
        <v>262</v>
      </c>
      <c r="B263">
        <v>9</v>
      </c>
      <c r="C263">
        <v>12</v>
      </c>
      <c r="D263">
        <v>24</v>
      </c>
      <c r="E263">
        <v>25</v>
      </c>
      <c r="F263">
        <v>29</v>
      </c>
      <c r="G263" s="2">
        <v>31</v>
      </c>
      <c r="H263">
        <v>36</v>
      </c>
    </row>
    <row r="264" spans="1:8" ht="16.5" customHeight="1">
      <c r="A264" s="1">
        <v>263</v>
      </c>
      <c r="B264">
        <v>1</v>
      </c>
      <c r="C264">
        <v>27</v>
      </c>
      <c r="D264">
        <v>28</v>
      </c>
      <c r="E264">
        <v>32</v>
      </c>
      <c r="F264">
        <v>37</v>
      </c>
      <c r="G264" s="2">
        <v>40</v>
      </c>
      <c r="H264">
        <v>18</v>
      </c>
    </row>
    <row r="265" spans="1:8" ht="16.5" customHeight="1">
      <c r="A265" s="1">
        <v>264</v>
      </c>
      <c r="B265">
        <v>9</v>
      </c>
      <c r="C265">
        <v>16</v>
      </c>
      <c r="D265">
        <v>27</v>
      </c>
      <c r="E265">
        <v>36</v>
      </c>
      <c r="F265">
        <v>41</v>
      </c>
      <c r="G265" s="2">
        <v>44</v>
      </c>
      <c r="H265">
        <v>5</v>
      </c>
    </row>
    <row r="266" spans="1:8" ht="16.5" customHeight="1">
      <c r="A266" s="1">
        <v>265</v>
      </c>
      <c r="B266">
        <v>5</v>
      </c>
      <c r="C266">
        <v>9</v>
      </c>
      <c r="D266">
        <v>34</v>
      </c>
      <c r="E266">
        <v>37</v>
      </c>
      <c r="F266">
        <v>38</v>
      </c>
      <c r="G266" s="2">
        <v>39</v>
      </c>
      <c r="H266">
        <v>12</v>
      </c>
    </row>
    <row r="267" spans="1:8" ht="16.5" customHeight="1">
      <c r="A267" s="1">
        <v>266</v>
      </c>
      <c r="B267">
        <v>3</v>
      </c>
      <c r="C267">
        <v>4</v>
      </c>
      <c r="D267">
        <v>9</v>
      </c>
      <c r="E267">
        <v>11</v>
      </c>
      <c r="F267">
        <v>22</v>
      </c>
      <c r="G267" s="2">
        <v>42</v>
      </c>
      <c r="H267">
        <v>37</v>
      </c>
    </row>
    <row r="268" spans="1:8" ht="16.5" customHeight="1">
      <c r="A268" s="1">
        <v>267</v>
      </c>
      <c r="B268">
        <v>7</v>
      </c>
      <c r="C268">
        <v>8</v>
      </c>
      <c r="D268">
        <v>24</v>
      </c>
      <c r="E268">
        <v>34</v>
      </c>
      <c r="F268">
        <v>36</v>
      </c>
      <c r="G268" s="2">
        <v>41</v>
      </c>
      <c r="H268">
        <v>1</v>
      </c>
    </row>
    <row r="269" spans="1:8" ht="16.5" customHeight="1">
      <c r="A269" s="1">
        <v>268</v>
      </c>
      <c r="B269">
        <v>3</v>
      </c>
      <c r="C269">
        <v>10</v>
      </c>
      <c r="D269">
        <v>19</v>
      </c>
      <c r="E269">
        <v>24</v>
      </c>
      <c r="F269">
        <v>32</v>
      </c>
      <c r="G269" s="2">
        <v>45</v>
      </c>
      <c r="H269">
        <v>12</v>
      </c>
    </row>
    <row r="270" spans="1:8" ht="16.5" customHeight="1">
      <c r="A270" s="1">
        <v>269</v>
      </c>
      <c r="B270">
        <v>5</v>
      </c>
      <c r="C270">
        <v>18</v>
      </c>
      <c r="D270">
        <v>20</v>
      </c>
      <c r="E270">
        <v>36</v>
      </c>
      <c r="F270">
        <v>42</v>
      </c>
      <c r="G270" s="2">
        <v>43</v>
      </c>
      <c r="H270">
        <v>32</v>
      </c>
    </row>
    <row r="271" spans="1:8" ht="16.5" customHeight="1">
      <c r="A271" s="1">
        <v>270</v>
      </c>
      <c r="B271">
        <v>5</v>
      </c>
      <c r="C271">
        <v>9</v>
      </c>
      <c r="D271">
        <v>12</v>
      </c>
      <c r="E271">
        <v>20</v>
      </c>
      <c r="F271">
        <v>21</v>
      </c>
      <c r="G271" s="2">
        <v>26</v>
      </c>
      <c r="H271">
        <v>27</v>
      </c>
    </row>
    <row r="272" spans="1:8" ht="16.5" customHeight="1">
      <c r="A272" s="1">
        <v>271</v>
      </c>
      <c r="B272">
        <v>3</v>
      </c>
      <c r="C272">
        <v>8</v>
      </c>
      <c r="D272">
        <v>9</v>
      </c>
      <c r="E272">
        <v>27</v>
      </c>
      <c r="F272">
        <v>29</v>
      </c>
      <c r="G272" s="2">
        <v>40</v>
      </c>
      <c r="H272">
        <v>36</v>
      </c>
    </row>
    <row r="273" spans="1:8" ht="16.5" customHeight="1">
      <c r="A273" s="1">
        <v>272</v>
      </c>
      <c r="B273">
        <v>7</v>
      </c>
      <c r="C273">
        <v>9</v>
      </c>
      <c r="D273">
        <v>12</v>
      </c>
      <c r="E273">
        <v>27</v>
      </c>
      <c r="F273">
        <v>39</v>
      </c>
      <c r="G273" s="2">
        <v>43</v>
      </c>
      <c r="H273">
        <v>28</v>
      </c>
    </row>
    <row r="274" spans="1:8" ht="16.5" customHeight="1">
      <c r="A274" s="1">
        <v>273</v>
      </c>
      <c r="B274">
        <v>1</v>
      </c>
      <c r="C274">
        <v>8</v>
      </c>
      <c r="D274">
        <v>24</v>
      </c>
      <c r="E274">
        <v>31</v>
      </c>
      <c r="F274">
        <v>34</v>
      </c>
      <c r="G274" s="2">
        <v>44</v>
      </c>
      <c r="H274">
        <v>6</v>
      </c>
    </row>
    <row r="275" spans="1:8" ht="16.5" customHeight="1">
      <c r="A275" s="1">
        <v>274</v>
      </c>
      <c r="B275">
        <v>13</v>
      </c>
      <c r="C275">
        <v>14</v>
      </c>
      <c r="D275">
        <v>15</v>
      </c>
      <c r="E275">
        <v>26</v>
      </c>
      <c r="F275">
        <v>35</v>
      </c>
      <c r="G275" s="2">
        <v>39</v>
      </c>
      <c r="H275">
        <v>25</v>
      </c>
    </row>
    <row r="276" spans="1:8" ht="16.5" customHeight="1">
      <c r="A276" s="1">
        <v>275</v>
      </c>
      <c r="B276">
        <v>14</v>
      </c>
      <c r="C276">
        <v>19</v>
      </c>
      <c r="D276">
        <v>20</v>
      </c>
      <c r="E276">
        <v>35</v>
      </c>
      <c r="F276">
        <v>38</v>
      </c>
      <c r="G276" s="2">
        <v>40</v>
      </c>
      <c r="H276">
        <v>26</v>
      </c>
    </row>
    <row r="277" spans="1:8" ht="16.5" customHeight="1">
      <c r="A277" s="1">
        <v>276</v>
      </c>
      <c r="B277">
        <v>4</v>
      </c>
      <c r="C277">
        <v>15</v>
      </c>
      <c r="D277">
        <v>21</v>
      </c>
      <c r="E277">
        <v>33</v>
      </c>
      <c r="F277">
        <v>39</v>
      </c>
      <c r="G277" s="2">
        <v>41</v>
      </c>
      <c r="H277">
        <v>25</v>
      </c>
    </row>
    <row r="278" spans="1:8" ht="16.5" customHeight="1">
      <c r="A278" s="1">
        <v>277</v>
      </c>
      <c r="B278">
        <v>10</v>
      </c>
      <c r="C278">
        <v>12</v>
      </c>
      <c r="D278">
        <v>13</v>
      </c>
      <c r="E278">
        <v>15</v>
      </c>
      <c r="F278">
        <v>25</v>
      </c>
      <c r="G278" s="2">
        <v>29</v>
      </c>
      <c r="H278">
        <v>20</v>
      </c>
    </row>
    <row r="279" spans="1:8" ht="16.5" customHeight="1">
      <c r="A279" s="1">
        <v>278</v>
      </c>
      <c r="B279">
        <v>3</v>
      </c>
      <c r="C279">
        <v>11</v>
      </c>
      <c r="D279">
        <v>37</v>
      </c>
      <c r="E279">
        <v>39</v>
      </c>
      <c r="F279">
        <v>41</v>
      </c>
      <c r="G279" s="2">
        <v>43</v>
      </c>
      <c r="H279">
        <v>13</v>
      </c>
    </row>
    <row r="280" spans="1:8" ht="16.5" customHeight="1">
      <c r="A280" s="1">
        <v>279</v>
      </c>
      <c r="B280">
        <v>7</v>
      </c>
      <c r="C280">
        <v>16</v>
      </c>
      <c r="D280">
        <v>31</v>
      </c>
      <c r="E280">
        <v>36</v>
      </c>
      <c r="F280">
        <v>37</v>
      </c>
      <c r="G280" s="2">
        <v>38</v>
      </c>
      <c r="H280">
        <v>11</v>
      </c>
    </row>
    <row r="281" spans="1:8" ht="16.5" customHeight="1">
      <c r="A281" s="1">
        <v>280</v>
      </c>
      <c r="B281">
        <v>10</v>
      </c>
      <c r="C281">
        <v>11</v>
      </c>
      <c r="D281">
        <v>23</v>
      </c>
      <c r="E281">
        <v>24</v>
      </c>
      <c r="F281">
        <v>36</v>
      </c>
      <c r="G281" s="2">
        <v>37</v>
      </c>
      <c r="H281">
        <v>35</v>
      </c>
    </row>
    <row r="282" spans="1:8" ht="16.5" customHeight="1">
      <c r="A282" s="1">
        <v>281</v>
      </c>
      <c r="B282">
        <v>1</v>
      </c>
      <c r="C282">
        <v>3</v>
      </c>
      <c r="D282">
        <v>4</v>
      </c>
      <c r="E282">
        <v>6</v>
      </c>
      <c r="F282">
        <v>14</v>
      </c>
      <c r="G282" s="2">
        <v>41</v>
      </c>
      <c r="H282">
        <v>12</v>
      </c>
    </row>
    <row r="283" spans="1:8" ht="16.5" customHeight="1">
      <c r="A283" s="1">
        <v>282</v>
      </c>
      <c r="B283">
        <v>2</v>
      </c>
      <c r="C283">
        <v>5</v>
      </c>
      <c r="D283">
        <v>10</v>
      </c>
      <c r="E283">
        <v>18</v>
      </c>
      <c r="F283">
        <v>31</v>
      </c>
      <c r="G283" s="2">
        <v>32</v>
      </c>
      <c r="H283">
        <v>30</v>
      </c>
    </row>
    <row r="284" spans="1:8" ht="16.5" customHeight="1">
      <c r="A284" s="1">
        <v>283</v>
      </c>
      <c r="B284">
        <v>6</v>
      </c>
      <c r="C284">
        <v>8</v>
      </c>
      <c r="D284">
        <v>18</v>
      </c>
      <c r="E284">
        <v>31</v>
      </c>
      <c r="F284">
        <v>38</v>
      </c>
      <c r="G284" s="2">
        <v>45</v>
      </c>
      <c r="H284">
        <v>42</v>
      </c>
    </row>
    <row r="285" spans="1:8" ht="16.5" customHeight="1">
      <c r="A285" s="1">
        <v>284</v>
      </c>
      <c r="B285">
        <v>2</v>
      </c>
      <c r="C285">
        <v>7</v>
      </c>
      <c r="D285">
        <v>15</v>
      </c>
      <c r="E285">
        <v>24</v>
      </c>
      <c r="F285">
        <v>30</v>
      </c>
      <c r="G285" s="2">
        <v>45</v>
      </c>
      <c r="H285">
        <v>28</v>
      </c>
    </row>
    <row r="286" spans="1:8" ht="16.5" customHeight="1">
      <c r="A286" s="1">
        <v>285</v>
      </c>
      <c r="B286">
        <v>13</v>
      </c>
      <c r="C286">
        <v>33</v>
      </c>
      <c r="D286">
        <v>37</v>
      </c>
      <c r="E286">
        <v>40</v>
      </c>
      <c r="F286">
        <v>41</v>
      </c>
      <c r="G286" s="2">
        <v>45</v>
      </c>
      <c r="H286">
        <v>2</v>
      </c>
    </row>
    <row r="287" spans="1:8" ht="16.5" customHeight="1">
      <c r="A287" s="1">
        <v>286</v>
      </c>
      <c r="B287">
        <v>1</v>
      </c>
      <c r="C287">
        <v>15</v>
      </c>
      <c r="D287">
        <v>19</v>
      </c>
      <c r="E287">
        <v>40</v>
      </c>
      <c r="F287">
        <v>42</v>
      </c>
      <c r="G287" s="2">
        <v>44</v>
      </c>
      <c r="H287">
        <v>17</v>
      </c>
    </row>
    <row r="288" spans="1:8" ht="16.5" customHeight="1">
      <c r="A288" s="1">
        <v>287</v>
      </c>
      <c r="B288">
        <v>6</v>
      </c>
      <c r="C288">
        <v>12</v>
      </c>
      <c r="D288">
        <v>24</v>
      </c>
      <c r="E288">
        <v>27</v>
      </c>
      <c r="F288">
        <v>35</v>
      </c>
      <c r="G288" s="2">
        <v>37</v>
      </c>
      <c r="H288">
        <v>41</v>
      </c>
    </row>
    <row r="289" spans="1:8" ht="16.5" customHeight="1">
      <c r="A289" s="1">
        <v>288</v>
      </c>
      <c r="B289">
        <v>1</v>
      </c>
      <c r="C289">
        <v>12</v>
      </c>
      <c r="D289">
        <v>17</v>
      </c>
      <c r="E289">
        <v>28</v>
      </c>
      <c r="F289">
        <v>35</v>
      </c>
      <c r="G289" s="2">
        <v>41</v>
      </c>
      <c r="H289">
        <v>10</v>
      </c>
    </row>
    <row r="290" spans="1:8" ht="16.5" customHeight="1">
      <c r="A290" s="1">
        <v>289</v>
      </c>
      <c r="B290">
        <v>3</v>
      </c>
      <c r="C290">
        <v>14</v>
      </c>
      <c r="D290">
        <v>33</v>
      </c>
      <c r="E290">
        <v>37</v>
      </c>
      <c r="F290">
        <v>38</v>
      </c>
      <c r="G290" s="2">
        <v>42</v>
      </c>
      <c r="H290">
        <v>10</v>
      </c>
    </row>
    <row r="291" spans="1:8" ht="16.5" customHeight="1">
      <c r="A291" s="1">
        <v>290</v>
      </c>
      <c r="B291">
        <v>8</v>
      </c>
      <c r="C291">
        <v>13</v>
      </c>
      <c r="D291">
        <v>18</v>
      </c>
      <c r="E291">
        <v>32</v>
      </c>
      <c r="F291">
        <v>39</v>
      </c>
      <c r="G291" s="2">
        <v>45</v>
      </c>
      <c r="H291">
        <v>7</v>
      </c>
    </row>
    <row r="292" spans="1:8" ht="16.5" customHeight="1">
      <c r="A292" s="1">
        <v>291</v>
      </c>
      <c r="B292">
        <v>3</v>
      </c>
      <c r="C292">
        <v>7</v>
      </c>
      <c r="D292">
        <v>8</v>
      </c>
      <c r="E292">
        <v>18</v>
      </c>
      <c r="F292">
        <v>20</v>
      </c>
      <c r="G292" s="2">
        <v>42</v>
      </c>
      <c r="H292">
        <v>45</v>
      </c>
    </row>
    <row r="293" spans="1:8" ht="16.5" customHeight="1">
      <c r="A293" s="1">
        <v>292</v>
      </c>
      <c r="B293">
        <v>17</v>
      </c>
      <c r="C293">
        <v>18</v>
      </c>
      <c r="D293">
        <v>31</v>
      </c>
      <c r="E293">
        <v>32</v>
      </c>
      <c r="F293">
        <v>33</v>
      </c>
      <c r="G293" s="2">
        <v>34</v>
      </c>
      <c r="H293">
        <v>10</v>
      </c>
    </row>
    <row r="294" spans="1:8" ht="16.5" customHeight="1">
      <c r="A294" s="1">
        <v>293</v>
      </c>
      <c r="B294">
        <v>1</v>
      </c>
      <c r="C294">
        <v>9</v>
      </c>
      <c r="D294">
        <v>17</v>
      </c>
      <c r="E294">
        <v>21</v>
      </c>
      <c r="F294">
        <v>29</v>
      </c>
      <c r="G294" s="2">
        <v>33</v>
      </c>
      <c r="H294">
        <v>24</v>
      </c>
    </row>
    <row r="295" spans="1:8" ht="16.5" customHeight="1">
      <c r="A295" s="1">
        <v>294</v>
      </c>
      <c r="B295">
        <v>6</v>
      </c>
      <c r="C295">
        <v>10</v>
      </c>
      <c r="D295">
        <v>17</v>
      </c>
      <c r="E295">
        <v>30</v>
      </c>
      <c r="F295">
        <v>37</v>
      </c>
      <c r="G295" s="2">
        <v>38</v>
      </c>
      <c r="H295">
        <v>40</v>
      </c>
    </row>
    <row r="296" spans="1:8" ht="16.5" customHeight="1">
      <c r="A296" s="1">
        <v>295</v>
      </c>
      <c r="B296">
        <v>1</v>
      </c>
      <c r="C296">
        <v>4</v>
      </c>
      <c r="D296">
        <v>12</v>
      </c>
      <c r="E296">
        <v>16</v>
      </c>
      <c r="F296">
        <v>18</v>
      </c>
      <c r="G296" s="2">
        <v>38</v>
      </c>
      <c r="H296">
        <v>8</v>
      </c>
    </row>
    <row r="297" spans="1:8" ht="16.5" customHeight="1">
      <c r="A297" s="1">
        <v>296</v>
      </c>
      <c r="B297">
        <v>3</v>
      </c>
      <c r="C297">
        <v>8</v>
      </c>
      <c r="D297">
        <v>15</v>
      </c>
      <c r="E297">
        <v>27</v>
      </c>
      <c r="F297">
        <v>30</v>
      </c>
      <c r="G297" s="2">
        <v>45</v>
      </c>
      <c r="H297">
        <v>44</v>
      </c>
    </row>
    <row r="298" spans="1:8" ht="16.5" customHeight="1">
      <c r="A298" s="1">
        <v>297</v>
      </c>
      <c r="B298">
        <v>6</v>
      </c>
      <c r="C298">
        <v>11</v>
      </c>
      <c r="D298">
        <v>19</v>
      </c>
      <c r="E298">
        <v>20</v>
      </c>
      <c r="F298">
        <v>28</v>
      </c>
      <c r="G298" s="2">
        <v>32</v>
      </c>
      <c r="H298">
        <v>34</v>
      </c>
    </row>
    <row r="299" spans="1:8" ht="16.5" customHeight="1">
      <c r="A299" s="1">
        <v>298</v>
      </c>
      <c r="B299">
        <v>5</v>
      </c>
      <c r="C299">
        <v>9</v>
      </c>
      <c r="D299">
        <v>27</v>
      </c>
      <c r="E299">
        <v>29</v>
      </c>
      <c r="F299">
        <v>37</v>
      </c>
      <c r="G299" s="2">
        <v>40</v>
      </c>
      <c r="H299">
        <v>19</v>
      </c>
    </row>
    <row r="300" spans="1:8" ht="16.5" customHeight="1">
      <c r="A300" s="1">
        <v>299</v>
      </c>
      <c r="B300">
        <v>1</v>
      </c>
      <c r="C300">
        <v>3</v>
      </c>
      <c r="D300">
        <v>20</v>
      </c>
      <c r="E300">
        <v>25</v>
      </c>
      <c r="F300">
        <v>36</v>
      </c>
      <c r="G300" s="2">
        <v>45</v>
      </c>
      <c r="H300">
        <v>24</v>
      </c>
    </row>
    <row r="301" spans="1:8" ht="16.5" customHeight="1">
      <c r="A301" s="1">
        <v>300</v>
      </c>
      <c r="B301">
        <v>7</v>
      </c>
      <c r="C301">
        <v>9</v>
      </c>
      <c r="D301">
        <v>10</v>
      </c>
      <c r="E301">
        <v>12</v>
      </c>
      <c r="F301">
        <v>26</v>
      </c>
      <c r="G301" s="2">
        <v>38</v>
      </c>
      <c r="H301">
        <v>39</v>
      </c>
    </row>
    <row r="302" spans="1:8" ht="16.5" customHeight="1">
      <c r="A302" s="1">
        <v>301</v>
      </c>
      <c r="B302">
        <v>7</v>
      </c>
      <c r="C302">
        <v>11</v>
      </c>
      <c r="D302">
        <v>13</v>
      </c>
      <c r="E302">
        <v>33</v>
      </c>
      <c r="F302">
        <v>37</v>
      </c>
      <c r="G302" s="2">
        <v>43</v>
      </c>
      <c r="H302">
        <v>26</v>
      </c>
    </row>
    <row r="303" spans="1:8" ht="16.5" customHeight="1">
      <c r="A303" s="1">
        <v>302</v>
      </c>
      <c r="B303">
        <v>13</v>
      </c>
      <c r="C303">
        <v>19</v>
      </c>
      <c r="D303">
        <v>20</v>
      </c>
      <c r="E303">
        <v>32</v>
      </c>
      <c r="F303">
        <v>38</v>
      </c>
      <c r="G303" s="2">
        <v>42</v>
      </c>
      <c r="H303">
        <v>4</v>
      </c>
    </row>
    <row r="304" spans="1:8" ht="16.5" customHeight="1">
      <c r="A304" s="1">
        <v>303</v>
      </c>
      <c r="B304">
        <v>2</v>
      </c>
      <c r="C304">
        <v>14</v>
      </c>
      <c r="D304">
        <v>17</v>
      </c>
      <c r="E304">
        <v>30</v>
      </c>
      <c r="F304">
        <v>38</v>
      </c>
      <c r="G304" s="2">
        <v>45</v>
      </c>
      <c r="H304">
        <v>43</v>
      </c>
    </row>
    <row r="305" spans="1:8" ht="16.5" customHeight="1">
      <c r="A305" s="1">
        <v>304</v>
      </c>
      <c r="B305">
        <v>4</v>
      </c>
      <c r="C305">
        <v>10</v>
      </c>
      <c r="D305">
        <v>16</v>
      </c>
      <c r="E305">
        <v>26</v>
      </c>
      <c r="F305">
        <v>33</v>
      </c>
      <c r="G305" s="2">
        <v>41</v>
      </c>
      <c r="H305">
        <v>38</v>
      </c>
    </row>
    <row r="306" spans="1:8" ht="16.5" customHeight="1">
      <c r="A306" s="1">
        <v>305</v>
      </c>
      <c r="B306">
        <v>7</v>
      </c>
      <c r="C306">
        <v>8</v>
      </c>
      <c r="D306">
        <v>18</v>
      </c>
      <c r="E306">
        <v>21</v>
      </c>
      <c r="F306">
        <v>23</v>
      </c>
      <c r="G306" s="2">
        <v>39</v>
      </c>
      <c r="H306">
        <v>9</v>
      </c>
    </row>
    <row r="307" spans="1:8" ht="16.5" customHeight="1">
      <c r="A307" s="1">
        <v>306</v>
      </c>
      <c r="B307">
        <v>4</v>
      </c>
      <c r="C307">
        <v>18</v>
      </c>
      <c r="D307">
        <v>23</v>
      </c>
      <c r="E307">
        <v>30</v>
      </c>
      <c r="F307">
        <v>34</v>
      </c>
      <c r="G307" s="2">
        <v>41</v>
      </c>
      <c r="H307">
        <v>19</v>
      </c>
    </row>
    <row r="308" spans="1:8" ht="16.5" customHeight="1">
      <c r="A308" s="1">
        <v>307</v>
      </c>
      <c r="B308">
        <v>5</v>
      </c>
      <c r="C308">
        <v>15</v>
      </c>
      <c r="D308">
        <v>21</v>
      </c>
      <c r="E308">
        <v>23</v>
      </c>
      <c r="F308">
        <v>25</v>
      </c>
      <c r="G308" s="2">
        <v>45</v>
      </c>
      <c r="H308">
        <v>12</v>
      </c>
    </row>
    <row r="309" spans="1:8" ht="16.5" customHeight="1">
      <c r="A309" s="1">
        <v>308</v>
      </c>
      <c r="B309">
        <v>14</v>
      </c>
      <c r="C309">
        <v>15</v>
      </c>
      <c r="D309">
        <v>17</v>
      </c>
      <c r="E309">
        <v>19</v>
      </c>
      <c r="F309">
        <v>37</v>
      </c>
      <c r="G309" s="2">
        <v>45</v>
      </c>
      <c r="H309">
        <v>40</v>
      </c>
    </row>
    <row r="310" spans="1:8" ht="16.5" customHeight="1">
      <c r="A310" s="1">
        <v>309</v>
      </c>
      <c r="B310">
        <v>1</v>
      </c>
      <c r="C310">
        <v>2</v>
      </c>
      <c r="D310">
        <v>5</v>
      </c>
      <c r="E310">
        <v>11</v>
      </c>
      <c r="F310">
        <v>18</v>
      </c>
      <c r="G310" s="2">
        <v>36</v>
      </c>
      <c r="H310">
        <v>22</v>
      </c>
    </row>
    <row r="311" spans="1:8" ht="16.5" customHeight="1">
      <c r="A311" s="1">
        <v>310</v>
      </c>
      <c r="B311">
        <v>1</v>
      </c>
      <c r="C311">
        <v>5</v>
      </c>
      <c r="D311">
        <v>19</v>
      </c>
      <c r="E311">
        <v>28</v>
      </c>
      <c r="F311">
        <v>34</v>
      </c>
      <c r="G311" s="2">
        <v>41</v>
      </c>
      <c r="H311">
        <v>16</v>
      </c>
    </row>
    <row r="312" spans="1:8" ht="16.5" customHeight="1">
      <c r="A312" s="1">
        <v>311</v>
      </c>
      <c r="B312">
        <v>4</v>
      </c>
      <c r="C312">
        <v>12</v>
      </c>
      <c r="D312">
        <v>24</v>
      </c>
      <c r="E312">
        <v>27</v>
      </c>
      <c r="F312">
        <v>28</v>
      </c>
      <c r="G312" s="2">
        <v>32</v>
      </c>
      <c r="H312">
        <v>10</v>
      </c>
    </row>
    <row r="313" spans="1:8" ht="16.5" customHeight="1">
      <c r="A313" s="1">
        <v>312</v>
      </c>
      <c r="B313">
        <v>2</v>
      </c>
      <c r="C313">
        <v>3</v>
      </c>
      <c r="D313">
        <v>5</v>
      </c>
      <c r="E313">
        <v>6</v>
      </c>
      <c r="F313">
        <v>12</v>
      </c>
      <c r="G313" s="2">
        <v>20</v>
      </c>
      <c r="H313">
        <v>25</v>
      </c>
    </row>
    <row r="314" spans="1:8" ht="16.5" customHeight="1">
      <c r="A314" s="1">
        <v>313</v>
      </c>
      <c r="B314">
        <v>9</v>
      </c>
      <c r="C314">
        <v>17</v>
      </c>
      <c r="D314">
        <v>34</v>
      </c>
      <c r="E314">
        <v>35</v>
      </c>
      <c r="F314">
        <v>43</v>
      </c>
      <c r="G314" s="2">
        <v>45</v>
      </c>
      <c r="H314">
        <v>2</v>
      </c>
    </row>
    <row r="315" spans="1:8" ht="16.5" customHeight="1">
      <c r="A315" s="1">
        <v>314</v>
      </c>
      <c r="B315">
        <v>15</v>
      </c>
      <c r="C315">
        <v>17</v>
      </c>
      <c r="D315">
        <v>19</v>
      </c>
      <c r="E315">
        <v>34</v>
      </c>
      <c r="F315">
        <v>38</v>
      </c>
      <c r="G315" s="2">
        <v>41</v>
      </c>
      <c r="H315">
        <v>2</v>
      </c>
    </row>
    <row r="316" spans="1:8" ht="16.5" customHeight="1">
      <c r="A316" s="1">
        <v>315</v>
      </c>
      <c r="B316">
        <v>1</v>
      </c>
      <c r="C316">
        <v>13</v>
      </c>
      <c r="D316">
        <v>33</v>
      </c>
      <c r="E316">
        <v>35</v>
      </c>
      <c r="F316">
        <v>43</v>
      </c>
      <c r="G316" s="2">
        <v>45</v>
      </c>
      <c r="H316">
        <v>23</v>
      </c>
    </row>
    <row r="317" spans="1:8" ht="16.5" customHeight="1">
      <c r="A317" s="1">
        <v>316</v>
      </c>
      <c r="B317">
        <v>10</v>
      </c>
      <c r="C317">
        <v>11</v>
      </c>
      <c r="D317">
        <v>21</v>
      </c>
      <c r="E317">
        <v>27</v>
      </c>
      <c r="F317">
        <v>31</v>
      </c>
      <c r="G317" s="2">
        <v>39</v>
      </c>
      <c r="H317">
        <v>43</v>
      </c>
    </row>
    <row r="318" spans="1:8" ht="16.5" customHeight="1">
      <c r="A318" s="1">
        <v>317</v>
      </c>
      <c r="B318">
        <v>3</v>
      </c>
      <c r="C318">
        <v>10</v>
      </c>
      <c r="D318">
        <v>11</v>
      </c>
      <c r="E318">
        <v>22</v>
      </c>
      <c r="F318">
        <v>36</v>
      </c>
      <c r="G318" s="2">
        <v>39</v>
      </c>
      <c r="H318">
        <v>8</v>
      </c>
    </row>
    <row r="319" spans="1:8" ht="16.5" customHeight="1">
      <c r="A319" s="1">
        <v>318</v>
      </c>
      <c r="B319">
        <v>2</v>
      </c>
      <c r="C319">
        <v>17</v>
      </c>
      <c r="D319">
        <v>19</v>
      </c>
      <c r="E319">
        <v>20</v>
      </c>
      <c r="F319">
        <v>34</v>
      </c>
      <c r="G319" s="2">
        <v>45</v>
      </c>
      <c r="H319">
        <v>21</v>
      </c>
    </row>
    <row r="320" spans="1:8" ht="16.5" customHeight="1">
      <c r="A320" s="1">
        <v>319</v>
      </c>
      <c r="B320">
        <v>5</v>
      </c>
      <c r="C320">
        <v>8</v>
      </c>
      <c r="D320">
        <v>22</v>
      </c>
      <c r="E320">
        <v>28</v>
      </c>
      <c r="F320">
        <v>33</v>
      </c>
      <c r="G320" s="2">
        <v>42</v>
      </c>
      <c r="H320">
        <v>37</v>
      </c>
    </row>
    <row r="321" spans="1:8" ht="16.5" customHeight="1">
      <c r="A321" s="1">
        <v>320</v>
      </c>
      <c r="B321">
        <v>16</v>
      </c>
      <c r="C321">
        <v>19</v>
      </c>
      <c r="D321">
        <v>23</v>
      </c>
      <c r="E321">
        <v>25</v>
      </c>
      <c r="F321">
        <v>41</v>
      </c>
      <c r="G321" s="2">
        <v>45</v>
      </c>
      <c r="H321">
        <v>3</v>
      </c>
    </row>
    <row r="322" spans="1:8" ht="16.5" customHeight="1">
      <c r="A322" s="1">
        <v>321</v>
      </c>
      <c r="B322">
        <v>12</v>
      </c>
      <c r="C322">
        <v>18</v>
      </c>
      <c r="D322">
        <v>20</v>
      </c>
      <c r="E322">
        <v>21</v>
      </c>
      <c r="F322">
        <v>25</v>
      </c>
      <c r="G322" s="2">
        <v>34</v>
      </c>
      <c r="H322">
        <v>42</v>
      </c>
    </row>
    <row r="323" spans="1:8" ht="16.5" customHeight="1">
      <c r="A323" s="1">
        <v>322</v>
      </c>
      <c r="B323">
        <v>9</v>
      </c>
      <c r="C323">
        <v>18</v>
      </c>
      <c r="D323">
        <v>29</v>
      </c>
      <c r="E323">
        <v>32</v>
      </c>
      <c r="F323">
        <v>38</v>
      </c>
      <c r="G323" s="2">
        <v>43</v>
      </c>
      <c r="H323">
        <v>20</v>
      </c>
    </row>
    <row r="324" spans="1:8" ht="16.5" customHeight="1">
      <c r="A324" s="1">
        <v>323</v>
      </c>
      <c r="B324">
        <v>10</v>
      </c>
      <c r="C324">
        <v>14</v>
      </c>
      <c r="D324">
        <v>15</v>
      </c>
      <c r="E324">
        <v>32</v>
      </c>
      <c r="F324">
        <v>36</v>
      </c>
      <c r="G324" s="2">
        <v>42</v>
      </c>
      <c r="H324">
        <v>3</v>
      </c>
    </row>
    <row r="325" spans="1:8" ht="16.5" customHeight="1">
      <c r="A325" s="1">
        <v>324</v>
      </c>
      <c r="B325">
        <v>2</v>
      </c>
      <c r="C325">
        <v>4</v>
      </c>
      <c r="D325">
        <v>21</v>
      </c>
      <c r="E325">
        <v>25</v>
      </c>
      <c r="F325">
        <v>33</v>
      </c>
      <c r="G325" s="2">
        <v>36</v>
      </c>
      <c r="H325">
        <v>17</v>
      </c>
    </row>
    <row r="326" spans="1:8" ht="16.5" customHeight="1">
      <c r="A326" s="1">
        <v>325</v>
      </c>
      <c r="B326">
        <v>7</v>
      </c>
      <c r="C326">
        <v>17</v>
      </c>
      <c r="D326">
        <v>20</v>
      </c>
      <c r="E326">
        <v>32</v>
      </c>
      <c r="F326">
        <v>44</v>
      </c>
      <c r="G326" s="2">
        <v>45</v>
      </c>
      <c r="H326">
        <v>33</v>
      </c>
    </row>
    <row r="327" spans="1:8" ht="16.5" customHeight="1">
      <c r="A327" s="1">
        <v>326</v>
      </c>
      <c r="B327">
        <v>16</v>
      </c>
      <c r="C327">
        <v>23</v>
      </c>
      <c r="D327">
        <v>25</v>
      </c>
      <c r="E327">
        <v>33</v>
      </c>
      <c r="F327">
        <v>36</v>
      </c>
      <c r="G327" s="2">
        <v>39</v>
      </c>
      <c r="H327">
        <v>40</v>
      </c>
    </row>
    <row r="328" spans="1:8" ht="16.5" customHeight="1">
      <c r="A328" s="1">
        <v>327</v>
      </c>
      <c r="B328">
        <v>6</v>
      </c>
      <c r="C328">
        <v>12</v>
      </c>
      <c r="D328">
        <v>13</v>
      </c>
      <c r="E328">
        <v>17</v>
      </c>
      <c r="F328">
        <v>32</v>
      </c>
      <c r="G328" s="2">
        <v>44</v>
      </c>
      <c r="H328">
        <v>24</v>
      </c>
    </row>
    <row r="329" spans="1:8" ht="16.5" customHeight="1">
      <c r="A329" s="1">
        <v>328</v>
      </c>
      <c r="B329">
        <v>1</v>
      </c>
      <c r="C329">
        <v>6</v>
      </c>
      <c r="D329">
        <v>9</v>
      </c>
      <c r="E329">
        <v>16</v>
      </c>
      <c r="F329">
        <v>17</v>
      </c>
      <c r="G329" s="2">
        <v>28</v>
      </c>
      <c r="H329">
        <v>24</v>
      </c>
    </row>
    <row r="330" spans="1:8" ht="16.5" customHeight="1">
      <c r="A330" s="1">
        <v>329</v>
      </c>
      <c r="B330">
        <v>9</v>
      </c>
      <c r="C330">
        <v>17</v>
      </c>
      <c r="D330">
        <v>19</v>
      </c>
      <c r="E330">
        <v>30</v>
      </c>
      <c r="F330">
        <v>35</v>
      </c>
      <c r="G330" s="2">
        <v>42</v>
      </c>
      <c r="H330">
        <v>4</v>
      </c>
    </row>
    <row r="331" spans="1:8" ht="16.5" customHeight="1">
      <c r="A331" s="1">
        <v>330</v>
      </c>
      <c r="B331">
        <v>3</v>
      </c>
      <c r="C331">
        <v>4</v>
      </c>
      <c r="D331">
        <v>16</v>
      </c>
      <c r="E331">
        <v>17</v>
      </c>
      <c r="F331">
        <v>19</v>
      </c>
      <c r="G331" s="2">
        <v>20</v>
      </c>
      <c r="H331">
        <v>23</v>
      </c>
    </row>
    <row r="332" spans="1:8" ht="16.5" customHeight="1">
      <c r="A332" s="1">
        <v>331</v>
      </c>
      <c r="B332">
        <v>4</v>
      </c>
      <c r="C332">
        <v>9</v>
      </c>
      <c r="D332">
        <v>14</v>
      </c>
      <c r="E332">
        <v>26</v>
      </c>
      <c r="F332">
        <v>31</v>
      </c>
      <c r="G332" s="2">
        <v>44</v>
      </c>
      <c r="H332">
        <v>39</v>
      </c>
    </row>
    <row r="333" spans="1:8" ht="16.5" customHeight="1">
      <c r="A333" s="1">
        <v>332</v>
      </c>
      <c r="B333">
        <v>16</v>
      </c>
      <c r="C333">
        <v>17</v>
      </c>
      <c r="D333">
        <v>34</v>
      </c>
      <c r="E333">
        <v>36</v>
      </c>
      <c r="F333">
        <v>42</v>
      </c>
      <c r="G333" s="2">
        <v>45</v>
      </c>
      <c r="H333">
        <v>3</v>
      </c>
    </row>
    <row r="334" spans="1:8" ht="16.5" customHeight="1">
      <c r="A334" s="1">
        <v>333</v>
      </c>
      <c r="B334">
        <v>5</v>
      </c>
      <c r="C334">
        <v>14</v>
      </c>
      <c r="D334">
        <v>27</v>
      </c>
      <c r="E334">
        <v>30</v>
      </c>
      <c r="F334">
        <v>39</v>
      </c>
      <c r="G334" s="2">
        <v>43</v>
      </c>
      <c r="H334">
        <v>35</v>
      </c>
    </row>
    <row r="335" spans="1:8" ht="16.5" customHeight="1">
      <c r="A335" s="1">
        <v>334</v>
      </c>
      <c r="B335">
        <v>13</v>
      </c>
      <c r="C335">
        <v>15</v>
      </c>
      <c r="D335">
        <v>21</v>
      </c>
      <c r="E335">
        <v>29</v>
      </c>
      <c r="F335">
        <v>39</v>
      </c>
      <c r="G335" s="2">
        <v>43</v>
      </c>
      <c r="H335">
        <v>33</v>
      </c>
    </row>
    <row r="336" spans="1:8" ht="16.5" customHeight="1">
      <c r="A336" s="1">
        <v>335</v>
      </c>
      <c r="B336">
        <v>5</v>
      </c>
      <c r="C336">
        <v>9</v>
      </c>
      <c r="D336">
        <v>16</v>
      </c>
      <c r="E336">
        <v>23</v>
      </c>
      <c r="F336">
        <v>26</v>
      </c>
      <c r="G336" s="2">
        <v>45</v>
      </c>
      <c r="H336">
        <v>21</v>
      </c>
    </row>
    <row r="337" spans="1:8" ht="16.5" customHeight="1">
      <c r="A337" s="1">
        <v>336</v>
      </c>
      <c r="B337">
        <v>3</v>
      </c>
      <c r="C337">
        <v>5</v>
      </c>
      <c r="D337">
        <v>20</v>
      </c>
      <c r="E337">
        <v>34</v>
      </c>
      <c r="F337">
        <v>35</v>
      </c>
      <c r="G337" s="2">
        <v>44</v>
      </c>
      <c r="H337">
        <v>16</v>
      </c>
    </row>
    <row r="338" spans="1:8" ht="16.5" customHeight="1">
      <c r="A338" s="1">
        <v>337</v>
      </c>
      <c r="B338">
        <v>1</v>
      </c>
      <c r="C338">
        <v>5</v>
      </c>
      <c r="D338">
        <v>14</v>
      </c>
      <c r="E338">
        <v>18</v>
      </c>
      <c r="F338">
        <v>32</v>
      </c>
      <c r="G338" s="2">
        <v>37</v>
      </c>
      <c r="H338">
        <v>4</v>
      </c>
    </row>
    <row r="339" spans="1:8" ht="16.5" customHeight="1">
      <c r="A339" s="1">
        <v>338</v>
      </c>
      <c r="B339">
        <v>2</v>
      </c>
      <c r="C339">
        <v>13</v>
      </c>
      <c r="D339">
        <v>34</v>
      </c>
      <c r="E339">
        <v>38</v>
      </c>
      <c r="F339">
        <v>42</v>
      </c>
      <c r="G339" s="2">
        <v>45</v>
      </c>
      <c r="H339">
        <v>16</v>
      </c>
    </row>
    <row r="340" spans="1:8" ht="16.5" customHeight="1">
      <c r="A340" s="1">
        <v>339</v>
      </c>
      <c r="B340">
        <v>6</v>
      </c>
      <c r="C340">
        <v>8</v>
      </c>
      <c r="D340">
        <v>14</v>
      </c>
      <c r="E340">
        <v>21</v>
      </c>
      <c r="F340">
        <v>30</v>
      </c>
      <c r="G340" s="2">
        <v>37</v>
      </c>
      <c r="H340">
        <v>45</v>
      </c>
    </row>
    <row r="341" spans="1:8" ht="16.5" customHeight="1">
      <c r="A341" s="1">
        <v>340</v>
      </c>
      <c r="B341">
        <v>18</v>
      </c>
      <c r="C341">
        <v>24</v>
      </c>
      <c r="D341">
        <v>26</v>
      </c>
      <c r="E341">
        <v>29</v>
      </c>
      <c r="F341">
        <v>34</v>
      </c>
      <c r="G341" s="2">
        <v>38</v>
      </c>
      <c r="H341">
        <v>32</v>
      </c>
    </row>
    <row r="342" spans="1:8" ht="16.5" customHeight="1">
      <c r="A342" s="1">
        <v>341</v>
      </c>
      <c r="B342">
        <v>1</v>
      </c>
      <c r="C342">
        <v>8</v>
      </c>
      <c r="D342">
        <v>19</v>
      </c>
      <c r="E342">
        <v>34</v>
      </c>
      <c r="F342">
        <v>39</v>
      </c>
      <c r="G342" s="2">
        <v>43</v>
      </c>
      <c r="H342">
        <v>41</v>
      </c>
    </row>
    <row r="343" spans="1:8" ht="16.5" customHeight="1">
      <c r="A343" s="1">
        <v>342</v>
      </c>
      <c r="B343">
        <v>1</v>
      </c>
      <c r="C343">
        <v>13</v>
      </c>
      <c r="D343">
        <v>14</v>
      </c>
      <c r="E343">
        <v>33</v>
      </c>
      <c r="F343">
        <v>34</v>
      </c>
      <c r="G343" s="2">
        <v>43</v>
      </c>
      <c r="H343">
        <v>25</v>
      </c>
    </row>
    <row r="344" spans="1:8" ht="16.5" customHeight="1">
      <c r="A344" s="1">
        <v>343</v>
      </c>
      <c r="B344">
        <v>1</v>
      </c>
      <c r="C344">
        <v>10</v>
      </c>
      <c r="D344">
        <v>17</v>
      </c>
      <c r="E344">
        <v>29</v>
      </c>
      <c r="F344">
        <v>31</v>
      </c>
      <c r="G344" s="2">
        <v>43</v>
      </c>
      <c r="H344">
        <v>15</v>
      </c>
    </row>
    <row r="345" spans="1:8" ht="16.5" customHeight="1">
      <c r="A345" s="1">
        <v>344</v>
      </c>
      <c r="B345">
        <v>1</v>
      </c>
      <c r="C345">
        <v>2</v>
      </c>
      <c r="D345">
        <v>15</v>
      </c>
      <c r="E345">
        <v>28</v>
      </c>
      <c r="F345">
        <v>34</v>
      </c>
      <c r="G345" s="2">
        <v>45</v>
      </c>
      <c r="H345">
        <v>38</v>
      </c>
    </row>
    <row r="346" spans="1:8" ht="16.5" customHeight="1">
      <c r="A346" s="1">
        <v>345</v>
      </c>
      <c r="B346">
        <v>15</v>
      </c>
      <c r="C346">
        <v>20</v>
      </c>
      <c r="D346">
        <v>23</v>
      </c>
      <c r="E346">
        <v>29</v>
      </c>
      <c r="F346">
        <v>39</v>
      </c>
      <c r="G346" s="2">
        <v>42</v>
      </c>
      <c r="H346">
        <v>2</v>
      </c>
    </row>
    <row r="347" spans="1:8" ht="16.5" customHeight="1">
      <c r="A347" s="1">
        <v>346</v>
      </c>
      <c r="B347">
        <v>5</v>
      </c>
      <c r="C347">
        <v>13</v>
      </c>
      <c r="D347">
        <v>14</v>
      </c>
      <c r="E347">
        <v>22</v>
      </c>
      <c r="F347">
        <v>44</v>
      </c>
      <c r="G347" s="2">
        <v>45</v>
      </c>
      <c r="H347">
        <v>33</v>
      </c>
    </row>
    <row r="348" spans="1:8" ht="16.5" customHeight="1">
      <c r="A348" s="1">
        <v>347</v>
      </c>
      <c r="B348">
        <v>3</v>
      </c>
      <c r="C348">
        <v>8</v>
      </c>
      <c r="D348">
        <v>13</v>
      </c>
      <c r="E348">
        <v>27</v>
      </c>
      <c r="F348">
        <v>32</v>
      </c>
      <c r="G348" s="2">
        <v>42</v>
      </c>
      <c r="H348">
        <v>10</v>
      </c>
    </row>
    <row r="349" spans="1:8" ht="16.5" customHeight="1">
      <c r="A349" s="1">
        <v>348</v>
      </c>
      <c r="B349">
        <v>3</v>
      </c>
      <c r="C349">
        <v>14</v>
      </c>
      <c r="D349">
        <v>17</v>
      </c>
      <c r="E349">
        <v>20</v>
      </c>
      <c r="F349">
        <v>24</v>
      </c>
      <c r="G349" s="2">
        <v>31</v>
      </c>
      <c r="H349">
        <v>34</v>
      </c>
    </row>
    <row r="350" spans="1:8" ht="16.5" customHeight="1">
      <c r="A350" s="1">
        <v>349</v>
      </c>
      <c r="B350">
        <v>5</v>
      </c>
      <c r="C350">
        <v>13</v>
      </c>
      <c r="D350">
        <v>14</v>
      </c>
      <c r="E350">
        <v>20</v>
      </c>
      <c r="F350">
        <v>24</v>
      </c>
      <c r="G350" s="2">
        <v>25</v>
      </c>
      <c r="H350">
        <v>36</v>
      </c>
    </row>
    <row r="351" spans="1:8" ht="16.5" customHeight="1">
      <c r="A351" s="1">
        <v>350</v>
      </c>
      <c r="B351">
        <v>1</v>
      </c>
      <c r="C351">
        <v>8</v>
      </c>
      <c r="D351">
        <v>18</v>
      </c>
      <c r="E351">
        <v>24</v>
      </c>
      <c r="F351">
        <v>29</v>
      </c>
      <c r="G351" s="2">
        <v>33</v>
      </c>
      <c r="H351">
        <v>35</v>
      </c>
    </row>
    <row r="352" spans="1:8" ht="16.5" customHeight="1">
      <c r="A352" s="1">
        <v>351</v>
      </c>
      <c r="B352">
        <v>5</v>
      </c>
      <c r="C352">
        <v>25</v>
      </c>
      <c r="D352">
        <v>27</v>
      </c>
      <c r="E352">
        <v>29</v>
      </c>
      <c r="F352">
        <v>34</v>
      </c>
      <c r="G352" s="2">
        <v>36</v>
      </c>
      <c r="H352">
        <v>33</v>
      </c>
    </row>
    <row r="353" spans="1:8" ht="16.5" customHeight="1">
      <c r="A353" s="1">
        <v>352</v>
      </c>
      <c r="B353">
        <v>5</v>
      </c>
      <c r="C353">
        <v>16</v>
      </c>
      <c r="D353">
        <v>17</v>
      </c>
      <c r="E353">
        <v>20</v>
      </c>
      <c r="F353">
        <v>26</v>
      </c>
      <c r="G353" s="2">
        <v>41</v>
      </c>
      <c r="H353">
        <v>24</v>
      </c>
    </row>
    <row r="354" spans="1:8" ht="16.5" customHeight="1">
      <c r="A354" s="1">
        <v>353</v>
      </c>
      <c r="B354">
        <v>11</v>
      </c>
      <c r="C354">
        <v>16</v>
      </c>
      <c r="D354">
        <v>19</v>
      </c>
      <c r="E354">
        <v>22</v>
      </c>
      <c r="F354">
        <v>29</v>
      </c>
      <c r="G354" s="2">
        <v>36</v>
      </c>
      <c r="H354">
        <v>26</v>
      </c>
    </row>
    <row r="355" spans="1:8" ht="16.5" customHeight="1">
      <c r="A355" s="1">
        <v>354</v>
      </c>
      <c r="B355">
        <v>14</v>
      </c>
      <c r="C355">
        <v>19</v>
      </c>
      <c r="D355">
        <v>36</v>
      </c>
      <c r="E355">
        <v>43</v>
      </c>
      <c r="F355">
        <v>44</v>
      </c>
      <c r="G355" s="2">
        <v>45</v>
      </c>
      <c r="H355">
        <v>1</v>
      </c>
    </row>
    <row r="356" spans="1:8" ht="16.5" customHeight="1">
      <c r="A356" s="1">
        <v>355</v>
      </c>
      <c r="B356">
        <v>5</v>
      </c>
      <c r="C356">
        <v>8</v>
      </c>
      <c r="D356">
        <v>29</v>
      </c>
      <c r="E356">
        <v>30</v>
      </c>
      <c r="F356">
        <v>35</v>
      </c>
      <c r="G356" s="2">
        <v>44</v>
      </c>
      <c r="H356">
        <v>38</v>
      </c>
    </row>
    <row r="357" spans="1:8" ht="16.5" customHeight="1">
      <c r="A357" s="1">
        <v>356</v>
      </c>
      <c r="B357">
        <v>2</v>
      </c>
      <c r="C357">
        <v>8</v>
      </c>
      <c r="D357">
        <v>14</v>
      </c>
      <c r="E357">
        <v>25</v>
      </c>
      <c r="F357">
        <v>29</v>
      </c>
      <c r="G357" s="2">
        <v>45</v>
      </c>
      <c r="H357">
        <v>24</v>
      </c>
    </row>
    <row r="358" spans="1:8" ht="16.5" customHeight="1">
      <c r="A358" s="1">
        <v>357</v>
      </c>
      <c r="B358">
        <v>10</v>
      </c>
      <c r="C358">
        <v>14</v>
      </c>
      <c r="D358">
        <v>18</v>
      </c>
      <c r="E358">
        <v>21</v>
      </c>
      <c r="F358">
        <v>36</v>
      </c>
      <c r="G358" s="2">
        <v>37</v>
      </c>
      <c r="H358">
        <v>5</v>
      </c>
    </row>
    <row r="359" spans="1:8" ht="16.5" customHeight="1">
      <c r="A359" s="1">
        <v>358</v>
      </c>
      <c r="B359">
        <v>1</v>
      </c>
      <c r="C359">
        <v>9</v>
      </c>
      <c r="D359">
        <v>10</v>
      </c>
      <c r="E359">
        <v>12</v>
      </c>
      <c r="F359">
        <v>21</v>
      </c>
      <c r="G359" s="2">
        <v>40</v>
      </c>
      <c r="H359">
        <v>37</v>
      </c>
    </row>
    <row r="360" spans="1:8" ht="16.5" customHeight="1">
      <c r="A360" s="1">
        <v>359</v>
      </c>
      <c r="B360">
        <v>1</v>
      </c>
      <c r="C360">
        <v>10</v>
      </c>
      <c r="D360">
        <v>19</v>
      </c>
      <c r="E360">
        <v>20</v>
      </c>
      <c r="F360">
        <v>24</v>
      </c>
      <c r="G360" s="2">
        <v>40</v>
      </c>
      <c r="H360">
        <v>23</v>
      </c>
    </row>
    <row r="361" spans="1:8" ht="16.5" customHeight="1">
      <c r="A361" s="1">
        <v>360</v>
      </c>
      <c r="B361">
        <v>4</v>
      </c>
      <c r="C361">
        <v>16</v>
      </c>
      <c r="D361">
        <v>23</v>
      </c>
      <c r="E361">
        <v>25</v>
      </c>
      <c r="F361">
        <v>35</v>
      </c>
      <c r="G361" s="2">
        <v>40</v>
      </c>
      <c r="H361">
        <v>27</v>
      </c>
    </row>
    <row r="362" spans="1:8" ht="16.5" customHeight="1">
      <c r="A362" s="1">
        <v>361</v>
      </c>
      <c r="B362">
        <v>5</v>
      </c>
      <c r="C362">
        <v>10</v>
      </c>
      <c r="D362">
        <v>16</v>
      </c>
      <c r="E362">
        <v>24</v>
      </c>
      <c r="F362">
        <v>27</v>
      </c>
      <c r="G362" s="2">
        <v>35</v>
      </c>
      <c r="H362">
        <v>33</v>
      </c>
    </row>
    <row r="363" spans="1:8" ht="16.5" customHeight="1">
      <c r="A363" s="1">
        <v>362</v>
      </c>
      <c r="B363">
        <v>2</v>
      </c>
      <c r="C363">
        <v>3</v>
      </c>
      <c r="D363">
        <v>22</v>
      </c>
      <c r="E363">
        <v>27</v>
      </c>
      <c r="F363">
        <v>30</v>
      </c>
      <c r="G363" s="2">
        <v>40</v>
      </c>
      <c r="H363">
        <v>29</v>
      </c>
    </row>
    <row r="364" spans="1:8" ht="16.5" customHeight="1">
      <c r="A364" s="1">
        <v>363</v>
      </c>
      <c r="B364">
        <v>11</v>
      </c>
      <c r="C364">
        <v>12</v>
      </c>
      <c r="D364">
        <v>14</v>
      </c>
      <c r="E364">
        <v>21</v>
      </c>
      <c r="F364">
        <v>32</v>
      </c>
      <c r="G364" s="2">
        <v>38</v>
      </c>
      <c r="H364">
        <v>6</v>
      </c>
    </row>
    <row r="365" spans="1:8" ht="16.5" customHeight="1">
      <c r="A365" s="1">
        <v>364</v>
      </c>
      <c r="B365">
        <v>2</v>
      </c>
      <c r="C365">
        <v>5</v>
      </c>
      <c r="D365">
        <v>7</v>
      </c>
      <c r="E365">
        <v>14</v>
      </c>
      <c r="F365">
        <v>16</v>
      </c>
      <c r="G365" s="2">
        <v>40</v>
      </c>
      <c r="H365">
        <v>4</v>
      </c>
    </row>
    <row r="366" spans="1:8" ht="16.5" customHeight="1">
      <c r="A366" s="1">
        <v>365</v>
      </c>
      <c r="B366">
        <v>5</v>
      </c>
      <c r="C366">
        <v>15</v>
      </c>
      <c r="D366">
        <v>21</v>
      </c>
      <c r="E366">
        <v>25</v>
      </c>
      <c r="F366">
        <v>26</v>
      </c>
      <c r="G366" s="2">
        <v>30</v>
      </c>
      <c r="H366">
        <v>31</v>
      </c>
    </row>
    <row r="367" spans="1:8" ht="16.5" customHeight="1">
      <c r="A367" s="1">
        <v>366</v>
      </c>
      <c r="B367">
        <v>5</v>
      </c>
      <c r="C367">
        <v>12</v>
      </c>
      <c r="D367">
        <v>19</v>
      </c>
      <c r="E367">
        <v>26</v>
      </c>
      <c r="F367">
        <v>27</v>
      </c>
      <c r="G367" s="2">
        <v>44</v>
      </c>
      <c r="H367">
        <v>38</v>
      </c>
    </row>
    <row r="368" spans="1:8" ht="16.5" customHeight="1">
      <c r="A368" s="1">
        <v>367</v>
      </c>
      <c r="B368">
        <v>3</v>
      </c>
      <c r="C368">
        <v>22</v>
      </c>
      <c r="D368">
        <v>25</v>
      </c>
      <c r="E368">
        <v>29</v>
      </c>
      <c r="F368">
        <v>32</v>
      </c>
      <c r="G368" s="2">
        <v>44</v>
      </c>
      <c r="H368">
        <v>19</v>
      </c>
    </row>
    <row r="369" spans="1:8" ht="16.5" customHeight="1">
      <c r="A369" s="1">
        <v>368</v>
      </c>
      <c r="B369">
        <v>11</v>
      </c>
      <c r="C369">
        <v>21</v>
      </c>
      <c r="D369">
        <v>24</v>
      </c>
      <c r="E369">
        <v>30</v>
      </c>
      <c r="F369">
        <v>39</v>
      </c>
      <c r="G369" s="2">
        <v>45</v>
      </c>
      <c r="H369">
        <v>26</v>
      </c>
    </row>
    <row r="370" spans="1:8" ht="16.5" customHeight="1">
      <c r="A370" s="1">
        <v>369</v>
      </c>
      <c r="B370">
        <v>17</v>
      </c>
      <c r="C370">
        <v>20</v>
      </c>
      <c r="D370">
        <v>35</v>
      </c>
      <c r="E370">
        <v>36</v>
      </c>
      <c r="F370">
        <v>41</v>
      </c>
      <c r="G370" s="2">
        <v>43</v>
      </c>
      <c r="H370">
        <v>21</v>
      </c>
    </row>
    <row r="371" spans="1:8" ht="16.5" customHeight="1">
      <c r="A371" s="1">
        <v>370</v>
      </c>
      <c r="B371">
        <v>16</v>
      </c>
      <c r="C371">
        <v>18</v>
      </c>
      <c r="D371">
        <v>24</v>
      </c>
      <c r="E371">
        <v>42</v>
      </c>
      <c r="F371">
        <v>44</v>
      </c>
      <c r="G371" s="2">
        <v>45</v>
      </c>
      <c r="H371">
        <v>17</v>
      </c>
    </row>
    <row r="372" spans="1:8" ht="16.5" customHeight="1">
      <c r="A372" s="1">
        <v>371</v>
      </c>
      <c r="B372">
        <v>7</v>
      </c>
      <c r="C372">
        <v>9</v>
      </c>
      <c r="D372">
        <v>15</v>
      </c>
      <c r="E372">
        <v>26</v>
      </c>
      <c r="F372">
        <v>27</v>
      </c>
      <c r="G372" s="2">
        <v>42</v>
      </c>
      <c r="H372">
        <v>18</v>
      </c>
    </row>
    <row r="373" spans="1:8" ht="16.5" customHeight="1">
      <c r="A373" s="1">
        <v>372</v>
      </c>
      <c r="B373">
        <v>8</v>
      </c>
      <c r="C373">
        <v>11</v>
      </c>
      <c r="D373">
        <v>14</v>
      </c>
      <c r="E373">
        <v>16</v>
      </c>
      <c r="F373">
        <v>18</v>
      </c>
      <c r="G373" s="2">
        <v>21</v>
      </c>
      <c r="H373">
        <v>13</v>
      </c>
    </row>
    <row r="374" spans="1:8" ht="16.5" customHeight="1">
      <c r="A374" s="1">
        <v>373</v>
      </c>
      <c r="B374">
        <v>15</v>
      </c>
      <c r="C374">
        <v>26</v>
      </c>
      <c r="D374">
        <v>37</v>
      </c>
      <c r="E374">
        <v>42</v>
      </c>
      <c r="F374">
        <v>43</v>
      </c>
      <c r="G374" s="2">
        <v>45</v>
      </c>
      <c r="H374">
        <v>9</v>
      </c>
    </row>
    <row r="375" spans="1:8" ht="16.5" customHeight="1">
      <c r="A375" s="1">
        <v>374</v>
      </c>
      <c r="B375">
        <v>11</v>
      </c>
      <c r="C375">
        <v>13</v>
      </c>
      <c r="D375">
        <v>15</v>
      </c>
      <c r="E375">
        <v>17</v>
      </c>
      <c r="F375">
        <v>25</v>
      </c>
      <c r="G375" s="2">
        <v>34</v>
      </c>
      <c r="H375">
        <v>26</v>
      </c>
    </row>
    <row r="376" spans="1:8" ht="16.5" customHeight="1">
      <c r="A376" s="1">
        <v>375</v>
      </c>
      <c r="B376">
        <v>4</v>
      </c>
      <c r="C376">
        <v>8</v>
      </c>
      <c r="D376">
        <v>19</v>
      </c>
      <c r="E376">
        <v>25</v>
      </c>
      <c r="F376">
        <v>27</v>
      </c>
      <c r="G376" s="2">
        <v>45</v>
      </c>
      <c r="H376">
        <v>7</v>
      </c>
    </row>
    <row r="377" spans="1:8" ht="16.5" customHeight="1">
      <c r="A377" s="1">
        <v>376</v>
      </c>
      <c r="B377">
        <v>1</v>
      </c>
      <c r="C377">
        <v>11</v>
      </c>
      <c r="D377">
        <v>13</v>
      </c>
      <c r="E377">
        <v>24</v>
      </c>
      <c r="F377">
        <v>28</v>
      </c>
      <c r="G377" s="2">
        <v>40</v>
      </c>
      <c r="H377">
        <v>7</v>
      </c>
    </row>
    <row r="378" spans="1:8" ht="16.5" customHeight="1">
      <c r="A378" s="1">
        <v>377</v>
      </c>
      <c r="B378">
        <v>6</v>
      </c>
      <c r="C378">
        <v>22</v>
      </c>
      <c r="D378">
        <v>29</v>
      </c>
      <c r="E378">
        <v>37</v>
      </c>
      <c r="F378">
        <v>43</v>
      </c>
      <c r="G378" s="2">
        <v>45</v>
      </c>
      <c r="H378">
        <v>23</v>
      </c>
    </row>
    <row r="379" spans="1:8" ht="16.5" customHeight="1">
      <c r="A379" s="1">
        <v>378</v>
      </c>
      <c r="B379">
        <v>5</v>
      </c>
      <c r="C379">
        <v>22</v>
      </c>
      <c r="D379">
        <v>29</v>
      </c>
      <c r="E379">
        <v>31</v>
      </c>
      <c r="F379">
        <v>34</v>
      </c>
      <c r="G379" s="2">
        <v>39</v>
      </c>
      <c r="H379">
        <v>43</v>
      </c>
    </row>
    <row r="380" spans="1:8" ht="16.5" customHeight="1">
      <c r="A380" s="1">
        <v>379</v>
      </c>
      <c r="B380">
        <v>6</v>
      </c>
      <c r="C380">
        <v>10</v>
      </c>
      <c r="D380">
        <v>22</v>
      </c>
      <c r="E380">
        <v>31</v>
      </c>
      <c r="F380">
        <v>35</v>
      </c>
      <c r="G380" s="2">
        <v>40</v>
      </c>
      <c r="H380">
        <v>19</v>
      </c>
    </row>
    <row r="381" spans="1:8" ht="16.5" customHeight="1">
      <c r="A381" s="1">
        <v>380</v>
      </c>
      <c r="B381">
        <v>1</v>
      </c>
      <c r="C381">
        <v>2</v>
      </c>
      <c r="D381">
        <v>8</v>
      </c>
      <c r="E381">
        <v>17</v>
      </c>
      <c r="F381">
        <v>26</v>
      </c>
      <c r="G381" s="2">
        <v>37</v>
      </c>
      <c r="H381">
        <v>27</v>
      </c>
    </row>
    <row r="382" spans="1:8" ht="16.5" customHeight="1">
      <c r="A382" s="1">
        <v>381</v>
      </c>
      <c r="B382">
        <v>1</v>
      </c>
      <c r="C382">
        <v>5</v>
      </c>
      <c r="D382">
        <v>10</v>
      </c>
      <c r="E382">
        <v>12</v>
      </c>
      <c r="F382">
        <v>16</v>
      </c>
      <c r="G382" s="2">
        <v>20</v>
      </c>
      <c r="H382">
        <v>11</v>
      </c>
    </row>
    <row r="383" spans="1:8" ht="16.5" customHeight="1">
      <c r="A383" s="1">
        <v>382</v>
      </c>
      <c r="B383">
        <v>10</v>
      </c>
      <c r="C383">
        <v>15</v>
      </c>
      <c r="D383">
        <v>22</v>
      </c>
      <c r="E383">
        <v>24</v>
      </c>
      <c r="F383">
        <v>27</v>
      </c>
      <c r="G383" s="2">
        <v>42</v>
      </c>
      <c r="H383">
        <v>19</v>
      </c>
    </row>
    <row r="384" spans="1:8" ht="16.5" customHeight="1">
      <c r="A384" s="1">
        <v>383</v>
      </c>
      <c r="B384">
        <v>4</v>
      </c>
      <c r="C384">
        <v>15</v>
      </c>
      <c r="D384">
        <v>28</v>
      </c>
      <c r="E384">
        <v>33</v>
      </c>
      <c r="F384">
        <v>37</v>
      </c>
      <c r="G384" s="2">
        <v>40</v>
      </c>
      <c r="H384">
        <v>25</v>
      </c>
    </row>
    <row r="385" spans="1:8" ht="16.5" customHeight="1">
      <c r="A385" s="1">
        <v>384</v>
      </c>
      <c r="B385">
        <v>11</v>
      </c>
      <c r="C385">
        <v>22</v>
      </c>
      <c r="D385">
        <v>24</v>
      </c>
      <c r="E385">
        <v>32</v>
      </c>
      <c r="F385">
        <v>36</v>
      </c>
      <c r="G385" s="2">
        <v>38</v>
      </c>
      <c r="H385">
        <v>7</v>
      </c>
    </row>
    <row r="386" spans="1:8" ht="16.5" customHeight="1">
      <c r="A386" s="1">
        <v>385</v>
      </c>
      <c r="B386">
        <v>7</v>
      </c>
      <c r="C386">
        <v>12</v>
      </c>
      <c r="D386">
        <v>19</v>
      </c>
      <c r="E386">
        <v>21</v>
      </c>
      <c r="F386">
        <v>29</v>
      </c>
      <c r="G386" s="2">
        <v>32</v>
      </c>
      <c r="H386">
        <v>9</v>
      </c>
    </row>
    <row r="387" spans="1:8" ht="16.5" customHeight="1">
      <c r="A387" s="1">
        <v>386</v>
      </c>
      <c r="B387">
        <v>4</v>
      </c>
      <c r="C387">
        <v>7</v>
      </c>
      <c r="D387">
        <v>10</v>
      </c>
      <c r="E387">
        <v>19</v>
      </c>
      <c r="F387">
        <v>31</v>
      </c>
      <c r="G387" s="2">
        <v>40</v>
      </c>
      <c r="H387">
        <v>26</v>
      </c>
    </row>
    <row r="388" spans="1:8" ht="16.5" customHeight="1">
      <c r="A388" s="1">
        <v>387</v>
      </c>
      <c r="B388">
        <v>1</v>
      </c>
      <c r="C388">
        <v>26</v>
      </c>
      <c r="D388">
        <v>31</v>
      </c>
      <c r="E388">
        <v>34</v>
      </c>
      <c r="F388">
        <v>40</v>
      </c>
      <c r="G388" s="2">
        <v>43</v>
      </c>
      <c r="H388">
        <v>20</v>
      </c>
    </row>
    <row r="389" spans="1:8" ht="16.5" customHeight="1">
      <c r="A389" s="1">
        <v>388</v>
      </c>
      <c r="B389">
        <v>1</v>
      </c>
      <c r="C389">
        <v>8</v>
      </c>
      <c r="D389">
        <v>9</v>
      </c>
      <c r="E389">
        <v>17</v>
      </c>
      <c r="F389">
        <v>29</v>
      </c>
      <c r="G389" s="2">
        <v>32</v>
      </c>
      <c r="H389">
        <v>45</v>
      </c>
    </row>
    <row r="390" spans="1:8" ht="16.5" customHeight="1">
      <c r="A390" s="1">
        <v>389</v>
      </c>
      <c r="B390">
        <v>7</v>
      </c>
      <c r="C390">
        <v>16</v>
      </c>
      <c r="D390">
        <v>18</v>
      </c>
      <c r="E390">
        <v>20</v>
      </c>
      <c r="F390">
        <v>23</v>
      </c>
      <c r="G390" s="2">
        <v>26</v>
      </c>
      <c r="H390">
        <v>3</v>
      </c>
    </row>
    <row r="391" spans="1:8" ht="16.5" customHeight="1">
      <c r="A391" s="1">
        <v>390</v>
      </c>
      <c r="B391">
        <v>16</v>
      </c>
      <c r="C391">
        <v>17</v>
      </c>
      <c r="D391">
        <v>28</v>
      </c>
      <c r="E391">
        <v>37</v>
      </c>
      <c r="F391">
        <v>39</v>
      </c>
      <c r="G391" s="2">
        <v>40</v>
      </c>
      <c r="H391">
        <v>15</v>
      </c>
    </row>
    <row r="392" spans="1:8" ht="16.5" customHeight="1">
      <c r="A392" s="1">
        <v>391</v>
      </c>
      <c r="B392">
        <v>10</v>
      </c>
      <c r="C392">
        <v>11</v>
      </c>
      <c r="D392">
        <v>18</v>
      </c>
      <c r="E392">
        <v>22</v>
      </c>
      <c r="F392">
        <v>28</v>
      </c>
      <c r="G392" s="2">
        <v>39</v>
      </c>
      <c r="H392">
        <v>30</v>
      </c>
    </row>
    <row r="393" spans="1:8" ht="16.5" customHeight="1">
      <c r="A393" s="1">
        <v>392</v>
      </c>
      <c r="B393">
        <v>1</v>
      </c>
      <c r="C393">
        <v>3</v>
      </c>
      <c r="D393">
        <v>7</v>
      </c>
      <c r="E393">
        <v>8</v>
      </c>
      <c r="F393">
        <v>24</v>
      </c>
      <c r="G393" s="2">
        <v>42</v>
      </c>
      <c r="H393">
        <v>43</v>
      </c>
    </row>
    <row r="394" spans="1:8" ht="16.5" customHeight="1">
      <c r="A394" s="1">
        <v>393</v>
      </c>
      <c r="B394">
        <v>9</v>
      </c>
      <c r="C394">
        <v>16</v>
      </c>
      <c r="D394">
        <v>28</v>
      </c>
      <c r="E394">
        <v>40</v>
      </c>
      <c r="F394">
        <v>41</v>
      </c>
      <c r="G394" s="2">
        <v>43</v>
      </c>
      <c r="H394">
        <v>21</v>
      </c>
    </row>
    <row r="395" spans="1:8" ht="16.5" customHeight="1">
      <c r="A395" s="1">
        <v>394</v>
      </c>
      <c r="B395">
        <v>1</v>
      </c>
      <c r="C395">
        <v>13</v>
      </c>
      <c r="D395">
        <v>20</v>
      </c>
      <c r="E395">
        <v>22</v>
      </c>
      <c r="F395">
        <v>25</v>
      </c>
      <c r="G395" s="2">
        <v>28</v>
      </c>
      <c r="H395">
        <v>15</v>
      </c>
    </row>
    <row r="396" spans="1:8" ht="16.5" customHeight="1">
      <c r="A396" s="1">
        <v>395</v>
      </c>
      <c r="B396">
        <v>11</v>
      </c>
      <c r="C396">
        <v>15</v>
      </c>
      <c r="D396">
        <v>20</v>
      </c>
      <c r="E396">
        <v>26</v>
      </c>
      <c r="F396">
        <v>31</v>
      </c>
      <c r="G396" s="2">
        <v>35</v>
      </c>
      <c r="H396">
        <v>7</v>
      </c>
    </row>
    <row r="397" spans="1:8" ht="16.5" customHeight="1">
      <c r="A397" s="1">
        <v>396</v>
      </c>
      <c r="B397">
        <v>18</v>
      </c>
      <c r="C397">
        <v>20</v>
      </c>
      <c r="D397">
        <v>31</v>
      </c>
      <c r="E397">
        <v>34</v>
      </c>
      <c r="F397">
        <v>40</v>
      </c>
      <c r="G397" s="2">
        <v>45</v>
      </c>
      <c r="H397">
        <v>30</v>
      </c>
    </row>
    <row r="398" spans="1:8" ht="16.5" customHeight="1">
      <c r="A398" s="1">
        <v>397</v>
      </c>
      <c r="B398">
        <v>12</v>
      </c>
      <c r="C398">
        <v>13</v>
      </c>
      <c r="D398">
        <v>17</v>
      </c>
      <c r="E398">
        <v>22</v>
      </c>
      <c r="F398">
        <v>25</v>
      </c>
      <c r="G398" s="2">
        <v>33</v>
      </c>
      <c r="H398">
        <v>8</v>
      </c>
    </row>
    <row r="399" spans="1:8" ht="16.5" customHeight="1">
      <c r="A399" s="1">
        <v>398</v>
      </c>
      <c r="B399">
        <v>10</v>
      </c>
      <c r="C399">
        <v>15</v>
      </c>
      <c r="D399">
        <v>20</v>
      </c>
      <c r="E399">
        <v>23</v>
      </c>
      <c r="F399">
        <v>42</v>
      </c>
      <c r="G399" s="2">
        <v>44</v>
      </c>
      <c r="H399">
        <v>7</v>
      </c>
    </row>
    <row r="400" spans="1:8" ht="16.5" customHeight="1">
      <c r="A400" s="1">
        <v>399</v>
      </c>
      <c r="B400">
        <v>1</v>
      </c>
      <c r="C400">
        <v>2</v>
      </c>
      <c r="D400">
        <v>9</v>
      </c>
      <c r="E400">
        <v>17</v>
      </c>
      <c r="F400">
        <v>19</v>
      </c>
      <c r="G400" s="2">
        <v>42</v>
      </c>
      <c r="H400">
        <v>20</v>
      </c>
    </row>
    <row r="401" spans="1:8" ht="16.5" customHeight="1">
      <c r="A401" s="1">
        <v>400</v>
      </c>
      <c r="B401">
        <v>9</v>
      </c>
      <c r="C401">
        <v>21</v>
      </c>
      <c r="D401">
        <v>27</v>
      </c>
      <c r="E401">
        <v>34</v>
      </c>
      <c r="F401">
        <v>41</v>
      </c>
      <c r="G401" s="2">
        <v>43</v>
      </c>
      <c r="H401">
        <v>2</v>
      </c>
    </row>
    <row r="402" spans="1:8" ht="16.5" customHeight="1">
      <c r="A402" s="1">
        <v>401</v>
      </c>
      <c r="B402">
        <v>6</v>
      </c>
      <c r="C402">
        <v>12</v>
      </c>
      <c r="D402">
        <v>18</v>
      </c>
      <c r="E402">
        <v>31</v>
      </c>
      <c r="F402">
        <v>38</v>
      </c>
      <c r="G402" s="2">
        <v>43</v>
      </c>
      <c r="H402">
        <v>9</v>
      </c>
    </row>
    <row r="403" spans="1:8" ht="16.5" customHeight="1">
      <c r="A403" s="1">
        <v>402</v>
      </c>
      <c r="B403">
        <v>5</v>
      </c>
      <c r="C403">
        <v>9</v>
      </c>
      <c r="D403">
        <v>15</v>
      </c>
      <c r="E403">
        <v>19</v>
      </c>
      <c r="F403">
        <v>22</v>
      </c>
      <c r="G403" s="2">
        <v>36</v>
      </c>
      <c r="H403">
        <v>32</v>
      </c>
    </row>
    <row r="404" spans="1:8" ht="16.5" customHeight="1">
      <c r="A404" s="1">
        <v>403</v>
      </c>
      <c r="B404">
        <v>10</v>
      </c>
      <c r="C404">
        <v>14</v>
      </c>
      <c r="D404">
        <v>22</v>
      </c>
      <c r="E404">
        <v>24</v>
      </c>
      <c r="F404">
        <v>28</v>
      </c>
      <c r="G404" s="2">
        <v>37</v>
      </c>
      <c r="H404">
        <v>26</v>
      </c>
    </row>
    <row r="405" spans="1:8" ht="16.5" customHeight="1">
      <c r="A405" s="1">
        <v>404</v>
      </c>
      <c r="B405">
        <v>5</v>
      </c>
      <c r="C405">
        <v>20</v>
      </c>
      <c r="D405">
        <v>21</v>
      </c>
      <c r="E405">
        <v>24</v>
      </c>
      <c r="F405">
        <v>33</v>
      </c>
      <c r="G405" s="2">
        <v>40</v>
      </c>
      <c r="H405">
        <v>36</v>
      </c>
    </row>
    <row r="406" spans="1:8" ht="16.5" customHeight="1">
      <c r="A406" s="1">
        <v>405</v>
      </c>
      <c r="B406">
        <v>1</v>
      </c>
      <c r="C406">
        <v>2</v>
      </c>
      <c r="D406">
        <v>10</v>
      </c>
      <c r="E406">
        <v>25</v>
      </c>
      <c r="F406">
        <v>26</v>
      </c>
      <c r="G406" s="2">
        <v>44</v>
      </c>
      <c r="H406">
        <v>4</v>
      </c>
    </row>
    <row r="407" spans="1:8" ht="16.5" customHeight="1">
      <c r="A407" s="1">
        <v>406</v>
      </c>
      <c r="B407">
        <v>7</v>
      </c>
      <c r="C407">
        <v>12</v>
      </c>
      <c r="D407">
        <v>21</v>
      </c>
      <c r="E407">
        <v>24</v>
      </c>
      <c r="F407">
        <v>27</v>
      </c>
      <c r="G407" s="2">
        <v>36</v>
      </c>
      <c r="H407">
        <v>45</v>
      </c>
    </row>
    <row r="408" spans="1:8" ht="16.5" customHeight="1">
      <c r="A408" s="1">
        <v>407</v>
      </c>
      <c r="B408">
        <v>6</v>
      </c>
      <c r="C408">
        <v>7</v>
      </c>
      <c r="D408">
        <v>13</v>
      </c>
      <c r="E408">
        <v>16</v>
      </c>
      <c r="F408">
        <v>24</v>
      </c>
      <c r="G408" s="2">
        <v>25</v>
      </c>
      <c r="H408">
        <v>1</v>
      </c>
    </row>
    <row r="409" spans="1:8" ht="16.5" customHeight="1">
      <c r="A409" s="1">
        <v>408</v>
      </c>
      <c r="B409">
        <v>9</v>
      </c>
      <c r="C409">
        <v>20</v>
      </c>
      <c r="D409">
        <v>21</v>
      </c>
      <c r="E409">
        <v>22</v>
      </c>
      <c r="F409">
        <v>30</v>
      </c>
      <c r="G409" s="2">
        <v>37</v>
      </c>
      <c r="H409">
        <v>16</v>
      </c>
    </row>
    <row r="410" spans="1:8" ht="16.5" customHeight="1">
      <c r="A410" s="1">
        <v>409</v>
      </c>
      <c r="B410">
        <v>6</v>
      </c>
      <c r="C410">
        <v>9</v>
      </c>
      <c r="D410">
        <v>21</v>
      </c>
      <c r="E410">
        <v>31</v>
      </c>
      <c r="F410">
        <v>32</v>
      </c>
      <c r="G410" s="2">
        <v>40</v>
      </c>
      <c r="H410">
        <v>38</v>
      </c>
    </row>
    <row r="411" spans="1:8" ht="16.5" customHeight="1">
      <c r="A411" s="1">
        <v>410</v>
      </c>
      <c r="B411">
        <v>1</v>
      </c>
      <c r="C411">
        <v>3</v>
      </c>
      <c r="D411">
        <v>18</v>
      </c>
      <c r="E411">
        <v>32</v>
      </c>
      <c r="F411">
        <v>40</v>
      </c>
      <c r="G411" s="2">
        <v>41</v>
      </c>
      <c r="H411">
        <v>16</v>
      </c>
    </row>
    <row r="412" spans="1:8" ht="16.5" customHeight="1">
      <c r="A412" s="1">
        <v>411</v>
      </c>
      <c r="B412">
        <v>11</v>
      </c>
      <c r="C412">
        <v>14</v>
      </c>
      <c r="D412">
        <v>22</v>
      </c>
      <c r="E412">
        <v>35</v>
      </c>
      <c r="F412">
        <v>37</v>
      </c>
      <c r="G412" s="2">
        <v>39</v>
      </c>
      <c r="H412">
        <v>5</v>
      </c>
    </row>
    <row r="413" spans="1:8" ht="16.5" customHeight="1">
      <c r="A413" s="1">
        <v>412</v>
      </c>
      <c r="B413">
        <v>4</v>
      </c>
      <c r="C413">
        <v>7</v>
      </c>
      <c r="D413">
        <v>39</v>
      </c>
      <c r="E413">
        <v>41</v>
      </c>
      <c r="F413">
        <v>42</v>
      </c>
      <c r="G413" s="2">
        <v>45</v>
      </c>
      <c r="H413">
        <v>40</v>
      </c>
    </row>
    <row r="414" spans="1:8" ht="16.5" customHeight="1">
      <c r="A414" s="1">
        <v>413</v>
      </c>
      <c r="B414">
        <v>2</v>
      </c>
      <c r="C414">
        <v>9</v>
      </c>
      <c r="D414">
        <v>15</v>
      </c>
      <c r="E414">
        <v>23</v>
      </c>
      <c r="F414">
        <v>34</v>
      </c>
      <c r="G414" s="2">
        <v>40</v>
      </c>
      <c r="H414">
        <v>3</v>
      </c>
    </row>
    <row r="415" spans="1:8" ht="16.5" customHeight="1">
      <c r="A415" s="1">
        <v>414</v>
      </c>
      <c r="B415">
        <v>2</v>
      </c>
      <c r="C415">
        <v>14</v>
      </c>
      <c r="D415">
        <v>15</v>
      </c>
      <c r="E415">
        <v>22</v>
      </c>
      <c r="F415">
        <v>23</v>
      </c>
      <c r="G415" s="2">
        <v>44</v>
      </c>
      <c r="H415">
        <v>43</v>
      </c>
    </row>
    <row r="416" spans="1:8" ht="16.5" customHeight="1">
      <c r="A416" s="1">
        <v>415</v>
      </c>
      <c r="B416">
        <v>7</v>
      </c>
      <c r="C416">
        <v>17</v>
      </c>
      <c r="D416">
        <v>20</v>
      </c>
      <c r="E416">
        <v>26</v>
      </c>
      <c r="F416">
        <v>30</v>
      </c>
      <c r="G416" s="2">
        <v>40</v>
      </c>
      <c r="H416">
        <v>24</v>
      </c>
    </row>
    <row r="417" spans="1:8" ht="16.5" customHeight="1">
      <c r="A417" s="1">
        <v>416</v>
      </c>
      <c r="B417">
        <v>5</v>
      </c>
      <c r="C417">
        <v>6</v>
      </c>
      <c r="D417">
        <v>8</v>
      </c>
      <c r="E417">
        <v>11</v>
      </c>
      <c r="F417">
        <v>22</v>
      </c>
      <c r="G417" s="2">
        <v>26</v>
      </c>
      <c r="H417">
        <v>44</v>
      </c>
    </row>
    <row r="418" spans="1:8" ht="16.5" customHeight="1">
      <c r="A418" s="1">
        <v>417</v>
      </c>
      <c r="B418">
        <v>4</v>
      </c>
      <c r="C418">
        <v>5</v>
      </c>
      <c r="D418">
        <v>14</v>
      </c>
      <c r="E418">
        <v>20</v>
      </c>
      <c r="F418">
        <v>22</v>
      </c>
      <c r="G418" s="2">
        <v>43</v>
      </c>
      <c r="H418">
        <v>44</v>
      </c>
    </row>
    <row r="419" spans="1:8" ht="16.5" customHeight="1">
      <c r="A419" s="1">
        <v>418</v>
      </c>
      <c r="B419">
        <v>11</v>
      </c>
      <c r="C419">
        <v>13</v>
      </c>
      <c r="D419">
        <v>15</v>
      </c>
      <c r="E419">
        <v>26</v>
      </c>
      <c r="F419">
        <v>28</v>
      </c>
      <c r="G419" s="2">
        <v>34</v>
      </c>
      <c r="H419">
        <v>31</v>
      </c>
    </row>
    <row r="420" spans="1:8" ht="16.5" customHeight="1">
      <c r="A420" s="1">
        <v>419</v>
      </c>
      <c r="B420">
        <v>2</v>
      </c>
      <c r="C420">
        <v>11</v>
      </c>
      <c r="D420">
        <v>13</v>
      </c>
      <c r="E420">
        <v>14</v>
      </c>
      <c r="F420">
        <v>28</v>
      </c>
      <c r="G420" s="2">
        <v>30</v>
      </c>
      <c r="H420">
        <v>7</v>
      </c>
    </row>
    <row r="421" spans="1:8" ht="16.5" customHeight="1">
      <c r="A421" s="1">
        <v>420</v>
      </c>
      <c r="B421">
        <v>4</v>
      </c>
      <c r="C421">
        <v>9</v>
      </c>
      <c r="D421">
        <v>10</v>
      </c>
      <c r="E421">
        <v>29</v>
      </c>
      <c r="F421">
        <v>31</v>
      </c>
      <c r="G421" s="2">
        <v>34</v>
      </c>
      <c r="H421">
        <v>27</v>
      </c>
    </row>
    <row r="422" spans="1:8" ht="16.5" customHeight="1">
      <c r="A422" s="1">
        <v>421</v>
      </c>
      <c r="B422">
        <v>6</v>
      </c>
      <c r="C422">
        <v>11</v>
      </c>
      <c r="D422">
        <v>26</v>
      </c>
      <c r="E422">
        <v>27</v>
      </c>
      <c r="F422">
        <v>28</v>
      </c>
      <c r="G422" s="2">
        <v>44</v>
      </c>
      <c r="H422">
        <v>30</v>
      </c>
    </row>
    <row r="423" spans="1:8" ht="16.5" customHeight="1">
      <c r="A423" s="1">
        <v>422</v>
      </c>
      <c r="B423">
        <v>8</v>
      </c>
      <c r="C423">
        <v>15</v>
      </c>
      <c r="D423">
        <v>19</v>
      </c>
      <c r="E423">
        <v>21</v>
      </c>
      <c r="F423">
        <v>34</v>
      </c>
      <c r="G423" s="2">
        <v>44</v>
      </c>
      <c r="H423">
        <v>12</v>
      </c>
    </row>
    <row r="424" spans="1:8" ht="16.5" customHeight="1">
      <c r="A424" s="1">
        <v>423</v>
      </c>
      <c r="B424">
        <v>1</v>
      </c>
      <c r="C424">
        <v>17</v>
      </c>
      <c r="D424">
        <v>27</v>
      </c>
      <c r="E424">
        <v>28</v>
      </c>
      <c r="F424">
        <v>29</v>
      </c>
      <c r="G424" s="2">
        <v>40</v>
      </c>
      <c r="H424">
        <v>5</v>
      </c>
    </row>
    <row r="425" spans="1:8" ht="16.5" customHeight="1">
      <c r="A425" s="1">
        <v>424</v>
      </c>
      <c r="B425">
        <v>10</v>
      </c>
      <c r="C425">
        <v>11</v>
      </c>
      <c r="D425">
        <v>26</v>
      </c>
      <c r="E425">
        <v>31</v>
      </c>
      <c r="F425">
        <v>34</v>
      </c>
      <c r="G425" s="2">
        <v>44</v>
      </c>
      <c r="H425">
        <v>30</v>
      </c>
    </row>
    <row r="426" spans="1:8" ht="16.5" customHeight="1">
      <c r="A426" s="1">
        <v>425</v>
      </c>
      <c r="B426">
        <v>8</v>
      </c>
      <c r="C426">
        <v>10</v>
      </c>
      <c r="D426">
        <v>14</v>
      </c>
      <c r="E426">
        <v>27</v>
      </c>
      <c r="F426">
        <v>33</v>
      </c>
      <c r="G426" s="2">
        <v>38</v>
      </c>
      <c r="H426">
        <v>3</v>
      </c>
    </row>
    <row r="427" spans="1:8" ht="16.5" customHeight="1">
      <c r="A427" s="1">
        <v>426</v>
      </c>
      <c r="B427">
        <v>4</v>
      </c>
      <c r="C427">
        <v>17</v>
      </c>
      <c r="D427">
        <v>18</v>
      </c>
      <c r="E427">
        <v>27</v>
      </c>
      <c r="F427">
        <v>39</v>
      </c>
      <c r="G427" s="2">
        <v>43</v>
      </c>
      <c r="H427">
        <v>19</v>
      </c>
    </row>
    <row r="428" spans="1:8" ht="16.5" customHeight="1">
      <c r="A428" s="1">
        <v>427</v>
      </c>
      <c r="B428">
        <v>6</v>
      </c>
      <c r="C428">
        <v>7</v>
      </c>
      <c r="D428">
        <v>15</v>
      </c>
      <c r="E428">
        <v>24</v>
      </c>
      <c r="F428">
        <v>28</v>
      </c>
      <c r="G428" s="2">
        <v>30</v>
      </c>
      <c r="H428">
        <v>21</v>
      </c>
    </row>
    <row r="429" spans="1:8" ht="16.5" customHeight="1">
      <c r="A429" s="1">
        <v>428</v>
      </c>
      <c r="B429">
        <v>12</v>
      </c>
      <c r="C429">
        <v>16</v>
      </c>
      <c r="D429">
        <v>19</v>
      </c>
      <c r="E429">
        <v>22</v>
      </c>
      <c r="F429">
        <v>37</v>
      </c>
      <c r="G429" s="2">
        <v>40</v>
      </c>
      <c r="H429">
        <v>8</v>
      </c>
    </row>
    <row r="430" spans="1:8" ht="16.5" customHeight="1">
      <c r="A430" s="1">
        <v>429</v>
      </c>
      <c r="B430">
        <v>3</v>
      </c>
      <c r="C430">
        <v>23</v>
      </c>
      <c r="D430">
        <v>28</v>
      </c>
      <c r="E430">
        <v>34</v>
      </c>
      <c r="F430">
        <v>39</v>
      </c>
      <c r="G430" s="2">
        <v>42</v>
      </c>
      <c r="H430">
        <v>16</v>
      </c>
    </row>
    <row r="431" spans="1:8" ht="16.5" customHeight="1">
      <c r="A431" s="1">
        <v>430</v>
      </c>
      <c r="B431">
        <v>1</v>
      </c>
      <c r="C431">
        <v>3</v>
      </c>
      <c r="D431">
        <v>16</v>
      </c>
      <c r="E431">
        <v>18</v>
      </c>
      <c r="F431">
        <v>30</v>
      </c>
      <c r="G431" s="2">
        <v>34</v>
      </c>
      <c r="H431">
        <v>44</v>
      </c>
    </row>
    <row r="432" spans="1:8" ht="16.5" customHeight="1">
      <c r="A432" s="1">
        <v>431</v>
      </c>
      <c r="B432">
        <v>18</v>
      </c>
      <c r="C432">
        <v>22</v>
      </c>
      <c r="D432">
        <v>25</v>
      </c>
      <c r="E432">
        <v>31</v>
      </c>
      <c r="F432">
        <v>38</v>
      </c>
      <c r="G432" s="2">
        <v>45</v>
      </c>
      <c r="H432">
        <v>6</v>
      </c>
    </row>
    <row r="433" spans="1:8" ht="16.5" customHeight="1">
      <c r="A433" s="1">
        <v>432</v>
      </c>
      <c r="B433">
        <v>2</v>
      </c>
      <c r="C433">
        <v>3</v>
      </c>
      <c r="D433">
        <v>5</v>
      </c>
      <c r="E433">
        <v>11</v>
      </c>
      <c r="F433">
        <v>27</v>
      </c>
      <c r="G433" s="2">
        <v>39</v>
      </c>
      <c r="H433">
        <v>33</v>
      </c>
    </row>
    <row r="434" spans="1:8" ht="16.5" customHeight="1">
      <c r="A434" s="1">
        <v>433</v>
      </c>
      <c r="B434">
        <v>19</v>
      </c>
      <c r="C434">
        <v>23</v>
      </c>
      <c r="D434">
        <v>29</v>
      </c>
      <c r="E434">
        <v>33</v>
      </c>
      <c r="F434">
        <v>35</v>
      </c>
      <c r="G434" s="2">
        <v>43</v>
      </c>
      <c r="H434">
        <v>27</v>
      </c>
    </row>
    <row r="435" spans="1:8" ht="16.5" customHeight="1">
      <c r="A435" s="1">
        <v>434</v>
      </c>
      <c r="B435">
        <v>3</v>
      </c>
      <c r="C435">
        <v>13</v>
      </c>
      <c r="D435">
        <v>20</v>
      </c>
      <c r="E435">
        <v>24</v>
      </c>
      <c r="F435">
        <v>33</v>
      </c>
      <c r="G435" s="2">
        <v>37</v>
      </c>
      <c r="H435">
        <v>35</v>
      </c>
    </row>
    <row r="436" spans="1:8" ht="16.5" customHeight="1">
      <c r="A436" s="1">
        <v>435</v>
      </c>
      <c r="B436">
        <v>8</v>
      </c>
      <c r="C436">
        <v>16</v>
      </c>
      <c r="D436">
        <v>26</v>
      </c>
      <c r="E436">
        <v>30</v>
      </c>
      <c r="F436">
        <v>38</v>
      </c>
      <c r="G436" s="2">
        <v>45</v>
      </c>
      <c r="H436">
        <v>42</v>
      </c>
    </row>
    <row r="437" spans="1:8" ht="16.5" customHeight="1">
      <c r="A437" s="1">
        <v>436</v>
      </c>
      <c r="B437">
        <v>9</v>
      </c>
      <c r="C437">
        <v>14</v>
      </c>
      <c r="D437">
        <v>20</v>
      </c>
      <c r="E437">
        <v>22</v>
      </c>
      <c r="F437">
        <v>33</v>
      </c>
      <c r="G437" s="2">
        <v>34</v>
      </c>
      <c r="H437">
        <v>28</v>
      </c>
    </row>
    <row r="438" spans="1:8" ht="16.5" customHeight="1">
      <c r="A438" s="1">
        <v>437</v>
      </c>
      <c r="B438">
        <v>11</v>
      </c>
      <c r="C438">
        <v>16</v>
      </c>
      <c r="D438">
        <v>29</v>
      </c>
      <c r="E438">
        <v>38</v>
      </c>
      <c r="F438">
        <v>41</v>
      </c>
      <c r="G438" s="2">
        <v>44</v>
      </c>
      <c r="H438">
        <v>21</v>
      </c>
    </row>
    <row r="439" spans="1:8" ht="16.5" customHeight="1">
      <c r="A439" s="1">
        <v>438</v>
      </c>
      <c r="B439">
        <v>6</v>
      </c>
      <c r="C439">
        <v>12</v>
      </c>
      <c r="D439">
        <v>20</v>
      </c>
      <c r="E439">
        <v>26</v>
      </c>
      <c r="F439">
        <v>29</v>
      </c>
      <c r="G439" s="2">
        <v>38</v>
      </c>
      <c r="H439">
        <v>45</v>
      </c>
    </row>
    <row r="440" spans="1:8" ht="16.5" customHeight="1">
      <c r="A440" s="1">
        <v>439</v>
      </c>
      <c r="B440">
        <v>17</v>
      </c>
      <c r="C440">
        <v>20</v>
      </c>
      <c r="D440">
        <v>30</v>
      </c>
      <c r="E440">
        <v>31</v>
      </c>
      <c r="F440">
        <v>37</v>
      </c>
      <c r="G440" s="2">
        <v>40</v>
      </c>
      <c r="H440">
        <v>25</v>
      </c>
    </row>
    <row r="441" spans="1:8" ht="16.5" customHeight="1">
      <c r="A441" s="1">
        <v>440</v>
      </c>
      <c r="B441">
        <v>10</v>
      </c>
      <c r="C441">
        <v>22</v>
      </c>
      <c r="D441">
        <v>28</v>
      </c>
      <c r="E441">
        <v>34</v>
      </c>
      <c r="F441">
        <v>36</v>
      </c>
      <c r="G441" s="2">
        <v>44</v>
      </c>
      <c r="H441">
        <v>2</v>
      </c>
    </row>
    <row r="442" spans="1:8" ht="16.5" customHeight="1">
      <c r="A442" s="1">
        <v>441</v>
      </c>
      <c r="B442">
        <v>1</v>
      </c>
      <c r="C442">
        <v>23</v>
      </c>
      <c r="D442">
        <v>28</v>
      </c>
      <c r="E442">
        <v>30</v>
      </c>
      <c r="F442">
        <v>34</v>
      </c>
      <c r="G442" s="2">
        <v>35</v>
      </c>
      <c r="H442">
        <v>9</v>
      </c>
    </row>
    <row r="443" spans="1:8" ht="16.5" customHeight="1">
      <c r="A443" s="1">
        <v>442</v>
      </c>
      <c r="B443">
        <v>25</v>
      </c>
      <c r="C443">
        <v>27</v>
      </c>
      <c r="D443">
        <v>29</v>
      </c>
      <c r="E443">
        <v>36</v>
      </c>
      <c r="F443">
        <v>38</v>
      </c>
      <c r="G443" s="2">
        <v>40</v>
      </c>
      <c r="H443">
        <v>41</v>
      </c>
    </row>
    <row r="444" spans="1:8" ht="16.5" customHeight="1">
      <c r="A444" s="1">
        <v>443</v>
      </c>
      <c r="B444">
        <v>4</v>
      </c>
      <c r="C444">
        <v>6</v>
      </c>
      <c r="D444">
        <v>10</v>
      </c>
      <c r="E444">
        <v>19</v>
      </c>
      <c r="F444">
        <v>20</v>
      </c>
      <c r="G444" s="2">
        <v>44</v>
      </c>
      <c r="H444">
        <v>14</v>
      </c>
    </row>
    <row r="445" spans="1:8" ht="16.5" customHeight="1">
      <c r="A445" s="1">
        <v>444</v>
      </c>
      <c r="B445">
        <v>11</v>
      </c>
      <c r="C445">
        <v>13</v>
      </c>
      <c r="D445">
        <v>23</v>
      </c>
      <c r="E445">
        <v>35</v>
      </c>
      <c r="F445">
        <v>43</v>
      </c>
      <c r="G445" s="2">
        <v>45</v>
      </c>
      <c r="H445">
        <v>17</v>
      </c>
    </row>
    <row r="446" spans="1:8" ht="16.5" customHeight="1">
      <c r="A446" s="1">
        <v>445</v>
      </c>
      <c r="B446">
        <v>13</v>
      </c>
      <c r="C446">
        <v>20</v>
      </c>
      <c r="D446">
        <v>21</v>
      </c>
      <c r="E446">
        <v>30</v>
      </c>
      <c r="F446">
        <v>39</v>
      </c>
      <c r="G446" s="2">
        <v>45</v>
      </c>
      <c r="H446">
        <v>32</v>
      </c>
    </row>
    <row r="447" spans="1:8" ht="16.5" customHeight="1">
      <c r="A447" s="1">
        <v>446</v>
      </c>
      <c r="B447">
        <v>1</v>
      </c>
      <c r="C447">
        <v>11</v>
      </c>
      <c r="D447">
        <v>12</v>
      </c>
      <c r="E447">
        <v>14</v>
      </c>
      <c r="F447">
        <v>26</v>
      </c>
      <c r="G447" s="2">
        <v>35</v>
      </c>
      <c r="H447">
        <v>6</v>
      </c>
    </row>
    <row r="448" spans="1:8" ht="16.5" customHeight="1">
      <c r="A448" s="1">
        <v>447</v>
      </c>
      <c r="B448">
        <v>2</v>
      </c>
      <c r="C448">
        <v>7</v>
      </c>
      <c r="D448">
        <v>8</v>
      </c>
      <c r="E448">
        <v>9</v>
      </c>
      <c r="F448">
        <v>17</v>
      </c>
      <c r="G448" s="2">
        <v>33</v>
      </c>
      <c r="H448">
        <v>34</v>
      </c>
    </row>
    <row r="449" spans="1:8" ht="16.5" customHeight="1">
      <c r="A449" s="1">
        <v>448</v>
      </c>
      <c r="B449">
        <v>3</v>
      </c>
      <c r="C449">
        <v>7</v>
      </c>
      <c r="D449">
        <v>13</v>
      </c>
      <c r="E449">
        <v>27</v>
      </c>
      <c r="F449">
        <v>40</v>
      </c>
      <c r="G449" s="2">
        <v>41</v>
      </c>
      <c r="H449">
        <v>36</v>
      </c>
    </row>
    <row r="450" spans="1:8" ht="16.5" customHeight="1">
      <c r="A450" s="1">
        <v>449</v>
      </c>
      <c r="B450">
        <v>3</v>
      </c>
      <c r="C450">
        <v>10</v>
      </c>
      <c r="D450">
        <v>20</v>
      </c>
      <c r="E450">
        <v>26</v>
      </c>
      <c r="F450">
        <v>35</v>
      </c>
      <c r="G450" s="2">
        <v>43</v>
      </c>
      <c r="H450">
        <v>36</v>
      </c>
    </row>
    <row r="451" spans="1:8" ht="16.5" customHeight="1">
      <c r="A451" s="1">
        <v>450</v>
      </c>
      <c r="B451">
        <v>6</v>
      </c>
      <c r="C451">
        <v>14</v>
      </c>
      <c r="D451">
        <v>19</v>
      </c>
      <c r="E451">
        <v>21</v>
      </c>
      <c r="F451">
        <v>23</v>
      </c>
      <c r="G451" s="2">
        <v>31</v>
      </c>
      <c r="H451">
        <v>13</v>
      </c>
    </row>
    <row r="452" spans="1:8" ht="16.5" customHeight="1">
      <c r="A452" s="1">
        <v>451</v>
      </c>
      <c r="B452">
        <v>12</v>
      </c>
      <c r="C452">
        <v>15</v>
      </c>
      <c r="D452">
        <v>20</v>
      </c>
      <c r="E452">
        <v>24</v>
      </c>
      <c r="F452">
        <v>30</v>
      </c>
      <c r="G452" s="2">
        <v>38</v>
      </c>
      <c r="H452">
        <v>29</v>
      </c>
    </row>
    <row r="453" spans="1:8" ht="16.5" customHeight="1">
      <c r="A453" s="1">
        <v>452</v>
      </c>
      <c r="B453">
        <v>8</v>
      </c>
      <c r="C453">
        <v>10</v>
      </c>
      <c r="D453">
        <v>18</v>
      </c>
      <c r="E453">
        <v>30</v>
      </c>
      <c r="F453">
        <v>32</v>
      </c>
      <c r="G453" s="2">
        <v>34</v>
      </c>
      <c r="H453">
        <v>27</v>
      </c>
    </row>
    <row r="454" spans="1:8" ht="16.5" customHeight="1">
      <c r="A454" s="1">
        <v>453</v>
      </c>
      <c r="B454">
        <v>12</v>
      </c>
      <c r="C454">
        <v>24</v>
      </c>
      <c r="D454">
        <v>33</v>
      </c>
      <c r="E454">
        <v>38</v>
      </c>
      <c r="F454">
        <v>40</v>
      </c>
      <c r="G454" s="2">
        <v>42</v>
      </c>
      <c r="H454">
        <v>30</v>
      </c>
    </row>
    <row r="455" spans="1:8" ht="16.5" customHeight="1">
      <c r="A455" s="1">
        <v>454</v>
      </c>
      <c r="B455">
        <v>13</v>
      </c>
      <c r="C455">
        <v>25</v>
      </c>
      <c r="D455">
        <v>27</v>
      </c>
      <c r="E455">
        <v>34</v>
      </c>
      <c r="F455">
        <v>38</v>
      </c>
      <c r="G455" s="2">
        <v>41</v>
      </c>
      <c r="H455">
        <v>10</v>
      </c>
    </row>
    <row r="456" spans="1:8" ht="16.5" customHeight="1">
      <c r="A456" s="1">
        <v>455</v>
      </c>
      <c r="B456">
        <v>4</v>
      </c>
      <c r="C456">
        <v>19</v>
      </c>
      <c r="D456">
        <v>20</v>
      </c>
      <c r="E456">
        <v>26</v>
      </c>
      <c r="F456">
        <v>30</v>
      </c>
      <c r="G456" s="2">
        <v>35</v>
      </c>
      <c r="H456">
        <v>24</v>
      </c>
    </row>
    <row r="457" spans="1:8" ht="16.5" customHeight="1">
      <c r="A457" s="1">
        <v>456</v>
      </c>
      <c r="B457">
        <v>1</v>
      </c>
      <c r="C457">
        <v>7</v>
      </c>
      <c r="D457">
        <v>12</v>
      </c>
      <c r="E457">
        <v>18</v>
      </c>
      <c r="F457">
        <v>23</v>
      </c>
      <c r="G457" s="2">
        <v>27</v>
      </c>
      <c r="H457">
        <v>44</v>
      </c>
    </row>
    <row r="458" spans="1:8" ht="16.5" customHeight="1">
      <c r="A458" s="1">
        <v>457</v>
      </c>
      <c r="B458">
        <v>8</v>
      </c>
      <c r="C458">
        <v>10</v>
      </c>
      <c r="D458">
        <v>18</v>
      </c>
      <c r="E458">
        <v>23</v>
      </c>
      <c r="F458">
        <v>27</v>
      </c>
      <c r="G458" s="2">
        <v>40</v>
      </c>
      <c r="H458">
        <v>33</v>
      </c>
    </row>
    <row r="459" spans="1:8" ht="16.5" customHeight="1">
      <c r="A459" s="1">
        <v>458</v>
      </c>
      <c r="B459">
        <v>4</v>
      </c>
      <c r="C459">
        <v>9</v>
      </c>
      <c r="D459">
        <v>10</v>
      </c>
      <c r="E459">
        <v>32</v>
      </c>
      <c r="F459">
        <v>36</v>
      </c>
      <c r="G459" s="2">
        <v>40</v>
      </c>
      <c r="H459">
        <v>18</v>
      </c>
    </row>
    <row r="460" spans="1:8" ht="16.5" customHeight="1">
      <c r="A460" s="1">
        <v>459</v>
      </c>
      <c r="B460">
        <v>4</v>
      </c>
      <c r="C460">
        <v>6</v>
      </c>
      <c r="D460">
        <v>10</v>
      </c>
      <c r="E460">
        <v>14</v>
      </c>
      <c r="F460">
        <v>25</v>
      </c>
      <c r="G460" s="2">
        <v>40</v>
      </c>
      <c r="H460">
        <v>12</v>
      </c>
    </row>
    <row r="461" spans="1:8" ht="16.5" customHeight="1">
      <c r="A461" s="1">
        <v>460</v>
      </c>
      <c r="B461">
        <v>8</v>
      </c>
      <c r="C461">
        <v>11</v>
      </c>
      <c r="D461">
        <v>28</v>
      </c>
      <c r="E461">
        <v>30</v>
      </c>
      <c r="F461">
        <v>43</v>
      </c>
      <c r="G461" s="2">
        <v>45</v>
      </c>
      <c r="H461">
        <v>41</v>
      </c>
    </row>
    <row r="462" spans="1:8" ht="16.5" customHeight="1">
      <c r="A462" s="1">
        <v>461</v>
      </c>
      <c r="B462">
        <v>11</v>
      </c>
      <c r="C462">
        <v>18</v>
      </c>
      <c r="D462">
        <v>26</v>
      </c>
      <c r="E462">
        <v>31</v>
      </c>
      <c r="F462">
        <v>37</v>
      </c>
      <c r="G462" s="2">
        <v>40</v>
      </c>
      <c r="H462">
        <v>43</v>
      </c>
    </row>
    <row r="463" spans="1:8" ht="16.5" customHeight="1">
      <c r="A463" s="1">
        <v>462</v>
      </c>
      <c r="B463">
        <v>3</v>
      </c>
      <c r="C463">
        <v>20</v>
      </c>
      <c r="D463">
        <v>24</v>
      </c>
      <c r="E463">
        <v>32</v>
      </c>
      <c r="F463">
        <v>37</v>
      </c>
      <c r="G463" s="2">
        <v>45</v>
      </c>
      <c r="H463">
        <v>4</v>
      </c>
    </row>
    <row r="464" spans="1:8" ht="16.5" customHeight="1">
      <c r="A464" s="1">
        <v>463</v>
      </c>
      <c r="B464">
        <v>23</v>
      </c>
      <c r="C464">
        <v>29</v>
      </c>
      <c r="D464">
        <v>31</v>
      </c>
      <c r="E464">
        <v>33</v>
      </c>
      <c r="F464">
        <v>34</v>
      </c>
      <c r="G464" s="2">
        <v>44</v>
      </c>
      <c r="H464">
        <v>40</v>
      </c>
    </row>
    <row r="465" spans="1:8" ht="16.5" customHeight="1">
      <c r="A465" s="1">
        <v>464</v>
      </c>
      <c r="B465">
        <v>6</v>
      </c>
      <c r="C465">
        <v>12</v>
      </c>
      <c r="D465">
        <v>15</v>
      </c>
      <c r="E465">
        <v>34</v>
      </c>
      <c r="F465">
        <v>42</v>
      </c>
      <c r="G465" s="2">
        <v>44</v>
      </c>
      <c r="H465">
        <v>4</v>
      </c>
    </row>
    <row r="466" spans="1:8" ht="16.5" customHeight="1">
      <c r="A466" s="1">
        <v>465</v>
      </c>
      <c r="B466">
        <v>1</v>
      </c>
      <c r="C466">
        <v>8</v>
      </c>
      <c r="D466">
        <v>11</v>
      </c>
      <c r="E466">
        <v>13</v>
      </c>
      <c r="F466">
        <v>22</v>
      </c>
      <c r="G466" s="2">
        <v>38</v>
      </c>
      <c r="H466">
        <v>31</v>
      </c>
    </row>
    <row r="467" spans="1:8" ht="16.5" customHeight="1">
      <c r="A467" s="1">
        <v>466</v>
      </c>
      <c r="B467">
        <v>4</v>
      </c>
      <c r="C467">
        <v>10</v>
      </c>
      <c r="D467">
        <v>13</v>
      </c>
      <c r="E467">
        <v>23</v>
      </c>
      <c r="F467">
        <v>32</v>
      </c>
      <c r="G467" s="2">
        <v>44</v>
      </c>
      <c r="H467">
        <v>20</v>
      </c>
    </row>
    <row r="468" spans="1:8" ht="16.5" customHeight="1">
      <c r="A468" s="1">
        <v>467</v>
      </c>
      <c r="B468">
        <v>2</v>
      </c>
      <c r="C468">
        <v>12</v>
      </c>
      <c r="D468">
        <v>14</v>
      </c>
      <c r="E468">
        <v>17</v>
      </c>
      <c r="F468">
        <v>24</v>
      </c>
      <c r="G468" s="2">
        <v>40</v>
      </c>
      <c r="H468">
        <v>39</v>
      </c>
    </row>
    <row r="469" spans="1:8" ht="16.5" customHeight="1">
      <c r="A469" s="1">
        <v>468</v>
      </c>
      <c r="B469">
        <v>8</v>
      </c>
      <c r="C469">
        <v>13</v>
      </c>
      <c r="D469">
        <v>15</v>
      </c>
      <c r="E469">
        <v>28</v>
      </c>
      <c r="F469">
        <v>37</v>
      </c>
      <c r="G469" s="2">
        <v>43</v>
      </c>
      <c r="H469">
        <v>17</v>
      </c>
    </row>
    <row r="470" spans="1:8" ht="16.5" customHeight="1">
      <c r="A470" s="1">
        <v>469</v>
      </c>
      <c r="B470">
        <v>4</v>
      </c>
      <c r="C470">
        <v>21</v>
      </c>
      <c r="D470">
        <v>22</v>
      </c>
      <c r="E470">
        <v>34</v>
      </c>
      <c r="F470">
        <v>37</v>
      </c>
      <c r="G470" s="2">
        <v>38</v>
      </c>
      <c r="H470">
        <v>33</v>
      </c>
    </row>
    <row r="471" spans="1:8" ht="16.5" customHeight="1">
      <c r="A471" s="1">
        <v>470</v>
      </c>
      <c r="B471">
        <v>10</v>
      </c>
      <c r="C471">
        <v>16</v>
      </c>
      <c r="D471">
        <v>20</v>
      </c>
      <c r="E471">
        <v>39</v>
      </c>
      <c r="F471">
        <v>41</v>
      </c>
      <c r="G471" s="2">
        <v>42</v>
      </c>
      <c r="H471">
        <v>27</v>
      </c>
    </row>
    <row r="472" spans="1:8" ht="16.5" customHeight="1">
      <c r="A472" s="1">
        <v>471</v>
      </c>
      <c r="B472">
        <v>6</v>
      </c>
      <c r="C472">
        <v>13</v>
      </c>
      <c r="D472">
        <v>29</v>
      </c>
      <c r="E472">
        <v>37</v>
      </c>
      <c r="F472">
        <v>39</v>
      </c>
      <c r="G472" s="2">
        <v>41</v>
      </c>
      <c r="H472">
        <v>43</v>
      </c>
    </row>
    <row r="473" spans="1:8" ht="16.5" customHeight="1">
      <c r="A473" s="1">
        <v>472</v>
      </c>
      <c r="B473">
        <v>16</v>
      </c>
      <c r="C473">
        <v>25</v>
      </c>
      <c r="D473">
        <v>26</v>
      </c>
      <c r="E473">
        <v>31</v>
      </c>
      <c r="F473">
        <v>36</v>
      </c>
      <c r="G473" s="2">
        <v>43</v>
      </c>
      <c r="H473">
        <v>44</v>
      </c>
    </row>
    <row r="474" spans="1:8" ht="16.5" customHeight="1">
      <c r="A474" s="1">
        <v>473</v>
      </c>
      <c r="B474">
        <v>8</v>
      </c>
      <c r="C474">
        <v>13</v>
      </c>
      <c r="D474">
        <v>20</v>
      </c>
      <c r="E474">
        <v>22</v>
      </c>
      <c r="F474">
        <v>23</v>
      </c>
      <c r="G474" s="2">
        <v>36</v>
      </c>
      <c r="H474">
        <v>34</v>
      </c>
    </row>
    <row r="475" spans="1:8" ht="16.5" customHeight="1">
      <c r="A475" s="1">
        <v>474</v>
      </c>
      <c r="B475">
        <v>4</v>
      </c>
      <c r="C475">
        <v>13</v>
      </c>
      <c r="D475">
        <v>18</v>
      </c>
      <c r="E475">
        <v>31</v>
      </c>
      <c r="F475">
        <v>33</v>
      </c>
      <c r="G475" s="2">
        <v>45</v>
      </c>
      <c r="H475">
        <v>43</v>
      </c>
    </row>
    <row r="476" spans="1:8" ht="16.5" customHeight="1">
      <c r="A476" s="1">
        <v>475</v>
      </c>
      <c r="B476">
        <v>1</v>
      </c>
      <c r="C476">
        <v>9</v>
      </c>
      <c r="D476">
        <v>14</v>
      </c>
      <c r="E476">
        <v>16</v>
      </c>
      <c r="F476">
        <v>21</v>
      </c>
      <c r="G476" s="2">
        <v>29</v>
      </c>
      <c r="H476">
        <v>3</v>
      </c>
    </row>
    <row r="477" spans="1:8" ht="16.5" customHeight="1">
      <c r="A477" s="1">
        <v>476</v>
      </c>
      <c r="B477">
        <v>9</v>
      </c>
      <c r="C477">
        <v>12</v>
      </c>
      <c r="D477">
        <v>13</v>
      </c>
      <c r="E477">
        <v>15</v>
      </c>
      <c r="F477">
        <v>37</v>
      </c>
      <c r="G477" s="2">
        <v>38</v>
      </c>
      <c r="H477">
        <v>27</v>
      </c>
    </row>
    <row r="478" spans="1:8" ht="16.5" customHeight="1">
      <c r="A478" s="1">
        <v>477</v>
      </c>
      <c r="B478">
        <v>14</v>
      </c>
      <c r="C478">
        <v>25</v>
      </c>
      <c r="D478">
        <v>29</v>
      </c>
      <c r="E478">
        <v>32</v>
      </c>
      <c r="F478">
        <v>33</v>
      </c>
      <c r="G478" s="2">
        <v>45</v>
      </c>
      <c r="H478">
        <v>37</v>
      </c>
    </row>
    <row r="479" spans="1:8" ht="16.5" customHeight="1">
      <c r="A479" s="1">
        <v>478</v>
      </c>
      <c r="B479">
        <v>18</v>
      </c>
      <c r="C479">
        <v>29</v>
      </c>
      <c r="D479">
        <v>30</v>
      </c>
      <c r="E479">
        <v>37</v>
      </c>
      <c r="F479">
        <v>39</v>
      </c>
      <c r="G479" s="2">
        <v>43</v>
      </c>
      <c r="H479">
        <v>8</v>
      </c>
    </row>
    <row r="480" spans="1:8" ht="16.5" customHeight="1">
      <c r="A480" s="1">
        <v>479</v>
      </c>
      <c r="B480">
        <v>8</v>
      </c>
      <c r="C480">
        <v>23</v>
      </c>
      <c r="D480">
        <v>25</v>
      </c>
      <c r="E480">
        <v>27</v>
      </c>
      <c r="F480">
        <v>35</v>
      </c>
      <c r="G480" s="2">
        <v>44</v>
      </c>
      <c r="H480">
        <v>24</v>
      </c>
    </row>
    <row r="481" spans="1:8" ht="16.5" customHeight="1">
      <c r="A481" s="1">
        <v>480</v>
      </c>
      <c r="B481">
        <v>3</v>
      </c>
      <c r="C481">
        <v>5</v>
      </c>
      <c r="D481">
        <v>10</v>
      </c>
      <c r="E481">
        <v>17</v>
      </c>
      <c r="F481">
        <v>30</v>
      </c>
      <c r="G481" s="2">
        <v>31</v>
      </c>
      <c r="H481">
        <v>16</v>
      </c>
    </row>
    <row r="482" spans="1:8" ht="16.5" customHeight="1">
      <c r="A482" s="1">
        <v>481</v>
      </c>
      <c r="B482">
        <v>3</v>
      </c>
      <c r="C482">
        <v>4</v>
      </c>
      <c r="D482">
        <v>23</v>
      </c>
      <c r="E482">
        <v>29</v>
      </c>
      <c r="F482">
        <v>40</v>
      </c>
      <c r="G482" s="2">
        <v>41</v>
      </c>
      <c r="H482">
        <v>20</v>
      </c>
    </row>
    <row r="483" spans="1:8" ht="16.5" customHeight="1">
      <c r="A483" s="1">
        <v>482</v>
      </c>
      <c r="B483">
        <v>1</v>
      </c>
      <c r="C483">
        <v>10</v>
      </c>
      <c r="D483">
        <v>16</v>
      </c>
      <c r="E483">
        <v>24</v>
      </c>
      <c r="F483">
        <v>25</v>
      </c>
      <c r="G483" s="2">
        <v>35</v>
      </c>
      <c r="H483">
        <v>43</v>
      </c>
    </row>
    <row r="484" spans="1:8" ht="16.5" customHeight="1">
      <c r="A484" s="1">
        <v>483</v>
      </c>
      <c r="B484">
        <v>12</v>
      </c>
      <c r="C484">
        <v>15</v>
      </c>
      <c r="D484">
        <v>19</v>
      </c>
      <c r="E484">
        <v>22</v>
      </c>
      <c r="F484">
        <v>28</v>
      </c>
      <c r="G484" s="2">
        <v>34</v>
      </c>
      <c r="H484">
        <v>5</v>
      </c>
    </row>
    <row r="485" spans="1:8" ht="16.5" customHeight="1">
      <c r="A485" s="1">
        <v>484</v>
      </c>
      <c r="B485">
        <v>1</v>
      </c>
      <c r="C485">
        <v>3</v>
      </c>
      <c r="D485">
        <v>27</v>
      </c>
      <c r="E485">
        <v>28</v>
      </c>
      <c r="F485">
        <v>32</v>
      </c>
      <c r="G485" s="2">
        <v>45</v>
      </c>
      <c r="H485">
        <v>11</v>
      </c>
    </row>
    <row r="486" spans="1:8" ht="16.5" customHeight="1">
      <c r="A486" s="1">
        <v>485</v>
      </c>
      <c r="B486">
        <v>17</v>
      </c>
      <c r="C486">
        <v>22</v>
      </c>
      <c r="D486">
        <v>26</v>
      </c>
      <c r="E486">
        <v>27</v>
      </c>
      <c r="F486">
        <v>36</v>
      </c>
      <c r="G486" s="2">
        <v>39</v>
      </c>
      <c r="H486">
        <v>20</v>
      </c>
    </row>
    <row r="487" spans="1:8" ht="16.5" customHeight="1">
      <c r="A487" s="1">
        <v>486</v>
      </c>
      <c r="B487">
        <v>1</v>
      </c>
      <c r="C487">
        <v>2</v>
      </c>
      <c r="D487">
        <v>23</v>
      </c>
      <c r="E487">
        <v>25</v>
      </c>
      <c r="F487">
        <v>38</v>
      </c>
      <c r="G487" s="2">
        <v>40</v>
      </c>
      <c r="H487">
        <v>43</v>
      </c>
    </row>
    <row r="488" spans="1:8" ht="16.5" customHeight="1">
      <c r="A488" s="1">
        <v>487</v>
      </c>
      <c r="B488">
        <v>4</v>
      </c>
      <c r="C488">
        <v>8</v>
      </c>
      <c r="D488">
        <v>25</v>
      </c>
      <c r="E488">
        <v>27</v>
      </c>
      <c r="F488">
        <v>37</v>
      </c>
      <c r="G488" s="2">
        <v>41</v>
      </c>
      <c r="H488">
        <v>21</v>
      </c>
    </row>
    <row r="489" spans="1:8" ht="16.5" customHeight="1">
      <c r="A489" s="1">
        <v>488</v>
      </c>
      <c r="B489">
        <v>2</v>
      </c>
      <c r="C489">
        <v>8</v>
      </c>
      <c r="D489">
        <v>17</v>
      </c>
      <c r="E489">
        <v>30</v>
      </c>
      <c r="F489">
        <v>31</v>
      </c>
      <c r="G489" s="2">
        <v>38</v>
      </c>
      <c r="H489">
        <v>25</v>
      </c>
    </row>
    <row r="490" spans="1:8" ht="16.5" customHeight="1">
      <c r="A490" s="1">
        <v>489</v>
      </c>
      <c r="B490">
        <v>2</v>
      </c>
      <c r="C490">
        <v>4</v>
      </c>
      <c r="D490">
        <v>8</v>
      </c>
      <c r="E490">
        <v>15</v>
      </c>
      <c r="F490">
        <v>20</v>
      </c>
      <c r="G490" s="2">
        <v>27</v>
      </c>
      <c r="H490">
        <v>11</v>
      </c>
    </row>
    <row r="491" spans="1:8" ht="16.5" customHeight="1">
      <c r="A491" s="1">
        <v>490</v>
      </c>
      <c r="B491">
        <v>2</v>
      </c>
      <c r="C491">
        <v>7</v>
      </c>
      <c r="D491">
        <v>26</v>
      </c>
      <c r="E491">
        <v>29</v>
      </c>
      <c r="F491">
        <v>40</v>
      </c>
      <c r="G491" s="2">
        <v>43</v>
      </c>
      <c r="H491">
        <v>42</v>
      </c>
    </row>
    <row r="492" spans="1:8" ht="16.5" customHeight="1">
      <c r="A492" s="1">
        <v>491</v>
      </c>
      <c r="B492">
        <v>8</v>
      </c>
      <c r="C492">
        <v>17</v>
      </c>
      <c r="D492">
        <v>35</v>
      </c>
      <c r="E492">
        <v>36</v>
      </c>
      <c r="F492">
        <v>39</v>
      </c>
      <c r="G492" s="2">
        <v>42</v>
      </c>
      <c r="H492">
        <v>4</v>
      </c>
    </row>
    <row r="493" spans="1:8" ht="16.5" customHeight="1">
      <c r="A493" s="1">
        <v>492</v>
      </c>
      <c r="B493">
        <v>22</v>
      </c>
      <c r="C493">
        <v>27</v>
      </c>
      <c r="D493">
        <v>31</v>
      </c>
      <c r="E493">
        <v>35</v>
      </c>
      <c r="F493">
        <v>37</v>
      </c>
      <c r="G493" s="2">
        <v>40</v>
      </c>
      <c r="H493">
        <v>42</v>
      </c>
    </row>
    <row r="494" spans="1:8" ht="16.5" customHeight="1">
      <c r="A494" s="1">
        <v>493</v>
      </c>
      <c r="B494">
        <v>20</v>
      </c>
      <c r="C494">
        <v>22</v>
      </c>
      <c r="D494">
        <v>26</v>
      </c>
      <c r="E494">
        <v>33</v>
      </c>
      <c r="F494">
        <v>36</v>
      </c>
      <c r="G494" s="2">
        <v>37</v>
      </c>
      <c r="H494">
        <v>25</v>
      </c>
    </row>
    <row r="495" spans="1:8" ht="16.5" customHeight="1">
      <c r="A495" s="1">
        <v>494</v>
      </c>
      <c r="B495">
        <v>5</v>
      </c>
      <c r="C495">
        <v>7</v>
      </c>
      <c r="D495">
        <v>8</v>
      </c>
      <c r="E495">
        <v>15</v>
      </c>
      <c r="F495">
        <v>30</v>
      </c>
      <c r="G495" s="2">
        <v>43</v>
      </c>
      <c r="H495">
        <v>22</v>
      </c>
    </row>
    <row r="496" spans="1:8" ht="16.5" customHeight="1">
      <c r="A496" s="1">
        <v>495</v>
      </c>
      <c r="B496">
        <v>4</v>
      </c>
      <c r="C496">
        <v>13</v>
      </c>
      <c r="D496">
        <v>22</v>
      </c>
      <c r="E496">
        <v>27</v>
      </c>
      <c r="F496">
        <v>34</v>
      </c>
      <c r="G496" s="2">
        <v>44</v>
      </c>
      <c r="H496">
        <v>6</v>
      </c>
    </row>
    <row r="497" spans="1:8" ht="16.5" customHeight="1">
      <c r="A497" s="1">
        <v>496</v>
      </c>
      <c r="B497">
        <v>4</v>
      </c>
      <c r="C497">
        <v>13</v>
      </c>
      <c r="D497">
        <v>20</v>
      </c>
      <c r="E497">
        <v>29</v>
      </c>
      <c r="F497">
        <v>36</v>
      </c>
      <c r="G497" s="2">
        <v>41</v>
      </c>
      <c r="H497">
        <v>39</v>
      </c>
    </row>
    <row r="498" spans="1:8" ht="16.5" customHeight="1">
      <c r="A498" s="1">
        <v>497</v>
      </c>
      <c r="B498">
        <v>19</v>
      </c>
      <c r="C498">
        <v>20</v>
      </c>
      <c r="D498">
        <v>23</v>
      </c>
      <c r="E498">
        <v>24</v>
      </c>
      <c r="F498">
        <v>43</v>
      </c>
      <c r="G498" s="2">
        <v>44</v>
      </c>
      <c r="H498">
        <v>13</v>
      </c>
    </row>
    <row r="499" spans="1:8" ht="16.5" customHeight="1">
      <c r="A499" s="1">
        <v>498</v>
      </c>
      <c r="B499">
        <v>13</v>
      </c>
      <c r="C499">
        <v>14</v>
      </c>
      <c r="D499">
        <v>24</v>
      </c>
      <c r="E499">
        <v>32</v>
      </c>
      <c r="F499">
        <v>39</v>
      </c>
      <c r="G499" s="2">
        <v>41</v>
      </c>
      <c r="H499">
        <v>3</v>
      </c>
    </row>
    <row r="500" spans="1:8" ht="16.5" customHeight="1">
      <c r="A500" s="1">
        <v>499</v>
      </c>
      <c r="B500">
        <v>5</v>
      </c>
      <c r="C500">
        <v>20</v>
      </c>
      <c r="D500">
        <v>23</v>
      </c>
      <c r="E500">
        <v>27</v>
      </c>
      <c r="F500">
        <v>35</v>
      </c>
      <c r="G500" s="2">
        <v>40</v>
      </c>
      <c r="H500">
        <v>43</v>
      </c>
    </row>
    <row r="501" spans="1:8" ht="16.5" customHeight="1">
      <c r="A501" s="1">
        <v>500</v>
      </c>
      <c r="B501">
        <v>3</v>
      </c>
      <c r="C501">
        <v>4</v>
      </c>
      <c r="D501">
        <v>12</v>
      </c>
      <c r="E501">
        <v>20</v>
      </c>
      <c r="F501">
        <v>24</v>
      </c>
      <c r="G501" s="2">
        <v>34</v>
      </c>
      <c r="H501">
        <v>41</v>
      </c>
    </row>
    <row r="502" spans="1:8" ht="16.5" customHeight="1">
      <c r="A502" s="1">
        <v>501</v>
      </c>
      <c r="B502">
        <v>1</v>
      </c>
      <c r="C502">
        <v>4</v>
      </c>
      <c r="D502">
        <v>10</v>
      </c>
      <c r="E502">
        <v>17</v>
      </c>
      <c r="F502">
        <v>31</v>
      </c>
      <c r="G502" s="2">
        <v>42</v>
      </c>
      <c r="H502">
        <v>2</v>
      </c>
    </row>
    <row r="503" spans="1:8" ht="16.5" customHeight="1">
      <c r="A503" s="1">
        <v>502</v>
      </c>
      <c r="B503">
        <v>6</v>
      </c>
      <c r="C503">
        <v>22</v>
      </c>
      <c r="D503">
        <v>28</v>
      </c>
      <c r="E503">
        <v>32</v>
      </c>
      <c r="F503">
        <v>34</v>
      </c>
      <c r="G503" s="2">
        <v>40</v>
      </c>
      <c r="H503">
        <v>26</v>
      </c>
    </row>
    <row r="504" spans="1:8" ht="16.5" customHeight="1">
      <c r="A504" s="1">
        <v>503</v>
      </c>
      <c r="B504">
        <v>1</v>
      </c>
      <c r="C504">
        <v>5</v>
      </c>
      <c r="D504">
        <v>27</v>
      </c>
      <c r="E504">
        <v>30</v>
      </c>
      <c r="F504">
        <v>34</v>
      </c>
      <c r="G504" s="2">
        <v>36</v>
      </c>
      <c r="H504">
        <v>40</v>
      </c>
    </row>
    <row r="505" spans="1:8" ht="16.5" customHeight="1">
      <c r="A505" s="1">
        <v>504</v>
      </c>
      <c r="B505">
        <v>6</v>
      </c>
      <c r="C505">
        <v>14</v>
      </c>
      <c r="D505">
        <v>22</v>
      </c>
      <c r="E505">
        <v>26</v>
      </c>
      <c r="F505">
        <v>43</v>
      </c>
      <c r="G505" s="2">
        <v>44</v>
      </c>
      <c r="H505">
        <v>31</v>
      </c>
    </row>
    <row r="506" spans="1:8" ht="16.5" customHeight="1">
      <c r="A506" s="1">
        <v>505</v>
      </c>
      <c r="B506">
        <v>7</v>
      </c>
      <c r="C506">
        <v>20</v>
      </c>
      <c r="D506">
        <v>22</v>
      </c>
      <c r="E506">
        <v>25</v>
      </c>
      <c r="F506">
        <v>38</v>
      </c>
      <c r="G506" s="2">
        <v>40</v>
      </c>
      <c r="H506">
        <v>44</v>
      </c>
    </row>
    <row r="507" spans="1:8" ht="16.5" customHeight="1">
      <c r="A507" s="1">
        <v>506</v>
      </c>
      <c r="B507">
        <v>6</v>
      </c>
      <c r="C507">
        <v>9</v>
      </c>
      <c r="D507">
        <v>11</v>
      </c>
      <c r="E507">
        <v>22</v>
      </c>
      <c r="F507">
        <v>24</v>
      </c>
      <c r="G507" s="2">
        <v>30</v>
      </c>
      <c r="H507">
        <v>31</v>
      </c>
    </row>
    <row r="508" spans="1:8" ht="16.5" customHeight="1">
      <c r="A508" s="1">
        <v>507</v>
      </c>
      <c r="B508">
        <v>12</v>
      </c>
      <c r="C508">
        <v>13</v>
      </c>
      <c r="D508">
        <v>32</v>
      </c>
      <c r="E508">
        <v>33</v>
      </c>
      <c r="F508">
        <v>40</v>
      </c>
      <c r="G508" s="2">
        <v>41</v>
      </c>
      <c r="H508">
        <v>4</v>
      </c>
    </row>
    <row r="509" spans="1:8" ht="16.5" customHeight="1">
      <c r="A509" s="1">
        <v>508</v>
      </c>
      <c r="B509">
        <v>5</v>
      </c>
      <c r="C509">
        <v>27</v>
      </c>
      <c r="D509">
        <v>31</v>
      </c>
      <c r="E509">
        <v>34</v>
      </c>
      <c r="F509">
        <v>35</v>
      </c>
      <c r="G509" s="2">
        <v>43</v>
      </c>
      <c r="H509">
        <v>37</v>
      </c>
    </row>
    <row r="510" spans="1:8" ht="16.5" customHeight="1">
      <c r="A510" s="1">
        <v>509</v>
      </c>
      <c r="B510">
        <v>12</v>
      </c>
      <c r="C510">
        <v>25</v>
      </c>
      <c r="D510">
        <v>29</v>
      </c>
      <c r="E510">
        <v>35</v>
      </c>
      <c r="F510">
        <v>42</v>
      </c>
      <c r="G510" s="2">
        <v>43</v>
      </c>
      <c r="H510">
        <v>24</v>
      </c>
    </row>
    <row r="511" spans="1:8" ht="16.5" customHeight="1">
      <c r="A511" s="1">
        <v>510</v>
      </c>
      <c r="B511">
        <v>12</v>
      </c>
      <c r="C511">
        <v>29</v>
      </c>
      <c r="D511">
        <v>32</v>
      </c>
      <c r="E511">
        <v>33</v>
      </c>
      <c r="F511">
        <v>39</v>
      </c>
      <c r="G511" s="2">
        <v>40</v>
      </c>
      <c r="H511">
        <v>42</v>
      </c>
    </row>
    <row r="512" spans="1:8" ht="16.5" customHeight="1">
      <c r="A512" s="1">
        <v>511</v>
      </c>
      <c r="B512">
        <v>3</v>
      </c>
      <c r="C512">
        <v>7</v>
      </c>
      <c r="D512">
        <v>14</v>
      </c>
      <c r="E512">
        <v>23</v>
      </c>
      <c r="F512">
        <v>26</v>
      </c>
      <c r="G512" s="2">
        <v>42</v>
      </c>
      <c r="H512">
        <v>24</v>
      </c>
    </row>
    <row r="513" spans="1:8" ht="16.5" customHeight="1">
      <c r="A513" s="1">
        <v>512</v>
      </c>
      <c r="B513">
        <v>4</v>
      </c>
      <c r="C513">
        <v>5</v>
      </c>
      <c r="D513">
        <v>9</v>
      </c>
      <c r="E513">
        <v>13</v>
      </c>
      <c r="F513">
        <v>26</v>
      </c>
      <c r="G513" s="2">
        <v>27</v>
      </c>
      <c r="H513">
        <v>1</v>
      </c>
    </row>
    <row r="514" spans="1:8" ht="16.5" customHeight="1">
      <c r="A514" s="1">
        <v>513</v>
      </c>
      <c r="B514">
        <v>5</v>
      </c>
      <c r="C514">
        <v>8</v>
      </c>
      <c r="D514">
        <v>21</v>
      </c>
      <c r="E514">
        <v>23</v>
      </c>
      <c r="F514">
        <v>27</v>
      </c>
      <c r="G514" s="2">
        <v>33</v>
      </c>
      <c r="H514">
        <v>12</v>
      </c>
    </row>
    <row r="515" spans="1:8" ht="16.5" customHeight="1">
      <c r="A515" s="1">
        <v>514</v>
      </c>
      <c r="B515">
        <v>1</v>
      </c>
      <c r="C515">
        <v>15</v>
      </c>
      <c r="D515">
        <v>20</v>
      </c>
      <c r="E515">
        <v>26</v>
      </c>
      <c r="F515">
        <v>35</v>
      </c>
      <c r="G515" s="2">
        <v>42</v>
      </c>
      <c r="H515">
        <v>9</v>
      </c>
    </row>
    <row r="516" spans="1:8" ht="16.5" customHeight="1">
      <c r="A516" s="1">
        <v>515</v>
      </c>
      <c r="B516">
        <v>2</v>
      </c>
      <c r="C516">
        <v>11</v>
      </c>
      <c r="D516">
        <v>12</v>
      </c>
      <c r="E516">
        <v>15</v>
      </c>
      <c r="F516">
        <v>23</v>
      </c>
      <c r="G516" s="2">
        <v>37</v>
      </c>
      <c r="H516">
        <v>8</v>
      </c>
    </row>
    <row r="517" spans="1:8" ht="16.5" customHeight="1">
      <c r="A517" s="1">
        <v>516</v>
      </c>
      <c r="B517">
        <v>2</v>
      </c>
      <c r="C517">
        <v>8</v>
      </c>
      <c r="D517">
        <v>23</v>
      </c>
      <c r="E517">
        <v>41</v>
      </c>
      <c r="F517">
        <v>43</v>
      </c>
      <c r="G517" s="2">
        <v>44</v>
      </c>
      <c r="H517">
        <v>30</v>
      </c>
    </row>
    <row r="518" spans="1:8" ht="16.5" customHeight="1">
      <c r="A518" s="1">
        <v>517</v>
      </c>
      <c r="B518">
        <v>1</v>
      </c>
      <c r="C518">
        <v>9</v>
      </c>
      <c r="D518">
        <v>12</v>
      </c>
      <c r="E518">
        <v>28</v>
      </c>
      <c r="F518">
        <v>36</v>
      </c>
      <c r="G518" s="2">
        <v>41</v>
      </c>
      <c r="H518">
        <v>10</v>
      </c>
    </row>
    <row r="519" spans="1:8" ht="16.5" customHeight="1">
      <c r="A519" s="1">
        <v>518</v>
      </c>
      <c r="B519">
        <v>14</v>
      </c>
      <c r="C519">
        <v>23</v>
      </c>
      <c r="D519">
        <v>30</v>
      </c>
      <c r="E519">
        <v>32</v>
      </c>
      <c r="F519">
        <v>34</v>
      </c>
      <c r="G519" s="2">
        <v>38</v>
      </c>
      <c r="H519">
        <v>6</v>
      </c>
    </row>
    <row r="520" spans="1:8" ht="16.5" customHeight="1">
      <c r="A520" s="1">
        <v>519</v>
      </c>
      <c r="B520">
        <v>6</v>
      </c>
      <c r="C520">
        <v>8</v>
      </c>
      <c r="D520">
        <v>13</v>
      </c>
      <c r="E520">
        <v>16</v>
      </c>
      <c r="F520">
        <v>30</v>
      </c>
      <c r="G520" s="2">
        <v>43</v>
      </c>
      <c r="H520">
        <v>3</v>
      </c>
    </row>
    <row r="521" spans="1:8" ht="16.5" customHeight="1">
      <c r="A521" s="1">
        <v>520</v>
      </c>
      <c r="B521">
        <v>4</v>
      </c>
      <c r="C521">
        <v>22</v>
      </c>
      <c r="D521">
        <v>27</v>
      </c>
      <c r="E521">
        <v>28</v>
      </c>
      <c r="F521">
        <v>38</v>
      </c>
      <c r="G521" s="2">
        <v>40</v>
      </c>
      <c r="H521">
        <v>1</v>
      </c>
    </row>
    <row r="522" spans="1:8" ht="16.5" customHeight="1">
      <c r="A522" s="1">
        <v>521</v>
      </c>
      <c r="B522">
        <v>3</v>
      </c>
      <c r="C522">
        <v>7</v>
      </c>
      <c r="D522">
        <v>18</v>
      </c>
      <c r="E522">
        <v>29</v>
      </c>
      <c r="F522">
        <v>32</v>
      </c>
      <c r="G522" s="2">
        <v>36</v>
      </c>
      <c r="H522">
        <v>19</v>
      </c>
    </row>
    <row r="523" spans="1:8" ht="16.5" customHeight="1">
      <c r="A523" s="1">
        <v>522</v>
      </c>
      <c r="B523">
        <v>4</v>
      </c>
      <c r="C523">
        <v>5</v>
      </c>
      <c r="D523">
        <v>13</v>
      </c>
      <c r="E523">
        <v>14</v>
      </c>
      <c r="F523">
        <v>37</v>
      </c>
      <c r="G523" s="2">
        <v>41</v>
      </c>
      <c r="H523">
        <v>11</v>
      </c>
    </row>
    <row r="524" spans="1:8" ht="16.5" customHeight="1">
      <c r="A524" s="1">
        <v>523</v>
      </c>
      <c r="B524">
        <v>1</v>
      </c>
      <c r="C524">
        <v>4</v>
      </c>
      <c r="D524">
        <v>37</v>
      </c>
      <c r="E524">
        <v>38</v>
      </c>
      <c r="F524">
        <v>40</v>
      </c>
      <c r="G524" s="2">
        <v>45</v>
      </c>
      <c r="H524">
        <v>7</v>
      </c>
    </row>
    <row r="525" spans="1:8" ht="16.5" customHeight="1">
      <c r="A525" s="1">
        <v>524</v>
      </c>
      <c r="B525">
        <v>10</v>
      </c>
      <c r="C525">
        <v>11</v>
      </c>
      <c r="D525">
        <v>29</v>
      </c>
      <c r="E525">
        <v>38</v>
      </c>
      <c r="F525">
        <v>41</v>
      </c>
      <c r="G525" s="2">
        <v>45</v>
      </c>
      <c r="H525">
        <v>21</v>
      </c>
    </row>
    <row r="526" spans="1:8" ht="16.5" customHeight="1">
      <c r="A526" s="1">
        <v>525</v>
      </c>
      <c r="B526">
        <v>11</v>
      </c>
      <c r="C526">
        <v>23</v>
      </c>
      <c r="D526">
        <v>26</v>
      </c>
      <c r="E526">
        <v>29</v>
      </c>
      <c r="F526">
        <v>39</v>
      </c>
      <c r="G526" s="2">
        <v>44</v>
      </c>
      <c r="H526">
        <v>22</v>
      </c>
    </row>
    <row r="527" spans="1:8" ht="16.5" customHeight="1">
      <c r="A527" s="1">
        <v>526</v>
      </c>
      <c r="B527">
        <v>7</v>
      </c>
      <c r="C527">
        <v>14</v>
      </c>
      <c r="D527">
        <v>17</v>
      </c>
      <c r="E527">
        <v>20</v>
      </c>
      <c r="F527">
        <v>35</v>
      </c>
      <c r="G527" s="2">
        <v>39</v>
      </c>
      <c r="H527">
        <v>31</v>
      </c>
    </row>
    <row r="528" spans="1:8" ht="16.5" customHeight="1">
      <c r="A528" s="1">
        <v>527</v>
      </c>
      <c r="B528">
        <v>1</v>
      </c>
      <c r="C528">
        <v>12</v>
      </c>
      <c r="D528">
        <v>22</v>
      </c>
      <c r="E528">
        <v>32</v>
      </c>
      <c r="F528">
        <v>33</v>
      </c>
      <c r="G528" s="2">
        <v>42</v>
      </c>
      <c r="H528">
        <v>38</v>
      </c>
    </row>
    <row r="529" spans="1:8" ht="16.5" customHeight="1">
      <c r="A529" s="1">
        <v>528</v>
      </c>
      <c r="B529">
        <v>5</v>
      </c>
      <c r="C529">
        <v>17</v>
      </c>
      <c r="D529">
        <v>25</v>
      </c>
      <c r="E529">
        <v>31</v>
      </c>
      <c r="F529">
        <v>39</v>
      </c>
      <c r="G529" s="2">
        <v>40</v>
      </c>
      <c r="H529">
        <v>10</v>
      </c>
    </row>
    <row r="530" spans="1:8" ht="16.5" customHeight="1">
      <c r="A530" s="1">
        <v>529</v>
      </c>
      <c r="B530">
        <v>18</v>
      </c>
      <c r="C530">
        <v>20</v>
      </c>
      <c r="D530">
        <v>24</v>
      </c>
      <c r="E530">
        <v>27</v>
      </c>
      <c r="F530">
        <v>31</v>
      </c>
      <c r="G530" s="2">
        <v>42</v>
      </c>
      <c r="H530">
        <v>39</v>
      </c>
    </row>
    <row r="531" spans="1:8" ht="16.5" customHeight="1">
      <c r="A531" s="1">
        <v>530</v>
      </c>
      <c r="B531">
        <v>16</v>
      </c>
      <c r="C531">
        <v>23</v>
      </c>
      <c r="D531">
        <v>27</v>
      </c>
      <c r="E531">
        <v>29</v>
      </c>
      <c r="F531">
        <v>33</v>
      </c>
      <c r="G531" s="2">
        <v>41</v>
      </c>
      <c r="H531">
        <v>22</v>
      </c>
    </row>
    <row r="532" spans="1:8" ht="16.5" customHeight="1">
      <c r="A532" s="1">
        <v>531</v>
      </c>
      <c r="B532">
        <v>1</v>
      </c>
      <c r="C532">
        <v>5</v>
      </c>
      <c r="D532">
        <v>9</v>
      </c>
      <c r="E532">
        <v>21</v>
      </c>
      <c r="F532">
        <v>27</v>
      </c>
      <c r="G532" s="2">
        <v>35</v>
      </c>
      <c r="H532">
        <v>45</v>
      </c>
    </row>
    <row r="533" spans="1:8" ht="16.5" customHeight="1">
      <c r="A533" s="1">
        <v>532</v>
      </c>
      <c r="B533">
        <v>16</v>
      </c>
      <c r="C533">
        <v>17</v>
      </c>
      <c r="D533">
        <v>23</v>
      </c>
      <c r="E533">
        <v>24</v>
      </c>
      <c r="F533">
        <v>29</v>
      </c>
      <c r="G533" s="2">
        <v>44</v>
      </c>
      <c r="H533">
        <v>3</v>
      </c>
    </row>
    <row r="534" spans="1:8" ht="16.5" customHeight="1">
      <c r="A534" s="1">
        <v>533</v>
      </c>
      <c r="B534">
        <v>9</v>
      </c>
      <c r="C534">
        <v>14</v>
      </c>
      <c r="D534">
        <v>15</v>
      </c>
      <c r="E534">
        <v>17</v>
      </c>
      <c r="F534">
        <v>31</v>
      </c>
      <c r="G534" s="2">
        <v>33</v>
      </c>
      <c r="H534">
        <v>23</v>
      </c>
    </row>
    <row r="535" spans="1:8" ht="16.5" customHeight="1">
      <c r="A535" s="1">
        <v>534</v>
      </c>
      <c r="B535">
        <v>10</v>
      </c>
      <c r="C535">
        <v>24</v>
      </c>
      <c r="D535">
        <v>26</v>
      </c>
      <c r="E535">
        <v>29</v>
      </c>
      <c r="F535">
        <v>37</v>
      </c>
      <c r="G535" s="2">
        <v>38</v>
      </c>
      <c r="H535">
        <v>32</v>
      </c>
    </row>
    <row r="536" spans="1:8" ht="16.5" customHeight="1">
      <c r="A536" s="1">
        <v>535</v>
      </c>
      <c r="B536">
        <v>11</v>
      </c>
      <c r="C536">
        <v>12</v>
      </c>
      <c r="D536">
        <v>14</v>
      </c>
      <c r="E536">
        <v>15</v>
      </c>
      <c r="F536">
        <v>18</v>
      </c>
      <c r="G536" s="2">
        <v>39</v>
      </c>
      <c r="H536">
        <v>34</v>
      </c>
    </row>
    <row r="537" spans="1:8" ht="16.5" customHeight="1">
      <c r="A537" s="1">
        <v>536</v>
      </c>
      <c r="B537">
        <v>7</v>
      </c>
      <c r="C537">
        <v>8</v>
      </c>
      <c r="D537">
        <v>18</v>
      </c>
      <c r="E537">
        <v>32</v>
      </c>
      <c r="F537">
        <v>37</v>
      </c>
      <c r="G537" s="2">
        <v>43</v>
      </c>
      <c r="H537">
        <v>12</v>
      </c>
    </row>
    <row r="538" spans="1:8" ht="16.5" customHeight="1">
      <c r="A538" s="1">
        <v>537</v>
      </c>
      <c r="B538">
        <v>12</v>
      </c>
      <c r="C538">
        <v>23</v>
      </c>
      <c r="D538">
        <v>26</v>
      </c>
      <c r="E538">
        <v>30</v>
      </c>
      <c r="F538">
        <v>36</v>
      </c>
      <c r="G538" s="2">
        <v>43</v>
      </c>
      <c r="H538">
        <v>11</v>
      </c>
    </row>
    <row r="539" spans="1:8" ht="16.5" customHeight="1">
      <c r="A539" s="1">
        <v>538</v>
      </c>
      <c r="B539">
        <v>6</v>
      </c>
      <c r="C539">
        <v>10</v>
      </c>
      <c r="D539">
        <v>18</v>
      </c>
      <c r="E539">
        <v>31</v>
      </c>
      <c r="F539">
        <v>32</v>
      </c>
      <c r="G539" s="2">
        <v>34</v>
      </c>
      <c r="H539">
        <v>11</v>
      </c>
    </row>
    <row r="540" spans="1:8" ht="16.5" customHeight="1">
      <c r="A540" s="1">
        <v>539</v>
      </c>
      <c r="B540">
        <v>3</v>
      </c>
      <c r="C540">
        <v>19</v>
      </c>
      <c r="D540">
        <v>22</v>
      </c>
      <c r="E540">
        <v>31</v>
      </c>
      <c r="F540">
        <v>42</v>
      </c>
      <c r="G540" s="2">
        <v>43</v>
      </c>
      <c r="H540">
        <v>26</v>
      </c>
    </row>
    <row r="541" spans="1:8" ht="16.5" customHeight="1">
      <c r="A541" s="1">
        <v>540</v>
      </c>
      <c r="B541">
        <v>3</v>
      </c>
      <c r="C541">
        <v>12</v>
      </c>
      <c r="D541">
        <v>13</v>
      </c>
      <c r="E541">
        <v>15</v>
      </c>
      <c r="F541">
        <v>34</v>
      </c>
      <c r="G541" s="2">
        <v>36</v>
      </c>
      <c r="H541">
        <v>14</v>
      </c>
    </row>
    <row r="542" spans="1:8" ht="16.5" customHeight="1">
      <c r="A542" s="1">
        <v>541</v>
      </c>
      <c r="B542">
        <v>8</v>
      </c>
      <c r="C542">
        <v>13</v>
      </c>
      <c r="D542">
        <v>26</v>
      </c>
      <c r="E542">
        <v>28</v>
      </c>
      <c r="F542">
        <v>32</v>
      </c>
      <c r="G542" s="2">
        <v>34</v>
      </c>
      <c r="H542">
        <v>43</v>
      </c>
    </row>
    <row r="543" spans="1:8" ht="16.5" customHeight="1">
      <c r="A543" s="1">
        <v>542</v>
      </c>
      <c r="B543">
        <v>5</v>
      </c>
      <c r="C543">
        <v>6</v>
      </c>
      <c r="D543">
        <v>19</v>
      </c>
      <c r="E543">
        <v>26</v>
      </c>
      <c r="F543">
        <v>41</v>
      </c>
      <c r="G543" s="2">
        <v>45</v>
      </c>
      <c r="H543">
        <v>34</v>
      </c>
    </row>
    <row r="544" spans="1:8" ht="16.5" customHeight="1">
      <c r="A544" s="1">
        <v>543</v>
      </c>
      <c r="B544">
        <v>13</v>
      </c>
      <c r="C544">
        <v>18</v>
      </c>
      <c r="D544">
        <v>26</v>
      </c>
      <c r="E544">
        <v>31</v>
      </c>
      <c r="F544">
        <v>34</v>
      </c>
      <c r="G544" s="2">
        <v>44</v>
      </c>
      <c r="H544">
        <v>12</v>
      </c>
    </row>
    <row r="545" spans="1:8" ht="16.5" customHeight="1">
      <c r="A545" s="1">
        <v>544</v>
      </c>
      <c r="B545">
        <v>5</v>
      </c>
      <c r="C545">
        <v>17</v>
      </c>
      <c r="D545">
        <v>21</v>
      </c>
      <c r="E545">
        <v>25</v>
      </c>
      <c r="F545">
        <v>36</v>
      </c>
      <c r="G545" s="2">
        <v>44</v>
      </c>
      <c r="H545">
        <v>10</v>
      </c>
    </row>
    <row r="546" spans="1:8" ht="16.5" customHeight="1">
      <c r="A546" s="1">
        <v>545</v>
      </c>
      <c r="B546">
        <v>4</v>
      </c>
      <c r="C546">
        <v>24</v>
      </c>
      <c r="D546">
        <v>25</v>
      </c>
      <c r="E546">
        <v>27</v>
      </c>
      <c r="F546">
        <v>34</v>
      </c>
      <c r="G546" s="2">
        <v>35</v>
      </c>
      <c r="H546">
        <v>2</v>
      </c>
    </row>
    <row r="547" spans="1:8" ht="16.5" customHeight="1">
      <c r="A547" s="1">
        <v>546</v>
      </c>
      <c r="B547">
        <v>8</v>
      </c>
      <c r="C547">
        <v>17</v>
      </c>
      <c r="D547">
        <v>20</v>
      </c>
      <c r="E547">
        <v>27</v>
      </c>
      <c r="F547">
        <v>37</v>
      </c>
      <c r="G547" s="2">
        <v>43</v>
      </c>
      <c r="H547">
        <v>6</v>
      </c>
    </row>
    <row r="548" spans="1:8" ht="16.5" customHeight="1">
      <c r="A548" s="1">
        <v>547</v>
      </c>
      <c r="B548">
        <v>6</v>
      </c>
      <c r="C548">
        <v>7</v>
      </c>
      <c r="D548">
        <v>15</v>
      </c>
      <c r="E548">
        <v>22</v>
      </c>
      <c r="F548">
        <v>34</v>
      </c>
      <c r="G548" s="2">
        <v>39</v>
      </c>
      <c r="H548">
        <v>28</v>
      </c>
    </row>
    <row r="549" spans="1:8" ht="16.5" customHeight="1">
      <c r="A549" s="1">
        <v>548</v>
      </c>
      <c r="B549">
        <v>1</v>
      </c>
      <c r="C549">
        <v>12</v>
      </c>
      <c r="D549">
        <v>13</v>
      </c>
      <c r="E549">
        <v>21</v>
      </c>
      <c r="F549">
        <v>32</v>
      </c>
      <c r="G549" s="2">
        <v>45</v>
      </c>
      <c r="H549">
        <v>14</v>
      </c>
    </row>
    <row r="550" spans="1:8" ht="16.5" customHeight="1">
      <c r="A550" s="1">
        <v>549</v>
      </c>
      <c r="B550">
        <v>29</v>
      </c>
      <c r="C550">
        <v>31</v>
      </c>
      <c r="D550">
        <v>35</v>
      </c>
      <c r="E550">
        <v>38</v>
      </c>
      <c r="F550">
        <v>40</v>
      </c>
      <c r="G550" s="2">
        <v>44</v>
      </c>
      <c r="H550">
        <v>17</v>
      </c>
    </row>
    <row r="551" spans="1:8" ht="16.5" customHeight="1">
      <c r="A551" s="1">
        <v>550</v>
      </c>
      <c r="B551">
        <v>1</v>
      </c>
      <c r="C551">
        <v>7</v>
      </c>
      <c r="D551">
        <v>14</v>
      </c>
      <c r="E551">
        <v>20</v>
      </c>
      <c r="F551">
        <v>34</v>
      </c>
      <c r="G551" s="2">
        <v>37</v>
      </c>
      <c r="H551">
        <v>41</v>
      </c>
    </row>
    <row r="552" spans="1:8" ht="16.5" customHeight="1">
      <c r="A552" s="1">
        <v>551</v>
      </c>
      <c r="B552">
        <v>3</v>
      </c>
      <c r="C552">
        <v>6</v>
      </c>
      <c r="D552">
        <v>20</v>
      </c>
      <c r="E552">
        <v>24</v>
      </c>
      <c r="F552">
        <v>27</v>
      </c>
      <c r="G552" s="2">
        <v>44</v>
      </c>
      <c r="H552">
        <v>25</v>
      </c>
    </row>
    <row r="553" spans="1:8" ht="16.5" customHeight="1">
      <c r="A553" s="1">
        <v>552</v>
      </c>
      <c r="B553">
        <v>1</v>
      </c>
      <c r="C553">
        <v>10</v>
      </c>
      <c r="D553">
        <v>20</v>
      </c>
      <c r="E553">
        <v>32</v>
      </c>
      <c r="F553">
        <v>35</v>
      </c>
      <c r="G553" s="2">
        <v>40</v>
      </c>
      <c r="H553">
        <v>43</v>
      </c>
    </row>
    <row r="554" spans="1:8" ht="16.5" customHeight="1">
      <c r="A554" s="1">
        <v>553</v>
      </c>
      <c r="B554">
        <v>2</v>
      </c>
      <c r="C554">
        <v>7</v>
      </c>
      <c r="D554">
        <v>17</v>
      </c>
      <c r="E554">
        <v>28</v>
      </c>
      <c r="F554">
        <v>29</v>
      </c>
      <c r="G554" s="2">
        <v>39</v>
      </c>
      <c r="H554">
        <v>37</v>
      </c>
    </row>
    <row r="555" spans="1:8" ht="16.5" customHeight="1">
      <c r="A555" s="1">
        <v>554</v>
      </c>
      <c r="B555">
        <v>13</v>
      </c>
      <c r="C555">
        <v>14</v>
      </c>
      <c r="D555">
        <v>17</v>
      </c>
      <c r="E555">
        <v>32</v>
      </c>
      <c r="F555">
        <v>41</v>
      </c>
      <c r="G555" s="2">
        <v>42</v>
      </c>
      <c r="H555">
        <v>6</v>
      </c>
    </row>
    <row r="556" spans="1:8" ht="16.5" customHeight="1">
      <c r="A556" s="1">
        <v>555</v>
      </c>
      <c r="B556">
        <v>11</v>
      </c>
      <c r="C556">
        <v>17</v>
      </c>
      <c r="D556">
        <v>21</v>
      </c>
      <c r="E556">
        <v>24</v>
      </c>
      <c r="F556">
        <v>26</v>
      </c>
      <c r="G556" s="2">
        <v>36</v>
      </c>
      <c r="H556">
        <v>12</v>
      </c>
    </row>
    <row r="557" spans="1:8" ht="16.5" customHeight="1">
      <c r="A557" s="1">
        <v>556</v>
      </c>
      <c r="B557">
        <v>12</v>
      </c>
      <c r="C557">
        <v>20</v>
      </c>
      <c r="D557">
        <v>23</v>
      </c>
      <c r="E557">
        <v>28</v>
      </c>
      <c r="F557">
        <v>30</v>
      </c>
      <c r="G557" s="2">
        <v>44</v>
      </c>
      <c r="H557">
        <v>43</v>
      </c>
    </row>
    <row r="558" spans="1:8" ht="16.5" customHeight="1">
      <c r="A558" s="1">
        <v>557</v>
      </c>
      <c r="B558">
        <v>4</v>
      </c>
      <c r="C558">
        <v>20</v>
      </c>
      <c r="D558">
        <v>26</v>
      </c>
      <c r="E558">
        <v>28</v>
      </c>
      <c r="F558">
        <v>35</v>
      </c>
      <c r="G558" s="2">
        <v>40</v>
      </c>
      <c r="H558">
        <v>31</v>
      </c>
    </row>
    <row r="559" spans="1:8" ht="16.5" customHeight="1">
      <c r="A559" s="1">
        <v>558</v>
      </c>
      <c r="B559">
        <v>12</v>
      </c>
      <c r="C559">
        <v>15</v>
      </c>
      <c r="D559">
        <v>19</v>
      </c>
      <c r="E559">
        <v>26</v>
      </c>
      <c r="F559">
        <v>40</v>
      </c>
      <c r="G559" s="2">
        <v>43</v>
      </c>
      <c r="H559">
        <v>29</v>
      </c>
    </row>
    <row r="560" spans="1:8" ht="16.5" customHeight="1">
      <c r="A560" s="1">
        <v>559</v>
      </c>
      <c r="B560">
        <v>11</v>
      </c>
      <c r="C560">
        <v>12</v>
      </c>
      <c r="D560">
        <v>25</v>
      </c>
      <c r="E560">
        <v>32</v>
      </c>
      <c r="F560">
        <v>44</v>
      </c>
      <c r="G560" s="2">
        <v>45</v>
      </c>
      <c r="H560">
        <v>23</v>
      </c>
    </row>
    <row r="561" spans="1:8" ht="16.5" customHeight="1">
      <c r="A561" s="1">
        <v>560</v>
      </c>
      <c r="B561">
        <v>1</v>
      </c>
      <c r="C561">
        <v>4</v>
      </c>
      <c r="D561">
        <v>20</v>
      </c>
      <c r="E561">
        <v>23</v>
      </c>
      <c r="F561">
        <v>29</v>
      </c>
      <c r="G561" s="2">
        <v>45</v>
      </c>
      <c r="H561">
        <v>28</v>
      </c>
    </row>
    <row r="562" spans="1:8" ht="16.5" customHeight="1">
      <c r="A562" s="1">
        <v>561</v>
      </c>
      <c r="B562">
        <v>5</v>
      </c>
      <c r="C562">
        <v>7</v>
      </c>
      <c r="D562">
        <v>18</v>
      </c>
      <c r="E562">
        <v>37</v>
      </c>
      <c r="F562">
        <v>42</v>
      </c>
      <c r="G562" s="2">
        <v>45</v>
      </c>
      <c r="H562">
        <v>20</v>
      </c>
    </row>
    <row r="563" spans="1:8" ht="16.5" customHeight="1">
      <c r="A563" s="1">
        <v>562</v>
      </c>
      <c r="B563">
        <v>4</v>
      </c>
      <c r="C563">
        <v>11</v>
      </c>
      <c r="D563">
        <v>13</v>
      </c>
      <c r="E563">
        <v>17</v>
      </c>
      <c r="F563">
        <v>20</v>
      </c>
      <c r="G563" s="2">
        <v>31</v>
      </c>
      <c r="H563">
        <v>33</v>
      </c>
    </row>
    <row r="564" spans="1:8" ht="16.5" customHeight="1">
      <c r="A564" s="1">
        <v>563</v>
      </c>
      <c r="B564">
        <v>5</v>
      </c>
      <c r="C564">
        <v>10</v>
      </c>
      <c r="D564">
        <v>16</v>
      </c>
      <c r="E564">
        <v>17</v>
      </c>
      <c r="F564">
        <v>31</v>
      </c>
      <c r="G564" s="2">
        <v>32</v>
      </c>
      <c r="H564">
        <v>21</v>
      </c>
    </row>
    <row r="565" spans="1:8" ht="16.5" customHeight="1">
      <c r="A565" s="1">
        <v>564</v>
      </c>
      <c r="B565">
        <v>14</v>
      </c>
      <c r="C565">
        <v>19</v>
      </c>
      <c r="D565">
        <v>25</v>
      </c>
      <c r="E565">
        <v>26</v>
      </c>
      <c r="F565">
        <v>27</v>
      </c>
      <c r="G565" s="2">
        <v>34</v>
      </c>
      <c r="H565">
        <v>2</v>
      </c>
    </row>
    <row r="566" spans="1:8" ht="16.5" customHeight="1">
      <c r="A566" s="1">
        <v>565</v>
      </c>
      <c r="B566">
        <v>4</v>
      </c>
      <c r="C566">
        <v>10</v>
      </c>
      <c r="D566">
        <v>18</v>
      </c>
      <c r="E566">
        <v>27</v>
      </c>
      <c r="F566">
        <v>40</v>
      </c>
      <c r="G566" s="2">
        <v>45</v>
      </c>
      <c r="H566">
        <v>38</v>
      </c>
    </row>
    <row r="567" spans="1:8" ht="16.5" customHeight="1">
      <c r="A567" s="1">
        <v>566</v>
      </c>
      <c r="B567">
        <v>4</v>
      </c>
      <c r="C567">
        <v>5</v>
      </c>
      <c r="D567">
        <v>6</v>
      </c>
      <c r="E567">
        <v>25</v>
      </c>
      <c r="F567">
        <v>26</v>
      </c>
      <c r="G567" s="2">
        <v>43</v>
      </c>
      <c r="H567">
        <v>41</v>
      </c>
    </row>
    <row r="568" spans="1:8" ht="16.5" customHeight="1">
      <c r="A568" s="1">
        <v>567</v>
      </c>
      <c r="B568">
        <v>1</v>
      </c>
      <c r="C568">
        <v>10</v>
      </c>
      <c r="D568">
        <v>15</v>
      </c>
      <c r="E568">
        <v>16</v>
      </c>
      <c r="F568">
        <v>32</v>
      </c>
      <c r="G568" s="2">
        <v>41</v>
      </c>
      <c r="H568">
        <v>28</v>
      </c>
    </row>
    <row r="569" spans="1:8" ht="16.5" customHeight="1">
      <c r="A569" s="1">
        <v>568</v>
      </c>
      <c r="B569">
        <v>1</v>
      </c>
      <c r="C569">
        <v>3</v>
      </c>
      <c r="D569">
        <v>17</v>
      </c>
      <c r="E569">
        <v>20</v>
      </c>
      <c r="F569">
        <v>31</v>
      </c>
      <c r="G569" s="2">
        <v>44</v>
      </c>
      <c r="H569">
        <v>40</v>
      </c>
    </row>
    <row r="570" spans="1:8" ht="16.5" customHeight="1">
      <c r="A570" s="1">
        <v>569</v>
      </c>
      <c r="B570">
        <v>3</v>
      </c>
      <c r="C570">
        <v>6</v>
      </c>
      <c r="D570">
        <v>13</v>
      </c>
      <c r="E570">
        <v>23</v>
      </c>
      <c r="F570">
        <v>24</v>
      </c>
      <c r="G570" s="2">
        <v>35</v>
      </c>
      <c r="H570">
        <v>1</v>
      </c>
    </row>
    <row r="571" spans="1:8" ht="16.5" customHeight="1">
      <c r="A571" s="1">
        <v>570</v>
      </c>
      <c r="B571">
        <v>1</v>
      </c>
      <c r="C571">
        <v>12</v>
      </c>
      <c r="D571">
        <v>26</v>
      </c>
      <c r="E571">
        <v>27</v>
      </c>
      <c r="F571">
        <v>29</v>
      </c>
      <c r="G571" s="2">
        <v>33</v>
      </c>
      <c r="H571">
        <v>42</v>
      </c>
    </row>
    <row r="572" spans="1:8" ht="16.5" customHeight="1">
      <c r="A572" s="1">
        <v>571</v>
      </c>
      <c r="B572">
        <v>11</v>
      </c>
      <c r="C572">
        <v>18</v>
      </c>
      <c r="D572">
        <v>21</v>
      </c>
      <c r="E572">
        <v>26</v>
      </c>
      <c r="F572">
        <v>38</v>
      </c>
      <c r="G572" s="2">
        <v>43</v>
      </c>
      <c r="H572">
        <v>29</v>
      </c>
    </row>
    <row r="573" spans="1:8" ht="16.5" customHeight="1">
      <c r="A573" s="1">
        <v>572</v>
      </c>
      <c r="B573">
        <v>3</v>
      </c>
      <c r="C573">
        <v>13</v>
      </c>
      <c r="D573">
        <v>18</v>
      </c>
      <c r="E573">
        <v>33</v>
      </c>
      <c r="F573">
        <v>37</v>
      </c>
      <c r="G573" s="2">
        <v>45</v>
      </c>
      <c r="H573">
        <v>1</v>
      </c>
    </row>
    <row r="574" spans="1:8" ht="16.5" customHeight="1">
      <c r="A574" s="1">
        <v>573</v>
      </c>
      <c r="B574">
        <v>2</v>
      </c>
      <c r="C574">
        <v>4</v>
      </c>
      <c r="D574">
        <v>20</v>
      </c>
      <c r="E574">
        <v>34</v>
      </c>
      <c r="F574">
        <v>35</v>
      </c>
      <c r="G574" s="2">
        <v>43</v>
      </c>
      <c r="H574">
        <v>14</v>
      </c>
    </row>
    <row r="575" spans="1:8" ht="16.5" customHeight="1">
      <c r="A575" s="1">
        <v>574</v>
      </c>
      <c r="B575">
        <v>14</v>
      </c>
      <c r="C575">
        <v>15</v>
      </c>
      <c r="D575">
        <v>16</v>
      </c>
      <c r="E575">
        <v>19</v>
      </c>
      <c r="F575">
        <v>25</v>
      </c>
      <c r="G575" s="2">
        <v>43</v>
      </c>
      <c r="H575">
        <v>2</v>
      </c>
    </row>
    <row r="576" spans="1:8" ht="16.5" customHeight="1">
      <c r="A576" s="1">
        <v>575</v>
      </c>
      <c r="B576">
        <v>2</v>
      </c>
      <c r="C576">
        <v>8</v>
      </c>
      <c r="D576">
        <v>20</v>
      </c>
      <c r="E576">
        <v>30</v>
      </c>
      <c r="F576">
        <v>33</v>
      </c>
      <c r="G576" s="2">
        <v>34</v>
      </c>
      <c r="H576">
        <v>6</v>
      </c>
    </row>
    <row r="577" spans="1:8" ht="16.5" customHeight="1">
      <c r="A577" s="1">
        <v>576</v>
      </c>
      <c r="B577">
        <v>10</v>
      </c>
      <c r="C577">
        <v>11</v>
      </c>
      <c r="D577">
        <v>15</v>
      </c>
      <c r="E577">
        <v>25</v>
      </c>
      <c r="F577">
        <v>35</v>
      </c>
      <c r="G577" s="2">
        <v>41</v>
      </c>
      <c r="H577">
        <v>13</v>
      </c>
    </row>
    <row r="578" spans="1:8" ht="16.5" customHeight="1">
      <c r="A578" s="1">
        <v>577</v>
      </c>
      <c r="B578">
        <v>16</v>
      </c>
      <c r="C578">
        <v>17</v>
      </c>
      <c r="D578">
        <v>22</v>
      </c>
      <c r="E578">
        <v>31</v>
      </c>
      <c r="F578">
        <v>34</v>
      </c>
      <c r="G578" s="2">
        <v>37</v>
      </c>
      <c r="H578">
        <v>33</v>
      </c>
    </row>
    <row r="579" spans="1:8" ht="16.5" customHeight="1">
      <c r="A579" s="1">
        <v>578</v>
      </c>
      <c r="B579">
        <v>5</v>
      </c>
      <c r="C579">
        <v>12</v>
      </c>
      <c r="D579">
        <v>14</v>
      </c>
      <c r="E579">
        <v>32</v>
      </c>
      <c r="F579">
        <v>34</v>
      </c>
      <c r="G579" s="2">
        <v>42</v>
      </c>
      <c r="H579">
        <v>16</v>
      </c>
    </row>
    <row r="580" spans="1:8" ht="16.5" customHeight="1">
      <c r="A580" s="1">
        <v>579</v>
      </c>
      <c r="B580">
        <v>5</v>
      </c>
      <c r="C580">
        <v>7</v>
      </c>
      <c r="D580">
        <v>20</v>
      </c>
      <c r="E580">
        <v>22</v>
      </c>
      <c r="F580">
        <v>37</v>
      </c>
      <c r="G580" s="2">
        <v>42</v>
      </c>
      <c r="H580">
        <v>39</v>
      </c>
    </row>
    <row r="581" spans="1:8" ht="16.5" customHeight="1">
      <c r="A581" s="1">
        <v>580</v>
      </c>
      <c r="B581">
        <v>5</v>
      </c>
      <c r="C581">
        <v>7</v>
      </c>
      <c r="D581">
        <v>9</v>
      </c>
      <c r="E581">
        <v>11</v>
      </c>
      <c r="F581">
        <v>32</v>
      </c>
      <c r="G581" s="2">
        <v>35</v>
      </c>
      <c r="H581">
        <v>33</v>
      </c>
    </row>
    <row r="582" spans="1:8" ht="16.5" customHeight="1">
      <c r="A582" s="1">
        <v>581</v>
      </c>
      <c r="B582">
        <v>3</v>
      </c>
      <c r="C582">
        <v>5</v>
      </c>
      <c r="D582">
        <v>14</v>
      </c>
      <c r="E582">
        <v>20</v>
      </c>
      <c r="F582">
        <v>42</v>
      </c>
      <c r="G582" s="2">
        <v>44</v>
      </c>
      <c r="H582">
        <v>33</v>
      </c>
    </row>
    <row r="583" spans="1:8" ht="16.5" customHeight="1">
      <c r="A583" s="1">
        <v>582</v>
      </c>
      <c r="B583">
        <v>2</v>
      </c>
      <c r="C583">
        <v>12</v>
      </c>
      <c r="D583">
        <v>14</v>
      </c>
      <c r="E583">
        <v>33</v>
      </c>
      <c r="F583">
        <v>40</v>
      </c>
      <c r="G583" s="2">
        <v>41</v>
      </c>
      <c r="H583">
        <v>25</v>
      </c>
    </row>
    <row r="584" spans="1:8" ht="16.5" customHeight="1">
      <c r="A584" s="1">
        <v>583</v>
      </c>
      <c r="B584">
        <v>8</v>
      </c>
      <c r="C584">
        <v>17</v>
      </c>
      <c r="D584">
        <v>27</v>
      </c>
      <c r="E584">
        <v>33</v>
      </c>
      <c r="F584">
        <v>40</v>
      </c>
      <c r="G584" s="2">
        <v>44</v>
      </c>
      <c r="H584">
        <v>24</v>
      </c>
    </row>
    <row r="585" spans="1:8" ht="16.5" customHeight="1">
      <c r="A585" s="1">
        <v>584</v>
      </c>
      <c r="B585">
        <v>7</v>
      </c>
      <c r="C585">
        <v>18</v>
      </c>
      <c r="D585">
        <v>30</v>
      </c>
      <c r="E585">
        <v>39</v>
      </c>
      <c r="F585">
        <v>40</v>
      </c>
      <c r="G585" s="2">
        <v>41</v>
      </c>
      <c r="H585">
        <v>36</v>
      </c>
    </row>
    <row r="586" spans="1:8" ht="16.5" customHeight="1">
      <c r="A586" s="1">
        <v>585</v>
      </c>
      <c r="B586">
        <v>6</v>
      </c>
      <c r="C586">
        <v>7</v>
      </c>
      <c r="D586">
        <v>10</v>
      </c>
      <c r="E586">
        <v>16</v>
      </c>
      <c r="F586">
        <v>38</v>
      </c>
      <c r="G586" s="2">
        <v>41</v>
      </c>
      <c r="H586">
        <v>4</v>
      </c>
    </row>
    <row r="587" spans="1:8" ht="16.5" customHeight="1">
      <c r="A587" s="1">
        <v>586</v>
      </c>
      <c r="B587">
        <v>2</v>
      </c>
      <c r="C587">
        <v>7</v>
      </c>
      <c r="D587">
        <v>12</v>
      </c>
      <c r="E587">
        <v>15</v>
      </c>
      <c r="F587">
        <v>21</v>
      </c>
      <c r="G587" s="2">
        <v>34</v>
      </c>
      <c r="H587">
        <v>5</v>
      </c>
    </row>
    <row r="588" spans="1:8" ht="16.5" customHeight="1">
      <c r="A588" s="1">
        <v>587</v>
      </c>
      <c r="B588">
        <v>14</v>
      </c>
      <c r="C588">
        <v>21</v>
      </c>
      <c r="D588">
        <v>29</v>
      </c>
      <c r="E588">
        <v>31</v>
      </c>
      <c r="F588">
        <v>32</v>
      </c>
      <c r="G588" s="2">
        <v>37</v>
      </c>
      <c r="H588">
        <v>17</v>
      </c>
    </row>
    <row r="589" spans="1:8" ht="16.5" customHeight="1">
      <c r="A589" s="1">
        <v>588</v>
      </c>
      <c r="B589">
        <v>2</v>
      </c>
      <c r="C589">
        <v>8</v>
      </c>
      <c r="D589">
        <v>15</v>
      </c>
      <c r="E589">
        <v>22</v>
      </c>
      <c r="F589">
        <v>25</v>
      </c>
      <c r="G589" s="2">
        <v>41</v>
      </c>
      <c r="H589">
        <v>30</v>
      </c>
    </row>
    <row r="590" spans="1:8" ht="16.5" customHeight="1">
      <c r="A590" s="1">
        <v>589</v>
      </c>
      <c r="B590">
        <v>6</v>
      </c>
      <c r="C590">
        <v>8</v>
      </c>
      <c r="D590">
        <v>28</v>
      </c>
      <c r="E590">
        <v>33</v>
      </c>
      <c r="F590">
        <v>38</v>
      </c>
      <c r="G590" s="2">
        <v>39</v>
      </c>
      <c r="H590">
        <v>22</v>
      </c>
    </row>
    <row r="591" spans="1:8" ht="16.5" customHeight="1">
      <c r="A591" s="1">
        <v>590</v>
      </c>
      <c r="B591">
        <v>20</v>
      </c>
      <c r="C591">
        <v>30</v>
      </c>
      <c r="D591">
        <v>36</v>
      </c>
      <c r="E591">
        <v>38</v>
      </c>
      <c r="F591">
        <v>41</v>
      </c>
      <c r="G591" s="2">
        <v>45</v>
      </c>
      <c r="H591">
        <v>23</v>
      </c>
    </row>
    <row r="592" spans="1:8" ht="16.5" customHeight="1">
      <c r="A592" s="1">
        <v>591</v>
      </c>
      <c r="B592">
        <v>8</v>
      </c>
      <c r="C592">
        <v>13</v>
      </c>
      <c r="D592">
        <v>14</v>
      </c>
      <c r="E592">
        <v>30</v>
      </c>
      <c r="F592">
        <v>38</v>
      </c>
      <c r="G592" s="2">
        <v>39</v>
      </c>
      <c r="H592">
        <v>5</v>
      </c>
    </row>
    <row r="593" spans="1:8" ht="16.5" customHeight="1">
      <c r="A593" s="1">
        <v>592</v>
      </c>
      <c r="B593">
        <v>2</v>
      </c>
      <c r="C593">
        <v>5</v>
      </c>
      <c r="D593">
        <v>6</v>
      </c>
      <c r="E593">
        <v>13</v>
      </c>
      <c r="F593">
        <v>28</v>
      </c>
      <c r="G593" s="2">
        <v>44</v>
      </c>
      <c r="H593">
        <v>43</v>
      </c>
    </row>
    <row r="594" spans="1:8" ht="16.5" customHeight="1">
      <c r="A594" s="1">
        <v>593</v>
      </c>
      <c r="B594">
        <v>9</v>
      </c>
      <c r="C594">
        <v>10</v>
      </c>
      <c r="D594">
        <v>13</v>
      </c>
      <c r="E594">
        <v>24</v>
      </c>
      <c r="F594">
        <v>33</v>
      </c>
      <c r="G594" s="2">
        <v>38</v>
      </c>
      <c r="H594">
        <v>28</v>
      </c>
    </row>
    <row r="595" spans="1:8" ht="16.5" customHeight="1">
      <c r="A595" s="1">
        <v>594</v>
      </c>
      <c r="B595">
        <v>2</v>
      </c>
      <c r="C595">
        <v>8</v>
      </c>
      <c r="D595">
        <v>13</v>
      </c>
      <c r="E595">
        <v>25</v>
      </c>
      <c r="F595">
        <v>28</v>
      </c>
      <c r="G595" s="2">
        <v>37</v>
      </c>
      <c r="H595">
        <v>3</v>
      </c>
    </row>
    <row r="596" spans="1:8" ht="16.5" customHeight="1">
      <c r="A596" s="1">
        <v>595</v>
      </c>
      <c r="B596">
        <v>8</v>
      </c>
      <c r="C596">
        <v>24</v>
      </c>
      <c r="D596">
        <v>28</v>
      </c>
      <c r="E596">
        <v>35</v>
      </c>
      <c r="F596">
        <v>38</v>
      </c>
      <c r="G596" s="2">
        <v>40</v>
      </c>
      <c r="H596">
        <v>5</v>
      </c>
    </row>
    <row r="597" spans="1:8" ht="16.5" customHeight="1">
      <c r="A597" s="1">
        <v>596</v>
      </c>
      <c r="B597">
        <v>3</v>
      </c>
      <c r="C597">
        <v>4</v>
      </c>
      <c r="D597">
        <v>12</v>
      </c>
      <c r="E597">
        <v>14</v>
      </c>
      <c r="F597">
        <v>25</v>
      </c>
      <c r="G597" s="2">
        <v>43</v>
      </c>
      <c r="H597">
        <v>17</v>
      </c>
    </row>
    <row r="598" spans="1:8" ht="16.5" customHeight="1">
      <c r="A598" s="1">
        <v>597</v>
      </c>
      <c r="B598">
        <v>8</v>
      </c>
      <c r="C598">
        <v>10</v>
      </c>
      <c r="D598">
        <v>23</v>
      </c>
      <c r="E598">
        <v>24</v>
      </c>
      <c r="F598">
        <v>35</v>
      </c>
      <c r="G598" s="2">
        <v>43</v>
      </c>
      <c r="H598">
        <v>37</v>
      </c>
    </row>
    <row r="599" spans="1:8" ht="16.5" customHeight="1">
      <c r="A599" s="1">
        <v>598</v>
      </c>
      <c r="B599">
        <v>4</v>
      </c>
      <c r="C599">
        <v>12</v>
      </c>
      <c r="D599">
        <v>24</v>
      </c>
      <c r="E599">
        <v>33</v>
      </c>
      <c r="F599">
        <v>38</v>
      </c>
      <c r="G599" s="2">
        <v>45</v>
      </c>
      <c r="H599">
        <v>22</v>
      </c>
    </row>
    <row r="600" spans="1:8" ht="16.5" customHeight="1">
      <c r="A600" s="1">
        <v>599</v>
      </c>
      <c r="B600">
        <v>5</v>
      </c>
      <c r="C600">
        <v>12</v>
      </c>
      <c r="D600">
        <v>17</v>
      </c>
      <c r="E600">
        <v>29</v>
      </c>
      <c r="F600">
        <v>34</v>
      </c>
      <c r="G600" s="2">
        <v>35</v>
      </c>
      <c r="H600">
        <v>27</v>
      </c>
    </row>
    <row r="601" spans="1:8" ht="16.5" customHeight="1">
      <c r="A601" s="1">
        <v>600</v>
      </c>
      <c r="B601">
        <v>5</v>
      </c>
      <c r="C601">
        <v>11</v>
      </c>
      <c r="D601">
        <v>14</v>
      </c>
      <c r="E601">
        <v>27</v>
      </c>
      <c r="F601">
        <v>29</v>
      </c>
      <c r="G601" s="2">
        <v>36</v>
      </c>
      <c r="H601">
        <v>44</v>
      </c>
    </row>
    <row r="602" spans="1:8" ht="16.5" customHeight="1">
      <c r="A602" s="1">
        <v>601</v>
      </c>
      <c r="B602">
        <v>2</v>
      </c>
      <c r="C602">
        <v>16</v>
      </c>
      <c r="D602">
        <v>19</v>
      </c>
      <c r="E602">
        <v>31</v>
      </c>
      <c r="F602">
        <v>34</v>
      </c>
      <c r="G602" s="2">
        <v>35</v>
      </c>
      <c r="H602">
        <v>37</v>
      </c>
    </row>
    <row r="603" spans="1:8" ht="16.5" customHeight="1">
      <c r="A603" s="1">
        <v>602</v>
      </c>
      <c r="B603">
        <v>13</v>
      </c>
      <c r="C603">
        <v>14</v>
      </c>
      <c r="D603">
        <v>22</v>
      </c>
      <c r="E603">
        <v>27</v>
      </c>
      <c r="F603">
        <v>30</v>
      </c>
      <c r="G603" s="2">
        <v>38</v>
      </c>
      <c r="H603">
        <v>2</v>
      </c>
    </row>
    <row r="604" spans="1:8" ht="16.5" customHeight="1">
      <c r="A604" s="1">
        <v>603</v>
      </c>
      <c r="B604">
        <v>2</v>
      </c>
      <c r="C604">
        <v>19</v>
      </c>
      <c r="D604">
        <v>25</v>
      </c>
      <c r="E604">
        <v>26</v>
      </c>
      <c r="F604">
        <v>27</v>
      </c>
      <c r="G604" s="2">
        <v>43</v>
      </c>
      <c r="H604">
        <v>28</v>
      </c>
    </row>
    <row r="605" spans="1:8" ht="16.5" customHeight="1">
      <c r="A605" s="1">
        <v>604</v>
      </c>
      <c r="B605">
        <v>2</v>
      </c>
      <c r="C605">
        <v>6</v>
      </c>
      <c r="D605">
        <v>18</v>
      </c>
      <c r="E605">
        <v>21</v>
      </c>
      <c r="F605">
        <v>33</v>
      </c>
      <c r="G605" s="2">
        <v>34</v>
      </c>
      <c r="H605">
        <v>30</v>
      </c>
    </row>
    <row r="606" spans="1:8" ht="16.5" customHeight="1">
      <c r="A606" s="1">
        <v>605</v>
      </c>
      <c r="B606">
        <v>1</v>
      </c>
      <c r="C606">
        <v>2</v>
      </c>
      <c r="D606">
        <v>7</v>
      </c>
      <c r="E606">
        <v>9</v>
      </c>
      <c r="F606">
        <v>10</v>
      </c>
      <c r="G606" s="2">
        <v>38</v>
      </c>
      <c r="H606">
        <v>42</v>
      </c>
    </row>
    <row r="607" spans="1:8" ht="16.5" customHeight="1">
      <c r="A607" s="1">
        <v>606</v>
      </c>
      <c r="B607">
        <v>1</v>
      </c>
      <c r="C607">
        <v>5</v>
      </c>
      <c r="D607">
        <v>6</v>
      </c>
      <c r="E607">
        <v>14</v>
      </c>
      <c r="F607">
        <v>20</v>
      </c>
      <c r="G607" s="2">
        <v>39</v>
      </c>
      <c r="H607">
        <v>22</v>
      </c>
    </row>
    <row r="608" spans="1:8" ht="16.5" customHeight="1">
      <c r="A608" s="1">
        <v>607</v>
      </c>
      <c r="B608">
        <v>8</v>
      </c>
      <c r="C608">
        <v>14</v>
      </c>
      <c r="D608">
        <v>23</v>
      </c>
      <c r="E608">
        <v>36</v>
      </c>
      <c r="F608">
        <v>38</v>
      </c>
      <c r="G608" s="2">
        <v>39</v>
      </c>
      <c r="H608">
        <v>13</v>
      </c>
    </row>
    <row r="609" spans="1:8" ht="16.5" customHeight="1">
      <c r="A609" s="1">
        <v>608</v>
      </c>
      <c r="B609">
        <v>4</v>
      </c>
      <c r="C609">
        <v>8</v>
      </c>
      <c r="D609">
        <v>18</v>
      </c>
      <c r="E609">
        <v>19</v>
      </c>
      <c r="F609">
        <v>39</v>
      </c>
      <c r="G609" s="2">
        <v>44</v>
      </c>
      <c r="H609">
        <v>41</v>
      </c>
    </row>
    <row r="610" spans="1:8" ht="16.5" customHeight="1">
      <c r="A610" s="1">
        <v>609</v>
      </c>
      <c r="B610">
        <v>4</v>
      </c>
      <c r="C610">
        <v>8</v>
      </c>
      <c r="D610">
        <v>27</v>
      </c>
      <c r="E610">
        <v>34</v>
      </c>
      <c r="F610">
        <v>39</v>
      </c>
      <c r="G610" s="2">
        <v>40</v>
      </c>
      <c r="H610">
        <v>13</v>
      </c>
    </row>
    <row r="611" spans="1:8" ht="16.5" customHeight="1">
      <c r="A611" s="1">
        <v>610</v>
      </c>
      <c r="B611">
        <v>14</v>
      </c>
      <c r="C611">
        <v>18</v>
      </c>
      <c r="D611">
        <v>20</v>
      </c>
      <c r="E611">
        <v>23</v>
      </c>
      <c r="F611">
        <v>28</v>
      </c>
      <c r="G611" s="2">
        <v>36</v>
      </c>
      <c r="H611">
        <v>33</v>
      </c>
    </row>
    <row r="612" spans="1:8" ht="16.5" customHeight="1">
      <c r="A612" s="1">
        <v>611</v>
      </c>
      <c r="B612">
        <v>2</v>
      </c>
      <c r="C612">
        <v>22</v>
      </c>
      <c r="D612">
        <v>27</v>
      </c>
      <c r="E612">
        <v>33</v>
      </c>
      <c r="F612">
        <v>36</v>
      </c>
      <c r="G612" s="2">
        <v>37</v>
      </c>
      <c r="H612">
        <v>14</v>
      </c>
    </row>
    <row r="613" spans="1:8" ht="16.5" customHeight="1">
      <c r="A613" s="1">
        <v>612</v>
      </c>
      <c r="B613">
        <v>6</v>
      </c>
      <c r="C613">
        <v>9</v>
      </c>
      <c r="D613">
        <v>18</v>
      </c>
      <c r="E613">
        <v>19</v>
      </c>
      <c r="F613">
        <v>25</v>
      </c>
      <c r="G613" s="2">
        <v>33</v>
      </c>
      <c r="H613">
        <v>40</v>
      </c>
    </row>
    <row r="614" spans="1:8" ht="16.5" customHeight="1">
      <c r="A614" s="1">
        <v>613</v>
      </c>
      <c r="B614">
        <v>7</v>
      </c>
      <c r="C614">
        <v>8</v>
      </c>
      <c r="D614">
        <v>11</v>
      </c>
      <c r="E614">
        <v>16</v>
      </c>
      <c r="F614">
        <v>41</v>
      </c>
      <c r="G614" s="2">
        <v>44</v>
      </c>
      <c r="H614">
        <v>35</v>
      </c>
    </row>
    <row r="615" spans="1:8" ht="16.5" customHeight="1">
      <c r="A615" s="1">
        <v>614</v>
      </c>
      <c r="B615">
        <v>8</v>
      </c>
      <c r="C615">
        <v>21</v>
      </c>
      <c r="D615">
        <v>25</v>
      </c>
      <c r="E615">
        <v>39</v>
      </c>
      <c r="F615">
        <v>40</v>
      </c>
      <c r="G615" s="2">
        <v>44</v>
      </c>
      <c r="H615">
        <v>18</v>
      </c>
    </row>
    <row r="616" spans="1:8" ht="16.5" customHeight="1">
      <c r="A616" s="1">
        <v>615</v>
      </c>
      <c r="B616">
        <v>10</v>
      </c>
      <c r="C616">
        <v>17</v>
      </c>
      <c r="D616">
        <v>18</v>
      </c>
      <c r="E616">
        <v>19</v>
      </c>
      <c r="F616">
        <v>23</v>
      </c>
      <c r="G616" s="2">
        <v>27</v>
      </c>
      <c r="H616">
        <v>35</v>
      </c>
    </row>
    <row r="617" spans="1:8" ht="16.5" customHeight="1">
      <c r="A617" s="1">
        <v>616</v>
      </c>
      <c r="B617">
        <v>5</v>
      </c>
      <c r="C617">
        <v>13</v>
      </c>
      <c r="D617">
        <v>18</v>
      </c>
      <c r="E617">
        <v>23</v>
      </c>
      <c r="F617">
        <v>40</v>
      </c>
      <c r="G617" s="2">
        <v>45</v>
      </c>
      <c r="H617">
        <v>3</v>
      </c>
    </row>
    <row r="618" spans="1:8" ht="16.5" customHeight="1">
      <c r="A618" s="1">
        <v>617</v>
      </c>
      <c r="B618">
        <v>4</v>
      </c>
      <c r="C618">
        <v>5</v>
      </c>
      <c r="D618">
        <v>11</v>
      </c>
      <c r="E618">
        <v>12</v>
      </c>
      <c r="F618">
        <v>24</v>
      </c>
      <c r="G618" s="2">
        <v>27</v>
      </c>
      <c r="H618">
        <v>28</v>
      </c>
    </row>
    <row r="619" spans="1:8" ht="16.5" customHeight="1">
      <c r="A619" s="1">
        <v>618</v>
      </c>
      <c r="B619">
        <v>8</v>
      </c>
      <c r="C619">
        <v>16</v>
      </c>
      <c r="D619">
        <v>25</v>
      </c>
      <c r="E619">
        <v>30</v>
      </c>
      <c r="F619">
        <v>42</v>
      </c>
      <c r="G619" s="2">
        <v>43</v>
      </c>
      <c r="H619">
        <v>15</v>
      </c>
    </row>
    <row r="620" spans="1:8" ht="16.5" customHeight="1">
      <c r="A620" s="1">
        <v>619</v>
      </c>
      <c r="B620">
        <v>6</v>
      </c>
      <c r="C620">
        <v>8</v>
      </c>
      <c r="D620">
        <v>13</v>
      </c>
      <c r="E620">
        <v>30</v>
      </c>
      <c r="F620">
        <v>35</v>
      </c>
      <c r="G620" s="2">
        <v>40</v>
      </c>
      <c r="H620">
        <v>21</v>
      </c>
    </row>
    <row r="621" spans="1:8" ht="16.5" customHeight="1">
      <c r="A621" s="1">
        <v>620</v>
      </c>
      <c r="B621">
        <v>2</v>
      </c>
      <c r="C621">
        <v>16</v>
      </c>
      <c r="D621">
        <v>17</v>
      </c>
      <c r="E621">
        <v>32</v>
      </c>
      <c r="F621">
        <v>39</v>
      </c>
      <c r="G621" s="2">
        <v>45</v>
      </c>
      <c r="H621">
        <v>40</v>
      </c>
    </row>
    <row r="622" spans="1:8" ht="16.5" customHeight="1">
      <c r="A622" s="1">
        <v>621</v>
      </c>
      <c r="B622">
        <v>1</v>
      </c>
      <c r="C622">
        <v>2</v>
      </c>
      <c r="D622">
        <v>6</v>
      </c>
      <c r="E622">
        <v>16</v>
      </c>
      <c r="F622">
        <v>19</v>
      </c>
      <c r="G622" s="2">
        <v>42</v>
      </c>
      <c r="H622">
        <v>9</v>
      </c>
    </row>
    <row r="623" spans="1:8" ht="16.5" customHeight="1">
      <c r="A623" s="1">
        <v>622</v>
      </c>
      <c r="B623">
        <v>9</v>
      </c>
      <c r="C623">
        <v>15</v>
      </c>
      <c r="D623">
        <v>16</v>
      </c>
      <c r="E623">
        <v>21</v>
      </c>
      <c r="F623">
        <v>28</v>
      </c>
      <c r="G623" s="2">
        <v>34</v>
      </c>
      <c r="H623">
        <v>24</v>
      </c>
    </row>
    <row r="624" spans="1:8" ht="16.5" customHeight="1">
      <c r="A624" s="1">
        <v>623</v>
      </c>
      <c r="B624">
        <v>7</v>
      </c>
      <c r="C624">
        <v>13</v>
      </c>
      <c r="D624">
        <v>30</v>
      </c>
      <c r="E624">
        <v>39</v>
      </c>
      <c r="F624">
        <v>41</v>
      </c>
      <c r="G624" s="2">
        <v>45</v>
      </c>
      <c r="H624">
        <v>25</v>
      </c>
    </row>
    <row r="625" spans="1:8" ht="16.5" customHeight="1">
      <c r="A625" s="1">
        <v>624</v>
      </c>
      <c r="B625">
        <v>1</v>
      </c>
      <c r="C625">
        <v>7</v>
      </c>
      <c r="D625">
        <v>19</v>
      </c>
      <c r="E625">
        <v>26</v>
      </c>
      <c r="F625">
        <v>27</v>
      </c>
      <c r="G625" s="2">
        <v>35</v>
      </c>
      <c r="H625">
        <v>16</v>
      </c>
    </row>
    <row r="626" spans="1:8" ht="16.5" customHeight="1">
      <c r="A626" s="1">
        <v>625</v>
      </c>
      <c r="B626">
        <v>3</v>
      </c>
      <c r="C626">
        <v>6</v>
      </c>
      <c r="D626">
        <v>7</v>
      </c>
      <c r="E626">
        <v>20</v>
      </c>
      <c r="F626">
        <v>21</v>
      </c>
      <c r="G626" s="2">
        <v>39</v>
      </c>
      <c r="H626">
        <v>13</v>
      </c>
    </row>
    <row r="627" spans="1:8" ht="16.5" customHeight="1">
      <c r="A627" s="1">
        <v>626</v>
      </c>
      <c r="B627">
        <v>13</v>
      </c>
      <c r="C627">
        <v>14</v>
      </c>
      <c r="D627">
        <v>26</v>
      </c>
      <c r="E627">
        <v>33</v>
      </c>
      <c r="F627">
        <v>40</v>
      </c>
      <c r="G627" s="2">
        <v>43</v>
      </c>
      <c r="H627">
        <v>15</v>
      </c>
    </row>
    <row r="628" spans="1:8" ht="16.5" customHeight="1">
      <c r="A628" s="1">
        <v>627</v>
      </c>
      <c r="B628">
        <v>2</v>
      </c>
      <c r="C628">
        <v>9</v>
      </c>
      <c r="D628">
        <v>22</v>
      </c>
      <c r="E628">
        <v>25</v>
      </c>
      <c r="F628">
        <v>31</v>
      </c>
      <c r="G628" s="2">
        <v>45</v>
      </c>
      <c r="H628">
        <v>12</v>
      </c>
    </row>
    <row r="629" spans="1:8" ht="16.5" customHeight="1">
      <c r="A629" s="1">
        <v>628</v>
      </c>
      <c r="B629">
        <v>1</v>
      </c>
      <c r="C629">
        <v>7</v>
      </c>
      <c r="D629">
        <v>12</v>
      </c>
      <c r="E629">
        <v>15</v>
      </c>
      <c r="F629">
        <v>23</v>
      </c>
      <c r="G629" s="2">
        <v>42</v>
      </c>
      <c r="H629">
        <v>11</v>
      </c>
    </row>
    <row r="630" spans="1:8" ht="16.5" customHeight="1">
      <c r="A630" s="1">
        <v>629</v>
      </c>
      <c r="B630">
        <v>19</v>
      </c>
      <c r="C630">
        <v>28</v>
      </c>
      <c r="D630">
        <v>31</v>
      </c>
      <c r="E630">
        <v>38</v>
      </c>
      <c r="F630">
        <v>43</v>
      </c>
      <c r="G630" s="2">
        <v>44</v>
      </c>
      <c r="H630">
        <v>1</v>
      </c>
    </row>
    <row r="631" spans="1:8" ht="16.5" customHeight="1">
      <c r="A631" s="1">
        <v>630</v>
      </c>
      <c r="B631">
        <v>8</v>
      </c>
      <c r="C631">
        <v>17</v>
      </c>
      <c r="D631">
        <v>21</v>
      </c>
      <c r="E631">
        <v>24</v>
      </c>
      <c r="F631">
        <v>27</v>
      </c>
      <c r="G631" s="2">
        <v>31</v>
      </c>
      <c r="H631">
        <v>15</v>
      </c>
    </row>
    <row r="632" spans="1:8" ht="16.5" customHeight="1">
      <c r="A632" s="1">
        <v>631</v>
      </c>
      <c r="B632">
        <v>1</v>
      </c>
      <c r="C632">
        <v>2</v>
      </c>
      <c r="D632">
        <v>4</v>
      </c>
      <c r="E632">
        <v>23</v>
      </c>
      <c r="F632">
        <v>31</v>
      </c>
      <c r="G632" s="2">
        <v>34</v>
      </c>
      <c r="H632">
        <v>8</v>
      </c>
    </row>
    <row r="633" spans="1:8" ht="16.5" customHeight="1">
      <c r="A633" s="1">
        <v>632</v>
      </c>
      <c r="B633">
        <v>15</v>
      </c>
      <c r="C633">
        <v>18</v>
      </c>
      <c r="D633">
        <v>21</v>
      </c>
      <c r="E633">
        <v>32</v>
      </c>
      <c r="F633">
        <v>35</v>
      </c>
      <c r="G633" s="2">
        <v>44</v>
      </c>
      <c r="H633">
        <v>6</v>
      </c>
    </row>
    <row r="634" spans="1:8" ht="16.5" customHeight="1">
      <c r="A634" s="1">
        <v>633</v>
      </c>
      <c r="B634">
        <v>9</v>
      </c>
      <c r="C634">
        <v>12</v>
      </c>
      <c r="D634">
        <v>19</v>
      </c>
      <c r="E634">
        <v>20</v>
      </c>
      <c r="F634">
        <v>39</v>
      </c>
      <c r="G634" s="2">
        <v>41</v>
      </c>
      <c r="H634">
        <v>13</v>
      </c>
    </row>
    <row r="635" spans="1:8" ht="16.5" customHeight="1">
      <c r="A635" s="1">
        <v>634</v>
      </c>
      <c r="B635">
        <v>4</v>
      </c>
      <c r="C635">
        <v>10</v>
      </c>
      <c r="D635">
        <v>11</v>
      </c>
      <c r="E635">
        <v>12</v>
      </c>
      <c r="F635">
        <v>20</v>
      </c>
      <c r="G635" s="2">
        <v>27</v>
      </c>
      <c r="H635">
        <v>38</v>
      </c>
    </row>
    <row r="636" spans="1:8" ht="16.5" customHeight="1">
      <c r="A636" s="1">
        <v>635</v>
      </c>
      <c r="B636">
        <v>11</v>
      </c>
      <c r="C636">
        <v>13</v>
      </c>
      <c r="D636">
        <v>25</v>
      </c>
      <c r="E636">
        <v>26</v>
      </c>
      <c r="F636">
        <v>29</v>
      </c>
      <c r="G636" s="2">
        <v>33</v>
      </c>
      <c r="H636">
        <v>32</v>
      </c>
    </row>
    <row r="637" spans="1:8" ht="16.5" customHeight="1">
      <c r="A637" s="1">
        <v>636</v>
      </c>
      <c r="B637">
        <v>6</v>
      </c>
      <c r="C637">
        <v>7</v>
      </c>
      <c r="D637">
        <v>15</v>
      </c>
      <c r="E637">
        <v>16</v>
      </c>
      <c r="F637">
        <v>20</v>
      </c>
      <c r="G637" s="2">
        <v>31</v>
      </c>
      <c r="H637">
        <v>26</v>
      </c>
    </row>
    <row r="638" spans="1:8" ht="16.5" customHeight="1">
      <c r="A638" s="1">
        <v>637</v>
      </c>
      <c r="B638">
        <v>3</v>
      </c>
      <c r="C638">
        <v>16</v>
      </c>
      <c r="D638">
        <v>22</v>
      </c>
      <c r="E638">
        <v>37</v>
      </c>
      <c r="F638">
        <v>38</v>
      </c>
      <c r="G638" s="2">
        <v>44</v>
      </c>
      <c r="H638">
        <v>23</v>
      </c>
    </row>
    <row r="639" spans="1:8" ht="16.5" customHeight="1">
      <c r="A639" s="1">
        <v>638</v>
      </c>
      <c r="B639">
        <v>7</v>
      </c>
      <c r="C639">
        <v>18</v>
      </c>
      <c r="D639">
        <v>22</v>
      </c>
      <c r="E639">
        <v>24</v>
      </c>
      <c r="F639">
        <v>31</v>
      </c>
      <c r="G639" s="2">
        <v>34</v>
      </c>
      <c r="H639">
        <v>6</v>
      </c>
    </row>
    <row r="640" spans="1:8" ht="16.5" customHeight="1">
      <c r="A640" s="1">
        <v>639</v>
      </c>
      <c r="B640">
        <v>6</v>
      </c>
      <c r="C640">
        <v>15</v>
      </c>
      <c r="D640">
        <v>22</v>
      </c>
      <c r="E640">
        <v>23</v>
      </c>
      <c r="F640">
        <v>25</v>
      </c>
      <c r="G640" s="2">
        <v>32</v>
      </c>
      <c r="H640">
        <v>40</v>
      </c>
    </row>
    <row r="641" spans="1:8" ht="16.5" customHeight="1">
      <c r="A641" s="1">
        <v>640</v>
      </c>
      <c r="B641">
        <v>14</v>
      </c>
      <c r="C641">
        <v>15</v>
      </c>
      <c r="D641">
        <v>18</v>
      </c>
      <c r="E641">
        <v>21</v>
      </c>
      <c r="F641">
        <v>26</v>
      </c>
      <c r="G641" s="2">
        <v>35</v>
      </c>
      <c r="H641">
        <v>23</v>
      </c>
    </row>
    <row r="642" spans="1:8" ht="16.5" customHeight="1">
      <c r="A642" s="1">
        <v>641</v>
      </c>
      <c r="B642">
        <v>11</v>
      </c>
      <c r="C642">
        <v>18</v>
      </c>
      <c r="D642">
        <v>21</v>
      </c>
      <c r="E642">
        <v>36</v>
      </c>
      <c r="F642">
        <v>37</v>
      </c>
      <c r="G642" s="2">
        <v>43</v>
      </c>
      <c r="H642">
        <v>12</v>
      </c>
    </row>
    <row r="643" spans="1:8" ht="16.5" customHeight="1">
      <c r="A643" s="1">
        <v>642</v>
      </c>
      <c r="B643">
        <v>8</v>
      </c>
      <c r="C643">
        <v>17</v>
      </c>
      <c r="D643">
        <v>18</v>
      </c>
      <c r="E643">
        <v>24</v>
      </c>
      <c r="F643">
        <v>39</v>
      </c>
      <c r="G643" s="2">
        <v>45</v>
      </c>
      <c r="H643">
        <v>32</v>
      </c>
    </row>
    <row r="644" spans="1:8" ht="16.5" customHeight="1">
      <c r="A644" s="1">
        <v>643</v>
      </c>
      <c r="B644">
        <v>15</v>
      </c>
      <c r="C644">
        <v>24</v>
      </c>
      <c r="D644">
        <v>31</v>
      </c>
      <c r="E644">
        <v>32</v>
      </c>
      <c r="F644">
        <v>33</v>
      </c>
      <c r="G644" s="2">
        <v>40</v>
      </c>
      <c r="H644">
        <v>13</v>
      </c>
    </row>
    <row r="645" spans="1:8" ht="16.5" customHeight="1">
      <c r="A645" s="1">
        <v>644</v>
      </c>
      <c r="B645">
        <v>5</v>
      </c>
      <c r="C645">
        <v>13</v>
      </c>
      <c r="D645">
        <v>17</v>
      </c>
      <c r="E645">
        <v>23</v>
      </c>
      <c r="F645">
        <v>28</v>
      </c>
      <c r="G645" s="2">
        <v>36</v>
      </c>
      <c r="H645">
        <v>8</v>
      </c>
    </row>
    <row r="646" spans="1:8" ht="16.5" customHeight="1">
      <c r="A646" s="1">
        <v>645</v>
      </c>
      <c r="B646">
        <v>1</v>
      </c>
      <c r="C646">
        <v>4</v>
      </c>
      <c r="D646">
        <v>16</v>
      </c>
      <c r="E646">
        <v>26</v>
      </c>
      <c r="F646">
        <v>40</v>
      </c>
      <c r="G646" s="2">
        <v>41</v>
      </c>
      <c r="H646">
        <v>31</v>
      </c>
    </row>
    <row r="647" spans="1:8" ht="16.5" customHeight="1">
      <c r="A647" s="1">
        <v>646</v>
      </c>
      <c r="B647">
        <v>2</v>
      </c>
      <c r="C647">
        <v>9</v>
      </c>
      <c r="D647">
        <v>24</v>
      </c>
      <c r="E647">
        <v>41</v>
      </c>
      <c r="F647">
        <v>43</v>
      </c>
      <c r="G647" s="2">
        <v>45</v>
      </c>
      <c r="H647">
        <v>30</v>
      </c>
    </row>
    <row r="648" spans="1:8" ht="16.5" customHeight="1">
      <c r="A648" s="1">
        <v>647</v>
      </c>
      <c r="B648">
        <v>5</v>
      </c>
      <c r="C648">
        <v>16</v>
      </c>
      <c r="D648">
        <v>21</v>
      </c>
      <c r="E648">
        <v>23</v>
      </c>
      <c r="F648">
        <v>24</v>
      </c>
      <c r="G648" s="2">
        <v>30</v>
      </c>
      <c r="H648">
        <v>29</v>
      </c>
    </row>
    <row r="649" spans="1:8" ht="16.5" customHeight="1">
      <c r="A649" s="1">
        <v>648</v>
      </c>
      <c r="B649">
        <v>13</v>
      </c>
      <c r="C649">
        <v>19</v>
      </c>
      <c r="D649">
        <v>28</v>
      </c>
      <c r="E649">
        <v>37</v>
      </c>
      <c r="F649">
        <v>38</v>
      </c>
      <c r="G649" s="2">
        <v>43</v>
      </c>
      <c r="H649">
        <v>4</v>
      </c>
    </row>
    <row r="650" spans="1:8" ht="16.5" customHeight="1">
      <c r="A650" s="1">
        <v>649</v>
      </c>
      <c r="B650">
        <v>3</v>
      </c>
      <c r="C650">
        <v>21</v>
      </c>
      <c r="D650">
        <v>22</v>
      </c>
      <c r="E650">
        <v>33</v>
      </c>
      <c r="F650">
        <v>41</v>
      </c>
      <c r="G650" s="2">
        <v>42</v>
      </c>
      <c r="H650">
        <v>20</v>
      </c>
    </row>
    <row r="651" spans="1:8" ht="16.5" customHeight="1">
      <c r="A651" s="1">
        <v>650</v>
      </c>
      <c r="B651">
        <v>3</v>
      </c>
      <c r="C651">
        <v>4</v>
      </c>
      <c r="D651">
        <v>7</v>
      </c>
      <c r="E651">
        <v>11</v>
      </c>
      <c r="F651">
        <v>31</v>
      </c>
      <c r="G651" s="2">
        <v>41</v>
      </c>
      <c r="H651">
        <v>35</v>
      </c>
    </row>
    <row r="652" spans="1:8" ht="16.5" customHeight="1">
      <c r="A652" s="1">
        <v>651</v>
      </c>
      <c r="B652">
        <v>11</v>
      </c>
      <c r="C652">
        <v>12</v>
      </c>
      <c r="D652">
        <v>16</v>
      </c>
      <c r="E652">
        <v>26</v>
      </c>
      <c r="F652">
        <v>29</v>
      </c>
      <c r="G652" s="2">
        <v>44</v>
      </c>
      <c r="H652">
        <v>18</v>
      </c>
    </row>
    <row r="653" spans="1:8" ht="16.5" customHeight="1">
      <c r="A653" s="1">
        <v>652</v>
      </c>
      <c r="B653">
        <v>3</v>
      </c>
      <c r="C653">
        <v>13</v>
      </c>
      <c r="D653">
        <v>15</v>
      </c>
      <c r="E653">
        <v>40</v>
      </c>
      <c r="F653">
        <v>41</v>
      </c>
      <c r="G653" s="2">
        <v>44</v>
      </c>
      <c r="H653">
        <v>20</v>
      </c>
    </row>
    <row r="654" spans="1:8" ht="16.5" customHeight="1">
      <c r="A654" s="1">
        <v>653</v>
      </c>
      <c r="B654">
        <v>5</v>
      </c>
      <c r="C654">
        <v>6</v>
      </c>
      <c r="D654">
        <v>26</v>
      </c>
      <c r="E654">
        <v>27</v>
      </c>
      <c r="F654">
        <v>38</v>
      </c>
      <c r="G654" s="2">
        <v>39</v>
      </c>
      <c r="H654">
        <v>1</v>
      </c>
    </row>
    <row r="655" spans="1:8" ht="16.5" customHeight="1">
      <c r="A655" s="1">
        <v>654</v>
      </c>
      <c r="B655">
        <v>16</v>
      </c>
      <c r="C655">
        <v>21</v>
      </c>
      <c r="D655">
        <v>26</v>
      </c>
      <c r="E655">
        <v>31</v>
      </c>
      <c r="F655">
        <v>36</v>
      </c>
      <c r="G655" s="2">
        <v>43</v>
      </c>
      <c r="H655">
        <v>6</v>
      </c>
    </row>
    <row r="656" spans="1:8" ht="16.5" customHeight="1">
      <c r="A656" s="1">
        <v>655</v>
      </c>
      <c r="B656">
        <v>7</v>
      </c>
      <c r="C656">
        <v>37</v>
      </c>
      <c r="D656">
        <v>38</v>
      </c>
      <c r="E656">
        <v>39</v>
      </c>
      <c r="F656">
        <v>40</v>
      </c>
      <c r="G656" s="2">
        <v>44</v>
      </c>
      <c r="H656">
        <v>18</v>
      </c>
    </row>
    <row r="657" spans="1:8" ht="16.5" customHeight="1">
      <c r="A657" s="1">
        <v>656</v>
      </c>
      <c r="B657">
        <v>3</v>
      </c>
      <c r="C657">
        <v>7</v>
      </c>
      <c r="D657">
        <v>14</v>
      </c>
      <c r="E657">
        <v>16</v>
      </c>
      <c r="F657">
        <v>31</v>
      </c>
      <c r="G657" s="2">
        <v>40</v>
      </c>
      <c r="H657">
        <v>39</v>
      </c>
    </row>
    <row r="658" spans="1:8" ht="16.5" customHeight="1">
      <c r="A658" s="1">
        <v>657</v>
      </c>
      <c r="B658">
        <v>10</v>
      </c>
      <c r="C658">
        <v>14</v>
      </c>
      <c r="D658">
        <v>19</v>
      </c>
      <c r="E658">
        <v>39</v>
      </c>
      <c r="F658">
        <v>40</v>
      </c>
      <c r="G658" s="2">
        <v>43</v>
      </c>
      <c r="H658">
        <v>23</v>
      </c>
    </row>
    <row r="659" spans="1:8" ht="16.5" customHeight="1">
      <c r="A659" s="1">
        <v>658</v>
      </c>
      <c r="B659">
        <v>8</v>
      </c>
      <c r="C659">
        <v>19</v>
      </c>
      <c r="D659">
        <v>25</v>
      </c>
      <c r="E659">
        <v>28</v>
      </c>
      <c r="F659">
        <v>32</v>
      </c>
      <c r="G659" s="2">
        <v>36</v>
      </c>
      <c r="H659">
        <v>37</v>
      </c>
    </row>
    <row r="660" spans="1:8" ht="16.5" customHeight="1">
      <c r="A660" s="1">
        <v>659</v>
      </c>
      <c r="B660">
        <v>7</v>
      </c>
      <c r="C660">
        <v>18</v>
      </c>
      <c r="D660">
        <v>19</v>
      </c>
      <c r="E660">
        <v>27</v>
      </c>
      <c r="F660">
        <v>29</v>
      </c>
      <c r="G660" s="2">
        <v>42</v>
      </c>
      <c r="H660">
        <v>45</v>
      </c>
    </row>
    <row r="661" spans="1:8" ht="16.5" customHeight="1">
      <c r="A661" s="1">
        <v>660</v>
      </c>
      <c r="B661">
        <v>4</v>
      </c>
      <c r="C661">
        <v>9</v>
      </c>
      <c r="D661">
        <v>23</v>
      </c>
      <c r="E661">
        <v>33</v>
      </c>
      <c r="F661">
        <v>39</v>
      </c>
      <c r="G661" s="2">
        <v>44</v>
      </c>
      <c r="H661">
        <v>14</v>
      </c>
    </row>
    <row r="662" spans="1:8" ht="16.5" customHeight="1">
      <c r="A662" s="1">
        <v>661</v>
      </c>
      <c r="B662">
        <v>2</v>
      </c>
      <c r="C662">
        <v>3</v>
      </c>
      <c r="D662">
        <v>12</v>
      </c>
      <c r="E662">
        <v>20</v>
      </c>
      <c r="F662">
        <v>27</v>
      </c>
      <c r="G662" s="2">
        <v>38</v>
      </c>
      <c r="H662">
        <v>40</v>
      </c>
    </row>
    <row r="663" spans="1:8" ht="16.5" customHeight="1">
      <c r="A663" s="1">
        <v>662</v>
      </c>
      <c r="B663">
        <v>5</v>
      </c>
      <c r="C663">
        <v>6</v>
      </c>
      <c r="D663">
        <v>9</v>
      </c>
      <c r="E663">
        <v>11</v>
      </c>
      <c r="F663">
        <v>15</v>
      </c>
      <c r="G663" s="2">
        <v>37</v>
      </c>
      <c r="H663">
        <v>26</v>
      </c>
    </row>
    <row r="664" spans="1:8" ht="16.5" customHeight="1">
      <c r="A664" s="1">
        <v>663</v>
      </c>
      <c r="B664">
        <v>3</v>
      </c>
      <c r="C664">
        <v>5</v>
      </c>
      <c r="D664">
        <v>8</v>
      </c>
      <c r="E664">
        <v>19</v>
      </c>
      <c r="F664">
        <v>38</v>
      </c>
      <c r="G664" s="2">
        <v>42</v>
      </c>
      <c r="H664">
        <v>20</v>
      </c>
    </row>
    <row r="665" spans="1:8" ht="16.5" customHeight="1">
      <c r="A665" s="1">
        <v>664</v>
      </c>
      <c r="B665">
        <v>10</v>
      </c>
      <c r="C665">
        <v>20</v>
      </c>
      <c r="D665">
        <v>33</v>
      </c>
      <c r="E665">
        <v>36</v>
      </c>
      <c r="F665">
        <v>41</v>
      </c>
      <c r="G665" s="2">
        <v>44</v>
      </c>
      <c r="H665">
        <v>5</v>
      </c>
    </row>
    <row r="666" spans="1:8" ht="16.5" customHeight="1">
      <c r="A666" s="1">
        <v>665</v>
      </c>
      <c r="B666">
        <v>5</v>
      </c>
      <c r="C666">
        <v>6</v>
      </c>
      <c r="D666">
        <v>11</v>
      </c>
      <c r="E666">
        <v>17</v>
      </c>
      <c r="F666">
        <v>38</v>
      </c>
      <c r="G666" s="2">
        <v>44</v>
      </c>
      <c r="H666">
        <v>13</v>
      </c>
    </row>
    <row r="667" spans="1:8" ht="16.5" customHeight="1">
      <c r="A667" s="1">
        <v>666</v>
      </c>
      <c r="B667">
        <v>2</v>
      </c>
      <c r="C667">
        <v>4</v>
      </c>
      <c r="D667">
        <v>6</v>
      </c>
      <c r="E667">
        <v>11</v>
      </c>
      <c r="F667">
        <v>17</v>
      </c>
      <c r="G667" s="2">
        <v>28</v>
      </c>
      <c r="H667">
        <v>16</v>
      </c>
    </row>
    <row r="668" spans="1:8" ht="16.5" customHeight="1">
      <c r="A668" s="1">
        <v>667</v>
      </c>
      <c r="B668">
        <v>15</v>
      </c>
      <c r="C668">
        <v>17</v>
      </c>
      <c r="D668">
        <v>25</v>
      </c>
      <c r="E668">
        <v>37</v>
      </c>
      <c r="F668">
        <v>42</v>
      </c>
      <c r="G668" s="2">
        <v>43</v>
      </c>
      <c r="H668">
        <v>13</v>
      </c>
    </row>
    <row r="669" spans="1:8" ht="16.5" customHeight="1">
      <c r="A669" s="1">
        <v>668</v>
      </c>
      <c r="B669">
        <v>12</v>
      </c>
      <c r="C669">
        <v>14</v>
      </c>
      <c r="D669">
        <v>15</v>
      </c>
      <c r="E669">
        <v>24</v>
      </c>
      <c r="F669">
        <v>27</v>
      </c>
      <c r="G669" s="2">
        <v>32</v>
      </c>
      <c r="H669">
        <v>3</v>
      </c>
    </row>
    <row r="670" spans="1:8" ht="16.5" customHeight="1">
      <c r="A670" s="1">
        <v>669</v>
      </c>
      <c r="B670">
        <v>7</v>
      </c>
      <c r="C670">
        <v>8</v>
      </c>
      <c r="D670">
        <v>20</v>
      </c>
      <c r="E670">
        <v>29</v>
      </c>
      <c r="F670">
        <v>33</v>
      </c>
      <c r="G670" s="2">
        <v>38</v>
      </c>
      <c r="H670">
        <v>9</v>
      </c>
    </row>
    <row r="671" spans="1:8" ht="16.5" customHeight="1">
      <c r="A671" s="1">
        <v>670</v>
      </c>
      <c r="B671">
        <v>11</v>
      </c>
      <c r="C671">
        <v>18</v>
      </c>
      <c r="D671">
        <v>26</v>
      </c>
      <c r="E671">
        <v>27</v>
      </c>
      <c r="F671">
        <v>40</v>
      </c>
      <c r="G671" s="2">
        <v>41</v>
      </c>
      <c r="H671">
        <v>25</v>
      </c>
    </row>
    <row r="672" spans="1:8" ht="16.5" customHeight="1">
      <c r="A672" s="1">
        <v>671</v>
      </c>
      <c r="B672">
        <v>7</v>
      </c>
      <c r="C672">
        <v>9</v>
      </c>
      <c r="D672">
        <v>10</v>
      </c>
      <c r="E672">
        <v>13</v>
      </c>
      <c r="F672">
        <v>31</v>
      </c>
      <c r="G672" s="2">
        <v>35</v>
      </c>
      <c r="H672">
        <v>24</v>
      </c>
    </row>
    <row r="673" spans="1:8" ht="16.5" customHeight="1">
      <c r="A673" s="1">
        <v>672</v>
      </c>
      <c r="B673">
        <v>8</v>
      </c>
      <c r="C673">
        <v>21</v>
      </c>
      <c r="D673">
        <v>28</v>
      </c>
      <c r="E673">
        <v>31</v>
      </c>
      <c r="F673">
        <v>36</v>
      </c>
      <c r="G673" s="2">
        <v>45</v>
      </c>
      <c r="H673">
        <v>43</v>
      </c>
    </row>
    <row r="674" spans="1:8" ht="16.5" customHeight="1">
      <c r="A674" s="1">
        <v>673</v>
      </c>
      <c r="B674">
        <v>7</v>
      </c>
      <c r="C674">
        <v>10</v>
      </c>
      <c r="D674">
        <v>17</v>
      </c>
      <c r="E674">
        <v>29</v>
      </c>
      <c r="F674">
        <v>33</v>
      </c>
      <c r="G674" s="2">
        <v>44</v>
      </c>
      <c r="H674">
        <v>5</v>
      </c>
    </row>
    <row r="675" spans="1:8" ht="16.5" customHeight="1">
      <c r="A675" s="1">
        <v>674</v>
      </c>
      <c r="B675">
        <v>9</v>
      </c>
      <c r="C675">
        <v>10</v>
      </c>
      <c r="D675">
        <v>14</v>
      </c>
      <c r="E675">
        <v>25</v>
      </c>
      <c r="F675">
        <v>27</v>
      </c>
      <c r="G675" s="2">
        <v>31</v>
      </c>
      <c r="H675">
        <v>11</v>
      </c>
    </row>
    <row r="676" spans="1:8" ht="16.5" customHeight="1">
      <c r="A676" s="1">
        <v>675</v>
      </c>
      <c r="B676">
        <v>1</v>
      </c>
      <c r="C676">
        <v>8</v>
      </c>
      <c r="D676">
        <v>11</v>
      </c>
      <c r="E676">
        <v>15</v>
      </c>
      <c r="F676">
        <v>18</v>
      </c>
      <c r="G676" s="2">
        <v>45</v>
      </c>
      <c r="H676">
        <v>7</v>
      </c>
    </row>
    <row r="677" spans="1:8" ht="16.5" customHeight="1">
      <c r="A677" s="1">
        <v>676</v>
      </c>
      <c r="B677">
        <v>1</v>
      </c>
      <c r="C677">
        <v>8</v>
      </c>
      <c r="D677">
        <v>17</v>
      </c>
      <c r="E677">
        <v>34</v>
      </c>
      <c r="F677">
        <v>39</v>
      </c>
      <c r="G677" s="2">
        <v>45</v>
      </c>
      <c r="H677">
        <v>27</v>
      </c>
    </row>
    <row r="678" spans="1:8" ht="16.5" customHeight="1">
      <c r="A678" s="1">
        <v>677</v>
      </c>
      <c r="B678">
        <v>12</v>
      </c>
      <c r="C678">
        <v>15</v>
      </c>
      <c r="D678">
        <v>24</v>
      </c>
      <c r="E678">
        <v>36</v>
      </c>
      <c r="F678">
        <v>41</v>
      </c>
      <c r="G678" s="2">
        <v>44</v>
      </c>
      <c r="H678">
        <v>42</v>
      </c>
    </row>
    <row r="679" spans="1:8" ht="16.5" customHeight="1">
      <c r="A679" s="1">
        <v>678</v>
      </c>
      <c r="B679">
        <v>4</v>
      </c>
      <c r="C679">
        <v>5</v>
      </c>
      <c r="D679">
        <v>6</v>
      </c>
      <c r="E679">
        <v>12</v>
      </c>
      <c r="F679">
        <v>25</v>
      </c>
      <c r="G679" s="2">
        <v>37</v>
      </c>
      <c r="H679">
        <v>45</v>
      </c>
    </row>
    <row r="680" spans="1:8" ht="16.5" customHeight="1">
      <c r="A680" s="1">
        <v>679</v>
      </c>
      <c r="B680">
        <v>3</v>
      </c>
      <c r="C680">
        <v>5</v>
      </c>
      <c r="D680">
        <v>7</v>
      </c>
      <c r="E680">
        <v>14</v>
      </c>
      <c r="F680">
        <v>26</v>
      </c>
      <c r="G680" s="2">
        <v>34</v>
      </c>
      <c r="H680">
        <v>35</v>
      </c>
    </row>
    <row r="681" spans="1:8" ht="16.5" customHeight="1">
      <c r="A681" s="1">
        <v>680</v>
      </c>
      <c r="B681">
        <v>4</v>
      </c>
      <c r="C681">
        <v>10</v>
      </c>
      <c r="D681">
        <v>19</v>
      </c>
      <c r="E681">
        <v>29</v>
      </c>
      <c r="F681">
        <v>32</v>
      </c>
      <c r="G681" s="2">
        <v>42</v>
      </c>
      <c r="H681">
        <v>30</v>
      </c>
    </row>
    <row r="682" spans="1:8" ht="16.5" customHeight="1">
      <c r="A682" s="1">
        <v>681</v>
      </c>
      <c r="B682">
        <v>21</v>
      </c>
      <c r="C682">
        <v>24</v>
      </c>
      <c r="D682">
        <v>27</v>
      </c>
      <c r="E682">
        <v>29</v>
      </c>
      <c r="F682">
        <v>43</v>
      </c>
      <c r="G682" s="2">
        <v>44</v>
      </c>
      <c r="H682">
        <v>7</v>
      </c>
    </row>
    <row r="683" spans="1:8" ht="16.5" customHeight="1">
      <c r="A683" s="1">
        <v>682</v>
      </c>
      <c r="B683">
        <v>17</v>
      </c>
      <c r="C683">
        <v>23</v>
      </c>
      <c r="D683">
        <v>27</v>
      </c>
      <c r="E683">
        <v>35</v>
      </c>
      <c r="F683">
        <v>38</v>
      </c>
      <c r="G683" s="2">
        <v>43</v>
      </c>
      <c r="H683">
        <v>2</v>
      </c>
    </row>
    <row r="684" spans="1:8" ht="16.5" customHeight="1">
      <c r="A684" s="1">
        <v>683</v>
      </c>
      <c r="B684">
        <v>6</v>
      </c>
      <c r="C684">
        <v>13</v>
      </c>
      <c r="D684">
        <v>20</v>
      </c>
      <c r="E684">
        <v>27</v>
      </c>
      <c r="F684">
        <v>28</v>
      </c>
      <c r="G684" s="2">
        <v>40</v>
      </c>
      <c r="H684">
        <v>15</v>
      </c>
    </row>
    <row r="685" spans="1:8" ht="16.5" customHeight="1">
      <c r="A685" s="1">
        <v>684</v>
      </c>
      <c r="B685">
        <v>1</v>
      </c>
      <c r="C685">
        <v>11</v>
      </c>
      <c r="D685">
        <v>15</v>
      </c>
      <c r="E685">
        <v>17</v>
      </c>
      <c r="F685">
        <v>25</v>
      </c>
      <c r="G685" s="2">
        <v>39</v>
      </c>
      <c r="H685">
        <v>40</v>
      </c>
    </row>
    <row r="686" spans="1:8" ht="16.5" customHeight="1">
      <c r="A686" s="1">
        <v>685</v>
      </c>
      <c r="B686">
        <v>6</v>
      </c>
      <c r="C686">
        <v>7</v>
      </c>
      <c r="D686">
        <v>12</v>
      </c>
      <c r="E686">
        <v>28</v>
      </c>
      <c r="F686">
        <v>38</v>
      </c>
      <c r="G686" s="2">
        <v>40</v>
      </c>
      <c r="H686">
        <v>18</v>
      </c>
    </row>
    <row r="687" spans="1:8" ht="16.5" customHeight="1">
      <c r="A687" s="1">
        <v>686</v>
      </c>
      <c r="B687">
        <v>7</v>
      </c>
      <c r="C687">
        <v>12</v>
      </c>
      <c r="D687">
        <v>15</v>
      </c>
      <c r="E687">
        <v>24</v>
      </c>
      <c r="F687">
        <v>25</v>
      </c>
      <c r="G687" s="2">
        <v>43</v>
      </c>
      <c r="H687">
        <v>13</v>
      </c>
    </row>
    <row r="688" spans="1:8" ht="16.5" customHeight="1">
      <c r="A688" s="1">
        <v>687</v>
      </c>
      <c r="B688">
        <v>1</v>
      </c>
      <c r="C688">
        <v>8</v>
      </c>
      <c r="D688">
        <v>10</v>
      </c>
      <c r="E688">
        <v>13</v>
      </c>
      <c r="F688">
        <v>28</v>
      </c>
      <c r="G688" s="2">
        <v>42</v>
      </c>
      <c r="H688">
        <v>45</v>
      </c>
    </row>
    <row r="689" spans="1:8" ht="16.5" customHeight="1">
      <c r="A689" s="1">
        <v>688</v>
      </c>
      <c r="B689">
        <v>5</v>
      </c>
      <c r="C689">
        <v>15</v>
      </c>
      <c r="D689">
        <v>22</v>
      </c>
      <c r="E689">
        <v>23</v>
      </c>
      <c r="F689">
        <v>34</v>
      </c>
      <c r="G689" s="2">
        <v>35</v>
      </c>
      <c r="H689">
        <v>2</v>
      </c>
    </row>
    <row r="690" spans="1:8" ht="16.5" customHeight="1">
      <c r="A690" s="1">
        <v>689</v>
      </c>
      <c r="B690">
        <v>7</v>
      </c>
      <c r="C690">
        <v>17</v>
      </c>
      <c r="D690">
        <v>19</v>
      </c>
      <c r="E690">
        <v>30</v>
      </c>
      <c r="F690">
        <v>36</v>
      </c>
      <c r="G690" s="2">
        <v>38</v>
      </c>
      <c r="H690">
        <v>34</v>
      </c>
    </row>
    <row r="691" spans="1:8" ht="16.5" customHeight="1">
      <c r="A691" s="1">
        <v>690</v>
      </c>
      <c r="B691">
        <v>24</v>
      </c>
      <c r="C691">
        <v>25</v>
      </c>
      <c r="D691">
        <v>33</v>
      </c>
      <c r="E691">
        <v>34</v>
      </c>
      <c r="F691">
        <v>38</v>
      </c>
      <c r="G691" s="2">
        <v>39</v>
      </c>
      <c r="H691">
        <v>43</v>
      </c>
    </row>
    <row r="692" spans="1:8" ht="16.5" customHeight="1">
      <c r="A692" s="1">
        <v>691</v>
      </c>
      <c r="B692">
        <v>15</v>
      </c>
      <c r="C692">
        <v>27</v>
      </c>
      <c r="D692">
        <v>33</v>
      </c>
      <c r="E692">
        <v>35</v>
      </c>
      <c r="F692">
        <v>43</v>
      </c>
      <c r="G692" s="2">
        <v>45</v>
      </c>
      <c r="H692">
        <v>16</v>
      </c>
    </row>
    <row r="693" spans="1:8" ht="16.5" customHeight="1">
      <c r="A693" s="1">
        <v>692</v>
      </c>
      <c r="B693">
        <v>3</v>
      </c>
      <c r="C693">
        <v>11</v>
      </c>
      <c r="D693">
        <v>14</v>
      </c>
      <c r="E693">
        <v>15</v>
      </c>
      <c r="F693">
        <v>32</v>
      </c>
      <c r="G693" s="2">
        <v>36</v>
      </c>
      <c r="H693">
        <v>44</v>
      </c>
    </row>
    <row r="694" spans="1:8" ht="16.5" customHeight="1">
      <c r="A694" s="1">
        <v>693</v>
      </c>
      <c r="B694">
        <v>1</v>
      </c>
      <c r="C694">
        <v>6</v>
      </c>
      <c r="D694">
        <v>11</v>
      </c>
      <c r="E694">
        <v>28</v>
      </c>
      <c r="F694">
        <v>34</v>
      </c>
      <c r="G694" s="2">
        <v>42</v>
      </c>
      <c r="H694">
        <v>30</v>
      </c>
    </row>
    <row r="695" spans="1:8" ht="16.5" customHeight="1">
      <c r="A695" s="1">
        <v>694</v>
      </c>
      <c r="B695">
        <v>7</v>
      </c>
      <c r="C695">
        <v>15</v>
      </c>
      <c r="D695">
        <v>20</v>
      </c>
      <c r="E695">
        <v>25</v>
      </c>
      <c r="F695">
        <v>33</v>
      </c>
      <c r="G695" s="2">
        <v>43</v>
      </c>
      <c r="H695">
        <v>12</v>
      </c>
    </row>
    <row r="696" spans="1:8" ht="16.5" customHeight="1">
      <c r="A696" s="1">
        <v>695</v>
      </c>
      <c r="B696">
        <v>4</v>
      </c>
      <c r="C696">
        <v>18</v>
      </c>
      <c r="D696">
        <v>26</v>
      </c>
      <c r="E696">
        <v>33</v>
      </c>
      <c r="F696">
        <v>34</v>
      </c>
      <c r="G696" s="2">
        <v>38</v>
      </c>
      <c r="H696">
        <v>14</v>
      </c>
    </row>
    <row r="697" spans="1:8" ht="16.5" customHeight="1">
      <c r="A697" s="1">
        <v>696</v>
      </c>
      <c r="B697">
        <v>1</v>
      </c>
      <c r="C697">
        <v>7</v>
      </c>
      <c r="D697">
        <v>16</v>
      </c>
      <c r="E697">
        <v>18</v>
      </c>
      <c r="F697">
        <v>34</v>
      </c>
      <c r="G697" s="2">
        <v>38</v>
      </c>
      <c r="H697">
        <v>21</v>
      </c>
    </row>
    <row r="698" spans="1:8" ht="16.5" customHeight="1">
      <c r="A698" s="1">
        <v>697</v>
      </c>
      <c r="B698">
        <v>2</v>
      </c>
      <c r="C698">
        <v>5</v>
      </c>
      <c r="D698">
        <v>8</v>
      </c>
      <c r="E698">
        <v>11</v>
      </c>
      <c r="F698">
        <v>33</v>
      </c>
      <c r="G698" s="2">
        <v>39</v>
      </c>
      <c r="H698">
        <v>31</v>
      </c>
    </row>
    <row r="699" spans="1:8" ht="16.5" customHeight="1">
      <c r="A699" s="1">
        <v>698</v>
      </c>
      <c r="B699">
        <v>3</v>
      </c>
      <c r="C699">
        <v>11</v>
      </c>
      <c r="D699">
        <v>13</v>
      </c>
      <c r="E699">
        <v>21</v>
      </c>
      <c r="F699">
        <v>33</v>
      </c>
      <c r="G699" s="2">
        <v>37</v>
      </c>
      <c r="H699">
        <v>18</v>
      </c>
    </row>
    <row r="700" spans="1:8" ht="16.5" customHeight="1">
      <c r="A700" s="1">
        <v>699</v>
      </c>
      <c r="B700">
        <v>4</v>
      </c>
      <c r="C700">
        <v>5</v>
      </c>
      <c r="D700">
        <v>8</v>
      </c>
      <c r="E700">
        <v>16</v>
      </c>
      <c r="F700">
        <v>21</v>
      </c>
      <c r="G700" s="2">
        <v>29</v>
      </c>
      <c r="H700">
        <v>3</v>
      </c>
    </row>
    <row r="701" spans="1:8" ht="16.5" customHeight="1">
      <c r="A701" s="1">
        <v>700</v>
      </c>
      <c r="B701">
        <v>11</v>
      </c>
      <c r="C701">
        <v>23</v>
      </c>
      <c r="D701">
        <v>28</v>
      </c>
      <c r="E701">
        <v>29</v>
      </c>
      <c r="F701">
        <v>30</v>
      </c>
      <c r="G701" s="2">
        <v>44</v>
      </c>
      <c r="H701">
        <v>13</v>
      </c>
    </row>
    <row r="702" spans="1:8" ht="16.5" customHeight="1">
      <c r="A702" s="1">
        <v>701</v>
      </c>
      <c r="B702">
        <v>3</v>
      </c>
      <c r="C702">
        <v>10</v>
      </c>
      <c r="D702">
        <v>14</v>
      </c>
      <c r="E702">
        <v>16</v>
      </c>
      <c r="F702">
        <v>36</v>
      </c>
      <c r="G702" s="2">
        <v>38</v>
      </c>
      <c r="H702">
        <v>35</v>
      </c>
    </row>
    <row r="703" spans="1:8" ht="16.5" customHeight="1">
      <c r="A703" s="1">
        <v>702</v>
      </c>
      <c r="B703">
        <v>3</v>
      </c>
      <c r="C703">
        <v>13</v>
      </c>
      <c r="D703">
        <v>16</v>
      </c>
      <c r="E703">
        <v>24</v>
      </c>
      <c r="F703">
        <v>26</v>
      </c>
      <c r="G703" s="2">
        <v>29</v>
      </c>
      <c r="H703">
        <v>9</v>
      </c>
    </row>
    <row r="704" spans="1:8" ht="16.5" customHeight="1">
      <c r="A704" s="1">
        <v>703</v>
      </c>
      <c r="B704">
        <v>10</v>
      </c>
      <c r="C704">
        <v>28</v>
      </c>
      <c r="D704">
        <v>31</v>
      </c>
      <c r="E704">
        <v>33</v>
      </c>
      <c r="F704">
        <v>41</v>
      </c>
      <c r="G704" s="2">
        <v>44</v>
      </c>
      <c r="H704">
        <v>21</v>
      </c>
    </row>
    <row r="705" spans="1:8" ht="16.5" customHeight="1">
      <c r="A705" s="1">
        <v>704</v>
      </c>
      <c r="B705">
        <v>1</v>
      </c>
      <c r="C705">
        <v>4</v>
      </c>
      <c r="D705">
        <v>8</v>
      </c>
      <c r="E705">
        <v>23</v>
      </c>
      <c r="F705">
        <v>33</v>
      </c>
      <c r="G705" s="2">
        <v>42</v>
      </c>
      <c r="H705">
        <v>45</v>
      </c>
    </row>
    <row r="706" spans="1:8" ht="16.5" customHeight="1">
      <c r="A706" s="1">
        <v>705</v>
      </c>
      <c r="B706">
        <v>1</v>
      </c>
      <c r="C706">
        <v>6</v>
      </c>
      <c r="D706">
        <v>17</v>
      </c>
      <c r="E706">
        <v>22</v>
      </c>
      <c r="F706">
        <v>28</v>
      </c>
      <c r="G706" s="2">
        <v>45</v>
      </c>
      <c r="H706">
        <v>23</v>
      </c>
    </row>
    <row r="707" spans="1:8" ht="16.5" customHeight="1">
      <c r="A707" s="1">
        <v>706</v>
      </c>
      <c r="B707">
        <v>3</v>
      </c>
      <c r="C707">
        <v>4</v>
      </c>
      <c r="D707">
        <v>6</v>
      </c>
      <c r="E707">
        <v>10</v>
      </c>
      <c r="F707">
        <v>28</v>
      </c>
      <c r="G707" s="2">
        <v>30</v>
      </c>
      <c r="H707">
        <v>37</v>
      </c>
    </row>
    <row r="708" spans="1:8" ht="16.5" customHeight="1">
      <c r="A708" s="1">
        <v>707</v>
      </c>
      <c r="B708">
        <v>2</v>
      </c>
      <c r="C708">
        <v>12</v>
      </c>
      <c r="D708">
        <v>19</v>
      </c>
      <c r="E708">
        <v>24</v>
      </c>
      <c r="F708">
        <v>39</v>
      </c>
      <c r="G708" s="2">
        <v>44</v>
      </c>
      <c r="H708">
        <v>35</v>
      </c>
    </row>
    <row r="709" spans="1:8" ht="16.5" customHeight="1">
      <c r="A709" s="1">
        <v>708</v>
      </c>
      <c r="B709">
        <v>2</v>
      </c>
      <c r="C709">
        <v>10</v>
      </c>
      <c r="D709">
        <v>16</v>
      </c>
      <c r="E709">
        <v>19</v>
      </c>
      <c r="F709">
        <v>34</v>
      </c>
      <c r="G709" s="2">
        <v>45</v>
      </c>
      <c r="H709">
        <v>1</v>
      </c>
    </row>
    <row r="710" spans="1:8" ht="16.5" customHeight="1">
      <c r="A710" s="1">
        <v>709</v>
      </c>
      <c r="B710">
        <v>10</v>
      </c>
      <c r="C710">
        <v>18</v>
      </c>
      <c r="D710">
        <v>30</v>
      </c>
      <c r="E710">
        <v>36</v>
      </c>
      <c r="F710">
        <v>39</v>
      </c>
      <c r="G710" s="2">
        <v>44</v>
      </c>
      <c r="H710">
        <v>32</v>
      </c>
    </row>
    <row r="711" spans="1:8" ht="16.5" customHeight="1">
      <c r="A711" s="1">
        <v>710</v>
      </c>
      <c r="B711">
        <v>3</v>
      </c>
      <c r="C711">
        <v>4</v>
      </c>
      <c r="D711">
        <v>9</v>
      </c>
      <c r="E711">
        <v>24</v>
      </c>
      <c r="F711">
        <v>25</v>
      </c>
      <c r="G711" s="2">
        <v>33</v>
      </c>
      <c r="H711">
        <v>10</v>
      </c>
    </row>
    <row r="712" spans="1:8" ht="16.5" customHeight="1">
      <c r="A712" s="1">
        <v>711</v>
      </c>
      <c r="B712">
        <v>11</v>
      </c>
      <c r="C712">
        <v>15</v>
      </c>
      <c r="D712">
        <v>24</v>
      </c>
      <c r="E712">
        <v>35</v>
      </c>
      <c r="F712">
        <v>37</v>
      </c>
      <c r="G712" s="2">
        <v>45</v>
      </c>
      <c r="H712">
        <v>42</v>
      </c>
    </row>
    <row r="713" spans="1:8" ht="16.5" customHeight="1">
      <c r="A713" s="1">
        <v>712</v>
      </c>
      <c r="B713">
        <v>17</v>
      </c>
      <c r="C713">
        <v>20</v>
      </c>
      <c r="D713">
        <v>30</v>
      </c>
      <c r="E713">
        <v>31</v>
      </c>
      <c r="F713">
        <v>33</v>
      </c>
      <c r="G713" s="2">
        <v>45</v>
      </c>
      <c r="H713">
        <v>19</v>
      </c>
    </row>
    <row r="714" spans="1:8" ht="16.5" customHeight="1">
      <c r="A714" s="1">
        <v>713</v>
      </c>
      <c r="B714">
        <v>2</v>
      </c>
      <c r="C714">
        <v>5</v>
      </c>
      <c r="D714">
        <v>15</v>
      </c>
      <c r="E714">
        <v>18</v>
      </c>
      <c r="F714">
        <v>19</v>
      </c>
      <c r="G714" s="2">
        <v>23</v>
      </c>
      <c r="H714">
        <v>44</v>
      </c>
    </row>
    <row r="715" spans="1:8" ht="16.5" customHeight="1">
      <c r="A715" s="1">
        <v>714</v>
      </c>
      <c r="B715">
        <v>1</v>
      </c>
      <c r="C715">
        <v>7</v>
      </c>
      <c r="D715">
        <v>22</v>
      </c>
      <c r="E715">
        <v>33</v>
      </c>
      <c r="F715">
        <v>37</v>
      </c>
      <c r="G715" s="2">
        <v>40</v>
      </c>
      <c r="H715">
        <v>20</v>
      </c>
    </row>
    <row r="716" spans="1:8" ht="16.5" customHeight="1">
      <c r="A716" s="1">
        <v>715</v>
      </c>
      <c r="B716">
        <v>2</v>
      </c>
      <c r="C716">
        <v>7</v>
      </c>
      <c r="D716">
        <v>27</v>
      </c>
      <c r="E716">
        <v>33</v>
      </c>
      <c r="F716">
        <v>41</v>
      </c>
      <c r="G716" s="2">
        <v>44</v>
      </c>
      <c r="H716">
        <v>10</v>
      </c>
    </row>
    <row r="717" spans="1:8" ht="16.5" customHeight="1">
      <c r="A717" s="1">
        <v>716</v>
      </c>
      <c r="B717">
        <v>2</v>
      </c>
      <c r="C717">
        <v>6</v>
      </c>
      <c r="D717">
        <v>13</v>
      </c>
      <c r="E717">
        <v>16</v>
      </c>
      <c r="F717">
        <v>29</v>
      </c>
      <c r="G717" s="2">
        <v>30</v>
      </c>
      <c r="H717">
        <v>21</v>
      </c>
    </row>
    <row r="718" spans="1:8" ht="16.5" customHeight="1">
      <c r="A718" s="1">
        <v>717</v>
      </c>
      <c r="B718">
        <v>2</v>
      </c>
      <c r="C718">
        <v>11</v>
      </c>
      <c r="D718">
        <v>19</v>
      </c>
      <c r="E718">
        <v>25</v>
      </c>
      <c r="F718">
        <v>28</v>
      </c>
      <c r="G718" s="2">
        <v>32</v>
      </c>
      <c r="H718">
        <v>44</v>
      </c>
    </row>
    <row r="719" spans="1:8" ht="16.5" customHeight="1">
      <c r="A719" s="1">
        <v>718</v>
      </c>
      <c r="B719">
        <v>4</v>
      </c>
      <c r="C719">
        <v>11</v>
      </c>
      <c r="D719">
        <v>20</v>
      </c>
      <c r="E719">
        <v>23</v>
      </c>
      <c r="F719">
        <v>32</v>
      </c>
      <c r="G719" s="2">
        <v>39</v>
      </c>
      <c r="H719">
        <v>40</v>
      </c>
    </row>
    <row r="720" spans="1:8" ht="16.5" customHeight="1">
      <c r="A720" s="1">
        <v>719</v>
      </c>
      <c r="B720">
        <v>4</v>
      </c>
      <c r="C720">
        <v>8</v>
      </c>
      <c r="D720">
        <v>13</v>
      </c>
      <c r="E720">
        <v>19</v>
      </c>
      <c r="F720">
        <v>20</v>
      </c>
      <c r="G720" s="2">
        <v>43</v>
      </c>
      <c r="H720">
        <v>26</v>
      </c>
    </row>
    <row r="721" spans="1:8" ht="16.5" customHeight="1">
      <c r="A721" s="1">
        <v>720</v>
      </c>
      <c r="B721">
        <v>1</v>
      </c>
      <c r="C721">
        <v>12</v>
      </c>
      <c r="D721">
        <v>29</v>
      </c>
      <c r="E721">
        <v>34</v>
      </c>
      <c r="F721">
        <v>36</v>
      </c>
      <c r="G721" s="2">
        <v>37</v>
      </c>
      <c r="H721">
        <v>41</v>
      </c>
    </row>
    <row r="722" spans="1:8" ht="16.5" customHeight="1">
      <c r="A722" s="1">
        <v>721</v>
      </c>
      <c r="B722">
        <v>1</v>
      </c>
      <c r="C722">
        <v>28</v>
      </c>
      <c r="D722">
        <v>35</v>
      </c>
      <c r="E722">
        <v>41</v>
      </c>
      <c r="F722">
        <v>43</v>
      </c>
      <c r="G722" s="2">
        <v>44</v>
      </c>
      <c r="H722">
        <v>31</v>
      </c>
    </row>
    <row r="723" spans="1:8" ht="16.5" customHeight="1">
      <c r="A723" s="1">
        <v>722</v>
      </c>
      <c r="B723">
        <v>12</v>
      </c>
      <c r="C723">
        <v>14</v>
      </c>
      <c r="D723">
        <v>21</v>
      </c>
      <c r="E723">
        <v>30</v>
      </c>
      <c r="F723">
        <v>39</v>
      </c>
      <c r="G723" s="2">
        <v>43</v>
      </c>
      <c r="H723">
        <v>45</v>
      </c>
    </row>
    <row r="724" spans="1:8" ht="16.5" customHeight="1">
      <c r="A724" s="1">
        <v>723</v>
      </c>
      <c r="B724">
        <v>20</v>
      </c>
      <c r="C724">
        <v>30</v>
      </c>
      <c r="D724">
        <v>33</v>
      </c>
      <c r="E724">
        <v>35</v>
      </c>
      <c r="F724">
        <v>36</v>
      </c>
      <c r="G724" s="2">
        <v>44</v>
      </c>
      <c r="H724">
        <v>22</v>
      </c>
    </row>
    <row r="725" spans="1:8" ht="16.5" customHeight="1">
      <c r="A725" s="1">
        <v>724</v>
      </c>
      <c r="B725">
        <v>2</v>
      </c>
      <c r="C725">
        <v>8</v>
      </c>
      <c r="D725">
        <v>33</v>
      </c>
      <c r="E725">
        <v>35</v>
      </c>
      <c r="F725">
        <v>37</v>
      </c>
      <c r="G725" s="2">
        <v>41</v>
      </c>
      <c r="H725">
        <v>14</v>
      </c>
    </row>
    <row r="726" spans="1:8" ht="16.5" customHeight="1">
      <c r="A726" s="1">
        <v>725</v>
      </c>
      <c r="B726">
        <v>6</v>
      </c>
      <c r="C726">
        <v>7</v>
      </c>
      <c r="D726">
        <v>19</v>
      </c>
      <c r="E726">
        <v>21</v>
      </c>
      <c r="F726">
        <v>41</v>
      </c>
      <c r="G726" s="2">
        <v>43</v>
      </c>
      <c r="H726">
        <v>38</v>
      </c>
    </row>
    <row r="727" spans="1:8" ht="16.5" customHeight="1">
      <c r="A727" s="1">
        <v>726</v>
      </c>
      <c r="B727">
        <v>1</v>
      </c>
      <c r="C727">
        <v>11</v>
      </c>
      <c r="D727">
        <v>21</v>
      </c>
      <c r="E727">
        <v>23</v>
      </c>
      <c r="F727">
        <v>34</v>
      </c>
      <c r="G727" s="2">
        <v>44</v>
      </c>
      <c r="H727">
        <v>24</v>
      </c>
    </row>
    <row r="728" spans="1:8" ht="16.5" customHeight="1">
      <c r="A728" s="1">
        <v>727</v>
      </c>
      <c r="B728">
        <v>7</v>
      </c>
      <c r="C728">
        <v>8</v>
      </c>
      <c r="D728">
        <v>10</v>
      </c>
      <c r="E728">
        <v>19</v>
      </c>
      <c r="F728">
        <v>21</v>
      </c>
      <c r="G728" s="2">
        <v>31</v>
      </c>
      <c r="H728">
        <v>20</v>
      </c>
    </row>
    <row r="729" spans="1:8" ht="16.5" customHeight="1">
      <c r="A729" s="1">
        <v>728</v>
      </c>
      <c r="B729">
        <v>3</v>
      </c>
      <c r="C729">
        <v>6</v>
      </c>
      <c r="D729">
        <v>10</v>
      </c>
      <c r="E729">
        <v>30</v>
      </c>
      <c r="F729">
        <v>34</v>
      </c>
      <c r="G729" s="2">
        <v>37</v>
      </c>
      <c r="H729">
        <v>36</v>
      </c>
    </row>
    <row r="730" spans="1:8" ht="16.5" customHeight="1">
      <c r="A730" s="1">
        <v>729</v>
      </c>
      <c r="B730">
        <v>11</v>
      </c>
      <c r="C730">
        <v>17</v>
      </c>
      <c r="D730">
        <v>21</v>
      </c>
      <c r="E730">
        <v>26</v>
      </c>
      <c r="F730">
        <v>36</v>
      </c>
      <c r="G730" s="2">
        <v>45</v>
      </c>
      <c r="H730">
        <v>16</v>
      </c>
    </row>
    <row r="731" spans="1:8" ht="16.5" customHeight="1">
      <c r="A731" s="1">
        <v>730</v>
      </c>
      <c r="B731">
        <v>4</v>
      </c>
      <c r="C731">
        <v>10</v>
      </c>
      <c r="D731">
        <v>14</v>
      </c>
      <c r="E731">
        <v>15</v>
      </c>
      <c r="F731">
        <v>18</v>
      </c>
      <c r="G731" s="2">
        <v>22</v>
      </c>
      <c r="H731">
        <v>39</v>
      </c>
    </row>
    <row r="732" spans="1:8" ht="16.5" customHeight="1">
      <c r="A732" s="1">
        <v>731</v>
      </c>
      <c r="B732">
        <v>2</v>
      </c>
      <c r="C732">
        <v>7</v>
      </c>
      <c r="D732">
        <v>13</v>
      </c>
      <c r="E732">
        <v>25</v>
      </c>
      <c r="F732">
        <v>42</v>
      </c>
      <c r="G732" s="2">
        <v>45</v>
      </c>
      <c r="H732">
        <v>39</v>
      </c>
    </row>
    <row r="733" spans="1:8" ht="16.5" customHeight="1">
      <c r="A733" s="1">
        <v>732</v>
      </c>
      <c r="B733">
        <v>2</v>
      </c>
      <c r="C733">
        <v>4</v>
      </c>
      <c r="D733">
        <v>5</v>
      </c>
      <c r="E733">
        <v>17</v>
      </c>
      <c r="F733">
        <v>27</v>
      </c>
      <c r="G733" s="2">
        <v>32</v>
      </c>
      <c r="H733">
        <v>43</v>
      </c>
    </row>
    <row r="734" spans="1:8" ht="16.5" customHeight="1">
      <c r="A734" s="1">
        <v>733</v>
      </c>
      <c r="B734">
        <v>11</v>
      </c>
      <c r="C734">
        <v>24</v>
      </c>
      <c r="D734">
        <v>32</v>
      </c>
      <c r="E734">
        <v>33</v>
      </c>
      <c r="F734">
        <v>35</v>
      </c>
      <c r="G734" s="2">
        <v>40</v>
      </c>
      <c r="H734">
        <v>13</v>
      </c>
    </row>
    <row r="735" spans="1:8" ht="16.5" customHeight="1">
      <c r="A735" s="1">
        <v>734</v>
      </c>
      <c r="B735">
        <v>6</v>
      </c>
      <c r="C735">
        <v>16</v>
      </c>
      <c r="D735">
        <v>37</v>
      </c>
      <c r="E735">
        <v>38</v>
      </c>
      <c r="F735">
        <v>41</v>
      </c>
      <c r="G735" s="2">
        <v>45</v>
      </c>
      <c r="H735">
        <v>18</v>
      </c>
    </row>
    <row r="736" spans="1:8" ht="16.5" customHeight="1">
      <c r="A736" s="1">
        <v>735</v>
      </c>
      <c r="B736">
        <v>5</v>
      </c>
      <c r="C736">
        <v>10</v>
      </c>
      <c r="D736">
        <v>13</v>
      </c>
      <c r="E736">
        <v>27</v>
      </c>
      <c r="F736">
        <v>37</v>
      </c>
      <c r="G736" s="2">
        <v>41</v>
      </c>
      <c r="H736">
        <v>4</v>
      </c>
    </row>
    <row r="737" spans="1:8" ht="16.5" customHeight="1">
      <c r="A737" s="1">
        <v>736</v>
      </c>
      <c r="B737">
        <v>2</v>
      </c>
      <c r="C737">
        <v>11</v>
      </c>
      <c r="D737">
        <v>17</v>
      </c>
      <c r="E737">
        <v>18</v>
      </c>
      <c r="F737">
        <v>21</v>
      </c>
      <c r="G737" s="2">
        <v>27</v>
      </c>
      <c r="H737">
        <v>6</v>
      </c>
    </row>
    <row r="738" spans="1:8" ht="16.5" customHeight="1">
      <c r="A738" s="1">
        <v>737</v>
      </c>
      <c r="B738">
        <v>13</v>
      </c>
      <c r="C738">
        <v>15</v>
      </c>
      <c r="D738">
        <v>18</v>
      </c>
      <c r="E738">
        <v>24</v>
      </c>
      <c r="F738">
        <v>27</v>
      </c>
      <c r="G738" s="2">
        <v>41</v>
      </c>
      <c r="H738">
        <v>11</v>
      </c>
    </row>
    <row r="739" spans="1:8" ht="16.5" customHeight="1">
      <c r="A739" s="1">
        <v>738</v>
      </c>
      <c r="B739">
        <v>23</v>
      </c>
      <c r="C739">
        <v>27</v>
      </c>
      <c r="D739">
        <v>28</v>
      </c>
      <c r="E739">
        <v>38</v>
      </c>
      <c r="F739">
        <v>42</v>
      </c>
      <c r="G739" s="2">
        <v>43</v>
      </c>
      <c r="H739">
        <v>36</v>
      </c>
    </row>
    <row r="740" spans="1:8" ht="16.5" customHeight="1">
      <c r="A740" s="1">
        <v>739</v>
      </c>
      <c r="B740">
        <v>7</v>
      </c>
      <c r="C740">
        <v>22</v>
      </c>
      <c r="D740">
        <v>29</v>
      </c>
      <c r="E740">
        <v>33</v>
      </c>
      <c r="F740">
        <v>34</v>
      </c>
      <c r="G740" s="2">
        <v>35</v>
      </c>
      <c r="H740">
        <v>30</v>
      </c>
    </row>
    <row r="741" spans="1:8" ht="16.5" customHeight="1">
      <c r="A741" s="1">
        <v>740</v>
      </c>
      <c r="B741">
        <v>4</v>
      </c>
      <c r="C741">
        <v>8</v>
      </c>
      <c r="D741">
        <v>9</v>
      </c>
      <c r="E741">
        <v>16</v>
      </c>
      <c r="F741">
        <v>17</v>
      </c>
      <c r="G741" s="2">
        <v>19</v>
      </c>
      <c r="H741">
        <v>31</v>
      </c>
    </row>
    <row r="742" spans="1:8" ht="16.5" customHeight="1">
      <c r="A742" s="1">
        <v>741</v>
      </c>
      <c r="B742">
        <v>5</v>
      </c>
      <c r="C742">
        <v>21</v>
      </c>
      <c r="D742">
        <v>27</v>
      </c>
      <c r="E742">
        <v>34</v>
      </c>
      <c r="F742">
        <v>44</v>
      </c>
      <c r="G742" s="2">
        <v>45</v>
      </c>
      <c r="H742">
        <v>16</v>
      </c>
    </row>
    <row r="743" spans="1:8" ht="16.5" customHeight="1">
      <c r="A743" s="1">
        <v>742</v>
      </c>
      <c r="B743">
        <v>8</v>
      </c>
      <c r="C743">
        <v>10</v>
      </c>
      <c r="D743">
        <v>13</v>
      </c>
      <c r="E743">
        <v>36</v>
      </c>
      <c r="F743">
        <v>37</v>
      </c>
      <c r="G743" s="2">
        <v>40</v>
      </c>
      <c r="H743">
        <v>6</v>
      </c>
    </row>
    <row r="744" spans="1:8" ht="16.5" customHeight="1">
      <c r="A744" s="1">
        <v>743</v>
      </c>
      <c r="B744">
        <v>15</v>
      </c>
      <c r="C744">
        <v>19</v>
      </c>
      <c r="D744">
        <v>21</v>
      </c>
      <c r="E744">
        <v>34</v>
      </c>
      <c r="F744">
        <v>41</v>
      </c>
      <c r="G744" s="2">
        <v>44</v>
      </c>
      <c r="H744">
        <v>10</v>
      </c>
    </row>
    <row r="745" spans="1:8" ht="16.5" customHeight="1">
      <c r="A745" s="1">
        <v>744</v>
      </c>
      <c r="B745">
        <v>10</v>
      </c>
      <c r="C745">
        <v>15</v>
      </c>
      <c r="D745">
        <v>18</v>
      </c>
      <c r="E745">
        <v>21</v>
      </c>
      <c r="F745">
        <v>34</v>
      </c>
      <c r="G745" s="2">
        <v>41</v>
      </c>
      <c r="H745">
        <v>43</v>
      </c>
    </row>
    <row r="746" spans="1:8" ht="16.5" customHeight="1">
      <c r="A746" s="1">
        <v>745</v>
      </c>
      <c r="B746">
        <v>1</v>
      </c>
      <c r="C746">
        <v>2</v>
      </c>
      <c r="D746">
        <v>3</v>
      </c>
      <c r="E746">
        <v>9</v>
      </c>
      <c r="F746">
        <v>12</v>
      </c>
      <c r="G746" s="2">
        <v>23</v>
      </c>
      <c r="H746">
        <v>10</v>
      </c>
    </row>
    <row r="747" spans="1:8" ht="16.5" customHeight="1">
      <c r="A747" s="1">
        <v>746</v>
      </c>
      <c r="B747">
        <v>3</v>
      </c>
      <c r="C747">
        <v>12</v>
      </c>
      <c r="D747">
        <v>33</v>
      </c>
      <c r="E747">
        <v>36</v>
      </c>
      <c r="F747">
        <v>42</v>
      </c>
      <c r="G747" s="2">
        <v>45</v>
      </c>
      <c r="H747">
        <v>25</v>
      </c>
    </row>
    <row r="748" spans="1:8" ht="16.5" customHeight="1">
      <c r="A748" s="1">
        <v>747</v>
      </c>
      <c r="B748">
        <v>7</v>
      </c>
      <c r="C748">
        <v>9</v>
      </c>
      <c r="D748">
        <v>12</v>
      </c>
      <c r="E748">
        <v>14</v>
      </c>
      <c r="F748">
        <v>23</v>
      </c>
      <c r="G748" s="2">
        <v>28</v>
      </c>
      <c r="H748">
        <v>17</v>
      </c>
    </row>
    <row r="749" spans="1:8" ht="16.5" customHeight="1">
      <c r="A749" s="1">
        <v>748</v>
      </c>
      <c r="B749">
        <v>3</v>
      </c>
      <c r="C749">
        <v>10</v>
      </c>
      <c r="D749">
        <v>13</v>
      </c>
      <c r="E749">
        <v>22</v>
      </c>
      <c r="F749">
        <v>31</v>
      </c>
      <c r="G749" s="2">
        <v>32</v>
      </c>
      <c r="H749">
        <v>29</v>
      </c>
    </row>
    <row r="750" spans="1:8" ht="16.5" customHeight="1">
      <c r="A750" s="1">
        <v>749</v>
      </c>
      <c r="B750">
        <v>12</v>
      </c>
      <c r="C750">
        <v>14</v>
      </c>
      <c r="D750">
        <v>24</v>
      </c>
      <c r="E750">
        <v>26</v>
      </c>
      <c r="F750">
        <v>34</v>
      </c>
      <c r="G750" s="2">
        <v>45</v>
      </c>
      <c r="H750">
        <v>41</v>
      </c>
    </row>
    <row r="751" spans="1:8" ht="16.5" customHeight="1">
      <c r="A751" s="1">
        <v>750</v>
      </c>
      <c r="B751">
        <v>1</v>
      </c>
      <c r="C751">
        <v>2</v>
      </c>
      <c r="D751">
        <v>15</v>
      </c>
      <c r="E751">
        <v>19</v>
      </c>
      <c r="F751">
        <v>24</v>
      </c>
      <c r="G751" s="2">
        <v>36</v>
      </c>
      <c r="H751">
        <v>12</v>
      </c>
    </row>
    <row r="752" spans="1:8" ht="16.5" customHeight="1">
      <c r="A752" s="1">
        <v>751</v>
      </c>
      <c r="B752">
        <v>3</v>
      </c>
      <c r="C752">
        <v>4</v>
      </c>
      <c r="D752">
        <v>16</v>
      </c>
      <c r="E752">
        <v>20</v>
      </c>
      <c r="F752">
        <v>28</v>
      </c>
      <c r="G752" s="2">
        <v>44</v>
      </c>
      <c r="H752">
        <v>17</v>
      </c>
    </row>
    <row r="753" spans="1:8" ht="16.5" customHeight="1">
      <c r="A753" s="1">
        <v>752</v>
      </c>
      <c r="B753">
        <v>4</v>
      </c>
      <c r="C753">
        <v>16</v>
      </c>
      <c r="D753">
        <v>20</v>
      </c>
      <c r="E753">
        <v>33</v>
      </c>
      <c r="F753">
        <v>40</v>
      </c>
      <c r="G753" s="2">
        <v>43</v>
      </c>
      <c r="H753">
        <v>7</v>
      </c>
    </row>
    <row r="754" spans="1:8" ht="16.5" customHeight="1">
      <c r="A754" s="1">
        <v>753</v>
      </c>
      <c r="B754">
        <v>2</v>
      </c>
      <c r="C754">
        <v>17</v>
      </c>
      <c r="D754">
        <v>19</v>
      </c>
      <c r="E754">
        <v>24</v>
      </c>
      <c r="F754">
        <v>37</v>
      </c>
      <c r="G754" s="2">
        <v>41</v>
      </c>
      <c r="H754">
        <v>3</v>
      </c>
    </row>
    <row r="755" spans="1:8" ht="16.5" customHeight="1">
      <c r="A755" s="1">
        <v>754</v>
      </c>
      <c r="B755">
        <v>2</v>
      </c>
      <c r="C755">
        <v>8</v>
      </c>
      <c r="D755">
        <v>17</v>
      </c>
      <c r="E755">
        <v>24</v>
      </c>
      <c r="F755">
        <v>29</v>
      </c>
      <c r="G755" s="2">
        <v>31</v>
      </c>
      <c r="H755">
        <v>32</v>
      </c>
    </row>
    <row r="756" spans="1:8" ht="16.5" customHeight="1">
      <c r="A756" s="1">
        <v>755</v>
      </c>
      <c r="B756">
        <v>13</v>
      </c>
      <c r="C756">
        <v>14</v>
      </c>
      <c r="D756">
        <v>26</v>
      </c>
      <c r="E756">
        <v>28</v>
      </c>
      <c r="F756">
        <v>30</v>
      </c>
      <c r="G756" s="2">
        <v>36</v>
      </c>
      <c r="H756">
        <v>37</v>
      </c>
    </row>
    <row r="757" spans="1:8" ht="16.5" customHeight="1">
      <c r="A757" s="1">
        <v>756</v>
      </c>
      <c r="B757">
        <v>10</v>
      </c>
      <c r="C757">
        <v>14</v>
      </c>
      <c r="D757">
        <v>16</v>
      </c>
      <c r="E757">
        <v>18</v>
      </c>
      <c r="F757">
        <v>27</v>
      </c>
      <c r="G757" s="2">
        <v>28</v>
      </c>
      <c r="H757">
        <v>4</v>
      </c>
    </row>
    <row r="758" spans="1:8" ht="16.5" customHeight="1">
      <c r="A758" s="1">
        <v>757</v>
      </c>
      <c r="B758">
        <v>6</v>
      </c>
      <c r="C758">
        <v>7</v>
      </c>
      <c r="D758">
        <v>11</v>
      </c>
      <c r="E758">
        <v>17</v>
      </c>
      <c r="F758">
        <v>33</v>
      </c>
      <c r="G758" s="2">
        <v>44</v>
      </c>
      <c r="H758">
        <v>1</v>
      </c>
    </row>
    <row r="759" spans="1:8" ht="16.5" customHeight="1">
      <c r="A759" s="1">
        <v>758</v>
      </c>
      <c r="B759">
        <v>5</v>
      </c>
      <c r="C759">
        <v>9</v>
      </c>
      <c r="D759">
        <v>12</v>
      </c>
      <c r="E759">
        <v>30</v>
      </c>
      <c r="F759">
        <v>39</v>
      </c>
      <c r="G759" s="2">
        <v>43</v>
      </c>
      <c r="H759">
        <v>24</v>
      </c>
    </row>
    <row r="760" spans="1:8" ht="16.5" customHeight="1">
      <c r="A760" s="1">
        <v>759</v>
      </c>
      <c r="B760">
        <v>9</v>
      </c>
      <c r="C760">
        <v>33</v>
      </c>
      <c r="D760">
        <v>36</v>
      </c>
      <c r="E760">
        <v>40</v>
      </c>
      <c r="F760">
        <v>42</v>
      </c>
      <c r="G760" s="2">
        <v>43</v>
      </c>
      <c r="H760">
        <v>32</v>
      </c>
    </row>
    <row r="761" spans="1:8" ht="16.5" customHeight="1">
      <c r="A761" s="1">
        <v>760</v>
      </c>
      <c r="B761">
        <v>10</v>
      </c>
      <c r="C761">
        <v>22</v>
      </c>
      <c r="D761">
        <v>27</v>
      </c>
      <c r="E761">
        <v>31</v>
      </c>
      <c r="F761">
        <v>42</v>
      </c>
      <c r="G761" s="2">
        <v>43</v>
      </c>
      <c r="H761">
        <v>12</v>
      </c>
    </row>
    <row r="762" spans="1:8" ht="16.5" customHeight="1">
      <c r="A762" s="1">
        <v>761</v>
      </c>
      <c r="B762">
        <v>4</v>
      </c>
      <c r="C762">
        <v>7</v>
      </c>
      <c r="D762">
        <v>11</v>
      </c>
      <c r="E762">
        <v>24</v>
      </c>
      <c r="F762">
        <v>42</v>
      </c>
      <c r="G762" s="2">
        <v>45</v>
      </c>
      <c r="H762">
        <v>30</v>
      </c>
    </row>
    <row r="763" spans="1:8" ht="16.5" customHeight="1">
      <c r="A763" s="1">
        <v>762</v>
      </c>
      <c r="B763">
        <v>1</v>
      </c>
      <c r="C763">
        <v>3</v>
      </c>
      <c r="D763">
        <v>12</v>
      </c>
      <c r="E763">
        <v>21</v>
      </c>
      <c r="F763">
        <v>26</v>
      </c>
      <c r="G763" s="2">
        <v>41</v>
      </c>
      <c r="H763">
        <v>16</v>
      </c>
    </row>
    <row r="764" spans="1:8" ht="16.5" customHeight="1">
      <c r="A764" s="1">
        <v>763</v>
      </c>
      <c r="B764">
        <v>3</v>
      </c>
      <c r="C764">
        <v>8</v>
      </c>
      <c r="D764">
        <v>16</v>
      </c>
      <c r="E764">
        <v>32</v>
      </c>
      <c r="F764">
        <v>34</v>
      </c>
      <c r="G764" s="2">
        <v>43</v>
      </c>
      <c r="H764">
        <v>10</v>
      </c>
    </row>
    <row r="765" spans="1:8" ht="16.5" customHeight="1">
      <c r="A765" s="1">
        <v>764</v>
      </c>
      <c r="B765">
        <v>7</v>
      </c>
      <c r="C765">
        <v>22</v>
      </c>
      <c r="D765">
        <v>24</v>
      </c>
      <c r="E765">
        <v>31</v>
      </c>
      <c r="F765">
        <v>34</v>
      </c>
      <c r="G765" s="2">
        <v>36</v>
      </c>
      <c r="H765">
        <v>15</v>
      </c>
    </row>
    <row r="766" spans="1:8" ht="16.5" customHeight="1">
      <c r="A766" s="1">
        <v>765</v>
      </c>
      <c r="B766">
        <v>1</v>
      </c>
      <c r="C766">
        <v>3</v>
      </c>
      <c r="D766">
        <v>8</v>
      </c>
      <c r="E766">
        <v>12</v>
      </c>
      <c r="F766">
        <v>42</v>
      </c>
      <c r="G766" s="2">
        <v>43</v>
      </c>
      <c r="H766">
        <v>33</v>
      </c>
    </row>
    <row r="767" spans="1:8" ht="16.5" customHeight="1">
      <c r="A767" s="1">
        <v>766</v>
      </c>
      <c r="B767">
        <v>9</v>
      </c>
      <c r="C767">
        <v>30</v>
      </c>
      <c r="D767">
        <v>34</v>
      </c>
      <c r="E767">
        <v>35</v>
      </c>
      <c r="F767">
        <v>39</v>
      </c>
      <c r="G767" s="2">
        <v>41</v>
      </c>
      <c r="H767">
        <v>21</v>
      </c>
    </row>
    <row r="768" spans="1:8" ht="16.5" customHeight="1">
      <c r="A768" s="1">
        <v>767</v>
      </c>
      <c r="B768">
        <v>5</v>
      </c>
      <c r="C768">
        <v>15</v>
      </c>
      <c r="D768">
        <v>20</v>
      </c>
      <c r="E768">
        <v>31</v>
      </c>
      <c r="F768">
        <v>34</v>
      </c>
      <c r="G768" s="2">
        <v>42</v>
      </c>
      <c r="H768">
        <v>22</v>
      </c>
    </row>
    <row r="769" spans="1:8" ht="16.5" customHeight="1">
      <c r="A769" s="1">
        <v>768</v>
      </c>
      <c r="B769">
        <v>7</v>
      </c>
      <c r="C769">
        <v>27</v>
      </c>
      <c r="D769">
        <v>29</v>
      </c>
      <c r="E769">
        <v>30</v>
      </c>
      <c r="F769">
        <v>38</v>
      </c>
      <c r="G769" s="2">
        <v>44</v>
      </c>
      <c r="H769">
        <v>4</v>
      </c>
    </row>
    <row r="770" spans="1:8" ht="16.5" customHeight="1">
      <c r="A770" s="1">
        <v>769</v>
      </c>
      <c r="B770">
        <v>5</v>
      </c>
      <c r="C770">
        <v>7</v>
      </c>
      <c r="D770">
        <v>11</v>
      </c>
      <c r="E770">
        <v>16</v>
      </c>
      <c r="F770">
        <v>41</v>
      </c>
      <c r="G770" s="2">
        <v>45</v>
      </c>
      <c r="H770">
        <v>4</v>
      </c>
    </row>
    <row r="771" spans="1:8" ht="16.5" customHeight="1">
      <c r="A771" s="1">
        <v>770</v>
      </c>
      <c r="B771">
        <v>1</v>
      </c>
      <c r="C771">
        <v>9</v>
      </c>
      <c r="D771">
        <v>12</v>
      </c>
      <c r="E771">
        <v>23</v>
      </c>
      <c r="F771">
        <v>39</v>
      </c>
      <c r="G771" s="2">
        <v>43</v>
      </c>
      <c r="H771">
        <v>34</v>
      </c>
    </row>
    <row r="772" spans="1:8" ht="16.5" customHeight="1">
      <c r="A772" s="1">
        <v>771</v>
      </c>
      <c r="B772">
        <v>6</v>
      </c>
      <c r="C772">
        <v>10</v>
      </c>
      <c r="D772">
        <v>17</v>
      </c>
      <c r="E772">
        <v>18</v>
      </c>
      <c r="F772">
        <v>21</v>
      </c>
      <c r="G772" s="2">
        <v>29</v>
      </c>
      <c r="H772">
        <v>30</v>
      </c>
    </row>
    <row r="773" spans="1:8" ht="16.5" customHeight="1">
      <c r="A773" s="1">
        <v>772</v>
      </c>
      <c r="B773">
        <v>5</v>
      </c>
      <c r="C773">
        <v>6</v>
      </c>
      <c r="D773">
        <v>11</v>
      </c>
      <c r="E773">
        <v>14</v>
      </c>
      <c r="F773">
        <v>21</v>
      </c>
      <c r="G773" s="2">
        <v>41</v>
      </c>
      <c r="H773">
        <v>32</v>
      </c>
    </row>
    <row r="774" spans="1:8" ht="16.5" customHeight="1">
      <c r="A774" s="1">
        <v>773</v>
      </c>
      <c r="B774">
        <v>8</v>
      </c>
      <c r="C774">
        <v>12</v>
      </c>
      <c r="D774">
        <v>19</v>
      </c>
      <c r="E774">
        <v>21</v>
      </c>
      <c r="F774">
        <v>31</v>
      </c>
      <c r="G774" s="2">
        <v>35</v>
      </c>
      <c r="H774">
        <v>44</v>
      </c>
    </row>
    <row r="775" spans="1:8" ht="16.5" customHeight="1">
      <c r="A775" s="1">
        <v>774</v>
      </c>
      <c r="B775">
        <v>12</v>
      </c>
      <c r="C775">
        <v>15</v>
      </c>
      <c r="D775">
        <v>18</v>
      </c>
      <c r="E775">
        <v>28</v>
      </c>
      <c r="F775">
        <v>34</v>
      </c>
      <c r="G775" s="2">
        <v>42</v>
      </c>
      <c r="H775">
        <v>9</v>
      </c>
    </row>
    <row r="776" spans="1:8" ht="16.5" customHeight="1">
      <c r="A776" s="1">
        <v>775</v>
      </c>
      <c r="B776">
        <v>11</v>
      </c>
      <c r="C776">
        <v>12</v>
      </c>
      <c r="D776">
        <v>29</v>
      </c>
      <c r="E776">
        <v>33</v>
      </c>
      <c r="F776">
        <v>38</v>
      </c>
      <c r="G776" s="2">
        <v>42</v>
      </c>
      <c r="H776">
        <v>17</v>
      </c>
    </row>
    <row r="777" spans="1:8" ht="16.5" customHeight="1">
      <c r="A777" s="1">
        <v>776</v>
      </c>
      <c r="B777">
        <v>8</v>
      </c>
      <c r="C777">
        <v>9</v>
      </c>
      <c r="D777">
        <v>18</v>
      </c>
      <c r="E777">
        <v>21</v>
      </c>
      <c r="F777">
        <v>28</v>
      </c>
      <c r="G777" s="2">
        <v>40</v>
      </c>
      <c r="H777">
        <v>20</v>
      </c>
    </row>
    <row r="778" spans="1:8" ht="16.5" customHeight="1">
      <c r="A778" s="1">
        <v>777</v>
      </c>
      <c r="B778">
        <v>6</v>
      </c>
      <c r="C778">
        <v>12</v>
      </c>
      <c r="D778">
        <v>17</v>
      </c>
      <c r="E778">
        <v>21</v>
      </c>
      <c r="F778">
        <v>34</v>
      </c>
      <c r="G778" s="2">
        <v>37</v>
      </c>
      <c r="H778">
        <v>18</v>
      </c>
    </row>
    <row r="779" spans="1:8" ht="16.5" customHeight="1">
      <c r="A779" s="1">
        <v>778</v>
      </c>
      <c r="B779">
        <v>6</v>
      </c>
      <c r="C779">
        <v>21</v>
      </c>
      <c r="D779">
        <v>35</v>
      </c>
      <c r="E779">
        <v>36</v>
      </c>
      <c r="F779">
        <v>37</v>
      </c>
      <c r="G779" s="2">
        <v>41</v>
      </c>
      <c r="H779">
        <v>11</v>
      </c>
    </row>
    <row r="780" spans="1:8" ht="16.5" customHeight="1">
      <c r="A780" s="1">
        <v>779</v>
      </c>
      <c r="B780">
        <v>6</v>
      </c>
      <c r="C780">
        <v>12</v>
      </c>
      <c r="D780">
        <v>19</v>
      </c>
      <c r="E780">
        <v>24</v>
      </c>
      <c r="F780">
        <v>34</v>
      </c>
      <c r="G780" s="2">
        <v>41</v>
      </c>
      <c r="H780">
        <v>4</v>
      </c>
    </row>
    <row r="781" spans="1:8" ht="16.5" customHeight="1">
      <c r="A781" s="1">
        <v>780</v>
      </c>
      <c r="B781">
        <v>15</v>
      </c>
      <c r="C781">
        <v>17</v>
      </c>
      <c r="D781">
        <v>19</v>
      </c>
      <c r="E781">
        <v>21</v>
      </c>
      <c r="F781">
        <v>27</v>
      </c>
      <c r="G781" s="2">
        <v>45</v>
      </c>
      <c r="H781">
        <v>16</v>
      </c>
    </row>
    <row r="782" spans="1:8" ht="16.5" customHeight="1">
      <c r="A782" s="1">
        <v>781</v>
      </c>
      <c r="B782">
        <v>11</v>
      </c>
      <c r="C782">
        <v>16</v>
      </c>
      <c r="D782">
        <v>18</v>
      </c>
      <c r="E782">
        <v>19</v>
      </c>
      <c r="F782">
        <v>24</v>
      </c>
      <c r="G782" s="2">
        <v>39</v>
      </c>
      <c r="H782">
        <v>43</v>
      </c>
    </row>
    <row r="783" spans="1:8" ht="16.5" customHeight="1">
      <c r="A783" s="1">
        <v>782</v>
      </c>
      <c r="B783">
        <v>6</v>
      </c>
      <c r="C783">
        <v>18</v>
      </c>
      <c r="D783">
        <v>31</v>
      </c>
      <c r="E783">
        <v>34</v>
      </c>
      <c r="F783">
        <v>38</v>
      </c>
      <c r="G783" s="2">
        <v>45</v>
      </c>
      <c r="H783">
        <v>20</v>
      </c>
    </row>
    <row r="784" spans="1:8" ht="16.5" customHeight="1">
      <c r="A784" s="1">
        <v>783</v>
      </c>
      <c r="B784">
        <v>14</v>
      </c>
      <c r="C784">
        <v>15</v>
      </c>
      <c r="D784">
        <v>16</v>
      </c>
      <c r="E784">
        <v>17</v>
      </c>
      <c r="F784">
        <v>38</v>
      </c>
      <c r="G784" s="2">
        <v>45</v>
      </c>
      <c r="H784">
        <v>36</v>
      </c>
    </row>
    <row r="785" spans="1:8" ht="16.5" customHeight="1">
      <c r="A785" s="1">
        <v>784</v>
      </c>
      <c r="B785">
        <v>3</v>
      </c>
      <c r="C785">
        <v>10</v>
      </c>
      <c r="D785">
        <v>23</v>
      </c>
      <c r="E785">
        <v>24</v>
      </c>
      <c r="F785">
        <v>31</v>
      </c>
      <c r="G785" s="2">
        <v>39</v>
      </c>
      <c r="H785">
        <v>22</v>
      </c>
    </row>
    <row r="786" spans="1:8" ht="16.5" customHeight="1">
      <c r="A786" s="1">
        <v>785</v>
      </c>
      <c r="B786">
        <v>4</v>
      </c>
      <c r="C786">
        <v>6</v>
      </c>
      <c r="D786">
        <v>15</v>
      </c>
      <c r="E786">
        <v>25</v>
      </c>
      <c r="F786">
        <v>26</v>
      </c>
      <c r="G786" s="2">
        <v>33</v>
      </c>
      <c r="H786">
        <v>40</v>
      </c>
    </row>
    <row r="787" spans="1:8" ht="16.5" customHeight="1">
      <c r="A787" s="1">
        <v>786</v>
      </c>
      <c r="B787">
        <v>12</v>
      </c>
      <c r="C787">
        <v>15</v>
      </c>
      <c r="D787">
        <v>16</v>
      </c>
      <c r="E787">
        <v>20</v>
      </c>
      <c r="F787">
        <v>24</v>
      </c>
      <c r="G787" s="2">
        <v>30</v>
      </c>
      <c r="H787">
        <v>38</v>
      </c>
    </row>
    <row r="788" spans="1:8" ht="16.5" customHeight="1">
      <c r="A788" s="1">
        <v>787</v>
      </c>
      <c r="B788">
        <v>5</v>
      </c>
      <c r="C788">
        <v>6</v>
      </c>
      <c r="D788">
        <v>13</v>
      </c>
      <c r="E788">
        <v>16</v>
      </c>
      <c r="F788">
        <v>27</v>
      </c>
      <c r="G788" s="2">
        <v>28</v>
      </c>
      <c r="H788">
        <v>9</v>
      </c>
    </row>
    <row r="789" spans="1:8" ht="16.5" customHeight="1">
      <c r="A789" s="1">
        <v>788</v>
      </c>
      <c r="B789">
        <v>2</v>
      </c>
      <c r="C789">
        <v>10</v>
      </c>
      <c r="D789">
        <v>11</v>
      </c>
      <c r="E789">
        <v>19</v>
      </c>
      <c r="F789">
        <v>35</v>
      </c>
      <c r="G789" s="2">
        <v>39</v>
      </c>
      <c r="H789">
        <v>29</v>
      </c>
    </row>
    <row r="790" spans="1:8" ht="16.5" customHeight="1">
      <c r="A790" s="1">
        <v>789</v>
      </c>
      <c r="B790">
        <v>2</v>
      </c>
      <c r="C790">
        <v>6</v>
      </c>
      <c r="D790">
        <v>7</v>
      </c>
      <c r="E790">
        <v>12</v>
      </c>
      <c r="F790">
        <v>19</v>
      </c>
      <c r="G790" s="2">
        <v>45</v>
      </c>
      <c r="H790">
        <v>38</v>
      </c>
    </row>
    <row r="791" spans="1:8" ht="16.5" customHeight="1">
      <c r="A791" s="1">
        <v>790</v>
      </c>
      <c r="B791">
        <v>3</v>
      </c>
      <c r="C791">
        <v>8</v>
      </c>
      <c r="D791">
        <v>19</v>
      </c>
      <c r="E791">
        <v>27</v>
      </c>
      <c r="F791">
        <v>30</v>
      </c>
      <c r="G791" s="2">
        <v>41</v>
      </c>
      <c r="H791">
        <v>12</v>
      </c>
    </row>
    <row r="792" spans="1:8" ht="16.5" customHeight="1">
      <c r="A792" s="1">
        <v>791</v>
      </c>
      <c r="B792">
        <v>2</v>
      </c>
      <c r="C792">
        <v>10</v>
      </c>
      <c r="D792">
        <v>12</v>
      </c>
      <c r="E792">
        <v>31</v>
      </c>
      <c r="F792">
        <v>33</v>
      </c>
      <c r="G792" s="2">
        <v>42</v>
      </c>
      <c r="H792">
        <v>32</v>
      </c>
    </row>
    <row r="793" spans="1:8" ht="16.5" customHeight="1">
      <c r="A793" s="1">
        <v>792</v>
      </c>
      <c r="B793">
        <v>2</v>
      </c>
      <c r="C793">
        <v>7</v>
      </c>
      <c r="D793">
        <v>19</v>
      </c>
      <c r="E793">
        <v>25</v>
      </c>
      <c r="F793">
        <v>29</v>
      </c>
      <c r="G793" s="2">
        <v>36</v>
      </c>
      <c r="H793">
        <v>16</v>
      </c>
    </row>
    <row r="794" spans="1:8" ht="16.5" customHeight="1">
      <c r="A794" s="1">
        <v>793</v>
      </c>
      <c r="B794">
        <v>10</v>
      </c>
      <c r="C794">
        <v>15</v>
      </c>
      <c r="D794">
        <v>21</v>
      </c>
      <c r="E794">
        <v>35</v>
      </c>
      <c r="F794">
        <v>38</v>
      </c>
      <c r="G794" s="2">
        <v>43</v>
      </c>
      <c r="H794">
        <v>31</v>
      </c>
    </row>
    <row r="795" spans="1:8" ht="16.5" customHeight="1">
      <c r="A795" s="1">
        <v>794</v>
      </c>
      <c r="B795">
        <v>6</v>
      </c>
      <c r="C795">
        <v>7</v>
      </c>
      <c r="D795">
        <v>18</v>
      </c>
      <c r="E795">
        <v>19</v>
      </c>
      <c r="F795">
        <v>30</v>
      </c>
      <c r="G795" s="2">
        <v>38</v>
      </c>
      <c r="H795">
        <v>13</v>
      </c>
    </row>
    <row r="796" spans="1:8" ht="16.5" customHeight="1">
      <c r="A796" s="1">
        <v>795</v>
      </c>
      <c r="B796">
        <v>3</v>
      </c>
      <c r="C796">
        <v>10</v>
      </c>
      <c r="D796">
        <v>13</v>
      </c>
      <c r="E796">
        <v>26</v>
      </c>
      <c r="F796">
        <v>34</v>
      </c>
      <c r="G796" s="2">
        <v>38</v>
      </c>
      <c r="H796">
        <v>36</v>
      </c>
    </row>
    <row r="797" spans="1:8" ht="16.5" customHeight="1">
      <c r="A797" s="1">
        <v>796</v>
      </c>
      <c r="B797">
        <v>1</v>
      </c>
      <c r="C797">
        <v>21</v>
      </c>
      <c r="D797">
        <v>26</v>
      </c>
      <c r="E797">
        <v>36</v>
      </c>
      <c r="F797">
        <v>40</v>
      </c>
      <c r="G797" s="2">
        <v>41</v>
      </c>
      <c r="H797">
        <v>5</v>
      </c>
    </row>
    <row r="798" spans="1:8" ht="16.5" customHeight="1">
      <c r="A798" s="1">
        <v>797</v>
      </c>
      <c r="B798">
        <v>5</v>
      </c>
      <c r="C798">
        <v>22</v>
      </c>
      <c r="D798">
        <v>31</v>
      </c>
      <c r="E798">
        <v>32</v>
      </c>
      <c r="F798">
        <v>39</v>
      </c>
      <c r="G798" s="2">
        <v>45</v>
      </c>
      <c r="H798">
        <v>36</v>
      </c>
    </row>
    <row r="799" spans="1:8" ht="16.5" customHeight="1">
      <c r="A799" s="1">
        <v>798</v>
      </c>
      <c r="B799">
        <v>2</v>
      </c>
      <c r="C799">
        <v>10</v>
      </c>
      <c r="D799">
        <v>14</v>
      </c>
      <c r="E799">
        <v>22</v>
      </c>
      <c r="F799">
        <v>32</v>
      </c>
      <c r="G799" s="2">
        <v>36</v>
      </c>
      <c r="H799">
        <v>41</v>
      </c>
    </row>
    <row r="800" spans="1:8" ht="16.5" customHeight="1">
      <c r="A800" s="1">
        <v>799</v>
      </c>
      <c r="B800">
        <v>12</v>
      </c>
      <c r="C800">
        <v>17</v>
      </c>
      <c r="D800">
        <v>23</v>
      </c>
      <c r="E800">
        <v>34</v>
      </c>
      <c r="F800">
        <v>42</v>
      </c>
      <c r="G800" s="2">
        <v>45</v>
      </c>
      <c r="H800">
        <v>33</v>
      </c>
    </row>
    <row r="801" spans="1:8" ht="16.5" customHeight="1">
      <c r="A801" s="1">
        <v>800</v>
      </c>
      <c r="B801">
        <v>1</v>
      </c>
      <c r="C801">
        <v>4</v>
      </c>
      <c r="D801">
        <v>10</v>
      </c>
      <c r="E801">
        <v>12</v>
      </c>
      <c r="F801">
        <v>28</v>
      </c>
      <c r="G801" s="2">
        <v>45</v>
      </c>
      <c r="H801">
        <v>26</v>
      </c>
    </row>
    <row r="802" spans="1:8" ht="16.5" customHeight="1">
      <c r="A802" s="1">
        <v>801</v>
      </c>
      <c r="B802">
        <v>17</v>
      </c>
      <c r="C802">
        <v>25</v>
      </c>
      <c r="D802">
        <v>28</v>
      </c>
      <c r="E802">
        <v>37</v>
      </c>
      <c r="F802">
        <v>43</v>
      </c>
      <c r="G802" s="2">
        <v>44</v>
      </c>
      <c r="H802">
        <v>2</v>
      </c>
    </row>
    <row r="803" spans="1:8" ht="16.5" customHeight="1">
      <c r="A803" s="1">
        <v>802</v>
      </c>
      <c r="B803">
        <v>10</v>
      </c>
      <c r="C803">
        <v>11</v>
      </c>
      <c r="D803">
        <v>12</v>
      </c>
      <c r="E803">
        <v>18</v>
      </c>
      <c r="F803">
        <v>24</v>
      </c>
      <c r="G803" s="2">
        <v>42</v>
      </c>
      <c r="H803">
        <v>27</v>
      </c>
    </row>
    <row r="804" spans="1:8" ht="16.5" customHeight="1">
      <c r="A804" s="1">
        <v>803</v>
      </c>
      <c r="B804">
        <v>5</v>
      </c>
      <c r="C804">
        <v>9</v>
      </c>
      <c r="D804">
        <v>14</v>
      </c>
      <c r="E804">
        <v>26</v>
      </c>
      <c r="F804">
        <v>30</v>
      </c>
      <c r="G804" s="2">
        <v>43</v>
      </c>
      <c r="H804">
        <v>2</v>
      </c>
    </row>
    <row r="805" spans="1:8" ht="16.5" customHeight="1">
      <c r="A805" s="1">
        <v>804</v>
      </c>
      <c r="B805">
        <v>1</v>
      </c>
      <c r="C805">
        <v>10</v>
      </c>
      <c r="D805">
        <v>13</v>
      </c>
      <c r="E805">
        <v>26</v>
      </c>
      <c r="F805">
        <v>32</v>
      </c>
      <c r="G805" s="2">
        <v>36</v>
      </c>
      <c r="H805">
        <v>9</v>
      </c>
    </row>
    <row r="806" spans="1:8" ht="16.5" customHeight="1">
      <c r="A806" s="1">
        <v>805</v>
      </c>
      <c r="B806">
        <v>3</v>
      </c>
      <c r="C806">
        <v>12</v>
      </c>
      <c r="D806">
        <v>13</v>
      </c>
      <c r="E806">
        <v>18</v>
      </c>
      <c r="F806">
        <v>31</v>
      </c>
      <c r="G806" s="2">
        <v>32</v>
      </c>
      <c r="H806">
        <v>42</v>
      </c>
    </row>
    <row r="807" spans="1:8" ht="16.5" customHeight="1">
      <c r="A807" s="1">
        <v>806</v>
      </c>
      <c r="B807">
        <v>14</v>
      </c>
      <c r="C807">
        <v>20</v>
      </c>
      <c r="D807">
        <v>23</v>
      </c>
      <c r="E807">
        <v>31</v>
      </c>
      <c r="F807">
        <v>37</v>
      </c>
      <c r="G807" s="2">
        <v>38</v>
      </c>
      <c r="H807">
        <v>27</v>
      </c>
    </row>
    <row r="808" spans="1:8" ht="16.5" customHeight="1">
      <c r="A808" s="1">
        <v>807</v>
      </c>
      <c r="B808">
        <v>6</v>
      </c>
      <c r="C808">
        <v>10</v>
      </c>
      <c r="D808">
        <v>18</v>
      </c>
      <c r="E808">
        <v>25</v>
      </c>
      <c r="F808">
        <v>34</v>
      </c>
      <c r="G808" s="2">
        <v>35</v>
      </c>
      <c r="H808">
        <v>33</v>
      </c>
    </row>
    <row r="809" spans="1:8" ht="16.5" customHeight="1">
      <c r="A809" s="1">
        <v>808</v>
      </c>
      <c r="B809">
        <v>15</v>
      </c>
      <c r="C809">
        <v>21</v>
      </c>
      <c r="D809">
        <v>31</v>
      </c>
      <c r="E809">
        <v>32</v>
      </c>
      <c r="F809">
        <v>41</v>
      </c>
      <c r="G809" s="2">
        <v>43</v>
      </c>
      <c r="H809">
        <v>24</v>
      </c>
    </row>
    <row r="810" spans="1:8" ht="16.5" customHeight="1">
      <c r="A810" s="1">
        <v>809</v>
      </c>
      <c r="B810">
        <v>6</v>
      </c>
      <c r="C810">
        <v>11</v>
      </c>
      <c r="D810">
        <v>15</v>
      </c>
      <c r="E810">
        <v>17</v>
      </c>
      <c r="F810">
        <v>23</v>
      </c>
      <c r="G810" s="2">
        <v>40</v>
      </c>
      <c r="H810">
        <v>39</v>
      </c>
    </row>
    <row r="811" spans="1:8" ht="16.5" customHeight="1">
      <c r="A811" s="1">
        <v>810</v>
      </c>
      <c r="B811">
        <v>5</v>
      </c>
      <c r="C811">
        <v>10</v>
      </c>
      <c r="D811">
        <v>13</v>
      </c>
      <c r="E811">
        <v>21</v>
      </c>
      <c r="F811">
        <v>39</v>
      </c>
      <c r="G811" s="2">
        <v>43</v>
      </c>
      <c r="H811">
        <v>11</v>
      </c>
    </row>
    <row r="812" spans="1:8" ht="16.5" customHeight="1">
      <c r="A812" s="1">
        <v>811</v>
      </c>
      <c r="B812">
        <v>8</v>
      </c>
      <c r="C812">
        <v>11</v>
      </c>
      <c r="D812">
        <v>19</v>
      </c>
      <c r="E812">
        <v>21</v>
      </c>
      <c r="F812">
        <v>36</v>
      </c>
      <c r="G812" s="2">
        <v>45</v>
      </c>
      <c r="H812">
        <v>25</v>
      </c>
    </row>
    <row r="813" spans="1:8" ht="16.5" customHeight="1">
      <c r="A813" s="1">
        <v>812</v>
      </c>
      <c r="B813">
        <v>1</v>
      </c>
      <c r="C813">
        <v>3</v>
      </c>
      <c r="D813">
        <v>12</v>
      </c>
      <c r="E813">
        <v>14</v>
      </c>
      <c r="F813">
        <v>16</v>
      </c>
      <c r="G813" s="2">
        <v>43</v>
      </c>
      <c r="H813">
        <v>10</v>
      </c>
    </row>
    <row r="814" spans="1:8" ht="16.5" customHeight="1">
      <c r="A814" s="1">
        <v>813</v>
      </c>
      <c r="B814">
        <v>11</v>
      </c>
      <c r="C814">
        <v>30</v>
      </c>
      <c r="D814">
        <v>34</v>
      </c>
      <c r="E814">
        <v>35</v>
      </c>
      <c r="F814">
        <v>42</v>
      </c>
      <c r="G814" s="2">
        <v>44</v>
      </c>
      <c r="H814">
        <v>27</v>
      </c>
    </row>
    <row r="815" spans="1:8" ht="16.5" customHeight="1">
      <c r="A815" s="1">
        <v>814</v>
      </c>
      <c r="B815">
        <v>2</v>
      </c>
      <c r="C815">
        <v>21</v>
      </c>
      <c r="D815">
        <v>28</v>
      </c>
      <c r="E815">
        <v>38</v>
      </c>
      <c r="F815">
        <v>42</v>
      </c>
      <c r="G815" s="2">
        <v>45</v>
      </c>
      <c r="H815">
        <v>30</v>
      </c>
    </row>
    <row r="816" spans="1:8" ht="16.5" customHeight="1">
      <c r="A816" s="1">
        <v>815</v>
      </c>
      <c r="B816">
        <v>17</v>
      </c>
      <c r="C816">
        <v>21</v>
      </c>
      <c r="D816">
        <v>25</v>
      </c>
      <c r="E816">
        <v>26</v>
      </c>
      <c r="F816">
        <v>27</v>
      </c>
      <c r="G816" s="2">
        <v>36</v>
      </c>
      <c r="H816">
        <v>4</v>
      </c>
    </row>
    <row r="817" spans="1:8" ht="16.5" customHeight="1">
      <c r="A817" s="1">
        <v>816</v>
      </c>
      <c r="B817">
        <v>12</v>
      </c>
      <c r="C817">
        <v>18</v>
      </c>
      <c r="D817">
        <v>19</v>
      </c>
      <c r="E817">
        <v>29</v>
      </c>
      <c r="F817">
        <v>31</v>
      </c>
      <c r="G817" s="2">
        <v>39</v>
      </c>
      <c r="H817">
        <v>7</v>
      </c>
    </row>
    <row r="818" spans="1:8" ht="16.5" customHeight="1">
      <c r="A818" s="1">
        <v>817</v>
      </c>
      <c r="B818">
        <v>3</v>
      </c>
      <c r="C818">
        <v>9</v>
      </c>
      <c r="D818">
        <v>12</v>
      </c>
      <c r="E818">
        <v>13</v>
      </c>
      <c r="F818">
        <v>25</v>
      </c>
      <c r="G818" s="2">
        <v>43</v>
      </c>
      <c r="H818">
        <v>34</v>
      </c>
    </row>
    <row r="819" spans="1:8" ht="16.5" customHeight="1">
      <c r="A819" s="1">
        <v>818</v>
      </c>
      <c r="B819">
        <v>14</v>
      </c>
      <c r="C819">
        <v>15</v>
      </c>
      <c r="D819">
        <v>25</v>
      </c>
      <c r="E819">
        <v>28</v>
      </c>
      <c r="F819">
        <v>29</v>
      </c>
      <c r="G819" s="2">
        <v>30</v>
      </c>
      <c r="H819">
        <v>3</v>
      </c>
    </row>
    <row r="820" spans="1:8" ht="16.5" customHeight="1">
      <c r="A820" s="1">
        <v>819</v>
      </c>
      <c r="B820">
        <v>16</v>
      </c>
      <c r="C820">
        <v>25</v>
      </c>
      <c r="D820">
        <v>33</v>
      </c>
      <c r="E820">
        <v>38</v>
      </c>
      <c r="F820">
        <v>40</v>
      </c>
      <c r="G820" s="2">
        <v>45</v>
      </c>
      <c r="H820">
        <v>15</v>
      </c>
    </row>
    <row r="821" spans="1:8" ht="16.5" customHeight="1">
      <c r="A821" s="1">
        <v>820</v>
      </c>
      <c r="B821">
        <v>10</v>
      </c>
      <c r="C821">
        <v>21</v>
      </c>
      <c r="D821">
        <v>22</v>
      </c>
      <c r="E821">
        <v>30</v>
      </c>
      <c r="F821">
        <v>35</v>
      </c>
      <c r="G821" s="2">
        <v>42</v>
      </c>
      <c r="H821">
        <v>6</v>
      </c>
    </row>
    <row r="822" spans="1:8" ht="16.5" customHeight="1">
      <c r="A822" s="1">
        <v>821</v>
      </c>
      <c r="B822">
        <v>1</v>
      </c>
      <c r="C822">
        <v>12</v>
      </c>
      <c r="D822">
        <v>13</v>
      </c>
      <c r="E822">
        <v>24</v>
      </c>
      <c r="F822">
        <v>29</v>
      </c>
      <c r="G822" s="2">
        <v>44</v>
      </c>
      <c r="H822">
        <v>16</v>
      </c>
    </row>
    <row r="823" spans="1:8" ht="16.5" customHeight="1">
      <c r="A823" s="1">
        <v>822</v>
      </c>
      <c r="B823">
        <v>9</v>
      </c>
      <c r="C823">
        <v>18</v>
      </c>
      <c r="D823">
        <v>20</v>
      </c>
      <c r="E823">
        <v>24</v>
      </c>
      <c r="F823">
        <v>27</v>
      </c>
      <c r="G823" s="2">
        <v>36</v>
      </c>
      <c r="H823">
        <v>12</v>
      </c>
    </row>
    <row r="824" spans="1:8" ht="16.5" customHeight="1">
      <c r="A824" s="1">
        <v>823</v>
      </c>
      <c r="B824">
        <v>12</v>
      </c>
      <c r="C824">
        <v>18</v>
      </c>
      <c r="D824">
        <v>24</v>
      </c>
      <c r="E824">
        <v>26</v>
      </c>
      <c r="F824">
        <v>39</v>
      </c>
      <c r="G824" s="2">
        <v>40</v>
      </c>
      <c r="H824">
        <v>15</v>
      </c>
    </row>
    <row r="825" spans="1:8" ht="16.5" customHeight="1">
      <c r="A825" s="1">
        <v>824</v>
      </c>
      <c r="B825">
        <v>7</v>
      </c>
      <c r="C825">
        <v>9</v>
      </c>
      <c r="D825">
        <v>24</v>
      </c>
      <c r="E825">
        <v>29</v>
      </c>
      <c r="F825">
        <v>34</v>
      </c>
      <c r="G825" s="2">
        <v>38</v>
      </c>
      <c r="H825">
        <v>26</v>
      </c>
    </row>
    <row r="826" spans="1:8" ht="16.5" customHeight="1">
      <c r="A826" s="1">
        <v>825</v>
      </c>
      <c r="B826">
        <v>8</v>
      </c>
      <c r="C826">
        <v>15</v>
      </c>
      <c r="D826">
        <v>21</v>
      </c>
      <c r="E826">
        <v>31</v>
      </c>
      <c r="F826">
        <v>33</v>
      </c>
      <c r="G826" s="2">
        <v>38</v>
      </c>
      <c r="H826">
        <v>42</v>
      </c>
    </row>
    <row r="827" spans="1:8" ht="16.5" customHeight="1">
      <c r="A827" s="1">
        <v>826</v>
      </c>
      <c r="B827">
        <v>13</v>
      </c>
      <c r="C827">
        <v>16</v>
      </c>
      <c r="D827">
        <v>24</v>
      </c>
      <c r="E827">
        <v>25</v>
      </c>
      <c r="F827">
        <v>33</v>
      </c>
      <c r="G827" s="2">
        <v>36</v>
      </c>
      <c r="H827">
        <v>42</v>
      </c>
    </row>
    <row r="828" spans="1:8" ht="16.5" customHeight="1">
      <c r="A828" s="1">
        <v>827</v>
      </c>
      <c r="B828">
        <v>5</v>
      </c>
      <c r="C828">
        <v>11</v>
      </c>
      <c r="D828">
        <v>12</v>
      </c>
      <c r="E828">
        <v>29</v>
      </c>
      <c r="F828">
        <v>33</v>
      </c>
      <c r="G828" s="2">
        <v>44</v>
      </c>
      <c r="H828">
        <v>14</v>
      </c>
    </row>
    <row r="829" spans="1:8" ht="16.5" customHeight="1">
      <c r="A829" s="1">
        <v>828</v>
      </c>
      <c r="B829">
        <v>4</v>
      </c>
      <c r="C829">
        <v>7</v>
      </c>
      <c r="D829">
        <v>13</v>
      </c>
      <c r="E829">
        <v>29</v>
      </c>
      <c r="F829">
        <v>31</v>
      </c>
      <c r="G829" s="2">
        <v>39</v>
      </c>
      <c r="H829">
        <v>18</v>
      </c>
    </row>
    <row r="830" spans="1:8" ht="16.5" customHeight="1">
      <c r="A830" s="1">
        <v>829</v>
      </c>
      <c r="B830">
        <v>4</v>
      </c>
      <c r="C830">
        <v>5</v>
      </c>
      <c r="D830">
        <v>31</v>
      </c>
      <c r="E830">
        <v>35</v>
      </c>
      <c r="F830">
        <v>43</v>
      </c>
      <c r="G830" s="2">
        <v>45</v>
      </c>
      <c r="H830">
        <v>29</v>
      </c>
    </row>
    <row r="831" spans="1:8" ht="16.5" customHeight="1">
      <c r="A831" s="1">
        <v>830</v>
      </c>
      <c r="B831">
        <v>5</v>
      </c>
      <c r="C831">
        <v>6</v>
      </c>
      <c r="D831">
        <v>16</v>
      </c>
      <c r="E831">
        <v>18</v>
      </c>
      <c r="F831">
        <v>37</v>
      </c>
      <c r="G831" s="2">
        <v>38</v>
      </c>
      <c r="H831">
        <v>17</v>
      </c>
    </row>
    <row r="832" spans="1:8" ht="16.5" customHeight="1">
      <c r="A832" s="1">
        <v>831</v>
      </c>
      <c r="B832">
        <v>3</v>
      </c>
      <c r="C832">
        <v>10</v>
      </c>
      <c r="D832">
        <v>16</v>
      </c>
      <c r="E832">
        <v>19</v>
      </c>
      <c r="F832">
        <v>31</v>
      </c>
      <c r="G832" s="2">
        <v>39</v>
      </c>
      <c r="H832">
        <v>9</v>
      </c>
    </row>
    <row r="833" spans="1:8" ht="16.5" customHeight="1">
      <c r="A833" s="1">
        <v>832</v>
      </c>
      <c r="B833">
        <v>13</v>
      </c>
      <c r="C833">
        <v>14</v>
      </c>
      <c r="D833">
        <v>19</v>
      </c>
      <c r="E833">
        <v>26</v>
      </c>
      <c r="F833">
        <v>40</v>
      </c>
      <c r="G833" s="2">
        <v>43</v>
      </c>
      <c r="H833">
        <v>30</v>
      </c>
    </row>
    <row r="834" spans="1:8" ht="16.5" customHeight="1">
      <c r="A834" s="1">
        <v>833</v>
      </c>
      <c r="B834">
        <v>12</v>
      </c>
      <c r="C834">
        <v>18</v>
      </c>
      <c r="D834">
        <v>30</v>
      </c>
      <c r="E834">
        <v>39</v>
      </c>
      <c r="F834">
        <v>41</v>
      </c>
      <c r="G834" s="2">
        <v>42</v>
      </c>
      <c r="H834">
        <v>19</v>
      </c>
    </row>
    <row r="835" spans="1:8" ht="16.5" customHeight="1">
      <c r="A835" s="1">
        <v>834</v>
      </c>
      <c r="B835">
        <v>6</v>
      </c>
      <c r="C835">
        <v>8</v>
      </c>
      <c r="D835">
        <v>18</v>
      </c>
      <c r="E835">
        <v>35</v>
      </c>
      <c r="F835">
        <v>42</v>
      </c>
      <c r="G835" s="2">
        <v>43</v>
      </c>
      <c r="H835">
        <v>3</v>
      </c>
    </row>
    <row r="836" spans="1:8" ht="16.5" customHeight="1">
      <c r="A836" s="1">
        <v>835</v>
      </c>
      <c r="B836">
        <v>9</v>
      </c>
      <c r="C836">
        <v>10</v>
      </c>
      <c r="D836">
        <v>13</v>
      </c>
      <c r="E836">
        <v>28</v>
      </c>
      <c r="F836">
        <v>38</v>
      </c>
      <c r="G836" s="2">
        <v>45</v>
      </c>
      <c r="H836">
        <v>35</v>
      </c>
    </row>
    <row r="837" spans="1:8" ht="16.5" customHeight="1">
      <c r="A837" s="1">
        <v>836</v>
      </c>
      <c r="B837">
        <v>1</v>
      </c>
      <c r="C837">
        <v>9</v>
      </c>
      <c r="D837">
        <v>11</v>
      </c>
      <c r="E837">
        <v>14</v>
      </c>
      <c r="F837">
        <v>26</v>
      </c>
      <c r="G837" s="2">
        <v>28</v>
      </c>
      <c r="H837">
        <v>19</v>
      </c>
    </row>
    <row r="838" spans="1:8" ht="16.5" customHeight="1">
      <c r="A838" s="1">
        <v>837</v>
      </c>
      <c r="B838">
        <v>2</v>
      </c>
      <c r="C838">
        <v>25</v>
      </c>
      <c r="D838">
        <v>28</v>
      </c>
      <c r="E838">
        <v>30</v>
      </c>
      <c r="F838">
        <v>33</v>
      </c>
      <c r="G838" s="2">
        <v>45</v>
      </c>
      <c r="H838">
        <v>6</v>
      </c>
    </row>
    <row r="839" spans="1:8" ht="16.5" customHeight="1">
      <c r="A839" s="1">
        <v>838</v>
      </c>
      <c r="B839">
        <v>9</v>
      </c>
      <c r="C839">
        <v>14</v>
      </c>
      <c r="D839">
        <v>17</v>
      </c>
      <c r="E839">
        <v>33</v>
      </c>
      <c r="F839">
        <v>36</v>
      </c>
      <c r="G839" s="2">
        <v>38</v>
      </c>
      <c r="H839">
        <v>20</v>
      </c>
    </row>
    <row r="840" spans="1:8" ht="16.5" customHeight="1">
      <c r="A840" s="1">
        <v>839</v>
      </c>
      <c r="B840">
        <v>3</v>
      </c>
      <c r="C840">
        <v>9</v>
      </c>
      <c r="D840">
        <v>11</v>
      </c>
      <c r="E840">
        <v>12</v>
      </c>
      <c r="F840">
        <v>13</v>
      </c>
      <c r="G840" s="2">
        <v>19</v>
      </c>
      <c r="H840">
        <v>35</v>
      </c>
    </row>
    <row r="841" spans="1:8" ht="16.5" customHeight="1">
      <c r="A841" s="1">
        <v>840</v>
      </c>
      <c r="B841">
        <v>2</v>
      </c>
      <c r="C841">
        <v>4</v>
      </c>
      <c r="D841">
        <v>11</v>
      </c>
      <c r="E841">
        <v>28</v>
      </c>
      <c r="F841">
        <v>29</v>
      </c>
      <c r="G841" s="2">
        <v>43</v>
      </c>
      <c r="H841">
        <v>27</v>
      </c>
    </row>
    <row r="842" spans="1:8" ht="16.5" customHeight="1">
      <c r="A842" s="1">
        <v>841</v>
      </c>
      <c r="B842">
        <v>5</v>
      </c>
      <c r="C842">
        <v>11</v>
      </c>
      <c r="D842">
        <v>14</v>
      </c>
      <c r="E842">
        <v>30</v>
      </c>
      <c r="F842">
        <v>33</v>
      </c>
      <c r="G842" s="2">
        <v>38</v>
      </c>
      <c r="H842">
        <v>24</v>
      </c>
    </row>
    <row r="843" spans="1:8" ht="16.5" customHeight="1">
      <c r="A843" s="1">
        <v>842</v>
      </c>
      <c r="B843">
        <v>14</v>
      </c>
      <c r="C843">
        <v>26</v>
      </c>
      <c r="D843">
        <v>32</v>
      </c>
      <c r="E843">
        <v>36</v>
      </c>
      <c r="F843">
        <v>39</v>
      </c>
      <c r="G843" s="2">
        <v>42</v>
      </c>
      <c r="H843">
        <v>38</v>
      </c>
    </row>
    <row r="844" spans="1:8" ht="16.5" customHeight="1">
      <c r="A844" s="1">
        <v>843</v>
      </c>
      <c r="B844">
        <v>19</v>
      </c>
      <c r="C844">
        <v>21</v>
      </c>
      <c r="D844">
        <v>30</v>
      </c>
      <c r="E844">
        <v>33</v>
      </c>
      <c r="F844">
        <v>34</v>
      </c>
      <c r="G844" s="2">
        <v>42</v>
      </c>
      <c r="H844">
        <v>4</v>
      </c>
    </row>
    <row r="845" spans="1:8" ht="16.5" customHeight="1">
      <c r="A845" s="1">
        <v>844</v>
      </c>
      <c r="B845">
        <v>7</v>
      </c>
      <c r="C845">
        <v>8</v>
      </c>
      <c r="D845">
        <v>13</v>
      </c>
      <c r="E845">
        <v>15</v>
      </c>
      <c r="F845">
        <v>33</v>
      </c>
      <c r="G845" s="2">
        <v>45</v>
      </c>
      <c r="H845">
        <v>18</v>
      </c>
    </row>
    <row r="846" spans="1:8" ht="16.5" customHeight="1">
      <c r="A846" s="1">
        <v>845</v>
      </c>
      <c r="B846">
        <v>1</v>
      </c>
      <c r="C846">
        <v>16</v>
      </c>
      <c r="D846">
        <v>29</v>
      </c>
      <c r="E846">
        <v>33</v>
      </c>
      <c r="F846">
        <v>40</v>
      </c>
      <c r="G846" s="2">
        <v>45</v>
      </c>
      <c r="H846">
        <v>6</v>
      </c>
    </row>
    <row r="847" spans="1:8" ht="16.5" customHeight="1">
      <c r="A847" s="1">
        <v>846</v>
      </c>
      <c r="B847">
        <v>5</v>
      </c>
      <c r="C847">
        <v>18</v>
      </c>
      <c r="D847">
        <v>30</v>
      </c>
      <c r="E847">
        <v>41</v>
      </c>
      <c r="F847">
        <v>43</v>
      </c>
      <c r="G847" s="2">
        <v>45</v>
      </c>
      <c r="H847">
        <v>13</v>
      </c>
    </row>
    <row r="848" spans="1:8" ht="16.5" customHeight="1">
      <c r="A848" s="1">
        <v>847</v>
      </c>
      <c r="B848">
        <v>12</v>
      </c>
      <c r="C848">
        <v>16</v>
      </c>
      <c r="D848">
        <v>26</v>
      </c>
      <c r="E848">
        <v>28</v>
      </c>
      <c r="F848">
        <v>30</v>
      </c>
      <c r="G848" s="2">
        <v>42</v>
      </c>
      <c r="H848">
        <v>22</v>
      </c>
    </row>
    <row r="849" spans="1:8" ht="16.5" customHeight="1">
      <c r="A849" s="1">
        <v>848</v>
      </c>
      <c r="B849">
        <v>1</v>
      </c>
      <c r="C849">
        <v>2</v>
      </c>
      <c r="D849">
        <v>16</v>
      </c>
      <c r="E849">
        <v>22</v>
      </c>
      <c r="F849">
        <v>38</v>
      </c>
      <c r="G849" s="2">
        <v>39</v>
      </c>
      <c r="H849">
        <v>34</v>
      </c>
    </row>
    <row r="850" spans="1:8" ht="16.5" customHeight="1">
      <c r="A850" s="1">
        <v>849</v>
      </c>
      <c r="B850">
        <v>5</v>
      </c>
      <c r="C850">
        <v>13</v>
      </c>
      <c r="D850">
        <v>17</v>
      </c>
      <c r="E850">
        <v>29</v>
      </c>
      <c r="F850">
        <v>34</v>
      </c>
      <c r="G850" s="2">
        <v>39</v>
      </c>
      <c r="H850">
        <v>3</v>
      </c>
    </row>
    <row r="851" spans="1:8" ht="16.5" customHeight="1">
      <c r="A851" s="1">
        <v>850</v>
      </c>
      <c r="B851">
        <v>16</v>
      </c>
      <c r="C851">
        <v>20</v>
      </c>
      <c r="D851">
        <v>24</v>
      </c>
      <c r="E851">
        <v>28</v>
      </c>
      <c r="F851">
        <v>36</v>
      </c>
      <c r="G851" s="2">
        <v>39</v>
      </c>
      <c r="H851">
        <v>5</v>
      </c>
    </row>
    <row r="852" spans="1:8" ht="16.5" customHeight="1">
      <c r="A852" s="1">
        <v>851</v>
      </c>
      <c r="B852">
        <v>14</v>
      </c>
      <c r="C852">
        <v>18</v>
      </c>
      <c r="D852">
        <v>22</v>
      </c>
      <c r="E852">
        <v>26</v>
      </c>
      <c r="F852">
        <v>31</v>
      </c>
      <c r="G852" s="2">
        <v>44</v>
      </c>
      <c r="H852">
        <v>40</v>
      </c>
    </row>
    <row r="853" spans="1:8" ht="16.5" customHeight="1">
      <c r="A853" s="1">
        <v>852</v>
      </c>
      <c r="B853">
        <v>11</v>
      </c>
      <c r="C853">
        <v>17</v>
      </c>
      <c r="D853">
        <v>28</v>
      </c>
      <c r="E853">
        <v>30</v>
      </c>
      <c r="F853">
        <v>33</v>
      </c>
      <c r="G853" s="2">
        <v>35</v>
      </c>
      <c r="H853">
        <v>9</v>
      </c>
    </row>
    <row r="854" spans="1:8" ht="16.5" customHeight="1">
      <c r="A854" s="1">
        <v>853</v>
      </c>
      <c r="B854">
        <v>2</v>
      </c>
      <c r="C854">
        <v>8</v>
      </c>
      <c r="D854">
        <v>23</v>
      </c>
      <c r="E854">
        <v>26</v>
      </c>
      <c r="F854">
        <v>27</v>
      </c>
      <c r="G854" s="2">
        <v>44</v>
      </c>
      <c r="H854">
        <v>13</v>
      </c>
    </row>
    <row r="855" spans="1:8" ht="16.5" customHeight="1">
      <c r="A855" s="1">
        <v>854</v>
      </c>
      <c r="B855">
        <v>20</v>
      </c>
      <c r="C855">
        <v>25</v>
      </c>
      <c r="D855">
        <v>31</v>
      </c>
      <c r="E855">
        <v>32</v>
      </c>
      <c r="F855">
        <v>36</v>
      </c>
      <c r="G855" s="2">
        <v>43</v>
      </c>
      <c r="H855">
        <v>3</v>
      </c>
    </row>
    <row r="856" spans="1:8" ht="16.5" customHeight="1">
      <c r="A856" s="1">
        <v>855</v>
      </c>
      <c r="B856">
        <v>8</v>
      </c>
      <c r="C856">
        <v>15</v>
      </c>
      <c r="D856">
        <v>17</v>
      </c>
      <c r="E856">
        <v>19</v>
      </c>
      <c r="F856">
        <v>43</v>
      </c>
      <c r="G856" s="2">
        <v>44</v>
      </c>
      <c r="H856">
        <v>7</v>
      </c>
    </row>
    <row r="857" spans="1:8" ht="16.5" customHeight="1">
      <c r="A857" s="1">
        <v>856</v>
      </c>
      <c r="B857">
        <v>10</v>
      </c>
      <c r="C857">
        <v>24</v>
      </c>
      <c r="D857">
        <v>40</v>
      </c>
      <c r="E857">
        <v>41</v>
      </c>
      <c r="F857">
        <v>43</v>
      </c>
      <c r="G857" s="2">
        <v>44</v>
      </c>
      <c r="H857">
        <v>17</v>
      </c>
    </row>
    <row r="858" spans="1:8" ht="16.5" customHeight="1">
      <c r="A858" s="1">
        <v>857</v>
      </c>
      <c r="B858">
        <v>6</v>
      </c>
      <c r="C858">
        <v>10</v>
      </c>
      <c r="D858">
        <v>16</v>
      </c>
      <c r="E858">
        <v>28</v>
      </c>
      <c r="F858">
        <v>34</v>
      </c>
      <c r="G858" s="2">
        <v>38</v>
      </c>
      <c r="H858">
        <v>43</v>
      </c>
    </row>
    <row r="859" spans="1:8" ht="16.5" customHeight="1">
      <c r="A859" s="1">
        <v>858</v>
      </c>
      <c r="B859">
        <v>9</v>
      </c>
      <c r="C859">
        <v>13</v>
      </c>
      <c r="D859">
        <v>32</v>
      </c>
      <c r="E859">
        <v>38</v>
      </c>
      <c r="F859">
        <v>39</v>
      </c>
      <c r="G859" s="2">
        <v>43</v>
      </c>
      <c r="H859">
        <v>23</v>
      </c>
    </row>
    <row r="860" spans="1:8" ht="16.5" customHeight="1">
      <c r="A860" s="1">
        <v>859</v>
      </c>
      <c r="B860">
        <v>8</v>
      </c>
      <c r="C860">
        <v>22</v>
      </c>
      <c r="D860">
        <v>35</v>
      </c>
      <c r="E860">
        <v>38</v>
      </c>
      <c r="F860">
        <v>39</v>
      </c>
      <c r="G860" s="2">
        <v>41</v>
      </c>
      <c r="H860">
        <v>24</v>
      </c>
    </row>
    <row r="861" spans="1:8" ht="16.5" customHeight="1">
      <c r="A861" s="1">
        <v>860</v>
      </c>
      <c r="B861">
        <v>4</v>
      </c>
      <c r="C861">
        <v>8</v>
      </c>
      <c r="D861">
        <v>18</v>
      </c>
      <c r="E861">
        <v>25</v>
      </c>
      <c r="F861">
        <v>27</v>
      </c>
      <c r="G861" s="2">
        <v>32</v>
      </c>
      <c r="H861">
        <v>42</v>
      </c>
    </row>
    <row r="862" spans="1:8" ht="16.5" customHeight="1">
      <c r="A862" s="1">
        <v>861</v>
      </c>
      <c r="B862">
        <v>11</v>
      </c>
      <c r="C862">
        <v>17</v>
      </c>
      <c r="D862">
        <v>19</v>
      </c>
      <c r="E862">
        <v>21</v>
      </c>
      <c r="F862">
        <v>22</v>
      </c>
      <c r="G862" s="2">
        <v>25</v>
      </c>
      <c r="H862">
        <v>24</v>
      </c>
    </row>
    <row r="863" spans="1:8" ht="16.5" customHeight="1">
      <c r="A863" s="1">
        <v>862</v>
      </c>
      <c r="B863">
        <v>10</v>
      </c>
      <c r="C863">
        <v>34</v>
      </c>
      <c r="D863">
        <v>38</v>
      </c>
      <c r="E863">
        <v>40</v>
      </c>
      <c r="F863">
        <v>42</v>
      </c>
      <c r="G863" s="2">
        <v>43</v>
      </c>
      <c r="H863">
        <v>32</v>
      </c>
    </row>
    <row r="864" spans="1:8" ht="16.5" customHeight="1">
      <c r="A864" s="1">
        <v>863</v>
      </c>
      <c r="B864">
        <v>16</v>
      </c>
      <c r="C864">
        <v>21</v>
      </c>
      <c r="D864">
        <v>28</v>
      </c>
      <c r="E864">
        <v>35</v>
      </c>
      <c r="F864">
        <v>39</v>
      </c>
      <c r="G864" s="2">
        <v>43</v>
      </c>
      <c r="H864">
        <v>12</v>
      </c>
    </row>
    <row r="865" spans="1:8" ht="16.5" customHeight="1">
      <c r="A865" s="1">
        <v>864</v>
      </c>
      <c r="B865">
        <v>3</v>
      </c>
      <c r="C865">
        <v>7</v>
      </c>
      <c r="D865">
        <v>10</v>
      </c>
      <c r="E865">
        <v>13</v>
      </c>
      <c r="F865">
        <v>25</v>
      </c>
      <c r="G865" s="2">
        <v>36</v>
      </c>
      <c r="H865">
        <v>32</v>
      </c>
    </row>
    <row r="866" spans="1:8" ht="16.5" customHeight="1">
      <c r="A866" s="1">
        <v>865</v>
      </c>
      <c r="B866">
        <v>3</v>
      </c>
      <c r="C866">
        <v>15</v>
      </c>
      <c r="D866">
        <v>22</v>
      </c>
      <c r="E866">
        <v>32</v>
      </c>
      <c r="F866">
        <v>33</v>
      </c>
      <c r="G866" s="2">
        <v>45</v>
      </c>
      <c r="H866">
        <v>2</v>
      </c>
    </row>
    <row r="867" spans="1:8" ht="16.5" customHeight="1">
      <c r="A867" s="1">
        <v>866</v>
      </c>
      <c r="B867">
        <v>9</v>
      </c>
      <c r="C867">
        <v>15</v>
      </c>
      <c r="D867">
        <v>29</v>
      </c>
      <c r="E867">
        <v>34</v>
      </c>
      <c r="F867">
        <v>37</v>
      </c>
      <c r="G867" s="2">
        <v>39</v>
      </c>
      <c r="H867">
        <v>12</v>
      </c>
    </row>
    <row r="868" spans="1:8" ht="16.5" customHeight="1">
      <c r="A868" s="1">
        <v>867</v>
      </c>
      <c r="B868">
        <v>14</v>
      </c>
      <c r="C868">
        <v>17</v>
      </c>
      <c r="D868">
        <v>19</v>
      </c>
      <c r="E868">
        <v>22</v>
      </c>
      <c r="F868">
        <v>24</v>
      </c>
      <c r="G868" s="2">
        <v>40</v>
      </c>
      <c r="H868">
        <v>41</v>
      </c>
    </row>
    <row r="869" spans="1:8" ht="16.5" customHeight="1">
      <c r="A869" s="1">
        <v>868</v>
      </c>
      <c r="B869">
        <v>12</v>
      </c>
      <c r="C869">
        <v>17</v>
      </c>
      <c r="D869">
        <v>28</v>
      </c>
      <c r="E869">
        <v>41</v>
      </c>
      <c r="F869">
        <v>43</v>
      </c>
      <c r="G869" s="2">
        <v>44</v>
      </c>
      <c r="H869">
        <v>25</v>
      </c>
    </row>
    <row r="870" spans="1:8" ht="16.5" customHeight="1">
      <c r="A870" s="1">
        <v>869</v>
      </c>
      <c r="B870">
        <v>2</v>
      </c>
      <c r="C870">
        <v>6</v>
      </c>
      <c r="D870">
        <v>20</v>
      </c>
      <c r="E870">
        <v>27</v>
      </c>
      <c r="F870">
        <v>37</v>
      </c>
      <c r="G870" s="2">
        <v>39</v>
      </c>
      <c r="H870">
        <v>4</v>
      </c>
    </row>
    <row r="871" spans="1:8" ht="16.5" customHeight="1">
      <c r="A871" s="1">
        <v>870</v>
      </c>
      <c r="B871">
        <v>21</v>
      </c>
      <c r="C871">
        <v>25</v>
      </c>
      <c r="D871">
        <v>30</v>
      </c>
      <c r="E871">
        <v>32</v>
      </c>
      <c r="F871">
        <v>40</v>
      </c>
      <c r="G871" s="2">
        <v>42</v>
      </c>
      <c r="H871">
        <v>31</v>
      </c>
    </row>
    <row r="872" spans="1:8" ht="16.5" customHeight="1">
      <c r="A872" s="1">
        <v>871</v>
      </c>
      <c r="B872">
        <v>2</v>
      </c>
      <c r="C872">
        <v>6</v>
      </c>
      <c r="D872">
        <v>12</v>
      </c>
      <c r="E872">
        <v>26</v>
      </c>
      <c r="F872">
        <v>30</v>
      </c>
      <c r="G872" s="2">
        <v>34</v>
      </c>
      <c r="H872">
        <v>38</v>
      </c>
    </row>
    <row r="873" spans="1:8" ht="16.5" customHeight="1">
      <c r="A873" s="1">
        <v>872</v>
      </c>
      <c r="B873">
        <v>2</v>
      </c>
      <c r="C873">
        <v>4</v>
      </c>
      <c r="D873">
        <v>30</v>
      </c>
      <c r="E873">
        <v>32</v>
      </c>
      <c r="F873">
        <v>33</v>
      </c>
      <c r="G873" s="2">
        <v>43</v>
      </c>
      <c r="H873">
        <v>29</v>
      </c>
    </row>
    <row r="874" spans="1:8" ht="16.5" customHeight="1">
      <c r="A874" s="1">
        <v>873</v>
      </c>
      <c r="B874">
        <v>3</v>
      </c>
      <c r="C874">
        <v>5</v>
      </c>
      <c r="D874">
        <v>12</v>
      </c>
      <c r="E874">
        <v>13</v>
      </c>
      <c r="F874">
        <v>33</v>
      </c>
      <c r="G874" s="2">
        <v>39</v>
      </c>
      <c r="H874">
        <v>38</v>
      </c>
    </row>
    <row r="875" spans="1:8" ht="16.5" customHeight="1">
      <c r="A875" s="1">
        <v>874</v>
      </c>
      <c r="B875">
        <v>1</v>
      </c>
      <c r="C875">
        <v>15</v>
      </c>
      <c r="D875">
        <v>19</v>
      </c>
      <c r="E875">
        <v>23</v>
      </c>
      <c r="F875">
        <v>28</v>
      </c>
      <c r="G875" s="2">
        <v>42</v>
      </c>
      <c r="H875">
        <v>32</v>
      </c>
    </row>
    <row r="876" spans="1:8" ht="16.5" customHeight="1">
      <c r="A876" s="1">
        <v>875</v>
      </c>
      <c r="B876">
        <v>19</v>
      </c>
      <c r="C876">
        <v>22</v>
      </c>
      <c r="D876">
        <v>30</v>
      </c>
      <c r="E876">
        <v>34</v>
      </c>
      <c r="F876">
        <v>39</v>
      </c>
      <c r="G876" s="2">
        <v>44</v>
      </c>
      <c r="H876">
        <v>36</v>
      </c>
    </row>
    <row r="877" spans="1:8" ht="16.5" customHeight="1">
      <c r="A877" s="1">
        <v>876</v>
      </c>
      <c r="B877">
        <v>5</v>
      </c>
      <c r="C877">
        <v>16</v>
      </c>
      <c r="D877">
        <v>21</v>
      </c>
      <c r="E877">
        <v>26</v>
      </c>
      <c r="F877">
        <v>34</v>
      </c>
      <c r="G877" s="2">
        <v>42</v>
      </c>
      <c r="H877">
        <v>24</v>
      </c>
    </row>
    <row r="878" spans="1:8" ht="16.5" customHeight="1">
      <c r="A878" s="1">
        <v>877</v>
      </c>
      <c r="B878">
        <v>5</v>
      </c>
      <c r="C878">
        <v>17</v>
      </c>
      <c r="D878">
        <v>18</v>
      </c>
      <c r="E878">
        <v>22</v>
      </c>
      <c r="F878">
        <v>23</v>
      </c>
      <c r="G878" s="2">
        <v>43</v>
      </c>
      <c r="H878">
        <v>12</v>
      </c>
    </row>
    <row r="879" spans="1:8" ht="16.5" customHeight="1">
      <c r="A879" s="1">
        <v>878</v>
      </c>
      <c r="B879">
        <v>2</v>
      </c>
      <c r="C879">
        <v>6</v>
      </c>
      <c r="D879">
        <v>11</v>
      </c>
      <c r="E879">
        <v>16</v>
      </c>
      <c r="F879">
        <v>25</v>
      </c>
      <c r="G879" s="2">
        <v>31</v>
      </c>
      <c r="H879">
        <v>3</v>
      </c>
    </row>
    <row r="880" spans="1:8" ht="16.5" customHeight="1">
      <c r="A880" s="1">
        <v>879</v>
      </c>
      <c r="B880">
        <v>1</v>
      </c>
      <c r="C880">
        <v>4</v>
      </c>
      <c r="D880">
        <v>10</v>
      </c>
      <c r="E880">
        <v>14</v>
      </c>
      <c r="F880">
        <v>15</v>
      </c>
      <c r="G880" s="2">
        <v>35</v>
      </c>
      <c r="H880">
        <v>20</v>
      </c>
    </row>
    <row r="881" spans="1:8" ht="16.5" customHeight="1">
      <c r="A881" s="1">
        <v>880</v>
      </c>
      <c r="B881">
        <v>7</v>
      </c>
      <c r="C881">
        <v>17</v>
      </c>
      <c r="D881">
        <v>19</v>
      </c>
      <c r="E881">
        <v>23</v>
      </c>
      <c r="F881">
        <v>24</v>
      </c>
      <c r="G881" s="2">
        <v>45</v>
      </c>
      <c r="H881">
        <v>38</v>
      </c>
    </row>
    <row r="882" spans="1:8" ht="16.5" customHeight="1">
      <c r="A882" s="1">
        <v>881</v>
      </c>
      <c r="B882">
        <v>4</v>
      </c>
      <c r="C882">
        <v>18</v>
      </c>
      <c r="D882">
        <v>20</v>
      </c>
      <c r="E882">
        <v>26</v>
      </c>
      <c r="F882">
        <v>27</v>
      </c>
      <c r="G882" s="2">
        <v>32</v>
      </c>
      <c r="H882">
        <v>9</v>
      </c>
    </row>
    <row r="883" spans="1:8" ht="16.5" customHeight="1">
      <c r="A883" s="1">
        <v>882</v>
      </c>
      <c r="B883">
        <v>18</v>
      </c>
      <c r="C883">
        <v>34</v>
      </c>
      <c r="D883">
        <v>39</v>
      </c>
      <c r="E883">
        <v>43</v>
      </c>
      <c r="F883">
        <v>44</v>
      </c>
      <c r="G883" s="2">
        <v>45</v>
      </c>
      <c r="H883">
        <v>23</v>
      </c>
    </row>
    <row r="884" spans="1:8" ht="16.5" customHeight="1">
      <c r="A884" s="1">
        <v>883</v>
      </c>
      <c r="B884">
        <v>9</v>
      </c>
      <c r="C884">
        <v>18</v>
      </c>
      <c r="D884">
        <v>32</v>
      </c>
      <c r="E884">
        <v>33</v>
      </c>
      <c r="F884">
        <v>37</v>
      </c>
      <c r="G884" s="2">
        <v>44</v>
      </c>
      <c r="H884">
        <v>22</v>
      </c>
    </row>
    <row r="885" spans="1:8" ht="16.5" customHeight="1">
      <c r="A885" s="1">
        <v>884</v>
      </c>
      <c r="B885">
        <v>4</v>
      </c>
      <c r="C885">
        <v>14</v>
      </c>
      <c r="D885">
        <v>23</v>
      </c>
      <c r="E885">
        <v>28</v>
      </c>
      <c r="F885">
        <v>37</v>
      </c>
      <c r="G885" s="2">
        <v>45</v>
      </c>
      <c r="H885">
        <v>17</v>
      </c>
    </row>
    <row r="886" spans="1:8" ht="16.5" customHeight="1">
      <c r="A886" s="1">
        <v>885</v>
      </c>
      <c r="B886">
        <v>1</v>
      </c>
      <c r="C886">
        <v>3</v>
      </c>
      <c r="D886">
        <v>24</v>
      </c>
      <c r="E886">
        <v>27</v>
      </c>
      <c r="F886">
        <v>39</v>
      </c>
      <c r="G886" s="2">
        <v>45</v>
      </c>
      <c r="H886">
        <v>31</v>
      </c>
    </row>
    <row r="887" spans="1:8" ht="16.5" customHeight="1">
      <c r="A887" s="1">
        <v>886</v>
      </c>
      <c r="B887">
        <v>19</v>
      </c>
      <c r="C887">
        <v>23</v>
      </c>
      <c r="D887">
        <v>28</v>
      </c>
      <c r="E887">
        <v>37</v>
      </c>
      <c r="F887">
        <v>42</v>
      </c>
      <c r="G887" s="2">
        <v>45</v>
      </c>
      <c r="H887">
        <v>2</v>
      </c>
    </row>
    <row r="888" spans="1:8" ht="16.5" customHeight="1">
      <c r="A888" s="1">
        <v>887</v>
      </c>
      <c r="B888">
        <v>8</v>
      </c>
      <c r="C888">
        <v>14</v>
      </c>
      <c r="D888">
        <v>17</v>
      </c>
      <c r="E888">
        <v>27</v>
      </c>
      <c r="F888">
        <v>36</v>
      </c>
      <c r="G888" s="2">
        <v>45</v>
      </c>
      <c r="H888">
        <v>10</v>
      </c>
    </row>
    <row r="889" spans="1:8" ht="16.5" customHeight="1">
      <c r="A889" s="1">
        <v>888</v>
      </c>
      <c r="B889">
        <v>3</v>
      </c>
      <c r="C889">
        <v>7</v>
      </c>
      <c r="D889">
        <v>12</v>
      </c>
      <c r="E889">
        <v>31</v>
      </c>
      <c r="F889">
        <v>34</v>
      </c>
      <c r="G889" s="2">
        <v>38</v>
      </c>
      <c r="H889">
        <v>32</v>
      </c>
    </row>
    <row r="890" spans="1:8" ht="16.5" customHeight="1">
      <c r="A890" s="1">
        <v>889</v>
      </c>
      <c r="B890">
        <v>3</v>
      </c>
      <c r="C890">
        <v>13</v>
      </c>
      <c r="D890">
        <v>29</v>
      </c>
      <c r="E890">
        <v>38</v>
      </c>
      <c r="F890">
        <v>39</v>
      </c>
      <c r="G890" s="2">
        <v>42</v>
      </c>
      <c r="H890">
        <v>26</v>
      </c>
    </row>
    <row r="891" spans="1:8" ht="16.5" customHeight="1">
      <c r="A891" s="1">
        <v>890</v>
      </c>
      <c r="B891">
        <v>1</v>
      </c>
      <c r="C891">
        <v>4</v>
      </c>
      <c r="D891">
        <v>14</v>
      </c>
      <c r="E891">
        <v>18</v>
      </c>
      <c r="F891">
        <v>29</v>
      </c>
      <c r="G891" s="2">
        <v>37</v>
      </c>
      <c r="H891">
        <v>6</v>
      </c>
    </row>
    <row r="892" spans="1:8" ht="16.5" customHeight="1">
      <c r="A892" s="1">
        <v>891</v>
      </c>
      <c r="B892">
        <v>9</v>
      </c>
      <c r="C892">
        <v>13</v>
      </c>
      <c r="D892">
        <v>28</v>
      </c>
      <c r="E892">
        <v>31</v>
      </c>
      <c r="F892">
        <v>39</v>
      </c>
      <c r="G892" s="2">
        <v>41</v>
      </c>
      <c r="H892">
        <v>19</v>
      </c>
    </row>
    <row r="893" spans="1:8" ht="16.5" customHeight="1">
      <c r="A893" s="1">
        <v>892</v>
      </c>
      <c r="B893">
        <v>4</v>
      </c>
      <c r="C893">
        <v>9</v>
      </c>
      <c r="D893">
        <v>17</v>
      </c>
      <c r="E893">
        <v>18</v>
      </c>
      <c r="F893">
        <v>26</v>
      </c>
      <c r="G893" s="2">
        <v>42</v>
      </c>
      <c r="H893">
        <v>36</v>
      </c>
    </row>
    <row r="894" spans="1:8" ht="16.5" customHeight="1">
      <c r="A894" s="1">
        <v>893</v>
      </c>
      <c r="B894">
        <v>1</v>
      </c>
      <c r="C894">
        <v>15</v>
      </c>
      <c r="D894">
        <v>17</v>
      </c>
      <c r="E894">
        <v>23</v>
      </c>
      <c r="F894">
        <v>25</v>
      </c>
      <c r="G894" s="2">
        <v>41</v>
      </c>
      <c r="H894">
        <v>10</v>
      </c>
    </row>
    <row r="895" spans="1:8" ht="16.5" customHeight="1">
      <c r="A895" s="1">
        <v>894</v>
      </c>
      <c r="B895">
        <v>19</v>
      </c>
      <c r="C895">
        <v>32</v>
      </c>
      <c r="D895">
        <v>37</v>
      </c>
      <c r="E895">
        <v>40</v>
      </c>
      <c r="F895">
        <v>41</v>
      </c>
      <c r="G895" s="2">
        <v>43</v>
      </c>
      <c r="H895">
        <v>45</v>
      </c>
    </row>
    <row r="896" spans="1:8" ht="16.5" customHeight="1">
      <c r="A896" s="1">
        <v>895</v>
      </c>
      <c r="B896">
        <v>16</v>
      </c>
      <c r="C896">
        <v>26</v>
      </c>
      <c r="D896">
        <v>31</v>
      </c>
      <c r="E896">
        <v>38</v>
      </c>
      <c r="F896">
        <v>39</v>
      </c>
      <c r="G896" s="2">
        <v>41</v>
      </c>
      <c r="H896">
        <v>23</v>
      </c>
    </row>
    <row r="897" spans="1:8" ht="16.5" customHeight="1">
      <c r="A897" s="1">
        <v>896</v>
      </c>
      <c r="B897">
        <v>5</v>
      </c>
      <c r="C897">
        <v>12</v>
      </c>
      <c r="D897">
        <v>25</v>
      </c>
      <c r="E897">
        <v>26</v>
      </c>
      <c r="F897">
        <v>38</v>
      </c>
      <c r="G897" s="2">
        <v>45</v>
      </c>
      <c r="H897">
        <v>23</v>
      </c>
    </row>
    <row r="898" spans="1:8" ht="16.5" customHeight="1">
      <c r="A898" s="1">
        <v>897</v>
      </c>
      <c r="B898">
        <v>6</v>
      </c>
      <c r="C898">
        <v>7</v>
      </c>
      <c r="D898">
        <v>12</v>
      </c>
      <c r="E898">
        <v>22</v>
      </c>
      <c r="F898">
        <v>26</v>
      </c>
      <c r="G898" s="2">
        <v>36</v>
      </c>
      <c r="H898">
        <v>29</v>
      </c>
    </row>
    <row r="899" spans="1:8" ht="16.5" customHeight="1">
      <c r="A899" s="1">
        <v>898</v>
      </c>
      <c r="B899">
        <v>18</v>
      </c>
      <c r="C899">
        <v>21</v>
      </c>
      <c r="D899">
        <v>28</v>
      </c>
      <c r="E899">
        <v>35</v>
      </c>
      <c r="F899">
        <v>37</v>
      </c>
      <c r="G899" s="2">
        <v>42</v>
      </c>
      <c r="H899">
        <v>17</v>
      </c>
    </row>
    <row r="900" spans="1:8" ht="16.5" customHeight="1">
      <c r="A900" s="1">
        <v>899</v>
      </c>
      <c r="B900">
        <v>8</v>
      </c>
      <c r="C900">
        <v>19</v>
      </c>
      <c r="D900">
        <v>20</v>
      </c>
      <c r="E900">
        <v>21</v>
      </c>
      <c r="F900">
        <v>33</v>
      </c>
      <c r="G900" s="2">
        <v>39</v>
      </c>
      <c r="H900">
        <v>37</v>
      </c>
    </row>
    <row r="901" spans="1:8" ht="16.5" customHeight="1">
      <c r="A901" s="1">
        <v>900</v>
      </c>
      <c r="B901">
        <v>7</v>
      </c>
      <c r="C901">
        <v>13</v>
      </c>
      <c r="D901">
        <v>16</v>
      </c>
      <c r="E901">
        <v>18</v>
      </c>
      <c r="F901">
        <v>35</v>
      </c>
      <c r="G901" s="2">
        <v>38</v>
      </c>
      <c r="H901">
        <v>14</v>
      </c>
    </row>
    <row r="902" spans="1:8" ht="16.5" customHeight="1">
      <c r="A902" s="1">
        <v>901</v>
      </c>
      <c r="B902">
        <v>5</v>
      </c>
      <c r="C902">
        <v>18</v>
      </c>
      <c r="D902">
        <v>20</v>
      </c>
      <c r="E902">
        <v>23</v>
      </c>
      <c r="F902">
        <v>30</v>
      </c>
      <c r="G902" s="2">
        <v>34</v>
      </c>
      <c r="H902">
        <v>21</v>
      </c>
    </row>
    <row r="903" spans="1:8" ht="16.5" customHeight="1">
      <c r="A903" s="1">
        <v>902</v>
      </c>
      <c r="B903">
        <v>7</v>
      </c>
      <c r="C903">
        <v>19</v>
      </c>
      <c r="D903">
        <v>23</v>
      </c>
      <c r="E903">
        <v>24</v>
      </c>
      <c r="F903">
        <v>36</v>
      </c>
      <c r="G903" s="2">
        <v>39</v>
      </c>
      <c r="H903">
        <v>30</v>
      </c>
    </row>
    <row r="904" spans="1:8" ht="16.5" customHeight="1">
      <c r="A904" s="1">
        <v>903</v>
      </c>
      <c r="B904">
        <v>2</v>
      </c>
      <c r="C904">
        <v>15</v>
      </c>
      <c r="D904">
        <v>16</v>
      </c>
      <c r="E904">
        <v>21</v>
      </c>
      <c r="F904">
        <v>22</v>
      </c>
      <c r="G904" s="2">
        <v>28</v>
      </c>
      <c r="H904">
        <v>45</v>
      </c>
    </row>
    <row r="905" spans="1:8" ht="16.5" customHeight="1">
      <c r="A905" s="1">
        <v>904</v>
      </c>
      <c r="B905">
        <v>2</v>
      </c>
      <c r="C905">
        <v>6</v>
      </c>
      <c r="D905">
        <v>8</v>
      </c>
      <c r="E905">
        <v>26</v>
      </c>
      <c r="F905">
        <v>43</v>
      </c>
      <c r="G905" s="2">
        <v>45</v>
      </c>
      <c r="H905">
        <v>11</v>
      </c>
    </row>
    <row r="906" spans="1:8" ht="16.5" customHeight="1">
      <c r="A906" s="1">
        <v>905</v>
      </c>
      <c r="B906">
        <v>3</v>
      </c>
      <c r="C906">
        <v>4</v>
      </c>
      <c r="D906">
        <v>16</v>
      </c>
      <c r="E906">
        <v>27</v>
      </c>
      <c r="F906">
        <v>38</v>
      </c>
      <c r="G906" s="2">
        <v>40</v>
      </c>
      <c r="H906">
        <v>20</v>
      </c>
    </row>
    <row r="907" spans="1:8" ht="16.5" customHeight="1">
      <c r="A907" s="1">
        <v>906</v>
      </c>
      <c r="B907">
        <v>2</v>
      </c>
      <c r="C907">
        <v>5</v>
      </c>
      <c r="D907">
        <v>14</v>
      </c>
      <c r="E907">
        <v>28</v>
      </c>
      <c r="F907">
        <v>31</v>
      </c>
      <c r="G907" s="2">
        <v>32</v>
      </c>
      <c r="H907">
        <v>20</v>
      </c>
    </row>
    <row r="908" spans="1:8" ht="16.5" customHeight="1">
      <c r="A908" s="1">
        <v>907</v>
      </c>
      <c r="B908">
        <v>21</v>
      </c>
      <c r="C908">
        <v>27</v>
      </c>
      <c r="D908">
        <v>29</v>
      </c>
      <c r="E908">
        <v>38</v>
      </c>
      <c r="F908">
        <v>40</v>
      </c>
      <c r="G908" s="2">
        <v>44</v>
      </c>
      <c r="H908">
        <v>37</v>
      </c>
    </row>
    <row r="909" spans="1:8" ht="16.5" customHeight="1">
      <c r="A909" s="1">
        <v>908</v>
      </c>
      <c r="B909">
        <v>3</v>
      </c>
      <c r="C909">
        <v>16</v>
      </c>
      <c r="D909">
        <v>21</v>
      </c>
      <c r="E909">
        <v>22</v>
      </c>
      <c r="F909">
        <v>23</v>
      </c>
      <c r="G909" s="2">
        <v>44</v>
      </c>
      <c r="H909">
        <v>30</v>
      </c>
    </row>
    <row r="910" spans="1:8" ht="16.5" customHeight="1">
      <c r="A910" s="1">
        <v>909</v>
      </c>
      <c r="B910">
        <v>7</v>
      </c>
      <c r="C910">
        <v>24</v>
      </c>
      <c r="D910">
        <v>29</v>
      </c>
      <c r="E910">
        <v>30</v>
      </c>
      <c r="F910">
        <v>34</v>
      </c>
      <c r="G910" s="2">
        <v>35</v>
      </c>
      <c r="H910">
        <v>33</v>
      </c>
    </row>
    <row r="911" spans="1:8" ht="16.5" customHeight="1">
      <c r="A911" s="1">
        <v>910</v>
      </c>
      <c r="B911">
        <v>1</v>
      </c>
      <c r="C911">
        <v>11</v>
      </c>
      <c r="D911">
        <v>17</v>
      </c>
      <c r="E911">
        <v>27</v>
      </c>
      <c r="F911">
        <v>35</v>
      </c>
      <c r="G911" s="2">
        <v>39</v>
      </c>
      <c r="H911">
        <v>31</v>
      </c>
    </row>
    <row r="912" spans="1:8" ht="16.5" customHeight="1">
      <c r="A912" s="1">
        <v>911</v>
      </c>
      <c r="B912">
        <v>4</v>
      </c>
      <c r="C912">
        <v>5</v>
      </c>
      <c r="D912">
        <v>12</v>
      </c>
      <c r="E912">
        <v>14</v>
      </c>
      <c r="F912">
        <v>32</v>
      </c>
      <c r="G912" s="2">
        <v>42</v>
      </c>
      <c r="H912">
        <v>35</v>
      </c>
    </row>
    <row r="913" spans="1:8" ht="16.5" customHeight="1">
      <c r="A913" s="1">
        <v>912</v>
      </c>
      <c r="B913">
        <v>5</v>
      </c>
      <c r="C913">
        <v>8</v>
      </c>
      <c r="D913">
        <v>18</v>
      </c>
      <c r="E913">
        <v>21</v>
      </c>
      <c r="F913">
        <v>22</v>
      </c>
      <c r="G913" s="2">
        <v>38</v>
      </c>
      <c r="H913">
        <v>10</v>
      </c>
    </row>
    <row r="914" spans="1:8" ht="16.5" customHeight="1">
      <c r="A914" s="1">
        <v>913</v>
      </c>
      <c r="B914">
        <v>6</v>
      </c>
      <c r="C914">
        <v>14</v>
      </c>
      <c r="D914">
        <v>16</v>
      </c>
      <c r="E914">
        <v>21</v>
      </c>
      <c r="F914">
        <v>27</v>
      </c>
      <c r="G914" s="2">
        <v>37</v>
      </c>
      <c r="H914">
        <v>40</v>
      </c>
    </row>
    <row r="915" spans="1:8" ht="16.5" customHeight="1">
      <c r="A915" s="1">
        <v>914</v>
      </c>
      <c r="B915">
        <v>16</v>
      </c>
      <c r="C915">
        <v>19</v>
      </c>
      <c r="D915">
        <v>24</v>
      </c>
      <c r="E915">
        <v>33</v>
      </c>
      <c r="F915">
        <v>42</v>
      </c>
      <c r="G915" s="2">
        <v>44</v>
      </c>
      <c r="H915">
        <v>27</v>
      </c>
    </row>
    <row r="916" spans="1:8" ht="16.5" customHeight="1">
      <c r="A916" s="1">
        <v>915</v>
      </c>
      <c r="B916">
        <v>2</v>
      </c>
      <c r="C916">
        <v>6</v>
      </c>
      <c r="D916">
        <v>11</v>
      </c>
      <c r="E916">
        <v>13</v>
      </c>
      <c r="F916">
        <v>22</v>
      </c>
      <c r="G916" s="2">
        <v>37</v>
      </c>
      <c r="H916">
        <v>14</v>
      </c>
    </row>
    <row r="917" spans="1:8" ht="16.5" customHeight="1">
      <c r="A917" s="1">
        <v>916</v>
      </c>
      <c r="B917">
        <v>6</v>
      </c>
      <c r="C917">
        <v>21</v>
      </c>
      <c r="D917">
        <v>22</v>
      </c>
      <c r="E917">
        <v>32</v>
      </c>
      <c r="F917">
        <v>35</v>
      </c>
      <c r="G917" s="2">
        <v>36</v>
      </c>
      <c r="H917">
        <v>17</v>
      </c>
    </row>
    <row r="918" spans="1:8" ht="16.5" customHeight="1">
      <c r="A918" s="1">
        <v>917</v>
      </c>
      <c r="B918">
        <v>1</v>
      </c>
      <c r="C918">
        <v>3</v>
      </c>
      <c r="D918">
        <v>23</v>
      </c>
      <c r="E918">
        <v>24</v>
      </c>
      <c r="F918">
        <v>27</v>
      </c>
      <c r="G918" s="2">
        <v>43</v>
      </c>
      <c r="H918">
        <v>34</v>
      </c>
    </row>
    <row r="919" spans="1:8" ht="16.5" customHeight="1">
      <c r="A919" s="1">
        <v>918</v>
      </c>
      <c r="B919">
        <v>7</v>
      </c>
      <c r="C919">
        <v>11</v>
      </c>
      <c r="D919">
        <v>12</v>
      </c>
      <c r="E919">
        <v>31</v>
      </c>
      <c r="F919">
        <v>33</v>
      </c>
      <c r="G919" s="2">
        <v>38</v>
      </c>
      <c r="H919">
        <v>5</v>
      </c>
    </row>
    <row r="920" spans="1:8" ht="16.5" customHeight="1">
      <c r="A920" s="1">
        <v>919</v>
      </c>
      <c r="B920">
        <v>9</v>
      </c>
      <c r="C920">
        <v>14</v>
      </c>
      <c r="D920">
        <v>17</v>
      </c>
      <c r="E920">
        <v>18</v>
      </c>
      <c r="F920">
        <v>42</v>
      </c>
      <c r="G920" s="2">
        <v>44</v>
      </c>
      <c r="H920">
        <v>35</v>
      </c>
    </row>
    <row r="921" spans="1:8" ht="16.5" customHeight="1">
      <c r="A921" s="1">
        <v>920</v>
      </c>
      <c r="B921">
        <v>2</v>
      </c>
      <c r="C921">
        <v>3</v>
      </c>
      <c r="D921">
        <v>26</v>
      </c>
      <c r="E921">
        <v>33</v>
      </c>
      <c r="F921">
        <v>34</v>
      </c>
      <c r="G921" s="2">
        <v>43</v>
      </c>
      <c r="H921">
        <v>29</v>
      </c>
    </row>
    <row r="922" spans="1:8" ht="16.5" customHeight="1">
      <c r="A922" s="1">
        <v>921</v>
      </c>
      <c r="B922">
        <v>5</v>
      </c>
      <c r="C922">
        <v>7</v>
      </c>
      <c r="D922">
        <v>12</v>
      </c>
      <c r="E922">
        <v>22</v>
      </c>
      <c r="F922">
        <v>28</v>
      </c>
      <c r="G922" s="2">
        <v>41</v>
      </c>
      <c r="H922">
        <v>1</v>
      </c>
    </row>
    <row r="923" spans="1:8" ht="16.5" customHeight="1">
      <c r="A923" s="1">
        <v>922</v>
      </c>
      <c r="B923">
        <v>2</v>
      </c>
      <c r="C923">
        <v>6</v>
      </c>
      <c r="D923">
        <v>13</v>
      </c>
      <c r="E923">
        <v>17</v>
      </c>
      <c r="F923">
        <v>27</v>
      </c>
      <c r="G923" s="2">
        <v>43</v>
      </c>
      <c r="H923">
        <v>36</v>
      </c>
    </row>
    <row r="924" spans="1:8" ht="16.5" customHeight="1">
      <c r="A924" s="1">
        <v>923</v>
      </c>
      <c r="B924">
        <v>3</v>
      </c>
      <c r="C924">
        <v>17</v>
      </c>
      <c r="D924">
        <v>18</v>
      </c>
      <c r="E924">
        <v>23</v>
      </c>
      <c r="F924">
        <v>36</v>
      </c>
      <c r="G924" s="2">
        <v>41</v>
      </c>
      <c r="H924">
        <v>26</v>
      </c>
    </row>
    <row r="925" spans="1:8" ht="16.5" customHeight="1">
      <c r="A925" s="1">
        <v>924</v>
      </c>
      <c r="B925">
        <v>3</v>
      </c>
      <c r="C925">
        <v>11</v>
      </c>
      <c r="D925">
        <v>34</v>
      </c>
      <c r="E925">
        <v>42</v>
      </c>
      <c r="F925">
        <v>43</v>
      </c>
      <c r="G925" s="2">
        <v>44</v>
      </c>
      <c r="H925">
        <v>13</v>
      </c>
    </row>
    <row r="926" spans="1:8" ht="16.5" customHeight="1">
      <c r="A926" s="1">
        <v>925</v>
      </c>
      <c r="B926">
        <v>13</v>
      </c>
      <c r="C926">
        <v>24</v>
      </c>
      <c r="D926">
        <v>32</v>
      </c>
      <c r="E926">
        <v>34</v>
      </c>
      <c r="F926">
        <v>39</v>
      </c>
      <c r="G926" s="2">
        <v>42</v>
      </c>
      <c r="H926">
        <v>4</v>
      </c>
    </row>
    <row r="927" spans="1:8" ht="16.5" customHeight="1">
      <c r="A927" s="1">
        <v>926</v>
      </c>
      <c r="B927">
        <v>10</v>
      </c>
      <c r="C927">
        <v>16</v>
      </c>
      <c r="D927">
        <v>18</v>
      </c>
      <c r="E927">
        <v>20</v>
      </c>
      <c r="F927">
        <v>25</v>
      </c>
      <c r="G927" s="2">
        <v>31</v>
      </c>
      <c r="H927">
        <v>6</v>
      </c>
    </row>
    <row r="928" spans="1:8" ht="16.5" customHeight="1">
      <c r="A928" s="1">
        <v>927</v>
      </c>
      <c r="B928">
        <v>4</v>
      </c>
      <c r="C928">
        <v>15</v>
      </c>
      <c r="D928">
        <v>22</v>
      </c>
      <c r="E928">
        <v>38</v>
      </c>
      <c r="F928">
        <v>41</v>
      </c>
      <c r="G928" s="2">
        <v>43</v>
      </c>
      <c r="H928">
        <v>26</v>
      </c>
    </row>
    <row r="929" spans="1:8" ht="16.5" customHeight="1">
      <c r="A929" s="1">
        <v>928</v>
      </c>
      <c r="B929">
        <v>3</v>
      </c>
      <c r="C929">
        <v>4</v>
      </c>
      <c r="D929">
        <v>10</v>
      </c>
      <c r="E929">
        <v>20</v>
      </c>
      <c r="F929">
        <v>28</v>
      </c>
      <c r="G929" s="2">
        <v>44</v>
      </c>
      <c r="H929">
        <v>30</v>
      </c>
    </row>
    <row r="930" spans="1:8" ht="16.5" customHeight="1">
      <c r="A930" s="1">
        <v>929</v>
      </c>
      <c r="B930">
        <v>7</v>
      </c>
      <c r="C930">
        <v>9</v>
      </c>
      <c r="D930">
        <v>12</v>
      </c>
      <c r="E930">
        <v>15</v>
      </c>
      <c r="F930">
        <v>19</v>
      </c>
      <c r="G930" s="2">
        <v>23</v>
      </c>
      <c r="H930">
        <v>4</v>
      </c>
    </row>
    <row r="931" spans="1:8" ht="16.5" customHeight="1">
      <c r="A931" s="1">
        <v>930</v>
      </c>
      <c r="B931">
        <v>8</v>
      </c>
      <c r="C931">
        <v>21</v>
      </c>
      <c r="D931">
        <v>25</v>
      </c>
      <c r="E931">
        <v>38</v>
      </c>
      <c r="F931">
        <v>39</v>
      </c>
      <c r="G931" s="2">
        <v>44</v>
      </c>
      <c r="H931">
        <v>28</v>
      </c>
    </row>
    <row r="932" spans="1:8" ht="16.5" customHeight="1">
      <c r="A932" s="1">
        <v>931</v>
      </c>
      <c r="B932">
        <v>14</v>
      </c>
      <c r="C932">
        <v>15</v>
      </c>
      <c r="D932">
        <v>23</v>
      </c>
      <c r="E932">
        <v>25</v>
      </c>
      <c r="F932">
        <v>35</v>
      </c>
      <c r="G932" s="2">
        <v>43</v>
      </c>
      <c r="H932">
        <v>32</v>
      </c>
    </row>
    <row r="933" spans="1:8" ht="16.5" customHeight="1">
      <c r="A933" s="1">
        <v>932</v>
      </c>
      <c r="B933">
        <v>1</v>
      </c>
      <c r="C933">
        <v>6</v>
      </c>
      <c r="D933">
        <v>15</v>
      </c>
      <c r="E933">
        <v>36</v>
      </c>
      <c r="F933">
        <v>37</v>
      </c>
      <c r="G933" s="2">
        <v>38</v>
      </c>
      <c r="H933">
        <v>5</v>
      </c>
    </row>
    <row r="934" spans="1:8" ht="16.5" customHeight="1">
      <c r="A934" s="1">
        <v>933</v>
      </c>
      <c r="B934">
        <v>23</v>
      </c>
      <c r="C934">
        <v>27</v>
      </c>
      <c r="D934">
        <v>29</v>
      </c>
      <c r="E934">
        <v>31</v>
      </c>
      <c r="F934">
        <v>36</v>
      </c>
      <c r="G934" s="2">
        <v>45</v>
      </c>
      <c r="H934">
        <v>37</v>
      </c>
    </row>
    <row r="935" spans="1:8" ht="16.5" customHeight="1">
      <c r="A935" s="1">
        <v>934</v>
      </c>
      <c r="B935">
        <v>1</v>
      </c>
      <c r="C935">
        <v>3</v>
      </c>
      <c r="D935">
        <v>30</v>
      </c>
      <c r="E935">
        <v>33</v>
      </c>
      <c r="F935">
        <v>36</v>
      </c>
      <c r="G935" s="2">
        <v>39</v>
      </c>
      <c r="H935">
        <v>12</v>
      </c>
    </row>
    <row r="936" spans="1:8" ht="16.5" customHeight="1">
      <c r="A936" s="1">
        <v>935</v>
      </c>
      <c r="B936">
        <v>4</v>
      </c>
      <c r="C936">
        <v>10</v>
      </c>
      <c r="D936">
        <v>20</v>
      </c>
      <c r="E936">
        <v>32</v>
      </c>
      <c r="F936">
        <v>38</v>
      </c>
      <c r="G936" s="2">
        <v>44</v>
      </c>
      <c r="H936">
        <v>18</v>
      </c>
    </row>
    <row r="937" spans="1:8" ht="16.5" customHeight="1">
      <c r="A937" s="1">
        <v>936</v>
      </c>
      <c r="B937">
        <v>7</v>
      </c>
      <c r="C937">
        <v>11</v>
      </c>
      <c r="D937">
        <v>13</v>
      </c>
      <c r="E937">
        <v>17</v>
      </c>
      <c r="F937">
        <v>18</v>
      </c>
      <c r="G937" s="2">
        <v>29</v>
      </c>
      <c r="H937">
        <v>43</v>
      </c>
    </row>
    <row r="938" spans="1:8" ht="16.5" customHeight="1">
      <c r="A938" s="1">
        <v>937</v>
      </c>
      <c r="B938">
        <v>2</v>
      </c>
      <c r="C938">
        <v>10</v>
      </c>
      <c r="D938">
        <v>13</v>
      </c>
      <c r="E938">
        <v>22</v>
      </c>
      <c r="F938">
        <v>29</v>
      </c>
      <c r="G938" s="2">
        <v>40</v>
      </c>
      <c r="H938">
        <v>26</v>
      </c>
    </row>
    <row r="939" spans="1:8" ht="16.5" customHeight="1">
      <c r="A939" s="1">
        <v>938</v>
      </c>
      <c r="B939">
        <v>4</v>
      </c>
      <c r="C939">
        <v>8</v>
      </c>
      <c r="D939">
        <v>10</v>
      </c>
      <c r="E939">
        <v>16</v>
      </c>
      <c r="F939">
        <v>31</v>
      </c>
      <c r="G939" s="2">
        <v>36</v>
      </c>
      <c r="H939">
        <v>9</v>
      </c>
    </row>
    <row r="940" spans="1:8" ht="16.5" customHeight="1">
      <c r="A940" s="1">
        <v>939</v>
      </c>
      <c r="B940">
        <v>4</v>
      </c>
      <c r="C940">
        <v>11</v>
      </c>
      <c r="D940">
        <v>28</v>
      </c>
      <c r="E940">
        <v>39</v>
      </c>
      <c r="F940">
        <v>42</v>
      </c>
      <c r="G940" s="2">
        <v>45</v>
      </c>
      <c r="H940">
        <v>6</v>
      </c>
    </row>
    <row r="941" spans="1:8" ht="16.5" customHeight="1">
      <c r="A941" s="1">
        <v>940</v>
      </c>
      <c r="B941">
        <v>3</v>
      </c>
      <c r="C941">
        <v>15</v>
      </c>
      <c r="D941">
        <v>20</v>
      </c>
      <c r="E941">
        <v>22</v>
      </c>
      <c r="F941">
        <v>24</v>
      </c>
      <c r="G941" s="2">
        <v>41</v>
      </c>
      <c r="H941">
        <v>11</v>
      </c>
    </row>
    <row r="942" spans="1:8" ht="16.5" customHeight="1">
      <c r="A942" s="1">
        <v>941</v>
      </c>
      <c r="B942">
        <v>12</v>
      </c>
      <c r="C942">
        <v>14</v>
      </c>
      <c r="D942">
        <v>25</v>
      </c>
      <c r="E942">
        <v>27</v>
      </c>
      <c r="F942">
        <v>39</v>
      </c>
      <c r="G942" s="2">
        <v>40</v>
      </c>
      <c r="H942">
        <v>35</v>
      </c>
    </row>
    <row r="943" spans="1:8" ht="16.5" customHeight="1">
      <c r="A943" s="1">
        <v>942</v>
      </c>
      <c r="B943">
        <v>10</v>
      </c>
      <c r="C943">
        <v>12</v>
      </c>
      <c r="D943">
        <v>18</v>
      </c>
      <c r="E943">
        <v>35</v>
      </c>
      <c r="F943">
        <v>42</v>
      </c>
      <c r="G943" s="2">
        <v>43</v>
      </c>
      <c r="H943">
        <v>39</v>
      </c>
    </row>
    <row r="944" spans="1:8" ht="16.5" customHeight="1">
      <c r="A944" s="1">
        <v>943</v>
      </c>
      <c r="B944">
        <v>1</v>
      </c>
      <c r="C944">
        <v>8</v>
      </c>
      <c r="D944">
        <v>13</v>
      </c>
      <c r="E944">
        <v>36</v>
      </c>
      <c r="F944">
        <v>44</v>
      </c>
      <c r="G944" s="2">
        <v>45</v>
      </c>
      <c r="H944">
        <v>39</v>
      </c>
    </row>
    <row r="945" spans="1:8" ht="16.5" customHeight="1">
      <c r="A945" s="1">
        <v>944</v>
      </c>
      <c r="B945">
        <v>2</v>
      </c>
      <c r="C945">
        <v>13</v>
      </c>
      <c r="D945">
        <v>16</v>
      </c>
      <c r="E945">
        <v>19</v>
      </c>
      <c r="F945">
        <v>32</v>
      </c>
      <c r="G945" s="2">
        <v>33</v>
      </c>
      <c r="H945">
        <v>42</v>
      </c>
    </row>
    <row r="946" spans="1:8" ht="16.5" customHeight="1">
      <c r="A946" s="1">
        <v>945</v>
      </c>
      <c r="B946">
        <v>9</v>
      </c>
      <c r="C946">
        <v>10</v>
      </c>
      <c r="D946">
        <v>15</v>
      </c>
      <c r="E946">
        <v>30</v>
      </c>
      <c r="F946">
        <v>33</v>
      </c>
      <c r="G946" s="2">
        <v>37</v>
      </c>
      <c r="H946">
        <v>26</v>
      </c>
    </row>
    <row r="947" spans="1:8" ht="16.5" customHeight="1">
      <c r="A947" s="1">
        <v>946</v>
      </c>
      <c r="B947">
        <v>9</v>
      </c>
      <c r="C947">
        <v>18</v>
      </c>
      <c r="D947">
        <v>19</v>
      </c>
      <c r="E947">
        <v>30</v>
      </c>
      <c r="F947">
        <v>34</v>
      </c>
      <c r="G947" s="2">
        <v>40</v>
      </c>
      <c r="H947">
        <v>20</v>
      </c>
    </row>
    <row r="948" spans="1:8" ht="16.5" customHeight="1">
      <c r="A948" s="1">
        <v>947</v>
      </c>
      <c r="B948">
        <v>3</v>
      </c>
      <c r="C948">
        <v>8</v>
      </c>
      <c r="D948">
        <v>17</v>
      </c>
      <c r="E948">
        <v>20</v>
      </c>
      <c r="F948">
        <v>27</v>
      </c>
      <c r="G948" s="2">
        <v>35</v>
      </c>
      <c r="H948">
        <v>26</v>
      </c>
    </row>
    <row r="949" spans="1:8" ht="16.5" customHeight="1">
      <c r="A949" s="1">
        <v>948</v>
      </c>
      <c r="B949">
        <v>13</v>
      </c>
      <c r="C949">
        <v>18</v>
      </c>
      <c r="D949">
        <v>30</v>
      </c>
      <c r="E949">
        <v>31</v>
      </c>
      <c r="F949">
        <v>38</v>
      </c>
      <c r="G949" s="2">
        <v>41</v>
      </c>
      <c r="H949">
        <v>5</v>
      </c>
    </row>
    <row r="950" spans="1:8" ht="16.5" customHeight="1">
      <c r="A950" s="1">
        <v>949</v>
      </c>
      <c r="B950">
        <v>14</v>
      </c>
      <c r="C950">
        <v>21</v>
      </c>
      <c r="D950">
        <v>35</v>
      </c>
      <c r="E950">
        <v>36</v>
      </c>
      <c r="F950">
        <v>40</v>
      </c>
      <c r="G950" s="2">
        <v>44</v>
      </c>
      <c r="H950">
        <v>30</v>
      </c>
    </row>
    <row r="951" spans="1:8" ht="16.5" customHeight="1">
      <c r="A951" s="1">
        <v>950</v>
      </c>
      <c r="B951">
        <v>3</v>
      </c>
      <c r="C951">
        <v>4</v>
      </c>
      <c r="D951">
        <v>15</v>
      </c>
      <c r="E951">
        <v>22</v>
      </c>
      <c r="F951">
        <v>28</v>
      </c>
      <c r="G951" s="2">
        <v>40</v>
      </c>
      <c r="H951">
        <v>10</v>
      </c>
    </row>
    <row r="952" spans="1:8" ht="16.5" customHeight="1">
      <c r="A952" s="1">
        <v>951</v>
      </c>
      <c r="B952">
        <v>2</v>
      </c>
      <c r="C952">
        <v>12</v>
      </c>
      <c r="D952">
        <v>30</v>
      </c>
      <c r="E952">
        <v>31</v>
      </c>
      <c r="F952">
        <v>39</v>
      </c>
      <c r="G952" s="2">
        <v>43</v>
      </c>
      <c r="H952">
        <v>38</v>
      </c>
    </row>
    <row r="953" spans="1:8" ht="16.5" customHeight="1">
      <c r="A953" s="1">
        <v>952</v>
      </c>
      <c r="B953">
        <v>4</v>
      </c>
      <c r="C953">
        <v>12</v>
      </c>
      <c r="D953">
        <v>22</v>
      </c>
      <c r="E953">
        <v>24</v>
      </c>
      <c r="F953">
        <v>33</v>
      </c>
      <c r="G953" s="2">
        <v>41</v>
      </c>
      <c r="H953">
        <v>38</v>
      </c>
    </row>
    <row r="954" spans="1:8" ht="16.5" customHeight="1">
      <c r="A954" s="1">
        <v>953</v>
      </c>
      <c r="B954">
        <v>7</v>
      </c>
      <c r="C954">
        <v>9</v>
      </c>
      <c r="D954">
        <v>22</v>
      </c>
      <c r="E954">
        <v>27</v>
      </c>
      <c r="F954">
        <v>37</v>
      </c>
      <c r="G954" s="2">
        <v>42</v>
      </c>
      <c r="H954">
        <v>34</v>
      </c>
    </row>
    <row r="955" spans="1:8" ht="16.5" customHeight="1">
      <c r="A955" s="1">
        <v>954</v>
      </c>
      <c r="B955">
        <v>1</v>
      </c>
      <c r="C955">
        <v>9</v>
      </c>
      <c r="D955">
        <v>26</v>
      </c>
      <c r="E955">
        <v>28</v>
      </c>
      <c r="F955">
        <v>30</v>
      </c>
      <c r="G955" s="2">
        <v>41</v>
      </c>
      <c r="H955">
        <v>32</v>
      </c>
    </row>
    <row r="956" spans="1:8" ht="16.5" customHeight="1">
      <c r="A956" s="1">
        <v>955</v>
      </c>
      <c r="B956">
        <v>4</v>
      </c>
      <c r="C956">
        <v>9</v>
      </c>
      <c r="D956">
        <v>23</v>
      </c>
      <c r="E956">
        <v>26</v>
      </c>
      <c r="F956">
        <v>29</v>
      </c>
      <c r="G956" s="2">
        <v>33</v>
      </c>
      <c r="H956">
        <v>8</v>
      </c>
    </row>
    <row r="957" spans="1:8" ht="16.5" customHeight="1">
      <c r="A957" s="1">
        <v>956</v>
      </c>
      <c r="B957">
        <v>10</v>
      </c>
      <c r="C957">
        <v>11</v>
      </c>
      <c r="D957">
        <v>20</v>
      </c>
      <c r="E957">
        <v>21</v>
      </c>
      <c r="F957">
        <v>25</v>
      </c>
      <c r="G957" s="2">
        <v>41</v>
      </c>
      <c r="H957">
        <v>40</v>
      </c>
    </row>
    <row r="958" spans="1:8" ht="16.5" customHeight="1">
      <c r="A958" s="1">
        <v>957</v>
      </c>
      <c r="B958">
        <v>4</v>
      </c>
      <c r="C958">
        <v>15</v>
      </c>
      <c r="D958">
        <v>24</v>
      </c>
      <c r="E958">
        <v>35</v>
      </c>
      <c r="F958">
        <v>36</v>
      </c>
      <c r="G958" s="2">
        <v>40</v>
      </c>
      <c r="H958">
        <v>1</v>
      </c>
    </row>
    <row r="959" spans="1:8" ht="16.5" customHeight="1">
      <c r="A959" s="1">
        <v>958</v>
      </c>
      <c r="B959">
        <v>2</v>
      </c>
      <c r="C959">
        <v>9</v>
      </c>
      <c r="D959">
        <v>10</v>
      </c>
      <c r="E959">
        <v>16</v>
      </c>
      <c r="F959">
        <v>35</v>
      </c>
      <c r="G959" s="2">
        <v>37</v>
      </c>
      <c r="H959">
        <v>1</v>
      </c>
    </row>
    <row r="960" spans="1:8" ht="16.5" customHeight="1">
      <c r="A960" s="1">
        <v>959</v>
      </c>
      <c r="B960">
        <v>1</v>
      </c>
      <c r="C960">
        <v>14</v>
      </c>
      <c r="D960">
        <v>15</v>
      </c>
      <c r="E960">
        <v>24</v>
      </c>
      <c r="F960">
        <v>40</v>
      </c>
      <c r="G960" s="2">
        <v>41</v>
      </c>
      <c r="H960">
        <v>35</v>
      </c>
    </row>
    <row r="961" spans="1:8" ht="16.5" customHeight="1">
      <c r="A961" s="1">
        <v>960</v>
      </c>
      <c r="B961">
        <v>2</v>
      </c>
      <c r="C961">
        <v>18</v>
      </c>
      <c r="D961">
        <v>24</v>
      </c>
      <c r="E961">
        <v>30</v>
      </c>
      <c r="F961">
        <v>32</v>
      </c>
      <c r="G961" s="2">
        <v>45</v>
      </c>
      <c r="H961">
        <v>14</v>
      </c>
    </row>
    <row r="962" spans="1:8" ht="16.5" customHeight="1">
      <c r="A962" s="1">
        <v>961</v>
      </c>
      <c r="B962">
        <v>11</v>
      </c>
      <c r="C962">
        <v>20</v>
      </c>
      <c r="D962">
        <v>29</v>
      </c>
      <c r="E962">
        <v>31</v>
      </c>
      <c r="F962">
        <v>33</v>
      </c>
      <c r="G962" s="2">
        <v>42</v>
      </c>
      <c r="H962">
        <v>43</v>
      </c>
    </row>
    <row r="963" spans="1:8" ht="16.5" customHeight="1">
      <c r="A963" s="1">
        <v>962</v>
      </c>
      <c r="B963">
        <v>1</v>
      </c>
      <c r="C963">
        <v>18</v>
      </c>
      <c r="D963">
        <v>28</v>
      </c>
      <c r="E963">
        <v>31</v>
      </c>
      <c r="F963">
        <v>34</v>
      </c>
      <c r="G963" s="2">
        <v>43</v>
      </c>
      <c r="H963">
        <v>40</v>
      </c>
    </row>
    <row r="964" spans="1:8" ht="16.5" customHeight="1">
      <c r="A964" s="1">
        <v>963</v>
      </c>
      <c r="B964">
        <v>6</v>
      </c>
      <c r="C964">
        <v>12</v>
      </c>
      <c r="D964">
        <v>19</v>
      </c>
      <c r="E964">
        <v>23</v>
      </c>
      <c r="F964">
        <v>34</v>
      </c>
      <c r="G964" s="2">
        <v>42</v>
      </c>
      <c r="H964">
        <v>35</v>
      </c>
    </row>
    <row r="965" spans="1:8" ht="16.5" customHeight="1">
      <c r="A965" s="1">
        <v>964</v>
      </c>
      <c r="B965">
        <v>6</v>
      </c>
      <c r="C965">
        <v>21</v>
      </c>
      <c r="D965">
        <v>36</v>
      </c>
      <c r="E965">
        <v>38</v>
      </c>
      <c r="F965">
        <v>39</v>
      </c>
      <c r="G965" s="2">
        <v>43</v>
      </c>
      <c r="H965">
        <v>30</v>
      </c>
    </row>
    <row r="966" spans="1:8" ht="16.5" customHeight="1">
      <c r="A966" s="1">
        <v>965</v>
      </c>
      <c r="B966">
        <v>2</v>
      </c>
      <c r="C966">
        <v>13</v>
      </c>
      <c r="D966">
        <v>25</v>
      </c>
      <c r="E966">
        <v>28</v>
      </c>
      <c r="F966">
        <v>29</v>
      </c>
      <c r="G966" s="2">
        <v>36</v>
      </c>
      <c r="H966">
        <v>34</v>
      </c>
    </row>
    <row r="967" spans="1:8" ht="16.5" customHeight="1">
      <c r="A967" s="1">
        <v>966</v>
      </c>
      <c r="B967">
        <v>1</v>
      </c>
      <c r="C967">
        <v>21</v>
      </c>
      <c r="D967">
        <v>25</v>
      </c>
      <c r="E967">
        <v>29</v>
      </c>
      <c r="F967">
        <v>34</v>
      </c>
      <c r="G967" s="2">
        <v>37</v>
      </c>
      <c r="H967">
        <v>36</v>
      </c>
    </row>
    <row r="968" spans="1:8" ht="16.5" customHeight="1">
      <c r="A968" s="1">
        <v>967</v>
      </c>
      <c r="B968">
        <v>1</v>
      </c>
      <c r="C968">
        <v>6</v>
      </c>
      <c r="D968">
        <v>13</v>
      </c>
      <c r="E968">
        <v>37</v>
      </c>
      <c r="F968">
        <v>38</v>
      </c>
      <c r="G968" s="2">
        <v>40</v>
      </c>
      <c r="H968">
        <v>9</v>
      </c>
    </row>
    <row r="969" spans="1:8" ht="16.5" customHeight="1">
      <c r="A969" s="1">
        <v>968</v>
      </c>
      <c r="B969">
        <v>2</v>
      </c>
      <c r="C969">
        <v>5</v>
      </c>
      <c r="D969">
        <v>12</v>
      </c>
      <c r="E969">
        <v>14</v>
      </c>
      <c r="F969">
        <v>24</v>
      </c>
      <c r="G969" s="2">
        <v>39</v>
      </c>
      <c r="H969">
        <v>33</v>
      </c>
    </row>
    <row r="970" spans="1:8" ht="16.5" customHeight="1">
      <c r="A970" s="1">
        <v>969</v>
      </c>
      <c r="B970">
        <v>3</v>
      </c>
      <c r="C970">
        <v>9</v>
      </c>
      <c r="D970">
        <v>10</v>
      </c>
      <c r="E970">
        <v>29</v>
      </c>
      <c r="F970">
        <v>40</v>
      </c>
      <c r="G970" s="2">
        <v>45</v>
      </c>
      <c r="H970">
        <v>7</v>
      </c>
    </row>
    <row r="971" spans="1:8" ht="16.5" customHeight="1">
      <c r="A971" s="1">
        <v>970</v>
      </c>
      <c r="B971">
        <v>9</v>
      </c>
      <c r="C971">
        <v>11</v>
      </c>
      <c r="D971">
        <v>16</v>
      </c>
      <c r="E971">
        <v>21</v>
      </c>
      <c r="F971">
        <v>28</v>
      </c>
      <c r="G971" s="2">
        <v>36</v>
      </c>
      <c r="H971">
        <v>5</v>
      </c>
    </row>
    <row r="972" spans="1:8" ht="16.5" customHeight="1">
      <c r="A972" s="1">
        <v>971</v>
      </c>
      <c r="B972">
        <v>2</v>
      </c>
      <c r="C972">
        <v>6</v>
      </c>
      <c r="D972">
        <v>17</v>
      </c>
      <c r="E972">
        <v>18</v>
      </c>
      <c r="F972">
        <v>21</v>
      </c>
      <c r="G972" s="2">
        <v>26</v>
      </c>
      <c r="H972">
        <v>7</v>
      </c>
    </row>
    <row r="973" spans="1:8" ht="16.5" customHeight="1">
      <c r="A973" s="1">
        <v>972</v>
      </c>
      <c r="B973">
        <v>3</v>
      </c>
      <c r="C973">
        <v>6</v>
      </c>
      <c r="D973">
        <v>17</v>
      </c>
      <c r="E973">
        <v>23</v>
      </c>
      <c r="F973">
        <v>37</v>
      </c>
      <c r="G973" s="2">
        <v>39</v>
      </c>
      <c r="H973">
        <v>26</v>
      </c>
    </row>
    <row r="974" spans="1:8" ht="16.5" customHeight="1">
      <c r="A974" s="1">
        <v>973</v>
      </c>
      <c r="B974">
        <v>22</v>
      </c>
      <c r="C974">
        <v>26</v>
      </c>
      <c r="D974">
        <v>31</v>
      </c>
      <c r="E974">
        <v>37</v>
      </c>
      <c r="F974">
        <v>41</v>
      </c>
      <c r="G974" s="2">
        <v>42</v>
      </c>
      <c r="H974">
        <v>24</v>
      </c>
    </row>
    <row r="975" spans="1:8" ht="16.5" customHeight="1">
      <c r="A975" s="1">
        <v>974</v>
      </c>
      <c r="B975">
        <v>1</v>
      </c>
      <c r="C975">
        <v>2</v>
      </c>
      <c r="D975">
        <v>11</v>
      </c>
      <c r="E975">
        <v>16</v>
      </c>
      <c r="F975">
        <v>39</v>
      </c>
      <c r="G975" s="2">
        <v>44</v>
      </c>
      <c r="H975">
        <v>32</v>
      </c>
    </row>
    <row r="976" spans="1:8" ht="16.5" customHeight="1">
      <c r="A976" s="1">
        <v>975</v>
      </c>
      <c r="B976">
        <v>7</v>
      </c>
      <c r="C976">
        <v>8</v>
      </c>
      <c r="D976">
        <v>9</v>
      </c>
      <c r="E976">
        <v>17</v>
      </c>
      <c r="F976">
        <v>22</v>
      </c>
      <c r="G976" s="2">
        <v>24</v>
      </c>
      <c r="H976">
        <v>5</v>
      </c>
    </row>
    <row r="977" spans="1:8" ht="16.5" customHeight="1">
      <c r="A977" s="1">
        <v>976</v>
      </c>
      <c r="B977">
        <v>4</v>
      </c>
      <c r="C977">
        <v>12</v>
      </c>
      <c r="D977">
        <v>14</v>
      </c>
      <c r="E977">
        <v>25</v>
      </c>
      <c r="F977">
        <v>35</v>
      </c>
      <c r="G977" s="2">
        <v>37</v>
      </c>
      <c r="H977">
        <v>2</v>
      </c>
    </row>
    <row r="978" spans="1:8" ht="16.5" customHeight="1">
      <c r="A978" s="1">
        <v>977</v>
      </c>
      <c r="B978">
        <v>2</v>
      </c>
      <c r="C978">
        <v>9</v>
      </c>
      <c r="D978">
        <v>10</v>
      </c>
      <c r="E978">
        <v>14</v>
      </c>
      <c r="F978">
        <v>22</v>
      </c>
      <c r="G978" s="2">
        <v>44</v>
      </c>
      <c r="H978">
        <v>16</v>
      </c>
    </row>
    <row r="979" spans="1:8" ht="16.5" customHeight="1">
      <c r="A979" s="1">
        <v>978</v>
      </c>
      <c r="B979">
        <v>1</v>
      </c>
      <c r="C979">
        <v>7</v>
      </c>
      <c r="D979">
        <v>15</v>
      </c>
      <c r="E979">
        <v>32</v>
      </c>
      <c r="F979">
        <v>34</v>
      </c>
      <c r="G979" s="2">
        <v>42</v>
      </c>
      <c r="H979">
        <v>8</v>
      </c>
    </row>
    <row r="980" spans="1:8" ht="16.5" customHeight="1">
      <c r="A980" s="1">
        <v>979</v>
      </c>
      <c r="B980">
        <v>7</v>
      </c>
      <c r="C980">
        <v>11</v>
      </c>
      <c r="D980">
        <v>16</v>
      </c>
      <c r="E980">
        <v>21</v>
      </c>
      <c r="F980">
        <v>27</v>
      </c>
      <c r="G980" s="2">
        <v>33</v>
      </c>
      <c r="H980">
        <v>24</v>
      </c>
    </row>
    <row r="981" spans="1:8" ht="16.5" customHeight="1">
      <c r="A981" s="1">
        <v>980</v>
      </c>
      <c r="B981">
        <v>3</v>
      </c>
      <c r="C981">
        <v>13</v>
      </c>
      <c r="D981">
        <v>16</v>
      </c>
      <c r="E981">
        <v>23</v>
      </c>
      <c r="F981">
        <v>24</v>
      </c>
      <c r="G981" s="2">
        <v>35</v>
      </c>
      <c r="H981">
        <v>14</v>
      </c>
    </row>
    <row r="982" spans="1:8" ht="16.5" customHeight="1">
      <c r="A982" s="1">
        <v>981</v>
      </c>
      <c r="B982">
        <v>27</v>
      </c>
      <c r="C982">
        <v>36</v>
      </c>
      <c r="D982">
        <v>37</v>
      </c>
      <c r="E982">
        <v>41</v>
      </c>
      <c r="F982">
        <v>43</v>
      </c>
      <c r="G982" s="2">
        <v>45</v>
      </c>
      <c r="H982">
        <v>32</v>
      </c>
    </row>
    <row r="983" spans="1:8" ht="16.5" customHeight="1">
      <c r="A983" s="1">
        <v>982</v>
      </c>
      <c r="B983">
        <v>5</v>
      </c>
      <c r="C983">
        <v>7</v>
      </c>
      <c r="D983">
        <v>13</v>
      </c>
      <c r="E983">
        <v>20</v>
      </c>
      <c r="F983">
        <v>21</v>
      </c>
      <c r="G983" s="2">
        <v>44</v>
      </c>
      <c r="H983">
        <v>33</v>
      </c>
    </row>
    <row r="984" spans="1:8" ht="16.5" customHeight="1">
      <c r="A984" s="1">
        <v>983</v>
      </c>
      <c r="B984">
        <v>13</v>
      </c>
      <c r="C984">
        <v>23</v>
      </c>
      <c r="D984">
        <v>26</v>
      </c>
      <c r="E984">
        <v>31</v>
      </c>
      <c r="F984">
        <v>35</v>
      </c>
      <c r="G984" s="2">
        <v>43</v>
      </c>
      <c r="H984">
        <v>15</v>
      </c>
    </row>
    <row r="985" spans="1:8" ht="16.5" customHeight="1">
      <c r="A985" s="1">
        <v>984</v>
      </c>
      <c r="B985">
        <v>3</v>
      </c>
      <c r="C985">
        <v>10</v>
      </c>
      <c r="D985">
        <v>23</v>
      </c>
      <c r="E985">
        <v>35</v>
      </c>
      <c r="F985">
        <v>36</v>
      </c>
      <c r="G985" s="2">
        <v>37</v>
      </c>
      <c r="H985">
        <v>18</v>
      </c>
    </row>
    <row r="986" spans="1:8" ht="16.5" customHeight="1">
      <c r="A986" s="1">
        <v>985</v>
      </c>
      <c r="B986">
        <v>17</v>
      </c>
      <c r="C986">
        <v>21</v>
      </c>
      <c r="D986">
        <v>23</v>
      </c>
      <c r="E986">
        <v>30</v>
      </c>
      <c r="F986">
        <v>34</v>
      </c>
      <c r="G986" s="2">
        <v>44</v>
      </c>
      <c r="H986">
        <v>19</v>
      </c>
    </row>
    <row r="987" spans="1:8" ht="16.5" customHeight="1">
      <c r="A987" s="1">
        <v>986</v>
      </c>
      <c r="B987">
        <v>7</v>
      </c>
      <c r="C987">
        <v>10</v>
      </c>
      <c r="D987">
        <v>16</v>
      </c>
      <c r="E987">
        <v>28</v>
      </c>
      <c r="F987">
        <v>41</v>
      </c>
      <c r="G987" s="2">
        <v>42</v>
      </c>
      <c r="H987">
        <v>40</v>
      </c>
    </row>
    <row r="988" spans="1:8" ht="16.5" customHeight="1">
      <c r="A988" s="1">
        <v>987</v>
      </c>
      <c r="B988">
        <v>2</v>
      </c>
      <c r="C988">
        <v>4</v>
      </c>
      <c r="D988">
        <v>15</v>
      </c>
      <c r="E988">
        <v>23</v>
      </c>
      <c r="F988">
        <v>29</v>
      </c>
      <c r="G988" s="2">
        <v>38</v>
      </c>
      <c r="H988">
        <v>7</v>
      </c>
    </row>
    <row r="989" spans="1:8" ht="16.5" customHeight="1">
      <c r="A989" s="1">
        <v>988</v>
      </c>
      <c r="B989">
        <v>2</v>
      </c>
      <c r="C989">
        <v>13</v>
      </c>
      <c r="D989">
        <v>20</v>
      </c>
      <c r="E989">
        <v>30</v>
      </c>
      <c r="F989">
        <v>31</v>
      </c>
      <c r="G989" s="2">
        <v>41</v>
      </c>
      <c r="H989">
        <v>27</v>
      </c>
    </row>
    <row r="990" spans="1:8" ht="16.5" customHeight="1">
      <c r="A990" s="1">
        <v>989</v>
      </c>
      <c r="B990">
        <v>17</v>
      </c>
      <c r="C990">
        <v>18</v>
      </c>
      <c r="D990">
        <v>21</v>
      </c>
      <c r="E990">
        <v>27</v>
      </c>
      <c r="F990">
        <v>29</v>
      </c>
      <c r="G990" s="2">
        <v>33</v>
      </c>
      <c r="H990">
        <v>26</v>
      </c>
    </row>
    <row r="991" spans="1:8" ht="16.5" customHeight="1">
      <c r="A991" s="1">
        <v>990</v>
      </c>
      <c r="B991">
        <v>2</v>
      </c>
      <c r="C991">
        <v>4</v>
      </c>
      <c r="D991">
        <v>25</v>
      </c>
      <c r="E991">
        <v>26</v>
      </c>
      <c r="F991">
        <v>36</v>
      </c>
      <c r="G991" s="2">
        <v>37</v>
      </c>
      <c r="H991">
        <v>28</v>
      </c>
    </row>
    <row r="992" spans="1:8" ht="16.5" customHeight="1">
      <c r="A992" s="1">
        <v>991</v>
      </c>
      <c r="B992">
        <v>13</v>
      </c>
      <c r="C992">
        <v>18</v>
      </c>
      <c r="D992">
        <v>25</v>
      </c>
      <c r="E992">
        <v>31</v>
      </c>
      <c r="F992">
        <v>33</v>
      </c>
      <c r="G992" s="2">
        <v>44</v>
      </c>
      <c r="H992">
        <v>38</v>
      </c>
    </row>
    <row r="993" spans="1:8" ht="16.5" customHeight="1">
      <c r="A993" s="1">
        <v>992</v>
      </c>
      <c r="B993">
        <v>12</v>
      </c>
      <c r="C993">
        <v>20</v>
      </c>
      <c r="D993">
        <v>26</v>
      </c>
      <c r="E993">
        <v>33</v>
      </c>
      <c r="F993">
        <v>44</v>
      </c>
      <c r="G993" s="2">
        <v>45</v>
      </c>
      <c r="H993">
        <v>24</v>
      </c>
    </row>
    <row r="994" spans="1:8" ht="16.5" customHeight="1">
      <c r="A994" s="1">
        <v>993</v>
      </c>
      <c r="B994">
        <v>6</v>
      </c>
      <c r="C994">
        <v>14</v>
      </c>
      <c r="D994">
        <v>16</v>
      </c>
      <c r="E994">
        <v>18</v>
      </c>
      <c r="F994">
        <v>24</v>
      </c>
      <c r="G994" s="2">
        <v>42</v>
      </c>
      <c r="H994">
        <v>44</v>
      </c>
    </row>
    <row r="995" spans="1:8" ht="16.5" customHeight="1">
      <c r="A995" s="1">
        <v>994</v>
      </c>
      <c r="B995">
        <v>1</v>
      </c>
      <c r="C995">
        <v>3</v>
      </c>
      <c r="D995">
        <v>8</v>
      </c>
      <c r="E995">
        <v>24</v>
      </c>
      <c r="F995">
        <v>27</v>
      </c>
      <c r="G995" s="2">
        <v>35</v>
      </c>
      <c r="H995">
        <v>28</v>
      </c>
    </row>
    <row r="996" spans="1:8" ht="16.5" customHeight="1">
      <c r="A996" s="1">
        <v>995</v>
      </c>
      <c r="B996">
        <v>1</v>
      </c>
      <c r="C996">
        <v>4</v>
      </c>
      <c r="D996">
        <v>13</v>
      </c>
      <c r="E996">
        <v>29</v>
      </c>
      <c r="F996">
        <v>38</v>
      </c>
      <c r="G996" s="2">
        <v>39</v>
      </c>
      <c r="H996">
        <v>7</v>
      </c>
    </row>
    <row r="997" spans="1:8" ht="16.5" customHeight="1">
      <c r="A997" s="1">
        <v>996</v>
      </c>
      <c r="B997">
        <v>6</v>
      </c>
      <c r="C997">
        <v>11</v>
      </c>
      <c r="D997">
        <v>15</v>
      </c>
      <c r="E997">
        <v>24</v>
      </c>
      <c r="F997">
        <v>32</v>
      </c>
      <c r="G997" s="2">
        <v>39</v>
      </c>
      <c r="H997">
        <v>28</v>
      </c>
    </row>
    <row r="998" spans="1:8" ht="16.5" customHeight="1">
      <c r="A998" s="1">
        <v>997</v>
      </c>
      <c r="B998">
        <v>4</v>
      </c>
      <c r="C998">
        <v>7</v>
      </c>
      <c r="D998">
        <v>14</v>
      </c>
      <c r="E998">
        <v>16</v>
      </c>
      <c r="F998">
        <v>24</v>
      </c>
      <c r="G998" s="2">
        <v>44</v>
      </c>
      <c r="H998">
        <v>20</v>
      </c>
    </row>
    <row r="999" spans="1:8" ht="16.5" customHeight="1">
      <c r="A999" s="1">
        <v>998</v>
      </c>
      <c r="B999">
        <v>13</v>
      </c>
      <c r="C999">
        <v>17</v>
      </c>
      <c r="D999">
        <v>18</v>
      </c>
      <c r="E999">
        <v>20</v>
      </c>
      <c r="F999">
        <v>42</v>
      </c>
      <c r="G999" s="2">
        <v>45</v>
      </c>
      <c r="H999">
        <v>41</v>
      </c>
    </row>
    <row r="1000" spans="1:8" ht="16.5" customHeight="1">
      <c r="A1000" s="1">
        <v>999</v>
      </c>
      <c r="B1000">
        <v>1</v>
      </c>
      <c r="C1000">
        <v>3</v>
      </c>
      <c r="D1000">
        <v>9</v>
      </c>
      <c r="E1000">
        <v>14</v>
      </c>
      <c r="F1000">
        <v>18</v>
      </c>
      <c r="G1000" s="2">
        <v>28</v>
      </c>
      <c r="H1000">
        <v>34</v>
      </c>
    </row>
    <row r="1001" spans="1:8" ht="16.5" customHeight="1">
      <c r="A1001" s="1">
        <v>1000</v>
      </c>
      <c r="B1001">
        <v>2</v>
      </c>
      <c r="C1001">
        <v>8</v>
      </c>
      <c r="D1001">
        <v>19</v>
      </c>
      <c r="E1001">
        <v>22</v>
      </c>
      <c r="F1001">
        <v>32</v>
      </c>
      <c r="G1001" s="2">
        <v>42</v>
      </c>
      <c r="H1001">
        <v>39</v>
      </c>
    </row>
    <row r="1002" spans="1:8" ht="16.5" customHeight="1">
      <c r="A1002" s="1">
        <v>1001</v>
      </c>
      <c r="B1002">
        <v>6</v>
      </c>
      <c r="C1002">
        <v>10</v>
      </c>
      <c r="D1002">
        <v>12</v>
      </c>
      <c r="E1002">
        <v>14</v>
      </c>
      <c r="F1002">
        <v>20</v>
      </c>
      <c r="G1002" s="2">
        <v>42</v>
      </c>
      <c r="H1002">
        <v>15</v>
      </c>
    </row>
    <row r="1003" spans="1:8" ht="16.5" customHeight="1">
      <c r="A1003" s="1">
        <v>1002</v>
      </c>
      <c r="B1003">
        <v>17</v>
      </c>
      <c r="C1003">
        <v>25</v>
      </c>
      <c r="D1003">
        <v>33</v>
      </c>
      <c r="E1003">
        <v>35</v>
      </c>
      <c r="F1003">
        <v>38</v>
      </c>
      <c r="G1003" s="2">
        <v>45</v>
      </c>
      <c r="H1003">
        <v>15</v>
      </c>
    </row>
    <row r="1004" spans="1:8" ht="16.5" customHeight="1">
      <c r="A1004" s="1">
        <v>1003</v>
      </c>
      <c r="B1004">
        <v>1</v>
      </c>
      <c r="C1004">
        <v>4</v>
      </c>
      <c r="D1004">
        <v>29</v>
      </c>
      <c r="E1004">
        <v>39</v>
      </c>
      <c r="F1004">
        <v>43</v>
      </c>
      <c r="G1004" s="2">
        <v>45</v>
      </c>
      <c r="H1004">
        <v>31</v>
      </c>
    </row>
    <row r="1005" spans="1:8" ht="16.5" customHeight="1">
      <c r="A1005" s="1">
        <v>1004</v>
      </c>
      <c r="B1005">
        <v>7</v>
      </c>
      <c r="C1005">
        <v>15</v>
      </c>
      <c r="D1005">
        <v>30</v>
      </c>
      <c r="E1005">
        <v>37</v>
      </c>
      <c r="F1005">
        <v>39</v>
      </c>
      <c r="G1005" s="2">
        <v>44</v>
      </c>
      <c r="H1005">
        <v>18</v>
      </c>
    </row>
    <row r="1006" spans="1:8" ht="16.5" customHeight="1">
      <c r="A1006" s="1">
        <v>1005</v>
      </c>
      <c r="B1006">
        <v>8</v>
      </c>
      <c r="C1006">
        <v>13</v>
      </c>
      <c r="D1006">
        <v>18</v>
      </c>
      <c r="E1006">
        <v>24</v>
      </c>
      <c r="F1006">
        <v>27</v>
      </c>
      <c r="G1006" s="2">
        <v>29</v>
      </c>
      <c r="H1006">
        <v>17</v>
      </c>
    </row>
    <row r="1007" spans="1:8" ht="16.5" customHeight="1">
      <c r="A1007" s="1">
        <v>1006</v>
      </c>
      <c r="B1007">
        <v>8</v>
      </c>
      <c r="C1007">
        <v>11</v>
      </c>
      <c r="D1007">
        <v>15</v>
      </c>
      <c r="E1007">
        <v>16</v>
      </c>
      <c r="F1007">
        <v>17</v>
      </c>
      <c r="G1007" s="2">
        <v>37</v>
      </c>
      <c r="H1007">
        <v>36</v>
      </c>
    </row>
    <row r="1008" spans="1:8" ht="16.5" customHeight="1">
      <c r="A1008" s="1">
        <v>1007</v>
      </c>
      <c r="B1008">
        <v>8</v>
      </c>
      <c r="C1008">
        <v>11</v>
      </c>
      <c r="D1008">
        <v>16</v>
      </c>
      <c r="E1008">
        <v>19</v>
      </c>
      <c r="F1008">
        <v>21</v>
      </c>
      <c r="G1008" s="2">
        <v>25</v>
      </c>
      <c r="H1008">
        <v>40</v>
      </c>
    </row>
    <row r="1009" spans="1:8" ht="16.5" customHeight="1">
      <c r="A1009" s="1">
        <v>1008</v>
      </c>
      <c r="B1009">
        <v>9</v>
      </c>
      <c r="C1009">
        <v>11</v>
      </c>
      <c r="D1009">
        <v>30</v>
      </c>
      <c r="E1009">
        <v>31</v>
      </c>
      <c r="F1009">
        <v>41</v>
      </c>
      <c r="G1009" s="2">
        <v>44</v>
      </c>
      <c r="H1009">
        <v>33</v>
      </c>
    </row>
    <row r="1010" spans="1:8" ht="16.5" customHeight="1">
      <c r="A1010" s="1">
        <v>1009</v>
      </c>
      <c r="B1010">
        <v>15</v>
      </c>
      <c r="C1010">
        <v>23</v>
      </c>
      <c r="D1010">
        <v>29</v>
      </c>
      <c r="E1010">
        <v>34</v>
      </c>
      <c r="F1010">
        <v>40</v>
      </c>
      <c r="G1010" s="2">
        <v>44</v>
      </c>
      <c r="H1010">
        <v>20</v>
      </c>
    </row>
    <row r="1011" spans="1:8" ht="16.5" customHeight="1">
      <c r="A1011" s="1">
        <v>1010</v>
      </c>
      <c r="B1011">
        <v>9</v>
      </c>
      <c r="C1011">
        <v>12</v>
      </c>
      <c r="D1011">
        <v>15</v>
      </c>
      <c r="E1011">
        <v>25</v>
      </c>
      <c r="F1011">
        <v>34</v>
      </c>
      <c r="G1011" s="2">
        <v>36</v>
      </c>
      <c r="H1011">
        <v>3</v>
      </c>
    </row>
    <row r="1012" spans="1:8" ht="16.5" customHeight="1">
      <c r="A1012" s="1">
        <v>1011</v>
      </c>
      <c r="B1012">
        <v>1</v>
      </c>
      <c r="C1012">
        <v>9</v>
      </c>
      <c r="D1012">
        <v>12</v>
      </c>
      <c r="E1012">
        <v>26</v>
      </c>
      <c r="F1012">
        <v>35</v>
      </c>
      <c r="G1012" s="2">
        <v>38</v>
      </c>
      <c r="H1012">
        <v>42</v>
      </c>
    </row>
    <row r="1013" spans="1:8" ht="16.5" customHeight="1">
      <c r="A1013" s="1">
        <v>1012</v>
      </c>
      <c r="B1013">
        <v>5</v>
      </c>
      <c r="C1013">
        <v>11</v>
      </c>
      <c r="D1013">
        <v>18</v>
      </c>
      <c r="E1013">
        <v>20</v>
      </c>
      <c r="F1013">
        <v>35</v>
      </c>
      <c r="G1013" s="2">
        <v>45</v>
      </c>
      <c r="H1013">
        <v>3</v>
      </c>
    </row>
    <row r="1014" spans="1:8" ht="16.5" customHeight="1">
      <c r="A1014" s="1">
        <v>1013</v>
      </c>
      <c r="B1014">
        <v>21</v>
      </c>
      <c r="C1014">
        <v>22</v>
      </c>
      <c r="D1014">
        <v>26</v>
      </c>
      <c r="E1014">
        <v>34</v>
      </c>
      <c r="F1014">
        <v>36</v>
      </c>
      <c r="G1014" s="2">
        <v>41</v>
      </c>
      <c r="H1014">
        <v>32</v>
      </c>
    </row>
    <row r="1015" spans="1:8" ht="16.5" customHeight="1">
      <c r="A1015" s="1">
        <v>1014</v>
      </c>
      <c r="B1015">
        <v>3</v>
      </c>
      <c r="C1015">
        <v>11</v>
      </c>
      <c r="D1015">
        <v>14</v>
      </c>
      <c r="E1015">
        <v>18</v>
      </c>
      <c r="F1015">
        <v>26</v>
      </c>
      <c r="G1015" s="2">
        <v>27</v>
      </c>
      <c r="H1015">
        <v>21</v>
      </c>
    </row>
    <row r="1016" spans="1:8" ht="16.5" customHeight="1">
      <c r="A1016" s="1">
        <v>1015</v>
      </c>
      <c r="B1016">
        <v>14</v>
      </c>
      <c r="C1016">
        <v>23</v>
      </c>
      <c r="D1016">
        <v>31</v>
      </c>
      <c r="E1016">
        <v>33</v>
      </c>
      <c r="F1016">
        <v>37</v>
      </c>
      <c r="G1016" s="2">
        <v>40</v>
      </c>
      <c r="H1016">
        <v>44</v>
      </c>
    </row>
    <row r="1017" spans="1:8" ht="16.5" customHeight="1">
      <c r="A1017" s="1">
        <v>1016</v>
      </c>
      <c r="B1017">
        <v>15</v>
      </c>
      <c r="C1017">
        <v>26</v>
      </c>
      <c r="D1017">
        <v>28</v>
      </c>
      <c r="E1017">
        <v>34</v>
      </c>
      <c r="F1017">
        <v>41</v>
      </c>
      <c r="G1017" s="2">
        <v>42</v>
      </c>
      <c r="H1017">
        <v>44</v>
      </c>
    </row>
    <row r="1018" spans="1:8" ht="16.5" customHeight="1">
      <c r="A1018" s="1">
        <v>1017</v>
      </c>
      <c r="B1018">
        <v>12</v>
      </c>
      <c r="C1018">
        <v>18</v>
      </c>
      <c r="D1018">
        <v>22</v>
      </c>
      <c r="E1018">
        <v>23</v>
      </c>
      <c r="F1018">
        <v>30</v>
      </c>
      <c r="G1018" s="2">
        <v>34</v>
      </c>
      <c r="H1018">
        <v>32</v>
      </c>
    </row>
    <row r="1019" spans="1:8" ht="16.5" customHeight="1">
      <c r="A1019" s="1">
        <v>1018</v>
      </c>
      <c r="B1019">
        <v>3</v>
      </c>
      <c r="C1019">
        <v>19</v>
      </c>
      <c r="D1019">
        <v>21</v>
      </c>
      <c r="E1019">
        <v>25</v>
      </c>
      <c r="F1019">
        <v>37</v>
      </c>
      <c r="G1019" s="2">
        <v>45</v>
      </c>
      <c r="H1019">
        <v>35</v>
      </c>
    </row>
    <row r="1020" spans="1:8" ht="16.5" customHeight="1">
      <c r="A1020" s="1">
        <v>1019</v>
      </c>
      <c r="B1020">
        <v>1</v>
      </c>
      <c r="C1020">
        <v>4</v>
      </c>
      <c r="D1020">
        <v>13</v>
      </c>
      <c r="E1020">
        <v>17</v>
      </c>
      <c r="F1020">
        <v>34</v>
      </c>
      <c r="G1020" s="2">
        <v>39</v>
      </c>
      <c r="H1020">
        <v>6</v>
      </c>
    </row>
    <row r="1021" spans="1:8" ht="16.5" customHeight="1">
      <c r="A1021" s="1">
        <v>1020</v>
      </c>
      <c r="B1021">
        <v>12</v>
      </c>
      <c r="C1021">
        <v>27</v>
      </c>
      <c r="D1021">
        <v>29</v>
      </c>
      <c r="E1021">
        <v>38</v>
      </c>
      <c r="F1021">
        <v>41</v>
      </c>
      <c r="G1021" s="2">
        <v>45</v>
      </c>
      <c r="H1021">
        <v>6</v>
      </c>
    </row>
    <row r="1022" spans="1:8" ht="16.5" customHeight="1">
      <c r="A1022" s="1">
        <v>1021</v>
      </c>
      <c r="B1022">
        <v>12</v>
      </c>
      <c r="C1022">
        <v>15</v>
      </c>
      <c r="D1022">
        <v>17</v>
      </c>
      <c r="E1022">
        <v>24</v>
      </c>
      <c r="F1022">
        <v>29</v>
      </c>
      <c r="G1022" s="2">
        <v>45</v>
      </c>
      <c r="H1022">
        <v>16</v>
      </c>
    </row>
    <row r="1023" spans="1:8" ht="16.5" customHeight="1">
      <c r="A1023" s="1">
        <v>1022</v>
      </c>
      <c r="B1023">
        <v>5</v>
      </c>
      <c r="C1023">
        <v>6</v>
      </c>
      <c r="D1023">
        <v>11</v>
      </c>
      <c r="E1023">
        <v>29</v>
      </c>
      <c r="F1023">
        <v>42</v>
      </c>
      <c r="G1023" s="2">
        <v>45</v>
      </c>
      <c r="H1023">
        <v>28</v>
      </c>
    </row>
    <row r="1024" spans="1:8" ht="16.5" customHeight="1">
      <c r="A1024" s="1">
        <v>1023</v>
      </c>
      <c r="B1024">
        <v>10</v>
      </c>
      <c r="C1024">
        <v>14</v>
      </c>
      <c r="D1024">
        <v>16</v>
      </c>
      <c r="E1024">
        <v>18</v>
      </c>
      <c r="F1024">
        <v>29</v>
      </c>
      <c r="G1024" s="2">
        <v>35</v>
      </c>
      <c r="H1024">
        <v>25</v>
      </c>
    </row>
    <row r="1025" spans="1:8" ht="16.5" customHeight="1">
      <c r="A1025" s="1">
        <v>1024</v>
      </c>
      <c r="B1025">
        <v>9</v>
      </c>
      <c r="C1025">
        <v>18</v>
      </c>
      <c r="D1025">
        <v>20</v>
      </c>
      <c r="E1025">
        <v>22</v>
      </c>
      <c r="F1025">
        <v>38</v>
      </c>
      <c r="G1025" s="2">
        <v>44</v>
      </c>
      <c r="H1025">
        <v>10</v>
      </c>
    </row>
    <row r="1026" spans="1:8" ht="16.5" customHeight="1">
      <c r="A1026" s="1">
        <v>1025</v>
      </c>
      <c r="B1026">
        <v>8</v>
      </c>
      <c r="C1026">
        <v>9</v>
      </c>
      <c r="D1026">
        <v>20</v>
      </c>
      <c r="E1026">
        <v>25</v>
      </c>
      <c r="F1026">
        <v>29</v>
      </c>
      <c r="G1026" s="2">
        <v>33</v>
      </c>
      <c r="H1026">
        <v>7</v>
      </c>
    </row>
    <row r="1027" spans="1:8" ht="16.5" customHeight="1">
      <c r="A1027" s="1">
        <v>1026</v>
      </c>
      <c r="B1027">
        <v>5</v>
      </c>
      <c r="C1027">
        <v>12</v>
      </c>
      <c r="D1027">
        <v>13</v>
      </c>
      <c r="E1027">
        <v>31</v>
      </c>
      <c r="F1027">
        <v>32</v>
      </c>
      <c r="G1027" s="2">
        <v>41</v>
      </c>
      <c r="H1027">
        <v>34</v>
      </c>
    </row>
    <row r="1028" spans="1:8" ht="16.5" customHeight="1">
      <c r="A1028" s="1">
        <v>1027</v>
      </c>
      <c r="B1028">
        <v>14</v>
      </c>
      <c r="C1028">
        <v>16</v>
      </c>
      <c r="D1028">
        <v>27</v>
      </c>
      <c r="E1028">
        <v>35</v>
      </c>
      <c r="F1028">
        <v>39</v>
      </c>
      <c r="G1028" s="2">
        <v>45</v>
      </c>
      <c r="H1028">
        <v>5</v>
      </c>
    </row>
    <row r="1029" spans="1:8" ht="16.5" customHeight="1">
      <c r="A1029" s="1">
        <v>1028</v>
      </c>
      <c r="B1029">
        <v>5</v>
      </c>
      <c r="C1029">
        <v>7</v>
      </c>
      <c r="D1029">
        <v>12</v>
      </c>
      <c r="E1029">
        <v>13</v>
      </c>
      <c r="F1029">
        <v>18</v>
      </c>
      <c r="G1029" s="2">
        <v>35</v>
      </c>
      <c r="H1029">
        <v>23</v>
      </c>
    </row>
    <row r="1030" spans="1:8" ht="16.5" customHeight="1">
      <c r="A1030" s="1">
        <v>1029</v>
      </c>
      <c r="B1030">
        <v>12</v>
      </c>
      <c r="C1030">
        <v>30</v>
      </c>
      <c r="D1030">
        <v>32</v>
      </c>
      <c r="E1030">
        <v>37</v>
      </c>
      <c r="F1030">
        <v>39</v>
      </c>
      <c r="G1030" s="2">
        <v>41</v>
      </c>
      <c r="H1030">
        <v>24</v>
      </c>
    </row>
    <row r="1031" spans="1:8" ht="16.5" customHeight="1">
      <c r="A1031" s="1">
        <v>1030</v>
      </c>
      <c r="B1031">
        <v>2</v>
      </c>
      <c r="C1031">
        <v>5</v>
      </c>
      <c r="D1031">
        <v>11</v>
      </c>
      <c r="E1031">
        <v>17</v>
      </c>
      <c r="F1031">
        <v>24</v>
      </c>
      <c r="G1031" s="2">
        <v>29</v>
      </c>
      <c r="H1031">
        <v>9</v>
      </c>
    </row>
    <row r="1032" spans="1:8" ht="16.5" customHeight="1">
      <c r="A1032" s="1">
        <v>1031</v>
      </c>
      <c r="B1032">
        <v>6</v>
      </c>
      <c r="C1032">
        <v>7</v>
      </c>
      <c r="D1032">
        <v>22</v>
      </c>
      <c r="E1032">
        <v>32</v>
      </c>
      <c r="F1032">
        <v>35</v>
      </c>
      <c r="G1032" s="2">
        <v>36</v>
      </c>
      <c r="H1032">
        <v>19</v>
      </c>
    </row>
    <row r="1033" spans="1:8" ht="16.5" customHeight="1">
      <c r="A1033" s="1">
        <v>1032</v>
      </c>
      <c r="B1033">
        <v>1</v>
      </c>
      <c r="C1033">
        <v>6</v>
      </c>
      <c r="D1033">
        <v>12</v>
      </c>
      <c r="E1033">
        <v>19</v>
      </c>
      <c r="F1033">
        <v>36</v>
      </c>
      <c r="G1033" s="2">
        <v>42</v>
      </c>
      <c r="H1033">
        <v>28</v>
      </c>
    </row>
    <row r="1034" spans="1:8" ht="16.5" customHeight="1">
      <c r="A1034" s="1">
        <v>1033</v>
      </c>
      <c r="B1034">
        <v>3</v>
      </c>
      <c r="C1034">
        <v>11</v>
      </c>
      <c r="D1034">
        <v>15</v>
      </c>
      <c r="E1034">
        <v>20</v>
      </c>
      <c r="F1034">
        <v>35</v>
      </c>
      <c r="G1034" s="2">
        <v>44</v>
      </c>
      <c r="H1034">
        <v>10</v>
      </c>
    </row>
    <row r="1035" spans="1:8" ht="16.5" customHeight="1">
      <c r="A1035" s="1">
        <v>1034</v>
      </c>
      <c r="B1035">
        <v>26</v>
      </c>
      <c r="C1035">
        <v>31</v>
      </c>
      <c r="D1035">
        <v>32</v>
      </c>
      <c r="E1035">
        <v>33</v>
      </c>
      <c r="F1035">
        <v>38</v>
      </c>
      <c r="G1035" s="2">
        <v>40</v>
      </c>
      <c r="H1035">
        <v>11</v>
      </c>
    </row>
    <row r="1036" spans="1:8" ht="16.5" customHeight="1">
      <c r="A1036" s="1">
        <v>1035</v>
      </c>
      <c r="B1036">
        <v>9</v>
      </c>
      <c r="C1036">
        <v>14</v>
      </c>
      <c r="D1036">
        <v>34</v>
      </c>
      <c r="E1036">
        <v>35</v>
      </c>
      <c r="F1036">
        <v>41</v>
      </c>
      <c r="G1036" s="2">
        <v>42</v>
      </c>
      <c r="H1036">
        <v>2</v>
      </c>
    </row>
    <row r="1037" spans="1:8" ht="16.5" customHeight="1">
      <c r="A1037" s="1">
        <v>1036</v>
      </c>
      <c r="B1037">
        <v>2</v>
      </c>
      <c r="C1037">
        <v>5</v>
      </c>
      <c r="D1037">
        <v>22</v>
      </c>
      <c r="E1037">
        <v>32</v>
      </c>
      <c r="F1037">
        <v>34</v>
      </c>
      <c r="G1037" s="2">
        <v>45</v>
      </c>
      <c r="H1037">
        <v>39</v>
      </c>
    </row>
    <row r="1038" spans="1:8" ht="16.5" customHeight="1">
      <c r="A1038" s="1">
        <v>1037</v>
      </c>
      <c r="B1038">
        <v>2</v>
      </c>
      <c r="C1038">
        <v>14</v>
      </c>
      <c r="D1038">
        <v>15</v>
      </c>
      <c r="E1038">
        <v>22</v>
      </c>
      <c r="F1038">
        <v>27</v>
      </c>
      <c r="G1038" s="2">
        <v>33</v>
      </c>
      <c r="H1038">
        <v>31</v>
      </c>
    </row>
    <row r="1039" spans="1:8" ht="16.5" customHeight="1">
      <c r="A1039" s="1">
        <v>1038</v>
      </c>
      <c r="B1039">
        <v>7</v>
      </c>
      <c r="C1039">
        <v>16</v>
      </c>
      <c r="D1039">
        <v>24</v>
      </c>
      <c r="E1039">
        <v>27</v>
      </c>
      <c r="F1039">
        <v>37</v>
      </c>
      <c r="G1039" s="2">
        <v>44</v>
      </c>
      <c r="H1039">
        <v>2</v>
      </c>
    </row>
    <row r="1040" spans="1:8" ht="16.5" customHeight="1">
      <c r="A1040" s="1">
        <v>1039</v>
      </c>
      <c r="B1040">
        <v>2</v>
      </c>
      <c r="C1040">
        <v>3</v>
      </c>
      <c r="D1040">
        <v>6</v>
      </c>
      <c r="E1040">
        <v>19</v>
      </c>
      <c r="F1040">
        <v>36</v>
      </c>
      <c r="G1040" s="2">
        <v>39</v>
      </c>
      <c r="H1040">
        <v>26</v>
      </c>
    </row>
    <row r="1041" spans="1:8" ht="16.5" customHeight="1">
      <c r="A1041" s="1">
        <v>1040</v>
      </c>
      <c r="B1041">
        <v>8</v>
      </c>
      <c r="C1041">
        <v>16</v>
      </c>
      <c r="D1041">
        <v>26</v>
      </c>
      <c r="E1041">
        <v>29</v>
      </c>
      <c r="F1041">
        <v>31</v>
      </c>
      <c r="G1041" s="2">
        <v>36</v>
      </c>
      <c r="H1041">
        <v>11</v>
      </c>
    </row>
    <row r="1042" spans="1:8" ht="16.5" customHeight="1">
      <c r="A1042" s="1">
        <v>1041</v>
      </c>
      <c r="B1042">
        <v>6</v>
      </c>
      <c r="C1042">
        <v>7</v>
      </c>
      <c r="D1042">
        <v>9</v>
      </c>
      <c r="E1042">
        <v>11</v>
      </c>
      <c r="F1042">
        <v>17</v>
      </c>
      <c r="G1042" s="2">
        <v>18</v>
      </c>
      <c r="H1042">
        <v>45</v>
      </c>
    </row>
    <row r="1043" spans="1:8" ht="16.5" customHeight="1">
      <c r="A1043" s="1">
        <v>1042</v>
      </c>
      <c r="B1043">
        <v>5</v>
      </c>
      <c r="C1043">
        <v>14</v>
      </c>
      <c r="D1043">
        <v>15</v>
      </c>
      <c r="E1043">
        <v>23</v>
      </c>
      <c r="F1043">
        <v>34</v>
      </c>
      <c r="G1043" s="2">
        <v>43</v>
      </c>
      <c r="H1043">
        <v>4</v>
      </c>
    </row>
    <row r="1044" spans="1:8" ht="16.5" customHeight="1">
      <c r="A1044" s="1">
        <v>1043</v>
      </c>
      <c r="B1044">
        <v>3</v>
      </c>
      <c r="C1044">
        <v>5</v>
      </c>
      <c r="D1044">
        <v>12</v>
      </c>
      <c r="E1044">
        <v>22</v>
      </c>
      <c r="F1044">
        <v>26</v>
      </c>
      <c r="G1044" s="2">
        <v>31</v>
      </c>
      <c r="H1044">
        <v>19</v>
      </c>
    </row>
    <row r="1045" spans="1:8" ht="16.5" customHeight="1">
      <c r="A1045" s="1">
        <v>1044</v>
      </c>
      <c r="B1045">
        <v>12</v>
      </c>
      <c r="C1045">
        <v>17</v>
      </c>
      <c r="D1045">
        <v>20</v>
      </c>
      <c r="E1045">
        <v>26</v>
      </c>
      <c r="F1045">
        <v>28</v>
      </c>
      <c r="G1045" s="2">
        <v>36</v>
      </c>
      <c r="H1045">
        <v>4</v>
      </c>
    </row>
    <row r="1046" spans="1:8" ht="16.5" customHeight="1">
      <c r="A1046" s="1">
        <v>1045</v>
      </c>
      <c r="B1046">
        <v>6</v>
      </c>
      <c r="C1046">
        <v>14</v>
      </c>
      <c r="D1046">
        <v>15</v>
      </c>
      <c r="E1046">
        <v>19</v>
      </c>
      <c r="F1046">
        <v>21</v>
      </c>
      <c r="G1046" s="2">
        <v>41</v>
      </c>
      <c r="H1046">
        <v>37</v>
      </c>
    </row>
    <row r="1047" spans="1:8" ht="16.5" customHeight="1">
      <c r="A1047" s="1">
        <v>1046</v>
      </c>
      <c r="B1047">
        <v>7</v>
      </c>
      <c r="C1047">
        <v>16</v>
      </c>
      <c r="D1047">
        <v>25</v>
      </c>
      <c r="E1047">
        <v>29</v>
      </c>
      <c r="F1047">
        <v>35</v>
      </c>
      <c r="G1047" s="2">
        <v>36</v>
      </c>
      <c r="H1047">
        <v>28</v>
      </c>
    </row>
    <row r="1048" spans="1:8" ht="16.5" customHeight="1">
      <c r="A1048" s="1">
        <v>1047</v>
      </c>
      <c r="B1048">
        <v>2</v>
      </c>
      <c r="C1048">
        <v>20</v>
      </c>
      <c r="D1048">
        <v>33</v>
      </c>
      <c r="E1048">
        <v>40</v>
      </c>
      <c r="F1048">
        <v>42</v>
      </c>
      <c r="G1048" s="2">
        <v>44</v>
      </c>
      <c r="H1048">
        <v>32</v>
      </c>
    </row>
    <row r="1049" spans="1:8" ht="16.5" customHeight="1">
      <c r="A1049" s="1">
        <v>1048</v>
      </c>
      <c r="B1049">
        <v>6</v>
      </c>
      <c r="C1049">
        <v>12</v>
      </c>
      <c r="D1049">
        <v>17</v>
      </c>
      <c r="E1049">
        <v>21</v>
      </c>
      <c r="F1049">
        <v>32</v>
      </c>
      <c r="G1049" s="2">
        <v>39</v>
      </c>
      <c r="H1049">
        <v>30</v>
      </c>
    </row>
    <row r="1050" spans="1:8" ht="16.5" customHeight="1">
      <c r="A1050" s="1">
        <v>1049</v>
      </c>
      <c r="B1050">
        <v>3</v>
      </c>
      <c r="C1050">
        <v>5</v>
      </c>
      <c r="D1050">
        <v>13</v>
      </c>
      <c r="E1050">
        <v>20</v>
      </c>
      <c r="F1050">
        <v>21</v>
      </c>
      <c r="G1050" s="2">
        <v>37</v>
      </c>
      <c r="H1050">
        <v>17</v>
      </c>
    </row>
    <row r="1051" spans="1:8" ht="16.5" customHeight="1">
      <c r="A1051" s="1">
        <v>1050</v>
      </c>
      <c r="B1051">
        <v>6</v>
      </c>
      <c r="C1051">
        <v>12</v>
      </c>
      <c r="D1051">
        <v>31</v>
      </c>
      <c r="E1051">
        <v>35</v>
      </c>
      <c r="F1051">
        <v>38</v>
      </c>
      <c r="G1051" s="2">
        <v>43</v>
      </c>
      <c r="H1051">
        <v>17</v>
      </c>
    </row>
    <row r="1052" spans="1:8" ht="16.5" customHeight="1">
      <c r="A1052" s="1">
        <v>1051</v>
      </c>
      <c r="B1052">
        <v>21</v>
      </c>
      <c r="C1052">
        <v>26</v>
      </c>
      <c r="D1052">
        <v>30</v>
      </c>
      <c r="E1052">
        <v>32</v>
      </c>
      <c r="F1052">
        <v>33</v>
      </c>
      <c r="G1052" s="2">
        <v>35</v>
      </c>
      <c r="H1052">
        <v>44</v>
      </c>
    </row>
    <row r="1053" spans="1:8" ht="16.5" customHeight="1">
      <c r="A1053" s="1">
        <v>1052</v>
      </c>
      <c r="B1053">
        <v>5</v>
      </c>
      <c r="C1053">
        <v>17</v>
      </c>
      <c r="D1053">
        <v>26</v>
      </c>
      <c r="E1053">
        <v>27</v>
      </c>
      <c r="F1053">
        <v>35</v>
      </c>
      <c r="G1053" s="2">
        <v>38</v>
      </c>
      <c r="H1053">
        <v>1</v>
      </c>
    </row>
    <row r="1054" spans="1:8" ht="16.5" customHeight="1">
      <c r="A1054" s="1">
        <v>1053</v>
      </c>
      <c r="B1054">
        <v>22</v>
      </c>
      <c r="C1054">
        <v>26</v>
      </c>
      <c r="D1054">
        <v>29</v>
      </c>
      <c r="E1054">
        <v>30</v>
      </c>
      <c r="F1054">
        <v>34</v>
      </c>
      <c r="G1054" s="2">
        <v>45</v>
      </c>
      <c r="H1054">
        <v>15</v>
      </c>
    </row>
    <row r="1055" spans="1:8" ht="16.5" customHeight="1">
      <c r="A1055" s="1">
        <v>1054</v>
      </c>
      <c r="B1055">
        <v>14</v>
      </c>
      <c r="C1055">
        <v>19</v>
      </c>
      <c r="D1055">
        <v>27</v>
      </c>
      <c r="E1055">
        <v>28</v>
      </c>
      <c r="F1055">
        <v>30</v>
      </c>
      <c r="G1055" s="2">
        <v>45</v>
      </c>
      <c r="H1055">
        <v>33</v>
      </c>
    </row>
    <row r="1056" spans="1:8" ht="16.5" customHeight="1">
      <c r="A1056" s="1">
        <v>1055</v>
      </c>
      <c r="B1056">
        <v>4</v>
      </c>
      <c r="C1056">
        <v>7</v>
      </c>
      <c r="D1056">
        <v>12</v>
      </c>
      <c r="E1056">
        <v>14</v>
      </c>
      <c r="F1056">
        <v>22</v>
      </c>
      <c r="G1056" s="2">
        <v>33</v>
      </c>
      <c r="H1056">
        <v>31</v>
      </c>
    </row>
    <row r="1057" spans="1:8" ht="16.5" customHeight="1">
      <c r="A1057" s="1">
        <v>1056</v>
      </c>
      <c r="B1057">
        <v>13</v>
      </c>
      <c r="C1057">
        <v>20</v>
      </c>
      <c r="D1057">
        <v>24</v>
      </c>
      <c r="E1057">
        <v>32</v>
      </c>
      <c r="F1057">
        <v>36</v>
      </c>
      <c r="G1057" s="2">
        <v>45</v>
      </c>
      <c r="H1057">
        <v>29</v>
      </c>
    </row>
    <row r="1058" spans="1:8" ht="16.5" customHeight="1">
      <c r="A1058" s="1">
        <v>1057</v>
      </c>
      <c r="B1058">
        <v>8</v>
      </c>
      <c r="C1058">
        <v>13</v>
      </c>
      <c r="D1058">
        <v>19</v>
      </c>
      <c r="E1058">
        <v>27</v>
      </c>
      <c r="F1058">
        <v>40</v>
      </c>
      <c r="G1058" s="2">
        <v>45</v>
      </c>
      <c r="H1058">
        <v>12</v>
      </c>
    </row>
    <row r="1059" spans="1:8" ht="16.5" customHeight="1">
      <c r="A1059" s="1">
        <v>1058</v>
      </c>
      <c r="B1059">
        <v>11</v>
      </c>
      <c r="C1059">
        <v>23</v>
      </c>
      <c r="D1059">
        <v>25</v>
      </c>
      <c r="E1059">
        <v>30</v>
      </c>
      <c r="F1059">
        <v>32</v>
      </c>
      <c r="G1059" s="2">
        <v>40</v>
      </c>
      <c r="H1059">
        <v>42</v>
      </c>
    </row>
    <row r="1060" spans="1:8" ht="16.5" customHeight="1">
      <c r="A1060" s="1">
        <v>1059</v>
      </c>
      <c r="B1060">
        <v>7</v>
      </c>
      <c r="C1060">
        <v>10</v>
      </c>
      <c r="D1060">
        <v>22</v>
      </c>
      <c r="E1060">
        <v>25</v>
      </c>
      <c r="F1060">
        <v>34</v>
      </c>
      <c r="G1060" s="2">
        <v>40</v>
      </c>
      <c r="H1060">
        <v>27</v>
      </c>
    </row>
    <row r="1061" spans="1:8" ht="16.5" customHeight="1">
      <c r="A1061" s="1">
        <v>1060</v>
      </c>
      <c r="B1061">
        <v>3</v>
      </c>
      <c r="C1061">
        <v>10</v>
      </c>
      <c r="D1061">
        <v>24</v>
      </c>
      <c r="E1061">
        <v>33</v>
      </c>
      <c r="F1061">
        <v>38</v>
      </c>
      <c r="G1061" s="2">
        <v>45</v>
      </c>
      <c r="H1061">
        <v>36</v>
      </c>
    </row>
    <row r="1062" spans="1:8" ht="16.5" customHeight="1">
      <c r="A1062" s="1">
        <v>1061</v>
      </c>
      <c r="B1062">
        <v>4</v>
      </c>
      <c r="C1062">
        <v>24</v>
      </c>
      <c r="D1062">
        <v>27</v>
      </c>
      <c r="E1062">
        <v>35</v>
      </c>
      <c r="F1062">
        <v>37</v>
      </c>
      <c r="G1062" s="2">
        <v>45</v>
      </c>
      <c r="H1062">
        <v>15</v>
      </c>
    </row>
    <row r="1063" spans="1:8" ht="16.5" customHeight="1">
      <c r="A1063" s="1">
        <v>1062</v>
      </c>
      <c r="B1063">
        <v>20</v>
      </c>
      <c r="C1063">
        <v>31</v>
      </c>
      <c r="D1063">
        <v>32</v>
      </c>
      <c r="E1063">
        <v>40</v>
      </c>
      <c r="F1063">
        <v>41</v>
      </c>
      <c r="G1063" s="2">
        <v>45</v>
      </c>
      <c r="H1063">
        <v>12</v>
      </c>
    </row>
    <row r="1064" spans="1:8" ht="16.5" customHeight="1">
      <c r="A1064" s="1">
        <v>1063</v>
      </c>
      <c r="B1064">
        <v>3</v>
      </c>
      <c r="C1064">
        <v>6</v>
      </c>
      <c r="D1064">
        <v>22</v>
      </c>
      <c r="E1064">
        <v>23</v>
      </c>
      <c r="F1064">
        <v>24</v>
      </c>
      <c r="G1064" s="2">
        <v>38</v>
      </c>
      <c r="H1064">
        <v>30</v>
      </c>
    </row>
    <row r="1065" spans="1:8" ht="16.5" customHeight="1">
      <c r="A1065" s="1">
        <v>1064</v>
      </c>
      <c r="B1065">
        <v>3</v>
      </c>
      <c r="C1065">
        <v>6</v>
      </c>
      <c r="D1065">
        <v>9</v>
      </c>
      <c r="E1065">
        <v>18</v>
      </c>
      <c r="F1065">
        <v>22</v>
      </c>
      <c r="G1065" s="2">
        <v>35</v>
      </c>
      <c r="H1065">
        <v>14</v>
      </c>
    </row>
    <row r="1066" spans="1:8" ht="16.5" customHeight="1">
      <c r="A1066" s="1">
        <v>1065</v>
      </c>
      <c r="B1066">
        <v>3</v>
      </c>
      <c r="C1066">
        <v>18</v>
      </c>
      <c r="D1066">
        <v>19</v>
      </c>
      <c r="E1066">
        <v>23</v>
      </c>
      <c r="F1066">
        <v>32</v>
      </c>
      <c r="G1066" s="2">
        <v>45</v>
      </c>
      <c r="H1066">
        <v>24</v>
      </c>
    </row>
    <row r="1067" spans="1:8" ht="16.5" customHeight="1">
      <c r="A1067" s="1">
        <v>1066</v>
      </c>
      <c r="B1067">
        <v>6</v>
      </c>
      <c r="C1067">
        <v>11</v>
      </c>
      <c r="D1067">
        <v>16</v>
      </c>
      <c r="E1067">
        <v>19</v>
      </c>
      <c r="F1067">
        <v>21</v>
      </c>
      <c r="G1067" s="2">
        <v>32</v>
      </c>
      <c r="H1067">
        <v>45</v>
      </c>
    </row>
    <row r="1068" spans="1:8" ht="16.5" customHeight="1">
      <c r="A1068" s="1">
        <v>1067</v>
      </c>
      <c r="B1068">
        <v>7</v>
      </c>
      <c r="C1068">
        <v>10</v>
      </c>
      <c r="D1068">
        <v>19</v>
      </c>
      <c r="E1068">
        <v>23</v>
      </c>
      <c r="F1068">
        <v>28</v>
      </c>
      <c r="G1068" s="2">
        <v>33</v>
      </c>
      <c r="H1068">
        <v>18</v>
      </c>
    </row>
    <row r="1069" spans="1:8" ht="16.5" customHeight="1">
      <c r="A1069" s="1">
        <v>1068</v>
      </c>
      <c r="B1069">
        <v>4</v>
      </c>
      <c r="C1069">
        <v>7</v>
      </c>
      <c r="D1069">
        <v>19</v>
      </c>
      <c r="E1069">
        <v>26</v>
      </c>
      <c r="F1069">
        <v>33</v>
      </c>
      <c r="G1069" s="2">
        <v>35</v>
      </c>
      <c r="H1069">
        <v>3</v>
      </c>
    </row>
    <row r="1070" spans="1:8" ht="16.5" customHeight="1">
      <c r="A1070" s="1">
        <v>1069</v>
      </c>
      <c r="B1070">
        <v>1</v>
      </c>
      <c r="C1070">
        <v>10</v>
      </c>
      <c r="D1070">
        <v>18</v>
      </c>
      <c r="E1070">
        <v>22</v>
      </c>
      <c r="F1070">
        <v>28</v>
      </c>
      <c r="G1070" s="2">
        <v>31</v>
      </c>
      <c r="H1070">
        <v>44</v>
      </c>
    </row>
    <row r="1071" spans="1:8" ht="16.5" customHeight="1">
      <c r="A1071" s="1">
        <v>1070</v>
      </c>
      <c r="B1071">
        <v>3</v>
      </c>
      <c r="C1071">
        <v>6</v>
      </c>
      <c r="D1071">
        <v>14</v>
      </c>
      <c r="E1071">
        <v>22</v>
      </c>
      <c r="F1071">
        <v>30</v>
      </c>
      <c r="G1071" s="2">
        <v>41</v>
      </c>
      <c r="H1071">
        <v>36</v>
      </c>
    </row>
    <row r="1072" spans="1:8" ht="16.5" customHeight="1">
      <c r="A1072" s="1">
        <v>1071</v>
      </c>
      <c r="B1072">
        <v>1</v>
      </c>
      <c r="C1072">
        <v>2</v>
      </c>
      <c r="D1072">
        <v>11</v>
      </c>
      <c r="E1072">
        <v>21</v>
      </c>
      <c r="F1072">
        <v>30</v>
      </c>
      <c r="G1072" s="2">
        <v>35</v>
      </c>
      <c r="H1072">
        <v>39</v>
      </c>
    </row>
    <row r="1073" spans="1:8" ht="16.5" customHeight="1">
      <c r="A1073" s="1">
        <v>1072</v>
      </c>
      <c r="B1073">
        <v>16</v>
      </c>
      <c r="C1073">
        <v>18</v>
      </c>
      <c r="D1073">
        <v>20</v>
      </c>
      <c r="E1073">
        <v>23</v>
      </c>
      <c r="F1073">
        <v>32</v>
      </c>
      <c r="G1073" s="2">
        <v>43</v>
      </c>
      <c r="H1073">
        <v>27</v>
      </c>
    </row>
    <row r="1074" spans="1:8" ht="16.5" customHeight="1">
      <c r="A1074" s="1">
        <v>1073</v>
      </c>
      <c r="B1074">
        <v>6</v>
      </c>
      <c r="C1074">
        <v>18</v>
      </c>
      <c r="D1074">
        <v>28</v>
      </c>
      <c r="E1074">
        <v>30</v>
      </c>
      <c r="F1074">
        <v>32</v>
      </c>
      <c r="G1074" s="2">
        <v>38</v>
      </c>
      <c r="H1074">
        <v>15</v>
      </c>
    </row>
    <row r="1075" spans="1:8" ht="16.5" customHeight="1">
      <c r="A1075" s="1">
        <v>1074</v>
      </c>
      <c r="B1075">
        <v>1</v>
      </c>
      <c r="C1075">
        <v>6</v>
      </c>
      <c r="D1075">
        <v>20</v>
      </c>
      <c r="E1075">
        <v>27</v>
      </c>
      <c r="F1075">
        <v>28</v>
      </c>
      <c r="G1075" s="2">
        <v>41</v>
      </c>
      <c r="H1075">
        <v>15</v>
      </c>
    </row>
    <row r="1076" spans="1:8" ht="16.5" customHeight="1">
      <c r="A1076" s="1">
        <v>1075</v>
      </c>
      <c r="B1076">
        <v>1</v>
      </c>
      <c r="C1076">
        <v>23</v>
      </c>
      <c r="D1076">
        <v>24</v>
      </c>
      <c r="E1076">
        <v>35</v>
      </c>
      <c r="F1076">
        <v>44</v>
      </c>
      <c r="G1076" s="2">
        <v>45</v>
      </c>
      <c r="H1076">
        <v>10</v>
      </c>
    </row>
    <row r="1077" spans="1:8" ht="16.5" customHeight="1">
      <c r="A1077" s="1">
        <v>1076</v>
      </c>
      <c r="B1077">
        <v>3</v>
      </c>
      <c r="C1077">
        <v>7</v>
      </c>
      <c r="D1077">
        <v>9</v>
      </c>
      <c r="E1077">
        <v>33</v>
      </c>
      <c r="F1077">
        <v>36</v>
      </c>
      <c r="G1077" s="2">
        <v>37</v>
      </c>
      <c r="H1077">
        <v>10</v>
      </c>
    </row>
    <row r="1078" spans="1:8" ht="16.5" customHeight="1">
      <c r="A1078" s="1">
        <v>1077</v>
      </c>
      <c r="B1078">
        <v>4</v>
      </c>
      <c r="C1078">
        <v>8</v>
      </c>
      <c r="D1078">
        <v>17</v>
      </c>
      <c r="E1078">
        <v>30</v>
      </c>
      <c r="F1078">
        <v>40</v>
      </c>
      <c r="G1078" s="2">
        <v>43</v>
      </c>
      <c r="H1078">
        <v>34</v>
      </c>
    </row>
    <row r="1079" spans="1:8" ht="16.5" customHeight="1">
      <c r="A1079" s="1">
        <v>1078</v>
      </c>
      <c r="B1079">
        <v>6</v>
      </c>
      <c r="C1079">
        <v>10</v>
      </c>
      <c r="D1079">
        <v>11</v>
      </c>
      <c r="E1079">
        <v>14</v>
      </c>
      <c r="F1079">
        <v>36</v>
      </c>
      <c r="G1079" s="2">
        <v>38</v>
      </c>
      <c r="H1079">
        <v>43</v>
      </c>
    </row>
    <row r="1080" spans="1:8" ht="16.5" customHeight="1">
      <c r="A1080" s="1">
        <v>1079</v>
      </c>
      <c r="B1080">
        <v>4</v>
      </c>
      <c r="C1080">
        <v>8</v>
      </c>
      <c r="D1080">
        <v>18</v>
      </c>
      <c r="E1080">
        <v>24</v>
      </c>
      <c r="F1080">
        <v>37</v>
      </c>
      <c r="G1080" s="2">
        <v>45</v>
      </c>
      <c r="H1080">
        <v>6</v>
      </c>
    </row>
    <row r="1081" spans="1:8" ht="16.5" customHeight="1">
      <c r="A1081" s="1">
        <v>1080</v>
      </c>
      <c r="B1081">
        <v>13</v>
      </c>
      <c r="C1081">
        <v>16</v>
      </c>
      <c r="D1081">
        <v>23</v>
      </c>
      <c r="E1081">
        <v>31</v>
      </c>
      <c r="F1081">
        <v>36</v>
      </c>
      <c r="G1081" s="2">
        <v>44</v>
      </c>
      <c r="H1081">
        <v>38</v>
      </c>
    </row>
    <row r="1082" spans="1:8" ht="16.5" customHeight="1">
      <c r="A1082" s="1">
        <v>1081</v>
      </c>
      <c r="B1082">
        <v>1</v>
      </c>
      <c r="C1082">
        <v>9</v>
      </c>
      <c r="D1082">
        <v>16</v>
      </c>
      <c r="E1082">
        <v>23</v>
      </c>
      <c r="F1082">
        <v>24</v>
      </c>
      <c r="G1082" s="2">
        <v>38</v>
      </c>
      <c r="H1082">
        <v>17</v>
      </c>
    </row>
    <row r="1083" spans="1:8" ht="16.5" customHeight="1">
      <c r="A1083" s="1">
        <v>1082</v>
      </c>
      <c r="B1083">
        <v>21</v>
      </c>
      <c r="C1083">
        <v>26</v>
      </c>
      <c r="D1083">
        <v>27</v>
      </c>
      <c r="E1083">
        <v>32</v>
      </c>
      <c r="F1083">
        <v>34</v>
      </c>
      <c r="G1083" s="2">
        <v>42</v>
      </c>
      <c r="H1083">
        <v>31</v>
      </c>
    </row>
    <row r="1084" spans="1:8" ht="16.5" customHeight="1">
      <c r="A1084" s="1">
        <v>1083</v>
      </c>
      <c r="B1084">
        <v>3</v>
      </c>
      <c r="C1084">
        <v>7</v>
      </c>
      <c r="D1084">
        <v>14</v>
      </c>
      <c r="E1084">
        <v>15</v>
      </c>
      <c r="F1084">
        <v>22</v>
      </c>
      <c r="G1084" s="2">
        <v>38</v>
      </c>
      <c r="H1084">
        <v>17</v>
      </c>
    </row>
    <row r="1085" spans="1:8" ht="16.5" customHeight="1">
      <c r="A1085" s="1">
        <v>1084</v>
      </c>
      <c r="B1085">
        <v>8</v>
      </c>
      <c r="C1085">
        <v>12</v>
      </c>
      <c r="D1085">
        <v>13</v>
      </c>
      <c r="E1085">
        <v>29</v>
      </c>
      <c r="F1085">
        <v>33</v>
      </c>
      <c r="G1085" s="2">
        <v>42</v>
      </c>
      <c r="H1085">
        <v>5</v>
      </c>
    </row>
    <row r="1086" spans="1:8" ht="16.5" customHeight="1">
      <c r="A1086" s="1">
        <v>1085</v>
      </c>
      <c r="B1086">
        <v>4</v>
      </c>
      <c r="C1086">
        <v>7</v>
      </c>
      <c r="D1086">
        <v>17</v>
      </c>
      <c r="E1086">
        <v>18</v>
      </c>
      <c r="F1086">
        <v>38</v>
      </c>
      <c r="G1086" s="2">
        <v>44</v>
      </c>
      <c r="H1086">
        <v>36</v>
      </c>
    </row>
    <row r="1087" spans="1:8" ht="16.5" customHeight="1">
      <c r="A1087" s="1">
        <v>1086</v>
      </c>
      <c r="B1087">
        <v>11</v>
      </c>
      <c r="C1087">
        <v>16</v>
      </c>
      <c r="D1087">
        <v>25</v>
      </c>
      <c r="E1087">
        <v>27</v>
      </c>
      <c r="F1087">
        <v>35</v>
      </c>
      <c r="G1087" s="2">
        <v>36</v>
      </c>
      <c r="H1087">
        <v>37</v>
      </c>
    </row>
    <row r="1088" spans="1:8" ht="16.5" customHeight="1">
      <c r="A1088" s="1">
        <v>1087</v>
      </c>
      <c r="B1088">
        <v>13</v>
      </c>
      <c r="C1088">
        <v>14</v>
      </c>
      <c r="D1088">
        <v>18</v>
      </c>
      <c r="E1088">
        <v>21</v>
      </c>
      <c r="F1088">
        <v>34</v>
      </c>
      <c r="G1088" s="2">
        <v>44</v>
      </c>
      <c r="H1088">
        <v>16</v>
      </c>
    </row>
    <row r="1089" spans="1:8" ht="16.5" customHeight="1">
      <c r="A1089" s="1">
        <v>1088</v>
      </c>
      <c r="B1089">
        <v>11</v>
      </c>
      <c r="C1089">
        <v>21</v>
      </c>
      <c r="D1089">
        <v>22</v>
      </c>
      <c r="E1089">
        <v>30</v>
      </c>
      <c r="F1089">
        <v>39</v>
      </c>
      <c r="G1089" s="2">
        <v>44</v>
      </c>
      <c r="H1089">
        <v>31</v>
      </c>
    </row>
    <row r="1090" spans="1:8" ht="16.5" customHeight="1">
      <c r="A1090" s="1">
        <v>1089</v>
      </c>
      <c r="B1090">
        <v>4</v>
      </c>
      <c r="C1090">
        <v>18</v>
      </c>
      <c r="D1090">
        <v>31</v>
      </c>
      <c r="E1090">
        <v>37</v>
      </c>
      <c r="F1090">
        <v>42</v>
      </c>
      <c r="G1090" s="2">
        <v>43</v>
      </c>
      <c r="H1090">
        <v>40</v>
      </c>
    </row>
    <row r="1091" spans="1:8" ht="16.5" customHeight="1">
      <c r="A1091" s="1">
        <v>1090</v>
      </c>
      <c r="B1091">
        <v>12</v>
      </c>
      <c r="C1091">
        <v>19</v>
      </c>
      <c r="D1091">
        <v>21</v>
      </c>
      <c r="E1091">
        <v>29</v>
      </c>
      <c r="F1091">
        <v>40</v>
      </c>
      <c r="G1091" s="2">
        <v>45</v>
      </c>
      <c r="H1091">
        <v>1</v>
      </c>
    </row>
    <row r="1092" spans="1:8" ht="16.5" customHeight="1">
      <c r="A1092" s="1">
        <v>1091</v>
      </c>
      <c r="B1092">
        <v>6</v>
      </c>
      <c r="C1092">
        <v>20</v>
      </c>
      <c r="D1092">
        <v>23</v>
      </c>
      <c r="E1092">
        <v>24</v>
      </c>
      <c r="F1092">
        <v>28</v>
      </c>
      <c r="G1092" s="2">
        <v>30</v>
      </c>
      <c r="H1092">
        <v>44</v>
      </c>
    </row>
    <row r="1093" spans="1:8" ht="16.5" customHeight="1">
      <c r="A1093" s="1">
        <v>1092</v>
      </c>
      <c r="B1093">
        <v>7</v>
      </c>
      <c r="C1093">
        <v>18</v>
      </c>
      <c r="D1093">
        <v>19</v>
      </c>
      <c r="E1093">
        <v>26</v>
      </c>
      <c r="F1093">
        <v>33</v>
      </c>
      <c r="G1093" s="2">
        <v>45</v>
      </c>
      <c r="H1093">
        <v>37</v>
      </c>
    </row>
    <row r="1094" spans="1:8" ht="16.5" customHeight="1">
      <c r="A1094" s="1">
        <v>1093</v>
      </c>
      <c r="B1094">
        <v>10</v>
      </c>
      <c r="C1094">
        <v>17</v>
      </c>
      <c r="D1094">
        <v>22</v>
      </c>
      <c r="E1094">
        <v>30</v>
      </c>
      <c r="F1094">
        <v>35</v>
      </c>
      <c r="G1094" s="2">
        <v>43</v>
      </c>
      <c r="H1094">
        <v>44</v>
      </c>
    </row>
    <row r="1095" spans="1:8" ht="16.5" customHeight="1">
      <c r="A1095" s="1">
        <v>1094</v>
      </c>
      <c r="B1095">
        <v>6</v>
      </c>
      <c r="C1095">
        <v>7</v>
      </c>
      <c r="D1095">
        <v>15</v>
      </c>
      <c r="E1095">
        <v>22</v>
      </c>
      <c r="F1095">
        <v>26</v>
      </c>
      <c r="G1095" s="2">
        <v>40</v>
      </c>
      <c r="H1095">
        <v>41</v>
      </c>
    </row>
    <row r="1096" spans="1:8" ht="16.5" customHeight="1">
      <c r="A1096" s="1">
        <v>1095</v>
      </c>
      <c r="B1096">
        <v>8</v>
      </c>
      <c r="C1096">
        <v>14</v>
      </c>
      <c r="D1096">
        <v>28</v>
      </c>
      <c r="E1096">
        <v>29</v>
      </c>
      <c r="F1096">
        <v>34</v>
      </c>
      <c r="G1096" s="2">
        <v>40</v>
      </c>
      <c r="H1096">
        <v>12</v>
      </c>
    </row>
    <row r="1097" spans="1:8" ht="16.5" customHeight="1">
      <c r="A1097" s="1">
        <v>1096</v>
      </c>
      <c r="B1097">
        <v>1</v>
      </c>
      <c r="C1097">
        <v>12</v>
      </c>
      <c r="D1097">
        <v>16</v>
      </c>
      <c r="E1097">
        <v>19</v>
      </c>
      <c r="F1097">
        <v>23</v>
      </c>
      <c r="G1097" s="2">
        <v>43</v>
      </c>
      <c r="H1097">
        <v>34</v>
      </c>
    </row>
    <row r="1098" spans="1:8" ht="16.5" customHeight="1">
      <c r="A1098" s="1">
        <v>1097</v>
      </c>
      <c r="B1098">
        <v>14</v>
      </c>
      <c r="C1098">
        <v>33</v>
      </c>
      <c r="D1098">
        <v>34</v>
      </c>
      <c r="E1098">
        <v>35</v>
      </c>
      <c r="F1098">
        <v>37</v>
      </c>
      <c r="G1098" s="2">
        <v>40</v>
      </c>
      <c r="H1098">
        <v>4</v>
      </c>
    </row>
    <row r="1099" spans="1:8" ht="16.5" customHeight="1">
      <c r="A1099" s="1">
        <v>1098</v>
      </c>
      <c r="B1099">
        <v>12</v>
      </c>
      <c r="C1099">
        <v>16</v>
      </c>
      <c r="D1099">
        <v>21</v>
      </c>
      <c r="E1099">
        <v>24</v>
      </c>
      <c r="F1099">
        <v>41</v>
      </c>
      <c r="G1099" s="2">
        <v>43</v>
      </c>
      <c r="H1099">
        <v>15</v>
      </c>
    </row>
    <row r="1100" spans="1:8" ht="16.5" customHeight="1">
      <c r="A1100" s="1">
        <v>1099</v>
      </c>
      <c r="B1100">
        <v>3</v>
      </c>
      <c r="C1100">
        <v>20</v>
      </c>
      <c r="D1100">
        <v>28</v>
      </c>
      <c r="E1100">
        <v>38</v>
      </c>
      <c r="F1100">
        <v>40</v>
      </c>
      <c r="G1100" s="2">
        <v>43</v>
      </c>
      <c r="H1100">
        <v>4</v>
      </c>
    </row>
    <row r="1101" spans="1:8" ht="16.5" customHeight="1">
      <c r="A1101" s="1">
        <v>1100</v>
      </c>
      <c r="B1101">
        <v>17</v>
      </c>
      <c r="C1101">
        <v>26</v>
      </c>
      <c r="D1101">
        <v>29</v>
      </c>
      <c r="E1101">
        <v>30</v>
      </c>
      <c r="F1101">
        <v>31</v>
      </c>
      <c r="G1101" s="2">
        <v>43</v>
      </c>
      <c r="H1101">
        <v>12</v>
      </c>
    </row>
    <row r="1102" spans="1:8" ht="16.5" customHeight="1">
      <c r="A1102" s="1">
        <v>1101</v>
      </c>
      <c r="B1102">
        <v>6</v>
      </c>
      <c r="C1102">
        <v>7</v>
      </c>
      <c r="D1102">
        <v>13</v>
      </c>
      <c r="E1102">
        <v>28</v>
      </c>
      <c r="F1102">
        <v>36</v>
      </c>
      <c r="G1102" s="2">
        <v>42</v>
      </c>
      <c r="H1102">
        <v>41</v>
      </c>
    </row>
    <row r="1103" spans="1:8" ht="16.5" customHeight="1">
      <c r="A1103" s="1">
        <v>1102</v>
      </c>
      <c r="B1103">
        <v>13</v>
      </c>
      <c r="C1103">
        <v>14</v>
      </c>
      <c r="D1103">
        <v>22</v>
      </c>
      <c r="E1103">
        <v>26</v>
      </c>
      <c r="F1103">
        <v>37</v>
      </c>
      <c r="G1103" s="2">
        <v>38</v>
      </c>
      <c r="H1103">
        <v>20</v>
      </c>
    </row>
    <row r="1104" spans="1:8" ht="16.5" customHeight="1">
      <c r="A1104" s="1">
        <v>1103</v>
      </c>
      <c r="B1104">
        <v>10</v>
      </c>
      <c r="C1104">
        <v>12</v>
      </c>
      <c r="D1104">
        <v>29</v>
      </c>
      <c r="E1104">
        <v>31</v>
      </c>
      <c r="F1104">
        <v>40</v>
      </c>
      <c r="G1104" s="2">
        <v>44</v>
      </c>
      <c r="H1104">
        <v>2</v>
      </c>
    </row>
    <row r="1105" spans="1:8" ht="16.5" customHeight="1">
      <c r="A1105" s="1">
        <v>1104</v>
      </c>
      <c r="B1105">
        <v>1</v>
      </c>
      <c r="C1105">
        <v>7</v>
      </c>
      <c r="D1105">
        <v>21</v>
      </c>
      <c r="E1105">
        <v>30</v>
      </c>
      <c r="F1105">
        <v>35</v>
      </c>
      <c r="G1105" s="2">
        <v>38</v>
      </c>
      <c r="H1105">
        <v>2</v>
      </c>
    </row>
    <row r="1106" spans="1:8" ht="16.5" customHeight="1">
      <c r="A1106" s="1">
        <v>1105</v>
      </c>
      <c r="B1106">
        <v>6</v>
      </c>
      <c r="C1106">
        <v>16</v>
      </c>
      <c r="D1106">
        <v>34</v>
      </c>
      <c r="E1106">
        <v>37</v>
      </c>
      <c r="F1106">
        <v>39</v>
      </c>
      <c r="G1106" s="2">
        <v>40</v>
      </c>
      <c r="H1106">
        <v>11</v>
      </c>
    </row>
    <row r="1107" spans="1:8" ht="16.5" customHeight="1">
      <c r="A1107" s="1">
        <v>1106</v>
      </c>
      <c r="B1107">
        <v>1</v>
      </c>
      <c r="C1107">
        <v>3</v>
      </c>
      <c r="D1107">
        <v>4</v>
      </c>
      <c r="E1107">
        <v>29</v>
      </c>
      <c r="F1107">
        <v>42</v>
      </c>
      <c r="G1107" s="2">
        <v>45</v>
      </c>
      <c r="H1107">
        <v>36</v>
      </c>
    </row>
    <row r="1108" spans="1:8" ht="16.5" customHeight="1">
      <c r="A1108" s="1">
        <v>1107</v>
      </c>
      <c r="B1108">
        <v>6</v>
      </c>
      <c r="C1108">
        <v>14</v>
      </c>
      <c r="D1108">
        <v>30</v>
      </c>
      <c r="E1108">
        <v>31</v>
      </c>
      <c r="F1108">
        <v>40</v>
      </c>
      <c r="G1108" s="2">
        <v>41</v>
      </c>
      <c r="H1108">
        <v>29</v>
      </c>
    </row>
    <row r="1109" spans="1:8" ht="16.5" customHeight="1">
      <c r="A1109" s="1">
        <v>1108</v>
      </c>
      <c r="B1109">
        <v>7</v>
      </c>
      <c r="C1109">
        <v>19</v>
      </c>
      <c r="D1109">
        <v>26</v>
      </c>
      <c r="E1109">
        <v>37</v>
      </c>
      <c r="F1109">
        <v>39</v>
      </c>
      <c r="G1109" s="2">
        <v>44</v>
      </c>
      <c r="H1109">
        <v>27</v>
      </c>
    </row>
    <row r="1110" spans="1:8" ht="16.5" customHeight="1">
      <c r="A1110" s="1">
        <v>1109</v>
      </c>
      <c r="B1110">
        <v>10</v>
      </c>
      <c r="C1110">
        <v>12</v>
      </c>
      <c r="D1110">
        <v>13</v>
      </c>
      <c r="E1110">
        <v>19</v>
      </c>
      <c r="F1110">
        <v>33</v>
      </c>
      <c r="G1110" s="2">
        <v>40</v>
      </c>
      <c r="H1110">
        <v>2</v>
      </c>
    </row>
    <row r="1111" spans="1:8" ht="16.5" customHeight="1">
      <c r="A1111" s="1">
        <v>1110</v>
      </c>
      <c r="B1111">
        <v>3</v>
      </c>
      <c r="C1111">
        <v>7</v>
      </c>
      <c r="D1111">
        <v>11</v>
      </c>
      <c r="E1111">
        <v>20</v>
      </c>
      <c r="F1111">
        <v>22</v>
      </c>
      <c r="G1111" s="2">
        <v>41</v>
      </c>
      <c r="H1111">
        <v>24</v>
      </c>
    </row>
    <row r="1112" spans="1:8" ht="16.5" customHeight="1">
      <c r="A1112" s="1">
        <v>1111</v>
      </c>
      <c r="B1112">
        <v>3</v>
      </c>
      <c r="C1112">
        <v>13</v>
      </c>
      <c r="D1112">
        <v>30</v>
      </c>
      <c r="E1112">
        <v>33</v>
      </c>
      <c r="F1112">
        <v>43</v>
      </c>
      <c r="G1112" s="2">
        <v>45</v>
      </c>
      <c r="H1112">
        <v>4</v>
      </c>
    </row>
    <row r="1113" spans="1:8" ht="16.5" customHeight="1">
      <c r="A1113" s="1">
        <v>1112</v>
      </c>
      <c r="B1113">
        <v>16</v>
      </c>
      <c r="C1113">
        <v>20</v>
      </c>
      <c r="D1113">
        <v>26</v>
      </c>
      <c r="E1113">
        <v>36</v>
      </c>
      <c r="F1113">
        <v>42</v>
      </c>
      <c r="G1113" s="2">
        <v>44</v>
      </c>
      <c r="H1113">
        <v>24</v>
      </c>
    </row>
    <row r="1114" spans="1:8" ht="16.5" customHeight="1">
      <c r="A1114" s="1">
        <v>1113</v>
      </c>
      <c r="B1114">
        <v>11</v>
      </c>
      <c r="C1114">
        <v>13</v>
      </c>
      <c r="D1114">
        <v>20</v>
      </c>
      <c r="E1114">
        <v>21</v>
      </c>
      <c r="F1114">
        <v>32</v>
      </c>
      <c r="G1114" s="2">
        <v>44</v>
      </c>
      <c r="H1114">
        <v>8</v>
      </c>
    </row>
    <row r="1115" spans="1:8" ht="16.5" customHeight="1">
      <c r="A1115" s="1">
        <v>1114</v>
      </c>
      <c r="B1115">
        <v>10</v>
      </c>
      <c r="C1115">
        <v>16</v>
      </c>
      <c r="D1115">
        <v>19</v>
      </c>
      <c r="E1115">
        <v>32</v>
      </c>
      <c r="F1115">
        <v>33</v>
      </c>
      <c r="G1115" s="2">
        <v>38</v>
      </c>
      <c r="H1115">
        <v>3</v>
      </c>
    </row>
    <row r="1116" spans="1:8" ht="16.5" customHeight="1">
      <c r="A1116" s="1">
        <v>1115</v>
      </c>
      <c r="B1116">
        <v>7</v>
      </c>
      <c r="C1116">
        <v>12</v>
      </c>
      <c r="D1116">
        <v>23</v>
      </c>
      <c r="E1116">
        <v>32</v>
      </c>
      <c r="F1116">
        <v>34</v>
      </c>
      <c r="G1116" s="2">
        <v>36</v>
      </c>
      <c r="H1116">
        <v>8</v>
      </c>
    </row>
    <row r="1117" spans="1:8" ht="16.5" customHeight="1">
      <c r="A1117" s="1">
        <v>1116</v>
      </c>
      <c r="B1117">
        <v>15</v>
      </c>
      <c r="C1117">
        <v>16</v>
      </c>
      <c r="D1117">
        <v>17</v>
      </c>
      <c r="E1117">
        <v>25</v>
      </c>
      <c r="F1117">
        <v>30</v>
      </c>
      <c r="G1117" s="2">
        <v>31</v>
      </c>
      <c r="H1117">
        <v>32</v>
      </c>
    </row>
    <row r="1118" spans="1:8" ht="16.5" customHeight="1">
      <c r="A1118" s="1">
        <v>1117</v>
      </c>
      <c r="B1118">
        <v>3</v>
      </c>
      <c r="C1118">
        <v>4</v>
      </c>
      <c r="D1118">
        <v>9</v>
      </c>
      <c r="E1118">
        <v>30</v>
      </c>
      <c r="F1118">
        <v>33</v>
      </c>
      <c r="G1118" s="2">
        <v>36</v>
      </c>
      <c r="H1118">
        <v>7</v>
      </c>
    </row>
    <row r="1119" spans="1:8" ht="16.5" customHeight="1">
      <c r="A1119" s="1">
        <v>1118</v>
      </c>
      <c r="B1119">
        <v>11</v>
      </c>
      <c r="C1119">
        <v>13</v>
      </c>
      <c r="D1119">
        <v>14</v>
      </c>
      <c r="E1119">
        <v>15</v>
      </c>
      <c r="F1119">
        <v>16</v>
      </c>
      <c r="G1119" s="2">
        <v>45</v>
      </c>
      <c r="H1119">
        <v>3</v>
      </c>
    </row>
    <row r="1120" spans="1:8" ht="16.5" customHeight="1">
      <c r="A1120" s="1">
        <v>1119</v>
      </c>
      <c r="B1120">
        <v>1</v>
      </c>
      <c r="C1120">
        <v>9</v>
      </c>
      <c r="D1120">
        <v>12</v>
      </c>
      <c r="E1120">
        <v>13</v>
      </c>
      <c r="F1120">
        <v>20</v>
      </c>
      <c r="G1120" s="2">
        <v>45</v>
      </c>
      <c r="H1120">
        <v>3</v>
      </c>
    </row>
    <row r="1121" spans="1:8" ht="16.5" customHeight="1">
      <c r="A1121" s="1">
        <v>1120</v>
      </c>
      <c r="B1121">
        <v>2</v>
      </c>
      <c r="C1121">
        <v>19</v>
      </c>
      <c r="D1121">
        <v>26</v>
      </c>
      <c r="E1121">
        <v>31</v>
      </c>
      <c r="F1121">
        <v>38</v>
      </c>
      <c r="G1121" s="2">
        <v>41</v>
      </c>
      <c r="H1121">
        <v>34</v>
      </c>
    </row>
    <row r="1122" spans="1:8" ht="16.5" customHeight="1">
      <c r="A1122" s="1">
        <v>1121</v>
      </c>
      <c r="B1122">
        <v>6</v>
      </c>
      <c r="C1122">
        <v>24</v>
      </c>
      <c r="D1122">
        <v>31</v>
      </c>
      <c r="E1122">
        <v>32</v>
      </c>
      <c r="F1122">
        <v>38</v>
      </c>
      <c r="G1122" s="2">
        <v>44</v>
      </c>
      <c r="H1122">
        <v>8</v>
      </c>
    </row>
    <row r="1123" spans="1:8" ht="16.5" customHeight="1">
      <c r="A1123" s="1">
        <v>1122</v>
      </c>
      <c r="B1123">
        <v>3</v>
      </c>
      <c r="C1123">
        <v>6</v>
      </c>
      <c r="D1123">
        <v>21</v>
      </c>
      <c r="E1123">
        <v>30</v>
      </c>
      <c r="F1123">
        <v>34</v>
      </c>
      <c r="G1123" s="2">
        <v>35</v>
      </c>
      <c r="H1123">
        <v>22</v>
      </c>
    </row>
    <row r="1124" spans="1:8" ht="16.5" customHeight="1">
      <c r="A1124" s="1">
        <v>1123</v>
      </c>
      <c r="B1124">
        <v>13</v>
      </c>
      <c r="C1124">
        <v>19</v>
      </c>
      <c r="D1124">
        <v>21</v>
      </c>
      <c r="E1124">
        <v>24</v>
      </c>
      <c r="F1124">
        <v>34</v>
      </c>
      <c r="G1124" s="2">
        <v>35</v>
      </c>
      <c r="H1124">
        <v>26</v>
      </c>
    </row>
    <row r="1125" spans="1:8" ht="16.5" customHeight="1">
      <c r="A1125" s="1">
        <v>1124</v>
      </c>
      <c r="B1125">
        <v>3</v>
      </c>
      <c r="C1125">
        <v>8</v>
      </c>
      <c r="D1125">
        <v>17</v>
      </c>
      <c r="E1125">
        <v>30</v>
      </c>
      <c r="F1125">
        <v>33</v>
      </c>
      <c r="G1125" s="2">
        <v>34</v>
      </c>
      <c r="H1125">
        <v>28</v>
      </c>
    </row>
    <row r="1126" spans="1:8" ht="16.5" customHeight="1">
      <c r="A1126" s="1">
        <v>1125</v>
      </c>
      <c r="B1126">
        <v>6</v>
      </c>
      <c r="C1126">
        <v>14</v>
      </c>
      <c r="D1126">
        <v>25</v>
      </c>
      <c r="E1126">
        <v>33</v>
      </c>
      <c r="F1126">
        <v>40</v>
      </c>
      <c r="G1126" s="2">
        <v>44</v>
      </c>
      <c r="H1126">
        <v>30</v>
      </c>
    </row>
    <row r="1127" spans="1:8" ht="16.5" customHeight="1">
      <c r="A1127" s="1">
        <v>1126</v>
      </c>
      <c r="B1127">
        <v>4</v>
      </c>
      <c r="C1127">
        <v>5</v>
      </c>
      <c r="D1127">
        <v>9</v>
      </c>
      <c r="E1127">
        <v>11</v>
      </c>
      <c r="F1127">
        <v>37</v>
      </c>
      <c r="G1127" s="2">
        <v>40</v>
      </c>
      <c r="H1127">
        <v>7</v>
      </c>
    </row>
    <row r="1128" spans="1:8" ht="16.5" customHeight="1">
      <c r="A1128" s="1">
        <v>1127</v>
      </c>
      <c r="B1128">
        <v>10</v>
      </c>
      <c r="C1128">
        <v>15</v>
      </c>
      <c r="D1128">
        <v>24</v>
      </c>
      <c r="E1128">
        <v>30</v>
      </c>
      <c r="F1128">
        <v>31</v>
      </c>
      <c r="G1128" s="2">
        <v>37</v>
      </c>
      <c r="H1128">
        <v>32</v>
      </c>
    </row>
    <row r="1129" spans="1:8" ht="16.5" customHeight="1">
      <c r="A1129" s="1">
        <v>1128</v>
      </c>
      <c r="B1129">
        <v>1</v>
      </c>
      <c r="C1129">
        <v>5</v>
      </c>
      <c r="D1129">
        <v>8</v>
      </c>
      <c r="E1129">
        <v>16</v>
      </c>
      <c r="F1129">
        <v>28</v>
      </c>
      <c r="G1129" s="2">
        <v>33</v>
      </c>
      <c r="H1129">
        <v>45</v>
      </c>
    </row>
    <row r="1130" spans="1:8" ht="16.5" customHeight="1">
      <c r="A1130" s="1">
        <v>1129</v>
      </c>
      <c r="B1130">
        <v>5</v>
      </c>
      <c r="C1130">
        <v>10</v>
      </c>
      <c r="D1130">
        <v>11</v>
      </c>
      <c r="E1130">
        <v>17</v>
      </c>
      <c r="F1130">
        <v>28</v>
      </c>
      <c r="G1130" s="2">
        <v>34</v>
      </c>
      <c r="H1130">
        <v>22</v>
      </c>
    </row>
    <row r="1131" spans="1:8" ht="16.5" customHeight="1">
      <c r="A1131" s="1">
        <v>1130</v>
      </c>
      <c r="B1131">
        <v>15</v>
      </c>
      <c r="C1131">
        <v>19</v>
      </c>
      <c r="D1131">
        <v>21</v>
      </c>
      <c r="E1131">
        <v>25</v>
      </c>
      <c r="F1131">
        <v>27</v>
      </c>
      <c r="G1131" s="2">
        <v>28</v>
      </c>
      <c r="H1131">
        <v>40</v>
      </c>
    </row>
    <row r="1132" spans="1:8" ht="16.5" customHeight="1">
      <c r="A1132" s="1">
        <v>1131</v>
      </c>
      <c r="B1132">
        <v>1</v>
      </c>
      <c r="C1132">
        <v>2</v>
      </c>
      <c r="D1132">
        <v>6</v>
      </c>
      <c r="E1132">
        <v>14</v>
      </c>
      <c r="F1132">
        <v>27</v>
      </c>
      <c r="G1132" s="2">
        <v>38</v>
      </c>
      <c r="H1132">
        <v>33</v>
      </c>
    </row>
    <row r="1133" spans="1:8" ht="16.5" customHeight="1">
      <c r="A1133" s="1">
        <v>1132</v>
      </c>
      <c r="B1133">
        <v>6</v>
      </c>
      <c r="C1133">
        <v>7</v>
      </c>
      <c r="D1133">
        <v>19</v>
      </c>
      <c r="E1133">
        <v>28</v>
      </c>
      <c r="F1133">
        <v>34</v>
      </c>
      <c r="G1133" s="2">
        <v>41</v>
      </c>
      <c r="H1133">
        <v>5</v>
      </c>
    </row>
    <row r="1134" spans="1:8" ht="16.5" customHeight="1">
      <c r="A1134" s="1">
        <v>1133</v>
      </c>
      <c r="B1134">
        <v>13</v>
      </c>
      <c r="C1134">
        <v>14</v>
      </c>
      <c r="D1134">
        <v>20</v>
      </c>
      <c r="E1134">
        <v>28</v>
      </c>
      <c r="F1134">
        <v>29</v>
      </c>
      <c r="G1134" s="2">
        <v>34</v>
      </c>
      <c r="H1134">
        <v>23</v>
      </c>
    </row>
    <row r="1135" spans="1:8" ht="16.5" customHeight="1">
      <c r="A1135" s="1">
        <v>1134</v>
      </c>
      <c r="B1135">
        <v>3</v>
      </c>
      <c r="C1135">
        <v>7</v>
      </c>
      <c r="D1135">
        <v>9</v>
      </c>
      <c r="E1135">
        <v>13</v>
      </c>
      <c r="F1135">
        <v>19</v>
      </c>
      <c r="G1135" s="2">
        <v>24</v>
      </c>
      <c r="H1135">
        <v>23</v>
      </c>
    </row>
    <row r="1136" spans="1:8" ht="16.5" customHeight="1">
      <c r="A1136" s="1">
        <v>1135</v>
      </c>
      <c r="B1136">
        <v>1</v>
      </c>
      <c r="C1136">
        <v>6</v>
      </c>
      <c r="D1136">
        <v>13</v>
      </c>
      <c r="E1136">
        <v>19</v>
      </c>
      <c r="F1136">
        <v>21</v>
      </c>
      <c r="G1136" s="2">
        <v>33</v>
      </c>
      <c r="H1136">
        <v>4</v>
      </c>
    </row>
    <row r="1137" spans="1:8" ht="16.5" customHeight="1">
      <c r="A1137" s="1">
        <v>1136</v>
      </c>
      <c r="B1137">
        <v>21</v>
      </c>
      <c r="C1137">
        <v>33</v>
      </c>
      <c r="D1137">
        <v>35</v>
      </c>
      <c r="E1137">
        <v>38</v>
      </c>
      <c r="F1137">
        <v>42</v>
      </c>
      <c r="G1137" s="2">
        <v>44</v>
      </c>
      <c r="H1137">
        <v>1</v>
      </c>
    </row>
    <row r="1138" spans="1:8" ht="16.5" customHeight="1">
      <c r="A1138" s="1">
        <v>1137</v>
      </c>
      <c r="B1138">
        <v>4</v>
      </c>
      <c r="C1138">
        <v>9</v>
      </c>
      <c r="D1138">
        <v>12</v>
      </c>
      <c r="E1138">
        <v>15</v>
      </c>
      <c r="F1138">
        <v>33</v>
      </c>
      <c r="G1138" s="2">
        <v>45</v>
      </c>
      <c r="H1138">
        <v>26</v>
      </c>
    </row>
    <row r="1139" spans="1:8" ht="16.5" customHeight="1">
      <c r="A1139" s="1">
        <v>1138</v>
      </c>
      <c r="B1139">
        <v>14</v>
      </c>
      <c r="C1139">
        <v>16</v>
      </c>
      <c r="D1139">
        <v>19</v>
      </c>
      <c r="E1139">
        <v>20</v>
      </c>
      <c r="F1139">
        <v>29</v>
      </c>
      <c r="G1139" s="2">
        <v>34</v>
      </c>
      <c r="H1139">
        <v>35</v>
      </c>
    </row>
    <row r="1140" spans="1:8" ht="16.5" customHeight="1">
      <c r="A1140" s="1">
        <v>1139</v>
      </c>
      <c r="B1140">
        <v>5</v>
      </c>
      <c r="C1140">
        <v>12</v>
      </c>
      <c r="D1140">
        <v>15</v>
      </c>
      <c r="E1140">
        <v>30</v>
      </c>
      <c r="F1140">
        <v>37</v>
      </c>
      <c r="G1140" s="2">
        <v>40</v>
      </c>
      <c r="H1140">
        <v>18</v>
      </c>
    </row>
    <row r="1141" spans="1:8" ht="16.5" customHeight="1">
      <c r="A1141" s="1">
        <v>1140</v>
      </c>
      <c r="B1141">
        <v>7</v>
      </c>
      <c r="C1141">
        <v>10</v>
      </c>
      <c r="D1141">
        <v>22</v>
      </c>
      <c r="E1141">
        <v>29</v>
      </c>
      <c r="F1141">
        <v>31</v>
      </c>
      <c r="G1141" s="2">
        <v>38</v>
      </c>
      <c r="H1141">
        <v>15</v>
      </c>
    </row>
    <row r="1142" spans="1:8" ht="16.5" customHeight="1">
      <c r="A1142" s="1">
        <v>1141</v>
      </c>
      <c r="B1142">
        <v>7</v>
      </c>
      <c r="C1142">
        <v>11</v>
      </c>
      <c r="D1142">
        <v>12</v>
      </c>
      <c r="E1142">
        <v>21</v>
      </c>
      <c r="F1142">
        <v>26</v>
      </c>
      <c r="G1142" s="2">
        <v>35</v>
      </c>
      <c r="H1142">
        <v>20</v>
      </c>
    </row>
    <row r="1143" spans="1:8" ht="16.5" customHeight="1">
      <c r="A1143" s="1">
        <v>1142</v>
      </c>
      <c r="B1143">
        <v>2</v>
      </c>
      <c r="C1143">
        <v>8</v>
      </c>
      <c r="D1143">
        <v>28</v>
      </c>
      <c r="E1143">
        <v>30</v>
      </c>
      <c r="F1143">
        <v>37</v>
      </c>
      <c r="G1143" s="2">
        <v>41</v>
      </c>
      <c r="H1143">
        <v>22</v>
      </c>
    </row>
    <row r="1144" spans="1:8" ht="16.5" customHeight="1">
      <c r="A1144" s="1">
        <v>1143</v>
      </c>
      <c r="B1144">
        <v>10</v>
      </c>
      <c r="C1144">
        <v>16</v>
      </c>
      <c r="D1144">
        <v>17</v>
      </c>
      <c r="E1144">
        <v>27</v>
      </c>
      <c r="F1144">
        <v>28</v>
      </c>
      <c r="G1144" s="2">
        <v>36</v>
      </c>
      <c r="H1144">
        <v>6</v>
      </c>
    </row>
    <row r="1145" spans="1:8" ht="16.5" customHeight="1">
      <c r="A1145" s="1">
        <v>1144</v>
      </c>
      <c r="B1145">
        <v>3</v>
      </c>
      <c r="C1145">
        <v>4</v>
      </c>
      <c r="D1145">
        <v>12</v>
      </c>
      <c r="E1145">
        <v>15</v>
      </c>
      <c r="F1145">
        <v>26</v>
      </c>
      <c r="G1145" s="2">
        <v>34</v>
      </c>
      <c r="H1145">
        <v>6</v>
      </c>
    </row>
    <row r="1146" spans="1:8" ht="16.5" customHeight="1">
      <c r="A1146" s="1">
        <v>1145</v>
      </c>
      <c r="B1146">
        <v>2</v>
      </c>
      <c r="C1146">
        <v>11</v>
      </c>
      <c r="D1146">
        <v>31</v>
      </c>
      <c r="E1146">
        <v>33</v>
      </c>
      <c r="F1146">
        <v>37</v>
      </c>
      <c r="G1146" s="2">
        <v>44</v>
      </c>
      <c r="H1146">
        <v>32</v>
      </c>
    </row>
    <row r="1147" spans="1:8" ht="16.5" customHeight="1">
      <c r="A1147" s="1">
        <v>1146</v>
      </c>
      <c r="B1147">
        <v>6</v>
      </c>
      <c r="C1147">
        <v>11</v>
      </c>
      <c r="D1147">
        <v>17</v>
      </c>
      <c r="E1147">
        <v>19</v>
      </c>
      <c r="F1147">
        <v>40</v>
      </c>
      <c r="G1147" s="2">
        <v>43</v>
      </c>
      <c r="H1147">
        <v>28</v>
      </c>
    </row>
    <row r="1148" spans="1:8" ht="16.5" customHeight="1">
      <c r="A1148" s="1">
        <v>1147</v>
      </c>
      <c r="B1148">
        <v>7</v>
      </c>
      <c r="C1148">
        <v>11</v>
      </c>
      <c r="D1148">
        <v>24</v>
      </c>
      <c r="E1148">
        <v>26</v>
      </c>
      <c r="F1148">
        <v>27</v>
      </c>
      <c r="G1148" s="2">
        <v>37</v>
      </c>
      <c r="H1148">
        <v>32</v>
      </c>
    </row>
    <row r="1149" spans="1:8" ht="16.5" customHeight="1">
      <c r="A1149" s="1">
        <v>1148</v>
      </c>
      <c r="B1149">
        <v>3</v>
      </c>
      <c r="C1149">
        <v>6</v>
      </c>
      <c r="D1149">
        <v>13</v>
      </c>
      <c r="E1149">
        <v>15</v>
      </c>
      <c r="F1149">
        <v>16</v>
      </c>
      <c r="G1149" s="2">
        <v>22</v>
      </c>
      <c r="H1149">
        <v>32</v>
      </c>
    </row>
    <row r="1150" spans="1:8" ht="16.5" customHeight="1">
      <c r="A1150" s="1">
        <v>1149</v>
      </c>
      <c r="B1150">
        <v>8</v>
      </c>
      <c r="C1150">
        <v>15</v>
      </c>
      <c r="D1150">
        <v>19</v>
      </c>
      <c r="E1150">
        <v>21</v>
      </c>
      <c r="F1150">
        <v>32</v>
      </c>
      <c r="G1150" s="2">
        <v>36</v>
      </c>
      <c r="H1150">
        <v>38</v>
      </c>
    </row>
    <row r="1151" spans="1:8" ht="16.5" customHeight="1">
      <c r="A1151" s="1">
        <v>1150</v>
      </c>
      <c r="B1151">
        <v>8</v>
      </c>
      <c r="C1151">
        <v>9</v>
      </c>
      <c r="D1151">
        <v>18</v>
      </c>
      <c r="E1151">
        <v>35</v>
      </c>
      <c r="F1151">
        <v>39</v>
      </c>
      <c r="G1151" s="2">
        <v>45</v>
      </c>
      <c r="H1151">
        <v>25</v>
      </c>
    </row>
    <row r="1152" spans="1:8" ht="16.5" customHeight="1">
      <c r="A1152" s="1">
        <v>1151</v>
      </c>
      <c r="B1152">
        <v>2</v>
      </c>
      <c r="C1152">
        <v>3</v>
      </c>
      <c r="D1152">
        <v>9</v>
      </c>
      <c r="E1152">
        <v>15</v>
      </c>
      <c r="F1152">
        <v>27</v>
      </c>
      <c r="G1152" s="2">
        <v>29</v>
      </c>
      <c r="H1152">
        <v>8</v>
      </c>
    </row>
    <row r="1153" spans="1:8" ht="16.5" customHeight="1">
      <c r="A1153" s="1">
        <v>1152</v>
      </c>
      <c r="B1153">
        <v>30</v>
      </c>
      <c r="C1153">
        <v>31</v>
      </c>
      <c r="D1153">
        <v>32</v>
      </c>
      <c r="E1153">
        <v>35</v>
      </c>
      <c r="F1153">
        <v>36</v>
      </c>
      <c r="G1153" s="2">
        <v>37</v>
      </c>
      <c r="H1153">
        <v>5</v>
      </c>
    </row>
    <row r="1154" spans="1:8" ht="16.5" customHeight="1">
      <c r="A1154" s="1">
        <v>1153</v>
      </c>
      <c r="B1154">
        <v>1</v>
      </c>
      <c r="C1154">
        <v>9</v>
      </c>
      <c r="D1154">
        <v>10</v>
      </c>
      <c r="E1154">
        <v>13</v>
      </c>
      <c r="F1154">
        <v>35</v>
      </c>
      <c r="G1154" s="2">
        <v>44</v>
      </c>
      <c r="H1154">
        <v>5</v>
      </c>
    </row>
    <row r="1155" spans="1:8" ht="16.5" customHeight="1">
      <c r="A1155" s="1">
        <v>1154</v>
      </c>
      <c r="B1155">
        <v>4</v>
      </c>
      <c r="C1155">
        <v>8</v>
      </c>
      <c r="D1155">
        <v>22</v>
      </c>
      <c r="E1155">
        <v>26</v>
      </c>
      <c r="F1155">
        <v>32</v>
      </c>
      <c r="G1155" s="2">
        <v>38</v>
      </c>
      <c r="H1155">
        <v>27</v>
      </c>
    </row>
    <row r="1156" spans="1:8" ht="16.5" customHeight="1">
      <c r="A1156" s="1">
        <v>1155</v>
      </c>
      <c r="B1156">
        <v>10</v>
      </c>
      <c r="C1156">
        <v>16</v>
      </c>
      <c r="D1156">
        <v>19</v>
      </c>
      <c r="E1156">
        <v>27</v>
      </c>
      <c r="F1156">
        <v>37</v>
      </c>
      <c r="G1156" s="2">
        <v>38</v>
      </c>
      <c r="H1156">
        <v>13</v>
      </c>
    </row>
    <row r="1157" spans="1:8" ht="16.5" customHeight="1">
      <c r="A1157" s="1">
        <v>1156</v>
      </c>
      <c r="B1157">
        <v>30</v>
      </c>
      <c r="C1157">
        <v>31</v>
      </c>
      <c r="D1157">
        <v>34</v>
      </c>
      <c r="E1157">
        <v>39</v>
      </c>
      <c r="F1157">
        <v>41</v>
      </c>
      <c r="G1157" s="2">
        <v>45</v>
      </c>
      <c r="H1157">
        <v>7</v>
      </c>
    </row>
    <row r="1158" spans="1:8" ht="16.5" customHeight="1">
      <c r="A1158" s="1">
        <v>1157</v>
      </c>
      <c r="B1158">
        <v>5</v>
      </c>
      <c r="C1158">
        <v>7</v>
      </c>
      <c r="D1158">
        <v>12</v>
      </c>
      <c r="E1158">
        <v>20</v>
      </c>
      <c r="F1158">
        <v>25</v>
      </c>
      <c r="G1158" s="2">
        <v>26</v>
      </c>
      <c r="H1158">
        <v>28</v>
      </c>
    </row>
    <row r="1159" spans="1:8" ht="16.5" customHeight="1">
      <c r="A1159" s="1">
        <v>1158</v>
      </c>
      <c r="B1159">
        <v>21</v>
      </c>
      <c r="C1159">
        <v>25</v>
      </c>
      <c r="D1159">
        <v>27</v>
      </c>
      <c r="E1159">
        <v>32</v>
      </c>
      <c r="F1159">
        <v>37</v>
      </c>
      <c r="G1159" s="2">
        <v>38</v>
      </c>
      <c r="H1159">
        <v>20</v>
      </c>
    </row>
    <row r="1160" spans="1:8" ht="16.5" customHeight="1">
      <c r="A1160" s="1">
        <v>1159</v>
      </c>
      <c r="B1160">
        <v>3</v>
      </c>
      <c r="C1160">
        <v>9</v>
      </c>
      <c r="D1160">
        <v>27</v>
      </c>
      <c r="E1160">
        <v>28</v>
      </c>
      <c r="F1160">
        <v>38</v>
      </c>
      <c r="G1160" s="2">
        <v>39</v>
      </c>
      <c r="H1160">
        <v>7</v>
      </c>
    </row>
    <row r="1161" spans="1:8" ht="16.5" customHeight="1">
      <c r="A1161" s="1">
        <v>1160</v>
      </c>
      <c r="B1161">
        <v>7</v>
      </c>
      <c r="C1161">
        <v>13</v>
      </c>
      <c r="D1161">
        <v>18</v>
      </c>
      <c r="E1161">
        <v>36</v>
      </c>
      <c r="F1161">
        <v>39</v>
      </c>
      <c r="G1161" s="2">
        <v>45</v>
      </c>
      <c r="H1161">
        <v>19</v>
      </c>
    </row>
    <row r="1162" spans="1:8" ht="16.5" customHeight="1">
      <c r="A1162" s="1">
        <v>1161</v>
      </c>
      <c r="B1162">
        <v>2</v>
      </c>
      <c r="C1162">
        <v>12</v>
      </c>
      <c r="D1162">
        <v>20</v>
      </c>
      <c r="E1162">
        <v>24</v>
      </c>
      <c r="F1162">
        <v>34</v>
      </c>
      <c r="G1162" s="2">
        <v>42</v>
      </c>
      <c r="H1162">
        <v>37</v>
      </c>
    </row>
    <row r="1163" spans="1:8" ht="16.5" customHeight="1">
      <c r="A1163" s="1">
        <v>1162</v>
      </c>
      <c r="B1163">
        <v>20</v>
      </c>
      <c r="C1163">
        <v>21</v>
      </c>
      <c r="D1163">
        <v>22</v>
      </c>
      <c r="E1163">
        <v>25</v>
      </c>
      <c r="F1163">
        <v>28</v>
      </c>
      <c r="G1163" s="2">
        <v>29</v>
      </c>
      <c r="H1163">
        <v>6</v>
      </c>
    </row>
    <row r="1164" spans="1:8" ht="16.5" customHeight="1">
      <c r="A1164" s="1">
        <v>1163</v>
      </c>
      <c r="B1164">
        <v>2</v>
      </c>
      <c r="C1164">
        <v>13</v>
      </c>
      <c r="D1164">
        <v>15</v>
      </c>
      <c r="E1164">
        <v>16</v>
      </c>
      <c r="F1164">
        <v>33</v>
      </c>
      <c r="G1164" s="2">
        <v>43</v>
      </c>
      <c r="H1164">
        <v>4</v>
      </c>
    </row>
    <row r="1165" spans="1:8" ht="16.5" customHeight="1">
      <c r="A1165" s="1">
        <v>1164</v>
      </c>
      <c r="B1165">
        <v>17</v>
      </c>
      <c r="C1165">
        <v>18</v>
      </c>
      <c r="D1165">
        <v>23</v>
      </c>
      <c r="E1165">
        <v>25</v>
      </c>
      <c r="F1165">
        <v>38</v>
      </c>
      <c r="G1165" s="2">
        <v>39</v>
      </c>
      <c r="H1165">
        <v>22</v>
      </c>
    </row>
    <row r="1166" spans="1:8" ht="16.5" customHeight="1">
      <c r="A1166" s="1">
        <v>1165</v>
      </c>
      <c r="B1166">
        <v>6</v>
      </c>
      <c r="C1166">
        <v>7</v>
      </c>
      <c r="D1166">
        <v>27</v>
      </c>
      <c r="E1166">
        <v>29</v>
      </c>
      <c r="F1166">
        <v>38</v>
      </c>
      <c r="G1166" s="2">
        <v>45</v>
      </c>
      <c r="H1166">
        <v>17</v>
      </c>
    </row>
    <row r="1167" spans="1:8" ht="16.5" customHeight="1">
      <c r="A1167" s="1">
        <v>1166</v>
      </c>
      <c r="B1167">
        <v>14</v>
      </c>
      <c r="C1167">
        <v>23</v>
      </c>
      <c r="D1167">
        <v>25</v>
      </c>
      <c r="E1167">
        <v>27</v>
      </c>
      <c r="F1167">
        <v>29</v>
      </c>
      <c r="G1167" s="2">
        <v>42</v>
      </c>
      <c r="H1167">
        <v>16</v>
      </c>
    </row>
    <row r="1168" spans="1:8" ht="16.5" customHeight="1">
      <c r="A1168" s="1">
        <v>1167</v>
      </c>
      <c r="B1168">
        <v>8</v>
      </c>
      <c r="C1168">
        <v>23</v>
      </c>
      <c r="D1168">
        <v>31</v>
      </c>
      <c r="E1168">
        <v>35</v>
      </c>
      <c r="F1168">
        <v>39</v>
      </c>
      <c r="G1168" s="2">
        <v>40</v>
      </c>
      <c r="H1168">
        <v>24</v>
      </c>
    </row>
    <row r="1169" spans="1:8" ht="16.5" customHeight="1">
      <c r="A1169" s="1">
        <v>1168</v>
      </c>
      <c r="B1169">
        <v>9</v>
      </c>
      <c r="C1169">
        <v>21</v>
      </c>
      <c r="D1169">
        <v>24</v>
      </c>
      <c r="E1169">
        <v>30</v>
      </c>
      <c r="F1169">
        <v>33</v>
      </c>
      <c r="G1169" s="2">
        <v>37</v>
      </c>
      <c r="H1169">
        <v>29</v>
      </c>
    </row>
    <row r="1170" spans="1:8" ht="16.5" customHeight="1">
      <c r="A1170" s="1">
        <v>1169</v>
      </c>
      <c r="B1170">
        <v>5</v>
      </c>
      <c r="C1170">
        <v>12</v>
      </c>
      <c r="D1170">
        <v>24</v>
      </c>
      <c r="E1170">
        <v>26</v>
      </c>
      <c r="F1170">
        <v>39</v>
      </c>
      <c r="G1170" s="2">
        <v>42</v>
      </c>
      <c r="H1170">
        <v>20</v>
      </c>
    </row>
    <row r="1171" spans="1:8" ht="16.5" customHeight="1">
      <c r="A1171" s="1">
        <v>1170</v>
      </c>
      <c r="B1171">
        <v>3</v>
      </c>
      <c r="C1171">
        <v>13</v>
      </c>
      <c r="D1171">
        <v>28</v>
      </c>
      <c r="E1171">
        <v>34</v>
      </c>
      <c r="F1171">
        <v>38</v>
      </c>
      <c r="G1171" s="2">
        <v>42</v>
      </c>
      <c r="H1171">
        <v>25</v>
      </c>
    </row>
    <row r="1172" spans="1:8" ht="16.5" customHeight="1">
      <c r="A1172" s="1">
        <v>1171</v>
      </c>
      <c r="B1172">
        <v>3</v>
      </c>
      <c r="C1172">
        <v>6</v>
      </c>
      <c r="D1172">
        <v>7</v>
      </c>
      <c r="E1172">
        <v>11</v>
      </c>
      <c r="F1172">
        <v>12</v>
      </c>
      <c r="G1172" s="2">
        <v>17</v>
      </c>
      <c r="H1172">
        <v>19</v>
      </c>
    </row>
    <row r="1173" spans="1:8" ht="16.5" customHeight="1">
      <c r="A1173" s="1">
        <v>1172</v>
      </c>
      <c r="B1173">
        <v>7</v>
      </c>
      <c r="C1173">
        <v>9</v>
      </c>
      <c r="D1173">
        <v>24</v>
      </c>
      <c r="E1173">
        <v>40</v>
      </c>
      <c r="F1173">
        <v>42</v>
      </c>
      <c r="G1173" s="2">
        <v>44</v>
      </c>
      <c r="H1173">
        <v>45</v>
      </c>
    </row>
    <row r="1174" spans="1:8" ht="16.5" customHeight="1">
      <c r="A1174" s="1">
        <v>1173</v>
      </c>
      <c r="B1174">
        <v>1</v>
      </c>
      <c r="C1174">
        <v>5</v>
      </c>
      <c r="D1174">
        <v>18</v>
      </c>
      <c r="E1174">
        <v>20</v>
      </c>
      <c r="F1174">
        <v>30</v>
      </c>
      <c r="G1174" s="2">
        <v>35</v>
      </c>
      <c r="H1174">
        <v>3</v>
      </c>
    </row>
    <row r="1175" spans="1:8" ht="16.5" customHeight="1">
      <c r="A1175" s="1">
        <v>1174</v>
      </c>
      <c r="B1175">
        <v>8</v>
      </c>
      <c r="C1175">
        <v>11</v>
      </c>
      <c r="D1175">
        <v>14</v>
      </c>
      <c r="E1175">
        <v>17</v>
      </c>
      <c r="F1175">
        <v>36</v>
      </c>
      <c r="G1175" s="2">
        <v>39</v>
      </c>
      <c r="H1175">
        <v>22</v>
      </c>
    </row>
    <row r="1176" spans="1:8" ht="16.5" customHeight="1">
      <c r="A1176" s="1">
        <v>1175</v>
      </c>
      <c r="B1176">
        <v>3</v>
      </c>
      <c r="C1176">
        <v>4</v>
      </c>
      <c r="D1176">
        <v>6</v>
      </c>
      <c r="E1176">
        <v>8</v>
      </c>
      <c r="F1176">
        <v>32</v>
      </c>
      <c r="G1176" s="2">
        <v>42</v>
      </c>
      <c r="H1176">
        <v>31</v>
      </c>
    </row>
    <row r="1177" spans="1:8" ht="16.5" customHeight="1">
      <c r="A1177" s="1">
        <v>1176</v>
      </c>
      <c r="B1177">
        <v>7</v>
      </c>
      <c r="C1177">
        <v>9</v>
      </c>
      <c r="D1177">
        <v>11</v>
      </c>
      <c r="E1177">
        <v>21</v>
      </c>
      <c r="F1177">
        <v>30</v>
      </c>
      <c r="G1177" s="2">
        <v>35</v>
      </c>
      <c r="H1177">
        <v>29</v>
      </c>
    </row>
    <row r="1178" spans="1:8" ht="16.5" customHeight="1">
      <c r="A1178" s="1">
        <v>1177</v>
      </c>
      <c r="B1178">
        <v>3</v>
      </c>
      <c r="C1178">
        <v>7</v>
      </c>
      <c r="D1178">
        <v>15</v>
      </c>
      <c r="E1178">
        <v>16</v>
      </c>
      <c r="F1178">
        <v>19</v>
      </c>
      <c r="G1178" s="2">
        <v>43</v>
      </c>
      <c r="H1178">
        <v>21</v>
      </c>
    </row>
    <row r="1179" spans="1:8" ht="16.5" customHeight="1">
      <c r="A1179" s="1">
        <v>1178</v>
      </c>
      <c r="B1179">
        <v>5</v>
      </c>
      <c r="C1179">
        <v>6</v>
      </c>
      <c r="D1179">
        <v>11</v>
      </c>
      <c r="E1179">
        <v>27</v>
      </c>
      <c r="F1179">
        <v>43</v>
      </c>
      <c r="G1179" s="2">
        <v>44</v>
      </c>
      <c r="H1179">
        <v>17</v>
      </c>
    </row>
    <row r="1180" spans="1:8" ht="16.5" customHeight="1">
      <c r="A1180" s="1">
        <v>1179</v>
      </c>
      <c r="B1180">
        <v>3</v>
      </c>
      <c r="C1180">
        <v>16</v>
      </c>
      <c r="D1180">
        <v>18</v>
      </c>
      <c r="E1180">
        <v>24</v>
      </c>
      <c r="F1180">
        <v>40</v>
      </c>
      <c r="G1180" s="2">
        <v>44</v>
      </c>
      <c r="H1180">
        <v>21</v>
      </c>
    </row>
    <row r="1181" spans="1:8" ht="16.5" customHeight="1">
      <c r="A1181" s="1">
        <v>1180</v>
      </c>
      <c r="B1181">
        <v>6</v>
      </c>
      <c r="C1181">
        <v>12</v>
      </c>
      <c r="D1181">
        <v>18</v>
      </c>
      <c r="E1181">
        <v>37</v>
      </c>
      <c r="F1181">
        <v>40</v>
      </c>
      <c r="G1181" s="2">
        <v>41</v>
      </c>
      <c r="H1181">
        <v>3</v>
      </c>
    </row>
    <row r="1182" spans="1:8" ht="16.5" customHeight="1">
      <c r="A1182" s="1">
        <v>1181</v>
      </c>
      <c r="B1182">
        <v>8</v>
      </c>
      <c r="C1182">
        <v>10</v>
      </c>
      <c r="D1182">
        <v>14</v>
      </c>
      <c r="E1182">
        <v>20</v>
      </c>
      <c r="F1182">
        <v>33</v>
      </c>
      <c r="G1182" s="2">
        <v>41</v>
      </c>
      <c r="H1182">
        <v>28</v>
      </c>
    </row>
    <row r="1183" spans="1:8" ht="16.5" customHeight="1">
      <c r="A1183" s="1">
        <v>1182</v>
      </c>
      <c r="B1183">
        <v>1</v>
      </c>
      <c r="C1183">
        <v>13</v>
      </c>
      <c r="D1183">
        <v>21</v>
      </c>
      <c r="E1183">
        <v>25</v>
      </c>
      <c r="F1183">
        <v>28</v>
      </c>
      <c r="G1183" s="2">
        <v>31</v>
      </c>
      <c r="H1183">
        <v>22</v>
      </c>
    </row>
    <row r="1184" spans="1:8" ht="16.5" customHeight="1">
      <c r="A1184" s="1">
        <v>1183</v>
      </c>
      <c r="B1184">
        <v>4</v>
      </c>
      <c r="C1184">
        <v>15</v>
      </c>
      <c r="D1184">
        <v>17</v>
      </c>
      <c r="E1184">
        <v>23</v>
      </c>
      <c r="F1184">
        <v>27</v>
      </c>
      <c r="G1184" s="2">
        <v>36</v>
      </c>
      <c r="H1184">
        <v>31</v>
      </c>
    </row>
    <row r="1185" spans="1:8" ht="16.5" customHeight="1">
      <c r="A1185" s="1">
        <v>1184</v>
      </c>
      <c r="B1185">
        <v>14</v>
      </c>
      <c r="C1185">
        <v>16</v>
      </c>
      <c r="D1185">
        <v>23</v>
      </c>
      <c r="E1185">
        <v>25</v>
      </c>
      <c r="F1185">
        <v>31</v>
      </c>
      <c r="G1185" s="2">
        <v>37</v>
      </c>
      <c r="H1185">
        <v>42</v>
      </c>
    </row>
    <row r="1186" spans="1:8" ht="16.5" customHeight="1">
      <c r="A1186" s="1">
        <v>1185</v>
      </c>
      <c r="B1186">
        <v>6</v>
      </c>
      <c r="C1186">
        <v>17</v>
      </c>
      <c r="D1186">
        <v>22</v>
      </c>
      <c r="E1186">
        <v>28</v>
      </c>
      <c r="F1186">
        <v>29</v>
      </c>
      <c r="G1186" s="2">
        <v>32</v>
      </c>
      <c r="H1186">
        <v>38</v>
      </c>
    </row>
    <row r="1187" spans="1:8" ht="16.5" customHeight="1">
      <c r="A1187" s="1">
        <v>1186</v>
      </c>
      <c r="B1187">
        <v>2</v>
      </c>
      <c r="C1187">
        <v>8</v>
      </c>
      <c r="D1187">
        <v>13</v>
      </c>
      <c r="E1187">
        <v>16</v>
      </c>
      <c r="F1187">
        <v>23</v>
      </c>
      <c r="G1187" s="2">
        <v>28</v>
      </c>
      <c r="H1187">
        <v>35</v>
      </c>
    </row>
    <row r="1188" spans="1:8" ht="16.5" customHeight="1">
      <c r="A1188" s="1">
        <v>1187</v>
      </c>
      <c r="B1188">
        <v>5</v>
      </c>
      <c r="C1188">
        <v>13</v>
      </c>
      <c r="D1188">
        <v>26</v>
      </c>
      <c r="E1188">
        <v>29</v>
      </c>
      <c r="F1188">
        <v>37</v>
      </c>
      <c r="G1188" s="2">
        <v>40</v>
      </c>
      <c r="H1188">
        <v>42</v>
      </c>
    </row>
    <row r="1189" spans="1:8" ht="16.5" customHeight="1">
      <c r="A1189" s="1">
        <v>1188</v>
      </c>
      <c r="B1189">
        <v>3</v>
      </c>
      <c r="C1189">
        <v>4</v>
      </c>
      <c r="D1189">
        <v>12</v>
      </c>
      <c r="E1189">
        <v>19</v>
      </c>
      <c r="F1189">
        <v>22</v>
      </c>
      <c r="G1189" s="2">
        <v>27</v>
      </c>
      <c r="H1189">
        <v>9</v>
      </c>
    </row>
    <row r="1190" spans="1:8" ht="16.5" customHeight="1">
      <c r="A1190" s="1">
        <v>1189</v>
      </c>
      <c r="B1190">
        <v>9</v>
      </c>
      <c r="C1190">
        <v>19</v>
      </c>
      <c r="D1190">
        <v>29</v>
      </c>
      <c r="E1190">
        <v>35</v>
      </c>
      <c r="F1190">
        <v>37</v>
      </c>
      <c r="G1190" s="2">
        <v>38</v>
      </c>
      <c r="H1190">
        <v>31</v>
      </c>
    </row>
    <row r="1191" spans="1:8" ht="16.5" customHeight="1">
      <c r="A1191" s="1">
        <v>1190</v>
      </c>
      <c r="B1191">
        <v>7</v>
      </c>
      <c r="C1191">
        <v>9</v>
      </c>
      <c r="D1191">
        <v>19</v>
      </c>
      <c r="E1191">
        <v>23</v>
      </c>
      <c r="F1191">
        <v>26</v>
      </c>
      <c r="G1191" s="2">
        <v>45</v>
      </c>
      <c r="H1191">
        <v>33</v>
      </c>
    </row>
    <row r="1192" spans="1:8" ht="16.5" customHeight="1">
      <c r="A1192" s="1">
        <v>1191</v>
      </c>
      <c r="B1192">
        <v>1</v>
      </c>
      <c r="C1192">
        <v>4</v>
      </c>
      <c r="D1192">
        <v>11</v>
      </c>
      <c r="E1192">
        <v>12</v>
      </c>
      <c r="F1192">
        <v>20</v>
      </c>
      <c r="G1192" s="2">
        <v>41</v>
      </c>
      <c r="H1192">
        <v>2</v>
      </c>
    </row>
    <row r="1193" spans="1:8" ht="16.5" customHeight="1">
      <c r="A1193" s="1">
        <v>1192</v>
      </c>
      <c r="B1193">
        <v>10</v>
      </c>
      <c r="C1193">
        <v>16</v>
      </c>
      <c r="D1193">
        <v>23</v>
      </c>
      <c r="E1193">
        <v>36</v>
      </c>
      <c r="F1193">
        <v>39</v>
      </c>
      <c r="G1193" s="2">
        <v>40</v>
      </c>
      <c r="H1193">
        <v>11</v>
      </c>
    </row>
    <row r="1194" spans="1:8" ht="16.5" customHeight="1">
      <c r="A1194" s="1">
        <v>1193</v>
      </c>
      <c r="B1194">
        <v>6</v>
      </c>
      <c r="C1194">
        <v>9</v>
      </c>
      <c r="D1194">
        <v>16</v>
      </c>
      <c r="E1194">
        <v>19</v>
      </c>
      <c r="F1194">
        <v>24</v>
      </c>
      <c r="G1194" s="2">
        <v>28</v>
      </c>
      <c r="H1194">
        <v>17</v>
      </c>
    </row>
    <row r="1195" spans="1:8" ht="16.5" customHeight="1">
      <c r="A1195" s="1">
        <v>1194</v>
      </c>
      <c r="B1195">
        <v>3</v>
      </c>
      <c r="C1195">
        <v>13</v>
      </c>
      <c r="D1195">
        <v>15</v>
      </c>
      <c r="E1195">
        <v>24</v>
      </c>
      <c r="F1195">
        <v>33</v>
      </c>
      <c r="G1195" s="2">
        <v>37</v>
      </c>
      <c r="H1195">
        <v>2</v>
      </c>
    </row>
    <row r="1196" spans="1:8" ht="16.5" customHeight="1">
      <c r="A1196" s="1">
        <v>1195</v>
      </c>
      <c r="B1196">
        <v>3</v>
      </c>
      <c r="C1196">
        <v>15</v>
      </c>
      <c r="D1196">
        <v>27</v>
      </c>
      <c r="E1196">
        <v>33</v>
      </c>
      <c r="F1196">
        <v>34</v>
      </c>
      <c r="G1196" s="2">
        <v>36</v>
      </c>
      <c r="H1196">
        <v>37</v>
      </c>
    </row>
    <row r="1197" spans="1:8" ht="16.5" customHeight="1">
      <c r="A1197" s="1">
        <v>1196</v>
      </c>
      <c r="B1197">
        <v>8</v>
      </c>
      <c r="C1197">
        <v>12</v>
      </c>
      <c r="D1197">
        <v>15</v>
      </c>
      <c r="E1197">
        <v>29</v>
      </c>
      <c r="F1197">
        <v>40</v>
      </c>
      <c r="G1197" s="2">
        <v>45</v>
      </c>
      <c r="H1197">
        <v>14</v>
      </c>
    </row>
    <row r="1198" spans="1:8" ht="16.5" customHeight="1">
      <c r="A1198" s="1">
        <v>1197</v>
      </c>
      <c r="B1198">
        <v>1</v>
      </c>
      <c r="C1198">
        <v>5</v>
      </c>
      <c r="D1198">
        <v>7</v>
      </c>
      <c r="E1198">
        <v>26</v>
      </c>
      <c r="F1198">
        <v>28</v>
      </c>
      <c r="G1198" s="2">
        <v>43</v>
      </c>
      <c r="H1198">
        <v>30</v>
      </c>
    </row>
    <row r="1199" spans="1:8" ht="16.5" customHeight="1">
      <c r="A1199" s="1">
        <v>1198</v>
      </c>
      <c r="B1199">
        <v>26</v>
      </c>
      <c r="C1199">
        <v>30</v>
      </c>
      <c r="D1199">
        <v>33</v>
      </c>
      <c r="E1199">
        <v>38</v>
      </c>
      <c r="F1199">
        <v>39</v>
      </c>
      <c r="G1199" s="2">
        <v>41</v>
      </c>
      <c r="H1199">
        <v>21</v>
      </c>
    </row>
    <row r="1200" spans="1:8" ht="16.5" customHeight="1">
      <c r="A1200" s="1">
        <v>1199</v>
      </c>
      <c r="B1200">
        <v>16</v>
      </c>
      <c r="C1200">
        <v>24</v>
      </c>
      <c r="D1200">
        <v>25</v>
      </c>
      <c r="E1200">
        <v>30</v>
      </c>
      <c r="F1200">
        <v>31</v>
      </c>
      <c r="G1200" s="2">
        <v>32</v>
      </c>
      <c r="H1200">
        <v>7</v>
      </c>
    </row>
    <row r="1201" spans="1:8" ht="16.5" customHeight="1">
      <c r="A1201" s="1">
        <v>1200</v>
      </c>
      <c r="B1201">
        <v>1</v>
      </c>
      <c r="C1201">
        <v>2</v>
      </c>
      <c r="D1201">
        <v>4</v>
      </c>
      <c r="E1201">
        <v>16</v>
      </c>
      <c r="F1201">
        <v>20</v>
      </c>
      <c r="G1201" s="2">
        <v>32</v>
      </c>
      <c r="H1201">
        <v>45</v>
      </c>
    </row>
    <row r="1202" spans="1:8" ht="16.5" customHeight="1">
      <c r="A1202" s="1">
        <v>1201</v>
      </c>
      <c r="B1202">
        <v>7</v>
      </c>
      <c r="C1202">
        <v>9</v>
      </c>
      <c r="D1202">
        <v>24</v>
      </c>
      <c r="E1202">
        <v>27</v>
      </c>
      <c r="F1202">
        <v>35</v>
      </c>
      <c r="G1202" s="2">
        <v>36</v>
      </c>
      <c r="H1202">
        <v>37</v>
      </c>
    </row>
    <row r="1203" spans="1:8" ht="16.5" customHeight="1">
      <c r="A1203" s="1">
        <v>1202</v>
      </c>
      <c r="B1203">
        <v>5</v>
      </c>
      <c r="C1203">
        <v>12</v>
      </c>
      <c r="D1203">
        <v>21</v>
      </c>
      <c r="E1203">
        <v>33</v>
      </c>
      <c r="F1203">
        <v>37</v>
      </c>
      <c r="G1203" s="2">
        <v>40</v>
      </c>
      <c r="H1203">
        <v>7</v>
      </c>
    </row>
    <row r="1204" spans="1:8" ht="16.5" customHeight="1">
      <c r="A1204" s="1">
        <v>1203</v>
      </c>
      <c r="B1204">
        <v>3</v>
      </c>
      <c r="C1204">
        <v>6</v>
      </c>
      <c r="D1204">
        <v>18</v>
      </c>
      <c r="E1204">
        <v>29</v>
      </c>
      <c r="F1204">
        <v>35</v>
      </c>
      <c r="G1204" s="2">
        <v>39</v>
      </c>
      <c r="H1204">
        <v>24</v>
      </c>
    </row>
    <row r="1205" spans="1:8" ht="16.5" customHeight="1">
      <c r="A1205" s="1">
        <v>1204</v>
      </c>
      <c r="B1205">
        <v>8</v>
      </c>
      <c r="C1205">
        <v>16</v>
      </c>
      <c r="D1205">
        <v>28</v>
      </c>
      <c r="E1205">
        <v>30</v>
      </c>
      <c r="F1205">
        <v>31</v>
      </c>
      <c r="G1205" s="2">
        <v>44</v>
      </c>
      <c r="H1205">
        <v>27</v>
      </c>
    </row>
    <row r="1206" spans="1:8" ht="16.5" customHeight="1">
      <c r="A1206" s="1">
        <v>1205</v>
      </c>
      <c r="B1206">
        <v>1</v>
      </c>
      <c r="C1206">
        <v>4</v>
      </c>
      <c r="D1206">
        <v>16</v>
      </c>
      <c r="E1206">
        <v>23</v>
      </c>
      <c r="F1206">
        <v>31</v>
      </c>
      <c r="G1206" s="2">
        <v>41</v>
      </c>
      <c r="H1206">
        <v>2</v>
      </c>
    </row>
    <row r="1207" spans="1:8" ht="16.5" customHeight="1">
      <c r="A1207" s="1">
        <v>1206</v>
      </c>
      <c r="B1207">
        <v>1</v>
      </c>
      <c r="C1207">
        <v>3</v>
      </c>
      <c r="D1207">
        <v>17</v>
      </c>
      <c r="E1207">
        <v>26</v>
      </c>
      <c r="F1207">
        <v>27</v>
      </c>
      <c r="G1207" s="2">
        <v>42</v>
      </c>
      <c r="H1207">
        <v>23</v>
      </c>
    </row>
    <row r="1208" spans="1:8" ht="16.5" customHeight="1">
      <c r="A1208" s="1">
        <v>1207</v>
      </c>
      <c r="B1208">
        <v>10</v>
      </c>
      <c r="C1208">
        <v>22</v>
      </c>
      <c r="D1208">
        <v>24</v>
      </c>
      <c r="E1208">
        <v>27</v>
      </c>
      <c r="F1208">
        <v>38</v>
      </c>
      <c r="G1208" s="2">
        <v>45</v>
      </c>
      <c r="H1208">
        <v>11</v>
      </c>
    </row>
    <row r="1209" spans="1:8" ht="16.5" customHeight="1">
      <c r="A1209" s="1">
        <v>1208</v>
      </c>
      <c r="B1209">
        <v>6</v>
      </c>
      <c r="C1209">
        <v>27</v>
      </c>
      <c r="D1209">
        <v>30</v>
      </c>
      <c r="E1209">
        <v>36</v>
      </c>
      <c r="F1209">
        <v>38</v>
      </c>
      <c r="G1209" s="2">
        <v>42</v>
      </c>
      <c r="H1209">
        <v>25</v>
      </c>
    </row>
    <row r="1210" spans="1:8" ht="16.5" customHeight="1">
      <c r="A1210" s="1">
        <v>1209</v>
      </c>
      <c r="B1210">
        <v>2</v>
      </c>
      <c r="C1210">
        <v>17</v>
      </c>
      <c r="D1210">
        <v>20</v>
      </c>
      <c r="E1210">
        <v>35</v>
      </c>
      <c r="F1210">
        <v>37</v>
      </c>
      <c r="G1210" s="2">
        <v>39</v>
      </c>
      <c r="H1210">
        <v>24</v>
      </c>
    </row>
    <row r="1211" spans="1:8" ht="16.5" customHeight="1">
      <c r="A1211" s="1">
        <v>1210</v>
      </c>
      <c r="B1211">
        <v>1</v>
      </c>
      <c r="C1211">
        <v>7</v>
      </c>
      <c r="D1211">
        <v>9</v>
      </c>
      <c r="E1211">
        <v>17</v>
      </c>
      <c r="F1211">
        <v>27</v>
      </c>
      <c r="G1211" s="2">
        <v>38</v>
      </c>
      <c r="H1211">
        <v>31</v>
      </c>
    </row>
    <row r="1212" spans="1:8" ht="16.5" customHeight="1">
      <c r="A1212" s="1">
        <v>1211</v>
      </c>
      <c r="B1212">
        <v>23</v>
      </c>
      <c r="C1212">
        <v>26</v>
      </c>
      <c r="D1212">
        <v>27</v>
      </c>
      <c r="E1212">
        <v>35</v>
      </c>
      <c r="F1212">
        <v>38</v>
      </c>
      <c r="G1212" s="2">
        <v>40</v>
      </c>
      <c r="H1212">
        <v>10</v>
      </c>
    </row>
    <row r="1213" spans="1:8" ht="16.5" customHeight="1">
      <c r="A1213" s="1">
        <v>1212</v>
      </c>
      <c r="B1213">
        <v>5</v>
      </c>
      <c r="C1213">
        <v>8</v>
      </c>
      <c r="D1213">
        <v>25</v>
      </c>
      <c r="E1213">
        <v>31</v>
      </c>
      <c r="F1213">
        <v>41</v>
      </c>
      <c r="G1213" s="2">
        <v>44</v>
      </c>
      <c r="H1213">
        <v>45</v>
      </c>
    </row>
    <row r="1214" spans="1:8" ht="16.5" customHeight="1">
      <c r="A1214" s="1">
        <v>1213</v>
      </c>
      <c r="B1214">
        <v>5</v>
      </c>
      <c r="C1214">
        <v>11</v>
      </c>
      <c r="D1214">
        <v>25</v>
      </c>
      <c r="E1214">
        <v>27</v>
      </c>
      <c r="F1214">
        <v>36</v>
      </c>
      <c r="G1214" s="2">
        <v>38</v>
      </c>
      <c r="H1214">
        <v>2</v>
      </c>
    </row>
    <row r="1215" spans="1:8" ht="16.5" customHeight="1">
      <c r="A1215" s="1">
        <v>1214</v>
      </c>
      <c r="B1215">
        <v>10</v>
      </c>
      <c r="C1215">
        <v>15</v>
      </c>
      <c r="D1215">
        <v>19</v>
      </c>
      <c r="E1215">
        <v>27</v>
      </c>
      <c r="F1215">
        <v>30</v>
      </c>
      <c r="G1215" s="2">
        <v>33</v>
      </c>
      <c r="H1215">
        <v>14</v>
      </c>
    </row>
    <row r="1216" spans="1:8" ht="16.5" customHeight="1">
      <c r="A1216" s="1">
        <v>1215</v>
      </c>
      <c r="B1216">
        <v>13</v>
      </c>
      <c r="C1216">
        <v>15</v>
      </c>
      <c r="D1216">
        <v>19</v>
      </c>
      <c r="E1216">
        <v>21</v>
      </c>
      <c r="F1216">
        <v>44</v>
      </c>
      <c r="G1216" s="2">
        <v>45</v>
      </c>
      <c r="H1216">
        <v>39</v>
      </c>
    </row>
    <row r="1217" spans="1:8" ht="16.5" customHeight="1">
      <c r="A1217" s="1">
        <v>1216</v>
      </c>
      <c r="B1217">
        <v>3</v>
      </c>
      <c r="C1217">
        <v>10</v>
      </c>
      <c r="D1217">
        <v>14</v>
      </c>
      <c r="E1217">
        <v>15</v>
      </c>
      <c r="F1217">
        <v>23</v>
      </c>
      <c r="G1217" s="2">
        <v>24</v>
      </c>
      <c r="H1217">
        <v>25</v>
      </c>
    </row>
    <row r="1218" spans="1:8" ht="16.5" customHeight="1">
      <c r="A1218" s="1">
        <v>1217</v>
      </c>
      <c r="B1218">
        <v>8</v>
      </c>
      <c r="C1218">
        <v>10</v>
      </c>
      <c r="D1218">
        <v>15</v>
      </c>
      <c r="E1218">
        <v>20</v>
      </c>
      <c r="F1218">
        <v>29</v>
      </c>
      <c r="G1218" s="2">
        <v>31</v>
      </c>
      <c r="H1218">
        <v>41</v>
      </c>
    </row>
    <row r="1219" spans="1:8" ht="16.5" customHeight="1">
      <c r="A1219" s="1">
        <v>1218</v>
      </c>
      <c r="B1219">
        <v>3</v>
      </c>
      <c r="C1219">
        <v>28</v>
      </c>
      <c r="D1219">
        <v>31</v>
      </c>
      <c r="E1219">
        <v>32</v>
      </c>
      <c r="F1219">
        <v>42</v>
      </c>
      <c r="G1219" s="2">
        <v>45</v>
      </c>
      <c r="H1219">
        <v>25</v>
      </c>
    </row>
    <row r="1220" spans="1:8" ht="16.5" customHeight="1">
      <c r="A1220" s="1">
        <v>1219</v>
      </c>
      <c r="B1220">
        <v>1</v>
      </c>
      <c r="C1220">
        <v>2</v>
      </c>
      <c r="D1220">
        <v>15</v>
      </c>
      <c r="E1220">
        <v>28</v>
      </c>
      <c r="F1220">
        <v>39</v>
      </c>
      <c r="G1220" s="2">
        <v>45</v>
      </c>
      <c r="H1220">
        <v>31</v>
      </c>
    </row>
    <row r="1221" spans="1:8" ht="16.5" customHeight="1">
      <c r="A1221" s="1">
        <v>1220</v>
      </c>
      <c r="B1221">
        <v>2</v>
      </c>
      <c r="C1221">
        <v>22</v>
      </c>
      <c r="D1221">
        <v>25</v>
      </c>
      <c r="E1221">
        <v>28</v>
      </c>
      <c r="F1221">
        <v>34</v>
      </c>
      <c r="G1221" s="2">
        <v>43</v>
      </c>
      <c r="H1221">
        <v>16</v>
      </c>
    </row>
    <row r="1222" spans="1:8" ht="16.5" customHeight="1">
      <c r="A1222" s="1">
        <v>1221</v>
      </c>
      <c r="B1222">
        <v>6</v>
      </c>
      <c r="C1222">
        <v>13</v>
      </c>
      <c r="D1222">
        <v>18</v>
      </c>
      <c r="E1222">
        <v>28</v>
      </c>
      <c r="F1222">
        <v>30</v>
      </c>
      <c r="G1222" s="2">
        <v>36</v>
      </c>
      <c r="H1222">
        <v>9</v>
      </c>
    </row>
    <row r="1223" spans="1:8" ht="16.5" customHeight="1">
      <c r="A1223" s="1">
        <v>1222</v>
      </c>
      <c r="B1223">
        <v>4</v>
      </c>
      <c r="C1223">
        <v>11</v>
      </c>
      <c r="D1223">
        <v>17</v>
      </c>
      <c r="E1223">
        <v>22</v>
      </c>
      <c r="F1223">
        <v>32</v>
      </c>
      <c r="G1223" s="2">
        <v>41</v>
      </c>
      <c r="H1223">
        <v>34</v>
      </c>
    </row>
    <row r="1224" spans="1:8" ht="16.5" customHeight="1">
      <c r="A1224" s="1">
        <v>1223</v>
      </c>
      <c r="B1224">
        <v>16</v>
      </c>
      <c r="C1224">
        <v>18</v>
      </c>
      <c r="D1224">
        <v>20</v>
      </c>
      <c r="E1224">
        <v>32</v>
      </c>
      <c r="F1224">
        <v>33</v>
      </c>
      <c r="G1224" s="2">
        <v>39</v>
      </c>
      <c r="H1224">
        <v>26</v>
      </c>
    </row>
    <row r="1225" spans="1:8" ht="16.5" customHeight="1">
      <c r="A1225" s="1">
        <v>1224</v>
      </c>
      <c r="B1225">
        <v>9</v>
      </c>
      <c r="C1225">
        <v>18</v>
      </c>
      <c r="D1225">
        <v>21</v>
      </c>
      <c r="E1225">
        <v>27</v>
      </c>
      <c r="F1225">
        <v>44</v>
      </c>
      <c r="G1225" s="2">
        <v>45</v>
      </c>
      <c r="H1225">
        <v>28</v>
      </c>
    </row>
    <row r="1226" spans="1:8" ht="16.5" customHeight="1">
      <c r="A1226" s="1">
        <v>1225</v>
      </c>
      <c r="B1226">
        <v>8</v>
      </c>
      <c r="C1226">
        <v>9</v>
      </c>
      <c r="D1226">
        <v>19</v>
      </c>
      <c r="E1226">
        <v>25</v>
      </c>
      <c r="F1226">
        <v>41</v>
      </c>
      <c r="G1226" s="2">
        <v>42</v>
      </c>
      <c r="H1226">
        <v>33</v>
      </c>
    </row>
    <row r="1227" spans="1:8" ht="16.5" customHeight="1">
      <c r="A1227" s="1">
        <v>1226</v>
      </c>
      <c r="B1227">
        <v>4</v>
      </c>
      <c r="C1227">
        <v>6</v>
      </c>
      <c r="D1227">
        <v>13</v>
      </c>
      <c r="E1227">
        <v>17</v>
      </c>
      <c r="F1227">
        <v>26</v>
      </c>
      <c r="G1227" s="2">
        <v>28</v>
      </c>
      <c r="H1227">
        <v>41</v>
      </c>
    </row>
    <row r="1228" spans="1:8" ht="16.5" customHeight="1">
      <c r="A1228" s="1">
        <v>1227</v>
      </c>
      <c r="B1228">
        <v>1</v>
      </c>
      <c r="C1228">
        <v>14</v>
      </c>
      <c r="D1228">
        <v>16</v>
      </c>
      <c r="E1228">
        <v>34</v>
      </c>
      <c r="F1228">
        <v>41</v>
      </c>
      <c r="G1228" s="2">
        <v>44</v>
      </c>
      <c r="H1228">
        <v>13</v>
      </c>
    </row>
    <row r="1229" spans="1:8" ht="16.5" customHeight="1">
      <c r="A1229" s="1">
        <v>1228</v>
      </c>
      <c r="B1229">
        <v>24</v>
      </c>
      <c r="C1229">
        <v>29</v>
      </c>
      <c r="D1229">
        <v>30</v>
      </c>
      <c r="E1229">
        <v>31</v>
      </c>
      <c r="F1229">
        <v>35</v>
      </c>
      <c r="G1229" s="2">
        <v>44</v>
      </c>
      <c r="H1229">
        <v>1</v>
      </c>
    </row>
    <row r="1230" spans="1:8" ht="16.5" customHeight="1">
      <c r="A1230" s="1">
        <v>1229</v>
      </c>
      <c r="B1230">
        <v>12</v>
      </c>
      <c r="C1230">
        <v>13</v>
      </c>
      <c r="D1230">
        <v>29</v>
      </c>
      <c r="E1230">
        <v>34</v>
      </c>
      <c r="F1230">
        <v>37</v>
      </c>
      <c r="G1230" s="2">
        <v>42</v>
      </c>
      <c r="H1230">
        <v>16</v>
      </c>
    </row>
    <row r="1231" spans="1:8" ht="16.5" customHeight="1">
      <c r="A1231" s="1">
        <v>1230</v>
      </c>
      <c r="B1231">
        <v>3</v>
      </c>
      <c r="C1231">
        <v>8</v>
      </c>
      <c r="D1231">
        <v>9</v>
      </c>
      <c r="E1231">
        <v>22</v>
      </c>
      <c r="F1231">
        <v>28</v>
      </c>
      <c r="G1231" s="2">
        <v>42</v>
      </c>
      <c r="H1231">
        <v>45</v>
      </c>
    </row>
    <row r="1232" spans="1:8" ht="16.5" customHeight="1">
      <c r="A1232" s="1">
        <v>1231</v>
      </c>
      <c r="B1232">
        <v>4</v>
      </c>
      <c r="C1232">
        <v>13</v>
      </c>
      <c r="D1232">
        <v>14</v>
      </c>
      <c r="E1232">
        <v>18</v>
      </c>
      <c r="F1232">
        <v>31</v>
      </c>
      <c r="G1232" s="2">
        <v>38</v>
      </c>
      <c r="H1232">
        <v>15</v>
      </c>
    </row>
    <row r="1233" spans="1:8" ht="16.5" customHeight="1">
      <c r="A1233" s="1">
        <v>1232</v>
      </c>
      <c r="B1233">
        <v>12</v>
      </c>
      <c r="C1233">
        <v>15</v>
      </c>
      <c r="D1233">
        <v>19</v>
      </c>
      <c r="E1233">
        <v>22</v>
      </c>
      <c r="F1233">
        <v>24</v>
      </c>
      <c r="G1233" s="2">
        <v>36</v>
      </c>
      <c r="H1233">
        <v>3</v>
      </c>
    </row>
    <row r="1234" spans="1:8" ht="16.5" customHeight="1">
      <c r="A1234" s="1">
        <v>1233</v>
      </c>
      <c r="B1234">
        <v>2</v>
      </c>
      <c r="C1234">
        <v>7</v>
      </c>
      <c r="D1234">
        <v>20</v>
      </c>
      <c r="E1234">
        <v>25</v>
      </c>
      <c r="F1234">
        <v>37</v>
      </c>
      <c r="G1234" s="2">
        <v>40</v>
      </c>
      <c r="H1234">
        <v>29</v>
      </c>
    </row>
    <row r="1235" spans="1:8" ht="16.5" customHeight="1">
      <c r="A1235" s="1">
        <v>1234</v>
      </c>
      <c r="B1235">
        <v>1</v>
      </c>
      <c r="C1235">
        <v>15</v>
      </c>
      <c r="D1235">
        <v>19</v>
      </c>
      <c r="E1235">
        <v>31</v>
      </c>
      <c r="F1235">
        <v>35</v>
      </c>
      <c r="G1235" s="2">
        <v>43</v>
      </c>
      <c r="H1235">
        <v>27</v>
      </c>
    </row>
    <row r="1236" spans="1:8" ht="16.5" customHeight="1">
      <c r="A1236" s="1">
        <v>1235</v>
      </c>
      <c r="B1236">
        <v>6</v>
      </c>
      <c r="C1236">
        <v>7</v>
      </c>
      <c r="D1236">
        <v>11</v>
      </c>
      <c r="E1236">
        <v>15</v>
      </c>
      <c r="F1236">
        <v>39</v>
      </c>
      <c r="G1236" s="2">
        <v>43</v>
      </c>
      <c r="H1236">
        <v>20</v>
      </c>
    </row>
    <row r="1237" spans="1:8" ht="16.5" customHeight="1">
      <c r="A1237" s="1">
        <v>1236</v>
      </c>
      <c r="B1237">
        <v>12</v>
      </c>
      <c r="C1237">
        <v>18</v>
      </c>
      <c r="D1237">
        <v>21</v>
      </c>
      <c r="E1237">
        <v>29</v>
      </c>
      <c r="F1237">
        <v>34</v>
      </c>
      <c r="G1237" s="2">
        <v>38</v>
      </c>
      <c r="H1237">
        <v>10</v>
      </c>
    </row>
    <row r="1238" spans="1:8" ht="16.5" customHeight="1">
      <c r="A1238" s="1">
        <v>1237</v>
      </c>
      <c r="B1238">
        <v>10</v>
      </c>
      <c r="C1238">
        <v>20</v>
      </c>
      <c r="D1238">
        <v>23</v>
      </c>
      <c r="E1238">
        <v>34</v>
      </c>
      <c r="F1238">
        <v>37</v>
      </c>
      <c r="G1238" s="2">
        <v>40</v>
      </c>
      <c r="H1238">
        <v>36</v>
      </c>
    </row>
    <row r="1239" spans="1:8" ht="16.5" customHeight="1">
      <c r="A1239" s="1">
        <v>1238</v>
      </c>
      <c r="B1239">
        <v>2</v>
      </c>
      <c r="C1239">
        <v>13</v>
      </c>
      <c r="D1239">
        <v>18</v>
      </c>
      <c r="E1239">
        <v>32</v>
      </c>
      <c r="F1239">
        <v>38</v>
      </c>
      <c r="G1239" s="2">
        <v>42</v>
      </c>
      <c r="H1239">
        <v>22</v>
      </c>
    </row>
    <row r="1240" spans="1:8" ht="16.5" customHeight="1">
      <c r="A1240" s="1">
        <v>1239</v>
      </c>
      <c r="B1240">
        <v>11</v>
      </c>
      <c r="C1240">
        <v>13</v>
      </c>
      <c r="D1240">
        <v>22</v>
      </c>
      <c r="E1240">
        <v>32</v>
      </c>
      <c r="F1240">
        <v>33</v>
      </c>
      <c r="G1240" s="2">
        <v>36</v>
      </c>
      <c r="H1240">
        <v>8</v>
      </c>
    </row>
    <row r="1241" spans="1:8" ht="16.5" customHeight="1">
      <c r="A1241" s="1">
        <v>1240</v>
      </c>
      <c r="B1241">
        <v>11</v>
      </c>
      <c r="C1241">
        <v>13</v>
      </c>
      <c r="D1241">
        <v>19</v>
      </c>
      <c r="E1241">
        <v>20</v>
      </c>
      <c r="F1241">
        <v>31</v>
      </c>
      <c r="G1241" s="2">
        <v>44</v>
      </c>
      <c r="H1241">
        <v>27</v>
      </c>
    </row>
    <row r="1242" spans="1:8" ht="16.5" customHeight="1">
      <c r="A1242" s="1">
        <v>1241</v>
      </c>
      <c r="B1242">
        <v>7</v>
      </c>
      <c r="C1242">
        <v>13</v>
      </c>
      <c r="D1242">
        <v>16</v>
      </c>
      <c r="E1242">
        <v>23</v>
      </c>
      <c r="F1242">
        <v>24</v>
      </c>
      <c r="G1242" s="2">
        <v>43</v>
      </c>
      <c r="H1242">
        <v>9</v>
      </c>
    </row>
    <row r="1243" spans="1:8">
      <c r="A1243">
        <v>1242</v>
      </c>
      <c r="B1243">
        <v>2</v>
      </c>
      <c r="C1243">
        <v>4</v>
      </c>
      <c r="D1243">
        <v>10</v>
      </c>
      <c r="E1243">
        <v>16</v>
      </c>
      <c r="F1243">
        <v>31</v>
      </c>
      <c r="G1243">
        <v>41</v>
      </c>
      <c r="H1243">
        <v>9</v>
      </c>
    </row>
    <row r="1244" spans="1:8">
      <c r="A1244">
        <v>1243</v>
      </c>
      <c r="B1244">
        <v>9</v>
      </c>
      <c r="C1244">
        <v>18</v>
      </c>
      <c r="D1244">
        <v>24</v>
      </c>
      <c r="E1244">
        <v>38</v>
      </c>
      <c r="F1244">
        <v>43</v>
      </c>
      <c r="G1244">
        <v>44</v>
      </c>
      <c r="H1244">
        <v>35</v>
      </c>
    </row>
  </sheetData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62"/>
  <sheetViews>
    <sheetView showGridLines="0" tabSelected="1" zoomScaleNormal="10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M7" sqref="M7"/>
    </sheetView>
  </sheetViews>
  <sheetFormatPr defaultColWidth="3.875" defaultRowHeight="16.5"/>
  <cols>
    <col min="1" max="1" width="5.125" style="7" customWidth="1"/>
    <col min="2" max="7" width="3.875" style="8" customWidth="1"/>
    <col min="8" max="8" width="3.875" style="9" customWidth="1"/>
    <col min="9" max="9" width="3.75" style="10" customWidth="1"/>
    <col min="10" max="10" width="3.75" style="8" customWidth="1"/>
    <col min="11" max="11" width="3.75" style="11" customWidth="1"/>
    <col min="12" max="14" width="3.875" style="8" customWidth="1"/>
    <col min="15" max="16384" width="3.875" style="8"/>
  </cols>
  <sheetData>
    <row r="1" spans="1:56" ht="16.5" customHeight="1">
      <c r="A1" s="12" t="s">
        <v>0</v>
      </c>
      <c r="B1" s="13">
        <v>100</v>
      </c>
      <c r="I1" s="14"/>
      <c r="J1" s="15"/>
      <c r="K1" s="16"/>
      <c r="L1" s="17">
        <v>1</v>
      </c>
      <c r="M1" s="17">
        <v>2</v>
      </c>
      <c r="N1" s="17">
        <v>3</v>
      </c>
      <c r="O1" s="17">
        <v>4</v>
      </c>
      <c r="P1" s="17">
        <v>5</v>
      </c>
      <c r="Q1" s="17">
        <v>6</v>
      </c>
      <c r="R1" s="17">
        <v>7</v>
      </c>
      <c r="S1" s="17">
        <v>8</v>
      </c>
      <c r="T1" s="17">
        <v>9</v>
      </c>
      <c r="U1" s="17">
        <v>10</v>
      </c>
      <c r="V1" s="17">
        <v>11</v>
      </c>
      <c r="W1" s="17">
        <v>12</v>
      </c>
      <c r="X1" s="17">
        <v>13</v>
      </c>
      <c r="Y1" s="17">
        <v>14</v>
      </c>
      <c r="Z1" s="17">
        <v>15</v>
      </c>
      <c r="AA1" s="17">
        <v>16</v>
      </c>
      <c r="AB1" s="17">
        <v>17</v>
      </c>
      <c r="AC1" s="17">
        <v>18</v>
      </c>
      <c r="AD1" s="17">
        <v>19</v>
      </c>
      <c r="AE1" s="17">
        <v>20</v>
      </c>
      <c r="AF1" s="17">
        <v>21</v>
      </c>
      <c r="AG1" s="17">
        <v>22</v>
      </c>
      <c r="AH1" s="17">
        <v>23</v>
      </c>
      <c r="AI1" s="17">
        <v>24</v>
      </c>
      <c r="AJ1" s="17">
        <v>25</v>
      </c>
      <c r="AK1" s="17">
        <v>26</v>
      </c>
      <c r="AL1" s="17">
        <v>27</v>
      </c>
      <c r="AM1" s="17">
        <v>28</v>
      </c>
      <c r="AN1" s="17">
        <v>29</v>
      </c>
      <c r="AO1" s="17">
        <v>30</v>
      </c>
      <c r="AP1" s="17">
        <v>31</v>
      </c>
      <c r="AQ1" s="17">
        <v>32</v>
      </c>
      <c r="AR1" s="17">
        <v>33</v>
      </c>
      <c r="AS1" s="17">
        <v>34</v>
      </c>
      <c r="AT1" s="17">
        <v>35</v>
      </c>
      <c r="AU1" s="17">
        <v>36</v>
      </c>
      <c r="AV1" s="17">
        <v>37</v>
      </c>
      <c r="AW1" s="17">
        <v>38</v>
      </c>
      <c r="AX1" s="17">
        <v>39</v>
      </c>
      <c r="AY1" s="17">
        <v>40</v>
      </c>
      <c r="AZ1" s="17">
        <v>41</v>
      </c>
      <c r="BA1" s="17">
        <v>42</v>
      </c>
      <c r="BB1" s="17">
        <v>43</v>
      </c>
      <c r="BC1" s="17">
        <v>44</v>
      </c>
      <c r="BD1" s="17">
        <v>45</v>
      </c>
    </row>
    <row r="2" spans="1:56" ht="16.5" customHeight="1">
      <c r="K2" s="18" t="str">
        <f>"기준빈도(최근"&amp;$B$1&amp;"회)"</f>
        <v>기준빈도(최근100회)</v>
      </c>
      <c r="L2" s="19">
        <f>SUMPRODUCT((전체당첨내역!$A$2:$A$1500&gt;=(MAX(전체당첨내역!$A$2:$A$1500)-($B$1-1)))*((전체당첨내역!$B$2:$B$1500=L$1)+(전체당첨내역!$C$2:$C$1500=L$1)+(전체당첨내역!$D$2:$D$1500=L$1)+(전체당첨내역!$E$2:$E$1500=L$1)+(전체당첨내역!$F$2:$F$1500=L$1)+(전체당첨내역!$G$2:$G$1500=L$1)))</f>
        <v>12</v>
      </c>
      <c r="M2" s="20">
        <f>SUMPRODUCT((전체당첨내역!$A$2:$A$1500&gt;=(MAX(전체당첨내역!$A$2:$A$1500)-($B$1-1)))*((전체당첨내역!$B$2:$B$1500=M$1)+(전체당첨내역!$C$2:$C$1500=M$1)+(전체당첨내역!$D$2:$D$1500=M$1)+(전체당첨내역!$E$2:$E$1500=M$1)+(전체당첨내역!$F$2:$F$1500=M$1)+(전체당첨내역!$G$2:$G$1500=M$1)))</f>
        <v>12</v>
      </c>
      <c r="N2" s="20">
        <f>SUMPRODUCT((전체당첨내역!$A$2:$A$1500&gt;=(MAX(전체당첨내역!$A$2:$A$1500)-($B$1-1)))*((전체당첨내역!$B$2:$B$1500=N$1)+(전체당첨내역!$C$2:$C$1500=N$1)+(전체당첨내역!$D$2:$D$1500=N$1)+(전체당첨내역!$E$2:$E$1500=N$1)+(전체당첨내역!$F$2:$F$1500=N$1)+(전체당첨내역!$G$2:$G$1500=N$1)))</f>
        <v>17</v>
      </c>
      <c r="O2" s="20">
        <f>SUMPRODUCT((전체당첨내역!$A$2:$A$1500&gt;=(MAX(전체당첨내역!$A$2:$A$1500)-($B$1-1)))*((전체당첨내역!$B$2:$B$1500=O$1)+(전체당첨내역!$C$2:$C$1500=O$1)+(전체당첨내역!$D$2:$D$1500=O$1)+(전체당첨내역!$E$2:$E$1500=O$1)+(전체당첨내역!$F$2:$F$1500=O$1)+(전체당첨내역!$G$2:$G$1500=O$1)))</f>
        <v>12</v>
      </c>
      <c r="P2" s="20">
        <f>SUMPRODUCT((전체당첨내역!$A$2:$A$1500&gt;=(MAX(전체당첨내역!$A$2:$A$1500)-($B$1-1)))*((전체당첨내역!$B$2:$B$1500=P$1)+(전체당첨내역!$C$2:$C$1500=P$1)+(전체당첨내역!$D$2:$D$1500=P$1)+(전체당첨내역!$E$2:$E$1500=P$1)+(전체당첨내역!$F$2:$F$1500=P$1)+(전체당첨내역!$G$2:$G$1500=P$1)))</f>
        <v>9</v>
      </c>
      <c r="Q2" s="20">
        <f>SUMPRODUCT((전체당첨내역!$A$2:$A$1500&gt;=(MAX(전체당첨내역!$A$2:$A$1500)-($B$1-1)))*((전체당첨내역!$B$2:$B$1500=Q$1)+(전체당첨내역!$C$2:$C$1500=Q$1)+(전체당첨내역!$D$2:$D$1500=Q$1)+(전체당첨내역!$E$2:$E$1500=Q$1)+(전체당첨내역!$F$2:$F$1500=Q$1)+(전체당첨내역!$G$2:$G$1500=Q$1)))</f>
        <v>14</v>
      </c>
      <c r="R2" s="20">
        <f>SUMPRODUCT((전체당첨내역!$A$2:$A$1500&gt;=(MAX(전체당첨내역!$A$2:$A$1500)-($B$1-1)))*((전체당첨내역!$B$2:$B$1500=R$1)+(전체당첨내역!$C$2:$C$1500=R$1)+(전체당첨내역!$D$2:$D$1500=R$1)+(전체당첨내역!$E$2:$E$1500=R$1)+(전체당첨내역!$F$2:$F$1500=R$1)+(전체당첨내역!$G$2:$G$1500=R$1)))</f>
        <v>15</v>
      </c>
      <c r="S2" s="20">
        <f>SUMPRODUCT((전체당첨내역!$A$2:$A$1500&gt;=(MAX(전체당첨내역!$A$2:$A$1500)-($B$1-1)))*((전체당첨내역!$B$2:$B$1500=S$1)+(전체당첨내역!$C$2:$C$1500=S$1)+(전체당첨내역!$D$2:$D$1500=S$1)+(전체당첨내역!$E$2:$E$1500=S$1)+(전체당첨내역!$F$2:$F$1500=S$1)+(전체당첨내역!$G$2:$G$1500=S$1)))</f>
        <v>14</v>
      </c>
      <c r="T2" s="20">
        <f>SUMPRODUCT((전체당첨내역!$A$2:$A$1500&gt;=(MAX(전체당첨내역!$A$2:$A$1500)-($B$1-1)))*((전체당첨내역!$B$2:$B$1500=T$1)+(전체당첨내역!$C$2:$C$1500=T$1)+(전체당첨내역!$D$2:$D$1500=T$1)+(전체당첨내역!$E$2:$E$1500=T$1)+(전체당첨내역!$F$2:$F$1500=T$1)+(전체당첨내역!$G$2:$G$1500=T$1)))</f>
        <v>16</v>
      </c>
      <c r="U2" s="20">
        <f>SUMPRODUCT((전체당첨내역!$A$2:$A$1500&gt;=(MAX(전체당첨내역!$A$2:$A$1500)-($B$1-1)))*((전체당첨내역!$B$2:$B$1500=U$1)+(전체당첨내역!$C$2:$C$1500=U$1)+(전체당첨내역!$D$2:$D$1500=U$1)+(전체당첨내역!$E$2:$E$1500=U$1)+(전체당첨내역!$F$2:$F$1500=U$1)+(전체당첨내역!$G$2:$G$1500=U$1)))</f>
        <v>10</v>
      </c>
      <c r="V2" s="20">
        <f>SUMPRODUCT((전체당첨내역!$A$2:$A$1500&gt;=(MAX(전체당첨내역!$A$2:$A$1500)-($B$1-1)))*((전체당첨내역!$B$2:$B$1500=V$1)+(전체당첨내역!$C$2:$C$1500=V$1)+(전체당첨내역!$D$2:$D$1500=V$1)+(전체당첨내역!$E$2:$E$1500=V$1)+(전체당첨내역!$F$2:$F$1500=V$1)+(전체당첨내역!$G$2:$G$1500=V$1)))</f>
        <v>13</v>
      </c>
      <c r="W2" s="20">
        <f>SUMPRODUCT((전체당첨내역!$A$2:$A$1500&gt;=(MAX(전체당첨내역!$A$2:$A$1500)-($B$1-1)))*((전체당첨내역!$B$2:$B$1500=W$1)+(전체당첨내역!$C$2:$C$1500=W$1)+(전체당첨내역!$D$2:$D$1500=W$1)+(전체당첨내역!$E$2:$E$1500=W$1)+(전체당첨내역!$F$2:$F$1500=W$1)+(전체당첨내역!$G$2:$G$1500=W$1)))</f>
        <v>13</v>
      </c>
      <c r="X2" s="20">
        <f>SUMPRODUCT((전체당첨내역!$A$2:$A$1500&gt;=(MAX(전체당첨내역!$A$2:$A$1500)-($B$1-1)))*((전체당첨내역!$B$2:$B$1500=X$1)+(전체당첨내역!$C$2:$C$1500=X$1)+(전체당첨내역!$D$2:$D$1500=X$1)+(전체당첨내역!$E$2:$E$1500=X$1)+(전체당첨내역!$F$2:$F$1500=X$1)+(전체당첨내역!$G$2:$G$1500=X$1)))</f>
        <v>18</v>
      </c>
      <c r="Y2" s="20">
        <f>SUMPRODUCT((전체당첨내역!$A$2:$A$1500&gt;=(MAX(전체당첨내역!$A$2:$A$1500)-($B$1-1)))*((전체당첨내역!$B$2:$B$1500=Y$1)+(전체당첨내역!$C$2:$C$1500=Y$1)+(전체당첨내역!$D$2:$D$1500=Y$1)+(전체당첨내역!$E$2:$E$1500=Y$1)+(전체당첨내역!$F$2:$F$1500=Y$1)+(전체당첨내역!$G$2:$G$1500=Y$1)))</f>
        <v>7</v>
      </c>
      <c r="Z2" s="20">
        <f>SUMPRODUCT((전체당첨내역!$A$2:$A$1500&gt;=(MAX(전체당첨내역!$A$2:$A$1500)-($B$1-1)))*((전체당첨내역!$B$2:$B$1500=Z$1)+(전체당첨내역!$C$2:$C$1500=Z$1)+(전체당첨내역!$D$2:$D$1500=Z$1)+(전체당첨내역!$E$2:$E$1500=Z$1)+(전체당첨내역!$F$2:$F$1500=Z$1)+(전체당첨내역!$G$2:$G$1500=Z$1)))</f>
        <v>18</v>
      </c>
      <c r="AA2" s="20">
        <f>SUMPRODUCT((전체당첨내역!$A$2:$A$1500&gt;=(MAX(전체당첨내역!$A$2:$A$1500)-($B$1-1)))*((전체당첨내역!$B$2:$B$1500=AA$1)+(전체당첨내역!$C$2:$C$1500=AA$1)+(전체당첨내역!$D$2:$D$1500=AA$1)+(전체당첨내역!$E$2:$E$1500=AA$1)+(전체당첨내역!$F$2:$F$1500=AA$1)+(전체당첨내역!$G$2:$G$1500=AA$1)))</f>
        <v>17</v>
      </c>
      <c r="AB2" s="20">
        <f>SUMPRODUCT((전체당첨내역!$A$2:$A$1500&gt;=(MAX(전체당첨내역!$A$2:$A$1500)-($B$1-1)))*((전체당첨내역!$B$2:$B$1500=AB$1)+(전체당첨내역!$C$2:$C$1500=AB$1)+(전체당첨내역!$D$2:$D$1500=AB$1)+(전체당첨내역!$E$2:$E$1500=AB$1)+(전체당첨내역!$F$2:$F$1500=AB$1)+(전체당첨내역!$G$2:$G$1500=AB$1)))</f>
        <v>11</v>
      </c>
      <c r="AC2" s="20">
        <f>SUMPRODUCT((전체당첨내역!$A$2:$A$1500&gt;=(MAX(전체당첨내역!$A$2:$A$1500)-($B$1-1)))*((전체당첨내역!$B$2:$B$1500=AC$1)+(전체당첨내역!$C$2:$C$1500=AC$1)+(전체당첨내역!$D$2:$D$1500=AC$1)+(전체당첨내역!$E$2:$E$1500=AC$1)+(전체당첨내역!$F$2:$F$1500=AC$1)+(전체당첨내역!$G$2:$G$1500=AC$1)))</f>
        <v>14</v>
      </c>
      <c r="AD2" s="20">
        <f>SUMPRODUCT((전체당첨내역!$A$2:$A$1500&gt;=(MAX(전체당첨내역!$A$2:$A$1500)-($B$1-1)))*((전체당첨내역!$B$2:$B$1500=AD$1)+(전체당첨내역!$C$2:$C$1500=AD$1)+(전체당첨내역!$D$2:$D$1500=AD$1)+(전체당첨내역!$E$2:$E$1500=AD$1)+(전체당첨내역!$F$2:$F$1500=AD$1)+(전체당첨내역!$G$2:$G$1500=AD$1)))</f>
        <v>14</v>
      </c>
      <c r="AE2" s="20">
        <f>SUMPRODUCT((전체당첨내역!$A$2:$A$1500&gt;=(MAX(전체당첨내역!$A$2:$A$1500)-($B$1-1)))*((전체당첨내역!$B$2:$B$1500=AE$1)+(전체당첨내역!$C$2:$C$1500=AE$1)+(전체당첨내역!$D$2:$D$1500=AE$1)+(전체당첨내역!$E$2:$E$1500=AE$1)+(전체당첨내역!$F$2:$F$1500=AE$1)+(전체당첨내역!$G$2:$G$1500=AE$1)))</f>
        <v>13</v>
      </c>
      <c r="AF2" s="20">
        <f>SUMPRODUCT((전체당첨내역!$A$2:$A$1500&gt;=(MAX(전체당첨내역!$A$2:$A$1500)-($B$1-1)))*((전체당첨내역!$B$2:$B$1500=AF$1)+(전체당첨내역!$C$2:$C$1500=AF$1)+(전체당첨내역!$D$2:$D$1500=AF$1)+(전체당첨내역!$E$2:$E$1500=AF$1)+(전체당첨내역!$F$2:$F$1500=AF$1)+(전체당첨내역!$G$2:$G$1500=AF$1)))</f>
        <v>10</v>
      </c>
      <c r="AG2" s="20">
        <f>SUMPRODUCT((전체당첨내역!$A$2:$A$1500&gt;=(MAX(전체당첨내역!$A$2:$A$1500)-($B$1-1)))*((전체당첨내역!$B$2:$B$1500=AG$1)+(전체당첨내역!$C$2:$C$1500=AG$1)+(전체당첨내역!$D$2:$D$1500=AG$1)+(전체당첨내역!$E$2:$E$1500=AG$1)+(전체당첨내역!$F$2:$F$1500=AG$1)+(전체당첨내역!$G$2:$G$1500=AG$1)))</f>
        <v>11</v>
      </c>
      <c r="AH2" s="20">
        <f>SUMPRODUCT((전체당첨내역!$A$2:$A$1500&gt;=(MAX(전체당첨내역!$A$2:$A$1500)-($B$1-1)))*((전체당첨내역!$B$2:$B$1500=AH$1)+(전체당첨내역!$C$2:$C$1500=AH$1)+(전체당첨내역!$D$2:$D$1500=AH$1)+(전체당첨내역!$E$2:$E$1500=AH$1)+(전체당첨내역!$F$2:$F$1500=AH$1)+(전체당첨내역!$G$2:$G$1500=AH$1)))</f>
        <v>13</v>
      </c>
      <c r="AI2" s="20">
        <f>SUMPRODUCT((전체당첨내역!$A$2:$A$1500&gt;=(MAX(전체당첨내역!$A$2:$A$1500)-($B$1-1)))*((전체당첨내역!$B$2:$B$1500=AI$1)+(전체당첨내역!$C$2:$C$1500=AI$1)+(전체당첨내역!$D$2:$D$1500=AI$1)+(전체당첨내역!$E$2:$E$1500=AI$1)+(전체당첨내역!$F$2:$F$1500=AI$1)+(전체당첨내역!$G$2:$G$1500=AI$1)))</f>
        <v>16</v>
      </c>
      <c r="AJ2" s="20">
        <f>SUMPRODUCT((전체당첨내역!$A$2:$A$1500&gt;=(MAX(전체당첨내역!$A$2:$A$1500)-($B$1-1)))*((전체당첨내역!$B$2:$B$1500=AJ$1)+(전체당첨내역!$C$2:$C$1500=AJ$1)+(전체당첨내역!$D$2:$D$1500=AJ$1)+(전체당첨내역!$E$2:$E$1500=AJ$1)+(전체당첨내역!$F$2:$F$1500=AJ$1)+(전체당첨내역!$G$2:$G$1500=AJ$1)))</f>
        <v>13</v>
      </c>
      <c r="AK2" s="20">
        <f>SUMPRODUCT((전체당첨내역!$A$2:$A$1500&gt;=(MAX(전체당첨내역!$A$2:$A$1500)-($B$1-1)))*((전체당첨내역!$B$2:$B$1500=AK$1)+(전체당첨내역!$C$2:$C$1500=AK$1)+(전체당첨내역!$D$2:$D$1500=AK$1)+(전체당첨내역!$E$2:$E$1500=AK$1)+(전체당첨내역!$F$2:$F$1500=AK$1)+(전체당첨내역!$G$2:$G$1500=AK$1)))</f>
        <v>12</v>
      </c>
      <c r="AL2" s="20">
        <f>SUMPRODUCT((전체당첨내역!$A$2:$A$1500&gt;=(MAX(전체당첨내역!$A$2:$A$1500)-($B$1-1)))*((전체당첨내역!$B$2:$B$1500=AL$1)+(전체당첨내역!$C$2:$C$1500=AL$1)+(전체당첨내역!$D$2:$D$1500=AL$1)+(전체당첨내역!$E$2:$E$1500=AL$1)+(전체당첨내역!$F$2:$F$1500=AL$1)+(전체당첨내역!$G$2:$G$1500=AL$1)))</f>
        <v>20</v>
      </c>
      <c r="AM2" s="20">
        <f>SUMPRODUCT((전체당첨내역!$A$2:$A$1500&gt;=(MAX(전체당첨내역!$A$2:$A$1500)-($B$1-1)))*((전체당첨내역!$B$2:$B$1500=AM$1)+(전체당첨내역!$C$2:$C$1500=AM$1)+(전체당첨내역!$D$2:$D$1500=AM$1)+(전체당첨내역!$E$2:$E$1500=AM$1)+(전체당첨내역!$F$2:$F$1500=AM$1)+(전체당첨내역!$G$2:$G$1500=AM$1)))</f>
        <v>15</v>
      </c>
      <c r="AN2" s="20">
        <f>SUMPRODUCT((전체당첨내역!$A$2:$A$1500&gt;=(MAX(전체당첨내역!$A$2:$A$1500)-($B$1-1)))*((전체당첨내역!$B$2:$B$1500=AN$1)+(전체당첨내역!$C$2:$C$1500=AN$1)+(전체당첨내역!$D$2:$D$1500=AN$1)+(전체당첨내역!$E$2:$E$1500=AN$1)+(전체당첨내역!$F$2:$F$1500=AN$1)+(전체당첨내역!$G$2:$G$1500=AN$1)))</f>
        <v>13</v>
      </c>
      <c r="AO2" s="20">
        <f>SUMPRODUCT((전체당첨내역!$A$2:$A$1500&gt;=(MAX(전체당첨내역!$A$2:$A$1500)-($B$1-1)))*((전체당첨내역!$B$2:$B$1500=AO$1)+(전체당첨내역!$C$2:$C$1500=AO$1)+(전체당첨내역!$D$2:$D$1500=AO$1)+(전체당첨내역!$E$2:$E$1500=AO$1)+(전체당첨내역!$F$2:$F$1500=AO$1)+(전체당첨내역!$G$2:$G$1500=AO$1)))</f>
        <v>12</v>
      </c>
      <c r="AP2" s="20">
        <f>SUMPRODUCT((전체당첨내역!$A$2:$A$1500&gt;=(MAX(전체당첨내역!$A$2:$A$1500)-($B$1-1)))*((전체당첨내역!$B$2:$B$1500=AP$1)+(전체당첨내역!$C$2:$C$1500=AP$1)+(전체당첨내역!$D$2:$D$1500=AP$1)+(전체당첨내역!$E$2:$E$1500=AP$1)+(전체당첨내역!$F$2:$F$1500=AP$1)+(전체당첨내역!$G$2:$G$1500=AP$1)))</f>
        <v>17</v>
      </c>
      <c r="AQ2" s="20">
        <f>SUMPRODUCT((전체당첨내역!$A$2:$A$1500&gt;=(MAX(전체당첨내역!$A$2:$A$1500)-($B$1-1)))*((전체당첨내역!$B$2:$B$1500=AQ$1)+(전체당첨내역!$C$2:$C$1500=AQ$1)+(전체당첨내역!$D$2:$D$1500=AQ$1)+(전체당첨내역!$E$2:$E$1500=AQ$1)+(전체당첨내역!$F$2:$F$1500=AQ$1)+(전체당첨내역!$G$2:$G$1500=AQ$1)))</f>
        <v>13</v>
      </c>
      <c r="AR2" s="20">
        <f>SUMPRODUCT((전체당첨내역!$A$2:$A$1500&gt;=(MAX(전체당첨내역!$A$2:$A$1500)-($B$1-1)))*((전체당첨내역!$B$2:$B$1500=AR$1)+(전체당첨내역!$C$2:$C$1500=AR$1)+(전체당첨내역!$D$2:$D$1500=AR$1)+(전체당첨내역!$E$2:$E$1500=AR$1)+(전체당첨내역!$F$2:$F$1500=AR$1)+(전체당첨내역!$G$2:$G$1500=AR$1)))</f>
        <v>11</v>
      </c>
      <c r="AS2" s="20">
        <f>SUMPRODUCT((전체당첨내역!$A$2:$A$1500&gt;=(MAX(전체당첨내역!$A$2:$A$1500)-($B$1-1)))*((전체당첨내역!$B$2:$B$1500=AS$1)+(전체당첨내역!$C$2:$C$1500=AS$1)+(전체당첨내역!$D$2:$D$1500=AS$1)+(전체당첨내역!$E$2:$E$1500=AS$1)+(전체당첨내역!$F$2:$F$1500=AS$1)+(전체당첨내역!$G$2:$G$1500=AS$1)))</f>
        <v>10</v>
      </c>
      <c r="AT2" s="20">
        <f>SUMPRODUCT((전체당첨내역!$A$2:$A$1500&gt;=(MAX(전체당첨내역!$A$2:$A$1500)-($B$1-1)))*((전체당첨내역!$B$2:$B$1500=AT$1)+(전체당첨내역!$C$2:$C$1500=AT$1)+(전체당첨내역!$D$2:$D$1500=AT$1)+(전체당첨내역!$E$2:$E$1500=AT$1)+(전체당첨내역!$F$2:$F$1500=AT$1)+(전체당첨내역!$G$2:$G$1500=AT$1)))</f>
        <v>13</v>
      </c>
      <c r="AU2" s="20">
        <f>SUMPRODUCT((전체당첨내역!$A$2:$A$1500&gt;=(MAX(전체당첨내역!$A$2:$A$1500)-($B$1-1)))*((전체당첨내역!$B$2:$B$1500=AU$1)+(전체당첨내역!$C$2:$C$1500=AU$1)+(전체당첨내역!$D$2:$D$1500=AU$1)+(전체당첨내역!$E$2:$E$1500=AU$1)+(전체당첨내역!$F$2:$F$1500=AU$1)+(전체당첨내역!$G$2:$G$1500=AU$1)))</f>
        <v>13</v>
      </c>
      <c r="AV2" s="20">
        <f>SUMPRODUCT((전체당첨내역!$A$2:$A$1500&gt;=(MAX(전체당첨내역!$A$2:$A$1500)-($B$1-1)))*((전체당첨내역!$B$2:$B$1500=AV$1)+(전체당첨내역!$C$2:$C$1500=AV$1)+(전체당첨내역!$D$2:$D$1500=AV$1)+(전체당첨내역!$E$2:$E$1500=AV$1)+(전체당첨내역!$F$2:$F$1500=AV$1)+(전체당첨내역!$G$2:$G$1500=AV$1)))</f>
        <v>16</v>
      </c>
      <c r="AW2" s="20">
        <f>SUMPRODUCT((전체당첨내역!$A$2:$A$1500&gt;=(MAX(전체당첨내역!$A$2:$A$1500)-($B$1-1)))*((전체당첨내역!$B$2:$B$1500=AW$1)+(전체당첨내역!$C$2:$C$1500=AW$1)+(전체당첨내역!$D$2:$D$1500=AW$1)+(전체당첨내역!$E$2:$E$1500=AW$1)+(전체당첨내역!$F$2:$F$1500=AW$1)+(전체당첨내역!$G$2:$G$1500=AW$1)))</f>
        <v>18</v>
      </c>
      <c r="AX2" s="20">
        <f>SUMPRODUCT((전체당첨내역!$A$2:$A$1500&gt;=(MAX(전체당첨내역!$A$2:$A$1500)-($B$1-1)))*((전체당첨내역!$B$2:$B$1500=AX$1)+(전체당첨내역!$C$2:$C$1500=AX$1)+(전체당첨내역!$D$2:$D$1500=AX$1)+(전체당첨내역!$E$2:$E$1500=AX$1)+(전체당첨내역!$F$2:$F$1500=AX$1)+(전체당첨내역!$G$2:$G$1500=AX$1)))</f>
        <v>15</v>
      </c>
      <c r="AY2" s="20">
        <f>SUMPRODUCT((전체당첨내역!$A$2:$A$1500&gt;=(MAX(전체당첨내역!$A$2:$A$1500)-($B$1-1)))*((전체당첨내역!$B$2:$B$1500=AY$1)+(전체당첨내역!$C$2:$C$1500=AY$1)+(전체당첨내역!$D$2:$D$1500=AY$1)+(전체당첨내역!$E$2:$E$1500=AY$1)+(전체당첨내역!$F$2:$F$1500=AY$1)+(전체당첨내역!$G$2:$G$1500=AY$1)))</f>
        <v>12</v>
      </c>
      <c r="AZ2" s="20">
        <f>SUMPRODUCT((전체당첨내역!$A$2:$A$1500&gt;=(MAX(전체당첨내역!$A$2:$A$1500)-($B$1-1)))*((전체당첨내역!$B$2:$B$1500=AZ$1)+(전체당첨내역!$C$2:$C$1500=AZ$1)+(전체당첨내역!$D$2:$D$1500=AZ$1)+(전체당첨내역!$E$2:$E$1500=AZ$1)+(전체당첨내역!$F$2:$F$1500=AZ$1)+(전체당첨내역!$G$2:$G$1500=AZ$1)))</f>
        <v>11</v>
      </c>
      <c r="BA2" s="20">
        <f>SUMPRODUCT((전체당첨내역!$A$2:$A$1500&gt;=(MAX(전체당첨내역!$A$2:$A$1500)-($B$1-1)))*((전체당첨내역!$B$2:$B$1500=BA$1)+(전체당첨내역!$C$2:$C$1500=BA$1)+(전체당첨내역!$D$2:$D$1500=BA$1)+(전체당첨내역!$E$2:$E$1500=BA$1)+(전체당첨내역!$F$2:$F$1500=BA$1)+(전체당첨내역!$G$2:$G$1500=BA$1)))</f>
        <v>13</v>
      </c>
      <c r="BB2" s="20">
        <f>SUMPRODUCT((전체당첨내역!$A$2:$A$1500&gt;=(MAX(전체당첨내역!$A$2:$A$1500)-($B$1-1)))*((전체당첨내역!$B$2:$B$1500=BB$1)+(전체당첨내역!$C$2:$C$1500=BB$1)+(전체당첨내역!$D$2:$D$1500=BB$1)+(전체당첨내역!$E$2:$E$1500=BB$1)+(전체당첨내역!$F$2:$F$1500=BB$1)+(전체당첨내역!$G$2:$G$1500=BB$1)))</f>
        <v>10</v>
      </c>
      <c r="BC2" s="20">
        <f>SUMPRODUCT((전체당첨내역!$A$2:$A$1500&gt;=(MAX(전체당첨내역!$A$2:$A$1500)-($B$1-1)))*((전체당첨내역!$B$2:$B$1500=BC$1)+(전체당첨내역!$C$2:$C$1500=BC$1)+(전체당첨내역!$D$2:$D$1500=BC$1)+(전체당첨내역!$E$2:$E$1500=BC$1)+(전체당첨내역!$F$2:$F$1500=BC$1)+(전체당첨내역!$G$2:$G$1500=BC$1)))</f>
        <v>13</v>
      </c>
      <c r="BD2" s="20">
        <f>SUMPRODUCT((전체당첨내역!$A$2:$A$1500&gt;=(MAX(전체당첨내역!$A$2:$A$1500)-($B$1-1)))*((전체당첨내역!$B$2:$B$1500=BD$1)+(전체당첨내역!$C$2:$C$1500=BD$1)+(전체당첨내역!$D$2:$D$1500=BD$1)+(전체당첨내역!$E$2:$E$1500=BD$1)+(전체당첨내역!$F$2:$F$1500=BD$1)+(전체당첨내역!$G$2:$G$1500=BD$1)))</f>
        <v>11</v>
      </c>
    </row>
    <row r="3" spans="1:56" ht="16.5" customHeight="1">
      <c r="A3" s="21" t="s">
        <v>1</v>
      </c>
      <c r="B3" s="22" t="s">
        <v>2</v>
      </c>
      <c r="K3" s="23" t="s">
        <v>3</v>
      </c>
      <c r="L3" s="24">
        <f>SUMPRODUCT((전체당첨내역!$A$2:$A$1500&gt;=(MAX(전체당첨내역!$A$2:$A$1500)-49))*((전체당첨내역!$B$2:$B$1500=L$1)+(전체당첨내역!$C$2:$C$1500=L$1)+(전체당첨내역!$D$2:$D$1500=L$1)+(전체당첨내역!$E$2:$E$1500=L$1)+(전체당첨내역!$F$2:$F$1500=L$1)+(전체당첨내역!$G$2:$G$1500=L$1)))</f>
        <v>8</v>
      </c>
      <c r="M3" s="25">
        <f>SUMPRODUCT((전체당첨내역!$A$2:$A$1500&gt;=(MAX(전체당첨내역!$A$2:$A$1500)-49))*((전체당첨내역!$B$2:$B$1500=M$1)+(전체당첨내역!$C$2:$C$1500=M$1)+(전체당첨내역!$D$2:$D$1500=M$1)+(전체당첨내역!$E$2:$E$1500=M$1)+(전체당첨내역!$F$2:$F$1500=M$1)+(전체당첨내역!$G$2:$G$1500=M$1)))</f>
        <v>7</v>
      </c>
      <c r="N3" s="25">
        <f>SUMPRODUCT((전체당첨내역!$A$2:$A$1500&gt;=(MAX(전체당첨내역!$A$2:$A$1500)-49))*((전체당첨내역!$B$2:$B$1500=N$1)+(전체당첨내역!$C$2:$C$1500=N$1)+(전체당첨내역!$D$2:$D$1500=N$1)+(전체당첨내역!$E$2:$E$1500=N$1)+(전체당첨내역!$F$2:$F$1500=N$1)+(전체당첨내역!$G$2:$G$1500=N$1)))</f>
        <v>7</v>
      </c>
      <c r="O3" s="25">
        <f>SUMPRODUCT((전체당첨내역!$A$2:$A$1500&gt;=(MAX(전체당첨내역!$A$2:$A$1500)-49))*((전체당첨내역!$B$2:$B$1500=O$1)+(전체당첨내역!$C$2:$C$1500=O$1)+(전체당첨내역!$D$2:$D$1500=O$1)+(전체당첨내역!$E$2:$E$1500=O$1)+(전체당첨내역!$F$2:$F$1500=O$1)+(전체당첨내역!$G$2:$G$1500=O$1)))</f>
        <v>6</v>
      </c>
      <c r="P3" s="25">
        <f>SUMPRODUCT((전체당첨내역!$A$2:$A$1500&gt;=(MAX(전체당첨내역!$A$2:$A$1500)-49))*((전체당첨내역!$B$2:$B$1500=P$1)+(전체당첨내역!$C$2:$C$1500=P$1)+(전체당첨내역!$D$2:$D$1500=P$1)+(전체당첨내역!$E$2:$E$1500=P$1)+(전체당첨내역!$F$2:$F$1500=P$1)+(전체당첨내역!$G$2:$G$1500=P$1)))</f>
        <v>4</v>
      </c>
      <c r="Q3" s="25">
        <f>SUMPRODUCT((전체당첨내역!$A$2:$A$1500&gt;=(MAX(전체당첨내역!$A$2:$A$1500)-49))*((전체당첨내역!$B$2:$B$1500=Q$1)+(전체당첨내역!$C$2:$C$1500=Q$1)+(전체당첨내역!$D$2:$D$1500=Q$1)+(전체당첨내역!$E$2:$E$1500=Q$1)+(전체당첨내역!$F$2:$F$1500=Q$1)+(전체당첨내역!$G$2:$G$1500=Q$1)))</f>
        <v>5</v>
      </c>
      <c r="R3" s="25">
        <f>SUMPRODUCT((전체당첨내역!$A$2:$A$1500&gt;=(MAX(전체당첨내역!$A$2:$A$1500)-49))*((전체당첨내역!$B$2:$B$1500=R$1)+(전체당첨내역!$C$2:$C$1500=R$1)+(전체당첨내역!$D$2:$D$1500=R$1)+(전체당첨내역!$E$2:$E$1500=R$1)+(전체당첨내역!$F$2:$F$1500=R$1)+(전체당첨내역!$G$2:$G$1500=R$1)))</f>
        <v>6</v>
      </c>
      <c r="S3" s="25">
        <f>SUMPRODUCT((전체당첨내역!$A$2:$A$1500&gt;=(MAX(전체당첨내역!$A$2:$A$1500)-49))*((전체당첨내역!$B$2:$B$1500=S$1)+(전체당첨내역!$C$2:$C$1500=S$1)+(전체당첨내역!$D$2:$D$1500=S$1)+(전체당첨내역!$E$2:$E$1500=S$1)+(전체당첨내역!$F$2:$F$1500=S$1)+(전체당첨내역!$G$2:$G$1500=S$1)))</f>
        <v>6</v>
      </c>
      <c r="T3" s="25">
        <f>SUMPRODUCT((전체당첨내역!$A$2:$A$1500&gt;=(MAX(전체당첨내역!$A$2:$A$1500)-49))*((전체당첨내역!$B$2:$B$1500=T$1)+(전체당첨내역!$C$2:$C$1500=T$1)+(전체당첨내역!$D$2:$D$1500=T$1)+(전체당첨내역!$E$2:$E$1500=T$1)+(전체당첨내역!$F$2:$F$1500=T$1)+(전체당첨내역!$G$2:$G$1500=T$1)))</f>
        <v>6</v>
      </c>
      <c r="U3" s="25">
        <f>SUMPRODUCT((전체당첨내역!$A$2:$A$1500&gt;=(MAX(전체당첨내역!$A$2:$A$1500)-49))*((전체당첨내역!$B$2:$B$1500=U$1)+(전체당첨내역!$C$2:$C$1500=U$1)+(전체당첨내역!$D$2:$D$1500=U$1)+(전체당첨내역!$E$2:$E$1500=U$1)+(전체당첨내역!$F$2:$F$1500=U$1)+(전체당첨내역!$G$2:$G$1500=U$1)))</f>
        <v>6</v>
      </c>
      <c r="V3" s="25">
        <f>SUMPRODUCT((전체당첨내역!$A$2:$A$1500&gt;=(MAX(전체당첨내역!$A$2:$A$1500)-49))*((전체당첨내역!$B$2:$B$1500=V$1)+(전체당첨내역!$C$2:$C$1500=V$1)+(전체당첨내역!$D$2:$D$1500=V$1)+(전체당첨내역!$E$2:$E$1500=V$1)+(전체당첨내역!$F$2:$F$1500=V$1)+(전체당첨내역!$G$2:$G$1500=V$1)))</f>
        <v>5</v>
      </c>
      <c r="W3" s="25">
        <f>SUMPRODUCT((전체당첨내역!$A$2:$A$1500&gt;=(MAX(전체당첨내역!$A$2:$A$1500)-49))*((전체당첨내역!$B$2:$B$1500=W$1)+(전체당첨내역!$C$2:$C$1500=W$1)+(전체당첨내역!$D$2:$D$1500=W$1)+(전체당첨내역!$E$2:$E$1500=W$1)+(전체당첨내역!$F$2:$F$1500=W$1)+(전체당첨내역!$G$2:$G$1500=W$1)))</f>
        <v>5</v>
      </c>
      <c r="X3" s="25">
        <f>SUMPRODUCT((전체당첨내역!$A$2:$A$1500&gt;=(MAX(전체당첨내역!$A$2:$A$1500)-49))*((전체당첨내역!$B$2:$B$1500=X$1)+(전체당첨내역!$C$2:$C$1500=X$1)+(전체당첨내역!$D$2:$D$1500=X$1)+(전체당첨내역!$E$2:$E$1500=X$1)+(전체당첨내역!$F$2:$F$1500=X$1)+(전체당첨내역!$G$2:$G$1500=X$1)))</f>
        <v>10</v>
      </c>
      <c r="Y3" s="25">
        <f>SUMPRODUCT((전체당첨내역!$A$2:$A$1500&gt;=(MAX(전체당첨내역!$A$2:$A$1500)-49))*((전체당첨내역!$B$2:$B$1500=Y$1)+(전체당첨내역!$C$2:$C$1500=Y$1)+(전체당첨내역!$D$2:$D$1500=Y$1)+(전체당첨내역!$E$2:$E$1500=Y$1)+(전체당첨내역!$F$2:$F$1500=Y$1)+(전체당첨내역!$G$2:$G$1500=Y$1)))</f>
        <v>3</v>
      </c>
      <c r="Z3" s="25">
        <f>SUMPRODUCT((전체당첨내역!$A$2:$A$1500&gt;=(MAX(전체당첨내역!$A$2:$A$1500)-49))*((전체당첨내역!$B$2:$B$1500=Z$1)+(전체당첨내역!$C$2:$C$1500=Z$1)+(전체당첨내역!$D$2:$D$1500=Z$1)+(전체당첨내역!$E$2:$E$1500=Z$1)+(전체당첨내역!$F$2:$F$1500=Z$1)+(전체당첨내역!$G$2:$G$1500=Z$1)))</f>
        <v>11</v>
      </c>
      <c r="AA3" s="25">
        <f>SUMPRODUCT((전체당첨내역!$A$2:$A$1500&gt;=(MAX(전체당첨내역!$A$2:$A$1500)-49))*((전체당첨내역!$B$2:$B$1500=AA$1)+(전체당첨내역!$C$2:$C$1500=AA$1)+(전체당첨내역!$D$2:$D$1500=AA$1)+(전체당첨내역!$E$2:$E$1500=AA$1)+(전체당첨내역!$F$2:$F$1500=AA$1)+(전체당첨내역!$G$2:$G$1500=AA$1)))</f>
        <v>8</v>
      </c>
      <c r="AB3" s="25">
        <f>SUMPRODUCT((전체당첨내역!$A$2:$A$1500&gt;=(MAX(전체당첨내역!$A$2:$A$1500)-49))*((전체당첨내역!$B$2:$B$1500=AB$1)+(전체당첨내역!$C$2:$C$1500=AB$1)+(전체당첨내역!$D$2:$D$1500=AB$1)+(전체당첨내역!$E$2:$E$1500=AB$1)+(전체당첨내역!$F$2:$F$1500=AB$1)+(전체당첨내역!$G$2:$G$1500=AB$1)))</f>
        <v>5</v>
      </c>
      <c r="AC3" s="25">
        <f>SUMPRODUCT((전체당첨내역!$A$2:$A$1500&gt;=(MAX(전체당첨내역!$A$2:$A$1500)-49))*((전체당첨내역!$B$2:$B$1500=AC$1)+(전체당첨내역!$C$2:$C$1500=AC$1)+(전체당첨내역!$D$2:$D$1500=AC$1)+(전체당첨내역!$E$2:$E$1500=AC$1)+(전체당첨내역!$F$2:$F$1500=AC$1)+(전체당첨내역!$G$2:$G$1500=AC$1)))</f>
        <v>8</v>
      </c>
      <c r="AD3" s="25">
        <f>SUMPRODUCT((전체당첨내역!$A$2:$A$1500&gt;=(MAX(전체당첨내역!$A$2:$A$1500)-49))*((전체당첨내역!$B$2:$B$1500=AD$1)+(전체당첨내역!$C$2:$C$1500=AD$1)+(전체당첨내역!$D$2:$D$1500=AD$1)+(전체당첨내역!$E$2:$E$1500=AD$1)+(전체당첨내역!$F$2:$F$1500=AD$1)+(전체당첨내역!$G$2:$G$1500=AD$1)))</f>
        <v>6</v>
      </c>
      <c r="AE3" s="25">
        <f>SUMPRODUCT((전체당첨내역!$A$2:$A$1500&gt;=(MAX(전체당첨내역!$A$2:$A$1500)-49))*((전체당첨내역!$B$2:$B$1500=AE$1)+(전체당첨내역!$C$2:$C$1500=AE$1)+(전체당첨내역!$D$2:$D$1500=AE$1)+(전체당첨내역!$E$2:$E$1500=AE$1)+(전체당첨내역!$F$2:$F$1500=AE$1)+(전체당첨내역!$G$2:$G$1500=AE$1)))</f>
        <v>7</v>
      </c>
      <c r="AF3" s="25">
        <f>SUMPRODUCT((전체당첨내역!$A$2:$A$1500&gt;=(MAX(전체당첨내역!$A$2:$A$1500)-49))*((전체당첨내역!$B$2:$B$1500=AF$1)+(전체당첨내역!$C$2:$C$1500=AF$1)+(전체당첨내역!$D$2:$D$1500=AF$1)+(전체당첨내역!$E$2:$E$1500=AF$1)+(전체당첨내역!$F$2:$F$1500=AF$1)+(전체당첨내역!$G$2:$G$1500=AF$1)))</f>
        <v>4</v>
      </c>
      <c r="AG3" s="25">
        <f>SUMPRODUCT((전체당첨내역!$A$2:$A$1500&gt;=(MAX(전체당첨내역!$A$2:$A$1500)-49))*((전체당첨내역!$B$2:$B$1500=AG$1)+(전체당첨내역!$C$2:$C$1500=AG$1)+(전체당첨내역!$D$2:$D$1500=AG$1)+(전체당첨내역!$E$2:$E$1500=AG$1)+(전체당첨내역!$F$2:$F$1500=AG$1)+(전체당첨내역!$G$2:$G$1500=AG$1)))</f>
        <v>6</v>
      </c>
      <c r="AH3" s="25">
        <f>SUMPRODUCT((전체당첨내역!$A$2:$A$1500&gt;=(MAX(전체당첨내역!$A$2:$A$1500)-49))*((전체당첨내역!$B$2:$B$1500=AH$1)+(전체당첨내역!$C$2:$C$1500=AH$1)+(전체당첨내역!$D$2:$D$1500=AH$1)+(전체당첨내역!$E$2:$E$1500=AH$1)+(전체당첨내역!$F$2:$F$1500=AH$1)+(전체당첨내역!$G$2:$G$1500=AH$1)))</f>
        <v>5</v>
      </c>
      <c r="AI3" s="25">
        <f>SUMPRODUCT((전체당첨내역!$A$2:$A$1500&gt;=(MAX(전체당첨내역!$A$2:$A$1500)-49))*((전체당첨내역!$B$2:$B$1500=AI$1)+(전체당첨내역!$C$2:$C$1500=AI$1)+(전체당첨내역!$D$2:$D$1500=AI$1)+(전체당첨내역!$E$2:$E$1500=AI$1)+(전체당첨내역!$F$2:$F$1500=AI$1)+(전체당첨내역!$G$2:$G$1500=AI$1)))</f>
        <v>9</v>
      </c>
      <c r="AJ3" s="25">
        <f>SUMPRODUCT((전체당첨내역!$A$2:$A$1500&gt;=(MAX(전체당첨내역!$A$2:$A$1500)-49))*((전체당첨내역!$B$2:$B$1500=AJ$1)+(전체당첨내역!$C$2:$C$1500=AJ$1)+(전체당첨내역!$D$2:$D$1500=AJ$1)+(전체당첨내역!$E$2:$E$1500=AJ$1)+(전체당첨내역!$F$2:$F$1500=AJ$1)+(전체당첨내역!$G$2:$G$1500=AJ$1)))</f>
        <v>6</v>
      </c>
      <c r="AK3" s="25">
        <f>SUMPRODUCT((전체당첨내역!$A$2:$A$1500&gt;=(MAX(전체당첨내역!$A$2:$A$1500)-49))*((전체당첨내역!$B$2:$B$1500=AK$1)+(전체당첨내역!$C$2:$C$1500=AK$1)+(전체당첨내역!$D$2:$D$1500=AK$1)+(전체당첨내역!$E$2:$E$1500=AK$1)+(전체당첨내역!$F$2:$F$1500=AK$1)+(전체당첨내역!$G$2:$G$1500=AK$1)))</f>
        <v>5</v>
      </c>
      <c r="AL3" s="25">
        <f>SUMPRODUCT((전체당첨내역!$A$2:$A$1500&gt;=(MAX(전체당첨내역!$A$2:$A$1500)-49))*((전체당첨내역!$B$2:$B$1500=AL$1)+(전체당첨내역!$C$2:$C$1500=AL$1)+(전체당첨내역!$D$2:$D$1500=AL$1)+(전체당첨내역!$E$2:$E$1500=AL$1)+(전체당첨내역!$F$2:$F$1500=AL$1)+(전체당첨내역!$G$2:$G$1500=AL$1)))</f>
        <v>10</v>
      </c>
      <c r="AM3" s="25">
        <f>SUMPRODUCT((전체당첨내역!$A$2:$A$1500&gt;=(MAX(전체당첨내역!$A$2:$A$1500)-49))*((전체당첨내역!$B$2:$B$1500=AM$1)+(전체당첨내역!$C$2:$C$1500=AM$1)+(전체당첨내역!$D$2:$D$1500=AM$1)+(전체당첨내역!$E$2:$E$1500=AM$1)+(전체당첨내역!$F$2:$F$1500=AM$1)+(전체당첨내역!$G$2:$G$1500=AM$1)))</f>
        <v>8</v>
      </c>
      <c r="AN3" s="25">
        <f>SUMPRODUCT((전체당첨내역!$A$2:$A$1500&gt;=(MAX(전체당첨내역!$A$2:$A$1500)-49))*((전체당첨내역!$B$2:$B$1500=AN$1)+(전체당첨내역!$C$2:$C$1500=AN$1)+(전체당첨내역!$D$2:$D$1500=AN$1)+(전체당첨내역!$E$2:$E$1500=AN$1)+(전체당첨내역!$F$2:$F$1500=AN$1)+(전체당첨내역!$G$2:$G$1500=AN$1)))</f>
        <v>6</v>
      </c>
      <c r="AO3" s="25">
        <f>SUMPRODUCT((전체당첨내역!$A$2:$A$1500&gt;=(MAX(전체당첨내역!$A$2:$A$1500)-49))*((전체당첨내역!$B$2:$B$1500=AO$1)+(전체당첨내역!$C$2:$C$1500=AO$1)+(전체당첨내역!$D$2:$D$1500=AO$1)+(전체당첨내역!$E$2:$E$1500=AO$1)+(전체당첨내역!$F$2:$F$1500=AO$1)+(전체당첨내역!$G$2:$G$1500=AO$1)))</f>
        <v>7</v>
      </c>
      <c r="AP3" s="25">
        <f>SUMPRODUCT((전체당첨내역!$A$2:$A$1500&gt;=(MAX(전체당첨내역!$A$2:$A$1500)-49))*((전체당첨내역!$B$2:$B$1500=AP$1)+(전체당첨내역!$C$2:$C$1500=AP$1)+(전체당첨내역!$D$2:$D$1500=AP$1)+(전체당첨내역!$E$2:$E$1500=AP$1)+(전체당첨내역!$F$2:$F$1500=AP$1)+(전체당첨내역!$G$2:$G$1500=AP$1)))</f>
        <v>11</v>
      </c>
      <c r="AQ3" s="25">
        <f>SUMPRODUCT((전체당첨내역!$A$2:$A$1500&gt;=(MAX(전체당첨내역!$A$2:$A$1500)-49))*((전체당첨내역!$B$2:$B$1500=AQ$1)+(전체당첨내역!$C$2:$C$1500=AQ$1)+(전체당첨내역!$D$2:$D$1500=AQ$1)+(전체당첨내역!$E$2:$E$1500=AQ$1)+(전체당첨내역!$F$2:$F$1500=AQ$1)+(전체당첨내역!$G$2:$G$1500=AQ$1)))</f>
        <v>7</v>
      </c>
      <c r="AR3" s="25">
        <f>SUMPRODUCT((전체당첨내역!$A$2:$A$1500&gt;=(MAX(전체당첨내역!$A$2:$A$1500)-49))*((전체당첨내역!$B$2:$B$1500=AR$1)+(전체당첨내역!$C$2:$C$1500=AR$1)+(전체당첨내역!$D$2:$D$1500=AR$1)+(전체당첨내역!$E$2:$E$1500=AR$1)+(전체당첨내역!$F$2:$F$1500=AR$1)+(전체당첨내역!$G$2:$G$1500=AR$1)))</f>
        <v>7</v>
      </c>
      <c r="AS3" s="25">
        <f>SUMPRODUCT((전체당첨내역!$A$2:$A$1500&gt;=(MAX(전체당첨내역!$A$2:$A$1500)-49))*((전체당첨내역!$B$2:$B$1500=AS$1)+(전체당첨내역!$C$2:$C$1500=AS$1)+(전체당첨내역!$D$2:$D$1500=AS$1)+(전체당첨내역!$E$2:$E$1500=AS$1)+(전체당첨내역!$F$2:$F$1500=AS$1)+(전체당첨내역!$G$2:$G$1500=AS$1)))</f>
        <v>6</v>
      </c>
      <c r="AT3" s="25">
        <f>SUMPRODUCT((전체당첨내역!$A$2:$A$1500&gt;=(MAX(전체당첨내역!$A$2:$A$1500)-49))*((전체당첨내역!$B$2:$B$1500=AT$1)+(전체당첨내역!$C$2:$C$1500=AT$1)+(전체당첨내역!$D$2:$D$1500=AT$1)+(전체당첨내역!$E$2:$E$1500=AT$1)+(전체당첨내역!$F$2:$F$1500=AT$1)+(전체당첨내역!$G$2:$G$1500=AT$1)))</f>
        <v>6</v>
      </c>
      <c r="AU3" s="25">
        <f>SUMPRODUCT((전체당첨내역!$A$2:$A$1500&gt;=(MAX(전체당첨내역!$A$2:$A$1500)-49))*((전체당첨내역!$B$2:$B$1500=AU$1)+(전체당첨내역!$C$2:$C$1500=AU$1)+(전체당첨내역!$D$2:$D$1500=AU$1)+(전체당첨내역!$E$2:$E$1500=AU$1)+(전체당첨내역!$F$2:$F$1500=AU$1)+(전체당첨내역!$G$2:$G$1500=AU$1)))</f>
        <v>7</v>
      </c>
      <c r="AV3" s="25">
        <f>SUMPRODUCT((전체당첨내역!$A$2:$A$1500&gt;=(MAX(전체당첨내역!$A$2:$A$1500)-49))*((전체당첨내역!$B$2:$B$1500=AV$1)+(전체당첨내역!$C$2:$C$1500=AV$1)+(전체당첨내역!$D$2:$D$1500=AV$1)+(전체당첨내역!$E$2:$E$1500=AV$1)+(전체당첨내역!$F$2:$F$1500=AV$1)+(전체당첨내역!$G$2:$G$1500=AV$1)))</f>
        <v>6</v>
      </c>
      <c r="AW3" s="25">
        <f>SUMPRODUCT((전체당첨내역!$A$2:$A$1500&gt;=(MAX(전체당첨내역!$A$2:$A$1500)-49))*((전체당첨내역!$B$2:$B$1500=AW$1)+(전체당첨내역!$C$2:$C$1500=AW$1)+(전체당첨내역!$D$2:$D$1500=AW$1)+(전체당첨내역!$E$2:$E$1500=AW$1)+(전체당첨내역!$F$2:$F$1500=AW$1)+(전체당첨내역!$G$2:$G$1500=AW$1)))</f>
        <v>10</v>
      </c>
      <c r="AX3" s="25">
        <f>SUMPRODUCT((전체당첨내역!$A$2:$A$1500&gt;=(MAX(전체당첨내역!$A$2:$A$1500)-49))*((전체당첨내역!$B$2:$B$1500=AX$1)+(전체당첨내역!$C$2:$C$1500=AX$1)+(전체당첨내역!$D$2:$D$1500=AX$1)+(전체당첨내역!$E$2:$E$1500=AX$1)+(전체당첨내역!$F$2:$F$1500=AX$1)+(전체당첨내역!$G$2:$G$1500=AX$1)))</f>
        <v>6</v>
      </c>
      <c r="AY3" s="25">
        <f>SUMPRODUCT((전체당첨내역!$A$2:$A$1500&gt;=(MAX(전체당첨내역!$A$2:$A$1500)-49))*((전체당첨내역!$B$2:$B$1500=AY$1)+(전체당첨내역!$C$2:$C$1500=AY$1)+(전체당첨내역!$D$2:$D$1500=AY$1)+(전체당첨내역!$E$2:$E$1500=AY$1)+(전체당첨내역!$F$2:$F$1500=AY$1)+(전체당첨내역!$G$2:$G$1500=AY$1)))</f>
        <v>5</v>
      </c>
      <c r="AZ3" s="25">
        <f>SUMPRODUCT((전체당첨내역!$A$2:$A$1500&gt;=(MAX(전체당첨내역!$A$2:$A$1500)-49))*((전체당첨내역!$B$2:$B$1500=AZ$1)+(전체당첨내역!$C$2:$C$1500=AZ$1)+(전체당첨내역!$D$2:$D$1500=AZ$1)+(전체당첨내역!$E$2:$E$1500=AZ$1)+(전체당첨내역!$F$2:$F$1500=AZ$1)+(전체당첨내역!$G$2:$G$1500=AZ$1)))</f>
        <v>7</v>
      </c>
      <c r="BA3" s="25">
        <f>SUMPRODUCT((전체당첨내역!$A$2:$A$1500&gt;=(MAX(전체당첨내역!$A$2:$A$1500)-49))*((전체당첨내역!$B$2:$B$1500=BA$1)+(전체당첨내역!$C$2:$C$1500=BA$1)+(전체당첨내역!$D$2:$D$1500=BA$1)+(전체당첨내역!$E$2:$E$1500=BA$1)+(전체당첨내역!$F$2:$F$1500=BA$1)+(전체당첨내역!$G$2:$G$1500=BA$1)))</f>
        <v>7</v>
      </c>
      <c r="BB3" s="25">
        <f>SUMPRODUCT((전체당첨내역!$A$2:$A$1500&gt;=(MAX(전체당첨내역!$A$2:$A$1500)-49))*((전체당첨내역!$B$2:$B$1500=BB$1)+(전체당첨내역!$C$2:$C$1500=BB$1)+(전체당첨내역!$D$2:$D$1500=BB$1)+(전체당첨내역!$E$2:$E$1500=BB$1)+(전체당첨내역!$F$2:$F$1500=BB$1)+(전체당첨내역!$G$2:$G$1500=BB$1)))</f>
        <v>6</v>
      </c>
      <c r="BC3" s="25">
        <f>SUMPRODUCT((전체당첨내역!$A$2:$A$1500&gt;=(MAX(전체당첨내역!$A$2:$A$1500)-49))*((전체당첨내역!$B$2:$B$1500=BC$1)+(전체당첨내역!$C$2:$C$1500=BC$1)+(전체당첨내역!$D$2:$D$1500=BC$1)+(전체당첨내역!$E$2:$E$1500=BC$1)+(전체당첨내역!$F$2:$F$1500=BC$1)+(전체당첨내역!$G$2:$G$1500=BC$1)))</f>
        <v>8</v>
      </c>
      <c r="BD3" s="25">
        <f>SUMPRODUCT((전체당첨내역!$A$2:$A$1500&gt;=(MAX(전체당첨내역!$A$2:$A$1500)-49))*((전체당첨내역!$B$2:$B$1500=BD$1)+(전체당첨내역!$C$2:$C$1500=BD$1)+(전체당첨내역!$D$2:$D$1500=BD$1)+(전체당첨내역!$E$2:$E$1500=BD$1)+(전체당첨내역!$F$2:$F$1500=BD$1)+(전체당첨내역!$G$2:$G$1500=BD$1)))</f>
        <v>6</v>
      </c>
    </row>
    <row r="4" spans="1:56" ht="16.5" customHeight="1">
      <c r="A4" s="7">
        <v>1</v>
      </c>
      <c r="B4" s="26">
        <f>INDEX($L$1:$BD$1,MATCH(A4,$L$5:$BD$5,0))</f>
        <v>6</v>
      </c>
      <c r="K4" s="23" t="s">
        <v>4</v>
      </c>
      <c r="L4" s="27">
        <f t="shared" ref="L4:BD4" si="0">(RANK(L$3,$L$3:$BD$3,0)+COUNTIFS($L$3:$BD$3,L$3,$L$1:$BD$1,"&lt;"&amp;L$1))-(RANK(L$2,$L$2:$BD$2,0)+COUNTIFS($L$2:$BD$2,L$2,$L$1:$BD$1,"&lt;"&amp;L$1))</f>
        <v>-22</v>
      </c>
      <c r="M4" s="28">
        <f t="shared" si="0"/>
        <v>-18</v>
      </c>
      <c r="N4" s="28">
        <f t="shared" si="0"/>
        <v>8</v>
      </c>
      <c r="O4" s="28">
        <f t="shared" si="0"/>
        <v>-10</v>
      </c>
      <c r="P4" s="28">
        <f t="shared" si="0"/>
        <v>-1</v>
      </c>
      <c r="Q4" s="28">
        <f t="shared" si="0"/>
        <v>22</v>
      </c>
      <c r="R4" s="28">
        <f t="shared" si="0"/>
        <v>11</v>
      </c>
      <c r="S4" s="28">
        <f t="shared" si="0"/>
        <v>8</v>
      </c>
      <c r="T4" s="28">
        <f t="shared" si="0"/>
        <v>16</v>
      </c>
      <c r="U4" s="28">
        <f t="shared" si="0"/>
        <v>-15</v>
      </c>
      <c r="V4" s="28">
        <f t="shared" si="0"/>
        <v>19</v>
      </c>
      <c r="W4" s="28">
        <f t="shared" si="0"/>
        <v>19</v>
      </c>
      <c r="X4" s="28">
        <f t="shared" si="0"/>
        <v>1</v>
      </c>
      <c r="Y4" s="28">
        <f t="shared" si="0"/>
        <v>0</v>
      </c>
      <c r="Z4" s="28">
        <f t="shared" si="0"/>
        <v>-2</v>
      </c>
      <c r="AA4" s="28">
        <f t="shared" si="0"/>
        <v>2</v>
      </c>
      <c r="AB4" s="28">
        <f t="shared" si="0"/>
        <v>4</v>
      </c>
      <c r="AC4" s="28">
        <f t="shared" si="0"/>
        <v>-7</v>
      </c>
      <c r="AD4" s="28">
        <f t="shared" si="0"/>
        <v>9</v>
      </c>
      <c r="AE4" s="28">
        <f t="shared" si="0"/>
        <v>-6</v>
      </c>
      <c r="AF4" s="28">
        <f t="shared" si="0"/>
        <v>3</v>
      </c>
      <c r="AG4" s="28">
        <f t="shared" si="0"/>
        <v>-9</v>
      </c>
      <c r="AH4" s="28">
        <f t="shared" si="0"/>
        <v>19</v>
      </c>
      <c r="AI4" s="28">
        <f t="shared" si="0"/>
        <v>-3</v>
      </c>
      <c r="AJ4" s="28">
        <f t="shared" si="0"/>
        <v>6</v>
      </c>
      <c r="AK4" s="28">
        <f t="shared" si="0"/>
        <v>9</v>
      </c>
      <c r="AL4" s="28">
        <f t="shared" si="0"/>
        <v>3</v>
      </c>
      <c r="AM4" s="28">
        <f t="shared" si="0"/>
        <v>-2</v>
      </c>
      <c r="AN4" s="28">
        <f t="shared" si="0"/>
        <v>6</v>
      </c>
      <c r="AO4" s="28">
        <f t="shared" si="0"/>
        <v>-18</v>
      </c>
      <c r="AP4" s="28">
        <f t="shared" si="0"/>
        <v>-5</v>
      </c>
      <c r="AQ4" s="28">
        <f t="shared" si="0"/>
        <v>-8</v>
      </c>
      <c r="AR4" s="28">
        <f t="shared" si="0"/>
        <v>-20</v>
      </c>
      <c r="AS4" s="28">
        <f t="shared" si="0"/>
        <v>-12</v>
      </c>
      <c r="AT4" s="28">
        <f t="shared" si="0"/>
        <v>6</v>
      </c>
      <c r="AU4" s="28">
        <f t="shared" si="0"/>
        <v>-8</v>
      </c>
      <c r="AV4" s="28">
        <f t="shared" si="0"/>
        <v>22</v>
      </c>
      <c r="AW4" s="28">
        <f t="shared" si="0"/>
        <v>1</v>
      </c>
      <c r="AX4" s="28">
        <f t="shared" si="0"/>
        <v>20</v>
      </c>
      <c r="AY4" s="28">
        <f t="shared" si="0"/>
        <v>8</v>
      </c>
      <c r="AZ4" s="28">
        <f t="shared" si="0"/>
        <v>-19</v>
      </c>
      <c r="BA4" s="28">
        <f t="shared" si="0"/>
        <v>-7</v>
      </c>
      <c r="BB4" s="28">
        <f t="shared" si="0"/>
        <v>-9</v>
      </c>
      <c r="BC4" s="28">
        <f t="shared" si="0"/>
        <v>-17</v>
      </c>
      <c r="BD4" s="28">
        <f t="shared" si="0"/>
        <v>-4</v>
      </c>
    </row>
    <row r="5" spans="1:56" ht="16.5" customHeight="1">
      <c r="A5" s="7">
        <v>2</v>
      </c>
      <c r="B5" s="26">
        <f>INDEX($L$1:$BD$1,MATCH(A5,$L$5:$BD$5,0))</f>
        <v>37</v>
      </c>
      <c r="K5" s="23" t="s">
        <v>5</v>
      </c>
      <c r="L5" s="24">
        <f t="shared" ref="L5:BD5" si="1">RANK(L4,$L$4:$BD$4,0)+COUNTIFS($L$4:$BD$4,L4,$L$1:$BD$1,"&lt;"&amp;L$1)</f>
        <v>45</v>
      </c>
      <c r="M5" s="25">
        <f t="shared" si="1"/>
        <v>41</v>
      </c>
      <c r="N5" s="25">
        <f t="shared" si="1"/>
        <v>11</v>
      </c>
      <c r="O5" s="25">
        <f t="shared" si="1"/>
        <v>37</v>
      </c>
      <c r="P5" s="25">
        <f t="shared" si="1"/>
        <v>24</v>
      </c>
      <c r="Q5" s="25">
        <f t="shared" si="1"/>
        <v>1</v>
      </c>
      <c r="R5" s="25">
        <f t="shared" si="1"/>
        <v>8</v>
      </c>
      <c r="S5" s="25">
        <f t="shared" si="1"/>
        <v>12</v>
      </c>
      <c r="T5" s="25">
        <f t="shared" si="1"/>
        <v>7</v>
      </c>
      <c r="U5" s="25">
        <f t="shared" si="1"/>
        <v>39</v>
      </c>
      <c r="V5" s="25">
        <f t="shared" si="1"/>
        <v>4</v>
      </c>
      <c r="W5" s="25">
        <f t="shared" si="1"/>
        <v>5</v>
      </c>
      <c r="X5" s="25">
        <f t="shared" si="1"/>
        <v>21</v>
      </c>
      <c r="Y5" s="25">
        <f t="shared" si="1"/>
        <v>23</v>
      </c>
      <c r="Z5" s="25">
        <f t="shared" si="1"/>
        <v>25</v>
      </c>
      <c r="AA5" s="25">
        <f t="shared" si="1"/>
        <v>20</v>
      </c>
      <c r="AB5" s="25">
        <f t="shared" si="1"/>
        <v>17</v>
      </c>
      <c r="AC5" s="25">
        <f t="shared" si="1"/>
        <v>31</v>
      </c>
      <c r="AD5" s="25">
        <f t="shared" si="1"/>
        <v>9</v>
      </c>
      <c r="AE5" s="25">
        <f t="shared" si="1"/>
        <v>30</v>
      </c>
      <c r="AF5" s="25">
        <f t="shared" si="1"/>
        <v>18</v>
      </c>
      <c r="AG5" s="25">
        <f t="shared" si="1"/>
        <v>35</v>
      </c>
      <c r="AH5" s="25">
        <f t="shared" si="1"/>
        <v>6</v>
      </c>
      <c r="AI5" s="25">
        <f t="shared" si="1"/>
        <v>27</v>
      </c>
      <c r="AJ5" s="25">
        <f t="shared" si="1"/>
        <v>14</v>
      </c>
      <c r="AK5" s="25">
        <f t="shared" si="1"/>
        <v>10</v>
      </c>
      <c r="AL5" s="25">
        <f t="shared" si="1"/>
        <v>19</v>
      </c>
      <c r="AM5" s="25">
        <f t="shared" si="1"/>
        <v>26</v>
      </c>
      <c r="AN5" s="25">
        <f t="shared" si="1"/>
        <v>15</v>
      </c>
      <c r="AO5" s="25">
        <f t="shared" si="1"/>
        <v>42</v>
      </c>
      <c r="AP5" s="25">
        <f t="shared" si="1"/>
        <v>29</v>
      </c>
      <c r="AQ5" s="25">
        <f t="shared" si="1"/>
        <v>33</v>
      </c>
      <c r="AR5" s="25">
        <f t="shared" si="1"/>
        <v>44</v>
      </c>
      <c r="AS5" s="25">
        <f t="shared" si="1"/>
        <v>38</v>
      </c>
      <c r="AT5" s="25">
        <f t="shared" si="1"/>
        <v>16</v>
      </c>
      <c r="AU5" s="25">
        <f t="shared" si="1"/>
        <v>34</v>
      </c>
      <c r="AV5" s="25">
        <f t="shared" si="1"/>
        <v>2</v>
      </c>
      <c r="AW5" s="25">
        <f t="shared" si="1"/>
        <v>22</v>
      </c>
      <c r="AX5" s="25">
        <f t="shared" si="1"/>
        <v>3</v>
      </c>
      <c r="AY5" s="25">
        <f t="shared" si="1"/>
        <v>13</v>
      </c>
      <c r="AZ5" s="25">
        <f t="shared" si="1"/>
        <v>43</v>
      </c>
      <c r="BA5" s="25">
        <f t="shared" si="1"/>
        <v>32</v>
      </c>
      <c r="BB5" s="25">
        <f t="shared" si="1"/>
        <v>36</v>
      </c>
      <c r="BC5" s="25">
        <f t="shared" si="1"/>
        <v>40</v>
      </c>
      <c r="BD5" s="25">
        <f t="shared" si="1"/>
        <v>28</v>
      </c>
    </row>
    <row r="6" spans="1:56" ht="16.5" customHeight="1">
      <c r="A6" s="7">
        <v>3</v>
      </c>
      <c r="B6" s="26">
        <f>INDEX($L$1:$BD$1,MATCH(A6,$L$5:$BD$5,0))</f>
        <v>39</v>
      </c>
      <c r="K6" s="23" t="s">
        <v>6</v>
      </c>
      <c r="L6" s="88">
        <f>SUMPRODUCT(($L$13:$L$62=$B$13:$B$62)+($L$13:$L$62=$C$13:$C$62)+($L$13:$L$62=$D$13:$D$62)+($L$13:$L$62=$E$13:$E$62)+($L$13:$L$62=$F$13:$F$62)+($L$13:$L$62=$G$13:$G$62))</f>
        <v>7</v>
      </c>
      <c r="M6" s="88">
        <f>SUMPRODUCT(($M$13:$M$62=$B$13:$B$62)+($M$13:$M$62=$C$13:$C$62)+($M$13:$M$62=$D$13:$D$62)+($M$13:$M$62=$E$13:$E$62)+($M$13:$M$62=$F$13:$F$62)+($M$13:$M$62=$G$13:$G$62))</f>
        <v>9</v>
      </c>
      <c r="N6" s="88">
        <f>SUMPRODUCT(($N$13:$N$62=$B$13:$B$62)+($N$13:$N$62=$C$13:$C$62)+($N$13:$N$62=$D$13:$D$62)+($N$13:$N$62=$E$13:$E$62)+($N$13:$N$62=$F$13:$F$62)+($N$13:$N$62=$G$13:$G$62))</f>
        <v>6</v>
      </c>
      <c r="O6" s="88">
        <f>SUMPRODUCT(($O$13:$O$62=$B$13:$B$62)+($O$13:$O$62=$C$13:$C$62)+($O$13:$O$62=$D$13:$D$62)+($O$13:$O$62=$E$13:$E$62)+($O$13:$O$62=$F$13:$F$62)+($O$13:$O$62=$G$13:$G$62))</f>
        <v>8</v>
      </c>
      <c r="P6" s="88">
        <f>SUMPRODUCT(($P$13:$P$62=$B$13:$B$62)+($P$13:$P$62=$C$13:$C$62)+($P$13:$P$62=$D$13:$D$62)+($P$13:$P$62=$E$13:$E$62)+($P$13:$P$62=$F$13:$F$62)+($P$13:$P$62=$G$13:$G$62))</f>
        <v>7</v>
      </c>
      <c r="Q6" s="88">
        <f>SUMPRODUCT(($Q$13:$Q$62=$B$13:$B$62)+($Q$13:$Q$62=$C$13:$C$62)+($Q$13:$Q$62=$D$13:$D$62)+($Q$13:$Q$62=$E$13:$E$62)+($Q$13:$Q$62=$F$13:$F$62)+($Q$13:$Q$62=$G$13:$G$62))</f>
        <v>8</v>
      </c>
      <c r="R6" s="88">
        <f>SUMPRODUCT(($R$13:$R$62=$B$13:$B$62)+($R$13:$R$62=$C$13:$C$62)+($R$13:$R$62=$D$13:$D$62)+($R$13:$R$62=$E$13:$E$62)+($R$13:$R$62=$F$13:$F$62)+($R$13:$R$62=$G$13:$G$62))</f>
        <v>3</v>
      </c>
      <c r="S6" s="88">
        <f>SUMPRODUCT(($S$13:$S$62=$B$13:$B$62)+($S$13:$S$62=$C$13:$C$62)+($S$13:$S$62=$D$13:$D$62)+($S$13:$S$62=$E$13:$E$62)+($S$13:$S$62=$F$13:$F$62)+($S$13:$S$62=$G$13:$G$62))</f>
        <v>5</v>
      </c>
      <c r="T6" s="88">
        <f>SUMPRODUCT(($T$13:$T$62=$B$13:$B$62)+($T$13:$T$62=$C$13:$C$62)+($T$13:$T$62=$D$13:$D$62)+($T$13:$T$62=$E$13:$E$62)+($T$13:$T$62=$F$13:$F$62)+($T$13:$T$62=$G$13:$G$62))</f>
        <v>7</v>
      </c>
      <c r="U6" s="88">
        <f>SUMPRODUCT(($U$13:$U$62=$B$13:$B$62)+($U$13:$U$62=$C$13:$C$62)+($U$13:$U$62=$D$13:$D$62)+($U$13:$U$62=$E$13:$E$62)+($U$13:$U$62=$F$13:$F$62)+($U$13:$U$62=$G$13:$G$62))</f>
        <v>7</v>
      </c>
      <c r="V6" s="88">
        <f>SUMPRODUCT(($V$13:$V$62=$B$13:$B$62)+($V$13:$V$62=$C$13:$C$62)+($V$13:$V$62=$D$13:$D$62)+($V$13:$V$62=$E$13:$E$62)+($V$13:$V$62=$F$13:$F$62)+($V$13:$V$62=$G$13:$G$62))</f>
        <v>8</v>
      </c>
      <c r="W6" s="88">
        <f>SUMPRODUCT(($W$13:$W$62=$B$13:$B$62)+($W$13:$W$62=$C$13:$C$62)+($W$13:$W$62=$D$13:$D$62)+($W$13:$W$62=$E$13:$E$62)+($W$13:$W$62=$F$13:$F$62)+($W$13:$W$62=$G$13:$G$62))</f>
        <v>7</v>
      </c>
      <c r="X6" s="88">
        <f>SUMPRODUCT(($X$13:$X$62=$B$13:$B$62)+($X$13:$X$62=$C$13:$C$62)+($X$13:$X$62=$D$13:$D$62)+($X$13:$X$62=$E$13:$E$62)+($X$13:$X$62=$F$13:$F$62)+($X$13:$X$62=$G$13:$G$62))</f>
        <v>7</v>
      </c>
      <c r="Y6" s="88">
        <f>SUMPRODUCT(($Y$13:$Y$62=$B$13:$B$62)+($Y$13:$Y$62=$C$13:$C$62)+($Y$13:$Y$62=$D$13:$D$62)+($Y$13:$Y$62=$E$13:$E$62)+($Y$13:$Y$62=$F$13:$F$62)+($Y$13:$Y$62=$G$13:$G$62))</f>
        <v>8</v>
      </c>
      <c r="Z6" s="88">
        <f>SUMPRODUCT(($Z$13:$Z$62=$B$13:$B$62)+($Z$13:$Z$62=$C$13:$C$62)+($Z$13:$Z$62=$D$13:$D$62)+($Z$13:$Z$62=$E$13:$E$62)+($Z$13:$Z$62=$F$13:$F$62)+($Z$13:$Z$62=$G$13:$G$62))</f>
        <v>7</v>
      </c>
      <c r="AA6" s="88">
        <f>SUMPRODUCT(($AA$13:$AA$62=$B$13:$B$62)+($AA$13:$AA$62=$C$13:$C$62)+($AA$13:$AA$62=$D$13:$D$62)+($AA$13:$AA$62=$E$13:$E$62)+($AA$13:$AA$62=$F$13:$F$62)+($AA$13:$AA$62=$G$13:$G$62))</f>
        <v>9</v>
      </c>
      <c r="AB6" s="88">
        <f>SUMPRODUCT(($AB$13:$AB$62=$B$13:$B$62)+($AB$13:$AB$62=$C$13:$C$62)+($AB$13:$AB$62=$D$13:$D$62)+($AB$13:$AB$62=$E$13:$E$62)+($AB$13:$AB$62=$F$13:$F$62)+($AB$13:$AB$62=$G$13:$G$62))</f>
        <v>9</v>
      </c>
      <c r="AC6" s="88">
        <f>SUMPRODUCT(($AC$13:$AC$62=$B$13:$B$62)+($AC$13:$AC$62=$C$13:$C$62)+($AC$13:$AC$62=$D$13:$D$62)+($AC$13:$AC$62=$E$13:$E$62)+($AC$13:$AC$62=$F$13:$F$62)+($AC$13:$AC$62=$G$13:$G$62))</f>
        <v>7</v>
      </c>
      <c r="AD6" s="88">
        <f>SUMPRODUCT(($AD$13:$AD$62=$B$13:$B$62)+($AD$13:$AD$62=$C$13:$C$62)+($AD$13:$AD$62=$D$13:$D$62)+($AD$13:$AD$62=$E$13:$E$62)+($AD$13:$AD$62=$F$13:$F$62)+($AD$13:$AD$62=$G$13:$G$62))</f>
        <v>5</v>
      </c>
      <c r="AE6" s="88">
        <f>SUMPRODUCT(($AE$13:$AE$62=$B$13:$B$62)+($AE$13:$AE$62=$C$13:$C$62)+($AE$13:$AE$62=$D$13:$D$62)+($AE$13:$AE$62=$E$13:$E$62)+($AE$13:$AE$62=$F$13:$F$62)+($AE$13:$AE$62=$G$13:$G$62))</f>
        <v>7</v>
      </c>
      <c r="AF6" s="88">
        <f>SUMPRODUCT(($AF$13:$AF$62=$B$13:$B$62)+($AF$13:$AF$62=$C$13:$C$62)+($AF$13:$AF$62=$D$13:$D$62)+($AF$13:$AF$62=$E$13:$E$62)+($AF$13:$AF$62=$F$13:$F$62)+($AF$13:$AF$62=$G$13:$G$62))</f>
        <v>8</v>
      </c>
      <c r="AG6" s="88">
        <f>SUMPRODUCT(($AG$13:$AG$62=$B$13:$B$62)+($AG$13:$AG$62=$C$13:$C$62)+($AG$13:$AG$62=$D$13:$D$62)+($AG$13:$AG$62=$E$13:$E$62)+($AG$13:$AG$62=$F$13:$F$62)+($AG$13:$AG$62=$G$13:$G$62))</f>
        <v>12</v>
      </c>
      <c r="AH6" s="88">
        <f>SUMPRODUCT(($AH$13:$AH$62=$B$13:$B$62)+($AH$13:$AH$62=$C$13:$C$62)+($AH$13:$AH$62=$D$13:$D$62)+($AH$13:$AH$62=$E$13:$E$62)+($AH$13:$AH$62=$F$13:$F$62)+($AH$13:$AH$62=$G$13:$G$62))</f>
        <v>6</v>
      </c>
      <c r="AI6" s="88">
        <f>SUMPRODUCT(($AI$13:$AI$62=$B$13:$B$62)+($AI$13:$AI$62=$C$13:$C$62)+($AI$13:$AI$62=$D$13:$D$62)+($AI$13:$AI$62=$E$13:$E$62)+($AI$13:$AI$62=$F$13:$F$62)+($AI$13:$AI$62=$G$13:$G$62))</f>
        <v>8</v>
      </c>
      <c r="AJ6" s="88">
        <f>SUMPRODUCT(($AJ$13:$AJ$62=$B$13:$B$62)+($AJ$13:$AJ$62=$C$13:$C$62)+($AJ$13:$AJ$62=$D$13:$D$62)+($AJ$13:$AJ$62=$E$13:$E$62)+($AJ$13:$AJ$62=$F$13:$F$62)+($AJ$13:$AJ$62=$G$13:$G$62))</f>
        <v>6</v>
      </c>
      <c r="AK6" s="88">
        <f>SUMPRODUCT(($AK$13:$AK$62=$B$13:$B$62)+($AK$13:$AK$62=$C$13:$C$62)+($AK$13:$AK$62=$D$13:$D$62)+($AK$13:$AK$62=$E$13:$E$62)+($AK$13:$AK$62=$F$13:$F$62)+($AK$13:$AK$62=$G$13:$G$62))</f>
        <v>8</v>
      </c>
      <c r="AL6" s="88">
        <f>SUMPRODUCT(($AL$13:$AL$62=$B$13:$B$62)+($AL$13:$AL$62=$C$13:$C$62)+($AL$13:$AL$62=$D$13:$D$62)+($AL$13:$AL$62=$E$13:$E$62)+($AL$13:$AL$62=$F$13:$F$62)+($AL$13:$AL$62=$G$13:$G$62))</f>
        <v>7</v>
      </c>
      <c r="AM6" s="88">
        <f>SUMPRODUCT(($AM$13:$AM$62=$B$13:$B$62)+($AM$13:$AM$62=$C$13:$C$62)+($AM$13:$AM$62=$D$13:$D$62)+($AM$13:$AM$62=$E$13:$E$62)+($AM$13:$AM$62=$F$13:$F$62)+($AM$13:$AM$62=$G$13:$G$62))</f>
        <v>4</v>
      </c>
      <c r="AN6" s="88">
        <f>SUMPRODUCT(($AN$13:$AN$62=$B$13:$B$62)+($AN$13:$AN$62=$C$13:$C$62)+($AN$13:$AN$62=$D$13:$D$62)+($AN$13:$AN$62=$E$13:$E$62)+($AN$13:$AN$62=$F$13:$F$62)+($AN$13:$AN$62=$G$13:$G$62))</f>
        <v>8</v>
      </c>
      <c r="AO6" s="88">
        <f>SUMPRODUCT(($AO$13:$AO$62=$B$13:$B$62)+($AO$13:$AO$62=$C$13:$C$62)+($AO$13:$AO$62=$D$13:$D$62)+($AO$13:$AO$62=$E$13:$E$62)+($AO$13:$AO$62=$F$13:$F$62)+($AO$13:$AO$62=$G$13:$G$62))</f>
        <v>8</v>
      </c>
      <c r="AP6" s="88">
        <f>SUMPRODUCT(($AP$13:$AP$62=$B$13:$B$62)+($AP$13:$AP$62=$C$13:$C$62)+($AP$13:$AP$62=$D$13:$D$62)+($AP$13:$AP$62=$E$13:$E$62)+($AP$13:$AP$62=$F$13:$F$62)+($AP$13:$AP$62=$G$13:$G$62))</f>
        <v>5</v>
      </c>
      <c r="AQ6" s="88">
        <f>SUMPRODUCT(($AQ$13:$AQ$62=$B$13:$B$62)+($AQ$13:$AQ$62=$C$13:$C$62)+($AQ$13:$AQ$62=$D$13:$D$62)+($AQ$13:$AQ$62=$E$13:$E$62)+($AQ$13:$AQ$62=$F$13:$F$62)+($AQ$13:$AQ$62=$G$13:$G$62))</f>
        <v>6</v>
      </c>
      <c r="AR6" s="88">
        <f>SUMPRODUCT(($AR$13:$AR$62=$B$13:$B$62)+($AR$13:$AR$62=$C$13:$C$62)+($AR$13:$AR$62=$D$13:$D$62)+($AR$13:$AR$62=$E$13:$E$62)+($AR$13:$AR$62=$F$13:$F$62)+($AR$13:$AR$62=$G$13:$G$62))</f>
        <v>6</v>
      </c>
      <c r="AS6" s="88">
        <f>SUMPRODUCT(($AS$13:$AS$62=$B$13:$B$62)+($AS$13:$AS$62=$C$13:$C$62)+($AS$13:$AS$62=$D$13:$D$62)+($AS$13:$AS$62=$E$13:$E$62)+($AS$13:$AS$62=$F$13:$F$62)+($AS$13:$AS$62=$G$13:$G$62))</f>
        <v>4</v>
      </c>
      <c r="AT6" s="88">
        <f>SUMPRODUCT(($AT$13:$AT$62=$B$13:$B$62)+($AT$13:$AT$62=$C$13:$C$62)+($AT$13:$AT$62=$D$13:$D$62)+($AT$13:$AT$62=$E$13:$E$62)+($AT$13:$AT$62=$F$13:$F$62)+($AT$13:$AT$62=$G$13:$G$62))</f>
        <v>6</v>
      </c>
      <c r="AU6" s="88">
        <f>SUMPRODUCT(($AU$13:$AU$62=$B$13:$B$62)+($AU$13:$AU$62=$C$13:$C$62)+($AU$13:$AU$62=$D$13:$D$62)+($AU$13:$AU$62=$E$13:$E$62)+($AU$13:$AU$62=$F$13:$F$62)+($AU$13:$AU$62=$G$13:$G$62))</f>
        <v>7</v>
      </c>
      <c r="AV6" s="88">
        <f>SUMPRODUCT(($AV$13:$AV$62=$B$13:$B$62)+($AV$13:$AV$62=$C$13:$C$62)+($AV$13:$AV$62=$D$13:$D$62)+($AV$13:$AV$62=$E$13:$E$62)+($AV$13:$AV$62=$F$13:$F$62)+($AV$13:$AV$62=$G$13:$G$62))</f>
        <v>7</v>
      </c>
      <c r="AW6" s="88">
        <f>SUMPRODUCT(($AW$13:$AW$62=$B$13:$B$62)+($AW$13:$AW$62=$C$13:$C$62)+($AW$13:$AW$62=$D$13:$D$62)+($AW$13:$AW$62=$E$13:$E$62)+($AW$13:$AW$62=$F$13:$F$62)+($AW$13:$AW$62=$G$13:$G$62))</f>
        <v>11</v>
      </c>
      <c r="AX6" s="88">
        <f>SUMPRODUCT(($AX$13:$AX$62=$B$13:$B$62)+($AX$13:$AX$62=$C$13:$C$62)+($AX$13:$AX$62=$D$13:$D$62)+($AX$13:$AX$62=$E$13:$E$62)+($AX$13:$AX$62=$F$13:$F$62)+($AX$13:$AX$62=$G$13:$G$62))</f>
        <v>1</v>
      </c>
      <c r="AY6" s="88">
        <f>SUMPRODUCT(($AY$13:$AY$62=$B$13:$B$62)+($AY$13:$AY$62=$C$13:$C$62)+($AY$13:$AY$62=$D$13:$D$62)+($AY$13:$AY$62=$E$13:$E$62)+($AY$13:$AY$62=$F$13:$F$62)+($AY$13:$AY$62=$G$13:$G$62))</f>
        <v>5</v>
      </c>
      <c r="AZ6" s="88">
        <f>SUMPRODUCT(($AZ$13:$AZ$62=$B$13:$B$62)+($AZ$13:$AZ$62=$C$13:$C$62)+($AZ$13:$AZ$62=$D$13:$D$62)+($AZ$13:$AZ$62=$E$13:$E$62)+($AZ$13:$AZ$62=$F$13:$F$62)+($AZ$13:$AZ$62=$G$13:$G$62))</f>
        <v>4</v>
      </c>
      <c r="BA6" s="88">
        <f>SUMPRODUCT(($BA$13:$BA$62=$B$13:$B$62)+($BA$13:$BA$62=$C$13:$C$62)+($BA$13:$BA$62=$D$13:$D$62)+($BA$13:$BA$62=$E$13:$E$62)+($BA$13:$BA$62=$F$13:$F$62)+($BA$13:$BA$62=$G$13:$G$62))</f>
        <v>8</v>
      </c>
      <c r="BB6" s="88">
        <f>SUMPRODUCT(($BB$13:$BB$62=$B$13:$B$62)+($BB$13:$BB$62=$C$13:$C$62)+($BB$13:$BB$62=$D$13:$D$62)+($BB$13:$BB$62=$E$13:$E$62)+($BB$13:$BB$62=$F$13:$F$62)+($BB$13:$BB$62=$G$13:$G$62))</f>
        <v>6</v>
      </c>
      <c r="BC6" s="88">
        <f>SUMPRODUCT(($BC$13:$BC$62=$B$13:$B$62)+($BC$13:$BC$62=$C$13:$C$62)+($BC$13:$BC$62=$D$13:$D$62)+($BC$13:$BC$62=$E$13:$E$62)+($BC$13:$BC$62=$F$13:$F$62)+($BC$13:$BC$62=$G$13:$G$62))</f>
        <v>4</v>
      </c>
      <c r="BD6" s="88">
        <f>SUMPRODUCT(($BD$13:$BD$62=$B$13:$B$62)+($BD$13:$BD$62=$C$13:$C$62)+($BD$13:$BD$62=$D$13:$D$62)+($BD$13:$BD$62=$E$13:$E$62)+($BD$13:$BD$62=$F$13:$F$62)+($BD$13:$BD$62=$G$13:$G$62))</f>
        <v>4</v>
      </c>
    </row>
    <row r="7" spans="1:56" ht="15" customHeight="1">
      <c r="A7" s="7">
        <v>4</v>
      </c>
      <c r="B7" s="26">
        <f>INDEX($L$1:$BD$1,MATCH(A7,$L$5:$BD$5,0))</f>
        <v>11</v>
      </c>
    </row>
    <row r="8" spans="1:56" ht="15" customHeight="1">
      <c r="A8" s="7">
        <v>5</v>
      </c>
      <c r="B8" s="26">
        <f>INDEX($L$1:$BD$1,MATCH(A8,$L$5:$BD$5,0))</f>
        <v>12</v>
      </c>
    </row>
    <row r="9" spans="1:56" ht="16.5" customHeight="1">
      <c r="A9" s="12" t="s">
        <v>7</v>
      </c>
    </row>
    <row r="10" spans="1:56" ht="16.5" customHeight="1">
      <c r="A10" s="29" t="s">
        <v>8</v>
      </c>
      <c r="B10" s="30" t="s">
        <v>9</v>
      </c>
      <c r="C10" s="30" t="s">
        <v>10</v>
      </c>
      <c r="D10" s="30" t="s">
        <v>11</v>
      </c>
      <c r="E10" s="30" t="s">
        <v>12</v>
      </c>
      <c r="F10" s="30" t="s">
        <v>13</v>
      </c>
      <c r="G10" s="30" t="s">
        <v>14</v>
      </c>
      <c r="H10" s="31" t="s">
        <v>15</v>
      </c>
      <c r="I10" s="32"/>
      <c r="J10" s="30"/>
      <c r="K10" s="33"/>
      <c r="L10" s="109" t="s">
        <v>16</v>
      </c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1"/>
      <c r="AA10" s="109" t="s">
        <v>17</v>
      </c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1"/>
      <c r="AP10" s="109" t="s">
        <v>18</v>
      </c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1"/>
    </row>
    <row r="11" spans="1:56" ht="16.5" customHeight="1">
      <c r="A11" s="29" t="s">
        <v>8</v>
      </c>
      <c r="B11" s="30" t="s">
        <v>9</v>
      </c>
      <c r="C11" s="30" t="s">
        <v>10</v>
      </c>
      <c r="D11" s="30" t="s">
        <v>11</v>
      </c>
      <c r="E11" s="30" t="s">
        <v>12</v>
      </c>
      <c r="F11" s="30" t="s">
        <v>13</v>
      </c>
      <c r="G11" s="30" t="s">
        <v>14</v>
      </c>
      <c r="H11" s="31" t="s">
        <v>15</v>
      </c>
      <c r="I11" s="34" t="s">
        <v>19</v>
      </c>
      <c r="J11" s="35" t="s">
        <v>20</v>
      </c>
      <c r="K11" s="36" t="s">
        <v>21</v>
      </c>
      <c r="L11" s="37">
        <v>1</v>
      </c>
      <c r="M11" s="38">
        <v>2</v>
      </c>
      <c r="N11" s="38">
        <v>3</v>
      </c>
      <c r="O11" s="38">
        <v>4</v>
      </c>
      <c r="P11" s="38">
        <v>5</v>
      </c>
      <c r="Q11" s="38">
        <v>6</v>
      </c>
      <c r="R11" s="38">
        <v>7</v>
      </c>
      <c r="S11" s="38">
        <v>8</v>
      </c>
      <c r="T11" s="38">
        <v>9</v>
      </c>
      <c r="U11" s="38">
        <v>10</v>
      </c>
      <c r="V11" s="38">
        <v>11</v>
      </c>
      <c r="W11" s="38">
        <v>12</v>
      </c>
      <c r="X11" s="38">
        <v>13</v>
      </c>
      <c r="Y11" s="38">
        <v>14</v>
      </c>
      <c r="Z11" s="38">
        <v>15</v>
      </c>
      <c r="AA11" s="38">
        <v>16</v>
      </c>
      <c r="AB11" s="38">
        <v>17</v>
      </c>
      <c r="AC11" s="38">
        <v>18</v>
      </c>
      <c r="AD11" s="38">
        <v>19</v>
      </c>
      <c r="AE11" s="38">
        <v>20</v>
      </c>
      <c r="AF11" s="38">
        <v>21</v>
      </c>
      <c r="AG11" s="38">
        <v>22</v>
      </c>
      <c r="AH11" s="38">
        <v>23</v>
      </c>
      <c r="AI11" s="38">
        <v>24</v>
      </c>
      <c r="AJ11" s="38">
        <v>25</v>
      </c>
      <c r="AK11" s="38">
        <v>26</v>
      </c>
      <c r="AL11" s="38">
        <v>27</v>
      </c>
      <c r="AM11" s="38">
        <v>28</v>
      </c>
      <c r="AN11" s="38">
        <v>29</v>
      </c>
      <c r="AO11" s="38">
        <v>30</v>
      </c>
      <c r="AP11" s="38">
        <v>31</v>
      </c>
      <c r="AQ11" s="38">
        <v>32</v>
      </c>
      <c r="AR11" s="38">
        <v>33</v>
      </c>
      <c r="AS11" s="38">
        <v>34</v>
      </c>
      <c r="AT11" s="38">
        <v>35</v>
      </c>
      <c r="AU11" s="38">
        <v>36</v>
      </c>
      <c r="AV11" s="38">
        <v>37</v>
      </c>
      <c r="AW11" s="38">
        <v>38</v>
      </c>
      <c r="AX11" s="38">
        <v>39</v>
      </c>
      <c r="AY11" s="38">
        <v>40</v>
      </c>
      <c r="AZ11" s="38">
        <v>41</v>
      </c>
      <c r="BA11" s="38">
        <v>42</v>
      </c>
      <c r="BB11" s="38">
        <v>43</v>
      </c>
      <c r="BC11" s="38">
        <v>44</v>
      </c>
      <c r="BD11" s="38">
        <v>45</v>
      </c>
    </row>
    <row r="12" spans="1:56" ht="16.5" customHeight="1">
      <c r="A12" s="39">
        <f>MAX(전체당첨내역!$A$2:$A$1500)+1</f>
        <v>1244</v>
      </c>
      <c r="B12" s="40" t="str">
        <f>IFERROR(INDEX(전체당첨내역!$B:$B,MATCH($A12,전체당첨내역!$A:$A,0)),"")</f>
        <v/>
      </c>
      <c r="C12" s="40" t="str">
        <f>IFERROR(INDEX(전체당첨내역!$C:$C,MATCH($A12,전체당첨내역!$A:$A,0)),"")</f>
        <v/>
      </c>
      <c r="D12" s="40" t="str">
        <f>IFERROR(INDEX(전체당첨내역!$D:$D,MATCH($A12,전체당첨내역!$A:$A,0)),"")</f>
        <v/>
      </c>
      <c r="E12" s="40" t="str">
        <f>IFERROR(INDEX(전체당첨내역!$E:$E,MATCH($A12,전체당첨내역!$A:$A,0)),"")</f>
        <v/>
      </c>
      <c r="F12" s="40" t="str">
        <f>IFERROR(INDEX(전체당첨내역!$F:$F,MATCH($A12,전체당첨내역!$A:$A,0)),"")</f>
        <v/>
      </c>
      <c r="G12" s="40" t="str">
        <f>IFERROR(INDEX(전체당첨내역!$G:$G,MATCH($A12,전체당첨내역!$A:$A,0)),"")</f>
        <v/>
      </c>
      <c r="H12" s="41" t="str">
        <f>IFERROR(INDEX(전체당첨내역!$H:$H,MATCH($A12,전체당첨내역!$A:$A,0)),"")</f>
        <v/>
      </c>
      <c r="I12" s="42" t="str">
        <f>IFERROR((INDEX(_calc_기준100!$CN$2:$EF$2,1,$B12)&gt;0)*(INDEX(_calc_기준100!$CN$2:$EF$2,1,$B12)&lt;=15)+(INDEX(_calc_기준100!$CN$2:$EF$2,1,$C12)&gt;0)*(INDEX(_calc_기준100!$CN$2:$EF$2,1,$C12)&lt;=15)+(INDEX(_calc_기준100!$CN$2:$EF$2,1,$D12)&gt;0)*(INDEX(_calc_기준100!$CN$2:$EF$2,1,$D12)&lt;=15)+(INDEX(_calc_기준100!$CN$2:$EF$2,1,$E12)&gt;0)*(INDEX(_calc_기준100!$CN$2:$EF$2,1,$E12)&lt;=15)+(INDEX(_calc_기준100!$CN$2:$EF$2,1,$F12)&gt;0)*(INDEX(_calc_기준100!$CN$2:$EF$2,1,$F12)&lt;=15)+(INDEX(_calc_기준100!$CN$2:$EF$2,1,$G12)&gt;0)*(INDEX(_calc_기준100!$CN$2:$EF$2,1,$G12)&lt;=15),"")</f>
        <v/>
      </c>
      <c r="J12" s="40" t="str">
        <f>IFERROR((INDEX(_calc_기준100!$CN$2:$EF$2,1,$B12)&gt;15)*(INDEX(_calc_기준100!$CN$2:$EF$2,1,$B12)&lt;=30)+(INDEX(_calc_기준100!$CN$2:$EF$2,1,$C12)&gt;15)*(INDEX(_calc_기준100!$CN$2:$EF$2,1,$C12)&lt;=30)+(INDEX(_calc_기준100!$CN$2:$EF$2,1,$D12)&gt;15)*(INDEX(_calc_기준100!$CN$2:$EF$2,1,$D12)&lt;=30)+(INDEX(_calc_기준100!$CN$2:$EF$2,1,$E12)&gt;15)*(INDEX(_calc_기준100!$CN$2:$EF$2,1,$E12)&lt;=30)+(INDEX(_calc_기준100!$CN$2:$EF$2,1,$F12)&gt;15)*(INDEX(_calc_기준100!$CN$2:$EF$2,1,$F12)&lt;=30)+(INDEX(_calc_기준100!$CN$2:$EF$2,1,$G12)&gt;15)*(INDEX(_calc_기준100!$CN$2:$EF$2,1,$G12)&lt;=30),"")</f>
        <v/>
      </c>
      <c r="K12" s="43" t="str">
        <f>IFERROR((INDEX(_calc_기준100!$CN$2:$EF$2,1,$B12)&gt;30)+(INDEX(_calc_기준100!$CN$2:$EF$2,1,$C12)&gt;30)+(INDEX(_calc_기준100!$CN$2:$EF$2,1,$D12)&gt;30)+(INDEX(_calc_기준100!$CN$2:$EF$2,1,$E12)&gt;30)+(INDEX(_calc_기준100!$CN$2:$EF$2,1,$F12)&gt;30)+(INDEX(_calc_기준100!$CN$2:$EF$2,1,$G12)&gt;30),"")</f>
        <v/>
      </c>
      <c r="L12" s="24">
        <f>IFERROR(MATCH(L$11,_calc_기준100!$CN$2:$EF$2,0),"")</f>
        <v>6</v>
      </c>
      <c r="M12" s="25">
        <f>IFERROR(MATCH(M$11,_calc_기준100!$CN$2:$EF$2,0),"")</f>
        <v>37</v>
      </c>
      <c r="N12" s="25">
        <f>IFERROR(MATCH(N$11,_calc_기준100!$CN$2:$EF$2,0),"")</f>
        <v>39</v>
      </c>
      <c r="O12" s="25">
        <f>IFERROR(MATCH(O$11,_calc_기준100!$CN$2:$EF$2,0),"")</f>
        <v>11</v>
      </c>
      <c r="P12" s="25">
        <f>IFERROR(MATCH(P$11,_calc_기준100!$CN$2:$EF$2,0),"")</f>
        <v>12</v>
      </c>
      <c r="Q12" s="25">
        <f>IFERROR(MATCH(Q$11,_calc_기준100!$CN$2:$EF$2,0),"")</f>
        <v>23</v>
      </c>
      <c r="R12" s="25">
        <f>IFERROR(MATCH(R$11,_calc_기준100!$CN$2:$EF$2,0),"")</f>
        <v>9</v>
      </c>
      <c r="S12" s="25">
        <f>IFERROR(MATCH(S$11,_calc_기준100!$CN$2:$EF$2,0),"")</f>
        <v>7</v>
      </c>
      <c r="T12" s="25">
        <f>IFERROR(MATCH(T$11,_calc_기준100!$CN$2:$EF$2,0),"")</f>
        <v>19</v>
      </c>
      <c r="U12" s="25">
        <f>IFERROR(MATCH(U$11,_calc_기준100!$CN$2:$EF$2,0),"")</f>
        <v>26</v>
      </c>
      <c r="V12" s="25">
        <f>IFERROR(MATCH(V$11,_calc_기준100!$CN$2:$EF$2,0),"")</f>
        <v>3</v>
      </c>
      <c r="W12" s="25">
        <f>IFERROR(MATCH(W$11,_calc_기준100!$CN$2:$EF$2,0),"")</f>
        <v>8</v>
      </c>
      <c r="X12" s="25">
        <f>IFERROR(MATCH(X$11,_calc_기준100!$CN$2:$EF$2,0),"")</f>
        <v>40</v>
      </c>
      <c r="Y12" s="25">
        <f>IFERROR(MATCH(Y$11,_calc_기준100!$CN$2:$EF$2,0),"")</f>
        <v>25</v>
      </c>
      <c r="Z12" s="25">
        <f>IFERROR(MATCH(Z$11,_calc_기준100!$CN$2:$EF$2,0),"")</f>
        <v>29</v>
      </c>
      <c r="AA12" s="25">
        <f>IFERROR(MATCH(AA$11,_calc_기준100!$CN$2:$EF$2,0),"")</f>
        <v>35</v>
      </c>
      <c r="AB12" s="25">
        <f>IFERROR(MATCH(AB$11,_calc_기준100!$CN$2:$EF$2,0),"")</f>
        <v>17</v>
      </c>
      <c r="AC12" s="25">
        <f>IFERROR(MATCH(AC$11,_calc_기준100!$CN$2:$EF$2,0),"")</f>
        <v>21</v>
      </c>
      <c r="AD12" s="25">
        <f>IFERROR(MATCH(AD$11,_calc_기준100!$CN$2:$EF$2,0),"")</f>
        <v>27</v>
      </c>
      <c r="AE12" s="25">
        <f>IFERROR(MATCH(AE$11,_calc_기준100!$CN$2:$EF$2,0),"")</f>
        <v>16</v>
      </c>
      <c r="AF12" s="25">
        <f>IFERROR(MATCH(AF$11,_calc_기준100!$CN$2:$EF$2,0),"")</f>
        <v>13</v>
      </c>
      <c r="AG12" s="25">
        <f>IFERROR(MATCH(AG$11,_calc_기준100!$CN$2:$EF$2,0),"")</f>
        <v>38</v>
      </c>
      <c r="AH12" s="25">
        <f>IFERROR(MATCH(AH$11,_calc_기준100!$CN$2:$EF$2,0),"")</f>
        <v>14</v>
      </c>
      <c r="AI12" s="25">
        <f>IFERROR(MATCH(AI$11,_calc_기준100!$CN$2:$EF$2,0),"")</f>
        <v>5</v>
      </c>
      <c r="AJ12" s="25">
        <f>IFERROR(MATCH(AJ$11,_calc_기준100!$CN$2:$EF$2,0),"")</f>
        <v>15</v>
      </c>
      <c r="AK12" s="25">
        <f>IFERROR(MATCH(AK$11,_calc_기준100!$CN$2:$EF$2,0),"")</f>
        <v>28</v>
      </c>
      <c r="AL12" s="25">
        <f>IFERROR(MATCH(AL$11,_calc_기준100!$CN$2:$EF$2,0),"")</f>
        <v>24</v>
      </c>
      <c r="AM12" s="25">
        <f>IFERROR(MATCH(AM$11,_calc_기준100!$CN$2:$EF$2,0),"")</f>
        <v>45</v>
      </c>
      <c r="AN12" s="25">
        <f>IFERROR(MATCH(AN$11,_calc_기준100!$CN$2:$EF$2,0),"")</f>
        <v>31</v>
      </c>
      <c r="AO12" s="25">
        <f>IFERROR(MATCH(AO$11,_calc_기준100!$CN$2:$EF$2,0),"")</f>
        <v>20</v>
      </c>
      <c r="AP12" s="25">
        <f>IFERROR(MATCH(AP$11,_calc_기준100!$CN$2:$EF$2,0),"")</f>
        <v>18</v>
      </c>
      <c r="AQ12" s="25">
        <f>IFERROR(MATCH(AQ$11,_calc_기준100!$CN$2:$EF$2,0),"")</f>
        <v>42</v>
      </c>
      <c r="AR12" s="25">
        <f>IFERROR(MATCH(AR$11,_calc_기준100!$CN$2:$EF$2,0),"")</f>
        <v>32</v>
      </c>
      <c r="AS12" s="25">
        <f>IFERROR(MATCH(AS$11,_calc_기준100!$CN$2:$EF$2,0),"")</f>
        <v>36</v>
      </c>
      <c r="AT12" s="25">
        <f>IFERROR(MATCH(AT$11,_calc_기준100!$CN$2:$EF$2,0),"")</f>
        <v>22</v>
      </c>
      <c r="AU12" s="25">
        <f>IFERROR(MATCH(AU$11,_calc_기준100!$CN$2:$EF$2,0),"")</f>
        <v>43</v>
      </c>
      <c r="AV12" s="25">
        <f>IFERROR(MATCH(AV$11,_calc_기준100!$CN$2:$EF$2,0),"")</f>
        <v>4</v>
      </c>
      <c r="AW12" s="25">
        <f>IFERROR(MATCH(AW$11,_calc_기준100!$CN$2:$EF$2,0),"")</f>
        <v>34</v>
      </c>
      <c r="AX12" s="25">
        <f>IFERROR(MATCH(AX$11,_calc_기준100!$CN$2:$EF$2,0),"")</f>
        <v>10</v>
      </c>
      <c r="AY12" s="25">
        <f>IFERROR(MATCH(AY$11,_calc_기준100!$CN$2:$EF$2,0),"")</f>
        <v>44</v>
      </c>
      <c r="AZ12" s="25">
        <f>IFERROR(MATCH(AZ$11,_calc_기준100!$CN$2:$EF$2,0),"")</f>
        <v>2</v>
      </c>
      <c r="BA12" s="25">
        <f>IFERROR(MATCH(BA$11,_calc_기준100!$CN$2:$EF$2,0),"")</f>
        <v>30</v>
      </c>
      <c r="BB12" s="25">
        <f>IFERROR(MATCH(BB$11,_calc_기준100!$CN$2:$EF$2,0),"")</f>
        <v>41</v>
      </c>
      <c r="BC12" s="25">
        <f>IFERROR(MATCH(BC$11,_calc_기준100!$CN$2:$EF$2,0),"")</f>
        <v>33</v>
      </c>
      <c r="BD12" s="25">
        <f>IFERROR(MATCH(BD$11,_calc_기준100!$CN$2:$EF$2,0),"")</f>
        <v>1</v>
      </c>
    </row>
    <row r="13" spans="1:56" ht="16.5" customHeight="1">
      <c r="A13" s="39">
        <f>MAX(전체당첨내역!$A$2:$A$1500)</f>
        <v>1243</v>
      </c>
      <c r="B13" s="40">
        <f>IFERROR(INDEX(전체당첨내역!$B:$B,MATCH($A13,전체당첨내역!$A:$A,0)),"")</f>
        <v>9</v>
      </c>
      <c r="C13" s="40">
        <f>IFERROR(INDEX(전체당첨내역!$C:$C,MATCH($A13,전체당첨내역!$A:$A,0)),"")</f>
        <v>18</v>
      </c>
      <c r="D13" s="40">
        <f>IFERROR(INDEX(전체당첨내역!$D:$D,MATCH($A13,전체당첨내역!$A:$A,0)),"")</f>
        <v>24</v>
      </c>
      <c r="E13" s="40">
        <f>IFERROR(INDEX(전체당첨내역!$E:$E,MATCH($A13,전체당첨내역!$A:$A,0)),"")</f>
        <v>38</v>
      </c>
      <c r="F13" s="40">
        <f>IFERROR(INDEX(전체당첨내역!$F:$F,MATCH($A13,전체당첨내역!$A:$A,0)),"")</f>
        <v>43</v>
      </c>
      <c r="G13" s="40">
        <f>IFERROR(INDEX(전체당첨내역!$G:$G,MATCH($A13,전체당첨내역!$A:$A,0)),"")</f>
        <v>44</v>
      </c>
      <c r="H13" s="41">
        <f>IFERROR(INDEX(전체당첨내역!$H:$H,MATCH($A13,전체당첨내역!$A:$A,0)),"")</f>
        <v>35</v>
      </c>
      <c r="I13" s="42">
        <f>IFERROR((INDEX(_calc_기준100!$CN$3:$EF$3,1,$B13)&gt;0)*(INDEX(_calc_기준100!$CN$3:$EF$3,1,$B13)&lt;=15)+(INDEX(_calc_기준100!$CN$3:$EF$3,1,$C13)&gt;0)*(INDEX(_calc_기준100!$CN$3:$EF$3,1,$C13)&lt;=15)+(INDEX(_calc_기준100!$CN$3:$EF$3,1,$D13)&gt;0)*(INDEX(_calc_기준100!$CN$3:$EF$3,1,$D13)&lt;=15)+(INDEX(_calc_기준100!$CN$3:$EF$3,1,$E13)&gt;0)*(INDEX(_calc_기준100!$CN$3:$EF$3,1,$E13)&lt;=15)+(INDEX(_calc_기준100!$CN$3:$EF$3,1,$F13)&gt;0)*(INDEX(_calc_기준100!$CN$3:$EF$3,1,$F13)&lt;=15)+(INDEX(_calc_기준100!$CN$3:$EF$3,1,$G13)&gt;0)*(INDEX(_calc_기준100!$CN$3:$EF$3,1,$G13)&lt;=15),"")</f>
        <v>1</v>
      </c>
      <c r="J13" s="40">
        <f>IFERROR((INDEX(_calc_기준100!$CN$3:$EF$3,1,$B13)&gt;15)*(INDEX(_calc_기준100!$CN$3:$EF$3,1,$B13)&lt;=30)+(INDEX(_calc_기준100!$CN$3:$EF$3,1,$C13)&gt;15)*(INDEX(_calc_기준100!$CN$3:$EF$3,1,$C13)&lt;=30)+(INDEX(_calc_기준100!$CN$3:$EF$3,1,$D13)&gt;15)*(INDEX(_calc_기준100!$CN$3:$EF$3,1,$D13)&lt;=30)+(INDEX(_calc_기준100!$CN$3:$EF$3,1,$E13)&gt;15)*(INDEX(_calc_기준100!$CN$3:$EF$3,1,$E13)&lt;=30)+(INDEX(_calc_기준100!$CN$3:$EF$3,1,$F13)&gt;15)*(INDEX(_calc_기준100!$CN$3:$EF$3,1,$F13)&lt;=30)+(INDEX(_calc_기준100!$CN$3:$EF$3,1,$G13)&gt;15)*(INDEX(_calc_기준100!$CN$3:$EF$3,1,$G13)&lt;=30),"")</f>
        <v>2</v>
      </c>
      <c r="K13" s="43">
        <f>IFERROR((INDEX(_calc_기준100!$CN$3:$EF$3,1,$B13)&gt;30)+(INDEX(_calc_기준100!$CN$3:$EF$3,1,$C13)&gt;30)+(INDEX(_calc_기준100!$CN$3:$EF$3,1,$D13)&gt;30)+(INDEX(_calc_기준100!$CN$3:$EF$3,1,$E13)&gt;30)+(INDEX(_calc_기준100!$CN$3:$EF$3,1,$F13)&gt;30)+(INDEX(_calc_기준100!$CN$3:$EF$3,1,$G13)&gt;30),"")</f>
        <v>3</v>
      </c>
      <c r="L13" s="24">
        <f>IFERROR(MATCH(L$11,_calc_기준100!$CN$3:$EF$3,0),"")</f>
        <v>37</v>
      </c>
      <c r="M13" s="25">
        <f>IFERROR(MATCH(M$11,_calc_기준100!$CN$3:$EF$3,0),"")</f>
        <v>39</v>
      </c>
      <c r="N13" s="25">
        <f>IFERROR(MATCH(N$11,_calc_기준100!$CN$3:$EF$3,0),"")</f>
        <v>11</v>
      </c>
      <c r="O13" s="25">
        <f>IFERROR(MATCH(O$11,_calc_기준100!$CN$3:$EF$3,0),"")</f>
        <v>12</v>
      </c>
      <c r="P13" s="25">
        <f>IFERROR(MATCH(P$11,_calc_기준100!$CN$3:$EF$3,0),"")</f>
        <v>23</v>
      </c>
      <c r="Q13" s="25">
        <f>IFERROR(MATCH(Q$11,_calc_기준100!$CN$3:$EF$3,0),"")</f>
        <v>9</v>
      </c>
      <c r="R13" s="25">
        <f>IFERROR(MATCH(R$11,_calc_기준100!$CN$3:$EF$3,0),"")</f>
        <v>7</v>
      </c>
      <c r="S13" s="25">
        <f>IFERROR(MATCH(S$11,_calc_기준100!$CN$3:$EF$3,0),"")</f>
        <v>8</v>
      </c>
      <c r="T13" s="25">
        <f>IFERROR(MATCH(T$11,_calc_기준100!$CN$3:$EF$3,0),"")</f>
        <v>6</v>
      </c>
      <c r="U13" s="25">
        <f>IFERROR(MATCH(U$11,_calc_기준100!$CN$3:$EF$3,0),"")</f>
        <v>26</v>
      </c>
      <c r="V13" s="25">
        <f>IFERROR(MATCH(V$11,_calc_기준100!$CN$3:$EF$3,0),"")</f>
        <v>17</v>
      </c>
      <c r="W13" s="25">
        <f>IFERROR(MATCH(W$11,_calc_기준100!$CN$3:$EF$3,0),"")</f>
        <v>40</v>
      </c>
      <c r="X13" s="25">
        <f>IFERROR(MATCH(X$11,_calc_기준100!$CN$3:$EF$3,0),"")</f>
        <v>3</v>
      </c>
      <c r="Y13" s="25">
        <f>IFERROR(MATCH(Y$11,_calc_기준100!$CN$3:$EF$3,0),"")</f>
        <v>25</v>
      </c>
      <c r="Z13" s="25">
        <f>IFERROR(MATCH(Z$11,_calc_기준100!$CN$3:$EF$3,0),"")</f>
        <v>29</v>
      </c>
      <c r="AA13" s="25">
        <f>IFERROR(MATCH(AA$11,_calc_기준100!$CN$3:$EF$3,0),"")</f>
        <v>35</v>
      </c>
      <c r="AB13" s="25">
        <f>IFERROR(MATCH(AB$11,_calc_기준100!$CN$3:$EF$3,0),"")</f>
        <v>21</v>
      </c>
      <c r="AC13" s="25">
        <f>IFERROR(MATCH(AC$11,_calc_기준100!$CN$3:$EF$3,0),"")</f>
        <v>27</v>
      </c>
      <c r="AD13" s="25">
        <f>IFERROR(MATCH(AD$11,_calc_기준100!$CN$3:$EF$3,0),"")</f>
        <v>13</v>
      </c>
      <c r="AE13" s="25">
        <f>IFERROR(MATCH(AE$11,_calc_기준100!$CN$3:$EF$3,0),"")</f>
        <v>16</v>
      </c>
      <c r="AF13" s="25">
        <f>IFERROR(MATCH(AF$11,_calc_기준100!$CN$3:$EF$3,0),"")</f>
        <v>36</v>
      </c>
      <c r="AG13" s="25">
        <f>IFERROR(MATCH(AG$11,_calc_기준100!$CN$3:$EF$3,0),"")</f>
        <v>38</v>
      </c>
      <c r="AH13" s="25">
        <f>IFERROR(MATCH(AH$11,_calc_기준100!$CN$3:$EF$3,0),"")</f>
        <v>5</v>
      </c>
      <c r="AI13" s="25">
        <f>IFERROR(MATCH(AI$11,_calc_기준100!$CN$3:$EF$3,0),"")</f>
        <v>14</v>
      </c>
      <c r="AJ13" s="25">
        <f>IFERROR(MATCH(AJ$11,_calc_기준100!$CN$3:$EF$3,0),"")</f>
        <v>28</v>
      </c>
      <c r="AK13" s="25">
        <f>IFERROR(MATCH(AK$11,_calc_기준100!$CN$3:$EF$3,0),"")</f>
        <v>15</v>
      </c>
      <c r="AL13" s="25">
        <f>IFERROR(MATCH(AL$11,_calc_기준100!$CN$3:$EF$3,0),"")</f>
        <v>43</v>
      </c>
      <c r="AM13" s="25">
        <f>IFERROR(MATCH(AM$11,_calc_기준100!$CN$3:$EF$3,0),"")</f>
        <v>19</v>
      </c>
      <c r="AN13" s="25">
        <f>IFERROR(MATCH(AN$11,_calc_기준100!$CN$3:$EF$3,0),"")</f>
        <v>31</v>
      </c>
      <c r="AO13" s="25">
        <f>IFERROR(MATCH(AO$11,_calc_기준100!$CN$3:$EF$3,0),"")</f>
        <v>45</v>
      </c>
      <c r="AP13" s="25">
        <f>IFERROR(MATCH(AP$11,_calc_기준100!$CN$3:$EF$3,0),"")</f>
        <v>24</v>
      </c>
      <c r="AQ13" s="25">
        <f>IFERROR(MATCH(AQ$11,_calc_기준100!$CN$3:$EF$3,0),"")</f>
        <v>20</v>
      </c>
      <c r="AR13" s="25">
        <f>IFERROR(MATCH(AR$11,_calc_기준100!$CN$3:$EF$3,0),"")</f>
        <v>42</v>
      </c>
      <c r="AS13" s="25">
        <f>IFERROR(MATCH(AS$11,_calc_기준100!$CN$3:$EF$3,0),"")</f>
        <v>4</v>
      </c>
      <c r="AT13" s="25">
        <f>IFERROR(MATCH(AT$11,_calc_기준100!$CN$3:$EF$3,0),"")</f>
        <v>18</v>
      </c>
      <c r="AU13" s="25">
        <f>IFERROR(MATCH(AU$11,_calc_기준100!$CN$3:$EF$3,0),"")</f>
        <v>10</v>
      </c>
      <c r="AV13" s="25">
        <f>IFERROR(MATCH(AV$11,_calc_기준100!$CN$3:$EF$3,0),"")</f>
        <v>22</v>
      </c>
      <c r="AW13" s="25">
        <f>IFERROR(MATCH(AW$11,_calc_기준100!$CN$3:$EF$3,0),"")</f>
        <v>32</v>
      </c>
      <c r="AX13" s="25">
        <f>IFERROR(MATCH(AX$11,_calc_기준100!$CN$3:$EF$3,0),"")</f>
        <v>34</v>
      </c>
      <c r="AY13" s="25">
        <f>IFERROR(MATCH(AY$11,_calc_기준100!$CN$3:$EF$3,0),"")</f>
        <v>44</v>
      </c>
      <c r="AZ13" s="25">
        <f>IFERROR(MATCH(AZ$11,_calc_기준100!$CN$3:$EF$3,0),"")</f>
        <v>30</v>
      </c>
      <c r="BA13" s="25">
        <f>IFERROR(MATCH(BA$11,_calc_기준100!$CN$3:$EF$3,0),"")</f>
        <v>1</v>
      </c>
      <c r="BB13" s="25">
        <f>IFERROR(MATCH(BB$11,_calc_기준100!$CN$3:$EF$3,0),"")</f>
        <v>2</v>
      </c>
      <c r="BC13" s="25">
        <f>IFERROR(MATCH(BC$11,_calc_기준100!$CN$3:$EF$3,0),"")</f>
        <v>41</v>
      </c>
      <c r="BD13" s="25">
        <f>IFERROR(MATCH(BD$11,_calc_기준100!$CN$3:$EF$3,0),"")</f>
        <v>33</v>
      </c>
    </row>
    <row r="14" spans="1:56" ht="16.5" customHeight="1">
      <c r="A14" s="39">
        <f t="shared" ref="A14:A45" si="2">A13-1</f>
        <v>1242</v>
      </c>
      <c r="B14" s="40">
        <f>IFERROR(INDEX(전체당첨내역!$B:$B,MATCH($A14,전체당첨내역!$A:$A,0)),"")</f>
        <v>2</v>
      </c>
      <c r="C14" s="40">
        <f>IFERROR(INDEX(전체당첨내역!$C:$C,MATCH($A14,전체당첨내역!$A:$A,0)),"")</f>
        <v>4</v>
      </c>
      <c r="D14" s="40">
        <f>IFERROR(INDEX(전체당첨내역!$D:$D,MATCH($A14,전체당첨내역!$A:$A,0)),"")</f>
        <v>10</v>
      </c>
      <c r="E14" s="40">
        <f>IFERROR(INDEX(전체당첨내역!$E:$E,MATCH($A14,전체당첨내역!$A:$A,0)),"")</f>
        <v>16</v>
      </c>
      <c r="F14" s="40">
        <f>IFERROR(INDEX(전체당첨내역!$F:$F,MATCH($A14,전체당첨내역!$A:$A,0)),"")</f>
        <v>31</v>
      </c>
      <c r="G14" s="40">
        <f>IFERROR(INDEX(전체당첨내역!$G:$G,MATCH($A14,전체당첨내역!$A:$A,0)),"")</f>
        <v>41</v>
      </c>
      <c r="H14" s="41">
        <f>IFERROR(INDEX(전체당첨내역!$H:$H,MATCH($A14,전체당첨내역!$A:$A,0)),"")</f>
        <v>9</v>
      </c>
      <c r="I14" s="42">
        <f>IFERROR((INDEX(_calc_기준100!$CN$4:$EF$4,1,$B14)&gt;0)*(INDEX(_calc_기준100!$CN$4:$EF$4,1,$B14)&lt;=15)+(INDEX(_calc_기준100!$CN$4:$EF$4,1,$C14)&gt;0)*(INDEX(_calc_기준100!$CN$4:$EF$4,1,$C14)&lt;=15)+(INDEX(_calc_기준100!$CN$4:$EF$4,1,$D14)&gt;0)*(INDEX(_calc_기준100!$CN$4:$EF$4,1,$D14)&lt;=15)+(INDEX(_calc_기준100!$CN$4:$EF$4,1,$E14)&gt;0)*(INDEX(_calc_기준100!$CN$4:$EF$4,1,$E14)&lt;=15)+(INDEX(_calc_기준100!$CN$4:$EF$4,1,$F14)&gt;0)*(INDEX(_calc_기준100!$CN$4:$EF$4,1,$F14)&lt;=15)+(INDEX(_calc_기준100!$CN$4:$EF$4,1,$G14)&gt;0)*(INDEX(_calc_기준100!$CN$4:$EF$4,1,$G14)&lt;=15),"")</f>
        <v>0</v>
      </c>
      <c r="J14" s="40">
        <f>IFERROR((INDEX(_calc_기준100!$CN$4:$EF$4,1,$B14)&gt;15)*(INDEX(_calc_기준100!$CN$4:$EF$4,1,$B14)&lt;=30)+(INDEX(_calc_기준100!$CN$4:$EF$4,1,$C14)&gt;15)*(INDEX(_calc_기준100!$CN$4:$EF$4,1,$C14)&lt;=30)+(INDEX(_calc_기준100!$CN$4:$EF$4,1,$D14)&gt;15)*(INDEX(_calc_기준100!$CN$4:$EF$4,1,$D14)&lt;=30)+(INDEX(_calc_기준100!$CN$4:$EF$4,1,$E14)&gt;15)*(INDEX(_calc_기준100!$CN$4:$EF$4,1,$E14)&lt;=30)+(INDEX(_calc_기준100!$CN$4:$EF$4,1,$F14)&gt;15)*(INDEX(_calc_기준100!$CN$4:$EF$4,1,$F14)&lt;=30)+(INDEX(_calc_기준100!$CN$4:$EF$4,1,$G14)&gt;15)*(INDEX(_calc_기준100!$CN$4:$EF$4,1,$G14)&lt;=30),"")</f>
        <v>3</v>
      </c>
      <c r="K14" s="43">
        <f>IFERROR((INDEX(_calc_기준100!$CN$4:$EF$4,1,$B14)&gt;30)+(INDEX(_calc_기준100!$CN$4:$EF$4,1,$C14)&gt;30)+(INDEX(_calc_기준100!$CN$4:$EF$4,1,$D14)&gt;30)+(INDEX(_calc_기준100!$CN$4:$EF$4,1,$E14)&gt;30)+(INDEX(_calc_기준100!$CN$4:$EF$4,1,$F14)&gt;30)+(INDEX(_calc_기준100!$CN$4:$EF$4,1,$G14)&gt;30),"")</f>
        <v>3</v>
      </c>
      <c r="L14" s="24">
        <f>IFERROR(MATCH(L$11,_calc_기준100!$CN$4:$EF$4,0),"")</f>
        <v>37</v>
      </c>
      <c r="M14" s="25">
        <f>IFERROR(MATCH(M$11,_calc_기준100!$CN$4:$EF$4,0),"")</f>
        <v>11</v>
      </c>
      <c r="N14" s="25">
        <f>IFERROR(MATCH(N$11,_calc_기준100!$CN$4:$EF$4,0),"")</f>
        <v>12</v>
      </c>
      <c r="O14" s="25">
        <f>IFERROR(MATCH(O$11,_calc_기준100!$CN$4:$EF$4,0),"")</f>
        <v>7</v>
      </c>
      <c r="P14" s="25">
        <f>IFERROR(MATCH(P$11,_calc_기준100!$CN$4:$EF$4,0),"")</f>
        <v>8</v>
      </c>
      <c r="Q14" s="25">
        <f>IFERROR(MATCH(Q$11,_calc_기준100!$CN$4:$EF$4,0),"")</f>
        <v>9</v>
      </c>
      <c r="R14" s="25">
        <f>IFERROR(MATCH(R$11,_calc_기준100!$CN$4:$EF$4,0),"")</f>
        <v>17</v>
      </c>
      <c r="S14" s="25">
        <f>IFERROR(MATCH(S$11,_calc_기준100!$CN$4:$EF$4,0),"")</f>
        <v>26</v>
      </c>
      <c r="T14" s="25">
        <f>IFERROR(MATCH(T$11,_calc_기준100!$CN$4:$EF$4,0),"")</f>
        <v>3</v>
      </c>
      <c r="U14" s="25">
        <f>IFERROR(MATCH(U$11,_calc_기준100!$CN$4:$EF$4,0),"")</f>
        <v>6</v>
      </c>
      <c r="V14" s="25">
        <f>IFERROR(MATCH(V$11,_calc_기준100!$CN$4:$EF$4,0),"")</f>
        <v>23</v>
      </c>
      <c r="W14" s="25">
        <f>IFERROR(MATCH(W$11,_calc_기준100!$CN$4:$EF$4,0),"")</f>
        <v>25</v>
      </c>
      <c r="X14" s="25">
        <f>IFERROR(MATCH(X$11,_calc_기준100!$CN$4:$EF$4,0),"")</f>
        <v>29</v>
      </c>
      <c r="Y14" s="25">
        <f>IFERROR(MATCH(Y$11,_calc_기준100!$CN$4:$EF$4,0),"")</f>
        <v>35</v>
      </c>
      <c r="Z14" s="25">
        <f>IFERROR(MATCH(Z$11,_calc_기준100!$CN$4:$EF$4,0),"")</f>
        <v>39</v>
      </c>
      <c r="AA14" s="25">
        <f>IFERROR(MATCH(AA$11,_calc_기준100!$CN$4:$EF$4,0),"")</f>
        <v>21</v>
      </c>
      <c r="AB14" s="25">
        <f>IFERROR(MATCH(AB$11,_calc_기준100!$CN$4:$EF$4,0),"")</f>
        <v>4</v>
      </c>
      <c r="AC14" s="25">
        <f>IFERROR(MATCH(AC$11,_calc_기준100!$CN$4:$EF$4,0),"")</f>
        <v>27</v>
      </c>
      <c r="AD14" s="25">
        <f>IFERROR(MATCH(AD$11,_calc_기준100!$CN$4:$EF$4,0),"")</f>
        <v>28</v>
      </c>
      <c r="AE14" s="25">
        <f>IFERROR(MATCH(AE$11,_calc_기준100!$CN$4:$EF$4,0),"")</f>
        <v>40</v>
      </c>
      <c r="AF14" s="25">
        <f>IFERROR(MATCH(AF$11,_calc_기준100!$CN$4:$EF$4,0),"")</f>
        <v>5</v>
      </c>
      <c r="AG14" s="25">
        <f>IFERROR(MATCH(AG$11,_calc_기준100!$CN$4:$EF$4,0),"")</f>
        <v>13</v>
      </c>
      <c r="AH14" s="25">
        <f>IFERROR(MATCH(AH$11,_calc_기준100!$CN$4:$EF$4,0),"")</f>
        <v>14</v>
      </c>
      <c r="AI14" s="25">
        <f>IFERROR(MATCH(AI$11,_calc_기준100!$CN$4:$EF$4,0),"")</f>
        <v>16</v>
      </c>
      <c r="AJ14" s="25">
        <f>IFERROR(MATCH(AJ$11,_calc_기준100!$CN$4:$EF$4,0),"")</f>
        <v>38</v>
      </c>
      <c r="AK14" s="25">
        <f>IFERROR(MATCH(AK$11,_calc_기준100!$CN$4:$EF$4,0),"")</f>
        <v>15</v>
      </c>
      <c r="AL14" s="25">
        <f>IFERROR(MATCH(AL$11,_calc_기준100!$CN$4:$EF$4,0),"")</f>
        <v>43</v>
      </c>
      <c r="AM14" s="25">
        <f>IFERROR(MATCH(AM$11,_calc_기준100!$CN$4:$EF$4,0),"")</f>
        <v>19</v>
      </c>
      <c r="AN14" s="25">
        <f>IFERROR(MATCH(AN$11,_calc_기준100!$CN$4:$EF$4,0),"")</f>
        <v>41</v>
      </c>
      <c r="AO14" s="25">
        <f>IFERROR(MATCH(AO$11,_calc_기준100!$CN$4:$EF$4,0),"")</f>
        <v>45</v>
      </c>
      <c r="AP14" s="25">
        <f>IFERROR(MATCH(AP$11,_calc_기준100!$CN$4:$EF$4,0),"")</f>
        <v>31</v>
      </c>
      <c r="AQ14" s="25">
        <f>IFERROR(MATCH(AQ$11,_calc_기준100!$CN$4:$EF$4,0),"")</f>
        <v>20</v>
      </c>
      <c r="AR14" s="25">
        <f>IFERROR(MATCH(AR$11,_calc_기준100!$CN$4:$EF$4,0),"")</f>
        <v>24</v>
      </c>
      <c r="AS14" s="25">
        <f>IFERROR(MATCH(AS$11,_calc_기준100!$CN$4:$EF$4,0),"")</f>
        <v>36</v>
      </c>
      <c r="AT14" s="25">
        <f>IFERROR(MATCH(AT$11,_calc_기준100!$CN$4:$EF$4,0),"")</f>
        <v>18</v>
      </c>
      <c r="AU14" s="25">
        <f>IFERROR(MATCH(AU$11,_calc_기준100!$CN$4:$EF$4,0),"")</f>
        <v>2</v>
      </c>
      <c r="AV14" s="25">
        <f>IFERROR(MATCH(AV$11,_calc_기준100!$CN$4:$EF$4,0),"")</f>
        <v>22</v>
      </c>
      <c r="AW14" s="25">
        <f>IFERROR(MATCH(AW$11,_calc_기준100!$CN$4:$EF$4,0),"")</f>
        <v>42</v>
      </c>
      <c r="AX14" s="25">
        <f>IFERROR(MATCH(AX$11,_calc_기준100!$CN$4:$EF$4,0),"")</f>
        <v>30</v>
      </c>
      <c r="AY14" s="25">
        <f>IFERROR(MATCH(AY$11,_calc_기준100!$CN$4:$EF$4,0),"")</f>
        <v>32</v>
      </c>
      <c r="AZ14" s="25">
        <f>IFERROR(MATCH(AZ$11,_calc_기준100!$CN$4:$EF$4,0),"")</f>
        <v>34</v>
      </c>
      <c r="BA14" s="25">
        <f>IFERROR(MATCH(BA$11,_calc_기준100!$CN$4:$EF$4,0),"")</f>
        <v>10</v>
      </c>
      <c r="BB14" s="25">
        <f>IFERROR(MATCH(BB$11,_calc_기준100!$CN$4:$EF$4,0),"")</f>
        <v>44</v>
      </c>
      <c r="BC14" s="25">
        <f>IFERROR(MATCH(BC$11,_calc_기준100!$CN$4:$EF$4,0),"")</f>
        <v>1</v>
      </c>
      <c r="BD14" s="25">
        <f>IFERROR(MATCH(BD$11,_calc_기준100!$CN$4:$EF$4,0),"")</f>
        <v>33</v>
      </c>
    </row>
    <row r="15" spans="1:56" ht="16.5" customHeight="1">
      <c r="A15" s="39">
        <f t="shared" si="2"/>
        <v>1241</v>
      </c>
      <c r="B15" s="40">
        <f>IFERROR(INDEX(전체당첨내역!$B:$B,MATCH($A15,전체당첨내역!$A:$A,0)),"")</f>
        <v>7</v>
      </c>
      <c r="C15" s="40">
        <f>IFERROR(INDEX(전체당첨내역!$C:$C,MATCH($A15,전체당첨내역!$A:$A,0)),"")</f>
        <v>13</v>
      </c>
      <c r="D15" s="40">
        <f>IFERROR(INDEX(전체당첨내역!$D:$D,MATCH($A15,전체당첨내역!$A:$A,0)),"")</f>
        <v>16</v>
      </c>
      <c r="E15" s="40">
        <f>IFERROR(INDEX(전체당첨내역!$E:$E,MATCH($A15,전체당첨내역!$A:$A,0)),"")</f>
        <v>23</v>
      </c>
      <c r="F15" s="40">
        <f>IFERROR(INDEX(전체당첨내역!$F:$F,MATCH($A15,전체당첨내역!$A:$A,0)),"")</f>
        <v>24</v>
      </c>
      <c r="G15" s="40">
        <f>IFERROR(INDEX(전체당첨내역!$G:$G,MATCH($A15,전체당첨내역!$A:$A,0)),"")</f>
        <v>43</v>
      </c>
      <c r="H15" s="41">
        <f>IFERROR(INDEX(전체당첨내역!$H:$H,MATCH($A15,전체당첨내역!$A:$A,0)),"")</f>
        <v>9</v>
      </c>
      <c r="I15" s="42">
        <f>IFERROR((INDEX(_calc_기준100!$CN$5:$EF$5,1,$B15)&gt;0)*(INDEX(_calc_기준100!$CN$5:$EF$5,1,$B15)&lt;=15)+(INDEX(_calc_기준100!$CN$5:$EF$5,1,$C15)&gt;0)*(INDEX(_calc_기준100!$CN$5:$EF$5,1,$C15)&lt;=15)+(INDEX(_calc_기준100!$CN$5:$EF$5,1,$D15)&gt;0)*(INDEX(_calc_기준100!$CN$5:$EF$5,1,$D15)&lt;=15)+(INDEX(_calc_기준100!$CN$5:$EF$5,1,$E15)&gt;0)*(INDEX(_calc_기준100!$CN$5:$EF$5,1,$E15)&lt;=15)+(INDEX(_calc_기준100!$CN$5:$EF$5,1,$F15)&gt;0)*(INDEX(_calc_기준100!$CN$5:$EF$5,1,$F15)&lt;=15)+(INDEX(_calc_기준100!$CN$5:$EF$5,1,$G15)&gt;0)*(INDEX(_calc_기준100!$CN$5:$EF$5,1,$G15)&lt;=15),"")</f>
        <v>2</v>
      </c>
      <c r="J15" s="40">
        <f>IFERROR((INDEX(_calc_기준100!$CN$5:$EF$5,1,$B15)&gt;15)*(INDEX(_calc_기준100!$CN$5:$EF$5,1,$B15)&lt;=30)+(INDEX(_calc_기준100!$CN$5:$EF$5,1,$C15)&gt;15)*(INDEX(_calc_기준100!$CN$5:$EF$5,1,$C15)&lt;=30)+(INDEX(_calc_기준100!$CN$5:$EF$5,1,$D15)&gt;15)*(INDEX(_calc_기준100!$CN$5:$EF$5,1,$D15)&lt;=30)+(INDEX(_calc_기준100!$CN$5:$EF$5,1,$E15)&gt;15)*(INDEX(_calc_기준100!$CN$5:$EF$5,1,$E15)&lt;=30)+(INDEX(_calc_기준100!$CN$5:$EF$5,1,$F15)&gt;15)*(INDEX(_calc_기준100!$CN$5:$EF$5,1,$F15)&lt;=30)+(INDEX(_calc_기준100!$CN$5:$EF$5,1,$G15)&gt;15)*(INDEX(_calc_기준100!$CN$5:$EF$5,1,$G15)&lt;=30),"")</f>
        <v>3</v>
      </c>
      <c r="K15" s="43">
        <f>IFERROR((INDEX(_calc_기준100!$CN$5:$EF$5,1,$B15)&gt;30)+(INDEX(_calc_기준100!$CN$5:$EF$5,1,$C15)&gt;30)+(INDEX(_calc_기준100!$CN$5:$EF$5,1,$D15)&gt;30)+(INDEX(_calc_기준100!$CN$5:$EF$5,1,$E15)&gt;30)+(INDEX(_calc_기준100!$CN$5:$EF$5,1,$F15)&gt;30)+(INDEX(_calc_기준100!$CN$5:$EF$5,1,$G15)&gt;30),"")</f>
        <v>1</v>
      </c>
      <c r="L15" s="24">
        <f>IFERROR(MATCH(L$11,_calc_기준100!$CN$5:$EF$5,0),"")</f>
        <v>37</v>
      </c>
      <c r="M15" s="25">
        <f>IFERROR(MATCH(M$11,_calc_기준100!$CN$5:$EF$5,0),"")</f>
        <v>7</v>
      </c>
      <c r="N15" s="25">
        <f>IFERROR(MATCH(N$11,_calc_기준100!$CN$5:$EF$5,0),"")</f>
        <v>26</v>
      </c>
      <c r="O15" s="25">
        <f>IFERROR(MATCH(O$11,_calc_기준100!$CN$5:$EF$5,0),"")</f>
        <v>35</v>
      </c>
      <c r="P15" s="25">
        <f>IFERROR(MATCH(P$11,_calc_기준100!$CN$5:$EF$5,0),"")</f>
        <v>8</v>
      </c>
      <c r="Q15" s="25">
        <f>IFERROR(MATCH(Q$11,_calc_기준100!$CN$5:$EF$5,0),"")</f>
        <v>9</v>
      </c>
      <c r="R15" s="25">
        <f>IFERROR(MATCH(R$11,_calc_기준100!$CN$5:$EF$5,0),"")</f>
        <v>11</v>
      </c>
      <c r="S15" s="25">
        <f>IFERROR(MATCH(S$11,_calc_기준100!$CN$5:$EF$5,0),"")</f>
        <v>12</v>
      </c>
      <c r="T15" s="25">
        <f>IFERROR(MATCH(T$11,_calc_기준100!$CN$5:$EF$5,0),"")</f>
        <v>6</v>
      </c>
      <c r="U15" s="25">
        <f>IFERROR(MATCH(U$11,_calc_기준100!$CN$5:$EF$5,0),"")</f>
        <v>3</v>
      </c>
      <c r="V15" s="25">
        <f>IFERROR(MATCH(V$11,_calc_기준100!$CN$5:$EF$5,0),"")</f>
        <v>17</v>
      </c>
      <c r="W15" s="25">
        <f>IFERROR(MATCH(W$11,_calc_기준100!$CN$5:$EF$5,0),"")</f>
        <v>23</v>
      </c>
      <c r="X15" s="25">
        <f>IFERROR(MATCH(X$11,_calc_기준100!$CN$5:$EF$5,0),"")</f>
        <v>25</v>
      </c>
      <c r="Y15" s="25">
        <f>IFERROR(MATCH(Y$11,_calc_기준100!$CN$5:$EF$5,0),"")</f>
        <v>21</v>
      </c>
      <c r="Z15" s="25">
        <f>IFERROR(MATCH(Z$11,_calc_기준100!$CN$5:$EF$5,0),"")</f>
        <v>29</v>
      </c>
      <c r="AA15" s="25">
        <f>IFERROR(MATCH(AA$11,_calc_기준100!$CN$5:$EF$5,0),"")</f>
        <v>39</v>
      </c>
      <c r="AB15" s="25">
        <f>IFERROR(MATCH(AB$11,_calc_기준100!$CN$5:$EF$5,0),"")</f>
        <v>40</v>
      </c>
      <c r="AC15" s="25">
        <f>IFERROR(MATCH(AC$11,_calc_기준100!$CN$5:$EF$5,0),"")</f>
        <v>13</v>
      </c>
      <c r="AD15" s="25">
        <f>IFERROR(MATCH(AD$11,_calc_기준100!$CN$5:$EF$5,0),"")</f>
        <v>27</v>
      </c>
      <c r="AE15" s="25">
        <f>IFERROR(MATCH(AE$11,_calc_기준100!$CN$5:$EF$5,0),"")</f>
        <v>28</v>
      </c>
      <c r="AF15" s="25">
        <f>IFERROR(MATCH(AF$11,_calc_기준100!$CN$5:$EF$5,0),"")</f>
        <v>14</v>
      </c>
      <c r="AG15" s="25">
        <f>IFERROR(MATCH(AG$11,_calc_기준100!$CN$5:$EF$5,0),"")</f>
        <v>16</v>
      </c>
      <c r="AH15" s="25">
        <f>IFERROR(MATCH(AH$11,_calc_기준100!$CN$5:$EF$5,0),"")</f>
        <v>38</v>
      </c>
      <c r="AI15" s="25">
        <f>IFERROR(MATCH(AI$11,_calc_기준100!$CN$5:$EF$5,0),"")</f>
        <v>43</v>
      </c>
      <c r="AJ15" s="25">
        <f>IFERROR(MATCH(AJ$11,_calc_기준100!$CN$5:$EF$5,0),"")</f>
        <v>5</v>
      </c>
      <c r="AK15" s="25">
        <f>IFERROR(MATCH(AK$11,_calc_기준100!$CN$5:$EF$5,0),"")</f>
        <v>15</v>
      </c>
      <c r="AL15" s="25">
        <f>IFERROR(MATCH(AL$11,_calc_기준100!$CN$5:$EF$5,0),"")</f>
        <v>19</v>
      </c>
      <c r="AM15" s="25">
        <f>IFERROR(MATCH(AM$11,_calc_기준100!$CN$5:$EF$5,0),"")</f>
        <v>45</v>
      </c>
      <c r="AN15" s="25">
        <f>IFERROR(MATCH(AN$11,_calc_기준100!$CN$5:$EF$5,0),"")</f>
        <v>31</v>
      </c>
      <c r="AO15" s="25">
        <f>IFERROR(MATCH(AO$11,_calc_기준100!$CN$5:$EF$5,0),"")</f>
        <v>22</v>
      </c>
      <c r="AP15" s="25">
        <f>IFERROR(MATCH(AP$11,_calc_기준100!$CN$5:$EF$5,0),"")</f>
        <v>2</v>
      </c>
      <c r="AQ15" s="25">
        <f>IFERROR(MATCH(AQ$11,_calc_기준100!$CN$5:$EF$5,0),"")</f>
        <v>18</v>
      </c>
      <c r="AR15" s="25">
        <f>IFERROR(MATCH(AR$11,_calc_기준100!$CN$5:$EF$5,0),"")</f>
        <v>24</v>
      </c>
      <c r="AS15" s="25">
        <f>IFERROR(MATCH(AS$11,_calc_기준100!$CN$5:$EF$5,0),"")</f>
        <v>42</v>
      </c>
      <c r="AT15" s="25">
        <f>IFERROR(MATCH(AT$11,_calc_기준100!$CN$5:$EF$5,0),"")</f>
        <v>34</v>
      </c>
      <c r="AU15" s="25">
        <f>IFERROR(MATCH(AU$11,_calc_기준100!$CN$5:$EF$5,0),"")</f>
        <v>36</v>
      </c>
      <c r="AV15" s="25">
        <f>IFERROR(MATCH(AV$11,_calc_기준100!$CN$5:$EF$5,0),"")</f>
        <v>30</v>
      </c>
      <c r="AW15" s="25">
        <f>IFERROR(MATCH(AW$11,_calc_기준100!$CN$5:$EF$5,0),"")</f>
        <v>32</v>
      </c>
      <c r="AX15" s="25">
        <f>IFERROR(MATCH(AX$11,_calc_기준100!$CN$5:$EF$5,0),"")</f>
        <v>4</v>
      </c>
      <c r="AY15" s="25">
        <f>IFERROR(MATCH(AY$11,_calc_기준100!$CN$5:$EF$5,0),"")</f>
        <v>20</v>
      </c>
      <c r="AZ15" s="25">
        <f>IFERROR(MATCH(AZ$11,_calc_기준100!$CN$5:$EF$5,0),"")</f>
        <v>44</v>
      </c>
      <c r="BA15" s="25">
        <f>IFERROR(MATCH(BA$11,_calc_기준100!$CN$5:$EF$5,0),"")</f>
        <v>10</v>
      </c>
      <c r="BB15" s="25">
        <f>IFERROR(MATCH(BB$11,_calc_기준100!$CN$5:$EF$5,0),"")</f>
        <v>41</v>
      </c>
      <c r="BC15" s="25">
        <f>IFERROR(MATCH(BC$11,_calc_기준100!$CN$5:$EF$5,0),"")</f>
        <v>33</v>
      </c>
      <c r="BD15" s="25">
        <f>IFERROR(MATCH(BD$11,_calc_기준100!$CN$5:$EF$5,0),"")</f>
        <v>1</v>
      </c>
    </row>
    <row r="16" spans="1:56" ht="16.5" customHeight="1">
      <c r="A16" s="39">
        <f t="shared" si="2"/>
        <v>1240</v>
      </c>
      <c r="B16" s="40">
        <f>IFERROR(INDEX(전체당첨내역!$B:$B,MATCH($A16,전체당첨내역!$A:$A,0)),"")</f>
        <v>11</v>
      </c>
      <c r="C16" s="40">
        <f>IFERROR(INDEX(전체당첨내역!$C:$C,MATCH($A16,전체당첨내역!$A:$A,0)),"")</f>
        <v>13</v>
      </c>
      <c r="D16" s="40">
        <f>IFERROR(INDEX(전체당첨내역!$D:$D,MATCH($A16,전체당첨내역!$A:$A,0)),"")</f>
        <v>19</v>
      </c>
      <c r="E16" s="40">
        <f>IFERROR(INDEX(전체당첨내역!$E:$E,MATCH($A16,전체당첨내역!$A:$A,0)),"")</f>
        <v>20</v>
      </c>
      <c r="F16" s="40">
        <f>IFERROR(INDEX(전체당첨내역!$F:$F,MATCH($A16,전체당첨내역!$A:$A,0)),"")</f>
        <v>31</v>
      </c>
      <c r="G16" s="40">
        <f>IFERROR(INDEX(전체당첨내역!$G:$G,MATCH($A16,전체당첨내역!$A:$A,0)),"")</f>
        <v>44</v>
      </c>
      <c r="H16" s="41">
        <f>IFERROR(INDEX(전체당첨내역!$H:$H,MATCH($A16,전체당첨내역!$A:$A,0)),"")</f>
        <v>27</v>
      </c>
      <c r="I16" s="42">
        <f>IFERROR((INDEX(_calc_기준100!$CN$6:$EF$6,1,$B16)&gt;0)*(INDEX(_calc_기준100!$CN$6:$EF$6,1,$B16)&lt;=15)+(INDEX(_calc_기준100!$CN$6:$EF$6,1,$C16)&gt;0)*(INDEX(_calc_기준100!$CN$6:$EF$6,1,$C16)&lt;=15)+(INDEX(_calc_기준100!$CN$6:$EF$6,1,$D16)&gt;0)*(INDEX(_calc_기준100!$CN$6:$EF$6,1,$D16)&lt;=15)+(INDEX(_calc_기준100!$CN$6:$EF$6,1,$E16)&gt;0)*(INDEX(_calc_기준100!$CN$6:$EF$6,1,$E16)&lt;=15)+(INDEX(_calc_기준100!$CN$6:$EF$6,1,$F16)&gt;0)*(INDEX(_calc_기준100!$CN$6:$EF$6,1,$F16)&lt;=15)+(INDEX(_calc_기준100!$CN$6:$EF$6,1,$G16)&gt;0)*(INDEX(_calc_기준100!$CN$6:$EF$6,1,$G16)&lt;=15),"")</f>
        <v>1</v>
      </c>
      <c r="J16" s="40">
        <f>IFERROR((INDEX(_calc_기준100!$CN$6:$EF$6,1,$B16)&gt;15)*(INDEX(_calc_기준100!$CN$6:$EF$6,1,$B16)&lt;=30)+(INDEX(_calc_기준100!$CN$6:$EF$6,1,$C16)&gt;15)*(INDEX(_calc_기준100!$CN$6:$EF$6,1,$C16)&lt;=30)+(INDEX(_calc_기준100!$CN$6:$EF$6,1,$D16)&gt;15)*(INDEX(_calc_기준100!$CN$6:$EF$6,1,$D16)&lt;=30)+(INDEX(_calc_기준100!$CN$6:$EF$6,1,$E16)&gt;15)*(INDEX(_calc_기준100!$CN$6:$EF$6,1,$E16)&lt;=30)+(INDEX(_calc_기준100!$CN$6:$EF$6,1,$F16)&gt;15)*(INDEX(_calc_기준100!$CN$6:$EF$6,1,$F16)&lt;=30)+(INDEX(_calc_기준100!$CN$6:$EF$6,1,$G16)&gt;15)*(INDEX(_calc_기준100!$CN$6:$EF$6,1,$G16)&lt;=30),"")</f>
        <v>3</v>
      </c>
      <c r="K16" s="43">
        <f>IFERROR((INDEX(_calc_기준100!$CN$6:$EF$6,1,$B16)&gt;30)+(INDEX(_calc_기준100!$CN$6:$EF$6,1,$C16)&gt;30)+(INDEX(_calc_기준100!$CN$6:$EF$6,1,$D16)&gt;30)+(INDEX(_calc_기준100!$CN$6:$EF$6,1,$E16)&gt;30)+(INDEX(_calc_기준100!$CN$6:$EF$6,1,$F16)&gt;30)+(INDEX(_calc_기준100!$CN$6:$EF$6,1,$G16)&gt;30),"")</f>
        <v>2</v>
      </c>
      <c r="L16" s="24">
        <f>IFERROR(MATCH(L$11,_calc_기준100!$CN$6:$EF$6,0),"")</f>
        <v>37</v>
      </c>
      <c r="M16" s="25">
        <f>IFERROR(MATCH(M$11,_calc_기준100!$CN$6:$EF$6,0),"")</f>
        <v>11</v>
      </c>
      <c r="N16" s="25">
        <f>IFERROR(MATCH(N$11,_calc_기준100!$CN$6:$EF$6,0),"")</f>
        <v>7</v>
      </c>
      <c r="O16" s="25">
        <f>IFERROR(MATCH(O$11,_calc_기준100!$CN$6:$EF$6,0),"")</f>
        <v>35</v>
      </c>
      <c r="P16" s="25">
        <f>IFERROR(MATCH(P$11,_calc_기준100!$CN$6:$EF$6,0),"")</f>
        <v>29</v>
      </c>
      <c r="Q16" s="25">
        <f>IFERROR(MATCH(Q$11,_calc_기준100!$CN$6:$EF$6,0),"")</f>
        <v>8</v>
      </c>
      <c r="R16" s="25">
        <f>IFERROR(MATCH(R$11,_calc_기준100!$CN$6:$EF$6,0),"")</f>
        <v>12</v>
      </c>
      <c r="S16" s="25">
        <f>IFERROR(MATCH(S$11,_calc_기준100!$CN$6:$EF$6,0),"")</f>
        <v>6</v>
      </c>
      <c r="T16" s="25">
        <f>IFERROR(MATCH(T$11,_calc_기준100!$CN$6:$EF$6,0),"")</f>
        <v>17</v>
      </c>
      <c r="U16" s="25">
        <f>IFERROR(MATCH(U$11,_calc_기준100!$CN$6:$EF$6,0),"")</f>
        <v>25</v>
      </c>
      <c r="V16" s="25">
        <f>IFERROR(MATCH(V$11,_calc_기준100!$CN$6:$EF$6,0),"")</f>
        <v>26</v>
      </c>
      <c r="W16" s="25">
        <f>IFERROR(MATCH(W$11,_calc_기준100!$CN$6:$EF$6,0),"")</f>
        <v>3</v>
      </c>
      <c r="X16" s="25">
        <f>IFERROR(MATCH(X$11,_calc_기준100!$CN$6:$EF$6,0),"")</f>
        <v>21</v>
      </c>
      <c r="Y16" s="25">
        <f>IFERROR(MATCH(Y$11,_calc_기준100!$CN$6:$EF$6,0),"")</f>
        <v>39</v>
      </c>
      <c r="Z16" s="25">
        <f>IFERROR(MATCH(Z$11,_calc_기준100!$CN$6:$EF$6,0),"")</f>
        <v>40</v>
      </c>
      <c r="AA16" s="25">
        <f>IFERROR(MATCH(AA$11,_calc_기준100!$CN$6:$EF$6,0),"")</f>
        <v>38</v>
      </c>
      <c r="AB16" s="25">
        <f>IFERROR(MATCH(AB$11,_calc_기준100!$CN$6:$EF$6,0),"")</f>
        <v>27</v>
      </c>
      <c r="AC16" s="25">
        <f>IFERROR(MATCH(AC$11,_calc_기준100!$CN$6:$EF$6,0),"")</f>
        <v>9</v>
      </c>
      <c r="AD16" s="25">
        <f>IFERROR(MATCH(AD$11,_calc_기준100!$CN$6:$EF$6,0),"")</f>
        <v>14</v>
      </c>
      <c r="AE16" s="25">
        <f>IFERROR(MATCH(AE$11,_calc_기준100!$CN$6:$EF$6,0),"")</f>
        <v>43</v>
      </c>
      <c r="AF16" s="25">
        <f>IFERROR(MATCH(AF$11,_calc_기준100!$CN$6:$EF$6,0),"")</f>
        <v>5</v>
      </c>
      <c r="AG16" s="25">
        <f>IFERROR(MATCH(AG$11,_calc_기준100!$CN$6:$EF$6,0),"")</f>
        <v>13</v>
      </c>
      <c r="AH16" s="25">
        <f>IFERROR(MATCH(AH$11,_calc_기준100!$CN$6:$EF$6,0),"")</f>
        <v>15</v>
      </c>
      <c r="AI16" s="25">
        <f>IFERROR(MATCH(AI$11,_calc_기준100!$CN$6:$EF$6,0),"")</f>
        <v>16</v>
      </c>
      <c r="AJ16" s="25">
        <f>IFERROR(MATCH(AJ$11,_calc_기준100!$CN$6:$EF$6,0),"")</f>
        <v>28</v>
      </c>
      <c r="AK16" s="25">
        <f>IFERROR(MATCH(AK$11,_calc_기준100!$CN$6:$EF$6,0),"")</f>
        <v>44</v>
      </c>
      <c r="AL16" s="25">
        <f>IFERROR(MATCH(AL$11,_calc_기준100!$CN$6:$EF$6,0),"")</f>
        <v>22</v>
      </c>
      <c r="AM16" s="25">
        <f>IFERROR(MATCH(AM$11,_calc_기준100!$CN$6:$EF$6,0),"")</f>
        <v>23</v>
      </c>
      <c r="AN16" s="25">
        <f>IFERROR(MATCH(AN$11,_calc_기준100!$CN$6:$EF$6,0),"")</f>
        <v>31</v>
      </c>
      <c r="AO16" s="25">
        <f>IFERROR(MATCH(AO$11,_calc_기준100!$CN$6:$EF$6,0),"")</f>
        <v>2</v>
      </c>
      <c r="AP16" s="25">
        <f>IFERROR(MATCH(AP$11,_calc_기준100!$CN$6:$EF$6,0),"")</f>
        <v>42</v>
      </c>
      <c r="AQ16" s="25">
        <f>IFERROR(MATCH(AQ$11,_calc_기준100!$CN$6:$EF$6,0),"")</f>
        <v>24</v>
      </c>
      <c r="AR16" s="25">
        <f>IFERROR(MATCH(AR$11,_calc_기준100!$CN$6:$EF$6,0),"")</f>
        <v>34</v>
      </c>
      <c r="AS16" s="25">
        <f>IFERROR(MATCH(AS$11,_calc_기준100!$CN$6:$EF$6,0),"")</f>
        <v>10</v>
      </c>
      <c r="AT16" s="25">
        <f>IFERROR(MATCH(AT$11,_calc_기준100!$CN$6:$EF$6,0),"")</f>
        <v>18</v>
      </c>
      <c r="AU16" s="25">
        <f>IFERROR(MATCH(AU$11,_calc_기준100!$CN$6:$EF$6,0),"")</f>
        <v>19</v>
      </c>
      <c r="AV16" s="25">
        <f>IFERROR(MATCH(AV$11,_calc_기준100!$CN$6:$EF$6,0),"")</f>
        <v>30</v>
      </c>
      <c r="AW16" s="25">
        <f>IFERROR(MATCH(AW$11,_calc_기준100!$CN$6:$EF$6,0),"")</f>
        <v>32</v>
      </c>
      <c r="AX16" s="25">
        <f>IFERROR(MATCH(AX$11,_calc_기준100!$CN$6:$EF$6,0),"")</f>
        <v>36</v>
      </c>
      <c r="AY16" s="25">
        <f>IFERROR(MATCH(AY$11,_calc_기준100!$CN$6:$EF$6,0),"")</f>
        <v>4</v>
      </c>
      <c r="AZ16" s="25">
        <f>IFERROR(MATCH(AZ$11,_calc_기준100!$CN$6:$EF$6,0),"")</f>
        <v>20</v>
      </c>
      <c r="BA16" s="25">
        <f>IFERROR(MATCH(BA$11,_calc_기준100!$CN$6:$EF$6,0),"")</f>
        <v>41</v>
      </c>
      <c r="BB16" s="25">
        <f>IFERROR(MATCH(BB$11,_calc_기준100!$CN$6:$EF$6,0),"")</f>
        <v>45</v>
      </c>
      <c r="BC16" s="25">
        <f>IFERROR(MATCH(BC$11,_calc_기준100!$CN$6:$EF$6,0),"")</f>
        <v>33</v>
      </c>
      <c r="BD16" s="25">
        <f>IFERROR(MATCH(BD$11,_calc_기준100!$CN$6:$EF$6,0),"")</f>
        <v>1</v>
      </c>
    </row>
    <row r="17" spans="1:56" ht="16.5" customHeight="1">
      <c r="A17" s="39">
        <f t="shared" si="2"/>
        <v>1239</v>
      </c>
      <c r="B17" s="40">
        <f>IFERROR(INDEX(전체당첨내역!$B:$B,MATCH($A17,전체당첨내역!$A:$A,0)),"")</f>
        <v>11</v>
      </c>
      <c r="C17" s="40">
        <f>IFERROR(INDEX(전체당첨내역!$C:$C,MATCH($A17,전체당첨내역!$A:$A,0)),"")</f>
        <v>13</v>
      </c>
      <c r="D17" s="40">
        <f>IFERROR(INDEX(전체당첨내역!$D:$D,MATCH($A17,전체당첨내역!$A:$A,0)),"")</f>
        <v>22</v>
      </c>
      <c r="E17" s="40">
        <f>IFERROR(INDEX(전체당첨내역!$E:$E,MATCH($A17,전체당첨내역!$A:$A,0)),"")</f>
        <v>32</v>
      </c>
      <c r="F17" s="40">
        <f>IFERROR(INDEX(전체당첨내역!$F:$F,MATCH($A17,전체당첨내역!$A:$A,0)),"")</f>
        <v>33</v>
      </c>
      <c r="G17" s="40">
        <f>IFERROR(INDEX(전체당첨내역!$G:$G,MATCH($A17,전체당첨내역!$A:$A,0)),"")</f>
        <v>36</v>
      </c>
      <c r="H17" s="41">
        <f>IFERROR(INDEX(전체당첨내역!$H:$H,MATCH($A17,전체당첨내역!$A:$A,0)),"")</f>
        <v>8</v>
      </c>
      <c r="I17" s="42">
        <f>IFERROR((INDEX(_calc_기준100!$CN$7:$EF$7,1,$B17)&gt;0)*(INDEX(_calc_기준100!$CN$7:$EF$7,1,$B17)&lt;=15)+(INDEX(_calc_기준100!$CN$7:$EF$7,1,$C17)&gt;0)*(INDEX(_calc_기준100!$CN$7:$EF$7,1,$C17)&lt;=15)+(INDEX(_calc_기준100!$CN$7:$EF$7,1,$D17)&gt;0)*(INDEX(_calc_기준100!$CN$7:$EF$7,1,$D17)&lt;=15)+(INDEX(_calc_기준100!$CN$7:$EF$7,1,$E17)&gt;0)*(INDEX(_calc_기준100!$CN$7:$EF$7,1,$E17)&lt;=15)+(INDEX(_calc_기준100!$CN$7:$EF$7,1,$F17)&gt;0)*(INDEX(_calc_기준100!$CN$7:$EF$7,1,$F17)&lt;=15)+(INDEX(_calc_기준100!$CN$7:$EF$7,1,$G17)&gt;0)*(INDEX(_calc_기준100!$CN$7:$EF$7,1,$G17)&lt;=15),"")</f>
        <v>2</v>
      </c>
      <c r="J17" s="40">
        <f>IFERROR((INDEX(_calc_기준100!$CN$7:$EF$7,1,$B17)&gt;15)*(INDEX(_calc_기준100!$CN$7:$EF$7,1,$B17)&lt;=30)+(INDEX(_calc_기준100!$CN$7:$EF$7,1,$C17)&gt;15)*(INDEX(_calc_기준100!$CN$7:$EF$7,1,$C17)&lt;=30)+(INDEX(_calc_기준100!$CN$7:$EF$7,1,$D17)&gt;15)*(INDEX(_calc_기준100!$CN$7:$EF$7,1,$D17)&lt;=30)+(INDEX(_calc_기준100!$CN$7:$EF$7,1,$E17)&gt;15)*(INDEX(_calc_기준100!$CN$7:$EF$7,1,$E17)&lt;=30)+(INDEX(_calc_기준100!$CN$7:$EF$7,1,$F17)&gt;15)*(INDEX(_calc_기준100!$CN$7:$EF$7,1,$F17)&lt;=30)+(INDEX(_calc_기준100!$CN$7:$EF$7,1,$G17)&gt;15)*(INDEX(_calc_기준100!$CN$7:$EF$7,1,$G17)&lt;=30),"")</f>
        <v>2</v>
      </c>
      <c r="K17" s="43">
        <f>IFERROR((INDEX(_calc_기준100!$CN$7:$EF$7,1,$B17)&gt;30)+(INDEX(_calc_기준100!$CN$7:$EF$7,1,$C17)&gt;30)+(INDEX(_calc_기준100!$CN$7:$EF$7,1,$D17)&gt;30)+(INDEX(_calc_기준100!$CN$7:$EF$7,1,$E17)&gt;30)+(INDEX(_calc_기준100!$CN$7:$EF$7,1,$F17)&gt;30)+(INDEX(_calc_기준100!$CN$7:$EF$7,1,$G17)&gt;30),"")</f>
        <v>2</v>
      </c>
      <c r="L17" s="24">
        <f>IFERROR(MATCH(L$11,_calc_기준100!$CN$7:$EF$7,0),"")</f>
        <v>7</v>
      </c>
      <c r="M17" s="25">
        <f>IFERROR(MATCH(M$11,_calc_기준100!$CN$7:$EF$7,0),"")</f>
        <v>8</v>
      </c>
      <c r="N17" s="25">
        <f>IFERROR(MATCH(N$11,_calc_기준100!$CN$7:$EF$7,0),"")</f>
        <v>12</v>
      </c>
      <c r="O17" s="25">
        <f>IFERROR(MATCH(O$11,_calc_기준100!$CN$7:$EF$7,0),"")</f>
        <v>37</v>
      </c>
      <c r="P17" s="25">
        <f>IFERROR(MATCH(P$11,_calc_기준100!$CN$7:$EF$7,0),"")</f>
        <v>11</v>
      </c>
      <c r="Q17" s="25">
        <f>IFERROR(MATCH(Q$11,_calc_기준100!$CN$7:$EF$7,0),"")</f>
        <v>40</v>
      </c>
      <c r="R17" s="25">
        <f>IFERROR(MATCH(R$11,_calc_기준100!$CN$7:$EF$7,0),"")</f>
        <v>6</v>
      </c>
      <c r="S17" s="25">
        <f>IFERROR(MATCH(S$11,_calc_기준100!$CN$7:$EF$7,0),"")</f>
        <v>25</v>
      </c>
      <c r="T17" s="25">
        <f>IFERROR(MATCH(T$11,_calc_기준100!$CN$7:$EF$7,0),"")</f>
        <v>26</v>
      </c>
      <c r="U17" s="25">
        <f>IFERROR(MATCH(U$11,_calc_기준100!$CN$7:$EF$7,0),"")</f>
        <v>17</v>
      </c>
      <c r="V17" s="25">
        <f>IFERROR(MATCH(V$11,_calc_기준100!$CN$7:$EF$7,0),"")</f>
        <v>21</v>
      </c>
      <c r="W17" s="25">
        <f>IFERROR(MATCH(W$11,_calc_기준100!$CN$7:$EF$7,0),"")</f>
        <v>3</v>
      </c>
      <c r="X17" s="25">
        <f>IFERROR(MATCH(X$11,_calc_기준100!$CN$7:$EF$7,0),"")</f>
        <v>39</v>
      </c>
      <c r="Y17" s="25">
        <f>IFERROR(MATCH(Y$11,_calc_기준100!$CN$7:$EF$7,0),"")</f>
        <v>22</v>
      </c>
      <c r="Z17" s="25">
        <f>IFERROR(MATCH(Z$11,_calc_기준100!$CN$7:$EF$7,0),"")</f>
        <v>27</v>
      </c>
      <c r="AA17" s="25">
        <f>IFERROR(MATCH(AA$11,_calc_기준100!$CN$7:$EF$7,0),"")</f>
        <v>32</v>
      </c>
      <c r="AB17" s="25">
        <f>IFERROR(MATCH(AB$11,_calc_기준100!$CN$7:$EF$7,0),"")</f>
        <v>5</v>
      </c>
      <c r="AC17" s="25">
        <f>IFERROR(MATCH(AC$11,_calc_기준100!$CN$7:$EF$7,0),"")</f>
        <v>14</v>
      </c>
      <c r="AD17" s="25">
        <f>IFERROR(MATCH(AD$11,_calc_기준100!$CN$7:$EF$7,0),"")</f>
        <v>16</v>
      </c>
      <c r="AE17" s="25">
        <f>IFERROR(MATCH(AE$11,_calc_기준100!$CN$7:$EF$7,0),"")</f>
        <v>43</v>
      </c>
      <c r="AF17" s="25">
        <f>IFERROR(MATCH(AF$11,_calc_기준100!$CN$7:$EF$7,0),"")</f>
        <v>13</v>
      </c>
      <c r="AG17" s="25">
        <f>IFERROR(MATCH(AG$11,_calc_기준100!$CN$7:$EF$7,0),"")</f>
        <v>15</v>
      </c>
      <c r="AH17" s="25">
        <f>IFERROR(MATCH(AH$11,_calc_기준100!$CN$7:$EF$7,0),"")</f>
        <v>23</v>
      </c>
      <c r="AI17" s="25">
        <f>IFERROR(MATCH(AI$11,_calc_기준100!$CN$7:$EF$7,0),"")</f>
        <v>28</v>
      </c>
      <c r="AJ17" s="25">
        <f>IFERROR(MATCH(AJ$11,_calc_기준100!$CN$7:$EF$7,0),"")</f>
        <v>38</v>
      </c>
      <c r="AK17" s="25">
        <f>IFERROR(MATCH(AK$11,_calc_기준100!$CN$7:$EF$7,0),"")</f>
        <v>44</v>
      </c>
      <c r="AL17" s="25">
        <f>IFERROR(MATCH(AL$11,_calc_기준100!$CN$7:$EF$7,0),"")</f>
        <v>29</v>
      </c>
      <c r="AM17" s="25">
        <f>IFERROR(MATCH(AM$11,_calc_기준100!$CN$7:$EF$7,0),"")</f>
        <v>30</v>
      </c>
      <c r="AN17" s="25">
        <f>IFERROR(MATCH(AN$11,_calc_기준100!$CN$7:$EF$7,0),"")</f>
        <v>35</v>
      </c>
      <c r="AO17" s="25">
        <f>IFERROR(MATCH(AO$11,_calc_기준100!$CN$7:$EF$7,0),"")</f>
        <v>31</v>
      </c>
      <c r="AP17" s="25">
        <f>IFERROR(MATCH(AP$11,_calc_기준100!$CN$7:$EF$7,0),"")</f>
        <v>2</v>
      </c>
      <c r="AQ17" s="25">
        <f>IFERROR(MATCH(AQ$11,_calc_기준100!$CN$7:$EF$7,0),"")</f>
        <v>9</v>
      </c>
      <c r="AR17" s="25">
        <f>IFERROR(MATCH(AR$11,_calc_기준100!$CN$7:$EF$7,0),"")</f>
        <v>42</v>
      </c>
      <c r="AS17" s="25">
        <f>IFERROR(MATCH(AS$11,_calc_기준100!$CN$7:$EF$7,0),"")</f>
        <v>10</v>
      </c>
      <c r="AT17" s="25">
        <f>IFERROR(MATCH(AT$11,_calc_기준100!$CN$7:$EF$7,0),"")</f>
        <v>24</v>
      </c>
      <c r="AU17" s="25">
        <f>IFERROR(MATCH(AU$11,_calc_기준100!$CN$7:$EF$7,0),"")</f>
        <v>36</v>
      </c>
      <c r="AV17" s="25">
        <f>IFERROR(MATCH(AV$11,_calc_기준100!$CN$7:$EF$7,0),"")</f>
        <v>18</v>
      </c>
      <c r="AW17" s="25">
        <f>IFERROR(MATCH(AW$11,_calc_기준100!$CN$7:$EF$7,0),"")</f>
        <v>33</v>
      </c>
      <c r="AX17" s="25">
        <f>IFERROR(MATCH(AX$11,_calc_기준100!$CN$7:$EF$7,0),"")</f>
        <v>34</v>
      </c>
      <c r="AY17" s="25">
        <f>IFERROR(MATCH(AY$11,_calc_기준100!$CN$7:$EF$7,0),"")</f>
        <v>4</v>
      </c>
      <c r="AZ17" s="25">
        <f>IFERROR(MATCH(AZ$11,_calc_기준100!$CN$7:$EF$7,0),"")</f>
        <v>19</v>
      </c>
      <c r="BA17" s="25">
        <f>IFERROR(MATCH(BA$11,_calc_기준100!$CN$7:$EF$7,0),"")</f>
        <v>20</v>
      </c>
      <c r="BB17" s="25">
        <f>IFERROR(MATCH(BB$11,_calc_기준100!$CN$7:$EF$7,0),"")</f>
        <v>41</v>
      </c>
      <c r="BC17" s="25">
        <f>IFERROR(MATCH(BC$11,_calc_기준100!$CN$7:$EF$7,0),"")</f>
        <v>45</v>
      </c>
      <c r="BD17" s="25">
        <f>IFERROR(MATCH(BD$11,_calc_기준100!$CN$7:$EF$7,0),"")</f>
        <v>1</v>
      </c>
    </row>
    <row r="18" spans="1:56" ht="16.5" customHeight="1">
      <c r="A18" s="39">
        <f t="shared" si="2"/>
        <v>1238</v>
      </c>
      <c r="B18" s="40">
        <f>IFERROR(INDEX(전체당첨내역!$B:$B,MATCH($A18,전체당첨내역!$A:$A,0)),"")</f>
        <v>2</v>
      </c>
      <c r="C18" s="40">
        <f>IFERROR(INDEX(전체당첨내역!$C:$C,MATCH($A18,전체당첨내역!$A:$A,0)),"")</f>
        <v>13</v>
      </c>
      <c r="D18" s="40">
        <f>IFERROR(INDEX(전체당첨내역!$D:$D,MATCH($A18,전체당첨내역!$A:$A,0)),"")</f>
        <v>18</v>
      </c>
      <c r="E18" s="40">
        <f>IFERROR(INDEX(전체당첨내역!$E:$E,MATCH($A18,전체당첨내역!$A:$A,0)),"")</f>
        <v>32</v>
      </c>
      <c r="F18" s="40">
        <f>IFERROR(INDEX(전체당첨내역!$F:$F,MATCH($A18,전체당첨내역!$A:$A,0)),"")</f>
        <v>38</v>
      </c>
      <c r="G18" s="40">
        <f>IFERROR(INDEX(전체당첨내역!$G:$G,MATCH($A18,전체당첨내역!$A:$A,0)),"")</f>
        <v>42</v>
      </c>
      <c r="H18" s="41">
        <f>IFERROR(INDEX(전체당첨내역!$H:$H,MATCH($A18,전체당첨내역!$A:$A,0)),"")</f>
        <v>22</v>
      </c>
      <c r="I18" s="42">
        <f>IFERROR((INDEX(_calc_기준100!$CN$8:$EF$8,1,$B18)&gt;0)*(INDEX(_calc_기준100!$CN$8:$EF$8,1,$B18)&lt;=15)+(INDEX(_calc_기준100!$CN$8:$EF$8,1,$C18)&gt;0)*(INDEX(_calc_기준100!$CN$8:$EF$8,1,$C18)&lt;=15)+(INDEX(_calc_기준100!$CN$8:$EF$8,1,$D18)&gt;0)*(INDEX(_calc_기준100!$CN$8:$EF$8,1,$D18)&lt;=15)+(INDEX(_calc_기준100!$CN$8:$EF$8,1,$E18)&gt;0)*(INDEX(_calc_기준100!$CN$8:$EF$8,1,$E18)&lt;=15)+(INDEX(_calc_기준100!$CN$8:$EF$8,1,$F18)&gt;0)*(INDEX(_calc_기준100!$CN$8:$EF$8,1,$F18)&lt;=15)+(INDEX(_calc_기준100!$CN$8:$EF$8,1,$G18)&gt;0)*(INDEX(_calc_기준100!$CN$8:$EF$8,1,$G18)&lt;=15),"")</f>
        <v>3</v>
      </c>
      <c r="J18" s="40">
        <f>IFERROR((INDEX(_calc_기준100!$CN$8:$EF$8,1,$B18)&gt;15)*(INDEX(_calc_기준100!$CN$8:$EF$8,1,$B18)&lt;=30)+(INDEX(_calc_기준100!$CN$8:$EF$8,1,$C18)&gt;15)*(INDEX(_calc_기준100!$CN$8:$EF$8,1,$C18)&lt;=30)+(INDEX(_calc_기준100!$CN$8:$EF$8,1,$D18)&gt;15)*(INDEX(_calc_기준100!$CN$8:$EF$8,1,$D18)&lt;=30)+(INDEX(_calc_기준100!$CN$8:$EF$8,1,$E18)&gt;15)*(INDEX(_calc_기준100!$CN$8:$EF$8,1,$E18)&lt;=30)+(INDEX(_calc_기준100!$CN$8:$EF$8,1,$F18)&gt;15)*(INDEX(_calc_기준100!$CN$8:$EF$8,1,$F18)&lt;=30)+(INDEX(_calc_기준100!$CN$8:$EF$8,1,$G18)&gt;15)*(INDEX(_calc_기준100!$CN$8:$EF$8,1,$G18)&lt;=30),"")</f>
        <v>3</v>
      </c>
      <c r="K18" s="43">
        <f>IFERROR((INDEX(_calc_기준100!$CN$8:$EF$8,1,$B18)&gt;30)+(INDEX(_calc_기준100!$CN$8:$EF$8,1,$C18)&gt;30)+(INDEX(_calc_기준100!$CN$8:$EF$8,1,$D18)&gt;30)+(INDEX(_calc_기준100!$CN$8:$EF$8,1,$E18)&gt;30)+(INDEX(_calc_기준100!$CN$8:$EF$8,1,$F18)&gt;30)+(INDEX(_calc_기준100!$CN$8:$EF$8,1,$G18)&gt;30),"")</f>
        <v>0</v>
      </c>
      <c r="L18" s="24">
        <f>IFERROR(MATCH(L$11,_calc_기준100!$CN$8:$EF$8,0),"")</f>
        <v>7</v>
      </c>
      <c r="M18" s="25">
        <f>IFERROR(MATCH(M$11,_calc_기준100!$CN$8:$EF$8,0),"")</f>
        <v>37</v>
      </c>
      <c r="N18" s="25">
        <f>IFERROR(MATCH(N$11,_calc_기준100!$CN$8:$EF$8,0),"")</f>
        <v>8</v>
      </c>
      <c r="O18" s="25">
        <f>IFERROR(MATCH(O$11,_calc_기준100!$CN$8:$EF$8,0),"")</f>
        <v>11</v>
      </c>
      <c r="P18" s="25">
        <f>IFERROR(MATCH(P$11,_calc_기준100!$CN$8:$EF$8,0),"")</f>
        <v>13</v>
      </c>
      <c r="Q18" s="25">
        <f>IFERROR(MATCH(Q$11,_calc_기준100!$CN$8:$EF$8,0),"")</f>
        <v>17</v>
      </c>
      <c r="R18" s="25">
        <f>IFERROR(MATCH(R$11,_calc_기준100!$CN$8:$EF$8,0),"")</f>
        <v>40</v>
      </c>
      <c r="S18" s="25">
        <f>IFERROR(MATCH(S$11,_calc_기준100!$CN$8:$EF$8,0),"")</f>
        <v>25</v>
      </c>
      <c r="T18" s="25">
        <f>IFERROR(MATCH(T$11,_calc_기준100!$CN$8:$EF$8,0),"")</f>
        <v>26</v>
      </c>
      <c r="U18" s="25">
        <f>IFERROR(MATCH(U$11,_calc_기준100!$CN$8:$EF$8,0),"")</f>
        <v>6</v>
      </c>
      <c r="V18" s="25">
        <f>IFERROR(MATCH(V$11,_calc_기준100!$CN$8:$EF$8,0),"")</f>
        <v>21</v>
      </c>
      <c r="W18" s="25">
        <f>IFERROR(MATCH(W$11,_calc_기준100!$CN$8:$EF$8,0),"")</f>
        <v>2</v>
      </c>
      <c r="X18" s="25">
        <f>IFERROR(MATCH(X$11,_calc_기준100!$CN$8:$EF$8,0),"")</f>
        <v>39</v>
      </c>
      <c r="Y18" s="25">
        <f>IFERROR(MATCH(Y$11,_calc_기준100!$CN$8:$EF$8,0),"")</f>
        <v>16</v>
      </c>
      <c r="Z18" s="25">
        <f>IFERROR(MATCH(Z$11,_calc_기준100!$CN$8:$EF$8,0),"")</f>
        <v>42</v>
      </c>
      <c r="AA18" s="25">
        <f>IFERROR(MATCH(AA$11,_calc_기준100!$CN$8:$EF$8,0),"")</f>
        <v>3</v>
      </c>
      <c r="AB18" s="25">
        <f>IFERROR(MATCH(AB$11,_calc_기준100!$CN$8:$EF$8,0),"")</f>
        <v>32</v>
      </c>
      <c r="AC18" s="25">
        <f>IFERROR(MATCH(AC$11,_calc_기준100!$CN$8:$EF$8,0),"")</f>
        <v>29</v>
      </c>
      <c r="AD18" s="25">
        <f>IFERROR(MATCH(AD$11,_calc_기준100!$CN$8:$EF$8,0),"")</f>
        <v>12</v>
      </c>
      <c r="AE18" s="25">
        <f>IFERROR(MATCH(AE$11,_calc_기준100!$CN$8:$EF$8,0),"")</f>
        <v>14</v>
      </c>
      <c r="AF18" s="25">
        <f>IFERROR(MATCH(AF$11,_calc_기준100!$CN$8:$EF$8,0),"")</f>
        <v>27</v>
      </c>
      <c r="AG18" s="25">
        <f>IFERROR(MATCH(AG$11,_calc_기준100!$CN$8:$EF$8,0),"")</f>
        <v>23</v>
      </c>
      <c r="AH18" s="25">
        <f>IFERROR(MATCH(AH$11,_calc_기준100!$CN$8:$EF$8,0),"")</f>
        <v>38</v>
      </c>
      <c r="AI18" s="25">
        <f>IFERROR(MATCH(AI$11,_calc_기준100!$CN$8:$EF$8,0),"")</f>
        <v>5</v>
      </c>
      <c r="AJ18" s="25">
        <f>IFERROR(MATCH(AJ$11,_calc_기준100!$CN$8:$EF$8,0),"")</f>
        <v>15</v>
      </c>
      <c r="AK18" s="25">
        <f>IFERROR(MATCH(AK$11,_calc_기준100!$CN$8:$EF$8,0),"")</f>
        <v>18</v>
      </c>
      <c r="AL18" s="25">
        <f>IFERROR(MATCH(AL$11,_calc_기준100!$CN$8:$EF$8,0),"")</f>
        <v>28</v>
      </c>
      <c r="AM18" s="25">
        <f>IFERROR(MATCH(AM$11,_calc_기준100!$CN$8:$EF$8,0),"")</f>
        <v>43</v>
      </c>
      <c r="AN18" s="25">
        <f>IFERROR(MATCH(AN$11,_calc_기준100!$CN$8:$EF$8,0),"")</f>
        <v>9</v>
      </c>
      <c r="AO18" s="25">
        <f>IFERROR(MATCH(AO$11,_calc_기준100!$CN$8:$EF$8,0),"")</f>
        <v>30</v>
      </c>
      <c r="AP18" s="25">
        <f>IFERROR(MATCH(AP$11,_calc_기준100!$CN$8:$EF$8,0),"")</f>
        <v>31</v>
      </c>
      <c r="AQ18" s="25">
        <f>IFERROR(MATCH(AQ$11,_calc_기준100!$CN$8:$EF$8,0),"")</f>
        <v>35</v>
      </c>
      <c r="AR18" s="25">
        <f>IFERROR(MATCH(AR$11,_calc_기준100!$CN$8:$EF$8,0),"")</f>
        <v>44</v>
      </c>
      <c r="AS18" s="25">
        <f>IFERROR(MATCH(AS$11,_calc_기준100!$CN$8:$EF$8,0),"")</f>
        <v>34</v>
      </c>
      <c r="AT18" s="25">
        <f>IFERROR(MATCH(AT$11,_calc_기준100!$CN$8:$EF$8,0),"")</f>
        <v>36</v>
      </c>
      <c r="AU18" s="25">
        <f>IFERROR(MATCH(AU$11,_calc_기준100!$CN$8:$EF$8,0),"")</f>
        <v>20</v>
      </c>
      <c r="AV18" s="25">
        <f>IFERROR(MATCH(AV$11,_calc_기준100!$CN$8:$EF$8,0),"")</f>
        <v>22</v>
      </c>
      <c r="AW18" s="25">
        <f>IFERROR(MATCH(AW$11,_calc_기준100!$CN$8:$EF$8,0),"")</f>
        <v>24</v>
      </c>
      <c r="AX18" s="25">
        <f>IFERROR(MATCH(AX$11,_calc_기준100!$CN$8:$EF$8,0),"")</f>
        <v>10</v>
      </c>
      <c r="AY18" s="25">
        <f>IFERROR(MATCH(AY$11,_calc_기준100!$CN$8:$EF$8,0),"")</f>
        <v>33</v>
      </c>
      <c r="AZ18" s="25">
        <f>IFERROR(MATCH(AZ$11,_calc_기준100!$CN$8:$EF$8,0),"")</f>
        <v>19</v>
      </c>
      <c r="BA18" s="25">
        <f>IFERROR(MATCH(BA$11,_calc_기준100!$CN$8:$EF$8,0),"")</f>
        <v>41</v>
      </c>
      <c r="BB18" s="25">
        <f>IFERROR(MATCH(BB$11,_calc_기준100!$CN$8:$EF$8,0),"")</f>
        <v>45</v>
      </c>
      <c r="BC18" s="25">
        <f>IFERROR(MATCH(BC$11,_calc_기준100!$CN$8:$EF$8,0),"")</f>
        <v>4</v>
      </c>
      <c r="BD18" s="25">
        <f>IFERROR(MATCH(BD$11,_calc_기준100!$CN$8:$EF$8,0),"")</f>
        <v>1</v>
      </c>
    </row>
    <row r="19" spans="1:56" ht="16.5" customHeight="1">
      <c r="A19" s="39">
        <f t="shared" si="2"/>
        <v>1237</v>
      </c>
      <c r="B19" s="40">
        <f>IFERROR(INDEX(전체당첨내역!$B:$B,MATCH($A19,전체당첨내역!$A:$A,0)),"")</f>
        <v>10</v>
      </c>
      <c r="C19" s="40">
        <f>IFERROR(INDEX(전체당첨내역!$C:$C,MATCH($A19,전체당첨내역!$A:$A,0)),"")</f>
        <v>20</v>
      </c>
      <c r="D19" s="40">
        <f>IFERROR(INDEX(전체당첨내역!$D:$D,MATCH($A19,전체당첨내역!$A:$A,0)),"")</f>
        <v>23</v>
      </c>
      <c r="E19" s="40">
        <f>IFERROR(INDEX(전체당첨내역!$E:$E,MATCH($A19,전체당첨내역!$A:$A,0)),"")</f>
        <v>34</v>
      </c>
      <c r="F19" s="40">
        <f>IFERROR(INDEX(전체당첨내역!$F:$F,MATCH($A19,전체당첨내역!$A:$A,0)),"")</f>
        <v>37</v>
      </c>
      <c r="G19" s="40">
        <f>IFERROR(INDEX(전체당첨내역!$G:$G,MATCH($A19,전체당첨내역!$A:$A,0)),"")</f>
        <v>40</v>
      </c>
      <c r="H19" s="41">
        <f>IFERROR(INDEX(전체당첨내역!$H:$H,MATCH($A19,전체당첨내역!$A:$A,0)),"")</f>
        <v>36</v>
      </c>
      <c r="I19" s="42">
        <f>IFERROR((INDEX(_calc_기준100!$CN$9:$EF$9,1,$B19)&gt;0)*(INDEX(_calc_기준100!$CN$9:$EF$9,1,$B19)&lt;=15)+(INDEX(_calc_기준100!$CN$9:$EF$9,1,$C19)&gt;0)*(INDEX(_calc_기준100!$CN$9:$EF$9,1,$C19)&lt;=15)+(INDEX(_calc_기준100!$CN$9:$EF$9,1,$D19)&gt;0)*(INDEX(_calc_기준100!$CN$9:$EF$9,1,$D19)&lt;=15)+(INDEX(_calc_기준100!$CN$9:$EF$9,1,$E19)&gt;0)*(INDEX(_calc_기준100!$CN$9:$EF$9,1,$E19)&lt;=15)+(INDEX(_calc_기준100!$CN$9:$EF$9,1,$F19)&gt;0)*(INDEX(_calc_기준100!$CN$9:$EF$9,1,$F19)&lt;=15)+(INDEX(_calc_기준100!$CN$9:$EF$9,1,$G19)&gt;0)*(INDEX(_calc_기준100!$CN$9:$EF$9,1,$G19)&lt;=15),"")</f>
        <v>2</v>
      </c>
      <c r="J19" s="40">
        <f>IFERROR((INDEX(_calc_기준100!$CN$9:$EF$9,1,$B19)&gt;15)*(INDEX(_calc_기준100!$CN$9:$EF$9,1,$B19)&lt;=30)+(INDEX(_calc_기준100!$CN$9:$EF$9,1,$C19)&gt;15)*(INDEX(_calc_기준100!$CN$9:$EF$9,1,$C19)&lt;=30)+(INDEX(_calc_기준100!$CN$9:$EF$9,1,$D19)&gt;15)*(INDEX(_calc_기준100!$CN$9:$EF$9,1,$D19)&lt;=30)+(INDEX(_calc_기준100!$CN$9:$EF$9,1,$E19)&gt;15)*(INDEX(_calc_기준100!$CN$9:$EF$9,1,$E19)&lt;=30)+(INDEX(_calc_기준100!$CN$9:$EF$9,1,$F19)&gt;15)*(INDEX(_calc_기준100!$CN$9:$EF$9,1,$F19)&lt;=30)+(INDEX(_calc_기준100!$CN$9:$EF$9,1,$G19)&gt;15)*(INDEX(_calc_기준100!$CN$9:$EF$9,1,$G19)&lt;=30),"")</f>
        <v>3</v>
      </c>
      <c r="K19" s="43">
        <f>IFERROR((INDEX(_calc_기준100!$CN$9:$EF$9,1,$B19)&gt;30)+(INDEX(_calc_기준100!$CN$9:$EF$9,1,$C19)&gt;30)+(INDEX(_calc_기준100!$CN$9:$EF$9,1,$D19)&gt;30)+(INDEX(_calc_기준100!$CN$9:$EF$9,1,$E19)&gt;30)+(INDEX(_calc_기준100!$CN$9:$EF$9,1,$F19)&gt;30)+(INDEX(_calc_기준100!$CN$9:$EF$9,1,$G19)&gt;30),"")</f>
        <v>1</v>
      </c>
      <c r="L19" s="24">
        <f>IFERROR(MATCH(L$11,_calc_기준100!$CN$9:$EF$9,0),"")</f>
        <v>7</v>
      </c>
      <c r="M19" s="25">
        <f>IFERROR(MATCH(M$11,_calc_기준100!$CN$9:$EF$9,0),"")</f>
        <v>11</v>
      </c>
      <c r="N19" s="25">
        <f>IFERROR(MATCH(N$11,_calc_기준100!$CN$9:$EF$9,0),"")</f>
        <v>8</v>
      </c>
      <c r="O19" s="25">
        <f>IFERROR(MATCH(O$11,_calc_기준100!$CN$9:$EF$9,0),"")</f>
        <v>37</v>
      </c>
      <c r="P19" s="25">
        <f>IFERROR(MATCH(P$11,_calc_기준100!$CN$9:$EF$9,0),"")</f>
        <v>17</v>
      </c>
      <c r="Q19" s="25">
        <f>IFERROR(MATCH(Q$11,_calc_기준100!$CN$9:$EF$9,0),"")</f>
        <v>6</v>
      </c>
      <c r="R19" s="25">
        <f>IFERROR(MATCH(R$11,_calc_기준100!$CN$9:$EF$9,0),"")</f>
        <v>21</v>
      </c>
      <c r="S19" s="25">
        <f>IFERROR(MATCH(S$11,_calc_기준100!$CN$9:$EF$9,0),"")</f>
        <v>25</v>
      </c>
      <c r="T19" s="25">
        <f>IFERROR(MATCH(T$11,_calc_기준100!$CN$9:$EF$9,0),"")</f>
        <v>39</v>
      </c>
      <c r="U19" s="25">
        <f>IFERROR(MATCH(U$11,_calc_기준100!$CN$9:$EF$9,0),"")</f>
        <v>16</v>
      </c>
      <c r="V19" s="25">
        <f>IFERROR(MATCH(V$11,_calc_기준100!$CN$9:$EF$9,0),"")</f>
        <v>3</v>
      </c>
      <c r="W19" s="25">
        <f>IFERROR(MATCH(W$11,_calc_기준100!$CN$9:$EF$9,0),"")</f>
        <v>12</v>
      </c>
      <c r="X19" s="25">
        <f>IFERROR(MATCH(X$11,_calc_기준100!$CN$9:$EF$9,0),"")</f>
        <v>23</v>
      </c>
      <c r="Y19" s="25">
        <f>IFERROR(MATCH(Y$11,_calc_기준100!$CN$9:$EF$9,0),"")</f>
        <v>32</v>
      </c>
      <c r="Z19" s="25">
        <f>IFERROR(MATCH(Z$11,_calc_기준100!$CN$9:$EF$9,0),"")</f>
        <v>2</v>
      </c>
      <c r="AA19" s="25">
        <f>IFERROR(MATCH(AA$11,_calc_기준100!$CN$9:$EF$9,0),"")</f>
        <v>40</v>
      </c>
      <c r="AB19" s="25">
        <f>IFERROR(MATCH(AB$11,_calc_기준100!$CN$9:$EF$9,0),"")</f>
        <v>42</v>
      </c>
      <c r="AC19" s="25">
        <f>IFERROR(MATCH(AC$11,_calc_기준100!$CN$9:$EF$9,0),"")</f>
        <v>14</v>
      </c>
      <c r="AD19" s="25">
        <f>IFERROR(MATCH(AD$11,_calc_기준100!$CN$9:$EF$9,0),"")</f>
        <v>27</v>
      </c>
      <c r="AE19" s="25">
        <f>IFERROR(MATCH(AE$11,_calc_기준100!$CN$9:$EF$9,0),"")</f>
        <v>9</v>
      </c>
      <c r="AF19" s="25">
        <f>IFERROR(MATCH(AF$11,_calc_기준100!$CN$9:$EF$9,0),"")</f>
        <v>28</v>
      </c>
      <c r="AG19" s="25">
        <f>IFERROR(MATCH(AG$11,_calc_기준100!$CN$9:$EF$9,0),"")</f>
        <v>38</v>
      </c>
      <c r="AH19" s="25">
        <f>IFERROR(MATCH(AH$11,_calc_기준100!$CN$9:$EF$9,0),"")</f>
        <v>13</v>
      </c>
      <c r="AI19" s="25">
        <f>IFERROR(MATCH(AI$11,_calc_기준100!$CN$9:$EF$9,0),"")</f>
        <v>15</v>
      </c>
      <c r="AJ19" s="25">
        <f>IFERROR(MATCH(AJ$11,_calc_기준100!$CN$9:$EF$9,0),"")</f>
        <v>18</v>
      </c>
      <c r="AK19" s="25">
        <f>IFERROR(MATCH(AK$11,_calc_기준100!$CN$9:$EF$9,0),"")</f>
        <v>20</v>
      </c>
      <c r="AL19" s="25">
        <f>IFERROR(MATCH(AL$11,_calc_기준100!$CN$9:$EF$9,0),"")</f>
        <v>29</v>
      </c>
      <c r="AM19" s="25">
        <f>IFERROR(MATCH(AM$11,_calc_기준100!$CN$9:$EF$9,0),"")</f>
        <v>43</v>
      </c>
      <c r="AN19" s="25">
        <f>IFERROR(MATCH(AN$11,_calc_기준100!$CN$9:$EF$9,0),"")</f>
        <v>30</v>
      </c>
      <c r="AO19" s="25">
        <f>IFERROR(MATCH(AO$11,_calc_기준100!$CN$9:$EF$9,0),"")</f>
        <v>34</v>
      </c>
      <c r="AP19" s="25">
        <f>IFERROR(MATCH(AP$11,_calc_기준100!$CN$9:$EF$9,0),"")</f>
        <v>35</v>
      </c>
      <c r="AQ19" s="25">
        <f>IFERROR(MATCH(AQ$11,_calc_기준100!$CN$9:$EF$9,0),"")</f>
        <v>36</v>
      </c>
      <c r="AR19" s="25">
        <f>IFERROR(MATCH(AR$11,_calc_기준100!$CN$9:$EF$9,0),"")</f>
        <v>5</v>
      </c>
      <c r="AS19" s="25">
        <f>IFERROR(MATCH(AS$11,_calc_기준100!$CN$9:$EF$9,0),"")</f>
        <v>10</v>
      </c>
      <c r="AT19" s="25">
        <f>IFERROR(MATCH(AT$11,_calc_기준100!$CN$9:$EF$9,0),"")</f>
        <v>31</v>
      </c>
      <c r="AU19" s="25">
        <f>IFERROR(MATCH(AU$11,_calc_기준100!$CN$9:$EF$9,0),"")</f>
        <v>22</v>
      </c>
      <c r="AV19" s="25">
        <f>IFERROR(MATCH(AV$11,_calc_기준100!$CN$9:$EF$9,0),"")</f>
        <v>26</v>
      </c>
      <c r="AW19" s="25">
        <f>IFERROR(MATCH(AW$11,_calc_기준100!$CN$9:$EF$9,0),"")</f>
        <v>44</v>
      </c>
      <c r="AX19" s="25">
        <f>IFERROR(MATCH(AX$11,_calc_기준100!$CN$9:$EF$9,0),"")</f>
        <v>24</v>
      </c>
      <c r="AY19" s="25">
        <f>IFERROR(MATCH(AY$11,_calc_기준100!$CN$9:$EF$9,0),"")</f>
        <v>33</v>
      </c>
      <c r="AZ19" s="25">
        <f>IFERROR(MATCH(AZ$11,_calc_기준100!$CN$9:$EF$9,0),"")</f>
        <v>45</v>
      </c>
      <c r="BA19" s="25">
        <f>IFERROR(MATCH(BA$11,_calc_기준100!$CN$9:$EF$9,0),"")</f>
        <v>4</v>
      </c>
      <c r="BB19" s="25">
        <f>IFERROR(MATCH(BB$11,_calc_기준100!$CN$9:$EF$9,0),"")</f>
        <v>19</v>
      </c>
      <c r="BC19" s="25">
        <f>IFERROR(MATCH(BC$11,_calc_기준100!$CN$9:$EF$9,0),"")</f>
        <v>41</v>
      </c>
      <c r="BD19" s="25">
        <f>IFERROR(MATCH(BD$11,_calc_기준100!$CN$9:$EF$9,0),"")</f>
        <v>1</v>
      </c>
    </row>
    <row r="20" spans="1:56" ht="16.5" customHeight="1">
      <c r="A20" s="39">
        <f t="shared" si="2"/>
        <v>1236</v>
      </c>
      <c r="B20" s="40">
        <f>IFERROR(INDEX(전체당첨내역!$B:$B,MATCH($A20,전체당첨내역!$A:$A,0)),"")</f>
        <v>12</v>
      </c>
      <c r="C20" s="40">
        <f>IFERROR(INDEX(전체당첨내역!$C:$C,MATCH($A20,전체당첨내역!$A:$A,0)),"")</f>
        <v>18</v>
      </c>
      <c r="D20" s="40">
        <f>IFERROR(INDEX(전체당첨내역!$D:$D,MATCH($A20,전체당첨내역!$A:$A,0)),"")</f>
        <v>21</v>
      </c>
      <c r="E20" s="40">
        <f>IFERROR(INDEX(전체당첨내역!$E:$E,MATCH($A20,전체당첨내역!$A:$A,0)),"")</f>
        <v>29</v>
      </c>
      <c r="F20" s="40">
        <f>IFERROR(INDEX(전체당첨내역!$F:$F,MATCH($A20,전체당첨내역!$A:$A,0)),"")</f>
        <v>34</v>
      </c>
      <c r="G20" s="40">
        <f>IFERROR(INDEX(전체당첨내역!$G:$G,MATCH($A20,전체당첨내역!$A:$A,0)),"")</f>
        <v>38</v>
      </c>
      <c r="H20" s="41">
        <f>IFERROR(INDEX(전체당첨내역!$H:$H,MATCH($A20,전체당첨내역!$A:$A,0)),"")</f>
        <v>10</v>
      </c>
      <c r="I20" s="42">
        <f>IFERROR((INDEX(_calc_기준100!$CN$10:$EF$10,1,$B20)&gt;0)*(INDEX(_calc_기준100!$CN$10:$EF$10,1,$B20)&lt;=15)+(INDEX(_calc_기준100!$CN$10:$EF$10,1,$C20)&gt;0)*(INDEX(_calc_기준100!$CN$10:$EF$10,1,$C20)&lt;=15)+(INDEX(_calc_기준100!$CN$10:$EF$10,1,$D20)&gt;0)*(INDEX(_calc_기준100!$CN$10:$EF$10,1,$D20)&lt;=15)+(INDEX(_calc_기준100!$CN$10:$EF$10,1,$E20)&gt;0)*(INDEX(_calc_기준100!$CN$10:$EF$10,1,$E20)&lt;=15)+(INDEX(_calc_기준100!$CN$10:$EF$10,1,$F20)&gt;0)*(INDEX(_calc_기준100!$CN$10:$EF$10,1,$F20)&lt;=15)+(INDEX(_calc_기준100!$CN$10:$EF$10,1,$G20)&gt;0)*(INDEX(_calc_기준100!$CN$10:$EF$10,1,$G20)&lt;=15),"")</f>
        <v>4</v>
      </c>
      <c r="J20" s="40">
        <f>IFERROR((INDEX(_calc_기준100!$CN$10:$EF$10,1,$B20)&gt;15)*(INDEX(_calc_기준100!$CN$10:$EF$10,1,$B20)&lt;=30)+(INDEX(_calc_기준100!$CN$10:$EF$10,1,$C20)&gt;15)*(INDEX(_calc_기준100!$CN$10:$EF$10,1,$C20)&lt;=30)+(INDEX(_calc_기준100!$CN$10:$EF$10,1,$D20)&gt;15)*(INDEX(_calc_기준100!$CN$10:$EF$10,1,$D20)&lt;=30)+(INDEX(_calc_기준100!$CN$10:$EF$10,1,$E20)&gt;15)*(INDEX(_calc_기준100!$CN$10:$EF$10,1,$E20)&lt;=30)+(INDEX(_calc_기준100!$CN$10:$EF$10,1,$F20)&gt;15)*(INDEX(_calc_기준100!$CN$10:$EF$10,1,$F20)&lt;=30)+(INDEX(_calc_기준100!$CN$10:$EF$10,1,$G20)&gt;15)*(INDEX(_calc_기준100!$CN$10:$EF$10,1,$G20)&lt;=30),"")</f>
        <v>2</v>
      </c>
      <c r="K20" s="43">
        <f>IFERROR((INDEX(_calc_기준100!$CN$10:$EF$10,1,$B20)&gt;30)+(INDEX(_calc_기준100!$CN$10:$EF$10,1,$C20)&gt;30)+(INDEX(_calc_기준100!$CN$10:$EF$10,1,$D20)&gt;30)+(INDEX(_calc_기준100!$CN$10:$EF$10,1,$E20)&gt;30)+(INDEX(_calc_기준100!$CN$10:$EF$10,1,$F20)&gt;30)+(INDEX(_calc_기준100!$CN$10:$EF$10,1,$G20)&gt;30),"")</f>
        <v>0</v>
      </c>
      <c r="L20" s="24">
        <f>IFERROR(MATCH(L$11,_calc_기준100!$CN$10:$EF$10,0),"")</f>
        <v>7</v>
      </c>
      <c r="M20" s="25">
        <f>IFERROR(MATCH(M$11,_calc_기준100!$CN$10:$EF$10,0),"")</f>
        <v>12</v>
      </c>
      <c r="N20" s="25">
        <f>IFERROR(MATCH(N$11,_calc_기준100!$CN$10:$EF$10,0),"")</f>
        <v>11</v>
      </c>
      <c r="O20" s="25">
        <f>IFERROR(MATCH(O$11,_calc_기준100!$CN$10:$EF$10,0),"")</f>
        <v>37</v>
      </c>
      <c r="P20" s="25">
        <f>IFERROR(MATCH(P$11,_calc_기준100!$CN$10:$EF$10,0),"")</f>
        <v>6</v>
      </c>
      <c r="Q20" s="25">
        <f>IFERROR(MATCH(Q$11,_calc_기준100!$CN$10:$EF$10,0),"")</f>
        <v>17</v>
      </c>
      <c r="R20" s="25">
        <f>IFERROR(MATCH(R$11,_calc_기준100!$CN$10:$EF$10,0),"")</f>
        <v>25</v>
      </c>
      <c r="S20" s="25">
        <f>IFERROR(MATCH(S$11,_calc_기준100!$CN$10:$EF$10,0),"")</f>
        <v>42</v>
      </c>
      <c r="T20" s="25">
        <f>IFERROR(MATCH(T$11,_calc_기준100!$CN$10:$EF$10,0),"")</f>
        <v>21</v>
      </c>
      <c r="U20" s="25">
        <f>IFERROR(MATCH(U$11,_calc_기준100!$CN$10:$EF$10,0),"")</f>
        <v>39</v>
      </c>
      <c r="V20" s="25">
        <f>IFERROR(MATCH(V$11,_calc_기준100!$CN$10:$EF$10,0),"")</f>
        <v>3</v>
      </c>
      <c r="W20" s="25">
        <f>IFERROR(MATCH(W$11,_calc_기준100!$CN$10:$EF$10,0),"")</f>
        <v>35</v>
      </c>
      <c r="X20" s="25">
        <f>IFERROR(MATCH(X$11,_calc_기준100!$CN$10:$EF$10,0),"")</f>
        <v>38</v>
      </c>
      <c r="Y20" s="25">
        <f>IFERROR(MATCH(Y$11,_calc_기준100!$CN$10:$EF$10,0),"")</f>
        <v>18</v>
      </c>
      <c r="Z20" s="25">
        <f>IFERROR(MATCH(Z$11,_calc_기준100!$CN$10:$EF$10,0),"")</f>
        <v>8</v>
      </c>
      <c r="AA20" s="25">
        <f>IFERROR(MATCH(AA$11,_calc_기준100!$CN$10:$EF$10,0),"")</f>
        <v>44</v>
      </c>
      <c r="AB20" s="25">
        <f>IFERROR(MATCH(AB$11,_calc_기준100!$CN$10:$EF$10,0),"")</f>
        <v>33</v>
      </c>
      <c r="AC20" s="25">
        <f>IFERROR(MATCH(AC$11,_calc_기준100!$CN$10:$EF$10,0),"")</f>
        <v>40</v>
      </c>
      <c r="AD20" s="25">
        <f>IFERROR(MATCH(AD$11,_calc_기준100!$CN$10:$EF$10,0),"")</f>
        <v>16</v>
      </c>
      <c r="AE20" s="25">
        <f>IFERROR(MATCH(AE$11,_calc_기준100!$CN$10:$EF$10,0),"")</f>
        <v>27</v>
      </c>
      <c r="AF20" s="25">
        <f>IFERROR(MATCH(AF$11,_calc_기준100!$CN$10:$EF$10,0),"")</f>
        <v>32</v>
      </c>
      <c r="AG20" s="25">
        <f>IFERROR(MATCH(AG$11,_calc_기준100!$CN$10:$EF$10,0),"")</f>
        <v>9</v>
      </c>
      <c r="AH20" s="25">
        <f>IFERROR(MATCH(AH$11,_calc_기준100!$CN$10:$EF$10,0),"")</f>
        <v>14</v>
      </c>
      <c r="AI20" s="25">
        <f>IFERROR(MATCH(AI$11,_calc_기준100!$CN$10:$EF$10,0),"")</f>
        <v>15</v>
      </c>
      <c r="AJ20" s="25">
        <f>IFERROR(MATCH(AJ$11,_calc_기준100!$CN$10:$EF$10,0),"")</f>
        <v>20</v>
      </c>
      <c r="AK20" s="25">
        <f>IFERROR(MATCH(AK$11,_calc_기준100!$CN$10:$EF$10,0),"")</f>
        <v>34</v>
      </c>
      <c r="AL20" s="25">
        <f>IFERROR(MATCH(AL$11,_calc_기준100!$CN$10:$EF$10,0),"")</f>
        <v>28</v>
      </c>
      <c r="AM20" s="25">
        <f>IFERROR(MATCH(AM$11,_calc_기준100!$CN$10:$EF$10,0),"")</f>
        <v>43</v>
      </c>
      <c r="AN20" s="25">
        <f>IFERROR(MATCH(AN$11,_calc_기준100!$CN$10:$EF$10,0),"")</f>
        <v>29</v>
      </c>
      <c r="AO20" s="25">
        <f>IFERROR(MATCH(AO$11,_calc_기준100!$CN$10:$EF$10,0),"")</f>
        <v>30</v>
      </c>
      <c r="AP20" s="25">
        <f>IFERROR(MATCH(AP$11,_calc_기준100!$CN$10:$EF$10,0),"")</f>
        <v>31</v>
      </c>
      <c r="AQ20" s="25">
        <f>IFERROR(MATCH(AQ$11,_calc_기준100!$CN$10:$EF$10,0),"")</f>
        <v>36</v>
      </c>
      <c r="AR20" s="25">
        <f>IFERROR(MATCH(AR$11,_calc_기준100!$CN$10:$EF$10,0),"")</f>
        <v>5</v>
      </c>
      <c r="AS20" s="25">
        <f>IFERROR(MATCH(AS$11,_calc_기준100!$CN$10:$EF$10,0),"")</f>
        <v>10</v>
      </c>
      <c r="AT20" s="25">
        <f>IFERROR(MATCH(AT$11,_calc_기준100!$CN$10:$EF$10,0),"")</f>
        <v>13</v>
      </c>
      <c r="AU20" s="25">
        <f>IFERROR(MATCH(AU$11,_calc_기준100!$CN$10:$EF$10,0),"")</f>
        <v>24</v>
      </c>
      <c r="AV20" s="25">
        <f>IFERROR(MATCH(AV$11,_calc_기준100!$CN$10:$EF$10,0),"")</f>
        <v>26</v>
      </c>
      <c r="AW20" s="25">
        <f>IFERROR(MATCH(AW$11,_calc_기준100!$CN$10:$EF$10,0),"")</f>
        <v>22</v>
      </c>
      <c r="AX20" s="25">
        <f>IFERROR(MATCH(AX$11,_calc_기준100!$CN$10:$EF$10,0),"")</f>
        <v>23</v>
      </c>
      <c r="AY20" s="25">
        <f>IFERROR(MATCH(AY$11,_calc_기준100!$CN$10:$EF$10,0),"")</f>
        <v>2</v>
      </c>
      <c r="AZ20" s="25">
        <f>IFERROR(MATCH(AZ$11,_calc_기준100!$CN$10:$EF$10,0),"")</f>
        <v>45</v>
      </c>
      <c r="BA20" s="25">
        <f>IFERROR(MATCH(BA$11,_calc_기준100!$CN$10:$EF$10,0),"")</f>
        <v>19</v>
      </c>
      <c r="BB20" s="25">
        <f>IFERROR(MATCH(BB$11,_calc_기준100!$CN$10:$EF$10,0),"")</f>
        <v>4</v>
      </c>
      <c r="BC20" s="25">
        <f>IFERROR(MATCH(BC$11,_calc_기준100!$CN$10:$EF$10,0),"")</f>
        <v>41</v>
      </c>
      <c r="BD20" s="25">
        <f>IFERROR(MATCH(BD$11,_calc_기준100!$CN$10:$EF$10,0),"")</f>
        <v>1</v>
      </c>
    </row>
    <row r="21" spans="1:56" ht="16.5" customHeight="1">
      <c r="A21" s="39">
        <f t="shared" si="2"/>
        <v>1235</v>
      </c>
      <c r="B21" s="40">
        <f>IFERROR(INDEX(전체당첨내역!$B:$B,MATCH($A21,전체당첨내역!$A:$A,0)),"")</f>
        <v>6</v>
      </c>
      <c r="C21" s="40">
        <f>IFERROR(INDEX(전체당첨내역!$C:$C,MATCH($A21,전체당첨내역!$A:$A,0)),"")</f>
        <v>7</v>
      </c>
      <c r="D21" s="40">
        <f>IFERROR(INDEX(전체당첨내역!$D:$D,MATCH($A21,전체당첨내역!$A:$A,0)),"")</f>
        <v>11</v>
      </c>
      <c r="E21" s="40">
        <f>IFERROR(INDEX(전체당첨내역!$E:$E,MATCH($A21,전체당첨내역!$A:$A,0)),"")</f>
        <v>15</v>
      </c>
      <c r="F21" s="40">
        <f>IFERROR(INDEX(전체당첨내역!$F:$F,MATCH($A21,전체당첨내역!$A:$A,0)),"")</f>
        <v>39</v>
      </c>
      <c r="G21" s="40">
        <f>IFERROR(INDEX(전체당첨내역!$G:$G,MATCH($A21,전체당첨내역!$A:$A,0)),"")</f>
        <v>43</v>
      </c>
      <c r="H21" s="41">
        <f>IFERROR(INDEX(전체당첨내역!$H:$H,MATCH($A21,전체당첨내역!$A:$A,0)),"")</f>
        <v>20</v>
      </c>
      <c r="I21" s="42">
        <f>IFERROR((INDEX(_calc_기준100!$CN$11:$EF$11,1,$B21)&gt;0)*(INDEX(_calc_기준100!$CN$11:$EF$11,1,$B21)&lt;=15)+(INDEX(_calc_기준100!$CN$11:$EF$11,1,$C21)&gt;0)*(INDEX(_calc_기준100!$CN$11:$EF$11,1,$C21)&lt;=15)+(INDEX(_calc_기준100!$CN$11:$EF$11,1,$D21)&gt;0)*(INDEX(_calc_기준100!$CN$11:$EF$11,1,$D21)&lt;=15)+(INDEX(_calc_기준100!$CN$11:$EF$11,1,$E21)&gt;0)*(INDEX(_calc_기준100!$CN$11:$EF$11,1,$E21)&lt;=15)+(INDEX(_calc_기준100!$CN$11:$EF$11,1,$F21)&gt;0)*(INDEX(_calc_기준100!$CN$11:$EF$11,1,$F21)&lt;=15)+(INDEX(_calc_기준100!$CN$11:$EF$11,1,$G21)&gt;0)*(INDEX(_calc_기준100!$CN$11:$EF$11,1,$G21)&lt;=15),"")</f>
        <v>4</v>
      </c>
      <c r="J21" s="40">
        <f>IFERROR((INDEX(_calc_기준100!$CN$11:$EF$11,1,$B21)&gt;15)*(INDEX(_calc_기준100!$CN$11:$EF$11,1,$B21)&lt;=30)+(INDEX(_calc_기준100!$CN$11:$EF$11,1,$C21)&gt;15)*(INDEX(_calc_기준100!$CN$11:$EF$11,1,$C21)&lt;=30)+(INDEX(_calc_기준100!$CN$11:$EF$11,1,$D21)&gt;15)*(INDEX(_calc_기준100!$CN$11:$EF$11,1,$D21)&lt;=30)+(INDEX(_calc_기준100!$CN$11:$EF$11,1,$E21)&gt;15)*(INDEX(_calc_기준100!$CN$11:$EF$11,1,$E21)&lt;=30)+(INDEX(_calc_기준100!$CN$11:$EF$11,1,$F21)&gt;15)*(INDEX(_calc_기준100!$CN$11:$EF$11,1,$F21)&lt;=30)+(INDEX(_calc_기준100!$CN$11:$EF$11,1,$G21)&gt;15)*(INDEX(_calc_기준100!$CN$11:$EF$11,1,$G21)&lt;=30),"")</f>
        <v>2</v>
      </c>
      <c r="K21" s="43">
        <f>IFERROR((INDEX(_calc_기준100!$CN$11:$EF$11,1,$B21)&gt;30)+(INDEX(_calc_기준100!$CN$11:$EF$11,1,$C21)&gt;30)+(INDEX(_calc_기준100!$CN$11:$EF$11,1,$D21)&gt;30)+(INDEX(_calc_기준100!$CN$11:$EF$11,1,$E21)&gt;30)+(INDEX(_calc_기준100!$CN$11:$EF$11,1,$F21)&gt;30)+(INDEX(_calc_기준100!$CN$11:$EF$11,1,$G21)&gt;30),"")</f>
        <v>0</v>
      </c>
      <c r="L21" s="24">
        <f>IFERROR(MATCH(L$11,_calc_기준100!$CN$11:$EF$11,0),"")</f>
        <v>7</v>
      </c>
      <c r="M21" s="25">
        <f>IFERROR(MATCH(M$11,_calc_기준100!$CN$11:$EF$11,0),"")</f>
        <v>37</v>
      </c>
      <c r="N21" s="25">
        <f>IFERROR(MATCH(N$11,_calc_기준100!$CN$11:$EF$11,0),"")</f>
        <v>12</v>
      </c>
      <c r="O21" s="25">
        <f>IFERROR(MATCH(O$11,_calc_기준100!$CN$11:$EF$11,0),"")</f>
        <v>21</v>
      </c>
      <c r="P21" s="25">
        <f>IFERROR(MATCH(P$11,_calc_기준100!$CN$11:$EF$11,0),"")</f>
        <v>39</v>
      </c>
      <c r="Q21" s="25">
        <f>IFERROR(MATCH(Q$11,_calc_기준100!$CN$11:$EF$11,0),"")</f>
        <v>6</v>
      </c>
      <c r="R21" s="25">
        <f>IFERROR(MATCH(R$11,_calc_기준100!$CN$11:$EF$11,0),"")</f>
        <v>42</v>
      </c>
      <c r="S21" s="25">
        <f>IFERROR(MATCH(S$11,_calc_기준100!$CN$11:$EF$11,0),"")</f>
        <v>25</v>
      </c>
      <c r="T21" s="25">
        <f>IFERROR(MATCH(T$11,_calc_기준100!$CN$11:$EF$11,0),"")</f>
        <v>33</v>
      </c>
      <c r="U21" s="25">
        <f>IFERROR(MATCH(U$11,_calc_기준100!$CN$11:$EF$11,0),"")</f>
        <v>11</v>
      </c>
      <c r="V21" s="25">
        <f>IFERROR(MATCH(V$11,_calc_기준100!$CN$11:$EF$11,0),"")</f>
        <v>38</v>
      </c>
      <c r="W21" s="25">
        <f>IFERROR(MATCH(W$11,_calc_기준100!$CN$11:$EF$11,0),"")</f>
        <v>3</v>
      </c>
      <c r="X21" s="25">
        <f>IFERROR(MATCH(X$11,_calc_기준100!$CN$11:$EF$11,0),"")</f>
        <v>8</v>
      </c>
      <c r="Y21" s="25">
        <f>IFERROR(MATCH(Y$11,_calc_기준100!$CN$11:$EF$11,0),"")</f>
        <v>18</v>
      </c>
      <c r="Z21" s="25">
        <f>IFERROR(MATCH(Z$11,_calc_기준100!$CN$11:$EF$11,0),"")</f>
        <v>35</v>
      </c>
      <c r="AA21" s="25">
        <f>IFERROR(MATCH(AA$11,_calc_기준100!$CN$11:$EF$11,0),"")</f>
        <v>44</v>
      </c>
      <c r="AB21" s="25">
        <f>IFERROR(MATCH(AB$11,_calc_기준100!$CN$11:$EF$11,0),"")</f>
        <v>40</v>
      </c>
      <c r="AC21" s="25">
        <f>IFERROR(MATCH(AC$11,_calc_기준100!$CN$11:$EF$11,0),"")</f>
        <v>9</v>
      </c>
      <c r="AD21" s="25">
        <f>IFERROR(MATCH(AD$11,_calc_기준100!$CN$11:$EF$11,0),"")</f>
        <v>15</v>
      </c>
      <c r="AE21" s="25">
        <f>IFERROR(MATCH(AE$11,_calc_기준100!$CN$11:$EF$11,0),"")</f>
        <v>16</v>
      </c>
      <c r="AF21" s="25">
        <f>IFERROR(MATCH(AF$11,_calc_기준100!$CN$11:$EF$11,0),"")</f>
        <v>27</v>
      </c>
      <c r="AG21" s="25">
        <f>IFERROR(MATCH(AG$11,_calc_기준100!$CN$11:$EF$11,0),"")</f>
        <v>43</v>
      </c>
      <c r="AH21" s="25">
        <f>IFERROR(MATCH(AH$11,_calc_기준100!$CN$11:$EF$11,0),"")</f>
        <v>14</v>
      </c>
      <c r="AI21" s="25">
        <f>IFERROR(MATCH(AI$11,_calc_기준100!$CN$11:$EF$11,0),"")</f>
        <v>17</v>
      </c>
      <c r="AJ21" s="25">
        <f>IFERROR(MATCH(AJ$11,_calc_기준100!$CN$11:$EF$11,0),"")</f>
        <v>20</v>
      </c>
      <c r="AK21" s="25">
        <f>IFERROR(MATCH(AK$11,_calc_기준100!$CN$11:$EF$11,0),"")</f>
        <v>30</v>
      </c>
      <c r="AL21" s="25">
        <f>IFERROR(MATCH(AL$11,_calc_기준100!$CN$11:$EF$11,0),"")</f>
        <v>31</v>
      </c>
      <c r="AM21" s="25">
        <f>IFERROR(MATCH(AM$11,_calc_기준100!$CN$11:$EF$11,0),"")</f>
        <v>34</v>
      </c>
      <c r="AN21" s="25">
        <f>IFERROR(MATCH(AN$11,_calc_기준100!$CN$11:$EF$11,0),"")</f>
        <v>10</v>
      </c>
      <c r="AO21" s="25">
        <f>IFERROR(MATCH(AO$11,_calc_기준100!$CN$11:$EF$11,0),"")</f>
        <v>13</v>
      </c>
      <c r="AP21" s="25">
        <f>IFERROR(MATCH(AP$11,_calc_기준100!$CN$11:$EF$11,0),"")</f>
        <v>28</v>
      </c>
      <c r="AQ21" s="25">
        <f>IFERROR(MATCH(AQ$11,_calc_기준100!$CN$11:$EF$11,0),"")</f>
        <v>5</v>
      </c>
      <c r="AR21" s="25">
        <f>IFERROR(MATCH(AR$11,_calc_기준100!$CN$11:$EF$11,0),"")</f>
        <v>36</v>
      </c>
      <c r="AS21" s="25">
        <f>IFERROR(MATCH(AS$11,_calc_기준100!$CN$11:$EF$11,0),"")</f>
        <v>24</v>
      </c>
      <c r="AT21" s="25">
        <f>IFERROR(MATCH(AT$11,_calc_기준100!$CN$11:$EF$11,0),"")</f>
        <v>26</v>
      </c>
      <c r="AU21" s="25">
        <f>IFERROR(MATCH(AU$11,_calc_기준100!$CN$11:$EF$11,0),"")</f>
        <v>29</v>
      </c>
      <c r="AV21" s="25">
        <f>IFERROR(MATCH(AV$11,_calc_기준100!$CN$11:$EF$11,0),"")</f>
        <v>19</v>
      </c>
      <c r="AW21" s="25">
        <f>IFERROR(MATCH(AW$11,_calc_기준100!$CN$11:$EF$11,0),"")</f>
        <v>32</v>
      </c>
      <c r="AX21" s="25">
        <f>IFERROR(MATCH(AX$11,_calc_기준100!$CN$11:$EF$11,0),"")</f>
        <v>23</v>
      </c>
      <c r="AY21" s="25">
        <f>IFERROR(MATCH(AY$11,_calc_기준100!$CN$11:$EF$11,0),"")</f>
        <v>2</v>
      </c>
      <c r="AZ21" s="25">
        <f>IFERROR(MATCH(AZ$11,_calc_기준100!$CN$11:$EF$11,0),"")</f>
        <v>45</v>
      </c>
      <c r="BA21" s="25">
        <f>IFERROR(MATCH(BA$11,_calc_기준100!$CN$11:$EF$11,0),"")</f>
        <v>4</v>
      </c>
      <c r="BB21" s="25">
        <f>IFERROR(MATCH(BB$11,_calc_기준100!$CN$11:$EF$11,0),"")</f>
        <v>1</v>
      </c>
      <c r="BC21" s="25">
        <f>IFERROR(MATCH(BC$11,_calc_기준100!$CN$11:$EF$11,0),"")</f>
        <v>41</v>
      </c>
      <c r="BD21" s="25">
        <f>IFERROR(MATCH(BD$11,_calc_기준100!$CN$11:$EF$11,0),"")</f>
        <v>22</v>
      </c>
    </row>
    <row r="22" spans="1:56" ht="16.5" customHeight="1">
      <c r="A22" s="39">
        <f t="shared" si="2"/>
        <v>1234</v>
      </c>
      <c r="B22" s="40">
        <f>IFERROR(INDEX(전체당첨내역!$B:$B,MATCH($A22,전체당첨내역!$A:$A,0)),"")</f>
        <v>1</v>
      </c>
      <c r="C22" s="40">
        <f>IFERROR(INDEX(전체당첨내역!$C:$C,MATCH($A22,전체당첨내역!$A:$A,0)),"")</f>
        <v>15</v>
      </c>
      <c r="D22" s="40">
        <f>IFERROR(INDEX(전체당첨내역!$D:$D,MATCH($A22,전체당첨내역!$A:$A,0)),"")</f>
        <v>19</v>
      </c>
      <c r="E22" s="40">
        <f>IFERROR(INDEX(전체당첨내역!$E:$E,MATCH($A22,전체당첨내역!$A:$A,0)),"")</f>
        <v>31</v>
      </c>
      <c r="F22" s="40">
        <f>IFERROR(INDEX(전체당첨내역!$F:$F,MATCH($A22,전체당첨내역!$A:$A,0)),"")</f>
        <v>35</v>
      </c>
      <c r="G22" s="40">
        <f>IFERROR(INDEX(전체당첨내역!$G:$G,MATCH($A22,전체당첨내역!$A:$A,0)),"")</f>
        <v>43</v>
      </c>
      <c r="H22" s="41">
        <f>IFERROR(INDEX(전체당첨내역!$H:$H,MATCH($A22,전체당첨내역!$A:$A,0)),"")</f>
        <v>27</v>
      </c>
      <c r="I22" s="42">
        <f>IFERROR((INDEX(_calc_기준100!$CN$12:$EF$12,1,$B22)&gt;0)*(INDEX(_calc_기준100!$CN$12:$EF$12,1,$B22)&lt;=15)+(INDEX(_calc_기준100!$CN$12:$EF$12,1,$C22)&gt;0)*(INDEX(_calc_기준100!$CN$12:$EF$12,1,$C22)&lt;=15)+(INDEX(_calc_기준100!$CN$12:$EF$12,1,$D22)&gt;0)*(INDEX(_calc_기준100!$CN$12:$EF$12,1,$D22)&lt;=15)+(INDEX(_calc_기준100!$CN$12:$EF$12,1,$E22)&gt;0)*(INDEX(_calc_기준100!$CN$12:$EF$12,1,$E22)&lt;=15)+(INDEX(_calc_기준100!$CN$12:$EF$12,1,$F22)&gt;0)*(INDEX(_calc_기준100!$CN$12:$EF$12,1,$F22)&lt;=15)+(INDEX(_calc_기준100!$CN$12:$EF$12,1,$G22)&gt;0)*(INDEX(_calc_기준100!$CN$12:$EF$12,1,$G22)&lt;=15),"")</f>
        <v>1</v>
      </c>
      <c r="J22" s="40">
        <f>IFERROR((INDEX(_calc_기준100!$CN$12:$EF$12,1,$B22)&gt;15)*(INDEX(_calc_기준100!$CN$12:$EF$12,1,$B22)&lt;=30)+(INDEX(_calc_기준100!$CN$12:$EF$12,1,$C22)&gt;15)*(INDEX(_calc_기준100!$CN$12:$EF$12,1,$C22)&lt;=30)+(INDEX(_calc_기준100!$CN$12:$EF$12,1,$D22)&gt;15)*(INDEX(_calc_기준100!$CN$12:$EF$12,1,$D22)&lt;=30)+(INDEX(_calc_기준100!$CN$12:$EF$12,1,$E22)&gt;15)*(INDEX(_calc_기준100!$CN$12:$EF$12,1,$E22)&lt;=30)+(INDEX(_calc_기준100!$CN$12:$EF$12,1,$F22)&gt;15)*(INDEX(_calc_기준100!$CN$12:$EF$12,1,$F22)&lt;=30)+(INDEX(_calc_기준100!$CN$12:$EF$12,1,$G22)&gt;15)*(INDEX(_calc_기준100!$CN$12:$EF$12,1,$G22)&lt;=30),"")</f>
        <v>2</v>
      </c>
      <c r="K22" s="43">
        <f>IFERROR((INDEX(_calc_기준100!$CN$12:$EF$12,1,$B22)&gt;30)+(INDEX(_calc_기준100!$CN$12:$EF$12,1,$C22)&gt;30)+(INDEX(_calc_기준100!$CN$12:$EF$12,1,$D22)&gt;30)+(INDEX(_calc_기준100!$CN$12:$EF$12,1,$E22)&gt;30)+(INDEX(_calc_기준100!$CN$12:$EF$12,1,$F22)&gt;30)+(INDEX(_calc_기준100!$CN$12:$EF$12,1,$G22)&gt;30),"")</f>
        <v>3</v>
      </c>
      <c r="L22" s="24">
        <f>IFERROR(MATCH(L$11,_calc_기준100!$CN$12:$EF$12,0),"")</f>
        <v>7</v>
      </c>
      <c r="M22" s="25">
        <f>IFERROR(MATCH(M$11,_calc_기준100!$CN$12:$EF$12,0),"")</f>
        <v>12</v>
      </c>
      <c r="N22" s="25">
        <f>IFERROR(MATCH(N$11,_calc_기준100!$CN$12:$EF$12,0),"")</f>
        <v>21</v>
      </c>
      <c r="O22" s="25">
        <f>IFERROR(MATCH(O$11,_calc_기준100!$CN$12:$EF$12,0),"")</f>
        <v>35</v>
      </c>
      <c r="P22" s="25">
        <f>IFERROR(MATCH(P$11,_calc_기준100!$CN$12:$EF$12,0),"")</f>
        <v>39</v>
      </c>
      <c r="Q22" s="25">
        <f>IFERROR(MATCH(Q$11,_calc_기준100!$CN$12:$EF$12,0),"")</f>
        <v>6</v>
      </c>
      <c r="R22" s="25">
        <f>IFERROR(MATCH(R$11,_calc_기준100!$CN$12:$EF$12,0),"")</f>
        <v>42</v>
      </c>
      <c r="S22" s="25">
        <f>IFERROR(MATCH(S$11,_calc_기준100!$CN$12:$EF$12,0),"")</f>
        <v>11</v>
      </c>
      <c r="T22" s="25">
        <f>IFERROR(MATCH(T$11,_calc_기준100!$CN$12:$EF$12,0),"")</f>
        <v>33</v>
      </c>
      <c r="U22" s="25">
        <f>IFERROR(MATCH(U$11,_calc_기준100!$CN$12:$EF$12,0),"")</f>
        <v>37</v>
      </c>
      <c r="V22" s="25">
        <f>IFERROR(MATCH(V$11,_calc_기준100!$CN$12:$EF$12,0),"")</f>
        <v>38</v>
      </c>
      <c r="W22" s="25">
        <f>IFERROR(MATCH(W$11,_calc_기준100!$CN$12:$EF$12,0),"")</f>
        <v>3</v>
      </c>
      <c r="X22" s="25">
        <f>IFERROR(MATCH(X$11,_calc_기준100!$CN$12:$EF$12,0),"")</f>
        <v>8</v>
      </c>
      <c r="Y22" s="25">
        <f>IFERROR(MATCH(Y$11,_calc_기준100!$CN$12:$EF$12,0),"")</f>
        <v>9</v>
      </c>
      <c r="Z22" s="25">
        <f>IFERROR(MATCH(Z$11,_calc_기준100!$CN$12:$EF$12,0),"")</f>
        <v>18</v>
      </c>
      <c r="AA22" s="25">
        <f>IFERROR(MATCH(AA$11,_calc_기준100!$CN$12:$EF$12,0),"")</f>
        <v>44</v>
      </c>
      <c r="AB22" s="25">
        <f>IFERROR(MATCH(AB$11,_calc_기준100!$CN$12:$EF$12,0),"")</f>
        <v>30</v>
      </c>
      <c r="AC22" s="25">
        <f>IFERROR(MATCH(AC$11,_calc_기준100!$CN$12:$EF$12,0),"")</f>
        <v>40</v>
      </c>
      <c r="AD22" s="25">
        <f>IFERROR(MATCH(AD$11,_calc_기준100!$CN$12:$EF$12,0),"")</f>
        <v>15</v>
      </c>
      <c r="AE22" s="25">
        <f>IFERROR(MATCH(AE$11,_calc_기준100!$CN$12:$EF$12,0),"")</f>
        <v>17</v>
      </c>
      <c r="AF22" s="25">
        <f>IFERROR(MATCH(AF$11,_calc_기준100!$CN$12:$EF$12,0),"")</f>
        <v>20</v>
      </c>
      <c r="AG22" s="25">
        <f>IFERROR(MATCH(AG$11,_calc_기준100!$CN$12:$EF$12,0),"")</f>
        <v>27</v>
      </c>
      <c r="AH22" s="25">
        <f>IFERROR(MATCH(AH$11,_calc_기준100!$CN$12:$EF$12,0),"")</f>
        <v>43</v>
      </c>
      <c r="AI22" s="25">
        <f>IFERROR(MATCH(AI$11,_calc_기준100!$CN$12:$EF$12,0),"")</f>
        <v>13</v>
      </c>
      <c r="AJ22" s="25">
        <f>IFERROR(MATCH(AJ$11,_calc_기준100!$CN$12:$EF$12,0),"")</f>
        <v>34</v>
      </c>
      <c r="AK22" s="25">
        <f>IFERROR(MATCH(AK$11,_calc_기준100!$CN$12:$EF$12,0),"")</f>
        <v>16</v>
      </c>
      <c r="AL22" s="25">
        <f>IFERROR(MATCH(AL$11,_calc_기준100!$CN$12:$EF$12,0),"")</f>
        <v>25</v>
      </c>
      <c r="AM22" s="25">
        <f>IFERROR(MATCH(AM$11,_calc_기준100!$CN$12:$EF$12,0),"")</f>
        <v>26</v>
      </c>
      <c r="AN22" s="25">
        <f>IFERROR(MATCH(AN$11,_calc_기준100!$CN$12:$EF$12,0),"")</f>
        <v>36</v>
      </c>
      <c r="AO22" s="25">
        <f>IFERROR(MATCH(AO$11,_calc_기준100!$CN$12:$EF$12,0),"")</f>
        <v>10</v>
      </c>
      <c r="AP22" s="25">
        <f>IFERROR(MATCH(AP$11,_calc_기준100!$CN$12:$EF$12,0),"")</f>
        <v>14</v>
      </c>
      <c r="AQ22" s="25">
        <f>IFERROR(MATCH(AQ$11,_calc_기준100!$CN$12:$EF$12,0),"")</f>
        <v>19</v>
      </c>
      <c r="AR22" s="25">
        <f>IFERROR(MATCH(AR$11,_calc_기준100!$CN$12:$EF$12,0),"")</f>
        <v>24</v>
      </c>
      <c r="AS22" s="25">
        <f>IFERROR(MATCH(AS$11,_calc_기준100!$CN$12:$EF$12,0),"")</f>
        <v>5</v>
      </c>
      <c r="AT22" s="25">
        <f>IFERROR(MATCH(AT$11,_calc_기준100!$CN$12:$EF$12,0),"")</f>
        <v>28</v>
      </c>
      <c r="AU22" s="25">
        <f>IFERROR(MATCH(AU$11,_calc_기준100!$CN$12:$EF$12,0),"")</f>
        <v>29</v>
      </c>
      <c r="AV22" s="25">
        <f>IFERROR(MATCH(AV$11,_calc_기준100!$CN$12:$EF$12,0),"")</f>
        <v>2</v>
      </c>
      <c r="AW22" s="25">
        <f>IFERROR(MATCH(AW$11,_calc_기준100!$CN$12:$EF$12,0),"")</f>
        <v>32</v>
      </c>
      <c r="AX22" s="25">
        <f>IFERROR(MATCH(AX$11,_calc_기준100!$CN$12:$EF$12,0),"")</f>
        <v>45</v>
      </c>
      <c r="AY22" s="25">
        <f>IFERROR(MATCH(AY$11,_calc_기준100!$CN$12:$EF$12,0),"")</f>
        <v>31</v>
      </c>
      <c r="AZ22" s="25">
        <f>IFERROR(MATCH(AZ$11,_calc_기준100!$CN$12:$EF$12,0),"")</f>
        <v>4</v>
      </c>
      <c r="BA22" s="25">
        <f>IFERROR(MATCH(BA$11,_calc_기준100!$CN$12:$EF$12,0),"")</f>
        <v>41</v>
      </c>
      <c r="BB22" s="25">
        <f>IFERROR(MATCH(BB$11,_calc_기준100!$CN$12:$EF$12,0),"")</f>
        <v>1</v>
      </c>
      <c r="BC22" s="25">
        <f>IFERROR(MATCH(BC$11,_calc_기준100!$CN$12:$EF$12,0),"")</f>
        <v>22</v>
      </c>
      <c r="BD22" s="25">
        <f>IFERROR(MATCH(BD$11,_calc_기준100!$CN$12:$EF$12,0),"")</f>
        <v>23</v>
      </c>
    </row>
    <row r="23" spans="1:56" ht="16.5" customHeight="1">
      <c r="A23" s="39">
        <f t="shared" si="2"/>
        <v>1233</v>
      </c>
      <c r="B23" s="40">
        <f>IFERROR(INDEX(전체당첨내역!$B:$B,MATCH($A23,전체당첨내역!$A:$A,0)),"")</f>
        <v>2</v>
      </c>
      <c r="C23" s="40">
        <f>IFERROR(INDEX(전체당첨내역!$C:$C,MATCH($A23,전체당첨내역!$A:$A,0)),"")</f>
        <v>7</v>
      </c>
      <c r="D23" s="40">
        <f>IFERROR(INDEX(전체당첨내역!$D:$D,MATCH($A23,전체당첨내역!$A:$A,0)),"")</f>
        <v>20</v>
      </c>
      <c r="E23" s="40">
        <f>IFERROR(INDEX(전체당첨내역!$E:$E,MATCH($A23,전체당첨내역!$A:$A,0)),"")</f>
        <v>25</v>
      </c>
      <c r="F23" s="40">
        <f>IFERROR(INDEX(전체당첨내역!$F:$F,MATCH($A23,전체당첨내역!$A:$A,0)),"")</f>
        <v>37</v>
      </c>
      <c r="G23" s="40">
        <f>IFERROR(INDEX(전체당첨내역!$G:$G,MATCH($A23,전체당첨내역!$A:$A,0)),"")</f>
        <v>40</v>
      </c>
      <c r="H23" s="41">
        <f>IFERROR(INDEX(전체당첨내역!$H:$H,MATCH($A23,전체당첨내역!$A:$A,0)),"")</f>
        <v>29</v>
      </c>
      <c r="I23" s="42">
        <f>IFERROR((INDEX(_calc_기준100!$CN$13:$EF$13,1,$B23)&gt;0)*(INDEX(_calc_기준100!$CN$13:$EF$13,1,$B23)&lt;=15)+(INDEX(_calc_기준100!$CN$13:$EF$13,1,$C23)&gt;0)*(INDEX(_calc_기준100!$CN$13:$EF$13,1,$C23)&lt;=15)+(INDEX(_calc_기준100!$CN$13:$EF$13,1,$D23)&gt;0)*(INDEX(_calc_기준100!$CN$13:$EF$13,1,$D23)&lt;=15)+(INDEX(_calc_기준100!$CN$13:$EF$13,1,$E23)&gt;0)*(INDEX(_calc_기준100!$CN$13:$EF$13,1,$E23)&lt;=15)+(INDEX(_calc_기준100!$CN$13:$EF$13,1,$F23)&gt;0)*(INDEX(_calc_기준100!$CN$13:$EF$13,1,$F23)&lt;=15)+(INDEX(_calc_기준100!$CN$13:$EF$13,1,$G23)&gt;0)*(INDEX(_calc_기준100!$CN$13:$EF$13,1,$G23)&lt;=15),"")</f>
        <v>3</v>
      </c>
      <c r="J23" s="40">
        <f>IFERROR((INDEX(_calc_기준100!$CN$13:$EF$13,1,$B23)&gt;15)*(INDEX(_calc_기준100!$CN$13:$EF$13,1,$B23)&lt;=30)+(INDEX(_calc_기준100!$CN$13:$EF$13,1,$C23)&gt;15)*(INDEX(_calc_기준100!$CN$13:$EF$13,1,$C23)&lt;=30)+(INDEX(_calc_기준100!$CN$13:$EF$13,1,$D23)&gt;15)*(INDEX(_calc_기준100!$CN$13:$EF$13,1,$D23)&lt;=30)+(INDEX(_calc_기준100!$CN$13:$EF$13,1,$E23)&gt;15)*(INDEX(_calc_기준100!$CN$13:$EF$13,1,$E23)&lt;=30)+(INDEX(_calc_기준100!$CN$13:$EF$13,1,$F23)&gt;15)*(INDEX(_calc_기준100!$CN$13:$EF$13,1,$F23)&lt;=30)+(INDEX(_calc_기준100!$CN$13:$EF$13,1,$G23)&gt;15)*(INDEX(_calc_기준100!$CN$13:$EF$13,1,$G23)&lt;=30),"")</f>
        <v>1</v>
      </c>
      <c r="K23" s="43">
        <f>IFERROR((INDEX(_calc_기준100!$CN$13:$EF$13,1,$B23)&gt;30)+(INDEX(_calc_기준100!$CN$13:$EF$13,1,$C23)&gt;30)+(INDEX(_calc_기준100!$CN$13:$EF$13,1,$D23)&gt;30)+(INDEX(_calc_기준100!$CN$13:$EF$13,1,$E23)&gt;30)+(INDEX(_calc_기준100!$CN$13:$EF$13,1,$F23)&gt;30)+(INDEX(_calc_기준100!$CN$13:$EF$13,1,$G23)&gt;30),"")</f>
        <v>2</v>
      </c>
      <c r="L23" s="24">
        <f>IFERROR(MATCH(L$11,_calc_기준100!$CN$13:$EF$13,0),"")</f>
        <v>7</v>
      </c>
      <c r="M23" s="25">
        <f>IFERROR(MATCH(M$11,_calc_기준100!$CN$13:$EF$13,0),"")</f>
        <v>21</v>
      </c>
      <c r="N23" s="25">
        <f>IFERROR(MATCH(N$11,_calc_기준100!$CN$13:$EF$13,0),"")</f>
        <v>12</v>
      </c>
      <c r="O23" s="25">
        <f>IFERROR(MATCH(O$11,_calc_기준100!$CN$13:$EF$13,0),"")</f>
        <v>37</v>
      </c>
      <c r="P23" s="25">
        <f>IFERROR(MATCH(P$11,_calc_기준100!$CN$13:$EF$13,0),"")</f>
        <v>35</v>
      </c>
      <c r="Q23" s="25">
        <f>IFERROR(MATCH(Q$11,_calc_기준100!$CN$13:$EF$13,0),"")</f>
        <v>39</v>
      </c>
      <c r="R23" s="25">
        <f>IFERROR(MATCH(R$11,_calc_기준100!$CN$13:$EF$13,0),"")</f>
        <v>11</v>
      </c>
      <c r="S23" s="25">
        <f>IFERROR(MATCH(S$11,_calc_기준100!$CN$13:$EF$13,0),"")</f>
        <v>20</v>
      </c>
      <c r="T23" s="25">
        <f>IFERROR(MATCH(T$11,_calc_기준100!$CN$13:$EF$13,0),"")</f>
        <v>6</v>
      </c>
      <c r="U23" s="25">
        <f>IFERROR(MATCH(U$11,_calc_기준100!$CN$13:$EF$13,0),"")</f>
        <v>38</v>
      </c>
      <c r="V23" s="25">
        <f>IFERROR(MATCH(V$11,_calc_기준100!$CN$13:$EF$13,0),"")</f>
        <v>42</v>
      </c>
      <c r="W23" s="25">
        <f>IFERROR(MATCH(W$11,_calc_기준100!$CN$13:$EF$13,0),"")</f>
        <v>33</v>
      </c>
      <c r="X23" s="25">
        <f>IFERROR(MATCH(X$11,_calc_기준100!$CN$13:$EF$13,0),"")</f>
        <v>8</v>
      </c>
      <c r="Y23" s="25">
        <f>IFERROR(MATCH(Y$11,_calc_기준100!$CN$13:$EF$13,0),"")</f>
        <v>3</v>
      </c>
      <c r="Z23" s="25">
        <f>IFERROR(MATCH(Z$11,_calc_기준100!$CN$13:$EF$13,0),"")</f>
        <v>9</v>
      </c>
      <c r="AA23" s="25">
        <f>IFERROR(MATCH(AA$11,_calc_기준100!$CN$13:$EF$13,0),"")</f>
        <v>13</v>
      </c>
      <c r="AB23" s="25">
        <f>IFERROR(MATCH(AB$11,_calc_기준100!$CN$13:$EF$13,0),"")</f>
        <v>18</v>
      </c>
      <c r="AC23" s="25">
        <f>IFERROR(MATCH(AC$11,_calc_기준100!$CN$13:$EF$13,0),"")</f>
        <v>30</v>
      </c>
      <c r="AD23" s="25">
        <f>IFERROR(MATCH(AD$11,_calc_기준100!$CN$13:$EF$13,0),"")</f>
        <v>44</v>
      </c>
      <c r="AE23" s="25">
        <f>IFERROR(MATCH(AE$11,_calc_기준100!$CN$13:$EF$13,0),"")</f>
        <v>40</v>
      </c>
      <c r="AF23" s="25">
        <f>IFERROR(MATCH(AF$11,_calc_기준100!$CN$13:$EF$13,0),"")</f>
        <v>15</v>
      </c>
      <c r="AG23" s="25">
        <f>IFERROR(MATCH(AG$11,_calc_기준100!$CN$13:$EF$13,0),"")</f>
        <v>27</v>
      </c>
      <c r="AH23" s="25">
        <f>IFERROR(MATCH(AH$11,_calc_기준100!$CN$13:$EF$13,0),"")</f>
        <v>43</v>
      </c>
      <c r="AI23" s="25">
        <f>IFERROR(MATCH(AI$11,_calc_기준100!$CN$13:$EF$13,0),"")</f>
        <v>24</v>
      </c>
      <c r="AJ23" s="25">
        <f>IFERROR(MATCH(AJ$11,_calc_기준100!$CN$13:$EF$13,0),"")</f>
        <v>26</v>
      </c>
      <c r="AK23" s="25">
        <f>IFERROR(MATCH(AK$11,_calc_기준100!$CN$13:$EF$13,0),"")</f>
        <v>29</v>
      </c>
      <c r="AL23" s="25">
        <f>IFERROR(MATCH(AL$11,_calc_기준100!$CN$13:$EF$13,0),"")</f>
        <v>34</v>
      </c>
      <c r="AM23" s="25">
        <f>IFERROR(MATCH(AM$11,_calc_기준100!$CN$13:$EF$13,0),"")</f>
        <v>19</v>
      </c>
      <c r="AN23" s="25">
        <f>IFERROR(MATCH(AN$11,_calc_기준100!$CN$13:$EF$13,0),"")</f>
        <v>28</v>
      </c>
      <c r="AO23" s="25">
        <f>IFERROR(MATCH(AO$11,_calc_기준100!$CN$13:$EF$13,0),"")</f>
        <v>14</v>
      </c>
      <c r="AP23" s="25">
        <f>IFERROR(MATCH(AP$11,_calc_기준100!$CN$13:$EF$13,0),"")</f>
        <v>16</v>
      </c>
      <c r="AQ23" s="25">
        <f>IFERROR(MATCH(AQ$11,_calc_기준100!$CN$13:$EF$13,0),"")</f>
        <v>25</v>
      </c>
      <c r="AR23" s="25">
        <f>IFERROR(MATCH(AR$11,_calc_기준100!$CN$13:$EF$13,0),"")</f>
        <v>2</v>
      </c>
      <c r="AS23" s="25">
        <f>IFERROR(MATCH(AS$11,_calc_기준100!$CN$13:$EF$13,0),"")</f>
        <v>5</v>
      </c>
      <c r="AT23" s="25">
        <f>IFERROR(MATCH(AT$11,_calc_기준100!$CN$13:$EF$13,0),"")</f>
        <v>10</v>
      </c>
      <c r="AU23" s="25">
        <f>IFERROR(MATCH(AU$11,_calc_기준100!$CN$13:$EF$13,0),"")</f>
        <v>36</v>
      </c>
      <c r="AV23" s="25">
        <f>IFERROR(MATCH(AV$11,_calc_기준100!$CN$13:$EF$13,0),"")</f>
        <v>45</v>
      </c>
      <c r="AW23" s="25">
        <f>IFERROR(MATCH(AW$11,_calc_기준100!$CN$13:$EF$13,0),"")</f>
        <v>17</v>
      </c>
      <c r="AX23" s="25">
        <f>IFERROR(MATCH(AX$11,_calc_기준100!$CN$13:$EF$13,0),"")</f>
        <v>32</v>
      </c>
      <c r="AY23" s="25">
        <f>IFERROR(MATCH(AY$11,_calc_기준100!$CN$13:$EF$13,0),"")</f>
        <v>31</v>
      </c>
      <c r="AZ23" s="25">
        <f>IFERROR(MATCH(AZ$11,_calc_기준100!$CN$13:$EF$13,0),"")</f>
        <v>22</v>
      </c>
      <c r="BA23" s="25">
        <f>IFERROR(MATCH(BA$11,_calc_기준100!$CN$13:$EF$13,0),"")</f>
        <v>41</v>
      </c>
      <c r="BB23" s="25">
        <f>IFERROR(MATCH(BB$11,_calc_기준100!$CN$13:$EF$13,0),"")</f>
        <v>4</v>
      </c>
      <c r="BC23" s="25">
        <f>IFERROR(MATCH(BC$11,_calc_기준100!$CN$13:$EF$13,0),"")</f>
        <v>1</v>
      </c>
      <c r="BD23" s="25">
        <f>IFERROR(MATCH(BD$11,_calc_기준100!$CN$13:$EF$13,0),"")</f>
        <v>23</v>
      </c>
    </row>
    <row r="24" spans="1:56" ht="16.5" customHeight="1">
      <c r="A24" s="39">
        <f t="shared" si="2"/>
        <v>1232</v>
      </c>
      <c r="B24" s="40">
        <f>IFERROR(INDEX(전체당첨내역!$B:$B,MATCH($A24,전체당첨내역!$A:$A,0)),"")</f>
        <v>12</v>
      </c>
      <c r="C24" s="40">
        <f>IFERROR(INDEX(전체당첨내역!$C:$C,MATCH($A24,전체당첨내역!$A:$A,0)),"")</f>
        <v>15</v>
      </c>
      <c r="D24" s="40">
        <f>IFERROR(INDEX(전체당첨내역!$D:$D,MATCH($A24,전체당첨내역!$A:$A,0)),"")</f>
        <v>19</v>
      </c>
      <c r="E24" s="40">
        <f>IFERROR(INDEX(전체당첨내역!$E:$E,MATCH($A24,전체당첨내역!$A:$A,0)),"")</f>
        <v>22</v>
      </c>
      <c r="F24" s="40">
        <f>IFERROR(INDEX(전체당첨내역!$F:$F,MATCH($A24,전체당첨내역!$A:$A,0)),"")</f>
        <v>24</v>
      </c>
      <c r="G24" s="40">
        <f>IFERROR(INDEX(전체당첨내역!$G:$G,MATCH($A24,전체당첨내역!$A:$A,0)),"")</f>
        <v>36</v>
      </c>
      <c r="H24" s="41">
        <f>IFERROR(INDEX(전체당첨내역!$H:$H,MATCH($A24,전체당첨내역!$A:$A,0)),"")</f>
        <v>3</v>
      </c>
      <c r="I24" s="42">
        <f>IFERROR((INDEX(_calc_기준100!$CN$14:$EF$14,1,$B24)&gt;0)*(INDEX(_calc_기준100!$CN$14:$EF$14,1,$B24)&lt;=15)+(INDEX(_calc_기준100!$CN$14:$EF$14,1,$C24)&gt;0)*(INDEX(_calc_기준100!$CN$14:$EF$14,1,$C24)&lt;=15)+(INDEX(_calc_기준100!$CN$14:$EF$14,1,$D24)&gt;0)*(INDEX(_calc_기준100!$CN$14:$EF$14,1,$D24)&lt;=15)+(INDEX(_calc_기준100!$CN$14:$EF$14,1,$E24)&gt;0)*(INDEX(_calc_기준100!$CN$14:$EF$14,1,$E24)&lt;=15)+(INDEX(_calc_기준100!$CN$14:$EF$14,1,$F24)&gt;0)*(INDEX(_calc_기준100!$CN$14:$EF$14,1,$F24)&lt;=15)+(INDEX(_calc_기준100!$CN$14:$EF$14,1,$G24)&gt;0)*(INDEX(_calc_기준100!$CN$14:$EF$14,1,$G24)&lt;=15),"")</f>
        <v>1</v>
      </c>
      <c r="J24" s="40">
        <f>IFERROR((INDEX(_calc_기준100!$CN$14:$EF$14,1,$B24)&gt;15)*(INDEX(_calc_기준100!$CN$14:$EF$14,1,$B24)&lt;=30)+(INDEX(_calc_기준100!$CN$14:$EF$14,1,$C24)&gt;15)*(INDEX(_calc_기준100!$CN$14:$EF$14,1,$C24)&lt;=30)+(INDEX(_calc_기준100!$CN$14:$EF$14,1,$D24)&gt;15)*(INDEX(_calc_기준100!$CN$14:$EF$14,1,$D24)&lt;=30)+(INDEX(_calc_기준100!$CN$14:$EF$14,1,$E24)&gt;15)*(INDEX(_calc_기준100!$CN$14:$EF$14,1,$E24)&lt;=30)+(INDEX(_calc_기준100!$CN$14:$EF$14,1,$F24)&gt;15)*(INDEX(_calc_기준100!$CN$14:$EF$14,1,$F24)&lt;=30)+(INDEX(_calc_기준100!$CN$14:$EF$14,1,$G24)&gt;15)*(INDEX(_calc_기준100!$CN$14:$EF$14,1,$G24)&lt;=30),"")</f>
        <v>3</v>
      </c>
      <c r="K24" s="43">
        <f>IFERROR((INDEX(_calc_기준100!$CN$14:$EF$14,1,$B24)&gt;30)+(INDEX(_calc_기준100!$CN$14:$EF$14,1,$C24)&gt;30)+(INDEX(_calc_기준100!$CN$14:$EF$14,1,$D24)&gt;30)+(INDEX(_calc_기준100!$CN$14:$EF$14,1,$E24)&gt;30)+(INDEX(_calc_기준100!$CN$14:$EF$14,1,$F24)&gt;30)+(INDEX(_calc_기준100!$CN$14:$EF$14,1,$G24)&gt;30),"")</f>
        <v>2</v>
      </c>
      <c r="L24" s="24">
        <f>IFERROR(MATCH(L$11,_calc_기준100!$CN$14:$EF$14,0),"")</f>
        <v>7</v>
      </c>
      <c r="M24" s="25">
        <f>IFERROR(MATCH(M$11,_calc_기준100!$CN$14:$EF$14,0),"")</f>
        <v>12</v>
      </c>
      <c r="N24" s="25">
        <f>IFERROR(MATCH(N$11,_calc_기준100!$CN$14:$EF$14,0),"")</f>
        <v>6</v>
      </c>
      <c r="O24" s="25">
        <f>IFERROR(MATCH(O$11,_calc_기준100!$CN$14:$EF$14,0),"")</f>
        <v>21</v>
      </c>
      <c r="P24" s="25">
        <f>IFERROR(MATCH(P$11,_calc_기준100!$CN$14:$EF$14,0),"")</f>
        <v>37</v>
      </c>
      <c r="Q24" s="25">
        <f>IFERROR(MATCH(Q$11,_calc_기준100!$CN$14:$EF$14,0),"")</f>
        <v>20</v>
      </c>
      <c r="R24" s="25">
        <f>IFERROR(MATCH(R$11,_calc_기준100!$CN$14:$EF$14,0),"")</f>
        <v>11</v>
      </c>
      <c r="S24" s="25">
        <f>IFERROR(MATCH(S$11,_calc_기준100!$CN$14:$EF$14,0),"")</f>
        <v>35</v>
      </c>
      <c r="T24" s="25">
        <f>IFERROR(MATCH(T$11,_calc_기준100!$CN$14:$EF$14,0),"")</f>
        <v>39</v>
      </c>
      <c r="U24" s="25">
        <f>IFERROR(MATCH(U$11,_calc_기준100!$CN$14:$EF$14,0),"")</f>
        <v>42</v>
      </c>
      <c r="V24" s="25">
        <f>IFERROR(MATCH(V$11,_calc_기준100!$CN$14:$EF$14,0),"")</f>
        <v>9</v>
      </c>
      <c r="W24" s="25">
        <f>IFERROR(MATCH(W$11,_calc_기준100!$CN$14:$EF$14,0),"")</f>
        <v>33</v>
      </c>
      <c r="X24" s="25">
        <f>IFERROR(MATCH(X$11,_calc_기준100!$CN$14:$EF$14,0),"")</f>
        <v>3</v>
      </c>
      <c r="Y24" s="25">
        <f>IFERROR(MATCH(Y$11,_calc_기준100!$CN$14:$EF$14,0),"")</f>
        <v>34</v>
      </c>
      <c r="Z24" s="25">
        <f>IFERROR(MATCH(Z$11,_calc_기준100!$CN$14:$EF$14,0),"")</f>
        <v>38</v>
      </c>
      <c r="AA24" s="25">
        <f>IFERROR(MATCH(AA$11,_calc_기준100!$CN$14:$EF$14,0),"")</f>
        <v>19</v>
      </c>
      <c r="AB24" s="25">
        <f>IFERROR(MATCH(AB$11,_calc_기준100!$CN$14:$EF$14,0),"")</f>
        <v>8</v>
      </c>
      <c r="AC24" s="25">
        <f>IFERROR(MATCH(AC$11,_calc_기준100!$CN$14:$EF$14,0),"")</f>
        <v>18</v>
      </c>
      <c r="AD24" s="25">
        <f>IFERROR(MATCH(AD$11,_calc_기준100!$CN$14:$EF$14,0),"")</f>
        <v>30</v>
      </c>
      <c r="AE24" s="25">
        <f>IFERROR(MATCH(AE$11,_calc_기준100!$CN$14:$EF$14,0),"")</f>
        <v>13</v>
      </c>
      <c r="AF24" s="25">
        <f>IFERROR(MATCH(AF$11,_calc_기준100!$CN$14:$EF$14,0),"")</f>
        <v>15</v>
      </c>
      <c r="AG24" s="25">
        <f>IFERROR(MATCH(AG$11,_calc_기준100!$CN$14:$EF$14,0),"")</f>
        <v>24</v>
      </c>
      <c r="AH24" s="25">
        <f>IFERROR(MATCH(AH$11,_calc_기준100!$CN$14:$EF$14,0),"")</f>
        <v>27</v>
      </c>
      <c r="AI24" s="25">
        <f>IFERROR(MATCH(AI$11,_calc_기준100!$CN$14:$EF$14,0),"")</f>
        <v>28</v>
      </c>
      <c r="AJ24" s="25">
        <f>IFERROR(MATCH(AJ$11,_calc_기준100!$CN$14:$EF$14,0),"")</f>
        <v>40</v>
      </c>
      <c r="AK24" s="25">
        <f>IFERROR(MATCH(AK$11,_calc_기준100!$CN$14:$EF$14,0),"")</f>
        <v>43</v>
      </c>
      <c r="AL24" s="25">
        <f>IFERROR(MATCH(AL$11,_calc_기준100!$CN$14:$EF$14,0),"")</f>
        <v>44</v>
      </c>
      <c r="AM24" s="25">
        <f>IFERROR(MATCH(AM$11,_calc_기준100!$CN$14:$EF$14,0),"")</f>
        <v>26</v>
      </c>
      <c r="AN24" s="25">
        <f>IFERROR(MATCH(AN$11,_calc_기준100!$CN$14:$EF$14,0),"")</f>
        <v>29</v>
      </c>
      <c r="AO24" s="25">
        <f>IFERROR(MATCH(AO$11,_calc_기준100!$CN$14:$EF$14,0),"")</f>
        <v>14</v>
      </c>
      <c r="AP24" s="25">
        <f>IFERROR(MATCH(AP$11,_calc_기준100!$CN$14:$EF$14,0),"")</f>
        <v>16</v>
      </c>
      <c r="AQ24" s="25">
        <f>IFERROR(MATCH(AQ$11,_calc_기준100!$CN$14:$EF$14,0),"")</f>
        <v>2</v>
      </c>
      <c r="AR24" s="25">
        <f>IFERROR(MATCH(AR$11,_calc_기준100!$CN$14:$EF$14,0),"")</f>
        <v>5</v>
      </c>
      <c r="AS24" s="25">
        <f>IFERROR(MATCH(AS$11,_calc_기준100!$CN$14:$EF$14,0),"")</f>
        <v>10</v>
      </c>
      <c r="AT24" s="25">
        <f>IFERROR(MATCH(AT$11,_calc_기준100!$CN$14:$EF$14,0),"")</f>
        <v>41</v>
      </c>
      <c r="AU24" s="25">
        <f>IFERROR(MATCH(AU$11,_calc_기준100!$CN$14:$EF$14,0),"")</f>
        <v>36</v>
      </c>
      <c r="AV24" s="25">
        <f>IFERROR(MATCH(AV$11,_calc_기준100!$CN$14:$EF$14,0),"")</f>
        <v>45</v>
      </c>
      <c r="AW24" s="25">
        <f>IFERROR(MATCH(AW$11,_calc_기준100!$CN$14:$EF$14,0),"")</f>
        <v>32</v>
      </c>
      <c r="AX24" s="25">
        <f>IFERROR(MATCH(AX$11,_calc_기준100!$CN$14:$EF$14,0),"")</f>
        <v>17</v>
      </c>
      <c r="AY24" s="25">
        <f>IFERROR(MATCH(AY$11,_calc_기준100!$CN$14:$EF$14,0),"")</f>
        <v>25</v>
      </c>
      <c r="AZ24" s="25">
        <f>IFERROR(MATCH(AZ$11,_calc_기준100!$CN$14:$EF$14,0),"")</f>
        <v>31</v>
      </c>
      <c r="BA24" s="25">
        <f>IFERROR(MATCH(BA$11,_calc_기준100!$CN$14:$EF$14,0),"")</f>
        <v>4</v>
      </c>
      <c r="BB24" s="25">
        <f>IFERROR(MATCH(BB$11,_calc_기준100!$CN$14:$EF$14,0),"")</f>
        <v>22</v>
      </c>
      <c r="BC24" s="25">
        <f>IFERROR(MATCH(BC$11,_calc_기준100!$CN$14:$EF$14,0),"")</f>
        <v>1</v>
      </c>
      <c r="BD24" s="25">
        <f>IFERROR(MATCH(BD$11,_calc_기준100!$CN$14:$EF$14,0),"")</f>
        <v>23</v>
      </c>
    </row>
    <row r="25" spans="1:56" ht="16.5" customHeight="1">
      <c r="A25" s="39">
        <f t="shared" si="2"/>
        <v>1231</v>
      </c>
      <c r="B25" s="40">
        <f>IFERROR(INDEX(전체당첨내역!$B:$B,MATCH($A25,전체당첨내역!$A:$A,0)),"")</f>
        <v>4</v>
      </c>
      <c r="C25" s="40">
        <f>IFERROR(INDEX(전체당첨내역!$C:$C,MATCH($A25,전체당첨내역!$A:$A,0)),"")</f>
        <v>13</v>
      </c>
      <c r="D25" s="40">
        <f>IFERROR(INDEX(전체당첨내역!$D:$D,MATCH($A25,전체당첨내역!$A:$A,0)),"")</f>
        <v>14</v>
      </c>
      <c r="E25" s="40">
        <f>IFERROR(INDEX(전체당첨내역!$E:$E,MATCH($A25,전체당첨내역!$A:$A,0)),"")</f>
        <v>18</v>
      </c>
      <c r="F25" s="40">
        <f>IFERROR(INDEX(전체당첨내역!$F:$F,MATCH($A25,전체당첨내역!$A:$A,0)),"")</f>
        <v>31</v>
      </c>
      <c r="G25" s="40">
        <f>IFERROR(INDEX(전체당첨내역!$G:$G,MATCH($A25,전체당첨내역!$A:$A,0)),"")</f>
        <v>38</v>
      </c>
      <c r="H25" s="41">
        <f>IFERROR(INDEX(전체당첨내역!$H:$H,MATCH($A25,전체당첨내역!$A:$A,0)),"")</f>
        <v>15</v>
      </c>
      <c r="I25" s="42">
        <f>IFERROR((INDEX(_calc_기준100!$CN$15:$EF$15,1,$B25)&gt;0)*(INDEX(_calc_기준100!$CN$15:$EF$15,1,$B25)&lt;=15)+(INDEX(_calc_기준100!$CN$15:$EF$15,1,$C25)&gt;0)*(INDEX(_calc_기준100!$CN$15:$EF$15,1,$C25)&lt;=15)+(INDEX(_calc_기준100!$CN$15:$EF$15,1,$D25)&gt;0)*(INDEX(_calc_기준100!$CN$15:$EF$15,1,$D25)&lt;=15)+(INDEX(_calc_기준100!$CN$15:$EF$15,1,$E25)&gt;0)*(INDEX(_calc_기준100!$CN$15:$EF$15,1,$E25)&lt;=15)+(INDEX(_calc_기준100!$CN$15:$EF$15,1,$F25)&gt;0)*(INDEX(_calc_기준100!$CN$15:$EF$15,1,$F25)&lt;=15)+(INDEX(_calc_기준100!$CN$15:$EF$15,1,$G25)&gt;0)*(INDEX(_calc_기준100!$CN$15:$EF$15,1,$G25)&lt;=15),"")</f>
        <v>1</v>
      </c>
      <c r="J25" s="40">
        <f>IFERROR((INDEX(_calc_기준100!$CN$15:$EF$15,1,$B25)&gt;15)*(INDEX(_calc_기준100!$CN$15:$EF$15,1,$B25)&lt;=30)+(INDEX(_calc_기준100!$CN$15:$EF$15,1,$C25)&gt;15)*(INDEX(_calc_기준100!$CN$15:$EF$15,1,$C25)&lt;=30)+(INDEX(_calc_기준100!$CN$15:$EF$15,1,$D25)&gt;15)*(INDEX(_calc_기준100!$CN$15:$EF$15,1,$D25)&lt;=30)+(INDEX(_calc_기준100!$CN$15:$EF$15,1,$E25)&gt;15)*(INDEX(_calc_기준100!$CN$15:$EF$15,1,$E25)&lt;=30)+(INDEX(_calc_기준100!$CN$15:$EF$15,1,$F25)&gt;15)*(INDEX(_calc_기준100!$CN$15:$EF$15,1,$F25)&lt;=30)+(INDEX(_calc_기준100!$CN$15:$EF$15,1,$G25)&gt;15)*(INDEX(_calc_기준100!$CN$15:$EF$15,1,$G25)&lt;=30),"")</f>
        <v>2</v>
      </c>
      <c r="K25" s="43">
        <f>IFERROR((INDEX(_calc_기준100!$CN$15:$EF$15,1,$B25)&gt;30)+(INDEX(_calc_기준100!$CN$15:$EF$15,1,$C25)&gt;30)+(INDEX(_calc_기준100!$CN$15:$EF$15,1,$D25)&gt;30)+(INDEX(_calc_기준100!$CN$15:$EF$15,1,$E25)&gt;30)+(INDEX(_calc_기준100!$CN$15:$EF$15,1,$F25)&gt;30)+(INDEX(_calc_기준100!$CN$15:$EF$15,1,$G25)&gt;30),"")</f>
        <v>3</v>
      </c>
      <c r="L25" s="24">
        <f>IFERROR(MATCH(L$11,_calc_기준100!$CN$15:$EF$15,0),"")</f>
        <v>7</v>
      </c>
      <c r="M25" s="25">
        <f>IFERROR(MATCH(M$11,_calc_기준100!$CN$15:$EF$15,0),"")</f>
        <v>12</v>
      </c>
      <c r="N25" s="25">
        <f>IFERROR(MATCH(N$11,_calc_기준100!$CN$15:$EF$15,0),"")</f>
        <v>6</v>
      </c>
      <c r="O25" s="25">
        <f>IFERROR(MATCH(O$11,_calc_기준100!$CN$15:$EF$15,0),"")</f>
        <v>38</v>
      </c>
      <c r="P25" s="25">
        <f>IFERROR(MATCH(P$11,_calc_기준100!$CN$15:$EF$15,0),"")</f>
        <v>21</v>
      </c>
      <c r="Q25" s="25">
        <f>IFERROR(MATCH(Q$11,_calc_기준100!$CN$15:$EF$15,0),"")</f>
        <v>35</v>
      </c>
      <c r="R25" s="25">
        <f>IFERROR(MATCH(R$11,_calc_기준100!$CN$15:$EF$15,0),"")</f>
        <v>37</v>
      </c>
      <c r="S25" s="25">
        <f>IFERROR(MATCH(S$11,_calc_기준100!$CN$15:$EF$15,0),"")</f>
        <v>39</v>
      </c>
      <c r="T25" s="25">
        <f>IFERROR(MATCH(T$11,_calc_기준100!$CN$15:$EF$15,0),"")</f>
        <v>11</v>
      </c>
      <c r="U25" s="25">
        <f>IFERROR(MATCH(U$11,_calc_기준100!$CN$15:$EF$15,0),"")</f>
        <v>42</v>
      </c>
      <c r="V25" s="25">
        <f>IFERROR(MATCH(V$11,_calc_기준100!$CN$15:$EF$15,0),"")</f>
        <v>9</v>
      </c>
      <c r="W25" s="25">
        <f>IFERROR(MATCH(W$11,_calc_기준100!$CN$15:$EF$15,0),"")</f>
        <v>34</v>
      </c>
      <c r="X25" s="25">
        <f>IFERROR(MATCH(X$11,_calc_기준100!$CN$15:$EF$15,0),"")</f>
        <v>3</v>
      </c>
      <c r="Y25" s="25">
        <f>IFERROR(MATCH(Y$11,_calc_기준100!$CN$15:$EF$15,0),"")</f>
        <v>19</v>
      </c>
      <c r="Z25" s="25">
        <f>IFERROR(MATCH(Z$11,_calc_기준100!$CN$15:$EF$15,0),"")</f>
        <v>30</v>
      </c>
      <c r="AA25" s="25">
        <f>IFERROR(MATCH(AA$11,_calc_기준100!$CN$15:$EF$15,0),"")</f>
        <v>44</v>
      </c>
      <c r="AB25" s="25">
        <f>IFERROR(MATCH(AB$11,_calc_기준100!$CN$15:$EF$15,0),"")</f>
        <v>2</v>
      </c>
      <c r="AC25" s="25">
        <f>IFERROR(MATCH(AC$11,_calc_기준100!$CN$15:$EF$15,0),"")</f>
        <v>20</v>
      </c>
      <c r="AD25" s="25">
        <f>IFERROR(MATCH(AD$11,_calc_기준100!$CN$15:$EF$15,0),"")</f>
        <v>24</v>
      </c>
      <c r="AE25" s="25">
        <f>IFERROR(MATCH(AE$11,_calc_기준100!$CN$15:$EF$15,0),"")</f>
        <v>13</v>
      </c>
      <c r="AF25" s="25">
        <f>IFERROR(MATCH(AF$11,_calc_기준100!$CN$15:$EF$15,0),"")</f>
        <v>15</v>
      </c>
      <c r="AG25" s="25">
        <f>IFERROR(MATCH(AG$11,_calc_기준100!$CN$15:$EF$15,0),"")</f>
        <v>27</v>
      </c>
      <c r="AH25" s="25">
        <f>IFERROR(MATCH(AH$11,_calc_기준100!$CN$15:$EF$15,0),"")</f>
        <v>28</v>
      </c>
      <c r="AI25" s="25">
        <f>IFERROR(MATCH(AI$11,_calc_기준100!$CN$15:$EF$15,0),"")</f>
        <v>43</v>
      </c>
      <c r="AJ25" s="25">
        <f>IFERROR(MATCH(AJ$11,_calc_기준100!$CN$15:$EF$15,0),"")</f>
        <v>18</v>
      </c>
      <c r="AK25" s="25">
        <f>IFERROR(MATCH(AK$11,_calc_기준100!$CN$15:$EF$15,0),"")</f>
        <v>40</v>
      </c>
      <c r="AL25" s="25">
        <f>IFERROR(MATCH(AL$11,_calc_기준100!$CN$15:$EF$15,0),"")</f>
        <v>29</v>
      </c>
      <c r="AM25" s="25">
        <f>IFERROR(MATCH(AM$11,_calc_기준100!$CN$15:$EF$15,0),"")</f>
        <v>33</v>
      </c>
      <c r="AN25" s="25">
        <f>IFERROR(MATCH(AN$11,_calc_기준100!$CN$15:$EF$15,0),"")</f>
        <v>16</v>
      </c>
      <c r="AO25" s="25">
        <f>IFERROR(MATCH(AO$11,_calc_기준100!$CN$15:$EF$15,0),"")</f>
        <v>26</v>
      </c>
      <c r="AP25" s="25">
        <f>IFERROR(MATCH(AP$11,_calc_기준100!$CN$15:$EF$15,0),"")</f>
        <v>5</v>
      </c>
      <c r="AQ25" s="25">
        <f>IFERROR(MATCH(AQ$11,_calc_기준100!$CN$15:$EF$15,0),"")</f>
        <v>8</v>
      </c>
      <c r="AR25" s="25">
        <f>IFERROR(MATCH(AR$11,_calc_기준100!$CN$15:$EF$15,0),"")</f>
        <v>14</v>
      </c>
      <c r="AS25" s="25">
        <f>IFERROR(MATCH(AS$11,_calc_기준100!$CN$15:$EF$15,0),"")</f>
        <v>32</v>
      </c>
      <c r="AT25" s="25">
        <f>IFERROR(MATCH(AT$11,_calc_기준100!$CN$15:$EF$15,0),"")</f>
        <v>36</v>
      </c>
      <c r="AU25" s="25">
        <f>IFERROR(MATCH(AU$11,_calc_기준100!$CN$15:$EF$15,0),"")</f>
        <v>45</v>
      </c>
      <c r="AV25" s="25">
        <f>IFERROR(MATCH(AV$11,_calc_기준100!$CN$15:$EF$15,0),"")</f>
        <v>17</v>
      </c>
      <c r="AW25" s="25">
        <f>IFERROR(MATCH(AW$11,_calc_기준100!$CN$15:$EF$15,0),"")</f>
        <v>25</v>
      </c>
      <c r="AX25" s="25">
        <f>IFERROR(MATCH(AX$11,_calc_기준100!$CN$15:$EF$15,0),"")</f>
        <v>31</v>
      </c>
      <c r="AY25" s="25">
        <f>IFERROR(MATCH(AY$11,_calc_기준100!$CN$15:$EF$15,0),"")</f>
        <v>10</v>
      </c>
      <c r="AZ25" s="25">
        <f>IFERROR(MATCH(AZ$11,_calc_기준100!$CN$15:$EF$15,0),"")</f>
        <v>22</v>
      </c>
      <c r="BA25" s="25">
        <f>IFERROR(MATCH(BA$11,_calc_기준100!$CN$15:$EF$15,0),"")</f>
        <v>1</v>
      </c>
      <c r="BB25" s="25">
        <f>IFERROR(MATCH(BB$11,_calc_기준100!$CN$15:$EF$15,0),"")</f>
        <v>41</v>
      </c>
      <c r="BC25" s="25">
        <f>IFERROR(MATCH(BC$11,_calc_기준100!$CN$15:$EF$15,0),"")</f>
        <v>4</v>
      </c>
      <c r="BD25" s="25">
        <f>IFERROR(MATCH(BD$11,_calc_기준100!$CN$15:$EF$15,0),"")</f>
        <v>23</v>
      </c>
    </row>
    <row r="26" spans="1:56" ht="16.5" customHeight="1">
      <c r="A26" s="39">
        <f t="shared" si="2"/>
        <v>1230</v>
      </c>
      <c r="B26" s="40">
        <f>IFERROR(INDEX(전체당첨내역!$B:$B,MATCH($A26,전체당첨내역!$A:$A,0)),"")</f>
        <v>3</v>
      </c>
      <c r="C26" s="40">
        <f>IFERROR(INDEX(전체당첨내역!$C:$C,MATCH($A26,전체당첨내역!$A:$A,0)),"")</f>
        <v>8</v>
      </c>
      <c r="D26" s="40">
        <f>IFERROR(INDEX(전체당첨내역!$D:$D,MATCH($A26,전체당첨내역!$A:$A,0)),"")</f>
        <v>9</v>
      </c>
      <c r="E26" s="40">
        <f>IFERROR(INDEX(전체당첨내역!$E:$E,MATCH($A26,전체당첨내역!$A:$A,0)),"")</f>
        <v>22</v>
      </c>
      <c r="F26" s="40">
        <f>IFERROR(INDEX(전체당첨내역!$F:$F,MATCH($A26,전체당첨내역!$A:$A,0)),"")</f>
        <v>28</v>
      </c>
      <c r="G26" s="40">
        <f>IFERROR(INDEX(전체당첨내역!$G:$G,MATCH($A26,전체당첨내역!$A:$A,0)),"")</f>
        <v>42</v>
      </c>
      <c r="H26" s="41">
        <f>IFERROR(INDEX(전체당첨내역!$H:$H,MATCH($A26,전체당첨내역!$A:$A,0)),"")</f>
        <v>45</v>
      </c>
      <c r="I26" s="42">
        <f>IFERROR((INDEX(_calc_기준100!$CN$16:$EF$16,1,$B26)&gt;0)*(INDEX(_calc_기준100!$CN$16:$EF$16,1,$B26)&lt;=15)+(INDEX(_calc_기준100!$CN$16:$EF$16,1,$C26)&gt;0)*(INDEX(_calc_기준100!$CN$16:$EF$16,1,$C26)&lt;=15)+(INDEX(_calc_기준100!$CN$16:$EF$16,1,$D26)&gt;0)*(INDEX(_calc_기준100!$CN$16:$EF$16,1,$D26)&lt;=15)+(INDEX(_calc_기준100!$CN$16:$EF$16,1,$E26)&gt;0)*(INDEX(_calc_기준100!$CN$16:$EF$16,1,$E26)&lt;=15)+(INDEX(_calc_기준100!$CN$16:$EF$16,1,$F26)&gt;0)*(INDEX(_calc_기준100!$CN$16:$EF$16,1,$F26)&lt;=15)+(INDEX(_calc_기준100!$CN$16:$EF$16,1,$G26)&gt;0)*(INDEX(_calc_기준100!$CN$16:$EF$16,1,$G26)&lt;=15),"")</f>
        <v>3</v>
      </c>
      <c r="J26" s="40">
        <f>IFERROR((INDEX(_calc_기준100!$CN$16:$EF$16,1,$B26)&gt;15)*(INDEX(_calc_기준100!$CN$16:$EF$16,1,$B26)&lt;=30)+(INDEX(_calc_기준100!$CN$16:$EF$16,1,$C26)&gt;15)*(INDEX(_calc_기준100!$CN$16:$EF$16,1,$C26)&lt;=30)+(INDEX(_calc_기준100!$CN$16:$EF$16,1,$D26)&gt;15)*(INDEX(_calc_기준100!$CN$16:$EF$16,1,$D26)&lt;=30)+(INDEX(_calc_기준100!$CN$16:$EF$16,1,$E26)&gt;15)*(INDEX(_calc_기준100!$CN$16:$EF$16,1,$E26)&lt;=30)+(INDEX(_calc_기준100!$CN$16:$EF$16,1,$F26)&gt;15)*(INDEX(_calc_기준100!$CN$16:$EF$16,1,$F26)&lt;=30)+(INDEX(_calc_기준100!$CN$16:$EF$16,1,$G26)&gt;15)*(INDEX(_calc_기준100!$CN$16:$EF$16,1,$G26)&lt;=30),"")</f>
        <v>2</v>
      </c>
      <c r="K26" s="43">
        <f>IFERROR((INDEX(_calc_기준100!$CN$16:$EF$16,1,$B26)&gt;30)+(INDEX(_calc_기준100!$CN$16:$EF$16,1,$C26)&gt;30)+(INDEX(_calc_기준100!$CN$16:$EF$16,1,$D26)&gt;30)+(INDEX(_calc_기준100!$CN$16:$EF$16,1,$E26)&gt;30)+(INDEX(_calc_기준100!$CN$16:$EF$16,1,$F26)&gt;30)+(INDEX(_calc_기준100!$CN$16:$EF$16,1,$G26)&gt;30),"")</f>
        <v>1</v>
      </c>
      <c r="L26" s="24">
        <f>IFERROR(MATCH(L$11,_calc_기준100!$CN$16:$EF$16,0),"")</f>
        <v>7</v>
      </c>
      <c r="M26" s="25">
        <f>IFERROR(MATCH(M$11,_calc_기준100!$CN$16:$EF$16,0),"")</f>
        <v>21</v>
      </c>
      <c r="N26" s="25">
        <f>IFERROR(MATCH(N$11,_calc_기준100!$CN$16:$EF$16,0),"")</f>
        <v>38</v>
      </c>
      <c r="O26" s="25">
        <f>IFERROR(MATCH(O$11,_calc_기준100!$CN$16:$EF$16,0),"")</f>
        <v>12</v>
      </c>
      <c r="P26" s="25">
        <f>IFERROR(MATCH(P$11,_calc_기준100!$CN$16:$EF$16,0),"")</f>
        <v>35</v>
      </c>
      <c r="Q26" s="25">
        <f>IFERROR(MATCH(Q$11,_calc_기준100!$CN$16:$EF$16,0),"")</f>
        <v>39</v>
      </c>
      <c r="R26" s="25">
        <f>IFERROR(MATCH(R$11,_calc_기준100!$CN$16:$EF$16,0),"")</f>
        <v>11</v>
      </c>
      <c r="S26" s="25">
        <f>IFERROR(MATCH(S$11,_calc_기준100!$CN$16:$EF$16,0),"")</f>
        <v>42</v>
      </c>
      <c r="T26" s="25">
        <f>IFERROR(MATCH(T$11,_calc_기준100!$CN$16:$EF$16,0),"")</f>
        <v>3</v>
      </c>
      <c r="U26" s="25">
        <f>IFERROR(MATCH(U$11,_calc_기준100!$CN$16:$EF$16,0),"")</f>
        <v>6</v>
      </c>
      <c r="V26" s="25">
        <f>IFERROR(MATCH(V$11,_calc_기준100!$CN$16:$EF$16,0),"")</f>
        <v>9</v>
      </c>
      <c r="W26" s="25">
        <f>IFERROR(MATCH(W$11,_calc_기준100!$CN$16:$EF$16,0),"")</f>
        <v>19</v>
      </c>
      <c r="X26" s="25">
        <f>IFERROR(MATCH(X$11,_calc_기준100!$CN$16:$EF$16,0),"")</f>
        <v>30</v>
      </c>
      <c r="Y26" s="25">
        <f>IFERROR(MATCH(Y$11,_calc_기준100!$CN$16:$EF$16,0),"")</f>
        <v>34</v>
      </c>
      <c r="Z26" s="25">
        <f>IFERROR(MATCH(Z$11,_calc_기준100!$CN$16:$EF$16,0),"")</f>
        <v>24</v>
      </c>
      <c r="AA26" s="25">
        <f>IFERROR(MATCH(AA$11,_calc_기준100!$CN$16:$EF$16,0),"")</f>
        <v>44</v>
      </c>
      <c r="AB26" s="25">
        <f>IFERROR(MATCH(AB$11,_calc_기준100!$CN$16:$EF$16,0),"")</f>
        <v>2</v>
      </c>
      <c r="AC26" s="25">
        <f>IFERROR(MATCH(AC$11,_calc_기준100!$CN$16:$EF$16,0),"")</f>
        <v>15</v>
      </c>
      <c r="AD26" s="25">
        <f>IFERROR(MATCH(AD$11,_calc_기준100!$CN$16:$EF$16,0),"")</f>
        <v>20</v>
      </c>
      <c r="AE26" s="25">
        <f>IFERROR(MATCH(AE$11,_calc_기준100!$CN$16:$EF$16,0),"")</f>
        <v>8</v>
      </c>
      <c r="AF26" s="25">
        <f>IFERROR(MATCH(AF$11,_calc_기준100!$CN$16:$EF$16,0),"")</f>
        <v>27</v>
      </c>
      <c r="AG26" s="25">
        <f>IFERROR(MATCH(AG$11,_calc_기준100!$CN$16:$EF$16,0),"")</f>
        <v>28</v>
      </c>
      <c r="AH26" s="25">
        <f>IFERROR(MATCH(AH$11,_calc_기준100!$CN$16:$EF$16,0),"")</f>
        <v>43</v>
      </c>
      <c r="AI26" s="25">
        <f>IFERROR(MATCH(AI$11,_calc_기준100!$CN$16:$EF$16,0),"")</f>
        <v>37</v>
      </c>
      <c r="AJ26" s="25">
        <f>IFERROR(MATCH(AJ$11,_calc_기준100!$CN$16:$EF$16,0),"")</f>
        <v>13</v>
      </c>
      <c r="AK26" s="25">
        <f>IFERROR(MATCH(AK$11,_calc_기준100!$CN$16:$EF$16,0),"")</f>
        <v>14</v>
      </c>
      <c r="AL26" s="25">
        <f>IFERROR(MATCH(AL$11,_calc_기준100!$CN$16:$EF$16,0),"")</f>
        <v>16</v>
      </c>
      <c r="AM26" s="25">
        <f>IFERROR(MATCH(AM$11,_calc_기준100!$CN$16:$EF$16,0),"")</f>
        <v>33</v>
      </c>
      <c r="AN26" s="25">
        <f>IFERROR(MATCH(AN$11,_calc_기준100!$CN$16:$EF$16,0),"")</f>
        <v>25</v>
      </c>
      <c r="AO26" s="25">
        <f>IFERROR(MATCH(AO$11,_calc_기준100!$CN$16:$EF$16,0),"")</f>
        <v>26</v>
      </c>
      <c r="AP26" s="25">
        <f>IFERROR(MATCH(AP$11,_calc_기준100!$CN$16:$EF$16,0),"")</f>
        <v>29</v>
      </c>
      <c r="AQ26" s="25">
        <f>IFERROR(MATCH(AQ$11,_calc_기준100!$CN$16:$EF$16,0),"")</f>
        <v>5</v>
      </c>
      <c r="AR26" s="25">
        <f>IFERROR(MATCH(AR$11,_calc_기준100!$CN$16:$EF$16,0),"")</f>
        <v>36</v>
      </c>
      <c r="AS26" s="25">
        <f>IFERROR(MATCH(AS$11,_calc_기준100!$CN$16:$EF$16,0),"")</f>
        <v>18</v>
      </c>
      <c r="AT26" s="25">
        <f>IFERROR(MATCH(AT$11,_calc_기준100!$CN$16:$EF$16,0),"")</f>
        <v>22</v>
      </c>
      <c r="AU26" s="25">
        <f>IFERROR(MATCH(AU$11,_calc_기준100!$CN$16:$EF$16,0),"")</f>
        <v>40</v>
      </c>
      <c r="AV26" s="25">
        <f>IFERROR(MATCH(AV$11,_calc_기준100!$CN$16:$EF$16,0),"")</f>
        <v>45</v>
      </c>
      <c r="AW26" s="25">
        <f>IFERROR(MATCH(AW$11,_calc_기준100!$CN$16:$EF$16,0),"")</f>
        <v>32</v>
      </c>
      <c r="AX26" s="25">
        <f>IFERROR(MATCH(AX$11,_calc_기준100!$CN$16:$EF$16,0),"")</f>
        <v>17</v>
      </c>
      <c r="AY26" s="25">
        <f>IFERROR(MATCH(AY$11,_calc_기준100!$CN$16:$EF$16,0),"")</f>
        <v>31</v>
      </c>
      <c r="AZ26" s="25">
        <f>IFERROR(MATCH(AZ$11,_calc_기준100!$CN$16:$EF$16,0),"")</f>
        <v>10</v>
      </c>
      <c r="BA26" s="25">
        <f>IFERROR(MATCH(BA$11,_calc_기준100!$CN$16:$EF$16,0),"")</f>
        <v>1</v>
      </c>
      <c r="BB26" s="25">
        <f>IFERROR(MATCH(BB$11,_calc_기준100!$CN$16:$EF$16,0),"")</f>
        <v>4</v>
      </c>
      <c r="BC26" s="25">
        <f>IFERROR(MATCH(BC$11,_calc_기준100!$CN$16:$EF$16,0),"")</f>
        <v>41</v>
      </c>
      <c r="BD26" s="25">
        <f>IFERROR(MATCH(BD$11,_calc_기준100!$CN$16:$EF$16,0),"")</f>
        <v>23</v>
      </c>
    </row>
    <row r="27" spans="1:56" ht="16.5" customHeight="1">
      <c r="A27" s="39">
        <f t="shared" si="2"/>
        <v>1229</v>
      </c>
      <c r="B27" s="40">
        <f>IFERROR(INDEX(전체당첨내역!$B:$B,MATCH($A27,전체당첨내역!$A:$A,0)),"")</f>
        <v>12</v>
      </c>
      <c r="C27" s="40">
        <f>IFERROR(INDEX(전체당첨내역!$C:$C,MATCH($A27,전체당첨내역!$A:$A,0)),"")</f>
        <v>13</v>
      </c>
      <c r="D27" s="40">
        <f>IFERROR(INDEX(전체당첨내역!$D:$D,MATCH($A27,전체당첨내역!$A:$A,0)),"")</f>
        <v>29</v>
      </c>
      <c r="E27" s="40">
        <f>IFERROR(INDEX(전체당첨내역!$E:$E,MATCH($A27,전체당첨내역!$A:$A,0)),"")</f>
        <v>34</v>
      </c>
      <c r="F27" s="40">
        <f>IFERROR(INDEX(전체당첨내역!$F:$F,MATCH($A27,전체당첨내역!$A:$A,0)),"")</f>
        <v>37</v>
      </c>
      <c r="G27" s="40">
        <f>IFERROR(INDEX(전체당첨내역!$G:$G,MATCH($A27,전체당첨내역!$A:$A,0)),"")</f>
        <v>42</v>
      </c>
      <c r="H27" s="41">
        <f>IFERROR(INDEX(전체당첨내역!$H:$H,MATCH($A27,전체당첨내역!$A:$A,0)),"")</f>
        <v>16</v>
      </c>
      <c r="I27" s="42">
        <f>IFERROR((INDEX(_calc_기준100!$CN$17:$EF$17,1,$B27)&gt;0)*(INDEX(_calc_기준100!$CN$17:$EF$17,1,$B27)&lt;=15)+(INDEX(_calc_기준100!$CN$17:$EF$17,1,$C27)&gt;0)*(INDEX(_calc_기준100!$CN$17:$EF$17,1,$C27)&lt;=15)+(INDEX(_calc_기준100!$CN$17:$EF$17,1,$D27)&gt;0)*(INDEX(_calc_기준100!$CN$17:$EF$17,1,$D27)&lt;=15)+(INDEX(_calc_기준100!$CN$17:$EF$17,1,$E27)&gt;0)*(INDEX(_calc_기준100!$CN$17:$EF$17,1,$E27)&lt;=15)+(INDEX(_calc_기준100!$CN$17:$EF$17,1,$F27)&gt;0)*(INDEX(_calc_기준100!$CN$17:$EF$17,1,$F27)&lt;=15)+(INDEX(_calc_기준100!$CN$17:$EF$17,1,$G27)&gt;0)*(INDEX(_calc_기준100!$CN$17:$EF$17,1,$G27)&lt;=15),"")</f>
        <v>4</v>
      </c>
      <c r="J27" s="40">
        <f>IFERROR((INDEX(_calc_기준100!$CN$17:$EF$17,1,$B27)&gt;15)*(INDEX(_calc_기준100!$CN$17:$EF$17,1,$B27)&lt;=30)+(INDEX(_calc_기준100!$CN$17:$EF$17,1,$C27)&gt;15)*(INDEX(_calc_기준100!$CN$17:$EF$17,1,$C27)&lt;=30)+(INDEX(_calc_기준100!$CN$17:$EF$17,1,$D27)&gt;15)*(INDEX(_calc_기준100!$CN$17:$EF$17,1,$D27)&lt;=30)+(INDEX(_calc_기준100!$CN$17:$EF$17,1,$E27)&gt;15)*(INDEX(_calc_기준100!$CN$17:$EF$17,1,$E27)&lt;=30)+(INDEX(_calc_기준100!$CN$17:$EF$17,1,$F27)&gt;15)*(INDEX(_calc_기준100!$CN$17:$EF$17,1,$F27)&lt;=30)+(INDEX(_calc_기준100!$CN$17:$EF$17,1,$G27)&gt;15)*(INDEX(_calc_기준100!$CN$17:$EF$17,1,$G27)&lt;=30),"")</f>
        <v>2</v>
      </c>
      <c r="K27" s="43">
        <f>IFERROR((INDEX(_calc_기준100!$CN$17:$EF$17,1,$B27)&gt;30)+(INDEX(_calc_기준100!$CN$17:$EF$17,1,$C27)&gt;30)+(INDEX(_calc_기준100!$CN$17:$EF$17,1,$D27)&gt;30)+(INDEX(_calc_기준100!$CN$17:$EF$17,1,$E27)&gt;30)+(INDEX(_calc_기준100!$CN$17:$EF$17,1,$F27)&gt;30)+(INDEX(_calc_기준100!$CN$17:$EF$17,1,$G27)&gt;30),"")</f>
        <v>0</v>
      </c>
      <c r="L27" s="24">
        <f>IFERROR(MATCH(L$11,_calc_기준100!$CN$17:$EF$17,0),"")</f>
        <v>7</v>
      </c>
      <c r="M27" s="25">
        <f>IFERROR(MATCH(M$11,_calc_기준100!$CN$17:$EF$17,0),"")</f>
        <v>38</v>
      </c>
      <c r="N27" s="25">
        <f>IFERROR(MATCH(N$11,_calc_기준100!$CN$17:$EF$17,0),"")</f>
        <v>21</v>
      </c>
      <c r="O27" s="25">
        <f>IFERROR(MATCH(O$11,_calc_기준100!$CN$17:$EF$17,0),"")</f>
        <v>11</v>
      </c>
      <c r="P27" s="25">
        <f>IFERROR(MATCH(P$11,_calc_기준100!$CN$17:$EF$17,0),"")</f>
        <v>12</v>
      </c>
      <c r="Q27" s="25">
        <f>IFERROR(MATCH(Q$11,_calc_기준100!$CN$17:$EF$17,0),"")</f>
        <v>35</v>
      </c>
      <c r="R27" s="25">
        <f>IFERROR(MATCH(R$11,_calc_기준100!$CN$17:$EF$17,0),"")</f>
        <v>39</v>
      </c>
      <c r="S27" s="25">
        <f>IFERROR(MATCH(S$11,_calc_기준100!$CN$17:$EF$17,0),"")</f>
        <v>37</v>
      </c>
      <c r="T27" s="25">
        <f>IFERROR(MATCH(T$11,_calc_기준100!$CN$17:$EF$17,0),"")</f>
        <v>19</v>
      </c>
      <c r="U27" s="25">
        <f>IFERROR(MATCH(U$11,_calc_기준100!$CN$17:$EF$17,0),"")</f>
        <v>6</v>
      </c>
      <c r="V27" s="25">
        <f>IFERROR(MATCH(V$11,_calc_기준100!$CN$17:$EF$17,0),"")</f>
        <v>9</v>
      </c>
      <c r="W27" s="25">
        <f>IFERROR(MATCH(W$11,_calc_기준100!$CN$17:$EF$17,0),"")</f>
        <v>29</v>
      </c>
      <c r="X27" s="25">
        <f>IFERROR(MATCH(X$11,_calc_기준100!$CN$17:$EF$17,0),"")</f>
        <v>30</v>
      </c>
      <c r="Y27" s="25">
        <f>IFERROR(MATCH(Y$11,_calc_기준100!$CN$17:$EF$17,0),"")</f>
        <v>34</v>
      </c>
      <c r="Z27" s="25">
        <f>IFERROR(MATCH(Z$11,_calc_기준100!$CN$17:$EF$17,0),"")</f>
        <v>3</v>
      </c>
      <c r="AA27" s="25">
        <f>IFERROR(MATCH(AA$11,_calc_기준100!$CN$17:$EF$17,0),"")</f>
        <v>13</v>
      </c>
      <c r="AB27" s="25">
        <f>IFERROR(MATCH(AB$11,_calc_기준100!$CN$17:$EF$17,0),"")</f>
        <v>20</v>
      </c>
      <c r="AC27" s="25">
        <f>IFERROR(MATCH(AC$11,_calc_기준100!$CN$17:$EF$17,0),"")</f>
        <v>2</v>
      </c>
      <c r="AD27" s="25">
        <f>IFERROR(MATCH(AD$11,_calc_기준100!$CN$17:$EF$17,0),"")</f>
        <v>15</v>
      </c>
      <c r="AE27" s="25">
        <f>IFERROR(MATCH(AE$11,_calc_기준100!$CN$17:$EF$17,0),"")</f>
        <v>5</v>
      </c>
      <c r="AF27" s="25">
        <f>IFERROR(MATCH(AF$11,_calc_기준100!$CN$17:$EF$17,0),"")</f>
        <v>28</v>
      </c>
      <c r="AG27" s="25">
        <f>IFERROR(MATCH(AG$11,_calc_기준100!$CN$17:$EF$17,0),"")</f>
        <v>42</v>
      </c>
      <c r="AH27" s="25">
        <f>IFERROR(MATCH(AH$11,_calc_기준100!$CN$17:$EF$17,0),"")</f>
        <v>8</v>
      </c>
      <c r="AI27" s="25">
        <f>IFERROR(MATCH(AI$11,_calc_기준100!$CN$17:$EF$17,0),"")</f>
        <v>27</v>
      </c>
      <c r="AJ27" s="25">
        <f>IFERROR(MATCH(AJ$11,_calc_기준100!$CN$17:$EF$17,0),"")</f>
        <v>43</v>
      </c>
      <c r="AK27" s="25">
        <f>IFERROR(MATCH(AK$11,_calc_기준100!$CN$17:$EF$17,0),"")</f>
        <v>14</v>
      </c>
      <c r="AL27" s="25">
        <f>IFERROR(MATCH(AL$11,_calc_기준100!$CN$17:$EF$17,0),"")</f>
        <v>16</v>
      </c>
      <c r="AM27" s="25">
        <f>IFERROR(MATCH(AM$11,_calc_기준100!$CN$17:$EF$17,0),"")</f>
        <v>24</v>
      </c>
      <c r="AN27" s="25">
        <f>IFERROR(MATCH(AN$11,_calc_기준100!$CN$17:$EF$17,0),"")</f>
        <v>33</v>
      </c>
      <c r="AO27" s="25">
        <f>IFERROR(MATCH(AO$11,_calc_기준100!$CN$17:$EF$17,0),"")</f>
        <v>44</v>
      </c>
      <c r="AP27" s="25">
        <f>IFERROR(MATCH(AP$11,_calc_기준100!$CN$17:$EF$17,0),"")</f>
        <v>45</v>
      </c>
      <c r="AQ27" s="25">
        <f>IFERROR(MATCH(AQ$11,_calc_기준100!$CN$17:$EF$17,0),"")</f>
        <v>17</v>
      </c>
      <c r="AR27" s="25">
        <f>IFERROR(MATCH(AR$11,_calc_기준100!$CN$17:$EF$17,0),"")</f>
        <v>22</v>
      </c>
      <c r="AS27" s="25">
        <f>IFERROR(MATCH(AS$11,_calc_기준100!$CN$17:$EF$17,0),"")</f>
        <v>25</v>
      </c>
      <c r="AT27" s="25">
        <f>IFERROR(MATCH(AT$11,_calc_기준100!$CN$17:$EF$17,0),"")</f>
        <v>26</v>
      </c>
      <c r="AU27" s="25">
        <f>IFERROR(MATCH(AU$11,_calc_기준100!$CN$17:$EF$17,0),"")</f>
        <v>32</v>
      </c>
      <c r="AV27" s="25">
        <f>IFERROR(MATCH(AV$11,_calc_기준100!$CN$17:$EF$17,0),"")</f>
        <v>36</v>
      </c>
      <c r="AW27" s="25">
        <f>IFERROR(MATCH(AW$11,_calc_기준100!$CN$17:$EF$17,0),"")</f>
        <v>10</v>
      </c>
      <c r="AX27" s="25">
        <f>IFERROR(MATCH(AX$11,_calc_기준100!$CN$17:$EF$17,0),"")</f>
        <v>31</v>
      </c>
      <c r="AY27" s="25">
        <f>IFERROR(MATCH(AY$11,_calc_기준100!$CN$17:$EF$17,0),"")</f>
        <v>18</v>
      </c>
      <c r="AZ27" s="25">
        <f>IFERROR(MATCH(AZ$11,_calc_기준100!$CN$17:$EF$17,0),"")</f>
        <v>40</v>
      </c>
      <c r="BA27" s="25">
        <f>IFERROR(MATCH(BA$11,_calc_기준100!$CN$17:$EF$17,0),"")</f>
        <v>1</v>
      </c>
      <c r="BB27" s="25">
        <f>IFERROR(MATCH(BB$11,_calc_기준100!$CN$17:$EF$17,0),"")</f>
        <v>4</v>
      </c>
      <c r="BC27" s="25">
        <f>IFERROR(MATCH(BC$11,_calc_기준100!$CN$17:$EF$17,0),"")</f>
        <v>41</v>
      </c>
      <c r="BD27" s="25">
        <f>IFERROR(MATCH(BD$11,_calc_기준100!$CN$17:$EF$17,0),"")</f>
        <v>23</v>
      </c>
    </row>
    <row r="28" spans="1:56" ht="16.5" customHeight="1">
      <c r="A28" s="39">
        <f t="shared" si="2"/>
        <v>1228</v>
      </c>
      <c r="B28" s="40">
        <f>IFERROR(INDEX(전체당첨내역!$B:$B,MATCH($A28,전체당첨내역!$A:$A,0)),"")</f>
        <v>24</v>
      </c>
      <c r="C28" s="40">
        <f>IFERROR(INDEX(전체당첨내역!$C:$C,MATCH($A28,전체당첨내역!$A:$A,0)),"")</f>
        <v>29</v>
      </c>
      <c r="D28" s="40">
        <f>IFERROR(INDEX(전체당첨내역!$D:$D,MATCH($A28,전체당첨내역!$A:$A,0)),"")</f>
        <v>30</v>
      </c>
      <c r="E28" s="40">
        <f>IFERROR(INDEX(전체당첨내역!$E:$E,MATCH($A28,전체당첨내역!$A:$A,0)),"")</f>
        <v>31</v>
      </c>
      <c r="F28" s="40">
        <f>IFERROR(INDEX(전체당첨내역!$F:$F,MATCH($A28,전체당첨내역!$A:$A,0)),"")</f>
        <v>35</v>
      </c>
      <c r="G28" s="40">
        <f>IFERROR(INDEX(전체당첨내역!$G:$G,MATCH($A28,전체당첨내역!$A:$A,0)),"")</f>
        <v>44</v>
      </c>
      <c r="H28" s="41">
        <f>IFERROR(INDEX(전체당첨내역!$H:$H,MATCH($A28,전체당첨내역!$A:$A,0)),"")</f>
        <v>1</v>
      </c>
      <c r="I28" s="42">
        <f>IFERROR((INDEX(_calc_기준100!$CN$18:$EF$18,1,$B28)&gt;0)*(INDEX(_calc_기준100!$CN$18:$EF$18,1,$B28)&lt;=15)+(INDEX(_calc_기준100!$CN$18:$EF$18,1,$C28)&gt;0)*(INDEX(_calc_기준100!$CN$18:$EF$18,1,$C28)&lt;=15)+(INDEX(_calc_기준100!$CN$18:$EF$18,1,$D28)&gt;0)*(INDEX(_calc_기준100!$CN$18:$EF$18,1,$D28)&lt;=15)+(INDEX(_calc_기준100!$CN$18:$EF$18,1,$E28)&gt;0)*(INDEX(_calc_기준100!$CN$18:$EF$18,1,$E28)&lt;=15)+(INDEX(_calc_기준100!$CN$18:$EF$18,1,$F28)&gt;0)*(INDEX(_calc_기준100!$CN$18:$EF$18,1,$F28)&lt;=15)+(INDEX(_calc_기준100!$CN$18:$EF$18,1,$G28)&gt;0)*(INDEX(_calc_기준100!$CN$18:$EF$18,1,$G28)&lt;=15),"")</f>
        <v>3</v>
      </c>
      <c r="J28" s="40">
        <f>IFERROR((INDEX(_calc_기준100!$CN$18:$EF$18,1,$B28)&gt;15)*(INDEX(_calc_기준100!$CN$18:$EF$18,1,$B28)&lt;=30)+(INDEX(_calc_기준100!$CN$18:$EF$18,1,$C28)&gt;15)*(INDEX(_calc_기준100!$CN$18:$EF$18,1,$C28)&lt;=30)+(INDEX(_calc_기준100!$CN$18:$EF$18,1,$D28)&gt;15)*(INDEX(_calc_기준100!$CN$18:$EF$18,1,$D28)&lt;=30)+(INDEX(_calc_기준100!$CN$18:$EF$18,1,$E28)&gt;15)*(INDEX(_calc_기준100!$CN$18:$EF$18,1,$E28)&lt;=30)+(INDEX(_calc_기준100!$CN$18:$EF$18,1,$F28)&gt;15)*(INDEX(_calc_기준100!$CN$18:$EF$18,1,$F28)&lt;=30)+(INDEX(_calc_기준100!$CN$18:$EF$18,1,$G28)&gt;15)*(INDEX(_calc_기준100!$CN$18:$EF$18,1,$G28)&lt;=30),"")</f>
        <v>1</v>
      </c>
      <c r="K28" s="43">
        <f>IFERROR((INDEX(_calc_기준100!$CN$18:$EF$18,1,$B28)&gt;30)+(INDEX(_calc_기준100!$CN$18:$EF$18,1,$C28)&gt;30)+(INDEX(_calc_기준100!$CN$18:$EF$18,1,$D28)&gt;30)+(INDEX(_calc_기준100!$CN$18:$EF$18,1,$E28)&gt;30)+(INDEX(_calc_기준100!$CN$18:$EF$18,1,$F28)&gt;30)+(INDEX(_calc_기준100!$CN$18:$EF$18,1,$G28)&gt;30),"")</f>
        <v>2</v>
      </c>
      <c r="L28" s="24">
        <f>IFERROR(MATCH(L$11,_calc_기준100!$CN$18:$EF$18,0),"")</f>
        <v>7</v>
      </c>
      <c r="M28" s="25">
        <f>IFERROR(MATCH(M$11,_calc_기준100!$CN$18:$EF$18,0),"")</f>
        <v>21</v>
      </c>
      <c r="N28" s="25">
        <f>IFERROR(MATCH(N$11,_calc_기준100!$CN$18:$EF$18,0),"")</f>
        <v>12</v>
      </c>
      <c r="O28" s="25">
        <f>IFERROR(MATCH(O$11,_calc_기준100!$CN$18:$EF$18,0),"")</f>
        <v>39</v>
      </c>
      <c r="P28" s="25">
        <f>IFERROR(MATCH(P$11,_calc_기준100!$CN$18:$EF$18,0),"")</f>
        <v>38</v>
      </c>
      <c r="Q28" s="25">
        <f>IFERROR(MATCH(Q$11,_calc_기준100!$CN$18:$EF$18,0),"")</f>
        <v>11</v>
      </c>
      <c r="R28" s="25">
        <f>IFERROR(MATCH(R$11,_calc_기준100!$CN$18:$EF$18,0),"")</f>
        <v>35</v>
      </c>
      <c r="S28" s="25">
        <f>IFERROR(MATCH(S$11,_calc_기준100!$CN$18:$EF$18,0),"")</f>
        <v>37</v>
      </c>
      <c r="T28" s="25">
        <f>IFERROR(MATCH(T$11,_calc_기준100!$CN$18:$EF$18,0),"")</f>
        <v>29</v>
      </c>
      <c r="U28" s="25">
        <f>IFERROR(MATCH(U$11,_calc_기준100!$CN$18:$EF$18,0),"")</f>
        <v>30</v>
      </c>
      <c r="V28" s="25">
        <f>IFERROR(MATCH(V$11,_calc_기준100!$CN$18:$EF$18,0),"")</f>
        <v>19</v>
      </c>
      <c r="W28" s="25">
        <f>IFERROR(MATCH(W$11,_calc_기준100!$CN$18:$EF$18,0),"")</f>
        <v>34</v>
      </c>
      <c r="X28" s="25">
        <f>IFERROR(MATCH(X$11,_calc_기준100!$CN$18:$EF$18,0),"")</f>
        <v>33</v>
      </c>
      <c r="Y28" s="25">
        <f>IFERROR(MATCH(Y$11,_calc_기준100!$CN$18:$EF$18,0),"")</f>
        <v>9</v>
      </c>
      <c r="Z28" s="25">
        <f>IFERROR(MATCH(Z$11,_calc_기준100!$CN$18:$EF$18,0),"")</f>
        <v>42</v>
      </c>
      <c r="AA28" s="25">
        <f>IFERROR(MATCH(AA$11,_calc_기준100!$CN$18:$EF$18,0),"")</f>
        <v>2</v>
      </c>
      <c r="AB28" s="25">
        <f>IFERROR(MATCH(AB$11,_calc_기준100!$CN$18:$EF$18,0),"")</f>
        <v>3</v>
      </c>
      <c r="AC28" s="25">
        <f>IFERROR(MATCH(AC$11,_calc_기준100!$CN$18:$EF$18,0),"")</f>
        <v>13</v>
      </c>
      <c r="AD28" s="25">
        <f>IFERROR(MATCH(AD$11,_calc_기준100!$CN$18:$EF$18,0),"")</f>
        <v>15</v>
      </c>
      <c r="AE28" s="25">
        <f>IFERROR(MATCH(AE$11,_calc_기준100!$CN$18:$EF$18,0),"")</f>
        <v>6</v>
      </c>
      <c r="AF28" s="25">
        <f>IFERROR(MATCH(AF$11,_calc_기준100!$CN$18:$EF$18,0),"")</f>
        <v>8</v>
      </c>
      <c r="AG28" s="25">
        <f>IFERROR(MATCH(AG$11,_calc_기준100!$CN$18:$EF$18,0),"")</f>
        <v>20</v>
      </c>
      <c r="AH28" s="25">
        <f>IFERROR(MATCH(AH$11,_calc_기준100!$CN$18:$EF$18,0),"")</f>
        <v>28</v>
      </c>
      <c r="AI28" s="25">
        <f>IFERROR(MATCH(AI$11,_calc_기준100!$CN$18:$EF$18,0),"")</f>
        <v>5</v>
      </c>
      <c r="AJ28" s="25">
        <f>IFERROR(MATCH(AJ$11,_calc_기준100!$CN$18:$EF$18,0),"")</f>
        <v>27</v>
      </c>
      <c r="AK28" s="25">
        <f>IFERROR(MATCH(AK$11,_calc_기준100!$CN$18:$EF$18,0),"")</f>
        <v>43</v>
      </c>
      <c r="AL28" s="25">
        <f>IFERROR(MATCH(AL$11,_calc_기준100!$CN$18:$EF$18,0),"")</f>
        <v>14</v>
      </c>
      <c r="AM28" s="25">
        <f>IFERROR(MATCH(AM$11,_calc_기준100!$CN$18:$EF$18,0),"")</f>
        <v>16</v>
      </c>
      <c r="AN28" s="25">
        <f>IFERROR(MATCH(AN$11,_calc_기준100!$CN$18:$EF$18,0),"")</f>
        <v>17</v>
      </c>
      <c r="AO28" s="25">
        <f>IFERROR(MATCH(AO$11,_calc_기준100!$CN$18:$EF$18,0),"")</f>
        <v>24</v>
      </c>
      <c r="AP28" s="25">
        <f>IFERROR(MATCH(AP$11,_calc_기준100!$CN$18:$EF$18,0),"")</f>
        <v>25</v>
      </c>
      <c r="AQ28" s="25">
        <f>IFERROR(MATCH(AQ$11,_calc_기준100!$CN$18:$EF$18,0),"")</f>
        <v>26</v>
      </c>
      <c r="AR28" s="25">
        <f>IFERROR(MATCH(AR$11,_calc_기준100!$CN$18:$EF$18,0),"")</f>
        <v>32</v>
      </c>
      <c r="AS28" s="25">
        <f>IFERROR(MATCH(AS$11,_calc_기준100!$CN$18:$EF$18,0),"")</f>
        <v>45</v>
      </c>
      <c r="AT28" s="25">
        <f>IFERROR(MATCH(AT$11,_calc_기준100!$CN$18:$EF$18,0),"")</f>
        <v>10</v>
      </c>
      <c r="AU28" s="25">
        <f>IFERROR(MATCH(AU$11,_calc_기준100!$CN$18:$EF$18,0),"")</f>
        <v>22</v>
      </c>
      <c r="AV28" s="25">
        <f>IFERROR(MATCH(AV$11,_calc_기준100!$CN$18:$EF$18,0),"")</f>
        <v>36</v>
      </c>
      <c r="AW28" s="25">
        <f>IFERROR(MATCH(AW$11,_calc_기준100!$CN$18:$EF$18,0),"")</f>
        <v>1</v>
      </c>
      <c r="AX28" s="25">
        <f>IFERROR(MATCH(AX$11,_calc_기준100!$CN$18:$EF$18,0),"")</f>
        <v>18</v>
      </c>
      <c r="AY28" s="25">
        <f>IFERROR(MATCH(AY$11,_calc_기준100!$CN$18:$EF$18,0),"")</f>
        <v>31</v>
      </c>
      <c r="AZ28" s="25">
        <f>IFERROR(MATCH(AZ$11,_calc_기준100!$CN$18:$EF$18,0),"")</f>
        <v>40</v>
      </c>
      <c r="BA28" s="25">
        <f>IFERROR(MATCH(BA$11,_calc_기준100!$CN$18:$EF$18,0),"")</f>
        <v>44</v>
      </c>
      <c r="BB28" s="25">
        <f>IFERROR(MATCH(BB$11,_calc_기준100!$CN$18:$EF$18,0),"")</f>
        <v>4</v>
      </c>
      <c r="BC28" s="25">
        <f>IFERROR(MATCH(BC$11,_calc_기준100!$CN$18:$EF$18,0),"")</f>
        <v>41</v>
      </c>
      <c r="BD28" s="25">
        <f>IFERROR(MATCH(BD$11,_calc_기준100!$CN$18:$EF$18,0),"")</f>
        <v>23</v>
      </c>
    </row>
    <row r="29" spans="1:56" ht="16.5" customHeight="1">
      <c r="A29" s="39">
        <f t="shared" si="2"/>
        <v>1227</v>
      </c>
      <c r="B29" s="40">
        <f>IFERROR(INDEX(전체당첨내역!$B:$B,MATCH($A29,전체당첨내역!$A:$A,0)),"")</f>
        <v>1</v>
      </c>
      <c r="C29" s="40">
        <f>IFERROR(INDEX(전체당첨내역!$C:$C,MATCH($A29,전체당첨내역!$A:$A,0)),"")</f>
        <v>14</v>
      </c>
      <c r="D29" s="40">
        <f>IFERROR(INDEX(전체당첨내역!$D:$D,MATCH($A29,전체당첨내역!$A:$A,0)),"")</f>
        <v>16</v>
      </c>
      <c r="E29" s="40">
        <f>IFERROR(INDEX(전체당첨내역!$E:$E,MATCH($A29,전체당첨내역!$A:$A,0)),"")</f>
        <v>34</v>
      </c>
      <c r="F29" s="40">
        <f>IFERROR(INDEX(전체당첨내역!$F:$F,MATCH($A29,전체당첨내역!$A:$A,0)),"")</f>
        <v>41</v>
      </c>
      <c r="G29" s="40">
        <f>IFERROR(INDEX(전체당첨내역!$G:$G,MATCH($A29,전체당첨내역!$A:$A,0)),"")</f>
        <v>44</v>
      </c>
      <c r="H29" s="41">
        <f>IFERROR(INDEX(전체당첨내역!$H:$H,MATCH($A29,전체당첨내역!$A:$A,0)),"")</f>
        <v>13</v>
      </c>
      <c r="I29" s="42">
        <f>IFERROR((INDEX(_calc_기준100!$CN$19:$EF$19,1,$B29)&gt;0)*(INDEX(_calc_기준100!$CN$19:$EF$19,1,$B29)&lt;=15)+(INDEX(_calc_기준100!$CN$19:$EF$19,1,$C29)&gt;0)*(INDEX(_calc_기준100!$CN$19:$EF$19,1,$C29)&lt;=15)+(INDEX(_calc_기준100!$CN$19:$EF$19,1,$D29)&gt;0)*(INDEX(_calc_기준100!$CN$19:$EF$19,1,$D29)&lt;=15)+(INDEX(_calc_기준100!$CN$19:$EF$19,1,$E29)&gt;0)*(INDEX(_calc_기준100!$CN$19:$EF$19,1,$E29)&lt;=15)+(INDEX(_calc_기준100!$CN$19:$EF$19,1,$F29)&gt;0)*(INDEX(_calc_기준100!$CN$19:$EF$19,1,$F29)&lt;=15)+(INDEX(_calc_기준100!$CN$19:$EF$19,1,$G29)&gt;0)*(INDEX(_calc_기준100!$CN$19:$EF$19,1,$G29)&lt;=15),"")</f>
        <v>1</v>
      </c>
      <c r="J29" s="40">
        <f>IFERROR((INDEX(_calc_기준100!$CN$19:$EF$19,1,$B29)&gt;15)*(INDEX(_calc_기준100!$CN$19:$EF$19,1,$B29)&lt;=30)+(INDEX(_calc_기준100!$CN$19:$EF$19,1,$C29)&gt;15)*(INDEX(_calc_기준100!$CN$19:$EF$19,1,$C29)&lt;=30)+(INDEX(_calc_기준100!$CN$19:$EF$19,1,$D29)&gt;15)*(INDEX(_calc_기준100!$CN$19:$EF$19,1,$D29)&lt;=30)+(INDEX(_calc_기준100!$CN$19:$EF$19,1,$E29)&gt;15)*(INDEX(_calc_기준100!$CN$19:$EF$19,1,$E29)&lt;=30)+(INDEX(_calc_기준100!$CN$19:$EF$19,1,$F29)&gt;15)*(INDEX(_calc_기준100!$CN$19:$EF$19,1,$F29)&lt;=30)+(INDEX(_calc_기준100!$CN$19:$EF$19,1,$G29)&gt;15)*(INDEX(_calc_기준100!$CN$19:$EF$19,1,$G29)&lt;=30),"")</f>
        <v>2</v>
      </c>
      <c r="K29" s="43">
        <f>IFERROR((INDEX(_calc_기준100!$CN$19:$EF$19,1,$B29)&gt;30)+(INDEX(_calc_기준100!$CN$19:$EF$19,1,$C29)&gt;30)+(INDEX(_calc_기준100!$CN$19:$EF$19,1,$D29)&gt;30)+(INDEX(_calc_기준100!$CN$19:$EF$19,1,$E29)&gt;30)+(INDEX(_calc_기준100!$CN$19:$EF$19,1,$F29)&gt;30)+(INDEX(_calc_기준100!$CN$19:$EF$19,1,$G29)&gt;30),"")</f>
        <v>3</v>
      </c>
      <c r="L29" s="24">
        <f>IFERROR(MATCH(L$11,_calc_기준100!$CN$19:$EF$19,0),"")</f>
        <v>7</v>
      </c>
      <c r="M29" s="25">
        <f>IFERROR(MATCH(M$11,_calc_기준100!$CN$19:$EF$19,0),"")</f>
        <v>21</v>
      </c>
      <c r="N29" s="25">
        <f>IFERROR(MATCH(N$11,_calc_기준100!$CN$19:$EF$19,0),"")</f>
        <v>12</v>
      </c>
      <c r="O29" s="25">
        <f>IFERROR(MATCH(O$11,_calc_기준100!$CN$19:$EF$19,0),"")</f>
        <v>38</v>
      </c>
      <c r="P29" s="25">
        <f>IFERROR(MATCH(P$11,_calc_기준100!$CN$19:$EF$19,0),"")</f>
        <v>30</v>
      </c>
      <c r="Q29" s="25">
        <f>IFERROR(MATCH(Q$11,_calc_기준100!$CN$19:$EF$19,0),"")</f>
        <v>39</v>
      </c>
      <c r="R29" s="25">
        <f>IFERROR(MATCH(R$11,_calc_기준100!$CN$19:$EF$19,0),"")</f>
        <v>35</v>
      </c>
      <c r="S29" s="25">
        <f>IFERROR(MATCH(S$11,_calc_기준100!$CN$19:$EF$19,0),"")</f>
        <v>11</v>
      </c>
      <c r="T29" s="25">
        <f>IFERROR(MATCH(T$11,_calc_기준100!$CN$19:$EF$19,0),"")</f>
        <v>37</v>
      </c>
      <c r="U29" s="25">
        <f>IFERROR(MATCH(U$11,_calc_기준100!$CN$19:$EF$19,0),"")</f>
        <v>9</v>
      </c>
      <c r="V29" s="25">
        <f>IFERROR(MATCH(V$11,_calc_기준100!$CN$19:$EF$19,0),"")</f>
        <v>29</v>
      </c>
      <c r="W29" s="25">
        <f>IFERROR(MATCH(W$11,_calc_기준100!$CN$19:$EF$19,0),"")</f>
        <v>34</v>
      </c>
      <c r="X29" s="25">
        <f>IFERROR(MATCH(X$11,_calc_기준100!$CN$19:$EF$19,0),"")</f>
        <v>24</v>
      </c>
      <c r="Y29" s="25">
        <f>IFERROR(MATCH(Y$11,_calc_기준100!$CN$19:$EF$19,0),"")</f>
        <v>33</v>
      </c>
      <c r="Z29" s="25">
        <f>IFERROR(MATCH(Z$11,_calc_기준100!$CN$19:$EF$19,0),"")</f>
        <v>42</v>
      </c>
      <c r="AA29" s="25">
        <f>IFERROR(MATCH(AA$11,_calc_기준100!$CN$19:$EF$19,0),"")</f>
        <v>2</v>
      </c>
      <c r="AB29" s="25">
        <f>IFERROR(MATCH(AB$11,_calc_기준100!$CN$19:$EF$19,0),"")</f>
        <v>13</v>
      </c>
      <c r="AC29" s="25">
        <f>IFERROR(MATCH(AC$11,_calc_기준100!$CN$19:$EF$19,0),"")</f>
        <v>3</v>
      </c>
      <c r="AD29" s="25">
        <f>IFERROR(MATCH(AD$11,_calc_기준100!$CN$19:$EF$19,0),"")</f>
        <v>8</v>
      </c>
      <c r="AE29" s="25">
        <f>IFERROR(MATCH(AE$11,_calc_기준100!$CN$19:$EF$19,0),"")</f>
        <v>15</v>
      </c>
      <c r="AF29" s="25">
        <f>IFERROR(MATCH(AF$11,_calc_기준100!$CN$19:$EF$19,0),"")</f>
        <v>28</v>
      </c>
      <c r="AG29" s="25">
        <f>IFERROR(MATCH(AG$11,_calc_기준100!$CN$19:$EF$19,0),"")</f>
        <v>6</v>
      </c>
      <c r="AH29" s="25">
        <f>IFERROR(MATCH(AH$11,_calc_기준100!$CN$19:$EF$19,0),"")</f>
        <v>14</v>
      </c>
      <c r="AI29" s="25">
        <f>IFERROR(MATCH(AI$11,_calc_기준100!$CN$19:$EF$19,0),"")</f>
        <v>27</v>
      </c>
      <c r="AJ29" s="25">
        <f>IFERROR(MATCH(AJ$11,_calc_기준100!$CN$19:$EF$19,0),"")</f>
        <v>5</v>
      </c>
      <c r="AK29" s="25">
        <f>IFERROR(MATCH(AK$11,_calc_기준100!$CN$19:$EF$19,0),"")</f>
        <v>10</v>
      </c>
      <c r="AL29" s="25">
        <f>IFERROR(MATCH(AL$11,_calc_기준100!$CN$19:$EF$19,0),"")</f>
        <v>20</v>
      </c>
      <c r="AM29" s="25">
        <f>IFERROR(MATCH(AM$11,_calc_기준100!$CN$19:$EF$19,0),"")</f>
        <v>19</v>
      </c>
      <c r="AN29" s="25">
        <f>IFERROR(MATCH(AN$11,_calc_기준100!$CN$19:$EF$19,0),"")</f>
        <v>43</v>
      </c>
      <c r="AO29" s="25">
        <f>IFERROR(MATCH(AO$11,_calc_기준100!$CN$19:$EF$19,0),"")</f>
        <v>16</v>
      </c>
      <c r="AP29" s="25">
        <f>IFERROR(MATCH(AP$11,_calc_기준100!$CN$19:$EF$19,0),"")</f>
        <v>32</v>
      </c>
      <c r="AQ29" s="25">
        <f>IFERROR(MATCH(AQ$11,_calc_기준100!$CN$19:$EF$19,0),"")</f>
        <v>17</v>
      </c>
      <c r="AR29" s="25">
        <f>IFERROR(MATCH(AR$11,_calc_기준100!$CN$19:$EF$19,0),"")</f>
        <v>22</v>
      </c>
      <c r="AS29" s="25">
        <f>IFERROR(MATCH(AS$11,_calc_기준100!$CN$19:$EF$19,0),"")</f>
        <v>25</v>
      </c>
      <c r="AT29" s="25">
        <f>IFERROR(MATCH(AT$11,_calc_기준100!$CN$19:$EF$19,0),"")</f>
        <v>26</v>
      </c>
      <c r="AU29" s="25">
        <f>IFERROR(MATCH(AU$11,_calc_기준100!$CN$19:$EF$19,0),"")</f>
        <v>31</v>
      </c>
      <c r="AV29" s="25">
        <f>IFERROR(MATCH(AV$11,_calc_기준100!$CN$19:$EF$19,0),"")</f>
        <v>45</v>
      </c>
      <c r="AW29" s="25">
        <f>IFERROR(MATCH(AW$11,_calc_기준100!$CN$19:$EF$19,0),"")</f>
        <v>44</v>
      </c>
      <c r="AX29" s="25">
        <f>IFERROR(MATCH(AX$11,_calc_기준100!$CN$19:$EF$19,0),"")</f>
        <v>36</v>
      </c>
      <c r="AY29" s="25">
        <f>IFERROR(MATCH(AY$11,_calc_기준100!$CN$19:$EF$19,0),"")</f>
        <v>18</v>
      </c>
      <c r="AZ29" s="25">
        <f>IFERROR(MATCH(AZ$11,_calc_기준100!$CN$19:$EF$19,0),"")</f>
        <v>1</v>
      </c>
      <c r="BA29" s="25">
        <f>IFERROR(MATCH(BA$11,_calc_기준100!$CN$19:$EF$19,0),"")</f>
        <v>40</v>
      </c>
      <c r="BB29" s="25">
        <f>IFERROR(MATCH(BB$11,_calc_기준100!$CN$19:$EF$19,0),"")</f>
        <v>4</v>
      </c>
      <c r="BC29" s="25">
        <f>IFERROR(MATCH(BC$11,_calc_기준100!$CN$19:$EF$19,0),"")</f>
        <v>23</v>
      </c>
      <c r="BD29" s="25">
        <f>IFERROR(MATCH(BD$11,_calc_기준100!$CN$19:$EF$19,0),"")</f>
        <v>41</v>
      </c>
    </row>
    <row r="30" spans="1:56" ht="16.5" customHeight="1">
      <c r="A30" s="39">
        <f t="shared" si="2"/>
        <v>1226</v>
      </c>
      <c r="B30" s="40">
        <f>IFERROR(INDEX(전체당첨내역!$B:$B,MATCH($A30,전체당첨내역!$A:$A,0)),"")</f>
        <v>4</v>
      </c>
      <c r="C30" s="40">
        <f>IFERROR(INDEX(전체당첨내역!$C:$C,MATCH($A30,전체당첨내역!$A:$A,0)),"")</f>
        <v>6</v>
      </c>
      <c r="D30" s="40">
        <f>IFERROR(INDEX(전체당첨내역!$D:$D,MATCH($A30,전체당첨내역!$A:$A,0)),"")</f>
        <v>13</v>
      </c>
      <c r="E30" s="40">
        <f>IFERROR(INDEX(전체당첨내역!$E:$E,MATCH($A30,전체당첨내역!$A:$A,0)),"")</f>
        <v>17</v>
      </c>
      <c r="F30" s="40">
        <f>IFERROR(INDEX(전체당첨내역!$F:$F,MATCH($A30,전체당첨내역!$A:$A,0)),"")</f>
        <v>26</v>
      </c>
      <c r="G30" s="40">
        <f>IFERROR(INDEX(전체당첨내역!$G:$G,MATCH($A30,전체당첨내역!$A:$A,0)),"")</f>
        <v>28</v>
      </c>
      <c r="H30" s="41">
        <f>IFERROR(INDEX(전체당첨내역!$H:$H,MATCH($A30,전체당첨내역!$A:$A,0)),"")</f>
        <v>41</v>
      </c>
      <c r="I30" s="42">
        <f>IFERROR((INDEX(_calc_기준100!$CN$20:$EF$20,1,$B30)&gt;0)*(INDEX(_calc_기준100!$CN$20:$EF$20,1,$B30)&lt;=15)+(INDEX(_calc_기준100!$CN$20:$EF$20,1,$C30)&gt;0)*(INDEX(_calc_기준100!$CN$20:$EF$20,1,$C30)&lt;=15)+(INDEX(_calc_기준100!$CN$20:$EF$20,1,$D30)&gt;0)*(INDEX(_calc_기준100!$CN$20:$EF$20,1,$D30)&lt;=15)+(INDEX(_calc_기준100!$CN$20:$EF$20,1,$E30)&gt;0)*(INDEX(_calc_기준100!$CN$20:$EF$20,1,$E30)&lt;=15)+(INDEX(_calc_기준100!$CN$20:$EF$20,1,$F30)&gt;0)*(INDEX(_calc_기준100!$CN$20:$EF$20,1,$F30)&lt;=15)+(INDEX(_calc_기준100!$CN$20:$EF$20,1,$G30)&gt;0)*(INDEX(_calc_기준100!$CN$20:$EF$20,1,$G30)&lt;=15),"")</f>
        <v>1</v>
      </c>
      <c r="J30" s="40">
        <f>IFERROR((INDEX(_calc_기준100!$CN$20:$EF$20,1,$B30)&gt;15)*(INDEX(_calc_기준100!$CN$20:$EF$20,1,$B30)&lt;=30)+(INDEX(_calc_기준100!$CN$20:$EF$20,1,$C30)&gt;15)*(INDEX(_calc_기준100!$CN$20:$EF$20,1,$C30)&lt;=30)+(INDEX(_calc_기준100!$CN$20:$EF$20,1,$D30)&gt;15)*(INDEX(_calc_기준100!$CN$20:$EF$20,1,$D30)&lt;=30)+(INDEX(_calc_기준100!$CN$20:$EF$20,1,$E30)&gt;15)*(INDEX(_calc_기준100!$CN$20:$EF$20,1,$E30)&lt;=30)+(INDEX(_calc_기준100!$CN$20:$EF$20,1,$F30)&gt;15)*(INDEX(_calc_기준100!$CN$20:$EF$20,1,$F30)&lt;=30)+(INDEX(_calc_기준100!$CN$20:$EF$20,1,$G30)&gt;15)*(INDEX(_calc_기준100!$CN$20:$EF$20,1,$G30)&lt;=30),"")</f>
        <v>4</v>
      </c>
      <c r="K30" s="43">
        <f>IFERROR((INDEX(_calc_기준100!$CN$20:$EF$20,1,$B30)&gt;30)+(INDEX(_calc_기준100!$CN$20:$EF$20,1,$C30)&gt;30)+(INDEX(_calc_기준100!$CN$20:$EF$20,1,$D30)&gt;30)+(INDEX(_calc_기준100!$CN$20:$EF$20,1,$E30)&gt;30)+(INDEX(_calc_기준100!$CN$20:$EF$20,1,$F30)&gt;30)+(INDEX(_calc_기준100!$CN$20:$EF$20,1,$G30)&gt;30),"")</f>
        <v>1</v>
      </c>
      <c r="L30" s="24">
        <f>IFERROR(MATCH(L$11,_calc_기준100!$CN$20:$EF$20,0),"")</f>
        <v>11</v>
      </c>
      <c r="M30" s="25">
        <f>IFERROR(MATCH(M$11,_calc_기준100!$CN$20:$EF$20,0),"")</f>
        <v>12</v>
      </c>
      <c r="N30" s="25">
        <f>IFERROR(MATCH(N$11,_calc_기준100!$CN$20:$EF$20,0),"")</f>
        <v>21</v>
      </c>
      <c r="O30" s="25">
        <f>IFERROR(MATCH(O$11,_calc_기준100!$CN$20:$EF$20,0),"")</f>
        <v>39</v>
      </c>
      <c r="P30" s="25">
        <f>IFERROR(MATCH(P$11,_calc_기준100!$CN$20:$EF$20,0),"")</f>
        <v>7</v>
      </c>
      <c r="Q30" s="25">
        <f>IFERROR(MATCH(Q$11,_calc_기준100!$CN$20:$EF$20,0),"")</f>
        <v>13</v>
      </c>
      <c r="R30" s="25">
        <f>IFERROR(MATCH(R$11,_calc_기준100!$CN$20:$EF$20,0),"")</f>
        <v>37</v>
      </c>
      <c r="S30" s="25">
        <f>IFERROR(MATCH(S$11,_calc_기준100!$CN$20:$EF$20,0),"")</f>
        <v>38</v>
      </c>
      <c r="T30" s="25">
        <f>IFERROR(MATCH(T$11,_calc_기준100!$CN$20:$EF$20,0),"")</f>
        <v>35</v>
      </c>
      <c r="U30" s="25">
        <f>IFERROR(MATCH(U$11,_calc_기준100!$CN$20:$EF$20,0),"")</f>
        <v>29</v>
      </c>
      <c r="V30" s="25">
        <f>IFERROR(MATCH(V$11,_calc_기준100!$CN$20:$EF$20,0),"")</f>
        <v>5</v>
      </c>
      <c r="W30" s="25">
        <f>IFERROR(MATCH(W$11,_calc_기준100!$CN$20:$EF$20,0),"")</f>
        <v>34</v>
      </c>
      <c r="X30" s="25">
        <f>IFERROR(MATCH(X$11,_calc_기준100!$CN$20:$EF$20,0),"")</f>
        <v>2</v>
      </c>
      <c r="Y30" s="25">
        <f>IFERROR(MATCH(Y$11,_calc_기준100!$CN$20:$EF$20,0),"")</f>
        <v>42</v>
      </c>
      <c r="Z30" s="25">
        <f>IFERROR(MATCH(Z$11,_calc_기준100!$CN$20:$EF$20,0),"")</f>
        <v>9</v>
      </c>
      <c r="AA30" s="25">
        <f>IFERROR(MATCH(AA$11,_calc_기준100!$CN$20:$EF$20,0),"")</f>
        <v>28</v>
      </c>
      <c r="AB30" s="25">
        <f>IFERROR(MATCH(AB$11,_calc_기준100!$CN$20:$EF$20,0),"")</f>
        <v>3</v>
      </c>
      <c r="AC30" s="25">
        <f>IFERROR(MATCH(AC$11,_calc_기준100!$CN$20:$EF$20,0),"")</f>
        <v>6</v>
      </c>
      <c r="AD30" s="25">
        <f>IFERROR(MATCH(AD$11,_calc_기준100!$CN$20:$EF$20,0),"")</f>
        <v>8</v>
      </c>
      <c r="AE30" s="25">
        <f>IFERROR(MATCH(AE$11,_calc_기준100!$CN$20:$EF$20,0),"")</f>
        <v>20</v>
      </c>
      <c r="AF30" s="25">
        <f>IFERROR(MATCH(AF$11,_calc_기준100!$CN$20:$EF$20,0),"")</f>
        <v>26</v>
      </c>
      <c r="AG30" s="25">
        <f>IFERROR(MATCH(AG$11,_calc_기준100!$CN$20:$EF$20,0),"")</f>
        <v>30</v>
      </c>
      <c r="AH30" s="25">
        <f>IFERROR(MATCH(AH$11,_calc_기준100!$CN$20:$EF$20,0),"")</f>
        <v>14</v>
      </c>
      <c r="AI30" s="25">
        <f>IFERROR(MATCH(AI$11,_calc_기준100!$CN$20:$EF$20,0),"")</f>
        <v>15</v>
      </c>
      <c r="AJ30" s="25">
        <f>IFERROR(MATCH(AJ$11,_calc_기준100!$CN$20:$EF$20,0),"")</f>
        <v>17</v>
      </c>
      <c r="AK30" s="25">
        <f>IFERROR(MATCH(AK$11,_calc_기준100!$CN$20:$EF$20,0),"")</f>
        <v>24</v>
      </c>
      <c r="AL30" s="25">
        <f>IFERROR(MATCH(AL$11,_calc_기준100!$CN$20:$EF$20,0),"")</f>
        <v>27</v>
      </c>
      <c r="AM30" s="25">
        <f>IFERROR(MATCH(AM$11,_calc_기준100!$CN$20:$EF$20,0),"")</f>
        <v>33</v>
      </c>
      <c r="AN30" s="25">
        <f>IFERROR(MATCH(AN$11,_calc_기준100!$CN$20:$EF$20,0),"")</f>
        <v>10</v>
      </c>
      <c r="AO30" s="25">
        <f>IFERROR(MATCH(AO$11,_calc_기준100!$CN$20:$EF$20,0),"")</f>
        <v>19</v>
      </c>
      <c r="AP30" s="25">
        <f>IFERROR(MATCH(AP$11,_calc_기준100!$CN$20:$EF$20,0),"")</f>
        <v>22</v>
      </c>
      <c r="AQ30" s="25">
        <f>IFERROR(MATCH(AQ$11,_calc_기준100!$CN$20:$EF$20,0),"")</f>
        <v>43</v>
      </c>
      <c r="AR30" s="25">
        <f>IFERROR(MATCH(AR$11,_calc_기준100!$CN$20:$EF$20,0),"")</f>
        <v>16</v>
      </c>
      <c r="AS30" s="25">
        <f>IFERROR(MATCH(AS$11,_calc_기준100!$CN$20:$EF$20,0),"")</f>
        <v>32</v>
      </c>
      <c r="AT30" s="25">
        <f>IFERROR(MATCH(AT$11,_calc_기준100!$CN$20:$EF$20,0),"")</f>
        <v>31</v>
      </c>
      <c r="AU30" s="25">
        <f>IFERROR(MATCH(AU$11,_calc_기준100!$CN$20:$EF$20,0),"")</f>
        <v>44</v>
      </c>
      <c r="AV30" s="25">
        <f>IFERROR(MATCH(AV$11,_calc_기준100!$CN$20:$EF$20,0),"")</f>
        <v>25</v>
      </c>
      <c r="AW30" s="25">
        <f>IFERROR(MATCH(AW$11,_calc_기준100!$CN$20:$EF$20,0),"")</f>
        <v>18</v>
      </c>
      <c r="AX30" s="25">
        <f>IFERROR(MATCH(AX$11,_calc_기준100!$CN$20:$EF$20,0),"")</f>
        <v>40</v>
      </c>
      <c r="AY30" s="25">
        <f>IFERROR(MATCH(AY$11,_calc_기준100!$CN$20:$EF$20,0),"")</f>
        <v>45</v>
      </c>
      <c r="AZ30" s="25">
        <f>IFERROR(MATCH(AZ$11,_calc_기준100!$CN$20:$EF$20,0),"")</f>
        <v>4</v>
      </c>
      <c r="BA30" s="25">
        <f>IFERROR(MATCH(BA$11,_calc_기준100!$CN$20:$EF$20,0),"")</f>
        <v>1</v>
      </c>
      <c r="BB30" s="25">
        <f>IFERROR(MATCH(BB$11,_calc_기준100!$CN$20:$EF$20,0),"")</f>
        <v>36</v>
      </c>
      <c r="BC30" s="25">
        <f>IFERROR(MATCH(BC$11,_calc_기준100!$CN$20:$EF$20,0),"")</f>
        <v>23</v>
      </c>
      <c r="BD30" s="25">
        <f>IFERROR(MATCH(BD$11,_calc_기준100!$CN$20:$EF$20,0),"")</f>
        <v>41</v>
      </c>
    </row>
    <row r="31" spans="1:56" ht="16.5" customHeight="1">
      <c r="A31" s="39">
        <f t="shared" si="2"/>
        <v>1225</v>
      </c>
      <c r="B31" s="40">
        <f>IFERROR(INDEX(전체당첨내역!$B:$B,MATCH($A31,전체당첨내역!$A:$A,0)),"")</f>
        <v>8</v>
      </c>
      <c r="C31" s="40">
        <f>IFERROR(INDEX(전체당첨내역!$C:$C,MATCH($A31,전체당첨내역!$A:$A,0)),"")</f>
        <v>9</v>
      </c>
      <c r="D31" s="40">
        <f>IFERROR(INDEX(전체당첨내역!$D:$D,MATCH($A31,전체당첨내역!$A:$A,0)),"")</f>
        <v>19</v>
      </c>
      <c r="E31" s="40">
        <f>IFERROR(INDEX(전체당첨내역!$E:$E,MATCH($A31,전체당첨내역!$A:$A,0)),"")</f>
        <v>25</v>
      </c>
      <c r="F31" s="40">
        <f>IFERROR(INDEX(전체당첨내역!$F:$F,MATCH($A31,전체당첨내역!$A:$A,0)),"")</f>
        <v>41</v>
      </c>
      <c r="G31" s="40">
        <f>IFERROR(INDEX(전체당첨내역!$G:$G,MATCH($A31,전체당첨내역!$A:$A,0)),"")</f>
        <v>42</v>
      </c>
      <c r="H31" s="41">
        <f>IFERROR(INDEX(전체당첨내역!$H:$H,MATCH($A31,전체당첨내역!$A:$A,0)),"")</f>
        <v>33</v>
      </c>
      <c r="I31" s="42">
        <f>IFERROR((INDEX(_calc_기준100!$CN$21:$EF$21,1,$B31)&gt;0)*(INDEX(_calc_기준100!$CN$21:$EF$21,1,$B31)&lt;=15)+(INDEX(_calc_기준100!$CN$21:$EF$21,1,$C31)&gt;0)*(INDEX(_calc_기준100!$CN$21:$EF$21,1,$C31)&lt;=15)+(INDEX(_calc_기준100!$CN$21:$EF$21,1,$D31)&gt;0)*(INDEX(_calc_기준100!$CN$21:$EF$21,1,$D31)&lt;=15)+(INDEX(_calc_기준100!$CN$21:$EF$21,1,$E31)&gt;0)*(INDEX(_calc_기준100!$CN$21:$EF$21,1,$E31)&lt;=15)+(INDEX(_calc_기준100!$CN$21:$EF$21,1,$F31)&gt;0)*(INDEX(_calc_기준100!$CN$21:$EF$21,1,$F31)&lt;=15)+(INDEX(_calc_기준100!$CN$21:$EF$21,1,$G31)&gt;0)*(INDEX(_calc_기준100!$CN$21:$EF$21,1,$G31)&lt;=15),"")</f>
        <v>1</v>
      </c>
      <c r="J31" s="40">
        <f>IFERROR((INDEX(_calc_기준100!$CN$21:$EF$21,1,$B31)&gt;15)*(INDEX(_calc_기준100!$CN$21:$EF$21,1,$B31)&lt;=30)+(INDEX(_calc_기준100!$CN$21:$EF$21,1,$C31)&gt;15)*(INDEX(_calc_기준100!$CN$21:$EF$21,1,$C31)&lt;=30)+(INDEX(_calc_기준100!$CN$21:$EF$21,1,$D31)&gt;15)*(INDEX(_calc_기준100!$CN$21:$EF$21,1,$D31)&lt;=30)+(INDEX(_calc_기준100!$CN$21:$EF$21,1,$E31)&gt;15)*(INDEX(_calc_기준100!$CN$21:$EF$21,1,$E31)&lt;=30)+(INDEX(_calc_기준100!$CN$21:$EF$21,1,$F31)&gt;15)*(INDEX(_calc_기준100!$CN$21:$EF$21,1,$F31)&lt;=30)+(INDEX(_calc_기준100!$CN$21:$EF$21,1,$G31)&gt;15)*(INDEX(_calc_기준100!$CN$21:$EF$21,1,$G31)&lt;=30),"")</f>
        <v>4</v>
      </c>
      <c r="K31" s="43">
        <f>IFERROR((INDEX(_calc_기준100!$CN$21:$EF$21,1,$B31)&gt;30)+(INDEX(_calc_기준100!$CN$21:$EF$21,1,$C31)&gt;30)+(INDEX(_calc_기준100!$CN$21:$EF$21,1,$D31)&gt;30)+(INDEX(_calc_기준100!$CN$21:$EF$21,1,$E31)&gt;30)+(INDEX(_calc_기준100!$CN$21:$EF$21,1,$F31)&gt;30)+(INDEX(_calc_기준100!$CN$21:$EF$21,1,$G31)&gt;30),"")</f>
        <v>1</v>
      </c>
      <c r="L31" s="24">
        <f>IFERROR(MATCH(L$11,_calc_기준100!$CN$21:$EF$21,0),"")</f>
        <v>11</v>
      </c>
      <c r="M31" s="25">
        <f>IFERROR(MATCH(M$11,_calc_기준100!$CN$21:$EF$21,0),"")</f>
        <v>12</v>
      </c>
      <c r="N31" s="25">
        <f>IFERROR(MATCH(N$11,_calc_기준100!$CN$21:$EF$21,0),"")</f>
        <v>21</v>
      </c>
      <c r="O31" s="25">
        <f>IFERROR(MATCH(O$11,_calc_기준100!$CN$21:$EF$21,0),"")</f>
        <v>39</v>
      </c>
      <c r="P31" s="25">
        <f>IFERROR(MATCH(P$11,_calc_기준100!$CN$21:$EF$21,0),"")</f>
        <v>7</v>
      </c>
      <c r="Q31" s="25">
        <f>IFERROR(MATCH(Q$11,_calc_기준100!$CN$21:$EF$21,0),"")</f>
        <v>13</v>
      </c>
      <c r="R31" s="25">
        <f>IFERROR(MATCH(R$11,_calc_기준100!$CN$21:$EF$21,0),"")</f>
        <v>37</v>
      </c>
      <c r="S31" s="25">
        <f>IFERROR(MATCH(S$11,_calc_기준100!$CN$21:$EF$21,0),"")</f>
        <v>38</v>
      </c>
      <c r="T31" s="25">
        <f>IFERROR(MATCH(T$11,_calc_기준100!$CN$21:$EF$21,0),"")</f>
        <v>29</v>
      </c>
      <c r="U31" s="25">
        <f>IFERROR(MATCH(U$11,_calc_기준100!$CN$21:$EF$21,0),"")</f>
        <v>35</v>
      </c>
      <c r="V31" s="25">
        <f>IFERROR(MATCH(V$11,_calc_기준100!$CN$21:$EF$21,0),"")</f>
        <v>25</v>
      </c>
      <c r="W31" s="25">
        <f>IFERROR(MATCH(W$11,_calc_기준100!$CN$21:$EF$21,0),"")</f>
        <v>33</v>
      </c>
      <c r="X31" s="25">
        <f>IFERROR(MATCH(X$11,_calc_기준100!$CN$21:$EF$21,0),"")</f>
        <v>34</v>
      </c>
      <c r="Y31" s="25">
        <f>IFERROR(MATCH(Y$11,_calc_기준100!$CN$21:$EF$21,0),"")</f>
        <v>5</v>
      </c>
      <c r="Z31" s="25">
        <f>IFERROR(MATCH(Z$11,_calc_기준100!$CN$21:$EF$21,0),"")</f>
        <v>2</v>
      </c>
      <c r="AA31" s="25">
        <f>IFERROR(MATCH(AA$11,_calc_기준100!$CN$21:$EF$21,0),"")</f>
        <v>28</v>
      </c>
      <c r="AB31" s="25">
        <f>IFERROR(MATCH(AB$11,_calc_기준100!$CN$21:$EF$21,0),"")</f>
        <v>9</v>
      </c>
      <c r="AC31" s="25">
        <f>IFERROR(MATCH(AC$11,_calc_기준100!$CN$21:$EF$21,0),"")</f>
        <v>19</v>
      </c>
      <c r="AD31" s="25">
        <f>IFERROR(MATCH(AD$11,_calc_기준100!$CN$21:$EF$21,0),"")</f>
        <v>14</v>
      </c>
      <c r="AE31" s="25">
        <f>IFERROR(MATCH(AE$11,_calc_기준100!$CN$21:$EF$21,0),"")</f>
        <v>15</v>
      </c>
      <c r="AF31" s="25">
        <f>IFERROR(MATCH(AF$11,_calc_기준100!$CN$21:$EF$21,0),"")</f>
        <v>26</v>
      </c>
      <c r="AG31" s="25">
        <f>IFERROR(MATCH(AG$11,_calc_기준100!$CN$21:$EF$21,0),"")</f>
        <v>20</v>
      </c>
      <c r="AH31" s="25">
        <f>IFERROR(MATCH(AH$11,_calc_기준100!$CN$21:$EF$21,0),"")</f>
        <v>27</v>
      </c>
      <c r="AI31" s="25">
        <f>IFERROR(MATCH(AI$11,_calc_기준100!$CN$21:$EF$21,0),"")</f>
        <v>42</v>
      </c>
      <c r="AJ31" s="25">
        <f>IFERROR(MATCH(AJ$11,_calc_기준100!$CN$21:$EF$21,0),"")</f>
        <v>3</v>
      </c>
      <c r="AK31" s="25">
        <f>IFERROR(MATCH(AK$11,_calc_기준100!$CN$21:$EF$21,0),"")</f>
        <v>6</v>
      </c>
      <c r="AL31" s="25">
        <f>IFERROR(MATCH(AL$11,_calc_기준100!$CN$21:$EF$21,0),"")</f>
        <v>17</v>
      </c>
      <c r="AM31" s="25">
        <f>IFERROR(MATCH(AM$11,_calc_기준100!$CN$21:$EF$21,0),"")</f>
        <v>24</v>
      </c>
      <c r="AN31" s="25">
        <f>IFERROR(MATCH(AN$11,_calc_기준100!$CN$21:$EF$21,0),"")</f>
        <v>30</v>
      </c>
      <c r="AO31" s="25">
        <f>IFERROR(MATCH(AO$11,_calc_기준100!$CN$21:$EF$21,0),"")</f>
        <v>8</v>
      </c>
      <c r="AP31" s="25">
        <f>IFERROR(MATCH(AP$11,_calc_기준100!$CN$21:$EF$21,0),"")</f>
        <v>10</v>
      </c>
      <c r="AQ31" s="25">
        <f>IFERROR(MATCH(AQ$11,_calc_기준100!$CN$21:$EF$21,0),"")</f>
        <v>43</v>
      </c>
      <c r="AR31" s="25">
        <f>IFERROR(MATCH(AR$11,_calc_기준100!$CN$21:$EF$21,0),"")</f>
        <v>44</v>
      </c>
      <c r="AS31" s="25">
        <f>IFERROR(MATCH(AS$11,_calc_기준100!$CN$21:$EF$21,0),"")</f>
        <v>16</v>
      </c>
      <c r="AT31" s="25">
        <f>IFERROR(MATCH(AT$11,_calc_기준100!$CN$21:$EF$21,0),"")</f>
        <v>22</v>
      </c>
      <c r="AU31" s="25">
        <f>IFERROR(MATCH(AU$11,_calc_기준100!$CN$21:$EF$21,0),"")</f>
        <v>40</v>
      </c>
      <c r="AV31" s="25">
        <f>IFERROR(MATCH(AV$11,_calc_기준100!$CN$21:$EF$21,0),"")</f>
        <v>31</v>
      </c>
      <c r="AW31" s="25">
        <f>IFERROR(MATCH(AW$11,_calc_기준100!$CN$21:$EF$21,0),"")</f>
        <v>18</v>
      </c>
      <c r="AX31" s="25">
        <f>IFERROR(MATCH(AX$11,_calc_기준100!$CN$21:$EF$21,0),"")</f>
        <v>45</v>
      </c>
      <c r="AY31" s="25">
        <f>IFERROR(MATCH(AY$11,_calc_기준100!$CN$21:$EF$21,0),"")</f>
        <v>1</v>
      </c>
      <c r="AZ31" s="25">
        <f>IFERROR(MATCH(AZ$11,_calc_기준100!$CN$21:$EF$21,0),"")</f>
        <v>36</v>
      </c>
      <c r="BA31" s="25">
        <f>IFERROR(MATCH(BA$11,_calc_기준100!$CN$21:$EF$21,0),"")</f>
        <v>41</v>
      </c>
      <c r="BB31" s="25">
        <f>IFERROR(MATCH(BB$11,_calc_기준100!$CN$21:$EF$21,0),"")</f>
        <v>32</v>
      </c>
      <c r="BC31" s="25">
        <f>IFERROR(MATCH(BC$11,_calc_기준100!$CN$21:$EF$21,0),"")</f>
        <v>4</v>
      </c>
      <c r="BD31" s="25">
        <f>IFERROR(MATCH(BD$11,_calc_기준100!$CN$21:$EF$21,0),"")</f>
        <v>23</v>
      </c>
    </row>
    <row r="32" spans="1:56" ht="16.5" customHeight="1">
      <c r="A32" s="39">
        <f t="shared" si="2"/>
        <v>1224</v>
      </c>
      <c r="B32" s="40">
        <f>IFERROR(INDEX(전체당첨내역!$B:$B,MATCH($A32,전체당첨내역!$A:$A,0)),"")</f>
        <v>9</v>
      </c>
      <c r="C32" s="40">
        <f>IFERROR(INDEX(전체당첨내역!$C:$C,MATCH($A32,전체당첨내역!$A:$A,0)),"")</f>
        <v>18</v>
      </c>
      <c r="D32" s="40">
        <f>IFERROR(INDEX(전체당첨내역!$D:$D,MATCH($A32,전체당첨내역!$A:$A,0)),"")</f>
        <v>21</v>
      </c>
      <c r="E32" s="40">
        <f>IFERROR(INDEX(전체당첨내역!$E:$E,MATCH($A32,전체당첨내역!$A:$A,0)),"")</f>
        <v>27</v>
      </c>
      <c r="F32" s="40">
        <f>IFERROR(INDEX(전체당첨내역!$F:$F,MATCH($A32,전체당첨내역!$A:$A,0)),"")</f>
        <v>44</v>
      </c>
      <c r="G32" s="40">
        <f>IFERROR(INDEX(전체당첨내역!$G:$G,MATCH($A32,전체당첨내역!$A:$A,0)),"")</f>
        <v>45</v>
      </c>
      <c r="H32" s="41">
        <f>IFERROR(INDEX(전체당첨내역!$H:$H,MATCH($A32,전체당첨내역!$A:$A,0)),"")</f>
        <v>28</v>
      </c>
      <c r="I32" s="42">
        <f>IFERROR((INDEX(_calc_기준100!$CN$22:$EF$22,1,$B32)&gt;0)*(INDEX(_calc_기준100!$CN$22:$EF$22,1,$B32)&lt;=15)+(INDEX(_calc_기준100!$CN$22:$EF$22,1,$C32)&gt;0)*(INDEX(_calc_기준100!$CN$22:$EF$22,1,$C32)&lt;=15)+(INDEX(_calc_기준100!$CN$22:$EF$22,1,$D32)&gt;0)*(INDEX(_calc_기준100!$CN$22:$EF$22,1,$D32)&lt;=15)+(INDEX(_calc_기준100!$CN$22:$EF$22,1,$E32)&gt;0)*(INDEX(_calc_기준100!$CN$22:$EF$22,1,$E32)&lt;=15)+(INDEX(_calc_기준100!$CN$22:$EF$22,1,$F32)&gt;0)*(INDEX(_calc_기준100!$CN$22:$EF$22,1,$F32)&lt;=15)+(INDEX(_calc_기준100!$CN$22:$EF$22,1,$G32)&gt;0)*(INDEX(_calc_기준100!$CN$22:$EF$22,1,$G32)&lt;=15),"")</f>
        <v>2</v>
      </c>
      <c r="J32" s="40">
        <f>IFERROR((INDEX(_calc_기준100!$CN$22:$EF$22,1,$B32)&gt;15)*(INDEX(_calc_기준100!$CN$22:$EF$22,1,$B32)&lt;=30)+(INDEX(_calc_기준100!$CN$22:$EF$22,1,$C32)&gt;15)*(INDEX(_calc_기준100!$CN$22:$EF$22,1,$C32)&lt;=30)+(INDEX(_calc_기준100!$CN$22:$EF$22,1,$D32)&gt;15)*(INDEX(_calc_기준100!$CN$22:$EF$22,1,$D32)&lt;=30)+(INDEX(_calc_기준100!$CN$22:$EF$22,1,$E32)&gt;15)*(INDEX(_calc_기준100!$CN$22:$EF$22,1,$E32)&lt;=30)+(INDEX(_calc_기준100!$CN$22:$EF$22,1,$F32)&gt;15)*(INDEX(_calc_기준100!$CN$22:$EF$22,1,$F32)&lt;=30)+(INDEX(_calc_기준100!$CN$22:$EF$22,1,$G32)&gt;15)*(INDEX(_calc_기준100!$CN$22:$EF$22,1,$G32)&lt;=30),"")</f>
        <v>1</v>
      </c>
      <c r="K32" s="43">
        <f>IFERROR((INDEX(_calc_기준100!$CN$22:$EF$22,1,$B32)&gt;30)+(INDEX(_calc_기준100!$CN$22:$EF$22,1,$C32)&gt;30)+(INDEX(_calc_기준100!$CN$22:$EF$22,1,$D32)&gt;30)+(INDEX(_calc_기준100!$CN$22:$EF$22,1,$E32)&gt;30)+(INDEX(_calc_기준100!$CN$22:$EF$22,1,$F32)&gt;30)+(INDEX(_calc_기준100!$CN$22:$EF$22,1,$G32)&gt;30),"")</f>
        <v>3</v>
      </c>
      <c r="L32" s="24">
        <f>IFERROR(MATCH(L$11,_calc_기준100!$CN$22:$EF$22,0),"")</f>
        <v>7</v>
      </c>
      <c r="M32" s="25">
        <f>IFERROR(MATCH(M$11,_calc_기준100!$CN$22:$EF$22,0),"")</f>
        <v>12</v>
      </c>
      <c r="N32" s="25">
        <f>IFERROR(MATCH(N$11,_calc_기준100!$CN$22:$EF$22,0),"")</f>
        <v>9</v>
      </c>
      <c r="O32" s="25">
        <f>IFERROR(MATCH(O$11,_calc_기준100!$CN$22:$EF$22,0),"")</f>
        <v>13</v>
      </c>
      <c r="P32" s="25">
        <f>IFERROR(MATCH(P$11,_calc_기준100!$CN$22:$EF$22,0),"")</f>
        <v>37</v>
      </c>
      <c r="Q32" s="25">
        <f>IFERROR(MATCH(Q$11,_calc_기준100!$CN$22:$EF$22,0),"")</f>
        <v>38</v>
      </c>
      <c r="R32" s="25">
        <f>IFERROR(MATCH(R$11,_calc_기준100!$CN$22:$EF$22,0),"")</f>
        <v>21</v>
      </c>
      <c r="S32" s="25">
        <f>IFERROR(MATCH(S$11,_calc_기준100!$CN$22:$EF$22,0),"")</f>
        <v>29</v>
      </c>
      <c r="T32" s="25">
        <f>IFERROR(MATCH(T$11,_calc_기준100!$CN$22:$EF$22,0),"")</f>
        <v>33</v>
      </c>
      <c r="U32" s="25">
        <f>IFERROR(MATCH(U$11,_calc_기준100!$CN$22:$EF$22,0),"")</f>
        <v>34</v>
      </c>
      <c r="V32" s="25">
        <f>IFERROR(MATCH(V$11,_calc_기준100!$CN$22:$EF$22,0),"")</f>
        <v>35</v>
      </c>
      <c r="W32" s="25">
        <f>IFERROR(MATCH(W$11,_calc_기준100!$CN$22:$EF$22,0),"")</f>
        <v>11</v>
      </c>
      <c r="X32" s="25">
        <f>IFERROR(MATCH(X$11,_calc_기준100!$CN$22:$EF$22,0),"")</f>
        <v>25</v>
      </c>
      <c r="Y32" s="25">
        <f>IFERROR(MATCH(Y$11,_calc_기준100!$CN$22:$EF$22,0),"")</f>
        <v>5</v>
      </c>
      <c r="Z32" s="25">
        <f>IFERROR(MATCH(Z$11,_calc_기준100!$CN$22:$EF$22,0),"")</f>
        <v>2</v>
      </c>
      <c r="AA32" s="25">
        <f>IFERROR(MATCH(AA$11,_calc_기준100!$CN$22:$EF$22,0),"")</f>
        <v>28</v>
      </c>
      <c r="AB32" s="25">
        <f>IFERROR(MATCH(AB$11,_calc_기준100!$CN$22:$EF$22,0),"")</f>
        <v>39</v>
      </c>
      <c r="AC32" s="25">
        <f>IFERROR(MATCH(AC$11,_calc_기준100!$CN$22:$EF$22,0),"")</f>
        <v>42</v>
      </c>
      <c r="AD32" s="25">
        <f>IFERROR(MATCH(AD$11,_calc_기준100!$CN$22:$EF$22,0),"")</f>
        <v>30</v>
      </c>
      <c r="AE32" s="25">
        <f>IFERROR(MATCH(AE$11,_calc_기준100!$CN$22:$EF$22,0),"")</f>
        <v>15</v>
      </c>
      <c r="AF32" s="25">
        <f>IFERROR(MATCH(AF$11,_calc_기준100!$CN$22:$EF$22,0),"")</f>
        <v>19</v>
      </c>
      <c r="AG32" s="25">
        <f>IFERROR(MATCH(AG$11,_calc_기준100!$CN$22:$EF$22,0),"")</f>
        <v>20</v>
      </c>
      <c r="AH32" s="25">
        <f>IFERROR(MATCH(AH$11,_calc_기준100!$CN$22:$EF$22,0),"")</f>
        <v>26</v>
      </c>
      <c r="AI32" s="25">
        <f>IFERROR(MATCH(AI$11,_calc_기준100!$CN$22:$EF$22,0),"")</f>
        <v>27</v>
      </c>
      <c r="AJ32" s="25">
        <f>IFERROR(MATCH(AJ$11,_calc_기준100!$CN$22:$EF$22,0),"")</f>
        <v>3</v>
      </c>
      <c r="AK32" s="25">
        <f>IFERROR(MATCH(AK$11,_calc_기준100!$CN$22:$EF$22,0),"")</f>
        <v>6</v>
      </c>
      <c r="AL32" s="25">
        <f>IFERROR(MATCH(AL$11,_calc_기준100!$CN$22:$EF$22,0),"")</f>
        <v>10</v>
      </c>
      <c r="AM32" s="25">
        <f>IFERROR(MATCH(AM$11,_calc_기준100!$CN$22:$EF$22,0),"")</f>
        <v>14</v>
      </c>
      <c r="AN32" s="25">
        <f>IFERROR(MATCH(AN$11,_calc_기준100!$CN$22:$EF$22,0),"")</f>
        <v>24</v>
      </c>
      <c r="AO32" s="25">
        <f>IFERROR(MATCH(AO$11,_calc_기준100!$CN$22:$EF$22,0),"")</f>
        <v>43</v>
      </c>
      <c r="AP32" s="25">
        <f>IFERROR(MATCH(AP$11,_calc_기준100!$CN$22:$EF$22,0),"")</f>
        <v>44</v>
      </c>
      <c r="AQ32" s="25">
        <f>IFERROR(MATCH(AQ$11,_calc_기준100!$CN$22:$EF$22,0),"")</f>
        <v>8</v>
      </c>
      <c r="AR32" s="25">
        <f>IFERROR(MATCH(AR$11,_calc_기준100!$CN$22:$EF$22,0),"")</f>
        <v>16</v>
      </c>
      <c r="AS32" s="25">
        <f>IFERROR(MATCH(AS$11,_calc_기준100!$CN$22:$EF$22,0),"")</f>
        <v>45</v>
      </c>
      <c r="AT32" s="25">
        <f>IFERROR(MATCH(AT$11,_calc_기준100!$CN$22:$EF$22,0),"")</f>
        <v>18</v>
      </c>
      <c r="AU32" s="25">
        <f>IFERROR(MATCH(AU$11,_calc_기준100!$CN$22:$EF$22,0),"")</f>
        <v>22</v>
      </c>
      <c r="AV32" s="25">
        <f>IFERROR(MATCH(AV$11,_calc_기준100!$CN$22:$EF$22,0),"")</f>
        <v>40</v>
      </c>
      <c r="AW32" s="25">
        <f>IFERROR(MATCH(AW$11,_calc_기준100!$CN$22:$EF$22,0),"")</f>
        <v>31</v>
      </c>
      <c r="AX32" s="25">
        <f>IFERROR(MATCH(AX$11,_calc_기준100!$CN$22:$EF$22,0),"")</f>
        <v>17</v>
      </c>
      <c r="AY32" s="25">
        <f>IFERROR(MATCH(AY$11,_calc_기준100!$CN$22:$EF$22,0),"")</f>
        <v>1</v>
      </c>
      <c r="AZ32" s="25">
        <f>IFERROR(MATCH(AZ$11,_calc_기준100!$CN$22:$EF$22,0),"")</f>
        <v>41</v>
      </c>
      <c r="BA32" s="25">
        <f>IFERROR(MATCH(BA$11,_calc_기준100!$CN$22:$EF$22,0),"")</f>
        <v>32</v>
      </c>
      <c r="BB32" s="25">
        <f>IFERROR(MATCH(BB$11,_calc_기준100!$CN$22:$EF$22,0),"")</f>
        <v>36</v>
      </c>
      <c r="BC32" s="25">
        <f>IFERROR(MATCH(BC$11,_calc_기준100!$CN$22:$EF$22,0),"")</f>
        <v>4</v>
      </c>
      <c r="BD32" s="25">
        <f>IFERROR(MATCH(BD$11,_calc_기준100!$CN$22:$EF$22,0),"")</f>
        <v>23</v>
      </c>
    </row>
    <row r="33" spans="1:56" ht="16.5" customHeight="1">
      <c r="A33" s="39">
        <f t="shared" si="2"/>
        <v>1223</v>
      </c>
      <c r="B33" s="40">
        <f>IFERROR(INDEX(전체당첨내역!$B:$B,MATCH($A33,전체당첨내역!$A:$A,0)),"")</f>
        <v>16</v>
      </c>
      <c r="C33" s="40">
        <f>IFERROR(INDEX(전체당첨내역!$C:$C,MATCH($A33,전체당첨내역!$A:$A,0)),"")</f>
        <v>18</v>
      </c>
      <c r="D33" s="40">
        <f>IFERROR(INDEX(전체당첨내역!$D:$D,MATCH($A33,전체당첨내역!$A:$A,0)),"")</f>
        <v>20</v>
      </c>
      <c r="E33" s="40">
        <f>IFERROR(INDEX(전체당첨내역!$E:$E,MATCH($A33,전체당첨내역!$A:$A,0)),"")</f>
        <v>32</v>
      </c>
      <c r="F33" s="40">
        <f>IFERROR(INDEX(전체당첨내역!$F:$F,MATCH($A33,전체당첨내역!$A:$A,0)),"")</f>
        <v>33</v>
      </c>
      <c r="G33" s="40">
        <f>IFERROR(INDEX(전체당첨내역!$G:$G,MATCH($A33,전체당첨내역!$A:$A,0)),"")</f>
        <v>39</v>
      </c>
      <c r="H33" s="41">
        <f>IFERROR(INDEX(전체당첨내역!$H:$H,MATCH($A33,전체당첨내역!$A:$A,0)),"")</f>
        <v>26</v>
      </c>
      <c r="I33" s="42">
        <f>IFERROR((INDEX(_calc_기준100!$CN$23:$EF$23,1,$B33)&gt;0)*(INDEX(_calc_기준100!$CN$23:$EF$23,1,$B33)&lt;=15)+(INDEX(_calc_기준100!$CN$23:$EF$23,1,$C33)&gt;0)*(INDEX(_calc_기준100!$CN$23:$EF$23,1,$C33)&lt;=15)+(INDEX(_calc_기준100!$CN$23:$EF$23,1,$D33)&gt;0)*(INDEX(_calc_기준100!$CN$23:$EF$23,1,$D33)&lt;=15)+(INDEX(_calc_기준100!$CN$23:$EF$23,1,$E33)&gt;0)*(INDEX(_calc_기준100!$CN$23:$EF$23,1,$E33)&lt;=15)+(INDEX(_calc_기준100!$CN$23:$EF$23,1,$F33)&gt;0)*(INDEX(_calc_기준100!$CN$23:$EF$23,1,$F33)&lt;=15)+(INDEX(_calc_기준100!$CN$23:$EF$23,1,$G33)&gt;0)*(INDEX(_calc_기준100!$CN$23:$EF$23,1,$G33)&lt;=15),"")</f>
        <v>2</v>
      </c>
      <c r="J33" s="40">
        <f>IFERROR((INDEX(_calc_기준100!$CN$23:$EF$23,1,$B33)&gt;15)*(INDEX(_calc_기준100!$CN$23:$EF$23,1,$B33)&lt;=30)+(INDEX(_calc_기준100!$CN$23:$EF$23,1,$C33)&gt;15)*(INDEX(_calc_기준100!$CN$23:$EF$23,1,$C33)&lt;=30)+(INDEX(_calc_기준100!$CN$23:$EF$23,1,$D33)&gt;15)*(INDEX(_calc_기준100!$CN$23:$EF$23,1,$D33)&lt;=30)+(INDEX(_calc_기준100!$CN$23:$EF$23,1,$E33)&gt;15)*(INDEX(_calc_기준100!$CN$23:$EF$23,1,$E33)&lt;=30)+(INDEX(_calc_기준100!$CN$23:$EF$23,1,$F33)&gt;15)*(INDEX(_calc_기준100!$CN$23:$EF$23,1,$F33)&lt;=30)+(INDEX(_calc_기준100!$CN$23:$EF$23,1,$G33)&gt;15)*(INDEX(_calc_기준100!$CN$23:$EF$23,1,$G33)&lt;=30),"")</f>
        <v>0</v>
      </c>
      <c r="K33" s="43">
        <f>IFERROR((INDEX(_calc_기준100!$CN$23:$EF$23,1,$B33)&gt;30)+(INDEX(_calc_기준100!$CN$23:$EF$23,1,$C33)&gt;30)+(INDEX(_calc_기준100!$CN$23:$EF$23,1,$D33)&gt;30)+(INDEX(_calc_기준100!$CN$23:$EF$23,1,$E33)&gt;30)+(INDEX(_calc_기준100!$CN$23:$EF$23,1,$F33)&gt;30)+(INDEX(_calc_기준100!$CN$23:$EF$23,1,$G33)&gt;30),"")</f>
        <v>4</v>
      </c>
      <c r="L33" s="24">
        <f>IFERROR(MATCH(L$11,_calc_기준100!$CN$23:$EF$23,0),"")</f>
        <v>21</v>
      </c>
      <c r="M33" s="25">
        <f>IFERROR(MATCH(M$11,_calc_기준100!$CN$23:$EF$23,0),"")</f>
        <v>33</v>
      </c>
      <c r="N33" s="25">
        <f>IFERROR(MATCH(N$11,_calc_기준100!$CN$23:$EF$23,0),"")</f>
        <v>7</v>
      </c>
      <c r="O33" s="25">
        <f>IFERROR(MATCH(O$11,_calc_기준100!$CN$23:$EF$23,0),"")</f>
        <v>12</v>
      </c>
      <c r="P33" s="25">
        <f>IFERROR(MATCH(P$11,_calc_기준100!$CN$23:$EF$23,0),"")</f>
        <v>13</v>
      </c>
      <c r="Q33" s="25">
        <f>IFERROR(MATCH(Q$11,_calc_기준100!$CN$23:$EF$23,0),"")</f>
        <v>34</v>
      </c>
      <c r="R33" s="25">
        <f>IFERROR(MATCH(R$11,_calc_기준100!$CN$23:$EF$23,0),"")</f>
        <v>37</v>
      </c>
      <c r="S33" s="25">
        <f>IFERROR(MATCH(S$11,_calc_기준100!$CN$23:$EF$23,0),"")</f>
        <v>38</v>
      </c>
      <c r="T33" s="25">
        <f>IFERROR(MATCH(T$11,_calc_기준100!$CN$23:$EF$23,0),"")</f>
        <v>9</v>
      </c>
      <c r="U33" s="25">
        <f>IFERROR(MATCH(U$11,_calc_기준100!$CN$23:$EF$23,0),"")</f>
        <v>39</v>
      </c>
      <c r="V33" s="25">
        <f>IFERROR(MATCH(V$11,_calc_기준100!$CN$23:$EF$23,0),"")</f>
        <v>19</v>
      </c>
      <c r="W33" s="25">
        <f>IFERROR(MATCH(W$11,_calc_기준100!$CN$23:$EF$23,0),"")</f>
        <v>11</v>
      </c>
      <c r="X33" s="25">
        <f>IFERROR(MATCH(X$11,_calc_기준100!$CN$23:$EF$23,0),"")</f>
        <v>29</v>
      </c>
      <c r="Y33" s="25">
        <f>IFERROR(MATCH(Y$11,_calc_기준100!$CN$23:$EF$23,0),"")</f>
        <v>25</v>
      </c>
      <c r="Z33" s="25">
        <f>IFERROR(MATCH(Z$11,_calc_기준100!$CN$23:$EF$23,0),"")</f>
        <v>2</v>
      </c>
      <c r="AA33" s="25">
        <f>IFERROR(MATCH(AA$11,_calc_기준100!$CN$23:$EF$23,0),"")</f>
        <v>24</v>
      </c>
      <c r="AB33" s="25">
        <f>IFERROR(MATCH(AB$11,_calc_기준100!$CN$23:$EF$23,0),"")</f>
        <v>28</v>
      </c>
      <c r="AC33" s="25">
        <f>IFERROR(MATCH(AC$11,_calc_기준100!$CN$23:$EF$23,0),"")</f>
        <v>42</v>
      </c>
      <c r="AD33" s="25">
        <f>IFERROR(MATCH(AD$11,_calc_기준100!$CN$23:$EF$23,0),"")</f>
        <v>6</v>
      </c>
      <c r="AE33" s="25">
        <f>IFERROR(MATCH(AE$11,_calc_기준100!$CN$23:$EF$23,0),"")</f>
        <v>15</v>
      </c>
      <c r="AF33" s="25">
        <f>IFERROR(MATCH(AF$11,_calc_기준100!$CN$23:$EF$23,0),"")</f>
        <v>26</v>
      </c>
      <c r="AG33" s="25">
        <f>IFERROR(MATCH(AG$11,_calc_기준100!$CN$23:$EF$23,0),"")</f>
        <v>27</v>
      </c>
      <c r="AH33" s="25">
        <f>IFERROR(MATCH(AH$11,_calc_기준100!$CN$23:$EF$23,0),"")</f>
        <v>35</v>
      </c>
      <c r="AI33" s="25">
        <f>IFERROR(MATCH(AI$11,_calc_기준100!$CN$23:$EF$23,0),"")</f>
        <v>14</v>
      </c>
      <c r="AJ33" s="25">
        <f>IFERROR(MATCH(AJ$11,_calc_기준100!$CN$23:$EF$23,0),"")</f>
        <v>43</v>
      </c>
      <c r="AK33" s="25">
        <f>IFERROR(MATCH(AK$11,_calc_기준100!$CN$23:$EF$23,0),"")</f>
        <v>44</v>
      </c>
      <c r="AL33" s="25">
        <f>IFERROR(MATCH(AL$11,_calc_기준100!$CN$23:$EF$23,0),"")</f>
        <v>3</v>
      </c>
      <c r="AM33" s="25">
        <f>IFERROR(MATCH(AM$11,_calc_기준100!$CN$23:$EF$23,0),"")</f>
        <v>45</v>
      </c>
      <c r="AN33" s="25">
        <f>IFERROR(MATCH(AN$11,_calc_기준100!$CN$23:$EF$23,0),"")</f>
        <v>8</v>
      </c>
      <c r="AO33" s="25">
        <f>IFERROR(MATCH(AO$11,_calc_기준100!$CN$23:$EF$23,0),"")</f>
        <v>10</v>
      </c>
      <c r="AP33" s="25">
        <f>IFERROR(MATCH(AP$11,_calc_기준100!$CN$23:$EF$23,0),"")</f>
        <v>22</v>
      </c>
      <c r="AQ33" s="25">
        <f>IFERROR(MATCH(AQ$11,_calc_기준100!$CN$23:$EF$23,0),"")</f>
        <v>16</v>
      </c>
      <c r="AR33" s="25">
        <f>IFERROR(MATCH(AR$11,_calc_기준100!$CN$23:$EF$23,0),"")</f>
        <v>30</v>
      </c>
      <c r="AS33" s="25">
        <f>IFERROR(MATCH(AS$11,_calc_기준100!$CN$23:$EF$23,0),"")</f>
        <v>5</v>
      </c>
      <c r="AT33" s="25">
        <f>IFERROR(MATCH(AT$11,_calc_기준100!$CN$23:$EF$23,0),"")</f>
        <v>18</v>
      </c>
      <c r="AU33" s="25">
        <f>IFERROR(MATCH(AU$11,_calc_기준100!$CN$23:$EF$23,0),"")</f>
        <v>31</v>
      </c>
      <c r="AV33" s="25">
        <f>IFERROR(MATCH(AV$11,_calc_기준100!$CN$23:$EF$23,0),"")</f>
        <v>32</v>
      </c>
      <c r="AW33" s="25">
        <f>IFERROR(MATCH(AW$11,_calc_기준100!$CN$23:$EF$23,0),"")</f>
        <v>20</v>
      </c>
      <c r="AX33" s="25">
        <f>IFERROR(MATCH(AX$11,_calc_기준100!$CN$23:$EF$23,0),"")</f>
        <v>40</v>
      </c>
      <c r="AY33" s="25">
        <f>IFERROR(MATCH(AY$11,_calc_기준100!$CN$23:$EF$23,0),"")</f>
        <v>17</v>
      </c>
      <c r="AZ33" s="25">
        <f>IFERROR(MATCH(AZ$11,_calc_기준100!$CN$23:$EF$23,0),"")</f>
        <v>1</v>
      </c>
      <c r="BA33" s="25">
        <f>IFERROR(MATCH(BA$11,_calc_기준100!$CN$23:$EF$23,0),"")</f>
        <v>41</v>
      </c>
      <c r="BB33" s="25">
        <f>IFERROR(MATCH(BB$11,_calc_기준100!$CN$23:$EF$23,0),"")</f>
        <v>36</v>
      </c>
      <c r="BC33" s="25">
        <f>IFERROR(MATCH(BC$11,_calc_기준100!$CN$23:$EF$23,0),"")</f>
        <v>4</v>
      </c>
      <c r="BD33" s="25">
        <f>IFERROR(MATCH(BD$11,_calc_기준100!$CN$23:$EF$23,0),"")</f>
        <v>23</v>
      </c>
    </row>
    <row r="34" spans="1:56" ht="16.5" customHeight="1">
      <c r="A34" s="39">
        <f t="shared" si="2"/>
        <v>1222</v>
      </c>
      <c r="B34" s="40">
        <f>IFERROR(INDEX(전체당첨내역!$B:$B,MATCH($A34,전체당첨내역!$A:$A,0)),"")</f>
        <v>4</v>
      </c>
      <c r="C34" s="40">
        <f>IFERROR(INDEX(전체당첨내역!$C:$C,MATCH($A34,전체당첨내역!$A:$A,0)),"")</f>
        <v>11</v>
      </c>
      <c r="D34" s="40">
        <f>IFERROR(INDEX(전체당첨내역!$D:$D,MATCH($A34,전체당첨내역!$A:$A,0)),"")</f>
        <v>17</v>
      </c>
      <c r="E34" s="40">
        <f>IFERROR(INDEX(전체당첨내역!$E:$E,MATCH($A34,전체당첨내역!$A:$A,0)),"")</f>
        <v>22</v>
      </c>
      <c r="F34" s="40">
        <f>IFERROR(INDEX(전체당첨내역!$F:$F,MATCH($A34,전체당첨내역!$A:$A,0)),"")</f>
        <v>32</v>
      </c>
      <c r="G34" s="40">
        <f>IFERROR(INDEX(전체당첨내역!$G:$G,MATCH($A34,전체당첨내역!$A:$A,0)),"")</f>
        <v>41</v>
      </c>
      <c r="H34" s="41">
        <f>IFERROR(INDEX(전체당첨내역!$H:$H,MATCH($A34,전체당첨내역!$A:$A,0)),"")</f>
        <v>34</v>
      </c>
      <c r="I34" s="42">
        <f>IFERROR((INDEX(_calc_기준100!$CN$24:$EF$24,1,$B34)&gt;0)*(INDEX(_calc_기준100!$CN$24:$EF$24,1,$B34)&lt;=15)+(INDEX(_calc_기준100!$CN$24:$EF$24,1,$C34)&gt;0)*(INDEX(_calc_기준100!$CN$24:$EF$24,1,$C34)&lt;=15)+(INDEX(_calc_기준100!$CN$24:$EF$24,1,$D34)&gt;0)*(INDEX(_calc_기준100!$CN$24:$EF$24,1,$D34)&lt;=15)+(INDEX(_calc_기준100!$CN$24:$EF$24,1,$E34)&gt;0)*(INDEX(_calc_기준100!$CN$24:$EF$24,1,$E34)&lt;=15)+(INDEX(_calc_기준100!$CN$24:$EF$24,1,$F34)&gt;0)*(INDEX(_calc_기준100!$CN$24:$EF$24,1,$F34)&lt;=15)+(INDEX(_calc_기준100!$CN$24:$EF$24,1,$G34)&gt;0)*(INDEX(_calc_기준100!$CN$24:$EF$24,1,$G34)&lt;=15),"")</f>
        <v>1</v>
      </c>
      <c r="J34" s="40">
        <f>IFERROR((INDEX(_calc_기준100!$CN$24:$EF$24,1,$B34)&gt;15)*(INDEX(_calc_기준100!$CN$24:$EF$24,1,$B34)&lt;=30)+(INDEX(_calc_기준100!$CN$24:$EF$24,1,$C34)&gt;15)*(INDEX(_calc_기준100!$CN$24:$EF$24,1,$C34)&lt;=30)+(INDEX(_calc_기준100!$CN$24:$EF$24,1,$D34)&gt;15)*(INDEX(_calc_기준100!$CN$24:$EF$24,1,$D34)&lt;=30)+(INDEX(_calc_기준100!$CN$24:$EF$24,1,$E34)&gt;15)*(INDEX(_calc_기준100!$CN$24:$EF$24,1,$E34)&lt;=30)+(INDEX(_calc_기준100!$CN$24:$EF$24,1,$F34)&gt;15)*(INDEX(_calc_기준100!$CN$24:$EF$24,1,$F34)&lt;=30)+(INDEX(_calc_기준100!$CN$24:$EF$24,1,$G34)&gt;15)*(INDEX(_calc_기준100!$CN$24:$EF$24,1,$G34)&lt;=30),"")</f>
        <v>2</v>
      </c>
      <c r="K34" s="43">
        <f>IFERROR((INDEX(_calc_기준100!$CN$24:$EF$24,1,$B34)&gt;30)+(INDEX(_calc_기준100!$CN$24:$EF$24,1,$C34)&gt;30)+(INDEX(_calc_기준100!$CN$24:$EF$24,1,$D34)&gt;30)+(INDEX(_calc_기준100!$CN$24:$EF$24,1,$E34)&gt;30)+(INDEX(_calc_기준100!$CN$24:$EF$24,1,$F34)&gt;30)+(INDEX(_calc_기준100!$CN$24:$EF$24,1,$G34)&gt;30),"")</f>
        <v>3</v>
      </c>
      <c r="L34" s="24">
        <f>IFERROR(MATCH(L$11,_calc_기준100!$CN$24:$EF$24,0),"")</f>
        <v>21</v>
      </c>
      <c r="M34" s="25">
        <f>IFERROR(MATCH(M$11,_calc_기준100!$CN$24:$EF$24,0),"")</f>
        <v>34</v>
      </c>
      <c r="N34" s="25">
        <f>IFERROR(MATCH(N$11,_calc_기준100!$CN$24:$EF$24,0),"")</f>
        <v>12</v>
      </c>
      <c r="O34" s="25">
        <f>IFERROR(MATCH(O$11,_calc_기준100!$CN$24:$EF$24,0),"")</f>
        <v>33</v>
      </c>
      <c r="P34" s="25">
        <f>IFERROR(MATCH(P$11,_calc_기준100!$CN$24:$EF$24,0),"")</f>
        <v>37</v>
      </c>
      <c r="Q34" s="25">
        <f>IFERROR(MATCH(Q$11,_calc_기준100!$CN$24:$EF$24,0),"")</f>
        <v>38</v>
      </c>
      <c r="R34" s="25">
        <f>IFERROR(MATCH(R$11,_calc_기준100!$CN$24:$EF$24,0),"")</f>
        <v>13</v>
      </c>
      <c r="S34" s="25">
        <f>IFERROR(MATCH(S$11,_calc_기준100!$CN$24:$EF$24,0),"")</f>
        <v>7</v>
      </c>
      <c r="T34" s="25">
        <f>IFERROR(MATCH(T$11,_calc_기준100!$CN$24:$EF$24,0),"")</f>
        <v>19</v>
      </c>
      <c r="U34" s="25">
        <f>IFERROR(MATCH(U$11,_calc_기준100!$CN$24:$EF$24,0),"")</f>
        <v>11</v>
      </c>
      <c r="V34" s="25">
        <f>IFERROR(MATCH(V$11,_calc_기준100!$CN$24:$EF$24,0),"")</f>
        <v>29</v>
      </c>
      <c r="W34" s="25">
        <f>IFERROR(MATCH(W$11,_calc_기준100!$CN$24:$EF$24,0),"")</f>
        <v>39</v>
      </c>
      <c r="X34" s="25">
        <f>IFERROR(MATCH(X$11,_calc_기준100!$CN$24:$EF$24,0),"")</f>
        <v>9</v>
      </c>
      <c r="Y34" s="25">
        <f>IFERROR(MATCH(Y$11,_calc_기준100!$CN$24:$EF$24,0),"")</f>
        <v>25</v>
      </c>
      <c r="Z34" s="25">
        <f>IFERROR(MATCH(Z$11,_calc_기준100!$CN$24:$EF$24,0),"")</f>
        <v>28</v>
      </c>
      <c r="AA34" s="25">
        <f>IFERROR(MATCH(AA$11,_calc_기준100!$CN$24:$EF$24,0),"")</f>
        <v>2</v>
      </c>
      <c r="AB34" s="25">
        <f>IFERROR(MATCH(AB$11,_calc_기준100!$CN$24:$EF$24,0),"")</f>
        <v>6</v>
      </c>
      <c r="AC34" s="25">
        <f>IFERROR(MATCH(AC$11,_calc_기준100!$CN$24:$EF$24,0),"")</f>
        <v>35</v>
      </c>
      <c r="AD34" s="25">
        <f>IFERROR(MATCH(AD$11,_calc_기준100!$CN$24:$EF$24,0),"")</f>
        <v>42</v>
      </c>
      <c r="AE34" s="25">
        <f>IFERROR(MATCH(AE$11,_calc_기준100!$CN$24:$EF$24,0),"")</f>
        <v>14</v>
      </c>
      <c r="AF34" s="25">
        <f>IFERROR(MATCH(AF$11,_calc_기준100!$CN$24:$EF$24,0),"")</f>
        <v>27</v>
      </c>
      <c r="AG34" s="25">
        <f>IFERROR(MATCH(AG$11,_calc_기준100!$CN$24:$EF$24,0),"")</f>
        <v>30</v>
      </c>
      <c r="AH34" s="25">
        <f>IFERROR(MATCH(AH$11,_calc_기준100!$CN$24:$EF$24,0),"")</f>
        <v>3</v>
      </c>
      <c r="AI34" s="25">
        <f>IFERROR(MATCH(AI$11,_calc_기준100!$CN$24:$EF$24,0),"")</f>
        <v>15</v>
      </c>
      <c r="AJ34" s="25">
        <f>IFERROR(MATCH(AJ$11,_calc_기준100!$CN$24:$EF$24,0),"")</f>
        <v>22</v>
      </c>
      <c r="AK34" s="25">
        <f>IFERROR(MATCH(AK$11,_calc_기준100!$CN$24:$EF$24,0),"")</f>
        <v>43</v>
      </c>
      <c r="AL34" s="25">
        <f>IFERROR(MATCH(AL$11,_calc_기준100!$CN$24:$EF$24,0),"")</f>
        <v>32</v>
      </c>
      <c r="AM34" s="25">
        <f>IFERROR(MATCH(AM$11,_calc_기준100!$CN$24:$EF$24,0),"")</f>
        <v>45</v>
      </c>
      <c r="AN34" s="25">
        <f>IFERROR(MATCH(AN$11,_calc_기준100!$CN$24:$EF$24,0),"")</f>
        <v>26</v>
      </c>
      <c r="AO34" s="25">
        <f>IFERROR(MATCH(AO$11,_calc_기준100!$CN$24:$EF$24,0),"")</f>
        <v>8</v>
      </c>
      <c r="AP34" s="25">
        <f>IFERROR(MATCH(AP$11,_calc_기준100!$CN$24:$EF$24,0),"")</f>
        <v>10</v>
      </c>
      <c r="AQ34" s="25">
        <f>IFERROR(MATCH(AQ$11,_calc_기준100!$CN$24:$EF$24,0),"")</f>
        <v>16</v>
      </c>
      <c r="AR34" s="25">
        <f>IFERROR(MATCH(AR$11,_calc_기준100!$CN$24:$EF$24,0),"")</f>
        <v>17</v>
      </c>
      <c r="AS34" s="25">
        <f>IFERROR(MATCH(AS$11,_calc_기준100!$CN$24:$EF$24,0),"")</f>
        <v>18</v>
      </c>
      <c r="AT34" s="25">
        <f>IFERROR(MATCH(AT$11,_calc_기준100!$CN$24:$EF$24,0),"")</f>
        <v>24</v>
      </c>
      <c r="AU34" s="25">
        <f>IFERROR(MATCH(AU$11,_calc_기준100!$CN$24:$EF$24,0),"")</f>
        <v>5</v>
      </c>
      <c r="AV34" s="25">
        <f>IFERROR(MATCH(AV$11,_calc_기준100!$CN$24:$EF$24,0),"")</f>
        <v>44</v>
      </c>
      <c r="AW34" s="25">
        <f>IFERROR(MATCH(AW$11,_calc_기준100!$CN$24:$EF$24,0),"")</f>
        <v>31</v>
      </c>
      <c r="AX34" s="25">
        <f>IFERROR(MATCH(AX$11,_calc_기준100!$CN$24:$EF$24,0),"")</f>
        <v>20</v>
      </c>
      <c r="AY34" s="25">
        <f>IFERROR(MATCH(AY$11,_calc_기준100!$CN$24:$EF$24,0),"")</f>
        <v>41</v>
      </c>
      <c r="AZ34" s="25">
        <f>IFERROR(MATCH(AZ$11,_calc_기준100!$CN$24:$EF$24,0),"")</f>
        <v>40</v>
      </c>
      <c r="BA34" s="25">
        <f>IFERROR(MATCH(BA$11,_calc_기준100!$CN$24:$EF$24,0),"")</f>
        <v>1</v>
      </c>
      <c r="BB34" s="25">
        <f>IFERROR(MATCH(BB$11,_calc_기준100!$CN$24:$EF$24,0),"")</f>
        <v>4</v>
      </c>
      <c r="BC34" s="25">
        <f>IFERROR(MATCH(BC$11,_calc_기준100!$CN$24:$EF$24,0),"")</f>
        <v>36</v>
      </c>
      <c r="BD34" s="25">
        <f>IFERROR(MATCH(BD$11,_calc_기준100!$CN$24:$EF$24,0),"")</f>
        <v>23</v>
      </c>
    </row>
    <row r="35" spans="1:56" ht="16.5" customHeight="1">
      <c r="A35" s="39">
        <f t="shared" si="2"/>
        <v>1221</v>
      </c>
      <c r="B35" s="40">
        <f>IFERROR(INDEX(전체당첨내역!$B:$B,MATCH($A35,전체당첨내역!$A:$A,0)),"")</f>
        <v>6</v>
      </c>
      <c r="C35" s="40">
        <f>IFERROR(INDEX(전체당첨내역!$C:$C,MATCH($A35,전체당첨내역!$A:$A,0)),"")</f>
        <v>13</v>
      </c>
      <c r="D35" s="40">
        <f>IFERROR(INDEX(전체당첨내역!$D:$D,MATCH($A35,전체당첨내역!$A:$A,0)),"")</f>
        <v>18</v>
      </c>
      <c r="E35" s="40">
        <f>IFERROR(INDEX(전체당첨내역!$E:$E,MATCH($A35,전체당첨내역!$A:$A,0)),"")</f>
        <v>28</v>
      </c>
      <c r="F35" s="40">
        <f>IFERROR(INDEX(전체당첨내역!$F:$F,MATCH($A35,전체당첨내역!$A:$A,0)),"")</f>
        <v>30</v>
      </c>
      <c r="G35" s="40">
        <f>IFERROR(INDEX(전체당첨내역!$G:$G,MATCH($A35,전체당첨내역!$A:$A,0)),"")</f>
        <v>36</v>
      </c>
      <c r="H35" s="41">
        <f>IFERROR(INDEX(전체당첨내역!$H:$H,MATCH($A35,전체당첨내역!$A:$A,0)),"")</f>
        <v>9</v>
      </c>
      <c r="I35" s="42">
        <f>IFERROR((INDEX(_calc_기준100!$CN$25:$EF$25,1,$B35)&gt;0)*(INDEX(_calc_기준100!$CN$25:$EF$25,1,$B35)&lt;=15)+(INDEX(_calc_기준100!$CN$25:$EF$25,1,$C35)&gt;0)*(INDEX(_calc_기준100!$CN$25:$EF$25,1,$C35)&lt;=15)+(INDEX(_calc_기준100!$CN$25:$EF$25,1,$D35)&gt;0)*(INDEX(_calc_기준100!$CN$25:$EF$25,1,$D35)&lt;=15)+(INDEX(_calc_기준100!$CN$25:$EF$25,1,$E35)&gt;0)*(INDEX(_calc_기준100!$CN$25:$EF$25,1,$E35)&lt;=15)+(INDEX(_calc_기준100!$CN$25:$EF$25,1,$F35)&gt;0)*(INDEX(_calc_기준100!$CN$25:$EF$25,1,$F35)&lt;=15)+(INDEX(_calc_기준100!$CN$25:$EF$25,1,$G35)&gt;0)*(INDEX(_calc_기준100!$CN$25:$EF$25,1,$G35)&lt;=15),"")</f>
        <v>3</v>
      </c>
      <c r="J35" s="40">
        <f>IFERROR((INDEX(_calc_기준100!$CN$25:$EF$25,1,$B35)&gt;15)*(INDEX(_calc_기준100!$CN$25:$EF$25,1,$B35)&lt;=30)+(INDEX(_calc_기준100!$CN$25:$EF$25,1,$C35)&gt;15)*(INDEX(_calc_기준100!$CN$25:$EF$25,1,$C35)&lt;=30)+(INDEX(_calc_기준100!$CN$25:$EF$25,1,$D35)&gt;15)*(INDEX(_calc_기준100!$CN$25:$EF$25,1,$D35)&lt;=30)+(INDEX(_calc_기준100!$CN$25:$EF$25,1,$E35)&gt;15)*(INDEX(_calc_기준100!$CN$25:$EF$25,1,$E35)&lt;=30)+(INDEX(_calc_기준100!$CN$25:$EF$25,1,$F35)&gt;15)*(INDEX(_calc_기준100!$CN$25:$EF$25,1,$F35)&lt;=30)+(INDEX(_calc_기준100!$CN$25:$EF$25,1,$G35)&gt;15)*(INDEX(_calc_기준100!$CN$25:$EF$25,1,$G35)&lt;=30),"")</f>
        <v>1</v>
      </c>
      <c r="K35" s="43">
        <f>IFERROR((INDEX(_calc_기준100!$CN$25:$EF$25,1,$B35)&gt;30)+(INDEX(_calc_기준100!$CN$25:$EF$25,1,$C35)&gt;30)+(INDEX(_calc_기준100!$CN$25:$EF$25,1,$D35)&gt;30)+(INDEX(_calc_기준100!$CN$25:$EF$25,1,$E35)&gt;30)+(INDEX(_calc_기준100!$CN$25:$EF$25,1,$F35)&gt;30)+(INDEX(_calc_기준100!$CN$25:$EF$25,1,$G35)&gt;30),"")</f>
        <v>2</v>
      </c>
      <c r="L35" s="24">
        <f>IFERROR(MATCH(L$11,_calc_기준100!$CN$25:$EF$25,0),"")</f>
        <v>21</v>
      </c>
      <c r="M35" s="25">
        <f>IFERROR(MATCH(M$11,_calc_기준100!$CN$25:$EF$25,0),"")</f>
        <v>34</v>
      </c>
      <c r="N35" s="25">
        <f>IFERROR(MATCH(N$11,_calc_기준100!$CN$25:$EF$25,0),"")</f>
        <v>13</v>
      </c>
      <c r="O35" s="25">
        <f>IFERROR(MATCH(O$11,_calc_기준100!$CN$25:$EF$25,0),"")</f>
        <v>38</v>
      </c>
      <c r="P35" s="25">
        <f>IFERROR(MATCH(P$11,_calc_기준100!$CN$25:$EF$25,0),"")</f>
        <v>33</v>
      </c>
      <c r="Q35" s="25">
        <f>IFERROR(MATCH(Q$11,_calc_기준100!$CN$25:$EF$25,0),"")</f>
        <v>37</v>
      </c>
      <c r="R35" s="25">
        <f>IFERROR(MATCH(R$11,_calc_기준100!$CN$25:$EF$25,0),"")</f>
        <v>19</v>
      </c>
      <c r="S35" s="25">
        <f>IFERROR(MATCH(S$11,_calc_기준100!$CN$25:$EF$25,0),"")</f>
        <v>29</v>
      </c>
      <c r="T35" s="25">
        <f>IFERROR(MATCH(T$11,_calc_기준100!$CN$25:$EF$25,0),"")</f>
        <v>39</v>
      </c>
      <c r="U35" s="25">
        <f>IFERROR(MATCH(U$11,_calc_기준100!$CN$25:$EF$25,0),"")</f>
        <v>25</v>
      </c>
      <c r="V35" s="25">
        <f>IFERROR(MATCH(V$11,_calc_기준100!$CN$25:$EF$25,0),"")</f>
        <v>2</v>
      </c>
      <c r="W35" s="25">
        <f>IFERROR(MATCH(W$11,_calc_기준100!$CN$25:$EF$25,0),"")</f>
        <v>12</v>
      </c>
      <c r="X35" s="25">
        <f>IFERROR(MATCH(X$11,_calc_기준100!$CN$25:$EF$25,0),"")</f>
        <v>30</v>
      </c>
      <c r="Y35" s="25">
        <f>IFERROR(MATCH(Y$11,_calc_기준100!$CN$25:$EF$25,0),"")</f>
        <v>9</v>
      </c>
      <c r="Z35" s="25">
        <f>IFERROR(MATCH(Z$11,_calc_기준100!$CN$25:$EF$25,0),"")</f>
        <v>28</v>
      </c>
      <c r="AA35" s="25">
        <f>IFERROR(MATCH(AA$11,_calc_기준100!$CN$25:$EF$25,0),"")</f>
        <v>35</v>
      </c>
      <c r="AB35" s="25">
        <f>IFERROR(MATCH(AB$11,_calc_기준100!$CN$25:$EF$25,0),"")</f>
        <v>6</v>
      </c>
      <c r="AC35" s="25">
        <f>IFERROR(MATCH(AC$11,_calc_기준100!$CN$25:$EF$25,0),"")</f>
        <v>3</v>
      </c>
      <c r="AD35" s="25">
        <f>IFERROR(MATCH(AD$11,_calc_기준100!$CN$25:$EF$25,0),"")</f>
        <v>7</v>
      </c>
      <c r="AE35" s="25">
        <f>IFERROR(MATCH(AE$11,_calc_기준100!$CN$25:$EF$25,0),"")</f>
        <v>15</v>
      </c>
      <c r="AF35" s="25">
        <f>IFERROR(MATCH(AF$11,_calc_기준100!$CN$25:$EF$25,0),"")</f>
        <v>22</v>
      </c>
      <c r="AG35" s="25">
        <f>IFERROR(MATCH(AG$11,_calc_기준100!$CN$25:$EF$25,0),"")</f>
        <v>24</v>
      </c>
      <c r="AH35" s="25">
        <f>IFERROR(MATCH(AH$11,_calc_기준100!$CN$25:$EF$25,0),"")</f>
        <v>27</v>
      </c>
      <c r="AI35" s="25">
        <f>IFERROR(MATCH(AI$11,_calc_기준100!$CN$25:$EF$25,0),"")</f>
        <v>14</v>
      </c>
      <c r="AJ35" s="25">
        <f>IFERROR(MATCH(AJ$11,_calc_기준100!$CN$25:$EF$25,0),"")</f>
        <v>32</v>
      </c>
      <c r="AK35" s="25">
        <f>IFERROR(MATCH(AK$11,_calc_기준100!$CN$25:$EF$25,0),"")</f>
        <v>42</v>
      </c>
      <c r="AL35" s="25">
        <f>IFERROR(MATCH(AL$11,_calc_기준100!$CN$25:$EF$25,0),"")</f>
        <v>43</v>
      </c>
      <c r="AM35" s="25">
        <f>IFERROR(MATCH(AM$11,_calc_기준100!$CN$25:$EF$25,0),"")</f>
        <v>26</v>
      </c>
      <c r="AN35" s="25">
        <f>IFERROR(MATCH(AN$11,_calc_기준100!$CN$25:$EF$25,0),"")</f>
        <v>44</v>
      </c>
      <c r="AO35" s="25">
        <f>IFERROR(MATCH(AO$11,_calc_기준100!$CN$25:$EF$25,0),"")</f>
        <v>45</v>
      </c>
      <c r="AP35" s="25">
        <f>IFERROR(MATCH(AP$11,_calc_기준100!$CN$25:$EF$25,0),"")</f>
        <v>8</v>
      </c>
      <c r="AQ35" s="25">
        <f>IFERROR(MATCH(AQ$11,_calc_기준100!$CN$25:$EF$25,0),"")</f>
        <v>18</v>
      </c>
      <c r="AR35" s="25">
        <f>IFERROR(MATCH(AR$11,_calc_기준100!$CN$25:$EF$25,0),"")</f>
        <v>31</v>
      </c>
      <c r="AS35" s="25">
        <f>IFERROR(MATCH(AS$11,_calc_기준100!$CN$25:$EF$25,0),"")</f>
        <v>10</v>
      </c>
      <c r="AT35" s="25">
        <f>IFERROR(MATCH(AT$11,_calc_기준100!$CN$25:$EF$25,0),"")</f>
        <v>11</v>
      </c>
      <c r="AU35" s="25">
        <f>IFERROR(MATCH(AU$11,_calc_기준100!$CN$25:$EF$25,0),"")</f>
        <v>16</v>
      </c>
      <c r="AV35" s="25">
        <f>IFERROR(MATCH(AV$11,_calc_기준100!$CN$25:$EF$25,0),"")</f>
        <v>20</v>
      </c>
      <c r="AW35" s="25">
        <f>IFERROR(MATCH(AW$11,_calc_기준100!$CN$25:$EF$25,0),"")</f>
        <v>5</v>
      </c>
      <c r="AX35" s="25">
        <f>IFERROR(MATCH(AX$11,_calc_기준100!$CN$25:$EF$25,0),"")</f>
        <v>41</v>
      </c>
      <c r="AY35" s="25">
        <f>IFERROR(MATCH(AY$11,_calc_기준100!$CN$25:$EF$25,0),"")</f>
        <v>17</v>
      </c>
      <c r="AZ35" s="25">
        <f>IFERROR(MATCH(AZ$11,_calc_기준100!$CN$25:$EF$25,0),"")</f>
        <v>40</v>
      </c>
      <c r="BA35" s="25">
        <f>IFERROR(MATCH(BA$11,_calc_기준100!$CN$25:$EF$25,0),"")</f>
        <v>1</v>
      </c>
      <c r="BB35" s="25">
        <f>IFERROR(MATCH(BB$11,_calc_기준100!$CN$25:$EF$25,0),"")</f>
        <v>4</v>
      </c>
      <c r="BC35" s="25">
        <f>IFERROR(MATCH(BC$11,_calc_기준100!$CN$25:$EF$25,0),"")</f>
        <v>36</v>
      </c>
      <c r="BD35" s="25">
        <f>IFERROR(MATCH(BD$11,_calc_기준100!$CN$25:$EF$25,0),"")</f>
        <v>23</v>
      </c>
    </row>
    <row r="36" spans="1:56" ht="16.5" customHeight="1">
      <c r="A36" s="39">
        <f t="shared" si="2"/>
        <v>1220</v>
      </c>
      <c r="B36" s="40">
        <f>IFERROR(INDEX(전체당첨내역!$B:$B,MATCH($A36,전체당첨내역!$A:$A,0)),"")</f>
        <v>2</v>
      </c>
      <c r="C36" s="40">
        <f>IFERROR(INDEX(전체당첨내역!$C:$C,MATCH($A36,전체당첨내역!$A:$A,0)),"")</f>
        <v>22</v>
      </c>
      <c r="D36" s="40">
        <f>IFERROR(INDEX(전체당첨내역!$D:$D,MATCH($A36,전체당첨내역!$A:$A,0)),"")</f>
        <v>25</v>
      </c>
      <c r="E36" s="40">
        <f>IFERROR(INDEX(전체당첨내역!$E:$E,MATCH($A36,전체당첨내역!$A:$A,0)),"")</f>
        <v>28</v>
      </c>
      <c r="F36" s="40">
        <f>IFERROR(INDEX(전체당첨내역!$F:$F,MATCH($A36,전체당첨내역!$A:$A,0)),"")</f>
        <v>34</v>
      </c>
      <c r="G36" s="40">
        <f>IFERROR(INDEX(전체당첨내역!$G:$G,MATCH($A36,전체당첨내역!$A:$A,0)),"")</f>
        <v>43</v>
      </c>
      <c r="H36" s="41">
        <f>IFERROR(INDEX(전체당첨내역!$H:$H,MATCH($A36,전체당첨내역!$A:$A,0)),"")</f>
        <v>16</v>
      </c>
      <c r="I36" s="42">
        <f>IFERROR((INDEX(_calc_기준100!$CN$26:$EF$26,1,$B36)&gt;0)*(INDEX(_calc_기준100!$CN$26:$EF$26,1,$B36)&lt;=15)+(INDEX(_calc_기준100!$CN$26:$EF$26,1,$C36)&gt;0)*(INDEX(_calc_기준100!$CN$26:$EF$26,1,$C36)&lt;=15)+(INDEX(_calc_기준100!$CN$26:$EF$26,1,$D36)&gt;0)*(INDEX(_calc_기준100!$CN$26:$EF$26,1,$D36)&lt;=15)+(INDEX(_calc_기준100!$CN$26:$EF$26,1,$E36)&gt;0)*(INDEX(_calc_기준100!$CN$26:$EF$26,1,$E36)&lt;=15)+(INDEX(_calc_기준100!$CN$26:$EF$26,1,$F36)&gt;0)*(INDEX(_calc_기준100!$CN$26:$EF$26,1,$F36)&lt;=15)+(INDEX(_calc_기준100!$CN$26:$EF$26,1,$G36)&gt;0)*(INDEX(_calc_기준100!$CN$26:$EF$26,1,$G36)&lt;=15),"")</f>
        <v>3</v>
      </c>
      <c r="J36" s="40">
        <f>IFERROR((INDEX(_calc_기준100!$CN$26:$EF$26,1,$B36)&gt;15)*(INDEX(_calc_기준100!$CN$26:$EF$26,1,$B36)&lt;=30)+(INDEX(_calc_기준100!$CN$26:$EF$26,1,$C36)&gt;15)*(INDEX(_calc_기준100!$CN$26:$EF$26,1,$C36)&lt;=30)+(INDEX(_calc_기준100!$CN$26:$EF$26,1,$D36)&gt;15)*(INDEX(_calc_기준100!$CN$26:$EF$26,1,$D36)&lt;=30)+(INDEX(_calc_기준100!$CN$26:$EF$26,1,$E36)&gt;15)*(INDEX(_calc_기준100!$CN$26:$EF$26,1,$E36)&lt;=30)+(INDEX(_calc_기준100!$CN$26:$EF$26,1,$F36)&gt;15)*(INDEX(_calc_기준100!$CN$26:$EF$26,1,$F36)&lt;=30)+(INDEX(_calc_기준100!$CN$26:$EF$26,1,$G36)&gt;15)*(INDEX(_calc_기준100!$CN$26:$EF$26,1,$G36)&lt;=30),"")</f>
        <v>3</v>
      </c>
      <c r="K36" s="43">
        <f>IFERROR((INDEX(_calc_기준100!$CN$26:$EF$26,1,$B36)&gt;30)+(INDEX(_calc_기준100!$CN$26:$EF$26,1,$C36)&gt;30)+(INDEX(_calc_기준100!$CN$26:$EF$26,1,$D36)&gt;30)+(INDEX(_calc_기준100!$CN$26:$EF$26,1,$E36)&gt;30)+(INDEX(_calc_기준100!$CN$26:$EF$26,1,$F36)&gt;30)+(INDEX(_calc_기준100!$CN$26:$EF$26,1,$G36)&gt;30),"")</f>
        <v>0</v>
      </c>
      <c r="L36" s="24">
        <f>IFERROR(MATCH(L$11,_calc_기준100!$CN$26:$EF$26,0),"")</f>
        <v>21</v>
      </c>
      <c r="M36" s="25">
        <f>IFERROR(MATCH(M$11,_calc_기준100!$CN$26:$EF$26,0),"")</f>
        <v>33</v>
      </c>
      <c r="N36" s="25">
        <f>IFERROR(MATCH(N$11,_calc_기준100!$CN$26:$EF$26,0),"")</f>
        <v>34</v>
      </c>
      <c r="O36" s="25">
        <f>IFERROR(MATCH(O$11,_calc_기준100!$CN$26:$EF$26,0),"")</f>
        <v>37</v>
      </c>
      <c r="P36" s="25">
        <f>IFERROR(MATCH(P$11,_calc_기준100!$CN$26:$EF$26,0),"")</f>
        <v>19</v>
      </c>
      <c r="Q36" s="25">
        <f>IFERROR(MATCH(Q$11,_calc_기준100!$CN$26:$EF$26,0),"")</f>
        <v>13</v>
      </c>
      <c r="R36" s="25">
        <f>IFERROR(MATCH(R$11,_calc_기준100!$CN$26:$EF$26,0),"")</f>
        <v>38</v>
      </c>
      <c r="S36" s="25">
        <f>IFERROR(MATCH(S$11,_calc_기준100!$CN$26:$EF$26,0),"")</f>
        <v>2</v>
      </c>
      <c r="T36" s="25">
        <f>IFERROR(MATCH(T$11,_calc_기준100!$CN$26:$EF$26,0),"")</f>
        <v>25</v>
      </c>
      <c r="U36" s="25">
        <f>IFERROR(MATCH(U$11,_calc_기준100!$CN$26:$EF$26,0),"")</f>
        <v>39</v>
      </c>
      <c r="V36" s="25">
        <f>IFERROR(MATCH(V$11,_calc_기준100!$CN$26:$EF$26,0),"")</f>
        <v>26</v>
      </c>
      <c r="W36" s="25">
        <f>IFERROR(MATCH(W$11,_calc_기준100!$CN$26:$EF$26,0),"")</f>
        <v>29</v>
      </c>
      <c r="X36" s="25">
        <f>IFERROR(MATCH(X$11,_calc_기준100!$CN$26:$EF$26,0),"")</f>
        <v>12</v>
      </c>
      <c r="Y36" s="25">
        <f>IFERROR(MATCH(Y$11,_calc_기준100!$CN$26:$EF$26,0),"")</f>
        <v>30</v>
      </c>
      <c r="Z36" s="25">
        <f>IFERROR(MATCH(Z$11,_calc_기준100!$CN$26:$EF$26,0),"")</f>
        <v>35</v>
      </c>
      <c r="AA36" s="25">
        <f>IFERROR(MATCH(AA$11,_calc_기준100!$CN$26:$EF$26,0),"")</f>
        <v>9</v>
      </c>
      <c r="AB36" s="25">
        <f>IFERROR(MATCH(AB$11,_calc_기준100!$CN$26:$EF$26,0),"")</f>
        <v>6</v>
      </c>
      <c r="AC36" s="25">
        <f>IFERROR(MATCH(AC$11,_calc_기준100!$CN$26:$EF$26,0),"")</f>
        <v>27</v>
      </c>
      <c r="AD36" s="25">
        <f>IFERROR(MATCH(AD$11,_calc_기준100!$CN$26:$EF$26,0),"")</f>
        <v>28</v>
      </c>
      <c r="AE36" s="25">
        <f>IFERROR(MATCH(AE$11,_calc_기준100!$CN$26:$EF$26,0),"")</f>
        <v>15</v>
      </c>
      <c r="AF36" s="25">
        <f>IFERROR(MATCH(AF$11,_calc_기준100!$CN$26:$EF$26,0),"")</f>
        <v>24</v>
      </c>
      <c r="AG36" s="25">
        <f>IFERROR(MATCH(AG$11,_calc_기준100!$CN$26:$EF$26,0),"")</f>
        <v>31</v>
      </c>
      <c r="AH36" s="25">
        <f>IFERROR(MATCH(AH$11,_calc_기준100!$CN$26:$EF$26,0),"")</f>
        <v>3</v>
      </c>
      <c r="AI36" s="25">
        <f>IFERROR(MATCH(AI$11,_calc_기준100!$CN$26:$EF$26,0),"")</f>
        <v>7</v>
      </c>
      <c r="AJ36" s="25">
        <f>IFERROR(MATCH(AJ$11,_calc_기준100!$CN$26:$EF$26,0),"")</f>
        <v>22</v>
      </c>
      <c r="AK36" s="25">
        <f>IFERROR(MATCH(AK$11,_calc_기준100!$CN$26:$EF$26,0),"")</f>
        <v>32</v>
      </c>
      <c r="AL36" s="25">
        <f>IFERROR(MATCH(AL$11,_calc_기준100!$CN$26:$EF$26,0),"")</f>
        <v>43</v>
      </c>
      <c r="AM36" s="25">
        <f>IFERROR(MATCH(AM$11,_calc_기준100!$CN$26:$EF$26,0),"")</f>
        <v>44</v>
      </c>
      <c r="AN36" s="25">
        <f>IFERROR(MATCH(AN$11,_calc_기준100!$CN$26:$EF$26,0),"")</f>
        <v>45</v>
      </c>
      <c r="AO36" s="25">
        <f>IFERROR(MATCH(AO$11,_calc_기준100!$CN$26:$EF$26,0),"")</f>
        <v>14</v>
      </c>
      <c r="AP36" s="25">
        <f>IFERROR(MATCH(AP$11,_calc_기준100!$CN$26:$EF$26,0),"")</f>
        <v>18</v>
      </c>
      <c r="AQ36" s="25">
        <f>IFERROR(MATCH(AQ$11,_calc_기준100!$CN$26:$EF$26,0),"")</f>
        <v>10</v>
      </c>
      <c r="AR36" s="25">
        <f>IFERROR(MATCH(AR$11,_calc_기준100!$CN$26:$EF$26,0),"")</f>
        <v>11</v>
      </c>
      <c r="AS36" s="25">
        <f>IFERROR(MATCH(AS$11,_calc_기준100!$CN$26:$EF$26,0),"")</f>
        <v>8</v>
      </c>
      <c r="AT36" s="25">
        <f>IFERROR(MATCH(AT$11,_calc_기준100!$CN$26:$EF$26,0),"")</f>
        <v>20</v>
      </c>
      <c r="AU36" s="25">
        <f>IFERROR(MATCH(AU$11,_calc_기준100!$CN$26:$EF$26,0),"")</f>
        <v>5</v>
      </c>
      <c r="AV36" s="25">
        <f>IFERROR(MATCH(AV$11,_calc_기준100!$CN$26:$EF$26,0),"")</f>
        <v>16</v>
      </c>
      <c r="AW36" s="25">
        <f>IFERROR(MATCH(AW$11,_calc_기준100!$CN$26:$EF$26,0),"")</f>
        <v>41</v>
      </c>
      <c r="AX36" s="25">
        <f>IFERROR(MATCH(AX$11,_calc_기준100!$CN$26:$EF$26,0),"")</f>
        <v>42</v>
      </c>
      <c r="AY36" s="25">
        <f>IFERROR(MATCH(AY$11,_calc_기준100!$CN$26:$EF$26,0),"")</f>
        <v>17</v>
      </c>
      <c r="AZ36" s="25">
        <f>IFERROR(MATCH(AZ$11,_calc_기준100!$CN$26:$EF$26,0),"")</f>
        <v>40</v>
      </c>
      <c r="BA36" s="25">
        <f>IFERROR(MATCH(BA$11,_calc_기준100!$CN$26:$EF$26,0),"")</f>
        <v>36</v>
      </c>
      <c r="BB36" s="25">
        <f>IFERROR(MATCH(BB$11,_calc_기준100!$CN$26:$EF$26,0),"")</f>
        <v>1</v>
      </c>
      <c r="BC36" s="25">
        <f>IFERROR(MATCH(BC$11,_calc_기준100!$CN$26:$EF$26,0),"")</f>
        <v>4</v>
      </c>
      <c r="BD36" s="25">
        <f>IFERROR(MATCH(BD$11,_calc_기준100!$CN$26:$EF$26,0),"")</f>
        <v>23</v>
      </c>
    </row>
    <row r="37" spans="1:56" ht="16.5" customHeight="1">
      <c r="A37" s="39">
        <f t="shared" si="2"/>
        <v>1219</v>
      </c>
      <c r="B37" s="40">
        <f>IFERROR(INDEX(전체당첨내역!$B:$B,MATCH($A37,전체당첨내역!$A:$A,0)),"")</f>
        <v>1</v>
      </c>
      <c r="C37" s="40">
        <f>IFERROR(INDEX(전체당첨내역!$C:$C,MATCH($A37,전체당첨내역!$A:$A,0)),"")</f>
        <v>2</v>
      </c>
      <c r="D37" s="40">
        <f>IFERROR(INDEX(전체당첨내역!$D:$D,MATCH($A37,전체당첨내역!$A:$A,0)),"")</f>
        <v>15</v>
      </c>
      <c r="E37" s="40">
        <f>IFERROR(INDEX(전체당첨내역!$E:$E,MATCH($A37,전체당첨내역!$A:$A,0)),"")</f>
        <v>28</v>
      </c>
      <c r="F37" s="40">
        <f>IFERROR(INDEX(전체당첨내역!$F:$F,MATCH($A37,전체당첨내역!$A:$A,0)),"")</f>
        <v>39</v>
      </c>
      <c r="G37" s="40">
        <f>IFERROR(INDEX(전체당첨내역!$G:$G,MATCH($A37,전체당첨내역!$A:$A,0)),"")</f>
        <v>45</v>
      </c>
      <c r="H37" s="41">
        <f>IFERROR(INDEX(전체당첨내역!$H:$H,MATCH($A37,전체당첨내역!$A:$A,0)),"")</f>
        <v>31</v>
      </c>
      <c r="I37" s="42">
        <f>IFERROR((INDEX(_calc_기준100!$CN$27:$EF$27,1,$B37)&gt;0)*(INDEX(_calc_기준100!$CN$27:$EF$27,1,$B37)&lt;=15)+(INDEX(_calc_기준100!$CN$27:$EF$27,1,$C37)&gt;0)*(INDEX(_calc_기준100!$CN$27:$EF$27,1,$C37)&lt;=15)+(INDEX(_calc_기준100!$CN$27:$EF$27,1,$D37)&gt;0)*(INDEX(_calc_기준100!$CN$27:$EF$27,1,$D37)&lt;=15)+(INDEX(_calc_기준100!$CN$27:$EF$27,1,$E37)&gt;0)*(INDEX(_calc_기준100!$CN$27:$EF$27,1,$E37)&lt;=15)+(INDEX(_calc_기준100!$CN$27:$EF$27,1,$F37)&gt;0)*(INDEX(_calc_기준100!$CN$27:$EF$27,1,$F37)&lt;=15)+(INDEX(_calc_기준100!$CN$27:$EF$27,1,$G37)&gt;0)*(INDEX(_calc_기준100!$CN$27:$EF$27,1,$G37)&lt;=15),"")</f>
        <v>2</v>
      </c>
      <c r="J37" s="40">
        <f>IFERROR((INDEX(_calc_기준100!$CN$27:$EF$27,1,$B37)&gt;15)*(INDEX(_calc_기준100!$CN$27:$EF$27,1,$B37)&lt;=30)+(INDEX(_calc_기준100!$CN$27:$EF$27,1,$C37)&gt;15)*(INDEX(_calc_기준100!$CN$27:$EF$27,1,$C37)&lt;=30)+(INDEX(_calc_기준100!$CN$27:$EF$27,1,$D37)&gt;15)*(INDEX(_calc_기준100!$CN$27:$EF$27,1,$D37)&lt;=30)+(INDEX(_calc_기준100!$CN$27:$EF$27,1,$E37)&gt;15)*(INDEX(_calc_기준100!$CN$27:$EF$27,1,$E37)&lt;=30)+(INDEX(_calc_기준100!$CN$27:$EF$27,1,$F37)&gt;15)*(INDEX(_calc_기준100!$CN$27:$EF$27,1,$F37)&lt;=30)+(INDEX(_calc_기준100!$CN$27:$EF$27,1,$G37)&gt;15)*(INDEX(_calc_기준100!$CN$27:$EF$27,1,$G37)&lt;=30),"")</f>
        <v>3</v>
      </c>
      <c r="K37" s="43">
        <f>IFERROR((INDEX(_calc_기준100!$CN$27:$EF$27,1,$B37)&gt;30)+(INDEX(_calc_기준100!$CN$27:$EF$27,1,$C37)&gt;30)+(INDEX(_calc_기준100!$CN$27:$EF$27,1,$D37)&gt;30)+(INDEX(_calc_기준100!$CN$27:$EF$27,1,$E37)&gt;30)+(INDEX(_calc_기준100!$CN$27:$EF$27,1,$F37)&gt;30)+(INDEX(_calc_기준100!$CN$27:$EF$27,1,$G37)&gt;30),"")</f>
        <v>1</v>
      </c>
      <c r="L37" s="24">
        <f>IFERROR(MATCH(L$11,_calc_기준100!$CN$27:$EF$27,0),"")</f>
        <v>21</v>
      </c>
      <c r="M37" s="25">
        <f>IFERROR(MATCH(M$11,_calc_기준100!$CN$27:$EF$27,0),"")</f>
        <v>37</v>
      </c>
      <c r="N37" s="25">
        <f>IFERROR(MATCH(N$11,_calc_기준100!$CN$27:$EF$27,0),"")</f>
        <v>33</v>
      </c>
      <c r="O37" s="25">
        <f>IFERROR(MATCH(O$11,_calc_기준100!$CN$27:$EF$27,0),"")</f>
        <v>13</v>
      </c>
      <c r="P37" s="25">
        <f>IFERROR(MATCH(P$11,_calc_기준100!$CN$27:$EF$27,0),"")</f>
        <v>34</v>
      </c>
      <c r="Q37" s="25">
        <f>IFERROR(MATCH(Q$11,_calc_기준100!$CN$27:$EF$27,0),"")</f>
        <v>19</v>
      </c>
      <c r="R37" s="25">
        <f>IFERROR(MATCH(R$11,_calc_기준100!$CN$27:$EF$27,0),"")</f>
        <v>38</v>
      </c>
      <c r="S37" s="25">
        <f>IFERROR(MATCH(S$11,_calc_기준100!$CN$27:$EF$27,0),"")</f>
        <v>29</v>
      </c>
      <c r="T37" s="25">
        <f>IFERROR(MATCH(T$11,_calc_기준100!$CN$27:$EF$27,0),"")</f>
        <v>9</v>
      </c>
      <c r="U37" s="25">
        <f>IFERROR(MATCH(U$11,_calc_기준100!$CN$27:$EF$27,0),"")</f>
        <v>25</v>
      </c>
      <c r="V37" s="25">
        <f>IFERROR(MATCH(V$11,_calc_기준100!$CN$27:$EF$27,0),"")</f>
        <v>2</v>
      </c>
      <c r="W37" s="25">
        <f>IFERROR(MATCH(W$11,_calc_기준100!$CN$27:$EF$27,0),"")</f>
        <v>28</v>
      </c>
      <c r="X37" s="25">
        <f>IFERROR(MATCH(X$11,_calc_기준100!$CN$27:$EF$27,0),"")</f>
        <v>30</v>
      </c>
      <c r="Y37" s="25">
        <f>IFERROR(MATCH(Y$11,_calc_기준100!$CN$27:$EF$27,0),"")</f>
        <v>35</v>
      </c>
      <c r="Z37" s="25">
        <f>IFERROR(MATCH(Z$11,_calc_기준100!$CN$27:$EF$27,0),"")</f>
        <v>6</v>
      </c>
      <c r="AA37" s="25">
        <f>IFERROR(MATCH(AA$11,_calc_기준100!$CN$27:$EF$27,0),"")</f>
        <v>45</v>
      </c>
      <c r="AB37" s="25">
        <f>IFERROR(MATCH(AB$11,_calc_기준100!$CN$27:$EF$27,0),"")</f>
        <v>10</v>
      </c>
      <c r="AC37" s="25">
        <f>IFERROR(MATCH(AC$11,_calc_기준100!$CN$27:$EF$27,0),"")</f>
        <v>11</v>
      </c>
      <c r="AD37" s="25">
        <f>IFERROR(MATCH(AD$11,_calc_기준100!$CN$27:$EF$27,0),"")</f>
        <v>20</v>
      </c>
      <c r="AE37" s="25">
        <f>IFERROR(MATCH(AE$11,_calc_기준100!$CN$27:$EF$27,0),"")</f>
        <v>27</v>
      </c>
      <c r="AF37" s="25">
        <f>IFERROR(MATCH(AF$11,_calc_기준100!$CN$27:$EF$27,0),"")</f>
        <v>39</v>
      </c>
      <c r="AG37" s="25">
        <f>IFERROR(MATCH(AG$11,_calc_기준100!$CN$27:$EF$27,0),"")</f>
        <v>7</v>
      </c>
      <c r="AH37" s="25">
        <f>IFERROR(MATCH(AH$11,_calc_기준100!$CN$27:$EF$27,0),"")</f>
        <v>15</v>
      </c>
      <c r="AI37" s="25">
        <f>IFERROR(MATCH(AI$11,_calc_기준100!$CN$27:$EF$27,0),"")</f>
        <v>31</v>
      </c>
      <c r="AJ37" s="25">
        <f>IFERROR(MATCH(AJ$11,_calc_기준100!$CN$27:$EF$27,0),"")</f>
        <v>44</v>
      </c>
      <c r="AK37" s="25">
        <f>IFERROR(MATCH(AK$11,_calc_기준100!$CN$27:$EF$27,0),"")</f>
        <v>3</v>
      </c>
      <c r="AL37" s="25">
        <f>IFERROR(MATCH(AL$11,_calc_기준100!$CN$27:$EF$27,0),"")</f>
        <v>22</v>
      </c>
      <c r="AM37" s="25">
        <f>IFERROR(MATCH(AM$11,_calc_기준100!$CN$27:$EF$27,0),"")</f>
        <v>43</v>
      </c>
      <c r="AN37" s="25">
        <f>IFERROR(MATCH(AN$11,_calc_기준100!$CN$27:$EF$27,0),"")</f>
        <v>12</v>
      </c>
      <c r="AO37" s="25">
        <f>IFERROR(MATCH(AO$11,_calc_기준100!$CN$27:$EF$27,0),"")</f>
        <v>32</v>
      </c>
      <c r="AP37" s="25">
        <f>IFERROR(MATCH(AP$11,_calc_기준100!$CN$27:$EF$27,0),"")</f>
        <v>14</v>
      </c>
      <c r="AQ37" s="25">
        <f>IFERROR(MATCH(AQ$11,_calc_기준100!$CN$27:$EF$27,0),"")</f>
        <v>18</v>
      </c>
      <c r="AR37" s="25">
        <f>IFERROR(MATCH(AR$11,_calc_기준100!$CN$27:$EF$27,0),"")</f>
        <v>26</v>
      </c>
      <c r="AS37" s="25">
        <f>IFERROR(MATCH(AS$11,_calc_기준100!$CN$27:$EF$27,0),"")</f>
        <v>8</v>
      </c>
      <c r="AT37" s="25">
        <f>IFERROR(MATCH(AT$11,_calc_기준100!$CN$27:$EF$27,0),"")</f>
        <v>41</v>
      </c>
      <c r="AU37" s="25">
        <f>IFERROR(MATCH(AU$11,_calc_기준100!$CN$27:$EF$27,0),"")</f>
        <v>24</v>
      </c>
      <c r="AV37" s="25">
        <f>IFERROR(MATCH(AV$11,_calc_기준100!$CN$27:$EF$27,0),"")</f>
        <v>16</v>
      </c>
      <c r="AW37" s="25">
        <f>IFERROR(MATCH(AW$11,_calc_기준100!$CN$27:$EF$27,0),"")</f>
        <v>17</v>
      </c>
      <c r="AX37" s="25">
        <f>IFERROR(MATCH(AX$11,_calc_기준100!$CN$27:$EF$27,0),"")</f>
        <v>40</v>
      </c>
      <c r="AY37" s="25">
        <f>IFERROR(MATCH(AY$11,_calc_기준100!$CN$27:$EF$27,0),"")</f>
        <v>36</v>
      </c>
      <c r="AZ37" s="25">
        <f>IFERROR(MATCH(AZ$11,_calc_기준100!$CN$27:$EF$27,0),"")</f>
        <v>4</v>
      </c>
      <c r="BA37" s="25">
        <f>IFERROR(MATCH(BA$11,_calc_기준100!$CN$27:$EF$27,0),"")</f>
        <v>1</v>
      </c>
      <c r="BB37" s="25">
        <f>IFERROR(MATCH(BB$11,_calc_기준100!$CN$27:$EF$27,0),"")</f>
        <v>5</v>
      </c>
      <c r="BC37" s="25">
        <f>IFERROR(MATCH(BC$11,_calc_기준100!$CN$27:$EF$27,0),"")</f>
        <v>42</v>
      </c>
      <c r="BD37" s="25">
        <f>IFERROR(MATCH(BD$11,_calc_기준100!$CN$27:$EF$27,0),"")</f>
        <v>23</v>
      </c>
    </row>
    <row r="38" spans="1:56" ht="16.5" customHeight="1">
      <c r="A38" s="39">
        <f t="shared" si="2"/>
        <v>1218</v>
      </c>
      <c r="B38" s="40">
        <f>IFERROR(INDEX(전체당첨내역!$B:$B,MATCH($A38,전체당첨내역!$A:$A,0)),"")</f>
        <v>3</v>
      </c>
      <c r="C38" s="40">
        <f>IFERROR(INDEX(전체당첨내역!$C:$C,MATCH($A38,전체당첨내역!$A:$A,0)),"")</f>
        <v>28</v>
      </c>
      <c r="D38" s="40">
        <f>IFERROR(INDEX(전체당첨내역!$D:$D,MATCH($A38,전체당첨내역!$A:$A,0)),"")</f>
        <v>31</v>
      </c>
      <c r="E38" s="40">
        <f>IFERROR(INDEX(전체당첨내역!$E:$E,MATCH($A38,전체당첨내역!$A:$A,0)),"")</f>
        <v>32</v>
      </c>
      <c r="F38" s="40">
        <f>IFERROR(INDEX(전체당첨내역!$F:$F,MATCH($A38,전체당첨내역!$A:$A,0)),"")</f>
        <v>42</v>
      </c>
      <c r="G38" s="40">
        <f>IFERROR(INDEX(전체당첨내역!$G:$G,MATCH($A38,전체당첨내역!$A:$A,0)),"")</f>
        <v>45</v>
      </c>
      <c r="H38" s="41">
        <f>IFERROR(INDEX(전체당첨내역!$H:$H,MATCH($A38,전체당첨내역!$A:$A,0)),"")</f>
        <v>25</v>
      </c>
      <c r="I38" s="42">
        <f>IFERROR((INDEX(_calc_기준100!$CN$28:$EF$28,1,$B38)&gt;0)*(INDEX(_calc_기준100!$CN$28:$EF$28,1,$B38)&lt;=15)+(INDEX(_calc_기준100!$CN$28:$EF$28,1,$C38)&gt;0)*(INDEX(_calc_기준100!$CN$28:$EF$28,1,$C38)&lt;=15)+(INDEX(_calc_기준100!$CN$28:$EF$28,1,$D38)&gt;0)*(INDEX(_calc_기준100!$CN$28:$EF$28,1,$D38)&lt;=15)+(INDEX(_calc_기준100!$CN$28:$EF$28,1,$E38)&gt;0)*(INDEX(_calc_기준100!$CN$28:$EF$28,1,$E38)&lt;=15)+(INDEX(_calc_기준100!$CN$28:$EF$28,1,$F38)&gt;0)*(INDEX(_calc_기준100!$CN$28:$EF$28,1,$F38)&lt;=15)+(INDEX(_calc_기준100!$CN$28:$EF$28,1,$G38)&gt;0)*(INDEX(_calc_기준100!$CN$28:$EF$28,1,$G38)&lt;=15),"")</f>
        <v>3</v>
      </c>
      <c r="J38" s="40">
        <f>IFERROR((INDEX(_calc_기준100!$CN$28:$EF$28,1,$B38)&gt;15)*(INDEX(_calc_기준100!$CN$28:$EF$28,1,$B38)&lt;=30)+(INDEX(_calc_기준100!$CN$28:$EF$28,1,$C38)&gt;15)*(INDEX(_calc_기준100!$CN$28:$EF$28,1,$C38)&lt;=30)+(INDEX(_calc_기준100!$CN$28:$EF$28,1,$D38)&gt;15)*(INDEX(_calc_기준100!$CN$28:$EF$28,1,$D38)&lt;=30)+(INDEX(_calc_기준100!$CN$28:$EF$28,1,$E38)&gt;15)*(INDEX(_calc_기준100!$CN$28:$EF$28,1,$E38)&lt;=30)+(INDEX(_calc_기준100!$CN$28:$EF$28,1,$F38)&gt;15)*(INDEX(_calc_기준100!$CN$28:$EF$28,1,$F38)&lt;=30)+(INDEX(_calc_기준100!$CN$28:$EF$28,1,$G38)&gt;15)*(INDEX(_calc_기준100!$CN$28:$EF$28,1,$G38)&lt;=30),"")</f>
        <v>2</v>
      </c>
      <c r="K38" s="43">
        <f>IFERROR((INDEX(_calc_기준100!$CN$28:$EF$28,1,$B38)&gt;30)+(INDEX(_calc_기준100!$CN$28:$EF$28,1,$C38)&gt;30)+(INDEX(_calc_기준100!$CN$28:$EF$28,1,$D38)&gt;30)+(INDEX(_calc_기준100!$CN$28:$EF$28,1,$E38)&gt;30)+(INDEX(_calc_기준100!$CN$28:$EF$28,1,$F38)&gt;30)+(INDEX(_calc_기준100!$CN$28:$EF$28,1,$G38)&gt;30),"")</f>
        <v>1</v>
      </c>
      <c r="L38" s="24">
        <f>IFERROR(MATCH(L$11,_calc_기준100!$CN$28:$EF$28,0),"")</f>
        <v>13</v>
      </c>
      <c r="M38" s="25">
        <f>IFERROR(MATCH(M$11,_calc_기준100!$CN$28:$EF$28,0),"")</f>
        <v>21</v>
      </c>
      <c r="N38" s="25">
        <f>IFERROR(MATCH(N$11,_calc_기준100!$CN$28:$EF$28,0),"")</f>
        <v>34</v>
      </c>
      <c r="O38" s="25">
        <f>IFERROR(MATCH(O$11,_calc_기준100!$CN$28:$EF$28,0),"")</f>
        <v>19</v>
      </c>
      <c r="P38" s="25">
        <f>IFERROR(MATCH(P$11,_calc_기준100!$CN$28:$EF$28,0),"")</f>
        <v>38</v>
      </c>
      <c r="Q38" s="25">
        <f>IFERROR(MATCH(Q$11,_calc_기준100!$CN$28:$EF$28,0),"")</f>
        <v>28</v>
      </c>
      <c r="R38" s="25">
        <f>IFERROR(MATCH(R$11,_calc_기준100!$CN$28:$EF$28,0),"")</f>
        <v>25</v>
      </c>
      <c r="S38" s="25">
        <f>IFERROR(MATCH(S$11,_calc_기준100!$CN$28:$EF$28,0),"")</f>
        <v>29</v>
      </c>
      <c r="T38" s="25">
        <f>IFERROR(MATCH(T$11,_calc_기준100!$CN$28:$EF$28,0),"")</f>
        <v>31</v>
      </c>
      <c r="U38" s="25">
        <f>IFERROR(MATCH(U$11,_calc_기준100!$CN$28:$EF$28,0),"")</f>
        <v>33</v>
      </c>
      <c r="V38" s="25">
        <f>IFERROR(MATCH(V$11,_calc_기준100!$CN$28:$EF$28,0),"")</f>
        <v>35</v>
      </c>
      <c r="W38" s="25">
        <f>IFERROR(MATCH(W$11,_calc_기준100!$CN$28:$EF$28,0),"")</f>
        <v>37</v>
      </c>
      <c r="X38" s="25">
        <f>IFERROR(MATCH(X$11,_calc_기준100!$CN$28:$EF$28,0),"")</f>
        <v>2</v>
      </c>
      <c r="Y38" s="25">
        <f>IFERROR(MATCH(Y$11,_calc_기준100!$CN$28:$EF$28,0),"")</f>
        <v>11</v>
      </c>
      <c r="Z38" s="25">
        <f>IFERROR(MATCH(Z$11,_calc_기준100!$CN$28:$EF$28,0),"")</f>
        <v>45</v>
      </c>
      <c r="AA38" s="25">
        <f>IFERROR(MATCH(AA$11,_calc_기준100!$CN$28:$EF$28,0),"")</f>
        <v>6</v>
      </c>
      <c r="AB38" s="25">
        <f>IFERROR(MATCH(AB$11,_calc_기준100!$CN$28:$EF$28,0),"")</f>
        <v>15</v>
      </c>
      <c r="AC38" s="25">
        <f>IFERROR(MATCH(AC$11,_calc_기준100!$CN$28:$EF$28,0),"")</f>
        <v>9</v>
      </c>
      <c r="AD38" s="25">
        <f>IFERROR(MATCH(AD$11,_calc_기준100!$CN$28:$EF$28,0),"")</f>
        <v>20</v>
      </c>
      <c r="AE38" s="25">
        <f>IFERROR(MATCH(AE$11,_calc_기준100!$CN$28:$EF$28,0),"")</f>
        <v>7</v>
      </c>
      <c r="AF38" s="25">
        <f>IFERROR(MATCH(AF$11,_calc_기준100!$CN$28:$EF$28,0),"")</f>
        <v>10</v>
      </c>
      <c r="AG38" s="25">
        <f>IFERROR(MATCH(AG$11,_calc_기준100!$CN$28:$EF$28,0),"")</f>
        <v>27</v>
      </c>
      <c r="AH38" s="25">
        <f>IFERROR(MATCH(AH$11,_calc_기준100!$CN$28:$EF$28,0),"")</f>
        <v>39</v>
      </c>
      <c r="AI38" s="25">
        <f>IFERROR(MATCH(AI$11,_calc_기준100!$CN$28:$EF$28,0),"")</f>
        <v>44</v>
      </c>
      <c r="AJ38" s="25">
        <f>IFERROR(MATCH(AJ$11,_calc_기준100!$CN$28:$EF$28,0),"")</f>
        <v>14</v>
      </c>
      <c r="AK38" s="25">
        <f>IFERROR(MATCH(AK$11,_calc_기준100!$CN$28:$EF$28,0),"")</f>
        <v>22</v>
      </c>
      <c r="AL38" s="25">
        <f>IFERROR(MATCH(AL$11,_calc_기준100!$CN$28:$EF$28,0),"")</f>
        <v>32</v>
      </c>
      <c r="AM38" s="25">
        <f>IFERROR(MATCH(AM$11,_calc_기준100!$CN$28:$EF$28,0),"")</f>
        <v>43</v>
      </c>
      <c r="AN38" s="25">
        <f>IFERROR(MATCH(AN$11,_calc_기준100!$CN$28:$EF$28,0),"")</f>
        <v>3</v>
      </c>
      <c r="AO38" s="25">
        <f>IFERROR(MATCH(AO$11,_calc_기준100!$CN$28:$EF$28,0),"")</f>
        <v>12</v>
      </c>
      <c r="AP38" s="25">
        <f>IFERROR(MATCH(AP$11,_calc_기준100!$CN$28:$EF$28,0),"")</f>
        <v>30</v>
      </c>
      <c r="AQ38" s="25">
        <f>IFERROR(MATCH(AQ$11,_calc_기준100!$CN$28:$EF$28,0),"")</f>
        <v>16</v>
      </c>
      <c r="AR38" s="25">
        <f>IFERROR(MATCH(AR$11,_calc_기준100!$CN$28:$EF$28,0),"")</f>
        <v>8</v>
      </c>
      <c r="AS38" s="25">
        <f>IFERROR(MATCH(AS$11,_calc_기준100!$CN$28:$EF$28,0),"")</f>
        <v>18</v>
      </c>
      <c r="AT38" s="25">
        <f>IFERROR(MATCH(AT$11,_calc_기준100!$CN$28:$EF$28,0),"")</f>
        <v>26</v>
      </c>
      <c r="AU38" s="25">
        <f>IFERROR(MATCH(AU$11,_calc_기준100!$CN$28:$EF$28,0),"")</f>
        <v>41</v>
      </c>
      <c r="AV38" s="25">
        <f>IFERROR(MATCH(AV$11,_calc_기준100!$CN$28:$EF$28,0),"")</f>
        <v>24</v>
      </c>
      <c r="AW38" s="25">
        <f>IFERROR(MATCH(AW$11,_calc_기준100!$CN$28:$EF$28,0),"")</f>
        <v>42</v>
      </c>
      <c r="AX38" s="25">
        <f>IFERROR(MATCH(AX$11,_calc_기준100!$CN$28:$EF$28,0),"")</f>
        <v>36</v>
      </c>
      <c r="AY38" s="25">
        <f>IFERROR(MATCH(AY$11,_calc_기준100!$CN$28:$EF$28,0),"")</f>
        <v>17</v>
      </c>
      <c r="AZ38" s="25">
        <f>IFERROR(MATCH(AZ$11,_calc_기준100!$CN$28:$EF$28,0),"")</f>
        <v>40</v>
      </c>
      <c r="BA38" s="25">
        <f>IFERROR(MATCH(BA$11,_calc_기준100!$CN$28:$EF$28,0),"")</f>
        <v>4</v>
      </c>
      <c r="BB38" s="25">
        <f>IFERROR(MATCH(BB$11,_calc_기준100!$CN$28:$EF$28,0),"")</f>
        <v>1</v>
      </c>
      <c r="BC38" s="25">
        <f>IFERROR(MATCH(BC$11,_calc_기준100!$CN$28:$EF$28,0),"")</f>
        <v>5</v>
      </c>
      <c r="BD38" s="25">
        <f>IFERROR(MATCH(BD$11,_calc_기준100!$CN$28:$EF$28,0),"")</f>
        <v>23</v>
      </c>
    </row>
    <row r="39" spans="1:56" ht="16.5" customHeight="1">
      <c r="A39" s="39">
        <f t="shared" si="2"/>
        <v>1217</v>
      </c>
      <c r="B39" s="40">
        <f>IFERROR(INDEX(전체당첨내역!$B:$B,MATCH($A39,전체당첨내역!$A:$A,0)),"")</f>
        <v>8</v>
      </c>
      <c r="C39" s="40">
        <f>IFERROR(INDEX(전체당첨내역!$C:$C,MATCH($A39,전체당첨내역!$A:$A,0)),"")</f>
        <v>10</v>
      </c>
      <c r="D39" s="40">
        <f>IFERROR(INDEX(전체당첨내역!$D:$D,MATCH($A39,전체당첨내역!$A:$A,0)),"")</f>
        <v>15</v>
      </c>
      <c r="E39" s="40">
        <f>IFERROR(INDEX(전체당첨내역!$E:$E,MATCH($A39,전체당첨내역!$A:$A,0)),"")</f>
        <v>20</v>
      </c>
      <c r="F39" s="40">
        <f>IFERROR(INDEX(전체당첨내역!$F:$F,MATCH($A39,전체당첨내역!$A:$A,0)),"")</f>
        <v>29</v>
      </c>
      <c r="G39" s="40">
        <f>IFERROR(INDEX(전체당첨내역!$G:$G,MATCH($A39,전체당첨내역!$A:$A,0)),"")</f>
        <v>31</v>
      </c>
      <c r="H39" s="41">
        <f>IFERROR(INDEX(전체당첨내역!$H:$H,MATCH($A39,전체당첨내역!$A:$A,0)),"")</f>
        <v>41</v>
      </c>
      <c r="I39" s="42">
        <f>IFERROR((INDEX(_calc_기준100!$CN$29:$EF$29,1,$B39)&gt;0)*(INDEX(_calc_기준100!$CN$29:$EF$29,1,$B39)&lt;=15)+(INDEX(_calc_기준100!$CN$29:$EF$29,1,$C39)&gt;0)*(INDEX(_calc_기준100!$CN$29:$EF$29,1,$C39)&lt;=15)+(INDEX(_calc_기준100!$CN$29:$EF$29,1,$D39)&gt;0)*(INDEX(_calc_기준100!$CN$29:$EF$29,1,$D39)&lt;=15)+(INDEX(_calc_기준100!$CN$29:$EF$29,1,$E39)&gt;0)*(INDEX(_calc_기준100!$CN$29:$EF$29,1,$E39)&lt;=15)+(INDEX(_calc_기준100!$CN$29:$EF$29,1,$F39)&gt;0)*(INDEX(_calc_기준100!$CN$29:$EF$29,1,$F39)&lt;=15)+(INDEX(_calc_기준100!$CN$29:$EF$29,1,$G39)&gt;0)*(INDEX(_calc_기준100!$CN$29:$EF$29,1,$G39)&lt;=15),"")</f>
        <v>2</v>
      </c>
      <c r="J39" s="40">
        <f>IFERROR((INDEX(_calc_기준100!$CN$29:$EF$29,1,$B39)&gt;15)*(INDEX(_calc_기준100!$CN$29:$EF$29,1,$B39)&lt;=30)+(INDEX(_calc_기준100!$CN$29:$EF$29,1,$C39)&gt;15)*(INDEX(_calc_기준100!$CN$29:$EF$29,1,$C39)&lt;=30)+(INDEX(_calc_기준100!$CN$29:$EF$29,1,$D39)&gt;15)*(INDEX(_calc_기준100!$CN$29:$EF$29,1,$D39)&lt;=30)+(INDEX(_calc_기준100!$CN$29:$EF$29,1,$E39)&gt;15)*(INDEX(_calc_기준100!$CN$29:$EF$29,1,$E39)&lt;=30)+(INDEX(_calc_기준100!$CN$29:$EF$29,1,$F39)&gt;15)*(INDEX(_calc_기준100!$CN$29:$EF$29,1,$F39)&lt;=30)+(INDEX(_calc_기준100!$CN$29:$EF$29,1,$G39)&gt;15)*(INDEX(_calc_기준100!$CN$29:$EF$29,1,$G39)&lt;=30),"")</f>
        <v>3</v>
      </c>
      <c r="K39" s="43">
        <f>IFERROR((INDEX(_calc_기준100!$CN$29:$EF$29,1,$B39)&gt;30)+(INDEX(_calc_기준100!$CN$29:$EF$29,1,$C39)&gt;30)+(INDEX(_calc_기준100!$CN$29:$EF$29,1,$D39)&gt;30)+(INDEX(_calc_기준100!$CN$29:$EF$29,1,$E39)&gt;30)+(INDEX(_calc_기준100!$CN$29:$EF$29,1,$F39)&gt;30)+(INDEX(_calc_기준100!$CN$29:$EF$29,1,$G39)&gt;30),"")</f>
        <v>1</v>
      </c>
      <c r="L39" s="24">
        <f>IFERROR(MATCH(L$11,_calc_기준100!$CN$29:$EF$29,0),"")</f>
        <v>13</v>
      </c>
      <c r="M39" s="25">
        <f>IFERROR(MATCH(M$11,_calc_기준100!$CN$29:$EF$29,0),"")</f>
        <v>21</v>
      </c>
      <c r="N39" s="25">
        <f>IFERROR(MATCH(N$11,_calc_기준100!$CN$29:$EF$29,0),"")</f>
        <v>34</v>
      </c>
      <c r="O39" s="25">
        <f>IFERROR(MATCH(O$11,_calc_기준100!$CN$29:$EF$29,0),"")</f>
        <v>38</v>
      </c>
      <c r="P39" s="25">
        <f>IFERROR(MATCH(P$11,_calc_기준100!$CN$29:$EF$29,0),"")</f>
        <v>19</v>
      </c>
      <c r="Q39" s="25">
        <f>IFERROR(MATCH(Q$11,_calc_기준100!$CN$29:$EF$29,0),"")</f>
        <v>15</v>
      </c>
      <c r="R39" s="25">
        <f>IFERROR(MATCH(R$11,_calc_기준100!$CN$29:$EF$29,0),"")</f>
        <v>25</v>
      </c>
      <c r="S39" s="25">
        <f>IFERROR(MATCH(S$11,_calc_기준100!$CN$29:$EF$29,0),"")</f>
        <v>28</v>
      </c>
      <c r="T39" s="25">
        <f>IFERROR(MATCH(T$11,_calc_기준100!$CN$29:$EF$29,0),"")</f>
        <v>29</v>
      </c>
      <c r="U39" s="25">
        <f>IFERROR(MATCH(U$11,_calc_기준100!$CN$29:$EF$29,0),"")</f>
        <v>33</v>
      </c>
      <c r="V39" s="25">
        <f>IFERROR(MATCH(V$11,_calc_기준100!$CN$29:$EF$29,0),"")</f>
        <v>37</v>
      </c>
      <c r="W39" s="25">
        <f>IFERROR(MATCH(W$11,_calc_기준100!$CN$29:$EF$29,0),"")</f>
        <v>9</v>
      </c>
      <c r="X39" s="25">
        <f>IFERROR(MATCH(X$11,_calc_기준100!$CN$29:$EF$29,0),"")</f>
        <v>11</v>
      </c>
      <c r="Y39" s="25">
        <f>IFERROR(MATCH(Y$11,_calc_기준100!$CN$29:$EF$29,0),"")</f>
        <v>2</v>
      </c>
      <c r="Z39" s="25">
        <f>IFERROR(MATCH(Z$11,_calc_기준100!$CN$29:$EF$29,0),"")</f>
        <v>6</v>
      </c>
      <c r="AA39" s="25">
        <f>IFERROR(MATCH(AA$11,_calc_기준100!$CN$29:$EF$29,0),"")</f>
        <v>45</v>
      </c>
      <c r="AB39" s="25">
        <f>IFERROR(MATCH(AB$11,_calc_기준100!$CN$29:$EF$29,0),"")</f>
        <v>31</v>
      </c>
      <c r="AC39" s="25">
        <f>IFERROR(MATCH(AC$11,_calc_기준100!$CN$29:$EF$29,0),"")</f>
        <v>3</v>
      </c>
      <c r="AD39" s="25">
        <f>IFERROR(MATCH(AD$11,_calc_기준100!$CN$29:$EF$29,0),"")</f>
        <v>7</v>
      </c>
      <c r="AE39" s="25">
        <f>IFERROR(MATCH(AE$11,_calc_기준100!$CN$29:$EF$29,0),"")</f>
        <v>10</v>
      </c>
      <c r="AF39" s="25">
        <f>IFERROR(MATCH(AF$11,_calc_기준100!$CN$29:$EF$29,0),"")</f>
        <v>12</v>
      </c>
      <c r="AG39" s="25">
        <f>IFERROR(MATCH(AG$11,_calc_기준100!$CN$29:$EF$29,0),"")</f>
        <v>20</v>
      </c>
      <c r="AH39" s="25">
        <f>IFERROR(MATCH(AH$11,_calc_기준100!$CN$29:$EF$29,0),"")</f>
        <v>27</v>
      </c>
      <c r="AI39" s="25">
        <f>IFERROR(MATCH(AI$11,_calc_기준100!$CN$29:$EF$29,0),"")</f>
        <v>30</v>
      </c>
      <c r="AJ39" s="25">
        <f>IFERROR(MATCH(AJ$11,_calc_기준100!$CN$29:$EF$29,0),"")</f>
        <v>14</v>
      </c>
      <c r="AK39" s="25">
        <f>IFERROR(MATCH(AK$11,_calc_기준100!$CN$29:$EF$29,0),"")</f>
        <v>22</v>
      </c>
      <c r="AL39" s="25">
        <f>IFERROR(MATCH(AL$11,_calc_기준100!$CN$29:$EF$29,0),"")</f>
        <v>32</v>
      </c>
      <c r="AM39" s="25">
        <f>IFERROR(MATCH(AM$11,_calc_기준100!$CN$29:$EF$29,0),"")</f>
        <v>35</v>
      </c>
      <c r="AN39" s="25">
        <f>IFERROR(MATCH(AN$11,_calc_기준100!$CN$29:$EF$29,0),"")</f>
        <v>43</v>
      </c>
      <c r="AO39" s="25">
        <f>IFERROR(MATCH(AO$11,_calc_기준100!$CN$29:$EF$29,0),"")</f>
        <v>26</v>
      </c>
      <c r="AP39" s="25">
        <f>IFERROR(MATCH(AP$11,_calc_기준100!$CN$29:$EF$29,0),"")</f>
        <v>16</v>
      </c>
      <c r="AQ39" s="25">
        <f>IFERROR(MATCH(AQ$11,_calc_기준100!$CN$29:$EF$29,0),"")</f>
        <v>18</v>
      </c>
      <c r="AR39" s="25">
        <f>IFERROR(MATCH(AR$11,_calc_기준100!$CN$29:$EF$29,0),"")</f>
        <v>44</v>
      </c>
      <c r="AS39" s="25">
        <f>IFERROR(MATCH(AS$11,_calc_기준100!$CN$29:$EF$29,0),"")</f>
        <v>4</v>
      </c>
      <c r="AT39" s="25">
        <f>IFERROR(MATCH(AT$11,_calc_기준100!$CN$29:$EF$29,0),"")</f>
        <v>36</v>
      </c>
      <c r="AU39" s="25">
        <f>IFERROR(MATCH(AU$11,_calc_기준100!$CN$29:$EF$29,0),"")</f>
        <v>39</v>
      </c>
      <c r="AV39" s="25">
        <f>IFERROR(MATCH(AV$11,_calc_기준100!$CN$29:$EF$29,0),"")</f>
        <v>8</v>
      </c>
      <c r="AW39" s="25">
        <f>IFERROR(MATCH(AW$11,_calc_기준100!$CN$29:$EF$29,0),"")</f>
        <v>17</v>
      </c>
      <c r="AX39" s="25">
        <f>IFERROR(MATCH(AX$11,_calc_기준100!$CN$29:$EF$29,0),"")</f>
        <v>24</v>
      </c>
      <c r="AY39" s="25">
        <f>IFERROR(MATCH(AY$11,_calc_기준100!$CN$29:$EF$29,0),"")</f>
        <v>41</v>
      </c>
      <c r="AZ39" s="25">
        <f>IFERROR(MATCH(AZ$11,_calc_기준100!$CN$29:$EF$29,0),"")</f>
        <v>42</v>
      </c>
      <c r="BA39" s="25">
        <f>IFERROR(MATCH(BA$11,_calc_기준100!$CN$29:$EF$29,0),"")</f>
        <v>1</v>
      </c>
      <c r="BB39" s="25">
        <f>IFERROR(MATCH(BB$11,_calc_기준100!$CN$29:$EF$29,0),"")</f>
        <v>5</v>
      </c>
      <c r="BC39" s="25">
        <f>IFERROR(MATCH(BC$11,_calc_기준100!$CN$29:$EF$29,0),"")</f>
        <v>40</v>
      </c>
      <c r="BD39" s="25">
        <f>IFERROR(MATCH(BD$11,_calc_기준100!$CN$29:$EF$29,0),"")</f>
        <v>23</v>
      </c>
    </row>
    <row r="40" spans="1:56" ht="16.5" customHeight="1">
      <c r="A40" s="39">
        <f t="shared" si="2"/>
        <v>1216</v>
      </c>
      <c r="B40" s="40">
        <f>IFERROR(INDEX(전체당첨내역!$B:$B,MATCH($A40,전체당첨내역!$A:$A,0)),"")</f>
        <v>3</v>
      </c>
      <c r="C40" s="40">
        <f>IFERROR(INDEX(전체당첨내역!$C:$C,MATCH($A40,전체당첨내역!$A:$A,0)),"")</f>
        <v>10</v>
      </c>
      <c r="D40" s="40">
        <f>IFERROR(INDEX(전체당첨내역!$D:$D,MATCH($A40,전체당첨내역!$A:$A,0)),"")</f>
        <v>14</v>
      </c>
      <c r="E40" s="40">
        <f>IFERROR(INDEX(전체당첨내역!$E:$E,MATCH($A40,전체당첨내역!$A:$A,0)),"")</f>
        <v>15</v>
      </c>
      <c r="F40" s="40">
        <f>IFERROR(INDEX(전체당첨내역!$F:$F,MATCH($A40,전체당첨내역!$A:$A,0)),"")</f>
        <v>23</v>
      </c>
      <c r="G40" s="40">
        <f>IFERROR(INDEX(전체당첨내역!$G:$G,MATCH($A40,전체당첨내역!$A:$A,0)),"")</f>
        <v>24</v>
      </c>
      <c r="H40" s="41">
        <f>IFERROR(INDEX(전체당첨내역!$H:$H,MATCH($A40,전체당첨내역!$A:$A,0)),"")</f>
        <v>25</v>
      </c>
      <c r="I40" s="42">
        <f>IFERROR((INDEX(_calc_기준100!$CN$30:$EF$30,1,$B40)&gt;0)*(INDEX(_calc_기준100!$CN$30:$EF$30,1,$B40)&lt;=15)+(INDEX(_calc_기준100!$CN$30:$EF$30,1,$C40)&gt;0)*(INDEX(_calc_기준100!$CN$30:$EF$30,1,$C40)&lt;=15)+(INDEX(_calc_기준100!$CN$30:$EF$30,1,$D40)&gt;0)*(INDEX(_calc_기준100!$CN$30:$EF$30,1,$D40)&lt;=15)+(INDEX(_calc_기준100!$CN$30:$EF$30,1,$E40)&gt;0)*(INDEX(_calc_기준100!$CN$30:$EF$30,1,$E40)&lt;=15)+(INDEX(_calc_기준100!$CN$30:$EF$30,1,$F40)&gt;0)*(INDEX(_calc_기준100!$CN$30:$EF$30,1,$F40)&lt;=15)+(INDEX(_calc_기준100!$CN$30:$EF$30,1,$G40)&gt;0)*(INDEX(_calc_기준100!$CN$30:$EF$30,1,$G40)&lt;=15),"")</f>
        <v>1</v>
      </c>
      <c r="J40" s="40">
        <f>IFERROR((INDEX(_calc_기준100!$CN$30:$EF$30,1,$B40)&gt;15)*(INDEX(_calc_기준100!$CN$30:$EF$30,1,$B40)&lt;=30)+(INDEX(_calc_기준100!$CN$30:$EF$30,1,$C40)&gt;15)*(INDEX(_calc_기준100!$CN$30:$EF$30,1,$C40)&lt;=30)+(INDEX(_calc_기준100!$CN$30:$EF$30,1,$D40)&gt;15)*(INDEX(_calc_기준100!$CN$30:$EF$30,1,$D40)&lt;=30)+(INDEX(_calc_기준100!$CN$30:$EF$30,1,$E40)&gt;15)*(INDEX(_calc_기준100!$CN$30:$EF$30,1,$E40)&lt;=30)+(INDEX(_calc_기준100!$CN$30:$EF$30,1,$F40)&gt;15)*(INDEX(_calc_기준100!$CN$30:$EF$30,1,$F40)&lt;=30)+(INDEX(_calc_기준100!$CN$30:$EF$30,1,$G40)&gt;15)*(INDEX(_calc_기준100!$CN$30:$EF$30,1,$G40)&lt;=30),"")</f>
        <v>3</v>
      </c>
      <c r="K40" s="43">
        <f>IFERROR((INDEX(_calc_기준100!$CN$30:$EF$30,1,$B40)&gt;30)+(INDEX(_calc_기준100!$CN$30:$EF$30,1,$C40)&gt;30)+(INDEX(_calc_기준100!$CN$30:$EF$30,1,$D40)&gt;30)+(INDEX(_calc_기준100!$CN$30:$EF$30,1,$E40)&gt;30)+(INDEX(_calc_기준100!$CN$30:$EF$30,1,$F40)&gt;30)+(INDEX(_calc_기준100!$CN$30:$EF$30,1,$G40)&gt;30),"")</f>
        <v>2</v>
      </c>
      <c r="L40" s="24">
        <f>IFERROR(MATCH(L$11,_calc_기준100!$CN$30:$EF$30,0),"")</f>
        <v>13</v>
      </c>
      <c r="M40" s="25">
        <f>IFERROR(MATCH(M$11,_calc_기준100!$CN$30:$EF$30,0),"")</f>
        <v>21</v>
      </c>
      <c r="N40" s="25">
        <f>IFERROR(MATCH(N$11,_calc_기준100!$CN$30:$EF$30,0),"")</f>
        <v>34</v>
      </c>
      <c r="O40" s="25">
        <f>IFERROR(MATCH(O$11,_calc_기준100!$CN$30:$EF$30,0),"")</f>
        <v>15</v>
      </c>
      <c r="P40" s="25">
        <f>IFERROR(MATCH(P$11,_calc_기준100!$CN$30:$EF$30,0),"")</f>
        <v>38</v>
      </c>
      <c r="Q40" s="25">
        <f>IFERROR(MATCH(Q$11,_calc_기준100!$CN$30:$EF$30,0),"")</f>
        <v>19</v>
      </c>
      <c r="R40" s="25">
        <f>IFERROR(MATCH(R$11,_calc_기준100!$CN$30:$EF$30,0),"")</f>
        <v>33</v>
      </c>
      <c r="S40" s="25">
        <f>IFERROR(MATCH(S$11,_calc_기준100!$CN$30:$EF$30,0),"")</f>
        <v>28</v>
      </c>
      <c r="T40" s="25">
        <f>IFERROR(MATCH(T$11,_calc_기준100!$CN$30:$EF$30,0),"")</f>
        <v>31</v>
      </c>
      <c r="U40" s="25">
        <f>IFERROR(MATCH(U$11,_calc_기준100!$CN$30:$EF$30,0),"")</f>
        <v>2</v>
      </c>
      <c r="V40" s="25">
        <f>IFERROR(MATCH(V$11,_calc_기준100!$CN$30:$EF$30,0),"")</f>
        <v>11</v>
      </c>
      <c r="W40" s="25">
        <f>IFERROR(MATCH(W$11,_calc_기준100!$CN$30:$EF$30,0),"")</f>
        <v>25</v>
      </c>
      <c r="X40" s="25">
        <f>IFERROR(MATCH(X$11,_calc_기준100!$CN$30:$EF$30,0),"")</f>
        <v>45</v>
      </c>
      <c r="Y40" s="25">
        <f>IFERROR(MATCH(Y$11,_calc_기준100!$CN$30:$EF$30,0),"")</f>
        <v>9</v>
      </c>
      <c r="Z40" s="25">
        <f>IFERROR(MATCH(Z$11,_calc_기준100!$CN$30:$EF$30,0),"")</f>
        <v>37</v>
      </c>
      <c r="AA40" s="25">
        <f>IFERROR(MATCH(AA$11,_calc_기준100!$CN$30:$EF$30,0),"")</f>
        <v>29</v>
      </c>
      <c r="AB40" s="25">
        <f>IFERROR(MATCH(AB$11,_calc_기준100!$CN$30:$EF$30,0),"")</f>
        <v>30</v>
      </c>
      <c r="AC40" s="25">
        <f>IFERROR(MATCH(AC$11,_calc_기준100!$CN$30:$EF$30,0),"")</f>
        <v>6</v>
      </c>
      <c r="AD40" s="25">
        <f>IFERROR(MATCH(AD$11,_calc_기준100!$CN$30:$EF$30,0),"")</f>
        <v>20</v>
      </c>
      <c r="AE40" s="25">
        <f>IFERROR(MATCH(AE$11,_calc_기준100!$CN$30:$EF$30,0),"")</f>
        <v>10</v>
      </c>
      <c r="AF40" s="25">
        <f>IFERROR(MATCH(AF$11,_calc_기준100!$CN$30:$EF$30,0),"")</f>
        <v>27</v>
      </c>
      <c r="AG40" s="25">
        <f>IFERROR(MATCH(AG$11,_calc_기준100!$CN$30:$EF$30,0),"")</f>
        <v>44</v>
      </c>
      <c r="AH40" s="25">
        <f>IFERROR(MATCH(AH$11,_calc_기준100!$CN$30:$EF$30,0),"")</f>
        <v>3</v>
      </c>
      <c r="AI40" s="25">
        <f>IFERROR(MATCH(AI$11,_calc_기준100!$CN$30:$EF$30,0),"")</f>
        <v>7</v>
      </c>
      <c r="AJ40" s="25">
        <f>IFERROR(MATCH(AJ$11,_calc_기준100!$CN$30:$EF$30,0),"")</f>
        <v>22</v>
      </c>
      <c r="AK40" s="25">
        <f>IFERROR(MATCH(AK$11,_calc_기준100!$CN$30:$EF$30,0),"")</f>
        <v>32</v>
      </c>
      <c r="AL40" s="25">
        <f>IFERROR(MATCH(AL$11,_calc_기준100!$CN$30:$EF$30,0),"")</f>
        <v>43</v>
      </c>
      <c r="AM40" s="25">
        <f>IFERROR(MATCH(AM$11,_calc_기준100!$CN$30:$EF$30,0),"")</f>
        <v>12</v>
      </c>
      <c r="AN40" s="25">
        <f>IFERROR(MATCH(AN$11,_calc_기준100!$CN$30:$EF$30,0),"")</f>
        <v>14</v>
      </c>
      <c r="AO40" s="25">
        <f>IFERROR(MATCH(AO$11,_calc_기준100!$CN$30:$EF$30,0),"")</f>
        <v>16</v>
      </c>
      <c r="AP40" s="25">
        <f>IFERROR(MATCH(AP$11,_calc_기준100!$CN$30:$EF$30,0),"")</f>
        <v>35</v>
      </c>
      <c r="AQ40" s="25">
        <f>IFERROR(MATCH(AQ$11,_calc_기준100!$CN$30:$EF$30,0),"")</f>
        <v>4</v>
      </c>
      <c r="AR40" s="25">
        <f>IFERROR(MATCH(AR$11,_calc_기준100!$CN$30:$EF$30,0),"")</f>
        <v>18</v>
      </c>
      <c r="AS40" s="25">
        <f>IFERROR(MATCH(AS$11,_calc_기준100!$CN$30:$EF$30,0),"")</f>
        <v>17</v>
      </c>
      <c r="AT40" s="25">
        <f>IFERROR(MATCH(AT$11,_calc_기준100!$CN$30:$EF$30,0),"")</f>
        <v>26</v>
      </c>
      <c r="AU40" s="25">
        <f>IFERROR(MATCH(AU$11,_calc_기준100!$CN$30:$EF$30,0),"")</f>
        <v>36</v>
      </c>
      <c r="AV40" s="25">
        <f>IFERROR(MATCH(AV$11,_calc_기준100!$CN$30:$EF$30,0),"")</f>
        <v>39</v>
      </c>
      <c r="AW40" s="25">
        <f>IFERROR(MATCH(AW$11,_calc_기준100!$CN$30:$EF$30,0),"")</f>
        <v>41</v>
      </c>
      <c r="AX40" s="25">
        <f>IFERROR(MATCH(AX$11,_calc_기준100!$CN$30:$EF$30,0),"")</f>
        <v>8</v>
      </c>
      <c r="AY40" s="25">
        <f>IFERROR(MATCH(AY$11,_calc_기준100!$CN$30:$EF$30,0),"")</f>
        <v>24</v>
      </c>
      <c r="AZ40" s="25">
        <f>IFERROR(MATCH(AZ$11,_calc_기준100!$CN$30:$EF$30,0),"")</f>
        <v>1</v>
      </c>
      <c r="BA40" s="25">
        <f>IFERROR(MATCH(BA$11,_calc_기준100!$CN$30:$EF$30,0),"")</f>
        <v>5</v>
      </c>
      <c r="BB40" s="25">
        <f>IFERROR(MATCH(BB$11,_calc_기준100!$CN$30:$EF$30,0),"")</f>
        <v>42</v>
      </c>
      <c r="BC40" s="25">
        <f>IFERROR(MATCH(BC$11,_calc_기준100!$CN$30:$EF$30,0),"")</f>
        <v>40</v>
      </c>
      <c r="BD40" s="25">
        <f>IFERROR(MATCH(BD$11,_calc_기준100!$CN$30:$EF$30,0),"")</f>
        <v>23</v>
      </c>
    </row>
    <row r="41" spans="1:56" ht="16.5" customHeight="1">
      <c r="A41" s="39">
        <f t="shared" si="2"/>
        <v>1215</v>
      </c>
      <c r="B41" s="40">
        <f>IFERROR(INDEX(전체당첨내역!$B:$B,MATCH($A41,전체당첨내역!$A:$A,0)),"")</f>
        <v>13</v>
      </c>
      <c r="C41" s="40">
        <f>IFERROR(INDEX(전체당첨내역!$C:$C,MATCH($A41,전체당첨내역!$A:$A,0)),"")</f>
        <v>15</v>
      </c>
      <c r="D41" s="40">
        <f>IFERROR(INDEX(전체당첨내역!$D:$D,MATCH($A41,전체당첨내역!$A:$A,0)),"")</f>
        <v>19</v>
      </c>
      <c r="E41" s="40">
        <f>IFERROR(INDEX(전체당첨내역!$E:$E,MATCH($A41,전체당첨내역!$A:$A,0)),"")</f>
        <v>21</v>
      </c>
      <c r="F41" s="40">
        <f>IFERROR(INDEX(전체당첨내역!$F:$F,MATCH($A41,전체당첨내역!$A:$A,0)),"")</f>
        <v>44</v>
      </c>
      <c r="G41" s="40">
        <f>IFERROR(INDEX(전체당첨내역!$G:$G,MATCH($A41,전체당첨내역!$A:$A,0)),"")</f>
        <v>45</v>
      </c>
      <c r="H41" s="41">
        <f>IFERROR(INDEX(전체당첨내역!$H:$H,MATCH($A41,전체당첨내역!$A:$A,0)),"")</f>
        <v>39</v>
      </c>
      <c r="I41" s="42">
        <f>IFERROR((INDEX(_calc_기준100!$CN$31:$EF$31,1,$B41)&gt;0)*(INDEX(_calc_기준100!$CN$31:$EF$31,1,$B41)&lt;=15)+(INDEX(_calc_기준100!$CN$31:$EF$31,1,$C41)&gt;0)*(INDEX(_calc_기준100!$CN$31:$EF$31,1,$C41)&lt;=15)+(INDEX(_calc_기준100!$CN$31:$EF$31,1,$D41)&gt;0)*(INDEX(_calc_기준100!$CN$31:$EF$31,1,$D41)&lt;=15)+(INDEX(_calc_기준100!$CN$31:$EF$31,1,$E41)&gt;0)*(INDEX(_calc_기준100!$CN$31:$EF$31,1,$E41)&lt;=15)+(INDEX(_calc_기준100!$CN$31:$EF$31,1,$F41)&gt;0)*(INDEX(_calc_기준100!$CN$31:$EF$31,1,$F41)&lt;=15)+(INDEX(_calc_기준100!$CN$31:$EF$31,1,$G41)&gt;0)*(INDEX(_calc_기준100!$CN$31:$EF$31,1,$G41)&lt;=15),"")</f>
        <v>4</v>
      </c>
      <c r="J41" s="40">
        <f>IFERROR((INDEX(_calc_기준100!$CN$31:$EF$31,1,$B41)&gt;15)*(INDEX(_calc_기준100!$CN$31:$EF$31,1,$B41)&lt;=30)+(INDEX(_calc_기준100!$CN$31:$EF$31,1,$C41)&gt;15)*(INDEX(_calc_기준100!$CN$31:$EF$31,1,$C41)&lt;=30)+(INDEX(_calc_기준100!$CN$31:$EF$31,1,$D41)&gt;15)*(INDEX(_calc_기준100!$CN$31:$EF$31,1,$D41)&lt;=30)+(INDEX(_calc_기준100!$CN$31:$EF$31,1,$E41)&gt;15)*(INDEX(_calc_기준100!$CN$31:$EF$31,1,$E41)&lt;=30)+(INDEX(_calc_기준100!$CN$31:$EF$31,1,$F41)&gt;15)*(INDEX(_calc_기준100!$CN$31:$EF$31,1,$F41)&lt;=30)+(INDEX(_calc_기준100!$CN$31:$EF$31,1,$G41)&gt;15)*(INDEX(_calc_기준100!$CN$31:$EF$31,1,$G41)&lt;=30),"")</f>
        <v>1</v>
      </c>
      <c r="K41" s="43">
        <f>IFERROR((INDEX(_calc_기준100!$CN$31:$EF$31,1,$B41)&gt;30)+(INDEX(_calc_기준100!$CN$31:$EF$31,1,$C41)&gt;30)+(INDEX(_calc_기준100!$CN$31:$EF$31,1,$D41)&gt;30)+(INDEX(_calc_기준100!$CN$31:$EF$31,1,$E41)&gt;30)+(INDEX(_calc_기준100!$CN$31:$EF$31,1,$F41)&gt;30)+(INDEX(_calc_기준100!$CN$31:$EF$31,1,$G41)&gt;30),"")</f>
        <v>1</v>
      </c>
      <c r="L41" s="24">
        <f>IFERROR(MATCH(L$11,_calc_기준100!$CN$31:$EF$31,0),"")</f>
        <v>15</v>
      </c>
      <c r="M41" s="25">
        <f>IFERROR(MATCH(M$11,_calc_기준100!$CN$31:$EF$31,0),"")</f>
        <v>19</v>
      </c>
      <c r="N41" s="25">
        <f>IFERROR(MATCH(N$11,_calc_기준100!$CN$31:$EF$31,0),"")</f>
        <v>13</v>
      </c>
      <c r="O41" s="25">
        <f>IFERROR(MATCH(O$11,_calc_기준100!$CN$31:$EF$31,0),"")</f>
        <v>34</v>
      </c>
      <c r="P41" s="25">
        <f>IFERROR(MATCH(P$11,_calc_기준100!$CN$31:$EF$31,0),"")</f>
        <v>21</v>
      </c>
      <c r="Q41" s="25">
        <f>IFERROR(MATCH(Q$11,_calc_기준100!$CN$31:$EF$31,0),"")</f>
        <v>33</v>
      </c>
      <c r="R41" s="25">
        <f>IFERROR(MATCH(R$11,_calc_기준100!$CN$31:$EF$31,0),"")</f>
        <v>28</v>
      </c>
      <c r="S41" s="25">
        <f>IFERROR(MATCH(S$11,_calc_기준100!$CN$31:$EF$31,0),"")</f>
        <v>2</v>
      </c>
      <c r="T41" s="25">
        <f>IFERROR(MATCH(T$11,_calc_기준100!$CN$31:$EF$31,0),"")</f>
        <v>9</v>
      </c>
      <c r="U41" s="25">
        <f>IFERROR(MATCH(U$11,_calc_기준100!$CN$31:$EF$31,0),"")</f>
        <v>11</v>
      </c>
      <c r="V41" s="25">
        <f>IFERROR(MATCH(V$11,_calc_기준100!$CN$31:$EF$31,0),"")</f>
        <v>25</v>
      </c>
      <c r="W41" s="25">
        <f>IFERROR(MATCH(W$11,_calc_기준100!$CN$31:$EF$31,0),"")</f>
        <v>37</v>
      </c>
      <c r="X41" s="25">
        <f>IFERROR(MATCH(X$11,_calc_기준100!$CN$31:$EF$31,0),"")</f>
        <v>38</v>
      </c>
      <c r="Y41" s="25">
        <f>IFERROR(MATCH(Y$11,_calc_기준100!$CN$31:$EF$31,0),"")</f>
        <v>30</v>
      </c>
      <c r="Z41" s="25">
        <f>IFERROR(MATCH(Z$11,_calc_기준100!$CN$31:$EF$31,0),"")</f>
        <v>31</v>
      </c>
      <c r="AA41" s="25">
        <f>IFERROR(MATCH(AA$11,_calc_기준100!$CN$31:$EF$31,0),"")</f>
        <v>12</v>
      </c>
      <c r="AB41" s="25">
        <f>IFERROR(MATCH(AB$11,_calc_기준100!$CN$31:$EF$31,0),"")</f>
        <v>32</v>
      </c>
      <c r="AC41" s="25">
        <f>IFERROR(MATCH(AC$11,_calc_기준100!$CN$31:$EF$31,0),"")</f>
        <v>20</v>
      </c>
      <c r="AD41" s="25">
        <f>IFERROR(MATCH(AD$11,_calc_기준100!$CN$31:$EF$31,0),"")</f>
        <v>45</v>
      </c>
      <c r="AE41" s="25">
        <f>IFERROR(MATCH(AE$11,_calc_기준100!$CN$31:$EF$31,0),"")</f>
        <v>10</v>
      </c>
      <c r="AF41" s="25">
        <f>IFERROR(MATCH(AF$11,_calc_기준100!$CN$31:$EF$31,0),"")</f>
        <v>27</v>
      </c>
      <c r="AG41" s="25">
        <f>IFERROR(MATCH(AG$11,_calc_기준100!$CN$31:$EF$31,0),"")</f>
        <v>3</v>
      </c>
      <c r="AH41" s="25">
        <f>IFERROR(MATCH(AH$11,_calc_기준100!$CN$31:$EF$31,0),"")</f>
        <v>6</v>
      </c>
      <c r="AI41" s="25">
        <f>IFERROR(MATCH(AI$11,_calc_기준100!$CN$31:$EF$31,0),"")</f>
        <v>7</v>
      </c>
      <c r="AJ41" s="25">
        <f>IFERROR(MATCH(AJ$11,_calc_기준100!$CN$31:$EF$31,0),"")</f>
        <v>16</v>
      </c>
      <c r="AK41" s="25">
        <f>IFERROR(MATCH(AK$11,_calc_기준100!$CN$31:$EF$31,0),"")</f>
        <v>22</v>
      </c>
      <c r="AL41" s="25">
        <f>IFERROR(MATCH(AL$11,_calc_기준100!$CN$31:$EF$31,0),"")</f>
        <v>43</v>
      </c>
      <c r="AM41" s="25">
        <f>IFERROR(MATCH(AM$11,_calc_기준100!$CN$31:$EF$31,0),"")</f>
        <v>35</v>
      </c>
      <c r="AN41" s="25">
        <f>IFERROR(MATCH(AN$11,_calc_기준100!$CN$31:$EF$31,0),"")</f>
        <v>14</v>
      </c>
      <c r="AO41" s="25">
        <f>IFERROR(MATCH(AO$11,_calc_기준100!$CN$31:$EF$31,0),"")</f>
        <v>36</v>
      </c>
      <c r="AP41" s="25">
        <f>IFERROR(MATCH(AP$11,_calc_기준100!$CN$31:$EF$31,0),"")</f>
        <v>44</v>
      </c>
      <c r="AQ41" s="25">
        <f>IFERROR(MATCH(AQ$11,_calc_기준100!$CN$31:$EF$31,0),"")</f>
        <v>4</v>
      </c>
      <c r="AR41" s="25">
        <f>IFERROR(MATCH(AR$11,_calc_기준100!$CN$31:$EF$31,0),"")</f>
        <v>17</v>
      </c>
      <c r="AS41" s="25">
        <f>IFERROR(MATCH(AS$11,_calc_기준100!$CN$31:$EF$31,0),"")</f>
        <v>18</v>
      </c>
      <c r="AT41" s="25">
        <f>IFERROR(MATCH(AT$11,_calc_기준100!$CN$31:$EF$31,0),"")</f>
        <v>39</v>
      </c>
      <c r="AU41" s="25">
        <f>IFERROR(MATCH(AU$11,_calc_기준100!$CN$31:$EF$31,0),"")</f>
        <v>41</v>
      </c>
      <c r="AV41" s="25">
        <f>IFERROR(MATCH(AV$11,_calc_기준100!$CN$31:$EF$31,0),"")</f>
        <v>8</v>
      </c>
      <c r="AW41" s="25">
        <f>IFERROR(MATCH(AW$11,_calc_기준100!$CN$31:$EF$31,0),"")</f>
        <v>26</v>
      </c>
      <c r="AX41" s="25">
        <f>IFERROR(MATCH(AX$11,_calc_기준100!$CN$31:$EF$31,0),"")</f>
        <v>24</v>
      </c>
      <c r="AY41" s="25">
        <f>IFERROR(MATCH(AY$11,_calc_기준100!$CN$31:$EF$31,0),"")</f>
        <v>29</v>
      </c>
      <c r="AZ41" s="25">
        <f>IFERROR(MATCH(AZ$11,_calc_기준100!$CN$31:$EF$31,0),"")</f>
        <v>1</v>
      </c>
      <c r="BA41" s="25">
        <f>IFERROR(MATCH(BA$11,_calc_기준100!$CN$31:$EF$31,0),"")</f>
        <v>5</v>
      </c>
      <c r="BB41" s="25">
        <f>IFERROR(MATCH(BB$11,_calc_기준100!$CN$31:$EF$31,0),"")</f>
        <v>42</v>
      </c>
      <c r="BC41" s="25">
        <f>IFERROR(MATCH(BC$11,_calc_기준100!$CN$31:$EF$31,0),"")</f>
        <v>40</v>
      </c>
      <c r="BD41" s="25">
        <f>IFERROR(MATCH(BD$11,_calc_기준100!$CN$31:$EF$31,0),"")</f>
        <v>23</v>
      </c>
    </row>
    <row r="42" spans="1:56" ht="16.5" customHeight="1">
      <c r="A42" s="39">
        <f t="shared" si="2"/>
        <v>1214</v>
      </c>
      <c r="B42" s="40">
        <f>IFERROR(INDEX(전체당첨내역!$B:$B,MATCH($A42,전체당첨내역!$A:$A,0)),"")</f>
        <v>10</v>
      </c>
      <c r="C42" s="40">
        <f>IFERROR(INDEX(전체당첨내역!$C:$C,MATCH($A42,전체당첨내역!$A:$A,0)),"")</f>
        <v>15</v>
      </c>
      <c r="D42" s="40">
        <f>IFERROR(INDEX(전체당첨내역!$D:$D,MATCH($A42,전체당첨내역!$A:$A,0)),"")</f>
        <v>19</v>
      </c>
      <c r="E42" s="40">
        <f>IFERROR(INDEX(전체당첨내역!$E:$E,MATCH($A42,전체당첨내역!$A:$A,0)),"")</f>
        <v>27</v>
      </c>
      <c r="F42" s="40">
        <f>IFERROR(INDEX(전체당첨내역!$F:$F,MATCH($A42,전체당첨내역!$A:$A,0)),"")</f>
        <v>30</v>
      </c>
      <c r="G42" s="40">
        <f>IFERROR(INDEX(전체당첨내역!$G:$G,MATCH($A42,전체당첨내역!$A:$A,0)),"")</f>
        <v>33</v>
      </c>
      <c r="H42" s="41">
        <f>IFERROR(INDEX(전체당첨내역!$H:$H,MATCH($A42,전체당첨내역!$A:$A,0)),"")</f>
        <v>14</v>
      </c>
      <c r="I42" s="42">
        <f>IFERROR((INDEX(_calc_기준100!$CN$32:$EF$32,1,$B42)&gt;0)*(INDEX(_calc_기준100!$CN$32:$EF$32,1,$B42)&lt;=15)+(INDEX(_calc_기준100!$CN$32:$EF$32,1,$C42)&gt;0)*(INDEX(_calc_기준100!$CN$32:$EF$32,1,$C42)&lt;=15)+(INDEX(_calc_기준100!$CN$32:$EF$32,1,$D42)&gt;0)*(INDEX(_calc_기준100!$CN$32:$EF$32,1,$D42)&lt;=15)+(INDEX(_calc_기준100!$CN$32:$EF$32,1,$E42)&gt;0)*(INDEX(_calc_기준100!$CN$32:$EF$32,1,$E42)&lt;=15)+(INDEX(_calc_기준100!$CN$32:$EF$32,1,$F42)&gt;0)*(INDEX(_calc_기준100!$CN$32:$EF$32,1,$F42)&lt;=15)+(INDEX(_calc_기준100!$CN$32:$EF$32,1,$G42)&gt;0)*(INDEX(_calc_기준100!$CN$32:$EF$32,1,$G42)&lt;=15),"")</f>
        <v>5</v>
      </c>
      <c r="J42" s="40">
        <f>IFERROR((INDEX(_calc_기준100!$CN$32:$EF$32,1,$B42)&gt;15)*(INDEX(_calc_기준100!$CN$32:$EF$32,1,$B42)&lt;=30)+(INDEX(_calc_기준100!$CN$32:$EF$32,1,$C42)&gt;15)*(INDEX(_calc_기준100!$CN$32:$EF$32,1,$C42)&lt;=30)+(INDEX(_calc_기준100!$CN$32:$EF$32,1,$D42)&gt;15)*(INDEX(_calc_기준100!$CN$32:$EF$32,1,$D42)&lt;=30)+(INDEX(_calc_기준100!$CN$32:$EF$32,1,$E42)&gt;15)*(INDEX(_calc_기준100!$CN$32:$EF$32,1,$E42)&lt;=30)+(INDEX(_calc_기준100!$CN$32:$EF$32,1,$F42)&gt;15)*(INDEX(_calc_기준100!$CN$32:$EF$32,1,$F42)&lt;=30)+(INDEX(_calc_기준100!$CN$32:$EF$32,1,$G42)&gt;15)*(INDEX(_calc_기준100!$CN$32:$EF$32,1,$G42)&lt;=30),"")</f>
        <v>1</v>
      </c>
      <c r="K42" s="43">
        <f>IFERROR((INDEX(_calc_기준100!$CN$32:$EF$32,1,$B42)&gt;30)+(INDEX(_calc_기준100!$CN$32:$EF$32,1,$C42)&gt;30)+(INDEX(_calc_기준100!$CN$32:$EF$32,1,$D42)&gt;30)+(INDEX(_calc_기준100!$CN$32:$EF$32,1,$E42)&gt;30)+(INDEX(_calc_기준100!$CN$32:$EF$32,1,$F42)&gt;30)+(INDEX(_calc_기준100!$CN$32:$EF$32,1,$G42)&gt;30),"")</f>
        <v>0</v>
      </c>
      <c r="L42" s="24">
        <f>IFERROR(MATCH(L$11,_calc_기준100!$CN$32:$EF$32,0),"")</f>
        <v>19</v>
      </c>
      <c r="M42" s="25">
        <f>IFERROR(MATCH(M$11,_calc_기준100!$CN$32:$EF$32,0),"")</f>
        <v>15</v>
      </c>
      <c r="N42" s="25">
        <f>IFERROR(MATCH(N$11,_calc_기준100!$CN$32:$EF$32,0),"")</f>
        <v>34</v>
      </c>
      <c r="O42" s="25">
        <f>IFERROR(MATCH(O$11,_calc_기준100!$CN$32:$EF$32,0),"")</f>
        <v>13</v>
      </c>
      <c r="P42" s="25">
        <f>IFERROR(MATCH(P$11,_calc_기준100!$CN$32:$EF$32,0),"")</f>
        <v>33</v>
      </c>
      <c r="Q42" s="25">
        <f>IFERROR(MATCH(Q$11,_calc_기준100!$CN$32:$EF$32,0),"")</f>
        <v>21</v>
      </c>
      <c r="R42" s="25">
        <f>IFERROR(MATCH(R$11,_calc_기준100!$CN$32:$EF$32,0),"")</f>
        <v>30</v>
      </c>
      <c r="S42" s="25">
        <f>IFERROR(MATCH(S$11,_calc_기준100!$CN$32:$EF$32,0),"")</f>
        <v>28</v>
      </c>
      <c r="T42" s="25">
        <f>IFERROR(MATCH(T$11,_calc_기준100!$CN$32:$EF$32,0),"")</f>
        <v>37</v>
      </c>
      <c r="U42" s="25">
        <f>IFERROR(MATCH(U$11,_calc_기준100!$CN$32:$EF$32,0),"")</f>
        <v>31</v>
      </c>
      <c r="V42" s="25">
        <f>IFERROR(MATCH(V$11,_calc_기준100!$CN$32:$EF$32,0),"")</f>
        <v>9</v>
      </c>
      <c r="W42" s="25">
        <f>IFERROR(MATCH(W$11,_calc_기준100!$CN$32:$EF$32,0),"")</f>
        <v>11</v>
      </c>
      <c r="X42" s="25">
        <f>IFERROR(MATCH(X$11,_calc_기준100!$CN$32:$EF$32,0),"")</f>
        <v>2</v>
      </c>
      <c r="Y42" s="25">
        <f>IFERROR(MATCH(Y$11,_calc_기준100!$CN$32:$EF$32,0),"")</f>
        <v>10</v>
      </c>
      <c r="Z42" s="25">
        <f>IFERROR(MATCH(Z$11,_calc_기준100!$CN$32:$EF$32,0),"")</f>
        <v>12</v>
      </c>
      <c r="AA42" s="25">
        <f>IFERROR(MATCH(AA$11,_calc_기준100!$CN$32:$EF$32,0),"")</f>
        <v>32</v>
      </c>
      <c r="AB42" s="25">
        <f>IFERROR(MATCH(AB$11,_calc_기준100!$CN$32:$EF$32,0),"")</f>
        <v>38</v>
      </c>
      <c r="AC42" s="25">
        <f>IFERROR(MATCH(AC$11,_calc_기준100!$CN$32:$EF$32,0),"")</f>
        <v>20</v>
      </c>
      <c r="AD42" s="25">
        <f>IFERROR(MATCH(AD$11,_calc_기준100!$CN$32:$EF$32,0),"")</f>
        <v>6</v>
      </c>
      <c r="AE42" s="25">
        <f>IFERROR(MATCH(AE$11,_calc_기준100!$CN$32:$EF$32,0),"")</f>
        <v>7</v>
      </c>
      <c r="AF42" s="25">
        <f>IFERROR(MATCH(AF$11,_calc_기준100!$CN$32:$EF$32,0),"")</f>
        <v>16</v>
      </c>
      <c r="AG42" s="25">
        <f>IFERROR(MATCH(AG$11,_calc_기준100!$CN$32:$EF$32,0),"")</f>
        <v>27</v>
      </c>
      <c r="AH42" s="25">
        <f>IFERROR(MATCH(AH$11,_calc_기준100!$CN$32:$EF$32,0),"")</f>
        <v>45</v>
      </c>
      <c r="AI42" s="25">
        <f>IFERROR(MATCH(AI$11,_calc_기준100!$CN$32:$EF$32,0),"")</f>
        <v>22</v>
      </c>
      <c r="AJ42" s="25">
        <f>IFERROR(MATCH(AJ$11,_calc_기준100!$CN$32:$EF$32,0),"")</f>
        <v>43</v>
      </c>
      <c r="AK42" s="25">
        <f>IFERROR(MATCH(AK$11,_calc_기준100!$CN$32:$EF$32,0),"")</f>
        <v>3</v>
      </c>
      <c r="AL42" s="25">
        <f>IFERROR(MATCH(AL$11,_calc_기준100!$CN$32:$EF$32,0),"")</f>
        <v>35</v>
      </c>
      <c r="AM42" s="25">
        <f>IFERROR(MATCH(AM$11,_calc_기준100!$CN$32:$EF$32,0),"")</f>
        <v>36</v>
      </c>
      <c r="AN42" s="25">
        <f>IFERROR(MATCH(AN$11,_calc_기준100!$CN$32:$EF$32,0),"")</f>
        <v>44</v>
      </c>
      <c r="AO42" s="25">
        <f>IFERROR(MATCH(AO$11,_calc_기준100!$CN$32:$EF$32,0),"")</f>
        <v>14</v>
      </c>
      <c r="AP42" s="25">
        <f>IFERROR(MATCH(AP$11,_calc_기준100!$CN$32:$EF$32,0),"")</f>
        <v>4</v>
      </c>
      <c r="AQ42" s="25">
        <f>IFERROR(MATCH(AQ$11,_calc_기준100!$CN$32:$EF$32,0),"")</f>
        <v>25</v>
      </c>
      <c r="AR42" s="25">
        <f>IFERROR(MATCH(AR$11,_calc_기준100!$CN$32:$EF$32,0),"")</f>
        <v>26</v>
      </c>
      <c r="AS42" s="25">
        <f>IFERROR(MATCH(AS$11,_calc_기준100!$CN$32:$EF$32,0),"")</f>
        <v>8</v>
      </c>
      <c r="AT42" s="25">
        <f>IFERROR(MATCH(AT$11,_calc_기준100!$CN$32:$EF$32,0),"")</f>
        <v>24</v>
      </c>
      <c r="AU42" s="25">
        <f>IFERROR(MATCH(AU$11,_calc_기준100!$CN$32:$EF$32,0),"")</f>
        <v>29</v>
      </c>
      <c r="AV42" s="25">
        <f>IFERROR(MATCH(AV$11,_calc_기준100!$CN$32:$EF$32,0),"")</f>
        <v>41</v>
      </c>
      <c r="AW42" s="25">
        <f>IFERROR(MATCH(AW$11,_calc_기준100!$CN$32:$EF$32,0),"")</f>
        <v>17</v>
      </c>
      <c r="AX42" s="25">
        <f>IFERROR(MATCH(AX$11,_calc_기준100!$CN$32:$EF$32,0),"")</f>
        <v>1</v>
      </c>
      <c r="AY42" s="25">
        <f>IFERROR(MATCH(AY$11,_calc_기준100!$CN$32:$EF$32,0),"")</f>
        <v>5</v>
      </c>
      <c r="AZ42" s="25">
        <f>IFERROR(MATCH(AZ$11,_calc_기준100!$CN$32:$EF$32,0),"")</f>
        <v>18</v>
      </c>
      <c r="BA42" s="25">
        <f>IFERROR(MATCH(BA$11,_calc_기준100!$CN$32:$EF$32,0),"")</f>
        <v>39</v>
      </c>
      <c r="BB42" s="25">
        <f>IFERROR(MATCH(BB$11,_calc_기준100!$CN$32:$EF$32,0),"")</f>
        <v>42</v>
      </c>
      <c r="BC42" s="25">
        <f>IFERROR(MATCH(BC$11,_calc_기준100!$CN$32:$EF$32,0),"")</f>
        <v>40</v>
      </c>
      <c r="BD42" s="25">
        <f>IFERROR(MATCH(BD$11,_calc_기준100!$CN$32:$EF$32,0),"")</f>
        <v>23</v>
      </c>
    </row>
    <row r="43" spans="1:56" ht="16.5" customHeight="1">
      <c r="A43" s="39">
        <f t="shared" si="2"/>
        <v>1213</v>
      </c>
      <c r="B43" s="40">
        <f>IFERROR(INDEX(전체당첨내역!$B:$B,MATCH($A43,전체당첨내역!$A:$A,0)),"")</f>
        <v>5</v>
      </c>
      <c r="C43" s="40">
        <f>IFERROR(INDEX(전체당첨내역!$C:$C,MATCH($A43,전체당첨내역!$A:$A,0)),"")</f>
        <v>11</v>
      </c>
      <c r="D43" s="40">
        <f>IFERROR(INDEX(전체당첨내역!$D:$D,MATCH($A43,전체당첨내역!$A:$A,0)),"")</f>
        <v>25</v>
      </c>
      <c r="E43" s="40">
        <f>IFERROR(INDEX(전체당첨내역!$E:$E,MATCH($A43,전체당첨내역!$A:$A,0)),"")</f>
        <v>27</v>
      </c>
      <c r="F43" s="40">
        <f>IFERROR(INDEX(전체당첨내역!$F:$F,MATCH($A43,전체당첨내역!$A:$A,0)),"")</f>
        <v>36</v>
      </c>
      <c r="G43" s="40">
        <f>IFERROR(INDEX(전체당첨내역!$G:$G,MATCH($A43,전체당첨내역!$A:$A,0)),"")</f>
        <v>38</v>
      </c>
      <c r="H43" s="41">
        <f>IFERROR(INDEX(전체당첨내역!$H:$H,MATCH($A43,전체당첨내역!$A:$A,0)),"")</f>
        <v>2</v>
      </c>
      <c r="I43" s="42">
        <f>IFERROR((INDEX(_calc_기준100!$CN$33:$EF$33,1,$B43)&gt;0)*(INDEX(_calc_기준100!$CN$33:$EF$33,1,$B43)&lt;=15)+(INDEX(_calc_기준100!$CN$33:$EF$33,1,$C43)&gt;0)*(INDEX(_calc_기준100!$CN$33:$EF$33,1,$C43)&lt;=15)+(INDEX(_calc_기준100!$CN$33:$EF$33,1,$D43)&gt;0)*(INDEX(_calc_기준100!$CN$33:$EF$33,1,$D43)&lt;=15)+(INDEX(_calc_기준100!$CN$33:$EF$33,1,$E43)&gt;0)*(INDEX(_calc_기준100!$CN$33:$EF$33,1,$E43)&lt;=15)+(INDEX(_calc_기준100!$CN$33:$EF$33,1,$F43)&gt;0)*(INDEX(_calc_기준100!$CN$33:$EF$33,1,$F43)&lt;=15)+(INDEX(_calc_기준100!$CN$33:$EF$33,1,$G43)&gt;0)*(INDEX(_calc_기준100!$CN$33:$EF$33,1,$G43)&lt;=15),"")</f>
        <v>1</v>
      </c>
      <c r="J43" s="40">
        <f>IFERROR((INDEX(_calc_기준100!$CN$33:$EF$33,1,$B43)&gt;15)*(INDEX(_calc_기준100!$CN$33:$EF$33,1,$B43)&lt;=30)+(INDEX(_calc_기준100!$CN$33:$EF$33,1,$C43)&gt;15)*(INDEX(_calc_기준100!$CN$33:$EF$33,1,$C43)&lt;=30)+(INDEX(_calc_기준100!$CN$33:$EF$33,1,$D43)&gt;15)*(INDEX(_calc_기준100!$CN$33:$EF$33,1,$D43)&lt;=30)+(INDEX(_calc_기준100!$CN$33:$EF$33,1,$E43)&gt;15)*(INDEX(_calc_기준100!$CN$33:$EF$33,1,$E43)&lt;=30)+(INDEX(_calc_기준100!$CN$33:$EF$33,1,$F43)&gt;15)*(INDEX(_calc_기준100!$CN$33:$EF$33,1,$F43)&lt;=30)+(INDEX(_calc_기준100!$CN$33:$EF$33,1,$G43)&gt;15)*(INDEX(_calc_기준100!$CN$33:$EF$33,1,$G43)&lt;=30),"")</f>
        <v>4</v>
      </c>
      <c r="K43" s="43">
        <f>IFERROR((INDEX(_calc_기준100!$CN$33:$EF$33,1,$B43)&gt;30)+(INDEX(_calc_기준100!$CN$33:$EF$33,1,$C43)&gt;30)+(INDEX(_calc_기준100!$CN$33:$EF$33,1,$D43)&gt;30)+(INDEX(_calc_기준100!$CN$33:$EF$33,1,$E43)&gt;30)+(INDEX(_calc_기준100!$CN$33:$EF$33,1,$F43)&gt;30)+(INDEX(_calc_기준100!$CN$33:$EF$33,1,$G43)&gt;30),"")</f>
        <v>1</v>
      </c>
      <c r="L43" s="24">
        <f>IFERROR(MATCH(L$11,_calc_기준100!$CN$33:$EF$33,0),"")</f>
        <v>19</v>
      </c>
      <c r="M43" s="25">
        <f>IFERROR(MATCH(M$11,_calc_기준100!$CN$33:$EF$33,0),"")</f>
        <v>34</v>
      </c>
      <c r="N43" s="25">
        <f>IFERROR(MATCH(N$11,_calc_기준100!$CN$33:$EF$33,0),"")</f>
        <v>21</v>
      </c>
      <c r="O43" s="25">
        <f>IFERROR(MATCH(O$11,_calc_기준100!$CN$33:$EF$33,0),"")</f>
        <v>13</v>
      </c>
      <c r="P43" s="25">
        <f>IFERROR(MATCH(P$11,_calc_기준100!$CN$33:$EF$33,0),"")</f>
        <v>15</v>
      </c>
      <c r="Q43" s="25">
        <f>IFERROR(MATCH(Q$11,_calc_기준100!$CN$33:$EF$33,0),"")</f>
        <v>11</v>
      </c>
      <c r="R43" s="25">
        <f>IFERROR(MATCH(R$11,_calc_기준100!$CN$33:$EF$33,0),"")</f>
        <v>33</v>
      </c>
      <c r="S43" s="25">
        <f>IFERROR(MATCH(S$11,_calc_기준100!$CN$33:$EF$33,0),"")</f>
        <v>30</v>
      </c>
      <c r="T43" s="25">
        <f>IFERROR(MATCH(T$11,_calc_기준100!$CN$33:$EF$33,0),"")</f>
        <v>32</v>
      </c>
      <c r="U43" s="25">
        <f>IFERROR(MATCH(U$11,_calc_기준100!$CN$33:$EF$33,0),"")</f>
        <v>28</v>
      </c>
      <c r="V43" s="25">
        <f>IFERROR(MATCH(V$11,_calc_기준100!$CN$33:$EF$33,0),"")</f>
        <v>20</v>
      </c>
      <c r="W43" s="25">
        <f>IFERROR(MATCH(W$11,_calc_기준100!$CN$33:$EF$33,0),"")</f>
        <v>37</v>
      </c>
      <c r="X43" s="25">
        <f>IFERROR(MATCH(X$11,_calc_기준100!$CN$33:$EF$33,0),"")</f>
        <v>31</v>
      </c>
      <c r="Y43" s="25">
        <f>IFERROR(MATCH(Y$11,_calc_기준100!$CN$33:$EF$33,0),"")</f>
        <v>9</v>
      </c>
      <c r="Z43" s="25">
        <f>IFERROR(MATCH(Z$11,_calc_기준100!$CN$33:$EF$33,0),"")</f>
        <v>10</v>
      </c>
      <c r="AA43" s="25">
        <f>IFERROR(MATCH(AA$11,_calc_기준100!$CN$33:$EF$33,0),"")</f>
        <v>38</v>
      </c>
      <c r="AB43" s="25">
        <f>IFERROR(MATCH(AB$11,_calc_기준100!$CN$33:$EF$33,0),"")</f>
        <v>12</v>
      </c>
      <c r="AC43" s="25">
        <f>IFERROR(MATCH(AC$11,_calc_기준100!$CN$33:$EF$33,0),"")</f>
        <v>45</v>
      </c>
      <c r="AD43" s="25">
        <f>IFERROR(MATCH(AD$11,_calc_기준100!$CN$33:$EF$33,0),"")</f>
        <v>2</v>
      </c>
      <c r="AE43" s="25">
        <f>IFERROR(MATCH(AE$11,_calc_기준100!$CN$33:$EF$33,0),"")</f>
        <v>6</v>
      </c>
      <c r="AF43" s="25">
        <f>IFERROR(MATCH(AF$11,_calc_기준100!$CN$33:$EF$33,0),"")</f>
        <v>7</v>
      </c>
      <c r="AG43" s="25">
        <f>IFERROR(MATCH(AG$11,_calc_기준100!$CN$33:$EF$33,0),"")</f>
        <v>16</v>
      </c>
      <c r="AH43" s="25">
        <f>IFERROR(MATCH(AH$11,_calc_기준100!$CN$33:$EF$33,0),"")</f>
        <v>22</v>
      </c>
      <c r="AI43" s="25">
        <f>IFERROR(MATCH(AI$11,_calc_기준100!$CN$33:$EF$33,0),"")</f>
        <v>25</v>
      </c>
      <c r="AJ43" s="25">
        <f>IFERROR(MATCH(AJ$11,_calc_기준100!$CN$33:$EF$33,0),"")</f>
        <v>27</v>
      </c>
      <c r="AK43" s="25">
        <f>IFERROR(MATCH(AK$11,_calc_기준100!$CN$33:$EF$33,0),"")</f>
        <v>44</v>
      </c>
      <c r="AL43" s="25">
        <f>IFERROR(MATCH(AL$11,_calc_기준100!$CN$33:$EF$33,0),"")</f>
        <v>3</v>
      </c>
      <c r="AM43" s="25">
        <f>IFERROR(MATCH(AM$11,_calc_기준100!$CN$33:$EF$33,0),"")</f>
        <v>36</v>
      </c>
      <c r="AN43" s="25">
        <f>IFERROR(MATCH(AN$11,_calc_기준100!$CN$33:$EF$33,0),"")</f>
        <v>14</v>
      </c>
      <c r="AO43" s="25">
        <f>IFERROR(MATCH(AO$11,_calc_기준100!$CN$33:$EF$33,0),"")</f>
        <v>35</v>
      </c>
      <c r="AP43" s="25">
        <f>IFERROR(MATCH(AP$11,_calc_기준100!$CN$33:$EF$33,0),"")</f>
        <v>43</v>
      </c>
      <c r="AQ43" s="25">
        <f>IFERROR(MATCH(AQ$11,_calc_기준100!$CN$33:$EF$33,0),"")</f>
        <v>26</v>
      </c>
      <c r="AR43" s="25">
        <f>IFERROR(MATCH(AR$11,_calc_기준100!$CN$33:$EF$33,0),"")</f>
        <v>4</v>
      </c>
      <c r="AS43" s="25">
        <f>IFERROR(MATCH(AS$11,_calc_기준100!$CN$33:$EF$33,0),"")</f>
        <v>8</v>
      </c>
      <c r="AT43" s="25">
        <f>IFERROR(MATCH(AT$11,_calc_기준100!$CN$33:$EF$33,0),"")</f>
        <v>41</v>
      </c>
      <c r="AU43" s="25">
        <f>IFERROR(MATCH(AU$11,_calc_기준100!$CN$33:$EF$33,0),"")</f>
        <v>24</v>
      </c>
      <c r="AV43" s="25">
        <f>IFERROR(MATCH(AV$11,_calc_기준100!$CN$33:$EF$33,0),"")</f>
        <v>29</v>
      </c>
      <c r="AW43" s="25">
        <f>IFERROR(MATCH(AW$11,_calc_기준100!$CN$33:$EF$33,0),"")</f>
        <v>5</v>
      </c>
      <c r="AX43" s="25">
        <f>IFERROR(MATCH(AX$11,_calc_기준100!$CN$33:$EF$33,0),"")</f>
        <v>17</v>
      </c>
      <c r="AY43" s="25">
        <f>IFERROR(MATCH(AY$11,_calc_기준100!$CN$33:$EF$33,0),"")</f>
        <v>18</v>
      </c>
      <c r="AZ43" s="25">
        <f>IFERROR(MATCH(AZ$11,_calc_기준100!$CN$33:$EF$33,0),"")</f>
        <v>1</v>
      </c>
      <c r="BA43" s="25">
        <f>IFERROR(MATCH(BA$11,_calc_기준100!$CN$33:$EF$33,0),"")</f>
        <v>39</v>
      </c>
      <c r="BB43" s="25">
        <f>IFERROR(MATCH(BB$11,_calc_기준100!$CN$33:$EF$33,0),"")</f>
        <v>40</v>
      </c>
      <c r="BC43" s="25">
        <f>IFERROR(MATCH(BC$11,_calc_기준100!$CN$33:$EF$33,0),"")</f>
        <v>42</v>
      </c>
      <c r="BD43" s="25">
        <f>IFERROR(MATCH(BD$11,_calc_기준100!$CN$33:$EF$33,0),"")</f>
        <v>23</v>
      </c>
    </row>
    <row r="44" spans="1:56" ht="16.5" customHeight="1">
      <c r="A44" s="39">
        <f t="shared" si="2"/>
        <v>1212</v>
      </c>
      <c r="B44" s="40">
        <f>IFERROR(INDEX(전체당첨내역!$B:$B,MATCH($A44,전체당첨내역!$A:$A,0)),"")</f>
        <v>5</v>
      </c>
      <c r="C44" s="40">
        <f>IFERROR(INDEX(전체당첨내역!$C:$C,MATCH($A44,전체당첨내역!$A:$A,0)),"")</f>
        <v>8</v>
      </c>
      <c r="D44" s="40">
        <f>IFERROR(INDEX(전체당첨내역!$D:$D,MATCH($A44,전체당첨내역!$A:$A,0)),"")</f>
        <v>25</v>
      </c>
      <c r="E44" s="40">
        <f>IFERROR(INDEX(전체당첨내역!$E:$E,MATCH($A44,전체당첨내역!$A:$A,0)),"")</f>
        <v>31</v>
      </c>
      <c r="F44" s="40">
        <f>IFERROR(INDEX(전체당첨내역!$F:$F,MATCH($A44,전체당첨내역!$A:$A,0)),"")</f>
        <v>41</v>
      </c>
      <c r="G44" s="40">
        <f>IFERROR(INDEX(전체당첨내역!$G:$G,MATCH($A44,전체당첨내역!$A:$A,0)),"")</f>
        <v>44</v>
      </c>
      <c r="H44" s="41">
        <f>IFERROR(INDEX(전체당첨내역!$H:$H,MATCH($A44,전체당첨내역!$A:$A,0)),"")</f>
        <v>45</v>
      </c>
      <c r="I44" s="42">
        <f>IFERROR((INDEX(_calc_기준100!$CN$34:$EF$34,1,$B44)&gt;0)*(INDEX(_calc_기준100!$CN$34:$EF$34,1,$B44)&lt;=15)+(INDEX(_calc_기준100!$CN$34:$EF$34,1,$C44)&gt;0)*(INDEX(_calc_기준100!$CN$34:$EF$34,1,$C44)&lt;=15)+(INDEX(_calc_기준100!$CN$34:$EF$34,1,$D44)&gt;0)*(INDEX(_calc_기준100!$CN$34:$EF$34,1,$D44)&lt;=15)+(INDEX(_calc_기준100!$CN$34:$EF$34,1,$E44)&gt;0)*(INDEX(_calc_기준100!$CN$34:$EF$34,1,$E44)&lt;=15)+(INDEX(_calc_기준100!$CN$34:$EF$34,1,$F44)&gt;0)*(INDEX(_calc_기준100!$CN$34:$EF$34,1,$F44)&lt;=15)+(INDEX(_calc_기준100!$CN$34:$EF$34,1,$G44)&gt;0)*(INDEX(_calc_기준100!$CN$34:$EF$34,1,$G44)&lt;=15),"")</f>
        <v>2</v>
      </c>
      <c r="J44" s="40">
        <f>IFERROR((INDEX(_calc_기준100!$CN$34:$EF$34,1,$B44)&gt;15)*(INDEX(_calc_기준100!$CN$34:$EF$34,1,$B44)&lt;=30)+(INDEX(_calc_기준100!$CN$34:$EF$34,1,$C44)&gt;15)*(INDEX(_calc_기준100!$CN$34:$EF$34,1,$C44)&lt;=30)+(INDEX(_calc_기준100!$CN$34:$EF$34,1,$D44)&gt;15)*(INDEX(_calc_기준100!$CN$34:$EF$34,1,$D44)&lt;=30)+(INDEX(_calc_기준100!$CN$34:$EF$34,1,$E44)&gt;15)*(INDEX(_calc_기준100!$CN$34:$EF$34,1,$E44)&lt;=30)+(INDEX(_calc_기준100!$CN$34:$EF$34,1,$F44)&gt;15)*(INDEX(_calc_기준100!$CN$34:$EF$34,1,$F44)&lt;=30)+(INDEX(_calc_기준100!$CN$34:$EF$34,1,$G44)&gt;15)*(INDEX(_calc_기준100!$CN$34:$EF$34,1,$G44)&lt;=30),"")</f>
        <v>1</v>
      </c>
      <c r="K44" s="43">
        <f>IFERROR((INDEX(_calc_기준100!$CN$34:$EF$34,1,$B44)&gt;30)+(INDEX(_calc_기준100!$CN$34:$EF$34,1,$C44)&gt;30)+(INDEX(_calc_기준100!$CN$34:$EF$34,1,$D44)&gt;30)+(INDEX(_calc_기준100!$CN$34:$EF$34,1,$E44)&gt;30)+(INDEX(_calc_기준100!$CN$34:$EF$34,1,$F44)&gt;30)+(INDEX(_calc_기준100!$CN$34:$EF$34,1,$G44)&gt;30),"")</f>
        <v>3</v>
      </c>
      <c r="L44" s="24">
        <f>IFERROR(MATCH(L$11,_calc_기준100!$CN$34:$EF$34,0),"")</f>
        <v>19</v>
      </c>
      <c r="M44" s="25">
        <f>IFERROR(MATCH(M$11,_calc_기준100!$CN$34:$EF$34,0),"")</f>
        <v>34</v>
      </c>
      <c r="N44" s="25">
        <f>IFERROR(MATCH(N$11,_calc_기준100!$CN$34:$EF$34,0),"")</f>
        <v>13</v>
      </c>
      <c r="O44" s="25">
        <f>IFERROR(MATCH(O$11,_calc_기준100!$CN$34:$EF$34,0),"")</f>
        <v>15</v>
      </c>
      <c r="P44" s="25">
        <f>IFERROR(MATCH(P$11,_calc_기준100!$CN$34:$EF$34,0),"")</f>
        <v>21</v>
      </c>
      <c r="Q44" s="25">
        <f>IFERROR(MATCH(Q$11,_calc_기준100!$CN$34:$EF$34,0),"")</f>
        <v>31</v>
      </c>
      <c r="R44" s="25">
        <f>IFERROR(MATCH(R$11,_calc_기준100!$CN$34:$EF$34,0),"")</f>
        <v>32</v>
      </c>
      <c r="S44" s="25">
        <f>IFERROR(MATCH(S$11,_calc_기준100!$CN$34:$EF$34,0),"")</f>
        <v>11</v>
      </c>
      <c r="T44" s="25">
        <f>IFERROR(MATCH(T$11,_calc_기준100!$CN$34:$EF$34,0),"")</f>
        <v>30</v>
      </c>
      <c r="U44" s="25">
        <f>IFERROR(MATCH(U$11,_calc_기준100!$CN$34:$EF$34,0),"")</f>
        <v>33</v>
      </c>
      <c r="V44" s="25">
        <f>IFERROR(MATCH(V$11,_calc_기준100!$CN$34:$EF$34,0),"")</f>
        <v>37</v>
      </c>
      <c r="W44" s="25">
        <f>IFERROR(MATCH(W$11,_calc_기준100!$CN$34:$EF$34,0),"")</f>
        <v>10</v>
      </c>
      <c r="X44" s="25">
        <f>IFERROR(MATCH(X$11,_calc_기준100!$CN$34:$EF$34,0),"")</f>
        <v>44</v>
      </c>
      <c r="Y44" s="25">
        <f>IFERROR(MATCH(Y$11,_calc_기준100!$CN$34:$EF$34,0),"")</f>
        <v>38</v>
      </c>
      <c r="Z44" s="25">
        <f>IFERROR(MATCH(Z$11,_calc_기준100!$CN$34:$EF$34,0),"")</f>
        <v>9</v>
      </c>
      <c r="AA44" s="25">
        <f>IFERROR(MATCH(AA$11,_calc_기준100!$CN$34:$EF$34,0),"")</f>
        <v>12</v>
      </c>
      <c r="AB44" s="25">
        <f>IFERROR(MATCH(AB$11,_calc_기준100!$CN$34:$EF$34,0),"")</f>
        <v>36</v>
      </c>
      <c r="AC44" s="25">
        <f>IFERROR(MATCH(AC$11,_calc_기준100!$CN$34:$EF$34,0),"")</f>
        <v>20</v>
      </c>
      <c r="AD44" s="25">
        <f>IFERROR(MATCH(AD$11,_calc_기준100!$CN$34:$EF$34,0),"")</f>
        <v>45</v>
      </c>
      <c r="AE44" s="25">
        <f>IFERROR(MATCH(AE$11,_calc_기준100!$CN$34:$EF$34,0),"")</f>
        <v>16</v>
      </c>
      <c r="AF44" s="25">
        <f>IFERROR(MATCH(AF$11,_calc_기준100!$CN$34:$EF$34,0),"")</f>
        <v>26</v>
      </c>
      <c r="AG44" s="25">
        <f>IFERROR(MATCH(AG$11,_calc_기준100!$CN$34:$EF$34,0),"")</f>
        <v>28</v>
      </c>
      <c r="AH44" s="25">
        <f>IFERROR(MATCH(AH$11,_calc_기준100!$CN$34:$EF$34,0),"")</f>
        <v>2</v>
      </c>
      <c r="AI44" s="25">
        <f>IFERROR(MATCH(AI$11,_calc_기준100!$CN$34:$EF$34,0),"")</f>
        <v>6</v>
      </c>
      <c r="AJ44" s="25">
        <f>IFERROR(MATCH(AJ$11,_calc_기준100!$CN$34:$EF$34,0),"")</f>
        <v>7</v>
      </c>
      <c r="AK44" s="25">
        <f>IFERROR(MATCH(AK$11,_calc_기준100!$CN$34:$EF$34,0),"")</f>
        <v>3</v>
      </c>
      <c r="AL44" s="25">
        <f>IFERROR(MATCH(AL$11,_calc_기준100!$CN$34:$EF$34,0),"")</f>
        <v>27</v>
      </c>
      <c r="AM44" s="25">
        <f>IFERROR(MATCH(AM$11,_calc_기준100!$CN$34:$EF$34,0),"")</f>
        <v>35</v>
      </c>
      <c r="AN44" s="25">
        <f>IFERROR(MATCH(AN$11,_calc_기준100!$CN$34:$EF$34,0),"")</f>
        <v>14</v>
      </c>
      <c r="AO44" s="25">
        <f>IFERROR(MATCH(AO$11,_calc_기준100!$CN$34:$EF$34,0),"")</f>
        <v>8</v>
      </c>
      <c r="AP44" s="25">
        <f>IFERROR(MATCH(AP$11,_calc_기준100!$CN$34:$EF$34,0),"")</f>
        <v>43</v>
      </c>
      <c r="AQ44" s="25">
        <f>IFERROR(MATCH(AQ$11,_calc_기준100!$CN$34:$EF$34,0),"")</f>
        <v>22</v>
      </c>
      <c r="AR44" s="25">
        <f>IFERROR(MATCH(AR$11,_calc_기준100!$CN$34:$EF$34,0),"")</f>
        <v>25</v>
      </c>
      <c r="AS44" s="25">
        <f>IFERROR(MATCH(AS$11,_calc_기준100!$CN$34:$EF$34,0),"")</f>
        <v>41</v>
      </c>
      <c r="AT44" s="25">
        <f>IFERROR(MATCH(AT$11,_calc_기준100!$CN$34:$EF$34,0),"")</f>
        <v>4</v>
      </c>
      <c r="AU44" s="25">
        <f>IFERROR(MATCH(AU$11,_calc_기준100!$CN$34:$EF$34,0),"")</f>
        <v>5</v>
      </c>
      <c r="AV44" s="25">
        <f>IFERROR(MATCH(AV$11,_calc_기준100!$CN$34:$EF$34,0),"")</f>
        <v>24</v>
      </c>
      <c r="AW44" s="25">
        <f>IFERROR(MATCH(AW$11,_calc_기준100!$CN$34:$EF$34,0),"")</f>
        <v>18</v>
      </c>
      <c r="AX44" s="25">
        <f>IFERROR(MATCH(AX$11,_calc_기준100!$CN$34:$EF$34,0),"")</f>
        <v>1</v>
      </c>
      <c r="AY44" s="25">
        <f>IFERROR(MATCH(AY$11,_calc_기준100!$CN$34:$EF$34,0),"")</f>
        <v>17</v>
      </c>
      <c r="AZ44" s="25">
        <f>IFERROR(MATCH(AZ$11,_calc_기준100!$CN$34:$EF$34,0),"")</f>
        <v>39</v>
      </c>
      <c r="BA44" s="25">
        <f>IFERROR(MATCH(BA$11,_calc_기준100!$CN$34:$EF$34,0),"")</f>
        <v>29</v>
      </c>
      <c r="BB44" s="25">
        <f>IFERROR(MATCH(BB$11,_calc_기준100!$CN$34:$EF$34,0),"")</f>
        <v>42</v>
      </c>
      <c r="BC44" s="25">
        <f>IFERROR(MATCH(BC$11,_calc_기준100!$CN$34:$EF$34,0),"")</f>
        <v>40</v>
      </c>
      <c r="BD44" s="25">
        <f>IFERROR(MATCH(BD$11,_calc_기준100!$CN$34:$EF$34,0),"")</f>
        <v>23</v>
      </c>
    </row>
    <row r="45" spans="1:56" ht="16.5" customHeight="1">
      <c r="A45" s="39">
        <f t="shared" si="2"/>
        <v>1211</v>
      </c>
      <c r="B45" s="40">
        <f>IFERROR(INDEX(전체당첨내역!$B:$B,MATCH($A45,전체당첨내역!$A:$A,0)),"")</f>
        <v>23</v>
      </c>
      <c r="C45" s="40">
        <f>IFERROR(INDEX(전체당첨내역!$C:$C,MATCH($A45,전체당첨내역!$A:$A,0)),"")</f>
        <v>26</v>
      </c>
      <c r="D45" s="40">
        <f>IFERROR(INDEX(전체당첨내역!$D:$D,MATCH($A45,전체당첨내역!$A:$A,0)),"")</f>
        <v>27</v>
      </c>
      <c r="E45" s="40">
        <f>IFERROR(INDEX(전체당첨내역!$E:$E,MATCH($A45,전체당첨내역!$A:$A,0)),"")</f>
        <v>35</v>
      </c>
      <c r="F45" s="40">
        <f>IFERROR(INDEX(전체당첨내역!$F:$F,MATCH($A45,전체당첨내역!$A:$A,0)),"")</f>
        <v>38</v>
      </c>
      <c r="G45" s="40">
        <f>IFERROR(INDEX(전체당첨내역!$G:$G,MATCH($A45,전체당첨내역!$A:$A,0)),"")</f>
        <v>40</v>
      </c>
      <c r="H45" s="41">
        <f>IFERROR(INDEX(전체당첨내역!$H:$H,MATCH($A45,전체당첨내역!$A:$A,0)),"")</f>
        <v>10</v>
      </c>
      <c r="I45" s="42">
        <f>IFERROR((INDEX(_calc_기준100!$CN$35:$EF$35,1,$B45)&gt;0)*(INDEX(_calc_기준100!$CN$35:$EF$35,1,$B45)&lt;=15)+(INDEX(_calc_기준100!$CN$35:$EF$35,1,$C45)&gt;0)*(INDEX(_calc_기준100!$CN$35:$EF$35,1,$C45)&lt;=15)+(INDEX(_calc_기준100!$CN$35:$EF$35,1,$D45)&gt;0)*(INDEX(_calc_기준100!$CN$35:$EF$35,1,$D45)&lt;=15)+(INDEX(_calc_기준100!$CN$35:$EF$35,1,$E45)&gt;0)*(INDEX(_calc_기준100!$CN$35:$EF$35,1,$E45)&lt;=15)+(INDEX(_calc_기준100!$CN$35:$EF$35,1,$F45)&gt;0)*(INDEX(_calc_기준100!$CN$35:$EF$35,1,$F45)&lt;=15)+(INDEX(_calc_기준100!$CN$35:$EF$35,1,$G45)&gt;0)*(INDEX(_calc_기준100!$CN$35:$EF$35,1,$G45)&lt;=15),"")</f>
        <v>2</v>
      </c>
      <c r="J45" s="40">
        <f>IFERROR((INDEX(_calc_기준100!$CN$35:$EF$35,1,$B45)&gt;15)*(INDEX(_calc_기준100!$CN$35:$EF$35,1,$B45)&lt;=30)+(INDEX(_calc_기준100!$CN$35:$EF$35,1,$C45)&gt;15)*(INDEX(_calc_기준100!$CN$35:$EF$35,1,$C45)&lt;=30)+(INDEX(_calc_기준100!$CN$35:$EF$35,1,$D45)&gt;15)*(INDEX(_calc_기준100!$CN$35:$EF$35,1,$D45)&lt;=30)+(INDEX(_calc_기준100!$CN$35:$EF$35,1,$E45)&gt;15)*(INDEX(_calc_기준100!$CN$35:$EF$35,1,$E45)&lt;=30)+(INDEX(_calc_기준100!$CN$35:$EF$35,1,$F45)&gt;15)*(INDEX(_calc_기준100!$CN$35:$EF$35,1,$F45)&lt;=30)+(INDEX(_calc_기준100!$CN$35:$EF$35,1,$G45)&gt;15)*(INDEX(_calc_기준100!$CN$35:$EF$35,1,$G45)&lt;=30),"")</f>
        <v>2</v>
      </c>
      <c r="K45" s="43">
        <f>IFERROR((INDEX(_calc_기준100!$CN$35:$EF$35,1,$B45)&gt;30)+(INDEX(_calc_기준100!$CN$35:$EF$35,1,$C45)&gt;30)+(INDEX(_calc_기준100!$CN$35:$EF$35,1,$D45)&gt;30)+(INDEX(_calc_기준100!$CN$35:$EF$35,1,$E45)&gt;30)+(INDEX(_calc_기준100!$CN$35:$EF$35,1,$F45)&gt;30)+(INDEX(_calc_기준100!$CN$35:$EF$35,1,$G45)&gt;30),"")</f>
        <v>2</v>
      </c>
      <c r="L45" s="24">
        <f>IFERROR(MATCH(L$11,_calc_기준100!$CN$35:$EF$35,0),"")</f>
        <v>19</v>
      </c>
      <c r="M45" s="25">
        <f>IFERROR(MATCH(M$11,_calc_기준100!$CN$35:$EF$35,0),"")</f>
        <v>21</v>
      </c>
      <c r="N45" s="25">
        <f>IFERROR(MATCH(N$11,_calc_기준100!$CN$35:$EF$35,0),"")</f>
        <v>34</v>
      </c>
      <c r="O45" s="25">
        <f>IFERROR(MATCH(O$11,_calc_기준100!$CN$35:$EF$35,0),"")</f>
        <v>13</v>
      </c>
      <c r="P45" s="25">
        <f>IFERROR(MATCH(P$11,_calc_기준100!$CN$35:$EF$35,0),"")</f>
        <v>15</v>
      </c>
      <c r="Q45" s="25">
        <f>IFERROR(MATCH(Q$11,_calc_기준100!$CN$35:$EF$35,0),"")</f>
        <v>30</v>
      </c>
      <c r="R45" s="25">
        <f>IFERROR(MATCH(R$11,_calc_기준100!$CN$35:$EF$35,0),"")</f>
        <v>31</v>
      </c>
      <c r="S45" s="25">
        <f>IFERROR(MATCH(S$11,_calc_기준100!$CN$35:$EF$35,0),"")</f>
        <v>33</v>
      </c>
      <c r="T45" s="25">
        <f>IFERROR(MATCH(T$11,_calc_기준100!$CN$35:$EF$35,0),"")</f>
        <v>11</v>
      </c>
      <c r="U45" s="25">
        <f>IFERROR(MATCH(U$11,_calc_기준100!$CN$35:$EF$35,0),"")</f>
        <v>32</v>
      </c>
      <c r="V45" s="25">
        <f>IFERROR(MATCH(V$11,_calc_기준100!$CN$35:$EF$35,0),"")</f>
        <v>38</v>
      </c>
      <c r="W45" s="25">
        <f>IFERROR(MATCH(W$11,_calc_기준100!$CN$35:$EF$35,0),"")</f>
        <v>44</v>
      </c>
      <c r="X45" s="25">
        <f>IFERROR(MATCH(X$11,_calc_기준100!$CN$35:$EF$35,0),"")</f>
        <v>45</v>
      </c>
      <c r="Y45" s="25">
        <f>IFERROR(MATCH(Y$11,_calc_기준100!$CN$35:$EF$35,0),"")</f>
        <v>10</v>
      </c>
      <c r="Z45" s="25">
        <f>IFERROR(MATCH(Z$11,_calc_기준100!$CN$35:$EF$35,0),"")</f>
        <v>26</v>
      </c>
      <c r="AA45" s="25">
        <f>IFERROR(MATCH(AA$11,_calc_기준100!$CN$35:$EF$35,0),"")</f>
        <v>35</v>
      </c>
      <c r="AB45" s="25">
        <f>IFERROR(MATCH(AB$11,_calc_기준100!$CN$35:$EF$35,0),"")</f>
        <v>36</v>
      </c>
      <c r="AC45" s="25">
        <f>IFERROR(MATCH(AC$11,_calc_기준100!$CN$35:$EF$35,0),"")</f>
        <v>37</v>
      </c>
      <c r="AD45" s="25">
        <f>IFERROR(MATCH(AD$11,_calc_기준100!$CN$35:$EF$35,0),"")</f>
        <v>9</v>
      </c>
      <c r="AE45" s="25">
        <f>IFERROR(MATCH(AE$11,_calc_기준100!$CN$35:$EF$35,0),"")</f>
        <v>3</v>
      </c>
      <c r="AF45" s="25">
        <f>IFERROR(MATCH(AF$11,_calc_기준100!$CN$35:$EF$35,0),"")</f>
        <v>6</v>
      </c>
      <c r="AG45" s="25">
        <f>IFERROR(MATCH(AG$11,_calc_기준100!$CN$35:$EF$35,0),"")</f>
        <v>7</v>
      </c>
      <c r="AH45" s="25">
        <f>IFERROR(MATCH(AH$11,_calc_기준100!$CN$35:$EF$35,0),"")</f>
        <v>16</v>
      </c>
      <c r="AI45" s="25">
        <f>IFERROR(MATCH(AI$11,_calc_기준100!$CN$35:$EF$35,0),"")</f>
        <v>27</v>
      </c>
      <c r="AJ45" s="25">
        <f>IFERROR(MATCH(AJ$11,_calc_기준100!$CN$35:$EF$35,0),"")</f>
        <v>8</v>
      </c>
      <c r="AK45" s="25">
        <f>IFERROR(MATCH(AK$11,_calc_기준100!$CN$35:$EF$35,0),"")</f>
        <v>28</v>
      </c>
      <c r="AL45" s="25">
        <f>IFERROR(MATCH(AL$11,_calc_기준100!$CN$35:$EF$35,0),"")</f>
        <v>14</v>
      </c>
      <c r="AM45" s="25">
        <f>IFERROR(MATCH(AM$11,_calc_기준100!$CN$35:$EF$35,0),"")</f>
        <v>20</v>
      </c>
      <c r="AN45" s="25">
        <f>IFERROR(MATCH(AN$11,_calc_기준100!$CN$35:$EF$35,0),"")</f>
        <v>43</v>
      </c>
      <c r="AO45" s="25">
        <f>IFERROR(MATCH(AO$11,_calc_기준100!$CN$35:$EF$35,0),"")</f>
        <v>2</v>
      </c>
      <c r="AP45" s="25">
        <f>IFERROR(MATCH(AP$11,_calc_기준100!$CN$35:$EF$35,0),"")</f>
        <v>12</v>
      </c>
      <c r="AQ45" s="25">
        <f>IFERROR(MATCH(AQ$11,_calc_기준100!$CN$35:$EF$35,0),"")</f>
        <v>22</v>
      </c>
      <c r="AR45" s="25">
        <f>IFERROR(MATCH(AR$11,_calc_기준100!$CN$35:$EF$35,0),"")</f>
        <v>41</v>
      </c>
      <c r="AS45" s="25">
        <f>IFERROR(MATCH(AS$11,_calc_기준100!$CN$35:$EF$35,0),"")</f>
        <v>25</v>
      </c>
      <c r="AT45" s="25">
        <f>IFERROR(MATCH(AT$11,_calc_기준100!$CN$35:$EF$35,0),"")</f>
        <v>4</v>
      </c>
      <c r="AU45" s="25">
        <f>IFERROR(MATCH(AU$11,_calc_기준100!$CN$35:$EF$35,0),"")</f>
        <v>5</v>
      </c>
      <c r="AV45" s="25">
        <f>IFERROR(MATCH(AV$11,_calc_기준100!$CN$35:$EF$35,0),"")</f>
        <v>18</v>
      </c>
      <c r="AW45" s="25">
        <f>IFERROR(MATCH(AW$11,_calc_기준100!$CN$35:$EF$35,0),"")</f>
        <v>1</v>
      </c>
      <c r="AX45" s="25">
        <f>IFERROR(MATCH(AX$11,_calc_기준100!$CN$35:$EF$35,0),"")</f>
        <v>17</v>
      </c>
      <c r="AY45" s="25">
        <f>IFERROR(MATCH(AY$11,_calc_기준100!$CN$35:$EF$35,0),"")</f>
        <v>24</v>
      </c>
      <c r="AZ45" s="25">
        <f>IFERROR(MATCH(AZ$11,_calc_기준100!$CN$35:$EF$35,0),"")</f>
        <v>39</v>
      </c>
      <c r="BA45" s="25">
        <f>IFERROR(MATCH(BA$11,_calc_기준100!$CN$35:$EF$35,0),"")</f>
        <v>40</v>
      </c>
      <c r="BB45" s="25">
        <f>IFERROR(MATCH(BB$11,_calc_기준100!$CN$35:$EF$35,0),"")</f>
        <v>29</v>
      </c>
      <c r="BC45" s="25">
        <f>IFERROR(MATCH(BC$11,_calc_기준100!$CN$35:$EF$35,0),"")</f>
        <v>42</v>
      </c>
      <c r="BD45" s="25">
        <f>IFERROR(MATCH(BD$11,_calc_기준100!$CN$35:$EF$35,0),"")</f>
        <v>23</v>
      </c>
    </row>
    <row r="46" spans="1:56" ht="16.5" customHeight="1">
      <c r="A46" s="39">
        <f t="shared" ref="A46:A62" si="3">A45-1</f>
        <v>1210</v>
      </c>
      <c r="B46" s="40">
        <f>IFERROR(INDEX(전체당첨내역!$B:$B,MATCH($A46,전체당첨내역!$A:$A,0)),"")</f>
        <v>1</v>
      </c>
      <c r="C46" s="40">
        <f>IFERROR(INDEX(전체당첨내역!$C:$C,MATCH($A46,전체당첨내역!$A:$A,0)),"")</f>
        <v>7</v>
      </c>
      <c r="D46" s="40">
        <f>IFERROR(INDEX(전체당첨내역!$D:$D,MATCH($A46,전체당첨내역!$A:$A,0)),"")</f>
        <v>9</v>
      </c>
      <c r="E46" s="40">
        <f>IFERROR(INDEX(전체당첨내역!$E:$E,MATCH($A46,전체당첨내역!$A:$A,0)),"")</f>
        <v>17</v>
      </c>
      <c r="F46" s="40">
        <f>IFERROR(INDEX(전체당첨내역!$F:$F,MATCH($A46,전체당첨내역!$A:$A,0)),"")</f>
        <v>27</v>
      </c>
      <c r="G46" s="40">
        <f>IFERROR(INDEX(전체당첨내역!$G:$G,MATCH($A46,전체당첨내역!$A:$A,0)),"")</f>
        <v>38</v>
      </c>
      <c r="H46" s="41">
        <f>IFERROR(INDEX(전체당첨내역!$H:$H,MATCH($A46,전체당첨내역!$A:$A,0)),"")</f>
        <v>31</v>
      </c>
      <c r="I46" s="42">
        <f>IFERROR((INDEX(_calc_기준100!$CN$36:$EF$36,1,$B46)&gt;0)*(INDEX(_calc_기준100!$CN$36:$EF$36,1,$B46)&lt;=15)+(INDEX(_calc_기준100!$CN$36:$EF$36,1,$C46)&gt;0)*(INDEX(_calc_기준100!$CN$36:$EF$36,1,$C46)&lt;=15)+(INDEX(_calc_기준100!$CN$36:$EF$36,1,$D46)&gt;0)*(INDEX(_calc_기준100!$CN$36:$EF$36,1,$D46)&lt;=15)+(INDEX(_calc_기준100!$CN$36:$EF$36,1,$E46)&gt;0)*(INDEX(_calc_기준100!$CN$36:$EF$36,1,$E46)&lt;=15)+(INDEX(_calc_기준100!$CN$36:$EF$36,1,$F46)&gt;0)*(INDEX(_calc_기준100!$CN$36:$EF$36,1,$F46)&lt;=15)+(INDEX(_calc_기준100!$CN$36:$EF$36,1,$G46)&gt;0)*(INDEX(_calc_기준100!$CN$36:$EF$36,1,$G46)&lt;=15),"")</f>
        <v>2</v>
      </c>
      <c r="J46" s="40">
        <f>IFERROR((INDEX(_calc_기준100!$CN$36:$EF$36,1,$B46)&gt;15)*(INDEX(_calc_기준100!$CN$36:$EF$36,1,$B46)&lt;=30)+(INDEX(_calc_기준100!$CN$36:$EF$36,1,$C46)&gt;15)*(INDEX(_calc_기준100!$CN$36:$EF$36,1,$C46)&lt;=30)+(INDEX(_calc_기준100!$CN$36:$EF$36,1,$D46)&gt;15)*(INDEX(_calc_기준100!$CN$36:$EF$36,1,$D46)&lt;=30)+(INDEX(_calc_기준100!$CN$36:$EF$36,1,$E46)&gt;15)*(INDEX(_calc_기준100!$CN$36:$EF$36,1,$E46)&lt;=30)+(INDEX(_calc_기준100!$CN$36:$EF$36,1,$F46)&gt;15)*(INDEX(_calc_기준100!$CN$36:$EF$36,1,$F46)&lt;=30)+(INDEX(_calc_기준100!$CN$36:$EF$36,1,$G46)&gt;15)*(INDEX(_calc_기준100!$CN$36:$EF$36,1,$G46)&lt;=30),"")</f>
        <v>2</v>
      </c>
      <c r="K46" s="43">
        <f>IFERROR((INDEX(_calc_기준100!$CN$36:$EF$36,1,$B46)&gt;30)+(INDEX(_calc_기준100!$CN$36:$EF$36,1,$C46)&gt;30)+(INDEX(_calc_기준100!$CN$36:$EF$36,1,$D46)&gt;30)+(INDEX(_calc_기준100!$CN$36:$EF$36,1,$E46)&gt;30)+(INDEX(_calc_기준100!$CN$36:$EF$36,1,$F46)&gt;30)+(INDEX(_calc_기준100!$CN$36:$EF$36,1,$G46)&gt;30),"")</f>
        <v>2</v>
      </c>
      <c r="L46" s="24">
        <f>IFERROR(MATCH(L$11,_calc_기준100!$CN$36:$EF$36,0),"")</f>
        <v>19</v>
      </c>
      <c r="M46" s="25">
        <f>IFERROR(MATCH(M$11,_calc_기준100!$CN$36:$EF$36,0),"")</f>
        <v>34</v>
      </c>
      <c r="N46" s="25">
        <f>IFERROR(MATCH(N$11,_calc_기준100!$CN$36:$EF$36,0),"")</f>
        <v>11</v>
      </c>
      <c r="O46" s="25">
        <f>IFERROR(MATCH(O$11,_calc_기준100!$CN$36:$EF$36,0),"")</f>
        <v>21</v>
      </c>
      <c r="P46" s="25">
        <f>IFERROR(MATCH(P$11,_calc_기준100!$CN$36:$EF$36,0),"")</f>
        <v>15</v>
      </c>
      <c r="Q46" s="25">
        <f>IFERROR(MATCH(Q$11,_calc_기준100!$CN$36:$EF$36,0),"")</f>
        <v>38</v>
      </c>
      <c r="R46" s="25">
        <f>IFERROR(MATCH(R$11,_calc_기준100!$CN$36:$EF$36,0),"")</f>
        <v>30</v>
      </c>
      <c r="S46" s="25">
        <f>IFERROR(MATCH(S$11,_calc_기준100!$CN$36:$EF$36,0),"")</f>
        <v>33</v>
      </c>
      <c r="T46" s="25">
        <f>IFERROR(MATCH(T$11,_calc_기준100!$CN$36:$EF$36,0),"")</f>
        <v>13</v>
      </c>
      <c r="U46" s="25">
        <f>IFERROR(MATCH(U$11,_calc_기준100!$CN$36:$EF$36,0),"")</f>
        <v>31</v>
      </c>
      <c r="V46" s="25">
        <f>IFERROR(MATCH(V$11,_calc_기준100!$CN$36:$EF$36,0),"")</f>
        <v>32</v>
      </c>
      <c r="W46" s="25">
        <f>IFERROR(MATCH(W$11,_calc_기준100!$CN$36:$EF$36,0),"")</f>
        <v>26</v>
      </c>
      <c r="X46" s="25">
        <f>IFERROR(MATCH(X$11,_calc_기준100!$CN$36:$EF$36,0),"")</f>
        <v>44</v>
      </c>
      <c r="Y46" s="25">
        <f>IFERROR(MATCH(Y$11,_calc_기준100!$CN$36:$EF$36,0),"")</f>
        <v>9</v>
      </c>
      <c r="Z46" s="25">
        <f>IFERROR(MATCH(Z$11,_calc_기준100!$CN$36:$EF$36,0),"")</f>
        <v>10</v>
      </c>
      <c r="AA46" s="25">
        <f>IFERROR(MATCH(AA$11,_calc_기준100!$CN$36:$EF$36,0),"")</f>
        <v>37</v>
      </c>
      <c r="AB46" s="25">
        <f>IFERROR(MATCH(AB$11,_calc_기준100!$CN$36:$EF$36,0),"")</f>
        <v>20</v>
      </c>
      <c r="AC46" s="25">
        <f>IFERROR(MATCH(AC$11,_calc_기준100!$CN$36:$EF$36,0),"")</f>
        <v>35</v>
      </c>
      <c r="AD46" s="25">
        <f>IFERROR(MATCH(AD$11,_calc_기준100!$CN$36:$EF$36,0),"")</f>
        <v>45</v>
      </c>
      <c r="AE46" s="25">
        <f>IFERROR(MATCH(AE$11,_calc_기준100!$CN$36:$EF$36,0),"")</f>
        <v>3</v>
      </c>
      <c r="AF46" s="25">
        <f>IFERROR(MATCH(AF$11,_calc_기준100!$CN$36:$EF$36,0),"")</f>
        <v>6</v>
      </c>
      <c r="AG46" s="25">
        <f>IFERROR(MATCH(AG$11,_calc_기준100!$CN$36:$EF$36,0),"")</f>
        <v>7</v>
      </c>
      <c r="AH46" s="25">
        <f>IFERROR(MATCH(AH$11,_calc_기준100!$CN$36:$EF$36,0),"")</f>
        <v>27</v>
      </c>
      <c r="AI46" s="25">
        <f>IFERROR(MATCH(AI$11,_calc_기준100!$CN$36:$EF$36,0),"")</f>
        <v>16</v>
      </c>
      <c r="AJ46" s="25">
        <f>IFERROR(MATCH(AJ$11,_calc_기준100!$CN$36:$EF$36,0),"")</f>
        <v>36</v>
      </c>
      <c r="AK46" s="25">
        <f>IFERROR(MATCH(AK$11,_calc_기준100!$CN$36:$EF$36,0),"")</f>
        <v>14</v>
      </c>
      <c r="AL46" s="25">
        <f>IFERROR(MATCH(AL$11,_calc_기준100!$CN$36:$EF$36,0),"")</f>
        <v>22</v>
      </c>
      <c r="AM46" s="25">
        <f>IFERROR(MATCH(AM$11,_calc_기준100!$CN$36:$EF$36,0),"")</f>
        <v>41</v>
      </c>
      <c r="AN46" s="25">
        <f>IFERROR(MATCH(AN$11,_calc_기준100!$CN$36:$EF$36,0),"")</f>
        <v>43</v>
      </c>
      <c r="AO46" s="25">
        <f>IFERROR(MATCH(AO$11,_calc_기준100!$CN$36:$EF$36,0),"")</f>
        <v>2</v>
      </c>
      <c r="AP46" s="25">
        <f>IFERROR(MATCH(AP$11,_calc_기준100!$CN$36:$EF$36,0),"")</f>
        <v>25</v>
      </c>
      <c r="AQ46" s="25">
        <f>IFERROR(MATCH(AQ$11,_calc_기준100!$CN$36:$EF$36,0),"")</f>
        <v>28</v>
      </c>
      <c r="AR46" s="25">
        <f>IFERROR(MATCH(AR$11,_calc_기준100!$CN$36:$EF$36,0),"")</f>
        <v>4</v>
      </c>
      <c r="AS46" s="25">
        <f>IFERROR(MATCH(AS$11,_calc_기준100!$CN$36:$EF$36,0),"")</f>
        <v>5</v>
      </c>
      <c r="AT46" s="25">
        <f>IFERROR(MATCH(AT$11,_calc_기준100!$CN$36:$EF$36,0),"")</f>
        <v>8</v>
      </c>
      <c r="AU46" s="25">
        <f>IFERROR(MATCH(AU$11,_calc_기준100!$CN$36:$EF$36,0),"")</f>
        <v>12</v>
      </c>
      <c r="AV46" s="25">
        <f>IFERROR(MATCH(AV$11,_calc_기준100!$CN$36:$EF$36,0),"")</f>
        <v>17</v>
      </c>
      <c r="AW46" s="25">
        <f>IFERROR(MATCH(AW$11,_calc_기준100!$CN$36:$EF$36,0),"")</f>
        <v>1</v>
      </c>
      <c r="AX46" s="25">
        <f>IFERROR(MATCH(AX$11,_calc_기준100!$CN$36:$EF$36,0),"")</f>
        <v>24</v>
      </c>
      <c r="AY46" s="25">
        <f>IFERROR(MATCH(AY$11,_calc_기준100!$CN$36:$EF$36,0),"")</f>
        <v>18</v>
      </c>
      <c r="AZ46" s="25">
        <f>IFERROR(MATCH(AZ$11,_calc_기준100!$CN$36:$EF$36,0),"")</f>
        <v>29</v>
      </c>
      <c r="BA46" s="25">
        <f>IFERROR(MATCH(BA$11,_calc_기준100!$CN$36:$EF$36,0),"")</f>
        <v>40</v>
      </c>
      <c r="BB46" s="25">
        <f>IFERROR(MATCH(BB$11,_calc_기준100!$CN$36:$EF$36,0),"")</f>
        <v>39</v>
      </c>
      <c r="BC46" s="25">
        <f>IFERROR(MATCH(BC$11,_calc_기준100!$CN$36:$EF$36,0),"")</f>
        <v>42</v>
      </c>
      <c r="BD46" s="25">
        <f>IFERROR(MATCH(BD$11,_calc_기준100!$CN$36:$EF$36,0),"")</f>
        <v>23</v>
      </c>
    </row>
    <row r="47" spans="1:56" ht="16.5" customHeight="1">
      <c r="A47" s="39">
        <f t="shared" si="3"/>
        <v>1209</v>
      </c>
      <c r="B47" s="40">
        <f>IFERROR(INDEX(전체당첨내역!$B:$B,MATCH($A47,전체당첨내역!$A:$A,0)),"")</f>
        <v>2</v>
      </c>
      <c r="C47" s="40">
        <f>IFERROR(INDEX(전체당첨내역!$C:$C,MATCH($A47,전체당첨내역!$A:$A,0)),"")</f>
        <v>17</v>
      </c>
      <c r="D47" s="40">
        <f>IFERROR(INDEX(전체당첨내역!$D:$D,MATCH($A47,전체당첨내역!$A:$A,0)),"")</f>
        <v>20</v>
      </c>
      <c r="E47" s="40">
        <f>IFERROR(INDEX(전체당첨내역!$E:$E,MATCH($A47,전체당첨내역!$A:$A,0)),"")</f>
        <v>35</v>
      </c>
      <c r="F47" s="40">
        <f>IFERROR(INDEX(전체당첨내역!$F:$F,MATCH($A47,전체당첨내역!$A:$A,0)),"")</f>
        <v>37</v>
      </c>
      <c r="G47" s="40">
        <f>IFERROR(INDEX(전체당첨내역!$G:$G,MATCH($A47,전체당첨내역!$A:$A,0)),"")</f>
        <v>39</v>
      </c>
      <c r="H47" s="41">
        <f>IFERROR(INDEX(전체당첨내역!$H:$H,MATCH($A47,전체당첨내역!$A:$A,0)),"")</f>
        <v>24</v>
      </c>
      <c r="I47" s="42">
        <f>IFERROR((INDEX(_calc_기준100!$CN$37:$EF$37,1,$B47)&gt;0)*(INDEX(_calc_기준100!$CN$37:$EF$37,1,$B47)&lt;=15)+(INDEX(_calc_기준100!$CN$37:$EF$37,1,$C47)&gt;0)*(INDEX(_calc_기준100!$CN$37:$EF$37,1,$C47)&lt;=15)+(INDEX(_calc_기준100!$CN$37:$EF$37,1,$D47)&gt;0)*(INDEX(_calc_기준100!$CN$37:$EF$37,1,$D47)&lt;=15)+(INDEX(_calc_기준100!$CN$37:$EF$37,1,$E47)&gt;0)*(INDEX(_calc_기준100!$CN$37:$EF$37,1,$E47)&lt;=15)+(INDEX(_calc_기준100!$CN$37:$EF$37,1,$F47)&gt;0)*(INDEX(_calc_기준100!$CN$37:$EF$37,1,$F47)&lt;=15)+(INDEX(_calc_기준100!$CN$37:$EF$37,1,$G47)&gt;0)*(INDEX(_calc_기준100!$CN$37:$EF$37,1,$G47)&lt;=15),"")</f>
        <v>3</v>
      </c>
      <c r="J47" s="40">
        <f>IFERROR((INDEX(_calc_기준100!$CN$37:$EF$37,1,$B47)&gt;15)*(INDEX(_calc_기준100!$CN$37:$EF$37,1,$B47)&lt;=30)+(INDEX(_calc_기준100!$CN$37:$EF$37,1,$C47)&gt;15)*(INDEX(_calc_기준100!$CN$37:$EF$37,1,$C47)&lt;=30)+(INDEX(_calc_기준100!$CN$37:$EF$37,1,$D47)&gt;15)*(INDEX(_calc_기준100!$CN$37:$EF$37,1,$D47)&lt;=30)+(INDEX(_calc_기준100!$CN$37:$EF$37,1,$E47)&gt;15)*(INDEX(_calc_기준100!$CN$37:$EF$37,1,$E47)&lt;=30)+(INDEX(_calc_기준100!$CN$37:$EF$37,1,$F47)&gt;15)*(INDEX(_calc_기준100!$CN$37:$EF$37,1,$F47)&lt;=30)+(INDEX(_calc_기준100!$CN$37:$EF$37,1,$G47)&gt;15)*(INDEX(_calc_기준100!$CN$37:$EF$37,1,$G47)&lt;=30),"")</f>
        <v>1</v>
      </c>
      <c r="K47" s="43">
        <f>IFERROR((INDEX(_calc_기준100!$CN$37:$EF$37,1,$B47)&gt;30)+(INDEX(_calc_기준100!$CN$37:$EF$37,1,$C47)&gt;30)+(INDEX(_calc_기준100!$CN$37:$EF$37,1,$D47)&gt;30)+(INDEX(_calc_기준100!$CN$37:$EF$37,1,$E47)&gt;30)+(INDEX(_calc_기준100!$CN$37:$EF$37,1,$F47)&gt;30)+(INDEX(_calc_기준100!$CN$37:$EF$37,1,$G47)&gt;30),"")</f>
        <v>2</v>
      </c>
      <c r="L47" s="24">
        <f>IFERROR(MATCH(L$11,_calc_기준100!$CN$37:$EF$37,0),"")</f>
        <v>19</v>
      </c>
      <c r="M47" s="25">
        <f>IFERROR(MATCH(M$11,_calc_기준100!$CN$37:$EF$37,0),"")</f>
        <v>34</v>
      </c>
      <c r="N47" s="25">
        <f>IFERROR(MATCH(N$11,_calc_기준100!$CN$37:$EF$37,0),"")</f>
        <v>21</v>
      </c>
      <c r="O47" s="25">
        <f>IFERROR(MATCH(O$11,_calc_기준100!$CN$37:$EF$37,0),"")</f>
        <v>11</v>
      </c>
      <c r="P47" s="25">
        <f>IFERROR(MATCH(P$11,_calc_기준100!$CN$37:$EF$37,0),"")</f>
        <v>13</v>
      </c>
      <c r="Q47" s="25">
        <f>IFERROR(MATCH(Q$11,_calc_기준100!$CN$37:$EF$37,0),"")</f>
        <v>33</v>
      </c>
      <c r="R47" s="25">
        <f>IFERROR(MATCH(R$11,_calc_기준100!$CN$37:$EF$37,0),"")</f>
        <v>10</v>
      </c>
      <c r="S47" s="25">
        <f>IFERROR(MATCH(S$11,_calc_기준100!$CN$37:$EF$37,0),"")</f>
        <v>15</v>
      </c>
      <c r="T47" s="25">
        <f>IFERROR(MATCH(T$11,_calc_기준100!$CN$37:$EF$37,0),"")</f>
        <v>31</v>
      </c>
      <c r="U47" s="25">
        <f>IFERROR(MATCH(U$11,_calc_기준100!$CN$37:$EF$37,0),"")</f>
        <v>32</v>
      </c>
      <c r="V47" s="25">
        <f>IFERROR(MATCH(V$11,_calc_기준100!$CN$37:$EF$37,0),"")</f>
        <v>30</v>
      </c>
      <c r="W47" s="25">
        <f>IFERROR(MATCH(W$11,_calc_기준100!$CN$37:$EF$37,0),"")</f>
        <v>26</v>
      </c>
      <c r="X47" s="25">
        <f>IFERROR(MATCH(X$11,_calc_기준100!$CN$37:$EF$37,0),"")</f>
        <v>35</v>
      </c>
      <c r="Y47" s="25">
        <f>IFERROR(MATCH(Y$11,_calc_기준100!$CN$37:$EF$37,0),"")</f>
        <v>20</v>
      </c>
      <c r="Z47" s="25">
        <f>IFERROR(MATCH(Z$11,_calc_기준100!$CN$37:$EF$37,0),"")</f>
        <v>37</v>
      </c>
      <c r="AA47" s="25">
        <f>IFERROR(MATCH(AA$11,_calc_기준100!$CN$37:$EF$37,0),"")</f>
        <v>44</v>
      </c>
      <c r="AB47" s="25">
        <f>IFERROR(MATCH(AB$11,_calc_기준100!$CN$37:$EF$37,0),"")</f>
        <v>38</v>
      </c>
      <c r="AC47" s="25">
        <f>IFERROR(MATCH(AC$11,_calc_기준100!$CN$37:$EF$37,0),"")</f>
        <v>3</v>
      </c>
      <c r="AD47" s="25">
        <f>IFERROR(MATCH(AD$11,_calc_기준100!$CN$37:$EF$37,0),"")</f>
        <v>16</v>
      </c>
      <c r="AE47" s="25">
        <f>IFERROR(MATCH(AE$11,_calc_기준100!$CN$37:$EF$37,0),"")</f>
        <v>45</v>
      </c>
      <c r="AF47" s="25">
        <f>IFERROR(MATCH(AF$11,_calc_기준100!$CN$37:$EF$37,0),"")</f>
        <v>6</v>
      </c>
      <c r="AG47" s="25">
        <f>IFERROR(MATCH(AG$11,_calc_기준100!$CN$37:$EF$37,0),"")</f>
        <v>7</v>
      </c>
      <c r="AH47" s="25">
        <f>IFERROR(MATCH(AH$11,_calc_기준100!$CN$37:$EF$37,0),"")</f>
        <v>9</v>
      </c>
      <c r="AI47" s="25">
        <f>IFERROR(MATCH(AI$11,_calc_기준100!$CN$37:$EF$37,0),"")</f>
        <v>12</v>
      </c>
      <c r="AJ47" s="25">
        <f>IFERROR(MATCH(AJ$11,_calc_기준100!$CN$37:$EF$37,0),"")</f>
        <v>27</v>
      </c>
      <c r="AK47" s="25">
        <f>IFERROR(MATCH(AK$11,_calc_기준100!$CN$37:$EF$37,0),"")</f>
        <v>2</v>
      </c>
      <c r="AL47" s="25">
        <f>IFERROR(MATCH(AL$11,_calc_기준100!$CN$37:$EF$37,0),"")</f>
        <v>8</v>
      </c>
      <c r="AM47" s="25">
        <f>IFERROR(MATCH(AM$11,_calc_기준100!$CN$37:$EF$37,0),"")</f>
        <v>14</v>
      </c>
      <c r="AN47" s="25">
        <f>IFERROR(MATCH(AN$11,_calc_기준100!$CN$37:$EF$37,0),"")</f>
        <v>22</v>
      </c>
      <c r="AO47" s="25">
        <f>IFERROR(MATCH(AO$11,_calc_기준100!$CN$37:$EF$37,0),"")</f>
        <v>41</v>
      </c>
      <c r="AP47" s="25">
        <f>IFERROR(MATCH(AP$11,_calc_기준100!$CN$37:$EF$37,0),"")</f>
        <v>43</v>
      </c>
      <c r="AQ47" s="25">
        <f>IFERROR(MATCH(AQ$11,_calc_기준100!$CN$37:$EF$37,0),"")</f>
        <v>36</v>
      </c>
      <c r="AR47" s="25">
        <f>IFERROR(MATCH(AR$11,_calc_기준100!$CN$37:$EF$37,0),"")</f>
        <v>25</v>
      </c>
      <c r="AS47" s="25">
        <f>IFERROR(MATCH(AS$11,_calc_기준100!$CN$37:$EF$37,0),"")</f>
        <v>28</v>
      </c>
      <c r="AT47" s="25">
        <f>IFERROR(MATCH(AT$11,_calc_기준100!$CN$37:$EF$37,0),"")</f>
        <v>4</v>
      </c>
      <c r="AU47" s="25">
        <f>IFERROR(MATCH(AU$11,_calc_기준100!$CN$37:$EF$37,0),"")</f>
        <v>5</v>
      </c>
      <c r="AV47" s="25">
        <f>IFERROR(MATCH(AV$11,_calc_기준100!$CN$37:$EF$37,0),"")</f>
        <v>17</v>
      </c>
      <c r="AW47" s="25">
        <f>IFERROR(MATCH(AW$11,_calc_기준100!$CN$37:$EF$37,0),"")</f>
        <v>1</v>
      </c>
      <c r="AX47" s="25">
        <f>IFERROR(MATCH(AX$11,_calc_기준100!$CN$37:$EF$37,0),"")</f>
        <v>24</v>
      </c>
      <c r="AY47" s="25">
        <f>IFERROR(MATCH(AY$11,_calc_기준100!$CN$37:$EF$37,0),"")</f>
        <v>40</v>
      </c>
      <c r="AZ47" s="25">
        <f>IFERROR(MATCH(AZ$11,_calc_기준100!$CN$37:$EF$37,0),"")</f>
        <v>29</v>
      </c>
      <c r="BA47" s="25">
        <f>IFERROR(MATCH(BA$11,_calc_기준100!$CN$37:$EF$37,0),"")</f>
        <v>18</v>
      </c>
      <c r="BB47" s="25">
        <f>IFERROR(MATCH(BB$11,_calc_기준100!$CN$37:$EF$37,0),"")</f>
        <v>42</v>
      </c>
      <c r="BC47" s="25">
        <f>IFERROR(MATCH(BC$11,_calc_기준100!$CN$37:$EF$37,0),"")</f>
        <v>39</v>
      </c>
      <c r="BD47" s="25">
        <f>IFERROR(MATCH(BD$11,_calc_기준100!$CN$37:$EF$37,0),"")</f>
        <v>23</v>
      </c>
    </row>
    <row r="48" spans="1:56" ht="16.5" customHeight="1">
      <c r="A48" s="39">
        <f t="shared" si="3"/>
        <v>1208</v>
      </c>
      <c r="B48" s="40">
        <f>IFERROR(INDEX(전체당첨내역!$B:$B,MATCH($A48,전체당첨내역!$A:$A,0)),"")</f>
        <v>6</v>
      </c>
      <c r="C48" s="40">
        <f>IFERROR(INDEX(전체당첨내역!$C:$C,MATCH($A48,전체당첨내역!$A:$A,0)),"")</f>
        <v>27</v>
      </c>
      <c r="D48" s="40">
        <f>IFERROR(INDEX(전체당첨내역!$D:$D,MATCH($A48,전체당첨내역!$A:$A,0)),"")</f>
        <v>30</v>
      </c>
      <c r="E48" s="40">
        <f>IFERROR(INDEX(전체당첨내역!$E:$E,MATCH($A48,전체당첨내역!$A:$A,0)),"")</f>
        <v>36</v>
      </c>
      <c r="F48" s="40">
        <f>IFERROR(INDEX(전체당첨내역!$F:$F,MATCH($A48,전체당첨내역!$A:$A,0)),"")</f>
        <v>38</v>
      </c>
      <c r="G48" s="40">
        <f>IFERROR(INDEX(전체당첨내역!$G:$G,MATCH($A48,전체당첨내역!$A:$A,0)),"")</f>
        <v>42</v>
      </c>
      <c r="H48" s="41">
        <f>IFERROR(INDEX(전체당첨내역!$H:$H,MATCH($A48,전체당첨내역!$A:$A,0)),"")</f>
        <v>25</v>
      </c>
      <c r="I48" s="42">
        <f>IFERROR((INDEX(_calc_기준100!$CN$38:$EF$38,1,$B48)&gt;0)*(INDEX(_calc_기준100!$CN$38:$EF$38,1,$B48)&lt;=15)+(INDEX(_calc_기준100!$CN$38:$EF$38,1,$C48)&gt;0)*(INDEX(_calc_기준100!$CN$38:$EF$38,1,$C48)&lt;=15)+(INDEX(_calc_기준100!$CN$38:$EF$38,1,$D48)&gt;0)*(INDEX(_calc_기준100!$CN$38:$EF$38,1,$D48)&lt;=15)+(INDEX(_calc_기준100!$CN$38:$EF$38,1,$E48)&gt;0)*(INDEX(_calc_기준100!$CN$38:$EF$38,1,$E48)&lt;=15)+(INDEX(_calc_기준100!$CN$38:$EF$38,1,$F48)&gt;0)*(INDEX(_calc_기준100!$CN$38:$EF$38,1,$F48)&lt;=15)+(INDEX(_calc_기준100!$CN$38:$EF$38,1,$G48)&gt;0)*(INDEX(_calc_기준100!$CN$38:$EF$38,1,$G48)&lt;=15),"")</f>
        <v>1</v>
      </c>
      <c r="J48" s="40">
        <f>IFERROR((INDEX(_calc_기준100!$CN$38:$EF$38,1,$B48)&gt;15)*(INDEX(_calc_기준100!$CN$38:$EF$38,1,$B48)&lt;=30)+(INDEX(_calc_기준100!$CN$38:$EF$38,1,$C48)&gt;15)*(INDEX(_calc_기준100!$CN$38:$EF$38,1,$C48)&lt;=30)+(INDEX(_calc_기준100!$CN$38:$EF$38,1,$D48)&gt;15)*(INDEX(_calc_기준100!$CN$38:$EF$38,1,$D48)&lt;=30)+(INDEX(_calc_기준100!$CN$38:$EF$38,1,$E48)&gt;15)*(INDEX(_calc_기준100!$CN$38:$EF$38,1,$E48)&lt;=30)+(INDEX(_calc_기준100!$CN$38:$EF$38,1,$F48)&gt;15)*(INDEX(_calc_기준100!$CN$38:$EF$38,1,$F48)&lt;=30)+(INDEX(_calc_기준100!$CN$38:$EF$38,1,$G48)&gt;15)*(INDEX(_calc_기준100!$CN$38:$EF$38,1,$G48)&lt;=30),"")</f>
        <v>3</v>
      </c>
      <c r="K48" s="43">
        <f>IFERROR((INDEX(_calc_기준100!$CN$38:$EF$38,1,$B48)&gt;30)+(INDEX(_calc_기준100!$CN$38:$EF$38,1,$C48)&gt;30)+(INDEX(_calc_기준100!$CN$38:$EF$38,1,$D48)&gt;30)+(INDEX(_calc_기준100!$CN$38:$EF$38,1,$E48)&gt;30)+(INDEX(_calc_기준100!$CN$38:$EF$38,1,$F48)&gt;30)+(INDEX(_calc_기준100!$CN$38:$EF$38,1,$G48)&gt;30),"")</f>
        <v>2</v>
      </c>
      <c r="L48" s="24">
        <f>IFERROR(MATCH(L$11,_calc_기준100!$CN$38:$EF$38,0),"")</f>
        <v>19</v>
      </c>
      <c r="M48" s="25">
        <f>IFERROR(MATCH(M$11,_calc_기준100!$CN$38:$EF$38,0),"")</f>
        <v>34</v>
      </c>
      <c r="N48" s="25">
        <f>IFERROR(MATCH(N$11,_calc_기준100!$CN$38:$EF$38,0),"")</f>
        <v>11</v>
      </c>
      <c r="O48" s="25">
        <f>IFERROR(MATCH(O$11,_calc_기준100!$CN$38:$EF$38,0),"")</f>
        <v>30</v>
      </c>
      <c r="P48" s="25">
        <f>IFERROR(MATCH(P$11,_calc_기준100!$CN$38:$EF$38,0),"")</f>
        <v>13</v>
      </c>
      <c r="Q48" s="25">
        <f>IFERROR(MATCH(Q$11,_calc_기준100!$CN$38:$EF$38,0),"")</f>
        <v>33</v>
      </c>
      <c r="R48" s="25">
        <f>IFERROR(MATCH(R$11,_calc_기준100!$CN$38:$EF$38,0),"")</f>
        <v>15</v>
      </c>
      <c r="S48" s="25">
        <f>IFERROR(MATCH(S$11,_calc_기준100!$CN$38:$EF$38,0),"")</f>
        <v>44</v>
      </c>
      <c r="T48" s="25">
        <f>IFERROR(MATCH(T$11,_calc_기준100!$CN$38:$EF$38,0),"")</f>
        <v>31</v>
      </c>
      <c r="U48" s="25">
        <f>IFERROR(MATCH(U$11,_calc_기준100!$CN$38:$EF$38,0),"")</f>
        <v>10</v>
      </c>
      <c r="V48" s="25">
        <f>IFERROR(MATCH(V$11,_calc_기준100!$CN$38:$EF$38,0),"")</f>
        <v>21</v>
      </c>
      <c r="W48" s="25">
        <f>IFERROR(MATCH(W$11,_calc_기준100!$CN$38:$EF$38,0),"")</f>
        <v>26</v>
      </c>
      <c r="X48" s="25">
        <f>IFERROR(MATCH(X$11,_calc_기준100!$CN$38:$EF$38,0),"")</f>
        <v>32</v>
      </c>
      <c r="Y48" s="25">
        <f>IFERROR(MATCH(Y$11,_calc_기준100!$CN$38:$EF$38,0),"")</f>
        <v>35</v>
      </c>
      <c r="Z48" s="25">
        <f>IFERROR(MATCH(Z$11,_calc_기준100!$CN$38:$EF$38,0),"")</f>
        <v>20</v>
      </c>
      <c r="AA48" s="25">
        <f>IFERROR(MATCH(AA$11,_calc_기준100!$CN$38:$EF$38,0),"")</f>
        <v>37</v>
      </c>
      <c r="AB48" s="25">
        <f>IFERROR(MATCH(AB$11,_calc_기준100!$CN$38:$EF$38,0),"")</f>
        <v>36</v>
      </c>
      <c r="AC48" s="25">
        <f>IFERROR(MATCH(AC$11,_calc_기준100!$CN$38:$EF$38,0),"")</f>
        <v>7</v>
      </c>
      <c r="AD48" s="25">
        <f>IFERROR(MATCH(AD$11,_calc_기준100!$CN$38:$EF$38,0),"")</f>
        <v>45</v>
      </c>
      <c r="AE48" s="25">
        <f>IFERROR(MATCH(AE$11,_calc_기준100!$CN$38:$EF$38,0),"")</f>
        <v>3</v>
      </c>
      <c r="AF48" s="25">
        <f>IFERROR(MATCH(AF$11,_calc_기준100!$CN$38:$EF$38,0),"")</f>
        <v>6</v>
      </c>
      <c r="AG48" s="25">
        <f>IFERROR(MATCH(AG$11,_calc_기준100!$CN$38:$EF$38,0),"")</f>
        <v>9</v>
      </c>
      <c r="AH48" s="25">
        <f>IFERROR(MATCH(AH$11,_calc_기준100!$CN$38:$EF$38,0),"")</f>
        <v>12</v>
      </c>
      <c r="AI48" s="25">
        <f>IFERROR(MATCH(AI$11,_calc_기준100!$CN$38:$EF$38,0),"")</f>
        <v>16</v>
      </c>
      <c r="AJ48" s="25">
        <f>IFERROR(MATCH(AJ$11,_calc_기준100!$CN$38:$EF$38,0),"")</f>
        <v>2</v>
      </c>
      <c r="AK48" s="25">
        <f>IFERROR(MATCH(AK$11,_calc_기준100!$CN$38:$EF$38,0),"")</f>
        <v>14</v>
      </c>
      <c r="AL48" s="25">
        <f>IFERROR(MATCH(AL$11,_calc_기준100!$CN$38:$EF$38,0),"")</f>
        <v>38</v>
      </c>
      <c r="AM48" s="25">
        <f>IFERROR(MATCH(AM$11,_calc_기준100!$CN$38:$EF$38,0),"")</f>
        <v>22</v>
      </c>
      <c r="AN48" s="25">
        <f>IFERROR(MATCH(AN$11,_calc_기준100!$CN$38:$EF$38,0),"")</f>
        <v>41</v>
      </c>
      <c r="AO48" s="25">
        <f>IFERROR(MATCH(AO$11,_calc_기준100!$CN$38:$EF$38,0),"")</f>
        <v>43</v>
      </c>
      <c r="AP48" s="25">
        <f>IFERROR(MATCH(AP$11,_calc_기준100!$CN$38:$EF$38,0),"")</f>
        <v>8</v>
      </c>
      <c r="AQ48" s="25">
        <f>IFERROR(MATCH(AQ$11,_calc_기준100!$CN$38:$EF$38,0),"")</f>
        <v>27</v>
      </c>
      <c r="AR48" s="25">
        <f>IFERROR(MATCH(AR$11,_calc_기준100!$CN$38:$EF$38,0),"")</f>
        <v>28</v>
      </c>
      <c r="AS48" s="25">
        <f>IFERROR(MATCH(AS$11,_calc_기준100!$CN$38:$EF$38,0),"")</f>
        <v>1</v>
      </c>
      <c r="AT48" s="25">
        <f>IFERROR(MATCH(AT$11,_calc_기준100!$CN$38:$EF$38,0),"")</f>
        <v>4</v>
      </c>
      <c r="AU48" s="25">
        <f>IFERROR(MATCH(AU$11,_calc_기준100!$CN$38:$EF$38,0),"")</f>
        <v>5</v>
      </c>
      <c r="AV48" s="25">
        <f>IFERROR(MATCH(AV$11,_calc_기준100!$CN$38:$EF$38,0),"")</f>
        <v>17</v>
      </c>
      <c r="AW48" s="25">
        <f>IFERROR(MATCH(AW$11,_calc_기준100!$CN$38:$EF$38,0),"")</f>
        <v>40</v>
      </c>
      <c r="AX48" s="25">
        <f>IFERROR(MATCH(AX$11,_calc_기준100!$CN$38:$EF$38,0),"")</f>
        <v>24</v>
      </c>
      <c r="AY48" s="25">
        <f>IFERROR(MATCH(AY$11,_calc_기준100!$CN$38:$EF$38,0),"")</f>
        <v>29</v>
      </c>
      <c r="AZ48" s="25">
        <f>IFERROR(MATCH(AZ$11,_calc_기준100!$CN$38:$EF$38,0),"")</f>
        <v>25</v>
      </c>
      <c r="BA48" s="25">
        <f>IFERROR(MATCH(BA$11,_calc_기준100!$CN$38:$EF$38,0),"")</f>
        <v>18</v>
      </c>
      <c r="BB48" s="25">
        <f>IFERROR(MATCH(BB$11,_calc_기준100!$CN$38:$EF$38,0),"")</f>
        <v>42</v>
      </c>
      <c r="BC48" s="25">
        <f>IFERROR(MATCH(BC$11,_calc_기준100!$CN$38:$EF$38,0),"")</f>
        <v>39</v>
      </c>
      <c r="BD48" s="25">
        <f>IFERROR(MATCH(BD$11,_calc_기준100!$CN$38:$EF$38,0),"")</f>
        <v>23</v>
      </c>
    </row>
    <row r="49" spans="1:56" ht="16.5" customHeight="1">
      <c r="A49" s="39">
        <f t="shared" si="3"/>
        <v>1207</v>
      </c>
      <c r="B49" s="40">
        <f>IFERROR(INDEX(전체당첨내역!$B:$B,MATCH($A49,전체당첨내역!$A:$A,0)),"")</f>
        <v>10</v>
      </c>
      <c r="C49" s="40">
        <f>IFERROR(INDEX(전체당첨내역!$C:$C,MATCH($A49,전체당첨내역!$A:$A,0)),"")</f>
        <v>22</v>
      </c>
      <c r="D49" s="40">
        <f>IFERROR(INDEX(전체당첨내역!$D:$D,MATCH($A49,전체당첨내역!$A:$A,0)),"")</f>
        <v>24</v>
      </c>
      <c r="E49" s="40">
        <f>IFERROR(INDEX(전체당첨내역!$E:$E,MATCH($A49,전체당첨내역!$A:$A,0)),"")</f>
        <v>27</v>
      </c>
      <c r="F49" s="40">
        <f>IFERROR(INDEX(전체당첨내역!$F:$F,MATCH($A49,전체당첨내역!$A:$A,0)),"")</f>
        <v>38</v>
      </c>
      <c r="G49" s="40">
        <f>IFERROR(INDEX(전체당첨내역!$G:$G,MATCH($A49,전체당첨내역!$A:$A,0)),"")</f>
        <v>45</v>
      </c>
      <c r="H49" s="41">
        <f>IFERROR(INDEX(전체당첨내역!$H:$H,MATCH($A49,전체당첨내역!$A:$A,0)),"")</f>
        <v>11</v>
      </c>
      <c r="I49" s="42">
        <f>IFERROR((INDEX(_calc_기준100!$CN$39:$EF$39,1,$B49)&gt;0)*(INDEX(_calc_기준100!$CN$39:$EF$39,1,$B49)&lt;=15)+(INDEX(_calc_기준100!$CN$39:$EF$39,1,$C49)&gt;0)*(INDEX(_calc_기준100!$CN$39:$EF$39,1,$C49)&lt;=15)+(INDEX(_calc_기준100!$CN$39:$EF$39,1,$D49)&gt;0)*(INDEX(_calc_기준100!$CN$39:$EF$39,1,$D49)&lt;=15)+(INDEX(_calc_기준100!$CN$39:$EF$39,1,$E49)&gt;0)*(INDEX(_calc_기준100!$CN$39:$EF$39,1,$E49)&lt;=15)+(INDEX(_calc_기준100!$CN$39:$EF$39,1,$F49)&gt;0)*(INDEX(_calc_기준100!$CN$39:$EF$39,1,$F49)&lt;=15)+(INDEX(_calc_기준100!$CN$39:$EF$39,1,$G49)&gt;0)*(INDEX(_calc_기준100!$CN$39:$EF$39,1,$G49)&lt;=15),"")</f>
        <v>2</v>
      </c>
      <c r="J49" s="40">
        <f>IFERROR((INDEX(_calc_기준100!$CN$39:$EF$39,1,$B49)&gt;15)*(INDEX(_calc_기준100!$CN$39:$EF$39,1,$B49)&lt;=30)+(INDEX(_calc_기준100!$CN$39:$EF$39,1,$C49)&gt;15)*(INDEX(_calc_기준100!$CN$39:$EF$39,1,$C49)&lt;=30)+(INDEX(_calc_기준100!$CN$39:$EF$39,1,$D49)&gt;15)*(INDEX(_calc_기준100!$CN$39:$EF$39,1,$D49)&lt;=30)+(INDEX(_calc_기준100!$CN$39:$EF$39,1,$E49)&gt;15)*(INDEX(_calc_기준100!$CN$39:$EF$39,1,$E49)&lt;=30)+(INDEX(_calc_기준100!$CN$39:$EF$39,1,$F49)&gt;15)*(INDEX(_calc_기준100!$CN$39:$EF$39,1,$F49)&lt;=30)+(INDEX(_calc_기준100!$CN$39:$EF$39,1,$G49)&gt;15)*(INDEX(_calc_기준100!$CN$39:$EF$39,1,$G49)&lt;=30),"")</f>
        <v>2</v>
      </c>
      <c r="K49" s="43">
        <f>IFERROR((INDEX(_calc_기준100!$CN$39:$EF$39,1,$B49)&gt;30)+(INDEX(_calc_기준100!$CN$39:$EF$39,1,$C49)&gt;30)+(INDEX(_calc_기준100!$CN$39:$EF$39,1,$D49)&gt;30)+(INDEX(_calc_기준100!$CN$39:$EF$39,1,$E49)&gt;30)+(INDEX(_calc_기준100!$CN$39:$EF$39,1,$F49)&gt;30)+(INDEX(_calc_기준100!$CN$39:$EF$39,1,$G49)&gt;30),"")</f>
        <v>2</v>
      </c>
      <c r="L49" s="24">
        <f>IFERROR(MATCH(L$11,_calc_기준100!$CN$39:$EF$39,0),"")</f>
        <v>19</v>
      </c>
      <c r="M49" s="25">
        <f>IFERROR(MATCH(M$11,_calc_기준100!$CN$39:$EF$39,0),"")</f>
        <v>30</v>
      </c>
      <c r="N49" s="25">
        <f>IFERROR(MATCH(N$11,_calc_기준100!$CN$39:$EF$39,0),"")</f>
        <v>34</v>
      </c>
      <c r="O49" s="25">
        <f>IFERROR(MATCH(O$11,_calc_기준100!$CN$39:$EF$39,0),"")</f>
        <v>11</v>
      </c>
      <c r="P49" s="25">
        <f>IFERROR(MATCH(P$11,_calc_기준100!$CN$39:$EF$39,0),"")</f>
        <v>31</v>
      </c>
      <c r="Q49" s="25">
        <f>IFERROR(MATCH(Q$11,_calc_기준100!$CN$39:$EF$39,0),"")</f>
        <v>33</v>
      </c>
      <c r="R49" s="25">
        <f>IFERROR(MATCH(R$11,_calc_기준100!$CN$39:$EF$39,0),"")</f>
        <v>13</v>
      </c>
      <c r="S49" s="25">
        <f>IFERROR(MATCH(S$11,_calc_기준100!$CN$39:$EF$39,0),"")</f>
        <v>15</v>
      </c>
      <c r="T49" s="25">
        <f>IFERROR(MATCH(T$11,_calc_기준100!$CN$39:$EF$39,0),"")</f>
        <v>21</v>
      </c>
      <c r="U49" s="25">
        <f>IFERROR(MATCH(U$11,_calc_기준100!$CN$39:$EF$39,0),"")</f>
        <v>44</v>
      </c>
      <c r="V49" s="25">
        <f>IFERROR(MATCH(V$11,_calc_기준100!$CN$39:$EF$39,0),"")</f>
        <v>10</v>
      </c>
      <c r="W49" s="25">
        <f>IFERROR(MATCH(W$11,_calc_기준100!$CN$39:$EF$39,0),"")</f>
        <v>32</v>
      </c>
      <c r="X49" s="25">
        <f>IFERROR(MATCH(X$11,_calc_기준100!$CN$39:$EF$39,0),"")</f>
        <v>35</v>
      </c>
      <c r="Y49" s="25">
        <f>IFERROR(MATCH(Y$11,_calc_기준100!$CN$39:$EF$39,0),"")</f>
        <v>38</v>
      </c>
      <c r="Z49" s="25">
        <f>IFERROR(MATCH(Z$11,_calc_기준100!$CN$39:$EF$39,0),"")</f>
        <v>37</v>
      </c>
      <c r="AA49" s="25">
        <f>IFERROR(MATCH(AA$11,_calc_기준100!$CN$39:$EF$39,0),"")</f>
        <v>36</v>
      </c>
      <c r="AB49" s="25">
        <f>IFERROR(MATCH(AB$11,_calc_기준100!$CN$39:$EF$39,0),"")</f>
        <v>6</v>
      </c>
      <c r="AC49" s="25">
        <f>IFERROR(MATCH(AC$11,_calc_기준100!$CN$39:$EF$39,0),"")</f>
        <v>45</v>
      </c>
      <c r="AD49" s="25">
        <f>IFERROR(MATCH(AD$11,_calc_기준100!$CN$39:$EF$39,0),"")</f>
        <v>9</v>
      </c>
      <c r="AE49" s="25">
        <f>IFERROR(MATCH(AE$11,_calc_기준100!$CN$39:$EF$39,0),"")</f>
        <v>14</v>
      </c>
      <c r="AF49" s="25">
        <f>IFERROR(MATCH(AF$11,_calc_기준100!$CN$39:$EF$39,0),"")</f>
        <v>26</v>
      </c>
      <c r="AG49" s="25">
        <f>IFERROR(MATCH(AG$11,_calc_기준100!$CN$39:$EF$39,0),"")</f>
        <v>41</v>
      </c>
      <c r="AH49" s="25">
        <f>IFERROR(MATCH(AH$11,_calc_기준100!$CN$39:$EF$39,0),"")</f>
        <v>3</v>
      </c>
      <c r="AI49" s="25">
        <f>IFERROR(MATCH(AI$11,_calc_기준100!$CN$39:$EF$39,0),"")</f>
        <v>7</v>
      </c>
      <c r="AJ49" s="25">
        <f>IFERROR(MATCH(AJ$11,_calc_기준100!$CN$39:$EF$39,0),"")</f>
        <v>16</v>
      </c>
      <c r="AK49" s="25">
        <f>IFERROR(MATCH(AK$11,_calc_기준100!$CN$39:$EF$39,0),"")</f>
        <v>22</v>
      </c>
      <c r="AL49" s="25">
        <f>IFERROR(MATCH(AL$11,_calc_기준100!$CN$39:$EF$39,0),"")</f>
        <v>2</v>
      </c>
      <c r="AM49" s="25">
        <f>IFERROR(MATCH(AM$11,_calc_기준100!$CN$39:$EF$39,0),"")</f>
        <v>20</v>
      </c>
      <c r="AN49" s="25">
        <f>IFERROR(MATCH(AN$11,_calc_기준100!$CN$39:$EF$39,0),"")</f>
        <v>8</v>
      </c>
      <c r="AO49" s="25">
        <f>IFERROR(MATCH(AO$11,_calc_기준100!$CN$39:$EF$39,0),"")</f>
        <v>43</v>
      </c>
      <c r="AP49" s="25">
        <f>IFERROR(MATCH(AP$11,_calc_기준100!$CN$39:$EF$39,0),"")</f>
        <v>12</v>
      </c>
      <c r="AQ49" s="25">
        <f>IFERROR(MATCH(AQ$11,_calc_기준100!$CN$39:$EF$39,0),"")</f>
        <v>28</v>
      </c>
      <c r="AR49" s="25">
        <f>IFERROR(MATCH(AR$11,_calc_기준100!$CN$39:$EF$39,0),"")</f>
        <v>40</v>
      </c>
      <c r="AS49" s="25">
        <f>IFERROR(MATCH(AS$11,_calc_기준100!$CN$39:$EF$39,0),"")</f>
        <v>4</v>
      </c>
      <c r="AT49" s="25">
        <f>IFERROR(MATCH(AT$11,_calc_기준100!$CN$39:$EF$39,0),"")</f>
        <v>17</v>
      </c>
      <c r="AU49" s="25">
        <f>IFERROR(MATCH(AU$11,_calc_기준100!$CN$39:$EF$39,0),"")</f>
        <v>27</v>
      </c>
      <c r="AV49" s="25">
        <f>IFERROR(MATCH(AV$11,_calc_기준100!$CN$39:$EF$39,0),"")</f>
        <v>1</v>
      </c>
      <c r="AW49" s="25">
        <f>IFERROR(MATCH(AW$11,_calc_기준100!$CN$39:$EF$39,0),"")</f>
        <v>24</v>
      </c>
      <c r="AX49" s="25">
        <f>IFERROR(MATCH(AX$11,_calc_기준100!$CN$39:$EF$39,0),"")</f>
        <v>29</v>
      </c>
      <c r="AY49" s="25">
        <f>IFERROR(MATCH(AY$11,_calc_기준100!$CN$39:$EF$39,0),"")</f>
        <v>18</v>
      </c>
      <c r="AZ49" s="25">
        <f>IFERROR(MATCH(AZ$11,_calc_기준100!$CN$39:$EF$39,0),"")</f>
        <v>5</v>
      </c>
      <c r="BA49" s="25">
        <f>IFERROR(MATCH(BA$11,_calc_기준100!$CN$39:$EF$39,0),"")</f>
        <v>42</v>
      </c>
      <c r="BB49" s="25">
        <f>IFERROR(MATCH(BB$11,_calc_기준100!$CN$39:$EF$39,0),"")</f>
        <v>39</v>
      </c>
      <c r="BC49" s="25">
        <f>IFERROR(MATCH(BC$11,_calc_기준100!$CN$39:$EF$39,0),"")</f>
        <v>25</v>
      </c>
      <c r="BD49" s="25">
        <f>IFERROR(MATCH(BD$11,_calc_기준100!$CN$39:$EF$39,0),"")</f>
        <v>23</v>
      </c>
    </row>
    <row r="50" spans="1:56" ht="16.5" customHeight="1">
      <c r="A50" s="39">
        <f t="shared" si="3"/>
        <v>1206</v>
      </c>
      <c r="B50" s="40">
        <f>IFERROR(INDEX(전체당첨내역!$B:$B,MATCH($A50,전체당첨내역!$A:$A,0)),"")</f>
        <v>1</v>
      </c>
      <c r="C50" s="40">
        <f>IFERROR(INDEX(전체당첨내역!$C:$C,MATCH($A50,전체당첨내역!$A:$A,0)),"")</f>
        <v>3</v>
      </c>
      <c r="D50" s="40">
        <f>IFERROR(INDEX(전체당첨내역!$D:$D,MATCH($A50,전체당첨내역!$A:$A,0)),"")</f>
        <v>17</v>
      </c>
      <c r="E50" s="40">
        <f>IFERROR(INDEX(전체당첨내역!$E:$E,MATCH($A50,전체당첨내역!$A:$A,0)),"")</f>
        <v>26</v>
      </c>
      <c r="F50" s="40">
        <f>IFERROR(INDEX(전체당첨내역!$F:$F,MATCH($A50,전체당첨내역!$A:$A,0)),"")</f>
        <v>27</v>
      </c>
      <c r="G50" s="40">
        <f>IFERROR(INDEX(전체당첨내역!$G:$G,MATCH($A50,전체당첨내역!$A:$A,0)),"")</f>
        <v>42</v>
      </c>
      <c r="H50" s="41">
        <f>IFERROR(INDEX(전체당첨내역!$H:$H,MATCH($A50,전체당첨내역!$A:$A,0)),"")</f>
        <v>23</v>
      </c>
      <c r="I50" s="42">
        <f>IFERROR((INDEX(_calc_기준100!$CN$40:$EF$40,1,$B50)&gt;0)*(INDEX(_calc_기준100!$CN$40:$EF$40,1,$B50)&lt;=15)+(INDEX(_calc_기준100!$CN$40:$EF$40,1,$C50)&gt;0)*(INDEX(_calc_기준100!$CN$40:$EF$40,1,$C50)&lt;=15)+(INDEX(_calc_기준100!$CN$40:$EF$40,1,$D50)&gt;0)*(INDEX(_calc_기준100!$CN$40:$EF$40,1,$D50)&lt;=15)+(INDEX(_calc_기준100!$CN$40:$EF$40,1,$E50)&gt;0)*(INDEX(_calc_기준100!$CN$40:$EF$40,1,$E50)&lt;=15)+(INDEX(_calc_기준100!$CN$40:$EF$40,1,$F50)&gt;0)*(INDEX(_calc_기준100!$CN$40:$EF$40,1,$F50)&lt;=15)+(INDEX(_calc_기준100!$CN$40:$EF$40,1,$G50)&gt;0)*(INDEX(_calc_기준100!$CN$40:$EF$40,1,$G50)&lt;=15),"")</f>
        <v>1</v>
      </c>
      <c r="J50" s="40">
        <f>IFERROR((INDEX(_calc_기준100!$CN$40:$EF$40,1,$B50)&gt;15)*(INDEX(_calc_기준100!$CN$40:$EF$40,1,$B50)&lt;=30)+(INDEX(_calc_기준100!$CN$40:$EF$40,1,$C50)&gt;15)*(INDEX(_calc_기준100!$CN$40:$EF$40,1,$C50)&lt;=30)+(INDEX(_calc_기준100!$CN$40:$EF$40,1,$D50)&gt;15)*(INDEX(_calc_기준100!$CN$40:$EF$40,1,$D50)&lt;=30)+(INDEX(_calc_기준100!$CN$40:$EF$40,1,$E50)&gt;15)*(INDEX(_calc_기준100!$CN$40:$EF$40,1,$E50)&lt;=30)+(INDEX(_calc_기준100!$CN$40:$EF$40,1,$F50)&gt;15)*(INDEX(_calc_기준100!$CN$40:$EF$40,1,$F50)&lt;=30)+(INDEX(_calc_기준100!$CN$40:$EF$40,1,$G50)&gt;15)*(INDEX(_calc_기준100!$CN$40:$EF$40,1,$G50)&lt;=30),"")</f>
        <v>2</v>
      </c>
      <c r="K50" s="43">
        <f>IFERROR((INDEX(_calc_기준100!$CN$40:$EF$40,1,$B50)&gt;30)+(INDEX(_calc_기준100!$CN$40:$EF$40,1,$C50)&gt;30)+(INDEX(_calc_기준100!$CN$40:$EF$40,1,$D50)&gt;30)+(INDEX(_calc_기준100!$CN$40:$EF$40,1,$E50)&gt;30)+(INDEX(_calc_기준100!$CN$40:$EF$40,1,$F50)&gt;30)+(INDEX(_calc_기준100!$CN$40:$EF$40,1,$G50)&gt;30),"")</f>
        <v>3</v>
      </c>
      <c r="L50" s="24">
        <f>IFERROR(MATCH(L$11,_calc_기준100!$CN$40:$EF$40,0),"")</f>
        <v>19</v>
      </c>
      <c r="M50" s="25">
        <f>IFERROR(MATCH(M$11,_calc_기준100!$CN$40:$EF$40,0),"")</f>
        <v>11</v>
      </c>
      <c r="N50" s="25">
        <f>IFERROR(MATCH(N$11,_calc_기준100!$CN$40:$EF$40,0),"")</f>
        <v>33</v>
      </c>
      <c r="O50" s="25">
        <f>IFERROR(MATCH(O$11,_calc_기준100!$CN$40:$EF$40,0),"")</f>
        <v>34</v>
      </c>
      <c r="P50" s="25">
        <f>IFERROR(MATCH(P$11,_calc_기준100!$CN$40:$EF$40,0),"")</f>
        <v>13</v>
      </c>
      <c r="Q50" s="25">
        <f>IFERROR(MATCH(Q$11,_calc_기준100!$CN$40:$EF$40,0),"")</f>
        <v>15</v>
      </c>
      <c r="R50" s="25">
        <f>IFERROR(MATCH(R$11,_calc_기준100!$CN$40:$EF$40,0),"")</f>
        <v>30</v>
      </c>
      <c r="S50" s="25">
        <f>IFERROR(MATCH(S$11,_calc_기준100!$CN$40:$EF$40,0),"")</f>
        <v>44</v>
      </c>
      <c r="T50" s="25">
        <f>IFERROR(MATCH(T$11,_calc_기준100!$CN$40:$EF$40,0),"")</f>
        <v>21</v>
      </c>
      <c r="U50" s="25">
        <f>IFERROR(MATCH(U$11,_calc_기준100!$CN$40:$EF$40,0),"")</f>
        <v>10</v>
      </c>
      <c r="V50" s="25">
        <f>IFERROR(MATCH(V$11,_calc_기준100!$CN$40:$EF$40,0),"")</f>
        <v>32</v>
      </c>
      <c r="W50" s="25">
        <f>IFERROR(MATCH(W$11,_calc_기준100!$CN$40:$EF$40,0),"")</f>
        <v>38</v>
      </c>
      <c r="X50" s="25">
        <f>IFERROR(MATCH(X$11,_calc_기준100!$CN$40:$EF$40,0),"")</f>
        <v>26</v>
      </c>
      <c r="Y50" s="25">
        <f>IFERROR(MATCH(Y$11,_calc_기준100!$CN$40:$EF$40,0),"")</f>
        <v>31</v>
      </c>
      <c r="Z50" s="25">
        <f>IFERROR(MATCH(Z$11,_calc_기준100!$CN$40:$EF$40,0),"")</f>
        <v>37</v>
      </c>
      <c r="AA50" s="25">
        <f>IFERROR(MATCH(AA$11,_calc_기준100!$CN$40:$EF$40,0),"")</f>
        <v>35</v>
      </c>
      <c r="AB50" s="25">
        <f>IFERROR(MATCH(AB$11,_calc_기준100!$CN$40:$EF$40,0),"")</f>
        <v>6</v>
      </c>
      <c r="AC50" s="25">
        <f>IFERROR(MATCH(AC$11,_calc_기준100!$CN$40:$EF$40,0),"")</f>
        <v>14</v>
      </c>
      <c r="AD50" s="25">
        <f>IFERROR(MATCH(AD$11,_calc_기준100!$CN$40:$EF$40,0),"")</f>
        <v>45</v>
      </c>
      <c r="AE50" s="25">
        <f>IFERROR(MATCH(AE$11,_calc_기준100!$CN$40:$EF$40,0),"")</f>
        <v>3</v>
      </c>
      <c r="AF50" s="25">
        <f>IFERROR(MATCH(AF$11,_calc_기준100!$CN$40:$EF$40,0),"")</f>
        <v>9</v>
      </c>
      <c r="AG50" s="25">
        <f>IFERROR(MATCH(AG$11,_calc_기준100!$CN$40:$EF$40,0),"")</f>
        <v>36</v>
      </c>
      <c r="AH50" s="25">
        <f>IFERROR(MATCH(AH$11,_calc_기준100!$CN$40:$EF$40,0),"")</f>
        <v>7</v>
      </c>
      <c r="AI50" s="25">
        <f>IFERROR(MATCH(AI$11,_calc_기준100!$CN$40:$EF$40,0),"")</f>
        <v>22</v>
      </c>
      <c r="AJ50" s="25">
        <f>IFERROR(MATCH(AJ$11,_calc_기준100!$CN$40:$EF$40,0),"")</f>
        <v>16</v>
      </c>
      <c r="AK50" s="25">
        <f>IFERROR(MATCH(AK$11,_calc_기준100!$CN$40:$EF$40,0),"")</f>
        <v>2</v>
      </c>
      <c r="AL50" s="25">
        <f>IFERROR(MATCH(AL$11,_calc_기준100!$CN$40:$EF$40,0),"")</f>
        <v>1</v>
      </c>
      <c r="AM50" s="25">
        <f>IFERROR(MATCH(AM$11,_calc_기준100!$CN$40:$EF$40,0),"")</f>
        <v>4</v>
      </c>
      <c r="AN50" s="25">
        <f>IFERROR(MATCH(AN$11,_calc_기준100!$CN$40:$EF$40,0),"")</f>
        <v>20</v>
      </c>
      <c r="AO50" s="25">
        <f>IFERROR(MATCH(AO$11,_calc_기준100!$CN$40:$EF$40,0),"")</f>
        <v>41</v>
      </c>
      <c r="AP50" s="25">
        <f>IFERROR(MATCH(AP$11,_calc_기준100!$CN$40:$EF$40,0),"")</f>
        <v>43</v>
      </c>
      <c r="AQ50" s="25">
        <f>IFERROR(MATCH(AQ$11,_calc_기준100!$CN$40:$EF$40,0),"")</f>
        <v>8</v>
      </c>
      <c r="AR50" s="25">
        <f>IFERROR(MATCH(AR$11,_calc_기준100!$CN$40:$EF$40,0),"")</f>
        <v>17</v>
      </c>
      <c r="AS50" s="25">
        <f>IFERROR(MATCH(AS$11,_calc_기준100!$CN$40:$EF$40,0),"")</f>
        <v>28</v>
      </c>
      <c r="AT50" s="25">
        <f>IFERROR(MATCH(AT$11,_calc_기준100!$CN$40:$EF$40,0),"")</f>
        <v>40</v>
      </c>
      <c r="AU50" s="25">
        <f>IFERROR(MATCH(AU$11,_calc_기준100!$CN$40:$EF$40,0),"")</f>
        <v>12</v>
      </c>
      <c r="AV50" s="25">
        <f>IFERROR(MATCH(AV$11,_calc_기준100!$CN$40:$EF$40,0),"")</f>
        <v>27</v>
      </c>
      <c r="AW50" s="25">
        <f>IFERROR(MATCH(AW$11,_calc_기준100!$CN$40:$EF$40,0),"")</f>
        <v>42</v>
      </c>
      <c r="AX50" s="25">
        <f>IFERROR(MATCH(AX$11,_calc_기준100!$CN$40:$EF$40,0),"")</f>
        <v>29</v>
      </c>
      <c r="AY50" s="25">
        <f>IFERROR(MATCH(AY$11,_calc_기준100!$CN$40:$EF$40,0),"")</f>
        <v>24</v>
      </c>
      <c r="AZ50" s="25">
        <f>IFERROR(MATCH(AZ$11,_calc_기준100!$CN$40:$EF$40,0),"")</f>
        <v>18</v>
      </c>
      <c r="BA50" s="25">
        <f>IFERROR(MATCH(BA$11,_calc_기준100!$CN$40:$EF$40,0),"")</f>
        <v>5</v>
      </c>
      <c r="BB50" s="25">
        <f>IFERROR(MATCH(BB$11,_calc_기준100!$CN$40:$EF$40,0),"")</f>
        <v>25</v>
      </c>
      <c r="BC50" s="25">
        <f>IFERROR(MATCH(BC$11,_calc_기준100!$CN$40:$EF$40,0),"")</f>
        <v>39</v>
      </c>
      <c r="BD50" s="25">
        <f>IFERROR(MATCH(BD$11,_calc_기준100!$CN$40:$EF$40,0),"")</f>
        <v>23</v>
      </c>
    </row>
    <row r="51" spans="1:56" ht="16.5" customHeight="1">
      <c r="A51" s="39">
        <f t="shared" si="3"/>
        <v>1205</v>
      </c>
      <c r="B51" s="40">
        <f>IFERROR(INDEX(전체당첨내역!$B:$B,MATCH($A51,전체당첨내역!$A:$A,0)),"")</f>
        <v>1</v>
      </c>
      <c r="C51" s="40">
        <f>IFERROR(INDEX(전체당첨내역!$C:$C,MATCH($A51,전체당첨내역!$A:$A,0)),"")</f>
        <v>4</v>
      </c>
      <c r="D51" s="40">
        <f>IFERROR(INDEX(전체당첨내역!$D:$D,MATCH($A51,전체당첨내역!$A:$A,0)),"")</f>
        <v>16</v>
      </c>
      <c r="E51" s="40">
        <f>IFERROR(INDEX(전체당첨내역!$E:$E,MATCH($A51,전체당첨내역!$A:$A,0)),"")</f>
        <v>23</v>
      </c>
      <c r="F51" s="40">
        <f>IFERROR(INDEX(전체당첨내역!$F:$F,MATCH($A51,전체당첨내역!$A:$A,0)),"")</f>
        <v>31</v>
      </c>
      <c r="G51" s="40">
        <f>IFERROR(INDEX(전체당첨내역!$G:$G,MATCH($A51,전체당첨내역!$A:$A,0)),"")</f>
        <v>41</v>
      </c>
      <c r="H51" s="41">
        <f>IFERROR(INDEX(전체당첨내역!$H:$H,MATCH($A51,전체당첨내역!$A:$A,0)),"")</f>
        <v>2</v>
      </c>
      <c r="I51" s="42">
        <f>IFERROR((INDEX(_calc_기준100!$CN$41:$EF$41,1,$B51)&gt;0)*(INDEX(_calc_기준100!$CN$41:$EF$41,1,$B51)&lt;=15)+(INDEX(_calc_기준100!$CN$41:$EF$41,1,$C51)&gt;0)*(INDEX(_calc_기준100!$CN$41:$EF$41,1,$C51)&lt;=15)+(INDEX(_calc_기준100!$CN$41:$EF$41,1,$D51)&gt;0)*(INDEX(_calc_기준100!$CN$41:$EF$41,1,$D51)&lt;=15)+(INDEX(_calc_기준100!$CN$41:$EF$41,1,$E51)&gt;0)*(INDEX(_calc_기준100!$CN$41:$EF$41,1,$E51)&lt;=15)+(INDEX(_calc_기준100!$CN$41:$EF$41,1,$F51)&gt;0)*(INDEX(_calc_기준100!$CN$41:$EF$41,1,$F51)&lt;=15)+(INDEX(_calc_기준100!$CN$41:$EF$41,1,$G51)&gt;0)*(INDEX(_calc_기준100!$CN$41:$EF$41,1,$G51)&lt;=15),"")</f>
        <v>1</v>
      </c>
      <c r="J51" s="40">
        <f>IFERROR((INDEX(_calc_기준100!$CN$41:$EF$41,1,$B51)&gt;15)*(INDEX(_calc_기준100!$CN$41:$EF$41,1,$B51)&lt;=30)+(INDEX(_calc_기준100!$CN$41:$EF$41,1,$C51)&gt;15)*(INDEX(_calc_기준100!$CN$41:$EF$41,1,$C51)&lt;=30)+(INDEX(_calc_기준100!$CN$41:$EF$41,1,$D51)&gt;15)*(INDEX(_calc_기준100!$CN$41:$EF$41,1,$D51)&lt;=30)+(INDEX(_calc_기준100!$CN$41:$EF$41,1,$E51)&gt;15)*(INDEX(_calc_기준100!$CN$41:$EF$41,1,$E51)&lt;=30)+(INDEX(_calc_기준100!$CN$41:$EF$41,1,$F51)&gt;15)*(INDEX(_calc_기준100!$CN$41:$EF$41,1,$F51)&lt;=30)+(INDEX(_calc_기준100!$CN$41:$EF$41,1,$G51)&gt;15)*(INDEX(_calc_기준100!$CN$41:$EF$41,1,$G51)&lt;=30),"")</f>
        <v>4</v>
      </c>
      <c r="K51" s="43">
        <f>IFERROR((INDEX(_calc_기준100!$CN$41:$EF$41,1,$B51)&gt;30)+(INDEX(_calc_기준100!$CN$41:$EF$41,1,$C51)&gt;30)+(INDEX(_calc_기준100!$CN$41:$EF$41,1,$D51)&gt;30)+(INDEX(_calc_기준100!$CN$41:$EF$41,1,$E51)&gt;30)+(INDEX(_calc_기준100!$CN$41:$EF$41,1,$F51)&gt;30)+(INDEX(_calc_기준100!$CN$41:$EF$41,1,$G51)&gt;30),"")</f>
        <v>1</v>
      </c>
      <c r="L51" s="24">
        <f>IFERROR(MATCH(L$11,_calc_기준100!$CN$41:$EF$41,0),"")</f>
        <v>34</v>
      </c>
      <c r="M51" s="25">
        <f>IFERROR(MATCH(M$11,_calc_기준100!$CN$41:$EF$41,0),"")</f>
        <v>19</v>
      </c>
      <c r="N51" s="25">
        <f>IFERROR(MATCH(N$11,_calc_기준100!$CN$41:$EF$41,0),"")</f>
        <v>11</v>
      </c>
      <c r="O51" s="25">
        <f>IFERROR(MATCH(O$11,_calc_기준100!$CN$41:$EF$41,0),"")</f>
        <v>33</v>
      </c>
      <c r="P51" s="25">
        <f>IFERROR(MATCH(P$11,_calc_기준100!$CN$41:$EF$41,0),"")</f>
        <v>13</v>
      </c>
      <c r="Q51" s="25">
        <f>IFERROR(MATCH(Q$11,_calc_기준100!$CN$41:$EF$41,0),"")</f>
        <v>44</v>
      </c>
      <c r="R51" s="25">
        <f>IFERROR(MATCH(R$11,_calc_기준100!$CN$41:$EF$41,0),"")</f>
        <v>30</v>
      </c>
      <c r="S51" s="25">
        <f>IFERROR(MATCH(S$11,_calc_기준100!$CN$41:$EF$41,0),"")</f>
        <v>15</v>
      </c>
      <c r="T51" s="25">
        <f>IFERROR(MATCH(T$11,_calc_기준100!$CN$41:$EF$41,0),"")</f>
        <v>10</v>
      </c>
      <c r="U51" s="25">
        <f>IFERROR(MATCH(U$11,_calc_기준100!$CN$41:$EF$41,0),"")</f>
        <v>21</v>
      </c>
      <c r="V51" s="25">
        <f>IFERROR(MATCH(V$11,_calc_기준100!$CN$41:$EF$41,0),"")</f>
        <v>31</v>
      </c>
      <c r="W51" s="25">
        <f>IFERROR(MATCH(W$11,_calc_기준100!$CN$41:$EF$41,0),"")</f>
        <v>32</v>
      </c>
      <c r="X51" s="25">
        <f>IFERROR(MATCH(X$11,_calc_기준100!$CN$41:$EF$41,0),"")</f>
        <v>6</v>
      </c>
      <c r="Y51" s="25">
        <f>IFERROR(MATCH(Y$11,_calc_기준100!$CN$41:$EF$41,0),"")</f>
        <v>14</v>
      </c>
      <c r="Z51" s="25">
        <f>IFERROR(MATCH(Z$11,_calc_기준100!$CN$41:$EF$41,0),"")</f>
        <v>26</v>
      </c>
      <c r="AA51" s="25">
        <f>IFERROR(MATCH(AA$11,_calc_기준100!$CN$41:$EF$41,0),"")</f>
        <v>35</v>
      </c>
      <c r="AB51" s="25">
        <f>IFERROR(MATCH(AB$11,_calc_기준100!$CN$41:$EF$41,0),"")</f>
        <v>45</v>
      </c>
      <c r="AC51" s="25">
        <f>IFERROR(MATCH(AC$11,_calc_기준100!$CN$41:$EF$41,0),"")</f>
        <v>1</v>
      </c>
      <c r="AD51" s="25">
        <f>IFERROR(MATCH(AD$11,_calc_기준100!$CN$41:$EF$41,0),"")</f>
        <v>3</v>
      </c>
      <c r="AE51" s="25">
        <f>IFERROR(MATCH(AE$11,_calc_기준100!$CN$41:$EF$41,0),"")</f>
        <v>4</v>
      </c>
      <c r="AF51" s="25">
        <f>IFERROR(MATCH(AF$11,_calc_기준100!$CN$41:$EF$41,0),"")</f>
        <v>9</v>
      </c>
      <c r="AG51" s="25">
        <f>IFERROR(MATCH(AG$11,_calc_기준100!$CN$41:$EF$41,0),"")</f>
        <v>22</v>
      </c>
      <c r="AH51" s="25">
        <f>IFERROR(MATCH(AH$11,_calc_기준100!$CN$41:$EF$41,0),"")</f>
        <v>36</v>
      </c>
      <c r="AI51" s="25">
        <f>IFERROR(MATCH(AI$11,_calc_기준100!$CN$41:$EF$41,0),"")</f>
        <v>37</v>
      </c>
      <c r="AJ51" s="25">
        <f>IFERROR(MATCH(AJ$11,_calc_기준100!$CN$41:$EF$41,0),"")</f>
        <v>38</v>
      </c>
      <c r="AK51" s="25">
        <f>IFERROR(MATCH(AK$11,_calc_기준100!$CN$41:$EF$41,0),"")</f>
        <v>40</v>
      </c>
      <c r="AL51" s="25">
        <f>IFERROR(MATCH(AL$11,_calc_기준100!$CN$41:$EF$41,0),"")</f>
        <v>2</v>
      </c>
      <c r="AM51" s="25">
        <f>IFERROR(MATCH(AM$11,_calc_기준100!$CN$41:$EF$41,0),"")</f>
        <v>7</v>
      </c>
      <c r="AN51" s="25">
        <f>IFERROR(MATCH(AN$11,_calc_기준100!$CN$41:$EF$41,0),"")</f>
        <v>16</v>
      </c>
      <c r="AO51" s="25">
        <f>IFERROR(MATCH(AO$11,_calc_기준100!$CN$41:$EF$41,0),"")</f>
        <v>41</v>
      </c>
      <c r="AP51" s="25">
        <f>IFERROR(MATCH(AP$11,_calc_기준100!$CN$41:$EF$41,0),"")</f>
        <v>17</v>
      </c>
      <c r="AQ51" s="25">
        <f>IFERROR(MATCH(AQ$11,_calc_기준100!$CN$41:$EF$41,0),"")</f>
        <v>20</v>
      </c>
      <c r="AR51" s="25">
        <f>IFERROR(MATCH(AR$11,_calc_기준100!$CN$41:$EF$41,0),"")</f>
        <v>43</v>
      </c>
      <c r="AS51" s="25">
        <f>IFERROR(MATCH(AS$11,_calc_기준100!$CN$41:$EF$41,0),"")</f>
        <v>8</v>
      </c>
      <c r="AT51" s="25">
        <f>IFERROR(MATCH(AT$11,_calc_기준100!$CN$41:$EF$41,0),"")</f>
        <v>12</v>
      </c>
      <c r="AU51" s="25">
        <f>IFERROR(MATCH(AU$11,_calc_기준100!$CN$41:$EF$41,0),"")</f>
        <v>28</v>
      </c>
      <c r="AV51" s="25">
        <f>IFERROR(MATCH(AV$11,_calc_기준100!$CN$41:$EF$41,0),"")</f>
        <v>27</v>
      </c>
      <c r="AW51" s="25">
        <f>IFERROR(MATCH(AW$11,_calc_기준100!$CN$41:$EF$41,0),"")</f>
        <v>29</v>
      </c>
      <c r="AX51" s="25">
        <f>IFERROR(MATCH(AX$11,_calc_기준100!$CN$41:$EF$41,0),"")</f>
        <v>42</v>
      </c>
      <c r="AY51" s="25">
        <f>IFERROR(MATCH(AY$11,_calc_기준100!$CN$41:$EF$41,0),"")</f>
        <v>24</v>
      </c>
      <c r="AZ51" s="25">
        <f>IFERROR(MATCH(AZ$11,_calc_기준100!$CN$41:$EF$41,0),"")</f>
        <v>5</v>
      </c>
      <c r="BA51" s="25">
        <f>IFERROR(MATCH(BA$11,_calc_기준100!$CN$41:$EF$41,0),"")</f>
        <v>18</v>
      </c>
      <c r="BB51" s="25">
        <f>IFERROR(MATCH(BB$11,_calc_기준100!$CN$41:$EF$41,0),"")</f>
        <v>25</v>
      </c>
      <c r="BC51" s="25">
        <f>IFERROR(MATCH(BC$11,_calc_기준100!$CN$41:$EF$41,0),"")</f>
        <v>39</v>
      </c>
      <c r="BD51" s="25">
        <f>IFERROR(MATCH(BD$11,_calc_기준100!$CN$41:$EF$41,0),"")</f>
        <v>23</v>
      </c>
    </row>
    <row r="52" spans="1:56" ht="16.5" customHeight="1">
      <c r="A52" s="39">
        <f t="shared" si="3"/>
        <v>1204</v>
      </c>
      <c r="B52" s="40">
        <f>IFERROR(INDEX(전체당첨내역!$B:$B,MATCH($A52,전체당첨내역!$A:$A,0)),"")</f>
        <v>8</v>
      </c>
      <c r="C52" s="40">
        <f>IFERROR(INDEX(전체당첨내역!$C:$C,MATCH($A52,전체당첨내역!$A:$A,0)),"")</f>
        <v>16</v>
      </c>
      <c r="D52" s="40">
        <f>IFERROR(INDEX(전체당첨내역!$D:$D,MATCH($A52,전체당첨내역!$A:$A,0)),"")</f>
        <v>28</v>
      </c>
      <c r="E52" s="40">
        <f>IFERROR(INDEX(전체당첨내역!$E:$E,MATCH($A52,전체당첨내역!$A:$A,0)),"")</f>
        <v>30</v>
      </c>
      <c r="F52" s="40">
        <f>IFERROR(INDEX(전체당첨내역!$F:$F,MATCH($A52,전체당첨내역!$A:$A,0)),"")</f>
        <v>31</v>
      </c>
      <c r="G52" s="40">
        <f>IFERROR(INDEX(전체당첨내역!$G:$G,MATCH($A52,전체당첨내역!$A:$A,0)),"")</f>
        <v>44</v>
      </c>
      <c r="H52" s="41">
        <f>IFERROR(INDEX(전체당첨내역!$H:$H,MATCH($A52,전체당첨내역!$A:$A,0)),"")</f>
        <v>27</v>
      </c>
      <c r="I52" s="42">
        <f>IFERROR((INDEX(_calc_기준100!$CN$42:$EF$42,1,$B52)&gt;0)*(INDEX(_calc_기준100!$CN$42:$EF$42,1,$B52)&lt;=15)+(INDEX(_calc_기준100!$CN$42:$EF$42,1,$C52)&gt;0)*(INDEX(_calc_기준100!$CN$42:$EF$42,1,$C52)&lt;=15)+(INDEX(_calc_기준100!$CN$42:$EF$42,1,$D52)&gt;0)*(INDEX(_calc_기준100!$CN$42:$EF$42,1,$D52)&lt;=15)+(INDEX(_calc_기준100!$CN$42:$EF$42,1,$E52)&gt;0)*(INDEX(_calc_기준100!$CN$42:$EF$42,1,$E52)&lt;=15)+(INDEX(_calc_기준100!$CN$42:$EF$42,1,$F52)&gt;0)*(INDEX(_calc_기준100!$CN$42:$EF$42,1,$F52)&lt;=15)+(INDEX(_calc_기준100!$CN$42:$EF$42,1,$G52)&gt;0)*(INDEX(_calc_기준100!$CN$42:$EF$42,1,$G52)&lt;=15),"")</f>
        <v>3</v>
      </c>
      <c r="J52" s="40">
        <f>IFERROR((INDEX(_calc_기준100!$CN$42:$EF$42,1,$B52)&gt;15)*(INDEX(_calc_기준100!$CN$42:$EF$42,1,$B52)&lt;=30)+(INDEX(_calc_기준100!$CN$42:$EF$42,1,$C52)&gt;15)*(INDEX(_calc_기준100!$CN$42:$EF$42,1,$C52)&lt;=30)+(INDEX(_calc_기준100!$CN$42:$EF$42,1,$D52)&gt;15)*(INDEX(_calc_기준100!$CN$42:$EF$42,1,$D52)&lt;=30)+(INDEX(_calc_기준100!$CN$42:$EF$42,1,$E52)&gt;15)*(INDEX(_calc_기준100!$CN$42:$EF$42,1,$E52)&lt;=30)+(INDEX(_calc_기준100!$CN$42:$EF$42,1,$F52)&gt;15)*(INDEX(_calc_기준100!$CN$42:$EF$42,1,$F52)&lt;=30)+(INDEX(_calc_기준100!$CN$42:$EF$42,1,$G52)&gt;15)*(INDEX(_calc_기준100!$CN$42:$EF$42,1,$G52)&lt;=30),"")</f>
        <v>2</v>
      </c>
      <c r="K52" s="43">
        <f>IFERROR((INDEX(_calc_기준100!$CN$42:$EF$42,1,$B52)&gt;30)+(INDEX(_calc_기준100!$CN$42:$EF$42,1,$C52)&gt;30)+(INDEX(_calc_기준100!$CN$42:$EF$42,1,$D52)&gt;30)+(INDEX(_calc_기준100!$CN$42:$EF$42,1,$E52)&gt;30)+(INDEX(_calc_기준100!$CN$42:$EF$42,1,$F52)&gt;30)+(INDEX(_calc_기준100!$CN$42:$EF$42,1,$G52)&gt;30),"")</f>
        <v>1</v>
      </c>
      <c r="L52" s="24">
        <f>IFERROR(MATCH(L$11,_calc_기준100!$CN$42:$EF$42,0),"")</f>
        <v>34</v>
      </c>
      <c r="M52" s="25">
        <f>IFERROR(MATCH(M$11,_calc_기준100!$CN$42:$EF$42,0),"")</f>
        <v>19</v>
      </c>
      <c r="N52" s="25">
        <f>IFERROR(MATCH(N$11,_calc_기준100!$CN$42:$EF$42,0),"")</f>
        <v>30</v>
      </c>
      <c r="O52" s="25">
        <f>IFERROR(MATCH(O$11,_calc_기준100!$CN$42:$EF$42,0),"")</f>
        <v>11</v>
      </c>
      <c r="P52" s="25">
        <f>IFERROR(MATCH(P$11,_calc_기준100!$CN$42:$EF$42,0),"")</f>
        <v>33</v>
      </c>
      <c r="Q52" s="25">
        <f>IFERROR(MATCH(Q$11,_calc_기준100!$CN$42:$EF$42,0),"")</f>
        <v>13</v>
      </c>
      <c r="R52" s="25">
        <f>IFERROR(MATCH(R$11,_calc_기준100!$CN$42:$EF$42,0),"")</f>
        <v>21</v>
      </c>
      <c r="S52" s="25">
        <f>IFERROR(MATCH(S$11,_calc_기준100!$CN$42:$EF$42,0),"")</f>
        <v>15</v>
      </c>
      <c r="T52" s="25">
        <f>IFERROR(MATCH(T$11,_calc_기준100!$CN$42:$EF$42,0),"")</f>
        <v>31</v>
      </c>
      <c r="U52" s="25">
        <f>IFERROR(MATCH(U$11,_calc_기준100!$CN$42:$EF$42,0),"")</f>
        <v>44</v>
      </c>
      <c r="V52" s="25">
        <f>IFERROR(MATCH(V$11,_calc_기준100!$CN$42:$EF$42,0),"")</f>
        <v>35</v>
      </c>
      <c r="W52" s="25">
        <f>IFERROR(MATCH(W$11,_calc_기준100!$CN$42:$EF$42,0),"")</f>
        <v>10</v>
      </c>
      <c r="X52" s="25">
        <f>IFERROR(MATCH(X$11,_calc_기준100!$CN$42:$EF$42,0),"")</f>
        <v>1</v>
      </c>
      <c r="Y52" s="25">
        <f>IFERROR(MATCH(Y$11,_calc_기준100!$CN$42:$EF$42,0),"")</f>
        <v>6</v>
      </c>
      <c r="Z52" s="25">
        <f>IFERROR(MATCH(Z$11,_calc_기준100!$CN$42:$EF$42,0),"")</f>
        <v>14</v>
      </c>
      <c r="AA52" s="25">
        <f>IFERROR(MATCH(AA$11,_calc_기준100!$CN$42:$EF$42,0),"")</f>
        <v>45</v>
      </c>
      <c r="AB52" s="25">
        <f>IFERROR(MATCH(AB$11,_calc_기준100!$CN$42:$EF$42,0),"")</f>
        <v>9</v>
      </c>
      <c r="AC52" s="25">
        <f>IFERROR(MATCH(AC$11,_calc_기준100!$CN$42:$EF$42,0),"")</f>
        <v>36</v>
      </c>
      <c r="AD52" s="25">
        <f>IFERROR(MATCH(AD$11,_calc_기준100!$CN$42:$EF$42,0),"")</f>
        <v>3</v>
      </c>
      <c r="AE52" s="25">
        <f>IFERROR(MATCH(AE$11,_calc_기준100!$CN$42:$EF$42,0),"")</f>
        <v>7</v>
      </c>
      <c r="AF52" s="25">
        <f>IFERROR(MATCH(AF$11,_calc_기준100!$CN$42:$EF$42,0),"")</f>
        <v>16</v>
      </c>
      <c r="AG52" s="25">
        <f>IFERROR(MATCH(AG$11,_calc_기준100!$CN$42:$EF$42,0),"")</f>
        <v>32</v>
      </c>
      <c r="AH52" s="25">
        <f>IFERROR(MATCH(AH$11,_calc_기준100!$CN$42:$EF$42,0),"")</f>
        <v>37</v>
      </c>
      <c r="AI52" s="25">
        <f>IFERROR(MATCH(AI$11,_calc_기준100!$CN$42:$EF$42,0),"")</f>
        <v>2</v>
      </c>
      <c r="AJ52" s="25">
        <f>IFERROR(MATCH(AJ$11,_calc_기준100!$CN$42:$EF$42,0),"")</f>
        <v>40</v>
      </c>
      <c r="AK52" s="25">
        <f>IFERROR(MATCH(AK$11,_calc_기준100!$CN$42:$EF$42,0),"")</f>
        <v>20</v>
      </c>
      <c r="AL52" s="25">
        <f>IFERROR(MATCH(AL$11,_calc_기준100!$CN$42:$EF$42,0),"")</f>
        <v>26</v>
      </c>
      <c r="AM52" s="25">
        <f>IFERROR(MATCH(AM$11,_calc_기준100!$CN$42:$EF$42,0),"")</f>
        <v>28</v>
      </c>
      <c r="AN52" s="25">
        <f>IFERROR(MATCH(AN$11,_calc_기준100!$CN$42:$EF$42,0),"")</f>
        <v>41</v>
      </c>
      <c r="AO52" s="25">
        <f>IFERROR(MATCH(AO$11,_calc_기준100!$CN$42:$EF$42,0),"")</f>
        <v>43</v>
      </c>
      <c r="AP52" s="25">
        <f>IFERROR(MATCH(AP$11,_calc_기준100!$CN$42:$EF$42,0),"")</f>
        <v>17</v>
      </c>
      <c r="AQ52" s="25">
        <f>IFERROR(MATCH(AQ$11,_calc_기준100!$CN$42:$EF$42,0),"")</f>
        <v>22</v>
      </c>
      <c r="AR52" s="25">
        <f>IFERROR(MATCH(AR$11,_calc_기준100!$CN$42:$EF$42,0),"")</f>
        <v>38</v>
      </c>
      <c r="AS52" s="25">
        <f>IFERROR(MATCH(AS$11,_calc_기준100!$CN$42:$EF$42,0),"")</f>
        <v>12</v>
      </c>
      <c r="AT52" s="25">
        <f>IFERROR(MATCH(AT$11,_calc_기준100!$CN$42:$EF$42,0),"")</f>
        <v>4</v>
      </c>
      <c r="AU52" s="25">
        <f>IFERROR(MATCH(AU$11,_calc_기준100!$CN$42:$EF$42,0),"")</f>
        <v>29</v>
      </c>
      <c r="AV52" s="25">
        <f>IFERROR(MATCH(AV$11,_calc_기준100!$CN$42:$EF$42,0),"")</f>
        <v>8</v>
      </c>
      <c r="AW52" s="25">
        <f>IFERROR(MATCH(AW$11,_calc_기준100!$CN$42:$EF$42,0),"")</f>
        <v>42</v>
      </c>
      <c r="AX52" s="25">
        <f>IFERROR(MATCH(AX$11,_calc_기준100!$CN$42:$EF$42,0),"")</f>
        <v>27</v>
      </c>
      <c r="AY52" s="25">
        <f>IFERROR(MATCH(AY$11,_calc_기준100!$CN$42:$EF$42,0),"")</f>
        <v>24</v>
      </c>
      <c r="AZ52" s="25">
        <f>IFERROR(MATCH(AZ$11,_calc_기준100!$CN$42:$EF$42,0),"")</f>
        <v>5</v>
      </c>
      <c r="BA52" s="25">
        <f>IFERROR(MATCH(BA$11,_calc_기준100!$CN$42:$EF$42,0),"")</f>
        <v>18</v>
      </c>
      <c r="BB52" s="25">
        <f>IFERROR(MATCH(BB$11,_calc_기준100!$CN$42:$EF$42,0),"")</f>
        <v>25</v>
      </c>
      <c r="BC52" s="25">
        <f>IFERROR(MATCH(BC$11,_calc_기준100!$CN$42:$EF$42,0),"")</f>
        <v>39</v>
      </c>
      <c r="BD52" s="25">
        <f>IFERROR(MATCH(BD$11,_calc_기준100!$CN$42:$EF$42,0),"")</f>
        <v>23</v>
      </c>
    </row>
    <row r="53" spans="1:56" ht="16.5" customHeight="1">
      <c r="A53" s="39">
        <f t="shared" si="3"/>
        <v>1203</v>
      </c>
      <c r="B53" s="40">
        <f>IFERROR(INDEX(전체당첨내역!$B:$B,MATCH($A53,전체당첨내역!$A:$A,0)),"")</f>
        <v>3</v>
      </c>
      <c r="C53" s="40">
        <f>IFERROR(INDEX(전체당첨내역!$C:$C,MATCH($A53,전체당첨내역!$A:$A,0)),"")</f>
        <v>6</v>
      </c>
      <c r="D53" s="40">
        <f>IFERROR(INDEX(전체당첨내역!$D:$D,MATCH($A53,전체당첨내역!$A:$A,0)),"")</f>
        <v>18</v>
      </c>
      <c r="E53" s="40">
        <f>IFERROR(INDEX(전체당첨내역!$E:$E,MATCH($A53,전체당첨내역!$A:$A,0)),"")</f>
        <v>29</v>
      </c>
      <c r="F53" s="40">
        <f>IFERROR(INDEX(전체당첨내역!$F:$F,MATCH($A53,전체당첨내역!$A:$A,0)),"")</f>
        <v>35</v>
      </c>
      <c r="G53" s="40">
        <f>IFERROR(INDEX(전체당첨내역!$G:$G,MATCH($A53,전체당첨내역!$A:$A,0)),"")</f>
        <v>39</v>
      </c>
      <c r="H53" s="41">
        <f>IFERROR(INDEX(전체당첨내역!$H:$H,MATCH($A53,전체당첨내역!$A:$A,0)),"")</f>
        <v>24</v>
      </c>
      <c r="I53" s="42">
        <f>IFERROR((INDEX(_calc_기준100!$CN$43:$EF$43,1,$B53)&gt;0)*(INDEX(_calc_기준100!$CN$43:$EF$43,1,$B53)&lt;=15)+(INDEX(_calc_기준100!$CN$43:$EF$43,1,$C53)&gt;0)*(INDEX(_calc_기준100!$CN$43:$EF$43,1,$C53)&lt;=15)+(INDEX(_calc_기준100!$CN$43:$EF$43,1,$D53)&gt;0)*(INDEX(_calc_기준100!$CN$43:$EF$43,1,$D53)&lt;=15)+(INDEX(_calc_기준100!$CN$43:$EF$43,1,$E53)&gt;0)*(INDEX(_calc_기준100!$CN$43:$EF$43,1,$E53)&lt;=15)+(INDEX(_calc_기준100!$CN$43:$EF$43,1,$F53)&gt;0)*(INDEX(_calc_기준100!$CN$43:$EF$43,1,$F53)&lt;=15)+(INDEX(_calc_기준100!$CN$43:$EF$43,1,$G53)&gt;0)*(INDEX(_calc_기준100!$CN$43:$EF$43,1,$G53)&lt;=15),"")</f>
        <v>3</v>
      </c>
      <c r="J53" s="40">
        <f>IFERROR((INDEX(_calc_기준100!$CN$43:$EF$43,1,$B53)&gt;15)*(INDEX(_calc_기준100!$CN$43:$EF$43,1,$B53)&lt;=30)+(INDEX(_calc_기준100!$CN$43:$EF$43,1,$C53)&gt;15)*(INDEX(_calc_기준100!$CN$43:$EF$43,1,$C53)&lt;=30)+(INDEX(_calc_기준100!$CN$43:$EF$43,1,$D53)&gt;15)*(INDEX(_calc_기준100!$CN$43:$EF$43,1,$D53)&lt;=30)+(INDEX(_calc_기준100!$CN$43:$EF$43,1,$E53)&gt;15)*(INDEX(_calc_기준100!$CN$43:$EF$43,1,$E53)&lt;=30)+(INDEX(_calc_기준100!$CN$43:$EF$43,1,$F53)&gt;15)*(INDEX(_calc_기준100!$CN$43:$EF$43,1,$F53)&lt;=30)+(INDEX(_calc_기준100!$CN$43:$EF$43,1,$G53)&gt;15)*(INDEX(_calc_기준100!$CN$43:$EF$43,1,$G53)&lt;=30),"")</f>
        <v>0</v>
      </c>
      <c r="K53" s="43">
        <f>IFERROR((INDEX(_calc_기준100!$CN$43:$EF$43,1,$B53)&gt;30)+(INDEX(_calc_기준100!$CN$43:$EF$43,1,$C53)&gt;30)+(INDEX(_calc_기준100!$CN$43:$EF$43,1,$D53)&gt;30)+(INDEX(_calc_기준100!$CN$43:$EF$43,1,$E53)&gt;30)+(INDEX(_calc_기준100!$CN$43:$EF$43,1,$F53)&gt;30)+(INDEX(_calc_기준100!$CN$43:$EF$43,1,$G53)&gt;30),"")</f>
        <v>3</v>
      </c>
      <c r="L53" s="24">
        <f>IFERROR(MATCH(L$11,_calc_기준100!$CN$43:$EF$43,0),"")</f>
        <v>34</v>
      </c>
      <c r="M53" s="25">
        <f>IFERROR(MATCH(M$11,_calc_기준100!$CN$43:$EF$43,0),"")</f>
        <v>19</v>
      </c>
      <c r="N53" s="25">
        <f>IFERROR(MATCH(N$11,_calc_기준100!$CN$43:$EF$43,0),"")</f>
        <v>30</v>
      </c>
      <c r="O53" s="25">
        <f>IFERROR(MATCH(O$11,_calc_기준100!$CN$43:$EF$43,0),"")</f>
        <v>31</v>
      </c>
      <c r="P53" s="25">
        <f>IFERROR(MATCH(P$11,_calc_기준100!$CN$43:$EF$43,0),"")</f>
        <v>33</v>
      </c>
      <c r="Q53" s="25">
        <f>IFERROR(MATCH(Q$11,_calc_기준100!$CN$43:$EF$43,0),"")</f>
        <v>11</v>
      </c>
      <c r="R53" s="25">
        <f>IFERROR(MATCH(R$11,_calc_기준100!$CN$43:$EF$43,0),"")</f>
        <v>44</v>
      </c>
      <c r="S53" s="25">
        <f>IFERROR(MATCH(S$11,_calc_기준100!$CN$43:$EF$43,0),"")</f>
        <v>15</v>
      </c>
      <c r="T53" s="25">
        <f>IFERROR(MATCH(T$11,_calc_기준100!$CN$43:$EF$43,0),"")</f>
        <v>21</v>
      </c>
      <c r="U53" s="25">
        <f>IFERROR(MATCH(U$11,_calc_기준100!$CN$43:$EF$43,0),"")</f>
        <v>6</v>
      </c>
      <c r="V53" s="25">
        <f>IFERROR(MATCH(V$11,_calc_기준100!$CN$43:$EF$43,0),"")</f>
        <v>13</v>
      </c>
      <c r="W53" s="25">
        <f>IFERROR(MATCH(W$11,_calc_기준100!$CN$43:$EF$43,0),"")</f>
        <v>10</v>
      </c>
      <c r="X53" s="25">
        <f>IFERROR(MATCH(X$11,_calc_기준100!$CN$43:$EF$43,0),"")</f>
        <v>35</v>
      </c>
      <c r="Y53" s="25">
        <f>IFERROR(MATCH(Y$11,_calc_기준100!$CN$43:$EF$43,0),"")</f>
        <v>14</v>
      </c>
      <c r="Z53" s="25">
        <f>IFERROR(MATCH(Z$11,_calc_기준100!$CN$43:$EF$43,0),"")</f>
        <v>3</v>
      </c>
      <c r="AA53" s="25">
        <f>IFERROR(MATCH(AA$11,_calc_기준100!$CN$43:$EF$43,0),"")</f>
        <v>36</v>
      </c>
      <c r="AB53" s="25">
        <f>IFERROR(MATCH(AB$11,_calc_기준100!$CN$43:$EF$43,0),"")</f>
        <v>45</v>
      </c>
      <c r="AC53" s="25">
        <f>IFERROR(MATCH(AC$11,_calc_기준100!$CN$43:$EF$43,0),"")</f>
        <v>32</v>
      </c>
      <c r="AD53" s="25">
        <f>IFERROR(MATCH(AD$11,_calc_기준100!$CN$43:$EF$43,0),"")</f>
        <v>37</v>
      </c>
      <c r="AE53" s="25">
        <f>IFERROR(MATCH(AE$11,_calc_기준100!$CN$43:$EF$43,0),"")</f>
        <v>40</v>
      </c>
      <c r="AF53" s="25">
        <f>IFERROR(MATCH(AF$11,_calc_기준100!$CN$43:$EF$43,0),"")</f>
        <v>2</v>
      </c>
      <c r="AG53" s="25">
        <f>IFERROR(MATCH(AG$11,_calc_기준100!$CN$43:$EF$43,0),"")</f>
        <v>7</v>
      </c>
      <c r="AH53" s="25">
        <f>IFERROR(MATCH(AH$11,_calc_기준100!$CN$43:$EF$43,0),"")</f>
        <v>16</v>
      </c>
      <c r="AI53" s="25">
        <f>IFERROR(MATCH(AI$11,_calc_기준100!$CN$43:$EF$43,0),"")</f>
        <v>22</v>
      </c>
      <c r="AJ53" s="25">
        <f>IFERROR(MATCH(AJ$11,_calc_기준100!$CN$43:$EF$43,0),"")</f>
        <v>43</v>
      </c>
      <c r="AK53" s="25">
        <f>IFERROR(MATCH(AK$11,_calc_기준100!$CN$43:$EF$43,0),"")</f>
        <v>41</v>
      </c>
      <c r="AL53" s="25">
        <f>IFERROR(MATCH(AL$11,_calc_기준100!$CN$43:$EF$43,0),"")</f>
        <v>1</v>
      </c>
      <c r="AM53" s="25">
        <f>IFERROR(MATCH(AM$11,_calc_기준100!$CN$43:$EF$43,0),"")</f>
        <v>12</v>
      </c>
      <c r="AN53" s="25">
        <f>IFERROR(MATCH(AN$11,_calc_기준100!$CN$43:$EF$43,0),"")</f>
        <v>20</v>
      </c>
      <c r="AO53" s="25">
        <f>IFERROR(MATCH(AO$11,_calc_기준100!$CN$43:$EF$43,0),"")</f>
        <v>26</v>
      </c>
      <c r="AP53" s="25">
        <f>IFERROR(MATCH(AP$11,_calc_기준100!$CN$43:$EF$43,0),"")</f>
        <v>28</v>
      </c>
      <c r="AQ53" s="25">
        <f>IFERROR(MATCH(AQ$11,_calc_기준100!$CN$43:$EF$43,0),"")</f>
        <v>29</v>
      </c>
      <c r="AR53" s="25">
        <f>IFERROR(MATCH(AR$11,_calc_기준100!$CN$43:$EF$43,0),"")</f>
        <v>17</v>
      </c>
      <c r="AS53" s="25">
        <f>IFERROR(MATCH(AS$11,_calc_기준100!$CN$43:$EF$43,0),"")</f>
        <v>38</v>
      </c>
      <c r="AT53" s="25">
        <f>IFERROR(MATCH(AT$11,_calc_기준100!$CN$43:$EF$43,0),"")</f>
        <v>9</v>
      </c>
      <c r="AU53" s="25">
        <f>IFERROR(MATCH(AU$11,_calc_기준100!$CN$43:$EF$43,0),"")</f>
        <v>4</v>
      </c>
      <c r="AV53" s="25">
        <f>IFERROR(MATCH(AV$11,_calc_기준100!$CN$43:$EF$43,0),"")</f>
        <v>8</v>
      </c>
      <c r="AW53" s="25">
        <f>IFERROR(MATCH(AW$11,_calc_기준100!$CN$43:$EF$43,0),"")</f>
        <v>18</v>
      </c>
      <c r="AX53" s="25">
        <f>IFERROR(MATCH(AX$11,_calc_기준100!$CN$43:$EF$43,0),"")</f>
        <v>42</v>
      </c>
      <c r="AY53" s="25">
        <f>IFERROR(MATCH(AY$11,_calc_기준100!$CN$43:$EF$43,0),"")</f>
        <v>24</v>
      </c>
      <c r="AZ53" s="25">
        <f>IFERROR(MATCH(AZ$11,_calc_기준100!$CN$43:$EF$43,0),"")</f>
        <v>27</v>
      </c>
      <c r="BA53" s="25">
        <f>IFERROR(MATCH(BA$11,_calc_기준100!$CN$43:$EF$43,0),"")</f>
        <v>5</v>
      </c>
      <c r="BB53" s="25">
        <f>IFERROR(MATCH(BB$11,_calc_기준100!$CN$43:$EF$43,0),"")</f>
        <v>39</v>
      </c>
      <c r="BC53" s="25">
        <f>IFERROR(MATCH(BC$11,_calc_기준100!$CN$43:$EF$43,0),"")</f>
        <v>25</v>
      </c>
      <c r="BD53" s="25">
        <f>IFERROR(MATCH(BD$11,_calc_기준100!$CN$43:$EF$43,0),"")</f>
        <v>23</v>
      </c>
    </row>
    <row r="54" spans="1:56" ht="16.5" customHeight="1">
      <c r="A54" s="39">
        <f t="shared" si="3"/>
        <v>1202</v>
      </c>
      <c r="B54" s="40">
        <f>IFERROR(INDEX(전체당첨내역!$B:$B,MATCH($A54,전체당첨내역!$A:$A,0)),"")</f>
        <v>5</v>
      </c>
      <c r="C54" s="40">
        <f>IFERROR(INDEX(전체당첨내역!$C:$C,MATCH($A54,전체당첨내역!$A:$A,0)),"")</f>
        <v>12</v>
      </c>
      <c r="D54" s="40">
        <f>IFERROR(INDEX(전체당첨내역!$D:$D,MATCH($A54,전체당첨내역!$A:$A,0)),"")</f>
        <v>21</v>
      </c>
      <c r="E54" s="40">
        <f>IFERROR(INDEX(전체당첨내역!$E:$E,MATCH($A54,전체당첨내역!$A:$A,0)),"")</f>
        <v>33</v>
      </c>
      <c r="F54" s="40">
        <f>IFERROR(INDEX(전체당첨내역!$F:$F,MATCH($A54,전체당첨내역!$A:$A,0)),"")</f>
        <v>37</v>
      </c>
      <c r="G54" s="40">
        <f>IFERROR(INDEX(전체당첨내역!$G:$G,MATCH($A54,전체당첨내역!$A:$A,0)),"")</f>
        <v>40</v>
      </c>
      <c r="H54" s="41">
        <f>IFERROR(INDEX(전체당첨내역!$H:$H,MATCH($A54,전체당첨내역!$A:$A,0)),"")</f>
        <v>7</v>
      </c>
      <c r="I54" s="42">
        <f>IFERROR((INDEX(_calc_기준100!$CN$44:$EF$44,1,$B54)&gt;0)*(INDEX(_calc_기준100!$CN$44:$EF$44,1,$B54)&lt;=15)+(INDEX(_calc_기준100!$CN$44:$EF$44,1,$C54)&gt;0)*(INDEX(_calc_기준100!$CN$44:$EF$44,1,$C54)&lt;=15)+(INDEX(_calc_기준100!$CN$44:$EF$44,1,$D54)&gt;0)*(INDEX(_calc_기준100!$CN$44:$EF$44,1,$D54)&lt;=15)+(INDEX(_calc_기준100!$CN$44:$EF$44,1,$E54)&gt;0)*(INDEX(_calc_기준100!$CN$44:$EF$44,1,$E54)&lt;=15)+(INDEX(_calc_기준100!$CN$44:$EF$44,1,$F54)&gt;0)*(INDEX(_calc_기준100!$CN$44:$EF$44,1,$F54)&lt;=15)+(INDEX(_calc_기준100!$CN$44:$EF$44,1,$G54)&gt;0)*(INDEX(_calc_기준100!$CN$44:$EF$44,1,$G54)&lt;=15),"")</f>
        <v>3</v>
      </c>
      <c r="J54" s="40">
        <f>IFERROR((INDEX(_calc_기준100!$CN$44:$EF$44,1,$B54)&gt;15)*(INDEX(_calc_기준100!$CN$44:$EF$44,1,$B54)&lt;=30)+(INDEX(_calc_기준100!$CN$44:$EF$44,1,$C54)&gt;15)*(INDEX(_calc_기준100!$CN$44:$EF$44,1,$C54)&lt;=30)+(INDEX(_calc_기준100!$CN$44:$EF$44,1,$D54)&gt;15)*(INDEX(_calc_기준100!$CN$44:$EF$44,1,$D54)&lt;=30)+(INDEX(_calc_기준100!$CN$44:$EF$44,1,$E54)&gt;15)*(INDEX(_calc_기준100!$CN$44:$EF$44,1,$E54)&lt;=30)+(INDEX(_calc_기준100!$CN$44:$EF$44,1,$F54)&gt;15)*(INDEX(_calc_기준100!$CN$44:$EF$44,1,$F54)&lt;=30)+(INDEX(_calc_기준100!$CN$44:$EF$44,1,$G54)&gt;15)*(INDEX(_calc_기준100!$CN$44:$EF$44,1,$G54)&lt;=30),"")</f>
        <v>2</v>
      </c>
      <c r="K54" s="43">
        <f>IFERROR((INDEX(_calc_기준100!$CN$44:$EF$44,1,$B54)&gt;30)+(INDEX(_calc_기준100!$CN$44:$EF$44,1,$C54)&gt;30)+(INDEX(_calc_기준100!$CN$44:$EF$44,1,$D54)&gt;30)+(INDEX(_calc_기준100!$CN$44:$EF$44,1,$E54)&gt;30)+(INDEX(_calc_기준100!$CN$44:$EF$44,1,$F54)&gt;30)+(INDEX(_calc_기준100!$CN$44:$EF$44,1,$G54)&gt;30),"")</f>
        <v>1</v>
      </c>
      <c r="L54" s="24">
        <f>IFERROR(MATCH(L$11,_calc_기준100!$CN$44:$EF$44,0),"")</f>
        <v>19</v>
      </c>
      <c r="M54" s="25">
        <f>IFERROR(MATCH(M$11,_calc_기준100!$CN$44:$EF$44,0),"")</f>
        <v>33</v>
      </c>
      <c r="N54" s="25">
        <f>IFERROR(MATCH(N$11,_calc_기준100!$CN$44:$EF$44,0),"")</f>
        <v>34</v>
      </c>
      <c r="O54" s="25">
        <f>IFERROR(MATCH(O$11,_calc_기준100!$CN$44:$EF$44,0),"")</f>
        <v>21</v>
      </c>
      <c r="P54" s="25">
        <f>IFERROR(MATCH(P$11,_calc_기준100!$CN$44:$EF$44,0),"")</f>
        <v>11</v>
      </c>
      <c r="Q54" s="25">
        <f>IFERROR(MATCH(Q$11,_calc_기준100!$CN$44:$EF$44,0),"")</f>
        <v>15</v>
      </c>
      <c r="R54" s="25">
        <f>IFERROR(MATCH(R$11,_calc_기준100!$CN$44:$EF$44,0),"")</f>
        <v>44</v>
      </c>
      <c r="S54" s="25">
        <f>IFERROR(MATCH(S$11,_calc_기준100!$CN$44:$EF$44,0),"")</f>
        <v>30</v>
      </c>
      <c r="T54" s="25">
        <f>IFERROR(MATCH(T$11,_calc_기준100!$CN$44:$EF$44,0),"")</f>
        <v>31</v>
      </c>
      <c r="U54" s="25">
        <f>IFERROR(MATCH(U$11,_calc_기준100!$CN$44:$EF$44,0),"")</f>
        <v>6</v>
      </c>
      <c r="V54" s="25">
        <f>IFERROR(MATCH(V$11,_calc_기준100!$CN$44:$EF$44,0),"")</f>
        <v>13</v>
      </c>
      <c r="W54" s="25">
        <f>IFERROR(MATCH(W$11,_calc_기준100!$CN$44:$EF$44,0),"")</f>
        <v>40</v>
      </c>
      <c r="X54" s="25">
        <f>IFERROR(MATCH(X$11,_calc_기준100!$CN$44:$EF$44,0),"")</f>
        <v>10</v>
      </c>
      <c r="Y54" s="25">
        <f>IFERROR(MATCH(Y$11,_calc_기준100!$CN$44:$EF$44,0),"")</f>
        <v>14</v>
      </c>
      <c r="Z54" s="25">
        <f>IFERROR(MATCH(Z$11,_calc_기준100!$CN$44:$EF$44,0),"")</f>
        <v>3</v>
      </c>
      <c r="AA54" s="25">
        <f>IFERROR(MATCH(AA$11,_calc_기준100!$CN$44:$EF$44,0),"")</f>
        <v>45</v>
      </c>
      <c r="AB54" s="25">
        <f>IFERROR(MATCH(AB$11,_calc_기준100!$CN$44:$EF$44,0),"")</f>
        <v>37</v>
      </c>
      <c r="AC54" s="25">
        <f>IFERROR(MATCH(AC$11,_calc_기준100!$CN$44:$EF$44,0),"")</f>
        <v>1</v>
      </c>
      <c r="AD54" s="25">
        <f>IFERROR(MATCH(AD$11,_calc_기준100!$CN$44:$EF$44,0),"")</f>
        <v>2</v>
      </c>
      <c r="AE54" s="25">
        <f>IFERROR(MATCH(AE$11,_calc_기준100!$CN$44:$EF$44,0),"")</f>
        <v>7</v>
      </c>
      <c r="AF54" s="25">
        <f>IFERROR(MATCH(AF$11,_calc_기준100!$CN$44:$EF$44,0),"")</f>
        <v>22</v>
      </c>
      <c r="AG54" s="25">
        <f>IFERROR(MATCH(AG$11,_calc_기준100!$CN$44:$EF$44,0),"")</f>
        <v>28</v>
      </c>
      <c r="AH54" s="25">
        <f>IFERROR(MATCH(AH$11,_calc_기준100!$CN$44:$EF$44,0),"")</f>
        <v>43</v>
      </c>
      <c r="AI54" s="25">
        <f>IFERROR(MATCH(AI$11,_calc_기준100!$CN$44:$EF$44,0),"")</f>
        <v>12</v>
      </c>
      <c r="AJ54" s="25">
        <f>IFERROR(MATCH(AJ$11,_calc_기준100!$CN$44:$EF$44,0),"")</f>
        <v>16</v>
      </c>
      <c r="AK54" s="25">
        <f>IFERROR(MATCH(AK$11,_calc_기준100!$CN$44:$EF$44,0),"")</f>
        <v>26</v>
      </c>
      <c r="AL54" s="25">
        <f>IFERROR(MATCH(AL$11,_calc_기준100!$CN$44:$EF$44,0),"")</f>
        <v>38</v>
      </c>
      <c r="AM54" s="25">
        <f>IFERROR(MATCH(AM$11,_calc_기준100!$CN$44:$EF$44,0),"")</f>
        <v>41</v>
      </c>
      <c r="AN54" s="25">
        <f>IFERROR(MATCH(AN$11,_calc_기준100!$CN$44:$EF$44,0),"")</f>
        <v>35</v>
      </c>
      <c r="AO54" s="25">
        <f>IFERROR(MATCH(AO$11,_calc_기준100!$CN$44:$EF$44,0),"")</f>
        <v>17</v>
      </c>
      <c r="AP54" s="25">
        <f>IFERROR(MATCH(AP$11,_calc_기준100!$CN$44:$EF$44,0),"")</f>
        <v>29</v>
      </c>
      <c r="AQ54" s="25">
        <f>IFERROR(MATCH(AQ$11,_calc_기준100!$CN$44:$EF$44,0),"")</f>
        <v>4</v>
      </c>
      <c r="AR54" s="25">
        <f>IFERROR(MATCH(AR$11,_calc_기준100!$CN$44:$EF$44,0),"")</f>
        <v>9</v>
      </c>
      <c r="AS54" s="25">
        <f>IFERROR(MATCH(AS$11,_calc_기준100!$CN$44:$EF$44,0),"")</f>
        <v>20</v>
      </c>
      <c r="AT54" s="25">
        <f>IFERROR(MATCH(AT$11,_calc_기준100!$CN$44:$EF$44,0),"")</f>
        <v>36</v>
      </c>
      <c r="AU54" s="25">
        <f>IFERROR(MATCH(AU$11,_calc_기준100!$CN$44:$EF$44,0),"")</f>
        <v>32</v>
      </c>
      <c r="AV54" s="25">
        <f>IFERROR(MATCH(AV$11,_calc_기준100!$CN$44:$EF$44,0),"")</f>
        <v>18</v>
      </c>
      <c r="AW54" s="25">
        <f>IFERROR(MATCH(AW$11,_calc_기준100!$CN$44:$EF$44,0),"")</f>
        <v>5</v>
      </c>
      <c r="AX54" s="25">
        <f>IFERROR(MATCH(AX$11,_calc_기준100!$CN$44:$EF$44,0),"")</f>
        <v>42</v>
      </c>
      <c r="AY54" s="25">
        <f>IFERROR(MATCH(AY$11,_calc_기준100!$CN$44:$EF$44,0),"")</f>
        <v>8</v>
      </c>
      <c r="AZ54" s="25">
        <f>IFERROR(MATCH(AZ$11,_calc_기준100!$CN$44:$EF$44,0),"")</f>
        <v>27</v>
      </c>
      <c r="BA54" s="25">
        <f>IFERROR(MATCH(BA$11,_calc_기준100!$CN$44:$EF$44,0),"")</f>
        <v>24</v>
      </c>
      <c r="BB54" s="25">
        <f>IFERROR(MATCH(BB$11,_calc_기준100!$CN$44:$EF$44,0),"")</f>
        <v>39</v>
      </c>
      <c r="BC54" s="25">
        <f>IFERROR(MATCH(BC$11,_calc_기준100!$CN$44:$EF$44,0),"")</f>
        <v>25</v>
      </c>
      <c r="BD54" s="25">
        <f>IFERROR(MATCH(BD$11,_calc_기준100!$CN$44:$EF$44,0),"")</f>
        <v>23</v>
      </c>
    </row>
    <row r="55" spans="1:56" ht="16.5" customHeight="1">
      <c r="A55" s="39">
        <f t="shared" si="3"/>
        <v>1201</v>
      </c>
      <c r="B55" s="40">
        <f>IFERROR(INDEX(전체당첨내역!$B:$B,MATCH($A55,전체당첨내역!$A:$A,0)),"")</f>
        <v>7</v>
      </c>
      <c r="C55" s="40">
        <f>IFERROR(INDEX(전체당첨내역!$C:$C,MATCH($A55,전체당첨내역!$A:$A,0)),"")</f>
        <v>9</v>
      </c>
      <c r="D55" s="40">
        <f>IFERROR(INDEX(전체당첨내역!$D:$D,MATCH($A55,전체당첨내역!$A:$A,0)),"")</f>
        <v>24</v>
      </c>
      <c r="E55" s="40">
        <f>IFERROR(INDEX(전체당첨내역!$E:$E,MATCH($A55,전체당첨내역!$A:$A,0)),"")</f>
        <v>27</v>
      </c>
      <c r="F55" s="40">
        <f>IFERROR(INDEX(전체당첨내역!$F:$F,MATCH($A55,전체당첨내역!$A:$A,0)),"")</f>
        <v>35</v>
      </c>
      <c r="G55" s="40">
        <f>IFERROR(INDEX(전체당첨내역!$G:$G,MATCH($A55,전체당첨내역!$A:$A,0)),"")</f>
        <v>36</v>
      </c>
      <c r="H55" s="41">
        <f>IFERROR(INDEX(전체당첨내역!$H:$H,MATCH($A55,전체당첨내역!$A:$A,0)),"")</f>
        <v>37</v>
      </c>
      <c r="I55" s="42">
        <f>IFERROR((INDEX(_calc_기준100!$CN$45:$EF$45,1,$B55)&gt;0)*(INDEX(_calc_기준100!$CN$45:$EF$45,1,$B55)&lt;=15)+(INDEX(_calc_기준100!$CN$45:$EF$45,1,$C55)&gt;0)*(INDEX(_calc_기준100!$CN$45:$EF$45,1,$C55)&lt;=15)+(INDEX(_calc_기준100!$CN$45:$EF$45,1,$D55)&gt;0)*(INDEX(_calc_기준100!$CN$45:$EF$45,1,$D55)&lt;=15)+(INDEX(_calc_기준100!$CN$45:$EF$45,1,$E55)&gt;0)*(INDEX(_calc_기준100!$CN$45:$EF$45,1,$E55)&lt;=15)+(INDEX(_calc_기준100!$CN$45:$EF$45,1,$F55)&gt;0)*(INDEX(_calc_기준100!$CN$45:$EF$45,1,$F55)&lt;=15)+(INDEX(_calc_기준100!$CN$45:$EF$45,1,$G55)&gt;0)*(INDEX(_calc_기준100!$CN$45:$EF$45,1,$G55)&lt;=15),"")</f>
        <v>0</v>
      </c>
      <c r="J55" s="40">
        <f>IFERROR((INDEX(_calc_기준100!$CN$45:$EF$45,1,$B55)&gt;15)*(INDEX(_calc_기준100!$CN$45:$EF$45,1,$B55)&lt;=30)+(INDEX(_calc_기준100!$CN$45:$EF$45,1,$C55)&gt;15)*(INDEX(_calc_기준100!$CN$45:$EF$45,1,$C55)&lt;=30)+(INDEX(_calc_기준100!$CN$45:$EF$45,1,$D55)&gt;15)*(INDEX(_calc_기준100!$CN$45:$EF$45,1,$D55)&lt;=30)+(INDEX(_calc_기준100!$CN$45:$EF$45,1,$E55)&gt;15)*(INDEX(_calc_기준100!$CN$45:$EF$45,1,$E55)&lt;=30)+(INDEX(_calc_기준100!$CN$45:$EF$45,1,$F55)&gt;15)*(INDEX(_calc_기준100!$CN$45:$EF$45,1,$F55)&lt;=30)+(INDEX(_calc_기준100!$CN$45:$EF$45,1,$G55)&gt;15)*(INDEX(_calc_기준100!$CN$45:$EF$45,1,$G55)&lt;=30),"")</f>
        <v>3</v>
      </c>
      <c r="K55" s="43">
        <f>IFERROR((INDEX(_calc_기준100!$CN$45:$EF$45,1,$B55)&gt;30)+(INDEX(_calc_기준100!$CN$45:$EF$45,1,$C55)&gt;30)+(INDEX(_calc_기준100!$CN$45:$EF$45,1,$D55)&gt;30)+(INDEX(_calc_기준100!$CN$45:$EF$45,1,$E55)&gt;30)+(INDEX(_calc_기준100!$CN$45:$EF$45,1,$F55)&gt;30)+(INDEX(_calc_기준100!$CN$45:$EF$45,1,$G55)&gt;30),"")</f>
        <v>3</v>
      </c>
      <c r="L55" s="24">
        <f>IFERROR(MATCH(L$11,_calc_기준100!$CN$45:$EF$45,0),"")</f>
        <v>34</v>
      </c>
      <c r="M55" s="25">
        <f>IFERROR(MATCH(M$11,_calc_기준100!$CN$45:$EF$45,0),"")</f>
        <v>19</v>
      </c>
      <c r="N55" s="25">
        <f>IFERROR(MATCH(N$11,_calc_기준100!$CN$45:$EF$45,0),"")</f>
        <v>21</v>
      </c>
      <c r="O55" s="25">
        <f>IFERROR(MATCH(O$11,_calc_기준100!$CN$45:$EF$45,0),"")</f>
        <v>33</v>
      </c>
      <c r="P55" s="25">
        <f>IFERROR(MATCH(P$11,_calc_기준100!$CN$45:$EF$45,0),"")</f>
        <v>11</v>
      </c>
      <c r="Q55" s="25">
        <f>IFERROR(MATCH(Q$11,_calc_기준100!$CN$45:$EF$45,0),"")</f>
        <v>44</v>
      </c>
      <c r="R55" s="25">
        <f>IFERROR(MATCH(R$11,_calc_기준100!$CN$45:$EF$45,0),"")</f>
        <v>30</v>
      </c>
      <c r="S55" s="25">
        <f>IFERROR(MATCH(S$11,_calc_기준100!$CN$45:$EF$45,0),"")</f>
        <v>6</v>
      </c>
      <c r="T55" s="25">
        <f>IFERROR(MATCH(T$11,_calc_기준100!$CN$45:$EF$45,0),"")</f>
        <v>13</v>
      </c>
      <c r="U55" s="25">
        <f>IFERROR(MATCH(U$11,_calc_기준100!$CN$45:$EF$45,0),"")</f>
        <v>31</v>
      </c>
      <c r="V55" s="25">
        <f>IFERROR(MATCH(V$11,_calc_기준100!$CN$45:$EF$45,0),"")</f>
        <v>40</v>
      </c>
      <c r="W55" s="25">
        <f>IFERROR(MATCH(W$11,_calc_기준100!$CN$45:$EF$45,0),"")</f>
        <v>10</v>
      </c>
      <c r="X55" s="25">
        <f>IFERROR(MATCH(X$11,_calc_기준100!$CN$45:$EF$45,0),"")</f>
        <v>14</v>
      </c>
      <c r="Y55" s="25">
        <f>IFERROR(MATCH(Y$11,_calc_기준100!$CN$45:$EF$45,0),"")</f>
        <v>15</v>
      </c>
      <c r="Z55" s="25">
        <f>IFERROR(MATCH(Z$11,_calc_기준100!$CN$45:$EF$45,0),"")</f>
        <v>45</v>
      </c>
      <c r="AA55" s="25">
        <f>IFERROR(MATCH(AA$11,_calc_기준100!$CN$45:$EF$45,0),"")</f>
        <v>26</v>
      </c>
      <c r="AB55" s="25">
        <f>IFERROR(MATCH(AB$11,_calc_기준100!$CN$45:$EF$45,0),"")</f>
        <v>35</v>
      </c>
      <c r="AC55" s="25">
        <f>IFERROR(MATCH(AC$11,_calc_기준100!$CN$45:$EF$45,0),"")</f>
        <v>36</v>
      </c>
      <c r="AD55" s="25">
        <f>IFERROR(MATCH(AD$11,_calc_기준100!$CN$45:$EF$45,0),"")</f>
        <v>7</v>
      </c>
      <c r="AE55" s="25">
        <f>IFERROR(MATCH(AE$11,_calc_기준100!$CN$45:$EF$45,0),"")</f>
        <v>28</v>
      </c>
      <c r="AF55" s="25">
        <f>IFERROR(MATCH(AF$11,_calc_기준100!$CN$45:$EF$45,0),"")</f>
        <v>1</v>
      </c>
      <c r="AG55" s="25">
        <f>IFERROR(MATCH(AG$11,_calc_기준100!$CN$45:$EF$45,0),"")</f>
        <v>3</v>
      </c>
      <c r="AH55" s="25">
        <f>IFERROR(MATCH(AH$11,_calc_기준100!$CN$45:$EF$45,0),"")</f>
        <v>22</v>
      </c>
      <c r="AI55" s="25">
        <f>IFERROR(MATCH(AI$11,_calc_기준100!$CN$45:$EF$45,0),"")</f>
        <v>37</v>
      </c>
      <c r="AJ55" s="25">
        <f>IFERROR(MATCH(AJ$11,_calc_기준100!$CN$45:$EF$45,0),"")</f>
        <v>41</v>
      </c>
      <c r="AK55" s="25">
        <f>IFERROR(MATCH(AK$11,_calc_기준100!$CN$45:$EF$45,0),"")</f>
        <v>43</v>
      </c>
      <c r="AL55" s="25">
        <f>IFERROR(MATCH(AL$11,_calc_기준100!$CN$45:$EF$45,0),"")</f>
        <v>12</v>
      </c>
      <c r="AM55" s="25">
        <f>IFERROR(MATCH(AM$11,_calc_기준100!$CN$45:$EF$45,0),"")</f>
        <v>16</v>
      </c>
      <c r="AN55" s="25">
        <f>IFERROR(MATCH(AN$11,_calc_기준100!$CN$45:$EF$45,0),"")</f>
        <v>17</v>
      </c>
      <c r="AO55" s="25">
        <f>IFERROR(MATCH(AO$11,_calc_기준100!$CN$45:$EF$45,0),"")</f>
        <v>20</v>
      </c>
      <c r="AP55" s="25">
        <f>IFERROR(MATCH(AP$11,_calc_기준100!$CN$45:$EF$45,0),"")</f>
        <v>38</v>
      </c>
      <c r="AQ55" s="25">
        <f>IFERROR(MATCH(AQ$11,_calc_기준100!$CN$45:$EF$45,0),"")</f>
        <v>32</v>
      </c>
      <c r="AR55" s="25">
        <f>IFERROR(MATCH(AR$11,_calc_기준100!$CN$45:$EF$45,0),"")</f>
        <v>4</v>
      </c>
      <c r="AS55" s="25">
        <f>IFERROR(MATCH(AS$11,_calc_기준100!$CN$45:$EF$45,0),"")</f>
        <v>2</v>
      </c>
      <c r="AT55" s="25">
        <f>IFERROR(MATCH(AT$11,_calc_기준100!$CN$45:$EF$45,0),"")</f>
        <v>18</v>
      </c>
      <c r="AU55" s="25">
        <f>IFERROR(MATCH(AU$11,_calc_기준100!$CN$45:$EF$45,0),"")</f>
        <v>42</v>
      </c>
      <c r="AV55" s="25">
        <f>IFERROR(MATCH(AV$11,_calc_기준100!$CN$45:$EF$45,0),"")</f>
        <v>8</v>
      </c>
      <c r="AW55" s="25">
        <f>IFERROR(MATCH(AW$11,_calc_기준100!$CN$45:$EF$45,0),"")</f>
        <v>9</v>
      </c>
      <c r="AX55" s="25">
        <f>IFERROR(MATCH(AX$11,_calc_기준100!$CN$45:$EF$45,0),"")</f>
        <v>29</v>
      </c>
      <c r="AY55" s="25">
        <f>IFERROR(MATCH(AY$11,_calc_기준100!$CN$45:$EF$45,0),"")</f>
        <v>5</v>
      </c>
      <c r="AZ55" s="25">
        <f>IFERROR(MATCH(AZ$11,_calc_기준100!$CN$45:$EF$45,0),"")</f>
        <v>24</v>
      </c>
      <c r="BA55" s="25">
        <f>IFERROR(MATCH(BA$11,_calc_기준100!$CN$45:$EF$45,0),"")</f>
        <v>27</v>
      </c>
      <c r="BB55" s="25">
        <f>IFERROR(MATCH(BB$11,_calc_기준100!$CN$45:$EF$45,0),"")</f>
        <v>25</v>
      </c>
      <c r="BC55" s="25">
        <f>IFERROR(MATCH(BC$11,_calc_기준100!$CN$45:$EF$45,0),"")</f>
        <v>39</v>
      </c>
      <c r="BD55" s="25">
        <f>IFERROR(MATCH(BD$11,_calc_기준100!$CN$45:$EF$45,0),"")</f>
        <v>23</v>
      </c>
    </row>
    <row r="56" spans="1:56" ht="16.5" customHeight="1">
      <c r="A56" s="39">
        <f t="shared" si="3"/>
        <v>1200</v>
      </c>
      <c r="B56" s="40">
        <f>IFERROR(INDEX(전체당첨내역!$B:$B,MATCH($A56,전체당첨내역!$A:$A,0)),"")</f>
        <v>1</v>
      </c>
      <c r="C56" s="40">
        <f>IFERROR(INDEX(전체당첨내역!$C:$C,MATCH($A56,전체당첨내역!$A:$A,0)),"")</f>
        <v>2</v>
      </c>
      <c r="D56" s="40">
        <f>IFERROR(INDEX(전체당첨내역!$D:$D,MATCH($A56,전체당첨내역!$A:$A,0)),"")</f>
        <v>4</v>
      </c>
      <c r="E56" s="40">
        <f>IFERROR(INDEX(전체당첨내역!$E:$E,MATCH($A56,전체당첨내역!$A:$A,0)),"")</f>
        <v>16</v>
      </c>
      <c r="F56" s="40">
        <f>IFERROR(INDEX(전체당첨내역!$F:$F,MATCH($A56,전체당첨내역!$A:$A,0)),"")</f>
        <v>20</v>
      </c>
      <c r="G56" s="40">
        <f>IFERROR(INDEX(전체당첨내역!$G:$G,MATCH($A56,전체당첨내역!$A:$A,0)),"")</f>
        <v>32</v>
      </c>
      <c r="H56" s="41">
        <f>IFERROR(INDEX(전체당첨내역!$H:$H,MATCH($A56,전체당첨내역!$A:$A,0)),"")</f>
        <v>45</v>
      </c>
      <c r="I56" s="42">
        <f>IFERROR((INDEX(_calc_기준100!$CN$46:$EF$46,1,$B56)&gt;0)*(INDEX(_calc_기준100!$CN$46:$EF$46,1,$B56)&lt;=15)+(INDEX(_calc_기준100!$CN$46:$EF$46,1,$C56)&gt;0)*(INDEX(_calc_기준100!$CN$46:$EF$46,1,$C56)&lt;=15)+(INDEX(_calc_기준100!$CN$46:$EF$46,1,$D56)&gt;0)*(INDEX(_calc_기준100!$CN$46:$EF$46,1,$D56)&lt;=15)+(INDEX(_calc_기준100!$CN$46:$EF$46,1,$E56)&gt;0)*(INDEX(_calc_기준100!$CN$46:$EF$46,1,$E56)&lt;=15)+(INDEX(_calc_기준100!$CN$46:$EF$46,1,$F56)&gt;0)*(INDEX(_calc_기준100!$CN$46:$EF$46,1,$F56)&lt;=15)+(INDEX(_calc_기준100!$CN$46:$EF$46,1,$G56)&gt;0)*(INDEX(_calc_기준100!$CN$46:$EF$46,1,$G56)&lt;=15),"")</f>
        <v>0</v>
      </c>
      <c r="J56" s="40">
        <f>IFERROR((INDEX(_calc_기준100!$CN$46:$EF$46,1,$B56)&gt;15)*(INDEX(_calc_기준100!$CN$46:$EF$46,1,$B56)&lt;=30)+(INDEX(_calc_기준100!$CN$46:$EF$46,1,$C56)&gt;15)*(INDEX(_calc_기준100!$CN$46:$EF$46,1,$C56)&lt;=30)+(INDEX(_calc_기준100!$CN$46:$EF$46,1,$D56)&gt;15)*(INDEX(_calc_기준100!$CN$46:$EF$46,1,$D56)&lt;=30)+(INDEX(_calc_기준100!$CN$46:$EF$46,1,$E56)&gt;15)*(INDEX(_calc_기준100!$CN$46:$EF$46,1,$E56)&lt;=30)+(INDEX(_calc_기준100!$CN$46:$EF$46,1,$F56)&gt;15)*(INDEX(_calc_기준100!$CN$46:$EF$46,1,$F56)&lt;=30)+(INDEX(_calc_기준100!$CN$46:$EF$46,1,$G56)&gt;15)*(INDEX(_calc_기준100!$CN$46:$EF$46,1,$G56)&lt;=30),"")</f>
        <v>4</v>
      </c>
      <c r="K56" s="43">
        <f>IFERROR((INDEX(_calc_기준100!$CN$46:$EF$46,1,$B56)&gt;30)+(INDEX(_calc_기준100!$CN$46:$EF$46,1,$C56)&gt;30)+(INDEX(_calc_기준100!$CN$46:$EF$46,1,$D56)&gt;30)+(INDEX(_calc_기준100!$CN$46:$EF$46,1,$E56)&gt;30)+(INDEX(_calc_기준100!$CN$46:$EF$46,1,$F56)&gt;30)+(INDEX(_calc_기준100!$CN$46:$EF$46,1,$G56)&gt;30),"")</f>
        <v>2</v>
      </c>
      <c r="L56" s="24">
        <f>IFERROR(MATCH(L$11,_calc_기준100!$CN$46:$EF$46,0),"")</f>
        <v>34</v>
      </c>
      <c r="M56" s="25">
        <f>IFERROR(MATCH(M$11,_calc_기준100!$CN$46:$EF$46,0),"")</f>
        <v>33</v>
      </c>
      <c r="N56" s="25">
        <f>IFERROR(MATCH(N$11,_calc_기준100!$CN$46:$EF$46,0),"")</f>
        <v>19</v>
      </c>
      <c r="O56" s="25">
        <f>IFERROR(MATCH(O$11,_calc_기준100!$CN$46:$EF$46,0),"")</f>
        <v>21</v>
      </c>
      <c r="P56" s="25">
        <f>IFERROR(MATCH(P$11,_calc_기준100!$CN$46:$EF$46,0),"")</f>
        <v>11</v>
      </c>
      <c r="Q56" s="25">
        <f>IFERROR(MATCH(Q$11,_calc_기준100!$CN$46:$EF$46,0),"")</f>
        <v>44</v>
      </c>
      <c r="R56" s="25">
        <f>IFERROR(MATCH(R$11,_calc_기준100!$CN$46:$EF$46,0),"")</f>
        <v>6</v>
      </c>
      <c r="S56" s="25">
        <f>IFERROR(MATCH(S$11,_calc_기준100!$CN$46:$EF$46,0),"")</f>
        <v>30</v>
      </c>
      <c r="T56" s="25">
        <f>IFERROR(MATCH(T$11,_calc_기준100!$CN$46:$EF$46,0),"")</f>
        <v>31</v>
      </c>
      <c r="U56" s="25">
        <f>IFERROR(MATCH(U$11,_calc_기준100!$CN$46:$EF$46,0),"")</f>
        <v>13</v>
      </c>
      <c r="V56" s="25">
        <f>IFERROR(MATCH(V$11,_calc_기준100!$CN$46:$EF$46,0),"")</f>
        <v>10</v>
      </c>
      <c r="W56" s="25">
        <f>IFERROR(MATCH(W$11,_calc_기준100!$CN$46:$EF$46,0),"")</f>
        <v>14</v>
      </c>
      <c r="X56" s="25">
        <f>IFERROR(MATCH(X$11,_calc_기준100!$CN$46:$EF$46,0),"")</f>
        <v>15</v>
      </c>
      <c r="Y56" s="25">
        <f>IFERROR(MATCH(Y$11,_calc_기준100!$CN$46:$EF$46,0),"")</f>
        <v>40</v>
      </c>
      <c r="Z56" s="25">
        <f>IFERROR(MATCH(Z$11,_calc_기준100!$CN$46:$EF$46,0),"")</f>
        <v>26</v>
      </c>
      <c r="AA56" s="25">
        <f>IFERROR(MATCH(AA$11,_calc_기준100!$CN$46:$EF$46,0),"")</f>
        <v>1</v>
      </c>
      <c r="AB56" s="25">
        <f>IFERROR(MATCH(AB$11,_calc_기준100!$CN$46:$EF$46,0),"")</f>
        <v>17</v>
      </c>
      <c r="AC56" s="25">
        <f>IFERROR(MATCH(AC$11,_calc_기준100!$CN$46:$EF$46,0),"")</f>
        <v>36</v>
      </c>
      <c r="AD56" s="25">
        <f>IFERROR(MATCH(AD$11,_calc_기준100!$CN$46:$EF$46,0),"")</f>
        <v>7</v>
      </c>
      <c r="AE56" s="25">
        <f>IFERROR(MATCH(AE$11,_calc_기준100!$CN$46:$EF$46,0),"")</f>
        <v>28</v>
      </c>
      <c r="AF56" s="25">
        <f>IFERROR(MATCH(AF$11,_calc_기준100!$CN$46:$EF$46,0),"")</f>
        <v>16</v>
      </c>
      <c r="AG56" s="25">
        <f>IFERROR(MATCH(AG$11,_calc_기준100!$CN$46:$EF$46,0),"")</f>
        <v>20</v>
      </c>
      <c r="AH56" s="25">
        <f>IFERROR(MATCH(AH$11,_calc_기준100!$CN$46:$EF$46,0),"")</f>
        <v>43</v>
      </c>
      <c r="AI56" s="25">
        <f>IFERROR(MATCH(AI$11,_calc_기준100!$CN$46:$EF$46,0),"")</f>
        <v>3</v>
      </c>
      <c r="AJ56" s="25">
        <f>IFERROR(MATCH(AJ$11,_calc_기준100!$CN$46:$EF$46,0),"")</f>
        <v>12</v>
      </c>
      <c r="AK56" s="25">
        <f>IFERROR(MATCH(AK$11,_calc_기준100!$CN$46:$EF$46,0),"")</f>
        <v>22</v>
      </c>
      <c r="AL56" s="25">
        <f>IFERROR(MATCH(AL$11,_calc_기준100!$CN$46:$EF$46,0),"")</f>
        <v>37</v>
      </c>
      <c r="AM56" s="25">
        <f>IFERROR(MATCH(AM$11,_calc_기준100!$CN$46:$EF$46,0),"")</f>
        <v>41</v>
      </c>
      <c r="AN56" s="25">
        <f>IFERROR(MATCH(AN$11,_calc_기준100!$CN$46:$EF$46,0),"")</f>
        <v>38</v>
      </c>
      <c r="AO56" s="25">
        <f>IFERROR(MATCH(AO$11,_calc_기준100!$CN$46:$EF$46,0),"")</f>
        <v>2</v>
      </c>
      <c r="AP56" s="25">
        <f>IFERROR(MATCH(AP$11,_calc_기준100!$CN$46:$EF$46,0),"")</f>
        <v>4</v>
      </c>
      <c r="AQ56" s="25">
        <f>IFERROR(MATCH(AQ$11,_calc_기준100!$CN$46:$EF$46,0),"")</f>
        <v>45</v>
      </c>
      <c r="AR56" s="25">
        <f>IFERROR(MATCH(AR$11,_calc_기준100!$CN$46:$EF$46,0),"")</f>
        <v>29</v>
      </c>
      <c r="AS56" s="25">
        <f>IFERROR(MATCH(AS$11,_calc_기준100!$CN$46:$EF$46,0),"")</f>
        <v>35</v>
      </c>
      <c r="AT56" s="25">
        <f>IFERROR(MATCH(AT$11,_calc_기준100!$CN$46:$EF$46,0),"")</f>
        <v>32</v>
      </c>
      <c r="AU56" s="25">
        <f>IFERROR(MATCH(AU$11,_calc_기준100!$CN$46:$EF$46,0),"")</f>
        <v>42</v>
      </c>
      <c r="AV56" s="25">
        <f>IFERROR(MATCH(AV$11,_calc_기준100!$CN$46:$EF$46,0),"")</f>
        <v>24</v>
      </c>
      <c r="AW56" s="25">
        <f>IFERROR(MATCH(AW$11,_calc_기준100!$CN$46:$EF$46,0),"")</f>
        <v>9</v>
      </c>
      <c r="AX56" s="25">
        <f>IFERROR(MATCH(AX$11,_calc_기준100!$CN$46:$EF$46,0),"")</f>
        <v>5</v>
      </c>
      <c r="AY56" s="25">
        <f>IFERROR(MATCH(AY$11,_calc_기준100!$CN$46:$EF$46,0),"")</f>
        <v>8</v>
      </c>
      <c r="AZ56" s="25">
        <f>IFERROR(MATCH(AZ$11,_calc_기준100!$CN$46:$EF$46,0),"")</f>
        <v>27</v>
      </c>
      <c r="BA56" s="25">
        <f>IFERROR(MATCH(BA$11,_calc_기준100!$CN$46:$EF$46,0),"")</f>
        <v>25</v>
      </c>
      <c r="BB56" s="25">
        <f>IFERROR(MATCH(BB$11,_calc_기준100!$CN$46:$EF$46,0),"")</f>
        <v>18</v>
      </c>
      <c r="BC56" s="25">
        <f>IFERROR(MATCH(BC$11,_calc_기준100!$CN$46:$EF$46,0),"")</f>
        <v>39</v>
      </c>
      <c r="BD56" s="25">
        <f>IFERROR(MATCH(BD$11,_calc_기준100!$CN$46:$EF$46,0),"")</f>
        <v>23</v>
      </c>
    </row>
    <row r="57" spans="1:56" ht="16.5" customHeight="1">
      <c r="A57" s="39">
        <f t="shared" si="3"/>
        <v>1199</v>
      </c>
      <c r="B57" s="40">
        <f>IFERROR(INDEX(전체당첨내역!$B:$B,MATCH($A57,전체당첨내역!$A:$A,0)),"")</f>
        <v>16</v>
      </c>
      <c r="C57" s="40">
        <f>IFERROR(INDEX(전체당첨내역!$C:$C,MATCH($A57,전체당첨내역!$A:$A,0)),"")</f>
        <v>24</v>
      </c>
      <c r="D57" s="40">
        <f>IFERROR(INDEX(전체당첨내역!$D:$D,MATCH($A57,전체당첨내역!$A:$A,0)),"")</f>
        <v>25</v>
      </c>
      <c r="E57" s="40">
        <f>IFERROR(INDEX(전체당첨내역!$E:$E,MATCH($A57,전체당첨내역!$A:$A,0)),"")</f>
        <v>30</v>
      </c>
      <c r="F57" s="40">
        <f>IFERROR(INDEX(전체당첨내역!$F:$F,MATCH($A57,전체당첨내역!$A:$A,0)),"")</f>
        <v>31</v>
      </c>
      <c r="G57" s="40">
        <f>IFERROR(INDEX(전체당첨내역!$G:$G,MATCH($A57,전체당첨내역!$A:$A,0)),"")</f>
        <v>32</v>
      </c>
      <c r="H57" s="41">
        <f>IFERROR(INDEX(전체당첨내역!$H:$H,MATCH($A57,전체당첨내역!$A:$A,0)),"")</f>
        <v>7</v>
      </c>
      <c r="I57" s="42">
        <f>IFERROR((INDEX(_calc_기준100!$CN$47:$EF$47,1,$B57)&gt;0)*(INDEX(_calc_기준100!$CN$47:$EF$47,1,$B57)&lt;=15)+(INDEX(_calc_기준100!$CN$47:$EF$47,1,$C57)&gt;0)*(INDEX(_calc_기준100!$CN$47:$EF$47,1,$C57)&lt;=15)+(INDEX(_calc_기준100!$CN$47:$EF$47,1,$D57)&gt;0)*(INDEX(_calc_기준100!$CN$47:$EF$47,1,$D57)&lt;=15)+(INDEX(_calc_기준100!$CN$47:$EF$47,1,$E57)&gt;0)*(INDEX(_calc_기준100!$CN$47:$EF$47,1,$E57)&lt;=15)+(INDEX(_calc_기준100!$CN$47:$EF$47,1,$F57)&gt;0)*(INDEX(_calc_기준100!$CN$47:$EF$47,1,$F57)&lt;=15)+(INDEX(_calc_기준100!$CN$47:$EF$47,1,$G57)&gt;0)*(INDEX(_calc_기준100!$CN$47:$EF$47,1,$G57)&lt;=15),"")</f>
        <v>3</v>
      </c>
      <c r="J57" s="40">
        <f>IFERROR((INDEX(_calc_기준100!$CN$47:$EF$47,1,$B57)&gt;15)*(INDEX(_calc_기준100!$CN$47:$EF$47,1,$B57)&lt;=30)+(INDEX(_calc_기준100!$CN$47:$EF$47,1,$C57)&gt;15)*(INDEX(_calc_기준100!$CN$47:$EF$47,1,$C57)&lt;=30)+(INDEX(_calc_기준100!$CN$47:$EF$47,1,$D57)&gt;15)*(INDEX(_calc_기준100!$CN$47:$EF$47,1,$D57)&lt;=30)+(INDEX(_calc_기준100!$CN$47:$EF$47,1,$E57)&gt;15)*(INDEX(_calc_기준100!$CN$47:$EF$47,1,$E57)&lt;=30)+(INDEX(_calc_기준100!$CN$47:$EF$47,1,$F57)&gt;15)*(INDEX(_calc_기준100!$CN$47:$EF$47,1,$F57)&lt;=30)+(INDEX(_calc_기준100!$CN$47:$EF$47,1,$G57)&gt;15)*(INDEX(_calc_기준100!$CN$47:$EF$47,1,$G57)&lt;=30),"")</f>
        <v>0</v>
      </c>
      <c r="K57" s="43">
        <f>IFERROR((INDEX(_calc_기준100!$CN$47:$EF$47,1,$B57)&gt;30)+(INDEX(_calc_기준100!$CN$47:$EF$47,1,$C57)&gt;30)+(INDEX(_calc_기준100!$CN$47:$EF$47,1,$D57)&gt;30)+(INDEX(_calc_기준100!$CN$47:$EF$47,1,$E57)&gt;30)+(INDEX(_calc_기준100!$CN$47:$EF$47,1,$F57)&gt;30)+(INDEX(_calc_기준100!$CN$47:$EF$47,1,$G57)&gt;30),"")</f>
        <v>3</v>
      </c>
      <c r="L57" s="24">
        <f>IFERROR(MATCH(L$11,_calc_기준100!$CN$47:$EF$47,0),"")</f>
        <v>34</v>
      </c>
      <c r="M57" s="25">
        <f>IFERROR(MATCH(M$11,_calc_기준100!$CN$47:$EF$47,0),"")</f>
        <v>33</v>
      </c>
      <c r="N57" s="25">
        <f>IFERROR(MATCH(N$11,_calc_기준100!$CN$47:$EF$47,0),"")</f>
        <v>11</v>
      </c>
      <c r="O57" s="25">
        <f>IFERROR(MATCH(O$11,_calc_기준100!$CN$47:$EF$47,0),"")</f>
        <v>30</v>
      </c>
      <c r="P57" s="25">
        <f>IFERROR(MATCH(P$11,_calc_기준100!$CN$47:$EF$47,0),"")</f>
        <v>31</v>
      </c>
      <c r="Q57" s="25">
        <f>IFERROR(MATCH(Q$11,_calc_기준100!$CN$47:$EF$47,0),"")</f>
        <v>44</v>
      </c>
      <c r="R57" s="25">
        <f>IFERROR(MATCH(R$11,_calc_기준100!$CN$47:$EF$47,0),"")</f>
        <v>6</v>
      </c>
      <c r="S57" s="25">
        <f>IFERROR(MATCH(S$11,_calc_기준100!$CN$47:$EF$47,0),"")</f>
        <v>19</v>
      </c>
      <c r="T57" s="25">
        <f>IFERROR(MATCH(T$11,_calc_기준100!$CN$47:$EF$47,0),"")</f>
        <v>10</v>
      </c>
      <c r="U57" s="25">
        <f>IFERROR(MATCH(U$11,_calc_기준100!$CN$47:$EF$47,0),"")</f>
        <v>14</v>
      </c>
      <c r="V57" s="25">
        <f>IFERROR(MATCH(V$11,_calc_기준100!$CN$47:$EF$47,0),"")</f>
        <v>21</v>
      </c>
      <c r="W57" s="25">
        <f>IFERROR(MATCH(W$11,_calc_기준100!$CN$47:$EF$47,0),"")</f>
        <v>40</v>
      </c>
      <c r="X57" s="25">
        <f>IFERROR(MATCH(X$11,_calc_기준100!$CN$47:$EF$47,0),"")</f>
        <v>13</v>
      </c>
      <c r="Y57" s="25">
        <f>IFERROR(MATCH(Y$11,_calc_기준100!$CN$47:$EF$47,0),"")</f>
        <v>28</v>
      </c>
      <c r="Z57" s="25">
        <f>IFERROR(MATCH(Z$11,_calc_기준100!$CN$47:$EF$47,0),"")</f>
        <v>16</v>
      </c>
      <c r="AA57" s="25">
        <f>IFERROR(MATCH(AA$11,_calc_기준100!$CN$47:$EF$47,0),"")</f>
        <v>26</v>
      </c>
      <c r="AB57" s="25">
        <f>IFERROR(MATCH(AB$11,_calc_기준100!$CN$47:$EF$47,0),"")</f>
        <v>1</v>
      </c>
      <c r="AC57" s="25">
        <f>IFERROR(MATCH(AC$11,_calc_기준100!$CN$47:$EF$47,0),"")</f>
        <v>17</v>
      </c>
      <c r="AD57" s="25">
        <f>IFERROR(MATCH(AD$11,_calc_기준100!$CN$47:$EF$47,0),"")</f>
        <v>20</v>
      </c>
      <c r="AE57" s="25">
        <f>IFERROR(MATCH(AE$11,_calc_기준100!$CN$47:$EF$47,0),"")</f>
        <v>7</v>
      </c>
      <c r="AF57" s="25">
        <f>IFERROR(MATCH(AF$11,_calc_기준100!$CN$47:$EF$47,0),"")</f>
        <v>37</v>
      </c>
      <c r="AG57" s="25">
        <f>IFERROR(MATCH(AG$11,_calc_기준100!$CN$47:$EF$47,0),"")</f>
        <v>38</v>
      </c>
      <c r="AH57" s="25">
        <f>IFERROR(MATCH(AH$11,_calc_기준100!$CN$47:$EF$47,0),"")</f>
        <v>3</v>
      </c>
      <c r="AI57" s="25">
        <f>IFERROR(MATCH(AI$11,_calc_기준100!$CN$47:$EF$47,0),"")</f>
        <v>43</v>
      </c>
      <c r="AJ57" s="25">
        <f>IFERROR(MATCH(AJ$11,_calc_기준100!$CN$47:$EF$47,0),"")</f>
        <v>4</v>
      </c>
      <c r="AK57" s="25">
        <f>IFERROR(MATCH(AK$11,_calc_기준100!$CN$47:$EF$47,0),"")</f>
        <v>22</v>
      </c>
      <c r="AL57" s="25">
        <f>IFERROR(MATCH(AL$11,_calc_기준100!$CN$47:$EF$47,0),"")</f>
        <v>41</v>
      </c>
      <c r="AM57" s="25">
        <f>IFERROR(MATCH(AM$11,_calc_기준100!$CN$47:$EF$47,0),"")</f>
        <v>15</v>
      </c>
      <c r="AN57" s="25">
        <f>IFERROR(MATCH(AN$11,_calc_기준100!$CN$47:$EF$47,0),"")</f>
        <v>45</v>
      </c>
      <c r="AO57" s="25">
        <f>IFERROR(MATCH(AO$11,_calc_기준100!$CN$47:$EF$47,0),"")</f>
        <v>2</v>
      </c>
      <c r="AP57" s="25">
        <f>IFERROR(MATCH(AP$11,_calc_기준100!$CN$47:$EF$47,0),"")</f>
        <v>12</v>
      </c>
      <c r="AQ57" s="25">
        <f>IFERROR(MATCH(AQ$11,_calc_기준100!$CN$47:$EF$47,0),"")</f>
        <v>29</v>
      </c>
      <c r="AR57" s="25">
        <f>IFERROR(MATCH(AR$11,_calc_기준100!$CN$47:$EF$47,0),"")</f>
        <v>35</v>
      </c>
      <c r="AS57" s="25">
        <f>IFERROR(MATCH(AS$11,_calc_기준100!$CN$47:$EF$47,0),"")</f>
        <v>36</v>
      </c>
      <c r="AT57" s="25">
        <f>IFERROR(MATCH(AT$11,_calc_기준100!$CN$47:$EF$47,0),"")</f>
        <v>24</v>
      </c>
      <c r="AU57" s="25">
        <f>IFERROR(MATCH(AU$11,_calc_기준100!$CN$47:$EF$47,0),"")</f>
        <v>32</v>
      </c>
      <c r="AV57" s="25">
        <f>IFERROR(MATCH(AV$11,_calc_기준100!$CN$47:$EF$47,0),"")</f>
        <v>42</v>
      </c>
      <c r="AW57" s="25">
        <f>IFERROR(MATCH(AW$11,_calc_기준100!$CN$47:$EF$47,0),"")</f>
        <v>5</v>
      </c>
      <c r="AX57" s="25">
        <f>IFERROR(MATCH(AX$11,_calc_기준100!$CN$47:$EF$47,0),"")</f>
        <v>9</v>
      </c>
      <c r="AY57" s="25">
        <f>IFERROR(MATCH(AY$11,_calc_기준100!$CN$47:$EF$47,0),"")</f>
        <v>27</v>
      </c>
      <c r="AZ57" s="25">
        <f>IFERROR(MATCH(AZ$11,_calc_기준100!$CN$47:$EF$47,0),"")</f>
        <v>8</v>
      </c>
      <c r="BA57" s="25">
        <f>IFERROR(MATCH(BA$11,_calc_기준100!$CN$47:$EF$47,0),"")</f>
        <v>25</v>
      </c>
      <c r="BB57" s="25">
        <f>IFERROR(MATCH(BB$11,_calc_기준100!$CN$47:$EF$47,0),"")</f>
        <v>18</v>
      </c>
      <c r="BC57" s="25">
        <f>IFERROR(MATCH(BC$11,_calc_기준100!$CN$47:$EF$47,0),"")</f>
        <v>39</v>
      </c>
      <c r="BD57" s="25">
        <f>IFERROR(MATCH(BD$11,_calc_기준100!$CN$47:$EF$47,0),"")</f>
        <v>23</v>
      </c>
    </row>
    <row r="58" spans="1:56" ht="16.5" customHeight="1">
      <c r="A58" s="39">
        <f t="shared" si="3"/>
        <v>1198</v>
      </c>
      <c r="B58" s="40">
        <f>IFERROR(INDEX(전체당첨내역!$B:$B,MATCH($A58,전체당첨내역!$A:$A,0)),"")</f>
        <v>26</v>
      </c>
      <c r="C58" s="40">
        <f>IFERROR(INDEX(전체당첨내역!$C:$C,MATCH($A58,전체당첨내역!$A:$A,0)),"")</f>
        <v>30</v>
      </c>
      <c r="D58" s="40">
        <f>IFERROR(INDEX(전체당첨내역!$D:$D,MATCH($A58,전체당첨내역!$A:$A,0)),"")</f>
        <v>33</v>
      </c>
      <c r="E58" s="40">
        <f>IFERROR(INDEX(전체당첨내역!$E:$E,MATCH($A58,전체당첨내역!$A:$A,0)),"")</f>
        <v>38</v>
      </c>
      <c r="F58" s="40">
        <f>IFERROR(INDEX(전체당첨내역!$F:$F,MATCH($A58,전체당첨내역!$A:$A,0)),"")</f>
        <v>39</v>
      </c>
      <c r="G58" s="40">
        <f>IFERROR(INDEX(전체당첨내역!$G:$G,MATCH($A58,전체당첨내역!$A:$A,0)),"")</f>
        <v>41</v>
      </c>
      <c r="H58" s="41">
        <f>IFERROR(INDEX(전체당첨내역!$H:$H,MATCH($A58,전체당첨내역!$A:$A,0)),"")</f>
        <v>21</v>
      </c>
      <c r="I58" s="42">
        <f>IFERROR((INDEX(_calc_기준100!$CN$48:$EF$48,1,$B58)&gt;0)*(INDEX(_calc_기준100!$CN$48:$EF$48,1,$B58)&lt;=15)+(INDEX(_calc_기준100!$CN$48:$EF$48,1,$C58)&gt;0)*(INDEX(_calc_기준100!$CN$48:$EF$48,1,$C58)&lt;=15)+(INDEX(_calc_기준100!$CN$48:$EF$48,1,$D58)&gt;0)*(INDEX(_calc_기준100!$CN$48:$EF$48,1,$D58)&lt;=15)+(INDEX(_calc_기준100!$CN$48:$EF$48,1,$E58)&gt;0)*(INDEX(_calc_기준100!$CN$48:$EF$48,1,$E58)&lt;=15)+(INDEX(_calc_기준100!$CN$48:$EF$48,1,$F58)&gt;0)*(INDEX(_calc_기준100!$CN$48:$EF$48,1,$F58)&lt;=15)+(INDEX(_calc_기준100!$CN$48:$EF$48,1,$G58)&gt;0)*(INDEX(_calc_기준100!$CN$48:$EF$48,1,$G58)&lt;=15),"")</f>
        <v>4</v>
      </c>
      <c r="J58" s="40">
        <f>IFERROR((INDEX(_calc_기준100!$CN$48:$EF$48,1,$B58)&gt;15)*(INDEX(_calc_기준100!$CN$48:$EF$48,1,$B58)&lt;=30)+(INDEX(_calc_기준100!$CN$48:$EF$48,1,$C58)&gt;15)*(INDEX(_calc_기준100!$CN$48:$EF$48,1,$C58)&lt;=30)+(INDEX(_calc_기준100!$CN$48:$EF$48,1,$D58)&gt;15)*(INDEX(_calc_기준100!$CN$48:$EF$48,1,$D58)&lt;=30)+(INDEX(_calc_기준100!$CN$48:$EF$48,1,$E58)&gt;15)*(INDEX(_calc_기준100!$CN$48:$EF$48,1,$E58)&lt;=30)+(INDEX(_calc_기준100!$CN$48:$EF$48,1,$F58)&gt;15)*(INDEX(_calc_기준100!$CN$48:$EF$48,1,$F58)&lt;=30)+(INDEX(_calc_기준100!$CN$48:$EF$48,1,$G58)&gt;15)*(INDEX(_calc_기준100!$CN$48:$EF$48,1,$G58)&lt;=30),"")</f>
        <v>1</v>
      </c>
      <c r="K58" s="43">
        <f>IFERROR((INDEX(_calc_기준100!$CN$48:$EF$48,1,$B58)&gt;30)+(INDEX(_calc_기준100!$CN$48:$EF$48,1,$C58)&gt;30)+(INDEX(_calc_기준100!$CN$48:$EF$48,1,$D58)&gt;30)+(INDEX(_calc_기준100!$CN$48:$EF$48,1,$E58)&gt;30)+(INDEX(_calc_기준100!$CN$48:$EF$48,1,$F58)&gt;30)+(INDEX(_calc_기준100!$CN$48:$EF$48,1,$G58)&gt;30),"")</f>
        <v>1</v>
      </c>
      <c r="L58" s="24">
        <f>IFERROR(MATCH(L$11,_calc_기준100!$CN$48:$EF$48,0),"")</f>
        <v>33</v>
      </c>
      <c r="M58" s="25">
        <f>IFERROR(MATCH(M$11,_calc_기준100!$CN$48:$EF$48,0),"")</f>
        <v>30</v>
      </c>
      <c r="N58" s="25">
        <f>IFERROR(MATCH(N$11,_calc_기준100!$CN$48:$EF$48,0),"")</f>
        <v>34</v>
      </c>
      <c r="O58" s="25">
        <f>IFERROR(MATCH(O$11,_calc_기준100!$CN$48:$EF$48,0),"")</f>
        <v>44</v>
      </c>
      <c r="P58" s="25">
        <f>IFERROR(MATCH(P$11,_calc_기준100!$CN$48:$EF$48,0),"")</f>
        <v>11</v>
      </c>
      <c r="Q58" s="25">
        <f>IFERROR(MATCH(Q$11,_calc_기준100!$CN$48:$EF$48,0),"")</f>
        <v>31</v>
      </c>
      <c r="R58" s="25">
        <f>IFERROR(MATCH(R$11,_calc_기준100!$CN$48:$EF$48,0),"")</f>
        <v>19</v>
      </c>
      <c r="S58" s="25">
        <f>IFERROR(MATCH(S$11,_calc_기준100!$CN$48:$EF$48,0),"")</f>
        <v>10</v>
      </c>
      <c r="T58" s="25">
        <f>IFERROR(MATCH(T$11,_calc_기준100!$CN$48:$EF$48,0),"")</f>
        <v>14</v>
      </c>
      <c r="U58" s="25">
        <f>IFERROR(MATCH(U$11,_calc_기준100!$CN$48:$EF$48,0),"")</f>
        <v>21</v>
      </c>
      <c r="V58" s="25">
        <f>IFERROR(MATCH(V$11,_calc_기준100!$CN$48:$EF$48,0),"")</f>
        <v>26</v>
      </c>
      <c r="W58" s="25">
        <f>IFERROR(MATCH(W$11,_calc_기준100!$CN$48:$EF$48,0),"")</f>
        <v>40</v>
      </c>
      <c r="X58" s="25">
        <f>IFERROR(MATCH(X$11,_calc_기준100!$CN$48:$EF$48,0),"")</f>
        <v>6</v>
      </c>
      <c r="Y58" s="25">
        <f>IFERROR(MATCH(Y$11,_calc_기준100!$CN$48:$EF$48,0),"")</f>
        <v>38</v>
      </c>
      <c r="Z58" s="25">
        <f>IFERROR(MATCH(Z$11,_calc_기준100!$CN$48:$EF$48,0),"")</f>
        <v>28</v>
      </c>
      <c r="AA58" s="25">
        <f>IFERROR(MATCH(AA$11,_calc_기준100!$CN$48:$EF$48,0),"")</f>
        <v>12</v>
      </c>
      <c r="AB58" s="25">
        <f>IFERROR(MATCH(AB$11,_calc_기준100!$CN$48:$EF$48,0),"")</f>
        <v>13</v>
      </c>
      <c r="AC58" s="25">
        <f>IFERROR(MATCH(AC$11,_calc_기준100!$CN$48:$EF$48,0),"")</f>
        <v>41</v>
      </c>
      <c r="AD58" s="25">
        <f>IFERROR(MATCH(AD$11,_calc_기준100!$CN$48:$EF$48,0),"")</f>
        <v>16</v>
      </c>
      <c r="AE58" s="25">
        <f>IFERROR(MATCH(AE$11,_calc_기준100!$CN$48:$EF$48,0),"")</f>
        <v>1</v>
      </c>
      <c r="AF58" s="25">
        <f>IFERROR(MATCH(AF$11,_calc_기준100!$CN$48:$EF$48,0),"")</f>
        <v>17</v>
      </c>
      <c r="AG58" s="25">
        <f>IFERROR(MATCH(AG$11,_calc_기준100!$CN$48:$EF$48,0),"")</f>
        <v>20</v>
      </c>
      <c r="AH58" s="25">
        <f>IFERROR(MATCH(AH$11,_calc_기준100!$CN$48:$EF$48,0),"")</f>
        <v>37</v>
      </c>
      <c r="AI58" s="25">
        <f>IFERROR(MATCH(AI$11,_calc_기준100!$CN$48:$EF$48,0),"")</f>
        <v>43</v>
      </c>
      <c r="AJ58" s="25">
        <f>IFERROR(MATCH(AJ$11,_calc_기준100!$CN$48:$EF$48,0),"")</f>
        <v>7</v>
      </c>
      <c r="AK58" s="25">
        <f>IFERROR(MATCH(AK$11,_calc_기준100!$CN$48:$EF$48,0),"")</f>
        <v>3</v>
      </c>
      <c r="AL58" s="25">
        <f>IFERROR(MATCH(AL$11,_calc_기준100!$CN$48:$EF$48,0),"")</f>
        <v>4</v>
      </c>
      <c r="AM58" s="25">
        <f>IFERROR(MATCH(AM$11,_calc_기준100!$CN$48:$EF$48,0),"")</f>
        <v>2</v>
      </c>
      <c r="AN58" s="25">
        <f>IFERROR(MATCH(AN$11,_calc_기준100!$CN$48:$EF$48,0),"")</f>
        <v>15</v>
      </c>
      <c r="AO58" s="25">
        <f>IFERROR(MATCH(AO$11,_calc_기준100!$CN$48:$EF$48,0),"")</f>
        <v>45</v>
      </c>
      <c r="AP58" s="25">
        <f>IFERROR(MATCH(AP$11,_calc_기준100!$CN$48:$EF$48,0),"")</f>
        <v>29</v>
      </c>
      <c r="AQ58" s="25">
        <f>IFERROR(MATCH(AQ$11,_calc_기준100!$CN$48:$EF$48,0),"")</f>
        <v>24</v>
      </c>
      <c r="AR58" s="25">
        <f>IFERROR(MATCH(AR$11,_calc_기준100!$CN$48:$EF$48,0),"")</f>
        <v>35</v>
      </c>
      <c r="AS58" s="25">
        <f>IFERROR(MATCH(AS$11,_calc_기준100!$CN$48:$EF$48,0),"")</f>
        <v>36</v>
      </c>
      <c r="AT58" s="25">
        <f>IFERROR(MATCH(AT$11,_calc_기준100!$CN$48:$EF$48,0),"")</f>
        <v>22</v>
      </c>
      <c r="AU58" s="25">
        <f>IFERROR(MATCH(AU$11,_calc_기준100!$CN$48:$EF$48,0),"")</f>
        <v>32</v>
      </c>
      <c r="AV58" s="25">
        <f>IFERROR(MATCH(AV$11,_calc_기준100!$CN$48:$EF$48,0),"")</f>
        <v>42</v>
      </c>
      <c r="AW58" s="25">
        <f>IFERROR(MATCH(AW$11,_calc_기준100!$CN$48:$EF$48,0),"")</f>
        <v>5</v>
      </c>
      <c r="AX58" s="25">
        <f>IFERROR(MATCH(AX$11,_calc_기준100!$CN$48:$EF$48,0),"")</f>
        <v>9</v>
      </c>
      <c r="AY58" s="25">
        <f>IFERROR(MATCH(AY$11,_calc_기준100!$CN$48:$EF$48,0),"")</f>
        <v>27</v>
      </c>
      <c r="AZ58" s="25">
        <f>IFERROR(MATCH(AZ$11,_calc_기준100!$CN$48:$EF$48,0),"")</f>
        <v>25</v>
      </c>
      <c r="BA58" s="25">
        <f>IFERROR(MATCH(BA$11,_calc_기준100!$CN$48:$EF$48,0),"")</f>
        <v>8</v>
      </c>
      <c r="BB58" s="25">
        <f>IFERROR(MATCH(BB$11,_calc_기준100!$CN$48:$EF$48,0),"")</f>
        <v>18</v>
      </c>
      <c r="BC58" s="25">
        <f>IFERROR(MATCH(BC$11,_calc_기준100!$CN$48:$EF$48,0),"")</f>
        <v>39</v>
      </c>
      <c r="BD58" s="25">
        <f>IFERROR(MATCH(BD$11,_calc_기준100!$CN$48:$EF$48,0),"")</f>
        <v>23</v>
      </c>
    </row>
    <row r="59" spans="1:56" ht="16.5" customHeight="1">
      <c r="A59" s="39">
        <f t="shared" si="3"/>
        <v>1197</v>
      </c>
      <c r="B59" s="40">
        <f>IFERROR(INDEX(전체당첨내역!$B:$B,MATCH($A59,전체당첨내역!$A:$A,0)),"")</f>
        <v>1</v>
      </c>
      <c r="C59" s="40">
        <f>IFERROR(INDEX(전체당첨내역!$C:$C,MATCH($A59,전체당첨내역!$A:$A,0)),"")</f>
        <v>5</v>
      </c>
      <c r="D59" s="40">
        <f>IFERROR(INDEX(전체당첨내역!$D:$D,MATCH($A59,전체당첨내역!$A:$A,0)),"")</f>
        <v>7</v>
      </c>
      <c r="E59" s="40">
        <f>IFERROR(INDEX(전체당첨내역!$E:$E,MATCH($A59,전체당첨내역!$A:$A,0)),"")</f>
        <v>26</v>
      </c>
      <c r="F59" s="40">
        <f>IFERROR(INDEX(전체당첨내역!$F:$F,MATCH($A59,전체당첨내역!$A:$A,0)),"")</f>
        <v>28</v>
      </c>
      <c r="G59" s="40">
        <f>IFERROR(INDEX(전체당첨내역!$G:$G,MATCH($A59,전체당첨내역!$A:$A,0)),"")</f>
        <v>43</v>
      </c>
      <c r="H59" s="41">
        <f>IFERROR(INDEX(전체당첨내역!$H:$H,MATCH($A59,전체당첨내역!$A:$A,0)),"")</f>
        <v>30</v>
      </c>
      <c r="I59" s="42">
        <f>IFERROR((INDEX(_calc_기준100!$CN$49:$EF$49,1,$B59)&gt;0)*(INDEX(_calc_기준100!$CN$49:$EF$49,1,$B59)&lt;=15)+(INDEX(_calc_기준100!$CN$49:$EF$49,1,$C59)&gt;0)*(INDEX(_calc_기준100!$CN$49:$EF$49,1,$C59)&lt;=15)+(INDEX(_calc_기준100!$CN$49:$EF$49,1,$D59)&gt;0)*(INDEX(_calc_기준100!$CN$49:$EF$49,1,$D59)&lt;=15)+(INDEX(_calc_기준100!$CN$49:$EF$49,1,$E59)&gt;0)*(INDEX(_calc_기준100!$CN$49:$EF$49,1,$E59)&lt;=15)+(INDEX(_calc_기준100!$CN$49:$EF$49,1,$F59)&gt;0)*(INDEX(_calc_기준100!$CN$49:$EF$49,1,$F59)&lt;=15)+(INDEX(_calc_기준100!$CN$49:$EF$49,1,$G59)&gt;0)*(INDEX(_calc_기준100!$CN$49:$EF$49,1,$G59)&lt;=15),"")</f>
        <v>1</v>
      </c>
      <c r="J59" s="40">
        <f>IFERROR((INDEX(_calc_기준100!$CN$49:$EF$49,1,$B59)&gt;15)*(INDEX(_calc_기준100!$CN$49:$EF$49,1,$B59)&lt;=30)+(INDEX(_calc_기준100!$CN$49:$EF$49,1,$C59)&gt;15)*(INDEX(_calc_기준100!$CN$49:$EF$49,1,$C59)&lt;=30)+(INDEX(_calc_기준100!$CN$49:$EF$49,1,$D59)&gt;15)*(INDEX(_calc_기준100!$CN$49:$EF$49,1,$D59)&lt;=30)+(INDEX(_calc_기준100!$CN$49:$EF$49,1,$E59)&gt;15)*(INDEX(_calc_기준100!$CN$49:$EF$49,1,$E59)&lt;=30)+(INDEX(_calc_기준100!$CN$49:$EF$49,1,$F59)&gt;15)*(INDEX(_calc_기준100!$CN$49:$EF$49,1,$F59)&lt;=30)+(INDEX(_calc_기준100!$CN$49:$EF$49,1,$G59)&gt;15)*(INDEX(_calc_기준100!$CN$49:$EF$49,1,$G59)&lt;=30),"")</f>
        <v>4</v>
      </c>
      <c r="K59" s="43">
        <f>IFERROR((INDEX(_calc_기준100!$CN$49:$EF$49,1,$B59)&gt;30)+(INDEX(_calc_기준100!$CN$49:$EF$49,1,$C59)&gt;30)+(INDEX(_calc_기준100!$CN$49:$EF$49,1,$D59)&gt;30)+(INDEX(_calc_기준100!$CN$49:$EF$49,1,$E59)&gt;30)+(INDEX(_calc_기준100!$CN$49:$EF$49,1,$F59)&gt;30)+(INDEX(_calc_기준100!$CN$49:$EF$49,1,$G59)&gt;30),"")</f>
        <v>1</v>
      </c>
      <c r="L59" s="24">
        <f>IFERROR(MATCH(L$11,_calc_기준100!$CN$49:$EF$49,0),"")</f>
        <v>33</v>
      </c>
      <c r="M59" s="25">
        <f>IFERROR(MATCH(M$11,_calc_기준100!$CN$49:$EF$49,0),"")</f>
        <v>34</v>
      </c>
      <c r="N59" s="25">
        <f>IFERROR(MATCH(N$11,_calc_기준100!$CN$49:$EF$49,0),"")</f>
        <v>30</v>
      </c>
      <c r="O59" s="25">
        <f>IFERROR(MATCH(O$11,_calc_기준100!$CN$49:$EF$49,0),"")</f>
        <v>31</v>
      </c>
      <c r="P59" s="25">
        <f>IFERROR(MATCH(P$11,_calc_기준100!$CN$49:$EF$49,0),"")</f>
        <v>44</v>
      </c>
      <c r="Q59" s="25">
        <f>IFERROR(MATCH(Q$11,_calc_기준100!$CN$49:$EF$49,0),"")</f>
        <v>14</v>
      </c>
      <c r="R59" s="25">
        <f>IFERROR(MATCH(R$11,_calc_기준100!$CN$49:$EF$49,0),"")</f>
        <v>40</v>
      </c>
      <c r="S59" s="25">
        <f>IFERROR(MATCH(S$11,_calc_기준100!$CN$49:$EF$49,0),"")</f>
        <v>10</v>
      </c>
      <c r="T59" s="25">
        <f>IFERROR(MATCH(T$11,_calc_기준100!$CN$49:$EF$49,0),"")</f>
        <v>19</v>
      </c>
      <c r="U59" s="25">
        <f>IFERROR(MATCH(U$11,_calc_기준100!$CN$49:$EF$49,0),"")</f>
        <v>21</v>
      </c>
      <c r="V59" s="25">
        <f>IFERROR(MATCH(V$11,_calc_기준100!$CN$49:$EF$49,0),"")</f>
        <v>6</v>
      </c>
      <c r="W59" s="25">
        <f>IFERROR(MATCH(W$11,_calc_기준100!$CN$49:$EF$49,0),"")</f>
        <v>28</v>
      </c>
      <c r="X59" s="25">
        <f>IFERROR(MATCH(X$11,_calc_기준100!$CN$49:$EF$49,0),"")</f>
        <v>38</v>
      </c>
      <c r="Y59" s="25">
        <f>IFERROR(MATCH(Y$11,_calc_기준100!$CN$49:$EF$49,0),"")</f>
        <v>11</v>
      </c>
      <c r="Z59" s="25">
        <f>IFERROR(MATCH(Z$11,_calc_기준100!$CN$49:$EF$49,0),"")</f>
        <v>13</v>
      </c>
      <c r="AA59" s="25">
        <f>IFERROR(MATCH(AA$11,_calc_기준100!$CN$49:$EF$49,0),"")</f>
        <v>41</v>
      </c>
      <c r="AB59" s="25">
        <f>IFERROR(MATCH(AB$11,_calc_기준100!$CN$49:$EF$49,0),"")</f>
        <v>1</v>
      </c>
      <c r="AC59" s="25">
        <f>IFERROR(MATCH(AC$11,_calc_기준100!$CN$49:$EF$49,0),"")</f>
        <v>12</v>
      </c>
      <c r="AD59" s="25">
        <f>IFERROR(MATCH(AD$11,_calc_기준100!$CN$49:$EF$49,0),"")</f>
        <v>16</v>
      </c>
      <c r="AE59" s="25">
        <f>IFERROR(MATCH(AE$11,_calc_기준100!$CN$49:$EF$49,0),"")</f>
        <v>20</v>
      </c>
      <c r="AF59" s="25">
        <f>IFERROR(MATCH(AF$11,_calc_기준100!$CN$49:$EF$49,0),"")</f>
        <v>26</v>
      </c>
      <c r="AG59" s="25">
        <f>IFERROR(MATCH(AG$11,_calc_기준100!$CN$49:$EF$49,0),"")</f>
        <v>17</v>
      </c>
      <c r="AH59" s="25">
        <f>IFERROR(MATCH(AH$11,_calc_기준100!$CN$49:$EF$49,0),"")</f>
        <v>37</v>
      </c>
      <c r="AI59" s="25">
        <f>IFERROR(MATCH(AI$11,_calc_기준100!$CN$49:$EF$49,0),"")</f>
        <v>43</v>
      </c>
      <c r="AJ59" s="25">
        <f>IFERROR(MATCH(AJ$11,_calc_기준100!$CN$49:$EF$49,0),"")</f>
        <v>3</v>
      </c>
      <c r="AK59" s="25">
        <f>IFERROR(MATCH(AK$11,_calc_기준100!$CN$49:$EF$49,0),"")</f>
        <v>7</v>
      </c>
      <c r="AL59" s="25">
        <f>IFERROR(MATCH(AL$11,_calc_기준100!$CN$49:$EF$49,0),"")</f>
        <v>2</v>
      </c>
      <c r="AM59" s="25">
        <f>IFERROR(MATCH(AM$11,_calc_기준100!$CN$49:$EF$49,0),"")</f>
        <v>45</v>
      </c>
      <c r="AN59" s="25">
        <f>IFERROR(MATCH(AN$11,_calc_기준100!$CN$49:$EF$49,0),"")</f>
        <v>4</v>
      </c>
      <c r="AO59" s="25">
        <f>IFERROR(MATCH(AO$11,_calc_기준100!$CN$49:$EF$49,0),"")</f>
        <v>15</v>
      </c>
      <c r="AP59" s="25">
        <f>IFERROR(MATCH(AP$11,_calc_기준100!$CN$49:$EF$49,0),"")</f>
        <v>29</v>
      </c>
      <c r="AQ59" s="25">
        <f>IFERROR(MATCH(AQ$11,_calc_기준100!$CN$49:$EF$49,0),"")</f>
        <v>35</v>
      </c>
      <c r="AR59" s="25">
        <f>IFERROR(MATCH(AR$11,_calc_기준100!$CN$49:$EF$49,0),"")</f>
        <v>36</v>
      </c>
      <c r="AS59" s="25">
        <f>IFERROR(MATCH(AS$11,_calc_기준100!$CN$49:$EF$49,0),"")</f>
        <v>5</v>
      </c>
      <c r="AT59" s="25">
        <f>IFERROR(MATCH(AT$11,_calc_기준100!$CN$49:$EF$49,0),"")</f>
        <v>22</v>
      </c>
      <c r="AU59" s="25">
        <f>IFERROR(MATCH(AU$11,_calc_기준100!$CN$49:$EF$49,0),"")</f>
        <v>24</v>
      </c>
      <c r="AV59" s="25">
        <f>IFERROR(MATCH(AV$11,_calc_기준100!$CN$49:$EF$49,0),"")</f>
        <v>32</v>
      </c>
      <c r="AW59" s="25">
        <f>IFERROR(MATCH(AW$11,_calc_기준100!$CN$49:$EF$49,0),"")</f>
        <v>42</v>
      </c>
      <c r="AX59" s="25">
        <f>IFERROR(MATCH(AX$11,_calc_기준100!$CN$49:$EF$49,0),"")</f>
        <v>9</v>
      </c>
      <c r="AY59" s="25">
        <f>IFERROR(MATCH(AY$11,_calc_기준100!$CN$49:$EF$49,0),"")</f>
        <v>27</v>
      </c>
      <c r="AZ59" s="25">
        <f>IFERROR(MATCH(AZ$11,_calc_기준100!$CN$49:$EF$49,0),"")</f>
        <v>25</v>
      </c>
      <c r="BA59" s="25">
        <f>IFERROR(MATCH(BA$11,_calc_기준100!$CN$49:$EF$49,0),"")</f>
        <v>8</v>
      </c>
      <c r="BB59" s="25">
        <f>IFERROR(MATCH(BB$11,_calc_기준100!$CN$49:$EF$49,0),"")</f>
        <v>18</v>
      </c>
      <c r="BC59" s="25">
        <f>IFERROR(MATCH(BC$11,_calc_기준100!$CN$49:$EF$49,0),"")</f>
        <v>39</v>
      </c>
      <c r="BD59" s="25">
        <f>IFERROR(MATCH(BD$11,_calc_기준100!$CN$49:$EF$49,0),"")</f>
        <v>23</v>
      </c>
    </row>
    <row r="60" spans="1:56" ht="16.5" customHeight="1">
      <c r="A60" s="39">
        <f t="shared" si="3"/>
        <v>1196</v>
      </c>
      <c r="B60" s="40">
        <f>IFERROR(INDEX(전체당첨내역!$B:$B,MATCH($A60,전체당첨내역!$A:$A,0)),"")</f>
        <v>8</v>
      </c>
      <c r="C60" s="40">
        <f>IFERROR(INDEX(전체당첨내역!$C:$C,MATCH($A60,전체당첨내역!$A:$A,0)),"")</f>
        <v>12</v>
      </c>
      <c r="D60" s="40">
        <f>IFERROR(INDEX(전체당첨내역!$D:$D,MATCH($A60,전체당첨내역!$A:$A,0)),"")</f>
        <v>15</v>
      </c>
      <c r="E60" s="40">
        <f>IFERROR(INDEX(전체당첨내역!$E:$E,MATCH($A60,전체당첨내역!$A:$A,0)),"")</f>
        <v>29</v>
      </c>
      <c r="F60" s="40">
        <f>IFERROR(INDEX(전체당첨내역!$F:$F,MATCH($A60,전체당첨내역!$A:$A,0)),"")</f>
        <v>40</v>
      </c>
      <c r="G60" s="40">
        <f>IFERROR(INDEX(전체당첨내역!$G:$G,MATCH($A60,전체당첨내역!$A:$A,0)),"")</f>
        <v>45</v>
      </c>
      <c r="H60" s="41">
        <f>IFERROR(INDEX(전체당첨내역!$H:$H,MATCH($A60,전체당첨내역!$A:$A,0)),"")</f>
        <v>14</v>
      </c>
      <c r="I60" s="42">
        <f>IFERROR((INDEX(_calc_기준100!$CN$50:$EF$50,1,$B60)&gt;0)*(INDEX(_calc_기준100!$CN$50:$EF$50,1,$B60)&lt;=15)+(INDEX(_calc_기준100!$CN$50:$EF$50,1,$C60)&gt;0)*(INDEX(_calc_기준100!$CN$50:$EF$50,1,$C60)&lt;=15)+(INDEX(_calc_기준100!$CN$50:$EF$50,1,$D60)&gt;0)*(INDEX(_calc_기준100!$CN$50:$EF$50,1,$D60)&lt;=15)+(INDEX(_calc_기준100!$CN$50:$EF$50,1,$E60)&gt;0)*(INDEX(_calc_기준100!$CN$50:$EF$50,1,$E60)&lt;=15)+(INDEX(_calc_기준100!$CN$50:$EF$50,1,$F60)&gt;0)*(INDEX(_calc_기준100!$CN$50:$EF$50,1,$F60)&lt;=15)+(INDEX(_calc_기준100!$CN$50:$EF$50,1,$G60)&gt;0)*(INDEX(_calc_기준100!$CN$50:$EF$50,1,$G60)&lt;=15),"")</f>
        <v>2</v>
      </c>
      <c r="J60" s="40">
        <f>IFERROR((INDEX(_calc_기준100!$CN$50:$EF$50,1,$B60)&gt;15)*(INDEX(_calc_기준100!$CN$50:$EF$50,1,$B60)&lt;=30)+(INDEX(_calc_기준100!$CN$50:$EF$50,1,$C60)&gt;15)*(INDEX(_calc_기준100!$CN$50:$EF$50,1,$C60)&lt;=30)+(INDEX(_calc_기준100!$CN$50:$EF$50,1,$D60)&gt;15)*(INDEX(_calc_기준100!$CN$50:$EF$50,1,$D60)&lt;=30)+(INDEX(_calc_기준100!$CN$50:$EF$50,1,$E60)&gt;15)*(INDEX(_calc_기준100!$CN$50:$EF$50,1,$E60)&lt;=30)+(INDEX(_calc_기준100!$CN$50:$EF$50,1,$F60)&gt;15)*(INDEX(_calc_기준100!$CN$50:$EF$50,1,$F60)&lt;=30)+(INDEX(_calc_기준100!$CN$50:$EF$50,1,$G60)&gt;15)*(INDEX(_calc_기준100!$CN$50:$EF$50,1,$G60)&lt;=30),"")</f>
        <v>3</v>
      </c>
      <c r="K60" s="43">
        <f>IFERROR((INDEX(_calc_기준100!$CN$50:$EF$50,1,$B60)&gt;30)+(INDEX(_calc_기준100!$CN$50:$EF$50,1,$C60)&gt;30)+(INDEX(_calc_기준100!$CN$50:$EF$50,1,$D60)&gt;30)+(INDEX(_calc_기준100!$CN$50:$EF$50,1,$E60)&gt;30)+(INDEX(_calc_기준100!$CN$50:$EF$50,1,$F60)&gt;30)+(INDEX(_calc_기준100!$CN$50:$EF$50,1,$G60)&gt;30),"")</f>
        <v>1</v>
      </c>
      <c r="L60" s="24">
        <f>IFERROR(MATCH(L$11,_calc_기준100!$CN$50:$EF$50,0),"")</f>
        <v>33</v>
      </c>
      <c r="M60" s="25">
        <f>IFERROR(MATCH(M$11,_calc_기준100!$CN$50:$EF$50,0),"")</f>
        <v>34</v>
      </c>
      <c r="N60" s="25">
        <f>IFERROR(MATCH(N$11,_calc_기준100!$CN$50:$EF$50,0),"")</f>
        <v>30</v>
      </c>
      <c r="O60" s="25">
        <f>IFERROR(MATCH(O$11,_calc_기준100!$CN$50:$EF$50,0),"")</f>
        <v>44</v>
      </c>
      <c r="P60" s="25">
        <f>IFERROR(MATCH(P$11,_calc_기준100!$CN$50:$EF$50,0),"")</f>
        <v>14</v>
      </c>
      <c r="Q60" s="25">
        <f>IFERROR(MATCH(Q$11,_calc_기준100!$CN$50:$EF$50,0),"")</f>
        <v>31</v>
      </c>
      <c r="R60" s="25">
        <f>IFERROR(MATCH(R$11,_calc_기준100!$CN$50:$EF$50,0),"")</f>
        <v>21</v>
      </c>
      <c r="S60" s="25">
        <f>IFERROR(MATCH(S$11,_calc_기준100!$CN$50:$EF$50,0),"")</f>
        <v>40</v>
      </c>
      <c r="T60" s="25">
        <f>IFERROR(MATCH(T$11,_calc_기준100!$CN$50:$EF$50,0),"")</f>
        <v>1</v>
      </c>
      <c r="U60" s="25">
        <f>IFERROR(MATCH(U$11,_calc_기준100!$CN$50:$EF$50,0),"")</f>
        <v>10</v>
      </c>
      <c r="V60" s="25">
        <f>IFERROR(MATCH(V$11,_calc_기준100!$CN$50:$EF$50,0),"")</f>
        <v>12</v>
      </c>
      <c r="W60" s="25">
        <f>IFERROR(MATCH(W$11,_calc_기준100!$CN$50:$EF$50,0),"")</f>
        <v>19</v>
      </c>
      <c r="X60" s="25">
        <f>IFERROR(MATCH(X$11,_calc_기준100!$CN$50:$EF$50,0),"")</f>
        <v>28</v>
      </c>
      <c r="Y60" s="25">
        <f>IFERROR(MATCH(Y$11,_calc_기준100!$CN$50:$EF$50,0),"")</f>
        <v>13</v>
      </c>
      <c r="Z60" s="25">
        <f>IFERROR(MATCH(Z$11,_calc_기준100!$CN$50:$EF$50,0),"")</f>
        <v>16</v>
      </c>
      <c r="AA60" s="25">
        <f>IFERROR(MATCH(AA$11,_calc_기준100!$CN$50:$EF$50,0),"")</f>
        <v>20</v>
      </c>
      <c r="AB60" s="25">
        <f>IFERROR(MATCH(AB$11,_calc_기준100!$CN$50:$EF$50,0),"")</f>
        <v>26</v>
      </c>
      <c r="AC60" s="25">
        <f>IFERROR(MATCH(AC$11,_calc_기준100!$CN$50:$EF$50,0),"")</f>
        <v>38</v>
      </c>
      <c r="AD60" s="25">
        <f>IFERROR(MATCH(AD$11,_calc_기준100!$CN$50:$EF$50,0),"")</f>
        <v>41</v>
      </c>
      <c r="AE60" s="25">
        <f>IFERROR(MATCH(AE$11,_calc_기준100!$CN$50:$EF$50,0),"")</f>
        <v>43</v>
      </c>
      <c r="AF60" s="25">
        <f>IFERROR(MATCH(AF$11,_calc_기준100!$CN$50:$EF$50,0),"")</f>
        <v>3</v>
      </c>
      <c r="AG60" s="25">
        <f>IFERROR(MATCH(AG$11,_calc_기준100!$CN$50:$EF$50,0),"")</f>
        <v>6</v>
      </c>
      <c r="AH60" s="25">
        <f>IFERROR(MATCH(AH$11,_calc_기준100!$CN$50:$EF$50,0),"")</f>
        <v>7</v>
      </c>
      <c r="AI60" s="25">
        <f>IFERROR(MATCH(AI$11,_calc_기준100!$CN$50:$EF$50,0),"")</f>
        <v>37</v>
      </c>
      <c r="AJ60" s="25">
        <f>IFERROR(MATCH(AJ$11,_calc_기준100!$CN$50:$EF$50,0),"")</f>
        <v>11</v>
      </c>
      <c r="AK60" s="25">
        <f>IFERROR(MATCH(AK$11,_calc_기준100!$CN$50:$EF$50,0),"")</f>
        <v>4</v>
      </c>
      <c r="AL60" s="25">
        <f>IFERROR(MATCH(AL$11,_calc_기준100!$CN$50:$EF$50,0),"")</f>
        <v>45</v>
      </c>
      <c r="AM60" s="25">
        <f>IFERROR(MATCH(AM$11,_calc_기준100!$CN$50:$EF$50,0),"")</f>
        <v>2</v>
      </c>
      <c r="AN60" s="25">
        <f>IFERROR(MATCH(AN$11,_calc_기준100!$CN$50:$EF$50,0),"")</f>
        <v>15</v>
      </c>
      <c r="AO60" s="25">
        <f>IFERROR(MATCH(AO$11,_calc_기준100!$CN$50:$EF$50,0),"")</f>
        <v>29</v>
      </c>
      <c r="AP60" s="25">
        <f>IFERROR(MATCH(AP$11,_calc_기준100!$CN$50:$EF$50,0),"")</f>
        <v>35</v>
      </c>
      <c r="AQ60" s="25">
        <f>IFERROR(MATCH(AQ$11,_calc_기준100!$CN$50:$EF$50,0),"")</f>
        <v>36</v>
      </c>
      <c r="AR60" s="25">
        <f>IFERROR(MATCH(AR$11,_calc_기준100!$CN$50:$EF$50,0),"")</f>
        <v>17</v>
      </c>
      <c r="AS60" s="25">
        <f>IFERROR(MATCH(AS$11,_calc_기준100!$CN$50:$EF$50,0),"")</f>
        <v>24</v>
      </c>
      <c r="AT60" s="25">
        <f>IFERROR(MATCH(AT$11,_calc_기준100!$CN$50:$EF$50,0),"")</f>
        <v>32</v>
      </c>
      <c r="AU60" s="25">
        <f>IFERROR(MATCH(AU$11,_calc_기준100!$CN$50:$EF$50,0),"")</f>
        <v>5</v>
      </c>
      <c r="AV60" s="25">
        <f>IFERROR(MATCH(AV$11,_calc_기준100!$CN$50:$EF$50,0),"")</f>
        <v>42</v>
      </c>
      <c r="AW60" s="25">
        <f>IFERROR(MATCH(AW$11,_calc_기준100!$CN$50:$EF$50,0),"")</f>
        <v>9</v>
      </c>
      <c r="AX60" s="25">
        <f>IFERROR(MATCH(AX$11,_calc_기준100!$CN$50:$EF$50,0),"")</f>
        <v>22</v>
      </c>
      <c r="AY60" s="25">
        <f>IFERROR(MATCH(AY$11,_calc_기준100!$CN$50:$EF$50,0),"")</f>
        <v>27</v>
      </c>
      <c r="AZ60" s="25">
        <f>IFERROR(MATCH(AZ$11,_calc_기준100!$CN$50:$EF$50,0),"")</f>
        <v>25</v>
      </c>
      <c r="BA60" s="25">
        <f>IFERROR(MATCH(BA$11,_calc_기준100!$CN$50:$EF$50,0),"")</f>
        <v>8</v>
      </c>
      <c r="BB60" s="25">
        <f>IFERROR(MATCH(BB$11,_calc_기준100!$CN$50:$EF$50,0),"")</f>
        <v>18</v>
      </c>
      <c r="BC60" s="25">
        <f>IFERROR(MATCH(BC$11,_calc_기준100!$CN$50:$EF$50,0),"")</f>
        <v>23</v>
      </c>
      <c r="BD60" s="25">
        <f>IFERROR(MATCH(BD$11,_calc_기준100!$CN$50:$EF$50,0),"")</f>
        <v>39</v>
      </c>
    </row>
    <row r="61" spans="1:56" ht="16.5" customHeight="1">
      <c r="A61" s="39">
        <f t="shared" si="3"/>
        <v>1195</v>
      </c>
      <c r="B61" s="40">
        <f>IFERROR(INDEX(전체당첨내역!$B:$B,MATCH($A61,전체당첨내역!$A:$A,0)),"")</f>
        <v>3</v>
      </c>
      <c r="C61" s="40">
        <f>IFERROR(INDEX(전체당첨내역!$C:$C,MATCH($A61,전체당첨내역!$A:$A,0)),"")</f>
        <v>15</v>
      </c>
      <c r="D61" s="40">
        <f>IFERROR(INDEX(전체당첨내역!$D:$D,MATCH($A61,전체당첨내역!$A:$A,0)),"")</f>
        <v>27</v>
      </c>
      <c r="E61" s="40">
        <f>IFERROR(INDEX(전체당첨내역!$E:$E,MATCH($A61,전체당첨내역!$A:$A,0)),"")</f>
        <v>33</v>
      </c>
      <c r="F61" s="40">
        <f>IFERROR(INDEX(전체당첨내역!$F:$F,MATCH($A61,전체당첨내역!$A:$A,0)),"")</f>
        <v>34</v>
      </c>
      <c r="G61" s="40">
        <f>IFERROR(INDEX(전체당첨내역!$G:$G,MATCH($A61,전체당첨내역!$A:$A,0)),"")</f>
        <v>36</v>
      </c>
      <c r="H61" s="41">
        <f>IFERROR(INDEX(전체당첨내역!$H:$H,MATCH($A61,전체당첨내역!$A:$A,0)),"")</f>
        <v>37</v>
      </c>
      <c r="I61" s="42">
        <f>IFERROR((INDEX(_calc_기준100!$CN$51:$EF$51,1,$B61)&gt;0)*(INDEX(_calc_기준100!$CN$51:$EF$51,1,$B61)&lt;=15)+(INDEX(_calc_기준100!$CN$51:$EF$51,1,$C61)&gt;0)*(INDEX(_calc_기준100!$CN$51:$EF$51,1,$C61)&lt;=15)+(INDEX(_calc_기준100!$CN$51:$EF$51,1,$D61)&gt;0)*(INDEX(_calc_기준100!$CN$51:$EF$51,1,$D61)&lt;=15)+(INDEX(_calc_기준100!$CN$51:$EF$51,1,$E61)&gt;0)*(INDEX(_calc_기준100!$CN$51:$EF$51,1,$E61)&lt;=15)+(INDEX(_calc_기준100!$CN$51:$EF$51,1,$F61)&gt;0)*(INDEX(_calc_기준100!$CN$51:$EF$51,1,$F61)&lt;=15)+(INDEX(_calc_기준100!$CN$51:$EF$51,1,$G61)&gt;0)*(INDEX(_calc_기준100!$CN$51:$EF$51,1,$G61)&lt;=15),"")</f>
        <v>2</v>
      </c>
      <c r="J61" s="40">
        <f>IFERROR((INDEX(_calc_기준100!$CN$51:$EF$51,1,$B61)&gt;15)*(INDEX(_calc_기준100!$CN$51:$EF$51,1,$B61)&lt;=30)+(INDEX(_calc_기준100!$CN$51:$EF$51,1,$C61)&gt;15)*(INDEX(_calc_기준100!$CN$51:$EF$51,1,$C61)&lt;=30)+(INDEX(_calc_기준100!$CN$51:$EF$51,1,$D61)&gt;15)*(INDEX(_calc_기준100!$CN$51:$EF$51,1,$D61)&lt;=30)+(INDEX(_calc_기준100!$CN$51:$EF$51,1,$E61)&gt;15)*(INDEX(_calc_기준100!$CN$51:$EF$51,1,$E61)&lt;=30)+(INDEX(_calc_기준100!$CN$51:$EF$51,1,$F61)&gt;15)*(INDEX(_calc_기준100!$CN$51:$EF$51,1,$F61)&lt;=30)+(INDEX(_calc_기준100!$CN$51:$EF$51,1,$G61)&gt;15)*(INDEX(_calc_기준100!$CN$51:$EF$51,1,$G61)&lt;=30),"")</f>
        <v>3</v>
      </c>
      <c r="K61" s="43">
        <f>IFERROR((INDEX(_calc_기준100!$CN$51:$EF$51,1,$B61)&gt;30)+(INDEX(_calc_기준100!$CN$51:$EF$51,1,$C61)&gt;30)+(INDEX(_calc_기준100!$CN$51:$EF$51,1,$D61)&gt;30)+(INDEX(_calc_기준100!$CN$51:$EF$51,1,$E61)&gt;30)+(INDEX(_calc_기준100!$CN$51:$EF$51,1,$F61)&gt;30)+(INDEX(_calc_기준100!$CN$51:$EF$51,1,$G61)&gt;30),"")</f>
        <v>1</v>
      </c>
      <c r="L61" s="24">
        <f>IFERROR(MATCH(L$11,_calc_기준100!$CN$51:$EF$51,0),"")</f>
        <v>34</v>
      </c>
      <c r="M61" s="25">
        <f>IFERROR(MATCH(M$11,_calc_기준100!$CN$51:$EF$51,0),"")</f>
        <v>30</v>
      </c>
      <c r="N61" s="25">
        <f>IFERROR(MATCH(N$11,_calc_기준100!$CN$51:$EF$51,0),"")</f>
        <v>33</v>
      </c>
      <c r="O61" s="25">
        <f>IFERROR(MATCH(O$11,_calc_기준100!$CN$51:$EF$51,0),"")</f>
        <v>14</v>
      </c>
      <c r="P61" s="25">
        <f>IFERROR(MATCH(P$11,_calc_기준100!$CN$51:$EF$51,0),"")</f>
        <v>1</v>
      </c>
      <c r="Q61" s="25">
        <f>IFERROR(MATCH(Q$11,_calc_기준100!$CN$51:$EF$51,0),"")</f>
        <v>10</v>
      </c>
      <c r="R61" s="25">
        <f>IFERROR(MATCH(R$11,_calc_기준100!$CN$51:$EF$51,0),"")</f>
        <v>21</v>
      </c>
      <c r="S61" s="25">
        <f>IFERROR(MATCH(S$11,_calc_기준100!$CN$51:$EF$51,0),"")</f>
        <v>40</v>
      </c>
      <c r="T61" s="25">
        <f>IFERROR(MATCH(T$11,_calc_기준100!$CN$51:$EF$51,0),"")</f>
        <v>28</v>
      </c>
      <c r="U61" s="25">
        <f>IFERROR(MATCH(U$11,_calc_기준100!$CN$51:$EF$51,0),"")</f>
        <v>44</v>
      </c>
      <c r="V61" s="25">
        <f>IFERROR(MATCH(V$11,_calc_기준100!$CN$51:$EF$51,0),"")</f>
        <v>12</v>
      </c>
      <c r="W61" s="25">
        <f>IFERROR(MATCH(W$11,_calc_기준100!$CN$51:$EF$51,0),"")</f>
        <v>19</v>
      </c>
      <c r="X61" s="25">
        <f>IFERROR(MATCH(X$11,_calc_기준100!$CN$51:$EF$51,0),"")</f>
        <v>31</v>
      </c>
      <c r="Y61" s="25">
        <f>IFERROR(MATCH(Y$11,_calc_기준100!$CN$51:$EF$51,0),"")</f>
        <v>13</v>
      </c>
      <c r="Z61" s="25">
        <f>IFERROR(MATCH(Z$11,_calc_기준100!$CN$51:$EF$51,0),"")</f>
        <v>16</v>
      </c>
      <c r="AA61" s="25">
        <f>IFERROR(MATCH(AA$11,_calc_기준100!$CN$51:$EF$51,0),"")</f>
        <v>38</v>
      </c>
      <c r="AB61" s="25">
        <f>IFERROR(MATCH(AB$11,_calc_기준100!$CN$51:$EF$51,0),"")</f>
        <v>41</v>
      </c>
      <c r="AC61" s="25">
        <f>IFERROR(MATCH(AC$11,_calc_기준100!$CN$51:$EF$51,0),"")</f>
        <v>20</v>
      </c>
      <c r="AD61" s="25">
        <f>IFERROR(MATCH(AD$11,_calc_기준100!$CN$51:$EF$51,0),"")</f>
        <v>26</v>
      </c>
      <c r="AE61" s="25">
        <f>IFERROR(MATCH(AE$11,_calc_기준100!$CN$51:$EF$51,0),"")</f>
        <v>43</v>
      </c>
      <c r="AF61" s="25">
        <f>IFERROR(MATCH(AF$11,_calc_기준100!$CN$51:$EF$51,0),"")</f>
        <v>29</v>
      </c>
      <c r="AG61" s="25">
        <f>IFERROR(MATCH(AG$11,_calc_기준100!$CN$51:$EF$51,0),"")</f>
        <v>3</v>
      </c>
      <c r="AH61" s="25">
        <f>IFERROR(MATCH(AH$11,_calc_기준100!$CN$51:$EF$51,0),"")</f>
        <v>4</v>
      </c>
      <c r="AI61" s="25">
        <f>IFERROR(MATCH(AI$11,_calc_기준100!$CN$51:$EF$51,0),"")</f>
        <v>6</v>
      </c>
      <c r="AJ61" s="25">
        <f>IFERROR(MATCH(AJ$11,_calc_기준100!$CN$51:$EF$51,0),"")</f>
        <v>7</v>
      </c>
      <c r="AK61" s="25">
        <f>IFERROR(MATCH(AK$11,_calc_기준100!$CN$51:$EF$51,0),"")</f>
        <v>15</v>
      </c>
      <c r="AL61" s="25">
        <f>IFERROR(MATCH(AL$11,_calc_기준100!$CN$51:$EF$51,0),"")</f>
        <v>45</v>
      </c>
      <c r="AM61" s="25">
        <f>IFERROR(MATCH(AM$11,_calc_기준100!$CN$51:$EF$51,0),"")</f>
        <v>36</v>
      </c>
      <c r="AN61" s="25">
        <f>IFERROR(MATCH(AN$11,_calc_기준100!$CN$51:$EF$51,0),"")</f>
        <v>37</v>
      </c>
      <c r="AO61" s="25">
        <f>IFERROR(MATCH(AO$11,_calc_기준100!$CN$51:$EF$51,0),"")</f>
        <v>35</v>
      </c>
      <c r="AP61" s="25">
        <f>IFERROR(MATCH(AP$11,_calc_기준100!$CN$51:$EF$51,0),"")</f>
        <v>11</v>
      </c>
      <c r="AQ61" s="25">
        <f>IFERROR(MATCH(AQ$11,_calc_기준100!$CN$51:$EF$51,0),"")</f>
        <v>5</v>
      </c>
      <c r="AR61" s="25">
        <f>IFERROR(MATCH(AR$11,_calc_기준100!$CN$51:$EF$51,0),"")</f>
        <v>17</v>
      </c>
      <c r="AS61" s="25">
        <f>IFERROR(MATCH(AS$11,_calc_기준100!$CN$51:$EF$51,0),"")</f>
        <v>32</v>
      </c>
      <c r="AT61" s="25">
        <f>IFERROR(MATCH(AT$11,_calc_기준100!$CN$51:$EF$51,0),"")</f>
        <v>42</v>
      </c>
      <c r="AU61" s="25">
        <f>IFERROR(MATCH(AU$11,_calc_기준100!$CN$51:$EF$51,0),"")</f>
        <v>22</v>
      </c>
      <c r="AV61" s="25">
        <f>IFERROR(MATCH(AV$11,_calc_기준100!$CN$51:$EF$51,0),"")</f>
        <v>24</v>
      </c>
      <c r="AW61" s="25">
        <f>IFERROR(MATCH(AW$11,_calc_기준100!$CN$51:$EF$51,0),"")</f>
        <v>2</v>
      </c>
      <c r="AX61" s="25">
        <f>IFERROR(MATCH(AX$11,_calc_기준100!$CN$51:$EF$51,0),"")</f>
        <v>9</v>
      </c>
      <c r="AY61" s="25">
        <f>IFERROR(MATCH(AY$11,_calc_기준100!$CN$51:$EF$51,0),"")</f>
        <v>8</v>
      </c>
      <c r="AZ61" s="25">
        <f>IFERROR(MATCH(AZ$11,_calc_기준100!$CN$51:$EF$51,0),"")</f>
        <v>25</v>
      </c>
      <c r="BA61" s="25">
        <f>IFERROR(MATCH(BA$11,_calc_기준100!$CN$51:$EF$51,0),"")</f>
        <v>18</v>
      </c>
      <c r="BB61" s="25">
        <f>IFERROR(MATCH(BB$11,_calc_기준100!$CN$51:$EF$51,0),"")</f>
        <v>27</v>
      </c>
      <c r="BC61" s="25">
        <f>IFERROR(MATCH(BC$11,_calc_기준100!$CN$51:$EF$51,0),"")</f>
        <v>23</v>
      </c>
      <c r="BD61" s="25">
        <f>IFERROR(MATCH(BD$11,_calc_기준100!$CN$51:$EF$51,0),"")</f>
        <v>39</v>
      </c>
    </row>
    <row r="62" spans="1:56" ht="16.5" customHeight="1">
      <c r="A62" s="39">
        <f t="shared" si="3"/>
        <v>1194</v>
      </c>
      <c r="B62" s="40">
        <f>IFERROR(INDEX(전체당첨내역!$B:$B,MATCH($A62,전체당첨내역!$A:$A,0)),"")</f>
        <v>3</v>
      </c>
      <c r="C62" s="40">
        <f>IFERROR(INDEX(전체당첨내역!$C:$C,MATCH($A62,전체당첨내역!$A:$A,0)),"")</f>
        <v>13</v>
      </c>
      <c r="D62" s="40">
        <f>IFERROR(INDEX(전체당첨내역!$D:$D,MATCH($A62,전체당첨내역!$A:$A,0)),"")</f>
        <v>15</v>
      </c>
      <c r="E62" s="40">
        <f>IFERROR(INDEX(전체당첨내역!$E:$E,MATCH($A62,전체당첨내역!$A:$A,0)),"")</f>
        <v>24</v>
      </c>
      <c r="F62" s="40">
        <f>IFERROR(INDEX(전체당첨내역!$F:$F,MATCH($A62,전체당첨내역!$A:$A,0)),"")</f>
        <v>33</v>
      </c>
      <c r="G62" s="40">
        <f>IFERROR(INDEX(전체당첨내역!$G:$G,MATCH($A62,전체당첨내역!$A:$A,0)),"")</f>
        <v>37</v>
      </c>
      <c r="H62" s="41">
        <f>IFERROR(INDEX(전체당첨내역!$H:$H,MATCH($A62,전체당첨내역!$A:$A,0)),"")</f>
        <v>2</v>
      </c>
      <c r="I62" s="42">
        <f>IFERROR((INDEX(_calc_기준100!$CN$52:$EF$52,1,$B62)&gt;0)*(INDEX(_calc_기준100!$CN$52:$EF$52,1,$B62)&lt;=15)+(INDEX(_calc_기준100!$CN$52:$EF$52,1,$C62)&gt;0)*(INDEX(_calc_기준100!$CN$52:$EF$52,1,$C62)&lt;=15)+(INDEX(_calc_기준100!$CN$52:$EF$52,1,$D62)&gt;0)*(INDEX(_calc_기준100!$CN$52:$EF$52,1,$D62)&lt;=15)+(INDEX(_calc_기준100!$CN$52:$EF$52,1,$E62)&gt;0)*(INDEX(_calc_기준100!$CN$52:$EF$52,1,$E62)&lt;=15)+(INDEX(_calc_기준100!$CN$52:$EF$52,1,$F62)&gt;0)*(INDEX(_calc_기준100!$CN$52:$EF$52,1,$F62)&lt;=15)+(INDEX(_calc_기준100!$CN$52:$EF$52,1,$G62)&gt;0)*(INDEX(_calc_기준100!$CN$52:$EF$52,1,$G62)&lt;=15),"")</f>
        <v>2</v>
      </c>
      <c r="J62" s="40">
        <f>IFERROR((INDEX(_calc_기준100!$CN$52:$EF$52,1,$B62)&gt;15)*(INDEX(_calc_기준100!$CN$52:$EF$52,1,$B62)&lt;=30)+(INDEX(_calc_기준100!$CN$52:$EF$52,1,$C62)&gt;15)*(INDEX(_calc_기준100!$CN$52:$EF$52,1,$C62)&lt;=30)+(INDEX(_calc_기준100!$CN$52:$EF$52,1,$D62)&gt;15)*(INDEX(_calc_기준100!$CN$52:$EF$52,1,$D62)&lt;=30)+(INDEX(_calc_기준100!$CN$52:$EF$52,1,$E62)&gt;15)*(INDEX(_calc_기준100!$CN$52:$EF$52,1,$E62)&lt;=30)+(INDEX(_calc_기준100!$CN$52:$EF$52,1,$F62)&gt;15)*(INDEX(_calc_기준100!$CN$52:$EF$52,1,$F62)&lt;=30)+(INDEX(_calc_기준100!$CN$52:$EF$52,1,$G62)&gt;15)*(INDEX(_calc_기준100!$CN$52:$EF$52,1,$G62)&lt;=30),"")</f>
        <v>3</v>
      </c>
      <c r="K62" s="43">
        <f>IFERROR((INDEX(_calc_기준100!$CN$52:$EF$52,1,$B62)&gt;30)+(INDEX(_calc_기준100!$CN$52:$EF$52,1,$C62)&gt;30)+(INDEX(_calc_기준100!$CN$52:$EF$52,1,$D62)&gt;30)+(INDEX(_calc_기준100!$CN$52:$EF$52,1,$E62)&gt;30)+(INDEX(_calc_기준100!$CN$52:$EF$52,1,$F62)&gt;30)+(INDEX(_calc_기준100!$CN$52:$EF$52,1,$G62)&gt;30),"")</f>
        <v>1</v>
      </c>
      <c r="L62" s="24">
        <f>IFERROR(MATCH(L$11,_calc_기준100!$CN$52:$EF$52,0),"")</f>
        <v>33</v>
      </c>
      <c r="M62" s="25">
        <f>IFERROR(MATCH(M$11,_calc_기준100!$CN$52:$EF$52,0),"")</f>
        <v>34</v>
      </c>
      <c r="N62" s="25">
        <f>IFERROR(MATCH(N$11,_calc_기준100!$CN$52:$EF$52,0),"")</f>
        <v>30</v>
      </c>
      <c r="O62" s="25">
        <f>IFERROR(MATCH(O$11,_calc_기준100!$CN$52:$EF$52,0),"")</f>
        <v>14</v>
      </c>
      <c r="P62" s="25">
        <f>IFERROR(MATCH(P$11,_calc_기준100!$CN$52:$EF$52,0),"")</f>
        <v>40</v>
      </c>
      <c r="Q62" s="25">
        <f>IFERROR(MATCH(Q$11,_calc_기준100!$CN$52:$EF$52,0),"")</f>
        <v>21</v>
      </c>
      <c r="R62" s="25">
        <f>IFERROR(MATCH(R$11,_calc_기준100!$CN$52:$EF$52,0),"")</f>
        <v>1</v>
      </c>
      <c r="S62" s="25">
        <f>IFERROR(MATCH(S$11,_calc_기준100!$CN$52:$EF$52,0),"")</f>
        <v>10</v>
      </c>
      <c r="T62" s="25">
        <f>IFERROR(MATCH(T$11,_calc_기준100!$CN$52:$EF$52,0),"")</f>
        <v>28</v>
      </c>
      <c r="U62" s="25">
        <f>IFERROR(MATCH(U$11,_calc_기준100!$CN$52:$EF$52,0),"")</f>
        <v>13</v>
      </c>
      <c r="V62" s="25">
        <f>IFERROR(MATCH(V$11,_calc_기준100!$CN$52:$EF$52,0),"")</f>
        <v>44</v>
      </c>
      <c r="W62" s="25">
        <f>IFERROR(MATCH(W$11,_calc_기준100!$CN$52:$EF$52,0),"")</f>
        <v>19</v>
      </c>
      <c r="X62" s="25">
        <f>IFERROR(MATCH(X$11,_calc_기준100!$CN$52:$EF$52,0),"")</f>
        <v>31</v>
      </c>
      <c r="Y62" s="25">
        <f>IFERROR(MATCH(Y$11,_calc_기준100!$CN$52:$EF$52,0),"")</f>
        <v>41</v>
      </c>
      <c r="Z62" s="25">
        <f>IFERROR(MATCH(Z$11,_calc_기준100!$CN$52:$EF$52,0),"")</f>
        <v>6</v>
      </c>
      <c r="AA62" s="25">
        <f>IFERROR(MATCH(AA$11,_calc_기준100!$CN$52:$EF$52,0),"")</f>
        <v>7</v>
      </c>
      <c r="AB62" s="25">
        <f>IFERROR(MATCH(AB$11,_calc_기준100!$CN$52:$EF$52,0),"")</f>
        <v>20</v>
      </c>
      <c r="AC62" s="25">
        <f>IFERROR(MATCH(AC$11,_calc_기준100!$CN$52:$EF$52,0),"")</f>
        <v>38</v>
      </c>
      <c r="AD62" s="25">
        <f>IFERROR(MATCH(AD$11,_calc_기준100!$CN$52:$EF$52,0),"")</f>
        <v>16</v>
      </c>
      <c r="AE62" s="25">
        <f>IFERROR(MATCH(AE$11,_calc_기준100!$CN$52:$EF$52,0),"")</f>
        <v>12</v>
      </c>
      <c r="AF62" s="25">
        <f>IFERROR(MATCH(AF$11,_calc_기준100!$CN$52:$EF$52,0),"")</f>
        <v>43</v>
      </c>
      <c r="AG62" s="25">
        <f>IFERROR(MATCH(AG$11,_calc_기준100!$CN$52:$EF$52,0),"")</f>
        <v>29</v>
      </c>
      <c r="AH62" s="25">
        <f>IFERROR(MATCH(AH$11,_calc_기준100!$CN$52:$EF$52,0),"")</f>
        <v>26</v>
      </c>
      <c r="AI62" s="25">
        <f>IFERROR(MATCH(AI$11,_calc_기준100!$CN$52:$EF$52,0),"")</f>
        <v>36</v>
      </c>
      <c r="AJ62" s="25">
        <f>IFERROR(MATCH(AJ$11,_calc_기준100!$CN$52:$EF$52,0),"")</f>
        <v>15</v>
      </c>
      <c r="AK62" s="25">
        <f>IFERROR(MATCH(AK$11,_calc_기준100!$CN$52:$EF$52,0),"")</f>
        <v>45</v>
      </c>
      <c r="AL62" s="25">
        <f>IFERROR(MATCH(AL$11,_calc_기준100!$CN$52:$EF$52,0),"")</f>
        <v>35</v>
      </c>
      <c r="AM62" s="25">
        <f>IFERROR(MATCH(AM$11,_calc_기준100!$CN$52:$EF$52,0),"")</f>
        <v>37</v>
      </c>
      <c r="AN62" s="25">
        <f>IFERROR(MATCH(AN$11,_calc_기준100!$CN$52:$EF$52,0),"")</f>
        <v>3</v>
      </c>
      <c r="AO62" s="25">
        <f>IFERROR(MATCH(AO$11,_calc_기준100!$CN$52:$EF$52,0),"")</f>
        <v>17</v>
      </c>
      <c r="AP62" s="25">
        <f>IFERROR(MATCH(AP$11,_calc_기준100!$CN$52:$EF$52,0),"")</f>
        <v>5</v>
      </c>
      <c r="AQ62" s="25">
        <f>IFERROR(MATCH(AQ$11,_calc_기준100!$CN$52:$EF$52,0),"")</f>
        <v>11</v>
      </c>
      <c r="AR62" s="25">
        <f>IFERROR(MATCH(AR$11,_calc_기준100!$CN$52:$EF$52,0),"")</f>
        <v>22</v>
      </c>
      <c r="AS62" s="25">
        <f>IFERROR(MATCH(AS$11,_calc_기준100!$CN$52:$EF$52,0),"")</f>
        <v>32</v>
      </c>
      <c r="AT62" s="25">
        <f>IFERROR(MATCH(AT$11,_calc_기준100!$CN$52:$EF$52,0),"")</f>
        <v>42</v>
      </c>
      <c r="AU62" s="25">
        <f>IFERROR(MATCH(AU$11,_calc_기준100!$CN$52:$EF$52,0),"")</f>
        <v>4</v>
      </c>
      <c r="AV62" s="25">
        <f>IFERROR(MATCH(AV$11,_calc_기준100!$CN$52:$EF$52,0),"")</f>
        <v>24</v>
      </c>
      <c r="AW62" s="25">
        <f>IFERROR(MATCH(AW$11,_calc_기준100!$CN$52:$EF$52,0),"")</f>
        <v>2</v>
      </c>
      <c r="AX62" s="25">
        <f>IFERROR(MATCH(AX$11,_calc_기준100!$CN$52:$EF$52,0),"")</f>
        <v>9</v>
      </c>
      <c r="AY62" s="25">
        <f>IFERROR(MATCH(AY$11,_calc_기준100!$CN$52:$EF$52,0),"")</f>
        <v>8</v>
      </c>
      <c r="AZ62" s="25">
        <f>IFERROR(MATCH(AZ$11,_calc_기준100!$CN$52:$EF$52,0),"")</f>
        <v>25</v>
      </c>
      <c r="BA62" s="25">
        <f>IFERROR(MATCH(BA$11,_calc_기준100!$CN$52:$EF$52,0),"")</f>
        <v>18</v>
      </c>
      <c r="BB62" s="25">
        <f>IFERROR(MATCH(BB$11,_calc_기준100!$CN$52:$EF$52,0),"")</f>
        <v>23</v>
      </c>
      <c r="BC62" s="25">
        <f>IFERROR(MATCH(BC$11,_calc_기준100!$CN$52:$EF$52,0),"")</f>
        <v>27</v>
      </c>
      <c r="BD62" s="25">
        <f>IFERROR(MATCH(BD$11,_calc_기준100!$CN$52:$EF$52,0),"")</f>
        <v>39</v>
      </c>
    </row>
  </sheetData>
  <mergeCells count="3">
    <mergeCell ref="AA10:AO10"/>
    <mergeCell ref="AP10:BD10"/>
    <mergeCell ref="L10:Z10"/>
  </mergeCells>
  <phoneticPr fontId="24" type="noConversion"/>
  <conditionalFormatting sqref="I10:K1048576">
    <cfRule type="cellIs" dxfId="82" priority="2" operator="equal">
      <formula>0</formula>
    </cfRule>
  </conditionalFormatting>
  <conditionalFormatting sqref="I12:K62">
    <cfRule type="cellIs" dxfId="81" priority="3" operator="equal">
      <formula>4</formula>
    </cfRule>
    <cfRule type="cellIs" dxfId="80" priority="4" operator="greaterThan">
      <formula>4</formula>
    </cfRule>
    <cfRule type="cellIs" dxfId="79" priority="5" operator="equal">
      <formula>0</formula>
    </cfRule>
  </conditionalFormatting>
  <conditionalFormatting sqref="L1:BD5">
    <cfRule type="expression" dxfId="78" priority="6">
      <formula>L$5&lt;=5</formula>
    </cfRule>
  </conditionalFormatting>
  <conditionalFormatting sqref="L12:BD62">
    <cfRule type="expression" dxfId="77" priority="7">
      <formula>L12=$H12</formula>
    </cfRule>
    <cfRule type="expression" dxfId="76" priority="8">
      <formula>COUNTIF($B12:$G12,L12)&gt;0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62"/>
  <sheetViews>
    <sheetView showGridLines="0" zoomScaleNormal="10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BD6" sqref="L6:BD6"/>
    </sheetView>
  </sheetViews>
  <sheetFormatPr defaultColWidth="3.5" defaultRowHeight="16.5"/>
  <cols>
    <col min="1" max="1" width="5.375" style="7" customWidth="1"/>
    <col min="2" max="7" width="3.5" style="8" customWidth="1"/>
    <col min="8" max="8" width="3.5" style="9" customWidth="1"/>
    <col min="9" max="9" width="3.75" style="10" customWidth="1"/>
    <col min="10" max="10" width="3.75" style="8" customWidth="1"/>
    <col min="11" max="11" width="3.75" style="11" customWidth="1"/>
    <col min="12" max="13" width="4.75" style="8" customWidth="1"/>
    <col min="14" max="16" width="3.625" style="8" customWidth="1"/>
    <col min="17" max="18" width="4" style="8" customWidth="1"/>
    <col min="19" max="21" width="3.625" style="8" customWidth="1"/>
    <col min="22" max="23" width="4" style="8" customWidth="1"/>
    <col min="24" max="28" width="3.625" style="8" customWidth="1"/>
    <col min="29" max="29" width="4.75" style="8" customWidth="1"/>
    <col min="30" max="31" width="3.625" style="8" customWidth="1"/>
    <col min="32" max="32" width="4" style="8" customWidth="1"/>
    <col min="33" max="35" width="4.75" style="8" customWidth="1"/>
    <col min="36" max="36" width="3.625" style="8" customWidth="1"/>
    <col min="37" max="37" width="4" style="8" customWidth="1"/>
    <col min="38" max="38" width="4.75" style="8" customWidth="1"/>
    <col min="39" max="42" width="3.625" style="8" customWidth="1"/>
    <col min="43" max="43" width="4.75" style="8" customWidth="1"/>
    <col min="44" max="44" width="3.625" style="8" customWidth="1"/>
    <col min="45" max="45" width="4" style="8" customWidth="1"/>
    <col min="46" max="46" width="3.625" style="8" customWidth="1"/>
    <col min="47" max="47" width="4.75" style="8" customWidth="1"/>
    <col min="48" max="48" width="4" style="8" customWidth="1"/>
    <col min="49" max="49" width="3.625" style="8" customWidth="1"/>
    <col min="50" max="50" width="4.75" style="8" customWidth="1"/>
    <col min="51" max="51" width="4" style="8" customWidth="1"/>
    <col min="52" max="52" width="3.625" style="8" customWidth="1"/>
    <col min="53" max="53" width="4.75" style="8" customWidth="1"/>
    <col min="54" max="56" width="3.625" style="8" customWidth="1"/>
    <col min="57" max="59" width="3.5" style="8" customWidth="1"/>
    <col min="60" max="16384" width="3.5" style="8"/>
  </cols>
  <sheetData>
    <row r="1" spans="1:56" ht="16.5" customHeight="1">
      <c r="A1" s="12" t="s">
        <v>0</v>
      </c>
      <c r="B1" s="13">
        <v>150</v>
      </c>
      <c r="I1" s="14"/>
      <c r="J1" s="15"/>
      <c r="K1" s="16"/>
      <c r="L1" s="17">
        <v>1</v>
      </c>
      <c r="M1" s="17">
        <v>2</v>
      </c>
      <c r="N1" s="17">
        <v>3</v>
      </c>
      <c r="O1" s="17">
        <v>4</v>
      </c>
      <c r="P1" s="17">
        <v>5</v>
      </c>
      <c r="Q1" s="17">
        <v>6</v>
      </c>
      <c r="R1" s="17">
        <v>7</v>
      </c>
      <c r="S1" s="17">
        <v>8</v>
      </c>
      <c r="T1" s="17">
        <v>9</v>
      </c>
      <c r="U1" s="17">
        <v>10</v>
      </c>
      <c r="V1" s="17">
        <v>11</v>
      </c>
      <c r="W1" s="17">
        <v>12</v>
      </c>
      <c r="X1" s="17">
        <v>13</v>
      </c>
      <c r="Y1" s="17">
        <v>14</v>
      </c>
      <c r="Z1" s="17">
        <v>15</v>
      </c>
      <c r="AA1" s="17">
        <v>16</v>
      </c>
      <c r="AB1" s="17">
        <v>17</v>
      </c>
      <c r="AC1" s="17">
        <v>18</v>
      </c>
      <c r="AD1" s="17">
        <v>19</v>
      </c>
      <c r="AE1" s="17">
        <v>20</v>
      </c>
      <c r="AF1" s="17">
        <v>21</v>
      </c>
      <c r="AG1" s="17">
        <v>22</v>
      </c>
      <c r="AH1" s="17">
        <v>23</v>
      </c>
      <c r="AI1" s="17">
        <v>24</v>
      </c>
      <c r="AJ1" s="17">
        <v>25</v>
      </c>
      <c r="AK1" s="17">
        <v>26</v>
      </c>
      <c r="AL1" s="17">
        <v>27</v>
      </c>
      <c r="AM1" s="17">
        <v>28</v>
      </c>
      <c r="AN1" s="17">
        <v>29</v>
      </c>
      <c r="AO1" s="17">
        <v>30</v>
      </c>
      <c r="AP1" s="17">
        <v>31</v>
      </c>
      <c r="AQ1" s="17">
        <v>32</v>
      </c>
      <c r="AR1" s="17">
        <v>33</v>
      </c>
      <c r="AS1" s="17">
        <v>34</v>
      </c>
      <c r="AT1" s="17">
        <v>35</v>
      </c>
      <c r="AU1" s="17">
        <v>36</v>
      </c>
      <c r="AV1" s="17">
        <v>37</v>
      </c>
      <c r="AW1" s="17">
        <v>38</v>
      </c>
      <c r="AX1" s="17">
        <v>39</v>
      </c>
      <c r="AY1" s="17">
        <v>40</v>
      </c>
      <c r="AZ1" s="17">
        <v>41</v>
      </c>
      <c r="BA1" s="17">
        <v>42</v>
      </c>
      <c r="BB1" s="17">
        <v>43</v>
      </c>
      <c r="BC1" s="17">
        <v>44</v>
      </c>
      <c r="BD1" s="17">
        <v>45</v>
      </c>
    </row>
    <row r="2" spans="1:56" ht="16.5" customHeight="1">
      <c r="K2" s="18" t="str">
        <f>"기준빈도(최근"&amp;$B$1&amp;"회)"</f>
        <v>기준빈도(최근150회)</v>
      </c>
      <c r="L2" s="20">
        <f>SUMPRODUCT((전체당첨내역!$A$2:$A$1500&gt;=(MAX(전체당첨내역!$A$2:$A$1500)-($B$1-1)))*((전체당첨내역!$B$2:$B$1500=L$1)+(전체당첨내역!$C$2:$C$1500=L$1)+(전체당첨내역!$D$2:$D$1500=L$1)+(전체당첨내역!$E$2:$E$1500=L$1)+(전체당첨내역!$F$2:$F$1500=L$1)+(전체당첨내역!$G$2:$G$1500=L$1)))</f>
        <v>19</v>
      </c>
      <c r="M2" s="20">
        <f>SUMPRODUCT((전체당첨내역!$A$2:$A$1500&gt;=(MAX(전체당첨내역!$A$2:$A$1500)-($B$1-1)))*((전체당첨내역!$B$2:$B$1500=M$1)+(전체당첨내역!$C$2:$C$1500=M$1)+(전체당첨내역!$D$2:$D$1500=M$1)+(전체당첨내역!$E$2:$E$1500=M$1)+(전체당첨내역!$F$2:$F$1500=M$1)+(전체당첨내역!$G$2:$G$1500=M$1)))</f>
        <v>15</v>
      </c>
      <c r="N2" s="20">
        <f>SUMPRODUCT((전체당첨내역!$A$2:$A$1500&gt;=(MAX(전체당첨내역!$A$2:$A$1500)-($B$1-1)))*((전체당첨내역!$B$2:$B$1500=N$1)+(전체당첨내역!$C$2:$C$1500=N$1)+(전체당첨내역!$D$2:$D$1500=N$1)+(전체당첨내역!$E$2:$E$1500=N$1)+(전체당첨내역!$F$2:$F$1500=N$1)+(전체당첨내역!$G$2:$G$1500=N$1)))</f>
        <v>25</v>
      </c>
      <c r="O2" s="20">
        <f>SUMPRODUCT((전체당첨내역!$A$2:$A$1500&gt;=(MAX(전체당첨내역!$A$2:$A$1500)-($B$1-1)))*((전체당첨내역!$B$2:$B$1500=O$1)+(전체당첨내역!$C$2:$C$1500=O$1)+(전체당첨내역!$D$2:$D$1500=O$1)+(전체당첨내역!$E$2:$E$1500=O$1)+(전체당첨내역!$F$2:$F$1500=O$1)+(전체당첨내역!$G$2:$G$1500=O$1)))</f>
        <v>16</v>
      </c>
      <c r="P2" s="20">
        <f>SUMPRODUCT((전체당첨내역!$A$2:$A$1500&gt;=(MAX(전체당첨내역!$A$2:$A$1500)-($B$1-1)))*((전체당첨내역!$B$2:$B$1500=P$1)+(전체당첨내역!$C$2:$C$1500=P$1)+(전체당첨내역!$D$2:$D$1500=P$1)+(전체당첨내역!$E$2:$E$1500=P$1)+(전체당첨내역!$F$2:$F$1500=P$1)+(전체당첨내역!$G$2:$G$1500=P$1)))</f>
        <v>13</v>
      </c>
      <c r="Q2" s="20">
        <f>SUMPRODUCT((전체당첨내역!$A$2:$A$1500&gt;=(MAX(전체당첨내역!$A$2:$A$1500)-($B$1-1)))*((전체당첨내역!$B$2:$B$1500=Q$1)+(전체당첨내역!$C$2:$C$1500=Q$1)+(전체당첨내역!$D$2:$D$1500=Q$1)+(전체당첨내역!$E$2:$E$1500=Q$1)+(전체당첨내역!$F$2:$F$1500=Q$1)+(전체당첨내역!$G$2:$G$1500=Q$1)))</f>
        <v>24</v>
      </c>
      <c r="R2" s="20">
        <f>SUMPRODUCT((전체당첨내역!$A$2:$A$1500&gt;=(MAX(전체당첨내역!$A$2:$A$1500)-($B$1-1)))*((전체당첨내역!$B$2:$B$1500=R$1)+(전체당첨내역!$C$2:$C$1500=R$1)+(전체당첨내역!$D$2:$D$1500=R$1)+(전체당첨내역!$E$2:$E$1500=R$1)+(전체당첨내역!$F$2:$F$1500=R$1)+(전체당첨내역!$G$2:$G$1500=R$1)))</f>
        <v>25</v>
      </c>
      <c r="S2" s="20">
        <f>SUMPRODUCT((전체당첨내역!$A$2:$A$1500&gt;=(MAX(전체당첨내역!$A$2:$A$1500)-($B$1-1)))*((전체당첨내역!$B$2:$B$1500=S$1)+(전체당첨내역!$C$2:$C$1500=S$1)+(전체당첨내역!$D$2:$D$1500=S$1)+(전체당첨내역!$E$2:$E$1500=S$1)+(전체당첨내역!$F$2:$F$1500=S$1)+(전체당첨내역!$G$2:$G$1500=S$1)))</f>
        <v>18</v>
      </c>
      <c r="T2" s="20">
        <f>SUMPRODUCT((전체당첨내역!$A$2:$A$1500&gt;=(MAX(전체당첨내역!$A$2:$A$1500)-($B$1-1)))*((전체당첨내역!$B$2:$B$1500=T$1)+(전체당첨내역!$C$2:$C$1500=T$1)+(전체당첨내역!$D$2:$D$1500=T$1)+(전체당첨내역!$E$2:$E$1500=T$1)+(전체당첨내역!$F$2:$F$1500=T$1)+(전체당첨내역!$G$2:$G$1500=T$1)))</f>
        <v>21</v>
      </c>
      <c r="U2" s="20">
        <f>SUMPRODUCT((전체당첨내역!$A$2:$A$1500&gt;=(MAX(전체당첨내역!$A$2:$A$1500)-($B$1-1)))*((전체당첨내역!$B$2:$B$1500=U$1)+(전체당첨내역!$C$2:$C$1500=U$1)+(전체당첨내역!$D$2:$D$1500=U$1)+(전체당첨내역!$E$2:$E$1500=U$1)+(전체당첨내역!$F$2:$F$1500=U$1)+(전체당첨내역!$G$2:$G$1500=U$1)))</f>
        <v>17</v>
      </c>
      <c r="V2" s="20">
        <f>SUMPRODUCT((전체당첨내역!$A$2:$A$1500&gt;=(MAX(전체당첨내역!$A$2:$A$1500)-($B$1-1)))*((전체당첨내역!$B$2:$B$1500=V$1)+(전체당첨내역!$C$2:$C$1500=V$1)+(전체당첨내역!$D$2:$D$1500=V$1)+(전체당첨내역!$E$2:$E$1500=V$1)+(전체당첨내역!$F$2:$F$1500=V$1)+(전체당첨내역!$G$2:$G$1500=V$1)))</f>
        <v>19</v>
      </c>
      <c r="W2" s="20">
        <f>SUMPRODUCT((전체당첨내역!$A$2:$A$1500&gt;=(MAX(전체당첨내역!$A$2:$A$1500)-($B$1-1)))*((전체당첨내역!$B$2:$B$1500=W$1)+(전체당첨내역!$C$2:$C$1500=W$1)+(전체당첨내역!$D$2:$D$1500=W$1)+(전체당첨내역!$E$2:$E$1500=W$1)+(전체당첨내역!$F$2:$F$1500=W$1)+(전체당첨내역!$G$2:$G$1500=W$1)))</f>
        <v>22</v>
      </c>
      <c r="X2" s="20">
        <f>SUMPRODUCT((전체당첨내역!$A$2:$A$1500&gt;=(MAX(전체당첨내역!$A$2:$A$1500)-($B$1-1)))*((전체당첨내역!$B$2:$B$1500=X$1)+(전체당첨내역!$C$2:$C$1500=X$1)+(전체당첨내역!$D$2:$D$1500=X$1)+(전체당첨내역!$E$2:$E$1500=X$1)+(전체당첨내역!$F$2:$F$1500=X$1)+(전체당첨내역!$G$2:$G$1500=X$1)))</f>
        <v>29</v>
      </c>
      <c r="Y2" s="20">
        <f>SUMPRODUCT((전체당첨내역!$A$2:$A$1500&gt;=(MAX(전체당첨내역!$A$2:$A$1500)-($B$1-1)))*((전체당첨내역!$B$2:$B$1500=Y$1)+(전체당첨내역!$C$2:$C$1500=Y$1)+(전체당첨내역!$D$2:$D$1500=Y$1)+(전체당첨내역!$E$2:$E$1500=Y$1)+(전체당첨내역!$F$2:$F$1500=Y$1)+(전체당첨내역!$G$2:$G$1500=Y$1)))</f>
        <v>16</v>
      </c>
      <c r="Z2" s="20">
        <f>SUMPRODUCT((전체당첨내역!$A$2:$A$1500&gt;=(MAX(전체당첨내역!$A$2:$A$1500)-($B$1-1)))*((전체당첨내역!$B$2:$B$1500=Z$1)+(전체당첨내역!$C$2:$C$1500=Z$1)+(전체당첨내역!$D$2:$D$1500=Z$1)+(전체당첨내역!$E$2:$E$1500=Z$1)+(전체당첨내역!$F$2:$F$1500=Z$1)+(전체당첨내역!$G$2:$G$1500=Z$1)))</f>
        <v>25</v>
      </c>
      <c r="AA2" s="20">
        <f>SUMPRODUCT((전체당첨내역!$A$2:$A$1500&gt;=(MAX(전체당첨내역!$A$2:$A$1500)-($B$1-1)))*((전체당첨내역!$B$2:$B$1500=AA$1)+(전체당첨내역!$C$2:$C$1500=AA$1)+(전체당첨내역!$D$2:$D$1500=AA$1)+(전체당첨내역!$E$2:$E$1500=AA$1)+(전체당첨내역!$F$2:$F$1500=AA$1)+(전체당첨내역!$G$2:$G$1500=AA$1)))</f>
        <v>27</v>
      </c>
      <c r="AB2" s="20">
        <f>SUMPRODUCT((전체당첨내역!$A$2:$A$1500&gt;=(MAX(전체당첨내역!$A$2:$A$1500)-($B$1-1)))*((전체당첨내역!$B$2:$B$1500=AB$1)+(전체당첨내역!$C$2:$C$1500=AB$1)+(전체당첨내역!$D$2:$D$1500=AB$1)+(전체당첨내역!$E$2:$E$1500=AB$1)+(전체당첨내역!$F$2:$F$1500=AB$1)+(전체당첨내역!$G$2:$G$1500=AB$1)))</f>
        <v>16</v>
      </c>
      <c r="AC2" s="20">
        <f>SUMPRODUCT((전체당첨내역!$A$2:$A$1500&gt;=(MAX(전체당첨내역!$A$2:$A$1500)-($B$1-1)))*((전체당첨내역!$B$2:$B$1500=AC$1)+(전체당첨내역!$C$2:$C$1500=AC$1)+(전체당첨내역!$D$2:$D$1500=AC$1)+(전체당첨내역!$E$2:$E$1500=AC$1)+(전체당첨내역!$F$2:$F$1500=AC$1)+(전체당첨내역!$G$2:$G$1500=AC$1)))</f>
        <v>14</v>
      </c>
      <c r="AD2" s="20">
        <f>SUMPRODUCT((전체당첨내역!$A$2:$A$1500&gt;=(MAX(전체당첨내역!$A$2:$A$1500)-($B$1-1)))*((전체당첨내역!$B$2:$B$1500=AD$1)+(전체당첨내역!$C$2:$C$1500=AD$1)+(전체당첨내역!$D$2:$D$1500=AD$1)+(전체당첨내역!$E$2:$E$1500=AD$1)+(전체당첨내역!$F$2:$F$1500=AD$1)+(전체당첨내역!$G$2:$G$1500=AD$1)))</f>
        <v>25</v>
      </c>
      <c r="AE2" s="20">
        <f>SUMPRODUCT((전체당첨내역!$A$2:$A$1500&gt;=(MAX(전체당첨내역!$A$2:$A$1500)-($B$1-1)))*((전체당첨내역!$B$2:$B$1500=AE$1)+(전체당첨내역!$C$2:$C$1500=AE$1)+(전체당첨내역!$D$2:$D$1500=AE$1)+(전체당첨내역!$E$2:$E$1500=AE$1)+(전체당첨내역!$F$2:$F$1500=AE$1)+(전체당첨내역!$G$2:$G$1500=AE$1)))</f>
        <v>20</v>
      </c>
      <c r="AF2" s="20">
        <f>SUMPRODUCT((전체당첨내역!$A$2:$A$1500&gt;=(MAX(전체당첨내역!$A$2:$A$1500)-($B$1-1)))*((전체당첨내역!$B$2:$B$1500=AF$1)+(전체당첨내역!$C$2:$C$1500=AF$1)+(전체당첨내역!$D$2:$D$1500=AF$1)+(전체당첨내역!$E$2:$E$1500=AF$1)+(전체당첨내역!$F$2:$F$1500=AF$1)+(전체당첨내역!$G$2:$G$1500=AF$1)))</f>
        <v>19</v>
      </c>
      <c r="AG2" s="20">
        <f>SUMPRODUCT((전체당첨내역!$A$2:$A$1500&gt;=(MAX(전체당첨내역!$A$2:$A$1500)-($B$1-1)))*((전체당첨내역!$B$2:$B$1500=AG$1)+(전체당첨내역!$C$2:$C$1500=AG$1)+(전체당첨내역!$D$2:$D$1500=AG$1)+(전체당첨내역!$E$2:$E$1500=AG$1)+(전체당첨내역!$F$2:$F$1500=AG$1)+(전체당첨내역!$G$2:$G$1500=AG$1)))</f>
        <v>15</v>
      </c>
      <c r="AH2" s="20">
        <f>SUMPRODUCT((전체당첨내역!$A$2:$A$1500&gt;=(MAX(전체당첨내역!$A$2:$A$1500)-($B$1-1)))*((전체당첨내역!$B$2:$B$1500=AH$1)+(전체당첨내역!$C$2:$C$1500=AH$1)+(전체당첨내역!$D$2:$D$1500=AH$1)+(전체당첨내역!$E$2:$E$1500=AH$1)+(전체당첨내역!$F$2:$F$1500=AH$1)+(전체당첨내역!$G$2:$G$1500=AH$1)))</f>
        <v>15</v>
      </c>
      <c r="AI2" s="20">
        <f>SUMPRODUCT((전체당첨내역!$A$2:$A$1500&gt;=(MAX(전체당첨내역!$A$2:$A$1500)-($B$1-1)))*((전체당첨내역!$B$2:$B$1500=AI$1)+(전체당첨내역!$C$2:$C$1500=AI$1)+(전체당첨내역!$D$2:$D$1500=AI$1)+(전체당첨내역!$E$2:$E$1500=AI$1)+(전체당첨내역!$F$2:$F$1500=AI$1)+(전체당첨내역!$G$2:$G$1500=AI$1)))</f>
        <v>21</v>
      </c>
      <c r="AJ2" s="20">
        <f>SUMPRODUCT((전체당첨내역!$A$2:$A$1500&gt;=(MAX(전체당첨내역!$A$2:$A$1500)-($B$1-1)))*((전체당첨내역!$B$2:$B$1500=AJ$1)+(전체당첨내역!$C$2:$C$1500=AJ$1)+(전체당첨내역!$D$2:$D$1500=AJ$1)+(전체당첨내역!$E$2:$E$1500=AJ$1)+(전체당첨내역!$F$2:$F$1500=AJ$1)+(전체당첨내역!$G$2:$G$1500=AJ$1)))</f>
        <v>16</v>
      </c>
      <c r="AK2" s="20">
        <f>SUMPRODUCT((전체당첨내역!$A$2:$A$1500&gt;=(MAX(전체당첨내역!$A$2:$A$1500)-($B$1-1)))*((전체당첨내역!$B$2:$B$1500=AK$1)+(전체당첨내역!$C$2:$C$1500=AK$1)+(전체당첨내역!$D$2:$D$1500=AK$1)+(전체당첨내역!$E$2:$E$1500=AK$1)+(전체당첨내역!$F$2:$F$1500=AK$1)+(전체당첨내역!$G$2:$G$1500=AK$1)))</f>
        <v>19</v>
      </c>
      <c r="AL2" s="20">
        <f>SUMPRODUCT((전체당첨내역!$A$2:$A$1500&gt;=(MAX(전체당첨내역!$A$2:$A$1500)-($B$1-1)))*((전체당첨내역!$B$2:$B$1500=AL$1)+(전체당첨내역!$C$2:$C$1500=AL$1)+(전체당첨내역!$D$2:$D$1500=AL$1)+(전체당첨내역!$E$2:$E$1500=AL$1)+(전체당첨내역!$F$2:$F$1500=AL$1)+(전체당첨내역!$G$2:$G$1500=AL$1)))</f>
        <v>23</v>
      </c>
      <c r="AM2" s="20">
        <f>SUMPRODUCT((전체당첨내역!$A$2:$A$1500&gt;=(MAX(전체당첨내역!$A$2:$A$1500)-($B$1-1)))*((전체당첨내역!$B$2:$B$1500=AM$1)+(전체당첨내역!$C$2:$C$1500=AM$1)+(전체당첨내역!$D$2:$D$1500=AM$1)+(전체당첨내역!$E$2:$E$1500=AM$1)+(전체당첨내역!$F$2:$F$1500=AM$1)+(전체당첨내역!$G$2:$G$1500=AM$1)))</f>
        <v>25</v>
      </c>
      <c r="AN2" s="20">
        <f>SUMPRODUCT((전체당첨내역!$A$2:$A$1500&gt;=(MAX(전체당첨내역!$A$2:$A$1500)-($B$1-1)))*((전체당첨내역!$B$2:$B$1500=AN$1)+(전체당첨내역!$C$2:$C$1500=AN$1)+(전체당첨내역!$D$2:$D$1500=AN$1)+(전체당첨내역!$E$2:$E$1500=AN$1)+(전체당첨내역!$F$2:$F$1500=AN$1)+(전체당첨내역!$G$2:$G$1500=AN$1)))</f>
        <v>20</v>
      </c>
      <c r="AO2" s="20">
        <f>SUMPRODUCT((전체당첨내역!$A$2:$A$1500&gt;=(MAX(전체당첨내역!$A$2:$A$1500)-($B$1-1)))*((전체당첨내역!$B$2:$B$1500=AO$1)+(전체당첨내역!$C$2:$C$1500=AO$1)+(전체당첨내역!$D$2:$D$1500=AO$1)+(전체당첨내역!$E$2:$E$1500=AO$1)+(전체당첨내역!$F$2:$F$1500=AO$1)+(전체당첨내역!$G$2:$G$1500=AO$1)))</f>
        <v>23</v>
      </c>
      <c r="AP2" s="20">
        <f>SUMPRODUCT((전체당첨내역!$A$2:$A$1500&gt;=(MAX(전체당첨내역!$A$2:$A$1500)-($B$1-1)))*((전체당첨내역!$B$2:$B$1500=AP$1)+(전체당첨내역!$C$2:$C$1500=AP$1)+(전체당첨내역!$D$2:$D$1500=AP$1)+(전체당첨내역!$E$2:$E$1500=AP$1)+(전체당첨내역!$F$2:$F$1500=AP$1)+(전체당첨내역!$G$2:$G$1500=AP$1)))</f>
        <v>25</v>
      </c>
      <c r="AQ2" s="20">
        <f>SUMPRODUCT((전체당첨내역!$A$2:$A$1500&gt;=(MAX(전체당첨내역!$A$2:$A$1500)-($B$1-1)))*((전체당첨내역!$B$2:$B$1500=AQ$1)+(전체당첨내역!$C$2:$C$1500=AQ$1)+(전체당첨내역!$D$2:$D$1500=AQ$1)+(전체당첨내역!$E$2:$E$1500=AQ$1)+(전체당첨내역!$F$2:$F$1500=AQ$1)+(전체당첨내역!$G$2:$G$1500=AQ$1)))</f>
        <v>17</v>
      </c>
      <c r="AR2" s="20">
        <f>SUMPRODUCT((전체당첨내역!$A$2:$A$1500&gt;=(MAX(전체당첨내역!$A$2:$A$1500)-($B$1-1)))*((전체당첨내역!$B$2:$B$1500=AR$1)+(전체당첨내역!$C$2:$C$1500=AR$1)+(전체당첨내역!$D$2:$D$1500=AR$1)+(전체당첨내역!$E$2:$E$1500=AR$1)+(전체당첨내역!$F$2:$F$1500=AR$1)+(전체당첨내역!$G$2:$G$1500=AR$1)))</f>
        <v>22</v>
      </c>
      <c r="AS2" s="20">
        <f>SUMPRODUCT((전체당첨내역!$A$2:$A$1500&gt;=(MAX(전체당첨내역!$A$2:$A$1500)-($B$1-1)))*((전체당첨내역!$B$2:$B$1500=AS$1)+(전체당첨내역!$C$2:$C$1500=AS$1)+(전체당첨내역!$D$2:$D$1500=AS$1)+(전체당첨내역!$E$2:$E$1500=AS$1)+(전체당첨내역!$F$2:$F$1500=AS$1)+(전체당첨내역!$G$2:$G$1500=AS$1)))</f>
        <v>21</v>
      </c>
      <c r="AT2" s="20">
        <f>SUMPRODUCT((전체당첨내역!$A$2:$A$1500&gt;=(MAX(전체당첨내역!$A$2:$A$1500)-($B$1-1)))*((전체당첨내역!$B$2:$B$1500=AT$1)+(전체당첨내역!$C$2:$C$1500=AT$1)+(전체당첨내역!$D$2:$D$1500=AT$1)+(전체당첨내역!$E$2:$E$1500=AT$1)+(전체당첨내역!$F$2:$F$1500=AT$1)+(전체당첨내역!$G$2:$G$1500=AT$1)))</f>
        <v>19</v>
      </c>
      <c r="AU2" s="20">
        <f>SUMPRODUCT((전체당첨내역!$A$2:$A$1500&gt;=(MAX(전체당첨내역!$A$2:$A$1500)-($B$1-1)))*((전체당첨내역!$B$2:$B$1500=AU$1)+(전체당첨내역!$C$2:$C$1500=AU$1)+(전체당첨내역!$D$2:$D$1500=AU$1)+(전체당첨내역!$E$2:$E$1500=AU$1)+(전체당첨내역!$F$2:$F$1500=AU$1)+(전체당첨내역!$G$2:$G$1500=AU$1)))</f>
        <v>18</v>
      </c>
      <c r="AV2" s="20">
        <f>SUMPRODUCT((전체당첨내역!$A$2:$A$1500&gt;=(MAX(전체당첨내역!$A$2:$A$1500)-($B$1-1)))*((전체당첨내역!$B$2:$B$1500=AV$1)+(전체당첨내역!$C$2:$C$1500=AV$1)+(전체당첨내역!$D$2:$D$1500=AV$1)+(전체당첨내역!$E$2:$E$1500=AV$1)+(전체당첨내역!$F$2:$F$1500=AV$1)+(전체당첨내역!$G$2:$G$1500=AV$1)))</f>
        <v>24</v>
      </c>
      <c r="AW2" s="20">
        <f>SUMPRODUCT((전체당첨내역!$A$2:$A$1500&gt;=(MAX(전체당첨내역!$A$2:$A$1500)-($B$1-1)))*((전체당첨내역!$B$2:$B$1500=AW$1)+(전체당첨내역!$C$2:$C$1500=AW$1)+(전체당첨내역!$D$2:$D$1500=AW$1)+(전체당첨내역!$E$2:$E$1500=AW$1)+(전체당첨내역!$F$2:$F$1500=AW$1)+(전체당첨내역!$G$2:$G$1500=AW$1)))</f>
        <v>27</v>
      </c>
      <c r="AX2" s="20">
        <f>SUMPRODUCT((전체당첨내역!$A$2:$A$1500&gt;=(MAX(전체당첨내역!$A$2:$A$1500)-($B$1-1)))*((전체당첨내역!$B$2:$B$1500=AX$1)+(전체당첨내역!$C$2:$C$1500=AX$1)+(전체당첨내역!$D$2:$D$1500=AX$1)+(전체당첨내역!$E$2:$E$1500=AX$1)+(전체당첨내역!$F$2:$F$1500=AX$1)+(전체당첨내역!$G$2:$G$1500=AX$1)))</f>
        <v>17</v>
      </c>
      <c r="AY2" s="20">
        <f>SUMPRODUCT((전체당첨내역!$A$2:$A$1500&gt;=(MAX(전체당첨내역!$A$2:$A$1500)-($B$1-1)))*((전체당첨내역!$B$2:$B$1500=AY$1)+(전체당첨내역!$C$2:$C$1500=AY$1)+(전체당첨내역!$D$2:$D$1500=AY$1)+(전체당첨내역!$E$2:$E$1500=AY$1)+(전체당첨내역!$F$2:$F$1500=AY$1)+(전체당첨내역!$G$2:$G$1500=AY$1)))</f>
        <v>23</v>
      </c>
      <c r="AZ2" s="20">
        <f>SUMPRODUCT((전체당첨내역!$A$2:$A$1500&gt;=(MAX(전체당첨내역!$A$2:$A$1500)-($B$1-1)))*((전체당첨내역!$B$2:$B$1500=AZ$1)+(전체당첨내역!$C$2:$C$1500=AZ$1)+(전체당첨내역!$D$2:$D$1500=AZ$1)+(전체당첨내역!$E$2:$E$1500=AZ$1)+(전체당첨내역!$F$2:$F$1500=AZ$1)+(전체당첨내역!$G$2:$G$1500=AZ$1)))</f>
        <v>17</v>
      </c>
      <c r="BA2" s="20">
        <f>SUMPRODUCT((전체당첨내역!$A$2:$A$1500&gt;=(MAX(전체당첨내역!$A$2:$A$1500)-($B$1-1)))*((전체당첨내역!$B$2:$B$1500=BA$1)+(전체당첨내역!$C$2:$C$1500=BA$1)+(전체당첨내역!$D$2:$D$1500=BA$1)+(전체당첨내역!$E$2:$E$1500=BA$1)+(전체당첨내역!$F$2:$F$1500=BA$1)+(전체당첨내역!$G$2:$G$1500=BA$1)))</f>
        <v>17</v>
      </c>
      <c r="BB2" s="20">
        <f>SUMPRODUCT((전체당첨내역!$A$2:$A$1500&gt;=(MAX(전체당첨내역!$A$2:$A$1500)-($B$1-1)))*((전체당첨내역!$B$2:$B$1500=BB$1)+(전체당첨내역!$C$2:$C$1500=BB$1)+(전체당첨내역!$D$2:$D$1500=BB$1)+(전체당첨내역!$E$2:$E$1500=BB$1)+(전체당첨내역!$F$2:$F$1500=BB$1)+(전체당첨내역!$G$2:$G$1500=BB$1)))</f>
        <v>15</v>
      </c>
      <c r="BC2" s="20">
        <f>SUMPRODUCT((전체당첨내역!$A$2:$A$1500&gt;=(MAX(전체당첨내역!$A$2:$A$1500)-($B$1-1)))*((전체당첨내역!$B$2:$B$1500=BC$1)+(전체당첨내역!$C$2:$C$1500=BC$1)+(전체당첨내역!$D$2:$D$1500=BC$1)+(전체당첨내역!$E$2:$E$1500=BC$1)+(전체당첨내역!$F$2:$F$1500=BC$1)+(전체당첨내역!$G$2:$G$1500=BC$1)))</f>
        <v>20</v>
      </c>
      <c r="BD2" s="20">
        <f>SUMPRODUCT((전체당첨내역!$A$2:$A$1500&gt;=(MAX(전체당첨내역!$A$2:$A$1500)-($B$1-1)))*((전체당첨내역!$B$2:$B$1500=BD$1)+(전체당첨내역!$C$2:$C$1500=BD$1)+(전체당첨내역!$D$2:$D$1500=BD$1)+(전체당첨내역!$E$2:$E$1500=BD$1)+(전체당첨내역!$F$2:$F$1500=BD$1)+(전체당첨내역!$G$2:$G$1500=BD$1)))</f>
        <v>16</v>
      </c>
    </row>
    <row r="3" spans="1:56" ht="16.5" customHeight="1">
      <c r="A3" s="21" t="s">
        <v>1</v>
      </c>
      <c r="B3" s="22" t="s">
        <v>2</v>
      </c>
      <c r="K3" s="23" t="s">
        <v>3</v>
      </c>
      <c r="L3" s="25">
        <f>SUMPRODUCT((전체당첨내역!$A$2:$A$1500&gt;=(MAX(전체당첨내역!$A$2:$A$1500)-49))*((전체당첨내역!$B$2:$B$1500=L$1)+(전체당첨내역!$C$2:$C$1500=L$1)+(전체당첨내역!$D$2:$D$1500=L$1)+(전체당첨내역!$E$2:$E$1500=L$1)+(전체당첨내역!$F$2:$F$1500=L$1)+(전체당첨내역!$G$2:$G$1500=L$1)))</f>
        <v>8</v>
      </c>
      <c r="M3" s="25">
        <f>SUMPRODUCT((전체당첨내역!$A$2:$A$1500&gt;=(MAX(전체당첨내역!$A$2:$A$1500)-49))*((전체당첨내역!$B$2:$B$1500=M$1)+(전체당첨내역!$C$2:$C$1500=M$1)+(전체당첨내역!$D$2:$D$1500=M$1)+(전체당첨내역!$E$2:$E$1500=M$1)+(전체당첨내역!$F$2:$F$1500=M$1)+(전체당첨내역!$G$2:$G$1500=M$1)))</f>
        <v>7</v>
      </c>
      <c r="N3" s="25">
        <f>SUMPRODUCT((전체당첨내역!$A$2:$A$1500&gt;=(MAX(전체당첨내역!$A$2:$A$1500)-49))*((전체당첨내역!$B$2:$B$1500=N$1)+(전체당첨내역!$C$2:$C$1500=N$1)+(전체당첨내역!$D$2:$D$1500=N$1)+(전체당첨내역!$E$2:$E$1500=N$1)+(전체당첨내역!$F$2:$F$1500=N$1)+(전체당첨내역!$G$2:$G$1500=N$1)))</f>
        <v>7</v>
      </c>
      <c r="O3" s="25">
        <f>SUMPRODUCT((전체당첨내역!$A$2:$A$1500&gt;=(MAX(전체당첨내역!$A$2:$A$1500)-49))*((전체당첨내역!$B$2:$B$1500=O$1)+(전체당첨내역!$C$2:$C$1500=O$1)+(전체당첨내역!$D$2:$D$1500=O$1)+(전체당첨내역!$E$2:$E$1500=O$1)+(전체당첨내역!$F$2:$F$1500=O$1)+(전체당첨내역!$G$2:$G$1500=O$1)))</f>
        <v>6</v>
      </c>
      <c r="P3" s="25">
        <f>SUMPRODUCT((전체당첨내역!$A$2:$A$1500&gt;=(MAX(전체당첨내역!$A$2:$A$1500)-49))*((전체당첨내역!$B$2:$B$1500=P$1)+(전체당첨내역!$C$2:$C$1500=P$1)+(전체당첨내역!$D$2:$D$1500=P$1)+(전체당첨내역!$E$2:$E$1500=P$1)+(전체당첨내역!$F$2:$F$1500=P$1)+(전체당첨내역!$G$2:$G$1500=P$1)))</f>
        <v>4</v>
      </c>
      <c r="Q3" s="25">
        <f>SUMPRODUCT((전체당첨내역!$A$2:$A$1500&gt;=(MAX(전체당첨내역!$A$2:$A$1500)-49))*((전체당첨내역!$B$2:$B$1500=Q$1)+(전체당첨내역!$C$2:$C$1500=Q$1)+(전체당첨내역!$D$2:$D$1500=Q$1)+(전체당첨내역!$E$2:$E$1500=Q$1)+(전체당첨내역!$F$2:$F$1500=Q$1)+(전체당첨내역!$G$2:$G$1500=Q$1)))</f>
        <v>5</v>
      </c>
      <c r="R3" s="25">
        <f>SUMPRODUCT((전체당첨내역!$A$2:$A$1500&gt;=(MAX(전체당첨내역!$A$2:$A$1500)-49))*((전체당첨내역!$B$2:$B$1500=R$1)+(전체당첨내역!$C$2:$C$1500=R$1)+(전체당첨내역!$D$2:$D$1500=R$1)+(전체당첨내역!$E$2:$E$1500=R$1)+(전체당첨내역!$F$2:$F$1500=R$1)+(전체당첨내역!$G$2:$G$1500=R$1)))</f>
        <v>6</v>
      </c>
      <c r="S3" s="25">
        <f>SUMPRODUCT((전체당첨내역!$A$2:$A$1500&gt;=(MAX(전체당첨내역!$A$2:$A$1500)-49))*((전체당첨내역!$B$2:$B$1500=S$1)+(전체당첨내역!$C$2:$C$1500=S$1)+(전체당첨내역!$D$2:$D$1500=S$1)+(전체당첨내역!$E$2:$E$1500=S$1)+(전체당첨내역!$F$2:$F$1500=S$1)+(전체당첨내역!$G$2:$G$1500=S$1)))</f>
        <v>6</v>
      </c>
      <c r="T3" s="25">
        <f>SUMPRODUCT((전체당첨내역!$A$2:$A$1500&gt;=(MAX(전체당첨내역!$A$2:$A$1500)-49))*((전체당첨내역!$B$2:$B$1500=T$1)+(전체당첨내역!$C$2:$C$1500=T$1)+(전체당첨내역!$D$2:$D$1500=T$1)+(전체당첨내역!$E$2:$E$1500=T$1)+(전체당첨내역!$F$2:$F$1500=T$1)+(전체당첨내역!$G$2:$G$1500=T$1)))</f>
        <v>6</v>
      </c>
      <c r="U3" s="25">
        <f>SUMPRODUCT((전체당첨내역!$A$2:$A$1500&gt;=(MAX(전체당첨내역!$A$2:$A$1500)-49))*((전체당첨내역!$B$2:$B$1500=U$1)+(전체당첨내역!$C$2:$C$1500=U$1)+(전체당첨내역!$D$2:$D$1500=U$1)+(전체당첨내역!$E$2:$E$1500=U$1)+(전체당첨내역!$F$2:$F$1500=U$1)+(전체당첨내역!$G$2:$G$1500=U$1)))</f>
        <v>6</v>
      </c>
      <c r="V3" s="25">
        <f>SUMPRODUCT((전체당첨내역!$A$2:$A$1500&gt;=(MAX(전체당첨내역!$A$2:$A$1500)-49))*((전체당첨내역!$B$2:$B$1500=V$1)+(전체당첨내역!$C$2:$C$1500=V$1)+(전체당첨내역!$D$2:$D$1500=V$1)+(전체당첨내역!$E$2:$E$1500=V$1)+(전체당첨내역!$F$2:$F$1500=V$1)+(전체당첨내역!$G$2:$G$1500=V$1)))</f>
        <v>5</v>
      </c>
      <c r="W3" s="25">
        <f>SUMPRODUCT((전체당첨내역!$A$2:$A$1500&gt;=(MAX(전체당첨내역!$A$2:$A$1500)-49))*((전체당첨내역!$B$2:$B$1500=W$1)+(전체당첨내역!$C$2:$C$1500=W$1)+(전체당첨내역!$D$2:$D$1500=W$1)+(전체당첨내역!$E$2:$E$1500=W$1)+(전체당첨내역!$F$2:$F$1500=W$1)+(전체당첨내역!$G$2:$G$1500=W$1)))</f>
        <v>5</v>
      </c>
      <c r="X3" s="25">
        <f>SUMPRODUCT((전체당첨내역!$A$2:$A$1500&gt;=(MAX(전체당첨내역!$A$2:$A$1500)-49))*((전체당첨내역!$B$2:$B$1500=X$1)+(전체당첨내역!$C$2:$C$1500=X$1)+(전체당첨내역!$D$2:$D$1500=X$1)+(전체당첨내역!$E$2:$E$1500=X$1)+(전체당첨내역!$F$2:$F$1500=X$1)+(전체당첨내역!$G$2:$G$1500=X$1)))</f>
        <v>10</v>
      </c>
      <c r="Y3" s="25">
        <f>SUMPRODUCT((전체당첨내역!$A$2:$A$1500&gt;=(MAX(전체당첨내역!$A$2:$A$1500)-49))*((전체당첨내역!$B$2:$B$1500=Y$1)+(전체당첨내역!$C$2:$C$1500=Y$1)+(전체당첨내역!$D$2:$D$1500=Y$1)+(전체당첨내역!$E$2:$E$1500=Y$1)+(전체당첨내역!$F$2:$F$1500=Y$1)+(전체당첨내역!$G$2:$G$1500=Y$1)))</f>
        <v>3</v>
      </c>
      <c r="Z3" s="25">
        <f>SUMPRODUCT((전체당첨내역!$A$2:$A$1500&gt;=(MAX(전체당첨내역!$A$2:$A$1500)-49))*((전체당첨내역!$B$2:$B$1500=Z$1)+(전체당첨내역!$C$2:$C$1500=Z$1)+(전체당첨내역!$D$2:$D$1500=Z$1)+(전체당첨내역!$E$2:$E$1500=Z$1)+(전체당첨내역!$F$2:$F$1500=Z$1)+(전체당첨내역!$G$2:$G$1500=Z$1)))</f>
        <v>11</v>
      </c>
      <c r="AA3" s="25">
        <f>SUMPRODUCT((전체당첨내역!$A$2:$A$1500&gt;=(MAX(전체당첨내역!$A$2:$A$1500)-49))*((전체당첨내역!$B$2:$B$1500=AA$1)+(전체당첨내역!$C$2:$C$1500=AA$1)+(전체당첨내역!$D$2:$D$1500=AA$1)+(전체당첨내역!$E$2:$E$1500=AA$1)+(전체당첨내역!$F$2:$F$1500=AA$1)+(전체당첨내역!$G$2:$G$1500=AA$1)))</f>
        <v>8</v>
      </c>
      <c r="AB3" s="25">
        <f>SUMPRODUCT((전체당첨내역!$A$2:$A$1500&gt;=(MAX(전체당첨내역!$A$2:$A$1500)-49))*((전체당첨내역!$B$2:$B$1500=AB$1)+(전체당첨내역!$C$2:$C$1500=AB$1)+(전체당첨내역!$D$2:$D$1500=AB$1)+(전체당첨내역!$E$2:$E$1500=AB$1)+(전체당첨내역!$F$2:$F$1500=AB$1)+(전체당첨내역!$G$2:$G$1500=AB$1)))</f>
        <v>5</v>
      </c>
      <c r="AC3" s="25">
        <f>SUMPRODUCT((전체당첨내역!$A$2:$A$1500&gt;=(MAX(전체당첨내역!$A$2:$A$1500)-49))*((전체당첨내역!$B$2:$B$1500=AC$1)+(전체당첨내역!$C$2:$C$1500=AC$1)+(전체당첨내역!$D$2:$D$1500=AC$1)+(전체당첨내역!$E$2:$E$1500=AC$1)+(전체당첨내역!$F$2:$F$1500=AC$1)+(전체당첨내역!$G$2:$G$1500=AC$1)))</f>
        <v>8</v>
      </c>
      <c r="AD3" s="25">
        <f>SUMPRODUCT((전체당첨내역!$A$2:$A$1500&gt;=(MAX(전체당첨내역!$A$2:$A$1500)-49))*((전체당첨내역!$B$2:$B$1500=AD$1)+(전체당첨내역!$C$2:$C$1500=AD$1)+(전체당첨내역!$D$2:$D$1500=AD$1)+(전체당첨내역!$E$2:$E$1500=AD$1)+(전체당첨내역!$F$2:$F$1500=AD$1)+(전체당첨내역!$G$2:$G$1500=AD$1)))</f>
        <v>6</v>
      </c>
      <c r="AE3" s="25">
        <f>SUMPRODUCT((전체당첨내역!$A$2:$A$1500&gt;=(MAX(전체당첨내역!$A$2:$A$1500)-49))*((전체당첨내역!$B$2:$B$1500=AE$1)+(전체당첨내역!$C$2:$C$1500=AE$1)+(전체당첨내역!$D$2:$D$1500=AE$1)+(전체당첨내역!$E$2:$E$1500=AE$1)+(전체당첨내역!$F$2:$F$1500=AE$1)+(전체당첨내역!$G$2:$G$1500=AE$1)))</f>
        <v>7</v>
      </c>
      <c r="AF3" s="25">
        <f>SUMPRODUCT((전체당첨내역!$A$2:$A$1500&gt;=(MAX(전체당첨내역!$A$2:$A$1500)-49))*((전체당첨내역!$B$2:$B$1500=AF$1)+(전체당첨내역!$C$2:$C$1500=AF$1)+(전체당첨내역!$D$2:$D$1500=AF$1)+(전체당첨내역!$E$2:$E$1500=AF$1)+(전체당첨내역!$F$2:$F$1500=AF$1)+(전체당첨내역!$G$2:$G$1500=AF$1)))</f>
        <v>4</v>
      </c>
      <c r="AG3" s="25">
        <f>SUMPRODUCT((전체당첨내역!$A$2:$A$1500&gt;=(MAX(전체당첨내역!$A$2:$A$1500)-49))*((전체당첨내역!$B$2:$B$1500=AG$1)+(전체당첨내역!$C$2:$C$1500=AG$1)+(전체당첨내역!$D$2:$D$1500=AG$1)+(전체당첨내역!$E$2:$E$1500=AG$1)+(전체당첨내역!$F$2:$F$1500=AG$1)+(전체당첨내역!$G$2:$G$1500=AG$1)))</f>
        <v>6</v>
      </c>
      <c r="AH3" s="25">
        <f>SUMPRODUCT((전체당첨내역!$A$2:$A$1500&gt;=(MAX(전체당첨내역!$A$2:$A$1500)-49))*((전체당첨내역!$B$2:$B$1500=AH$1)+(전체당첨내역!$C$2:$C$1500=AH$1)+(전체당첨내역!$D$2:$D$1500=AH$1)+(전체당첨내역!$E$2:$E$1500=AH$1)+(전체당첨내역!$F$2:$F$1500=AH$1)+(전체당첨내역!$G$2:$G$1500=AH$1)))</f>
        <v>5</v>
      </c>
      <c r="AI3" s="25">
        <f>SUMPRODUCT((전체당첨내역!$A$2:$A$1500&gt;=(MAX(전체당첨내역!$A$2:$A$1500)-49))*((전체당첨내역!$B$2:$B$1500=AI$1)+(전체당첨내역!$C$2:$C$1500=AI$1)+(전체당첨내역!$D$2:$D$1500=AI$1)+(전체당첨내역!$E$2:$E$1500=AI$1)+(전체당첨내역!$F$2:$F$1500=AI$1)+(전체당첨내역!$G$2:$G$1500=AI$1)))</f>
        <v>9</v>
      </c>
      <c r="AJ3" s="25">
        <f>SUMPRODUCT((전체당첨내역!$A$2:$A$1500&gt;=(MAX(전체당첨내역!$A$2:$A$1500)-49))*((전체당첨내역!$B$2:$B$1500=AJ$1)+(전체당첨내역!$C$2:$C$1500=AJ$1)+(전체당첨내역!$D$2:$D$1500=AJ$1)+(전체당첨내역!$E$2:$E$1500=AJ$1)+(전체당첨내역!$F$2:$F$1500=AJ$1)+(전체당첨내역!$G$2:$G$1500=AJ$1)))</f>
        <v>6</v>
      </c>
      <c r="AK3" s="25">
        <f>SUMPRODUCT((전체당첨내역!$A$2:$A$1500&gt;=(MAX(전체당첨내역!$A$2:$A$1500)-49))*((전체당첨내역!$B$2:$B$1500=AK$1)+(전체당첨내역!$C$2:$C$1500=AK$1)+(전체당첨내역!$D$2:$D$1500=AK$1)+(전체당첨내역!$E$2:$E$1500=AK$1)+(전체당첨내역!$F$2:$F$1500=AK$1)+(전체당첨내역!$G$2:$G$1500=AK$1)))</f>
        <v>5</v>
      </c>
      <c r="AL3" s="25">
        <f>SUMPRODUCT((전체당첨내역!$A$2:$A$1500&gt;=(MAX(전체당첨내역!$A$2:$A$1500)-49))*((전체당첨내역!$B$2:$B$1500=AL$1)+(전체당첨내역!$C$2:$C$1500=AL$1)+(전체당첨내역!$D$2:$D$1500=AL$1)+(전체당첨내역!$E$2:$E$1500=AL$1)+(전체당첨내역!$F$2:$F$1500=AL$1)+(전체당첨내역!$G$2:$G$1500=AL$1)))</f>
        <v>10</v>
      </c>
      <c r="AM3" s="25">
        <f>SUMPRODUCT((전체당첨내역!$A$2:$A$1500&gt;=(MAX(전체당첨내역!$A$2:$A$1500)-49))*((전체당첨내역!$B$2:$B$1500=AM$1)+(전체당첨내역!$C$2:$C$1500=AM$1)+(전체당첨내역!$D$2:$D$1500=AM$1)+(전체당첨내역!$E$2:$E$1500=AM$1)+(전체당첨내역!$F$2:$F$1500=AM$1)+(전체당첨내역!$G$2:$G$1500=AM$1)))</f>
        <v>8</v>
      </c>
      <c r="AN3" s="25">
        <f>SUMPRODUCT((전체당첨내역!$A$2:$A$1500&gt;=(MAX(전체당첨내역!$A$2:$A$1500)-49))*((전체당첨내역!$B$2:$B$1500=AN$1)+(전체당첨내역!$C$2:$C$1500=AN$1)+(전체당첨내역!$D$2:$D$1500=AN$1)+(전체당첨내역!$E$2:$E$1500=AN$1)+(전체당첨내역!$F$2:$F$1500=AN$1)+(전체당첨내역!$G$2:$G$1500=AN$1)))</f>
        <v>6</v>
      </c>
      <c r="AO3" s="25">
        <f>SUMPRODUCT((전체당첨내역!$A$2:$A$1500&gt;=(MAX(전체당첨내역!$A$2:$A$1500)-49))*((전체당첨내역!$B$2:$B$1500=AO$1)+(전체당첨내역!$C$2:$C$1500=AO$1)+(전체당첨내역!$D$2:$D$1500=AO$1)+(전체당첨내역!$E$2:$E$1500=AO$1)+(전체당첨내역!$F$2:$F$1500=AO$1)+(전체당첨내역!$G$2:$G$1500=AO$1)))</f>
        <v>7</v>
      </c>
      <c r="AP3" s="25">
        <f>SUMPRODUCT((전체당첨내역!$A$2:$A$1500&gt;=(MAX(전체당첨내역!$A$2:$A$1500)-49))*((전체당첨내역!$B$2:$B$1500=AP$1)+(전체당첨내역!$C$2:$C$1500=AP$1)+(전체당첨내역!$D$2:$D$1500=AP$1)+(전체당첨내역!$E$2:$E$1500=AP$1)+(전체당첨내역!$F$2:$F$1500=AP$1)+(전체당첨내역!$G$2:$G$1500=AP$1)))</f>
        <v>11</v>
      </c>
      <c r="AQ3" s="25">
        <f>SUMPRODUCT((전체당첨내역!$A$2:$A$1500&gt;=(MAX(전체당첨내역!$A$2:$A$1500)-49))*((전체당첨내역!$B$2:$B$1500=AQ$1)+(전체당첨내역!$C$2:$C$1500=AQ$1)+(전체당첨내역!$D$2:$D$1500=AQ$1)+(전체당첨내역!$E$2:$E$1500=AQ$1)+(전체당첨내역!$F$2:$F$1500=AQ$1)+(전체당첨내역!$G$2:$G$1500=AQ$1)))</f>
        <v>7</v>
      </c>
      <c r="AR3" s="25">
        <f>SUMPRODUCT((전체당첨내역!$A$2:$A$1500&gt;=(MAX(전체당첨내역!$A$2:$A$1500)-49))*((전체당첨내역!$B$2:$B$1500=AR$1)+(전체당첨내역!$C$2:$C$1500=AR$1)+(전체당첨내역!$D$2:$D$1500=AR$1)+(전체당첨내역!$E$2:$E$1500=AR$1)+(전체당첨내역!$F$2:$F$1500=AR$1)+(전체당첨내역!$G$2:$G$1500=AR$1)))</f>
        <v>7</v>
      </c>
      <c r="AS3" s="25">
        <f>SUMPRODUCT((전체당첨내역!$A$2:$A$1500&gt;=(MAX(전체당첨내역!$A$2:$A$1500)-49))*((전체당첨내역!$B$2:$B$1500=AS$1)+(전체당첨내역!$C$2:$C$1500=AS$1)+(전체당첨내역!$D$2:$D$1500=AS$1)+(전체당첨내역!$E$2:$E$1500=AS$1)+(전체당첨내역!$F$2:$F$1500=AS$1)+(전체당첨내역!$G$2:$G$1500=AS$1)))</f>
        <v>6</v>
      </c>
      <c r="AT3" s="25">
        <f>SUMPRODUCT((전체당첨내역!$A$2:$A$1500&gt;=(MAX(전체당첨내역!$A$2:$A$1500)-49))*((전체당첨내역!$B$2:$B$1500=AT$1)+(전체당첨내역!$C$2:$C$1500=AT$1)+(전체당첨내역!$D$2:$D$1500=AT$1)+(전체당첨내역!$E$2:$E$1500=AT$1)+(전체당첨내역!$F$2:$F$1500=AT$1)+(전체당첨내역!$G$2:$G$1500=AT$1)))</f>
        <v>6</v>
      </c>
      <c r="AU3" s="25">
        <f>SUMPRODUCT((전체당첨내역!$A$2:$A$1500&gt;=(MAX(전체당첨내역!$A$2:$A$1500)-49))*((전체당첨내역!$B$2:$B$1500=AU$1)+(전체당첨내역!$C$2:$C$1500=AU$1)+(전체당첨내역!$D$2:$D$1500=AU$1)+(전체당첨내역!$E$2:$E$1500=AU$1)+(전체당첨내역!$F$2:$F$1500=AU$1)+(전체당첨내역!$G$2:$G$1500=AU$1)))</f>
        <v>7</v>
      </c>
      <c r="AV3" s="25">
        <f>SUMPRODUCT((전체당첨내역!$A$2:$A$1500&gt;=(MAX(전체당첨내역!$A$2:$A$1500)-49))*((전체당첨내역!$B$2:$B$1500=AV$1)+(전체당첨내역!$C$2:$C$1500=AV$1)+(전체당첨내역!$D$2:$D$1500=AV$1)+(전체당첨내역!$E$2:$E$1500=AV$1)+(전체당첨내역!$F$2:$F$1500=AV$1)+(전체당첨내역!$G$2:$G$1500=AV$1)))</f>
        <v>6</v>
      </c>
      <c r="AW3" s="25">
        <f>SUMPRODUCT((전체당첨내역!$A$2:$A$1500&gt;=(MAX(전체당첨내역!$A$2:$A$1500)-49))*((전체당첨내역!$B$2:$B$1500=AW$1)+(전체당첨내역!$C$2:$C$1500=AW$1)+(전체당첨내역!$D$2:$D$1500=AW$1)+(전체당첨내역!$E$2:$E$1500=AW$1)+(전체당첨내역!$F$2:$F$1500=AW$1)+(전체당첨내역!$G$2:$G$1500=AW$1)))</f>
        <v>10</v>
      </c>
      <c r="AX3" s="25">
        <f>SUMPRODUCT((전체당첨내역!$A$2:$A$1500&gt;=(MAX(전체당첨내역!$A$2:$A$1500)-49))*((전체당첨내역!$B$2:$B$1500=AX$1)+(전체당첨내역!$C$2:$C$1500=AX$1)+(전체당첨내역!$D$2:$D$1500=AX$1)+(전체당첨내역!$E$2:$E$1500=AX$1)+(전체당첨내역!$F$2:$F$1500=AX$1)+(전체당첨내역!$G$2:$G$1500=AX$1)))</f>
        <v>6</v>
      </c>
      <c r="AY3" s="25">
        <f>SUMPRODUCT((전체당첨내역!$A$2:$A$1500&gt;=(MAX(전체당첨내역!$A$2:$A$1500)-49))*((전체당첨내역!$B$2:$B$1500=AY$1)+(전체당첨내역!$C$2:$C$1500=AY$1)+(전체당첨내역!$D$2:$D$1500=AY$1)+(전체당첨내역!$E$2:$E$1500=AY$1)+(전체당첨내역!$F$2:$F$1500=AY$1)+(전체당첨내역!$G$2:$G$1500=AY$1)))</f>
        <v>5</v>
      </c>
      <c r="AZ3" s="25">
        <f>SUMPRODUCT((전체당첨내역!$A$2:$A$1500&gt;=(MAX(전체당첨내역!$A$2:$A$1500)-49))*((전체당첨내역!$B$2:$B$1500=AZ$1)+(전체당첨내역!$C$2:$C$1500=AZ$1)+(전체당첨내역!$D$2:$D$1500=AZ$1)+(전체당첨내역!$E$2:$E$1500=AZ$1)+(전체당첨내역!$F$2:$F$1500=AZ$1)+(전체당첨내역!$G$2:$G$1500=AZ$1)))</f>
        <v>7</v>
      </c>
      <c r="BA3" s="25">
        <f>SUMPRODUCT((전체당첨내역!$A$2:$A$1500&gt;=(MAX(전체당첨내역!$A$2:$A$1500)-49))*((전체당첨내역!$B$2:$B$1500=BA$1)+(전체당첨내역!$C$2:$C$1500=BA$1)+(전체당첨내역!$D$2:$D$1500=BA$1)+(전체당첨내역!$E$2:$E$1500=BA$1)+(전체당첨내역!$F$2:$F$1500=BA$1)+(전체당첨내역!$G$2:$G$1500=BA$1)))</f>
        <v>7</v>
      </c>
      <c r="BB3" s="25">
        <f>SUMPRODUCT((전체당첨내역!$A$2:$A$1500&gt;=(MAX(전체당첨내역!$A$2:$A$1500)-49))*((전체당첨내역!$B$2:$B$1500=BB$1)+(전체당첨내역!$C$2:$C$1500=BB$1)+(전체당첨내역!$D$2:$D$1500=BB$1)+(전체당첨내역!$E$2:$E$1500=BB$1)+(전체당첨내역!$F$2:$F$1500=BB$1)+(전체당첨내역!$G$2:$G$1500=BB$1)))</f>
        <v>6</v>
      </c>
      <c r="BC3" s="25">
        <f>SUMPRODUCT((전체당첨내역!$A$2:$A$1500&gt;=(MAX(전체당첨내역!$A$2:$A$1500)-49))*((전체당첨내역!$B$2:$B$1500=BC$1)+(전체당첨내역!$C$2:$C$1500=BC$1)+(전체당첨내역!$D$2:$D$1500=BC$1)+(전체당첨내역!$E$2:$E$1500=BC$1)+(전체당첨내역!$F$2:$F$1500=BC$1)+(전체당첨내역!$G$2:$G$1500=BC$1)))</f>
        <v>8</v>
      </c>
      <c r="BD3" s="25">
        <f>SUMPRODUCT((전체당첨내역!$A$2:$A$1500&gt;=(MAX(전체당첨내역!$A$2:$A$1500)-49))*((전체당첨내역!$B$2:$B$1500=BD$1)+(전체당첨내역!$C$2:$C$1500=BD$1)+(전체당첨내역!$D$2:$D$1500=BD$1)+(전체당첨내역!$E$2:$E$1500=BD$1)+(전체당첨내역!$F$2:$F$1500=BD$1)+(전체당첨내역!$G$2:$G$1500=BD$1)))</f>
        <v>6</v>
      </c>
    </row>
    <row r="4" spans="1:56" ht="16.5" customHeight="1">
      <c r="A4" s="7">
        <v>1</v>
      </c>
      <c r="B4" s="26">
        <f>INDEX($L$1:$BD$1,MATCH(A4,$L$5:$BD$5,0))</f>
        <v>40</v>
      </c>
      <c r="K4" s="23" t="s">
        <v>4</v>
      </c>
      <c r="L4" s="28">
        <f t="shared" ref="L4:BD4" si="0">(RANK(L$3,$L$3:$BD$3,0)+COUNTIFS($L$3:$BD$3,L$3,$L$1:$BD$1,"&lt;"&amp;L$1))-(RANK(L$2,$L$2:$BD$2,0)+COUNTIFS($L$2:$BD$2,L$2,$L$1:$BD$1,"&lt;"&amp;L$1))</f>
        <v>-16</v>
      </c>
      <c r="M4" s="28">
        <f t="shared" si="0"/>
        <v>-28</v>
      </c>
      <c r="N4" s="28">
        <f t="shared" si="0"/>
        <v>9</v>
      </c>
      <c r="O4" s="28">
        <f t="shared" si="0"/>
        <v>-14</v>
      </c>
      <c r="P4" s="28">
        <f t="shared" si="0"/>
        <v>-2</v>
      </c>
      <c r="Q4" s="28">
        <f t="shared" si="0"/>
        <v>26</v>
      </c>
      <c r="R4" s="28">
        <f t="shared" si="0"/>
        <v>17</v>
      </c>
      <c r="S4" s="28">
        <f t="shared" si="0"/>
        <v>-5</v>
      </c>
      <c r="T4" s="28">
        <f t="shared" si="0"/>
        <v>7</v>
      </c>
      <c r="U4" s="28">
        <f t="shared" si="0"/>
        <v>-5</v>
      </c>
      <c r="V4" s="28">
        <f t="shared" si="0"/>
        <v>13</v>
      </c>
      <c r="W4" s="28">
        <f t="shared" si="0"/>
        <v>23</v>
      </c>
      <c r="X4" s="28">
        <f t="shared" si="0"/>
        <v>2</v>
      </c>
      <c r="Y4" s="28">
        <f t="shared" si="0"/>
        <v>9</v>
      </c>
      <c r="Z4" s="28">
        <f t="shared" si="0"/>
        <v>-5</v>
      </c>
      <c r="AA4" s="28">
        <f t="shared" si="0"/>
        <v>6</v>
      </c>
      <c r="AB4" s="28">
        <f t="shared" si="0"/>
        <v>2</v>
      </c>
      <c r="AC4" s="28">
        <f t="shared" si="0"/>
        <v>-35</v>
      </c>
      <c r="AD4" s="28">
        <f t="shared" si="0"/>
        <v>19</v>
      </c>
      <c r="AE4" s="28">
        <f t="shared" si="0"/>
        <v>-6</v>
      </c>
      <c r="AF4" s="28">
        <f t="shared" si="0"/>
        <v>19</v>
      </c>
      <c r="AG4" s="28">
        <f t="shared" si="0"/>
        <v>-14</v>
      </c>
      <c r="AH4" s="28">
        <f t="shared" si="0"/>
        <v>-2</v>
      </c>
      <c r="AI4" s="28">
        <f t="shared" si="0"/>
        <v>-12</v>
      </c>
      <c r="AJ4" s="28">
        <f t="shared" si="0"/>
        <v>-10</v>
      </c>
      <c r="AK4" s="28">
        <f t="shared" si="0"/>
        <v>15</v>
      </c>
      <c r="AL4" s="28">
        <f t="shared" si="0"/>
        <v>-8</v>
      </c>
      <c r="AM4" s="28">
        <f t="shared" si="0"/>
        <v>2</v>
      </c>
      <c r="AN4" s="28">
        <f t="shared" si="0"/>
        <v>8</v>
      </c>
      <c r="AO4" s="28">
        <f t="shared" si="0"/>
        <v>2</v>
      </c>
      <c r="AP4" s="28">
        <f t="shared" si="0"/>
        <v>-7</v>
      </c>
      <c r="AQ4" s="28">
        <f t="shared" si="0"/>
        <v>-15</v>
      </c>
      <c r="AR4" s="28">
        <f t="shared" si="0"/>
        <v>1</v>
      </c>
      <c r="AS4" s="28">
        <f t="shared" si="0"/>
        <v>11</v>
      </c>
      <c r="AT4" s="28">
        <f t="shared" si="0"/>
        <v>4</v>
      </c>
      <c r="AU4" s="28">
        <f t="shared" si="0"/>
        <v>-11</v>
      </c>
      <c r="AV4" s="28">
        <f t="shared" si="0"/>
        <v>21</v>
      </c>
      <c r="AW4" s="28">
        <f t="shared" si="0"/>
        <v>2</v>
      </c>
      <c r="AX4" s="28">
        <f t="shared" si="0"/>
        <v>1</v>
      </c>
      <c r="AY4" s="28">
        <f t="shared" si="0"/>
        <v>28</v>
      </c>
      <c r="AZ4" s="28">
        <f t="shared" si="0"/>
        <v>-14</v>
      </c>
      <c r="BA4" s="28">
        <f t="shared" si="0"/>
        <v>-14</v>
      </c>
      <c r="BB4" s="28">
        <f t="shared" si="0"/>
        <v>-9</v>
      </c>
      <c r="BC4" s="28">
        <f t="shared" si="0"/>
        <v>-11</v>
      </c>
      <c r="BD4" s="28">
        <f t="shared" si="0"/>
        <v>-4</v>
      </c>
    </row>
    <row r="5" spans="1:56" ht="16.5" customHeight="1">
      <c r="A5" s="7">
        <v>2</v>
      </c>
      <c r="B5" s="26">
        <f>INDEX($L$1:$BD$1,MATCH(A5,$L$5:$BD$5,0))</f>
        <v>6</v>
      </c>
      <c r="K5" s="23" t="s">
        <v>5</v>
      </c>
      <c r="L5" s="25">
        <f t="shared" ref="L5:BD5" si="1">RANK(L4,$L$4:$BD$4,0)+COUNTIFS($L$4:$BD$4,L4,$L$1:$BD$1,"&lt;"&amp;L$1)</f>
        <v>43</v>
      </c>
      <c r="M5" s="25">
        <f t="shared" si="1"/>
        <v>44</v>
      </c>
      <c r="N5" s="25">
        <f t="shared" si="1"/>
        <v>11</v>
      </c>
      <c r="O5" s="25">
        <f t="shared" si="1"/>
        <v>38</v>
      </c>
      <c r="P5" s="25">
        <f t="shared" si="1"/>
        <v>24</v>
      </c>
      <c r="Q5" s="25">
        <f t="shared" si="1"/>
        <v>2</v>
      </c>
      <c r="R5" s="25">
        <f t="shared" si="1"/>
        <v>7</v>
      </c>
      <c r="S5" s="25">
        <f t="shared" si="1"/>
        <v>27</v>
      </c>
      <c r="T5" s="25">
        <f t="shared" si="1"/>
        <v>14</v>
      </c>
      <c r="U5" s="25">
        <f t="shared" si="1"/>
        <v>28</v>
      </c>
      <c r="V5" s="25">
        <f t="shared" si="1"/>
        <v>9</v>
      </c>
      <c r="W5" s="25">
        <f t="shared" si="1"/>
        <v>3</v>
      </c>
      <c r="X5" s="25">
        <f t="shared" si="1"/>
        <v>17</v>
      </c>
      <c r="Y5" s="25">
        <f t="shared" si="1"/>
        <v>12</v>
      </c>
      <c r="Z5" s="25">
        <f t="shared" si="1"/>
        <v>29</v>
      </c>
      <c r="AA5" s="25">
        <f t="shared" si="1"/>
        <v>15</v>
      </c>
      <c r="AB5" s="25">
        <f t="shared" si="1"/>
        <v>18</v>
      </c>
      <c r="AC5" s="25">
        <f t="shared" si="1"/>
        <v>45</v>
      </c>
      <c r="AD5" s="25">
        <f t="shared" si="1"/>
        <v>5</v>
      </c>
      <c r="AE5" s="25">
        <f t="shared" si="1"/>
        <v>30</v>
      </c>
      <c r="AF5" s="25">
        <f t="shared" si="1"/>
        <v>6</v>
      </c>
      <c r="AG5" s="25">
        <f t="shared" si="1"/>
        <v>39</v>
      </c>
      <c r="AH5" s="25">
        <f t="shared" si="1"/>
        <v>25</v>
      </c>
      <c r="AI5" s="25">
        <f t="shared" si="1"/>
        <v>37</v>
      </c>
      <c r="AJ5" s="25">
        <f t="shared" si="1"/>
        <v>34</v>
      </c>
      <c r="AK5" s="25">
        <f t="shared" si="1"/>
        <v>8</v>
      </c>
      <c r="AL5" s="25">
        <f t="shared" si="1"/>
        <v>32</v>
      </c>
      <c r="AM5" s="25">
        <f t="shared" si="1"/>
        <v>19</v>
      </c>
      <c r="AN5" s="25">
        <f t="shared" si="1"/>
        <v>13</v>
      </c>
      <c r="AO5" s="25">
        <f t="shared" si="1"/>
        <v>20</v>
      </c>
      <c r="AP5" s="25">
        <f t="shared" si="1"/>
        <v>31</v>
      </c>
      <c r="AQ5" s="25">
        <f t="shared" si="1"/>
        <v>42</v>
      </c>
      <c r="AR5" s="25">
        <f t="shared" si="1"/>
        <v>22</v>
      </c>
      <c r="AS5" s="25">
        <f t="shared" si="1"/>
        <v>10</v>
      </c>
      <c r="AT5" s="25">
        <f t="shared" si="1"/>
        <v>16</v>
      </c>
      <c r="AU5" s="25">
        <f t="shared" si="1"/>
        <v>35</v>
      </c>
      <c r="AV5" s="25">
        <f t="shared" si="1"/>
        <v>4</v>
      </c>
      <c r="AW5" s="25">
        <f t="shared" si="1"/>
        <v>21</v>
      </c>
      <c r="AX5" s="25">
        <f t="shared" si="1"/>
        <v>23</v>
      </c>
      <c r="AY5" s="25">
        <f t="shared" si="1"/>
        <v>1</v>
      </c>
      <c r="AZ5" s="25">
        <f t="shared" si="1"/>
        <v>40</v>
      </c>
      <c r="BA5" s="25">
        <f t="shared" si="1"/>
        <v>41</v>
      </c>
      <c r="BB5" s="25">
        <f t="shared" si="1"/>
        <v>33</v>
      </c>
      <c r="BC5" s="25">
        <f t="shared" si="1"/>
        <v>36</v>
      </c>
      <c r="BD5" s="25">
        <f t="shared" si="1"/>
        <v>26</v>
      </c>
    </row>
    <row r="6" spans="1:56" ht="16.5" customHeight="1">
      <c r="A6" s="7">
        <v>3</v>
      </c>
      <c r="B6" s="26">
        <f>INDEX($L$1:$BD$1,MATCH(A6,$L$5:$BD$5,0))</f>
        <v>12</v>
      </c>
      <c r="K6" s="23" t="s">
        <v>6</v>
      </c>
      <c r="L6" s="88">
        <f>SUMPRODUCT(($L$13:$L$62=$B$13:$B$62)+($L$13:$L$62=$C$13:$C$62)+($L$13:$L$62=$D$13:$D$62)+($L$13:$L$62=$E$13:$E$62)+($L$13:$L$62=$F$13:$F$62)+($L$13:$L$62=$G$13:$G$62))</f>
        <v>11</v>
      </c>
      <c r="M6" s="88">
        <f>SUMPRODUCT(($M$13:$M$62=$B$13:$B$62)+($M$13:$M$62=$C$13:$C$62)+($M$13:$M$62=$D$13:$D$62)+($M$13:$M$62=$E$13:$E$62)+($M$13:$M$62=$F$13:$F$62)+($M$13:$M$62=$G$13:$G$62))</f>
        <v>7</v>
      </c>
      <c r="N6" s="88">
        <f>SUMPRODUCT(($N$13:$N$62=$B$13:$B$62)+($N$13:$N$62=$C$13:$C$62)+($N$13:$N$62=$D$13:$D$62)+($N$13:$N$62=$E$13:$E$62)+($N$13:$N$62=$F$13:$F$62)+($N$13:$N$62=$G$13:$G$62))</f>
        <v>10</v>
      </c>
      <c r="O6" s="88">
        <f>SUMPRODUCT(($O$13:$O$62=$B$13:$B$62)+($O$13:$O$62=$C$13:$C$62)+($O$13:$O$62=$D$13:$D$62)+($O$13:$O$62=$E$13:$E$62)+($O$13:$O$62=$F$13:$F$62)+($O$13:$O$62=$G$13:$G$62))</f>
        <v>2</v>
      </c>
      <c r="P6" s="88">
        <f>SUMPRODUCT(($P$13:$P$62=$B$13:$B$62)+($P$13:$P$62=$C$13:$C$62)+($P$13:$P$62=$D$13:$D$62)+($P$13:$P$62=$E$13:$E$62)+($P$13:$P$62=$F$13:$F$62)+($P$13:$P$62=$G$13:$G$62))</f>
        <v>9</v>
      </c>
      <c r="Q6" s="88">
        <f>SUMPRODUCT(($Q$13:$Q$62=$B$13:$B$62)+($Q$13:$Q$62=$C$13:$C$62)+($Q$13:$Q$62=$D$13:$D$62)+($Q$13:$Q$62=$E$13:$E$62)+($Q$13:$Q$62=$F$13:$F$62)+($Q$13:$Q$62=$G$13:$G$62))</f>
        <v>5</v>
      </c>
      <c r="R6" s="88">
        <f>SUMPRODUCT(($R$13:$R$62=$B$13:$B$62)+($R$13:$R$62=$C$13:$C$62)+($R$13:$R$62=$D$13:$D$62)+($R$13:$R$62=$E$13:$E$62)+($R$13:$R$62=$F$13:$F$62)+($R$13:$R$62=$G$13:$G$62))</f>
        <v>0</v>
      </c>
      <c r="S6" s="88">
        <f>SUMPRODUCT(($S$13:$S$62=$B$13:$B$62)+($S$13:$S$62=$C$13:$C$62)+($S$13:$S$62=$D$13:$D$62)+($S$13:$S$62=$E$13:$E$62)+($S$13:$S$62=$F$13:$F$62)+($S$13:$S$62=$G$13:$G$62))</f>
        <v>7</v>
      </c>
      <c r="T6" s="88">
        <f>SUMPRODUCT(($T$13:$T$62=$B$13:$B$62)+($T$13:$T$62=$C$13:$C$62)+($T$13:$T$62=$D$13:$D$62)+($T$13:$T$62=$E$13:$E$62)+($T$13:$T$62=$F$13:$F$62)+($T$13:$T$62=$G$13:$G$62))</f>
        <v>8</v>
      </c>
      <c r="U6" s="88">
        <f>SUMPRODUCT(($U$13:$U$62=$B$13:$B$62)+($U$13:$U$62=$C$13:$C$62)+($U$13:$U$62=$D$13:$D$62)+($U$13:$U$62=$E$13:$E$62)+($U$13:$U$62=$F$13:$F$62)+($U$13:$U$62=$G$13:$G$62))</f>
        <v>8</v>
      </c>
      <c r="V6" s="88">
        <f>SUMPRODUCT(($V$13:$V$62=$B$13:$B$62)+($V$13:$V$62=$C$13:$C$62)+($V$13:$V$62=$D$13:$D$62)+($V$13:$V$62=$E$13:$E$62)+($V$13:$V$62=$F$13:$F$62)+($V$13:$V$62=$G$13:$G$62))</f>
        <v>5</v>
      </c>
      <c r="W6" s="88">
        <f>SUMPRODUCT(($W$13:$W$62=$B$13:$B$62)+($W$13:$W$62=$C$13:$C$62)+($W$13:$W$62=$D$13:$D$62)+($W$13:$W$62=$E$13:$E$62)+($W$13:$W$62=$F$13:$F$62)+($W$13:$W$62=$G$13:$G$62))</f>
        <v>5</v>
      </c>
      <c r="X6" s="88">
        <f>SUMPRODUCT(($X$13:$X$62=$B$13:$B$62)+($X$13:$X$62=$C$13:$C$62)+($X$13:$X$62=$D$13:$D$62)+($X$13:$X$62=$E$13:$E$62)+($X$13:$X$62=$F$13:$F$62)+($X$13:$X$62=$G$13:$G$62))</f>
        <v>8</v>
      </c>
      <c r="Y6" s="88">
        <f>SUMPRODUCT(($Y$13:$Y$62=$B$13:$B$62)+($Y$13:$Y$62=$C$13:$C$62)+($Y$13:$Y$62=$D$13:$D$62)+($Y$13:$Y$62=$E$13:$E$62)+($Y$13:$Y$62=$F$13:$F$62)+($Y$13:$Y$62=$G$13:$G$62))</f>
        <v>9</v>
      </c>
      <c r="Z6" s="88">
        <f>SUMPRODUCT(($Z$13:$Z$62=$B$13:$B$62)+($Z$13:$Z$62=$C$13:$C$62)+($Z$13:$Z$62=$D$13:$D$62)+($Z$13:$Z$62=$E$13:$E$62)+($Z$13:$Z$62=$F$13:$F$62)+($Z$13:$Z$62=$G$13:$G$62))</f>
        <v>8</v>
      </c>
      <c r="AA6" s="88">
        <f>SUMPRODUCT(($AA$13:$AA$62=$B$13:$B$62)+($AA$13:$AA$62=$C$13:$C$62)+($AA$13:$AA$62=$D$13:$D$62)+($AA$13:$AA$62=$E$13:$E$62)+($AA$13:$AA$62=$F$13:$F$62)+($AA$13:$AA$62=$G$13:$G$62))</f>
        <v>8</v>
      </c>
      <c r="AB6" s="88">
        <f>SUMPRODUCT(($AB$13:$AB$62=$B$13:$B$62)+($AB$13:$AB$62=$C$13:$C$62)+($AB$13:$AB$62=$D$13:$D$62)+($AB$13:$AB$62=$E$13:$E$62)+($AB$13:$AB$62=$F$13:$F$62)+($AB$13:$AB$62=$G$13:$G$62))</f>
        <v>9</v>
      </c>
      <c r="AC6" s="88">
        <f>SUMPRODUCT(($AC$13:$AC$62=$B$13:$B$62)+($AC$13:$AC$62=$C$13:$C$62)+($AC$13:$AC$62=$D$13:$D$62)+($AC$13:$AC$62=$E$13:$E$62)+($AC$13:$AC$62=$F$13:$F$62)+($AC$13:$AC$62=$G$13:$G$62))</f>
        <v>8</v>
      </c>
      <c r="AD6" s="88">
        <f>SUMPRODUCT(($AD$13:$AD$62=$B$13:$B$62)+($AD$13:$AD$62=$C$13:$C$62)+($AD$13:$AD$62=$D$13:$D$62)+($AD$13:$AD$62=$E$13:$E$62)+($AD$13:$AD$62=$F$13:$F$62)+($AD$13:$AD$62=$G$13:$G$62))</f>
        <v>5</v>
      </c>
      <c r="AE6" s="88">
        <f>SUMPRODUCT(($AE$13:$AE$62=$B$13:$B$62)+($AE$13:$AE$62=$C$13:$C$62)+($AE$13:$AE$62=$D$13:$D$62)+($AE$13:$AE$62=$E$13:$E$62)+($AE$13:$AE$62=$F$13:$F$62)+($AE$13:$AE$62=$G$13:$G$62))</f>
        <v>7</v>
      </c>
      <c r="AF6" s="88">
        <f>SUMPRODUCT(($AF$13:$AF$62=$B$13:$B$62)+($AF$13:$AF$62=$C$13:$C$62)+($AF$13:$AF$62=$D$13:$D$62)+($AF$13:$AF$62=$E$13:$E$62)+($AF$13:$AF$62=$F$13:$F$62)+($AF$13:$AF$62=$G$13:$G$62))</f>
        <v>7</v>
      </c>
      <c r="AG6" s="88">
        <f>SUMPRODUCT(($AG$13:$AG$62=$B$13:$B$62)+($AG$13:$AG$62=$C$13:$C$62)+($AG$13:$AG$62=$D$13:$D$62)+($AG$13:$AG$62=$E$13:$E$62)+($AG$13:$AG$62=$F$13:$F$62)+($AG$13:$AG$62=$G$13:$G$62))</f>
        <v>5</v>
      </c>
      <c r="AH6" s="88">
        <f>SUMPRODUCT(($AH$13:$AH$62=$B$13:$B$62)+($AH$13:$AH$62=$C$13:$C$62)+($AH$13:$AH$62=$D$13:$D$62)+($AH$13:$AH$62=$E$13:$E$62)+($AH$13:$AH$62=$F$13:$F$62)+($AH$13:$AH$62=$G$13:$G$62))</f>
        <v>7</v>
      </c>
      <c r="AI6" s="88">
        <f>SUMPRODUCT(($AI$13:$AI$62=$B$13:$B$62)+($AI$13:$AI$62=$C$13:$C$62)+($AI$13:$AI$62=$D$13:$D$62)+($AI$13:$AI$62=$E$13:$E$62)+($AI$13:$AI$62=$F$13:$F$62)+($AI$13:$AI$62=$G$13:$G$62))</f>
        <v>7</v>
      </c>
      <c r="AJ6" s="88">
        <f>SUMPRODUCT(($AJ$13:$AJ$62=$B$13:$B$62)+($AJ$13:$AJ$62=$C$13:$C$62)+($AJ$13:$AJ$62=$D$13:$D$62)+($AJ$13:$AJ$62=$E$13:$E$62)+($AJ$13:$AJ$62=$F$13:$F$62)+($AJ$13:$AJ$62=$G$13:$G$62))</f>
        <v>8</v>
      </c>
      <c r="AK6" s="88">
        <f>SUMPRODUCT(($AK$13:$AK$62=$B$13:$B$62)+($AK$13:$AK$62=$C$13:$C$62)+($AK$13:$AK$62=$D$13:$D$62)+($AK$13:$AK$62=$E$13:$E$62)+($AK$13:$AK$62=$F$13:$F$62)+($AK$13:$AK$62=$G$13:$G$62))</f>
        <v>8</v>
      </c>
      <c r="AL6" s="88">
        <f>SUMPRODUCT(($AL$13:$AL$62=$B$13:$B$62)+($AL$13:$AL$62=$C$13:$C$62)+($AL$13:$AL$62=$D$13:$D$62)+($AL$13:$AL$62=$E$13:$E$62)+($AL$13:$AL$62=$F$13:$F$62)+($AL$13:$AL$62=$G$13:$G$62))</f>
        <v>7</v>
      </c>
      <c r="AM6" s="88">
        <f>SUMPRODUCT(($AM$13:$AM$62=$B$13:$B$62)+($AM$13:$AM$62=$C$13:$C$62)+($AM$13:$AM$62=$D$13:$D$62)+($AM$13:$AM$62=$E$13:$E$62)+($AM$13:$AM$62=$F$13:$F$62)+($AM$13:$AM$62=$G$13:$G$62))</f>
        <v>8</v>
      </c>
      <c r="AN6" s="88">
        <f>SUMPRODUCT(($AN$13:$AN$62=$B$13:$B$62)+($AN$13:$AN$62=$C$13:$C$62)+($AN$13:$AN$62=$D$13:$D$62)+($AN$13:$AN$62=$E$13:$E$62)+($AN$13:$AN$62=$F$13:$F$62)+($AN$13:$AN$62=$G$13:$G$62))</f>
        <v>6</v>
      </c>
      <c r="AO6" s="88">
        <f>SUMPRODUCT(($AO$13:$AO$62=$B$13:$B$62)+($AO$13:$AO$62=$C$13:$C$62)+($AO$13:$AO$62=$D$13:$D$62)+($AO$13:$AO$62=$E$13:$E$62)+($AO$13:$AO$62=$F$13:$F$62)+($AO$13:$AO$62=$G$13:$G$62))</f>
        <v>10</v>
      </c>
      <c r="AP6" s="88">
        <f>SUMPRODUCT(($AP$13:$AP$62=$B$13:$B$62)+($AP$13:$AP$62=$C$13:$C$62)+($AP$13:$AP$62=$D$13:$D$62)+($AP$13:$AP$62=$E$13:$E$62)+($AP$13:$AP$62=$F$13:$F$62)+($AP$13:$AP$62=$G$13:$G$62))</f>
        <v>7</v>
      </c>
      <c r="AQ6" s="88">
        <f>SUMPRODUCT(($AQ$13:$AQ$62=$B$13:$B$62)+($AQ$13:$AQ$62=$C$13:$C$62)+($AQ$13:$AQ$62=$D$13:$D$62)+($AQ$13:$AQ$62=$E$13:$E$62)+($AQ$13:$AQ$62=$F$13:$F$62)+($AQ$13:$AQ$62=$G$13:$G$62))</f>
        <v>6</v>
      </c>
      <c r="AR6" s="88">
        <f>SUMPRODUCT(($AR$13:$AR$62=$B$13:$B$62)+($AR$13:$AR$62=$C$13:$C$62)+($AR$13:$AR$62=$D$13:$D$62)+($AR$13:$AR$62=$E$13:$E$62)+($AR$13:$AR$62=$F$13:$F$62)+($AR$13:$AR$62=$G$13:$G$62))</f>
        <v>6</v>
      </c>
      <c r="AS6" s="88">
        <f>SUMPRODUCT(($AS$13:$AS$62=$B$13:$B$62)+($AS$13:$AS$62=$C$13:$C$62)+($AS$13:$AS$62=$D$13:$D$62)+($AS$13:$AS$62=$E$13:$E$62)+($AS$13:$AS$62=$F$13:$F$62)+($AS$13:$AS$62=$G$13:$G$62))</f>
        <v>4</v>
      </c>
      <c r="AT6" s="88">
        <f>SUMPRODUCT(($AT$13:$AT$62=$B$13:$B$62)+($AT$13:$AT$62=$C$13:$C$62)+($AT$13:$AT$62=$D$13:$D$62)+($AT$13:$AT$62=$E$13:$E$62)+($AT$13:$AT$62=$F$13:$F$62)+($AT$13:$AT$62=$G$13:$G$62))</f>
        <v>7</v>
      </c>
      <c r="AU6" s="88">
        <f>SUMPRODUCT(($AU$13:$AU$62=$B$13:$B$62)+($AU$13:$AU$62=$C$13:$C$62)+($AU$13:$AU$62=$D$13:$D$62)+($AU$13:$AU$62=$E$13:$E$62)+($AU$13:$AU$62=$F$13:$F$62)+($AU$13:$AU$62=$G$13:$G$62))</f>
        <v>3</v>
      </c>
      <c r="AV6" s="88">
        <f>SUMPRODUCT(($AV$13:$AV$62=$B$13:$B$62)+($AV$13:$AV$62=$C$13:$C$62)+($AV$13:$AV$62=$D$13:$D$62)+($AV$13:$AV$62=$E$13:$E$62)+($AV$13:$AV$62=$F$13:$F$62)+($AV$13:$AV$62=$G$13:$G$62))</f>
        <v>7</v>
      </c>
      <c r="AW6" s="88">
        <f>SUMPRODUCT(($AW$13:$AW$62=$B$13:$B$62)+($AW$13:$AW$62=$C$13:$C$62)+($AW$13:$AW$62=$D$13:$D$62)+($AW$13:$AW$62=$E$13:$E$62)+($AW$13:$AW$62=$F$13:$F$62)+($AW$13:$AW$62=$G$13:$G$62))</f>
        <v>6</v>
      </c>
      <c r="AX6" s="88">
        <f>SUMPRODUCT(($AX$13:$AX$62=$B$13:$B$62)+($AX$13:$AX$62=$C$13:$C$62)+($AX$13:$AX$62=$D$13:$D$62)+($AX$13:$AX$62=$E$13:$E$62)+($AX$13:$AX$62=$F$13:$F$62)+($AX$13:$AX$62=$G$13:$G$62))</f>
        <v>7</v>
      </c>
      <c r="AY6" s="88">
        <f>SUMPRODUCT(($AY$13:$AY$62=$B$13:$B$62)+($AY$13:$AY$62=$C$13:$C$62)+($AY$13:$AY$62=$D$13:$D$62)+($AY$13:$AY$62=$E$13:$E$62)+($AY$13:$AY$62=$F$13:$F$62)+($AY$13:$AY$62=$G$13:$G$62))</f>
        <v>6</v>
      </c>
      <c r="AZ6" s="88">
        <f>SUMPRODUCT(($AZ$13:$AZ$62=$B$13:$B$62)+($AZ$13:$AZ$62=$C$13:$C$62)+($AZ$13:$AZ$62=$D$13:$D$62)+($AZ$13:$AZ$62=$E$13:$E$62)+($AZ$13:$AZ$62=$F$13:$F$62)+($AZ$13:$AZ$62=$G$13:$G$62))</f>
        <v>8</v>
      </c>
      <c r="BA6" s="88">
        <f>SUMPRODUCT(($BA$13:$BA$62=$B$13:$B$62)+($BA$13:$BA$62=$C$13:$C$62)+($BA$13:$BA$62=$D$13:$D$62)+($BA$13:$BA$62=$E$13:$E$62)+($BA$13:$BA$62=$F$13:$F$62)+($BA$13:$BA$62=$G$13:$G$62))</f>
        <v>3</v>
      </c>
      <c r="BB6" s="88">
        <f>SUMPRODUCT(($BB$13:$BB$62=$B$13:$B$62)+($BB$13:$BB$62=$C$13:$C$62)+($BB$13:$BB$62=$D$13:$D$62)+($BB$13:$BB$62=$E$13:$E$62)+($BB$13:$BB$62=$F$13:$F$62)+($BB$13:$BB$62=$G$13:$G$62))</f>
        <v>8</v>
      </c>
      <c r="BC6" s="88">
        <f>SUMPRODUCT(($BC$13:$BC$62=$B$13:$B$62)+($BC$13:$BC$62=$C$13:$C$62)+($BC$13:$BC$62=$D$13:$D$62)+($BC$13:$BC$62=$E$13:$E$62)+($BC$13:$BC$62=$F$13:$F$62)+($BC$13:$BC$62=$G$13:$G$62))</f>
        <v>4</v>
      </c>
      <c r="BD6" s="88">
        <f>SUMPRODUCT(($BD$13:$BD$62=$B$13:$B$62)+($BD$13:$BD$62=$C$13:$C$62)+($BD$13:$BD$62=$D$13:$D$62)+($BD$13:$BD$62=$E$13:$E$62)+($BD$13:$BD$62=$F$13:$F$62)+($BD$13:$BD$62=$G$13:$G$62))</f>
        <v>6</v>
      </c>
    </row>
    <row r="7" spans="1:56" ht="15" customHeight="1">
      <c r="A7" s="7">
        <v>4</v>
      </c>
      <c r="B7" s="26">
        <f>INDEX($L$1:$BD$1,MATCH(A7,$L$5:$BD$5,0))</f>
        <v>37</v>
      </c>
    </row>
    <row r="8" spans="1:56" ht="15" customHeight="1">
      <c r="A8" s="7">
        <v>5</v>
      </c>
      <c r="B8" s="26">
        <f>INDEX($L$1:$BD$1,MATCH(A8,$L$5:$BD$5,0))</f>
        <v>19</v>
      </c>
    </row>
    <row r="9" spans="1:56" ht="16.5" customHeight="1">
      <c r="A9" s="12" t="s">
        <v>7</v>
      </c>
    </row>
    <row r="10" spans="1:56" ht="16.5" customHeight="1">
      <c r="A10" s="29" t="s">
        <v>8</v>
      </c>
      <c r="B10" s="30" t="s">
        <v>9</v>
      </c>
      <c r="C10" s="30" t="s">
        <v>10</v>
      </c>
      <c r="D10" s="30" t="s">
        <v>11</v>
      </c>
      <c r="E10" s="30" t="s">
        <v>12</v>
      </c>
      <c r="F10" s="30" t="s">
        <v>13</v>
      </c>
      <c r="G10" s="30" t="s">
        <v>14</v>
      </c>
      <c r="H10" s="44" t="s">
        <v>15</v>
      </c>
      <c r="I10" s="34"/>
      <c r="J10" s="35"/>
      <c r="K10" s="36"/>
      <c r="L10" s="109" t="s">
        <v>16</v>
      </c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1"/>
      <c r="AA10" s="109" t="s">
        <v>17</v>
      </c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1"/>
      <c r="AP10" s="109" t="s">
        <v>18</v>
      </c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1"/>
    </row>
    <row r="11" spans="1:56" ht="16.5" customHeight="1">
      <c r="A11" s="29" t="s">
        <v>8</v>
      </c>
      <c r="B11" s="30" t="s">
        <v>9</v>
      </c>
      <c r="C11" s="30" t="s">
        <v>10</v>
      </c>
      <c r="D11" s="30" t="s">
        <v>11</v>
      </c>
      <c r="E11" s="30" t="s">
        <v>12</v>
      </c>
      <c r="F11" s="30" t="s">
        <v>13</v>
      </c>
      <c r="G11" s="30" t="s">
        <v>14</v>
      </c>
      <c r="H11" s="44" t="s">
        <v>15</v>
      </c>
      <c r="I11" s="34" t="s">
        <v>19</v>
      </c>
      <c r="J11" s="35" t="s">
        <v>20</v>
      </c>
      <c r="K11" s="36" t="s">
        <v>21</v>
      </c>
      <c r="L11" s="38">
        <v>1</v>
      </c>
      <c r="M11" s="38">
        <v>2</v>
      </c>
      <c r="N11" s="38">
        <v>3</v>
      </c>
      <c r="O11" s="38">
        <v>4</v>
      </c>
      <c r="P11" s="38">
        <v>5</v>
      </c>
      <c r="Q11" s="38">
        <v>6</v>
      </c>
      <c r="R11" s="38">
        <v>7</v>
      </c>
      <c r="S11" s="38">
        <v>8</v>
      </c>
      <c r="T11" s="38">
        <v>9</v>
      </c>
      <c r="U11" s="38">
        <v>10</v>
      </c>
      <c r="V11" s="38">
        <v>11</v>
      </c>
      <c r="W11" s="38">
        <v>12</v>
      </c>
      <c r="X11" s="38">
        <v>13</v>
      </c>
      <c r="Y11" s="38">
        <v>14</v>
      </c>
      <c r="Z11" s="38">
        <v>15</v>
      </c>
      <c r="AA11" s="38">
        <v>16</v>
      </c>
      <c r="AB11" s="38">
        <v>17</v>
      </c>
      <c r="AC11" s="38">
        <v>18</v>
      </c>
      <c r="AD11" s="38">
        <v>19</v>
      </c>
      <c r="AE11" s="38">
        <v>20</v>
      </c>
      <c r="AF11" s="38">
        <v>21</v>
      </c>
      <c r="AG11" s="38">
        <v>22</v>
      </c>
      <c r="AH11" s="38">
        <v>23</v>
      </c>
      <c r="AI11" s="38">
        <v>24</v>
      </c>
      <c r="AJ11" s="38">
        <v>25</v>
      </c>
      <c r="AK11" s="38">
        <v>26</v>
      </c>
      <c r="AL11" s="38">
        <v>27</v>
      </c>
      <c r="AM11" s="38">
        <v>28</v>
      </c>
      <c r="AN11" s="38">
        <v>29</v>
      </c>
      <c r="AO11" s="38">
        <v>30</v>
      </c>
      <c r="AP11" s="38">
        <v>31</v>
      </c>
      <c r="AQ11" s="38">
        <v>32</v>
      </c>
      <c r="AR11" s="38">
        <v>33</v>
      </c>
      <c r="AS11" s="38">
        <v>34</v>
      </c>
      <c r="AT11" s="38">
        <v>35</v>
      </c>
      <c r="AU11" s="38">
        <v>36</v>
      </c>
      <c r="AV11" s="38">
        <v>37</v>
      </c>
      <c r="AW11" s="38">
        <v>38</v>
      </c>
      <c r="AX11" s="38">
        <v>39</v>
      </c>
      <c r="AY11" s="38">
        <v>40</v>
      </c>
      <c r="AZ11" s="38">
        <v>41</v>
      </c>
      <c r="BA11" s="38">
        <v>42</v>
      </c>
      <c r="BB11" s="38">
        <v>43</v>
      </c>
      <c r="BC11" s="38">
        <v>44</v>
      </c>
      <c r="BD11" s="38">
        <v>45</v>
      </c>
    </row>
    <row r="12" spans="1:56" ht="16.5" customHeight="1">
      <c r="A12" s="39">
        <f>MAX(전체당첨내역!$A$2:$A$1500)+1</f>
        <v>1244</v>
      </c>
      <c r="B12" s="40" t="str">
        <f>IFERROR(INDEX(전체당첨내역!$B:$B,MATCH($A12,전체당첨내역!$A:$A,0)),"")</f>
        <v/>
      </c>
      <c r="C12" s="40" t="str">
        <f>IFERROR(INDEX(전체당첨내역!$C:$C,MATCH($A12,전체당첨내역!$A:$A,0)),"")</f>
        <v/>
      </c>
      <c r="D12" s="40" t="str">
        <f>IFERROR(INDEX(전체당첨내역!$D:$D,MATCH($A12,전체당첨내역!$A:$A,0)),"")</f>
        <v/>
      </c>
      <c r="E12" s="40" t="str">
        <f>IFERROR(INDEX(전체당첨내역!$E:$E,MATCH($A12,전체당첨내역!$A:$A,0)),"")</f>
        <v/>
      </c>
      <c r="F12" s="40" t="str">
        <f>IFERROR(INDEX(전체당첨내역!$F:$F,MATCH($A12,전체당첨내역!$A:$A,0)),"")</f>
        <v/>
      </c>
      <c r="G12" s="40" t="str">
        <f>IFERROR(INDEX(전체당첨내역!$G:$G,MATCH($A12,전체당첨내역!$A:$A,0)),"")</f>
        <v/>
      </c>
      <c r="H12" s="45" t="str">
        <f>IFERROR(INDEX(전체당첨내역!$H:$H,MATCH($A12,전체당첨내역!$A:$A,0)),"")</f>
        <v/>
      </c>
      <c r="I12" s="42" t="str">
        <f>IFERROR((INDEX(_calc_기준150!$CN$2:$EF$2,1,$B12)&gt;0)*(INDEX(_calc_기준150!$CN$2:$EF$2,1,$B12)&lt;=15)+(INDEX(_calc_기준150!$CN$2:$EF$2,1,$C12)&gt;0)*(INDEX(_calc_기준150!$CN$2:$EF$2,1,$C12)&lt;=15)+(INDEX(_calc_기준150!$CN$2:$EF$2,1,$D12)&gt;0)*(INDEX(_calc_기준150!$CN$2:$EF$2,1,$D12)&lt;=15)+(INDEX(_calc_기준150!$CN$2:$EF$2,1,$E12)&gt;0)*(INDEX(_calc_기준150!$CN$2:$EF$2,1,$E12)&lt;=15)+(INDEX(_calc_기준150!$CN$2:$EF$2,1,$F12)&gt;0)*(INDEX(_calc_기준150!$CN$2:$EF$2,1,$F12)&lt;=15)+(INDEX(_calc_기준150!$CN$2:$EF$2,1,$G12)&gt;0)*(INDEX(_calc_기준150!$CN$2:$EF$2,1,$G12)&lt;=15),"")</f>
        <v/>
      </c>
      <c r="J12" s="40" t="str">
        <f>IFERROR((INDEX(_calc_기준150!$CN$2:$EF$2,1,$B12)&gt;15)*(INDEX(_calc_기준150!$CN$2:$EF$2,1,$B12)&lt;=30)+(INDEX(_calc_기준150!$CN$2:$EF$2,1,$C12)&gt;15)*(INDEX(_calc_기준150!$CN$2:$EF$2,1,$C12)&lt;=30)+(INDEX(_calc_기준150!$CN$2:$EF$2,1,$D12)&gt;15)*(INDEX(_calc_기준150!$CN$2:$EF$2,1,$D12)&lt;=30)+(INDEX(_calc_기준150!$CN$2:$EF$2,1,$E12)&gt;15)*(INDEX(_calc_기준150!$CN$2:$EF$2,1,$E12)&lt;=30)+(INDEX(_calc_기준150!$CN$2:$EF$2,1,$F12)&gt;15)*(INDEX(_calc_기준150!$CN$2:$EF$2,1,$F12)&lt;=30)+(INDEX(_calc_기준150!$CN$2:$EF$2,1,$G12)&gt;15)*(INDEX(_calc_기준150!$CN$2:$EF$2,1,$G12)&lt;=30),"")</f>
        <v/>
      </c>
      <c r="K12" s="43" t="str">
        <f>IFERROR((INDEX(_calc_기준150!$CN$2:$EF$2,1,$B12)&gt;30)+(INDEX(_calc_기준150!$CN$2:$EF$2,1,$C12)&gt;30)+(INDEX(_calc_기준150!$CN$2:$EF$2,1,$D12)&gt;30)+(INDEX(_calc_기준150!$CN$2:$EF$2,1,$E12)&gt;30)+(INDEX(_calc_기준150!$CN$2:$EF$2,1,$F12)&gt;30)+(INDEX(_calc_기준150!$CN$2:$EF$2,1,$G12)&gt;30),"")</f>
        <v/>
      </c>
      <c r="L12" s="25">
        <f>IFERROR(MATCH(L$11,_calc_기준150!$CN$2:$EF$2,0),"")</f>
        <v>40</v>
      </c>
      <c r="M12" s="25">
        <f>IFERROR(MATCH(M$11,_calc_기준150!$CN$2:$EF$2,0),"")</f>
        <v>6</v>
      </c>
      <c r="N12" s="25">
        <f>IFERROR(MATCH(N$11,_calc_기준150!$CN$2:$EF$2,0),"")</f>
        <v>12</v>
      </c>
      <c r="O12" s="25">
        <f>IFERROR(MATCH(O$11,_calc_기준150!$CN$2:$EF$2,0),"")</f>
        <v>37</v>
      </c>
      <c r="P12" s="25">
        <f>IFERROR(MATCH(P$11,_calc_기준150!$CN$2:$EF$2,0),"")</f>
        <v>19</v>
      </c>
      <c r="Q12" s="25">
        <f>IFERROR(MATCH(Q$11,_calc_기준150!$CN$2:$EF$2,0),"")</f>
        <v>21</v>
      </c>
      <c r="R12" s="25">
        <f>IFERROR(MATCH(R$11,_calc_기준150!$CN$2:$EF$2,0),"")</f>
        <v>7</v>
      </c>
      <c r="S12" s="25">
        <f>IFERROR(MATCH(S$11,_calc_기준150!$CN$2:$EF$2,0),"")</f>
        <v>26</v>
      </c>
      <c r="T12" s="25">
        <f>IFERROR(MATCH(T$11,_calc_기준150!$CN$2:$EF$2,0),"")</f>
        <v>11</v>
      </c>
      <c r="U12" s="25">
        <f>IFERROR(MATCH(U$11,_calc_기준150!$CN$2:$EF$2,0),"")</f>
        <v>34</v>
      </c>
      <c r="V12" s="25">
        <f>IFERROR(MATCH(V$11,_calc_기준150!$CN$2:$EF$2,0),"")</f>
        <v>3</v>
      </c>
      <c r="W12" s="25">
        <f>IFERROR(MATCH(W$11,_calc_기준150!$CN$2:$EF$2,0),"")</f>
        <v>14</v>
      </c>
      <c r="X12" s="25">
        <f>IFERROR(MATCH(X$11,_calc_기준150!$CN$2:$EF$2,0),"")</f>
        <v>29</v>
      </c>
      <c r="Y12" s="25">
        <f>IFERROR(MATCH(Y$11,_calc_기준150!$CN$2:$EF$2,0),"")</f>
        <v>9</v>
      </c>
      <c r="Z12" s="25">
        <f>IFERROR(MATCH(Z$11,_calc_기준150!$CN$2:$EF$2,0),"")</f>
        <v>16</v>
      </c>
      <c r="AA12" s="25">
        <f>IFERROR(MATCH(AA$11,_calc_기준150!$CN$2:$EF$2,0),"")</f>
        <v>35</v>
      </c>
      <c r="AB12" s="25">
        <f>IFERROR(MATCH(AB$11,_calc_기준150!$CN$2:$EF$2,0),"")</f>
        <v>13</v>
      </c>
      <c r="AC12" s="25">
        <f>IFERROR(MATCH(AC$11,_calc_기준150!$CN$2:$EF$2,0),"")</f>
        <v>17</v>
      </c>
      <c r="AD12" s="25">
        <f>IFERROR(MATCH(AD$11,_calc_기준150!$CN$2:$EF$2,0),"")</f>
        <v>28</v>
      </c>
      <c r="AE12" s="25">
        <f>IFERROR(MATCH(AE$11,_calc_기준150!$CN$2:$EF$2,0),"")</f>
        <v>30</v>
      </c>
      <c r="AF12" s="25">
        <f>IFERROR(MATCH(AF$11,_calc_기준150!$CN$2:$EF$2,0),"")</f>
        <v>38</v>
      </c>
      <c r="AG12" s="25">
        <f>IFERROR(MATCH(AG$11,_calc_기준150!$CN$2:$EF$2,0),"")</f>
        <v>33</v>
      </c>
      <c r="AH12" s="25">
        <f>IFERROR(MATCH(AH$11,_calc_기준150!$CN$2:$EF$2,0),"")</f>
        <v>39</v>
      </c>
      <c r="AI12" s="25">
        <f>IFERROR(MATCH(AI$11,_calc_기준150!$CN$2:$EF$2,0),"")</f>
        <v>5</v>
      </c>
      <c r="AJ12" s="25">
        <f>IFERROR(MATCH(AJ$11,_calc_기준150!$CN$2:$EF$2,0),"")</f>
        <v>23</v>
      </c>
      <c r="AK12" s="25">
        <f>IFERROR(MATCH(AK$11,_calc_기준150!$CN$2:$EF$2,0),"")</f>
        <v>45</v>
      </c>
      <c r="AL12" s="25">
        <f>IFERROR(MATCH(AL$11,_calc_기준150!$CN$2:$EF$2,0),"")</f>
        <v>8</v>
      </c>
      <c r="AM12" s="25">
        <f>IFERROR(MATCH(AM$11,_calc_기준150!$CN$2:$EF$2,0),"")</f>
        <v>10</v>
      </c>
      <c r="AN12" s="25">
        <f>IFERROR(MATCH(AN$11,_calc_기준150!$CN$2:$EF$2,0),"")</f>
        <v>15</v>
      </c>
      <c r="AO12" s="25">
        <f>IFERROR(MATCH(AO$11,_calc_기준150!$CN$2:$EF$2,0),"")</f>
        <v>20</v>
      </c>
      <c r="AP12" s="25">
        <f>IFERROR(MATCH(AP$11,_calc_기준150!$CN$2:$EF$2,0),"")</f>
        <v>31</v>
      </c>
      <c r="AQ12" s="25">
        <f>IFERROR(MATCH(AQ$11,_calc_기준150!$CN$2:$EF$2,0),"")</f>
        <v>27</v>
      </c>
      <c r="AR12" s="25">
        <f>IFERROR(MATCH(AR$11,_calc_기준150!$CN$2:$EF$2,0),"")</f>
        <v>43</v>
      </c>
      <c r="AS12" s="25">
        <f>IFERROR(MATCH(AS$11,_calc_기준150!$CN$2:$EF$2,0),"")</f>
        <v>25</v>
      </c>
      <c r="AT12" s="25">
        <f>IFERROR(MATCH(AT$11,_calc_기준150!$CN$2:$EF$2,0),"")</f>
        <v>36</v>
      </c>
      <c r="AU12" s="25">
        <f>IFERROR(MATCH(AU$11,_calc_기준150!$CN$2:$EF$2,0),"")</f>
        <v>44</v>
      </c>
      <c r="AV12" s="25">
        <f>IFERROR(MATCH(AV$11,_calc_기준150!$CN$2:$EF$2,0),"")</f>
        <v>24</v>
      </c>
      <c r="AW12" s="25">
        <f>IFERROR(MATCH(AW$11,_calc_기준150!$CN$2:$EF$2,0),"")</f>
        <v>4</v>
      </c>
      <c r="AX12" s="25">
        <f>IFERROR(MATCH(AX$11,_calc_기준150!$CN$2:$EF$2,0),"")</f>
        <v>22</v>
      </c>
      <c r="AY12" s="25">
        <f>IFERROR(MATCH(AY$11,_calc_기준150!$CN$2:$EF$2,0),"")</f>
        <v>41</v>
      </c>
      <c r="AZ12" s="25">
        <f>IFERROR(MATCH(AZ$11,_calc_기준150!$CN$2:$EF$2,0),"")</f>
        <v>42</v>
      </c>
      <c r="BA12" s="25">
        <f>IFERROR(MATCH(BA$11,_calc_기준150!$CN$2:$EF$2,0),"")</f>
        <v>32</v>
      </c>
      <c r="BB12" s="25">
        <f>IFERROR(MATCH(BB$11,_calc_기준150!$CN$2:$EF$2,0),"")</f>
        <v>1</v>
      </c>
      <c r="BC12" s="25">
        <f>IFERROR(MATCH(BC$11,_calc_기준150!$CN$2:$EF$2,0),"")</f>
        <v>2</v>
      </c>
      <c r="BD12" s="25">
        <f>IFERROR(MATCH(BD$11,_calc_기준150!$CN$2:$EF$2,0),"")</f>
        <v>18</v>
      </c>
    </row>
    <row r="13" spans="1:56" ht="16.5" customHeight="1">
      <c r="A13" s="39">
        <f>MAX(전체당첨내역!$A$2:$A$1500)</f>
        <v>1243</v>
      </c>
      <c r="B13" s="40">
        <f>IFERROR(INDEX(전체당첨내역!$B:$B,MATCH($A13,전체당첨내역!$A:$A,0)),"")</f>
        <v>9</v>
      </c>
      <c r="C13" s="40">
        <f>IFERROR(INDEX(전체당첨내역!$C:$C,MATCH($A13,전체당첨내역!$A:$A,0)),"")</f>
        <v>18</v>
      </c>
      <c r="D13" s="40">
        <f>IFERROR(INDEX(전체당첨내역!$D:$D,MATCH($A13,전체당첨내역!$A:$A,0)),"")</f>
        <v>24</v>
      </c>
      <c r="E13" s="40">
        <f>IFERROR(INDEX(전체당첨내역!$E:$E,MATCH($A13,전체당첨내역!$A:$A,0)),"")</f>
        <v>38</v>
      </c>
      <c r="F13" s="40">
        <f>IFERROR(INDEX(전체당첨내역!$F:$F,MATCH($A13,전체당첨내역!$A:$A,0)),"")</f>
        <v>43</v>
      </c>
      <c r="G13" s="40">
        <f>IFERROR(INDEX(전체당첨내역!$G:$G,MATCH($A13,전체당첨내역!$A:$A,0)),"")</f>
        <v>44</v>
      </c>
      <c r="H13" s="45">
        <f>IFERROR(INDEX(전체당첨내역!$H:$H,MATCH($A13,전체당첨내역!$A:$A,0)),"")</f>
        <v>35</v>
      </c>
      <c r="I13" s="42">
        <f>IFERROR((INDEX(_calc_기준150!$CN$3:$EF$3,1,$B13)&gt;0)*(INDEX(_calc_기준150!$CN$3:$EF$3,1,$B13)&lt;=15)+(INDEX(_calc_기준150!$CN$3:$EF$3,1,$C13)&gt;0)*(INDEX(_calc_기준150!$CN$3:$EF$3,1,$C13)&lt;=15)+(INDEX(_calc_기준150!$CN$3:$EF$3,1,$D13)&gt;0)*(INDEX(_calc_기준150!$CN$3:$EF$3,1,$D13)&lt;=15)+(INDEX(_calc_기준150!$CN$3:$EF$3,1,$E13)&gt;0)*(INDEX(_calc_기준150!$CN$3:$EF$3,1,$E13)&lt;=15)+(INDEX(_calc_기준150!$CN$3:$EF$3,1,$F13)&gt;0)*(INDEX(_calc_기준150!$CN$3:$EF$3,1,$F13)&lt;=15)+(INDEX(_calc_기준150!$CN$3:$EF$3,1,$G13)&gt;0)*(INDEX(_calc_기준150!$CN$3:$EF$3,1,$G13)&lt;=15),"")</f>
        <v>1</v>
      </c>
      <c r="J13" s="40">
        <f>IFERROR((INDEX(_calc_기준150!$CN$3:$EF$3,1,$B13)&gt;15)*(INDEX(_calc_기준150!$CN$3:$EF$3,1,$B13)&lt;=30)+(INDEX(_calc_기준150!$CN$3:$EF$3,1,$C13)&gt;15)*(INDEX(_calc_기준150!$CN$3:$EF$3,1,$C13)&lt;=30)+(INDEX(_calc_기준150!$CN$3:$EF$3,1,$D13)&gt;15)*(INDEX(_calc_기준150!$CN$3:$EF$3,1,$D13)&lt;=30)+(INDEX(_calc_기준150!$CN$3:$EF$3,1,$E13)&gt;15)*(INDEX(_calc_기준150!$CN$3:$EF$3,1,$E13)&lt;=30)+(INDEX(_calc_기준150!$CN$3:$EF$3,1,$F13)&gt;15)*(INDEX(_calc_기준150!$CN$3:$EF$3,1,$F13)&lt;=30)+(INDEX(_calc_기준150!$CN$3:$EF$3,1,$G13)&gt;15)*(INDEX(_calc_기준150!$CN$3:$EF$3,1,$G13)&lt;=30),"")</f>
        <v>2</v>
      </c>
      <c r="K13" s="43">
        <f>IFERROR((INDEX(_calc_기준150!$CN$3:$EF$3,1,$B13)&gt;30)+(INDEX(_calc_기준150!$CN$3:$EF$3,1,$C13)&gt;30)+(INDEX(_calc_기준150!$CN$3:$EF$3,1,$D13)&gt;30)+(INDEX(_calc_기준150!$CN$3:$EF$3,1,$E13)&gt;30)+(INDEX(_calc_기준150!$CN$3:$EF$3,1,$F13)&gt;30)+(INDEX(_calc_기준150!$CN$3:$EF$3,1,$G13)&gt;30),"")</f>
        <v>3</v>
      </c>
      <c r="L13" s="25">
        <f>IFERROR(MATCH(L$11,_calc_기준150!$CN$3:$EF$3,0),"")</f>
        <v>40</v>
      </c>
      <c r="M13" s="25">
        <f>IFERROR(MATCH(M$11,_calc_기준150!$CN$3:$EF$3,0),"")</f>
        <v>12</v>
      </c>
      <c r="N13" s="25">
        <f>IFERROR(MATCH(N$11,_calc_기준150!$CN$3:$EF$3,0),"")</f>
        <v>37</v>
      </c>
      <c r="O13" s="25">
        <f>IFERROR(MATCH(O$11,_calc_기준150!$CN$3:$EF$3,0),"")</f>
        <v>7</v>
      </c>
      <c r="P13" s="25">
        <f>IFERROR(MATCH(P$11,_calc_기준150!$CN$3:$EF$3,0),"")</f>
        <v>21</v>
      </c>
      <c r="Q13" s="25">
        <f>IFERROR(MATCH(Q$11,_calc_기준150!$CN$3:$EF$3,0),"")</f>
        <v>26</v>
      </c>
      <c r="R13" s="25">
        <f>IFERROR(MATCH(R$11,_calc_기준150!$CN$3:$EF$3,0),"")</f>
        <v>34</v>
      </c>
      <c r="S13" s="25">
        <f>IFERROR(MATCH(S$11,_calc_기준150!$CN$3:$EF$3,0),"")</f>
        <v>6</v>
      </c>
      <c r="T13" s="25">
        <f>IFERROR(MATCH(T$11,_calc_기준150!$CN$3:$EF$3,0),"")</f>
        <v>11</v>
      </c>
      <c r="U13" s="25">
        <f>IFERROR(MATCH(U$11,_calc_기준150!$CN$3:$EF$3,0),"")</f>
        <v>35</v>
      </c>
      <c r="V13" s="25">
        <f>IFERROR(MATCH(V$11,_calc_기준150!$CN$3:$EF$3,0),"")</f>
        <v>29</v>
      </c>
      <c r="W13" s="25">
        <f>IFERROR(MATCH(W$11,_calc_기준150!$CN$3:$EF$3,0),"")</f>
        <v>9</v>
      </c>
      <c r="X13" s="25">
        <f>IFERROR(MATCH(X$11,_calc_기준150!$CN$3:$EF$3,0),"")</f>
        <v>14</v>
      </c>
      <c r="Y13" s="25">
        <f>IFERROR(MATCH(Y$11,_calc_기준150!$CN$3:$EF$3,0),"")</f>
        <v>3</v>
      </c>
      <c r="Z13" s="25">
        <f>IFERROR(MATCH(Z$11,_calc_기준150!$CN$3:$EF$3,0),"")</f>
        <v>17</v>
      </c>
      <c r="AA13" s="25">
        <f>IFERROR(MATCH(AA$11,_calc_기준150!$CN$3:$EF$3,0),"")</f>
        <v>19</v>
      </c>
      <c r="AB13" s="25">
        <f>IFERROR(MATCH(AB$11,_calc_기준150!$CN$3:$EF$3,0),"")</f>
        <v>38</v>
      </c>
      <c r="AC13" s="25">
        <f>IFERROR(MATCH(AC$11,_calc_기준150!$CN$3:$EF$3,0),"")</f>
        <v>30</v>
      </c>
      <c r="AD13" s="25">
        <f>IFERROR(MATCH(AD$11,_calc_기준150!$CN$3:$EF$3,0),"")</f>
        <v>16</v>
      </c>
      <c r="AE13" s="25">
        <f>IFERROR(MATCH(AE$11,_calc_기준150!$CN$3:$EF$3,0),"")</f>
        <v>13</v>
      </c>
      <c r="AF13" s="25">
        <f>IFERROR(MATCH(AF$11,_calc_기준150!$CN$3:$EF$3,0),"")</f>
        <v>33</v>
      </c>
      <c r="AG13" s="25">
        <f>IFERROR(MATCH(AG$11,_calc_기준150!$CN$3:$EF$3,0),"")</f>
        <v>39</v>
      </c>
      <c r="AH13" s="25">
        <f>IFERROR(MATCH(AH$11,_calc_기준150!$CN$3:$EF$3,0),"")</f>
        <v>5</v>
      </c>
      <c r="AI13" s="25">
        <f>IFERROR(MATCH(AI$11,_calc_기준150!$CN$3:$EF$3,0),"")</f>
        <v>28</v>
      </c>
      <c r="AJ13" s="25">
        <f>IFERROR(MATCH(AJ$11,_calc_기준150!$CN$3:$EF$3,0),"")</f>
        <v>43</v>
      </c>
      <c r="AK13" s="25">
        <f>IFERROR(MATCH(AK$11,_calc_기준150!$CN$3:$EF$3,0),"")</f>
        <v>10</v>
      </c>
      <c r="AL13" s="25">
        <f>IFERROR(MATCH(AL$11,_calc_기준150!$CN$3:$EF$3,0),"")</f>
        <v>8</v>
      </c>
      <c r="AM13" s="25">
        <f>IFERROR(MATCH(AM$11,_calc_기준150!$CN$3:$EF$3,0),"")</f>
        <v>23</v>
      </c>
      <c r="AN13" s="25">
        <f>IFERROR(MATCH(AN$11,_calc_기준150!$CN$3:$EF$3,0),"")</f>
        <v>15</v>
      </c>
      <c r="AO13" s="25">
        <f>IFERROR(MATCH(AO$11,_calc_기준150!$CN$3:$EF$3,0),"")</f>
        <v>20</v>
      </c>
      <c r="AP13" s="25">
        <f>IFERROR(MATCH(AP$11,_calc_기준150!$CN$3:$EF$3,0),"")</f>
        <v>45</v>
      </c>
      <c r="AQ13" s="25">
        <f>IFERROR(MATCH(AQ$11,_calc_기준150!$CN$3:$EF$3,0),"")</f>
        <v>44</v>
      </c>
      <c r="AR13" s="25">
        <f>IFERROR(MATCH(AR$11,_calc_기준150!$CN$3:$EF$3,0),"")</f>
        <v>31</v>
      </c>
      <c r="AS13" s="25">
        <f>IFERROR(MATCH(AS$11,_calc_기준150!$CN$3:$EF$3,0),"")</f>
        <v>27</v>
      </c>
      <c r="AT13" s="25">
        <f>IFERROR(MATCH(AT$11,_calc_기준150!$CN$3:$EF$3,0),"")</f>
        <v>22</v>
      </c>
      <c r="AU13" s="25">
        <f>IFERROR(MATCH(AU$11,_calc_기준150!$CN$3:$EF$3,0),"")</f>
        <v>25</v>
      </c>
      <c r="AV13" s="25">
        <f>IFERROR(MATCH(AV$11,_calc_기준150!$CN$3:$EF$3,0),"")</f>
        <v>36</v>
      </c>
      <c r="AW13" s="25">
        <f>IFERROR(MATCH(AW$11,_calc_기준150!$CN$3:$EF$3,0),"")</f>
        <v>1</v>
      </c>
      <c r="AX13" s="25">
        <f>IFERROR(MATCH(AX$11,_calc_기준150!$CN$3:$EF$3,0),"")</f>
        <v>4</v>
      </c>
      <c r="AY13" s="25">
        <f>IFERROR(MATCH(AY$11,_calc_기준150!$CN$3:$EF$3,0),"")</f>
        <v>24</v>
      </c>
      <c r="AZ13" s="25">
        <f>IFERROR(MATCH(AZ$11,_calc_기준150!$CN$3:$EF$3,0),"")</f>
        <v>41</v>
      </c>
      <c r="BA13" s="25">
        <f>IFERROR(MATCH(BA$11,_calc_기준150!$CN$3:$EF$3,0),"")</f>
        <v>42</v>
      </c>
      <c r="BB13" s="25">
        <f>IFERROR(MATCH(BB$11,_calc_기준150!$CN$3:$EF$3,0),"")</f>
        <v>32</v>
      </c>
      <c r="BC13" s="25">
        <f>IFERROR(MATCH(BC$11,_calc_기준150!$CN$3:$EF$3,0),"")</f>
        <v>2</v>
      </c>
      <c r="BD13" s="25">
        <f>IFERROR(MATCH(BD$11,_calc_기준150!$CN$3:$EF$3,0),"")</f>
        <v>18</v>
      </c>
    </row>
    <row r="14" spans="1:56" ht="16.5" customHeight="1">
      <c r="A14" s="39">
        <f t="shared" ref="A14:A45" si="2">A13-1</f>
        <v>1242</v>
      </c>
      <c r="B14" s="40">
        <f>IFERROR(INDEX(전체당첨내역!$B:$B,MATCH($A14,전체당첨내역!$A:$A,0)),"")</f>
        <v>2</v>
      </c>
      <c r="C14" s="40">
        <f>IFERROR(INDEX(전체당첨내역!$C:$C,MATCH($A14,전체당첨내역!$A:$A,0)),"")</f>
        <v>4</v>
      </c>
      <c r="D14" s="40">
        <f>IFERROR(INDEX(전체당첨내역!$D:$D,MATCH($A14,전체당첨내역!$A:$A,0)),"")</f>
        <v>10</v>
      </c>
      <c r="E14" s="40">
        <f>IFERROR(INDEX(전체당첨내역!$E:$E,MATCH($A14,전체당첨내역!$A:$A,0)),"")</f>
        <v>16</v>
      </c>
      <c r="F14" s="40">
        <f>IFERROR(INDEX(전체당첨내역!$F:$F,MATCH($A14,전체당첨내역!$A:$A,0)),"")</f>
        <v>31</v>
      </c>
      <c r="G14" s="40">
        <f>IFERROR(INDEX(전체당첨내역!$G:$G,MATCH($A14,전체당첨내역!$A:$A,0)),"")</f>
        <v>41</v>
      </c>
      <c r="H14" s="45">
        <f>IFERROR(INDEX(전체당첨내역!$H:$H,MATCH($A14,전체당첨내역!$A:$A,0)),"")</f>
        <v>9</v>
      </c>
      <c r="I14" s="42">
        <f>IFERROR((INDEX(_calc_기준150!$CN$4:$EF$4,1,$B14)&gt;0)*(INDEX(_calc_기준150!$CN$4:$EF$4,1,$B14)&lt;=15)+(INDEX(_calc_기준150!$CN$4:$EF$4,1,$C14)&gt;0)*(INDEX(_calc_기준150!$CN$4:$EF$4,1,$C14)&lt;=15)+(INDEX(_calc_기준150!$CN$4:$EF$4,1,$D14)&gt;0)*(INDEX(_calc_기준150!$CN$4:$EF$4,1,$D14)&lt;=15)+(INDEX(_calc_기준150!$CN$4:$EF$4,1,$E14)&gt;0)*(INDEX(_calc_기준150!$CN$4:$EF$4,1,$E14)&lt;=15)+(INDEX(_calc_기준150!$CN$4:$EF$4,1,$F14)&gt;0)*(INDEX(_calc_기준150!$CN$4:$EF$4,1,$F14)&lt;=15)+(INDEX(_calc_기준150!$CN$4:$EF$4,1,$G14)&gt;0)*(INDEX(_calc_기준150!$CN$4:$EF$4,1,$G14)&lt;=15),"")</f>
        <v>0</v>
      </c>
      <c r="J14" s="40">
        <f>IFERROR((INDEX(_calc_기준150!$CN$4:$EF$4,1,$B14)&gt;15)*(INDEX(_calc_기준150!$CN$4:$EF$4,1,$B14)&lt;=30)+(INDEX(_calc_기준150!$CN$4:$EF$4,1,$C14)&gt;15)*(INDEX(_calc_기준150!$CN$4:$EF$4,1,$C14)&lt;=30)+(INDEX(_calc_기준150!$CN$4:$EF$4,1,$D14)&gt;15)*(INDEX(_calc_기준150!$CN$4:$EF$4,1,$D14)&lt;=30)+(INDEX(_calc_기준150!$CN$4:$EF$4,1,$E14)&gt;15)*(INDEX(_calc_기준150!$CN$4:$EF$4,1,$E14)&lt;=30)+(INDEX(_calc_기준150!$CN$4:$EF$4,1,$F14)&gt;15)*(INDEX(_calc_기준150!$CN$4:$EF$4,1,$F14)&lt;=30)+(INDEX(_calc_기준150!$CN$4:$EF$4,1,$G14)&gt;15)*(INDEX(_calc_기준150!$CN$4:$EF$4,1,$G14)&lt;=30),"")</f>
        <v>4</v>
      </c>
      <c r="K14" s="43">
        <f>IFERROR((INDEX(_calc_기준150!$CN$4:$EF$4,1,$B14)&gt;30)+(INDEX(_calc_기준150!$CN$4:$EF$4,1,$C14)&gt;30)+(INDEX(_calc_기준150!$CN$4:$EF$4,1,$D14)&gt;30)+(INDEX(_calc_기준150!$CN$4:$EF$4,1,$E14)&gt;30)+(INDEX(_calc_기준150!$CN$4:$EF$4,1,$F14)&gt;30)+(INDEX(_calc_기준150!$CN$4:$EF$4,1,$G14)&gt;30),"")</f>
        <v>2</v>
      </c>
      <c r="L14" s="25">
        <f>IFERROR(MATCH(L$11,_calc_기준150!$CN$4:$EF$4,0),"")</f>
        <v>12</v>
      </c>
      <c r="M14" s="25">
        <f>IFERROR(MATCH(M$11,_calc_기준150!$CN$4:$EF$4,0),"")</f>
        <v>7</v>
      </c>
      <c r="N14" s="25">
        <f>IFERROR(MATCH(N$11,_calc_기준150!$CN$4:$EF$4,0),"")</f>
        <v>37</v>
      </c>
      <c r="O14" s="25">
        <f>IFERROR(MATCH(O$11,_calc_기준150!$CN$4:$EF$4,0),"")</f>
        <v>26</v>
      </c>
      <c r="P14" s="25">
        <f>IFERROR(MATCH(P$11,_calc_기준150!$CN$4:$EF$4,0),"")</f>
        <v>40</v>
      </c>
      <c r="Q14" s="25">
        <f>IFERROR(MATCH(Q$11,_calc_기준150!$CN$4:$EF$4,0),"")</f>
        <v>21</v>
      </c>
      <c r="R14" s="25">
        <f>IFERROR(MATCH(R$11,_calc_기준150!$CN$4:$EF$4,0),"")</f>
        <v>34</v>
      </c>
      <c r="S14" s="25">
        <f>IFERROR(MATCH(S$11,_calc_기준150!$CN$4:$EF$4,0),"")</f>
        <v>6</v>
      </c>
      <c r="T14" s="25">
        <f>IFERROR(MATCH(T$11,_calc_기준150!$CN$4:$EF$4,0),"")</f>
        <v>11</v>
      </c>
      <c r="U14" s="25">
        <f>IFERROR(MATCH(U$11,_calc_기준150!$CN$4:$EF$4,0),"")</f>
        <v>14</v>
      </c>
      <c r="V14" s="25">
        <f>IFERROR(MATCH(V$11,_calc_기준150!$CN$4:$EF$4,0),"")</f>
        <v>17</v>
      </c>
      <c r="W14" s="25">
        <f>IFERROR(MATCH(W$11,_calc_기준150!$CN$4:$EF$4,0),"")</f>
        <v>19</v>
      </c>
      <c r="X14" s="25">
        <f>IFERROR(MATCH(X$11,_calc_기준150!$CN$4:$EF$4,0),"")</f>
        <v>35</v>
      </c>
      <c r="Y14" s="25">
        <f>IFERROR(MATCH(Y$11,_calc_기준150!$CN$4:$EF$4,0),"")</f>
        <v>29</v>
      </c>
      <c r="Z14" s="25">
        <f>IFERROR(MATCH(Z$11,_calc_기준150!$CN$4:$EF$4,0),"")</f>
        <v>9</v>
      </c>
      <c r="AA14" s="25">
        <f>IFERROR(MATCH(AA$11,_calc_기준150!$CN$4:$EF$4,0),"")</f>
        <v>3</v>
      </c>
      <c r="AB14" s="25">
        <f>IFERROR(MATCH(AB$11,_calc_기준150!$CN$4:$EF$4,0),"")</f>
        <v>30</v>
      </c>
      <c r="AC14" s="25">
        <f>IFERROR(MATCH(AC$11,_calc_기준150!$CN$4:$EF$4,0),"")</f>
        <v>33</v>
      </c>
      <c r="AD14" s="25">
        <f>IFERROR(MATCH(AD$11,_calc_기준150!$CN$4:$EF$4,0),"")</f>
        <v>38</v>
      </c>
      <c r="AE14" s="25">
        <f>IFERROR(MATCH(AE$11,_calc_기준150!$CN$4:$EF$4,0),"")</f>
        <v>16</v>
      </c>
      <c r="AF14" s="25">
        <f>IFERROR(MATCH(AF$11,_calc_기준150!$CN$4:$EF$4,0),"")</f>
        <v>13</v>
      </c>
      <c r="AG14" s="25">
        <f>IFERROR(MATCH(AG$11,_calc_기준150!$CN$4:$EF$4,0),"")</f>
        <v>45</v>
      </c>
      <c r="AH14" s="25">
        <f>IFERROR(MATCH(AH$11,_calc_기준150!$CN$4:$EF$4,0),"")</f>
        <v>43</v>
      </c>
      <c r="AI14" s="25">
        <f>IFERROR(MATCH(AI$11,_calc_기준150!$CN$4:$EF$4,0),"")</f>
        <v>28</v>
      </c>
      <c r="AJ14" s="25">
        <f>IFERROR(MATCH(AJ$11,_calc_기준150!$CN$4:$EF$4,0),"")</f>
        <v>5</v>
      </c>
      <c r="AK14" s="25">
        <f>IFERROR(MATCH(AK$11,_calc_기준150!$CN$4:$EF$4,0),"")</f>
        <v>4</v>
      </c>
      <c r="AL14" s="25">
        <f>IFERROR(MATCH(AL$11,_calc_기준150!$CN$4:$EF$4,0),"")</f>
        <v>8</v>
      </c>
      <c r="AM14" s="25">
        <f>IFERROR(MATCH(AM$11,_calc_기준150!$CN$4:$EF$4,0),"")</f>
        <v>10</v>
      </c>
      <c r="AN14" s="25">
        <f>IFERROR(MATCH(AN$11,_calc_기준150!$CN$4:$EF$4,0),"")</f>
        <v>41</v>
      </c>
      <c r="AO14" s="25">
        <f>IFERROR(MATCH(AO$11,_calc_기준150!$CN$4:$EF$4,0),"")</f>
        <v>20</v>
      </c>
      <c r="AP14" s="25">
        <f>IFERROR(MATCH(AP$11,_calc_기준150!$CN$4:$EF$4,0),"")</f>
        <v>15</v>
      </c>
      <c r="AQ14" s="25">
        <f>IFERROR(MATCH(AQ$11,_calc_기준150!$CN$4:$EF$4,0),"")</f>
        <v>31</v>
      </c>
      <c r="AR14" s="25">
        <f>IFERROR(MATCH(AR$11,_calc_기준150!$CN$4:$EF$4,0),"")</f>
        <v>44</v>
      </c>
      <c r="AS14" s="25">
        <f>IFERROR(MATCH(AS$11,_calc_기준150!$CN$4:$EF$4,0),"")</f>
        <v>25</v>
      </c>
      <c r="AT14" s="25">
        <f>IFERROR(MATCH(AT$11,_calc_기준150!$CN$4:$EF$4,0),"")</f>
        <v>22</v>
      </c>
      <c r="AU14" s="25">
        <f>IFERROR(MATCH(AU$11,_calc_기준150!$CN$4:$EF$4,0),"")</f>
        <v>27</v>
      </c>
      <c r="AV14" s="25">
        <f>IFERROR(MATCH(AV$11,_calc_기준150!$CN$4:$EF$4,0),"")</f>
        <v>23</v>
      </c>
      <c r="AW14" s="25">
        <f>IFERROR(MATCH(AW$11,_calc_기준150!$CN$4:$EF$4,0),"")</f>
        <v>24</v>
      </c>
      <c r="AX14" s="25">
        <f>IFERROR(MATCH(AX$11,_calc_기준150!$CN$4:$EF$4,0),"")</f>
        <v>1</v>
      </c>
      <c r="AY14" s="25">
        <f>IFERROR(MATCH(AY$11,_calc_기준150!$CN$4:$EF$4,0),"")</f>
        <v>39</v>
      </c>
      <c r="AZ14" s="25">
        <f>IFERROR(MATCH(AZ$11,_calc_기준150!$CN$4:$EF$4,0),"")</f>
        <v>42</v>
      </c>
      <c r="BA14" s="25">
        <f>IFERROR(MATCH(BA$11,_calc_기준150!$CN$4:$EF$4,0),"")</f>
        <v>32</v>
      </c>
      <c r="BB14" s="25">
        <f>IFERROR(MATCH(BB$11,_calc_기준150!$CN$4:$EF$4,0),"")</f>
        <v>36</v>
      </c>
      <c r="BC14" s="25">
        <f>IFERROR(MATCH(BC$11,_calc_기준150!$CN$4:$EF$4,0),"")</f>
        <v>2</v>
      </c>
      <c r="BD14" s="25">
        <f>IFERROR(MATCH(BD$11,_calc_기준150!$CN$4:$EF$4,0),"")</f>
        <v>18</v>
      </c>
    </row>
    <row r="15" spans="1:56" ht="16.5" customHeight="1">
      <c r="A15" s="39">
        <f t="shared" si="2"/>
        <v>1241</v>
      </c>
      <c r="B15" s="40">
        <f>IFERROR(INDEX(전체당첨내역!$B:$B,MATCH($A15,전체당첨내역!$A:$A,0)),"")</f>
        <v>7</v>
      </c>
      <c r="C15" s="40">
        <f>IFERROR(INDEX(전체당첨내역!$C:$C,MATCH($A15,전체당첨내역!$A:$A,0)),"")</f>
        <v>13</v>
      </c>
      <c r="D15" s="40">
        <f>IFERROR(INDEX(전체당첨내역!$D:$D,MATCH($A15,전체당첨내역!$A:$A,0)),"")</f>
        <v>16</v>
      </c>
      <c r="E15" s="40">
        <f>IFERROR(INDEX(전체당첨내역!$E:$E,MATCH($A15,전체당첨내역!$A:$A,0)),"")</f>
        <v>23</v>
      </c>
      <c r="F15" s="40">
        <f>IFERROR(INDEX(전체당첨내역!$F:$F,MATCH($A15,전체당첨내역!$A:$A,0)),"")</f>
        <v>24</v>
      </c>
      <c r="G15" s="40">
        <f>IFERROR(INDEX(전체당첨내역!$G:$G,MATCH($A15,전체당첨내역!$A:$A,0)),"")</f>
        <v>43</v>
      </c>
      <c r="H15" s="45">
        <f>IFERROR(INDEX(전체당첨내역!$H:$H,MATCH($A15,전체당첨내역!$A:$A,0)),"")</f>
        <v>9</v>
      </c>
      <c r="I15" s="42">
        <f>IFERROR((INDEX(_calc_기준150!$CN$5:$EF$5,1,$B15)&gt;0)*(INDEX(_calc_기준150!$CN$5:$EF$5,1,$B15)&lt;=15)+(INDEX(_calc_기준150!$CN$5:$EF$5,1,$C15)&gt;0)*(INDEX(_calc_기준150!$CN$5:$EF$5,1,$C15)&lt;=15)+(INDEX(_calc_기준150!$CN$5:$EF$5,1,$D15)&gt;0)*(INDEX(_calc_기준150!$CN$5:$EF$5,1,$D15)&lt;=15)+(INDEX(_calc_기준150!$CN$5:$EF$5,1,$E15)&gt;0)*(INDEX(_calc_기준150!$CN$5:$EF$5,1,$E15)&lt;=15)+(INDEX(_calc_기준150!$CN$5:$EF$5,1,$F15)&gt;0)*(INDEX(_calc_기준150!$CN$5:$EF$5,1,$F15)&lt;=15)+(INDEX(_calc_기준150!$CN$5:$EF$5,1,$G15)&gt;0)*(INDEX(_calc_기준150!$CN$5:$EF$5,1,$G15)&lt;=15),"")</f>
        <v>1</v>
      </c>
      <c r="J15" s="40">
        <f>IFERROR((INDEX(_calc_기준150!$CN$5:$EF$5,1,$B15)&gt;15)*(INDEX(_calc_기준150!$CN$5:$EF$5,1,$B15)&lt;=30)+(INDEX(_calc_기준150!$CN$5:$EF$5,1,$C15)&gt;15)*(INDEX(_calc_기준150!$CN$5:$EF$5,1,$C15)&lt;=30)+(INDEX(_calc_기준150!$CN$5:$EF$5,1,$D15)&gt;15)*(INDEX(_calc_기준150!$CN$5:$EF$5,1,$D15)&lt;=30)+(INDEX(_calc_기준150!$CN$5:$EF$5,1,$E15)&gt;15)*(INDEX(_calc_기준150!$CN$5:$EF$5,1,$E15)&lt;=30)+(INDEX(_calc_기준150!$CN$5:$EF$5,1,$F15)&gt;15)*(INDEX(_calc_기준150!$CN$5:$EF$5,1,$F15)&lt;=30)+(INDEX(_calc_기준150!$CN$5:$EF$5,1,$G15)&gt;15)*(INDEX(_calc_기준150!$CN$5:$EF$5,1,$G15)&lt;=30),"")</f>
        <v>4</v>
      </c>
      <c r="K15" s="43">
        <f>IFERROR((INDEX(_calc_기준150!$CN$5:$EF$5,1,$B15)&gt;30)+(INDEX(_calc_기준150!$CN$5:$EF$5,1,$C15)&gt;30)+(INDEX(_calc_기준150!$CN$5:$EF$5,1,$D15)&gt;30)+(INDEX(_calc_기준150!$CN$5:$EF$5,1,$E15)&gt;30)+(INDEX(_calc_기준150!$CN$5:$EF$5,1,$F15)&gt;30)+(INDEX(_calc_기준150!$CN$5:$EF$5,1,$G15)&gt;30),"")</f>
        <v>1</v>
      </c>
      <c r="L15" s="25">
        <f>IFERROR(MATCH(L$11,_calc_기준150!$CN$5:$EF$5,0),"")</f>
        <v>7</v>
      </c>
      <c r="M15" s="25">
        <f>IFERROR(MATCH(M$11,_calc_기준150!$CN$5:$EF$5,0),"")</f>
        <v>37</v>
      </c>
      <c r="N15" s="25">
        <f>IFERROR(MATCH(N$11,_calc_기준150!$CN$5:$EF$5,0),"")</f>
        <v>40</v>
      </c>
      <c r="O15" s="25">
        <f>IFERROR(MATCH(O$11,_calc_기준150!$CN$5:$EF$5,0),"")</f>
        <v>26</v>
      </c>
      <c r="P15" s="25">
        <f>IFERROR(MATCH(P$11,_calc_기준150!$CN$5:$EF$5,0),"")</f>
        <v>6</v>
      </c>
      <c r="Q15" s="25">
        <f>IFERROR(MATCH(Q$11,_calc_기준150!$CN$5:$EF$5,0),"")</f>
        <v>21</v>
      </c>
      <c r="R15" s="25">
        <f>IFERROR(MATCH(R$11,_calc_기준150!$CN$5:$EF$5,0),"")</f>
        <v>34</v>
      </c>
      <c r="S15" s="25">
        <f>IFERROR(MATCH(S$11,_calc_기준150!$CN$5:$EF$5,0),"")</f>
        <v>12</v>
      </c>
      <c r="T15" s="25">
        <f>IFERROR(MATCH(T$11,_calc_기준150!$CN$5:$EF$5,0),"")</f>
        <v>19</v>
      </c>
      <c r="U15" s="25">
        <f>IFERROR(MATCH(U$11,_calc_기준150!$CN$5:$EF$5,0),"")</f>
        <v>35</v>
      </c>
      <c r="V15" s="25">
        <f>IFERROR(MATCH(V$11,_calc_기준150!$CN$5:$EF$5,0),"")</f>
        <v>29</v>
      </c>
      <c r="W15" s="25">
        <f>IFERROR(MATCH(W$11,_calc_기준150!$CN$5:$EF$5,0),"")</f>
        <v>14</v>
      </c>
      <c r="X15" s="25">
        <f>IFERROR(MATCH(X$11,_calc_기준150!$CN$5:$EF$5,0),"")</f>
        <v>17</v>
      </c>
      <c r="Y15" s="25">
        <f>IFERROR(MATCH(Y$11,_calc_기준150!$CN$5:$EF$5,0),"")</f>
        <v>3</v>
      </c>
      <c r="Z15" s="25">
        <f>IFERROR(MATCH(Z$11,_calc_기준150!$CN$5:$EF$5,0),"")</f>
        <v>9</v>
      </c>
      <c r="AA15" s="25">
        <f>IFERROR(MATCH(AA$11,_calc_기준150!$CN$5:$EF$5,0),"")</f>
        <v>30</v>
      </c>
      <c r="AB15" s="25">
        <f>IFERROR(MATCH(AB$11,_calc_기준150!$CN$5:$EF$5,0),"")</f>
        <v>13</v>
      </c>
      <c r="AC15" s="25">
        <f>IFERROR(MATCH(AC$11,_calc_기준150!$CN$5:$EF$5,0),"")</f>
        <v>11</v>
      </c>
      <c r="AD15" s="25">
        <f>IFERROR(MATCH(AD$11,_calc_기준150!$CN$5:$EF$5,0),"")</f>
        <v>28</v>
      </c>
      <c r="AE15" s="25">
        <f>IFERROR(MATCH(AE$11,_calc_기준150!$CN$5:$EF$5,0),"")</f>
        <v>33</v>
      </c>
      <c r="AF15" s="25">
        <f>IFERROR(MATCH(AF$11,_calc_기준150!$CN$5:$EF$5,0),"")</f>
        <v>38</v>
      </c>
      <c r="AG15" s="25">
        <f>IFERROR(MATCH(AG$11,_calc_기준150!$CN$5:$EF$5,0),"")</f>
        <v>45</v>
      </c>
      <c r="AH15" s="25">
        <f>IFERROR(MATCH(AH$11,_calc_기준150!$CN$5:$EF$5,0),"")</f>
        <v>43</v>
      </c>
      <c r="AI15" s="25">
        <f>IFERROR(MATCH(AI$11,_calc_기준150!$CN$5:$EF$5,0),"")</f>
        <v>16</v>
      </c>
      <c r="AJ15" s="25">
        <f>IFERROR(MATCH(AJ$11,_calc_기준150!$CN$5:$EF$5,0),"")</f>
        <v>23</v>
      </c>
      <c r="AK15" s="25">
        <f>IFERROR(MATCH(AK$11,_calc_기준150!$CN$5:$EF$5,0),"")</f>
        <v>5</v>
      </c>
      <c r="AL15" s="25">
        <f>IFERROR(MATCH(AL$11,_calc_기준150!$CN$5:$EF$5,0),"")</f>
        <v>8</v>
      </c>
      <c r="AM15" s="25">
        <f>IFERROR(MATCH(AM$11,_calc_기준150!$CN$5:$EF$5,0),"")</f>
        <v>10</v>
      </c>
      <c r="AN15" s="25">
        <f>IFERROR(MATCH(AN$11,_calc_기준150!$CN$5:$EF$5,0),"")</f>
        <v>44</v>
      </c>
      <c r="AO15" s="25">
        <f>IFERROR(MATCH(AO$11,_calc_기준150!$CN$5:$EF$5,0),"")</f>
        <v>15</v>
      </c>
      <c r="AP15" s="25">
        <f>IFERROR(MATCH(AP$11,_calc_기준150!$CN$5:$EF$5,0),"")</f>
        <v>22</v>
      </c>
      <c r="AQ15" s="25">
        <f>IFERROR(MATCH(AQ$11,_calc_기준150!$CN$5:$EF$5,0),"")</f>
        <v>25</v>
      </c>
      <c r="AR15" s="25">
        <f>IFERROR(MATCH(AR$11,_calc_기준150!$CN$5:$EF$5,0),"")</f>
        <v>20</v>
      </c>
      <c r="AS15" s="25">
        <f>IFERROR(MATCH(AS$11,_calc_기준150!$CN$5:$EF$5,0),"")</f>
        <v>31</v>
      </c>
      <c r="AT15" s="25">
        <f>IFERROR(MATCH(AT$11,_calc_기준150!$CN$5:$EF$5,0),"")</f>
        <v>24</v>
      </c>
      <c r="AU15" s="25">
        <f>IFERROR(MATCH(AU$11,_calc_기준150!$CN$5:$EF$5,0),"")</f>
        <v>27</v>
      </c>
      <c r="AV15" s="25">
        <f>IFERROR(MATCH(AV$11,_calc_기준150!$CN$5:$EF$5,0),"")</f>
        <v>42</v>
      </c>
      <c r="AW15" s="25">
        <f>IFERROR(MATCH(AW$11,_calc_기준150!$CN$5:$EF$5,0),"")</f>
        <v>39</v>
      </c>
      <c r="AX15" s="25">
        <f>IFERROR(MATCH(AX$11,_calc_기준150!$CN$5:$EF$5,0),"")</f>
        <v>32</v>
      </c>
      <c r="AY15" s="25">
        <f>IFERROR(MATCH(AY$11,_calc_기준150!$CN$5:$EF$5,0),"")</f>
        <v>4</v>
      </c>
      <c r="AZ15" s="25">
        <f>IFERROR(MATCH(AZ$11,_calc_기준150!$CN$5:$EF$5,0),"")</f>
        <v>36</v>
      </c>
      <c r="BA15" s="25">
        <f>IFERROR(MATCH(BA$11,_calc_기준150!$CN$5:$EF$5,0),"")</f>
        <v>1</v>
      </c>
      <c r="BB15" s="25">
        <f>IFERROR(MATCH(BB$11,_calc_기준150!$CN$5:$EF$5,0),"")</f>
        <v>2</v>
      </c>
      <c r="BC15" s="25">
        <f>IFERROR(MATCH(BC$11,_calc_기준150!$CN$5:$EF$5,0),"")</f>
        <v>41</v>
      </c>
      <c r="BD15" s="25">
        <f>IFERROR(MATCH(BD$11,_calc_기준150!$CN$5:$EF$5,0),"")</f>
        <v>18</v>
      </c>
    </row>
    <row r="16" spans="1:56" ht="16.5" customHeight="1">
      <c r="A16" s="39">
        <f t="shared" si="2"/>
        <v>1240</v>
      </c>
      <c r="B16" s="40">
        <f>IFERROR(INDEX(전체당첨내역!$B:$B,MATCH($A16,전체당첨내역!$A:$A,0)),"")</f>
        <v>11</v>
      </c>
      <c r="C16" s="40">
        <f>IFERROR(INDEX(전체당첨내역!$C:$C,MATCH($A16,전체당첨내역!$A:$A,0)),"")</f>
        <v>13</v>
      </c>
      <c r="D16" s="40">
        <f>IFERROR(INDEX(전체당첨내역!$D:$D,MATCH($A16,전체당첨내역!$A:$A,0)),"")</f>
        <v>19</v>
      </c>
      <c r="E16" s="40">
        <f>IFERROR(INDEX(전체당첨내역!$E:$E,MATCH($A16,전체당첨내역!$A:$A,0)),"")</f>
        <v>20</v>
      </c>
      <c r="F16" s="40">
        <f>IFERROR(INDEX(전체당첨내역!$F:$F,MATCH($A16,전체당첨내역!$A:$A,0)),"")</f>
        <v>31</v>
      </c>
      <c r="G16" s="40">
        <f>IFERROR(INDEX(전체당첨내역!$G:$G,MATCH($A16,전체당첨내역!$A:$A,0)),"")</f>
        <v>44</v>
      </c>
      <c r="H16" s="45">
        <f>IFERROR(INDEX(전체당첨내역!$H:$H,MATCH($A16,전체당첨내역!$A:$A,0)),"")</f>
        <v>27</v>
      </c>
      <c r="I16" s="42">
        <f>IFERROR((INDEX(_calc_기준150!$CN$6:$EF$6,1,$B16)&gt;0)*(INDEX(_calc_기준150!$CN$6:$EF$6,1,$B16)&lt;=15)+(INDEX(_calc_기준150!$CN$6:$EF$6,1,$C16)&gt;0)*(INDEX(_calc_기준150!$CN$6:$EF$6,1,$C16)&lt;=15)+(INDEX(_calc_기준150!$CN$6:$EF$6,1,$D16)&gt;0)*(INDEX(_calc_기준150!$CN$6:$EF$6,1,$D16)&lt;=15)+(INDEX(_calc_기준150!$CN$6:$EF$6,1,$E16)&gt;0)*(INDEX(_calc_기준150!$CN$6:$EF$6,1,$E16)&lt;=15)+(INDEX(_calc_기준150!$CN$6:$EF$6,1,$F16)&gt;0)*(INDEX(_calc_기준150!$CN$6:$EF$6,1,$F16)&lt;=15)+(INDEX(_calc_기준150!$CN$6:$EF$6,1,$G16)&gt;0)*(INDEX(_calc_기준150!$CN$6:$EF$6,1,$G16)&lt;=15),"")</f>
        <v>3</v>
      </c>
      <c r="J16" s="40">
        <f>IFERROR((INDEX(_calc_기준150!$CN$6:$EF$6,1,$B16)&gt;15)*(INDEX(_calc_기준150!$CN$6:$EF$6,1,$B16)&lt;=30)+(INDEX(_calc_기준150!$CN$6:$EF$6,1,$C16)&gt;15)*(INDEX(_calc_기준150!$CN$6:$EF$6,1,$C16)&lt;=30)+(INDEX(_calc_기준150!$CN$6:$EF$6,1,$D16)&gt;15)*(INDEX(_calc_기준150!$CN$6:$EF$6,1,$D16)&lt;=30)+(INDEX(_calc_기준150!$CN$6:$EF$6,1,$E16)&gt;15)*(INDEX(_calc_기준150!$CN$6:$EF$6,1,$E16)&lt;=30)+(INDEX(_calc_기준150!$CN$6:$EF$6,1,$F16)&gt;15)*(INDEX(_calc_기준150!$CN$6:$EF$6,1,$F16)&lt;=30)+(INDEX(_calc_기준150!$CN$6:$EF$6,1,$G16)&gt;15)*(INDEX(_calc_기준150!$CN$6:$EF$6,1,$G16)&lt;=30),"")</f>
        <v>2</v>
      </c>
      <c r="K16" s="43">
        <f>IFERROR((INDEX(_calc_기준150!$CN$6:$EF$6,1,$B16)&gt;30)+(INDEX(_calc_기준150!$CN$6:$EF$6,1,$C16)&gt;30)+(INDEX(_calc_기준150!$CN$6:$EF$6,1,$D16)&gt;30)+(INDEX(_calc_기준150!$CN$6:$EF$6,1,$E16)&gt;30)+(INDEX(_calc_기준150!$CN$6:$EF$6,1,$F16)&gt;30)+(INDEX(_calc_기준150!$CN$6:$EF$6,1,$G16)&gt;30),"")</f>
        <v>1</v>
      </c>
      <c r="L16" s="25">
        <f>IFERROR(MATCH(L$11,_calc_기준150!$CN$6:$EF$6,0),"")</f>
        <v>37</v>
      </c>
      <c r="M16" s="25">
        <f>IFERROR(MATCH(M$11,_calc_기준150!$CN$6:$EF$6,0),"")</f>
        <v>40</v>
      </c>
      <c r="N16" s="25">
        <f>IFERROR(MATCH(N$11,_calc_기준150!$CN$6:$EF$6,0),"")</f>
        <v>21</v>
      </c>
      <c r="O16" s="25">
        <f>IFERROR(MATCH(O$11,_calc_기준150!$CN$6:$EF$6,0),"")</f>
        <v>6</v>
      </c>
      <c r="P16" s="25">
        <f>IFERROR(MATCH(P$11,_calc_기준150!$CN$6:$EF$6,0),"")</f>
        <v>7</v>
      </c>
      <c r="Q16" s="25">
        <f>IFERROR(MATCH(Q$11,_calc_기준150!$CN$6:$EF$6,0),"")</f>
        <v>29</v>
      </c>
      <c r="R16" s="25">
        <f>IFERROR(MATCH(R$11,_calc_기준150!$CN$6:$EF$6,0),"")</f>
        <v>34</v>
      </c>
      <c r="S16" s="25">
        <f>IFERROR(MATCH(S$11,_calc_기준150!$CN$6:$EF$6,0),"")</f>
        <v>12</v>
      </c>
      <c r="T16" s="25">
        <f>IFERROR(MATCH(T$11,_calc_기준150!$CN$6:$EF$6,0),"")</f>
        <v>11</v>
      </c>
      <c r="U16" s="25">
        <f>IFERROR(MATCH(U$11,_calc_기준150!$CN$6:$EF$6,0),"")</f>
        <v>19</v>
      </c>
      <c r="V16" s="25">
        <f>IFERROR(MATCH(V$11,_calc_기준150!$CN$6:$EF$6,0),"")</f>
        <v>35</v>
      </c>
      <c r="W16" s="25">
        <f>IFERROR(MATCH(W$11,_calc_기준150!$CN$6:$EF$6,0),"")</f>
        <v>26</v>
      </c>
      <c r="X16" s="25">
        <f>IFERROR(MATCH(X$11,_calc_기준150!$CN$6:$EF$6,0),"")</f>
        <v>44</v>
      </c>
      <c r="Y16" s="25">
        <f>IFERROR(MATCH(Y$11,_calc_기준150!$CN$6:$EF$6,0),"")</f>
        <v>14</v>
      </c>
      <c r="Z16" s="25">
        <f>IFERROR(MATCH(Z$11,_calc_기준150!$CN$6:$EF$6,0),"")</f>
        <v>17</v>
      </c>
      <c r="AA16" s="25">
        <f>IFERROR(MATCH(AA$11,_calc_기준150!$CN$6:$EF$6,0),"")</f>
        <v>3</v>
      </c>
      <c r="AB16" s="25">
        <f>IFERROR(MATCH(AB$11,_calc_기준150!$CN$6:$EF$6,0),"")</f>
        <v>13</v>
      </c>
      <c r="AC16" s="25">
        <f>IFERROR(MATCH(AC$11,_calc_기준150!$CN$6:$EF$6,0),"")</f>
        <v>30</v>
      </c>
      <c r="AD16" s="25">
        <f>IFERROR(MATCH(AD$11,_calc_기준150!$CN$6:$EF$6,0),"")</f>
        <v>33</v>
      </c>
      <c r="AE16" s="25">
        <f>IFERROR(MATCH(AE$11,_calc_기준150!$CN$6:$EF$6,0),"")</f>
        <v>38</v>
      </c>
      <c r="AF16" s="25">
        <f>IFERROR(MATCH(AF$11,_calc_기준150!$CN$6:$EF$6,0),"")</f>
        <v>8</v>
      </c>
      <c r="AG16" s="25">
        <f>IFERROR(MATCH(AG$11,_calc_기준150!$CN$6:$EF$6,0),"")</f>
        <v>28</v>
      </c>
      <c r="AH16" s="25">
        <f>IFERROR(MATCH(AH$11,_calc_기준150!$CN$6:$EF$6,0),"")</f>
        <v>43</v>
      </c>
      <c r="AI16" s="25">
        <f>IFERROR(MATCH(AI$11,_calc_기준150!$CN$6:$EF$6,0),"")</f>
        <v>16</v>
      </c>
      <c r="AJ16" s="25">
        <f>IFERROR(MATCH(AJ$11,_calc_기준150!$CN$6:$EF$6,0),"")</f>
        <v>5</v>
      </c>
      <c r="AK16" s="25">
        <f>IFERROR(MATCH(AK$11,_calc_기준150!$CN$6:$EF$6,0),"")</f>
        <v>10</v>
      </c>
      <c r="AL16" s="25">
        <f>IFERROR(MATCH(AL$11,_calc_기준150!$CN$6:$EF$6,0),"")</f>
        <v>20</v>
      </c>
      <c r="AM16" s="25">
        <f>IFERROR(MATCH(AM$11,_calc_기준150!$CN$6:$EF$6,0),"")</f>
        <v>25</v>
      </c>
      <c r="AN16" s="25">
        <f>IFERROR(MATCH(AN$11,_calc_기준150!$CN$6:$EF$6,0),"")</f>
        <v>9</v>
      </c>
      <c r="AO16" s="25">
        <f>IFERROR(MATCH(AO$11,_calc_기준150!$CN$6:$EF$6,0),"")</f>
        <v>15</v>
      </c>
      <c r="AP16" s="25">
        <f>IFERROR(MATCH(AP$11,_calc_기준150!$CN$6:$EF$6,0),"")</f>
        <v>22</v>
      </c>
      <c r="AQ16" s="25">
        <f>IFERROR(MATCH(AQ$11,_calc_기준150!$CN$6:$EF$6,0),"")</f>
        <v>45</v>
      </c>
      <c r="AR16" s="25">
        <f>IFERROR(MATCH(AR$11,_calc_기준150!$CN$6:$EF$6,0),"")</f>
        <v>23</v>
      </c>
      <c r="AS16" s="25">
        <f>IFERROR(MATCH(AS$11,_calc_기준150!$CN$6:$EF$6,0),"")</f>
        <v>31</v>
      </c>
      <c r="AT16" s="25">
        <f>IFERROR(MATCH(AT$11,_calc_기준150!$CN$6:$EF$6,0),"")</f>
        <v>27</v>
      </c>
      <c r="AU16" s="25">
        <f>IFERROR(MATCH(AU$11,_calc_기준150!$CN$6:$EF$6,0),"")</f>
        <v>24</v>
      </c>
      <c r="AV16" s="25">
        <f>IFERROR(MATCH(AV$11,_calc_기준150!$CN$6:$EF$6,0),"")</f>
        <v>42</v>
      </c>
      <c r="AW16" s="25">
        <f>IFERROR(MATCH(AW$11,_calc_기준150!$CN$6:$EF$6,0),"")</f>
        <v>39</v>
      </c>
      <c r="AX16" s="25">
        <f>IFERROR(MATCH(AX$11,_calc_기준150!$CN$6:$EF$6,0),"")</f>
        <v>4</v>
      </c>
      <c r="AY16" s="25">
        <f>IFERROR(MATCH(AY$11,_calc_기준150!$CN$6:$EF$6,0),"")</f>
        <v>32</v>
      </c>
      <c r="AZ16" s="25">
        <f>IFERROR(MATCH(AZ$11,_calc_기준150!$CN$6:$EF$6,0),"")</f>
        <v>36</v>
      </c>
      <c r="BA16" s="25">
        <f>IFERROR(MATCH(BA$11,_calc_기준150!$CN$6:$EF$6,0),"")</f>
        <v>2</v>
      </c>
      <c r="BB16" s="25">
        <f>IFERROR(MATCH(BB$11,_calc_기준150!$CN$6:$EF$6,0),"")</f>
        <v>41</v>
      </c>
      <c r="BC16" s="25">
        <f>IFERROR(MATCH(BC$11,_calc_기준150!$CN$6:$EF$6,0),"")</f>
        <v>1</v>
      </c>
      <c r="BD16" s="25">
        <f>IFERROR(MATCH(BD$11,_calc_기준150!$CN$6:$EF$6,0),"")</f>
        <v>18</v>
      </c>
    </row>
    <row r="17" spans="1:56" ht="16.5" customHeight="1">
      <c r="A17" s="39">
        <f t="shared" si="2"/>
        <v>1239</v>
      </c>
      <c r="B17" s="40">
        <f>IFERROR(INDEX(전체당첨내역!$B:$B,MATCH($A17,전체당첨내역!$A:$A,0)),"")</f>
        <v>11</v>
      </c>
      <c r="C17" s="40">
        <f>IFERROR(INDEX(전체당첨내역!$C:$C,MATCH($A17,전체당첨내역!$A:$A,0)),"")</f>
        <v>13</v>
      </c>
      <c r="D17" s="40">
        <f>IFERROR(INDEX(전체당첨내역!$D:$D,MATCH($A17,전체당첨내역!$A:$A,0)),"")</f>
        <v>22</v>
      </c>
      <c r="E17" s="40">
        <f>IFERROR(INDEX(전체당첨내역!$E:$E,MATCH($A17,전체당첨내역!$A:$A,0)),"")</f>
        <v>32</v>
      </c>
      <c r="F17" s="40">
        <f>IFERROR(INDEX(전체당첨내역!$F:$F,MATCH($A17,전체당첨내역!$A:$A,0)),"")</f>
        <v>33</v>
      </c>
      <c r="G17" s="40">
        <f>IFERROR(INDEX(전체당첨내역!$G:$G,MATCH($A17,전체당첨내역!$A:$A,0)),"")</f>
        <v>36</v>
      </c>
      <c r="H17" s="45">
        <f>IFERROR(INDEX(전체당첨내역!$H:$H,MATCH($A17,전체당첨내역!$A:$A,0)),"")</f>
        <v>8</v>
      </c>
      <c r="I17" s="42">
        <f>IFERROR((INDEX(_calc_기준150!$CN$7:$EF$7,1,$B17)&gt;0)*(INDEX(_calc_기준150!$CN$7:$EF$7,1,$B17)&lt;=15)+(INDEX(_calc_기준150!$CN$7:$EF$7,1,$C17)&gt;0)*(INDEX(_calc_기준150!$CN$7:$EF$7,1,$C17)&lt;=15)+(INDEX(_calc_기준150!$CN$7:$EF$7,1,$D17)&gt;0)*(INDEX(_calc_기준150!$CN$7:$EF$7,1,$D17)&lt;=15)+(INDEX(_calc_기준150!$CN$7:$EF$7,1,$E17)&gt;0)*(INDEX(_calc_기준150!$CN$7:$EF$7,1,$E17)&lt;=15)+(INDEX(_calc_기준150!$CN$7:$EF$7,1,$F17)&gt;0)*(INDEX(_calc_기준150!$CN$7:$EF$7,1,$F17)&lt;=15)+(INDEX(_calc_기준150!$CN$7:$EF$7,1,$G17)&gt;0)*(INDEX(_calc_기준150!$CN$7:$EF$7,1,$G17)&lt;=15),"")</f>
        <v>3</v>
      </c>
      <c r="J17" s="40">
        <f>IFERROR((INDEX(_calc_기준150!$CN$7:$EF$7,1,$B17)&gt;15)*(INDEX(_calc_기준150!$CN$7:$EF$7,1,$B17)&lt;=30)+(INDEX(_calc_기준150!$CN$7:$EF$7,1,$C17)&gt;15)*(INDEX(_calc_기준150!$CN$7:$EF$7,1,$C17)&lt;=30)+(INDEX(_calc_기준150!$CN$7:$EF$7,1,$D17)&gt;15)*(INDEX(_calc_기준150!$CN$7:$EF$7,1,$D17)&lt;=30)+(INDEX(_calc_기준150!$CN$7:$EF$7,1,$E17)&gt;15)*(INDEX(_calc_기준150!$CN$7:$EF$7,1,$E17)&lt;=30)+(INDEX(_calc_기준150!$CN$7:$EF$7,1,$F17)&gt;15)*(INDEX(_calc_기준150!$CN$7:$EF$7,1,$F17)&lt;=30)+(INDEX(_calc_기준150!$CN$7:$EF$7,1,$G17)&gt;15)*(INDEX(_calc_기준150!$CN$7:$EF$7,1,$G17)&lt;=30),"")</f>
        <v>2</v>
      </c>
      <c r="K17" s="43">
        <f>IFERROR((INDEX(_calc_기준150!$CN$7:$EF$7,1,$B17)&gt;30)+(INDEX(_calc_기준150!$CN$7:$EF$7,1,$C17)&gt;30)+(INDEX(_calc_기준150!$CN$7:$EF$7,1,$D17)&gt;30)+(INDEX(_calc_기준150!$CN$7:$EF$7,1,$E17)&gt;30)+(INDEX(_calc_기준150!$CN$7:$EF$7,1,$F17)&gt;30)+(INDEX(_calc_기준150!$CN$7:$EF$7,1,$G17)&gt;30),"")</f>
        <v>1</v>
      </c>
      <c r="L17" s="25">
        <f>IFERROR(MATCH(L$11,_calc_기준150!$CN$7:$EF$7,0),"")</f>
        <v>40</v>
      </c>
      <c r="M17" s="25">
        <f>IFERROR(MATCH(M$11,_calc_기준150!$CN$7:$EF$7,0),"")</f>
        <v>21</v>
      </c>
      <c r="N17" s="25">
        <f>IFERROR(MATCH(N$11,_calc_기준150!$CN$7:$EF$7,0),"")</f>
        <v>6</v>
      </c>
      <c r="O17" s="25">
        <f>IFERROR(MATCH(O$11,_calc_기준150!$CN$7:$EF$7,0),"")</f>
        <v>7</v>
      </c>
      <c r="P17" s="25">
        <f>IFERROR(MATCH(P$11,_calc_기준150!$CN$7:$EF$7,0),"")</f>
        <v>33</v>
      </c>
      <c r="Q17" s="25">
        <f>IFERROR(MATCH(Q$11,_calc_기준150!$CN$7:$EF$7,0),"")</f>
        <v>34</v>
      </c>
      <c r="R17" s="25">
        <f>IFERROR(MATCH(R$11,_calc_기준150!$CN$7:$EF$7,0),"")</f>
        <v>12</v>
      </c>
      <c r="S17" s="25">
        <f>IFERROR(MATCH(S$11,_calc_기준150!$CN$7:$EF$7,0),"")</f>
        <v>11</v>
      </c>
      <c r="T17" s="25">
        <f>IFERROR(MATCH(T$11,_calc_기준150!$CN$7:$EF$7,0),"")</f>
        <v>13</v>
      </c>
      <c r="U17" s="25">
        <f>IFERROR(MATCH(U$11,_calc_기준150!$CN$7:$EF$7,0),"")</f>
        <v>26</v>
      </c>
      <c r="V17" s="25">
        <f>IFERROR(MATCH(V$11,_calc_기준150!$CN$7:$EF$7,0),"")</f>
        <v>44</v>
      </c>
      <c r="W17" s="25">
        <f>IFERROR(MATCH(W$11,_calc_기준150!$CN$7:$EF$7,0),"")</f>
        <v>14</v>
      </c>
      <c r="X17" s="25">
        <f>IFERROR(MATCH(X$11,_calc_기준150!$CN$7:$EF$7,0),"")</f>
        <v>37</v>
      </c>
      <c r="Y17" s="25">
        <f>IFERROR(MATCH(Y$11,_calc_기준150!$CN$7:$EF$7,0),"")</f>
        <v>17</v>
      </c>
      <c r="Z17" s="25">
        <f>IFERROR(MATCH(Z$11,_calc_기준150!$CN$7:$EF$7,0),"")</f>
        <v>19</v>
      </c>
      <c r="AA17" s="25">
        <f>IFERROR(MATCH(AA$11,_calc_기준150!$CN$7:$EF$7,0),"")</f>
        <v>3</v>
      </c>
      <c r="AB17" s="25">
        <f>IFERROR(MATCH(AB$11,_calc_기준150!$CN$7:$EF$7,0),"")</f>
        <v>30</v>
      </c>
      <c r="AC17" s="25">
        <f>IFERROR(MATCH(AC$11,_calc_기준150!$CN$7:$EF$7,0),"")</f>
        <v>8</v>
      </c>
      <c r="AD17" s="25">
        <f>IFERROR(MATCH(AD$11,_calc_기준150!$CN$7:$EF$7,0),"")</f>
        <v>28</v>
      </c>
      <c r="AE17" s="25">
        <f>IFERROR(MATCH(AE$11,_calc_기준150!$CN$7:$EF$7,0),"")</f>
        <v>43</v>
      </c>
      <c r="AF17" s="25">
        <f>IFERROR(MATCH(AF$11,_calc_기준150!$CN$7:$EF$7,0),"")</f>
        <v>10</v>
      </c>
      <c r="AG17" s="25">
        <f>IFERROR(MATCH(AG$11,_calc_기준150!$CN$7:$EF$7,0),"")</f>
        <v>16</v>
      </c>
      <c r="AH17" s="25">
        <f>IFERROR(MATCH(AH$11,_calc_기준150!$CN$7:$EF$7,0),"")</f>
        <v>22</v>
      </c>
      <c r="AI17" s="25">
        <f>IFERROR(MATCH(AI$11,_calc_기준150!$CN$7:$EF$7,0),"")</f>
        <v>38</v>
      </c>
      <c r="AJ17" s="25">
        <f>IFERROR(MATCH(AJ$11,_calc_기준150!$CN$7:$EF$7,0),"")</f>
        <v>29</v>
      </c>
      <c r="AK17" s="25">
        <f>IFERROR(MATCH(AK$11,_calc_기준150!$CN$7:$EF$7,0),"")</f>
        <v>5</v>
      </c>
      <c r="AL17" s="25">
        <f>IFERROR(MATCH(AL$11,_calc_기준150!$CN$7:$EF$7,0),"")</f>
        <v>32</v>
      </c>
      <c r="AM17" s="25">
        <f>IFERROR(MATCH(AM$11,_calc_기준150!$CN$7:$EF$7,0),"")</f>
        <v>25</v>
      </c>
      <c r="AN17" s="25">
        <f>IFERROR(MATCH(AN$11,_calc_기준150!$CN$7:$EF$7,0),"")</f>
        <v>42</v>
      </c>
      <c r="AO17" s="25">
        <f>IFERROR(MATCH(AO$11,_calc_기준150!$CN$7:$EF$7,0),"")</f>
        <v>20</v>
      </c>
      <c r="AP17" s="25">
        <f>IFERROR(MATCH(AP$11,_calc_기준150!$CN$7:$EF$7,0),"")</f>
        <v>31</v>
      </c>
      <c r="AQ17" s="25">
        <f>IFERROR(MATCH(AQ$11,_calc_기준150!$CN$7:$EF$7,0),"")</f>
        <v>45</v>
      </c>
      <c r="AR17" s="25">
        <f>IFERROR(MATCH(AR$11,_calc_기준150!$CN$7:$EF$7,0),"")</f>
        <v>15</v>
      </c>
      <c r="AS17" s="25">
        <f>IFERROR(MATCH(AS$11,_calc_기준150!$CN$7:$EF$7,0),"")</f>
        <v>35</v>
      </c>
      <c r="AT17" s="25">
        <f>IFERROR(MATCH(AT$11,_calc_기준150!$CN$7:$EF$7,0),"")</f>
        <v>4</v>
      </c>
      <c r="AU17" s="25">
        <f>IFERROR(MATCH(AU$11,_calc_기준150!$CN$7:$EF$7,0),"")</f>
        <v>23</v>
      </c>
      <c r="AV17" s="25">
        <f>IFERROR(MATCH(AV$11,_calc_기준150!$CN$7:$EF$7,0),"")</f>
        <v>9</v>
      </c>
      <c r="AW17" s="25">
        <f>IFERROR(MATCH(AW$11,_calc_기준150!$CN$7:$EF$7,0),"")</f>
        <v>24</v>
      </c>
      <c r="AX17" s="25">
        <f>IFERROR(MATCH(AX$11,_calc_기준150!$CN$7:$EF$7,0),"")</f>
        <v>27</v>
      </c>
      <c r="AY17" s="25">
        <f>IFERROR(MATCH(AY$11,_calc_기준150!$CN$7:$EF$7,0),"")</f>
        <v>39</v>
      </c>
      <c r="AZ17" s="25">
        <f>IFERROR(MATCH(AZ$11,_calc_기준150!$CN$7:$EF$7,0),"")</f>
        <v>36</v>
      </c>
      <c r="BA17" s="25">
        <f>IFERROR(MATCH(BA$11,_calc_기준150!$CN$7:$EF$7,0),"")</f>
        <v>41</v>
      </c>
      <c r="BB17" s="25">
        <f>IFERROR(MATCH(BB$11,_calc_기준150!$CN$7:$EF$7,0),"")</f>
        <v>2</v>
      </c>
      <c r="BC17" s="25">
        <f>IFERROR(MATCH(BC$11,_calc_기준150!$CN$7:$EF$7,0),"")</f>
        <v>1</v>
      </c>
      <c r="BD17" s="25">
        <f>IFERROR(MATCH(BD$11,_calc_기준150!$CN$7:$EF$7,0),"")</f>
        <v>18</v>
      </c>
    </row>
    <row r="18" spans="1:56" ht="16.5" customHeight="1">
      <c r="A18" s="39">
        <f t="shared" si="2"/>
        <v>1238</v>
      </c>
      <c r="B18" s="40">
        <f>IFERROR(INDEX(전체당첨내역!$B:$B,MATCH($A18,전체당첨내역!$A:$A,0)),"")</f>
        <v>2</v>
      </c>
      <c r="C18" s="40">
        <f>IFERROR(INDEX(전체당첨내역!$C:$C,MATCH($A18,전체당첨내역!$A:$A,0)),"")</f>
        <v>13</v>
      </c>
      <c r="D18" s="40">
        <f>IFERROR(INDEX(전체당첨내역!$D:$D,MATCH($A18,전체당첨내역!$A:$A,0)),"")</f>
        <v>18</v>
      </c>
      <c r="E18" s="40">
        <f>IFERROR(INDEX(전체당첨내역!$E:$E,MATCH($A18,전체당첨내역!$A:$A,0)),"")</f>
        <v>32</v>
      </c>
      <c r="F18" s="40">
        <f>IFERROR(INDEX(전체당첨내역!$F:$F,MATCH($A18,전체당첨내역!$A:$A,0)),"")</f>
        <v>38</v>
      </c>
      <c r="G18" s="40">
        <f>IFERROR(INDEX(전체당첨내역!$G:$G,MATCH($A18,전체당첨내역!$A:$A,0)),"")</f>
        <v>42</v>
      </c>
      <c r="H18" s="45">
        <f>IFERROR(INDEX(전체당첨내역!$H:$H,MATCH($A18,전체당첨내역!$A:$A,0)),"")</f>
        <v>22</v>
      </c>
      <c r="I18" s="42">
        <f>IFERROR((INDEX(_calc_기준150!$CN$8:$EF$8,1,$B18)&gt;0)*(INDEX(_calc_기준150!$CN$8:$EF$8,1,$B18)&lt;=15)+(INDEX(_calc_기준150!$CN$8:$EF$8,1,$C18)&gt;0)*(INDEX(_calc_기준150!$CN$8:$EF$8,1,$C18)&lt;=15)+(INDEX(_calc_기준150!$CN$8:$EF$8,1,$D18)&gt;0)*(INDEX(_calc_기준150!$CN$8:$EF$8,1,$D18)&lt;=15)+(INDEX(_calc_기준150!$CN$8:$EF$8,1,$E18)&gt;0)*(INDEX(_calc_기준150!$CN$8:$EF$8,1,$E18)&lt;=15)+(INDEX(_calc_기준150!$CN$8:$EF$8,1,$F18)&gt;0)*(INDEX(_calc_기준150!$CN$8:$EF$8,1,$F18)&lt;=15)+(INDEX(_calc_기준150!$CN$8:$EF$8,1,$G18)&gt;0)*(INDEX(_calc_기준150!$CN$8:$EF$8,1,$G18)&lt;=15),"")</f>
        <v>1</v>
      </c>
      <c r="J18" s="40">
        <f>IFERROR((INDEX(_calc_기준150!$CN$8:$EF$8,1,$B18)&gt;15)*(INDEX(_calc_기준150!$CN$8:$EF$8,1,$B18)&lt;=30)+(INDEX(_calc_기준150!$CN$8:$EF$8,1,$C18)&gt;15)*(INDEX(_calc_기준150!$CN$8:$EF$8,1,$C18)&lt;=30)+(INDEX(_calc_기준150!$CN$8:$EF$8,1,$D18)&gt;15)*(INDEX(_calc_기준150!$CN$8:$EF$8,1,$D18)&lt;=30)+(INDEX(_calc_기준150!$CN$8:$EF$8,1,$E18)&gt;15)*(INDEX(_calc_기준150!$CN$8:$EF$8,1,$E18)&lt;=30)+(INDEX(_calc_기준150!$CN$8:$EF$8,1,$F18)&gt;15)*(INDEX(_calc_기준150!$CN$8:$EF$8,1,$F18)&lt;=30)+(INDEX(_calc_기준150!$CN$8:$EF$8,1,$G18)&gt;15)*(INDEX(_calc_기준150!$CN$8:$EF$8,1,$G18)&lt;=30),"")</f>
        <v>4</v>
      </c>
      <c r="K18" s="43">
        <f>IFERROR((INDEX(_calc_기준150!$CN$8:$EF$8,1,$B18)&gt;30)+(INDEX(_calc_기준150!$CN$8:$EF$8,1,$C18)&gt;30)+(INDEX(_calc_기준150!$CN$8:$EF$8,1,$D18)&gt;30)+(INDEX(_calc_기준150!$CN$8:$EF$8,1,$E18)&gt;30)+(INDEX(_calc_기준150!$CN$8:$EF$8,1,$F18)&gt;30)+(INDEX(_calc_기준150!$CN$8:$EF$8,1,$G18)&gt;30),"")</f>
        <v>1</v>
      </c>
      <c r="L18" s="25">
        <f>IFERROR(MATCH(L$11,_calc_기준150!$CN$8:$EF$8,0),"")</f>
        <v>21</v>
      </c>
      <c r="M18" s="25">
        <f>IFERROR(MATCH(M$11,_calc_기준150!$CN$8:$EF$8,0),"")</f>
        <v>40</v>
      </c>
      <c r="N18" s="25">
        <f>IFERROR(MATCH(N$11,_calc_기준150!$CN$8:$EF$8,0),"")</f>
        <v>13</v>
      </c>
      <c r="O18" s="25">
        <f>IFERROR(MATCH(O$11,_calc_기준150!$CN$8:$EF$8,0),"")</f>
        <v>6</v>
      </c>
      <c r="P18" s="25">
        <f>IFERROR(MATCH(P$11,_calc_기준150!$CN$8:$EF$8,0),"")</f>
        <v>7</v>
      </c>
      <c r="Q18" s="25">
        <f>IFERROR(MATCH(Q$11,_calc_기준150!$CN$8:$EF$8,0),"")</f>
        <v>33</v>
      </c>
      <c r="R18" s="25">
        <f>IFERROR(MATCH(R$11,_calc_기준150!$CN$8:$EF$8,0),"")</f>
        <v>34</v>
      </c>
      <c r="S18" s="25">
        <f>IFERROR(MATCH(S$11,_calc_기준150!$CN$8:$EF$8,0),"")</f>
        <v>11</v>
      </c>
      <c r="T18" s="25">
        <f>IFERROR(MATCH(T$11,_calc_기준150!$CN$8:$EF$8,0),"")</f>
        <v>30</v>
      </c>
      <c r="U18" s="25">
        <f>IFERROR(MATCH(U$11,_calc_기준150!$CN$8:$EF$8,0),"")</f>
        <v>44</v>
      </c>
      <c r="V18" s="25">
        <f>IFERROR(MATCH(V$11,_calc_기준150!$CN$8:$EF$8,0),"")</f>
        <v>14</v>
      </c>
      <c r="W18" s="25">
        <f>IFERROR(MATCH(W$11,_calc_기준150!$CN$8:$EF$8,0),"")</f>
        <v>26</v>
      </c>
      <c r="X18" s="25">
        <f>IFERROR(MATCH(X$11,_calc_기준150!$CN$8:$EF$8,0),"")</f>
        <v>37</v>
      </c>
      <c r="Y18" s="25">
        <f>IFERROR(MATCH(Y$11,_calc_기준150!$CN$8:$EF$8,0),"")</f>
        <v>17</v>
      </c>
      <c r="Z18" s="25">
        <f>IFERROR(MATCH(Z$11,_calc_기준150!$CN$8:$EF$8,0),"")</f>
        <v>3</v>
      </c>
      <c r="AA18" s="25">
        <f>IFERROR(MATCH(AA$11,_calc_기준150!$CN$8:$EF$8,0),"")</f>
        <v>19</v>
      </c>
      <c r="AB18" s="25">
        <f>IFERROR(MATCH(AB$11,_calc_기준150!$CN$8:$EF$8,0),"")</f>
        <v>28</v>
      </c>
      <c r="AC18" s="25">
        <f>IFERROR(MATCH(AC$11,_calc_기준150!$CN$8:$EF$8,0),"")</f>
        <v>42</v>
      </c>
      <c r="AD18" s="25">
        <f>IFERROR(MATCH(AD$11,_calc_기준150!$CN$8:$EF$8,0),"")</f>
        <v>43</v>
      </c>
      <c r="AE18" s="25">
        <f>IFERROR(MATCH(AE$11,_calc_기준150!$CN$8:$EF$8,0),"")</f>
        <v>16</v>
      </c>
      <c r="AF18" s="25">
        <f>IFERROR(MATCH(AF$11,_calc_기준150!$CN$8:$EF$8,0),"")</f>
        <v>12</v>
      </c>
      <c r="AG18" s="25">
        <f>IFERROR(MATCH(AG$11,_calc_기준150!$CN$8:$EF$8,0),"")</f>
        <v>32</v>
      </c>
      <c r="AH18" s="25">
        <f>IFERROR(MATCH(AH$11,_calc_기준150!$CN$8:$EF$8,0),"")</f>
        <v>8</v>
      </c>
      <c r="AI18" s="25">
        <f>IFERROR(MATCH(AI$11,_calc_기준150!$CN$8:$EF$8,0),"")</f>
        <v>29</v>
      </c>
      <c r="AJ18" s="25">
        <f>IFERROR(MATCH(AJ$11,_calc_기준150!$CN$8:$EF$8,0),"")</f>
        <v>5</v>
      </c>
      <c r="AK18" s="25">
        <f>IFERROR(MATCH(AK$11,_calc_기준150!$CN$8:$EF$8,0),"")</f>
        <v>38</v>
      </c>
      <c r="AL18" s="25">
        <f>IFERROR(MATCH(AL$11,_calc_기준150!$CN$8:$EF$8,0),"")</f>
        <v>10</v>
      </c>
      <c r="AM18" s="25">
        <f>IFERROR(MATCH(AM$11,_calc_기준150!$CN$8:$EF$8,0),"")</f>
        <v>2</v>
      </c>
      <c r="AN18" s="25">
        <f>IFERROR(MATCH(AN$11,_calc_기준150!$CN$8:$EF$8,0),"")</f>
        <v>31</v>
      </c>
      <c r="AO18" s="25">
        <f>IFERROR(MATCH(AO$11,_calc_기준150!$CN$8:$EF$8,0),"")</f>
        <v>15</v>
      </c>
      <c r="AP18" s="25">
        <f>IFERROR(MATCH(AP$11,_calc_기준150!$CN$8:$EF$8,0),"")</f>
        <v>20</v>
      </c>
      <c r="AQ18" s="25">
        <f>IFERROR(MATCH(AQ$11,_calc_기준150!$CN$8:$EF$8,0),"")</f>
        <v>25</v>
      </c>
      <c r="AR18" s="25">
        <f>IFERROR(MATCH(AR$11,_calc_기준150!$CN$8:$EF$8,0),"")</f>
        <v>35</v>
      </c>
      <c r="AS18" s="25">
        <f>IFERROR(MATCH(AS$11,_calc_기준150!$CN$8:$EF$8,0),"")</f>
        <v>22</v>
      </c>
      <c r="AT18" s="25">
        <f>IFERROR(MATCH(AT$11,_calc_기준150!$CN$8:$EF$8,0),"")</f>
        <v>45</v>
      </c>
      <c r="AU18" s="25">
        <f>IFERROR(MATCH(AU$11,_calc_기준150!$CN$8:$EF$8,0),"")</f>
        <v>39</v>
      </c>
      <c r="AV18" s="25">
        <f>IFERROR(MATCH(AV$11,_calc_기준150!$CN$8:$EF$8,0),"")</f>
        <v>23</v>
      </c>
      <c r="AW18" s="25">
        <f>IFERROR(MATCH(AW$11,_calc_기준150!$CN$8:$EF$8,0),"")</f>
        <v>9</v>
      </c>
      <c r="AX18" s="25">
        <f>IFERROR(MATCH(AX$11,_calc_기준150!$CN$8:$EF$8,0),"")</f>
        <v>24</v>
      </c>
      <c r="AY18" s="25">
        <f>IFERROR(MATCH(AY$11,_calc_기준150!$CN$8:$EF$8,0),"")</f>
        <v>27</v>
      </c>
      <c r="AZ18" s="25">
        <f>IFERROR(MATCH(AZ$11,_calc_기준150!$CN$8:$EF$8,0),"")</f>
        <v>18</v>
      </c>
      <c r="BA18" s="25">
        <f>IFERROR(MATCH(BA$11,_calc_기준150!$CN$8:$EF$8,0),"")</f>
        <v>36</v>
      </c>
      <c r="BB18" s="25">
        <f>IFERROR(MATCH(BB$11,_calc_기준150!$CN$8:$EF$8,0),"")</f>
        <v>41</v>
      </c>
      <c r="BC18" s="25">
        <f>IFERROR(MATCH(BC$11,_calc_기준150!$CN$8:$EF$8,0),"")</f>
        <v>1</v>
      </c>
      <c r="BD18" s="25">
        <f>IFERROR(MATCH(BD$11,_calc_기준150!$CN$8:$EF$8,0),"")</f>
        <v>4</v>
      </c>
    </row>
    <row r="19" spans="1:56" ht="16.5" customHeight="1">
      <c r="A19" s="39">
        <f t="shared" si="2"/>
        <v>1237</v>
      </c>
      <c r="B19" s="40">
        <f>IFERROR(INDEX(전체당첨내역!$B:$B,MATCH($A19,전체당첨내역!$A:$A,0)),"")</f>
        <v>10</v>
      </c>
      <c r="C19" s="40">
        <f>IFERROR(INDEX(전체당첨내역!$C:$C,MATCH($A19,전체당첨내역!$A:$A,0)),"")</f>
        <v>20</v>
      </c>
      <c r="D19" s="40">
        <f>IFERROR(INDEX(전체당첨내역!$D:$D,MATCH($A19,전체당첨내역!$A:$A,0)),"")</f>
        <v>23</v>
      </c>
      <c r="E19" s="40">
        <f>IFERROR(INDEX(전체당첨내역!$E:$E,MATCH($A19,전체당첨내역!$A:$A,0)),"")</f>
        <v>34</v>
      </c>
      <c r="F19" s="40">
        <f>IFERROR(INDEX(전체당첨내역!$F:$F,MATCH($A19,전체당첨내역!$A:$A,0)),"")</f>
        <v>37</v>
      </c>
      <c r="G19" s="40">
        <f>IFERROR(INDEX(전체당첨내역!$G:$G,MATCH($A19,전체당첨내역!$A:$A,0)),"")</f>
        <v>40</v>
      </c>
      <c r="H19" s="45">
        <f>IFERROR(INDEX(전체당첨내역!$H:$H,MATCH($A19,전체당첨내역!$A:$A,0)),"")</f>
        <v>36</v>
      </c>
      <c r="I19" s="42">
        <f>IFERROR((INDEX(_calc_기준150!$CN$9:$EF$9,1,$B19)&gt;0)*(INDEX(_calc_기준150!$CN$9:$EF$9,1,$B19)&lt;=15)+(INDEX(_calc_기준150!$CN$9:$EF$9,1,$C19)&gt;0)*(INDEX(_calc_기준150!$CN$9:$EF$9,1,$C19)&lt;=15)+(INDEX(_calc_기준150!$CN$9:$EF$9,1,$D19)&gt;0)*(INDEX(_calc_기준150!$CN$9:$EF$9,1,$D19)&lt;=15)+(INDEX(_calc_기준150!$CN$9:$EF$9,1,$E19)&gt;0)*(INDEX(_calc_기준150!$CN$9:$EF$9,1,$E19)&lt;=15)+(INDEX(_calc_기준150!$CN$9:$EF$9,1,$F19)&gt;0)*(INDEX(_calc_기준150!$CN$9:$EF$9,1,$F19)&lt;=15)+(INDEX(_calc_기준150!$CN$9:$EF$9,1,$G19)&gt;0)*(INDEX(_calc_기준150!$CN$9:$EF$9,1,$G19)&lt;=15),"")</f>
        <v>3</v>
      </c>
      <c r="J19" s="40">
        <f>IFERROR((INDEX(_calc_기준150!$CN$9:$EF$9,1,$B19)&gt;15)*(INDEX(_calc_기준150!$CN$9:$EF$9,1,$B19)&lt;=30)+(INDEX(_calc_기준150!$CN$9:$EF$9,1,$C19)&gt;15)*(INDEX(_calc_기준150!$CN$9:$EF$9,1,$C19)&lt;=30)+(INDEX(_calc_기준150!$CN$9:$EF$9,1,$D19)&gt;15)*(INDEX(_calc_기준150!$CN$9:$EF$9,1,$D19)&lt;=30)+(INDEX(_calc_기준150!$CN$9:$EF$9,1,$E19)&gt;15)*(INDEX(_calc_기준150!$CN$9:$EF$9,1,$E19)&lt;=30)+(INDEX(_calc_기준150!$CN$9:$EF$9,1,$F19)&gt;15)*(INDEX(_calc_기준150!$CN$9:$EF$9,1,$F19)&lt;=30)+(INDEX(_calc_기준150!$CN$9:$EF$9,1,$G19)&gt;15)*(INDEX(_calc_기준150!$CN$9:$EF$9,1,$G19)&lt;=30),"")</f>
        <v>3</v>
      </c>
      <c r="K19" s="43">
        <f>IFERROR((INDEX(_calc_기준150!$CN$9:$EF$9,1,$B19)&gt;30)+(INDEX(_calc_기준150!$CN$9:$EF$9,1,$C19)&gt;30)+(INDEX(_calc_기준150!$CN$9:$EF$9,1,$D19)&gt;30)+(INDEX(_calc_기준150!$CN$9:$EF$9,1,$E19)&gt;30)+(INDEX(_calc_기준150!$CN$9:$EF$9,1,$F19)&gt;30)+(INDEX(_calc_기준150!$CN$9:$EF$9,1,$G19)&gt;30),"")</f>
        <v>0</v>
      </c>
      <c r="L19" s="25">
        <f>IFERROR(MATCH(L$11,_calc_기준150!$CN$9:$EF$9,0),"")</f>
        <v>21</v>
      </c>
      <c r="M19" s="25">
        <f>IFERROR(MATCH(M$11,_calc_기준150!$CN$9:$EF$9,0),"")</f>
        <v>34</v>
      </c>
      <c r="N19" s="25">
        <f>IFERROR(MATCH(N$11,_calc_기준150!$CN$9:$EF$9,0),"")</f>
        <v>6</v>
      </c>
      <c r="O19" s="25">
        <f>IFERROR(MATCH(O$11,_calc_기준150!$CN$9:$EF$9,0),"")</f>
        <v>7</v>
      </c>
      <c r="P19" s="25">
        <f>IFERROR(MATCH(P$11,_calc_기준150!$CN$9:$EF$9,0),"")</f>
        <v>40</v>
      </c>
      <c r="Q19" s="25">
        <f>IFERROR(MATCH(Q$11,_calc_기준150!$CN$9:$EF$9,0),"")</f>
        <v>11</v>
      </c>
      <c r="R19" s="25">
        <f>IFERROR(MATCH(R$11,_calc_기준150!$CN$9:$EF$9,0),"")</f>
        <v>13</v>
      </c>
      <c r="S19" s="25">
        <f>IFERROR(MATCH(S$11,_calc_기준150!$CN$9:$EF$9,0),"")</f>
        <v>14</v>
      </c>
      <c r="T19" s="25">
        <f>IFERROR(MATCH(T$11,_calc_기준150!$CN$9:$EF$9,0),"")</f>
        <v>33</v>
      </c>
      <c r="U19" s="25">
        <f>IFERROR(MATCH(U$11,_calc_기준150!$CN$9:$EF$9,0),"")</f>
        <v>30</v>
      </c>
      <c r="V19" s="25">
        <f>IFERROR(MATCH(V$11,_calc_기준150!$CN$9:$EF$9,0),"")</f>
        <v>44</v>
      </c>
      <c r="W19" s="25">
        <f>IFERROR(MATCH(W$11,_calc_기준150!$CN$9:$EF$9,0),"")</f>
        <v>37</v>
      </c>
      <c r="X19" s="25">
        <f>IFERROR(MATCH(X$11,_calc_기준150!$CN$9:$EF$9,0),"")</f>
        <v>17</v>
      </c>
      <c r="Y19" s="25">
        <f>IFERROR(MATCH(Y$11,_calc_기준150!$CN$9:$EF$9,0),"")</f>
        <v>3</v>
      </c>
      <c r="Z19" s="25">
        <f>IFERROR(MATCH(Z$11,_calc_기준150!$CN$9:$EF$9,0),"")</f>
        <v>19</v>
      </c>
      <c r="AA19" s="25">
        <f>IFERROR(MATCH(AA$11,_calc_기준150!$CN$9:$EF$9,0),"")</f>
        <v>20</v>
      </c>
      <c r="AB19" s="25">
        <f>IFERROR(MATCH(AB$11,_calc_기준150!$CN$9:$EF$9,0),"")</f>
        <v>28</v>
      </c>
      <c r="AC19" s="25">
        <f>IFERROR(MATCH(AC$11,_calc_기준150!$CN$9:$EF$9,0),"")</f>
        <v>43</v>
      </c>
      <c r="AD19" s="25">
        <f>IFERROR(MATCH(AD$11,_calc_기준150!$CN$9:$EF$9,0),"")</f>
        <v>10</v>
      </c>
      <c r="AE19" s="25">
        <f>IFERROR(MATCH(AE$11,_calc_기준150!$CN$9:$EF$9,0),"")</f>
        <v>12</v>
      </c>
      <c r="AF19" s="25">
        <f>IFERROR(MATCH(AF$11,_calc_기준150!$CN$9:$EF$9,0),"")</f>
        <v>16</v>
      </c>
      <c r="AG19" s="25">
        <f>IFERROR(MATCH(AG$11,_calc_기준150!$CN$9:$EF$9,0),"")</f>
        <v>8</v>
      </c>
      <c r="AH19" s="25">
        <f>IFERROR(MATCH(AH$11,_calc_기준150!$CN$9:$EF$9,0),"")</f>
        <v>32</v>
      </c>
      <c r="AI19" s="25">
        <f>IFERROR(MATCH(AI$11,_calc_기준150!$CN$9:$EF$9,0),"")</f>
        <v>42</v>
      </c>
      <c r="AJ19" s="25">
        <f>IFERROR(MATCH(AJ$11,_calc_기준150!$CN$9:$EF$9,0),"")</f>
        <v>38</v>
      </c>
      <c r="AK19" s="25">
        <f>IFERROR(MATCH(AK$11,_calc_기준150!$CN$9:$EF$9,0),"")</f>
        <v>23</v>
      </c>
      <c r="AL19" s="25">
        <f>IFERROR(MATCH(AL$11,_calc_기준150!$CN$9:$EF$9,0),"")</f>
        <v>31</v>
      </c>
      <c r="AM19" s="25">
        <f>IFERROR(MATCH(AM$11,_calc_기준150!$CN$9:$EF$9,0),"")</f>
        <v>35</v>
      </c>
      <c r="AN19" s="25">
        <f>IFERROR(MATCH(AN$11,_calc_기준150!$CN$9:$EF$9,0),"")</f>
        <v>26</v>
      </c>
      <c r="AO19" s="25">
        <f>IFERROR(MATCH(AO$11,_calc_기준150!$CN$9:$EF$9,0),"")</f>
        <v>29</v>
      </c>
      <c r="AP19" s="25">
        <f>IFERROR(MATCH(AP$11,_calc_기준150!$CN$9:$EF$9,0),"")</f>
        <v>15</v>
      </c>
      <c r="AQ19" s="25">
        <f>IFERROR(MATCH(AQ$11,_calc_기준150!$CN$9:$EF$9,0),"")</f>
        <v>45</v>
      </c>
      <c r="AR19" s="25">
        <f>IFERROR(MATCH(AR$11,_calc_기준150!$CN$9:$EF$9,0),"")</f>
        <v>22</v>
      </c>
      <c r="AS19" s="25">
        <f>IFERROR(MATCH(AS$11,_calc_기준150!$CN$9:$EF$9,0),"")</f>
        <v>25</v>
      </c>
      <c r="AT19" s="25">
        <f>IFERROR(MATCH(AT$11,_calc_기준150!$CN$9:$EF$9,0),"")</f>
        <v>39</v>
      </c>
      <c r="AU19" s="25">
        <f>IFERROR(MATCH(AU$11,_calc_기준150!$CN$9:$EF$9,0),"")</f>
        <v>2</v>
      </c>
      <c r="AV19" s="25">
        <f>IFERROR(MATCH(AV$11,_calc_기준150!$CN$9:$EF$9,0),"")</f>
        <v>5</v>
      </c>
      <c r="AW19" s="25">
        <f>IFERROR(MATCH(AW$11,_calc_기준150!$CN$9:$EF$9,0),"")</f>
        <v>24</v>
      </c>
      <c r="AX19" s="25">
        <f>IFERROR(MATCH(AX$11,_calc_기준150!$CN$9:$EF$9,0),"")</f>
        <v>9</v>
      </c>
      <c r="AY19" s="25">
        <f>IFERROR(MATCH(AY$11,_calc_기준150!$CN$9:$EF$9,0),"")</f>
        <v>27</v>
      </c>
      <c r="AZ19" s="25">
        <f>IFERROR(MATCH(AZ$11,_calc_기준150!$CN$9:$EF$9,0),"")</f>
        <v>18</v>
      </c>
      <c r="BA19" s="25">
        <f>IFERROR(MATCH(BA$11,_calc_기준150!$CN$9:$EF$9,0),"")</f>
        <v>36</v>
      </c>
      <c r="BB19" s="25">
        <f>IFERROR(MATCH(BB$11,_calc_기준150!$CN$9:$EF$9,0),"")</f>
        <v>41</v>
      </c>
      <c r="BC19" s="25">
        <f>IFERROR(MATCH(BC$11,_calc_기준150!$CN$9:$EF$9,0),"")</f>
        <v>1</v>
      </c>
      <c r="BD19" s="25">
        <f>IFERROR(MATCH(BD$11,_calc_기준150!$CN$9:$EF$9,0),"")</f>
        <v>4</v>
      </c>
    </row>
    <row r="20" spans="1:56" ht="16.5" customHeight="1">
      <c r="A20" s="39">
        <f t="shared" si="2"/>
        <v>1236</v>
      </c>
      <c r="B20" s="40">
        <f>IFERROR(INDEX(전체당첨내역!$B:$B,MATCH($A20,전체당첨내역!$A:$A,0)),"")</f>
        <v>12</v>
      </c>
      <c r="C20" s="40">
        <f>IFERROR(INDEX(전체당첨내역!$C:$C,MATCH($A20,전체당첨내역!$A:$A,0)),"")</f>
        <v>18</v>
      </c>
      <c r="D20" s="40">
        <f>IFERROR(INDEX(전체당첨내역!$D:$D,MATCH($A20,전체당첨내역!$A:$A,0)),"")</f>
        <v>21</v>
      </c>
      <c r="E20" s="40">
        <f>IFERROR(INDEX(전체당첨내역!$E:$E,MATCH($A20,전체당첨내역!$A:$A,0)),"")</f>
        <v>29</v>
      </c>
      <c r="F20" s="40">
        <f>IFERROR(INDEX(전체당첨내역!$F:$F,MATCH($A20,전체당첨내역!$A:$A,0)),"")</f>
        <v>34</v>
      </c>
      <c r="G20" s="40">
        <f>IFERROR(INDEX(전체당첨내역!$G:$G,MATCH($A20,전체당첨내역!$A:$A,0)),"")</f>
        <v>38</v>
      </c>
      <c r="H20" s="45">
        <f>IFERROR(INDEX(전체당첨내역!$H:$H,MATCH($A20,전체당첨내역!$A:$A,0)),"")</f>
        <v>10</v>
      </c>
      <c r="I20" s="42">
        <f>IFERROR((INDEX(_calc_기준150!$CN$10:$EF$10,1,$B20)&gt;0)*(INDEX(_calc_기준150!$CN$10:$EF$10,1,$B20)&lt;=15)+(INDEX(_calc_기준150!$CN$10:$EF$10,1,$C20)&gt;0)*(INDEX(_calc_기준150!$CN$10:$EF$10,1,$C20)&lt;=15)+(INDEX(_calc_기준150!$CN$10:$EF$10,1,$D20)&gt;0)*(INDEX(_calc_기준150!$CN$10:$EF$10,1,$D20)&lt;=15)+(INDEX(_calc_기준150!$CN$10:$EF$10,1,$E20)&gt;0)*(INDEX(_calc_기준150!$CN$10:$EF$10,1,$E20)&lt;=15)+(INDEX(_calc_기준150!$CN$10:$EF$10,1,$F20)&gt;0)*(INDEX(_calc_기준150!$CN$10:$EF$10,1,$F20)&lt;=15)+(INDEX(_calc_기준150!$CN$10:$EF$10,1,$G20)&gt;0)*(INDEX(_calc_기준150!$CN$10:$EF$10,1,$G20)&lt;=15),"")</f>
        <v>3</v>
      </c>
      <c r="J20" s="40">
        <f>IFERROR((INDEX(_calc_기준150!$CN$10:$EF$10,1,$B20)&gt;15)*(INDEX(_calc_기준150!$CN$10:$EF$10,1,$B20)&lt;=30)+(INDEX(_calc_기준150!$CN$10:$EF$10,1,$C20)&gt;15)*(INDEX(_calc_기준150!$CN$10:$EF$10,1,$C20)&lt;=30)+(INDEX(_calc_기준150!$CN$10:$EF$10,1,$D20)&gt;15)*(INDEX(_calc_기준150!$CN$10:$EF$10,1,$D20)&lt;=30)+(INDEX(_calc_기준150!$CN$10:$EF$10,1,$E20)&gt;15)*(INDEX(_calc_기준150!$CN$10:$EF$10,1,$E20)&lt;=30)+(INDEX(_calc_기준150!$CN$10:$EF$10,1,$F20)&gt;15)*(INDEX(_calc_기준150!$CN$10:$EF$10,1,$F20)&lt;=30)+(INDEX(_calc_기준150!$CN$10:$EF$10,1,$G20)&gt;15)*(INDEX(_calc_기준150!$CN$10:$EF$10,1,$G20)&lt;=30),"")</f>
        <v>3</v>
      </c>
      <c r="K20" s="43">
        <f>IFERROR((INDEX(_calc_기준150!$CN$10:$EF$10,1,$B20)&gt;30)+(INDEX(_calc_기준150!$CN$10:$EF$10,1,$C20)&gt;30)+(INDEX(_calc_기준150!$CN$10:$EF$10,1,$D20)&gt;30)+(INDEX(_calc_기준150!$CN$10:$EF$10,1,$E20)&gt;30)+(INDEX(_calc_기준150!$CN$10:$EF$10,1,$F20)&gt;30)+(INDEX(_calc_기준150!$CN$10:$EF$10,1,$G20)&gt;30),"")</f>
        <v>0</v>
      </c>
      <c r="L20" s="25">
        <f>IFERROR(MATCH(L$11,_calc_기준150!$CN$10:$EF$10,0),"")</f>
        <v>21</v>
      </c>
      <c r="M20" s="25">
        <f>IFERROR(MATCH(M$11,_calc_기준150!$CN$10:$EF$10,0),"")</f>
        <v>34</v>
      </c>
      <c r="N20" s="25">
        <f>IFERROR(MATCH(N$11,_calc_기준150!$CN$10:$EF$10,0),"")</f>
        <v>40</v>
      </c>
      <c r="O20" s="25">
        <f>IFERROR(MATCH(O$11,_calc_기준150!$CN$10:$EF$10,0),"")</f>
        <v>6</v>
      </c>
      <c r="P20" s="25">
        <f>IFERROR(MATCH(P$11,_calc_기준150!$CN$10:$EF$10,0),"")</f>
        <v>7</v>
      </c>
      <c r="Q20" s="25">
        <f>IFERROR(MATCH(Q$11,_calc_기준150!$CN$10:$EF$10,0),"")</f>
        <v>33</v>
      </c>
      <c r="R20" s="25">
        <f>IFERROR(MATCH(R$11,_calc_기준150!$CN$10:$EF$10,0),"")</f>
        <v>11</v>
      </c>
      <c r="S20" s="25">
        <f>IFERROR(MATCH(S$11,_calc_기준150!$CN$10:$EF$10,0),"")</f>
        <v>12</v>
      </c>
      <c r="T20" s="25">
        <f>IFERROR(MATCH(T$11,_calc_기준150!$CN$10:$EF$10,0),"")</f>
        <v>14</v>
      </c>
      <c r="U20" s="25">
        <f>IFERROR(MATCH(U$11,_calc_기준150!$CN$10:$EF$10,0),"")</f>
        <v>30</v>
      </c>
      <c r="V20" s="25">
        <f>IFERROR(MATCH(V$11,_calc_기준150!$CN$10:$EF$10,0),"")</f>
        <v>44</v>
      </c>
      <c r="W20" s="25">
        <f>IFERROR(MATCH(W$11,_calc_기준150!$CN$10:$EF$10,0),"")</f>
        <v>13</v>
      </c>
      <c r="X20" s="25">
        <f>IFERROR(MATCH(X$11,_calc_기준150!$CN$10:$EF$10,0),"")</f>
        <v>37</v>
      </c>
      <c r="Y20" s="25">
        <f>IFERROR(MATCH(Y$11,_calc_기준150!$CN$10:$EF$10,0),"")</f>
        <v>17</v>
      </c>
      <c r="Z20" s="25">
        <f>IFERROR(MATCH(Z$11,_calc_기준150!$CN$10:$EF$10,0),"")</f>
        <v>16</v>
      </c>
      <c r="AA20" s="25">
        <f>IFERROR(MATCH(AA$11,_calc_기준150!$CN$10:$EF$10,0),"")</f>
        <v>19</v>
      </c>
      <c r="AB20" s="25">
        <f>IFERROR(MATCH(AB$11,_calc_기준150!$CN$10:$EF$10,0),"")</f>
        <v>3</v>
      </c>
      <c r="AC20" s="25">
        <f>IFERROR(MATCH(AC$11,_calc_기준150!$CN$10:$EF$10,0),"")</f>
        <v>43</v>
      </c>
      <c r="AD20" s="25">
        <f>IFERROR(MATCH(AD$11,_calc_기준150!$CN$10:$EF$10,0),"")</f>
        <v>20</v>
      </c>
      <c r="AE20" s="25">
        <f>IFERROR(MATCH(AE$11,_calc_기준150!$CN$10:$EF$10,0),"")</f>
        <v>10</v>
      </c>
      <c r="AF20" s="25">
        <f>IFERROR(MATCH(AF$11,_calc_기준150!$CN$10:$EF$10,0),"")</f>
        <v>32</v>
      </c>
      <c r="AG20" s="25">
        <f>IFERROR(MATCH(AG$11,_calc_기준150!$CN$10:$EF$10,0),"")</f>
        <v>35</v>
      </c>
      <c r="AH20" s="25">
        <f>IFERROR(MATCH(AH$11,_calc_기준150!$CN$10:$EF$10,0),"")</f>
        <v>28</v>
      </c>
      <c r="AI20" s="25">
        <f>IFERROR(MATCH(AI$11,_calc_기준150!$CN$10:$EF$10,0),"")</f>
        <v>38</v>
      </c>
      <c r="AJ20" s="25">
        <f>IFERROR(MATCH(AJ$11,_calc_기준150!$CN$10:$EF$10,0),"")</f>
        <v>42</v>
      </c>
      <c r="AK20" s="25">
        <f>IFERROR(MATCH(AK$11,_calc_기준150!$CN$10:$EF$10,0),"")</f>
        <v>18</v>
      </c>
      <c r="AL20" s="25">
        <f>IFERROR(MATCH(AL$11,_calc_기준150!$CN$10:$EF$10,0),"")</f>
        <v>25</v>
      </c>
      <c r="AM20" s="25">
        <f>IFERROR(MATCH(AM$11,_calc_기준150!$CN$10:$EF$10,0),"")</f>
        <v>31</v>
      </c>
      <c r="AN20" s="25">
        <f>IFERROR(MATCH(AN$11,_calc_기준150!$CN$10:$EF$10,0),"")</f>
        <v>26</v>
      </c>
      <c r="AO20" s="25">
        <f>IFERROR(MATCH(AO$11,_calc_기준150!$CN$10:$EF$10,0),"")</f>
        <v>29</v>
      </c>
      <c r="AP20" s="25">
        <f>IFERROR(MATCH(AP$11,_calc_기준150!$CN$10:$EF$10,0),"")</f>
        <v>15</v>
      </c>
      <c r="AQ20" s="25">
        <f>IFERROR(MATCH(AQ$11,_calc_기준150!$CN$10:$EF$10,0),"")</f>
        <v>27</v>
      </c>
      <c r="AR20" s="25">
        <f>IFERROR(MATCH(AR$11,_calc_기준150!$CN$10:$EF$10,0),"")</f>
        <v>45</v>
      </c>
      <c r="AS20" s="25">
        <f>IFERROR(MATCH(AS$11,_calc_기준150!$CN$10:$EF$10,0),"")</f>
        <v>5</v>
      </c>
      <c r="AT20" s="25">
        <f>IFERROR(MATCH(AT$11,_calc_기준150!$CN$10:$EF$10,0),"")</f>
        <v>22</v>
      </c>
      <c r="AU20" s="25">
        <f>IFERROR(MATCH(AU$11,_calc_기준150!$CN$10:$EF$10,0),"")</f>
        <v>24</v>
      </c>
      <c r="AV20" s="25">
        <f>IFERROR(MATCH(AV$11,_calc_기준150!$CN$10:$EF$10,0),"")</f>
        <v>39</v>
      </c>
      <c r="AW20" s="25">
        <f>IFERROR(MATCH(AW$11,_calc_기준150!$CN$10:$EF$10,0),"")</f>
        <v>9</v>
      </c>
      <c r="AX20" s="25">
        <f>IFERROR(MATCH(AX$11,_calc_기준150!$CN$10:$EF$10,0),"")</f>
        <v>36</v>
      </c>
      <c r="AY20" s="25">
        <f>IFERROR(MATCH(AY$11,_calc_기준150!$CN$10:$EF$10,0),"")</f>
        <v>23</v>
      </c>
      <c r="AZ20" s="25">
        <f>IFERROR(MATCH(AZ$11,_calc_기준150!$CN$10:$EF$10,0),"")</f>
        <v>8</v>
      </c>
      <c r="BA20" s="25">
        <f>IFERROR(MATCH(BA$11,_calc_기준150!$CN$10:$EF$10,0),"")</f>
        <v>41</v>
      </c>
      <c r="BB20" s="25">
        <f>IFERROR(MATCH(BB$11,_calc_기준150!$CN$10:$EF$10,0),"")</f>
        <v>2</v>
      </c>
      <c r="BC20" s="25">
        <f>IFERROR(MATCH(BC$11,_calc_기준150!$CN$10:$EF$10,0),"")</f>
        <v>1</v>
      </c>
      <c r="BD20" s="25">
        <f>IFERROR(MATCH(BD$11,_calc_기준150!$CN$10:$EF$10,0),"")</f>
        <v>4</v>
      </c>
    </row>
    <row r="21" spans="1:56" ht="16.5" customHeight="1">
      <c r="A21" s="39">
        <f t="shared" si="2"/>
        <v>1235</v>
      </c>
      <c r="B21" s="40">
        <f>IFERROR(INDEX(전체당첨내역!$B:$B,MATCH($A21,전체당첨내역!$A:$A,0)),"")</f>
        <v>6</v>
      </c>
      <c r="C21" s="40">
        <f>IFERROR(INDEX(전체당첨내역!$C:$C,MATCH($A21,전체당첨내역!$A:$A,0)),"")</f>
        <v>7</v>
      </c>
      <c r="D21" s="40">
        <f>IFERROR(INDEX(전체당첨내역!$D:$D,MATCH($A21,전체당첨내역!$A:$A,0)),"")</f>
        <v>11</v>
      </c>
      <c r="E21" s="40">
        <f>IFERROR(INDEX(전체당첨내역!$E:$E,MATCH($A21,전체당첨내역!$A:$A,0)),"")</f>
        <v>15</v>
      </c>
      <c r="F21" s="40">
        <f>IFERROR(INDEX(전체당첨내역!$F:$F,MATCH($A21,전체당첨내역!$A:$A,0)),"")</f>
        <v>39</v>
      </c>
      <c r="G21" s="40">
        <f>IFERROR(INDEX(전체당첨내역!$G:$G,MATCH($A21,전체당첨내역!$A:$A,0)),"")</f>
        <v>43</v>
      </c>
      <c r="H21" s="45">
        <f>IFERROR(INDEX(전체당첨내역!$H:$H,MATCH($A21,전체당첨내역!$A:$A,0)),"")</f>
        <v>20</v>
      </c>
      <c r="I21" s="42">
        <f>IFERROR((INDEX(_calc_기준150!$CN$11:$EF$11,1,$B21)&gt;0)*(INDEX(_calc_기준150!$CN$11:$EF$11,1,$B21)&lt;=15)+(INDEX(_calc_기준150!$CN$11:$EF$11,1,$C21)&gt;0)*(INDEX(_calc_기준150!$CN$11:$EF$11,1,$C21)&lt;=15)+(INDEX(_calc_기준150!$CN$11:$EF$11,1,$D21)&gt;0)*(INDEX(_calc_기준150!$CN$11:$EF$11,1,$D21)&lt;=15)+(INDEX(_calc_기준150!$CN$11:$EF$11,1,$E21)&gt;0)*(INDEX(_calc_기준150!$CN$11:$EF$11,1,$E21)&lt;=15)+(INDEX(_calc_기준150!$CN$11:$EF$11,1,$F21)&gt;0)*(INDEX(_calc_기준150!$CN$11:$EF$11,1,$F21)&lt;=15)+(INDEX(_calc_기준150!$CN$11:$EF$11,1,$G21)&gt;0)*(INDEX(_calc_기준150!$CN$11:$EF$11,1,$G21)&lt;=15),"")</f>
        <v>3</v>
      </c>
      <c r="J21" s="40">
        <f>IFERROR((INDEX(_calc_기준150!$CN$11:$EF$11,1,$B21)&gt;15)*(INDEX(_calc_기준150!$CN$11:$EF$11,1,$B21)&lt;=30)+(INDEX(_calc_기준150!$CN$11:$EF$11,1,$C21)&gt;15)*(INDEX(_calc_기준150!$CN$11:$EF$11,1,$C21)&lt;=30)+(INDEX(_calc_기준150!$CN$11:$EF$11,1,$D21)&gt;15)*(INDEX(_calc_기준150!$CN$11:$EF$11,1,$D21)&lt;=30)+(INDEX(_calc_기준150!$CN$11:$EF$11,1,$E21)&gt;15)*(INDEX(_calc_기준150!$CN$11:$EF$11,1,$E21)&lt;=30)+(INDEX(_calc_기준150!$CN$11:$EF$11,1,$F21)&gt;15)*(INDEX(_calc_기준150!$CN$11:$EF$11,1,$F21)&lt;=30)+(INDEX(_calc_기준150!$CN$11:$EF$11,1,$G21)&gt;15)*(INDEX(_calc_기준150!$CN$11:$EF$11,1,$G21)&lt;=30),"")</f>
        <v>3</v>
      </c>
      <c r="K21" s="43">
        <f>IFERROR((INDEX(_calc_기준150!$CN$11:$EF$11,1,$B21)&gt;30)+(INDEX(_calc_기준150!$CN$11:$EF$11,1,$C21)&gt;30)+(INDEX(_calc_기준150!$CN$11:$EF$11,1,$D21)&gt;30)+(INDEX(_calc_기준150!$CN$11:$EF$11,1,$E21)&gt;30)+(INDEX(_calc_기준150!$CN$11:$EF$11,1,$F21)&gt;30)+(INDEX(_calc_기준150!$CN$11:$EF$11,1,$G21)&gt;30),"")</f>
        <v>0</v>
      </c>
      <c r="L21" s="25">
        <f>IFERROR(MATCH(L$11,_calc_기준150!$CN$11:$EF$11,0),"")</f>
        <v>7</v>
      </c>
      <c r="M21" s="25">
        <f>IFERROR(MATCH(M$11,_calc_기준150!$CN$11:$EF$11,0),"")</f>
        <v>21</v>
      </c>
      <c r="N21" s="25">
        <f>IFERROR(MATCH(N$11,_calc_기준150!$CN$11:$EF$11,0),"")</f>
        <v>40</v>
      </c>
      <c r="O21" s="25">
        <f>IFERROR(MATCH(O$11,_calc_기준150!$CN$11:$EF$11,0),"")</f>
        <v>34</v>
      </c>
      <c r="P21" s="25">
        <f>IFERROR(MATCH(P$11,_calc_기준150!$CN$11:$EF$11,0),"")</f>
        <v>44</v>
      </c>
      <c r="Q21" s="25">
        <f>IFERROR(MATCH(Q$11,_calc_기준150!$CN$11:$EF$11,0),"")</f>
        <v>6</v>
      </c>
      <c r="R21" s="25">
        <f>IFERROR(MATCH(R$11,_calc_기준150!$CN$11:$EF$11,0),"")</f>
        <v>33</v>
      </c>
      <c r="S21" s="25">
        <f>IFERROR(MATCH(S$11,_calc_기준150!$CN$11:$EF$11,0),"")</f>
        <v>11</v>
      </c>
      <c r="T21" s="25">
        <f>IFERROR(MATCH(T$11,_calc_기준150!$CN$11:$EF$11,0),"")</f>
        <v>30</v>
      </c>
      <c r="U21" s="25">
        <f>IFERROR(MATCH(U$11,_calc_기준150!$CN$11:$EF$11,0),"")</f>
        <v>12</v>
      </c>
      <c r="V21" s="25">
        <f>IFERROR(MATCH(V$11,_calc_기준150!$CN$11:$EF$11,0),"")</f>
        <v>14</v>
      </c>
      <c r="W21" s="25">
        <f>IFERROR(MATCH(W$11,_calc_기준150!$CN$11:$EF$11,0),"")</f>
        <v>13</v>
      </c>
      <c r="X21" s="25">
        <f>IFERROR(MATCH(X$11,_calc_기준150!$CN$11:$EF$11,0),"")</f>
        <v>37</v>
      </c>
      <c r="Y21" s="25">
        <f>IFERROR(MATCH(Y$11,_calc_기준150!$CN$11:$EF$11,0),"")</f>
        <v>38</v>
      </c>
      <c r="Z21" s="25">
        <f>IFERROR(MATCH(Z$11,_calc_기준150!$CN$11:$EF$11,0),"")</f>
        <v>16</v>
      </c>
      <c r="AA21" s="25">
        <f>IFERROR(MATCH(AA$11,_calc_기준150!$CN$11:$EF$11,0),"")</f>
        <v>19</v>
      </c>
      <c r="AB21" s="25">
        <f>IFERROR(MATCH(AB$11,_calc_기준150!$CN$11:$EF$11,0),"")</f>
        <v>3</v>
      </c>
      <c r="AC21" s="25">
        <f>IFERROR(MATCH(AC$11,_calc_기준150!$CN$11:$EF$11,0),"")</f>
        <v>10</v>
      </c>
      <c r="AD21" s="25">
        <f>IFERROR(MATCH(AD$11,_calc_기준150!$CN$11:$EF$11,0),"")</f>
        <v>20</v>
      </c>
      <c r="AE21" s="25">
        <f>IFERROR(MATCH(AE$11,_calc_기준150!$CN$11:$EF$11,0),"")</f>
        <v>43</v>
      </c>
      <c r="AF21" s="25">
        <f>IFERROR(MATCH(AF$11,_calc_기준150!$CN$11:$EF$11,0),"")</f>
        <v>35</v>
      </c>
      <c r="AG21" s="25">
        <f>IFERROR(MATCH(AG$11,_calc_기준150!$CN$11:$EF$11,0),"")</f>
        <v>18</v>
      </c>
      <c r="AH21" s="25">
        <f>IFERROR(MATCH(AH$11,_calc_기준150!$CN$11:$EF$11,0),"")</f>
        <v>42</v>
      </c>
      <c r="AI21" s="25">
        <f>IFERROR(MATCH(AI$11,_calc_기준150!$CN$11:$EF$11,0),"")</f>
        <v>17</v>
      </c>
      <c r="AJ21" s="25">
        <f>IFERROR(MATCH(AJ$11,_calc_기준150!$CN$11:$EF$11,0),"")</f>
        <v>28</v>
      </c>
      <c r="AK21" s="25">
        <f>IFERROR(MATCH(AK$11,_calc_기준150!$CN$11:$EF$11,0),"")</f>
        <v>39</v>
      </c>
      <c r="AL21" s="25">
        <f>IFERROR(MATCH(AL$11,_calc_기준150!$CN$11:$EF$11,0),"")</f>
        <v>25</v>
      </c>
      <c r="AM21" s="25">
        <f>IFERROR(MATCH(AM$11,_calc_기준150!$CN$11:$EF$11,0),"")</f>
        <v>26</v>
      </c>
      <c r="AN21" s="25">
        <f>IFERROR(MATCH(AN$11,_calc_기준150!$CN$11:$EF$11,0),"")</f>
        <v>31</v>
      </c>
      <c r="AO21" s="25">
        <f>IFERROR(MATCH(AO$11,_calc_기준150!$CN$11:$EF$11,0),"")</f>
        <v>15</v>
      </c>
      <c r="AP21" s="25">
        <f>IFERROR(MATCH(AP$11,_calc_기준150!$CN$11:$EF$11,0),"")</f>
        <v>5</v>
      </c>
      <c r="AQ21" s="25">
        <f>IFERROR(MATCH(AQ$11,_calc_기준150!$CN$11:$EF$11,0),"")</f>
        <v>45</v>
      </c>
      <c r="AR21" s="25">
        <f>IFERROR(MATCH(AR$11,_calc_기준150!$CN$11:$EF$11,0),"")</f>
        <v>24</v>
      </c>
      <c r="AS21" s="25">
        <f>IFERROR(MATCH(AS$11,_calc_기준150!$CN$11:$EF$11,0),"")</f>
        <v>27</v>
      </c>
      <c r="AT21" s="25">
        <f>IFERROR(MATCH(AT$11,_calc_기준150!$CN$11:$EF$11,0),"")</f>
        <v>32</v>
      </c>
      <c r="AU21" s="25">
        <f>IFERROR(MATCH(AU$11,_calc_기준150!$CN$11:$EF$11,0),"")</f>
        <v>36</v>
      </c>
      <c r="AV21" s="25">
        <f>IFERROR(MATCH(AV$11,_calc_기준150!$CN$11:$EF$11,0),"")</f>
        <v>9</v>
      </c>
      <c r="AW21" s="25">
        <f>IFERROR(MATCH(AW$11,_calc_기준150!$CN$11:$EF$11,0),"")</f>
        <v>29</v>
      </c>
      <c r="AX21" s="25">
        <f>IFERROR(MATCH(AX$11,_calc_기준150!$CN$11:$EF$11,0),"")</f>
        <v>8</v>
      </c>
      <c r="AY21" s="25">
        <f>IFERROR(MATCH(AY$11,_calc_기준150!$CN$11:$EF$11,0),"")</f>
        <v>23</v>
      </c>
      <c r="AZ21" s="25">
        <f>IFERROR(MATCH(AZ$11,_calc_기준150!$CN$11:$EF$11,0),"")</f>
        <v>41</v>
      </c>
      <c r="BA21" s="25">
        <f>IFERROR(MATCH(BA$11,_calc_기준150!$CN$11:$EF$11,0),"")</f>
        <v>4</v>
      </c>
      <c r="BB21" s="25">
        <f>IFERROR(MATCH(BB$11,_calc_기준150!$CN$11:$EF$11,0),"")</f>
        <v>2</v>
      </c>
      <c r="BC21" s="25">
        <f>IFERROR(MATCH(BC$11,_calc_기준150!$CN$11:$EF$11,0),"")</f>
        <v>1</v>
      </c>
      <c r="BD21" s="25">
        <f>IFERROR(MATCH(BD$11,_calc_기준150!$CN$11:$EF$11,0),"")</f>
        <v>22</v>
      </c>
    </row>
    <row r="22" spans="1:56" ht="16.5" customHeight="1">
      <c r="A22" s="39">
        <f t="shared" si="2"/>
        <v>1234</v>
      </c>
      <c r="B22" s="40">
        <f>IFERROR(INDEX(전체당첨내역!$B:$B,MATCH($A22,전체당첨내역!$A:$A,0)),"")</f>
        <v>1</v>
      </c>
      <c r="C22" s="40">
        <f>IFERROR(INDEX(전체당첨내역!$C:$C,MATCH($A22,전체당첨내역!$A:$A,0)),"")</f>
        <v>15</v>
      </c>
      <c r="D22" s="40">
        <f>IFERROR(INDEX(전체당첨내역!$D:$D,MATCH($A22,전체당첨내역!$A:$A,0)),"")</f>
        <v>19</v>
      </c>
      <c r="E22" s="40">
        <f>IFERROR(INDEX(전체당첨내역!$E:$E,MATCH($A22,전체당첨내역!$A:$A,0)),"")</f>
        <v>31</v>
      </c>
      <c r="F22" s="40">
        <f>IFERROR(INDEX(전체당첨내역!$F:$F,MATCH($A22,전체당첨내역!$A:$A,0)),"")</f>
        <v>35</v>
      </c>
      <c r="G22" s="40">
        <f>IFERROR(INDEX(전체당첨내역!$G:$G,MATCH($A22,전체당첨내역!$A:$A,0)),"")</f>
        <v>43</v>
      </c>
      <c r="H22" s="45">
        <f>IFERROR(INDEX(전체당첨내역!$H:$H,MATCH($A22,전체당첨내역!$A:$A,0)),"")</f>
        <v>27</v>
      </c>
      <c r="I22" s="42">
        <f>IFERROR((INDEX(_calc_기준150!$CN$12:$EF$12,1,$B22)&gt;0)*(INDEX(_calc_기준150!$CN$12:$EF$12,1,$B22)&lt;=15)+(INDEX(_calc_기준150!$CN$12:$EF$12,1,$C22)&gt;0)*(INDEX(_calc_기준150!$CN$12:$EF$12,1,$C22)&lt;=15)+(INDEX(_calc_기준150!$CN$12:$EF$12,1,$D22)&gt;0)*(INDEX(_calc_기준150!$CN$12:$EF$12,1,$D22)&lt;=15)+(INDEX(_calc_기준150!$CN$12:$EF$12,1,$E22)&gt;0)*(INDEX(_calc_기준150!$CN$12:$EF$12,1,$E22)&lt;=15)+(INDEX(_calc_기준150!$CN$12:$EF$12,1,$F22)&gt;0)*(INDEX(_calc_기준150!$CN$12:$EF$12,1,$F22)&lt;=15)+(INDEX(_calc_기준150!$CN$12:$EF$12,1,$G22)&gt;0)*(INDEX(_calc_기준150!$CN$12:$EF$12,1,$G22)&lt;=15),"")</f>
        <v>1</v>
      </c>
      <c r="J22" s="40">
        <f>IFERROR((INDEX(_calc_기준150!$CN$12:$EF$12,1,$B22)&gt;15)*(INDEX(_calc_기준150!$CN$12:$EF$12,1,$B22)&lt;=30)+(INDEX(_calc_기준150!$CN$12:$EF$12,1,$C22)&gt;15)*(INDEX(_calc_기준150!$CN$12:$EF$12,1,$C22)&lt;=30)+(INDEX(_calc_기준150!$CN$12:$EF$12,1,$D22)&gt;15)*(INDEX(_calc_기준150!$CN$12:$EF$12,1,$D22)&lt;=30)+(INDEX(_calc_기준150!$CN$12:$EF$12,1,$E22)&gt;15)*(INDEX(_calc_기준150!$CN$12:$EF$12,1,$E22)&lt;=30)+(INDEX(_calc_기준150!$CN$12:$EF$12,1,$F22)&gt;15)*(INDEX(_calc_기준150!$CN$12:$EF$12,1,$F22)&lt;=30)+(INDEX(_calc_기준150!$CN$12:$EF$12,1,$G22)&gt;15)*(INDEX(_calc_기준150!$CN$12:$EF$12,1,$G22)&lt;=30),"")</f>
        <v>2</v>
      </c>
      <c r="K22" s="43">
        <f>IFERROR((INDEX(_calc_기준150!$CN$12:$EF$12,1,$B22)&gt;30)+(INDEX(_calc_기준150!$CN$12:$EF$12,1,$C22)&gt;30)+(INDEX(_calc_기준150!$CN$12:$EF$12,1,$D22)&gt;30)+(INDEX(_calc_기준150!$CN$12:$EF$12,1,$E22)&gt;30)+(INDEX(_calc_기준150!$CN$12:$EF$12,1,$F22)&gt;30)+(INDEX(_calc_기준150!$CN$12:$EF$12,1,$G22)&gt;30),"")</f>
        <v>3</v>
      </c>
      <c r="L22" s="25">
        <f>IFERROR(MATCH(L$11,_calc_기준150!$CN$12:$EF$12,0),"")</f>
        <v>7</v>
      </c>
      <c r="M22" s="25">
        <f>IFERROR(MATCH(M$11,_calc_기준150!$CN$12:$EF$12,0),"")</f>
        <v>21</v>
      </c>
      <c r="N22" s="25">
        <f>IFERROR(MATCH(N$11,_calc_기준150!$CN$12:$EF$12,0),"")</f>
        <v>34</v>
      </c>
      <c r="O22" s="25">
        <f>IFERROR(MATCH(O$11,_calc_기준150!$CN$12:$EF$12,0),"")</f>
        <v>40</v>
      </c>
      <c r="P22" s="25">
        <f>IFERROR(MATCH(P$11,_calc_기준150!$CN$12:$EF$12,0),"")</f>
        <v>6</v>
      </c>
      <c r="Q22" s="25">
        <f>IFERROR(MATCH(Q$11,_calc_기준150!$CN$12:$EF$12,0),"")</f>
        <v>30</v>
      </c>
      <c r="R22" s="25">
        <f>IFERROR(MATCH(R$11,_calc_기준150!$CN$12:$EF$12,0),"")</f>
        <v>44</v>
      </c>
      <c r="S22" s="25">
        <f>IFERROR(MATCH(S$11,_calc_기준150!$CN$12:$EF$12,0),"")</f>
        <v>33</v>
      </c>
      <c r="T22" s="25">
        <f>IFERROR(MATCH(T$11,_calc_기준150!$CN$12:$EF$12,0),"")</f>
        <v>11</v>
      </c>
      <c r="U22" s="25">
        <f>IFERROR(MATCH(U$11,_calc_기준150!$CN$12:$EF$12,0),"")</f>
        <v>12</v>
      </c>
      <c r="V22" s="25">
        <f>IFERROR(MATCH(V$11,_calc_기준150!$CN$12:$EF$12,0),"")</f>
        <v>13</v>
      </c>
      <c r="W22" s="25">
        <f>IFERROR(MATCH(W$11,_calc_기준150!$CN$12:$EF$12,0),"")</f>
        <v>35</v>
      </c>
      <c r="X22" s="25">
        <f>IFERROR(MATCH(X$11,_calc_기준150!$CN$12:$EF$12,0),"")</f>
        <v>14</v>
      </c>
      <c r="Y22" s="25">
        <f>IFERROR(MATCH(Y$11,_calc_기준150!$CN$12:$EF$12,0),"")</f>
        <v>38</v>
      </c>
      <c r="Z22" s="25">
        <f>IFERROR(MATCH(Z$11,_calc_기준150!$CN$12:$EF$12,0),"")</f>
        <v>42</v>
      </c>
      <c r="AA22" s="25">
        <f>IFERROR(MATCH(AA$11,_calc_기준150!$CN$12:$EF$12,0),"")</f>
        <v>19</v>
      </c>
      <c r="AB22" s="25">
        <f>IFERROR(MATCH(AB$11,_calc_기준150!$CN$12:$EF$12,0),"")</f>
        <v>20</v>
      </c>
      <c r="AC22" s="25">
        <f>IFERROR(MATCH(AC$11,_calc_기준150!$CN$12:$EF$12,0),"")</f>
        <v>3</v>
      </c>
      <c r="AD22" s="25">
        <f>IFERROR(MATCH(AD$11,_calc_기준150!$CN$12:$EF$12,0),"")</f>
        <v>10</v>
      </c>
      <c r="AE22" s="25">
        <f>IFERROR(MATCH(AE$11,_calc_기준150!$CN$12:$EF$12,0),"")</f>
        <v>37</v>
      </c>
      <c r="AF22" s="25">
        <f>IFERROR(MATCH(AF$11,_calc_기준150!$CN$12:$EF$12,0),"")</f>
        <v>16</v>
      </c>
      <c r="AG22" s="25">
        <f>IFERROR(MATCH(AG$11,_calc_기준150!$CN$12:$EF$12,0),"")</f>
        <v>18</v>
      </c>
      <c r="AH22" s="25">
        <f>IFERROR(MATCH(AH$11,_calc_기준150!$CN$12:$EF$12,0),"")</f>
        <v>43</v>
      </c>
      <c r="AI22" s="25">
        <f>IFERROR(MATCH(AI$11,_calc_기준150!$CN$12:$EF$12,0),"")</f>
        <v>17</v>
      </c>
      <c r="AJ22" s="25">
        <f>IFERROR(MATCH(AJ$11,_calc_기준150!$CN$12:$EF$12,0),"")</f>
        <v>28</v>
      </c>
      <c r="AK22" s="25">
        <f>IFERROR(MATCH(AK$11,_calc_기준150!$CN$12:$EF$12,0),"")</f>
        <v>26</v>
      </c>
      <c r="AL22" s="25">
        <f>IFERROR(MATCH(AL$11,_calc_기준150!$CN$12:$EF$12,0),"")</f>
        <v>39</v>
      </c>
      <c r="AM22" s="25">
        <f>IFERROR(MATCH(AM$11,_calc_기준150!$CN$12:$EF$12,0),"")</f>
        <v>29</v>
      </c>
      <c r="AN22" s="25">
        <f>IFERROR(MATCH(AN$11,_calc_기준150!$CN$12:$EF$12,0),"")</f>
        <v>5</v>
      </c>
      <c r="AO22" s="25">
        <f>IFERROR(MATCH(AO$11,_calc_기준150!$CN$12:$EF$12,0),"")</f>
        <v>36</v>
      </c>
      <c r="AP22" s="25">
        <f>IFERROR(MATCH(AP$11,_calc_기준150!$CN$12:$EF$12,0),"")</f>
        <v>45</v>
      </c>
      <c r="AQ22" s="25">
        <f>IFERROR(MATCH(AQ$11,_calc_기준150!$CN$12:$EF$12,0),"")</f>
        <v>8</v>
      </c>
      <c r="AR22" s="25">
        <f>IFERROR(MATCH(AR$11,_calc_기준150!$CN$12:$EF$12,0),"")</f>
        <v>15</v>
      </c>
      <c r="AS22" s="25">
        <f>IFERROR(MATCH(AS$11,_calc_기준150!$CN$12:$EF$12,0),"")</f>
        <v>27</v>
      </c>
      <c r="AT22" s="25">
        <f>IFERROR(MATCH(AT$11,_calc_기준150!$CN$12:$EF$12,0),"")</f>
        <v>31</v>
      </c>
      <c r="AU22" s="25">
        <f>IFERROR(MATCH(AU$11,_calc_기준150!$CN$12:$EF$12,0),"")</f>
        <v>24</v>
      </c>
      <c r="AV22" s="25">
        <f>IFERROR(MATCH(AV$11,_calc_기준150!$CN$12:$EF$12,0),"")</f>
        <v>32</v>
      </c>
      <c r="AW22" s="25">
        <f>IFERROR(MATCH(AW$11,_calc_기준150!$CN$12:$EF$12,0),"")</f>
        <v>9</v>
      </c>
      <c r="AX22" s="25">
        <f>IFERROR(MATCH(AX$11,_calc_기준150!$CN$12:$EF$12,0),"")</f>
        <v>25</v>
      </c>
      <c r="AY22" s="25">
        <f>IFERROR(MATCH(AY$11,_calc_기준150!$CN$12:$EF$12,0),"")</f>
        <v>41</v>
      </c>
      <c r="AZ22" s="25">
        <f>IFERROR(MATCH(AZ$11,_calc_기준150!$CN$12:$EF$12,0),"")</f>
        <v>2</v>
      </c>
      <c r="BA22" s="25">
        <f>IFERROR(MATCH(BA$11,_calc_기준150!$CN$12:$EF$12,0),"")</f>
        <v>4</v>
      </c>
      <c r="BB22" s="25">
        <f>IFERROR(MATCH(BB$11,_calc_기준150!$CN$12:$EF$12,0),"")</f>
        <v>1</v>
      </c>
      <c r="BC22" s="25">
        <f>IFERROR(MATCH(BC$11,_calc_기준150!$CN$12:$EF$12,0),"")</f>
        <v>22</v>
      </c>
      <c r="BD22" s="25">
        <f>IFERROR(MATCH(BD$11,_calc_기준150!$CN$12:$EF$12,0),"")</f>
        <v>23</v>
      </c>
    </row>
    <row r="23" spans="1:56" ht="16.5" customHeight="1">
      <c r="A23" s="39">
        <f t="shared" si="2"/>
        <v>1233</v>
      </c>
      <c r="B23" s="40">
        <f>IFERROR(INDEX(전체당첨내역!$B:$B,MATCH($A23,전체당첨내역!$A:$A,0)),"")</f>
        <v>2</v>
      </c>
      <c r="C23" s="40">
        <f>IFERROR(INDEX(전체당첨내역!$C:$C,MATCH($A23,전체당첨내역!$A:$A,0)),"")</f>
        <v>7</v>
      </c>
      <c r="D23" s="40">
        <f>IFERROR(INDEX(전체당첨내역!$D:$D,MATCH($A23,전체당첨내역!$A:$A,0)),"")</f>
        <v>20</v>
      </c>
      <c r="E23" s="40">
        <f>IFERROR(INDEX(전체당첨내역!$E:$E,MATCH($A23,전체당첨내역!$A:$A,0)),"")</f>
        <v>25</v>
      </c>
      <c r="F23" s="40">
        <f>IFERROR(INDEX(전체당첨내역!$F:$F,MATCH($A23,전체당첨내역!$A:$A,0)),"")</f>
        <v>37</v>
      </c>
      <c r="G23" s="40">
        <f>IFERROR(INDEX(전체당첨내역!$G:$G,MATCH($A23,전체당첨내역!$A:$A,0)),"")</f>
        <v>40</v>
      </c>
      <c r="H23" s="45">
        <f>IFERROR(INDEX(전체당첨내역!$H:$H,MATCH($A23,전체당첨내역!$A:$A,0)),"")</f>
        <v>29</v>
      </c>
      <c r="I23" s="42">
        <f>IFERROR((INDEX(_calc_기준150!$CN$13:$EF$13,1,$B23)&gt;0)*(INDEX(_calc_기준150!$CN$13:$EF$13,1,$B23)&lt;=15)+(INDEX(_calc_기준150!$CN$13:$EF$13,1,$C23)&gt;0)*(INDEX(_calc_기준150!$CN$13:$EF$13,1,$C23)&lt;=15)+(INDEX(_calc_기준150!$CN$13:$EF$13,1,$D23)&gt;0)*(INDEX(_calc_기준150!$CN$13:$EF$13,1,$D23)&lt;=15)+(INDEX(_calc_기준150!$CN$13:$EF$13,1,$E23)&gt;0)*(INDEX(_calc_기준150!$CN$13:$EF$13,1,$E23)&lt;=15)+(INDEX(_calc_기준150!$CN$13:$EF$13,1,$F23)&gt;0)*(INDEX(_calc_기준150!$CN$13:$EF$13,1,$F23)&lt;=15)+(INDEX(_calc_기준150!$CN$13:$EF$13,1,$G23)&gt;0)*(INDEX(_calc_기준150!$CN$13:$EF$13,1,$G23)&lt;=15),"")</f>
        <v>4</v>
      </c>
      <c r="J23" s="40">
        <f>IFERROR((INDEX(_calc_기준150!$CN$13:$EF$13,1,$B23)&gt;15)*(INDEX(_calc_기준150!$CN$13:$EF$13,1,$B23)&lt;=30)+(INDEX(_calc_기준150!$CN$13:$EF$13,1,$C23)&gt;15)*(INDEX(_calc_기준150!$CN$13:$EF$13,1,$C23)&lt;=30)+(INDEX(_calc_기준150!$CN$13:$EF$13,1,$D23)&gt;15)*(INDEX(_calc_기준150!$CN$13:$EF$13,1,$D23)&lt;=30)+(INDEX(_calc_기준150!$CN$13:$EF$13,1,$E23)&gt;15)*(INDEX(_calc_기준150!$CN$13:$EF$13,1,$E23)&lt;=30)+(INDEX(_calc_기준150!$CN$13:$EF$13,1,$F23)&gt;15)*(INDEX(_calc_기준150!$CN$13:$EF$13,1,$F23)&lt;=30)+(INDEX(_calc_기준150!$CN$13:$EF$13,1,$G23)&gt;15)*(INDEX(_calc_기준150!$CN$13:$EF$13,1,$G23)&lt;=30),"")</f>
        <v>0</v>
      </c>
      <c r="K23" s="43">
        <f>IFERROR((INDEX(_calc_기준150!$CN$13:$EF$13,1,$B23)&gt;30)+(INDEX(_calc_기준150!$CN$13:$EF$13,1,$C23)&gt;30)+(INDEX(_calc_기준150!$CN$13:$EF$13,1,$D23)&gt;30)+(INDEX(_calc_기준150!$CN$13:$EF$13,1,$E23)&gt;30)+(INDEX(_calc_기준150!$CN$13:$EF$13,1,$F23)&gt;30)+(INDEX(_calc_기준150!$CN$13:$EF$13,1,$G23)&gt;30),"")</f>
        <v>2</v>
      </c>
      <c r="L23" s="25">
        <f>IFERROR(MATCH(L$11,_calc_기준150!$CN$13:$EF$13,0),"")</f>
        <v>7</v>
      </c>
      <c r="M23" s="25">
        <f>IFERROR(MATCH(M$11,_calc_기준150!$CN$13:$EF$13,0),"")</f>
        <v>21</v>
      </c>
      <c r="N23" s="25">
        <f>IFERROR(MATCH(N$11,_calc_기준150!$CN$13:$EF$13,0),"")</f>
        <v>40</v>
      </c>
      <c r="O23" s="25">
        <f>IFERROR(MATCH(O$11,_calc_기준150!$CN$13:$EF$13,0),"")</f>
        <v>34</v>
      </c>
      <c r="P23" s="25">
        <f>IFERROR(MATCH(P$11,_calc_기준150!$CN$13:$EF$13,0),"")</f>
        <v>6</v>
      </c>
      <c r="Q23" s="25">
        <f>IFERROR(MATCH(Q$11,_calc_기준150!$CN$13:$EF$13,0),"")</f>
        <v>11</v>
      </c>
      <c r="R23" s="25">
        <f>IFERROR(MATCH(R$11,_calc_기준150!$CN$13:$EF$13,0),"")</f>
        <v>30</v>
      </c>
      <c r="S23" s="25">
        <f>IFERROR(MATCH(S$11,_calc_기준150!$CN$13:$EF$13,0),"")</f>
        <v>33</v>
      </c>
      <c r="T23" s="25">
        <f>IFERROR(MATCH(T$11,_calc_기준150!$CN$13:$EF$13,0),"")</f>
        <v>12</v>
      </c>
      <c r="U23" s="25">
        <f>IFERROR(MATCH(U$11,_calc_기준150!$CN$13:$EF$13,0),"")</f>
        <v>44</v>
      </c>
      <c r="V23" s="25">
        <f>IFERROR(MATCH(V$11,_calc_기준150!$CN$13:$EF$13,0),"")</f>
        <v>14</v>
      </c>
      <c r="W23" s="25">
        <f>IFERROR(MATCH(W$11,_calc_기준150!$CN$13:$EF$13,0),"")</f>
        <v>38</v>
      </c>
      <c r="X23" s="25">
        <f>IFERROR(MATCH(X$11,_calc_기준150!$CN$13:$EF$13,0),"")</f>
        <v>13</v>
      </c>
      <c r="Y23" s="25">
        <f>IFERROR(MATCH(Y$11,_calc_기준150!$CN$13:$EF$13,0),"")</f>
        <v>20</v>
      </c>
      <c r="Z23" s="25">
        <f>IFERROR(MATCH(Z$11,_calc_기준150!$CN$13:$EF$13,0),"")</f>
        <v>37</v>
      </c>
      <c r="AA23" s="25">
        <f>IFERROR(MATCH(AA$11,_calc_기준150!$CN$13:$EF$13,0),"")</f>
        <v>35</v>
      </c>
      <c r="AB23" s="25">
        <f>IFERROR(MATCH(AB$11,_calc_기준150!$CN$13:$EF$13,0),"")</f>
        <v>3</v>
      </c>
      <c r="AC23" s="25">
        <f>IFERROR(MATCH(AC$11,_calc_기준150!$CN$13:$EF$13,0),"")</f>
        <v>19</v>
      </c>
      <c r="AD23" s="25">
        <f>IFERROR(MATCH(AD$11,_calc_기준150!$CN$13:$EF$13,0),"")</f>
        <v>16</v>
      </c>
      <c r="AE23" s="25">
        <f>IFERROR(MATCH(AE$11,_calc_기준150!$CN$13:$EF$13,0),"")</f>
        <v>43</v>
      </c>
      <c r="AF23" s="25">
        <f>IFERROR(MATCH(AF$11,_calc_기준150!$CN$13:$EF$13,0),"")</f>
        <v>42</v>
      </c>
      <c r="AG23" s="25">
        <f>IFERROR(MATCH(AG$11,_calc_기준150!$CN$13:$EF$13,0),"")</f>
        <v>10</v>
      </c>
      <c r="AH23" s="25">
        <f>IFERROR(MATCH(AH$11,_calc_기준150!$CN$13:$EF$13,0),"")</f>
        <v>26</v>
      </c>
      <c r="AI23" s="25">
        <f>IFERROR(MATCH(AI$11,_calc_기준150!$CN$13:$EF$13,0),"")</f>
        <v>28</v>
      </c>
      <c r="AJ23" s="25">
        <f>IFERROR(MATCH(AJ$11,_calc_기준150!$CN$13:$EF$13,0),"")</f>
        <v>18</v>
      </c>
      <c r="AK23" s="25">
        <f>IFERROR(MATCH(AK$11,_calc_기준150!$CN$13:$EF$13,0),"")</f>
        <v>29</v>
      </c>
      <c r="AL23" s="25">
        <f>IFERROR(MATCH(AL$11,_calc_기준150!$CN$13:$EF$13,0),"")</f>
        <v>39</v>
      </c>
      <c r="AM23" s="25">
        <f>IFERROR(MATCH(AM$11,_calc_기준150!$CN$13:$EF$13,0),"")</f>
        <v>15</v>
      </c>
      <c r="AN23" s="25">
        <f>IFERROR(MATCH(AN$11,_calc_기준150!$CN$13:$EF$13,0),"")</f>
        <v>5</v>
      </c>
      <c r="AO23" s="25">
        <f>IFERROR(MATCH(AO$11,_calc_기준150!$CN$13:$EF$13,0),"")</f>
        <v>8</v>
      </c>
      <c r="AP23" s="25">
        <f>IFERROR(MATCH(AP$11,_calc_기준150!$CN$13:$EF$13,0),"")</f>
        <v>24</v>
      </c>
      <c r="AQ23" s="25">
        <f>IFERROR(MATCH(AQ$11,_calc_기준150!$CN$13:$EF$13,0),"")</f>
        <v>31</v>
      </c>
      <c r="AR23" s="25">
        <f>IFERROR(MATCH(AR$11,_calc_기준150!$CN$13:$EF$13,0),"")</f>
        <v>45</v>
      </c>
      <c r="AS23" s="25">
        <f>IFERROR(MATCH(AS$11,_calc_기준150!$CN$13:$EF$13,0),"")</f>
        <v>27</v>
      </c>
      <c r="AT23" s="25">
        <f>IFERROR(MATCH(AT$11,_calc_기준150!$CN$13:$EF$13,0),"")</f>
        <v>2</v>
      </c>
      <c r="AU23" s="25">
        <f>IFERROR(MATCH(AU$11,_calc_기준150!$CN$13:$EF$13,0),"")</f>
        <v>9</v>
      </c>
      <c r="AV23" s="25">
        <f>IFERROR(MATCH(AV$11,_calc_기준150!$CN$13:$EF$13,0),"")</f>
        <v>17</v>
      </c>
      <c r="AW23" s="25">
        <f>IFERROR(MATCH(AW$11,_calc_기준150!$CN$13:$EF$13,0),"")</f>
        <v>25</v>
      </c>
      <c r="AX23" s="25">
        <f>IFERROR(MATCH(AX$11,_calc_기준150!$CN$13:$EF$13,0),"")</f>
        <v>32</v>
      </c>
      <c r="AY23" s="25">
        <f>IFERROR(MATCH(AY$11,_calc_기준150!$CN$13:$EF$13,0),"")</f>
        <v>22</v>
      </c>
      <c r="AZ23" s="25">
        <f>IFERROR(MATCH(AZ$11,_calc_기준150!$CN$13:$EF$13,0),"")</f>
        <v>36</v>
      </c>
      <c r="BA23" s="25">
        <f>IFERROR(MATCH(BA$11,_calc_기준150!$CN$13:$EF$13,0),"")</f>
        <v>41</v>
      </c>
      <c r="BB23" s="25">
        <f>IFERROR(MATCH(BB$11,_calc_기준150!$CN$13:$EF$13,0),"")</f>
        <v>1</v>
      </c>
      <c r="BC23" s="25">
        <f>IFERROR(MATCH(BC$11,_calc_기준150!$CN$13:$EF$13,0),"")</f>
        <v>4</v>
      </c>
      <c r="BD23" s="25">
        <f>IFERROR(MATCH(BD$11,_calc_기준150!$CN$13:$EF$13,0),"")</f>
        <v>23</v>
      </c>
    </row>
    <row r="24" spans="1:56" ht="16.5" customHeight="1">
      <c r="A24" s="39">
        <f t="shared" si="2"/>
        <v>1232</v>
      </c>
      <c r="B24" s="40">
        <f>IFERROR(INDEX(전체당첨내역!$B:$B,MATCH($A24,전체당첨내역!$A:$A,0)),"")</f>
        <v>12</v>
      </c>
      <c r="C24" s="40">
        <f>IFERROR(INDEX(전체당첨내역!$C:$C,MATCH($A24,전체당첨내역!$A:$A,0)),"")</f>
        <v>15</v>
      </c>
      <c r="D24" s="40">
        <f>IFERROR(INDEX(전체당첨내역!$D:$D,MATCH($A24,전체당첨내역!$A:$A,0)),"")</f>
        <v>19</v>
      </c>
      <c r="E24" s="40">
        <f>IFERROR(INDEX(전체당첨내역!$E:$E,MATCH($A24,전체당첨내역!$A:$A,0)),"")</f>
        <v>22</v>
      </c>
      <c r="F24" s="40">
        <f>IFERROR(INDEX(전체당첨내역!$F:$F,MATCH($A24,전체당첨내역!$A:$A,0)),"")</f>
        <v>24</v>
      </c>
      <c r="G24" s="40">
        <f>IFERROR(INDEX(전체당첨내역!$G:$G,MATCH($A24,전체당첨내역!$A:$A,0)),"")</f>
        <v>36</v>
      </c>
      <c r="H24" s="45">
        <f>IFERROR(INDEX(전체당첨내역!$H:$H,MATCH($A24,전체당첨내역!$A:$A,0)),"")</f>
        <v>3</v>
      </c>
      <c r="I24" s="42">
        <f>IFERROR((INDEX(_calc_기준150!$CN$14:$EF$14,1,$B24)&gt;0)*(INDEX(_calc_기준150!$CN$14:$EF$14,1,$B24)&lt;=15)+(INDEX(_calc_기준150!$CN$14:$EF$14,1,$C24)&gt;0)*(INDEX(_calc_기준150!$CN$14:$EF$14,1,$C24)&lt;=15)+(INDEX(_calc_기준150!$CN$14:$EF$14,1,$D24)&gt;0)*(INDEX(_calc_기준150!$CN$14:$EF$14,1,$D24)&lt;=15)+(INDEX(_calc_기준150!$CN$14:$EF$14,1,$E24)&gt;0)*(INDEX(_calc_기준150!$CN$14:$EF$14,1,$E24)&lt;=15)+(INDEX(_calc_기준150!$CN$14:$EF$14,1,$F24)&gt;0)*(INDEX(_calc_기준150!$CN$14:$EF$14,1,$F24)&lt;=15)+(INDEX(_calc_기준150!$CN$14:$EF$14,1,$G24)&gt;0)*(INDEX(_calc_기준150!$CN$14:$EF$14,1,$G24)&lt;=15),"")</f>
        <v>1</v>
      </c>
      <c r="J24" s="40">
        <f>IFERROR((INDEX(_calc_기준150!$CN$14:$EF$14,1,$B24)&gt;15)*(INDEX(_calc_기준150!$CN$14:$EF$14,1,$B24)&lt;=30)+(INDEX(_calc_기준150!$CN$14:$EF$14,1,$C24)&gt;15)*(INDEX(_calc_기준150!$CN$14:$EF$14,1,$C24)&lt;=30)+(INDEX(_calc_기준150!$CN$14:$EF$14,1,$D24)&gt;15)*(INDEX(_calc_기준150!$CN$14:$EF$14,1,$D24)&lt;=30)+(INDEX(_calc_기준150!$CN$14:$EF$14,1,$E24)&gt;15)*(INDEX(_calc_기준150!$CN$14:$EF$14,1,$E24)&lt;=30)+(INDEX(_calc_기준150!$CN$14:$EF$14,1,$F24)&gt;15)*(INDEX(_calc_기준150!$CN$14:$EF$14,1,$F24)&lt;=30)+(INDEX(_calc_기준150!$CN$14:$EF$14,1,$G24)&gt;15)*(INDEX(_calc_기준150!$CN$14:$EF$14,1,$G24)&lt;=30),"")</f>
        <v>3</v>
      </c>
      <c r="K24" s="43">
        <f>IFERROR((INDEX(_calc_기준150!$CN$14:$EF$14,1,$B24)&gt;30)+(INDEX(_calc_기준150!$CN$14:$EF$14,1,$C24)&gt;30)+(INDEX(_calc_기준150!$CN$14:$EF$14,1,$D24)&gt;30)+(INDEX(_calc_기준150!$CN$14:$EF$14,1,$E24)&gt;30)+(INDEX(_calc_기준150!$CN$14:$EF$14,1,$F24)&gt;30)+(INDEX(_calc_기준150!$CN$14:$EF$14,1,$G24)&gt;30),"")</f>
        <v>2</v>
      </c>
      <c r="L24" s="25">
        <f>IFERROR(MATCH(L$11,_calc_기준150!$CN$14:$EF$14,0),"")</f>
        <v>7</v>
      </c>
      <c r="M24" s="25">
        <f>IFERROR(MATCH(M$11,_calc_기준150!$CN$14:$EF$14,0),"")</f>
        <v>21</v>
      </c>
      <c r="N24" s="25">
        <f>IFERROR(MATCH(N$11,_calc_기준150!$CN$14:$EF$14,0),"")</f>
        <v>34</v>
      </c>
      <c r="O24" s="25">
        <f>IFERROR(MATCH(O$11,_calc_기준150!$CN$14:$EF$14,0),"")</f>
        <v>40</v>
      </c>
      <c r="P24" s="25">
        <f>IFERROR(MATCH(P$11,_calc_기준150!$CN$14:$EF$14,0),"")</f>
        <v>12</v>
      </c>
      <c r="Q24" s="25">
        <f>IFERROR(MATCH(Q$11,_calc_기준150!$CN$14:$EF$14,0),"")</f>
        <v>6</v>
      </c>
      <c r="R24" s="25">
        <f>IFERROR(MATCH(R$11,_calc_기준150!$CN$14:$EF$14,0),"")</f>
        <v>11</v>
      </c>
      <c r="S24" s="25">
        <f>IFERROR(MATCH(S$11,_calc_기준150!$CN$14:$EF$14,0),"")</f>
        <v>30</v>
      </c>
      <c r="T24" s="25">
        <f>IFERROR(MATCH(T$11,_calc_기준150!$CN$14:$EF$14,0),"")</f>
        <v>33</v>
      </c>
      <c r="U24" s="25">
        <f>IFERROR(MATCH(U$11,_calc_기준150!$CN$14:$EF$14,0),"")</f>
        <v>14</v>
      </c>
      <c r="V24" s="25">
        <f>IFERROR(MATCH(V$11,_calc_기준150!$CN$14:$EF$14,0),"")</f>
        <v>44</v>
      </c>
      <c r="W24" s="25">
        <f>IFERROR(MATCH(W$11,_calc_기준150!$CN$14:$EF$14,0),"")</f>
        <v>37</v>
      </c>
      <c r="X24" s="25">
        <f>IFERROR(MATCH(X$11,_calc_기준150!$CN$14:$EF$14,0),"")</f>
        <v>20</v>
      </c>
      <c r="Y24" s="25">
        <f>IFERROR(MATCH(Y$11,_calc_기준150!$CN$14:$EF$14,0),"")</f>
        <v>38</v>
      </c>
      <c r="Z24" s="25">
        <f>IFERROR(MATCH(Z$11,_calc_기준150!$CN$14:$EF$14,0),"")</f>
        <v>3</v>
      </c>
      <c r="AA24" s="25">
        <f>IFERROR(MATCH(AA$11,_calc_기준150!$CN$14:$EF$14,0),"")</f>
        <v>19</v>
      </c>
      <c r="AB24" s="25">
        <f>IFERROR(MATCH(AB$11,_calc_기준150!$CN$14:$EF$14,0),"")</f>
        <v>35</v>
      </c>
      <c r="AC24" s="25">
        <f>IFERROR(MATCH(AC$11,_calc_기준150!$CN$14:$EF$14,0),"")</f>
        <v>13</v>
      </c>
      <c r="AD24" s="25">
        <f>IFERROR(MATCH(AD$11,_calc_기준150!$CN$14:$EF$14,0),"")</f>
        <v>42</v>
      </c>
      <c r="AE24" s="25">
        <f>IFERROR(MATCH(AE$11,_calc_기준150!$CN$14:$EF$14,0),"")</f>
        <v>26</v>
      </c>
      <c r="AF24" s="25">
        <f>IFERROR(MATCH(AF$11,_calc_기준150!$CN$14:$EF$14,0),"")</f>
        <v>43</v>
      </c>
      <c r="AG24" s="25">
        <f>IFERROR(MATCH(AG$11,_calc_기준150!$CN$14:$EF$14,0),"")</f>
        <v>16</v>
      </c>
      <c r="AH24" s="25">
        <f>IFERROR(MATCH(AH$11,_calc_기준150!$CN$14:$EF$14,0),"")</f>
        <v>10</v>
      </c>
      <c r="AI24" s="25">
        <f>IFERROR(MATCH(AI$11,_calc_기준150!$CN$14:$EF$14,0),"")</f>
        <v>28</v>
      </c>
      <c r="AJ24" s="25">
        <f>IFERROR(MATCH(AJ$11,_calc_기준150!$CN$14:$EF$14,0),"")</f>
        <v>15</v>
      </c>
      <c r="AK24" s="25">
        <f>IFERROR(MATCH(AK$11,_calc_기준150!$CN$14:$EF$14,0),"")</f>
        <v>18</v>
      </c>
      <c r="AL24" s="25">
        <f>IFERROR(MATCH(AL$11,_calc_기준150!$CN$14:$EF$14,0),"")</f>
        <v>39</v>
      </c>
      <c r="AM24" s="25">
        <f>IFERROR(MATCH(AM$11,_calc_기준150!$CN$14:$EF$14,0),"")</f>
        <v>27</v>
      </c>
      <c r="AN24" s="25">
        <f>IFERROR(MATCH(AN$11,_calc_기준150!$CN$14:$EF$14,0),"")</f>
        <v>29</v>
      </c>
      <c r="AO24" s="25">
        <f>IFERROR(MATCH(AO$11,_calc_기준150!$CN$14:$EF$14,0),"")</f>
        <v>24</v>
      </c>
      <c r="AP24" s="25">
        <f>IFERROR(MATCH(AP$11,_calc_기준150!$CN$14:$EF$14,0),"")</f>
        <v>31</v>
      </c>
      <c r="AQ24" s="25">
        <f>IFERROR(MATCH(AQ$11,_calc_기준150!$CN$14:$EF$14,0),"")</f>
        <v>45</v>
      </c>
      <c r="AR24" s="25">
        <f>IFERROR(MATCH(AR$11,_calc_기준150!$CN$14:$EF$14,0),"")</f>
        <v>5</v>
      </c>
      <c r="AS24" s="25">
        <f>IFERROR(MATCH(AS$11,_calc_기준150!$CN$14:$EF$14,0),"")</f>
        <v>8</v>
      </c>
      <c r="AT24" s="25">
        <f>IFERROR(MATCH(AT$11,_calc_기준150!$CN$14:$EF$14,0),"")</f>
        <v>22</v>
      </c>
      <c r="AU24" s="25">
        <f>IFERROR(MATCH(AU$11,_calc_기준150!$CN$14:$EF$14,0),"")</f>
        <v>2</v>
      </c>
      <c r="AV24" s="25">
        <f>IFERROR(MATCH(AV$11,_calc_기준150!$CN$14:$EF$14,0),"")</f>
        <v>9</v>
      </c>
      <c r="AW24" s="25">
        <f>IFERROR(MATCH(AW$11,_calc_기준150!$CN$14:$EF$14,0),"")</f>
        <v>32</v>
      </c>
      <c r="AX24" s="25">
        <f>IFERROR(MATCH(AX$11,_calc_기준150!$CN$14:$EF$14,0),"")</f>
        <v>36</v>
      </c>
      <c r="AY24" s="25">
        <f>IFERROR(MATCH(AY$11,_calc_기준150!$CN$14:$EF$14,0),"")</f>
        <v>17</v>
      </c>
      <c r="AZ24" s="25">
        <f>IFERROR(MATCH(AZ$11,_calc_기준150!$CN$14:$EF$14,0),"")</f>
        <v>41</v>
      </c>
      <c r="BA24" s="25">
        <f>IFERROR(MATCH(BA$11,_calc_기준150!$CN$14:$EF$14,0),"")</f>
        <v>25</v>
      </c>
      <c r="BB24" s="25">
        <f>IFERROR(MATCH(BB$11,_calc_기준150!$CN$14:$EF$14,0),"")</f>
        <v>1</v>
      </c>
      <c r="BC24" s="25">
        <f>IFERROR(MATCH(BC$11,_calc_기준150!$CN$14:$EF$14,0),"")</f>
        <v>4</v>
      </c>
      <c r="BD24" s="25">
        <f>IFERROR(MATCH(BD$11,_calc_기준150!$CN$14:$EF$14,0),"")</f>
        <v>23</v>
      </c>
    </row>
    <row r="25" spans="1:56" ht="16.5" customHeight="1">
      <c r="A25" s="39">
        <f t="shared" si="2"/>
        <v>1231</v>
      </c>
      <c r="B25" s="40">
        <f>IFERROR(INDEX(전체당첨내역!$B:$B,MATCH($A25,전체당첨내역!$A:$A,0)),"")</f>
        <v>4</v>
      </c>
      <c r="C25" s="40">
        <f>IFERROR(INDEX(전체당첨내역!$C:$C,MATCH($A25,전체당첨내역!$A:$A,0)),"")</f>
        <v>13</v>
      </c>
      <c r="D25" s="40">
        <f>IFERROR(INDEX(전체당첨내역!$D:$D,MATCH($A25,전체당첨내역!$A:$A,0)),"")</f>
        <v>14</v>
      </c>
      <c r="E25" s="40">
        <f>IFERROR(INDEX(전체당첨내역!$E:$E,MATCH($A25,전체당첨내역!$A:$A,0)),"")</f>
        <v>18</v>
      </c>
      <c r="F25" s="40">
        <f>IFERROR(INDEX(전체당첨내역!$F:$F,MATCH($A25,전체당첨내역!$A:$A,0)),"")</f>
        <v>31</v>
      </c>
      <c r="G25" s="40">
        <f>IFERROR(INDEX(전체당첨내역!$G:$G,MATCH($A25,전체당첨내역!$A:$A,0)),"")</f>
        <v>38</v>
      </c>
      <c r="H25" s="45">
        <f>IFERROR(INDEX(전체당첨내역!$H:$H,MATCH($A25,전체당첨내역!$A:$A,0)),"")</f>
        <v>15</v>
      </c>
      <c r="I25" s="42">
        <f>IFERROR((INDEX(_calc_기준150!$CN$15:$EF$15,1,$B25)&gt;0)*(INDEX(_calc_기준150!$CN$15:$EF$15,1,$B25)&lt;=15)+(INDEX(_calc_기준150!$CN$15:$EF$15,1,$C25)&gt;0)*(INDEX(_calc_기준150!$CN$15:$EF$15,1,$C25)&lt;=15)+(INDEX(_calc_기준150!$CN$15:$EF$15,1,$D25)&gt;0)*(INDEX(_calc_기준150!$CN$15:$EF$15,1,$D25)&lt;=15)+(INDEX(_calc_기준150!$CN$15:$EF$15,1,$E25)&gt;0)*(INDEX(_calc_기준150!$CN$15:$EF$15,1,$E25)&lt;=15)+(INDEX(_calc_기준150!$CN$15:$EF$15,1,$F25)&gt;0)*(INDEX(_calc_기준150!$CN$15:$EF$15,1,$F25)&lt;=15)+(INDEX(_calc_기준150!$CN$15:$EF$15,1,$G25)&gt;0)*(INDEX(_calc_기준150!$CN$15:$EF$15,1,$G25)&lt;=15),"")</f>
        <v>3</v>
      </c>
      <c r="J25" s="40">
        <f>IFERROR((INDEX(_calc_기준150!$CN$15:$EF$15,1,$B25)&gt;15)*(INDEX(_calc_기준150!$CN$15:$EF$15,1,$B25)&lt;=30)+(INDEX(_calc_기준150!$CN$15:$EF$15,1,$C25)&gt;15)*(INDEX(_calc_기준150!$CN$15:$EF$15,1,$C25)&lt;=30)+(INDEX(_calc_기준150!$CN$15:$EF$15,1,$D25)&gt;15)*(INDEX(_calc_기준150!$CN$15:$EF$15,1,$D25)&lt;=30)+(INDEX(_calc_기준150!$CN$15:$EF$15,1,$E25)&gt;15)*(INDEX(_calc_기준150!$CN$15:$EF$15,1,$E25)&lt;=30)+(INDEX(_calc_기준150!$CN$15:$EF$15,1,$F25)&gt;15)*(INDEX(_calc_기준150!$CN$15:$EF$15,1,$F25)&lt;=30)+(INDEX(_calc_기준150!$CN$15:$EF$15,1,$G25)&gt;15)*(INDEX(_calc_기준150!$CN$15:$EF$15,1,$G25)&lt;=30),"")</f>
        <v>1</v>
      </c>
      <c r="K25" s="43">
        <f>IFERROR((INDEX(_calc_기준150!$CN$15:$EF$15,1,$B25)&gt;30)+(INDEX(_calc_기준150!$CN$15:$EF$15,1,$C25)&gt;30)+(INDEX(_calc_기준150!$CN$15:$EF$15,1,$D25)&gt;30)+(INDEX(_calc_기준150!$CN$15:$EF$15,1,$E25)&gt;30)+(INDEX(_calc_기준150!$CN$15:$EF$15,1,$F25)&gt;30)+(INDEX(_calc_기준150!$CN$15:$EF$15,1,$G25)&gt;30),"")</f>
        <v>2</v>
      </c>
      <c r="L25" s="25">
        <f>IFERROR(MATCH(L$11,_calc_기준150!$CN$15:$EF$15,0),"")</f>
        <v>7</v>
      </c>
      <c r="M25" s="25">
        <f>IFERROR(MATCH(M$11,_calc_기준150!$CN$15:$EF$15,0),"")</f>
        <v>21</v>
      </c>
      <c r="N25" s="25">
        <f>IFERROR(MATCH(N$11,_calc_기준150!$CN$15:$EF$15,0),"")</f>
        <v>12</v>
      </c>
      <c r="O25" s="25">
        <f>IFERROR(MATCH(O$11,_calc_기준150!$CN$15:$EF$15,0),"")</f>
        <v>34</v>
      </c>
      <c r="P25" s="25">
        <f>IFERROR(MATCH(P$11,_calc_기준150!$CN$15:$EF$15,0),"")</f>
        <v>40</v>
      </c>
      <c r="Q25" s="25">
        <f>IFERROR(MATCH(Q$11,_calc_기준150!$CN$15:$EF$15,0),"")</f>
        <v>38</v>
      </c>
      <c r="R25" s="25">
        <f>IFERROR(MATCH(R$11,_calc_기준150!$CN$15:$EF$15,0),"")</f>
        <v>6</v>
      </c>
      <c r="S25" s="25">
        <f>IFERROR(MATCH(S$11,_calc_기준150!$CN$15:$EF$15,0),"")</f>
        <v>11</v>
      </c>
      <c r="T25" s="25">
        <f>IFERROR(MATCH(T$11,_calc_기준150!$CN$15:$EF$15,0),"")</f>
        <v>30</v>
      </c>
      <c r="U25" s="25">
        <f>IFERROR(MATCH(U$11,_calc_기준150!$CN$15:$EF$15,0),"")</f>
        <v>44</v>
      </c>
      <c r="V25" s="25">
        <f>IFERROR(MATCH(V$11,_calc_기준150!$CN$15:$EF$15,0),"")</f>
        <v>37</v>
      </c>
      <c r="W25" s="25">
        <f>IFERROR(MATCH(W$11,_calc_기준150!$CN$15:$EF$15,0),"")</f>
        <v>33</v>
      </c>
      <c r="X25" s="25">
        <f>IFERROR(MATCH(X$11,_calc_기준150!$CN$15:$EF$15,0),"")</f>
        <v>14</v>
      </c>
      <c r="Y25" s="25">
        <f>IFERROR(MATCH(Y$11,_calc_기준150!$CN$15:$EF$15,0),"")</f>
        <v>13</v>
      </c>
      <c r="Z25" s="25">
        <f>IFERROR(MATCH(Z$11,_calc_기준150!$CN$15:$EF$15,0),"")</f>
        <v>35</v>
      </c>
      <c r="AA25" s="25">
        <f>IFERROR(MATCH(AA$11,_calc_기준150!$CN$15:$EF$15,0),"")</f>
        <v>19</v>
      </c>
      <c r="AB25" s="25">
        <f>IFERROR(MATCH(AB$11,_calc_기준150!$CN$15:$EF$15,0),"")</f>
        <v>42</v>
      </c>
      <c r="AC25" s="25">
        <f>IFERROR(MATCH(AC$11,_calc_기준150!$CN$15:$EF$15,0),"")</f>
        <v>3</v>
      </c>
      <c r="AD25" s="25">
        <f>IFERROR(MATCH(AD$11,_calc_기준150!$CN$15:$EF$15,0),"")</f>
        <v>16</v>
      </c>
      <c r="AE25" s="25">
        <f>IFERROR(MATCH(AE$11,_calc_기준150!$CN$15:$EF$15,0),"")</f>
        <v>43</v>
      </c>
      <c r="AF25" s="25">
        <f>IFERROR(MATCH(AF$11,_calc_기준150!$CN$15:$EF$15,0),"")</f>
        <v>26</v>
      </c>
      <c r="AG25" s="25">
        <f>IFERROR(MATCH(AG$11,_calc_기준150!$CN$15:$EF$15,0),"")</f>
        <v>18</v>
      </c>
      <c r="AH25" s="25">
        <f>IFERROR(MATCH(AH$11,_calc_기준150!$CN$15:$EF$15,0),"")</f>
        <v>20</v>
      </c>
      <c r="AI25" s="25">
        <f>IFERROR(MATCH(AI$11,_calc_기준150!$CN$15:$EF$15,0),"")</f>
        <v>28</v>
      </c>
      <c r="AJ25" s="25">
        <f>IFERROR(MATCH(AJ$11,_calc_기준150!$CN$15:$EF$15,0),"")</f>
        <v>39</v>
      </c>
      <c r="AK25" s="25">
        <f>IFERROR(MATCH(AK$11,_calc_기준150!$CN$15:$EF$15,0),"")</f>
        <v>15</v>
      </c>
      <c r="AL25" s="25">
        <f>IFERROR(MATCH(AL$11,_calc_기준150!$CN$15:$EF$15,0),"")</f>
        <v>24</v>
      </c>
      <c r="AM25" s="25">
        <f>IFERROR(MATCH(AM$11,_calc_기준150!$CN$15:$EF$15,0),"")</f>
        <v>45</v>
      </c>
      <c r="AN25" s="25">
        <f>IFERROR(MATCH(AN$11,_calc_기준150!$CN$15:$EF$15,0),"")</f>
        <v>5</v>
      </c>
      <c r="AO25" s="25">
        <f>IFERROR(MATCH(AO$11,_calc_기준150!$CN$15:$EF$15,0),"")</f>
        <v>27</v>
      </c>
      <c r="AP25" s="25">
        <f>IFERROR(MATCH(AP$11,_calc_기준150!$CN$15:$EF$15,0),"")</f>
        <v>22</v>
      </c>
      <c r="AQ25" s="25">
        <f>IFERROR(MATCH(AQ$11,_calc_기준150!$CN$15:$EF$15,0),"")</f>
        <v>29</v>
      </c>
      <c r="AR25" s="25">
        <f>IFERROR(MATCH(AR$11,_calc_기준150!$CN$15:$EF$15,0),"")</f>
        <v>9</v>
      </c>
      <c r="AS25" s="25">
        <f>IFERROR(MATCH(AS$11,_calc_기준150!$CN$15:$EF$15,0),"")</f>
        <v>10</v>
      </c>
      <c r="AT25" s="25">
        <f>IFERROR(MATCH(AT$11,_calc_기준150!$CN$15:$EF$15,0),"")</f>
        <v>32</v>
      </c>
      <c r="AU25" s="25">
        <f>IFERROR(MATCH(AU$11,_calc_기준150!$CN$15:$EF$15,0),"")</f>
        <v>2</v>
      </c>
      <c r="AV25" s="25">
        <f>IFERROR(MATCH(AV$11,_calc_기준150!$CN$15:$EF$15,0),"")</f>
        <v>31</v>
      </c>
      <c r="AW25" s="25">
        <f>IFERROR(MATCH(AW$11,_calc_기준150!$CN$15:$EF$15,0),"")</f>
        <v>36</v>
      </c>
      <c r="AX25" s="25">
        <f>IFERROR(MATCH(AX$11,_calc_기준150!$CN$15:$EF$15,0),"")</f>
        <v>17</v>
      </c>
      <c r="AY25" s="25">
        <f>IFERROR(MATCH(AY$11,_calc_기준150!$CN$15:$EF$15,0),"")</f>
        <v>8</v>
      </c>
      <c r="AZ25" s="25">
        <f>IFERROR(MATCH(AZ$11,_calc_기준150!$CN$15:$EF$15,0),"")</f>
        <v>25</v>
      </c>
      <c r="BA25" s="25">
        <f>IFERROR(MATCH(BA$11,_calc_기준150!$CN$15:$EF$15,0),"")</f>
        <v>1</v>
      </c>
      <c r="BB25" s="25">
        <f>IFERROR(MATCH(BB$11,_calc_기준150!$CN$15:$EF$15,0),"")</f>
        <v>4</v>
      </c>
      <c r="BC25" s="25">
        <f>IFERROR(MATCH(BC$11,_calc_기준150!$CN$15:$EF$15,0),"")</f>
        <v>41</v>
      </c>
      <c r="BD25" s="25">
        <f>IFERROR(MATCH(BD$11,_calc_기준150!$CN$15:$EF$15,0),"")</f>
        <v>23</v>
      </c>
    </row>
    <row r="26" spans="1:56" ht="16.5" customHeight="1">
      <c r="A26" s="39">
        <f t="shared" si="2"/>
        <v>1230</v>
      </c>
      <c r="B26" s="40">
        <f>IFERROR(INDEX(전체당첨내역!$B:$B,MATCH($A26,전체당첨내역!$A:$A,0)),"")</f>
        <v>3</v>
      </c>
      <c r="C26" s="40">
        <f>IFERROR(INDEX(전체당첨내역!$C:$C,MATCH($A26,전체당첨내역!$A:$A,0)),"")</f>
        <v>8</v>
      </c>
      <c r="D26" s="40">
        <f>IFERROR(INDEX(전체당첨내역!$D:$D,MATCH($A26,전체당첨내역!$A:$A,0)),"")</f>
        <v>9</v>
      </c>
      <c r="E26" s="40">
        <f>IFERROR(INDEX(전체당첨내역!$E:$E,MATCH($A26,전체당첨내역!$A:$A,0)),"")</f>
        <v>22</v>
      </c>
      <c r="F26" s="40">
        <f>IFERROR(INDEX(전체당첨내역!$F:$F,MATCH($A26,전체당첨내역!$A:$A,0)),"")</f>
        <v>28</v>
      </c>
      <c r="G26" s="40">
        <f>IFERROR(INDEX(전체당첨내역!$G:$G,MATCH($A26,전체당첨내역!$A:$A,0)),"")</f>
        <v>42</v>
      </c>
      <c r="H26" s="45">
        <f>IFERROR(INDEX(전체당첨내역!$H:$H,MATCH($A26,전체당첨내역!$A:$A,0)),"")</f>
        <v>45</v>
      </c>
      <c r="I26" s="42">
        <f>IFERROR((INDEX(_calc_기준150!$CN$16:$EF$16,1,$B26)&gt;0)*(INDEX(_calc_기준150!$CN$16:$EF$16,1,$B26)&lt;=15)+(INDEX(_calc_기준150!$CN$16:$EF$16,1,$C26)&gt;0)*(INDEX(_calc_기준150!$CN$16:$EF$16,1,$C26)&lt;=15)+(INDEX(_calc_기준150!$CN$16:$EF$16,1,$D26)&gt;0)*(INDEX(_calc_기준150!$CN$16:$EF$16,1,$D26)&lt;=15)+(INDEX(_calc_기준150!$CN$16:$EF$16,1,$E26)&gt;0)*(INDEX(_calc_기준150!$CN$16:$EF$16,1,$E26)&lt;=15)+(INDEX(_calc_기준150!$CN$16:$EF$16,1,$F26)&gt;0)*(INDEX(_calc_기준150!$CN$16:$EF$16,1,$F26)&lt;=15)+(INDEX(_calc_기준150!$CN$16:$EF$16,1,$G26)&gt;0)*(INDEX(_calc_기준150!$CN$16:$EF$16,1,$G26)&lt;=15),"")</f>
        <v>2</v>
      </c>
      <c r="J26" s="40">
        <f>IFERROR((INDEX(_calc_기준150!$CN$16:$EF$16,1,$B26)&gt;15)*(INDEX(_calc_기준150!$CN$16:$EF$16,1,$B26)&lt;=30)+(INDEX(_calc_기준150!$CN$16:$EF$16,1,$C26)&gt;15)*(INDEX(_calc_기준150!$CN$16:$EF$16,1,$C26)&lt;=30)+(INDEX(_calc_기준150!$CN$16:$EF$16,1,$D26)&gt;15)*(INDEX(_calc_기준150!$CN$16:$EF$16,1,$D26)&lt;=30)+(INDEX(_calc_기준150!$CN$16:$EF$16,1,$E26)&gt;15)*(INDEX(_calc_기준150!$CN$16:$EF$16,1,$E26)&lt;=30)+(INDEX(_calc_기준150!$CN$16:$EF$16,1,$F26)&gt;15)*(INDEX(_calc_기준150!$CN$16:$EF$16,1,$F26)&lt;=30)+(INDEX(_calc_기준150!$CN$16:$EF$16,1,$G26)&gt;15)*(INDEX(_calc_기준150!$CN$16:$EF$16,1,$G26)&lt;=30),"")</f>
        <v>3</v>
      </c>
      <c r="K26" s="43">
        <f>IFERROR((INDEX(_calc_기준150!$CN$16:$EF$16,1,$B26)&gt;30)+(INDEX(_calc_기준150!$CN$16:$EF$16,1,$C26)&gt;30)+(INDEX(_calc_기준150!$CN$16:$EF$16,1,$D26)&gt;30)+(INDEX(_calc_기준150!$CN$16:$EF$16,1,$E26)&gt;30)+(INDEX(_calc_기준150!$CN$16:$EF$16,1,$F26)&gt;30)+(INDEX(_calc_기준150!$CN$16:$EF$16,1,$G26)&gt;30),"")</f>
        <v>1</v>
      </c>
      <c r="L26" s="25">
        <f>IFERROR(MATCH(L$11,_calc_기준150!$CN$16:$EF$16,0),"")</f>
        <v>7</v>
      </c>
      <c r="M26" s="25">
        <f>IFERROR(MATCH(M$11,_calc_기준150!$CN$16:$EF$16,0),"")</f>
        <v>21</v>
      </c>
      <c r="N26" s="25">
        <f>IFERROR(MATCH(N$11,_calc_기준150!$CN$16:$EF$16,0),"")</f>
        <v>34</v>
      </c>
      <c r="O26" s="25">
        <f>IFERROR(MATCH(O$11,_calc_기준150!$CN$16:$EF$16,0),"")</f>
        <v>38</v>
      </c>
      <c r="P26" s="25">
        <f>IFERROR(MATCH(P$11,_calc_기준150!$CN$16:$EF$16,0),"")</f>
        <v>30</v>
      </c>
      <c r="Q26" s="25">
        <f>IFERROR(MATCH(Q$11,_calc_기준150!$CN$16:$EF$16,0),"")</f>
        <v>11</v>
      </c>
      <c r="R26" s="25">
        <f>IFERROR(MATCH(R$11,_calc_기준150!$CN$16:$EF$16,0),"")</f>
        <v>40</v>
      </c>
      <c r="S26" s="25">
        <f>IFERROR(MATCH(S$11,_calc_기준150!$CN$16:$EF$16,0),"")</f>
        <v>44</v>
      </c>
      <c r="T26" s="25">
        <f>IFERROR(MATCH(T$11,_calc_기준150!$CN$16:$EF$16,0),"")</f>
        <v>12</v>
      </c>
      <c r="U26" s="25">
        <f>IFERROR(MATCH(U$11,_calc_기준150!$CN$16:$EF$16,0),"")</f>
        <v>33</v>
      </c>
      <c r="V26" s="25">
        <f>IFERROR(MATCH(V$11,_calc_기준150!$CN$16:$EF$16,0),"")</f>
        <v>14</v>
      </c>
      <c r="W26" s="25">
        <f>IFERROR(MATCH(W$11,_calc_기준150!$CN$16:$EF$16,0),"")</f>
        <v>19</v>
      </c>
      <c r="X26" s="25">
        <f>IFERROR(MATCH(X$11,_calc_기준150!$CN$16:$EF$16,0),"")</f>
        <v>42</v>
      </c>
      <c r="Y26" s="25">
        <f>IFERROR(MATCH(Y$11,_calc_기준150!$CN$16:$EF$16,0),"")</f>
        <v>3</v>
      </c>
      <c r="Z26" s="25">
        <f>IFERROR(MATCH(Z$11,_calc_기준150!$CN$16:$EF$16,0),"")</f>
        <v>35</v>
      </c>
      <c r="AA26" s="25">
        <f>IFERROR(MATCH(AA$11,_calc_기준150!$CN$16:$EF$16,0),"")</f>
        <v>13</v>
      </c>
      <c r="AB26" s="25">
        <f>IFERROR(MATCH(AB$11,_calc_기준150!$CN$16:$EF$16,0),"")</f>
        <v>6</v>
      </c>
      <c r="AC26" s="25">
        <f>IFERROR(MATCH(AC$11,_calc_기준150!$CN$16:$EF$16,0),"")</f>
        <v>16</v>
      </c>
      <c r="AD26" s="25">
        <f>IFERROR(MATCH(AD$11,_calc_기준150!$CN$16:$EF$16,0),"")</f>
        <v>26</v>
      </c>
      <c r="AE26" s="25">
        <f>IFERROR(MATCH(AE$11,_calc_기준150!$CN$16:$EF$16,0),"")</f>
        <v>43</v>
      </c>
      <c r="AF26" s="25">
        <f>IFERROR(MATCH(AF$11,_calc_기준150!$CN$16:$EF$16,0),"")</f>
        <v>20</v>
      </c>
      <c r="AG26" s="25">
        <f>IFERROR(MATCH(AG$11,_calc_기준150!$CN$16:$EF$16,0),"")</f>
        <v>39</v>
      </c>
      <c r="AH26" s="25">
        <f>IFERROR(MATCH(AH$11,_calc_기준150!$CN$16:$EF$16,0),"")</f>
        <v>22</v>
      </c>
      <c r="AI26" s="25">
        <f>IFERROR(MATCH(AI$11,_calc_기준150!$CN$16:$EF$16,0),"")</f>
        <v>37</v>
      </c>
      <c r="AJ26" s="25">
        <f>IFERROR(MATCH(AJ$11,_calc_기준150!$CN$16:$EF$16,0),"")</f>
        <v>24</v>
      </c>
      <c r="AK26" s="25">
        <f>IFERROR(MATCH(AK$11,_calc_기준150!$CN$16:$EF$16,0),"")</f>
        <v>18</v>
      </c>
      <c r="AL26" s="25">
        <f>IFERROR(MATCH(AL$11,_calc_기준150!$CN$16:$EF$16,0),"")</f>
        <v>9</v>
      </c>
      <c r="AM26" s="25">
        <f>IFERROR(MATCH(AM$11,_calc_기준150!$CN$16:$EF$16,0),"")</f>
        <v>15</v>
      </c>
      <c r="AN26" s="25">
        <f>IFERROR(MATCH(AN$11,_calc_기준150!$CN$16:$EF$16,0),"")</f>
        <v>27</v>
      </c>
      <c r="AO26" s="25">
        <f>IFERROR(MATCH(AO$11,_calc_기준150!$CN$16:$EF$16,0),"")</f>
        <v>28</v>
      </c>
      <c r="AP26" s="25">
        <f>IFERROR(MATCH(AP$11,_calc_기준150!$CN$16:$EF$16,0),"")</f>
        <v>31</v>
      </c>
      <c r="AQ26" s="25">
        <f>IFERROR(MATCH(AQ$11,_calc_기준150!$CN$16:$EF$16,0),"")</f>
        <v>36</v>
      </c>
      <c r="AR26" s="25">
        <f>IFERROR(MATCH(AR$11,_calc_기준150!$CN$16:$EF$16,0),"")</f>
        <v>45</v>
      </c>
      <c r="AS26" s="25">
        <f>IFERROR(MATCH(AS$11,_calc_기준150!$CN$16:$EF$16,0),"")</f>
        <v>5</v>
      </c>
      <c r="AT26" s="25">
        <f>IFERROR(MATCH(AT$11,_calc_기준150!$CN$16:$EF$16,0),"")</f>
        <v>10</v>
      </c>
      <c r="AU26" s="25">
        <f>IFERROR(MATCH(AU$11,_calc_기준150!$CN$16:$EF$16,0),"")</f>
        <v>32</v>
      </c>
      <c r="AV26" s="25">
        <f>IFERROR(MATCH(AV$11,_calc_기준150!$CN$16:$EF$16,0),"")</f>
        <v>2</v>
      </c>
      <c r="AW26" s="25">
        <f>IFERROR(MATCH(AW$11,_calc_기준150!$CN$16:$EF$16,0),"")</f>
        <v>29</v>
      </c>
      <c r="AX26" s="25">
        <f>IFERROR(MATCH(AX$11,_calc_기준150!$CN$16:$EF$16,0),"")</f>
        <v>8</v>
      </c>
      <c r="AY26" s="25">
        <f>IFERROR(MATCH(AY$11,_calc_기준150!$CN$16:$EF$16,0),"")</f>
        <v>17</v>
      </c>
      <c r="AZ26" s="25">
        <f>IFERROR(MATCH(AZ$11,_calc_기준150!$CN$16:$EF$16,0),"")</f>
        <v>25</v>
      </c>
      <c r="BA26" s="25">
        <f>IFERROR(MATCH(BA$11,_calc_기준150!$CN$16:$EF$16,0),"")</f>
        <v>1</v>
      </c>
      <c r="BB26" s="25">
        <f>IFERROR(MATCH(BB$11,_calc_기준150!$CN$16:$EF$16,0),"")</f>
        <v>4</v>
      </c>
      <c r="BC26" s="25">
        <f>IFERROR(MATCH(BC$11,_calc_기준150!$CN$16:$EF$16,0),"")</f>
        <v>23</v>
      </c>
      <c r="BD26" s="25">
        <f>IFERROR(MATCH(BD$11,_calc_기준150!$CN$16:$EF$16,0),"")</f>
        <v>41</v>
      </c>
    </row>
    <row r="27" spans="1:56" ht="16.5" customHeight="1">
      <c r="A27" s="39">
        <f t="shared" si="2"/>
        <v>1229</v>
      </c>
      <c r="B27" s="40">
        <f>IFERROR(INDEX(전체당첨내역!$B:$B,MATCH($A27,전체당첨내역!$A:$A,0)),"")</f>
        <v>12</v>
      </c>
      <c r="C27" s="40">
        <f>IFERROR(INDEX(전체당첨내역!$C:$C,MATCH($A27,전체당첨내역!$A:$A,0)),"")</f>
        <v>13</v>
      </c>
      <c r="D27" s="40">
        <f>IFERROR(INDEX(전체당첨내역!$D:$D,MATCH($A27,전체당첨내역!$A:$A,0)),"")</f>
        <v>29</v>
      </c>
      <c r="E27" s="40">
        <f>IFERROR(INDEX(전체당첨내역!$E:$E,MATCH($A27,전체당첨내역!$A:$A,0)),"")</f>
        <v>34</v>
      </c>
      <c r="F27" s="40">
        <f>IFERROR(INDEX(전체당첨내역!$F:$F,MATCH($A27,전체당첨내역!$A:$A,0)),"")</f>
        <v>37</v>
      </c>
      <c r="G27" s="40">
        <f>IFERROR(INDEX(전체당첨내역!$G:$G,MATCH($A27,전체당첨내역!$A:$A,0)),"")</f>
        <v>42</v>
      </c>
      <c r="H27" s="45">
        <f>IFERROR(INDEX(전체당첨내역!$H:$H,MATCH($A27,전체당첨내역!$A:$A,0)),"")</f>
        <v>16</v>
      </c>
      <c r="I27" s="42">
        <f>IFERROR((INDEX(_calc_기준150!$CN$17:$EF$17,1,$B27)&gt;0)*(INDEX(_calc_기준150!$CN$17:$EF$17,1,$B27)&lt;=15)+(INDEX(_calc_기준150!$CN$17:$EF$17,1,$C27)&gt;0)*(INDEX(_calc_기준150!$CN$17:$EF$17,1,$C27)&lt;=15)+(INDEX(_calc_기준150!$CN$17:$EF$17,1,$D27)&gt;0)*(INDEX(_calc_기준150!$CN$17:$EF$17,1,$D27)&lt;=15)+(INDEX(_calc_기준150!$CN$17:$EF$17,1,$E27)&gt;0)*(INDEX(_calc_기준150!$CN$17:$EF$17,1,$E27)&lt;=15)+(INDEX(_calc_기준150!$CN$17:$EF$17,1,$F27)&gt;0)*(INDEX(_calc_기준150!$CN$17:$EF$17,1,$F27)&lt;=15)+(INDEX(_calc_기준150!$CN$17:$EF$17,1,$G27)&gt;0)*(INDEX(_calc_기준150!$CN$17:$EF$17,1,$G27)&lt;=15),"")</f>
        <v>4</v>
      </c>
      <c r="J27" s="40">
        <f>IFERROR((INDEX(_calc_기준150!$CN$17:$EF$17,1,$B27)&gt;15)*(INDEX(_calc_기준150!$CN$17:$EF$17,1,$B27)&lt;=30)+(INDEX(_calc_기준150!$CN$17:$EF$17,1,$C27)&gt;15)*(INDEX(_calc_기준150!$CN$17:$EF$17,1,$C27)&lt;=30)+(INDEX(_calc_기준150!$CN$17:$EF$17,1,$D27)&gt;15)*(INDEX(_calc_기준150!$CN$17:$EF$17,1,$D27)&lt;=30)+(INDEX(_calc_기준150!$CN$17:$EF$17,1,$E27)&gt;15)*(INDEX(_calc_기준150!$CN$17:$EF$17,1,$E27)&lt;=30)+(INDEX(_calc_기준150!$CN$17:$EF$17,1,$F27)&gt;15)*(INDEX(_calc_기준150!$CN$17:$EF$17,1,$F27)&lt;=30)+(INDEX(_calc_기준150!$CN$17:$EF$17,1,$G27)&gt;15)*(INDEX(_calc_기준150!$CN$17:$EF$17,1,$G27)&lt;=30),"")</f>
        <v>2</v>
      </c>
      <c r="K27" s="43">
        <f>IFERROR((INDEX(_calc_기준150!$CN$17:$EF$17,1,$B27)&gt;30)+(INDEX(_calc_기준150!$CN$17:$EF$17,1,$C27)&gt;30)+(INDEX(_calc_기준150!$CN$17:$EF$17,1,$D27)&gt;30)+(INDEX(_calc_기준150!$CN$17:$EF$17,1,$E27)&gt;30)+(INDEX(_calc_기준150!$CN$17:$EF$17,1,$F27)&gt;30)+(INDEX(_calc_기준150!$CN$17:$EF$17,1,$G27)&gt;30),"")</f>
        <v>0</v>
      </c>
      <c r="L27" s="25">
        <f>IFERROR(MATCH(L$11,_calc_기준150!$CN$17:$EF$17,0),"")</f>
        <v>7</v>
      </c>
      <c r="M27" s="25">
        <f>IFERROR(MATCH(M$11,_calc_기준150!$CN$17:$EF$17,0),"")</f>
        <v>21</v>
      </c>
      <c r="N27" s="25">
        <f>IFERROR(MATCH(N$11,_calc_기준150!$CN$17:$EF$17,0),"")</f>
        <v>34</v>
      </c>
      <c r="O27" s="25">
        <f>IFERROR(MATCH(O$11,_calc_기준150!$CN$17:$EF$17,0),"")</f>
        <v>38</v>
      </c>
      <c r="P27" s="25">
        <f>IFERROR(MATCH(P$11,_calc_기준150!$CN$17:$EF$17,0),"")</f>
        <v>12</v>
      </c>
      <c r="Q27" s="25">
        <f>IFERROR(MATCH(Q$11,_calc_기준150!$CN$17:$EF$17,0),"")</f>
        <v>30</v>
      </c>
      <c r="R27" s="25">
        <f>IFERROR(MATCH(R$11,_calc_기준150!$CN$17:$EF$17,0),"")</f>
        <v>11</v>
      </c>
      <c r="S27" s="25">
        <f>IFERROR(MATCH(S$11,_calc_기준150!$CN$17:$EF$17,0),"")</f>
        <v>13</v>
      </c>
      <c r="T27" s="25">
        <f>IFERROR(MATCH(T$11,_calc_기준150!$CN$17:$EF$17,0),"")</f>
        <v>37</v>
      </c>
      <c r="U27" s="25">
        <f>IFERROR(MATCH(U$11,_calc_기준150!$CN$17:$EF$17,0),"")</f>
        <v>40</v>
      </c>
      <c r="V27" s="25">
        <f>IFERROR(MATCH(V$11,_calc_기준150!$CN$17:$EF$17,0),"")</f>
        <v>44</v>
      </c>
      <c r="W27" s="25">
        <f>IFERROR(MATCH(W$11,_calc_기준150!$CN$17:$EF$17,0),"")</f>
        <v>33</v>
      </c>
      <c r="X27" s="25">
        <f>IFERROR(MATCH(X$11,_calc_기준150!$CN$17:$EF$17,0),"")</f>
        <v>35</v>
      </c>
      <c r="Y27" s="25">
        <f>IFERROR(MATCH(Y$11,_calc_기준150!$CN$17:$EF$17,0),"")</f>
        <v>14</v>
      </c>
      <c r="Z27" s="25">
        <f>IFERROR(MATCH(Z$11,_calc_기준150!$CN$17:$EF$17,0),"")</f>
        <v>19</v>
      </c>
      <c r="AA27" s="25">
        <f>IFERROR(MATCH(AA$11,_calc_기준150!$CN$17:$EF$17,0),"")</f>
        <v>42</v>
      </c>
      <c r="AB27" s="25">
        <f>IFERROR(MATCH(AB$11,_calc_기준150!$CN$17:$EF$17,0),"")</f>
        <v>3</v>
      </c>
      <c r="AC27" s="25">
        <f>IFERROR(MATCH(AC$11,_calc_기준150!$CN$17:$EF$17,0),"")</f>
        <v>6</v>
      </c>
      <c r="AD27" s="25">
        <f>IFERROR(MATCH(AD$11,_calc_기준150!$CN$17:$EF$17,0),"")</f>
        <v>16</v>
      </c>
      <c r="AE27" s="25">
        <f>IFERROR(MATCH(AE$11,_calc_기준150!$CN$17:$EF$17,0),"")</f>
        <v>20</v>
      </c>
      <c r="AF27" s="25">
        <f>IFERROR(MATCH(AF$11,_calc_기준150!$CN$17:$EF$17,0),"")</f>
        <v>43</v>
      </c>
      <c r="AG27" s="25">
        <f>IFERROR(MATCH(AG$11,_calc_기준150!$CN$17:$EF$17,0),"")</f>
        <v>45</v>
      </c>
      <c r="AH27" s="25">
        <f>IFERROR(MATCH(AH$11,_calc_기준150!$CN$17:$EF$17,0),"")</f>
        <v>39</v>
      </c>
      <c r="AI27" s="25">
        <f>IFERROR(MATCH(AI$11,_calc_기준150!$CN$17:$EF$17,0),"")</f>
        <v>26</v>
      </c>
      <c r="AJ27" s="25">
        <f>IFERROR(MATCH(AJ$11,_calc_기준150!$CN$17:$EF$17,0),"")</f>
        <v>29</v>
      </c>
      <c r="AK27" s="25">
        <f>IFERROR(MATCH(AK$11,_calc_기준150!$CN$17:$EF$17,0),"")</f>
        <v>22</v>
      </c>
      <c r="AL27" s="25">
        <f>IFERROR(MATCH(AL$11,_calc_기준150!$CN$17:$EF$17,0),"")</f>
        <v>28</v>
      </c>
      <c r="AM27" s="25">
        <f>IFERROR(MATCH(AM$11,_calc_기준150!$CN$17:$EF$17,0),"")</f>
        <v>15</v>
      </c>
      <c r="AN27" s="25">
        <f>IFERROR(MATCH(AN$11,_calc_기준150!$CN$17:$EF$17,0),"")</f>
        <v>27</v>
      </c>
      <c r="AO27" s="25">
        <f>IFERROR(MATCH(AO$11,_calc_기준150!$CN$17:$EF$17,0),"")</f>
        <v>31</v>
      </c>
      <c r="AP27" s="25">
        <f>IFERROR(MATCH(AP$11,_calc_기준150!$CN$17:$EF$17,0),"")</f>
        <v>5</v>
      </c>
      <c r="AQ27" s="25">
        <f>IFERROR(MATCH(AQ$11,_calc_기준150!$CN$17:$EF$17,0),"")</f>
        <v>9</v>
      </c>
      <c r="AR27" s="25">
        <f>IFERROR(MATCH(AR$11,_calc_기준150!$CN$17:$EF$17,0),"")</f>
        <v>10</v>
      </c>
      <c r="AS27" s="25">
        <f>IFERROR(MATCH(AS$11,_calc_기준150!$CN$17:$EF$17,0),"")</f>
        <v>32</v>
      </c>
      <c r="AT27" s="25">
        <f>IFERROR(MATCH(AT$11,_calc_기준150!$CN$17:$EF$17,0),"")</f>
        <v>36</v>
      </c>
      <c r="AU27" s="25">
        <f>IFERROR(MATCH(AU$11,_calc_기준150!$CN$17:$EF$17,0),"")</f>
        <v>24</v>
      </c>
      <c r="AV27" s="25">
        <f>IFERROR(MATCH(AV$11,_calc_기준150!$CN$17:$EF$17,0),"")</f>
        <v>2</v>
      </c>
      <c r="AW27" s="25">
        <f>IFERROR(MATCH(AW$11,_calc_기준150!$CN$17:$EF$17,0),"")</f>
        <v>18</v>
      </c>
      <c r="AX27" s="25">
        <f>IFERROR(MATCH(AX$11,_calc_기준150!$CN$17:$EF$17,0),"")</f>
        <v>8</v>
      </c>
      <c r="AY27" s="25">
        <f>IFERROR(MATCH(AY$11,_calc_기준150!$CN$17:$EF$17,0),"")</f>
        <v>17</v>
      </c>
      <c r="AZ27" s="25">
        <f>IFERROR(MATCH(AZ$11,_calc_기준150!$CN$17:$EF$17,0),"")</f>
        <v>25</v>
      </c>
      <c r="BA27" s="25">
        <f>IFERROR(MATCH(BA$11,_calc_기준150!$CN$17:$EF$17,0),"")</f>
        <v>1</v>
      </c>
      <c r="BB27" s="25">
        <f>IFERROR(MATCH(BB$11,_calc_기준150!$CN$17:$EF$17,0),"")</f>
        <v>4</v>
      </c>
      <c r="BC27" s="25">
        <f>IFERROR(MATCH(BC$11,_calc_기준150!$CN$17:$EF$17,0),"")</f>
        <v>23</v>
      </c>
      <c r="BD27" s="25">
        <f>IFERROR(MATCH(BD$11,_calc_기준150!$CN$17:$EF$17,0),"")</f>
        <v>41</v>
      </c>
    </row>
    <row r="28" spans="1:56" ht="16.5" customHeight="1">
      <c r="A28" s="39">
        <f t="shared" si="2"/>
        <v>1228</v>
      </c>
      <c r="B28" s="40">
        <f>IFERROR(INDEX(전체당첨내역!$B:$B,MATCH($A28,전체당첨내역!$A:$A,0)),"")</f>
        <v>24</v>
      </c>
      <c r="C28" s="40">
        <f>IFERROR(INDEX(전체당첨내역!$C:$C,MATCH($A28,전체당첨내역!$A:$A,0)),"")</f>
        <v>29</v>
      </c>
      <c r="D28" s="40">
        <f>IFERROR(INDEX(전체당첨내역!$D:$D,MATCH($A28,전체당첨내역!$A:$A,0)),"")</f>
        <v>30</v>
      </c>
      <c r="E28" s="40">
        <f>IFERROR(INDEX(전체당첨내역!$E:$E,MATCH($A28,전체당첨내역!$A:$A,0)),"")</f>
        <v>31</v>
      </c>
      <c r="F28" s="40">
        <f>IFERROR(INDEX(전체당첨내역!$F:$F,MATCH($A28,전체당첨내역!$A:$A,0)),"")</f>
        <v>35</v>
      </c>
      <c r="G28" s="40">
        <f>IFERROR(INDEX(전체당첨내역!$G:$G,MATCH($A28,전체당첨내역!$A:$A,0)),"")</f>
        <v>44</v>
      </c>
      <c r="H28" s="45">
        <f>IFERROR(INDEX(전체당첨내역!$H:$H,MATCH($A28,전체당첨내역!$A:$A,0)),"")</f>
        <v>1</v>
      </c>
      <c r="I28" s="42">
        <f>IFERROR((INDEX(_calc_기준150!$CN$18:$EF$18,1,$B28)&gt;0)*(INDEX(_calc_기준150!$CN$18:$EF$18,1,$B28)&lt;=15)+(INDEX(_calc_기준150!$CN$18:$EF$18,1,$C28)&gt;0)*(INDEX(_calc_기준150!$CN$18:$EF$18,1,$C28)&lt;=15)+(INDEX(_calc_기준150!$CN$18:$EF$18,1,$D28)&gt;0)*(INDEX(_calc_기준150!$CN$18:$EF$18,1,$D28)&lt;=15)+(INDEX(_calc_기준150!$CN$18:$EF$18,1,$E28)&gt;0)*(INDEX(_calc_기준150!$CN$18:$EF$18,1,$E28)&lt;=15)+(INDEX(_calc_기준150!$CN$18:$EF$18,1,$F28)&gt;0)*(INDEX(_calc_기준150!$CN$18:$EF$18,1,$F28)&lt;=15)+(INDEX(_calc_기준150!$CN$18:$EF$18,1,$G28)&gt;0)*(INDEX(_calc_기준150!$CN$18:$EF$18,1,$G28)&lt;=15),"")</f>
        <v>2</v>
      </c>
      <c r="J28" s="40">
        <f>IFERROR((INDEX(_calc_기준150!$CN$18:$EF$18,1,$B28)&gt;15)*(INDEX(_calc_기준150!$CN$18:$EF$18,1,$B28)&lt;=30)+(INDEX(_calc_기준150!$CN$18:$EF$18,1,$C28)&gt;15)*(INDEX(_calc_기준150!$CN$18:$EF$18,1,$C28)&lt;=30)+(INDEX(_calc_기준150!$CN$18:$EF$18,1,$D28)&gt;15)*(INDEX(_calc_기준150!$CN$18:$EF$18,1,$D28)&lt;=30)+(INDEX(_calc_기준150!$CN$18:$EF$18,1,$E28)&gt;15)*(INDEX(_calc_기준150!$CN$18:$EF$18,1,$E28)&lt;=30)+(INDEX(_calc_기준150!$CN$18:$EF$18,1,$F28)&gt;15)*(INDEX(_calc_기준150!$CN$18:$EF$18,1,$F28)&lt;=30)+(INDEX(_calc_기준150!$CN$18:$EF$18,1,$G28)&gt;15)*(INDEX(_calc_기준150!$CN$18:$EF$18,1,$G28)&lt;=30),"")</f>
        <v>4</v>
      </c>
      <c r="K28" s="43">
        <f>IFERROR((INDEX(_calc_기준150!$CN$18:$EF$18,1,$B28)&gt;30)+(INDEX(_calc_기준150!$CN$18:$EF$18,1,$C28)&gt;30)+(INDEX(_calc_기준150!$CN$18:$EF$18,1,$D28)&gt;30)+(INDEX(_calc_기준150!$CN$18:$EF$18,1,$E28)&gt;30)+(INDEX(_calc_기준150!$CN$18:$EF$18,1,$F28)&gt;30)+(INDEX(_calc_기준150!$CN$18:$EF$18,1,$G28)&gt;30),"")</f>
        <v>0</v>
      </c>
      <c r="L28" s="25">
        <f>IFERROR(MATCH(L$11,_calc_기준150!$CN$18:$EF$18,0),"")</f>
        <v>7</v>
      </c>
      <c r="M28" s="25">
        <f>IFERROR(MATCH(M$11,_calc_기준150!$CN$18:$EF$18,0),"")</f>
        <v>21</v>
      </c>
      <c r="N28" s="25">
        <f>IFERROR(MATCH(N$11,_calc_기준150!$CN$18:$EF$18,0),"")</f>
        <v>30</v>
      </c>
      <c r="O28" s="25">
        <f>IFERROR(MATCH(O$11,_calc_기준150!$CN$18:$EF$18,0),"")</f>
        <v>34</v>
      </c>
      <c r="P28" s="25">
        <f>IFERROR(MATCH(P$11,_calc_기준150!$CN$18:$EF$18,0),"")</f>
        <v>38</v>
      </c>
      <c r="Q28" s="25">
        <f>IFERROR(MATCH(Q$11,_calc_기준150!$CN$18:$EF$18,0),"")</f>
        <v>12</v>
      </c>
      <c r="R28" s="25">
        <f>IFERROR(MATCH(R$11,_calc_기준150!$CN$18:$EF$18,0),"")</f>
        <v>11</v>
      </c>
      <c r="S28" s="25">
        <f>IFERROR(MATCH(S$11,_calc_기준150!$CN$18:$EF$18,0),"")</f>
        <v>13</v>
      </c>
      <c r="T28" s="25">
        <f>IFERROR(MATCH(T$11,_calc_기준150!$CN$18:$EF$18,0),"")</f>
        <v>14</v>
      </c>
      <c r="U28" s="25">
        <f>IFERROR(MATCH(U$11,_calc_기준150!$CN$18:$EF$18,0),"")</f>
        <v>35</v>
      </c>
      <c r="V28" s="25">
        <f>IFERROR(MATCH(V$11,_calc_기준150!$CN$18:$EF$18,0),"")</f>
        <v>37</v>
      </c>
      <c r="W28" s="25">
        <f>IFERROR(MATCH(W$11,_calc_기준150!$CN$18:$EF$18,0),"")</f>
        <v>33</v>
      </c>
      <c r="X28" s="25">
        <f>IFERROR(MATCH(X$11,_calc_기준150!$CN$18:$EF$18,0),"")</f>
        <v>40</v>
      </c>
      <c r="Y28" s="25">
        <f>IFERROR(MATCH(Y$11,_calc_기준150!$CN$18:$EF$18,0),"")</f>
        <v>42</v>
      </c>
      <c r="Z28" s="25">
        <f>IFERROR(MATCH(Z$11,_calc_기준150!$CN$18:$EF$18,0),"")</f>
        <v>19</v>
      </c>
      <c r="AA28" s="25">
        <f>IFERROR(MATCH(AA$11,_calc_기준150!$CN$18:$EF$18,0),"")</f>
        <v>44</v>
      </c>
      <c r="AB28" s="25">
        <f>IFERROR(MATCH(AB$11,_calc_기준150!$CN$18:$EF$18,0),"")</f>
        <v>29</v>
      </c>
      <c r="AC28" s="25">
        <f>IFERROR(MATCH(AC$11,_calc_기준150!$CN$18:$EF$18,0),"")</f>
        <v>3</v>
      </c>
      <c r="AD28" s="25">
        <f>IFERROR(MATCH(AD$11,_calc_기준150!$CN$18:$EF$18,0),"")</f>
        <v>6</v>
      </c>
      <c r="AE28" s="25">
        <f>IFERROR(MATCH(AE$11,_calc_기준150!$CN$18:$EF$18,0),"")</f>
        <v>16</v>
      </c>
      <c r="AF28" s="25">
        <f>IFERROR(MATCH(AF$11,_calc_기준150!$CN$18:$EF$18,0),"")</f>
        <v>26</v>
      </c>
      <c r="AG28" s="25">
        <f>IFERROR(MATCH(AG$11,_calc_기준150!$CN$18:$EF$18,0),"")</f>
        <v>43</v>
      </c>
      <c r="AH28" s="25">
        <f>IFERROR(MATCH(AH$11,_calc_기준150!$CN$18:$EF$18,0),"")</f>
        <v>39</v>
      </c>
      <c r="AI28" s="25">
        <f>IFERROR(MATCH(AI$11,_calc_기준150!$CN$18:$EF$18,0),"")</f>
        <v>20</v>
      </c>
      <c r="AJ28" s="25">
        <f>IFERROR(MATCH(AJ$11,_calc_기준150!$CN$18:$EF$18,0),"")</f>
        <v>45</v>
      </c>
      <c r="AK28" s="25">
        <f>IFERROR(MATCH(AK$11,_calc_기준150!$CN$18:$EF$18,0),"")</f>
        <v>24</v>
      </c>
      <c r="AL28" s="25">
        <f>IFERROR(MATCH(AL$11,_calc_기준150!$CN$18:$EF$18,0),"")</f>
        <v>22</v>
      </c>
      <c r="AM28" s="25">
        <f>IFERROR(MATCH(AM$11,_calc_기준150!$CN$18:$EF$18,0),"")</f>
        <v>28</v>
      </c>
      <c r="AN28" s="25">
        <f>IFERROR(MATCH(AN$11,_calc_기준150!$CN$18:$EF$18,0),"")</f>
        <v>31</v>
      </c>
      <c r="AO28" s="25">
        <f>IFERROR(MATCH(AO$11,_calc_기준150!$CN$18:$EF$18,0),"")</f>
        <v>10</v>
      </c>
      <c r="AP28" s="25">
        <f>IFERROR(MATCH(AP$11,_calc_기준150!$CN$18:$EF$18,0),"")</f>
        <v>15</v>
      </c>
      <c r="AQ28" s="25">
        <f>IFERROR(MATCH(AQ$11,_calc_기준150!$CN$18:$EF$18,0),"")</f>
        <v>27</v>
      </c>
      <c r="AR28" s="25">
        <f>IFERROR(MATCH(AR$11,_calc_기준150!$CN$18:$EF$18,0),"")</f>
        <v>32</v>
      </c>
      <c r="AS28" s="25">
        <f>IFERROR(MATCH(AS$11,_calc_기준150!$CN$18:$EF$18,0),"")</f>
        <v>9</v>
      </c>
      <c r="AT28" s="25">
        <f>IFERROR(MATCH(AT$11,_calc_기준150!$CN$18:$EF$18,0),"")</f>
        <v>36</v>
      </c>
      <c r="AU28" s="25">
        <f>IFERROR(MATCH(AU$11,_calc_기준150!$CN$18:$EF$18,0),"")</f>
        <v>2</v>
      </c>
      <c r="AV28" s="25">
        <f>IFERROR(MATCH(AV$11,_calc_기준150!$CN$18:$EF$18,0),"")</f>
        <v>8</v>
      </c>
      <c r="AW28" s="25">
        <f>IFERROR(MATCH(AW$11,_calc_기준150!$CN$18:$EF$18,0),"")</f>
        <v>18</v>
      </c>
      <c r="AX28" s="25">
        <f>IFERROR(MATCH(AX$11,_calc_기준150!$CN$18:$EF$18,0),"")</f>
        <v>5</v>
      </c>
      <c r="AY28" s="25">
        <f>IFERROR(MATCH(AY$11,_calc_기준150!$CN$18:$EF$18,0),"")</f>
        <v>17</v>
      </c>
      <c r="AZ28" s="25">
        <f>IFERROR(MATCH(AZ$11,_calc_기준150!$CN$18:$EF$18,0),"")</f>
        <v>1</v>
      </c>
      <c r="BA28" s="25">
        <f>IFERROR(MATCH(BA$11,_calc_기준150!$CN$18:$EF$18,0),"")</f>
        <v>25</v>
      </c>
      <c r="BB28" s="25">
        <f>IFERROR(MATCH(BB$11,_calc_기준150!$CN$18:$EF$18,0),"")</f>
        <v>4</v>
      </c>
      <c r="BC28" s="25">
        <f>IFERROR(MATCH(BC$11,_calc_기준150!$CN$18:$EF$18,0),"")</f>
        <v>23</v>
      </c>
      <c r="BD28" s="25">
        <f>IFERROR(MATCH(BD$11,_calc_기준150!$CN$18:$EF$18,0),"")</f>
        <v>41</v>
      </c>
    </row>
    <row r="29" spans="1:56" ht="16.5" customHeight="1">
      <c r="A29" s="39">
        <f t="shared" si="2"/>
        <v>1227</v>
      </c>
      <c r="B29" s="40">
        <f>IFERROR(INDEX(전체당첨내역!$B:$B,MATCH($A29,전체당첨내역!$A:$A,0)),"")</f>
        <v>1</v>
      </c>
      <c r="C29" s="40">
        <f>IFERROR(INDEX(전체당첨내역!$C:$C,MATCH($A29,전체당첨내역!$A:$A,0)),"")</f>
        <v>14</v>
      </c>
      <c r="D29" s="40">
        <f>IFERROR(INDEX(전체당첨내역!$D:$D,MATCH($A29,전체당첨내역!$A:$A,0)),"")</f>
        <v>16</v>
      </c>
      <c r="E29" s="40">
        <f>IFERROR(INDEX(전체당첨내역!$E:$E,MATCH($A29,전체당첨내역!$A:$A,0)),"")</f>
        <v>34</v>
      </c>
      <c r="F29" s="40">
        <f>IFERROR(INDEX(전체당첨내역!$F:$F,MATCH($A29,전체당첨내역!$A:$A,0)),"")</f>
        <v>41</v>
      </c>
      <c r="G29" s="40">
        <f>IFERROR(INDEX(전체당첨내역!$G:$G,MATCH($A29,전체당첨내역!$A:$A,0)),"")</f>
        <v>44</v>
      </c>
      <c r="H29" s="45">
        <f>IFERROR(INDEX(전체당첨내역!$H:$H,MATCH($A29,전체당첨내역!$A:$A,0)),"")</f>
        <v>13</v>
      </c>
      <c r="I29" s="42">
        <f>IFERROR((INDEX(_calc_기준150!$CN$19:$EF$19,1,$B29)&gt;0)*(INDEX(_calc_기준150!$CN$19:$EF$19,1,$B29)&lt;=15)+(INDEX(_calc_기준150!$CN$19:$EF$19,1,$C29)&gt;0)*(INDEX(_calc_기준150!$CN$19:$EF$19,1,$C29)&lt;=15)+(INDEX(_calc_기준150!$CN$19:$EF$19,1,$D29)&gt;0)*(INDEX(_calc_기준150!$CN$19:$EF$19,1,$D29)&lt;=15)+(INDEX(_calc_기준150!$CN$19:$EF$19,1,$E29)&gt;0)*(INDEX(_calc_기준150!$CN$19:$EF$19,1,$E29)&lt;=15)+(INDEX(_calc_기준150!$CN$19:$EF$19,1,$F29)&gt;0)*(INDEX(_calc_기준150!$CN$19:$EF$19,1,$F29)&lt;=15)+(INDEX(_calc_기준150!$CN$19:$EF$19,1,$G29)&gt;0)*(INDEX(_calc_기준150!$CN$19:$EF$19,1,$G29)&lt;=15),"")</f>
        <v>3</v>
      </c>
      <c r="J29" s="40">
        <f>IFERROR((INDEX(_calc_기준150!$CN$19:$EF$19,1,$B29)&gt;15)*(INDEX(_calc_기준150!$CN$19:$EF$19,1,$B29)&lt;=30)+(INDEX(_calc_기준150!$CN$19:$EF$19,1,$C29)&gt;15)*(INDEX(_calc_기준150!$CN$19:$EF$19,1,$C29)&lt;=30)+(INDEX(_calc_기준150!$CN$19:$EF$19,1,$D29)&gt;15)*(INDEX(_calc_기준150!$CN$19:$EF$19,1,$D29)&lt;=30)+(INDEX(_calc_기준150!$CN$19:$EF$19,1,$E29)&gt;15)*(INDEX(_calc_기준150!$CN$19:$EF$19,1,$E29)&lt;=30)+(INDEX(_calc_기준150!$CN$19:$EF$19,1,$F29)&gt;15)*(INDEX(_calc_기준150!$CN$19:$EF$19,1,$F29)&lt;=30)+(INDEX(_calc_기준150!$CN$19:$EF$19,1,$G29)&gt;15)*(INDEX(_calc_기준150!$CN$19:$EF$19,1,$G29)&lt;=30),"")</f>
        <v>1</v>
      </c>
      <c r="K29" s="43">
        <f>IFERROR((INDEX(_calc_기준150!$CN$19:$EF$19,1,$B29)&gt;30)+(INDEX(_calc_기준150!$CN$19:$EF$19,1,$C29)&gt;30)+(INDEX(_calc_기준150!$CN$19:$EF$19,1,$D29)&gt;30)+(INDEX(_calc_기준150!$CN$19:$EF$19,1,$E29)&gt;30)+(INDEX(_calc_기준150!$CN$19:$EF$19,1,$F29)&gt;30)+(INDEX(_calc_기준150!$CN$19:$EF$19,1,$G29)&gt;30),"")</f>
        <v>2</v>
      </c>
      <c r="L29" s="25">
        <f>IFERROR(MATCH(L$11,_calc_기준150!$CN$19:$EF$19,0),"")</f>
        <v>7</v>
      </c>
      <c r="M29" s="25">
        <f>IFERROR(MATCH(M$11,_calc_기준150!$CN$19:$EF$19,0),"")</f>
        <v>30</v>
      </c>
      <c r="N29" s="25">
        <f>IFERROR(MATCH(N$11,_calc_기준150!$CN$19:$EF$19,0),"")</f>
        <v>21</v>
      </c>
      <c r="O29" s="25">
        <f>IFERROR(MATCH(O$11,_calc_기준150!$CN$19:$EF$19,0),"")</f>
        <v>38</v>
      </c>
      <c r="P29" s="25">
        <f>IFERROR(MATCH(P$11,_calc_기준150!$CN$19:$EF$19,0),"")</f>
        <v>12</v>
      </c>
      <c r="Q29" s="25">
        <f>IFERROR(MATCH(Q$11,_calc_기준150!$CN$19:$EF$19,0),"")</f>
        <v>34</v>
      </c>
      <c r="R29" s="25">
        <f>IFERROR(MATCH(R$11,_calc_기준150!$CN$19:$EF$19,0),"")</f>
        <v>11</v>
      </c>
      <c r="S29" s="25">
        <f>IFERROR(MATCH(S$11,_calc_기준150!$CN$19:$EF$19,0),"")</f>
        <v>13</v>
      </c>
      <c r="T29" s="25">
        <f>IFERROR(MATCH(T$11,_calc_기준150!$CN$19:$EF$19,0),"")</f>
        <v>35</v>
      </c>
      <c r="U29" s="25">
        <f>IFERROR(MATCH(U$11,_calc_기준150!$CN$19:$EF$19,0),"")</f>
        <v>44</v>
      </c>
      <c r="V29" s="25">
        <f>IFERROR(MATCH(V$11,_calc_기준150!$CN$19:$EF$19,0),"")</f>
        <v>14</v>
      </c>
      <c r="W29" s="25">
        <f>IFERROR(MATCH(W$11,_calc_기준150!$CN$19:$EF$19,0),"")</f>
        <v>40</v>
      </c>
      <c r="X29" s="25">
        <f>IFERROR(MATCH(X$11,_calc_기준150!$CN$19:$EF$19,0),"")</f>
        <v>37</v>
      </c>
      <c r="Y29" s="25">
        <f>IFERROR(MATCH(Y$11,_calc_기준150!$CN$19:$EF$19,0),"")</f>
        <v>33</v>
      </c>
      <c r="Z29" s="25">
        <f>IFERROR(MATCH(Z$11,_calc_기준150!$CN$19:$EF$19,0),"")</f>
        <v>42</v>
      </c>
      <c r="AA29" s="25">
        <f>IFERROR(MATCH(AA$11,_calc_기준150!$CN$19:$EF$19,0),"")</f>
        <v>29</v>
      </c>
      <c r="AB29" s="25">
        <f>IFERROR(MATCH(AB$11,_calc_기준150!$CN$19:$EF$19,0),"")</f>
        <v>6</v>
      </c>
      <c r="AC29" s="25">
        <f>IFERROR(MATCH(AC$11,_calc_기준150!$CN$19:$EF$19,0),"")</f>
        <v>16</v>
      </c>
      <c r="AD29" s="25">
        <f>IFERROR(MATCH(AD$11,_calc_기준150!$CN$19:$EF$19,0),"")</f>
        <v>26</v>
      </c>
      <c r="AE29" s="25">
        <f>IFERROR(MATCH(AE$11,_calc_기준150!$CN$19:$EF$19,0),"")</f>
        <v>3</v>
      </c>
      <c r="AF29" s="25">
        <f>IFERROR(MATCH(AF$11,_calc_기준150!$CN$19:$EF$19,0),"")</f>
        <v>43</v>
      </c>
      <c r="AG29" s="25">
        <f>IFERROR(MATCH(AG$11,_calc_기준150!$CN$19:$EF$19,0),"")</f>
        <v>19</v>
      </c>
      <c r="AH29" s="25">
        <f>IFERROR(MATCH(AH$11,_calc_기준150!$CN$19:$EF$19,0),"")</f>
        <v>39</v>
      </c>
      <c r="AI29" s="25">
        <f>IFERROR(MATCH(AI$11,_calc_기준150!$CN$19:$EF$19,0),"")</f>
        <v>20</v>
      </c>
      <c r="AJ29" s="25">
        <f>IFERROR(MATCH(AJ$11,_calc_기준150!$CN$19:$EF$19,0),"")</f>
        <v>22</v>
      </c>
      <c r="AK29" s="25">
        <f>IFERROR(MATCH(AK$11,_calc_기준150!$CN$19:$EF$19,0),"")</f>
        <v>24</v>
      </c>
      <c r="AL29" s="25">
        <f>IFERROR(MATCH(AL$11,_calc_기준150!$CN$19:$EF$19,0),"")</f>
        <v>45</v>
      </c>
      <c r="AM29" s="25">
        <f>IFERROR(MATCH(AM$11,_calc_기준150!$CN$19:$EF$19,0),"")</f>
        <v>8</v>
      </c>
      <c r="AN29" s="25">
        <f>IFERROR(MATCH(AN$11,_calc_기준150!$CN$19:$EF$19,0),"")</f>
        <v>9</v>
      </c>
      <c r="AO29" s="25">
        <f>IFERROR(MATCH(AO$11,_calc_기준150!$CN$19:$EF$19,0),"")</f>
        <v>10</v>
      </c>
      <c r="AP29" s="25">
        <f>IFERROR(MATCH(AP$11,_calc_기준150!$CN$19:$EF$19,0),"")</f>
        <v>28</v>
      </c>
      <c r="AQ29" s="25">
        <f>IFERROR(MATCH(AQ$11,_calc_기준150!$CN$19:$EF$19,0),"")</f>
        <v>31</v>
      </c>
      <c r="AR29" s="25">
        <f>IFERROR(MATCH(AR$11,_calc_기준150!$CN$19:$EF$19,0),"")</f>
        <v>15</v>
      </c>
      <c r="AS29" s="25">
        <f>IFERROR(MATCH(AS$11,_calc_기준150!$CN$19:$EF$19,0),"")</f>
        <v>27</v>
      </c>
      <c r="AT29" s="25">
        <f>IFERROR(MATCH(AT$11,_calc_기준150!$CN$19:$EF$19,0),"")</f>
        <v>32</v>
      </c>
      <c r="AU29" s="25">
        <f>IFERROR(MATCH(AU$11,_calc_기준150!$CN$19:$EF$19,0),"")</f>
        <v>36</v>
      </c>
      <c r="AV29" s="25">
        <f>IFERROR(MATCH(AV$11,_calc_기준150!$CN$19:$EF$19,0),"")</f>
        <v>17</v>
      </c>
      <c r="AW29" s="25">
        <f>IFERROR(MATCH(AW$11,_calc_기준150!$CN$19:$EF$19,0),"")</f>
        <v>2</v>
      </c>
      <c r="AX29" s="25">
        <f>IFERROR(MATCH(AX$11,_calc_기준150!$CN$19:$EF$19,0),"")</f>
        <v>18</v>
      </c>
      <c r="AY29" s="25">
        <f>IFERROR(MATCH(AY$11,_calc_기준150!$CN$19:$EF$19,0),"")</f>
        <v>5</v>
      </c>
      <c r="AZ29" s="25">
        <f>IFERROR(MATCH(AZ$11,_calc_기준150!$CN$19:$EF$19,0),"")</f>
        <v>4</v>
      </c>
      <c r="BA29" s="25">
        <f>IFERROR(MATCH(BA$11,_calc_기준150!$CN$19:$EF$19,0),"")</f>
        <v>25</v>
      </c>
      <c r="BB29" s="25">
        <f>IFERROR(MATCH(BB$11,_calc_기준150!$CN$19:$EF$19,0),"")</f>
        <v>1</v>
      </c>
      <c r="BC29" s="25">
        <f>IFERROR(MATCH(BC$11,_calc_기준150!$CN$19:$EF$19,0),"")</f>
        <v>23</v>
      </c>
      <c r="BD29" s="25">
        <f>IFERROR(MATCH(BD$11,_calc_기준150!$CN$19:$EF$19,0),"")</f>
        <v>41</v>
      </c>
    </row>
    <row r="30" spans="1:56" ht="16.5" customHeight="1">
      <c r="A30" s="39">
        <f t="shared" si="2"/>
        <v>1226</v>
      </c>
      <c r="B30" s="40">
        <f>IFERROR(INDEX(전체당첨내역!$B:$B,MATCH($A30,전체당첨내역!$A:$A,0)),"")</f>
        <v>4</v>
      </c>
      <c r="C30" s="40">
        <f>IFERROR(INDEX(전체당첨내역!$C:$C,MATCH($A30,전체당첨내역!$A:$A,0)),"")</f>
        <v>6</v>
      </c>
      <c r="D30" s="40">
        <f>IFERROR(INDEX(전체당첨내역!$D:$D,MATCH($A30,전체당첨내역!$A:$A,0)),"")</f>
        <v>13</v>
      </c>
      <c r="E30" s="40">
        <f>IFERROR(INDEX(전체당첨내역!$E:$E,MATCH($A30,전체당첨내역!$A:$A,0)),"")</f>
        <v>17</v>
      </c>
      <c r="F30" s="40">
        <f>IFERROR(INDEX(전체당첨내역!$F:$F,MATCH($A30,전체당첨내역!$A:$A,0)),"")</f>
        <v>26</v>
      </c>
      <c r="G30" s="40">
        <f>IFERROR(INDEX(전체당첨내역!$G:$G,MATCH($A30,전체당첨내역!$A:$A,0)),"")</f>
        <v>28</v>
      </c>
      <c r="H30" s="45">
        <f>IFERROR(INDEX(전체당첨내역!$H:$H,MATCH($A30,전체당첨내역!$A:$A,0)),"")</f>
        <v>41</v>
      </c>
      <c r="I30" s="42">
        <f>IFERROR((INDEX(_calc_기준150!$CN$20:$EF$20,1,$B30)&gt;0)*(INDEX(_calc_기준150!$CN$20:$EF$20,1,$B30)&lt;=15)+(INDEX(_calc_기준150!$CN$20:$EF$20,1,$C30)&gt;0)*(INDEX(_calc_기준150!$CN$20:$EF$20,1,$C30)&lt;=15)+(INDEX(_calc_기준150!$CN$20:$EF$20,1,$D30)&gt;0)*(INDEX(_calc_기준150!$CN$20:$EF$20,1,$D30)&lt;=15)+(INDEX(_calc_기준150!$CN$20:$EF$20,1,$E30)&gt;0)*(INDEX(_calc_기준150!$CN$20:$EF$20,1,$E30)&lt;=15)+(INDEX(_calc_기준150!$CN$20:$EF$20,1,$F30)&gt;0)*(INDEX(_calc_기준150!$CN$20:$EF$20,1,$F30)&lt;=15)+(INDEX(_calc_기준150!$CN$20:$EF$20,1,$G30)&gt;0)*(INDEX(_calc_기준150!$CN$20:$EF$20,1,$G30)&lt;=15),"")</f>
        <v>2</v>
      </c>
      <c r="J30" s="40">
        <f>IFERROR((INDEX(_calc_기준150!$CN$20:$EF$20,1,$B30)&gt;15)*(INDEX(_calc_기준150!$CN$20:$EF$20,1,$B30)&lt;=30)+(INDEX(_calc_기준150!$CN$20:$EF$20,1,$C30)&gt;15)*(INDEX(_calc_기준150!$CN$20:$EF$20,1,$C30)&lt;=30)+(INDEX(_calc_기준150!$CN$20:$EF$20,1,$D30)&gt;15)*(INDEX(_calc_기준150!$CN$20:$EF$20,1,$D30)&lt;=30)+(INDEX(_calc_기준150!$CN$20:$EF$20,1,$E30)&gt;15)*(INDEX(_calc_기준150!$CN$20:$EF$20,1,$E30)&lt;=30)+(INDEX(_calc_기준150!$CN$20:$EF$20,1,$F30)&gt;15)*(INDEX(_calc_기준150!$CN$20:$EF$20,1,$F30)&lt;=30)+(INDEX(_calc_기준150!$CN$20:$EF$20,1,$G30)&gt;15)*(INDEX(_calc_기준150!$CN$20:$EF$20,1,$G30)&lt;=30),"")</f>
        <v>2</v>
      </c>
      <c r="K30" s="43">
        <f>IFERROR((INDEX(_calc_기준150!$CN$20:$EF$20,1,$B30)&gt;30)+(INDEX(_calc_기준150!$CN$20:$EF$20,1,$C30)&gt;30)+(INDEX(_calc_기준150!$CN$20:$EF$20,1,$D30)&gt;30)+(INDEX(_calc_기준150!$CN$20:$EF$20,1,$E30)&gt;30)+(INDEX(_calc_기준150!$CN$20:$EF$20,1,$F30)&gt;30)+(INDEX(_calc_기준150!$CN$20:$EF$20,1,$G30)&gt;30),"")</f>
        <v>2</v>
      </c>
      <c r="L30" s="25">
        <f>IFERROR(MATCH(L$11,_calc_기준150!$CN$20:$EF$20,0),"")</f>
        <v>21</v>
      </c>
      <c r="M30" s="25">
        <f>IFERROR(MATCH(M$11,_calc_기준150!$CN$20:$EF$20,0),"")</f>
        <v>7</v>
      </c>
      <c r="N30" s="25">
        <f>IFERROR(MATCH(N$11,_calc_기준150!$CN$20:$EF$20,0),"")</f>
        <v>12</v>
      </c>
      <c r="O30" s="25">
        <f>IFERROR(MATCH(O$11,_calc_기준150!$CN$20:$EF$20,0),"")</f>
        <v>13</v>
      </c>
      <c r="P30" s="25">
        <f>IFERROR(MATCH(P$11,_calc_기준150!$CN$20:$EF$20,0),"")</f>
        <v>34</v>
      </c>
      <c r="Q30" s="25">
        <f>IFERROR(MATCH(Q$11,_calc_기준150!$CN$20:$EF$20,0),"")</f>
        <v>38</v>
      </c>
      <c r="R30" s="25">
        <f>IFERROR(MATCH(R$11,_calc_기준150!$CN$20:$EF$20,0),"")</f>
        <v>11</v>
      </c>
      <c r="S30" s="25">
        <f>IFERROR(MATCH(S$11,_calc_기준150!$CN$20:$EF$20,0),"")</f>
        <v>44</v>
      </c>
      <c r="T30" s="25">
        <f>IFERROR(MATCH(T$11,_calc_기준150!$CN$20:$EF$20,0),"")</f>
        <v>30</v>
      </c>
      <c r="U30" s="25">
        <f>IFERROR(MATCH(U$11,_calc_기준150!$CN$20:$EF$20,0),"")</f>
        <v>14</v>
      </c>
      <c r="V30" s="25">
        <f>IFERROR(MATCH(V$11,_calc_기준150!$CN$20:$EF$20,0),"")</f>
        <v>26</v>
      </c>
      <c r="W30" s="25">
        <f>IFERROR(MATCH(W$11,_calc_기준150!$CN$20:$EF$20,0),"")</f>
        <v>29</v>
      </c>
      <c r="X30" s="25">
        <f>IFERROR(MATCH(X$11,_calc_기준150!$CN$20:$EF$20,0),"")</f>
        <v>35</v>
      </c>
      <c r="Y30" s="25">
        <f>IFERROR(MATCH(Y$11,_calc_기준150!$CN$20:$EF$20,0),"")</f>
        <v>37</v>
      </c>
      <c r="Z30" s="25">
        <f>IFERROR(MATCH(Z$11,_calc_기준150!$CN$20:$EF$20,0),"")</f>
        <v>40</v>
      </c>
      <c r="AA30" s="25">
        <f>IFERROR(MATCH(AA$11,_calc_기준150!$CN$20:$EF$20,0),"")</f>
        <v>33</v>
      </c>
      <c r="AB30" s="25">
        <f>IFERROR(MATCH(AB$11,_calc_기준150!$CN$20:$EF$20,0),"")</f>
        <v>42</v>
      </c>
      <c r="AC30" s="25">
        <f>IFERROR(MATCH(AC$11,_calc_기준150!$CN$20:$EF$20,0),"")</f>
        <v>6</v>
      </c>
      <c r="AD30" s="25">
        <f>IFERROR(MATCH(AD$11,_calc_기준150!$CN$20:$EF$20,0),"")</f>
        <v>3</v>
      </c>
      <c r="AE30" s="25">
        <f>IFERROR(MATCH(AE$11,_calc_기준150!$CN$20:$EF$20,0),"")</f>
        <v>16</v>
      </c>
      <c r="AF30" s="25">
        <f>IFERROR(MATCH(AF$11,_calc_기준150!$CN$20:$EF$20,0),"")</f>
        <v>22</v>
      </c>
      <c r="AG30" s="25">
        <f>IFERROR(MATCH(AG$11,_calc_기준150!$CN$20:$EF$20,0),"")</f>
        <v>39</v>
      </c>
      <c r="AH30" s="25">
        <f>IFERROR(MATCH(AH$11,_calc_기준150!$CN$20:$EF$20,0),"")</f>
        <v>43</v>
      </c>
      <c r="AI30" s="25">
        <f>IFERROR(MATCH(AI$11,_calc_기준150!$CN$20:$EF$20,0),"")</f>
        <v>19</v>
      </c>
      <c r="AJ30" s="25">
        <f>IFERROR(MATCH(AJ$11,_calc_기준150!$CN$20:$EF$20,0),"")</f>
        <v>20</v>
      </c>
      <c r="AK30" s="25">
        <f>IFERROR(MATCH(AK$11,_calc_기준150!$CN$20:$EF$20,0),"")</f>
        <v>17</v>
      </c>
      <c r="AL30" s="25">
        <f>IFERROR(MATCH(AL$11,_calc_기준150!$CN$20:$EF$20,0),"")</f>
        <v>36</v>
      </c>
      <c r="AM30" s="25">
        <f>IFERROR(MATCH(AM$11,_calc_기준150!$CN$20:$EF$20,0),"")</f>
        <v>8</v>
      </c>
      <c r="AN30" s="25">
        <f>IFERROR(MATCH(AN$11,_calc_기준150!$CN$20:$EF$20,0),"")</f>
        <v>24</v>
      </c>
      <c r="AO30" s="25">
        <f>IFERROR(MATCH(AO$11,_calc_기준150!$CN$20:$EF$20,0),"")</f>
        <v>27</v>
      </c>
      <c r="AP30" s="25">
        <f>IFERROR(MATCH(AP$11,_calc_기준150!$CN$20:$EF$20,0),"")</f>
        <v>28</v>
      </c>
      <c r="AQ30" s="25">
        <f>IFERROR(MATCH(AQ$11,_calc_기준150!$CN$20:$EF$20,0),"")</f>
        <v>31</v>
      </c>
      <c r="AR30" s="25">
        <f>IFERROR(MATCH(AR$11,_calc_기준150!$CN$20:$EF$20,0),"")</f>
        <v>32</v>
      </c>
      <c r="AS30" s="25">
        <f>IFERROR(MATCH(AS$11,_calc_기준150!$CN$20:$EF$20,0),"")</f>
        <v>45</v>
      </c>
      <c r="AT30" s="25">
        <f>IFERROR(MATCH(AT$11,_calc_기준150!$CN$20:$EF$20,0),"")</f>
        <v>10</v>
      </c>
      <c r="AU30" s="25">
        <f>IFERROR(MATCH(AU$11,_calc_기준150!$CN$20:$EF$20,0),"")</f>
        <v>2</v>
      </c>
      <c r="AV30" s="25">
        <f>IFERROR(MATCH(AV$11,_calc_기준150!$CN$20:$EF$20,0),"")</f>
        <v>4</v>
      </c>
      <c r="AW30" s="25">
        <f>IFERROR(MATCH(AW$11,_calc_기준150!$CN$20:$EF$20,0),"")</f>
        <v>9</v>
      </c>
      <c r="AX30" s="25">
        <f>IFERROR(MATCH(AX$11,_calc_기준150!$CN$20:$EF$20,0),"")</f>
        <v>15</v>
      </c>
      <c r="AY30" s="25">
        <f>IFERROR(MATCH(AY$11,_calc_기준150!$CN$20:$EF$20,0),"")</f>
        <v>18</v>
      </c>
      <c r="AZ30" s="25">
        <f>IFERROR(MATCH(AZ$11,_calc_기준150!$CN$20:$EF$20,0),"")</f>
        <v>5</v>
      </c>
      <c r="BA30" s="25">
        <f>IFERROR(MATCH(BA$11,_calc_기준150!$CN$20:$EF$20,0),"")</f>
        <v>1</v>
      </c>
      <c r="BB30" s="25">
        <f>IFERROR(MATCH(BB$11,_calc_기준150!$CN$20:$EF$20,0),"")</f>
        <v>25</v>
      </c>
      <c r="BC30" s="25">
        <f>IFERROR(MATCH(BC$11,_calc_기준150!$CN$20:$EF$20,0),"")</f>
        <v>23</v>
      </c>
      <c r="BD30" s="25">
        <f>IFERROR(MATCH(BD$11,_calc_기준150!$CN$20:$EF$20,0),"")</f>
        <v>41</v>
      </c>
    </row>
    <row r="31" spans="1:56" ht="16.5" customHeight="1">
      <c r="A31" s="39">
        <f t="shared" si="2"/>
        <v>1225</v>
      </c>
      <c r="B31" s="40">
        <f>IFERROR(INDEX(전체당첨내역!$B:$B,MATCH($A31,전체당첨내역!$A:$A,0)),"")</f>
        <v>8</v>
      </c>
      <c r="C31" s="40">
        <f>IFERROR(INDEX(전체당첨내역!$C:$C,MATCH($A31,전체당첨내역!$A:$A,0)),"")</f>
        <v>9</v>
      </c>
      <c r="D31" s="40">
        <f>IFERROR(INDEX(전체당첨내역!$D:$D,MATCH($A31,전체당첨내역!$A:$A,0)),"")</f>
        <v>19</v>
      </c>
      <c r="E31" s="40">
        <f>IFERROR(INDEX(전체당첨내역!$E:$E,MATCH($A31,전체당첨내역!$A:$A,0)),"")</f>
        <v>25</v>
      </c>
      <c r="F31" s="40">
        <f>IFERROR(INDEX(전체당첨내역!$F:$F,MATCH($A31,전체당첨내역!$A:$A,0)),"")</f>
        <v>41</v>
      </c>
      <c r="G31" s="40">
        <f>IFERROR(INDEX(전체당첨내역!$G:$G,MATCH($A31,전체당첨내역!$A:$A,0)),"")</f>
        <v>42</v>
      </c>
      <c r="H31" s="45">
        <f>IFERROR(INDEX(전체당첨내역!$H:$H,MATCH($A31,전체당첨내역!$A:$A,0)),"")</f>
        <v>33</v>
      </c>
      <c r="I31" s="42">
        <f>IFERROR((INDEX(_calc_기준150!$CN$21:$EF$21,1,$B31)&gt;0)*(INDEX(_calc_기준150!$CN$21:$EF$21,1,$B31)&lt;=15)+(INDEX(_calc_기준150!$CN$21:$EF$21,1,$C31)&gt;0)*(INDEX(_calc_기준150!$CN$21:$EF$21,1,$C31)&lt;=15)+(INDEX(_calc_기준150!$CN$21:$EF$21,1,$D31)&gt;0)*(INDEX(_calc_기준150!$CN$21:$EF$21,1,$D31)&lt;=15)+(INDEX(_calc_기준150!$CN$21:$EF$21,1,$E31)&gt;0)*(INDEX(_calc_기준150!$CN$21:$EF$21,1,$E31)&lt;=15)+(INDEX(_calc_기준150!$CN$21:$EF$21,1,$F31)&gt;0)*(INDEX(_calc_기준150!$CN$21:$EF$21,1,$F31)&lt;=15)+(INDEX(_calc_기준150!$CN$21:$EF$21,1,$G31)&gt;0)*(INDEX(_calc_기준150!$CN$21:$EF$21,1,$G31)&lt;=15),"")</f>
        <v>0</v>
      </c>
      <c r="J31" s="40">
        <f>IFERROR((INDEX(_calc_기준150!$CN$21:$EF$21,1,$B31)&gt;15)*(INDEX(_calc_기준150!$CN$21:$EF$21,1,$B31)&lt;=30)+(INDEX(_calc_기준150!$CN$21:$EF$21,1,$C31)&gt;15)*(INDEX(_calc_기준150!$CN$21:$EF$21,1,$C31)&lt;=30)+(INDEX(_calc_기준150!$CN$21:$EF$21,1,$D31)&gt;15)*(INDEX(_calc_기준150!$CN$21:$EF$21,1,$D31)&lt;=30)+(INDEX(_calc_기준150!$CN$21:$EF$21,1,$E31)&gt;15)*(INDEX(_calc_기준150!$CN$21:$EF$21,1,$E31)&lt;=30)+(INDEX(_calc_기준150!$CN$21:$EF$21,1,$F31)&gt;15)*(INDEX(_calc_기준150!$CN$21:$EF$21,1,$F31)&lt;=30)+(INDEX(_calc_기준150!$CN$21:$EF$21,1,$G31)&gt;15)*(INDEX(_calc_기준150!$CN$21:$EF$21,1,$G31)&lt;=30),"")</f>
        <v>2</v>
      </c>
      <c r="K31" s="43">
        <f>IFERROR((INDEX(_calc_기준150!$CN$21:$EF$21,1,$B31)&gt;30)+(INDEX(_calc_기준150!$CN$21:$EF$21,1,$C31)&gt;30)+(INDEX(_calc_기준150!$CN$21:$EF$21,1,$D31)&gt;30)+(INDEX(_calc_기준150!$CN$21:$EF$21,1,$E31)&gt;30)+(INDEX(_calc_기준150!$CN$21:$EF$21,1,$F31)&gt;30)+(INDEX(_calc_기준150!$CN$21:$EF$21,1,$G31)&gt;30),"")</f>
        <v>4</v>
      </c>
      <c r="L31" s="25">
        <f>IFERROR(MATCH(L$11,_calc_기준150!$CN$21:$EF$21,0),"")</f>
        <v>21</v>
      </c>
      <c r="M31" s="25">
        <f>IFERROR(MATCH(M$11,_calc_기준150!$CN$21:$EF$21,0),"")</f>
        <v>12</v>
      </c>
      <c r="N31" s="25">
        <f>IFERROR(MATCH(N$11,_calc_기준150!$CN$21:$EF$21,0),"")</f>
        <v>7</v>
      </c>
      <c r="O31" s="25">
        <f>IFERROR(MATCH(O$11,_calc_기준150!$CN$21:$EF$21,0),"")</f>
        <v>13</v>
      </c>
      <c r="P31" s="25">
        <f>IFERROR(MATCH(P$11,_calc_기준150!$CN$21:$EF$21,0),"")</f>
        <v>38</v>
      </c>
      <c r="Q31" s="25">
        <f>IFERROR(MATCH(Q$11,_calc_기준150!$CN$21:$EF$21,0),"")</f>
        <v>44</v>
      </c>
      <c r="R31" s="25">
        <f>IFERROR(MATCH(R$11,_calc_기준150!$CN$21:$EF$21,0),"")</f>
        <v>34</v>
      </c>
      <c r="S31" s="25">
        <f>IFERROR(MATCH(S$11,_calc_기준150!$CN$21:$EF$21,0),"")</f>
        <v>35</v>
      </c>
      <c r="T31" s="25">
        <f>IFERROR(MATCH(T$11,_calc_기준150!$CN$21:$EF$21,0),"")</f>
        <v>11</v>
      </c>
      <c r="U31" s="25">
        <f>IFERROR(MATCH(U$11,_calc_기준150!$CN$21:$EF$21,0),"")</f>
        <v>26</v>
      </c>
      <c r="V31" s="25">
        <f>IFERROR(MATCH(V$11,_calc_기준150!$CN$21:$EF$21,0),"")</f>
        <v>14</v>
      </c>
      <c r="W31" s="25">
        <f>IFERROR(MATCH(W$11,_calc_기준150!$CN$21:$EF$21,0),"")</f>
        <v>30</v>
      </c>
      <c r="X31" s="25">
        <f>IFERROR(MATCH(X$11,_calc_기준150!$CN$21:$EF$21,0),"")</f>
        <v>37</v>
      </c>
      <c r="Y31" s="25">
        <f>IFERROR(MATCH(Y$11,_calc_기준150!$CN$21:$EF$21,0),"")</f>
        <v>33</v>
      </c>
      <c r="Z31" s="25">
        <f>IFERROR(MATCH(Z$11,_calc_기준150!$CN$21:$EF$21,0),"")</f>
        <v>40</v>
      </c>
      <c r="AA31" s="25">
        <f>IFERROR(MATCH(AA$11,_calc_기준150!$CN$21:$EF$21,0),"")</f>
        <v>29</v>
      </c>
      <c r="AB31" s="25">
        <f>IFERROR(MATCH(AB$11,_calc_기준150!$CN$21:$EF$21,0),"")</f>
        <v>42</v>
      </c>
      <c r="AC31" s="25">
        <f>IFERROR(MATCH(AC$11,_calc_기준150!$CN$21:$EF$21,0),"")</f>
        <v>16</v>
      </c>
      <c r="AD31" s="25">
        <f>IFERROR(MATCH(AD$11,_calc_기준150!$CN$21:$EF$21,0),"")</f>
        <v>22</v>
      </c>
      <c r="AE31" s="25">
        <f>IFERROR(MATCH(AE$11,_calc_기준150!$CN$21:$EF$21,0),"")</f>
        <v>3</v>
      </c>
      <c r="AF31" s="25">
        <f>IFERROR(MATCH(AF$11,_calc_기준150!$CN$21:$EF$21,0),"")</f>
        <v>19</v>
      </c>
      <c r="AG31" s="25">
        <f>IFERROR(MATCH(AG$11,_calc_기준150!$CN$21:$EF$21,0),"")</f>
        <v>43</v>
      </c>
      <c r="AH31" s="25">
        <f>IFERROR(MATCH(AH$11,_calc_기준150!$CN$21:$EF$21,0),"")</f>
        <v>6</v>
      </c>
      <c r="AI31" s="25">
        <f>IFERROR(MATCH(AI$11,_calc_기준150!$CN$21:$EF$21,0),"")</f>
        <v>20</v>
      </c>
      <c r="AJ31" s="25">
        <f>IFERROR(MATCH(AJ$11,_calc_기준150!$CN$21:$EF$21,0),"")</f>
        <v>39</v>
      </c>
      <c r="AK31" s="25">
        <f>IFERROR(MATCH(AK$11,_calc_기준150!$CN$21:$EF$21,0),"")</f>
        <v>45</v>
      </c>
      <c r="AL31" s="25">
        <f>IFERROR(MATCH(AL$11,_calc_기준150!$CN$21:$EF$21,0),"")</f>
        <v>17</v>
      </c>
      <c r="AM31" s="25">
        <f>IFERROR(MATCH(AM$11,_calc_기준150!$CN$21:$EF$21,0),"")</f>
        <v>24</v>
      </c>
      <c r="AN31" s="25">
        <f>IFERROR(MATCH(AN$11,_calc_기준150!$CN$21:$EF$21,0),"")</f>
        <v>28</v>
      </c>
      <c r="AO31" s="25">
        <f>IFERROR(MATCH(AO$11,_calc_기준150!$CN$21:$EF$21,0),"")</f>
        <v>36</v>
      </c>
      <c r="AP31" s="25">
        <f>IFERROR(MATCH(AP$11,_calc_기준150!$CN$21:$EF$21,0),"")</f>
        <v>27</v>
      </c>
      <c r="AQ31" s="25">
        <f>IFERROR(MATCH(AQ$11,_calc_기준150!$CN$21:$EF$21,0),"")</f>
        <v>10</v>
      </c>
      <c r="AR31" s="25">
        <f>IFERROR(MATCH(AR$11,_calc_기준150!$CN$21:$EF$21,0),"")</f>
        <v>31</v>
      </c>
      <c r="AS31" s="25">
        <f>IFERROR(MATCH(AS$11,_calc_기준150!$CN$21:$EF$21,0),"")</f>
        <v>2</v>
      </c>
      <c r="AT31" s="25">
        <f>IFERROR(MATCH(AT$11,_calc_기준150!$CN$21:$EF$21,0),"")</f>
        <v>9</v>
      </c>
      <c r="AU31" s="25">
        <f>IFERROR(MATCH(AU$11,_calc_기준150!$CN$21:$EF$21,0),"")</f>
        <v>15</v>
      </c>
      <c r="AV31" s="25">
        <f>IFERROR(MATCH(AV$11,_calc_기준150!$CN$21:$EF$21,0),"")</f>
        <v>18</v>
      </c>
      <c r="AW31" s="25">
        <f>IFERROR(MATCH(AW$11,_calc_기준150!$CN$21:$EF$21,0),"")</f>
        <v>25</v>
      </c>
      <c r="AX31" s="25">
        <f>IFERROR(MATCH(AX$11,_calc_기준150!$CN$21:$EF$21,0),"")</f>
        <v>8</v>
      </c>
      <c r="AY31" s="25">
        <f>IFERROR(MATCH(AY$11,_calc_기준150!$CN$21:$EF$21,0),"")</f>
        <v>1</v>
      </c>
      <c r="AZ31" s="25">
        <f>IFERROR(MATCH(AZ$11,_calc_기준150!$CN$21:$EF$21,0),"")</f>
        <v>5</v>
      </c>
      <c r="BA31" s="25">
        <f>IFERROR(MATCH(BA$11,_calc_기준150!$CN$21:$EF$21,0),"")</f>
        <v>41</v>
      </c>
      <c r="BB31" s="25">
        <f>IFERROR(MATCH(BB$11,_calc_기준150!$CN$21:$EF$21,0),"")</f>
        <v>32</v>
      </c>
      <c r="BC31" s="25">
        <f>IFERROR(MATCH(BC$11,_calc_기준150!$CN$21:$EF$21,0),"")</f>
        <v>4</v>
      </c>
      <c r="BD31" s="25">
        <f>IFERROR(MATCH(BD$11,_calc_기준150!$CN$21:$EF$21,0),"")</f>
        <v>23</v>
      </c>
    </row>
    <row r="32" spans="1:56" ht="16.5" customHeight="1">
      <c r="A32" s="39">
        <f t="shared" si="2"/>
        <v>1224</v>
      </c>
      <c r="B32" s="40">
        <f>IFERROR(INDEX(전체당첨내역!$B:$B,MATCH($A32,전체당첨내역!$A:$A,0)),"")</f>
        <v>9</v>
      </c>
      <c r="C32" s="40">
        <f>IFERROR(INDEX(전체당첨내역!$C:$C,MATCH($A32,전체당첨내역!$A:$A,0)),"")</f>
        <v>18</v>
      </c>
      <c r="D32" s="40">
        <f>IFERROR(INDEX(전체당첨내역!$D:$D,MATCH($A32,전체당첨내역!$A:$A,0)),"")</f>
        <v>21</v>
      </c>
      <c r="E32" s="40">
        <f>IFERROR(INDEX(전체당첨내역!$E:$E,MATCH($A32,전체당첨내역!$A:$A,0)),"")</f>
        <v>27</v>
      </c>
      <c r="F32" s="40">
        <f>IFERROR(INDEX(전체당첨내역!$F:$F,MATCH($A32,전체당첨내역!$A:$A,0)),"")</f>
        <v>44</v>
      </c>
      <c r="G32" s="40">
        <f>IFERROR(INDEX(전체당첨내역!$G:$G,MATCH($A32,전체당첨내역!$A:$A,0)),"")</f>
        <v>45</v>
      </c>
      <c r="H32" s="45">
        <f>IFERROR(INDEX(전체당첨내역!$H:$H,MATCH($A32,전체당첨내역!$A:$A,0)),"")</f>
        <v>28</v>
      </c>
      <c r="I32" s="42">
        <f>IFERROR((INDEX(_calc_기준150!$CN$22:$EF$22,1,$B32)&gt;0)*(INDEX(_calc_기준150!$CN$22:$EF$22,1,$B32)&lt;=15)+(INDEX(_calc_기준150!$CN$22:$EF$22,1,$C32)&gt;0)*(INDEX(_calc_기준150!$CN$22:$EF$22,1,$C32)&lt;=15)+(INDEX(_calc_기준150!$CN$22:$EF$22,1,$D32)&gt;0)*(INDEX(_calc_기준150!$CN$22:$EF$22,1,$D32)&lt;=15)+(INDEX(_calc_기준150!$CN$22:$EF$22,1,$E32)&gt;0)*(INDEX(_calc_기준150!$CN$22:$EF$22,1,$E32)&lt;=15)+(INDEX(_calc_기준150!$CN$22:$EF$22,1,$F32)&gt;0)*(INDEX(_calc_기준150!$CN$22:$EF$22,1,$F32)&lt;=15)+(INDEX(_calc_기준150!$CN$22:$EF$22,1,$G32)&gt;0)*(INDEX(_calc_기준150!$CN$22:$EF$22,1,$G32)&lt;=15),"")</f>
        <v>2</v>
      </c>
      <c r="J32" s="40">
        <f>IFERROR((INDEX(_calc_기준150!$CN$22:$EF$22,1,$B32)&gt;15)*(INDEX(_calc_기준150!$CN$22:$EF$22,1,$B32)&lt;=30)+(INDEX(_calc_기준150!$CN$22:$EF$22,1,$C32)&gt;15)*(INDEX(_calc_기준150!$CN$22:$EF$22,1,$C32)&lt;=30)+(INDEX(_calc_기준150!$CN$22:$EF$22,1,$D32)&gt;15)*(INDEX(_calc_기준150!$CN$22:$EF$22,1,$D32)&lt;=30)+(INDEX(_calc_기준150!$CN$22:$EF$22,1,$E32)&gt;15)*(INDEX(_calc_기준150!$CN$22:$EF$22,1,$E32)&lt;=30)+(INDEX(_calc_기준150!$CN$22:$EF$22,1,$F32)&gt;15)*(INDEX(_calc_기준150!$CN$22:$EF$22,1,$F32)&lt;=30)+(INDEX(_calc_기준150!$CN$22:$EF$22,1,$G32)&gt;15)*(INDEX(_calc_기준150!$CN$22:$EF$22,1,$G32)&lt;=30),"")</f>
        <v>3</v>
      </c>
      <c r="K32" s="43">
        <f>IFERROR((INDEX(_calc_기준150!$CN$22:$EF$22,1,$B32)&gt;30)+(INDEX(_calc_기준150!$CN$22:$EF$22,1,$C32)&gt;30)+(INDEX(_calc_기준150!$CN$22:$EF$22,1,$D32)&gt;30)+(INDEX(_calc_기준150!$CN$22:$EF$22,1,$E32)&gt;30)+(INDEX(_calc_기준150!$CN$22:$EF$22,1,$F32)&gt;30)+(INDEX(_calc_기준150!$CN$22:$EF$22,1,$G32)&gt;30),"")</f>
        <v>1</v>
      </c>
      <c r="L32" s="25">
        <f>IFERROR(MATCH(L$11,_calc_기준150!$CN$22:$EF$22,0),"")</f>
        <v>21</v>
      </c>
      <c r="M32" s="25">
        <f>IFERROR(MATCH(M$11,_calc_기준150!$CN$22:$EF$22,0),"")</f>
        <v>13</v>
      </c>
      <c r="N32" s="25">
        <f>IFERROR(MATCH(N$11,_calc_기준150!$CN$22:$EF$22,0),"")</f>
        <v>7</v>
      </c>
      <c r="O32" s="25">
        <f>IFERROR(MATCH(O$11,_calc_기준150!$CN$22:$EF$22,0),"")</f>
        <v>12</v>
      </c>
      <c r="P32" s="25">
        <f>IFERROR(MATCH(P$11,_calc_기준150!$CN$22:$EF$22,0),"")</f>
        <v>38</v>
      </c>
      <c r="Q32" s="25">
        <f>IFERROR(MATCH(Q$11,_calc_기준150!$CN$22:$EF$22,0),"")</f>
        <v>44</v>
      </c>
      <c r="R32" s="25">
        <f>IFERROR(MATCH(R$11,_calc_기준150!$CN$22:$EF$22,0),"")</f>
        <v>34</v>
      </c>
      <c r="S32" s="25">
        <f>IFERROR(MATCH(S$11,_calc_기준150!$CN$22:$EF$22,0),"")</f>
        <v>35</v>
      </c>
      <c r="T32" s="25">
        <f>IFERROR(MATCH(T$11,_calc_기준150!$CN$22:$EF$22,0),"")</f>
        <v>26</v>
      </c>
      <c r="U32" s="25">
        <f>IFERROR(MATCH(U$11,_calc_기준150!$CN$22:$EF$22,0),"")</f>
        <v>30</v>
      </c>
      <c r="V32" s="25">
        <f>IFERROR(MATCH(V$11,_calc_기준150!$CN$22:$EF$22,0),"")</f>
        <v>33</v>
      </c>
      <c r="W32" s="25">
        <f>IFERROR(MATCH(W$11,_calc_기준150!$CN$22:$EF$22,0),"")</f>
        <v>37</v>
      </c>
      <c r="X32" s="25">
        <f>IFERROR(MATCH(X$11,_calc_기준150!$CN$22:$EF$22,0),"")</f>
        <v>40</v>
      </c>
      <c r="Y32" s="25">
        <f>IFERROR(MATCH(Y$11,_calc_기준150!$CN$22:$EF$22,0),"")</f>
        <v>14</v>
      </c>
      <c r="Z32" s="25">
        <f>IFERROR(MATCH(Z$11,_calc_기준150!$CN$22:$EF$22,0),"")</f>
        <v>29</v>
      </c>
      <c r="AA32" s="25">
        <f>IFERROR(MATCH(AA$11,_calc_기준150!$CN$22:$EF$22,0),"")</f>
        <v>42</v>
      </c>
      <c r="AB32" s="25">
        <f>IFERROR(MATCH(AB$11,_calc_기준150!$CN$22:$EF$22,0),"")</f>
        <v>45</v>
      </c>
      <c r="AC32" s="25">
        <f>IFERROR(MATCH(AC$11,_calc_기준150!$CN$22:$EF$22,0),"")</f>
        <v>20</v>
      </c>
      <c r="AD32" s="25">
        <f>IFERROR(MATCH(AD$11,_calc_기준150!$CN$22:$EF$22,0),"")</f>
        <v>11</v>
      </c>
      <c r="AE32" s="25">
        <f>IFERROR(MATCH(AE$11,_calc_기준150!$CN$22:$EF$22,0),"")</f>
        <v>6</v>
      </c>
      <c r="AF32" s="25">
        <f>IFERROR(MATCH(AF$11,_calc_기준150!$CN$22:$EF$22,0),"")</f>
        <v>9</v>
      </c>
      <c r="AG32" s="25">
        <f>IFERROR(MATCH(AG$11,_calc_기준150!$CN$22:$EF$22,0),"")</f>
        <v>16</v>
      </c>
      <c r="AH32" s="25">
        <f>IFERROR(MATCH(AH$11,_calc_기준150!$CN$22:$EF$22,0),"")</f>
        <v>19</v>
      </c>
      <c r="AI32" s="25">
        <f>IFERROR(MATCH(AI$11,_calc_기준150!$CN$22:$EF$22,0),"")</f>
        <v>43</v>
      </c>
      <c r="AJ32" s="25">
        <f>IFERROR(MATCH(AJ$11,_calc_기준150!$CN$22:$EF$22,0),"")</f>
        <v>3</v>
      </c>
      <c r="AK32" s="25">
        <f>IFERROR(MATCH(AK$11,_calc_기준150!$CN$22:$EF$22,0),"")</f>
        <v>22</v>
      </c>
      <c r="AL32" s="25">
        <f>IFERROR(MATCH(AL$11,_calc_기준150!$CN$22:$EF$22,0),"")</f>
        <v>24</v>
      </c>
      <c r="AM32" s="25">
        <f>IFERROR(MATCH(AM$11,_calc_기준150!$CN$22:$EF$22,0),"")</f>
        <v>18</v>
      </c>
      <c r="AN32" s="25">
        <f>IFERROR(MATCH(AN$11,_calc_기준150!$CN$22:$EF$22,0),"")</f>
        <v>28</v>
      </c>
      <c r="AO32" s="25">
        <f>IFERROR(MATCH(AO$11,_calc_기준150!$CN$22:$EF$22,0),"")</f>
        <v>31</v>
      </c>
      <c r="AP32" s="25">
        <f>IFERROR(MATCH(AP$11,_calc_기준150!$CN$22:$EF$22,0),"")</f>
        <v>10</v>
      </c>
      <c r="AQ32" s="25">
        <f>IFERROR(MATCH(AQ$11,_calc_기준150!$CN$22:$EF$22,0),"")</f>
        <v>27</v>
      </c>
      <c r="AR32" s="25">
        <f>IFERROR(MATCH(AR$11,_calc_기준150!$CN$22:$EF$22,0),"")</f>
        <v>15</v>
      </c>
      <c r="AS32" s="25">
        <f>IFERROR(MATCH(AS$11,_calc_기준150!$CN$22:$EF$22,0),"")</f>
        <v>2</v>
      </c>
      <c r="AT32" s="25">
        <f>IFERROR(MATCH(AT$11,_calc_기준150!$CN$22:$EF$22,0),"")</f>
        <v>25</v>
      </c>
      <c r="AU32" s="25">
        <f>IFERROR(MATCH(AU$11,_calc_기준150!$CN$22:$EF$22,0),"")</f>
        <v>36</v>
      </c>
      <c r="AV32" s="25">
        <f>IFERROR(MATCH(AV$11,_calc_기준150!$CN$22:$EF$22,0),"")</f>
        <v>1</v>
      </c>
      <c r="AW32" s="25">
        <f>IFERROR(MATCH(AW$11,_calc_기준150!$CN$22:$EF$22,0),"")</f>
        <v>39</v>
      </c>
      <c r="AX32" s="25">
        <f>IFERROR(MATCH(AX$11,_calc_기준150!$CN$22:$EF$22,0),"")</f>
        <v>8</v>
      </c>
      <c r="AY32" s="25">
        <f>IFERROR(MATCH(AY$11,_calc_기준150!$CN$22:$EF$22,0),"")</f>
        <v>17</v>
      </c>
      <c r="AZ32" s="25">
        <f>IFERROR(MATCH(AZ$11,_calc_기준150!$CN$22:$EF$22,0),"")</f>
        <v>41</v>
      </c>
      <c r="BA32" s="25">
        <f>IFERROR(MATCH(BA$11,_calc_기준150!$CN$22:$EF$22,0),"")</f>
        <v>4</v>
      </c>
      <c r="BB32" s="25">
        <f>IFERROR(MATCH(BB$11,_calc_기준150!$CN$22:$EF$22,0),"")</f>
        <v>5</v>
      </c>
      <c r="BC32" s="25">
        <f>IFERROR(MATCH(BC$11,_calc_기준150!$CN$22:$EF$22,0),"")</f>
        <v>32</v>
      </c>
      <c r="BD32" s="25">
        <f>IFERROR(MATCH(BD$11,_calc_기준150!$CN$22:$EF$22,0),"")</f>
        <v>23</v>
      </c>
    </row>
    <row r="33" spans="1:56" ht="16.5" customHeight="1">
      <c r="A33" s="39">
        <f t="shared" si="2"/>
        <v>1223</v>
      </c>
      <c r="B33" s="40">
        <f>IFERROR(INDEX(전체당첨내역!$B:$B,MATCH($A33,전체당첨내역!$A:$A,0)),"")</f>
        <v>16</v>
      </c>
      <c r="C33" s="40">
        <f>IFERROR(INDEX(전체당첨내역!$C:$C,MATCH($A33,전체당첨내역!$A:$A,0)),"")</f>
        <v>18</v>
      </c>
      <c r="D33" s="40">
        <f>IFERROR(INDEX(전체당첨내역!$D:$D,MATCH($A33,전체당첨내역!$A:$A,0)),"")</f>
        <v>20</v>
      </c>
      <c r="E33" s="40">
        <f>IFERROR(INDEX(전체당첨내역!$E:$E,MATCH($A33,전체당첨내역!$A:$A,0)),"")</f>
        <v>32</v>
      </c>
      <c r="F33" s="40">
        <f>IFERROR(INDEX(전체당첨내역!$F:$F,MATCH($A33,전체당첨내역!$A:$A,0)),"")</f>
        <v>33</v>
      </c>
      <c r="G33" s="40">
        <f>IFERROR(INDEX(전체당첨내역!$G:$G,MATCH($A33,전체당첨내역!$A:$A,0)),"")</f>
        <v>39</v>
      </c>
      <c r="H33" s="45">
        <f>IFERROR(INDEX(전체당첨내역!$H:$H,MATCH($A33,전체당첨내역!$A:$A,0)),"")</f>
        <v>26</v>
      </c>
      <c r="I33" s="42">
        <f>IFERROR((INDEX(_calc_기준150!$CN$23:$EF$23,1,$B33)&gt;0)*(INDEX(_calc_기준150!$CN$23:$EF$23,1,$B33)&lt;=15)+(INDEX(_calc_기준150!$CN$23:$EF$23,1,$C33)&gt;0)*(INDEX(_calc_기준150!$CN$23:$EF$23,1,$C33)&lt;=15)+(INDEX(_calc_기준150!$CN$23:$EF$23,1,$D33)&gt;0)*(INDEX(_calc_기준150!$CN$23:$EF$23,1,$D33)&lt;=15)+(INDEX(_calc_기준150!$CN$23:$EF$23,1,$E33)&gt;0)*(INDEX(_calc_기준150!$CN$23:$EF$23,1,$E33)&lt;=15)+(INDEX(_calc_기준150!$CN$23:$EF$23,1,$F33)&gt;0)*(INDEX(_calc_기준150!$CN$23:$EF$23,1,$F33)&lt;=15)+(INDEX(_calc_기준150!$CN$23:$EF$23,1,$G33)&gt;0)*(INDEX(_calc_기준150!$CN$23:$EF$23,1,$G33)&lt;=15),"")</f>
        <v>1</v>
      </c>
      <c r="J33" s="40">
        <f>IFERROR((INDEX(_calc_기준150!$CN$23:$EF$23,1,$B33)&gt;15)*(INDEX(_calc_기준150!$CN$23:$EF$23,1,$B33)&lt;=30)+(INDEX(_calc_기준150!$CN$23:$EF$23,1,$C33)&gt;15)*(INDEX(_calc_기준150!$CN$23:$EF$23,1,$C33)&lt;=30)+(INDEX(_calc_기준150!$CN$23:$EF$23,1,$D33)&gt;15)*(INDEX(_calc_기준150!$CN$23:$EF$23,1,$D33)&lt;=30)+(INDEX(_calc_기준150!$CN$23:$EF$23,1,$E33)&gt;15)*(INDEX(_calc_기준150!$CN$23:$EF$23,1,$E33)&lt;=30)+(INDEX(_calc_기준150!$CN$23:$EF$23,1,$F33)&gt;15)*(INDEX(_calc_기준150!$CN$23:$EF$23,1,$F33)&lt;=30)+(INDEX(_calc_기준150!$CN$23:$EF$23,1,$G33)&gt;15)*(INDEX(_calc_기준150!$CN$23:$EF$23,1,$G33)&lt;=30),"")</f>
        <v>4</v>
      </c>
      <c r="K33" s="43">
        <f>IFERROR((INDEX(_calc_기준150!$CN$23:$EF$23,1,$B33)&gt;30)+(INDEX(_calc_기준150!$CN$23:$EF$23,1,$C33)&gt;30)+(INDEX(_calc_기준150!$CN$23:$EF$23,1,$D33)&gt;30)+(INDEX(_calc_기준150!$CN$23:$EF$23,1,$E33)&gt;30)+(INDEX(_calc_기준150!$CN$23:$EF$23,1,$F33)&gt;30)+(INDEX(_calc_기준150!$CN$23:$EF$23,1,$G33)&gt;30),"")</f>
        <v>1</v>
      </c>
      <c r="L33" s="25">
        <f>IFERROR(MATCH(L$11,_calc_기준150!$CN$23:$EF$23,0),"")</f>
        <v>21</v>
      </c>
      <c r="M33" s="25">
        <f>IFERROR(MATCH(M$11,_calc_기준150!$CN$23:$EF$23,0),"")</f>
        <v>12</v>
      </c>
      <c r="N33" s="25">
        <f>IFERROR(MATCH(N$11,_calc_기준150!$CN$23:$EF$23,0),"")</f>
        <v>33</v>
      </c>
      <c r="O33" s="25">
        <f>IFERROR(MATCH(O$11,_calc_기준150!$CN$23:$EF$23,0),"")</f>
        <v>13</v>
      </c>
      <c r="P33" s="25">
        <f>IFERROR(MATCH(P$11,_calc_기준150!$CN$23:$EF$23,0),"")</f>
        <v>38</v>
      </c>
      <c r="Q33" s="25">
        <f>IFERROR(MATCH(Q$11,_calc_기준150!$CN$23:$EF$23,0),"")</f>
        <v>7</v>
      </c>
      <c r="R33" s="25">
        <f>IFERROR(MATCH(R$11,_calc_기준150!$CN$23:$EF$23,0),"")</f>
        <v>34</v>
      </c>
      <c r="S33" s="25">
        <f>IFERROR(MATCH(S$11,_calc_기준150!$CN$23:$EF$23,0),"")</f>
        <v>44</v>
      </c>
      <c r="T33" s="25">
        <f>IFERROR(MATCH(T$11,_calc_기준150!$CN$23:$EF$23,0),"")</f>
        <v>26</v>
      </c>
      <c r="U33" s="25">
        <f>IFERROR(MATCH(U$11,_calc_기준150!$CN$23:$EF$23,0),"")</f>
        <v>37</v>
      </c>
      <c r="V33" s="25">
        <f>IFERROR(MATCH(V$11,_calc_기준150!$CN$23:$EF$23,0),"")</f>
        <v>30</v>
      </c>
      <c r="W33" s="25">
        <f>IFERROR(MATCH(W$11,_calc_기준150!$CN$23:$EF$23,0),"")</f>
        <v>14</v>
      </c>
      <c r="X33" s="25">
        <f>IFERROR(MATCH(X$11,_calc_기준150!$CN$23:$EF$23,0),"")</f>
        <v>40</v>
      </c>
      <c r="Y33" s="25">
        <f>IFERROR(MATCH(Y$11,_calc_기준150!$CN$23:$EF$23,0),"")</f>
        <v>45</v>
      </c>
      <c r="Z33" s="25">
        <f>IFERROR(MATCH(Z$11,_calc_기준150!$CN$23:$EF$23,0),"")</f>
        <v>42</v>
      </c>
      <c r="AA33" s="25">
        <f>IFERROR(MATCH(AA$11,_calc_기준150!$CN$23:$EF$23,0),"")</f>
        <v>19</v>
      </c>
      <c r="AB33" s="25">
        <f>IFERROR(MATCH(AB$11,_calc_기준150!$CN$23:$EF$23,0),"")</f>
        <v>29</v>
      </c>
      <c r="AC33" s="25">
        <f>IFERROR(MATCH(AC$11,_calc_기준150!$CN$23:$EF$23,0),"")</f>
        <v>6</v>
      </c>
      <c r="AD33" s="25">
        <f>IFERROR(MATCH(AD$11,_calc_기준150!$CN$23:$EF$23,0),"")</f>
        <v>43</v>
      </c>
      <c r="AE33" s="25">
        <f>IFERROR(MATCH(AE$11,_calc_기준150!$CN$23:$EF$23,0),"")</f>
        <v>11</v>
      </c>
      <c r="AF33" s="25">
        <f>IFERROR(MATCH(AF$11,_calc_기준150!$CN$23:$EF$23,0),"")</f>
        <v>22</v>
      </c>
      <c r="AG33" s="25">
        <f>IFERROR(MATCH(AG$11,_calc_기준150!$CN$23:$EF$23,0),"")</f>
        <v>3</v>
      </c>
      <c r="AH33" s="25">
        <f>IFERROR(MATCH(AH$11,_calc_기준150!$CN$23:$EF$23,0),"")</f>
        <v>9</v>
      </c>
      <c r="AI33" s="25">
        <f>IFERROR(MATCH(AI$11,_calc_기준150!$CN$23:$EF$23,0),"")</f>
        <v>24</v>
      </c>
      <c r="AJ33" s="25">
        <f>IFERROR(MATCH(AJ$11,_calc_기준150!$CN$23:$EF$23,0),"")</f>
        <v>16</v>
      </c>
      <c r="AK33" s="25">
        <f>IFERROR(MATCH(AK$11,_calc_기준150!$CN$23:$EF$23,0),"")</f>
        <v>28</v>
      </c>
      <c r="AL33" s="25">
        <f>IFERROR(MATCH(AL$11,_calc_기준150!$CN$23:$EF$23,0),"")</f>
        <v>20</v>
      </c>
      <c r="AM33" s="25">
        <f>IFERROR(MATCH(AM$11,_calc_기준150!$CN$23:$EF$23,0),"")</f>
        <v>35</v>
      </c>
      <c r="AN33" s="25">
        <f>IFERROR(MATCH(AN$11,_calc_기준150!$CN$23:$EF$23,0),"")</f>
        <v>39</v>
      </c>
      <c r="AO33" s="25">
        <f>IFERROR(MATCH(AO$11,_calc_기준150!$CN$23:$EF$23,0),"")</f>
        <v>18</v>
      </c>
      <c r="AP33" s="25">
        <f>IFERROR(MATCH(AP$11,_calc_기준150!$CN$23:$EF$23,0),"")</f>
        <v>31</v>
      </c>
      <c r="AQ33" s="25">
        <f>IFERROR(MATCH(AQ$11,_calc_기준150!$CN$23:$EF$23,0),"")</f>
        <v>32</v>
      </c>
      <c r="AR33" s="25">
        <f>IFERROR(MATCH(AR$11,_calc_기준150!$CN$23:$EF$23,0),"")</f>
        <v>10</v>
      </c>
      <c r="AS33" s="25">
        <f>IFERROR(MATCH(AS$11,_calc_기준150!$CN$23:$EF$23,0),"")</f>
        <v>15</v>
      </c>
      <c r="AT33" s="25">
        <f>IFERROR(MATCH(AT$11,_calc_기준150!$CN$23:$EF$23,0),"")</f>
        <v>27</v>
      </c>
      <c r="AU33" s="25">
        <f>IFERROR(MATCH(AU$11,_calc_기준150!$CN$23:$EF$23,0),"")</f>
        <v>2</v>
      </c>
      <c r="AV33" s="25">
        <f>IFERROR(MATCH(AV$11,_calc_기준150!$CN$23:$EF$23,0),"")</f>
        <v>36</v>
      </c>
      <c r="AW33" s="25">
        <f>IFERROR(MATCH(AW$11,_calc_기준150!$CN$23:$EF$23,0),"")</f>
        <v>25</v>
      </c>
      <c r="AX33" s="25">
        <f>IFERROR(MATCH(AX$11,_calc_기준150!$CN$23:$EF$23,0),"")</f>
        <v>1</v>
      </c>
      <c r="AY33" s="25">
        <f>IFERROR(MATCH(AY$11,_calc_기준150!$CN$23:$EF$23,0),"")</f>
        <v>17</v>
      </c>
      <c r="AZ33" s="25">
        <f>IFERROR(MATCH(AZ$11,_calc_기준150!$CN$23:$EF$23,0),"")</f>
        <v>8</v>
      </c>
      <c r="BA33" s="25">
        <f>IFERROR(MATCH(BA$11,_calc_기준150!$CN$23:$EF$23,0),"")</f>
        <v>4</v>
      </c>
      <c r="BB33" s="25">
        <f>IFERROR(MATCH(BB$11,_calc_기준150!$CN$23:$EF$23,0),"")</f>
        <v>41</v>
      </c>
      <c r="BC33" s="25">
        <f>IFERROR(MATCH(BC$11,_calc_기준150!$CN$23:$EF$23,0),"")</f>
        <v>23</v>
      </c>
      <c r="BD33" s="25">
        <f>IFERROR(MATCH(BD$11,_calc_기준150!$CN$23:$EF$23,0),"")</f>
        <v>5</v>
      </c>
    </row>
    <row r="34" spans="1:56" ht="16.5" customHeight="1">
      <c r="A34" s="39">
        <f t="shared" si="2"/>
        <v>1222</v>
      </c>
      <c r="B34" s="40">
        <f>IFERROR(INDEX(전체당첨내역!$B:$B,MATCH($A34,전체당첨내역!$A:$A,0)),"")</f>
        <v>4</v>
      </c>
      <c r="C34" s="40">
        <f>IFERROR(INDEX(전체당첨내역!$C:$C,MATCH($A34,전체당첨내역!$A:$A,0)),"")</f>
        <v>11</v>
      </c>
      <c r="D34" s="40">
        <f>IFERROR(INDEX(전체당첨내역!$D:$D,MATCH($A34,전체당첨내역!$A:$A,0)),"")</f>
        <v>17</v>
      </c>
      <c r="E34" s="40">
        <f>IFERROR(INDEX(전체당첨내역!$E:$E,MATCH($A34,전체당첨내역!$A:$A,0)),"")</f>
        <v>22</v>
      </c>
      <c r="F34" s="40">
        <f>IFERROR(INDEX(전체당첨내역!$F:$F,MATCH($A34,전체당첨내역!$A:$A,0)),"")</f>
        <v>32</v>
      </c>
      <c r="G34" s="40">
        <f>IFERROR(INDEX(전체당첨내역!$G:$G,MATCH($A34,전체당첨내역!$A:$A,0)),"")</f>
        <v>41</v>
      </c>
      <c r="H34" s="45">
        <f>IFERROR(INDEX(전체당첨내역!$H:$H,MATCH($A34,전체당첨내역!$A:$A,0)),"")</f>
        <v>34</v>
      </c>
      <c r="I34" s="42">
        <f>IFERROR((INDEX(_calc_기준150!$CN$24:$EF$24,1,$B34)&gt;0)*(INDEX(_calc_기준150!$CN$24:$EF$24,1,$B34)&lt;=15)+(INDEX(_calc_기준150!$CN$24:$EF$24,1,$C34)&gt;0)*(INDEX(_calc_기준150!$CN$24:$EF$24,1,$C34)&lt;=15)+(INDEX(_calc_기준150!$CN$24:$EF$24,1,$D34)&gt;0)*(INDEX(_calc_기준150!$CN$24:$EF$24,1,$D34)&lt;=15)+(INDEX(_calc_기준150!$CN$24:$EF$24,1,$E34)&gt;0)*(INDEX(_calc_기준150!$CN$24:$EF$24,1,$E34)&lt;=15)+(INDEX(_calc_기준150!$CN$24:$EF$24,1,$F34)&gt;0)*(INDEX(_calc_기준150!$CN$24:$EF$24,1,$F34)&lt;=15)+(INDEX(_calc_기준150!$CN$24:$EF$24,1,$G34)&gt;0)*(INDEX(_calc_기준150!$CN$24:$EF$24,1,$G34)&lt;=15),"")</f>
        <v>1</v>
      </c>
      <c r="J34" s="40">
        <f>IFERROR((INDEX(_calc_기준150!$CN$24:$EF$24,1,$B34)&gt;15)*(INDEX(_calc_기준150!$CN$24:$EF$24,1,$B34)&lt;=30)+(INDEX(_calc_기준150!$CN$24:$EF$24,1,$C34)&gt;15)*(INDEX(_calc_기준150!$CN$24:$EF$24,1,$C34)&lt;=30)+(INDEX(_calc_기준150!$CN$24:$EF$24,1,$D34)&gt;15)*(INDEX(_calc_기준150!$CN$24:$EF$24,1,$D34)&lt;=30)+(INDEX(_calc_기준150!$CN$24:$EF$24,1,$E34)&gt;15)*(INDEX(_calc_기준150!$CN$24:$EF$24,1,$E34)&lt;=30)+(INDEX(_calc_기준150!$CN$24:$EF$24,1,$F34)&gt;15)*(INDEX(_calc_기준150!$CN$24:$EF$24,1,$F34)&lt;=30)+(INDEX(_calc_기준150!$CN$24:$EF$24,1,$G34)&gt;15)*(INDEX(_calc_기준150!$CN$24:$EF$24,1,$G34)&lt;=30),"")</f>
        <v>2</v>
      </c>
      <c r="K34" s="43">
        <f>IFERROR((INDEX(_calc_기준150!$CN$24:$EF$24,1,$B34)&gt;30)+(INDEX(_calc_기준150!$CN$24:$EF$24,1,$C34)&gt;30)+(INDEX(_calc_기준150!$CN$24:$EF$24,1,$D34)&gt;30)+(INDEX(_calc_기준150!$CN$24:$EF$24,1,$E34)&gt;30)+(INDEX(_calc_기준150!$CN$24:$EF$24,1,$F34)&gt;30)+(INDEX(_calc_기준150!$CN$24:$EF$24,1,$G34)&gt;30),"")</f>
        <v>3</v>
      </c>
      <c r="L34" s="25">
        <f>IFERROR(MATCH(L$11,_calc_기준150!$CN$24:$EF$24,0),"")</f>
        <v>21</v>
      </c>
      <c r="M34" s="25">
        <f>IFERROR(MATCH(M$11,_calc_기준150!$CN$24:$EF$24,0),"")</f>
        <v>12</v>
      </c>
      <c r="N34" s="25">
        <f>IFERROR(MATCH(N$11,_calc_기준150!$CN$24:$EF$24,0),"")</f>
        <v>38</v>
      </c>
      <c r="O34" s="25">
        <f>IFERROR(MATCH(O$11,_calc_기준150!$CN$24:$EF$24,0),"")</f>
        <v>33</v>
      </c>
      <c r="P34" s="25">
        <f>IFERROR(MATCH(P$11,_calc_기준150!$CN$24:$EF$24,0),"")</f>
        <v>34</v>
      </c>
      <c r="Q34" s="25">
        <f>IFERROR(MATCH(Q$11,_calc_기준150!$CN$24:$EF$24,0),"")</f>
        <v>13</v>
      </c>
      <c r="R34" s="25">
        <f>IFERROR(MATCH(R$11,_calc_기준150!$CN$24:$EF$24,0),"")</f>
        <v>7</v>
      </c>
      <c r="S34" s="25">
        <f>IFERROR(MATCH(S$11,_calc_기준150!$CN$24:$EF$24,0),"")</f>
        <v>37</v>
      </c>
      <c r="T34" s="25">
        <f>IFERROR(MATCH(T$11,_calc_기준150!$CN$24:$EF$24,0),"")</f>
        <v>44</v>
      </c>
      <c r="U34" s="25">
        <f>IFERROR(MATCH(U$11,_calc_기준150!$CN$24:$EF$24,0),"")</f>
        <v>14</v>
      </c>
      <c r="V34" s="25">
        <f>IFERROR(MATCH(V$11,_calc_기준150!$CN$24:$EF$24,0),"")</f>
        <v>26</v>
      </c>
      <c r="W34" s="25">
        <f>IFERROR(MATCH(W$11,_calc_기준150!$CN$24:$EF$24,0),"")</f>
        <v>30</v>
      </c>
      <c r="X34" s="25">
        <f>IFERROR(MATCH(X$11,_calc_기준150!$CN$24:$EF$24,0),"")</f>
        <v>11</v>
      </c>
      <c r="Y34" s="25">
        <f>IFERROR(MATCH(Y$11,_calc_기준150!$CN$24:$EF$24,0),"")</f>
        <v>19</v>
      </c>
      <c r="Z34" s="25">
        <f>IFERROR(MATCH(Z$11,_calc_기준150!$CN$24:$EF$24,0),"")</f>
        <v>45</v>
      </c>
      <c r="AA34" s="25">
        <f>IFERROR(MATCH(AA$11,_calc_기준150!$CN$24:$EF$24,0),"")</f>
        <v>32</v>
      </c>
      <c r="AB34" s="25">
        <f>IFERROR(MATCH(AB$11,_calc_기준150!$CN$24:$EF$24,0),"")</f>
        <v>43</v>
      </c>
      <c r="AC34" s="25">
        <f>IFERROR(MATCH(AC$11,_calc_기준150!$CN$24:$EF$24,0),"")</f>
        <v>6</v>
      </c>
      <c r="AD34" s="25">
        <f>IFERROR(MATCH(AD$11,_calc_기준150!$CN$24:$EF$24,0),"")</f>
        <v>16</v>
      </c>
      <c r="AE34" s="25">
        <f>IFERROR(MATCH(AE$11,_calc_기준150!$CN$24:$EF$24,0),"")</f>
        <v>29</v>
      </c>
      <c r="AF34" s="25">
        <f>IFERROR(MATCH(AF$11,_calc_기준150!$CN$24:$EF$24,0),"")</f>
        <v>42</v>
      </c>
      <c r="AG34" s="25">
        <f>IFERROR(MATCH(AG$11,_calc_기준150!$CN$24:$EF$24,0),"")</f>
        <v>22</v>
      </c>
      <c r="AH34" s="25">
        <f>IFERROR(MATCH(AH$11,_calc_기준150!$CN$24:$EF$24,0),"")</f>
        <v>20</v>
      </c>
      <c r="AI34" s="25">
        <f>IFERROR(MATCH(AI$11,_calc_기준150!$CN$24:$EF$24,0),"")</f>
        <v>40</v>
      </c>
      <c r="AJ34" s="25">
        <f>IFERROR(MATCH(AJ$11,_calc_기준150!$CN$24:$EF$24,0),"")</f>
        <v>18</v>
      </c>
      <c r="AK34" s="25">
        <f>IFERROR(MATCH(AK$11,_calc_기준150!$CN$24:$EF$24,0),"")</f>
        <v>3</v>
      </c>
      <c r="AL34" s="25">
        <f>IFERROR(MATCH(AL$11,_calc_기준150!$CN$24:$EF$24,0),"")</f>
        <v>28</v>
      </c>
      <c r="AM34" s="25">
        <f>IFERROR(MATCH(AM$11,_calc_기준150!$CN$24:$EF$24,0),"")</f>
        <v>35</v>
      </c>
      <c r="AN34" s="25">
        <f>IFERROR(MATCH(AN$11,_calc_기준150!$CN$24:$EF$24,0),"")</f>
        <v>31</v>
      </c>
      <c r="AO34" s="25">
        <f>IFERROR(MATCH(AO$11,_calc_기준150!$CN$24:$EF$24,0),"")</f>
        <v>39</v>
      </c>
      <c r="AP34" s="25">
        <f>IFERROR(MATCH(AP$11,_calc_기준150!$CN$24:$EF$24,0),"")</f>
        <v>9</v>
      </c>
      <c r="AQ34" s="25">
        <f>IFERROR(MATCH(AQ$11,_calc_기준150!$CN$24:$EF$24,0),"")</f>
        <v>15</v>
      </c>
      <c r="AR34" s="25">
        <f>IFERROR(MATCH(AR$11,_calc_기준150!$CN$24:$EF$24,0),"")</f>
        <v>24</v>
      </c>
      <c r="AS34" s="25">
        <f>IFERROR(MATCH(AS$11,_calc_기준150!$CN$24:$EF$24,0),"")</f>
        <v>27</v>
      </c>
      <c r="AT34" s="25">
        <f>IFERROR(MATCH(AT$11,_calc_기준150!$CN$24:$EF$24,0),"")</f>
        <v>10</v>
      </c>
      <c r="AU34" s="25">
        <f>IFERROR(MATCH(AU$11,_calc_기준150!$CN$24:$EF$24,0),"")</f>
        <v>17</v>
      </c>
      <c r="AV34" s="25">
        <f>IFERROR(MATCH(AV$11,_calc_기준150!$CN$24:$EF$24,0),"")</f>
        <v>36</v>
      </c>
      <c r="AW34" s="25">
        <f>IFERROR(MATCH(AW$11,_calc_기준150!$CN$24:$EF$24,0),"")</f>
        <v>2</v>
      </c>
      <c r="AX34" s="25">
        <f>IFERROR(MATCH(AX$11,_calc_기준150!$CN$24:$EF$24,0),"")</f>
        <v>41</v>
      </c>
      <c r="AY34" s="25">
        <f>IFERROR(MATCH(AY$11,_calc_기준150!$CN$24:$EF$24,0),"")</f>
        <v>1</v>
      </c>
      <c r="AZ34" s="25">
        <f>IFERROR(MATCH(AZ$11,_calc_기준150!$CN$24:$EF$24,0),"")</f>
        <v>4</v>
      </c>
      <c r="BA34" s="25">
        <f>IFERROR(MATCH(BA$11,_calc_기준150!$CN$24:$EF$24,0),"")</f>
        <v>25</v>
      </c>
      <c r="BB34" s="25">
        <f>IFERROR(MATCH(BB$11,_calc_기준150!$CN$24:$EF$24,0),"")</f>
        <v>8</v>
      </c>
      <c r="BC34" s="25">
        <f>IFERROR(MATCH(BC$11,_calc_기준150!$CN$24:$EF$24,0),"")</f>
        <v>23</v>
      </c>
      <c r="BD34" s="25">
        <f>IFERROR(MATCH(BD$11,_calc_기준150!$CN$24:$EF$24,0),"")</f>
        <v>5</v>
      </c>
    </row>
    <row r="35" spans="1:56" ht="16.5" customHeight="1">
      <c r="A35" s="39">
        <f t="shared" si="2"/>
        <v>1221</v>
      </c>
      <c r="B35" s="40">
        <f>IFERROR(INDEX(전체당첨내역!$B:$B,MATCH($A35,전체당첨내역!$A:$A,0)),"")</f>
        <v>6</v>
      </c>
      <c r="C35" s="40">
        <f>IFERROR(INDEX(전체당첨내역!$C:$C,MATCH($A35,전체당첨내역!$A:$A,0)),"")</f>
        <v>13</v>
      </c>
      <c r="D35" s="40">
        <f>IFERROR(INDEX(전체당첨내역!$D:$D,MATCH($A35,전체당첨내역!$A:$A,0)),"")</f>
        <v>18</v>
      </c>
      <c r="E35" s="40">
        <f>IFERROR(INDEX(전체당첨내역!$E:$E,MATCH($A35,전체당첨내역!$A:$A,0)),"")</f>
        <v>28</v>
      </c>
      <c r="F35" s="40">
        <f>IFERROR(INDEX(전체당첨내역!$F:$F,MATCH($A35,전체당첨내역!$A:$A,0)),"")</f>
        <v>30</v>
      </c>
      <c r="G35" s="40">
        <f>IFERROR(INDEX(전체당첨내역!$G:$G,MATCH($A35,전체당첨내역!$A:$A,0)),"")</f>
        <v>36</v>
      </c>
      <c r="H35" s="45">
        <f>IFERROR(INDEX(전체당첨내역!$H:$H,MATCH($A35,전체당첨내역!$A:$A,0)),"")</f>
        <v>9</v>
      </c>
      <c r="I35" s="42">
        <f>IFERROR((INDEX(_calc_기준150!$CN$25:$EF$25,1,$B35)&gt;0)*(INDEX(_calc_기준150!$CN$25:$EF$25,1,$B35)&lt;=15)+(INDEX(_calc_기준150!$CN$25:$EF$25,1,$C35)&gt;0)*(INDEX(_calc_기준150!$CN$25:$EF$25,1,$C35)&lt;=15)+(INDEX(_calc_기준150!$CN$25:$EF$25,1,$D35)&gt;0)*(INDEX(_calc_기준150!$CN$25:$EF$25,1,$D35)&lt;=15)+(INDEX(_calc_기준150!$CN$25:$EF$25,1,$E35)&gt;0)*(INDEX(_calc_기준150!$CN$25:$EF$25,1,$E35)&lt;=15)+(INDEX(_calc_기준150!$CN$25:$EF$25,1,$F35)&gt;0)*(INDEX(_calc_기준150!$CN$25:$EF$25,1,$F35)&lt;=15)+(INDEX(_calc_기준150!$CN$25:$EF$25,1,$G35)&gt;0)*(INDEX(_calc_기준150!$CN$25:$EF$25,1,$G35)&lt;=15),"")</f>
        <v>2</v>
      </c>
      <c r="J35" s="40">
        <f>IFERROR((INDEX(_calc_기준150!$CN$25:$EF$25,1,$B35)&gt;15)*(INDEX(_calc_기준150!$CN$25:$EF$25,1,$B35)&lt;=30)+(INDEX(_calc_기준150!$CN$25:$EF$25,1,$C35)&gt;15)*(INDEX(_calc_기준150!$CN$25:$EF$25,1,$C35)&lt;=30)+(INDEX(_calc_기준150!$CN$25:$EF$25,1,$D35)&gt;15)*(INDEX(_calc_기준150!$CN$25:$EF$25,1,$D35)&lt;=30)+(INDEX(_calc_기준150!$CN$25:$EF$25,1,$E35)&gt;15)*(INDEX(_calc_기준150!$CN$25:$EF$25,1,$E35)&lt;=30)+(INDEX(_calc_기준150!$CN$25:$EF$25,1,$F35)&gt;15)*(INDEX(_calc_기준150!$CN$25:$EF$25,1,$F35)&lt;=30)+(INDEX(_calc_기준150!$CN$25:$EF$25,1,$G35)&gt;15)*(INDEX(_calc_기준150!$CN$25:$EF$25,1,$G35)&lt;=30),"")</f>
        <v>3</v>
      </c>
      <c r="K35" s="43">
        <f>IFERROR((INDEX(_calc_기준150!$CN$25:$EF$25,1,$B35)&gt;30)+(INDEX(_calc_기준150!$CN$25:$EF$25,1,$C35)&gt;30)+(INDEX(_calc_기준150!$CN$25:$EF$25,1,$D35)&gt;30)+(INDEX(_calc_기준150!$CN$25:$EF$25,1,$E35)&gt;30)+(INDEX(_calc_기준150!$CN$25:$EF$25,1,$F35)&gt;30)+(INDEX(_calc_기준150!$CN$25:$EF$25,1,$G35)&gt;30),"")</f>
        <v>1</v>
      </c>
      <c r="L35" s="25">
        <f>IFERROR(MATCH(L$11,_calc_기준150!$CN$25:$EF$25,0),"")</f>
        <v>13</v>
      </c>
      <c r="M35" s="25">
        <f>IFERROR(MATCH(M$11,_calc_기준150!$CN$25:$EF$25,0),"")</f>
        <v>21</v>
      </c>
      <c r="N35" s="25">
        <f>IFERROR(MATCH(N$11,_calc_기준150!$CN$25:$EF$25,0),"")</f>
        <v>38</v>
      </c>
      <c r="O35" s="25">
        <f>IFERROR(MATCH(O$11,_calc_기준150!$CN$25:$EF$25,0),"")</f>
        <v>33</v>
      </c>
      <c r="P35" s="25">
        <f>IFERROR(MATCH(P$11,_calc_기준150!$CN$25:$EF$25,0),"")</f>
        <v>34</v>
      </c>
      <c r="Q35" s="25">
        <f>IFERROR(MATCH(Q$11,_calc_기준150!$CN$25:$EF$25,0),"")</f>
        <v>30</v>
      </c>
      <c r="R35" s="25">
        <f>IFERROR(MATCH(R$11,_calc_기준150!$CN$25:$EF$25,0),"")</f>
        <v>44</v>
      </c>
      <c r="S35" s="25">
        <f>IFERROR(MATCH(S$11,_calc_기준150!$CN$25:$EF$25,0),"")</f>
        <v>37</v>
      </c>
      <c r="T35" s="25">
        <f>IFERROR(MATCH(T$11,_calc_기준150!$CN$25:$EF$25,0),"")</f>
        <v>12</v>
      </c>
      <c r="U35" s="25">
        <f>IFERROR(MATCH(U$11,_calc_기준150!$CN$25:$EF$25,0),"")</f>
        <v>26</v>
      </c>
      <c r="V35" s="25">
        <f>IFERROR(MATCH(V$11,_calc_기준150!$CN$25:$EF$25,0),"")</f>
        <v>14</v>
      </c>
      <c r="W35" s="25">
        <f>IFERROR(MATCH(W$11,_calc_기준150!$CN$25:$EF$25,0),"")</f>
        <v>19</v>
      </c>
      <c r="X35" s="25">
        <f>IFERROR(MATCH(X$11,_calc_기준150!$CN$25:$EF$25,0),"")</f>
        <v>45</v>
      </c>
      <c r="Y35" s="25">
        <f>IFERROR(MATCH(Y$11,_calc_기준150!$CN$25:$EF$25,0),"")</f>
        <v>43</v>
      </c>
      <c r="Z35" s="25">
        <f>IFERROR(MATCH(Z$11,_calc_기준150!$CN$25:$EF$25,0),"")</f>
        <v>7</v>
      </c>
      <c r="AA35" s="25">
        <f>IFERROR(MATCH(AA$11,_calc_기준150!$CN$25:$EF$25,0),"")</f>
        <v>29</v>
      </c>
      <c r="AB35" s="25">
        <f>IFERROR(MATCH(AB$11,_calc_기준150!$CN$25:$EF$25,0),"")</f>
        <v>16</v>
      </c>
      <c r="AC35" s="25">
        <f>IFERROR(MATCH(AC$11,_calc_기준150!$CN$25:$EF$25,0),"")</f>
        <v>32</v>
      </c>
      <c r="AD35" s="25">
        <f>IFERROR(MATCH(AD$11,_calc_기준150!$CN$25:$EF$25,0),"")</f>
        <v>6</v>
      </c>
      <c r="AE35" s="25">
        <f>IFERROR(MATCH(AE$11,_calc_기준150!$CN$25:$EF$25,0),"")</f>
        <v>20</v>
      </c>
      <c r="AF35" s="25">
        <f>IFERROR(MATCH(AF$11,_calc_기준150!$CN$25:$EF$25,0),"")</f>
        <v>22</v>
      </c>
      <c r="AG35" s="25">
        <f>IFERROR(MATCH(AG$11,_calc_기준150!$CN$25:$EF$25,0),"")</f>
        <v>42</v>
      </c>
      <c r="AH35" s="25">
        <f>IFERROR(MATCH(AH$11,_calc_기준150!$CN$25:$EF$25,0),"")</f>
        <v>11</v>
      </c>
      <c r="AI35" s="25">
        <f>IFERROR(MATCH(AI$11,_calc_기준150!$CN$25:$EF$25,0),"")</f>
        <v>18</v>
      </c>
      <c r="AJ35" s="25">
        <f>IFERROR(MATCH(AJ$11,_calc_기준150!$CN$25:$EF$25,0),"")</f>
        <v>35</v>
      </c>
      <c r="AK35" s="25">
        <f>IFERROR(MATCH(AK$11,_calc_기준150!$CN$25:$EF$25,0),"")</f>
        <v>40</v>
      </c>
      <c r="AL35" s="25">
        <f>IFERROR(MATCH(AL$11,_calc_기준150!$CN$25:$EF$25,0),"")</f>
        <v>3</v>
      </c>
      <c r="AM35" s="25">
        <f>IFERROR(MATCH(AM$11,_calc_기준150!$CN$25:$EF$25,0),"")</f>
        <v>28</v>
      </c>
      <c r="AN35" s="25">
        <f>IFERROR(MATCH(AN$11,_calc_기준150!$CN$25:$EF$25,0),"")</f>
        <v>31</v>
      </c>
      <c r="AO35" s="25">
        <f>IFERROR(MATCH(AO$11,_calc_기준150!$CN$25:$EF$25,0),"")</f>
        <v>39</v>
      </c>
      <c r="AP35" s="25">
        <f>IFERROR(MATCH(AP$11,_calc_기준150!$CN$25:$EF$25,0),"")</f>
        <v>27</v>
      </c>
      <c r="AQ35" s="25">
        <f>IFERROR(MATCH(AQ$11,_calc_기준150!$CN$25:$EF$25,0),"")</f>
        <v>2</v>
      </c>
      <c r="AR35" s="25">
        <f>IFERROR(MATCH(AR$11,_calc_기준150!$CN$25:$EF$25,0),"")</f>
        <v>10</v>
      </c>
      <c r="AS35" s="25">
        <f>IFERROR(MATCH(AS$11,_calc_기준150!$CN$25:$EF$25,0),"")</f>
        <v>15</v>
      </c>
      <c r="AT35" s="25">
        <f>IFERROR(MATCH(AT$11,_calc_기준150!$CN$25:$EF$25,0),"")</f>
        <v>24</v>
      </c>
      <c r="AU35" s="25">
        <f>IFERROR(MATCH(AU$11,_calc_기준150!$CN$25:$EF$25,0),"")</f>
        <v>9</v>
      </c>
      <c r="AV35" s="25">
        <f>IFERROR(MATCH(AV$11,_calc_기준150!$CN$25:$EF$25,0),"")</f>
        <v>36</v>
      </c>
      <c r="AW35" s="25">
        <f>IFERROR(MATCH(AW$11,_calc_기준150!$CN$25:$EF$25,0),"")</f>
        <v>41</v>
      </c>
      <c r="AX35" s="25">
        <f>IFERROR(MATCH(AX$11,_calc_기준150!$CN$25:$EF$25,0),"")</f>
        <v>25</v>
      </c>
      <c r="AY35" s="25">
        <f>IFERROR(MATCH(AY$11,_calc_기준150!$CN$25:$EF$25,0),"")</f>
        <v>1</v>
      </c>
      <c r="AZ35" s="25">
        <f>IFERROR(MATCH(AZ$11,_calc_기준150!$CN$25:$EF$25,0),"")</f>
        <v>4</v>
      </c>
      <c r="BA35" s="25">
        <f>IFERROR(MATCH(BA$11,_calc_기준150!$CN$25:$EF$25,0),"")</f>
        <v>8</v>
      </c>
      <c r="BB35" s="25">
        <f>IFERROR(MATCH(BB$11,_calc_기준150!$CN$25:$EF$25,0),"")</f>
        <v>17</v>
      </c>
      <c r="BC35" s="25">
        <f>IFERROR(MATCH(BC$11,_calc_기준150!$CN$25:$EF$25,0),"")</f>
        <v>23</v>
      </c>
      <c r="BD35" s="25">
        <f>IFERROR(MATCH(BD$11,_calc_기준150!$CN$25:$EF$25,0),"")</f>
        <v>5</v>
      </c>
    </row>
    <row r="36" spans="1:56" ht="16.5" customHeight="1">
      <c r="A36" s="39">
        <f t="shared" si="2"/>
        <v>1220</v>
      </c>
      <c r="B36" s="40">
        <f>IFERROR(INDEX(전체당첨내역!$B:$B,MATCH($A36,전체당첨내역!$A:$A,0)),"")</f>
        <v>2</v>
      </c>
      <c r="C36" s="40">
        <f>IFERROR(INDEX(전체당첨내역!$C:$C,MATCH($A36,전체당첨내역!$A:$A,0)),"")</f>
        <v>22</v>
      </c>
      <c r="D36" s="40">
        <f>IFERROR(INDEX(전체당첨내역!$D:$D,MATCH($A36,전체당첨내역!$A:$A,0)),"")</f>
        <v>25</v>
      </c>
      <c r="E36" s="40">
        <f>IFERROR(INDEX(전체당첨내역!$E:$E,MATCH($A36,전체당첨내역!$A:$A,0)),"")</f>
        <v>28</v>
      </c>
      <c r="F36" s="40">
        <f>IFERROR(INDEX(전체당첨내역!$F:$F,MATCH($A36,전체당첨내역!$A:$A,0)),"")</f>
        <v>34</v>
      </c>
      <c r="G36" s="40">
        <f>IFERROR(INDEX(전체당첨내역!$G:$G,MATCH($A36,전체당첨내역!$A:$A,0)),"")</f>
        <v>43</v>
      </c>
      <c r="H36" s="45">
        <f>IFERROR(INDEX(전체당첨내역!$H:$H,MATCH($A36,전체당첨내역!$A:$A,0)),"")</f>
        <v>16</v>
      </c>
      <c r="I36" s="42">
        <f>IFERROR((INDEX(_calc_기준150!$CN$26:$EF$26,1,$B36)&gt;0)*(INDEX(_calc_기준150!$CN$26:$EF$26,1,$B36)&lt;=15)+(INDEX(_calc_기준150!$CN$26:$EF$26,1,$C36)&gt;0)*(INDEX(_calc_기준150!$CN$26:$EF$26,1,$C36)&lt;=15)+(INDEX(_calc_기준150!$CN$26:$EF$26,1,$D36)&gt;0)*(INDEX(_calc_기준150!$CN$26:$EF$26,1,$D36)&lt;=15)+(INDEX(_calc_기준150!$CN$26:$EF$26,1,$E36)&gt;0)*(INDEX(_calc_기준150!$CN$26:$EF$26,1,$E36)&lt;=15)+(INDEX(_calc_기준150!$CN$26:$EF$26,1,$F36)&gt;0)*(INDEX(_calc_기준150!$CN$26:$EF$26,1,$F36)&lt;=15)+(INDEX(_calc_기준150!$CN$26:$EF$26,1,$G36)&gt;0)*(INDEX(_calc_기준150!$CN$26:$EF$26,1,$G36)&lt;=15),"")</f>
        <v>1</v>
      </c>
      <c r="J36" s="40">
        <f>IFERROR((INDEX(_calc_기준150!$CN$26:$EF$26,1,$B36)&gt;15)*(INDEX(_calc_기준150!$CN$26:$EF$26,1,$B36)&lt;=30)+(INDEX(_calc_기준150!$CN$26:$EF$26,1,$C36)&gt;15)*(INDEX(_calc_기준150!$CN$26:$EF$26,1,$C36)&lt;=30)+(INDEX(_calc_기준150!$CN$26:$EF$26,1,$D36)&gt;15)*(INDEX(_calc_기준150!$CN$26:$EF$26,1,$D36)&lt;=30)+(INDEX(_calc_기준150!$CN$26:$EF$26,1,$E36)&gt;15)*(INDEX(_calc_기준150!$CN$26:$EF$26,1,$E36)&lt;=30)+(INDEX(_calc_기준150!$CN$26:$EF$26,1,$F36)&gt;15)*(INDEX(_calc_기준150!$CN$26:$EF$26,1,$F36)&lt;=30)+(INDEX(_calc_기준150!$CN$26:$EF$26,1,$G36)&gt;15)*(INDEX(_calc_기준150!$CN$26:$EF$26,1,$G36)&lt;=30),"")</f>
        <v>4</v>
      </c>
      <c r="K36" s="43">
        <f>IFERROR((INDEX(_calc_기준150!$CN$26:$EF$26,1,$B36)&gt;30)+(INDEX(_calc_기준150!$CN$26:$EF$26,1,$C36)&gt;30)+(INDEX(_calc_기준150!$CN$26:$EF$26,1,$D36)&gt;30)+(INDEX(_calc_기준150!$CN$26:$EF$26,1,$E36)&gt;30)+(INDEX(_calc_기준150!$CN$26:$EF$26,1,$F36)&gt;30)+(INDEX(_calc_기준150!$CN$26:$EF$26,1,$G36)&gt;30),"")</f>
        <v>1</v>
      </c>
      <c r="L36" s="25">
        <f>IFERROR(MATCH(L$11,_calc_기준150!$CN$26:$EF$26,0),"")</f>
        <v>21</v>
      </c>
      <c r="M36" s="25">
        <f>IFERROR(MATCH(M$11,_calc_기준150!$CN$26:$EF$26,0),"")</f>
        <v>13</v>
      </c>
      <c r="N36" s="25">
        <f>IFERROR(MATCH(N$11,_calc_기준150!$CN$26:$EF$26,0),"")</f>
        <v>30</v>
      </c>
      <c r="O36" s="25">
        <f>IFERROR(MATCH(O$11,_calc_기준150!$CN$26:$EF$26,0),"")</f>
        <v>33</v>
      </c>
      <c r="P36" s="25">
        <f>IFERROR(MATCH(P$11,_calc_기준150!$CN$26:$EF$26,0),"")</f>
        <v>34</v>
      </c>
      <c r="Q36" s="25">
        <f>IFERROR(MATCH(Q$11,_calc_기준150!$CN$26:$EF$26,0),"")</f>
        <v>44</v>
      </c>
      <c r="R36" s="25">
        <f>IFERROR(MATCH(R$11,_calc_기준150!$CN$26:$EF$26,0),"")</f>
        <v>37</v>
      </c>
      <c r="S36" s="25">
        <f>IFERROR(MATCH(S$11,_calc_기준150!$CN$26:$EF$26,0),"")</f>
        <v>38</v>
      </c>
      <c r="T36" s="25">
        <f>IFERROR(MATCH(T$11,_calc_기준150!$CN$26:$EF$26,0),"")</f>
        <v>14</v>
      </c>
      <c r="U36" s="25">
        <f>IFERROR(MATCH(U$11,_calc_기준150!$CN$26:$EF$26,0),"")</f>
        <v>12</v>
      </c>
      <c r="V36" s="25">
        <f>IFERROR(MATCH(V$11,_calc_기준150!$CN$26:$EF$26,0),"")</f>
        <v>26</v>
      </c>
      <c r="W36" s="25">
        <f>IFERROR(MATCH(W$11,_calc_기준150!$CN$26:$EF$26,0),"")</f>
        <v>45</v>
      </c>
      <c r="X36" s="25">
        <f>IFERROR(MATCH(X$11,_calc_기준150!$CN$26:$EF$26,0),"")</f>
        <v>19</v>
      </c>
      <c r="Y36" s="25">
        <f>IFERROR(MATCH(Y$11,_calc_기준150!$CN$26:$EF$26,0),"")</f>
        <v>29</v>
      </c>
      <c r="Z36" s="25">
        <f>IFERROR(MATCH(Z$11,_calc_기준150!$CN$26:$EF$26,0),"")</f>
        <v>6</v>
      </c>
      <c r="AA36" s="25">
        <f>IFERROR(MATCH(AA$11,_calc_기준150!$CN$26:$EF$26,0),"")</f>
        <v>7</v>
      </c>
      <c r="AB36" s="25">
        <f>IFERROR(MATCH(AB$11,_calc_기준150!$CN$26:$EF$26,0),"")</f>
        <v>20</v>
      </c>
      <c r="AC36" s="25">
        <f>IFERROR(MATCH(AC$11,_calc_기준150!$CN$26:$EF$26,0),"")</f>
        <v>22</v>
      </c>
      <c r="AD36" s="25">
        <f>IFERROR(MATCH(AD$11,_calc_기준150!$CN$26:$EF$26,0),"")</f>
        <v>32</v>
      </c>
      <c r="AE36" s="25">
        <f>IFERROR(MATCH(AE$11,_calc_기준150!$CN$26:$EF$26,0),"")</f>
        <v>18</v>
      </c>
      <c r="AF36" s="25">
        <f>IFERROR(MATCH(AF$11,_calc_기준150!$CN$26:$EF$26,0),"")</f>
        <v>43</v>
      </c>
      <c r="AG36" s="25">
        <f>IFERROR(MATCH(AG$11,_calc_기준150!$CN$26:$EF$26,0),"")</f>
        <v>11</v>
      </c>
      <c r="AH36" s="25">
        <f>IFERROR(MATCH(AH$11,_calc_기준150!$CN$26:$EF$26,0),"")</f>
        <v>16</v>
      </c>
      <c r="AI36" s="25">
        <f>IFERROR(MATCH(AI$11,_calc_기준150!$CN$26:$EF$26,0),"")</f>
        <v>35</v>
      </c>
      <c r="AJ36" s="25">
        <f>IFERROR(MATCH(AJ$11,_calc_기준150!$CN$26:$EF$26,0),"")</f>
        <v>40</v>
      </c>
      <c r="AK36" s="25">
        <f>IFERROR(MATCH(AK$11,_calc_기준150!$CN$26:$EF$26,0),"")</f>
        <v>3</v>
      </c>
      <c r="AL36" s="25">
        <f>IFERROR(MATCH(AL$11,_calc_기준150!$CN$26:$EF$26,0),"")</f>
        <v>28</v>
      </c>
      <c r="AM36" s="25">
        <f>IFERROR(MATCH(AM$11,_calc_기준150!$CN$26:$EF$26,0),"")</f>
        <v>31</v>
      </c>
      <c r="AN36" s="25">
        <f>IFERROR(MATCH(AN$11,_calc_기준150!$CN$26:$EF$26,0),"")</f>
        <v>42</v>
      </c>
      <c r="AO36" s="25">
        <f>IFERROR(MATCH(AO$11,_calc_기준150!$CN$26:$EF$26,0),"")</f>
        <v>25</v>
      </c>
      <c r="AP36" s="25">
        <f>IFERROR(MATCH(AP$11,_calc_기준150!$CN$26:$EF$26,0),"")</f>
        <v>27</v>
      </c>
      <c r="AQ36" s="25">
        <f>IFERROR(MATCH(AQ$11,_calc_기준150!$CN$26:$EF$26,0),"")</f>
        <v>39</v>
      </c>
      <c r="AR36" s="25">
        <f>IFERROR(MATCH(AR$11,_calc_기준150!$CN$26:$EF$26,0),"")</f>
        <v>2</v>
      </c>
      <c r="AS36" s="25">
        <f>IFERROR(MATCH(AS$11,_calc_기준150!$CN$26:$EF$26,0),"")</f>
        <v>41</v>
      </c>
      <c r="AT36" s="25">
        <f>IFERROR(MATCH(AT$11,_calc_기준150!$CN$26:$EF$26,0),"")</f>
        <v>36</v>
      </c>
      <c r="AU36" s="25">
        <f>IFERROR(MATCH(AU$11,_calc_기준150!$CN$26:$EF$26,0),"")</f>
        <v>9</v>
      </c>
      <c r="AV36" s="25">
        <f>IFERROR(MATCH(AV$11,_calc_기준150!$CN$26:$EF$26,0),"")</f>
        <v>15</v>
      </c>
      <c r="AW36" s="25">
        <f>IFERROR(MATCH(AW$11,_calc_기준150!$CN$26:$EF$26,0),"")</f>
        <v>24</v>
      </c>
      <c r="AX36" s="25">
        <f>IFERROR(MATCH(AX$11,_calc_기준150!$CN$26:$EF$26,0),"")</f>
        <v>10</v>
      </c>
      <c r="AY36" s="25">
        <f>IFERROR(MATCH(AY$11,_calc_기준150!$CN$26:$EF$26,0),"")</f>
        <v>1</v>
      </c>
      <c r="AZ36" s="25">
        <f>IFERROR(MATCH(AZ$11,_calc_기준150!$CN$26:$EF$26,0),"")</f>
        <v>4</v>
      </c>
      <c r="BA36" s="25">
        <f>IFERROR(MATCH(BA$11,_calc_기준150!$CN$26:$EF$26,0),"")</f>
        <v>8</v>
      </c>
      <c r="BB36" s="25">
        <f>IFERROR(MATCH(BB$11,_calc_기준150!$CN$26:$EF$26,0),"")</f>
        <v>17</v>
      </c>
      <c r="BC36" s="25">
        <f>IFERROR(MATCH(BC$11,_calc_기준150!$CN$26:$EF$26,0),"")</f>
        <v>23</v>
      </c>
      <c r="BD36" s="25">
        <f>IFERROR(MATCH(BD$11,_calc_기준150!$CN$26:$EF$26,0),"")</f>
        <v>5</v>
      </c>
    </row>
    <row r="37" spans="1:56" ht="16.5" customHeight="1">
      <c r="A37" s="39">
        <f t="shared" si="2"/>
        <v>1219</v>
      </c>
      <c r="B37" s="40">
        <f>IFERROR(INDEX(전체당첨내역!$B:$B,MATCH($A37,전체당첨내역!$A:$A,0)),"")</f>
        <v>1</v>
      </c>
      <c r="C37" s="40">
        <f>IFERROR(INDEX(전체당첨내역!$C:$C,MATCH($A37,전체당첨내역!$A:$A,0)),"")</f>
        <v>2</v>
      </c>
      <c r="D37" s="40">
        <f>IFERROR(INDEX(전체당첨내역!$D:$D,MATCH($A37,전체당첨내역!$A:$A,0)),"")</f>
        <v>15</v>
      </c>
      <c r="E37" s="40">
        <f>IFERROR(INDEX(전체당첨내역!$E:$E,MATCH($A37,전체당첨내역!$A:$A,0)),"")</f>
        <v>28</v>
      </c>
      <c r="F37" s="40">
        <f>IFERROR(INDEX(전체당첨내역!$F:$F,MATCH($A37,전체당첨내역!$A:$A,0)),"")</f>
        <v>39</v>
      </c>
      <c r="G37" s="40">
        <f>IFERROR(INDEX(전체당첨내역!$G:$G,MATCH($A37,전체당첨내역!$A:$A,0)),"")</f>
        <v>45</v>
      </c>
      <c r="H37" s="45">
        <f>IFERROR(INDEX(전체당첨내역!$H:$H,MATCH($A37,전체당첨내역!$A:$A,0)),"")</f>
        <v>31</v>
      </c>
      <c r="I37" s="42">
        <f>IFERROR((INDEX(_calc_기준150!$CN$27:$EF$27,1,$B37)&gt;0)*(INDEX(_calc_기준150!$CN$27:$EF$27,1,$B37)&lt;=15)+(INDEX(_calc_기준150!$CN$27:$EF$27,1,$C37)&gt;0)*(INDEX(_calc_기준150!$CN$27:$EF$27,1,$C37)&lt;=15)+(INDEX(_calc_기준150!$CN$27:$EF$27,1,$D37)&gt;0)*(INDEX(_calc_기준150!$CN$27:$EF$27,1,$D37)&lt;=15)+(INDEX(_calc_기준150!$CN$27:$EF$27,1,$E37)&gt;0)*(INDEX(_calc_기준150!$CN$27:$EF$27,1,$E37)&lt;=15)+(INDEX(_calc_기준150!$CN$27:$EF$27,1,$F37)&gt;0)*(INDEX(_calc_기준150!$CN$27:$EF$27,1,$F37)&lt;=15)+(INDEX(_calc_기준150!$CN$27:$EF$27,1,$G37)&gt;0)*(INDEX(_calc_기준150!$CN$27:$EF$27,1,$G37)&lt;=15),"")</f>
        <v>1</v>
      </c>
      <c r="J37" s="40">
        <f>IFERROR((INDEX(_calc_기준150!$CN$27:$EF$27,1,$B37)&gt;15)*(INDEX(_calc_기준150!$CN$27:$EF$27,1,$B37)&lt;=30)+(INDEX(_calc_기준150!$CN$27:$EF$27,1,$C37)&gt;15)*(INDEX(_calc_기준150!$CN$27:$EF$27,1,$C37)&lt;=30)+(INDEX(_calc_기준150!$CN$27:$EF$27,1,$D37)&gt;15)*(INDEX(_calc_기준150!$CN$27:$EF$27,1,$D37)&lt;=30)+(INDEX(_calc_기준150!$CN$27:$EF$27,1,$E37)&gt;15)*(INDEX(_calc_기준150!$CN$27:$EF$27,1,$E37)&lt;=30)+(INDEX(_calc_기준150!$CN$27:$EF$27,1,$F37)&gt;15)*(INDEX(_calc_기준150!$CN$27:$EF$27,1,$F37)&lt;=30)+(INDEX(_calc_기준150!$CN$27:$EF$27,1,$G37)&gt;15)*(INDEX(_calc_기준150!$CN$27:$EF$27,1,$G37)&lt;=30),"")</f>
        <v>2</v>
      </c>
      <c r="K37" s="43">
        <f>IFERROR((INDEX(_calc_기준150!$CN$27:$EF$27,1,$B37)&gt;30)+(INDEX(_calc_기준150!$CN$27:$EF$27,1,$C37)&gt;30)+(INDEX(_calc_기준150!$CN$27:$EF$27,1,$D37)&gt;30)+(INDEX(_calc_기준150!$CN$27:$EF$27,1,$E37)&gt;30)+(INDEX(_calc_기준150!$CN$27:$EF$27,1,$F37)&gt;30)+(INDEX(_calc_기준150!$CN$27:$EF$27,1,$G37)&gt;30),"")</f>
        <v>3</v>
      </c>
      <c r="L37" s="25">
        <f>IFERROR(MATCH(L$11,_calc_기준150!$CN$27:$EF$27,0),"")</f>
        <v>21</v>
      </c>
      <c r="M37" s="25">
        <f>IFERROR(MATCH(M$11,_calc_기준150!$CN$27:$EF$27,0),"")</f>
        <v>13</v>
      </c>
      <c r="N37" s="25">
        <f>IFERROR(MATCH(N$11,_calc_기준150!$CN$27:$EF$27,0),"")</f>
        <v>30</v>
      </c>
      <c r="O37" s="25">
        <f>IFERROR(MATCH(O$11,_calc_기준150!$CN$27:$EF$27,0),"")</f>
        <v>33</v>
      </c>
      <c r="P37" s="25">
        <f>IFERROR(MATCH(P$11,_calc_기준150!$CN$27:$EF$27,0),"")</f>
        <v>37</v>
      </c>
      <c r="Q37" s="25">
        <f>IFERROR(MATCH(Q$11,_calc_기준150!$CN$27:$EF$27,0),"")</f>
        <v>34</v>
      </c>
      <c r="R37" s="25">
        <f>IFERROR(MATCH(R$11,_calc_기준150!$CN$27:$EF$27,0),"")</f>
        <v>44</v>
      </c>
      <c r="S37" s="25">
        <f>IFERROR(MATCH(S$11,_calc_기준150!$CN$27:$EF$27,0),"")</f>
        <v>38</v>
      </c>
      <c r="T37" s="25">
        <f>IFERROR(MATCH(T$11,_calc_기준150!$CN$27:$EF$27,0),"")</f>
        <v>14</v>
      </c>
      <c r="U37" s="25">
        <f>IFERROR(MATCH(U$11,_calc_기준150!$CN$27:$EF$27,0),"")</f>
        <v>19</v>
      </c>
      <c r="V37" s="25">
        <f>IFERROR(MATCH(V$11,_calc_기준150!$CN$27:$EF$27,0),"")</f>
        <v>45</v>
      </c>
      <c r="W37" s="25">
        <f>IFERROR(MATCH(W$11,_calc_기준150!$CN$27:$EF$27,0),"")</f>
        <v>20</v>
      </c>
      <c r="X37" s="25">
        <f>IFERROR(MATCH(X$11,_calc_기준150!$CN$27:$EF$27,0),"")</f>
        <v>22</v>
      </c>
      <c r="Y37" s="25">
        <f>IFERROR(MATCH(Y$11,_calc_기준150!$CN$27:$EF$27,0),"")</f>
        <v>29</v>
      </c>
      <c r="Z37" s="25">
        <f>IFERROR(MATCH(Z$11,_calc_기준150!$CN$27:$EF$27,0),"")</f>
        <v>6</v>
      </c>
      <c r="AA37" s="25">
        <f>IFERROR(MATCH(AA$11,_calc_기준150!$CN$27:$EF$27,0),"")</f>
        <v>7</v>
      </c>
      <c r="AB37" s="25">
        <f>IFERROR(MATCH(AB$11,_calc_기준150!$CN$27:$EF$27,0),"")</f>
        <v>11</v>
      </c>
      <c r="AC37" s="25">
        <f>IFERROR(MATCH(AC$11,_calc_기준150!$CN$27:$EF$27,0),"")</f>
        <v>28</v>
      </c>
      <c r="AD37" s="25">
        <f>IFERROR(MATCH(AD$11,_calc_기준150!$CN$27:$EF$27,0),"")</f>
        <v>18</v>
      </c>
      <c r="AE37" s="25">
        <f>IFERROR(MATCH(AE$11,_calc_기준150!$CN$27:$EF$27,0),"")</f>
        <v>35</v>
      </c>
      <c r="AF37" s="25">
        <f>IFERROR(MATCH(AF$11,_calc_기준150!$CN$27:$EF$27,0),"")</f>
        <v>31</v>
      </c>
      <c r="AG37" s="25">
        <f>IFERROR(MATCH(AG$11,_calc_기준150!$CN$27:$EF$27,0),"")</f>
        <v>32</v>
      </c>
      <c r="AH37" s="25">
        <f>IFERROR(MATCH(AH$11,_calc_기준150!$CN$27:$EF$27,0),"")</f>
        <v>40</v>
      </c>
      <c r="AI37" s="25">
        <f>IFERROR(MATCH(AI$11,_calc_기준150!$CN$27:$EF$27,0),"")</f>
        <v>43</v>
      </c>
      <c r="AJ37" s="25">
        <f>IFERROR(MATCH(AJ$11,_calc_기준150!$CN$27:$EF$27,0),"")</f>
        <v>12</v>
      </c>
      <c r="AK37" s="25">
        <f>IFERROR(MATCH(AK$11,_calc_기준150!$CN$27:$EF$27,0),"")</f>
        <v>16</v>
      </c>
      <c r="AL37" s="25">
        <f>IFERROR(MATCH(AL$11,_calc_기준150!$CN$27:$EF$27,0),"")</f>
        <v>26</v>
      </c>
      <c r="AM37" s="25">
        <f>IFERROR(MATCH(AM$11,_calc_기준150!$CN$27:$EF$27,0),"")</f>
        <v>3</v>
      </c>
      <c r="AN37" s="25">
        <f>IFERROR(MATCH(AN$11,_calc_기준150!$CN$27:$EF$27,0),"")</f>
        <v>10</v>
      </c>
      <c r="AO37" s="25">
        <f>IFERROR(MATCH(AO$11,_calc_기준150!$CN$27:$EF$27,0),"")</f>
        <v>2</v>
      </c>
      <c r="AP37" s="25">
        <f>IFERROR(MATCH(AP$11,_calc_기준150!$CN$27:$EF$27,0),"")</f>
        <v>27</v>
      </c>
      <c r="AQ37" s="25">
        <f>IFERROR(MATCH(AQ$11,_calc_기준150!$CN$27:$EF$27,0),"")</f>
        <v>36</v>
      </c>
      <c r="AR37" s="25">
        <f>IFERROR(MATCH(AR$11,_calc_기준150!$CN$27:$EF$27,0),"")</f>
        <v>25</v>
      </c>
      <c r="AS37" s="25">
        <f>IFERROR(MATCH(AS$11,_calc_기준150!$CN$27:$EF$27,0),"")</f>
        <v>39</v>
      </c>
      <c r="AT37" s="25">
        <f>IFERROR(MATCH(AT$11,_calc_기준150!$CN$27:$EF$27,0),"")</f>
        <v>41</v>
      </c>
      <c r="AU37" s="25">
        <f>IFERROR(MATCH(AU$11,_calc_기준150!$CN$27:$EF$27,0),"")</f>
        <v>9</v>
      </c>
      <c r="AV37" s="25">
        <f>IFERROR(MATCH(AV$11,_calc_기준150!$CN$27:$EF$27,0),"")</f>
        <v>4</v>
      </c>
      <c r="AW37" s="25">
        <f>IFERROR(MATCH(AW$11,_calc_기준150!$CN$27:$EF$27,0),"")</f>
        <v>1</v>
      </c>
      <c r="AX37" s="25">
        <f>IFERROR(MATCH(AX$11,_calc_기준150!$CN$27:$EF$27,0),"")</f>
        <v>15</v>
      </c>
      <c r="AY37" s="25">
        <f>IFERROR(MATCH(AY$11,_calc_기준150!$CN$27:$EF$27,0),"")</f>
        <v>42</v>
      </c>
      <c r="AZ37" s="25">
        <f>IFERROR(MATCH(AZ$11,_calc_기준150!$CN$27:$EF$27,0),"")</f>
        <v>8</v>
      </c>
      <c r="BA37" s="25">
        <f>IFERROR(MATCH(BA$11,_calc_기준150!$CN$27:$EF$27,0),"")</f>
        <v>24</v>
      </c>
      <c r="BB37" s="25">
        <f>IFERROR(MATCH(BB$11,_calc_기준150!$CN$27:$EF$27,0),"")</f>
        <v>17</v>
      </c>
      <c r="BC37" s="25">
        <f>IFERROR(MATCH(BC$11,_calc_기준150!$CN$27:$EF$27,0),"")</f>
        <v>23</v>
      </c>
      <c r="BD37" s="25">
        <f>IFERROR(MATCH(BD$11,_calc_기준150!$CN$27:$EF$27,0),"")</f>
        <v>5</v>
      </c>
    </row>
    <row r="38" spans="1:56" ht="16.5" customHeight="1">
      <c r="A38" s="39">
        <f t="shared" si="2"/>
        <v>1218</v>
      </c>
      <c r="B38" s="40">
        <f>IFERROR(INDEX(전체당첨내역!$B:$B,MATCH($A38,전체당첨내역!$A:$A,0)),"")</f>
        <v>3</v>
      </c>
      <c r="C38" s="40">
        <f>IFERROR(INDEX(전체당첨내역!$C:$C,MATCH($A38,전체당첨내역!$A:$A,0)),"")</f>
        <v>28</v>
      </c>
      <c r="D38" s="40">
        <f>IFERROR(INDEX(전체당첨내역!$D:$D,MATCH($A38,전체당첨내역!$A:$A,0)),"")</f>
        <v>31</v>
      </c>
      <c r="E38" s="40">
        <f>IFERROR(INDEX(전체당첨내역!$E:$E,MATCH($A38,전체당첨내역!$A:$A,0)),"")</f>
        <v>32</v>
      </c>
      <c r="F38" s="40">
        <f>IFERROR(INDEX(전체당첨내역!$F:$F,MATCH($A38,전체당첨내역!$A:$A,0)),"")</f>
        <v>42</v>
      </c>
      <c r="G38" s="40">
        <f>IFERROR(INDEX(전체당첨내역!$G:$G,MATCH($A38,전체당첨내역!$A:$A,0)),"")</f>
        <v>45</v>
      </c>
      <c r="H38" s="45">
        <f>IFERROR(INDEX(전체당첨내역!$H:$H,MATCH($A38,전체당첨내역!$A:$A,0)),"")</f>
        <v>25</v>
      </c>
      <c r="I38" s="42">
        <f>IFERROR((INDEX(_calc_기준150!$CN$28:$EF$28,1,$B38)&gt;0)*(INDEX(_calc_기준150!$CN$28:$EF$28,1,$B38)&lt;=15)+(INDEX(_calc_기준150!$CN$28:$EF$28,1,$C38)&gt;0)*(INDEX(_calc_기준150!$CN$28:$EF$28,1,$C38)&lt;=15)+(INDEX(_calc_기준150!$CN$28:$EF$28,1,$D38)&gt;0)*(INDEX(_calc_기준150!$CN$28:$EF$28,1,$D38)&lt;=15)+(INDEX(_calc_기준150!$CN$28:$EF$28,1,$E38)&gt;0)*(INDEX(_calc_기준150!$CN$28:$EF$28,1,$E38)&lt;=15)+(INDEX(_calc_기준150!$CN$28:$EF$28,1,$F38)&gt;0)*(INDEX(_calc_기준150!$CN$28:$EF$28,1,$F38)&lt;=15)+(INDEX(_calc_기준150!$CN$28:$EF$28,1,$G38)&gt;0)*(INDEX(_calc_기준150!$CN$28:$EF$28,1,$G38)&lt;=15),"")</f>
        <v>3</v>
      </c>
      <c r="J38" s="40">
        <f>IFERROR((INDEX(_calc_기준150!$CN$28:$EF$28,1,$B38)&gt;15)*(INDEX(_calc_기준150!$CN$28:$EF$28,1,$B38)&lt;=30)+(INDEX(_calc_기준150!$CN$28:$EF$28,1,$C38)&gt;15)*(INDEX(_calc_기준150!$CN$28:$EF$28,1,$C38)&lt;=30)+(INDEX(_calc_기준150!$CN$28:$EF$28,1,$D38)&gt;15)*(INDEX(_calc_기준150!$CN$28:$EF$28,1,$D38)&lt;=30)+(INDEX(_calc_기준150!$CN$28:$EF$28,1,$E38)&gt;15)*(INDEX(_calc_기준150!$CN$28:$EF$28,1,$E38)&lt;=30)+(INDEX(_calc_기준150!$CN$28:$EF$28,1,$F38)&gt;15)*(INDEX(_calc_기준150!$CN$28:$EF$28,1,$F38)&lt;=30)+(INDEX(_calc_기준150!$CN$28:$EF$28,1,$G38)&gt;15)*(INDEX(_calc_기준150!$CN$28:$EF$28,1,$G38)&lt;=30),"")</f>
        <v>2</v>
      </c>
      <c r="K38" s="43">
        <f>IFERROR((INDEX(_calc_기준150!$CN$28:$EF$28,1,$B38)&gt;30)+(INDEX(_calc_기준150!$CN$28:$EF$28,1,$C38)&gt;30)+(INDEX(_calc_기준150!$CN$28:$EF$28,1,$D38)&gt;30)+(INDEX(_calc_기준150!$CN$28:$EF$28,1,$E38)&gt;30)+(INDEX(_calc_기준150!$CN$28:$EF$28,1,$F38)&gt;30)+(INDEX(_calc_기준150!$CN$28:$EF$28,1,$G38)&gt;30),"")</f>
        <v>1</v>
      </c>
      <c r="L38" s="25">
        <f>IFERROR(MATCH(L$11,_calc_기준150!$CN$28:$EF$28,0),"")</f>
        <v>13</v>
      </c>
      <c r="M38" s="25">
        <f>IFERROR(MATCH(M$11,_calc_기준150!$CN$28:$EF$28,0),"")</f>
        <v>21</v>
      </c>
      <c r="N38" s="25">
        <f>IFERROR(MATCH(N$11,_calc_기준150!$CN$28:$EF$28,0),"")</f>
        <v>33</v>
      </c>
      <c r="O38" s="25">
        <f>IFERROR(MATCH(O$11,_calc_기준150!$CN$28:$EF$28,0),"")</f>
        <v>34</v>
      </c>
      <c r="P38" s="25">
        <f>IFERROR(MATCH(P$11,_calc_기준150!$CN$28:$EF$28,0),"")</f>
        <v>38</v>
      </c>
      <c r="Q38" s="25">
        <f>IFERROR(MATCH(Q$11,_calc_기준150!$CN$28:$EF$28,0),"")</f>
        <v>44</v>
      </c>
      <c r="R38" s="25">
        <f>IFERROR(MATCH(R$11,_calc_기준150!$CN$28:$EF$28,0),"")</f>
        <v>30</v>
      </c>
      <c r="S38" s="25">
        <f>IFERROR(MATCH(S$11,_calc_기준150!$CN$28:$EF$28,0),"")</f>
        <v>19</v>
      </c>
      <c r="T38" s="25">
        <f>IFERROR(MATCH(T$11,_calc_기준150!$CN$28:$EF$28,0),"")</f>
        <v>28</v>
      </c>
      <c r="U38" s="25">
        <f>IFERROR(MATCH(U$11,_calc_기준150!$CN$28:$EF$28,0),"")</f>
        <v>14</v>
      </c>
      <c r="V38" s="25">
        <f>IFERROR(MATCH(V$11,_calc_기준150!$CN$28:$EF$28,0),"")</f>
        <v>35</v>
      </c>
      <c r="W38" s="25">
        <f>IFERROR(MATCH(W$11,_calc_기준150!$CN$28:$EF$28,0),"")</f>
        <v>7</v>
      </c>
      <c r="X38" s="25">
        <f>IFERROR(MATCH(X$11,_calc_기준150!$CN$28:$EF$28,0),"")</f>
        <v>22</v>
      </c>
      <c r="Y38" s="25">
        <f>IFERROR(MATCH(Y$11,_calc_기준150!$CN$28:$EF$28,0),"")</f>
        <v>31</v>
      </c>
      <c r="Z38" s="25">
        <f>IFERROR(MATCH(Z$11,_calc_기준150!$CN$28:$EF$28,0),"")</f>
        <v>45</v>
      </c>
      <c r="AA38" s="25">
        <f>IFERROR(MATCH(AA$11,_calc_기준150!$CN$28:$EF$28,0),"")</f>
        <v>20</v>
      </c>
      <c r="AB38" s="25">
        <f>IFERROR(MATCH(AB$11,_calc_기준150!$CN$28:$EF$28,0),"")</f>
        <v>29</v>
      </c>
      <c r="AC38" s="25">
        <f>IFERROR(MATCH(AC$11,_calc_기준150!$CN$28:$EF$28,0),"")</f>
        <v>11</v>
      </c>
      <c r="AD38" s="25">
        <f>IFERROR(MATCH(AD$11,_calc_기준150!$CN$28:$EF$28,0),"")</f>
        <v>18</v>
      </c>
      <c r="AE38" s="25">
        <f>IFERROR(MATCH(AE$11,_calc_기준150!$CN$28:$EF$28,0),"")</f>
        <v>37</v>
      </c>
      <c r="AF38" s="25">
        <f>IFERROR(MATCH(AF$11,_calc_기준150!$CN$28:$EF$28,0),"")</f>
        <v>40</v>
      </c>
      <c r="AG38" s="25">
        <f>IFERROR(MATCH(AG$11,_calc_기준150!$CN$28:$EF$28,0),"")</f>
        <v>6</v>
      </c>
      <c r="AH38" s="25">
        <f>IFERROR(MATCH(AH$11,_calc_기준150!$CN$28:$EF$28,0),"")</f>
        <v>32</v>
      </c>
      <c r="AI38" s="25">
        <f>IFERROR(MATCH(AI$11,_calc_기준150!$CN$28:$EF$28,0),"")</f>
        <v>43</v>
      </c>
      <c r="AJ38" s="25">
        <f>IFERROR(MATCH(AJ$11,_calc_기준150!$CN$28:$EF$28,0),"")</f>
        <v>16</v>
      </c>
      <c r="AK38" s="25">
        <f>IFERROR(MATCH(AK$11,_calc_기준150!$CN$28:$EF$28,0),"")</f>
        <v>26</v>
      </c>
      <c r="AL38" s="25">
        <f>IFERROR(MATCH(AL$11,_calc_기준150!$CN$28:$EF$28,0),"")</f>
        <v>10</v>
      </c>
      <c r="AM38" s="25">
        <f>IFERROR(MATCH(AM$11,_calc_기준150!$CN$28:$EF$28,0),"")</f>
        <v>12</v>
      </c>
      <c r="AN38" s="25">
        <f>IFERROR(MATCH(AN$11,_calc_기준150!$CN$28:$EF$28,0),"")</f>
        <v>2</v>
      </c>
      <c r="AO38" s="25">
        <f>IFERROR(MATCH(AO$11,_calc_기준150!$CN$28:$EF$28,0),"")</f>
        <v>3</v>
      </c>
      <c r="AP38" s="25">
        <f>IFERROR(MATCH(AP$11,_calc_기준150!$CN$28:$EF$28,0),"")</f>
        <v>36</v>
      </c>
      <c r="AQ38" s="25">
        <f>IFERROR(MATCH(AQ$11,_calc_기준150!$CN$28:$EF$28,0),"")</f>
        <v>25</v>
      </c>
      <c r="AR38" s="25">
        <f>IFERROR(MATCH(AR$11,_calc_기준150!$CN$28:$EF$28,0),"")</f>
        <v>27</v>
      </c>
      <c r="AS38" s="25">
        <f>IFERROR(MATCH(AS$11,_calc_기준150!$CN$28:$EF$28,0),"")</f>
        <v>4</v>
      </c>
      <c r="AT38" s="25">
        <f>IFERROR(MATCH(AT$11,_calc_기준150!$CN$28:$EF$28,0),"")</f>
        <v>39</v>
      </c>
      <c r="AU38" s="25">
        <f>IFERROR(MATCH(AU$11,_calc_기준150!$CN$28:$EF$28,0),"")</f>
        <v>41</v>
      </c>
      <c r="AV38" s="25">
        <f>IFERROR(MATCH(AV$11,_calc_기준150!$CN$28:$EF$28,0),"")</f>
        <v>42</v>
      </c>
      <c r="AW38" s="25">
        <f>IFERROR(MATCH(AW$11,_calc_기준150!$CN$28:$EF$28,0),"")</f>
        <v>15</v>
      </c>
      <c r="AX38" s="25">
        <f>IFERROR(MATCH(AX$11,_calc_기준150!$CN$28:$EF$28,0),"")</f>
        <v>1</v>
      </c>
      <c r="AY38" s="25">
        <f>IFERROR(MATCH(AY$11,_calc_기준150!$CN$28:$EF$28,0),"")</f>
        <v>8</v>
      </c>
      <c r="AZ38" s="25">
        <f>IFERROR(MATCH(AZ$11,_calc_기준150!$CN$28:$EF$28,0),"")</f>
        <v>9</v>
      </c>
      <c r="BA38" s="25">
        <f>IFERROR(MATCH(BA$11,_calc_기준150!$CN$28:$EF$28,0),"")</f>
        <v>17</v>
      </c>
      <c r="BB38" s="25">
        <f>IFERROR(MATCH(BB$11,_calc_기준150!$CN$28:$EF$28,0),"")</f>
        <v>24</v>
      </c>
      <c r="BC38" s="25">
        <f>IFERROR(MATCH(BC$11,_calc_기준150!$CN$28:$EF$28,0),"")</f>
        <v>23</v>
      </c>
      <c r="BD38" s="25">
        <f>IFERROR(MATCH(BD$11,_calc_기준150!$CN$28:$EF$28,0),"")</f>
        <v>5</v>
      </c>
    </row>
    <row r="39" spans="1:56" ht="16.5" customHeight="1">
      <c r="A39" s="39">
        <f t="shared" si="2"/>
        <v>1217</v>
      </c>
      <c r="B39" s="40">
        <f>IFERROR(INDEX(전체당첨내역!$B:$B,MATCH($A39,전체당첨내역!$A:$A,0)),"")</f>
        <v>8</v>
      </c>
      <c r="C39" s="40">
        <f>IFERROR(INDEX(전체당첨내역!$C:$C,MATCH($A39,전체당첨내역!$A:$A,0)),"")</f>
        <v>10</v>
      </c>
      <c r="D39" s="40">
        <f>IFERROR(INDEX(전체당첨내역!$D:$D,MATCH($A39,전체당첨내역!$A:$A,0)),"")</f>
        <v>15</v>
      </c>
      <c r="E39" s="40">
        <f>IFERROR(INDEX(전체당첨내역!$E:$E,MATCH($A39,전체당첨내역!$A:$A,0)),"")</f>
        <v>20</v>
      </c>
      <c r="F39" s="40">
        <f>IFERROR(INDEX(전체당첨내역!$F:$F,MATCH($A39,전체당첨내역!$A:$A,0)),"")</f>
        <v>29</v>
      </c>
      <c r="G39" s="40">
        <f>IFERROR(INDEX(전체당첨내역!$G:$G,MATCH($A39,전체당첨내역!$A:$A,0)),"")</f>
        <v>31</v>
      </c>
      <c r="H39" s="45">
        <f>IFERROR(INDEX(전체당첨내역!$H:$H,MATCH($A39,전체당첨내역!$A:$A,0)),"")</f>
        <v>41</v>
      </c>
      <c r="I39" s="42">
        <f>IFERROR((INDEX(_calc_기준150!$CN$29:$EF$29,1,$B39)&gt;0)*(INDEX(_calc_기준150!$CN$29:$EF$29,1,$B39)&lt;=15)+(INDEX(_calc_기준150!$CN$29:$EF$29,1,$C39)&gt;0)*(INDEX(_calc_기준150!$CN$29:$EF$29,1,$C39)&lt;=15)+(INDEX(_calc_기준150!$CN$29:$EF$29,1,$D39)&gt;0)*(INDEX(_calc_기준150!$CN$29:$EF$29,1,$D39)&lt;=15)+(INDEX(_calc_기준150!$CN$29:$EF$29,1,$E39)&gt;0)*(INDEX(_calc_기준150!$CN$29:$EF$29,1,$E39)&lt;=15)+(INDEX(_calc_기준150!$CN$29:$EF$29,1,$F39)&gt;0)*(INDEX(_calc_기준150!$CN$29:$EF$29,1,$F39)&lt;=15)+(INDEX(_calc_기준150!$CN$29:$EF$29,1,$G39)&gt;0)*(INDEX(_calc_기준150!$CN$29:$EF$29,1,$G39)&lt;=15),"")</f>
        <v>2</v>
      </c>
      <c r="J39" s="40">
        <f>IFERROR((INDEX(_calc_기준150!$CN$29:$EF$29,1,$B39)&gt;15)*(INDEX(_calc_기준150!$CN$29:$EF$29,1,$B39)&lt;=30)+(INDEX(_calc_기준150!$CN$29:$EF$29,1,$C39)&gt;15)*(INDEX(_calc_기준150!$CN$29:$EF$29,1,$C39)&lt;=30)+(INDEX(_calc_기준150!$CN$29:$EF$29,1,$D39)&gt;15)*(INDEX(_calc_기준150!$CN$29:$EF$29,1,$D39)&lt;=30)+(INDEX(_calc_기준150!$CN$29:$EF$29,1,$E39)&gt;15)*(INDEX(_calc_기준150!$CN$29:$EF$29,1,$E39)&lt;=30)+(INDEX(_calc_기준150!$CN$29:$EF$29,1,$F39)&gt;15)*(INDEX(_calc_기준150!$CN$29:$EF$29,1,$F39)&lt;=30)+(INDEX(_calc_기준150!$CN$29:$EF$29,1,$G39)&gt;15)*(INDEX(_calc_기준150!$CN$29:$EF$29,1,$G39)&lt;=30),"")</f>
        <v>2</v>
      </c>
      <c r="K39" s="43">
        <f>IFERROR((INDEX(_calc_기준150!$CN$29:$EF$29,1,$B39)&gt;30)+(INDEX(_calc_기준150!$CN$29:$EF$29,1,$C39)&gt;30)+(INDEX(_calc_기준150!$CN$29:$EF$29,1,$D39)&gt;30)+(INDEX(_calc_기준150!$CN$29:$EF$29,1,$E39)&gt;30)+(INDEX(_calc_기준150!$CN$29:$EF$29,1,$F39)&gt;30)+(INDEX(_calc_기준150!$CN$29:$EF$29,1,$G39)&gt;30),"")</f>
        <v>2</v>
      </c>
      <c r="L39" s="25">
        <f>IFERROR(MATCH(L$11,_calc_기준150!$CN$29:$EF$29,0),"")</f>
        <v>21</v>
      </c>
      <c r="M39" s="25">
        <f>IFERROR(MATCH(M$11,_calc_기준150!$CN$29:$EF$29,0),"")</f>
        <v>13</v>
      </c>
      <c r="N39" s="25">
        <f>IFERROR(MATCH(N$11,_calc_기준150!$CN$29:$EF$29,0),"")</f>
        <v>33</v>
      </c>
      <c r="O39" s="25">
        <f>IFERROR(MATCH(O$11,_calc_기준150!$CN$29:$EF$29,0),"")</f>
        <v>38</v>
      </c>
      <c r="P39" s="25">
        <f>IFERROR(MATCH(P$11,_calc_기준150!$CN$29:$EF$29,0),"")</f>
        <v>19</v>
      </c>
      <c r="Q39" s="25">
        <f>IFERROR(MATCH(Q$11,_calc_기준150!$CN$29:$EF$29,0),"")</f>
        <v>34</v>
      </c>
      <c r="R39" s="25">
        <f>IFERROR(MATCH(R$11,_calc_기준150!$CN$29:$EF$29,0),"")</f>
        <v>30</v>
      </c>
      <c r="S39" s="25">
        <f>IFERROR(MATCH(S$11,_calc_기준150!$CN$29:$EF$29,0),"")</f>
        <v>28</v>
      </c>
      <c r="T39" s="25">
        <f>IFERROR(MATCH(T$11,_calc_기준150!$CN$29:$EF$29,0),"")</f>
        <v>44</v>
      </c>
      <c r="U39" s="25">
        <f>IFERROR(MATCH(U$11,_calc_기준150!$CN$29:$EF$29,0),"")</f>
        <v>7</v>
      </c>
      <c r="V39" s="25">
        <f>IFERROR(MATCH(V$11,_calc_기준150!$CN$29:$EF$29,0),"")</f>
        <v>14</v>
      </c>
      <c r="W39" s="25">
        <f>IFERROR(MATCH(W$11,_calc_기준150!$CN$29:$EF$29,0),"")</f>
        <v>22</v>
      </c>
      <c r="X39" s="25">
        <f>IFERROR(MATCH(X$11,_calc_기준150!$CN$29:$EF$29,0),"")</f>
        <v>29</v>
      </c>
      <c r="Y39" s="25">
        <f>IFERROR(MATCH(Y$11,_calc_기준150!$CN$29:$EF$29,0),"")</f>
        <v>45</v>
      </c>
      <c r="Z39" s="25">
        <f>IFERROR(MATCH(Z$11,_calc_기준150!$CN$29:$EF$29,0),"")</f>
        <v>10</v>
      </c>
      <c r="AA39" s="25">
        <f>IFERROR(MATCH(AA$11,_calc_기준150!$CN$29:$EF$29,0),"")</f>
        <v>11</v>
      </c>
      <c r="AB39" s="25">
        <f>IFERROR(MATCH(AB$11,_calc_기준150!$CN$29:$EF$29,0),"")</f>
        <v>20</v>
      </c>
      <c r="AC39" s="25">
        <f>IFERROR(MATCH(AC$11,_calc_기준150!$CN$29:$EF$29,0),"")</f>
        <v>37</v>
      </c>
      <c r="AD39" s="25">
        <f>IFERROR(MATCH(AD$11,_calc_기준150!$CN$29:$EF$29,0),"")</f>
        <v>6</v>
      </c>
      <c r="AE39" s="25">
        <f>IFERROR(MATCH(AE$11,_calc_기준150!$CN$29:$EF$29,0),"")</f>
        <v>18</v>
      </c>
      <c r="AF39" s="25">
        <f>IFERROR(MATCH(AF$11,_calc_기준150!$CN$29:$EF$29,0),"")</f>
        <v>31</v>
      </c>
      <c r="AG39" s="25">
        <f>IFERROR(MATCH(AG$11,_calc_기준150!$CN$29:$EF$29,0),"")</f>
        <v>32</v>
      </c>
      <c r="AH39" s="25">
        <f>IFERROR(MATCH(AH$11,_calc_기준150!$CN$29:$EF$29,0),"")</f>
        <v>12</v>
      </c>
      <c r="AI39" s="25">
        <f>IFERROR(MATCH(AI$11,_calc_기준150!$CN$29:$EF$29,0),"")</f>
        <v>26</v>
      </c>
      <c r="AJ39" s="25">
        <f>IFERROR(MATCH(AJ$11,_calc_기준150!$CN$29:$EF$29,0),"")</f>
        <v>43</v>
      </c>
      <c r="AK39" s="25">
        <f>IFERROR(MATCH(AK$11,_calc_기준150!$CN$29:$EF$29,0),"")</f>
        <v>35</v>
      </c>
      <c r="AL39" s="25">
        <f>IFERROR(MATCH(AL$11,_calc_기준150!$CN$29:$EF$29,0),"")</f>
        <v>16</v>
      </c>
      <c r="AM39" s="25">
        <f>IFERROR(MATCH(AM$11,_calc_기준150!$CN$29:$EF$29,0),"")</f>
        <v>36</v>
      </c>
      <c r="AN39" s="25">
        <f>IFERROR(MATCH(AN$11,_calc_기준150!$CN$29:$EF$29,0),"")</f>
        <v>2</v>
      </c>
      <c r="AO39" s="25">
        <f>IFERROR(MATCH(AO$11,_calc_기준150!$CN$29:$EF$29,0),"")</f>
        <v>3</v>
      </c>
      <c r="AP39" s="25">
        <f>IFERROR(MATCH(AP$11,_calc_기준150!$CN$29:$EF$29,0),"")</f>
        <v>15</v>
      </c>
      <c r="AQ39" s="25">
        <f>IFERROR(MATCH(AQ$11,_calc_기준150!$CN$29:$EF$29,0),"")</f>
        <v>4</v>
      </c>
      <c r="AR39" s="25">
        <f>IFERROR(MATCH(AR$11,_calc_기준150!$CN$29:$EF$29,0),"")</f>
        <v>25</v>
      </c>
      <c r="AS39" s="25">
        <f>IFERROR(MATCH(AS$11,_calc_기준150!$CN$29:$EF$29,0),"")</f>
        <v>27</v>
      </c>
      <c r="AT39" s="25">
        <f>IFERROR(MATCH(AT$11,_calc_기준150!$CN$29:$EF$29,0),"")</f>
        <v>40</v>
      </c>
      <c r="AU39" s="25">
        <f>IFERROR(MATCH(AU$11,_calc_기준150!$CN$29:$EF$29,0),"")</f>
        <v>1</v>
      </c>
      <c r="AV39" s="25">
        <f>IFERROR(MATCH(AV$11,_calc_기준150!$CN$29:$EF$29,0),"")</f>
        <v>41</v>
      </c>
      <c r="AW39" s="25">
        <f>IFERROR(MATCH(AW$11,_calc_기준150!$CN$29:$EF$29,0),"")</f>
        <v>42</v>
      </c>
      <c r="AX39" s="25">
        <f>IFERROR(MATCH(AX$11,_calc_기준150!$CN$29:$EF$29,0),"")</f>
        <v>9</v>
      </c>
      <c r="AY39" s="25">
        <f>IFERROR(MATCH(AY$11,_calc_기준150!$CN$29:$EF$29,0),"")</f>
        <v>39</v>
      </c>
      <c r="AZ39" s="25">
        <f>IFERROR(MATCH(AZ$11,_calc_기준150!$CN$29:$EF$29,0),"")</f>
        <v>17</v>
      </c>
      <c r="BA39" s="25">
        <f>IFERROR(MATCH(BA$11,_calc_기준150!$CN$29:$EF$29,0),"")</f>
        <v>24</v>
      </c>
      <c r="BB39" s="25">
        <f>IFERROR(MATCH(BB$11,_calc_기준150!$CN$29:$EF$29,0),"")</f>
        <v>8</v>
      </c>
      <c r="BC39" s="25">
        <f>IFERROR(MATCH(BC$11,_calc_기준150!$CN$29:$EF$29,0),"")</f>
        <v>23</v>
      </c>
      <c r="BD39" s="25">
        <f>IFERROR(MATCH(BD$11,_calc_기준150!$CN$29:$EF$29,0),"")</f>
        <v>5</v>
      </c>
    </row>
    <row r="40" spans="1:56" ht="16.5" customHeight="1">
      <c r="A40" s="39">
        <f t="shared" si="2"/>
        <v>1216</v>
      </c>
      <c r="B40" s="40">
        <f>IFERROR(INDEX(전체당첨내역!$B:$B,MATCH($A40,전체당첨내역!$A:$A,0)),"")</f>
        <v>3</v>
      </c>
      <c r="C40" s="40">
        <f>IFERROR(INDEX(전체당첨내역!$C:$C,MATCH($A40,전체당첨내역!$A:$A,0)),"")</f>
        <v>10</v>
      </c>
      <c r="D40" s="40">
        <f>IFERROR(INDEX(전체당첨내역!$D:$D,MATCH($A40,전체당첨내역!$A:$A,0)),"")</f>
        <v>14</v>
      </c>
      <c r="E40" s="40">
        <f>IFERROR(INDEX(전체당첨내역!$E:$E,MATCH($A40,전체당첨내역!$A:$A,0)),"")</f>
        <v>15</v>
      </c>
      <c r="F40" s="40">
        <f>IFERROR(INDEX(전체당첨내역!$F:$F,MATCH($A40,전체당첨내역!$A:$A,0)),"")</f>
        <v>23</v>
      </c>
      <c r="G40" s="40">
        <f>IFERROR(INDEX(전체당첨내역!$G:$G,MATCH($A40,전체당첨내역!$A:$A,0)),"")</f>
        <v>24</v>
      </c>
      <c r="H40" s="45">
        <f>IFERROR(INDEX(전체당첨내역!$H:$H,MATCH($A40,전체당첨내역!$A:$A,0)),"")</f>
        <v>25</v>
      </c>
      <c r="I40" s="42">
        <f>IFERROR((INDEX(_calc_기준150!$CN$30:$EF$30,1,$B40)&gt;0)*(INDEX(_calc_기준150!$CN$30:$EF$30,1,$B40)&lt;=15)+(INDEX(_calc_기준150!$CN$30:$EF$30,1,$C40)&gt;0)*(INDEX(_calc_기준150!$CN$30:$EF$30,1,$C40)&lt;=15)+(INDEX(_calc_기준150!$CN$30:$EF$30,1,$D40)&gt;0)*(INDEX(_calc_기준150!$CN$30:$EF$30,1,$D40)&lt;=15)+(INDEX(_calc_기준150!$CN$30:$EF$30,1,$E40)&gt;0)*(INDEX(_calc_기준150!$CN$30:$EF$30,1,$E40)&lt;=15)+(INDEX(_calc_기준150!$CN$30:$EF$30,1,$F40)&gt;0)*(INDEX(_calc_기준150!$CN$30:$EF$30,1,$F40)&lt;=15)+(INDEX(_calc_기준150!$CN$30:$EF$30,1,$G40)&gt;0)*(INDEX(_calc_기준150!$CN$30:$EF$30,1,$G40)&lt;=15),"")</f>
        <v>2</v>
      </c>
      <c r="J40" s="40">
        <f>IFERROR((INDEX(_calc_기준150!$CN$30:$EF$30,1,$B40)&gt;15)*(INDEX(_calc_기준150!$CN$30:$EF$30,1,$B40)&lt;=30)+(INDEX(_calc_기준150!$CN$30:$EF$30,1,$C40)&gt;15)*(INDEX(_calc_기준150!$CN$30:$EF$30,1,$C40)&lt;=30)+(INDEX(_calc_기준150!$CN$30:$EF$30,1,$D40)&gt;15)*(INDEX(_calc_기준150!$CN$30:$EF$30,1,$D40)&lt;=30)+(INDEX(_calc_기준150!$CN$30:$EF$30,1,$E40)&gt;15)*(INDEX(_calc_기준150!$CN$30:$EF$30,1,$E40)&lt;=30)+(INDEX(_calc_기준150!$CN$30:$EF$30,1,$F40)&gt;15)*(INDEX(_calc_기준150!$CN$30:$EF$30,1,$F40)&lt;=30)+(INDEX(_calc_기준150!$CN$30:$EF$30,1,$G40)&gt;15)*(INDEX(_calc_기준150!$CN$30:$EF$30,1,$G40)&lt;=30),"")</f>
        <v>0</v>
      </c>
      <c r="K40" s="43">
        <f>IFERROR((INDEX(_calc_기준150!$CN$30:$EF$30,1,$B40)&gt;30)+(INDEX(_calc_기준150!$CN$30:$EF$30,1,$C40)&gt;30)+(INDEX(_calc_기준150!$CN$30:$EF$30,1,$D40)&gt;30)+(INDEX(_calc_기준150!$CN$30:$EF$30,1,$E40)&gt;30)+(INDEX(_calc_기준150!$CN$30:$EF$30,1,$F40)&gt;30)+(INDEX(_calc_기준150!$CN$30:$EF$30,1,$G40)&gt;30),"")</f>
        <v>4</v>
      </c>
      <c r="L40" s="25">
        <f>IFERROR(MATCH(L$11,_calc_기준150!$CN$30:$EF$30,0),"")</f>
        <v>21</v>
      </c>
      <c r="M40" s="25">
        <f>IFERROR(MATCH(M$11,_calc_기준150!$CN$30:$EF$30,0),"")</f>
        <v>13</v>
      </c>
      <c r="N40" s="25">
        <f>IFERROR(MATCH(N$11,_calc_기준150!$CN$30:$EF$30,0),"")</f>
        <v>33</v>
      </c>
      <c r="O40" s="25">
        <f>IFERROR(MATCH(O$11,_calc_기준150!$CN$30:$EF$30,0),"")</f>
        <v>34</v>
      </c>
      <c r="P40" s="25">
        <f>IFERROR(MATCH(P$11,_calc_기준150!$CN$30:$EF$30,0),"")</f>
        <v>19</v>
      </c>
      <c r="Q40" s="25">
        <f>IFERROR(MATCH(Q$11,_calc_기준150!$CN$30:$EF$30,0),"")</f>
        <v>38</v>
      </c>
      <c r="R40" s="25">
        <f>IFERROR(MATCH(R$11,_calc_기준150!$CN$30:$EF$30,0),"")</f>
        <v>28</v>
      </c>
      <c r="S40" s="25">
        <f>IFERROR(MATCH(S$11,_calc_기준150!$CN$30:$EF$30,0),"")</f>
        <v>44</v>
      </c>
      <c r="T40" s="25">
        <f>IFERROR(MATCH(T$11,_calc_기준150!$CN$30:$EF$30,0),"")</f>
        <v>30</v>
      </c>
      <c r="U40" s="25">
        <f>IFERROR(MATCH(U$11,_calc_기준150!$CN$30:$EF$30,0),"")</f>
        <v>7</v>
      </c>
      <c r="V40" s="25">
        <f>IFERROR(MATCH(V$11,_calc_기준150!$CN$30:$EF$30,0),"")</f>
        <v>11</v>
      </c>
      <c r="W40" s="25">
        <f>IFERROR(MATCH(W$11,_calc_기준150!$CN$30:$EF$30,0),"")</f>
        <v>20</v>
      </c>
      <c r="X40" s="25">
        <f>IFERROR(MATCH(X$11,_calc_기준150!$CN$30:$EF$30,0),"")</f>
        <v>45</v>
      </c>
      <c r="Y40" s="25">
        <f>IFERROR(MATCH(Y$11,_calc_기준150!$CN$30:$EF$30,0),"")</f>
        <v>10</v>
      </c>
      <c r="Z40" s="25">
        <f>IFERROR(MATCH(Z$11,_calc_기준150!$CN$30:$EF$30,0),"")</f>
        <v>14</v>
      </c>
      <c r="AA40" s="25">
        <f>IFERROR(MATCH(AA$11,_calc_기준150!$CN$30:$EF$30,0),"")</f>
        <v>22</v>
      </c>
      <c r="AB40" s="25">
        <f>IFERROR(MATCH(AB$11,_calc_기준150!$CN$30:$EF$30,0),"")</f>
        <v>6</v>
      </c>
      <c r="AC40" s="25">
        <f>IFERROR(MATCH(AC$11,_calc_기준150!$CN$30:$EF$30,0),"")</f>
        <v>31</v>
      </c>
      <c r="AD40" s="25">
        <f>IFERROR(MATCH(AD$11,_calc_기준150!$CN$30:$EF$30,0),"")</f>
        <v>32</v>
      </c>
      <c r="AE40" s="25">
        <f>IFERROR(MATCH(AE$11,_calc_기준150!$CN$30:$EF$30,0),"")</f>
        <v>26</v>
      </c>
      <c r="AF40" s="25">
        <f>IFERROR(MATCH(AF$11,_calc_기준150!$CN$30:$EF$30,0),"")</f>
        <v>29</v>
      </c>
      <c r="AG40" s="25">
        <f>IFERROR(MATCH(AG$11,_calc_기준150!$CN$30:$EF$30,0),"")</f>
        <v>37</v>
      </c>
      <c r="AH40" s="25">
        <f>IFERROR(MATCH(AH$11,_calc_기준150!$CN$30:$EF$30,0),"")</f>
        <v>18</v>
      </c>
      <c r="AI40" s="25">
        <f>IFERROR(MATCH(AI$11,_calc_기준150!$CN$30:$EF$30,0),"")</f>
        <v>16</v>
      </c>
      <c r="AJ40" s="25">
        <f>IFERROR(MATCH(AJ$11,_calc_기준150!$CN$30:$EF$30,0),"")</f>
        <v>43</v>
      </c>
      <c r="AK40" s="25">
        <f>IFERROR(MATCH(AK$11,_calc_기준150!$CN$30:$EF$30,0),"")</f>
        <v>12</v>
      </c>
      <c r="AL40" s="25">
        <f>IFERROR(MATCH(AL$11,_calc_기준150!$CN$30:$EF$30,0),"")</f>
        <v>36</v>
      </c>
      <c r="AM40" s="25">
        <f>IFERROR(MATCH(AM$11,_calc_기준150!$CN$30:$EF$30,0),"")</f>
        <v>35</v>
      </c>
      <c r="AN40" s="25">
        <f>IFERROR(MATCH(AN$11,_calc_기준150!$CN$30:$EF$30,0),"")</f>
        <v>2</v>
      </c>
      <c r="AO40" s="25">
        <f>IFERROR(MATCH(AO$11,_calc_기준150!$CN$30:$EF$30,0),"")</f>
        <v>4</v>
      </c>
      <c r="AP40" s="25">
        <f>IFERROR(MATCH(AP$11,_calc_기준150!$CN$30:$EF$30,0),"")</f>
        <v>15</v>
      </c>
      <c r="AQ40" s="25">
        <f>IFERROR(MATCH(AQ$11,_calc_기준150!$CN$30:$EF$30,0),"")</f>
        <v>3</v>
      </c>
      <c r="AR40" s="25">
        <f>IFERROR(MATCH(AR$11,_calc_기준150!$CN$30:$EF$30,0),"")</f>
        <v>27</v>
      </c>
      <c r="AS40" s="25">
        <f>IFERROR(MATCH(AS$11,_calc_기준150!$CN$30:$EF$30,0),"")</f>
        <v>41</v>
      </c>
      <c r="AT40" s="25">
        <f>IFERROR(MATCH(AT$11,_calc_기준150!$CN$30:$EF$30,0),"")</f>
        <v>40</v>
      </c>
      <c r="AU40" s="25">
        <f>IFERROR(MATCH(AU$11,_calc_기준150!$CN$30:$EF$30,0),"")</f>
        <v>1</v>
      </c>
      <c r="AV40" s="25">
        <f>IFERROR(MATCH(AV$11,_calc_기준150!$CN$30:$EF$30,0),"")</f>
        <v>25</v>
      </c>
      <c r="AW40" s="25">
        <f>IFERROR(MATCH(AW$11,_calc_기준150!$CN$30:$EF$30,0),"")</f>
        <v>9</v>
      </c>
      <c r="AX40" s="25">
        <f>IFERROR(MATCH(AX$11,_calc_기준150!$CN$30:$EF$30,0),"")</f>
        <v>39</v>
      </c>
      <c r="AY40" s="25">
        <f>IFERROR(MATCH(AY$11,_calc_기준150!$CN$30:$EF$30,0),"")</f>
        <v>42</v>
      </c>
      <c r="AZ40" s="25">
        <f>IFERROR(MATCH(AZ$11,_calc_기준150!$CN$30:$EF$30,0),"")</f>
        <v>8</v>
      </c>
      <c r="BA40" s="25">
        <f>IFERROR(MATCH(BA$11,_calc_기준150!$CN$30:$EF$30,0),"")</f>
        <v>17</v>
      </c>
      <c r="BB40" s="25">
        <f>IFERROR(MATCH(BB$11,_calc_기준150!$CN$30:$EF$30,0),"")</f>
        <v>24</v>
      </c>
      <c r="BC40" s="25">
        <f>IFERROR(MATCH(BC$11,_calc_기준150!$CN$30:$EF$30,0),"")</f>
        <v>23</v>
      </c>
      <c r="BD40" s="25">
        <f>IFERROR(MATCH(BD$11,_calc_기준150!$CN$30:$EF$30,0),"")</f>
        <v>5</v>
      </c>
    </row>
    <row r="41" spans="1:56" ht="16.5" customHeight="1">
      <c r="A41" s="39">
        <f t="shared" si="2"/>
        <v>1215</v>
      </c>
      <c r="B41" s="40">
        <f>IFERROR(INDEX(전체당첨내역!$B:$B,MATCH($A41,전체당첨내역!$A:$A,0)),"")</f>
        <v>13</v>
      </c>
      <c r="C41" s="40">
        <f>IFERROR(INDEX(전체당첨내역!$C:$C,MATCH($A41,전체당첨내역!$A:$A,0)),"")</f>
        <v>15</v>
      </c>
      <c r="D41" s="40">
        <f>IFERROR(INDEX(전체당첨내역!$D:$D,MATCH($A41,전체당첨내역!$A:$A,0)),"")</f>
        <v>19</v>
      </c>
      <c r="E41" s="40">
        <f>IFERROR(INDEX(전체당첨내역!$E:$E,MATCH($A41,전체당첨내역!$A:$A,0)),"")</f>
        <v>21</v>
      </c>
      <c r="F41" s="40">
        <f>IFERROR(INDEX(전체당첨내역!$F:$F,MATCH($A41,전체당첨내역!$A:$A,0)),"")</f>
        <v>44</v>
      </c>
      <c r="G41" s="40">
        <f>IFERROR(INDEX(전체당첨내역!$G:$G,MATCH($A41,전체당첨내역!$A:$A,0)),"")</f>
        <v>45</v>
      </c>
      <c r="H41" s="45">
        <f>IFERROR(INDEX(전체당첨내역!$H:$H,MATCH($A41,전체당첨내역!$A:$A,0)),"")</f>
        <v>39</v>
      </c>
      <c r="I41" s="42">
        <f>IFERROR((INDEX(_calc_기준150!$CN$31:$EF$31,1,$B41)&gt;0)*(INDEX(_calc_기준150!$CN$31:$EF$31,1,$B41)&lt;=15)+(INDEX(_calc_기준150!$CN$31:$EF$31,1,$C41)&gt;0)*(INDEX(_calc_기준150!$CN$31:$EF$31,1,$C41)&lt;=15)+(INDEX(_calc_기준150!$CN$31:$EF$31,1,$D41)&gt;0)*(INDEX(_calc_기준150!$CN$31:$EF$31,1,$D41)&lt;=15)+(INDEX(_calc_기준150!$CN$31:$EF$31,1,$E41)&gt;0)*(INDEX(_calc_기준150!$CN$31:$EF$31,1,$E41)&lt;=15)+(INDEX(_calc_기준150!$CN$31:$EF$31,1,$F41)&gt;0)*(INDEX(_calc_기준150!$CN$31:$EF$31,1,$F41)&lt;=15)+(INDEX(_calc_기준150!$CN$31:$EF$31,1,$G41)&gt;0)*(INDEX(_calc_기준150!$CN$31:$EF$31,1,$G41)&lt;=15),"")</f>
        <v>6</v>
      </c>
      <c r="J41" s="40">
        <f>IFERROR((INDEX(_calc_기준150!$CN$31:$EF$31,1,$B41)&gt;15)*(INDEX(_calc_기준150!$CN$31:$EF$31,1,$B41)&lt;=30)+(INDEX(_calc_기준150!$CN$31:$EF$31,1,$C41)&gt;15)*(INDEX(_calc_기준150!$CN$31:$EF$31,1,$C41)&lt;=30)+(INDEX(_calc_기준150!$CN$31:$EF$31,1,$D41)&gt;15)*(INDEX(_calc_기준150!$CN$31:$EF$31,1,$D41)&lt;=30)+(INDEX(_calc_기준150!$CN$31:$EF$31,1,$E41)&gt;15)*(INDEX(_calc_기준150!$CN$31:$EF$31,1,$E41)&lt;=30)+(INDEX(_calc_기준150!$CN$31:$EF$31,1,$F41)&gt;15)*(INDEX(_calc_기준150!$CN$31:$EF$31,1,$F41)&lt;=30)+(INDEX(_calc_기준150!$CN$31:$EF$31,1,$G41)&gt;15)*(INDEX(_calc_기준150!$CN$31:$EF$31,1,$G41)&lt;=30),"")</f>
        <v>0</v>
      </c>
      <c r="K41" s="43">
        <f>IFERROR((INDEX(_calc_기준150!$CN$31:$EF$31,1,$B41)&gt;30)+(INDEX(_calc_기준150!$CN$31:$EF$31,1,$C41)&gt;30)+(INDEX(_calc_기준150!$CN$31:$EF$31,1,$D41)&gt;30)+(INDEX(_calc_기준150!$CN$31:$EF$31,1,$E41)&gt;30)+(INDEX(_calc_기준150!$CN$31:$EF$31,1,$F41)&gt;30)+(INDEX(_calc_기준150!$CN$31:$EF$31,1,$G41)&gt;30),"")</f>
        <v>0</v>
      </c>
      <c r="L41" s="25">
        <f>IFERROR(MATCH(L$11,_calc_기준150!$CN$31:$EF$31,0),"")</f>
        <v>21</v>
      </c>
      <c r="M41" s="25">
        <f>IFERROR(MATCH(M$11,_calc_기준150!$CN$31:$EF$31,0),"")</f>
        <v>19</v>
      </c>
      <c r="N41" s="25">
        <f>IFERROR(MATCH(N$11,_calc_기준150!$CN$31:$EF$31,0),"")</f>
        <v>13</v>
      </c>
      <c r="O41" s="25">
        <f>IFERROR(MATCH(O$11,_calc_기준150!$CN$31:$EF$31,0),"")</f>
        <v>34</v>
      </c>
      <c r="P41" s="25">
        <f>IFERROR(MATCH(P$11,_calc_기준150!$CN$31:$EF$31,0),"")</f>
        <v>33</v>
      </c>
      <c r="Q41" s="25">
        <f>IFERROR(MATCH(Q$11,_calc_기준150!$CN$31:$EF$31,0),"")</f>
        <v>30</v>
      </c>
      <c r="R41" s="25">
        <f>IFERROR(MATCH(R$11,_calc_기준150!$CN$31:$EF$31,0),"")</f>
        <v>28</v>
      </c>
      <c r="S41" s="25">
        <f>IFERROR(MATCH(S$11,_calc_기준150!$CN$31:$EF$31,0),"")</f>
        <v>44</v>
      </c>
      <c r="T41" s="25">
        <f>IFERROR(MATCH(T$11,_calc_기준150!$CN$31:$EF$31,0),"")</f>
        <v>11</v>
      </c>
      <c r="U41" s="25">
        <f>IFERROR(MATCH(U$11,_calc_기준150!$CN$31:$EF$31,0),"")</f>
        <v>15</v>
      </c>
      <c r="V41" s="25">
        <f>IFERROR(MATCH(V$11,_calc_기준150!$CN$31:$EF$31,0),"")</f>
        <v>20</v>
      </c>
      <c r="W41" s="25">
        <f>IFERROR(MATCH(W$11,_calc_기준150!$CN$31:$EF$31,0),"")</f>
        <v>22</v>
      </c>
      <c r="X41" s="25">
        <f>IFERROR(MATCH(X$11,_calc_기준150!$CN$31:$EF$31,0),"")</f>
        <v>32</v>
      </c>
      <c r="Y41" s="25">
        <f>IFERROR(MATCH(Y$11,_calc_기준150!$CN$31:$EF$31,0),"")</f>
        <v>37</v>
      </c>
      <c r="Z41" s="25">
        <f>IFERROR(MATCH(Z$11,_calc_기준150!$CN$31:$EF$31,0),"")</f>
        <v>45</v>
      </c>
      <c r="AA41" s="25">
        <f>IFERROR(MATCH(AA$11,_calc_기준150!$CN$31:$EF$31,0),"")</f>
        <v>7</v>
      </c>
      <c r="AB41" s="25">
        <f>IFERROR(MATCH(AB$11,_calc_기준150!$CN$31:$EF$31,0),"")</f>
        <v>10</v>
      </c>
      <c r="AC41" s="25">
        <f>IFERROR(MATCH(AC$11,_calc_기준150!$CN$31:$EF$31,0),"")</f>
        <v>14</v>
      </c>
      <c r="AD41" s="25">
        <f>IFERROR(MATCH(AD$11,_calc_기준150!$CN$31:$EF$31,0),"")</f>
        <v>38</v>
      </c>
      <c r="AE41" s="25">
        <f>IFERROR(MATCH(AE$11,_calc_기준150!$CN$31:$EF$31,0),"")</f>
        <v>31</v>
      </c>
      <c r="AF41" s="25">
        <f>IFERROR(MATCH(AF$11,_calc_기준150!$CN$31:$EF$31,0),"")</f>
        <v>16</v>
      </c>
      <c r="AG41" s="25">
        <f>IFERROR(MATCH(AG$11,_calc_기준150!$CN$31:$EF$31,0),"")</f>
        <v>18</v>
      </c>
      <c r="AH41" s="25">
        <f>IFERROR(MATCH(AH$11,_calc_기준150!$CN$31:$EF$31,0),"")</f>
        <v>26</v>
      </c>
      <c r="AI41" s="25">
        <f>IFERROR(MATCH(AI$11,_calc_기준150!$CN$31:$EF$31,0),"")</f>
        <v>43</v>
      </c>
      <c r="AJ41" s="25">
        <f>IFERROR(MATCH(AJ$11,_calc_기준150!$CN$31:$EF$31,0),"")</f>
        <v>12</v>
      </c>
      <c r="AK41" s="25">
        <f>IFERROR(MATCH(AK$11,_calc_기준150!$CN$31:$EF$31,0),"")</f>
        <v>35</v>
      </c>
      <c r="AL41" s="25">
        <f>IFERROR(MATCH(AL$11,_calc_기준150!$CN$31:$EF$31,0),"")</f>
        <v>6</v>
      </c>
      <c r="AM41" s="25">
        <f>IFERROR(MATCH(AM$11,_calc_기준150!$CN$31:$EF$31,0),"")</f>
        <v>36</v>
      </c>
      <c r="AN41" s="25">
        <f>IFERROR(MATCH(AN$11,_calc_기준150!$CN$31:$EF$31,0),"")</f>
        <v>2</v>
      </c>
      <c r="AO41" s="25">
        <f>IFERROR(MATCH(AO$11,_calc_기준150!$CN$31:$EF$31,0),"")</f>
        <v>3</v>
      </c>
      <c r="AP41" s="25">
        <f>IFERROR(MATCH(AP$11,_calc_기준150!$CN$31:$EF$31,0),"")</f>
        <v>4</v>
      </c>
      <c r="AQ41" s="25">
        <f>IFERROR(MATCH(AQ$11,_calc_기준150!$CN$31:$EF$31,0),"")</f>
        <v>40</v>
      </c>
      <c r="AR41" s="25">
        <f>IFERROR(MATCH(AR$11,_calc_기준150!$CN$31:$EF$31,0),"")</f>
        <v>1</v>
      </c>
      <c r="AS41" s="25">
        <f>IFERROR(MATCH(AS$11,_calc_기준150!$CN$31:$EF$31,0),"")</f>
        <v>27</v>
      </c>
      <c r="AT41" s="25">
        <f>IFERROR(MATCH(AT$11,_calc_기준150!$CN$31:$EF$31,0),"")</f>
        <v>29</v>
      </c>
      <c r="AU41" s="25">
        <f>IFERROR(MATCH(AU$11,_calc_기준150!$CN$31:$EF$31,0),"")</f>
        <v>41</v>
      </c>
      <c r="AV41" s="25">
        <f>IFERROR(MATCH(AV$11,_calc_기준150!$CN$31:$EF$31,0),"")</f>
        <v>9</v>
      </c>
      <c r="AW41" s="25">
        <f>IFERROR(MATCH(AW$11,_calc_기준150!$CN$31:$EF$31,0),"")</f>
        <v>25</v>
      </c>
      <c r="AX41" s="25">
        <f>IFERROR(MATCH(AX$11,_calc_기준150!$CN$31:$EF$31,0),"")</f>
        <v>24</v>
      </c>
      <c r="AY41" s="25">
        <f>IFERROR(MATCH(AY$11,_calc_기준150!$CN$31:$EF$31,0),"")</f>
        <v>39</v>
      </c>
      <c r="AZ41" s="25">
        <f>IFERROR(MATCH(AZ$11,_calc_기준150!$CN$31:$EF$31,0),"")</f>
        <v>8</v>
      </c>
      <c r="BA41" s="25">
        <f>IFERROR(MATCH(BA$11,_calc_기준150!$CN$31:$EF$31,0),"")</f>
        <v>42</v>
      </c>
      <c r="BB41" s="25">
        <f>IFERROR(MATCH(BB$11,_calc_기준150!$CN$31:$EF$31,0),"")</f>
        <v>17</v>
      </c>
      <c r="BC41" s="25">
        <f>IFERROR(MATCH(BC$11,_calc_기준150!$CN$31:$EF$31,0),"")</f>
        <v>23</v>
      </c>
      <c r="BD41" s="25">
        <f>IFERROR(MATCH(BD$11,_calc_기준150!$CN$31:$EF$31,0),"")</f>
        <v>5</v>
      </c>
    </row>
    <row r="42" spans="1:56" ht="16.5" customHeight="1">
      <c r="A42" s="39">
        <f t="shared" si="2"/>
        <v>1214</v>
      </c>
      <c r="B42" s="40">
        <f>IFERROR(INDEX(전체당첨내역!$B:$B,MATCH($A42,전체당첨내역!$A:$A,0)),"")</f>
        <v>10</v>
      </c>
      <c r="C42" s="40">
        <f>IFERROR(INDEX(전체당첨내역!$C:$C,MATCH($A42,전체당첨내역!$A:$A,0)),"")</f>
        <v>15</v>
      </c>
      <c r="D42" s="40">
        <f>IFERROR(INDEX(전체당첨내역!$D:$D,MATCH($A42,전체당첨내역!$A:$A,0)),"")</f>
        <v>19</v>
      </c>
      <c r="E42" s="40">
        <f>IFERROR(INDEX(전체당첨내역!$E:$E,MATCH($A42,전체당첨내역!$A:$A,0)),"")</f>
        <v>27</v>
      </c>
      <c r="F42" s="40">
        <f>IFERROR(INDEX(전체당첨내역!$F:$F,MATCH($A42,전체당첨내역!$A:$A,0)),"")</f>
        <v>30</v>
      </c>
      <c r="G42" s="40">
        <f>IFERROR(INDEX(전체당첨내역!$G:$G,MATCH($A42,전체당첨내역!$A:$A,0)),"")</f>
        <v>33</v>
      </c>
      <c r="H42" s="45">
        <f>IFERROR(INDEX(전체당첨내역!$H:$H,MATCH($A42,전체당첨내역!$A:$A,0)),"")</f>
        <v>14</v>
      </c>
      <c r="I42" s="42">
        <f>IFERROR((INDEX(_calc_기준150!$CN$32:$EF$32,1,$B42)&gt;0)*(INDEX(_calc_기준150!$CN$32:$EF$32,1,$B42)&lt;=15)+(INDEX(_calc_기준150!$CN$32:$EF$32,1,$C42)&gt;0)*(INDEX(_calc_기준150!$CN$32:$EF$32,1,$C42)&lt;=15)+(INDEX(_calc_기준150!$CN$32:$EF$32,1,$D42)&gt;0)*(INDEX(_calc_기준150!$CN$32:$EF$32,1,$D42)&lt;=15)+(INDEX(_calc_기준150!$CN$32:$EF$32,1,$E42)&gt;0)*(INDEX(_calc_기준150!$CN$32:$EF$32,1,$E42)&lt;=15)+(INDEX(_calc_기준150!$CN$32:$EF$32,1,$F42)&gt;0)*(INDEX(_calc_기준150!$CN$32:$EF$32,1,$F42)&lt;=15)+(INDEX(_calc_기준150!$CN$32:$EF$32,1,$G42)&gt;0)*(INDEX(_calc_기준150!$CN$32:$EF$32,1,$G42)&lt;=15),"")</f>
        <v>5</v>
      </c>
      <c r="J42" s="40">
        <f>IFERROR((INDEX(_calc_기준150!$CN$32:$EF$32,1,$B42)&gt;15)*(INDEX(_calc_기준150!$CN$32:$EF$32,1,$B42)&lt;=30)+(INDEX(_calc_기준150!$CN$32:$EF$32,1,$C42)&gt;15)*(INDEX(_calc_기준150!$CN$32:$EF$32,1,$C42)&lt;=30)+(INDEX(_calc_기준150!$CN$32:$EF$32,1,$D42)&gt;15)*(INDEX(_calc_기준150!$CN$32:$EF$32,1,$D42)&lt;=30)+(INDEX(_calc_기준150!$CN$32:$EF$32,1,$E42)&gt;15)*(INDEX(_calc_기준150!$CN$32:$EF$32,1,$E42)&lt;=30)+(INDEX(_calc_기준150!$CN$32:$EF$32,1,$F42)&gt;15)*(INDEX(_calc_기준150!$CN$32:$EF$32,1,$F42)&lt;=30)+(INDEX(_calc_기준150!$CN$32:$EF$32,1,$G42)&gt;15)*(INDEX(_calc_기준150!$CN$32:$EF$32,1,$G42)&lt;=30),"")</f>
        <v>0</v>
      </c>
      <c r="K42" s="43">
        <f>IFERROR((INDEX(_calc_기준150!$CN$32:$EF$32,1,$B42)&gt;30)+(INDEX(_calc_기준150!$CN$32:$EF$32,1,$C42)&gt;30)+(INDEX(_calc_기준150!$CN$32:$EF$32,1,$D42)&gt;30)+(INDEX(_calc_기준150!$CN$32:$EF$32,1,$E42)&gt;30)+(INDEX(_calc_기준150!$CN$32:$EF$32,1,$F42)&gt;30)+(INDEX(_calc_기준150!$CN$32:$EF$32,1,$G42)&gt;30),"")</f>
        <v>1</v>
      </c>
      <c r="L42" s="25">
        <f>IFERROR(MATCH(L$11,_calc_기준150!$CN$32:$EF$32,0),"")</f>
        <v>19</v>
      </c>
      <c r="M42" s="25">
        <f>IFERROR(MATCH(M$11,_calc_기준150!$CN$32:$EF$32,0),"")</f>
        <v>21</v>
      </c>
      <c r="N42" s="25">
        <f>IFERROR(MATCH(N$11,_calc_기준150!$CN$32:$EF$32,0),"")</f>
        <v>13</v>
      </c>
      <c r="O42" s="25">
        <f>IFERROR(MATCH(O$11,_calc_기준150!$CN$32:$EF$32,0),"")</f>
        <v>33</v>
      </c>
      <c r="P42" s="25">
        <f>IFERROR(MATCH(P$11,_calc_기준150!$CN$32:$EF$32,0),"")</f>
        <v>30</v>
      </c>
      <c r="Q42" s="25">
        <f>IFERROR(MATCH(Q$11,_calc_기준150!$CN$32:$EF$32,0),"")</f>
        <v>34</v>
      </c>
      <c r="R42" s="25">
        <f>IFERROR(MATCH(R$11,_calc_기준150!$CN$32:$EF$32,0),"")</f>
        <v>28</v>
      </c>
      <c r="S42" s="25">
        <f>IFERROR(MATCH(S$11,_calc_기준150!$CN$32:$EF$32,0),"")</f>
        <v>44</v>
      </c>
      <c r="T42" s="25">
        <f>IFERROR(MATCH(T$11,_calc_기준150!$CN$32:$EF$32,0),"")</f>
        <v>11</v>
      </c>
      <c r="U42" s="25">
        <f>IFERROR(MATCH(U$11,_calc_기준150!$CN$32:$EF$32,0),"")</f>
        <v>20</v>
      </c>
      <c r="V42" s="25">
        <f>IFERROR(MATCH(V$11,_calc_기준150!$CN$32:$EF$32,0),"")</f>
        <v>6</v>
      </c>
      <c r="W42" s="25">
        <f>IFERROR(MATCH(W$11,_calc_기준150!$CN$32:$EF$32,0),"")</f>
        <v>7</v>
      </c>
      <c r="X42" s="25">
        <f>IFERROR(MATCH(X$11,_calc_기준150!$CN$32:$EF$32,0),"")</f>
        <v>10</v>
      </c>
      <c r="Y42" s="25">
        <f>IFERROR(MATCH(Y$11,_calc_기준150!$CN$32:$EF$32,0),"")</f>
        <v>14</v>
      </c>
      <c r="Z42" s="25">
        <f>IFERROR(MATCH(Z$11,_calc_기준150!$CN$32:$EF$32,0),"")</f>
        <v>15</v>
      </c>
      <c r="AA42" s="25">
        <f>IFERROR(MATCH(AA$11,_calc_기준150!$CN$32:$EF$32,0),"")</f>
        <v>22</v>
      </c>
      <c r="AB42" s="25">
        <f>IFERROR(MATCH(AB$11,_calc_기준150!$CN$32:$EF$32,0),"")</f>
        <v>31</v>
      </c>
      <c r="AC42" s="25">
        <f>IFERROR(MATCH(AC$11,_calc_기준150!$CN$32:$EF$32,0),"")</f>
        <v>37</v>
      </c>
      <c r="AD42" s="25">
        <f>IFERROR(MATCH(AD$11,_calc_기준150!$CN$32:$EF$32,0),"")</f>
        <v>32</v>
      </c>
      <c r="AE42" s="25">
        <f>IFERROR(MATCH(AE$11,_calc_기준150!$CN$32:$EF$32,0),"")</f>
        <v>45</v>
      </c>
      <c r="AF42" s="25">
        <f>IFERROR(MATCH(AF$11,_calc_기준150!$CN$32:$EF$32,0),"")</f>
        <v>26</v>
      </c>
      <c r="AG42" s="25">
        <f>IFERROR(MATCH(AG$11,_calc_기준150!$CN$32:$EF$32,0),"")</f>
        <v>35</v>
      </c>
      <c r="AH42" s="25">
        <f>IFERROR(MATCH(AH$11,_calc_기준150!$CN$32:$EF$32,0),"")</f>
        <v>12</v>
      </c>
      <c r="AI42" s="25">
        <f>IFERROR(MATCH(AI$11,_calc_기준150!$CN$32:$EF$32,0),"")</f>
        <v>36</v>
      </c>
      <c r="AJ42" s="25">
        <f>IFERROR(MATCH(AJ$11,_calc_기준150!$CN$32:$EF$32,0),"")</f>
        <v>38</v>
      </c>
      <c r="AK42" s="25">
        <f>IFERROR(MATCH(AK$11,_calc_기준150!$CN$32:$EF$32,0),"")</f>
        <v>43</v>
      </c>
      <c r="AL42" s="25">
        <f>IFERROR(MATCH(AL$11,_calc_기준150!$CN$32:$EF$32,0),"")</f>
        <v>16</v>
      </c>
      <c r="AM42" s="25">
        <f>IFERROR(MATCH(AM$11,_calc_기준150!$CN$32:$EF$32,0),"")</f>
        <v>18</v>
      </c>
      <c r="AN42" s="25">
        <f>IFERROR(MATCH(AN$11,_calc_기준150!$CN$32:$EF$32,0),"")</f>
        <v>3</v>
      </c>
      <c r="AO42" s="25">
        <f>IFERROR(MATCH(AO$11,_calc_기준150!$CN$32:$EF$32,0),"")</f>
        <v>2</v>
      </c>
      <c r="AP42" s="25">
        <f>IFERROR(MATCH(AP$11,_calc_기준150!$CN$32:$EF$32,0),"")</f>
        <v>4</v>
      </c>
      <c r="AQ42" s="25">
        <f>IFERROR(MATCH(AQ$11,_calc_기준150!$CN$32:$EF$32,0),"")</f>
        <v>40</v>
      </c>
      <c r="AR42" s="25">
        <f>IFERROR(MATCH(AR$11,_calc_기준150!$CN$32:$EF$32,0),"")</f>
        <v>1</v>
      </c>
      <c r="AS42" s="25">
        <f>IFERROR(MATCH(AS$11,_calc_기준150!$CN$32:$EF$32,0),"")</f>
        <v>9</v>
      </c>
      <c r="AT42" s="25">
        <f>IFERROR(MATCH(AT$11,_calc_기준150!$CN$32:$EF$32,0),"")</f>
        <v>27</v>
      </c>
      <c r="AU42" s="25">
        <f>IFERROR(MATCH(AU$11,_calc_기준150!$CN$32:$EF$32,0),"")</f>
        <v>29</v>
      </c>
      <c r="AV42" s="25">
        <f>IFERROR(MATCH(AV$11,_calc_기준150!$CN$32:$EF$32,0),"")</f>
        <v>41</v>
      </c>
      <c r="AW42" s="25">
        <f>IFERROR(MATCH(AW$11,_calc_기준150!$CN$32:$EF$32,0),"")</f>
        <v>8</v>
      </c>
      <c r="AX42" s="25">
        <f>IFERROR(MATCH(AX$11,_calc_기준150!$CN$32:$EF$32,0),"")</f>
        <v>24</v>
      </c>
      <c r="AY42" s="25">
        <f>IFERROR(MATCH(AY$11,_calc_기준150!$CN$32:$EF$32,0),"")</f>
        <v>42</v>
      </c>
      <c r="AZ42" s="25">
        <f>IFERROR(MATCH(AZ$11,_calc_기준150!$CN$32:$EF$32,0),"")</f>
        <v>17</v>
      </c>
      <c r="BA42" s="25">
        <f>IFERROR(MATCH(BA$11,_calc_기준150!$CN$32:$EF$32,0),"")</f>
        <v>23</v>
      </c>
      <c r="BB42" s="25">
        <f>IFERROR(MATCH(BB$11,_calc_기준150!$CN$32:$EF$32,0),"")</f>
        <v>39</v>
      </c>
      <c r="BC42" s="25">
        <f>IFERROR(MATCH(BC$11,_calc_기준150!$CN$32:$EF$32,0),"")</f>
        <v>25</v>
      </c>
      <c r="BD42" s="25">
        <f>IFERROR(MATCH(BD$11,_calc_기준150!$CN$32:$EF$32,0),"")</f>
        <v>5</v>
      </c>
    </row>
    <row r="43" spans="1:56" ht="16.5" customHeight="1">
      <c r="A43" s="39">
        <f t="shared" si="2"/>
        <v>1213</v>
      </c>
      <c r="B43" s="40">
        <f>IFERROR(INDEX(전체당첨내역!$B:$B,MATCH($A43,전체당첨내역!$A:$A,0)),"")</f>
        <v>5</v>
      </c>
      <c r="C43" s="40">
        <f>IFERROR(INDEX(전체당첨내역!$C:$C,MATCH($A43,전체당첨내역!$A:$A,0)),"")</f>
        <v>11</v>
      </c>
      <c r="D43" s="40">
        <f>IFERROR(INDEX(전체당첨내역!$D:$D,MATCH($A43,전체당첨내역!$A:$A,0)),"")</f>
        <v>25</v>
      </c>
      <c r="E43" s="40">
        <f>IFERROR(INDEX(전체당첨내역!$E:$E,MATCH($A43,전체당첨내역!$A:$A,0)),"")</f>
        <v>27</v>
      </c>
      <c r="F43" s="40">
        <f>IFERROR(INDEX(전체당첨내역!$F:$F,MATCH($A43,전체당첨내역!$A:$A,0)),"")</f>
        <v>36</v>
      </c>
      <c r="G43" s="40">
        <f>IFERROR(INDEX(전체당첨내역!$G:$G,MATCH($A43,전체당첨내역!$A:$A,0)),"")</f>
        <v>38</v>
      </c>
      <c r="H43" s="45">
        <f>IFERROR(INDEX(전체당첨내역!$H:$H,MATCH($A43,전체당첨내역!$A:$A,0)),"")</f>
        <v>2</v>
      </c>
      <c r="I43" s="42">
        <f>IFERROR((INDEX(_calc_기준150!$CN$33:$EF$33,1,$B43)&gt;0)*(INDEX(_calc_기준150!$CN$33:$EF$33,1,$B43)&lt;=15)+(INDEX(_calc_기준150!$CN$33:$EF$33,1,$C43)&gt;0)*(INDEX(_calc_기준150!$CN$33:$EF$33,1,$C43)&lt;=15)+(INDEX(_calc_기준150!$CN$33:$EF$33,1,$D43)&gt;0)*(INDEX(_calc_기준150!$CN$33:$EF$33,1,$D43)&lt;=15)+(INDEX(_calc_기준150!$CN$33:$EF$33,1,$E43)&gt;0)*(INDEX(_calc_기준150!$CN$33:$EF$33,1,$E43)&lt;=15)+(INDEX(_calc_기준150!$CN$33:$EF$33,1,$F43)&gt;0)*(INDEX(_calc_기준150!$CN$33:$EF$33,1,$F43)&lt;=15)+(INDEX(_calc_기준150!$CN$33:$EF$33,1,$G43)&gt;0)*(INDEX(_calc_기준150!$CN$33:$EF$33,1,$G43)&lt;=15),"")</f>
        <v>1</v>
      </c>
      <c r="J43" s="40">
        <f>IFERROR((INDEX(_calc_기준150!$CN$33:$EF$33,1,$B43)&gt;15)*(INDEX(_calc_기준150!$CN$33:$EF$33,1,$B43)&lt;=30)+(INDEX(_calc_기준150!$CN$33:$EF$33,1,$C43)&gt;15)*(INDEX(_calc_기준150!$CN$33:$EF$33,1,$C43)&lt;=30)+(INDEX(_calc_기준150!$CN$33:$EF$33,1,$D43)&gt;15)*(INDEX(_calc_기준150!$CN$33:$EF$33,1,$D43)&lt;=30)+(INDEX(_calc_기준150!$CN$33:$EF$33,1,$E43)&gt;15)*(INDEX(_calc_기준150!$CN$33:$EF$33,1,$E43)&lt;=30)+(INDEX(_calc_기준150!$CN$33:$EF$33,1,$F43)&gt;15)*(INDEX(_calc_기준150!$CN$33:$EF$33,1,$F43)&lt;=30)+(INDEX(_calc_기준150!$CN$33:$EF$33,1,$G43)&gt;15)*(INDEX(_calc_기준150!$CN$33:$EF$33,1,$G43)&lt;=30),"")</f>
        <v>2</v>
      </c>
      <c r="K43" s="43">
        <f>IFERROR((INDEX(_calc_기준150!$CN$33:$EF$33,1,$B43)&gt;30)+(INDEX(_calc_기준150!$CN$33:$EF$33,1,$C43)&gt;30)+(INDEX(_calc_기준150!$CN$33:$EF$33,1,$D43)&gt;30)+(INDEX(_calc_기준150!$CN$33:$EF$33,1,$E43)&gt;30)+(INDEX(_calc_기준150!$CN$33:$EF$33,1,$F43)&gt;30)+(INDEX(_calc_기준150!$CN$33:$EF$33,1,$G43)&gt;30),"")</f>
        <v>3</v>
      </c>
      <c r="L43" s="25">
        <f>IFERROR(MATCH(L$11,_calc_기준150!$CN$33:$EF$33,0),"")</f>
        <v>19</v>
      </c>
      <c r="M43" s="25">
        <f>IFERROR(MATCH(M$11,_calc_기준150!$CN$33:$EF$33,0),"")</f>
        <v>21</v>
      </c>
      <c r="N43" s="25">
        <f>IFERROR(MATCH(N$11,_calc_기준150!$CN$33:$EF$33,0),"")</f>
        <v>13</v>
      </c>
      <c r="O43" s="25">
        <f>IFERROR(MATCH(O$11,_calc_기준150!$CN$33:$EF$33,0),"")</f>
        <v>30</v>
      </c>
      <c r="P43" s="25">
        <f>IFERROR(MATCH(P$11,_calc_기준150!$CN$33:$EF$33,0),"")</f>
        <v>34</v>
      </c>
      <c r="Q43" s="25">
        <f>IFERROR(MATCH(Q$11,_calc_기준150!$CN$33:$EF$33,0),"")</f>
        <v>33</v>
      </c>
      <c r="R43" s="25">
        <f>IFERROR(MATCH(R$11,_calc_기준150!$CN$33:$EF$33,0),"")</f>
        <v>28</v>
      </c>
      <c r="S43" s="25">
        <f>IFERROR(MATCH(S$11,_calc_기준150!$CN$33:$EF$33,0),"")</f>
        <v>44</v>
      </c>
      <c r="T43" s="25">
        <f>IFERROR(MATCH(T$11,_calc_기준150!$CN$33:$EF$33,0),"")</f>
        <v>11</v>
      </c>
      <c r="U43" s="25">
        <f>IFERROR(MATCH(U$11,_calc_기준150!$CN$33:$EF$33,0),"")</f>
        <v>22</v>
      </c>
      <c r="V43" s="25">
        <f>IFERROR(MATCH(V$11,_calc_기준150!$CN$33:$EF$33,0),"")</f>
        <v>20</v>
      </c>
      <c r="W43" s="25">
        <f>IFERROR(MATCH(W$11,_calc_기준150!$CN$33:$EF$33,0),"")</f>
        <v>14</v>
      </c>
      <c r="X43" s="25">
        <f>IFERROR(MATCH(X$11,_calc_기준150!$CN$33:$EF$33,0),"")</f>
        <v>10</v>
      </c>
      <c r="Y43" s="25">
        <f>IFERROR(MATCH(Y$11,_calc_기준150!$CN$33:$EF$33,0),"")</f>
        <v>37</v>
      </c>
      <c r="Z43" s="25">
        <f>IFERROR(MATCH(Z$11,_calc_기준150!$CN$33:$EF$33,0),"")</f>
        <v>45</v>
      </c>
      <c r="AA43" s="25">
        <f>IFERROR(MATCH(AA$11,_calc_기준150!$CN$33:$EF$33,0),"")</f>
        <v>6</v>
      </c>
      <c r="AB43" s="25">
        <f>IFERROR(MATCH(AB$11,_calc_기준150!$CN$33:$EF$33,0),"")</f>
        <v>32</v>
      </c>
      <c r="AC43" s="25">
        <f>IFERROR(MATCH(AC$11,_calc_기준150!$CN$33:$EF$33,0),"")</f>
        <v>7</v>
      </c>
      <c r="AD43" s="25">
        <f>IFERROR(MATCH(AD$11,_calc_기준150!$CN$33:$EF$33,0),"")</f>
        <v>31</v>
      </c>
      <c r="AE43" s="25">
        <f>IFERROR(MATCH(AE$11,_calc_기준150!$CN$33:$EF$33,0),"")</f>
        <v>38</v>
      </c>
      <c r="AF43" s="25">
        <f>IFERROR(MATCH(AF$11,_calc_기준150!$CN$33:$EF$33,0),"")</f>
        <v>15</v>
      </c>
      <c r="AG43" s="25">
        <f>IFERROR(MATCH(AG$11,_calc_기준150!$CN$33:$EF$33,0),"")</f>
        <v>3</v>
      </c>
      <c r="AH43" s="25">
        <f>IFERROR(MATCH(AH$11,_calc_기준150!$CN$33:$EF$33,0),"")</f>
        <v>12</v>
      </c>
      <c r="AI43" s="25">
        <f>IFERROR(MATCH(AI$11,_calc_기준150!$CN$33:$EF$33,0),"")</f>
        <v>35</v>
      </c>
      <c r="AJ43" s="25">
        <f>IFERROR(MATCH(AJ$11,_calc_기준150!$CN$33:$EF$33,0),"")</f>
        <v>26</v>
      </c>
      <c r="AK43" s="25">
        <f>IFERROR(MATCH(AK$11,_calc_기준150!$CN$33:$EF$33,0),"")</f>
        <v>36</v>
      </c>
      <c r="AL43" s="25">
        <f>IFERROR(MATCH(AL$11,_calc_기준150!$CN$33:$EF$33,0),"")</f>
        <v>18</v>
      </c>
      <c r="AM43" s="25">
        <f>IFERROR(MATCH(AM$11,_calc_기준150!$CN$33:$EF$33,0),"")</f>
        <v>43</v>
      </c>
      <c r="AN43" s="25">
        <f>IFERROR(MATCH(AN$11,_calc_기준150!$CN$33:$EF$33,0),"")</f>
        <v>16</v>
      </c>
      <c r="AO43" s="25">
        <f>IFERROR(MATCH(AO$11,_calc_기준150!$CN$33:$EF$33,0),"")</f>
        <v>4</v>
      </c>
      <c r="AP43" s="25">
        <f>IFERROR(MATCH(AP$11,_calc_기준150!$CN$33:$EF$33,0),"")</f>
        <v>40</v>
      </c>
      <c r="AQ43" s="25">
        <f>IFERROR(MATCH(AQ$11,_calc_기준150!$CN$33:$EF$33,0),"")</f>
        <v>1</v>
      </c>
      <c r="AR43" s="25">
        <f>IFERROR(MATCH(AR$11,_calc_기준150!$CN$33:$EF$33,0),"")</f>
        <v>29</v>
      </c>
      <c r="AS43" s="25">
        <f>IFERROR(MATCH(AS$11,_calc_기준150!$CN$33:$EF$33,0),"")</f>
        <v>2</v>
      </c>
      <c r="AT43" s="25">
        <f>IFERROR(MATCH(AT$11,_calc_기준150!$CN$33:$EF$33,0),"")</f>
        <v>9</v>
      </c>
      <c r="AU43" s="25">
        <f>IFERROR(MATCH(AU$11,_calc_기준150!$CN$33:$EF$33,0),"")</f>
        <v>41</v>
      </c>
      <c r="AV43" s="25">
        <f>IFERROR(MATCH(AV$11,_calc_기준150!$CN$33:$EF$33,0),"")</f>
        <v>24</v>
      </c>
      <c r="AW43" s="25">
        <f>IFERROR(MATCH(AW$11,_calc_기준150!$CN$33:$EF$33,0),"")</f>
        <v>27</v>
      </c>
      <c r="AX43" s="25">
        <f>IFERROR(MATCH(AX$11,_calc_기준150!$CN$33:$EF$33,0),"")</f>
        <v>8</v>
      </c>
      <c r="AY43" s="25">
        <f>IFERROR(MATCH(AY$11,_calc_기준150!$CN$33:$EF$33,0),"")</f>
        <v>25</v>
      </c>
      <c r="AZ43" s="25">
        <f>IFERROR(MATCH(AZ$11,_calc_기준150!$CN$33:$EF$33,0),"")</f>
        <v>42</v>
      </c>
      <c r="BA43" s="25">
        <f>IFERROR(MATCH(BA$11,_calc_기준150!$CN$33:$EF$33,0),"")</f>
        <v>23</v>
      </c>
      <c r="BB43" s="25">
        <f>IFERROR(MATCH(BB$11,_calc_기준150!$CN$33:$EF$33,0),"")</f>
        <v>17</v>
      </c>
      <c r="BC43" s="25">
        <f>IFERROR(MATCH(BC$11,_calc_기준150!$CN$33:$EF$33,0),"")</f>
        <v>39</v>
      </c>
      <c r="BD43" s="25">
        <f>IFERROR(MATCH(BD$11,_calc_기준150!$CN$33:$EF$33,0),"")</f>
        <v>5</v>
      </c>
    </row>
    <row r="44" spans="1:56" ht="16.5" customHeight="1">
      <c r="A44" s="39">
        <f t="shared" si="2"/>
        <v>1212</v>
      </c>
      <c r="B44" s="40">
        <f>IFERROR(INDEX(전체당첨내역!$B:$B,MATCH($A44,전체당첨내역!$A:$A,0)),"")</f>
        <v>5</v>
      </c>
      <c r="C44" s="40">
        <f>IFERROR(INDEX(전체당첨내역!$C:$C,MATCH($A44,전체당첨내역!$A:$A,0)),"")</f>
        <v>8</v>
      </c>
      <c r="D44" s="40">
        <f>IFERROR(INDEX(전체당첨내역!$D:$D,MATCH($A44,전체당첨내역!$A:$A,0)),"")</f>
        <v>25</v>
      </c>
      <c r="E44" s="40">
        <f>IFERROR(INDEX(전체당첨내역!$E:$E,MATCH($A44,전체당첨내역!$A:$A,0)),"")</f>
        <v>31</v>
      </c>
      <c r="F44" s="40">
        <f>IFERROR(INDEX(전체당첨내역!$F:$F,MATCH($A44,전체당첨내역!$A:$A,0)),"")</f>
        <v>41</v>
      </c>
      <c r="G44" s="40">
        <f>IFERROR(INDEX(전체당첨내역!$G:$G,MATCH($A44,전체당첨내역!$A:$A,0)),"")</f>
        <v>44</v>
      </c>
      <c r="H44" s="45">
        <f>IFERROR(INDEX(전체당첨내역!$H:$H,MATCH($A44,전체당첨내역!$A:$A,0)),"")</f>
        <v>45</v>
      </c>
      <c r="I44" s="42">
        <f>IFERROR((INDEX(_calc_기준150!$CN$34:$EF$34,1,$B44)&gt;0)*(INDEX(_calc_기준150!$CN$34:$EF$34,1,$B44)&lt;=15)+(INDEX(_calc_기준150!$CN$34:$EF$34,1,$C44)&gt;0)*(INDEX(_calc_기준150!$CN$34:$EF$34,1,$C44)&lt;=15)+(INDEX(_calc_기준150!$CN$34:$EF$34,1,$D44)&gt;0)*(INDEX(_calc_기준150!$CN$34:$EF$34,1,$D44)&lt;=15)+(INDEX(_calc_기준150!$CN$34:$EF$34,1,$E44)&gt;0)*(INDEX(_calc_기준150!$CN$34:$EF$34,1,$E44)&lt;=15)+(INDEX(_calc_기준150!$CN$34:$EF$34,1,$F44)&gt;0)*(INDEX(_calc_기준150!$CN$34:$EF$34,1,$F44)&lt;=15)+(INDEX(_calc_기준150!$CN$34:$EF$34,1,$G44)&gt;0)*(INDEX(_calc_기준150!$CN$34:$EF$34,1,$G44)&lt;=15),"")</f>
        <v>2</v>
      </c>
      <c r="J44" s="40">
        <f>IFERROR((INDEX(_calc_기준150!$CN$34:$EF$34,1,$B44)&gt;15)*(INDEX(_calc_기준150!$CN$34:$EF$34,1,$B44)&lt;=30)+(INDEX(_calc_기준150!$CN$34:$EF$34,1,$C44)&gt;15)*(INDEX(_calc_기준150!$CN$34:$EF$34,1,$C44)&lt;=30)+(INDEX(_calc_기준150!$CN$34:$EF$34,1,$D44)&gt;15)*(INDEX(_calc_기준150!$CN$34:$EF$34,1,$D44)&lt;=30)+(INDEX(_calc_기준150!$CN$34:$EF$34,1,$E44)&gt;15)*(INDEX(_calc_기준150!$CN$34:$EF$34,1,$E44)&lt;=30)+(INDEX(_calc_기준150!$CN$34:$EF$34,1,$F44)&gt;15)*(INDEX(_calc_기준150!$CN$34:$EF$34,1,$F44)&lt;=30)+(INDEX(_calc_기준150!$CN$34:$EF$34,1,$G44)&gt;15)*(INDEX(_calc_기준150!$CN$34:$EF$34,1,$G44)&lt;=30),"")</f>
        <v>0</v>
      </c>
      <c r="K44" s="43">
        <f>IFERROR((INDEX(_calc_기준150!$CN$34:$EF$34,1,$B44)&gt;30)+(INDEX(_calc_기준150!$CN$34:$EF$34,1,$C44)&gt;30)+(INDEX(_calc_기준150!$CN$34:$EF$34,1,$D44)&gt;30)+(INDEX(_calc_기준150!$CN$34:$EF$34,1,$E44)&gt;30)+(INDEX(_calc_기준150!$CN$34:$EF$34,1,$F44)&gt;30)+(INDEX(_calc_기준150!$CN$34:$EF$34,1,$G44)&gt;30),"")</f>
        <v>4</v>
      </c>
      <c r="L44" s="25">
        <f>IFERROR(MATCH(L$11,_calc_기준150!$CN$34:$EF$34,0),"")</f>
        <v>19</v>
      </c>
      <c r="M44" s="25">
        <f>IFERROR(MATCH(M$11,_calc_기준150!$CN$34:$EF$34,0),"")</f>
        <v>21</v>
      </c>
      <c r="N44" s="25">
        <f>IFERROR(MATCH(N$11,_calc_기준150!$CN$34:$EF$34,0),"")</f>
        <v>34</v>
      </c>
      <c r="O44" s="25">
        <f>IFERROR(MATCH(O$11,_calc_기준150!$CN$34:$EF$34,0),"")</f>
        <v>30</v>
      </c>
      <c r="P44" s="25">
        <f>IFERROR(MATCH(P$11,_calc_기준150!$CN$34:$EF$34,0),"")</f>
        <v>13</v>
      </c>
      <c r="Q44" s="25">
        <f>IFERROR(MATCH(Q$11,_calc_기준150!$CN$34:$EF$34,0),"")</f>
        <v>32</v>
      </c>
      <c r="R44" s="25">
        <f>IFERROR(MATCH(R$11,_calc_기준150!$CN$34:$EF$34,0),"")</f>
        <v>33</v>
      </c>
      <c r="S44" s="25">
        <f>IFERROR(MATCH(S$11,_calc_기준150!$CN$34:$EF$34,0),"")</f>
        <v>44</v>
      </c>
      <c r="T44" s="25">
        <f>IFERROR(MATCH(T$11,_calc_기준150!$CN$34:$EF$34,0),"")</f>
        <v>45</v>
      </c>
      <c r="U44" s="25">
        <f>IFERROR(MATCH(U$11,_calc_기준150!$CN$34:$EF$34,0),"")</f>
        <v>31</v>
      </c>
      <c r="V44" s="25">
        <f>IFERROR(MATCH(V$11,_calc_기준150!$CN$34:$EF$34,0),"")</f>
        <v>11</v>
      </c>
      <c r="W44" s="25">
        <f>IFERROR(MATCH(W$11,_calc_기준150!$CN$34:$EF$34,0),"")</f>
        <v>10</v>
      </c>
      <c r="X44" s="25">
        <f>IFERROR(MATCH(X$11,_calc_기준150!$CN$34:$EF$34,0),"")</f>
        <v>37</v>
      </c>
      <c r="Y44" s="25">
        <f>IFERROR(MATCH(Y$11,_calc_기준150!$CN$34:$EF$34,0),"")</f>
        <v>28</v>
      </c>
      <c r="Z44" s="25">
        <f>IFERROR(MATCH(Z$11,_calc_기준150!$CN$34:$EF$34,0),"")</f>
        <v>6</v>
      </c>
      <c r="AA44" s="25">
        <f>IFERROR(MATCH(AA$11,_calc_기준150!$CN$34:$EF$34,0),"")</f>
        <v>14</v>
      </c>
      <c r="AB44" s="25">
        <f>IFERROR(MATCH(AB$11,_calc_기준150!$CN$34:$EF$34,0),"")</f>
        <v>20</v>
      </c>
      <c r="AC44" s="25">
        <f>IFERROR(MATCH(AC$11,_calc_기준150!$CN$34:$EF$34,0),"")</f>
        <v>7</v>
      </c>
      <c r="AD44" s="25">
        <f>IFERROR(MATCH(AD$11,_calc_기준150!$CN$34:$EF$34,0),"")</f>
        <v>38</v>
      </c>
      <c r="AE44" s="25">
        <f>IFERROR(MATCH(AE$11,_calc_기준150!$CN$34:$EF$34,0),"")</f>
        <v>12</v>
      </c>
      <c r="AF44" s="25">
        <f>IFERROR(MATCH(AF$11,_calc_기준150!$CN$34:$EF$34,0),"")</f>
        <v>15</v>
      </c>
      <c r="AG44" s="25">
        <f>IFERROR(MATCH(AG$11,_calc_기준150!$CN$34:$EF$34,0),"")</f>
        <v>22</v>
      </c>
      <c r="AH44" s="25">
        <f>IFERROR(MATCH(AH$11,_calc_기준150!$CN$34:$EF$34,0),"")</f>
        <v>36</v>
      </c>
      <c r="AI44" s="25">
        <f>IFERROR(MATCH(AI$11,_calc_기준150!$CN$34:$EF$34,0),"")</f>
        <v>3</v>
      </c>
      <c r="AJ44" s="25">
        <f>IFERROR(MATCH(AJ$11,_calc_기준150!$CN$34:$EF$34,0),"")</f>
        <v>26</v>
      </c>
      <c r="AK44" s="25">
        <f>IFERROR(MATCH(AK$11,_calc_기준150!$CN$34:$EF$34,0),"")</f>
        <v>35</v>
      </c>
      <c r="AL44" s="25">
        <f>IFERROR(MATCH(AL$11,_calc_기준150!$CN$34:$EF$34,0),"")</f>
        <v>43</v>
      </c>
      <c r="AM44" s="25">
        <f>IFERROR(MATCH(AM$11,_calc_기준150!$CN$34:$EF$34,0),"")</f>
        <v>16</v>
      </c>
      <c r="AN44" s="25">
        <f>IFERROR(MATCH(AN$11,_calc_기준150!$CN$34:$EF$34,0),"")</f>
        <v>40</v>
      </c>
      <c r="AO44" s="25">
        <f>IFERROR(MATCH(AO$11,_calc_기준150!$CN$34:$EF$34,0),"")</f>
        <v>18</v>
      </c>
      <c r="AP44" s="25">
        <f>IFERROR(MATCH(AP$11,_calc_기준150!$CN$34:$EF$34,0),"")</f>
        <v>41</v>
      </c>
      <c r="AQ44" s="25">
        <f>IFERROR(MATCH(AQ$11,_calc_기준150!$CN$34:$EF$34,0),"")</f>
        <v>1</v>
      </c>
      <c r="AR44" s="25">
        <f>IFERROR(MATCH(AR$11,_calc_기준150!$CN$34:$EF$34,0),"")</f>
        <v>2</v>
      </c>
      <c r="AS44" s="25">
        <f>IFERROR(MATCH(AS$11,_calc_기준150!$CN$34:$EF$34,0),"")</f>
        <v>4</v>
      </c>
      <c r="AT44" s="25">
        <f>IFERROR(MATCH(AT$11,_calc_기준150!$CN$34:$EF$34,0),"")</f>
        <v>9</v>
      </c>
      <c r="AU44" s="25">
        <f>IFERROR(MATCH(AU$11,_calc_기준150!$CN$34:$EF$34,0),"")</f>
        <v>24</v>
      </c>
      <c r="AV44" s="25">
        <f>IFERROR(MATCH(AV$11,_calc_기준150!$CN$34:$EF$34,0),"")</f>
        <v>27</v>
      </c>
      <c r="AW44" s="25">
        <f>IFERROR(MATCH(AW$11,_calc_기준150!$CN$34:$EF$34,0),"")</f>
        <v>29</v>
      </c>
      <c r="AX44" s="25">
        <f>IFERROR(MATCH(AX$11,_calc_기준150!$CN$34:$EF$34,0),"")</f>
        <v>25</v>
      </c>
      <c r="AY44" s="25">
        <f>IFERROR(MATCH(AY$11,_calc_기준150!$CN$34:$EF$34,0),"")</f>
        <v>8</v>
      </c>
      <c r="AZ44" s="25">
        <f>IFERROR(MATCH(AZ$11,_calc_기준150!$CN$34:$EF$34,0),"")</f>
        <v>23</v>
      </c>
      <c r="BA44" s="25">
        <f>IFERROR(MATCH(BA$11,_calc_기준150!$CN$34:$EF$34,0),"")</f>
        <v>42</v>
      </c>
      <c r="BB44" s="25">
        <f>IFERROR(MATCH(BB$11,_calc_기준150!$CN$34:$EF$34,0),"")</f>
        <v>5</v>
      </c>
      <c r="BC44" s="25">
        <f>IFERROR(MATCH(BC$11,_calc_기준150!$CN$34:$EF$34,0),"")</f>
        <v>39</v>
      </c>
      <c r="BD44" s="25">
        <f>IFERROR(MATCH(BD$11,_calc_기준150!$CN$34:$EF$34,0),"")</f>
        <v>17</v>
      </c>
    </row>
    <row r="45" spans="1:56" ht="16.5" customHeight="1">
      <c r="A45" s="39">
        <f t="shared" si="2"/>
        <v>1211</v>
      </c>
      <c r="B45" s="40">
        <f>IFERROR(INDEX(전체당첨내역!$B:$B,MATCH($A45,전체당첨내역!$A:$A,0)),"")</f>
        <v>23</v>
      </c>
      <c r="C45" s="40">
        <f>IFERROR(INDEX(전체당첨내역!$C:$C,MATCH($A45,전체당첨내역!$A:$A,0)),"")</f>
        <v>26</v>
      </c>
      <c r="D45" s="40">
        <f>IFERROR(INDEX(전체당첨내역!$D:$D,MATCH($A45,전체당첨내역!$A:$A,0)),"")</f>
        <v>27</v>
      </c>
      <c r="E45" s="40">
        <f>IFERROR(INDEX(전체당첨내역!$E:$E,MATCH($A45,전체당첨내역!$A:$A,0)),"")</f>
        <v>35</v>
      </c>
      <c r="F45" s="40">
        <f>IFERROR(INDEX(전체당첨내역!$F:$F,MATCH($A45,전체당첨내역!$A:$A,0)),"")</f>
        <v>38</v>
      </c>
      <c r="G45" s="40">
        <f>IFERROR(INDEX(전체당첨내역!$G:$G,MATCH($A45,전체당첨내역!$A:$A,0)),"")</f>
        <v>40</v>
      </c>
      <c r="H45" s="45">
        <f>IFERROR(INDEX(전체당첨내역!$H:$H,MATCH($A45,전체당첨내역!$A:$A,0)),"")</f>
        <v>10</v>
      </c>
      <c r="I45" s="42">
        <f>IFERROR((INDEX(_calc_기준150!$CN$35:$EF$35,1,$B45)&gt;0)*(INDEX(_calc_기준150!$CN$35:$EF$35,1,$B45)&lt;=15)+(INDEX(_calc_기준150!$CN$35:$EF$35,1,$C45)&gt;0)*(INDEX(_calc_기준150!$CN$35:$EF$35,1,$C45)&lt;=15)+(INDEX(_calc_기준150!$CN$35:$EF$35,1,$D45)&gt;0)*(INDEX(_calc_기준150!$CN$35:$EF$35,1,$D45)&lt;=15)+(INDEX(_calc_기준150!$CN$35:$EF$35,1,$E45)&gt;0)*(INDEX(_calc_기준150!$CN$35:$EF$35,1,$E45)&lt;=15)+(INDEX(_calc_기준150!$CN$35:$EF$35,1,$F45)&gt;0)*(INDEX(_calc_기준150!$CN$35:$EF$35,1,$F45)&lt;=15)+(INDEX(_calc_기준150!$CN$35:$EF$35,1,$G45)&gt;0)*(INDEX(_calc_기준150!$CN$35:$EF$35,1,$G45)&lt;=15),"")</f>
        <v>3</v>
      </c>
      <c r="J45" s="40">
        <f>IFERROR((INDEX(_calc_기준150!$CN$35:$EF$35,1,$B45)&gt;15)*(INDEX(_calc_기준150!$CN$35:$EF$35,1,$B45)&lt;=30)+(INDEX(_calc_기준150!$CN$35:$EF$35,1,$C45)&gt;15)*(INDEX(_calc_기준150!$CN$35:$EF$35,1,$C45)&lt;=30)+(INDEX(_calc_기준150!$CN$35:$EF$35,1,$D45)&gt;15)*(INDEX(_calc_기준150!$CN$35:$EF$35,1,$D45)&lt;=30)+(INDEX(_calc_기준150!$CN$35:$EF$35,1,$E45)&gt;15)*(INDEX(_calc_기준150!$CN$35:$EF$35,1,$E45)&lt;=30)+(INDEX(_calc_기준150!$CN$35:$EF$35,1,$F45)&gt;15)*(INDEX(_calc_기준150!$CN$35:$EF$35,1,$F45)&lt;=30)+(INDEX(_calc_기준150!$CN$35:$EF$35,1,$G45)&gt;15)*(INDEX(_calc_기준150!$CN$35:$EF$35,1,$G45)&lt;=30),"")</f>
        <v>1</v>
      </c>
      <c r="K45" s="43">
        <f>IFERROR((INDEX(_calc_기준150!$CN$35:$EF$35,1,$B45)&gt;30)+(INDEX(_calc_기준150!$CN$35:$EF$35,1,$C45)&gt;30)+(INDEX(_calc_기준150!$CN$35:$EF$35,1,$D45)&gt;30)+(INDEX(_calc_기준150!$CN$35:$EF$35,1,$E45)&gt;30)+(INDEX(_calc_기준150!$CN$35:$EF$35,1,$F45)&gt;30)+(INDEX(_calc_기준150!$CN$35:$EF$35,1,$G45)&gt;30),"")</f>
        <v>2</v>
      </c>
      <c r="L45" s="25">
        <f>IFERROR(MATCH(L$11,_calc_기준150!$CN$35:$EF$35,0),"")</f>
        <v>19</v>
      </c>
      <c r="M45" s="25">
        <f>IFERROR(MATCH(M$11,_calc_기준150!$CN$35:$EF$35,0),"")</f>
        <v>21</v>
      </c>
      <c r="N45" s="25">
        <f>IFERROR(MATCH(N$11,_calc_기준150!$CN$35:$EF$35,0),"")</f>
        <v>45</v>
      </c>
      <c r="O45" s="25">
        <f>IFERROR(MATCH(O$11,_calc_기준150!$CN$35:$EF$35,0),"")</f>
        <v>30</v>
      </c>
      <c r="P45" s="25">
        <f>IFERROR(MATCH(P$11,_calc_기준150!$CN$35:$EF$35,0),"")</f>
        <v>13</v>
      </c>
      <c r="Q45" s="25">
        <f>IFERROR(MATCH(Q$11,_calc_기준150!$CN$35:$EF$35,0),"")</f>
        <v>34</v>
      </c>
      <c r="R45" s="25">
        <f>IFERROR(MATCH(R$11,_calc_기준150!$CN$35:$EF$35,0),"")</f>
        <v>33</v>
      </c>
      <c r="S45" s="25">
        <f>IFERROR(MATCH(S$11,_calc_기준150!$CN$35:$EF$35,0),"")</f>
        <v>11</v>
      </c>
      <c r="T45" s="25">
        <f>IFERROR(MATCH(T$11,_calc_기준150!$CN$35:$EF$35,0),"")</f>
        <v>31</v>
      </c>
      <c r="U45" s="25">
        <f>IFERROR(MATCH(U$11,_calc_기준150!$CN$35:$EF$35,0),"")</f>
        <v>32</v>
      </c>
      <c r="V45" s="25">
        <f>IFERROR(MATCH(V$11,_calc_기준150!$CN$35:$EF$35,0),"")</f>
        <v>35</v>
      </c>
      <c r="W45" s="25">
        <f>IFERROR(MATCH(W$11,_calc_기준150!$CN$35:$EF$35,0),"")</f>
        <v>44</v>
      </c>
      <c r="X45" s="25">
        <f>IFERROR(MATCH(X$11,_calc_기준150!$CN$35:$EF$35,0),"")</f>
        <v>38</v>
      </c>
      <c r="Y45" s="25">
        <f>IFERROR(MATCH(Y$11,_calc_기준150!$CN$35:$EF$35,0),"")</f>
        <v>26</v>
      </c>
      <c r="Z45" s="25">
        <f>IFERROR(MATCH(Z$11,_calc_기준150!$CN$35:$EF$35,0),"")</f>
        <v>10</v>
      </c>
      <c r="AA45" s="25">
        <f>IFERROR(MATCH(AA$11,_calc_기준150!$CN$35:$EF$35,0),"")</f>
        <v>37</v>
      </c>
      <c r="AB45" s="25">
        <f>IFERROR(MATCH(AB$11,_calc_기준150!$CN$35:$EF$35,0),"")</f>
        <v>6</v>
      </c>
      <c r="AC45" s="25">
        <f>IFERROR(MATCH(AC$11,_calc_기준150!$CN$35:$EF$35,0),"")</f>
        <v>14</v>
      </c>
      <c r="AD45" s="25">
        <f>IFERROR(MATCH(AD$11,_calc_기준150!$CN$35:$EF$35,0),"")</f>
        <v>7</v>
      </c>
      <c r="AE45" s="25">
        <f>IFERROR(MATCH(AE$11,_calc_기준150!$CN$35:$EF$35,0),"")</f>
        <v>28</v>
      </c>
      <c r="AF45" s="25">
        <f>IFERROR(MATCH(AF$11,_calc_기준150!$CN$35:$EF$35,0),"")</f>
        <v>40</v>
      </c>
      <c r="AG45" s="25">
        <f>IFERROR(MATCH(AG$11,_calc_기준150!$CN$35:$EF$35,0),"")</f>
        <v>22</v>
      </c>
      <c r="AH45" s="25">
        <f>IFERROR(MATCH(AH$11,_calc_기준150!$CN$35:$EF$35,0),"")</f>
        <v>3</v>
      </c>
      <c r="AI45" s="25">
        <f>IFERROR(MATCH(AI$11,_calc_기준150!$CN$35:$EF$35,0),"")</f>
        <v>15</v>
      </c>
      <c r="AJ45" s="25">
        <f>IFERROR(MATCH(AJ$11,_calc_기준150!$CN$35:$EF$35,0),"")</f>
        <v>36</v>
      </c>
      <c r="AK45" s="25">
        <f>IFERROR(MATCH(AK$11,_calc_기준150!$CN$35:$EF$35,0),"")</f>
        <v>43</v>
      </c>
      <c r="AL45" s="25">
        <f>IFERROR(MATCH(AL$11,_calc_기준150!$CN$35:$EF$35,0),"")</f>
        <v>4</v>
      </c>
      <c r="AM45" s="25">
        <f>IFERROR(MATCH(AM$11,_calc_기준150!$CN$35:$EF$35,0),"")</f>
        <v>18</v>
      </c>
      <c r="AN45" s="25">
        <f>IFERROR(MATCH(AN$11,_calc_기준150!$CN$35:$EF$35,0),"")</f>
        <v>16</v>
      </c>
      <c r="AO45" s="25">
        <f>IFERROR(MATCH(AO$11,_calc_기준150!$CN$35:$EF$35,0),"")</f>
        <v>20</v>
      </c>
      <c r="AP45" s="25">
        <f>IFERROR(MATCH(AP$11,_calc_기준150!$CN$35:$EF$35,0),"")</f>
        <v>41</v>
      </c>
      <c r="AQ45" s="25">
        <f>IFERROR(MATCH(AQ$11,_calc_기준150!$CN$35:$EF$35,0),"")</f>
        <v>12</v>
      </c>
      <c r="AR45" s="25">
        <f>IFERROR(MATCH(AR$11,_calc_기준150!$CN$35:$EF$35,0),"")</f>
        <v>1</v>
      </c>
      <c r="AS45" s="25">
        <f>IFERROR(MATCH(AS$11,_calc_기준150!$CN$35:$EF$35,0),"")</f>
        <v>27</v>
      </c>
      <c r="AT45" s="25">
        <f>IFERROR(MATCH(AT$11,_calc_기준150!$CN$35:$EF$35,0),"")</f>
        <v>9</v>
      </c>
      <c r="AU45" s="25">
        <f>IFERROR(MATCH(AU$11,_calc_기준150!$CN$35:$EF$35,0),"")</f>
        <v>2</v>
      </c>
      <c r="AV45" s="25">
        <f>IFERROR(MATCH(AV$11,_calc_기준150!$CN$35:$EF$35,0),"")</f>
        <v>24</v>
      </c>
      <c r="AW45" s="25">
        <f>IFERROR(MATCH(AW$11,_calc_기준150!$CN$35:$EF$35,0),"")</f>
        <v>8</v>
      </c>
      <c r="AX45" s="25">
        <f>IFERROR(MATCH(AX$11,_calc_기준150!$CN$35:$EF$35,0),"")</f>
        <v>25</v>
      </c>
      <c r="AY45" s="25">
        <f>IFERROR(MATCH(AY$11,_calc_기준150!$CN$35:$EF$35,0),"")</f>
        <v>29</v>
      </c>
      <c r="AZ45" s="25">
        <f>IFERROR(MATCH(AZ$11,_calc_기준150!$CN$35:$EF$35,0),"")</f>
        <v>23</v>
      </c>
      <c r="BA45" s="25">
        <f>IFERROR(MATCH(BA$11,_calc_기준150!$CN$35:$EF$35,0),"")</f>
        <v>5</v>
      </c>
      <c r="BB45" s="25">
        <f>IFERROR(MATCH(BB$11,_calc_기준150!$CN$35:$EF$35,0),"")</f>
        <v>39</v>
      </c>
      <c r="BC45" s="25">
        <f>IFERROR(MATCH(BC$11,_calc_기준150!$CN$35:$EF$35,0),"")</f>
        <v>42</v>
      </c>
      <c r="BD45" s="25">
        <f>IFERROR(MATCH(BD$11,_calc_기준150!$CN$35:$EF$35,0),"")</f>
        <v>17</v>
      </c>
    </row>
    <row r="46" spans="1:56" ht="16.5" customHeight="1">
      <c r="A46" s="39">
        <f t="shared" ref="A46:A62" si="3">A45-1</f>
        <v>1210</v>
      </c>
      <c r="B46" s="40">
        <f>IFERROR(INDEX(전체당첨내역!$B:$B,MATCH($A46,전체당첨내역!$A:$A,0)),"")</f>
        <v>1</v>
      </c>
      <c r="C46" s="40">
        <f>IFERROR(INDEX(전체당첨내역!$C:$C,MATCH($A46,전체당첨내역!$A:$A,0)),"")</f>
        <v>7</v>
      </c>
      <c r="D46" s="40">
        <f>IFERROR(INDEX(전체당첨내역!$D:$D,MATCH($A46,전체당첨내역!$A:$A,0)),"")</f>
        <v>9</v>
      </c>
      <c r="E46" s="40">
        <f>IFERROR(INDEX(전체당첨내역!$E:$E,MATCH($A46,전체당첨내역!$A:$A,0)),"")</f>
        <v>17</v>
      </c>
      <c r="F46" s="40">
        <f>IFERROR(INDEX(전체당첨내역!$F:$F,MATCH($A46,전체당첨내역!$A:$A,0)),"")</f>
        <v>27</v>
      </c>
      <c r="G46" s="40">
        <f>IFERROR(INDEX(전체당첨내역!$G:$G,MATCH($A46,전체당첨내역!$A:$A,0)),"")</f>
        <v>38</v>
      </c>
      <c r="H46" s="45">
        <f>IFERROR(INDEX(전체당첨내역!$H:$H,MATCH($A46,전체당첨내역!$A:$A,0)),"")</f>
        <v>31</v>
      </c>
      <c r="I46" s="42">
        <f>IFERROR((INDEX(_calc_기준150!$CN$36:$EF$36,1,$B46)&gt;0)*(INDEX(_calc_기준150!$CN$36:$EF$36,1,$B46)&lt;=15)+(INDEX(_calc_기준150!$CN$36:$EF$36,1,$C46)&gt;0)*(INDEX(_calc_기준150!$CN$36:$EF$36,1,$C46)&lt;=15)+(INDEX(_calc_기준150!$CN$36:$EF$36,1,$D46)&gt;0)*(INDEX(_calc_기준150!$CN$36:$EF$36,1,$D46)&lt;=15)+(INDEX(_calc_기준150!$CN$36:$EF$36,1,$E46)&gt;0)*(INDEX(_calc_기준150!$CN$36:$EF$36,1,$E46)&lt;=15)+(INDEX(_calc_기준150!$CN$36:$EF$36,1,$F46)&gt;0)*(INDEX(_calc_기준150!$CN$36:$EF$36,1,$F46)&lt;=15)+(INDEX(_calc_기준150!$CN$36:$EF$36,1,$G46)&gt;0)*(INDEX(_calc_기준150!$CN$36:$EF$36,1,$G46)&lt;=15),"")</f>
        <v>1</v>
      </c>
      <c r="J46" s="40">
        <f>IFERROR((INDEX(_calc_기준150!$CN$36:$EF$36,1,$B46)&gt;15)*(INDEX(_calc_기준150!$CN$36:$EF$36,1,$B46)&lt;=30)+(INDEX(_calc_기준150!$CN$36:$EF$36,1,$C46)&gt;15)*(INDEX(_calc_기준150!$CN$36:$EF$36,1,$C46)&lt;=30)+(INDEX(_calc_기준150!$CN$36:$EF$36,1,$D46)&gt;15)*(INDEX(_calc_기준150!$CN$36:$EF$36,1,$D46)&lt;=30)+(INDEX(_calc_기준150!$CN$36:$EF$36,1,$E46)&gt;15)*(INDEX(_calc_기준150!$CN$36:$EF$36,1,$E46)&lt;=30)+(INDEX(_calc_기준150!$CN$36:$EF$36,1,$F46)&gt;15)*(INDEX(_calc_기준150!$CN$36:$EF$36,1,$F46)&lt;=30)+(INDEX(_calc_기준150!$CN$36:$EF$36,1,$G46)&gt;15)*(INDEX(_calc_기준150!$CN$36:$EF$36,1,$G46)&lt;=30),"")</f>
        <v>2</v>
      </c>
      <c r="K46" s="43">
        <f>IFERROR((INDEX(_calc_기준150!$CN$36:$EF$36,1,$B46)&gt;30)+(INDEX(_calc_기준150!$CN$36:$EF$36,1,$C46)&gt;30)+(INDEX(_calc_기준150!$CN$36:$EF$36,1,$D46)&gt;30)+(INDEX(_calc_기준150!$CN$36:$EF$36,1,$E46)&gt;30)+(INDEX(_calc_기준150!$CN$36:$EF$36,1,$F46)&gt;30)+(INDEX(_calc_기준150!$CN$36:$EF$36,1,$G46)&gt;30),"")</f>
        <v>3</v>
      </c>
      <c r="L46" s="25">
        <f>IFERROR(MATCH(L$11,_calc_기준150!$CN$36:$EF$36,0),"")</f>
        <v>19</v>
      </c>
      <c r="M46" s="25">
        <f>IFERROR(MATCH(M$11,_calc_기준150!$CN$36:$EF$36,0),"")</f>
        <v>21</v>
      </c>
      <c r="N46" s="25">
        <f>IFERROR(MATCH(N$11,_calc_기준150!$CN$36:$EF$36,0),"")</f>
        <v>38</v>
      </c>
      <c r="O46" s="25">
        <f>IFERROR(MATCH(O$11,_calc_기준150!$CN$36:$EF$36,0),"")</f>
        <v>45</v>
      </c>
      <c r="P46" s="25">
        <f>IFERROR(MATCH(P$11,_calc_기준150!$CN$36:$EF$36,0),"")</f>
        <v>30</v>
      </c>
      <c r="Q46" s="25">
        <f>IFERROR(MATCH(Q$11,_calc_기준150!$CN$36:$EF$36,0),"")</f>
        <v>34</v>
      </c>
      <c r="R46" s="25">
        <f>IFERROR(MATCH(R$11,_calc_기준150!$CN$36:$EF$36,0),"")</f>
        <v>31</v>
      </c>
      <c r="S46" s="25">
        <f>IFERROR(MATCH(S$11,_calc_기준150!$CN$36:$EF$36,0),"")</f>
        <v>33</v>
      </c>
      <c r="T46" s="25">
        <f>IFERROR(MATCH(T$11,_calc_기준150!$CN$36:$EF$36,0),"")</f>
        <v>32</v>
      </c>
      <c r="U46" s="25">
        <f>IFERROR(MATCH(U$11,_calc_기준150!$CN$36:$EF$36,0),"")</f>
        <v>11</v>
      </c>
      <c r="V46" s="25">
        <f>IFERROR(MATCH(V$11,_calc_기준150!$CN$36:$EF$36,0),"")</f>
        <v>26</v>
      </c>
      <c r="W46" s="25">
        <f>IFERROR(MATCH(W$11,_calc_기준150!$CN$36:$EF$36,0),"")</f>
        <v>44</v>
      </c>
      <c r="X46" s="25">
        <f>IFERROR(MATCH(X$11,_calc_기준150!$CN$36:$EF$36,0),"")</f>
        <v>10</v>
      </c>
      <c r="Y46" s="25">
        <f>IFERROR(MATCH(Y$11,_calc_기준150!$CN$36:$EF$36,0),"")</f>
        <v>35</v>
      </c>
      <c r="Z46" s="25">
        <f>IFERROR(MATCH(Z$11,_calc_기준150!$CN$36:$EF$36,0),"")</f>
        <v>13</v>
      </c>
      <c r="AA46" s="25">
        <f>IFERROR(MATCH(AA$11,_calc_기준150!$CN$36:$EF$36,0),"")</f>
        <v>14</v>
      </c>
      <c r="AB46" s="25">
        <f>IFERROR(MATCH(AB$11,_calc_기준150!$CN$36:$EF$36,0),"")</f>
        <v>6</v>
      </c>
      <c r="AC46" s="25">
        <f>IFERROR(MATCH(AC$11,_calc_기준150!$CN$36:$EF$36,0),"")</f>
        <v>22</v>
      </c>
      <c r="AD46" s="25">
        <f>IFERROR(MATCH(AD$11,_calc_기준150!$CN$36:$EF$36,0),"")</f>
        <v>37</v>
      </c>
      <c r="AE46" s="25">
        <f>IFERROR(MATCH(AE$11,_calc_기준150!$CN$36:$EF$36,0),"")</f>
        <v>7</v>
      </c>
      <c r="AF46" s="25">
        <f>IFERROR(MATCH(AF$11,_calc_기준150!$CN$36:$EF$36,0),"")</f>
        <v>3</v>
      </c>
      <c r="AG46" s="25">
        <f>IFERROR(MATCH(AG$11,_calc_기준150!$CN$36:$EF$36,0),"")</f>
        <v>15</v>
      </c>
      <c r="AH46" s="25">
        <f>IFERROR(MATCH(AH$11,_calc_기준150!$CN$36:$EF$36,0),"")</f>
        <v>4</v>
      </c>
      <c r="AI46" s="25">
        <f>IFERROR(MATCH(AI$11,_calc_기준150!$CN$36:$EF$36,0),"")</f>
        <v>28</v>
      </c>
      <c r="AJ46" s="25">
        <f>IFERROR(MATCH(AJ$11,_calc_기준150!$CN$36:$EF$36,0),"")</f>
        <v>43</v>
      </c>
      <c r="AK46" s="25">
        <f>IFERROR(MATCH(AK$11,_calc_기준150!$CN$36:$EF$36,0),"")</f>
        <v>40</v>
      </c>
      <c r="AL46" s="25">
        <f>IFERROR(MATCH(AL$11,_calc_기준150!$CN$36:$EF$36,0),"")</f>
        <v>16</v>
      </c>
      <c r="AM46" s="25">
        <f>IFERROR(MATCH(AM$11,_calc_기준150!$CN$36:$EF$36,0),"")</f>
        <v>41</v>
      </c>
      <c r="AN46" s="25">
        <f>IFERROR(MATCH(AN$11,_calc_기준150!$CN$36:$EF$36,0),"")</f>
        <v>1</v>
      </c>
      <c r="AO46" s="25">
        <f>IFERROR(MATCH(AO$11,_calc_기준150!$CN$36:$EF$36,0),"")</f>
        <v>20</v>
      </c>
      <c r="AP46" s="25">
        <f>IFERROR(MATCH(AP$11,_calc_기준150!$CN$36:$EF$36,0),"")</f>
        <v>9</v>
      </c>
      <c r="AQ46" s="25">
        <f>IFERROR(MATCH(AQ$11,_calc_기준150!$CN$36:$EF$36,0),"")</f>
        <v>18</v>
      </c>
      <c r="AR46" s="25">
        <f>IFERROR(MATCH(AR$11,_calc_기준150!$CN$36:$EF$36,0),"")</f>
        <v>36</v>
      </c>
      <c r="AS46" s="25">
        <f>IFERROR(MATCH(AS$11,_calc_기준150!$CN$36:$EF$36,0),"")</f>
        <v>12</v>
      </c>
      <c r="AT46" s="25">
        <f>IFERROR(MATCH(AT$11,_calc_기준150!$CN$36:$EF$36,0),"")</f>
        <v>24</v>
      </c>
      <c r="AU46" s="25">
        <f>IFERROR(MATCH(AU$11,_calc_기준150!$CN$36:$EF$36,0),"")</f>
        <v>2</v>
      </c>
      <c r="AV46" s="25">
        <f>IFERROR(MATCH(AV$11,_calc_기준150!$CN$36:$EF$36,0),"")</f>
        <v>27</v>
      </c>
      <c r="AW46" s="25">
        <f>IFERROR(MATCH(AW$11,_calc_기준150!$CN$36:$EF$36,0),"")</f>
        <v>25</v>
      </c>
      <c r="AX46" s="25">
        <f>IFERROR(MATCH(AX$11,_calc_기준150!$CN$36:$EF$36,0),"")</f>
        <v>8</v>
      </c>
      <c r="AY46" s="25">
        <f>IFERROR(MATCH(AY$11,_calc_기준150!$CN$36:$EF$36,0),"")</f>
        <v>29</v>
      </c>
      <c r="AZ46" s="25">
        <f>IFERROR(MATCH(AZ$11,_calc_기준150!$CN$36:$EF$36,0),"")</f>
        <v>5</v>
      </c>
      <c r="BA46" s="25">
        <f>IFERROR(MATCH(BA$11,_calc_기준150!$CN$36:$EF$36,0),"")</f>
        <v>23</v>
      </c>
      <c r="BB46" s="25">
        <f>IFERROR(MATCH(BB$11,_calc_기준150!$CN$36:$EF$36,0),"")</f>
        <v>17</v>
      </c>
      <c r="BC46" s="25">
        <f>IFERROR(MATCH(BC$11,_calc_기준150!$CN$36:$EF$36,0),"")</f>
        <v>42</v>
      </c>
      <c r="BD46" s="25">
        <f>IFERROR(MATCH(BD$11,_calc_기준150!$CN$36:$EF$36,0),"")</f>
        <v>39</v>
      </c>
    </row>
    <row r="47" spans="1:56" ht="16.5" customHeight="1">
      <c r="A47" s="39">
        <f t="shared" si="3"/>
        <v>1209</v>
      </c>
      <c r="B47" s="40">
        <f>IFERROR(INDEX(전체당첨내역!$B:$B,MATCH($A47,전체당첨내역!$A:$A,0)),"")</f>
        <v>2</v>
      </c>
      <c r="C47" s="40">
        <f>IFERROR(INDEX(전체당첨내역!$C:$C,MATCH($A47,전체당첨내역!$A:$A,0)),"")</f>
        <v>17</v>
      </c>
      <c r="D47" s="40">
        <f>IFERROR(INDEX(전체당첨내역!$D:$D,MATCH($A47,전체당첨내역!$A:$A,0)),"")</f>
        <v>20</v>
      </c>
      <c r="E47" s="40">
        <f>IFERROR(INDEX(전체당첨내역!$E:$E,MATCH($A47,전체당첨내역!$A:$A,0)),"")</f>
        <v>35</v>
      </c>
      <c r="F47" s="40">
        <f>IFERROR(INDEX(전체당첨내역!$F:$F,MATCH($A47,전체당첨내역!$A:$A,0)),"")</f>
        <v>37</v>
      </c>
      <c r="G47" s="40">
        <f>IFERROR(INDEX(전체당첨내역!$G:$G,MATCH($A47,전체당첨내역!$A:$A,0)),"")</f>
        <v>39</v>
      </c>
      <c r="H47" s="45">
        <f>IFERROR(INDEX(전체당첨내역!$H:$H,MATCH($A47,전체당첨내역!$A:$A,0)),"")</f>
        <v>24</v>
      </c>
      <c r="I47" s="42">
        <f>IFERROR((INDEX(_calc_기준150!$CN$37:$EF$37,1,$B47)&gt;0)*(INDEX(_calc_기준150!$CN$37:$EF$37,1,$B47)&lt;=15)+(INDEX(_calc_기준150!$CN$37:$EF$37,1,$C47)&gt;0)*(INDEX(_calc_기준150!$CN$37:$EF$37,1,$C47)&lt;=15)+(INDEX(_calc_기준150!$CN$37:$EF$37,1,$D47)&gt;0)*(INDEX(_calc_기준150!$CN$37:$EF$37,1,$D47)&lt;=15)+(INDEX(_calc_기준150!$CN$37:$EF$37,1,$E47)&gt;0)*(INDEX(_calc_기준150!$CN$37:$EF$37,1,$E47)&lt;=15)+(INDEX(_calc_기준150!$CN$37:$EF$37,1,$F47)&gt;0)*(INDEX(_calc_기준150!$CN$37:$EF$37,1,$F47)&lt;=15)+(INDEX(_calc_기준150!$CN$37:$EF$37,1,$G47)&gt;0)*(INDEX(_calc_기준150!$CN$37:$EF$37,1,$G47)&lt;=15),"")</f>
        <v>2</v>
      </c>
      <c r="J47" s="40">
        <f>IFERROR((INDEX(_calc_기준150!$CN$37:$EF$37,1,$B47)&gt;15)*(INDEX(_calc_기준150!$CN$37:$EF$37,1,$B47)&lt;=30)+(INDEX(_calc_기준150!$CN$37:$EF$37,1,$C47)&gt;15)*(INDEX(_calc_기준150!$CN$37:$EF$37,1,$C47)&lt;=30)+(INDEX(_calc_기준150!$CN$37:$EF$37,1,$D47)&gt;15)*(INDEX(_calc_기준150!$CN$37:$EF$37,1,$D47)&lt;=30)+(INDEX(_calc_기준150!$CN$37:$EF$37,1,$E47)&gt;15)*(INDEX(_calc_기준150!$CN$37:$EF$37,1,$E47)&lt;=30)+(INDEX(_calc_기준150!$CN$37:$EF$37,1,$F47)&gt;15)*(INDEX(_calc_기준150!$CN$37:$EF$37,1,$F47)&lt;=30)+(INDEX(_calc_기준150!$CN$37:$EF$37,1,$G47)&gt;15)*(INDEX(_calc_기준150!$CN$37:$EF$37,1,$G47)&lt;=30),"")</f>
        <v>1</v>
      </c>
      <c r="K47" s="43">
        <f>IFERROR((INDEX(_calc_기준150!$CN$37:$EF$37,1,$B47)&gt;30)+(INDEX(_calc_기준150!$CN$37:$EF$37,1,$C47)&gt;30)+(INDEX(_calc_기준150!$CN$37:$EF$37,1,$D47)&gt;30)+(INDEX(_calc_기준150!$CN$37:$EF$37,1,$E47)&gt;30)+(INDEX(_calc_기준150!$CN$37:$EF$37,1,$F47)&gt;30)+(INDEX(_calc_기준150!$CN$37:$EF$37,1,$G47)&gt;30),"")</f>
        <v>3</v>
      </c>
      <c r="L47" s="25">
        <f>IFERROR(MATCH(L$11,_calc_기준150!$CN$37:$EF$37,0),"")</f>
        <v>19</v>
      </c>
      <c r="M47" s="25">
        <f>IFERROR(MATCH(M$11,_calc_기준150!$CN$37:$EF$37,0),"")</f>
        <v>21</v>
      </c>
      <c r="N47" s="25">
        <f>IFERROR(MATCH(N$11,_calc_기준150!$CN$37:$EF$37,0),"")</f>
        <v>34</v>
      </c>
      <c r="O47" s="25">
        <f>IFERROR(MATCH(O$11,_calc_기준150!$CN$37:$EF$37,0),"")</f>
        <v>10</v>
      </c>
      <c r="P47" s="25">
        <f>IFERROR(MATCH(P$11,_calc_기준150!$CN$37:$EF$37,0),"")</f>
        <v>35</v>
      </c>
      <c r="Q47" s="25">
        <f>IFERROR(MATCH(Q$11,_calc_기준150!$CN$37:$EF$37,0),"")</f>
        <v>45</v>
      </c>
      <c r="R47" s="25">
        <f>IFERROR(MATCH(R$11,_calc_기준150!$CN$37:$EF$37,0),"")</f>
        <v>30</v>
      </c>
      <c r="S47" s="25">
        <f>IFERROR(MATCH(S$11,_calc_기준150!$CN$37:$EF$37,0),"")</f>
        <v>31</v>
      </c>
      <c r="T47" s="25">
        <f>IFERROR(MATCH(T$11,_calc_기준150!$CN$37:$EF$37,0),"")</f>
        <v>33</v>
      </c>
      <c r="U47" s="25">
        <f>IFERROR(MATCH(U$11,_calc_기준150!$CN$37:$EF$37,0),"")</f>
        <v>37</v>
      </c>
      <c r="V47" s="25">
        <f>IFERROR(MATCH(V$11,_calc_기준150!$CN$37:$EF$37,0),"")</f>
        <v>11</v>
      </c>
      <c r="W47" s="25">
        <f>IFERROR(MATCH(W$11,_calc_기준150!$CN$37:$EF$37,0),"")</f>
        <v>22</v>
      </c>
      <c r="X47" s="25">
        <f>IFERROR(MATCH(X$11,_calc_기준150!$CN$37:$EF$37,0),"")</f>
        <v>26</v>
      </c>
      <c r="Y47" s="25">
        <f>IFERROR(MATCH(Y$11,_calc_기준150!$CN$37:$EF$37,0),"")</f>
        <v>32</v>
      </c>
      <c r="Z47" s="25">
        <f>IFERROR(MATCH(Z$11,_calc_기준150!$CN$37:$EF$37,0),"")</f>
        <v>44</v>
      </c>
      <c r="AA47" s="25">
        <f>IFERROR(MATCH(AA$11,_calc_기준150!$CN$37:$EF$37,0),"")</f>
        <v>38</v>
      </c>
      <c r="AB47" s="25">
        <f>IFERROR(MATCH(AB$11,_calc_기준150!$CN$37:$EF$37,0),"")</f>
        <v>13</v>
      </c>
      <c r="AC47" s="25">
        <f>IFERROR(MATCH(AC$11,_calc_기준150!$CN$37:$EF$37,0),"")</f>
        <v>6</v>
      </c>
      <c r="AD47" s="25">
        <f>IFERROR(MATCH(AD$11,_calc_기준150!$CN$37:$EF$37,0),"")</f>
        <v>7</v>
      </c>
      <c r="AE47" s="25">
        <f>IFERROR(MATCH(AE$11,_calc_기준150!$CN$37:$EF$37,0),"")</f>
        <v>14</v>
      </c>
      <c r="AF47" s="25">
        <f>IFERROR(MATCH(AF$11,_calc_기준150!$CN$37:$EF$37,0),"")</f>
        <v>40</v>
      </c>
      <c r="AG47" s="25">
        <f>IFERROR(MATCH(AG$11,_calc_기준150!$CN$37:$EF$37,0),"")</f>
        <v>3</v>
      </c>
      <c r="AH47" s="25">
        <f>IFERROR(MATCH(AH$11,_calc_기준150!$CN$37:$EF$37,0),"")</f>
        <v>43</v>
      </c>
      <c r="AI47" s="25">
        <f>IFERROR(MATCH(AI$11,_calc_기준150!$CN$37:$EF$37,0),"")</f>
        <v>20</v>
      </c>
      <c r="AJ47" s="25">
        <f>IFERROR(MATCH(AJ$11,_calc_기준150!$CN$37:$EF$37,0),"")</f>
        <v>28</v>
      </c>
      <c r="AK47" s="25">
        <f>IFERROR(MATCH(AK$11,_calc_기준150!$CN$37:$EF$37,0),"")</f>
        <v>16</v>
      </c>
      <c r="AL47" s="25">
        <f>IFERROR(MATCH(AL$11,_calc_기준150!$CN$37:$EF$37,0),"")</f>
        <v>1</v>
      </c>
      <c r="AM47" s="25">
        <f>IFERROR(MATCH(AM$11,_calc_기준150!$CN$37:$EF$37,0),"")</f>
        <v>4</v>
      </c>
      <c r="AN47" s="25">
        <f>IFERROR(MATCH(AN$11,_calc_기준150!$CN$37:$EF$37,0),"")</f>
        <v>15</v>
      </c>
      <c r="AO47" s="25">
        <f>IFERROR(MATCH(AO$11,_calc_기준150!$CN$37:$EF$37,0),"")</f>
        <v>41</v>
      </c>
      <c r="AP47" s="25">
        <f>IFERROR(MATCH(AP$11,_calc_기준150!$CN$37:$EF$37,0),"")</f>
        <v>12</v>
      </c>
      <c r="AQ47" s="25">
        <f>IFERROR(MATCH(AQ$11,_calc_기준150!$CN$37:$EF$37,0),"")</f>
        <v>2</v>
      </c>
      <c r="AR47" s="25">
        <f>IFERROR(MATCH(AR$11,_calc_기준150!$CN$37:$EF$37,0),"")</f>
        <v>24</v>
      </c>
      <c r="AS47" s="25">
        <f>IFERROR(MATCH(AS$11,_calc_기준150!$CN$37:$EF$37,0),"")</f>
        <v>18</v>
      </c>
      <c r="AT47" s="25">
        <f>IFERROR(MATCH(AT$11,_calc_기준150!$CN$37:$EF$37,0),"")</f>
        <v>9</v>
      </c>
      <c r="AU47" s="25">
        <f>IFERROR(MATCH(AU$11,_calc_기준150!$CN$37:$EF$37,0),"")</f>
        <v>17</v>
      </c>
      <c r="AV47" s="25">
        <f>IFERROR(MATCH(AV$11,_calc_기준150!$CN$37:$EF$37,0),"")</f>
        <v>27</v>
      </c>
      <c r="AW47" s="25">
        <f>IFERROR(MATCH(AW$11,_calc_기준150!$CN$37:$EF$37,0),"")</f>
        <v>36</v>
      </c>
      <c r="AX47" s="25">
        <f>IFERROR(MATCH(AX$11,_calc_기준150!$CN$37:$EF$37,0),"")</f>
        <v>25</v>
      </c>
      <c r="AY47" s="25">
        <f>IFERROR(MATCH(AY$11,_calc_기준150!$CN$37:$EF$37,0),"")</f>
        <v>23</v>
      </c>
      <c r="AZ47" s="25">
        <f>IFERROR(MATCH(AZ$11,_calc_기준150!$CN$37:$EF$37,0),"")</f>
        <v>8</v>
      </c>
      <c r="BA47" s="25">
        <f>IFERROR(MATCH(BA$11,_calc_기준150!$CN$37:$EF$37,0),"")</f>
        <v>29</v>
      </c>
      <c r="BB47" s="25">
        <f>IFERROR(MATCH(BB$11,_calc_기준150!$CN$37:$EF$37,0),"")</f>
        <v>5</v>
      </c>
      <c r="BC47" s="25">
        <f>IFERROR(MATCH(BC$11,_calc_기준150!$CN$37:$EF$37,0),"")</f>
        <v>42</v>
      </c>
      <c r="BD47" s="25">
        <f>IFERROR(MATCH(BD$11,_calc_기준150!$CN$37:$EF$37,0),"")</f>
        <v>39</v>
      </c>
    </row>
    <row r="48" spans="1:56" ht="16.5" customHeight="1">
      <c r="A48" s="39">
        <f t="shared" si="3"/>
        <v>1208</v>
      </c>
      <c r="B48" s="40">
        <f>IFERROR(INDEX(전체당첨내역!$B:$B,MATCH($A48,전체당첨내역!$A:$A,0)),"")</f>
        <v>6</v>
      </c>
      <c r="C48" s="40">
        <f>IFERROR(INDEX(전체당첨내역!$C:$C,MATCH($A48,전체당첨내역!$A:$A,0)),"")</f>
        <v>27</v>
      </c>
      <c r="D48" s="40">
        <f>IFERROR(INDEX(전체당첨내역!$D:$D,MATCH($A48,전체당첨내역!$A:$A,0)),"")</f>
        <v>30</v>
      </c>
      <c r="E48" s="40">
        <f>IFERROR(INDEX(전체당첨내역!$E:$E,MATCH($A48,전체당첨내역!$A:$A,0)),"")</f>
        <v>36</v>
      </c>
      <c r="F48" s="40">
        <f>IFERROR(INDEX(전체당첨내역!$F:$F,MATCH($A48,전체당첨내역!$A:$A,0)),"")</f>
        <v>38</v>
      </c>
      <c r="G48" s="40">
        <f>IFERROR(INDEX(전체당첨내역!$G:$G,MATCH($A48,전체당첨내역!$A:$A,0)),"")</f>
        <v>42</v>
      </c>
      <c r="H48" s="45">
        <f>IFERROR(INDEX(전체당첨내역!$H:$H,MATCH($A48,전체당첨내역!$A:$A,0)),"")</f>
        <v>25</v>
      </c>
      <c r="I48" s="42">
        <f>IFERROR((INDEX(_calc_기준150!$CN$38:$EF$38,1,$B48)&gt;0)*(INDEX(_calc_기준150!$CN$38:$EF$38,1,$B48)&lt;=15)+(INDEX(_calc_기준150!$CN$38:$EF$38,1,$C48)&gt;0)*(INDEX(_calc_기준150!$CN$38:$EF$38,1,$C48)&lt;=15)+(INDEX(_calc_기준150!$CN$38:$EF$38,1,$D48)&gt;0)*(INDEX(_calc_기준150!$CN$38:$EF$38,1,$D48)&lt;=15)+(INDEX(_calc_기준150!$CN$38:$EF$38,1,$E48)&gt;0)*(INDEX(_calc_기준150!$CN$38:$EF$38,1,$E48)&lt;=15)+(INDEX(_calc_기준150!$CN$38:$EF$38,1,$F48)&gt;0)*(INDEX(_calc_기준150!$CN$38:$EF$38,1,$F48)&lt;=15)+(INDEX(_calc_기준150!$CN$38:$EF$38,1,$G48)&gt;0)*(INDEX(_calc_기준150!$CN$38:$EF$38,1,$G48)&lt;=15),"")</f>
        <v>3</v>
      </c>
      <c r="J48" s="40">
        <f>IFERROR((INDEX(_calc_기준150!$CN$38:$EF$38,1,$B48)&gt;15)*(INDEX(_calc_기준150!$CN$38:$EF$38,1,$B48)&lt;=30)+(INDEX(_calc_기준150!$CN$38:$EF$38,1,$C48)&gt;15)*(INDEX(_calc_기준150!$CN$38:$EF$38,1,$C48)&lt;=30)+(INDEX(_calc_기준150!$CN$38:$EF$38,1,$D48)&gt;15)*(INDEX(_calc_기준150!$CN$38:$EF$38,1,$D48)&lt;=30)+(INDEX(_calc_기준150!$CN$38:$EF$38,1,$E48)&gt;15)*(INDEX(_calc_기준150!$CN$38:$EF$38,1,$E48)&lt;=30)+(INDEX(_calc_기준150!$CN$38:$EF$38,1,$F48)&gt;15)*(INDEX(_calc_기준150!$CN$38:$EF$38,1,$F48)&lt;=30)+(INDEX(_calc_기준150!$CN$38:$EF$38,1,$G48)&gt;15)*(INDEX(_calc_기준150!$CN$38:$EF$38,1,$G48)&lt;=30),"")</f>
        <v>1</v>
      </c>
      <c r="K48" s="43">
        <f>IFERROR((INDEX(_calc_기준150!$CN$38:$EF$38,1,$B48)&gt;30)+(INDEX(_calc_기준150!$CN$38:$EF$38,1,$C48)&gt;30)+(INDEX(_calc_기준150!$CN$38:$EF$38,1,$D48)&gt;30)+(INDEX(_calc_기준150!$CN$38:$EF$38,1,$E48)&gt;30)+(INDEX(_calc_기준150!$CN$38:$EF$38,1,$F48)&gt;30)+(INDEX(_calc_기준150!$CN$38:$EF$38,1,$G48)&gt;30),"")</f>
        <v>2</v>
      </c>
      <c r="L48" s="25">
        <f>IFERROR(MATCH(L$11,_calc_기준150!$CN$38:$EF$38,0),"")</f>
        <v>19</v>
      </c>
      <c r="M48" s="25">
        <f>IFERROR(MATCH(M$11,_calc_기준150!$CN$38:$EF$38,0),"")</f>
        <v>30</v>
      </c>
      <c r="N48" s="25">
        <f>IFERROR(MATCH(N$11,_calc_기준150!$CN$38:$EF$38,0),"")</f>
        <v>34</v>
      </c>
      <c r="O48" s="25">
        <f>IFERROR(MATCH(O$11,_calc_기준150!$CN$38:$EF$38,0),"")</f>
        <v>35</v>
      </c>
      <c r="P48" s="25">
        <f>IFERROR(MATCH(P$11,_calc_기준150!$CN$38:$EF$38,0),"")</f>
        <v>10</v>
      </c>
      <c r="Q48" s="25">
        <f>IFERROR(MATCH(Q$11,_calc_기준150!$CN$38:$EF$38,0),"")</f>
        <v>45</v>
      </c>
      <c r="R48" s="25">
        <f>IFERROR(MATCH(R$11,_calc_기준150!$CN$38:$EF$38,0),"")</f>
        <v>11</v>
      </c>
      <c r="S48" s="25">
        <f>IFERROR(MATCH(S$11,_calc_기준150!$CN$38:$EF$38,0),"")</f>
        <v>21</v>
      </c>
      <c r="T48" s="25">
        <f>IFERROR(MATCH(T$11,_calc_기준150!$CN$38:$EF$38,0),"")</f>
        <v>31</v>
      </c>
      <c r="U48" s="25">
        <f>IFERROR(MATCH(U$11,_calc_기준150!$CN$38:$EF$38,0),"")</f>
        <v>33</v>
      </c>
      <c r="V48" s="25">
        <f>IFERROR(MATCH(V$11,_calc_기준150!$CN$38:$EF$38,0),"")</f>
        <v>32</v>
      </c>
      <c r="W48" s="25">
        <f>IFERROR(MATCH(W$11,_calc_기준150!$CN$38:$EF$38,0),"")</f>
        <v>22</v>
      </c>
      <c r="X48" s="25">
        <f>IFERROR(MATCH(X$11,_calc_기준150!$CN$38:$EF$38,0),"")</f>
        <v>44</v>
      </c>
      <c r="Y48" s="25">
        <f>IFERROR(MATCH(Y$11,_calc_기준150!$CN$38:$EF$38,0),"")</f>
        <v>38</v>
      </c>
      <c r="Z48" s="25">
        <f>IFERROR(MATCH(Z$11,_calc_기준150!$CN$38:$EF$38,0),"")</f>
        <v>6</v>
      </c>
      <c r="AA48" s="25">
        <f>IFERROR(MATCH(AA$11,_calc_기준150!$CN$38:$EF$38,0),"")</f>
        <v>26</v>
      </c>
      <c r="AB48" s="25">
        <f>IFERROR(MATCH(AB$11,_calc_기준150!$CN$38:$EF$38,0),"")</f>
        <v>13</v>
      </c>
      <c r="AC48" s="25">
        <f>IFERROR(MATCH(AC$11,_calc_기준150!$CN$38:$EF$38,0),"")</f>
        <v>40</v>
      </c>
      <c r="AD48" s="25">
        <f>IFERROR(MATCH(AD$11,_calc_기준150!$CN$38:$EF$38,0),"")</f>
        <v>14</v>
      </c>
      <c r="AE48" s="25">
        <f>IFERROR(MATCH(AE$11,_calc_기준150!$CN$38:$EF$38,0),"")</f>
        <v>7</v>
      </c>
      <c r="AF48" s="25">
        <f>IFERROR(MATCH(AF$11,_calc_기준150!$CN$38:$EF$38,0),"")</f>
        <v>37</v>
      </c>
      <c r="AG48" s="25">
        <f>IFERROR(MATCH(AG$11,_calc_기준150!$CN$38:$EF$38,0),"")</f>
        <v>3</v>
      </c>
      <c r="AH48" s="25">
        <f>IFERROR(MATCH(AH$11,_calc_기준150!$CN$38:$EF$38,0),"")</f>
        <v>43</v>
      </c>
      <c r="AI48" s="25">
        <f>IFERROR(MATCH(AI$11,_calc_기준150!$CN$38:$EF$38,0),"")</f>
        <v>16</v>
      </c>
      <c r="AJ48" s="25">
        <f>IFERROR(MATCH(AJ$11,_calc_기준150!$CN$38:$EF$38,0),"")</f>
        <v>41</v>
      </c>
      <c r="AK48" s="25">
        <f>IFERROR(MATCH(AK$11,_calc_기준150!$CN$38:$EF$38,0),"")</f>
        <v>1</v>
      </c>
      <c r="AL48" s="25">
        <f>IFERROR(MATCH(AL$11,_calc_기준150!$CN$38:$EF$38,0),"")</f>
        <v>20</v>
      </c>
      <c r="AM48" s="25">
        <f>IFERROR(MATCH(AM$11,_calc_기준150!$CN$38:$EF$38,0),"")</f>
        <v>28</v>
      </c>
      <c r="AN48" s="25">
        <f>IFERROR(MATCH(AN$11,_calc_기준150!$CN$38:$EF$38,0),"")</f>
        <v>36</v>
      </c>
      <c r="AO48" s="25">
        <f>IFERROR(MATCH(AO$11,_calc_기준150!$CN$38:$EF$38,0),"")</f>
        <v>4</v>
      </c>
      <c r="AP48" s="25">
        <f>IFERROR(MATCH(AP$11,_calc_기준150!$CN$38:$EF$38,0),"")</f>
        <v>12</v>
      </c>
      <c r="AQ48" s="25">
        <f>IFERROR(MATCH(AQ$11,_calc_기준150!$CN$38:$EF$38,0),"")</f>
        <v>15</v>
      </c>
      <c r="AR48" s="25">
        <f>IFERROR(MATCH(AR$11,_calc_기준150!$CN$38:$EF$38,0),"")</f>
        <v>2</v>
      </c>
      <c r="AS48" s="25">
        <f>IFERROR(MATCH(AS$11,_calc_기준150!$CN$38:$EF$38,0),"")</f>
        <v>24</v>
      </c>
      <c r="AT48" s="25">
        <f>IFERROR(MATCH(AT$11,_calc_기준150!$CN$38:$EF$38,0),"")</f>
        <v>18</v>
      </c>
      <c r="AU48" s="25">
        <f>IFERROR(MATCH(AU$11,_calc_기준150!$CN$38:$EF$38,0),"")</f>
        <v>17</v>
      </c>
      <c r="AV48" s="25">
        <f>IFERROR(MATCH(AV$11,_calc_기준150!$CN$38:$EF$38,0),"")</f>
        <v>9</v>
      </c>
      <c r="AW48" s="25">
        <f>IFERROR(MATCH(AW$11,_calc_기준150!$CN$38:$EF$38,0),"")</f>
        <v>27</v>
      </c>
      <c r="AX48" s="25">
        <f>IFERROR(MATCH(AX$11,_calc_기준150!$CN$38:$EF$38,0),"")</f>
        <v>23</v>
      </c>
      <c r="AY48" s="25">
        <f>IFERROR(MATCH(AY$11,_calc_기준150!$CN$38:$EF$38,0),"")</f>
        <v>8</v>
      </c>
      <c r="AZ48" s="25">
        <f>IFERROR(MATCH(AZ$11,_calc_기준150!$CN$38:$EF$38,0),"")</f>
        <v>29</v>
      </c>
      <c r="BA48" s="25">
        <f>IFERROR(MATCH(BA$11,_calc_기준150!$CN$38:$EF$38,0),"")</f>
        <v>5</v>
      </c>
      <c r="BB48" s="25">
        <f>IFERROR(MATCH(BB$11,_calc_기준150!$CN$38:$EF$38,0),"")</f>
        <v>25</v>
      </c>
      <c r="BC48" s="25">
        <f>IFERROR(MATCH(BC$11,_calc_기준150!$CN$38:$EF$38,0),"")</f>
        <v>42</v>
      </c>
      <c r="BD48" s="25">
        <f>IFERROR(MATCH(BD$11,_calc_기준150!$CN$38:$EF$38,0),"")</f>
        <v>39</v>
      </c>
    </row>
    <row r="49" spans="1:56" ht="16.5" customHeight="1">
      <c r="A49" s="39">
        <f t="shared" si="3"/>
        <v>1207</v>
      </c>
      <c r="B49" s="40">
        <f>IFERROR(INDEX(전체당첨내역!$B:$B,MATCH($A49,전체당첨내역!$A:$A,0)),"")</f>
        <v>10</v>
      </c>
      <c r="C49" s="40">
        <f>IFERROR(INDEX(전체당첨내역!$C:$C,MATCH($A49,전체당첨내역!$A:$A,0)),"")</f>
        <v>22</v>
      </c>
      <c r="D49" s="40">
        <f>IFERROR(INDEX(전체당첨내역!$D:$D,MATCH($A49,전체당첨내역!$A:$A,0)),"")</f>
        <v>24</v>
      </c>
      <c r="E49" s="40">
        <f>IFERROR(INDEX(전체당첨내역!$E:$E,MATCH($A49,전체당첨내역!$A:$A,0)),"")</f>
        <v>27</v>
      </c>
      <c r="F49" s="40">
        <f>IFERROR(INDEX(전체당첨내역!$F:$F,MATCH($A49,전체당첨내역!$A:$A,0)),"")</f>
        <v>38</v>
      </c>
      <c r="G49" s="40">
        <f>IFERROR(INDEX(전체당첨내역!$G:$G,MATCH($A49,전체당첨내역!$A:$A,0)),"")</f>
        <v>45</v>
      </c>
      <c r="H49" s="45">
        <f>IFERROR(INDEX(전체당첨내역!$H:$H,MATCH($A49,전체당첨내역!$A:$A,0)),"")</f>
        <v>11</v>
      </c>
      <c r="I49" s="42">
        <f>IFERROR((INDEX(_calc_기준150!$CN$39:$EF$39,1,$B49)&gt;0)*(INDEX(_calc_기준150!$CN$39:$EF$39,1,$B49)&lt;=15)+(INDEX(_calc_기준150!$CN$39:$EF$39,1,$C49)&gt;0)*(INDEX(_calc_기준150!$CN$39:$EF$39,1,$C49)&lt;=15)+(INDEX(_calc_기준150!$CN$39:$EF$39,1,$D49)&gt;0)*(INDEX(_calc_기준150!$CN$39:$EF$39,1,$D49)&lt;=15)+(INDEX(_calc_기준150!$CN$39:$EF$39,1,$E49)&gt;0)*(INDEX(_calc_기준150!$CN$39:$EF$39,1,$E49)&lt;=15)+(INDEX(_calc_기준150!$CN$39:$EF$39,1,$F49)&gt;0)*(INDEX(_calc_기준150!$CN$39:$EF$39,1,$F49)&lt;=15)+(INDEX(_calc_기준150!$CN$39:$EF$39,1,$G49)&gt;0)*(INDEX(_calc_기준150!$CN$39:$EF$39,1,$G49)&lt;=15),"")</f>
        <v>3</v>
      </c>
      <c r="J49" s="40">
        <f>IFERROR((INDEX(_calc_기준150!$CN$39:$EF$39,1,$B49)&gt;15)*(INDEX(_calc_기준150!$CN$39:$EF$39,1,$B49)&lt;=30)+(INDEX(_calc_기준150!$CN$39:$EF$39,1,$C49)&gt;15)*(INDEX(_calc_기준150!$CN$39:$EF$39,1,$C49)&lt;=30)+(INDEX(_calc_기준150!$CN$39:$EF$39,1,$D49)&gt;15)*(INDEX(_calc_기준150!$CN$39:$EF$39,1,$D49)&lt;=30)+(INDEX(_calc_기준150!$CN$39:$EF$39,1,$E49)&gt;15)*(INDEX(_calc_기준150!$CN$39:$EF$39,1,$E49)&lt;=30)+(INDEX(_calc_기준150!$CN$39:$EF$39,1,$F49)&gt;15)*(INDEX(_calc_기준150!$CN$39:$EF$39,1,$F49)&lt;=30)+(INDEX(_calc_기준150!$CN$39:$EF$39,1,$G49)&gt;15)*(INDEX(_calc_기준150!$CN$39:$EF$39,1,$G49)&lt;=30),"")</f>
        <v>1</v>
      </c>
      <c r="K49" s="43">
        <f>IFERROR((INDEX(_calc_기준150!$CN$39:$EF$39,1,$B49)&gt;30)+(INDEX(_calc_기준150!$CN$39:$EF$39,1,$C49)&gt;30)+(INDEX(_calc_기준150!$CN$39:$EF$39,1,$D49)&gt;30)+(INDEX(_calc_기준150!$CN$39:$EF$39,1,$E49)&gt;30)+(INDEX(_calc_기준150!$CN$39:$EF$39,1,$F49)&gt;30)+(INDEX(_calc_기준150!$CN$39:$EF$39,1,$G49)&gt;30),"")</f>
        <v>2</v>
      </c>
      <c r="L49" s="25">
        <f>IFERROR(MATCH(L$11,_calc_기준150!$CN$39:$EF$39,0),"")</f>
        <v>19</v>
      </c>
      <c r="M49" s="25">
        <f>IFERROR(MATCH(M$11,_calc_기준150!$CN$39:$EF$39,0),"")</f>
        <v>30</v>
      </c>
      <c r="N49" s="25">
        <f>IFERROR(MATCH(N$11,_calc_기준150!$CN$39:$EF$39,0),"")</f>
        <v>45</v>
      </c>
      <c r="O49" s="25">
        <f>IFERROR(MATCH(O$11,_calc_기준150!$CN$39:$EF$39,0),"")</f>
        <v>34</v>
      </c>
      <c r="P49" s="25">
        <f>IFERROR(MATCH(P$11,_calc_기준150!$CN$39:$EF$39,0),"")</f>
        <v>35</v>
      </c>
      <c r="Q49" s="25">
        <f>IFERROR(MATCH(Q$11,_calc_기준150!$CN$39:$EF$39,0),"")</f>
        <v>21</v>
      </c>
      <c r="R49" s="25">
        <f>IFERROR(MATCH(R$11,_calc_기준150!$CN$39:$EF$39,0),"")</f>
        <v>11</v>
      </c>
      <c r="S49" s="25">
        <f>IFERROR(MATCH(S$11,_calc_기준150!$CN$39:$EF$39,0),"")</f>
        <v>33</v>
      </c>
      <c r="T49" s="25">
        <f>IFERROR(MATCH(T$11,_calc_기준150!$CN$39:$EF$39,0),"")</f>
        <v>38</v>
      </c>
      <c r="U49" s="25">
        <f>IFERROR(MATCH(U$11,_calc_기준150!$CN$39:$EF$39,0),"")</f>
        <v>31</v>
      </c>
      <c r="V49" s="25">
        <f>IFERROR(MATCH(V$11,_calc_기준150!$CN$39:$EF$39,0),"")</f>
        <v>10</v>
      </c>
      <c r="W49" s="25">
        <f>IFERROR(MATCH(W$11,_calc_기준150!$CN$39:$EF$39,0),"")</f>
        <v>32</v>
      </c>
      <c r="X49" s="25">
        <f>IFERROR(MATCH(X$11,_calc_기준150!$CN$39:$EF$39,0),"")</f>
        <v>13</v>
      </c>
      <c r="Y49" s="25">
        <f>IFERROR(MATCH(Y$11,_calc_기준150!$CN$39:$EF$39,0),"")</f>
        <v>44</v>
      </c>
      <c r="Z49" s="25">
        <f>IFERROR(MATCH(Z$11,_calc_기준150!$CN$39:$EF$39,0),"")</f>
        <v>6</v>
      </c>
      <c r="AA49" s="25">
        <f>IFERROR(MATCH(AA$11,_calc_기준150!$CN$39:$EF$39,0),"")</f>
        <v>40</v>
      </c>
      <c r="AB49" s="25">
        <f>IFERROR(MATCH(AB$11,_calc_기준150!$CN$39:$EF$39,0),"")</f>
        <v>22</v>
      </c>
      <c r="AC49" s="25">
        <f>IFERROR(MATCH(AC$11,_calc_기준150!$CN$39:$EF$39,0),"")</f>
        <v>14</v>
      </c>
      <c r="AD49" s="25">
        <f>IFERROR(MATCH(AD$11,_calc_기준150!$CN$39:$EF$39,0),"")</f>
        <v>37</v>
      </c>
      <c r="AE49" s="25">
        <f>IFERROR(MATCH(AE$11,_calc_기준150!$CN$39:$EF$39,0),"")</f>
        <v>3</v>
      </c>
      <c r="AF49" s="25">
        <f>IFERROR(MATCH(AF$11,_calc_기준150!$CN$39:$EF$39,0),"")</f>
        <v>7</v>
      </c>
      <c r="AG49" s="25">
        <f>IFERROR(MATCH(AG$11,_calc_기준150!$CN$39:$EF$39,0),"")</f>
        <v>26</v>
      </c>
      <c r="AH49" s="25">
        <f>IFERROR(MATCH(AH$11,_calc_기준150!$CN$39:$EF$39,0),"")</f>
        <v>4</v>
      </c>
      <c r="AI49" s="25">
        <f>IFERROR(MATCH(AI$11,_calc_기준150!$CN$39:$EF$39,0),"")</f>
        <v>16</v>
      </c>
      <c r="AJ49" s="25">
        <f>IFERROR(MATCH(AJ$11,_calc_기준150!$CN$39:$EF$39,0),"")</f>
        <v>41</v>
      </c>
      <c r="AK49" s="25">
        <f>IFERROR(MATCH(AK$11,_calc_기준150!$CN$39:$EF$39,0),"")</f>
        <v>1</v>
      </c>
      <c r="AL49" s="25">
        <f>IFERROR(MATCH(AL$11,_calc_기준150!$CN$39:$EF$39,0),"")</f>
        <v>15</v>
      </c>
      <c r="AM49" s="25">
        <f>IFERROR(MATCH(AM$11,_calc_기준150!$CN$39:$EF$39,0),"")</f>
        <v>28</v>
      </c>
      <c r="AN49" s="25">
        <f>IFERROR(MATCH(AN$11,_calc_기준150!$CN$39:$EF$39,0),"")</f>
        <v>43</v>
      </c>
      <c r="AO49" s="25">
        <f>IFERROR(MATCH(AO$11,_calc_기준150!$CN$39:$EF$39,0),"")</f>
        <v>36</v>
      </c>
      <c r="AP49" s="25">
        <f>IFERROR(MATCH(AP$11,_calc_기준150!$CN$39:$EF$39,0),"")</f>
        <v>2</v>
      </c>
      <c r="AQ49" s="25">
        <f>IFERROR(MATCH(AQ$11,_calc_기준150!$CN$39:$EF$39,0),"")</f>
        <v>18</v>
      </c>
      <c r="AR49" s="25">
        <f>IFERROR(MATCH(AR$11,_calc_기준150!$CN$39:$EF$39,0),"")</f>
        <v>24</v>
      </c>
      <c r="AS49" s="25">
        <f>IFERROR(MATCH(AS$11,_calc_기준150!$CN$39:$EF$39,0),"")</f>
        <v>8</v>
      </c>
      <c r="AT49" s="25">
        <f>IFERROR(MATCH(AT$11,_calc_기준150!$CN$39:$EF$39,0),"")</f>
        <v>20</v>
      </c>
      <c r="AU49" s="25">
        <f>IFERROR(MATCH(AU$11,_calc_기준150!$CN$39:$EF$39,0),"")</f>
        <v>12</v>
      </c>
      <c r="AV49" s="25">
        <f>IFERROR(MATCH(AV$11,_calc_기준150!$CN$39:$EF$39,0),"")</f>
        <v>17</v>
      </c>
      <c r="AW49" s="25">
        <f>IFERROR(MATCH(AW$11,_calc_기준150!$CN$39:$EF$39,0),"")</f>
        <v>9</v>
      </c>
      <c r="AX49" s="25">
        <f>IFERROR(MATCH(AX$11,_calc_기준150!$CN$39:$EF$39,0),"")</f>
        <v>27</v>
      </c>
      <c r="AY49" s="25">
        <f>IFERROR(MATCH(AY$11,_calc_기준150!$CN$39:$EF$39,0),"")</f>
        <v>23</v>
      </c>
      <c r="AZ49" s="25">
        <f>IFERROR(MATCH(AZ$11,_calc_기준150!$CN$39:$EF$39,0),"")</f>
        <v>29</v>
      </c>
      <c r="BA49" s="25">
        <f>IFERROR(MATCH(BA$11,_calc_기준150!$CN$39:$EF$39,0),"")</f>
        <v>42</v>
      </c>
      <c r="BB49" s="25">
        <f>IFERROR(MATCH(BB$11,_calc_기준150!$CN$39:$EF$39,0),"")</f>
        <v>5</v>
      </c>
      <c r="BC49" s="25">
        <f>IFERROR(MATCH(BC$11,_calc_기준150!$CN$39:$EF$39,0),"")</f>
        <v>25</v>
      </c>
      <c r="BD49" s="25">
        <f>IFERROR(MATCH(BD$11,_calc_기준150!$CN$39:$EF$39,0),"")</f>
        <v>39</v>
      </c>
    </row>
    <row r="50" spans="1:56" ht="16.5" customHeight="1">
      <c r="A50" s="39">
        <f t="shared" si="3"/>
        <v>1206</v>
      </c>
      <c r="B50" s="40">
        <f>IFERROR(INDEX(전체당첨내역!$B:$B,MATCH($A50,전체당첨내역!$A:$A,0)),"")</f>
        <v>1</v>
      </c>
      <c r="C50" s="40">
        <f>IFERROR(INDEX(전체당첨내역!$C:$C,MATCH($A50,전체당첨내역!$A:$A,0)),"")</f>
        <v>3</v>
      </c>
      <c r="D50" s="40">
        <f>IFERROR(INDEX(전체당첨내역!$D:$D,MATCH($A50,전체당첨내역!$A:$A,0)),"")</f>
        <v>17</v>
      </c>
      <c r="E50" s="40">
        <f>IFERROR(INDEX(전체당첨내역!$E:$E,MATCH($A50,전체당첨내역!$A:$A,0)),"")</f>
        <v>26</v>
      </c>
      <c r="F50" s="40">
        <f>IFERROR(INDEX(전체당첨내역!$F:$F,MATCH($A50,전체당첨내역!$A:$A,0)),"")</f>
        <v>27</v>
      </c>
      <c r="G50" s="40">
        <f>IFERROR(INDEX(전체당첨내역!$G:$G,MATCH($A50,전체당첨내역!$A:$A,0)),"")</f>
        <v>42</v>
      </c>
      <c r="H50" s="45">
        <f>IFERROR(INDEX(전체당첨내역!$H:$H,MATCH($A50,전체당첨내역!$A:$A,0)),"")</f>
        <v>23</v>
      </c>
      <c r="I50" s="42">
        <f>IFERROR((INDEX(_calc_기준150!$CN$40:$EF$40,1,$B50)&gt;0)*(INDEX(_calc_기준150!$CN$40:$EF$40,1,$B50)&lt;=15)+(INDEX(_calc_기준150!$CN$40:$EF$40,1,$C50)&gt;0)*(INDEX(_calc_기준150!$CN$40:$EF$40,1,$C50)&lt;=15)+(INDEX(_calc_기준150!$CN$40:$EF$40,1,$D50)&gt;0)*(INDEX(_calc_기준150!$CN$40:$EF$40,1,$D50)&lt;=15)+(INDEX(_calc_기준150!$CN$40:$EF$40,1,$E50)&gt;0)*(INDEX(_calc_기준150!$CN$40:$EF$40,1,$E50)&lt;=15)+(INDEX(_calc_기준150!$CN$40:$EF$40,1,$F50)&gt;0)*(INDEX(_calc_기준150!$CN$40:$EF$40,1,$F50)&lt;=15)+(INDEX(_calc_기준150!$CN$40:$EF$40,1,$G50)&gt;0)*(INDEX(_calc_기준150!$CN$40:$EF$40,1,$G50)&lt;=15),"")</f>
        <v>0</v>
      </c>
      <c r="J50" s="40">
        <f>IFERROR((INDEX(_calc_기준150!$CN$40:$EF$40,1,$B50)&gt;15)*(INDEX(_calc_기준150!$CN$40:$EF$40,1,$B50)&lt;=30)+(INDEX(_calc_기준150!$CN$40:$EF$40,1,$C50)&gt;15)*(INDEX(_calc_기준150!$CN$40:$EF$40,1,$C50)&lt;=30)+(INDEX(_calc_기준150!$CN$40:$EF$40,1,$D50)&gt;15)*(INDEX(_calc_기준150!$CN$40:$EF$40,1,$D50)&lt;=30)+(INDEX(_calc_기준150!$CN$40:$EF$40,1,$E50)&gt;15)*(INDEX(_calc_기준150!$CN$40:$EF$40,1,$E50)&lt;=30)+(INDEX(_calc_기준150!$CN$40:$EF$40,1,$F50)&gt;15)*(INDEX(_calc_기준150!$CN$40:$EF$40,1,$F50)&lt;=30)+(INDEX(_calc_기준150!$CN$40:$EF$40,1,$G50)&gt;15)*(INDEX(_calc_기준150!$CN$40:$EF$40,1,$G50)&lt;=30),"")</f>
        <v>4</v>
      </c>
      <c r="K50" s="43">
        <f>IFERROR((INDEX(_calc_기준150!$CN$40:$EF$40,1,$B50)&gt;30)+(INDEX(_calc_기준150!$CN$40:$EF$40,1,$C50)&gt;30)+(INDEX(_calc_기준150!$CN$40:$EF$40,1,$D50)&gt;30)+(INDEX(_calc_기준150!$CN$40:$EF$40,1,$E50)&gt;30)+(INDEX(_calc_기준150!$CN$40:$EF$40,1,$F50)&gt;30)+(INDEX(_calc_기준150!$CN$40:$EF$40,1,$G50)&gt;30),"")</f>
        <v>2</v>
      </c>
      <c r="L50" s="25">
        <f>IFERROR(MATCH(L$11,_calc_기준150!$CN$40:$EF$40,0),"")</f>
        <v>19</v>
      </c>
      <c r="M50" s="25">
        <f>IFERROR(MATCH(M$11,_calc_기준150!$CN$40:$EF$40,0),"")</f>
        <v>45</v>
      </c>
      <c r="N50" s="25">
        <f>IFERROR(MATCH(N$11,_calc_기준150!$CN$40:$EF$40,0),"")</f>
        <v>11</v>
      </c>
      <c r="O50" s="25">
        <f>IFERROR(MATCH(O$11,_calc_기준150!$CN$40:$EF$40,0),"")</f>
        <v>30</v>
      </c>
      <c r="P50" s="25">
        <f>IFERROR(MATCH(P$11,_calc_기준150!$CN$40:$EF$40,0),"")</f>
        <v>32</v>
      </c>
      <c r="Q50" s="25">
        <f>IFERROR(MATCH(Q$11,_calc_기준150!$CN$40:$EF$40,0),"")</f>
        <v>35</v>
      </c>
      <c r="R50" s="25">
        <f>IFERROR(MATCH(R$11,_calc_기준150!$CN$40:$EF$40,0),"")</f>
        <v>21</v>
      </c>
      <c r="S50" s="25">
        <f>IFERROR(MATCH(S$11,_calc_기준150!$CN$40:$EF$40,0),"")</f>
        <v>34</v>
      </c>
      <c r="T50" s="25">
        <f>IFERROR(MATCH(T$11,_calc_기준150!$CN$40:$EF$40,0),"")</f>
        <v>33</v>
      </c>
      <c r="U50" s="25">
        <f>IFERROR(MATCH(U$11,_calc_기준150!$CN$40:$EF$40,0),"")</f>
        <v>38</v>
      </c>
      <c r="V50" s="25">
        <f>IFERROR(MATCH(V$11,_calc_기준150!$CN$40:$EF$40,0),"")</f>
        <v>10</v>
      </c>
      <c r="W50" s="25">
        <f>IFERROR(MATCH(W$11,_calc_기준150!$CN$40:$EF$40,0),"")</f>
        <v>13</v>
      </c>
      <c r="X50" s="25">
        <f>IFERROR(MATCH(X$11,_calc_기준150!$CN$40:$EF$40,0),"")</f>
        <v>44</v>
      </c>
      <c r="Y50" s="25">
        <f>IFERROR(MATCH(Y$11,_calc_기준150!$CN$40:$EF$40,0),"")</f>
        <v>6</v>
      </c>
      <c r="Z50" s="25">
        <f>IFERROR(MATCH(Z$11,_calc_기준150!$CN$40:$EF$40,0),"")</f>
        <v>40</v>
      </c>
      <c r="AA50" s="25">
        <f>IFERROR(MATCH(AA$11,_calc_기준150!$CN$40:$EF$40,0),"")</f>
        <v>22</v>
      </c>
      <c r="AB50" s="25">
        <f>IFERROR(MATCH(AB$11,_calc_기준150!$CN$40:$EF$40,0),"")</f>
        <v>14</v>
      </c>
      <c r="AC50" s="25">
        <f>IFERROR(MATCH(AC$11,_calc_기준150!$CN$40:$EF$40,0),"")</f>
        <v>31</v>
      </c>
      <c r="AD50" s="25">
        <f>IFERROR(MATCH(AD$11,_calc_기준150!$CN$40:$EF$40,0),"")</f>
        <v>26</v>
      </c>
      <c r="AE50" s="25">
        <f>IFERROR(MATCH(AE$11,_calc_기준150!$CN$40:$EF$40,0),"")</f>
        <v>37</v>
      </c>
      <c r="AF50" s="25">
        <f>IFERROR(MATCH(AF$11,_calc_기준150!$CN$40:$EF$40,0),"")</f>
        <v>1</v>
      </c>
      <c r="AG50" s="25">
        <f>IFERROR(MATCH(AG$11,_calc_기준150!$CN$40:$EF$40,0),"")</f>
        <v>3</v>
      </c>
      <c r="AH50" s="25">
        <f>IFERROR(MATCH(AH$11,_calc_기준150!$CN$40:$EF$40,0),"")</f>
        <v>7</v>
      </c>
      <c r="AI50" s="25">
        <f>IFERROR(MATCH(AI$11,_calc_기준150!$CN$40:$EF$40,0),"")</f>
        <v>43</v>
      </c>
      <c r="AJ50" s="25">
        <f>IFERROR(MATCH(AJ$11,_calc_기준150!$CN$40:$EF$40,0),"")</f>
        <v>36</v>
      </c>
      <c r="AK50" s="25">
        <f>IFERROR(MATCH(AK$11,_calc_기준150!$CN$40:$EF$40,0),"")</f>
        <v>28</v>
      </c>
      <c r="AL50" s="25">
        <f>IFERROR(MATCH(AL$11,_calc_기준150!$CN$40:$EF$40,0),"")</f>
        <v>4</v>
      </c>
      <c r="AM50" s="25">
        <f>IFERROR(MATCH(AM$11,_calc_기준150!$CN$40:$EF$40,0),"")</f>
        <v>16</v>
      </c>
      <c r="AN50" s="25">
        <f>IFERROR(MATCH(AN$11,_calc_기준150!$CN$40:$EF$40,0),"")</f>
        <v>15</v>
      </c>
      <c r="AO50" s="25">
        <f>IFERROR(MATCH(AO$11,_calc_기준150!$CN$40:$EF$40,0),"")</f>
        <v>17</v>
      </c>
      <c r="AP50" s="25">
        <f>IFERROR(MATCH(AP$11,_calc_기준150!$CN$40:$EF$40,0),"")</f>
        <v>2</v>
      </c>
      <c r="AQ50" s="25">
        <f>IFERROR(MATCH(AQ$11,_calc_기준150!$CN$40:$EF$40,0),"")</f>
        <v>20</v>
      </c>
      <c r="AR50" s="25">
        <f>IFERROR(MATCH(AR$11,_calc_기준150!$CN$40:$EF$40,0),"")</f>
        <v>24</v>
      </c>
      <c r="AS50" s="25">
        <f>IFERROR(MATCH(AS$11,_calc_기준150!$CN$40:$EF$40,0),"")</f>
        <v>41</v>
      </c>
      <c r="AT50" s="25">
        <f>IFERROR(MATCH(AT$11,_calc_기준150!$CN$40:$EF$40,0),"")</f>
        <v>18</v>
      </c>
      <c r="AU50" s="25">
        <f>IFERROR(MATCH(AU$11,_calc_기준150!$CN$40:$EF$40,0),"")</f>
        <v>42</v>
      </c>
      <c r="AV50" s="25">
        <f>IFERROR(MATCH(AV$11,_calc_기준150!$CN$40:$EF$40,0),"")</f>
        <v>12</v>
      </c>
      <c r="AW50" s="25">
        <f>IFERROR(MATCH(AW$11,_calc_기준150!$CN$40:$EF$40,0),"")</f>
        <v>8</v>
      </c>
      <c r="AX50" s="25">
        <f>IFERROR(MATCH(AX$11,_calc_기준150!$CN$40:$EF$40,0),"")</f>
        <v>9</v>
      </c>
      <c r="AY50" s="25">
        <f>IFERROR(MATCH(AY$11,_calc_기준150!$CN$40:$EF$40,0),"")</f>
        <v>27</v>
      </c>
      <c r="AZ50" s="25">
        <f>IFERROR(MATCH(AZ$11,_calc_기준150!$CN$40:$EF$40,0),"")</f>
        <v>23</v>
      </c>
      <c r="BA50" s="25">
        <f>IFERROR(MATCH(BA$11,_calc_기준150!$CN$40:$EF$40,0),"")</f>
        <v>29</v>
      </c>
      <c r="BB50" s="25">
        <f>IFERROR(MATCH(BB$11,_calc_기준150!$CN$40:$EF$40,0),"")</f>
        <v>5</v>
      </c>
      <c r="BC50" s="25">
        <f>IFERROR(MATCH(BC$11,_calc_기준150!$CN$40:$EF$40,0),"")</f>
        <v>25</v>
      </c>
      <c r="BD50" s="25">
        <f>IFERROR(MATCH(BD$11,_calc_기준150!$CN$40:$EF$40,0),"")</f>
        <v>39</v>
      </c>
    </row>
    <row r="51" spans="1:56" ht="16.5" customHeight="1">
      <c r="A51" s="39">
        <f t="shared" si="3"/>
        <v>1205</v>
      </c>
      <c r="B51" s="40">
        <f>IFERROR(INDEX(전체당첨내역!$B:$B,MATCH($A51,전체당첨내역!$A:$A,0)),"")</f>
        <v>1</v>
      </c>
      <c r="C51" s="40">
        <f>IFERROR(INDEX(전체당첨내역!$C:$C,MATCH($A51,전체당첨내역!$A:$A,0)),"")</f>
        <v>4</v>
      </c>
      <c r="D51" s="40">
        <f>IFERROR(INDEX(전체당첨내역!$D:$D,MATCH($A51,전체당첨내역!$A:$A,0)),"")</f>
        <v>16</v>
      </c>
      <c r="E51" s="40">
        <f>IFERROR(INDEX(전체당첨내역!$E:$E,MATCH($A51,전체당첨내역!$A:$A,0)),"")</f>
        <v>23</v>
      </c>
      <c r="F51" s="40">
        <f>IFERROR(INDEX(전체당첨내역!$F:$F,MATCH($A51,전체당첨내역!$A:$A,0)),"")</f>
        <v>31</v>
      </c>
      <c r="G51" s="40">
        <f>IFERROR(INDEX(전체당첨내역!$G:$G,MATCH($A51,전체당첨내역!$A:$A,0)),"")</f>
        <v>41</v>
      </c>
      <c r="H51" s="45">
        <f>IFERROR(INDEX(전체당첨내역!$H:$H,MATCH($A51,전체당첨내역!$A:$A,0)),"")</f>
        <v>2</v>
      </c>
      <c r="I51" s="42">
        <f>IFERROR((INDEX(_calc_기준150!$CN$41:$EF$41,1,$B51)&gt;0)*(INDEX(_calc_기준150!$CN$41:$EF$41,1,$B51)&lt;=15)+(INDEX(_calc_기준150!$CN$41:$EF$41,1,$C51)&gt;0)*(INDEX(_calc_기준150!$CN$41:$EF$41,1,$C51)&lt;=15)+(INDEX(_calc_기준150!$CN$41:$EF$41,1,$D51)&gt;0)*(INDEX(_calc_기준150!$CN$41:$EF$41,1,$D51)&lt;=15)+(INDEX(_calc_기준150!$CN$41:$EF$41,1,$E51)&gt;0)*(INDEX(_calc_기준150!$CN$41:$EF$41,1,$E51)&lt;=15)+(INDEX(_calc_기준150!$CN$41:$EF$41,1,$F51)&gt;0)*(INDEX(_calc_기준150!$CN$41:$EF$41,1,$F51)&lt;=15)+(INDEX(_calc_기준150!$CN$41:$EF$41,1,$G51)&gt;0)*(INDEX(_calc_기준150!$CN$41:$EF$41,1,$G51)&lt;=15),"")</f>
        <v>1</v>
      </c>
      <c r="J51" s="40">
        <f>IFERROR((INDEX(_calc_기준150!$CN$41:$EF$41,1,$B51)&gt;15)*(INDEX(_calc_기준150!$CN$41:$EF$41,1,$B51)&lt;=30)+(INDEX(_calc_기준150!$CN$41:$EF$41,1,$C51)&gt;15)*(INDEX(_calc_기준150!$CN$41:$EF$41,1,$C51)&lt;=30)+(INDEX(_calc_기준150!$CN$41:$EF$41,1,$D51)&gt;15)*(INDEX(_calc_기준150!$CN$41:$EF$41,1,$D51)&lt;=30)+(INDEX(_calc_기준150!$CN$41:$EF$41,1,$E51)&gt;15)*(INDEX(_calc_기준150!$CN$41:$EF$41,1,$E51)&lt;=30)+(INDEX(_calc_기준150!$CN$41:$EF$41,1,$F51)&gt;15)*(INDEX(_calc_기준150!$CN$41:$EF$41,1,$F51)&lt;=30)+(INDEX(_calc_기준150!$CN$41:$EF$41,1,$G51)&gt;15)*(INDEX(_calc_기준150!$CN$41:$EF$41,1,$G51)&lt;=30),"")</f>
        <v>3</v>
      </c>
      <c r="K51" s="43">
        <f>IFERROR((INDEX(_calc_기준150!$CN$41:$EF$41,1,$B51)&gt;30)+(INDEX(_calc_기준150!$CN$41:$EF$41,1,$C51)&gt;30)+(INDEX(_calc_기준150!$CN$41:$EF$41,1,$D51)&gt;30)+(INDEX(_calc_기준150!$CN$41:$EF$41,1,$E51)&gt;30)+(INDEX(_calc_기준150!$CN$41:$EF$41,1,$F51)&gt;30)+(INDEX(_calc_기준150!$CN$41:$EF$41,1,$G51)&gt;30),"")</f>
        <v>2</v>
      </c>
      <c r="L51" s="25">
        <f>IFERROR(MATCH(L$11,_calc_기준150!$CN$41:$EF$41,0),"")</f>
        <v>45</v>
      </c>
      <c r="M51" s="25">
        <f>IFERROR(MATCH(M$11,_calc_기준150!$CN$41:$EF$41,0),"")</f>
        <v>19</v>
      </c>
      <c r="N51" s="25">
        <f>IFERROR(MATCH(N$11,_calc_기준150!$CN$41:$EF$41,0),"")</f>
        <v>11</v>
      </c>
      <c r="O51" s="25">
        <f>IFERROR(MATCH(O$11,_calc_기준150!$CN$41:$EF$41,0),"")</f>
        <v>30</v>
      </c>
      <c r="P51" s="25">
        <f>IFERROR(MATCH(P$11,_calc_기준150!$CN$41:$EF$41,0),"")</f>
        <v>32</v>
      </c>
      <c r="Q51" s="25">
        <f>IFERROR(MATCH(Q$11,_calc_기준150!$CN$41:$EF$41,0),"")</f>
        <v>33</v>
      </c>
      <c r="R51" s="25">
        <f>IFERROR(MATCH(R$11,_calc_기준150!$CN$41:$EF$41,0),"")</f>
        <v>34</v>
      </c>
      <c r="S51" s="25">
        <f>IFERROR(MATCH(S$11,_calc_기준150!$CN$41:$EF$41,0),"")</f>
        <v>22</v>
      </c>
      <c r="T51" s="25">
        <f>IFERROR(MATCH(T$11,_calc_기준150!$CN$41:$EF$41,0),"")</f>
        <v>35</v>
      </c>
      <c r="U51" s="25">
        <f>IFERROR(MATCH(U$11,_calc_기준150!$CN$41:$EF$41,0),"")</f>
        <v>21</v>
      </c>
      <c r="V51" s="25">
        <f>IFERROR(MATCH(V$11,_calc_기준150!$CN$41:$EF$41,0),"")</f>
        <v>13</v>
      </c>
      <c r="W51" s="25">
        <f>IFERROR(MATCH(W$11,_calc_기준150!$CN$41:$EF$41,0),"")</f>
        <v>14</v>
      </c>
      <c r="X51" s="25">
        <f>IFERROR(MATCH(X$11,_calc_기준150!$CN$41:$EF$41,0),"")</f>
        <v>10</v>
      </c>
      <c r="Y51" s="25">
        <f>IFERROR(MATCH(Y$11,_calc_기준150!$CN$41:$EF$41,0),"")</f>
        <v>31</v>
      </c>
      <c r="Z51" s="25">
        <f>IFERROR(MATCH(Z$11,_calc_기준150!$CN$41:$EF$41,0),"")</f>
        <v>40</v>
      </c>
      <c r="AA51" s="25">
        <f>IFERROR(MATCH(AA$11,_calc_기준150!$CN$41:$EF$41,0),"")</f>
        <v>44</v>
      </c>
      <c r="AB51" s="25">
        <f>IFERROR(MATCH(AB$11,_calc_기준150!$CN$41:$EF$41,0),"")</f>
        <v>6</v>
      </c>
      <c r="AC51" s="25">
        <f>IFERROR(MATCH(AC$11,_calc_기준150!$CN$41:$EF$41,0),"")</f>
        <v>1</v>
      </c>
      <c r="AD51" s="25">
        <f>IFERROR(MATCH(AD$11,_calc_기준150!$CN$41:$EF$41,0),"")</f>
        <v>4</v>
      </c>
      <c r="AE51" s="25">
        <f>IFERROR(MATCH(AE$11,_calc_기준150!$CN$41:$EF$41,0),"")</f>
        <v>38</v>
      </c>
      <c r="AF51" s="25">
        <f>IFERROR(MATCH(AF$11,_calc_기준150!$CN$41:$EF$41,0),"")</f>
        <v>7</v>
      </c>
      <c r="AG51" s="25">
        <f>IFERROR(MATCH(AG$11,_calc_기준150!$CN$41:$EF$41,0),"")</f>
        <v>26</v>
      </c>
      <c r="AH51" s="25">
        <f>IFERROR(MATCH(AH$11,_calc_기준150!$CN$41:$EF$41,0),"")</f>
        <v>3</v>
      </c>
      <c r="AI51" s="25">
        <f>IFERROR(MATCH(AI$11,_calc_기준150!$CN$41:$EF$41,0),"")</f>
        <v>43</v>
      </c>
      <c r="AJ51" s="25">
        <f>IFERROR(MATCH(AJ$11,_calc_기준150!$CN$41:$EF$41,0),"")</f>
        <v>16</v>
      </c>
      <c r="AK51" s="25">
        <f>IFERROR(MATCH(AK$11,_calc_기준150!$CN$41:$EF$41,0),"")</f>
        <v>17</v>
      </c>
      <c r="AL51" s="25">
        <f>IFERROR(MATCH(AL$11,_calc_기준150!$CN$41:$EF$41,0),"")</f>
        <v>20</v>
      </c>
      <c r="AM51" s="25">
        <f>IFERROR(MATCH(AM$11,_calc_기준150!$CN$41:$EF$41,0),"")</f>
        <v>28</v>
      </c>
      <c r="AN51" s="25">
        <f>IFERROR(MATCH(AN$11,_calc_기준150!$CN$41:$EF$41,0),"")</f>
        <v>37</v>
      </c>
      <c r="AO51" s="25">
        <f>IFERROR(MATCH(AO$11,_calc_기준150!$CN$41:$EF$41,0),"")</f>
        <v>36</v>
      </c>
      <c r="AP51" s="25">
        <f>IFERROR(MATCH(AP$11,_calc_기준150!$CN$41:$EF$41,0),"")</f>
        <v>41</v>
      </c>
      <c r="AQ51" s="25">
        <f>IFERROR(MATCH(AQ$11,_calc_기준150!$CN$41:$EF$41,0),"")</f>
        <v>2</v>
      </c>
      <c r="AR51" s="25">
        <f>IFERROR(MATCH(AR$11,_calc_기준150!$CN$41:$EF$41,0),"")</f>
        <v>24</v>
      </c>
      <c r="AS51" s="25">
        <f>IFERROR(MATCH(AS$11,_calc_기준150!$CN$41:$EF$41,0),"")</f>
        <v>12</v>
      </c>
      <c r="AT51" s="25">
        <f>IFERROR(MATCH(AT$11,_calc_기준150!$CN$41:$EF$41,0),"")</f>
        <v>15</v>
      </c>
      <c r="AU51" s="25">
        <f>IFERROR(MATCH(AU$11,_calc_기준150!$CN$41:$EF$41,0),"")</f>
        <v>8</v>
      </c>
      <c r="AV51" s="25">
        <f>IFERROR(MATCH(AV$11,_calc_기준150!$CN$41:$EF$41,0),"")</f>
        <v>9</v>
      </c>
      <c r="AW51" s="25">
        <f>IFERROR(MATCH(AW$11,_calc_기준150!$CN$41:$EF$41,0),"")</f>
        <v>23</v>
      </c>
      <c r="AX51" s="25">
        <f>IFERROR(MATCH(AX$11,_calc_기준150!$CN$41:$EF$41,0),"")</f>
        <v>42</v>
      </c>
      <c r="AY51" s="25">
        <f>IFERROR(MATCH(AY$11,_calc_기준150!$CN$41:$EF$41,0),"")</f>
        <v>18</v>
      </c>
      <c r="AZ51" s="25">
        <f>IFERROR(MATCH(AZ$11,_calc_기준150!$CN$41:$EF$41,0),"")</f>
        <v>27</v>
      </c>
      <c r="BA51" s="25">
        <f>IFERROR(MATCH(BA$11,_calc_기준150!$CN$41:$EF$41,0),"")</f>
        <v>29</v>
      </c>
      <c r="BB51" s="25">
        <f>IFERROR(MATCH(BB$11,_calc_기준150!$CN$41:$EF$41,0),"")</f>
        <v>25</v>
      </c>
      <c r="BC51" s="25">
        <f>IFERROR(MATCH(BC$11,_calc_기준150!$CN$41:$EF$41,0),"")</f>
        <v>5</v>
      </c>
      <c r="BD51" s="25">
        <f>IFERROR(MATCH(BD$11,_calc_기준150!$CN$41:$EF$41,0),"")</f>
        <v>39</v>
      </c>
    </row>
    <row r="52" spans="1:56" ht="16.5" customHeight="1">
      <c r="A52" s="39">
        <f t="shared" si="3"/>
        <v>1204</v>
      </c>
      <c r="B52" s="40">
        <f>IFERROR(INDEX(전체당첨내역!$B:$B,MATCH($A52,전체당첨내역!$A:$A,0)),"")</f>
        <v>8</v>
      </c>
      <c r="C52" s="40">
        <f>IFERROR(INDEX(전체당첨내역!$C:$C,MATCH($A52,전체당첨내역!$A:$A,0)),"")</f>
        <v>16</v>
      </c>
      <c r="D52" s="40">
        <f>IFERROR(INDEX(전체당첨내역!$D:$D,MATCH($A52,전체당첨내역!$A:$A,0)),"")</f>
        <v>28</v>
      </c>
      <c r="E52" s="40">
        <f>IFERROR(INDEX(전체당첨내역!$E:$E,MATCH($A52,전체당첨내역!$A:$A,0)),"")</f>
        <v>30</v>
      </c>
      <c r="F52" s="40">
        <f>IFERROR(INDEX(전체당첨내역!$F:$F,MATCH($A52,전체당첨내역!$A:$A,0)),"")</f>
        <v>31</v>
      </c>
      <c r="G52" s="40">
        <f>IFERROR(INDEX(전체당첨내역!$G:$G,MATCH($A52,전체당첨내역!$A:$A,0)),"")</f>
        <v>44</v>
      </c>
      <c r="H52" s="45">
        <f>IFERROR(INDEX(전체당첨내역!$H:$H,MATCH($A52,전체당첨내역!$A:$A,0)),"")</f>
        <v>27</v>
      </c>
      <c r="I52" s="42">
        <f>IFERROR((INDEX(_calc_기준150!$CN$42:$EF$42,1,$B52)&gt;0)*(INDEX(_calc_기준150!$CN$42:$EF$42,1,$B52)&lt;=15)+(INDEX(_calc_기준150!$CN$42:$EF$42,1,$C52)&gt;0)*(INDEX(_calc_기준150!$CN$42:$EF$42,1,$C52)&lt;=15)+(INDEX(_calc_기준150!$CN$42:$EF$42,1,$D52)&gt;0)*(INDEX(_calc_기준150!$CN$42:$EF$42,1,$D52)&lt;=15)+(INDEX(_calc_기준150!$CN$42:$EF$42,1,$E52)&gt;0)*(INDEX(_calc_기준150!$CN$42:$EF$42,1,$E52)&lt;=15)+(INDEX(_calc_기준150!$CN$42:$EF$42,1,$F52)&gt;0)*(INDEX(_calc_기준150!$CN$42:$EF$42,1,$F52)&lt;=15)+(INDEX(_calc_기준150!$CN$42:$EF$42,1,$G52)&gt;0)*(INDEX(_calc_기준150!$CN$42:$EF$42,1,$G52)&lt;=15),"")</f>
        <v>2</v>
      </c>
      <c r="J52" s="40">
        <f>IFERROR((INDEX(_calc_기준150!$CN$42:$EF$42,1,$B52)&gt;15)*(INDEX(_calc_기준150!$CN$42:$EF$42,1,$B52)&lt;=30)+(INDEX(_calc_기준150!$CN$42:$EF$42,1,$C52)&gt;15)*(INDEX(_calc_기준150!$CN$42:$EF$42,1,$C52)&lt;=30)+(INDEX(_calc_기준150!$CN$42:$EF$42,1,$D52)&gt;15)*(INDEX(_calc_기준150!$CN$42:$EF$42,1,$D52)&lt;=30)+(INDEX(_calc_기준150!$CN$42:$EF$42,1,$E52)&gt;15)*(INDEX(_calc_기준150!$CN$42:$EF$42,1,$E52)&lt;=30)+(INDEX(_calc_기준150!$CN$42:$EF$42,1,$F52)&gt;15)*(INDEX(_calc_기준150!$CN$42:$EF$42,1,$F52)&lt;=30)+(INDEX(_calc_기준150!$CN$42:$EF$42,1,$G52)&gt;15)*(INDEX(_calc_기준150!$CN$42:$EF$42,1,$G52)&lt;=30),"")</f>
        <v>3</v>
      </c>
      <c r="K52" s="43">
        <f>IFERROR((INDEX(_calc_기준150!$CN$42:$EF$42,1,$B52)&gt;30)+(INDEX(_calc_기준150!$CN$42:$EF$42,1,$C52)&gt;30)+(INDEX(_calc_기준150!$CN$42:$EF$42,1,$D52)&gt;30)+(INDEX(_calc_기준150!$CN$42:$EF$42,1,$E52)&gt;30)+(INDEX(_calc_기준150!$CN$42:$EF$42,1,$F52)&gt;30)+(INDEX(_calc_기준150!$CN$42:$EF$42,1,$G52)&gt;30),"")</f>
        <v>1</v>
      </c>
      <c r="L52" s="25">
        <f>IFERROR(MATCH(L$11,_calc_기준150!$CN$42:$EF$42,0),"")</f>
        <v>30</v>
      </c>
      <c r="M52" s="25">
        <f>IFERROR(MATCH(M$11,_calc_기준150!$CN$42:$EF$42,0),"")</f>
        <v>19</v>
      </c>
      <c r="N52" s="25">
        <f>IFERROR(MATCH(N$11,_calc_기준150!$CN$42:$EF$42,0),"")</f>
        <v>45</v>
      </c>
      <c r="O52" s="25">
        <f>IFERROR(MATCH(O$11,_calc_기준150!$CN$42:$EF$42,0),"")</f>
        <v>14</v>
      </c>
      <c r="P52" s="25">
        <f>IFERROR(MATCH(P$11,_calc_기준150!$CN$42:$EF$42,0),"")</f>
        <v>11</v>
      </c>
      <c r="Q52" s="25">
        <f>IFERROR(MATCH(Q$11,_calc_기준150!$CN$42:$EF$42,0),"")</f>
        <v>33</v>
      </c>
      <c r="R52" s="25">
        <f>IFERROR(MATCH(R$11,_calc_기준150!$CN$42:$EF$42,0),"")</f>
        <v>34</v>
      </c>
      <c r="S52" s="25">
        <f>IFERROR(MATCH(S$11,_calc_기준150!$CN$42:$EF$42,0),"")</f>
        <v>35</v>
      </c>
      <c r="T52" s="25">
        <f>IFERROR(MATCH(T$11,_calc_기준150!$CN$42:$EF$42,0),"")</f>
        <v>21</v>
      </c>
      <c r="U52" s="25">
        <f>IFERROR(MATCH(U$11,_calc_기준150!$CN$42:$EF$42,0),"")</f>
        <v>13</v>
      </c>
      <c r="V52" s="25">
        <f>IFERROR(MATCH(V$11,_calc_기준150!$CN$42:$EF$42,0),"")</f>
        <v>22</v>
      </c>
      <c r="W52" s="25">
        <f>IFERROR(MATCH(W$11,_calc_기준150!$CN$42:$EF$42,0),"")</f>
        <v>31</v>
      </c>
      <c r="X52" s="25">
        <f>IFERROR(MATCH(X$11,_calc_기준150!$CN$42:$EF$42,0),"")</f>
        <v>10</v>
      </c>
      <c r="Y52" s="25">
        <f>IFERROR(MATCH(Y$11,_calc_기준150!$CN$42:$EF$42,0),"")</f>
        <v>32</v>
      </c>
      <c r="Z52" s="25">
        <f>IFERROR(MATCH(Z$11,_calc_기준150!$CN$42:$EF$42,0),"")</f>
        <v>40</v>
      </c>
      <c r="AA52" s="25">
        <f>IFERROR(MATCH(AA$11,_calc_기준150!$CN$42:$EF$42,0),"")</f>
        <v>44</v>
      </c>
      <c r="AB52" s="25">
        <f>IFERROR(MATCH(AB$11,_calc_기준150!$CN$42:$EF$42,0),"")</f>
        <v>6</v>
      </c>
      <c r="AC52" s="25">
        <f>IFERROR(MATCH(AC$11,_calc_기준150!$CN$42:$EF$42,0),"")</f>
        <v>1</v>
      </c>
      <c r="AD52" s="25">
        <f>IFERROR(MATCH(AD$11,_calc_기준150!$CN$42:$EF$42,0),"")</f>
        <v>28</v>
      </c>
      <c r="AE52" s="25">
        <f>IFERROR(MATCH(AE$11,_calc_기준150!$CN$42:$EF$42,0),"")</f>
        <v>7</v>
      </c>
      <c r="AF52" s="25">
        <f>IFERROR(MATCH(AF$11,_calc_기준150!$CN$42:$EF$42,0),"")</f>
        <v>43</v>
      </c>
      <c r="AG52" s="25">
        <f>IFERROR(MATCH(AG$11,_calc_기준150!$CN$42:$EF$42,0),"")</f>
        <v>3</v>
      </c>
      <c r="AH52" s="25">
        <f>IFERROR(MATCH(AH$11,_calc_기준150!$CN$42:$EF$42,0),"")</f>
        <v>38</v>
      </c>
      <c r="AI52" s="25">
        <f>IFERROR(MATCH(AI$11,_calc_기준150!$CN$42:$EF$42,0),"")</f>
        <v>36</v>
      </c>
      <c r="AJ52" s="25">
        <f>IFERROR(MATCH(AJ$11,_calc_기준150!$CN$42:$EF$42,0),"")</f>
        <v>16</v>
      </c>
      <c r="AK52" s="25">
        <f>IFERROR(MATCH(AK$11,_calc_기준150!$CN$42:$EF$42,0),"")</f>
        <v>17</v>
      </c>
      <c r="AL52" s="25">
        <f>IFERROR(MATCH(AL$11,_calc_기준150!$CN$42:$EF$42,0),"")</f>
        <v>20</v>
      </c>
      <c r="AM52" s="25">
        <f>IFERROR(MATCH(AM$11,_calc_기준150!$CN$42:$EF$42,0),"")</f>
        <v>26</v>
      </c>
      <c r="AN52" s="25">
        <f>IFERROR(MATCH(AN$11,_calc_기준150!$CN$42:$EF$42,0),"")</f>
        <v>37</v>
      </c>
      <c r="AO52" s="25">
        <f>IFERROR(MATCH(AO$11,_calc_기준150!$CN$42:$EF$42,0),"")</f>
        <v>41</v>
      </c>
      <c r="AP52" s="25">
        <f>IFERROR(MATCH(AP$11,_calc_기준150!$CN$42:$EF$42,0),"")</f>
        <v>2</v>
      </c>
      <c r="AQ52" s="25">
        <f>IFERROR(MATCH(AQ$11,_calc_기준150!$CN$42:$EF$42,0),"")</f>
        <v>4</v>
      </c>
      <c r="AR52" s="25">
        <f>IFERROR(MATCH(AR$11,_calc_기준150!$CN$42:$EF$42,0),"")</f>
        <v>15</v>
      </c>
      <c r="AS52" s="25">
        <f>IFERROR(MATCH(AS$11,_calc_기준150!$CN$42:$EF$42,0),"")</f>
        <v>24</v>
      </c>
      <c r="AT52" s="25">
        <f>IFERROR(MATCH(AT$11,_calc_기준150!$CN$42:$EF$42,0),"")</f>
        <v>12</v>
      </c>
      <c r="AU52" s="25">
        <f>IFERROR(MATCH(AU$11,_calc_기준150!$CN$42:$EF$42,0),"")</f>
        <v>9</v>
      </c>
      <c r="AV52" s="25">
        <f>IFERROR(MATCH(AV$11,_calc_기준150!$CN$42:$EF$42,0),"")</f>
        <v>18</v>
      </c>
      <c r="AW52" s="25">
        <f>IFERROR(MATCH(AW$11,_calc_기준150!$CN$42:$EF$42,0),"")</f>
        <v>42</v>
      </c>
      <c r="AX52" s="25">
        <f>IFERROR(MATCH(AX$11,_calc_기준150!$CN$42:$EF$42,0),"")</f>
        <v>23</v>
      </c>
      <c r="AY52" s="25">
        <f>IFERROR(MATCH(AY$11,_calc_기준150!$CN$42:$EF$42,0),"")</f>
        <v>27</v>
      </c>
      <c r="AZ52" s="25">
        <f>IFERROR(MATCH(AZ$11,_calc_기준150!$CN$42:$EF$42,0),"")</f>
        <v>8</v>
      </c>
      <c r="BA52" s="25">
        <f>IFERROR(MATCH(BA$11,_calc_기준150!$CN$42:$EF$42,0),"")</f>
        <v>29</v>
      </c>
      <c r="BB52" s="25">
        <f>IFERROR(MATCH(BB$11,_calc_기준150!$CN$42:$EF$42,0),"")</f>
        <v>25</v>
      </c>
      <c r="BC52" s="25">
        <f>IFERROR(MATCH(BC$11,_calc_기준150!$CN$42:$EF$42,0),"")</f>
        <v>5</v>
      </c>
      <c r="BD52" s="25">
        <f>IFERROR(MATCH(BD$11,_calc_기준150!$CN$42:$EF$42,0),"")</f>
        <v>39</v>
      </c>
    </row>
    <row r="53" spans="1:56" ht="16.5" customHeight="1">
      <c r="A53" s="39">
        <f t="shared" si="3"/>
        <v>1203</v>
      </c>
      <c r="B53" s="40">
        <f>IFERROR(INDEX(전체당첨내역!$B:$B,MATCH($A53,전체당첨내역!$A:$A,0)),"")</f>
        <v>3</v>
      </c>
      <c r="C53" s="40">
        <f>IFERROR(INDEX(전체당첨내역!$C:$C,MATCH($A53,전체당첨내역!$A:$A,0)),"")</f>
        <v>6</v>
      </c>
      <c r="D53" s="40">
        <f>IFERROR(INDEX(전체당첨내역!$D:$D,MATCH($A53,전체당첨내역!$A:$A,0)),"")</f>
        <v>18</v>
      </c>
      <c r="E53" s="40">
        <f>IFERROR(INDEX(전체당첨내역!$E:$E,MATCH($A53,전체당첨내역!$A:$A,0)),"")</f>
        <v>29</v>
      </c>
      <c r="F53" s="40">
        <f>IFERROR(INDEX(전체당첨내역!$F:$F,MATCH($A53,전체당첨내역!$A:$A,0)),"")</f>
        <v>35</v>
      </c>
      <c r="G53" s="40">
        <f>IFERROR(INDEX(전체당첨내역!$G:$G,MATCH($A53,전체당첨내역!$A:$A,0)),"")</f>
        <v>39</v>
      </c>
      <c r="H53" s="45">
        <f>IFERROR(INDEX(전체당첨내역!$H:$H,MATCH($A53,전체당첨내역!$A:$A,0)),"")</f>
        <v>24</v>
      </c>
      <c r="I53" s="42">
        <f>IFERROR((INDEX(_calc_기준150!$CN$43:$EF$43,1,$B53)&gt;0)*(INDEX(_calc_기준150!$CN$43:$EF$43,1,$B53)&lt;=15)+(INDEX(_calc_기준150!$CN$43:$EF$43,1,$C53)&gt;0)*(INDEX(_calc_기준150!$CN$43:$EF$43,1,$C53)&lt;=15)+(INDEX(_calc_기준150!$CN$43:$EF$43,1,$D53)&gt;0)*(INDEX(_calc_기준150!$CN$43:$EF$43,1,$D53)&lt;=15)+(INDEX(_calc_기준150!$CN$43:$EF$43,1,$E53)&gt;0)*(INDEX(_calc_기준150!$CN$43:$EF$43,1,$E53)&lt;=15)+(INDEX(_calc_기준150!$CN$43:$EF$43,1,$F53)&gt;0)*(INDEX(_calc_기준150!$CN$43:$EF$43,1,$F53)&lt;=15)+(INDEX(_calc_기준150!$CN$43:$EF$43,1,$G53)&gt;0)*(INDEX(_calc_기준150!$CN$43:$EF$43,1,$G53)&lt;=15),"")</f>
        <v>2</v>
      </c>
      <c r="J53" s="40">
        <f>IFERROR((INDEX(_calc_기준150!$CN$43:$EF$43,1,$B53)&gt;15)*(INDEX(_calc_기준150!$CN$43:$EF$43,1,$B53)&lt;=30)+(INDEX(_calc_기준150!$CN$43:$EF$43,1,$C53)&gt;15)*(INDEX(_calc_기준150!$CN$43:$EF$43,1,$C53)&lt;=30)+(INDEX(_calc_기준150!$CN$43:$EF$43,1,$D53)&gt;15)*(INDEX(_calc_기준150!$CN$43:$EF$43,1,$D53)&lt;=30)+(INDEX(_calc_기준150!$CN$43:$EF$43,1,$E53)&gt;15)*(INDEX(_calc_기준150!$CN$43:$EF$43,1,$E53)&lt;=30)+(INDEX(_calc_기준150!$CN$43:$EF$43,1,$F53)&gt;15)*(INDEX(_calc_기준150!$CN$43:$EF$43,1,$F53)&lt;=30)+(INDEX(_calc_기준150!$CN$43:$EF$43,1,$G53)&gt;15)*(INDEX(_calc_기준150!$CN$43:$EF$43,1,$G53)&lt;=30),"")</f>
        <v>2</v>
      </c>
      <c r="K53" s="43">
        <f>IFERROR((INDEX(_calc_기준150!$CN$43:$EF$43,1,$B53)&gt;30)+(INDEX(_calc_기준150!$CN$43:$EF$43,1,$C53)&gt;30)+(INDEX(_calc_기준150!$CN$43:$EF$43,1,$D53)&gt;30)+(INDEX(_calc_기준150!$CN$43:$EF$43,1,$E53)&gt;30)+(INDEX(_calc_기준150!$CN$43:$EF$43,1,$F53)&gt;30)+(INDEX(_calc_기준150!$CN$43:$EF$43,1,$G53)&gt;30),"")</f>
        <v>2</v>
      </c>
      <c r="L53" s="25">
        <f>IFERROR(MATCH(L$11,_calc_기준150!$CN$43:$EF$43,0),"")</f>
        <v>30</v>
      </c>
      <c r="M53" s="25">
        <f>IFERROR(MATCH(M$11,_calc_기준150!$CN$43:$EF$43,0),"")</f>
        <v>45</v>
      </c>
      <c r="N53" s="25">
        <f>IFERROR(MATCH(N$11,_calc_기준150!$CN$43:$EF$43,0),"")</f>
        <v>19</v>
      </c>
      <c r="O53" s="25">
        <f>IFERROR(MATCH(O$11,_calc_기준150!$CN$43:$EF$43,0),"")</f>
        <v>34</v>
      </c>
      <c r="P53" s="25">
        <f>IFERROR(MATCH(P$11,_calc_기준150!$CN$43:$EF$43,0),"")</f>
        <v>14</v>
      </c>
      <c r="Q53" s="25">
        <f>IFERROR(MATCH(Q$11,_calc_기준150!$CN$43:$EF$43,0),"")</f>
        <v>22</v>
      </c>
      <c r="R53" s="25">
        <f>IFERROR(MATCH(R$11,_calc_기준150!$CN$43:$EF$43,0),"")</f>
        <v>33</v>
      </c>
      <c r="S53" s="25">
        <f>IFERROR(MATCH(S$11,_calc_기준150!$CN$43:$EF$43,0),"")</f>
        <v>11</v>
      </c>
      <c r="T53" s="25">
        <f>IFERROR(MATCH(T$11,_calc_기준150!$CN$43:$EF$43,0),"")</f>
        <v>6</v>
      </c>
      <c r="U53" s="25">
        <f>IFERROR(MATCH(U$11,_calc_기준150!$CN$43:$EF$43,0),"")</f>
        <v>35</v>
      </c>
      <c r="V53" s="25">
        <f>IFERROR(MATCH(V$11,_calc_기준150!$CN$43:$EF$43,0),"")</f>
        <v>21</v>
      </c>
      <c r="W53" s="25">
        <f>IFERROR(MATCH(W$11,_calc_기준150!$CN$43:$EF$43,0),"")</f>
        <v>44</v>
      </c>
      <c r="X53" s="25">
        <f>IFERROR(MATCH(X$11,_calc_기준150!$CN$43:$EF$43,0),"")</f>
        <v>31</v>
      </c>
      <c r="Y53" s="25">
        <f>IFERROR(MATCH(Y$11,_calc_기준150!$CN$43:$EF$43,0),"")</f>
        <v>32</v>
      </c>
      <c r="Z53" s="25">
        <f>IFERROR(MATCH(Z$11,_calc_기준150!$CN$43:$EF$43,0),"")</f>
        <v>40</v>
      </c>
      <c r="AA53" s="25">
        <f>IFERROR(MATCH(AA$11,_calc_기준150!$CN$43:$EF$43,0),"")</f>
        <v>10</v>
      </c>
      <c r="AB53" s="25">
        <f>IFERROR(MATCH(AB$11,_calc_기준150!$CN$43:$EF$43,0),"")</f>
        <v>28</v>
      </c>
      <c r="AC53" s="25">
        <f>IFERROR(MATCH(AC$11,_calc_기준150!$CN$43:$EF$43,0),"")</f>
        <v>43</v>
      </c>
      <c r="AD53" s="25">
        <f>IFERROR(MATCH(AD$11,_calc_기준150!$CN$43:$EF$43,0),"")</f>
        <v>13</v>
      </c>
      <c r="AE53" s="25">
        <f>IFERROR(MATCH(AE$11,_calc_기준150!$CN$43:$EF$43,0),"")</f>
        <v>3</v>
      </c>
      <c r="AF53" s="25">
        <f>IFERROR(MATCH(AF$11,_calc_기준150!$CN$43:$EF$43,0),"")</f>
        <v>7</v>
      </c>
      <c r="AG53" s="25">
        <f>IFERROR(MATCH(AG$11,_calc_기준150!$CN$43:$EF$43,0),"")</f>
        <v>26</v>
      </c>
      <c r="AH53" s="25">
        <f>IFERROR(MATCH(AH$11,_calc_기준150!$CN$43:$EF$43,0),"")</f>
        <v>38</v>
      </c>
      <c r="AI53" s="25">
        <f>IFERROR(MATCH(AI$11,_calc_기준150!$CN$43:$EF$43,0),"")</f>
        <v>18</v>
      </c>
      <c r="AJ53" s="25">
        <f>IFERROR(MATCH(AJ$11,_calc_기준150!$CN$43:$EF$43,0),"")</f>
        <v>36</v>
      </c>
      <c r="AK53" s="25">
        <f>IFERROR(MATCH(AK$11,_calc_기준150!$CN$43:$EF$43,0),"")</f>
        <v>41</v>
      </c>
      <c r="AL53" s="25">
        <f>IFERROR(MATCH(AL$11,_calc_기준150!$CN$43:$EF$43,0),"")</f>
        <v>16</v>
      </c>
      <c r="AM53" s="25">
        <f>IFERROR(MATCH(AM$11,_calc_기준150!$CN$43:$EF$43,0),"")</f>
        <v>17</v>
      </c>
      <c r="AN53" s="25">
        <f>IFERROR(MATCH(AN$11,_calc_기준150!$CN$43:$EF$43,0),"")</f>
        <v>37</v>
      </c>
      <c r="AO53" s="25">
        <f>IFERROR(MATCH(AO$11,_calc_기준150!$CN$43:$EF$43,0),"")</f>
        <v>1</v>
      </c>
      <c r="AP53" s="25">
        <f>IFERROR(MATCH(AP$11,_calc_기준150!$CN$43:$EF$43,0),"")</f>
        <v>2</v>
      </c>
      <c r="AQ53" s="25">
        <f>IFERROR(MATCH(AQ$11,_calc_기준150!$CN$43:$EF$43,0),"")</f>
        <v>4</v>
      </c>
      <c r="AR53" s="25">
        <f>IFERROR(MATCH(AR$11,_calc_기준150!$CN$43:$EF$43,0),"")</f>
        <v>15</v>
      </c>
      <c r="AS53" s="25">
        <f>IFERROR(MATCH(AS$11,_calc_기준150!$CN$43:$EF$43,0),"")</f>
        <v>20</v>
      </c>
      <c r="AT53" s="25">
        <f>IFERROR(MATCH(AT$11,_calc_기준150!$CN$43:$EF$43,0),"")</f>
        <v>24</v>
      </c>
      <c r="AU53" s="25">
        <f>IFERROR(MATCH(AU$11,_calc_기준150!$CN$43:$EF$43,0),"")</f>
        <v>12</v>
      </c>
      <c r="AV53" s="25">
        <f>IFERROR(MATCH(AV$11,_calc_기준150!$CN$43:$EF$43,0),"")</f>
        <v>29</v>
      </c>
      <c r="AW53" s="25">
        <f>IFERROR(MATCH(AW$11,_calc_기준150!$CN$43:$EF$43,0),"")</f>
        <v>42</v>
      </c>
      <c r="AX53" s="25">
        <f>IFERROR(MATCH(AX$11,_calc_기준150!$CN$43:$EF$43,0),"")</f>
        <v>27</v>
      </c>
      <c r="AY53" s="25">
        <f>IFERROR(MATCH(AY$11,_calc_기준150!$CN$43:$EF$43,0),"")</f>
        <v>23</v>
      </c>
      <c r="AZ53" s="25">
        <f>IFERROR(MATCH(AZ$11,_calc_기준150!$CN$43:$EF$43,0),"")</f>
        <v>8</v>
      </c>
      <c r="BA53" s="25">
        <f>IFERROR(MATCH(BA$11,_calc_기준150!$CN$43:$EF$43,0),"")</f>
        <v>9</v>
      </c>
      <c r="BB53" s="25">
        <f>IFERROR(MATCH(BB$11,_calc_기준150!$CN$43:$EF$43,0),"")</f>
        <v>25</v>
      </c>
      <c r="BC53" s="25">
        <f>IFERROR(MATCH(BC$11,_calc_기준150!$CN$43:$EF$43,0),"")</f>
        <v>5</v>
      </c>
      <c r="BD53" s="25">
        <f>IFERROR(MATCH(BD$11,_calc_기준150!$CN$43:$EF$43,0),"")</f>
        <v>39</v>
      </c>
    </row>
    <row r="54" spans="1:56" ht="16.5" customHeight="1">
      <c r="A54" s="39">
        <f t="shared" si="3"/>
        <v>1202</v>
      </c>
      <c r="B54" s="40">
        <f>IFERROR(INDEX(전체당첨내역!$B:$B,MATCH($A54,전체당첨내역!$A:$A,0)),"")</f>
        <v>5</v>
      </c>
      <c r="C54" s="40">
        <f>IFERROR(INDEX(전체당첨내역!$C:$C,MATCH($A54,전체당첨내역!$A:$A,0)),"")</f>
        <v>12</v>
      </c>
      <c r="D54" s="40">
        <f>IFERROR(INDEX(전체당첨내역!$D:$D,MATCH($A54,전체당첨내역!$A:$A,0)),"")</f>
        <v>21</v>
      </c>
      <c r="E54" s="40">
        <f>IFERROR(INDEX(전체당첨내역!$E:$E,MATCH($A54,전체당첨내역!$A:$A,0)),"")</f>
        <v>33</v>
      </c>
      <c r="F54" s="40">
        <f>IFERROR(INDEX(전체당첨내역!$F:$F,MATCH($A54,전체당첨내역!$A:$A,0)),"")</f>
        <v>37</v>
      </c>
      <c r="G54" s="40">
        <f>IFERROR(INDEX(전체당첨내역!$G:$G,MATCH($A54,전체당첨내역!$A:$A,0)),"")</f>
        <v>40</v>
      </c>
      <c r="H54" s="45">
        <f>IFERROR(INDEX(전체당첨내역!$H:$H,MATCH($A54,전체당첨내역!$A:$A,0)),"")</f>
        <v>7</v>
      </c>
      <c r="I54" s="42">
        <f>IFERROR((INDEX(_calc_기준150!$CN$44:$EF$44,1,$B54)&gt;0)*(INDEX(_calc_기준150!$CN$44:$EF$44,1,$B54)&lt;=15)+(INDEX(_calc_기준150!$CN$44:$EF$44,1,$C54)&gt;0)*(INDEX(_calc_기준150!$CN$44:$EF$44,1,$C54)&lt;=15)+(INDEX(_calc_기준150!$CN$44:$EF$44,1,$D54)&gt;0)*(INDEX(_calc_기준150!$CN$44:$EF$44,1,$D54)&lt;=15)+(INDEX(_calc_기준150!$CN$44:$EF$44,1,$E54)&gt;0)*(INDEX(_calc_기준150!$CN$44:$EF$44,1,$E54)&lt;=15)+(INDEX(_calc_기준150!$CN$44:$EF$44,1,$F54)&gt;0)*(INDEX(_calc_기준150!$CN$44:$EF$44,1,$F54)&lt;=15)+(INDEX(_calc_기준150!$CN$44:$EF$44,1,$G54)&gt;0)*(INDEX(_calc_기준150!$CN$44:$EF$44,1,$G54)&lt;=15),"")</f>
        <v>3</v>
      </c>
      <c r="J54" s="40">
        <f>IFERROR((INDEX(_calc_기준150!$CN$44:$EF$44,1,$B54)&gt;15)*(INDEX(_calc_기준150!$CN$44:$EF$44,1,$B54)&lt;=30)+(INDEX(_calc_기준150!$CN$44:$EF$44,1,$C54)&gt;15)*(INDEX(_calc_기준150!$CN$44:$EF$44,1,$C54)&lt;=30)+(INDEX(_calc_기준150!$CN$44:$EF$44,1,$D54)&gt;15)*(INDEX(_calc_기준150!$CN$44:$EF$44,1,$D54)&lt;=30)+(INDEX(_calc_기준150!$CN$44:$EF$44,1,$E54)&gt;15)*(INDEX(_calc_기준150!$CN$44:$EF$44,1,$E54)&lt;=30)+(INDEX(_calc_기준150!$CN$44:$EF$44,1,$F54)&gt;15)*(INDEX(_calc_기준150!$CN$44:$EF$44,1,$F54)&lt;=30)+(INDEX(_calc_기준150!$CN$44:$EF$44,1,$G54)&gt;15)*(INDEX(_calc_기준150!$CN$44:$EF$44,1,$G54)&lt;=30),"")</f>
        <v>0</v>
      </c>
      <c r="K54" s="43">
        <f>IFERROR((INDEX(_calc_기준150!$CN$44:$EF$44,1,$B54)&gt;30)+(INDEX(_calc_기준150!$CN$44:$EF$44,1,$C54)&gt;30)+(INDEX(_calc_기준150!$CN$44:$EF$44,1,$D54)&gt;30)+(INDEX(_calc_기준150!$CN$44:$EF$44,1,$E54)&gt;30)+(INDEX(_calc_기준150!$CN$44:$EF$44,1,$F54)&gt;30)+(INDEX(_calc_기준150!$CN$44:$EF$44,1,$G54)&gt;30),"")</f>
        <v>3</v>
      </c>
      <c r="L54" s="25">
        <f>IFERROR(MATCH(L$11,_calc_기준150!$CN$44:$EF$44,0),"")</f>
        <v>19</v>
      </c>
      <c r="M54" s="25">
        <f>IFERROR(MATCH(M$11,_calc_기준150!$CN$44:$EF$44,0),"")</f>
        <v>45</v>
      </c>
      <c r="N54" s="25">
        <f>IFERROR(MATCH(N$11,_calc_기준150!$CN$44:$EF$44,0),"")</f>
        <v>33</v>
      </c>
      <c r="O54" s="25">
        <f>IFERROR(MATCH(O$11,_calc_기준150!$CN$44:$EF$44,0),"")</f>
        <v>34</v>
      </c>
      <c r="P54" s="25">
        <f>IFERROR(MATCH(P$11,_calc_기준150!$CN$44:$EF$44,0),"")</f>
        <v>21</v>
      </c>
      <c r="Q54" s="25">
        <f>IFERROR(MATCH(Q$11,_calc_기준150!$CN$44:$EF$44,0),"")</f>
        <v>30</v>
      </c>
      <c r="R54" s="25">
        <f>IFERROR(MATCH(R$11,_calc_기준150!$CN$44:$EF$44,0),"")</f>
        <v>14</v>
      </c>
      <c r="S54" s="25">
        <f>IFERROR(MATCH(S$11,_calc_기준150!$CN$44:$EF$44,0),"")</f>
        <v>22</v>
      </c>
      <c r="T54" s="25">
        <f>IFERROR(MATCH(T$11,_calc_기준150!$CN$44:$EF$44,0),"")</f>
        <v>40</v>
      </c>
      <c r="U54" s="25">
        <f>IFERROR(MATCH(U$11,_calc_기준150!$CN$44:$EF$44,0),"")</f>
        <v>11</v>
      </c>
      <c r="V54" s="25">
        <f>IFERROR(MATCH(V$11,_calc_기준150!$CN$44:$EF$44,0),"")</f>
        <v>6</v>
      </c>
      <c r="W54" s="25">
        <f>IFERROR(MATCH(W$11,_calc_기준150!$CN$44:$EF$44,0),"")</f>
        <v>44</v>
      </c>
      <c r="X54" s="25">
        <f>IFERROR(MATCH(X$11,_calc_기준150!$CN$44:$EF$44,0),"")</f>
        <v>35</v>
      </c>
      <c r="Y54" s="25">
        <f>IFERROR(MATCH(Y$11,_calc_기준150!$CN$44:$EF$44,0),"")</f>
        <v>10</v>
      </c>
      <c r="Z54" s="25">
        <f>IFERROR(MATCH(Z$11,_calc_기준150!$CN$44:$EF$44,0),"")</f>
        <v>13</v>
      </c>
      <c r="AA54" s="25">
        <f>IFERROR(MATCH(AA$11,_calc_기준150!$CN$44:$EF$44,0),"")</f>
        <v>28</v>
      </c>
      <c r="AB54" s="25">
        <f>IFERROR(MATCH(AB$11,_calc_기준150!$CN$44:$EF$44,0),"")</f>
        <v>43</v>
      </c>
      <c r="AC54" s="25">
        <f>IFERROR(MATCH(AC$11,_calc_기준150!$CN$44:$EF$44,0),"")</f>
        <v>31</v>
      </c>
      <c r="AD54" s="25">
        <f>IFERROR(MATCH(AD$11,_calc_기준150!$CN$44:$EF$44,0),"")</f>
        <v>3</v>
      </c>
      <c r="AE54" s="25">
        <f>IFERROR(MATCH(AE$11,_calc_기준150!$CN$44:$EF$44,0),"")</f>
        <v>38</v>
      </c>
      <c r="AF54" s="25">
        <f>IFERROR(MATCH(AF$11,_calc_기준150!$CN$44:$EF$44,0),"")</f>
        <v>7</v>
      </c>
      <c r="AG54" s="25">
        <f>IFERROR(MATCH(AG$11,_calc_기준150!$CN$44:$EF$44,0),"")</f>
        <v>32</v>
      </c>
      <c r="AH54" s="25">
        <f>IFERROR(MATCH(AH$11,_calc_기준150!$CN$44:$EF$44,0),"")</f>
        <v>26</v>
      </c>
      <c r="AI54" s="25">
        <f>IFERROR(MATCH(AI$11,_calc_기준150!$CN$44:$EF$44,0),"")</f>
        <v>18</v>
      </c>
      <c r="AJ54" s="25">
        <f>IFERROR(MATCH(AJ$11,_calc_기준150!$CN$44:$EF$44,0),"")</f>
        <v>15</v>
      </c>
      <c r="AK54" s="25">
        <f>IFERROR(MATCH(AK$11,_calc_기준150!$CN$44:$EF$44,0),"")</f>
        <v>41</v>
      </c>
      <c r="AL54" s="25">
        <f>IFERROR(MATCH(AL$11,_calc_기준150!$CN$44:$EF$44,0),"")</f>
        <v>1</v>
      </c>
      <c r="AM54" s="25">
        <f>IFERROR(MATCH(AM$11,_calc_기준150!$CN$44:$EF$44,0),"")</f>
        <v>4</v>
      </c>
      <c r="AN54" s="25">
        <f>IFERROR(MATCH(AN$11,_calc_기준150!$CN$44:$EF$44,0),"")</f>
        <v>16</v>
      </c>
      <c r="AO54" s="25">
        <f>IFERROR(MATCH(AO$11,_calc_기준150!$CN$44:$EF$44,0),"")</f>
        <v>17</v>
      </c>
      <c r="AP54" s="25">
        <f>IFERROR(MATCH(AP$11,_calc_기준150!$CN$44:$EF$44,0),"")</f>
        <v>2</v>
      </c>
      <c r="AQ54" s="25">
        <f>IFERROR(MATCH(AQ$11,_calc_기준150!$CN$44:$EF$44,0),"")</f>
        <v>24</v>
      </c>
      <c r="AR54" s="25">
        <f>IFERROR(MATCH(AR$11,_calc_기준150!$CN$44:$EF$44,0),"")</f>
        <v>37</v>
      </c>
      <c r="AS54" s="25">
        <f>IFERROR(MATCH(AS$11,_calc_기준150!$CN$44:$EF$44,0),"")</f>
        <v>12</v>
      </c>
      <c r="AT54" s="25">
        <f>IFERROR(MATCH(AT$11,_calc_기준150!$CN$44:$EF$44,0),"")</f>
        <v>20</v>
      </c>
      <c r="AU54" s="25">
        <f>IFERROR(MATCH(AU$11,_calc_기준150!$CN$44:$EF$44,0),"")</f>
        <v>36</v>
      </c>
      <c r="AV54" s="25">
        <f>IFERROR(MATCH(AV$11,_calc_기준150!$CN$44:$EF$44,0),"")</f>
        <v>42</v>
      </c>
      <c r="AW54" s="25">
        <f>IFERROR(MATCH(AW$11,_calc_기준150!$CN$44:$EF$44,0),"")</f>
        <v>27</v>
      </c>
      <c r="AX54" s="25">
        <f>IFERROR(MATCH(AX$11,_calc_기준150!$CN$44:$EF$44,0),"")</f>
        <v>29</v>
      </c>
      <c r="AY54" s="25">
        <f>IFERROR(MATCH(AY$11,_calc_기준150!$CN$44:$EF$44,0),"")</f>
        <v>23</v>
      </c>
      <c r="AZ54" s="25">
        <f>IFERROR(MATCH(AZ$11,_calc_기준150!$CN$44:$EF$44,0),"")</f>
        <v>5</v>
      </c>
      <c r="BA54" s="25">
        <f>IFERROR(MATCH(BA$11,_calc_기준150!$CN$44:$EF$44,0),"")</f>
        <v>8</v>
      </c>
      <c r="BB54" s="25">
        <f>IFERROR(MATCH(BB$11,_calc_기준150!$CN$44:$EF$44,0),"")</f>
        <v>9</v>
      </c>
      <c r="BC54" s="25">
        <f>IFERROR(MATCH(BC$11,_calc_기준150!$CN$44:$EF$44,0),"")</f>
        <v>25</v>
      </c>
      <c r="BD54" s="25">
        <f>IFERROR(MATCH(BD$11,_calc_기준150!$CN$44:$EF$44,0),"")</f>
        <v>39</v>
      </c>
    </row>
    <row r="55" spans="1:56" ht="16.5" customHeight="1">
      <c r="A55" s="39">
        <f t="shared" si="3"/>
        <v>1201</v>
      </c>
      <c r="B55" s="40">
        <f>IFERROR(INDEX(전체당첨내역!$B:$B,MATCH($A55,전체당첨내역!$A:$A,0)),"")</f>
        <v>7</v>
      </c>
      <c r="C55" s="40">
        <f>IFERROR(INDEX(전체당첨내역!$C:$C,MATCH($A55,전체당첨내역!$A:$A,0)),"")</f>
        <v>9</v>
      </c>
      <c r="D55" s="40">
        <f>IFERROR(INDEX(전체당첨내역!$D:$D,MATCH($A55,전체당첨내역!$A:$A,0)),"")</f>
        <v>24</v>
      </c>
      <c r="E55" s="40">
        <f>IFERROR(INDEX(전체당첨내역!$E:$E,MATCH($A55,전체당첨내역!$A:$A,0)),"")</f>
        <v>27</v>
      </c>
      <c r="F55" s="40">
        <f>IFERROR(INDEX(전체당첨내역!$F:$F,MATCH($A55,전체당첨내역!$A:$A,0)),"")</f>
        <v>35</v>
      </c>
      <c r="G55" s="40">
        <f>IFERROR(INDEX(전체당첨내역!$G:$G,MATCH($A55,전체당첨내역!$A:$A,0)),"")</f>
        <v>36</v>
      </c>
      <c r="H55" s="45">
        <f>IFERROR(INDEX(전체당첨내역!$H:$H,MATCH($A55,전체당첨내역!$A:$A,0)),"")</f>
        <v>37</v>
      </c>
      <c r="I55" s="42">
        <f>IFERROR((INDEX(_calc_기준150!$CN$45:$EF$45,1,$B55)&gt;0)*(INDEX(_calc_기준150!$CN$45:$EF$45,1,$B55)&lt;=15)+(INDEX(_calc_기준150!$CN$45:$EF$45,1,$C55)&gt;0)*(INDEX(_calc_기준150!$CN$45:$EF$45,1,$C55)&lt;=15)+(INDEX(_calc_기준150!$CN$45:$EF$45,1,$D55)&gt;0)*(INDEX(_calc_기준150!$CN$45:$EF$45,1,$D55)&lt;=15)+(INDEX(_calc_기준150!$CN$45:$EF$45,1,$E55)&gt;0)*(INDEX(_calc_기준150!$CN$45:$EF$45,1,$E55)&lt;=15)+(INDEX(_calc_기준150!$CN$45:$EF$45,1,$F55)&gt;0)*(INDEX(_calc_기준150!$CN$45:$EF$45,1,$F55)&lt;=15)+(INDEX(_calc_기준150!$CN$45:$EF$45,1,$G55)&gt;0)*(INDEX(_calc_기준150!$CN$45:$EF$45,1,$G55)&lt;=15),"")</f>
        <v>1</v>
      </c>
      <c r="J55" s="40">
        <f>IFERROR((INDEX(_calc_기준150!$CN$45:$EF$45,1,$B55)&gt;15)*(INDEX(_calc_기준150!$CN$45:$EF$45,1,$B55)&lt;=30)+(INDEX(_calc_기준150!$CN$45:$EF$45,1,$C55)&gt;15)*(INDEX(_calc_기준150!$CN$45:$EF$45,1,$C55)&lt;=30)+(INDEX(_calc_기준150!$CN$45:$EF$45,1,$D55)&gt;15)*(INDEX(_calc_기준150!$CN$45:$EF$45,1,$D55)&lt;=30)+(INDEX(_calc_기준150!$CN$45:$EF$45,1,$E55)&gt;15)*(INDEX(_calc_기준150!$CN$45:$EF$45,1,$E55)&lt;=30)+(INDEX(_calc_기준150!$CN$45:$EF$45,1,$F55)&gt;15)*(INDEX(_calc_기준150!$CN$45:$EF$45,1,$F55)&lt;=30)+(INDEX(_calc_기준150!$CN$45:$EF$45,1,$G55)&gt;15)*(INDEX(_calc_기준150!$CN$45:$EF$45,1,$G55)&lt;=30),"")</f>
        <v>2</v>
      </c>
      <c r="K55" s="43">
        <f>IFERROR((INDEX(_calc_기준150!$CN$45:$EF$45,1,$B55)&gt;30)+(INDEX(_calc_기준150!$CN$45:$EF$45,1,$C55)&gt;30)+(INDEX(_calc_기준150!$CN$45:$EF$45,1,$D55)&gt;30)+(INDEX(_calc_기준150!$CN$45:$EF$45,1,$E55)&gt;30)+(INDEX(_calc_기준150!$CN$45:$EF$45,1,$F55)&gt;30)+(INDEX(_calc_기준150!$CN$45:$EF$45,1,$G55)&gt;30),"")</f>
        <v>3</v>
      </c>
      <c r="L55" s="25">
        <f>IFERROR(MATCH(L$11,_calc_기준150!$CN$45:$EF$45,0),"")</f>
        <v>45</v>
      </c>
      <c r="M55" s="25">
        <f>IFERROR(MATCH(M$11,_calc_기준150!$CN$45:$EF$45,0),"")</f>
        <v>21</v>
      </c>
      <c r="N55" s="25">
        <f>IFERROR(MATCH(N$11,_calc_기준150!$CN$45:$EF$45,0),"")</f>
        <v>19</v>
      </c>
      <c r="O55" s="25">
        <f>IFERROR(MATCH(O$11,_calc_기준150!$CN$45:$EF$45,0),"")</f>
        <v>33</v>
      </c>
      <c r="P55" s="25">
        <f>IFERROR(MATCH(P$11,_calc_기준150!$CN$45:$EF$45,0),"")</f>
        <v>34</v>
      </c>
      <c r="Q55" s="25">
        <f>IFERROR(MATCH(Q$11,_calc_기준150!$CN$45:$EF$45,0),"")</f>
        <v>30</v>
      </c>
      <c r="R55" s="25">
        <f>IFERROR(MATCH(R$11,_calc_기준150!$CN$45:$EF$45,0),"")</f>
        <v>14</v>
      </c>
      <c r="S55" s="25">
        <f>IFERROR(MATCH(S$11,_calc_기준150!$CN$45:$EF$45,0),"")</f>
        <v>22</v>
      </c>
      <c r="T55" s="25">
        <f>IFERROR(MATCH(T$11,_calc_기준150!$CN$45:$EF$45,0),"")</f>
        <v>11</v>
      </c>
      <c r="U55" s="25">
        <f>IFERROR(MATCH(U$11,_calc_기준150!$CN$45:$EF$45,0),"")</f>
        <v>35</v>
      </c>
      <c r="V55" s="25">
        <f>IFERROR(MATCH(V$11,_calc_기준150!$CN$45:$EF$45,0),"")</f>
        <v>40</v>
      </c>
      <c r="W55" s="25">
        <f>IFERROR(MATCH(W$11,_calc_기준150!$CN$45:$EF$45,0),"")</f>
        <v>6</v>
      </c>
      <c r="X55" s="25">
        <f>IFERROR(MATCH(X$11,_calc_기준150!$CN$45:$EF$45,0),"")</f>
        <v>44</v>
      </c>
      <c r="Y55" s="25">
        <f>IFERROR(MATCH(Y$11,_calc_기준150!$CN$45:$EF$45,0),"")</f>
        <v>10</v>
      </c>
      <c r="Z55" s="25">
        <f>IFERROR(MATCH(Z$11,_calc_기준150!$CN$45:$EF$45,0),"")</f>
        <v>26</v>
      </c>
      <c r="AA55" s="25">
        <f>IFERROR(MATCH(AA$11,_calc_기준150!$CN$45:$EF$45,0),"")</f>
        <v>28</v>
      </c>
      <c r="AB55" s="25">
        <f>IFERROR(MATCH(AB$11,_calc_기준150!$CN$45:$EF$45,0),"")</f>
        <v>43</v>
      </c>
      <c r="AC55" s="25">
        <f>IFERROR(MATCH(AC$11,_calc_기준150!$CN$45:$EF$45,0),"")</f>
        <v>7</v>
      </c>
      <c r="AD55" s="25">
        <f>IFERROR(MATCH(AD$11,_calc_기준150!$CN$45:$EF$45,0),"")</f>
        <v>32</v>
      </c>
      <c r="AE55" s="25">
        <f>IFERROR(MATCH(AE$11,_calc_기준150!$CN$45:$EF$45,0),"")</f>
        <v>13</v>
      </c>
      <c r="AF55" s="25">
        <f>IFERROR(MATCH(AF$11,_calc_기준150!$CN$45:$EF$45,0),"")</f>
        <v>31</v>
      </c>
      <c r="AG55" s="25">
        <f>IFERROR(MATCH(AG$11,_calc_기준150!$CN$45:$EF$45,0),"")</f>
        <v>18</v>
      </c>
      <c r="AH55" s="25">
        <f>IFERROR(MATCH(AH$11,_calc_기준150!$CN$45:$EF$45,0),"")</f>
        <v>38</v>
      </c>
      <c r="AI55" s="25">
        <f>IFERROR(MATCH(AI$11,_calc_기준150!$CN$45:$EF$45,0),"")</f>
        <v>3</v>
      </c>
      <c r="AJ55" s="25">
        <f>IFERROR(MATCH(AJ$11,_calc_기준150!$CN$45:$EF$45,0),"")</f>
        <v>41</v>
      </c>
      <c r="AK55" s="25">
        <f>IFERROR(MATCH(AK$11,_calc_기준150!$CN$45:$EF$45,0),"")</f>
        <v>17</v>
      </c>
      <c r="AL55" s="25">
        <f>IFERROR(MATCH(AL$11,_calc_기준150!$CN$45:$EF$45,0),"")</f>
        <v>24</v>
      </c>
      <c r="AM55" s="25">
        <f>IFERROR(MATCH(AM$11,_calc_기준150!$CN$45:$EF$45,0),"")</f>
        <v>1</v>
      </c>
      <c r="AN55" s="25">
        <f>IFERROR(MATCH(AN$11,_calc_기준150!$CN$45:$EF$45,0),"")</f>
        <v>4</v>
      </c>
      <c r="AO55" s="25">
        <f>IFERROR(MATCH(AO$11,_calc_기준150!$CN$45:$EF$45,0),"")</f>
        <v>16</v>
      </c>
      <c r="AP55" s="25">
        <f>IFERROR(MATCH(AP$11,_calc_기준150!$CN$45:$EF$45,0),"")</f>
        <v>36</v>
      </c>
      <c r="AQ55" s="25">
        <f>IFERROR(MATCH(AQ$11,_calc_기준150!$CN$45:$EF$45,0),"")</f>
        <v>20</v>
      </c>
      <c r="AR55" s="25">
        <f>IFERROR(MATCH(AR$11,_calc_기준150!$CN$45:$EF$45,0),"")</f>
        <v>37</v>
      </c>
      <c r="AS55" s="25">
        <f>IFERROR(MATCH(AS$11,_calc_기준150!$CN$45:$EF$45,0),"")</f>
        <v>12</v>
      </c>
      <c r="AT55" s="25">
        <f>IFERROR(MATCH(AT$11,_calc_기준150!$CN$45:$EF$45,0),"")</f>
        <v>42</v>
      </c>
      <c r="AU55" s="25">
        <f>IFERROR(MATCH(AU$11,_calc_기준150!$CN$45:$EF$45,0),"")</f>
        <v>2</v>
      </c>
      <c r="AV55" s="25">
        <f>IFERROR(MATCH(AV$11,_calc_기준150!$CN$45:$EF$45,0),"")</f>
        <v>15</v>
      </c>
      <c r="AW55" s="25">
        <f>IFERROR(MATCH(AW$11,_calc_기준150!$CN$45:$EF$45,0),"")</f>
        <v>23</v>
      </c>
      <c r="AX55" s="25">
        <f>IFERROR(MATCH(AX$11,_calc_기준150!$CN$45:$EF$45,0),"")</f>
        <v>8</v>
      </c>
      <c r="AY55" s="25">
        <f>IFERROR(MATCH(AY$11,_calc_기준150!$CN$45:$EF$45,0),"")</f>
        <v>27</v>
      </c>
      <c r="AZ55" s="25">
        <f>IFERROR(MATCH(AZ$11,_calc_기준150!$CN$45:$EF$45,0),"")</f>
        <v>29</v>
      </c>
      <c r="BA55" s="25">
        <f>IFERROR(MATCH(BA$11,_calc_기준150!$CN$45:$EF$45,0),"")</f>
        <v>5</v>
      </c>
      <c r="BB55" s="25">
        <f>IFERROR(MATCH(BB$11,_calc_기준150!$CN$45:$EF$45,0),"")</f>
        <v>9</v>
      </c>
      <c r="BC55" s="25">
        <f>IFERROR(MATCH(BC$11,_calc_기준150!$CN$45:$EF$45,0),"")</f>
        <v>25</v>
      </c>
      <c r="BD55" s="25">
        <f>IFERROR(MATCH(BD$11,_calc_기준150!$CN$45:$EF$45,0),"")</f>
        <v>39</v>
      </c>
    </row>
    <row r="56" spans="1:56" ht="16.5" customHeight="1">
      <c r="A56" s="39">
        <f t="shared" si="3"/>
        <v>1200</v>
      </c>
      <c r="B56" s="40">
        <f>IFERROR(INDEX(전체당첨내역!$B:$B,MATCH($A56,전체당첨내역!$A:$A,0)),"")</f>
        <v>1</v>
      </c>
      <c r="C56" s="40">
        <f>IFERROR(INDEX(전체당첨내역!$C:$C,MATCH($A56,전체당첨내역!$A:$A,0)),"")</f>
        <v>2</v>
      </c>
      <c r="D56" s="40">
        <f>IFERROR(INDEX(전체당첨내역!$D:$D,MATCH($A56,전체당첨내역!$A:$A,0)),"")</f>
        <v>4</v>
      </c>
      <c r="E56" s="40">
        <f>IFERROR(INDEX(전체당첨내역!$E:$E,MATCH($A56,전체당첨내역!$A:$A,0)),"")</f>
        <v>16</v>
      </c>
      <c r="F56" s="40">
        <f>IFERROR(INDEX(전체당첨내역!$F:$F,MATCH($A56,전체당첨내역!$A:$A,0)),"")</f>
        <v>20</v>
      </c>
      <c r="G56" s="40">
        <f>IFERROR(INDEX(전체당첨내역!$G:$G,MATCH($A56,전체당첨내역!$A:$A,0)),"")</f>
        <v>32</v>
      </c>
      <c r="H56" s="45">
        <f>IFERROR(INDEX(전체당첨내역!$H:$H,MATCH($A56,전체당첨내역!$A:$A,0)),"")</f>
        <v>45</v>
      </c>
      <c r="I56" s="42">
        <f>IFERROR((INDEX(_calc_기준150!$CN$46:$EF$46,1,$B56)&gt;0)*(INDEX(_calc_기준150!$CN$46:$EF$46,1,$B56)&lt;=15)+(INDEX(_calc_기준150!$CN$46:$EF$46,1,$C56)&gt;0)*(INDEX(_calc_기준150!$CN$46:$EF$46,1,$C56)&lt;=15)+(INDEX(_calc_기준150!$CN$46:$EF$46,1,$D56)&gt;0)*(INDEX(_calc_기준150!$CN$46:$EF$46,1,$D56)&lt;=15)+(INDEX(_calc_기준150!$CN$46:$EF$46,1,$E56)&gt;0)*(INDEX(_calc_기준150!$CN$46:$EF$46,1,$E56)&lt;=15)+(INDEX(_calc_기준150!$CN$46:$EF$46,1,$F56)&gt;0)*(INDEX(_calc_기준150!$CN$46:$EF$46,1,$F56)&lt;=15)+(INDEX(_calc_기준150!$CN$46:$EF$46,1,$G56)&gt;0)*(INDEX(_calc_기준150!$CN$46:$EF$46,1,$G56)&lt;=15),"")</f>
        <v>0</v>
      </c>
      <c r="J56" s="40">
        <f>IFERROR((INDEX(_calc_기준150!$CN$46:$EF$46,1,$B56)&gt;15)*(INDEX(_calc_기준150!$CN$46:$EF$46,1,$B56)&lt;=30)+(INDEX(_calc_기준150!$CN$46:$EF$46,1,$C56)&gt;15)*(INDEX(_calc_기준150!$CN$46:$EF$46,1,$C56)&lt;=30)+(INDEX(_calc_기준150!$CN$46:$EF$46,1,$D56)&gt;15)*(INDEX(_calc_기준150!$CN$46:$EF$46,1,$D56)&lt;=30)+(INDEX(_calc_기준150!$CN$46:$EF$46,1,$E56)&gt;15)*(INDEX(_calc_기준150!$CN$46:$EF$46,1,$E56)&lt;=30)+(INDEX(_calc_기준150!$CN$46:$EF$46,1,$F56)&gt;15)*(INDEX(_calc_기준150!$CN$46:$EF$46,1,$F56)&lt;=30)+(INDEX(_calc_기준150!$CN$46:$EF$46,1,$G56)&gt;15)*(INDEX(_calc_기준150!$CN$46:$EF$46,1,$G56)&lt;=30),"")</f>
        <v>5</v>
      </c>
      <c r="K56" s="43">
        <f>IFERROR((INDEX(_calc_기준150!$CN$46:$EF$46,1,$B56)&gt;30)+(INDEX(_calc_기준150!$CN$46:$EF$46,1,$C56)&gt;30)+(INDEX(_calc_기준150!$CN$46:$EF$46,1,$D56)&gt;30)+(INDEX(_calc_기준150!$CN$46:$EF$46,1,$E56)&gt;30)+(INDEX(_calc_기준150!$CN$46:$EF$46,1,$F56)&gt;30)+(INDEX(_calc_기준150!$CN$46:$EF$46,1,$G56)&gt;30),"")</f>
        <v>1</v>
      </c>
      <c r="L56" s="25">
        <f>IFERROR(MATCH(L$11,_calc_기준150!$CN$46:$EF$46,0),"")</f>
        <v>33</v>
      </c>
      <c r="M56" s="25">
        <f>IFERROR(MATCH(M$11,_calc_기준150!$CN$46:$EF$46,0),"")</f>
        <v>21</v>
      </c>
      <c r="N56" s="25">
        <f>IFERROR(MATCH(N$11,_calc_기준150!$CN$46:$EF$46,0),"")</f>
        <v>19</v>
      </c>
      <c r="O56" s="25">
        <f>IFERROR(MATCH(O$11,_calc_기준150!$CN$46:$EF$46,0),"")</f>
        <v>34</v>
      </c>
      <c r="P56" s="25">
        <f>IFERROR(MATCH(P$11,_calc_기준150!$CN$46:$EF$46,0),"")</f>
        <v>30</v>
      </c>
      <c r="Q56" s="25">
        <f>IFERROR(MATCH(Q$11,_calc_기준150!$CN$46:$EF$46,0),"")</f>
        <v>45</v>
      </c>
      <c r="R56" s="25">
        <f>IFERROR(MATCH(R$11,_calc_기준150!$CN$46:$EF$46,0),"")</f>
        <v>14</v>
      </c>
      <c r="S56" s="25">
        <f>IFERROR(MATCH(S$11,_calc_기준150!$CN$46:$EF$46,0),"")</f>
        <v>22</v>
      </c>
      <c r="T56" s="25">
        <f>IFERROR(MATCH(T$11,_calc_기준150!$CN$46:$EF$46,0),"")</f>
        <v>6</v>
      </c>
      <c r="U56" s="25">
        <f>IFERROR(MATCH(U$11,_calc_기준150!$CN$46:$EF$46,0),"")</f>
        <v>11</v>
      </c>
      <c r="V56" s="25">
        <f>IFERROR(MATCH(V$11,_calc_기준150!$CN$46:$EF$46,0),"")</f>
        <v>40</v>
      </c>
      <c r="W56" s="25">
        <f>IFERROR(MATCH(W$11,_calc_기준150!$CN$46:$EF$46,0),"")</f>
        <v>35</v>
      </c>
      <c r="X56" s="25">
        <f>IFERROR(MATCH(X$11,_calc_기준150!$CN$46:$EF$46,0),"")</f>
        <v>44</v>
      </c>
      <c r="Y56" s="25">
        <f>IFERROR(MATCH(Y$11,_calc_기준150!$CN$46:$EF$46,0),"")</f>
        <v>10</v>
      </c>
      <c r="Z56" s="25">
        <f>IFERROR(MATCH(Z$11,_calc_기준150!$CN$46:$EF$46,0),"")</f>
        <v>31</v>
      </c>
      <c r="AA56" s="25">
        <f>IFERROR(MATCH(AA$11,_calc_기준150!$CN$46:$EF$46,0),"")</f>
        <v>32</v>
      </c>
      <c r="AB56" s="25">
        <f>IFERROR(MATCH(AB$11,_calc_기준150!$CN$46:$EF$46,0),"")</f>
        <v>43</v>
      </c>
      <c r="AC56" s="25">
        <f>IFERROR(MATCH(AC$11,_calc_기준150!$CN$46:$EF$46,0),"")</f>
        <v>28</v>
      </c>
      <c r="AD56" s="25">
        <f>IFERROR(MATCH(AD$11,_calc_기준150!$CN$46:$EF$46,0),"")</f>
        <v>13</v>
      </c>
      <c r="AE56" s="25">
        <f>IFERROR(MATCH(AE$11,_calc_기준150!$CN$46:$EF$46,0),"")</f>
        <v>1</v>
      </c>
      <c r="AF56" s="25">
        <f>IFERROR(MATCH(AF$11,_calc_기준150!$CN$46:$EF$46,0),"")</f>
        <v>4</v>
      </c>
      <c r="AG56" s="25">
        <f>IFERROR(MATCH(AG$11,_calc_기준150!$CN$46:$EF$46,0),"")</f>
        <v>7</v>
      </c>
      <c r="AH56" s="25">
        <f>IFERROR(MATCH(AH$11,_calc_기준150!$CN$46:$EF$46,0),"")</f>
        <v>38</v>
      </c>
      <c r="AI56" s="25">
        <f>IFERROR(MATCH(AI$11,_calc_기준150!$CN$46:$EF$46,0),"")</f>
        <v>26</v>
      </c>
      <c r="AJ56" s="25">
        <f>IFERROR(MATCH(AJ$11,_calc_기준150!$CN$46:$EF$46,0),"")</f>
        <v>17</v>
      </c>
      <c r="AK56" s="25">
        <f>IFERROR(MATCH(AK$11,_calc_기준150!$CN$46:$EF$46,0),"")</f>
        <v>3</v>
      </c>
      <c r="AL56" s="25">
        <f>IFERROR(MATCH(AL$11,_calc_기준150!$CN$46:$EF$46,0),"")</f>
        <v>16</v>
      </c>
      <c r="AM56" s="25">
        <f>IFERROR(MATCH(AM$11,_calc_기준150!$CN$46:$EF$46,0),"")</f>
        <v>20</v>
      </c>
      <c r="AN56" s="25">
        <f>IFERROR(MATCH(AN$11,_calc_기준150!$CN$46:$EF$46,0),"")</f>
        <v>41</v>
      </c>
      <c r="AO56" s="25">
        <f>IFERROR(MATCH(AO$11,_calc_기준150!$CN$46:$EF$46,0),"")</f>
        <v>24</v>
      </c>
      <c r="AP56" s="25">
        <f>IFERROR(MATCH(AP$11,_calc_기준150!$CN$46:$EF$46,0),"")</f>
        <v>12</v>
      </c>
      <c r="AQ56" s="25">
        <f>IFERROR(MATCH(AQ$11,_calc_기준150!$CN$46:$EF$46,0),"")</f>
        <v>36</v>
      </c>
      <c r="AR56" s="25">
        <f>IFERROR(MATCH(AR$11,_calc_기준150!$CN$46:$EF$46,0),"")</f>
        <v>2</v>
      </c>
      <c r="AS56" s="25">
        <f>IFERROR(MATCH(AS$11,_calc_기준150!$CN$46:$EF$46,0),"")</f>
        <v>37</v>
      </c>
      <c r="AT56" s="25">
        <f>IFERROR(MATCH(AT$11,_calc_기준150!$CN$46:$EF$46,0),"")</f>
        <v>15</v>
      </c>
      <c r="AU56" s="25">
        <f>IFERROR(MATCH(AU$11,_calc_기준150!$CN$46:$EF$46,0),"")</f>
        <v>42</v>
      </c>
      <c r="AV56" s="25">
        <f>IFERROR(MATCH(AV$11,_calc_기준150!$CN$46:$EF$46,0),"")</f>
        <v>18</v>
      </c>
      <c r="AW56" s="25">
        <f>IFERROR(MATCH(AW$11,_calc_기준150!$CN$46:$EF$46,0),"")</f>
        <v>23</v>
      </c>
      <c r="AX56" s="25">
        <f>IFERROR(MATCH(AX$11,_calc_기준150!$CN$46:$EF$46,0),"")</f>
        <v>29</v>
      </c>
      <c r="AY56" s="25">
        <f>IFERROR(MATCH(AY$11,_calc_기준150!$CN$46:$EF$46,0),"")</f>
        <v>27</v>
      </c>
      <c r="AZ56" s="25">
        <f>IFERROR(MATCH(AZ$11,_calc_기준150!$CN$46:$EF$46,0),"")</f>
        <v>5</v>
      </c>
      <c r="BA56" s="25">
        <f>IFERROR(MATCH(BA$11,_calc_기준150!$CN$46:$EF$46,0),"")</f>
        <v>8</v>
      </c>
      <c r="BB56" s="25">
        <f>IFERROR(MATCH(BB$11,_calc_기준150!$CN$46:$EF$46,0),"")</f>
        <v>9</v>
      </c>
      <c r="BC56" s="25">
        <f>IFERROR(MATCH(BC$11,_calc_기준150!$CN$46:$EF$46,0),"")</f>
        <v>25</v>
      </c>
      <c r="BD56" s="25">
        <f>IFERROR(MATCH(BD$11,_calc_기준150!$CN$46:$EF$46,0),"")</f>
        <v>39</v>
      </c>
    </row>
    <row r="57" spans="1:56" ht="16.5" customHeight="1">
      <c r="A57" s="39">
        <f t="shared" si="3"/>
        <v>1199</v>
      </c>
      <c r="B57" s="40">
        <f>IFERROR(INDEX(전체당첨내역!$B:$B,MATCH($A57,전체당첨내역!$A:$A,0)),"")</f>
        <v>16</v>
      </c>
      <c r="C57" s="40">
        <f>IFERROR(INDEX(전체당첨내역!$C:$C,MATCH($A57,전체당첨내역!$A:$A,0)),"")</f>
        <v>24</v>
      </c>
      <c r="D57" s="40">
        <f>IFERROR(INDEX(전체당첨내역!$D:$D,MATCH($A57,전체당첨내역!$A:$A,0)),"")</f>
        <v>25</v>
      </c>
      <c r="E57" s="40">
        <f>IFERROR(INDEX(전체당첨내역!$E:$E,MATCH($A57,전체당첨내역!$A:$A,0)),"")</f>
        <v>30</v>
      </c>
      <c r="F57" s="40">
        <f>IFERROR(INDEX(전체당첨내역!$F:$F,MATCH($A57,전체당첨내역!$A:$A,0)),"")</f>
        <v>31</v>
      </c>
      <c r="G57" s="40">
        <f>IFERROR(INDEX(전체당첨내역!$G:$G,MATCH($A57,전체당첨내역!$A:$A,0)),"")</f>
        <v>32</v>
      </c>
      <c r="H57" s="45">
        <f>IFERROR(INDEX(전체당첨내역!$H:$H,MATCH($A57,전체당첨내역!$A:$A,0)),"")</f>
        <v>7</v>
      </c>
      <c r="I57" s="42">
        <f>IFERROR((INDEX(_calc_기준150!$CN$47:$EF$47,1,$B57)&gt;0)*(INDEX(_calc_기준150!$CN$47:$EF$47,1,$B57)&lt;=15)+(INDEX(_calc_기준150!$CN$47:$EF$47,1,$C57)&gt;0)*(INDEX(_calc_기준150!$CN$47:$EF$47,1,$C57)&lt;=15)+(INDEX(_calc_기준150!$CN$47:$EF$47,1,$D57)&gt;0)*(INDEX(_calc_기준150!$CN$47:$EF$47,1,$D57)&lt;=15)+(INDEX(_calc_기준150!$CN$47:$EF$47,1,$E57)&gt;0)*(INDEX(_calc_기준150!$CN$47:$EF$47,1,$E57)&lt;=15)+(INDEX(_calc_기준150!$CN$47:$EF$47,1,$F57)&gt;0)*(INDEX(_calc_기준150!$CN$47:$EF$47,1,$F57)&lt;=15)+(INDEX(_calc_기준150!$CN$47:$EF$47,1,$G57)&gt;0)*(INDEX(_calc_기준150!$CN$47:$EF$47,1,$G57)&lt;=15),"")</f>
        <v>2</v>
      </c>
      <c r="J57" s="40">
        <f>IFERROR((INDEX(_calc_기준150!$CN$47:$EF$47,1,$B57)&gt;15)*(INDEX(_calc_기준150!$CN$47:$EF$47,1,$B57)&lt;=30)+(INDEX(_calc_기준150!$CN$47:$EF$47,1,$C57)&gt;15)*(INDEX(_calc_기준150!$CN$47:$EF$47,1,$C57)&lt;=30)+(INDEX(_calc_기준150!$CN$47:$EF$47,1,$D57)&gt;15)*(INDEX(_calc_기준150!$CN$47:$EF$47,1,$D57)&lt;=30)+(INDEX(_calc_기준150!$CN$47:$EF$47,1,$E57)&gt;15)*(INDEX(_calc_기준150!$CN$47:$EF$47,1,$E57)&lt;=30)+(INDEX(_calc_기준150!$CN$47:$EF$47,1,$F57)&gt;15)*(INDEX(_calc_기준150!$CN$47:$EF$47,1,$F57)&lt;=30)+(INDEX(_calc_기준150!$CN$47:$EF$47,1,$G57)&gt;15)*(INDEX(_calc_기준150!$CN$47:$EF$47,1,$G57)&lt;=30),"")</f>
        <v>3</v>
      </c>
      <c r="K57" s="43">
        <f>IFERROR((INDEX(_calc_기준150!$CN$47:$EF$47,1,$B57)&gt;30)+(INDEX(_calc_기준150!$CN$47:$EF$47,1,$C57)&gt;30)+(INDEX(_calc_기준150!$CN$47:$EF$47,1,$D57)&gt;30)+(INDEX(_calc_기준150!$CN$47:$EF$47,1,$E57)&gt;30)+(INDEX(_calc_기준150!$CN$47:$EF$47,1,$F57)&gt;30)+(INDEX(_calc_기준150!$CN$47:$EF$47,1,$G57)&gt;30),"")</f>
        <v>1</v>
      </c>
      <c r="L57" s="25">
        <f>IFERROR(MATCH(L$11,_calc_기준150!$CN$47:$EF$47,0),"")</f>
        <v>30</v>
      </c>
      <c r="M57" s="25">
        <f>IFERROR(MATCH(M$11,_calc_기준150!$CN$47:$EF$47,0),"")</f>
        <v>33</v>
      </c>
      <c r="N57" s="25">
        <f>IFERROR(MATCH(N$11,_calc_기준150!$CN$47:$EF$47,0),"")</f>
        <v>34</v>
      </c>
      <c r="O57" s="25">
        <f>IFERROR(MATCH(O$11,_calc_기준150!$CN$47:$EF$47,0),"")</f>
        <v>14</v>
      </c>
      <c r="P57" s="25">
        <f>IFERROR(MATCH(P$11,_calc_기준150!$CN$47:$EF$47,0),"")</f>
        <v>22</v>
      </c>
      <c r="Q57" s="25">
        <f>IFERROR(MATCH(Q$11,_calc_기준150!$CN$47:$EF$47,0),"")</f>
        <v>45</v>
      </c>
      <c r="R57" s="25">
        <f>IFERROR(MATCH(R$11,_calc_기준150!$CN$47:$EF$47,0),"")</f>
        <v>11</v>
      </c>
      <c r="S57" s="25">
        <f>IFERROR(MATCH(S$11,_calc_기준150!$CN$47:$EF$47,0),"")</f>
        <v>6</v>
      </c>
      <c r="T57" s="25">
        <f>IFERROR(MATCH(T$11,_calc_기준150!$CN$47:$EF$47,0),"")</f>
        <v>21</v>
      </c>
      <c r="U57" s="25">
        <f>IFERROR(MATCH(U$11,_calc_기준150!$CN$47:$EF$47,0),"")</f>
        <v>40</v>
      </c>
      <c r="V57" s="25">
        <f>IFERROR(MATCH(V$11,_calc_기준150!$CN$47:$EF$47,0),"")</f>
        <v>19</v>
      </c>
      <c r="W57" s="25">
        <f>IFERROR(MATCH(W$11,_calc_기준150!$CN$47:$EF$47,0),"")</f>
        <v>31</v>
      </c>
      <c r="X57" s="25">
        <f>IFERROR(MATCH(X$11,_calc_기준150!$CN$47:$EF$47,0),"")</f>
        <v>44</v>
      </c>
      <c r="Y57" s="25">
        <f>IFERROR(MATCH(Y$11,_calc_기준150!$CN$47:$EF$47,0),"")</f>
        <v>35</v>
      </c>
      <c r="Z57" s="25">
        <f>IFERROR(MATCH(Z$11,_calc_기준150!$CN$47:$EF$47,0),"")</f>
        <v>10</v>
      </c>
      <c r="AA57" s="25">
        <f>IFERROR(MATCH(AA$11,_calc_기준150!$CN$47:$EF$47,0),"")</f>
        <v>43</v>
      </c>
      <c r="AB57" s="25">
        <f>IFERROR(MATCH(AB$11,_calc_기준150!$CN$47:$EF$47,0),"")</f>
        <v>13</v>
      </c>
      <c r="AC57" s="25">
        <f>IFERROR(MATCH(AC$11,_calc_기준150!$CN$47:$EF$47,0),"")</f>
        <v>20</v>
      </c>
      <c r="AD57" s="25">
        <f>IFERROR(MATCH(AD$11,_calc_기준150!$CN$47:$EF$47,0),"")</f>
        <v>26</v>
      </c>
      <c r="AE57" s="25">
        <f>IFERROR(MATCH(AE$11,_calc_기준150!$CN$47:$EF$47,0),"")</f>
        <v>28</v>
      </c>
      <c r="AF57" s="25">
        <f>IFERROR(MATCH(AF$11,_calc_기준150!$CN$47:$EF$47,0),"")</f>
        <v>1</v>
      </c>
      <c r="AG57" s="25">
        <f>IFERROR(MATCH(AG$11,_calc_기준150!$CN$47:$EF$47,0),"")</f>
        <v>4</v>
      </c>
      <c r="AH57" s="25">
        <f>IFERROR(MATCH(AH$11,_calc_기준150!$CN$47:$EF$47,0),"")</f>
        <v>7</v>
      </c>
      <c r="AI57" s="25">
        <f>IFERROR(MATCH(AI$11,_calc_기준150!$CN$47:$EF$47,0),"")</f>
        <v>16</v>
      </c>
      <c r="AJ57" s="25">
        <f>IFERROR(MATCH(AJ$11,_calc_기준150!$CN$47:$EF$47,0),"")</f>
        <v>32</v>
      </c>
      <c r="AK57" s="25">
        <f>IFERROR(MATCH(AK$11,_calc_기준150!$CN$47:$EF$47,0),"")</f>
        <v>38</v>
      </c>
      <c r="AL57" s="25">
        <f>IFERROR(MATCH(AL$11,_calc_기준150!$CN$47:$EF$47,0),"")</f>
        <v>3</v>
      </c>
      <c r="AM57" s="25">
        <f>IFERROR(MATCH(AM$11,_calc_기준150!$CN$47:$EF$47,0),"")</f>
        <v>24</v>
      </c>
      <c r="AN57" s="25">
        <f>IFERROR(MATCH(AN$11,_calc_기준150!$CN$47:$EF$47,0),"")</f>
        <v>17</v>
      </c>
      <c r="AO57" s="25">
        <f>IFERROR(MATCH(AO$11,_calc_기준150!$CN$47:$EF$47,0),"")</f>
        <v>41</v>
      </c>
      <c r="AP57" s="25">
        <f>IFERROR(MATCH(AP$11,_calc_기준150!$CN$47:$EF$47,0),"")</f>
        <v>37</v>
      </c>
      <c r="AQ57" s="25">
        <f>IFERROR(MATCH(AQ$11,_calc_기준150!$CN$47:$EF$47,0),"")</f>
        <v>2</v>
      </c>
      <c r="AR57" s="25">
        <f>IFERROR(MATCH(AR$11,_calc_기준150!$CN$47:$EF$47,0),"")</f>
        <v>12</v>
      </c>
      <c r="AS57" s="25">
        <f>IFERROR(MATCH(AS$11,_calc_기준150!$CN$47:$EF$47,0),"")</f>
        <v>18</v>
      </c>
      <c r="AT57" s="25">
        <f>IFERROR(MATCH(AT$11,_calc_기준150!$CN$47:$EF$47,0),"")</f>
        <v>23</v>
      </c>
      <c r="AU57" s="25">
        <f>IFERROR(MATCH(AU$11,_calc_기준150!$CN$47:$EF$47,0),"")</f>
        <v>42</v>
      </c>
      <c r="AV57" s="25">
        <f>IFERROR(MATCH(AV$11,_calc_기준150!$CN$47:$EF$47,0),"")</f>
        <v>36</v>
      </c>
      <c r="AW57" s="25">
        <f>IFERROR(MATCH(AW$11,_calc_기준150!$CN$47:$EF$47,0),"")</f>
        <v>29</v>
      </c>
      <c r="AX57" s="25">
        <f>IFERROR(MATCH(AX$11,_calc_기준150!$CN$47:$EF$47,0),"")</f>
        <v>27</v>
      </c>
      <c r="AY57" s="25">
        <f>IFERROR(MATCH(AY$11,_calc_기준150!$CN$47:$EF$47,0),"")</f>
        <v>15</v>
      </c>
      <c r="AZ57" s="25">
        <f>IFERROR(MATCH(AZ$11,_calc_기준150!$CN$47:$EF$47,0),"")</f>
        <v>5</v>
      </c>
      <c r="BA57" s="25">
        <f>IFERROR(MATCH(BA$11,_calc_기준150!$CN$47:$EF$47,0),"")</f>
        <v>25</v>
      </c>
      <c r="BB57" s="25">
        <f>IFERROR(MATCH(BB$11,_calc_기준150!$CN$47:$EF$47,0),"")</f>
        <v>9</v>
      </c>
      <c r="BC57" s="25">
        <f>IFERROR(MATCH(BC$11,_calc_기준150!$CN$47:$EF$47,0),"")</f>
        <v>8</v>
      </c>
      <c r="BD57" s="25">
        <f>IFERROR(MATCH(BD$11,_calc_기준150!$CN$47:$EF$47,0),"")</f>
        <v>39</v>
      </c>
    </row>
    <row r="58" spans="1:56" ht="16.5" customHeight="1">
      <c r="A58" s="39">
        <f t="shared" si="3"/>
        <v>1198</v>
      </c>
      <c r="B58" s="40">
        <f>IFERROR(INDEX(전체당첨내역!$B:$B,MATCH($A58,전체당첨내역!$A:$A,0)),"")</f>
        <v>26</v>
      </c>
      <c r="C58" s="40">
        <f>IFERROR(INDEX(전체당첨내역!$C:$C,MATCH($A58,전체당첨내역!$A:$A,0)),"")</f>
        <v>30</v>
      </c>
      <c r="D58" s="40">
        <f>IFERROR(INDEX(전체당첨내역!$D:$D,MATCH($A58,전체당첨내역!$A:$A,0)),"")</f>
        <v>33</v>
      </c>
      <c r="E58" s="40">
        <f>IFERROR(INDEX(전체당첨내역!$E:$E,MATCH($A58,전체당첨내역!$A:$A,0)),"")</f>
        <v>38</v>
      </c>
      <c r="F58" s="40">
        <f>IFERROR(INDEX(전체당첨내역!$F:$F,MATCH($A58,전체당첨내역!$A:$A,0)),"")</f>
        <v>39</v>
      </c>
      <c r="G58" s="40">
        <f>IFERROR(INDEX(전체당첨내역!$G:$G,MATCH($A58,전체당첨내역!$A:$A,0)),"")</f>
        <v>41</v>
      </c>
      <c r="H58" s="45">
        <f>IFERROR(INDEX(전체당첨내역!$H:$H,MATCH($A58,전체당첨내역!$A:$A,0)),"")</f>
        <v>21</v>
      </c>
      <c r="I58" s="42">
        <f>IFERROR((INDEX(_calc_기준150!$CN$48:$EF$48,1,$B58)&gt;0)*(INDEX(_calc_기준150!$CN$48:$EF$48,1,$B58)&lt;=15)+(INDEX(_calc_기준150!$CN$48:$EF$48,1,$C58)&gt;0)*(INDEX(_calc_기준150!$CN$48:$EF$48,1,$C58)&lt;=15)+(INDEX(_calc_기준150!$CN$48:$EF$48,1,$D58)&gt;0)*(INDEX(_calc_기준150!$CN$48:$EF$48,1,$D58)&lt;=15)+(INDEX(_calc_기준150!$CN$48:$EF$48,1,$E58)&gt;0)*(INDEX(_calc_기준150!$CN$48:$EF$48,1,$E58)&lt;=15)+(INDEX(_calc_기준150!$CN$48:$EF$48,1,$F58)&gt;0)*(INDEX(_calc_기준150!$CN$48:$EF$48,1,$F58)&lt;=15)+(INDEX(_calc_기준150!$CN$48:$EF$48,1,$G58)&gt;0)*(INDEX(_calc_기준150!$CN$48:$EF$48,1,$G58)&lt;=15),"")</f>
        <v>4</v>
      </c>
      <c r="J58" s="40">
        <f>IFERROR((INDEX(_calc_기준150!$CN$48:$EF$48,1,$B58)&gt;15)*(INDEX(_calc_기준150!$CN$48:$EF$48,1,$B58)&lt;=30)+(INDEX(_calc_기준150!$CN$48:$EF$48,1,$C58)&gt;15)*(INDEX(_calc_기준150!$CN$48:$EF$48,1,$C58)&lt;=30)+(INDEX(_calc_기준150!$CN$48:$EF$48,1,$D58)&gt;15)*(INDEX(_calc_기준150!$CN$48:$EF$48,1,$D58)&lt;=30)+(INDEX(_calc_기준150!$CN$48:$EF$48,1,$E58)&gt;15)*(INDEX(_calc_기준150!$CN$48:$EF$48,1,$E58)&lt;=30)+(INDEX(_calc_기준150!$CN$48:$EF$48,1,$F58)&gt;15)*(INDEX(_calc_기준150!$CN$48:$EF$48,1,$F58)&lt;=30)+(INDEX(_calc_기준150!$CN$48:$EF$48,1,$G58)&gt;15)*(INDEX(_calc_기준150!$CN$48:$EF$48,1,$G58)&lt;=30),"")</f>
        <v>1</v>
      </c>
      <c r="K58" s="43">
        <f>IFERROR((INDEX(_calc_기준150!$CN$48:$EF$48,1,$B58)&gt;30)+(INDEX(_calc_기준150!$CN$48:$EF$48,1,$C58)&gt;30)+(INDEX(_calc_기준150!$CN$48:$EF$48,1,$D58)&gt;30)+(INDEX(_calc_기준150!$CN$48:$EF$48,1,$E58)&gt;30)+(INDEX(_calc_기준150!$CN$48:$EF$48,1,$F58)&gt;30)+(INDEX(_calc_기준150!$CN$48:$EF$48,1,$G58)&gt;30),"")</f>
        <v>1</v>
      </c>
      <c r="L58" s="25">
        <f>IFERROR(MATCH(L$11,_calc_기준150!$CN$48:$EF$48,0),"")</f>
        <v>30</v>
      </c>
      <c r="M58" s="25">
        <f>IFERROR(MATCH(M$11,_calc_기준150!$CN$48:$EF$48,0),"")</f>
        <v>33</v>
      </c>
      <c r="N58" s="25">
        <f>IFERROR(MATCH(N$11,_calc_기준150!$CN$48:$EF$48,0),"")</f>
        <v>34</v>
      </c>
      <c r="O58" s="25">
        <f>IFERROR(MATCH(O$11,_calc_기준150!$CN$48:$EF$48,0),"")</f>
        <v>14</v>
      </c>
      <c r="P58" s="25">
        <f>IFERROR(MATCH(P$11,_calc_기준150!$CN$48:$EF$48,0),"")</f>
        <v>21</v>
      </c>
      <c r="Q58" s="25">
        <f>IFERROR(MATCH(Q$11,_calc_기준150!$CN$48:$EF$48,0),"")</f>
        <v>45</v>
      </c>
      <c r="R58" s="25">
        <f>IFERROR(MATCH(R$11,_calc_기준150!$CN$48:$EF$48,0),"")</f>
        <v>11</v>
      </c>
      <c r="S58" s="25">
        <f>IFERROR(MATCH(S$11,_calc_기준150!$CN$48:$EF$48,0),"")</f>
        <v>19</v>
      </c>
      <c r="T58" s="25">
        <f>IFERROR(MATCH(T$11,_calc_기준150!$CN$48:$EF$48,0),"")</f>
        <v>40</v>
      </c>
      <c r="U58" s="25">
        <f>IFERROR(MATCH(U$11,_calc_기준150!$CN$48:$EF$48,0),"")</f>
        <v>6</v>
      </c>
      <c r="V58" s="25">
        <f>IFERROR(MATCH(V$11,_calc_기준150!$CN$48:$EF$48,0),"")</f>
        <v>22</v>
      </c>
      <c r="W58" s="25">
        <f>IFERROR(MATCH(W$11,_calc_기준150!$CN$48:$EF$48,0),"")</f>
        <v>31</v>
      </c>
      <c r="X58" s="25">
        <f>IFERROR(MATCH(X$11,_calc_기준150!$CN$48:$EF$48,0),"")</f>
        <v>26</v>
      </c>
      <c r="Y58" s="25">
        <f>IFERROR(MATCH(Y$11,_calc_기준150!$CN$48:$EF$48,0),"")</f>
        <v>38</v>
      </c>
      <c r="Z58" s="25">
        <f>IFERROR(MATCH(Z$11,_calc_기준150!$CN$48:$EF$48,0),"")</f>
        <v>44</v>
      </c>
      <c r="AA58" s="25">
        <f>IFERROR(MATCH(AA$11,_calc_기준150!$CN$48:$EF$48,0),"")</f>
        <v>32</v>
      </c>
      <c r="AB58" s="25">
        <f>IFERROR(MATCH(AB$11,_calc_기준150!$CN$48:$EF$48,0),"")</f>
        <v>10</v>
      </c>
      <c r="AC58" s="25">
        <f>IFERROR(MATCH(AC$11,_calc_기준150!$CN$48:$EF$48,0),"")</f>
        <v>35</v>
      </c>
      <c r="AD58" s="25">
        <f>IFERROR(MATCH(AD$11,_calc_기준150!$CN$48:$EF$48,0),"")</f>
        <v>43</v>
      </c>
      <c r="AE58" s="25">
        <f>IFERROR(MATCH(AE$11,_calc_기준150!$CN$48:$EF$48,0),"")</f>
        <v>28</v>
      </c>
      <c r="AF58" s="25">
        <f>IFERROR(MATCH(AF$11,_calc_기준150!$CN$48:$EF$48,0),"")</f>
        <v>7</v>
      </c>
      <c r="AG58" s="25">
        <f>IFERROR(MATCH(AG$11,_calc_기준150!$CN$48:$EF$48,0),"")</f>
        <v>20</v>
      </c>
      <c r="AH58" s="25">
        <f>IFERROR(MATCH(AH$11,_calc_기준150!$CN$48:$EF$48,0),"")</f>
        <v>24</v>
      </c>
      <c r="AI58" s="25">
        <f>IFERROR(MATCH(AI$11,_calc_기준150!$CN$48:$EF$48,0),"")</f>
        <v>41</v>
      </c>
      <c r="AJ58" s="25">
        <f>IFERROR(MATCH(AJ$11,_calc_기준150!$CN$48:$EF$48,0),"")</f>
        <v>1</v>
      </c>
      <c r="AK58" s="25">
        <f>IFERROR(MATCH(AK$11,_calc_기준150!$CN$48:$EF$48,0),"")</f>
        <v>4</v>
      </c>
      <c r="AL58" s="25">
        <f>IFERROR(MATCH(AL$11,_calc_기준150!$CN$48:$EF$48,0),"")</f>
        <v>13</v>
      </c>
      <c r="AM58" s="25">
        <f>IFERROR(MATCH(AM$11,_calc_기준150!$CN$48:$EF$48,0),"")</f>
        <v>3</v>
      </c>
      <c r="AN58" s="25">
        <f>IFERROR(MATCH(AN$11,_calc_기준150!$CN$48:$EF$48,0),"")</f>
        <v>12</v>
      </c>
      <c r="AO58" s="25">
        <f>IFERROR(MATCH(AO$11,_calc_기준150!$CN$48:$EF$48,0),"")</f>
        <v>16</v>
      </c>
      <c r="AP58" s="25">
        <f>IFERROR(MATCH(AP$11,_calc_기준150!$CN$48:$EF$48,0),"")</f>
        <v>17</v>
      </c>
      <c r="AQ58" s="25">
        <f>IFERROR(MATCH(AQ$11,_calc_기준150!$CN$48:$EF$48,0),"")</f>
        <v>37</v>
      </c>
      <c r="AR58" s="25">
        <f>IFERROR(MATCH(AR$11,_calc_기준150!$CN$48:$EF$48,0),"")</f>
        <v>2</v>
      </c>
      <c r="AS58" s="25">
        <f>IFERROR(MATCH(AS$11,_calc_기준150!$CN$48:$EF$48,0),"")</f>
        <v>23</v>
      </c>
      <c r="AT58" s="25">
        <f>IFERROR(MATCH(AT$11,_calc_기준150!$CN$48:$EF$48,0),"")</f>
        <v>18</v>
      </c>
      <c r="AU58" s="25">
        <f>IFERROR(MATCH(AU$11,_calc_기준150!$CN$48:$EF$48,0),"")</f>
        <v>36</v>
      </c>
      <c r="AV58" s="25">
        <f>IFERROR(MATCH(AV$11,_calc_기준150!$CN$48:$EF$48,0),"")</f>
        <v>42</v>
      </c>
      <c r="AW58" s="25">
        <f>IFERROR(MATCH(AW$11,_calc_기준150!$CN$48:$EF$48,0),"")</f>
        <v>29</v>
      </c>
      <c r="AX58" s="25">
        <f>IFERROR(MATCH(AX$11,_calc_기준150!$CN$48:$EF$48,0),"")</f>
        <v>27</v>
      </c>
      <c r="AY58" s="25">
        <f>IFERROR(MATCH(AY$11,_calc_기준150!$CN$48:$EF$48,0),"")</f>
        <v>5</v>
      </c>
      <c r="AZ58" s="25">
        <f>IFERROR(MATCH(AZ$11,_calc_기준150!$CN$48:$EF$48,0),"")</f>
        <v>25</v>
      </c>
      <c r="BA58" s="25">
        <f>IFERROR(MATCH(BA$11,_calc_기준150!$CN$48:$EF$48,0),"")</f>
        <v>15</v>
      </c>
      <c r="BB58" s="25">
        <f>IFERROR(MATCH(BB$11,_calc_기준150!$CN$48:$EF$48,0),"")</f>
        <v>9</v>
      </c>
      <c r="BC58" s="25">
        <f>IFERROR(MATCH(BC$11,_calc_기준150!$CN$48:$EF$48,0),"")</f>
        <v>8</v>
      </c>
      <c r="BD58" s="25">
        <f>IFERROR(MATCH(BD$11,_calc_기준150!$CN$48:$EF$48,0),"")</f>
        <v>39</v>
      </c>
    </row>
    <row r="59" spans="1:56" ht="16.5" customHeight="1">
      <c r="A59" s="39">
        <f t="shared" si="3"/>
        <v>1197</v>
      </c>
      <c r="B59" s="40">
        <f>IFERROR(INDEX(전체당첨내역!$B:$B,MATCH($A59,전체당첨내역!$A:$A,0)),"")</f>
        <v>1</v>
      </c>
      <c r="C59" s="40">
        <f>IFERROR(INDEX(전체당첨내역!$C:$C,MATCH($A59,전체당첨내역!$A:$A,0)),"")</f>
        <v>5</v>
      </c>
      <c r="D59" s="40">
        <f>IFERROR(INDEX(전체당첨내역!$D:$D,MATCH($A59,전체당첨내역!$A:$A,0)),"")</f>
        <v>7</v>
      </c>
      <c r="E59" s="40">
        <f>IFERROR(INDEX(전체당첨내역!$E:$E,MATCH($A59,전체당첨내역!$A:$A,0)),"")</f>
        <v>26</v>
      </c>
      <c r="F59" s="40">
        <f>IFERROR(INDEX(전체당첨내역!$F:$F,MATCH($A59,전체당첨내역!$A:$A,0)),"")</f>
        <v>28</v>
      </c>
      <c r="G59" s="40">
        <f>IFERROR(INDEX(전체당첨내역!$G:$G,MATCH($A59,전체당첨내역!$A:$A,0)),"")</f>
        <v>43</v>
      </c>
      <c r="H59" s="45">
        <f>IFERROR(INDEX(전체당첨내역!$H:$H,MATCH($A59,전체당첨내역!$A:$A,0)),"")</f>
        <v>30</v>
      </c>
      <c r="I59" s="42">
        <f>IFERROR((INDEX(_calc_기준150!$CN$49:$EF$49,1,$B59)&gt;0)*(INDEX(_calc_기준150!$CN$49:$EF$49,1,$B59)&lt;=15)+(INDEX(_calc_기준150!$CN$49:$EF$49,1,$C59)&gt;0)*(INDEX(_calc_기준150!$CN$49:$EF$49,1,$C59)&lt;=15)+(INDEX(_calc_기준150!$CN$49:$EF$49,1,$D59)&gt;0)*(INDEX(_calc_기준150!$CN$49:$EF$49,1,$D59)&lt;=15)+(INDEX(_calc_기준150!$CN$49:$EF$49,1,$E59)&gt;0)*(INDEX(_calc_기준150!$CN$49:$EF$49,1,$E59)&lt;=15)+(INDEX(_calc_기준150!$CN$49:$EF$49,1,$F59)&gt;0)*(INDEX(_calc_기준150!$CN$49:$EF$49,1,$F59)&lt;=15)+(INDEX(_calc_기준150!$CN$49:$EF$49,1,$G59)&gt;0)*(INDEX(_calc_기준150!$CN$49:$EF$49,1,$G59)&lt;=15),"")</f>
        <v>1</v>
      </c>
      <c r="J59" s="40">
        <f>IFERROR((INDEX(_calc_기준150!$CN$49:$EF$49,1,$B59)&gt;15)*(INDEX(_calc_기준150!$CN$49:$EF$49,1,$B59)&lt;=30)+(INDEX(_calc_기준150!$CN$49:$EF$49,1,$C59)&gt;15)*(INDEX(_calc_기준150!$CN$49:$EF$49,1,$C59)&lt;=30)+(INDEX(_calc_기준150!$CN$49:$EF$49,1,$D59)&gt;15)*(INDEX(_calc_기준150!$CN$49:$EF$49,1,$D59)&lt;=30)+(INDEX(_calc_기준150!$CN$49:$EF$49,1,$E59)&gt;15)*(INDEX(_calc_기준150!$CN$49:$EF$49,1,$E59)&lt;=30)+(INDEX(_calc_기준150!$CN$49:$EF$49,1,$F59)&gt;15)*(INDEX(_calc_기준150!$CN$49:$EF$49,1,$F59)&lt;=30)+(INDEX(_calc_기준150!$CN$49:$EF$49,1,$G59)&gt;15)*(INDEX(_calc_기준150!$CN$49:$EF$49,1,$G59)&lt;=30),"")</f>
        <v>4</v>
      </c>
      <c r="K59" s="43">
        <f>IFERROR((INDEX(_calc_기준150!$CN$49:$EF$49,1,$B59)&gt;30)+(INDEX(_calc_기준150!$CN$49:$EF$49,1,$C59)&gt;30)+(INDEX(_calc_기준150!$CN$49:$EF$49,1,$D59)&gt;30)+(INDEX(_calc_기준150!$CN$49:$EF$49,1,$E59)&gt;30)+(INDEX(_calc_기준150!$CN$49:$EF$49,1,$F59)&gt;30)+(INDEX(_calc_기준150!$CN$49:$EF$49,1,$G59)&gt;30),"")</f>
        <v>1</v>
      </c>
      <c r="L59" s="25">
        <f>IFERROR(MATCH(L$11,_calc_기준150!$CN$49:$EF$49,0),"")</f>
        <v>30</v>
      </c>
      <c r="M59" s="25">
        <f>IFERROR(MATCH(M$11,_calc_기준150!$CN$49:$EF$49,0),"")</f>
        <v>33</v>
      </c>
      <c r="N59" s="25">
        <f>IFERROR(MATCH(N$11,_calc_기준150!$CN$49:$EF$49,0),"")</f>
        <v>34</v>
      </c>
      <c r="O59" s="25">
        <f>IFERROR(MATCH(O$11,_calc_기준150!$CN$49:$EF$49,0),"")</f>
        <v>14</v>
      </c>
      <c r="P59" s="25">
        <f>IFERROR(MATCH(P$11,_calc_기준150!$CN$49:$EF$49,0),"")</f>
        <v>21</v>
      </c>
      <c r="Q59" s="25">
        <f>IFERROR(MATCH(Q$11,_calc_기준150!$CN$49:$EF$49,0),"")</f>
        <v>45</v>
      </c>
      <c r="R59" s="25">
        <f>IFERROR(MATCH(R$11,_calc_기준150!$CN$49:$EF$49,0),"")</f>
        <v>19</v>
      </c>
      <c r="S59" s="25">
        <f>IFERROR(MATCH(S$11,_calc_기준150!$CN$49:$EF$49,0),"")</f>
        <v>40</v>
      </c>
      <c r="T59" s="25">
        <f>IFERROR(MATCH(T$11,_calc_기준150!$CN$49:$EF$49,0),"")</f>
        <v>44</v>
      </c>
      <c r="U59" s="25">
        <f>IFERROR(MATCH(U$11,_calc_기준150!$CN$49:$EF$49,0),"")</f>
        <v>6</v>
      </c>
      <c r="V59" s="25">
        <f>IFERROR(MATCH(V$11,_calc_기준150!$CN$49:$EF$49,0),"")</f>
        <v>22</v>
      </c>
      <c r="W59" s="25">
        <f>IFERROR(MATCH(W$11,_calc_기준150!$CN$49:$EF$49,0),"")</f>
        <v>31</v>
      </c>
      <c r="X59" s="25">
        <f>IFERROR(MATCH(X$11,_calc_기준150!$CN$49:$EF$49,0),"")</f>
        <v>38</v>
      </c>
      <c r="Y59" s="25">
        <f>IFERROR(MATCH(Y$11,_calc_기준150!$CN$49:$EF$49,0),"")</f>
        <v>10</v>
      </c>
      <c r="Z59" s="25">
        <f>IFERROR(MATCH(Z$11,_calc_기준150!$CN$49:$EF$49,0),"")</f>
        <v>26</v>
      </c>
      <c r="AA59" s="25">
        <f>IFERROR(MATCH(AA$11,_calc_기준150!$CN$49:$EF$49,0),"")</f>
        <v>32</v>
      </c>
      <c r="AB59" s="25">
        <f>IFERROR(MATCH(AB$11,_calc_기준150!$CN$49:$EF$49,0),"")</f>
        <v>20</v>
      </c>
      <c r="AC59" s="25">
        <f>IFERROR(MATCH(AC$11,_calc_기준150!$CN$49:$EF$49,0),"")</f>
        <v>28</v>
      </c>
      <c r="AD59" s="25">
        <f>IFERROR(MATCH(AD$11,_calc_기준150!$CN$49:$EF$49,0),"")</f>
        <v>35</v>
      </c>
      <c r="AE59" s="25">
        <f>IFERROR(MATCH(AE$11,_calc_기준150!$CN$49:$EF$49,0),"")</f>
        <v>43</v>
      </c>
      <c r="AF59" s="25">
        <f>IFERROR(MATCH(AF$11,_calc_기준150!$CN$49:$EF$49,0),"")</f>
        <v>11</v>
      </c>
      <c r="AG59" s="25">
        <f>IFERROR(MATCH(AG$11,_calc_기준150!$CN$49:$EF$49,0),"")</f>
        <v>1</v>
      </c>
      <c r="AH59" s="25">
        <f>IFERROR(MATCH(AH$11,_calc_기준150!$CN$49:$EF$49,0),"")</f>
        <v>7</v>
      </c>
      <c r="AI59" s="25">
        <f>IFERROR(MATCH(AI$11,_calc_기준150!$CN$49:$EF$49,0),"")</f>
        <v>13</v>
      </c>
      <c r="AJ59" s="25">
        <f>IFERROR(MATCH(AJ$11,_calc_기준150!$CN$49:$EF$49,0),"")</f>
        <v>41</v>
      </c>
      <c r="AK59" s="25">
        <f>IFERROR(MATCH(AK$11,_calc_기준150!$CN$49:$EF$49,0),"")</f>
        <v>3</v>
      </c>
      <c r="AL59" s="25">
        <f>IFERROR(MATCH(AL$11,_calc_기준150!$CN$49:$EF$49,0),"")</f>
        <v>4</v>
      </c>
      <c r="AM59" s="25">
        <f>IFERROR(MATCH(AM$11,_calc_기준150!$CN$49:$EF$49,0),"")</f>
        <v>12</v>
      </c>
      <c r="AN59" s="25">
        <f>IFERROR(MATCH(AN$11,_calc_기준150!$CN$49:$EF$49,0),"")</f>
        <v>16</v>
      </c>
      <c r="AO59" s="25">
        <f>IFERROR(MATCH(AO$11,_calc_기준150!$CN$49:$EF$49,0),"")</f>
        <v>24</v>
      </c>
      <c r="AP59" s="25">
        <f>IFERROR(MATCH(AP$11,_calc_기준150!$CN$49:$EF$49,0),"")</f>
        <v>17</v>
      </c>
      <c r="AQ59" s="25">
        <f>IFERROR(MATCH(AQ$11,_calc_기준150!$CN$49:$EF$49,0),"")</f>
        <v>2</v>
      </c>
      <c r="AR59" s="25">
        <f>IFERROR(MATCH(AR$11,_calc_기준150!$CN$49:$EF$49,0),"")</f>
        <v>37</v>
      </c>
      <c r="AS59" s="25">
        <f>IFERROR(MATCH(AS$11,_calc_기준150!$CN$49:$EF$49,0),"")</f>
        <v>42</v>
      </c>
      <c r="AT59" s="25">
        <f>IFERROR(MATCH(AT$11,_calc_기준150!$CN$49:$EF$49,0),"")</f>
        <v>5</v>
      </c>
      <c r="AU59" s="25">
        <f>IFERROR(MATCH(AU$11,_calc_기준150!$CN$49:$EF$49,0),"")</f>
        <v>23</v>
      </c>
      <c r="AV59" s="25">
        <f>IFERROR(MATCH(AV$11,_calc_기준150!$CN$49:$EF$49,0),"")</f>
        <v>18</v>
      </c>
      <c r="AW59" s="25">
        <f>IFERROR(MATCH(AW$11,_calc_기준150!$CN$49:$EF$49,0),"")</f>
        <v>36</v>
      </c>
      <c r="AX59" s="25">
        <f>IFERROR(MATCH(AX$11,_calc_기준150!$CN$49:$EF$49,0),"")</f>
        <v>29</v>
      </c>
      <c r="AY59" s="25">
        <f>IFERROR(MATCH(AY$11,_calc_기준150!$CN$49:$EF$49,0),"")</f>
        <v>27</v>
      </c>
      <c r="AZ59" s="25">
        <f>IFERROR(MATCH(AZ$11,_calc_기준150!$CN$49:$EF$49,0),"")</f>
        <v>15</v>
      </c>
      <c r="BA59" s="25">
        <f>IFERROR(MATCH(BA$11,_calc_기준150!$CN$49:$EF$49,0),"")</f>
        <v>25</v>
      </c>
      <c r="BB59" s="25">
        <f>IFERROR(MATCH(BB$11,_calc_기준150!$CN$49:$EF$49,0),"")</f>
        <v>9</v>
      </c>
      <c r="BC59" s="25">
        <f>IFERROR(MATCH(BC$11,_calc_기준150!$CN$49:$EF$49,0),"")</f>
        <v>8</v>
      </c>
      <c r="BD59" s="25">
        <f>IFERROR(MATCH(BD$11,_calc_기준150!$CN$49:$EF$49,0),"")</f>
        <v>39</v>
      </c>
    </row>
    <row r="60" spans="1:56" ht="16.5" customHeight="1">
      <c r="A60" s="39">
        <f t="shared" si="3"/>
        <v>1196</v>
      </c>
      <c r="B60" s="40">
        <f>IFERROR(INDEX(전체당첨내역!$B:$B,MATCH($A60,전체당첨내역!$A:$A,0)),"")</f>
        <v>8</v>
      </c>
      <c r="C60" s="40">
        <f>IFERROR(INDEX(전체당첨내역!$C:$C,MATCH($A60,전체당첨내역!$A:$A,0)),"")</f>
        <v>12</v>
      </c>
      <c r="D60" s="40">
        <f>IFERROR(INDEX(전체당첨내역!$D:$D,MATCH($A60,전체당첨내역!$A:$A,0)),"")</f>
        <v>15</v>
      </c>
      <c r="E60" s="40">
        <f>IFERROR(INDEX(전체당첨내역!$E:$E,MATCH($A60,전체당첨내역!$A:$A,0)),"")</f>
        <v>29</v>
      </c>
      <c r="F60" s="40">
        <f>IFERROR(INDEX(전체당첨내역!$F:$F,MATCH($A60,전체당첨내역!$A:$A,0)),"")</f>
        <v>40</v>
      </c>
      <c r="G60" s="40">
        <f>IFERROR(INDEX(전체당첨내역!$G:$G,MATCH($A60,전체당첨내역!$A:$A,0)),"")</f>
        <v>45</v>
      </c>
      <c r="H60" s="45">
        <f>IFERROR(INDEX(전체당첨내역!$H:$H,MATCH($A60,전체당첨내역!$A:$A,0)),"")</f>
        <v>14</v>
      </c>
      <c r="I60" s="42">
        <f>IFERROR((INDEX(_calc_기준150!$CN$50:$EF$50,1,$B60)&gt;0)*(INDEX(_calc_기준150!$CN$50:$EF$50,1,$B60)&lt;=15)+(INDEX(_calc_기준150!$CN$50:$EF$50,1,$C60)&gt;0)*(INDEX(_calc_기준150!$CN$50:$EF$50,1,$C60)&lt;=15)+(INDEX(_calc_기준150!$CN$50:$EF$50,1,$D60)&gt;0)*(INDEX(_calc_기준150!$CN$50:$EF$50,1,$D60)&lt;=15)+(INDEX(_calc_기준150!$CN$50:$EF$50,1,$E60)&gt;0)*(INDEX(_calc_기준150!$CN$50:$EF$50,1,$E60)&lt;=15)+(INDEX(_calc_기준150!$CN$50:$EF$50,1,$F60)&gt;0)*(INDEX(_calc_기준150!$CN$50:$EF$50,1,$F60)&lt;=15)+(INDEX(_calc_기준150!$CN$50:$EF$50,1,$G60)&gt;0)*(INDEX(_calc_기준150!$CN$50:$EF$50,1,$G60)&lt;=15),"")</f>
        <v>2</v>
      </c>
      <c r="J60" s="40">
        <f>IFERROR((INDEX(_calc_기준150!$CN$50:$EF$50,1,$B60)&gt;15)*(INDEX(_calc_기준150!$CN$50:$EF$50,1,$B60)&lt;=30)+(INDEX(_calc_기준150!$CN$50:$EF$50,1,$C60)&gt;15)*(INDEX(_calc_기준150!$CN$50:$EF$50,1,$C60)&lt;=30)+(INDEX(_calc_기준150!$CN$50:$EF$50,1,$D60)&gt;15)*(INDEX(_calc_기준150!$CN$50:$EF$50,1,$D60)&lt;=30)+(INDEX(_calc_기준150!$CN$50:$EF$50,1,$E60)&gt;15)*(INDEX(_calc_기준150!$CN$50:$EF$50,1,$E60)&lt;=30)+(INDEX(_calc_기준150!$CN$50:$EF$50,1,$F60)&gt;15)*(INDEX(_calc_기준150!$CN$50:$EF$50,1,$F60)&lt;=30)+(INDEX(_calc_기준150!$CN$50:$EF$50,1,$G60)&gt;15)*(INDEX(_calc_기준150!$CN$50:$EF$50,1,$G60)&lt;=30),"")</f>
        <v>1</v>
      </c>
      <c r="K60" s="43">
        <f>IFERROR((INDEX(_calc_기준150!$CN$50:$EF$50,1,$B60)&gt;30)+(INDEX(_calc_기준150!$CN$50:$EF$50,1,$C60)&gt;30)+(INDEX(_calc_기준150!$CN$50:$EF$50,1,$D60)&gt;30)+(INDEX(_calc_기준150!$CN$50:$EF$50,1,$E60)&gt;30)+(INDEX(_calc_기준150!$CN$50:$EF$50,1,$F60)&gt;30)+(INDEX(_calc_기준150!$CN$50:$EF$50,1,$G60)&gt;30),"")</f>
        <v>3</v>
      </c>
      <c r="L60" s="25">
        <f>IFERROR(MATCH(L$11,_calc_기준150!$CN$50:$EF$50,0),"")</f>
        <v>30</v>
      </c>
      <c r="M60" s="25">
        <f>IFERROR(MATCH(M$11,_calc_기준150!$CN$50:$EF$50,0),"")</f>
        <v>33</v>
      </c>
      <c r="N60" s="25">
        <f>IFERROR(MATCH(N$11,_calc_기준150!$CN$50:$EF$50,0),"")</f>
        <v>45</v>
      </c>
      <c r="O60" s="25">
        <f>IFERROR(MATCH(O$11,_calc_기준150!$CN$50:$EF$50,0),"")</f>
        <v>34</v>
      </c>
      <c r="P60" s="25">
        <f>IFERROR(MATCH(P$11,_calc_기준150!$CN$50:$EF$50,0),"")</f>
        <v>14</v>
      </c>
      <c r="Q60" s="25">
        <f>IFERROR(MATCH(Q$11,_calc_기준150!$CN$50:$EF$50,0),"")</f>
        <v>21</v>
      </c>
      <c r="R60" s="25">
        <f>IFERROR(MATCH(R$11,_calc_기준150!$CN$50:$EF$50,0),"")</f>
        <v>44</v>
      </c>
      <c r="S60" s="25">
        <f>IFERROR(MATCH(S$11,_calc_기준150!$CN$50:$EF$50,0),"")</f>
        <v>40</v>
      </c>
      <c r="T60" s="25">
        <f>IFERROR(MATCH(T$11,_calc_기준150!$CN$50:$EF$50,0),"")</f>
        <v>35</v>
      </c>
      <c r="U60" s="25">
        <f>IFERROR(MATCH(U$11,_calc_기준150!$CN$50:$EF$50,0),"")</f>
        <v>19</v>
      </c>
      <c r="V60" s="25">
        <f>IFERROR(MATCH(V$11,_calc_기준150!$CN$50:$EF$50,0),"")</f>
        <v>22</v>
      </c>
      <c r="W60" s="25">
        <f>IFERROR(MATCH(W$11,_calc_기준150!$CN$50:$EF$50,0),"")</f>
        <v>31</v>
      </c>
      <c r="X60" s="25">
        <f>IFERROR(MATCH(X$11,_calc_기준150!$CN$50:$EF$50,0),"")</f>
        <v>10</v>
      </c>
      <c r="Y60" s="25">
        <f>IFERROR(MATCH(Y$11,_calc_기준150!$CN$50:$EF$50,0),"")</f>
        <v>26</v>
      </c>
      <c r="Z60" s="25">
        <f>IFERROR(MATCH(Z$11,_calc_기준150!$CN$50:$EF$50,0),"")</f>
        <v>32</v>
      </c>
      <c r="AA60" s="25">
        <f>IFERROR(MATCH(AA$11,_calc_기준150!$CN$50:$EF$50,0),"")</f>
        <v>38</v>
      </c>
      <c r="AB60" s="25">
        <f>IFERROR(MATCH(AB$11,_calc_기준150!$CN$50:$EF$50,0),"")</f>
        <v>20</v>
      </c>
      <c r="AC60" s="25">
        <f>IFERROR(MATCH(AC$11,_calc_기준150!$CN$50:$EF$50,0),"")</f>
        <v>28</v>
      </c>
      <c r="AD60" s="25">
        <f>IFERROR(MATCH(AD$11,_calc_기준150!$CN$50:$EF$50,0),"")</f>
        <v>6</v>
      </c>
      <c r="AE60" s="25">
        <f>IFERROR(MATCH(AE$11,_calc_기준150!$CN$50:$EF$50,0),"")</f>
        <v>1</v>
      </c>
      <c r="AF60" s="25">
        <f>IFERROR(MATCH(AF$11,_calc_기준150!$CN$50:$EF$50,0),"")</f>
        <v>7</v>
      </c>
      <c r="AG60" s="25">
        <f>IFERROR(MATCH(AG$11,_calc_기준150!$CN$50:$EF$50,0),"")</f>
        <v>43</v>
      </c>
      <c r="AH60" s="25">
        <f>IFERROR(MATCH(AH$11,_calc_기준150!$CN$50:$EF$50,0),"")</f>
        <v>12</v>
      </c>
      <c r="AI60" s="25">
        <f>IFERROR(MATCH(AI$11,_calc_기준150!$CN$50:$EF$50,0),"")</f>
        <v>13</v>
      </c>
      <c r="AJ60" s="25">
        <f>IFERROR(MATCH(AJ$11,_calc_기준150!$CN$50:$EF$50,0),"")</f>
        <v>41</v>
      </c>
      <c r="AK60" s="25">
        <f>IFERROR(MATCH(AK$11,_calc_기준150!$CN$50:$EF$50,0),"")</f>
        <v>3</v>
      </c>
      <c r="AL60" s="25">
        <f>IFERROR(MATCH(AL$11,_calc_기준150!$CN$50:$EF$50,0),"")</f>
        <v>4</v>
      </c>
      <c r="AM60" s="25">
        <f>IFERROR(MATCH(AM$11,_calc_기준150!$CN$50:$EF$50,0),"")</f>
        <v>16</v>
      </c>
      <c r="AN60" s="25">
        <f>IFERROR(MATCH(AN$11,_calc_기준150!$CN$50:$EF$50,0),"")</f>
        <v>11</v>
      </c>
      <c r="AO60" s="25">
        <f>IFERROR(MATCH(AO$11,_calc_기준150!$CN$50:$EF$50,0),"")</f>
        <v>24</v>
      </c>
      <c r="AP60" s="25">
        <f>IFERROR(MATCH(AP$11,_calc_기준150!$CN$50:$EF$50,0),"")</f>
        <v>2</v>
      </c>
      <c r="AQ60" s="25">
        <f>IFERROR(MATCH(AQ$11,_calc_기준150!$CN$50:$EF$50,0),"")</f>
        <v>36</v>
      </c>
      <c r="AR60" s="25">
        <f>IFERROR(MATCH(AR$11,_calc_기준150!$CN$50:$EF$50,0),"")</f>
        <v>29</v>
      </c>
      <c r="AS60" s="25">
        <f>IFERROR(MATCH(AS$11,_calc_기준150!$CN$50:$EF$50,0),"")</f>
        <v>37</v>
      </c>
      <c r="AT60" s="25">
        <f>IFERROR(MATCH(AT$11,_calc_기준150!$CN$50:$EF$50,0),"")</f>
        <v>42</v>
      </c>
      <c r="AU60" s="25">
        <f>IFERROR(MATCH(AU$11,_calc_기준150!$CN$50:$EF$50,0),"")</f>
        <v>5</v>
      </c>
      <c r="AV60" s="25">
        <f>IFERROR(MATCH(AV$11,_calc_기준150!$CN$50:$EF$50,0),"")</f>
        <v>17</v>
      </c>
      <c r="AW60" s="25">
        <f>IFERROR(MATCH(AW$11,_calc_기준150!$CN$50:$EF$50,0),"")</f>
        <v>18</v>
      </c>
      <c r="AX60" s="25">
        <f>IFERROR(MATCH(AX$11,_calc_기준150!$CN$50:$EF$50,0),"")</f>
        <v>23</v>
      </c>
      <c r="AY60" s="25">
        <f>IFERROR(MATCH(AY$11,_calc_기준150!$CN$50:$EF$50,0),"")</f>
        <v>27</v>
      </c>
      <c r="AZ60" s="25">
        <f>IFERROR(MATCH(AZ$11,_calc_기준150!$CN$50:$EF$50,0),"")</f>
        <v>25</v>
      </c>
      <c r="BA60" s="25">
        <f>IFERROR(MATCH(BA$11,_calc_기준150!$CN$50:$EF$50,0),"")</f>
        <v>15</v>
      </c>
      <c r="BB60" s="25">
        <f>IFERROR(MATCH(BB$11,_calc_기준150!$CN$50:$EF$50,0),"")</f>
        <v>9</v>
      </c>
      <c r="BC60" s="25">
        <f>IFERROR(MATCH(BC$11,_calc_기준150!$CN$50:$EF$50,0),"")</f>
        <v>8</v>
      </c>
      <c r="BD60" s="25">
        <f>IFERROR(MATCH(BD$11,_calc_기준150!$CN$50:$EF$50,0),"")</f>
        <v>39</v>
      </c>
    </row>
    <row r="61" spans="1:56" ht="16.5" customHeight="1">
      <c r="A61" s="39">
        <f t="shared" si="3"/>
        <v>1195</v>
      </c>
      <c r="B61" s="40">
        <f>IFERROR(INDEX(전체당첨내역!$B:$B,MATCH($A61,전체당첨내역!$A:$A,0)),"")</f>
        <v>3</v>
      </c>
      <c r="C61" s="40">
        <f>IFERROR(INDEX(전체당첨내역!$C:$C,MATCH($A61,전체당첨내역!$A:$A,0)),"")</f>
        <v>15</v>
      </c>
      <c r="D61" s="40">
        <f>IFERROR(INDEX(전체당첨내역!$D:$D,MATCH($A61,전체당첨내역!$A:$A,0)),"")</f>
        <v>27</v>
      </c>
      <c r="E61" s="40">
        <f>IFERROR(INDEX(전체당첨내역!$E:$E,MATCH($A61,전체당첨내역!$A:$A,0)),"")</f>
        <v>33</v>
      </c>
      <c r="F61" s="40">
        <f>IFERROR(INDEX(전체당첨내역!$F:$F,MATCH($A61,전체당첨내역!$A:$A,0)),"")</f>
        <v>34</v>
      </c>
      <c r="G61" s="40">
        <f>IFERROR(INDEX(전체당첨내역!$G:$G,MATCH($A61,전체당첨내역!$A:$A,0)),"")</f>
        <v>36</v>
      </c>
      <c r="H61" s="45">
        <f>IFERROR(INDEX(전체당첨내역!$H:$H,MATCH($A61,전체당첨내역!$A:$A,0)),"")</f>
        <v>37</v>
      </c>
      <c r="I61" s="42">
        <f>IFERROR((INDEX(_calc_기준150!$CN$51:$EF$51,1,$B61)&gt;0)*(INDEX(_calc_기준150!$CN$51:$EF$51,1,$B61)&lt;=15)+(INDEX(_calc_기준150!$CN$51:$EF$51,1,$C61)&gt;0)*(INDEX(_calc_기준150!$CN$51:$EF$51,1,$C61)&lt;=15)+(INDEX(_calc_기준150!$CN$51:$EF$51,1,$D61)&gt;0)*(INDEX(_calc_기준150!$CN$51:$EF$51,1,$D61)&lt;=15)+(INDEX(_calc_기준150!$CN$51:$EF$51,1,$E61)&gt;0)*(INDEX(_calc_기준150!$CN$51:$EF$51,1,$E61)&lt;=15)+(INDEX(_calc_기준150!$CN$51:$EF$51,1,$F61)&gt;0)*(INDEX(_calc_기준150!$CN$51:$EF$51,1,$F61)&lt;=15)+(INDEX(_calc_기준150!$CN$51:$EF$51,1,$G61)&gt;0)*(INDEX(_calc_기준150!$CN$51:$EF$51,1,$G61)&lt;=15),"")</f>
        <v>2</v>
      </c>
      <c r="J61" s="40">
        <f>IFERROR((INDEX(_calc_기준150!$CN$51:$EF$51,1,$B61)&gt;15)*(INDEX(_calc_기준150!$CN$51:$EF$51,1,$B61)&lt;=30)+(INDEX(_calc_기준150!$CN$51:$EF$51,1,$C61)&gt;15)*(INDEX(_calc_기준150!$CN$51:$EF$51,1,$C61)&lt;=30)+(INDEX(_calc_기준150!$CN$51:$EF$51,1,$D61)&gt;15)*(INDEX(_calc_기준150!$CN$51:$EF$51,1,$D61)&lt;=30)+(INDEX(_calc_기준150!$CN$51:$EF$51,1,$E61)&gt;15)*(INDEX(_calc_기준150!$CN$51:$EF$51,1,$E61)&lt;=30)+(INDEX(_calc_기준150!$CN$51:$EF$51,1,$F61)&gt;15)*(INDEX(_calc_기준150!$CN$51:$EF$51,1,$F61)&lt;=30)+(INDEX(_calc_기준150!$CN$51:$EF$51,1,$G61)&gt;15)*(INDEX(_calc_기준150!$CN$51:$EF$51,1,$G61)&lt;=30),"")</f>
        <v>2</v>
      </c>
      <c r="K61" s="43">
        <f>IFERROR((INDEX(_calc_기준150!$CN$51:$EF$51,1,$B61)&gt;30)+(INDEX(_calc_기준150!$CN$51:$EF$51,1,$C61)&gt;30)+(INDEX(_calc_기준150!$CN$51:$EF$51,1,$D61)&gt;30)+(INDEX(_calc_기준150!$CN$51:$EF$51,1,$E61)&gt;30)+(INDEX(_calc_기준150!$CN$51:$EF$51,1,$F61)&gt;30)+(INDEX(_calc_기준150!$CN$51:$EF$51,1,$G61)&gt;30),"")</f>
        <v>2</v>
      </c>
      <c r="L61" s="25">
        <f>IFERROR(MATCH(L$11,_calc_기준150!$CN$51:$EF$51,0),"")</f>
        <v>30</v>
      </c>
      <c r="M61" s="25">
        <f>IFERROR(MATCH(M$11,_calc_기준150!$CN$51:$EF$51,0),"")</f>
        <v>33</v>
      </c>
      <c r="N61" s="25">
        <f>IFERROR(MATCH(N$11,_calc_기준150!$CN$51:$EF$51,0),"")</f>
        <v>14</v>
      </c>
      <c r="O61" s="25">
        <f>IFERROR(MATCH(O$11,_calc_기준150!$CN$51:$EF$51,0),"")</f>
        <v>45</v>
      </c>
      <c r="P61" s="25">
        <f>IFERROR(MATCH(P$11,_calc_기준150!$CN$51:$EF$51,0),"")</f>
        <v>34</v>
      </c>
      <c r="Q61" s="25">
        <f>IFERROR(MATCH(Q$11,_calc_기준150!$CN$51:$EF$51,0),"")</f>
        <v>21</v>
      </c>
      <c r="R61" s="25">
        <f>IFERROR(MATCH(R$11,_calc_기준150!$CN$51:$EF$51,0),"")</f>
        <v>22</v>
      </c>
      <c r="S61" s="25">
        <f>IFERROR(MATCH(S$11,_calc_기준150!$CN$51:$EF$51,0),"")</f>
        <v>40</v>
      </c>
      <c r="T61" s="25">
        <f>IFERROR(MATCH(T$11,_calc_기준150!$CN$51:$EF$51,0),"")</f>
        <v>10</v>
      </c>
      <c r="U61" s="25">
        <f>IFERROR(MATCH(U$11,_calc_기준150!$CN$51:$EF$51,0),"")</f>
        <v>19</v>
      </c>
      <c r="V61" s="25">
        <f>IFERROR(MATCH(V$11,_calc_기준150!$CN$51:$EF$51,0),"")</f>
        <v>35</v>
      </c>
      <c r="W61" s="25">
        <f>IFERROR(MATCH(W$11,_calc_기준150!$CN$51:$EF$51,0),"")</f>
        <v>38</v>
      </c>
      <c r="X61" s="25">
        <f>IFERROR(MATCH(X$11,_calc_기준150!$CN$51:$EF$51,0),"")</f>
        <v>44</v>
      </c>
      <c r="Y61" s="25">
        <f>IFERROR(MATCH(Y$11,_calc_기준150!$CN$51:$EF$51,0),"")</f>
        <v>26</v>
      </c>
      <c r="Z61" s="25">
        <f>IFERROR(MATCH(Z$11,_calc_기준150!$CN$51:$EF$51,0),"")</f>
        <v>32</v>
      </c>
      <c r="AA61" s="25">
        <f>IFERROR(MATCH(AA$11,_calc_기준150!$CN$51:$EF$51,0),"")</f>
        <v>1</v>
      </c>
      <c r="AB61" s="25">
        <f>IFERROR(MATCH(AB$11,_calc_기준150!$CN$51:$EF$51,0),"")</f>
        <v>20</v>
      </c>
      <c r="AC61" s="25">
        <f>IFERROR(MATCH(AC$11,_calc_기준150!$CN$51:$EF$51,0),"")</f>
        <v>28</v>
      </c>
      <c r="AD61" s="25">
        <f>IFERROR(MATCH(AD$11,_calc_기준150!$CN$51:$EF$51,0),"")</f>
        <v>6</v>
      </c>
      <c r="AE61" s="25">
        <f>IFERROR(MATCH(AE$11,_calc_기준150!$CN$51:$EF$51,0),"")</f>
        <v>7</v>
      </c>
      <c r="AF61" s="25">
        <f>IFERROR(MATCH(AF$11,_calc_기준150!$CN$51:$EF$51,0),"")</f>
        <v>41</v>
      </c>
      <c r="AG61" s="25">
        <f>IFERROR(MATCH(AG$11,_calc_기준150!$CN$51:$EF$51,0),"")</f>
        <v>4</v>
      </c>
      <c r="AH61" s="25">
        <f>IFERROR(MATCH(AH$11,_calc_기준150!$CN$51:$EF$51,0),"")</f>
        <v>31</v>
      </c>
      <c r="AI61" s="25">
        <f>IFERROR(MATCH(AI$11,_calc_기준150!$CN$51:$EF$51,0),"")</f>
        <v>43</v>
      </c>
      <c r="AJ61" s="25">
        <f>IFERROR(MATCH(AJ$11,_calc_기준150!$CN$51:$EF$51,0),"")</f>
        <v>12</v>
      </c>
      <c r="AK61" s="25">
        <f>IFERROR(MATCH(AK$11,_calc_기준150!$CN$51:$EF$51,0),"")</f>
        <v>13</v>
      </c>
      <c r="AL61" s="25">
        <f>IFERROR(MATCH(AL$11,_calc_기준150!$CN$51:$EF$51,0),"")</f>
        <v>16</v>
      </c>
      <c r="AM61" s="25">
        <f>IFERROR(MATCH(AM$11,_calc_기준150!$CN$51:$EF$51,0),"")</f>
        <v>3</v>
      </c>
      <c r="AN61" s="25">
        <f>IFERROR(MATCH(AN$11,_calc_기준150!$CN$51:$EF$51,0),"")</f>
        <v>24</v>
      </c>
      <c r="AO61" s="25">
        <f>IFERROR(MATCH(AO$11,_calc_기준150!$CN$51:$EF$51,0),"")</f>
        <v>36</v>
      </c>
      <c r="AP61" s="25">
        <f>IFERROR(MATCH(AP$11,_calc_기준150!$CN$51:$EF$51,0),"")</f>
        <v>11</v>
      </c>
      <c r="AQ61" s="25">
        <f>IFERROR(MATCH(AQ$11,_calc_기준150!$CN$51:$EF$51,0),"")</f>
        <v>29</v>
      </c>
      <c r="AR61" s="25">
        <f>IFERROR(MATCH(AR$11,_calc_기준150!$CN$51:$EF$51,0),"")</f>
        <v>5</v>
      </c>
      <c r="AS61" s="25">
        <f>IFERROR(MATCH(AS$11,_calc_기준150!$CN$51:$EF$51,0),"")</f>
        <v>42</v>
      </c>
      <c r="AT61" s="25">
        <f>IFERROR(MATCH(AT$11,_calc_기준150!$CN$51:$EF$51,0),"")</f>
        <v>23</v>
      </c>
      <c r="AU61" s="25">
        <f>IFERROR(MATCH(AU$11,_calc_기준150!$CN$51:$EF$51,0),"")</f>
        <v>37</v>
      </c>
      <c r="AV61" s="25">
        <f>IFERROR(MATCH(AV$11,_calc_기준150!$CN$51:$EF$51,0),"")</f>
        <v>2</v>
      </c>
      <c r="AW61" s="25">
        <f>IFERROR(MATCH(AW$11,_calc_기준150!$CN$51:$EF$51,0),"")</f>
        <v>17</v>
      </c>
      <c r="AX61" s="25">
        <f>IFERROR(MATCH(AX$11,_calc_기준150!$CN$51:$EF$51,0),"")</f>
        <v>18</v>
      </c>
      <c r="AY61" s="25">
        <f>IFERROR(MATCH(AY$11,_calc_기준150!$CN$51:$EF$51,0),"")</f>
        <v>15</v>
      </c>
      <c r="AZ61" s="25">
        <f>IFERROR(MATCH(AZ$11,_calc_기준150!$CN$51:$EF$51,0),"")</f>
        <v>27</v>
      </c>
      <c r="BA61" s="25">
        <f>IFERROR(MATCH(BA$11,_calc_기준150!$CN$51:$EF$51,0),"")</f>
        <v>25</v>
      </c>
      <c r="BB61" s="25">
        <f>IFERROR(MATCH(BB$11,_calc_기준150!$CN$51:$EF$51,0),"")</f>
        <v>9</v>
      </c>
      <c r="BC61" s="25">
        <f>IFERROR(MATCH(BC$11,_calc_기준150!$CN$51:$EF$51,0),"")</f>
        <v>8</v>
      </c>
      <c r="BD61" s="25">
        <f>IFERROR(MATCH(BD$11,_calc_기준150!$CN$51:$EF$51,0),"")</f>
        <v>39</v>
      </c>
    </row>
    <row r="62" spans="1:56" ht="16.5" customHeight="1">
      <c r="A62" s="39">
        <f t="shared" si="3"/>
        <v>1194</v>
      </c>
      <c r="B62" s="40">
        <f>IFERROR(INDEX(전체당첨내역!$B:$B,MATCH($A62,전체당첨내역!$A:$A,0)),"")</f>
        <v>3</v>
      </c>
      <c r="C62" s="40">
        <f>IFERROR(INDEX(전체당첨내역!$C:$C,MATCH($A62,전체당첨내역!$A:$A,0)),"")</f>
        <v>13</v>
      </c>
      <c r="D62" s="40">
        <f>IFERROR(INDEX(전체당첨내역!$D:$D,MATCH($A62,전체당첨내역!$A:$A,0)),"")</f>
        <v>15</v>
      </c>
      <c r="E62" s="40">
        <f>IFERROR(INDEX(전체당첨내역!$E:$E,MATCH($A62,전체당첨내역!$A:$A,0)),"")</f>
        <v>24</v>
      </c>
      <c r="F62" s="40">
        <f>IFERROR(INDEX(전체당첨내역!$F:$F,MATCH($A62,전체당첨내역!$A:$A,0)),"")</f>
        <v>33</v>
      </c>
      <c r="G62" s="40">
        <f>IFERROR(INDEX(전체당첨내역!$G:$G,MATCH($A62,전체당첨내역!$A:$A,0)),"")</f>
        <v>37</v>
      </c>
      <c r="H62" s="45">
        <f>IFERROR(INDEX(전체당첨내역!$H:$H,MATCH($A62,전체당첨내역!$A:$A,0)),"")</f>
        <v>2</v>
      </c>
      <c r="I62" s="42">
        <f>IFERROR((INDEX(_calc_기준150!$CN$52:$EF$52,1,$B62)&gt;0)*(INDEX(_calc_기준150!$CN$52:$EF$52,1,$B62)&lt;=15)+(INDEX(_calc_기준150!$CN$52:$EF$52,1,$C62)&gt;0)*(INDEX(_calc_기준150!$CN$52:$EF$52,1,$C62)&lt;=15)+(INDEX(_calc_기준150!$CN$52:$EF$52,1,$D62)&gt;0)*(INDEX(_calc_기준150!$CN$52:$EF$52,1,$D62)&lt;=15)+(INDEX(_calc_기준150!$CN$52:$EF$52,1,$E62)&gt;0)*(INDEX(_calc_기준150!$CN$52:$EF$52,1,$E62)&lt;=15)+(INDEX(_calc_기준150!$CN$52:$EF$52,1,$F62)&gt;0)*(INDEX(_calc_기준150!$CN$52:$EF$52,1,$F62)&lt;=15)+(INDEX(_calc_기준150!$CN$52:$EF$52,1,$G62)&gt;0)*(INDEX(_calc_기준150!$CN$52:$EF$52,1,$G62)&lt;=15),"")</f>
        <v>1</v>
      </c>
      <c r="J62" s="40">
        <f>IFERROR((INDEX(_calc_기준150!$CN$52:$EF$52,1,$B62)&gt;15)*(INDEX(_calc_기준150!$CN$52:$EF$52,1,$B62)&lt;=30)+(INDEX(_calc_기준150!$CN$52:$EF$52,1,$C62)&gt;15)*(INDEX(_calc_기준150!$CN$52:$EF$52,1,$C62)&lt;=30)+(INDEX(_calc_기준150!$CN$52:$EF$52,1,$D62)&gt;15)*(INDEX(_calc_기준150!$CN$52:$EF$52,1,$D62)&lt;=30)+(INDEX(_calc_기준150!$CN$52:$EF$52,1,$E62)&gt;15)*(INDEX(_calc_기준150!$CN$52:$EF$52,1,$E62)&lt;=30)+(INDEX(_calc_기준150!$CN$52:$EF$52,1,$F62)&gt;15)*(INDEX(_calc_기준150!$CN$52:$EF$52,1,$F62)&lt;=30)+(INDEX(_calc_기준150!$CN$52:$EF$52,1,$G62)&gt;15)*(INDEX(_calc_기준150!$CN$52:$EF$52,1,$G62)&lt;=30),"")</f>
        <v>3</v>
      </c>
      <c r="K62" s="43">
        <f>IFERROR((INDEX(_calc_기준150!$CN$52:$EF$52,1,$B62)&gt;30)+(INDEX(_calc_기준150!$CN$52:$EF$52,1,$C62)&gt;30)+(INDEX(_calc_기준150!$CN$52:$EF$52,1,$D62)&gt;30)+(INDEX(_calc_기준150!$CN$52:$EF$52,1,$E62)&gt;30)+(INDEX(_calc_기준150!$CN$52:$EF$52,1,$F62)&gt;30)+(INDEX(_calc_기준150!$CN$52:$EF$52,1,$G62)&gt;30),"")</f>
        <v>2</v>
      </c>
      <c r="L62" s="25">
        <f>IFERROR(MATCH(L$11,_calc_기준150!$CN$52:$EF$52,0),"")</f>
        <v>30</v>
      </c>
      <c r="M62" s="25">
        <f>IFERROR(MATCH(M$11,_calc_기준150!$CN$52:$EF$52,0),"")</f>
        <v>33</v>
      </c>
      <c r="N62" s="25">
        <f>IFERROR(MATCH(N$11,_calc_기준150!$CN$52:$EF$52,0),"")</f>
        <v>45</v>
      </c>
      <c r="O62" s="25">
        <f>IFERROR(MATCH(O$11,_calc_기준150!$CN$52:$EF$52,0),"")</f>
        <v>14</v>
      </c>
      <c r="P62" s="25">
        <f>IFERROR(MATCH(P$11,_calc_기준150!$CN$52:$EF$52,0),"")</f>
        <v>21</v>
      </c>
      <c r="Q62" s="25">
        <f>IFERROR(MATCH(Q$11,_calc_기준150!$CN$52:$EF$52,0),"")</f>
        <v>34</v>
      </c>
      <c r="R62" s="25">
        <f>IFERROR(MATCH(R$11,_calc_기준150!$CN$52:$EF$52,0),"")</f>
        <v>40</v>
      </c>
      <c r="S62" s="25">
        <f>IFERROR(MATCH(S$11,_calc_기준150!$CN$52:$EF$52,0),"")</f>
        <v>22</v>
      </c>
      <c r="T62" s="25">
        <f>IFERROR(MATCH(T$11,_calc_기준150!$CN$52:$EF$52,0),"")</f>
        <v>19</v>
      </c>
      <c r="U62" s="25">
        <f>IFERROR(MATCH(U$11,_calc_기준150!$CN$52:$EF$52,0),"")</f>
        <v>20</v>
      </c>
      <c r="V62" s="25">
        <f>IFERROR(MATCH(V$11,_calc_기준150!$CN$52:$EF$52,0),"")</f>
        <v>28</v>
      </c>
      <c r="W62" s="25">
        <f>IFERROR(MATCH(W$11,_calc_기준150!$CN$52:$EF$52,0),"")</f>
        <v>35</v>
      </c>
      <c r="X62" s="25">
        <f>IFERROR(MATCH(X$11,_calc_기준150!$CN$52:$EF$52,0),"")</f>
        <v>38</v>
      </c>
      <c r="Y62" s="25">
        <f>IFERROR(MATCH(Y$11,_calc_기준150!$CN$52:$EF$52,0),"")</f>
        <v>10</v>
      </c>
      <c r="Z62" s="25">
        <f>IFERROR(MATCH(Z$11,_calc_기준150!$CN$52:$EF$52,0),"")</f>
        <v>32</v>
      </c>
      <c r="AA62" s="25">
        <f>IFERROR(MATCH(AA$11,_calc_기준150!$CN$52:$EF$52,0),"")</f>
        <v>44</v>
      </c>
      <c r="AB62" s="25">
        <f>IFERROR(MATCH(AB$11,_calc_기준150!$CN$52:$EF$52,0),"")</f>
        <v>13</v>
      </c>
      <c r="AC62" s="25">
        <f>IFERROR(MATCH(AC$11,_calc_기준150!$CN$52:$EF$52,0),"")</f>
        <v>1</v>
      </c>
      <c r="AD62" s="25">
        <f>IFERROR(MATCH(AD$11,_calc_기준150!$CN$52:$EF$52,0),"")</f>
        <v>6</v>
      </c>
      <c r="AE62" s="25">
        <f>IFERROR(MATCH(AE$11,_calc_기준150!$CN$52:$EF$52,0),"")</f>
        <v>7</v>
      </c>
      <c r="AF62" s="25">
        <f>IFERROR(MATCH(AF$11,_calc_기준150!$CN$52:$EF$52,0),"")</f>
        <v>41</v>
      </c>
      <c r="AG62" s="25">
        <f>IFERROR(MATCH(AG$11,_calc_기준150!$CN$52:$EF$52,0),"")</f>
        <v>31</v>
      </c>
      <c r="AH62" s="25">
        <f>IFERROR(MATCH(AH$11,_calc_기준150!$CN$52:$EF$52,0),"")</f>
        <v>43</v>
      </c>
      <c r="AI62" s="25">
        <f>IFERROR(MATCH(AI$11,_calc_기준150!$CN$52:$EF$52,0),"")</f>
        <v>26</v>
      </c>
      <c r="AJ62" s="25">
        <f>IFERROR(MATCH(AJ$11,_calc_기준150!$CN$52:$EF$52,0),"")</f>
        <v>36</v>
      </c>
      <c r="AK62" s="25">
        <f>IFERROR(MATCH(AK$11,_calc_기준150!$CN$52:$EF$52,0),"")</f>
        <v>16</v>
      </c>
      <c r="AL62" s="25">
        <f>IFERROR(MATCH(AL$11,_calc_기준150!$CN$52:$EF$52,0),"")</f>
        <v>12</v>
      </c>
      <c r="AM62" s="25">
        <f>IFERROR(MATCH(AM$11,_calc_기준150!$CN$52:$EF$52,0),"")</f>
        <v>3</v>
      </c>
      <c r="AN62" s="25">
        <f>IFERROR(MATCH(AN$11,_calc_기준150!$CN$52:$EF$52,0),"")</f>
        <v>24</v>
      </c>
      <c r="AO62" s="25">
        <f>IFERROR(MATCH(AO$11,_calc_기준150!$CN$52:$EF$52,0),"")</f>
        <v>4</v>
      </c>
      <c r="AP62" s="25">
        <f>IFERROR(MATCH(AP$11,_calc_기준150!$CN$52:$EF$52,0),"")</f>
        <v>29</v>
      </c>
      <c r="AQ62" s="25">
        <f>IFERROR(MATCH(AQ$11,_calc_기준150!$CN$52:$EF$52,0),"")</f>
        <v>11</v>
      </c>
      <c r="AR62" s="25">
        <f>IFERROR(MATCH(AR$11,_calc_기준150!$CN$52:$EF$52,0),"")</f>
        <v>17</v>
      </c>
      <c r="AS62" s="25">
        <f>IFERROR(MATCH(AS$11,_calc_기준150!$CN$52:$EF$52,0),"")</f>
        <v>42</v>
      </c>
      <c r="AT62" s="25">
        <f>IFERROR(MATCH(AT$11,_calc_기준150!$CN$52:$EF$52,0),"")</f>
        <v>5</v>
      </c>
      <c r="AU62" s="25">
        <f>IFERROR(MATCH(AU$11,_calc_기준150!$CN$52:$EF$52,0),"")</f>
        <v>23</v>
      </c>
      <c r="AV62" s="25">
        <f>IFERROR(MATCH(AV$11,_calc_기준150!$CN$52:$EF$52,0),"")</f>
        <v>37</v>
      </c>
      <c r="AW62" s="25">
        <f>IFERROR(MATCH(AW$11,_calc_기준150!$CN$52:$EF$52,0),"")</f>
        <v>2</v>
      </c>
      <c r="AX62" s="25">
        <f>IFERROR(MATCH(AX$11,_calc_기준150!$CN$52:$EF$52,0),"")</f>
        <v>18</v>
      </c>
      <c r="AY62" s="25">
        <f>IFERROR(MATCH(AY$11,_calc_기준150!$CN$52:$EF$52,0),"")</f>
        <v>27</v>
      </c>
      <c r="AZ62" s="25">
        <f>IFERROR(MATCH(AZ$11,_calc_기준150!$CN$52:$EF$52,0),"")</f>
        <v>15</v>
      </c>
      <c r="BA62" s="25">
        <f>IFERROR(MATCH(BA$11,_calc_기준150!$CN$52:$EF$52,0),"")</f>
        <v>25</v>
      </c>
      <c r="BB62" s="25">
        <f>IFERROR(MATCH(BB$11,_calc_기준150!$CN$52:$EF$52,0),"")</f>
        <v>9</v>
      </c>
      <c r="BC62" s="25">
        <f>IFERROR(MATCH(BC$11,_calc_기준150!$CN$52:$EF$52,0),"")</f>
        <v>8</v>
      </c>
      <c r="BD62" s="25">
        <f>IFERROR(MATCH(BD$11,_calc_기준150!$CN$52:$EF$52,0),"")</f>
        <v>39</v>
      </c>
    </row>
  </sheetData>
  <mergeCells count="3">
    <mergeCell ref="AA10:AO10"/>
    <mergeCell ref="AP10:BD10"/>
    <mergeCell ref="L10:Z10"/>
  </mergeCells>
  <phoneticPr fontId="24" type="noConversion"/>
  <conditionalFormatting sqref="I10:K1048576">
    <cfRule type="cellIs" dxfId="75" priority="2" operator="equal">
      <formula>0</formula>
    </cfRule>
  </conditionalFormatting>
  <conditionalFormatting sqref="I12:K62">
    <cfRule type="cellIs" dxfId="74" priority="3" operator="equal">
      <formula>4</formula>
    </cfRule>
    <cfRule type="cellIs" dxfId="73" priority="4" operator="greaterThan">
      <formula>4</formula>
    </cfRule>
    <cfRule type="cellIs" dxfId="72" priority="5" operator="equal">
      <formula>0</formula>
    </cfRule>
  </conditionalFormatting>
  <conditionalFormatting sqref="L1:BD5">
    <cfRule type="expression" dxfId="71" priority="6">
      <formula>L$5&lt;=5</formula>
    </cfRule>
  </conditionalFormatting>
  <conditionalFormatting sqref="L12:BD62">
    <cfRule type="expression" dxfId="70" priority="7">
      <formula>L12=$H12</formula>
    </cfRule>
    <cfRule type="expression" dxfId="69" priority="8">
      <formula>COUNTIF($B12:$G12,L12)&gt;0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62"/>
  <sheetViews>
    <sheetView showGridLines="0" zoomScaleNormal="10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BD6" sqref="L6:BD6"/>
    </sheetView>
  </sheetViews>
  <sheetFormatPr defaultColWidth="3.625" defaultRowHeight="16.5"/>
  <cols>
    <col min="1" max="1" width="5.25" style="46" customWidth="1"/>
    <col min="2" max="7" width="3.625" style="8" customWidth="1"/>
    <col min="8" max="8" width="3.625" style="9" customWidth="1"/>
    <col min="9" max="9" width="3.75" style="10" customWidth="1"/>
    <col min="10" max="10" width="3.75" style="8" customWidth="1"/>
    <col min="11" max="11" width="3.75" style="11" customWidth="1"/>
    <col min="12" max="13" width="4.75" style="8" customWidth="1"/>
    <col min="14" max="16" width="3.75" style="8" customWidth="1"/>
    <col min="17" max="18" width="4" style="8" customWidth="1"/>
    <col min="19" max="19" width="4.75" style="8" customWidth="1"/>
    <col min="20" max="20" width="3.75" style="8" customWidth="1"/>
    <col min="21" max="21" width="4.75" style="8" customWidth="1"/>
    <col min="22" max="23" width="4" style="8" customWidth="1"/>
    <col min="24" max="24" width="3.75" style="8" customWidth="1"/>
    <col min="25" max="25" width="4" style="8" customWidth="1"/>
    <col min="26" max="26" width="4.75" style="8" customWidth="1"/>
    <col min="27" max="28" width="3.75" style="8" customWidth="1"/>
    <col min="29" max="29" width="4.75" style="8" customWidth="1"/>
    <col min="30" max="31" width="3.75" style="8" customWidth="1"/>
    <col min="32" max="32" width="4" style="8" customWidth="1"/>
    <col min="33" max="34" width="3.75" style="8" customWidth="1"/>
    <col min="35" max="36" width="4.75" style="8" customWidth="1"/>
    <col min="37" max="37" width="4" style="8" customWidth="1"/>
    <col min="38" max="45" width="3.75" style="8" customWidth="1"/>
    <col min="46" max="46" width="4" style="8" customWidth="1"/>
    <col min="47" max="47" width="4.75" style="8" customWidth="1"/>
    <col min="48" max="48" width="4" style="8" customWidth="1"/>
    <col min="49" max="49" width="3.75" style="8" customWidth="1"/>
    <col min="50" max="50" width="4.75" style="8" customWidth="1"/>
    <col min="51" max="51" width="4" style="8" customWidth="1"/>
    <col min="52" max="52" width="3.75" style="8" customWidth="1"/>
    <col min="53" max="53" width="4.75" style="8" customWidth="1"/>
    <col min="54" max="55" width="3.75" style="8" customWidth="1"/>
    <col min="56" max="56" width="4" style="8" customWidth="1"/>
    <col min="57" max="59" width="3.625" style="8" customWidth="1"/>
    <col min="60" max="16384" width="3.625" style="8"/>
  </cols>
  <sheetData>
    <row r="1" spans="1:56" ht="16.5" customHeight="1">
      <c r="A1" s="47" t="s">
        <v>0</v>
      </c>
      <c r="B1" s="13">
        <v>200</v>
      </c>
      <c r="I1" s="14"/>
      <c r="J1" s="15"/>
      <c r="K1" s="16"/>
      <c r="L1" s="17">
        <v>1</v>
      </c>
      <c r="M1" s="17">
        <v>2</v>
      </c>
      <c r="N1" s="17">
        <v>3</v>
      </c>
      <c r="O1" s="17">
        <v>4</v>
      </c>
      <c r="P1" s="17">
        <v>5</v>
      </c>
      <c r="Q1" s="17">
        <v>6</v>
      </c>
      <c r="R1" s="17">
        <v>7</v>
      </c>
      <c r="S1" s="17">
        <v>8</v>
      </c>
      <c r="T1" s="17">
        <v>9</v>
      </c>
      <c r="U1" s="17">
        <v>10</v>
      </c>
      <c r="V1" s="17">
        <v>11</v>
      </c>
      <c r="W1" s="17">
        <v>12</v>
      </c>
      <c r="X1" s="17">
        <v>13</v>
      </c>
      <c r="Y1" s="17">
        <v>14</v>
      </c>
      <c r="Z1" s="17">
        <v>15</v>
      </c>
      <c r="AA1" s="17">
        <v>16</v>
      </c>
      <c r="AB1" s="17">
        <v>17</v>
      </c>
      <c r="AC1" s="17">
        <v>18</v>
      </c>
      <c r="AD1" s="17">
        <v>19</v>
      </c>
      <c r="AE1" s="17">
        <v>20</v>
      </c>
      <c r="AF1" s="17">
        <v>21</v>
      </c>
      <c r="AG1" s="17">
        <v>22</v>
      </c>
      <c r="AH1" s="17">
        <v>23</v>
      </c>
      <c r="AI1" s="17">
        <v>24</v>
      </c>
      <c r="AJ1" s="17">
        <v>25</v>
      </c>
      <c r="AK1" s="17">
        <v>26</v>
      </c>
      <c r="AL1" s="17">
        <v>27</v>
      </c>
      <c r="AM1" s="17">
        <v>28</v>
      </c>
      <c r="AN1" s="17">
        <v>29</v>
      </c>
      <c r="AO1" s="17">
        <v>30</v>
      </c>
      <c r="AP1" s="17">
        <v>31</v>
      </c>
      <c r="AQ1" s="17">
        <v>32</v>
      </c>
      <c r="AR1" s="17">
        <v>33</v>
      </c>
      <c r="AS1" s="17">
        <v>34</v>
      </c>
      <c r="AT1" s="17">
        <v>35</v>
      </c>
      <c r="AU1" s="17">
        <v>36</v>
      </c>
      <c r="AV1" s="17">
        <v>37</v>
      </c>
      <c r="AW1" s="17">
        <v>38</v>
      </c>
      <c r="AX1" s="17">
        <v>39</v>
      </c>
      <c r="AY1" s="17">
        <v>40</v>
      </c>
      <c r="AZ1" s="17">
        <v>41</v>
      </c>
      <c r="BA1" s="17">
        <v>42</v>
      </c>
      <c r="BB1" s="17">
        <v>43</v>
      </c>
      <c r="BC1" s="17">
        <v>44</v>
      </c>
      <c r="BD1" s="17">
        <v>45</v>
      </c>
    </row>
    <row r="2" spans="1:56" ht="16.5" customHeight="1">
      <c r="K2" s="18" t="str">
        <f>"기준빈도(최근"&amp;$B$1&amp;"회)"</f>
        <v>기준빈도(최근200회)</v>
      </c>
      <c r="L2" s="25">
        <f>SUMPRODUCT((전체당첨내역!$A$2:$A$1500&gt;=(MAX(전체당첨내역!$A$2:$A$1500)-($B$1-1)))*((전체당첨내역!$B$2:$B$1500=L$1)+(전체당첨내역!$C$2:$C$1500=L$1)+(전체당첨내역!$D$2:$D$1500=L$1)+(전체당첨내역!$E$2:$E$1500=L$1)+(전체당첨내역!$F$2:$F$1500=L$1)+(전체당첨내역!$G$2:$G$1500=L$1)))</f>
        <v>24</v>
      </c>
      <c r="M2" s="25">
        <f>SUMPRODUCT((전체당첨내역!$A$2:$A$1500&gt;=(MAX(전체당첨내역!$A$2:$A$1500)-($B$1-1)))*((전체당첨내역!$B$2:$B$1500=M$1)+(전체당첨내역!$C$2:$C$1500=M$1)+(전체당첨내역!$D$2:$D$1500=M$1)+(전체당첨내역!$E$2:$E$1500=M$1)+(전체당첨내역!$F$2:$F$1500=M$1)+(전체당첨내역!$G$2:$G$1500=M$1)))</f>
        <v>17</v>
      </c>
      <c r="N2" s="25">
        <f>SUMPRODUCT((전체당첨내역!$A$2:$A$1500&gt;=(MAX(전체당첨내역!$A$2:$A$1500)-($B$1-1)))*((전체당첨내역!$B$2:$B$1500=N$1)+(전체당첨내역!$C$2:$C$1500=N$1)+(전체당첨내역!$D$2:$D$1500=N$1)+(전체당첨내역!$E$2:$E$1500=N$1)+(전체당첨내역!$F$2:$F$1500=N$1)+(전체당첨내역!$G$2:$G$1500=N$1)))</f>
        <v>33</v>
      </c>
      <c r="O2" s="25">
        <f>SUMPRODUCT((전체당첨내역!$A$2:$A$1500&gt;=(MAX(전체당첨내역!$A$2:$A$1500)-($B$1-1)))*((전체당첨내역!$B$2:$B$1500=O$1)+(전체당첨내역!$C$2:$C$1500=O$1)+(전체당첨내역!$D$2:$D$1500=O$1)+(전체당첨내역!$E$2:$E$1500=O$1)+(전체당첨내역!$F$2:$F$1500=O$1)+(전체당첨내역!$G$2:$G$1500=O$1)))</f>
        <v>23</v>
      </c>
      <c r="P2" s="25">
        <f>SUMPRODUCT((전체당첨내역!$A$2:$A$1500&gt;=(MAX(전체당첨내역!$A$2:$A$1500)-($B$1-1)))*((전체당첨내역!$B$2:$B$1500=P$1)+(전체당첨내역!$C$2:$C$1500=P$1)+(전체당첨내역!$D$2:$D$1500=P$1)+(전체당첨내역!$E$2:$E$1500=P$1)+(전체당첨내역!$F$2:$F$1500=P$1)+(전체당첨내역!$G$2:$G$1500=P$1)))</f>
        <v>15</v>
      </c>
      <c r="Q2" s="25">
        <f>SUMPRODUCT((전체당첨내역!$A$2:$A$1500&gt;=(MAX(전체당첨내역!$A$2:$A$1500)-($B$1-1)))*((전체당첨내역!$B$2:$B$1500=Q$1)+(전체당첨내역!$C$2:$C$1500=Q$1)+(전체당첨내역!$D$2:$D$1500=Q$1)+(전체당첨내역!$E$2:$E$1500=Q$1)+(전체당첨내역!$F$2:$F$1500=Q$1)+(전체당첨내역!$G$2:$G$1500=Q$1)))</f>
        <v>35</v>
      </c>
      <c r="R2" s="25">
        <f>SUMPRODUCT((전체당첨내역!$A$2:$A$1500&gt;=(MAX(전체당첨내역!$A$2:$A$1500)-($B$1-1)))*((전체당첨내역!$B$2:$B$1500=R$1)+(전체당첨내역!$C$2:$C$1500=R$1)+(전체당첨내역!$D$2:$D$1500=R$1)+(전체당첨내역!$E$2:$E$1500=R$1)+(전체당첨내역!$F$2:$F$1500=R$1)+(전체당첨내역!$G$2:$G$1500=R$1)))</f>
        <v>34</v>
      </c>
      <c r="S2" s="25">
        <f>SUMPRODUCT((전체당첨내역!$A$2:$A$1500&gt;=(MAX(전체당첨내역!$A$2:$A$1500)-($B$1-1)))*((전체당첨내역!$B$2:$B$1500=S$1)+(전체당첨내역!$C$2:$C$1500=S$1)+(전체당첨내역!$D$2:$D$1500=S$1)+(전체당첨내역!$E$2:$E$1500=S$1)+(전체당첨내역!$F$2:$F$1500=S$1)+(전체당첨내역!$G$2:$G$1500=S$1)))</f>
        <v>22</v>
      </c>
      <c r="T2" s="25">
        <f>SUMPRODUCT((전체당첨내역!$A$2:$A$1500&gt;=(MAX(전체당첨내역!$A$2:$A$1500)-($B$1-1)))*((전체당첨내역!$B$2:$B$1500=T$1)+(전체당첨내역!$C$2:$C$1500=T$1)+(전체당첨내역!$D$2:$D$1500=T$1)+(전체당첨내역!$E$2:$E$1500=T$1)+(전체당첨내역!$F$2:$F$1500=T$1)+(전체당첨내역!$G$2:$G$1500=T$1)))</f>
        <v>24</v>
      </c>
      <c r="U2" s="25">
        <f>SUMPRODUCT((전체당첨내역!$A$2:$A$1500&gt;=(MAX(전체당첨내역!$A$2:$A$1500)-($B$1-1)))*((전체당첨내역!$B$2:$B$1500=U$1)+(전체당첨내역!$C$2:$C$1500=U$1)+(전체당첨내역!$D$2:$D$1500=U$1)+(전체당첨내역!$E$2:$E$1500=U$1)+(전체당첨내역!$F$2:$F$1500=U$1)+(전체당첨내역!$G$2:$G$1500=U$1)))</f>
        <v>23</v>
      </c>
      <c r="V2" s="25">
        <f>SUMPRODUCT((전체당첨내역!$A$2:$A$1500&gt;=(MAX(전체당첨내역!$A$2:$A$1500)-($B$1-1)))*((전체당첨내역!$B$2:$B$1500=V$1)+(전체당첨내역!$C$2:$C$1500=V$1)+(전체당첨내역!$D$2:$D$1500=V$1)+(전체당첨내역!$E$2:$E$1500=V$1)+(전체당첨내역!$F$2:$F$1500=V$1)+(전체당첨내역!$G$2:$G$1500=V$1)))</f>
        <v>25</v>
      </c>
      <c r="W2" s="25">
        <f>SUMPRODUCT((전체당첨내역!$A$2:$A$1500&gt;=(MAX(전체당첨내역!$A$2:$A$1500)-($B$1-1)))*((전체당첨내역!$B$2:$B$1500=W$1)+(전체당첨내역!$C$2:$C$1500=W$1)+(전체당첨내역!$D$2:$D$1500=W$1)+(전체당첨내역!$E$2:$E$1500=W$1)+(전체당첨내역!$F$2:$F$1500=W$1)+(전체당첨내역!$G$2:$G$1500=W$1)))</f>
        <v>28</v>
      </c>
      <c r="X2" s="25">
        <f>SUMPRODUCT((전체당첨내역!$A$2:$A$1500&gt;=(MAX(전체당첨내역!$A$2:$A$1500)-($B$1-1)))*((전체당첨내역!$B$2:$B$1500=X$1)+(전체당첨내역!$C$2:$C$1500=X$1)+(전체당첨내역!$D$2:$D$1500=X$1)+(전체당첨내역!$E$2:$E$1500=X$1)+(전체당첨내역!$F$2:$F$1500=X$1)+(전체당첨내역!$G$2:$G$1500=X$1)))</f>
        <v>35</v>
      </c>
      <c r="Y2" s="25">
        <f>SUMPRODUCT((전체당첨내역!$A$2:$A$1500&gt;=(MAX(전체당첨내역!$A$2:$A$1500)-($B$1-1)))*((전체당첨내역!$B$2:$B$1500=Y$1)+(전체당첨내역!$C$2:$C$1500=Y$1)+(전체당첨내역!$D$2:$D$1500=Y$1)+(전체당첨내역!$E$2:$E$1500=Y$1)+(전체당첨내역!$F$2:$F$1500=Y$1)+(전체당첨내역!$G$2:$G$1500=Y$1)))</f>
        <v>23</v>
      </c>
      <c r="Z2" s="25">
        <f>SUMPRODUCT((전체당첨내역!$A$2:$A$1500&gt;=(MAX(전체당첨내역!$A$2:$A$1500)-($B$1-1)))*((전체당첨내역!$B$2:$B$1500=Z$1)+(전체당첨내역!$C$2:$C$1500=Z$1)+(전체당첨내역!$D$2:$D$1500=Z$1)+(전체당첨내역!$E$2:$E$1500=Z$1)+(전체당첨내역!$F$2:$F$1500=Z$1)+(전체당첨내역!$G$2:$G$1500=Z$1)))</f>
        <v>27</v>
      </c>
      <c r="AA2" s="25">
        <f>SUMPRODUCT((전체당첨내역!$A$2:$A$1500&gt;=(MAX(전체당첨내역!$A$2:$A$1500)-($B$1-1)))*((전체당첨내역!$B$2:$B$1500=AA$1)+(전체당첨내역!$C$2:$C$1500=AA$1)+(전체당첨내역!$D$2:$D$1500=AA$1)+(전체당첨내역!$E$2:$E$1500=AA$1)+(전체당첨내역!$F$2:$F$1500=AA$1)+(전체당첨내역!$G$2:$G$1500=AA$1)))</f>
        <v>33</v>
      </c>
      <c r="AB2" s="25">
        <f>SUMPRODUCT((전체당첨내역!$A$2:$A$1500&gt;=(MAX(전체당첨내역!$A$2:$A$1500)-($B$1-1)))*((전체당첨내역!$B$2:$B$1500=AB$1)+(전체당첨내역!$C$2:$C$1500=AB$1)+(전체당첨내역!$D$2:$D$1500=AB$1)+(전체당첨내역!$E$2:$E$1500=AB$1)+(전체당첨내역!$F$2:$F$1500=AB$1)+(전체당첨내역!$G$2:$G$1500=AB$1)))</f>
        <v>22</v>
      </c>
      <c r="AC2" s="25">
        <f>SUMPRODUCT((전체당첨내역!$A$2:$A$1500&gt;=(MAX(전체당첨내역!$A$2:$A$1500)-($B$1-1)))*((전체당첨내역!$B$2:$B$1500=AC$1)+(전체당첨내역!$C$2:$C$1500=AC$1)+(전체당첨내역!$D$2:$D$1500=AC$1)+(전체당첨내역!$E$2:$E$1500=AC$1)+(전체당첨내역!$F$2:$F$1500=AC$1)+(전체당첨내역!$G$2:$G$1500=AC$1)))</f>
        <v>24</v>
      </c>
      <c r="AD2" s="25">
        <f>SUMPRODUCT((전체당첨내역!$A$2:$A$1500&gt;=(MAX(전체당첨내역!$A$2:$A$1500)-($B$1-1)))*((전체당첨내역!$B$2:$B$1500=AD$1)+(전체당첨내역!$C$2:$C$1500=AD$1)+(전체당첨내역!$D$2:$D$1500=AD$1)+(전체당첨내역!$E$2:$E$1500=AD$1)+(전체당첨내역!$F$2:$F$1500=AD$1)+(전체당첨내역!$G$2:$G$1500=AD$1)))</f>
        <v>34</v>
      </c>
      <c r="AE2" s="25">
        <f>SUMPRODUCT((전체당첨내역!$A$2:$A$1500&gt;=(MAX(전체당첨내역!$A$2:$A$1500)-($B$1-1)))*((전체당첨내역!$B$2:$B$1500=AE$1)+(전체당첨내역!$C$2:$C$1500=AE$1)+(전체당첨내역!$D$2:$D$1500=AE$1)+(전체당첨내역!$E$2:$E$1500=AE$1)+(전체당첨내역!$F$2:$F$1500=AE$1)+(전체당첨내역!$G$2:$G$1500=AE$1)))</f>
        <v>28</v>
      </c>
      <c r="AF2" s="25">
        <f>SUMPRODUCT((전체당첨내역!$A$2:$A$1500&gt;=(MAX(전체당첨내역!$A$2:$A$1500)-($B$1-1)))*((전체당첨내역!$B$2:$B$1500=AF$1)+(전체당첨내역!$C$2:$C$1500=AF$1)+(전체당첨내역!$D$2:$D$1500=AF$1)+(전체당첨내역!$E$2:$E$1500=AF$1)+(전체당첨내역!$F$2:$F$1500=AF$1)+(전체당첨내역!$G$2:$G$1500=AF$1)))</f>
        <v>29</v>
      </c>
      <c r="AG2" s="25">
        <f>SUMPRODUCT((전체당첨내역!$A$2:$A$1500&gt;=(MAX(전체당첨내역!$A$2:$A$1500)-($B$1-1)))*((전체당첨내역!$B$2:$B$1500=AG$1)+(전체당첨내역!$C$2:$C$1500=AG$1)+(전체당첨내역!$D$2:$D$1500=AG$1)+(전체당첨내역!$E$2:$E$1500=AG$1)+(전체당첨내역!$F$2:$F$1500=AG$1)+(전체당첨내역!$G$2:$G$1500=AG$1)))</f>
        <v>25</v>
      </c>
      <c r="AH2" s="25">
        <f>SUMPRODUCT((전체당첨내역!$A$2:$A$1500&gt;=(MAX(전체당첨내역!$A$2:$A$1500)-($B$1-1)))*((전체당첨내역!$B$2:$B$1500=AH$1)+(전체당첨내역!$C$2:$C$1500=AH$1)+(전체당첨내역!$D$2:$D$1500=AH$1)+(전체당첨내역!$E$2:$E$1500=AH$1)+(전체당첨내역!$F$2:$F$1500=AH$1)+(전체당첨내역!$G$2:$G$1500=AH$1)))</f>
        <v>24</v>
      </c>
      <c r="AI2" s="25">
        <f>SUMPRODUCT((전체당첨내역!$A$2:$A$1500&gt;=(MAX(전체당첨내역!$A$2:$A$1500)-($B$1-1)))*((전체당첨내역!$B$2:$B$1500=AI$1)+(전체당첨내역!$C$2:$C$1500=AI$1)+(전체당첨내역!$D$2:$D$1500=AI$1)+(전체당첨내역!$E$2:$E$1500=AI$1)+(전체당첨내역!$F$2:$F$1500=AI$1)+(전체당첨내역!$G$2:$G$1500=AI$1)))</f>
        <v>29</v>
      </c>
      <c r="AJ2" s="25">
        <f>SUMPRODUCT((전체당첨내역!$A$2:$A$1500&gt;=(MAX(전체당첨내역!$A$2:$A$1500)-($B$1-1)))*((전체당첨내역!$B$2:$B$1500=AJ$1)+(전체당첨내역!$C$2:$C$1500=AJ$1)+(전체당첨내역!$D$2:$D$1500=AJ$1)+(전체당첨내역!$E$2:$E$1500=AJ$1)+(전체당첨내역!$F$2:$F$1500=AJ$1)+(전체당첨내역!$G$2:$G$1500=AJ$1)))</f>
        <v>20</v>
      </c>
      <c r="AK2" s="25">
        <f>SUMPRODUCT((전체당첨내역!$A$2:$A$1500&gt;=(MAX(전체당첨내역!$A$2:$A$1500)-($B$1-1)))*((전체당첨내역!$B$2:$B$1500=AK$1)+(전체당첨내역!$C$2:$C$1500=AK$1)+(전체당첨내역!$D$2:$D$1500=AK$1)+(전체당첨내역!$E$2:$E$1500=AK$1)+(전체당첨내역!$F$2:$F$1500=AK$1)+(전체당첨내역!$G$2:$G$1500=AK$1)))</f>
        <v>26</v>
      </c>
      <c r="AL2" s="25">
        <f>SUMPRODUCT((전체당첨내역!$A$2:$A$1500&gt;=(MAX(전체당첨내역!$A$2:$A$1500)-($B$1-1)))*((전체당첨내역!$B$2:$B$1500=AL$1)+(전체당첨내역!$C$2:$C$1500=AL$1)+(전체당첨내역!$D$2:$D$1500=AL$1)+(전체당첨내역!$E$2:$E$1500=AL$1)+(전체당첨내역!$F$2:$F$1500=AL$1)+(전체당첨내역!$G$2:$G$1500=AL$1)))</f>
        <v>30</v>
      </c>
      <c r="AM2" s="25">
        <f>SUMPRODUCT((전체당첨내역!$A$2:$A$1500&gt;=(MAX(전체당첨내역!$A$2:$A$1500)-($B$1-1)))*((전체당첨내역!$B$2:$B$1500=AM$1)+(전체당첨내역!$C$2:$C$1500=AM$1)+(전체당첨내역!$D$2:$D$1500=AM$1)+(전체당첨내역!$E$2:$E$1500=AM$1)+(전체당첨내역!$F$2:$F$1500=AM$1)+(전체당첨내역!$G$2:$G$1500=AM$1)))</f>
        <v>32</v>
      </c>
      <c r="AN2" s="25">
        <f>SUMPRODUCT((전체당첨내역!$A$2:$A$1500&gt;=(MAX(전체당첨내역!$A$2:$A$1500)-($B$1-1)))*((전체당첨내역!$B$2:$B$1500=AN$1)+(전체당첨내역!$C$2:$C$1500=AN$1)+(전체당첨내역!$D$2:$D$1500=AN$1)+(전체당첨내역!$E$2:$E$1500=AN$1)+(전체당첨내역!$F$2:$F$1500=AN$1)+(전체당첨내역!$G$2:$G$1500=AN$1)))</f>
        <v>24</v>
      </c>
      <c r="AO2" s="25">
        <f>SUMPRODUCT((전체당첨내역!$A$2:$A$1500&gt;=(MAX(전체당첨내역!$A$2:$A$1500)-($B$1-1)))*((전체당첨내역!$B$2:$B$1500=AO$1)+(전체당첨내역!$C$2:$C$1500=AO$1)+(전체당첨내역!$D$2:$D$1500=AO$1)+(전체당첨내역!$E$2:$E$1500=AO$1)+(전체당첨내역!$F$2:$F$1500=AO$1)+(전체당첨내역!$G$2:$G$1500=AO$1)))</f>
        <v>34</v>
      </c>
      <c r="AP2" s="25">
        <f>SUMPRODUCT((전체당첨내역!$A$2:$A$1500&gt;=(MAX(전체당첨내역!$A$2:$A$1500)-($B$1-1)))*((전체당첨내역!$B$2:$B$1500=AP$1)+(전체당첨내역!$C$2:$C$1500=AP$1)+(전체당첨내역!$D$2:$D$1500=AP$1)+(전체당첨내역!$E$2:$E$1500=AP$1)+(전체당첨내역!$F$2:$F$1500=AP$1)+(전체당첨내역!$G$2:$G$1500=AP$1)))</f>
        <v>30</v>
      </c>
      <c r="AQ2" s="25">
        <f>SUMPRODUCT((전체당첨내역!$A$2:$A$1500&gt;=(MAX(전체당첨내역!$A$2:$A$1500)-($B$1-1)))*((전체당첨내역!$B$2:$B$1500=AQ$1)+(전체당첨내역!$C$2:$C$1500=AQ$1)+(전체당첨내역!$D$2:$D$1500=AQ$1)+(전체당첨내역!$E$2:$E$1500=AQ$1)+(전체당첨내역!$F$2:$F$1500=AQ$1)+(전체당첨내역!$G$2:$G$1500=AQ$1)))</f>
        <v>27</v>
      </c>
      <c r="AR2" s="25">
        <f>SUMPRODUCT((전체당첨내역!$A$2:$A$1500&gt;=(MAX(전체당첨내역!$A$2:$A$1500)-($B$1-1)))*((전체당첨내역!$B$2:$B$1500=AR$1)+(전체당첨내역!$C$2:$C$1500=AR$1)+(전체당첨내역!$D$2:$D$1500=AR$1)+(전체당첨내역!$E$2:$E$1500=AR$1)+(전체당첨내역!$F$2:$F$1500=AR$1)+(전체당첨내역!$G$2:$G$1500=AR$1)))</f>
        <v>31</v>
      </c>
      <c r="AS2" s="25">
        <f>SUMPRODUCT((전체당첨내역!$A$2:$A$1500&gt;=(MAX(전체당첨내역!$A$2:$A$1500)-($B$1-1)))*((전체당첨내역!$B$2:$B$1500=AS$1)+(전체당첨내역!$C$2:$C$1500=AS$1)+(전체당첨내역!$D$2:$D$1500=AS$1)+(전체당첨내역!$E$2:$E$1500=AS$1)+(전체당첨내역!$F$2:$F$1500=AS$1)+(전체당첨내역!$G$2:$G$1500=AS$1)))</f>
        <v>25</v>
      </c>
      <c r="AT2" s="25">
        <f>SUMPRODUCT((전체당첨내역!$A$2:$A$1500&gt;=(MAX(전체당첨내역!$A$2:$A$1500)-($B$1-1)))*((전체당첨내역!$B$2:$B$1500=AT$1)+(전체당첨내역!$C$2:$C$1500=AT$1)+(전체당첨내역!$D$2:$D$1500=AT$1)+(전체당첨내역!$E$2:$E$1500=AT$1)+(전체당첨내역!$F$2:$F$1500=AT$1)+(전체당첨내역!$G$2:$G$1500=AT$1)))</f>
        <v>30</v>
      </c>
      <c r="AU2" s="25">
        <f>SUMPRODUCT((전체당첨내역!$A$2:$A$1500&gt;=(MAX(전체당첨내역!$A$2:$A$1500)-($B$1-1)))*((전체당첨내역!$B$2:$B$1500=AU$1)+(전체당첨내역!$C$2:$C$1500=AU$1)+(전체당첨내역!$D$2:$D$1500=AU$1)+(전체당첨내역!$E$2:$E$1500=AU$1)+(전체당첨내역!$F$2:$F$1500=AU$1)+(전체당첨내역!$G$2:$G$1500=AU$1)))</f>
        <v>25</v>
      </c>
      <c r="AV2" s="25">
        <f>SUMPRODUCT((전체당첨내역!$A$2:$A$1500&gt;=(MAX(전체당첨내역!$A$2:$A$1500)-($B$1-1)))*((전체당첨내역!$B$2:$B$1500=AV$1)+(전체당첨내역!$C$2:$C$1500=AV$1)+(전체당첨내역!$D$2:$D$1500=AV$1)+(전체당첨내역!$E$2:$E$1500=AV$1)+(전체당첨내역!$F$2:$F$1500=AV$1)+(전체당첨내역!$G$2:$G$1500=AV$1)))</f>
        <v>29</v>
      </c>
      <c r="AW2" s="25">
        <f>SUMPRODUCT((전체당첨내역!$A$2:$A$1500&gt;=(MAX(전체당첨내역!$A$2:$A$1500)-($B$1-1)))*((전체당첨내역!$B$2:$B$1500=AW$1)+(전체당첨내역!$C$2:$C$1500=AW$1)+(전체당첨내역!$D$2:$D$1500=AW$1)+(전체당첨내역!$E$2:$E$1500=AW$1)+(전체당첨내역!$F$2:$F$1500=AW$1)+(전체당첨내역!$G$2:$G$1500=AW$1)))</f>
        <v>36</v>
      </c>
      <c r="AX2" s="25">
        <f>SUMPRODUCT((전체당첨내역!$A$2:$A$1500&gt;=(MAX(전체당첨내역!$A$2:$A$1500)-($B$1-1)))*((전체당첨내역!$B$2:$B$1500=AX$1)+(전체당첨내역!$C$2:$C$1500=AX$1)+(전체당첨내역!$D$2:$D$1500=AX$1)+(전체당첨내역!$E$2:$E$1500=AX$1)+(전체당첨내역!$F$2:$F$1500=AX$1)+(전체당첨내역!$G$2:$G$1500=AX$1)))</f>
        <v>19</v>
      </c>
      <c r="AY2" s="25">
        <f>SUMPRODUCT((전체당첨내역!$A$2:$A$1500&gt;=(MAX(전체당첨내역!$A$2:$A$1500)-($B$1-1)))*((전체당첨내역!$B$2:$B$1500=AY$1)+(전체당첨내역!$C$2:$C$1500=AY$1)+(전체당첨내역!$D$2:$D$1500=AY$1)+(전체당첨내역!$E$2:$E$1500=AY$1)+(전체당첨내역!$F$2:$F$1500=AY$1)+(전체당첨내역!$G$2:$G$1500=AY$1)))</f>
        <v>30</v>
      </c>
      <c r="AZ2" s="25">
        <f>SUMPRODUCT((전체당첨내역!$A$2:$A$1500&gt;=(MAX(전체당첨내역!$A$2:$A$1500)-($B$1-1)))*((전체당첨내역!$B$2:$B$1500=AZ$1)+(전체당첨내역!$C$2:$C$1500=AZ$1)+(전체당첨내역!$D$2:$D$1500=AZ$1)+(전체당첨내역!$E$2:$E$1500=AZ$1)+(전체당첨내역!$F$2:$F$1500=AZ$1)+(전체당첨내역!$G$2:$G$1500=AZ$1)))</f>
        <v>21</v>
      </c>
      <c r="BA2" s="25">
        <f>SUMPRODUCT((전체당첨내역!$A$2:$A$1500&gt;=(MAX(전체당첨내역!$A$2:$A$1500)-($B$1-1)))*((전체당첨내역!$B$2:$B$1500=BA$1)+(전체당첨내역!$C$2:$C$1500=BA$1)+(전체당첨내역!$D$2:$D$1500=BA$1)+(전체당첨내역!$E$2:$E$1500=BA$1)+(전체당첨내역!$F$2:$F$1500=BA$1)+(전체당첨내역!$G$2:$G$1500=BA$1)))</f>
        <v>21</v>
      </c>
      <c r="BB2" s="25">
        <f>SUMPRODUCT((전체당첨내역!$A$2:$A$1500&gt;=(MAX(전체당첨내역!$A$2:$A$1500)-($B$1-1)))*((전체당첨내역!$B$2:$B$1500=BB$1)+(전체당첨내역!$C$2:$C$1500=BB$1)+(전체당첨내역!$D$2:$D$1500=BB$1)+(전체당첨내역!$E$2:$E$1500=BB$1)+(전체당첨내역!$F$2:$F$1500=BB$1)+(전체당첨내역!$G$2:$G$1500=BB$1)))</f>
        <v>20</v>
      </c>
      <c r="BC2" s="25">
        <f>SUMPRODUCT((전체당첨내역!$A$2:$A$1500&gt;=(MAX(전체당첨내역!$A$2:$A$1500)-($B$1-1)))*((전체당첨내역!$B$2:$B$1500=BC$1)+(전체당첨내역!$C$2:$C$1500=BC$1)+(전체당첨내역!$D$2:$D$1500=BC$1)+(전체당첨내역!$E$2:$E$1500=BC$1)+(전체당첨내역!$F$2:$F$1500=BC$1)+(전체당첨내역!$G$2:$G$1500=BC$1)))</f>
        <v>26</v>
      </c>
      <c r="BD2" s="25">
        <f>SUMPRODUCT((전체당첨내역!$A$2:$A$1500&gt;=(MAX(전체당첨내역!$A$2:$A$1500)-($B$1-1)))*((전체당첨내역!$B$2:$B$1500=BD$1)+(전체당첨내역!$C$2:$C$1500=BD$1)+(전체당첨내역!$D$2:$D$1500=BD$1)+(전체당첨내역!$E$2:$E$1500=BD$1)+(전체당첨내역!$F$2:$F$1500=BD$1)+(전체당첨내역!$G$2:$G$1500=BD$1)))</f>
        <v>28</v>
      </c>
    </row>
    <row r="3" spans="1:56" ht="16.5" customHeight="1">
      <c r="A3" s="47" t="s">
        <v>1</v>
      </c>
      <c r="B3" s="22" t="s">
        <v>2</v>
      </c>
      <c r="K3" s="23" t="s">
        <v>3</v>
      </c>
      <c r="L3" s="25">
        <f>SUMPRODUCT((전체당첨내역!$A$2:$A$1500&gt;=(MAX(전체당첨내역!$A$2:$A$1500)-49))*((전체당첨내역!$B$2:$B$1500=L$1)+(전체당첨내역!$C$2:$C$1500=L$1)+(전체당첨내역!$D$2:$D$1500=L$1)+(전체당첨내역!$E$2:$E$1500=L$1)+(전체당첨내역!$F$2:$F$1500=L$1)+(전체당첨내역!$G$2:$G$1500=L$1)))</f>
        <v>8</v>
      </c>
      <c r="M3" s="25">
        <f>SUMPRODUCT((전체당첨내역!$A$2:$A$1500&gt;=(MAX(전체당첨내역!$A$2:$A$1500)-49))*((전체당첨내역!$B$2:$B$1500=M$1)+(전체당첨내역!$C$2:$C$1500=M$1)+(전체당첨내역!$D$2:$D$1500=M$1)+(전체당첨내역!$E$2:$E$1500=M$1)+(전체당첨내역!$F$2:$F$1500=M$1)+(전체당첨내역!$G$2:$G$1500=M$1)))</f>
        <v>7</v>
      </c>
      <c r="N3" s="25">
        <f>SUMPRODUCT((전체당첨내역!$A$2:$A$1500&gt;=(MAX(전체당첨내역!$A$2:$A$1500)-49))*((전체당첨내역!$B$2:$B$1500=N$1)+(전체당첨내역!$C$2:$C$1500=N$1)+(전체당첨내역!$D$2:$D$1500=N$1)+(전체당첨내역!$E$2:$E$1500=N$1)+(전체당첨내역!$F$2:$F$1500=N$1)+(전체당첨내역!$G$2:$G$1500=N$1)))</f>
        <v>7</v>
      </c>
      <c r="O3" s="25">
        <f>SUMPRODUCT((전체당첨내역!$A$2:$A$1500&gt;=(MAX(전체당첨내역!$A$2:$A$1500)-49))*((전체당첨내역!$B$2:$B$1500=O$1)+(전체당첨내역!$C$2:$C$1500=O$1)+(전체당첨내역!$D$2:$D$1500=O$1)+(전체당첨내역!$E$2:$E$1500=O$1)+(전체당첨내역!$F$2:$F$1500=O$1)+(전체당첨내역!$G$2:$G$1500=O$1)))</f>
        <v>6</v>
      </c>
      <c r="P3" s="25">
        <f>SUMPRODUCT((전체당첨내역!$A$2:$A$1500&gt;=(MAX(전체당첨내역!$A$2:$A$1500)-49))*((전체당첨내역!$B$2:$B$1500=P$1)+(전체당첨내역!$C$2:$C$1500=P$1)+(전체당첨내역!$D$2:$D$1500=P$1)+(전체당첨내역!$E$2:$E$1500=P$1)+(전체당첨내역!$F$2:$F$1500=P$1)+(전체당첨내역!$G$2:$G$1500=P$1)))</f>
        <v>4</v>
      </c>
      <c r="Q3" s="25">
        <f>SUMPRODUCT((전체당첨내역!$A$2:$A$1500&gt;=(MAX(전체당첨내역!$A$2:$A$1500)-49))*((전체당첨내역!$B$2:$B$1500=Q$1)+(전체당첨내역!$C$2:$C$1500=Q$1)+(전체당첨내역!$D$2:$D$1500=Q$1)+(전체당첨내역!$E$2:$E$1500=Q$1)+(전체당첨내역!$F$2:$F$1500=Q$1)+(전체당첨내역!$G$2:$G$1500=Q$1)))</f>
        <v>5</v>
      </c>
      <c r="R3" s="25">
        <f>SUMPRODUCT((전체당첨내역!$A$2:$A$1500&gt;=(MAX(전체당첨내역!$A$2:$A$1500)-49))*((전체당첨내역!$B$2:$B$1500=R$1)+(전체당첨내역!$C$2:$C$1500=R$1)+(전체당첨내역!$D$2:$D$1500=R$1)+(전체당첨내역!$E$2:$E$1500=R$1)+(전체당첨내역!$F$2:$F$1500=R$1)+(전체당첨내역!$G$2:$G$1500=R$1)))</f>
        <v>6</v>
      </c>
      <c r="S3" s="25">
        <f>SUMPRODUCT((전체당첨내역!$A$2:$A$1500&gt;=(MAX(전체당첨내역!$A$2:$A$1500)-49))*((전체당첨내역!$B$2:$B$1500=S$1)+(전체당첨내역!$C$2:$C$1500=S$1)+(전체당첨내역!$D$2:$D$1500=S$1)+(전체당첨내역!$E$2:$E$1500=S$1)+(전체당첨내역!$F$2:$F$1500=S$1)+(전체당첨내역!$G$2:$G$1500=S$1)))</f>
        <v>6</v>
      </c>
      <c r="T3" s="25">
        <f>SUMPRODUCT((전체당첨내역!$A$2:$A$1500&gt;=(MAX(전체당첨내역!$A$2:$A$1500)-49))*((전체당첨내역!$B$2:$B$1500=T$1)+(전체당첨내역!$C$2:$C$1500=T$1)+(전체당첨내역!$D$2:$D$1500=T$1)+(전체당첨내역!$E$2:$E$1500=T$1)+(전체당첨내역!$F$2:$F$1500=T$1)+(전체당첨내역!$G$2:$G$1500=T$1)))</f>
        <v>6</v>
      </c>
      <c r="U3" s="25">
        <f>SUMPRODUCT((전체당첨내역!$A$2:$A$1500&gt;=(MAX(전체당첨내역!$A$2:$A$1500)-49))*((전체당첨내역!$B$2:$B$1500=U$1)+(전체당첨내역!$C$2:$C$1500=U$1)+(전체당첨내역!$D$2:$D$1500=U$1)+(전체당첨내역!$E$2:$E$1500=U$1)+(전체당첨내역!$F$2:$F$1500=U$1)+(전체당첨내역!$G$2:$G$1500=U$1)))</f>
        <v>6</v>
      </c>
      <c r="V3" s="25">
        <f>SUMPRODUCT((전체당첨내역!$A$2:$A$1500&gt;=(MAX(전체당첨내역!$A$2:$A$1500)-49))*((전체당첨내역!$B$2:$B$1500=V$1)+(전체당첨내역!$C$2:$C$1500=V$1)+(전체당첨내역!$D$2:$D$1500=V$1)+(전체당첨내역!$E$2:$E$1500=V$1)+(전체당첨내역!$F$2:$F$1500=V$1)+(전체당첨내역!$G$2:$G$1500=V$1)))</f>
        <v>5</v>
      </c>
      <c r="W3" s="25">
        <f>SUMPRODUCT((전체당첨내역!$A$2:$A$1500&gt;=(MAX(전체당첨내역!$A$2:$A$1500)-49))*((전체당첨내역!$B$2:$B$1500=W$1)+(전체당첨내역!$C$2:$C$1500=W$1)+(전체당첨내역!$D$2:$D$1500=W$1)+(전체당첨내역!$E$2:$E$1500=W$1)+(전체당첨내역!$F$2:$F$1500=W$1)+(전체당첨내역!$G$2:$G$1500=W$1)))</f>
        <v>5</v>
      </c>
      <c r="X3" s="25">
        <f>SUMPRODUCT((전체당첨내역!$A$2:$A$1500&gt;=(MAX(전체당첨내역!$A$2:$A$1500)-49))*((전체당첨내역!$B$2:$B$1500=X$1)+(전체당첨내역!$C$2:$C$1500=X$1)+(전체당첨내역!$D$2:$D$1500=X$1)+(전체당첨내역!$E$2:$E$1500=X$1)+(전체당첨내역!$F$2:$F$1500=X$1)+(전체당첨내역!$G$2:$G$1500=X$1)))</f>
        <v>10</v>
      </c>
      <c r="Y3" s="25">
        <f>SUMPRODUCT((전체당첨내역!$A$2:$A$1500&gt;=(MAX(전체당첨내역!$A$2:$A$1500)-49))*((전체당첨내역!$B$2:$B$1500=Y$1)+(전체당첨내역!$C$2:$C$1500=Y$1)+(전체당첨내역!$D$2:$D$1500=Y$1)+(전체당첨내역!$E$2:$E$1500=Y$1)+(전체당첨내역!$F$2:$F$1500=Y$1)+(전체당첨내역!$G$2:$G$1500=Y$1)))</f>
        <v>3</v>
      </c>
      <c r="Z3" s="25">
        <f>SUMPRODUCT((전체당첨내역!$A$2:$A$1500&gt;=(MAX(전체당첨내역!$A$2:$A$1500)-49))*((전체당첨내역!$B$2:$B$1500=Z$1)+(전체당첨내역!$C$2:$C$1500=Z$1)+(전체당첨내역!$D$2:$D$1500=Z$1)+(전체당첨내역!$E$2:$E$1500=Z$1)+(전체당첨내역!$F$2:$F$1500=Z$1)+(전체당첨내역!$G$2:$G$1500=Z$1)))</f>
        <v>11</v>
      </c>
      <c r="AA3" s="25">
        <f>SUMPRODUCT((전체당첨내역!$A$2:$A$1500&gt;=(MAX(전체당첨내역!$A$2:$A$1500)-49))*((전체당첨내역!$B$2:$B$1500=AA$1)+(전체당첨내역!$C$2:$C$1500=AA$1)+(전체당첨내역!$D$2:$D$1500=AA$1)+(전체당첨내역!$E$2:$E$1500=AA$1)+(전체당첨내역!$F$2:$F$1500=AA$1)+(전체당첨내역!$G$2:$G$1500=AA$1)))</f>
        <v>8</v>
      </c>
      <c r="AB3" s="25">
        <f>SUMPRODUCT((전체당첨내역!$A$2:$A$1500&gt;=(MAX(전체당첨내역!$A$2:$A$1500)-49))*((전체당첨내역!$B$2:$B$1500=AB$1)+(전체당첨내역!$C$2:$C$1500=AB$1)+(전체당첨내역!$D$2:$D$1500=AB$1)+(전체당첨내역!$E$2:$E$1500=AB$1)+(전체당첨내역!$F$2:$F$1500=AB$1)+(전체당첨내역!$G$2:$G$1500=AB$1)))</f>
        <v>5</v>
      </c>
      <c r="AC3" s="25">
        <f>SUMPRODUCT((전체당첨내역!$A$2:$A$1500&gt;=(MAX(전체당첨내역!$A$2:$A$1500)-49))*((전체당첨내역!$B$2:$B$1500=AC$1)+(전체당첨내역!$C$2:$C$1500=AC$1)+(전체당첨내역!$D$2:$D$1500=AC$1)+(전체당첨내역!$E$2:$E$1500=AC$1)+(전체당첨내역!$F$2:$F$1500=AC$1)+(전체당첨내역!$G$2:$G$1500=AC$1)))</f>
        <v>8</v>
      </c>
      <c r="AD3" s="25">
        <f>SUMPRODUCT((전체당첨내역!$A$2:$A$1500&gt;=(MAX(전체당첨내역!$A$2:$A$1500)-49))*((전체당첨내역!$B$2:$B$1500=AD$1)+(전체당첨내역!$C$2:$C$1500=AD$1)+(전체당첨내역!$D$2:$D$1500=AD$1)+(전체당첨내역!$E$2:$E$1500=AD$1)+(전체당첨내역!$F$2:$F$1500=AD$1)+(전체당첨내역!$G$2:$G$1500=AD$1)))</f>
        <v>6</v>
      </c>
      <c r="AE3" s="25">
        <f>SUMPRODUCT((전체당첨내역!$A$2:$A$1500&gt;=(MAX(전체당첨내역!$A$2:$A$1500)-49))*((전체당첨내역!$B$2:$B$1500=AE$1)+(전체당첨내역!$C$2:$C$1500=AE$1)+(전체당첨내역!$D$2:$D$1500=AE$1)+(전체당첨내역!$E$2:$E$1500=AE$1)+(전체당첨내역!$F$2:$F$1500=AE$1)+(전체당첨내역!$G$2:$G$1500=AE$1)))</f>
        <v>7</v>
      </c>
      <c r="AF3" s="25">
        <f>SUMPRODUCT((전체당첨내역!$A$2:$A$1500&gt;=(MAX(전체당첨내역!$A$2:$A$1500)-49))*((전체당첨내역!$B$2:$B$1500=AF$1)+(전체당첨내역!$C$2:$C$1500=AF$1)+(전체당첨내역!$D$2:$D$1500=AF$1)+(전체당첨내역!$E$2:$E$1500=AF$1)+(전체당첨내역!$F$2:$F$1500=AF$1)+(전체당첨내역!$G$2:$G$1500=AF$1)))</f>
        <v>4</v>
      </c>
      <c r="AG3" s="25">
        <f>SUMPRODUCT((전체당첨내역!$A$2:$A$1500&gt;=(MAX(전체당첨내역!$A$2:$A$1500)-49))*((전체당첨내역!$B$2:$B$1500=AG$1)+(전체당첨내역!$C$2:$C$1500=AG$1)+(전체당첨내역!$D$2:$D$1500=AG$1)+(전체당첨내역!$E$2:$E$1500=AG$1)+(전체당첨내역!$F$2:$F$1500=AG$1)+(전체당첨내역!$G$2:$G$1500=AG$1)))</f>
        <v>6</v>
      </c>
      <c r="AH3" s="25">
        <f>SUMPRODUCT((전체당첨내역!$A$2:$A$1500&gt;=(MAX(전체당첨내역!$A$2:$A$1500)-49))*((전체당첨내역!$B$2:$B$1500=AH$1)+(전체당첨내역!$C$2:$C$1500=AH$1)+(전체당첨내역!$D$2:$D$1500=AH$1)+(전체당첨내역!$E$2:$E$1500=AH$1)+(전체당첨내역!$F$2:$F$1500=AH$1)+(전체당첨내역!$G$2:$G$1500=AH$1)))</f>
        <v>5</v>
      </c>
      <c r="AI3" s="25">
        <f>SUMPRODUCT((전체당첨내역!$A$2:$A$1500&gt;=(MAX(전체당첨내역!$A$2:$A$1500)-49))*((전체당첨내역!$B$2:$B$1500=AI$1)+(전체당첨내역!$C$2:$C$1500=AI$1)+(전체당첨내역!$D$2:$D$1500=AI$1)+(전체당첨내역!$E$2:$E$1500=AI$1)+(전체당첨내역!$F$2:$F$1500=AI$1)+(전체당첨내역!$G$2:$G$1500=AI$1)))</f>
        <v>9</v>
      </c>
      <c r="AJ3" s="25">
        <f>SUMPRODUCT((전체당첨내역!$A$2:$A$1500&gt;=(MAX(전체당첨내역!$A$2:$A$1500)-49))*((전체당첨내역!$B$2:$B$1500=AJ$1)+(전체당첨내역!$C$2:$C$1500=AJ$1)+(전체당첨내역!$D$2:$D$1500=AJ$1)+(전체당첨내역!$E$2:$E$1500=AJ$1)+(전체당첨내역!$F$2:$F$1500=AJ$1)+(전체당첨내역!$G$2:$G$1500=AJ$1)))</f>
        <v>6</v>
      </c>
      <c r="AK3" s="25">
        <f>SUMPRODUCT((전체당첨내역!$A$2:$A$1500&gt;=(MAX(전체당첨내역!$A$2:$A$1500)-49))*((전체당첨내역!$B$2:$B$1500=AK$1)+(전체당첨내역!$C$2:$C$1500=AK$1)+(전체당첨내역!$D$2:$D$1500=AK$1)+(전체당첨내역!$E$2:$E$1500=AK$1)+(전체당첨내역!$F$2:$F$1500=AK$1)+(전체당첨내역!$G$2:$G$1500=AK$1)))</f>
        <v>5</v>
      </c>
      <c r="AL3" s="25">
        <f>SUMPRODUCT((전체당첨내역!$A$2:$A$1500&gt;=(MAX(전체당첨내역!$A$2:$A$1500)-49))*((전체당첨내역!$B$2:$B$1500=AL$1)+(전체당첨내역!$C$2:$C$1500=AL$1)+(전체당첨내역!$D$2:$D$1500=AL$1)+(전체당첨내역!$E$2:$E$1500=AL$1)+(전체당첨내역!$F$2:$F$1500=AL$1)+(전체당첨내역!$G$2:$G$1500=AL$1)))</f>
        <v>10</v>
      </c>
      <c r="AM3" s="25">
        <f>SUMPRODUCT((전체당첨내역!$A$2:$A$1500&gt;=(MAX(전체당첨내역!$A$2:$A$1500)-49))*((전체당첨내역!$B$2:$B$1500=AM$1)+(전체당첨내역!$C$2:$C$1500=AM$1)+(전체당첨내역!$D$2:$D$1500=AM$1)+(전체당첨내역!$E$2:$E$1500=AM$1)+(전체당첨내역!$F$2:$F$1500=AM$1)+(전체당첨내역!$G$2:$G$1500=AM$1)))</f>
        <v>8</v>
      </c>
      <c r="AN3" s="25">
        <f>SUMPRODUCT((전체당첨내역!$A$2:$A$1500&gt;=(MAX(전체당첨내역!$A$2:$A$1500)-49))*((전체당첨내역!$B$2:$B$1500=AN$1)+(전체당첨내역!$C$2:$C$1500=AN$1)+(전체당첨내역!$D$2:$D$1500=AN$1)+(전체당첨내역!$E$2:$E$1500=AN$1)+(전체당첨내역!$F$2:$F$1500=AN$1)+(전체당첨내역!$G$2:$G$1500=AN$1)))</f>
        <v>6</v>
      </c>
      <c r="AO3" s="25">
        <f>SUMPRODUCT((전체당첨내역!$A$2:$A$1500&gt;=(MAX(전체당첨내역!$A$2:$A$1500)-49))*((전체당첨내역!$B$2:$B$1500=AO$1)+(전체당첨내역!$C$2:$C$1500=AO$1)+(전체당첨내역!$D$2:$D$1500=AO$1)+(전체당첨내역!$E$2:$E$1500=AO$1)+(전체당첨내역!$F$2:$F$1500=AO$1)+(전체당첨내역!$G$2:$G$1500=AO$1)))</f>
        <v>7</v>
      </c>
      <c r="AP3" s="25">
        <f>SUMPRODUCT((전체당첨내역!$A$2:$A$1500&gt;=(MAX(전체당첨내역!$A$2:$A$1500)-49))*((전체당첨내역!$B$2:$B$1500=AP$1)+(전체당첨내역!$C$2:$C$1500=AP$1)+(전체당첨내역!$D$2:$D$1500=AP$1)+(전체당첨내역!$E$2:$E$1500=AP$1)+(전체당첨내역!$F$2:$F$1500=AP$1)+(전체당첨내역!$G$2:$G$1500=AP$1)))</f>
        <v>11</v>
      </c>
      <c r="AQ3" s="25">
        <f>SUMPRODUCT((전체당첨내역!$A$2:$A$1500&gt;=(MAX(전체당첨내역!$A$2:$A$1500)-49))*((전체당첨내역!$B$2:$B$1500=AQ$1)+(전체당첨내역!$C$2:$C$1500=AQ$1)+(전체당첨내역!$D$2:$D$1500=AQ$1)+(전체당첨내역!$E$2:$E$1500=AQ$1)+(전체당첨내역!$F$2:$F$1500=AQ$1)+(전체당첨내역!$G$2:$G$1500=AQ$1)))</f>
        <v>7</v>
      </c>
      <c r="AR3" s="25">
        <f>SUMPRODUCT((전체당첨내역!$A$2:$A$1500&gt;=(MAX(전체당첨내역!$A$2:$A$1500)-49))*((전체당첨내역!$B$2:$B$1500=AR$1)+(전체당첨내역!$C$2:$C$1500=AR$1)+(전체당첨내역!$D$2:$D$1500=AR$1)+(전체당첨내역!$E$2:$E$1500=AR$1)+(전체당첨내역!$F$2:$F$1500=AR$1)+(전체당첨내역!$G$2:$G$1500=AR$1)))</f>
        <v>7</v>
      </c>
      <c r="AS3" s="25">
        <f>SUMPRODUCT((전체당첨내역!$A$2:$A$1500&gt;=(MAX(전체당첨내역!$A$2:$A$1500)-49))*((전체당첨내역!$B$2:$B$1500=AS$1)+(전체당첨내역!$C$2:$C$1500=AS$1)+(전체당첨내역!$D$2:$D$1500=AS$1)+(전체당첨내역!$E$2:$E$1500=AS$1)+(전체당첨내역!$F$2:$F$1500=AS$1)+(전체당첨내역!$G$2:$G$1500=AS$1)))</f>
        <v>6</v>
      </c>
      <c r="AT3" s="25">
        <f>SUMPRODUCT((전체당첨내역!$A$2:$A$1500&gt;=(MAX(전체당첨내역!$A$2:$A$1500)-49))*((전체당첨내역!$B$2:$B$1500=AT$1)+(전체당첨내역!$C$2:$C$1500=AT$1)+(전체당첨내역!$D$2:$D$1500=AT$1)+(전체당첨내역!$E$2:$E$1500=AT$1)+(전체당첨내역!$F$2:$F$1500=AT$1)+(전체당첨내역!$G$2:$G$1500=AT$1)))</f>
        <v>6</v>
      </c>
      <c r="AU3" s="25">
        <f>SUMPRODUCT((전체당첨내역!$A$2:$A$1500&gt;=(MAX(전체당첨내역!$A$2:$A$1500)-49))*((전체당첨내역!$B$2:$B$1500=AU$1)+(전체당첨내역!$C$2:$C$1500=AU$1)+(전체당첨내역!$D$2:$D$1500=AU$1)+(전체당첨내역!$E$2:$E$1500=AU$1)+(전체당첨내역!$F$2:$F$1500=AU$1)+(전체당첨내역!$G$2:$G$1500=AU$1)))</f>
        <v>7</v>
      </c>
      <c r="AV3" s="25">
        <f>SUMPRODUCT((전체당첨내역!$A$2:$A$1500&gt;=(MAX(전체당첨내역!$A$2:$A$1500)-49))*((전체당첨내역!$B$2:$B$1500=AV$1)+(전체당첨내역!$C$2:$C$1500=AV$1)+(전체당첨내역!$D$2:$D$1500=AV$1)+(전체당첨내역!$E$2:$E$1500=AV$1)+(전체당첨내역!$F$2:$F$1500=AV$1)+(전체당첨내역!$G$2:$G$1500=AV$1)))</f>
        <v>6</v>
      </c>
      <c r="AW3" s="25">
        <f>SUMPRODUCT((전체당첨내역!$A$2:$A$1500&gt;=(MAX(전체당첨내역!$A$2:$A$1500)-49))*((전체당첨내역!$B$2:$B$1500=AW$1)+(전체당첨내역!$C$2:$C$1500=AW$1)+(전체당첨내역!$D$2:$D$1500=AW$1)+(전체당첨내역!$E$2:$E$1500=AW$1)+(전체당첨내역!$F$2:$F$1500=AW$1)+(전체당첨내역!$G$2:$G$1500=AW$1)))</f>
        <v>10</v>
      </c>
      <c r="AX3" s="25">
        <f>SUMPRODUCT((전체당첨내역!$A$2:$A$1500&gt;=(MAX(전체당첨내역!$A$2:$A$1500)-49))*((전체당첨내역!$B$2:$B$1500=AX$1)+(전체당첨내역!$C$2:$C$1500=AX$1)+(전체당첨내역!$D$2:$D$1500=AX$1)+(전체당첨내역!$E$2:$E$1500=AX$1)+(전체당첨내역!$F$2:$F$1500=AX$1)+(전체당첨내역!$G$2:$G$1500=AX$1)))</f>
        <v>6</v>
      </c>
      <c r="AY3" s="25">
        <f>SUMPRODUCT((전체당첨내역!$A$2:$A$1500&gt;=(MAX(전체당첨내역!$A$2:$A$1500)-49))*((전체당첨내역!$B$2:$B$1500=AY$1)+(전체당첨내역!$C$2:$C$1500=AY$1)+(전체당첨내역!$D$2:$D$1500=AY$1)+(전체당첨내역!$E$2:$E$1500=AY$1)+(전체당첨내역!$F$2:$F$1500=AY$1)+(전체당첨내역!$G$2:$G$1500=AY$1)))</f>
        <v>5</v>
      </c>
      <c r="AZ3" s="25">
        <f>SUMPRODUCT((전체당첨내역!$A$2:$A$1500&gt;=(MAX(전체당첨내역!$A$2:$A$1500)-49))*((전체당첨내역!$B$2:$B$1500=AZ$1)+(전체당첨내역!$C$2:$C$1500=AZ$1)+(전체당첨내역!$D$2:$D$1500=AZ$1)+(전체당첨내역!$E$2:$E$1500=AZ$1)+(전체당첨내역!$F$2:$F$1500=AZ$1)+(전체당첨내역!$G$2:$G$1500=AZ$1)))</f>
        <v>7</v>
      </c>
      <c r="BA3" s="25">
        <f>SUMPRODUCT((전체당첨내역!$A$2:$A$1500&gt;=(MAX(전체당첨내역!$A$2:$A$1500)-49))*((전체당첨내역!$B$2:$B$1500=BA$1)+(전체당첨내역!$C$2:$C$1500=BA$1)+(전체당첨내역!$D$2:$D$1500=BA$1)+(전체당첨내역!$E$2:$E$1500=BA$1)+(전체당첨내역!$F$2:$F$1500=BA$1)+(전체당첨내역!$G$2:$G$1500=BA$1)))</f>
        <v>7</v>
      </c>
      <c r="BB3" s="25">
        <f>SUMPRODUCT((전체당첨내역!$A$2:$A$1500&gt;=(MAX(전체당첨내역!$A$2:$A$1500)-49))*((전체당첨내역!$B$2:$B$1500=BB$1)+(전체당첨내역!$C$2:$C$1500=BB$1)+(전체당첨내역!$D$2:$D$1500=BB$1)+(전체당첨내역!$E$2:$E$1500=BB$1)+(전체당첨내역!$F$2:$F$1500=BB$1)+(전체당첨내역!$G$2:$G$1500=BB$1)))</f>
        <v>6</v>
      </c>
      <c r="BC3" s="25">
        <f>SUMPRODUCT((전체당첨내역!$A$2:$A$1500&gt;=(MAX(전체당첨내역!$A$2:$A$1500)-49))*((전체당첨내역!$B$2:$B$1500=BC$1)+(전체당첨내역!$C$2:$C$1500=BC$1)+(전체당첨내역!$D$2:$D$1500=BC$1)+(전체당첨내역!$E$2:$E$1500=BC$1)+(전체당첨내역!$F$2:$F$1500=BC$1)+(전체당첨내역!$G$2:$G$1500=BC$1)))</f>
        <v>8</v>
      </c>
      <c r="BD3" s="25">
        <f>SUMPRODUCT((전체당첨내역!$A$2:$A$1500&gt;=(MAX(전체당첨내역!$A$2:$A$1500)-49))*((전체당첨내역!$B$2:$B$1500=BD$1)+(전체당첨내역!$C$2:$C$1500=BD$1)+(전체당첨내역!$D$2:$D$1500=BD$1)+(전체당첨내역!$E$2:$E$1500=BD$1)+(전체당첨내역!$F$2:$F$1500=BD$1)+(전체당첨내역!$G$2:$G$1500=BD$1)))</f>
        <v>6</v>
      </c>
    </row>
    <row r="4" spans="1:56" ht="16.5" customHeight="1">
      <c r="A4" s="46">
        <v>1</v>
      </c>
      <c r="B4" s="26">
        <f>INDEX($L$1:$BD$1,MATCH(A4,$L$5:$BD$5,0))</f>
        <v>6</v>
      </c>
      <c r="K4" s="23" t="s">
        <v>4</v>
      </c>
      <c r="L4" s="28">
        <f t="shared" ref="L4:BD4" si="0">(RANK(L$3,$L$3:$BD$3,0)+COUNTIFS($L$3:$BD$3,L$3,$L$1:$BD$1,"&lt;"&amp;L$1))-(RANK(L$2,$L$2:$BD$2,0)+COUNTIFS($L$2:$BD$2,L$2,$L$1:$BD$1,"&lt;"&amp;L$1))</f>
        <v>-22</v>
      </c>
      <c r="M4" s="28">
        <f t="shared" si="0"/>
        <v>-32</v>
      </c>
      <c r="N4" s="28">
        <f t="shared" si="0"/>
        <v>6</v>
      </c>
      <c r="O4" s="28">
        <f t="shared" si="0"/>
        <v>-13</v>
      </c>
      <c r="P4" s="28">
        <f t="shared" si="0"/>
        <v>-2</v>
      </c>
      <c r="Q4" s="28">
        <f t="shared" si="0"/>
        <v>34</v>
      </c>
      <c r="R4" s="28">
        <f t="shared" si="0"/>
        <v>18</v>
      </c>
      <c r="S4" s="28">
        <f t="shared" si="0"/>
        <v>-14</v>
      </c>
      <c r="T4" s="28">
        <f t="shared" si="0"/>
        <v>-6</v>
      </c>
      <c r="U4" s="28">
        <f t="shared" si="0"/>
        <v>-10</v>
      </c>
      <c r="V4" s="28">
        <f t="shared" si="0"/>
        <v>12</v>
      </c>
      <c r="W4" s="28">
        <f t="shared" si="0"/>
        <v>20</v>
      </c>
      <c r="X4" s="28">
        <f t="shared" si="0"/>
        <v>0</v>
      </c>
      <c r="Y4" s="28">
        <f t="shared" si="0"/>
        <v>9</v>
      </c>
      <c r="Z4" s="28">
        <f t="shared" si="0"/>
        <v>-20</v>
      </c>
      <c r="AA4" s="28">
        <f t="shared" si="0"/>
        <v>0</v>
      </c>
      <c r="AB4" s="28">
        <f t="shared" si="0"/>
        <v>1</v>
      </c>
      <c r="AC4" s="28">
        <f t="shared" si="0"/>
        <v>-22</v>
      </c>
      <c r="AD4" s="28">
        <f t="shared" si="0"/>
        <v>21</v>
      </c>
      <c r="AE4" s="28">
        <f t="shared" si="0"/>
        <v>-5</v>
      </c>
      <c r="AF4" s="28">
        <f t="shared" si="0"/>
        <v>29</v>
      </c>
      <c r="AG4" s="28">
        <f t="shared" si="0"/>
        <v>1</v>
      </c>
      <c r="AH4" s="28">
        <f t="shared" si="0"/>
        <v>8</v>
      </c>
      <c r="AI4" s="28">
        <f t="shared" si="0"/>
        <v>-10</v>
      </c>
      <c r="AJ4" s="28">
        <f t="shared" si="0"/>
        <v>-13</v>
      </c>
      <c r="AK4" s="28">
        <f t="shared" si="0"/>
        <v>18</v>
      </c>
      <c r="AL4" s="28">
        <f t="shared" si="0"/>
        <v>-7</v>
      </c>
      <c r="AM4" s="28">
        <f t="shared" si="0"/>
        <v>1</v>
      </c>
      <c r="AN4" s="28">
        <f t="shared" si="0"/>
        <v>-4</v>
      </c>
      <c r="AO4" s="28">
        <f t="shared" si="0"/>
        <v>9</v>
      </c>
      <c r="AP4" s="28">
        <f t="shared" si="0"/>
        <v>-10</v>
      </c>
      <c r="AQ4" s="28">
        <f t="shared" si="0"/>
        <v>-6</v>
      </c>
      <c r="AR4" s="28">
        <f t="shared" si="0"/>
        <v>7</v>
      </c>
      <c r="AS4" s="28">
        <f t="shared" si="0"/>
        <v>3</v>
      </c>
      <c r="AT4" s="28">
        <f t="shared" si="0"/>
        <v>18</v>
      </c>
      <c r="AU4" s="28">
        <f t="shared" si="0"/>
        <v>-10</v>
      </c>
      <c r="AV4" s="28">
        <f t="shared" si="0"/>
        <v>15</v>
      </c>
      <c r="AW4" s="28">
        <f t="shared" si="0"/>
        <v>4</v>
      </c>
      <c r="AX4" s="28">
        <f t="shared" si="0"/>
        <v>-10</v>
      </c>
      <c r="AY4" s="28">
        <f t="shared" si="0"/>
        <v>28</v>
      </c>
      <c r="AZ4" s="28">
        <f t="shared" si="0"/>
        <v>-20</v>
      </c>
      <c r="BA4" s="28">
        <f t="shared" si="0"/>
        <v>-20</v>
      </c>
      <c r="BB4" s="28">
        <f t="shared" si="0"/>
        <v>-8</v>
      </c>
      <c r="BC4" s="28">
        <f t="shared" si="0"/>
        <v>-13</v>
      </c>
      <c r="BD4" s="28">
        <f t="shared" si="0"/>
        <v>15</v>
      </c>
    </row>
    <row r="5" spans="1:56" ht="16.5" customHeight="1">
      <c r="A5" s="46">
        <v>2</v>
      </c>
      <c r="B5" s="26">
        <f>INDEX($L$1:$BD$1,MATCH(A5,$L$5:$BD$5,0))</f>
        <v>21</v>
      </c>
      <c r="K5" s="23" t="s">
        <v>5</v>
      </c>
      <c r="L5" s="25">
        <f t="shared" ref="L5:BD5" si="1">RANK(L4,$L$4:$BD$4,0)+COUNTIFS($L$4:$BD$4,L4,$L$1:$BD$1,"&lt;"&amp;L$1)</f>
        <v>43</v>
      </c>
      <c r="M5" s="25">
        <f t="shared" si="1"/>
        <v>45</v>
      </c>
      <c r="N5" s="25">
        <f t="shared" si="1"/>
        <v>16</v>
      </c>
      <c r="O5" s="25">
        <f t="shared" si="1"/>
        <v>36</v>
      </c>
      <c r="P5" s="25">
        <f t="shared" si="1"/>
        <v>24</v>
      </c>
      <c r="Q5" s="25">
        <f t="shared" si="1"/>
        <v>1</v>
      </c>
      <c r="R5" s="25">
        <f t="shared" si="1"/>
        <v>6</v>
      </c>
      <c r="S5" s="25">
        <f t="shared" si="1"/>
        <v>39</v>
      </c>
      <c r="T5" s="25">
        <f t="shared" si="1"/>
        <v>27</v>
      </c>
      <c r="U5" s="25">
        <f t="shared" si="1"/>
        <v>31</v>
      </c>
      <c r="V5" s="25">
        <f t="shared" si="1"/>
        <v>11</v>
      </c>
      <c r="W5" s="25">
        <f t="shared" si="1"/>
        <v>5</v>
      </c>
      <c r="X5" s="25">
        <f t="shared" si="1"/>
        <v>22</v>
      </c>
      <c r="Y5" s="25">
        <f t="shared" si="1"/>
        <v>12</v>
      </c>
      <c r="Z5" s="25">
        <f t="shared" si="1"/>
        <v>40</v>
      </c>
      <c r="AA5" s="25">
        <f t="shared" si="1"/>
        <v>23</v>
      </c>
      <c r="AB5" s="25">
        <f t="shared" si="1"/>
        <v>19</v>
      </c>
      <c r="AC5" s="25">
        <f t="shared" si="1"/>
        <v>44</v>
      </c>
      <c r="AD5" s="25">
        <f t="shared" si="1"/>
        <v>4</v>
      </c>
      <c r="AE5" s="25">
        <f t="shared" si="1"/>
        <v>26</v>
      </c>
      <c r="AF5" s="25">
        <f t="shared" si="1"/>
        <v>2</v>
      </c>
      <c r="AG5" s="25">
        <f t="shared" si="1"/>
        <v>20</v>
      </c>
      <c r="AH5" s="25">
        <f t="shared" si="1"/>
        <v>14</v>
      </c>
      <c r="AI5" s="25">
        <f t="shared" si="1"/>
        <v>32</v>
      </c>
      <c r="AJ5" s="25">
        <f t="shared" si="1"/>
        <v>37</v>
      </c>
      <c r="AK5" s="25">
        <f t="shared" si="1"/>
        <v>7</v>
      </c>
      <c r="AL5" s="25">
        <f t="shared" si="1"/>
        <v>29</v>
      </c>
      <c r="AM5" s="25">
        <f t="shared" si="1"/>
        <v>21</v>
      </c>
      <c r="AN5" s="25">
        <f t="shared" si="1"/>
        <v>25</v>
      </c>
      <c r="AO5" s="25">
        <f t="shared" si="1"/>
        <v>13</v>
      </c>
      <c r="AP5" s="25">
        <f t="shared" si="1"/>
        <v>33</v>
      </c>
      <c r="AQ5" s="25">
        <f t="shared" si="1"/>
        <v>28</v>
      </c>
      <c r="AR5" s="25">
        <f t="shared" si="1"/>
        <v>15</v>
      </c>
      <c r="AS5" s="25">
        <f t="shared" si="1"/>
        <v>18</v>
      </c>
      <c r="AT5" s="25">
        <f t="shared" si="1"/>
        <v>8</v>
      </c>
      <c r="AU5" s="25">
        <f t="shared" si="1"/>
        <v>34</v>
      </c>
      <c r="AV5" s="25">
        <f t="shared" si="1"/>
        <v>9</v>
      </c>
      <c r="AW5" s="25">
        <f t="shared" si="1"/>
        <v>17</v>
      </c>
      <c r="AX5" s="25">
        <f t="shared" si="1"/>
        <v>35</v>
      </c>
      <c r="AY5" s="25">
        <f t="shared" si="1"/>
        <v>3</v>
      </c>
      <c r="AZ5" s="25">
        <f t="shared" si="1"/>
        <v>41</v>
      </c>
      <c r="BA5" s="25">
        <f t="shared" si="1"/>
        <v>42</v>
      </c>
      <c r="BB5" s="25">
        <f t="shared" si="1"/>
        <v>30</v>
      </c>
      <c r="BC5" s="25">
        <f t="shared" si="1"/>
        <v>38</v>
      </c>
      <c r="BD5" s="25">
        <f t="shared" si="1"/>
        <v>10</v>
      </c>
    </row>
    <row r="6" spans="1:56" ht="16.5" customHeight="1">
      <c r="A6" s="46">
        <v>3</v>
      </c>
      <c r="B6" s="26">
        <f>INDEX($L$1:$BD$1,MATCH(A6,$L$5:$BD$5,0))</f>
        <v>40</v>
      </c>
      <c r="K6" s="23" t="s">
        <v>6</v>
      </c>
      <c r="L6" s="88">
        <f>SUMPRODUCT(($L$13:$L$62=$B$13:$B$62)+($L$13:$L$62=$C$13:$C$62)+($L$13:$L$62=$D$13:$D$62)+($L$13:$L$62=$E$13:$E$62)+($L$13:$L$62=$F$13:$F$62)+($L$13:$L$62=$G$13:$G$62))</f>
        <v>11</v>
      </c>
      <c r="M6" s="88">
        <f>SUMPRODUCT(($M$13:$M$62=$B$13:$B$62)+($M$13:$M$62=$C$13:$C$62)+($M$13:$M$62=$D$13:$D$62)+($M$13:$M$62=$E$13:$E$62)+($M$13:$M$62=$F$13:$F$62)+($M$13:$M$62=$G$13:$G$62))</f>
        <v>6</v>
      </c>
      <c r="N6" s="88">
        <f>SUMPRODUCT(($N$13:$N$62=$B$13:$B$62)+($N$13:$N$62=$C$13:$C$62)+($N$13:$N$62=$D$13:$D$62)+($N$13:$N$62=$E$13:$E$62)+($N$13:$N$62=$F$13:$F$62)+($N$13:$N$62=$G$13:$G$62))</f>
        <v>10</v>
      </c>
      <c r="O6" s="88">
        <f>SUMPRODUCT(($O$13:$O$62=$B$13:$B$62)+($O$13:$O$62=$C$13:$C$62)+($O$13:$O$62=$D$13:$D$62)+($O$13:$O$62=$E$13:$E$62)+($O$13:$O$62=$F$13:$F$62)+($O$13:$O$62=$G$13:$G$62))</f>
        <v>5</v>
      </c>
      <c r="P6" s="88">
        <f>SUMPRODUCT(($P$13:$P$62=$B$13:$B$62)+($P$13:$P$62=$C$13:$C$62)+($P$13:$P$62=$D$13:$D$62)+($P$13:$P$62=$E$13:$E$62)+($P$13:$P$62=$F$13:$F$62)+($P$13:$P$62=$G$13:$G$62))</f>
        <v>8</v>
      </c>
      <c r="Q6" s="88">
        <f>SUMPRODUCT(($Q$13:$Q$62=$B$13:$B$62)+($Q$13:$Q$62=$C$13:$C$62)+($Q$13:$Q$62=$D$13:$D$62)+($Q$13:$Q$62=$E$13:$E$62)+($Q$13:$Q$62=$F$13:$F$62)+($Q$13:$Q$62=$G$13:$G$62))</f>
        <v>6</v>
      </c>
      <c r="R6" s="88">
        <f>SUMPRODUCT(($R$13:$R$62=$B$13:$B$62)+($R$13:$R$62=$C$13:$C$62)+($R$13:$R$62=$D$13:$D$62)+($R$13:$R$62=$E$13:$E$62)+($R$13:$R$62=$F$13:$F$62)+($R$13:$R$62=$G$13:$G$62))</f>
        <v>4</v>
      </c>
      <c r="S6" s="88">
        <f>SUMPRODUCT(($S$13:$S$62=$B$13:$B$62)+($S$13:$S$62=$C$13:$C$62)+($S$13:$S$62=$D$13:$D$62)+($S$13:$S$62=$E$13:$E$62)+($S$13:$S$62=$F$13:$F$62)+($S$13:$S$62=$G$13:$G$62))</f>
        <v>10</v>
      </c>
      <c r="T6" s="88">
        <f>SUMPRODUCT(($T$13:$T$62=$B$13:$B$62)+($T$13:$T$62=$C$13:$C$62)+($T$13:$T$62=$D$13:$D$62)+($T$13:$T$62=$E$13:$E$62)+($T$13:$T$62=$F$13:$F$62)+($T$13:$T$62=$G$13:$G$62))</f>
        <v>4</v>
      </c>
      <c r="U6" s="88">
        <f>SUMPRODUCT(($U$13:$U$62=$B$13:$B$62)+($U$13:$U$62=$C$13:$C$62)+($U$13:$U$62=$D$13:$D$62)+($U$13:$U$62=$E$13:$E$62)+($U$13:$U$62=$F$13:$F$62)+($U$13:$U$62=$G$13:$G$62))</f>
        <v>4</v>
      </c>
      <c r="V6" s="88">
        <f>SUMPRODUCT(($V$13:$V$62=$B$13:$B$62)+($V$13:$V$62=$C$13:$C$62)+($V$13:$V$62=$D$13:$D$62)+($V$13:$V$62=$E$13:$E$62)+($V$13:$V$62=$F$13:$F$62)+($V$13:$V$62=$G$13:$G$62))</f>
        <v>6</v>
      </c>
      <c r="W6" s="88">
        <f>SUMPRODUCT(($W$13:$W$62=$B$13:$B$62)+($W$13:$W$62=$C$13:$C$62)+($W$13:$W$62=$D$13:$D$62)+($W$13:$W$62=$E$13:$E$62)+($W$13:$W$62=$F$13:$F$62)+($W$13:$W$62=$G$13:$G$62))</f>
        <v>5</v>
      </c>
      <c r="X6" s="88">
        <f>SUMPRODUCT(($X$13:$X$62=$B$13:$B$62)+($X$13:$X$62=$C$13:$C$62)+($X$13:$X$62=$D$13:$D$62)+($X$13:$X$62=$E$13:$E$62)+($X$13:$X$62=$F$13:$F$62)+($X$13:$X$62=$G$13:$G$62))</f>
        <v>5</v>
      </c>
      <c r="Y6" s="88">
        <f>SUMPRODUCT(($Y$13:$Y$62=$B$13:$B$62)+($Y$13:$Y$62=$C$13:$C$62)+($Y$13:$Y$62=$D$13:$D$62)+($Y$13:$Y$62=$E$13:$E$62)+($Y$13:$Y$62=$F$13:$F$62)+($Y$13:$Y$62=$G$13:$G$62))</f>
        <v>4</v>
      </c>
      <c r="Z6" s="88">
        <f>SUMPRODUCT(($Z$13:$Z$62=$B$13:$B$62)+($Z$13:$Z$62=$C$13:$C$62)+($Z$13:$Z$62=$D$13:$D$62)+($Z$13:$Z$62=$E$13:$E$62)+($Z$13:$Z$62=$F$13:$F$62)+($Z$13:$Z$62=$G$13:$G$62))</f>
        <v>12</v>
      </c>
      <c r="AA6" s="88">
        <f>SUMPRODUCT(($AA$13:$AA$62=$B$13:$B$62)+($AA$13:$AA$62=$C$13:$C$62)+($AA$13:$AA$62=$D$13:$D$62)+($AA$13:$AA$62=$E$13:$E$62)+($AA$13:$AA$62=$F$13:$F$62)+($AA$13:$AA$62=$G$13:$G$62))</f>
        <v>3</v>
      </c>
      <c r="AB6" s="88">
        <f>SUMPRODUCT(($AB$13:$AB$62=$B$13:$B$62)+($AB$13:$AB$62=$C$13:$C$62)+($AB$13:$AB$62=$D$13:$D$62)+($AB$13:$AB$62=$E$13:$E$62)+($AB$13:$AB$62=$F$13:$F$62)+($AB$13:$AB$62=$G$13:$G$62))</f>
        <v>4</v>
      </c>
      <c r="AC6" s="88">
        <f>SUMPRODUCT(($AC$13:$AC$62=$B$13:$B$62)+($AC$13:$AC$62=$C$13:$C$62)+($AC$13:$AC$62=$D$13:$D$62)+($AC$13:$AC$62=$E$13:$E$62)+($AC$13:$AC$62=$F$13:$F$62)+($AC$13:$AC$62=$G$13:$G$62))</f>
        <v>4</v>
      </c>
      <c r="AD6" s="88">
        <f>SUMPRODUCT(($AD$13:$AD$62=$B$13:$B$62)+($AD$13:$AD$62=$C$13:$C$62)+($AD$13:$AD$62=$D$13:$D$62)+($AD$13:$AD$62=$E$13:$E$62)+($AD$13:$AD$62=$F$13:$F$62)+($AD$13:$AD$62=$G$13:$G$62))</f>
        <v>8</v>
      </c>
      <c r="AE6" s="88">
        <f>SUMPRODUCT(($AE$13:$AE$62=$B$13:$B$62)+($AE$13:$AE$62=$C$13:$C$62)+($AE$13:$AE$62=$D$13:$D$62)+($AE$13:$AE$62=$E$13:$E$62)+($AE$13:$AE$62=$F$13:$F$62)+($AE$13:$AE$62=$G$13:$G$62))</f>
        <v>16</v>
      </c>
      <c r="AF6" s="88">
        <f>SUMPRODUCT(($AF$13:$AF$62=$B$13:$B$62)+($AF$13:$AF$62=$C$13:$C$62)+($AF$13:$AF$62=$D$13:$D$62)+($AF$13:$AF$62=$E$13:$E$62)+($AF$13:$AF$62=$F$13:$F$62)+($AF$13:$AF$62=$G$13:$G$62))</f>
        <v>10</v>
      </c>
      <c r="AG6" s="88">
        <f>SUMPRODUCT(($AG$13:$AG$62=$B$13:$B$62)+($AG$13:$AG$62=$C$13:$C$62)+($AG$13:$AG$62=$D$13:$D$62)+($AG$13:$AG$62=$E$13:$E$62)+($AG$13:$AG$62=$F$13:$F$62)+($AG$13:$AG$62=$G$13:$G$62))</f>
        <v>8</v>
      </c>
      <c r="AH6" s="88">
        <f>SUMPRODUCT(($AH$13:$AH$62=$B$13:$B$62)+($AH$13:$AH$62=$C$13:$C$62)+($AH$13:$AH$62=$D$13:$D$62)+($AH$13:$AH$62=$E$13:$E$62)+($AH$13:$AH$62=$F$13:$F$62)+($AH$13:$AH$62=$G$13:$G$62))</f>
        <v>5</v>
      </c>
      <c r="AI6" s="88">
        <f>SUMPRODUCT(($AI$13:$AI$62=$B$13:$B$62)+($AI$13:$AI$62=$C$13:$C$62)+($AI$13:$AI$62=$D$13:$D$62)+($AI$13:$AI$62=$E$13:$E$62)+($AI$13:$AI$62=$F$13:$F$62)+($AI$13:$AI$62=$G$13:$G$62))</f>
        <v>7</v>
      </c>
      <c r="AJ6" s="88">
        <f>SUMPRODUCT(($AJ$13:$AJ$62=$B$13:$B$62)+($AJ$13:$AJ$62=$C$13:$C$62)+($AJ$13:$AJ$62=$D$13:$D$62)+($AJ$13:$AJ$62=$E$13:$E$62)+($AJ$13:$AJ$62=$F$13:$F$62)+($AJ$13:$AJ$62=$G$13:$G$62))</f>
        <v>2</v>
      </c>
      <c r="AK6" s="88">
        <f>SUMPRODUCT(($AK$13:$AK$62=$B$13:$B$62)+($AK$13:$AK$62=$C$13:$C$62)+($AK$13:$AK$62=$D$13:$D$62)+($AK$13:$AK$62=$E$13:$E$62)+($AK$13:$AK$62=$F$13:$F$62)+($AK$13:$AK$62=$G$13:$G$62))</f>
        <v>6</v>
      </c>
      <c r="AL6" s="88">
        <f>SUMPRODUCT(($AL$13:$AL$62=$B$13:$B$62)+($AL$13:$AL$62=$C$13:$C$62)+($AL$13:$AL$62=$D$13:$D$62)+($AL$13:$AL$62=$E$13:$E$62)+($AL$13:$AL$62=$F$13:$F$62)+($AL$13:$AL$62=$G$13:$G$62))</f>
        <v>10</v>
      </c>
      <c r="AM6" s="88">
        <f>SUMPRODUCT(($AM$13:$AM$62=$B$13:$B$62)+($AM$13:$AM$62=$C$13:$C$62)+($AM$13:$AM$62=$D$13:$D$62)+($AM$13:$AM$62=$E$13:$E$62)+($AM$13:$AM$62=$F$13:$F$62)+($AM$13:$AM$62=$G$13:$G$62))</f>
        <v>6</v>
      </c>
      <c r="AN6" s="88">
        <f>SUMPRODUCT(($AN$13:$AN$62=$B$13:$B$62)+($AN$13:$AN$62=$C$13:$C$62)+($AN$13:$AN$62=$D$13:$D$62)+($AN$13:$AN$62=$E$13:$E$62)+($AN$13:$AN$62=$F$13:$F$62)+($AN$13:$AN$62=$G$13:$G$62))</f>
        <v>4</v>
      </c>
      <c r="AO6" s="88">
        <f>SUMPRODUCT(($AO$13:$AO$62=$B$13:$B$62)+($AO$13:$AO$62=$C$13:$C$62)+($AO$13:$AO$62=$D$13:$D$62)+($AO$13:$AO$62=$E$13:$E$62)+($AO$13:$AO$62=$F$13:$F$62)+($AO$13:$AO$62=$G$13:$G$62))</f>
        <v>6</v>
      </c>
      <c r="AP6" s="88">
        <f>SUMPRODUCT(($AP$13:$AP$62=$B$13:$B$62)+($AP$13:$AP$62=$C$13:$C$62)+($AP$13:$AP$62=$D$13:$D$62)+($AP$13:$AP$62=$E$13:$E$62)+($AP$13:$AP$62=$F$13:$F$62)+($AP$13:$AP$62=$G$13:$G$62))</f>
        <v>12</v>
      </c>
      <c r="AQ6" s="88">
        <f>SUMPRODUCT(($AQ$13:$AQ$62=$B$13:$B$62)+($AQ$13:$AQ$62=$C$13:$C$62)+($AQ$13:$AQ$62=$D$13:$D$62)+($AQ$13:$AQ$62=$E$13:$E$62)+($AQ$13:$AQ$62=$F$13:$F$62)+($AQ$13:$AQ$62=$G$13:$G$62))</f>
        <v>8</v>
      </c>
      <c r="AR6" s="88">
        <f>SUMPRODUCT(($AR$13:$AR$62=$B$13:$B$62)+($AR$13:$AR$62=$C$13:$C$62)+($AR$13:$AR$62=$D$13:$D$62)+($AR$13:$AR$62=$E$13:$E$62)+($AR$13:$AR$62=$F$13:$F$62)+($AR$13:$AR$62=$G$13:$G$62))</f>
        <v>9</v>
      </c>
      <c r="AS6" s="88">
        <f>SUMPRODUCT(($AS$13:$AS$62=$B$13:$B$62)+($AS$13:$AS$62=$C$13:$C$62)+($AS$13:$AS$62=$D$13:$D$62)+($AS$13:$AS$62=$E$13:$E$62)+($AS$13:$AS$62=$F$13:$F$62)+($AS$13:$AS$62=$G$13:$G$62))</f>
        <v>5</v>
      </c>
      <c r="AT6" s="88">
        <f>SUMPRODUCT(($AT$13:$AT$62=$B$13:$B$62)+($AT$13:$AT$62=$C$13:$C$62)+($AT$13:$AT$62=$D$13:$D$62)+($AT$13:$AT$62=$E$13:$E$62)+($AT$13:$AT$62=$F$13:$F$62)+($AT$13:$AT$62=$G$13:$G$62))</f>
        <v>10</v>
      </c>
      <c r="AU6" s="88">
        <f>SUMPRODUCT(($AU$13:$AU$62=$B$13:$B$62)+($AU$13:$AU$62=$C$13:$C$62)+($AU$13:$AU$62=$D$13:$D$62)+($AU$13:$AU$62=$E$13:$E$62)+($AU$13:$AU$62=$F$13:$F$62)+($AU$13:$AU$62=$G$13:$G$62))</f>
        <v>9</v>
      </c>
      <c r="AV6" s="88">
        <f>SUMPRODUCT(($AV$13:$AV$62=$B$13:$B$62)+($AV$13:$AV$62=$C$13:$C$62)+($AV$13:$AV$62=$D$13:$D$62)+($AV$13:$AV$62=$E$13:$E$62)+($AV$13:$AV$62=$F$13:$F$62)+($AV$13:$AV$62=$G$13:$G$62))</f>
        <v>4</v>
      </c>
      <c r="AW6" s="88">
        <f>SUMPRODUCT(($AW$13:$AW$62=$B$13:$B$62)+($AW$13:$AW$62=$C$13:$C$62)+($AW$13:$AW$62=$D$13:$D$62)+($AW$13:$AW$62=$E$13:$E$62)+($AW$13:$AW$62=$F$13:$F$62)+($AW$13:$AW$62=$G$13:$G$62))</f>
        <v>10</v>
      </c>
      <c r="AX6" s="88">
        <f>SUMPRODUCT(($AX$13:$AX$62=$B$13:$B$62)+($AX$13:$AX$62=$C$13:$C$62)+($AX$13:$AX$62=$D$13:$D$62)+($AX$13:$AX$62=$E$13:$E$62)+($AX$13:$AX$62=$F$13:$F$62)+($AX$13:$AX$62=$G$13:$G$62))</f>
        <v>6</v>
      </c>
      <c r="AY6" s="88">
        <f>SUMPRODUCT(($AY$13:$AY$62=$B$13:$B$62)+($AY$13:$AY$62=$C$13:$C$62)+($AY$13:$AY$62=$D$13:$D$62)+($AY$13:$AY$62=$E$13:$E$62)+($AY$13:$AY$62=$F$13:$F$62)+($AY$13:$AY$62=$G$13:$G$62))</f>
        <v>3</v>
      </c>
      <c r="AZ6" s="88">
        <f>SUMPRODUCT(($AZ$13:$AZ$62=$B$13:$B$62)+($AZ$13:$AZ$62=$C$13:$C$62)+($AZ$13:$AZ$62=$D$13:$D$62)+($AZ$13:$AZ$62=$E$13:$E$62)+($AZ$13:$AZ$62=$F$13:$F$62)+($AZ$13:$AZ$62=$G$13:$G$62))</f>
        <v>4</v>
      </c>
      <c r="BA6" s="88">
        <f>SUMPRODUCT(($BA$13:$BA$62=$B$13:$B$62)+($BA$13:$BA$62=$C$13:$C$62)+($BA$13:$BA$62=$D$13:$D$62)+($BA$13:$BA$62=$E$13:$E$62)+($BA$13:$BA$62=$F$13:$F$62)+($BA$13:$BA$62=$G$13:$G$62))</f>
        <v>6</v>
      </c>
      <c r="BB6" s="88">
        <f>SUMPRODUCT(($BB$13:$BB$62=$B$13:$B$62)+($BB$13:$BB$62=$C$13:$C$62)+($BB$13:$BB$62=$D$13:$D$62)+($BB$13:$BB$62=$E$13:$E$62)+($BB$13:$BB$62=$F$13:$F$62)+($BB$13:$BB$62=$G$13:$G$62))</f>
        <v>4</v>
      </c>
      <c r="BC6" s="88">
        <f>SUMPRODUCT(($BC$13:$BC$62=$B$13:$B$62)+($BC$13:$BC$62=$C$13:$C$62)+($BC$13:$BC$62=$D$13:$D$62)+($BC$13:$BC$62=$E$13:$E$62)+($BC$13:$BC$62=$F$13:$F$62)+($BC$13:$BC$62=$G$13:$G$62))</f>
        <v>4</v>
      </c>
      <c r="BD6" s="88">
        <f>SUMPRODUCT(($BD$13:$BD$62=$B$13:$B$62)+($BD$13:$BD$62=$C$13:$C$62)+($BD$13:$BD$62=$D$13:$D$62)+($BD$13:$BD$62=$E$13:$E$62)+($BD$13:$BD$62=$F$13:$F$62)+($BD$13:$BD$62=$G$13:$G$62))</f>
        <v>7</v>
      </c>
    </row>
    <row r="7" spans="1:56" ht="15" customHeight="1">
      <c r="A7" s="46">
        <v>4</v>
      </c>
      <c r="B7" s="26">
        <f>INDEX($L$1:$BD$1,MATCH(A7,$L$5:$BD$5,0))</f>
        <v>19</v>
      </c>
    </row>
    <row r="8" spans="1:56" ht="15" customHeight="1">
      <c r="A8" s="46">
        <v>5</v>
      </c>
      <c r="B8" s="26">
        <f>INDEX($L$1:$BD$1,MATCH(A8,$L$5:$BD$5,0))</f>
        <v>12</v>
      </c>
    </row>
    <row r="9" spans="1:56" ht="16.5" customHeight="1">
      <c r="A9" s="47" t="s">
        <v>7</v>
      </c>
    </row>
    <row r="10" spans="1:56" ht="16.5" customHeight="1">
      <c r="A10" s="48" t="s">
        <v>8</v>
      </c>
      <c r="B10" s="30" t="s">
        <v>9</v>
      </c>
      <c r="C10" s="30" t="s">
        <v>10</v>
      </c>
      <c r="D10" s="30" t="s">
        <v>11</v>
      </c>
      <c r="E10" s="30" t="s">
        <v>12</v>
      </c>
      <c r="F10" s="30" t="s">
        <v>13</v>
      </c>
      <c r="G10" s="30" t="s">
        <v>14</v>
      </c>
      <c r="H10" s="44" t="s">
        <v>15</v>
      </c>
      <c r="I10" s="34"/>
      <c r="J10" s="35"/>
      <c r="K10" s="36"/>
      <c r="L10" s="109" t="s">
        <v>16</v>
      </c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1"/>
      <c r="AA10" s="109" t="s">
        <v>17</v>
      </c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1"/>
      <c r="AP10" s="109" t="s">
        <v>18</v>
      </c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1"/>
    </row>
    <row r="11" spans="1:56" ht="16.5" customHeight="1">
      <c r="A11" s="48" t="s">
        <v>8</v>
      </c>
      <c r="B11" s="30" t="s">
        <v>9</v>
      </c>
      <c r="C11" s="30" t="s">
        <v>10</v>
      </c>
      <c r="D11" s="30" t="s">
        <v>11</v>
      </c>
      <c r="E11" s="30" t="s">
        <v>12</v>
      </c>
      <c r="F11" s="30" t="s">
        <v>13</v>
      </c>
      <c r="G11" s="30" t="s">
        <v>14</v>
      </c>
      <c r="H11" s="44" t="s">
        <v>15</v>
      </c>
      <c r="I11" s="34" t="s">
        <v>19</v>
      </c>
      <c r="J11" s="35" t="s">
        <v>20</v>
      </c>
      <c r="K11" s="36" t="s">
        <v>21</v>
      </c>
      <c r="L11" s="38">
        <v>1</v>
      </c>
      <c r="M11" s="38">
        <v>2</v>
      </c>
      <c r="N11" s="38">
        <v>3</v>
      </c>
      <c r="O11" s="38">
        <v>4</v>
      </c>
      <c r="P11" s="38">
        <v>5</v>
      </c>
      <c r="Q11" s="38">
        <v>6</v>
      </c>
      <c r="R11" s="38">
        <v>7</v>
      </c>
      <c r="S11" s="38">
        <v>8</v>
      </c>
      <c r="T11" s="38">
        <v>9</v>
      </c>
      <c r="U11" s="38">
        <v>10</v>
      </c>
      <c r="V11" s="38">
        <v>11</v>
      </c>
      <c r="W11" s="38">
        <v>12</v>
      </c>
      <c r="X11" s="38">
        <v>13</v>
      </c>
      <c r="Y11" s="38">
        <v>14</v>
      </c>
      <c r="Z11" s="38">
        <v>15</v>
      </c>
      <c r="AA11" s="38">
        <v>16</v>
      </c>
      <c r="AB11" s="38">
        <v>17</v>
      </c>
      <c r="AC11" s="38">
        <v>18</v>
      </c>
      <c r="AD11" s="38">
        <v>19</v>
      </c>
      <c r="AE11" s="38">
        <v>20</v>
      </c>
      <c r="AF11" s="38">
        <v>21</v>
      </c>
      <c r="AG11" s="38">
        <v>22</v>
      </c>
      <c r="AH11" s="38">
        <v>23</v>
      </c>
      <c r="AI11" s="38">
        <v>24</v>
      </c>
      <c r="AJ11" s="38">
        <v>25</v>
      </c>
      <c r="AK11" s="38">
        <v>26</v>
      </c>
      <c r="AL11" s="38">
        <v>27</v>
      </c>
      <c r="AM11" s="38">
        <v>28</v>
      </c>
      <c r="AN11" s="38">
        <v>29</v>
      </c>
      <c r="AO11" s="38">
        <v>30</v>
      </c>
      <c r="AP11" s="38">
        <v>31</v>
      </c>
      <c r="AQ11" s="38">
        <v>32</v>
      </c>
      <c r="AR11" s="38">
        <v>33</v>
      </c>
      <c r="AS11" s="38">
        <v>34</v>
      </c>
      <c r="AT11" s="38">
        <v>35</v>
      </c>
      <c r="AU11" s="38">
        <v>36</v>
      </c>
      <c r="AV11" s="38">
        <v>37</v>
      </c>
      <c r="AW11" s="38">
        <v>38</v>
      </c>
      <c r="AX11" s="38">
        <v>39</v>
      </c>
      <c r="AY11" s="38">
        <v>40</v>
      </c>
      <c r="AZ11" s="38">
        <v>41</v>
      </c>
      <c r="BA11" s="38">
        <v>42</v>
      </c>
      <c r="BB11" s="38">
        <v>43</v>
      </c>
      <c r="BC11" s="38">
        <v>44</v>
      </c>
      <c r="BD11" s="38">
        <v>45</v>
      </c>
    </row>
    <row r="12" spans="1:56" ht="16.5" customHeight="1">
      <c r="A12" s="49">
        <f>MAX(전체당첨내역!$A$2:$A$1500)+1</f>
        <v>1244</v>
      </c>
      <c r="B12" s="40" t="str">
        <f>IFERROR(INDEX(전체당첨내역!$B:$B,MATCH($A12,전체당첨내역!$A:$A,0)),"")</f>
        <v/>
      </c>
      <c r="C12" s="40" t="str">
        <f>IFERROR(INDEX(전체당첨내역!$C:$C,MATCH($A12,전체당첨내역!$A:$A,0)),"")</f>
        <v/>
      </c>
      <c r="D12" s="40" t="str">
        <f>IFERROR(INDEX(전체당첨내역!$D:$D,MATCH($A12,전체당첨내역!$A:$A,0)),"")</f>
        <v/>
      </c>
      <c r="E12" s="40" t="str">
        <f>IFERROR(INDEX(전체당첨내역!$E:$E,MATCH($A12,전체당첨내역!$A:$A,0)),"")</f>
        <v/>
      </c>
      <c r="F12" s="40" t="str">
        <f>IFERROR(INDEX(전체당첨내역!$F:$F,MATCH($A12,전체당첨내역!$A:$A,0)),"")</f>
        <v/>
      </c>
      <c r="G12" s="40" t="str">
        <f>IFERROR(INDEX(전체당첨내역!$G:$G,MATCH($A12,전체당첨내역!$A:$A,0)),"")</f>
        <v/>
      </c>
      <c r="H12" s="45" t="str">
        <f>IFERROR(INDEX(전체당첨내역!$H:$H,MATCH($A12,전체당첨내역!$A:$A,0)),"")</f>
        <v/>
      </c>
      <c r="I12" s="42" t="str">
        <f>IFERROR((INDEX(_calc_기준200!$CN$2:$EF$2,1,$B12)&gt;0)*(INDEX(_calc_기준200!$CN$2:$EF$2,1,$B12)&lt;=15)+(INDEX(_calc_기준200!$CN$2:$EF$2,1,$C12)&gt;0)*(INDEX(_calc_기준200!$CN$2:$EF$2,1,$C12)&lt;=15)+(INDEX(_calc_기준200!$CN$2:$EF$2,1,$D12)&gt;0)*(INDEX(_calc_기준200!$CN$2:$EF$2,1,$D12)&lt;=15)+(INDEX(_calc_기준200!$CN$2:$EF$2,1,$E12)&gt;0)*(INDEX(_calc_기준200!$CN$2:$EF$2,1,$E12)&lt;=15)+(INDEX(_calc_기준200!$CN$2:$EF$2,1,$F12)&gt;0)*(INDEX(_calc_기준200!$CN$2:$EF$2,1,$F12)&lt;=15)+(INDEX(_calc_기준200!$CN$2:$EF$2,1,$G12)&gt;0)*(INDEX(_calc_기준200!$CN$2:$EF$2,1,$G12)&lt;=15),"")</f>
        <v/>
      </c>
      <c r="J12" s="40" t="str">
        <f>IFERROR((INDEX(_calc_기준200!$CN$2:$EF$2,1,$B12)&gt;15)*(INDEX(_calc_기준200!$CN$2:$EF$2,1,$B12)&lt;=30)+(INDEX(_calc_기준200!$CN$2:$EF$2,1,$C12)&gt;15)*(INDEX(_calc_기준200!$CN$2:$EF$2,1,$C12)&lt;=30)+(INDEX(_calc_기준200!$CN$2:$EF$2,1,$D12)&gt;15)*(INDEX(_calc_기준200!$CN$2:$EF$2,1,$D12)&lt;=30)+(INDEX(_calc_기준200!$CN$2:$EF$2,1,$E12)&gt;15)*(INDEX(_calc_기준200!$CN$2:$EF$2,1,$E12)&lt;=30)+(INDEX(_calc_기준200!$CN$2:$EF$2,1,$F12)&gt;15)*(INDEX(_calc_기준200!$CN$2:$EF$2,1,$F12)&lt;=30)+(INDEX(_calc_기준200!$CN$2:$EF$2,1,$G12)&gt;15)*(INDEX(_calc_기준200!$CN$2:$EF$2,1,$G12)&lt;=30),"")</f>
        <v/>
      </c>
      <c r="K12" s="43" t="str">
        <f>IFERROR((INDEX(_calc_기준200!$CN$2:$EF$2,1,$B12)&gt;30)+(INDEX(_calc_기준200!$CN$2:$EF$2,1,$C12)&gt;30)+(INDEX(_calc_기준200!$CN$2:$EF$2,1,$D12)&gt;30)+(INDEX(_calc_기준200!$CN$2:$EF$2,1,$E12)&gt;30)+(INDEX(_calc_기준200!$CN$2:$EF$2,1,$F12)&gt;30)+(INDEX(_calc_기준200!$CN$2:$EF$2,1,$G12)&gt;30),"")</f>
        <v/>
      </c>
      <c r="L12" s="25">
        <f>IFERROR(MATCH(L$11,_calc_기준200!$CN$2:$EF$2,0),"")</f>
        <v>6</v>
      </c>
      <c r="M12" s="25">
        <f>IFERROR(MATCH(M$11,_calc_기준200!$CN$2:$EF$2,0),"")</f>
        <v>21</v>
      </c>
      <c r="N12" s="25">
        <f>IFERROR(MATCH(N$11,_calc_기준200!$CN$2:$EF$2,0),"")</f>
        <v>40</v>
      </c>
      <c r="O12" s="25">
        <f>IFERROR(MATCH(O$11,_calc_기준200!$CN$2:$EF$2,0),"")</f>
        <v>19</v>
      </c>
      <c r="P12" s="25">
        <f>IFERROR(MATCH(P$11,_calc_기준200!$CN$2:$EF$2,0),"")</f>
        <v>12</v>
      </c>
      <c r="Q12" s="25">
        <f>IFERROR(MATCH(Q$11,_calc_기준200!$CN$2:$EF$2,0),"")</f>
        <v>7</v>
      </c>
      <c r="R12" s="25">
        <f>IFERROR(MATCH(R$11,_calc_기준200!$CN$2:$EF$2,0),"")</f>
        <v>26</v>
      </c>
      <c r="S12" s="25">
        <f>IFERROR(MATCH(S$11,_calc_기준200!$CN$2:$EF$2,0),"")</f>
        <v>35</v>
      </c>
      <c r="T12" s="25">
        <f>IFERROR(MATCH(T$11,_calc_기준200!$CN$2:$EF$2,0),"")</f>
        <v>37</v>
      </c>
      <c r="U12" s="25">
        <f>IFERROR(MATCH(U$11,_calc_기준200!$CN$2:$EF$2,0),"")</f>
        <v>45</v>
      </c>
      <c r="V12" s="25">
        <f>IFERROR(MATCH(V$11,_calc_기준200!$CN$2:$EF$2,0),"")</f>
        <v>11</v>
      </c>
      <c r="W12" s="25">
        <f>IFERROR(MATCH(W$11,_calc_기준200!$CN$2:$EF$2,0),"")</f>
        <v>14</v>
      </c>
      <c r="X12" s="25">
        <f>IFERROR(MATCH(X$11,_calc_기준200!$CN$2:$EF$2,0),"")</f>
        <v>30</v>
      </c>
      <c r="Y12" s="25">
        <f>IFERROR(MATCH(Y$11,_calc_기준200!$CN$2:$EF$2,0),"")</f>
        <v>23</v>
      </c>
      <c r="Z12" s="25">
        <f>IFERROR(MATCH(Z$11,_calc_기준200!$CN$2:$EF$2,0),"")</f>
        <v>33</v>
      </c>
      <c r="AA12" s="25">
        <f>IFERROR(MATCH(AA$11,_calc_기준200!$CN$2:$EF$2,0),"")</f>
        <v>3</v>
      </c>
      <c r="AB12" s="25">
        <f>IFERROR(MATCH(AB$11,_calc_기준200!$CN$2:$EF$2,0),"")</f>
        <v>38</v>
      </c>
      <c r="AC12" s="25">
        <f>IFERROR(MATCH(AC$11,_calc_기준200!$CN$2:$EF$2,0),"")</f>
        <v>34</v>
      </c>
      <c r="AD12" s="25">
        <f>IFERROR(MATCH(AD$11,_calc_기준200!$CN$2:$EF$2,0),"")</f>
        <v>17</v>
      </c>
      <c r="AE12" s="25">
        <f>IFERROR(MATCH(AE$11,_calc_기준200!$CN$2:$EF$2,0),"")</f>
        <v>22</v>
      </c>
      <c r="AF12" s="25">
        <f>IFERROR(MATCH(AF$11,_calc_기준200!$CN$2:$EF$2,0),"")</f>
        <v>28</v>
      </c>
      <c r="AG12" s="25">
        <f>IFERROR(MATCH(AG$11,_calc_기준200!$CN$2:$EF$2,0),"")</f>
        <v>13</v>
      </c>
      <c r="AH12" s="25">
        <f>IFERROR(MATCH(AH$11,_calc_기준200!$CN$2:$EF$2,0),"")</f>
        <v>16</v>
      </c>
      <c r="AI12" s="25">
        <f>IFERROR(MATCH(AI$11,_calc_기준200!$CN$2:$EF$2,0),"")</f>
        <v>5</v>
      </c>
      <c r="AJ12" s="25">
        <f>IFERROR(MATCH(AJ$11,_calc_기준200!$CN$2:$EF$2,0),"")</f>
        <v>29</v>
      </c>
      <c r="AK12" s="25">
        <f>IFERROR(MATCH(AK$11,_calc_기준200!$CN$2:$EF$2,0),"")</f>
        <v>20</v>
      </c>
      <c r="AL12" s="25">
        <f>IFERROR(MATCH(AL$11,_calc_기준200!$CN$2:$EF$2,0),"")</f>
        <v>9</v>
      </c>
      <c r="AM12" s="25">
        <f>IFERROR(MATCH(AM$11,_calc_기준200!$CN$2:$EF$2,0),"")</f>
        <v>32</v>
      </c>
      <c r="AN12" s="25">
        <f>IFERROR(MATCH(AN$11,_calc_기준200!$CN$2:$EF$2,0),"")</f>
        <v>27</v>
      </c>
      <c r="AO12" s="25">
        <f>IFERROR(MATCH(AO$11,_calc_기준200!$CN$2:$EF$2,0),"")</f>
        <v>43</v>
      </c>
      <c r="AP12" s="25">
        <f>IFERROR(MATCH(AP$11,_calc_기준200!$CN$2:$EF$2,0),"")</f>
        <v>10</v>
      </c>
      <c r="AQ12" s="25">
        <f>IFERROR(MATCH(AQ$11,_calc_기준200!$CN$2:$EF$2,0),"")</f>
        <v>24</v>
      </c>
      <c r="AR12" s="25">
        <f>IFERROR(MATCH(AR$11,_calc_기준200!$CN$2:$EF$2,0),"")</f>
        <v>31</v>
      </c>
      <c r="AS12" s="25">
        <f>IFERROR(MATCH(AS$11,_calc_기준200!$CN$2:$EF$2,0),"")</f>
        <v>36</v>
      </c>
      <c r="AT12" s="25">
        <f>IFERROR(MATCH(AT$11,_calc_기준200!$CN$2:$EF$2,0),"")</f>
        <v>39</v>
      </c>
      <c r="AU12" s="25">
        <f>IFERROR(MATCH(AU$11,_calc_기준200!$CN$2:$EF$2,0),"")</f>
        <v>4</v>
      </c>
      <c r="AV12" s="25">
        <f>IFERROR(MATCH(AV$11,_calc_기준200!$CN$2:$EF$2,0),"")</f>
        <v>25</v>
      </c>
      <c r="AW12" s="25">
        <f>IFERROR(MATCH(AW$11,_calc_기준200!$CN$2:$EF$2,0),"")</f>
        <v>44</v>
      </c>
      <c r="AX12" s="25">
        <f>IFERROR(MATCH(AX$11,_calc_기준200!$CN$2:$EF$2,0),"")</f>
        <v>8</v>
      </c>
      <c r="AY12" s="25">
        <f>IFERROR(MATCH(AY$11,_calc_기준200!$CN$2:$EF$2,0),"")</f>
        <v>15</v>
      </c>
      <c r="AZ12" s="25">
        <f>IFERROR(MATCH(AZ$11,_calc_기준200!$CN$2:$EF$2,0),"")</f>
        <v>41</v>
      </c>
      <c r="BA12" s="25">
        <f>IFERROR(MATCH(BA$11,_calc_기준200!$CN$2:$EF$2,0),"")</f>
        <v>42</v>
      </c>
      <c r="BB12" s="25">
        <f>IFERROR(MATCH(BB$11,_calc_기준200!$CN$2:$EF$2,0),"")</f>
        <v>1</v>
      </c>
      <c r="BC12" s="25">
        <f>IFERROR(MATCH(BC$11,_calc_기준200!$CN$2:$EF$2,0),"")</f>
        <v>18</v>
      </c>
      <c r="BD12" s="25">
        <f>IFERROR(MATCH(BD$11,_calc_기준200!$CN$2:$EF$2,0),"")</f>
        <v>2</v>
      </c>
    </row>
    <row r="13" spans="1:56" ht="16.5" customHeight="1">
      <c r="A13" s="49">
        <f>MAX(전체당첨내역!$A$2:$A$1500)</f>
        <v>1243</v>
      </c>
      <c r="B13" s="40">
        <f>IFERROR(INDEX(전체당첨내역!$B:$B,MATCH($A13,전체당첨내역!$A:$A,0)),"")</f>
        <v>9</v>
      </c>
      <c r="C13" s="40">
        <f>IFERROR(INDEX(전체당첨내역!$C:$C,MATCH($A13,전체당첨내역!$A:$A,0)),"")</f>
        <v>18</v>
      </c>
      <c r="D13" s="40">
        <f>IFERROR(INDEX(전체당첨내역!$D:$D,MATCH($A13,전체당첨내역!$A:$A,0)),"")</f>
        <v>24</v>
      </c>
      <c r="E13" s="40">
        <f>IFERROR(INDEX(전체당첨내역!$E:$E,MATCH($A13,전체당첨내역!$A:$A,0)),"")</f>
        <v>38</v>
      </c>
      <c r="F13" s="40">
        <f>IFERROR(INDEX(전체당첨내역!$F:$F,MATCH($A13,전체당첨내역!$A:$A,0)),"")</f>
        <v>43</v>
      </c>
      <c r="G13" s="40">
        <f>IFERROR(INDEX(전체당첨내역!$G:$G,MATCH($A13,전체당첨내역!$A:$A,0)),"")</f>
        <v>44</v>
      </c>
      <c r="H13" s="45">
        <f>IFERROR(INDEX(전체당첨내역!$H:$H,MATCH($A13,전체당첨내역!$A:$A,0)),"")</f>
        <v>35</v>
      </c>
      <c r="I13" s="42">
        <f>IFERROR((INDEX(_calc_기준200!$CN$3:$EF$3,1,$B13)&gt;0)*(INDEX(_calc_기준200!$CN$3:$EF$3,1,$B13)&lt;=15)+(INDEX(_calc_기준200!$CN$3:$EF$3,1,$C13)&gt;0)*(INDEX(_calc_기준200!$CN$3:$EF$3,1,$C13)&lt;=15)+(INDEX(_calc_기준200!$CN$3:$EF$3,1,$D13)&gt;0)*(INDEX(_calc_기준200!$CN$3:$EF$3,1,$D13)&lt;=15)+(INDEX(_calc_기준200!$CN$3:$EF$3,1,$E13)&gt;0)*(INDEX(_calc_기준200!$CN$3:$EF$3,1,$E13)&lt;=15)+(INDEX(_calc_기준200!$CN$3:$EF$3,1,$F13)&gt;0)*(INDEX(_calc_기준200!$CN$3:$EF$3,1,$F13)&lt;=15)+(INDEX(_calc_기준200!$CN$3:$EF$3,1,$G13)&gt;0)*(INDEX(_calc_기준200!$CN$3:$EF$3,1,$G13)&lt;=15),"")</f>
        <v>0</v>
      </c>
      <c r="J13" s="40">
        <f>IFERROR((INDEX(_calc_기준200!$CN$3:$EF$3,1,$B13)&gt;15)*(INDEX(_calc_기준200!$CN$3:$EF$3,1,$B13)&lt;=30)+(INDEX(_calc_기준200!$CN$3:$EF$3,1,$C13)&gt;15)*(INDEX(_calc_기준200!$CN$3:$EF$3,1,$C13)&lt;=30)+(INDEX(_calc_기준200!$CN$3:$EF$3,1,$D13)&gt;15)*(INDEX(_calc_기준200!$CN$3:$EF$3,1,$D13)&lt;=30)+(INDEX(_calc_기준200!$CN$3:$EF$3,1,$E13)&gt;15)*(INDEX(_calc_기준200!$CN$3:$EF$3,1,$E13)&lt;=30)+(INDEX(_calc_기준200!$CN$3:$EF$3,1,$F13)&gt;15)*(INDEX(_calc_기준200!$CN$3:$EF$3,1,$F13)&lt;=30)+(INDEX(_calc_기준200!$CN$3:$EF$3,1,$G13)&gt;15)*(INDEX(_calc_기준200!$CN$3:$EF$3,1,$G13)&lt;=30),"")</f>
        <v>3</v>
      </c>
      <c r="K13" s="43">
        <f>IFERROR((INDEX(_calc_기준200!$CN$3:$EF$3,1,$B13)&gt;30)+(INDEX(_calc_기준200!$CN$3:$EF$3,1,$C13)&gt;30)+(INDEX(_calc_기준200!$CN$3:$EF$3,1,$D13)&gt;30)+(INDEX(_calc_기준200!$CN$3:$EF$3,1,$E13)&gt;30)+(INDEX(_calc_기준200!$CN$3:$EF$3,1,$F13)&gt;30)+(INDEX(_calc_기준200!$CN$3:$EF$3,1,$G13)&gt;30),"")</f>
        <v>3</v>
      </c>
      <c r="L13" s="25">
        <f>IFERROR(MATCH(L$11,_calc_기준200!$CN$3:$EF$3,0),"")</f>
        <v>21</v>
      </c>
      <c r="M13" s="25">
        <f>IFERROR(MATCH(M$11,_calc_기준200!$CN$3:$EF$3,0),"")</f>
        <v>40</v>
      </c>
      <c r="N13" s="25">
        <f>IFERROR(MATCH(N$11,_calc_기준200!$CN$3:$EF$3,0),"")</f>
        <v>6</v>
      </c>
      <c r="O13" s="25">
        <f>IFERROR(MATCH(O$11,_calc_기준200!$CN$3:$EF$3,0),"")</f>
        <v>12</v>
      </c>
      <c r="P13" s="25">
        <f>IFERROR(MATCH(P$11,_calc_기준200!$CN$3:$EF$3,0),"")</f>
        <v>7</v>
      </c>
      <c r="Q13" s="25">
        <f>IFERROR(MATCH(Q$11,_calc_기준200!$CN$3:$EF$3,0),"")</f>
        <v>35</v>
      </c>
      <c r="R13" s="25">
        <f>IFERROR(MATCH(R$11,_calc_기준200!$CN$3:$EF$3,0),"")</f>
        <v>26</v>
      </c>
      <c r="S13" s="25">
        <f>IFERROR(MATCH(S$11,_calc_기준200!$CN$3:$EF$3,0),"")</f>
        <v>37</v>
      </c>
      <c r="T13" s="25">
        <f>IFERROR(MATCH(T$11,_calc_기준200!$CN$3:$EF$3,0),"")</f>
        <v>45</v>
      </c>
      <c r="U13" s="25">
        <f>IFERROR(MATCH(U$11,_calc_기준200!$CN$3:$EF$3,0),"")</f>
        <v>11</v>
      </c>
      <c r="V13" s="25">
        <f>IFERROR(MATCH(V$11,_calc_기준200!$CN$3:$EF$3,0),"")</f>
        <v>14</v>
      </c>
      <c r="W13" s="25">
        <f>IFERROR(MATCH(W$11,_calc_기준200!$CN$3:$EF$3,0),"")</f>
        <v>23</v>
      </c>
      <c r="X13" s="25">
        <f>IFERROR(MATCH(X$11,_calc_기준200!$CN$3:$EF$3,0),"")</f>
        <v>30</v>
      </c>
      <c r="Y13" s="25">
        <f>IFERROR(MATCH(Y$11,_calc_기준200!$CN$3:$EF$3,0),"")</f>
        <v>3</v>
      </c>
      <c r="Z13" s="25">
        <f>IFERROR(MATCH(Z$11,_calc_기준200!$CN$3:$EF$3,0),"")</f>
        <v>19</v>
      </c>
      <c r="AA13" s="25">
        <f>IFERROR(MATCH(AA$11,_calc_기준200!$CN$3:$EF$3,0),"")</f>
        <v>33</v>
      </c>
      <c r="AB13" s="25">
        <f>IFERROR(MATCH(AB$11,_calc_기준200!$CN$3:$EF$3,0),"")</f>
        <v>34</v>
      </c>
      <c r="AC13" s="25">
        <f>IFERROR(MATCH(AC$11,_calc_기준200!$CN$3:$EF$3,0),"")</f>
        <v>38</v>
      </c>
      <c r="AD13" s="25">
        <f>IFERROR(MATCH(AD$11,_calc_기준200!$CN$3:$EF$3,0),"")</f>
        <v>22</v>
      </c>
      <c r="AE13" s="25">
        <f>IFERROR(MATCH(AE$11,_calc_기준200!$CN$3:$EF$3,0),"")</f>
        <v>13</v>
      </c>
      <c r="AF13" s="25">
        <f>IFERROR(MATCH(AF$11,_calc_기준200!$CN$3:$EF$3,0),"")</f>
        <v>17</v>
      </c>
      <c r="AG13" s="25">
        <f>IFERROR(MATCH(AG$11,_calc_기준200!$CN$3:$EF$3,0),"")</f>
        <v>29</v>
      </c>
      <c r="AH13" s="25">
        <f>IFERROR(MATCH(AH$11,_calc_기준200!$CN$3:$EF$3,0),"")</f>
        <v>43</v>
      </c>
      <c r="AI13" s="25">
        <f>IFERROR(MATCH(AI$11,_calc_기준200!$CN$3:$EF$3,0),"")</f>
        <v>5</v>
      </c>
      <c r="AJ13" s="25">
        <f>IFERROR(MATCH(AJ$11,_calc_기준200!$CN$3:$EF$3,0),"")</f>
        <v>28</v>
      </c>
      <c r="AK13" s="25">
        <f>IFERROR(MATCH(AK$11,_calc_기준200!$CN$3:$EF$3,0),"")</f>
        <v>16</v>
      </c>
      <c r="AL13" s="25">
        <f>IFERROR(MATCH(AL$11,_calc_기준200!$CN$3:$EF$3,0),"")</f>
        <v>20</v>
      </c>
      <c r="AM13" s="25">
        <f>IFERROR(MATCH(AM$11,_calc_기준200!$CN$3:$EF$3,0),"")</f>
        <v>9</v>
      </c>
      <c r="AN13" s="25">
        <f>IFERROR(MATCH(AN$11,_calc_기준200!$CN$3:$EF$3,0),"")</f>
        <v>10</v>
      </c>
      <c r="AO13" s="25">
        <f>IFERROR(MATCH(AO$11,_calc_기준200!$CN$3:$EF$3,0),"")</f>
        <v>32</v>
      </c>
      <c r="AP13" s="25">
        <f>IFERROR(MATCH(AP$11,_calc_기준200!$CN$3:$EF$3,0),"")</f>
        <v>44</v>
      </c>
      <c r="AQ13" s="25">
        <f>IFERROR(MATCH(AQ$11,_calc_기준200!$CN$3:$EF$3,0),"")</f>
        <v>27</v>
      </c>
      <c r="AR13" s="25">
        <f>IFERROR(MATCH(AR$11,_calc_기준200!$CN$3:$EF$3,0),"")</f>
        <v>31</v>
      </c>
      <c r="AS13" s="25">
        <f>IFERROR(MATCH(AS$11,_calc_기준200!$CN$3:$EF$3,0),"")</f>
        <v>39</v>
      </c>
      <c r="AT13" s="25">
        <f>IFERROR(MATCH(AT$11,_calc_기준200!$CN$3:$EF$3,0),"")</f>
        <v>36</v>
      </c>
      <c r="AU13" s="25">
        <f>IFERROR(MATCH(AU$11,_calc_기준200!$CN$3:$EF$3,0),"")</f>
        <v>4</v>
      </c>
      <c r="AV13" s="25">
        <f>IFERROR(MATCH(AV$11,_calc_기준200!$CN$3:$EF$3,0),"")</f>
        <v>8</v>
      </c>
      <c r="AW13" s="25">
        <f>IFERROR(MATCH(AW$11,_calc_기준200!$CN$3:$EF$3,0),"")</f>
        <v>25</v>
      </c>
      <c r="AX13" s="25">
        <f>IFERROR(MATCH(AX$11,_calc_기준200!$CN$3:$EF$3,0),"")</f>
        <v>24</v>
      </c>
      <c r="AY13" s="25">
        <f>IFERROR(MATCH(AY$11,_calc_기준200!$CN$3:$EF$3,0),"")</f>
        <v>1</v>
      </c>
      <c r="AZ13" s="25">
        <f>IFERROR(MATCH(AZ$11,_calc_기준200!$CN$3:$EF$3,0),"")</f>
        <v>15</v>
      </c>
      <c r="BA13" s="25">
        <f>IFERROR(MATCH(BA$11,_calc_기준200!$CN$3:$EF$3,0),"")</f>
        <v>41</v>
      </c>
      <c r="BB13" s="25">
        <f>IFERROR(MATCH(BB$11,_calc_기준200!$CN$3:$EF$3,0),"")</f>
        <v>42</v>
      </c>
      <c r="BC13" s="25">
        <f>IFERROR(MATCH(BC$11,_calc_기준200!$CN$3:$EF$3,0),"")</f>
        <v>18</v>
      </c>
      <c r="BD13" s="25">
        <f>IFERROR(MATCH(BD$11,_calc_기준200!$CN$3:$EF$3,0),"")</f>
        <v>2</v>
      </c>
    </row>
    <row r="14" spans="1:56" ht="16.5" customHeight="1">
      <c r="A14" s="49">
        <f t="shared" ref="A14:A45" si="2">A13-1</f>
        <v>1242</v>
      </c>
      <c r="B14" s="40">
        <f>IFERROR(INDEX(전체당첨내역!$B:$B,MATCH($A14,전체당첨내역!$A:$A,0)),"")</f>
        <v>2</v>
      </c>
      <c r="C14" s="40">
        <f>IFERROR(INDEX(전체당첨내역!$C:$C,MATCH($A14,전체당첨내역!$A:$A,0)),"")</f>
        <v>4</v>
      </c>
      <c r="D14" s="40">
        <f>IFERROR(INDEX(전체당첨내역!$D:$D,MATCH($A14,전체당첨내역!$A:$A,0)),"")</f>
        <v>10</v>
      </c>
      <c r="E14" s="40">
        <f>IFERROR(INDEX(전체당첨내역!$E:$E,MATCH($A14,전체당첨내역!$A:$A,0)),"")</f>
        <v>16</v>
      </c>
      <c r="F14" s="40">
        <f>IFERROR(INDEX(전체당첨내역!$F:$F,MATCH($A14,전체당첨내역!$A:$A,0)),"")</f>
        <v>31</v>
      </c>
      <c r="G14" s="40">
        <f>IFERROR(INDEX(전체당첨내역!$G:$G,MATCH($A14,전체당첨내역!$A:$A,0)),"")</f>
        <v>41</v>
      </c>
      <c r="H14" s="45">
        <f>IFERROR(INDEX(전체당첨내역!$H:$H,MATCH($A14,전체당첨내역!$A:$A,0)),"")</f>
        <v>9</v>
      </c>
      <c r="I14" s="42">
        <f>IFERROR((INDEX(_calc_기준200!$CN$4:$EF$4,1,$B14)&gt;0)*(INDEX(_calc_기준200!$CN$4:$EF$4,1,$B14)&lt;=15)+(INDEX(_calc_기준200!$CN$4:$EF$4,1,$C14)&gt;0)*(INDEX(_calc_기준200!$CN$4:$EF$4,1,$C14)&lt;=15)+(INDEX(_calc_기준200!$CN$4:$EF$4,1,$D14)&gt;0)*(INDEX(_calc_기준200!$CN$4:$EF$4,1,$D14)&lt;=15)+(INDEX(_calc_기준200!$CN$4:$EF$4,1,$E14)&gt;0)*(INDEX(_calc_기준200!$CN$4:$EF$4,1,$E14)&lt;=15)+(INDEX(_calc_기준200!$CN$4:$EF$4,1,$F14)&gt;0)*(INDEX(_calc_기준200!$CN$4:$EF$4,1,$F14)&lt;=15)+(INDEX(_calc_기준200!$CN$4:$EF$4,1,$G14)&gt;0)*(INDEX(_calc_기준200!$CN$4:$EF$4,1,$G14)&lt;=15),"")</f>
        <v>0</v>
      </c>
      <c r="J14" s="40">
        <f>IFERROR((INDEX(_calc_기준200!$CN$4:$EF$4,1,$B14)&gt;15)*(INDEX(_calc_기준200!$CN$4:$EF$4,1,$B14)&lt;=30)+(INDEX(_calc_기준200!$CN$4:$EF$4,1,$C14)&gt;15)*(INDEX(_calc_기준200!$CN$4:$EF$4,1,$C14)&lt;=30)+(INDEX(_calc_기준200!$CN$4:$EF$4,1,$D14)&gt;15)*(INDEX(_calc_기준200!$CN$4:$EF$4,1,$D14)&lt;=30)+(INDEX(_calc_기준200!$CN$4:$EF$4,1,$E14)&gt;15)*(INDEX(_calc_기준200!$CN$4:$EF$4,1,$E14)&lt;=30)+(INDEX(_calc_기준200!$CN$4:$EF$4,1,$F14)&gt;15)*(INDEX(_calc_기준200!$CN$4:$EF$4,1,$F14)&lt;=30)+(INDEX(_calc_기준200!$CN$4:$EF$4,1,$G14)&gt;15)*(INDEX(_calc_기준200!$CN$4:$EF$4,1,$G14)&lt;=30),"")</f>
        <v>3</v>
      </c>
      <c r="K14" s="43">
        <f>IFERROR((INDEX(_calc_기준200!$CN$4:$EF$4,1,$B14)&gt;30)+(INDEX(_calc_기준200!$CN$4:$EF$4,1,$C14)&gt;30)+(INDEX(_calc_기준200!$CN$4:$EF$4,1,$D14)&gt;30)+(INDEX(_calc_기준200!$CN$4:$EF$4,1,$E14)&gt;30)+(INDEX(_calc_기준200!$CN$4:$EF$4,1,$F14)&gt;30)+(INDEX(_calc_기준200!$CN$4:$EF$4,1,$G14)&gt;30),"")</f>
        <v>3</v>
      </c>
      <c r="L14" s="25">
        <f>IFERROR(MATCH(L$11,_calc_기준200!$CN$4:$EF$4,0),"")</f>
        <v>21</v>
      </c>
      <c r="M14" s="25">
        <f>IFERROR(MATCH(M$11,_calc_기준200!$CN$4:$EF$4,0),"")</f>
        <v>12</v>
      </c>
      <c r="N14" s="25">
        <f>IFERROR(MATCH(N$11,_calc_기준200!$CN$4:$EF$4,0),"")</f>
        <v>6</v>
      </c>
      <c r="O14" s="25">
        <f>IFERROR(MATCH(O$11,_calc_기준200!$CN$4:$EF$4,0),"")</f>
        <v>40</v>
      </c>
      <c r="P14" s="25">
        <f>IFERROR(MATCH(P$11,_calc_기준200!$CN$4:$EF$4,0),"")</f>
        <v>26</v>
      </c>
      <c r="Q14" s="25">
        <f>IFERROR(MATCH(Q$11,_calc_기준200!$CN$4:$EF$4,0),"")</f>
        <v>35</v>
      </c>
      <c r="R14" s="25">
        <f>IFERROR(MATCH(R$11,_calc_기준200!$CN$4:$EF$4,0),"")</f>
        <v>7</v>
      </c>
      <c r="S14" s="25">
        <f>IFERROR(MATCH(S$11,_calc_기준200!$CN$4:$EF$4,0),"")</f>
        <v>37</v>
      </c>
      <c r="T14" s="25">
        <f>IFERROR(MATCH(T$11,_calc_기준200!$CN$4:$EF$4,0),"")</f>
        <v>45</v>
      </c>
      <c r="U14" s="25">
        <f>IFERROR(MATCH(U$11,_calc_기준200!$CN$4:$EF$4,0),"")</f>
        <v>14</v>
      </c>
      <c r="V14" s="25">
        <f>IFERROR(MATCH(V$11,_calc_기준200!$CN$4:$EF$4,0),"")</f>
        <v>11</v>
      </c>
      <c r="W14" s="25">
        <f>IFERROR(MATCH(W$11,_calc_기준200!$CN$4:$EF$4,0),"")</f>
        <v>30</v>
      </c>
      <c r="X14" s="25">
        <f>IFERROR(MATCH(X$11,_calc_기준200!$CN$4:$EF$4,0),"")</f>
        <v>3</v>
      </c>
      <c r="Y14" s="25">
        <f>IFERROR(MATCH(Y$11,_calc_기준200!$CN$4:$EF$4,0),"")</f>
        <v>19</v>
      </c>
      <c r="Z14" s="25">
        <f>IFERROR(MATCH(Z$11,_calc_기준200!$CN$4:$EF$4,0),"")</f>
        <v>33</v>
      </c>
      <c r="AA14" s="25">
        <f>IFERROR(MATCH(AA$11,_calc_기준200!$CN$4:$EF$4,0),"")</f>
        <v>34</v>
      </c>
      <c r="AB14" s="25">
        <f>IFERROR(MATCH(AB$11,_calc_기준200!$CN$4:$EF$4,0),"")</f>
        <v>38</v>
      </c>
      <c r="AC14" s="25">
        <f>IFERROR(MATCH(AC$11,_calc_기준200!$CN$4:$EF$4,0),"")</f>
        <v>22</v>
      </c>
      <c r="AD14" s="25">
        <f>IFERROR(MATCH(AD$11,_calc_기준200!$CN$4:$EF$4,0),"")</f>
        <v>4</v>
      </c>
      <c r="AE14" s="25">
        <f>IFERROR(MATCH(AE$11,_calc_기준200!$CN$4:$EF$4,0),"")</f>
        <v>17</v>
      </c>
      <c r="AF14" s="25">
        <f>IFERROR(MATCH(AF$11,_calc_기준200!$CN$4:$EF$4,0),"")</f>
        <v>23</v>
      </c>
      <c r="AG14" s="25">
        <f>IFERROR(MATCH(AG$11,_calc_기준200!$CN$4:$EF$4,0),"")</f>
        <v>13</v>
      </c>
      <c r="AH14" s="25">
        <f>IFERROR(MATCH(AH$11,_calc_기준200!$CN$4:$EF$4,0),"")</f>
        <v>43</v>
      </c>
      <c r="AI14" s="25">
        <f>IFERROR(MATCH(AI$11,_calc_기준200!$CN$4:$EF$4,0),"")</f>
        <v>5</v>
      </c>
      <c r="AJ14" s="25">
        <f>IFERROR(MATCH(AJ$11,_calc_기준200!$CN$4:$EF$4,0),"")</f>
        <v>28</v>
      </c>
      <c r="AK14" s="25">
        <f>IFERROR(MATCH(AK$11,_calc_기준200!$CN$4:$EF$4,0),"")</f>
        <v>29</v>
      </c>
      <c r="AL14" s="25">
        <f>IFERROR(MATCH(AL$11,_calc_기준200!$CN$4:$EF$4,0),"")</f>
        <v>16</v>
      </c>
      <c r="AM14" s="25">
        <f>IFERROR(MATCH(AM$11,_calc_기준200!$CN$4:$EF$4,0),"")</f>
        <v>20</v>
      </c>
      <c r="AN14" s="25">
        <f>IFERROR(MATCH(AN$11,_calc_기준200!$CN$4:$EF$4,0),"")</f>
        <v>41</v>
      </c>
      <c r="AO14" s="25">
        <f>IFERROR(MATCH(AO$11,_calc_기준200!$CN$4:$EF$4,0),"")</f>
        <v>32</v>
      </c>
      <c r="AP14" s="25">
        <f>IFERROR(MATCH(AP$11,_calc_기준200!$CN$4:$EF$4,0),"")</f>
        <v>9</v>
      </c>
      <c r="AQ14" s="25">
        <f>IFERROR(MATCH(AQ$11,_calc_기준200!$CN$4:$EF$4,0),"")</f>
        <v>27</v>
      </c>
      <c r="AR14" s="25">
        <f>IFERROR(MATCH(AR$11,_calc_기준200!$CN$4:$EF$4,0),"")</f>
        <v>31</v>
      </c>
      <c r="AS14" s="25">
        <f>IFERROR(MATCH(AS$11,_calc_기준200!$CN$4:$EF$4,0),"")</f>
        <v>44</v>
      </c>
      <c r="AT14" s="25">
        <f>IFERROR(MATCH(AT$11,_calc_기준200!$CN$4:$EF$4,0),"")</f>
        <v>10</v>
      </c>
      <c r="AU14" s="25">
        <f>IFERROR(MATCH(AU$11,_calc_기준200!$CN$4:$EF$4,0),"")</f>
        <v>25</v>
      </c>
      <c r="AV14" s="25">
        <f>IFERROR(MATCH(AV$11,_calc_기준200!$CN$4:$EF$4,0),"")</f>
        <v>8</v>
      </c>
      <c r="AW14" s="25">
        <f>IFERROR(MATCH(AW$11,_calc_기준200!$CN$4:$EF$4,0),"")</f>
        <v>24</v>
      </c>
      <c r="AX14" s="25">
        <f>IFERROR(MATCH(AX$11,_calc_기준200!$CN$4:$EF$4,0),"")</f>
        <v>15</v>
      </c>
      <c r="AY14" s="25">
        <f>IFERROR(MATCH(AY$11,_calc_기준200!$CN$4:$EF$4,0),"")</f>
        <v>36</v>
      </c>
      <c r="AZ14" s="25">
        <f>IFERROR(MATCH(AZ$11,_calc_기준200!$CN$4:$EF$4,0),"")</f>
        <v>42</v>
      </c>
      <c r="BA14" s="25">
        <f>IFERROR(MATCH(BA$11,_calc_기준200!$CN$4:$EF$4,0),"")</f>
        <v>1</v>
      </c>
      <c r="BB14" s="25">
        <f>IFERROR(MATCH(BB$11,_calc_기준200!$CN$4:$EF$4,0),"")</f>
        <v>18</v>
      </c>
      <c r="BC14" s="25">
        <f>IFERROR(MATCH(BC$11,_calc_기준200!$CN$4:$EF$4,0),"")</f>
        <v>2</v>
      </c>
      <c r="BD14" s="25">
        <f>IFERROR(MATCH(BD$11,_calc_기준200!$CN$4:$EF$4,0),"")</f>
        <v>39</v>
      </c>
    </row>
    <row r="15" spans="1:56" ht="16.5" customHeight="1">
      <c r="A15" s="49">
        <f t="shared" si="2"/>
        <v>1241</v>
      </c>
      <c r="B15" s="40">
        <f>IFERROR(INDEX(전체당첨내역!$B:$B,MATCH($A15,전체당첨내역!$A:$A,0)),"")</f>
        <v>7</v>
      </c>
      <c r="C15" s="40">
        <f>IFERROR(INDEX(전체당첨내역!$C:$C,MATCH($A15,전체당첨내역!$A:$A,0)),"")</f>
        <v>13</v>
      </c>
      <c r="D15" s="40">
        <f>IFERROR(INDEX(전체당첨내역!$D:$D,MATCH($A15,전체당첨내역!$A:$A,0)),"")</f>
        <v>16</v>
      </c>
      <c r="E15" s="40">
        <f>IFERROR(INDEX(전체당첨내역!$E:$E,MATCH($A15,전체당첨내역!$A:$A,0)),"")</f>
        <v>23</v>
      </c>
      <c r="F15" s="40">
        <f>IFERROR(INDEX(전체당첨내역!$F:$F,MATCH($A15,전체당첨내역!$A:$A,0)),"")</f>
        <v>24</v>
      </c>
      <c r="G15" s="40">
        <f>IFERROR(INDEX(전체당첨내역!$G:$G,MATCH($A15,전체당첨내역!$A:$A,0)),"")</f>
        <v>43</v>
      </c>
      <c r="H15" s="45">
        <f>IFERROR(INDEX(전체당첨내역!$H:$H,MATCH($A15,전체당첨내역!$A:$A,0)),"")</f>
        <v>9</v>
      </c>
      <c r="I15" s="42">
        <f>IFERROR((INDEX(_calc_기준200!$CN$5:$EF$5,1,$B15)&gt;0)*(INDEX(_calc_기준200!$CN$5:$EF$5,1,$B15)&lt;=15)+(INDEX(_calc_기준200!$CN$5:$EF$5,1,$C15)&gt;0)*(INDEX(_calc_기준200!$CN$5:$EF$5,1,$C15)&lt;=15)+(INDEX(_calc_기준200!$CN$5:$EF$5,1,$D15)&gt;0)*(INDEX(_calc_기준200!$CN$5:$EF$5,1,$D15)&lt;=15)+(INDEX(_calc_기준200!$CN$5:$EF$5,1,$E15)&gt;0)*(INDEX(_calc_기준200!$CN$5:$EF$5,1,$E15)&lt;=15)+(INDEX(_calc_기준200!$CN$5:$EF$5,1,$F15)&gt;0)*(INDEX(_calc_기준200!$CN$5:$EF$5,1,$F15)&lt;=15)+(INDEX(_calc_기준200!$CN$5:$EF$5,1,$G15)&gt;0)*(INDEX(_calc_기준200!$CN$5:$EF$5,1,$G15)&lt;=15),"")</f>
        <v>2</v>
      </c>
      <c r="J15" s="40">
        <f>IFERROR((INDEX(_calc_기준200!$CN$5:$EF$5,1,$B15)&gt;15)*(INDEX(_calc_기준200!$CN$5:$EF$5,1,$B15)&lt;=30)+(INDEX(_calc_기준200!$CN$5:$EF$5,1,$C15)&gt;15)*(INDEX(_calc_기준200!$CN$5:$EF$5,1,$C15)&lt;=30)+(INDEX(_calc_기준200!$CN$5:$EF$5,1,$D15)&gt;15)*(INDEX(_calc_기준200!$CN$5:$EF$5,1,$D15)&lt;=30)+(INDEX(_calc_기준200!$CN$5:$EF$5,1,$E15)&gt;15)*(INDEX(_calc_기준200!$CN$5:$EF$5,1,$E15)&lt;=30)+(INDEX(_calc_기준200!$CN$5:$EF$5,1,$F15)&gt;15)*(INDEX(_calc_기준200!$CN$5:$EF$5,1,$F15)&lt;=30)+(INDEX(_calc_기준200!$CN$5:$EF$5,1,$G15)&gt;15)*(INDEX(_calc_기준200!$CN$5:$EF$5,1,$G15)&lt;=30),"")</f>
        <v>3</v>
      </c>
      <c r="K15" s="43">
        <f>IFERROR((INDEX(_calc_기준200!$CN$5:$EF$5,1,$B15)&gt;30)+(INDEX(_calc_기준200!$CN$5:$EF$5,1,$C15)&gt;30)+(INDEX(_calc_기준200!$CN$5:$EF$5,1,$D15)&gt;30)+(INDEX(_calc_기준200!$CN$5:$EF$5,1,$E15)&gt;30)+(INDEX(_calc_기준200!$CN$5:$EF$5,1,$F15)&gt;30)+(INDEX(_calc_기준200!$CN$5:$EF$5,1,$G15)&gt;30),"")</f>
        <v>1</v>
      </c>
      <c r="L15" s="25">
        <f>IFERROR(MATCH(L$11,_calc_기준200!$CN$5:$EF$5,0),"")</f>
        <v>7</v>
      </c>
      <c r="M15" s="25">
        <f>IFERROR(MATCH(M$11,_calc_기준200!$CN$5:$EF$5,0),"")</f>
        <v>21</v>
      </c>
      <c r="N15" s="25">
        <f>IFERROR(MATCH(N$11,_calc_기준200!$CN$5:$EF$5,0),"")</f>
        <v>6</v>
      </c>
      <c r="O15" s="25">
        <f>IFERROR(MATCH(O$11,_calc_기준200!$CN$5:$EF$5,0),"")</f>
        <v>40</v>
      </c>
      <c r="P15" s="25">
        <f>IFERROR(MATCH(P$11,_calc_기준200!$CN$5:$EF$5,0),"")</f>
        <v>35</v>
      </c>
      <c r="Q15" s="25">
        <f>IFERROR(MATCH(Q$11,_calc_기준200!$CN$5:$EF$5,0),"")</f>
        <v>26</v>
      </c>
      <c r="R15" s="25">
        <f>IFERROR(MATCH(R$11,_calc_기준200!$CN$5:$EF$5,0),"")</f>
        <v>37</v>
      </c>
      <c r="S15" s="25">
        <f>IFERROR(MATCH(S$11,_calc_기준200!$CN$5:$EF$5,0),"")</f>
        <v>45</v>
      </c>
      <c r="T15" s="25">
        <f>IFERROR(MATCH(T$11,_calc_기준200!$CN$5:$EF$5,0),"")</f>
        <v>12</v>
      </c>
      <c r="U15" s="25">
        <f>IFERROR(MATCH(U$11,_calc_기준200!$CN$5:$EF$5,0),"")</f>
        <v>14</v>
      </c>
      <c r="V15" s="25">
        <f>IFERROR(MATCH(V$11,_calc_기준200!$CN$5:$EF$5,0),"")</f>
        <v>3</v>
      </c>
      <c r="W15" s="25">
        <f>IFERROR(MATCH(W$11,_calc_기준200!$CN$5:$EF$5,0),"")</f>
        <v>19</v>
      </c>
      <c r="X15" s="25">
        <f>IFERROR(MATCH(X$11,_calc_기준200!$CN$5:$EF$5,0),"")</f>
        <v>30</v>
      </c>
      <c r="Y15" s="25">
        <f>IFERROR(MATCH(Y$11,_calc_기준200!$CN$5:$EF$5,0),"")</f>
        <v>23</v>
      </c>
      <c r="Z15" s="25">
        <f>IFERROR(MATCH(Z$11,_calc_기준200!$CN$5:$EF$5,0),"")</f>
        <v>33</v>
      </c>
      <c r="AA15" s="25">
        <f>IFERROR(MATCH(AA$11,_calc_기준200!$CN$5:$EF$5,0),"")</f>
        <v>34</v>
      </c>
      <c r="AB15" s="25">
        <f>IFERROR(MATCH(AB$11,_calc_기준200!$CN$5:$EF$5,0),"")</f>
        <v>22</v>
      </c>
      <c r="AC15" s="25">
        <f>IFERROR(MATCH(AC$11,_calc_기준200!$CN$5:$EF$5,0),"")</f>
        <v>38</v>
      </c>
      <c r="AD15" s="25">
        <f>IFERROR(MATCH(AD$11,_calc_기준200!$CN$5:$EF$5,0),"")</f>
        <v>11</v>
      </c>
      <c r="AE15" s="25">
        <f>IFERROR(MATCH(AE$11,_calc_기준200!$CN$5:$EF$5,0),"")</f>
        <v>17</v>
      </c>
      <c r="AF15" s="25">
        <f>IFERROR(MATCH(AF$11,_calc_기준200!$CN$5:$EF$5,0),"")</f>
        <v>43</v>
      </c>
      <c r="AG15" s="25">
        <f>IFERROR(MATCH(AG$11,_calc_기준200!$CN$5:$EF$5,0),"")</f>
        <v>13</v>
      </c>
      <c r="AH15" s="25">
        <f>IFERROR(MATCH(AH$11,_calc_기준200!$CN$5:$EF$5,0),"")</f>
        <v>16</v>
      </c>
      <c r="AI15" s="25">
        <f>IFERROR(MATCH(AI$11,_calc_기준200!$CN$5:$EF$5,0),"")</f>
        <v>5</v>
      </c>
      <c r="AJ15" s="25">
        <f>IFERROR(MATCH(AJ$11,_calc_기준200!$CN$5:$EF$5,0),"")</f>
        <v>28</v>
      </c>
      <c r="AK15" s="25">
        <f>IFERROR(MATCH(AK$11,_calc_기준200!$CN$5:$EF$5,0),"")</f>
        <v>29</v>
      </c>
      <c r="AL15" s="25">
        <f>IFERROR(MATCH(AL$11,_calc_기준200!$CN$5:$EF$5,0),"")</f>
        <v>9</v>
      </c>
      <c r="AM15" s="25">
        <f>IFERROR(MATCH(AM$11,_calc_기준200!$CN$5:$EF$5,0),"")</f>
        <v>32</v>
      </c>
      <c r="AN15" s="25">
        <f>IFERROR(MATCH(AN$11,_calc_기준200!$CN$5:$EF$5,0),"")</f>
        <v>44</v>
      </c>
      <c r="AO15" s="25">
        <f>IFERROR(MATCH(AO$11,_calc_기준200!$CN$5:$EF$5,0),"")</f>
        <v>25</v>
      </c>
      <c r="AP15" s="25">
        <f>IFERROR(MATCH(AP$11,_calc_기준200!$CN$5:$EF$5,0),"")</f>
        <v>27</v>
      </c>
      <c r="AQ15" s="25">
        <f>IFERROR(MATCH(AQ$11,_calc_기준200!$CN$5:$EF$5,0),"")</f>
        <v>31</v>
      </c>
      <c r="AR15" s="25">
        <f>IFERROR(MATCH(AR$11,_calc_기준200!$CN$5:$EF$5,0),"")</f>
        <v>20</v>
      </c>
      <c r="AS15" s="25">
        <f>IFERROR(MATCH(AS$11,_calc_기준200!$CN$5:$EF$5,0),"")</f>
        <v>10</v>
      </c>
      <c r="AT15" s="25">
        <f>IFERROR(MATCH(AT$11,_calc_기준200!$CN$5:$EF$5,0),"")</f>
        <v>24</v>
      </c>
      <c r="AU15" s="25">
        <f>IFERROR(MATCH(AU$11,_calc_기준200!$CN$5:$EF$5,0),"")</f>
        <v>8</v>
      </c>
      <c r="AV15" s="25">
        <f>IFERROR(MATCH(AV$11,_calc_기준200!$CN$5:$EF$5,0),"")</f>
        <v>4</v>
      </c>
      <c r="AW15" s="25">
        <f>IFERROR(MATCH(AW$11,_calc_기준200!$CN$5:$EF$5,0),"")</f>
        <v>36</v>
      </c>
      <c r="AX15" s="25">
        <f>IFERROR(MATCH(AX$11,_calc_기준200!$CN$5:$EF$5,0),"")</f>
        <v>15</v>
      </c>
      <c r="AY15" s="25">
        <f>IFERROR(MATCH(AY$11,_calc_기준200!$CN$5:$EF$5,0),"")</f>
        <v>18</v>
      </c>
      <c r="AZ15" s="25">
        <f>IFERROR(MATCH(AZ$11,_calc_기준200!$CN$5:$EF$5,0),"")</f>
        <v>42</v>
      </c>
      <c r="BA15" s="25">
        <f>IFERROR(MATCH(BA$11,_calc_기준200!$CN$5:$EF$5,0),"")</f>
        <v>41</v>
      </c>
      <c r="BB15" s="25">
        <f>IFERROR(MATCH(BB$11,_calc_기준200!$CN$5:$EF$5,0),"")</f>
        <v>2</v>
      </c>
      <c r="BC15" s="25">
        <f>IFERROR(MATCH(BC$11,_calc_기준200!$CN$5:$EF$5,0),"")</f>
        <v>39</v>
      </c>
      <c r="BD15" s="25">
        <f>IFERROR(MATCH(BD$11,_calc_기준200!$CN$5:$EF$5,0),"")</f>
        <v>1</v>
      </c>
    </row>
    <row r="16" spans="1:56" ht="16.5" customHeight="1">
      <c r="A16" s="49">
        <f t="shared" si="2"/>
        <v>1240</v>
      </c>
      <c r="B16" s="40">
        <f>IFERROR(INDEX(전체당첨내역!$B:$B,MATCH($A16,전체당첨내역!$A:$A,0)),"")</f>
        <v>11</v>
      </c>
      <c r="C16" s="40">
        <f>IFERROR(INDEX(전체당첨내역!$C:$C,MATCH($A16,전체당첨내역!$A:$A,0)),"")</f>
        <v>13</v>
      </c>
      <c r="D16" s="40">
        <f>IFERROR(INDEX(전체당첨내역!$D:$D,MATCH($A16,전체당첨내역!$A:$A,0)),"")</f>
        <v>19</v>
      </c>
      <c r="E16" s="40">
        <f>IFERROR(INDEX(전체당첨내역!$E:$E,MATCH($A16,전체당첨내역!$A:$A,0)),"")</f>
        <v>20</v>
      </c>
      <c r="F16" s="40">
        <f>IFERROR(INDEX(전체당첨내역!$F:$F,MATCH($A16,전체당첨내역!$A:$A,0)),"")</f>
        <v>31</v>
      </c>
      <c r="G16" s="40">
        <f>IFERROR(INDEX(전체당첨내역!$G:$G,MATCH($A16,전체당첨내역!$A:$A,0)),"")</f>
        <v>44</v>
      </c>
      <c r="H16" s="45">
        <f>IFERROR(INDEX(전체당첨내역!$H:$H,MATCH($A16,전체당첨내역!$A:$A,0)),"")</f>
        <v>27</v>
      </c>
      <c r="I16" s="42">
        <f>IFERROR((INDEX(_calc_기준200!$CN$6:$EF$6,1,$B16)&gt;0)*(INDEX(_calc_기준200!$CN$6:$EF$6,1,$B16)&lt;=15)+(INDEX(_calc_기준200!$CN$6:$EF$6,1,$C16)&gt;0)*(INDEX(_calc_기준200!$CN$6:$EF$6,1,$C16)&lt;=15)+(INDEX(_calc_기준200!$CN$6:$EF$6,1,$D16)&gt;0)*(INDEX(_calc_기준200!$CN$6:$EF$6,1,$D16)&lt;=15)+(INDEX(_calc_기준200!$CN$6:$EF$6,1,$E16)&gt;0)*(INDEX(_calc_기준200!$CN$6:$EF$6,1,$E16)&lt;=15)+(INDEX(_calc_기준200!$CN$6:$EF$6,1,$F16)&gt;0)*(INDEX(_calc_기준200!$CN$6:$EF$6,1,$F16)&lt;=15)+(INDEX(_calc_기준200!$CN$6:$EF$6,1,$G16)&gt;0)*(INDEX(_calc_기준200!$CN$6:$EF$6,1,$G16)&lt;=15),"")</f>
        <v>2</v>
      </c>
      <c r="J16" s="40">
        <f>IFERROR((INDEX(_calc_기준200!$CN$6:$EF$6,1,$B16)&gt;15)*(INDEX(_calc_기준200!$CN$6:$EF$6,1,$B16)&lt;=30)+(INDEX(_calc_기준200!$CN$6:$EF$6,1,$C16)&gt;15)*(INDEX(_calc_기준200!$CN$6:$EF$6,1,$C16)&lt;=30)+(INDEX(_calc_기준200!$CN$6:$EF$6,1,$D16)&gt;15)*(INDEX(_calc_기준200!$CN$6:$EF$6,1,$D16)&lt;=30)+(INDEX(_calc_기준200!$CN$6:$EF$6,1,$E16)&gt;15)*(INDEX(_calc_기준200!$CN$6:$EF$6,1,$E16)&lt;=30)+(INDEX(_calc_기준200!$CN$6:$EF$6,1,$F16)&gt;15)*(INDEX(_calc_기준200!$CN$6:$EF$6,1,$F16)&lt;=30)+(INDEX(_calc_기준200!$CN$6:$EF$6,1,$G16)&gt;15)*(INDEX(_calc_기준200!$CN$6:$EF$6,1,$G16)&lt;=30),"")</f>
        <v>4</v>
      </c>
      <c r="K16" s="43">
        <f>IFERROR((INDEX(_calc_기준200!$CN$6:$EF$6,1,$B16)&gt;30)+(INDEX(_calc_기준200!$CN$6:$EF$6,1,$C16)&gt;30)+(INDEX(_calc_기준200!$CN$6:$EF$6,1,$D16)&gt;30)+(INDEX(_calc_기준200!$CN$6:$EF$6,1,$E16)&gt;30)+(INDEX(_calc_기준200!$CN$6:$EF$6,1,$F16)&gt;30)+(INDEX(_calc_기준200!$CN$6:$EF$6,1,$G16)&gt;30),"")</f>
        <v>0</v>
      </c>
      <c r="L16" s="25">
        <f>IFERROR(MATCH(L$11,_calc_기준200!$CN$6:$EF$6,0),"")</f>
        <v>21</v>
      </c>
      <c r="M16" s="25">
        <f>IFERROR(MATCH(M$11,_calc_기준200!$CN$6:$EF$6,0),"")</f>
        <v>6</v>
      </c>
      <c r="N16" s="25">
        <f>IFERROR(MATCH(N$11,_calc_기준200!$CN$6:$EF$6,0),"")</f>
        <v>40</v>
      </c>
      <c r="O16" s="25">
        <f>IFERROR(MATCH(O$11,_calc_기준200!$CN$6:$EF$6,0),"")</f>
        <v>35</v>
      </c>
      <c r="P16" s="25">
        <f>IFERROR(MATCH(P$11,_calc_기준200!$CN$6:$EF$6,0),"")</f>
        <v>7</v>
      </c>
      <c r="Q16" s="25">
        <f>IFERROR(MATCH(Q$11,_calc_기준200!$CN$6:$EF$6,0),"")</f>
        <v>37</v>
      </c>
      <c r="R16" s="25">
        <f>IFERROR(MATCH(R$11,_calc_기준200!$CN$6:$EF$6,0),"")</f>
        <v>12</v>
      </c>
      <c r="S16" s="25">
        <f>IFERROR(MATCH(S$11,_calc_기준200!$CN$6:$EF$6,0),"")</f>
        <v>14</v>
      </c>
      <c r="T16" s="25">
        <f>IFERROR(MATCH(T$11,_calc_기준200!$CN$6:$EF$6,0),"")</f>
        <v>26</v>
      </c>
      <c r="U16" s="25">
        <f>IFERROR(MATCH(U$11,_calc_기준200!$CN$6:$EF$6,0),"")</f>
        <v>11</v>
      </c>
      <c r="V16" s="25">
        <f>IFERROR(MATCH(V$11,_calc_기준200!$CN$6:$EF$6,0),"")</f>
        <v>30</v>
      </c>
      <c r="W16" s="25">
        <f>IFERROR(MATCH(W$11,_calc_기준200!$CN$6:$EF$6,0),"")</f>
        <v>34</v>
      </c>
      <c r="X16" s="25">
        <f>IFERROR(MATCH(X$11,_calc_기준200!$CN$6:$EF$6,0),"")</f>
        <v>3</v>
      </c>
      <c r="Y16" s="25">
        <f>IFERROR(MATCH(Y$11,_calc_기준200!$CN$6:$EF$6,0),"")</f>
        <v>33</v>
      </c>
      <c r="Z16" s="25">
        <f>IFERROR(MATCH(Z$11,_calc_기준200!$CN$6:$EF$6,0),"")</f>
        <v>19</v>
      </c>
      <c r="AA16" s="25">
        <f>IFERROR(MATCH(AA$11,_calc_기준200!$CN$6:$EF$6,0),"")</f>
        <v>22</v>
      </c>
      <c r="AB16" s="25">
        <f>IFERROR(MATCH(AB$11,_calc_기준200!$CN$6:$EF$6,0),"")</f>
        <v>29</v>
      </c>
      <c r="AC16" s="25">
        <f>IFERROR(MATCH(AC$11,_calc_기준200!$CN$6:$EF$6,0),"")</f>
        <v>17</v>
      </c>
      <c r="AD16" s="25">
        <f>IFERROR(MATCH(AD$11,_calc_기준200!$CN$6:$EF$6,0),"")</f>
        <v>44</v>
      </c>
      <c r="AE16" s="25">
        <f>IFERROR(MATCH(AE$11,_calc_기준200!$CN$6:$EF$6,0),"")</f>
        <v>38</v>
      </c>
      <c r="AF16" s="25">
        <f>IFERROR(MATCH(AF$11,_calc_기준200!$CN$6:$EF$6,0),"")</f>
        <v>45</v>
      </c>
      <c r="AG16" s="25">
        <f>IFERROR(MATCH(AG$11,_calc_기준200!$CN$6:$EF$6,0),"")</f>
        <v>13</v>
      </c>
      <c r="AH16" s="25">
        <f>IFERROR(MATCH(AH$11,_calc_기준200!$CN$6:$EF$6,0),"")</f>
        <v>43</v>
      </c>
      <c r="AI16" s="25">
        <f>IFERROR(MATCH(AI$11,_calc_기준200!$CN$6:$EF$6,0),"")</f>
        <v>16</v>
      </c>
      <c r="AJ16" s="25">
        <f>IFERROR(MATCH(AJ$11,_calc_기준200!$CN$6:$EF$6,0),"")</f>
        <v>5</v>
      </c>
      <c r="AK16" s="25">
        <f>IFERROR(MATCH(AK$11,_calc_기준200!$CN$6:$EF$6,0),"")</f>
        <v>23</v>
      </c>
      <c r="AL16" s="25">
        <f>IFERROR(MATCH(AL$11,_calc_기준200!$CN$6:$EF$6,0),"")</f>
        <v>28</v>
      </c>
      <c r="AM16" s="25">
        <f>IFERROR(MATCH(AM$11,_calc_기준200!$CN$6:$EF$6,0),"")</f>
        <v>20</v>
      </c>
      <c r="AN16" s="25">
        <f>IFERROR(MATCH(AN$11,_calc_기준200!$CN$6:$EF$6,0),"")</f>
        <v>32</v>
      </c>
      <c r="AO16" s="25">
        <f>IFERROR(MATCH(AO$11,_calc_기준200!$CN$6:$EF$6,0),"")</f>
        <v>31</v>
      </c>
      <c r="AP16" s="25">
        <f>IFERROR(MATCH(AP$11,_calc_기준200!$CN$6:$EF$6,0),"")</f>
        <v>8</v>
      </c>
      <c r="AQ16" s="25">
        <f>IFERROR(MATCH(AQ$11,_calc_기준200!$CN$6:$EF$6,0),"")</f>
        <v>25</v>
      </c>
      <c r="AR16" s="25">
        <f>IFERROR(MATCH(AR$11,_calc_기준200!$CN$6:$EF$6,0),"")</f>
        <v>27</v>
      </c>
      <c r="AS16" s="25">
        <f>IFERROR(MATCH(AS$11,_calc_기준200!$CN$6:$EF$6,0),"")</f>
        <v>10</v>
      </c>
      <c r="AT16" s="25">
        <f>IFERROR(MATCH(AT$11,_calc_기준200!$CN$6:$EF$6,0),"")</f>
        <v>4</v>
      </c>
      <c r="AU16" s="25">
        <f>IFERROR(MATCH(AU$11,_calc_기준200!$CN$6:$EF$6,0),"")</f>
        <v>24</v>
      </c>
      <c r="AV16" s="25">
        <f>IFERROR(MATCH(AV$11,_calc_기준200!$CN$6:$EF$6,0),"")</f>
        <v>36</v>
      </c>
      <c r="AW16" s="25">
        <f>IFERROR(MATCH(AW$11,_calc_기준200!$CN$6:$EF$6,0),"")</f>
        <v>15</v>
      </c>
      <c r="AX16" s="25">
        <f>IFERROR(MATCH(AX$11,_calc_기준200!$CN$6:$EF$6,0),"")</f>
        <v>9</v>
      </c>
      <c r="AY16" s="25">
        <f>IFERROR(MATCH(AY$11,_calc_기준200!$CN$6:$EF$6,0),"")</f>
        <v>42</v>
      </c>
      <c r="AZ16" s="25">
        <f>IFERROR(MATCH(AZ$11,_calc_기준200!$CN$6:$EF$6,0),"")</f>
        <v>18</v>
      </c>
      <c r="BA16" s="25">
        <f>IFERROR(MATCH(BA$11,_calc_기준200!$CN$6:$EF$6,0),"")</f>
        <v>41</v>
      </c>
      <c r="BB16" s="25">
        <f>IFERROR(MATCH(BB$11,_calc_기준200!$CN$6:$EF$6,0),"")</f>
        <v>2</v>
      </c>
      <c r="BC16" s="25">
        <f>IFERROR(MATCH(BC$11,_calc_기준200!$CN$6:$EF$6,0),"")</f>
        <v>39</v>
      </c>
      <c r="BD16" s="25">
        <f>IFERROR(MATCH(BD$11,_calc_기준200!$CN$6:$EF$6,0),"")</f>
        <v>1</v>
      </c>
    </row>
    <row r="17" spans="1:56" ht="16.5" customHeight="1">
      <c r="A17" s="49">
        <f t="shared" si="2"/>
        <v>1239</v>
      </c>
      <c r="B17" s="40">
        <f>IFERROR(INDEX(전체당첨내역!$B:$B,MATCH($A17,전체당첨내역!$A:$A,0)),"")</f>
        <v>11</v>
      </c>
      <c r="C17" s="40">
        <f>IFERROR(INDEX(전체당첨내역!$C:$C,MATCH($A17,전체당첨내역!$A:$A,0)),"")</f>
        <v>13</v>
      </c>
      <c r="D17" s="40">
        <f>IFERROR(INDEX(전체당첨내역!$D:$D,MATCH($A17,전체당첨내역!$A:$A,0)),"")</f>
        <v>22</v>
      </c>
      <c r="E17" s="40">
        <f>IFERROR(INDEX(전체당첨내역!$E:$E,MATCH($A17,전체당첨내역!$A:$A,0)),"")</f>
        <v>32</v>
      </c>
      <c r="F17" s="40">
        <f>IFERROR(INDEX(전체당첨내역!$F:$F,MATCH($A17,전체당첨내역!$A:$A,0)),"")</f>
        <v>33</v>
      </c>
      <c r="G17" s="40">
        <f>IFERROR(INDEX(전체당첨내역!$G:$G,MATCH($A17,전체당첨내역!$A:$A,0)),"")</f>
        <v>36</v>
      </c>
      <c r="H17" s="45">
        <f>IFERROR(INDEX(전체당첨내역!$H:$H,MATCH($A17,전체당첨내역!$A:$A,0)),"")</f>
        <v>8</v>
      </c>
      <c r="I17" s="42">
        <f>IFERROR((INDEX(_calc_기준200!$CN$7:$EF$7,1,$B17)&gt;0)*(INDEX(_calc_기준200!$CN$7:$EF$7,1,$B17)&lt;=15)+(INDEX(_calc_기준200!$CN$7:$EF$7,1,$C17)&gt;0)*(INDEX(_calc_기준200!$CN$7:$EF$7,1,$C17)&lt;=15)+(INDEX(_calc_기준200!$CN$7:$EF$7,1,$D17)&gt;0)*(INDEX(_calc_기준200!$CN$7:$EF$7,1,$D17)&lt;=15)+(INDEX(_calc_기준200!$CN$7:$EF$7,1,$E17)&gt;0)*(INDEX(_calc_기준200!$CN$7:$EF$7,1,$E17)&lt;=15)+(INDEX(_calc_기준200!$CN$7:$EF$7,1,$F17)&gt;0)*(INDEX(_calc_기준200!$CN$7:$EF$7,1,$F17)&lt;=15)+(INDEX(_calc_기준200!$CN$7:$EF$7,1,$G17)&gt;0)*(INDEX(_calc_기준200!$CN$7:$EF$7,1,$G17)&lt;=15),"")</f>
        <v>5</v>
      </c>
      <c r="J17" s="40">
        <f>IFERROR((INDEX(_calc_기준200!$CN$7:$EF$7,1,$B17)&gt;15)*(INDEX(_calc_기준200!$CN$7:$EF$7,1,$B17)&lt;=30)+(INDEX(_calc_기준200!$CN$7:$EF$7,1,$C17)&gt;15)*(INDEX(_calc_기준200!$CN$7:$EF$7,1,$C17)&lt;=30)+(INDEX(_calc_기준200!$CN$7:$EF$7,1,$D17)&gt;15)*(INDEX(_calc_기준200!$CN$7:$EF$7,1,$D17)&lt;=30)+(INDEX(_calc_기준200!$CN$7:$EF$7,1,$E17)&gt;15)*(INDEX(_calc_기준200!$CN$7:$EF$7,1,$E17)&lt;=30)+(INDEX(_calc_기준200!$CN$7:$EF$7,1,$F17)&gt;15)*(INDEX(_calc_기준200!$CN$7:$EF$7,1,$F17)&lt;=30)+(INDEX(_calc_기준200!$CN$7:$EF$7,1,$G17)&gt;15)*(INDEX(_calc_기준200!$CN$7:$EF$7,1,$G17)&lt;=30),"")</f>
        <v>0</v>
      </c>
      <c r="K17" s="43">
        <f>IFERROR((INDEX(_calc_기준200!$CN$7:$EF$7,1,$B17)&gt;30)+(INDEX(_calc_기준200!$CN$7:$EF$7,1,$C17)&gt;30)+(INDEX(_calc_기준200!$CN$7:$EF$7,1,$D17)&gt;30)+(INDEX(_calc_기준200!$CN$7:$EF$7,1,$E17)&gt;30)+(INDEX(_calc_기준200!$CN$7:$EF$7,1,$F17)&gt;30)+(INDEX(_calc_기준200!$CN$7:$EF$7,1,$G17)&gt;30),"")</f>
        <v>1</v>
      </c>
      <c r="L17" s="25">
        <f>IFERROR(MATCH(L$11,_calc_기준200!$CN$7:$EF$7,0),"")</f>
        <v>21</v>
      </c>
      <c r="M17" s="25">
        <f>IFERROR(MATCH(M$11,_calc_기준200!$CN$7:$EF$7,0),"")</f>
        <v>6</v>
      </c>
      <c r="N17" s="25">
        <f>IFERROR(MATCH(N$11,_calc_기준200!$CN$7:$EF$7,0),"")</f>
        <v>7</v>
      </c>
      <c r="O17" s="25">
        <f>IFERROR(MATCH(O$11,_calc_기준200!$CN$7:$EF$7,0),"")</f>
        <v>33</v>
      </c>
      <c r="P17" s="25">
        <f>IFERROR(MATCH(P$11,_calc_기준200!$CN$7:$EF$7,0),"")</f>
        <v>40</v>
      </c>
      <c r="Q17" s="25">
        <f>IFERROR(MATCH(Q$11,_calc_기준200!$CN$7:$EF$7,0),"")</f>
        <v>12</v>
      </c>
      <c r="R17" s="25">
        <f>IFERROR(MATCH(R$11,_calc_기준200!$CN$7:$EF$7,0),"")</f>
        <v>14</v>
      </c>
      <c r="S17" s="25">
        <f>IFERROR(MATCH(S$11,_calc_기준200!$CN$7:$EF$7,0),"")</f>
        <v>22</v>
      </c>
      <c r="T17" s="25">
        <f>IFERROR(MATCH(T$11,_calc_기준200!$CN$7:$EF$7,0),"")</f>
        <v>26</v>
      </c>
      <c r="U17" s="25">
        <f>IFERROR(MATCH(U$11,_calc_기준200!$CN$7:$EF$7,0),"")</f>
        <v>11</v>
      </c>
      <c r="V17" s="25">
        <f>IFERROR(MATCH(V$11,_calc_기준200!$CN$7:$EF$7,0),"")</f>
        <v>34</v>
      </c>
      <c r="W17" s="25">
        <f>IFERROR(MATCH(W$11,_calc_기준200!$CN$7:$EF$7,0),"")</f>
        <v>32</v>
      </c>
      <c r="X17" s="25">
        <f>IFERROR(MATCH(X$11,_calc_기준200!$CN$7:$EF$7,0),"")</f>
        <v>30</v>
      </c>
      <c r="Y17" s="25">
        <f>IFERROR(MATCH(Y$11,_calc_기준200!$CN$7:$EF$7,0),"")</f>
        <v>3</v>
      </c>
      <c r="Z17" s="25">
        <f>IFERROR(MATCH(Z$11,_calc_기준200!$CN$7:$EF$7,0),"")</f>
        <v>13</v>
      </c>
      <c r="AA17" s="25">
        <f>IFERROR(MATCH(AA$11,_calc_기준200!$CN$7:$EF$7,0),"")</f>
        <v>19</v>
      </c>
      <c r="AB17" s="25">
        <f>IFERROR(MATCH(AB$11,_calc_기준200!$CN$7:$EF$7,0),"")</f>
        <v>35</v>
      </c>
      <c r="AC17" s="25">
        <f>IFERROR(MATCH(AC$11,_calc_기준200!$CN$7:$EF$7,0),"")</f>
        <v>44</v>
      </c>
      <c r="AD17" s="25">
        <f>IFERROR(MATCH(AD$11,_calc_기준200!$CN$7:$EF$7,0),"")</f>
        <v>17</v>
      </c>
      <c r="AE17" s="25">
        <f>IFERROR(MATCH(AE$11,_calc_기준200!$CN$7:$EF$7,0),"")</f>
        <v>45</v>
      </c>
      <c r="AF17" s="25">
        <f>IFERROR(MATCH(AF$11,_calc_기준200!$CN$7:$EF$7,0),"")</f>
        <v>37</v>
      </c>
      <c r="AG17" s="25">
        <f>IFERROR(MATCH(AG$11,_calc_기준200!$CN$7:$EF$7,0),"")</f>
        <v>43</v>
      </c>
      <c r="AH17" s="25">
        <f>IFERROR(MATCH(AH$11,_calc_기준200!$CN$7:$EF$7,0),"")</f>
        <v>16</v>
      </c>
      <c r="AI17" s="25">
        <f>IFERROR(MATCH(AI$11,_calc_기준200!$CN$7:$EF$7,0),"")</f>
        <v>38</v>
      </c>
      <c r="AJ17" s="25">
        <f>IFERROR(MATCH(AJ$11,_calc_기준200!$CN$7:$EF$7,0),"")</f>
        <v>23</v>
      </c>
      <c r="AK17" s="25">
        <f>IFERROR(MATCH(AK$11,_calc_기준200!$CN$7:$EF$7,0),"")</f>
        <v>5</v>
      </c>
      <c r="AL17" s="25">
        <f>IFERROR(MATCH(AL$11,_calc_기준200!$CN$7:$EF$7,0),"")</f>
        <v>28</v>
      </c>
      <c r="AM17" s="25">
        <f>IFERROR(MATCH(AM$11,_calc_기준200!$CN$7:$EF$7,0),"")</f>
        <v>31</v>
      </c>
      <c r="AN17" s="25">
        <f>IFERROR(MATCH(AN$11,_calc_기준200!$CN$7:$EF$7,0),"")</f>
        <v>8</v>
      </c>
      <c r="AO17" s="25">
        <f>IFERROR(MATCH(AO$11,_calc_기준200!$CN$7:$EF$7,0),"")</f>
        <v>20</v>
      </c>
      <c r="AP17" s="25">
        <f>IFERROR(MATCH(AP$11,_calc_기준200!$CN$7:$EF$7,0),"")</f>
        <v>36</v>
      </c>
      <c r="AQ17" s="25">
        <f>IFERROR(MATCH(AQ$11,_calc_기준200!$CN$7:$EF$7,0),"")</f>
        <v>25</v>
      </c>
      <c r="AR17" s="25">
        <f>IFERROR(MATCH(AR$11,_calc_기준200!$CN$7:$EF$7,0),"")</f>
        <v>27</v>
      </c>
      <c r="AS17" s="25">
        <f>IFERROR(MATCH(AS$11,_calc_기준200!$CN$7:$EF$7,0),"")</f>
        <v>10</v>
      </c>
      <c r="AT17" s="25">
        <f>IFERROR(MATCH(AT$11,_calc_기준200!$CN$7:$EF$7,0),"")</f>
        <v>4</v>
      </c>
      <c r="AU17" s="25">
        <f>IFERROR(MATCH(AU$11,_calc_기준200!$CN$7:$EF$7,0),"")</f>
        <v>24</v>
      </c>
      <c r="AV17" s="25">
        <f>IFERROR(MATCH(AV$11,_calc_기준200!$CN$7:$EF$7,0),"")</f>
        <v>29</v>
      </c>
      <c r="AW17" s="25">
        <f>IFERROR(MATCH(AW$11,_calc_기준200!$CN$7:$EF$7,0),"")</f>
        <v>15</v>
      </c>
      <c r="AX17" s="25">
        <f>IFERROR(MATCH(AX$11,_calc_기준200!$CN$7:$EF$7,0),"")</f>
        <v>42</v>
      </c>
      <c r="AY17" s="25">
        <f>IFERROR(MATCH(AY$11,_calc_기준200!$CN$7:$EF$7,0),"")</f>
        <v>18</v>
      </c>
      <c r="AZ17" s="25">
        <f>IFERROR(MATCH(AZ$11,_calc_기준200!$CN$7:$EF$7,0),"")</f>
        <v>2</v>
      </c>
      <c r="BA17" s="25">
        <f>IFERROR(MATCH(BA$11,_calc_기준200!$CN$7:$EF$7,0),"")</f>
        <v>39</v>
      </c>
      <c r="BB17" s="25">
        <f>IFERROR(MATCH(BB$11,_calc_기준200!$CN$7:$EF$7,0),"")</f>
        <v>41</v>
      </c>
      <c r="BC17" s="25">
        <f>IFERROR(MATCH(BC$11,_calc_기준200!$CN$7:$EF$7,0),"")</f>
        <v>9</v>
      </c>
      <c r="BD17" s="25">
        <f>IFERROR(MATCH(BD$11,_calc_기준200!$CN$7:$EF$7,0),"")</f>
        <v>1</v>
      </c>
    </row>
    <row r="18" spans="1:56" ht="16.5" customHeight="1">
      <c r="A18" s="49">
        <f t="shared" si="2"/>
        <v>1238</v>
      </c>
      <c r="B18" s="40">
        <f>IFERROR(INDEX(전체당첨내역!$B:$B,MATCH($A18,전체당첨내역!$A:$A,0)),"")</f>
        <v>2</v>
      </c>
      <c r="C18" s="40">
        <f>IFERROR(INDEX(전체당첨내역!$C:$C,MATCH($A18,전체당첨내역!$A:$A,0)),"")</f>
        <v>13</v>
      </c>
      <c r="D18" s="40">
        <f>IFERROR(INDEX(전체당첨내역!$D:$D,MATCH($A18,전체당첨내역!$A:$A,0)),"")</f>
        <v>18</v>
      </c>
      <c r="E18" s="40">
        <f>IFERROR(INDEX(전체당첨내역!$E:$E,MATCH($A18,전체당첨내역!$A:$A,0)),"")</f>
        <v>32</v>
      </c>
      <c r="F18" s="40">
        <f>IFERROR(INDEX(전체당첨내역!$F:$F,MATCH($A18,전체당첨내역!$A:$A,0)),"")</f>
        <v>38</v>
      </c>
      <c r="G18" s="40">
        <f>IFERROR(INDEX(전체당첨내역!$G:$G,MATCH($A18,전체당첨내역!$A:$A,0)),"")</f>
        <v>42</v>
      </c>
      <c r="H18" s="45">
        <f>IFERROR(INDEX(전체당첨내역!$H:$H,MATCH($A18,전체당첨내역!$A:$A,0)),"")</f>
        <v>22</v>
      </c>
      <c r="I18" s="42">
        <f>IFERROR((INDEX(_calc_기준200!$CN$8:$EF$8,1,$B18)&gt;0)*(INDEX(_calc_기준200!$CN$8:$EF$8,1,$B18)&lt;=15)+(INDEX(_calc_기준200!$CN$8:$EF$8,1,$C18)&gt;0)*(INDEX(_calc_기준200!$CN$8:$EF$8,1,$C18)&lt;=15)+(INDEX(_calc_기준200!$CN$8:$EF$8,1,$D18)&gt;0)*(INDEX(_calc_기준200!$CN$8:$EF$8,1,$D18)&lt;=15)+(INDEX(_calc_기준200!$CN$8:$EF$8,1,$E18)&gt;0)*(INDEX(_calc_기준200!$CN$8:$EF$8,1,$E18)&lt;=15)+(INDEX(_calc_기준200!$CN$8:$EF$8,1,$F18)&gt;0)*(INDEX(_calc_기준200!$CN$8:$EF$8,1,$F18)&lt;=15)+(INDEX(_calc_기준200!$CN$8:$EF$8,1,$G18)&gt;0)*(INDEX(_calc_기준200!$CN$8:$EF$8,1,$G18)&lt;=15),"")</f>
        <v>2</v>
      </c>
      <c r="J18" s="40">
        <f>IFERROR((INDEX(_calc_기준200!$CN$8:$EF$8,1,$B18)&gt;15)*(INDEX(_calc_기준200!$CN$8:$EF$8,1,$B18)&lt;=30)+(INDEX(_calc_기준200!$CN$8:$EF$8,1,$C18)&gt;15)*(INDEX(_calc_기준200!$CN$8:$EF$8,1,$C18)&lt;=30)+(INDEX(_calc_기준200!$CN$8:$EF$8,1,$D18)&gt;15)*(INDEX(_calc_기준200!$CN$8:$EF$8,1,$D18)&lt;=30)+(INDEX(_calc_기준200!$CN$8:$EF$8,1,$E18)&gt;15)*(INDEX(_calc_기준200!$CN$8:$EF$8,1,$E18)&lt;=30)+(INDEX(_calc_기준200!$CN$8:$EF$8,1,$F18)&gt;15)*(INDEX(_calc_기준200!$CN$8:$EF$8,1,$F18)&lt;=30)+(INDEX(_calc_기준200!$CN$8:$EF$8,1,$G18)&gt;15)*(INDEX(_calc_기준200!$CN$8:$EF$8,1,$G18)&lt;=30),"")</f>
        <v>2</v>
      </c>
      <c r="K18" s="43">
        <f>IFERROR((INDEX(_calc_기준200!$CN$8:$EF$8,1,$B18)&gt;30)+(INDEX(_calc_기준200!$CN$8:$EF$8,1,$C18)&gt;30)+(INDEX(_calc_기준200!$CN$8:$EF$8,1,$D18)&gt;30)+(INDEX(_calc_기준200!$CN$8:$EF$8,1,$E18)&gt;30)+(INDEX(_calc_기준200!$CN$8:$EF$8,1,$F18)&gt;30)+(INDEX(_calc_기준200!$CN$8:$EF$8,1,$G18)&gt;30),"")</f>
        <v>2</v>
      </c>
      <c r="L18" s="25">
        <f>IFERROR(MATCH(L$11,_calc_기준200!$CN$8:$EF$8,0),"")</f>
        <v>21</v>
      </c>
      <c r="M18" s="25">
        <f>IFERROR(MATCH(M$11,_calc_기준200!$CN$8:$EF$8,0),"")</f>
        <v>6</v>
      </c>
      <c r="N18" s="25">
        <f>IFERROR(MATCH(N$11,_calc_기준200!$CN$8:$EF$8,0),"")</f>
        <v>7</v>
      </c>
      <c r="O18" s="25">
        <f>IFERROR(MATCH(O$11,_calc_기준200!$CN$8:$EF$8,0),"")</f>
        <v>33</v>
      </c>
      <c r="P18" s="25">
        <f>IFERROR(MATCH(P$11,_calc_기준200!$CN$8:$EF$8,0),"")</f>
        <v>40</v>
      </c>
      <c r="Q18" s="25">
        <f>IFERROR(MATCH(Q$11,_calc_기준200!$CN$8:$EF$8,0),"")</f>
        <v>13</v>
      </c>
      <c r="R18" s="25">
        <f>IFERROR(MATCH(R$11,_calc_기준200!$CN$8:$EF$8,0),"")</f>
        <v>14</v>
      </c>
      <c r="S18" s="25">
        <f>IFERROR(MATCH(S$11,_calc_기준200!$CN$8:$EF$8,0),"")</f>
        <v>32</v>
      </c>
      <c r="T18" s="25">
        <f>IFERROR(MATCH(T$11,_calc_기준200!$CN$8:$EF$8,0),"")</f>
        <v>26</v>
      </c>
      <c r="U18" s="25">
        <f>IFERROR(MATCH(U$11,_calc_기준200!$CN$8:$EF$8,0),"")</f>
        <v>11</v>
      </c>
      <c r="V18" s="25">
        <f>IFERROR(MATCH(V$11,_calc_기준200!$CN$8:$EF$8,0),"")</f>
        <v>30</v>
      </c>
      <c r="W18" s="25">
        <f>IFERROR(MATCH(W$11,_calc_기준200!$CN$8:$EF$8,0),"")</f>
        <v>34</v>
      </c>
      <c r="X18" s="25">
        <f>IFERROR(MATCH(X$11,_calc_기준200!$CN$8:$EF$8,0),"")</f>
        <v>44</v>
      </c>
      <c r="Y18" s="25">
        <f>IFERROR(MATCH(Y$11,_calc_기준200!$CN$8:$EF$8,0),"")</f>
        <v>3</v>
      </c>
      <c r="Z18" s="25">
        <f>IFERROR(MATCH(Z$11,_calc_기준200!$CN$8:$EF$8,0),"")</f>
        <v>37</v>
      </c>
      <c r="AA18" s="25">
        <f>IFERROR(MATCH(AA$11,_calc_기준200!$CN$8:$EF$8,0),"")</f>
        <v>17</v>
      </c>
      <c r="AB18" s="25">
        <f>IFERROR(MATCH(AB$11,_calc_기준200!$CN$8:$EF$8,0),"")</f>
        <v>22</v>
      </c>
      <c r="AC18" s="25">
        <f>IFERROR(MATCH(AC$11,_calc_기준200!$CN$8:$EF$8,0),"")</f>
        <v>35</v>
      </c>
      <c r="AD18" s="25">
        <f>IFERROR(MATCH(AD$11,_calc_기준200!$CN$8:$EF$8,0),"")</f>
        <v>16</v>
      </c>
      <c r="AE18" s="25">
        <f>IFERROR(MATCH(AE$11,_calc_기준200!$CN$8:$EF$8,0),"")</f>
        <v>38</v>
      </c>
      <c r="AF18" s="25">
        <f>IFERROR(MATCH(AF$11,_calc_기준200!$CN$8:$EF$8,0),"")</f>
        <v>43</v>
      </c>
      <c r="AG18" s="25">
        <f>IFERROR(MATCH(AG$11,_calc_기준200!$CN$8:$EF$8,0),"")</f>
        <v>45</v>
      </c>
      <c r="AH18" s="25">
        <f>IFERROR(MATCH(AH$11,_calc_기준200!$CN$8:$EF$8,0),"")</f>
        <v>19</v>
      </c>
      <c r="AI18" s="25">
        <f>IFERROR(MATCH(AI$11,_calc_기준200!$CN$8:$EF$8,0),"")</f>
        <v>5</v>
      </c>
      <c r="AJ18" s="25">
        <f>IFERROR(MATCH(AJ$11,_calc_기준200!$CN$8:$EF$8,0),"")</f>
        <v>12</v>
      </c>
      <c r="AK18" s="25">
        <f>IFERROR(MATCH(AK$11,_calc_기준200!$CN$8:$EF$8,0),"")</f>
        <v>23</v>
      </c>
      <c r="AL18" s="25">
        <f>IFERROR(MATCH(AL$11,_calc_기준200!$CN$8:$EF$8,0),"")</f>
        <v>28</v>
      </c>
      <c r="AM18" s="25">
        <f>IFERROR(MATCH(AM$11,_calc_기준200!$CN$8:$EF$8,0),"")</f>
        <v>31</v>
      </c>
      <c r="AN18" s="25">
        <f>IFERROR(MATCH(AN$11,_calc_기준200!$CN$8:$EF$8,0),"")</f>
        <v>36</v>
      </c>
      <c r="AO18" s="25">
        <f>IFERROR(MATCH(AO$11,_calc_기준200!$CN$8:$EF$8,0),"")</f>
        <v>42</v>
      </c>
      <c r="AP18" s="25">
        <f>IFERROR(MATCH(AP$11,_calc_기준200!$CN$8:$EF$8,0),"")</f>
        <v>2</v>
      </c>
      <c r="AQ18" s="25">
        <f>IFERROR(MATCH(AQ$11,_calc_기준200!$CN$8:$EF$8,0),"")</f>
        <v>18</v>
      </c>
      <c r="AR18" s="25">
        <f>IFERROR(MATCH(AR$11,_calc_기준200!$CN$8:$EF$8,0),"")</f>
        <v>20</v>
      </c>
      <c r="AS18" s="25">
        <f>IFERROR(MATCH(AS$11,_calc_기준200!$CN$8:$EF$8,0),"")</f>
        <v>24</v>
      </c>
      <c r="AT18" s="25">
        <f>IFERROR(MATCH(AT$11,_calc_기준200!$CN$8:$EF$8,0),"")</f>
        <v>25</v>
      </c>
      <c r="AU18" s="25">
        <f>IFERROR(MATCH(AU$11,_calc_기준200!$CN$8:$EF$8,0),"")</f>
        <v>27</v>
      </c>
      <c r="AV18" s="25">
        <f>IFERROR(MATCH(AV$11,_calc_기준200!$CN$8:$EF$8,0),"")</f>
        <v>8</v>
      </c>
      <c r="AW18" s="25">
        <f>IFERROR(MATCH(AW$11,_calc_기준200!$CN$8:$EF$8,0),"")</f>
        <v>29</v>
      </c>
      <c r="AX18" s="25">
        <f>IFERROR(MATCH(AX$11,_calc_기준200!$CN$8:$EF$8,0),"")</f>
        <v>10</v>
      </c>
      <c r="AY18" s="25">
        <f>IFERROR(MATCH(AY$11,_calc_기준200!$CN$8:$EF$8,0),"")</f>
        <v>15</v>
      </c>
      <c r="AZ18" s="25">
        <f>IFERROR(MATCH(AZ$11,_calc_기준200!$CN$8:$EF$8,0),"")</f>
        <v>39</v>
      </c>
      <c r="BA18" s="25">
        <f>IFERROR(MATCH(BA$11,_calc_기준200!$CN$8:$EF$8,0),"")</f>
        <v>41</v>
      </c>
      <c r="BB18" s="25">
        <f>IFERROR(MATCH(BB$11,_calc_기준200!$CN$8:$EF$8,0),"")</f>
        <v>9</v>
      </c>
      <c r="BC18" s="25">
        <f>IFERROR(MATCH(BC$11,_calc_기준200!$CN$8:$EF$8,0),"")</f>
        <v>4</v>
      </c>
      <c r="BD18" s="25">
        <f>IFERROR(MATCH(BD$11,_calc_기준200!$CN$8:$EF$8,0),"")</f>
        <v>1</v>
      </c>
    </row>
    <row r="19" spans="1:56" ht="16.5" customHeight="1">
      <c r="A19" s="49">
        <f t="shared" si="2"/>
        <v>1237</v>
      </c>
      <c r="B19" s="40">
        <f>IFERROR(INDEX(전체당첨내역!$B:$B,MATCH($A19,전체당첨내역!$A:$A,0)),"")</f>
        <v>10</v>
      </c>
      <c r="C19" s="40">
        <f>IFERROR(INDEX(전체당첨내역!$C:$C,MATCH($A19,전체당첨내역!$A:$A,0)),"")</f>
        <v>20</v>
      </c>
      <c r="D19" s="40">
        <f>IFERROR(INDEX(전체당첨내역!$D:$D,MATCH($A19,전체당첨내역!$A:$A,0)),"")</f>
        <v>23</v>
      </c>
      <c r="E19" s="40">
        <f>IFERROR(INDEX(전체당첨내역!$E:$E,MATCH($A19,전체당첨내역!$A:$A,0)),"")</f>
        <v>34</v>
      </c>
      <c r="F19" s="40">
        <f>IFERROR(INDEX(전체당첨내역!$F:$F,MATCH($A19,전체당첨내역!$A:$A,0)),"")</f>
        <v>37</v>
      </c>
      <c r="G19" s="40">
        <f>IFERROR(INDEX(전체당첨내역!$G:$G,MATCH($A19,전체당첨내역!$A:$A,0)),"")</f>
        <v>40</v>
      </c>
      <c r="H19" s="45">
        <f>IFERROR(INDEX(전체당첨내역!$H:$H,MATCH($A19,전체당첨내역!$A:$A,0)),"")</f>
        <v>36</v>
      </c>
      <c r="I19" s="42">
        <f>IFERROR((INDEX(_calc_기준200!$CN$9:$EF$9,1,$B19)&gt;0)*(INDEX(_calc_기준200!$CN$9:$EF$9,1,$B19)&lt;=15)+(INDEX(_calc_기준200!$CN$9:$EF$9,1,$C19)&gt;0)*(INDEX(_calc_기준200!$CN$9:$EF$9,1,$C19)&lt;=15)+(INDEX(_calc_기준200!$CN$9:$EF$9,1,$D19)&gt;0)*(INDEX(_calc_기준200!$CN$9:$EF$9,1,$D19)&lt;=15)+(INDEX(_calc_기준200!$CN$9:$EF$9,1,$E19)&gt;0)*(INDEX(_calc_기준200!$CN$9:$EF$9,1,$E19)&lt;=15)+(INDEX(_calc_기준200!$CN$9:$EF$9,1,$F19)&gt;0)*(INDEX(_calc_기준200!$CN$9:$EF$9,1,$F19)&lt;=15)+(INDEX(_calc_기준200!$CN$9:$EF$9,1,$G19)&gt;0)*(INDEX(_calc_기준200!$CN$9:$EF$9,1,$G19)&lt;=15),"")</f>
        <v>3</v>
      </c>
      <c r="J19" s="40">
        <f>IFERROR((INDEX(_calc_기준200!$CN$9:$EF$9,1,$B19)&gt;15)*(INDEX(_calc_기준200!$CN$9:$EF$9,1,$B19)&lt;=30)+(INDEX(_calc_기준200!$CN$9:$EF$9,1,$C19)&gt;15)*(INDEX(_calc_기준200!$CN$9:$EF$9,1,$C19)&lt;=30)+(INDEX(_calc_기준200!$CN$9:$EF$9,1,$D19)&gt;15)*(INDEX(_calc_기준200!$CN$9:$EF$9,1,$D19)&lt;=30)+(INDEX(_calc_기준200!$CN$9:$EF$9,1,$E19)&gt;15)*(INDEX(_calc_기준200!$CN$9:$EF$9,1,$E19)&lt;=30)+(INDEX(_calc_기준200!$CN$9:$EF$9,1,$F19)&gt;15)*(INDEX(_calc_기준200!$CN$9:$EF$9,1,$F19)&lt;=30)+(INDEX(_calc_기준200!$CN$9:$EF$9,1,$G19)&gt;15)*(INDEX(_calc_기준200!$CN$9:$EF$9,1,$G19)&lt;=30),"")</f>
        <v>3</v>
      </c>
      <c r="K19" s="43">
        <f>IFERROR((INDEX(_calc_기준200!$CN$9:$EF$9,1,$B19)&gt;30)+(INDEX(_calc_기준200!$CN$9:$EF$9,1,$C19)&gt;30)+(INDEX(_calc_기준200!$CN$9:$EF$9,1,$D19)&gt;30)+(INDEX(_calc_기준200!$CN$9:$EF$9,1,$E19)&gt;30)+(INDEX(_calc_기준200!$CN$9:$EF$9,1,$F19)&gt;30)+(INDEX(_calc_기준200!$CN$9:$EF$9,1,$G19)&gt;30),"")</f>
        <v>0</v>
      </c>
      <c r="L19" s="25">
        <f>IFERROR(MATCH(L$11,_calc_기준200!$CN$9:$EF$9,0),"")</f>
        <v>21</v>
      </c>
      <c r="M19" s="25">
        <f>IFERROR(MATCH(M$11,_calc_기준200!$CN$9:$EF$9,0),"")</f>
        <v>6</v>
      </c>
      <c r="N19" s="25">
        <f>IFERROR(MATCH(N$11,_calc_기준200!$CN$9:$EF$9,0),"")</f>
        <v>7</v>
      </c>
      <c r="O19" s="25">
        <f>IFERROR(MATCH(O$11,_calc_기준200!$CN$9:$EF$9,0),"")</f>
        <v>14</v>
      </c>
      <c r="P19" s="25">
        <f>IFERROR(MATCH(P$11,_calc_기준200!$CN$9:$EF$9,0),"")</f>
        <v>33</v>
      </c>
      <c r="Q19" s="25">
        <f>IFERROR(MATCH(Q$11,_calc_기준200!$CN$9:$EF$9,0),"")</f>
        <v>40</v>
      </c>
      <c r="R19" s="25">
        <f>IFERROR(MATCH(R$11,_calc_기준200!$CN$9:$EF$9,0),"")</f>
        <v>32</v>
      </c>
      <c r="S19" s="25">
        <f>IFERROR(MATCH(S$11,_calc_기준200!$CN$9:$EF$9,0),"")</f>
        <v>34</v>
      </c>
      <c r="T19" s="25">
        <f>IFERROR(MATCH(T$11,_calc_기준200!$CN$9:$EF$9,0),"")</f>
        <v>30</v>
      </c>
      <c r="U19" s="25">
        <f>IFERROR(MATCH(U$11,_calc_기준200!$CN$9:$EF$9,0),"")</f>
        <v>11</v>
      </c>
      <c r="V19" s="25">
        <f>IFERROR(MATCH(V$11,_calc_기준200!$CN$9:$EF$9,0),"")</f>
        <v>3</v>
      </c>
      <c r="W19" s="25">
        <f>IFERROR(MATCH(W$11,_calc_기준200!$CN$9:$EF$9,0),"")</f>
        <v>20</v>
      </c>
      <c r="X19" s="25">
        <f>IFERROR(MATCH(X$11,_calc_기준200!$CN$9:$EF$9,0),"")</f>
        <v>22</v>
      </c>
      <c r="Y19" s="25">
        <f>IFERROR(MATCH(Y$11,_calc_기준200!$CN$9:$EF$9,0),"")</f>
        <v>13</v>
      </c>
      <c r="Z19" s="25">
        <f>IFERROR(MATCH(Z$11,_calc_기준200!$CN$9:$EF$9,0),"")</f>
        <v>35</v>
      </c>
      <c r="AA19" s="25">
        <f>IFERROR(MATCH(AA$11,_calc_기준200!$CN$9:$EF$9,0),"")</f>
        <v>44</v>
      </c>
      <c r="AB19" s="25">
        <f>IFERROR(MATCH(AB$11,_calc_기준200!$CN$9:$EF$9,0),"")</f>
        <v>17</v>
      </c>
      <c r="AC19" s="25">
        <f>IFERROR(MATCH(AC$11,_calc_기준200!$CN$9:$EF$9,0),"")</f>
        <v>16</v>
      </c>
      <c r="AD19" s="25">
        <f>IFERROR(MATCH(AD$11,_calc_기준200!$CN$9:$EF$9,0),"")</f>
        <v>23</v>
      </c>
      <c r="AE19" s="25">
        <f>IFERROR(MATCH(AE$11,_calc_기준200!$CN$9:$EF$9,0),"")</f>
        <v>37</v>
      </c>
      <c r="AF19" s="25">
        <f>IFERROR(MATCH(AF$11,_calc_기준200!$CN$9:$EF$9,0),"")</f>
        <v>45</v>
      </c>
      <c r="AG19" s="25">
        <f>IFERROR(MATCH(AG$11,_calc_기준200!$CN$9:$EF$9,0),"")</f>
        <v>38</v>
      </c>
      <c r="AH19" s="25">
        <f>IFERROR(MATCH(AH$11,_calc_기준200!$CN$9:$EF$9,0),"")</f>
        <v>43</v>
      </c>
      <c r="AI19" s="25">
        <f>IFERROR(MATCH(AI$11,_calc_기준200!$CN$9:$EF$9,0),"")</f>
        <v>12</v>
      </c>
      <c r="AJ19" s="25">
        <f>IFERROR(MATCH(AJ$11,_calc_기준200!$CN$9:$EF$9,0),"")</f>
        <v>19</v>
      </c>
      <c r="AK19" s="25">
        <f>IFERROR(MATCH(AK$11,_calc_기준200!$CN$9:$EF$9,0),"")</f>
        <v>10</v>
      </c>
      <c r="AL19" s="25">
        <f>IFERROR(MATCH(AL$11,_calc_기준200!$CN$9:$EF$9,0),"")</f>
        <v>26</v>
      </c>
      <c r="AM19" s="25">
        <f>IFERROR(MATCH(AM$11,_calc_기준200!$CN$9:$EF$9,0),"")</f>
        <v>28</v>
      </c>
      <c r="AN19" s="25">
        <f>IFERROR(MATCH(AN$11,_calc_기준200!$CN$9:$EF$9,0),"")</f>
        <v>36</v>
      </c>
      <c r="AO19" s="25">
        <f>IFERROR(MATCH(AO$11,_calc_기준200!$CN$9:$EF$9,0),"")</f>
        <v>27</v>
      </c>
      <c r="AP19" s="25">
        <f>IFERROR(MATCH(AP$11,_calc_기준200!$CN$9:$EF$9,0),"")</f>
        <v>31</v>
      </c>
      <c r="AQ19" s="25">
        <f>IFERROR(MATCH(AQ$11,_calc_기준200!$CN$9:$EF$9,0),"")</f>
        <v>8</v>
      </c>
      <c r="AR19" s="25">
        <f>IFERROR(MATCH(AR$11,_calc_기준200!$CN$9:$EF$9,0),"")</f>
        <v>18</v>
      </c>
      <c r="AS19" s="25">
        <f>IFERROR(MATCH(AS$11,_calc_기준200!$CN$9:$EF$9,0),"")</f>
        <v>24</v>
      </c>
      <c r="AT19" s="25">
        <f>IFERROR(MATCH(AT$11,_calc_기준200!$CN$9:$EF$9,0),"")</f>
        <v>2</v>
      </c>
      <c r="AU19" s="25">
        <f>IFERROR(MATCH(AU$11,_calc_기준200!$CN$9:$EF$9,0),"")</f>
        <v>5</v>
      </c>
      <c r="AV19" s="25">
        <f>IFERROR(MATCH(AV$11,_calc_기준200!$CN$9:$EF$9,0),"")</f>
        <v>25</v>
      </c>
      <c r="AW19" s="25">
        <f>IFERROR(MATCH(AW$11,_calc_기준200!$CN$9:$EF$9,0),"")</f>
        <v>42</v>
      </c>
      <c r="AX19" s="25">
        <f>IFERROR(MATCH(AX$11,_calc_기준200!$CN$9:$EF$9,0),"")</f>
        <v>15</v>
      </c>
      <c r="AY19" s="25">
        <f>IFERROR(MATCH(AY$11,_calc_기준200!$CN$9:$EF$9,0),"")</f>
        <v>29</v>
      </c>
      <c r="AZ19" s="25">
        <f>IFERROR(MATCH(AZ$11,_calc_기준200!$CN$9:$EF$9,0),"")</f>
        <v>39</v>
      </c>
      <c r="BA19" s="25">
        <f>IFERROR(MATCH(BA$11,_calc_기준200!$CN$9:$EF$9,0),"")</f>
        <v>41</v>
      </c>
      <c r="BB19" s="25">
        <f>IFERROR(MATCH(BB$11,_calc_기준200!$CN$9:$EF$9,0),"")</f>
        <v>9</v>
      </c>
      <c r="BC19" s="25">
        <f>IFERROR(MATCH(BC$11,_calc_기준200!$CN$9:$EF$9,0),"")</f>
        <v>4</v>
      </c>
      <c r="BD19" s="25">
        <f>IFERROR(MATCH(BD$11,_calc_기준200!$CN$9:$EF$9,0),"")</f>
        <v>1</v>
      </c>
    </row>
    <row r="20" spans="1:56" ht="16.5" customHeight="1">
      <c r="A20" s="49">
        <f t="shared" si="2"/>
        <v>1236</v>
      </c>
      <c r="B20" s="40">
        <f>IFERROR(INDEX(전체당첨내역!$B:$B,MATCH($A20,전체당첨내역!$A:$A,0)),"")</f>
        <v>12</v>
      </c>
      <c r="C20" s="40">
        <f>IFERROR(INDEX(전체당첨내역!$C:$C,MATCH($A20,전체당첨내역!$A:$A,0)),"")</f>
        <v>18</v>
      </c>
      <c r="D20" s="40">
        <f>IFERROR(INDEX(전체당첨내역!$D:$D,MATCH($A20,전체당첨내역!$A:$A,0)),"")</f>
        <v>21</v>
      </c>
      <c r="E20" s="40">
        <f>IFERROR(INDEX(전체당첨내역!$E:$E,MATCH($A20,전체당첨내역!$A:$A,0)),"")</f>
        <v>29</v>
      </c>
      <c r="F20" s="40">
        <f>IFERROR(INDEX(전체당첨내역!$F:$F,MATCH($A20,전체당첨내역!$A:$A,0)),"")</f>
        <v>34</v>
      </c>
      <c r="G20" s="40">
        <f>IFERROR(INDEX(전체당첨내역!$G:$G,MATCH($A20,전체당첨내역!$A:$A,0)),"")</f>
        <v>38</v>
      </c>
      <c r="H20" s="45">
        <f>IFERROR(INDEX(전체당첨내역!$H:$H,MATCH($A20,전체당첨내역!$A:$A,0)),"")</f>
        <v>10</v>
      </c>
      <c r="I20" s="42">
        <f>IFERROR((INDEX(_calc_기준200!$CN$10:$EF$10,1,$B20)&gt;0)*(INDEX(_calc_기준200!$CN$10:$EF$10,1,$B20)&lt;=15)+(INDEX(_calc_기준200!$CN$10:$EF$10,1,$C20)&gt;0)*(INDEX(_calc_기준200!$CN$10:$EF$10,1,$C20)&lt;=15)+(INDEX(_calc_기준200!$CN$10:$EF$10,1,$D20)&gt;0)*(INDEX(_calc_기준200!$CN$10:$EF$10,1,$D20)&lt;=15)+(INDEX(_calc_기준200!$CN$10:$EF$10,1,$E20)&gt;0)*(INDEX(_calc_기준200!$CN$10:$EF$10,1,$E20)&lt;=15)+(INDEX(_calc_기준200!$CN$10:$EF$10,1,$F20)&gt;0)*(INDEX(_calc_기준200!$CN$10:$EF$10,1,$F20)&lt;=15)+(INDEX(_calc_기준200!$CN$10:$EF$10,1,$G20)&gt;0)*(INDEX(_calc_기준200!$CN$10:$EF$10,1,$G20)&lt;=15),"")</f>
        <v>3</v>
      </c>
      <c r="J20" s="40">
        <f>IFERROR((INDEX(_calc_기준200!$CN$10:$EF$10,1,$B20)&gt;15)*(INDEX(_calc_기준200!$CN$10:$EF$10,1,$B20)&lt;=30)+(INDEX(_calc_기준200!$CN$10:$EF$10,1,$C20)&gt;15)*(INDEX(_calc_기준200!$CN$10:$EF$10,1,$C20)&lt;=30)+(INDEX(_calc_기준200!$CN$10:$EF$10,1,$D20)&gt;15)*(INDEX(_calc_기준200!$CN$10:$EF$10,1,$D20)&lt;=30)+(INDEX(_calc_기준200!$CN$10:$EF$10,1,$E20)&gt;15)*(INDEX(_calc_기준200!$CN$10:$EF$10,1,$E20)&lt;=30)+(INDEX(_calc_기준200!$CN$10:$EF$10,1,$F20)&gt;15)*(INDEX(_calc_기준200!$CN$10:$EF$10,1,$F20)&lt;=30)+(INDEX(_calc_기준200!$CN$10:$EF$10,1,$G20)&gt;15)*(INDEX(_calc_기준200!$CN$10:$EF$10,1,$G20)&lt;=30),"")</f>
        <v>2</v>
      </c>
      <c r="K20" s="43">
        <f>IFERROR((INDEX(_calc_기준200!$CN$10:$EF$10,1,$B20)&gt;30)+(INDEX(_calc_기준200!$CN$10:$EF$10,1,$C20)&gt;30)+(INDEX(_calc_기준200!$CN$10:$EF$10,1,$D20)&gt;30)+(INDEX(_calc_기준200!$CN$10:$EF$10,1,$E20)&gt;30)+(INDEX(_calc_기준200!$CN$10:$EF$10,1,$F20)&gt;30)+(INDEX(_calc_기준200!$CN$10:$EF$10,1,$G20)&gt;30),"")</f>
        <v>1</v>
      </c>
      <c r="L20" s="25">
        <f>IFERROR(MATCH(L$11,_calc_기준200!$CN$10:$EF$10,0),"")</f>
        <v>21</v>
      </c>
      <c r="M20" s="25">
        <f>IFERROR(MATCH(M$11,_calc_기준200!$CN$10:$EF$10,0),"")</f>
        <v>6</v>
      </c>
      <c r="N20" s="25">
        <f>IFERROR(MATCH(N$11,_calc_기준200!$CN$10:$EF$10,0),"")</f>
        <v>7</v>
      </c>
      <c r="O20" s="25">
        <f>IFERROR(MATCH(O$11,_calc_기준200!$CN$10:$EF$10,0),"")</f>
        <v>33</v>
      </c>
      <c r="P20" s="25">
        <f>IFERROR(MATCH(P$11,_calc_기준200!$CN$10:$EF$10,0),"")</f>
        <v>14</v>
      </c>
      <c r="Q20" s="25">
        <f>IFERROR(MATCH(Q$11,_calc_기준200!$CN$10:$EF$10,0),"")</f>
        <v>40</v>
      </c>
      <c r="R20" s="25">
        <f>IFERROR(MATCH(R$11,_calc_기준200!$CN$10:$EF$10,0),"")</f>
        <v>32</v>
      </c>
      <c r="S20" s="25">
        <f>IFERROR(MATCH(S$11,_calc_기준200!$CN$10:$EF$10,0),"")</f>
        <v>34</v>
      </c>
      <c r="T20" s="25">
        <f>IFERROR(MATCH(T$11,_calc_기준200!$CN$10:$EF$10,0),"")</f>
        <v>30</v>
      </c>
      <c r="U20" s="25">
        <f>IFERROR(MATCH(U$11,_calc_기준200!$CN$10:$EF$10,0),"")</f>
        <v>11</v>
      </c>
      <c r="V20" s="25">
        <f>IFERROR(MATCH(V$11,_calc_기준200!$CN$10:$EF$10,0),"")</f>
        <v>12</v>
      </c>
      <c r="W20" s="25">
        <f>IFERROR(MATCH(W$11,_calc_기준200!$CN$10:$EF$10,0),"")</f>
        <v>22</v>
      </c>
      <c r="X20" s="25">
        <f>IFERROR(MATCH(X$11,_calc_기준200!$CN$10:$EF$10,0),"")</f>
        <v>44</v>
      </c>
      <c r="Y20" s="25">
        <f>IFERROR(MATCH(Y$11,_calc_기준200!$CN$10:$EF$10,0),"")</f>
        <v>3</v>
      </c>
      <c r="Z20" s="25">
        <f>IFERROR(MATCH(Z$11,_calc_기준200!$CN$10:$EF$10,0),"")</f>
        <v>45</v>
      </c>
      <c r="AA20" s="25">
        <f>IFERROR(MATCH(AA$11,_calc_기준200!$CN$10:$EF$10,0),"")</f>
        <v>20</v>
      </c>
      <c r="AB20" s="25">
        <f>IFERROR(MATCH(AB$11,_calc_기준200!$CN$10:$EF$10,0),"")</f>
        <v>35</v>
      </c>
      <c r="AC20" s="25">
        <f>IFERROR(MATCH(AC$11,_calc_기준200!$CN$10:$EF$10,0),"")</f>
        <v>37</v>
      </c>
      <c r="AD20" s="25">
        <f>IFERROR(MATCH(AD$11,_calc_기준200!$CN$10:$EF$10,0),"")</f>
        <v>38</v>
      </c>
      <c r="AE20" s="25">
        <f>IFERROR(MATCH(AE$11,_calc_기준200!$CN$10:$EF$10,0),"")</f>
        <v>17</v>
      </c>
      <c r="AF20" s="25">
        <f>IFERROR(MATCH(AF$11,_calc_기준200!$CN$10:$EF$10,0),"")</f>
        <v>18</v>
      </c>
      <c r="AG20" s="25">
        <f>IFERROR(MATCH(AG$11,_calc_기준200!$CN$10:$EF$10,0),"")</f>
        <v>19</v>
      </c>
      <c r="AH20" s="25">
        <f>IFERROR(MATCH(AH$11,_calc_기준200!$CN$10:$EF$10,0),"")</f>
        <v>13</v>
      </c>
      <c r="AI20" s="25">
        <f>IFERROR(MATCH(AI$11,_calc_기준200!$CN$10:$EF$10,0),"")</f>
        <v>43</v>
      </c>
      <c r="AJ20" s="25">
        <f>IFERROR(MATCH(AJ$11,_calc_기준200!$CN$10:$EF$10,0),"")</f>
        <v>10</v>
      </c>
      <c r="AK20" s="25">
        <f>IFERROR(MATCH(AK$11,_calc_기준200!$CN$10:$EF$10,0),"")</f>
        <v>16</v>
      </c>
      <c r="AL20" s="25">
        <f>IFERROR(MATCH(AL$11,_calc_기준200!$CN$10:$EF$10,0),"")</f>
        <v>23</v>
      </c>
      <c r="AM20" s="25">
        <f>IFERROR(MATCH(AM$11,_calc_기준200!$CN$10:$EF$10,0),"")</f>
        <v>31</v>
      </c>
      <c r="AN20" s="25">
        <f>IFERROR(MATCH(AN$11,_calc_기준200!$CN$10:$EF$10,0),"")</f>
        <v>26</v>
      </c>
      <c r="AO20" s="25">
        <f>IFERROR(MATCH(AO$11,_calc_기준200!$CN$10:$EF$10,0),"")</f>
        <v>27</v>
      </c>
      <c r="AP20" s="25">
        <f>IFERROR(MATCH(AP$11,_calc_기준200!$CN$10:$EF$10,0),"")</f>
        <v>28</v>
      </c>
      <c r="AQ20" s="25">
        <f>IFERROR(MATCH(AQ$11,_calc_기준200!$CN$10:$EF$10,0),"")</f>
        <v>36</v>
      </c>
      <c r="AR20" s="25">
        <f>IFERROR(MATCH(AR$11,_calc_기준200!$CN$10:$EF$10,0),"")</f>
        <v>25</v>
      </c>
      <c r="AS20" s="25">
        <f>IFERROR(MATCH(AS$11,_calc_기준200!$CN$10:$EF$10,0),"")</f>
        <v>42</v>
      </c>
      <c r="AT20" s="25">
        <f>IFERROR(MATCH(AT$11,_calc_기준200!$CN$10:$EF$10,0),"")</f>
        <v>5</v>
      </c>
      <c r="AU20" s="25">
        <f>IFERROR(MATCH(AU$11,_calc_기준200!$CN$10:$EF$10,0),"")</f>
        <v>24</v>
      </c>
      <c r="AV20" s="25">
        <f>IFERROR(MATCH(AV$11,_calc_기준200!$CN$10:$EF$10,0),"")</f>
        <v>15</v>
      </c>
      <c r="AW20" s="25">
        <f>IFERROR(MATCH(AW$11,_calc_기준200!$CN$10:$EF$10,0),"")</f>
        <v>29</v>
      </c>
      <c r="AX20" s="25">
        <f>IFERROR(MATCH(AX$11,_calc_기준200!$CN$10:$EF$10,0),"")</f>
        <v>8</v>
      </c>
      <c r="AY20" s="25">
        <f>IFERROR(MATCH(AY$11,_calc_기준200!$CN$10:$EF$10,0),"")</f>
        <v>39</v>
      </c>
      <c r="AZ20" s="25">
        <f>IFERROR(MATCH(AZ$11,_calc_기준200!$CN$10:$EF$10,0),"")</f>
        <v>41</v>
      </c>
      <c r="BA20" s="25">
        <f>IFERROR(MATCH(BA$11,_calc_기준200!$CN$10:$EF$10,0),"")</f>
        <v>2</v>
      </c>
      <c r="BB20" s="25">
        <f>IFERROR(MATCH(BB$11,_calc_기준200!$CN$10:$EF$10,0),"")</f>
        <v>9</v>
      </c>
      <c r="BC20" s="25">
        <f>IFERROR(MATCH(BC$11,_calc_기준200!$CN$10:$EF$10,0),"")</f>
        <v>4</v>
      </c>
      <c r="BD20" s="25">
        <f>IFERROR(MATCH(BD$11,_calc_기준200!$CN$10:$EF$10,0),"")</f>
        <v>1</v>
      </c>
    </row>
    <row r="21" spans="1:56" ht="16.5" customHeight="1">
      <c r="A21" s="49">
        <f t="shared" si="2"/>
        <v>1235</v>
      </c>
      <c r="B21" s="40">
        <f>IFERROR(INDEX(전체당첨내역!$B:$B,MATCH($A21,전체당첨내역!$A:$A,0)),"")</f>
        <v>6</v>
      </c>
      <c r="C21" s="40">
        <f>IFERROR(INDEX(전체당첨내역!$C:$C,MATCH($A21,전체당첨내역!$A:$A,0)),"")</f>
        <v>7</v>
      </c>
      <c r="D21" s="40">
        <f>IFERROR(INDEX(전체당첨내역!$D:$D,MATCH($A21,전체당첨내역!$A:$A,0)),"")</f>
        <v>11</v>
      </c>
      <c r="E21" s="40">
        <f>IFERROR(INDEX(전체당첨내역!$E:$E,MATCH($A21,전체당첨내역!$A:$A,0)),"")</f>
        <v>15</v>
      </c>
      <c r="F21" s="40">
        <f>IFERROR(INDEX(전체당첨내역!$F:$F,MATCH($A21,전체당첨내역!$A:$A,0)),"")</f>
        <v>39</v>
      </c>
      <c r="G21" s="40">
        <f>IFERROR(INDEX(전체당첨내역!$G:$G,MATCH($A21,전체당첨내역!$A:$A,0)),"")</f>
        <v>43</v>
      </c>
      <c r="H21" s="45">
        <f>IFERROR(INDEX(전체당첨내역!$H:$H,MATCH($A21,전체당첨내역!$A:$A,0)),"")</f>
        <v>20</v>
      </c>
      <c r="I21" s="42">
        <f>IFERROR((INDEX(_calc_기준200!$CN$11:$EF$11,1,$B21)&gt;0)*(INDEX(_calc_기준200!$CN$11:$EF$11,1,$B21)&lt;=15)+(INDEX(_calc_기준200!$CN$11:$EF$11,1,$C21)&gt;0)*(INDEX(_calc_기준200!$CN$11:$EF$11,1,$C21)&lt;=15)+(INDEX(_calc_기준200!$CN$11:$EF$11,1,$D21)&gt;0)*(INDEX(_calc_기준200!$CN$11:$EF$11,1,$D21)&lt;=15)+(INDEX(_calc_기준200!$CN$11:$EF$11,1,$E21)&gt;0)*(INDEX(_calc_기준200!$CN$11:$EF$11,1,$E21)&lt;=15)+(INDEX(_calc_기준200!$CN$11:$EF$11,1,$F21)&gt;0)*(INDEX(_calc_기준200!$CN$11:$EF$11,1,$F21)&lt;=15)+(INDEX(_calc_기준200!$CN$11:$EF$11,1,$G21)&gt;0)*(INDEX(_calc_기준200!$CN$11:$EF$11,1,$G21)&lt;=15),"")</f>
        <v>3</v>
      </c>
      <c r="J21" s="40">
        <f>IFERROR((INDEX(_calc_기준200!$CN$11:$EF$11,1,$B21)&gt;15)*(INDEX(_calc_기준200!$CN$11:$EF$11,1,$B21)&lt;=30)+(INDEX(_calc_기준200!$CN$11:$EF$11,1,$C21)&gt;15)*(INDEX(_calc_기준200!$CN$11:$EF$11,1,$C21)&lt;=30)+(INDEX(_calc_기준200!$CN$11:$EF$11,1,$D21)&gt;15)*(INDEX(_calc_기준200!$CN$11:$EF$11,1,$D21)&lt;=30)+(INDEX(_calc_기준200!$CN$11:$EF$11,1,$E21)&gt;15)*(INDEX(_calc_기준200!$CN$11:$EF$11,1,$E21)&lt;=30)+(INDEX(_calc_기준200!$CN$11:$EF$11,1,$F21)&gt;15)*(INDEX(_calc_기준200!$CN$11:$EF$11,1,$F21)&lt;=30)+(INDEX(_calc_기준200!$CN$11:$EF$11,1,$G21)&gt;15)*(INDEX(_calc_기준200!$CN$11:$EF$11,1,$G21)&lt;=30),"")</f>
        <v>1</v>
      </c>
      <c r="K21" s="43">
        <f>IFERROR((INDEX(_calc_기준200!$CN$11:$EF$11,1,$B21)&gt;30)+(INDEX(_calc_기준200!$CN$11:$EF$11,1,$C21)&gt;30)+(INDEX(_calc_기준200!$CN$11:$EF$11,1,$D21)&gt;30)+(INDEX(_calc_기준200!$CN$11:$EF$11,1,$E21)&gt;30)+(INDEX(_calc_기준200!$CN$11:$EF$11,1,$F21)&gt;30)+(INDEX(_calc_기준200!$CN$11:$EF$11,1,$G21)&gt;30),"")</f>
        <v>2</v>
      </c>
      <c r="L21" s="25">
        <f>IFERROR(MATCH(L$11,_calc_기준200!$CN$11:$EF$11,0),"")</f>
        <v>7</v>
      </c>
      <c r="M21" s="25">
        <f>IFERROR(MATCH(M$11,_calc_기준200!$CN$11:$EF$11,0),"")</f>
        <v>21</v>
      </c>
      <c r="N21" s="25">
        <f>IFERROR(MATCH(N$11,_calc_기준200!$CN$11:$EF$11,0),"")</f>
        <v>6</v>
      </c>
      <c r="O21" s="25">
        <f>IFERROR(MATCH(O$11,_calc_기준200!$CN$11:$EF$11,0),"")</f>
        <v>33</v>
      </c>
      <c r="P21" s="25">
        <f>IFERROR(MATCH(P$11,_calc_기준200!$CN$11:$EF$11,0),"")</f>
        <v>14</v>
      </c>
      <c r="Q21" s="25">
        <f>IFERROR(MATCH(Q$11,_calc_기준200!$CN$11:$EF$11,0),"")</f>
        <v>40</v>
      </c>
      <c r="R21" s="25">
        <f>IFERROR(MATCH(R$11,_calc_기준200!$CN$11:$EF$11,0),"")</f>
        <v>34</v>
      </c>
      <c r="S21" s="25">
        <f>IFERROR(MATCH(S$11,_calc_기준200!$CN$11:$EF$11,0),"")</f>
        <v>30</v>
      </c>
      <c r="T21" s="25">
        <f>IFERROR(MATCH(T$11,_calc_기준200!$CN$11:$EF$11,0),"")</f>
        <v>11</v>
      </c>
      <c r="U21" s="25">
        <f>IFERROR(MATCH(U$11,_calc_기준200!$CN$11:$EF$11,0),"")</f>
        <v>12</v>
      </c>
      <c r="V21" s="25">
        <f>IFERROR(MATCH(V$11,_calc_기준200!$CN$11:$EF$11,0),"")</f>
        <v>35</v>
      </c>
      <c r="W21" s="25">
        <f>IFERROR(MATCH(W$11,_calc_기준200!$CN$11:$EF$11,0),"")</f>
        <v>37</v>
      </c>
      <c r="X21" s="25">
        <f>IFERROR(MATCH(X$11,_calc_기준200!$CN$11:$EF$11,0),"")</f>
        <v>44</v>
      </c>
      <c r="Y21" s="25">
        <f>IFERROR(MATCH(Y$11,_calc_기준200!$CN$11:$EF$11,0),"")</f>
        <v>45</v>
      </c>
      <c r="Z21" s="25">
        <f>IFERROR(MATCH(Z$11,_calc_기준200!$CN$11:$EF$11,0),"")</f>
        <v>3</v>
      </c>
      <c r="AA21" s="25">
        <f>IFERROR(MATCH(AA$11,_calc_기준200!$CN$11:$EF$11,0),"")</f>
        <v>32</v>
      </c>
      <c r="AB21" s="25">
        <f>IFERROR(MATCH(AB$11,_calc_기준200!$CN$11:$EF$11,0),"")</f>
        <v>38</v>
      </c>
      <c r="AC21" s="25">
        <f>IFERROR(MATCH(AC$11,_calc_기준200!$CN$11:$EF$11,0),"")</f>
        <v>20</v>
      </c>
      <c r="AD21" s="25">
        <f>IFERROR(MATCH(AD$11,_calc_기준200!$CN$11:$EF$11,0),"")</f>
        <v>18</v>
      </c>
      <c r="AE21" s="25">
        <f>IFERROR(MATCH(AE$11,_calc_기준200!$CN$11:$EF$11,0),"")</f>
        <v>19</v>
      </c>
      <c r="AF21" s="25">
        <f>IFERROR(MATCH(AF$11,_calc_기준200!$CN$11:$EF$11,0),"")</f>
        <v>10</v>
      </c>
      <c r="AG21" s="25">
        <f>IFERROR(MATCH(AG$11,_calc_기준200!$CN$11:$EF$11,0),"")</f>
        <v>13</v>
      </c>
      <c r="AH21" s="25">
        <f>IFERROR(MATCH(AH$11,_calc_기준200!$CN$11:$EF$11,0),"")</f>
        <v>43</v>
      </c>
      <c r="AI21" s="25">
        <f>IFERROR(MATCH(AI$11,_calc_기준200!$CN$11:$EF$11,0),"")</f>
        <v>16</v>
      </c>
      <c r="AJ21" s="25">
        <f>IFERROR(MATCH(AJ$11,_calc_기준200!$CN$11:$EF$11,0),"")</f>
        <v>26</v>
      </c>
      <c r="AK21" s="25">
        <f>IFERROR(MATCH(AK$11,_calc_기준200!$CN$11:$EF$11,0),"")</f>
        <v>42</v>
      </c>
      <c r="AL21" s="25">
        <f>IFERROR(MATCH(AL$11,_calc_기준200!$CN$11:$EF$11,0),"")</f>
        <v>22</v>
      </c>
      <c r="AM21" s="25">
        <f>IFERROR(MATCH(AM$11,_calc_기준200!$CN$11:$EF$11,0),"")</f>
        <v>23</v>
      </c>
      <c r="AN21" s="25">
        <f>IFERROR(MATCH(AN$11,_calc_기준200!$CN$11:$EF$11,0),"")</f>
        <v>31</v>
      </c>
      <c r="AO21" s="25">
        <f>IFERROR(MATCH(AO$11,_calc_기준200!$CN$11:$EF$11,0),"")</f>
        <v>5</v>
      </c>
      <c r="AP21" s="25">
        <f>IFERROR(MATCH(AP$11,_calc_기준200!$CN$11:$EF$11,0),"")</f>
        <v>17</v>
      </c>
      <c r="AQ21" s="25">
        <f>IFERROR(MATCH(AQ$11,_calc_기준200!$CN$11:$EF$11,0),"")</f>
        <v>27</v>
      </c>
      <c r="AR21" s="25">
        <f>IFERROR(MATCH(AR$11,_calc_기준200!$CN$11:$EF$11,0),"")</f>
        <v>28</v>
      </c>
      <c r="AS21" s="25">
        <f>IFERROR(MATCH(AS$11,_calc_기준200!$CN$11:$EF$11,0),"")</f>
        <v>36</v>
      </c>
      <c r="AT21" s="25">
        <f>IFERROR(MATCH(AT$11,_calc_기준200!$CN$11:$EF$11,0),"")</f>
        <v>24</v>
      </c>
      <c r="AU21" s="25">
        <f>IFERROR(MATCH(AU$11,_calc_기준200!$CN$11:$EF$11,0),"")</f>
        <v>39</v>
      </c>
      <c r="AV21" s="25">
        <f>IFERROR(MATCH(AV$11,_calc_기준200!$CN$11:$EF$11,0),"")</f>
        <v>25</v>
      </c>
      <c r="AW21" s="25">
        <f>IFERROR(MATCH(AW$11,_calc_기준200!$CN$11:$EF$11,0),"")</f>
        <v>15</v>
      </c>
      <c r="AX21" s="25">
        <f>IFERROR(MATCH(AX$11,_calc_기준200!$CN$11:$EF$11,0),"")</f>
        <v>8</v>
      </c>
      <c r="AY21" s="25">
        <f>IFERROR(MATCH(AY$11,_calc_기준200!$CN$11:$EF$11,0),"")</f>
        <v>41</v>
      </c>
      <c r="AZ21" s="25">
        <f>IFERROR(MATCH(AZ$11,_calc_기준200!$CN$11:$EF$11,0),"")</f>
        <v>2</v>
      </c>
      <c r="BA21" s="25">
        <f>IFERROR(MATCH(BA$11,_calc_기준200!$CN$11:$EF$11,0),"")</f>
        <v>9</v>
      </c>
      <c r="BB21" s="25">
        <f>IFERROR(MATCH(BB$11,_calc_기준200!$CN$11:$EF$11,0),"")</f>
        <v>29</v>
      </c>
      <c r="BC21" s="25">
        <f>IFERROR(MATCH(BC$11,_calc_기준200!$CN$11:$EF$11,0),"")</f>
        <v>4</v>
      </c>
      <c r="BD21" s="25">
        <f>IFERROR(MATCH(BD$11,_calc_기준200!$CN$11:$EF$11,0),"")</f>
        <v>1</v>
      </c>
    </row>
    <row r="22" spans="1:56" ht="16.5" customHeight="1">
      <c r="A22" s="49">
        <f t="shared" si="2"/>
        <v>1234</v>
      </c>
      <c r="B22" s="40">
        <f>IFERROR(INDEX(전체당첨내역!$B:$B,MATCH($A22,전체당첨내역!$A:$A,0)),"")</f>
        <v>1</v>
      </c>
      <c r="C22" s="40">
        <f>IFERROR(INDEX(전체당첨내역!$C:$C,MATCH($A22,전체당첨내역!$A:$A,0)),"")</f>
        <v>15</v>
      </c>
      <c r="D22" s="40">
        <f>IFERROR(INDEX(전체당첨내역!$D:$D,MATCH($A22,전체당첨내역!$A:$A,0)),"")</f>
        <v>19</v>
      </c>
      <c r="E22" s="40">
        <f>IFERROR(INDEX(전체당첨내역!$E:$E,MATCH($A22,전체당첨내역!$A:$A,0)),"")</f>
        <v>31</v>
      </c>
      <c r="F22" s="40">
        <f>IFERROR(INDEX(전체당첨내역!$F:$F,MATCH($A22,전체당첨내역!$A:$A,0)),"")</f>
        <v>35</v>
      </c>
      <c r="G22" s="40">
        <f>IFERROR(INDEX(전체당첨내역!$G:$G,MATCH($A22,전체당첨내역!$A:$A,0)),"")</f>
        <v>43</v>
      </c>
      <c r="H22" s="45">
        <f>IFERROR(INDEX(전체당첨내역!$H:$H,MATCH($A22,전체당첨내역!$A:$A,0)),"")</f>
        <v>27</v>
      </c>
      <c r="I22" s="42">
        <f>IFERROR((INDEX(_calc_기준200!$CN$12:$EF$12,1,$B22)&gt;0)*(INDEX(_calc_기준200!$CN$12:$EF$12,1,$B22)&lt;=15)+(INDEX(_calc_기준200!$CN$12:$EF$12,1,$C22)&gt;0)*(INDEX(_calc_기준200!$CN$12:$EF$12,1,$C22)&lt;=15)+(INDEX(_calc_기준200!$CN$12:$EF$12,1,$D22)&gt;0)*(INDEX(_calc_기준200!$CN$12:$EF$12,1,$D22)&lt;=15)+(INDEX(_calc_기준200!$CN$12:$EF$12,1,$E22)&gt;0)*(INDEX(_calc_기준200!$CN$12:$EF$12,1,$E22)&lt;=15)+(INDEX(_calc_기준200!$CN$12:$EF$12,1,$F22)&gt;0)*(INDEX(_calc_기준200!$CN$12:$EF$12,1,$F22)&lt;=15)+(INDEX(_calc_기준200!$CN$12:$EF$12,1,$G22)&gt;0)*(INDEX(_calc_기준200!$CN$12:$EF$12,1,$G22)&lt;=15),"")</f>
        <v>1</v>
      </c>
      <c r="J22" s="40">
        <f>IFERROR((INDEX(_calc_기준200!$CN$12:$EF$12,1,$B22)&gt;15)*(INDEX(_calc_기준200!$CN$12:$EF$12,1,$B22)&lt;=30)+(INDEX(_calc_기준200!$CN$12:$EF$12,1,$C22)&gt;15)*(INDEX(_calc_기준200!$CN$12:$EF$12,1,$C22)&lt;=30)+(INDEX(_calc_기준200!$CN$12:$EF$12,1,$D22)&gt;15)*(INDEX(_calc_기준200!$CN$12:$EF$12,1,$D22)&lt;=30)+(INDEX(_calc_기준200!$CN$12:$EF$12,1,$E22)&gt;15)*(INDEX(_calc_기준200!$CN$12:$EF$12,1,$E22)&lt;=30)+(INDEX(_calc_기준200!$CN$12:$EF$12,1,$F22)&gt;15)*(INDEX(_calc_기준200!$CN$12:$EF$12,1,$F22)&lt;=30)+(INDEX(_calc_기준200!$CN$12:$EF$12,1,$G22)&gt;15)*(INDEX(_calc_기준200!$CN$12:$EF$12,1,$G22)&lt;=30),"")</f>
        <v>2</v>
      </c>
      <c r="K22" s="43">
        <f>IFERROR((INDEX(_calc_기준200!$CN$12:$EF$12,1,$B22)&gt;30)+(INDEX(_calc_기준200!$CN$12:$EF$12,1,$C22)&gt;30)+(INDEX(_calc_기준200!$CN$12:$EF$12,1,$D22)&gt;30)+(INDEX(_calc_기준200!$CN$12:$EF$12,1,$E22)&gt;30)+(INDEX(_calc_기준200!$CN$12:$EF$12,1,$F22)&gt;30)+(INDEX(_calc_기준200!$CN$12:$EF$12,1,$G22)&gt;30),"")</f>
        <v>3</v>
      </c>
      <c r="L22" s="25">
        <f>IFERROR(MATCH(L$11,_calc_기준200!$CN$12:$EF$12,0),"")</f>
        <v>7</v>
      </c>
      <c r="M22" s="25">
        <f>IFERROR(MATCH(M$11,_calc_기준200!$CN$12:$EF$12,0),"")</f>
        <v>6</v>
      </c>
      <c r="N22" s="25">
        <f>IFERROR(MATCH(N$11,_calc_기준200!$CN$12:$EF$12,0),"")</f>
        <v>21</v>
      </c>
      <c r="O22" s="25">
        <f>IFERROR(MATCH(O$11,_calc_기준200!$CN$12:$EF$12,0),"")</f>
        <v>33</v>
      </c>
      <c r="P22" s="25">
        <f>IFERROR(MATCH(P$11,_calc_기준200!$CN$12:$EF$12,0),"")</f>
        <v>40</v>
      </c>
      <c r="Q22" s="25">
        <f>IFERROR(MATCH(Q$11,_calc_기준200!$CN$12:$EF$12,0),"")</f>
        <v>35</v>
      </c>
      <c r="R22" s="25">
        <f>IFERROR(MATCH(R$11,_calc_기준200!$CN$12:$EF$12,0),"")</f>
        <v>14</v>
      </c>
      <c r="S22" s="25">
        <f>IFERROR(MATCH(S$11,_calc_기준200!$CN$12:$EF$12,0),"")</f>
        <v>30</v>
      </c>
      <c r="T22" s="25">
        <f>IFERROR(MATCH(T$11,_calc_기준200!$CN$12:$EF$12,0),"")</f>
        <v>34</v>
      </c>
      <c r="U22" s="25">
        <f>IFERROR(MATCH(U$11,_calc_기준200!$CN$12:$EF$12,0),"")</f>
        <v>11</v>
      </c>
      <c r="V22" s="25">
        <f>IFERROR(MATCH(V$11,_calc_기준200!$CN$12:$EF$12,0),"")</f>
        <v>12</v>
      </c>
      <c r="W22" s="25">
        <f>IFERROR(MATCH(W$11,_calc_기준200!$CN$12:$EF$12,0),"")</f>
        <v>38</v>
      </c>
      <c r="X22" s="25">
        <f>IFERROR(MATCH(X$11,_calc_기준200!$CN$12:$EF$12,0),"")</f>
        <v>32</v>
      </c>
      <c r="Y22" s="25">
        <f>IFERROR(MATCH(Y$11,_calc_기준200!$CN$12:$EF$12,0),"")</f>
        <v>44</v>
      </c>
      <c r="Z22" s="25">
        <f>IFERROR(MATCH(Z$11,_calc_기준200!$CN$12:$EF$12,0),"")</f>
        <v>45</v>
      </c>
      <c r="AA22" s="25">
        <f>IFERROR(MATCH(AA$11,_calc_기준200!$CN$12:$EF$12,0),"")</f>
        <v>3</v>
      </c>
      <c r="AB22" s="25">
        <f>IFERROR(MATCH(AB$11,_calc_기준200!$CN$12:$EF$12,0),"")</f>
        <v>26</v>
      </c>
      <c r="AC22" s="25">
        <f>IFERROR(MATCH(AC$11,_calc_기준200!$CN$12:$EF$12,0),"")</f>
        <v>20</v>
      </c>
      <c r="AD22" s="25">
        <f>IFERROR(MATCH(AD$11,_calc_기준200!$CN$12:$EF$12,0),"")</f>
        <v>18</v>
      </c>
      <c r="AE22" s="25">
        <f>IFERROR(MATCH(AE$11,_calc_기준200!$CN$12:$EF$12,0),"")</f>
        <v>19</v>
      </c>
      <c r="AF22" s="25">
        <f>IFERROR(MATCH(AF$11,_calc_기준200!$CN$12:$EF$12,0),"")</f>
        <v>10</v>
      </c>
      <c r="AG22" s="25">
        <f>IFERROR(MATCH(AG$11,_calc_기준200!$CN$12:$EF$12,0),"")</f>
        <v>43</v>
      </c>
      <c r="AH22" s="25">
        <f>IFERROR(MATCH(AH$11,_calc_기준200!$CN$12:$EF$12,0),"")</f>
        <v>13</v>
      </c>
      <c r="AI22" s="25">
        <f>IFERROR(MATCH(AI$11,_calc_기준200!$CN$12:$EF$12,0),"")</f>
        <v>16</v>
      </c>
      <c r="AJ22" s="25">
        <f>IFERROR(MATCH(AJ$11,_calc_기준200!$CN$12:$EF$12,0),"")</f>
        <v>37</v>
      </c>
      <c r="AK22" s="25">
        <f>IFERROR(MATCH(AK$11,_calc_기준200!$CN$12:$EF$12,0),"")</f>
        <v>22</v>
      </c>
      <c r="AL22" s="25">
        <f>IFERROR(MATCH(AL$11,_calc_기준200!$CN$12:$EF$12,0),"")</f>
        <v>36</v>
      </c>
      <c r="AM22" s="25">
        <f>IFERROR(MATCH(AM$11,_calc_기준200!$CN$12:$EF$12,0),"")</f>
        <v>42</v>
      </c>
      <c r="AN22" s="25">
        <f>IFERROR(MATCH(AN$11,_calc_기준200!$CN$12:$EF$12,0),"")</f>
        <v>17</v>
      </c>
      <c r="AO22" s="25">
        <f>IFERROR(MATCH(AO$11,_calc_기준200!$CN$12:$EF$12,0),"")</f>
        <v>5</v>
      </c>
      <c r="AP22" s="25">
        <f>IFERROR(MATCH(AP$11,_calc_기준200!$CN$12:$EF$12,0),"")</f>
        <v>27</v>
      </c>
      <c r="AQ22" s="25">
        <f>IFERROR(MATCH(AQ$11,_calc_기준200!$CN$12:$EF$12,0),"")</f>
        <v>28</v>
      </c>
      <c r="AR22" s="25">
        <f>IFERROR(MATCH(AR$11,_calc_기준200!$CN$12:$EF$12,0),"")</f>
        <v>31</v>
      </c>
      <c r="AS22" s="25">
        <f>IFERROR(MATCH(AS$11,_calc_기준200!$CN$12:$EF$12,0),"")</f>
        <v>24</v>
      </c>
      <c r="AT22" s="25">
        <f>IFERROR(MATCH(AT$11,_calc_기준200!$CN$12:$EF$12,0),"")</f>
        <v>39</v>
      </c>
      <c r="AU22" s="25">
        <f>IFERROR(MATCH(AU$11,_calc_기준200!$CN$12:$EF$12,0),"")</f>
        <v>8</v>
      </c>
      <c r="AV22" s="25">
        <f>IFERROR(MATCH(AV$11,_calc_기준200!$CN$12:$EF$12,0),"")</f>
        <v>41</v>
      </c>
      <c r="AW22" s="25">
        <f>IFERROR(MATCH(AW$11,_calc_기준200!$CN$12:$EF$12,0),"")</f>
        <v>15</v>
      </c>
      <c r="AX22" s="25">
        <f>IFERROR(MATCH(AX$11,_calc_기준200!$CN$12:$EF$12,0),"")</f>
        <v>23</v>
      </c>
      <c r="AY22" s="25">
        <f>IFERROR(MATCH(AY$11,_calc_기준200!$CN$12:$EF$12,0),"")</f>
        <v>2</v>
      </c>
      <c r="AZ22" s="25">
        <f>IFERROR(MATCH(AZ$11,_calc_기준200!$CN$12:$EF$12,0),"")</f>
        <v>29</v>
      </c>
      <c r="BA22" s="25">
        <f>IFERROR(MATCH(BA$11,_calc_기준200!$CN$12:$EF$12,0),"")</f>
        <v>9</v>
      </c>
      <c r="BB22" s="25">
        <f>IFERROR(MATCH(BB$11,_calc_기준200!$CN$12:$EF$12,0),"")</f>
        <v>4</v>
      </c>
      <c r="BC22" s="25">
        <f>IFERROR(MATCH(BC$11,_calc_기준200!$CN$12:$EF$12,0),"")</f>
        <v>25</v>
      </c>
      <c r="BD22" s="25">
        <f>IFERROR(MATCH(BD$11,_calc_기준200!$CN$12:$EF$12,0),"")</f>
        <v>1</v>
      </c>
    </row>
    <row r="23" spans="1:56" ht="16.5" customHeight="1">
      <c r="A23" s="49">
        <f t="shared" si="2"/>
        <v>1233</v>
      </c>
      <c r="B23" s="40">
        <f>IFERROR(INDEX(전체당첨내역!$B:$B,MATCH($A23,전체당첨내역!$A:$A,0)),"")</f>
        <v>2</v>
      </c>
      <c r="C23" s="40">
        <f>IFERROR(INDEX(전체당첨내역!$C:$C,MATCH($A23,전체당첨내역!$A:$A,0)),"")</f>
        <v>7</v>
      </c>
      <c r="D23" s="40">
        <f>IFERROR(INDEX(전체당첨내역!$D:$D,MATCH($A23,전체당첨내역!$A:$A,0)),"")</f>
        <v>20</v>
      </c>
      <c r="E23" s="40">
        <f>IFERROR(INDEX(전체당첨내역!$E:$E,MATCH($A23,전체당첨내역!$A:$A,0)),"")</f>
        <v>25</v>
      </c>
      <c r="F23" s="40">
        <f>IFERROR(INDEX(전체당첨내역!$F:$F,MATCH($A23,전체당첨내역!$A:$A,0)),"")</f>
        <v>37</v>
      </c>
      <c r="G23" s="40">
        <f>IFERROR(INDEX(전체당첨내역!$G:$G,MATCH($A23,전체당첨내역!$A:$A,0)),"")</f>
        <v>40</v>
      </c>
      <c r="H23" s="45">
        <f>IFERROR(INDEX(전체당첨내역!$H:$H,MATCH($A23,전체당첨내역!$A:$A,0)),"")</f>
        <v>29</v>
      </c>
      <c r="I23" s="42">
        <f>IFERROR((INDEX(_calc_기준200!$CN$13:$EF$13,1,$B23)&gt;0)*(INDEX(_calc_기준200!$CN$13:$EF$13,1,$B23)&lt;=15)+(INDEX(_calc_기준200!$CN$13:$EF$13,1,$C23)&gt;0)*(INDEX(_calc_기준200!$CN$13:$EF$13,1,$C23)&lt;=15)+(INDEX(_calc_기준200!$CN$13:$EF$13,1,$D23)&gt;0)*(INDEX(_calc_기준200!$CN$13:$EF$13,1,$D23)&lt;=15)+(INDEX(_calc_기준200!$CN$13:$EF$13,1,$E23)&gt;0)*(INDEX(_calc_기준200!$CN$13:$EF$13,1,$E23)&lt;=15)+(INDEX(_calc_기준200!$CN$13:$EF$13,1,$F23)&gt;0)*(INDEX(_calc_기준200!$CN$13:$EF$13,1,$F23)&lt;=15)+(INDEX(_calc_기준200!$CN$13:$EF$13,1,$G23)&gt;0)*(INDEX(_calc_기준200!$CN$13:$EF$13,1,$G23)&lt;=15),"")</f>
        <v>3</v>
      </c>
      <c r="J23" s="40">
        <f>IFERROR((INDEX(_calc_기준200!$CN$13:$EF$13,1,$B23)&gt;15)*(INDEX(_calc_기준200!$CN$13:$EF$13,1,$B23)&lt;=30)+(INDEX(_calc_기준200!$CN$13:$EF$13,1,$C23)&gt;15)*(INDEX(_calc_기준200!$CN$13:$EF$13,1,$C23)&lt;=30)+(INDEX(_calc_기준200!$CN$13:$EF$13,1,$D23)&gt;15)*(INDEX(_calc_기준200!$CN$13:$EF$13,1,$D23)&lt;=30)+(INDEX(_calc_기준200!$CN$13:$EF$13,1,$E23)&gt;15)*(INDEX(_calc_기준200!$CN$13:$EF$13,1,$E23)&lt;=30)+(INDEX(_calc_기준200!$CN$13:$EF$13,1,$F23)&gt;15)*(INDEX(_calc_기준200!$CN$13:$EF$13,1,$F23)&lt;=30)+(INDEX(_calc_기준200!$CN$13:$EF$13,1,$G23)&gt;15)*(INDEX(_calc_기준200!$CN$13:$EF$13,1,$G23)&lt;=30),"")</f>
        <v>1</v>
      </c>
      <c r="K23" s="43">
        <f>IFERROR((INDEX(_calc_기준200!$CN$13:$EF$13,1,$B23)&gt;30)+(INDEX(_calc_기준200!$CN$13:$EF$13,1,$C23)&gt;30)+(INDEX(_calc_기준200!$CN$13:$EF$13,1,$D23)&gt;30)+(INDEX(_calc_기준200!$CN$13:$EF$13,1,$E23)&gt;30)+(INDEX(_calc_기준200!$CN$13:$EF$13,1,$F23)&gt;30)+(INDEX(_calc_기준200!$CN$13:$EF$13,1,$G23)&gt;30),"")</f>
        <v>2</v>
      </c>
      <c r="L23" s="25">
        <f>IFERROR(MATCH(L$11,_calc_기준200!$CN$13:$EF$13,0),"")</f>
        <v>7</v>
      </c>
      <c r="M23" s="25">
        <f>IFERROR(MATCH(M$11,_calc_기준200!$CN$13:$EF$13,0),"")</f>
        <v>21</v>
      </c>
      <c r="N23" s="25">
        <f>IFERROR(MATCH(N$11,_calc_기준200!$CN$13:$EF$13,0),"")</f>
        <v>40</v>
      </c>
      <c r="O23" s="25">
        <f>IFERROR(MATCH(O$11,_calc_기준200!$CN$13:$EF$13,0),"")</f>
        <v>6</v>
      </c>
      <c r="P23" s="25">
        <f>IFERROR(MATCH(P$11,_calc_기준200!$CN$13:$EF$13,0),"")</f>
        <v>33</v>
      </c>
      <c r="Q23" s="25">
        <f>IFERROR(MATCH(Q$11,_calc_기준200!$CN$13:$EF$13,0),"")</f>
        <v>30</v>
      </c>
      <c r="R23" s="25">
        <f>IFERROR(MATCH(R$11,_calc_기준200!$CN$13:$EF$13,0),"")</f>
        <v>35</v>
      </c>
      <c r="S23" s="25">
        <f>IFERROR(MATCH(S$11,_calc_기준200!$CN$13:$EF$13,0),"")</f>
        <v>14</v>
      </c>
      <c r="T23" s="25">
        <f>IFERROR(MATCH(T$11,_calc_기준200!$CN$13:$EF$13,0),"")</f>
        <v>34</v>
      </c>
      <c r="U23" s="25">
        <f>IFERROR(MATCH(U$11,_calc_기준200!$CN$13:$EF$13,0),"")</f>
        <v>11</v>
      </c>
      <c r="V23" s="25">
        <f>IFERROR(MATCH(V$11,_calc_기준200!$CN$13:$EF$13,0),"")</f>
        <v>20</v>
      </c>
      <c r="W23" s="25">
        <f>IFERROR(MATCH(W$11,_calc_기준200!$CN$13:$EF$13,0),"")</f>
        <v>38</v>
      </c>
      <c r="X23" s="25">
        <f>IFERROR(MATCH(X$11,_calc_기준200!$CN$13:$EF$13,0),"")</f>
        <v>12</v>
      </c>
      <c r="Y23" s="25">
        <f>IFERROR(MATCH(Y$11,_calc_기준200!$CN$13:$EF$13,0),"")</f>
        <v>45</v>
      </c>
      <c r="Z23" s="25">
        <f>IFERROR(MATCH(Z$11,_calc_기준200!$CN$13:$EF$13,0),"")</f>
        <v>3</v>
      </c>
      <c r="AA23" s="25">
        <f>IFERROR(MATCH(AA$11,_calc_기준200!$CN$13:$EF$13,0),"")</f>
        <v>26</v>
      </c>
      <c r="AB23" s="25">
        <f>IFERROR(MATCH(AB$11,_calc_기준200!$CN$13:$EF$13,0),"")</f>
        <v>32</v>
      </c>
      <c r="AC23" s="25">
        <f>IFERROR(MATCH(AC$11,_calc_기준200!$CN$13:$EF$13,0),"")</f>
        <v>44</v>
      </c>
      <c r="AD23" s="25">
        <f>IFERROR(MATCH(AD$11,_calc_기준200!$CN$13:$EF$13,0),"")</f>
        <v>19</v>
      </c>
      <c r="AE23" s="25">
        <f>IFERROR(MATCH(AE$11,_calc_기준200!$CN$13:$EF$13,0),"")</f>
        <v>37</v>
      </c>
      <c r="AF23" s="25">
        <f>IFERROR(MATCH(AF$11,_calc_기준200!$CN$13:$EF$13,0),"")</f>
        <v>18</v>
      </c>
      <c r="AG23" s="25">
        <f>IFERROR(MATCH(AG$11,_calc_기준200!$CN$13:$EF$13,0),"")</f>
        <v>43</v>
      </c>
      <c r="AH23" s="25">
        <f>IFERROR(MATCH(AH$11,_calc_기준200!$CN$13:$EF$13,0),"")</f>
        <v>13</v>
      </c>
      <c r="AI23" s="25">
        <f>IFERROR(MATCH(AI$11,_calc_기준200!$CN$13:$EF$13,0),"")</f>
        <v>10</v>
      </c>
      <c r="AJ23" s="25">
        <f>IFERROR(MATCH(AJ$11,_calc_기준200!$CN$13:$EF$13,0),"")</f>
        <v>16</v>
      </c>
      <c r="AK23" s="25">
        <f>IFERROR(MATCH(AK$11,_calc_기준200!$CN$13:$EF$13,0),"")</f>
        <v>22</v>
      </c>
      <c r="AL23" s="25">
        <f>IFERROR(MATCH(AL$11,_calc_기준200!$CN$13:$EF$13,0),"")</f>
        <v>24</v>
      </c>
      <c r="AM23" s="25">
        <f>IFERROR(MATCH(AM$11,_calc_기준200!$CN$13:$EF$13,0),"")</f>
        <v>27</v>
      </c>
      <c r="AN23" s="25">
        <f>IFERROR(MATCH(AN$11,_calc_기준200!$CN$13:$EF$13,0),"")</f>
        <v>28</v>
      </c>
      <c r="AO23" s="25">
        <f>IFERROR(MATCH(AO$11,_calc_기준200!$CN$13:$EF$13,0),"")</f>
        <v>5</v>
      </c>
      <c r="AP23" s="25">
        <f>IFERROR(MATCH(AP$11,_calc_기준200!$CN$13:$EF$13,0),"")</f>
        <v>31</v>
      </c>
      <c r="AQ23" s="25">
        <f>IFERROR(MATCH(AQ$11,_calc_기준200!$CN$13:$EF$13,0),"")</f>
        <v>42</v>
      </c>
      <c r="AR23" s="25">
        <f>IFERROR(MATCH(AR$11,_calc_기준200!$CN$13:$EF$13,0),"")</f>
        <v>2</v>
      </c>
      <c r="AS23" s="25">
        <f>IFERROR(MATCH(AS$11,_calc_기준200!$CN$13:$EF$13,0),"")</f>
        <v>39</v>
      </c>
      <c r="AT23" s="25">
        <f>IFERROR(MATCH(AT$11,_calc_기준200!$CN$13:$EF$13,0),"")</f>
        <v>36</v>
      </c>
      <c r="AU23" s="25">
        <f>IFERROR(MATCH(AU$11,_calc_기준200!$CN$13:$EF$13,0),"")</f>
        <v>25</v>
      </c>
      <c r="AV23" s="25">
        <f>IFERROR(MATCH(AV$11,_calc_기준200!$CN$13:$EF$13,0),"")</f>
        <v>15</v>
      </c>
      <c r="AW23" s="25">
        <f>IFERROR(MATCH(AW$11,_calc_기준200!$CN$13:$EF$13,0),"")</f>
        <v>8</v>
      </c>
      <c r="AX23" s="25">
        <f>IFERROR(MATCH(AX$11,_calc_기준200!$CN$13:$EF$13,0),"")</f>
        <v>17</v>
      </c>
      <c r="AY23" s="25">
        <f>IFERROR(MATCH(AY$11,_calc_기준200!$CN$13:$EF$13,0),"")</f>
        <v>41</v>
      </c>
      <c r="AZ23" s="25">
        <f>IFERROR(MATCH(AZ$11,_calc_기준200!$CN$13:$EF$13,0),"")</f>
        <v>29</v>
      </c>
      <c r="BA23" s="25">
        <f>IFERROR(MATCH(BA$11,_calc_기준200!$CN$13:$EF$13,0),"")</f>
        <v>9</v>
      </c>
      <c r="BB23" s="25">
        <f>IFERROR(MATCH(BB$11,_calc_기준200!$CN$13:$EF$13,0),"")</f>
        <v>23</v>
      </c>
      <c r="BC23" s="25">
        <f>IFERROR(MATCH(BC$11,_calc_기준200!$CN$13:$EF$13,0),"")</f>
        <v>1</v>
      </c>
      <c r="BD23" s="25">
        <f>IFERROR(MATCH(BD$11,_calc_기준200!$CN$13:$EF$13,0),"")</f>
        <v>4</v>
      </c>
    </row>
    <row r="24" spans="1:56" ht="16.5" customHeight="1">
      <c r="A24" s="49">
        <f t="shared" si="2"/>
        <v>1232</v>
      </c>
      <c r="B24" s="40">
        <f>IFERROR(INDEX(전체당첨내역!$B:$B,MATCH($A24,전체당첨내역!$A:$A,0)),"")</f>
        <v>12</v>
      </c>
      <c r="C24" s="40">
        <f>IFERROR(INDEX(전체당첨내역!$C:$C,MATCH($A24,전체당첨내역!$A:$A,0)),"")</f>
        <v>15</v>
      </c>
      <c r="D24" s="40">
        <f>IFERROR(INDEX(전체당첨내역!$D:$D,MATCH($A24,전체당첨내역!$A:$A,0)),"")</f>
        <v>19</v>
      </c>
      <c r="E24" s="40">
        <f>IFERROR(INDEX(전체당첨내역!$E:$E,MATCH($A24,전체당첨내역!$A:$A,0)),"")</f>
        <v>22</v>
      </c>
      <c r="F24" s="40">
        <f>IFERROR(INDEX(전체당첨내역!$F:$F,MATCH($A24,전체당첨내역!$A:$A,0)),"")</f>
        <v>24</v>
      </c>
      <c r="G24" s="40">
        <f>IFERROR(INDEX(전체당첨내역!$G:$G,MATCH($A24,전체당첨내역!$A:$A,0)),"")</f>
        <v>36</v>
      </c>
      <c r="H24" s="45">
        <f>IFERROR(INDEX(전체당첨내역!$H:$H,MATCH($A24,전체당첨내역!$A:$A,0)),"")</f>
        <v>3</v>
      </c>
      <c r="I24" s="42">
        <f>IFERROR((INDEX(_calc_기준200!$CN$14:$EF$14,1,$B24)&gt;0)*(INDEX(_calc_기준200!$CN$14:$EF$14,1,$B24)&lt;=15)+(INDEX(_calc_기준200!$CN$14:$EF$14,1,$C24)&gt;0)*(INDEX(_calc_기준200!$CN$14:$EF$14,1,$C24)&lt;=15)+(INDEX(_calc_기준200!$CN$14:$EF$14,1,$D24)&gt;0)*(INDEX(_calc_기준200!$CN$14:$EF$14,1,$D24)&lt;=15)+(INDEX(_calc_기준200!$CN$14:$EF$14,1,$E24)&gt;0)*(INDEX(_calc_기준200!$CN$14:$EF$14,1,$E24)&lt;=15)+(INDEX(_calc_기준200!$CN$14:$EF$14,1,$F24)&gt;0)*(INDEX(_calc_기준200!$CN$14:$EF$14,1,$F24)&lt;=15)+(INDEX(_calc_기준200!$CN$14:$EF$14,1,$G24)&gt;0)*(INDEX(_calc_기준200!$CN$14:$EF$14,1,$G24)&lt;=15),"")</f>
        <v>2</v>
      </c>
      <c r="J24" s="40">
        <f>IFERROR((INDEX(_calc_기준200!$CN$14:$EF$14,1,$B24)&gt;15)*(INDEX(_calc_기준200!$CN$14:$EF$14,1,$B24)&lt;=30)+(INDEX(_calc_기준200!$CN$14:$EF$14,1,$C24)&gt;15)*(INDEX(_calc_기준200!$CN$14:$EF$14,1,$C24)&lt;=30)+(INDEX(_calc_기준200!$CN$14:$EF$14,1,$D24)&gt;15)*(INDEX(_calc_기준200!$CN$14:$EF$14,1,$D24)&lt;=30)+(INDEX(_calc_기준200!$CN$14:$EF$14,1,$E24)&gt;15)*(INDEX(_calc_기준200!$CN$14:$EF$14,1,$E24)&lt;=30)+(INDEX(_calc_기준200!$CN$14:$EF$14,1,$F24)&gt;15)*(INDEX(_calc_기준200!$CN$14:$EF$14,1,$F24)&lt;=30)+(INDEX(_calc_기준200!$CN$14:$EF$14,1,$G24)&gt;15)*(INDEX(_calc_기준200!$CN$14:$EF$14,1,$G24)&lt;=30),"")</f>
        <v>3</v>
      </c>
      <c r="K24" s="43">
        <f>IFERROR((INDEX(_calc_기준200!$CN$14:$EF$14,1,$B24)&gt;30)+(INDEX(_calc_기준200!$CN$14:$EF$14,1,$C24)&gt;30)+(INDEX(_calc_기준200!$CN$14:$EF$14,1,$D24)&gt;30)+(INDEX(_calc_기준200!$CN$14:$EF$14,1,$E24)&gt;30)+(INDEX(_calc_기준200!$CN$14:$EF$14,1,$F24)&gt;30)+(INDEX(_calc_기준200!$CN$14:$EF$14,1,$G24)&gt;30),"")</f>
        <v>1</v>
      </c>
      <c r="L24" s="25">
        <f>IFERROR(MATCH(L$11,_calc_기준200!$CN$14:$EF$14,0),"")</f>
        <v>7</v>
      </c>
      <c r="M24" s="25">
        <f>IFERROR(MATCH(M$11,_calc_기준200!$CN$14:$EF$14,0),"")</f>
        <v>6</v>
      </c>
      <c r="N24" s="25">
        <f>IFERROR(MATCH(N$11,_calc_기준200!$CN$14:$EF$14,0),"")</f>
        <v>21</v>
      </c>
      <c r="O24" s="25">
        <f>IFERROR(MATCH(O$11,_calc_기준200!$CN$14:$EF$14,0),"")</f>
        <v>40</v>
      </c>
      <c r="P24" s="25">
        <f>IFERROR(MATCH(P$11,_calc_기준200!$CN$14:$EF$14,0),"")</f>
        <v>12</v>
      </c>
      <c r="Q24" s="25">
        <f>IFERROR(MATCH(Q$11,_calc_기준200!$CN$14:$EF$14,0),"")</f>
        <v>14</v>
      </c>
      <c r="R24" s="25">
        <f>IFERROR(MATCH(R$11,_calc_기준200!$CN$14:$EF$14,0),"")</f>
        <v>33</v>
      </c>
      <c r="S24" s="25">
        <f>IFERROR(MATCH(S$11,_calc_기준200!$CN$14:$EF$14,0),"")</f>
        <v>30</v>
      </c>
      <c r="T24" s="25">
        <f>IFERROR(MATCH(T$11,_calc_기준200!$CN$14:$EF$14,0),"")</f>
        <v>34</v>
      </c>
      <c r="U24" s="25">
        <f>IFERROR(MATCH(U$11,_calc_기준200!$CN$14:$EF$14,0),"")</f>
        <v>35</v>
      </c>
      <c r="V24" s="25">
        <f>IFERROR(MATCH(V$11,_calc_기준200!$CN$14:$EF$14,0),"")</f>
        <v>20</v>
      </c>
      <c r="W24" s="25">
        <f>IFERROR(MATCH(W$11,_calc_기준200!$CN$14:$EF$14,0),"")</f>
        <v>11</v>
      </c>
      <c r="X24" s="25">
        <f>IFERROR(MATCH(X$11,_calc_기준200!$CN$14:$EF$14,0),"")</f>
        <v>19</v>
      </c>
      <c r="Y24" s="25">
        <f>IFERROR(MATCH(Y$11,_calc_기준200!$CN$14:$EF$14,0),"")</f>
        <v>38</v>
      </c>
      <c r="Z24" s="25">
        <f>IFERROR(MATCH(Z$11,_calc_기준200!$CN$14:$EF$14,0),"")</f>
        <v>45</v>
      </c>
      <c r="AA24" s="25">
        <f>IFERROR(MATCH(AA$11,_calc_기준200!$CN$14:$EF$14,0),"")</f>
        <v>3</v>
      </c>
      <c r="AB24" s="25">
        <f>IFERROR(MATCH(AB$11,_calc_기준200!$CN$14:$EF$14,0),"")</f>
        <v>26</v>
      </c>
      <c r="AC24" s="25">
        <f>IFERROR(MATCH(AC$11,_calc_기준200!$CN$14:$EF$14,0),"")</f>
        <v>32</v>
      </c>
      <c r="AD24" s="25">
        <f>IFERROR(MATCH(AD$11,_calc_기준200!$CN$14:$EF$14,0),"")</f>
        <v>44</v>
      </c>
      <c r="AE24" s="25">
        <f>IFERROR(MATCH(AE$11,_calc_기준200!$CN$14:$EF$14,0),"")</f>
        <v>37</v>
      </c>
      <c r="AF24" s="25">
        <f>IFERROR(MATCH(AF$11,_calc_기준200!$CN$14:$EF$14,0),"")</f>
        <v>22</v>
      </c>
      <c r="AG24" s="25">
        <f>IFERROR(MATCH(AG$11,_calc_기준200!$CN$14:$EF$14,0),"")</f>
        <v>18</v>
      </c>
      <c r="AH24" s="25">
        <f>IFERROR(MATCH(AH$11,_calc_기준200!$CN$14:$EF$14,0),"")</f>
        <v>43</v>
      </c>
      <c r="AI24" s="25">
        <f>IFERROR(MATCH(AI$11,_calc_기준200!$CN$14:$EF$14,0),"")</f>
        <v>16</v>
      </c>
      <c r="AJ24" s="25">
        <f>IFERROR(MATCH(AJ$11,_calc_기준200!$CN$14:$EF$14,0),"")</f>
        <v>10</v>
      </c>
      <c r="AK24" s="25">
        <f>IFERROR(MATCH(AK$11,_calc_기준200!$CN$14:$EF$14,0),"")</f>
        <v>24</v>
      </c>
      <c r="AL24" s="25">
        <f>IFERROR(MATCH(AL$11,_calc_기준200!$CN$14:$EF$14,0),"")</f>
        <v>13</v>
      </c>
      <c r="AM24" s="25">
        <f>IFERROR(MATCH(AM$11,_calc_기준200!$CN$14:$EF$14,0),"")</f>
        <v>36</v>
      </c>
      <c r="AN24" s="25">
        <f>IFERROR(MATCH(AN$11,_calc_기준200!$CN$14:$EF$14,0),"")</f>
        <v>27</v>
      </c>
      <c r="AO24" s="25">
        <f>IFERROR(MATCH(AO$11,_calc_기준200!$CN$14:$EF$14,0),"")</f>
        <v>28</v>
      </c>
      <c r="AP24" s="25">
        <f>IFERROR(MATCH(AP$11,_calc_기준200!$CN$14:$EF$14,0),"")</f>
        <v>42</v>
      </c>
      <c r="AQ24" s="25">
        <f>IFERROR(MATCH(AQ$11,_calc_기준200!$CN$14:$EF$14,0),"")</f>
        <v>5</v>
      </c>
      <c r="AR24" s="25">
        <f>IFERROR(MATCH(AR$11,_calc_기준200!$CN$14:$EF$14,0),"")</f>
        <v>31</v>
      </c>
      <c r="AS24" s="25">
        <f>IFERROR(MATCH(AS$11,_calc_기준200!$CN$14:$EF$14,0),"")</f>
        <v>2</v>
      </c>
      <c r="AT24" s="25">
        <f>IFERROR(MATCH(AT$11,_calc_기준200!$CN$14:$EF$14,0),"")</f>
        <v>39</v>
      </c>
      <c r="AU24" s="25">
        <f>IFERROR(MATCH(AU$11,_calc_기준200!$CN$14:$EF$14,0),"")</f>
        <v>15</v>
      </c>
      <c r="AV24" s="25">
        <f>IFERROR(MATCH(AV$11,_calc_기준200!$CN$14:$EF$14,0),"")</f>
        <v>41</v>
      </c>
      <c r="AW24" s="25">
        <f>IFERROR(MATCH(AW$11,_calc_기준200!$CN$14:$EF$14,0),"")</f>
        <v>8</v>
      </c>
      <c r="AX24" s="25">
        <f>IFERROR(MATCH(AX$11,_calc_기준200!$CN$14:$EF$14,0),"")</f>
        <v>9</v>
      </c>
      <c r="AY24" s="25">
        <f>IFERROR(MATCH(AY$11,_calc_기준200!$CN$14:$EF$14,0),"")</f>
        <v>17</v>
      </c>
      <c r="AZ24" s="25">
        <f>IFERROR(MATCH(AZ$11,_calc_기준200!$CN$14:$EF$14,0),"")</f>
        <v>29</v>
      </c>
      <c r="BA24" s="25">
        <f>IFERROR(MATCH(BA$11,_calc_기준200!$CN$14:$EF$14,0),"")</f>
        <v>25</v>
      </c>
      <c r="BB24" s="25">
        <f>IFERROR(MATCH(BB$11,_calc_기준200!$CN$14:$EF$14,0),"")</f>
        <v>23</v>
      </c>
      <c r="BC24" s="25">
        <f>IFERROR(MATCH(BC$11,_calc_기준200!$CN$14:$EF$14,0),"")</f>
        <v>1</v>
      </c>
      <c r="BD24" s="25">
        <f>IFERROR(MATCH(BD$11,_calc_기준200!$CN$14:$EF$14,0),"")</f>
        <v>4</v>
      </c>
    </row>
    <row r="25" spans="1:56" ht="16.5" customHeight="1">
      <c r="A25" s="49">
        <f t="shared" si="2"/>
        <v>1231</v>
      </c>
      <c r="B25" s="40">
        <f>IFERROR(INDEX(전체당첨내역!$B:$B,MATCH($A25,전체당첨내역!$A:$A,0)),"")</f>
        <v>4</v>
      </c>
      <c r="C25" s="40">
        <f>IFERROR(INDEX(전체당첨내역!$C:$C,MATCH($A25,전체당첨내역!$A:$A,0)),"")</f>
        <v>13</v>
      </c>
      <c r="D25" s="40">
        <f>IFERROR(INDEX(전체당첨내역!$D:$D,MATCH($A25,전체당첨내역!$A:$A,0)),"")</f>
        <v>14</v>
      </c>
      <c r="E25" s="40">
        <f>IFERROR(INDEX(전체당첨내역!$E:$E,MATCH($A25,전체당첨내역!$A:$A,0)),"")</f>
        <v>18</v>
      </c>
      <c r="F25" s="40">
        <f>IFERROR(INDEX(전체당첨내역!$F:$F,MATCH($A25,전체당첨내역!$A:$A,0)),"")</f>
        <v>31</v>
      </c>
      <c r="G25" s="40">
        <f>IFERROR(INDEX(전체당첨내역!$G:$G,MATCH($A25,전체당첨내역!$A:$A,0)),"")</f>
        <v>38</v>
      </c>
      <c r="H25" s="45">
        <f>IFERROR(INDEX(전체당첨내역!$H:$H,MATCH($A25,전체당첨내역!$A:$A,0)),"")</f>
        <v>15</v>
      </c>
      <c r="I25" s="42">
        <f>IFERROR((INDEX(_calc_기준200!$CN$15:$EF$15,1,$B25)&gt;0)*(INDEX(_calc_기준200!$CN$15:$EF$15,1,$B25)&lt;=15)+(INDEX(_calc_기준200!$CN$15:$EF$15,1,$C25)&gt;0)*(INDEX(_calc_기준200!$CN$15:$EF$15,1,$C25)&lt;=15)+(INDEX(_calc_기준200!$CN$15:$EF$15,1,$D25)&gt;0)*(INDEX(_calc_기준200!$CN$15:$EF$15,1,$D25)&lt;=15)+(INDEX(_calc_기준200!$CN$15:$EF$15,1,$E25)&gt;0)*(INDEX(_calc_기준200!$CN$15:$EF$15,1,$E25)&lt;=15)+(INDEX(_calc_기준200!$CN$15:$EF$15,1,$F25)&gt;0)*(INDEX(_calc_기준200!$CN$15:$EF$15,1,$F25)&lt;=15)+(INDEX(_calc_기준200!$CN$15:$EF$15,1,$G25)&gt;0)*(INDEX(_calc_기준200!$CN$15:$EF$15,1,$G25)&lt;=15),"")</f>
        <v>2</v>
      </c>
      <c r="J25" s="40">
        <f>IFERROR((INDEX(_calc_기준200!$CN$15:$EF$15,1,$B25)&gt;15)*(INDEX(_calc_기준200!$CN$15:$EF$15,1,$B25)&lt;=30)+(INDEX(_calc_기준200!$CN$15:$EF$15,1,$C25)&gt;15)*(INDEX(_calc_기준200!$CN$15:$EF$15,1,$C25)&lt;=30)+(INDEX(_calc_기준200!$CN$15:$EF$15,1,$D25)&gt;15)*(INDEX(_calc_기준200!$CN$15:$EF$15,1,$D25)&lt;=30)+(INDEX(_calc_기준200!$CN$15:$EF$15,1,$E25)&gt;15)*(INDEX(_calc_기준200!$CN$15:$EF$15,1,$E25)&lt;=30)+(INDEX(_calc_기준200!$CN$15:$EF$15,1,$F25)&gt;15)*(INDEX(_calc_기준200!$CN$15:$EF$15,1,$F25)&lt;=30)+(INDEX(_calc_기준200!$CN$15:$EF$15,1,$G25)&gt;15)*(INDEX(_calc_기준200!$CN$15:$EF$15,1,$G25)&lt;=30),"")</f>
        <v>2</v>
      </c>
      <c r="K25" s="43">
        <f>IFERROR((INDEX(_calc_기준200!$CN$15:$EF$15,1,$B25)&gt;30)+(INDEX(_calc_기준200!$CN$15:$EF$15,1,$C25)&gt;30)+(INDEX(_calc_기준200!$CN$15:$EF$15,1,$D25)&gt;30)+(INDEX(_calc_기준200!$CN$15:$EF$15,1,$E25)&gt;30)+(INDEX(_calc_기준200!$CN$15:$EF$15,1,$F25)&gt;30)+(INDEX(_calc_기준200!$CN$15:$EF$15,1,$G25)&gt;30),"")</f>
        <v>2</v>
      </c>
      <c r="L25" s="25">
        <f>IFERROR(MATCH(L$11,_calc_기준200!$CN$15:$EF$15,0),"")</f>
        <v>7</v>
      </c>
      <c r="M25" s="25">
        <f>IFERROR(MATCH(M$11,_calc_기준200!$CN$15:$EF$15,0),"")</f>
        <v>6</v>
      </c>
      <c r="N25" s="25">
        <f>IFERROR(MATCH(N$11,_calc_기준200!$CN$15:$EF$15,0),"")</f>
        <v>21</v>
      </c>
      <c r="O25" s="25">
        <f>IFERROR(MATCH(O$11,_calc_기준200!$CN$15:$EF$15,0),"")</f>
        <v>40</v>
      </c>
      <c r="P25" s="25">
        <f>IFERROR(MATCH(P$11,_calc_기준200!$CN$15:$EF$15,0),"")</f>
        <v>12</v>
      </c>
      <c r="Q25" s="25">
        <f>IFERROR(MATCH(Q$11,_calc_기준200!$CN$15:$EF$15,0),"")</f>
        <v>35</v>
      </c>
      <c r="R25" s="25">
        <f>IFERROR(MATCH(R$11,_calc_기준200!$CN$15:$EF$15,0),"")</f>
        <v>34</v>
      </c>
      <c r="S25" s="25">
        <f>IFERROR(MATCH(S$11,_calc_기준200!$CN$15:$EF$15,0),"")</f>
        <v>38</v>
      </c>
      <c r="T25" s="25">
        <f>IFERROR(MATCH(T$11,_calc_기준200!$CN$15:$EF$15,0),"")</f>
        <v>30</v>
      </c>
      <c r="U25" s="25">
        <f>IFERROR(MATCH(U$11,_calc_기준200!$CN$15:$EF$15,0),"")</f>
        <v>11</v>
      </c>
      <c r="V25" s="25">
        <f>IFERROR(MATCH(V$11,_calc_기준200!$CN$15:$EF$15,0),"")</f>
        <v>14</v>
      </c>
      <c r="W25" s="25">
        <f>IFERROR(MATCH(W$11,_calc_기준200!$CN$15:$EF$15,0),"")</f>
        <v>32</v>
      </c>
      <c r="X25" s="25">
        <f>IFERROR(MATCH(X$11,_calc_기준200!$CN$15:$EF$15,0),"")</f>
        <v>33</v>
      </c>
      <c r="Y25" s="25">
        <f>IFERROR(MATCH(Y$11,_calc_기준200!$CN$15:$EF$15,0),"")</f>
        <v>19</v>
      </c>
      <c r="Z25" s="25">
        <f>IFERROR(MATCH(Z$11,_calc_기준200!$CN$15:$EF$15,0),"")</f>
        <v>45</v>
      </c>
      <c r="AA25" s="25">
        <f>IFERROR(MATCH(AA$11,_calc_기준200!$CN$15:$EF$15,0),"")</f>
        <v>22</v>
      </c>
      <c r="AB25" s="25">
        <f>IFERROR(MATCH(AB$11,_calc_기준200!$CN$15:$EF$15,0),"")</f>
        <v>44</v>
      </c>
      <c r="AC25" s="25">
        <f>IFERROR(MATCH(AC$11,_calc_기준200!$CN$15:$EF$15,0),"")</f>
        <v>26</v>
      </c>
      <c r="AD25" s="25">
        <f>IFERROR(MATCH(AD$11,_calc_기준200!$CN$15:$EF$15,0),"")</f>
        <v>3</v>
      </c>
      <c r="AE25" s="25">
        <f>IFERROR(MATCH(AE$11,_calc_기준200!$CN$15:$EF$15,0),"")</f>
        <v>20</v>
      </c>
      <c r="AF25" s="25">
        <f>IFERROR(MATCH(AF$11,_calc_기준200!$CN$15:$EF$15,0),"")</f>
        <v>37</v>
      </c>
      <c r="AG25" s="25">
        <f>IFERROR(MATCH(AG$11,_calc_기준200!$CN$15:$EF$15,0),"")</f>
        <v>18</v>
      </c>
      <c r="AH25" s="25">
        <f>IFERROR(MATCH(AH$11,_calc_기준200!$CN$15:$EF$15,0),"")</f>
        <v>43</v>
      </c>
      <c r="AI25" s="25">
        <f>IFERROR(MATCH(AI$11,_calc_기준200!$CN$15:$EF$15,0),"")</f>
        <v>13</v>
      </c>
      <c r="AJ25" s="25">
        <f>IFERROR(MATCH(AJ$11,_calc_기준200!$CN$15:$EF$15,0),"")</f>
        <v>16</v>
      </c>
      <c r="AK25" s="25">
        <f>IFERROR(MATCH(AK$11,_calc_기준200!$CN$15:$EF$15,0),"")</f>
        <v>36</v>
      </c>
      <c r="AL25" s="25">
        <f>IFERROR(MATCH(AL$11,_calc_기준200!$CN$15:$EF$15,0),"")</f>
        <v>42</v>
      </c>
      <c r="AM25" s="25">
        <f>IFERROR(MATCH(AM$11,_calc_기준200!$CN$15:$EF$15,0),"")</f>
        <v>24</v>
      </c>
      <c r="AN25" s="25">
        <f>IFERROR(MATCH(AN$11,_calc_기준200!$CN$15:$EF$15,0),"")</f>
        <v>5</v>
      </c>
      <c r="AO25" s="25">
        <f>IFERROR(MATCH(AO$11,_calc_기준200!$CN$15:$EF$15,0),"")</f>
        <v>27</v>
      </c>
      <c r="AP25" s="25">
        <f>IFERROR(MATCH(AP$11,_calc_기준200!$CN$15:$EF$15,0),"")</f>
        <v>28</v>
      </c>
      <c r="AQ25" s="25">
        <f>IFERROR(MATCH(AQ$11,_calc_기준200!$CN$15:$EF$15,0),"")</f>
        <v>31</v>
      </c>
      <c r="AR25" s="25">
        <f>IFERROR(MATCH(AR$11,_calc_기준200!$CN$15:$EF$15,0),"")</f>
        <v>2</v>
      </c>
      <c r="AS25" s="25">
        <f>IFERROR(MATCH(AS$11,_calc_기준200!$CN$15:$EF$15,0),"")</f>
        <v>39</v>
      </c>
      <c r="AT25" s="25">
        <f>IFERROR(MATCH(AT$11,_calc_기준200!$CN$15:$EF$15,0),"")</f>
        <v>10</v>
      </c>
      <c r="AU25" s="25">
        <f>IFERROR(MATCH(AU$11,_calc_기준200!$CN$15:$EF$15,0),"")</f>
        <v>15</v>
      </c>
      <c r="AV25" s="25">
        <f>IFERROR(MATCH(AV$11,_calc_기준200!$CN$15:$EF$15,0),"")</f>
        <v>9</v>
      </c>
      <c r="AW25" s="25">
        <f>IFERROR(MATCH(AW$11,_calc_기준200!$CN$15:$EF$15,0),"")</f>
        <v>17</v>
      </c>
      <c r="AX25" s="25">
        <f>IFERROR(MATCH(AX$11,_calc_기준200!$CN$15:$EF$15,0),"")</f>
        <v>29</v>
      </c>
      <c r="AY25" s="25">
        <f>IFERROR(MATCH(AY$11,_calc_기준200!$CN$15:$EF$15,0),"")</f>
        <v>4</v>
      </c>
      <c r="AZ25" s="25">
        <f>IFERROR(MATCH(AZ$11,_calc_기준200!$CN$15:$EF$15,0),"")</f>
        <v>25</v>
      </c>
      <c r="BA25" s="25">
        <f>IFERROR(MATCH(BA$11,_calc_기준200!$CN$15:$EF$15,0),"")</f>
        <v>23</v>
      </c>
      <c r="BB25" s="25">
        <f>IFERROR(MATCH(BB$11,_calc_기준200!$CN$15:$EF$15,0),"")</f>
        <v>8</v>
      </c>
      <c r="BC25" s="25">
        <f>IFERROR(MATCH(BC$11,_calc_기준200!$CN$15:$EF$15,0),"")</f>
        <v>1</v>
      </c>
      <c r="BD25" s="25">
        <f>IFERROR(MATCH(BD$11,_calc_기준200!$CN$15:$EF$15,0),"")</f>
        <v>41</v>
      </c>
    </row>
    <row r="26" spans="1:56" ht="16.5" customHeight="1">
      <c r="A26" s="49">
        <f t="shared" si="2"/>
        <v>1230</v>
      </c>
      <c r="B26" s="40">
        <f>IFERROR(INDEX(전체당첨내역!$B:$B,MATCH($A26,전체당첨내역!$A:$A,0)),"")</f>
        <v>3</v>
      </c>
      <c r="C26" s="40">
        <f>IFERROR(INDEX(전체당첨내역!$C:$C,MATCH($A26,전체당첨내역!$A:$A,0)),"")</f>
        <v>8</v>
      </c>
      <c r="D26" s="40">
        <f>IFERROR(INDEX(전체당첨내역!$D:$D,MATCH($A26,전체당첨내역!$A:$A,0)),"")</f>
        <v>9</v>
      </c>
      <c r="E26" s="40">
        <f>IFERROR(INDEX(전체당첨내역!$E:$E,MATCH($A26,전체당첨내역!$A:$A,0)),"")</f>
        <v>22</v>
      </c>
      <c r="F26" s="40">
        <f>IFERROR(INDEX(전체당첨내역!$F:$F,MATCH($A26,전체당첨내역!$A:$A,0)),"")</f>
        <v>28</v>
      </c>
      <c r="G26" s="40">
        <f>IFERROR(INDEX(전체당첨내역!$G:$G,MATCH($A26,전체당첨내역!$A:$A,0)),"")</f>
        <v>42</v>
      </c>
      <c r="H26" s="45">
        <f>IFERROR(INDEX(전체당첨내역!$H:$H,MATCH($A26,전체당첨내역!$A:$A,0)),"")</f>
        <v>45</v>
      </c>
      <c r="I26" s="42">
        <f>IFERROR((INDEX(_calc_기준200!$CN$16:$EF$16,1,$B26)&gt;0)*(INDEX(_calc_기준200!$CN$16:$EF$16,1,$B26)&lt;=15)+(INDEX(_calc_기준200!$CN$16:$EF$16,1,$C26)&gt;0)*(INDEX(_calc_기준200!$CN$16:$EF$16,1,$C26)&lt;=15)+(INDEX(_calc_기준200!$CN$16:$EF$16,1,$D26)&gt;0)*(INDEX(_calc_기준200!$CN$16:$EF$16,1,$D26)&lt;=15)+(INDEX(_calc_기준200!$CN$16:$EF$16,1,$E26)&gt;0)*(INDEX(_calc_기준200!$CN$16:$EF$16,1,$E26)&lt;=15)+(INDEX(_calc_기준200!$CN$16:$EF$16,1,$F26)&gt;0)*(INDEX(_calc_기준200!$CN$16:$EF$16,1,$F26)&lt;=15)+(INDEX(_calc_기준200!$CN$16:$EF$16,1,$G26)&gt;0)*(INDEX(_calc_기준200!$CN$16:$EF$16,1,$G26)&lt;=15),"")</f>
        <v>2</v>
      </c>
      <c r="J26" s="40">
        <f>IFERROR((INDEX(_calc_기준200!$CN$16:$EF$16,1,$B26)&gt;15)*(INDEX(_calc_기준200!$CN$16:$EF$16,1,$B26)&lt;=30)+(INDEX(_calc_기준200!$CN$16:$EF$16,1,$C26)&gt;15)*(INDEX(_calc_기준200!$CN$16:$EF$16,1,$C26)&lt;=30)+(INDEX(_calc_기준200!$CN$16:$EF$16,1,$D26)&gt;15)*(INDEX(_calc_기준200!$CN$16:$EF$16,1,$D26)&lt;=30)+(INDEX(_calc_기준200!$CN$16:$EF$16,1,$E26)&gt;15)*(INDEX(_calc_기준200!$CN$16:$EF$16,1,$E26)&lt;=30)+(INDEX(_calc_기준200!$CN$16:$EF$16,1,$F26)&gt;15)*(INDEX(_calc_기준200!$CN$16:$EF$16,1,$F26)&lt;=30)+(INDEX(_calc_기준200!$CN$16:$EF$16,1,$G26)&gt;15)*(INDEX(_calc_기준200!$CN$16:$EF$16,1,$G26)&lt;=30),"")</f>
        <v>1</v>
      </c>
      <c r="K26" s="43">
        <f>IFERROR((INDEX(_calc_기준200!$CN$16:$EF$16,1,$B26)&gt;30)+(INDEX(_calc_기준200!$CN$16:$EF$16,1,$C26)&gt;30)+(INDEX(_calc_기준200!$CN$16:$EF$16,1,$D26)&gt;30)+(INDEX(_calc_기준200!$CN$16:$EF$16,1,$E26)&gt;30)+(INDEX(_calc_기준200!$CN$16:$EF$16,1,$F26)&gt;30)+(INDEX(_calc_기준200!$CN$16:$EF$16,1,$G26)&gt;30),"")</f>
        <v>3</v>
      </c>
      <c r="L26" s="25">
        <f>IFERROR(MATCH(L$11,_calc_기준200!$CN$16:$EF$16,0),"")</f>
        <v>7</v>
      </c>
      <c r="M26" s="25">
        <f>IFERROR(MATCH(M$11,_calc_기준200!$CN$16:$EF$16,0),"")</f>
        <v>21</v>
      </c>
      <c r="N26" s="25">
        <f>IFERROR(MATCH(N$11,_calc_기준200!$CN$16:$EF$16,0),"")</f>
        <v>35</v>
      </c>
      <c r="O26" s="25">
        <f>IFERROR(MATCH(O$11,_calc_기준200!$CN$16:$EF$16,0),"")</f>
        <v>30</v>
      </c>
      <c r="P26" s="25">
        <f>IFERROR(MATCH(P$11,_calc_기준200!$CN$16:$EF$16,0),"")</f>
        <v>38</v>
      </c>
      <c r="Q26" s="25">
        <f>IFERROR(MATCH(Q$11,_calc_기준200!$CN$16:$EF$16,0),"")</f>
        <v>40</v>
      </c>
      <c r="R26" s="25">
        <f>IFERROR(MATCH(R$11,_calc_기준200!$CN$16:$EF$16,0),"")</f>
        <v>34</v>
      </c>
      <c r="S26" s="25">
        <f>IFERROR(MATCH(S$11,_calc_기준200!$CN$16:$EF$16,0),"")</f>
        <v>11</v>
      </c>
      <c r="T26" s="25">
        <f>IFERROR(MATCH(T$11,_calc_기준200!$CN$16:$EF$16,0),"")</f>
        <v>33</v>
      </c>
      <c r="U26" s="25">
        <f>IFERROR(MATCH(U$11,_calc_기준200!$CN$16:$EF$16,0),"")</f>
        <v>6</v>
      </c>
      <c r="V26" s="25">
        <f>IFERROR(MATCH(V$11,_calc_기준200!$CN$16:$EF$16,0),"")</f>
        <v>22</v>
      </c>
      <c r="W26" s="25">
        <f>IFERROR(MATCH(W$11,_calc_기준200!$CN$16:$EF$16,0),"")</f>
        <v>14</v>
      </c>
      <c r="X26" s="25">
        <f>IFERROR(MATCH(X$11,_calc_기준200!$CN$16:$EF$16,0),"")</f>
        <v>19</v>
      </c>
      <c r="Y26" s="25">
        <f>IFERROR(MATCH(Y$11,_calc_기준200!$CN$16:$EF$16,0),"")</f>
        <v>12</v>
      </c>
      <c r="Z26" s="25">
        <f>IFERROR(MATCH(Z$11,_calc_기준200!$CN$16:$EF$16,0),"")</f>
        <v>3</v>
      </c>
      <c r="AA26" s="25">
        <f>IFERROR(MATCH(AA$11,_calc_기준200!$CN$16:$EF$16,0),"")</f>
        <v>32</v>
      </c>
      <c r="AB26" s="25">
        <f>IFERROR(MATCH(AB$11,_calc_기준200!$CN$16:$EF$16,0),"")</f>
        <v>45</v>
      </c>
      <c r="AC26" s="25">
        <f>IFERROR(MATCH(AC$11,_calc_기준200!$CN$16:$EF$16,0),"")</f>
        <v>26</v>
      </c>
      <c r="AD26" s="25">
        <f>IFERROR(MATCH(AD$11,_calc_기준200!$CN$16:$EF$16,0),"")</f>
        <v>44</v>
      </c>
      <c r="AE26" s="25">
        <f>IFERROR(MATCH(AE$11,_calc_기준200!$CN$16:$EF$16,0),"")</f>
        <v>20</v>
      </c>
      <c r="AF26" s="25">
        <f>IFERROR(MATCH(AF$11,_calc_기준200!$CN$16:$EF$16,0),"")</f>
        <v>36</v>
      </c>
      <c r="AG26" s="25">
        <f>IFERROR(MATCH(AG$11,_calc_기준200!$CN$16:$EF$16,0),"")</f>
        <v>24</v>
      </c>
      <c r="AH26" s="25">
        <f>IFERROR(MATCH(AH$11,_calc_기준200!$CN$16:$EF$16,0),"")</f>
        <v>43</v>
      </c>
      <c r="AI26" s="25">
        <f>IFERROR(MATCH(AI$11,_calc_기준200!$CN$16:$EF$16,0),"")</f>
        <v>18</v>
      </c>
      <c r="AJ26" s="25">
        <f>IFERROR(MATCH(AJ$11,_calc_기준200!$CN$16:$EF$16,0),"")</f>
        <v>42</v>
      </c>
      <c r="AK26" s="25">
        <f>IFERROR(MATCH(AK$11,_calc_기준200!$CN$16:$EF$16,0),"")</f>
        <v>16</v>
      </c>
      <c r="AL26" s="25">
        <f>IFERROR(MATCH(AL$11,_calc_기준200!$CN$16:$EF$16,0),"")</f>
        <v>13</v>
      </c>
      <c r="AM26" s="25">
        <f>IFERROR(MATCH(AM$11,_calc_기준200!$CN$16:$EF$16,0),"")</f>
        <v>5</v>
      </c>
      <c r="AN26" s="25">
        <f>IFERROR(MATCH(AN$11,_calc_기준200!$CN$16:$EF$16,0),"")</f>
        <v>27</v>
      </c>
      <c r="AO26" s="25">
        <f>IFERROR(MATCH(AO$11,_calc_기준200!$CN$16:$EF$16,0),"")</f>
        <v>31</v>
      </c>
      <c r="AP26" s="25">
        <f>IFERROR(MATCH(AP$11,_calc_기준200!$CN$16:$EF$16,0),"")</f>
        <v>2</v>
      </c>
      <c r="AQ26" s="25">
        <f>IFERROR(MATCH(AQ$11,_calc_기준200!$CN$16:$EF$16,0),"")</f>
        <v>28</v>
      </c>
      <c r="AR26" s="25">
        <f>IFERROR(MATCH(AR$11,_calc_기준200!$CN$16:$EF$16,0),"")</f>
        <v>10</v>
      </c>
      <c r="AS26" s="25">
        <f>IFERROR(MATCH(AS$11,_calc_기준200!$CN$16:$EF$16,0),"")</f>
        <v>37</v>
      </c>
      <c r="AT26" s="25">
        <f>IFERROR(MATCH(AT$11,_calc_기준200!$CN$16:$EF$16,0),"")</f>
        <v>39</v>
      </c>
      <c r="AU26" s="25">
        <f>IFERROR(MATCH(AU$11,_calc_기준200!$CN$16:$EF$16,0),"")</f>
        <v>9</v>
      </c>
      <c r="AV26" s="25">
        <f>IFERROR(MATCH(AV$11,_calc_기준200!$CN$16:$EF$16,0),"")</f>
        <v>17</v>
      </c>
      <c r="AW26" s="25">
        <f>IFERROR(MATCH(AW$11,_calc_기준200!$CN$16:$EF$16,0),"")</f>
        <v>15</v>
      </c>
      <c r="AX26" s="25">
        <f>IFERROR(MATCH(AX$11,_calc_기준200!$CN$16:$EF$16,0),"")</f>
        <v>8</v>
      </c>
      <c r="AY26" s="25">
        <f>IFERROR(MATCH(AY$11,_calc_기준200!$CN$16:$EF$16,0),"")</f>
        <v>29</v>
      </c>
      <c r="AZ26" s="25">
        <f>IFERROR(MATCH(AZ$11,_calc_기준200!$CN$16:$EF$16,0),"")</f>
        <v>25</v>
      </c>
      <c r="BA26" s="25">
        <f>IFERROR(MATCH(BA$11,_calc_기준200!$CN$16:$EF$16,0),"")</f>
        <v>4</v>
      </c>
      <c r="BB26" s="25">
        <f>IFERROR(MATCH(BB$11,_calc_기준200!$CN$16:$EF$16,0),"")</f>
        <v>23</v>
      </c>
      <c r="BC26" s="25">
        <f>IFERROR(MATCH(BC$11,_calc_기준200!$CN$16:$EF$16,0),"")</f>
        <v>1</v>
      </c>
      <c r="BD26" s="25">
        <f>IFERROR(MATCH(BD$11,_calc_기준200!$CN$16:$EF$16,0),"")</f>
        <v>41</v>
      </c>
    </row>
    <row r="27" spans="1:56" ht="16.5" customHeight="1">
      <c r="A27" s="49">
        <f t="shared" si="2"/>
        <v>1229</v>
      </c>
      <c r="B27" s="40">
        <f>IFERROR(INDEX(전체당첨내역!$B:$B,MATCH($A27,전체당첨내역!$A:$A,0)),"")</f>
        <v>12</v>
      </c>
      <c r="C27" s="40">
        <f>IFERROR(INDEX(전체당첨내역!$C:$C,MATCH($A27,전체당첨내역!$A:$A,0)),"")</f>
        <v>13</v>
      </c>
      <c r="D27" s="40">
        <f>IFERROR(INDEX(전체당첨내역!$D:$D,MATCH($A27,전체당첨내역!$A:$A,0)),"")</f>
        <v>29</v>
      </c>
      <c r="E27" s="40">
        <f>IFERROR(INDEX(전체당첨내역!$E:$E,MATCH($A27,전체당첨내역!$A:$A,0)),"")</f>
        <v>34</v>
      </c>
      <c r="F27" s="40">
        <f>IFERROR(INDEX(전체당첨내역!$F:$F,MATCH($A27,전체당첨내역!$A:$A,0)),"")</f>
        <v>37</v>
      </c>
      <c r="G27" s="40">
        <f>IFERROR(INDEX(전체당첨내역!$G:$G,MATCH($A27,전체당첨내역!$A:$A,0)),"")</f>
        <v>42</v>
      </c>
      <c r="H27" s="45">
        <f>IFERROR(INDEX(전체당첨내역!$H:$H,MATCH($A27,전체당첨내역!$A:$A,0)),"")</f>
        <v>16</v>
      </c>
      <c r="I27" s="42">
        <f>IFERROR((INDEX(_calc_기준200!$CN$17:$EF$17,1,$B27)&gt;0)*(INDEX(_calc_기준200!$CN$17:$EF$17,1,$B27)&lt;=15)+(INDEX(_calc_기준200!$CN$17:$EF$17,1,$C27)&gt;0)*(INDEX(_calc_기준200!$CN$17:$EF$17,1,$C27)&lt;=15)+(INDEX(_calc_기준200!$CN$17:$EF$17,1,$D27)&gt;0)*(INDEX(_calc_기준200!$CN$17:$EF$17,1,$D27)&lt;=15)+(INDEX(_calc_기준200!$CN$17:$EF$17,1,$E27)&gt;0)*(INDEX(_calc_기준200!$CN$17:$EF$17,1,$E27)&lt;=15)+(INDEX(_calc_기준200!$CN$17:$EF$17,1,$F27)&gt;0)*(INDEX(_calc_기준200!$CN$17:$EF$17,1,$F27)&lt;=15)+(INDEX(_calc_기준200!$CN$17:$EF$17,1,$G27)&gt;0)*(INDEX(_calc_기준200!$CN$17:$EF$17,1,$G27)&lt;=15),"")</f>
        <v>2</v>
      </c>
      <c r="J27" s="40">
        <f>IFERROR((INDEX(_calc_기준200!$CN$17:$EF$17,1,$B27)&gt;15)*(INDEX(_calc_기준200!$CN$17:$EF$17,1,$B27)&lt;=30)+(INDEX(_calc_기준200!$CN$17:$EF$17,1,$C27)&gt;15)*(INDEX(_calc_기준200!$CN$17:$EF$17,1,$C27)&lt;=30)+(INDEX(_calc_기준200!$CN$17:$EF$17,1,$D27)&gt;15)*(INDEX(_calc_기준200!$CN$17:$EF$17,1,$D27)&lt;=30)+(INDEX(_calc_기준200!$CN$17:$EF$17,1,$E27)&gt;15)*(INDEX(_calc_기준200!$CN$17:$EF$17,1,$E27)&lt;=30)+(INDEX(_calc_기준200!$CN$17:$EF$17,1,$F27)&gt;15)*(INDEX(_calc_기준200!$CN$17:$EF$17,1,$F27)&lt;=30)+(INDEX(_calc_기준200!$CN$17:$EF$17,1,$G27)&gt;15)*(INDEX(_calc_기준200!$CN$17:$EF$17,1,$G27)&lt;=30),"")</f>
        <v>3</v>
      </c>
      <c r="K27" s="43">
        <f>IFERROR((INDEX(_calc_기준200!$CN$17:$EF$17,1,$B27)&gt;30)+(INDEX(_calc_기준200!$CN$17:$EF$17,1,$C27)&gt;30)+(INDEX(_calc_기준200!$CN$17:$EF$17,1,$D27)&gt;30)+(INDEX(_calc_기준200!$CN$17:$EF$17,1,$E27)&gt;30)+(INDEX(_calc_기준200!$CN$17:$EF$17,1,$F27)&gt;30)+(INDEX(_calc_기준200!$CN$17:$EF$17,1,$G27)&gt;30),"")</f>
        <v>1</v>
      </c>
      <c r="L27" s="25">
        <f>IFERROR(MATCH(L$11,_calc_기준200!$CN$17:$EF$17,0),"")</f>
        <v>7</v>
      </c>
      <c r="M27" s="25">
        <f>IFERROR(MATCH(M$11,_calc_기준200!$CN$17:$EF$17,0),"")</f>
        <v>35</v>
      </c>
      <c r="N27" s="25">
        <f>IFERROR(MATCH(N$11,_calc_기준200!$CN$17:$EF$17,0),"")</f>
        <v>21</v>
      </c>
      <c r="O27" s="25">
        <f>IFERROR(MATCH(O$11,_calc_기준200!$CN$17:$EF$17,0),"")</f>
        <v>12</v>
      </c>
      <c r="P27" s="25">
        <f>IFERROR(MATCH(P$11,_calc_기준200!$CN$17:$EF$17,0),"")</f>
        <v>30</v>
      </c>
      <c r="Q27" s="25">
        <f>IFERROR(MATCH(Q$11,_calc_기준200!$CN$17:$EF$17,0),"")</f>
        <v>38</v>
      </c>
      <c r="R27" s="25">
        <f>IFERROR(MATCH(R$11,_calc_기준200!$CN$17:$EF$17,0),"")</f>
        <v>32</v>
      </c>
      <c r="S27" s="25">
        <f>IFERROR(MATCH(S$11,_calc_기준200!$CN$17:$EF$17,0),"")</f>
        <v>11</v>
      </c>
      <c r="T27" s="25">
        <f>IFERROR(MATCH(T$11,_calc_기준200!$CN$17:$EF$17,0),"")</f>
        <v>34</v>
      </c>
      <c r="U27" s="25">
        <f>IFERROR(MATCH(U$11,_calc_기준200!$CN$17:$EF$17,0),"")</f>
        <v>22</v>
      </c>
      <c r="V27" s="25">
        <f>IFERROR(MATCH(V$11,_calc_기준200!$CN$17:$EF$17,0),"")</f>
        <v>33</v>
      </c>
      <c r="W27" s="25">
        <f>IFERROR(MATCH(W$11,_calc_기준200!$CN$17:$EF$17,0),"")</f>
        <v>14</v>
      </c>
      <c r="X27" s="25">
        <f>IFERROR(MATCH(X$11,_calc_기준200!$CN$17:$EF$17,0),"")</f>
        <v>6</v>
      </c>
      <c r="Y27" s="25">
        <f>IFERROR(MATCH(Y$11,_calc_기준200!$CN$17:$EF$17,0),"")</f>
        <v>19</v>
      </c>
      <c r="Z27" s="25">
        <f>IFERROR(MATCH(Z$11,_calc_기준200!$CN$17:$EF$17,0),"")</f>
        <v>45</v>
      </c>
      <c r="AA27" s="25">
        <f>IFERROR(MATCH(AA$11,_calc_기준200!$CN$17:$EF$17,0),"")</f>
        <v>40</v>
      </c>
      <c r="AB27" s="25">
        <f>IFERROR(MATCH(AB$11,_calc_기준200!$CN$17:$EF$17,0),"")</f>
        <v>20</v>
      </c>
      <c r="AC27" s="25">
        <f>IFERROR(MATCH(AC$11,_calc_기준200!$CN$17:$EF$17,0),"")</f>
        <v>3</v>
      </c>
      <c r="AD27" s="25">
        <f>IFERROR(MATCH(AD$11,_calc_기준200!$CN$17:$EF$17,0),"")</f>
        <v>26</v>
      </c>
      <c r="AE27" s="25">
        <f>IFERROR(MATCH(AE$11,_calc_기준200!$CN$17:$EF$17,0),"")</f>
        <v>13</v>
      </c>
      <c r="AF27" s="25">
        <f>IFERROR(MATCH(AF$11,_calc_기준200!$CN$17:$EF$17,0),"")</f>
        <v>37</v>
      </c>
      <c r="AG27" s="25">
        <f>IFERROR(MATCH(AG$11,_calc_기준200!$CN$17:$EF$17,0),"")</f>
        <v>42</v>
      </c>
      <c r="AH27" s="25">
        <f>IFERROR(MATCH(AH$11,_calc_기준200!$CN$17:$EF$17,0),"")</f>
        <v>44</v>
      </c>
      <c r="AI27" s="25">
        <f>IFERROR(MATCH(AI$11,_calc_기준200!$CN$17:$EF$17,0),"")</f>
        <v>36</v>
      </c>
      <c r="AJ27" s="25">
        <f>IFERROR(MATCH(AJ$11,_calc_기준200!$CN$17:$EF$17,0),"")</f>
        <v>43</v>
      </c>
      <c r="AK27" s="25">
        <f>IFERROR(MATCH(AK$11,_calc_기준200!$CN$17:$EF$17,0),"")</f>
        <v>16</v>
      </c>
      <c r="AL27" s="25">
        <f>IFERROR(MATCH(AL$11,_calc_기준200!$CN$17:$EF$17,0),"")</f>
        <v>5</v>
      </c>
      <c r="AM27" s="25">
        <f>IFERROR(MATCH(AM$11,_calc_기준200!$CN$17:$EF$17,0),"")</f>
        <v>39</v>
      </c>
      <c r="AN27" s="25">
        <f>IFERROR(MATCH(AN$11,_calc_기준200!$CN$17:$EF$17,0),"")</f>
        <v>27</v>
      </c>
      <c r="AO27" s="25">
        <f>IFERROR(MATCH(AO$11,_calc_기준200!$CN$17:$EF$17,0),"")</f>
        <v>28</v>
      </c>
      <c r="AP27" s="25">
        <f>IFERROR(MATCH(AP$11,_calc_기준200!$CN$17:$EF$17,0),"")</f>
        <v>31</v>
      </c>
      <c r="AQ27" s="25">
        <f>IFERROR(MATCH(AQ$11,_calc_기준200!$CN$17:$EF$17,0),"")</f>
        <v>2</v>
      </c>
      <c r="AR27" s="25">
        <f>IFERROR(MATCH(AR$11,_calc_기준200!$CN$17:$EF$17,0),"")</f>
        <v>10</v>
      </c>
      <c r="AS27" s="25">
        <f>IFERROR(MATCH(AS$11,_calc_기준200!$CN$17:$EF$17,0),"")</f>
        <v>18</v>
      </c>
      <c r="AT27" s="25">
        <f>IFERROR(MATCH(AT$11,_calc_기준200!$CN$17:$EF$17,0),"")</f>
        <v>24</v>
      </c>
      <c r="AU27" s="25">
        <f>IFERROR(MATCH(AU$11,_calc_기준200!$CN$17:$EF$17,0),"")</f>
        <v>29</v>
      </c>
      <c r="AV27" s="25">
        <f>IFERROR(MATCH(AV$11,_calc_기준200!$CN$17:$EF$17,0),"")</f>
        <v>17</v>
      </c>
      <c r="AW27" s="25">
        <f>IFERROR(MATCH(AW$11,_calc_기준200!$CN$17:$EF$17,0),"")</f>
        <v>9</v>
      </c>
      <c r="AX27" s="25">
        <f>IFERROR(MATCH(AX$11,_calc_기준200!$CN$17:$EF$17,0),"")</f>
        <v>15</v>
      </c>
      <c r="AY27" s="25">
        <f>IFERROR(MATCH(AY$11,_calc_기준200!$CN$17:$EF$17,0),"")</f>
        <v>8</v>
      </c>
      <c r="AZ27" s="25">
        <f>IFERROR(MATCH(AZ$11,_calc_기준200!$CN$17:$EF$17,0),"")</f>
        <v>23</v>
      </c>
      <c r="BA27" s="25">
        <f>IFERROR(MATCH(BA$11,_calc_기준200!$CN$17:$EF$17,0),"")</f>
        <v>25</v>
      </c>
      <c r="BB27" s="25">
        <f>IFERROR(MATCH(BB$11,_calc_기준200!$CN$17:$EF$17,0),"")</f>
        <v>1</v>
      </c>
      <c r="BC27" s="25">
        <f>IFERROR(MATCH(BC$11,_calc_기준200!$CN$17:$EF$17,0),"")</f>
        <v>4</v>
      </c>
      <c r="BD27" s="25">
        <f>IFERROR(MATCH(BD$11,_calc_기준200!$CN$17:$EF$17,0),"")</f>
        <v>41</v>
      </c>
    </row>
    <row r="28" spans="1:56" ht="16.5" customHeight="1">
      <c r="A28" s="49">
        <f t="shared" si="2"/>
        <v>1228</v>
      </c>
      <c r="B28" s="40">
        <f>IFERROR(INDEX(전체당첨내역!$B:$B,MATCH($A28,전체당첨내역!$A:$A,0)),"")</f>
        <v>24</v>
      </c>
      <c r="C28" s="40">
        <f>IFERROR(INDEX(전체당첨내역!$C:$C,MATCH($A28,전체당첨내역!$A:$A,0)),"")</f>
        <v>29</v>
      </c>
      <c r="D28" s="40">
        <f>IFERROR(INDEX(전체당첨내역!$D:$D,MATCH($A28,전체당첨내역!$A:$A,0)),"")</f>
        <v>30</v>
      </c>
      <c r="E28" s="40">
        <f>IFERROR(INDEX(전체당첨내역!$E:$E,MATCH($A28,전체당첨내역!$A:$A,0)),"")</f>
        <v>31</v>
      </c>
      <c r="F28" s="40">
        <f>IFERROR(INDEX(전체당첨내역!$F:$F,MATCH($A28,전체당첨내역!$A:$A,0)),"")</f>
        <v>35</v>
      </c>
      <c r="G28" s="40">
        <f>IFERROR(INDEX(전체당첨내역!$G:$G,MATCH($A28,전체당첨내역!$A:$A,0)),"")</f>
        <v>44</v>
      </c>
      <c r="H28" s="45">
        <f>IFERROR(INDEX(전체당첨내역!$H:$H,MATCH($A28,전체당첨내역!$A:$A,0)),"")</f>
        <v>1</v>
      </c>
      <c r="I28" s="42">
        <f>IFERROR((INDEX(_calc_기준200!$CN$18:$EF$18,1,$B28)&gt;0)*(INDEX(_calc_기준200!$CN$18:$EF$18,1,$B28)&lt;=15)+(INDEX(_calc_기준200!$CN$18:$EF$18,1,$C28)&gt;0)*(INDEX(_calc_기준200!$CN$18:$EF$18,1,$C28)&lt;=15)+(INDEX(_calc_기준200!$CN$18:$EF$18,1,$D28)&gt;0)*(INDEX(_calc_기준200!$CN$18:$EF$18,1,$D28)&lt;=15)+(INDEX(_calc_기준200!$CN$18:$EF$18,1,$E28)&gt;0)*(INDEX(_calc_기준200!$CN$18:$EF$18,1,$E28)&lt;=15)+(INDEX(_calc_기준200!$CN$18:$EF$18,1,$F28)&gt;0)*(INDEX(_calc_기준200!$CN$18:$EF$18,1,$F28)&lt;=15)+(INDEX(_calc_기준200!$CN$18:$EF$18,1,$G28)&gt;0)*(INDEX(_calc_기준200!$CN$18:$EF$18,1,$G28)&lt;=15),"")</f>
        <v>2</v>
      </c>
      <c r="J28" s="40">
        <f>IFERROR((INDEX(_calc_기준200!$CN$18:$EF$18,1,$B28)&gt;15)*(INDEX(_calc_기준200!$CN$18:$EF$18,1,$B28)&lt;=30)+(INDEX(_calc_기준200!$CN$18:$EF$18,1,$C28)&gt;15)*(INDEX(_calc_기준200!$CN$18:$EF$18,1,$C28)&lt;=30)+(INDEX(_calc_기준200!$CN$18:$EF$18,1,$D28)&gt;15)*(INDEX(_calc_기준200!$CN$18:$EF$18,1,$D28)&lt;=30)+(INDEX(_calc_기준200!$CN$18:$EF$18,1,$E28)&gt;15)*(INDEX(_calc_기준200!$CN$18:$EF$18,1,$E28)&lt;=30)+(INDEX(_calc_기준200!$CN$18:$EF$18,1,$F28)&gt;15)*(INDEX(_calc_기준200!$CN$18:$EF$18,1,$F28)&lt;=30)+(INDEX(_calc_기준200!$CN$18:$EF$18,1,$G28)&gt;15)*(INDEX(_calc_기준200!$CN$18:$EF$18,1,$G28)&lt;=30),"")</f>
        <v>3</v>
      </c>
      <c r="K28" s="43">
        <f>IFERROR((INDEX(_calc_기준200!$CN$18:$EF$18,1,$B28)&gt;30)+(INDEX(_calc_기준200!$CN$18:$EF$18,1,$C28)&gt;30)+(INDEX(_calc_기준200!$CN$18:$EF$18,1,$D28)&gt;30)+(INDEX(_calc_기준200!$CN$18:$EF$18,1,$E28)&gt;30)+(INDEX(_calc_기준200!$CN$18:$EF$18,1,$F28)&gt;30)+(INDEX(_calc_기준200!$CN$18:$EF$18,1,$G28)&gt;30),"")</f>
        <v>1</v>
      </c>
      <c r="L28" s="25">
        <f>IFERROR(MATCH(L$11,_calc_기준200!$CN$18:$EF$18,0),"")</f>
        <v>7</v>
      </c>
      <c r="M28" s="25">
        <f>IFERROR(MATCH(M$11,_calc_기준200!$CN$18:$EF$18,0),"")</f>
        <v>30</v>
      </c>
      <c r="N28" s="25">
        <f>IFERROR(MATCH(N$11,_calc_기준200!$CN$18:$EF$18,0),"")</f>
        <v>35</v>
      </c>
      <c r="O28" s="25">
        <f>IFERROR(MATCH(O$11,_calc_기준200!$CN$18:$EF$18,0),"")</f>
        <v>21</v>
      </c>
      <c r="P28" s="25">
        <f>IFERROR(MATCH(P$11,_calc_기준200!$CN$18:$EF$18,0),"")</f>
        <v>12</v>
      </c>
      <c r="Q28" s="25">
        <f>IFERROR(MATCH(Q$11,_calc_기준200!$CN$18:$EF$18,0),"")</f>
        <v>32</v>
      </c>
      <c r="R28" s="25">
        <f>IFERROR(MATCH(R$11,_calc_기준200!$CN$18:$EF$18,0),"")</f>
        <v>34</v>
      </c>
      <c r="S28" s="25">
        <f>IFERROR(MATCH(S$11,_calc_기준200!$CN$18:$EF$18,0),"")</f>
        <v>38</v>
      </c>
      <c r="T28" s="25">
        <f>IFERROR(MATCH(T$11,_calc_기준200!$CN$18:$EF$18,0),"")</f>
        <v>11</v>
      </c>
      <c r="U28" s="25">
        <f>IFERROR(MATCH(U$11,_calc_기준200!$CN$18:$EF$18,0),"")</f>
        <v>14</v>
      </c>
      <c r="V28" s="25">
        <f>IFERROR(MATCH(V$11,_calc_기준200!$CN$18:$EF$18,0),"")</f>
        <v>22</v>
      </c>
      <c r="W28" s="25">
        <f>IFERROR(MATCH(W$11,_calc_기준200!$CN$18:$EF$18,0),"")</f>
        <v>33</v>
      </c>
      <c r="X28" s="25">
        <f>IFERROR(MATCH(X$11,_calc_기준200!$CN$18:$EF$18,0),"")</f>
        <v>19</v>
      </c>
      <c r="Y28" s="25">
        <f>IFERROR(MATCH(Y$11,_calc_기준200!$CN$18:$EF$18,0),"")</f>
        <v>45</v>
      </c>
      <c r="Z28" s="25">
        <f>IFERROR(MATCH(Z$11,_calc_기준200!$CN$18:$EF$18,0),"")</f>
        <v>40</v>
      </c>
      <c r="AA28" s="25">
        <f>IFERROR(MATCH(AA$11,_calc_기준200!$CN$18:$EF$18,0),"")</f>
        <v>6</v>
      </c>
      <c r="AB28" s="25">
        <f>IFERROR(MATCH(AB$11,_calc_기준200!$CN$18:$EF$18,0),"")</f>
        <v>20</v>
      </c>
      <c r="AC28" s="25">
        <f>IFERROR(MATCH(AC$11,_calc_기준200!$CN$18:$EF$18,0),"")</f>
        <v>3</v>
      </c>
      <c r="AD28" s="25">
        <f>IFERROR(MATCH(AD$11,_calc_기준200!$CN$18:$EF$18,0),"")</f>
        <v>26</v>
      </c>
      <c r="AE28" s="25">
        <f>IFERROR(MATCH(AE$11,_calc_기준200!$CN$18:$EF$18,0),"")</f>
        <v>13</v>
      </c>
      <c r="AF28" s="25">
        <f>IFERROR(MATCH(AF$11,_calc_기준200!$CN$18:$EF$18,0),"")</f>
        <v>37</v>
      </c>
      <c r="AG28" s="25">
        <f>IFERROR(MATCH(AG$11,_calc_기준200!$CN$18:$EF$18,0),"")</f>
        <v>42</v>
      </c>
      <c r="AH28" s="25">
        <f>IFERROR(MATCH(AH$11,_calc_기준200!$CN$18:$EF$18,0),"")</f>
        <v>43</v>
      </c>
      <c r="AI28" s="25">
        <f>IFERROR(MATCH(AI$11,_calc_기준200!$CN$18:$EF$18,0),"")</f>
        <v>36</v>
      </c>
      <c r="AJ28" s="25">
        <f>IFERROR(MATCH(AJ$11,_calc_기준200!$CN$18:$EF$18,0),"")</f>
        <v>16</v>
      </c>
      <c r="AK28" s="25">
        <f>IFERROR(MATCH(AK$11,_calc_기준200!$CN$18:$EF$18,0),"")</f>
        <v>29</v>
      </c>
      <c r="AL28" s="25">
        <f>IFERROR(MATCH(AL$11,_calc_기준200!$CN$18:$EF$18,0),"")</f>
        <v>44</v>
      </c>
      <c r="AM28" s="25">
        <f>IFERROR(MATCH(AM$11,_calc_기준200!$CN$18:$EF$18,0),"")</f>
        <v>24</v>
      </c>
      <c r="AN28" s="25">
        <f>IFERROR(MATCH(AN$11,_calc_기준200!$CN$18:$EF$18,0),"")</f>
        <v>18</v>
      </c>
      <c r="AO28" s="25">
        <f>IFERROR(MATCH(AO$11,_calc_기준200!$CN$18:$EF$18,0),"")</f>
        <v>27</v>
      </c>
      <c r="AP28" s="25">
        <f>IFERROR(MATCH(AP$11,_calc_기준200!$CN$18:$EF$18,0),"")</f>
        <v>39</v>
      </c>
      <c r="AQ28" s="25">
        <f>IFERROR(MATCH(AQ$11,_calc_기준200!$CN$18:$EF$18,0),"")</f>
        <v>28</v>
      </c>
      <c r="AR28" s="25">
        <f>IFERROR(MATCH(AR$11,_calc_기준200!$CN$18:$EF$18,0),"")</f>
        <v>2</v>
      </c>
      <c r="AS28" s="25">
        <f>IFERROR(MATCH(AS$11,_calc_기준200!$CN$18:$EF$18,0),"")</f>
        <v>31</v>
      </c>
      <c r="AT28" s="25">
        <f>IFERROR(MATCH(AT$11,_calc_기준200!$CN$18:$EF$18,0),"")</f>
        <v>10</v>
      </c>
      <c r="AU28" s="25">
        <f>IFERROR(MATCH(AU$11,_calc_기준200!$CN$18:$EF$18,0),"")</f>
        <v>5</v>
      </c>
      <c r="AV28" s="25">
        <f>IFERROR(MATCH(AV$11,_calc_기준200!$CN$18:$EF$18,0),"")</f>
        <v>15</v>
      </c>
      <c r="AW28" s="25">
        <f>IFERROR(MATCH(AW$11,_calc_기준200!$CN$18:$EF$18,0),"")</f>
        <v>17</v>
      </c>
      <c r="AX28" s="25">
        <f>IFERROR(MATCH(AX$11,_calc_기준200!$CN$18:$EF$18,0),"")</f>
        <v>9</v>
      </c>
      <c r="AY28" s="25">
        <f>IFERROR(MATCH(AY$11,_calc_기준200!$CN$18:$EF$18,0),"")</f>
        <v>8</v>
      </c>
      <c r="AZ28" s="25">
        <f>IFERROR(MATCH(AZ$11,_calc_기준200!$CN$18:$EF$18,0),"")</f>
        <v>23</v>
      </c>
      <c r="BA28" s="25">
        <f>IFERROR(MATCH(BA$11,_calc_기준200!$CN$18:$EF$18,0),"")</f>
        <v>25</v>
      </c>
      <c r="BB28" s="25">
        <f>IFERROR(MATCH(BB$11,_calc_기준200!$CN$18:$EF$18,0),"")</f>
        <v>1</v>
      </c>
      <c r="BC28" s="25">
        <f>IFERROR(MATCH(BC$11,_calc_기준200!$CN$18:$EF$18,0),"")</f>
        <v>4</v>
      </c>
      <c r="BD28" s="25">
        <f>IFERROR(MATCH(BD$11,_calc_기준200!$CN$18:$EF$18,0),"")</f>
        <v>41</v>
      </c>
    </row>
    <row r="29" spans="1:56" ht="16.5" customHeight="1">
      <c r="A29" s="49">
        <f t="shared" si="2"/>
        <v>1227</v>
      </c>
      <c r="B29" s="40">
        <f>IFERROR(INDEX(전체당첨내역!$B:$B,MATCH($A29,전체당첨내역!$A:$A,0)),"")</f>
        <v>1</v>
      </c>
      <c r="C29" s="40">
        <f>IFERROR(INDEX(전체당첨내역!$C:$C,MATCH($A29,전체당첨내역!$A:$A,0)),"")</f>
        <v>14</v>
      </c>
      <c r="D29" s="40">
        <f>IFERROR(INDEX(전체당첨내역!$D:$D,MATCH($A29,전체당첨내역!$A:$A,0)),"")</f>
        <v>16</v>
      </c>
      <c r="E29" s="40">
        <f>IFERROR(INDEX(전체당첨내역!$E:$E,MATCH($A29,전체당첨내역!$A:$A,0)),"")</f>
        <v>34</v>
      </c>
      <c r="F29" s="40">
        <f>IFERROR(INDEX(전체당첨내역!$F:$F,MATCH($A29,전체당첨내역!$A:$A,0)),"")</f>
        <v>41</v>
      </c>
      <c r="G29" s="40">
        <f>IFERROR(INDEX(전체당첨내역!$G:$G,MATCH($A29,전체당첨내역!$A:$A,0)),"")</f>
        <v>44</v>
      </c>
      <c r="H29" s="45">
        <f>IFERROR(INDEX(전체당첨내역!$H:$H,MATCH($A29,전체당첨내역!$A:$A,0)),"")</f>
        <v>13</v>
      </c>
      <c r="I29" s="42">
        <f>IFERROR((INDEX(_calc_기준200!$CN$19:$EF$19,1,$B29)&gt;0)*(INDEX(_calc_기준200!$CN$19:$EF$19,1,$B29)&lt;=15)+(INDEX(_calc_기준200!$CN$19:$EF$19,1,$C29)&gt;0)*(INDEX(_calc_기준200!$CN$19:$EF$19,1,$C29)&lt;=15)+(INDEX(_calc_기준200!$CN$19:$EF$19,1,$D29)&gt;0)*(INDEX(_calc_기준200!$CN$19:$EF$19,1,$D29)&lt;=15)+(INDEX(_calc_기준200!$CN$19:$EF$19,1,$E29)&gt;0)*(INDEX(_calc_기준200!$CN$19:$EF$19,1,$E29)&lt;=15)+(INDEX(_calc_기준200!$CN$19:$EF$19,1,$F29)&gt;0)*(INDEX(_calc_기준200!$CN$19:$EF$19,1,$F29)&lt;=15)+(INDEX(_calc_기준200!$CN$19:$EF$19,1,$G29)&gt;0)*(INDEX(_calc_기준200!$CN$19:$EF$19,1,$G29)&lt;=15),"")</f>
        <v>2</v>
      </c>
      <c r="J29" s="40">
        <f>IFERROR((INDEX(_calc_기준200!$CN$19:$EF$19,1,$B29)&gt;15)*(INDEX(_calc_기준200!$CN$19:$EF$19,1,$B29)&lt;=30)+(INDEX(_calc_기준200!$CN$19:$EF$19,1,$C29)&gt;15)*(INDEX(_calc_기준200!$CN$19:$EF$19,1,$C29)&lt;=30)+(INDEX(_calc_기준200!$CN$19:$EF$19,1,$D29)&gt;15)*(INDEX(_calc_기준200!$CN$19:$EF$19,1,$D29)&lt;=30)+(INDEX(_calc_기준200!$CN$19:$EF$19,1,$E29)&gt;15)*(INDEX(_calc_기준200!$CN$19:$EF$19,1,$E29)&lt;=30)+(INDEX(_calc_기준200!$CN$19:$EF$19,1,$F29)&gt;15)*(INDEX(_calc_기준200!$CN$19:$EF$19,1,$F29)&lt;=30)+(INDEX(_calc_기준200!$CN$19:$EF$19,1,$G29)&gt;15)*(INDEX(_calc_기준200!$CN$19:$EF$19,1,$G29)&lt;=30),"")</f>
        <v>2</v>
      </c>
      <c r="K29" s="43">
        <f>IFERROR((INDEX(_calc_기준200!$CN$19:$EF$19,1,$B29)&gt;30)+(INDEX(_calc_기준200!$CN$19:$EF$19,1,$C29)&gt;30)+(INDEX(_calc_기준200!$CN$19:$EF$19,1,$D29)&gt;30)+(INDEX(_calc_기준200!$CN$19:$EF$19,1,$E29)&gt;30)+(INDEX(_calc_기준200!$CN$19:$EF$19,1,$F29)&gt;30)+(INDEX(_calc_기준200!$CN$19:$EF$19,1,$G29)&gt;30),"")</f>
        <v>2</v>
      </c>
      <c r="L29" s="25">
        <f>IFERROR(MATCH(L$11,_calc_기준200!$CN$19:$EF$19,0),"")</f>
        <v>7</v>
      </c>
      <c r="M29" s="25">
        <f>IFERROR(MATCH(M$11,_calc_기준200!$CN$19:$EF$19,0),"")</f>
        <v>35</v>
      </c>
      <c r="N29" s="25">
        <f>IFERROR(MATCH(N$11,_calc_기준200!$CN$19:$EF$19,0),"")</f>
        <v>30</v>
      </c>
      <c r="O29" s="25">
        <f>IFERROR(MATCH(O$11,_calc_기준200!$CN$19:$EF$19,0),"")</f>
        <v>12</v>
      </c>
      <c r="P29" s="25">
        <f>IFERROR(MATCH(P$11,_calc_기준200!$CN$19:$EF$19,0),"")</f>
        <v>21</v>
      </c>
      <c r="Q29" s="25">
        <f>IFERROR(MATCH(Q$11,_calc_기준200!$CN$19:$EF$19,0),"")</f>
        <v>14</v>
      </c>
      <c r="R29" s="25">
        <f>IFERROR(MATCH(R$11,_calc_기준200!$CN$19:$EF$19,0),"")</f>
        <v>32</v>
      </c>
      <c r="S29" s="25">
        <f>IFERROR(MATCH(S$11,_calc_기준200!$CN$19:$EF$19,0),"")</f>
        <v>34</v>
      </c>
      <c r="T29" s="25">
        <f>IFERROR(MATCH(T$11,_calc_기준200!$CN$19:$EF$19,0),"")</f>
        <v>11</v>
      </c>
      <c r="U29" s="25">
        <f>IFERROR(MATCH(U$11,_calc_기준200!$CN$19:$EF$19,0),"")</f>
        <v>38</v>
      </c>
      <c r="V29" s="25">
        <f>IFERROR(MATCH(V$11,_calc_기준200!$CN$19:$EF$19,0),"")</f>
        <v>22</v>
      </c>
      <c r="W29" s="25">
        <f>IFERROR(MATCH(W$11,_calc_기준200!$CN$19:$EF$19,0),"")</f>
        <v>45</v>
      </c>
      <c r="X29" s="25">
        <f>IFERROR(MATCH(X$11,_calc_기준200!$CN$19:$EF$19,0),"")</f>
        <v>33</v>
      </c>
      <c r="Y29" s="25">
        <f>IFERROR(MATCH(Y$11,_calc_기준200!$CN$19:$EF$19,0),"")</f>
        <v>40</v>
      </c>
      <c r="Z29" s="25">
        <f>IFERROR(MATCH(Z$11,_calc_기준200!$CN$19:$EF$19,0),"")</f>
        <v>6</v>
      </c>
      <c r="AA29" s="25">
        <f>IFERROR(MATCH(AA$11,_calc_기준200!$CN$19:$EF$19,0),"")</f>
        <v>20</v>
      </c>
      <c r="AB29" s="25">
        <f>IFERROR(MATCH(AB$11,_calc_기준200!$CN$19:$EF$19,0),"")</f>
        <v>26</v>
      </c>
      <c r="AC29" s="25">
        <f>IFERROR(MATCH(AC$11,_calc_기준200!$CN$19:$EF$19,0),"")</f>
        <v>3</v>
      </c>
      <c r="AD29" s="25">
        <f>IFERROR(MATCH(AD$11,_calc_기준200!$CN$19:$EF$19,0),"")</f>
        <v>13</v>
      </c>
      <c r="AE29" s="25">
        <f>IFERROR(MATCH(AE$11,_calc_기준200!$CN$19:$EF$19,0),"")</f>
        <v>44</v>
      </c>
      <c r="AF29" s="25">
        <f>IFERROR(MATCH(AF$11,_calc_기준200!$CN$19:$EF$19,0),"")</f>
        <v>19</v>
      </c>
      <c r="AG29" s="25">
        <f>IFERROR(MATCH(AG$11,_calc_기준200!$CN$19:$EF$19,0),"")</f>
        <v>37</v>
      </c>
      <c r="AH29" s="25">
        <f>IFERROR(MATCH(AH$11,_calc_기준200!$CN$19:$EF$19,0),"")</f>
        <v>42</v>
      </c>
      <c r="AI29" s="25">
        <f>IFERROR(MATCH(AI$11,_calc_기준200!$CN$19:$EF$19,0),"")</f>
        <v>36</v>
      </c>
      <c r="AJ29" s="25">
        <f>IFERROR(MATCH(AJ$11,_calc_기준200!$CN$19:$EF$19,0),"")</f>
        <v>43</v>
      </c>
      <c r="AK29" s="25">
        <f>IFERROR(MATCH(AK$11,_calc_기준200!$CN$19:$EF$19,0),"")</f>
        <v>16</v>
      </c>
      <c r="AL29" s="25">
        <f>IFERROR(MATCH(AL$11,_calc_기준200!$CN$19:$EF$19,0),"")</f>
        <v>29</v>
      </c>
      <c r="AM29" s="25">
        <f>IFERROR(MATCH(AM$11,_calc_기준200!$CN$19:$EF$19,0),"")</f>
        <v>24</v>
      </c>
      <c r="AN29" s="25">
        <f>IFERROR(MATCH(AN$11,_calc_기준200!$CN$19:$EF$19,0),"")</f>
        <v>27</v>
      </c>
      <c r="AO29" s="25">
        <f>IFERROR(MATCH(AO$11,_calc_기준200!$CN$19:$EF$19,0),"")</f>
        <v>39</v>
      </c>
      <c r="AP29" s="25">
        <f>IFERROR(MATCH(AP$11,_calc_기준200!$CN$19:$EF$19,0),"")</f>
        <v>18</v>
      </c>
      <c r="AQ29" s="25">
        <f>IFERROR(MATCH(AQ$11,_calc_기준200!$CN$19:$EF$19,0),"")</f>
        <v>28</v>
      </c>
      <c r="AR29" s="25">
        <f>IFERROR(MATCH(AR$11,_calc_기준200!$CN$19:$EF$19,0),"")</f>
        <v>2</v>
      </c>
      <c r="AS29" s="25">
        <f>IFERROR(MATCH(AS$11,_calc_기준200!$CN$19:$EF$19,0),"")</f>
        <v>31</v>
      </c>
      <c r="AT29" s="25">
        <f>IFERROR(MATCH(AT$11,_calc_기준200!$CN$19:$EF$19,0),"")</f>
        <v>10</v>
      </c>
      <c r="AU29" s="25">
        <f>IFERROR(MATCH(AU$11,_calc_기준200!$CN$19:$EF$19,0),"")</f>
        <v>17</v>
      </c>
      <c r="AV29" s="25">
        <f>IFERROR(MATCH(AV$11,_calc_기준200!$CN$19:$EF$19,0),"")</f>
        <v>9</v>
      </c>
      <c r="AW29" s="25">
        <f>IFERROR(MATCH(AW$11,_calc_기준200!$CN$19:$EF$19,0),"")</f>
        <v>5</v>
      </c>
      <c r="AX29" s="25">
        <f>IFERROR(MATCH(AX$11,_calc_기준200!$CN$19:$EF$19,0),"")</f>
        <v>15</v>
      </c>
      <c r="AY29" s="25">
        <f>IFERROR(MATCH(AY$11,_calc_기준200!$CN$19:$EF$19,0),"")</f>
        <v>8</v>
      </c>
      <c r="AZ29" s="25">
        <f>IFERROR(MATCH(AZ$11,_calc_기준200!$CN$19:$EF$19,0),"")</f>
        <v>23</v>
      </c>
      <c r="BA29" s="25">
        <f>IFERROR(MATCH(BA$11,_calc_기준200!$CN$19:$EF$19,0),"")</f>
        <v>4</v>
      </c>
      <c r="BB29" s="25">
        <f>IFERROR(MATCH(BB$11,_calc_기준200!$CN$19:$EF$19,0),"")</f>
        <v>25</v>
      </c>
      <c r="BC29" s="25">
        <f>IFERROR(MATCH(BC$11,_calc_기준200!$CN$19:$EF$19,0),"")</f>
        <v>1</v>
      </c>
      <c r="BD29" s="25">
        <f>IFERROR(MATCH(BD$11,_calc_기준200!$CN$19:$EF$19,0),"")</f>
        <v>41</v>
      </c>
    </row>
    <row r="30" spans="1:56" ht="16.5" customHeight="1">
      <c r="A30" s="49">
        <f t="shared" si="2"/>
        <v>1226</v>
      </c>
      <c r="B30" s="40">
        <f>IFERROR(INDEX(전체당첨내역!$B:$B,MATCH($A30,전체당첨내역!$A:$A,0)),"")</f>
        <v>4</v>
      </c>
      <c r="C30" s="40">
        <f>IFERROR(INDEX(전체당첨내역!$C:$C,MATCH($A30,전체당첨내역!$A:$A,0)),"")</f>
        <v>6</v>
      </c>
      <c r="D30" s="40">
        <f>IFERROR(INDEX(전체당첨내역!$D:$D,MATCH($A30,전체당첨내역!$A:$A,0)),"")</f>
        <v>13</v>
      </c>
      <c r="E30" s="40">
        <f>IFERROR(INDEX(전체당첨내역!$E:$E,MATCH($A30,전체당첨내역!$A:$A,0)),"")</f>
        <v>17</v>
      </c>
      <c r="F30" s="40">
        <f>IFERROR(INDEX(전체당첨내역!$F:$F,MATCH($A30,전체당첨내역!$A:$A,0)),"")</f>
        <v>26</v>
      </c>
      <c r="G30" s="40">
        <f>IFERROR(INDEX(전체당첨내역!$G:$G,MATCH($A30,전체당첨내역!$A:$A,0)),"")</f>
        <v>28</v>
      </c>
      <c r="H30" s="45">
        <f>IFERROR(INDEX(전체당첨내역!$H:$H,MATCH($A30,전체당첨내역!$A:$A,0)),"")</f>
        <v>41</v>
      </c>
      <c r="I30" s="42">
        <f>IFERROR((INDEX(_calc_기준200!$CN$20:$EF$20,1,$B30)&gt;0)*(INDEX(_calc_기준200!$CN$20:$EF$20,1,$B30)&lt;=15)+(INDEX(_calc_기준200!$CN$20:$EF$20,1,$C30)&gt;0)*(INDEX(_calc_기준200!$CN$20:$EF$20,1,$C30)&lt;=15)+(INDEX(_calc_기준200!$CN$20:$EF$20,1,$D30)&gt;0)*(INDEX(_calc_기준200!$CN$20:$EF$20,1,$D30)&lt;=15)+(INDEX(_calc_기준200!$CN$20:$EF$20,1,$E30)&gt;0)*(INDEX(_calc_기준200!$CN$20:$EF$20,1,$E30)&lt;=15)+(INDEX(_calc_기준200!$CN$20:$EF$20,1,$F30)&gt;0)*(INDEX(_calc_기준200!$CN$20:$EF$20,1,$F30)&lt;=15)+(INDEX(_calc_기준200!$CN$20:$EF$20,1,$G30)&gt;0)*(INDEX(_calc_기준200!$CN$20:$EF$20,1,$G30)&lt;=15),"")</f>
        <v>3</v>
      </c>
      <c r="J30" s="40">
        <f>IFERROR((INDEX(_calc_기준200!$CN$20:$EF$20,1,$B30)&gt;15)*(INDEX(_calc_기준200!$CN$20:$EF$20,1,$B30)&lt;=30)+(INDEX(_calc_기준200!$CN$20:$EF$20,1,$C30)&gt;15)*(INDEX(_calc_기준200!$CN$20:$EF$20,1,$C30)&lt;=30)+(INDEX(_calc_기준200!$CN$20:$EF$20,1,$D30)&gt;15)*(INDEX(_calc_기준200!$CN$20:$EF$20,1,$D30)&lt;=30)+(INDEX(_calc_기준200!$CN$20:$EF$20,1,$E30)&gt;15)*(INDEX(_calc_기준200!$CN$20:$EF$20,1,$E30)&lt;=30)+(INDEX(_calc_기준200!$CN$20:$EF$20,1,$F30)&gt;15)*(INDEX(_calc_기준200!$CN$20:$EF$20,1,$F30)&lt;=30)+(INDEX(_calc_기준200!$CN$20:$EF$20,1,$G30)&gt;15)*(INDEX(_calc_기준200!$CN$20:$EF$20,1,$G30)&lt;=30),"")</f>
        <v>1</v>
      </c>
      <c r="K30" s="43">
        <f>IFERROR((INDEX(_calc_기준200!$CN$20:$EF$20,1,$B30)&gt;30)+(INDEX(_calc_기준200!$CN$20:$EF$20,1,$C30)&gt;30)+(INDEX(_calc_기준200!$CN$20:$EF$20,1,$D30)&gt;30)+(INDEX(_calc_기준200!$CN$20:$EF$20,1,$E30)&gt;30)+(INDEX(_calc_기준200!$CN$20:$EF$20,1,$F30)&gt;30)+(INDEX(_calc_기준200!$CN$20:$EF$20,1,$G30)&gt;30),"")</f>
        <v>2</v>
      </c>
      <c r="L30" s="25">
        <f>IFERROR(MATCH(L$11,_calc_기준200!$CN$20:$EF$20,0),"")</f>
        <v>12</v>
      </c>
      <c r="M30" s="25">
        <f>IFERROR(MATCH(M$11,_calc_기준200!$CN$20:$EF$20,0),"")</f>
        <v>35</v>
      </c>
      <c r="N30" s="25">
        <f>IFERROR(MATCH(N$11,_calc_기준200!$CN$20:$EF$20,0),"")</f>
        <v>7</v>
      </c>
      <c r="O30" s="25">
        <f>IFERROR(MATCH(O$11,_calc_기준200!$CN$20:$EF$20,0),"")</f>
        <v>21</v>
      </c>
      <c r="P30" s="25">
        <f>IFERROR(MATCH(P$11,_calc_기준200!$CN$20:$EF$20,0),"")</f>
        <v>32</v>
      </c>
      <c r="Q30" s="25">
        <f>IFERROR(MATCH(Q$11,_calc_기준200!$CN$20:$EF$20,0),"")</f>
        <v>14</v>
      </c>
      <c r="R30" s="25">
        <f>IFERROR(MATCH(R$11,_calc_기준200!$CN$20:$EF$20,0),"")</f>
        <v>22</v>
      </c>
      <c r="S30" s="25">
        <f>IFERROR(MATCH(S$11,_calc_기준200!$CN$20:$EF$20,0),"")</f>
        <v>34</v>
      </c>
      <c r="T30" s="25">
        <f>IFERROR(MATCH(T$11,_calc_기준200!$CN$20:$EF$20,0),"")</f>
        <v>13</v>
      </c>
      <c r="U30" s="25">
        <f>IFERROR(MATCH(U$11,_calc_기준200!$CN$20:$EF$20,0),"")</f>
        <v>11</v>
      </c>
      <c r="V30" s="25">
        <f>IFERROR(MATCH(V$11,_calc_기준200!$CN$20:$EF$20,0),"")</f>
        <v>26</v>
      </c>
      <c r="W30" s="25">
        <f>IFERROR(MATCH(W$11,_calc_기준200!$CN$20:$EF$20,0),"")</f>
        <v>30</v>
      </c>
      <c r="X30" s="25">
        <f>IFERROR(MATCH(X$11,_calc_기준200!$CN$20:$EF$20,0),"")</f>
        <v>6</v>
      </c>
      <c r="Y30" s="25">
        <f>IFERROR(MATCH(Y$11,_calc_기준200!$CN$20:$EF$20,0),"")</f>
        <v>38</v>
      </c>
      <c r="Z30" s="25">
        <f>IFERROR(MATCH(Z$11,_calc_기준200!$CN$20:$EF$20,0),"")</f>
        <v>33</v>
      </c>
      <c r="AA30" s="25">
        <f>IFERROR(MATCH(AA$11,_calc_기준200!$CN$20:$EF$20,0),"")</f>
        <v>45</v>
      </c>
      <c r="AB30" s="25">
        <f>IFERROR(MATCH(AB$11,_calc_기준200!$CN$20:$EF$20,0),"")</f>
        <v>20</v>
      </c>
      <c r="AC30" s="25">
        <f>IFERROR(MATCH(AC$11,_calc_기준200!$CN$20:$EF$20,0),"")</f>
        <v>44</v>
      </c>
      <c r="AD30" s="25">
        <f>IFERROR(MATCH(AD$11,_calc_기준200!$CN$20:$EF$20,0),"")</f>
        <v>40</v>
      </c>
      <c r="AE30" s="25">
        <f>IFERROR(MATCH(AE$11,_calc_기준200!$CN$20:$EF$20,0),"")</f>
        <v>3</v>
      </c>
      <c r="AF30" s="25">
        <f>IFERROR(MATCH(AF$11,_calc_기준200!$CN$20:$EF$20,0),"")</f>
        <v>19</v>
      </c>
      <c r="AG30" s="25">
        <f>IFERROR(MATCH(AG$11,_calc_기준200!$CN$20:$EF$20,0),"")</f>
        <v>42</v>
      </c>
      <c r="AH30" s="25">
        <f>IFERROR(MATCH(AH$11,_calc_기준200!$CN$20:$EF$20,0),"")</f>
        <v>37</v>
      </c>
      <c r="AI30" s="25">
        <f>IFERROR(MATCH(AI$11,_calc_기준200!$CN$20:$EF$20,0),"")</f>
        <v>29</v>
      </c>
      <c r="AJ30" s="25">
        <f>IFERROR(MATCH(AJ$11,_calc_기준200!$CN$20:$EF$20,0),"")</f>
        <v>43</v>
      </c>
      <c r="AK30" s="25">
        <f>IFERROR(MATCH(AK$11,_calc_기준200!$CN$20:$EF$20,0),"")</f>
        <v>16</v>
      </c>
      <c r="AL30" s="25">
        <f>IFERROR(MATCH(AL$11,_calc_기준200!$CN$20:$EF$20,0),"")</f>
        <v>17</v>
      </c>
      <c r="AM30" s="25">
        <f>IFERROR(MATCH(AM$11,_calc_기준200!$CN$20:$EF$20,0),"")</f>
        <v>36</v>
      </c>
      <c r="AN30" s="25">
        <f>IFERROR(MATCH(AN$11,_calc_기준200!$CN$20:$EF$20,0),"")</f>
        <v>39</v>
      </c>
      <c r="AO30" s="25">
        <f>IFERROR(MATCH(AO$11,_calc_기준200!$CN$20:$EF$20,0),"")</f>
        <v>27</v>
      </c>
      <c r="AP30" s="25">
        <f>IFERROR(MATCH(AP$11,_calc_기준200!$CN$20:$EF$20,0),"")</f>
        <v>31</v>
      </c>
      <c r="AQ30" s="25">
        <f>IFERROR(MATCH(AQ$11,_calc_기준200!$CN$20:$EF$20,0),"")</f>
        <v>2</v>
      </c>
      <c r="AR30" s="25">
        <f>IFERROR(MATCH(AR$11,_calc_기준200!$CN$20:$EF$20,0),"")</f>
        <v>18</v>
      </c>
      <c r="AS30" s="25">
        <f>IFERROR(MATCH(AS$11,_calc_기준200!$CN$20:$EF$20,0),"")</f>
        <v>24</v>
      </c>
      <c r="AT30" s="25">
        <f>IFERROR(MATCH(AT$11,_calc_기준200!$CN$20:$EF$20,0),"")</f>
        <v>28</v>
      </c>
      <c r="AU30" s="25">
        <f>IFERROR(MATCH(AU$11,_calc_기준200!$CN$20:$EF$20,0),"")</f>
        <v>10</v>
      </c>
      <c r="AV30" s="25">
        <f>IFERROR(MATCH(AV$11,_calc_기준200!$CN$20:$EF$20,0),"")</f>
        <v>5</v>
      </c>
      <c r="AW30" s="25">
        <f>IFERROR(MATCH(AW$11,_calc_기준200!$CN$20:$EF$20,0),"")</f>
        <v>4</v>
      </c>
      <c r="AX30" s="25">
        <f>IFERROR(MATCH(AX$11,_calc_기준200!$CN$20:$EF$20,0),"")</f>
        <v>15</v>
      </c>
      <c r="AY30" s="25">
        <f>IFERROR(MATCH(AY$11,_calc_기준200!$CN$20:$EF$20,0),"")</f>
        <v>9</v>
      </c>
      <c r="AZ30" s="25">
        <f>IFERROR(MATCH(AZ$11,_calc_기준200!$CN$20:$EF$20,0),"")</f>
        <v>8</v>
      </c>
      <c r="BA30" s="25">
        <f>IFERROR(MATCH(BA$11,_calc_기준200!$CN$20:$EF$20,0),"")</f>
        <v>23</v>
      </c>
      <c r="BB30" s="25">
        <f>IFERROR(MATCH(BB$11,_calc_기준200!$CN$20:$EF$20,0),"")</f>
        <v>1</v>
      </c>
      <c r="BC30" s="25">
        <f>IFERROR(MATCH(BC$11,_calc_기준200!$CN$20:$EF$20,0),"")</f>
        <v>41</v>
      </c>
      <c r="BD30" s="25">
        <f>IFERROR(MATCH(BD$11,_calc_기준200!$CN$20:$EF$20,0),"")</f>
        <v>25</v>
      </c>
    </row>
    <row r="31" spans="1:56" ht="16.5" customHeight="1">
      <c r="A31" s="49">
        <f t="shared" si="2"/>
        <v>1225</v>
      </c>
      <c r="B31" s="40">
        <f>IFERROR(INDEX(전체당첨내역!$B:$B,MATCH($A31,전체당첨내역!$A:$A,0)),"")</f>
        <v>8</v>
      </c>
      <c r="C31" s="40">
        <f>IFERROR(INDEX(전체당첨내역!$C:$C,MATCH($A31,전체당첨내역!$A:$A,0)),"")</f>
        <v>9</v>
      </c>
      <c r="D31" s="40">
        <f>IFERROR(INDEX(전체당첨내역!$D:$D,MATCH($A31,전체당첨내역!$A:$A,0)),"")</f>
        <v>19</v>
      </c>
      <c r="E31" s="40">
        <f>IFERROR(INDEX(전체당첨내역!$E:$E,MATCH($A31,전체당첨내역!$A:$A,0)),"")</f>
        <v>25</v>
      </c>
      <c r="F31" s="40">
        <f>IFERROR(INDEX(전체당첨내역!$F:$F,MATCH($A31,전체당첨내역!$A:$A,0)),"")</f>
        <v>41</v>
      </c>
      <c r="G31" s="40">
        <f>IFERROR(INDEX(전체당첨내역!$G:$G,MATCH($A31,전체당첨내역!$A:$A,0)),"")</f>
        <v>42</v>
      </c>
      <c r="H31" s="45">
        <f>IFERROR(INDEX(전체당첨내역!$H:$H,MATCH($A31,전체당첨내역!$A:$A,0)),"")</f>
        <v>33</v>
      </c>
      <c r="I31" s="42">
        <f>IFERROR((INDEX(_calc_기준200!$CN$21:$EF$21,1,$B31)&gt;0)*(INDEX(_calc_기준200!$CN$21:$EF$21,1,$B31)&lt;=15)+(INDEX(_calc_기준200!$CN$21:$EF$21,1,$C31)&gt;0)*(INDEX(_calc_기준200!$CN$21:$EF$21,1,$C31)&lt;=15)+(INDEX(_calc_기준200!$CN$21:$EF$21,1,$D31)&gt;0)*(INDEX(_calc_기준200!$CN$21:$EF$21,1,$D31)&lt;=15)+(INDEX(_calc_기준200!$CN$21:$EF$21,1,$E31)&gt;0)*(INDEX(_calc_기준200!$CN$21:$EF$21,1,$E31)&lt;=15)+(INDEX(_calc_기준200!$CN$21:$EF$21,1,$F31)&gt;0)*(INDEX(_calc_기준200!$CN$21:$EF$21,1,$F31)&lt;=15)+(INDEX(_calc_기준200!$CN$21:$EF$21,1,$G31)&gt;0)*(INDEX(_calc_기준200!$CN$21:$EF$21,1,$G31)&lt;=15),"")</f>
        <v>0</v>
      </c>
      <c r="J31" s="40">
        <f>IFERROR((INDEX(_calc_기준200!$CN$21:$EF$21,1,$B31)&gt;15)*(INDEX(_calc_기준200!$CN$21:$EF$21,1,$B31)&lt;=30)+(INDEX(_calc_기준200!$CN$21:$EF$21,1,$C31)&gt;15)*(INDEX(_calc_기준200!$CN$21:$EF$21,1,$C31)&lt;=30)+(INDEX(_calc_기준200!$CN$21:$EF$21,1,$D31)&gt;15)*(INDEX(_calc_기준200!$CN$21:$EF$21,1,$D31)&lt;=30)+(INDEX(_calc_기준200!$CN$21:$EF$21,1,$E31)&gt;15)*(INDEX(_calc_기준200!$CN$21:$EF$21,1,$E31)&lt;=30)+(INDEX(_calc_기준200!$CN$21:$EF$21,1,$F31)&gt;15)*(INDEX(_calc_기준200!$CN$21:$EF$21,1,$F31)&lt;=30)+(INDEX(_calc_기준200!$CN$21:$EF$21,1,$G31)&gt;15)*(INDEX(_calc_기준200!$CN$21:$EF$21,1,$G31)&lt;=30),"")</f>
        <v>2</v>
      </c>
      <c r="K31" s="43">
        <f>IFERROR((INDEX(_calc_기준200!$CN$21:$EF$21,1,$B31)&gt;30)+(INDEX(_calc_기준200!$CN$21:$EF$21,1,$C31)&gt;30)+(INDEX(_calc_기준200!$CN$21:$EF$21,1,$D31)&gt;30)+(INDEX(_calc_기준200!$CN$21:$EF$21,1,$E31)&gt;30)+(INDEX(_calc_기준200!$CN$21:$EF$21,1,$F31)&gt;30)+(INDEX(_calc_기준200!$CN$21:$EF$21,1,$G31)&gt;30),"")</f>
        <v>4</v>
      </c>
      <c r="L31" s="25">
        <f>IFERROR(MATCH(L$11,_calc_기준200!$CN$21:$EF$21,0),"")</f>
        <v>12</v>
      </c>
      <c r="M31" s="25">
        <f>IFERROR(MATCH(M$11,_calc_기준200!$CN$21:$EF$21,0),"")</f>
        <v>35</v>
      </c>
      <c r="N31" s="25">
        <f>IFERROR(MATCH(N$11,_calc_기준200!$CN$21:$EF$21,0),"")</f>
        <v>7</v>
      </c>
      <c r="O31" s="25">
        <f>IFERROR(MATCH(O$11,_calc_기준200!$CN$21:$EF$21,0),"")</f>
        <v>21</v>
      </c>
      <c r="P31" s="25">
        <f>IFERROR(MATCH(P$11,_calc_기준200!$CN$21:$EF$21,0),"")</f>
        <v>14</v>
      </c>
      <c r="Q31" s="25">
        <f>IFERROR(MATCH(Q$11,_calc_기준200!$CN$21:$EF$21,0),"")</f>
        <v>22</v>
      </c>
      <c r="R31" s="25">
        <f>IFERROR(MATCH(R$11,_calc_기준200!$CN$21:$EF$21,0),"")</f>
        <v>13</v>
      </c>
      <c r="S31" s="25">
        <f>IFERROR(MATCH(S$11,_calc_기준200!$CN$21:$EF$21,0),"")</f>
        <v>34</v>
      </c>
      <c r="T31" s="25">
        <f>IFERROR(MATCH(T$11,_calc_기준200!$CN$21:$EF$21,0),"")</f>
        <v>26</v>
      </c>
      <c r="U31" s="25">
        <f>IFERROR(MATCH(U$11,_calc_기준200!$CN$21:$EF$21,0),"")</f>
        <v>11</v>
      </c>
      <c r="V31" s="25">
        <f>IFERROR(MATCH(V$11,_calc_기준200!$CN$21:$EF$21,0),"")</f>
        <v>30</v>
      </c>
      <c r="W31" s="25">
        <f>IFERROR(MATCH(W$11,_calc_기준200!$CN$21:$EF$21,0),"")</f>
        <v>38</v>
      </c>
      <c r="X31" s="25">
        <f>IFERROR(MATCH(X$11,_calc_기준200!$CN$21:$EF$21,0),"")</f>
        <v>33</v>
      </c>
      <c r="Y31" s="25">
        <f>IFERROR(MATCH(Y$11,_calc_기준200!$CN$21:$EF$21,0),"")</f>
        <v>20</v>
      </c>
      <c r="Z31" s="25">
        <f>IFERROR(MATCH(Z$11,_calc_기준200!$CN$21:$EF$21,0),"")</f>
        <v>45</v>
      </c>
      <c r="AA31" s="25">
        <f>IFERROR(MATCH(AA$11,_calc_기준200!$CN$21:$EF$21,0),"")</f>
        <v>6</v>
      </c>
      <c r="AB31" s="25">
        <f>IFERROR(MATCH(AB$11,_calc_기준200!$CN$21:$EF$21,0),"")</f>
        <v>44</v>
      </c>
      <c r="AC31" s="25">
        <f>IFERROR(MATCH(AC$11,_calc_기준200!$CN$21:$EF$21,0),"")</f>
        <v>29</v>
      </c>
      <c r="AD31" s="25">
        <f>IFERROR(MATCH(AD$11,_calc_기준200!$CN$21:$EF$21,0),"")</f>
        <v>40</v>
      </c>
      <c r="AE31" s="25">
        <f>IFERROR(MATCH(AE$11,_calc_기준200!$CN$21:$EF$21,0),"")</f>
        <v>19</v>
      </c>
      <c r="AF31" s="25">
        <f>IFERROR(MATCH(AF$11,_calc_기준200!$CN$21:$EF$21,0),"")</f>
        <v>32</v>
      </c>
      <c r="AG31" s="25">
        <f>IFERROR(MATCH(AG$11,_calc_기준200!$CN$21:$EF$21,0),"")</f>
        <v>3</v>
      </c>
      <c r="AH31" s="25">
        <f>IFERROR(MATCH(AH$11,_calc_기준200!$CN$21:$EF$21,0),"")</f>
        <v>37</v>
      </c>
      <c r="AI31" s="25">
        <f>IFERROR(MATCH(AI$11,_calc_기준200!$CN$21:$EF$21,0),"")</f>
        <v>42</v>
      </c>
      <c r="AJ31" s="25">
        <f>IFERROR(MATCH(AJ$11,_calc_기준200!$CN$21:$EF$21,0),"")</f>
        <v>43</v>
      </c>
      <c r="AK31" s="25">
        <f>IFERROR(MATCH(AK$11,_calc_기준200!$CN$21:$EF$21,0),"")</f>
        <v>16</v>
      </c>
      <c r="AL31" s="25">
        <f>IFERROR(MATCH(AL$11,_calc_기준200!$CN$21:$EF$21,0),"")</f>
        <v>39</v>
      </c>
      <c r="AM31" s="25">
        <f>IFERROR(MATCH(AM$11,_calc_기준200!$CN$21:$EF$21,0),"")</f>
        <v>17</v>
      </c>
      <c r="AN31" s="25">
        <f>IFERROR(MATCH(AN$11,_calc_기준200!$CN$21:$EF$21,0),"")</f>
        <v>27</v>
      </c>
      <c r="AO31" s="25">
        <f>IFERROR(MATCH(AO$11,_calc_기준200!$CN$21:$EF$21,0),"")</f>
        <v>36</v>
      </c>
      <c r="AP31" s="25">
        <f>IFERROR(MATCH(AP$11,_calc_기준200!$CN$21:$EF$21,0),"")</f>
        <v>2</v>
      </c>
      <c r="AQ31" s="25">
        <f>IFERROR(MATCH(AQ$11,_calc_기준200!$CN$21:$EF$21,0),"")</f>
        <v>18</v>
      </c>
      <c r="AR31" s="25">
        <f>IFERROR(MATCH(AR$11,_calc_기준200!$CN$21:$EF$21,0),"")</f>
        <v>31</v>
      </c>
      <c r="AS31" s="25">
        <f>IFERROR(MATCH(AS$11,_calc_기준200!$CN$21:$EF$21,0),"")</f>
        <v>28</v>
      </c>
      <c r="AT31" s="25">
        <f>IFERROR(MATCH(AT$11,_calc_기준200!$CN$21:$EF$21,0),"")</f>
        <v>24</v>
      </c>
      <c r="AU31" s="25">
        <f>IFERROR(MATCH(AU$11,_calc_기준200!$CN$21:$EF$21,0),"")</f>
        <v>25</v>
      </c>
      <c r="AV31" s="25">
        <f>IFERROR(MATCH(AV$11,_calc_기준200!$CN$21:$EF$21,0),"")</f>
        <v>10</v>
      </c>
      <c r="AW31" s="25">
        <f>IFERROR(MATCH(AW$11,_calc_기준200!$CN$21:$EF$21,0),"")</f>
        <v>5</v>
      </c>
      <c r="AX31" s="25">
        <f>IFERROR(MATCH(AX$11,_calc_기준200!$CN$21:$EF$21,0),"")</f>
        <v>9</v>
      </c>
      <c r="AY31" s="25">
        <f>IFERROR(MATCH(AY$11,_calc_기준200!$CN$21:$EF$21,0),"")</f>
        <v>15</v>
      </c>
      <c r="AZ31" s="25">
        <f>IFERROR(MATCH(AZ$11,_calc_기준200!$CN$21:$EF$21,0),"")</f>
        <v>41</v>
      </c>
      <c r="BA31" s="25">
        <f>IFERROR(MATCH(BA$11,_calc_기준200!$CN$21:$EF$21,0),"")</f>
        <v>8</v>
      </c>
      <c r="BB31" s="25">
        <f>IFERROR(MATCH(BB$11,_calc_기준200!$CN$21:$EF$21,0),"")</f>
        <v>1</v>
      </c>
      <c r="BC31" s="25">
        <f>IFERROR(MATCH(BC$11,_calc_기준200!$CN$21:$EF$21,0),"")</f>
        <v>23</v>
      </c>
      <c r="BD31" s="25">
        <f>IFERROR(MATCH(BD$11,_calc_기준200!$CN$21:$EF$21,0),"")</f>
        <v>4</v>
      </c>
    </row>
    <row r="32" spans="1:56" ht="16.5" customHeight="1">
      <c r="A32" s="49">
        <f t="shared" si="2"/>
        <v>1224</v>
      </c>
      <c r="B32" s="40">
        <f>IFERROR(INDEX(전체당첨내역!$B:$B,MATCH($A32,전체당첨내역!$A:$A,0)),"")</f>
        <v>9</v>
      </c>
      <c r="C32" s="40">
        <f>IFERROR(INDEX(전체당첨내역!$C:$C,MATCH($A32,전체당첨내역!$A:$A,0)),"")</f>
        <v>18</v>
      </c>
      <c r="D32" s="40">
        <f>IFERROR(INDEX(전체당첨내역!$D:$D,MATCH($A32,전체당첨내역!$A:$A,0)),"")</f>
        <v>21</v>
      </c>
      <c r="E32" s="40">
        <f>IFERROR(INDEX(전체당첨내역!$E:$E,MATCH($A32,전체당첨내역!$A:$A,0)),"")</f>
        <v>27</v>
      </c>
      <c r="F32" s="40">
        <f>IFERROR(INDEX(전체당첨내역!$F:$F,MATCH($A32,전체당첨내역!$A:$A,0)),"")</f>
        <v>44</v>
      </c>
      <c r="G32" s="40">
        <f>IFERROR(INDEX(전체당첨내역!$G:$G,MATCH($A32,전체당첨내역!$A:$A,0)),"")</f>
        <v>45</v>
      </c>
      <c r="H32" s="45">
        <f>IFERROR(INDEX(전체당첨내역!$H:$H,MATCH($A32,전체당첨내역!$A:$A,0)),"")</f>
        <v>28</v>
      </c>
      <c r="I32" s="42">
        <f>IFERROR((INDEX(_calc_기준200!$CN$22:$EF$22,1,$B32)&gt;0)*(INDEX(_calc_기준200!$CN$22:$EF$22,1,$B32)&lt;=15)+(INDEX(_calc_기준200!$CN$22:$EF$22,1,$C32)&gt;0)*(INDEX(_calc_기준200!$CN$22:$EF$22,1,$C32)&lt;=15)+(INDEX(_calc_기준200!$CN$22:$EF$22,1,$D32)&gt;0)*(INDEX(_calc_기준200!$CN$22:$EF$22,1,$D32)&lt;=15)+(INDEX(_calc_기준200!$CN$22:$EF$22,1,$E32)&gt;0)*(INDEX(_calc_기준200!$CN$22:$EF$22,1,$E32)&lt;=15)+(INDEX(_calc_기준200!$CN$22:$EF$22,1,$F32)&gt;0)*(INDEX(_calc_기준200!$CN$22:$EF$22,1,$F32)&lt;=15)+(INDEX(_calc_기준200!$CN$22:$EF$22,1,$G32)&gt;0)*(INDEX(_calc_기준200!$CN$22:$EF$22,1,$G32)&lt;=15),"")</f>
        <v>3</v>
      </c>
      <c r="J32" s="40">
        <f>IFERROR((INDEX(_calc_기준200!$CN$22:$EF$22,1,$B32)&gt;15)*(INDEX(_calc_기준200!$CN$22:$EF$22,1,$B32)&lt;=30)+(INDEX(_calc_기준200!$CN$22:$EF$22,1,$C32)&gt;15)*(INDEX(_calc_기준200!$CN$22:$EF$22,1,$C32)&lt;=30)+(INDEX(_calc_기준200!$CN$22:$EF$22,1,$D32)&gt;15)*(INDEX(_calc_기준200!$CN$22:$EF$22,1,$D32)&lt;=30)+(INDEX(_calc_기준200!$CN$22:$EF$22,1,$E32)&gt;15)*(INDEX(_calc_기준200!$CN$22:$EF$22,1,$E32)&lt;=30)+(INDEX(_calc_기준200!$CN$22:$EF$22,1,$F32)&gt;15)*(INDEX(_calc_기준200!$CN$22:$EF$22,1,$F32)&lt;=30)+(INDEX(_calc_기준200!$CN$22:$EF$22,1,$G32)&gt;15)*(INDEX(_calc_기준200!$CN$22:$EF$22,1,$G32)&lt;=30),"")</f>
        <v>2</v>
      </c>
      <c r="K32" s="43">
        <f>IFERROR((INDEX(_calc_기준200!$CN$22:$EF$22,1,$B32)&gt;30)+(INDEX(_calc_기준200!$CN$22:$EF$22,1,$C32)&gt;30)+(INDEX(_calc_기준200!$CN$22:$EF$22,1,$D32)&gt;30)+(INDEX(_calc_기준200!$CN$22:$EF$22,1,$E32)&gt;30)+(INDEX(_calc_기준200!$CN$22:$EF$22,1,$F32)&gt;30)+(INDEX(_calc_기준200!$CN$22:$EF$22,1,$G32)&gt;30),"")</f>
        <v>1</v>
      </c>
      <c r="L32" s="25">
        <f>IFERROR(MATCH(L$11,_calc_기준200!$CN$22:$EF$22,0),"")</f>
        <v>12</v>
      </c>
      <c r="M32" s="25">
        <f>IFERROR(MATCH(M$11,_calc_기준200!$CN$22:$EF$22,0),"")</f>
        <v>35</v>
      </c>
      <c r="N32" s="25">
        <f>IFERROR(MATCH(N$11,_calc_기준200!$CN$22:$EF$22,0),"")</f>
        <v>7</v>
      </c>
      <c r="O32" s="25">
        <f>IFERROR(MATCH(O$11,_calc_기준200!$CN$22:$EF$22,0),"")</f>
        <v>21</v>
      </c>
      <c r="P32" s="25">
        <f>IFERROR(MATCH(P$11,_calc_기준200!$CN$22:$EF$22,0),"")</f>
        <v>45</v>
      </c>
      <c r="Q32" s="25">
        <f>IFERROR(MATCH(Q$11,_calc_기준200!$CN$22:$EF$22,0),"")</f>
        <v>13</v>
      </c>
      <c r="R32" s="25">
        <f>IFERROR(MATCH(R$11,_calc_기준200!$CN$22:$EF$22,0),"")</f>
        <v>22</v>
      </c>
      <c r="S32" s="25">
        <f>IFERROR(MATCH(S$11,_calc_기준200!$CN$22:$EF$22,0),"")</f>
        <v>34</v>
      </c>
      <c r="T32" s="25">
        <f>IFERROR(MATCH(T$11,_calc_기준200!$CN$22:$EF$22,0),"")</f>
        <v>38</v>
      </c>
      <c r="U32" s="25">
        <f>IFERROR(MATCH(U$11,_calc_기준200!$CN$22:$EF$22,0),"")</f>
        <v>14</v>
      </c>
      <c r="V32" s="25">
        <f>IFERROR(MATCH(V$11,_calc_기준200!$CN$22:$EF$22,0),"")</f>
        <v>26</v>
      </c>
      <c r="W32" s="25">
        <f>IFERROR(MATCH(W$11,_calc_기준200!$CN$22:$EF$22,0),"")</f>
        <v>20</v>
      </c>
      <c r="X32" s="25">
        <f>IFERROR(MATCH(X$11,_calc_기준200!$CN$22:$EF$22,0),"")</f>
        <v>30</v>
      </c>
      <c r="Y32" s="25">
        <f>IFERROR(MATCH(Y$11,_calc_기준200!$CN$22:$EF$22,0),"")</f>
        <v>33</v>
      </c>
      <c r="Z32" s="25">
        <f>IFERROR(MATCH(Z$11,_calc_기준200!$CN$22:$EF$22,0),"")</f>
        <v>44</v>
      </c>
      <c r="AA32" s="25">
        <f>IFERROR(MATCH(AA$11,_calc_기준200!$CN$22:$EF$22,0),"")</f>
        <v>6</v>
      </c>
      <c r="AB32" s="25">
        <f>IFERROR(MATCH(AB$11,_calc_기준200!$CN$22:$EF$22,0),"")</f>
        <v>40</v>
      </c>
      <c r="AC32" s="25">
        <f>IFERROR(MATCH(AC$11,_calc_기준200!$CN$22:$EF$22,0),"")</f>
        <v>19</v>
      </c>
      <c r="AD32" s="25">
        <f>IFERROR(MATCH(AD$11,_calc_기준200!$CN$22:$EF$22,0),"")</f>
        <v>29</v>
      </c>
      <c r="AE32" s="25">
        <f>IFERROR(MATCH(AE$11,_calc_기준200!$CN$22:$EF$22,0),"")</f>
        <v>32</v>
      </c>
      <c r="AF32" s="25">
        <f>IFERROR(MATCH(AF$11,_calc_기준200!$CN$22:$EF$22,0),"")</f>
        <v>11</v>
      </c>
      <c r="AG32" s="25">
        <f>IFERROR(MATCH(AG$11,_calc_기준200!$CN$22:$EF$22,0),"")</f>
        <v>18</v>
      </c>
      <c r="AH32" s="25">
        <f>IFERROR(MATCH(AH$11,_calc_기준200!$CN$22:$EF$22,0),"")</f>
        <v>3</v>
      </c>
      <c r="AI32" s="25">
        <f>IFERROR(MATCH(AI$11,_calc_기준200!$CN$22:$EF$22,0),"")</f>
        <v>42</v>
      </c>
      <c r="AJ32" s="25">
        <f>IFERROR(MATCH(AJ$11,_calc_기준200!$CN$22:$EF$22,0),"")</f>
        <v>37</v>
      </c>
      <c r="AK32" s="25">
        <f>IFERROR(MATCH(AK$11,_calc_기준200!$CN$22:$EF$22,0),"")</f>
        <v>43</v>
      </c>
      <c r="AL32" s="25">
        <f>IFERROR(MATCH(AL$11,_calc_기준200!$CN$22:$EF$22,0),"")</f>
        <v>9</v>
      </c>
      <c r="AM32" s="25">
        <f>IFERROR(MATCH(AM$11,_calc_기준200!$CN$22:$EF$22,0),"")</f>
        <v>16</v>
      </c>
      <c r="AN32" s="25">
        <f>IFERROR(MATCH(AN$11,_calc_기준200!$CN$22:$EF$22,0),"")</f>
        <v>31</v>
      </c>
      <c r="AO32" s="25">
        <f>IFERROR(MATCH(AO$11,_calc_기준200!$CN$22:$EF$22,0),"")</f>
        <v>2</v>
      </c>
      <c r="AP32" s="25">
        <f>IFERROR(MATCH(AP$11,_calc_기준200!$CN$22:$EF$22,0),"")</f>
        <v>28</v>
      </c>
      <c r="AQ32" s="25">
        <f>IFERROR(MATCH(AQ$11,_calc_기준200!$CN$22:$EF$22,0),"")</f>
        <v>24</v>
      </c>
      <c r="AR32" s="25">
        <f>IFERROR(MATCH(AR$11,_calc_기준200!$CN$22:$EF$22,0),"")</f>
        <v>27</v>
      </c>
      <c r="AS32" s="25">
        <f>IFERROR(MATCH(AS$11,_calc_기준200!$CN$22:$EF$22,0),"")</f>
        <v>10</v>
      </c>
      <c r="AT32" s="25">
        <f>IFERROR(MATCH(AT$11,_calc_기준200!$CN$22:$EF$22,0),"")</f>
        <v>25</v>
      </c>
      <c r="AU32" s="25">
        <f>IFERROR(MATCH(AU$11,_calc_기준200!$CN$22:$EF$22,0),"")</f>
        <v>5</v>
      </c>
      <c r="AV32" s="25">
        <f>IFERROR(MATCH(AV$11,_calc_기준200!$CN$22:$EF$22,0),"")</f>
        <v>36</v>
      </c>
      <c r="AW32" s="25">
        <f>IFERROR(MATCH(AW$11,_calc_기준200!$CN$22:$EF$22,0),"")</f>
        <v>15</v>
      </c>
      <c r="AX32" s="25">
        <f>IFERROR(MATCH(AX$11,_calc_기준200!$CN$22:$EF$22,0),"")</f>
        <v>41</v>
      </c>
      <c r="AY32" s="25">
        <f>IFERROR(MATCH(AY$11,_calc_기준200!$CN$22:$EF$22,0),"")</f>
        <v>39</v>
      </c>
      <c r="AZ32" s="25">
        <f>IFERROR(MATCH(AZ$11,_calc_기준200!$CN$22:$EF$22,0),"")</f>
        <v>17</v>
      </c>
      <c r="BA32" s="25">
        <f>IFERROR(MATCH(BA$11,_calc_기준200!$CN$22:$EF$22,0),"")</f>
        <v>23</v>
      </c>
      <c r="BB32" s="25">
        <f>IFERROR(MATCH(BB$11,_calc_기준200!$CN$22:$EF$22,0),"")</f>
        <v>1</v>
      </c>
      <c r="BC32" s="25">
        <f>IFERROR(MATCH(BC$11,_calc_기준200!$CN$22:$EF$22,0),"")</f>
        <v>8</v>
      </c>
      <c r="BD32" s="25">
        <f>IFERROR(MATCH(BD$11,_calc_기준200!$CN$22:$EF$22,0),"")</f>
        <v>4</v>
      </c>
    </row>
    <row r="33" spans="1:56" ht="16.5" customHeight="1">
      <c r="A33" s="49">
        <f t="shared" si="2"/>
        <v>1223</v>
      </c>
      <c r="B33" s="40">
        <f>IFERROR(INDEX(전체당첨내역!$B:$B,MATCH($A33,전체당첨내역!$A:$A,0)),"")</f>
        <v>16</v>
      </c>
      <c r="C33" s="40">
        <f>IFERROR(INDEX(전체당첨내역!$C:$C,MATCH($A33,전체당첨내역!$A:$A,0)),"")</f>
        <v>18</v>
      </c>
      <c r="D33" s="40">
        <f>IFERROR(INDEX(전체당첨내역!$D:$D,MATCH($A33,전체당첨내역!$A:$A,0)),"")</f>
        <v>20</v>
      </c>
      <c r="E33" s="40">
        <f>IFERROR(INDEX(전체당첨내역!$E:$E,MATCH($A33,전체당첨내역!$A:$A,0)),"")</f>
        <v>32</v>
      </c>
      <c r="F33" s="40">
        <f>IFERROR(INDEX(전체당첨내역!$F:$F,MATCH($A33,전체당첨내역!$A:$A,0)),"")</f>
        <v>33</v>
      </c>
      <c r="G33" s="40">
        <f>IFERROR(INDEX(전체당첨내역!$G:$G,MATCH($A33,전체당첨내역!$A:$A,0)),"")</f>
        <v>39</v>
      </c>
      <c r="H33" s="45">
        <f>IFERROR(INDEX(전체당첨내역!$H:$H,MATCH($A33,전체당첨내역!$A:$A,0)),"")</f>
        <v>26</v>
      </c>
      <c r="I33" s="42">
        <f>IFERROR((INDEX(_calc_기준200!$CN$23:$EF$23,1,$B33)&gt;0)*(INDEX(_calc_기준200!$CN$23:$EF$23,1,$B33)&lt;=15)+(INDEX(_calc_기준200!$CN$23:$EF$23,1,$C33)&gt;0)*(INDEX(_calc_기준200!$CN$23:$EF$23,1,$C33)&lt;=15)+(INDEX(_calc_기준200!$CN$23:$EF$23,1,$D33)&gt;0)*(INDEX(_calc_기준200!$CN$23:$EF$23,1,$D33)&lt;=15)+(INDEX(_calc_기준200!$CN$23:$EF$23,1,$E33)&gt;0)*(INDEX(_calc_기준200!$CN$23:$EF$23,1,$E33)&lt;=15)+(INDEX(_calc_기준200!$CN$23:$EF$23,1,$F33)&gt;0)*(INDEX(_calc_기준200!$CN$23:$EF$23,1,$F33)&lt;=15)+(INDEX(_calc_기준200!$CN$23:$EF$23,1,$G33)&gt;0)*(INDEX(_calc_기준200!$CN$23:$EF$23,1,$G33)&lt;=15),"")</f>
        <v>2</v>
      </c>
      <c r="J33" s="40">
        <f>IFERROR((INDEX(_calc_기준200!$CN$23:$EF$23,1,$B33)&gt;15)*(INDEX(_calc_기준200!$CN$23:$EF$23,1,$B33)&lt;=30)+(INDEX(_calc_기준200!$CN$23:$EF$23,1,$C33)&gt;15)*(INDEX(_calc_기준200!$CN$23:$EF$23,1,$C33)&lt;=30)+(INDEX(_calc_기준200!$CN$23:$EF$23,1,$D33)&gt;15)*(INDEX(_calc_기준200!$CN$23:$EF$23,1,$D33)&lt;=30)+(INDEX(_calc_기준200!$CN$23:$EF$23,1,$E33)&gt;15)*(INDEX(_calc_기준200!$CN$23:$EF$23,1,$E33)&lt;=30)+(INDEX(_calc_기준200!$CN$23:$EF$23,1,$F33)&gt;15)*(INDEX(_calc_기준200!$CN$23:$EF$23,1,$F33)&lt;=30)+(INDEX(_calc_기준200!$CN$23:$EF$23,1,$G33)&gt;15)*(INDEX(_calc_기준200!$CN$23:$EF$23,1,$G33)&lt;=30),"")</f>
        <v>3</v>
      </c>
      <c r="K33" s="43">
        <f>IFERROR((INDEX(_calc_기준200!$CN$23:$EF$23,1,$B33)&gt;30)+(INDEX(_calc_기준200!$CN$23:$EF$23,1,$C33)&gt;30)+(INDEX(_calc_기준200!$CN$23:$EF$23,1,$D33)&gt;30)+(INDEX(_calc_기준200!$CN$23:$EF$23,1,$E33)&gt;30)+(INDEX(_calc_기준200!$CN$23:$EF$23,1,$F33)&gt;30)+(INDEX(_calc_기준200!$CN$23:$EF$23,1,$G33)&gt;30),"")</f>
        <v>1</v>
      </c>
      <c r="L33" s="25">
        <f>IFERROR(MATCH(L$11,_calc_기준200!$CN$23:$EF$23,0),"")</f>
        <v>12</v>
      </c>
      <c r="M33" s="25">
        <f>IFERROR(MATCH(M$11,_calc_기준200!$CN$23:$EF$23,0),"")</f>
        <v>33</v>
      </c>
      <c r="N33" s="25">
        <f>IFERROR(MATCH(N$11,_calc_기준200!$CN$23:$EF$23,0),"")</f>
        <v>7</v>
      </c>
      <c r="O33" s="25">
        <f>IFERROR(MATCH(O$11,_calc_기준200!$CN$23:$EF$23,0),"")</f>
        <v>21</v>
      </c>
      <c r="P33" s="25">
        <f>IFERROR(MATCH(P$11,_calc_기준200!$CN$23:$EF$23,0),"")</f>
        <v>45</v>
      </c>
      <c r="Q33" s="25">
        <f>IFERROR(MATCH(Q$11,_calc_기준200!$CN$23:$EF$23,0),"")</f>
        <v>32</v>
      </c>
      <c r="R33" s="25">
        <f>IFERROR(MATCH(R$11,_calc_기준200!$CN$23:$EF$23,0),"")</f>
        <v>22</v>
      </c>
      <c r="S33" s="25">
        <f>IFERROR(MATCH(S$11,_calc_기준200!$CN$23:$EF$23,0),"")</f>
        <v>13</v>
      </c>
      <c r="T33" s="25">
        <f>IFERROR(MATCH(T$11,_calc_기준200!$CN$23:$EF$23,0),"")</f>
        <v>14</v>
      </c>
      <c r="U33" s="25">
        <f>IFERROR(MATCH(U$11,_calc_기준200!$CN$23:$EF$23,0),"")</f>
        <v>34</v>
      </c>
      <c r="V33" s="25">
        <f>IFERROR(MATCH(V$11,_calc_기준200!$CN$23:$EF$23,0),"")</f>
        <v>38</v>
      </c>
      <c r="W33" s="25">
        <f>IFERROR(MATCH(W$11,_calc_기준200!$CN$23:$EF$23,0),"")</f>
        <v>35</v>
      </c>
      <c r="X33" s="25">
        <f>IFERROR(MATCH(X$11,_calc_기준200!$CN$23:$EF$23,0),"")</f>
        <v>26</v>
      </c>
      <c r="Y33" s="25">
        <f>IFERROR(MATCH(Y$11,_calc_기준200!$CN$23:$EF$23,0),"")</f>
        <v>44</v>
      </c>
      <c r="Z33" s="25">
        <f>IFERROR(MATCH(Z$11,_calc_기준200!$CN$23:$EF$23,0),"")</f>
        <v>19</v>
      </c>
      <c r="AA33" s="25">
        <f>IFERROR(MATCH(AA$11,_calc_기준200!$CN$23:$EF$23,0),"")</f>
        <v>20</v>
      </c>
      <c r="AB33" s="25">
        <f>IFERROR(MATCH(AB$11,_calc_기준200!$CN$23:$EF$23,0),"")</f>
        <v>6</v>
      </c>
      <c r="AC33" s="25">
        <f>IFERROR(MATCH(AC$11,_calc_기준200!$CN$23:$EF$23,0),"")</f>
        <v>30</v>
      </c>
      <c r="AD33" s="25">
        <f>IFERROR(MATCH(AD$11,_calc_기준200!$CN$23:$EF$23,0),"")</f>
        <v>40</v>
      </c>
      <c r="AE33" s="25">
        <f>IFERROR(MATCH(AE$11,_calc_기준200!$CN$23:$EF$23,0),"")</f>
        <v>29</v>
      </c>
      <c r="AF33" s="25">
        <f>IFERROR(MATCH(AF$11,_calc_기준200!$CN$23:$EF$23,0),"")</f>
        <v>18</v>
      </c>
      <c r="AG33" s="25">
        <f>IFERROR(MATCH(AG$11,_calc_기준200!$CN$23:$EF$23,0),"")</f>
        <v>3</v>
      </c>
      <c r="AH33" s="25">
        <f>IFERROR(MATCH(AH$11,_calc_기준200!$CN$23:$EF$23,0),"")</f>
        <v>37</v>
      </c>
      <c r="AI33" s="25">
        <f>IFERROR(MATCH(AI$11,_calc_기준200!$CN$23:$EF$23,0),"")</f>
        <v>42</v>
      </c>
      <c r="AJ33" s="25">
        <f>IFERROR(MATCH(AJ$11,_calc_기준200!$CN$23:$EF$23,0),"")</f>
        <v>11</v>
      </c>
      <c r="AK33" s="25">
        <f>IFERROR(MATCH(AK$11,_calc_기준200!$CN$23:$EF$23,0),"")</f>
        <v>43</v>
      </c>
      <c r="AL33" s="25">
        <f>IFERROR(MATCH(AL$11,_calc_기준200!$CN$23:$EF$23,0),"")</f>
        <v>16</v>
      </c>
      <c r="AM33" s="25">
        <f>IFERROR(MATCH(AM$11,_calc_기준200!$CN$23:$EF$23,0),"")</f>
        <v>31</v>
      </c>
      <c r="AN33" s="25">
        <f>IFERROR(MATCH(AN$11,_calc_기준200!$CN$23:$EF$23,0),"")</f>
        <v>9</v>
      </c>
      <c r="AO33" s="25">
        <f>IFERROR(MATCH(AO$11,_calc_기준200!$CN$23:$EF$23,0),"")</f>
        <v>24</v>
      </c>
      <c r="AP33" s="25">
        <f>IFERROR(MATCH(AP$11,_calc_기준200!$CN$23:$EF$23,0),"")</f>
        <v>39</v>
      </c>
      <c r="AQ33" s="25">
        <f>IFERROR(MATCH(AQ$11,_calc_기준200!$CN$23:$EF$23,0),"")</f>
        <v>2</v>
      </c>
      <c r="AR33" s="25">
        <f>IFERROR(MATCH(AR$11,_calc_기준200!$CN$23:$EF$23,0),"")</f>
        <v>27</v>
      </c>
      <c r="AS33" s="25">
        <f>IFERROR(MATCH(AS$11,_calc_기준200!$CN$23:$EF$23,0),"")</f>
        <v>28</v>
      </c>
      <c r="AT33" s="25">
        <f>IFERROR(MATCH(AT$11,_calc_기준200!$CN$23:$EF$23,0),"")</f>
        <v>10</v>
      </c>
      <c r="AU33" s="25">
        <f>IFERROR(MATCH(AU$11,_calc_기준200!$CN$23:$EF$23,0),"")</f>
        <v>25</v>
      </c>
      <c r="AV33" s="25">
        <f>IFERROR(MATCH(AV$11,_calc_기준200!$CN$23:$EF$23,0),"")</f>
        <v>36</v>
      </c>
      <c r="AW33" s="25">
        <f>IFERROR(MATCH(AW$11,_calc_기준200!$CN$23:$EF$23,0),"")</f>
        <v>15</v>
      </c>
      <c r="AX33" s="25">
        <f>IFERROR(MATCH(AX$11,_calc_기준200!$CN$23:$EF$23,0),"")</f>
        <v>41</v>
      </c>
      <c r="AY33" s="25">
        <f>IFERROR(MATCH(AY$11,_calc_기준200!$CN$23:$EF$23,0),"")</f>
        <v>17</v>
      </c>
      <c r="AZ33" s="25">
        <f>IFERROR(MATCH(AZ$11,_calc_기준200!$CN$23:$EF$23,0),"")</f>
        <v>5</v>
      </c>
      <c r="BA33" s="25">
        <f>IFERROR(MATCH(BA$11,_calc_기준200!$CN$23:$EF$23,0),"")</f>
        <v>23</v>
      </c>
      <c r="BB33" s="25">
        <f>IFERROR(MATCH(BB$11,_calc_기준200!$CN$23:$EF$23,0),"")</f>
        <v>1</v>
      </c>
      <c r="BC33" s="25">
        <f>IFERROR(MATCH(BC$11,_calc_기준200!$CN$23:$EF$23,0),"")</f>
        <v>4</v>
      </c>
      <c r="BD33" s="25">
        <f>IFERROR(MATCH(BD$11,_calc_기준200!$CN$23:$EF$23,0),"")</f>
        <v>8</v>
      </c>
    </row>
    <row r="34" spans="1:56" ht="16.5" customHeight="1">
      <c r="A34" s="49">
        <f t="shared" si="2"/>
        <v>1222</v>
      </c>
      <c r="B34" s="40">
        <f>IFERROR(INDEX(전체당첨내역!$B:$B,MATCH($A34,전체당첨내역!$A:$A,0)),"")</f>
        <v>4</v>
      </c>
      <c r="C34" s="40">
        <f>IFERROR(INDEX(전체당첨내역!$C:$C,MATCH($A34,전체당첨내역!$A:$A,0)),"")</f>
        <v>11</v>
      </c>
      <c r="D34" s="40">
        <f>IFERROR(INDEX(전체당첨내역!$D:$D,MATCH($A34,전체당첨내역!$A:$A,0)),"")</f>
        <v>17</v>
      </c>
      <c r="E34" s="40">
        <f>IFERROR(INDEX(전체당첨내역!$E:$E,MATCH($A34,전체당첨내역!$A:$A,0)),"")</f>
        <v>22</v>
      </c>
      <c r="F34" s="40">
        <f>IFERROR(INDEX(전체당첨내역!$F:$F,MATCH($A34,전체당첨내역!$A:$A,0)),"")</f>
        <v>32</v>
      </c>
      <c r="G34" s="40">
        <f>IFERROR(INDEX(전체당첨내역!$G:$G,MATCH($A34,전체당첨내역!$A:$A,0)),"")</f>
        <v>41</v>
      </c>
      <c r="H34" s="45">
        <f>IFERROR(INDEX(전체당첨내역!$H:$H,MATCH($A34,전체당첨내역!$A:$A,0)),"")</f>
        <v>34</v>
      </c>
      <c r="I34" s="42">
        <f>IFERROR((INDEX(_calc_기준200!$CN$24:$EF$24,1,$B34)&gt;0)*(INDEX(_calc_기준200!$CN$24:$EF$24,1,$B34)&lt;=15)+(INDEX(_calc_기준200!$CN$24:$EF$24,1,$C34)&gt;0)*(INDEX(_calc_기준200!$CN$24:$EF$24,1,$C34)&lt;=15)+(INDEX(_calc_기준200!$CN$24:$EF$24,1,$D34)&gt;0)*(INDEX(_calc_기준200!$CN$24:$EF$24,1,$D34)&lt;=15)+(INDEX(_calc_기준200!$CN$24:$EF$24,1,$E34)&gt;0)*(INDEX(_calc_기준200!$CN$24:$EF$24,1,$E34)&lt;=15)+(INDEX(_calc_기준200!$CN$24:$EF$24,1,$F34)&gt;0)*(INDEX(_calc_기준200!$CN$24:$EF$24,1,$F34)&lt;=15)+(INDEX(_calc_기준200!$CN$24:$EF$24,1,$G34)&gt;0)*(INDEX(_calc_기준200!$CN$24:$EF$24,1,$G34)&lt;=15),"")</f>
        <v>3</v>
      </c>
      <c r="J34" s="40">
        <f>IFERROR((INDEX(_calc_기준200!$CN$24:$EF$24,1,$B34)&gt;15)*(INDEX(_calc_기준200!$CN$24:$EF$24,1,$B34)&lt;=30)+(INDEX(_calc_기준200!$CN$24:$EF$24,1,$C34)&gt;15)*(INDEX(_calc_기준200!$CN$24:$EF$24,1,$C34)&lt;=30)+(INDEX(_calc_기준200!$CN$24:$EF$24,1,$D34)&gt;15)*(INDEX(_calc_기준200!$CN$24:$EF$24,1,$D34)&lt;=30)+(INDEX(_calc_기준200!$CN$24:$EF$24,1,$E34)&gt;15)*(INDEX(_calc_기준200!$CN$24:$EF$24,1,$E34)&lt;=30)+(INDEX(_calc_기준200!$CN$24:$EF$24,1,$F34)&gt;15)*(INDEX(_calc_기준200!$CN$24:$EF$24,1,$F34)&lt;=30)+(INDEX(_calc_기준200!$CN$24:$EF$24,1,$G34)&gt;15)*(INDEX(_calc_기준200!$CN$24:$EF$24,1,$G34)&lt;=30),"")</f>
        <v>0</v>
      </c>
      <c r="K34" s="43">
        <f>IFERROR((INDEX(_calc_기준200!$CN$24:$EF$24,1,$B34)&gt;30)+(INDEX(_calc_기준200!$CN$24:$EF$24,1,$C34)&gt;30)+(INDEX(_calc_기준200!$CN$24:$EF$24,1,$D34)&gt;30)+(INDEX(_calc_기준200!$CN$24:$EF$24,1,$E34)&gt;30)+(INDEX(_calc_기준200!$CN$24:$EF$24,1,$F34)&gt;30)+(INDEX(_calc_기준200!$CN$24:$EF$24,1,$G34)&gt;30),"")</f>
        <v>3</v>
      </c>
      <c r="L34" s="25">
        <f>IFERROR(MATCH(L$11,_calc_기준200!$CN$24:$EF$24,0),"")</f>
        <v>12</v>
      </c>
      <c r="M34" s="25">
        <f>IFERROR(MATCH(M$11,_calc_기준200!$CN$24:$EF$24,0),"")</f>
        <v>32</v>
      </c>
      <c r="N34" s="25">
        <f>IFERROR(MATCH(N$11,_calc_기준200!$CN$24:$EF$24,0),"")</f>
        <v>21</v>
      </c>
      <c r="O34" s="25">
        <f>IFERROR(MATCH(O$11,_calc_기준200!$CN$24:$EF$24,0),"")</f>
        <v>33</v>
      </c>
      <c r="P34" s="25">
        <f>IFERROR(MATCH(P$11,_calc_기준200!$CN$24:$EF$24,0),"")</f>
        <v>45</v>
      </c>
      <c r="Q34" s="25">
        <f>IFERROR(MATCH(Q$11,_calc_기준200!$CN$24:$EF$24,0),"")</f>
        <v>22</v>
      </c>
      <c r="R34" s="25">
        <f>IFERROR(MATCH(R$11,_calc_기준200!$CN$24:$EF$24,0),"")</f>
        <v>14</v>
      </c>
      <c r="S34" s="25">
        <f>IFERROR(MATCH(S$11,_calc_기준200!$CN$24:$EF$24,0),"")</f>
        <v>34</v>
      </c>
      <c r="T34" s="25">
        <f>IFERROR(MATCH(T$11,_calc_기준200!$CN$24:$EF$24,0),"")</f>
        <v>38</v>
      </c>
      <c r="U34" s="25">
        <f>IFERROR(MATCH(U$11,_calc_기준200!$CN$24:$EF$24,0),"")</f>
        <v>35</v>
      </c>
      <c r="V34" s="25">
        <f>IFERROR(MATCH(V$11,_calc_기준200!$CN$24:$EF$24,0),"")</f>
        <v>7</v>
      </c>
      <c r="W34" s="25">
        <f>IFERROR(MATCH(W$11,_calc_기준200!$CN$24:$EF$24,0),"")</f>
        <v>13</v>
      </c>
      <c r="X34" s="25">
        <f>IFERROR(MATCH(X$11,_calc_기준200!$CN$24:$EF$24,0),"")</f>
        <v>26</v>
      </c>
      <c r="Y34" s="25">
        <f>IFERROR(MATCH(Y$11,_calc_기준200!$CN$24:$EF$24,0),"")</f>
        <v>19</v>
      </c>
      <c r="Z34" s="25">
        <f>IFERROR(MATCH(Z$11,_calc_기준200!$CN$24:$EF$24,0),"")</f>
        <v>11</v>
      </c>
      <c r="AA34" s="25">
        <f>IFERROR(MATCH(AA$11,_calc_기준200!$CN$24:$EF$24,0),"")</f>
        <v>30</v>
      </c>
      <c r="AB34" s="25">
        <f>IFERROR(MATCH(AB$11,_calc_기준200!$CN$24:$EF$24,0),"")</f>
        <v>6</v>
      </c>
      <c r="AC34" s="25">
        <f>IFERROR(MATCH(AC$11,_calc_기준200!$CN$24:$EF$24,0),"")</f>
        <v>20</v>
      </c>
      <c r="AD34" s="25">
        <f>IFERROR(MATCH(AD$11,_calc_기준200!$CN$24:$EF$24,0),"")</f>
        <v>29</v>
      </c>
      <c r="AE34" s="25">
        <f>IFERROR(MATCH(AE$11,_calc_기준200!$CN$24:$EF$24,0),"")</f>
        <v>44</v>
      </c>
      <c r="AF34" s="25">
        <f>IFERROR(MATCH(AF$11,_calc_기준200!$CN$24:$EF$24,0),"")</f>
        <v>37</v>
      </c>
      <c r="AG34" s="25">
        <f>IFERROR(MATCH(AG$11,_calc_기준200!$CN$24:$EF$24,0),"")</f>
        <v>3</v>
      </c>
      <c r="AH34" s="25">
        <f>IFERROR(MATCH(AH$11,_calc_기준200!$CN$24:$EF$24,0),"")</f>
        <v>18</v>
      </c>
      <c r="AI34" s="25">
        <f>IFERROR(MATCH(AI$11,_calc_기준200!$CN$24:$EF$24,0),"")</f>
        <v>42</v>
      </c>
      <c r="AJ34" s="25">
        <f>IFERROR(MATCH(AJ$11,_calc_기준200!$CN$24:$EF$24,0),"")</f>
        <v>43</v>
      </c>
      <c r="AK34" s="25">
        <f>IFERROR(MATCH(AK$11,_calc_기준200!$CN$24:$EF$24,0),"")</f>
        <v>40</v>
      </c>
      <c r="AL34" s="25">
        <f>IFERROR(MATCH(AL$11,_calc_기준200!$CN$24:$EF$24,0),"")</f>
        <v>16</v>
      </c>
      <c r="AM34" s="25">
        <f>IFERROR(MATCH(AM$11,_calc_기준200!$CN$24:$EF$24,0),"")</f>
        <v>31</v>
      </c>
      <c r="AN34" s="25">
        <f>IFERROR(MATCH(AN$11,_calc_기준200!$CN$24:$EF$24,0),"")</f>
        <v>27</v>
      </c>
      <c r="AO34" s="25">
        <f>IFERROR(MATCH(AO$11,_calc_기준200!$CN$24:$EF$24,0),"")</f>
        <v>28</v>
      </c>
      <c r="AP34" s="25">
        <f>IFERROR(MATCH(AP$11,_calc_기준200!$CN$24:$EF$24,0),"")</f>
        <v>39</v>
      </c>
      <c r="AQ34" s="25">
        <f>IFERROR(MATCH(AQ$11,_calc_기준200!$CN$24:$EF$24,0),"")</f>
        <v>41</v>
      </c>
      <c r="AR34" s="25">
        <f>IFERROR(MATCH(AR$11,_calc_기준200!$CN$24:$EF$24,0),"")</f>
        <v>2</v>
      </c>
      <c r="AS34" s="25">
        <f>IFERROR(MATCH(AS$11,_calc_기준200!$CN$24:$EF$24,0),"")</f>
        <v>36</v>
      </c>
      <c r="AT34" s="25">
        <f>IFERROR(MATCH(AT$11,_calc_기준200!$CN$24:$EF$24,0),"")</f>
        <v>9</v>
      </c>
      <c r="AU34" s="25">
        <f>IFERROR(MATCH(AU$11,_calc_기준200!$CN$24:$EF$24,0),"")</f>
        <v>17</v>
      </c>
      <c r="AV34" s="25">
        <f>IFERROR(MATCH(AV$11,_calc_기준200!$CN$24:$EF$24,0),"")</f>
        <v>10</v>
      </c>
      <c r="AW34" s="25">
        <f>IFERROR(MATCH(AW$11,_calc_기준200!$CN$24:$EF$24,0),"")</f>
        <v>24</v>
      </c>
      <c r="AX34" s="25">
        <f>IFERROR(MATCH(AX$11,_calc_기준200!$CN$24:$EF$24,0),"")</f>
        <v>25</v>
      </c>
      <c r="AY34" s="25">
        <f>IFERROR(MATCH(AY$11,_calc_기준200!$CN$24:$EF$24,0),"")</f>
        <v>15</v>
      </c>
      <c r="AZ34" s="25">
        <f>IFERROR(MATCH(AZ$11,_calc_기준200!$CN$24:$EF$24,0),"")</f>
        <v>5</v>
      </c>
      <c r="BA34" s="25">
        <f>IFERROR(MATCH(BA$11,_calc_기준200!$CN$24:$EF$24,0),"")</f>
        <v>4</v>
      </c>
      <c r="BB34" s="25">
        <f>IFERROR(MATCH(BB$11,_calc_기준200!$CN$24:$EF$24,0),"")</f>
        <v>23</v>
      </c>
      <c r="BC34" s="25">
        <f>IFERROR(MATCH(BC$11,_calc_기준200!$CN$24:$EF$24,0),"")</f>
        <v>1</v>
      </c>
      <c r="BD34" s="25">
        <f>IFERROR(MATCH(BD$11,_calc_기준200!$CN$24:$EF$24,0),"")</f>
        <v>8</v>
      </c>
    </row>
    <row r="35" spans="1:56" ht="16.5" customHeight="1">
      <c r="A35" s="49">
        <f t="shared" si="2"/>
        <v>1221</v>
      </c>
      <c r="B35" s="40">
        <f>IFERROR(INDEX(전체당첨내역!$B:$B,MATCH($A35,전체당첨내역!$A:$A,0)),"")</f>
        <v>6</v>
      </c>
      <c r="C35" s="40">
        <f>IFERROR(INDEX(전체당첨내역!$C:$C,MATCH($A35,전체당첨내역!$A:$A,0)),"")</f>
        <v>13</v>
      </c>
      <c r="D35" s="40">
        <f>IFERROR(INDEX(전체당첨내역!$D:$D,MATCH($A35,전체당첨내역!$A:$A,0)),"")</f>
        <v>18</v>
      </c>
      <c r="E35" s="40">
        <f>IFERROR(INDEX(전체당첨내역!$E:$E,MATCH($A35,전체당첨내역!$A:$A,0)),"")</f>
        <v>28</v>
      </c>
      <c r="F35" s="40">
        <f>IFERROR(INDEX(전체당첨내역!$F:$F,MATCH($A35,전체당첨내역!$A:$A,0)),"")</f>
        <v>30</v>
      </c>
      <c r="G35" s="40">
        <f>IFERROR(INDEX(전체당첨내역!$G:$G,MATCH($A35,전체당첨내역!$A:$A,0)),"")</f>
        <v>36</v>
      </c>
      <c r="H35" s="45">
        <f>IFERROR(INDEX(전체당첨내역!$H:$H,MATCH($A35,전체당첨내역!$A:$A,0)),"")</f>
        <v>9</v>
      </c>
      <c r="I35" s="42">
        <f>IFERROR((INDEX(_calc_기준200!$CN$25:$EF$25,1,$B35)&gt;0)*(INDEX(_calc_기준200!$CN$25:$EF$25,1,$B35)&lt;=15)+(INDEX(_calc_기준200!$CN$25:$EF$25,1,$C35)&gt;0)*(INDEX(_calc_기준200!$CN$25:$EF$25,1,$C35)&lt;=15)+(INDEX(_calc_기준200!$CN$25:$EF$25,1,$D35)&gt;0)*(INDEX(_calc_기준200!$CN$25:$EF$25,1,$D35)&lt;=15)+(INDEX(_calc_기준200!$CN$25:$EF$25,1,$E35)&gt;0)*(INDEX(_calc_기준200!$CN$25:$EF$25,1,$E35)&lt;=15)+(INDEX(_calc_기준200!$CN$25:$EF$25,1,$F35)&gt;0)*(INDEX(_calc_기준200!$CN$25:$EF$25,1,$F35)&lt;=15)+(INDEX(_calc_기준200!$CN$25:$EF$25,1,$G35)&gt;0)*(INDEX(_calc_기준200!$CN$25:$EF$25,1,$G35)&lt;=15),"")</f>
        <v>3</v>
      </c>
      <c r="J35" s="40">
        <f>IFERROR((INDEX(_calc_기준200!$CN$25:$EF$25,1,$B35)&gt;15)*(INDEX(_calc_기준200!$CN$25:$EF$25,1,$B35)&lt;=30)+(INDEX(_calc_기준200!$CN$25:$EF$25,1,$C35)&gt;15)*(INDEX(_calc_기준200!$CN$25:$EF$25,1,$C35)&lt;=30)+(INDEX(_calc_기준200!$CN$25:$EF$25,1,$D35)&gt;15)*(INDEX(_calc_기준200!$CN$25:$EF$25,1,$D35)&lt;=30)+(INDEX(_calc_기준200!$CN$25:$EF$25,1,$E35)&gt;15)*(INDEX(_calc_기준200!$CN$25:$EF$25,1,$E35)&lt;=30)+(INDEX(_calc_기준200!$CN$25:$EF$25,1,$F35)&gt;15)*(INDEX(_calc_기준200!$CN$25:$EF$25,1,$F35)&lt;=30)+(INDEX(_calc_기준200!$CN$25:$EF$25,1,$G35)&gt;15)*(INDEX(_calc_기준200!$CN$25:$EF$25,1,$G35)&lt;=30),"")</f>
        <v>2</v>
      </c>
      <c r="K35" s="43">
        <f>IFERROR((INDEX(_calc_기준200!$CN$25:$EF$25,1,$B35)&gt;30)+(INDEX(_calc_기준200!$CN$25:$EF$25,1,$C35)&gt;30)+(INDEX(_calc_기준200!$CN$25:$EF$25,1,$D35)&gt;30)+(INDEX(_calc_기준200!$CN$25:$EF$25,1,$E35)&gt;30)+(INDEX(_calc_기준200!$CN$25:$EF$25,1,$F35)&gt;30)+(INDEX(_calc_기준200!$CN$25:$EF$25,1,$G35)&gt;30),"")</f>
        <v>1</v>
      </c>
      <c r="L35" s="25">
        <f>IFERROR(MATCH(L$11,_calc_기준200!$CN$25:$EF$25,0),"")</f>
        <v>13</v>
      </c>
      <c r="M35" s="25">
        <f>IFERROR(MATCH(M$11,_calc_기준200!$CN$25:$EF$25,0),"")</f>
        <v>45</v>
      </c>
      <c r="N35" s="25">
        <f>IFERROR(MATCH(N$11,_calc_기준200!$CN$25:$EF$25,0),"")</f>
        <v>33</v>
      </c>
      <c r="O35" s="25">
        <f>IFERROR(MATCH(O$11,_calc_기준200!$CN$25:$EF$25,0),"")</f>
        <v>21</v>
      </c>
      <c r="P35" s="25">
        <f>IFERROR(MATCH(P$11,_calc_기준200!$CN$25:$EF$25,0),"")</f>
        <v>32</v>
      </c>
      <c r="Q35" s="25">
        <f>IFERROR(MATCH(Q$11,_calc_기준200!$CN$25:$EF$25,0),"")</f>
        <v>22</v>
      </c>
      <c r="R35" s="25">
        <f>IFERROR(MATCH(R$11,_calc_기준200!$CN$25:$EF$25,0),"")</f>
        <v>38</v>
      </c>
      <c r="S35" s="25">
        <f>IFERROR(MATCH(S$11,_calc_기준200!$CN$25:$EF$25,0),"")</f>
        <v>12</v>
      </c>
      <c r="T35" s="25">
        <f>IFERROR(MATCH(T$11,_calc_기준200!$CN$25:$EF$25,0),"")</f>
        <v>14</v>
      </c>
      <c r="U35" s="25">
        <f>IFERROR(MATCH(U$11,_calc_기준200!$CN$25:$EF$25,0),"")</f>
        <v>34</v>
      </c>
      <c r="V35" s="25">
        <f>IFERROR(MATCH(V$11,_calc_기준200!$CN$25:$EF$25,0),"")</f>
        <v>35</v>
      </c>
      <c r="W35" s="25">
        <f>IFERROR(MATCH(W$11,_calc_기준200!$CN$25:$EF$25,0),"")</f>
        <v>30</v>
      </c>
      <c r="X35" s="25">
        <f>IFERROR(MATCH(X$11,_calc_기준200!$CN$25:$EF$25,0),"")</f>
        <v>26</v>
      </c>
      <c r="Y35" s="25">
        <f>IFERROR(MATCH(Y$11,_calc_기준200!$CN$25:$EF$25,0),"")</f>
        <v>19</v>
      </c>
      <c r="Z35" s="25">
        <f>IFERROR(MATCH(Z$11,_calc_기준200!$CN$25:$EF$25,0),"")</f>
        <v>6</v>
      </c>
      <c r="AA35" s="25">
        <f>IFERROR(MATCH(AA$11,_calc_기준200!$CN$25:$EF$25,0),"")</f>
        <v>29</v>
      </c>
      <c r="AB35" s="25">
        <f>IFERROR(MATCH(AB$11,_calc_기준200!$CN$25:$EF$25,0),"")</f>
        <v>7</v>
      </c>
      <c r="AC35" s="25">
        <f>IFERROR(MATCH(AC$11,_calc_기준200!$CN$25:$EF$25,0),"")</f>
        <v>20</v>
      </c>
      <c r="AD35" s="25">
        <f>IFERROR(MATCH(AD$11,_calc_기준200!$CN$25:$EF$25,0),"")</f>
        <v>18</v>
      </c>
      <c r="AE35" s="25">
        <f>IFERROR(MATCH(AE$11,_calc_기준200!$CN$25:$EF$25,0),"")</f>
        <v>44</v>
      </c>
      <c r="AF35" s="25">
        <f>IFERROR(MATCH(AF$11,_calc_기준200!$CN$25:$EF$25,0),"")</f>
        <v>3</v>
      </c>
      <c r="AG35" s="25">
        <f>IFERROR(MATCH(AG$11,_calc_기준200!$CN$25:$EF$25,0),"")</f>
        <v>37</v>
      </c>
      <c r="AH35" s="25">
        <f>IFERROR(MATCH(AH$11,_calc_기준200!$CN$25:$EF$25,0),"")</f>
        <v>43</v>
      </c>
      <c r="AI35" s="25">
        <f>IFERROR(MATCH(AI$11,_calc_기준200!$CN$25:$EF$25,0),"")</f>
        <v>16</v>
      </c>
      <c r="AJ35" s="25">
        <f>IFERROR(MATCH(AJ$11,_calc_기준200!$CN$25:$EF$25,0),"")</f>
        <v>42</v>
      </c>
      <c r="AK35" s="25">
        <f>IFERROR(MATCH(AK$11,_calc_기준200!$CN$25:$EF$25,0),"")</f>
        <v>11</v>
      </c>
      <c r="AL35" s="25">
        <f>IFERROR(MATCH(AL$11,_calc_기준200!$CN$25:$EF$25,0),"")</f>
        <v>31</v>
      </c>
      <c r="AM35" s="25">
        <f>IFERROR(MATCH(AM$11,_calc_기준200!$CN$25:$EF$25,0),"")</f>
        <v>40</v>
      </c>
      <c r="AN35" s="25">
        <f>IFERROR(MATCH(AN$11,_calc_기준200!$CN$25:$EF$25,0),"")</f>
        <v>24</v>
      </c>
      <c r="AO35" s="25">
        <f>IFERROR(MATCH(AO$11,_calc_기준200!$CN$25:$EF$25,0),"")</f>
        <v>36</v>
      </c>
      <c r="AP35" s="25">
        <f>IFERROR(MATCH(AP$11,_calc_기준200!$CN$25:$EF$25,0),"")</f>
        <v>39</v>
      </c>
      <c r="AQ35" s="25">
        <f>IFERROR(MATCH(AQ$11,_calc_기준200!$CN$25:$EF$25,0),"")</f>
        <v>41</v>
      </c>
      <c r="AR35" s="25">
        <f>IFERROR(MATCH(AR$11,_calc_기준200!$CN$25:$EF$25,0),"")</f>
        <v>2</v>
      </c>
      <c r="AS35" s="25">
        <f>IFERROR(MATCH(AS$11,_calc_기준200!$CN$25:$EF$25,0),"")</f>
        <v>27</v>
      </c>
      <c r="AT35" s="25">
        <f>IFERROR(MATCH(AT$11,_calc_기준200!$CN$25:$EF$25,0),"")</f>
        <v>28</v>
      </c>
      <c r="AU35" s="25">
        <f>IFERROR(MATCH(AU$11,_calc_기준200!$CN$25:$EF$25,0),"")</f>
        <v>10</v>
      </c>
      <c r="AV35" s="25">
        <f>IFERROR(MATCH(AV$11,_calc_기준200!$CN$25:$EF$25,0),"")</f>
        <v>9</v>
      </c>
      <c r="AW35" s="25">
        <f>IFERROR(MATCH(AW$11,_calc_기준200!$CN$25:$EF$25,0),"")</f>
        <v>15</v>
      </c>
      <c r="AX35" s="25">
        <f>IFERROR(MATCH(AX$11,_calc_기준200!$CN$25:$EF$25,0),"")</f>
        <v>25</v>
      </c>
      <c r="AY35" s="25">
        <f>IFERROR(MATCH(AY$11,_calc_기준200!$CN$25:$EF$25,0),"")</f>
        <v>17</v>
      </c>
      <c r="AZ35" s="25">
        <f>IFERROR(MATCH(AZ$11,_calc_기준200!$CN$25:$EF$25,0),"")</f>
        <v>4</v>
      </c>
      <c r="BA35" s="25">
        <f>IFERROR(MATCH(BA$11,_calc_기준200!$CN$25:$EF$25,0),"")</f>
        <v>5</v>
      </c>
      <c r="BB35" s="25">
        <f>IFERROR(MATCH(BB$11,_calc_기준200!$CN$25:$EF$25,0),"")</f>
        <v>23</v>
      </c>
      <c r="BC35" s="25">
        <f>IFERROR(MATCH(BC$11,_calc_기준200!$CN$25:$EF$25,0),"")</f>
        <v>1</v>
      </c>
      <c r="BD35" s="25">
        <f>IFERROR(MATCH(BD$11,_calc_기준200!$CN$25:$EF$25,0),"")</f>
        <v>8</v>
      </c>
    </row>
    <row r="36" spans="1:56" ht="16.5" customHeight="1">
      <c r="A36" s="49">
        <f t="shared" si="2"/>
        <v>1220</v>
      </c>
      <c r="B36" s="40">
        <f>IFERROR(INDEX(전체당첨내역!$B:$B,MATCH($A36,전체당첨내역!$A:$A,0)),"")</f>
        <v>2</v>
      </c>
      <c r="C36" s="40">
        <f>IFERROR(INDEX(전체당첨내역!$C:$C,MATCH($A36,전체당첨내역!$A:$A,0)),"")</f>
        <v>22</v>
      </c>
      <c r="D36" s="40">
        <f>IFERROR(INDEX(전체당첨내역!$D:$D,MATCH($A36,전체당첨내역!$A:$A,0)),"")</f>
        <v>25</v>
      </c>
      <c r="E36" s="40">
        <f>IFERROR(INDEX(전체당첨내역!$E:$E,MATCH($A36,전체당첨내역!$A:$A,0)),"")</f>
        <v>28</v>
      </c>
      <c r="F36" s="40">
        <f>IFERROR(INDEX(전체당첨내역!$F:$F,MATCH($A36,전체당첨내역!$A:$A,0)),"")</f>
        <v>34</v>
      </c>
      <c r="G36" s="40">
        <f>IFERROR(INDEX(전체당첨내역!$G:$G,MATCH($A36,전체당첨내역!$A:$A,0)),"")</f>
        <v>43</v>
      </c>
      <c r="H36" s="45">
        <f>IFERROR(INDEX(전체당첨내역!$H:$H,MATCH($A36,전체당첨내역!$A:$A,0)),"")</f>
        <v>16</v>
      </c>
      <c r="I36" s="42">
        <f>IFERROR((INDEX(_calc_기준200!$CN$26:$EF$26,1,$B36)&gt;0)*(INDEX(_calc_기준200!$CN$26:$EF$26,1,$B36)&lt;=15)+(INDEX(_calc_기준200!$CN$26:$EF$26,1,$C36)&gt;0)*(INDEX(_calc_기준200!$CN$26:$EF$26,1,$C36)&lt;=15)+(INDEX(_calc_기준200!$CN$26:$EF$26,1,$D36)&gt;0)*(INDEX(_calc_기준200!$CN$26:$EF$26,1,$D36)&lt;=15)+(INDEX(_calc_기준200!$CN$26:$EF$26,1,$E36)&gt;0)*(INDEX(_calc_기준200!$CN$26:$EF$26,1,$E36)&lt;=15)+(INDEX(_calc_기준200!$CN$26:$EF$26,1,$F36)&gt;0)*(INDEX(_calc_기준200!$CN$26:$EF$26,1,$F36)&lt;=15)+(INDEX(_calc_기준200!$CN$26:$EF$26,1,$G36)&gt;0)*(INDEX(_calc_기준200!$CN$26:$EF$26,1,$G36)&lt;=15),"")</f>
        <v>2</v>
      </c>
      <c r="J36" s="40">
        <f>IFERROR((INDEX(_calc_기준200!$CN$26:$EF$26,1,$B36)&gt;15)*(INDEX(_calc_기준200!$CN$26:$EF$26,1,$B36)&lt;=30)+(INDEX(_calc_기준200!$CN$26:$EF$26,1,$C36)&gt;15)*(INDEX(_calc_기준200!$CN$26:$EF$26,1,$C36)&lt;=30)+(INDEX(_calc_기준200!$CN$26:$EF$26,1,$D36)&gt;15)*(INDEX(_calc_기준200!$CN$26:$EF$26,1,$D36)&lt;=30)+(INDEX(_calc_기준200!$CN$26:$EF$26,1,$E36)&gt;15)*(INDEX(_calc_기준200!$CN$26:$EF$26,1,$E36)&lt;=30)+(INDEX(_calc_기준200!$CN$26:$EF$26,1,$F36)&gt;15)*(INDEX(_calc_기준200!$CN$26:$EF$26,1,$F36)&lt;=30)+(INDEX(_calc_기준200!$CN$26:$EF$26,1,$G36)&gt;15)*(INDEX(_calc_기준200!$CN$26:$EF$26,1,$G36)&lt;=30),"")</f>
        <v>2</v>
      </c>
      <c r="K36" s="43">
        <f>IFERROR((INDEX(_calc_기준200!$CN$26:$EF$26,1,$B36)&gt;30)+(INDEX(_calc_기준200!$CN$26:$EF$26,1,$C36)&gt;30)+(INDEX(_calc_기준200!$CN$26:$EF$26,1,$D36)&gt;30)+(INDEX(_calc_기준200!$CN$26:$EF$26,1,$E36)&gt;30)+(INDEX(_calc_기준200!$CN$26:$EF$26,1,$F36)&gt;30)+(INDEX(_calc_기준200!$CN$26:$EF$26,1,$G36)&gt;30),"")</f>
        <v>2</v>
      </c>
      <c r="L36" s="25">
        <f>IFERROR(MATCH(L$11,_calc_기준200!$CN$26:$EF$26,0),"")</f>
        <v>45</v>
      </c>
      <c r="M36" s="25">
        <f>IFERROR(MATCH(M$11,_calc_기준200!$CN$26:$EF$26,0),"")</f>
        <v>33</v>
      </c>
      <c r="N36" s="25">
        <f>IFERROR(MATCH(N$11,_calc_기준200!$CN$26:$EF$26,0),"")</f>
        <v>21</v>
      </c>
      <c r="O36" s="25">
        <f>IFERROR(MATCH(O$11,_calc_기준200!$CN$26:$EF$26,0),"")</f>
        <v>12</v>
      </c>
      <c r="P36" s="25">
        <f>IFERROR(MATCH(P$11,_calc_기준200!$CN$26:$EF$26,0),"")</f>
        <v>32</v>
      </c>
      <c r="Q36" s="25">
        <f>IFERROR(MATCH(Q$11,_calc_기준200!$CN$26:$EF$26,0),"")</f>
        <v>14</v>
      </c>
      <c r="R36" s="25">
        <f>IFERROR(MATCH(R$11,_calc_기준200!$CN$26:$EF$26,0),"")</f>
        <v>22</v>
      </c>
      <c r="S36" s="25">
        <f>IFERROR(MATCH(S$11,_calc_기준200!$CN$26:$EF$26,0),"")</f>
        <v>35</v>
      </c>
      <c r="T36" s="25">
        <f>IFERROR(MATCH(T$11,_calc_기준200!$CN$26:$EF$26,0),"")</f>
        <v>13</v>
      </c>
      <c r="U36" s="25">
        <f>IFERROR(MATCH(U$11,_calc_기준200!$CN$26:$EF$26,0),"")</f>
        <v>26</v>
      </c>
      <c r="V36" s="25">
        <f>IFERROR(MATCH(V$11,_calc_기준200!$CN$26:$EF$26,0),"")</f>
        <v>30</v>
      </c>
      <c r="W36" s="25">
        <f>IFERROR(MATCH(W$11,_calc_기준200!$CN$26:$EF$26,0),"")</f>
        <v>34</v>
      </c>
      <c r="X36" s="25">
        <f>IFERROR(MATCH(X$11,_calc_기준200!$CN$26:$EF$26,0),"")</f>
        <v>29</v>
      </c>
      <c r="Y36" s="25">
        <f>IFERROR(MATCH(Y$11,_calc_기준200!$CN$26:$EF$26,0),"")</f>
        <v>38</v>
      </c>
      <c r="Z36" s="25">
        <f>IFERROR(MATCH(Z$11,_calc_기준200!$CN$26:$EF$26,0),"")</f>
        <v>19</v>
      </c>
      <c r="AA36" s="25">
        <f>IFERROR(MATCH(AA$11,_calc_기준200!$CN$26:$EF$26,0),"")</f>
        <v>6</v>
      </c>
      <c r="AB36" s="25">
        <f>IFERROR(MATCH(AB$11,_calc_기준200!$CN$26:$EF$26,0),"")</f>
        <v>7</v>
      </c>
      <c r="AC36" s="25">
        <f>IFERROR(MATCH(AC$11,_calc_기준200!$CN$26:$EF$26,0),"")</f>
        <v>20</v>
      </c>
      <c r="AD36" s="25">
        <f>IFERROR(MATCH(AD$11,_calc_기준200!$CN$26:$EF$26,0),"")</f>
        <v>44</v>
      </c>
      <c r="AE36" s="25">
        <f>IFERROR(MATCH(AE$11,_calc_기준200!$CN$26:$EF$26,0),"")</f>
        <v>18</v>
      </c>
      <c r="AF36" s="25">
        <f>IFERROR(MATCH(AF$11,_calc_기준200!$CN$26:$EF$26,0),"")</f>
        <v>37</v>
      </c>
      <c r="AG36" s="25">
        <f>IFERROR(MATCH(AG$11,_calc_기준200!$CN$26:$EF$26,0),"")</f>
        <v>3</v>
      </c>
      <c r="AH36" s="25">
        <f>IFERROR(MATCH(AH$11,_calc_기준200!$CN$26:$EF$26,0),"")</f>
        <v>40</v>
      </c>
      <c r="AI36" s="25">
        <f>IFERROR(MATCH(AI$11,_calc_기준200!$CN$26:$EF$26,0),"")</f>
        <v>43</v>
      </c>
      <c r="AJ36" s="25">
        <f>IFERROR(MATCH(AJ$11,_calc_기준200!$CN$26:$EF$26,0),"")</f>
        <v>11</v>
      </c>
      <c r="AK36" s="25">
        <f>IFERROR(MATCH(AK$11,_calc_기준200!$CN$26:$EF$26,0),"")</f>
        <v>16</v>
      </c>
      <c r="AL36" s="25">
        <f>IFERROR(MATCH(AL$11,_calc_기준200!$CN$26:$EF$26,0),"")</f>
        <v>31</v>
      </c>
      <c r="AM36" s="25">
        <f>IFERROR(MATCH(AM$11,_calc_기준200!$CN$26:$EF$26,0),"")</f>
        <v>2</v>
      </c>
      <c r="AN36" s="25">
        <f>IFERROR(MATCH(AN$11,_calc_기준200!$CN$26:$EF$26,0),"")</f>
        <v>27</v>
      </c>
      <c r="AO36" s="25">
        <f>IFERROR(MATCH(AO$11,_calc_기준200!$CN$26:$EF$26,0),"")</f>
        <v>36</v>
      </c>
      <c r="AP36" s="25">
        <f>IFERROR(MATCH(AP$11,_calc_기준200!$CN$26:$EF$26,0),"")</f>
        <v>24</v>
      </c>
      <c r="AQ36" s="25">
        <f>IFERROR(MATCH(AQ$11,_calc_기준200!$CN$26:$EF$26,0),"")</f>
        <v>25</v>
      </c>
      <c r="AR36" s="25">
        <f>IFERROR(MATCH(AR$11,_calc_기준200!$CN$26:$EF$26,0),"")</f>
        <v>41</v>
      </c>
      <c r="AS36" s="25">
        <f>IFERROR(MATCH(AS$11,_calc_기준200!$CN$26:$EF$26,0),"")</f>
        <v>42</v>
      </c>
      <c r="AT36" s="25">
        <f>IFERROR(MATCH(AT$11,_calc_기준200!$CN$26:$EF$26,0),"")</f>
        <v>39</v>
      </c>
      <c r="AU36" s="25">
        <f>IFERROR(MATCH(AU$11,_calc_기준200!$CN$26:$EF$26,0),"")</f>
        <v>9</v>
      </c>
      <c r="AV36" s="25">
        <f>IFERROR(MATCH(AV$11,_calc_기준200!$CN$26:$EF$26,0),"")</f>
        <v>10</v>
      </c>
      <c r="AW36" s="25">
        <f>IFERROR(MATCH(AW$11,_calc_기준200!$CN$26:$EF$26,0),"")</f>
        <v>15</v>
      </c>
      <c r="AX36" s="25">
        <f>IFERROR(MATCH(AX$11,_calc_기준200!$CN$26:$EF$26,0),"")</f>
        <v>28</v>
      </c>
      <c r="AY36" s="25">
        <f>IFERROR(MATCH(AY$11,_calc_기준200!$CN$26:$EF$26,0),"")</f>
        <v>17</v>
      </c>
      <c r="AZ36" s="25">
        <f>IFERROR(MATCH(AZ$11,_calc_기준200!$CN$26:$EF$26,0),"")</f>
        <v>4</v>
      </c>
      <c r="BA36" s="25">
        <f>IFERROR(MATCH(BA$11,_calc_기준200!$CN$26:$EF$26,0),"")</f>
        <v>5</v>
      </c>
      <c r="BB36" s="25">
        <f>IFERROR(MATCH(BB$11,_calc_기준200!$CN$26:$EF$26,0),"")</f>
        <v>23</v>
      </c>
      <c r="BC36" s="25">
        <f>IFERROR(MATCH(BC$11,_calc_기준200!$CN$26:$EF$26,0),"")</f>
        <v>1</v>
      </c>
      <c r="BD36" s="25">
        <f>IFERROR(MATCH(BD$11,_calc_기준200!$CN$26:$EF$26,0),"")</f>
        <v>8</v>
      </c>
    </row>
    <row r="37" spans="1:56" ht="16.5" customHeight="1">
      <c r="A37" s="49">
        <f t="shared" si="2"/>
        <v>1219</v>
      </c>
      <c r="B37" s="40">
        <f>IFERROR(INDEX(전체당첨내역!$B:$B,MATCH($A37,전체당첨내역!$A:$A,0)),"")</f>
        <v>1</v>
      </c>
      <c r="C37" s="40">
        <f>IFERROR(INDEX(전체당첨내역!$C:$C,MATCH($A37,전체당첨내역!$A:$A,0)),"")</f>
        <v>2</v>
      </c>
      <c r="D37" s="40">
        <f>IFERROR(INDEX(전체당첨내역!$D:$D,MATCH($A37,전체당첨내역!$A:$A,0)),"")</f>
        <v>15</v>
      </c>
      <c r="E37" s="40">
        <f>IFERROR(INDEX(전체당첨내역!$E:$E,MATCH($A37,전체당첨내역!$A:$A,0)),"")</f>
        <v>28</v>
      </c>
      <c r="F37" s="40">
        <f>IFERROR(INDEX(전체당첨내역!$F:$F,MATCH($A37,전체당첨내역!$A:$A,0)),"")</f>
        <v>39</v>
      </c>
      <c r="G37" s="40">
        <f>IFERROR(INDEX(전체당첨내역!$G:$G,MATCH($A37,전체당첨내역!$A:$A,0)),"")</f>
        <v>45</v>
      </c>
      <c r="H37" s="45">
        <f>IFERROR(INDEX(전체당첨내역!$H:$H,MATCH($A37,전체당첨내역!$A:$A,0)),"")</f>
        <v>31</v>
      </c>
      <c r="I37" s="42">
        <f>IFERROR((INDEX(_calc_기준200!$CN$27:$EF$27,1,$B37)&gt;0)*(INDEX(_calc_기준200!$CN$27:$EF$27,1,$B37)&lt;=15)+(INDEX(_calc_기준200!$CN$27:$EF$27,1,$C37)&gt;0)*(INDEX(_calc_기준200!$CN$27:$EF$27,1,$C37)&lt;=15)+(INDEX(_calc_기준200!$CN$27:$EF$27,1,$D37)&gt;0)*(INDEX(_calc_기준200!$CN$27:$EF$27,1,$D37)&lt;=15)+(INDEX(_calc_기준200!$CN$27:$EF$27,1,$E37)&gt;0)*(INDEX(_calc_기준200!$CN$27:$EF$27,1,$E37)&lt;=15)+(INDEX(_calc_기준200!$CN$27:$EF$27,1,$F37)&gt;0)*(INDEX(_calc_기준200!$CN$27:$EF$27,1,$F37)&lt;=15)+(INDEX(_calc_기준200!$CN$27:$EF$27,1,$G37)&gt;0)*(INDEX(_calc_기준200!$CN$27:$EF$27,1,$G37)&lt;=15),"")</f>
        <v>1</v>
      </c>
      <c r="J37" s="40">
        <f>IFERROR((INDEX(_calc_기준200!$CN$27:$EF$27,1,$B37)&gt;15)*(INDEX(_calc_기준200!$CN$27:$EF$27,1,$B37)&lt;=30)+(INDEX(_calc_기준200!$CN$27:$EF$27,1,$C37)&gt;15)*(INDEX(_calc_기준200!$CN$27:$EF$27,1,$C37)&lt;=30)+(INDEX(_calc_기준200!$CN$27:$EF$27,1,$D37)&gt;15)*(INDEX(_calc_기준200!$CN$27:$EF$27,1,$D37)&lt;=30)+(INDEX(_calc_기준200!$CN$27:$EF$27,1,$E37)&gt;15)*(INDEX(_calc_기준200!$CN$27:$EF$27,1,$E37)&lt;=30)+(INDEX(_calc_기준200!$CN$27:$EF$27,1,$F37)&gt;15)*(INDEX(_calc_기준200!$CN$27:$EF$27,1,$F37)&lt;=30)+(INDEX(_calc_기준200!$CN$27:$EF$27,1,$G37)&gt;15)*(INDEX(_calc_기준200!$CN$27:$EF$27,1,$G37)&lt;=30),"")</f>
        <v>1</v>
      </c>
      <c r="K37" s="43">
        <f>IFERROR((INDEX(_calc_기준200!$CN$27:$EF$27,1,$B37)&gt;30)+(INDEX(_calc_기준200!$CN$27:$EF$27,1,$C37)&gt;30)+(INDEX(_calc_기준200!$CN$27:$EF$27,1,$D37)&gt;30)+(INDEX(_calc_기준200!$CN$27:$EF$27,1,$E37)&gt;30)+(INDEX(_calc_기준200!$CN$27:$EF$27,1,$F37)&gt;30)+(INDEX(_calc_기준200!$CN$27:$EF$27,1,$G37)&gt;30),"")</f>
        <v>4</v>
      </c>
      <c r="L37" s="25">
        <f>IFERROR(MATCH(L$11,_calc_기준200!$CN$27:$EF$27,0),"")</f>
        <v>45</v>
      </c>
      <c r="M37" s="25">
        <f>IFERROR(MATCH(M$11,_calc_기준200!$CN$27:$EF$27,0),"")</f>
        <v>33</v>
      </c>
      <c r="N37" s="25">
        <f>IFERROR(MATCH(N$11,_calc_기준200!$CN$27:$EF$27,0),"")</f>
        <v>21</v>
      </c>
      <c r="O37" s="25">
        <f>IFERROR(MATCH(O$11,_calc_기준200!$CN$27:$EF$27,0),"")</f>
        <v>32</v>
      </c>
      <c r="P37" s="25">
        <f>IFERROR(MATCH(P$11,_calc_기준200!$CN$27:$EF$27,0),"")</f>
        <v>35</v>
      </c>
      <c r="Q37" s="25">
        <f>IFERROR(MATCH(Q$11,_calc_기준200!$CN$27:$EF$27,0),"")</f>
        <v>13</v>
      </c>
      <c r="R37" s="25">
        <f>IFERROR(MATCH(R$11,_calc_기준200!$CN$27:$EF$27,0),"")</f>
        <v>22</v>
      </c>
      <c r="S37" s="25">
        <f>IFERROR(MATCH(S$11,_calc_기준200!$CN$27:$EF$27,0),"")</f>
        <v>14</v>
      </c>
      <c r="T37" s="25">
        <f>IFERROR(MATCH(T$11,_calc_기준200!$CN$27:$EF$27,0),"")</f>
        <v>34</v>
      </c>
      <c r="U37" s="25">
        <f>IFERROR(MATCH(U$11,_calc_기준200!$CN$27:$EF$27,0),"")</f>
        <v>29</v>
      </c>
      <c r="V37" s="25">
        <f>IFERROR(MATCH(V$11,_calc_기준200!$CN$27:$EF$27,0),"")</f>
        <v>30</v>
      </c>
      <c r="W37" s="25">
        <f>IFERROR(MATCH(W$11,_calc_기준200!$CN$27:$EF$27,0),"")</f>
        <v>38</v>
      </c>
      <c r="X37" s="25">
        <f>IFERROR(MATCH(X$11,_calc_기준200!$CN$27:$EF$27,0),"")</f>
        <v>19</v>
      </c>
      <c r="Y37" s="25">
        <f>IFERROR(MATCH(Y$11,_calc_기준200!$CN$27:$EF$27,0),"")</f>
        <v>12</v>
      </c>
      <c r="Z37" s="25">
        <f>IFERROR(MATCH(Z$11,_calc_기준200!$CN$27:$EF$27,0),"")</f>
        <v>20</v>
      </c>
      <c r="AA37" s="25">
        <f>IFERROR(MATCH(AA$11,_calc_기준200!$CN$27:$EF$27,0),"")</f>
        <v>6</v>
      </c>
      <c r="AB37" s="25">
        <f>IFERROR(MATCH(AB$11,_calc_기준200!$CN$27:$EF$27,0),"")</f>
        <v>7</v>
      </c>
      <c r="AC37" s="25">
        <f>IFERROR(MATCH(AC$11,_calc_기준200!$CN$27:$EF$27,0),"")</f>
        <v>37</v>
      </c>
      <c r="AD37" s="25">
        <f>IFERROR(MATCH(AD$11,_calc_기준200!$CN$27:$EF$27,0),"")</f>
        <v>26</v>
      </c>
      <c r="AE37" s="25">
        <f>IFERROR(MATCH(AE$11,_calc_기준200!$CN$27:$EF$27,0),"")</f>
        <v>44</v>
      </c>
      <c r="AF37" s="25">
        <f>IFERROR(MATCH(AF$11,_calc_기준200!$CN$27:$EF$27,0),"")</f>
        <v>18</v>
      </c>
      <c r="AG37" s="25">
        <f>IFERROR(MATCH(AG$11,_calc_기준200!$CN$27:$EF$27,0),"")</f>
        <v>11</v>
      </c>
      <c r="AH37" s="25">
        <f>IFERROR(MATCH(AH$11,_calc_기준200!$CN$27:$EF$27,0),"")</f>
        <v>40</v>
      </c>
      <c r="AI37" s="25">
        <f>IFERROR(MATCH(AI$11,_calc_기준200!$CN$27:$EF$27,0),"")</f>
        <v>3</v>
      </c>
      <c r="AJ37" s="25">
        <f>IFERROR(MATCH(AJ$11,_calc_기준200!$CN$27:$EF$27,0),"")</f>
        <v>31</v>
      </c>
      <c r="AK37" s="25">
        <f>IFERROR(MATCH(AK$11,_calc_기준200!$CN$27:$EF$27,0),"")</f>
        <v>43</v>
      </c>
      <c r="AL37" s="25">
        <f>IFERROR(MATCH(AL$11,_calc_기준200!$CN$27:$EF$27,0),"")</f>
        <v>2</v>
      </c>
      <c r="AM37" s="25">
        <f>IFERROR(MATCH(AM$11,_calc_기준200!$CN$27:$EF$27,0),"")</f>
        <v>16</v>
      </c>
      <c r="AN37" s="25">
        <f>IFERROR(MATCH(AN$11,_calc_기준200!$CN$27:$EF$27,0),"")</f>
        <v>36</v>
      </c>
      <c r="AO37" s="25">
        <f>IFERROR(MATCH(AO$11,_calc_기준200!$CN$27:$EF$27,0),"")</f>
        <v>27</v>
      </c>
      <c r="AP37" s="25">
        <f>IFERROR(MATCH(AP$11,_calc_기준200!$CN$27:$EF$27,0),"")</f>
        <v>41</v>
      </c>
      <c r="AQ37" s="25">
        <f>IFERROR(MATCH(AQ$11,_calc_기준200!$CN$27:$EF$27,0),"")</f>
        <v>25</v>
      </c>
      <c r="AR37" s="25">
        <f>IFERROR(MATCH(AR$11,_calc_기준200!$CN$27:$EF$27,0),"")</f>
        <v>39</v>
      </c>
      <c r="AS37" s="25">
        <f>IFERROR(MATCH(AS$11,_calc_기준200!$CN$27:$EF$27,0),"")</f>
        <v>10</v>
      </c>
      <c r="AT37" s="25">
        <f>IFERROR(MATCH(AT$11,_calc_기준200!$CN$27:$EF$27,0),"")</f>
        <v>24</v>
      </c>
      <c r="AU37" s="25">
        <f>IFERROR(MATCH(AU$11,_calc_기준200!$CN$27:$EF$27,0),"")</f>
        <v>17</v>
      </c>
      <c r="AV37" s="25">
        <f>IFERROR(MATCH(AV$11,_calc_기준200!$CN$27:$EF$27,0),"")</f>
        <v>28</v>
      </c>
      <c r="AW37" s="25">
        <f>IFERROR(MATCH(AW$11,_calc_기준200!$CN$27:$EF$27,0),"")</f>
        <v>9</v>
      </c>
      <c r="AX37" s="25">
        <f>IFERROR(MATCH(AX$11,_calc_기준200!$CN$27:$EF$27,0),"")</f>
        <v>4</v>
      </c>
      <c r="AY37" s="25">
        <f>IFERROR(MATCH(AY$11,_calc_기준200!$CN$27:$EF$27,0),"")</f>
        <v>15</v>
      </c>
      <c r="AZ37" s="25">
        <f>IFERROR(MATCH(AZ$11,_calc_기준200!$CN$27:$EF$27,0),"")</f>
        <v>42</v>
      </c>
      <c r="BA37" s="25">
        <f>IFERROR(MATCH(BA$11,_calc_기준200!$CN$27:$EF$27,0),"")</f>
        <v>23</v>
      </c>
      <c r="BB37" s="25">
        <f>IFERROR(MATCH(BB$11,_calc_기준200!$CN$27:$EF$27,0),"")</f>
        <v>8</v>
      </c>
      <c r="BC37" s="25">
        <f>IFERROR(MATCH(BC$11,_calc_기준200!$CN$27:$EF$27,0),"")</f>
        <v>1</v>
      </c>
      <c r="BD37" s="25">
        <f>IFERROR(MATCH(BD$11,_calc_기준200!$CN$27:$EF$27,0),"")</f>
        <v>5</v>
      </c>
    </row>
    <row r="38" spans="1:56" ht="16.5" customHeight="1">
      <c r="A38" s="49">
        <f t="shared" si="2"/>
        <v>1218</v>
      </c>
      <c r="B38" s="40">
        <f>IFERROR(INDEX(전체당첨내역!$B:$B,MATCH($A38,전체당첨내역!$A:$A,0)),"")</f>
        <v>3</v>
      </c>
      <c r="C38" s="40">
        <f>IFERROR(INDEX(전체당첨내역!$C:$C,MATCH($A38,전체당첨내역!$A:$A,0)),"")</f>
        <v>28</v>
      </c>
      <c r="D38" s="40">
        <f>IFERROR(INDEX(전체당첨내역!$D:$D,MATCH($A38,전체당첨내역!$A:$A,0)),"")</f>
        <v>31</v>
      </c>
      <c r="E38" s="40">
        <f>IFERROR(INDEX(전체당첨내역!$E:$E,MATCH($A38,전체당첨내역!$A:$A,0)),"")</f>
        <v>32</v>
      </c>
      <c r="F38" s="40">
        <f>IFERROR(INDEX(전체당첨내역!$F:$F,MATCH($A38,전체당첨내역!$A:$A,0)),"")</f>
        <v>42</v>
      </c>
      <c r="G38" s="40">
        <f>IFERROR(INDEX(전체당첨내역!$G:$G,MATCH($A38,전체당첨내역!$A:$A,0)),"")</f>
        <v>45</v>
      </c>
      <c r="H38" s="45">
        <f>IFERROR(INDEX(전체당첨내역!$H:$H,MATCH($A38,전체당첨내역!$A:$A,0)),"")</f>
        <v>25</v>
      </c>
      <c r="I38" s="42">
        <f>IFERROR((INDEX(_calc_기준200!$CN$28:$EF$28,1,$B38)&gt;0)*(INDEX(_calc_기준200!$CN$28:$EF$28,1,$B38)&lt;=15)+(INDEX(_calc_기준200!$CN$28:$EF$28,1,$C38)&gt;0)*(INDEX(_calc_기준200!$CN$28:$EF$28,1,$C38)&lt;=15)+(INDEX(_calc_기준200!$CN$28:$EF$28,1,$D38)&gt;0)*(INDEX(_calc_기준200!$CN$28:$EF$28,1,$D38)&lt;=15)+(INDEX(_calc_기준200!$CN$28:$EF$28,1,$E38)&gt;0)*(INDEX(_calc_기준200!$CN$28:$EF$28,1,$E38)&lt;=15)+(INDEX(_calc_기준200!$CN$28:$EF$28,1,$F38)&gt;0)*(INDEX(_calc_기준200!$CN$28:$EF$28,1,$F38)&lt;=15)+(INDEX(_calc_기준200!$CN$28:$EF$28,1,$G38)&gt;0)*(INDEX(_calc_기준200!$CN$28:$EF$28,1,$G38)&lt;=15),"")</f>
        <v>2</v>
      </c>
      <c r="J38" s="40">
        <f>IFERROR((INDEX(_calc_기준200!$CN$28:$EF$28,1,$B38)&gt;15)*(INDEX(_calc_기준200!$CN$28:$EF$28,1,$B38)&lt;=30)+(INDEX(_calc_기준200!$CN$28:$EF$28,1,$C38)&gt;15)*(INDEX(_calc_기준200!$CN$28:$EF$28,1,$C38)&lt;=30)+(INDEX(_calc_기준200!$CN$28:$EF$28,1,$D38)&gt;15)*(INDEX(_calc_기준200!$CN$28:$EF$28,1,$D38)&lt;=30)+(INDEX(_calc_기준200!$CN$28:$EF$28,1,$E38)&gt;15)*(INDEX(_calc_기준200!$CN$28:$EF$28,1,$E38)&lt;=30)+(INDEX(_calc_기준200!$CN$28:$EF$28,1,$F38)&gt;15)*(INDEX(_calc_기준200!$CN$28:$EF$28,1,$F38)&lt;=30)+(INDEX(_calc_기준200!$CN$28:$EF$28,1,$G38)&gt;15)*(INDEX(_calc_기준200!$CN$28:$EF$28,1,$G38)&lt;=30),"")</f>
        <v>3</v>
      </c>
      <c r="K38" s="43">
        <f>IFERROR((INDEX(_calc_기준200!$CN$28:$EF$28,1,$B38)&gt;30)+(INDEX(_calc_기준200!$CN$28:$EF$28,1,$C38)&gt;30)+(INDEX(_calc_기준200!$CN$28:$EF$28,1,$D38)&gt;30)+(INDEX(_calc_기준200!$CN$28:$EF$28,1,$E38)&gt;30)+(INDEX(_calc_기준200!$CN$28:$EF$28,1,$F38)&gt;30)+(INDEX(_calc_기준200!$CN$28:$EF$28,1,$G38)&gt;30),"")</f>
        <v>1</v>
      </c>
      <c r="L38" s="25">
        <f>IFERROR(MATCH(L$11,_calc_기준200!$CN$28:$EF$28,0),"")</f>
        <v>45</v>
      </c>
      <c r="M38" s="25">
        <f>IFERROR(MATCH(M$11,_calc_기준200!$CN$28:$EF$28,0),"")</f>
        <v>21</v>
      </c>
      <c r="N38" s="25">
        <f>IFERROR(MATCH(N$11,_calc_기준200!$CN$28:$EF$28,0),"")</f>
        <v>35</v>
      </c>
      <c r="O38" s="25">
        <f>IFERROR(MATCH(O$11,_calc_기준200!$CN$28:$EF$28,0),"")</f>
        <v>32</v>
      </c>
      <c r="P38" s="25">
        <f>IFERROR(MATCH(P$11,_calc_기준200!$CN$28:$EF$28,0),"")</f>
        <v>13</v>
      </c>
      <c r="Q38" s="25">
        <f>IFERROR(MATCH(Q$11,_calc_기준200!$CN$28:$EF$28,0),"")</f>
        <v>22</v>
      </c>
      <c r="R38" s="25">
        <f>IFERROR(MATCH(R$11,_calc_기준200!$CN$28:$EF$28,0),"")</f>
        <v>14</v>
      </c>
      <c r="S38" s="25">
        <f>IFERROR(MATCH(S$11,_calc_기준200!$CN$28:$EF$28,0),"")</f>
        <v>34</v>
      </c>
      <c r="T38" s="25">
        <f>IFERROR(MATCH(T$11,_calc_기준200!$CN$28:$EF$28,0),"")</f>
        <v>19</v>
      </c>
      <c r="U38" s="25">
        <f>IFERROR(MATCH(U$11,_calc_기준200!$CN$28:$EF$28,0),"")</f>
        <v>29</v>
      </c>
      <c r="V38" s="25">
        <f>IFERROR(MATCH(V$11,_calc_기준200!$CN$28:$EF$28,0),"")</f>
        <v>33</v>
      </c>
      <c r="W38" s="25">
        <f>IFERROR(MATCH(W$11,_calc_기준200!$CN$28:$EF$28,0),"")</f>
        <v>38</v>
      </c>
      <c r="X38" s="25">
        <f>IFERROR(MATCH(X$11,_calc_기준200!$CN$28:$EF$28,0),"")</f>
        <v>20</v>
      </c>
      <c r="Y38" s="25">
        <f>IFERROR(MATCH(Y$11,_calc_기준200!$CN$28:$EF$28,0),"")</f>
        <v>6</v>
      </c>
      <c r="Z38" s="25">
        <f>IFERROR(MATCH(Z$11,_calc_기준200!$CN$28:$EF$28,0),"")</f>
        <v>12</v>
      </c>
      <c r="AA38" s="25">
        <f>IFERROR(MATCH(AA$11,_calc_기준200!$CN$28:$EF$28,0),"")</f>
        <v>7</v>
      </c>
      <c r="AB38" s="25">
        <f>IFERROR(MATCH(AB$11,_calc_기준200!$CN$28:$EF$28,0),"")</f>
        <v>30</v>
      </c>
      <c r="AC38" s="25">
        <f>IFERROR(MATCH(AC$11,_calc_기준200!$CN$28:$EF$28,0),"")</f>
        <v>44</v>
      </c>
      <c r="AD38" s="25">
        <f>IFERROR(MATCH(AD$11,_calc_기준200!$CN$28:$EF$28,0),"")</f>
        <v>26</v>
      </c>
      <c r="AE38" s="25">
        <f>IFERROR(MATCH(AE$11,_calc_기준200!$CN$28:$EF$28,0),"")</f>
        <v>31</v>
      </c>
      <c r="AF38" s="25">
        <f>IFERROR(MATCH(AF$11,_calc_기준200!$CN$28:$EF$28,0),"")</f>
        <v>11</v>
      </c>
      <c r="AG38" s="25">
        <f>IFERROR(MATCH(AG$11,_calc_기준200!$CN$28:$EF$28,0),"")</f>
        <v>18</v>
      </c>
      <c r="AH38" s="25">
        <f>IFERROR(MATCH(AH$11,_calc_기준200!$CN$28:$EF$28,0),"")</f>
        <v>40</v>
      </c>
      <c r="AI38" s="25">
        <f>IFERROR(MATCH(AI$11,_calc_기준200!$CN$28:$EF$28,0),"")</f>
        <v>3</v>
      </c>
      <c r="AJ38" s="25">
        <f>IFERROR(MATCH(AJ$11,_calc_기준200!$CN$28:$EF$28,0),"")</f>
        <v>37</v>
      </c>
      <c r="AK38" s="25">
        <f>IFERROR(MATCH(AK$11,_calc_기준200!$CN$28:$EF$28,0),"")</f>
        <v>36</v>
      </c>
      <c r="AL38" s="25">
        <f>IFERROR(MATCH(AL$11,_calc_기준200!$CN$28:$EF$28,0),"")</f>
        <v>43</v>
      </c>
      <c r="AM38" s="25">
        <f>IFERROR(MATCH(AM$11,_calc_기준200!$CN$28:$EF$28,0),"")</f>
        <v>2</v>
      </c>
      <c r="AN38" s="25">
        <f>IFERROR(MATCH(AN$11,_calc_기준200!$CN$28:$EF$28,0),"")</f>
        <v>16</v>
      </c>
      <c r="AO38" s="25">
        <f>IFERROR(MATCH(AO$11,_calc_기준200!$CN$28:$EF$28,0),"")</f>
        <v>28</v>
      </c>
      <c r="AP38" s="25">
        <f>IFERROR(MATCH(AP$11,_calc_기준200!$CN$28:$EF$28,0),"")</f>
        <v>25</v>
      </c>
      <c r="AQ38" s="25">
        <f>IFERROR(MATCH(AQ$11,_calc_기준200!$CN$28:$EF$28,0),"")</f>
        <v>41</v>
      </c>
      <c r="AR38" s="25">
        <f>IFERROR(MATCH(AR$11,_calc_기준200!$CN$28:$EF$28,0),"")</f>
        <v>27</v>
      </c>
      <c r="AS38" s="25">
        <f>IFERROR(MATCH(AS$11,_calc_기준200!$CN$28:$EF$28,0),"")</f>
        <v>39</v>
      </c>
      <c r="AT38" s="25">
        <f>IFERROR(MATCH(AT$11,_calc_기준200!$CN$28:$EF$28,0),"")</f>
        <v>42</v>
      </c>
      <c r="AU38" s="25">
        <f>IFERROR(MATCH(AU$11,_calc_기준200!$CN$28:$EF$28,0),"")</f>
        <v>10</v>
      </c>
      <c r="AV38" s="25">
        <f>IFERROR(MATCH(AV$11,_calc_기준200!$CN$28:$EF$28,0),"")</f>
        <v>17</v>
      </c>
      <c r="AW38" s="25">
        <f>IFERROR(MATCH(AW$11,_calc_기준200!$CN$28:$EF$28,0),"")</f>
        <v>24</v>
      </c>
      <c r="AX38" s="25">
        <f>IFERROR(MATCH(AX$11,_calc_기준200!$CN$28:$EF$28,0),"")</f>
        <v>4</v>
      </c>
      <c r="AY38" s="25">
        <f>IFERROR(MATCH(AY$11,_calc_기준200!$CN$28:$EF$28,0),"")</f>
        <v>15</v>
      </c>
      <c r="AZ38" s="25">
        <f>IFERROR(MATCH(AZ$11,_calc_기준200!$CN$28:$EF$28,0),"")</f>
        <v>9</v>
      </c>
      <c r="BA38" s="25">
        <f>IFERROR(MATCH(BA$11,_calc_기준200!$CN$28:$EF$28,0),"")</f>
        <v>23</v>
      </c>
      <c r="BB38" s="25">
        <f>IFERROR(MATCH(BB$11,_calc_기준200!$CN$28:$EF$28,0),"")</f>
        <v>8</v>
      </c>
      <c r="BC38" s="25">
        <f>IFERROR(MATCH(BC$11,_calc_기준200!$CN$28:$EF$28,0),"")</f>
        <v>1</v>
      </c>
      <c r="BD38" s="25">
        <f>IFERROR(MATCH(BD$11,_calc_기준200!$CN$28:$EF$28,0),"")</f>
        <v>5</v>
      </c>
    </row>
    <row r="39" spans="1:56" ht="16.5" customHeight="1">
      <c r="A39" s="49">
        <f t="shared" si="2"/>
        <v>1217</v>
      </c>
      <c r="B39" s="40">
        <f>IFERROR(INDEX(전체당첨내역!$B:$B,MATCH($A39,전체당첨내역!$A:$A,0)),"")</f>
        <v>8</v>
      </c>
      <c r="C39" s="40">
        <f>IFERROR(INDEX(전체당첨내역!$C:$C,MATCH($A39,전체당첨내역!$A:$A,0)),"")</f>
        <v>10</v>
      </c>
      <c r="D39" s="40">
        <f>IFERROR(INDEX(전체당첨내역!$D:$D,MATCH($A39,전체당첨내역!$A:$A,0)),"")</f>
        <v>15</v>
      </c>
      <c r="E39" s="40">
        <f>IFERROR(INDEX(전체당첨내역!$E:$E,MATCH($A39,전체당첨내역!$A:$A,0)),"")</f>
        <v>20</v>
      </c>
      <c r="F39" s="40">
        <f>IFERROR(INDEX(전체당첨내역!$F:$F,MATCH($A39,전체당첨내역!$A:$A,0)),"")</f>
        <v>29</v>
      </c>
      <c r="G39" s="40">
        <f>IFERROR(INDEX(전체당첨내역!$G:$G,MATCH($A39,전체당첨내역!$A:$A,0)),"")</f>
        <v>31</v>
      </c>
      <c r="H39" s="45">
        <f>IFERROR(INDEX(전체당첨내역!$H:$H,MATCH($A39,전체당첨내역!$A:$A,0)),"")</f>
        <v>41</v>
      </c>
      <c r="I39" s="42">
        <f>IFERROR((INDEX(_calc_기준200!$CN$29:$EF$29,1,$B39)&gt;0)*(INDEX(_calc_기준200!$CN$29:$EF$29,1,$B39)&lt;=15)+(INDEX(_calc_기준200!$CN$29:$EF$29,1,$C39)&gt;0)*(INDEX(_calc_기준200!$CN$29:$EF$29,1,$C39)&lt;=15)+(INDEX(_calc_기준200!$CN$29:$EF$29,1,$D39)&gt;0)*(INDEX(_calc_기준200!$CN$29:$EF$29,1,$D39)&lt;=15)+(INDEX(_calc_기준200!$CN$29:$EF$29,1,$E39)&gt;0)*(INDEX(_calc_기준200!$CN$29:$EF$29,1,$E39)&lt;=15)+(INDEX(_calc_기준200!$CN$29:$EF$29,1,$F39)&gt;0)*(INDEX(_calc_기준200!$CN$29:$EF$29,1,$F39)&lt;=15)+(INDEX(_calc_기준200!$CN$29:$EF$29,1,$G39)&gt;0)*(INDEX(_calc_기준200!$CN$29:$EF$29,1,$G39)&lt;=15),"")</f>
        <v>2</v>
      </c>
      <c r="J39" s="40">
        <f>IFERROR((INDEX(_calc_기준200!$CN$29:$EF$29,1,$B39)&gt;15)*(INDEX(_calc_기준200!$CN$29:$EF$29,1,$B39)&lt;=30)+(INDEX(_calc_기준200!$CN$29:$EF$29,1,$C39)&gt;15)*(INDEX(_calc_기준200!$CN$29:$EF$29,1,$C39)&lt;=30)+(INDEX(_calc_기준200!$CN$29:$EF$29,1,$D39)&gt;15)*(INDEX(_calc_기준200!$CN$29:$EF$29,1,$D39)&lt;=30)+(INDEX(_calc_기준200!$CN$29:$EF$29,1,$E39)&gt;15)*(INDEX(_calc_기준200!$CN$29:$EF$29,1,$E39)&lt;=30)+(INDEX(_calc_기준200!$CN$29:$EF$29,1,$F39)&gt;15)*(INDEX(_calc_기준200!$CN$29:$EF$29,1,$F39)&lt;=30)+(INDEX(_calc_기준200!$CN$29:$EF$29,1,$G39)&gt;15)*(INDEX(_calc_기준200!$CN$29:$EF$29,1,$G39)&lt;=30),"")</f>
        <v>2</v>
      </c>
      <c r="K39" s="43">
        <f>IFERROR((INDEX(_calc_기준200!$CN$29:$EF$29,1,$B39)&gt;30)+(INDEX(_calc_기준200!$CN$29:$EF$29,1,$C39)&gt;30)+(INDEX(_calc_기준200!$CN$29:$EF$29,1,$D39)&gt;30)+(INDEX(_calc_기준200!$CN$29:$EF$29,1,$E39)&gt;30)+(INDEX(_calc_기준200!$CN$29:$EF$29,1,$F39)&gt;30)+(INDEX(_calc_기준200!$CN$29:$EF$29,1,$G39)&gt;30),"")</f>
        <v>2</v>
      </c>
      <c r="L39" s="25">
        <f>IFERROR(MATCH(L$11,_calc_기준200!$CN$29:$EF$29,0),"")</f>
        <v>45</v>
      </c>
      <c r="M39" s="25">
        <f>IFERROR(MATCH(M$11,_calc_기준200!$CN$29:$EF$29,0),"")</f>
        <v>21</v>
      </c>
      <c r="N39" s="25">
        <f>IFERROR(MATCH(N$11,_calc_기준200!$CN$29:$EF$29,0),"")</f>
        <v>32</v>
      </c>
      <c r="O39" s="25">
        <f>IFERROR(MATCH(O$11,_calc_기준200!$CN$29:$EF$29,0),"")</f>
        <v>22</v>
      </c>
      <c r="P39" s="25">
        <f>IFERROR(MATCH(P$11,_calc_기준200!$CN$29:$EF$29,0),"")</f>
        <v>29</v>
      </c>
      <c r="Q39" s="25">
        <f>IFERROR(MATCH(Q$11,_calc_기준200!$CN$29:$EF$29,0),"")</f>
        <v>13</v>
      </c>
      <c r="R39" s="25">
        <f>IFERROR(MATCH(R$11,_calc_기준200!$CN$29:$EF$29,0),"")</f>
        <v>14</v>
      </c>
      <c r="S39" s="25">
        <f>IFERROR(MATCH(S$11,_calc_기준200!$CN$29:$EF$29,0),"")</f>
        <v>34</v>
      </c>
      <c r="T39" s="25">
        <f>IFERROR(MATCH(T$11,_calc_기준200!$CN$29:$EF$29,0),"")</f>
        <v>33</v>
      </c>
      <c r="U39" s="25">
        <f>IFERROR(MATCH(U$11,_calc_기준200!$CN$29:$EF$29,0),"")</f>
        <v>38</v>
      </c>
      <c r="V39" s="25">
        <f>IFERROR(MATCH(V$11,_calc_기준200!$CN$29:$EF$29,0),"")</f>
        <v>12</v>
      </c>
      <c r="W39" s="25">
        <f>IFERROR(MATCH(W$11,_calc_기준200!$CN$29:$EF$29,0),"")</f>
        <v>19</v>
      </c>
      <c r="X39" s="25">
        <f>IFERROR(MATCH(X$11,_calc_기준200!$CN$29:$EF$29,0),"")</f>
        <v>20</v>
      </c>
      <c r="Y39" s="25">
        <f>IFERROR(MATCH(Y$11,_calc_기준200!$CN$29:$EF$29,0),"")</f>
        <v>30</v>
      </c>
      <c r="Z39" s="25">
        <f>IFERROR(MATCH(Z$11,_calc_기준200!$CN$29:$EF$29,0),"")</f>
        <v>35</v>
      </c>
      <c r="AA39" s="25">
        <f>IFERROR(MATCH(AA$11,_calc_기준200!$CN$29:$EF$29,0),"")</f>
        <v>6</v>
      </c>
      <c r="AB39" s="25">
        <f>IFERROR(MATCH(AB$11,_calc_기준200!$CN$29:$EF$29,0),"")</f>
        <v>7</v>
      </c>
      <c r="AC39" s="25">
        <f>IFERROR(MATCH(AC$11,_calc_기준200!$CN$29:$EF$29,0),"")</f>
        <v>18</v>
      </c>
      <c r="AD39" s="25">
        <f>IFERROR(MATCH(AD$11,_calc_기준200!$CN$29:$EF$29,0),"")</f>
        <v>26</v>
      </c>
      <c r="AE39" s="25">
        <f>IFERROR(MATCH(AE$11,_calc_기준200!$CN$29:$EF$29,0),"")</f>
        <v>31</v>
      </c>
      <c r="AF39" s="25">
        <f>IFERROR(MATCH(AF$11,_calc_기준200!$CN$29:$EF$29,0),"")</f>
        <v>37</v>
      </c>
      <c r="AG39" s="25">
        <f>IFERROR(MATCH(AG$11,_calc_기준200!$CN$29:$EF$29,0),"")</f>
        <v>3</v>
      </c>
      <c r="AH39" s="25">
        <f>IFERROR(MATCH(AH$11,_calc_기준200!$CN$29:$EF$29,0),"")</f>
        <v>11</v>
      </c>
      <c r="AI39" s="25">
        <f>IFERROR(MATCH(AI$11,_calc_기준200!$CN$29:$EF$29,0),"")</f>
        <v>43</v>
      </c>
      <c r="AJ39" s="25">
        <f>IFERROR(MATCH(AJ$11,_calc_기준200!$CN$29:$EF$29,0),"")</f>
        <v>44</v>
      </c>
      <c r="AK39" s="25">
        <f>IFERROR(MATCH(AK$11,_calc_기준200!$CN$29:$EF$29,0),"")</f>
        <v>2</v>
      </c>
      <c r="AL39" s="25">
        <f>IFERROR(MATCH(AL$11,_calc_기준200!$CN$29:$EF$29,0),"")</f>
        <v>36</v>
      </c>
      <c r="AM39" s="25">
        <f>IFERROR(MATCH(AM$11,_calc_기준200!$CN$29:$EF$29,0),"")</f>
        <v>28</v>
      </c>
      <c r="AN39" s="25">
        <f>IFERROR(MATCH(AN$11,_calc_기준200!$CN$29:$EF$29,0),"")</f>
        <v>10</v>
      </c>
      <c r="AO39" s="25">
        <f>IFERROR(MATCH(AO$11,_calc_기준200!$CN$29:$EF$29,0),"")</f>
        <v>16</v>
      </c>
      <c r="AP39" s="25">
        <f>IFERROR(MATCH(AP$11,_calc_기준200!$CN$29:$EF$29,0),"")</f>
        <v>25</v>
      </c>
      <c r="AQ39" s="25">
        <f>IFERROR(MATCH(AQ$11,_calc_기준200!$CN$29:$EF$29,0),"")</f>
        <v>27</v>
      </c>
      <c r="AR39" s="25">
        <f>IFERROR(MATCH(AR$11,_calc_기준200!$CN$29:$EF$29,0),"")</f>
        <v>40</v>
      </c>
      <c r="AS39" s="25">
        <f>IFERROR(MATCH(AS$11,_calc_기준200!$CN$29:$EF$29,0),"")</f>
        <v>41</v>
      </c>
      <c r="AT39" s="25">
        <f>IFERROR(MATCH(AT$11,_calc_기준200!$CN$29:$EF$29,0),"")</f>
        <v>15</v>
      </c>
      <c r="AU39" s="25">
        <f>IFERROR(MATCH(AU$11,_calc_기준200!$CN$29:$EF$29,0),"")</f>
        <v>17</v>
      </c>
      <c r="AV39" s="25">
        <f>IFERROR(MATCH(AV$11,_calc_기준200!$CN$29:$EF$29,0),"")</f>
        <v>42</v>
      </c>
      <c r="AW39" s="25">
        <f>IFERROR(MATCH(AW$11,_calc_기준200!$CN$29:$EF$29,0),"")</f>
        <v>4</v>
      </c>
      <c r="AX39" s="25">
        <f>IFERROR(MATCH(AX$11,_calc_기준200!$CN$29:$EF$29,0),"")</f>
        <v>24</v>
      </c>
      <c r="AY39" s="25">
        <f>IFERROR(MATCH(AY$11,_calc_기준200!$CN$29:$EF$29,0),"")</f>
        <v>39</v>
      </c>
      <c r="AZ39" s="25">
        <f>IFERROR(MATCH(AZ$11,_calc_기준200!$CN$29:$EF$29,0),"")</f>
        <v>9</v>
      </c>
      <c r="BA39" s="25">
        <f>IFERROR(MATCH(BA$11,_calc_기준200!$CN$29:$EF$29,0),"")</f>
        <v>8</v>
      </c>
      <c r="BB39" s="25">
        <f>IFERROR(MATCH(BB$11,_calc_기준200!$CN$29:$EF$29,0),"")</f>
        <v>1</v>
      </c>
      <c r="BC39" s="25">
        <f>IFERROR(MATCH(BC$11,_calc_기준200!$CN$29:$EF$29,0),"")</f>
        <v>5</v>
      </c>
      <c r="BD39" s="25">
        <f>IFERROR(MATCH(BD$11,_calc_기준200!$CN$29:$EF$29,0),"")</f>
        <v>23</v>
      </c>
    </row>
    <row r="40" spans="1:56" ht="16.5" customHeight="1">
      <c r="A40" s="49">
        <f t="shared" si="2"/>
        <v>1216</v>
      </c>
      <c r="B40" s="40">
        <f>IFERROR(INDEX(전체당첨내역!$B:$B,MATCH($A40,전체당첨내역!$A:$A,0)),"")</f>
        <v>3</v>
      </c>
      <c r="C40" s="40">
        <f>IFERROR(INDEX(전체당첨내역!$C:$C,MATCH($A40,전체당첨내역!$A:$A,0)),"")</f>
        <v>10</v>
      </c>
      <c r="D40" s="40">
        <f>IFERROR(INDEX(전체당첨내역!$D:$D,MATCH($A40,전체당첨내역!$A:$A,0)),"")</f>
        <v>14</v>
      </c>
      <c r="E40" s="40">
        <f>IFERROR(INDEX(전체당첨내역!$E:$E,MATCH($A40,전체당첨내역!$A:$A,0)),"")</f>
        <v>15</v>
      </c>
      <c r="F40" s="40">
        <f>IFERROR(INDEX(전체당첨내역!$F:$F,MATCH($A40,전체당첨내역!$A:$A,0)),"")</f>
        <v>23</v>
      </c>
      <c r="G40" s="40">
        <f>IFERROR(INDEX(전체당첨내역!$G:$G,MATCH($A40,전체당첨내역!$A:$A,0)),"")</f>
        <v>24</v>
      </c>
      <c r="H40" s="45">
        <f>IFERROR(INDEX(전체당첨내역!$H:$H,MATCH($A40,전체당첨내역!$A:$A,0)),"")</f>
        <v>25</v>
      </c>
      <c r="I40" s="42">
        <f>IFERROR((INDEX(_calc_기준200!$CN$30:$EF$30,1,$B40)&gt;0)*(INDEX(_calc_기준200!$CN$30:$EF$30,1,$B40)&lt;=15)+(INDEX(_calc_기준200!$CN$30:$EF$30,1,$C40)&gt;0)*(INDEX(_calc_기준200!$CN$30:$EF$30,1,$C40)&lt;=15)+(INDEX(_calc_기준200!$CN$30:$EF$30,1,$D40)&gt;0)*(INDEX(_calc_기준200!$CN$30:$EF$30,1,$D40)&lt;=15)+(INDEX(_calc_기준200!$CN$30:$EF$30,1,$E40)&gt;0)*(INDEX(_calc_기준200!$CN$30:$EF$30,1,$E40)&lt;=15)+(INDEX(_calc_기준200!$CN$30:$EF$30,1,$F40)&gt;0)*(INDEX(_calc_기준200!$CN$30:$EF$30,1,$F40)&lt;=15)+(INDEX(_calc_기준200!$CN$30:$EF$30,1,$G40)&gt;0)*(INDEX(_calc_기준200!$CN$30:$EF$30,1,$G40)&lt;=15),"")</f>
        <v>1</v>
      </c>
      <c r="J40" s="40">
        <f>IFERROR((INDEX(_calc_기준200!$CN$30:$EF$30,1,$B40)&gt;15)*(INDEX(_calc_기준200!$CN$30:$EF$30,1,$B40)&lt;=30)+(INDEX(_calc_기준200!$CN$30:$EF$30,1,$C40)&gt;15)*(INDEX(_calc_기준200!$CN$30:$EF$30,1,$C40)&lt;=30)+(INDEX(_calc_기준200!$CN$30:$EF$30,1,$D40)&gt;15)*(INDEX(_calc_기준200!$CN$30:$EF$30,1,$D40)&lt;=30)+(INDEX(_calc_기준200!$CN$30:$EF$30,1,$E40)&gt;15)*(INDEX(_calc_기준200!$CN$30:$EF$30,1,$E40)&lt;=30)+(INDEX(_calc_기준200!$CN$30:$EF$30,1,$F40)&gt;15)*(INDEX(_calc_기준200!$CN$30:$EF$30,1,$F40)&lt;=30)+(INDEX(_calc_기준200!$CN$30:$EF$30,1,$G40)&gt;15)*(INDEX(_calc_기준200!$CN$30:$EF$30,1,$G40)&lt;=30),"")</f>
        <v>2</v>
      </c>
      <c r="K40" s="43">
        <f>IFERROR((INDEX(_calc_기준200!$CN$30:$EF$30,1,$B40)&gt;30)+(INDEX(_calc_기준200!$CN$30:$EF$30,1,$C40)&gt;30)+(INDEX(_calc_기준200!$CN$30:$EF$30,1,$D40)&gt;30)+(INDEX(_calc_기준200!$CN$30:$EF$30,1,$E40)&gt;30)+(INDEX(_calc_기준200!$CN$30:$EF$30,1,$F40)&gt;30)+(INDEX(_calc_기준200!$CN$30:$EF$30,1,$G40)&gt;30),"")</f>
        <v>3</v>
      </c>
      <c r="L40" s="25">
        <f>IFERROR(MATCH(L$11,_calc_기준200!$CN$30:$EF$30,0),"")</f>
        <v>45</v>
      </c>
      <c r="M40" s="25">
        <f>IFERROR(MATCH(M$11,_calc_기준200!$CN$30:$EF$30,0),"")</f>
        <v>21</v>
      </c>
      <c r="N40" s="25">
        <f>IFERROR(MATCH(N$11,_calc_기준200!$CN$30:$EF$30,0),"")</f>
        <v>34</v>
      </c>
      <c r="O40" s="25">
        <f>IFERROR(MATCH(O$11,_calc_기준200!$CN$30:$EF$30,0),"")</f>
        <v>22</v>
      </c>
      <c r="P40" s="25">
        <f>IFERROR(MATCH(P$11,_calc_기준200!$CN$30:$EF$30,0),"")</f>
        <v>32</v>
      </c>
      <c r="Q40" s="25">
        <f>IFERROR(MATCH(Q$11,_calc_기준200!$CN$30:$EF$30,0),"")</f>
        <v>13</v>
      </c>
      <c r="R40" s="25">
        <f>IFERROR(MATCH(R$11,_calc_기준200!$CN$30:$EF$30,0),"")</f>
        <v>33</v>
      </c>
      <c r="S40" s="25">
        <f>IFERROR(MATCH(S$11,_calc_기준200!$CN$30:$EF$30,0),"")</f>
        <v>38</v>
      </c>
      <c r="T40" s="25">
        <f>IFERROR(MATCH(T$11,_calc_기준200!$CN$30:$EF$30,0),"")</f>
        <v>29</v>
      </c>
      <c r="U40" s="25">
        <f>IFERROR(MATCH(U$11,_calc_기준200!$CN$30:$EF$30,0),"")</f>
        <v>19</v>
      </c>
      <c r="V40" s="25">
        <f>IFERROR(MATCH(V$11,_calc_기준200!$CN$30:$EF$30,0),"")</f>
        <v>20</v>
      </c>
      <c r="W40" s="25">
        <f>IFERROR(MATCH(W$11,_calc_기준200!$CN$30:$EF$30,0),"")</f>
        <v>12</v>
      </c>
      <c r="X40" s="25">
        <f>IFERROR(MATCH(X$11,_calc_기준200!$CN$30:$EF$30,0),"")</f>
        <v>14</v>
      </c>
      <c r="Y40" s="25">
        <f>IFERROR(MATCH(Y$11,_calc_기준200!$CN$30:$EF$30,0),"")</f>
        <v>6</v>
      </c>
      <c r="Z40" s="25">
        <f>IFERROR(MATCH(Z$11,_calc_기준200!$CN$30:$EF$30,0),"")</f>
        <v>7</v>
      </c>
      <c r="AA40" s="25">
        <f>IFERROR(MATCH(AA$11,_calc_기준200!$CN$30:$EF$30,0),"")</f>
        <v>30</v>
      </c>
      <c r="AB40" s="25">
        <f>IFERROR(MATCH(AB$11,_calc_기준200!$CN$30:$EF$30,0),"")</f>
        <v>35</v>
      </c>
      <c r="AC40" s="25">
        <f>IFERROR(MATCH(AC$11,_calc_기준200!$CN$30:$EF$30,0),"")</f>
        <v>26</v>
      </c>
      <c r="AD40" s="25">
        <f>IFERROR(MATCH(AD$11,_calc_기준200!$CN$30:$EF$30,0),"")</f>
        <v>18</v>
      </c>
      <c r="AE40" s="25">
        <f>IFERROR(MATCH(AE$11,_calc_기준200!$CN$30:$EF$30,0),"")</f>
        <v>28</v>
      </c>
      <c r="AF40" s="25">
        <f>IFERROR(MATCH(AF$11,_calc_기준200!$CN$30:$EF$30,0),"")</f>
        <v>31</v>
      </c>
      <c r="AG40" s="25">
        <f>IFERROR(MATCH(AG$11,_calc_기준200!$CN$30:$EF$30,0),"")</f>
        <v>44</v>
      </c>
      <c r="AH40" s="25">
        <f>IFERROR(MATCH(AH$11,_calc_기준200!$CN$30:$EF$30,0),"")</f>
        <v>11</v>
      </c>
      <c r="AI40" s="25">
        <f>IFERROR(MATCH(AI$11,_calc_기준200!$CN$30:$EF$30,0),"")</f>
        <v>37</v>
      </c>
      <c r="AJ40" s="25">
        <f>IFERROR(MATCH(AJ$11,_calc_기준200!$CN$30:$EF$30,0),"")</f>
        <v>43</v>
      </c>
      <c r="AK40" s="25">
        <f>IFERROR(MATCH(AK$11,_calc_기준200!$CN$30:$EF$30,0),"")</f>
        <v>2</v>
      </c>
      <c r="AL40" s="25">
        <f>IFERROR(MATCH(AL$11,_calc_기준200!$CN$30:$EF$30,0),"")</f>
        <v>3</v>
      </c>
      <c r="AM40" s="25">
        <f>IFERROR(MATCH(AM$11,_calc_기준200!$CN$30:$EF$30,0),"")</f>
        <v>36</v>
      </c>
      <c r="AN40" s="25">
        <f>IFERROR(MATCH(AN$11,_calc_기준200!$CN$30:$EF$30,0),"")</f>
        <v>10</v>
      </c>
      <c r="AO40" s="25">
        <f>IFERROR(MATCH(AO$11,_calc_기준200!$CN$30:$EF$30,0),"")</f>
        <v>41</v>
      </c>
      <c r="AP40" s="25">
        <f>IFERROR(MATCH(AP$11,_calc_기준200!$CN$30:$EF$30,0),"")</f>
        <v>15</v>
      </c>
      <c r="AQ40" s="25">
        <f>IFERROR(MATCH(AQ$11,_calc_기준200!$CN$30:$EF$30,0),"")</f>
        <v>16</v>
      </c>
      <c r="AR40" s="25">
        <f>IFERROR(MATCH(AR$11,_calc_기준200!$CN$30:$EF$30,0),"")</f>
        <v>27</v>
      </c>
      <c r="AS40" s="25">
        <f>IFERROR(MATCH(AS$11,_calc_기준200!$CN$30:$EF$30,0),"")</f>
        <v>40</v>
      </c>
      <c r="AT40" s="25">
        <f>IFERROR(MATCH(AT$11,_calc_기준200!$CN$30:$EF$30,0),"")</f>
        <v>4</v>
      </c>
      <c r="AU40" s="25">
        <f>IFERROR(MATCH(AU$11,_calc_기준200!$CN$30:$EF$30,0),"")</f>
        <v>17</v>
      </c>
      <c r="AV40" s="25">
        <f>IFERROR(MATCH(AV$11,_calc_기준200!$CN$30:$EF$30,0),"")</f>
        <v>25</v>
      </c>
      <c r="AW40" s="25">
        <f>IFERROR(MATCH(AW$11,_calc_기준200!$CN$30:$EF$30,0),"")</f>
        <v>24</v>
      </c>
      <c r="AX40" s="25">
        <f>IFERROR(MATCH(AX$11,_calc_기준200!$CN$30:$EF$30,0),"")</f>
        <v>39</v>
      </c>
      <c r="AY40" s="25">
        <f>IFERROR(MATCH(AY$11,_calc_기준200!$CN$30:$EF$30,0),"")</f>
        <v>42</v>
      </c>
      <c r="AZ40" s="25">
        <f>IFERROR(MATCH(AZ$11,_calc_기준200!$CN$30:$EF$30,0),"")</f>
        <v>9</v>
      </c>
      <c r="BA40" s="25">
        <f>IFERROR(MATCH(BA$11,_calc_기준200!$CN$30:$EF$30,0),"")</f>
        <v>1</v>
      </c>
      <c r="BB40" s="25">
        <f>IFERROR(MATCH(BB$11,_calc_기준200!$CN$30:$EF$30,0),"")</f>
        <v>5</v>
      </c>
      <c r="BC40" s="25">
        <f>IFERROR(MATCH(BC$11,_calc_기준200!$CN$30:$EF$30,0),"")</f>
        <v>8</v>
      </c>
      <c r="BD40" s="25">
        <f>IFERROR(MATCH(BD$11,_calc_기준200!$CN$30:$EF$30,0),"")</f>
        <v>23</v>
      </c>
    </row>
    <row r="41" spans="1:56" ht="16.5" customHeight="1">
      <c r="A41" s="49">
        <f t="shared" si="2"/>
        <v>1215</v>
      </c>
      <c r="B41" s="40">
        <f>IFERROR(INDEX(전체당첨내역!$B:$B,MATCH($A41,전체당첨내역!$A:$A,0)),"")</f>
        <v>13</v>
      </c>
      <c r="C41" s="40">
        <f>IFERROR(INDEX(전체당첨내역!$C:$C,MATCH($A41,전체당첨내역!$A:$A,0)),"")</f>
        <v>15</v>
      </c>
      <c r="D41" s="40">
        <f>IFERROR(INDEX(전체당첨내역!$D:$D,MATCH($A41,전체당첨내역!$A:$A,0)),"")</f>
        <v>19</v>
      </c>
      <c r="E41" s="40">
        <f>IFERROR(INDEX(전체당첨내역!$E:$E,MATCH($A41,전체당첨내역!$A:$A,0)),"")</f>
        <v>21</v>
      </c>
      <c r="F41" s="40">
        <f>IFERROR(INDEX(전체당첨내역!$F:$F,MATCH($A41,전체당첨내역!$A:$A,0)),"")</f>
        <v>44</v>
      </c>
      <c r="G41" s="40">
        <f>IFERROR(INDEX(전체당첨내역!$G:$G,MATCH($A41,전체당첨내역!$A:$A,0)),"")</f>
        <v>45</v>
      </c>
      <c r="H41" s="45">
        <f>IFERROR(INDEX(전체당첨내역!$H:$H,MATCH($A41,전체당첨내역!$A:$A,0)),"")</f>
        <v>39</v>
      </c>
      <c r="I41" s="42">
        <f>IFERROR((INDEX(_calc_기준200!$CN$31:$EF$31,1,$B41)&gt;0)*(INDEX(_calc_기준200!$CN$31:$EF$31,1,$B41)&lt;=15)+(INDEX(_calc_기준200!$CN$31:$EF$31,1,$C41)&gt;0)*(INDEX(_calc_기준200!$CN$31:$EF$31,1,$C41)&lt;=15)+(INDEX(_calc_기준200!$CN$31:$EF$31,1,$D41)&gt;0)*(INDEX(_calc_기준200!$CN$31:$EF$31,1,$D41)&lt;=15)+(INDEX(_calc_기준200!$CN$31:$EF$31,1,$E41)&gt;0)*(INDEX(_calc_기준200!$CN$31:$EF$31,1,$E41)&lt;=15)+(INDEX(_calc_기준200!$CN$31:$EF$31,1,$F41)&gt;0)*(INDEX(_calc_기준200!$CN$31:$EF$31,1,$F41)&lt;=15)+(INDEX(_calc_기준200!$CN$31:$EF$31,1,$G41)&gt;0)*(INDEX(_calc_기준200!$CN$31:$EF$31,1,$G41)&lt;=15),"")</f>
        <v>4</v>
      </c>
      <c r="J41" s="40">
        <f>IFERROR((INDEX(_calc_기준200!$CN$31:$EF$31,1,$B41)&gt;15)*(INDEX(_calc_기준200!$CN$31:$EF$31,1,$B41)&lt;=30)+(INDEX(_calc_기준200!$CN$31:$EF$31,1,$C41)&gt;15)*(INDEX(_calc_기준200!$CN$31:$EF$31,1,$C41)&lt;=30)+(INDEX(_calc_기준200!$CN$31:$EF$31,1,$D41)&gt;15)*(INDEX(_calc_기준200!$CN$31:$EF$31,1,$D41)&lt;=30)+(INDEX(_calc_기준200!$CN$31:$EF$31,1,$E41)&gt;15)*(INDEX(_calc_기준200!$CN$31:$EF$31,1,$E41)&lt;=30)+(INDEX(_calc_기준200!$CN$31:$EF$31,1,$F41)&gt;15)*(INDEX(_calc_기준200!$CN$31:$EF$31,1,$F41)&lt;=30)+(INDEX(_calc_기준200!$CN$31:$EF$31,1,$G41)&gt;15)*(INDEX(_calc_기준200!$CN$31:$EF$31,1,$G41)&lt;=30),"")</f>
        <v>2</v>
      </c>
      <c r="K41" s="43">
        <f>IFERROR((INDEX(_calc_기준200!$CN$31:$EF$31,1,$B41)&gt;30)+(INDEX(_calc_기준200!$CN$31:$EF$31,1,$C41)&gt;30)+(INDEX(_calc_기준200!$CN$31:$EF$31,1,$D41)&gt;30)+(INDEX(_calc_기준200!$CN$31:$EF$31,1,$E41)&gt;30)+(INDEX(_calc_기준200!$CN$31:$EF$31,1,$F41)&gt;30)+(INDEX(_calc_기준200!$CN$31:$EF$31,1,$G41)&gt;30),"")</f>
        <v>0</v>
      </c>
      <c r="L41" s="25">
        <f>IFERROR(MATCH(L$11,_calc_기준200!$CN$31:$EF$31,0),"")</f>
        <v>45</v>
      </c>
      <c r="M41" s="25">
        <f>IFERROR(MATCH(M$11,_calc_기준200!$CN$31:$EF$31,0),"")</f>
        <v>21</v>
      </c>
      <c r="N41" s="25">
        <f>IFERROR(MATCH(N$11,_calc_기준200!$CN$31:$EF$31,0),"")</f>
        <v>19</v>
      </c>
      <c r="O41" s="25">
        <f>IFERROR(MATCH(O$11,_calc_기준200!$CN$31:$EF$31,0),"")</f>
        <v>34</v>
      </c>
      <c r="P41" s="25">
        <f>IFERROR(MATCH(P$11,_calc_기준200!$CN$31:$EF$31,0),"")</f>
        <v>13</v>
      </c>
      <c r="Q41" s="25">
        <f>IFERROR(MATCH(Q$11,_calc_기준200!$CN$31:$EF$31,0),"")</f>
        <v>22</v>
      </c>
      <c r="R41" s="25">
        <f>IFERROR(MATCH(R$11,_calc_기준200!$CN$31:$EF$31,0),"")</f>
        <v>32</v>
      </c>
      <c r="S41" s="25">
        <f>IFERROR(MATCH(S$11,_calc_기준200!$CN$31:$EF$31,0),"")</f>
        <v>14</v>
      </c>
      <c r="T41" s="25">
        <f>IFERROR(MATCH(T$11,_calc_기준200!$CN$31:$EF$31,0),"")</f>
        <v>33</v>
      </c>
      <c r="U41" s="25">
        <f>IFERROR(MATCH(U$11,_calc_기준200!$CN$31:$EF$31,0),"")</f>
        <v>12</v>
      </c>
      <c r="V41" s="25">
        <f>IFERROR(MATCH(V$11,_calc_기준200!$CN$31:$EF$31,0),"")</f>
        <v>20</v>
      </c>
      <c r="W41" s="25">
        <f>IFERROR(MATCH(W$11,_calc_기준200!$CN$31:$EF$31,0),"")</f>
        <v>30</v>
      </c>
      <c r="X41" s="25">
        <f>IFERROR(MATCH(X$11,_calc_기준200!$CN$31:$EF$31,0),"")</f>
        <v>35</v>
      </c>
      <c r="Y41" s="25">
        <f>IFERROR(MATCH(Y$11,_calc_기준200!$CN$31:$EF$31,0),"")</f>
        <v>31</v>
      </c>
      <c r="Z41" s="25">
        <f>IFERROR(MATCH(Z$11,_calc_기준200!$CN$31:$EF$31,0),"")</f>
        <v>38</v>
      </c>
      <c r="AA41" s="25">
        <f>IFERROR(MATCH(AA$11,_calc_기준200!$CN$31:$EF$31,0),"")</f>
        <v>37</v>
      </c>
      <c r="AB41" s="25">
        <f>IFERROR(MATCH(AB$11,_calc_기준200!$CN$31:$EF$31,0),"")</f>
        <v>6</v>
      </c>
      <c r="AC41" s="25">
        <f>IFERROR(MATCH(AC$11,_calc_기준200!$CN$31:$EF$31,0),"")</f>
        <v>7</v>
      </c>
      <c r="AD41" s="25">
        <f>IFERROR(MATCH(AD$11,_calc_기준200!$CN$31:$EF$31,0),"")</f>
        <v>26</v>
      </c>
      <c r="AE41" s="25">
        <f>IFERROR(MATCH(AE$11,_calc_기준200!$CN$31:$EF$31,0),"")</f>
        <v>18</v>
      </c>
      <c r="AF41" s="25">
        <f>IFERROR(MATCH(AF$11,_calc_기준200!$CN$31:$EF$31,0),"")</f>
        <v>44</v>
      </c>
      <c r="AG41" s="25">
        <f>IFERROR(MATCH(AG$11,_calc_기준200!$CN$31:$EF$31,0),"")</f>
        <v>11</v>
      </c>
      <c r="AH41" s="25">
        <f>IFERROR(MATCH(AH$11,_calc_기준200!$CN$31:$EF$31,0),"")</f>
        <v>15</v>
      </c>
      <c r="AI41" s="25">
        <f>IFERROR(MATCH(AI$11,_calc_기준200!$CN$31:$EF$31,0),"")</f>
        <v>28</v>
      </c>
      <c r="AJ41" s="25">
        <f>IFERROR(MATCH(AJ$11,_calc_기준200!$CN$31:$EF$31,0),"")</f>
        <v>29</v>
      </c>
      <c r="AK41" s="25">
        <f>IFERROR(MATCH(AK$11,_calc_기준200!$CN$31:$EF$31,0),"")</f>
        <v>43</v>
      </c>
      <c r="AL41" s="25">
        <f>IFERROR(MATCH(AL$11,_calc_기준200!$CN$31:$EF$31,0),"")</f>
        <v>2</v>
      </c>
      <c r="AM41" s="25">
        <f>IFERROR(MATCH(AM$11,_calc_기준200!$CN$31:$EF$31,0),"")</f>
        <v>3</v>
      </c>
      <c r="AN41" s="25">
        <f>IFERROR(MATCH(AN$11,_calc_기준200!$CN$31:$EF$31,0),"")</f>
        <v>36</v>
      </c>
      <c r="AO41" s="25">
        <f>IFERROR(MATCH(AO$11,_calc_기준200!$CN$31:$EF$31,0),"")</f>
        <v>10</v>
      </c>
      <c r="AP41" s="25">
        <f>IFERROR(MATCH(AP$11,_calc_기준200!$CN$31:$EF$31,0),"")</f>
        <v>40</v>
      </c>
      <c r="AQ41" s="25">
        <f>IFERROR(MATCH(AQ$11,_calc_기준200!$CN$31:$EF$31,0),"")</f>
        <v>16</v>
      </c>
      <c r="AR41" s="25">
        <f>IFERROR(MATCH(AR$11,_calc_기준200!$CN$31:$EF$31,0),"")</f>
        <v>41</v>
      </c>
      <c r="AS41" s="25">
        <f>IFERROR(MATCH(AS$11,_calc_기준200!$CN$31:$EF$31,0),"")</f>
        <v>27</v>
      </c>
      <c r="AT41" s="25">
        <f>IFERROR(MATCH(AT$11,_calc_기준200!$CN$31:$EF$31,0),"")</f>
        <v>4</v>
      </c>
      <c r="AU41" s="25">
        <f>IFERROR(MATCH(AU$11,_calc_기준200!$CN$31:$EF$31,0),"")</f>
        <v>24</v>
      </c>
      <c r="AV41" s="25">
        <f>IFERROR(MATCH(AV$11,_calc_기준200!$CN$31:$EF$31,0),"")</f>
        <v>25</v>
      </c>
      <c r="AW41" s="25">
        <f>IFERROR(MATCH(AW$11,_calc_기준200!$CN$31:$EF$31,0),"")</f>
        <v>17</v>
      </c>
      <c r="AX41" s="25">
        <f>IFERROR(MATCH(AX$11,_calc_기준200!$CN$31:$EF$31,0),"")</f>
        <v>39</v>
      </c>
      <c r="AY41" s="25">
        <f>IFERROR(MATCH(AY$11,_calc_기준200!$CN$31:$EF$31,0),"")</f>
        <v>42</v>
      </c>
      <c r="AZ41" s="25">
        <f>IFERROR(MATCH(AZ$11,_calc_기준200!$CN$31:$EF$31,0),"")</f>
        <v>9</v>
      </c>
      <c r="BA41" s="25">
        <f>IFERROR(MATCH(BA$11,_calc_기준200!$CN$31:$EF$31,0),"")</f>
        <v>1</v>
      </c>
      <c r="BB41" s="25">
        <f>IFERROR(MATCH(BB$11,_calc_기준200!$CN$31:$EF$31,0),"")</f>
        <v>5</v>
      </c>
      <c r="BC41" s="25">
        <f>IFERROR(MATCH(BC$11,_calc_기준200!$CN$31:$EF$31,0),"")</f>
        <v>8</v>
      </c>
      <c r="BD41" s="25">
        <f>IFERROR(MATCH(BD$11,_calc_기준200!$CN$31:$EF$31,0),"")</f>
        <v>23</v>
      </c>
    </row>
    <row r="42" spans="1:56" ht="16.5" customHeight="1">
      <c r="A42" s="49">
        <f t="shared" si="2"/>
        <v>1214</v>
      </c>
      <c r="B42" s="40">
        <f>IFERROR(INDEX(전체당첨내역!$B:$B,MATCH($A42,전체당첨내역!$A:$A,0)),"")</f>
        <v>10</v>
      </c>
      <c r="C42" s="40">
        <f>IFERROR(INDEX(전체당첨내역!$C:$C,MATCH($A42,전체당첨내역!$A:$A,0)),"")</f>
        <v>15</v>
      </c>
      <c r="D42" s="40">
        <f>IFERROR(INDEX(전체당첨내역!$D:$D,MATCH($A42,전체당첨내역!$A:$A,0)),"")</f>
        <v>19</v>
      </c>
      <c r="E42" s="40">
        <f>IFERROR(INDEX(전체당첨내역!$E:$E,MATCH($A42,전체당첨내역!$A:$A,0)),"")</f>
        <v>27</v>
      </c>
      <c r="F42" s="40">
        <f>IFERROR(INDEX(전체당첨내역!$F:$F,MATCH($A42,전체당첨내역!$A:$A,0)),"")</f>
        <v>30</v>
      </c>
      <c r="G42" s="40">
        <f>IFERROR(INDEX(전체당첨내역!$G:$G,MATCH($A42,전체당첨내역!$A:$A,0)),"")</f>
        <v>33</v>
      </c>
      <c r="H42" s="45">
        <f>IFERROR(INDEX(전체당첨내역!$H:$H,MATCH($A42,전체당첨내역!$A:$A,0)),"")</f>
        <v>14</v>
      </c>
      <c r="I42" s="42">
        <f>IFERROR((INDEX(_calc_기준200!$CN$32:$EF$32,1,$B42)&gt;0)*(INDEX(_calc_기준200!$CN$32:$EF$32,1,$B42)&lt;=15)+(INDEX(_calc_기준200!$CN$32:$EF$32,1,$C42)&gt;0)*(INDEX(_calc_기준200!$CN$32:$EF$32,1,$C42)&lt;=15)+(INDEX(_calc_기준200!$CN$32:$EF$32,1,$D42)&gt;0)*(INDEX(_calc_기준200!$CN$32:$EF$32,1,$D42)&lt;=15)+(INDEX(_calc_기준200!$CN$32:$EF$32,1,$E42)&gt;0)*(INDEX(_calc_기준200!$CN$32:$EF$32,1,$E42)&lt;=15)+(INDEX(_calc_기준200!$CN$32:$EF$32,1,$F42)&gt;0)*(INDEX(_calc_기준200!$CN$32:$EF$32,1,$F42)&lt;=15)+(INDEX(_calc_기준200!$CN$32:$EF$32,1,$G42)&gt;0)*(INDEX(_calc_기준200!$CN$32:$EF$32,1,$G42)&lt;=15),"")</f>
        <v>3</v>
      </c>
      <c r="J42" s="40">
        <f>IFERROR((INDEX(_calc_기준200!$CN$32:$EF$32,1,$B42)&gt;15)*(INDEX(_calc_기준200!$CN$32:$EF$32,1,$B42)&lt;=30)+(INDEX(_calc_기준200!$CN$32:$EF$32,1,$C42)&gt;15)*(INDEX(_calc_기준200!$CN$32:$EF$32,1,$C42)&lt;=30)+(INDEX(_calc_기준200!$CN$32:$EF$32,1,$D42)&gt;15)*(INDEX(_calc_기준200!$CN$32:$EF$32,1,$D42)&lt;=30)+(INDEX(_calc_기준200!$CN$32:$EF$32,1,$E42)&gt;15)*(INDEX(_calc_기준200!$CN$32:$EF$32,1,$E42)&lt;=30)+(INDEX(_calc_기준200!$CN$32:$EF$32,1,$F42)&gt;15)*(INDEX(_calc_기준200!$CN$32:$EF$32,1,$F42)&lt;=30)+(INDEX(_calc_기준200!$CN$32:$EF$32,1,$G42)&gt;15)*(INDEX(_calc_기준200!$CN$32:$EF$32,1,$G42)&lt;=30),"")</f>
        <v>2</v>
      </c>
      <c r="K42" s="43">
        <f>IFERROR((INDEX(_calc_기준200!$CN$32:$EF$32,1,$B42)&gt;30)+(INDEX(_calc_기준200!$CN$32:$EF$32,1,$C42)&gt;30)+(INDEX(_calc_기준200!$CN$32:$EF$32,1,$D42)&gt;30)+(INDEX(_calc_기준200!$CN$32:$EF$32,1,$E42)&gt;30)+(INDEX(_calc_기준200!$CN$32:$EF$32,1,$F42)&gt;30)+(INDEX(_calc_기준200!$CN$32:$EF$32,1,$G42)&gt;30),"")</f>
        <v>1</v>
      </c>
      <c r="L42" s="25">
        <f>IFERROR(MATCH(L$11,_calc_기준200!$CN$32:$EF$32,0),"")</f>
        <v>45</v>
      </c>
      <c r="M42" s="25">
        <f>IFERROR(MATCH(M$11,_calc_기준200!$CN$32:$EF$32,0),"")</f>
        <v>19</v>
      </c>
      <c r="N42" s="25">
        <f>IFERROR(MATCH(N$11,_calc_기준200!$CN$32:$EF$32,0),"")</f>
        <v>14</v>
      </c>
      <c r="O42" s="25">
        <f>IFERROR(MATCH(O$11,_calc_기준200!$CN$32:$EF$32,0),"")</f>
        <v>21</v>
      </c>
      <c r="P42" s="25">
        <f>IFERROR(MATCH(P$11,_calc_기준200!$CN$32:$EF$32,0),"")</f>
        <v>33</v>
      </c>
      <c r="Q42" s="25">
        <f>IFERROR(MATCH(Q$11,_calc_기준200!$CN$32:$EF$32,0),"")</f>
        <v>34</v>
      </c>
      <c r="R42" s="25">
        <f>IFERROR(MATCH(R$11,_calc_기준200!$CN$32:$EF$32,0),"")</f>
        <v>22</v>
      </c>
      <c r="S42" s="25">
        <f>IFERROR(MATCH(S$11,_calc_기준200!$CN$32:$EF$32,0),"")</f>
        <v>32</v>
      </c>
      <c r="T42" s="25">
        <f>IFERROR(MATCH(T$11,_calc_기준200!$CN$32:$EF$32,0),"")</f>
        <v>13</v>
      </c>
      <c r="U42" s="25">
        <f>IFERROR(MATCH(U$11,_calc_기준200!$CN$32:$EF$32,0),"")</f>
        <v>30</v>
      </c>
      <c r="V42" s="25">
        <f>IFERROR(MATCH(V$11,_calc_기준200!$CN$32:$EF$32,0),"")</f>
        <v>12</v>
      </c>
      <c r="W42" s="25">
        <f>IFERROR(MATCH(W$11,_calc_기준200!$CN$32:$EF$32,0),"")</f>
        <v>20</v>
      </c>
      <c r="X42" s="25">
        <f>IFERROR(MATCH(X$11,_calc_기준200!$CN$32:$EF$32,0),"")</f>
        <v>35</v>
      </c>
      <c r="Y42" s="25">
        <f>IFERROR(MATCH(Y$11,_calc_기준200!$CN$32:$EF$32,0),"")</f>
        <v>26</v>
      </c>
      <c r="Z42" s="25">
        <f>IFERROR(MATCH(Z$11,_calc_기준200!$CN$32:$EF$32,0),"")</f>
        <v>31</v>
      </c>
      <c r="AA42" s="25">
        <f>IFERROR(MATCH(AA$11,_calc_기준200!$CN$32:$EF$32,0),"")</f>
        <v>6</v>
      </c>
      <c r="AB42" s="25">
        <f>IFERROR(MATCH(AB$11,_calc_기준200!$CN$32:$EF$32,0),"")</f>
        <v>7</v>
      </c>
      <c r="AC42" s="25">
        <f>IFERROR(MATCH(AC$11,_calc_기준200!$CN$32:$EF$32,0),"")</f>
        <v>11</v>
      </c>
      <c r="AD42" s="25">
        <f>IFERROR(MATCH(AD$11,_calc_기준200!$CN$32:$EF$32,0),"")</f>
        <v>37</v>
      </c>
      <c r="AE42" s="25">
        <f>IFERROR(MATCH(AE$11,_calc_기준200!$CN$32:$EF$32,0),"")</f>
        <v>15</v>
      </c>
      <c r="AF42" s="25">
        <f>IFERROR(MATCH(AF$11,_calc_기준200!$CN$32:$EF$32,0),"")</f>
        <v>38</v>
      </c>
      <c r="AG42" s="25">
        <f>IFERROR(MATCH(AG$11,_calc_기준200!$CN$32:$EF$32,0),"")</f>
        <v>44</v>
      </c>
      <c r="AH42" s="25">
        <f>IFERROR(MATCH(AH$11,_calc_기준200!$CN$32:$EF$32,0),"")</f>
        <v>3</v>
      </c>
      <c r="AI42" s="25">
        <f>IFERROR(MATCH(AI$11,_calc_기준200!$CN$32:$EF$32,0),"")</f>
        <v>10</v>
      </c>
      <c r="AJ42" s="25">
        <f>IFERROR(MATCH(AJ$11,_calc_기준200!$CN$32:$EF$32,0),"")</f>
        <v>28</v>
      </c>
      <c r="AK42" s="25">
        <f>IFERROR(MATCH(AK$11,_calc_기준200!$CN$32:$EF$32,0),"")</f>
        <v>29</v>
      </c>
      <c r="AL42" s="25">
        <f>IFERROR(MATCH(AL$11,_calc_기준200!$CN$32:$EF$32,0),"")</f>
        <v>18</v>
      </c>
      <c r="AM42" s="25">
        <f>IFERROR(MATCH(AM$11,_calc_기준200!$CN$32:$EF$32,0),"")</f>
        <v>43</v>
      </c>
      <c r="AN42" s="25">
        <f>IFERROR(MATCH(AN$11,_calc_기준200!$CN$32:$EF$32,0),"")</f>
        <v>2</v>
      </c>
      <c r="AO42" s="25">
        <f>IFERROR(MATCH(AO$11,_calc_기준200!$CN$32:$EF$32,0),"")</f>
        <v>36</v>
      </c>
      <c r="AP42" s="25">
        <f>IFERROR(MATCH(AP$11,_calc_기준200!$CN$32:$EF$32,0),"")</f>
        <v>16</v>
      </c>
      <c r="AQ42" s="25">
        <f>IFERROR(MATCH(AQ$11,_calc_기준200!$CN$32:$EF$32,0),"")</f>
        <v>40</v>
      </c>
      <c r="AR42" s="25">
        <f>IFERROR(MATCH(AR$11,_calc_기준200!$CN$32:$EF$32,0),"")</f>
        <v>27</v>
      </c>
      <c r="AS42" s="25">
        <f>IFERROR(MATCH(AS$11,_calc_기준200!$CN$32:$EF$32,0),"")</f>
        <v>41</v>
      </c>
      <c r="AT42" s="25">
        <f>IFERROR(MATCH(AT$11,_calc_기준200!$CN$32:$EF$32,0),"")</f>
        <v>4</v>
      </c>
      <c r="AU42" s="25">
        <f>IFERROR(MATCH(AU$11,_calc_기준200!$CN$32:$EF$32,0),"")</f>
        <v>24</v>
      </c>
      <c r="AV42" s="25">
        <f>IFERROR(MATCH(AV$11,_calc_기준200!$CN$32:$EF$32,0),"")</f>
        <v>42</v>
      </c>
      <c r="AW42" s="25">
        <f>IFERROR(MATCH(AW$11,_calc_기준200!$CN$32:$EF$32,0),"")</f>
        <v>9</v>
      </c>
      <c r="AX42" s="25">
        <f>IFERROR(MATCH(AX$11,_calc_기준200!$CN$32:$EF$32,0),"")</f>
        <v>17</v>
      </c>
      <c r="AY42" s="25">
        <f>IFERROR(MATCH(AY$11,_calc_기준200!$CN$32:$EF$32,0),"")</f>
        <v>1</v>
      </c>
      <c r="AZ42" s="25">
        <f>IFERROR(MATCH(AZ$11,_calc_기준200!$CN$32:$EF$32,0),"")</f>
        <v>39</v>
      </c>
      <c r="BA42" s="25">
        <f>IFERROR(MATCH(BA$11,_calc_기준200!$CN$32:$EF$32,0),"")</f>
        <v>25</v>
      </c>
      <c r="BB42" s="25">
        <f>IFERROR(MATCH(BB$11,_calc_기준200!$CN$32:$EF$32,0),"")</f>
        <v>5</v>
      </c>
      <c r="BC42" s="25">
        <f>IFERROR(MATCH(BC$11,_calc_기준200!$CN$32:$EF$32,0),"")</f>
        <v>8</v>
      </c>
      <c r="BD42" s="25">
        <f>IFERROR(MATCH(BD$11,_calc_기준200!$CN$32:$EF$32,0),"")</f>
        <v>23</v>
      </c>
    </row>
    <row r="43" spans="1:56" ht="16.5" customHeight="1">
      <c r="A43" s="49">
        <f t="shared" si="2"/>
        <v>1213</v>
      </c>
      <c r="B43" s="40">
        <f>IFERROR(INDEX(전체당첨내역!$B:$B,MATCH($A43,전체당첨내역!$A:$A,0)),"")</f>
        <v>5</v>
      </c>
      <c r="C43" s="40">
        <f>IFERROR(INDEX(전체당첨내역!$C:$C,MATCH($A43,전체당첨내역!$A:$A,0)),"")</f>
        <v>11</v>
      </c>
      <c r="D43" s="40">
        <f>IFERROR(INDEX(전체당첨내역!$D:$D,MATCH($A43,전체당첨내역!$A:$A,0)),"")</f>
        <v>25</v>
      </c>
      <c r="E43" s="40">
        <f>IFERROR(INDEX(전체당첨내역!$E:$E,MATCH($A43,전체당첨내역!$A:$A,0)),"")</f>
        <v>27</v>
      </c>
      <c r="F43" s="40">
        <f>IFERROR(INDEX(전체당첨내역!$F:$F,MATCH($A43,전체당첨내역!$A:$A,0)),"")</f>
        <v>36</v>
      </c>
      <c r="G43" s="40">
        <f>IFERROR(INDEX(전체당첨내역!$G:$G,MATCH($A43,전체당첨내역!$A:$A,0)),"")</f>
        <v>38</v>
      </c>
      <c r="H43" s="45">
        <f>IFERROR(INDEX(전체당첨내역!$H:$H,MATCH($A43,전체당첨내역!$A:$A,0)),"")</f>
        <v>2</v>
      </c>
      <c r="I43" s="42">
        <f>IFERROR((INDEX(_calc_기준200!$CN$33:$EF$33,1,$B43)&gt;0)*(INDEX(_calc_기준200!$CN$33:$EF$33,1,$B43)&lt;=15)+(INDEX(_calc_기준200!$CN$33:$EF$33,1,$C43)&gt;0)*(INDEX(_calc_기준200!$CN$33:$EF$33,1,$C43)&lt;=15)+(INDEX(_calc_기준200!$CN$33:$EF$33,1,$D43)&gt;0)*(INDEX(_calc_기준200!$CN$33:$EF$33,1,$D43)&lt;=15)+(INDEX(_calc_기준200!$CN$33:$EF$33,1,$E43)&gt;0)*(INDEX(_calc_기준200!$CN$33:$EF$33,1,$E43)&lt;=15)+(INDEX(_calc_기준200!$CN$33:$EF$33,1,$F43)&gt;0)*(INDEX(_calc_기준200!$CN$33:$EF$33,1,$F43)&lt;=15)+(INDEX(_calc_기준200!$CN$33:$EF$33,1,$G43)&gt;0)*(INDEX(_calc_기준200!$CN$33:$EF$33,1,$G43)&lt;=15),"")</f>
        <v>0</v>
      </c>
      <c r="J43" s="40">
        <f>IFERROR((INDEX(_calc_기준200!$CN$33:$EF$33,1,$B43)&gt;15)*(INDEX(_calc_기준200!$CN$33:$EF$33,1,$B43)&lt;=30)+(INDEX(_calc_기준200!$CN$33:$EF$33,1,$C43)&gt;15)*(INDEX(_calc_기준200!$CN$33:$EF$33,1,$C43)&lt;=30)+(INDEX(_calc_기준200!$CN$33:$EF$33,1,$D43)&gt;15)*(INDEX(_calc_기준200!$CN$33:$EF$33,1,$D43)&lt;=30)+(INDEX(_calc_기준200!$CN$33:$EF$33,1,$E43)&gt;15)*(INDEX(_calc_기준200!$CN$33:$EF$33,1,$E43)&lt;=30)+(INDEX(_calc_기준200!$CN$33:$EF$33,1,$F43)&gt;15)*(INDEX(_calc_기준200!$CN$33:$EF$33,1,$F43)&lt;=30)+(INDEX(_calc_기준200!$CN$33:$EF$33,1,$G43)&gt;15)*(INDEX(_calc_기준200!$CN$33:$EF$33,1,$G43)&lt;=30),"")</f>
        <v>3</v>
      </c>
      <c r="K43" s="43">
        <f>IFERROR((INDEX(_calc_기준200!$CN$33:$EF$33,1,$B43)&gt;30)+(INDEX(_calc_기준200!$CN$33:$EF$33,1,$C43)&gt;30)+(INDEX(_calc_기준200!$CN$33:$EF$33,1,$D43)&gt;30)+(INDEX(_calc_기준200!$CN$33:$EF$33,1,$E43)&gt;30)+(INDEX(_calc_기준200!$CN$33:$EF$33,1,$F43)&gt;30)+(INDEX(_calc_기준200!$CN$33:$EF$33,1,$G43)&gt;30),"")</f>
        <v>3</v>
      </c>
      <c r="L43" s="25">
        <f>IFERROR(MATCH(L$11,_calc_기준200!$CN$33:$EF$33,0),"")</f>
        <v>45</v>
      </c>
      <c r="M43" s="25">
        <f>IFERROR(MATCH(M$11,_calc_기준200!$CN$33:$EF$33,0),"")</f>
        <v>22</v>
      </c>
      <c r="N43" s="25">
        <f>IFERROR(MATCH(N$11,_calc_기준200!$CN$33:$EF$33,0),"")</f>
        <v>19</v>
      </c>
      <c r="O43" s="25">
        <f>IFERROR(MATCH(O$11,_calc_기준200!$CN$33:$EF$33,0),"")</f>
        <v>21</v>
      </c>
      <c r="P43" s="25">
        <f>IFERROR(MATCH(P$11,_calc_기준200!$CN$33:$EF$33,0),"")</f>
        <v>34</v>
      </c>
      <c r="Q43" s="25">
        <f>IFERROR(MATCH(Q$11,_calc_기준200!$CN$33:$EF$33,0),"")</f>
        <v>14</v>
      </c>
      <c r="R43" s="25">
        <f>IFERROR(MATCH(R$11,_calc_기준200!$CN$33:$EF$33,0),"")</f>
        <v>32</v>
      </c>
      <c r="S43" s="25">
        <f>IFERROR(MATCH(S$11,_calc_기준200!$CN$33:$EF$33,0),"")</f>
        <v>30</v>
      </c>
      <c r="T43" s="25">
        <f>IFERROR(MATCH(T$11,_calc_기준200!$CN$33:$EF$33,0),"")</f>
        <v>33</v>
      </c>
      <c r="U43" s="25">
        <f>IFERROR(MATCH(U$11,_calc_기준200!$CN$33:$EF$33,0),"")</f>
        <v>12</v>
      </c>
      <c r="V43" s="25">
        <f>IFERROR(MATCH(V$11,_calc_기준200!$CN$33:$EF$33,0),"")</f>
        <v>13</v>
      </c>
      <c r="W43" s="25">
        <f>IFERROR(MATCH(W$11,_calc_기준200!$CN$33:$EF$33,0),"")</f>
        <v>35</v>
      </c>
      <c r="X43" s="25">
        <f>IFERROR(MATCH(X$11,_calc_기준200!$CN$33:$EF$33,0),"")</f>
        <v>20</v>
      </c>
      <c r="Y43" s="25">
        <f>IFERROR(MATCH(Y$11,_calc_기준200!$CN$33:$EF$33,0),"")</f>
        <v>26</v>
      </c>
      <c r="Z43" s="25">
        <f>IFERROR(MATCH(Z$11,_calc_기준200!$CN$33:$EF$33,0),"")</f>
        <v>31</v>
      </c>
      <c r="AA43" s="25">
        <f>IFERROR(MATCH(AA$11,_calc_기준200!$CN$33:$EF$33,0),"")</f>
        <v>6</v>
      </c>
      <c r="AB43" s="25">
        <f>IFERROR(MATCH(AB$11,_calc_기준200!$CN$33:$EF$33,0),"")</f>
        <v>11</v>
      </c>
      <c r="AC43" s="25">
        <f>IFERROR(MATCH(AC$11,_calc_기준200!$CN$33:$EF$33,0),"")</f>
        <v>7</v>
      </c>
      <c r="AD43" s="25">
        <f>IFERROR(MATCH(AD$11,_calc_기준200!$CN$33:$EF$33,0),"")</f>
        <v>36</v>
      </c>
      <c r="AE43" s="25">
        <f>IFERROR(MATCH(AE$11,_calc_기준200!$CN$33:$EF$33,0),"")</f>
        <v>38</v>
      </c>
      <c r="AF43" s="25">
        <f>IFERROR(MATCH(AF$11,_calc_기준200!$CN$33:$EF$33,0),"")</f>
        <v>37</v>
      </c>
      <c r="AG43" s="25">
        <f>IFERROR(MATCH(AG$11,_calc_기준200!$CN$33:$EF$33,0),"")</f>
        <v>3</v>
      </c>
      <c r="AH43" s="25">
        <f>IFERROR(MATCH(AH$11,_calc_기준200!$CN$33:$EF$33,0),"")</f>
        <v>10</v>
      </c>
      <c r="AI43" s="25">
        <f>IFERROR(MATCH(AI$11,_calc_기준200!$CN$33:$EF$33,0),"")</f>
        <v>44</v>
      </c>
      <c r="AJ43" s="25">
        <f>IFERROR(MATCH(AJ$11,_calc_기준200!$CN$33:$EF$33,0),"")</f>
        <v>18</v>
      </c>
      <c r="AK43" s="25">
        <f>IFERROR(MATCH(AK$11,_calc_기준200!$CN$33:$EF$33,0),"")</f>
        <v>15</v>
      </c>
      <c r="AL43" s="25">
        <f>IFERROR(MATCH(AL$11,_calc_기준200!$CN$33:$EF$33,0),"")</f>
        <v>28</v>
      </c>
      <c r="AM43" s="25">
        <f>IFERROR(MATCH(AM$11,_calc_기준200!$CN$33:$EF$33,0),"")</f>
        <v>29</v>
      </c>
      <c r="AN43" s="25">
        <f>IFERROR(MATCH(AN$11,_calc_기준200!$CN$33:$EF$33,0),"")</f>
        <v>41</v>
      </c>
      <c r="AO43" s="25">
        <f>IFERROR(MATCH(AO$11,_calc_기준200!$CN$33:$EF$33,0),"")</f>
        <v>43</v>
      </c>
      <c r="AP43" s="25">
        <f>IFERROR(MATCH(AP$11,_calc_기준200!$CN$33:$EF$33,0),"")</f>
        <v>16</v>
      </c>
      <c r="AQ43" s="25">
        <f>IFERROR(MATCH(AQ$11,_calc_기준200!$CN$33:$EF$33,0),"")</f>
        <v>40</v>
      </c>
      <c r="AR43" s="25">
        <f>IFERROR(MATCH(AR$11,_calc_기준200!$CN$33:$EF$33,0),"")</f>
        <v>2</v>
      </c>
      <c r="AS43" s="25">
        <f>IFERROR(MATCH(AS$11,_calc_기준200!$CN$33:$EF$33,0),"")</f>
        <v>27</v>
      </c>
      <c r="AT43" s="25">
        <f>IFERROR(MATCH(AT$11,_calc_기준200!$CN$33:$EF$33,0),"")</f>
        <v>4</v>
      </c>
      <c r="AU43" s="25">
        <f>IFERROR(MATCH(AU$11,_calc_기준200!$CN$33:$EF$33,0),"")</f>
        <v>24</v>
      </c>
      <c r="AV43" s="25">
        <f>IFERROR(MATCH(AV$11,_calc_기준200!$CN$33:$EF$33,0),"")</f>
        <v>25</v>
      </c>
      <c r="AW43" s="25">
        <f>IFERROR(MATCH(AW$11,_calc_기준200!$CN$33:$EF$33,0),"")</f>
        <v>42</v>
      </c>
      <c r="AX43" s="25">
        <f>IFERROR(MATCH(AX$11,_calc_기준200!$CN$33:$EF$33,0),"")</f>
        <v>9</v>
      </c>
      <c r="AY43" s="25">
        <f>IFERROR(MATCH(AY$11,_calc_기준200!$CN$33:$EF$33,0),"")</f>
        <v>17</v>
      </c>
      <c r="AZ43" s="25">
        <f>IFERROR(MATCH(AZ$11,_calc_기준200!$CN$33:$EF$33,0),"")</f>
        <v>5</v>
      </c>
      <c r="BA43" s="25">
        <f>IFERROR(MATCH(BA$11,_calc_기준200!$CN$33:$EF$33,0),"")</f>
        <v>1</v>
      </c>
      <c r="BB43" s="25">
        <f>IFERROR(MATCH(BB$11,_calc_기준200!$CN$33:$EF$33,0),"")</f>
        <v>39</v>
      </c>
      <c r="BC43" s="25">
        <f>IFERROR(MATCH(BC$11,_calc_기준200!$CN$33:$EF$33,0),"")</f>
        <v>8</v>
      </c>
      <c r="BD43" s="25">
        <f>IFERROR(MATCH(BD$11,_calc_기준200!$CN$33:$EF$33,0),"")</f>
        <v>23</v>
      </c>
    </row>
    <row r="44" spans="1:56" ht="16.5" customHeight="1">
      <c r="A44" s="49">
        <f t="shared" si="2"/>
        <v>1212</v>
      </c>
      <c r="B44" s="40">
        <f>IFERROR(INDEX(전체당첨내역!$B:$B,MATCH($A44,전체당첨내역!$A:$A,0)),"")</f>
        <v>5</v>
      </c>
      <c r="C44" s="40">
        <f>IFERROR(INDEX(전체당첨내역!$C:$C,MATCH($A44,전체당첨내역!$A:$A,0)),"")</f>
        <v>8</v>
      </c>
      <c r="D44" s="40">
        <f>IFERROR(INDEX(전체당첨내역!$D:$D,MATCH($A44,전체당첨내역!$A:$A,0)),"")</f>
        <v>25</v>
      </c>
      <c r="E44" s="40">
        <f>IFERROR(INDEX(전체당첨내역!$E:$E,MATCH($A44,전체당첨내역!$A:$A,0)),"")</f>
        <v>31</v>
      </c>
      <c r="F44" s="40">
        <f>IFERROR(INDEX(전체당첨내역!$F:$F,MATCH($A44,전체당첨내역!$A:$A,0)),"")</f>
        <v>41</v>
      </c>
      <c r="G44" s="40">
        <f>IFERROR(INDEX(전체당첨내역!$G:$G,MATCH($A44,전체당첨내역!$A:$A,0)),"")</f>
        <v>44</v>
      </c>
      <c r="H44" s="45">
        <f>IFERROR(INDEX(전체당첨내역!$H:$H,MATCH($A44,전체당첨내역!$A:$A,0)),"")</f>
        <v>45</v>
      </c>
      <c r="I44" s="42">
        <f>IFERROR((INDEX(_calc_기준200!$CN$34:$EF$34,1,$B44)&gt;0)*(INDEX(_calc_기준200!$CN$34:$EF$34,1,$B44)&lt;=15)+(INDEX(_calc_기준200!$CN$34:$EF$34,1,$C44)&gt;0)*(INDEX(_calc_기준200!$CN$34:$EF$34,1,$C44)&lt;=15)+(INDEX(_calc_기준200!$CN$34:$EF$34,1,$D44)&gt;0)*(INDEX(_calc_기준200!$CN$34:$EF$34,1,$D44)&lt;=15)+(INDEX(_calc_기준200!$CN$34:$EF$34,1,$E44)&gt;0)*(INDEX(_calc_기준200!$CN$34:$EF$34,1,$E44)&lt;=15)+(INDEX(_calc_기준200!$CN$34:$EF$34,1,$F44)&gt;0)*(INDEX(_calc_기준200!$CN$34:$EF$34,1,$F44)&lt;=15)+(INDEX(_calc_기준200!$CN$34:$EF$34,1,$G44)&gt;0)*(INDEX(_calc_기준200!$CN$34:$EF$34,1,$G44)&lt;=15),"")</f>
        <v>1</v>
      </c>
      <c r="J44" s="40">
        <f>IFERROR((INDEX(_calc_기준200!$CN$34:$EF$34,1,$B44)&gt;15)*(INDEX(_calc_기준200!$CN$34:$EF$34,1,$B44)&lt;=30)+(INDEX(_calc_기준200!$CN$34:$EF$34,1,$C44)&gt;15)*(INDEX(_calc_기준200!$CN$34:$EF$34,1,$C44)&lt;=30)+(INDEX(_calc_기준200!$CN$34:$EF$34,1,$D44)&gt;15)*(INDEX(_calc_기준200!$CN$34:$EF$34,1,$D44)&lt;=30)+(INDEX(_calc_기준200!$CN$34:$EF$34,1,$E44)&gt;15)*(INDEX(_calc_기준200!$CN$34:$EF$34,1,$E44)&lt;=30)+(INDEX(_calc_기준200!$CN$34:$EF$34,1,$F44)&gt;15)*(INDEX(_calc_기준200!$CN$34:$EF$34,1,$F44)&lt;=30)+(INDEX(_calc_기준200!$CN$34:$EF$34,1,$G44)&gt;15)*(INDEX(_calc_기준200!$CN$34:$EF$34,1,$G44)&lt;=30),"")</f>
        <v>2</v>
      </c>
      <c r="K44" s="43">
        <f>IFERROR((INDEX(_calc_기준200!$CN$34:$EF$34,1,$B44)&gt;30)+(INDEX(_calc_기준200!$CN$34:$EF$34,1,$C44)&gt;30)+(INDEX(_calc_기준200!$CN$34:$EF$34,1,$D44)&gt;30)+(INDEX(_calc_기준200!$CN$34:$EF$34,1,$E44)&gt;30)+(INDEX(_calc_기준200!$CN$34:$EF$34,1,$F44)&gt;30)+(INDEX(_calc_기준200!$CN$34:$EF$34,1,$G44)&gt;30),"")</f>
        <v>3</v>
      </c>
      <c r="L44" s="25">
        <f>IFERROR(MATCH(L$11,_calc_기준200!$CN$34:$EF$34,0),"")</f>
        <v>45</v>
      </c>
      <c r="M44" s="25">
        <f>IFERROR(MATCH(M$11,_calc_기준200!$CN$34:$EF$34,0),"")</f>
        <v>19</v>
      </c>
      <c r="N44" s="25">
        <f>IFERROR(MATCH(N$11,_calc_기준200!$CN$34:$EF$34,0),"")</f>
        <v>14</v>
      </c>
      <c r="O44" s="25">
        <f>IFERROR(MATCH(O$11,_calc_기준200!$CN$34:$EF$34,0),"")</f>
        <v>22</v>
      </c>
      <c r="P44" s="25">
        <f>IFERROR(MATCH(P$11,_calc_기준200!$CN$34:$EF$34,0),"")</f>
        <v>34</v>
      </c>
      <c r="Q44" s="25">
        <f>IFERROR(MATCH(Q$11,_calc_기준200!$CN$34:$EF$34,0),"")</f>
        <v>21</v>
      </c>
      <c r="R44" s="25">
        <f>IFERROR(MATCH(R$11,_calc_기준200!$CN$34:$EF$34,0),"")</f>
        <v>32</v>
      </c>
      <c r="S44" s="25">
        <f>IFERROR(MATCH(S$11,_calc_기준200!$CN$34:$EF$34,0),"")</f>
        <v>12</v>
      </c>
      <c r="T44" s="25">
        <f>IFERROR(MATCH(T$11,_calc_기준200!$CN$34:$EF$34,0),"")</f>
        <v>30</v>
      </c>
      <c r="U44" s="25">
        <f>IFERROR(MATCH(U$11,_calc_기준200!$CN$34:$EF$34,0),"")</f>
        <v>33</v>
      </c>
      <c r="V44" s="25">
        <f>IFERROR(MATCH(V$11,_calc_기준200!$CN$34:$EF$34,0),"")</f>
        <v>35</v>
      </c>
      <c r="W44" s="25">
        <f>IFERROR(MATCH(W$11,_calc_기준200!$CN$34:$EF$34,0),"")</f>
        <v>13</v>
      </c>
      <c r="X44" s="25">
        <f>IFERROR(MATCH(X$11,_calc_기준200!$CN$34:$EF$34,0),"")</f>
        <v>20</v>
      </c>
      <c r="Y44" s="25">
        <f>IFERROR(MATCH(Y$11,_calc_기준200!$CN$34:$EF$34,0),"")</f>
        <v>26</v>
      </c>
      <c r="Z44" s="25">
        <f>IFERROR(MATCH(Z$11,_calc_기준200!$CN$34:$EF$34,0),"")</f>
        <v>31</v>
      </c>
      <c r="AA44" s="25">
        <f>IFERROR(MATCH(AA$11,_calc_기준200!$CN$34:$EF$34,0),"")</f>
        <v>44</v>
      </c>
      <c r="AB44" s="25">
        <f>IFERROR(MATCH(AB$11,_calc_기준200!$CN$34:$EF$34,0),"")</f>
        <v>11</v>
      </c>
      <c r="AC44" s="25">
        <f>IFERROR(MATCH(AC$11,_calc_기준200!$CN$34:$EF$34,0),"")</f>
        <v>6</v>
      </c>
      <c r="AD44" s="25">
        <f>IFERROR(MATCH(AD$11,_calc_기준200!$CN$34:$EF$34,0),"")</f>
        <v>7</v>
      </c>
      <c r="AE44" s="25">
        <f>IFERROR(MATCH(AE$11,_calc_기준200!$CN$34:$EF$34,0),"")</f>
        <v>36</v>
      </c>
      <c r="AF44" s="25">
        <f>IFERROR(MATCH(AF$11,_calc_기준200!$CN$34:$EF$34,0),"")</f>
        <v>38</v>
      </c>
      <c r="AG44" s="25">
        <f>IFERROR(MATCH(AG$11,_calc_기준200!$CN$34:$EF$34,0),"")</f>
        <v>10</v>
      </c>
      <c r="AH44" s="25">
        <f>IFERROR(MATCH(AH$11,_calc_기준200!$CN$34:$EF$34,0),"")</f>
        <v>37</v>
      </c>
      <c r="AI44" s="25">
        <f>IFERROR(MATCH(AI$11,_calc_기준200!$CN$34:$EF$34,0),"")</f>
        <v>3</v>
      </c>
      <c r="AJ44" s="25">
        <f>IFERROR(MATCH(AJ$11,_calc_기준200!$CN$34:$EF$34,0),"")</f>
        <v>18</v>
      </c>
      <c r="AK44" s="25">
        <f>IFERROR(MATCH(AK$11,_calc_기준200!$CN$34:$EF$34,0),"")</f>
        <v>41</v>
      </c>
      <c r="AL44" s="25">
        <f>IFERROR(MATCH(AL$11,_calc_기준200!$CN$34:$EF$34,0),"")</f>
        <v>15</v>
      </c>
      <c r="AM44" s="25">
        <f>IFERROR(MATCH(AM$11,_calc_기준200!$CN$34:$EF$34,0),"")</f>
        <v>43</v>
      </c>
      <c r="AN44" s="25">
        <f>IFERROR(MATCH(AN$11,_calc_기준200!$CN$34:$EF$34,0),"")</f>
        <v>16</v>
      </c>
      <c r="AO44" s="25">
        <f>IFERROR(MATCH(AO$11,_calc_기준200!$CN$34:$EF$34,0),"")</f>
        <v>40</v>
      </c>
      <c r="AP44" s="25">
        <f>IFERROR(MATCH(AP$11,_calc_기준200!$CN$34:$EF$34,0),"")</f>
        <v>2</v>
      </c>
      <c r="AQ44" s="25">
        <f>IFERROR(MATCH(AQ$11,_calc_기준200!$CN$34:$EF$34,0),"")</f>
        <v>27</v>
      </c>
      <c r="AR44" s="25">
        <f>IFERROR(MATCH(AR$11,_calc_기준200!$CN$34:$EF$34,0),"")</f>
        <v>28</v>
      </c>
      <c r="AS44" s="25">
        <f>IFERROR(MATCH(AS$11,_calc_기준200!$CN$34:$EF$34,0),"")</f>
        <v>29</v>
      </c>
      <c r="AT44" s="25">
        <f>IFERROR(MATCH(AT$11,_calc_기준200!$CN$34:$EF$34,0),"")</f>
        <v>5</v>
      </c>
      <c r="AU44" s="25">
        <f>IFERROR(MATCH(AU$11,_calc_기준200!$CN$34:$EF$34,0),"")</f>
        <v>4</v>
      </c>
      <c r="AV44" s="25">
        <f>IFERROR(MATCH(AV$11,_calc_기준200!$CN$34:$EF$34,0),"")</f>
        <v>24</v>
      </c>
      <c r="AW44" s="25">
        <f>IFERROR(MATCH(AW$11,_calc_기준200!$CN$34:$EF$34,0),"")</f>
        <v>25</v>
      </c>
      <c r="AX44" s="25">
        <f>IFERROR(MATCH(AX$11,_calc_기준200!$CN$34:$EF$34,0),"")</f>
        <v>9</v>
      </c>
      <c r="AY44" s="25">
        <f>IFERROR(MATCH(AY$11,_calc_기준200!$CN$34:$EF$34,0),"")</f>
        <v>42</v>
      </c>
      <c r="AZ44" s="25">
        <f>IFERROR(MATCH(AZ$11,_calc_기준200!$CN$34:$EF$34,0),"")</f>
        <v>17</v>
      </c>
      <c r="BA44" s="25">
        <f>IFERROR(MATCH(BA$11,_calc_기준200!$CN$34:$EF$34,0),"")</f>
        <v>8</v>
      </c>
      <c r="BB44" s="25">
        <f>IFERROR(MATCH(BB$11,_calc_기준200!$CN$34:$EF$34,0),"")</f>
        <v>39</v>
      </c>
      <c r="BC44" s="25">
        <f>IFERROR(MATCH(BC$11,_calc_기준200!$CN$34:$EF$34,0),"")</f>
        <v>1</v>
      </c>
      <c r="BD44" s="25">
        <f>IFERROR(MATCH(BD$11,_calc_기준200!$CN$34:$EF$34,0),"")</f>
        <v>23</v>
      </c>
    </row>
    <row r="45" spans="1:56" ht="16.5" customHeight="1">
      <c r="A45" s="49">
        <f t="shared" si="2"/>
        <v>1211</v>
      </c>
      <c r="B45" s="40">
        <f>IFERROR(INDEX(전체당첨내역!$B:$B,MATCH($A45,전체당첨내역!$A:$A,0)),"")</f>
        <v>23</v>
      </c>
      <c r="C45" s="40">
        <f>IFERROR(INDEX(전체당첨내역!$C:$C,MATCH($A45,전체당첨내역!$A:$A,0)),"")</f>
        <v>26</v>
      </c>
      <c r="D45" s="40">
        <f>IFERROR(INDEX(전체당첨내역!$D:$D,MATCH($A45,전체당첨내역!$A:$A,0)),"")</f>
        <v>27</v>
      </c>
      <c r="E45" s="40">
        <f>IFERROR(INDEX(전체당첨내역!$E:$E,MATCH($A45,전체당첨내역!$A:$A,0)),"")</f>
        <v>35</v>
      </c>
      <c r="F45" s="40">
        <f>IFERROR(INDEX(전체당첨내역!$F:$F,MATCH($A45,전체당첨내역!$A:$A,0)),"")</f>
        <v>38</v>
      </c>
      <c r="G45" s="40">
        <f>IFERROR(INDEX(전체당첨내역!$G:$G,MATCH($A45,전체당첨내역!$A:$A,0)),"")</f>
        <v>40</v>
      </c>
      <c r="H45" s="45">
        <f>IFERROR(INDEX(전체당첨내역!$H:$H,MATCH($A45,전체당첨내역!$A:$A,0)),"")</f>
        <v>10</v>
      </c>
      <c r="I45" s="42">
        <f>IFERROR((INDEX(_calc_기준200!$CN$35:$EF$35,1,$B45)&gt;0)*(INDEX(_calc_기준200!$CN$35:$EF$35,1,$B45)&lt;=15)+(INDEX(_calc_기준200!$CN$35:$EF$35,1,$C45)&gt;0)*(INDEX(_calc_기준200!$CN$35:$EF$35,1,$C45)&lt;=15)+(INDEX(_calc_기준200!$CN$35:$EF$35,1,$D45)&gt;0)*(INDEX(_calc_기준200!$CN$35:$EF$35,1,$D45)&lt;=15)+(INDEX(_calc_기준200!$CN$35:$EF$35,1,$E45)&gt;0)*(INDEX(_calc_기준200!$CN$35:$EF$35,1,$E45)&lt;=15)+(INDEX(_calc_기준200!$CN$35:$EF$35,1,$F45)&gt;0)*(INDEX(_calc_기준200!$CN$35:$EF$35,1,$F45)&lt;=15)+(INDEX(_calc_기준200!$CN$35:$EF$35,1,$G45)&gt;0)*(INDEX(_calc_기준200!$CN$35:$EF$35,1,$G45)&lt;=15),"")</f>
        <v>3</v>
      </c>
      <c r="J45" s="40">
        <f>IFERROR((INDEX(_calc_기준200!$CN$35:$EF$35,1,$B45)&gt;15)*(INDEX(_calc_기준200!$CN$35:$EF$35,1,$B45)&lt;=30)+(INDEX(_calc_기준200!$CN$35:$EF$35,1,$C45)&gt;15)*(INDEX(_calc_기준200!$CN$35:$EF$35,1,$C45)&lt;=30)+(INDEX(_calc_기준200!$CN$35:$EF$35,1,$D45)&gt;15)*(INDEX(_calc_기준200!$CN$35:$EF$35,1,$D45)&lt;=30)+(INDEX(_calc_기준200!$CN$35:$EF$35,1,$E45)&gt;15)*(INDEX(_calc_기준200!$CN$35:$EF$35,1,$E45)&lt;=30)+(INDEX(_calc_기준200!$CN$35:$EF$35,1,$F45)&gt;15)*(INDEX(_calc_기준200!$CN$35:$EF$35,1,$F45)&lt;=30)+(INDEX(_calc_기준200!$CN$35:$EF$35,1,$G45)&gt;15)*(INDEX(_calc_기준200!$CN$35:$EF$35,1,$G45)&lt;=30),"")</f>
        <v>1</v>
      </c>
      <c r="K45" s="43">
        <f>IFERROR((INDEX(_calc_기준200!$CN$35:$EF$35,1,$B45)&gt;30)+(INDEX(_calc_기준200!$CN$35:$EF$35,1,$C45)&gt;30)+(INDEX(_calc_기준200!$CN$35:$EF$35,1,$D45)&gt;30)+(INDEX(_calc_기준200!$CN$35:$EF$35,1,$E45)&gt;30)+(INDEX(_calc_기준200!$CN$35:$EF$35,1,$F45)&gt;30)+(INDEX(_calc_기준200!$CN$35:$EF$35,1,$G45)&gt;30),"")</f>
        <v>2</v>
      </c>
      <c r="L45" s="25">
        <f>IFERROR(MATCH(L$11,_calc_기준200!$CN$35:$EF$35,0),"")</f>
        <v>45</v>
      </c>
      <c r="M45" s="25">
        <f>IFERROR(MATCH(M$11,_calc_기준200!$CN$35:$EF$35,0),"")</f>
        <v>19</v>
      </c>
      <c r="N45" s="25">
        <f>IFERROR(MATCH(N$11,_calc_기준200!$CN$35:$EF$35,0),"")</f>
        <v>14</v>
      </c>
      <c r="O45" s="25">
        <f>IFERROR(MATCH(O$11,_calc_기준200!$CN$35:$EF$35,0),"")</f>
        <v>21</v>
      </c>
      <c r="P45" s="25">
        <f>IFERROR(MATCH(P$11,_calc_기준200!$CN$35:$EF$35,0),"")</f>
        <v>22</v>
      </c>
      <c r="Q45" s="25">
        <f>IFERROR(MATCH(Q$11,_calc_기준200!$CN$35:$EF$35,0),"")</f>
        <v>34</v>
      </c>
      <c r="R45" s="25">
        <f>IFERROR(MATCH(R$11,_calc_기준200!$CN$35:$EF$35,0),"")</f>
        <v>35</v>
      </c>
      <c r="S45" s="25">
        <f>IFERROR(MATCH(S$11,_calc_기준200!$CN$35:$EF$35,0),"")</f>
        <v>26</v>
      </c>
      <c r="T45" s="25">
        <f>IFERROR(MATCH(T$11,_calc_기준200!$CN$35:$EF$35,0),"")</f>
        <v>32</v>
      </c>
      <c r="U45" s="25">
        <f>IFERROR(MATCH(U$11,_calc_기준200!$CN$35:$EF$35,0),"")</f>
        <v>30</v>
      </c>
      <c r="V45" s="25">
        <f>IFERROR(MATCH(V$11,_calc_기준200!$CN$35:$EF$35,0),"")</f>
        <v>33</v>
      </c>
      <c r="W45" s="25">
        <f>IFERROR(MATCH(W$11,_calc_기준200!$CN$35:$EF$35,0),"")</f>
        <v>13</v>
      </c>
      <c r="X45" s="25">
        <f>IFERROR(MATCH(X$11,_calc_기준200!$CN$35:$EF$35,0),"")</f>
        <v>38</v>
      </c>
      <c r="Y45" s="25">
        <f>IFERROR(MATCH(Y$11,_calc_기준200!$CN$35:$EF$35,0),"")</f>
        <v>11</v>
      </c>
      <c r="Z45" s="25">
        <f>IFERROR(MATCH(Z$11,_calc_기준200!$CN$35:$EF$35,0),"")</f>
        <v>31</v>
      </c>
      <c r="AA45" s="25">
        <f>IFERROR(MATCH(AA$11,_calc_기준200!$CN$35:$EF$35,0),"")</f>
        <v>44</v>
      </c>
      <c r="AB45" s="25">
        <f>IFERROR(MATCH(AB$11,_calc_기준200!$CN$35:$EF$35,0),"")</f>
        <v>12</v>
      </c>
      <c r="AC45" s="25">
        <f>IFERROR(MATCH(AC$11,_calc_기준200!$CN$35:$EF$35,0),"")</f>
        <v>6</v>
      </c>
      <c r="AD45" s="25">
        <f>IFERROR(MATCH(AD$11,_calc_기준200!$CN$35:$EF$35,0),"")</f>
        <v>7</v>
      </c>
      <c r="AE45" s="25">
        <f>IFERROR(MATCH(AE$11,_calc_기준200!$CN$35:$EF$35,0),"")</f>
        <v>36</v>
      </c>
      <c r="AF45" s="25">
        <f>IFERROR(MATCH(AF$11,_calc_기준200!$CN$35:$EF$35,0),"")</f>
        <v>10</v>
      </c>
      <c r="AG45" s="25">
        <f>IFERROR(MATCH(AG$11,_calc_기준200!$CN$35:$EF$35,0),"")</f>
        <v>41</v>
      </c>
      <c r="AH45" s="25">
        <f>IFERROR(MATCH(AH$11,_calc_기준200!$CN$35:$EF$35,0),"")</f>
        <v>3</v>
      </c>
      <c r="AI45" s="25">
        <f>IFERROR(MATCH(AI$11,_calc_기준200!$CN$35:$EF$35,0),"")</f>
        <v>18</v>
      </c>
      <c r="AJ45" s="25">
        <f>IFERROR(MATCH(AJ$11,_calc_기준200!$CN$35:$EF$35,0),"")</f>
        <v>20</v>
      </c>
      <c r="AK45" s="25">
        <f>IFERROR(MATCH(AK$11,_calc_기준200!$CN$35:$EF$35,0),"")</f>
        <v>40</v>
      </c>
      <c r="AL45" s="25">
        <f>IFERROR(MATCH(AL$11,_calc_기준200!$CN$35:$EF$35,0),"")</f>
        <v>37</v>
      </c>
      <c r="AM45" s="25">
        <f>IFERROR(MATCH(AM$11,_calc_기준200!$CN$35:$EF$35,0),"")</f>
        <v>15</v>
      </c>
      <c r="AN45" s="25">
        <f>IFERROR(MATCH(AN$11,_calc_기준200!$CN$35:$EF$35,0),"")</f>
        <v>43</v>
      </c>
      <c r="AO45" s="25">
        <f>IFERROR(MATCH(AO$11,_calc_기준200!$CN$35:$EF$35,0),"")</f>
        <v>16</v>
      </c>
      <c r="AP45" s="25">
        <f>IFERROR(MATCH(AP$11,_calc_기준200!$CN$35:$EF$35,0),"")</f>
        <v>27</v>
      </c>
      <c r="AQ45" s="25">
        <f>IFERROR(MATCH(AQ$11,_calc_기준200!$CN$35:$EF$35,0),"")</f>
        <v>28</v>
      </c>
      <c r="AR45" s="25">
        <f>IFERROR(MATCH(AR$11,_calc_기준200!$CN$35:$EF$35,0),"")</f>
        <v>29</v>
      </c>
      <c r="AS45" s="25">
        <f>IFERROR(MATCH(AS$11,_calc_기준200!$CN$35:$EF$35,0),"")</f>
        <v>2</v>
      </c>
      <c r="AT45" s="25">
        <f>IFERROR(MATCH(AT$11,_calc_기준200!$CN$35:$EF$35,0),"")</f>
        <v>5</v>
      </c>
      <c r="AU45" s="25">
        <f>IFERROR(MATCH(AU$11,_calc_기준200!$CN$35:$EF$35,0),"")</f>
        <v>4</v>
      </c>
      <c r="AV45" s="25">
        <f>IFERROR(MATCH(AV$11,_calc_기준200!$CN$35:$EF$35,0),"")</f>
        <v>25</v>
      </c>
      <c r="AW45" s="25">
        <f>IFERROR(MATCH(AW$11,_calc_기준200!$CN$35:$EF$35,0),"")</f>
        <v>24</v>
      </c>
      <c r="AX45" s="25">
        <f>IFERROR(MATCH(AX$11,_calc_기준200!$CN$35:$EF$35,0),"")</f>
        <v>8</v>
      </c>
      <c r="AY45" s="25">
        <f>IFERROR(MATCH(AY$11,_calc_기준200!$CN$35:$EF$35,0),"")</f>
        <v>9</v>
      </c>
      <c r="AZ45" s="25">
        <f>IFERROR(MATCH(AZ$11,_calc_기준200!$CN$35:$EF$35,0),"")</f>
        <v>17</v>
      </c>
      <c r="BA45" s="25">
        <f>IFERROR(MATCH(BA$11,_calc_기준200!$CN$35:$EF$35,0),"")</f>
        <v>1</v>
      </c>
      <c r="BB45" s="25">
        <f>IFERROR(MATCH(BB$11,_calc_기준200!$CN$35:$EF$35,0),"")</f>
        <v>42</v>
      </c>
      <c r="BC45" s="25">
        <f>IFERROR(MATCH(BC$11,_calc_기준200!$CN$35:$EF$35,0),"")</f>
        <v>39</v>
      </c>
      <c r="BD45" s="25">
        <f>IFERROR(MATCH(BD$11,_calc_기준200!$CN$35:$EF$35,0),"")</f>
        <v>23</v>
      </c>
    </row>
    <row r="46" spans="1:56" ht="16.5" customHeight="1">
      <c r="A46" s="49">
        <f t="shared" ref="A46:A62" si="3">A45-1</f>
        <v>1210</v>
      </c>
      <c r="B46" s="40">
        <f>IFERROR(INDEX(전체당첨내역!$B:$B,MATCH($A46,전체당첨내역!$A:$A,0)),"")</f>
        <v>1</v>
      </c>
      <c r="C46" s="40">
        <f>IFERROR(INDEX(전체당첨내역!$C:$C,MATCH($A46,전체당첨내역!$A:$A,0)),"")</f>
        <v>7</v>
      </c>
      <c r="D46" s="40">
        <f>IFERROR(INDEX(전체당첨내역!$D:$D,MATCH($A46,전체당첨내역!$A:$A,0)),"")</f>
        <v>9</v>
      </c>
      <c r="E46" s="40">
        <f>IFERROR(INDEX(전체당첨내역!$E:$E,MATCH($A46,전체당첨내역!$A:$A,0)),"")</f>
        <v>17</v>
      </c>
      <c r="F46" s="40">
        <f>IFERROR(INDEX(전체당첨내역!$F:$F,MATCH($A46,전체당첨내역!$A:$A,0)),"")</f>
        <v>27</v>
      </c>
      <c r="G46" s="40">
        <f>IFERROR(INDEX(전체당첨내역!$G:$G,MATCH($A46,전체당첨내역!$A:$A,0)),"")</f>
        <v>38</v>
      </c>
      <c r="H46" s="45">
        <f>IFERROR(INDEX(전체당첨내역!$H:$H,MATCH($A46,전체당첨내역!$A:$A,0)),"")</f>
        <v>31</v>
      </c>
      <c r="I46" s="42">
        <f>IFERROR((INDEX(_calc_기준200!$CN$36:$EF$36,1,$B46)&gt;0)*(INDEX(_calc_기준200!$CN$36:$EF$36,1,$B46)&lt;=15)+(INDEX(_calc_기준200!$CN$36:$EF$36,1,$C46)&gt;0)*(INDEX(_calc_기준200!$CN$36:$EF$36,1,$C46)&lt;=15)+(INDEX(_calc_기준200!$CN$36:$EF$36,1,$D46)&gt;0)*(INDEX(_calc_기준200!$CN$36:$EF$36,1,$D46)&lt;=15)+(INDEX(_calc_기준200!$CN$36:$EF$36,1,$E46)&gt;0)*(INDEX(_calc_기준200!$CN$36:$EF$36,1,$E46)&lt;=15)+(INDEX(_calc_기준200!$CN$36:$EF$36,1,$F46)&gt;0)*(INDEX(_calc_기준200!$CN$36:$EF$36,1,$F46)&lt;=15)+(INDEX(_calc_기준200!$CN$36:$EF$36,1,$G46)&gt;0)*(INDEX(_calc_기준200!$CN$36:$EF$36,1,$G46)&lt;=15),"")</f>
        <v>1</v>
      </c>
      <c r="J46" s="40">
        <f>IFERROR((INDEX(_calc_기준200!$CN$36:$EF$36,1,$B46)&gt;15)*(INDEX(_calc_기준200!$CN$36:$EF$36,1,$B46)&lt;=30)+(INDEX(_calc_기준200!$CN$36:$EF$36,1,$C46)&gt;15)*(INDEX(_calc_기준200!$CN$36:$EF$36,1,$C46)&lt;=30)+(INDEX(_calc_기준200!$CN$36:$EF$36,1,$D46)&gt;15)*(INDEX(_calc_기준200!$CN$36:$EF$36,1,$D46)&lt;=30)+(INDEX(_calc_기준200!$CN$36:$EF$36,1,$E46)&gt;15)*(INDEX(_calc_기준200!$CN$36:$EF$36,1,$E46)&lt;=30)+(INDEX(_calc_기준200!$CN$36:$EF$36,1,$F46)&gt;15)*(INDEX(_calc_기준200!$CN$36:$EF$36,1,$F46)&lt;=30)+(INDEX(_calc_기준200!$CN$36:$EF$36,1,$G46)&gt;15)*(INDEX(_calc_기준200!$CN$36:$EF$36,1,$G46)&lt;=30),"")</f>
        <v>1</v>
      </c>
      <c r="K46" s="43">
        <f>IFERROR((INDEX(_calc_기준200!$CN$36:$EF$36,1,$B46)&gt;30)+(INDEX(_calc_기준200!$CN$36:$EF$36,1,$C46)&gt;30)+(INDEX(_calc_기준200!$CN$36:$EF$36,1,$D46)&gt;30)+(INDEX(_calc_기준200!$CN$36:$EF$36,1,$E46)&gt;30)+(INDEX(_calc_기준200!$CN$36:$EF$36,1,$F46)&gt;30)+(INDEX(_calc_기준200!$CN$36:$EF$36,1,$G46)&gt;30),"")</f>
        <v>4</v>
      </c>
      <c r="L46" s="25">
        <f>IFERROR(MATCH(L$11,_calc_기준200!$CN$36:$EF$36,0),"")</f>
        <v>34</v>
      </c>
      <c r="M46" s="25">
        <f>IFERROR(MATCH(M$11,_calc_기준200!$CN$36:$EF$36,0),"")</f>
        <v>45</v>
      </c>
      <c r="N46" s="25">
        <f>IFERROR(MATCH(N$11,_calc_기준200!$CN$36:$EF$36,0),"")</f>
        <v>19</v>
      </c>
      <c r="O46" s="25">
        <f>IFERROR(MATCH(O$11,_calc_기준200!$CN$36:$EF$36,0),"")</f>
        <v>14</v>
      </c>
      <c r="P46" s="25">
        <f>IFERROR(MATCH(P$11,_calc_기준200!$CN$36:$EF$36,0),"")</f>
        <v>26</v>
      </c>
      <c r="Q46" s="25">
        <f>IFERROR(MATCH(Q$11,_calc_기준200!$CN$36:$EF$36,0),"")</f>
        <v>21</v>
      </c>
      <c r="R46" s="25">
        <f>IFERROR(MATCH(R$11,_calc_기준200!$CN$36:$EF$36,0),"")</f>
        <v>22</v>
      </c>
      <c r="S46" s="25">
        <f>IFERROR(MATCH(S$11,_calc_기준200!$CN$36:$EF$36,0),"")</f>
        <v>35</v>
      </c>
      <c r="T46" s="25">
        <f>IFERROR(MATCH(T$11,_calc_기준200!$CN$36:$EF$36,0),"")</f>
        <v>38</v>
      </c>
      <c r="U46" s="25">
        <f>IFERROR(MATCH(U$11,_calc_기준200!$CN$36:$EF$36,0),"")</f>
        <v>32</v>
      </c>
      <c r="V46" s="25">
        <f>IFERROR(MATCH(V$11,_calc_기준200!$CN$36:$EF$36,0),"")</f>
        <v>30</v>
      </c>
      <c r="W46" s="25">
        <f>IFERROR(MATCH(W$11,_calc_기준200!$CN$36:$EF$36,0),"")</f>
        <v>33</v>
      </c>
      <c r="X46" s="25">
        <f>IFERROR(MATCH(X$11,_calc_기준200!$CN$36:$EF$36,0),"")</f>
        <v>31</v>
      </c>
      <c r="Y46" s="25">
        <f>IFERROR(MATCH(Y$11,_calc_기준200!$CN$36:$EF$36,0),"")</f>
        <v>44</v>
      </c>
      <c r="Z46" s="25">
        <f>IFERROR(MATCH(Z$11,_calc_기준200!$CN$36:$EF$36,0),"")</f>
        <v>11</v>
      </c>
      <c r="AA46" s="25">
        <f>IFERROR(MATCH(AA$11,_calc_기준200!$CN$36:$EF$36,0),"")</f>
        <v>12</v>
      </c>
      <c r="AB46" s="25">
        <f>IFERROR(MATCH(AB$11,_calc_기준200!$CN$36:$EF$36,0),"")</f>
        <v>6</v>
      </c>
      <c r="AC46" s="25">
        <f>IFERROR(MATCH(AC$11,_calc_기준200!$CN$36:$EF$36,0),"")</f>
        <v>13</v>
      </c>
      <c r="AD46" s="25">
        <f>IFERROR(MATCH(AD$11,_calc_기준200!$CN$36:$EF$36,0),"")</f>
        <v>10</v>
      </c>
      <c r="AE46" s="25">
        <f>IFERROR(MATCH(AE$11,_calc_기준200!$CN$36:$EF$36,0),"")</f>
        <v>41</v>
      </c>
      <c r="AF46" s="25">
        <f>IFERROR(MATCH(AF$11,_calc_기준200!$CN$36:$EF$36,0),"")</f>
        <v>7</v>
      </c>
      <c r="AG46" s="25">
        <f>IFERROR(MATCH(AG$11,_calc_기준200!$CN$36:$EF$36,0),"")</f>
        <v>3</v>
      </c>
      <c r="AH46" s="25">
        <f>IFERROR(MATCH(AH$11,_calc_기준200!$CN$36:$EF$36,0),"")</f>
        <v>20</v>
      </c>
      <c r="AI46" s="25">
        <f>IFERROR(MATCH(AI$11,_calc_기준200!$CN$36:$EF$36,0),"")</f>
        <v>15</v>
      </c>
      <c r="AJ46" s="25">
        <f>IFERROR(MATCH(AJ$11,_calc_기준200!$CN$36:$EF$36,0),"")</f>
        <v>18</v>
      </c>
      <c r="AK46" s="25">
        <f>IFERROR(MATCH(AK$11,_calc_기준200!$CN$36:$EF$36,0),"")</f>
        <v>37</v>
      </c>
      <c r="AL46" s="25">
        <f>IFERROR(MATCH(AL$11,_calc_기준200!$CN$36:$EF$36,0),"")</f>
        <v>36</v>
      </c>
      <c r="AM46" s="25">
        <f>IFERROR(MATCH(AM$11,_calc_기준200!$CN$36:$EF$36,0),"")</f>
        <v>40</v>
      </c>
      <c r="AN46" s="25">
        <f>IFERROR(MATCH(AN$11,_calc_기준200!$CN$36:$EF$36,0),"")</f>
        <v>43</v>
      </c>
      <c r="AO46" s="25">
        <f>IFERROR(MATCH(AO$11,_calc_기준200!$CN$36:$EF$36,0),"")</f>
        <v>16</v>
      </c>
      <c r="AP46" s="25">
        <f>IFERROR(MATCH(AP$11,_calc_기준200!$CN$36:$EF$36,0),"")</f>
        <v>27</v>
      </c>
      <c r="AQ46" s="25">
        <f>IFERROR(MATCH(AQ$11,_calc_기준200!$CN$36:$EF$36,0),"")</f>
        <v>5</v>
      </c>
      <c r="AR46" s="25">
        <f>IFERROR(MATCH(AR$11,_calc_기준200!$CN$36:$EF$36,0),"")</f>
        <v>2</v>
      </c>
      <c r="AS46" s="25">
        <f>IFERROR(MATCH(AS$11,_calc_기준200!$CN$36:$EF$36,0),"")</f>
        <v>4</v>
      </c>
      <c r="AT46" s="25">
        <f>IFERROR(MATCH(AT$11,_calc_기준200!$CN$36:$EF$36,0),"")</f>
        <v>9</v>
      </c>
      <c r="AU46" s="25">
        <f>IFERROR(MATCH(AU$11,_calc_기준200!$CN$36:$EF$36,0),"")</f>
        <v>25</v>
      </c>
      <c r="AV46" s="25">
        <f>IFERROR(MATCH(AV$11,_calc_기준200!$CN$36:$EF$36,0),"")</f>
        <v>28</v>
      </c>
      <c r="AW46" s="25">
        <f>IFERROR(MATCH(AW$11,_calc_기준200!$CN$36:$EF$36,0),"")</f>
        <v>29</v>
      </c>
      <c r="AX46" s="25">
        <f>IFERROR(MATCH(AX$11,_calc_기준200!$CN$36:$EF$36,0),"")</f>
        <v>17</v>
      </c>
      <c r="AY46" s="25">
        <f>IFERROR(MATCH(AY$11,_calc_기준200!$CN$36:$EF$36,0),"")</f>
        <v>1</v>
      </c>
      <c r="AZ46" s="25">
        <f>IFERROR(MATCH(AZ$11,_calc_기준200!$CN$36:$EF$36,0),"")</f>
        <v>24</v>
      </c>
      <c r="BA46" s="25">
        <f>IFERROR(MATCH(BA$11,_calc_기준200!$CN$36:$EF$36,0),"")</f>
        <v>8</v>
      </c>
      <c r="BB46" s="25">
        <f>IFERROR(MATCH(BB$11,_calc_기준200!$CN$36:$EF$36,0),"")</f>
        <v>23</v>
      </c>
      <c r="BC46" s="25">
        <f>IFERROR(MATCH(BC$11,_calc_기준200!$CN$36:$EF$36,0),"")</f>
        <v>42</v>
      </c>
      <c r="BD46" s="25">
        <f>IFERROR(MATCH(BD$11,_calc_기준200!$CN$36:$EF$36,0),"")</f>
        <v>39</v>
      </c>
    </row>
    <row r="47" spans="1:56" ht="16.5" customHeight="1">
      <c r="A47" s="49">
        <f t="shared" si="3"/>
        <v>1209</v>
      </c>
      <c r="B47" s="40">
        <f>IFERROR(INDEX(전체당첨내역!$B:$B,MATCH($A47,전체당첨내역!$A:$A,0)),"")</f>
        <v>2</v>
      </c>
      <c r="C47" s="40">
        <f>IFERROR(INDEX(전체당첨내역!$C:$C,MATCH($A47,전체당첨내역!$A:$A,0)),"")</f>
        <v>17</v>
      </c>
      <c r="D47" s="40">
        <f>IFERROR(INDEX(전체당첨내역!$D:$D,MATCH($A47,전체당첨내역!$A:$A,0)),"")</f>
        <v>20</v>
      </c>
      <c r="E47" s="40">
        <f>IFERROR(INDEX(전체당첨내역!$E:$E,MATCH($A47,전체당첨내역!$A:$A,0)),"")</f>
        <v>35</v>
      </c>
      <c r="F47" s="40">
        <f>IFERROR(INDEX(전체당첨내역!$F:$F,MATCH($A47,전체당첨내역!$A:$A,0)),"")</f>
        <v>37</v>
      </c>
      <c r="G47" s="40">
        <f>IFERROR(INDEX(전체당첨내역!$G:$G,MATCH($A47,전체당첨내역!$A:$A,0)),"")</f>
        <v>39</v>
      </c>
      <c r="H47" s="45">
        <f>IFERROR(INDEX(전체당첨내역!$H:$H,MATCH($A47,전체당첨내역!$A:$A,0)),"")</f>
        <v>24</v>
      </c>
      <c r="I47" s="42">
        <f>IFERROR((INDEX(_calc_기준200!$CN$37:$EF$37,1,$B47)&gt;0)*(INDEX(_calc_기준200!$CN$37:$EF$37,1,$B47)&lt;=15)+(INDEX(_calc_기준200!$CN$37:$EF$37,1,$C47)&gt;0)*(INDEX(_calc_기준200!$CN$37:$EF$37,1,$C47)&lt;=15)+(INDEX(_calc_기준200!$CN$37:$EF$37,1,$D47)&gt;0)*(INDEX(_calc_기준200!$CN$37:$EF$37,1,$D47)&lt;=15)+(INDEX(_calc_기준200!$CN$37:$EF$37,1,$E47)&gt;0)*(INDEX(_calc_기준200!$CN$37:$EF$37,1,$E47)&lt;=15)+(INDEX(_calc_기준200!$CN$37:$EF$37,1,$F47)&gt;0)*(INDEX(_calc_기준200!$CN$37:$EF$37,1,$F47)&lt;=15)+(INDEX(_calc_기준200!$CN$37:$EF$37,1,$G47)&gt;0)*(INDEX(_calc_기준200!$CN$37:$EF$37,1,$G47)&lt;=15),"")</f>
        <v>1</v>
      </c>
      <c r="J47" s="40">
        <f>IFERROR((INDEX(_calc_기준200!$CN$37:$EF$37,1,$B47)&gt;15)*(INDEX(_calc_기준200!$CN$37:$EF$37,1,$B47)&lt;=30)+(INDEX(_calc_기준200!$CN$37:$EF$37,1,$C47)&gt;15)*(INDEX(_calc_기준200!$CN$37:$EF$37,1,$C47)&lt;=30)+(INDEX(_calc_기준200!$CN$37:$EF$37,1,$D47)&gt;15)*(INDEX(_calc_기준200!$CN$37:$EF$37,1,$D47)&lt;=30)+(INDEX(_calc_기준200!$CN$37:$EF$37,1,$E47)&gt;15)*(INDEX(_calc_기준200!$CN$37:$EF$37,1,$E47)&lt;=30)+(INDEX(_calc_기준200!$CN$37:$EF$37,1,$F47)&gt;15)*(INDEX(_calc_기준200!$CN$37:$EF$37,1,$F47)&lt;=30)+(INDEX(_calc_기준200!$CN$37:$EF$37,1,$G47)&gt;15)*(INDEX(_calc_기준200!$CN$37:$EF$37,1,$G47)&lt;=30),"")</f>
        <v>2</v>
      </c>
      <c r="K47" s="43">
        <f>IFERROR((INDEX(_calc_기준200!$CN$37:$EF$37,1,$B47)&gt;30)+(INDEX(_calc_기준200!$CN$37:$EF$37,1,$C47)&gt;30)+(INDEX(_calc_기준200!$CN$37:$EF$37,1,$D47)&gt;30)+(INDEX(_calc_기준200!$CN$37:$EF$37,1,$E47)&gt;30)+(INDEX(_calc_기준200!$CN$37:$EF$37,1,$F47)&gt;30)+(INDEX(_calc_기준200!$CN$37:$EF$37,1,$G47)&gt;30),"")</f>
        <v>3</v>
      </c>
      <c r="L47" s="25">
        <f>IFERROR(MATCH(L$11,_calc_기준200!$CN$37:$EF$37,0),"")</f>
        <v>34</v>
      </c>
      <c r="M47" s="25">
        <f>IFERROR(MATCH(M$11,_calc_기준200!$CN$37:$EF$37,0),"")</f>
        <v>35</v>
      </c>
      <c r="N47" s="25">
        <f>IFERROR(MATCH(N$11,_calc_기준200!$CN$37:$EF$37,0),"")</f>
        <v>45</v>
      </c>
      <c r="O47" s="25">
        <f>IFERROR(MATCH(O$11,_calc_기준200!$CN$37:$EF$37,0),"")</f>
        <v>19</v>
      </c>
      <c r="P47" s="25">
        <f>IFERROR(MATCH(P$11,_calc_기준200!$CN$37:$EF$37,0),"")</f>
        <v>14</v>
      </c>
      <c r="Q47" s="25">
        <f>IFERROR(MATCH(Q$11,_calc_기준200!$CN$37:$EF$37,0),"")</f>
        <v>22</v>
      </c>
      <c r="R47" s="25">
        <f>IFERROR(MATCH(R$11,_calc_기준200!$CN$37:$EF$37,0),"")</f>
        <v>26</v>
      </c>
      <c r="S47" s="25">
        <f>IFERROR(MATCH(S$11,_calc_기준200!$CN$37:$EF$37,0),"")</f>
        <v>21</v>
      </c>
      <c r="T47" s="25">
        <f>IFERROR(MATCH(T$11,_calc_기준200!$CN$37:$EF$37,0),"")</f>
        <v>32</v>
      </c>
      <c r="U47" s="25">
        <f>IFERROR(MATCH(U$11,_calc_기준200!$CN$37:$EF$37,0),"")</f>
        <v>30</v>
      </c>
      <c r="V47" s="25">
        <f>IFERROR(MATCH(V$11,_calc_기준200!$CN$37:$EF$37,0),"")</f>
        <v>33</v>
      </c>
      <c r="W47" s="25">
        <f>IFERROR(MATCH(W$11,_calc_기준200!$CN$37:$EF$37,0),"")</f>
        <v>44</v>
      </c>
      <c r="X47" s="25">
        <f>IFERROR(MATCH(X$11,_calc_기준200!$CN$37:$EF$37,0),"")</f>
        <v>12</v>
      </c>
      <c r="Y47" s="25">
        <f>IFERROR(MATCH(Y$11,_calc_기준200!$CN$37:$EF$37,0),"")</f>
        <v>31</v>
      </c>
      <c r="Z47" s="25">
        <f>IFERROR(MATCH(Z$11,_calc_기준200!$CN$37:$EF$37,0),"")</f>
        <v>11</v>
      </c>
      <c r="AA47" s="25">
        <f>IFERROR(MATCH(AA$11,_calc_기준200!$CN$37:$EF$37,0),"")</f>
        <v>37</v>
      </c>
      <c r="AB47" s="25">
        <f>IFERROR(MATCH(AB$11,_calc_기준200!$CN$37:$EF$37,0),"")</f>
        <v>38</v>
      </c>
      <c r="AC47" s="25">
        <f>IFERROR(MATCH(AC$11,_calc_기준200!$CN$37:$EF$37,0),"")</f>
        <v>6</v>
      </c>
      <c r="AD47" s="25">
        <f>IFERROR(MATCH(AD$11,_calc_기준200!$CN$37:$EF$37,0),"")</f>
        <v>10</v>
      </c>
      <c r="AE47" s="25">
        <f>IFERROR(MATCH(AE$11,_calc_기준200!$CN$37:$EF$37,0),"")</f>
        <v>13</v>
      </c>
      <c r="AF47" s="25">
        <f>IFERROR(MATCH(AF$11,_calc_기준200!$CN$37:$EF$37,0),"")</f>
        <v>7</v>
      </c>
      <c r="AG47" s="25">
        <f>IFERROR(MATCH(AG$11,_calc_기준200!$CN$37:$EF$37,0),"")</f>
        <v>40</v>
      </c>
      <c r="AH47" s="25">
        <f>IFERROR(MATCH(AH$11,_calc_기준200!$CN$37:$EF$37,0),"")</f>
        <v>41</v>
      </c>
      <c r="AI47" s="25">
        <f>IFERROR(MATCH(AI$11,_calc_기준200!$CN$37:$EF$37,0),"")</f>
        <v>3</v>
      </c>
      <c r="AJ47" s="25">
        <f>IFERROR(MATCH(AJ$11,_calc_기준200!$CN$37:$EF$37,0),"")</f>
        <v>20</v>
      </c>
      <c r="AK47" s="25">
        <f>IFERROR(MATCH(AK$11,_calc_기준200!$CN$37:$EF$37,0),"")</f>
        <v>43</v>
      </c>
      <c r="AL47" s="25">
        <f>IFERROR(MATCH(AL$11,_calc_기준200!$CN$37:$EF$37,0),"")</f>
        <v>15</v>
      </c>
      <c r="AM47" s="25">
        <f>IFERROR(MATCH(AM$11,_calc_기준200!$CN$37:$EF$37,0),"")</f>
        <v>16</v>
      </c>
      <c r="AN47" s="25">
        <f>IFERROR(MATCH(AN$11,_calc_기준200!$CN$37:$EF$37,0),"")</f>
        <v>18</v>
      </c>
      <c r="AO47" s="25">
        <f>IFERROR(MATCH(AO$11,_calc_기준200!$CN$37:$EF$37,0),"")</f>
        <v>36</v>
      </c>
      <c r="AP47" s="25">
        <f>IFERROR(MATCH(AP$11,_calc_기준200!$CN$37:$EF$37,0),"")</f>
        <v>2</v>
      </c>
      <c r="AQ47" s="25">
        <f>IFERROR(MATCH(AQ$11,_calc_기준200!$CN$37:$EF$37,0),"")</f>
        <v>29</v>
      </c>
      <c r="AR47" s="25">
        <f>IFERROR(MATCH(AR$11,_calc_기준200!$CN$37:$EF$37,0),"")</f>
        <v>17</v>
      </c>
      <c r="AS47" s="25">
        <f>IFERROR(MATCH(AS$11,_calc_기준200!$CN$37:$EF$37,0),"")</f>
        <v>27</v>
      </c>
      <c r="AT47" s="25">
        <f>IFERROR(MATCH(AT$11,_calc_기준200!$CN$37:$EF$37,0),"")</f>
        <v>5</v>
      </c>
      <c r="AU47" s="25">
        <f>IFERROR(MATCH(AU$11,_calc_기준200!$CN$37:$EF$37,0),"")</f>
        <v>25</v>
      </c>
      <c r="AV47" s="25">
        <f>IFERROR(MATCH(AV$11,_calc_기준200!$CN$37:$EF$37,0),"")</f>
        <v>4</v>
      </c>
      <c r="AW47" s="25">
        <f>IFERROR(MATCH(AW$11,_calc_기준200!$CN$37:$EF$37,0),"")</f>
        <v>28</v>
      </c>
      <c r="AX47" s="25">
        <f>IFERROR(MATCH(AX$11,_calc_기준200!$CN$37:$EF$37,0),"")</f>
        <v>1</v>
      </c>
      <c r="AY47" s="25">
        <f>IFERROR(MATCH(AY$11,_calc_기준200!$CN$37:$EF$37,0),"")</f>
        <v>24</v>
      </c>
      <c r="AZ47" s="25">
        <f>IFERROR(MATCH(AZ$11,_calc_기준200!$CN$37:$EF$37,0),"")</f>
        <v>9</v>
      </c>
      <c r="BA47" s="25">
        <f>IFERROR(MATCH(BA$11,_calc_기준200!$CN$37:$EF$37,0),"")</f>
        <v>8</v>
      </c>
      <c r="BB47" s="25">
        <f>IFERROR(MATCH(BB$11,_calc_기준200!$CN$37:$EF$37,0),"")</f>
        <v>23</v>
      </c>
      <c r="BC47" s="25">
        <f>IFERROR(MATCH(BC$11,_calc_기준200!$CN$37:$EF$37,0),"")</f>
        <v>42</v>
      </c>
      <c r="BD47" s="25">
        <f>IFERROR(MATCH(BD$11,_calc_기준200!$CN$37:$EF$37,0),"")</f>
        <v>39</v>
      </c>
    </row>
    <row r="48" spans="1:56" ht="16.5" customHeight="1">
      <c r="A48" s="49">
        <f t="shared" si="3"/>
        <v>1208</v>
      </c>
      <c r="B48" s="40">
        <f>IFERROR(INDEX(전체당첨내역!$B:$B,MATCH($A48,전체당첨내역!$A:$A,0)),"")</f>
        <v>6</v>
      </c>
      <c r="C48" s="40">
        <f>IFERROR(INDEX(전체당첨내역!$C:$C,MATCH($A48,전체당첨내역!$A:$A,0)),"")</f>
        <v>27</v>
      </c>
      <c r="D48" s="40">
        <f>IFERROR(INDEX(전체당첨내역!$D:$D,MATCH($A48,전체당첨내역!$A:$A,0)),"")</f>
        <v>30</v>
      </c>
      <c r="E48" s="40">
        <f>IFERROR(INDEX(전체당첨내역!$E:$E,MATCH($A48,전체당첨내역!$A:$A,0)),"")</f>
        <v>36</v>
      </c>
      <c r="F48" s="40">
        <f>IFERROR(INDEX(전체당첨내역!$F:$F,MATCH($A48,전체당첨내역!$A:$A,0)),"")</f>
        <v>38</v>
      </c>
      <c r="G48" s="40">
        <f>IFERROR(INDEX(전체당첨내역!$G:$G,MATCH($A48,전체당첨내역!$A:$A,0)),"")</f>
        <v>42</v>
      </c>
      <c r="H48" s="45">
        <f>IFERROR(INDEX(전체당첨내역!$H:$H,MATCH($A48,전체당첨내역!$A:$A,0)),"")</f>
        <v>25</v>
      </c>
      <c r="I48" s="42">
        <f>IFERROR((INDEX(_calc_기준200!$CN$38:$EF$38,1,$B48)&gt;0)*(INDEX(_calc_기준200!$CN$38:$EF$38,1,$B48)&lt;=15)+(INDEX(_calc_기준200!$CN$38:$EF$38,1,$C48)&gt;0)*(INDEX(_calc_기준200!$CN$38:$EF$38,1,$C48)&lt;=15)+(INDEX(_calc_기준200!$CN$38:$EF$38,1,$D48)&gt;0)*(INDEX(_calc_기준200!$CN$38:$EF$38,1,$D48)&lt;=15)+(INDEX(_calc_기준200!$CN$38:$EF$38,1,$E48)&gt;0)*(INDEX(_calc_기준200!$CN$38:$EF$38,1,$E48)&lt;=15)+(INDEX(_calc_기준200!$CN$38:$EF$38,1,$F48)&gt;0)*(INDEX(_calc_기준200!$CN$38:$EF$38,1,$F48)&lt;=15)+(INDEX(_calc_기준200!$CN$38:$EF$38,1,$G48)&gt;0)*(INDEX(_calc_기준200!$CN$38:$EF$38,1,$G48)&lt;=15),"")</f>
        <v>2</v>
      </c>
      <c r="J48" s="40">
        <f>IFERROR((INDEX(_calc_기준200!$CN$38:$EF$38,1,$B48)&gt;15)*(INDEX(_calc_기준200!$CN$38:$EF$38,1,$B48)&lt;=30)+(INDEX(_calc_기준200!$CN$38:$EF$38,1,$C48)&gt;15)*(INDEX(_calc_기준200!$CN$38:$EF$38,1,$C48)&lt;=30)+(INDEX(_calc_기준200!$CN$38:$EF$38,1,$D48)&gt;15)*(INDEX(_calc_기준200!$CN$38:$EF$38,1,$D48)&lt;=30)+(INDEX(_calc_기준200!$CN$38:$EF$38,1,$E48)&gt;15)*(INDEX(_calc_기준200!$CN$38:$EF$38,1,$E48)&lt;=30)+(INDEX(_calc_기준200!$CN$38:$EF$38,1,$F48)&gt;15)*(INDEX(_calc_기준200!$CN$38:$EF$38,1,$F48)&lt;=30)+(INDEX(_calc_기준200!$CN$38:$EF$38,1,$G48)&gt;15)*(INDEX(_calc_기준200!$CN$38:$EF$38,1,$G48)&lt;=30),"")</f>
        <v>2</v>
      </c>
      <c r="K48" s="43">
        <f>IFERROR((INDEX(_calc_기준200!$CN$38:$EF$38,1,$B48)&gt;30)+(INDEX(_calc_기준200!$CN$38:$EF$38,1,$C48)&gt;30)+(INDEX(_calc_기준200!$CN$38:$EF$38,1,$D48)&gt;30)+(INDEX(_calc_기준200!$CN$38:$EF$38,1,$E48)&gt;30)+(INDEX(_calc_기준200!$CN$38:$EF$38,1,$F48)&gt;30)+(INDEX(_calc_기준200!$CN$38:$EF$38,1,$G48)&gt;30),"")</f>
        <v>2</v>
      </c>
      <c r="L48" s="25">
        <f>IFERROR(MATCH(L$11,_calc_기준200!$CN$38:$EF$38,0),"")</f>
        <v>34</v>
      </c>
      <c r="M48" s="25">
        <f>IFERROR(MATCH(M$11,_calc_기준200!$CN$38:$EF$38,0),"")</f>
        <v>35</v>
      </c>
      <c r="N48" s="25">
        <f>IFERROR(MATCH(N$11,_calc_기준200!$CN$38:$EF$38,0),"")</f>
        <v>45</v>
      </c>
      <c r="O48" s="25">
        <f>IFERROR(MATCH(O$11,_calc_기준200!$CN$38:$EF$38,0),"")</f>
        <v>19</v>
      </c>
      <c r="P48" s="25">
        <f>IFERROR(MATCH(P$11,_calc_기준200!$CN$38:$EF$38,0),"")</f>
        <v>30</v>
      </c>
      <c r="Q48" s="25">
        <f>IFERROR(MATCH(Q$11,_calc_기준200!$CN$38:$EF$38,0),"")</f>
        <v>14</v>
      </c>
      <c r="R48" s="25">
        <f>IFERROR(MATCH(R$11,_calc_기준200!$CN$38:$EF$38,0),"")</f>
        <v>22</v>
      </c>
      <c r="S48" s="25">
        <f>IFERROR(MATCH(S$11,_calc_기준200!$CN$38:$EF$38,0),"")</f>
        <v>26</v>
      </c>
      <c r="T48" s="25">
        <f>IFERROR(MATCH(T$11,_calc_기준200!$CN$38:$EF$38,0),"")</f>
        <v>11</v>
      </c>
      <c r="U48" s="25">
        <f>IFERROR(MATCH(U$11,_calc_기준200!$CN$38:$EF$38,0),"")</f>
        <v>33</v>
      </c>
      <c r="V48" s="25">
        <f>IFERROR(MATCH(V$11,_calc_기준200!$CN$38:$EF$38,0),"")</f>
        <v>31</v>
      </c>
      <c r="W48" s="25">
        <f>IFERROR(MATCH(W$11,_calc_기준200!$CN$38:$EF$38,0),"")</f>
        <v>21</v>
      </c>
      <c r="X48" s="25">
        <f>IFERROR(MATCH(X$11,_calc_기준200!$CN$38:$EF$38,0),"")</f>
        <v>32</v>
      </c>
      <c r="Y48" s="25">
        <f>IFERROR(MATCH(Y$11,_calc_기준200!$CN$38:$EF$38,0),"")</f>
        <v>44</v>
      </c>
      <c r="Z48" s="25">
        <f>IFERROR(MATCH(Z$11,_calc_기준200!$CN$38:$EF$38,0),"")</f>
        <v>6</v>
      </c>
      <c r="AA48" s="25">
        <f>IFERROR(MATCH(AA$11,_calc_기준200!$CN$38:$EF$38,0),"")</f>
        <v>12</v>
      </c>
      <c r="AB48" s="25">
        <f>IFERROR(MATCH(AB$11,_calc_기준200!$CN$38:$EF$38,0),"")</f>
        <v>38</v>
      </c>
      <c r="AC48" s="25">
        <f>IFERROR(MATCH(AC$11,_calc_기준200!$CN$38:$EF$38,0),"")</f>
        <v>10</v>
      </c>
      <c r="AD48" s="25">
        <f>IFERROR(MATCH(AD$11,_calc_기준200!$CN$38:$EF$38,0),"")</f>
        <v>13</v>
      </c>
      <c r="AE48" s="25">
        <f>IFERROR(MATCH(AE$11,_calc_기준200!$CN$38:$EF$38,0),"")</f>
        <v>36</v>
      </c>
      <c r="AF48" s="25">
        <f>IFERROR(MATCH(AF$11,_calc_기준200!$CN$38:$EF$38,0),"")</f>
        <v>40</v>
      </c>
      <c r="AG48" s="25">
        <f>IFERROR(MATCH(AG$11,_calc_기준200!$CN$38:$EF$38,0),"")</f>
        <v>41</v>
      </c>
      <c r="AH48" s="25">
        <f>IFERROR(MATCH(AH$11,_calc_기준200!$CN$38:$EF$38,0),"")</f>
        <v>7</v>
      </c>
      <c r="AI48" s="25">
        <f>IFERROR(MATCH(AI$11,_calc_기준200!$CN$38:$EF$38,0),"")</f>
        <v>3</v>
      </c>
      <c r="AJ48" s="25">
        <f>IFERROR(MATCH(AJ$11,_calc_기준200!$CN$38:$EF$38,0),"")</f>
        <v>20</v>
      </c>
      <c r="AK48" s="25">
        <f>IFERROR(MATCH(AK$11,_calc_기준200!$CN$38:$EF$38,0),"")</f>
        <v>43</v>
      </c>
      <c r="AL48" s="25">
        <f>IFERROR(MATCH(AL$11,_calc_기준200!$CN$38:$EF$38,0),"")</f>
        <v>15</v>
      </c>
      <c r="AM48" s="25">
        <f>IFERROR(MATCH(AM$11,_calc_기준200!$CN$38:$EF$38,0),"")</f>
        <v>16</v>
      </c>
      <c r="AN48" s="25">
        <f>IFERROR(MATCH(AN$11,_calc_기준200!$CN$38:$EF$38,0),"")</f>
        <v>37</v>
      </c>
      <c r="AO48" s="25">
        <f>IFERROR(MATCH(AO$11,_calc_기준200!$CN$38:$EF$38,0),"")</f>
        <v>18</v>
      </c>
      <c r="AP48" s="25">
        <f>IFERROR(MATCH(AP$11,_calc_기준200!$CN$38:$EF$38,0),"")</f>
        <v>2</v>
      </c>
      <c r="AQ48" s="25">
        <f>IFERROR(MATCH(AQ$11,_calc_기준200!$CN$38:$EF$38,0),"")</f>
        <v>29</v>
      </c>
      <c r="AR48" s="25">
        <f>IFERROR(MATCH(AR$11,_calc_기준200!$CN$38:$EF$38,0),"")</f>
        <v>17</v>
      </c>
      <c r="AS48" s="25">
        <f>IFERROR(MATCH(AS$11,_calc_기준200!$CN$38:$EF$38,0),"")</f>
        <v>27</v>
      </c>
      <c r="AT48" s="25">
        <f>IFERROR(MATCH(AT$11,_calc_기준200!$CN$38:$EF$38,0),"")</f>
        <v>5</v>
      </c>
      <c r="AU48" s="25">
        <f>IFERROR(MATCH(AU$11,_calc_기준200!$CN$38:$EF$38,0),"")</f>
        <v>4</v>
      </c>
      <c r="AV48" s="25">
        <f>IFERROR(MATCH(AV$11,_calc_기준200!$CN$38:$EF$38,0),"")</f>
        <v>9</v>
      </c>
      <c r="AW48" s="25">
        <f>IFERROR(MATCH(AW$11,_calc_기준200!$CN$38:$EF$38,0),"")</f>
        <v>1</v>
      </c>
      <c r="AX48" s="25">
        <f>IFERROR(MATCH(AX$11,_calc_기준200!$CN$38:$EF$38,0),"")</f>
        <v>28</v>
      </c>
      <c r="AY48" s="25">
        <f>IFERROR(MATCH(AY$11,_calc_기준200!$CN$38:$EF$38,0),"")</f>
        <v>24</v>
      </c>
      <c r="AZ48" s="25">
        <f>IFERROR(MATCH(AZ$11,_calc_기준200!$CN$38:$EF$38,0),"")</f>
        <v>42</v>
      </c>
      <c r="BA48" s="25">
        <f>IFERROR(MATCH(BA$11,_calc_기준200!$CN$38:$EF$38,0),"")</f>
        <v>8</v>
      </c>
      <c r="BB48" s="25">
        <f>IFERROR(MATCH(BB$11,_calc_기준200!$CN$38:$EF$38,0),"")</f>
        <v>25</v>
      </c>
      <c r="BC48" s="25">
        <f>IFERROR(MATCH(BC$11,_calc_기준200!$CN$38:$EF$38,0),"")</f>
        <v>23</v>
      </c>
      <c r="BD48" s="25">
        <f>IFERROR(MATCH(BD$11,_calc_기준200!$CN$38:$EF$38,0),"")</f>
        <v>39</v>
      </c>
    </row>
    <row r="49" spans="1:56" ht="16.5" customHeight="1">
      <c r="A49" s="49">
        <f t="shared" si="3"/>
        <v>1207</v>
      </c>
      <c r="B49" s="40">
        <f>IFERROR(INDEX(전체당첨내역!$B:$B,MATCH($A49,전체당첨내역!$A:$A,0)),"")</f>
        <v>10</v>
      </c>
      <c r="C49" s="40">
        <f>IFERROR(INDEX(전체당첨내역!$C:$C,MATCH($A49,전체당첨내역!$A:$A,0)),"")</f>
        <v>22</v>
      </c>
      <c r="D49" s="40">
        <f>IFERROR(INDEX(전체당첨내역!$D:$D,MATCH($A49,전체당첨내역!$A:$A,0)),"")</f>
        <v>24</v>
      </c>
      <c r="E49" s="40">
        <f>IFERROR(INDEX(전체당첨내역!$E:$E,MATCH($A49,전체당첨내역!$A:$A,0)),"")</f>
        <v>27</v>
      </c>
      <c r="F49" s="40">
        <f>IFERROR(INDEX(전체당첨내역!$F:$F,MATCH($A49,전체당첨내역!$A:$A,0)),"")</f>
        <v>38</v>
      </c>
      <c r="G49" s="40">
        <f>IFERROR(INDEX(전체당첨내역!$G:$G,MATCH($A49,전체당첨내역!$A:$A,0)),"")</f>
        <v>45</v>
      </c>
      <c r="H49" s="45">
        <f>IFERROR(INDEX(전체당첨내역!$H:$H,MATCH($A49,전체당첨내역!$A:$A,0)),"")</f>
        <v>11</v>
      </c>
      <c r="I49" s="42">
        <f>IFERROR((INDEX(_calc_기준200!$CN$39:$EF$39,1,$B49)&gt;0)*(INDEX(_calc_기준200!$CN$39:$EF$39,1,$B49)&lt;=15)+(INDEX(_calc_기준200!$CN$39:$EF$39,1,$C49)&gt;0)*(INDEX(_calc_기준200!$CN$39:$EF$39,1,$C49)&lt;=15)+(INDEX(_calc_기준200!$CN$39:$EF$39,1,$D49)&gt;0)*(INDEX(_calc_기준200!$CN$39:$EF$39,1,$D49)&lt;=15)+(INDEX(_calc_기준200!$CN$39:$EF$39,1,$E49)&gt;0)*(INDEX(_calc_기준200!$CN$39:$EF$39,1,$E49)&lt;=15)+(INDEX(_calc_기준200!$CN$39:$EF$39,1,$F49)&gt;0)*(INDEX(_calc_기준200!$CN$39:$EF$39,1,$F49)&lt;=15)+(INDEX(_calc_기준200!$CN$39:$EF$39,1,$G49)&gt;0)*(INDEX(_calc_기준200!$CN$39:$EF$39,1,$G49)&lt;=15),"")</f>
        <v>3</v>
      </c>
      <c r="J49" s="40">
        <f>IFERROR((INDEX(_calc_기준200!$CN$39:$EF$39,1,$B49)&gt;15)*(INDEX(_calc_기준200!$CN$39:$EF$39,1,$B49)&lt;=30)+(INDEX(_calc_기준200!$CN$39:$EF$39,1,$C49)&gt;15)*(INDEX(_calc_기준200!$CN$39:$EF$39,1,$C49)&lt;=30)+(INDEX(_calc_기준200!$CN$39:$EF$39,1,$D49)&gt;15)*(INDEX(_calc_기준200!$CN$39:$EF$39,1,$D49)&lt;=30)+(INDEX(_calc_기준200!$CN$39:$EF$39,1,$E49)&gt;15)*(INDEX(_calc_기준200!$CN$39:$EF$39,1,$E49)&lt;=30)+(INDEX(_calc_기준200!$CN$39:$EF$39,1,$F49)&gt;15)*(INDEX(_calc_기준200!$CN$39:$EF$39,1,$F49)&lt;=30)+(INDEX(_calc_기준200!$CN$39:$EF$39,1,$G49)&gt;15)*(INDEX(_calc_기준200!$CN$39:$EF$39,1,$G49)&lt;=30),"")</f>
        <v>1</v>
      </c>
      <c r="K49" s="43">
        <f>IFERROR((INDEX(_calc_기준200!$CN$39:$EF$39,1,$B49)&gt;30)+(INDEX(_calc_기준200!$CN$39:$EF$39,1,$C49)&gt;30)+(INDEX(_calc_기준200!$CN$39:$EF$39,1,$D49)&gt;30)+(INDEX(_calc_기준200!$CN$39:$EF$39,1,$E49)&gt;30)+(INDEX(_calc_기준200!$CN$39:$EF$39,1,$F49)&gt;30)+(INDEX(_calc_기준200!$CN$39:$EF$39,1,$G49)&gt;30),"")</f>
        <v>2</v>
      </c>
      <c r="L49" s="25">
        <f>IFERROR(MATCH(L$11,_calc_기준200!$CN$39:$EF$39,0),"")</f>
        <v>45</v>
      </c>
      <c r="M49" s="25">
        <f>IFERROR(MATCH(M$11,_calc_기준200!$CN$39:$EF$39,0),"")</f>
        <v>34</v>
      </c>
      <c r="N49" s="25">
        <f>IFERROR(MATCH(N$11,_calc_기준200!$CN$39:$EF$39,0),"")</f>
        <v>19</v>
      </c>
      <c r="O49" s="25">
        <f>IFERROR(MATCH(O$11,_calc_기준200!$CN$39:$EF$39,0),"")</f>
        <v>35</v>
      </c>
      <c r="P49" s="25">
        <f>IFERROR(MATCH(P$11,_calc_기준200!$CN$39:$EF$39,0),"")</f>
        <v>30</v>
      </c>
      <c r="Q49" s="25">
        <f>IFERROR(MATCH(Q$11,_calc_기준200!$CN$39:$EF$39,0),"")</f>
        <v>14</v>
      </c>
      <c r="R49" s="25">
        <f>IFERROR(MATCH(R$11,_calc_기준200!$CN$39:$EF$39,0),"")</f>
        <v>11</v>
      </c>
      <c r="S49" s="25">
        <f>IFERROR(MATCH(S$11,_calc_기준200!$CN$39:$EF$39,0),"")</f>
        <v>22</v>
      </c>
      <c r="T49" s="25">
        <f>IFERROR(MATCH(T$11,_calc_기준200!$CN$39:$EF$39,0),"")</f>
        <v>21</v>
      </c>
      <c r="U49" s="25">
        <f>IFERROR(MATCH(U$11,_calc_기준200!$CN$39:$EF$39,0),"")</f>
        <v>33</v>
      </c>
      <c r="V49" s="25">
        <f>IFERROR(MATCH(V$11,_calc_기준200!$CN$39:$EF$39,0),"")</f>
        <v>32</v>
      </c>
      <c r="W49" s="25">
        <f>IFERROR(MATCH(W$11,_calc_기준200!$CN$39:$EF$39,0),"")</f>
        <v>38</v>
      </c>
      <c r="X49" s="25">
        <f>IFERROR(MATCH(X$11,_calc_기준200!$CN$39:$EF$39,0),"")</f>
        <v>26</v>
      </c>
      <c r="Y49" s="25">
        <f>IFERROR(MATCH(Y$11,_calc_기준200!$CN$39:$EF$39,0),"")</f>
        <v>31</v>
      </c>
      <c r="Z49" s="25">
        <f>IFERROR(MATCH(Z$11,_calc_기준200!$CN$39:$EF$39,0),"")</f>
        <v>6</v>
      </c>
      <c r="AA49" s="25">
        <f>IFERROR(MATCH(AA$11,_calc_기준200!$CN$39:$EF$39,0),"")</f>
        <v>44</v>
      </c>
      <c r="AB49" s="25">
        <f>IFERROR(MATCH(AB$11,_calc_기준200!$CN$39:$EF$39,0),"")</f>
        <v>13</v>
      </c>
      <c r="AC49" s="25">
        <f>IFERROR(MATCH(AC$11,_calc_기준200!$CN$39:$EF$39,0),"")</f>
        <v>36</v>
      </c>
      <c r="AD49" s="25">
        <f>IFERROR(MATCH(AD$11,_calc_기준200!$CN$39:$EF$39,0),"")</f>
        <v>40</v>
      </c>
      <c r="AE49" s="25">
        <f>IFERROR(MATCH(AE$11,_calc_기준200!$CN$39:$EF$39,0),"")</f>
        <v>10</v>
      </c>
      <c r="AF49" s="25">
        <f>IFERROR(MATCH(AF$11,_calc_기준200!$CN$39:$EF$39,0),"")</f>
        <v>12</v>
      </c>
      <c r="AG49" s="25">
        <f>IFERROR(MATCH(AG$11,_calc_기준200!$CN$39:$EF$39,0),"")</f>
        <v>41</v>
      </c>
      <c r="AH49" s="25">
        <f>IFERROR(MATCH(AH$11,_calc_기준200!$CN$39:$EF$39,0),"")</f>
        <v>15</v>
      </c>
      <c r="AI49" s="25">
        <f>IFERROR(MATCH(AI$11,_calc_기준200!$CN$39:$EF$39,0),"")</f>
        <v>3</v>
      </c>
      <c r="AJ49" s="25">
        <f>IFERROR(MATCH(AJ$11,_calc_기준200!$CN$39:$EF$39,0),"")</f>
        <v>7</v>
      </c>
      <c r="AK49" s="25">
        <f>IFERROR(MATCH(AK$11,_calc_기준200!$CN$39:$EF$39,0),"")</f>
        <v>16</v>
      </c>
      <c r="AL49" s="25">
        <f>IFERROR(MATCH(AL$11,_calc_기준200!$CN$39:$EF$39,0),"")</f>
        <v>18</v>
      </c>
      <c r="AM49" s="25">
        <f>IFERROR(MATCH(AM$11,_calc_기준200!$CN$39:$EF$39,0),"")</f>
        <v>37</v>
      </c>
      <c r="AN49" s="25">
        <f>IFERROR(MATCH(AN$11,_calc_기준200!$CN$39:$EF$39,0),"")</f>
        <v>43</v>
      </c>
      <c r="AO49" s="25">
        <f>IFERROR(MATCH(AO$11,_calc_기준200!$CN$39:$EF$39,0),"")</f>
        <v>2</v>
      </c>
      <c r="AP49" s="25">
        <f>IFERROR(MATCH(AP$11,_calc_기준200!$CN$39:$EF$39,0),"")</f>
        <v>20</v>
      </c>
      <c r="AQ49" s="25">
        <f>IFERROR(MATCH(AQ$11,_calc_기준200!$CN$39:$EF$39,0),"")</f>
        <v>29</v>
      </c>
      <c r="AR49" s="25">
        <f>IFERROR(MATCH(AR$11,_calc_기준200!$CN$39:$EF$39,0),"")</f>
        <v>17</v>
      </c>
      <c r="AS49" s="25">
        <f>IFERROR(MATCH(AS$11,_calc_기준200!$CN$39:$EF$39,0),"")</f>
        <v>4</v>
      </c>
      <c r="AT49" s="25">
        <f>IFERROR(MATCH(AT$11,_calc_기준200!$CN$39:$EF$39,0),"")</f>
        <v>9</v>
      </c>
      <c r="AU49" s="25">
        <f>IFERROR(MATCH(AU$11,_calc_기준200!$CN$39:$EF$39,0),"")</f>
        <v>27</v>
      </c>
      <c r="AV49" s="25">
        <f>IFERROR(MATCH(AV$11,_calc_기준200!$CN$39:$EF$39,0),"")</f>
        <v>28</v>
      </c>
      <c r="AW49" s="25">
        <f>IFERROR(MATCH(AW$11,_calc_기준200!$CN$39:$EF$39,0),"")</f>
        <v>1</v>
      </c>
      <c r="AX49" s="25">
        <f>IFERROR(MATCH(AX$11,_calc_기준200!$CN$39:$EF$39,0),"")</f>
        <v>42</v>
      </c>
      <c r="AY49" s="25">
        <f>IFERROR(MATCH(AY$11,_calc_기준200!$CN$39:$EF$39,0),"")</f>
        <v>5</v>
      </c>
      <c r="AZ49" s="25">
        <f>IFERROR(MATCH(AZ$11,_calc_기준200!$CN$39:$EF$39,0),"")</f>
        <v>8</v>
      </c>
      <c r="BA49" s="25">
        <f>IFERROR(MATCH(BA$11,_calc_기준200!$CN$39:$EF$39,0),"")</f>
        <v>24</v>
      </c>
      <c r="BB49" s="25">
        <f>IFERROR(MATCH(BB$11,_calc_기준200!$CN$39:$EF$39,0),"")</f>
        <v>23</v>
      </c>
      <c r="BC49" s="25">
        <f>IFERROR(MATCH(BC$11,_calc_기준200!$CN$39:$EF$39,0),"")</f>
        <v>25</v>
      </c>
      <c r="BD49" s="25">
        <f>IFERROR(MATCH(BD$11,_calc_기준200!$CN$39:$EF$39,0),"")</f>
        <v>39</v>
      </c>
    </row>
    <row r="50" spans="1:56" ht="16.5" customHeight="1">
      <c r="A50" s="49">
        <f t="shared" si="3"/>
        <v>1206</v>
      </c>
      <c r="B50" s="40">
        <f>IFERROR(INDEX(전체당첨내역!$B:$B,MATCH($A50,전체당첨내역!$A:$A,0)),"")</f>
        <v>1</v>
      </c>
      <c r="C50" s="40">
        <f>IFERROR(INDEX(전체당첨내역!$C:$C,MATCH($A50,전체당첨내역!$A:$A,0)),"")</f>
        <v>3</v>
      </c>
      <c r="D50" s="40">
        <f>IFERROR(INDEX(전체당첨내역!$D:$D,MATCH($A50,전체당첨내역!$A:$A,0)),"")</f>
        <v>17</v>
      </c>
      <c r="E50" s="40">
        <f>IFERROR(INDEX(전체당첨내역!$E:$E,MATCH($A50,전체당첨내역!$A:$A,0)),"")</f>
        <v>26</v>
      </c>
      <c r="F50" s="40">
        <f>IFERROR(INDEX(전체당첨내역!$F:$F,MATCH($A50,전체당첨내역!$A:$A,0)),"")</f>
        <v>27</v>
      </c>
      <c r="G50" s="40">
        <f>IFERROR(INDEX(전체당첨내역!$G:$G,MATCH($A50,전체당첨내역!$A:$A,0)),"")</f>
        <v>42</v>
      </c>
      <c r="H50" s="45">
        <f>IFERROR(INDEX(전체당첨내역!$H:$H,MATCH($A50,전체당첨내역!$A:$A,0)),"")</f>
        <v>23</v>
      </c>
      <c r="I50" s="42">
        <f>IFERROR((INDEX(_calc_기준200!$CN$40:$EF$40,1,$B50)&gt;0)*(INDEX(_calc_기준200!$CN$40:$EF$40,1,$B50)&lt;=15)+(INDEX(_calc_기준200!$CN$40:$EF$40,1,$C50)&gt;0)*(INDEX(_calc_기준200!$CN$40:$EF$40,1,$C50)&lt;=15)+(INDEX(_calc_기준200!$CN$40:$EF$40,1,$D50)&gt;0)*(INDEX(_calc_기준200!$CN$40:$EF$40,1,$D50)&lt;=15)+(INDEX(_calc_기준200!$CN$40:$EF$40,1,$E50)&gt;0)*(INDEX(_calc_기준200!$CN$40:$EF$40,1,$E50)&lt;=15)+(INDEX(_calc_기준200!$CN$40:$EF$40,1,$F50)&gt;0)*(INDEX(_calc_기준200!$CN$40:$EF$40,1,$F50)&lt;=15)+(INDEX(_calc_기준200!$CN$40:$EF$40,1,$G50)&gt;0)*(INDEX(_calc_기준200!$CN$40:$EF$40,1,$G50)&lt;=15),"")</f>
        <v>1</v>
      </c>
      <c r="J50" s="40">
        <f>IFERROR((INDEX(_calc_기준200!$CN$40:$EF$40,1,$B50)&gt;15)*(INDEX(_calc_기준200!$CN$40:$EF$40,1,$B50)&lt;=30)+(INDEX(_calc_기준200!$CN$40:$EF$40,1,$C50)&gt;15)*(INDEX(_calc_기준200!$CN$40:$EF$40,1,$C50)&lt;=30)+(INDEX(_calc_기준200!$CN$40:$EF$40,1,$D50)&gt;15)*(INDEX(_calc_기준200!$CN$40:$EF$40,1,$D50)&lt;=30)+(INDEX(_calc_기준200!$CN$40:$EF$40,1,$E50)&gt;15)*(INDEX(_calc_기준200!$CN$40:$EF$40,1,$E50)&lt;=30)+(INDEX(_calc_기준200!$CN$40:$EF$40,1,$F50)&gt;15)*(INDEX(_calc_기준200!$CN$40:$EF$40,1,$F50)&lt;=30)+(INDEX(_calc_기준200!$CN$40:$EF$40,1,$G50)&gt;15)*(INDEX(_calc_기준200!$CN$40:$EF$40,1,$G50)&lt;=30),"")</f>
        <v>2</v>
      </c>
      <c r="K50" s="43">
        <f>IFERROR((INDEX(_calc_기준200!$CN$40:$EF$40,1,$B50)&gt;30)+(INDEX(_calc_기준200!$CN$40:$EF$40,1,$C50)&gt;30)+(INDEX(_calc_기준200!$CN$40:$EF$40,1,$D50)&gt;30)+(INDEX(_calc_기준200!$CN$40:$EF$40,1,$E50)&gt;30)+(INDEX(_calc_기준200!$CN$40:$EF$40,1,$F50)&gt;30)+(INDEX(_calc_기준200!$CN$40:$EF$40,1,$G50)&gt;30),"")</f>
        <v>3</v>
      </c>
      <c r="L50" s="25">
        <f>IFERROR(MATCH(L$11,_calc_기준200!$CN$40:$EF$40,0),"")</f>
        <v>19</v>
      </c>
      <c r="M50" s="25">
        <f>IFERROR(MATCH(M$11,_calc_기준200!$CN$40:$EF$40,0),"")</f>
        <v>35</v>
      </c>
      <c r="N50" s="25">
        <f>IFERROR(MATCH(N$11,_calc_기준200!$CN$40:$EF$40,0),"")</f>
        <v>45</v>
      </c>
      <c r="O50" s="25">
        <f>IFERROR(MATCH(O$11,_calc_기준200!$CN$40:$EF$40,0),"")</f>
        <v>34</v>
      </c>
      <c r="P50" s="25">
        <f>IFERROR(MATCH(P$11,_calc_기준200!$CN$40:$EF$40,0),"")</f>
        <v>11</v>
      </c>
      <c r="Q50" s="25">
        <f>IFERROR(MATCH(Q$11,_calc_기준200!$CN$40:$EF$40,0),"")</f>
        <v>14</v>
      </c>
      <c r="R50" s="25">
        <f>IFERROR(MATCH(R$11,_calc_기준200!$CN$40:$EF$40,0),"")</f>
        <v>26</v>
      </c>
      <c r="S50" s="25">
        <f>IFERROR(MATCH(S$11,_calc_기준200!$CN$40:$EF$40,0),"")</f>
        <v>22</v>
      </c>
      <c r="T50" s="25">
        <f>IFERROR(MATCH(T$11,_calc_기준200!$CN$40:$EF$40,0),"")</f>
        <v>30</v>
      </c>
      <c r="U50" s="25">
        <f>IFERROR(MATCH(U$11,_calc_기준200!$CN$40:$EF$40,0),"")</f>
        <v>33</v>
      </c>
      <c r="V50" s="25">
        <f>IFERROR(MATCH(V$11,_calc_기준200!$CN$40:$EF$40,0),"")</f>
        <v>38</v>
      </c>
      <c r="W50" s="25">
        <f>IFERROR(MATCH(W$11,_calc_기준200!$CN$40:$EF$40,0),"")</f>
        <v>32</v>
      </c>
      <c r="X50" s="25">
        <f>IFERROR(MATCH(X$11,_calc_기준200!$CN$40:$EF$40,0),"")</f>
        <v>21</v>
      </c>
      <c r="Y50" s="25">
        <f>IFERROR(MATCH(Y$11,_calc_기준200!$CN$40:$EF$40,0),"")</f>
        <v>44</v>
      </c>
      <c r="Z50" s="25">
        <f>IFERROR(MATCH(Z$11,_calc_기준200!$CN$40:$EF$40,0),"")</f>
        <v>6</v>
      </c>
      <c r="AA50" s="25">
        <f>IFERROR(MATCH(AA$11,_calc_기준200!$CN$40:$EF$40,0),"")</f>
        <v>15</v>
      </c>
      <c r="AB50" s="25">
        <f>IFERROR(MATCH(AB$11,_calc_기준200!$CN$40:$EF$40,0),"")</f>
        <v>10</v>
      </c>
      <c r="AC50" s="25">
        <f>IFERROR(MATCH(AC$11,_calc_기준200!$CN$40:$EF$40,0),"")</f>
        <v>12</v>
      </c>
      <c r="AD50" s="25">
        <f>IFERROR(MATCH(AD$11,_calc_기준200!$CN$40:$EF$40,0),"")</f>
        <v>13</v>
      </c>
      <c r="AE50" s="25">
        <f>IFERROR(MATCH(AE$11,_calc_기준200!$CN$40:$EF$40,0),"")</f>
        <v>37</v>
      </c>
      <c r="AF50" s="25">
        <f>IFERROR(MATCH(AF$11,_calc_기준200!$CN$40:$EF$40,0),"")</f>
        <v>40</v>
      </c>
      <c r="AG50" s="25">
        <f>IFERROR(MATCH(AG$11,_calc_기준200!$CN$40:$EF$40,0),"")</f>
        <v>31</v>
      </c>
      <c r="AH50" s="25">
        <f>IFERROR(MATCH(AH$11,_calc_기준200!$CN$40:$EF$40,0),"")</f>
        <v>36</v>
      </c>
      <c r="AI50" s="25">
        <f>IFERROR(MATCH(AI$11,_calc_기준200!$CN$40:$EF$40,0),"")</f>
        <v>3</v>
      </c>
      <c r="AJ50" s="25">
        <f>IFERROR(MATCH(AJ$11,_calc_기준200!$CN$40:$EF$40,0),"")</f>
        <v>7</v>
      </c>
      <c r="AK50" s="25">
        <f>IFERROR(MATCH(AK$11,_calc_기준200!$CN$40:$EF$40,0),"")</f>
        <v>16</v>
      </c>
      <c r="AL50" s="25">
        <f>IFERROR(MATCH(AL$11,_calc_기준200!$CN$40:$EF$40,0),"")</f>
        <v>17</v>
      </c>
      <c r="AM50" s="25">
        <f>IFERROR(MATCH(AM$11,_calc_기준200!$CN$40:$EF$40,0),"")</f>
        <v>41</v>
      </c>
      <c r="AN50" s="25">
        <f>IFERROR(MATCH(AN$11,_calc_기준200!$CN$40:$EF$40,0),"")</f>
        <v>43</v>
      </c>
      <c r="AO50" s="25">
        <f>IFERROR(MATCH(AO$11,_calc_기준200!$CN$40:$EF$40,0),"")</f>
        <v>18</v>
      </c>
      <c r="AP50" s="25">
        <f>IFERROR(MATCH(AP$11,_calc_기준200!$CN$40:$EF$40,0),"")</f>
        <v>2</v>
      </c>
      <c r="AQ50" s="25">
        <f>IFERROR(MATCH(AQ$11,_calc_기준200!$CN$40:$EF$40,0),"")</f>
        <v>29</v>
      </c>
      <c r="AR50" s="25">
        <f>IFERROR(MATCH(AR$11,_calc_기준200!$CN$40:$EF$40,0),"")</f>
        <v>20</v>
      </c>
      <c r="AS50" s="25">
        <f>IFERROR(MATCH(AS$11,_calc_기준200!$CN$40:$EF$40,0),"")</f>
        <v>42</v>
      </c>
      <c r="AT50" s="25">
        <f>IFERROR(MATCH(AT$11,_calc_기준200!$CN$40:$EF$40,0),"")</f>
        <v>1</v>
      </c>
      <c r="AU50" s="25">
        <f>IFERROR(MATCH(AU$11,_calc_기준200!$CN$40:$EF$40,0),"")</f>
        <v>4</v>
      </c>
      <c r="AV50" s="25">
        <f>IFERROR(MATCH(AV$11,_calc_기준200!$CN$40:$EF$40,0),"")</f>
        <v>9</v>
      </c>
      <c r="AW50" s="25">
        <f>IFERROR(MATCH(AW$11,_calc_기준200!$CN$40:$EF$40,0),"")</f>
        <v>27</v>
      </c>
      <c r="AX50" s="25">
        <f>IFERROR(MATCH(AX$11,_calc_기준200!$CN$40:$EF$40,0),"")</f>
        <v>28</v>
      </c>
      <c r="AY50" s="25">
        <f>IFERROR(MATCH(AY$11,_calc_기준200!$CN$40:$EF$40,0),"")</f>
        <v>8</v>
      </c>
      <c r="AZ50" s="25">
        <f>IFERROR(MATCH(AZ$11,_calc_기준200!$CN$40:$EF$40,0),"")</f>
        <v>5</v>
      </c>
      <c r="BA50" s="25">
        <f>IFERROR(MATCH(BA$11,_calc_기준200!$CN$40:$EF$40,0),"")</f>
        <v>24</v>
      </c>
      <c r="BB50" s="25">
        <f>IFERROR(MATCH(BB$11,_calc_기준200!$CN$40:$EF$40,0),"")</f>
        <v>23</v>
      </c>
      <c r="BC50" s="25">
        <f>IFERROR(MATCH(BC$11,_calc_기준200!$CN$40:$EF$40,0),"")</f>
        <v>25</v>
      </c>
      <c r="BD50" s="25">
        <f>IFERROR(MATCH(BD$11,_calc_기준200!$CN$40:$EF$40,0),"")</f>
        <v>39</v>
      </c>
    </row>
    <row r="51" spans="1:56" ht="16.5" customHeight="1">
      <c r="A51" s="49">
        <f t="shared" si="3"/>
        <v>1205</v>
      </c>
      <c r="B51" s="40">
        <f>IFERROR(INDEX(전체당첨내역!$B:$B,MATCH($A51,전체당첨내역!$A:$A,0)),"")</f>
        <v>1</v>
      </c>
      <c r="C51" s="40">
        <f>IFERROR(INDEX(전체당첨내역!$C:$C,MATCH($A51,전체당첨내역!$A:$A,0)),"")</f>
        <v>4</v>
      </c>
      <c r="D51" s="40">
        <f>IFERROR(INDEX(전체당첨내역!$D:$D,MATCH($A51,전체당첨내역!$A:$A,0)),"")</f>
        <v>16</v>
      </c>
      <c r="E51" s="40">
        <f>IFERROR(INDEX(전체당첨내역!$E:$E,MATCH($A51,전체당첨내역!$A:$A,0)),"")</f>
        <v>23</v>
      </c>
      <c r="F51" s="40">
        <f>IFERROR(INDEX(전체당첨내역!$F:$F,MATCH($A51,전체당첨내역!$A:$A,0)),"")</f>
        <v>31</v>
      </c>
      <c r="G51" s="40">
        <f>IFERROR(INDEX(전체당첨내역!$G:$G,MATCH($A51,전체당첨내역!$A:$A,0)),"")</f>
        <v>41</v>
      </c>
      <c r="H51" s="45">
        <f>IFERROR(INDEX(전체당첨내역!$H:$H,MATCH($A51,전체당첨내역!$A:$A,0)),"")</f>
        <v>2</v>
      </c>
      <c r="I51" s="42">
        <f>IFERROR((INDEX(_calc_기준200!$CN$41:$EF$41,1,$B51)&gt;0)*(INDEX(_calc_기준200!$CN$41:$EF$41,1,$B51)&lt;=15)+(INDEX(_calc_기준200!$CN$41:$EF$41,1,$C51)&gt;0)*(INDEX(_calc_기준200!$CN$41:$EF$41,1,$C51)&lt;=15)+(INDEX(_calc_기준200!$CN$41:$EF$41,1,$D51)&gt;0)*(INDEX(_calc_기준200!$CN$41:$EF$41,1,$D51)&lt;=15)+(INDEX(_calc_기준200!$CN$41:$EF$41,1,$E51)&gt;0)*(INDEX(_calc_기준200!$CN$41:$EF$41,1,$E51)&lt;=15)+(INDEX(_calc_기준200!$CN$41:$EF$41,1,$F51)&gt;0)*(INDEX(_calc_기준200!$CN$41:$EF$41,1,$F51)&lt;=15)+(INDEX(_calc_기준200!$CN$41:$EF$41,1,$G51)&gt;0)*(INDEX(_calc_기준200!$CN$41:$EF$41,1,$G51)&lt;=15),"")</f>
        <v>0</v>
      </c>
      <c r="J51" s="40">
        <f>IFERROR((INDEX(_calc_기준200!$CN$41:$EF$41,1,$B51)&gt;15)*(INDEX(_calc_기준200!$CN$41:$EF$41,1,$B51)&lt;=30)+(INDEX(_calc_기준200!$CN$41:$EF$41,1,$C51)&gt;15)*(INDEX(_calc_기준200!$CN$41:$EF$41,1,$C51)&lt;=30)+(INDEX(_calc_기준200!$CN$41:$EF$41,1,$D51)&gt;15)*(INDEX(_calc_기준200!$CN$41:$EF$41,1,$D51)&lt;=30)+(INDEX(_calc_기준200!$CN$41:$EF$41,1,$E51)&gt;15)*(INDEX(_calc_기준200!$CN$41:$EF$41,1,$E51)&lt;=30)+(INDEX(_calc_기준200!$CN$41:$EF$41,1,$F51)&gt;15)*(INDEX(_calc_기준200!$CN$41:$EF$41,1,$F51)&lt;=30)+(INDEX(_calc_기준200!$CN$41:$EF$41,1,$G51)&gt;15)*(INDEX(_calc_기준200!$CN$41:$EF$41,1,$G51)&lt;=30),"")</f>
        <v>3</v>
      </c>
      <c r="K51" s="43">
        <f>IFERROR((INDEX(_calc_기준200!$CN$41:$EF$41,1,$B51)&gt;30)+(INDEX(_calc_기준200!$CN$41:$EF$41,1,$C51)&gt;30)+(INDEX(_calc_기준200!$CN$41:$EF$41,1,$D51)&gt;30)+(INDEX(_calc_기준200!$CN$41:$EF$41,1,$E51)&gt;30)+(INDEX(_calc_기준200!$CN$41:$EF$41,1,$F51)&gt;30)+(INDEX(_calc_기준200!$CN$41:$EF$41,1,$G51)&gt;30),"")</f>
        <v>3</v>
      </c>
      <c r="L51" s="25">
        <f>IFERROR(MATCH(L$11,_calc_기준200!$CN$41:$EF$41,0),"")</f>
        <v>35</v>
      </c>
      <c r="M51" s="25">
        <f>IFERROR(MATCH(M$11,_calc_기준200!$CN$41:$EF$41,0),"")</f>
        <v>45</v>
      </c>
      <c r="N51" s="25">
        <f>IFERROR(MATCH(N$11,_calc_기준200!$CN$41:$EF$41,0),"")</f>
        <v>34</v>
      </c>
      <c r="O51" s="25">
        <f>IFERROR(MATCH(O$11,_calc_기준200!$CN$41:$EF$41,0),"")</f>
        <v>14</v>
      </c>
      <c r="P51" s="25">
        <f>IFERROR(MATCH(P$11,_calc_기준200!$CN$41:$EF$41,0),"")</f>
        <v>11</v>
      </c>
      <c r="Q51" s="25">
        <f>IFERROR(MATCH(Q$11,_calc_기준200!$CN$41:$EF$41,0),"")</f>
        <v>19</v>
      </c>
      <c r="R51" s="25">
        <f>IFERROR(MATCH(R$11,_calc_기준200!$CN$41:$EF$41,0),"")</f>
        <v>22</v>
      </c>
      <c r="S51" s="25">
        <f>IFERROR(MATCH(S$11,_calc_기준200!$CN$41:$EF$41,0),"")</f>
        <v>26</v>
      </c>
      <c r="T51" s="25">
        <f>IFERROR(MATCH(T$11,_calc_기준200!$CN$41:$EF$41,0),"")</f>
        <v>30</v>
      </c>
      <c r="U51" s="25">
        <f>IFERROR(MATCH(U$11,_calc_기준200!$CN$41:$EF$41,0),"")</f>
        <v>33</v>
      </c>
      <c r="V51" s="25">
        <f>IFERROR(MATCH(V$11,_calc_기준200!$CN$41:$EF$41,0),"")</f>
        <v>44</v>
      </c>
      <c r="W51" s="25">
        <f>IFERROR(MATCH(W$11,_calc_기준200!$CN$41:$EF$41,0),"")</f>
        <v>32</v>
      </c>
      <c r="X51" s="25">
        <f>IFERROR(MATCH(X$11,_calc_기준200!$CN$41:$EF$41,0),"")</f>
        <v>6</v>
      </c>
      <c r="Y51" s="25">
        <f>IFERROR(MATCH(Y$11,_calc_기준200!$CN$41:$EF$41,0),"")</f>
        <v>21</v>
      </c>
      <c r="Z51" s="25">
        <f>IFERROR(MATCH(Z$11,_calc_기준200!$CN$41:$EF$41,0),"")</f>
        <v>13</v>
      </c>
      <c r="AA51" s="25">
        <f>IFERROR(MATCH(AA$11,_calc_기준200!$CN$41:$EF$41,0),"")</f>
        <v>38</v>
      </c>
      <c r="AB51" s="25">
        <f>IFERROR(MATCH(AB$11,_calc_기준200!$CN$41:$EF$41,0),"")</f>
        <v>12</v>
      </c>
      <c r="AC51" s="25">
        <f>IFERROR(MATCH(AC$11,_calc_기준200!$CN$41:$EF$41,0),"")</f>
        <v>31</v>
      </c>
      <c r="AD51" s="25">
        <f>IFERROR(MATCH(AD$11,_calc_기준200!$CN$41:$EF$41,0),"")</f>
        <v>10</v>
      </c>
      <c r="AE51" s="25">
        <f>IFERROR(MATCH(AE$11,_calc_기준200!$CN$41:$EF$41,0),"")</f>
        <v>40</v>
      </c>
      <c r="AF51" s="25">
        <f>IFERROR(MATCH(AF$11,_calc_기준200!$CN$41:$EF$41,0),"")</f>
        <v>15</v>
      </c>
      <c r="AG51" s="25">
        <f>IFERROR(MATCH(AG$11,_calc_기준200!$CN$41:$EF$41,0),"")</f>
        <v>41</v>
      </c>
      <c r="AH51" s="25">
        <f>IFERROR(MATCH(AH$11,_calc_기준200!$CN$41:$EF$41,0),"")</f>
        <v>17</v>
      </c>
      <c r="AI51" s="25">
        <f>IFERROR(MATCH(AI$11,_calc_기준200!$CN$41:$EF$41,0),"")</f>
        <v>36</v>
      </c>
      <c r="AJ51" s="25">
        <f>IFERROR(MATCH(AJ$11,_calc_기준200!$CN$41:$EF$41,0),"")</f>
        <v>3</v>
      </c>
      <c r="AK51" s="25">
        <f>IFERROR(MATCH(AK$11,_calc_기준200!$CN$41:$EF$41,0),"")</f>
        <v>7</v>
      </c>
      <c r="AL51" s="25">
        <f>IFERROR(MATCH(AL$11,_calc_기준200!$CN$41:$EF$41,0),"")</f>
        <v>43</v>
      </c>
      <c r="AM51" s="25">
        <f>IFERROR(MATCH(AM$11,_calc_기준200!$CN$41:$EF$41,0),"")</f>
        <v>16</v>
      </c>
      <c r="AN51" s="25">
        <f>IFERROR(MATCH(AN$11,_calc_기준200!$CN$41:$EF$41,0),"")</f>
        <v>29</v>
      </c>
      <c r="AO51" s="25">
        <f>IFERROR(MATCH(AO$11,_calc_기준200!$CN$41:$EF$41,0),"")</f>
        <v>37</v>
      </c>
      <c r="AP51" s="25">
        <f>IFERROR(MATCH(AP$11,_calc_기준200!$CN$41:$EF$41,0),"")</f>
        <v>1</v>
      </c>
      <c r="AQ51" s="25">
        <f>IFERROR(MATCH(AQ$11,_calc_기준200!$CN$41:$EF$41,0),"")</f>
        <v>2</v>
      </c>
      <c r="AR51" s="25">
        <f>IFERROR(MATCH(AR$11,_calc_기준200!$CN$41:$EF$41,0),"")</f>
        <v>4</v>
      </c>
      <c r="AS51" s="25">
        <f>IFERROR(MATCH(AS$11,_calc_기준200!$CN$41:$EF$41,0),"")</f>
        <v>18</v>
      </c>
      <c r="AT51" s="25">
        <f>IFERROR(MATCH(AT$11,_calc_기준200!$CN$41:$EF$41,0),"")</f>
        <v>20</v>
      </c>
      <c r="AU51" s="25">
        <f>IFERROR(MATCH(AU$11,_calc_기준200!$CN$41:$EF$41,0),"")</f>
        <v>42</v>
      </c>
      <c r="AV51" s="25">
        <f>IFERROR(MATCH(AV$11,_calc_기준200!$CN$41:$EF$41,0),"")</f>
        <v>8</v>
      </c>
      <c r="AW51" s="25">
        <f>IFERROR(MATCH(AW$11,_calc_기준200!$CN$41:$EF$41,0),"")</f>
        <v>9</v>
      </c>
      <c r="AX51" s="25">
        <f>IFERROR(MATCH(AX$11,_calc_기준200!$CN$41:$EF$41,0),"")</f>
        <v>24</v>
      </c>
      <c r="AY51" s="25">
        <f>IFERROR(MATCH(AY$11,_calc_기준200!$CN$41:$EF$41,0),"")</f>
        <v>27</v>
      </c>
      <c r="AZ51" s="25">
        <f>IFERROR(MATCH(AZ$11,_calc_기준200!$CN$41:$EF$41,0),"")</f>
        <v>28</v>
      </c>
      <c r="BA51" s="25">
        <f>IFERROR(MATCH(BA$11,_calc_기준200!$CN$41:$EF$41,0),"")</f>
        <v>5</v>
      </c>
      <c r="BB51" s="25">
        <f>IFERROR(MATCH(BB$11,_calc_기준200!$CN$41:$EF$41,0),"")</f>
        <v>23</v>
      </c>
      <c r="BC51" s="25">
        <f>IFERROR(MATCH(BC$11,_calc_기준200!$CN$41:$EF$41,0),"")</f>
        <v>25</v>
      </c>
      <c r="BD51" s="25">
        <f>IFERROR(MATCH(BD$11,_calc_기준200!$CN$41:$EF$41,0),"")</f>
        <v>39</v>
      </c>
    </row>
    <row r="52" spans="1:56" ht="16.5" customHeight="1">
      <c r="A52" s="49">
        <f t="shared" si="3"/>
        <v>1204</v>
      </c>
      <c r="B52" s="40">
        <f>IFERROR(INDEX(전체당첨내역!$B:$B,MATCH($A52,전체당첨내역!$A:$A,0)),"")</f>
        <v>8</v>
      </c>
      <c r="C52" s="40">
        <f>IFERROR(INDEX(전체당첨내역!$C:$C,MATCH($A52,전체당첨내역!$A:$A,0)),"")</f>
        <v>16</v>
      </c>
      <c r="D52" s="40">
        <f>IFERROR(INDEX(전체당첨내역!$D:$D,MATCH($A52,전체당첨내역!$A:$A,0)),"")</f>
        <v>28</v>
      </c>
      <c r="E52" s="40">
        <f>IFERROR(INDEX(전체당첨내역!$E:$E,MATCH($A52,전체당첨내역!$A:$A,0)),"")</f>
        <v>30</v>
      </c>
      <c r="F52" s="40">
        <f>IFERROR(INDEX(전체당첨내역!$F:$F,MATCH($A52,전체당첨내역!$A:$A,0)),"")</f>
        <v>31</v>
      </c>
      <c r="G52" s="40">
        <f>IFERROR(INDEX(전체당첨내역!$G:$G,MATCH($A52,전체당첨내역!$A:$A,0)),"")</f>
        <v>44</v>
      </c>
      <c r="H52" s="45">
        <f>IFERROR(INDEX(전체당첨내역!$H:$H,MATCH($A52,전체당첨내역!$A:$A,0)),"")</f>
        <v>27</v>
      </c>
      <c r="I52" s="42">
        <f>IFERROR((INDEX(_calc_기준200!$CN$42:$EF$42,1,$B52)&gt;0)*(INDEX(_calc_기준200!$CN$42:$EF$42,1,$B52)&lt;=15)+(INDEX(_calc_기준200!$CN$42:$EF$42,1,$C52)&gt;0)*(INDEX(_calc_기준200!$CN$42:$EF$42,1,$C52)&lt;=15)+(INDEX(_calc_기준200!$CN$42:$EF$42,1,$D52)&gt;0)*(INDEX(_calc_기준200!$CN$42:$EF$42,1,$D52)&lt;=15)+(INDEX(_calc_기준200!$CN$42:$EF$42,1,$E52)&gt;0)*(INDEX(_calc_기준200!$CN$42:$EF$42,1,$E52)&lt;=15)+(INDEX(_calc_기준200!$CN$42:$EF$42,1,$F52)&gt;0)*(INDEX(_calc_기준200!$CN$42:$EF$42,1,$F52)&lt;=15)+(INDEX(_calc_기준200!$CN$42:$EF$42,1,$G52)&gt;0)*(INDEX(_calc_기준200!$CN$42:$EF$42,1,$G52)&lt;=15),"")</f>
        <v>3</v>
      </c>
      <c r="J52" s="40">
        <f>IFERROR((INDEX(_calc_기준200!$CN$42:$EF$42,1,$B52)&gt;15)*(INDEX(_calc_기준200!$CN$42:$EF$42,1,$B52)&lt;=30)+(INDEX(_calc_기준200!$CN$42:$EF$42,1,$C52)&gt;15)*(INDEX(_calc_기준200!$CN$42:$EF$42,1,$C52)&lt;=30)+(INDEX(_calc_기준200!$CN$42:$EF$42,1,$D52)&gt;15)*(INDEX(_calc_기준200!$CN$42:$EF$42,1,$D52)&lt;=30)+(INDEX(_calc_기준200!$CN$42:$EF$42,1,$E52)&gt;15)*(INDEX(_calc_기준200!$CN$42:$EF$42,1,$E52)&lt;=30)+(INDEX(_calc_기준200!$CN$42:$EF$42,1,$F52)&gt;15)*(INDEX(_calc_기준200!$CN$42:$EF$42,1,$F52)&lt;=30)+(INDEX(_calc_기준200!$CN$42:$EF$42,1,$G52)&gt;15)*(INDEX(_calc_기준200!$CN$42:$EF$42,1,$G52)&lt;=30),"")</f>
        <v>1</v>
      </c>
      <c r="K52" s="43">
        <f>IFERROR((INDEX(_calc_기준200!$CN$42:$EF$42,1,$B52)&gt;30)+(INDEX(_calc_기준200!$CN$42:$EF$42,1,$C52)&gt;30)+(INDEX(_calc_기준200!$CN$42:$EF$42,1,$D52)&gt;30)+(INDEX(_calc_기준200!$CN$42:$EF$42,1,$E52)&gt;30)+(INDEX(_calc_기준200!$CN$42:$EF$42,1,$F52)&gt;30)+(INDEX(_calc_기준200!$CN$42:$EF$42,1,$G52)&gt;30),"")</f>
        <v>2</v>
      </c>
      <c r="L52" s="25">
        <f>IFERROR(MATCH(L$11,_calc_기준200!$CN$42:$EF$42,0),"")</f>
        <v>35</v>
      </c>
      <c r="M52" s="25">
        <f>IFERROR(MATCH(M$11,_calc_기준200!$CN$42:$EF$42,0),"")</f>
        <v>34</v>
      </c>
      <c r="N52" s="25">
        <f>IFERROR(MATCH(N$11,_calc_기준200!$CN$42:$EF$42,0),"")</f>
        <v>45</v>
      </c>
      <c r="O52" s="25">
        <f>IFERROR(MATCH(O$11,_calc_기준200!$CN$42:$EF$42,0),"")</f>
        <v>30</v>
      </c>
      <c r="P52" s="25">
        <f>IFERROR(MATCH(P$11,_calc_기준200!$CN$42:$EF$42,0),"")</f>
        <v>11</v>
      </c>
      <c r="Q52" s="25">
        <f>IFERROR(MATCH(Q$11,_calc_기준200!$CN$42:$EF$42,0),"")</f>
        <v>14</v>
      </c>
      <c r="R52" s="25">
        <f>IFERROR(MATCH(R$11,_calc_기준200!$CN$42:$EF$42,0),"")</f>
        <v>19</v>
      </c>
      <c r="S52" s="25">
        <f>IFERROR(MATCH(S$11,_calc_기준200!$CN$42:$EF$42,0),"")</f>
        <v>22</v>
      </c>
      <c r="T52" s="25">
        <f>IFERROR(MATCH(T$11,_calc_기준200!$CN$42:$EF$42,0),"")</f>
        <v>33</v>
      </c>
      <c r="U52" s="25">
        <f>IFERROR(MATCH(U$11,_calc_기준200!$CN$42:$EF$42,0),"")</f>
        <v>44</v>
      </c>
      <c r="V52" s="25">
        <f>IFERROR(MATCH(V$11,_calc_기준200!$CN$42:$EF$42,0),"")</f>
        <v>21</v>
      </c>
      <c r="W52" s="25">
        <f>IFERROR(MATCH(W$11,_calc_기준200!$CN$42:$EF$42,0),"")</f>
        <v>6</v>
      </c>
      <c r="X52" s="25">
        <f>IFERROR(MATCH(X$11,_calc_기준200!$CN$42:$EF$42,0),"")</f>
        <v>26</v>
      </c>
      <c r="Y52" s="25">
        <f>IFERROR(MATCH(Y$11,_calc_기준200!$CN$42:$EF$42,0),"")</f>
        <v>13</v>
      </c>
      <c r="Z52" s="25">
        <f>IFERROR(MATCH(Z$11,_calc_기준200!$CN$42:$EF$42,0),"")</f>
        <v>31</v>
      </c>
      <c r="AA52" s="25">
        <f>IFERROR(MATCH(AA$11,_calc_기준200!$CN$42:$EF$42,0),"")</f>
        <v>32</v>
      </c>
      <c r="AB52" s="25">
        <f>IFERROR(MATCH(AB$11,_calc_기준200!$CN$42:$EF$42,0),"")</f>
        <v>15</v>
      </c>
      <c r="AC52" s="25">
        <f>IFERROR(MATCH(AC$11,_calc_기준200!$CN$42:$EF$42,0),"")</f>
        <v>12</v>
      </c>
      <c r="AD52" s="25">
        <f>IFERROR(MATCH(AD$11,_calc_기준200!$CN$42:$EF$42,0),"")</f>
        <v>10</v>
      </c>
      <c r="AE52" s="25">
        <f>IFERROR(MATCH(AE$11,_calc_기준200!$CN$42:$EF$42,0),"")</f>
        <v>40</v>
      </c>
      <c r="AF52" s="25">
        <f>IFERROR(MATCH(AF$11,_calc_기준200!$CN$42:$EF$42,0),"")</f>
        <v>36</v>
      </c>
      <c r="AG52" s="25">
        <f>IFERROR(MATCH(AG$11,_calc_기준200!$CN$42:$EF$42,0),"")</f>
        <v>41</v>
      </c>
      <c r="AH52" s="25">
        <f>IFERROR(MATCH(AH$11,_calc_기준200!$CN$42:$EF$42,0),"")</f>
        <v>7</v>
      </c>
      <c r="AI52" s="25">
        <f>IFERROR(MATCH(AI$11,_calc_기준200!$CN$42:$EF$42,0),"")</f>
        <v>17</v>
      </c>
      <c r="AJ52" s="25">
        <f>IFERROR(MATCH(AJ$11,_calc_기준200!$CN$42:$EF$42,0),"")</f>
        <v>43</v>
      </c>
      <c r="AK52" s="25">
        <f>IFERROR(MATCH(AK$11,_calc_기준200!$CN$42:$EF$42,0),"")</f>
        <v>37</v>
      </c>
      <c r="AL52" s="25">
        <f>IFERROR(MATCH(AL$11,_calc_기준200!$CN$42:$EF$42,0),"")</f>
        <v>38</v>
      </c>
      <c r="AM52" s="25">
        <f>IFERROR(MATCH(AM$11,_calc_기준200!$CN$42:$EF$42,0),"")</f>
        <v>3</v>
      </c>
      <c r="AN52" s="25">
        <f>IFERROR(MATCH(AN$11,_calc_기준200!$CN$42:$EF$42,0),"")</f>
        <v>16</v>
      </c>
      <c r="AO52" s="25">
        <f>IFERROR(MATCH(AO$11,_calc_기준200!$CN$42:$EF$42,0),"")</f>
        <v>29</v>
      </c>
      <c r="AP52" s="25">
        <f>IFERROR(MATCH(AP$11,_calc_기준200!$CN$42:$EF$42,0),"")</f>
        <v>1</v>
      </c>
      <c r="AQ52" s="25">
        <f>IFERROR(MATCH(AQ$11,_calc_기준200!$CN$42:$EF$42,0),"")</f>
        <v>2</v>
      </c>
      <c r="AR52" s="25">
        <f>IFERROR(MATCH(AR$11,_calc_기준200!$CN$42:$EF$42,0),"")</f>
        <v>18</v>
      </c>
      <c r="AS52" s="25">
        <f>IFERROR(MATCH(AS$11,_calc_기준200!$CN$42:$EF$42,0),"")</f>
        <v>20</v>
      </c>
      <c r="AT52" s="25">
        <f>IFERROR(MATCH(AT$11,_calc_기준200!$CN$42:$EF$42,0),"")</f>
        <v>42</v>
      </c>
      <c r="AU52" s="25">
        <f>IFERROR(MATCH(AU$11,_calc_기준200!$CN$42:$EF$42,0),"")</f>
        <v>9</v>
      </c>
      <c r="AV52" s="25">
        <f>IFERROR(MATCH(AV$11,_calc_기준200!$CN$42:$EF$42,0),"")</f>
        <v>28</v>
      </c>
      <c r="AW52" s="25">
        <f>IFERROR(MATCH(AW$11,_calc_기준200!$CN$42:$EF$42,0),"")</f>
        <v>8</v>
      </c>
      <c r="AX52" s="25">
        <f>IFERROR(MATCH(AX$11,_calc_기준200!$CN$42:$EF$42,0),"")</f>
        <v>24</v>
      </c>
      <c r="AY52" s="25">
        <f>IFERROR(MATCH(AY$11,_calc_기준200!$CN$42:$EF$42,0),"")</f>
        <v>4</v>
      </c>
      <c r="AZ52" s="25">
        <f>IFERROR(MATCH(AZ$11,_calc_기준200!$CN$42:$EF$42,0),"")</f>
        <v>27</v>
      </c>
      <c r="BA52" s="25">
        <f>IFERROR(MATCH(BA$11,_calc_기준200!$CN$42:$EF$42,0),"")</f>
        <v>5</v>
      </c>
      <c r="BB52" s="25">
        <f>IFERROR(MATCH(BB$11,_calc_기준200!$CN$42:$EF$42,0),"")</f>
        <v>23</v>
      </c>
      <c r="BC52" s="25">
        <f>IFERROR(MATCH(BC$11,_calc_기준200!$CN$42:$EF$42,0),"")</f>
        <v>25</v>
      </c>
      <c r="BD52" s="25">
        <f>IFERROR(MATCH(BD$11,_calc_기준200!$CN$42:$EF$42,0),"")</f>
        <v>39</v>
      </c>
    </row>
    <row r="53" spans="1:56" ht="16.5" customHeight="1">
      <c r="A53" s="49">
        <f t="shared" si="3"/>
        <v>1203</v>
      </c>
      <c r="B53" s="40">
        <f>IFERROR(INDEX(전체당첨내역!$B:$B,MATCH($A53,전체당첨내역!$A:$A,0)),"")</f>
        <v>3</v>
      </c>
      <c r="C53" s="40">
        <f>IFERROR(INDEX(전체당첨내역!$C:$C,MATCH($A53,전체당첨내역!$A:$A,0)),"")</f>
        <v>6</v>
      </c>
      <c r="D53" s="40">
        <f>IFERROR(INDEX(전체당첨내역!$D:$D,MATCH($A53,전체당첨내역!$A:$A,0)),"")</f>
        <v>18</v>
      </c>
      <c r="E53" s="40">
        <f>IFERROR(INDEX(전체당첨내역!$E:$E,MATCH($A53,전체당첨내역!$A:$A,0)),"")</f>
        <v>29</v>
      </c>
      <c r="F53" s="40">
        <f>IFERROR(INDEX(전체당첨내역!$F:$F,MATCH($A53,전체당첨내역!$A:$A,0)),"")</f>
        <v>35</v>
      </c>
      <c r="G53" s="40">
        <f>IFERROR(INDEX(전체당첨내역!$G:$G,MATCH($A53,전체당첨내역!$A:$A,0)),"")</f>
        <v>39</v>
      </c>
      <c r="H53" s="45">
        <f>IFERROR(INDEX(전체당첨내역!$H:$H,MATCH($A53,전체당첨내역!$A:$A,0)),"")</f>
        <v>24</v>
      </c>
      <c r="I53" s="42">
        <f>IFERROR((INDEX(_calc_기준200!$CN$43:$EF$43,1,$B53)&gt;0)*(INDEX(_calc_기준200!$CN$43:$EF$43,1,$B53)&lt;=15)+(INDEX(_calc_기준200!$CN$43:$EF$43,1,$C53)&gt;0)*(INDEX(_calc_기준200!$CN$43:$EF$43,1,$C53)&lt;=15)+(INDEX(_calc_기준200!$CN$43:$EF$43,1,$D53)&gt;0)*(INDEX(_calc_기준200!$CN$43:$EF$43,1,$D53)&lt;=15)+(INDEX(_calc_기준200!$CN$43:$EF$43,1,$E53)&gt;0)*(INDEX(_calc_기준200!$CN$43:$EF$43,1,$E53)&lt;=15)+(INDEX(_calc_기준200!$CN$43:$EF$43,1,$F53)&gt;0)*(INDEX(_calc_기준200!$CN$43:$EF$43,1,$F53)&lt;=15)+(INDEX(_calc_기준200!$CN$43:$EF$43,1,$G53)&gt;0)*(INDEX(_calc_기준200!$CN$43:$EF$43,1,$G53)&lt;=15),"")</f>
        <v>2</v>
      </c>
      <c r="J53" s="40">
        <f>IFERROR((INDEX(_calc_기준200!$CN$43:$EF$43,1,$B53)&gt;15)*(INDEX(_calc_기준200!$CN$43:$EF$43,1,$B53)&lt;=30)+(INDEX(_calc_기준200!$CN$43:$EF$43,1,$C53)&gt;15)*(INDEX(_calc_기준200!$CN$43:$EF$43,1,$C53)&lt;=30)+(INDEX(_calc_기준200!$CN$43:$EF$43,1,$D53)&gt;15)*(INDEX(_calc_기준200!$CN$43:$EF$43,1,$D53)&lt;=30)+(INDEX(_calc_기준200!$CN$43:$EF$43,1,$E53)&gt;15)*(INDEX(_calc_기준200!$CN$43:$EF$43,1,$E53)&lt;=30)+(INDEX(_calc_기준200!$CN$43:$EF$43,1,$F53)&gt;15)*(INDEX(_calc_기준200!$CN$43:$EF$43,1,$F53)&lt;=30)+(INDEX(_calc_기준200!$CN$43:$EF$43,1,$G53)&gt;15)*(INDEX(_calc_기준200!$CN$43:$EF$43,1,$G53)&lt;=30),"")</f>
        <v>3</v>
      </c>
      <c r="K53" s="43">
        <f>IFERROR((INDEX(_calc_기준200!$CN$43:$EF$43,1,$B53)&gt;30)+(INDEX(_calc_기준200!$CN$43:$EF$43,1,$C53)&gt;30)+(INDEX(_calc_기준200!$CN$43:$EF$43,1,$D53)&gt;30)+(INDEX(_calc_기준200!$CN$43:$EF$43,1,$E53)&gt;30)+(INDEX(_calc_기준200!$CN$43:$EF$43,1,$F53)&gt;30)+(INDEX(_calc_기준200!$CN$43:$EF$43,1,$G53)&gt;30),"")</f>
        <v>1</v>
      </c>
      <c r="L53" s="25">
        <f>IFERROR(MATCH(L$11,_calc_기준200!$CN$43:$EF$43,0),"")</f>
        <v>45</v>
      </c>
      <c r="M53" s="25">
        <f>IFERROR(MATCH(M$11,_calc_기준200!$CN$43:$EF$43,0),"")</f>
        <v>34</v>
      </c>
      <c r="N53" s="25">
        <f>IFERROR(MATCH(N$11,_calc_기준200!$CN$43:$EF$43,0),"")</f>
        <v>35</v>
      </c>
      <c r="O53" s="25">
        <f>IFERROR(MATCH(O$11,_calc_기준200!$CN$43:$EF$43,0),"")</f>
        <v>30</v>
      </c>
      <c r="P53" s="25">
        <f>IFERROR(MATCH(P$11,_calc_기준200!$CN$43:$EF$43,0),"")</f>
        <v>14</v>
      </c>
      <c r="Q53" s="25">
        <f>IFERROR(MATCH(Q$11,_calc_기준200!$CN$43:$EF$43,0),"")</f>
        <v>19</v>
      </c>
      <c r="R53" s="25">
        <f>IFERROR(MATCH(R$11,_calc_기준200!$CN$43:$EF$43,0),"")</f>
        <v>11</v>
      </c>
      <c r="S53" s="25">
        <f>IFERROR(MATCH(S$11,_calc_기준200!$CN$43:$EF$43,0),"")</f>
        <v>6</v>
      </c>
      <c r="T53" s="25">
        <f>IFERROR(MATCH(T$11,_calc_기준200!$CN$43:$EF$43,0),"")</f>
        <v>22</v>
      </c>
      <c r="U53" s="25">
        <f>IFERROR(MATCH(U$11,_calc_기준200!$CN$43:$EF$43,0),"")</f>
        <v>33</v>
      </c>
      <c r="V53" s="25">
        <f>IFERROR(MATCH(V$11,_calc_기준200!$CN$43:$EF$43,0),"")</f>
        <v>44</v>
      </c>
      <c r="W53" s="25">
        <f>IFERROR(MATCH(W$11,_calc_기준200!$CN$43:$EF$43,0),"")</f>
        <v>21</v>
      </c>
      <c r="X53" s="25">
        <f>IFERROR(MATCH(X$11,_calc_기준200!$CN$43:$EF$43,0),"")</f>
        <v>31</v>
      </c>
      <c r="Y53" s="25">
        <f>IFERROR(MATCH(Y$11,_calc_기준200!$CN$43:$EF$43,0),"")</f>
        <v>26</v>
      </c>
      <c r="Z53" s="25">
        <f>IFERROR(MATCH(Z$11,_calc_기준200!$CN$43:$EF$43,0),"")</f>
        <v>15</v>
      </c>
      <c r="AA53" s="25">
        <f>IFERROR(MATCH(AA$11,_calc_기준200!$CN$43:$EF$43,0),"")</f>
        <v>32</v>
      </c>
      <c r="AB53" s="25">
        <f>IFERROR(MATCH(AB$11,_calc_기준200!$CN$43:$EF$43,0),"")</f>
        <v>18</v>
      </c>
      <c r="AC53" s="25">
        <f>IFERROR(MATCH(AC$11,_calc_기준200!$CN$43:$EF$43,0),"")</f>
        <v>12</v>
      </c>
      <c r="AD53" s="25">
        <f>IFERROR(MATCH(AD$11,_calc_기준200!$CN$43:$EF$43,0),"")</f>
        <v>29</v>
      </c>
      <c r="AE53" s="25">
        <f>IFERROR(MATCH(AE$11,_calc_기준200!$CN$43:$EF$43,0),"")</f>
        <v>36</v>
      </c>
      <c r="AF53" s="25">
        <f>IFERROR(MATCH(AF$11,_calc_기준200!$CN$43:$EF$43,0),"")</f>
        <v>3</v>
      </c>
      <c r="AG53" s="25">
        <f>IFERROR(MATCH(AG$11,_calc_기준200!$CN$43:$EF$43,0),"")</f>
        <v>40</v>
      </c>
      <c r="AH53" s="25">
        <f>IFERROR(MATCH(AH$11,_calc_기준200!$CN$43:$EF$43,0),"")</f>
        <v>41</v>
      </c>
      <c r="AI53" s="25">
        <f>IFERROR(MATCH(AI$11,_calc_기준200!$CN$43:$EF$43,0),"")</f>
        <v>43</v>
      </c>
      <c r="AJ53" s="25">
        <f>IFERROR(MATCH(AJ$11,_calc_기준200!$CN$43:$EF$43,0),"")</f>
        <v>7</v>
      </c>
      <c r="AK53" s="25">
        <f>IFERROR(MATCH(AK$11,_calc_기준200!$CN$43:$EF$43,0),"")</f>
        <v>10</v>
      </c>
      <c r="AL53" s="25">
        <f>IFERROR(MATCH(AL$11,_calc_기준200!$CN$43:$EF$43,0),"")</f>
        <v>13</v>
      </c>
      <c r="AM53" s="25">
        <f>IFERROR(MATCH(AM$11,_calc_기준200!$CN$43:$EF$43,0),"")</f>
        <v>17</v>
      </c>
      <c r="AN53" s="25">
        <f>IFERROR(MATCH(AN$11,_calc_기준200!$CN$43:$EF$43,0),"")</f>
        <v>37</v>
      </c>
      <c r="AO53" s="25">
        <f>IFERROR(MATCH(AO$11,_calc_기준200!$CN$43:$EF$43,0),"")</f>
        <v>38</v>
      </c>
      <c r="AP53" s="25">
        <f>IFERROR(MATCH(AP$11,_calc_기준200!$CN$43:$EF$43,0),"")</f>
        <v>16</v>
      </c>
      <c r="AQ53" s="25">
        <f>IFERROR(MATCH(AQ$11,_calc_기준200!$CN$43:$EF$43,0),"")</f>
        <v>2</v>
      </c>
      <c r="AR53" s="25">
        <f>IFERROR(MATCH(AR$11,_calc_기준200!$CN$43:$EF$43,0),"")</f>
        <v>20</v>
      </c>
      <c r="AS53" s="25">
        <f>IFERROR(MATCH(AS$11,_calc_기준200!$CN$43:$EF$43,0),"")</f>
        <v>1</v>
      </c>
      <c r="AT53" s="25">
        <f>IFERROR(MATCH(AT$11,_calc_기준200!$CN$43:$EF$43,0),"")</f>
        <v>42</v>
      </c>
      <c r="AU53" s="25">
        <f>IFERROR(MATCH(AU$11,_calc_기준200!$CN$43:$EF$43,0),"")</f>
        <v>28</v>
      </c>
      <c r="AV53" s="25">
        <f>IFERROR(MATCH(AV$11,_calc_기준200!$CN$43:$EF$43,0),"")</f>
        <v>4</v>
      </c>
      <c r="AW53" s="25">
        <f>IFERROR(MATCH(AW$11,_calc_기준200!$CN$43:$EF$43,0),"")</f>
        <v>24</v>
      </c>
      <c r="AX53" s="25">
        <f>IFERROR(MATCH(AX$11,_calc_기준200!$CN$43:$EF$43,0),"")</f>
        <v>8</v>
      </c>
      <c r="AY53" s="25">
        <f>IFERROR(MATCH(AY$11,_calc_기준200!$CN$43:$EF$43,0),"")</f>
        <v>27</v>
      </c>
      <c r="AZ53" s="25">
        <f>IFERROR(MATCH(AZ$11,_calc_기준200!$CN$43:$EF$43,0),"")</f>
        <v>9</v>
      </c>
      <c r="BA53" s="25">
        <f>IFERROR(MATCH(BA$11,_calc_기준200!$CN$43:$EF$43,0),"")</f>
        <v>23</v>
      </c>
      <c r="BB53" s="25">
        <f>IFERROR(MATCH(BB$11,_calc_기준200!$CN$43:$EF$43,0),"")</f>
        <v>5</v>
      </c>
      <c r="BC53" s="25">
        <f>IFERROR(MATCH(BC$11,_calc_기준200!$CN$43:$EF$43,0),"")</f>
        <v>25</v>
      </c>
      <c r="BD53" s="25">
        <f>IFERROR(MATCH(BD$11,_calc_기준200!$CN$43:$EF$43,0),"")</f>
        <v>39</v>
      </c>
    </row>
    <row r="54" spans="1:56" ht="16.5" customHeight="1">
      <c r="A54" s="49">
        <f t="shared" si="3"/>
        <v>1202</v>
      </c>
      <c r="B54" s="40">
        <f>IFERROR(INDEX(전체당첨내역!$B:$B,MATCH($A54,전체당첨내역!$A:$A,0)),"")</f>
        <v>5</v>
      </c>
      <c r="C54" s="40">
        <f>IFERROR(INDEX(전체당첨내역!$C:$C,MATCH($A54,전체당첨내역!$A:$A,0)),"")</f>
        <v>12</v>
      </c>
      <c r="D54" s="40">
        <f>IFERROR(INDEX(전체당첨내역!$D:$D,MATCH($A54,전체당첨내역!$A:$A,0)),"")</f>
        <v>21</v>
      </c>
      <c r="E54" s="40">
        <f>IFERROR(INDEX(전체당첨내역!$E:$E,MATCH($A54,전체당첨내역!$A:$A,0)),"")</f>
        <v>33</v>
      </c>
      <c r="F54" s="40">
        <f>IFERROR(INDEX(전체당첨내역!$F:$F,MATCH($A54,전체당첨내역!$A:$A,0)),"")</f>
        <v>37</v>
      </c>
      <c r="G54" s="40">
        <f>IFERROR(INDEX(전체당첨내역!$G:$G,MATCH($A54,전체당첨내역!$A:$A,0)),"")</f>
        <v>40</v>
      </c>
      <c r="H54" s="45">
        <f>IFERROR(INDEX(전체당첨내역!$H:$H,MATCH($A54,전체당첨내역!$A:$A,0)),"")</f>
        <v>7</v>
      </c>
      <c r="I54" s="42">
        <f>IFERROR((INDEX(_calc_기준200!$CN$44:$EF$44,1,$B54)&gt;0)*(INDEX(_calc_기준200!$CN$44:$EF$44,1,$B54)&lt;=15)+(INDEX(_calc_기준200!$CN$44:$EF$44,1,$C54)&gt;0)*(INDEX(_calc_기준200!$CN$44:$EF$44,1,$C54)&lt;=15)+(INDEX(_calc_기준200!$CN$44:$EF$44,1,$D54)&gt;0)*(INDEX(_calc_기준200!$CN$44:$EF$44,1,$D54)&lt;=15)+(INDEX(_calc_기준200!$CN$44:$EF$44,1,$E54)&gt;0)*(INDEX(_calc_기준200!$CN$44:$EF$44,1,$E54)&lt;=15)+(INDEX(_calc_기준200!$CN$44:$EF$44,1,$F54)&gt;0)*(INDEX(_calc_기준200!$CN$44:$EF$44,1,$F54)&lt;=15)+(INDEX(_calc_기준200!$CN$44:$EF$44,1,$G54)&gt;0)*(INDEX(_calc_기준200!$CN$44:$EF$44,1,$G54)&lt;=15),"")</f>
        <v>4</v>
      </c>
      <c r="J54" s="40">
        <f>IFERROR((INDEX(_calc_기준200!$CN$44:$EF$44,1,$B54)&gt;15)*(INDEX(_calc_기준200!$CN$44:$EF$44,1,$B54)&lt;=30)+(INDEX(_calc_기준200!$CN$44:$EF$44,1,$C54)&gt;15)*(INDEX(_calc_기준200!$CN$44:$EF$44,1,$C54)&lt;=30)+(INDEX(_calc_기준200!$CN$44:$EF$44,1,$D54)&gt;15)*(INDEX(_calc_기준200!$CN$44:$EF$44,1,$D54)&lt;=30)+(INDEX(_calc_기준200!$CN$44:$EF$44,1,$E54)&gt;15)*(INDEX(_calc_기준200!$CN$44:$EF$44,1,$E54)&lt;=30)+(INDEX(_calc_기준200!$CN$44:$EF$44,1,$F54)&gt;15)*(INDEX(_calc_기준200!$CN$44:$EF$44,1,$F54)&lt;=30)+(INDEX(_calc_기준200!$CN$44:$EF$44,1,$G54)&gt;15)*(INDEX(_calc_기준200!$CN$44:$EF$44,1,$G54)&lt;=30),"")</f>
        <v>0</v>
      </c>
      <c r="K54" s="43">
        <f>IFERROR((INDEX(_calc_기준200!$CN$44:$EF$44,1,$B54)&gt;30)+(INDEX(_calc_기준200!$CN$44:$EF$44,1,$C54)&gt;30)+(INDEX(_calc_기준200!$CN$44:$EF$44,1,$D54)&gt;30)+(INDEX(_calc_기준200!$CN$44:$EF$44,1,$E54)&gt;30)+(INDEX(_calc_기준200!$CN$44:$EF$44,1,$F54)&gt;30)+(INDEX(_calc_기준200!$CN$44:$EF$44,1,$G54)&gt;30),"")</f>
        <v>2</v>
      </c>
      <c r="L54" s="25">
        <f>IFERROR(MATCH(L$11,_calc_기준200!$CN$44:$EF$44,0),"")</f>
        <v>45</v>
      </c>
      <c r="M54" s="25">
        <f>IFERROR(MATCH(M$11,_calc_기준200!$CN$44:$EF$44,0),"")</f>
        <v>34</v>
      </c>
      <c r="N54" s="25">
        <f>IFERROR(MATCH(N$11,_calc_기준200!$CN$44:$EF$44,0),"")</f>
        <v>33</v>
      </c>
      <c r="O54" s="25">
        <f>IFERROR(MATCH(O$11,_calc_기준200!$CN$44:$EF$44,0),"")</f>
        <v>19</v>
      </c>
      <c r="P54" s="25">
        <f>IFERROR(MATCH(P$11,_calc_기준200!$CN$44:$EF$44,0),"")</f>
        <v>14</v>
      </c>
      <c r="Q54" s="25">
        <f>IFERROR(MATCH(Q$11,_calc_기준200!$CN$44:$EF$44,0),"")</f>
        <v>11</v>
      </c>
      <c r="R54" s="25">
        <f>IFERROR(MATCH(R$11,_calc_기준200!$CN$44:$EF$44,0),"")</f>
        <v>35</v>
      </c>
      <c r="S54" s="25">
        <f>IFERROR(MATCH(S$11,_calc_기준200!$CN$44:$EF$44,0),"")</f>
        <v>21</v>
      </c>
      <c r="T54" s="25">
        <f>IFERROR(MATCH(T$11,_calc_기준200!$CN$44:$EF$44,0),"")</f>
        <v>22</v>
      </c>
      <c r="U54" s="25">
        <f>IFERROR(MATCH(U$11,_calc_기준200!$CN$44:$EF$44,0),"")</f>
        <v>6</v>
      </c>
      <c r="V54" s="25">
        <f>IFERROR(MATCH(V$11,_calc_기준200!$CN$44:$EF$44,0),"")</f>
        <v>30</v>
      </c>
      <c r="W54" s="25">
        <f>IFERROR(MATCH(W$11,_calc_기준200!$CN$44:$EF$44,0),"")</f>
        <v>44</v>
      </c>
      <c r="X54" s="25">
        <f>IFERROR(MATCH(X$11,_calc_기준200!$CN$44:$EF$44,0),"")</f>
        <v>15</v>
      </c>
      <c r="Y54" s="25">
        <f>IFERROR(MATCH(Y$11,_calc_기준200!$CN$44:$EF$44,0),"")</f>
        <v>12</v>
      </c>
      <c r="Z54" s="25">
        <f>IFERROR(MATCH(Z$11,_calc_기준200!$CN$44:$EF$44,0),"")</f>
        <v>40</v>
      </c>
      <c r="AA54" s="25">
        <f>IFERROR(MATCH(AA$11,_calc_기준200!$CN$44:$EF$44,0),"")</f>
        <v>26</v>
      </c>
      <c r="AB54" s="25">
        <f>IFERROR(MATCH(AB$11,_calc_기준200!$CN$44:$EF$44,0),"")</f>
        <v>18</v>
      </c>
      <c r="AC54" s="25">
        <f>IFERROR(MATCH(AC$11,_calc_기준200!$CN$44:$EF$44,0),"")</f>
        <v>29</v>
      </c>
      <c r="AD54" s="25">
        <f>IFERROR(MATCH(AD$11,_calc_기준200!$CN$44:$EF$44,0),"")</f>
        <v>17</v>
      </c>
      <c r="AE54" s="25">
        <f>IFERROR(MATCH(AE$11,_calc_기준200!$CN$44:$EF$44,0),"")</f>
        <v>31</v>
      </c>
      <c r="AF54" s="25">
        <f>IFERROR(MATCH(AF$11,_calc_기준200!$CN$44:$EF$44,0),"")</f>
        <v>41</v>
      </c>
      <c r="AG54" s="25">
        <f>IFERROR(MATCH(AG$11,_calc_기준200!$CN$44:$EF$44,0),"")</f>
        <v>43</v>
      </c>
      <c r="AH54" s="25">
        <f>IFERROR(MATCH(AH$11,_calc_기준200!$CN$44:$EF$44,0),"")</f>
        <v>3</v>
      </c>
      <c r="AI54" s="25">
        <f>IFERROR(MATCH(AI$11,_calc_기준200!$CN$44:$EF$44,0),"")</f>
        <v>7</v>
      </c>
      <c r="AJ54" s="25">
        <f>IFERROR(MATCH(AJ$11,_calc_기준200!$CN$44:$EF$44,0),"")</f>
        <v>13</v>
      </c>
      <c r="AK54" s="25">
        <f>IFERROR(MATCH(AK$11,_calc_기준200!$CN$44:$EF$44,0),"")</f>
        <v>10</v>
      </c>
      <c r="AL54" s="25">
        <f>IFERROR(MATCH(AL$11,_calc_기준200!$CN$44:$EF$44,0),"")</f>
        <v>38</v>
      </c>
      <c r="AM54" s="25">
        <f>IFERROR(MATCH(AM$11,_calc_기준200!$CN$44:$EF$44,0),"")</f>
        <v>32</v>
      </c>
      <c r="AN54" s="25">
        <f>IFERROR(MATCH(AN$11,_calc_기준200!$CN$44:$EF$44,0),"")</f>
        <v>16</v>
      </c>
      <c r="AO54" s="25">
        <f>IFERROR(MATCH(AO$11,_calc_기준200!$CN$44:$EF$44,0),"")</f>
        <v>2</v>
      </c>
      <c r="AP54" s="25">
        <f>IFERROR(MATCH(AP$11,_calc_기준200!$CN$44:$EF$44,0),"")</f>
        <v>36</v>
      </c>
      <c r="AQ54" s="25">
        <f>IFERROR(MATCH(AQ$11,_calc_기준200!$CN$44:$EF$44,0),"")</f>
        <v>37</v>
      </c>
      <c r="AR54" s="25">
        <f>IFERROR(MATCH(AR$11,_calc_기준200!$CN$44:$EF$44,0),"")</f>
        <v>20</v>
      </c>
      <c r="AS54" s="25">
        <f>IFERROR(MATCH(AS$11,_calc_기준200!$CN$44:$EF$44,0),"")</f>
        <v>1</v>
      </c>
      <c r="AT54" s="25">
        <f>IFERROR(MATCH(AT$11,_calc_기준200!$CN$44:$EF$44,0),"")</f>
        <v>42</v>
      </c>
      <c r="AU54" s="25">
        <f>IFERROR(MATCH(AU$11,_calc_기준200!$CN$44:$EF$44,0),"")</f>
        <v>4</v>
      </c>
      <c r="AV54" s="25">
        <f>IFERROR(MATCH(AV$11,_calc_기준200!$CN$44:$EF$44,0),"")</f>
        <v>5</v>
      </c>
      <c r="AW54" s="25">
        <f>IFERROR(MATCH(AW$11,_calc_기준200!$CN$44:$EF$44,0),"")</f>
        <v>28</v>
      </c>
      <c r="AX54" s="25">
        <f>IFERROR(MATCH(AX$11,_calc_기준200!$CN$44:$EF$44,0),"")</f>
        <v>24</v>
      </c>
      <c r="AY54" s="25">
        <f>IFERROR(MATCH(AY$11,_calc_기준200!$CN$44:$EF$44,0),"")</f>
        <v>27</v>
      </c>
      <c r="AZ54" s="25">
        <f>IFERROR(MATCH(AZ$11,_calc_기준200!$CN$44:$EF$44,0),"")</f>
        <v>8</v>
      </c>
      <c r="BA54" s="25">
        <f>IFERROR(MATCH(BA$11,_calc_기준200!$CN$44:$EF$44,0),"")</f>
        <v>9</v>
      </c>
      <c r="BB54" s="25">
        <f>IFERROR(MATCH(BB$11,_calc_기준200!$CN$44:$EF$44,0),"")</f>
        <v>23</v>
      </c>
      <c r="BC54" s="25">
        <f>IFERROR(MATCH(BC$11,_calc_기준200!$CN$44:$EF$44,0),"")</f>
        <v>25</v>
      </c>
      <c r="BD54" s="25">
        <f>IFERROR(MATCH(BD$11,_calc_기준200!$CN$44:$EF$44,0),"")</f>
        <v>39</v>
      </c>
    </row>
    <row r="55" spans="1:56" ht="16.5" customHeight="1">
      <c r="A55" s="49">
        <f t="shared" si="3"/>
        <v>1201</v>
      </c>
      <c r="B55" s="40">
        <f>IFERROR(INDEX(전체당첨내역!$B:$B,MATCH($A55,전체당첨내역!$A:$A,0)),"")</f>
        <v>7</v>
      </c>
      <c r="C55" s="40">
        <f>IFERROR(INDEX(전체당첨내역!$C:$C,MATCH($A55,전체당첨내역!$A:$A,0)),"")</f>
        <v>9</v>
      </c>
      <c r="D55" s="40">
        <f>IFERROR(INDEX(전체당첨내역!$D:$D,MATCH($A55,전체당첨내역!$A:$A,0)),"")</f>
        <v>24</v>
      </c>
      <c r="E55" s="40">
        <f>IFERROR(INDEX(전체당첨내역!$E:$E,MATCH($A55,전체당첨내역!$A:$A,0)),"")</f>
        <v>27</v>
      </c>
      <c r="F55" s="40">
        <f>IFERROR(INDEX(전체당첨내역!$F:$F,MATCH($A55,전체당첨내역!$A:$A,0)),"")</f>
        <v>35</v>
      </c>
      <c r="G55" s="40">
        <f>IFERROR(INDEX(전체당첨내역!$G:$G,MATCH($A55,전체당첨내역!$A:$A,0)),"")</f>
        <v>36</v>
      </c>
      <c r="H55" s="45">
        <f>IFERROR(INDEX(전체당첨내역!$H:$H,MATCH($A55,전체당첨내역!$A:$A,0)),"")</f>
        <v>37</v>
      </c>
      <c r="I55" s="42">
        <f>IFERROR((INDEX(_calc_기준200!$CN$45:$EF$45,1,$B55)&gt;0)*(INDEX(_calc_기준200!$CN$45:$EF$45,1,$B55)&lt;=15)+(INDEX(_calc_기준200!$CN$45:$EF$45,1,$C55)&gt;0)*(INDEX(_calc_기준200!$CN$45:$EF$45,1,$C55)&lt;=15)+(INDEX(_calc_기준200!$CN$45:$EF$45,1,$D55)&gt;0)*(INDEX(_calc_기준200!$CN$45:$EF$45,1,$D55)&lt;=15)+(INDEX(_calc_기준200!$CN$45:$EF$45,1,$E55)&gt;0)*(INDEX(_calc_기준200!$CN$45:$EF$45,1,$E55)&lt;=15)+(INDEX(_calc_기준200!$CN$45:$EF$45,1,$F55)&gt;0)*(INDEX(_calc_기준200!$CN$45:$EF$45,1,$F55)&lt;=15)+(INDEX(_calc_기준200!$CN$45:$EF$45,1,$G55)&gt;0)*(INDEX(_calc_기준200!$CN$45:$EF$45,1,$G55)&lt;=15),"")</f>
        <v>1</v>
      </c>
      <c r="J55" s="40">
        <f>IFERROR((INDEX(_calc_기준200!$CN$45:$EF$45,1,$B55)&gt;15)*(INDEX(_calc_기준200!$CN$45:$EF$45,1,$B55)&lt;=30)+(INDEX(_calc_기준200!$CN$45:$EF$45,1,$C55)&gt;15)*(INDEX(_calc_기준200!$CN$45:$EF$45,1,$C55)&lt;=30)+(INDEX(_calc_기준200!$CN$45:$EF$45,1,$D55)&gt;15)*(INDEX(_calc_기준200!$CN$45:$EF$45,1,$D55)&lt;=30)+(INDEX(_calc_기준200!$CN$45:$EF$45,1,$E55)&gt;15)*(INDEX(_calc_기준200!$CN$45:$EF$45,1,$E55)&lt;=30)+(INDEX(_calc_기준200!$CN$45:$EF$45,1,$F55)&gt;15)*(INDEX(_calc_기준200!$CN$45:$EF$45,1,$F55)&lt;=30)+(INDEX(_calc_기준200!$CN$45:$EF$45,1,$G55)&gt;15)*(INDEX(_calc_기준200!$CN$45:$EF$45,1,$G55)&lt;=30),"")</f>
        <v>2</v>
      </c>
      <c r="K55" s="43">
        <f>IFERROR((INDEX(_calc_기준200!$CN$45:$EF$45,1,$B55)&gt;30)+(INDEX(_calc_기준200!$CN$45:$EF$45,1,$C55)&gt;30)+(INDEX(_calc_기준200!$CN$45:$EF$45,1,$D55)&gt;30)+(INDEX(_calc_기준200!$CN$45:$EF$45,1,$E55)&gt;30)+(INDEX(_calc_기준200!$CN$45:$EF$45,1,$F55)&gt;30)+(INDEX(_calc_기준200!$CN$45:$EF$45,1,$G55)&gt;30),"")</f>
        <v>3</v>
      </c>
      <c r="L55" s="25">
        <f>IFERROR(MATCH(L$11,_calc_기준200!$CN$45:$EF$45,0),"")</f>
        <v>45</v>
      </c>
      <c r="M55" s="25">
        <f>IFERROR(MATCH(M$11,_calc_기준200!$CN$45:$EF$45,0),"")</f>
        <v>34</v>
      </c>
      <c r="N55" s="25">
        <f>IFERROR(MATCH(N$11,_calc_기준200!$CN$45:$EF$45,0),"")</f>
        <v>35</v>
      </c>
      <c r="O55" s="25">
        <f>IFERROR(MATCH(O$11,_calc_기준200!$CN$45:$EF$45,0),"")</f>
        <v>14</v>
      </c>
      <c r="P55" s="25">
        <f>IFERROR(MATCH(P$11,_calc_기준200!$CN$45:$EF$45,0),"")</f>
        <v>33</v>
      </c>
      <c r="Q55" s="25">
        <f>IFERROR(MATCH(Q$11,_calc_기준200!$CN$45:$EF$45,0),"")</f>
        <v>11</v>
      </c>
      <c r="R55" s="25">
        <f>IFERROR(MATCH(R$11,_calc_기준200!$CN$45:$EF$45,0),"")</f>
        <v>19</v>
      </c>
      <c r="S55" s="25">
        <f>IFERROR(MATCH(S$11,_calc_기준200!$CN$45:$EF$45,0),"")</f>
        <v>22</v>
      </c>
      <c r="T55" s="25">
        <f>IFERROR(MATCH(T$11,_calc_기준200!$CN$45:$EF$45,0),"")</f>
        <v>21</v>
      </c>
      <c r="U55" s="25">
        <f>IFERROR(MATCH(U$11,_calc_기준200!$CN$45:$EF$45,0),"")</f>
        <v>6</v>
      </c>
      <c r="V55" s="25">
        <f>IFERROR(MATCH(V$11,_calc_기준200!$CN$45:$EF$45,0),"")</f>
        <v>30</v>
      </c>
      <c r="W55" s="25">
        <f>IFERROR(MATCH(W$11,_calc_기준200!$CN$45:$EF$45,0),"")</f>
        <v>44</v>
      </c>
      <c r="X55" s="25">
        <f>IFERROR(MATCH(X$11,_calc_기준200!$CN$45:$EF$45,0),"")</f>
        <v>12</v>
      </c>
      <c r="Y55" s="25">
        <f>IFERROR(MATCH(Y$11,_calc_기준200!$CN$45:$EF$45,0),"")</f>
        <v>26</v>
      </c>
      <c r="Z55" s="25">
        <f>IFERROR(MATCH(Z$11,_calc_기준200!$CN$45:$EF$45,0),"")</f>
        <v>18</v>
      </c>
      <c r="AA55" s="25">
        <f>IFERROR(MATCH(AA$11,_calc_기준200!$CN$45:$EF$45,0),"")</f>
        <v>40</v>
      </c>
      <c r="AB55" s="25">
        <f>IFERROR(MATCH(AB$11,_calc_기준200!$CN$45:$EF$45,0),"")</f>
        <v>17</v>
      </c>
      <c r="AC55" s="25">
        <f>IFERROR(MATCH(AC$11,_calc_기준200!$CN$45:$EF$45,0),"")</f>
        <v>7</v>
      </c>
      <c r="AD55" s="25">
        <f>IFERROR(MATCH(AD$11,_calc_기준200!$CN$45:$EF$45,0),"")</f>
        <v>36</v>
      </c>
      <c r="AE55" s="25">
        <f>IFERROR(MATCH(AE$11,_calc_기준200!$CN$45:$EF$45,0),"")</f>
        <v>41</v>
      </c>
      <c r="AF55" s="25">
        <f>IFERROR(MATCH(AF$11,_calc_기준200!$CN$45:$EF$45,0),"")</f>
        <v>31</v>
      </c>
      <c r="AG55" s="25">
        <f>IFERROR(MATCH(AG$11,_calc_기준200!$CN$45:$EF$45,0),"")</f>
        <v>43</v>
      </c>
      <c r="AH55" s="25">
        <f>IFERROR(MATCH(AH$11,_calc_기준200!$CN$45:$EF$45,0),"")</f>
        <v>29</v>
      </c>
      <c r="AI55" s="25">
        <f>IFERROR(MATCH(AI$11,_calc_기준200!$CN$45:$EF$45,0),"")</f>
        <v>10</v>
      </c>
      <c r="AJ55" s="25">
        <f>IFERROR(MATCH(AJ$11,_calc_기준200!$CN$45:$EF$45,0),"")</f>
        <v>13</v>
      </c>
      <c r="AK55" s="25">
        <f>IFERROR(MATCH(AK$11,_calc_기준200!$CN$45:$EF$45,0),"")</f>
        <v>15</v>
      </c>
      <c r="AL55" s="25">
        <f>IFERROR(MATCH(AL$11,_calc_기준200!$CN$45:$EF$45,0),"")</f>
        <v>32</v>
      </c>
      <c r="AM55" s="25">
        <f>IFERROR(MATCH(AM$11,_calc_기준200!$CN$45:$EF$45,0),"")</f>
        <v>3</v>
      </c>
      <c r="AN55" s="25">
        <f>IFERROR(MATCH(AN$11,_calc_기준200!$CN$45:$EF$45,0),"")</f>
        <v>16</v>
      </c>
      <c r="AO55" s="25">
        <f>IFERROR(MATCH(AO$11,_calc_기준200!$CN$45:$EF$45,0),"")</f>
        <v>20</v>
      </c>
      <c r="AP55" s="25">
        <f>IFERROR(MATCH(AP$11,_calc_기준200!$CN$45:$EF$45,0),"")</f>
        <v>38</v>
      </c>
      <c r="AQ55" s="25">
        <f>IFERROR(MATCH(AQ$11,_calc_기준200!$CN$45:$EF$45,0),"")</f>
        <v>37</v>
      </c>
      <c r="AR55" s="25">
        <f>IFERROR(MATCH(AR$11,_calc_기준200!$CN$45:$EF$45,0),"")</f>
        <v>1</v>
      </c>
      <c r="AS55" s="25">
        <f>IFERROR(MATCH(AS$11,_calc_기준200!$CN$45:$EF$45,0),"")</f>
        <v>42</v>
      </c>
      <c r="AT55" s="25">
        <f>IFERROR(MATCH(AT$11,_calc_기준200!$CN$45:$EF$45,0),"")</f>
        <v>2</v>
      </c>
      <c r="AU55" s="25">
        <f>IFERROR(MATCH(AU$11,_calc_기준200!$CN$45:$EF$45,0),"")</f>
        <v>4</v>
      </c>
      <c r="AV55" s="25">
        <f>IFERROR(MATCH(AV$11,_calc_기준200!$CN$45:$EF$45,0),"")</f>
        <v>5</v>
      </c>
      <c r="AW55" s="25">
        <f>IFERROR(MATCH(AW$11,_calc_기준200!$CN$45:$EF$45,0),"")</f>
        <v>28</v>
      </c>
      <c r="AX55" s="25">
        <f>IFERROR(MATCH(AX$11,_calc_기준200!$CN$45:$EF$45,0),"")</f>
        <v>24</v>
      </c>
      <c r="AY55" s="25">
        <f>IFERROR(MATCH(AY$11,_calc_기준200!$CN$45:$EF$45,0),"")</f>
        <v>8</v>
      </c>
      <c r="AZ55" s="25">
        <f>IFERROR(MATCH(AZ$11,_calc_기준200!$CN$45:$EF$45,0),"")</f>
        <v>27</v>
      </c>
      <c r="BA55" s="25">
        <f>IFERROR(MATCH(BA$11,_calc_기준200!$CN$45:$EF$45,0),"")</f>
        <v>23</v>
      </c>
      <c r="BB55" s="25">
        <f>IFERROR(MATCH(BB$11,_calc_기준200!$CN$45:$EF$45,0),"")</f>
        <v>9</v>
      </c>
      <c r="BC55" s="25">
        <f>IFERROR(MATCH(BC$11,_calc_기준200!$CN$45:$EF$45,0),"")</f>
        <v>25</v>
      </c>
      <c r="BD55" s="25">
        <f>IFERROR(MATCH(BD$11,_calc_기준200!$CN$45:$EF$45,0),"")</f>
        <v>39</v>
      </c>
    </row>
    <row r="56" spans="1:56" ht="16.5" customHeight="1">
      <c r="A56" s="49">
        <f t="shared" si="3"/>
        <v>1200</v>
      </c>
      <c r="B56" s="40">
        <f>IFERROR(INDEX(전체당첨내역!$B:$B,MATCH($A56,전체당첨내역!$A:$A,0)),"")</f>
        <v>1</v>
      </c>
      <c r="C56" s="40">
        <f>IFERROR(INDEX(전체당첨내역!$C:$C,MATCH($A56,전체당첨내역!$A:$A,0)),"")</f>
        <v>2</v>
      </c>
      <c r="D56" s="40">
        <f>IFERROR(INDEX(전체당첨내역!$D:$D,MATCH($A56,전체당첨내역!$A:$A,0)),"")</f>
        <v>4</v>
      </c>
      <c r="E56" s="40">
        <f>IFERROR(INDEX(전체당첨내역!$E:$E,MATCH($A56,전체당첨내역!$A:$A,0)),"")</f>
        <v>16</v>
      </c>
      <c r="F56" s="40">
        <f>IFERROR(INDEX(전체당첨내역!$F:$F,MATCH($A56,전체당첨내역!$A:$A,0)),"")</f>
        <v>20</v>
      </c>
      <c r="G56" s="40">
        <f>IFERROR(INDEX(전체당첨내역!$G:$G,MATCH($A56,전체당첨내역!$A:$A,0)),"")</f>
        <v>32</v>
      </c>
      <c r="H56" s="45">
        <f>IFERROR(INDEX(전체당첨내역!$H:$H,MATCH($A56,전체당첨내역!$A:$A,0)),"")</f>
        <v>45</v>
      </c>
      <c r="I56" s="42">
        <f>IFERROR((INDEX(_calc_기준200!$CN$46:$EF$46,1,$B56)&gt;0)*(INDEX(_calc_기준200!$CN$46:$EF$46,1,$B56)&lt;=15)+(INDEX(_calc_기준200!$CN$46:$EF$46,1,$C56)&gt;0)*(INDEX(_calc_기준200!$CN$46:$EF$46,1,$C56)&lt;=15)+(INDEX(_calc_기준200!$CN$46:$EF$46,1,$D56)&gt;0)*(INDEX(_calc_기준200!$CN$46:$EF$46,1,$D56)&lt;=15)+(INDEX(_calc_기준200!$CN$46:$EF$46,1,$E56)&gt;0)*(INDEX(_calc_기준200!$CN$46:$EF$46,1,$E56)&lt;=15)+(INDEX(_calc_기준200!$CN$46:$EF$46,1,$F56)&gt;0)*(INDEX(_calc_기준200!$CN$46:$EF$46,1,$F56)&lt;=15)+(INDEX(_calc_기준200!$CN$46:$EF$46,1,$G56)&gt;0)*(INDEX(_calc_기준200!$CN$46:$EF$46,1,$G56)&lt;=15),"")</f>
        <v>1</v>
      </c>
      <c r="J56" s="40">
        <f>IFERROR((INDEX(_calc_기준200!$CN$46:$EF$46,1,$B56)&gt;15)*(INDEX(_calc_기준200!$CN$46:$EF$46,1,$B56)&lt;=30)+(INDEX(_calc_기준200!$CN$46:$EF$46,1,$C56)&gt;15)*(INDEX(_calc_기준200!$CN$46:$EF$46,1,$C56)&lt;=30)+(INDEX(_calc_기준200!$CN$46:$EF$46,1,$D56)&gt;15)*(INDEX(_calc_기준200!$CN$46:$EF$46,1,$D56)&lt;=30)+(INDEX(_calc_기준200!$CN$46:$EF$46,1,$E56)&gt;15)*(INDEX(_calc_기준200!$CN$46:$EF$46,1,$E56)&lt;=30)+(INDEX(_calc_기준200!$CN$46:$EF$46,1,$F56)&gt;15)*(INDEX(_calc_기준200!$CN$46:$EF$46,1,$F56)&lt;=30)+(INDEX(_calc_기준200!$CN$46:$EF$46,1,$G56)&gt;15)*(INDEX(_calc_기준200!$CN$46:$EF$46,1,$G56)&lt;=30),"")</f>
        <v>2</v>
      </c>
      <c r="K56" s="43">
        <f>IFERROR((INDEX(_calc_기준200!$CN$46:$EF$46,1,$B56)&gt;30)+(INDEX(_calc_기준200!$CN$46:$EF$46,1,$C56)&gt;30)+(INDEX(_calc_기준200!$CN$46:$EF$46,1,$D56)&gt;30)+(INDEX(_calc_기준200!$CN$46:$EF$46,1,$E56)&gt;30)+(INDEX(_calc_기준200!$CN$46:$EF$46,1,$F56)&gt;30)+(INDEX(_calc_기준200!$CN$46:$EF$46,1,$G56)&gt;30),"")</f>
        <v>3</v>
      </c>
      <c r="L56" s="25">
        <f>IFERROR(MATCH(L$11,_calc_기준200!$CN$46:$EF$46,0),"")</f>
        <v>34</v>
      </c>
      <c r="M56" s="25">
        <f>IFERROR(MATCH(M$11,_calc_기준200!$CN$46:$EF$46,0),"")</f>
        <v>14</v>
      </c>
      <c r="N56" s="25">
        <f>IFERROR(MATCH(N$11,_calc_기준200!$CN$46:$EF$46,0),"")</f>
        <v>45</v>
      </c>
      <c r="O56" s="25">
        <f>IFERROR(MATCH(O$11,_calc_기준200!$CN$46:$EF$46,0),"")</f>
        <v>11</v>
      </c>
      <c r="P56" s="25">
        <f>IFERROR(MATCH(P$11,_calc_기준200!$CN$46:$EF$46,0),"")</f>
        <v>19</v>
      </c>
      <c r="Q56" s="25">
        <f>IFERROR(MATCH(Q$11,_calc_기준200!$CN$46:$EF$46,0),"")</f>
        <v>22</v>
      </c>
      <c r="R56" s="25">
        <f>IFERROR(MATCH(R$11,_calc_기준200!$CN$46:$EF$46,0),"")</f>
        <v>33</v>
      </c>
      <c r="S56" s="25">
        <f>IFERROR(MATCH(S$11,_calc_기준200!$CN$46:$EF$46,0),"")</f>
        <v>6</v>
      </c>
      <c r="T56" s="25">
        <f>IFERROR(MATCH(T$11,_calc_기준200!$CN$46:$EF$46,0),"")</f>
        <v>21</v>
      </c>
      <c r="U56" s="25">
        <f>IFERROR(MATCH(U$11,_calc_기준200!$CN$46:$EF$46,0),"")</f>
        <v>30</v>
      </c>
      <c r="V56" s="25">
        <f>IFERROR(MATCH(V$11,_calc_기준200!$CN$46:$EF$46,0),"")</f>
        <v>35</v>
      </c>
      <c r="W56" s="25">
        <f>IFERROR(MATCH(W$11,_calc_기준200!$CN$46:$EF$46,0),"")</f>
        <v>44</v>
      </c>
      <c r="X56" s="25">
        <f>IFERROR(MATCH(X$11,_calc_기준200!$CN$46:$EF$46,0),"")</f>
        <v>12</v>
      </c>
      <c r="Y56" s="25">
        <f>IFERROR(MATCH(Y$11,_calc_기준200!$CN$46:$EF$46,0),"")</f>
        <v>26</v>
      </c>
      <c r="Z56" s="25">
        <f>IFERROR(MATCH(Z$11,_calc_기준200!$CN$46:$EF$46,0),"")</f>
        <v>32</v>
      </c>
      <c r="AA56" s="25">
        <f>IFERROR(MATCH(AA$11,_calc_기준200!$CN$46:$EF$46,0),"")</f>
        <v>40</v>
      </c>
      <c r="AB56" s="25">
        <f>IFERROR(MATCH(AB$11,_calc_기준200!$CN$46:$EF$46,0),"")</f>
        <v>7</v>
      </c>
      <c r="AC56" s="25">
        <f>IFERROR(MATCH(AC$11,_calc_기준200!$CN$46:$EF$46,0),"")</f>
        <v>17</v>
      </c>
      <c r="AD56" s="25">
        <f>IFERROR(MATCH(AD$11,_calc_기준200!$CN$46:$EF$46,0),"")</f>
        <v>41</v>
      </c>
      <c r="AE56" s="25">
        <f>IFERROR(MATCH(AE$11,_calc_기준200!$CN$46:$EF$46,0),"")</f>
        <v>20</v>
      </c>
      <c r="AF56" s="25">
        <f>IFERROR(MATCH(AF$11,_calc_기준200!$CN$46:$EF$46,0),"")</f>
        <v>29</v>
      </c>
      <c r="AG56" s="25">
        <f>IFERROR(MATCH(AG$11,_calc_기준200!$CN$46:$EF$46,0),"")</f>
        <v>36</v>
      </c>
      <c r="AH56" s="25">
        <f>IFERROR(MATCH(AH$11,_calc_기준200!$CN$46:$EF$46,0),"")</f>
        <v>43</v>
      </c>
      <c r="AI56" s="25">
        <f>IFERROR(MATCH(AI$11,_calc_기준200!$CN$46:$EF$46,0),"")</f>
        <v>13</v>
      </c>
      <c r="AJ56" s="25">
        <f>IFERROR(MATCH(AJ$11,_calc_기준200!$CN$46:$EF$46,0),"")</f>
        <v>31</v>
      </c>
      <c r="AK56" s="25">
        <f>IFERROR(MATCH(AK$11,_calc_기준200!$CN$46:$EF$46,0),"")</f>
        <v>15</v>
      </c>
      <c r="AL56" s="25">
        <f>IFERROR(MATCH(AL$11,_calc_기준200!$CN$46:$EF$46,0),"")</f>
        <v>16</v>
      </c>
      <c r="AM56" s="25">
        <f>IFERROR(MATCH(AM$11,_calc_기준200!$CN$46:$EF$46,0),"")</f>
        <v>38</v>
      </c>
      <c r="AN56" s="25">
        <f>IFERROR(MATCH(AN$11,_calc_기준200!$CN$46:$EF$46,0),"")</f>
        <v>3</v>
      </c>
      <c r="AO56" s="25">
        <f>IFERROR(MATCH(AO$11,_calc_기준200!$CN$46:$EF$46,0),"")</f>
        <v>10</v>
      </c>
      <c r="AP56" s="25">
        <f>IFERROR(MATCH(AP$11,_calc_기준200!$CN$46:$EF$46,0),"")</f>
        <v>1</v>
      </c>
      <c r="AQ56" s="25">
        <f>IFERROR(MATCH(AQ$11,_calc_기준200!$CN$46:$EF$46,0),"")</f>
        <v>2</v>
      </c>
      <c r="AR56" s="25">
        <f>IFERROR(MATCH(AR$11,_calc_기준200!$CN$46:$EF$46,0),"")</f>
        <v>18</v>
      </c>
      <c r="AS56" s="25">
        <f>IFERROR(MATCH(AS$11,_calc_기준200!$CN$46:$EF$46,0),"")</f>
        <v>37</v>
      </c>
      <c r="AT56" s="25">
        <f>IFERROR(MATCH(AT$11,_calc_기준200!$CN$46:$EF$46,0),"")</f>
        <v>4</v>
      </c>
      <c r="AU56" s="25">
        <f>IFERROR(MATCH(AU$11,_calc_기준200!$CN$46:$EF$46,0),"")</f>
        <v>42</v>
      </c>
      <c r="AV56" s="25">
        <f>IFERROR(MATCH(AV$11,_calc_기준200!$CN$46:$EF$46,0),"")</f>
        <v>28</v>
      </c>
      <c r="AW56" s="25">
        <f>IFERROR(MATCH(AW$11,_calc_기준200!$CN$46:$EF$46,0),"")</f>
        <v>24</v>
      </c>
      <c r="AX56" s="25">
        <f>IFERROR(MATCH(AX$11,_calc_기준200!$CN$46:$EF$46,0),"")</f>
        <v>5</v>
      </c>
      <c r="AY56" s="25">
        <f>IFERROR(MATCH(AY$11,_calc_기준200!$CN$46:$EF$46,0),"")</f>
        <v>27</v>
      </c>
      <c r="AZ56" s="25">
        <f>IFERROR(MATCH(AZ$11,_calc_기준200!$CN$46:$EF$46,0),"")</f>
        <v>23</v>
      </c>
      <c r="BA56" s="25">
        <f>IFERROR(MATCH(BA$11,_calc_기준200!$CN$46:$EF$46,0),"")</f>
        <v>8</v>
      </c>
      <c r="BB56" s="25">
        <f>IFERROR(MATCH(BB$11,_calc_기준200!$CN$46:$EF$46,0),"")</f>
        <v>25</v>
      </c>
      <c r="BC56" s="25">
        <f>IFERROR(MATCH(BC$11,_calc_기준200!$CN$46:$EF$46,0),"")</f>
        <v>9</v>
      </c>
      <c r="BD56" s="25">
        <f>IFERROR(MATCH(BD$11,_calc_기준200!$CN$46:$EF$46,0),"")</f>
        <v>39</v>
      </c>
    </row>
    <row r="57" spans="1:56" ht="16.5" customHeight="1">
      <c r="A57" s="49">
        <f t="shared" si="3"/>
        <v>1199</v>
      </c>
      <c r="B57" s="40">
        <f>IFERROR(INDEX(전체당첨내역!$B:$B,MATCH($A57,전체당첨내역!$A:$A,0)),"")</f>
        <v>16</v>
      </c>
      <c r="C57" s="40">
        <f>IFERROR(INDEX(전체당첨내역!$C:$C,MATCH($A57,전체당첨내역!$A:$A,0)),"")</f>
        <v>24</v>
      </c>
      <c r="D57" s="40">
        <f>IFERROR(INDEX(전체당첨내역!$D:$D,MATCH($A57,전체당첨내역!$A:$A,0)),"")</f>
        <v>25</v>
      </c>
      <c r="E57" s="40">
        <f>IFERROR(INDEX(전체당첨내역!$E:$E,MATCH($A57,전체당첨내역!$A:$A,0)),"")</f>
        <v>30</v>
      </c>
      <c r="F57" s="40">
        <f>IFERROR(INDEX(전체당첨내역!$F:$F,MATCH($A57,전체당첨내역!$A:$A,0)),"")</f>
        <v>31</v>
      </c>
      <c r="G57" s="40">
        <f>IFERROR(INDEX(전체당첨내역!$G:$G,MATCH($A57,전체당첨내역!$A:$A,0)),"")</f>
        <v>32</v>
      </c>
      <c r="H57" s="45">
        <f>IFERROR(INDEX(전체당첨내역!$H:$H,MATCH($A57,전체당첨내역!$A:$A,0)),"")</f>
        <v>7</v>
      </c>
      <c r="I57" s="42">
        <f>IFERROR((INDEX(_calc_기준200!$CN$47:$EF$47,1,$B57)&gt;0)*(INDEX(_calc_기준200!$CN$47:$EF$47,1,$B57)&lt;=15)+(INDEX(_calc_기준200!$CN$47:$EF$47,1,$C57)&gt;0)*(INDEX(_calc_기준200!$CN$47:$EF$47,1,$C57)&lt;=15)+(INDEX(_calc_기준200!$CN$47:$EF$47,1,$D57)&gt;0)*(INDEX(_calc_기준200!$CN$47:$EF$47,1,$D57)&lt;=15)+(INDEX(_calc_기준200!$CN$47:$EF$47,1,$E57)&gt;0)*(INDEX(_calc_기준200!$CN$47:$EF$47,1,$E57)&lt;=15)+(INDEX(_calc_기준200!$CN$47:$EF$47,1,$F57)&gt;0)*(INDEX(_calc_기준200!$CN$47:$EF$47,1,$F57)&lt;=15)+(INDEX(_calc_기준200!$CN$47:$EF$47,1,$G57)&gt;0)*(INDEX(_calc_기준200!$CN$47:$EF$47,1,$G57)&lt;=15),"")</f>
        <v>2</v>
      </c>
      <c r="J57" s="40">
        <f>IFERROR((INDEX(_calc_기준200!$CN$47:$EF$47,1,$B57)&gt;15)*(INDEX(_calc_기준200!$CN$47:$EF$47,1,$B57)&lt;=30)+(INDEX(_calc_기준200!$CN$47:$EF$47,1,$C57)&gt;15)*(INDEX(_calc_기준200!$CN$47:$EF$47,1,$C57)&lt;=30)+(INDEX(_calc_기준200!$CN$47:$EF$47,1,$D57)&gt;15)*(INDEX(_calc_기준200!$CN$47:$EF$47,1,$D57)&lt;=30)+(INDEX(_calc_기준200!$CN$47:$EF$47,1,$E57)&gt;15)*(INDEX(_calc_기준200!$CN$47:$EF$47,1,$E57)&lt;=30)+(INDEX(_calc_기준200!$CN$47:$EF$47,1,$F57)&gt;15)*(INDEX(_calc_기준200!$CN$47:$EF$47,1,$F57)&lt;=30)+(INDEX(_calc_기준200!$CN$47:$EF$47,1,$G57)&gt;15)*(INDEX(_calc_기준200!$CN$47:$EF$47,1,$G57)&lt;=30),"")</f>
        <v>2</v>
      </c>
      <c r="K57" s="43">
        <f>IFERROR((INDEX(_calc_기준200!$CN$47:$EF$47,1,$B57)&gt;30)+(INDEX(_calc_기준200!$CN$47:$EF$47,1,$C57)&gt;30)+(INDEX(_calc_기준200!$CN$47:$EF$47,1,$D57)&gt;30)+(INDEX(_calc_기준200!$CN$47:$EF$47,1,$E57)&gt;30)+(INDEX(_calc_기준200!$CN$47:$EF$47,1,$F57)&gt;30)+(INDEX(_calc_기준200!$CN$47:$EF$47,1,$G57)&gt;30),"")</f>
        <v>2</v>
      </c>
      <c r="L57" s="25">
        <f>IFERROR(MATCH(L$11,_calc_기준200!$CN$47:$EF$47,0),"")</f>
        <v>14</v>
      </c>
      <c r="M57" s="25">
        <f>IFERROR(MATCH(M$11,_calc_기준200!$CN$47:$EF$47,0),"")</f>
        <v>34</v>
      </c>
      <c r="N57" s="25">
        <f>IFERROR(MATCH(N$11,_calc_기준200!$CN$47:$EF$47,0),"")</f>
        <v>33</v>
      </c>
      <c r="O57" s="25">
        <f>IFERROR(MATCH(O$11,_calc_기준200!$CN$47:$EF$47,0),"")</f>
        <v>45</v>
      </c>
      <c r="P57" s="25">
        <f>IFERROR(MATCH(P$11,_calc_기준200!$CN$47:$EF$47,0),"")</f>
        <v>30</v>
      </c>
      <c r="Q57" s="25">
        <f>IFERROR(MATCH(Q$11,_calc_기준200!$CN$47:$EF$47,0),"")</f>
        <v>11</v>
      </c>
      <c r="R57" s="25">
        <f>IFERROR(MATCH(R$11,_calc_기준200!$CN$47:$EF$47,0),"")</f>
        <v>22</v>
      </c>
      <c r="S57" s="25">
        <f>IFERROR(MATCH(S$11,_calc_기준200!$CN$47:$EF$47,0),"")</f>
        <v>6</v>
      </c>
      <c r="T57" s="25">
        <f>IFERROR(MATCH(T$11,_calc_기준200!$CN$47:$EF$47,0),"")</f>
        <v>35</v>
      </c>
      <c r="U57" s="25">
        <f>IFERROR(MATCH(U$11,_calc_기준200!$CN$47:$EF$47,0),"")</f>
        <v>44</v>
      </c>
      <c r="V57" s="25">
        <f>IFERROR(MATCH(V$11,_calc_기준200!$CN$47:$EF$47,0),"")</f>
        <v>19</v>
      </c>
      <c r="W57" s="25">
        <f>IFERROR(MATCH(W$11,_calc_기준200!$CN$47:$EF$47,0),"")</f>
        <v>12</v>
      </c>
      <c r="X57" s="25">
        <f>IFERROR(MATCH(X$11,_calc_기준200!$CN$47:$EF$47,0),"")</f>
        <v>26</v>
      </c>
      <c r="Y57" s="25">
        <f>IFERROR(MATCH(Y$11,_calc_기준200!$CN$47:$EF$47,0),"")</f>
        <v>31</v>
      </c>
      <c r="Z57" s="25">
        <f>IFERROR(MATCH(Z$11,_calc_기준200!$CN$47:$EF$47,0),"")</f>
        <v>21</v>
      </c>
      <c r="AA57" s="25">
        <f>IFERROR(MATCH(AA$11,_calc_기준200!$CN$47:$EF$47,0),"")</f>
        <v>40</v>
      </c>
      <c r="AB57" s="25">
        <f>IFERROR(MATCH(AB$11,_calc_기준200!$CN$47:$EF$47,0),"")</f>
        <v>17</v>
      </c>
      <c r="AC57" s="25">
        <f>IFERROR(MATCH(AC$11,_calc_기준200!$CN$47:$EF$47,0),"")</f>
        <v>32</v>
      </c>
      <c r="AD57" s="25">
        <f>IFERROR(MATCH(AD$11,_calc_기준200!$CN$47:$EF$47,0),"")</f>
        <v>7</v>
      </c>
      <c r="AE57" s="25">
        <f>IFERROR(MATCH(AE$11,_calc_기준200!$CN$47:$EF$47,0),"")</f>
        <v>16</v>
      </c>
      <c r="AF57" s="25">
        <f>IFERROR(MATCH(AF$11,_calc_기준200!$CN$47:$EF$47,0),"")</f>
        <v>41</v>
      </c>
      <c r="AG57" s="25">
        <f>IFERROR(MATCH(AG$11,_calc_기준200!$CN$47:$EF$47,0),"")</f>
        <v>20</v>
      </c>
      <c r="AH57" s="25">
        <f>IFERROR(MATCH(AH$11,_calc_기준200!$CN$47:$EF$47,0),"")</f>
        <v>43</v>
      </c>
      <c r="AI57" s="25">
        <f>IFERROR(MATCH(AI$11,_calc_기준200!$CN$47:$EF$47,0),"")</f>
        <v>38</v>
      </c>
      <c r="AJ57" s="25">
        <f>IFERROR(MATCH(AJ$11,_calc_기준200!$CN$47:$EF$47,0),"")</f>
        <v>3</v>
      </c>
      <c r="AK57" s="25">
        <f>IFERROR(MATCH(AK$11,_calc_기준200!$CN$47:$EF$47,0),"")</f>
        <v>10</v>
      </c>
      <c r="AL57" s="25">
        <f>IFERROR(MATCH(AL$11,_calc_기준200!$CN$47:$EF$47,0),"")</f>
        <v>13</v>
      </c>
      <c r="AM57" s="25">
        <f>IFERROR(MATCH(AM$11,_calc_기준200!$CN$47:$EF$47,0),"")</f>
        <v>29</v>
      </c>
      <c r="AN57" s="25">
        <f>IFERROR(MATCH(AN$11,_calc_기준200!$CN$47:$EF$47,0),"")</f>
        <v>1</v>
      </c>
      <c r="AO57" s="25">
        <f>IFERROR(MATCH(AO$11,_calc_기준200!$CN$47:$EF$47,0),"")</f>
        <v>18</v>
      </c>
      <c r="AP57" s="25">
        <f>IFERROR(MATCH(AP$11,_calc_기준200!$CN$47:$EF$47,0),"")</f>
        <v>2</v>
      </c>
      <c r="AQ57" s="25">
        <f>IFERROR(MATCH(AQ$11,_calc_기준200!$CN$47:$EF$47,0),"")</f>
        <v>4</v>
      </c>
      <c r="AR57" s="25">
        <f>IFERROR(MATCH(AR$11,_calc_기준200!$CN$47:$EF$47,0),"")</f>
        <v>37</v>
      </c>
      <c r="AS57" s="25">
        <f>IFERROR(MATCH(AS$11,_calc_기준200!$CN$47:$EF$47,0),"")</f>
        <v>15</v>
      </c>
      <c r="AT57" s="25">
        <f>IFERROR(MATCH(AT$11,_calc_기준200!$CN$47:$EF$47,0),"")</f>
        <v>36</v>
      </c>
      <c r="AU57" s="25">
        <f>IFERROR(MATCH(AU$11,_calc_기준200!$CN$47:$EF$47,0),"")</f>
        <v>42</v>
      </c>
      <c r="AV57" s="25">
        <f>IFERROR(MATCH(AV$11,_calc_기준200!$CN$47:$EF$47,0),"")</f>
        <v>28</v>
      </c>
      <c r="AW57" s="25">
        <f>IFERROR(MATCH(AW$11,_calc_기준200!$CN$47:$EF$47,0),"")</f>
        <v>24</v>
      </c>
      <c r="AX57" s="25">
        <f>IFERROR(MATCH(AX$11,_calc_기준200!$CN$47:$EF$47,0),"")</f>
        <v>5</v>
      </c>
      <c r="AY57" s="25">
        <f>IFERROR(MATCH(AY$11,_calc_기준200!$CN$47:$EF$47,0),"")</f>
        <v>27</v>
      </c>
      <c r="AZ57" s="25">
        <f>IFERROR(MATCH(AZ$11,_calc_기준200!$CN$47:$EF$47,0),"")</f>
        <v>23</v>
      </c>
      <c r="BA57" s="25">
        <f>IFERROR(MATCH(BA$11,_calc_기준200!$CN$47:$EF$47,0),"")</f>
        <v>9</v>
      </c>
      <c r="BB57" s="25">
        <f>IFERROR(MATCH(BB$11,_calc_기준200!$CN$47:$EF$47,0),"")</f>
        <v>25</v>
      </c>
      <c r="BC57" s="25">
        <f>IFERROR(MATCH(BC$11,_calc_기준200!$CN$47:$EF$47,0),"")</f>
        <v>8</v>
      </c>
      <c r="BD57" s="25">
        <f>IFERROR(MATCH(BD$11,_calc_기준200!$CN$47:$EF$47,0),"")</f>
        <v>39</v>
      </c>
    </row>
    <row r="58" spans="1:56" ht="16.5" customHeight="1">
      <c r="A58" s="49">
        <f t="shared" si="3"/>
        <v>1198</v>
      </c>
      <c r="B58" s="40">
        <f>IFERROR(INDEX(전체당첨내역!$B:$B,MATCH($A58,전체당첨내역!$A:$A,0)),"")</f>
        <v>26</v>
      </c>
      <c r="C58" s="40">
        <f>IFERROR(INDEX(전체당첨내역!$C:$C,MATCH($A58,전체당첨내역!$A:$A,0)),"")</f>
        <v>30</v>
      </c>
      <c r="D58" s="40">
        <f>IFERROR(INDEX(전체당첨내역!$D:$D,MATCH($A58,전체당첨내역!$A:$A,0)),"")</f>
        <v>33</v>
      </c>
      <c r="E58" s="40">
        <f>IFERROR(INDEX(전체당첨내역!$E:$E,MATCH($A58,전체당첨내역!$A:$A,0)),"")</f>
        <v>38</v>
      </c>
      <c r="F58" s="40">
        <f>IFERROR(INDEX(전체당첨내역!$F:$F,MATCH($A58,전체당첨내역!$A:$A,0)),"")</f>
        <v>39</v>
      </c>
      <c r="G58" s="40">
        <f>IFERROR(INDEX(전체당첨내역!$G:$G,MATCH($A58,전체당첨내역!$A:$A,0)),"")</f>
        <v>41</v>
      </c>
      <c r="H58" s="45">
        <f>IFERROR(INDEX(전체당첨내역!$H:$H,MATCH($A58,전체당첨내역!$A:$A,0)),"")</f>
        <v>21</v>
      </c>
      <c r="I58" s="42">
        <f>IFERROR((INDEX(_calc_기준200!$CN$48:$EF$48,1,$B58)&gt;0)*(INDEX(_calc_기준200!$CN$48:$EF$48,1,$B58)&lt;=15)+(INDEX(_calc_기준200!$CN$48:$EF$48,1,$C58)&gt;0)*(INDEX(_calc_기준200!$CN$48:$EF$48,1,$C58)&lt;=15)+(INDEX(_calc_기준200!$CN$48:$EF$48,1,$D58)&gt;0)*(INDEX(_calc_기준200!$CN$48:$EF$48,1,$D58)&lt;=15)+(INDEX(_calc_기준200!$CN$48:$EF$48,1,$E58)&gt;0)*(INDEX(_calc_기준200!$CN$48:$EF$48,1,$E58)&lt;=15)+(INDEX(_calc_기준200!$CN$48:$EF$48,1,$F58)&gt;0)*(INDEX(_calc_기준200!$CN$48:$EF$48,1,$F58)&lt;=15)+(INDEX(_calc_기준200!$CN$48:$EF$48,1,$G58)&gt;0)*(INDEX(_calc_기준200!$CN$48:$EF$48,1,$G58)&lt;=15),"")</f>
        <v>4</v>
      </c>
      <c r="J58" s="40">
        <f>IFERROR((INDEX(_calc_기준200!$CN$48:$EF$48,1,$B58)&gt;15)*(INDEX(_calc_기준200!$CN$48:$EF$48,1,$B58)&lt;=30)+(INDEX(_calc_기준200!$CN$48:$EF$48,1,$C58)&gt;15)*(INDEX(_calc_기준200!$CN$48:$EF$48,1,$C58)&lt;=30)+(INDEX(_calc_기준200!$CN$48:$EF$48,1,$D58)&gt;15)*(INDEX(_calc_기준200!$CN$48:$EF$48,1,$D58)&lt;=30)+(INDEX(_calc_기준200!$CN$48:$EF$48,1,$E58)&gt;15)*(INDEX(_calc_기준200!$CN$48:$EF$48,1,$E58)&lt;=30)+(INDEX(_calc_기준200!$CN$48:$EF$48,1,$F58)&gt;15)*(INDEX(_calc_기준200!$CN$48:$EF$48,1,$F58)&lt;=30)+(INDEX(_calc_기준200!$CN$48:$EF$48,1,$G58)&gt;15)*(INDEX(_calc_기준200!$CN$48:$EF$48,1,$G58)&lt;=30),"")</f>
        <v>1</v>
      </c>
      <c r="K58" s="43">
        <f>IFERROR((INDEX(_calc_기준200!$CN$48:$EF$48,1,$B58)&gt;30)+(INDEX(_calc_기준200!$CN$48:$EF$48,1,$C58)&gt;30)+(INDEX(_calc_기준200!$CN$48:$EF$48,1,$D58)&gt;30)+(INDEX(_calc_기준200!$CN$48:$EF$48,1,$E58)&gt;30)+(INDEX(_calc_기준200!$CN$48:$EF$48,1,$F58)&gt;30)+(INDEX(_calc_기준200!$CN$48:$EF$48,1,$G58)&gt;30),"")</f>
        <v>1</v>
      </c>
      <c r="L58" s="25">
        <f>IFERROR(MATCH(L$11,_calc_기준200!$CN$48:$EF$48,0),"")</f>
        <v>33</v>
      </c>
      <c r="M58" s="25">
        <f>IFERROR(MATCH(M$11,_calc_기준200!$CN$48:$EF$48,0),"")</f>
        <v>14</v>
      </c>
      <c r="N58" s="25">
        <f>IFERROR(MATCH(N$11,_calc_기준200!$CN$48:$EF$48,0),"")</f>
        <v>30</v>
      </c>
      <c r="O58" s="25">
        <f>IFERROR(MATCH(O$11,_calc_기준200!$CN$48:$EF$48,0),"")</f>
        <v>34</v>
      </c>
      <c r="P58" s="25">
        <f>IFERROR(MATCH(P$11,_calc_기준200!$CN$48:$EF$48,0),"")</f>
        <v>45</v>
      </c>
      <c r="Q58" s="25">
        <f>IFERROR(MATCH(Q$11,_calc_기준200!$CN$48:$EF$48,0),"")</f>
        <v>11</v>
      </c>
      <c r="R58" s="25">
        <f>IFERROR(MATCH(R$11,_calc_기준200!$CN$48:$EF$48,0),"")</f>
        <v>35</v>
      </c>
      <c r="S58" s="25">
        <f>IFERROR(MATCH(S$11,_calc_기준200!$CN$48:$EF$48,0),"")</f>
        <v>19</v>
      </c>
      <c r="T58" s="25">
        <f>IFERROR(MATCH(T$11,_calc_기준200!$CN$48:$EF$48,0),"")</f>
        <v>22</v>
      </c>
      <c r="U58" s="25">
        <f>IFERROR(MATCH(U$11,_calc_기준200!$CN$48:$EF$48,0),"")</f>
        <v>44</v>
      </c>
      <c r="V58" s="25">
        <f>IFERROR(MATCH(V$11,_calc_기준200!$CN$48:$EF$48,0),"")</f>
        <v>26</v>
      </c>
      <c r="W58" s="25">
        <f>IFERROR(MATCH(W$11,_calc_기준200!$CN$48:$EF$48,0),"")</f>
        <v>6</v>
      </c>
      <c r="X58" s="25">
        <f>IFERROR(MATCH(X$11,_calc_기준200!$CN$48:$EF$48,0),"")</f>
        <v>12</v>
      </c>
      <c r="Y58" s="25">
        <f>IFERROR(MATCH(Y$11,_calc_기준200!$CN$48:$EF$48,0),"")</f>
        <v>31</v>
      </c>
      <c r="Z58" s="25">
        <f>IFERROR(MATCH(Z$11,_calc_기준200!$CN$48:$EF$48,0),"")</f>
        <v>41</v>
      </c>
      <c r="AA58" s="25">
        <f>IFERROR(MATCH(AA$11,_calc_기준200!$CN$48:$EF$48,0),"")</f>
        <v>21</v>
      </c>
      <c r="AB58" s="25">
        <f>IFERROR(MATCH(AB$11,_calc_기준200!$CN$48:$EF$48,0),"")</f>
        <v>38</v>
      </c>
      <c r="AC58" s="25">
        <f>IFERROR(MATCH(AC$11,_calc_기준200!$CN$48:$EF$48,0),"")</f>
        <v>20</v>
      </c>
      <c r="AD58" s="25">
        <f>IFERROR(MATCH(AD$11,_calc_기준200!$CN$48:$EF$48,0),"")</f>
        <v>40</v>
      </c>
      <c r="AE58" s="25">
        <f>IFERROR(MATCH(AE$11,_calc_기준200!$CN$48:$EF$48,0),"")</f>
        <v>17</v>
      </c>
      <c r="AF58" s="25">
        <f>IFERROR(MATCH(AF$11,_calc_기준200!$CN$48:$EF$48,0),"")</f>
        <v>7</v>
      </c>
      <c r="AG58" s="25">
        <f>IFERROR(MATCH(AG$11,_calc_기준200!$CN$48:$EF$48,0),"")</f>
        <v>32</v>
      </c>
      <c r="AH58" s="25">
        <f>IFERROR(MATCH(AH$11,_calc_기준200!$CN$48:$EF$48,0),"")</f>
        <v>43</v>
      </c>
      <c r="AI58" s="25">
        <f>IFERROR(MATCH(AI$11,_calc_기준200!$CN$48:$EF$48,0),"")</f>
        <v>10</v>
      </c>
      <c r="AJ58" s="25">
        <f>IFERROR(MATCH(AJ$11,_calc_기준200!$CN$48:$EF$48,0),"")</f>
        <v>16</v>
      </c>
      <c r="AK58" s="25">
        <f>IFERROR(MATCH(AK$11,_calc_기준200!$CN$48:$EF$48,0),"")</f>
        <v>3</v>
      </c>
      <c r="AL58" s="25">
        <f>IFERROR(MATCH(AL$11,_calc_기준200!$CN$48:$EF$48,0),"")</f>
        <v>13</v>
      </c>
      <c r="AM58" s="25">
        <f>IFERROR(MATCH(AM$11,_calc_기준200!$CN$48:$EF$48,0),"")</f>
        <v>29</v>
      </c>
      <c r="AN58" s="25">
        <f>IFERROR(MATCH(AN$11,_calc_기준200!$CN$48:$EF$48,0),"")</f>
        <v>18</v>
      </c>
      <c r="AO58" s="25">
        <f>IFERROR(MATCH(AO$11,_calc_기준200!$CN$48:$EF$48,0),"")</f>
        <v>37</v>
      </c>
      <c r="AP58" s="25">
        <f>IFERROR(MATCH(AP$11,_calc_기준200!$CN$48:$EF$48,0),"")</f>
        <v>1</v>
      </c>
      <c r="AQ58" s="25">
        <f>IFERROR(MATCH(AQ$11,_calc_기준200!$CN$48:$EF$48,0),"")</f>
        <v>2</v>
      </c>
      <c r="AR58" s="25">
        <f>IFERROR(MATCH(AR$11,_calc_기준200!$CN$48:$EF$48,0),"")</f>
        <v>4</v>
      </c>
      <c r="AS58" s="25">
        <f>IFERROR(MATCH(AS$11,_calc_기준200!$CN$48:$EF$48,0),"")</f>
        <v>42</v>
      </c>
      <c r="AT58" s="25">
        <f>IFERROR(MATCH(AT$11,_calc_기준200!$CN$48:$EF$48,0),"")</f>
        <v>36</v>
      </c>
      <c r="AU58" s="25">
        <f>IFERROR(MATCH(AU$11,_calc_기준200!$CN$48:$EF$48,0),"")</f>
        <v>24</v>
      </c>
      <c r="AV58" s="25">
        <f>IFERROR(MATCH(AV$11,_calc_기준200!$CN$48:$EF$48,0),"")</f>
        <v>28</v>
      </c>
      <c r="AW58" s="25">
        <f>IFERROR(MATCH(AW$11,_calc_기준200!$CN$48:$EF$48,0),"")</f>
        <v>15</v>
      </c>
      <c r="AX58" s="25">
        <f>IFERROR(MATCH(AX$11,_calc_기준200!$CN$48:$EF$48,0),"")</f>
        <v>5</v>
      </c>
      <c r="AY58" s="25">
        <f>IFERROR(MATCH(AY$11,_calc_기준200!$CN$48:$EF$48,0),"")</f>
        <v>27</v>
      </c>
      <c r="AZ58" s="25">
        <f>IFERROR(MATCH(AZ$11,_calc_기준200!$CN$48:$EF$48,0),"")</f>
        <v>23</v>
      </c>
      <c r="BA58" s="25">
        <f>IFERROR(MATCH(BA$11,_calc_기준200!$CN$48:$EF$48,0),"")</f>
        <v>25</v>
      </c>
      <c r="BB58" s="25">
        <f>IFERROR(MATCH(BB$11,_calc_기준200!$CN$48:$EF$48,0),"")</f>
        <v>9</v>
      </c>
      <c r="BC58" s="25">
        <f>IFERROR(MATCH(BC$11,_calc_기준200!$CN$48:$EF$48,0),"")</f>
        <v>8</v>
      </c>
      <c r="BD58" s="25">
        <f>IFERROR(MATCH(BD$11,_calc_기준200!$CN$48:$EF$48,0),"")</f>
        <v>39</v>
      </c>
    </row>
    <row r="59" spans="1:56" ht="16.5" customHeight="1">
      <c r="A59" s="49">
        <f t="shared" si="3"/>
        <v>1197</v>
      </c>
      <c r="B59" s="40">
        <f>IFERROR(INDEX(전체당첨내역!$B:$B,MATCH($A59,전체당첨내역!$A:$A,0)),"")</f>
        <v>1</v>
      </c>
      <c r="C59" s="40">
        <f>IFERROR(INDEX(전체당첨내역!$C:$C,MATCH($A59,전체당첨내역!$A:$A,0)),"")</f>
        <v>5</v>
      </c>
      <c r="D59" s="40">
        <f>IFERROR(INDEX(전체당첨내역!$D:$D,MATCH($A59,전체당첨내역!$A:$A,0)),"")</f>
        <v>7</v>
      </c>
      <c r="E59" s="40">
        <f>IFERROR(INDEX(전체당첨내역!$E:$E,MATCH($A59,전체당첨내역!$A:$A,0)),"")</f>
        <v>26</v>
      </c>
      <c r="F59" s="40">
        <f>IFERROR(INDEX(전체당첨내역!$F:$F,MATCH($A59,전체당첨내역!$A:$A,0)),"")</f>
        <v>28</v>
      </c>
      <c r="G59" s="40">
        <f>IFERROR(INDEX(전체당첨내역!$G:$G,MATCH($A59,전체당첨내역!$A:$A,0)),"")</f>
        <v>43</v>
      </c>
      <c r="H59" s="45">
        <f>IFERROR(INDEX(전체당첨내역!$H:$H,MATCH($A59,전체당첨내역!$A:$A,0)),"")</f>
        <v>30</v>
      </c>
      <c r="I59" s="42">
        <f>IFERROR((INDEX(_calc_기준200!$CN$49:$EF$49,1,$B59)&gt;0)*(INDEX(_calc_기준200!$CN$49:$EF$49,1,$B59)&lt;=15)+(INDEX(_calc_기준200!$CN$49:$EF$49,1,$C59)&gt;0)*(INDEX(_calc_기준200!$CN$49:$EF$49,1,$C59)&lt;=15)+(INDEX(_calc_기준200!$CN$49:$EF$49,1,$D59)&gt;0)*(INDEX(_calc_기준200!$CN$49:$EF$49,1,$D59)&lt;=15)+(INDEX(_calc_기준200!$CN$49:$EF$49,1,$E59)&gt;0)*(INDEX(_calc_기준200!$CN$49:$EF$49,1,$E59)&lt;=15)+(INDEX(_calc_기준200!$CN$49:$EF$49,1,$F59)&gt;0)*(INDEX(_calc_기준200!$CN$49:$EF$49,1,$F59)&lt;=15)+(INDEX(_calc_기준200!$CN$49:$EF$49,1,$G59)&gt;0)*(INDEX(_calc_기준200!$CN$49:$EF$49,1,$G59)&lt;=15),"")</f>
        <v>1</v>
      </c>
      <c r="J59" s="40">
        <f>IFERROR((INDEX(_calc_기준200!$CN$49:$EF$49,1,$B59)&gt;15)*(INDEX(_calc_기준200!$CN$49:$EF$49,1,$B59)&lt;=30)+(INDEX(_calc_기준200!$CN$49:$EF$49,1,$C59)&gt;15)*(INDEX(_calc_기준200!$CN$49:$EF$49,1,$C59)&lt;=30)+(INDEX(_calc_기준200!$CN$49:$EF$49,1,$D59)&gt;15)*(INDEX(_calc_기준200!$CN$49:$EF$49,1,$D59)&lt;=30)+(INDEX(_calc_기준200!$CN$49:$EF$49,1,$E59)&gt;15)*(INDEX(_calc_기준200!$CN$49:$EF$49,1,$E59)&lt;=30)+(INDEX(_calc_기준200!$CN$49:$EF$49,1,$F59)&gt;15)*(INDEX(_calc_기준200!$CN$49:$EF$49,1,$F59)&lt;=30)+(INDEX(_calc_기준200!$CN$49:$EF$49,1,$G59)&gt;15)*(INDEX(_calc_기준200!$CN$49:$EF$49,1,$G59)&lt;=30),"")</f>
        <v>3</v>
      </c>
      <c r="K59" s="43">
        <f>IFERROR((INDEX(_calc_기준200!$CN$49:$EF$49,1,$B59)&gt;30)+(INDEX(_calc_기준200!$CN$49:$EF$49,1,$C59)&gt;30)+(INDEX(_calc_기준200!$CN$49:$EF$49,1,$D59)&gt;30)+(INDEX(_calc_기준200!$CN$49:$EF$49,1,$E59)&gt;30)+(INDEX(_calc_기준200!$CN$49:$EF$49,1,$F59)&gt;30)+(INDEX(_calc_기준200!$CN$49:$EF$49,1,$G59)&gt;30),"")</f>
        <v>2</v>
      </c>
      <c r="L59" s="25">
        <f>IFERROR(MATCH(L$11,_calc_기준200!$CN$49:$EF$49,0),"")</f>
        <v>14</v>
      </c>
      <c r="M59" s="25">
        <f>IFERROR(MATCH(M$11,_calc_기준200!$CN$49:$EF$49,0),"")</f>
        <v>33</v>
      </c>
      <c r="N59" s="25">
        <f>IFERROR(MATCH(N$11,_calc_기준200!$CN$49:$EF$49,0),"")</f>
        <v>30</v>
      </c>
      <c r="O59" s="25">
        <f>IFERROR(MATCH(O$11,_calc_기준200!$CN$49:$EF$49,0),"")</f>
        <v>34</v>
      </c>
      <c r="P59" s="25">
        <f>IFERROR(MATCH(P$11,_calc_기준200!$CN$49:$EF$49,0),"")</f>
        <v>45</v>
      </c>
      <c r="Q59" s="25">
        <f>IFERROR(MATCH(Q$11,_calc_기준200!$CN$49:$EF$49,0),"")</f>
        <v>35</v>
      </c>
      <c r="R59" s="25">
        <f>IFERROR(MATCH(R$11,_calc_기준200!$CN$49:$EF$49,0),"")</f>
        <v>19</v>
      </c>
      <c r="S59" s="25">
        <f>IFERROR(MATCH(S$11,_calc_기준200!$CN$49:$EF$49,0),"")</f>
        <v>44</v>
      </c>
      <c r="T59" s="25">
        <f>IFERROR(MATCH(T$11,_calc_기준200!$CN$49:$EF$49,0),"")</f>
        <v>22</v>
      </c>
      <c r="U59" s="25">
        <f>IFERROR(MATCH(U$11,_calc_기준200!$CN$49:$EF$49,0),"")</f>
        <v>6</v>
      </c>
      <c r="V59" s="25">
        <f>IFERROR(MATCH(V$11,_calc_기준200!$CN$49:$EF$49,0),"")</f>
        <v>12</v>
      </c>
      <c r="W59" s="25">
        <f>IFERROR(MATCH(W$11,_calc_기준200!$CN$49:$EF$49,0),"")</f>
        <v>11</v>
      </c>
      <c r="X59" s="25">
        <f>IFERROR(MATCH(X$11,_calc_기준200!$CN$49:$EF$49,0),"")</f>
        <v>21</v>
      </c>
      <c r="Y59" s="25">
        <f>IFERROR(MATCH(Y$11,_calc_기준200!$CN$49:$EF$49,0),"")</f>
        <v>26</v>
      </c>
      <c r="Z59" s="25">
        <f>IFERROR(MATCH(Z$11,_calc_기준200!$CN$49:$EF$49,0),"")</f>
        <v>31</v>
      </c>
      <c r="AA59" s="25">
        <f>IFERROR(MATCH(AA$11,_calc_기준200!$CN$49:$EF$49,0),"")</f>
        <v>41</v>
      </c>
      <c r="AB59" s="25">
        <f>IFERROR(MATCH(AB$11,_calc_기준200!$CN$49:$EF$49,0),"")</f>
        <v>38</v>
      </c>
      <c r="AC59" s="25">
        <f>IFERROR(MATCH(AC$11,_calc_기준200!$CN$49:$EF$49,0),"")</f>
        <v>40</v>
      </c>
      <c r="AD59" s="25">
        <f>IFERROR(MATCH(AD$11,_calc_기준200!$CN$49:$EF$49,0),"")</f>
        <v>20</v>
      </c>
      <c r="AE59" s="25">
        <f>IFERROR(MATCH(AE$11,_calc_기준200!$CN$49:$EF$49,0),"")</f>
        <v>1</v>
      </c>
      <c r="AF59" s="25">
        <f>IFERROR(MATCH(AF$11,_calc_기준200!$CN$49:$EF$49,0),"")</f>
        <v>7</v>
      </c>
      <c r="AG59" s="25">
        <f>IFERROR(MATCH(AG$11,_calc_기준200!$CN$49:$EF$49,0),"")</f>
        <v>16</v>
      </c>
      <c r="AH59" s="25">
        <f>IFERROR(MATCH(AH$11,_calc_기준200!$CN$49:$EF$49,0),"")</f>
        <v>43</v>
      </c>
      <c r="AI59" s="25">
        <f>IFERROR(MATCH(AI$11,_calc_기준200!$CN$49:$EF$49,0),"")</f>
        <v>17</v>
      </c>
      <c r="AJ59" s="25">
        <f>IFERROR(MATCH(AJ$11,_calc_기준200!$CN$49:$EF$49,0),"")</f>
        <v>10</v>
      </c>
      <c r="AK59" s="25">
        <f>IFERROR(MATCH(AK$11,_calc_기준200!$CN$49:$EF$49,0),"")</f>
        <v>29</v>
      </c>
      <c r="AL59" s="25">
        <f>IFERROR(MATCH(AL$11,_calc_기준200!$CN$49:$EF$49,0),"")</f>
        <v>32</v>
      </c>
      <c r="AM59" s="25">
        <f>IFERROR(MATCH(AM$11,_calc_기준200!$CN$49:$EF$49,0),"")</f>
        <v>3</v>
      </c>
      <c r="AN59" s="25">
        <f>IFERROR(MATCH(AN$11,_calc_기준200!$CN$49:$EF$49,0),"")</f>
        <v>13</v>
      </c>
      <c r="AO59" s="25">
        <f>IFERROR(MATCH(AO$11,_calc_기준200!$CN$49:$EF$49,0),"")</f>
        <v>18</v>
      </c>
      <c r="AP59" s="25">
        <f>IFERROR(MATCH(AP$11,_calc_기준200!$CN$49:$EF$49,0),"")</f>
        <v>2</v>
      </c>
      <c r="AQ59" s="25">
        <f>IFERROR(MATCH(AQ$11,_calc_기준200!$CN$49:$EF$49,0),"")</f>
        <v>4</v>
      </c>
      <c r="AR59" s="25">
        <f>IFERROR(MATCH(AR$11,_calc_기준200!$CN$49:$EF$49,0),"")</f>
        <v>5</v>
      </c>
      <c r="AS59" s="25">
        <f>IFERROR(MATCH(AS$11,_calc_기준200!$CN$49:$EF$49,0),"")</f>
        <v>28</v>
      </c>
      <c r="AT59" s="25">
        <f>IFERROR(MATCH(AT$11,_calc_기준200!$CN$49:$EF$49,0),"")</f>
        <v>42</v>
      </c>
      <c r="AU59" s="25">
        <f>IFERROR(MATCH(AU$11,_calc_기준200!$CN$49:$EF$49,0),"")</f>
        <v>36</v>
      </c>
      <c r="AV59" s="25">
        <f>IFERROR(MATCH(AV$11,_calc_기준200!$CN$49:$EF$49,0),"")</f>
        <v>37</v>
      </c>
      <c r="AW59" s="25">
        <f>IFERROR(MATCH(AW$11,_calc_기준200!$CN$49:$EF$49,0),"")</f>
        <v>15</v>
      </c>
      <c r="AX59" s="25">
        <f>IFERROR(MATCH(AX$11,_calc_기준200!$CN$49:$EF$49,0),"")</f>
        <v>24</v>
      </c>
      <c r="AY59" s="25">
        <f>IFERROR(MATCH(AY$11,_calc_기준200!$CN$49:$EF$49,0),"")</f>
        <v>9</v>
      </c>
      <c r="AZ59" s="25">
        <f>IFERROR(MATCH(AZ$11,_calc_기준200!$CN$49:$EF$49,0),"")</f>
        <v>23</v>
      </c>
      <c r="BA59" s="25">
        <f>IFERROR(MATCH(BA$11,_calc_기준200!$CN$49:$EF$49,0),"")</f>
        <v>27</v>
      </c>
      <c r="BB59" s="25">
        <f>IFERROR(MATCH(BB$11,_calc_기준200!$CN$49:$EF$49,0),"")</f>
        <v>25</v>
      </c>
      <c r="BC59" s="25">
        <f>IFERROR(MATCH(BC$11,_calc_기준200!$CN$49:$EF$49,0),"")</f>
        <v>8</v>
      </c>
      <c r="BD59" s="25">
        <f>IFERROR(MATCH(BD$11,_calc_기준200!$CN$49:$EF$49,0),"")</f>
        <v>39</v>
      </c>
    </row>
    <row r="60" spans="1:56" ht="16.5" customHeight="1">
      <c r="A60" s="49">
        <f t="shared" si="3"/>
        <v>1196</v>
      </c>
      <c r="B60" s="40">
        <f>IFERROR(INDEX(전체당첨내역!$B:$B,MATCH($A60,전체당첨내역!$A:$A,0)),"")</f>
        <v>8</v>
      </c>
      <c r="C60" s="40">
        <f>IFERROR(INDEX(전체당첨내역!$C:$C,MATCH($A60,전체당첨내역!$A:$A,0)),"")</f>
        <v>12</v>
      </c>
      <c r="D60" s="40">
        <f>IFERROR(INDEX(전체당첨내역!$D:$D,MATCH($A60,전체당첨내역!$A:$A,0)),"")</f>
        <v>15</v>
      </c>
      <c r="E60" s="40">
        <f>IFERROR(INDEX(전체당첨내역!$E:$E,MATCH($A60,전체당첨내역!$A:$A,0)),"")</f>
        <v>29</v>
      </c>
      <c r="F60" s="40">
        <f>IFERROR(INDEX(전체당첨내역!$F:$F,MATCH($A60,전체당첨내역!$A:$A,0)),"")</f>
        <v>40</v>
      </c>
      <c r="G60" s="40">
        <f>IFERROR(INDEX(전체당첨내역!$G:$G,MATCH($A60,전체당첨내역!$A:$A,0)),"")</f>
        <v>45</v>
      </c>
      <c r="H60" s="45">
        <f>IFERROR(INDEX(전체당첨내역!$H:$H,MATCH($A60,전체당첨내역!$A:$A,0)),"")</f>
        <v>14</v>
      </c>
      <c r="I60" s="42">
        <f>IFERROR((INDEX(_calc_기준200!$CN$50:$EF$50,1,$B60)&gt;0)*(INDEX(_calc_기준200!$CN$50:$EF$50,1,$B60)&lt;=15)+(INDEX(_calc_기준200!$CN$50:$EF$50,1,$C60)&gt;0)*(INDEX(_calc_기준200!$CN$50:$EF$50,1,$C60)&lt;=15)+(INDEX(_calc_기준200!$CN$50:$EF$50,1,$D60)&gt;0)*(INDEX(_calc_기준200!$CN$50:$EF$50,1,$D60)&lt;=15)+(INDEX(_calc_기준200!$CN$50:$EF$50,1,$E60)&gt;0)*(INDEX(_calc_기준200!$CN$50:$EF$50,1,$E60)&lt;=15)+(INDEX(_calc_기준200!$CN$50:$EF$50,1,$F60)&gt;0)*(INDEX(_calc_기준200!$CN$50:$EF$50,1,$F60)&lt;=15)+(INDEX(_calc_기준200!$CN$50:$EF$50,1,$G60)&gt;0)*(INDEX(_calc_기준200!$CN$50:$EF$50,1,$G60)&lt;=15),"")</f>
        <v>2</v>
      </c>
      <c r="J60" s="40">
        <f>IFERROR((INDEX(_calc_기준200!$CN$50:$EF$50,1,$B60)&gt;15)*(INDEX(_calc_기준200!$CN$50:$EF$50,1,$B60)&lt;=30)+(INDEX(_calc_기준200!$CN$50:$EF$50,1,$C60)&gt;15)*(INDEX(_calc_기준200!$CN$50:$EF$50,1,$C60)&lt;=30)+(INDEX(_calc_기준200!$CN$50:$EF$50,1,$D60)&gt;15)*(INDEX(_calc_기준200!$CN$50:$EF$50,1,$D60)&lt;=30)+(INDEX(_calc_기준200!$CN$50:$EF$50,1,$E60)&gt;15)*(INDEX(_calc_기준200!$CN$50:$EF$50,1,$E60)&lt;=30)+(INDEX(_calc_기준200!$CN$50:$EF$50,1,$F60)&gt;15)*(INDEX(_calc_기준200!$CN$50:$EF$50,1,$F60)&lt;=30)+(INDEX(_calc_기준200!$CN$50:$EF$50,1,$G60)&gt;15)*(INDEX(_calc_기준200!$CN$50:$EF$50,1,$G60)&lt;=30),"")</f>
        <v>2</v>
      </c>
      <c r="K60" s="43">
        <f>IFERROR((INDEX(_calc_기준200!$CN$50:$EF$50,1,$B60)&gt;30)+(INDEX(_calc_기준200!$CN$50:$EF$50,1,$C60)&gt;30)+(INDEX(_calc_기준200!$CN$50:$EF$50,1,$D60)&gt;30)+(INDEX(_calc_기준200!$CN$50:$EF$50,1,$E60)&gt;30)+(INDEX(_calc_기준200!$CN$50:$EF$50,1,$F60)&gt;30)+(INDEX(_calc_기준200!$CN$50:$EF$50,1,$G60)&gt;30),"")</f>
        <v>2</v>
      </c>
      <c r="L60" s="25">
        <f>IFERROR(MATCH(L$11,_calc_기준200!$CN$50:$EF$50,0),"")</f>
        <v>45</v>
      </c>
      <c r="M60" s="25">
        <f>IFERROR(MATCH(M$11,_calc_기준200!$CN$50:$EF$50,0),"")</f>
        <v>14</v>
      </c>
      <c r="N60" s="25">
        <f>IFERROR(MATCH(N$11,_calc_기준200!$CN$50:$EF$50,0),"")</f>
        <v>34</v>
      </c>
      <c r="O60" s="25">
        <f>IFERROR(MATCH(O$11,_calc_기준200!$CN$50:$EF$50,0),"")</f>
        <v>33</v>
      </c>
      <c r="P60" s="25">
        <f>IFERROR(MATCH(P$11,_calc_기준200!$CN$50:$EF$50,0),"")</f>
        <v>30</v>
      </c>
      <c r="Q60" s="25">
        <f>IFERROR(MATCH(Q$11,_calc_기준200!$CN$50:$EF$50,0),"")</f>
        <v>35</v>
      </c>
      <c r="R60" s="25">
        <f>IFERROR(MATCH(R$11,_calc_기준200!$CN$50:$EF$50,0),"")</f>
        <v>12</v>
      </c>
      <c r="S60" s="25">
        <f>IFERROR(MATCH(S$11,_calc_기준200!$CN$50:$EF$50,0),"")</f>
        <v>44</v>
      </c>
      <c r="T60" s="25">
        <f>IFERROR(MATCH(T$11,_calc_기준200!$CN$50:$EF$50,0),"")</f>
        <v>22</v>
      </c>
      <c r="U60" s="25">
        <f>IFERROR(MATCH(U$11,_calc_기준200!$CN$50:$EF$50,0),"")</f>
        <v>21</v>
      </c>
      <c r="V60" s="25">
        <f>IFERROR(MATCH(V$11,_calc_기준200!$CN$50:$EF$50,0),"")</f>
        <v>26</v>
      </c>
      <c r="W60" s="25">
        <f>IFERROR(MATCH(W$11,_calc_기준200!$CN$50:$EF$50,0),"")</f>
        <v>19</v>
      </c>
      <c r="X60" s="25">
        <f>IFERROR(MATCH(X$11,_calc_기준200!$CN$50:$EF$50,0),"")</f>
        <v>41</v>
      </c>
      <c r="Y60" s="25">
        <f>IFERROR(MATCH(Y$11,_calc_기준200!$CN$50:$EF$50,0),"")</f>
        <v>31</v>
      </c>
      <c r="Z60" s="25">
        <f>IFERROR(MATCH(Z$11,_calc_기준200!$CN$50:$EF$50,0),"")</f>
        <v>6</v>
      </c>
      <c r="AA60" s="25">
        <f>IFERROR(MATCH(AA$11,_calc_기준200!$CN$50:$EF$50,0),"")</f>
        <v>20</v>
      </c>
      <c r="AB60" s="25">
        <f>IFERROR(MATCH(AB$11,_calc_기준200!$CN$50:$EF$50,0),"")</f>
        <v>7</v>
      </c>
      <c r="AC60" s="25">
        <f>IFERROR(MATCH(AC$11,_calc_기준200!$CN$50:$EF$50,0),"")</f>
        <v>11</v>
      </c>
      <c r="AD60" s="25">
        <f>IFERROR(MATCH(AD$11,_calc_기준200!$CN$50:$EF$50,0),"")</f>
        <v>32</v>
      </c>
      <c r="AE60" s="25">
        <f>IFERROR(MATCH(AE$11,_calc_기준200!$CN$50:$EF$50,0),"")</f>
        <v>38</v>
      </c>
      <c r="AF60" s="25">
        <f>IFERROR(MATCH(AF$11,_calc_기준200!$CN$50:$EF$50,0),"")</f>
        <v>1</v>
      </c>
      <c r="AG60" s="25">
        <f>IFERROR(MATCH(AG$11,_calc_기준200!$CN$50:$EF$50,0),"")</f>
        <v>40</v>
      </c>
      <c r="AH60" s="25">
        <f>IFERROR(MATCH(AH$11,_calc_기준200!$CN$50:$EF$50,0),"")</f>
        <v>16</v>
      </c>
      <c r="AI60" s="25">
        <f>IFERROR(MATCH(AI$11,_calc_기준200!$CN$50:$EF$50,0),"")</f>
        <v>29</v>
      </c>
      <c r="AJ60" s="25">
        <f>IFERROR(MATCH(AJ$11,_calc_기준200!$CN$50:$EF$50,0),"")</f>
        <v>43</v>
      </c>
      <c r="AK60" s="25">
        <f>IFERROR(MATCH(AK$11,_calc_기준200!$CN$50:$EF$50,0),"")</f>
        <v>3</v>
      </c>
      <c r="AL60" s="25">
        <f>IFERROR(MATCH(AL$11,_calc_기준200!$CN$50:$EF$50,0),"")</f>
        <v>10</v>
      </c>
      <c r="AM60" s="25">
        <f>IFERROR(MATCH(AM$11,_calc_기준200!$CN$50:$EF$50,0),"")</f>
        <v>13</v>
      </c>
      <c r="AN60" s="25">
        <f>IFERROR(MATCH(AN$11,_calc_기준200!$CN$50:$EF$50,0),"")</f>
        <v>18</v>
      </c>
      <c r="AO60" s="25">
        <f>IFERROR(MATCH(AO$11,_calc_기준200!$CN$50:$EF$50,0),"")</f>
        <v>2</v>
      </c>
      <c r="AP60" s="25">
        <f>IFERROR(MATCH(AP$11,_calc_기준200!$CN$50:$EF$50,0),"")</f>
        <v>15</v>
      </c>
      <c r="AQ60" s="25">
        <f>IFERROR(MATCH(AQ$11,_calc_기준200!$CN$50:$EF$50,0),"")</f>
        <v>4</v>
      </c>
      <c r="AR60" s="25">
        <f>IFERROR(MATCH(AR$11,_calc_기준200!$CN$50:$EF$50,0),"")</f>
        <v>42</v>
      </c>
      <c r="AS60" s="25">
        <f>IFERROR(MATCH(AS$11,_calc_기준200!$CN$50:$EF$50,0),"")</f>
        <v>5</v>
      </c>
      <c r="AT60" s="25">
        <f>IFERROR(MATCH(AT$11,_calc_기준200!$CN$50:$EF$50,0),"")</f>
        <v>17</v>
      </c>
      <c r="AU60" s="25">
        <f>IFERROR(MATCH(AU$11,_calc_기준200!$CN$50:$EF$50,0),"")</f>
        <v>36</v>
      </c>
      <c r="AV60" s="25">
        <f>IFERROR(MATCH(AV$11,_calc_기준200!$CN$50:$EF$50,0),"")</f>
        <v>24</v>
      </c>
      <c r="AW60" s="25">
        <f>IFERROR(MATCH(AW$11,_calc_기준200!$CN$50:$EF$50,0),"")</f>
        <v>28</v>
      </c>
      <c r="AX60" s="25">
        <f>IFERROR(MATCH(AX$11,_calc_기준200!$CN$50:$EF$50,0),"")</f>
        <v>37</v>
      </c>
      <c r="AY60" s="25">
        <f>IFERROR(MATCH(AY$11,_calc_기준200!$CN$50:$EF$50,0),"")</f>
        <v>23</v>
      </c>
      <c r="AZ60" s="25">
        <f>IFERROR(MATCH(AZ$11,_calc_기준200!$CN$50:$EF$50,0),"")</f>
        <v>27</v>
      </c>
      <c r="BA60" s="25">
        <f>IFERROR(MATCH(BA$11,_calc_기준200!$CN$50:$EF$50,0),"")</f>
        <v>9</v>
      </c>
      <c r="BB60" s="25">
        <f>IFERROR(MATCH(BB$11,_calc_기준200!$CN$50:$EF$50,0),"")</f>
        <v>8</v>
      </c>
      <c r="BC60" s="25">
        <f>IFERROR(MATCH(BC$11,_calc_기준200!$CN$50:$EF$50,0),"")</f>
        <v>25</v>
      </c>
      <c r="BD60" s="25">
        <f>IFERROR(MATCH(BD$11,_calc_기준200!$CN$50:$EF$50,0),"")</f>
        <v>39</v>
      </c>
    </row>
    <row r="61" spans="1:56" ht="16.5" customHeight="1">
      <c r="A61" s="49">
        <f t="shared" si="3"/>
        <v>1195</v>
      </c>
      <c r="B61" s="40">
        <f>IFERROR(INDEX(전체당첨내역!$B:$B,MATCH($A61,전체당첨내역!$A:$A,0)),"")</f>
        <v>3</v>
      </c>
      <c r="C61" s="40">
        <f>IFERROR(INDEX(전체당첨내역!$C:$C,MATCH($A61,전체당첨내역!$A:$A,0)),"")</f>
        <v>15</v>
      </c>
      <c r="D61" s="40">
        <f>IFERROR(INDEX(전체당첨내역!$D:$D,MATCH($A61,전체당첨내역!$A:$A,0)),"")</f>
        <v>27</v>
      </c>
      <c r="E61" s="40">
        <f>IFERROR(INDEX(전체당첨내역!$E:$E,MATCH($A61,전체당첨내역!$A:$A,0)),"")</f>
        <v>33</v>
      </c>
      <c r="F61" s="40">
        <f>IFERROR(INDEX(전체당첨내역!$F:$F,MATCH($A61,전체당첨내역!$A:$A,0)),"")</f>
        <v>34</v>
      </c>
      <c r="G61" s="40">
        <f>IFERROR(INDEX(전체당첨내역!$G:$G,MATCH($A61,전체당첨내역!$A:$A,0)),"")</f>
        <v>36</v>
      </c>
      <c r="H61" s="45">
        <f>IFERROR(INDEX(전체당첨내역!$H:$H,MATCH($A61,전체당첨내역!$A:$A,0)),"")</f>
        <v>37</v>
      </c>
      <c r="I61" s="42">
        <f>IFERROR((INDEX(_calc_기준200!$CN$51:$EF$51,1,$B61)&gt;0)*(INDEX(_calc_기준200!$CN$51:$EF$51,1,$B61)&lt;=15)+(INDEX(_calc_기준200!$CN$51:$EF$51,1,$C61)&gt;0)*(INDEX(_calc_기준200!$CN$51:$EF$51,1,$C61)&lt;=15)+(INDEX(_calc_기준200!$CN$51:$EF$51,1,$D61)&gt;0)*(INDEX(_calc_기준200!$CN$51:$EF$51,1,$D61)&lt;=15)+(INDEX(_calc_기준200!$CN$51:$EF$51,1,$E61)&gt;0)*(INDEX(_calc_기준200!$CN$51:$EF$51,1,$E61)&lt;=15)+(INDEX(_calc_기준200!$CN$51:$EF$51,1,$F61)&gt;0)*(INDEX(_calc_기준200!$CN$51:$EF$51,1,$F61)&lt;=15)+(INDEX(_calc_기준200!$CN$51:$EF$51,1,$G61)&gt;0)*(INDEX(_calc_기준200!$CN$51:$EF$51,1,$G61)&lt;=15),"")</f>
        <v>2</v>
      </c>
      <c r="J61" s="40">
        <f>IFERROR((INDEX(_calc_기준200!$CN$51:$EF$51,1,$B61)&gt;15)*(INDEX(_calc_기준200!$CN$51:$EF$51,1,$B61)&lt;=30)+(INDEX(_calc_기준200!$CN$51:$EF$51,1,$C61)&gt;15)*(INDEX(_calc_기준200!$CN$51:$EF$51,1,$C61)&lt;=30)+(INDEX(_calc_기준200!$CN$51:$EF$51,1,$D61)&gt;15)*(INDEX(_calc_기준200!$CN$51:$EF$51,1,$D61)&lt;=30)+(INDEX(_calc_기준200!$CN$51:$EF$51,1,$E61)&gt;15)*(INDEX(_calc_기준200!$CN$51:$EF$51,1,$E61)&lt;=30)+(INDEX(_calc_기준200!$CN$51:$EF$51,1,$F61)&gt;15)*(INDEX(_calc_기준200!$CN$51:$EF$51,1,$F61)&lt;=30)+(INDEX(_calc_기준200!$CN$51:$EF$51,1,$G61)&gt;15)*(INDEX(_calc_기준200!$CN$51:$EF$51,1,$G61)&lt;=30),"")</f>
        <v>2</v>
      </c>
      <c r="K61" s="43">
        <f>IFERROR((INDEX(_calc_기준200!$CN$51:$EF$51,1,$B61)&gt;30)+(INDEX(_calc_기준200!$CN$51:$EF$51,1,$C61)&gt;30)+(INDEX(_calc_기준200!$CN$51:$EF$51,1,$D61)&gt;30)+(INDEX(_calc_기준200!$CN$51:$EF$51,1,$E61)&gt;30)+(INDEX(_calc_기준200!$CN$51:$EF$51,1,$F61)&gt;30)+(INDEX(_calc_기준200!$CN$51:$EF$51,1,$G61)&gt;30),"")</f>
        <v>2</v>
      </c>
      <c r="L61" s="25">
        <f>IFERROR(MATCH(L$11,_calc_기준200!$CN$51:$EF$51,0),"")</f>
        <v>14</v>
      </c>
      <c r="M61" s="25">
        <f>IFERROR(MATCH(M$11,_calc_기준200!$CN$51:$EF$51,0),"")</f>
        <v>45</v>
      </c>
      <c r="N61" s="25">
        <f>IFERROR(MATCH(N$11,_calc_기준200!$CN$51:$EF$51,0),"")</f>
        <v>34</v>
      </c>
      <c r="O61" s="25">
        <f>IFERROR(MATCH(O$11,_calc_기준200!$CN$51:$EF$51,0),"")</f>
        <v>30</v>
      </c>
      <c r="P61" s="25">
        <f>IFERROR(MATCH(P$11,_calc_기준200!$CN$51:$EF$51,0),"")</f>
        <v>33</v>
      </c>
      <c r="Q61" s="25">
        <f>IFERROR(MATCH(Q$11,_calc_기준200!$CN$51:$EF$51,0),"")</f>
        <v>35</v>
      </c>
      <c r="R61" s="25">
        <f>IFERROR(MATCH(R$11,_calc_기준200!$CN$51:$EF$51,0),"")</f>
        <v>12</v>
      </c>
      <c r="S61" s="25">
        <f>IFERROR(MATCH(S$11,_calc_기준200!$CN$51:$EF$51,0),"")</f>
        <v>22</v>
      </c>
      <c r="T61" s="25">
        <f>IFERROR(MATCH(T$11,_calc_기준200!$CN$51:$EF$51,0),"")</f>
        <v>21</v>
      </c>
      <c r="U61" s="25">
        <f>IFERROR(MATCH(U$11,_calc_기준200!$CN$51:$EF$51,0),"")</f>
        <v>26</v>
      </c>
      <c r="V61" s="25">
        <f>IFERROR(MATCH(V$11,_calc_기준200!$CN$51:$EF$51,0),"")</f>
        <v>19</v>
      </c>
      <c r="W61" s="25">
        <f>IFERROR(MATCH(W$11,_calc_기준200!$CN$51:$EF$51,0),"")</f>
        <v>44</v>
      </c>
      <c r="X61" s="25">
        <f>IFERROR(MATCH(X$11,_calc_기준200!$CN$51:$EF$51,0),"")</f>
        <v>38</v>
      </c>
      <c r="Y61" s="25">
        <f>IFERROR(MATCH(Y$11,_calc_기준200!$CN$51:$EF$51,0),"")</f>
        <v>1</v>
      </c>
      <c r="Z61" s="25">
        <f>IFERROR(MATCH(Z$11,_calc_기준200!$CN$51:$EF$51,0),"")</f>
        <v>6</v>
      </c>
      <c r="AA61" s="25">
        <f>IFERROR(MATCH(AA$11,_calc_기준200!$CN$51:$EF$51,0),"")</f>
        <v>7</v>
      </c>
      <c r="AB61" s="25">
        <f>IFERROR(MATCH(AB$11,_calc_기준200!$CN$51:$EF$51,0),"")</f>
        <v>29</v>
      </c>
      <c r="AC61" s="25">
        <f>IFERROR(MATCH(AC$11,_calc_기준200!$CN$51:$EF$51,0),"")</f>
        <v>32</v>
      </c>
      <c r="AD61" s="25">
        <f>IFERROR(MATCH(AD$11,_calc_기준200!$CN$51:$EF$51,0),"")</f>
        <v>41</v>
      </c>
      <c r="AE61" s="25">
        <f>IFERROR(MATCH(AE$11,_calc_기준200!$CN$51:$EF$51,0),"")</f>
        <v>20</v>
      </c>
      <c r="AF61" s="25">
        <f>IFERROR(MATCH(AF$11,_calc_기준200!$CN$51:$EF$51,0),"")</f>
        <v>40</v>
      </c>
      <c r="AG61" s="25">
        <f>IFERROR(MATCH(AG$11,_calc_기준200!$CN$51:$EF$51,0),"")</f>
        <v>13</v>
      </c>
      <c r="AH61" s="25">
        <f>IFERROR(MATCH(AH$11,_calc_기준200!$CN$51:$EF$51,0),"")</f>
        <v>16</v>
      </c>
      <c r="AI61" s="25">
        <f>IFERROR(MATCH(AI$11,_calc_기준200!$CN$51:$EF$51,0),"")</f>
        <v>43</v>
      </c>
      <c r="AJ61" s="25">
        <f>IFERROR(MATCH(AJ$11,_calc_기준200!$CN$51:$EF$51,0),"")</f>
        <v>10</v>
      </c>
      <c r="AK61" s="25">
        <f>IFERROR(MATCH(AK$11,_calc_기준200!$CN$51:$EF$51,0),"")</f>
        <v>11</v>
      </c>
      <c r="AL61" s="25">
        <f>IFERROR(MATCH(AL$11,_calc_기준200!$CN$51:$EF$51,0),"")</f>
        <v>3</v>
      </c>
      <c r="AM61" s="25">
        <f>IFERROR(MATCH(AM$11,_calc_기준200!$CN$51:$EF$51,0),"")</f>
        <v>31</v>
      </c>
      <c r="AN61" s="25">
        <f>IFERROR(MATCH(AN$11,_calc_기준200!$CN$51:$EF$51,0),"")</f>
        <v>18</v>
      </c>
      <c r="AO61" s="25">
        <f>IFERROR(MATCH(AO$11,_calc_기준200!$CN$51:$EF$51,0),"")</f>
        <v>36</v>
      </c>
      <c r="AP61" s="25">
        <f>IFERROR(MATCH(AP$11,_calc_기준200!$CN$51:$EF$51,0),"")</f>
        <v>4</v>
      </c>
      <c r="AQ61" s="25">
        <f>IFERROR(MATCH(AQ$11,_calc_기준200!$CN$51:$EF$51,0),"")</f>
        <v>15</v>
      </c>
      <c r="AR61" s="25">
        <f>IFERROR(MATCH(AR$11,_calc_기준200!$CN$51:$EF$51,0),"")</f>
        <v>5</v>
      </c>
      <c r="AS61" s="25">
        <f>IFERROR(MATCH(AS$11,_calc_기준200!$CN$51:$EF$51,0),"")</f>
        <v>17</v>
      </c>
      <c r="AT61" s="25">
        <f>IFERROR(MATCH(AT$11,_calc_기준200!$CN$51:$EF$51,0),"")</f>
        <v>42</v>
      </c>
      <c r="AU61" s="25">
        <f>IFERROR(MATCH(AU$11,_calc_기준200!$CN$51:$EF$51,0),"")</f>
        <v>24</v>
      </c>
      <c r="AV61" s="25">
        <f>IFERROR(MATCH(AV$11,_calc_기준200!$CN$51:$EF$51,0),"")</f>
        <v>28</v>
      </c>
      <c r="AW61" s="25">
        <f>IFERROR(MATCH(AW$11,_calc_기준200!$CN$51:$EF$51,0),"")</f>
        <v>2</v>
      </c>
      <c r="AX61" s="25">
        <f>IFERROR(MATCH(AX$11,_calc_기준200!$CN$51:$EF$51,0),"")</f>
        <v>37</v>
      </c>
      <c r="AY61" s="25">
        <f>IFERROR(MATCH(AY$11,_calc_기준200!$CN$51:$EF$51,0),"")</f>
        <v>23</v>
      </c>
      <c r="AZ61" s="25">
        <f>IFERROR(MATCH(AZ$11,_calc_기준200!$CN$51:$EF$51,0),"")</f>
        <v>9</v>
      </c>
      <c r="BA61" s="25">
        <f>IFERROR(MATCH(BA$11,_calc_기준200!$CN$51:$EF$51,0),"")</f>
        <v>27</v>
      </c>
      <c r="BB61" s="25">
        <f>IFERROR(MATCH(BB$11,_calc_기준200!$CN$51:$EF$51,0),"")</f>
        <v>25</v>
      </c>
      <c r="BC61" s="25">
        <f>IFERROR(MATCH(BC$11,_calc_기준200!$CN$51:$EF$51,0),"")</f>
        <v>8</v>
      </c>
      <c r="BD61" s="25">
        <f>IFERROR(MATCH(BD$11,_calc_기준200!$CN$51:$EF$51,0),"")</f>
        <v>39</v>
      </c>
    </row>
    <row r="62" spans="1:56" ht="16.5" customHeight="1">
      <c r="A62" s="49">
        <f t="shared" si="3"/>
        <v>1194</v>
      </c>
      <c r="B62" s="40">
        <f>IFERROR(INDEX(전체당첨내역!$B:$B,MATCH($A62,전체당첨내역!$A:$A,0)),"")</f>
        <v>3</v>
      </c>
      <c r="C62" s="40">
        <f>IFERROR(INDEX(전체당첨내역!$C:$C,MATCH($A62,전체당첨내역!$A:$A,0)),"")</f>
        <v>13</v>
      </c>
      <c r="D62" s="40">
        <f>IFERROR(INDEX(전체당첨내역!$D:$D,MATCH($A62,전체당첨내역!$A:$A,0)),"")</f>
        <v>15</v>
      </c>
      <c r="E62" s="40">
        <f>IFERROR(INDEX(전체당첨내역!$E:$E,MATCH($A62,전체당첨내역!$A:$A,0)),"")</f>
        <v>24</v>
      </c>
      <c r="F62" s="40">
        <f>IFERROR(INDEX(전체당첨내역!$F:$F,MATCH($A62,전체당첨내역!$A:$A,0)),"")</f>
        <v>33</v>
      </c>
      <c r="G62" s="40">
        <f>IFERROR(INDEX(전체당첨내역!$G:$G,MATCH($A62,전체당첨내역!$A:$A,0)),"")</f>
        <v>37</v>
      </c>
      <c r="H62" s="45">
        <f>IFERROR(INDEX(전체당첨내역!$H:$H,MATCH($A62,전체당첨내역!$A:$A,0)),"")</f>
        <v>2</v>
      </c>
      <c r="I62" s="42">
        <f>IFERROR((INDEX(_calc_기준200!$CN$52:$EF$52,1,$B62)&gt;0)*(INDEX(_calc_기준200!$CN$52:$EF$52,1,$B62)&lt;=15)+(INDEX(_calc_기준200!$CN$52:$EF$52,1,$C62)&gt;0)*(INDEX(_calc_기준200!$CN$52:$EF$52,1,$C62)&lt;=15)+(INDEX(_calc_기준200!$CN$52:$EF$52,1,$D62)&gt;0)*(INDEX(_calc_기준200!$CN$52:$EF$52,1,$D62)&lt;=15)+(INDEX(_calc_기준200!$CN$52:$EF$52,1,$E62)&gt;0)*(INDEX(_calc_기준200!$CN$52:$EF$52,1,$E62)&lt;=15)+(INDEX(_calc_기준200!$CN$52:$EF$52,1,$F62)&gt;0)*(INDEX(_calc_기준200!$CN$52:$EF$52,1,$F62)&lt;=15)+(INDEX(_calc_기준200!$CN$52:$EF$52,1,$G62)&gt;0)*(INDEX(_calc_기준200!$CN$52:$EF$52,1,$G62)&lt;=15),"")</f>
        <v>1</v>
      </c>
      <c r="J62" s="40">
        <f>IFERROR((INDEX(_calc_기준200!$CN$52:$EF$52,1,$B62)&gt;15)*(INDEX(_calc_기준200!$CN$52:$EF$52,1,$B62)&lt;=30)+(INDEX(_calc_기준200!$CN$52:$EF$52,1,$C62)&gt;15)*(INDEX(_calc_기준200!$CN$52:$EF$52,1,$C62)&lt;=30)+(INDEX(_calc_기준200!$CN$52:$EF$52,1,$D62)&gt;15)*(INDEX(_calc_기준200!$CN$52:$EF$52,1,$D62)&lt;=30)+(INDEX(_calc_기준200!$CN$52:$EF$52,1,$E62)&gt;15)*(INDEX(_calc_기준200!$CN$52:$EF$52,1,$E62)&lt;=30)+(INDEX(_calc_기준200!$CN$52:$EF$52,1,$F62)&gt;15)*(INDEX(_calc_기준200!$CN$52:$EF$52,1,$F62)&lt;=30)+(INDEX(_calc_기준200!$CN$52:$EF$52,1,$G62)&gt;15)*(INDEX(_calc_기준200!$CN$52:$EF$52,1,$G62)&lt;=30),"")</f>
        <v>2</v>
      </c>
      <c r="K62" s="43">
        <f>IFERROR((INDEX(_calc_기준200!$CN$52:$EF$52,1,$B62)&gt;30)+(INDEX(_calc_기준200!$CN$52:$EF$52,1,$C62)&gt;30)+(INDEX(_calc_기준200!$CN$52:$EF$52,1,$D62)&gt;30)+(INDEX(_calc_기준200!$CN$52:$EF$52,1,$E62)&gt;30)+(INDEX(_calc_기준200!$CN$52:$EF$52,1,$F62)&gt;30)+(INDEX(_calc_기준200!$CN$52:$EF$52,1,$G62)&gt;30),"")</f>
        <v>3</v>
      </c>
      <c r="L62" s="25">
        <f>IFERROR(MATCH(L$11,_calc_기준200!$CN$52:$EF$52,0),"")</f>
        <v>45</v>
      </c>
      <c r="M62" s="25">
        <f>IFERROR(MATCH(M$11,_calc_기준200!$CN$52:$EF$52,0),"")</f>
        <v>14</v>
      </c>
      <c r="N62" s="25">
        <f>IFERROR(MATCH(N$11,_calc_기준200!$CN$52:$EF$52,0),"")</f>
        <v>33</v>
      </c>
      <c r="O62" s="25">
        <f>IFERROR(MATCH(O$11,_calc_기준200!$CN$52:$EF$52,0),"")</f>
        <v>30</v>
      </c>
      <c r="P62" s="25">
        <f>IFERROR(MATCH(P$11,_calc_기준200!$CN$52:$EF$52,0),"")</f>
        <v>34</v>
      </c>
      <c r="Q62" s="25">
        <f>IFERROR(MATCH(Q$11,_calc_기준200!$CN$52:$EF$52,0),"")</f>
        <v>35</v>
      </c>
      <c r="R62" s="25">
        <f>IFERROR(MATCH(R$11,_calc_기준200!$CN$52:$EF$52,0),"")</f>
        <v>22</v>
      </c>
      <c r="S62" s="25">
        <f>IFERROR(MATCH(S$11,_calc_기준200!$CN$52:$EF$52,0),"")</f>
        <v>21</v>
      </c>
      <c r="T62" s="25">
        <f>IFERROR(MATCH(T$11,_calc_기준200!$CN$52:$EF$52,0),"")</f>
        <v>12</v>
      </c>
      <c r="U62" s="25">
        <f>IFERROR(MATCH(U$11,_calc_기준200!$CN$52:$EF$52,0),"")</f>
        <v>19</v>
      </c>
      <c r="V62" s="25">
        <f>IFERROR(MATCH(V$11,_calc_기준200!$CN$52:$EF$52,0),"")</f>
        <v>29</v>
      </c>
      <c r="W62" s="25">
        <f>IFERROR(MATCH(W$11,_calc_기준200!$CN$52:$EF$52,0),"")</f>
        <v>38</v>
      </c>
      <c r="X62" s="25">
        <f>IFERROR(MATCH(X$11,_calc_기준200!$CN$52:$EF$52,0),"")</f>
        <v>20</v>
      </c>
      <c r="Y62" s="25">
        <f>IFERROR(MATCH(Y$11,_calc_기준200!$CN$52:$EF$52,0),"")</f>
        <v>44</v>
      </c>
      <c r="Z62" s="25">
        <f>IFERROR(MATCH(Z$11,_calc_기준200!$CN$52:$EF$52,0),"")</f>
        <v>1</v>
      </c>
      <c r="AA62" s="25">
        <f>IFERROR(MATCH(AA$11,_calc_기준200!$CN$52:$EF$52,0),"")</f>
        <v>32</v>
      </c>
      <c r="AB62" s="25">
        <f>IFERROR(MATCH(AB$11,_calc_기준200!$CN$52:$EF$52,0),"")</f>
        <v>41</v>
      </c>
      <c r="AC62" s="25">
        <f>IFERROR(MATCH(AC$11,_calc_기준200!$CN$52:$EF$52,0),"")</f>
        <v>6</v>
      </c>
      <c r="AD62" s="25">
        <f>IFERROR(MATCH(AD$11,_calc_기준200!$CN$52:$EF$52,0),"")</f>
        <v>7</v>
      </c>
      <c r="AE62" s="25">
        <f>IFERROR(MATCH(AE$11,_calc_기준200!$CN$52:$EF$52,0),"")</f>
        <v>40</v>
      </c>
      <c r="AF62" s="25">
        <f>IFERROR(MATCH(AF$11,_calc_기준200!$CN$52:$EF$52,0),"")</f>
        <v>13</v>
      </c>
      <c r="AG62" s="25">
        <f>IFERROR(MATCH(AG$11,_calc_기준200!$CN$52:$EF$52,0),"")</f>
        <v>26</v>
      </c>
      <c r="AH62" s="25">
        <f>IFERROR(MATCH(AH$11,_calc_기준200!$CN$52:$EF$52,0),"")</f>
        <v>43</v>
      </c>
      <c r="AI62" s="25">
        <f>IFERROR(MATCH(AI$11,_calc_기준200!$CN$52:$EF$52,0),"")</f>
        <v>16</v>
      </c>
      <c r="AJ62" s="25">
        <f>IFERROR(MATCH(AJ$11,_calc_기준200!$CN$52:$EF$52,0),"")</f>
        <v>31</v>
      </c>
      <c r="AK62" s="25">
        <f>IFERROR(MATCH(AK$11,_calc_기준200!$CN$52:$EF$52,0),"")</f>
        <v>10</v>
      </c>
      <c r="AL62" s="25">
        <f>IFERROR(MATCH(AL$11,_calc_기준200!$CN$52:$EF$52,0),"")</f>
        <v>11</v>
      </c>
      <c r="AM62" s="25">
        <f>IFERROR(MATCH(AM$11,_calc_기준200!$CN$52:$EF$52,0),"")</f>
        <v>18</v>
      </c>
      <c r="AN62" s="25">
        <f>IFERROR(MATCH(AN$11,_calc_기준200!$CN$52:$EF$52,0),"")</f>
        <v>36</v>
      </c>
      <c r="AO62" s="25">
        <f>IFERROR(MATCH(AO$11,_calc_기준200!$CN$52:$EF$52,0),"")</f>
        <v>3</v>
      </c>
      <c r="AP62" s="25">
        <f>IFERROR(MATCH(AP$11,_calc_기준200!$CN$52:$EF$52,0),"")</f>
        <v>24</v>
      </c>
      <c r="AQ62" s="25">
        <f>IFERROR(MATCH(AQ$11,_calc_기준200!$CN$52:$EF$52,0),"")</f>
        <v>5</v>
      </c>
      <c r="AR62" s="25">
        <f>IFERROR(MATCH(AR$11,_calc_기준200!$CN$52:$EF$52,0),"")</f>
        <v>17</v>
      </c>
      <c r="AS62" s="25">
        <f>IFERROR(MATCH(AS$11,_calc_기준200!$CN$52:$EF$52,0),"")</f>
        <v>42</v>
      </c>
      <c r="AT62" s="25">
        <f>IFERROR(MATCH(AT$11,_calc_기준200!$CN$52:$EF$52,0),"")</f>
        <v>28</v>
      </c>
      <c r="AU62" s="25">
        <f>IFERROR(MATCH(AU$11,_calc_기준200!$CN$52:$EF$52,0),"")</f>
        <v>15</v>
      </c>
      <c r="AV62" s="25">
        <f>IFERROR(MATCH(AV$11,_calc_기준200!$CN$52:$EF$52,0),"")</f>
        <v>2</v>
      </c>
      <c r="AW62" s="25">
        <f>IFERROR(MATCH(AW$11,_calc_기준200!$CN$52:$EF$52,0),"")</f>
        <v>37</v>
      </c>
      <c r="AX62" s="25">
        <f>IFERROR(MATCH(AX$11,_calc_기준200!$CN$52:$EF$52,0),"")</f>
        <v>4</v>
      </c>
      <c r="AY62" s="25">
        <f>IFERROR(MATCH(AY$11,_calc_기준200!$CN$52:$EF$52,0),"")</f>
        <v>27</v>
      </c>
      <c r="AZ62" s="25">
        <f>IFERROR(MATCH(AZ$11,_calc_기준200!$CN$52:$EF$52,0),"")</f>
        <v>23</v>
      </c>
      <c r="BA62" s="25">
        <f>IFERROR(MATCH(BA$11,_calc_기준200!$CN$52:$EF$52,0),"")</f>
        <v>9</v>
      </c>
      <c r="BB62" s="25">
        <f>IFERROR(MATCH(BB$11,_calc_기준200!$CN$52:$EF$52,0),"")</f>
        <v>25</v>
      </c>
      <c r="BC62" s="25">
        <f>IFERROR(MATCH(BC$11,_calc_기준200!$CN$52:$EF$52,0),"")</f>
        <v>8</v>
      </c>
      <c r="BD62" s="25">
        <f>IFERROR(MATCH(BD$11,_calc_기준200!$CN$52:$EF$52,0),"")</f>
        <v>39</v>
      </c>
    </row>
  </sheetData>
  <mergeCells count="3">
    <mergeCell ref="AA10:AO10"/>
    <mergeCell ref="AP10:BD10"/>
    <mergeCell ref="L10:Z10"/>
  </mergeCells>
  <phoneticPr fontId="24" type="noConversion"/>
  <conditionalFormatting sqref="I10:K1048576">
    <cfRule type="cellIs" dxfId="68" priority="2" operator="equal">
      <formula>0</formula>
    </cfRule>
  </conditionalFormatting>
  <conditionalFormatting sqref="I12:K62">
    <cfRule type="cellIs" dxfId="67" priority="3" operator="equal">
      <formula>4</formula>
    </cfRule>
    <cfRule type="cellIs" dxfId="66" priority="4" operator="greaterThan">
      <formula>4</formula>
    </cfRule>
    <cfRule type="cellIs" dxfId="65" priority="5" operator="equal">
      <formula>0</formula>
    </cfRule>
  </conditionalFormatting>
  <conditionalFormatting sqref="L1:BD5">
    <cfRule type="expression" dxfId="64" priority="6">
      <formula>L$5&lt;=5</formula>
    </cfRule>
  </conditionalFormatting>
  <conditionalFormatting sqref="L12:BD62">
    <cfRule type="expression" dxfId="63" priority="7">
      <formula>L12=$H12</formula>
    </cfRule>
    <cfRule type="expression" dxfId="62" priority="8">
      <formula>COUNTIF($B12:$G12,L12)&gt;0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62"/>
  <sheetViews>
    <sheetView showGridLines="0" zoomScaleNormal="10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BD6" sqref="L6:BD6"/>
    </sheetView>
  </sheetViews>
  <sheetFormatPr defaultColWidth="3.75" defaultRowHeight="16.5"/>
  <cols>
    <col min="1" max="1" width="5.25" style="50" customWidth="1"/>
    <col min="2" max="7" width="3.75" style="8" customWidth="1"/>
    <col min="8" max="8" width="3.75" style="9" customWidth="1"/>
    <col min="9" max="9" width="3.75" style="10" customWidth="1"/>
    <col min="10" max="10" width="3.75" style="8" customWidth="1"/>
    <col min="11" max="11" width="3.75" style="11" customWidth="1"/>
    <col min="12" max="13" width="4.75" style="8" customWidth="1"/>
    <col min="14" max="16" width="3.875" style="8" customWidth="1"/>
    <col min="17" max="18" width="4" style="8" customWidth="1"/>
    <col min="19" max="19" width="4.75" style="8" customWidth="1"/>
    <col min="20" max="20" width="3.875" style="8" customWidth="1"/>
    <col min="21" max="21" width="4.75" style="8" customWidth="1"/>
    <col min="22" max="23" width="4" style="8" customWidth="1"/>
    <col min="24" max="24" width="3.875" style="8" customWidth="1"/>
    <col min="25" max="25" width="4" style="8" customWidth="1"/>
    <col min="26" max="26" width="4.75" style="8" customWidth="1"/>
    <col min="27" max="28" width="3.875" style="8" customWidth="1"/>
    <col min="29" max="29" width="4.75" style="8" customWidth="1"/>
    <col min="30" max="31" width="3.875" style="8" customWidth="1"/>
    <col min="32" max="32" width="4" style="8" customWidth="1"/>
    <col min="33" max="35" width="3.875" style="8" customWidth="1"/>
    <col min="36" max="36" width="4.75" style="8" customWidth="1"/>
    <col min="37" max="37" width="4" style="8" customWidth="1"/>
    <col min="38" max="39" width="4.75" style="8" customWidth="1"/>
    <col min="40" max="40" width="4" style="8" customWidth="1"/>
    <col min="41" max="41" width="3.875" style="8" customWidth="1"/>
    <col min="42" max="42" width="4.75" style="8" customWidth="1"/>
    <col min="43" max="45" width="3.875" style="8" customWidth="1"/>
    <col min="46" max="46" width="4" style="8" customWidth="1"/>
    <col min="47" max="47" width="4.75" style="8" customWidth="1"/>
    <col min="48" max="48" width="4" style="8" customWidth="1"/>
    <col min="49" max="49" width="3.875" style="8" customWidth="1"/>
    <col min="50" max="50" width="4.75" style="8" customWidth="1"/>
    <col min="51" max="52" width="3.875" style="8" customWidth="1"/>
    <col min="53" max="53" width="4.75" style="8" customWidth="1"/>
    <col min="54" max="55" width="3.875" style="8" customWidth="1"/>
    <col min="56" max="56" width="4" style="8" customWidth="1"/>
    <col min="57" max="59" width="3.75" style="8" customWidth="1"/>
    <col min="60" max="16384" width="3.75" style="8"/>
  </cols>
  <sheetData>
    <row r="1" spans="1:56" ht="16.5" customHeight="1">
      <c r="A1" s="51" t="s">
        <v>0</v>
      </c>
      <c r="B1" s="13">
        <v>250</v>
      </c>
      <c r="I1" s="14"/>
      <c r="J1" s="15"/>
      <c r="K1" s="16"/>
      <c r="L1" s="17">
        <v>1</v>
      </c>
      <c r="M1" s="17">
        <v>2</v>
      </c>
      <c r="N1" s="17">
        <v>3</v>
      </c>
      <c r="O1" s="17">
        <v>4</v>
      </c>
      <c r="P1" s="17">
        <v>5</v>
      </c>
      <c r="Q1" s="17">
        <v>6</v>
      </c>
      <c r="R1" s="17">
        <v>7</v>
      </c>
      <c r="S1" s="17">
        <v>8</v>
      </c>
      <c r="T1" s="17">
        <v>9</v>
      </c>
      <c r="U1" s="17">
        <v>10</v>
      </c>
      <c r="V1" s="17">
        <v>11</v>
      </c>
      <c r="W1" s="17">
        <v>12</v>
      </c>
      <c r="X1" s="17">
        <v>13</v>
      </c>
      <c r="Y1" s="17">
        <v>14</v>
      </c>
      <c r="Z1" s="17">
        <v>15</v>
      </c>
      <c r="AA1" s="17">
        <v>16</v>
      </c>
      <c r="AB1" s="17">
        <v>17</v>
      </c>
      <c r="AC1" s="17">
        <v>18</v>
      </c>
      <c r="AD1" s="17">
        <v>19</v>
      </c>
      <c r="AE1" s="17">
        <v>20</v>
      </c>
      <c r="AF1" s="17">
        <v>21</v>
      </c>
      <c r="AG1" s="17">
        <v>22</v>
      </c>
      <c r="AH1" s="17">
        <v>23</v>
      </c>
      <c r="AI1" s="17">
        <v>24</v>
      </c>
      <c r="AJ1" s="17">
        <v>25</v>
      </c>
      <c r="AK1" s="17">
        <v>26</v>
      </c>
      <c r="AL1" s="17">
        <v>27</v>
      </c>
      <c r="AM1" s="17">
        <v>28</v>
      </c>
      <c r="AN1" s="17">
        <v>29</v>
      </c>
      <c r="AO1" s="17">
        <v>30</v>
      </c>
      <c r="AP1" s="17">
        <v>31</v>
      </c>
      <c r="AQ1" s="17">
        <v>32</v>
      </c>
      <c r="AR1" s="17">
        <v>33</v>
      </c>
      <c r="AS1" s="17">
        <v>34</v>
      </c>
      <c r="AT1" s="17">
        <v>35</v>
      </c>
      <c r="AU1" s="17">
        <v>36</v>
      </c>
      <c r="AV1" s="17">
        <v>37</v>
      </c>
      <c r="AW1" s="17">
        <v>38</v>
      </c>
      <c r="AX1" s="17">
        <v>39</v>
      </c>
      <c r="AY1" s="17">
        <v>40</v>
      </c>
      <c r="AZ1" s="17">
        <v>41</v>
      </c>
      <c r="BA1" s="17">
        <v>42</v>
      </c>
      <c r="BB1" s="17">
        <v>43</v>
      </c>
      <c r="BC1" s="17">
        <v>44</v>
      </c>
      <c r="BD1" s="17">
        <v>45</v>
      </c>
    </row>
    <row r="2" spans="1:56" ht="16.5" customHeight="1">
      <c r="K2" s="18" t="str">
        <f>"기준빈도(최근"&amp;$B$1&amp;"회)"</f>
        <v>기준빈도(최근250회)</v>
      </c>
      <c r="L2" s="25">
        <f>SUMPRODUCT((전체당첨내역!$A$2:$A$1500&gt;=(MAX(전체당첨내역!$A$2:$A$1500)-($B$1-1)))*((전체당첨내역!$B$2:$B$1500=L$1)+(전체당첨내역!$C$2:$C$1500=L$1)+(전체당첨내역!$D$2:$D$1500=L$1)+(전체당첨내역!$E$2:$E$1500=L$1)+(전체당첨내역!$F$2:$F$1500=L$1)+(전체당첨내역!$G$2:$G$1500=L$1)))</f>
        <v>31</v>
      </c>
      <c r="M2" s="25">
        <f>SUMPRODUCT((전체당첨내역!$A$2:$A$1500&gt;=(MAX(전체당첨내역!$A$2:$A$1500)-($B$1-1)))*((전체당첨내역!$B$2:$B$1500=M$1)+(전체당첨내역!$C$2:$C$1500=M$1)+(전체당첨내역!$D$2:$D$1500=M$1)+(전체당첨내역!$E$2:$E$1500=M$1)+(전체당첨내역!$F$2:$F$1500=M$1)+(전체당첨내역!$G$2:$G$1500=M$1)))</f>
        <v>22</v>
      </c>
      <c r="N2" s="25">
        <f>SUMPRODUCT((전체당첨내역!$A$2:$A$1500&gt;=(MAX(전체당첨내역!$A$2:$A$1500)-($B$1-1)))*((전체당첨내역!$B$2:$B$1500=N$1)+(전체당첨내역!$C$2:$C$1500=N$1)+(전체당첨내역!$D$2:$D$1500=N$1)+(전체당첨내역!$E$2:$E$1500=N$1)+(전체당첨내역!$F$2:$F$1500=N$1)+(전체당첨내역!$G$2:$G$1500=N$1)))</f>
        <v>40</v>
      </c>
      <c r="O2" s="25">
        <f>SUMPRODUCT((전체당첨내역!$A$2:$A$1500&gt;=(MAX(전체당첨내역!$A$2:$A$1500)-($B$1-1)))*((전체당첨내역!$B$2:$B$1500=O$1)+(전체당첨내역!$C$2:$C$1500=O$1)+(전체당첨내역!$D$2:$D$1500=O$1)+(전체당첨내역!$E$2:$E$1500=O$1)+(전체당첨내역!$F$2:$F$1500=O$1)+(전체당첨내역!$G$2:$G$1500=O$1)))</f>
        <v>27</v>
      </c>
      <c r="P2" s="25">
        <f>SUMPRODUCT((전체당첨내역!$A$2:$A$1500&gt;=(MAX(전체당첨내역!$A$2:$A$1500)-($B$1-1)))*((전체당첨내역!$B$2:$B$1500=P$1)+(전체당첨내역!$C$2:$C$1500=P$1)+(전체당첨내역!$D$2:$D$1500=P$1)+(전체당첨내역!$E$2:$E$1500=P$1)+(전체당첨내역!$F$2:$F$1500=P$1)+(전체당첨내역!$G$2:$G$1500=P$1)))</f>
        <v>23</v>
      </c>
      <c r="Q2" s="25">
        <f>SUMPRODUCT((전체당첨내역!$A$2:$A$1500&gt;=(MAX(전체당첨내역!$A$2:$A$1500)-($B$1-1)))*((전체당첨내역!$B$2:$B$1500=Q$1)+(전체당첨내역!$C$2:$C$1500=Q$1)+(전체당첨내역!$D$2:$D$1500=Q$1)+(전체당첨내역!$E$2:$E$1500=Q$1)+(전체당첨내역!$F$2:$F$1500=Q$1)+(전체당첨내역!$G$2:$G$1500=Q$1)))</f>
        <v>42</v>
      </c>
      <c r="R2" s="25">
        <f>SUMPRODUCT((전체당첨내역!$A$2:$A$1500&gt;=(MAX(전체당첨내역!$A$2:$A$1500)-($B$1-1)))*((전체당첨내역!$B$2:$B$1500=R$1)+(전체당첨내역!$C$2:$C$1500=R$1)+(전체당첨내역!$D$2:$D$1500=R$1)+(전체당첨내역!$E$2:$E$1500=R$1)+(전체당첨내역!$F$2:$F$1500=R$1)+(전체당첨내역!$G$2:$G$1500=R$1)))</f>
        <v>40</v>
      </c>
      <c r="S2" s="25">
        <f>SUMPRODUCT((전체당첨내역!$A$2:$A$1500&gt;=(MAX(전체당첨내역!$A$2:$A$1500)-($B$1-1)))*((전체당첨내역!$B$2:$B$1500=S$1)+(전체당첨내역!$C$2:$C$1500=S$1)+(전체당첨내역!$D$2:$D$1500=S$1)+(전체당첨내역!$E$2:$E$1500=S$1)+(전체당첨내역!$F$2:$F$1500=S$1)+(전체당첨내역!$G$2:$G$1500=S$1)))</f>
        <v>29</v>
      </c>
      <c r="T2" s="25">
        <f>SUMPRODUCT((전체당첨내역!$A$2:$A$1500&gt;=(MAX(전체당첨내역!$A$2:$A$1500)-($B$1-1)))*((전체당첨내역!$B$2:$B$1500=T$1)+(전체당첨내역!$C$2:$C$1500=T$1)+(전체당첨내역!$D$2:$D$1500=T$1)+(전체당첨내역!$E$2:$E$1500=T$1)+(전체당첨내역!$F$2:$F$1500=T$1)+(전체당첨내역!$G$2:$G$1500=T$1)))</f>
        <v>32</v>
      </c>
      <c r="U2" s="25">
        <f>SUMPRODUCT((전체당첨내역!$A$2:$A$1500&gt;=(MAX(전체당첨내역!$A$2:$A$1500)-($B$1-1)))*((전체당첨내역!$B$2:$B$1500=U$1)+(전체당첨내역!$C$2:$C$1500=U$1)+(전체당첨내역!$D$2:$D$1500=U$1)+(전체당첨내역!$E$2:$E$1500=U$1)+(전체당첨내역!$F$2:$F$1500=U$1)+(전체당첨내역!$G$2:$G$1500=U$1)))</f>
        <v>25</v>
      </c>
      <c r="V2" s="25">
        <f>SUMPRODUCT((전체당첨내역!$A$2:$A$1500&gt;=(MAX(전체당첨내역!$A$2:$A$1500)-($B$1-1)))*((전체당첨내역!$B$2:$B$1500=V$1)+(전체당첨내역!$C$2:$C$1500=V$1)+(전체당첨내역!$D$2:$D$1500=V$1)+(전체당첨내역!$E$2:$E$1500=V$1)+(전체당첨내역!$F$2:$F$1500=V$1)+(전체당첨내역!$G$2:$G$1500=V$1)))</f>
        <v>35</v>
      </c>
      <c r="W2" s="25">
        <f>SUMPRODUCT((전체당첨내역!$A$2:$A$1500&gt;=(MAX(전체당첨내역!$A$2:$A$1500)-($B$1-1)))*((전체당첨내역!$B$2:$B$1500=W$1)+(전체당첨내역!$C$2:$C$1500=W$1)+(전체당첨내역!$D$2:$D$1500=W$1)+(전체당첨내역!$E$2:$E$1500=W$1)+(전체당첨내역!$F$2:$F$1500=W$1)+(전체당첨내역!$G$2:$G$1500=W$1)))</f>
        <v>39</v>
      </c>
      <c r="X2" s="25">
        <f>SUMPRODUCT((전체당첨내역!$A$2:$A$1500&gt;=(MAX(전체당첨내역!$A$2:$A$1500)-($B$1-1)))*((전체당첨내역!$B$2:$B$1500=X$1)+(전체당첨내역!$C$2:$C$1500=X$1)+(전체당첨내역!$D$2:$D$1500=X$1)+(전체당첨내역!$E$2:$E$1500=X$1)+(전체당첨내역!$F$2:$F$1500=X$1)+(전체당첨내역!$G$2:$G$1500=X$1)))</f>
        <v>41</v>
      </c>
      <c r="Y2" s="25">
        <f>SUMPRODUCT((전체당첨내역!$A$2:$A$1500&gt;=(MAX(전체당첨내역!$A$2:$A$1500)-($B$1-1)))*((전체당첨내역!$B$2:$B$1500=Y$1)+(전체당첨내역!$C$2:$C$1500=Y$1)+(전체당첨내역!$D$2:$D$1500=Y$1)+(전체당첨내역!$E$2:$E$1500=Y$1)+(전체당첨내역!$F$2:$F$1500=Y$1)+(전체당첨내역!$G$2:$G$1500=Y$1)))</f>
        <v>33</v>
      </c>
      <c r="Z2" s="25">
        <f>SUMPRODUCT((전체당첨내역!$A$2:$A$1500&gt;=(MAX(전체당첨내역!$A$2:$A$1500)-($B$1-1)))*((전체당첨내역!$B$2:$B$1500=Z$1)+(전체당첨내역!$C$2:$C$1500=Z$1)+(전체당첨내역!$D$2:$D$1500=Z$1)+(전체당첨내역!$E$2:$E$1500=Z$1)+(전체당첨내역!$F$2:$F$1500=Z$1)+(전체당첨내역!$G$2:$G$1500=Z$1)))</f>
        <v>37</v>
      </c>
      <c r="AA2" s="25">
        <f>SUMPRODUCT((전체당첨내역!$A$2:$A$1500&gt;=(MAX(전체당첨내역!$A$2:$A$1500)-($B$1-1)))*((전체당첨내역!$B$2:$B$1500=AA$1)+(전체당첨내역!$C$2:$C$1500=AA$1)+(전체당첨내역!$D$2:$D$1500=AA$1)+(전체당첨내역!$E$2:$E$1500=AA$1)+(전체당첨내역!$F$2:$F$1500=AA$1)+(전체당첨내역!$G$2:$G$1500=AA$1)))</f>
        <v>40</v>
      </c>
      <c r="AB2" s="25">
        <f>SUMPRODUCT((전체당첨내역!$A$2:$A$1500&gt;=(MAX(전체당첨내역!$A$2:$A$1500)-($B$1-1)))*((전체당첨내역!$B$2:$B$1500=AB$1)+(전체당첨내역!$C$2:$C$1500=AB$1)+(전체당첨내역!$D$2:$D$1500=AB$1)+(전체당첨내역!$E$2:$E$1500=AB$1)+(전체당첨내역!$F$2:$F$1500=AB$1)+(전체당첨내역!$G$2:$G$1500=AB$1)))</f>
        <v>29</v>
      </c>
      <c r="AC2" s="25">
        <f>SUMPRODUCT((전체당첨내역!$A$2:$A$1500&gt;=(MAX(전체당첨내역!$A$2:$A$1500)-($B$1-1)))*((전체당첨내역!$B$2:$B$1500=AC$1)+(전체당첨내역!$C$2:$C$1500=AC$1)+(전체당첨내역!$D$2:$D$1500=AC$1)+(전체당첨내역!$E$2:$E$1500=AC$1)+(전체당첨내역!$F$2:$F$1500=AC$1)+(전체당첨내역!$G$2:$G$1500=AC$1)))</f>
        <v>34</v>
      </c>
      <c r="AD2" s="25">
        <f>SUMPRODUCT((전체당첨내역!$A$2:$A$1500&gt;=(MAX(전체당첨내역!$A$2:$A$1500)-($B$1-1)))*((전체당첨내역!$B$2:$B$1500=AD$1)+(전체당첨내역!$C$2:$C$1500=AD$1)+(전체당첨내역!$D$2:$D$1500=AD$1)+(전체당첨내역!$E$2:$E$1500=AD$1)+(전체당첨내역!$F$2:$F$1500=AD$1)+(전체당첨내역!$G$2:$G$1500=AD$1)))</f>
        <v>39</v>
      </c>
      <c r="AE2" s="25">
        <f>SUMPRODUCT((전체당첨내역!$A$2:$A$1500&gt;=(MAX(전체당첨내역!$A$2:$A$1500)-($B$1-1)))*((전체당첨내역!$B$2:$B$1500=AE$1)+(전체당첨내역!$C$2:$C$1500=AE$1)+(전체당첨내역!$D$2:$D$1500=AE$1)+(전체당첨내역!$E$2:$E$1500=AE$1)+(전체당첨내역!$F$2:$F$1500=AE$1)+(전체당첨내역!$G$2:$G$1500=AE$1)))</f>
        <v>34</v>
      </c>
      <c r="AF2" s="25">
        <f>SUMPRODUCT((전체당첨내역!$A$2:$A$1500&gt;=(MAX(전체당첨내역!$A$2:$A$1500)-($B$1-1)))*((전체당첨내역!$B$2:$B$1500=AF$1)+(전체당첨내역!$C$2:$C$1500=AF$1)+(전체당첨내역!$D$2:$D$1500=AF$1)+(전체당첨내역!$E$2:$E$1500=AF$1)+(전체당첨내역!$F$2:$F$1500=AF$1)+(전체당첨내역!$G$2:$G$1500=AF$1)))</f>
        <v>32</v>
      </c>
      <c r="AG2" s="25">
        <f>SUMPRODUCT((전체당첨내역!$A$2:$A$1500&gt;=(MAX(전체당첨내역!$A$2:$A$1500)-($B$1-1)))*((전체당첨내역!$B$2:$B$1500=AG$1)+(전체당첨내역!$C$2:$C$1500=AG$1)+(전체당첨내역!$D$2:$D$1500=AG$1)+(전체당첨내역!$E$2:$E$1500=AG$1)+(전체당첨내역!$F$2:$F$1500=AG$1)+(전체당첨내역!$G$2:$G$1500=AG$1)))</f>
        <v>33</v>
      </c>
      <c r="AH2" s="25">
        <f>SUMPRODUCT((전체당첨내역!$A$2:$A$1500&gt;=(MAX(전체당첨내역!$A$2:$A$1500)-($B$1-1)))*((전체당첨내역!$B$2:$B$1500=AH$1)+(전체당첨내역!$C$2:$C$1500=AH$1)+(전체당첨내역!$D$2:$D$1500=AH$1)+(전체당첨내역!$E$2:$E$1500=AH$1)+(전체당첨내역!$F$2:$F$1500=AH$1)+(전체당첨내역!$G$2:$G$1500=AH$1)))</f>
        <v>28</v>
      </c>
      <c r="AI2" s="25">
        <f>SUMPRODUCT((전체당첨내역!$A$2:$A$1500&gt;=(MAX(전체당첨내역!$A$2:$A$1500)-($B$1-1)))*((전체당첨내역!$B$2:$B$1500=AI$1)+(전체당첨내역!$C$2:$C$1500=AI$1)+(전체당첨내역!$D$2:$D$1500=AI$1)+(전체당첨내역!$E$2:$E$1500=AI$1)+(전체당첨내역!$F$2:$F$1500=AI$1)+(전체당첨내역!$G$2:$G$1500=AI$1)))</f>
        <v>36</v>
      </c>
      <c r="AJ2" s="25">
        <f>SUMPRODUCT((전체당첨내역!$A$2:$A$1500&gt;=(MAX(전체당첨내역!$A$2:$A$1500)-($B$1-1)))*((전체당첨내역!$B$2:$B$1500=AJ$1)+(전체당첨내역!$C$2:$C$1500=AJ$1)+(전체당첨내역!$D$2:$D$1500=AJ$1)+(전체당첨내역!$E$2:$E$1500=AJ$1)+(전체당첨내역!$F$2:$F$1500=AJ$1)+(전체당첨내역!$G$2:$G$1500=AJ$1)))</f>
        <v>25</v>
      </c>
      <c r="AK2" s="25">
        <f>SUMPRODUCT((전체당첨내역!$A$2:$A$1500&gt;=(MAX(전체당첨내역!$A$2:$A$1500)-($B$1-1)))*((전체당첨내역!$B$2:$B$1500=AK$1)+(전체당첨내역!$C$2:$C$1500=AK$1)+(전체당첨내역!$D$2:$D$1500=AK$1)+(전체당첨내역!$E$2:$E$1500=AK$1)+(전체당첨내역!$F$2:$F$1500=AK$1)+(전체당첨내역!$G$2:$G$1500=AK$1)))</f>
        <v>33</v>
      </c>
      <c r="AL2" s="25">
        <f>SUMPRODUCT((전체당첨내역!$A$2:$A$1500&gt;=(MAX(전체당첨내역!$A$2:$A$1500)-($B$1-1)))*((전체당첨내역!$B$2:$B$1500=AL$1)+(전체당첨내역!$C$2:$C$1500=AL$1)+(전체당첨내역!$D$2:$D$1500=AL$1)+(전체당첨내역!$E$2:$E$1500=AL$1)+(전체당첨내역!$F$2:$F$1500=AL$1)+(전체당첨내역!$G$2:$G$1500=AL$1)))</f>
        <v>37</v>
      </c>
      <c r="AM2" s="25">
        <f>SUMPRODUCT((전체당첨내역!$A$2:$A$1500&gt;=(MAX(전체당첨내역!$A$2:$A$1500)-($B$1-1)))*((전체당첨내역!$B$2:$B$1500=AM$1)+(전체당첨내역!$C$2:$C$1500=AM$1)+(전체당첨내역!$D$2:$D$1500=AM$1)+(전체당첨내역!$E$2:$E$1500=AM$1)+(전체당첨내역!$F$2:$F$1500=AM$1)+(전체당첨내역!$G$2:$G$1500=AM$1)))</f>
        <v>34</v>
      </c>
      <c r="AN2" s="25">
        <f>SUMPRODUCT((전체당첨내역!$A$2:$A$1500&gt;=(MAX(전체당첨내역!$A$2:$A$1500)-($B$1-1)))*((전체당첨내역!$B$2:$B$1500=AN$1)+(전체당첨내역!$C$2:$C$1500=AN$1)+(전체당첨내역!$D$2:$D$1500=AN$1)+(전체당첨내역!$E$2:$E$1500=AN$1)+(전체당첨내역!$F$2:$F$1500=AN$1)+(전체당첨내역!$G$2:$G$1500=AN$1)))</f>
        <v>35</v>
      </c>
      <c r="AO2" s="25">
        <f>SUMPRODUCT((전체당첨내역!$A$2:$A$1500&gt;=(MAX(전체당첨내역!$A$2:$A$1500)-($B$1-1)))*((전체당첨내역!$B$2:$B$1500=AO$1)+(전체당첨내역!$C$2:$C$1500=AO$1)+(전체당첨내역!$D$2:$D$1500=AO$1)+(전체당첨내역!$E$2:$E$1500=AO$1)+(전체당첨내역!$F$2:$F$1500=AO$1)+(전체당첨내역!$G$2:$G$1500=AO$1)))</f>
        <v>38</v>
      </c>
      <c r="AP2" s="25">
        <f>SUMPRODUCT((전체당첨내역!$A$2:$A$1500&gt;=(MAX(전체당첨내역!$A$2:$A$1500)-($B$1-1)))*((전체당첨내역!$B$2:$B$1500=AP$1)+(전체당첨내역!$C$2:$C$1500=AP$1)+(전체당첨내역!$D$2:$D$1500=AP$1)+(전체당첨내역!$E$2:$E$1500=AP$1)+(전체당첨내역!$F$2:$F$1500=AP$1)+(전체당첨내역!$G$2:$G$1500=AP$1)))</f>
        <v>36</v>
      </c>
      <c r="AQ2" s="25">
        <f>SUMPRODUCT((전체당첨내역!$A$2:$A$1500&gt;=(MAX(전체당첨내역!$A$2:$A$1500)-($B$1-1)))*((전체당첨내역!$B$2:$B$1500=AQ$1)+(전체당첨내역!$C$2:$C$1500=AQ$1)+(전체당첨내역!$D$2:$D$1500=AQ$1)+(전체당첨내역!$E$2:$E$1500=AQ$1)+(전체당첨내역!$F$2:$F$1500=AQ$1)+(전체당첨내역!$G$2:$G$1500=AQ$1)))</f>
        <v>34</v>
      </c>
      <c r="AR2" s="25">
        <f>SUMPRODUCT((전체당첨내역!$A$2:$A$1500&gt;=(MAX(전체당첨내역!$A$2:$A$1500)-($B$1-1)))*((전체당첨내역!$B$2:$B$1500=AR$1)+(전체당첨내역!$C$2:$C$1500=AR$1)+(전체당첨내역!$D$2:$D$1500=AR$1)+(전체당첨내역!$E$2:$E$1500=AR$1)+(전체당첨내역!$F$2:$F$1500=AR$1)+(전체당첨내역!$G$2:$G$1500=AR$1)))</f>
        <v>36</v>
      </c>
      <c r="AS2" s="25">
        <f>SUMPRODUCT((전체당첨내역!$A$2:$A$1500&gt;=(MAX(전체당첨내역!$A$2:$A$1500)-($B$1-1)))*((전체당첨내역!$B$2:$B$1500=AS$1)+(전체당첨내역!$C$2:$C$1500=AS$1)+(전체당첨내역!$D$2:$D$1500=AS$1)+(전체당첨내역!$E$2:$E$1500=AS$1)+(전체당첨내역!$F$2:$F$1500=AS$1)+(전체당첨내역!$G$2:$G$1500=AS$1)))</f>
        <v>34</v>
      </c>
      <c r="AT2" s="25">
        <f>SUMPRODUCT((전체당첨내역!$A$2:$A$1500&gt;=(MAX(전체당첨내역!$A$2:$A$1500)-($B$1-1)))*((전체당첨내역!$B$2:$B$1500=AT$1)+(전체당첨내역!$C$2:$C$1500=AT$1)+(전체당첨내역!$D$2:$D$1500=AT$1)+(전체당첨내역!$E$2:$E$1500=AT$1)+(전체당첨내역!$F$2:$F$1500=AT$1)+(전체당첨내역!$G$2:$G$1500=AT$1)))</f>
        <v>40</v>
      </c>
      <c r="AU2" s="25">
        <f>SUMPRODUCT((전체당첨내역!$A$2:$A$1500&gt;=(MAX(전체당첨내역!$A$2:$A$1500)-($B$1-1)))*((전체당첨내역!$B$2:$B$1500=AU$1)+(전체당첨내역!$C$2:$C$1500=AU$1)+(전체당첨내역!$D$2:$D$1500=AU$1)+(전체당첨내역!$E$2:$E$1500=AU$1)+(전체당첨내역!$F$2:$F$1500=AU$1)+(전체당첨내역!$G$2:$G$1500=AU$1)))</f>
        <v>31</v>
      </c>
      <c r="AV2" s="25">
        <f>SUMPRODUCT((전체당첨내역!$A$2:$A$1500&gt;=(MAX(전체당첨내역!$A$2:$A$1500)-($B$1-1)))*((전체당첨내역!$B$2:$B$1500=AV$1)+(전체당첨내역!$C$2:$C$1500=AV$1)+(전체당첨내역!$D$2:$D$1500=AV$1)+(전체당첨내역!$E$2:$E$1500=AV$1)+(전체당첨내역!$F$2:$F$1500=AV$1)+(전체당첨내역!$G$2:$G$1500=AV$1)))</f>
        <v>35</v>
      </c>
      <c r="AW2" s="25">
        <f>SUMPRODUCT((전체당첨내역!$A$2:$A$1500&gt;=(MAX(전체당첨내역!$A$2:$A$1500)-($B$1-1)))*((전체당첨내역!$B$2:$B$1500=AW$1)+(전체당첨내역!$C$2:$C$1500=AW$1)+(전체당첨내역!$D$2:$D$1500=AW$1)+(전체당첨내역!$E$2:$E$1500=AW$1)+(전체당첨내역!$F$2:$F$1500=AW$1)+(전체당첨내역!$G$2:$G$1500=AW$1)))</f>
        <v>42</v>
      </c>
      <c r="AX2" s="25">
        <f>SUMPRODUCT((전체당첨내역!$A$2:$A$1500&gt;=(MAX(전체당첨내역!$A$2:$A$1500)-($B$1-1)))*((전체당첨내역!$B$2:$B$1500=AX$1)+(전체당첨내역!$C$2:$C$1500=AX$1)+(전체당첨내역!$D$2:$D$1500=AX$1)+(전체당첨내역!$E$2:$E$1500=AX$1)+(전체당첨내역!$F$2:$F$1500=AX$1)+(전체당첨내역!$G$2:$G$1500=AX$1)))</f>
        <v>27</v>
      </c>
      <c r="AY2" s="25">
        <f>SUMPRODUCT((전체당첨내역!$A$2:$A$1500&gt;=(MAX(전체당첨내역!$A$2:$A$1500)-($B$1-1)))*((전체당첨내역!$B$2:$B$1500=AY$1)+(전체당첨내역!$C$2:$C$1500=AY$1)+(전체당첨내역!$D$2:$D$1500=AY$1)+(전체당첨내역!$E$2:$E$1500=AY$1)+(전체당첨내역!$F$2:$F$1500=AY$1)+(전체당첨내역!$G$2:$G$1500=AY$1)))</f>
        <v>33</v>
      </c>
      <c r="AZ2" s="25">
        <f>SUMPRODUCT((전체당첨내역!$A$2:$A$1500&gt;=(MAX(전체당첨내역!$A$2:$A$1500)-($B$1-1)))*((전체당첨내역!$B$2:$B$1500=AZ$1)+(전체당첨내역!$C$2:$C$1500=AZ$1)+(전체당첨내역!$D$2:$D$1500=AZ$1)+(전체당첨내역!$E$2:$E$1500=AZ$1)+(전체당첨내역!$F$2:$F$1500=AZ$1)+(전체당첨내역!$G$2:$G$1500=AZ$1)))</f>
        <v>28</v>
      </c>
      <c r="BA2" s="25">
        <f>SUMPRODUCT((전체당첨내역!$A$2:$A$1500&gt;=(MAX(전체당첨내역!$A$2:$A$1500)-($B$1-1)))*((전체당첨내역!$B$2:$B$1500=BA$1)+(전체당첨내역!$C$2:$C$1500=BA$1)+(전체당첨내역!$D$2:$D$1500=BA$1)+(전체당첨내역!$E$2:$E$1500=BA$1)+(전체당첨내역!$F$2:$F$1500=BA$1)+(전체당첨내역!$G$2:$G$1500=BA$1)))</f>
        <v>28</v>
      </c>
      <c r="BB2" s="25">
        <f>SUMPRODUCT((전체당첨내역!$A$2:$A$1500&gt;=(MAX(전체당첨내역!$A$2:$A$1500)-($B$1-1)))*((전체당첨내역!$B$2:$B$1500=BB$1)+(전체당첨내역!$C$2:$C$1500=BB$1)+(전체당첨내역!$D$2:$D$1500=BB$1)+(전체당첨내역!$E$2:$E$1500=BB$1)+(전체당첨내역!$F$2:$F$1500=BB$1)+(전체당첨내역!$G$2:$G$1500=BB$1)))</f>
        <v>22</v>
      </c>
      <c r="BC2" s="25">
        <f>SUMPRODUCT((전체당첨내역!$A$2:$A$1500&gt;=(MAX(전체당첨내역!$A$2:$A$1500)-($B$1-1)))*((전체당첨내역!$B$2:$B$1500=BC$1)+(전체당첨내역!$C$2:$C$1500=BC$1)+(전체당첨내역!$D$2:$D$1500=BC$1)+(전체당첨내역!$E$2:$E$1500=BC$1)+(전체당첨내역!$F$2:$F$1500=BC$1)+(전체당첨내역!$G$2:$G$1500=BC$1)))</f>
        <v>33</v>
      </c>
      <c r="BD2" s="25">
        <f>SUMPRODUCT((전체당첨내역!$A$2:$A$1500&gt;=(MAX(전체당첨내역!$A$2:$A$1500)-($B$1-1)))*((전체당첨내역!$B$2:$B$1500=BD$1)+(전체당첨내역!$C$2:$C$1500=BD$1)+(전체당첨내역!$D$2:$D$1500=BD$1)+(전체당첨내역!$E$2:$E$1500=BD$1)+(전체당첨내역!$F$2:$F$1500=BD$1)+(전체당첨내역!$G$2:$G$1500=BD$1)))</f>
        <v>38</v>
      </c>
    </row>
    <row r="3" spans="1:56" ht="16.5" customHeight="1">
      <c r="A3" s="51" t="s">
        <v>1</v>
      </c>
      <c r="B3" s="22" t="s">
        <v>2</v>
      </c>
      <c r="K3" s="23" t="s">
        <v>3</v>
      </c>
      <c r="L3" s="25">
        <f>SUMPRODUCT((전체당첨내역!$A$2:$A$1500&gt;=(MAX(전체당첨내역!$A$2:$A$1500)-49))*((전체당첨내역!$B$2:$B$1500=L$1)+(전체당첨내역!$C$2:$C$1500=L$1)+(전체당첨내역!$D$2:$D$1500=L$1)+(전체당첨내역!$E$2:$E$1500=L$1)+(전체당첨내역!$F$2:$F$1500=L$1)+(전체당첨내역!$G$2:$G$1500=L$1)))</f>
        <v>8</v>
      </c>
      <c r="M3" s="25">
        <f>SUMPRODUCT((전체당첨내역!$A$2:$A$1500&gt;=(MAX(전체당첨내역!$A$2:$A$1500)-49))*((전체당첨내역!$B$2:$B$1500=M$1)+(전체당첨내역!$C$2:$C$1500=M$1)+(전체당첨내역!$D$2:$D$1500=M$1)+(전체당첨내역!$E$2:$E$1500=M$1)+(전체당첨내역!$F$2:$F$1500=M$1)+(전체당첨내역!$G$2:$G$1500=M$1)))</f>
        <v>7</v>
      </c>
      <c r="N3" s="25">
        <f>SUMPRODUCT((전체당첨내역!$A$2:$A$1500&gt;=(MAX(전체당첨내역!$A$2:$A$1500)-49))*((전체당첨내역!$B$2:$B$1500=N$1)+(전체당첨내역!$C$2:$C$1500=N$1)+(전체당첨내역!$D$2:$D$1500=N$1)+(전체당첨내역!$E$2:$E$1500=N$1)+(전체당첨내역!$F$2:$F$1500=N$1)+(전체당첨내역!$G$2:$G$1500=N$1)))</f>
        <v>7</v>
      </c>
      <c r="O3" s="25">
        <f>SUMPRODUCT((전체당첨내역!$A$2:$A$1500&gt;=(MAX(전체당첨내역!$A$2:$A$1500)-49))*((전체당첨내역!$B$2:$B$1500=O$1)+(전체당첨내역!$C$2:$C$1500=O$1)+(전체당첨내역!$D$2:$D$1500=O$1)+(전체당첨내역!$E$2:$E$1500=O$1)+(전체당첨내역!$F$2:$F$1500=O$1)+(전체당첨내역!$G$2:$G$1500=O$1)))</f>
        <v>6</v>
      </c>
      <c r="P3" s="25">
        <f>SUMPRODUCT((전체당첨내역!$A$2:$A$1500&gt;=(MAX(전체당첨내역!$A$2:$A$1500)-49))*((전체당첨내역!$B$2:$B$1500=P$1)+(전체당첨내역!$C$2:$C$1500=P$1)+(전체당첨내역!$D$2:$D$1500=P$1)+(전체당첨내역!$E$2:$E$1500=P$1)+(전체당첨내역!$F$2:$F$1500=P$1)+(전체당첨내역!$G$2:$G$1500=P$1)))</f>
        <v>4</v>
      </c>
      <c r="Q3" s="25">
        <f>SUMPRODUCT((전체당첨내역!$A$2:$A$1500&gt;=(MAX(전체당첨내역!$A$2:$A$1500)-49))*((전체당첨내역!$B$2:$B$1500=Q$1)+(전체당첨내역!$C$2:$C$1500=Q$1)+(전체당첨내역!$D$2:$D$1500=Q$1)+(전체당첨내역!$E$2:$E$1500=Q$1)+(전체당첨내역!$F$2:$F$1500=Q$1)+(전체당첨내역!$G$2:$G$1500=Q$1)))</f>
        <v>5</v>
      </c>
      <c r="R3" s="25">
        <f>SUMPRODUCT((전체당첨내역!$A$2:$A$1500&gt;=(MAX(전체당첨내역!$A$2:$A$1500)-49))*((전체당첨내역!$B$2:$B$1500=R$1)+(전체당첨내역!$C$2:$C$1500=R$1)+(전체당첨내역!$D$2:$D$1500=R$1)+(전체당첨내역!$E$2:$E$1500=R$1)+(전체당첨내역!$F$2:$F$1500=R$1)+(전체당첨내역!$G$2:$G$1500=R$1)))</f>
        <v>6</v>
      </c>
      <c r="S3" s="25">
        <f>SUMPRODUCT((전체당첨내역!$A$2:$A$1500&gt;=(MAX(전체당첨내역!$A$2:$A$1500)-49))*((전체당첨내역!$B$2:$B$1500=S$1)+(전체당첨내역!$C$2:$C$1500=S$1)+(전체당첨내역!$D$2:$D$1500=S$1)+(전체당첨내역!$E$2:$E$1500=S$1)+(전체당첨내역!$F$2:$F$1500=S$1)+(전체당첨내역!$G$2:$G$1500=S$1)))</f>
        <v>6</v>
      </c>
      <c r="T3" s="25">
        <f>SUMPRODUCT((전체당첨내역!$A$2:$A$1500&gt;=(MAX(전체당첨내역!$A$2:$A$1500)-49))*((전체당첨내역!$B$2:$B$1500=T$1)+(전체당첨내역!$C$2:$C$1500=T$1)+(전체당첨내역!$D$2:$D$1500=T$1)+(전체당첨내역!$E$2:$E$1500=T$1)+(전체당첨내역!$F$2:$F$1500=T$1)+(전체당첨내역!$G$2:$G$1500=T$1)))</f>
        <v>6</v>
      </c>
      <c r="U3" s="25">
        <f>SUMPRODUCT((전체당첨내역!$A$2:$A$1500&gt;=(MAX(전체당첨내역!$A$2:$A$1500)-49))*((전체당첨내역!$B$2:$B$1500=U$1)+(전체당첨내역!$C$2:$C$1500=U$1)+(전체당첨내역!$D$2:$D$1500=U$1)+(전체당첨내역!$E$2:$E$1500=U$1)+(전체당첨내역!$F$2:$F$1500=U$1)+(전체당첨내역!$G$2:$G$1500=U$1)))</f>
        <v>6</v>
      </c>
      <c r="V3" s="25">
        <f>SUMPRODUCT((전체당첨내역!$A$2:$A$1500&gt;=(MAX(전체당첨내역!$A$2:$A$1500)-49))*((전체당첨내역!$B$2:$B$1500=V$1)+(전체당첨내역!$C$2:$C$1500=V$1)+(전체당첨내역!$D$2:$D$1500=V$1)+(전체당첨내역!$E$2:$E$1500=V$1)+(전체당첨내역!$F$2:$F$1500=V$1)+(전체당첨내역!$G$2:$G$1500=V$1)))</f>
        <v>5</v>
      </c>
      <c r="W3" s="25">
        <f>SUMPRODUCT((전체당첨내역!$A$2:$A$1500&gt;=(MAX(전체당첨내역!$A$2:$A$1500)-49))*((전체당첨내역!$B$2:$B$1500=W$1)+(전체당첨내역!$C$2:$C$1500=W$1)+(전체당첨내역!$D$2:$D$1500=W$1)+(전체당첨내역!$E$2:$E$1500=W$1)+(전체당첨내역!$F$2:$F$1500=W$1)+(전체당첨내역!$G$2:$G$1500=W$1)))</f>
        <v>5</v>
      </c>
      <c r="X3" s="25">
        <f>SUMPRODUCT((전체당첨내역!$A$2:$A$1500&gt;=(MAX(전체당첨내역!$A$2:$A$1500)-49))*((전체당첨내역!$B$2:$B$1500=X$1)+(전체당첨내역!$C$2:$C$1500=X$1)+(전체당첨내역!$D$2:$D$1500=X$1)+(전체당첨내역!$E$2:$E$1500=X$1)+(전체당첨내역!$F$2:$F$1500=X$1)+(전체당첨내역!$G$2:$G$1500=X$1)))</f>
        <v>10</v>
      </c>
      <c r="Y3" s="25">
        <f>SUMPRODUCT((전체당첨내역!$A$2:$A$1500&gt;=(MAX(전체당첨내역!$A$2:$A$1500)-49))*((전체당첨내역!$B$2:$B$1500=Y$1)+(전체당첨내역!$C$2:$C$1500=Y$1)+(전체당첨내역!$D$2:$D$1500=Y$1)+(전체당첨내역!$E$2:$E$1500=Y$1)+(전체당첨내역!$F$2:$F$1500=Y$1)+(전체당첨내역!$G$2:$G$1500=Y$1)))</f>
        <v>3</v>
      </c>
      <c r="Z3" s="25">
        <f>SUMPRODUCT((전체당첨내역!$A$2:$A$1500&gt;=(MAX(전체당첨내역!$A$2:$A$1500)-49))*((전체당첨내역!$B$2:$B$1500=Z$1)+(전체당첨내역!$C$2:$C$1500=Z$1)+(전체당첨내역!$D$2:$D$1500=Z$1)+(전체당첨내역!$E$2:$E$1500=Z$1)+(전체당첨내역!$F$2:$F$1500=Z$1)+(전체당첨내역!$G$2:$G$1500=Z$1)))</f>
        <v>11</v>
      </c>
      <c r="AA3" s="25">
        <f>SUMPRODUCT((전체당첨내역!$A$2:$A$1500&gt;=(MAX(전체당첨내역!$A$2:$A$1500)-49))*((전체당첨내역!$B$2:$B$1500=AA$1)+(전체당첨내역!$C$2:$C$1500=AA$1)+(전체당첨내역!$D$2:$D$1500=AA$1)+(전체당첨내역!$E$2:$E$1500=AA$1)+(전체당첨내역!$F$2:$F$1500=AA$1)+(전체당첨내역!$G$2:$G$1500=AA$1)))</f>
        <v>8</v>
      </c>
      <c r="AB3" s="25">
        <f>SUMPRODUCT((전체당첨내역!$A$2:$A$1500&gt;=(MAX(전체당첨내역!$A$2:$A$1500)-49))*((전체당첨내역!$B$2:$B$1500=AB$1)+(전체당첨내역!$C$2:$C$1500=AB$1)+(전체당첨내역!$D$2:$D$1500=AB$1)+(전체당첨내역!$E$2:$E$1500=AB$1)+(전체당첨내역!$F$2:$F$1500=AB$1)+(전체당첨내역!$G$2:$G$1500=AB$1)))</f>
        <v>5</v>
      </c>
      <c r="AC3" s="25">
        <f>SUMPRODUCT((전체당첨내역!$A$2:$A$1500&gt;=(MAX(전체당첨내역!$A$2:$A$1500)-49))*((전체당첨내역!$B$2:$B$1500=AC$1)+(전체당첨내역!$C$2:$C$1500=AC$1)+(전체당첨내역!$D$2:$D$1500=AC$1)+(전체당첨내역!$E$2:$E$1500=AC$1)+(전체당첨내역!$F$2:$F$1500=AC$1)+(전체당첨내역!$G$2:$G$1500=AC$1)))</f>
        <v>8</v>
      </c>
      <c r="AD3" s="25">
        <f>SUMPRODUCT((전체당첨내역!$A$2:$A$1500&gt;=(MAX(전체당첨내역!$A$2:$A$1500)-49))*((전체당첨내역!$B$2:$B$1500=AD$1)+(전체당첨내역!$C$2:$C$1500=AD$1)+(전체당첨내역!$D$2:$D$1500=AD$1)+(전체당첨내역!$E$2:$E$1500=AD$1)+(전체당첨내역!$F$2:$F$1500=AD$1)+(전체당첨내역!$G$2:$G$1500=AD$1)))</f>
        <v>6</v>
      </c>
      <c r="AE3" s="25">
        <f>SUMPRODUCT((전체당첨내역!$A$2:$A$1500&gt;=(MAX(전체당첨내역!$A$2:$A$1500)-49))*((전체당첨내역!$B$2:$B$1500=AE$1)+(전체당첨내역!$C$2:$C$1500=AE$1)+(전체당첨내역!$D$2:$D$1500=AE$1)+(전체당첨내역!$E$2:$E$1500=AE$1)+(전체당첨내역!$F$2:$F$1500=AE$1)+(전체당첨내역!$G$2:$G$1500=AE$1)))</f>
        <v>7</v>
      </c>
      <c r="AF3" s="25">
        <f>SUMPRODUCT((전체당첨내역!$A$2:$A$1500&gt;=(MAX(전체당첨내역!$A$2:$A$1500)-49))*((전체당첨내역!$B$2:$B$1500=AF$1)+(전체당첨내역!$C$2:$C$1500=AF$1)+(전체당첨내역!$D$2:$D$1500=AF$1)+(전체당첨내역!$E$2:$E$1500=AF$1)+(전체당첨내역!$F$2:$F$1500=AF$1)+(전체당첨내역!$G$2:$G$1500=AF$1)))</f>
        <v>4</v>
      </c>
      <c r="AG3" s="25">
        <f>SUMPRODUCT((전체당첨내역!$A$2:$A$1500&gt;=(MAX(전체당첨내역!$A$2:$A$1500)-49))*((전체당첨내역!$B$2:$B$1500=AG$1)+(전체당첨내역!$C$2:$C$1500=AG$1)+(전체당첨내역!$D$2:$D$1500=AG$1)+(전체당첨내역!$E$2:$E$1500=AG$1)+(전체당첨내역!$F$2:$F$1500=AG$1)+(전체당첨내역!$G$2:$G$1500=AG$1)))</f>
        <v>6</v>
      </c>
      <c r="AH3" s="25">
        <f>SUMPRODUCT((전체당첨내역!$A$2:$A$1500&gt;=(MAX(전체당첨내역!$A$2:$A$1500)-49))*((전체당첨내역!$B$2:$B$1500=AH$1)+(전체당첨내역!$C$2:$C$1500=AH$1)+(전체당첨내역!$D$2:$D$1500=AH$1)+(전체당첨내역!$E$2:$E$1500=AH$1)+(전체당첨내역!$F$2:$F$1500=AH$1)+(전체당첨내역!$G$2:$G$1500=AH$1)))</f>
        <v>5</v>
      </c>
      <c r="AI3" s="25">
        <f>SUMPRODUCT((전체당첨내역!$A$2:$A$1500&gt;=(MAX(전체당첨내역!$A$2:$A$1500)-49))*((전체당첨내역!$B$2:$B$1500=AI$1)+(전체당첨내역!$C$2:$C$1500=AI$1)+(전체당첨내역!$D$2:$D$1500=AI$1)+(전체당첨내역!$E$2:$E$1500=AI$1)+(전체당첨내역!$F$2:$F$1500=AI$1)+(전체당첨내역!$G$2:$G$1500=AI$1)))</f>
        <v>9</v>
      </c>
      <c r="AJ3" s="25">
        <f>SUMPRODUCT((전체당첨내역!$A$2:$A$1500&gt;=(MAX(전체당첨내역!$A$2:$A$1500)-49))*((전체당첨내역!$B$2:$B$1500=AJ$1)+(전체당첨내역!$C$2:$C$1500=AJ$1)+(전체당첨내역!$D$2:$D$1500=AJ$1)+(전체당첨내역!$E$2:$E$1500=AJ$1)+(전체당첨내역!$F$2:$F$1500=AJ$1)+(전체당첨내역!$G$2:$G$1500=AJ$1)))</f>
        <v>6</v>
      </c>
      <c r="AK3" s="25">
        <f>SUMPRODUCT((전체당첨내역!$A$2:$A$1500&gt;=(MAX(전체당첨내역!$A$2:$A$1500)-49))*((전체당첨내역!$B$2:$B$1500=AK$1)+(전체당첨내역!$C$2:$C$1500=AK$1)+(전체당첨내역!$D$2:$D$1500=AK$1)+(전체당첨내역!$E$2:$E$1500=AK$1)+(전체당첨내역!$F$2:$F$1500=AK$1)+(전체당첨내역!$G$2:$G$1500=AK$1)))</f>
        <v>5</v>
      </c>
      <c r="AL3" s="25">
        <f>SUMPRODUCT((전체당첨내역!$A$2:$A$1500&gt;=(MAX(전체당첨내역!$A$2:$A$1500)-49))*((전체당첨내역!$B$2:$B$1500=AL$1)+(전체당첨내역!$C$2:$C$1500=AL$1)+(전체당첨내역!$D$2:$D$1500=AL$1)+(전체당첨내역!$E$2:$E$1500=AL$1)+(전체당첨내역!$F$2:$F$1500=AL$1)+(전체당첨내역!$G$2:$G$1500=AL$1)))</f>
        <v>10</v>
      </c>
      <c r="AM3" s="25">
        <f>SUMPRODUCT((전체당첨내역!$A$2:$A$1500&gt;=(MAX(전체당첨내역!$A$2:$A$1500)-49))*((전체당첨내역!$B$2:$B$1500=AM$1)+(전체당첨내역!$C$2:$C$1500=AM$1)+(전체당첨내역!$D$2:$D$1500=AM$1)+(전체당첨내역!$E$2:$E$1500=AM$1)+(전체당첨내역!$F$2:$F$1500=AM$1)+(전체당첨내역!$G$2:$G$1500=AM$1)))</f>
        <v>8</v>
      </c>
      <c r="AN3" s="25">
        <f>SUMPRODUCT((전체당첨내역!$A$2:$A$1500&gt;=(MAX(전체당첨내역!$A$2:$A$1500)-49))*((전체당첨내역!$B$2:$B$1500=AN$1)+(전체당첨내역!$C$2:$C$1500=AN$1)+(전체당첨내역!$D$2:$D$1500=AN$1)+(전체당첨내역!$E$2:$E$1500=AN$1)+(전체당첨내역!$F$2:$F$1500=AN$1)+(전체당첨내역!$G$2:$G$1500=AN$1)))</f>
        <v>6</v>
      </c>
      <c r="AO3" s="25">
        <f>SUMPRODUCT((전체당첨내역!$A$2:$A$1500&gt;=(MAX(전체당첨내역!$A$2:$A$1500)-49))*((전체당첨내역!$B$2:$B$1500=AO$1)+(전체당첨내역!$C$2:$C$1500=AO$1)+(전체당첨내역!$D$2:$D$1500=AO$1)+(전체당첨내역!$E$2:$E$1500=AO$1)+(전체당첨내역!$F$2:$F$1500=AO$1)+(전체당첨내역!$G$2:$G$1500=AO$1)))</f>
        <v>7</v>
      </c>
      <c r="AP3" s="25">
        <f>SUMPRODUCT((전체당첨내역!$A$2:$A$1500&gt;=(MAX(전체당첨내역!$A$2:$A$1500)-49))*((전체당첨내역!$B$2:$B$1500=AP$1)+(전체당첨내역!$C$2:$C$1500=AP$1)+(전체당첨내역!$D$2:$D$1500=AP$1)+(전체당첨내역!$E$2:$E$1500=AP$1)+(전체당첨내역!$F$2:$F$1500=AP$1)+(전체당첨내역!$G$2:$G$1500=AP$1)))</f>
        <v>11</v>
      </c>
      <c r="AQ3" s="25">
        <f>SUMPRODUCT((전체당첨내역!$A$2:$A$1500&gt;=(MAX(전체당첨내역!$A$2:$A$1500)-49))*((전체당첨내역!$B$2:$B$1500=AQ$1)+(전체당첨내역!$C$2:$C$1500=AQ$1)+(전체당첨내역!$D$2:$D$1500=AQ$1)+(전체당첨내역!$E$2:$E$1500=AQ$1)+(전체당첨내역!$F$2:$F$1500=AQ$1)+(전체당첨내역!$G$2:$G$1500=AQ$1)))</f>
        <v>7</v>
      </c>
      <c r="AR3" s="25">
        <f>SUMPRODUCT((전체당첨내역!$A$2:$A$1500&gt;=(MAX(전체당첨내역!$A$2:$A$1500)-49))*((전체당첨내역!$B$2:$B$1500=AR$1)+(전체당첨내역!$C$2:$C$1500=AR$1)+(전체당첨내역!$D$2:$D$1500=AR$1)+(전체당첨내역!$E$2:$E$1500=AR$1)+(전체당첨내역!$F$2:$F$1500=AR$1)+(전체당첨내역!$G$2:$G$1500=AR$1)))</f>
        <v>7</v>
      </c>
      <c r="AS3" s="25">
        <f>SUMPRODUCT((전체당첨내역!$A$2:$A$1500&gt;=(MAX(전체당첨내역!$A$2:$A$1500)-49))*((전체당첨내역!$B$2:$B$1500=AS$1)+(전체당첨내역!$C$2:$C$1500=AS$1)+(전체당첨내역!$D$2:$D$1500=AS$1)+(전체당첨내역!$E$2:$E$1500=AS$1)+(전체당첨내역!$F$2:$F$1500=AS$1)+(전체당첨내역!$G$2:$G$1500=AS$1)))</f>
        <v>6</v>
      </c>
      <c r="AT3" s="25">
        <f>SUMPRODUCT((전체당첨내역!$A$2:$A$1500&gt;=(MAX(전체당첨내역!$A$2:$A$1500)-49))*((전체당첨내역!$B$2:$B$1500=AT$1)+(전체당첨내역!$C$2:$C$1500=AT$1)+(전체당첨내역!$D$2:$D$1500=AT$1)+(전체당첨내역!$E$2:$E$1500=AT$1)+(전체당첨내역!$F$2:$F$1500=AT$1)+(전체당첨내역!$G$2:$G$1500=AT$1)))</f>
        <v>6</v>
      </c>
      <c r="AU3" s="25">
        <f>SUMPRODUCT((전체당첨내역!$A$2:$A$1500&gt;=(MAX(전체당첨내역!$A$2:$A$1500)-49))*((전체당첨내역!$B$2:$B$1500=AU$1)+(전체당첨내역!$C$2:$C$1500=AU$1)+(전체당첨내역!$D$2:$D$1500=AU$1)+(전체당첨내역!$E$2:$E$1500=AU$1)+(전체당첨내역!$F$2:$F$1500=AU$1)+(전체당첨내역!$G$2:$G$1500=AU$1)))</f>
        <v>7</v>
      </c>
      <c r="AV3" s="25">
        <f>SUMPRODUCT((전체당첨내역!$A$2:$A$1500&gt;=(MAX(전체당첨내역!$A$2:$A$1500)-49))*((전체당첨내역!$B$2:$B$1500=AV$1)+(전체당첨내역!$C$2:$C$1500=AV$1)+(전체당첨내역!$D$2:$D$1500=AV$1)+(전체당첨내역!$E$2:$E$1500=AV$1)+(전체당첨내역!$F$2:$F$1500=AV$1)+(전체당첨내역!$G$2:$G$1500=AV$1)))</f>
        <v>6</v>
      </c>
      <c r="AW3" s="25">
        <f>SUMPRODUCT((전체당첨내역!$A$2:$A$1500&gt;=(MAX(전체당첨내역!$A$2:$A$1500)-49))*((전체당첨내역!$B$2:$B$1500=AW$1)+(전체당첨내역!$C$2:$C$1500=AW$1)+(전체당첨내역!$D$2:$D$1500=AW$1)+(전체당첨내역!$E$2:$E$1500=AW$1)+(전체당첨내역!$F$2:$F$1500=AW$1)+(전체당첨내역!$G$2:$G$1500=AW$1)))</f>
        <v>10</v>
      </c>
      <c r="AX3" s="25">
        <f>SUMPRODUCT((전체당첨내역!$A$2:$A$1500&gt;=(MAX(전체당첨내역!$A$2:$A$1500)-49))*((전체당첨내역!$B$2:$B$1500=AX$1)+(전체당첨내역!$C$2:$C$1500=AX$1)+(전체당첨내역!$D$2:$D$1500=AX$1)+(전체당첨내역!$E$2:$E$1500=AX$1)+(전체당첨내역!$F$2:$F$1500=AX$1)+(전체당첨내역!$G$2:$G$1500=AX$1)))</f>
        <v>6</v>
      </c>
      <c r="AY3" s="25">
        <f>SUMPRODUCT((전체당첨내역!$A$2:$A$1500&gt;=(MAX(전체당첨내역!$A$2:$A$1500)-49))*((전체당첨내역!$B$2:$B$1500=AY$1)+(전체당첨내역!$C$2:$C$1500=AY$1)+(전체당첨내역!$D$2:$D$1500=AY$1)+(전체당첨내역!$E$2:$E$1500=AY$1)+(전체당첨내역!$F$2:$F$1500=AY$1)+(전체당첨내역!$G$2:$G$1500=AY$1)))</f>
        <v>5</v>
      </c>
      <c r="AZ3" s="25">
        <f>SUMPRODUCT((전체당첨내역!$A$2:$A$1500&gt;=(MAX(전체당첨내역!$A$2:$A$1500)-49))*((전체당첨내역!$B$2:$B$1500=AZ$1)+(전체당첨내역!$C$2:$C$1500=AZ$1)+(전체당첨내역!$D$2:$D$1500=AZ$1)+(전체당첨내역!$E$2:$E$1500=AZ$1)+(전체당첨내역!$F$2:$F$1500=AZ$1)+(전체당첨내역!$G$2:$G$1500=AZ$1)))</f>
        <v>7</v>
      </c>
      <c r="BA3" s="25">
        <f>SUMPRODUCT((전체당첨내역!$A$2:$A$1500&gt;=(MAX(전체당첨내역!$A$2:$A$1500)-49))*((전체당첨내역!$B$2:$B$1500=BA$1)+(전체당첨내역!$C$2:$C$1500=BA$1)+(전체당첨내역!$D$2:$D$1500=BA$1)+(전체당첨내역!$E$2:$E$1500=BA$1)+(전체당첨내역!$F$2:$F$1500=BA$1)+(전체당첨내역!$G$2:$G$1500=BA$1)))</f>
        <v>7</v>
      </c>
      <c r="BB3" s="25">
        <f>SUMPRODUCT((전체당첨내역!$A$2:$A$1500&gt;=(MAX(전체당첨내역!$A$2:$A$1500)-49))*((전체당첨내역!$B$2:$B$1500=BB$1)+(전체당첨내역!$C$2:$C$1500=BB$1)+(전체당첨내역!$D$2:$D$1500=BB$1)+(전체당첨내역!$E$2:$E$1500=BB$1)+(전체당첨내역!$F$2:$F$1500=BB$1)+(전체당첨내역!$G$2:$G$1500=BB$1)))</f>
        <v>6</v>
      </c>
      <c r="BC3" s="25">
        <f>SUMPRODUCT((전체당첨내역!$A$2:$A$1500&gt;=(MAX(전체당첨내역!$A$2:$A$1500)-49))*((전체당첨내역!$B$2:$B$1500=BC$1)+(전체당첨내역!$C$2:$C$1500=BC$1)+(전체당첨내역!$D$2:$D$1500=BC$1)+(전체당첨내역!$E$2:$E$1500=BC$1)+(전체당첨내역!$F$2:$F$1500=BC$1)+(전체당첨내역!$G$2:$G$1500=BC$1)))</f>
        <v>8</v>
      </c>
      <c r="BD3" s="25">
        <f>SUMPRODUCT((전체당첨내역!$A$2:$A$1500&gt;=(MAX(전체당첨내역!$A$2:$A$1500)-49))*((전체당첨내역!$B$2:$B$1500=BD$1)+(전체당첨내역!$C$2:$C$1500=BD$1)+(전체당첨내역!$D$2:$D$1500=BD$1)+(전체당첨내역!$E$2:$E$1500=BD$1)+(전체당첨내역!$F$2:$F$1500=BD$1)+(전체당첨내역!$G$2:$G$1500=BD$1)))</f>
        <v>6</v>
      </c>
    </row>
    <row r="4" spans="1:56" ht="16.5" customHeight="1">
      <c r="A4" s="50">
        <v>1</v>
      </c>
      <c r="B4" s="26">
        <f>INDEX($L$1:$BD$1,MATCH(A4,$L$5:$BD$5,0))</f>
        <v>6</v>
      </c>
      <c r="K4" s="23" t="s">
        <v>4</v>
      </c>
      <c r="L4" s="28">
        <f t="shared" ref="L4:BD4" si="0">(RANK(L$3,$L$3:$BD$3,0)+COUNTIFS($L$3:$BD$3,L$3,$L$1:$BD$1,"&lt;"&amp;L$1))-(RANK(L$2,$L$2:$BD$2,0)+COUNTIFS($L$2:$BD$2,L$2,$L$1:$BD$1,"&lt;"&amp;L$1))</f>
        <v>-25</v>
      </c>
      <c r="M4" s="28">
        <f t="shared" si="0"/>
        <v>-32</v>
      </c>
      <c r="N4" s="28">
        <f t="shared" si="0"/>
        <v>9</v>
      </c>
      <c r="O4" s="28">
        <f t="shared" si="0"/>
        <v>-18</v>
      </c>
      <c r="P4" s="28">
        <f t="shared" si="0"/>
        <v>0</v>
      </c>
      <c r="Q4" s="28">
        <f t="shared" si="0"/>
        <v>35</v>
      </c>
      <c r="R4" s="28">
        <f t="shared" si="0"/>
        <v>17</v>
      </c>
      <c r="S4" s="28">
        <f t="shared" si="0"/>
        <v>-11</v>
      </c>
      <c r="T4" s="28">
        <f t="shared" si="0"/>
        <v>-6</v>
      </c>
      <c r="U4" s="28">
        <f t="shared" si="0"/>
        <v>-16</v>
      </c>
      <c r="V4" s="28">
        <f t="shared" si="0"/>
        <v>20</v>
      </c>
      <c r="W4" s="28">
        <f t="shared" si="0"/>
        <v>30</v>
      </c>
      <c r="X4" s="28">
        <f t="shared" si="0"/>
        <v>0</v>
      </c>
      <c r="Y4" s="28">
        <f t="shared" si="0"/>
        <v>20</v>
      </c>
      <c r="Z4" s="28">
        <f t="shared" si="0"/>
        <v>-11</v>
      </c>
      <c r="AA4" s="28">
        <f t="shared" si="0"/>
        <v>2</v>
      </c>
      <c r="AB4" s="28">
        <f t="shared" si="0"/>
        <v>4</v>
      </c>
      <c r="AC4" s="28">
        <f t="shared" si="0"/>
        <v>-11</v>
      </c>
      <c r="AD4" s="28">
        <f t="shared" si="0"/>
        <v>17</v>
      </c>
      <c r="AE4" s="28">
        <f t="shared" si="0"/>
        <v>-7</v>
      </c>
      <c r="AF4" s="28">
        <f t="shared" si="0"/>
        <v>13</v>
      </c>
      <c r="AG4" s="28">
        <f t="shared" si="0"/>
        <v>1</v>
      </c>
      <c r="AH4" s="28">
        <f t="shared" si="0"/>
        <v>4</v>
      </c>
      <c r="AI4" s="28">
        <f t="shared" si="0"/>
        <v>-8</v>
      </c>
      <c r="AJ4" s="28">
        <f t="shared" si="0"/>
        <v>-14</v>
      </c>
      <c r="AK4" s="28">
        <f t="shared" si="0"/>
        <v>14</v>
      </c>
      <c r="AL4" s="28">
        <f t="shared" si="0"/>
        <v>-9</v>
      </c>
      <c r="AM4" s="28">
        <f t="shared" si="0"/>
        <v>-12</v>
      </c>
      <c r="AN4" s="28">
        <f t="shared" si="0"/>
        <v>11</v>
      </c>
      <c r="AO4" s="28">
        <f t="shared" si="0"/>
        <v>5</v>
      </c>
      <c r="AP4" s="28">
        <f t="shared" si="0"/>
        <v>-13</v>
      </c>
      <c r="AQ4" s="28">
        <f t="shared" si="0"/>
        <v>-7</v>
      </c>
      <c r="AR4" s="28">
        <f t="shared" si="0"/>
        <v>1</v>
      </c>
      <c r="AS4" s="28">
        <f t="shared" si="0"/>
        <v>6</v>
      </c>
      <c r="AT4" s="28">
        <f t="shared" si="0"/>
        <v>24</v>
      </c>
      <c r="AU4" s="28">
        <f t="shared" si="0"/>
        <v>-15</v>
      </c>
      <c r="AV4" s="28">
        <f t="shared" si="0"/>
        <v>13</v>
      </c>
      <c r="AW4" s="28">
        <f t="shared" si="0"/>
        <v>3</v>
      </c>
      <c r="AX4" s="28">
        <f t="shared" si="0"/>
        <v>-7</v>
      </c>
      <c r="AY4" s="28">
        <f t="shared" si="0"/>
        <v>14</v>
      </c>
      <c r="AZ4" s="28">
        <f t="shared" si="0"/>
        <v>-18</v>
      </c>
      <c r="BA4" s="28">
        <f t="shared" si="0"/>
        <v>-18</v>
      </c>
      <c r="BB4" s="28">
        <f t="shared" si="0"/>
        <v>-11</v>
      </c>
      <c r="BC4" s="28">
        <f t="shared" si="0"/>
        <v>-18</v>
      </c>
      <c r="BD4" s="28">
        <f t="shared" si="0"/>
        <v>24</v>
      </c>
    </row>
    <row r="5" spans="1:56" ht="16.5" customHeight="1">
      <c r="A5" s="50">
        <v>2</v>
      </c>
      <c r="B5" s="26">
        <f>INDEX($L$1:$BD$1,MATCH(A5,$L$5:$BD$5,0))</f>
        <v>12</v>
      </c>
      <c r="K5" s="23" t="s">
        <v>5</v>
      </c>
      <c r="L5" s="25">
        <f t="shared" ref="L5:BD5" si="1">RANK(L4,$L$4:$BD$4,0)+COUNTIFS($L$4:$BD$4,L4,$L$1:$BD$1,"&lt;"&amp;L$1)</f>
        <v>44</v>
      </c>
      <c r="M5" s="25">
        <f t="shared" si="1"/>
        <v>45</v>
      </c>
      <c r="N5" s="25">
        <f t="shared" si="1"/>
        <v>14</v>
      </c>
      <c r="O5" s="25">
        <f t="shared" si="1"/>
        <v>40</v>
      </c>
      <c r="P5" s="25">
        <f t="shared" si="1"/>
        <v>23</v>
      </c>
      <c r="Q5" s="25">
        <f t="shared" si="1"/>
        <v>1</v>
      </c>
      <c r="R5" s="25">
        <f t="shared" si="1"/>
        <v>7</v>
      </c>
      <c r="S5" s="25">
        <f t="shared" si="1"/>
        <v>31</v>
      </c>
      <c r="T5" s="25">
        <f t="shared" si="1"/>
        <v>25</v>
      </c>
      <c r="U5" s="25">
        <f t="shared" si="1"/>
        <v>39</v>
      </c>
      <c r="V5" s="25">
        <f t="shared" si="1"/>
        <v>5</v>
      </c>
      <c r="W5" s="25">
        <f t="shared" si="1"/>
        <v>2</v>
      </c>
      <c r="X5" s="25">
        <f t="shared" si="1"/>
        <v>24</v>
      </c>
      <c r="Y5" s="25">
        <f t="shared" si="1"/>
        <v>6</v>
      </c>
      <c r="Z5" s="25">
        <f t="shared" si="1"/>
        <v>32</v>
      </c>
      <c r="AA5" s="25">
        <f t="shared" si="1"/>
        <v>20</v>
      </c>
      <c r="AB5" s="25">
        <f t="shared" si="1"/>
        <v>17</v>
      </c>
      <c r="AC5" s="25">
        <f t="shared" si="1"/>
        <v>33</v>
      </c>
      <c r="AD5" s="25">
        <f t="shared" si="1"/>
        <v>8</v>
      </c>
      <c r="AE5" s="25">
        <f t="shared" si="1"/>
        <v>26</v>
      </c>
      <c r="AF5" s="25">
        <f t="shared" si="1"/>
        <v>11</v>
      </c>
      <c r="AG5" s="25">
        <f t="shared" si="1"/>
        <v>21</v>
      </c>
      <c r="AH5" s="25">
        <f t="shared" si="1"/>
        <v>18</v>
      </c>
      <c r="AI5" s="25">
        <f t="shared" si="1"/>
        <v>29</v>
      </c>
      <c r="AJ5" s="25">
        <f t="shared" si="1"/>
        <v>37</v>
      </c>
      <c r="AK5" s="25">
        <f t="shared" si="1"/>
        <v>9</v>
      </c>
      <c r="AL5" s="25">
        <f t="shared" si="1"/>
        <v>30</v>
      </c>
      <c r="AM5" s="25">
        <f t="shared" si="1"/>
        <v>35</v>
      </c>
      <c r="AN5" s="25">
        <f t="shared" si="1"/>
        <v>13</v>
      </c>
      <c r="AO5" s="25">
        <f t="shared" si="1"/>
        <v>16</v>
      </c>
      <c r="AP5" s="25">
        <f t="shared" si="1"/>
        <v>36</v>
      </c>
      <c r="AQ5" s="25">
        <f t="shared" si="1"/>
        <v>27</v>
      </c>
      <c r="AR5" s="25">
        <f t="shared" si="1"/>
        <v>22</v>
      </c>
      <c r="AS5" s="25">
        <f t="shared" si="1"/>
        <v>15</v>
      </c>
      <c r="AT5" s="25">
        <f t="shared" si="1"/>
        <v>3</v>
      </c>
      <c r="AU5" s="25">
        <f t="shared" si="1"/>
        <v>38</v>
      </c>
      <c r="AV5" s="25">
        <f t="shared" si="1"/>
        <v>12</v>
      </c>
      <c r="AW5" s="25">
        <f t="shared" si="1"/>
        <v>19</v>
      </c>
      <c r="AX5" s="25">
        <f t="shared" si="1"/>
        <v>28</v>
      </c>
      <c r="AY5" s="25">
        <f t="shared" si="1"/>
        <v>10</v>
      </c>
      <c r="AZ5" s="25">
        <f t="shared" si="1"/>
        <v>41</v>
      </c>
      <c r="BA5" s="25">
        <f t="shared" si="1"/>
        <v>42</v>
      </c>
      <c r="BB5" s="25">
        <f t="shared" si="1"/>
        <v>34</v>
      </c>
      <c r="BC5" s="25">
        <f t="shared" si="1"/>
        <v>43</v>
      </c>
      <c r="BD5" s="25">
        <f t="shared" si="1"/>
        <v>4</v>
      </c>
    </row>
    <row r="6" spans="1:56" ht="16.5" customHeight="1">
      <c r="A6" s="50">
        <v>3</v>
      </c>
      <c r="B6" s="26">
        <f>INDEX($L$1:$BD$1,MATCH(A6,$L$5:$BD$5,0))</f>
        <v>35</v>
      </c>
      <c r="K6" s="23" t="s">
        <v>6</v>
      </c>
      <c r="L6" s="88">
        <f>SUMPRODUCT(($L$13:$L$62=$B$13:$B$62)+($L$13:$L$62=$C$13:$C$62)+($L$13:$L$62=$D$13:$D$62)+($L$13:$L$62=$E$13:$E$62)+($L$13:$L$62=$F$13:$F$62)+($L$13:$L$62=$G$13:$G$62))</f>
        <v>12</v>
      </c>
      <c r="M6" s="88">
        <f>SUMPRODUCT(($M$13:$M$62=$B$13:$B$62)+($M$13:$M$62=$C$13:$C$62)+($M$13:$M$62=$D$13:$D$62)+($M$13:$M$62=$E$13:$E$62)+($M$13:$M$62=$F$13:$F$62)+($M$13:$M$62=$G$13:$G$62))</f>
        <v>7</v>
      </c>
      <c r="N6" s="88">
        <f>SUMPRODUCT(($N$13:$N$62=$B$13:$B$62)+($N$13:$N$62=$C$13:$C$62)+($N$13:$N$62=$D$13:$D$62)+($N$13:$N$62=$E$13:$E$62)+($N$13:$N$62=$F$13:$F$62)+($N$13:$N$62=$G$13:$G$62))</f>
        <v>5</v>
      </c>
      <c r="O6" s="88">
        <f>SUMPRODUCT(($O$13:$O$62=$B$13:$B$62)+($O$13:$O$62=$C$13:$C$62)+($O$13:$O$62=$D$13:$D$62)+($O$13:$O$62=$E$13:$E$62)+($O$13:$O$62=$F$13:$F$62)+($O$13:$O$62=$G$13:$G$62))</f>
        <v>6</v>
      </c>
      <c r="P6" s="88">
        <f>SUMPRODUCT(($P$13:$P$62=$B$13:$B$62)+($P$13:$P$62=$C$13:$C$62)+($P$13:$P$62=$D$13:$D$62)+($P$13:$P$62=$E$13:$E$62)+($P$13:$P$62=$F$13:$F$62)+($P$13:$P$62=$G$13:$G$62))</f>
        <v>4</v>
      </c>
      <c r="Q6" s="88">
        <f>SUMPRODUCT(($Q$13:$Q$62=$B$13:$B$62)+($Q$13:$Q$62=$C$13:$C$62)+($Q$13:$Q$62=$D$13:$D$62)+($Q$13:$Q$62=$E$13:$E$62)+($Q$13:$Q$62=$F$13:$F$62)+($Q$13:$Q$62=$G$13:$G$62))</f>
        <v>6</v>
      </c>
      <c r="R6" s="88">
        <f>SUMPRODUCT(($R$13:$R$62=$B$13:$B$62)+($R$13:$R$62=$C$13:$C$62)+($R$13:$R$62=$D$13:$D$62)+($R$13:$R$62=$E$13:$E$62)+($R$13:$R$62=$F$13:$F$62)+($R$13:$R$62=$G$13:$G$62))</f>
        <v>10</v>
      </c>
      <c r="S6" s="88">
        <f>SUMPRODUCT(($S$13:$S$62=$B$13:$B$62)+($S$13:$S$62=$C$13:$C$62)+($S$13:$S$62=$D$13:$D$62)+($S$13:$S$62=$E$13:$E$62)+($S$13:$S$62=$F$13:$F$62)+($S$13:$S$62=$G$13:$G$62))</f>
        <v>3</v>
      </c>
      <c r="T6" s="88">
        <f>SUMPRODUCT(($T$13:$T$62=$B$13:$B$62)+($T$13:$T$62=$C$13:$C$62)+($T$13:$T$62=$D$13:$D$62)+($T$13:$T$62=$E$13:$E$62)+($T$13:$T$62=$F$13:$F$62)+($T$13:$T$62=$G$13:$G$62))</f>
        <v>9</v>
      </c>
      <c r="U6" s="88">
        <f>SUMPRODUCT(($U$13:$U$62=$B$13:$B$62)+($U$13:$U$62=$C$13:$C$62)+($U$13:$U$62=$D$13:$D$62)+($U$13:$U$62=$E$13:$E$62)+($U$13:$U$62=$F$13:$F$62)+($U$13:$U$62=$G$13:$G$62))</f>
        <v>8</v>
      </c>
      <c r="V6" s="88">
        <f>SUMPRODUCT(($V$13:$V$62=$B$13:$B$62)+($V$13:$V$62=$C$13:$C$62)+($V$13:$V$62=$D$13:$D$62)+($V$13:$V$62=$E$13:$E$62)+($V$13:$V$62=$F$13:$F$62)+($V$13:$V$62=$G$13:$G$62))</f>
        <v>5</v>
      </c>
      <c r="W6" s="88">
        <f>SUMPRODUCT(($W$13:$W$62=$B$13:$B$62)+($W$13:$W$62=$C$13:$C$62)+($W$13:$W$62=$D$13:$D$62)+($W$13:$W$62=$E$13:$E$62)+($W$13:$W$62=$F$13:$F$62)+($W$13:$W$62=$G$13:$G$62))</f>
        <v>5</v>
      </c>
      <c r="X6" s="88">
        <f>SUMPRODUCT(($X$13:$X$62=$B$13:$B$62)+($X$13:$X$62=$C$13:$C$62)+($X$13:$X$62=$D$13:$D$62)+($X$13:$X$62=$E$13:$E$62)+($X$13:$X$62=$F$13:$F$62)+($X$13:$X$62=$G$13:$G$62))</f>
        <v>8</v>
      </c>
      <c r="Y6" s="88">
        <f>SUMPRODUCT(($Y$13:$Y$62=$B$13:$B$62)+($Y$13:$Y$62=$C$13:$C$62)+($Y$13:$Y$62=$D$13:$D$62)+($Y$13:$Y$62=$E$13:$E$62)+($Y$13:$Y$62=$F$13:$F$62)+($Y$13:$Y$62=$G$13:$G$62))</f>
        <v>3</v>
      </c>
      <c r="Z6" s="88">
        <f>SUMPRODUCT(($Z$13:$Z$62=$B$13:$B$62)+($Z$13:$Z$62=$C$13:$C$62)+($Z$13:$Z$62=$D$13:$D$62)+($Z$13:$Z$62=$E$13:$E$62)+($Z$13:$Z$62=$F$13:$F$62)+($Z$13:$Z$62=$G$13:$G$62))</f>
        <v>6</v>
      </c>
      <c r="AA6" s="88">
        <f>SUMPRODUCT(($AA$13:$AA$62=$B$13:$B$62)+($AA$13:$AA$62=$C$13:$C$62)+($AA$13:$AA$62=$D$13:$D$62)+($AA$13:$AA$62=$E$13:$E$62)+($AA$13:$AA$62=$F$13:$F$62)+($AA$13:$AA$62=$G$13:$G$62))</f>
        <v>9</v>
      </c>
      <c r="AB6" s="88">
        <f>SUMPRODUCT(($AB$13:$AB$62=$B$13:$B$62)+($AB$13:$AB$62=$C$13:$C$62)+($AB$13:$AB$62=$D$13:$D$62)+($AB$13:$AB$62=$E$13:$E$62)+($AB$13:$AB$62=$F$13:$F$62)+($AB$13:$AB$62=$G$13:$G$62))</f>
        <v>6</v>
      </c>
      <c r="AC6" s="88">
        <f>SUMPRODUCT(($AC$13:$AC$62=$B$13:$B$62)+($AC$13:$AC$62=$C$13:$C$62)+($AC$13:$AC$62=$D$13:$D$62)+($AC$13:$AC$62=$E$13:$E$62)+($AC$13:$AC$62=$F$13:$F$62)+($AC$13:$AC$62=$G$13:$G$62))</f>
        <v>8</v>
      </c>
      <c r="AD6" s="88">
        <f>SUMPRODUCT(($AD$13:$AD$62=$B$13:$B$62)+($AD$13:$AD$62=$C$13:$C$62)+($AD$13:$AD$62=$D$13:$D$62)+($AD$13:$AD$62=$E$13:$E$62)+($AD$13:$AD$62=$F$13:$F$62)+($AD$13:$AD$62=$G$13:$G$62))</f>
        <v>2</v>
      </c>
      <c r="AE6" s="88">
        <f>SUMPRODUCT(($AE$13:$AE$62=$B$13:$B$62)+($AE$13:$AE$62=$C$13:$C$62)+($AE$13:$AE$62=$D$13:$D$62)+($AE$13:$AE$62=$E$13:$E$62)+($AE$13:$AE$62=$F$13:$F$62)+($AE$13:$AE$62=$G$13:$G$62))</f>
        <v>8</v>
      </c>
      <c r="AF6" s="88">
        <f>SUMPRODUCT(($AF$13:$AF$62=$B$13:$B$62)+($AF$13:$AF$62=$C$13:$C$62)+($AF$13:$AF$62=$D$13:$D$62)+($AF$13:$AF$62=$E$13:$E$62)+($AF$13:$AF$62=$F$13:$F$62)+($AF$13:$AF$62=$G$13:$G$62))</f>
        <v>8</v>
      </c>
      <c r="AG6" s="88">
        <f>SUMPRODUCT(($AG$13:$AG$62=$B$13:$B$62)+($AG$13:$AG$62=$C$13:$C$62)+($AG$13:$AG$62=$D$13:$D$62)+($AG$13:$AG$62=$E$13:$E$62)+($AG$13:$AG$62=$F$13:$F$62)+($AG$13:$AG$62=$G$13:$G$62))</f>
        <v>11</v>
      </c>
      <c r="AH6" s="88">
        <f>SUMPRODUCT(($AH$13:$AH$62=$B$13:$B$62)+($AH$13:$AH$62=$C$13:$C$62)+($AH$13:$AH$62=$D$13:$D$62)+($AH$13:$AH$62=$E$13:$E$62)+($AH$13:$AH$62=$F$13:$F$62)+($AH$13:$AH$62=$G$13:$G$62))</f>
        <v>6</v>
      </c>
      <c r="AI6" s="88">
        <f>SUMPRODUCT(($AI$13:$AI$62=$B$13:$B$62)+($AI$13:$AI$62=$C$13:$C$62)+($AI$13:$AI$62=$D$13:$D$62)+($AI$13:$AI$62=$E$13:$E$62)+($AI$13:$AI$62=$F$13:$F$62)+($AI$13:$AI$62=$G$13:$G$62))</f>
        <v>12</v>
      </c>
      <c r="AJ6" s="88">
        <f>SUMPRODUCT(($AJ$13:$AJ$62=$B$13:$B$62)+($AJ$13:$AJ$62=$C$13:$C$62)+($AJ$13:$AJ$62=$D$13:$D$62)+($AJ$13:$AJ$62=$E$13:$E$62)+($AJ$13:$AJ$62=$F$13:$F$62)+($AJ$13:$AJ$62=$G$13:$G$62))</f>
        <v>5</v>
      </c>
      <c r="AK6" s="88">
        <f>SUMPRODUCT(($AK$13:$AK$62=$B$13:$B$62)+($AK$13:$AK$62=$C$13:$C$62)+($AK$13:$AK$62=$D$13:$D$62)+($AK$13:$AK$62=$E$13:$E$62)+($AK$13:$AK$62=$F$13:$F$62)+($AK$13:$AK$62=$G$13:$G$62))</f>
        <v>7</v>
      </c>
      <c r="AL6" s="88">
        <f>SUMPRODUCT(($AL$13:$AL$62=$B$13:$B$62)+($AL$13:$AL$62=$C$13:$C$62)+($AL$13:$AL$62=$D$13:$D$62)+($AL$13:$AL$62=$E$13:$E$62)+($AL$13:$AL$62=$F$13:$F$62)+($AL$13:$AL$62=$G$13:$G$62))</f>
        <v>6</v>
      </c>
      <c r="AM6" s="88">
        <f>SUMPRODUCT(($AM$13:$AM$62=$B$13:$B$62)+($AM$13:$AM$62=$C$13:$C$62)+($AM$13:$AM$62=$D$13:$D$62)+($AM$13:$AM$62=$E$13:$E$62)+($AM$13:$AM$62=$F$13:$F$62)+($AM$13:$AM$62=$G$13:$G$62))</f>
        <v>8</v>
      </c>
      <c r="AN6" s="88">
        <f>SUMPRODUCT(($AN$13:$AN$62=$B$13:$B$62)+($AN$13:$AN$62=$C$13:$C$62)+($AN$13:$AN$62=$D$13:$D$62)+($AN$13:$AN$62=$E$13:$E$62)+($AN$13:$AN$62=$F$13:$F$62)+($AN$13:$AN$62=$G$13:$G$62))</f>
        <v>10</v>
      </c>
      <c r="AO6" s="88">
        <f>SUMPRODUCT(($AO$13:$AO$62=$B$13:$B$62)+($AO$13:$AO$62=$C$13:$C$62)+($AO$13:$AO$62=$D$13:$D$62)+($AO$13:$AO$62=$E$13:$E$62)+($AO$13:$AO$62=$F$13:$F$62)+($AO$13:$AO$62=$G$13:$G$62))</f>
        <v>7</v>
      </c>
      <c r="AP6" s="88">
        <f>SUMPRODUCT(($AP$13:$AP$62=$B$13:$B$62)+($AP$13:$AP$62=$C$13:$C$62)+($AP$13:$AP$62=$D$13:$D$62)+($AP$13:$AP$62=$E$13:$E$62)+($AP$13:$AP$62=$F$13:$F$62)+($AP$13:$AP$62=$G$13:$G$62))</f>
        <v>7</v>
      </c>
      <c r="AQ6" s="88">
        <f>SUMPRODUCT(($AQ$13:$AQ$62=$B$13:$B$62)+($AQ$13:$AQ$62=$C$13:$C$62)+($AQ$13:$AQ$62=$D$13:$D$62)+($AQ$13:$AQ$62=$E$13:$E$62)+($AQ$13:$AQ$62=$F$13:$F$62)+($AQ$13:$AQ$62=$G$13:$G$62))</f>
        <v>5</v>
      </c>
      <c r="AR6" s="88">
        <f>SUMPRODUCT(($AR$13:$AR$62=$B$13:$B$62)+($AR$13:$AR$62=$C$13:$C$62)+($AR$13:$AR$62=$D$13:$D$62)+($AR$13:$AR$62=$E$13:$E$62)+($AR$13:$AR$62=$F$13:$F$62)+($AR$13:$AR$62=$G$13:$G$62))</f>
        <v>10</v>
      </c>
      <c r="AS6" s="88">
        <f>SUMPRODUCT(($AS$13:$AS$62=$B$13:$B$62)+($AS$13:$AS$62=$C$13:$C$62)+($AS$13:$AS$62=$D$13:$D$62)+($AS$13:$AS$62=$E$13:$E$62)+($AS$13:$AS$62=$F$13:$F$62)+($AS$13:$AS$62=$G$13:$G$62))</f>
        <v>5</v>
      </c>
      <c r="AT6" s="88">
        <f>SUMPRODUCT(($AT$13:$AT$62=$B$13:$B$62)+($AT$13:$AT$62=$C$13:$C$62)+($AT$13:$AT$62=$D$13:$D$62)+($AT$13:$AT$62=$E$13:$E$62)+($AT$13:$AT$62=$F$13:$F$62)+($AT$13:$AT$62=$G$13:$G$62))</f>
        <v>8</v>
      </c>
      <c r="AU6" s="88">
        <f>SUMPRODUCT(($AU$13:$AU$62=$B$13:$B$62)+($AU$13:$AU$62=$C$13:$C$62)+($AU$13:$AU$62=$D$13:$D$62)+($AU$13:$AU$62=$E$13:$E$62)+($AU$13:$AU$62=$F$13:$F$62)+($AU$13:$AU$62=$G$13:$G$62))</f>
        <v>4</v>
      </c>
      <c r="AV6" s="88">
        <f>SUMPRODUCT(($AV$13:$AV$62=$B$13:$B$62)+($AV$13:$AV$62=$C$13:$C$62)+($AV$13:$AV$62=$D$13:$D$62)+($AV$13:$AV$62=$E$13:$E$62)+($AV$13:$AV$62=$F$13:$F$62)+($AV$13:$AV$62=$G$13:$G$62))</f>
        <v>7</v>
      </c>
      <c r="AW6" s="88">
        <f>SUMPRODUCT(($AW$13:$AW$62=$B$13:$B$62)+($AW$13:$AW$62=$C$13:$C$62)+($AW$13:$AW$62=$D$13:$D$62)+($AW$13:$AW$62=$E$13:$E$62)+($AW$13:$AW$62=$F$13:$F$62)+($AW$13:$AW$62=$G$13:$G$62))</f>
        <v>7</v>
      </c>
      <c r="AX6" s="88">
        <f>SUMPRODUCT(($AX$13:$AX$62=$B$13:$B$62)+($AX$13:$AX$62=$C$13:$C$62)+($AX$13:$AX$62=$D$13:$D$62)+($AX$13:$AX$62=$E$13:$E$62)+($AX$13:$AX$62=$F$13:$F$62)+($AX$13:$AX$62=$G$13:$G$62))</f>
        <v>9</v>
      </c>
      <c r="AY6" s="88">
        <f>SUMPRODUCT(($AY$13:$AY$62=$B$13:$B$62)+($AY$13:$AY$62=$C$13:$C$62)+($AY$13:$AY$62=$D$13:$D$62)+($AY$13:$AY$62=$E$13:$E$62)+($AY$13:$AY$62=$F$13:$F$62)+($AY$13:$AY$62=$G$13:$G$62))</f>
        <v>3</v>
      </c>
      <c r="AZ6" s="88">
        <f>SUMPRODUCT(($AZ$13:$AZ$62=$B$13:$B$62)+($AZ$13:$AZ$62=$C$13:$C$62)+($AZ$13:$AZ$62=$D$13:$D$62)+($AZ$13:$AZ$62=$E$13:$E$62)+($AZ$13:$AZ$62=$F$13:$F$62)+($AZ$13:$AZ$62=$G$13:$G$62))</f>
        <v>3</v>
      </c>
      <c r="BA6" s="88">
        <f>SUMPRODUCT(($BA$13:$BA$62=$B$13:$B$62)+($BA$13:$BA$62=$C$13:$C$62)+($BA$13:$BA$62=$D$13:$D$62)+($BA$13:$BA$62=$E$13:$E$62)+($BA$13:$BA$62=$F$13:$F$62)+($BA$13:$BA$62=$G$13:$G$62))</f>
        <v>6</v>
      </c>
      <c r="BB6" s="88">
        <f>SUMPRODUCT(($BB$13:$BB$62=$B$13:$B$62)+($BB$13:$BB$62=$C$13:$C$62)+($BB$13:$BB$62=$D$13:$D$62)+($BB$13:$BB$62=$E$13:$E$62)+($BB$13:$BB$62=$F$13:$F$62)+($BB$13:$BB$62=$G$13:$G$62))</f>
        <v>4</v>
      </c>
      <c r="BC6" s="88">
        <f>SUMPRODUCT(($BC$13:$BC$62=$B$13:$B$62)+($BC$13:$BC$62=$C$13:$C$62)+($BC$13:$BC$62=$D$13:$D$62)+($BC$13:$BC$62=$E$13:$E$62)+($BC$13:$BC$62=$F$13:$F$62)+($BC$13:$BC$62=$G$13:$G$62))</f>
        <v>7</v>
      </c>
      <c r="BD6" s="88">
        <f>SUMPRODUCT(($BD$13:$BD$62=$B$13:$B$62)+($BD$13:$BD$62=$C$13:$C$62)+($BD$13:$BD$62=$D$13:$D$62)+($BD$13:$BD$62=$E$13:$E$62)+($BD$13:$BD$62=$F$13:$F$62)+($BD$13:$BD$62=$G$13:$G$62))</f>
        <v>5</v>
      </c>
    </row>
    <row r="7" spans="1:56" ht="15" customHeight="1">
      <c r="A7" s="50">
        <v>4</v>
      </c>
      <c r="B7" s="26">
        <f>INDEX($L$1:$BD$1,MATCH(A7,$L$5:$BD$5,0))</f>
        <v>45</v>
      </c>
    </row>
    <row r="8" spans="1:56" ht="15" customHeight="1">
      <c r="A8" s="50">
        <v>5</v>
      </c>
      <c r="B8" s="26">
        <f>INDEX($L$1:$BD$1,MATCH(A8,$L$5:$BD$5,0))</f>
        <v>11</v>
      </c>
    </row>
    <row r="9" spans="1:56" ht="16.5" customHeight="1">
      <c r="A9" s="51" t="s">
        <v>7</v>
      </c>
    </row>
    <row r="10" spans="1:56" ht="16.5" customHeight="1">
      <c r="A10" s="52" t="s">
        <v>8</v>
      </c>
      <c r="B10" s="30" t="s">
        <v>9</v>
      </c>
      <c r="C10" s="30" t="s">
        <v>10</v>
      </c>
      <c r="D10" s="30" t="s">
        <v>11</v>
      </c>
      <c r="E10" s="30" t="s">
        <v>12</v>
      </c>
      <c r="F10" s="30" t="s">
        <v>13</v>
      </c>
      <c r="G10" s="30" t="s">
        <v>14</v>
      </c>
      <c r="H10" s="44" t="s">
        <v>15</v>
      </c>
      <c r="I10" s="34"/>
      <c r="J10" s="35"/>
      <c r="K10" s="36"/>
      <c r="L10" s="109" t="s">
        <v>16</v>
      </c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1"/>
      <c r="AA10" s="109" t="s">
        <v>17</v>
      </c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1"/>
      <c r="AP10" s="109" t="s">
        <v>18</v>
      </c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1"/>
    </row>
    <row r="11" spans="1:56" ht="16.5" customHeight="1">
      <c r="A11" s="52" t="s">
        <v>8</v>
      </c>
      <c r="B11" s="30" t="s">
        <v>9</v>
      </c>
      <c r="C11" s="30" t="s">
        <v>10</v>
      </c>
      <c r="D11" s="30" t="s">
        <v>11</v>
      </c>
      <c r="E11" s="30" t="s">
        <v>12</v>
      </c>
      <c r="F11" s="30" t="s">
        <v>13</v>
      </c>
      <c r="G11" s="30" t="s">
        <v>14</v>
      </c>
      <c r="H11" s="44" t="s">
        <v>15</v>
      </c>
      <c r="I11" s="34" t="s">
        <v>19</v>
      </c>
      <c r="J11" s="35" t="s">
        <v>20</v>
      </c>
      <c r="K11" s="36" t="s">
        <v>21</v>
      </c>
      <c r="L11" s="38">
        <v>1</v>
      </c>
      <c r="M11" s="38">
        <v>2</v>
      </c>
      <c r="N11" s="38">
        <v>3</v>
      </c>
      <c r="O11" s="38">
        <v>4</v>
      </c>
      <c r="P11" s="38">
        <v>5</v>
      </c>
      <c r="Q11" s="38">
        <v>6</v>
      </c>
      <c r="R11" s="38">
        <v>7</v>
      </c>
      <c r="S11" s="38">
        <v>8</v>
      </c>
      <c r="T11" s="38">
        <v>9</v>
      </c>
      <c r="U11" s="38">
        <v>10</v>
      </c>
      <c r="V11" s="38">
        <v>11</v>
      </c>
      <c r="W11" s="38">
        <v>12</v>
      </c>
      <c r="X11" s="38">
        <v>13</v>
      </c>
      <c r="Y11" s="38">
        <v>14</v>
      </c>
      <c r="Z11" s="38">
        <v>15</v>
      </c>
      <c r="AA11" s="38">
        <v>16</v>
      </c>
      <c r="AB11" s="38">
        <v>17</v>
      </c>
      <c r="AC11" s="38">
        <v>18</v>
      </c>
      <c r="AD11" s="38">
        <v>19</v>
      </c>
      <c r="AE11" s="38">
        <v>20</v>
      </c>
      <c r="AF11" s="38">
        <v>21</v>
      </c>
      <c r="AG11" s="38">
        <v>22</v>
      </c>
      <c r="AH11" s="38">
        <v>23</v>
      </c>
      <c r="AI11" s="38">
        <v>24</v>
      </c>
      <c r="AJ11" s="38">
        <v>25</v>
      </c>
      <c r="AK11" s="38">
        <v>26</v>
      </c>
      <c r="AL11" s="38">
        <v>27</v>
      </c>
      <c r="AM11" s="38">
        <v>28</v>
      </c>
      <c r="AN11" s="38">
        <v>29</v>
      </c>
      <c r="AO11" s="38">
        <v>30</v>
      </c>
      <c r="AP11" s="38">
        <v>31</v>
      </c>
      <c r="AQ11" s="38">
        <v>32</v>
      </c>
      <c r="AR11" s="38">
        <v>33</v>
      </c>
      <c r="AS11" s="38">
        <v>34</v>
      </c>
      <c r="AT11" s="38">
        <v>35</v>
      </c>
      <c r="AU11" s="38">
        <v>36</v>
      </c>
      <c r="AV11" s="38">
        <v>37</v>
      </c>
      <c r="AW11" s="38">
        <v>38</v>
      </c>
      <c r="AX11" s="38">
        <v>39</v>
      </c>
      <c r="AY11" s="38">
        <v>40</v>
      </c>
      <c r="AZ11" s="38">
        <v>41</v>
      </c>
      <c r="BA11" s="38">
        <v>42</v>
      </c>
      <c r="BB11" s="38">
        <v>43</v>
      </c>
      <c r="BC11" s="38">
        <v>44</v>
      </c>
      <c r="BD11" s="38">
        <v>45</v>
      </c>
    </row>
    <row r="12" spans="1:56" ht="16.5" customHeight="1">
      <c r="A12" s="53">
        <f>MAX(전체당첨내역!$A$2:$A$1500)+1</f>
        <v>1244</v>
      </c>
      <c r="B12" s="40" t="str">
        <f>IFERROR(INDEX(전체당첨내역!$B:$B,MATCH($A12,전체당첨내역!$A:$A,0)),"")</f>
        <v/>
      </c>
      <c r="C12" s="40" t="str">
        <f>IFERROR(INDEX(전체당첨내역!$C:$C,MATCH($A12,전체당첨내역!$A:$A,0)),"")</f>
        <v/>
      </c>
      <c r="D12" s="40" t="str">
        <f>IFERROR(INDEX(전체당첨내역!$D:$D,MATCH($A12,전체당첨내역!$A:$A,0)),"")</f>
        <v/>
      </c>
      <c r="E12" s="40" t="str">
        <f>IFERROR(INDEX(전체당첨내역!$E:$E,MATCH($A12,전체당첨내역!$A:$A,0)),"")</f>
        <v/>
      </c>
      <c r="F12" s="40" t="str">
        <f>IFERROR(INDEX(전체당첨내역!$F:$F,MATCH($A12,전체당첨내역!$A:$A,0)),"")</f>
        <v/>
      </c>
      <c r="G12" s="40" t="str">
        <f>IFERROR(INDEX(전체당첨내역!$G:$G,MATCH($A12,전체당첨내역!$A:$A,0)),"")</f>
        <v/>
      </c>
      <c r="H12" s="45" t="str">
        <f>IFERROR(INDEX(전체당첨내역!$H:$H,MATCH($A12,전체당첨내역!$A:$A,0)),"")</f>
        <v/>
      </c>
      <c r="I12" s="42" t="str">
        <f>IFERROR((INDEX(_calc_기준250!$CN$2:$EF$2,1,$B12)&gt;0)*(INDEX(_calc_기준250!$CN$2:$EF$2,1,$B12)&lt;=15)+(INDEX(_calc_기준250!$CN$2:$EF$2,1,$C12)&gt;0)*(INDEX(_calc_기준250!$CN$2:$EF$2,1,$C12)&lt;=15)+(INDEX(_calc_기준250!$CN$2:$EF$2,1,$D12)&gt;0)*(INDEX(_calc_기준250!$CN$2:$EF$2,1,$D12)&lt;=15)+(INDEX(_calc_기준250!$CN$2:$EF$2,1,$E12)&gt;0)*(INDEX(_calc_기준250!$CN$2:$EF$2,1,$E12)&lt;=15)+(INDEX(_calc_기준250!$CN$2:$EF$2,1,$F12)&gt;0)*(INDEX(_calc_기준250!$CN$2:$EF$2,1,$F12)&lt;=15)+(INDEX(_calc_기준250!$CN$2:$EF$2,1,$G12)&gt;0)*(INDEX(_calc_기준250!$CN$2:$EF$2,1,$G12)&lt;=15),"")</f>
        <v/>
      </c>
      <c r="J12" s="40" t="str">
        <f>IFERROR((INDEX(_calc_기준250!$CN$2:$EF$2,1,$B12)&gt;15)*(INDEX(_calc_기준250!$CN$2:$EF$2,1,$B12)&lt;=30)+(INDEX(_calc_기준250!$CN$2:$EF$2,1,$C12)&gt;15)*(INDEX(_calc_기준250!$CN$2:$EF$2,1,$C12)&lt;=30)+(INDEX(_calc_기준250!$CN$2:$EF$2,1,$D12)&gt;15)*(INDEX(_calc_기준250!$CN$2:$EF$2,1,$D12)&lt;=30)+(INDEX(_calc_기준250!$CN$2:$EF$2,1,$E12)&gt;15)*(INDEX(_calc_기준250!$CN$2:$EF$2,1,$E12)&lt;=30)+(INDEX(_calc_기준250!$CN$2:$EF$2,1,$F12)&gt;15)*(INDEX(_calc_기준250!$CN$2:$EF$2,1,$F12)&lt;=30)+(INDEX(_calc_기준250!$CN$2:$EF$2,1,$G12)&gt;15)*(INDEX(_calc_기준250!$CN$2:$EF$2,1,$G12)&lt;=30),"")</f>
        <v/>
      </c>
      <c r="K12" s="43" t="str">
        <f>IFERROR((INDEX(_calc_기준250!$CN$2:$EF$2,1,$B12)&gt;30)+(INDEX(_calc_기준250!$CN$2:$EF$2,1,$C12)&gt;30)+(INDEX(_calc_기준250!$CN$2:$EF$2,1,$D12)&gt;30)+(INDEX(_calc_기준250!$CN$2:$EF$2,1,$E12)&gt;30)+(INDEX(_calc_기준250!$CN$2:$EF$2,1,$F12)&gt;30)+(INDEX(_calc_기준250!$CN$2:$EF$2,1,$G12)&gt;30),"")</f>
        <v/>
      </c>
      <c r="L12" s="25">
        <f>IFERROR(MATCH(L$11,_calc_기준250!$CN$2:$EF$2,0),"")</f>
        <v>6</v>
      </c>
      <c r="M12" s="25">
        <f>IFERROR(MATCH(M$11,_calc_기준250!$CN$2:$EF$2,0),"")</f>
        <v>12</v>
      </c>
      <c r="N12" s="25">
        <f>IFERROR(MATCH(N$11,_calc_기준250!$CN$2:$EF$2,0),"")</f>
        <v>35</v>
      </c>
      <c r="O12" s="25">
        <f>IFERROR(MATCH(O$11,_calc_기준250!$CN$2:$EF$2,0),"")</f>
        <v>45</v>
      </c>
      <c r="P12" s="25">
        <f>IFERROR(MATCH(P$11,_calc_기준250!$CN$2:$EF$2,0),"")</f>
        <v>11</v>
      </c>
      <c r="Q12" s="25">
        <f>IFERROR(MATCH(Q$11,_calc_기준250!$CN$2:$EF$2,0),"")</f>
        <v>14</v>
      </c>
      <c r="R12" s="25">
        <f>IFERROR(MATCH(R$11,_calc_기준250!$CN$2:$EF$2,0),"")</f>
        <v>7</v>
      </c>
      <c r="S12" s="25">
        <f>IFERROR(MATCH(S$11,_calc_기준250!$CN$2:$EF$2,0),"")</f>
        <v>19</v>
      </c>
      <c r="T12" s="25">
        <f>IFERROR(MATCH(T$11,_calc_기준250!$CN$2:$EF$2,0),"")</f>
        <v>26</v>
      </c>
      <c r="U12" s="25">
        <f>IFERROR(MATCH(U$11,_calc_기준250!$CN$2:$EF$2,0),"")</f>
        <v>40</v>
      </c>
      <c r="V12" s="25">
        <f>IFERROR(MATCH(V$11,_calc_기준250!$CN$2:$EF$2,0),"")</f>
        <v>21</v>
      </c>
      <c r="W12" s="25">
        <f>IFERROR(MATCH(W$11,_calc_기준250!$CN$2:$EF$2,0),"")</f>
        <v>37</v>
      </c>
      <c r="X12" s="25">
        <f>IFERROR(MATCH(X$11,_calc_기준250!$CN$2:$EF$2,0),"")</f>
        <v>29</v>
      </c>
      <c r="Y12" s="25">
        <f>IFERROR(MATCH(Y$11,_calc_기준250!$CN$2:$EF$2,0),"")</f>
        <v>3</v>
      </c>
      <c r="Z12" s="25">
        <f>IFERROR(MATCH(Z$11,_calc_기준250!$CN$2:$EF$2,0),"")</f>
        <v>34</v>
      </c>
      <c r="AA12" s="25">
        <f>IFERROR(MATCH(AA$11,_calc_기준250!$CN$2:$EF$2,0),"")</f>
        <v>30</v>
      </c>
      <c r="AB12" s="25">
        <f>IFERROR(MATCH(AB$11,_calc_기준250!$CN$2:$EF$2,0),"")</f>
        <v>17</v>
      </c>
      <c r="AC12" s="25">
        <f>IFERROR(MATCH(AC$11,_calc_기준250!$CN$2:$EF$2,0),"")</f>
        <v>23</v>
      </c>
      <c r="AD12" s="25">
        <f>IFERROR(MATCH(AD$11,_calc_기준250!$CN$2:$EF$2,0),"")</f>
        <v>38</v>
      </c>
      <c r="AE12" s="25">
        <f>IFERROR(MATCH(AE$11,_calc_기준250!$CN$2:$EF$2,0),"")</f>
        <v>16</v>
      </c>
      <c r="AF12" s="25">
        <f>IFERROR(MATCH(AF$11,_calc_기준250!$CN$2:$EF$2,0),"")</f>
        <v>22</v>
      </c>
      <c r="AG12" s="25">
        <f>IFERROR(MATCH(AG$11,_calc_기준250!$CN$2:$EF$2,0),"")</f>
        <v>33</v>
      </c>
      <c r="AH12" s="25">
        <f>IFERROR(MATCH(AH$11,_calc_기준250!$CN$2:$EF$2,0),"")</f>
        <v>5</v>
      </c>
      <c r="AI12" s="25">
        <f>IFERROR(MATCH(AI$11,_calc_기준250!$CN$2:$EF$2,0),"")</f>
        <v>13</v>
      </c>
      <c r="AJ12" s="25">
        <f>IFERROR(MATCH(AJ$11,_calc_기준250!$CN$2:$EF$2,0),"")</f>
        <v>9</v>
      </c>
      <c r="AK12" s="25">
        <f>IFERROR(MATCH(AK$11,_calc_기준250!$CN$2:$EF$2,0),"")</f>
        <v>20</v>
      </c>
      <c r="AL12" s="25">
        <f>IFERROR(MATCH(AL$11,_calc_기준250!$CN$2:$EF$2,0),"")</f>
        <v>32</v>
      </c>
      <c r="AM12" s="25">
        <f>IFERROR(MATCH(AM$11,_calc_기준250!$CN$2:$EF$2,0),"")</f>
        <v>39</v>
      </c>
      <c r="AN12" s="25">
        <f>IFERROR(MATCH(AN$11,_calc_기준250!$CN$2:$EF$2,0),"")</f>
        <v>24</v>
      </c>
      <c r="AO12" s="25">
        <f>IFERROR(MATCH(AO$11,_calc_기준250!$CN$2:$EF$2,0),"")</f>
        <v>27</v>
      </c>
      <c r="AP12" s="25">
        <f>IFERROR(MATCH(AP$11,_calc_기준250!$CN$2:$EF$2,0),"")</f>
        <v>8</v>
      </c>
      <c r="AQ12" s="25">
        <f>IFERROR(MATCH(AQ$11,_calc_기준250!$CN$2:$EF$2,0),"")</f>
        <v>15</v>
      </c>
      <c r="AR12" s="25">
        <f>IFERROR(MATCH(AR$11,_calc_기준250!$CN$2:$EF$2,0),"")</f>
        <v>18</v>
      </c>
      <c r="AS12" s="25">
        <f>IFERROR(MATCH(AS$11,_calc_기준250!$CN$2:$EF$2,0),"")</f>
        <v>43</v>
      </c>
      <c r="AT12" s="25">
        <f>IFERROR(MATCH(AT$11,_calc_기준250!$CN$2:$EF$2,0),"")</f>
        <v>28</v>
      </c>
      <c r="AU12" s="25">
        <f>IFERROR(MATCH(AU$11,_calc_기준250!$CN$2:$EF$2,0),"")</f>
        <v>31</v>
      </c>
      <c r="AV12" s="25">
        <f>IFERROR(MATCH(AV$11,_calc_기준250!$CN$2:$EF$2,0),"")</f>
        <v>25</v>
      </c>
      <c r="AW12" s="25">
        <f>IFERROR(MATCH(AW$11,_calc_기준250!$CN$2:$EF$2,0),"")</f>
        <v>36</v>
      </c>
      <c r="AX12" s="25">
        <f>IFERROR(MATCH(AX$11,_calc_기준250!$CN$2:$EF$2,0),"")</f>
        <v>10</v>
      </c>
      <c r="AY12" s="25">
        <f>IFERROR(MATCH(AY$11,_calc_기준250!$CN$2:$EF$2,0),"")</f>
        <v>4</v>
      </c>
      <c r="AZ12" s="25">
        <f>IFERROR(MATCH(AZ$11,_calc_기준250!$CN$2:$EF$2,0),"")</f>
        <v>41</v>
      </c>
      <c r="BA12" s="25">
        <f>IFERROR(MATCH(BA$11,_calc_기준250!$CN$2:$EF$2,0),"")</f>
        <v>42</v>
      </c>
      <c r="BB12" s="25">
        <f>IFERROR(MATCH(BB$11,_calc_기준250!$CN$2:$EF$2,0),"")</f>
        <v>44</v>
      </c>
      <c r="BC12" s="25">
        <f>IFERROR(MATCH(BC$11,_calc_기준250!$CN$2:$EF$2,0),"")</f>
        <v>1</v>
      </c>
      <c r="BD12" s="25">
        <f>IFERROR(MATCH(BD$11,_calc_기준250!$CN$2:$EF$2,0),"")</f>
        <v>2</v>
      </c>
    </row>
    <row r="13" spans="1:56" ht="16.5" customHeight="1">
      <c r="A13" s="53">
        <f>MAX(전체당첨내역!$A$2:$A$1500)</f>
        <v>1243</v>
      </c>
      <c r="B13" s="40">
        <f>IFERROR(INDEX(전체당첨내역!$B:$B,MATCH($A13,전체당첨내역!$A:$A,0)),"")</f>
        <v>9</v>
      </c>
      <c r="C13" s="40">
        <f>IFERROR(INDEX(전체당첨내역!$C:$C,MATCH($A13,전체당첨내역!$A:$A,0)),"")</f>
        <v>18</v>
      </c>
      <c r="D13" s="40">
        <f>IFERROR(INDEX(전체당첨내역!$D:$D,MATCH($A13,전체당첨내역!$A:$A,0)),"")</f>
        <v>24</v>
      </c>
      <c r="E13" s="40">
        <f>IFERROR(INDEX(전체당첨내역!$E:$E,MATCH($A13,전체당첨내역!$A:$A,0)),"")</f>
        <v>38</v>
      </c>
      <c r="F13" s="40">
        <f>IFERROR(INDEX(전체당첨내역!$F:$F,MATCH($A13,전체당첨내역!$A:$A,0)),"")</f>
        <v>43</v>
      </c>
      <c r="G13" s="40">
        <f>IFERROR(INDEX(전체당첨내역!$G:$G,MATCH($A13,전체당첨내역!$A:$A,0)),"")</f>
        <v>44</v>
      </c>
      <c r="H13" s="45">
        <f>IFERROR(INDEX(전체당첨내역!$H:$H,MATCH($A13,전체당첨내역!$A:$A,0)),"")</f>
        <v>35</v>
      </c>
      <c r="I13" s="42">
        <f>IFERROR((INDEX(_calc_기준250!$CN$3:$EF$3,1,$B13)&gt;0)*(INDEX(_calc_기준250!$CN$3:$EF$3,1,$B13)&lt;=15)+(INDEX(_calc_기준250!$CN$3:$EF$3,1,$C13)&gt;0)*(INDEX(_calc_기준250!$CN$3:$EF$3,1,$C13)&lt;=15)+(INDEX(_calc_기준250!$CN$3:$EF$3,1,$D13)&gt;0)*(INDEX(_calc_기준250!$CN$3:$EF$3,1,$D13)&lt;=15)+(INDEX(_calc_기준250!$CN$3:$EF$3,1,$E13)&gt;0)*(INDEX(_calc_기준250!$CN$3:$EF$3,1,$E13)&lt;=15)+(INDEX(_calc_기준250!$CN$3:$EF$3,1,$F13)&gt;0)*(INDEX(_calc_기준250!$CN$3:$EF$3,1,$F13)&lt;=15)+(INDEX(_calc_기준250!$CN$3:$EF$3,1,$G13)&gt;0)*(INDEX(_calc_기준250!$CN$3:$EF$3,1,$G13)&lt;=15),"")</f>
        <v>0</v>
      </c>
      <c r="J13" s="40">
        <f>IFERROR((INDEX(_calc_기준250!$CN$3:$EF$3,1,$B13)&gt;15)*(INDEX(_calc_기준250!$CN$3:$EF$3,1,$B13)&lt;=30)+(INDEX(_calc_기준250!$CN$3:$EF$3,1,$C13)&gt;15)*(INDEX(_calc_기준250!$CN$3:$EF$3,1,$C13)&lt;=30)+(INDEX(_calc_기준250!$CN$3:$EF$3,1,$D13)&gt;15)*(INDEX(_calc_기준250!$CN$3:$EF$3,1,$D13)&lt;=30)+(INDEX(_calc_기준250!$CN$3:$EF$3,1,$E13)&gt;15)*(INDEX(_calc_기준250!$CN$3:$EF$3,1,$E13)&lt;=30)+(INDEX(_calc_기준250!$CN$3:$EF$3,1,$F13)&gt;15)*(INDEX(_calc_기준250!$CN$3:$EF$3,1,$F13)&lt;=30)+(INDEX(_calc_기준250!$CN$3:$EF$3,1,$G13)&gt;15)*(INDEX(_calc_기준250!$CN$3:$EF$3,1,$G13)&lt;=30),"")</f>
        <v>4</v>
      </c>
      <c r="K13" s="43">
        <f>IFERROR((INDEX(_calc_기준250!$CN$3:$EF$3,1,$B13)&gt;30)+(INDEX(_calc_기준250!$CN$3:$EF$3,1,$C13)&gt;30)+(INDEX(_calc_기준250!$CN$3:$EF$3,1,$D13)&gt;30)+(INDEX(_calc_기준250!$CN$3:$EF$3,1,$E13)&gt;30)+(INDEX(_calc_기준250!$CN$3:$EF$3,1,$F13)&gt;30)+(INDEX(_calc_기준250!$CN$3:$EF$3,1,$G13)&gt;30),"")</f>
        <v>2</v>
      </c>
      <c r="L13" s="25">
        <f>IFERROR(MATCH(L$11,_calc_기준250!$CN$3:$EF$3,0),"")</f>
        <v>12</v>
      </c>
      <c r="M13" s="25">
        <f>IFERROR(MATCH(M$11,_calc_기준250!$CN$3:$EF$3,0),"")</f>
        <v>14</v>
      </c>
      <c r="N13" s="25">
        <f>IFERROR(MATCH(N$11,_calc_기준250!$CN$3:$EF$3,0),"")</f>
        <v>35</v>
      </c>
      <c r="O13" s="25">
        <f>IFERROR(MATCH(O$11,_calc_기준250!$CN$3:$EF$3,0),"")</f>
        <v>45</v>
      </c>
      <c r="P13" s="25">
        <f>IFERROR(MATCH(P$11,_calc_기준250!$CN$3:$EF$3,0),"")</f>
        <v>6</v>
      </c>
      <c r="Q13" s="25">
        <f>IFERROR(MATCH(Q$11,_calc_기준250!$CN$3:$EF$3,0),"")</f>
        <v>11</v>
      </c>
      <c r="R13" s="25">
        <f>IFERROR(MATCH(R$11,_calc_기준250!$CN$3:$EF$3,0),"")</f>
        <v>7</v>
      </c>
      <c r="S13" s="25">
        <f>IFERROR(MATCH(S$11,_calc_기준250!$CN$3:$EF$3,0),"")</f>
        <v>21</v>
      </c>
      <c r="T13" s="25">
        <f>IFERROR(MATCH(T$11,_calc_기준250!$CN$3:$EF$3,0),"")</f>
        <v>37</v>
      </c>
      <c r="U13" s="25">
        <f>IFERROR(MATCH(U$11,_calc_기준250!$CN$3:$EF$3,0),"")</f>
        <v>26</v>
      </c>
      <c r="V13" s="25">
        <f>IFERROR(MATCH(V$11,_calc_기준250!$CN$3:$EF$3,0),"")</f>
        <v>40</v>
      </c>
      <c r="W13" s="25">
        <f>IFERROR(MATCH(W$11,_calc_기준250!$CN$3:$EF$3,0),"")</f>
        <v>29</v>
      </c>
      <c r="X13" s="25">
        <f>IFERROR(MATCH(X$11,_calc_기준250!$CN$3:$EF$3,0),"")</f>
        <v>3</v>
      </c>
      <c r="Y13" s="25">
        <f>IFERROR(MATCH(Y$11,_calc_기준250!$CN$3:$EF$3,0),"")</f>
        <v>34</v>
      </c>
      <c r="Z13" s="25">
        <f>IFERROR(MATCH(Z$11,_calc_기준250!$CN$3:$EF$3,0),"")</f>
        <v>30</v>
      </c>
      <c r="AA13" s="25">
        <f>IFERROR(MATCH(AA$11,_calc_기준250!$CN$3:$EF$3,0),"")</f>
        <v>19</v>
      </c>
      <c r="AB13" s="25">
        <f>IFERROR(MATCH(AB$11,_calc_기준250!$CN$3:$EF$3,0),"")</f>
        <v>38</v>
      </c>
      <c r="AC13" s="25">
        <f>IFERROR(MATCH(AC$11,_calc_기준250!$CN$3:$EF$3,0),"")</f>
        <v>17</v>
      </c>
      <c r="AD13" s="25">
        <f>IFERROR(MATCH(AD$11,_calc_기준250!$CN$3:$EF$3,0),"")</f>
        <v>16</v>
      </c>
      <c r="AE13" s="25">
        <f>IFERROR(MATCH(AE$11,_calc_기준250!$CN$3:$EF$3,0),"")</f>
        <v>22</v>
      </c>
      <c r="AF13" s="25">
        <f>IFERROR(MATCH(AF$11,_calc_기준250!$CN$3:$EF$3,0),"")</f>
        <v>23</v>
      </c>
      <c r="AG13" s="25">
        <f>IFERROR(MATCH(AG$11,_calc_기준250!$CN$3:$EF$3,0),"")</f>
        <v>13</v>
      </c>
      <c r="AH13" s="25">
        <f>IFERROR(MATCH(AH$11,_calc_기준250!$CN$3:$EF$3,0),"")</f>
        <v>33</v>
      </c>
      <c r="AI13" s="25">
        <f>IFERROR(MATCH(AI$11,_calc_기준250!$CN$3:$EF$3,0),"")</f>
        <v>5</v>
      </c>
      <c r="AJ13" s="25">
        <f>IFERROR(MATCH(AJ$11,_calc_기준250!$CN$3:$EF$3,0),"")</f>
        <v>43</v>
      </c>
      <c r="AK13" s="25">
        <f>IFERROR(MATCH(AK$11,_calc_기준250!$CN$3:$EF$3,0),"")</f>
        <v>9</v>
      </c>
      <c r="AL13" s="25">
        <f>IFERROR(MATCH(AL$11,_calc_기준250!$CN$3:$EF$3,0),"")</f>
        <v>39</v>
      </c>
      <c r="AM13" s="25">
        <f>IFERROR(MATCH(AM$11,_calc_기준250!$CN$3:$EF$3,0),"")</f>
        <v>20</v>
      </c>
      <c r="AN13" s="25">
        <f>IFERROR(MATCH(AN$11,_calc_기준250!$CN$3:$EF$3,0),"")</f>
        <v>24</v>
      </c>
      <c r="AO13" s="25">
        <f>IFERROR(MATCH(AO$11,_calc_기준250!$CN$3:$EF$3,0),"")</f>
        <v>32</v>
      </c>
      <c r="AP13" s="25">
        <f>IFERROR(MATCH(AP$11,_calc_기준250!$CN$3:$EF$3,0),"")</f>
        <v>8</v>
      </c>
      <c r="AQ13" s="25">
        <f>IFERROR(MATCH(AQ$11,_calc_기준250!$CN$3:$EF$3,0),"")</f>
        <v>18</v>
      </c>
      <c r="AR13" s="25">
        <f>IFERROR(MATCH(AR$11,_calc_기준250!$CN$3:$EF$3,0),"")</f>
        <v>27</v>
      </c>
      <c r="AS13" s="25">
        <f>IFERROR(MATCH(AS$11,_calc_기준250!$CN$3:$EF$3,0),"")</f>
        <v>44</v>
      </c>
      <c r="AT13" s="25">
        <f>IFERROR(MATCH(AT$11,_calc_기준250!$CN$3:$EF$3,0),"")</f>
        <v>15</v>
      </c>
      <c r="AU13" s="25">
        <f>IFERROR(MATCH(AU$11,_calc_기준250!$CN$3:$EF$3,0),"")</f>
        <v>25</v>
      </c>
      <c r="AV13" s="25">
        <f>IFERROR(MATCH(AV$11,_calc_기준250!$CN$3:$EF$3,0),"")</f>
        <v>31</v>
      </c>
      <c r="AW13" s="25">
        <f>IFERROR(MATCH(AW$11,_calc_기준250!$CN$3:$EF$3,0),"")</f>
        <v>10</v>
      </c>
      <c r="AX13" s="25">
        <f>IFERROR(MATCH(AX$11,_calc_기준250!$CN$3:$EF$3,0),"")</f>
        <v>36</v>
      </c>
      <c r="AY13" s="25">
        <f>IFERROR(MATCH(AY$11,_calc_기준250!$CN$3:$EF$3,0),"")</f>
        <v>28</v>
      </c>
      <c r="AZ13" s="25">
        <f>IFERROR(MATCH(AZ$11,_calc_기준250!$CN$3:$EF$3,0),"")</f>
        <v>42</v>
      </c>
      <c r="BA13" s="25">
        <f>IFERROR(MATCH(BA$11,_calc_기준250!$CN$3:$EF$3,0),"")</f>
        <v>4</v>
      </c>
      <c r="BB13" s="25">
        <f>IFERROR(MATCH(BB$11,_calc_기준250!$CN$3:$EF$3,0),"")</f>
        <v>41</v>
      </c>
      <c r="BC13" s="25">
        <f>IFERROR(MATCH(BC$11,_calc_기준250!$CN$3:$EF$3,0),"")</f>
        <v>1</v>
      </c>
      <c r="BD13" s="25">
        <f>IFERROR(MATCH(BD$11,_calc_기준250!$CN$3:$EF$3,0),"")</f>
        <v>2</v>
      </c>
    </row>
    <row r="14" spans="1:56" ht="16.5" customHeight="1">
      <c r="A14" s="53">
        <f t="shared" ref="A14:A45" si="2">A13-1</f>
        <v>1242</v>
      </c>
      <c r="B14" s="40">
        <f>IFERROR(INDEX(전체당첨내역!$B:$B,MATCH($A14,전체당첨내역!$A:$A,0)),"")</f>
        <v>2</v>
      </c>
      <c r="C14" s="40">
        <f>IFERROR(INDEX(전체당첨내역!$C:$C,MATCH($A14,전체당첨내역!$A:$A,0)),"")</f>
        <v>4</v>
      </c>
      <c r="D14" s="40">
        <f>IFERROR(INDEX(전체당첨내역!$D:$D,MATCH($A14,전체당첨내역!$A:$A,0)),"")</f>
        <v>10</v>
      </c>
      <c r="E14" s="40">
        <f>IFERROR(INDEX(전체당첨내역!$E:$E,MATCH($A14,전체당첨내역!$A:$A,0)),"")</f>
        <v>16</v>
      </c>
      <c r="F14" s="40">
        <f>IFERROR(INDEX(전체당첨내역!$F:$F,MATCH($A14,전체당첨내역!$A:$A,0)),"")</f>
        <v>31</v>
      </c>
      <c r="G14" s="40">
        <f>IFERROR(INDEX(전체당첨내역!$G:$G,MATCH($A14,전체당첨내역!$A:$A,0)),"")</f>
        <v>41</v>
      </c>
      <c r="H14" s="45">
        <f>IFERROR(INDEX(전체당첨내역!$H:$H,MATCH($A14,전체당첨내역!$A:$A,0)),"")</f>
        <v>9</v>
      </c>
      <c r="I14" s="42">
        <f>IFERROR((INDEX(_calc_기준250!$CN$4:$EF$4,1,$B14)&gt;0)*(INDEX(_calc_기준250!$CN$4:$EF$4,1,$B14)&lt;=15)+(INDEX(_calc_기준250!$CN$4:$EF$4,1,$C14)&gt;0)*(INDEX(_calc_기준250!$CN$4:$EF$4,1,$C14)&lt;=15)+(INDEX(_calc_기준250!$CN$4:$EF$4,1,$D14)&gt;0)*(INDEX(_calc_기준250!$CN$4:$EF$4,1,$D14)&lt;=15)+(INDEX(_calc_기준250!$CN$4:$EF$4,1,$E14)&gt;0)*(INDEX(_calc_기준250!$CN$4:$EF$4,1,$E14)&lt;=15)+(INDEX(_calc_기준250!$CN$4:$EF$4,1,$F14)&gt;0)*(INDEX(_calc_기준250!$CN$4:$EF$4,1,$F14)&lt;=15)+(INDEX(_calc_기준250!$CN$4:$EF$4,1,$G14)&gt;0)*(INDEX(_calc_기준250!$CN$4:$EF$4,1,$G14)&lt;=15),"")</f>
        <v>0</v>
      </c>
      <c r="J14" s="40">
        <f>IFERROR((INDEX(_calc_기준250!$CN$4:$EF$4,1,$B14)&gt;15)*(INDEX(_calc_기준250!$CN$4:$EF$4,1,$B14)&lt;=30)+(INDEX(_calc_기준250!$CN$4:$EF$4,1,$C14)&gt;15)*(INDEX(_calc_기준250!$CN$4:$EF$4,1,$C14)&lt;=30)+(INDEX(_calc_기준250!$CN$4:$EF$4,1,$D14)&gt;15)*(INDEX(_calc_기준250!$CN$4:$EF$4,1,$D14)&lt;=30)+(INDEX(_calc_기준250!$CN$4:$EF$4,1,$E14)&gt;15)*(INDEX(_calc_기준250!$CN$4:$EF$4,1,$E14)&lt;=30)+(INDEX(_calc_기준250!$CN$4:$EF$4,1,$F14)&gt;15)*(INDEX(_calc_기준250!$CN$4:$EF$4,1,$F14)&lt;=30)+(INDEX(_calc_기준250!$CN$4:$EF$4,1,$G14)&gt;15)*(INDEX(_calc_기준250!$CN$4:$EF$4,1,$G14)&lt;=30),"")</f>
        <v>3</v>
      </c>
      <c r="K14" s="43">
        <f>IFERROR((INDEX(_calc_기준250!$CN$4:$EF$4,1,$B14)&gt;30)+(INDEX(_calc_기준250!$CN$4:$EF$4,1,$C14)&gt;30)+(INDEX(_calc_기준250!$CN$4:$EF$4,1,$D14)&gt;30)+(INDEX(_calc_기준250!$CN$4:$EF$4,1,$E14)&gt;30)+(INDEX(_calc_기준250!$CN$4:$EF$4,1,$F14)&gt;30)+(INDEX(_calc_기준250!$CN$4:$EF$4,1,$G14)&gt;30),"")</f>
        <v>3</v>
      </c>
      <c r="L14" s="25">
        <f>IFERROR(MATCH(L$11,_calc_기준250!$CN$4:$EF$4,0),"")</f>
        <v>12</v>
      </c>
      <c r="M14" s="25">
        <f>IFERROR(MATCH(M$11,_calc_기준250!$CN$4:$EF$4,0),"")</f>
        <v>45</v>
      </c>
      <c r="N14" s="25">
        <f>IFERROR(MATCH(N$11,_calc_기준250!$CN$4:$EF$4,0),"")</f>
        <v>14</v>
      </c>
      <c r="O14" s="25">
        <f>IFERROR(MATCH(O$11,_calc_기준250!$CN$4:$EF$4,0),"")</f>
        <v>35</v>
      </c>
      <c r="P14" s="25">
        <f>IFERROR(MATCH(P$11,_calc_기준250!$CN$4:$EF$4,0),"")</f>
        <v>11</v>
      </c>
      <c r="Q14" s="25">
        <f>IFERROR(MATCH(Q$11,_calc_기준250!$CN$4:$EF$4,0),"")</f>
        <v>6</v>
      </c>
      <c r="R14" s="25">
        <f>IFERROR(MATCH(R$11,_calc_기준250!$CN$4:$EF$4,0),"")</f>
        <v>7</v>
      </c>
      <c r="S14" s="25">
        <f>IFERROR(MATCH(S$11,_calc_기준250!$CN$4:$EF$4,0),"")</f>
        <v>26</v>
      </c>
      <c r="T14" s="25">
        <f>IFERROR(MATCH(T$11,_calc_기준250!$CN$4:$EF$4,0),"")</f>
        <v>21</v>
      </c>
      <c r="U14" s="25">
        <f>IFERROR(MATCH(U$11,_calc_기준250!$CN$4:$EF$4,0),"")</f>
        <v>37</v>
      </c>
      <c r="V14" s="25">
        <f>IFERROR(MATCH(V$11,_calc_기준250!$CN$4:$EF$4,0),"")</f>
        <v>29</v>
      </c>
      <c r="W14" s="25">
        <f>IFERROR(MATCH(W$11,_calc_기준250!$CN$4:$EF$4,0),"")</f>
        <v>3</v>
      </c>
      <c r="X14" s="25">
        <f>IFERROR(MATCH(X$11,_calc_기준250!$CN$4:$EF$4,0),"")</f>
        <v>40</v>
      </c>
      <c r="Y14" s="25">
        <f>IFERROR(MATCH(Y$11,_calc_기준250!$CN$4:$EF$4,0),"")</f>
        <v>17</v>
      </c>
      <c r="Z14" s="25">
        <f>IFERROR(MATCH(Z$11,_calc_기준250!$CN$4:$EF$4,0),"")</f>
        <v>34</v>
      </c>
      <c r="AA14" s="25">
        <f>IFERROR(MATCH(AA$11,_calc_기준250!$CN$4:$EF$4,0),"")</f>
        <v>38</v>
      </c>
      <c r="AB14" s="25">
        <f>IFERROR(MATCH(AB$11,_calc_기준250!$CN$4:$EF$4,0),"")</f>
        <v>19</v>
      </c>
      <c r="AC14" s="25">
        <f>IFERROR(MATCH(AC$11,_calc_기준250!$CN$4:$EF$4,0),"")</f>
        <v>30</v>
      </c>
      <c r="AD14" s="25">
        <f>IFERROR(MATCH(AD$11,_calc_기준250!$CN$4:$EF$4,0),"")</f>
        <v>33</v>
      </c>
      <c r="AE14" s="25">
        <f>IFERROR(MATCH(AE$11,_calc_기준250!$CN$4:$EF$4,0),"")</f>
        <v>5</v>
      </c>
      <c r="AF14" s="25">
        <f>IFERROR(MATCH(AF$11,_calc_기준250!$CN$4:$EF$4,0),"")</f>
        <v>13</v>
      </c>
      <c r="AG14" s="25">
        <f>IFERROR(MATCH(AG$11,_calc_기준250!$CN$4:$EF$4,0),"")</f>
        <v>22</v>
      </c>
      <c r="AH14" s="25">
        <f>IFERROR(MATCH(AH$11,_calc_기준250!$CN$4:$EF$4,0),"")</f>
        <v>16</v>
      </c>
      <c r="AI14" s="25">
        <f>IFERROR(MATCH(AI$11,_calc_기준250!$CN$4:$EF$4,0),"")</f>
        <v>4</v>
      </c>
      <c r="AJ14" s="25">
        <f>IFERROR(MATCH(AJ$11,_calc_기준250!$CN$4:$EF$4,0),"")</f>
        <v>20</v>
      </c>
      <c r="AK14" s="25">
        <f>IFERROR(MATCH(AK$11,_calc_기준250!$CN$4:$EF$4,0),"")</f>
        <v>43</v>
      </c>
      <c r="AL14" s="25">
        <f>IFERROR(MATCH(AL$11,_calc_기준250!$CN$4:$EF$4,0),"")</f>
        <v>41</v>
      </c>
      <c r="AM14" s="25">
        <f>IFERROR(MATCH(AM$11,_calc_기준250!$CN$4:$EF$4,0),"")</f>
        <v>9</v>
      </c>
      <c r="AN14" s="25">
        <f>IFERROR(MATCH(AN$11,_calc_기준250!$CN$4:$EF$4,0),"")</f>
        <v>23</v>
      </c>
      <c r="AO14" s="25">
        <f>IFERROR(MATCH(AO$11,_calc_기준250!$CN$4:$EF$4,0),"")</f>
        <v>24</v>
      </c>
      <c r="AP14" s="25">
        <f>IFERROR(MATCH(AP$11,_calc_기준250!$CN$4:$EF$4,0),"")</f>
        <v>32</v>
      </c>
      <c r="AQ14" s="25">
        <f>IFERROR(MATCH(AQ$11,_calc_기준250!$CN$4:$EF$4,0),"")</f>
        <v>44</v>
      </c>
      <c r="AR14" s="25">
        <f>IFERROR(MATCH(AR$11,_calc_기준250!$CN$4:$EF$4,0),"")</f>
        <v>8</v>
      </c>
      <c r="AS14" s="25">
        <f>IFERROR(MATCH(AS$11,_calc_기준250!$CN$4:$EF$4,0),"")</f>
        <v>18</v>
      </c>
      <c r="AT14" s="25">
        <f>IFERROR(MATCH(AT$11,_calc_기준250!$CN$4:$EF$4,0),"")</f>
        <v>27</v>
      </c>
      <c r="AU14" s="25">
        <f>IFERROR(MATCH(AU$11,_calc_기준250!$CN$4:$EF$4,0),"")</f>
        <v>15</v>
      </c>
      <c r="AV14" s="25">
        <f>IFERROR(MATCH(AV$11,_calc_기준250!$CN$4:$EF$4,0),"")</f>
        <v>25</v>
      </c>
      <c r="AW14" s="25">
        <f>IFERROR(MATCH(AW$11,_calc_기준250!$CN$4:$EF$4,0),"")</f>
        <v>31</v>
      </c>
      <c r="AX14" s="25">
        <f>IFERROR(MATCH(AX$11,_calc_기준250!$CN$4:$EF$4,0),"")</f>
        <v>10</v>
      </c>
      <c r="AY14" s="25">
        <f>IFERROR(MATCH(AY$11,_calc_기준250!$CN$4:$EF$4,0),"")</f>
        <v>28</v>
      </c>
      <c r="AZ14" s="25">
        <f>IFERROR(MATCH(AZ$11,_calc_기준250!$CN$4:$EF$4,0),"")</f>
        <v>42</v>
      </c>
      <c r="BA14" s="25">
        <f>IFERROR(MATCH(BA$11,_calc_기준250!$CN$4:$EF$4,0),"")</f>
        <v>39</v>
      </c>
      <c r="BB14" s="25">
        <f>IFERROR(MATCH(BB$11,_calc_기준250!$CN$4:$EF$4,0),"")</f>
        <v>1</v>
      </c>
      <c r="BC14" s="25">
        <f>IFERROR(MATCH(BC$11,_calc_기준250!$CN$4:$EF$4,0),"")</f>
        <v>2</v>
      </c>
      <c r="BD14" s="25">
        <f>IFERROR(MATCH(BD$11,_calc_기준250!$CN$4:$EF$4,0),"")</f>
        <v>36</v>
      </c>
    </row>
    <row r="15" spans="1:56" ht="16.5" customHeight="1">
      <c r="A15" s="53">
        <f t="shared" si="2"/>
        <v>1241</v>
      </c>
      <c r="B15" s="40">
        <f>IFERROR(INDEX(전체당첨내역!$B:$B,MATCH($A15,전체당첨내역!$A:$A,0)),"")</f>
        <v>7</v>
      </c>
      <c r="C15" s="40">
        <f>IFERROR(INDEX(전체당첨내역!$C:$C,MATCH($A15,전체당첨내역!$A:$A,0)),"")</f>
        <v>13</v>
      </c>
      <c r="D15" s="40">
        <f>IFERROR(INDEX(전체당첨내역!$D:$D,MATCH($A15,전체당첨내역!$A:$A,0)),"")</f>
        <v>16</v>
      </c>
      <c r="E15" s="40">
        <f>IFERROR(INDEX(전체당첨내역!$E:$E,MATCH($A15,전체당첨내역!$A:$A,0)),"")</f>
        <v>23</v>
      </c>
      <c r="F15" s="40">
        <f>IFERROR(INDEX(전체당첨내역!$F:$F,MATCH($A15,전체당첨내역!$A:$A,0)),"")</f>
        <v>24</v>
      </c>
      <c r="G15" s="40">
        <f>IFERROR(INDEX(전체당첨내역!$G:$G,MATCH($A15,전체당첨내역!$A:$A,0)),"")</f>
        <v>43</v>
      </c>
      <c r="H15" s="45">
        <f>IFERROR(INDEX(전체당첨내역!$H:$H,MATCH($A15,전체당첨내역!$A:$A,0)),"")</f>
        <v>9</v>
      </c>
      <c r="I15" s="42">
        <f>IFERROR((INDEX(_calc_기준250!$CN$5:$EF$5,1,$B15)&gt;0)*(INDEX(_calc_기준250!$CN$5:$EF$5,1,$B15)&lt;=15)+(INDEX(_calc_기준250!$CN$5:$EF$5,1,$C15)&gt;0)*(INDEX(_calc_기준250!$CN$5:$EF$5,1,$C15)&lt;=15)+(INDEX(_calc_기준250!$CN$5:$EF$5,1,$D15)&gt;0)*(INDEX(_calc_기준250!$CN$5:$EF$5,1,$D15)&lt;=15)+(INDEX(_calc_기준250!$CN$5:$EF$5,1,$E15)&gt;0)*(INDEX(_calc_기준250!$CN$5:$EF$5,1,$E15)&lt;=15)+(INDEX(_calc_기준250!$CN$5:$EF$5,1,$F15)&gt;0)*(INDEX(_calc_기준250!$CN$5:$EF$5,1,$F15)&lt;=15)+(INDEX(_calc_기준250!$CN$5:$EF$5,1,$G15)&gt;0)*(INDEX(_calc_기준250!$CN$5:$EF$5,1,$G15)&lt;=15),"")</f>
        <v>1</v>
      </c>
      <c r="J15" s="40">
        <f>IFERROR((INDEX(_calc_기준250!$CN$5:$EF$5,1,$B15)&gt;15)*(INDEX(_calc_기준250!$CN$5:$EF$5,1,$B15)&lt;=30)+(INDEX(_calc_기준250!$CN$5:$EF$5,1,$C15)&gt;15)*(INDEX(_calc_기준250!$CN$5:$EF$5,1,$C15)&lt;=30)+(INDEX(_calc_기준250!$CN$5:$EF$5,1,$D15)&gt;15)*(INDEX(_calc_기준250!$CN$5:$EF$5,1,$D15)&lt;=30)+(INDEX(_calc_기준250!$CN$5:$EF$5,1,$E15)&gt;15)*(INDEX(_calc_기준250!$CN$5:$EF$5,1,$E15)&lt;=30)+(INDEX(_calc_기준250!$CN$5:$EF$5,1,$F15)&gt;15)*(INDEX(_calc_기준250!$CN$5:$EF$5,1,$F15)&lt;=30)+(INDEX(_calc_기준250!$CN$5:$EF$5,1,$G15)&gt;15)*(INDEX(_calc_기준250!$CN$5:$EF$5,1,$G15)&lt;=30),"")</f>
        <v>4</v>
      </c>
      <c r="K15" s="43">
        <f>IFERROR((INDEX(_calc_기준250!$CN$5:$EF$5,1,$B15)&gt;30)+(INDEX(_calc_기준250!$CN$5:$EF$5,1,$C15)&gt;30)+(INDEX(_calc_기준250!$CN$5:$EF$5,1,$D15)&gt;30)+(INDEX(_calc_기준250!$CN$5:$EF$5,1,$E15)&gt;30)+(INDEX(_calc_기준250!$CN$5:$EF$5,1,$F15)&gt;30)+(INDEX(_calc_기준250!$CN$5:$EF$5,1,$G15)&gt;30),"")</f>
        <v>1</v>
      </c>
      <c r="L15" s="25">
        <f>IFERROR(MATCH(L$11,_calc_기준250!$CN$5:$EF$5,0),"")</f>
        <v>7</v>
      </c>
      <c r="M15" s="25">
        <f>IFERROR(MATCH(M$11,_calc_기준250!$CN$5:$EF$5,0),"")</f>
        <v>35</v>
      </c>
      <c r="N15" s="25">
        <f>IFERROR(MATCH(N$11,_calc_기준250!$CN$5:$EF$5,0),"")</f>
        <v>45</v>
      </c>
      <c r="O15" s="25">
        <f>IFERROR(MATCH(O$11,_calc_기준250!$CN$5:$EF$5,0),"")</f>
        <v>12</v>
      </c>
      <c r="P15" s="25">
        <f>IFERROR(MATCH(P$11,_calc_기준250!$CN$5:$EF$5,0),"")</f>
        <v>6</v>
      </c>
      <c r="Q15" s="25">
        <f>IFERROR(MATCH(Q$11,_calc_기준250!$CN$5:$EF$5,0),"")</f>
        <v>14</v>
      </c>
      <c r="R15" s="25">
        <f>IFERROR(MATCH(R$11,_calc_기준250!$CN$5:$EF$5,0),"")</f>
        <v>26</v>
      </c>
      <c r="S15" s="25">
        <f>IFERROR(MATCH(S$11,_calc_기준250!$CN$5:$EF$5,0),"")</f>
        <v>37</v>
      </c>
      <c r="T15" s="25">
        <f>IFERROR(MATCH(T$11,_calc_기준250!$CN$5:$EF$5,0),"")</f>
        <v>21</v>
      </c>
      <c r="U15" s="25">
        <f>IFERROR(MATCH(U$11,_calc_기준250!$CN$5:$EF$5,0),"")</f>
        <v>11</v>
      </c>
      <c r="V15" s="25">
        <f>IFERROR(MATCH(V$11,_calc_기준250!$CN$5:$EF$5,0),"")</f>
        <v>29</v>
      </c>
      <c r="W15" s="25">
        <f>IFERROR(MATCH(W$11,_calc_기준250!$CN$5:$EF$5,0),"")</f>
        <v>3</v>
      </c>
      <c r="X15" s="25">
        <f>IFERROR(MATCH(X$11,_calc_기준250!$CN$5:$EF$5,0),"")</f>
        <v>34</v>
      </c>
      <c r="Y15" s="25">
        <f>IFERROR(MATCH(Y$11,_calc_기준250!$CN$5:$EF$5,0),"")</f>
        <v>40</v>
      </c>
      <c r="Z15" s="25">
        <f>IFERROR(MATCH(Z$11,_calc_기준250!$CN$5:$EF$5,0),"")</f>
        <v>19</v>
      </c>
      <c r="AA15" s="25">
        <f>IFERROR(MATCH(AA$11,_calc_기준250!$CN$5:$EF$5,0),"")</f>
        <v>33</v>
      </c>
      <c r="AB15" s="25">
        <f>IFERROR(MATCH(AB$11,_calc_기준250!$CN$5:$EF$5,0),"")</f>
        <v>17</v>
      </c>
      <c r="AC15" s="25">
        <f>IFERROR(MATCH(AC$11,_calc_기준250!$CN$5:$EF$5,0),"")</f>
        <v>30</v>
      </c>
      <c r="AD15" s="25">
        <f>IFERROR(MATCH(AD$11,_calc_기준250!$CN$5:$EF$5,0),"")</f>
        <v>38</v>
      </c>
      <c r="AE15" s="25">
        <f>IFERROR(MATCH(AE$11,_calc_기준250!$CN$5:$EF$5,0),"")</f>
        <v>13</v>
      </c>
      <c r="AF15" s="25">
        <f>IFERROR(MATCH(AF$11,_calc_기준250!$CN$5:$EF$5,0),"")</f>
        <v>23</v>
      </c>
      <c r="AG15" s="25">
        <f>IFERROR(MATCH(AG$11,_calc_기준250!$CN$5:$EF$5,0),"")</f>
        <v>22</v>
      </c>
      <c r="AH15" s="25">
        <f>IFERROR(MATCH(AH$11,_calc_기준250!$CN$5:$EF$5,0),"")</f>
        <v>16</v>
      </c>
      <c r="AI15" s="25">
        <f>IFERROR(MATCH(AI$11,_calc_기준250!$CN$5:$EF$5,0),"")</f>
        <v>5</v>
      </c>
      <c r="AJ15" s="25">
        <f>IFERROR(MATCH(AJ$11,_calc_기준250!$CN$5:$EF$5,0),"")</f>
        <v>43</v>
      </c>
      <c r="AK15" s="25">
        <f>IFERROR(MATCH(AK$11,_calc_기준250!$CN$5:$EF$5,0),"")</f>
        <v>18</v>
      </c>
      <c r="AL15" s="25">
        <f>IFERROR(MATCH(AL$11,_calc_기준250!$CN$5:$EF$5,0),"")</f>
        <v>9</v>
      </c>
      <c r="AM15" s="25">
        <f>IFERROR(MATCH(AM$11,_calc_기준250!$CN$5:$EF$5,0),"")</f>
        <v>44</v>
      </c>
      <c r="AN15" s="25">
        <f>IFERROR(MATCH(AN$11,_calc_기준250!$CN$5:$EF$5,0),"")</f>
        <v>8</v>
      </c>
      <c r="AO15" s="25">
        <f>IFERROR(MATCH(AO$11,_calc_기준250!$CN$5:$EF$5,0),"")</f>
        <v>20</v>
      </c>
      <c r="AP15" s="25">
        <f>IFERROR(MATCH(AP$11,_calc_기준250!$CN$5:$EF$5,0),"")</f>
        <v>24</v>
      </c>
      <c r="AQ15" s="25">
        <f>IFERROR(MATCH(AQ$11,_calc_기준250!$CN$5:$EF$5,0),"")</f>
        <v>32</v>
      </c>
      <c r="AR15" s="25">
        <f>IFERROR(MATCH(AR$11,_calc_기준250!$CN$5:$EF$5,0),"")</f>
        <v>25</v>
      </c>
      <c r="AS15" s="25">
        <f>IFERROR(MATCH(AS$11,_calc_기준250!$CN$5:$EF$5,0),"")</f>
        <v>15</v>
      </c>
      <c r="AT15" s="25">
        <f>IFERROR(MATCH(AT$11,_calc_기준250!$CN$5:$EF$5,0),"")</f>
        <v>27</v>
      </c>
      <c r="AU15" s="25">
        <f>IFERROR(MATCH(AU$11,_calc_기준250!$CN$5:$EF$5,0),"")</f>
        <v>31</v>
      </c>
      <c r="AV15" s="25">
        <f>IFERROR(MATCH(AV$11,_calc_기준250!$CN$5:$EF$5,0),"")</f>
        <v>10</v>
      </c>
      <c r="AW15" s="25">
        <f>IFERROR(MATCH(AW$11,_calc_기준250!$CN$5:$EF$5,0),"")</f>
        <v>42</v>
      </c>
      <c r="AX15" s="25">
        <f>IFERROR(MATCH(AX$11,_calc_기준250!$CN$5:$EF$5,0),"")</f>
        <v>4</v>
      </c>
      <c r="AY15" s="25">
        <f>IFERROR(MATCH(AY$11,_calc_기준250!$CN$5:$EF$5,0),"")</f>
        <v>28</v>
      </c>
      <c r="AZ15" s="25">
        <f>IFERROR(MATCH(AZ$11,_calc_기준250!$CN$5:$EF$5,0),"")</f>
        <v>39</v>
      </c>
      <c r="BA15" s="25">
        <f>IFERROR(MATCH(BA$11,_calc_기준250!$CN$5:$EF$5,0),"")</f>
        <v>41</v>
      </c>
      <c r="BB15" s="25">
        <f>IFERROR(MATCH(BB$11,_calc_기준250!$CN$5:$EF$5,0),"")</f>
        <v>2</v>
      </c>
      <c r="BC15" s="25">
        <f>IFERROR(MATCH(BC$11,_calc_기준250!$CN$5:$EF$5,0),"")</f>
        <v>36</v>
      </c>
      <c r="BD15" s="25">
        <f>IFERROR(MATCH(BD$11,_calc_기준250!$CN$5:$EF$5,0),"")</f>
        <v>1</v>
      </c>
    </row>
    <row r="16" spans="1:56" ht="16.5" customHeight="1">
      <c r="A16" s="53">
        <f t="shared" si="2"/>
        <v>1240</v>
      </c>
      <c r="B16" s="40">
        <f>IFERROR(INDEX(전체당첨내역!$B:$B,MATCH($A16,전체당첨내역!$A:$A,0)),"")</f>
        <v>11</v>
      </c>
      <c r="C16" s="40">
        <f>IFERROR(INDEX(전체당첨내역!$C:$C,MATCH($A16,전체당첨내역!$A:$A,0)),"")</f>
        <v>13</v>
      </c>
      <c r="D16" s="40">
        <f>IFERROR(INDEX(전체당첨내역!$D:$D,MATCH($A16,전체당첨내역!$A:$A,0)),"")</f>
        <v>19</v>
      </c>
      <c r="E16" s="40">
        <f>IFERROR(INDEX(전체당첨내역!$E:$E,MATCH($A16,전체당첨내역!$A:$A,0)),"")</f>
        <v>20</v>
      </c>
      <c r="F16" s="40">
        <f>IFERROR(INDEX(전체당첨내역!$F:$F,MATCH($A16,전체당첨내역!$A:$A,0)),"")</f>
        <v>31</v>
      </c>
      <c r="G16" s="40">
        <f>IFERROR(INDEX(전체당첨내역!$G:$G,MATCH($A16,전체당첨내역!$A:$A,0)),"")</f>
        <v>44</v>
      </c>
      <c r="H16" s="45">
        <f>IFERROR(INDEX(전체당첨내역!$H:$H,MATCH($A16,전체당첨내역!$A:$A,0)),"")</f>
        <v>27</v>
      </c>
      <c r="I16" s="42">
        <f>IFERROR((INDEX(_calc_기준250!$CN$6:$EF$6,1,$B16)&gt;0)*(INDEX(_calc_기준250!$CN$6:$EF$6,1,$B16)&lt;=15)+(INDEX(_calc_기준250!$CN$6:$EF$6,1,$C16)&gt;0)*(INDEX(_calc_기준250!$CN$6:$EF$6,1,$C16)&lt;=15)+(INDEX(_calc_기준250!$CN$6:$EF$6,1,$D16)&gt;0)*(INDEX(_calc_기준250!$CN$6:$EF$6,1,$D16)&lt;=15)+(INDEX(_calc_기준250!$CN$6:$EF$6,1,$E16)&gt;0)*(INDEX(_calc_기준250!$CN$6:$EF$6,1,$E16)&lt;=15)+(INDEX(_calc_기준250!$CN$6:$EF$6,1,$F16)&gt;0)*(INDEX(_calc_기준250!$CN$6:$EF$6,1,$F16)&lt;=15)+(INDEX(_calc_기준250!$CN$6:$EF$6,1,$G16)&gt;0)*(INDEX(_calc_기준250!$CN$6:$EF$6,1,$G16)&lt;=15),"")</f>
        <v>2</v>
      </c>
      <c r="J16" s="40">
        <f>IFERROR((INDEX(_calc_기준250!$CN$6:$EF$6,1,$B16)&gt;15)*(INDEX(_calc_기준250!$CN$6:$EF$6,1,$B16)&lt;=30)+(INDEX(_calc_기준250!$CN$6:$EF$6,1,$C16)&gt;15)*(INDEX(_calc_기준250!$CN$6:$EF$6,1,$C16)&lt;=30)+(INDEX(_calc_기준250!$CN$6:$EF$6,1,$D16)&gt;15)*(INDEX(_calc_기준250!$CN$6:$EF$6,1,$D16)&lt;=30)+(INDEX(_calc_기준250!$CN$6:$EF$6,1,$E16)&gt;15)*(INDEX(_calc_기준250!$CN$6:$EF$6,1,$E16)&lt;=30)+(INDEX(_calc_기준250!$CN$6:$EF$6,1,$F16)&gt;15)*(INDEX(_calc_기준250!$CN$6:$EF$6,1,$F16)&lt;=30)+(INDEX(_calc_기준250!$CN$6:$EF$6,1,$G16)&gt;15)*(INDEX(_calc_기준250!$CN$6:$EF$6,1,$G16)&lt;=30),"")</f>
        <v>3</v>
      </c>
      <c r="K16" s="43">
        <f>IFERROR((INDEX(_calc_기준250!$CN$6:$EF$6,1,$B16)&gt;30)+(INDEX(_calc_기준250!$CN$6:$EF$6,1,$C16)&gt;30)+(INDEX(_calc_기준250!$CN$6:$EF$6,1,$D16)&gt;30)+(INDEX(_calc_기준250!$CN$6:$EF$6,1,$E16)&gt;30)+(INDEX(_calc_기준250!$CN$6:$EF$6,1,$F16)&gt;30)+(INDEX(_calc_기준250!$CN$6:$EF$6,1,$G16)&gt;30),"")</f>
        <v>1</v>
      </c>
      <c r="L16" s="25">
        <f>IFERROR(MATCH(L$11,_calc_기준250!$CN$6:$EF$6,0),"")</f>
        <v>35</v>
      </c>
      <c r="M16" s="25">
        <f>IFERROR(MATCH(M$11,_calc_기준250!$CN$6:$EF$6,0),"")</f>
        <v>12</v>
      </c>
      <c r="N16" s="25">
        <f>IFERROR(MATCH(N$11,_calc_기준250!$CN$6:$EF$6,0),"")</f>
        <v>6</v>
      </c>
      <c r="O16" s="25">
        <f>IFERROR(MATCH(O$11,_calc_기준250!$CN$6:$EF$6,0),"")</f>
        <v>14</v>
      </c>
      <c r="P16" s="25">
        <f>IFERROR(MATCH(P$11,_calc_기준250!$CN$6:$EF$6,0),"")</f>
        <v>37</v>
      </c>
      <c r="Q16" s="25">
        <f>IFERROR(MATCH(Q$11,_calc_기준250!$CN$6:$EF$6,0),"")</f>
        <v>7</v>
      </c>
      <c r="R16" s="25">
        <f>IFERROR(MATCH(R$11,_calc_기준250!$CN$6:$EF$6,0),"")</f>
        <v>11</v>
      </c>
      <c r="S16" s="25">
        <f>IFERROR(MATCH(S$11,_calc_기준250!$CN$6:$EF$6,0),"")</f>
        <v>26</v>
      </c>
      <c r="T16" s="25">
        <f>IFERROR(MATCH(T$11,_calc_기준250!$CN$6:$EF$6,0),"")</f>
        <v>29</v>
      </c>
      <c r="U16" s="25">
        <f>IFERROR(MATCH(U$11,_calc_기준250!$CN$6:$EF$6,0),"")</f>
        <v>21</v>
      </c>
      <c r="V16" s="25">
        <f>IFERROR(MATCH(V$11,_calc_기준250!$CN$6:$EF$6,0),"")</f>
        <v>45</v>
      </c>
      <c r="W16" s="25">
        <f>IFERROR(MATCH(W$11,_calc_기준250!$CN$6:$EF$6,0),"")</f>
        <v>40</v>
      </c>
      <c r="X16" s="25">
        <f>IFERROR(MATCH(X$11,_calc_기준250!$CN$6:$EF$6,0),"")</f>
        <v>44</v>
      </c>
      <c r="Y16" s="25">
        <f>IFERROR(MATCH(Y$11,_calc_기준250!$CN$6:$EF$6,0),"")</f>
        <v>34</v>
      </c>
      <c r="Z16" s="25">
        <f>IFERROR(MATCH(Z$11,_calc_기준250!$CN$6:$EF$6,0),"")</f>
        <v>3</v>
      </c>
      <c r="AA16" s="25">
        <f>IFERROR(MATCH(AA$11,_calc_기준250!$CN$6:$EF$6,0),"")</f>
        <v>17</v>
      </c>
      <c r="AB16" s="25">
        <f>IFERROR(MATCH(AB$11,_calc_기준250!$CN$6:$EF$6,0),"")</f>
        <v>33</v>
      </c>
      <c r="AC16" s="25">
        <f>IFERROR(MATCH(AC$11,_calc_기준250!$CN$6:$EF$6,0),"")</f>
        <v>30</v>
      </c>
      <c r="AD16" s="25">
        <f>IFERROR(MATCH(AD$11,_calc_기준250!$CN$6:$EF$6,0),"")</f>
        <v>19</v>
      </c>
      <c r="AE16" s="25">
        <f>IFERROR(MATCH(AE$11,_calc_기준250!$CN$6:$EF$6,0),"")</f>
        <v>38</v>
      </c>
      <c r="AF16" s="25">
        <f>IFERROR(MATCH(AF$11,_calc_기준250!$CN$6:$EF$6,0),"")</f>
        <v>22</v>
      </c>
      <c r="AG16" s="25">
        <f>IFERROR(MATCH(AG$11,_calc_기준250!$CN$6:$EF$6,0),"")</f>
        <v>13</v>
      </c>
      <c r="AH16" s="25">
        <f>IFERROR(MATCH(AH$11,_calc_기준250!$CN$6:$EF$6,0),"")</f>
        <v>16</v>
      </c>
      <c r="AI16" s="25">
        <f>IFERROR(MATCH(AI$11,_calc_기준250!$CN$6:$EF$6,0),"")</f>
        <v>5</v>
      </c>
      <c r="AJ16" s="25">
        <f>IFERROR(MATCH(AJ$11,_calc_기준250!$CN$6:$EF$6,0),"")</f>
        <v>43</v>
      </c>
      <c r="AK16" s="25">
        <f>IFERROR(MATCH(AK$11,_calc_기준250!$CN$6:$EF$6,0),"")</f>
        <v>18</v>
      </c>
      <c r="AL16" s="25">
        <f>IFERROR(MATCH(AL$11,_calc_기준250!$CN$6:$EF$6,0),"")</f>
        <v>8</v>
      </c>
      <c r="AM16" s="25">
        <f>IFERROR(MATCH(AM$11,_calc_기준250!$CN$6:$EF$6,0),"")</f>
        <v>23</v>
      </c>
      <c r="AN16" s="25">
        <f>IFERROR(MATCH(AN$11,_calc_기준250!$CN$6:$EF$6,0),"")</f>
        <v>25</v>
      </c>
      <c r="AO16" s="25">
        <f>IFERROR(MATCH(AO$11,_calc_기준250!$CN$6:$EF$6,0),"")</f>
        <v>20</v>
      </c>
      <c r="AP16" s="25">
        <f>IFERROR(MATCH(AP$11,_calc_기준250!$CN$6:$EF$6,0),"")</f>
        <v>24</v>
      </c>
      <c r="AQ16" s="25">
        <f>IFERROR(MATCH(AQ$11,_calc_기준250!$CN$6:$EF$6,0),"")</f>
        <v>32</v>
      </c>
      <c r="AR16" s="25">
        <f>IFERROR(MATCH(AR$11,_calc_기준250!$CN$6:$EF$6,0),"")</f>
        <v>15</v>
      </c>
      <c r="AS16" s="25">
        <f>IFERROR(MATCH(AS$11,_calc_기준250!$CN$6:$EF$6,0),"")</f>
        <v>27</v>
      </c>
      <c r="AT16" s="25">
        <f>IFERROR(MATCH(AT$11,_calc_기준250!$CN$6:$EF$6,0),"")</f>
        <v>4</v>
      </c>
      <c r="AU16" s="25">
        <f>IFERROR(MATCH(AU$11,_calc_기준250!$CN$6:$EF$6,0),"")</f>
        <v>10</v>
      </c>
      <c r="AV16" s="25">
        <f>IFERROR(MATCH(AV$11,_calc_기준250!$CN$6:$EF$6,0),"")</f>
        <v>31</v>
      </c>
      <c r="AW16" s="25">
        <f>IFERROR(MATCH(AW$11,_calc_기준250!$CN$6:$EF$6,0),"")</f>
        <v>42</v>
      </c>
      <c r="AX16" s="25">
        <f>IFERROR(MATCH(AX$11,_calc_기준250!$CN$6:$EF$6,0),"")</f>
        <v>28</v>
      </c>
      <c r="AY16" s="25">
        <f>IFERROR(MATCH(AY$11,_calc_기준250!$CN$6:$EF$6,0),"")</f>
        <v>2</v>
      </c>
      <c r="AZ16" s="25">
        <f>IFERROR(MATCH(AZ$11,_calc_기준250!$CN$6:$EF$6,0),"")</f>
        <v>9</v>
      </c>
      <c r="BA16" s="25">
        <f>IFERROR(MATCH(BA$11,_calc_기준250!$CN$6:$EF$6,0),"")</f>
        <v>36</v>
      </c>
      <c r="BB16" s="25">
        <f>IFERROR(MATCH(BB$11,_calc_기준250!$CN$6:$EF$6,0),"")</f>
        <v>39</v>
      </c>
      <c r="BC16" s="25">
        <f>IFERROR(MATCH(BC$11,_calc_기준250!$CN$6:$EF$6,0),"")</f>
        <v>41</v>
      </c>
      <c r="BD16" s="25">
        <f>IFERROR(MATCH(BD$11,_calc_기준250!$CN$6:$EF$6,0),"")</f>
        <v>1</v>
      </c>
    </row>
    <row r="17" spans="1:56" ht="16.5" customHeight="1">
      <c r="A17" s="53">
        <f t="shared" si="2"/>
        <v>1239</v>
      </c>
      <c r="B17" s="40">
        <f>IFERROR(INDEX(전체당첨내역!$B:$B,MATCH($A17,전체당첨내역!$A:$A,0)),"")</f>
        <v>11</v>
      </c>
      <c r="C17" s="40">
        <f>IFERROR(INDEX(전체당첨내역!$C:$C,MATCH($A17,전체당첨내역!$A:$A,0)),"")</f>
        <v>13</v>
      </c>
      <c r="D17" s="40">
        <f>IFERROR(INDEX(전체당첨내역!$D:$D,MATCH($A17,전체당첨내역!$A:$A,0)),"")</f>
        <v>22</v>
      </c>
      <c r="E17" s="40">
        <f>IFERROR(INDEX(전체당첨내역!$E:$E,MATCH($A17,전체당첨내역!$A:$A,0)),"")</f>
        <v>32</v>
      </c>
      <c r="F17" s="40">
        <f>IFERROR(INDEX(전체당첨내역!$F:$F,MATCH($A17,전체당첨내역!$A:$A,0)),"")</f>
        <v>33</v>
      </c>
      <c r="G17" s="40">
        <f>IFERROR(INDEX(전체당첨내역!$G:$G,MATCH($A17,전체당첨내역!$A:$A,0)),"")</f>
        <v>36</v>
      </c>
      <c r="H17" s="45">
        <f>IFERROR(INDEX(전체당첨내역!$H:$H,MATCH($A17,전체당첨내역!$A:$A,0)),"")</f>
        <v>8</v>
      </c>
      <c r="I17" s="42">
        <f>IFERROR((INDEX(_calc_기준250!$CN$7:$EF$7,1,$B17)&gt;0)*(INDEX(_calc_기준250!$CN$7:$EF$7,1,$B17)&lt;=15)+(INDEX(_calc_기준250!$CN$7:$EF$7,1,$C17)&gt;0)*(INDEX(_calc_기준250!$CN$7:$EF$7,1,$C17)&lt;=15)+(INDEX(_calc_기준250!$CN$7:$EF$7,1,$D17)&gt;0)*(INDEX(_calc_기준250!$CN$7:$EF$7,1,$D17)&lt;=15)+(INDEX(_calc_기준250!$CN$7:$EF$7,1,$E17)&gt;0)*(INDEX(_calc_기준250!$CN$7:$EF$7,1,$E17)&lt;=15)+(INDEX(_calc_기준250!$CN$7:$EF$7,1,$F17)&gt;0)*(INDEX(_calc_기준250!$CN$7:$EF$7,1,$F17)&lt;=15)+(INDEX(_calc_기준250!$CN$7:$EF$7,1,$G17)&gt;0)*(INDEX(_calc_기준250!$CN$7:$EF$7,1,$G17)&lt;=15),"")</f>
        <v>3</v>
      </c>
      <c r="J17" s="40">
        <f>IFERROR((INDEX(_calc_기준250!$CN$7:$EF$7,1,$B17)&gt;15)*(INDEX(_calc_기준250!$CN$7:$EF$7,1,$B17)&lt;=30)+(INDEX(_calc_기준250!$CN$7:$EF$7,1,$C17)&gt;15)*(INDEX(_calc_기준250!$CN$7:$EF$7,1,$C17)&lt;=30)+(INDEX(_calc_기준250!$CN$7:$EF$7,1,$D17)&gt;15)*(INDEX(_calc_기준250!$CN$7:$EF$7,1,$D17)&lt;=30)+(INDEX(_calc_기준250!$CN$7:$EF$7,1,$E17)&gt;15)*(INDEX(_calc_기준250!$CN$7:$EF$7,1,$E17)&lt;=30)+(INDEX(_calc_기준250!$CN$7:$EF$7,1,$F17)&gt;15)*(INDEX(_calc_기준250!$CN$7:$EF$7,1,$F17)&lt;=30)+(INDEX(_calc_기준250!$CN$7:$EF$7,1,$G17)&gt;15)*(INDEX(_calc_기준250!$CN$7:$EF$7,1,$G17)&lt;=30),"")</f>
        <v>2</v>
      </c>
      <c r="K17" s="43">
        <f>IFERROR((INDEX(_calc_기준250!$CN$7:$EF$7,1,$B17)&gt;30)+(INDEX(_calc_기준250!$CN$7:$EF$7,1,$C17)&gt;30)+(INDEX(_calc_기준250!$CN$7:$EF$7,1,$D17)&gt;30)+(INDEX(_calc_기준250!$CN$7:$EF$7,1,$E17)&gt;30)+(INDEX(_calc_기준250!$CN$7:$EF$7,1,$F17)&gt;30)+(INDEX(_calc_기준250!$CN$7:$EF$7,1,$G17)&gt;30),"")</f>
        <v>1</v>
      </c>
      <c r="L17" s="25">
        <f>IFERROR(MATCH(L$11,_calc_기준250!$CN$7:$EF$7,0),"")</f>
        <v>12</v>
      </c>
      <c r="M17" s="25">
        <f>IFERROR(MATCH(M$11,_calc_기준250!$CN$7:$EF$7,0),"")</f>
        <v>6</v>
      </c>
      <c r="N17" s="25">
        <f>IFERROR(MATCH(N$11,_calc_기준250!$CN$7:$EF$7,0),"")</f>
        <v>14</v>
      </c>
      <c r="O17" s="25">
        <f>IFERROR(MATCH(O$11,_calc_기준250!$CN$7:$EF$7,0),"")</f>
        <v>33</v>
      </c>
      <c r="P17" s="25">
        <f>IFERROR(MATCH(P$11,_calc_기준250!$CN$7:$EF$7,0),"")</f>
        <v>7</v>
      </c>
      <c r="Q17" s="25">
        <f>IFERROR(MATCH(Q$11,_calc_기준250!$CN$7:$EF$7,0),"")</f>
        <v>11</v>
      </c>
      <c r="R17" s="25">
        <f>IFERROR(MATCH(R$11,_calc_기준250!$CN$7:$EF$7,0),"")</f>
        <v>21</v>
      </c>
      <c r="S17" s="25">
        <f>IFERROR(MATCH(S$11,_calc_기준250!$CN$7:$EF$7,0),"")</f>
        <v>26</v>
      </c>
      <c r="T17" s="25">
        <f>IFERROR(MATCH(T$11,_calc_기준250!$CN$7:$EF$7,0),"")</f>
        <v>45</v>
      </c>
      <c r="U17" s="25">
        <f>IFERROR(MATCH(U$11,_calc_기준250!$CN$7:$EF$7,0),"")</f>
        <v>34</v>
      </c>
      <c r="V17" s="25">
        <f>IFERROR(MATCH(V$11,_calc_기준250!$CN$7:$EF$7,0),"")</f>
        <v>35</v>
      </c>
      <c r="W17" s="25">
        <f>IFERROR(MATCH(W$11,_calc_기준250!$CN$7:$EF$7,0),"")</f>
        <v>22</v>
      </c>
      <c r="X17" s="25">
        <f>IFERROR(MATCH(X$11,_calc_기준250!$CN$7:$EF$7,0),"")</f>
        <v>40</v>
      </c>
      <c r="Y17" s="25">
        <f>IFERROR(MATCH(Y$11,_calc_기준250!$CN$7:$EF$7,0),"")</f>
        <v>44</v>
      </c>
      <c r="Z17" s="25">
        <f>IFERROR(MATCH(Z$11,_calc_기준250!$CN$7:$EF$7,0),"")</f>
        <v>3</v>
      </c>
      <c r="AA17" s="25">
        <f>IFERROR(MATCH(AA$11,_calc_기준250!$CN$7:$EF$7,0),"")</f>
        <v>32</v>
      </c>
      <c r="AB17" s="25">
        <f>IFERROR(MATCH(AB$11,_calc_기준250!$CN$7:$EF$7,0),"")</f>
        <v>13</v>
      </c>
      <c r="AC17" s="25">
        <f>IFERROR(MATCH(AC$11,_calc_기준250!$CN$7:$EF$7,0),"")</f>
        <v>17</v>
      </c>
      <c r="AD17" s="25">
        <f>IFERROR(MATCH(AD$11,_calc_기준250!$CN$7:$EF$7,0),"")</f>
        <v>30</v>
      </c>
      <c r="AE17" s="25">
        <f>IFERROR(MATCH(AE$11,_calc_기준250!$CN$7:$EF$7,0),"")</f>
        <v>37</v>
      </c>
      <c r="AF17" s="25">
        <f>IFERROR(MATCH(AF$11,_calc_기준250!$CN$7:$EF$7,0),"")</f>
        <v>38</v>
      </c>
      <c r="AG17" s="25">
        <f>IFERROR(MATCH(AG$11,_calc_기준250!$CN$7:$EF$7,0),"")</f>
        <v>16</v>
      </c>
      <c r="AH17" s="25">
        <f>IFERROR(MATCH(AH$11,_calc_기준250!$CN$7:$EF$7,0),"")</f>
        <v>19</v>
      </c>
      <c r="AI17" s="25">
        <f>IFERROR(MATCH(AI$11,_calc_기준250!$CN$7:$EF$7,0),"")</f>
        <v>29</v>
      </c>
      <c r="AJ17" s="25">
        <f>IFERROR(MATCH(AJ$11,_calc_기준250!$CN$7:$EF$7,0),"")</f>
        <v>43</v>
      </c>
      <c r="AK17" s="25">
        <f>IFERROR(MATCH(AK$11,_calc_기준250!$CN$7:$EF$7,0),"")</f>
        <v>5</v>
      </c>
      <c r="AL17" s="25">
        <f>IFERROR(MATCH(AL$11,_calc_기준250!$CN$7:$EF$7,0),"")</f>
        <v>18</v>
      </c>
      <c r="AM17" s="25">
        <f>IFERROR(MATCH(AM$11,_calc_기준250!$CN$7:$EF$7,0),"")</f>
        <v>8</v>
      </c>
      <c r="AN17" s="25">
        <f>IFERROR(MATCH(AN$11,_calc_기준250!$CN$7:$EF$7,0),"")</f>
        <v>23</v>
      </c>
      <c r="AO17" s="25">
        <f>IFERROR(MATCH(AO$11,_calc_기준250!$CN$7:$EF$7,0),"")</f>
        <v>25</v>
      </c>
      <c r="AP17" s="25">
        <f>IFERROR(MATCH(AP$11,_calc_기준250!$CN$7:$EF$7,0),"")</f>
        <v>20</v>
      </c>
      <c r="AQ17" s="25">
        <f>IFERROR(MATCH(AQ$11,_calc_기준250!$CN$7:$EF$7,0),"")</f>
        <v>24</v>
      </c>
      <c r="AR17" s="25">
        <f>IFERROR(MATCH(AR$11,_calc_기준250!$CN$7:$EF$7,0),"")</f>
        <v>27</v>
      </c>
      <c r="AS17" s="25">
        <f>IFERROR(MATCH(AS$11,_calc_기준250!$CN$7:$EF$7,0),"")</f>
        <v>4</v>
      </c>
      <c r="AT17" s="25">
        <f>IFERROR(MATCH(AT$11,_calc_기준250!$CN$7:$EF$7,0),"")</f>
        <v>10</v>
      </c>
      <c r="AU17" s="25">
        <f>IFERROR(MATCH(AU$11,_calc_기준250!$CN$7:$EF$7,0),"")</f>
        <v>15</v>
      </c>
      <c r="AV17" s="25">
        <f>IFERROR(MATCH(AV$11,_calc_기준250!$CN$7:$EF$7,0),"")</f>
        <v>31</v>
      </c>
      <c r="AW17" s="25">
        <f>IFERROR(MATCH(AW$11,_calc_기준250!$CN$7:$EF$7,0),"")</f>
        <v>42</v>
      </c>
      <c r="AX17" s="25">
        <f>IFERROR(MATCH(AX$11,_calc_기준250!$CN$7:$EF$7,0),"")</f>
        <v>36</v>
      </c>
      <c r="AY17" s="25">
        <f>IFERROR(MATCH(AY$11,_calc_기준250!$CN$7:$EF$7,0),"")</f>
        <v>28</v>
      </c>
      <c r="AZ17" s="25">
        <f>IFERROR(MATCH(AZ$11,_calc_기준250!$CN$7:$EF$7,0),"")</f>
        <v>2</v>
      </c>
      <c r="BA17" s="25">
        <f>IFERROR(MATCH(BA$11,_calc_기준250!$CN$7:$EF$7,0),"")</f>
        <v>39</v>
      </c>
      <c r="BB17" s="25">
        <f>IFERROR(MATCH(BB$11,_calc_기준250!$CN$7:$EF$7,0),"")</f>
        <v>41</v>
      </c>
      <c r="BC17" s="25">
        <f>IFERROR(MATCH(BC$11,_calc_기준250!$CN$7:$EF$7,0),"")</f>
        <v>9</v>
      </c>
      <c r="BD17" s="25">
        <f>IFERROR(MATCH(BD$11,_calc_기준250!$CN$7:$EF$7,0),"")</f>
        <v>1</v>
      </c>
    </row>
    <row r="18" spans="1:56" ht="16.5" customHeight="1">
      <c r="A18" s="53">
        <f t="shared" si="2"/>
        <v>1238</v>
      </c>
      <c r="B18" s="40">
        <f>IFERROR(INDEX(전체당첨내역!$B:$B,MATCH($A18,전체당첨내역!$A:$A,0)),"")</f>
        <v>2</v>
      </c>
      <c r="C18" s="40">
        <f>IFERROR(INDEX(전체당첨내역!$C:$C,MATCH($A18,전체당첨내역!$A:$A,0)),"")</f>
        <v>13</v>
      </c>
      <c r="D18" s="40">
        <f>IFERROR(INDEX(전체당첨내역!$D:$D,MATCH($A18,전체당첨내역!$A:$A,0)),"")</f>
        <v>18</v>
      </c>
      <c r="E18" s="40">
        <f>IFERROR(INDEX(전체당첨내역!$E:$E,MATCH($A18,전체당첨내역!$A:$A,0)),"")</f>
        <v>32</v>
      </c>
      <c r="F18" s="40">
        <f>IFERROR(INDEX(전체당첨내역!$F:$F,MATCH($A18,전체당첨내역!$A:$A,0)),"")</f>
        <v>38</v>
      </c>
      <c r="G18" s="40">
        <f>IFERROR(INDEX(전체당첨내역!$G:$G,MATCH($A18,전체당첨내역!$A:$A,0)),"")</f>
        <v>42</v>
      </c>
      <c r="H18" s="45">
        <f>IFERROR(INDEX(전체당첨내역!$H:$H,MATCH($A18,전체당첨내역!$A:$A,0)),"")</f>
        <v>22</v>
      </c>
      <c r="I18" s="42">
        <f>IFERROR((INDEX(_calc_기준250!$CN$8:$EF$8,1,$B18)&gt;0)*(INDEX(_calc_기준250!$CN$8:$EF$8,1,$B18)&lt;=15)+(INDEX(_calc_기준250!$CN$8:$EF$8,1,$C18)&gt;0)*(INDEX(_calc_기준250!$CN$8:$EF$8,1,$C18)&lt;=15)+(INDEX(_calc_기준250!$CN$8:$EF$8,1,$D18)&gt;0)*(INDEX(_calc_기준250!$CN$8:$EF$8,1,$D18)&lt;=15)+(INDEX(_calc_기준250!$CN$8:$EF$8,1,$E18)&gt;0)*(INDEX(_calc_기준250!$CN$8:$EF$8,1,$E18)&lt;=15)+(INDEX(_calc_기준250!$CN$8:$EF$8,1,$F18)&gt;0)*(INDEX(_calc_기준250!$CN$8:$EF$8,1,$F18)&lt;=15)+(INDEX(_calc_기준250!$CN$8:$EF$8,1,$G18)&gt;0)*(INDEX(_calc_기준250!$CN$8:$EF$8,1,$G18)&lt;=15),"")</f>
        <v>3</v>
      </c>
      <c r="J18" s="40">
        <f>IFERROR((INDEX(_calc_기준250!$CN$8:$EF$8,1,$B18)&gt;15)*(INDEX(_calc_기준250!$CN$8:$EF$8,1,$B18)&lt;=30)+(INDEX(_calc_기준250!$CN$8:$EF$8,1,$C18)&gt;15)*(INDEX(_calc_기준250!$CN$8:$EF$8,1,$C18)&lt;=30)+(INDEX(_calc_기준250!$CN$8:$EF$8,1,$D18)&gt;15)*(INDEX(_calc_기준250!$CN$8:$EF$8,1,$D18)&lt;=30)+(INDEX(_calc_기준250!$CN$8:$EF$8,1,$E18)&gt;15)*(INDEX(_calc_기준250!$CN$8:$EF$8,1,$E18)&lt;=30)+(INDEX(_calc_기준250!$CN$8:$EF$8,1,$F18)&gt;15)*(INDEX(_calc_기준250!$CN$8:$EF$8,1,$F18)&lt;=30)+(INDEX(_calc_기준250!$CN$8:$EF$8,1,$G18)&gt;15)*(INDEX(_calc_기준250!$CN$8:$EF$8,1,$G18)&lt;=30),"")</f>
        <v>3</v>
      </c>
      <c r="K18" s="43">
        <f>IFERROR((INDEX(_calc_기준250!$CN$8:$EF$8,1,$B18)&gt;30)+(INDEX(_calc_기준250!$CN$8:$EF$8,1,$C18)&gt;30)+(INDEX(_calc_기준250!$CN$8:$EF$8,1,$D18)&gt;30)+(INDEX(_calc_기준250!$CN$8:$EF$8,1,$E18)&gt;30)+(INDEX(_calc_기준250!$CN$8:$EF$8,1,$F18)&gt;30)+(INDEX(_calc_기준250!$CN$8:$EF$8,1,$G18)&gt;30),"")</f>
        <v>0</v>
      </c>
      <c r="L18" s="25">
        <f>IFERROR(MATCH(L$11,_calc_기준250!$CN$8:$EF$8,0),"")</f>
        <v>14</v>
      </c>
      <c r="M18" s="25">
        <f>IFERROR(MATCH(M$11,_calc_기준250!$CN$8:$EF$8,0),"")</f>
        <v>6</v>
      </c>
      <c r="N18" s="25">
        <f>IFERROR(MATCH(N$11,_calc_기준250!$CN$8:$EF$8,0),"")</f>
        <v>13</v>
      </c>
      <c r="O18" s="25">
        <f>IFERROR(MATCH(O$11,_calc_기준250!$CN$8:$EF$8,0),"")</f>
        <v>33</v>
      </c>
      <c r="P18" s="25">
        <f>IFERROR(MATCH(P$11,_calc_기준250!$CN$8:$EF$8,0),"")</f>
        <v>7</v>
      </c>
      <c r="Q18" s="25">
        <f>IFERROR(MATCH(Q$11,_calc_기준250!$CN$8:$EF$8,0),"")</f>
        <v>11</v>
      </c>
      <c r="R18" s="25">
        <f>IFERROR(MATCH(R$11,_calc_기준250!$CN$8:$EF$8,0),"")</f>
        <v>21</v>
      </c>
      <c r="S18" s="25">
        <f>IFERROR(MATCH(S$11,_calc_기준250!$CN$8:$EF$8,0),"")</f>
        <v>35</v>
      </c>
      <c r="T18" s="25">
        <f>IFERROR(MATCH(T$11,_calc_기준250!$CN$8:$EF$8,0),"")</f>
        <v>45</v>
      </c>
      <c r="U18" s="25">
        <f>IFERROR(MATCH(U$11,_calc_기준250!$CN$8:$EF$8,0),"")</f>
        <v>26</v>
      </c>
      <c r="V18" s="25">
        <f>IFERROR(MATCH(V$11,_calc_기준250!$CN$8:$EF$8,0),"")</f>
        <v>12</v>
      </c>
      <c r="W18" s="25">
        <f>IFERROR(MATCH(W$11,_calc_기준250!$CN$8:$EF$8,0),"")</f>
        <v>18</v>
      </c>
      <c r="X18" s="25">
        <f>IFERROR(MATCH(X$11,_calc_기준250!$CN$8:$EF$8,0),"")</f>
        <v>32</v>
      </c>
      <c r="Y18" s="25">
        <f>IFERROR(MATCH(Y$11,_calc_기준250!$CN$8:$EF$8,0),"")</f>
        <v>34</v>
      </c>
      <c r="Z18" s="25">
        <f>IFERROR(MATCH(Z$11,_calc_기준250!$CN$8:$EF$8,0),"")</f>
        <v>44</v>
      </c>
      <c r="AA18" s="25">
        <f>IFERROR(MATCH(AA$11,_calc_기준250!$CN$8:$EF$8,0),"")</f>
        <v>40</v>
      </c>
      <c r="AB18" s="25">
        <f>IFERROR(MATCH(AB$11,_calc_기준250!$CN$8:$EF$8,0),"")</f>
        <v>30</v>
      </c>
      <c r="AC18" s="25">
        <f>IFERROR(MATCH(AC$11,_calc_기준250!$CN$8:$EF$8,0),"")</f>
        <v>3</v>
      </c>
      <c r="AD18" s="25">
        <f>IFERROR(MATCH(AD$11,_calc_기준250!$CN$8:$EF$8,0),"")</f>
        <v>17</v>
      </c>
      <c r="AE18" s="25">
        <f>IFERROR(MATCH(AE$11,_calc_기준250!$CN$8:$EF$8,0),"")</f>
        <v>16</v>
      </c>
      <c r="AF18" s="25">
        <f>IFERROR(MATCH(AF$11,_calc_기준250!$CN$8:$EF$8,0),"")</f>
        <v>37</v>
      </c>
      <c r="AG18" s="25">
        <f>IFERROR(MATCH(AG$11,_calc_기준250!$CN$8:$EF$8,0),"")</f>
        <v>38</v>
      </c>
      <c r="AH18" s="25">
        <f>IFERROR(MATCH(AH$11,_calc_기준250!$CN$8:$EF$8,0),"")</f>
        <v>22</v>
      </c>
      <c r="AI18" s="25">
        <f>IFERROR(MATCH(AI$11,_calc_기준250!$CN$8:$EF$8,0),"")</f>
        <v>29</v>
      </c>
      <c r="AJ18" s="25">
        <f>IFERROR(MATCH(AJ$11,_calc_기준250!$CN$8:$EF$8,0),"")</f>
        <v>42</v>
      </c>
      <c r="AK18" s="25">
        <f>IFERROR(MATCH(AK$11,_calc_기준250!$CN$8:$EF$8,0),"")</f>
        <v>43</v>
      </c>
      <c r="AL18" s="25">
        <f>IFERROR(MATCH(AL$11,_calc_기준250!$CN$8:$EF$8,0),"")</f>
        <v>5</v>
      </c>
      <c r="AM18" s="25">
        <f>IFERROR(MATCH(AM$11,_calc_기준250!$CN$8:$EF$8,0),"")</f>
        <v>20</v>
      </c>
      <c r="AN18" s="25">
        <f>IFERROR(MATCH(AN$11,_calc_기준250!$CN$8:$EF$8,0),"")</f>
        <v>2</v>
      </c>
      <c r="AO18" s="25">
        <f>IFERROR(MATCH(AO$11,_calc_기준250!$CN$8:$EF$8,0),"")</f>
        <v>19</v>
      </c>
      <c r="AP18" s="25">
        <f>IFERROR(MATCH(AP$11,_calc_기준250!$CN$8:$EF$8,0),"")</f>
        <v>23</v>
      </c>
      <c r="AQ18" s="25">
        <f>IFERROR(MATCH(AQ$11,_calc_기준250!$CN$8:$EF$8,0),"")</f>
        <v>24</v>
      </c>
      <c r="AR18" s="25">
        <f>IFERROR(MATCH(AR$11,_calc_기준250!$CN$8:$EF$8,0),"")</f>
        <v>25</v>
      </c>
      <c r="AS18" s="25">
        <f>IFERROR(MATCH(AS$11,_calc_기준250!$CN$8:$EF$8,0),"")</f>
        <v>8</v>
      </c>
      <c r="AT18" s="25">
        <f>IFERROR(MATCH(AT$11,_calc_기준250!$CN$8:$EF$8,0),"")</f>
        <v>27</v>
      </c>
      <c r="AU18" s="25">
        <f>IFERROR(MATCH(AU$11,_calc_기준250!$CN$8:$EF$8,0),"")</f>
        <v>31</v>
      </c>
      <c r="AV18" s="25">
        <f>IFERROR(MATCH(AV$11,_calc_기준250!$CN$8:$EF$8,0),"")</f>
        <v>15</v>
      </c>
      <c r="AW18" s="25">
        <f>IFERROR(MATCH(AW$11,_calc_기준250!$CN$8:$EF$8,0),"")</f>
        <v>36</v>
      </c>
      <c r="AX18" s="25">
        <f>IFERROR(MATCH(AX$11,_calc_기준250!$CN$8:$EF$8,0),"")</f>
        <v>41</v>
      </c>
      <c r="AY18" s="25">
        <f>IFERROR(MATCH(AY$11,_calc_기준250!$CN$8:$EF$8,0),"")</f>
        <v>10</v>
      </c>
      <c r="AZ18" s="25">
        <f>IFERROR(MATCH(AZ$11,_calc_기준250!$CN$8:$EF$8,0),"")</f>
        <v>28</v>
      </c>
      <c r="BA18" s="25">
        <f>IFERROR(MATCH(BA$11,_calc_기준250!$CN$8:$EF$8,0),"")</f>
        <v>39</v>
      </c>
      <c r="BB18" s="25">
        <f>IFERROR(MATCH(BB$11,_calc_기준250!$CN$8:$EF$8,0),"")</f>
        <v>9</v>
      </c>
      <c r="BC18" s="25">
        <f>IFERROR(MATCH(BC$11,_calc_기준250!$CN$8:$EF$8,0),"")</f>
        <v>4</v>
      </c>
      <c r="BD18" s="25">
        <f>IFERROR(MATCH(BD$11,_calc_기준250!$CN$8:$EF$8,0),"")</f>
        <v>1</v>
      </c>
    </row>
    <row r="19" spans="1:56" ht="16.5" customHeight="1">
      <c r="A19" s="53">
        <f t="shared" si="2"/>
        <v>1237</v>
      </c>
      <c r="B19" s="40">
        <f>IFERROR(INDEX(전체당첨내역!$B:$B,MATCH($A19,전체당첨내역!$A:$A,0)),"")</f>
        <v>10</v>
      </c>
      <c r="C19" s="40">
        <f>IFERROR(INDEX(전체당첨내역!$C:$C,MATCH($A19,전체당첨내역!$A:$A,0)),"")</f>
        <v>20</v>
      </c>
      <c r="D19" s="40">
        <f>IFERROR(INDEX(전체당첨내역!$D:$D,MATCH($A19,전체당첨내역!$A:$A,0)),"")</f>
        <v>23</v>
      </c>
      <c r="E19" s="40">
        <f>IFERROR(INDEX(전체당첨내역!$E:$E,MATCH($A19,전체당첨내역!$A:$A,0)),"")</f>
        <v>34</v>
      </c>
      <c r="F19" s="40">
        <f>IFERROR(INDEX(전체당첨내역!$F:$F,MATCH($A19,전체당첨내역!$A:$A,0)),"")</f>
        <v>37</v>
      </c>
      <c r="G19" s="40">
        <f>IFERROR(INDEX(전체당첨내역!$G:$G,MATCH($A19,전체당첨내역!$A:$A,0)),"")</f>
        <v>40</v>
      </c>
      <c r="H19" s="45">
        <f>IFERROR(INDEX(전체당첨내역!$H:$H,MATCH($A19,전체당첨내역!$A:$A,0)),"")</f>
        <v>36</v>
      </c>
      <c r="I19" s="42">
        <f>IFERROR((INDEX(_calc_기준250!$CN$9:$EF$9,1,$B19)&gt;0)*(INDEX(_calc_기준250!$CN$9:$EF$9,1,$B19)&lt;=15)+(INDEX(_calc_기준250!$CN$9:$EF$9,1,$C19)&gt;0)*(INDEX(_calc_기준250!$CN$9:$EF$9,1,$C19)&lt;=15)+(INDEX(_calc_기준250!$CN$9:$EF$9,1,$D19)&gt;0)*(INDEX(_calc_기준250!$CN$9:$EF$9,1,$D19)&lt;=15)+(INDEX(_calc_기준250!$CN$9:$EF$9,1,$E19)&gt;0)*(INDEX(_calc_기준250!$CN$9:$EF$9,1,$E19)&lt;=15)+(INDEX(_calc_기준250!$CN$9:$EF$9,1,$F19)&gt;0)*(INDEX(_calc_기준250!$CN$9:$EF$9,1,$F19)&lt;=15)+(INDEX(_calc_기준250!$CN$9:$EF$9,1,$G19)&gt;0)*(INDEX(_calc_기준250!$CN$9:$EF$9,1,$G19)&lt;=15),"")</f>
        <v>1</v>
      </c>
      <c r="J19" s="40">
        <f>IFERROR((INDEX(_calc_기준250!$CN$9:$EF$9,1,$B19)&gt;15)*(INDEX(_calc_기준250!$CN$9:$EF$9,1,$B19)&lt;=30)+(INDEX(_calc_기준250!$CN$9:$EF$9,1,$C19)&gt;15)*(INDEX(_calc_기준250!$CN$9:$EF$9,1,$C19)&lt;=30)+(INDEX(_calc_기준250!$CN$9:$EF$9,1,$D19)&gt;15)*(INDEX(_calc_기준250!$CN$9:$EF$9,1,$D19)&lt;=30)+(INDEX(_calc_기준250!$CN$9:$EF$9,1,$E19)&gt;15)*(INDEX(_calc_기준250!$CN$9:$EF$9,1,$E19)&lt;=30)+(INDEX(_calc_기준250!$CN$9:$EF$9,1,$F19)&gt;15)*(INDEX(_calc_기준250!$CN$9:$EF$9,1,$F19)&lt;=30)+(INDEX(_calc_기준250!$CN$9:$EF$9,1,$G19)&gt;15)*(INDEX(_calc_기준250!$CN$9:$EF$9,1,$G19)&lt;=30),"")</f>
        <v>4</v>
      </c>
      <c r="K19" s="43">
        <f>IFERROR((INDEX(_calc_기준250!$CN$9:$EF$9,1,$B19)&gt;30)+(INDEX(_calc_기준250!$CN$9:$EF$9,1,$C19)&gt;30)+(INDEX(_calc_기준250!$CN$9:$EF$9,1,$D19)&gt;30)+(INDEX(_calc_기준250!$CN$9:$EF$9,1,$E19)&gt;30)+(INDEX(_calc_기준250!$CN$9:$EF$9,1,$F19)&gt;30)+(INDEX(_calc_기준250!$CN$9:$EF$9,1,$G19)&gt;30),"")</f>
        <v>1</v>
      </c>
      <c r="L19" s="25">
        <f>IFERROR(MATCH(L$11,_calc_기준250!$CN$9:$EF$9,0),"")</f>
        <v>14</v>
      </c>
      <c r="M19" s="25">
        <f>IFERROR(MATCH(M$11,_calc_기준250!$CN$9:$EF$9,0),"")</f>
        <v>6</v>
      </c>
      <c r="N19" s="25">
        <f>IFERROR(MATCH(N$11,_calc_기준250!$CN$9:$EF$9,0),"")</f>
        <v>7</v>
      </c>
      <c r="O19" s="25">
        <f>IFERROR(MATCH(O$11,_calc_기준250!$CN$9:$EF$9,0),"")</f>
        <v>11</v>
      </c>
      <c r="P19" s="25">
        <f>IFERROR(MATCH(P$11,_calc_기준250!$CN$9:$EF$9,0),"")</f>
        <v>21</v>
      </c>
      <c r="Q19" s="25">
        <f>IFERROR(MATCH(Q$11,_calc_기준250!$CN$9:$EF$9,0),"")</f>
        <v>33</v>
      </c>
      <c r="R19" s="25">
        <f>IFERROR(MATCH(R$11,_calc_기준250!$CN$9:$EF$9,0),"")</f>
        <v>34</v>
      </c>
      <c r="S19" s="25">
        <f>IFERROR(MATCH(S$11,_calc_기준250!$CN$9:$EF$9,0),"")</f>
        <v>35</v>
      </c>
      <c r="T19" s="25">
        <f>IFERROR(MATCH(T$11,_calc_기준250!$CN$9:$EF$9,0),"")</f>
        <v>45</v>
      </c>
      <c r="U19" s="25">
        <f>IFERROR(MATCH(U$11,_calc_기준250!$CN$9:$EF$9,0),"")</f>
        <v>32</v>
      </c>
      <c r="V19" s="25">
        <f>IFERROR(MATCH(V$11,_calc_기준250!$CN$9:$EF$9,0),"")</f>
        <v>12</v>
      </c>
      <c r="W19" s="25">
        <f>IFERROR(MATCH(W$11,_calc_기준250!$CN$9:$EF$9,0),"")</f>
        <v>18</v>
      </c>
      <c r="X19" s="25">
        <f>IFERROR(MATCH(X$11,_calc_기준250!$CN$9:$EF$9,0),"")</f>
        <v>13</v>
      </c>
      <c r="Y19" s="25">
        <f>IFERROR(MATCH(Y$11,_calc_기준250!$CN$9:$EF$9,0),"")</f>
        <v>30</v>
      </c>
      <c r="Z19" s="25">
        <f>IFERROR(MATCH(Z$11,_calc_기준250!$CN$9:$EF$9,0),"")</f>
        <v>44</v>
      </c>
      <c r="AA19" s="25">
        <f>IFERROR(MATCH(AA$11,_calc_기준250!$CN$9:$EF$9,0),"")</f>
        <v>20</v>
      </c>
      <c r="AB19" s="25">
        <f>IFERROR(MATCH(AB$11,_calc_기준250!$CN$9:$EF$9,0),"")</f>
        <v>3</v>
      </c>
      <c r="AC19" s="25">
        <f>IFERROR(MATCH(AC$11,_calc_기준250!$CN$9:$EF$9,0),"")</f>
        <v>38</v>
      </c>
      <c r="AD19" s="25">
        <f>IFERROR(MATCH(AD$11,_calc_기준250!$CN$9:$EF$9,0),"")</f>
        <v>17</v>
      </c>
      <c r="AE19" s="25">
        <f>IFERROR(MATCH(AE$11,_calc_기준250!$CN$9:$EF$9,0),"")</f>
        <v>16</v>
      </c>
      <c r="AF19" s="25">
        <f>IFERROR(MATCH(AF$11,_calc_기준250!$CN$9:$EF$9,0),"")</f>
        <v>40</v>
      </c>
      <c r="AG19" s="25">
        <f>IFERROR(MATCH(AG$11,_calc_기준250!$CN$9:$EF$9,0),"")</f>
        <v>22</v>
      </c>
      <c r="AH19" s="25">
        <f>IFERROR(MATCH(AH$11,_calc_기준250!$CN$9:$EF$9,0),"")</f>
        <v>23</v>
      </c>
      <c r="AI19" s="25">
        <f>IFERROR(MATCH(AI$11,_calc_기준250!$CN$9:$EF$9,0),"")</f>
        <v>37</v>
      </c>
      <c r="AJ19" s="25">
        <f>IFERROR(MATCH(AJ$11,_calc_기준250!$CN$9:$EF$9,0),"")</f>
        <v>43</v>
      </c>
      <c r="AK19" s="25">
        <f>IFERROR(MATCH(AK$11,_calc_기준250!$CN$9:$EF$9,0),"")</f>
        <v>26</v>
      </c>
      <c r="AL19" s="25">
        <f>IFERROR(MATCH(AL$11,_calc_기준250!$CN$9:$EF$9,0),"")</f>
        <v>29</v>
      </c>
      <c r="AM19" s="25">
        <f>IFERROR(MATCH(AM$11,_calc_기준250!$CN$9:$EF$9,0),"")</f>
        <v>42</v>
      </c>
      <c r="AN19" s="25">
        <f>IFERROR(MATCH(AN$11,_calc_기준250!$CN$9:$EF$9,0),"")</f>
        <v>2</v>
      </c>
      <c r="AO19" s="25">
        <f>IFERROR(MATCH(AO$11,_calc_기준250!$CN$9:$EF$9,0),"")</f>
        <v>5</v>
      </c>
      <c r="AP19" s="25">
        <f>IFERROR(MATCH(AP$11,_calc_기준250!$CN$9:$EF$9,0),"")</f>
        <v>10</v>
      </c>
      <c r="AQ19" s="25">
        <f>IFERROR(MATCH(AQ$11,_calc_기준250!$CN$9:$EF$9,0),"")</f>
        <v>24</v>
      </c>
      <c r="AR19" s="25">
        <f>IFERROR(MATCH(AR$11,_calc_기준250!$CN$9:$EF$9,0),"")</f>
        <v>19</v>
      </c>
      <c r="AS19" s="25">
        <f>IFERROR(MATCH(AS$11,_calc_기준250!$CN$9:$EF$9,0),"")</f>
        <v>8</v>
      </c>
      <c r="AT19" s="25">
        <f>IFERROR(MATCH(AT$11,_calc_기준250!$CN$9:$EF$9,0),"")</f>
        <v>15</v>
      </c>
      <c r="AU19" s="25">
        <f>IFERROR(MATCH(AU$11,_calc_기준250!$CN$9:$EF$9,0),"")</f>
        <v>25</v>
      </c>
      <c r="AV19" s="25">
        <f>IFERROR(MATCH(AV$11,_calc_기준250!$CN$9:$EF$9,0),"")</f>
        <v>31</v>
      </c>
      <c r="AW19" s="25">
        <f>IFERROR(MATCH(AW$11,_calc_기준250!$CN$9:$EF$9,0),"")</f>
        <v>27</v>
      </c>
      <c r="AX19" s="25">
        <f>IFERROR(MATCH(AX$11,_calc_기준250!$CN$9:$EF$9,0),"")</f>
        <v>36</v>
      </c>
      <c r="AY19" s="25">
        <f>IFERROR(MATCH(AY$11,_calc_기준250!$CN$9:$EF$9,0),"")</f>
        <v>41</v>
      </c>
      <c r="AZ19" s="25">
        <f>IFERROR(MATCH(AZ$11,_calc_기준250!$CN$9:$EF$9,0),"")</f>
        <v>28</v>
      </c>
      <c r="BA19" s="25">
        <f>IFERROR(MATCH(BA$11,_calc_기준250!$CN$9:$EF$9,0),"")</f>
        <v>39</v>
      </c>
      <c r="BB19" s="25">
        <f>IFERROR(MATCH(BB$11,_calc_기준250!$CN$9:$EF$9,0),"")</f>
        <v>4</v>
      </c>
      <c r="BC19" s="25">
        <f>IFERROR(MATCH(BC$11,_calc_기준250!$CN$9:$EF$9,0),"")</f>
        <v>9</v>
      </c>
      <c r="BD19" s="25">
        <f>IFERROR(MATCH(BD$11,_calc_기준250!$CN$9:$EF$9,0),"")</f>
        <v>1</v>
      </c>
    </row>
    <row r="20" spans="1:56" ht="16.5" customHeight="1">
      <c r="A20" s="53">
        <f t="shared" si="2"/>
        <v>1236</v>
      </c>
      <c r="B20" s="40">
        <f>IFERROR(INDEX(전체당첨내역!$B:$B,MATCH($A20,전체당첨내역!$A:$A,0)),"")</f>
        <v>12</v>
      </c>
      <c r="C20" s="40">
        <f>IFERROR(INDEX(전체당첨내역!$C:$C,MATCH($A20,전체당첨내역!$A:$A,0)),"")</f>
        <v>18</v>
      </c>
      <c r="D20" s="40">
        <f>IFERROR(INDEX(전체당첨내역!$D:$D,MATCH($A20,전체당첨내역!$A:$A,0)),"")</f>
        <v>21</v>
      </c>
      <c r="E20" s="40">
        <f>IFERROR(INDEX(전체당첨내역!$E:$E,MATCH($A20,전체당첨내역!$A:$A,0)),"")</f>
        <v>29</v>
      </c>
      <c r="F20" s="40">
        <f>IFERROR(INDEX(전체당첨내역!$F:$F,MATCH($A20,전체당첨내역!$A:$A,0)),"")</f>
        <v>34</v>
      </c>
      <c r="G20" s="40">
        <f>IFERROR(INDEX(전체당첨내역!$G:$G,MATCH($A20,전체당첨내역!$A:$A,0)),"")</f>
        <v>38</v>
      </c>
      <c r="H20" s="45">
        <f>IFERROR(INDEX(전체당첨내역!$H:$H,MATCH($A20,전체당첨내역!$A:$A,0)),"")</f>
        <v>10</v>
      </c>
      <c r="I20" s="42">
        <f>IFERROR((INDEX(_calc_기준250!$CN$10:$EF$10,1,$B20)&gt;0)*(INDEX(_calc_기준250!$CN$10:$EF$10,1,$B20)&lt;=15)+(INDEX(_calc_기준250!$CN$10:$EF$10,1,$C20)&gt;0)*(INDEX(_calc_기준250!$CN$10:$EF$10,1,$C20)&lt;=15)+(INDEX(_calc_기준250!$CN$10:$EF$10,1,$D20)&gt;0)*(INDEX(_calc_기준250!$CN$10:$EF$10,1,$D20)&lt;=15)+(INDEX(_calc_기준250!$CN$10:$EF$10,1,$E20)&gt;0)*(INDEX(_calc_기준250!$CN$10:$EF$10,1,$E20)&lt;=15)+(INDEX(_calc_기준250!$CN$10:$EF$10,1,$F20)&gt;0)*(INDEX(_calc_기준250!$CN$10:$EF$10,1,$F20)&lt;=15)+(INDEX(_calc_기준250!$CN$10:$EF$10,1,$G20)&gt;0)*(INDEX(_calc_기준250!$CN$10:$EF$10,1,$G20)&lt;=15),"")</f>
        <v>4</v>
      </c>
      <c r="J20" s="40">
        <f>IFERROR((INDEX(_calc_기준250!$CN$10:$EF$10,1,$B20)&gt;15)*(INDEX(_calc_기준250!$CN$10:$EF$10,1,$B20)&lt;=30)+(INDEX(_calc_기준250!$CN$10:$EF$10,1,$C20)&gt;15)*(INDEX(_calc_기준250!$CN$10:$EF$10,1,$C20)&lt;=30)+(INDEX(_calc_기준250!$CN$10:$EF$10,1,$D20)&gt;15)*(INDEX(_calc_기준250!$CN$10:$EF$10,1,$D20)&lt;=30)+(INDEX(_calc_기준250!$CN$10:$EF$10,1,$E20)&gt;15)*(INDEX(_calc_기준250!$CN$10:$EF$10,1,$E20)&lt;=30)+(INDEX(_calc_기준250!$CN$10:$EF$10,1,$F20)&gt;15)*(INDEX(_calc_기준250!$CN$10:$EF$10,1,$F20)&lt;=30)+(INDEX(_calc_기준250!$CN$10:$EF$10,1,$G20)&gt;15)*(INDEX(_calc_기준250!$CN$10:$EF$10,1,$G20)&lt;=30),"")</f>
        <v>2</v>
      </c>
      <c r="K20" s="43">
        <f>IFERROR((INDEX(_calc_기준250!$CN$10:$EF$10,1,$B20)&gt;30)+(INDEX(_calc_기준250!$CN$10:$EF$10,1,$C20)&gt;30)+(INDEX(_calc_기준250!$CN$10:$EF$10,1,$D20)&gt;30)+(INDEX(_calc_기준250!$CN$10:$EF$10,1,$E20)&gt;30)+(INDEX(_calc_기준250!$CN$10:$EF$10,1,$F20)&gt;30)+(INDEX(_calc_기준250!$CN$10:$EF$10,1,$G20)&gt;30),"")</f>
        <v>0</v>
      </c>
      <c r="L20" s="25">
        <f>IFERROR(MATCH(L$11,_calc_기준250!$CN$10:$EF$10,0),"")</f>
        <v>6</v>
      </c>
      <c r="M20" s="25">
        <f>IFERROR(MATCH(M$11,_calc_기준250!$CN$10:$EF$10,0),"")</f>
        <v>7</v>
      </c>
      <c r="N20" s="25">
        <f>IFERROR(MATCH(N$11,_calc_기준250!$CN$10:$EF$10,0),"")</f>
        <v>14</v>
      </c>
      <c r="O20" s="25">
        <f>IFERROR(MATCH(O$11,_calc_기준250!$CN$10:$EF$10,0),"")</f>
        <v>12</v>
      </c>
      <c r="P20" s="25">
        <f>IFERROR(MATCH(P$11,_calc_기준250!$CN$10:$EF$10,0),"")</f>
        <v>21</v>
      </c>
      <c r="Q20" s="25">
        <f>IFERROR(MATCH(Q$11,_calc_기준250!$CN$10:$EF$10,0),"")</f>
        <v>33</v>
      </c>
      <c r="R20" s="25">
        <f>IFERROR(MATCH(R$11,_calc_기준250!$CN$10:$EF$10,0),"")</f>
        <v>11</v>
      </c>
      <c r="S20" s="25">
        <f>IFERROR(MATCH(S$11,_calc_기준250!$CN$10:$EF$10,0),"")</f>
        <v>18</v>
      </c>
      <c r="T20" s="25">
        <f>IFERROR(MATCH(T$11,_calc_기준250!$CN$10:$EF$10,0),"")</f>
        <v>34</v>
      </c>
      <c r="U20" s="25">
        <f>IFERROR(MATCH(U$11,_calc_기준250!$CN$10:$EF$10,0),"")</f>
        <v>35</v>
      </c>
      <c r="V20" s="25">
        <f>IFERROR(MATCH(V$11,_calc_기준250!$CN$10:$EF$10,0),"")</f>
        <v>45</v>
      </c>
      <c r="W20" s="25">
        <f>IFERROR(MATCH(W$11,_calc_기준250!$CN$10:$EF$10,0),"")</f>
        <v>32</v>
      </c>
      <c r="X20" s="25">
        <f>IFERROR(MATCH(X$11,_calc_기준250!$CN$10:$EF$10,0),"")</f>
        <v>44</v>
      </c>
      <c r="Y20" s="25">
        <f>IFERROR(MATCH(Y$11,_calc_기준250!$CN$10:$EF$10,0),"")</f>
        <v>30</v>
      </c>
      <c r="Z20" s="25">
        <f>IFERROR(MATCH(Z$11,_calc_기준250!$CN$10:$EF$10,0),"")</f>
        <v>3</v>
      </c>
      <c r="AA20" s="25">
        <f>IFERROR(MATCH(AA$11,_calc_기준250!$CN$10:$EF$10,0),"")</f>
        <v>38</v>
      </c>
      <c r="AB20" s="25">
        <f>IFERROR(MATCH(AB$11,_calc_기준250!$CN$10:$EF$10,0),"")</f>
        <v>20</v>
      </c>
      <c r="AC20" s="25">
        <f>IFERROR(MATCH(AC$11,_calc_기준250!$CN$10:$EF$10,0),"")</f>
        <v>17</v>
      </c>
      <c r="AD20" s="25">
        <f>IFERROR(MATCH(AD$11,_calc_기준250!$CN$10:$EF$10,0),"")</f>
        <v>40</v>
      </c>
      <c r="AE20" s="25">
        <f>IFERROR(MATCH(AE$11,_calc_기준250!$CN$10:$EF$10,0),"")</f>
        <v>13</v>
      </c>
      <c r="AF20" s="25">
        <f>IFERROR(MATCH(AF$11,_calc_기준250!$CN$10:$EF$10,0),"")</f>
        <v>22</v>
      </c>
      <c r="AG20" s="25">
        <f>IFERROR(MATCH(AG$11,_calc_기준250!$CN$10:$EF$10,0),"")</f>
        <v>16</v>
      </c>
      <c r="AH20" s="25">
        <f>IFERROR(MATCH(AH$11,_calc_기준250!$CN$10:$EF$10,0),"")</f>
        <v>29</v>
      </c>
      <c r="AI20" s="25">
        <f>IFERROR(MATCH(AI$11,_calc_기준250!$CN$10:$EF$10,0),"")</f>
        <v>37</v>
      </c>
      <c r="AJ20" s="25">
        <f>IFERROR(MATCH(AJ$11,_calc_기준250!$CN$10:$EF$10,0),"")</f>
        <v>43</v>
      </c>
      <c r="AK20" s="25">
        <f>IFERROR(MATCH(AK$11,_calc_기준250!$CN$10:$EF$10,0),"")</f>
        <v>26</v>
      </c>
      <c r="AL20" s="25">
        <f>IFERROR(MATCH(AL$11,_calc_기준250!$CN$10:$EF$10,0),"")</f>
        <v>42</v>
      </c>
      <c r="AM20" s="25">
        <f>IFERROR(MATCH(AM$11,_calc_기준250!$CN$10:$EF$10,0),"")</f>
        <v>10</v>
      </c>
      <c r="AN20" s="25">
        <f>IFERROR(MATCH(AN$11,_calc_기준250!$CN$10:$EF$10,0),"")</f>
        <v>19</v>
      </c>
      <c r="AO20" s="25">
        <f>IFERROR(MATCH(AO$11,_calc_기준250!$CN$10:$EF$10,0),"")</f>
        <v>24</v>
      </c>
      <c r="AP20" s="25">
        <f>IFERROR(MATCH(AP$11,_calc_기준250!$CN$10:$EF$10,0),"")</f>
        <v>5</v>
      </c>
      <c r="AQ20" s="25">
        <f>IFERROR(MATCH(AQ$11,_calc_기준250!$CN$10:$EF$10,0),"")</f>
        <v>23</v>
      </c>
      <c r="AR20" s="25">
        <f>IFERROR(MATCH(AR$11,_calc_기준250!$CN$10:$EF$10,0),"")</f>
        <v>25</v>
      </c>
      <c r="AS20" s="25">
        <f>IFERROR(MATCH(AS$11,_calc_기준250!$CN$10:$EF$10,0),"")</f>
        <v>31</v>
      </c>
      <c r="AT20" s="25">
        <f>IFERROR(MATCH(AT$11,_calc_기준250!$CN$10:$EF$10,0),"")</f>
        <v>15</v>
      </c>
      <c r="AU20" s="25">
        <f>IFERROR(MATCH(AU$11,_calc_기준250!$CN$10:$EF$10,0),"")</f>
        <v>27</v>
      </c>
      <c r="AV20" s="25">
        <f>IFERROR(MATCH(AV$11,_calc_기준250!$CN$10:$EF$10,0),"")</f>
        <v>36</v>
      </c>
      <c r="AW20" s="25">
        <f>IFERROR(MATCH(AW$11,_calc_기준250!$CN$10:$EF$10,0),"")</f>
        <v>41</v>
      </c>
      <c r="AX20" s="25">
        <f>IFERROR(MATCH(AX$11,_calc_기준250!$CN$10:$EF$10,0),"")</f>
        <v>28</v>
      </c>
      <c r="AY20" s="25">
        <f>IFERROR(MATCH(AY$11,_calc_기준250!$CN$10:$EF$10,0),"")</f>
        <v>2</v>
      </c>
      <c r="AZ20" s="25">
        <f>IFERROR(MATCH(AZ$11,_calc_기준250!$CN$10:$EF$10,0),"")</f>
        <v>39</v>
      </c>
      <c r="BA20" s="25">
        <f>IFERROR(MATCH(BA$11,_calc_기준250!$CN$10:$EF$10,0),"")</f>
        <v>8</v>
      </c>
      <c r="BB20" s="25">
        <f>IFERROR(MATCH(BB$11,_calc_기준250!$CN$10:$EF$10,0),"")</f>
        <v>9</v>
      </c>
      <c r="BC20" s="25">
        <f>IFERROR(MATCH(BC$11,_calc_기준250!$CN$10:$EF$10,0),"")</f>
        <v>4</v>
      </c>
      <c r="BD20" s="25">
        <f>IFERROR(MATCH(BD$11,_calc_기준250!$CN$10:$EF$10,0),"")</f>
        <v>1</v>
      </c>
    </row>
    <row r="21" spans="1:56" ht="16.5" customHeight="1">
      <c r="A21" s="53">
        <f t="shared" si="2"/>
        <v>1235</v>
      </c>
      <c r="B21" s="40">
        <f>IFERROR(INDEX(전체당첨내역!$B:$B,MATCH($A21,전체당첨내역!$A:$A,0)),"")</f>
        <v>6</v>
      </c>
      <c r="C21" s="40">
        <f>IFERROR(INDEX(전체당첨내역!$C:$C,MATCH($A21,전체당첨내역!$A:$A,0)),"")</f>
        <v>7</v>
      </c>
      <c r="D21" s="40">
        <f>IFERROR(INDEX(전체당첨내역!$D:$D,MATCH($A21,전체당첨내역!$A:$A,0)),"")</f>
        <v>11</v>
      </c>
      <c r="E21" s="40">
        <f>IFERROR(INDEX(전체당첨내역!$E:$E,MATCH($A21,전체당첨내역!$A:$A,0)),"")</f>
        <v>15</v>
      </c>
      <c r="F21" s="40">
        <f>IFERROR(INDEX(전체당첨내역!$F:$F,MATCH($A21,전체당첨내역!$A:$A,0)),"")</f>
        <v>39</v>
      </c>
      <c r="G21" s="40">
        <f>IFERROR(INDEX(전체당첨내역!$G:$G,MATCH($A21,전체당첨내역!$A:$A,0)),"")</f>
        <v>43</v>
      </c>
      <c r="H21" s="45">
        <f>IFERROR(INDEX(전체당첨내역!$H:$H,MATCH($A21,전체당첨내역!$A:$A,0)),"")</f>
        <v>20</v>
      </c>
      <c r="I21" s="42">
        <f>IFERROR((INDEX(_calc_기준250!$CN$11:$EF$11,1,$B21)&gt;0)*(INDEX(_calc_기준250!$CN$11:$EF$11,1,$B21)&lt;=15)+(INDEX(_calc_기준250!$CN$11:$EF$11,1,$C21)&gt;0)*(INDEX(_calc_기준250!$CN$11:$EF$11,1,$C21)&lt;=15)+(INDEX(_calc_기준250!$CN$11:$EF$11,1,$D21)&gt;0)*(INDEX(_calc_기준250!$CN$11:$EF$11,1,$D21)&lt;=15)+(INDEX(_calc_기준250!$CN$11:$EF$11,1,$E21)&gt;0)*(INDEX(_calc_기준250!$CN$11:$EF$11,1,$E21)&lt;=15)+(INDEX(_calc_기준250!$CN$11:$EF$11,1,$F21)&gt;0)*(INDEX(_calc_기준250!$CN$11:$EF$11,1,$F21)&lt;=15)+(INDEX(_calc_기준250!$CN$11:$EF$11,1,$G21)&gt;0)*(INDEX(_calc_기준250!$CN$11:$EF$11,1,$G21)&lt;=15),"")</f>
        <v>3</v>
      </c>
      <c r="J21" s="40">
        <f>IFERROR((INDEX(_calc_기준250!$CN$11:$EF$11,1,$B21)&gt;15)*(INDEX(_calc_기준250!$CN$11:$EF$11,1,$B21)&lt;=30)+(INDEX(_calc_기준250!$CN$11:$EF$11,1,$C21)&gt;15)*(INDEX(_calc_기준250!$CN$11:$EF$11,1,$C21)&lt;=30)+(INDEX(_calc_기준250!$CN$11:$EF$11,1,$D21)&gt;15)*(INDEX(_calc_기준250!$CN$11:$EF$11,1,$D21)&lt;=30)+(INDEX(_calc_기준250!$CN$11:$EF$11,1,$E21)&gt;15)*(INDEX(_calc_기준250!$CN$11:$EF$11,1,$E21)&lt;=30)+(INDEX(_calc_기준250!$CN$11:$EF$11,1,$F21)&gt;15)*(INDEX(_calc_기준250!$CN$11:$EF$11,1,$F21)&lt;=30)+(INDEX(_calc_기준250!$CN$11:$EF$11,1,$G21)&gt;15)*(INDEX(_calc_기준250!$CN$11:$EF$11,1,$G21)&lt;=30),"")</f>
        <v>1</v>
      </c>
      <c r="K21" s="43">
        <f>IFERROR((INDEX(_calc_기준250!$CN$11:$EF$11,1,$B21)&gt;30)+(INDEX(_calc_기준250!$CN$11:$EF$11,1,$C21)&gt;30)+(INDEX(_calc_기준250!$CN$11:$EF$11,1,$D21)&gt;30)+(INDEX(_calc_기준250!$CN$11:$EF$11,1,$E21)&gt;30)+(INDEX(_calc_기준250!$CN$11:$EF$11,1,$F21)&gt;30)+(INDEX(_calc_기준250!$CN$11:$EF$11,1,$G21)&gt;30),"")</f>
        <v>2</v>
      </c>
      <c r="L21" s="25">
        <f>IFERROR(MATCH(L$11,_calc_기준250!$CN$11:$EF$11,0),"")</f>
        <v>7</v>
      </c>
      <c r="M21" s="25">
        <f>IFERROR(MATCH(M$11,_calc_기준250!$CN$11:$EF$11,0),"")</f>
        <v>6</v>
      </c>
      <c r="N21" s="25">
        <f>IFERROR(MATCH(N$11,_calc_기준250!$CN$11:$EF$11,0),"")</f>
        <v>14</v>
      </c>
      <c r="O21" s="25">
        <f>IFERROR(MATCH(O$11,_calc_기준250!$CN$11:$EF$11,0),"")</f>
        <v>21</v>
      </c>
      <c r="P21" s="25">
        <f>IFERROR(MATCH(P$11,_calc_기준250!$CN$11:$EF$11,0),"")</f>
        <v>33</v>
      </c>
      <c r="Q21" s="25">
        <f>IFERROR(MATCH(Q$11,_calc_기준250!$CN$11:$EF$11,0),"")</f>
        <v>12</v>
      </c>
      <c r="R21" s="25">
        <f>IFERROR(MATCH(R$11,_calc_기준250!$CN$11:$EF$11,0),"")</f>
        <v>18</v>
      </c>
      <c r="S21" s="25">
        <f>IFERROR(MATCH(S$11,_calc_기준250!$CN$11:$EF$11,0),"")</f>
        <v>11</v>
      </c>
      <c r="T21" s="25">
        <f>IFERROR(MATCH(T$11,_calc_기준250!$CN$11:$EF$11,0),"")</f>
        <v>34</v>
      </c>
      <c r="U21" s="25">
        <f>IFERROR(MATCH(U$11,_calc_기준250!$CN$11:$EF$11,0),"")</f>
        <v>30</v>
      </c>
      <c r="V21" s="25">
        <f>IFERROR(MATCH(V$11,_calc_기준250!$CN$11:$EF$11,0),"")</f>
        <v>35</v>
      </c>
      <c r="W21" s="25">
        <f>IFERROR(MATCH(W$11,_calc_기준250!$CN$11:$EF$11,0),"")</f>
        <v>45</v>
      </c>
      <c r="X21" s="25">
        <f>IFERROR(MATCH(X$11,_calc_기준250!$CN$11:$EF$11,0),"")</f>
        <v>44</v>
      </c>
      <c r="Y21" s="25">
        <f>IFERROR(MATCH(Y$11,_calc_기준250!$CN$11:$EF$11,0),"")</f>
        <v>38</v>
      </c>
      <c r="Z21" s="25">
        <f>IFERROR(MATCH(Z$11,_calc_기준250!$CN$11:$EF$11,0),"")</f>
        <v>3</v>
      </c>
      <c r="AA21" s="25">
        <f>IFERROR(MATCH(AA$11,_calc_기준250!$CN$11:$EF$11,0),"")</f>
        <v>20</v>
      </c>
      <c r="AB21" s="25">
        <f>IFERROR(MATCH(AB$11,_calc_기준250!$CN$11:$EF$11,0),"")</f>
        <v>40</v>
      </c>
      <c r="AC21" s="25">
        <f>IFERROR(MATCH(AC$11,_calc_기준250!$CN$11:$EF$11,0),"")</f>
        <v>16</v>
      </c>
      <c r="AD21" s="25">
        <f>IFERROR(MATCH(AD$11,_calc_기준250!$CN$11:$EF$11,0),"")</f>
        <v>32</v>
      </c>
      <c r="AE21" s="25">
        <f>IFERROR(MATCH(AE$11,_calc_기준250!$CN$11:$EF$11,0),"")</f>
        <v>13</v>
      </c>
      <c r="AF21" s="25">
        <f>IFERROR(MATCH(AF$11,_calc_기준250!$CN$11:$EF$11,0),"")</f>
        <v>37</v>
      </c>
      <c r="AG21" s="25">
        <f>IFERROR(MATCH(AG$11,_calc_기준250!$CN$11:$EF$11,0),"")</f>
        <v>43</v>
      </c>
      <c r="AH21" s="25">
        <f>IFERROR(MATCH(AH$11,_calc_기준250!$CN$11:$EF$11,0),"")</f>
        <v>26</v>
      </c>
      <c r="AI21" s="25">
        <f>IFERROR(MATCH(AI$11,_calc_기준250!$CN$11:$EF$11,0),"")</f>
        <v>42</v>
      </c>
      <c r="AJ21" s="25">
        <f>IFERROR(MATCH(AJ$11,_calc_기준250!$CN$11:$EF$11,0),"")</f>
        <v>10</v>
      </c>
      <c r="AK21" s="25">
        <f>IFERROR(MATCH(AK$11,_calc_기준250!$CN$11:$EF$11,0),"")</f>
        <v>29</v>
      </c>
      <c r="AL21" s="25">
        <f>IFERROR(MATCH(AL$11,_calc_기준250!$CN$11:$EF$11,0),"")</f>
        <v>19</v>
      </c>
      <c r="AM21" s="25">
        <f>IFERROR(MATCH(AM$11,_calc_기준250!$CN$11:$EF$11,0),"")</f>
        <v>17</v>
      </c>
      <c r="AN21" s="25">
        <f>IFERROR(MATCH(AN$11,_calc_기준250!$CN$11:$EF$11,0),"")</f>
        <v>24</v>
      </c>
      <c r="AO21" s="25">
        <f>IFERROR(MATCH(AO$11,_calc_기준250!$CN$11:$EF$11,0),"")</f>
        <v>5</v>
      </c>
      <c r="AP21" s="25">
        <f>IFERROR(MATCH(AP$11,_calc_기준250!$CN$11:$EF$11,0),"")</f>
        <v>39</v>
      </c>
      <c r="AQ21" s="25">
        <f>IFERROR(MATCH(AQ$11,_calc_기준250!$CN$11:$EF$11,0),"")</f>
        <v>31</v>
      </c>
      <c r="AR21" s="25">
        <f>IFERROR(MATCH(AR$11,_calc_기준250!$CN$11:$EF$11,0),"")</f>
        <v>23</v>
      </c>
      <c r="AS21" s="25">
        <f>IFERROR(MATCH(AS$11,_calc_기준250!$CN$11:$EF$11,0),"")</f>
        <v>25</v>
      </c>
      <c r="AT21" s="25">
        <f>IFERROR(MATCH(AT$11,_calc_기준250!$CN$11:$EF$11,0),"")</f>
        <v>15</v>
      </c>
      <c r="AU21" s="25">
        <f>IFERROR(MATCH(AU$11,_calc_기준250!$CN$11:$EF$11,0),"")</f>
        <v>27</v>
      </c>
      <c r="AV21" s="25">
        <f>IFERROR(MATCH(AV$11,_calc_기준250!$CN$11:$EF$11,0),"")</f>
        <v>22</v>
      </c>
      <c r="AW21" s="25">
        <f>IFERROR(MATCH(AW$11,_calc_기준250!$CN$11:$EF$11,0),"")</f>
        <v>36</v>
      </c>
      <c r="AX21" s="25">
        <f>IFERROR(MATCH(AX$11,_calc_기준250!$CN$11:$EF$11,0),"")</f>
        <v>41</v>
      </c>
      <c r="AY21" s="25">
        <f>IFERROR(MATCH(AY$11,_calc_기준250!$CN$11:$EF$11,0),"")</f>
        <v>28</v>
      </c>
      <c r="AZ21" s="25">
        <f>IFERROR(MATCH(AZ$11,_calc_기준250!$CN$11:$EF$11,0),"")</f>
        <v>2</v>
      </c>
      <c r="BA21" s="25">
        <f>IFERROR(MATCH(BA$11,_calc_기준250!$CN$11:$EF$11,0),"")</f>
        <v>8</v>
      </c>
      <c r="BB21" s="25">
        <f>IFERROR(MATCH(BB$11,_calc_기준250!$CN$11:$EF$11,0),"")</f>
        <v>9</v>
      </c>
      <c r="BC21" s="25">
        <f>IFERROR(MATCH(BC$11,_calc_기준250!$CN$11:$EF$11,0),"")</f>
        <v>4</v>
      </c>
      <c r="BD21" s="25">
        <f>IFERROR(MATCH(BD$11,_calc_기준250!$CN$11:$EF$11,0),"")</f>
        <v>1</v>
      </c>
    </row>
    <row r="22" spans="1:56" ht="16.5" customHeight="1">
      <c r="A22" s="53">
        <f t="shared" si="2"/>
        <v>1234</v>
      </c>
      <c r="B22" s="40">
        <f>IFERROR(INDEX(전체당첨내역!$B:$B,MATCH($A22,전체당첨내역!$A:$A,0)),"")</f>
        <v>1</v>
      </c>
      <c r="C22" s="40">
        <f>IFERROR(INDEX(전체당첨내역!$C:$C,MATCH($A22,전체당첨내역!$A:$A,0)),"")</f>
        <v>15</v>
      </c>
      <c r="D22" s="40">
        <f>IFERROR(INDEX(전체당첨내역!$D:$D,MATCH($A22,전체당첨내역!$A:$A,0)),"")</f>
        <v>19</v>
      </c>
      <c r="E22" s="40">
        <f>IFERROR(INDEX(전체당첨내역!$E:$E,MATCH($A22,전체당첨내역!$A:$A,0)),"")</f>
        <v>31</v>
      </c>
      <c r="F22" s="40">
        <f>IFERROR(INDEX(전체당첨내역!$F:$F,MATCH($A22,전체당첨내역!$A:$A,0)),"")</f>
        <v>35</v>
      </c>
      <c r="G22" s="40">
        <f>IFERROR(INDEX(전체당첨내역!$G:$G,MATCH($A22,전체당첨내역!$A:$A,0)),"")</f>
        <v>43</v>
      </c>
      <c r="H22" s="45">
        <f>IFERROR(INDEX(전체당첨내역!$H:$H,MATCH($A22,전체당첨내역!$A:$A,0)),"")</f>
        <v>27</v>
      </c>
      <c r="I22" s="42">
        <f>IFERROR((INDEX(_calc_기준250!$CN$12:$EF$12,1,$B22)&gt;0)*(INDEX(_calc_기준250!$CN$12:$EF$12,1,$B22)&lt;=15)+(INDEX(_calc_기준250!$CN$12:$EF$12,1,$C22)&gt;0)*(INDEX(_calc_기준250!$CN$12:$EF$12,1,$C22)&lt;=15)+(INDEX(_calc_기준250!$CN$12:$EF$12,1,$D22)&gt;0)*(INDEX(_calc_기준250!$CN$12:$EF$12,1,$D22)&lt;=15)+(INDEX(_calc_기준250!$CN$12:$EF$12,1,$E22)&gt;0)*(INDEX(_calc_기준250!$CN$12:$EF$12,1,$E22)&lt;=15)+(INDEX(_calc_기준250!$CN$12:$EF$12,1,$F22)&gt;0)*(INDEX(_calc_기준250!$CN$12:$EF$12,1,$F22)&lt;=15)+(INDEX(_calc_기준250!$CN$12:$EF$12,1,$G22)&gt;0)*(INDEX(_calc_기준250!$CN$12:$EF$12,1,$G22)&lt;=15),"")</f>
        <v>1</v>
      </c>
      <c r="J22" s="40">
        <f>IFERROR((INDEX(_calc_기준250!$CN$12:$EF$12,1,$B22)&gt;15)*(INDEX(_calc_기준250!$CN$12:$EF$12,1,$B22)&lt;=30)+(INDEX(_calc_기준250!$CN$12:$EF$12,1,$C22)&gt;15)*(INDEX(_calc_기준250!$CN$12:$EF$12,1,$C22)&lt;=30)+(INDEX(_calc_기준250!$CN$12:$EF$12,1,$D22)&gt;15)*(INDEX(_calc_기준250!$CN$12:$EF$12,1,$D22)&lt;=30)+(INDEX(_calc_기준250!$CN$12:$EF$12,1,$E22)&gt;15)*(INDEX(_calc_기준250!$CN$12:$EF$12,1,$E22)&lt;=30)+(INDEX(_calc_기준250!$CN$12:$EF$12,1,$F22)&gt;15)*(INDEX(_calc_기준250!$CN$12:$EF$12,1,$F22)&lt;=30)+(INDEX(_calc_기준250!$CN$12:$EF$12,1,$G22)&gt;15)*(INDEX(_calc_기준250!$CN$12:$EF$12,1,$G22)&lt;=30),"")</f>
        <v>2</v>
      </c>
      <c r="K22" s="43">
        <f>IFERROR((INDEX(_calc_기준250!$CN$12:$EF$12,1,$B22)&gt;30)+(INDEX(_calc_기준250!$CN$12:$EF$12,1,$C22)&gt;30)+(INDEX(_calc_기준250!$CN$12:$EF$12,1,$D22)&gt;30)+(INDEX(_calc_기준250!$CN$12:$EF$12,1,$E22)&gt;30)+(INDEX(_calc_기준250!$CN$12:$EF$12,1,$F22)&gt;30)+(INDEX(_calc_기준250!$CN$12:$EF$12,1,$G22)&gt;30),"")</f>
        <v>3</v>
      </c>
      <c r="L22" s="25">
        <f>IFERROR(MATCH(L$11,_calc_기준250!$CN$12:$EF$12,0),"")</f>
        <v>7</v>
      </c>
      <c r="M22" s="25">
        <f>IFERROR(MATCH(M$11,_calc_기준250!$CN$12:$EF$12,0),"")</f>
        <v>35</v>
      </c>
      <c r="N22" s="25">
        <f>IFERROR(MATCH(N$11,_calc_기준250!$CN$12:$EF$12,0),"")</f>
        <v>6</v>
      </c>
      <c r="O22" s="25">
        <f>IFERROR(MATCH(O$11,_calc_기준250!$CN$12:$EF$12,0),"")</f>
        <v>14</v>
      </c>
      <c r="P22" s="25">
        <f>IFERROR(MATCH(P$11,_calc_기준250!$CN$12:$EF$12,0),"")</f>
        <v>12</v>
      </c>
      <c r="Q22" s="25">
        <f>IFERROR(MATCH(Q$11,_calc_기준250!$CN$12:$EF$12,0),"")</f>
        <v>21</v>
      </c>
      <c r="R22" s="25">
        <f>IFERROR(MATCH(R$11,_calc_기준250!$CN$12:$EF$12,0),"")</f>
        <v>33</v>
      </c>
      <c r="S22" s="25">
        <f>IFERROR(MATCH(S$11,_calc_기준250!$CN$12:$EF$12,0),"")</f>
        <v>18</v>
      </c>
      <c r="T22" s="25">
        <f>IFERROR(MATCH(T$11,_calc_기준250!$CN$12:$EF$12,0),"")</f>
        <v>30</v>
      </c>
      <c r="U22" s="25">
        <f>IFERROR(MATCH(U$11,_calc_기준250!$CN$12:$EF$12,0),"")</f>
        <v>11</v>
      </c>
      <c r="V22" s="25">
        <f>IFERROR(MATCH(V$11,_calc_기준250!$CN$12:$EF$12,0),"")</f>
        <v>34</v>
      </c>
      <c r="W22" s="25">
        <f>IFERROR(MATCH(W$11,_calc_기준250!$CN$12:$EF$12,0),"")</f>
        <v>45</v>
      </c>
      <c r="X22" s="25">
        <f>IFERROR(MATCH(X$11,_calc_기준250!$CN$12:$EF$12,0),"")</f>
        <v>44</v>
      </c>
      <c r="Y22" s="25">
        <f>IFERROR(MATCH(Y$11,_calc_기준250!$CN$12:$EF$12,0),"")</f>
        <v>38</v>
      </c>
      <c r="Z22" s="25">
        <f>IFERROR(MATCH(Z$11,_calc_기준250!$CN$12:$EF$12,0),"")</f>
        <v>20</v>
      </c>
      <c r="AA22" s="25">
        <f>IFERROR(MATCH(AA$11,_calc_기준250!$CN$12:$EF$12,0),"")</f>
        <v>3</v>
      </c>
      <c r="AB22" s="25">
        <f>IFERROR(MATCH(AB$11,_calc_기준250!$CN$12:$EF$12,0),"")</f>
        <v>40</v>
      </c>
      <c r="AC22" s="25">
        <f>IFERROR(MATCH(AC$11,_calc_기준250!$CN$12:$EF$12,0),"")</f>
        <v>26</v>
      </c>
      <c r="AD22" s="25">
        <f>IFERROR(MATCH(AD$11,_calc_기준250!$CN$12:$EF$12,0),"")</f>
        <v>32</v>
      </c>
      <c r="AE22" s="25">
        <f>IFERROR(MATCH(AE$11,_calc_기준250!$CN$12:$EF$12,0),"")</f>
        <v>13</v>
      </c>
      <c r="AF22" s="25">
        <f>IFERROR(MATCH(AF$11,_calc_기준250!$CN$12:$EF$12,0),"")</f>
        <v>16</v>
      </c>
      <c r="AG22" s="25">
        <f>IFERROR(MATCH(AG$11,_calc_기준250!$CN$12:$EF$12,0),"")</f>
        <v>43</v>
      </c>
      <c r="AH22" s="25">
        <f>IFERROR(MATCH(AH$11,_calc_기준250!$CN$12:$EF$12,0),"")</f>
        <v>10</v>
      </c>
      <c r="AI22" s="25">
        <f>IFERROR(MATCH(AI$11,_calc_기준250!$CN$12:$EF$12,0),"")</f>
        <v>19</v>
      </c>
      <c r="AJ22" s="25">
        <f>IFERROR(MATCH(AJ$11,_calc_기준250!$CN$12:$EF$12,0),"")</f>
        <v>29</v>
      </c>
      <c r="AK22" s="25">
        <f>IFERROR(MATCH(AK$11,_calc_기준250!$CN$12:$EF$12,0),"")</f>
        <v>37</v>
      </c>
      <c r="AL22" s="25">
        <f>IFERROR(MATCH(AL$11,_calc_기준250!$CN$12:$EF$12,0),"")</f>
        <v>42</v>
      </c>
      <c r="AM22" s="25">
        <f>IFERROR(MATCH(AM$11,_calc_기준250!$CN$12:$EF$12,0),"")</f>
        <v>17</v>
      </c>
      <c r="AN22" s="25">
        <f>IFERROR(MATCH(AN$11,_calc_기준250!$CN$12:$EF$12,0),"")</f>
        <v>24</v>
      </c>
      <c r="AO22" s="25">
        <f>IFERROR(MATCH(AO$11,_calc_기준250!$CN$12:$EF$12,0),"")</f>
        <v>5</v>
      </c>
      <c r="AP22" s="25">
        <f>IFERROR(MATCH(AP$11,_calc_기준250!$CN$12:$EF$12,0),"")</f>
        <v>36</v>
      </c>
      <c r="AQ22" s="25">
        <f>IFERROR(MATCH(AQ$11,_calc_기준250!$CN$12:$EF$12,0),"")</f>
        <v>39</v>
      </c>
      <c r="AR22" s="25">
        <f>IFERROR(MATCH(AR$11,_calc_기준250!$CN$12:$EF$12,0),"")</f>
        <v>15</v>
      </c>
      <c r="AS22" s="25">
        <f>IFERROR(MATCH(AS$11,_calc_기준250!$CN$12:$EF$12,0),"")</f>
        <v>27</v>
      </c>
      <c r="AT22" s="25">
        <f>IFERROR(MATCH(AT$11,_calc_기준250!$CN$12:$EF$12,0),"")</f>
        <v>22</v>
      </c>
      <c r="AU22" s="25">
        <f>IFERROR(MATCH(AU$11,_calc_기준250!$CN$12:$EF$12,0),"")</f>
        <v>41</v>
      </c>
      <c r="AV22" s="25">
        <f>IFERROR(MATCH(AV$11,_calc_기준250!$CN$12:$EF$12,0),"")</f>
        <v>31</v>
      </c>
      <c r="AW22" s="25">
        <f>IFERROR(MATCH(AW$11,_calc_기준250!$CN$12:$EF$12,0),"")</f>
        <v>28</v>
      </c>
      <c r="AX22" s="25">
        <f>IFERROR(MATCH(AX$11,_calc_기준250!$CN$12:$EF$12,0),"")</f>
        <v>2</v>
      </c>
      <c r="AY22" s="25">
        <f>IFERROR(MATCH(AY$11,_calc_기준250!$CN$12:$EF$12,0),"")</f>
        <v>23</v>
      </c>
      <c r="AZ22" s="25">
        <f>IFERROR(MATCH(AZ$11,_calc_기준250!$CN$12:$EF$12,0),"")</f>
        <v>8</v>
      </c>
      <c r="BA22" s="25">
        <f>IFERROR(MATCH(BA$11,_calc_기준250!$CN$12:$EF$12,0),"")</f>
        <v>25</v>
      </c>
      <c r="BB22" s="25">
        <f>IFERROR(MATCH(BB$11,_calc_기준250!$CN$12:$EF$12,0),"")</f>
        <v>4</v>
      </c>
      <c r="BC22" s="25">
        <f>IFERROR(MATCH(BC$11,_calc_기준250!$CN$12:$EF$12,0),"")</f>
        <v>9</v>
      </c>
      <c r="BD22" s="25">
        <f>IFERROR(MATCH(BD$11,_calc_기준250!$CN$12:$EF$12,0),"")</f>
        <v>1</v>
      </c>
    </row>
    <row r="23" spans="1:56" ht="16.5" customHeight="1">
      <c r="A23" s="53">
        <f t="shared" si="2"/>
        <v>1233</v>
      </c>
      <c r="B23" s="40">
        <f>IFERROR(INDEX(전체당첨내역!$B:$B,MATCH($A23,전체당첨내역!$A:$A,0)),"")</f>
        <v>2</v>
      </c>
      <c r="C23" s="40">
        <f>IFERROR(INDEX(전체당첨내역!$C:$C,MATCH($A23,전체당첨내역!$A:$A,0)),"")</f>
        <v>7</v>
      </c>
      <c r="D23" s="40">
        <f>IFERROR(INDEX(전체당첨내역!$D:$D,MATCH($A23,전체당첨내역!$A:$A,0)),"")</f>
        <v>20</v>
      </c>
      <c r="E23" s="40">
        <f>IFERROR(INDEX(전체당첨내역!$E:$E,MATCH($A23,전체당첨내역!$A:$A,0)),"")</f>
        <v>25</v>
      </c>
      <c r="F23" s="40">
        <f>IFERROR(INDEX(전체당첨내역!$F:$F,MATCH($A23,전체당첨내역!$A:$A,0)),"")</f>
        <v>37</v>
      </c>
      <c r="G23" s="40">
        <f>IFERROR(INDEX(전체당첨내역!$G:$G,MATCH($A23,전체당첨내역!$A:$A,0)),"")</f>
        <v>40</v>
      </c>
      <c r="H23" s="45">
        <f>IFERROR(INDEX(전체당첨내역!$H:$H,MATCH($A23,전체당첨내역!$A:$A,0)),"")</f>
        <v>29</v>
      </c>
      <c r="I23" s="42">
        <f>IFERROR((INDEX(_calc_기준250!$CN$13:$EF$13,1,$B23)&gt;0)*(INDEX(_calc_기준250!$CN$13:$EF$13,1,$B23)&lt;=15)+(INDEX(_calc_기준250!$CN$13:$EF$13,1,$C23)&gt;0)*(INDEX(_calc_기준250!$CN$13:$EF$13,1,$C23)&lt;=15)+(INDEX(_calc_기준250!$CN$13:$EF$13,1,$D23)&gt;0)*(INDEX(_calc_기준250!$CN$13:$EF$13,1,$D23)&lt;=15)+(INDEX(_calc_기준250!$CN$13:$EF$13,1,$E23)&gt;0)*(INDEX(_calc_기준250!$CN$13:$EF$13,1,$E23)&lt;=15)+(INDEX(_calc_기준250!$CN$13:$EF$13,1,$F23)&gt;0)*(INDEX(_calc_기준250!$CN$13:$EF$13,1,$F23)&lt;=15)+(INDEX(_calc_기준250!$CN$13:$EF$13,1,$G23)&gt;0)*(INDEX(_calc_기준250!$CN$13:$EF$13,1,$G23)&lt;=15),"")</f>
        <v>2</v>
      </c>
      <c r="J23" s="40">
        <f>IFERROR((INDEX(_calc_기준250!$CN$13:$EF$13,1,$B23)&gt;15)*(INDEX(_calc_기준250!$CN$13:$EF$13,1,$B23)&lt;=30)+(INDEX(_calc_기준250!$CN$13:$EF$13,1,$C23)&gt;15)*(INDEX(_calc_기준250!$CN$13:$EF$13,1,$C23)&lt;=30)+(INDEX(_calc_기준250!$CN$13:$EF$13,1,$D23)&gt;15)*(INDEX(_calc_기준250!$CN$13:$EF$13,1,$D23)&lt;=30)+(INDEX(_calc_기준250!$CN$13:$EF$13,1,$E23)&gt;15)*(INDEX(_calc_기준250!$CN$13:$EF$13,1,$E23)&lt;=30)+(INDEX(_calc_기준250!$CN$13:$EF$13,1,$F23)&gt;15)*(INDEX(_calc_기준250!$CN$13:$EF$13,1,$F23)&lt;=30)+(INDEX(_calc_기준250!$CN$13:$EF$13,1,$G23)&gt;15)*(INDEX(_calc_기준250!$CN$13:$EF$13,1,$G23)&lt;=30),"")</f>
        <v>2</v>
      </c>
      <c r="K23" s="43">
        <f>IFERROR((INDEX(_calc_기준250!$CN$13:$EF$13,1,$B23)&gt;30)+(INDEX(_calc_기준250!$CN$13:$EF$13,1,$C23)&gt;30)+(INDEX(_calc_기준250!$CN$13:$EF$13,1,$D23)&gt;30)+(INDEX(_calc_기준250!$CN$13:$EF$13,1,$E23)&gt;30)+(INDEX(_calc_기준250!$CN$13:$EF$13,1,$F23)&gt;30)+(INDEX(_calc_기준250!$CN$13:$EF$13,1,$G23)&gt;30),"")</f>
        <v>2</v>
      </c>
      <c r="L23" s="25">
        <f>IFERROR(MATCH(L$11,_calc_기준250!$CN$13:$EF$13,0),"")</f>
        <v>7</v>
      </c>
      <c r="M23" s="25">
        <f>IFERROR(MATCH(M$11,_calc_기준250!$CN$13:$EF$13,0),"")</f>
        <v>35</v>
      </c>
      <c r="N23" s="25">
        <f>IFERROR(MATCH(N$11,_calc_기준250!$CN$13:$EF$13,0),"")</f>
        <v>6</v>
      </c>
      <c r="O23" s="25">
        <f>IFERROR(MATCH(O$11,_calc_기준250!$CN$13:$EF$13,0),"")</f>
        <v>14</v>
      </c>
      <c r="P23" s="25">
        <f>IFERROR(MATCH(P$11,_calc_기준250!$CN$13:$EF$13,0),"")</f>
        <v>21</v>
      </c>
      <c r="Q23" s="25">
        <f>IFERROR(MATCH(Q$11,_calc_기준250!$CN$13:$EF$13,0),"")</f>
        <v>12</v>
      </c>
      <c r="R23" s="25">
        <f>IFERROR(MATCH(R$11,_calc_기준250!$CN$13:$EF$13,0),"")</f>
        <v>33</v>
      </c>
      <c r="S23" s="25">
        <f>IFERROR(MATCH(S$11,_calc_기준250!$CN$13:$EF$13,0),"")</f>
        <v>11</v>
      </c>
      <c r="T23" s="25">
        <f>IFERROR(MATCH(T$11,_calc_기준250!$CN$13:$EF$13,0),"")</f>
        <v>34</v>
      </c>
      <c r="U23" s="25">
        <f>IFERROR(MATCH(U$11,_calc_기준250!$CN$13:$EF$13,0),"")</f>
        <v>18</v>
      </c>
      <c r="V23" s="25">
        <f>IFERROR(MATCH(V$11,_calc_기준250!$CN$13:$EF$13,0),"")</f>
        <v>30</v>
      </c>
      <c r="W23" s="25">
        <f>IFERROR(MATCH(W$11,_calc_기준250!$CN$13:$EF$13,0),"")</f>
        <v>45</v>
      </c>
      <c r="X23" s="25">
        <f>IFERROR(MATCH(X$11,_calc_기준250!$CN$13:$EF$13,0),"")</f>
        <v>20</v>
      </c>
      <c r="Y23" s="25">
        <f>IFERROR(MATCH(Y$11,_calc_기준250!$CN$13:$EF$13,0),"")</f>
        <v>44</v>
      </c>
      <c r="Z23" s="25">
        <f>IFERROR(MATCH(Z$11,_calc_기준250!$CN$13:$EF$13,0),"")</f>
        <v>38</v>
      </c>
      <c r="AA23" s="25">
        <f>IFERROR(MATCH(AA$11,_calc_기준250!$CN$13:$EF$13,0),"")</f>
        <v>13</v>
      </c>
      <c r="AB23" s="25">
        <f>IFERROR(MATCH(AB$11,_calc_기준250!$CN$13:$EF$13,0),"")</f>
        <v>40</v>
      </c>
      <c r="AC23" s="25">
        <f>IFERROR(MATCH(AC$11,_calc_기준250!$CN$13:$EF$13,0),"")</f>
        <v>3</v>
      </c>
      <c r="AD23" s="25">
        <f>IFERROR(MATCH(AD$11,_calc_기준250!$CN$13:$EF$13,0),"")</f>
        <v>26</v>
      </c>
      <c r="AE23" s="25">
        <f>IFERROR(MATCH(AE$11,_calc_기준250!$CN$13:$EF$13,0),"")</f>
        <v>37</v>
      </c>
      <c r="AF23" s="25">
        <f>IFERROR(MATCH(AF$11,_calc_기준250!$CN$13:$EF$13,0),"")</f>
        <v>43</v>
      </c>
      <c r="AG23" s="25">
        <f>IFERROR(MATCH(AG$11,_calc_기준250!$CN$13:$EF$13,0),"")</f>
        <v>16</v>
      </c>
      <c r="AH23" s="25">
        <f>IFERROR(MATCH(AH$11,_calc_기준250!$CN$13:$EF$13,0),"")</f>
        <v>32</v>
      </c>
      <c r="AI23" s="25">
        <f>IFERROR(MATCH(AI$11,_calc_기준250!$CN$13:$EF$13,0),"")</f>
        <v>19</v>
      </c>
      <c r="AJ23" s="25">
        <f>IFERROR(MATCH(AJ$11,_calc_기준250!$CN$13:$EF$13,0),"")</f>
        <v>29</v>
      </c>
      <c r="AK23" s="25">
        <f>IFERROR(MATCH(AK$11,_calc_기준250!$CN$13:$EF$13,0),"")</f>
        <v>24</v>
      </c>
      <c r="AL23" s="25">
        <f>IFERROR(MATCH(AL$11,_calc_기준250!$CN$13:$EF$13,0),"")</f>
        <v>10</v>
      </c>
      <c r="AM23" s="25">
        <f>IFERROR(MATCH(AM$11,_calc_기준250!$CN$13:$EF$13,0),"")</f>
        <v>42</v>
      </c>
      <c r="AN23" s="25">
        <f>IFERROR(MATCH(AN$11,_calc_기준250!$CN$13:$EF$13,0),"")</f>
        <v>5</v>
      </c>
      <c r="AO23" s="25">
        <f>IFERROR(MATCH(AO$11,_calc_기준250!$CN$13:$EF$13,0),"")</f>
        <v>22</v>
      </c>
      <c r="AP23" s="25">
        <f>IFERROR(MATCH(AP$11,_calc_기준250!$CN$13:$EF$13,0),"")</f>
        <v>2</v>
      </c>
      <c r="AQ23" s="25">
        <f>IFERROR(MATCH(AQ$11,_calc_기준250!$CN$13:$EF$13,0),"")</f>
        <v>27</v>
      </c>
      <c r="AR23" s="25">
        <f>IFERROR(MATCH(AR$11,_calc_기준250!$CN$13:$EF$13,0),"")</f>
        <v>39</v>
      </c>
      <c r="AS23" s="25">
        <f>IFERROR(MATCH(AS$11,_calc_기준250!$CN$13:$EF$13,0),"")</f>
        <v>15</v>
      </c>
      <c r="AT23" s="25">
        <f>IFERROR(MATCH(AT$11,_calc_기준250!$CN$13:$EF$13,0),"")</f>
        <v>31</v>
      </c>
      <c r="AU23" s="25">
        <f>IFERROR(MATCH(AU$11,_calc_기준250!$CN$13:$EF$13,0),"")</f>
        <v>25</v>
      </c>
      <c r="AV23" s="25">
        <f>IFERROR(MATCH(AV$11,_calc_기준250!$CN$13:$EF$13,0),"")</f>
        <v>17</v>
      </c>
      <c r="AW23" s="25">
        <f>IFERROR(MATCH(AW$11,_calc_기준250!$CN$13:$EF$13,0),"")</f>
        <v>41</v>
      </c>
      <c r="AX23" s="25">
        <f>IFERROR(MATCH(AX$11,_calc_기준250!$CN$13:$EF$13,0),"")</f>
        <v>36</v>
      </c>
      <c r="AY23" s="25">
        <f>IFERROR(MATCH(AY$11,_calc_기준250!$CN$13:$EF$13,0),"")</f>
        <v>28</v>
      </c>
      <c r="AZ23" s="25">
        <f>IFERROR(MATCH(AZ$11,_calc_기준250!$CN$13:$EF$13,0),"")</f>
        <v>8</v>
      </c>
      <c r="BA23" s="25">
        <f>IFERROR(MATCH(BA$11,_calc_기준250!$CN$13:$EF$13,0),"")</f>
        <v>9</v>
      </c>
      <c r="BB23" s="25">
        <f>IFERROR(MATCH(BB$11,_calc_기준250!$CN$13:$EF$13,0),"")</f>
        <v>23</v>
      </c>
      <c r="BC23" s="25">
        <f>IFERROR(MATCH(BC$11,_calc_기준250!$CN$13:$EF$13,0),"")</f>
        <v>1</v>
      </c>
      <c r="BD23" s="25">
        <f>IFERROR(MATCH(BD$11,_calc_기준250!$CN$13:$EF$13,0),"")</f>
        <v>4</v>
      </c>
    </row>
    <row r="24" spans="1:56" ht="16.5" customHeight="1">
      <c r="A24" s="53">
        <f t="shared" si="2"/>
        <v>1232</v>
      </c>
      <c r="B24" s="40">
        <f>IFERROR(INDEX(전체당첨내역!$B:$B,MATCH($A24,전체당첨내역!$A:$A,0)),"")</f>
        <v>12</v>
      </c>
      <c r="C24" s="40">
        <f>IFERROR(INDEX(전체당첨내역!$C:$C,MATCH($A24,전체당첨내역!$A:$A,0)),"")</f>
        <v>15</v>
      </c>
      <c r="D24" s="40">
        <f>IFERROR(INDEX(전체당첨내역!$D:$D,MATCH($A24,전체당첨내역!$A:$A,0)),"")</f>
        <v>19</v>
      </c>
      <c r="E24" s="40">
        <f>IFERROR(INDEX(전체당첨내역!$E:$E,MATCH($A24,전체당첨내역!$A:$A,0)),"")</f>
        <v>22</v>
      </c>
      <c r="F24" s="40">
        <f>IFERROR(INDEX(전체당첨내역!$F:$F,MATCH($A24,전체당첨내역!$A:$A,0)),"")</f>
        <v>24</v>
      </c>
      <c r="G24" s="40">
        <f>IFERROR(INDEX(전체당첨내역!$G:$G,MATCH($A24,전체당첨내역!$A:$A,0)),"")</f>
        <v>36</v>
      </c>
      <c r="H24" s="45">
        <f>IFERROR(INDEX(전체당첨내역!$H:$H,MATCH($A24,전체당첨내역!$A:$A,0)),"")</f>
        <v>3</v>
      </c>
      <c r="I24" s="42">
        <f>IFERROR((INDEX(_calc_기준250!$CN$14:$EF$14,1,$B24)&gt;0)*(INDEX(_calc_기준250!$CN$14:$EF$14,1,$B24)&lt;=15)+(INDEX(_calc_기준250!$CN$14:$EF$14,1,$C24)&gt;0)*(INDEX(_calc_기준250!$CN$14:$EF$14,1,$C24)&lt;=15)+(INDEX(_calc_기준250!$CN$14:$EF$14,1,$D24)&gt;0)*(INDEX(_calc_기준250!$CN$14:$EF$14,1,$D24)&lt;=15)+(INDEX(_calc_기준250!$CN$14:$EF$14,1,$E24)&gt;0)*(INDEX(_calc_기준250!$CN$14:$EF$14,1,$E24)&lt;=15)+(INDEX(_calc_기준250!$CN$14:$EF$14,1,$F24)&gt;0)*(INDEX(_calc_기준250!$CN$14:$EF$14,1,$F24)&lt;=15)+(INDEX(_calc_기준250!$CN$14:$EF$14,1,$G24)&gt;0)*(INDEX(_calc_기준250!$CN$14:$EF$14,1,$G24)&lt;=15),"")</f>
        <v>1</v>
      </c>
      <c r="J24" s="40">
        <f>IFERROR((INDEX(_calc_기준250!$CN$14:$EF$14,1,$B24)&gt;15)*(INDEX(_calc_기준250!$CN$14:$EF$14,1,$B24)&lt;=30)+(INDEX(_calc_기준250!$CN$14:$EF$14,1,$C24)&gt;15)*(INDEX(_calc_기준250!$CN$14:$EF$14,1,$C24)&lt;=30)+(INDEX(_calc_기준250!$CN$14:$EF$14,1,$D24)&gt;15)*(INDEX(_calc_기준250!$CN$14:$EF$14,1,$D24)&lt;=30)+(INDEX(_calc_기준250!$CN$14:$EF$14,1,$E24)&gt;15)*(INDEX(_calc_기준250!$CN$14:$EF$14,1,$E24)&lt;=30)+(INDEX(_calc_기준250!$CN$14:$EF$14,1,$F24)&gt;15)*(INDEX(_calc_기준250!$CN$14:$EF$14,1,$F24)&lt;=30)+(INDEX(_calc_기준250!$CN$14:$EF$14,1,$G24)&gt;15)*(INDEX(_calc_기준250!$CN$14:$EF$14,1,$G24)&lt;=30),"")</f>
        <v>3</v>
      </c>
      <c r="K24" s="43">
        <f>IFERROR((INDEX(_calc_기준250!$CN$14:$EF$14,1,$B24)&gt;30)+(INDEX(_calc_기준250!$CN$14:$EF$14,1,$C24)&gt;30)+(INDEX(_calc_기준250!$CN$14:$EF$14,1,$D24)&gt;30)+(INDEX(_calc_기준250!$CN$14:$EF$14,1,$E24)&gt;30)+(INDEX(_calc_기준250!$CN$14:$EF$14,1,$F24)&gt;30)+(INDEX(_calc_기준250!$CN$14:$EF$14,1,$G24)&gt;30),"")</f>
        <v>2</v>
      </c>
      <c r="L24" s="25">
        <f>IFERROR(MATCH(L$11,_calc_기준250!$CN$14:$EF$14,0),"")</f>
        <v>7</v>
      </c>
      <c r="M24" s="25">
        <f>IFERROR(MATCH(M$11,_calc_기준250!$CN$14:$EF$14,0),"")</f>
        <v>12</v>
      </c>
      <c r="N24" s="25">
        <f>IFERROR(MATCH(N$11,_calc_기준250!$CN$14:$EF$14,0),"")</f>
        <v>35</v>
      </c>
      <c r="O24" s="25">
        <f>IFERROR(MATCH(O$11,_calc_기준250!$CN$14:$EF$14,0),"")</f>
        <v>6</v>
      </c>
      <c r="P24" s="25">
        <f>IFERROR(MATCH(P$11,_calc_기준250!$CN$14:$EF$14,0),"")</f>
        <v>14</v>
      </c>
      <c r="Q24" s="25">
        <f>IFERROR(MATCH(Q$11,_calc_기준250!$CN$14:$EF$14,0),"")</f>
        <v>21</v>
      </c>
      <c r="R24" s="25">
        <f>IFERROR(MATCH(R$11,_calc_기준250!$CN$14:$EF$14,0),"")</f>
        <v>11</v>
      </c>
      <c r="S24" s="25">
        <f>IFERROR(MATCH(S$11,_calc_기준250!$CN$14:$EF$14,0),"")</f>
        <v>34</v>
      </c>
      <c r="T24" s="25">
        <f>IFERROR(MATCH(T$11,_calc_기준250!$CN$14:$EF$14,0),"")</f>
        <v>33</v>
      </c>
      <c r="U24" s="25">
        <f>IFERROR(MATCH(U$11,_calc_기준250!$CN$14:$EF$14,0),"")</f>
        <v>18</v>
      </c>
      <c r="V24" s="25">
        <f>IFERROR(MATCH(V$11,_calc_기준250!$CN$14:$EF$14,0),"")</f>
        <v>20</v>
      </c>
      <c r="W24" s="25">
        <f>IFERROR(MATCH(W$11,_calc_기준250!$CN$14:$EF$14,0),"")</f>
        <v>45</v>
      </c>
      <c r="X24" s="25">
        <f>IFERROR(MATCH(X$11,_calc_기준250!$CN$14:$EF$14,0),"")</f>
        <v>30</v>
      </c>
      <c r="Y24" s="25">
        <f>IFERROR(MATCH(Y$11,_calc_기준250!$CN$14:$EF$14,0),"")</f>
        <v>44</v>
      </c>
      <c r="Z24" s="25">
        <f>IFERROR(MATCH(Z$11,_calc_기준250!$CN$14:$EF$14,0),"")</f>
        <v>3</v>
      </c>
      <c r="AA24" s="25">
        <f>IFERROR(MATCH(AA$11,_calc_기준250!$CN$14:$EF$14,0),"")</f>
        <v>38</v>
      </c>
      <c r="AB24" s="25">
        <f>IFERROR(MATCH(AB$11,_calc_기준250!$CN$14:$EF$14,0),"")</f>
        <v>40</v>
      </c>
      <c r="AC24" s="25">
        <f>IFERROR(MATCH(AC$11,_calc_기준250!$CN$14:$EF$14,0),"")</f>
        <v>26</v>
      </c>
      <c r="AD24" s="25">
        <f>IFERROR(MATCH(AD$11,_calc_기준250!$CN$14:$EF$14,0),"")</f>
        <v>13</v>
      </c>
      <c r="AE24" s="25">
        <f>IFERROR(MATCH(AE$11,_calc_기준250!$CN$14:$EF$14,0),"")</f>
        <v>19</v>
      </c>
      <c r="AF24" s="25">
        <f>IFERROR(MATCH(AF$11,_calc_기준250!$CN$14:$EF$14,0),"")</f>
        <v>37</v>
      </c>
      <c r="AG24" s="25">
        <f>IFERROR(MATCH(AG$11,_calc_기준250!$CN$14:$EF$14,0),"")</f>
        <v>43</v>
      </c>
      <c r="AH24" s="25">
        <f>IFERROR(MATCH(AH$11,_calc_기준250!$CN$14:$EF$14,0),"")</f>
        <v>32</v>
      </c>
      <c r="AI24" s="25">
        <f>IFERROR(MATCH(AI$11,_calc_기준250!$CN$14:$EF$14,0),"")</f>
        <v>16</v>
      </c>
      <c r="AJ24" s="25">
        <f>IFERROR(MATCH(AJ$11,_calc_기준250!$CN$14:$EF$14,0),"")</f>
        <v>29</v>
      </c>
      <c r="AK24" s="25">
        <f>IFERROR(MATCH(AK$11,_calc_기준250!$CN$14:$EF$14,0),"")</f>
        <v>22</v>
      </c>
      <c r="AL24" s="25">
        <f>IFERROR(MATCH(AL$11,_calc_기준250!$CN$14:$EF$14,0),"")</f>
        <v>10</v>
      </c>
      <c r="AM24" s="25">
        <f>IFERROR(MATCH(AM$11,_calc_기준250!$CN$14:$EF$14,0),"")</f>
        <v>42</v>
      </c>
      <c r="AN24" s="25">
        <f>IFERROR(MATCH(AN$11,_calc_기준250!$CN$14:$EF$14,0),"")</f>
        <v>24</v>
      </c>
      <c r="AO24" s="25">
        <f>IFERROR(MATCH(AO$11,_calc_기준250!$CN$14:$EF$14,0),"")</f>
        <v>5</v>
      </c>
      <c r="AP24" s="25">
        <f>IFERROR(MATCH(AP$11,_calc_기준250!$CN$14:$EF$14,0),"")</f>
        <v>15</v>
      </c>
      <c r="AQ24" s="25">
        <f>IFERROR(MATCH(AQ$11,_calc_기준250!$CN$14:$EF$14,0),"")</f>
        <v>27</v>
      </c>
      <c r="AR24" s="25">
        <f>IFERROR(MATCH(AR$11,_calc_기준250!$CN$14:$EF$14,0),"")</f>
        <v>2</v>
      </c>
      <c r="AS24" s="25">
        <f>IFERROR(MATCH(AS$11,_calc_기준250!$CN$14:$EF$14,0),"")</f>
        <v>36</v>
      </c>
      <c r="AT24" s="25">
        <f>IFERROR(MATCH(AT$11,_calc_기준250!$CN$14:$EF$14,0),"")</f>
        <v>39</v>
      </c>
      <c r="AU24" s="25">
        <f>IFERROR(MATCH(AU$11,_calc_기준250!$CN$14:$EF$14,0),"")</f>
        <v>31</v>
      </c>
      <c r="AV24" s="25">
        <f>IFERROR(MATCH(AV$11,_calc_기준250!$CN$14:$EF$14,0),"")</f>
        <v>41</v>
      </c>
      <c r="AW24" s="25">
        <f>IFERROR(MATCH(AW$11,_calc_기준250!$CN$14:$EF$14,0),"")</f>
        <v>17</v>
      </c>
      <c r="AX24" s="25">
        <f>IFERROR(MATCH(AX$11,_calc_기준250!$CN$14:$EF$14,0),"")</f>
        <v>28</v>
      </c>
      <c r="AY24" s="25">
        <f>IFERROR(MATCH(AY$11,_calc_기준250!$CN$14:$EF$14,0),"")</f>
        <v>9</v>
      </c>
      <c r="AZ24" s="25">
        <f>IFERROR(MATCH(AZ$11,_calc_기준250!$CN$14:$EF$14,0),"")</f>
        <v>8</v>
      </c>
      <c r="BA24" s="25">
        <f>IFERROR(MATCH(BA$11,_calc_기준250!$CN$14:$EF$14,0),"")</f>
        <v>25</v>
      </c>
      <c r="BB24" s="25">
        <f>IFERROR(MATCH(BB$11,_calc_기준250!$CN$14:$EF$14,0),"")</f>
        <v>23</v>
      </c>
      <c r="BC24" s="25">
        <f>IFERROR(MATCH(BC$11,_calc_기준250!$CN$14:$EF$14,0),"")</f>
        <v>1</v>
      </c>
      <c r="BD24" s="25">
        <f>IFERROR(MATCH(BD$11,_calc_기준250!$CN$14:$EF$14,0),"")</f>
        <v>4</v>
      </c>
    </row>
    <row r="25" spans="1:56" ht="16.5" customHeight="1">
      <c r="A25" s="53">
        <f t="shared" si="2"/>
        <v>1231</v>
      </c>
      <c r="B25" s="40">
        <f>IFERROR(INDEX(전체당첨내역!$B:$B,MATCH($A25,전체당첨내역!$A:$A,0)),"")</f>
        <v>4</v>
      </c>
      <c r="C25" s="40">
        <f>IFERROR(INDEX(전체당첨내역!$C:$C,MATCH($A25,전체당첨내역!$A:$A,0)),"")</f>
        <v>13</v>
      </c>
      <c r="D25" s="40">
        <f>IFERROR(INDEX(전체당첨내역!$D:$D,MATCH($A25,전체당첨내역!$A:$A,0)),"")</f>
        <v>14</v>
      </c>
      <c r="E25" s="40">
        <f>IFERROR(INDEX(전체당첨내역!$E:$E,MATCH($A25,전체당첨내역!$A:$A,0)),"")</f>
        <v>18</v>
      </c>
      <c r="F25" s="40">
        <f>IFERROR(INDEX(전체당첨내역!$F:$F,MATCH($A25,전체당첨내역!$A:$A,0)),"")</f>
        <v>31</v>
      </c>
      <c r="G25" s="40">
        <f>IFERROR(INDEX(전체당첨내역!$G:$G,MATCH($A25,전체당첨내역!$A:$A,0)),"")</f>
        <v>38</v>
      </c>
      <c r="H25" s="45">
        <f>IFERROR(INDEX(전체당첨내역!$H:$H,MATCH($A25,전체당첨내역!$A:$A,0)),"")</f>
        <v>15</v>
      </c>
      <c r="I25" s="42">
        <f>IFERROR((INDEX(_calc_기준250!$CN$15:$EF$15,1,$B25)&gt;0)*(INDEX(_calc_기준250!$CN$15:$EF$15,1,$B25)&lt;=15)+(INDEX(_calc_기준250!$CN$15:$EF$15,1,$C25)&gt;0)*(INDEX(_calc_기준250!$CN$15:$EF$15,1,$C25)&lt;=15)+(INDEX(_calc_기준250!$CN$15:$EF$15,1,$D25)&gt;0)*(INDEX(_calc_기준250!$CN$15:$EF$15,1,$D25)&lt;=15)+(INDEX(_calc_기준250!$CN$15:$EF$15,1,$E25)&gt;0)*(INDEX(_calc_기준250!$CN$15:$EF$15,1,$E25)&lt;=15)+(INDEX(_calc_기준250!$CN$15:$EF$15,1,$F25)&gt;0)*(INDEX(_calc_기준250!$CN$15:$EF$15,1,$F25)&lt;=15)+(INDEX(_calc_기준250!$CN$15:$EF$15,1,$G25)&gt;0)*(INDEX(_calc_기준250!$CN$15:$EF$15,1,$G25)&lt;=15),"")</f>
        <v>3</v>
      </c>
      <c r="J25" s="40">
        <f>IFERROR((INDEX(_calc_기준250!$CN$15:$EF$15,1,$B25)&gt;15)*(INDEX(_calc_기준250!$CN$15:$EF$15,1,$B25)&lt;=30)+(INDEX(_calc_기준250!$CN$15:$EF$15,1,$C25)&gt;15)*(INDEX(_calc_기준250!$CN$15:$EF$15,1,$C25)&lt;=30)+(INDEX(_calc_기준250!$CN$15:$EF$15,1,$D25)&gt;15)*(INDEX(_calc_기준250!$CN$15:$EF$15,1,$D25)&lt;=30)+(INDEX(_calc_기준250!$CN$15:$EF$15,1,$E25)&gt;15)*(INDEX(_calc_기준250!$CN$15:$EF$15,1,$E25)&lt;=30)+(INDEX(_calc_기준250!$CN$15:$EF$15,1,$F25)&gt;15)*(INDEX(_calc_기준250!$CN$15:$EF$15,1,$F25)&lt;=30)+(INDEX(_calc_기준250!$CN$15:$EF$15,1,$G25)&gt;15)*(INDEX(_calc_기준250!$CN$15:$EF$15,1,$G25)&lt;=30),"")</f>
        <v>1</v>
      </c>
      <c r="K25" s="43">
        <f>IFERROR((INDEX(_calc_기준250!$CN$15:$EF$15,1,$B25)&gt;30)+(INDEX(_calc_기준250!$CN$15:$EF$15,1,$C25)&gt;30)+(INDEX(_calc_기준250!$CN$15:$EF$15,1,$D25)&gt;30)+(INDEX(_calc_기준250!$CN$15:$EF$15,1,$E25)&gt;30)+(INDEX(_calc_기준250!$CN$15:$EF$15,1,$F25)&gt;30)+(INDEX(_calc_기준250!$CN$15:$EF$15,1,$G25)&gt;30),"")</f>
        <v>2</v>
      </c>
      <c r="L25" s="25">
        <f>IFERROR(MATCH(L$11,_calc_기준250!$CN$15:$EF$15,0),"")</f>
        <v>7</v>
      </c>
      <c r="M25" s="25">
        <f>IFERROR(MATCH(M$11,_calc_기준250!$CN$15:$EF$15,0),"")</f>
        <v>35</v>
      </c>
      <c r="N25" s="25">
        <f>IFERROR(MATCH(N$11,_calc_기준250!$CN$15:$EF$15,0),"")</f>
        <v>12</v>
      </c>
      <c r="O25" s="25">
        <f>IFERROR(MATCH(O$11,_calc_기준250!$CN$15:$EF$15,0),"")</f>
        <v>6</v>
      </c>
      <c r="P25" s="25">
        <f>IFERROR(MATCH(P$11,_calc_기준250!$CN$15:$EF$15,0),"")</f>
        <v>21</v>
      </c>
      <c r="Q25" s="25">
        <f>IFERROR(MATCH(Q$11,_calc_기준250!$CN$15:$EF$15,0),"")</f>
        <v>45</v>
      </c>
      <c r="R25" s="25">
        <f>IFERROR(MATCH(R$11,_calc_기준250!$CN$15:$EF$15,0),"")</f>
        <v>11</v>
      </c>
      <c r="S25" s="25">
        <f>IFERROR(MATCH(S$11,_calc_기준250!$CN$15:$EF$15,0),"")</f>
        <v>34</v>
      </c>
      <c r="T25" s="25">
        <f>IFERROR(MATCH(T$11,_calc_기준250!$CN$15:$EF$15,0),"")</f>
        <v>14</v>
      </c>
      <c r="U25" s="25">
        <f>IFERROR(MATCH(U$11,_calc_기준250!$CN$15:$EF$15,0),"")</f>
        <v>18</v>
      </c>
      <c r="V25" s="25">
        <f>IFERROR(MATCH(V$11,_calc_기준250!$CN$15:$EF$15,0),"")</f>
        <v>30</v>
      </c>
      <c r="W25" s="25">
        <f>IFERROR(MATCH(W$11,_calc_기준250!$CN$15:$EF$15,0),"")</f>
        <v>38</v>
      </c>
      <c r="X25" s="25">
        <f>IFERROR(MATCH(X$11,_calc_기준250!$CN$15:$EF$15,0),"")</f>
        <v>44</v>
      </c>
      <c r="Y25" s="25">
        <f>IFERROR(MATCH(Y$11,_calc_기준250!$CN$15:$EF$15,0),"")</f>
        <v>33</v>
      </c>
      <c r="Z25" s="25">
        <f>IFERROR(MATCH(Z$11,_calc_기준250!$CN$15:$EF$15,0),"")</f>
        <v>20</v>
      </c>
      <c r="AA25" s="25">
        <f>IFERROR(MATCH(AA$11,_calc_기준250!$CN$15:$EF$15,0),"")</f>
        <v>37</v>
      </c>
      <c r="AB25" s="25">
        <f>IFERROR(MATCH(AB$11,_calc_기준250!$CN$15:$EF$15,0),"")</f>
        <v>13</v>
      </c>
      <c r="AC25" s="25">
        <f>IFERROR(MATCH(AC$11,_calc_기준250!$CN$15:$EF$15,0),"")</f>
        <v>3</v>
      </c>
      <c r="AD25" s="25">
        <f>IFERROR(MATCH(AD$11,_calc_기준250!$CN$15:$EF$15,0),"")</f>
        <v>26</v>
      </c>
      <c r="AE25" s="25">
        <f>IFERROR(MATCH(AE$11,_calc_기준250!$CN$15:$EF$15,0),"")</f>
        <v>40</v>
      </c>
      <c r="AF25" s="25">
        <f>IFERROR(MATCH(AF$11,_calc_기준250!$CN$15:$EF$15,0),"")</f>
        <v>19</v>
      </c>
      <c r="AG25" s="25">
        <f>IFERROR(MATCH(AG$11,_calc_기준250!$CN$15:$EF$15,0),"")</f>
        <v>32</v>
      </c>
      <c r="AH25" s="25">
        <f>IFERROR(MATCH(AH$11,_calc_기준250!$CN$15:$EF$15,0),"")</f>
        <v>43</v>
      </c>
      <c r="AI25" s="25">
        <f>IFERROR(MATCH(AI$11,_calc_기준250!$CN$15:$EF$15,0),"")</f>
        <v>16</v>
      </c>
      <c r="AJ25" s="25">
        <f>IFERROR(MATCH(AJ$11,_calc_기준250!$CN$15:$EF$15,0),"")</f>
        <v>22</v>
      </c>
      <c r="AK25" s="25">
        <f>IFERROR(MATCH(AK$11,_calc_기준250!$CN$15:$EF$15,0),"")</f>
        <v>29</v>
      </c>
      <c r="AL25" s="25">
        <f>IFERROR(MATCH(AL$11,_calc_기준250!$CN$15:$EF$15,0),"")</f>
        <v>42</v>
      </c>
      <c r="AM25" s="25">
        <f>IFERROR(MATCH(AM$11,_calc_기준250!$CN$15:$EF$15,0),"")</f>
        <v>24</v>
      </c>
      <c r="AN25" s="25">
        <f>IFERROR(MATCH(AN$11,_calc_기준250!$CN$15:$EF$15,0),"")</f>
        <v>5</v>
      </c>
      <c r="AO25" s="25">
        <f>IFERROR(MATCH(AO$11,_calc_기준250!$CN$15:$EF$15,0),"")</f>
        <v>36</v>
      </c>
      <c r="AP25" s="25">
        <f>IFERROR(MATCH(AP$11,_calc_기준250!$CN$15:$EF$15,0),"")</f>
        <v>27</v>
      </c>
      <c r="AQ25" s="25">
        <f>IFERROR(MATCH(AQ$11,_calc_기준250!$CN$15:$EF$15,0),"")</f>
        <v>2</v>
      </c>
      <c r="AR25" s="25">
        <f>IFERROR(MATCH(AR$11,_calc_기준250!$CN$15:$EF$15,0),"")</f>
        <v>39</v>
      </c>
      <c r="AS25" s="25">
        <f>IFERROR(MATCH(AS$11,_calc_기준250!$CN$15:$EF$15,0),"")</f>
        <v>15</v>
      </c>
      <c r="AT25" s="25">
        <f>IFERROR(MATCH(AT$11,_calc_기준250!$CN$15:$EF$15,0),"")</f>
        <v>31</v>
      </c>
      <c r="AU25" s="25">
        <f>IFERROR(MATCH(AU$11,_calc_기준250!$CN$15:$EF$15,0),"")</f>
        <v>10</v>
      </c>
      <c r="AV25" s="25">
        <f>IFERROR(MATCH(AV$11,_calc_기준250!$CN$15:$EF$15,0),"")</f>
        <v>17</v>
      </c>
      <c r="AW25" s="25">
        <f>IFERROR(MATCH(AW$11,_calc_기준250!$CN$15:$EF$15,0),"")</f>
        <v>28</v>
      </c>
      <c r="AX25" s="25">
        <f>IFERROR(MATCH(AX$11,_calc_기준250!$CN$15:$EF$15,0),"")</f>
        <v>9</v>
      </c>
      <c r="AY25" s="25">
        <f>IFERROR(MATCH(AY$11,_calc_기준250!$CN$15:$EF$15,0),"")</f>
        <v>25</v>
      </c>
      <c r="AZ25" s="25">
        <f>IFERROR(MATCH(AZ$11,_calc_기준250!$CN$15:$EF$15,0),"")</f>
        <v>41</v>
      </c>
      <c r="BA25" s="25">
        <f>IFERROR(MATCH(BA$11,_calc_기준250!$CN$15:$EF$15,0),"")</f>
        <v>23</v>
      </c>
      <c r="BB25" s="25">
        <f>IFERROR(MATCH(BB$11,_calc_기준250!$CN$15:$EF$15,0),"")</f>
        <v>4</v>
      </c>
      <c r="BC25" s="25">
        <f>IFERROR(MATCH(BC$11,_calc_기준250!$CN$15:$EF$15,0),"")</f>
        <v>8</v>
      </c>
      <c r="BD25" s="25">
        <f>IFERROR(MATCH(BD$11,_calc_기준250!$CN$15:$EF$15,0),"")</f>
        <v>1</v>
      </c>
    </row>
    <row r="26" spans="1:56" ht="16.5" customHeight="1">
      <c r="A26" s="53">
        <f t="shared" si="2"/>
        <v>1230</v>
      </c>
      <c r="B26" s="40">
        <f>IFERROR(INDEX(전체당첨내역!$B:$B,MATCH($A26,전체당첨내역!$A:$A,0)),"")</f>
        <v>3</v>
      </c>
      <c r="C26" s="40">
        <f>IFERROR(INDEX(전체당첨내역!$C:$C,MATCH($A26,전체당첨내역!$A:$A,0)),"")</f>
        <v>8</v>
      </c>
      <c r="D26" s="40">
        <f>IFERROR(INDEX(전체당첨내역!$D:$D,MATCH($A26,전체당첨내역!$A:$A,0)),"")</f>
        <v>9</v>
      </c>
      <c r="E26" s="40">
        <f>IFERROR(INDEX(전체당첨내역!$E:$E,MATCH($A26,전체당첨내역!$A:$A,0)),"")</f>
        <v>22</v>
      </c>
      <c r="F26" s="40">
        <f>IFERROR(INDEX(전체당첨내역!$F:$F,MATCH($A26,전체당첨내역!$A:$A,0)),"")</f>
        <v>28</v>
      </c>
      <c r="G26" s="40">
        <f>IFERROR(INDEX(전체당첨내역!$G:$G,MATCH($A26,전체당첨내역!$A:$A,0)),"")</f>
        <v>42</v>
      </c>
      <c r="H26" s="45">
        <f>IFERROR(INDEX(전체당첨내역!$H:$H,MATCH($A26,전체당첨내역!$A:$A,0)),"")</f>
        <v>45</v>
      </c>
      <c r="I26" s="42">
        <f>IFERROR((INDEX(_calc_기준250!$CN$16:$EF$16,1,$B26)&gt;0)*(INDEX(_calc_기준250!$CN$16:$EF$16,1,$B26)&lt;=15)+(INDEX(_calc_기준250!$CN$16:$EF$16,1,$C26)&gt;0)*(INDEX(_calc_기준250!$CN$16:$EF$16,1,$C26)&lt;=15)+(INDEX(_calc_기준250!$CN$16:$EF$16,1,$D26)&gt;0)*(INDEX(_calc_기준250!$CN$16:$EF$16,1,$D26)&lt;=15)+(INDEX(_calc_기준250!$CN$16:$EF$16,1,$E26)&gt;0)*(INDEX(_calc_기준250!$CN$16:$EF$16,1,$E26)&lt;=15)+(INDEX(_calc_기준250!$CN$16:$EF$16,1,$F26)&gt;0)*(INDEX(_calc_기준250!$CN$16:$EF$16,1,$F26)&lt;=15)+(INDEX(_calc_기준250!$CN$16:$EF$16,1,$G26)&gt;0)*(INDEX(_calc_기준250!$CN$16:$EF$16,1,$G26)&lt;=15),"")</f>
        <v>1</v>
      </c>
      <c r="J26" s="40">
        <f>IFERROR((INDEX(_calc_기준250!$CN$16:$EF$16,1,$B26)&gt;15)*(INDEX(_calc_기준250!$CN$16:$EF$16,1,$B26)&lt;=30)+(INDEX(_calc_기준250!$CN$16:$EF$16,1,$C26)&gt;15)*(INDEX(_calc_기준250!$CN$16:$EF$16,1,$C26)&lt;=30)+(INDEX(_calc_기준250!$CN$16:$EF$16,1,$D26)&gt;15)*(INDEX(_calc_기준250!$CN$16:$EF$16,1,$D26)&lt;=30)+(INDEX(_calc_기준250!$CN$16:$EF$16,1,$E26)&gt;15)*(INDEX(_calc_기준250!$CN$16:$EF$16,1,$E26)&lt;=30)+(INDEX(_calc_기준250!$CN$16:$EF$16,1,$F26)&gt;15)*(INDEX(_calc_기준250!$CN$16:$EF$16,1,$F26)&lt;=30)+(INDEX(_calc_기준250!$CN$16:$EF$16,1,$G26)&gt;15)*(INDEX(_calc_기준250!$CN$16:$EF$16,1,$G26)&lt;=30),"")</f>
        <v>2</v>
      </c>
      <c r="K26" s="43">
        <f>IFERROR((INDEX(_calc_기준250!$CN$16:$EF$16,1,$B26)&gt;30)+(INDEX(_calc_기준250!$CN$16:$EF$16,1,$C26)&gt;30)+(INDEX(_calc_기준250!$CN$16:$EF$16,1,$D26)&gt;30)+(INDEX(_calc_기준250!$CN$16:$EF$16,1,$E26)&gt;30)+(INDEX(_calc_기준250!$CN$16:$EF$16,1,$F26)&gt;30)+(INDEX(_calc_기준250!$CN$16:$EF$16,1,$G26)&gt;30),"")</f>
        <v>3</v>
      </c>
      <c r="L26" s="25">
        <f>IFERROR(MATCH(L$11,_calc_기준250!$CN$16:$EF$16,0),"")</f>
        <v>7</v>
      </c>
      <c r="M26" s="25">
        <f>IFERROR(MATCH(M$11,_calc_기준250!$CN$16:$EF$16,0),"")</f>
        <v>35</v>
      </c>
      <c r="N26" s="25">
        <f>IFERROR(MATCH(N$11,_calc_기준250!$CN$16:$EF$16,0),"")</f>
        <v>21</v>
      </c>
      <c r="O26" s="25">
        <f>IFERROR(MATCH(O$11,_calc_기준250!$CN$16:$EF$16,0),"")</f>
        <v>45</v>
      </c>
      <c r="P26" s="25">
        <f>IFERROR(MATCH(P$11,_calc_기준250!$CN$16:$EF$16,0),"")</f>
        <v>11</v>
      </c>
      <c r="Q26" s="25">
        <f>IFERROR(MATCH(Q$11,_calc_기준250!$CN$16:$EF$16,0),"")</f>
        <v>12</v>
      </c>
      <c r="R26" s="25">
        <f>IFERROR(MATCH(R$11,_calc_기준250!$CN$16:$EF$16,0),"")</f>
        <v>14</v>
      </c>
      <c r="S26" s="25">
        <f>IFERROR(MATCH(S$11,_calc_기준250!$CN$16:$EF$16,0),"")</f>
        <v>34</v>
      </c>
      <c r="T26" s="25">
        <f>IFERROR(MATCH(T$11,_calc_기준250!$CN$16:$EF$16,0),"")</f>
        <v>30</v>
      </c>
      <c r="U26" s="25">
        <f>IFERROR(MATCH(U$11,_calc_기준250!$CN$16:$EF$16,0),"")</f>
        <v>38</v>
      </c>
      <c r="V26" s="25">
        <f>IFERROR(MATCH(V$11,_calc_기준250!$CN$16:$EF$16,0),"")</f>
        <v>44</v>
      </c>
      <c r="W26" s="25">
        <f>IFERROR(MATCH(W$11,_calc_기준250!$CN$16:$EF$16,0),"")</f>
        <v>6</v>
      </c>
      <c r="X26" s="25">
        <f>IFERROR(MATCH(X$11,_calc_기준250!$CN$16:$EF$16,0),"")</f>
        <v>18</v>
      </c>
      <c r="Y26" s="25">
        <f>IFERROR(MATCH(Y$11,_calc_기준250!$CN$16:$EF$16,0),"")</f>
        <v>33</v>
      </c>
      <c r="Z26" s="25">
        <f>IFERROR(MATCH(Z$11,_calc_기준250!$CN$16:$EF$16,0),"")</f>
        <v>3</v>
      </c>
      <c r="AA26" s="25">
        <f>IFERROR(MATCH(AA$11,_calc_기준250!$CN$16:$EF$16,0),"")</f>
        <v>20</v>
      </c>
      <c r="AB26" s="25">
        <f>IFERROR(MATCH(AB$11,_calc_기준250!$CN$16:$EF$16,0),"")</f>
        <v>26</v>
      </c>
      <c r="AC26" s="25">
        <f>IFERROR(MATCH(AC$11,_calc_기준250!$CN$16:$EF$16,0),"")</f>
        <v>19</v>
      </c>
      <c r="AD26" s="25">
        <f>IFERROR(MATCH(AD$11,_calc_기준250!$CN$16:$EF$16,0),"")</f>
        <v>13</v>
      </c>
      <c r="AE26" s="25">
        <f>IFERROR(MATCH(AE$11,_calc_기준250!$CN$16:$EF$16,0),"")</f>
        <v>22</v>
      </c>
      <c r="AF26" s="25">
        <f>IFERROR(MATCH(AF$11,_calc_기준250!$CN$16:$EF$16,0),"")</f>
        <v>32</v>
      </c>
      <c r="AG26" s="25">
        <f>IFERROR(MATCH(AG$11,_calc_기준250!$CN$16:$EF$16,0),"")</f>
        <v>24</v>
      </c>
      <c r="AH26" s="25">
        <f>IFERROR(MATCH(AH$11,_calc_기준250!$CN$16:$EF$16,0),"")</f>
        <v>40</v>
      </c>
      <c r="AI26" s="25">
        <f>IFERROR(MATCH(AI$11,_calc_기준250!$CN$16:$EF$16,0),"")</f>
        <v>42</v>
      </c>
      <c r="AJ26" s="25">
        <f>IFERROR(MATCH(AJ$11,_calc_기준250!$CN$16:$EF$16,0),"")</f>
        <v>43</v>
      </c>
      <c r="AK26" s="25">
        <f>IFERROR(MATCH(AK$11,_calc_기준250!$CN$16:$EF$16,0),"")</f>
        <v>16</v>
      </c>
      <c r="AL26" s="25">
        <f>IFERROR(MATCH(AL$11,_calc_기준250!$CN$16:$EF$16,0),"")</f>
        <v>29</v>
      </c>
      <c r="AM26" s="25">
        <f>IFERROR(MATCH(AM$11,_calc_기준250!$CN$16:$EF$16,0),"")</f>
        <v>36</v>
      </c>
      <c r="AN26" s="25">
        <f>IFERROR(MATCH(AN$11,_calc_기준250!$CN$16:$EF$16,0),"")</f>
        <v>37</v>
      </c>
      <c r="AO26" s="25">
        <f>IFERROR(MATCH(AO$11,_calc_기준250!$CN$16:$EF$16,0),"")</f>
        <v>5</v>
      </c>
      <c r="AP26" s="25">
        <f>IFERROR(MATCH(AP$11,_calc_기준250!$CN$16:$EF$16,0),"")</f>
        <v>27</v>
      </c>
      <c r="AQ26" s="25">
        <f>IFERROR(MATCH(AQ$11,_calc_기준250!$CN$16:$EF$16,0),"")</f>
        <v>2</v>
      </c>
      <c r="AR26" s="25">
        <f>IFERROR(MATCH(AR$11,_calc_기준250!$CN$16:$EF$16,0),"")</f>
        <v>39</v>
      </c>
      <c r="AS26" s="25">
        <f>IFERROR(MATCH(AS$11,_calc_기준250!$CN$16:$EF$16,0),"")</f>
        <v>15</v>
      </c>
      <c r="AT26" s="25">
        <f>IFERROR(MATCH(AT$11,_calc_기준250!$CN$16:$EF$16,0),"")</f>
        <v>17</v>
      </c>
      <c r="AU26" s="25">
        <f>IFERROR(MATCH(AU$11,_calc_기준250!$CN$16:$EF$16,0),"")</f>
        <v>31</v>
      </c>
      <c r="AV26" s="25">
        <f>IFERROR(MATCH(AV$11,_calc_기준250!$CN$16:$EF$16,0),"")</f>
        <v>10</v>
      </c>
      <c r="AW26" s="25">
        <f>IFERROR(MATCH(AW$11,_calc_기준250!$CN$16:$EF$16,0),"")</f>
        <v>9</v>
      </c>
      <c r="AX26" s="25">
        <f>IFERROR(MATCH(AX$11,_calc_기준250!$CN$16:$EF$16,0),"")</f>
        <v>25</v>
      </c>
      <c r="AY26" s="25">
        <f>IFERROR(MATCH(AY$11,_calc_기준250!$CN$16:$EF$16,0),"")</f>
        <v>28</v>
      </c>
      <c r="AZ26" s="25">
        <f>IFERROR(MATCH(AZ$11,_calc_기준250!$CN$16:$EF$16,0),"")</f>
        <v>8</v>
      </c>
      <c r="BA26" s="25">
        <f>IFERROR(MATCH(BA$11,_calc_기준250!$CN$16:$EF$16,0),"")</f>
        <v>23</v>
      </c>
      <c r="BB26" s="25">
        <f>IFERROR(MATCH(BB$11,_calc_기준250!$CN$16:$EF$16,0),"")</f>
        <v>4</v>
      </c>
      <c r="BC26" s="25">
        <f>IFERROR(MATCH(BC$11,_calc_기준250!$CN$16:$EF$16,0),"")</f>
        <v>1</v>
      </c>
      <c r="BD26" s="25">
        <f>IFERROR(MATCH(BD$11,_calc_기준250!$CN$16:$EF$16,0),"")</f>
        <v>41</v>
      </c>
    </row>
    <row r="27" spans="1:56" ht="16.5" customHeight="1">
      <c r="A27" s="53">
        <f t="shared" si="2"/>
        <v>1229</v>
      </c>
      <c r="B27" s="40">
        <f>IFERROR(INDEX(전체당첨내역!$B:$B,MATCH($A27,전체당첨내역!$A:$A,0)),"")</f>
        <v>12</v>
      </c>
      <c r="C27" s="40">
        <f>IFERROR(INDEX(전체당첨내역!$C:$C,MATCH($A27,전체당첨내역!$A:$A,0)),"")</f>
        <v>13</v>
      </c>
      <c r="D27" s="40">
        <f>IFERROR(INDEX(전체당첨내역!$D:$D,MATCH($A27,전체당첨내역!$A:$A,0)),"")</f>
        <v>29</v>
      </c>
      <c r="E27" s="40">
        <f>IFERROR(INDEX(전체당첨내역!$E:$E,MATCH($A27,전체당첨내역!$A:$A,0)),"")</f>
        <v>34</v>
      </c>
      <c r="F27" s="40">
        <f>IFERROR(INDEX(전체당첨내역!$F:$F,MATCH($A27,전체당첨내역!$A:$A,0)),"")</f>
        <v>37</v>
      </c>
      <c r="G27" s="40">
        <f>IFERROR(INDEX(전체당첨내역!$G:$G,MATCH($A27,전체당첨내역!$A:$A,0)),"")</f>
        <v>42</v>
      </c>
      <c r="H27" s="45">
        <f>IFERROR(INDEX(전체당첨내역!$H:$H,MATCH($A27,전체당첨내역!$A:$A,0)),"")</f>
        <v>16</v>
      </c>
      <c r="I27" s="42">
        <f>IFERROR((INDEX(_calc_기준250!$CN$17:$EF$17,1,$B27)&gt;0)*(INDEX(_calc_기준250!$CN$17:$EF$17,1,$B27)&lt;=15)+(INDEX(_calc_기준250!$CN$17:$EF$17,1,$C27)&gt;0)*(INDEX(_calc_기준250!$CN$17:$EF$17,1,$C27)&lt;=15)+(INDEX(_calc_기준250!$CN$17:$EF$17,1,$D27)&gt;0)*(INDEX(_calc_기준250!$CN$17:$EF$17,1,$D27)&lt;=15)+(INDEX(_calc_기준250!$CN$17:$EF$17,1,$E27)&gt;0)*(INDEX(_calc_기준250!$CN$17:$EF$17,1,$E27)&lt;=15)+(INDEX(_calc_기준250!$CN$17:$EF$17,1,$F27)&gt;0)*(INDEX(_calc_기준250!$CN$17:$EF$17,1,$F27)&lt;=15)+(INDEX(_calc_기준250!$CN$17:$EF$17,1,$G27)&gt;0)*(INDEX(_calc_기준250!$CN$17:$EF$17,1,$G27)&lt;=15),"")</f>
        <v>3</v>
      </c>
      <c r="J27" s="40">
        <f>IFERROR((INDEX(_calc_기준250!$CN$17:$EF$17,1,$B27)&gt;15)*(INDEX(_calc_기준250!$CN$17:$EF$17,1,$B27)&lt;=30)+(INDEX(_calc_기준250!$CN$17:$EF$17,1,$C27)&gt;15)*(INDEX(_calc_기준250!$CN$17:$EF$17,1,$C27)&lt;=30)+(INDEX(_calc_기준250!$CN$17:$EF$17,1,$D27)&gt;15)*(INDEX(_calc_기준250!$CN$17:$EF$17,1,$D27)&lt;=30)+(INDEX(_calc_기준250!$CN$17:$EF$17,1,$E27)&gt;15)*(INDEX(_calc_기준250!$CN$17:$EF$17,1,$E27)&lt;=30)+(INDEX(_calc_기준250!$CN$17:$EF$17,1,$F27)&gt;15)*(INDEX(_calc_기준250!$CN$17:$EF$17,1,$F27)&lt;=30)+(INDEX(_calc_기준250!$CN$17:$EF$17,1,$G27)&gt;15)*(INDEX(_calc_기준250!$CN$17:$EF$17,1,$G27)&lt;=30),"")</f>
        <v>3</v>
      </c>
      <c r="K27" s="43">
        <f>IFERROR((INDEX(_calc_기준250!$CN$17:$EF$17,1,$B27)&gt;30)+(INDEX(_calc_기준250!$CN$17:$EF$17,1,$C27)&gt;30)+(INDEX(_calc_기준250!$CN$17:$EF$17,1,$D27)&gt;30)+(INDEX(_calc_기준250!$CN$17:$EF$17,1,$E27)&gt;30)+(INDEX(_calc_기준250!$CN$17:$EF$17,1,$F27)&gt;30)+(INDEX(_calc_기준250!$CN$17:$EF$17,1,$G27)&gt;30),"")</f>
        <v>0</v>
      </c>
      <c r="L27" s="25">
        <f>IFERROR(MATCH(L$11,_calc_기준250!$CN$17:$EF$17,0),"")</f>
        <v>7</v>
      </c>
      <c r="M27" s="25">
        <f>IFERROR(MATCH(M$11,_calc_기준250!$CN$17:$EF$17,0),"")</f>
        <v>35</v>
      </c>
      <c r="N27" s="25">
        <f>IFERROR(MATCH(N$11,_calc_기준250!$CN$17:$EF$17,0),"")</f>
        <v>12</v>
      </c>
      <c r="O27" s="25">
        <f>IFERROR(MATCH(O$11,_calc_기준250!$CN$17:$EF$17,0),"")</f>
        <v>21</v>
      </c>
      <c r="P27" s="25">
        <f>IFERROR(MATCH(P$11,_calc_기준250!$CN$17:$EF$17,0),"")</f>
        <v>11</v>
      </c>
      <c r="Q27" s="25">
        <f>IFERROR(MATCH(Q$11,_calc_기준250!$CN$17:$EF$17,0),"")</f>
        <v>45</v>
      </c>
      <c r="R27" s="25">
        <f>IFERROR(MATCH(R$11,_calc_기준250!$CN$17:$EF$17,0),"")</f>
        <v>34</v>
      </c>
      <c r="S27" s="25">
        <f>IFERROR(MATCH(S$11,_calc_기준250!$CN$17:$EF$17,0),"")</f>
        <v>14</v>
      </c>
      <c r="T27" s="25">
        <f>IFERROR(MATCH(T$11,_calc_기준250!$CN$17:$EF$17,0),"")</f>
        <v>38</v>
      </c>
      <c r="U27" s="25">
        <f>IFERROR(MATCH(U$11,_calc_기준250!$CN$17:$EF$17,0),"")</f>
        <v>30</v>
      </c>
      <c r="V27" s="25">
        <f>IFERROR(MATCH(V$11,_calc_기준250!$CN$17:$EF$17,0),"")</f>
        <v>33</v>
      </c>
      <c r="W27" s="25">
        <f>IFERROR(MATCH(W$11,_calc_기준250!$CN$17:$EF$17,0),"")</f>
        <v>6</v>
      </c>
      <c r="X27" s="25">
        <f>IFERROR(MATCH(X$11,_calc_기준250!$CN$17:$EF$17,0),"")</f>
        <v>13</v>
      </c>
      <c r="Y27" s="25">
        <f>IFERROR(MATCH(Y$11,_calc_기준250!$CN$17:$EF$17,0),"")</f>
        <v>20</v>
      </c>
      <c r="Z27" s="25">
        <f>IFERROR(MATCH(Z$11,_calc_기준250!$CN$17:$EF$17,0),"")</f>
        <v>44</v>
      </c>
      <c r="AA27" s="25">
        <f>IFERROR(MATCH(AA$11,_calc_기준250!$CN$17:$EF$17,0),"")</f>
        <v>26</v>
      </c>
      <c r="AB27" s="25">
        <f>IFERROR(MATCH(AB$11,_calc_기준250!$CN$17:$EF$17,0),"")</f>
        <v>32</v>
      </c>
      <c r="AC27" s="25">
        <f>IFERROR(MATCH(AC$11,_calc_기준250!$CN$17:$EF$17,0),"")</f>
        <v>3</v>
      </c>
      <c r="AD27" s="25">
        <f>IFERROR(MATCH(AD$11,_calc_기준250!$CN$17:$EF$17,0),"")</f>
        <v>18</v>
      </c>
      <c r="AE27" s="25">
        <f>IFERROR(MATCH(AE$11,_calc_기준250!$CN$17:$EF$17,0),"")</f>
        <v>19</v>
      </c>
      <c r="AF27" s="25">
        <f>IFERROR(MATCH(AF$11,_calc_기준250!$CN$17:$EF$17,0),"")</f>
        <v>37</v>
      </c>
      <c r="AG27" s="25">
        <f>IFERROR(MATCH(AG$11,_calc_기준250!$CN$17:$EF$17,0),"")</f>
        <v>22</v>
      </c>
      <c r="AH27" s="25">
        <f>IFERROR(MATCH(AH$11,_calc_기준250!$CN$17:$EF$17,0),"")</f>
        <v>42</v>
      </c>
      <c r="AI27" s="25">
        <f>IFERROR(MATCH(AI$11,_calc_기준250!$CN$17:$EF$17,0),"")</f>
        <v>29</v>
      </c>
      <c r="AJ27" s="25">
        <f>IFERROR(MATCH(AJ$11,_calc_기준250!$CN$17:$EF$17,0),"")</f>
        <v>16</v>
      </c>
      <c r="AK27" s="25">
        <f>IFERROR(MATCH(AK$11,_calc_기준250!$CN$17:$EF$17,0),"")</f>
        <v>43</v>
      </c>
      <c r="AL27" s="25">
        <f>IFERROR(MATCH(AL$11,_calc_기준250!$CN$17:$EF$17,0),"")</f>
        <v>27</v>
      </c>
      <c r="AM27" s="25">
        <f>IFERROR(MATCH(AM$11,_calc_기준250!$CN$17:$EF$17,0),"")</f>
        <v>36</v>
      </c>
      <c r="AN27" s="25">
        <f>IFERROR(MATCH(AN$11,_calc_기준250!$CN$17:$EF$17,0),"")</f>
        <v>40</v>
      </c>
      <c r="AO27" s="25">
        <f>IFERROR(MATCH(AO$11,_calc_기준250!$CN$17:$EF$17,0),"")</f>
        <v>5</v>
      </c>
      <c r="AP27" s="25">
        <f>IFERROR(MATCH(AP$11,_calc_기준250!$CN$17:$EF$17,0),"")</f>
        <v>24</v>
      </c>
      <c r="AQ27" s="25">
        <f>IFERROR(MATCH(AQ$11,_calc_기준250!$CN$17:$EF$17,0),"")</f>
        <v>39</v>
      </c>
      <c r="AR27" s="25">
        <f>IFERROR(MATCH(AR$11,_calc_기준250!$CN$17:$EF$17,0),"")</f>
        <v>2</v>
      </c>
      <c r="AS27" s="25">
        <f>IFERROR(MATCH(AS$11,_calc_기준250!$CN$17:$EF$17,0),"")</f>
        <v>15</v>
      </c>
      <c r="AT27" s="25">
        <f>IFERROR(MATCH(AT$11,_calc_기준250!$CN$17:$EF$17,0),"")</f>
        <v>10</v>
      </c>
      <c r="AU27" s="25">
        <f>IFERROR(MATCH(AU$11,_calc_기준250!$CN$17:$EF$17,0),"")</f>
        <v>31</v>
      </c>
      <c r="AV27" s="25">
        <f>IFERROR(MATCH(AV$11,_calc_기준250!$CN$17:$EF$17,0),"")</f>
        <v>17</v>
      </c>
      <c r="AW27" s="25">
        <f>IFERROR(MATCH(AW$11,_calc_기준250!$CN$17:$EF$17,0),"")</f>
        <v>9</v>
      </c>
      <c r="AX27" s="25">
        <f>IFERROR(MATCH(AX$11,_calc_기준250!$CN$17:$EF$17,0),"")</f>
        <v>28</v>
      </c>
      <c r="AY27" s="25">
        <f>IFERROR(MATCH(AY$11,_calc_기준250!$CN$17:$EF$17,0),"")</f>
        <v>23</v>
      </c>
      <c r="AZ27" s="25">
        <f>IFERROR(MATCH(AZ$11,_calc_기준250!$CN$17:$EF$17,0),"")</f>
        <v>25</v>
      </c>
      <c r="BA27" s="25">
        <f>IFERROR(MATCH(BA$11,_calc_기준250!$CN$17:$EF$17,0),"")</f>
        <v>8</v>
      </c>
      <c r="BB27" s="25">
        <f>IFERROR(MATCH(BB$11,_calc_기준250!$CN$17:$EF$17,0),"")</f>
        <v>4</v>
      </c>
      <c r="BC27" s="25">
        <f>IFERROR(MATCH(BC$11,_calc_기준250!$CN$17:$EF$17,0),"")</f>
        <v>1</v>
      </c>
      <c r="BD27" s="25">
        <f>IFERROR(MATCH(BD$11,_calc_기준250!$CN$17:$EF$17,0),"")</f>
        <v>41</v>
      </c>
    </row>
    <row r="28" spans="1:56" ht="16.5" customHeight="1">
      <c r="A28" s="53">
        <f t="shared" si="2"/>
        <v>1228</v>
      </c>
      <c r="B28" s="40">
        <f>IFERROR(INDEX(전체당첨내역!$B:$B,MATCH($A28,전체당첨내역!$A:$A,0)),"")</f>
        <v>24</v>
      </c>
      <c r="C28" s="40">
        <f>IFERROR(INDEX(전체당첨내역!$C:$C,MATCH($A28,전체당첨내역!$A:$A,0)),"")</f>
        <v>29</v>
      </c>
      <c r="D28" s="40">
        <f>IFERROR(INDEX(전체당첨내역!$D:$D,MATCH($A28,전체당첨내역!$A:$A,0)),"")</f>
        <v>30</v>
      </c>
      <c r="E28" s="40">
        <f>IFERROR(INDEX(전체당첨내역!$E:$E,MATCH($A28,전체당첨내역!$A:$A,0)),"")</f>
        <v>31</v>
      </c>
      <c r="F28" s="40">
        <f>IFERROR(INDEX(전체당첨내역!$F:$F,MATCH($A28,전체당첨내역!$A:$A,0)),"")</f>
        <v>35</v>
      </c>
      <c r="G28" s="40">
        <f>IFERROR(INDEX(전체당첨내역!$G:$G,MATCH($A28,전체당첨내역!$A:$A,0)),"")</f>
        <v>44</v>
      </c>
      <c r="H28" s="45">
        <f>IFERROR(INDEX(전체당첨내역!$H:$H,MATCH($A28,전체당첨내역!$A:$A,0)),"")</f>
        <v>1</v>
      </c>
      <c r="I28" s="42">
        <f>IFERROR((INDEX(_calc_기준250!$CN$18:$EF$18,1,$B28)&gt;0)*(INDEX(_calc_기준250!$CN$18:$EF$18,1,$B28)&lt;=15)+(INDEX(_calc_기준250!$CN$18:$EF$18,1,$C28)&gt;0)*(INDEX(_calc_기준250!$CN$18:$EF$18,1,$C28)&lt;=15)+(INDEX(_calc_기준250!$CN$18:$EF$18,1,$D28)&gt;0)*(INDEX(_calc_기준250!$CN$18:$EF$18,1,$D28)&lt;=15)+(INDEX(_calc_기준250!$CN$18:$EF$18,1,$E28)&gt;0)*(INDEX(_calc_기준250!$CN$18:$EF$18,1,$E28)&lt;=15)+(INDEX(_calc_기준250!$CN$18:$EF$18,1,$F28)&gt;0)*(INDEX(_calc_기준250!$CN$18:$EF$18,1,$F28)&lt;=15)+(INDEX(_calc_기준250!$CN$18:$EF$18,1,$G28)&gt;0)*(INDEX(_calc_기준250!$CN$18:$EF$18,1,$G28)&lt;=15),"")</f>
        <v>3</v>
      </c>
      <c r="J28" s="40">
        <f>IFERROR((INDEX(_calc_기준250!$CN$18:$EF$18,1,$B28)&gt;15)*(INDEX(_calc_기준250!$CN$18:$EF$18,1,$B28)&lt;=30)+(INDEX(_calc_기준250!$CN$18:$EF$18,1,$C28)&gt;15)*(INDEX(_calc_기준250!$CN$18:$EF$18,1,$C28)&lt;=30)+(INDEX(_calc_기준250!$CN$18:$EF$18,1,$D28)&gt;15)*(INDEX(_calc_기준250!$CN$18:$EF$18,1,$D28)&lt;=30)+(INDEX(_calc_기준250!$CN$18:$EF$18,1,$E28)&gt;15)*(INDEX(_calc_기준250!$CN$18:$EF$18,1,$E28)&lt;=30)+(INDEX(_calc_기준250!$CN$18:$EF$18,1,$F28)&gt;15)*(INDEX(_calc_기준250!$CN$18:$EF$18,1,$F28)&lt;=30)+(INDEX(_calc_기준250!$CN$18:$EF$18,1,$G28)&gt;15)*(INDEX(_calc_기준250!$CN$18:$EF$18,1,$G28)&lt;=30),"")</f>
        <v>2</v>
      </c>
      <c r="K28" s="43">
        <f>IFERROR((INDEX(_calc_기준250!$CN$18:$EF$18,1,$B28)&gt;30)+(INDEX(_calc_기준250!$CN$18:$EF$18,1,$C28)&gt;30)+(INDEX(_calc_기준250!$CN$18:$EF$18,1,$D28)&gt;30)+(INDEX(_calc_기준250!$CN$18:$EF$18,1,$E28)&gt;30)+(INDEX(_calc_기준250!$CN$18:$EF$18,1,$F28)&gt;30)+(INDEX(_calc_기준250!$CN$18:$EF$18,1,$G28)&gt;30),"")</f>
        <v>1</v>
      </c>
      <c r="L28" s="25">
        <f>IFERROR(MATCH(L$11,_calc_기준250!$CN$18:$EF$18,0),"")</f>
        <v>7</v>
      </c>
      <c r="M28" s="25">
        <f>IFERROR(MATCH(M$11,_calc_기준250!$CN$18:$EF$18,0),"")</f>
        <v>35</v>
      </c>
      <c r="N28" s="25">
        <f>IFERROR(MATCH(N$11,_calc_기준250!$CN$18:$EF$18,0),"")</f>
        <v>21</v>
      </c>
      <c r="O28" s="25">
        <f>IFERROR(MATCH(O$11,_calc_기준250!$CN$18:$EF$18,0),"")</f>
        <v>12</v>
      </c>
      <c r="P28" s="25">
        <f>IFERROR(MATCH(P$11,_calc_기준250!$CN$18:$EF$18,0),"")</f>
        <v>30</v>
      </c>
      <c r="Q28" s="25">
        <f>IFERROR(MATCH(Q$11,_calc_기준250!$CN$18:$EF$18,0),"")</f>
        <v>45</v>
      </c>
      <c r="R28" s="25">
        <f>IFERROR(MATCH(R$11,_calc_기준250!$CN$18:$EF$18,0),"")</f>
        <v>11</v>
      </c>
      <c r="S28" s="25">
        <f>IFERROR(MATCH(S$11,_calc_기준250!$CN$18:$EF$18,0),"")</f>
        <v>14</v>
      </c>
      <c r="T28" s="25">
        <f>IFERROR(MATCH(T$11,_calc_기준250!$CN$18:$EF$18,0),"")</f>
        <v>34</v>
      </c>
      <c r="U28" s="25">
        <f>IFERROR(MATCH(U$11,_calc_기준250!$CN$18:$EF$18,0),"")</f>
        <v>20</v>
      </c>
      <c r="V28" s="25">
        <f>IFERROR(MATCH(V$11,_calc_기준250!$CN$18:$EF$18,0),"")</f>
        <v>38</v>
      </c>
      <c r="W28" s="25">
        <f>IFERROR(MATCH(W$11,_calc_기준250!$CN$18:$EF$18,0),"")</f>
        <v>29</v>
      </c>
      <c r="X28" s="25">
        <f>IFERROR(MATCH(X$11,_calc_기준250!$CN$18:$EF$18,0),"")</f>
        <v>33</v>
      </c>
      <c r="Y28" s="25">
        <f>IFERROR(MATCH(Y$11,_calc_기준250!$CN$18:$EF$18,0),"")</f>
        <v>13</v>
      </c>
      <c r="Z28" s="25">
        <f>IFERROR(MATCH(Z$11,_calc_기준250!$CN$18:$EF$18,0),"")</f>
        <v>6</v>
      </c>
      <c r="AA28" s="25">
        <f>IFERROR(MATCH(AA$11,_calc_기준250!$CN$18:$EF$18,0),"")</f>
        <v>32</v>
      </c>
      <c r="AB28" s="25">
        <f>IFERROR(MATCH(AB$11,_calc_기준250!$CN$18:$EF$18,0),"")</f>
        <v>37</v>
      </c>
      <c r="AC28" s="25">
        <f>IFERROR(MATCH(AC$11,_calc_기준250!$CN$18:$EF$18,0),"")</f>
        <v>42</v>
      </c>
      <c r="AD28" s="25">
        <f>IFERROR(MATCH(AD$11,_calc_기준250!$CN$18:$EF$18,0),"")</f>
        <v>3</v>
      </c>
      <c r="AE28" s="25">
        <f>IFERROR(MATCH(AE$11,_calc_기준250!$CN$18:$EF$18,0),"")</f>
        <v>26</v>
      </c>
      <c r="AF28" s="25">
        <f>IFERROR(MATCH(AF$11,_calc_기준250!$CN$18:$EF$18,0),"")</f>
        <v>18</v>
      </c>
      <c r="AG28" s="25">
        <f>IFERROR(MATCH(AG$11,_calc_기준250!$CN$18:$EF$18,0),"")</f>
        <v>19</v>
      </c>
      <c r="AH28" s="25">
        <f>IFERROR(MATCH(AH$11,_calc_기준250!$CN$18:$EF$18,0),"")</f>
        <v>22</v>
      </c>
      <c r="AI28" s="25">
        <f>IFERROR(MATCH(AI$11,_calc_기준250!$CN$18:$EF$18,0),"")</f>
        <v>44</v>
      </c>
      <c r="AJ28" s="25">
        <f>IFERROR(MATCH(AJ$11,_calc_기준250!$CN$18:$EF$18,0),"")</f>
        <v>16</v>
      </c>
      <c r="AK28" s="25">
        <f>IFERROR(MATCH(AK$11,_calc_기준250!$CN$18:$EF$18,0),"")</f>
        <v>43</v>
      </c>
      <c r="AL28" s="25">
        <f>IFERROR(MATCH(AL$11,_calc_기준250!$CN$18:$EF$18,0),"")</f>
        <v>24</v>
      </c>
      <c r="AM28" s="25">
        <f>IFERROR(MATCH(AM$11,_calc_기준250!$CN$18:$EF$18,0),"")</f>
        <v>27</v>
      </c>
      <c r="AN28" s="25">
        <f>IFERROR(MATCH(AN$11,_calc_기준250!$CN$18:$EF$18,0),"")</f>
        <v>39</v>
      </c>
      <c r="AO28" s="25">
        <f>IFERROR(MATCH(AO$11,_calc_기준250!$CN$18:$EF$18,0),"")</f>
        <v>15</v>
      </c>
      <c r="AP28" s="25">
        <f>IFERROR(MATCH(AP$11,_calc_기준250!$CN$18:$EF$18,0),"")</f>
        <v>36</v>
      </c>
      <c r="AQ28" s="25">
        <f>IFERROR(MATCH(AQ$11,_calc_기준250!$CN$18:$EF$18,0),"")</f>
        <v>2</v>
      </c>
      <c r="AR28" s="25">
        <f>IFERROR(MATCH(AR$11,_calc_기준250!$CN$18:$EF$18,0),"")</f>
        <v>40</v>
      </c>
      <c r="AS28" s="25">
        <f>IFERROR(MATCH(AS$11,_calc_기준250!$CN$18:$EF$18,0),"")</f>
        <v>31</v>
      </c>
      <c r="AT28" s="25">
        <f>IFERROR(MATCH(AT$11,_calc_기준250!$CN$18:$EF$18,0),"")</f>
        <v>10</v>
      </c>
      <c r="AU28" s="25">
        <f>IFERROR(MATCH(AU$11,_calc_기준250!$CN$18:$EF$18,0),"")</f>
        <v>5</v>
      </c>
      <c r="AV28" s="25">
        <f>IFERROR(MATCH(AV$11,_calc_기준250!$CN$18:$EF$18,0),"")</f>
        <v>17</v>
      </c>
      <c r="AW28" s="25">
        <f>IFERROR(MATCH(AW$11,_calc_기준250!$CN$18:$EF$18,0),"")</f>
        <v>28</v>
      </c>
      <c r="AX28" s="25">
        <f>IFERROR(MATCH(AX$11,_calc_기준250!$CN$18:$EF$18,0),"")</f>
        <v>9</v>
      </c>
      <c r="AY28" s="25">
        <f>IFERROR(MATCH(AY$11,_calc_기준250!$CN$18:$EF$18,0),"")</f>
        <v>25</v>
      </c>
      <c r="AZ28" s="25">
        <f>IFERROR(MATCH(AZ$11,_calc_기준250!$CN$18:$EF$18,0),"")</f>
        <v>23</v>
      </c>
      <c r="BA28" s="25">
        <f>IFERROR(MATCH(BA$11,_calc_기준250!$CN$18:$EF$18,0),"")</f>
        <v>8</v>
      </c>
      <c r="BB28" s="25">
        <f>IFERROR(MATCH(BB$11,_calc_기준250!$CN$18:$EF$18,0),"")</f>
        <v>1</v>
      </c>
      <c r="BC28" s="25">
        <f>IFERROR(MATCH(BC$11,_calc_기준250!$CN$18:$EF$18,0),"")</f>
        <v>4</v>
      </c>
      <c r="BD28" s="25">
        <f>IFERROR(MATCH(BD$11,_calc_기준250!$CN$18:$EF$18,0),"")</f>
        <v>41</v>
      </c>
    </row>
    <row r="29" spans="1:56" ht="16.5" customHeight="1">
      <c r="A29" s="53">
        <f t="shared" si="2"/>
        <v>1227</v>
      </c>
      <c r="B29" s="40">
        <f>IFERROR(INDEX(전체당첨내역!$B:$B,MATCH($A29,전체당첨내역!$A:$A,0)),"")</f>
        <v>1</v>
      </c>
      <c r="C29" s="40">
        <f>IFERROR(INDEX(전체당첨내역!$C:$C,MATCH($A29,전체당첨내역!$A:$A,0)),"")</f>
        <v>14</v>
      </c>
      <c r="D29" s="40">
        <f>IFERROR(INDEX(전체당첨내역!$D:$D,MATCH($A29,전체당첨내역!$A:$A,0)),"")</f>
        <v>16</v>
      </c>
      <c r="E29" s="40">
        <f>IFERROR(INDEX(전체당첨내역!$E:$E,MATCH($A29,전체당첨내역!$A:$A,0)),"")</f>
        <v>34</v>
      </c>
      <c r="F29" s="40">
        <f>IFERROR(INDEX(전체당첨내역!$F:$F,MATCH($A29,전체당첨내역!$A:$A,0)),"")</f>
        <v>41</v>
      </c>
      <c r="G29" s="40">
        <f>IFERROR(INDEX(전체당첨내역!$G:$G,MATCH($A29,전체당첨내역!$A:$A,0)),"")</f>
        <v>44</v>
      </c>
      <c r="H29" s="45">
        <f>IFERROR(INDEX(전체당첨내역!$H:$H,MATCH($A29,전체당첨내역!$A:$A,0)),"")</f>
        <v>13</v>
      </c>
      <c r="I29" s="42">
        <f>IFERROR((INDEX(_calc_기준250!$CN$19:$EF$19,1,$B29)&gt;0)*(INDEX(_calc_기준250!$CN$19:$EF$19,1,$B29)&lt;=15)+(INDEX(_calc_기준250!$CN$19:$EF$19,1,$C29)&gt;0)*(INDEX(_calc_기준250!$CN$19:$EF$19,1,$C29)&lt;=15)+(INDEX(_calc_기준250!$CN$19:$EF$19,1,$D29)&gt;0)*(INDEX(_calc_기준250!$CN$19:$EF$19,1,$D29)&lt;=15)+(INDEX(_calc_기준250!$CN$19:$EF$19,1,$E29)&gt;0)*(INDEX(_calc_기준250!$CN$19:$EF$19,1,$E29)&lt;=15)+(INDEX(_calc_기준250!$CN$19:$EF$19,1,$F29)&gt;0)*(INDEX(_calc_기준250!$CN$19:$EF$19,1,$F29)&lt;=15)+(INDEX(_calc_기준250!$CN$19:$EF$19,1,$G29)&gt;0)*(INDEX(_calc_기준250!$CN$19:$EF$19,1,$G29)&lt;=15),"")</f>
        <v>3</v>
      </c>
      <c r="J29" s="40">
        <f>IFERROR((INDEX(_calc_기준250!$CN$19:$EF$19,1,$B29)&gt;15)*(INDEX(_calc_기준250!$CN$19:$EF$19,1,$B29)&lt;=30)+(INDEX(_calc_기준250!$CN$19:$EF$19,1,$C29)&gt;15)*(INDEX(_calc_기준250!$CN$19:$EF$19,1,$C29)&lt;=30)+(INDEX(_calc_기준250!$CN$19:$EF$19,1,$D29)&gt;15)*(INDEX(_calc_기준250!$CN$19:$EF$19,1,$D29)&lt;=30)+(INDEX(_calc_기준250!$CN$19:$EF$19,1,$E29)&gt;15)*(INDEX(_calc_기준250!$CN$19:$EF$19,1,$E29)&lt;=30)+(INDEX(_calc_기준250!$CN$19:$EF$19,1,$F29)&gt;15)*(INDEX(_calc_기준250!$CN$19:$EF$19,1,$F29)&lt;=30)+(INDEX(_calc_기준250!$CN$19:$EF$19,1,$G29)&gt;15)*(INDEX(_calc_기준250!$CN$19:$EF$19,1,$G29)&lt;=30),"")</f>
        <v>1</v>
      </c>
      <c r="K29" s="43">
        <f>IFERROR((INDEX(_calc_기준250!$CN$19:$EF$19,1,$B29)&gt;30)+(INDEX(_calc_기준250!$CN$19:$EF$19,1,$C29)&gt;30)+(INDEX(_calc_기준250!$CN$19:$EF$19,1,$D29)&gt;30)+(INDEX(_calc_기준250!$CN$19:$EF$19,1,$E29)&gt;30)+(INDEX(_calc_기준250!$CN$19:$EF$19,1,$F29)&gt;30)+(INDEX(_calc_기준250!$CN$19:$EF$19,1,$G29)&gt;30),"")</f>
        <v>2</v>
      </c>
      <c r="L29" s="25">
        <f>IFERROR(MATCH(L$11,_calc_기준250!$CN$19:$EF$19,0),"")</f>
        <v>35</v>
      </c>
      <c r="M29" s="25">
        <f>IFERROR(MATCH(M$11,_calc_기준250!$CN$19:$EF$19,0),"")</f>
        <v>7</v>
      </c>
      <c r="N29" s="25">
        <f>IFERROR(MATCH(N$11,_calc_기준250!$CN$19:$EF$19,0),"")</f>
        <v>12</v>
      </c>
      <c r="O29" s="25">
        <f>IFERROR(MATCH(O$11,_calc_기준250!$CN$19:$EF$19,0),"")</f>
        <v>21</v>
      </c>
      <c r="P29" s="25">
        <f>IFERROR(MATCH(P$11,_calc_기준250!$CN$19:$EF$19,0),"")</f>
        <v>30</v>
      </c>
      <c r="Q29" s="25">
        <f>IFERROR(MATCH(Q$11,_calc_기준250!$CN$19:$EF$19,0),"")</f>
        <v>14</v>
      </c>
      <c r="R29" s="25">
        <f>IFERROR(MATCH(R$11,_calc_기준250!$CN$19:$EF$19,0),"")</f>
        <v>34</v>
      </c>
      <c r="S29" s="25">
        <f>IFERROR(MATCH(S$11,_calc_기준250!$CN$19:$EF$19,0),"")</f>
        <v>45</v>
      </c>
      <c r="T29" s="25">
        <f>IFERROR(MATCH(T$11,_calc_기준250!$CN$19:$EF$19,0),"")</f>
        <v>11</v>
      </c>
      <c r="U29" s="25">
        <f>IFERROR(MATCH(U$11,_calc_기준250!$CN$19:$EF$19,0),"")</f>
        <v>38</v>
      </c>
      <c r="V29" s="25">
        <f>IFERROR(MATCH(V$11,_calc_기준250!$CN$19:$EF$19,0),"")</f>
        <v>20</v>
      </c>
      <c r="W29" s="25">
        <f>IFERROR(MATCH(W$11,_calc_기준250!$CN$19:$EF$19,0),"")</f>
        <v>44</v>
      </c>
      <c r="X29" s="25">
        <f>IFERROR(MATCH(X$11,_calc_기준250!$CN$19:$EF$19,0),"")</f>
        <v>33</v>
      </c>
      <c r="Y29" s="25">
        <f>IFERROR(MATCH(Y$11,_calc_기준250!$CN$19:$EF$19,0),"")</f>
        <v>13</v>
      </c>
      <c r="Z29" s="25">
        <f>IFERROR(MATCH(Z$11,_calc_기준250!$CN$19:$EF$19,0),"")</f>
        <v>29</v>
      </c>
      <c r="AA29" s="25">
        <f>IFERROR(MATCH(AA$11,_calc_기준250!$CN$19:$EF$19,0),"")</f>
        <v>6</v>
      </c>
      <c r="AB29" s="25">
        <f>IFERROR(MATCH(AB$11,_calc_기준250!$CN$19:$EF$19,0),"")</f>
        <v>22</v>
      </c>
      <c r="AC29" s="25">
        <f>IFERROR(MATCH(AC$11,_calc_기준250!$CN$19:$EF$19,0),"")</f>
        <v>32</v>
      </c>
      <c r="AD29" s="25">
        <f>IFERROR(MATCH(AD$11,_calc_기준250!$CN$19:$EF$19,0),"")</f>
        <v>37</v>
      </c>
      <c r="AE29" s="25">
        <f>IFERROR(MATCH(AE$11,_calc_기준250!$CN$19:$EF$19,0),"")</f>
        <v>26</v>
      </c>
      <c r="AF29" s="25">
        <f>IFERROR(MATCH(AF$11,_calc_기준250!$CN$19:$EF$19,0),"")</f>
        <v>42</v>
      </c>
      <c r="AG29" s="25">
        <f>IFERROR(MATCH(AG$11,_calc_기준250!$CN$19:$EF$19,0),"")</f>
        <v>3</v>
      </c>
      <c r="AH29" s="25">
        <f>IFERROR(MATCH(AH$11,_calc_기준250!$CN$19:$EF$19,0),"")</f>
        <v>18</v>
      </c>
      <c r="AI29" s="25">
        <f>IFERROR(MATCH(AI$11,_calc_기준250!$CN$19:$EF$19,0),"")</f>
        <v>16</v>
      </c>
      <c r="AJ29" s="25">
        <f>IFERROR(MATCH(AJ$11,_calc_기준250!$CN$19:$EF$19,0),"")</f>
        <v>24</v>
      </c>
      <c r="AK29" s="25">
        <f>IFERROR(MATCH(AK$11,_calc_기준250!$CN$19:$EF$19,0),"")</f>
        <v>43</v>
      </c>
      <c r="AL29" s="25">
        <f>IFERROR(MATCH(AL$11,_calc_기준250!$CN$19:$EF$19,0),"")</f>
        <v>19</v>
      </c>
      <c r="AM29" s="25">
        <f>IFERROR(MATCH(AM$11,_calc_기준250!$CN$19:$EF$19,0),"")</f>
        <v>27</v>
      </c>
      <c r="AN29" s="25">
        <f>IFERROR(MATCH(AN$11,_calc_기준250!$CN$19:$EF$19,0),"")</f>
        <v>36</v>
      </c>
      <c r="AO29" s="25">
        <f>IFERROR(MATCH(AO$11,_calc_기준250!$CN$19:$EF$19,0),"")</f>
        <v>2</v>
      </c>
      <c r="AP29" s="25">
        <f>IFERROR(MATCH(AP$11,_calc_기준250!$CN$19:$EF$19,0),"")</f>
        <v>15</v>
      </c>
      <c r="AQ29" s="25">
        <f>IFERROR(MATCH(AQ$11,_calc_기준250!$CN$19:$EF$19,0),"")</f>
        <v>39</v>
      </c>
      <c r="AR29" s="25">
        <f>IFERROR(MATCH(AR$11,_calc_기준250!$CN$19:$EF$19,0),"")</f>
        <v>40</v>
      </c>
      <c r="AS29" s="25">
        <f>IFERROR(MATCH(AS$11,_calc_기준250!$CN$19:$EF$19,0),"")</f>
        <v>31</v>
      </c>
      <c r="AT29" s="25">
        <f>IFERROR(MATCH(AT$11,_calc_기준250!$CN$19:$EF$19,0),"")</f>
        <v>10</v>
      </c>
      <c r="AU29" s="25">
        <f>IFERROR(MATCH(AU$11,_calc_기준250!$CN$19:$EF$19,0),"")</f>
        <v>17</v>
      </c>
      <c r="AV29" s="25">
        <f>IFERROR(MATCH(AV$11,_calc_기준250!$CN$19:$EF$19,0),"")</f>
        <v>9</v>
      </c>
      <c r="AW29" s="25">
        <f>IFERROR(MATCH(AW$11,_calc_기준250!$CN$19:$EF$19,0),"")</f>
        <v>5</v>
      </c>
      <c r="AX29" s="25">
        <f>IFERROR(MATCH(AX$11,_calc_기준250!$CN$19:$EF$19,0),"")</f>
        <v>28</v>
      </c>
      <c r="AY29" s="25">
        <f>IFERROR(MATCH(AY$11,_calc_기준250!$CN$19:$EF$19,0),"")</f>
        <v>25</v>
      </c>
      <c r="AZ29" s="25">
        <f>IFERROR(MATCH(AZ$11,_calc_기준250!$CN$19:$EF$19,0),"")</f>
        <v>8</v>
      </c>
      <c r="BA29" s="25">
        <f>IFERROR(MATCH(BA$11,_calc_기준250!$CN$19:$EF$19,0),"")</f>
        <v>23</v>
      </c>
      <c r="BB29" s="25">
        <f>IFERROR(MATCH(BB$11,_calc_기준250!$CN$19:$EF$19,0),"")</f>
        <v>41</v>
      </c>
      <c r="BC29" s="25">
        <f>IFERROR(MATCH(BC$11,_calc_기준250!$CN$19:$EF$19,0),"")</f>
        <v>4</v>
      </c>
      <c r="BD29" s="25">
        <f>IFERROR(MATCH(BD$11,_calc_기준250!$CN$19:$EF$19,0),"")</f>
        <v>1</v>
      </c>
    </row>
    <row r="30" spans="1:56" ht="16.5" customHeight="1">
      <c r="A30" s="53">
        <f t="shared" si="2"/>
        <v>1226</v>
      </c>
      <c r="B30" s="40">
        <f>IFERROR(INDEX(전체당첨내역!$B:$B,MATCH($A30,전체당첨내역!$A:$A,0)),"")</f>
        <v>4</v>
      </c>
      <c r="C30" s="40">
        <f>IFERROR(INDEX(전체당첨내역!$C:$C,MATCH($A30,전체당첨내역!$A:$A,0)),"")</f>
        <v>6</v>
      </c>
      <c r="D30" s="40">
        <f>IFERROR(INDEX(전체당첨내역!$D:$D,MATCH($A30,전체당첨내역!$A:$A,0)),"")</f>
        <v>13</v>
      </c>
      <c r="E30" s="40">
        <f>IFERROR(INDEX(전체당첨내역!$E:$E,MATCH($A30,전체당첨내역!$A:$A,0)),"")</f>
        <v>17</v>
      </c>
      <c r="F30" s="40">
        <f>IFERROR(INDEX(전체당첨내역!$F:$F,MATCH($A30,전체당첨내역!$A:$A,0)),"")</f>
        <v>26</v>
      </c>
      <c r="G30" s="40">
        <f>IFERROR(INDEX(전체당첨내역!$G:$G,MATCH($A30,전체당첨내역!$A:$A,0)),"")</f>
        <v>28</v>
      </c>
      <c r="H30" s="45">
        <f>IFERROR(INDEX(전체당첨내역!$H:$H,MATCH($A30,전체당첨내역!$A:$A,0)),"")</f>
        <v>41</v>
      </c>
      <c r="I30" s="42">
        <f>IFERROR((INDEX(_calc_기준250!$CN$20:$EF$20,1,$B30)&gt;0)*(INDEX(_calc_기준250!$CN$20:$EF$20,1,$B30)&lt;=15)+(INDEX(_calc_기준250!$CN$20:$EF$20,1,$C30)&gt;0)*(INDEX(_calc_기준250!$CN$20:$EF$20,1,$C30)&lt;=15)+(INDEX(_calc_기준250!$CN$20:$EF$20,1,$D30)&gt;0)*(INDEX(_calc_기준250!$CN$20:$EF$20,1,$D30)&lt;=15)+(INDEX(_calc_기준250!$CN$20:$EF$20,1,$E30)&gt;0)*(INDEX(_calc_기준250!$CN$20:$EF$20,1,$E30)&lt;=15)+(INDEX(_calc_기준250!$CN$20:$EF$20,1,$F30)&gt;0)*(INDEX(_calc_기준250!$CN$20:$EF$20,1,$F30)&lt;=15)+(INDEX(_calc_기준250!$CN$20:$EF$20,1,$G30)&gt;0)*(INDEX(_calc_기준250!$CN$20:$EF$20,1,$G30)&lt;=15),"")</f>
        <v>3</v>
      </c>
      <c r="J30" s="40">
        <f>IFERROR((INDEX(_calc_기준250!$CN$20:$EF$20,1,$B30)&gt;15)*(INDEX(_calc_기준250!$CN$20:$EF$20,1,$B30)&lt;=30)+(INDEX(_calc_기준250!$CN$20:$EF$20,1,$C30)&gt;15)*(INDEX(_calc_기준250!$CN$20:$EF$20,1,$C30)&lt;=30)+(INDEX(_calc_기준250!$CN$20:$EF$20,1,$D30)&gt;15)*(INDEX(_calc_기준250!$CN$20:$EF$20,1,$D30)&lt;=30)+(INDEX(_calc_기준250!$CN$20:$EF$20,1,$E30)&gt;15)*(INDEX(_calc_기준250!$CN$20:$EF$20,1,$E30)&lt;=30)+(INDEX(_calc_기준250!$CN$20:$EF$20,1,$F30)&gt;15)*(INDEX(_calc_기준250!$CN$20:$EF$20,1,$F30)&lt;=30)+(INDEX(_calc_기준250!$CN$20:$EF$20,1,$G30)&gt;15)*(INDEX(_calc_기준250!$CN$20:$EF$20,1,$G30)&lt;=30),"")</f>
        <v>1</v>
      </c>
      <c r="K30" s="43">
        <f>IFERROR((INDEX(_calc_기준250!$CN$20:$EF$20,1,$B30)&gt;30)+(INDEX(_calc_기준250!$CN$20:$EF$20,1,$C30)&gt;30)+(INDEX(_calc_기준250!$CN$20:$EF$20,1,$D30)&gt;30)+(INDEX(_calc_기준250!$CN$20:$EF$20,1,$E30)&gt;30)+(INDEX(_calc_기준250!$CN$20:$EF$20,1,$F30)&gt;30)+(INDEX(_calc_기준250!$CN$20:$EF$20,1,$G30)&gt;30),"")</f>
        <v>2</v>
      </c>
      <c r="L30" s="25">
        <f>IFERROR(MATCH(L$11,_calc_기준250!$CN$20:$EF$20,0),"")</f>
        <v>35</v>
      </c>
      <c r="M30" s="25">
        <f>IFERROR(MATCH(M$11,_calc_기준250!$CN$20:$EF$20,0),"")</f>
        <v>12</v>
      </c>
      <c r="N30" s="25">
        <f>IFERROR(MATCH(N$11,_calc_기준250!$CN$20:$EF$20,0),"")</f>
        <v>14</v>
      </c>
      <c r="O30" s="25">
        <f>IFERROR(MATCH(O$11,_calc_기준250!$CN$20:$EF$20,0),"")</f>
        <v>21</v>
      </c>
      <c r="P30" s="25">
        <f>IFERROR(MATCH(P$11,_calc_기준250!$CN$20:$EF$20,0),"")</f>
        <v>7</v>
      </c>
      <c r="Q30" s="25">
        <f>IFERROR(MATCH(Q$11,_calc_기준250!$CN$20:$EF$20,0),"")</f>
        <v>13</v>
      </c>
      <c r="R30" s="25">
        <f>IFERROR(MATCH(R$11,_calc_기준250!$CN$20:$EF$20,0),"")</f>
        <v>34</v>
      </c>
      <c r="S30" s="25">
        <f>IFERROR(MATCH(S$11,_calc_기준250!$CN$20:$EF$20,0),"")</f>
        <v>45</v>
      </c>
      <c r="T30" s="25">
        <f>IFERROR(MATCH(T$11,_calc_기준250!$CN$20:$EF$20,0),"")</f>
        <v>11</v>
      </c>
      <c r="U30" s="25">
        <f>IFERROR(MATCH(U$11,_calc_기준250!$CN$20:$EF$20,0),"")</f>
        <v>26</v>
      </c>
      <c r="V30" s="25">
        <f>IFERROR(MATCH(V$11,_calc_기준250!$CN$20:$EF$20,0),"")</f>
        <v>44</v>
      </c>
      <c r="W30" s="25">
        <f>IFERROR(MATCH(W$11,_calc_기준250!$CN$20:$EF$20,0),"")</f>
        <v>20</v>
      </c>
      <c r="X30" s="25">
        <f>IFERROR(MATCH(X$11,_calc_기준250!$CN$20:$EF$20,0),"")</f>
        <v>29</v>
      </c>
      <c r="Y30" s="25">
        <f>IFERROR(MATCH(Y$11,_calc_기준250!$CN$20:$EF$20,0),"")</f>
        <v>22</v>
      </c>
      <c r="Z30" s="25">
        <f>IFERROR(MATCH(Z$11,_calc_기준250!$CN$20:$EF$20,0),"")</f>
        <v>6</v>
      </c>
      <c r="AA30" s="25">
        <f>IFERROR(MATCH(AA$11,_calc_기준250!$CN$20:$EF$20,0),"")</f>
        <v>38</v>
      </c>
      <c r="AB30" s="25">
        <f>IFERROR(MATCH(AB$11,_calc_기준250!$CN$20:$EF$20,0),"")</f>
        <v>30</v>
      </c>
      <c r="AC30" s="25">
        <f>IFERROR(MATCH(AC$11,_calc_기준250!$CN$20:$EF$20,0),"")</f>
        <v>33</v>
      </c>
      <c r="AD30" s="25">
        <f>IFERROR(MATCH(AD$11,_calc_기준250!$CN$20:$EF$20,0),"")</f>
        <v>32</v>
      </c>
      <c r="AE30" s="25">
        <f>IFERROR(MATCH(AE$11,_calc_기준250!$CN$20:$EF$20,0),"")</f>
        <v>18</v>
      </c>
      <c r="AF30" s="25">
        <f>IFERROR(MATCH(AF$11,_calc_기준250!$CN$20:$EF$20,0),"")</f>
        <v>37</v>
      </c>
      <c r="AG30" s="25">
        <f>IFERROR(MATCH(AG$11,_calc_기준250!$CN$20:$EF$20,0),"")</f>
        <v>42</v>
      </c>
      <c r="AH30" s="25">
        <f>IFERROR(MATCH(AH$11,_calc_기준250!$CN$20:$EF$20,0),"")</f>
        <v>3</v>
      </c>
      <c r="AI30" s="25">
        <f>IFERROR(MATCH(AI$11,_calc_기준250!$CN$20:$EF$20,0),"")</f>
        <v>43</v>
      </c>
      <c r="AJ30" s="25">
        <f>IFERROR(MATCH(AJ$11,_calc_기준250!$CN$20:$EF$20,0),"")</f>
        <v>16</v>
      </c>
      <c r="AK30" s="25">
        <f>IFERROR(MATCH(AK$11,_calc_기준250!$CN$20:$EF$20,0),"")</f>
        <v>27</v>
      </c>
      <c r="AL30" s="25">
        <f>IFERROR(MATCH(AL$11,_calc_기준250!$CN$20:$EF$20,0),"")</f>
        <v>19</v>
      </c>
      <c r="AM30" s="25">
        <f>IFERROR(MATCH(AM$11,_calc_기준250!$CN$20:$EF$20,0),"")</f>
        <v>24</v>
      </c>
      <c r="AN30" s="25">
        <f>IFERROR(MATCH(AN$11,_calc_기준250!$CN$20:$EF$20,0),"")</f>
        <v>2</v>
      </c>
      <c r="AO30" s="25">
        <f>IFERROR(MATCH(AO$11,_calc_기준250!$CN$20:$EF$20,0),"")</f>
        <v>17</v>
      </c>
      <c r="AP30" s="25">
        <f>IFERROR(MATCH(AP$11,_calc_기준250!$CN$20:$EF$20,0),"")</f>
        <v>39</v>
      </c>
      <c r="AQ30" s="25">
        <f>IFERROR(MATCH(AQ$11,_calc_기준250!$CN$20:$EF$20,0),"")</f>
        <v>15</v>
      </c>
      <c r="AR30" s="25">
        <f>IFERROR(MATCH(AR$11,_calc_기준250!$CN$20:$EF$20,0),"")</f>
        <v>36</v>
      </c>
      <c r="AS30" s="25">
        <f>IFERROR(MATCH(AS$11,_calc_기준250!$CN$20:$EF$20,0),"")</f>
        <v>31</v>
      </c>
      <c r="AT30" s="25">
        <f>IFERROR(MATCH(AT$11,_calc_기준250!$CN$20:$EF$20,0),"")</f>
        <v>40</v>
      </c>
      <c r="AU30" s="25">
        <f>IFERROR(MATCH(AU$11,_calc_기준250!$CN$20:$EF$20,0),"")</f>
        <v>10</v>
      </c>
      <c r="AV30" s="25">
        <f>IFERROR(MATCH(AV$11,_calc_기준250!$CN$20:$EF$20,0),"")</f>
        <v>4</v>
      </c>
      <c r="AW30" s="25">
        <f>IFERROR(MATCH(AW$11,_calc_기준250!$CN$20:$EF$20,0),"")</f>
        <v>5</v>
      </c>
      <c r="AX30" s="25">
        <f>IFERROR(MATCH(AX$11,_calc_기준250!$CN$20:$EF$20,0),"")</f>
        <v>28</v>
      </c>
      <c r="AY30" s="25">
        <f>IFERROR(MATCH(AY$11,_calc_기준250!$CN$20:$EF$20,0),"")</f>
        <v>9</v>
      </c>
      <c r="AZ30" s="25">
        <f>IFERROR(MATCH(AZ$11,_calc_기준250!$CN$20:$EF$20,0),"")</f>
        <v>23</v>
      </c>
      <c r="BA30" s="25">
        <f>IFERROR(MATCH(BA$11,_calc_기준250!$CN$20:$EF$20,0),"")</f>
        <v>8</v>
      </c>
      <c r="BB30" s="25">
        <f>IFERROR(MATCH(BB$11,_calc_기준250!$CN$20:$EF$20,0),"")</f>
        <v>25</v>
      </c>
      <c r="BC30" s="25">
        <f>IFERROR(MATCH(BC$11,_calc_기준250!$CN$20:$EF$20,0),"")</f>
        <v>41</v>
      </c>
      <c r="BD30" s="25">
        <f>IFERROR(MATCH(BD$11,_calc_기준250!$CN$20:$EF$20,0),"")</f>
        <v>1</v>
      </c>
    </row>
    <row r="31" spans="1:56" ht="16.5" customHeight="1">
      <c r="A31" s="53">
        <f t="shared" si="2"/>
        <v>1225</v>
      </c>
      <c r="B31" s="40">
        <f>IFERROR(INDEX(전체당첨내역!$B:$B,MATCH($A31,전체당첨내역!$A:$A,0)),"")</f>
        <v>8</v>
      </c>
      <c r="C31" s="40">
        <f>IFERROR(INDEX(전체당첨내역!$C:$C,MATCH($A31,전체당첨내역!$A:$A,0)),"")</f>
        <v>9</v>
      </c>
      <c r="D31" s="40">
        <f>IFERROR(INDEX(전체당첨내역!$D:$D,MATCH($A31,전체당첨내역!$A:$A,0)),"")</f>
        <v>19</v>
      </c>
      <c r="E31" s="40">
        <f>IFERROR(INDEX(전체당첨내역!$E:$E,MATCH($A31,전체당첨내역!$A:$A,0)),"")</f>
        <v>25</v>
      </c>
      <c r="F31" s="40">
        <f>IFERROR(INDEX(전체당첨내역!$F:$F,MATCH($A31,전체당첨내역!$A:$A,0)),"")</f>
        <v>41</v>
      </c>
      <c r="G31" s="40">
        <f>IFERROR(INDEX(전체당첨내역!$G:$G,MATCH($A31,전체당첨내역!$A:$A,0)),"")</f>
        <v>42</v>
      </c>
      <c r="H31" s="45">
        <f>IFERROR(INDEX(전체당첨내역!$H:$H,MATCH($A31,전체당첨내역!$A:$A,0)),"")</f>
        <v>33</v>
      </c>
      <c r="I31" s="42">
        <f>IFERROR((INDEX(_calc_기준250!$CN$21:$EF$21,1,$B31)&gt;0)*(INDEX(_calc_기준250!$CN$21:$EF$21,1,$B31)&lt;=15)+(INDEX(_calc_기준250!$CN$21:$EF$21,1,$C31)&gt;0)*(INDEX(_calc_기준250!$CN$21:$EF$21,1,$C31)&lt;=15)+(INDEX(_calc_기준250!$CN$21:$EF$21,1,$D31)&gt;0)*(INDEX(_calc_기준250!$CN$21:$EF$21,1,$D31)&lt;=15)+(INDEX(_calc_기준250!$CN$21:$EF$21,1,$E31)&gt;0)*(INDEX(_calc_기준250!$CN$21:$EF$21,1,$E31)&lt;=15)+(INDEX(_calc_기준250!$CN$21:$EF$21,1,$F31)&gt;0)*(INDEX(_calc_기준250!$CN$21:$EF$21,1,$F31)&lt;=15)+(INDEX(_calc_기준250!$CN$21:$EF$21,1,$G31)&gt;0)*(INDEX(_calc_기준250!$CN$21:$EF$21,1,$G31)&lt;=15),"")</f>
        <v>0</v>
      </c>
      <c r="J31" s="40">
        <f>IFERROR((INDEX(_calc_기준250!$CN$21:$EF$21,1,$B31)&gt;15)*(INDEX(_calc_기준250!$CN$21:$EF$21,1,$B31)&lt;=30)+(INDEX(_calc_기준250!$CN$21:$EF$21,1,$C31)&gt;15)*(INDEX(_calc_기준250!$CN$21:$EF$21,1,$C31)&lt;=30)+(INDEX(_calc_기준250!$CN$21:$EF$21,1,$D31)&gt;15)*(INDEX(_calc_기준250!$CN$21:$EF$21,1,$D31)&lt;=30)+(INDEX(_calc_기준250!$CN$21:$EF$21,1,$E31)&gt;15)*(INDEX(_calc_기준250!$CN$21:$EF$21,1,$E31)&lt;=30)+(INDEX(_calc_기준250!$CN$21:$EF$21,1,$F31)&gt;15)*(INDEX(_calc_기준250!$CN$21:$EF$21,1,$F31)&lt;=30)+(INDEX(_calc_기준250!$CN$21:$EF$21,1,$G31)&gt;15)*(INDEX(_calc_기준250!$CN$21:$EF$21,1,$G31)&lt;=30),"")</f>
        <v>2</v>
      </c>
      <c r="K31" s="43">
        <f>IFERROR((INDEX(_calc_기준250!$CN$21:$EF$21,1,$B31)&gt;30)+(INDEX(_calc_기준250!$CN$21:$EF$21,1,$C31)&gt;30)+(INDEX(_calc_기준250!$CN$21:$EF$21,1,$D31)&gt;30)+(INDEX(_calc_기준250!$CN$21:$EF$21,1,$E31)&gt;30)+(INDEX(_calc_기준250!$CN$21:$EF$21,1,$F31)&gt;30)+(INDEX(_calc_기준250!$CN$21:$EF$21,1,$G31)&gt;30),"")</f>
        <v>4</v>
      </c>
      <c r="L31" s="25">
        <f>IFERROR(MATCH(L$11,_calc_기준250!$CN$21:$EF$21,0),"")</f>
        <v>35</v>
      </c>
      <c r="M31" s="25">
        <f>IFERROR(MATCH(M$11,_calc_기준250!$CN$21:$EF$21,0),"")</f>
        <v>12</v>
      </c>
      <c r="N31" s="25">
        <f>IFERROR(MATCH(N$11,_calc_기준250!$CN$21:$EF$21,0),"")</f>
        <v>14</v>
      </c>
      <c r="O31" s="25">
        <f>IFERROR(MATCH(O$11,_calc_기준250!$CN$21:$EF$21,0),"")</f>
        <v>7</v>
      </c>
      <c r="P31" s="25">
        <f>IFERROR(MATCH(P$11,_calc_기준250!$CN$21:$EF$21,0),"")</f>
        <v>21</v>
      </c>
      <c r="Q31" s="25">
        <f>IFERROR(MATCH(Q$11,_calc_기준250!$CN$21:$EF$21,0),"")</f>
        <v>13</v>
      </c>
      <c r="R31" s="25">
        <f>IFERROR(MATCH(R$11,_calc_기준250!$CN$21:$EF$21,0),"")</f>
        <v>34</v>
      </c>
      <c r="S31" s="25">
        <f>IFERROR(MATCH(S$11,_calc_기준250!$CN$21:$EF$21,0),"")</f>
        <v>45</v>
      </c>
      <c r="T31" s="25">
        <f>IFERROR(MATCH(T$11,_calc_기준250!$CN$21:$EF$21,0),"")</f>
        <v>11</v>
      </c>
      <c r="U31" s="25">
        <f>IFERROR(MATCH(U$11,_calc_기준250!$CN$21:$EF$21,0),"")</f>
        <v>26</v>
      </c>
      <c r="V31" s="25">
        <f>IFERROR(MATCH(V$11,_calc_기준250!$CN$21:$EF$21,0),"")</f>
        <v>22</v>
      </c>
      <c r="W31" s="25">
        <f>IFERROR(MATCH(W$11,_calc_기준250!$CN$21:$EF$21,0),"")</f>
        <v>44</v>
      </c>
      <c r="X31" s="25">
        <f>IFERROR(MATCH(X$11,_calc_기준250!$CN$21:$EF$21,0),"")</f>
        <v>29</v>
      </c>
      <c r="Y31" s="25">
        <f>IFERROR(MATCH(Y$11,_calc_기준250!$CN$21:$EF$21,0),"")</f>
        <v>20</v>
      </c>
      <c r="Z31" s="25">
        <f>IFERROR(MATCH(Z$11,_calc_기준250!$CN$21:$EF$21,0),"")</f>
        <v>38</v>
      </c>
      <c r="AA31" s="25">
        <f>IFERROR(MATCH(AA$11,_calc_기준250!$CN$21:$EF$21,0),"")</f>
        <v>33</v>
      </c>
      <c r="AB31" s="25">
        <f>IFERROR(MATCH(AB$11,_calc_기준250!$CN$21:$EF$21,0),"")</f>
        <v>30</v>
      </c>
      <c r="AC31" s="25">
        <f>IFERROR(MATCH(AC$11,_calc_기준250!$CN$21:$EF$21,0),"")</f>
        <v>37</v>
      </c>
      <c r="AD31" s="25">
        <f>IFERROR(MATCH(AD$11,_calc_기준250!$CN$21:$EF$21,0),"")</f>
        <v>18</v>
      </c>
      <c r="AE31" s="25">
        <f>IFERROR(MATCH(AE$11,_calc_기준250!$CN$21:$EF$21,0),"")</f>
        <v>6</v>
      </c>
      <c r="AF31" s="25">
        <f>IFERROR(MATCH(AF$11,_calc_기준250!$CN$21:$EF$21,0),"")</f>
        <v>42</v>
      </c>
      <c r="AG31" s="25">
        <f>IFERROR(MATCH(AG$11,_calc_기준250!$CN$21:$EF$21,0),"")</f>
        <v>3</v>
      </c>
      <c r="AH31" s="25">
        <f>IFERROR(MATCH(AH$11,_calc_기준250!$CN$21:$EF$21,0),"")</f>
        <v>19</v>
      </c>
      <c r="AI31" s="25">
        <f>IFERROR(MATCH(AI$11,_calc_기준250!$CN$21:$EF$21,0),"")</f>
        <v>43</v>
      </c>
      <c r="AJ31" s="25">
        <f>IFERROR(MATCH(AJ$11,_calc_기준250!$CN$21:$EF$21,0),"")</f>
        <v>16</v>
      </c>
      <c r="AK31" s="25">
        <f>IFERROR(MATCH(AK$11,_calc_기준250!$CN$21:$EF$21,0),"")</f>
        <v>24</v>
      </c>
      <c r="AL31" s="25">
        <f>IFERROR(MATCH(AL$11,_calc_기준250!$CN$21:$EF$21,0),"")</f>
        <v>17</v>
      </c>
      <c r="AM31" s="25">
        <f>IFERROR(MATCH(AM$11,_calc_기준250!$CN$21:$EF$21,0),"")</f>
        <v>27</v>
      </c>
      <c r="AN31" s="25">
        <f>IFERROR(MATCH(AN$11,_calc_기준250!$CN$21:$EF$21,0),"")</f>
        <v>2</v>
      </c>
      <c r="AO31" s="25">
        <f>IFERROR(MATCH(AO$11,_calc_기준250!$CN$21:$EF$21,0),"")</f>
        <v>39</v>
      </c>
      <c r="AP31" s="25">
        <f>IFERROR(MATCH(AP$11,_calc_기준250!$CN$21:$EF$21,0),"")</f>
        <v>15</v>
      </c>
      <c r="AQ31" s="25">
        <f>IFERROR(MATCH(AQ$11,_calc_기준250!$CN$21:$EF$21,0),"")</f>
        <v>25</v>
      </c>
      <c r="AR31" s="25">
        <f>IFERROR(MATCH(AR$11,_calc_기준250!$CN$21:$EF$21,0),"")</f>
        <v>32</v>
      </c>
      <c r="AS31" s="25">
        <f>IFERROR(MATCH(AS$11,_calc_기준250!$CN$21:$EF$21,0),"")</f>
        <v>36</v>
      </c>
      <c r="AT31" s="25">
        <f>IFERROR(MATCH(AT$11,_calc_기준250!$CN$21:$EF$21,0),"")</f>
        <v>31</v>
      </c>
      <c r="AU31" s="25">
        <f>IFERROR(MATCH(AU$11,_calc_기준250!$CN$21:$EF$21,0),"")</f>
        <v>40</v>
      </c>
      <c r="AV31" s="25">
        <f>IFERROR(MATCH(AV$11,_calc_기준250!$CN$21:$EF$21,0),"")</f>
        <v>10</v>
      </c>
      <c r="AW31" s="25">
        <f>IFERROR(MATCH(AW$11,_calc_기준250!$CN$21:$EF$21,0),"")</f>
        <v>41</v>
      </c>
      <c r="AX31" s="25">
        <f>IFERROR(MATCH(AX$11,_calc_기준250!$CN$21:$EF$21,0),"")</f>
        <v>5</v>
      </c>
      <c r="AY31" s="25">
        <f>IFERROR(MATCH(AY$11,_calc_기준250!$CN$21:$EF$21,0),"")</f>
        <v>9</v>
      </c>
      <c r="AZ31" s="25">
        <f>IFERROR(MATCH(AZ$11,_calc_기준250!$CN$21:$EF$21,0),"")</f>
        <v>28</v>
      </c>
      <c r="BA31" s="25">
        <f>IFERROR(MATCH(BA$11,_calc_기준250!$CN$21:$EF$21,0),"")</f>
        <v>8</v>
      </c>
      <c r="BB31" s="25">
        <f>IFERROR(MATCH(BB$11,_calc_기준250!$CN$21:$EF$21,0),"")</f>
        <v>23</v>
      </c>
      <c r="BC31" s="25">
        <f>IFERROR(MATCH(BC$11,_calc_기준250!$CN$21:$EF$21,0),"")</f>
        <v>4</v>
      </c>
      <c r="BD31" s="25">
        <f>IFERROR(MATCH(BD$11,_calc_기준250!$CN$21:$EF$21,0),"")</f>
        <v>1</v>
      </c>
    </row>
    <row r="32" spans="1:56" ht="16.5" customHeight="1">
      <c r="A32" s="53">
        <f t="shared" si="2"/>
        <v>1224</v>
      </c>
      <c r="B32" s="40">
        <f>IFERROR(INDEX(전체당첨내역!$B:$B,MATCH($A32,전체당첨내역!$A:$A,0)),"")</f>
        <v>9</v>
      </c>
      <c r="C32" s="40">
        <f>IFERROR(INDEX(전체당첨내역!$C:$C,MATCH($A32,전체당첨내역!$A:$A,0)),"")</f>
        <v>18</v>
      </c>
      <c r="D32" s="40">
        <f>IFERROR(INDEX(전체당첨내역!$D:$D,MATCH($A32,전체당첨내역!$A:$A,0)),"")</f>
        <v>21</v>
      </c>
      <c r="E32" s="40">
        <f>IFERROR(INDEX(전체당첨내역!$E:$E,MATCH($A32,전체당첨내역!$A:$A,0)),"")</f>
        <v>27</v>
      </c>
      <c r="F32" s="40">
        <f>IFERROR(INDEX(전체당첨내역!$F:$F,MATCH($A32,전체당첨내역!$A:$A,0)),"")</f>
        <v>44</v>
      </c>
      <c r="G32" s="40">
        <f>IFERROR(INDEX(전체당첨내역!$G:$G,MATCH($A32,전체당첨내역!$A:$A,0)),"")</f>
        <v>45</v>
      </c>
      <c r="H32" s="45">
        <f>IFERROR(INDEX(전체당첨내역!$H:$H,MATCH($A32,전체당첨내역!$A:$A,0)),"")</f>
        <v>28</v>
      </c>
      <c r="I32" s="42">
        <f>IFERROR((INDEX(_calc_기준250!$CN$22:$EF$22,1,$B32)&gt;0)*(INDEX(_calc_기준250!$CN$22:$EF$22,1,$B32)&lt;=15)+(INDEX(_calc_기준250!$CN$22:$EF$22,1,$C32)&gt;0)*(INDEX(_calc_기준250!$CN$22:$EF$22,1,$C32)&lt;=15)+(INDEX(_calc_기준250!$CN$22:$EF$22,1,$D32)&gt;0)*(INDEX(_calc_기준250!$CN$22:$EF$22,1,$D32)&lt;=15)+(INDEX(_calc_기준250!$CN$22:$EF$22,1,$E32)&gt;0)*(INDEX(_calc_기준250!$CN$22:$EF$22,1,$E32)&lt;=15)+(INDEX(_calc_기준250!$CN$22:$EF$22,1,$F32)&gt;0)*(INDEX(_calc_기준250!$CN$22:$EF$22,1,$F32)&lt;=15)+(INDEX(_calc_기준250!$CN$22:$EF$22,1,$G32)&gt;0)*(INDEX(_calc_기준250!$CN$22:$EF$22,1,$G32)&lt;=15),"")</f>
        <v>4</v>
      </c>
      <c r="J32" s="40">
        <f>IFERROR((INDEX(_calc_기준250!$CN$22:$EF$22,1,$B32)&gt;15)*(INDEX(_calc_기준250!$CN$22:$EF$22,1,$B32)&lt;=30)+(INDEX(_calc_기준250!$CN$22:$EF$22,1,$C32)&gt;15)*(INDEX(_calc_기준250!$CN$22:$EF$22,1,$C32)&lt;=30)+(INDEX(_calc_기준250!$CN$22:$EF$22,1,$D32)&gt;15)*(INDEX(_calc_기준250!$CN$22:$EF$22,1,$D32)&lt;=30)+(INDEX(_calc_기준250!$CN$22:$EF$22,1,$E32)&gt;15)*(INDEX(_calc_기준250!$CN$22:$EF$22,1,$E32)&lt;=30)+(INDEX(_calc_기준250!$CN$22:$EF$22,1,$F32)&gt;15)*(INDEX(_calc_기준250!$CN$22:$EF$22,1,$F32)&lt;=30)+(INDEX(_calc_기준250!$CN$22:$EF$22,1,$G32)&gt;15)*(INDEX(_calc_기준250!$CN$22:$EF$22,1,$G32)&lt;=30),"")</f>
        <v>2</v>
      </c>
      <c r="K32" s="43">
        <f>IFERROR((INDEX(_calc_기준250!$CN$22:$EF$22,1,$B32)&gt;30)+(INDEX(_calc_기준250!$CN$22:$EF$22,1,$C32)&gt;30)+(INDEX(_calc_기준250!$CN$22:$EF$22,1,$D32)&gt;30)+(INDEX(_calc_기준250!$CN$22:$EF$22,1,$E32)&gt;30)+(INDEX(_calc_기준250!$CN$22:$EF$22,1,$F32)&gt;30)+(INDEX(_calc_기준250!$CN$22:$EF$22,1,$G32)&gt;30),"")</f>
        <v>0</v>
      </c>
      <c r="L32" s="25">
        <f>IFERROR(MATCH(L$11,_calc_기준250!$CN$22:$EF$22,0),"")</f>
        <v>35</v>
      </c>
      <c r="M32" s="25">
        <f>IFERROR(MATCH(M$11,_calc_기준250!$CN$22:$EF$22,0),"")</f>
        <v>12</v>
      </c>
      <c r="N32" s="25">
        <f>IFERROR(MATCH(N$11,_calc_기준250!$CN$22:$EF$22,0),"")</f>
        <v>7</v>
      </c>
      <c r="O32" s="25">
        <f>IFERROR(MATCH(O$11,_calc_기준250!$CN$22:$EF$22,0),"")</f>
        <v>45</v>
      </c>
      <c r="P32" s="25">
        <f>IFERROR(MATCH(P$11,_calc_기준250!$CN$22:$EF$22,0),"")</f>
        <v>13</v>
      </c>
      <c r="Q32" s="25">
        <f>IFERROR(MATCH(Q$11,_calc_기준250!$CN$22:$EF$22,0),"")</f>
        <v>14</v>
      </c>
      <c r="R32" s="25">
        <f>IFERROR(MATCH(R$11,_calc_기준250!$CN$22:$EF$22,0),"")</f>
        <v>21</v>
      </c>
      <c r="S32" s="25">
        <f>IFERROR(MATCH(S$11,_calc_기준250!$CN$22:$EF$22,0),"")</f>
        <v>34</v>
      </c>
      <c r="T32" s="25">
        <f>IFERROR(MATCH(T$11,_calc_기준250!$CN$22:$EF$22,0),"")</f>
        <v>44</v>
      </c>
      <c r="U32" s="25">
        <f>IFERROR(MATCH(U$11,_calc_기준250!$CN$22:$EF$22,0),"")</f>
        <v>26</v>
      </c>
      <c r="V32" s="25">
        <f>IFERROR(MATCH(V$11,_calc_기준250!$CN$22:$EF$22,0),"")</f>
        <v>18</v>
      </c>
      <c r="W32" s="25">
        <f>IFERROR(MATCH(W$11,_calc_기준250!$CN$22:$EF$22,0),"")</f>
        <v>22</v>
      </c>
      <c r="X32" s="25">
        <f>IFERROR(MATCH(X$11,_calc_기준250!$CN$22:$EF$22,0),"")</f>
        <v>29</v>
      </c>
      <c r="Y32" s="25">
        <f>IFERROR(MATCH(Y$11,_calc_기준250!$CN$22:$EF$22,0),"")</f>
        <v>11</v>
      </c>
      <c r="Z32" s="25">
        <f>IFERROR(MATCH(Z$11,_calc_기준250!$CN$22:$EF$22,0),"")</f>
        <v>20</v>
      </c>
      <c r="AA32" s="25">
        <f>IFERROR(MATCH(AA$11,_calc_기준250!$CN$22:$EF$22,0),"")</f>
        <v>38</v>
      </c>
      <c r="AB32" s="25">
        <f>IFERROR(MATCH(AB$11,_calc_기준250!$CN$22:$EF$22,0),"")</f>
        <v>33</v>
      </c>
      <c r="AC32" s="25">
        <f>IFERROR(MATCH(AC$11,_calc_기준250!$CN$22:$EF$22,0),"")</f>
        <v>30</v>
      </c>
      <c r="AD32" s="25">
        <f>IFERROR(MATCH(AD$11,_calc_기준250!$CN$22:$EF$22,0),"")</f>
        <v>37</v>
      </c>
      <c r="AE32" s="25">
        <f>IFERROR(MATCH(AE$11,_calc_기준250!$CN$22:$EF$22,0),"")</f>
        <v>42</v>
      </c>
      <c r="AF32" s="25">
        <f>IFERROR(MATCH(AF$11,_calc_기준250!$CN$22:$EF$22,0),"")</f>
        <v>6</v>
      </c>
      <c r="AG32" s="25">
        <f>IFERROR(MATCH(AG$11,_calc_기준250!$CN$22:$EF$22,0),"")</f>
        <v>16</v>
      </c>
      <c r="AH32" s="25">
        <f>IFERROR(MATCH(AH$11,_calc_기준250!$CN$22:$EF$22,0),"")</f>
        <v>3</v>
      </c>
      <c r="AI32" s="25">
        <f>IFERROR(MATCH(AI$11,_calc_기준250!$CN$22:$EF$22,0),"")</f>
        <v>19</v>
      </c>
      <c r="AJ32" s="25">
        <f>IFERROR(MATCH(AJ$11,_calc_기준250!$CN$22:$EF$22,0),"")</f>
        <v>24</v>
      </c>
      <c r="AK32" s="25">
        <f>IFERROR(MATCH(AK$11,_calc_기준250!$CN$22:$EF$22,0),"")</f>
        <v>43</v>
      </c>
      <c r="AL32" s="25">
        <f>IFERROR(MATCH(AL$11,_calc_기준250!$CN$22:$EF$22,0),"")</f>
        <v>27</v>
      </c>
      <c r="AM32" s="25">
        <f>IFERROR(MATCH(AM$11,_calc_기준250!$CN$22:$EF$22,0),"")</f>
        <v>2</v>
      </c>
      <c r="AN32" s="25">
        <f>IFERROR(MATCH(AN$11,_calc_기준250!$CN$22:$EF$22,0),"")</f>
        <v>9</v>
      </c>
      <c r="AO32" s="25">
        <f>IFERROR(MATCH(AO$11,_calc_기준250!$CN$22:$EF$22,0),"")</f>
        <v>15</v>
      </c>
      <c r="AP32" s="25">
        <f>IFERROR(MATCH(AP$11,_calc_기준250!$CN$22:$EF$22,0),"")</f>
        <v>32</v>
      </c>
      <c r="AQ32" s="25">
        <f>IFERROR(MATCH(AQ$11,_calc_기준250!$CN$22:$EF$22,0),"")</f>
        <v>25</v>
      </c>
      <c r="AR32" s="25">
        <f>IFERROR(MATCH(AR$11,_calc_기준250!$CN$22:$EF$22,0),"")</f>
        <v>40</v>
      </c>
      <c r="AS32" s="25">
        <f>IFERROR(MATCH(AS$11,_calc_기준250!$CN$22:$EF$22,0),"")</f>
        <v>31</v>
      </c>
      <c r="AT32" s="25">
        <f>IFERROR(MATCH(AT$11,_calc_기준250!$CN$22:$EF$22,0),"")</f>
        <v>10</v>
      </c>
      <c r="AU32" s="25">
        <f>IFERROR(MATCH(AU$11,_calc_기준250!$CN$22:$EF$22,0),"")</f>
        <v>41</v>
      </c>
      <c r="AV32" s="25">
        <f>IFERROR(MATCH(AV$11,_calc_기준250!$CN$22:$EF$22,0),"")</f>
        <v>39</v>
      </c>
      <c r="AW32" s="25">
        <f>IFERROR(MATCH(AW$11,_calc_기준250!$CN$22:$EF$22,0),"")</f>
        <v>17</v>
      </c>
      <c r="AX32" s="25">
        <f>IFERROR(MATCH(AX$11,_calc_기준250!$CN$22:$EF$22,0),"")</f>
        <v>36</v>
      </c>
      <c r="AY32" s="25">
        <f>IFERROR(MATCH(AY$11,_calc_기준250!$CN$22:$EF$22,0),"")</f>
        <v>5</v>
      </c>
      <c r="AZ32" s="25">
        <f>IFERROR(MATCH(AZ$11,_calc_기준250!$CN$22:$EF$22,0),"")</f>
        <v>28</v>
      </c>
      <c r="BA32" s="25">
        <f>IFERROR(MATCH(BA$11,_calc_기준250!$CN$22:$EF$22,0),"")</f>
        <v>23</v>
      </c>
      <c r="BB32" s="25">
        <f>IFERROR(MATCH(BB$11,_calc_기준250!$CN$22:$EF$22,0),"")</f>
        <v>1</v>
      </c>
      <c r="BC32" s="25">
        <f>IFERROR(MATCH(BC$11,_calc_기준250!$CN$22:$EF$22,0),"")</f>
        <v>4</v>
      </c>
      <c r="BD32" s="25">
        <f>IFERROR(MATCH(BD$11,_calc_기준250!$CN$22:$EF$22,0),"")</f>
        <v>8</v>
      </c>
    </row>
    <row r="33" spans="1:56" ht="16.5" customHeight="1">
      <c r="A33" s="53">
        <f t="shared" si="2"/>
        <v>1223</v>
      </c>
      <c r="B33" s="40">
        <f>IFERROR(INDEX(전체당첨내역!$B:$B,MATCH($A33,전체당첨내역!$A:$A,0)),"")</f>
        <v>16</v>
      </c>
      <c r="C33" s="40">
        <f>IFERROR(INDEX(전체당첨내역!$C:$C,MATCH($A33,전체당첨내역!$A:$A,0)),"")</f>
        <v>18</v>
      </c>
      <c r="D33" s="40">
        <f>IFERROR(INDEX(전체당첨내역!$D:$D,MATCH($A33,전체당첨내역!$A:$A,0)),"")</f>
        <v>20</v>
      </c>
      <c r="E33" s="40">
        <f>IFERROR(INDEX(전체당첨내역!$E:$E,MATCH($A33,전체당첨내역!$A:$A,0)),"")</f>
        <v>32</v>
      </c>
      <c r="F33" s="40">
        <f>IFERROR(INDEX(전체당첨내역!$F:$F,MATCH($A33,전체당첨내역!$A:$A,0)),"")</f>
        <v>33</v>
      </c>
      <c r="G33" s="40">
        <f>IFERROR(INDEX(전체당첨내역!$G:$G,MATCH($A33,전체당첨내역!$A:$A,0)),"")</f>
        <v>39</v>
      </c>
      <c r="H33" s="45">
        <f>IFERROR(INDEX(전체당첨내역!$H:$H,MATCH($A33,전체당첨내역!$A:$A,0)),"")</f>
        <v>26</v>
      </c>
      <c r="I33" s="42">
        <f>IFERROR((INDEX(_calc_기준250!$CN$23:$EF$23,1,$B33)&gt;0)*(INDEX(_calc_기준250!$CN$23:$EF$23,1,$B33)&lt;=15)+(INDEX(_calc_기준250!$CN$23:$EF$23,1,$C33)&gt;0)*(INDEX(_calc_기준250!$CN$23:$EF$23,1,$C33)&lt;=15)+(INDEX(_calc_기준250!$CN$23:$EF$23,1,$D33)&gt;0)*(INDEX(_calc_기준250!$CN$23:$EF$23,1,$D33)&lt;=15)+(INDEX(_calc_기준250!$CN$23:$EF$23,1,$E33)&gt;0)*(INDEX(_calc_기준250!$CN$23:$EF$23,1,$E33)&lt;=15)+(INDEX(_calc_기준250!$CN$23:$EF$23,1,$F33)&gt;0)*(INDEX(_calc_기준250!$CN$23:$EF$23,1,$F33)&lt;=15)+(INDEX(_calc_기준250!$CN$23:$EF$23,1,$G33)&gt;0)*(INDEX(_calc_기준250!$CN$23:$EF$23,1,$G33)&lt;=15),"")</f>
        <v>1</v>
      </c>
      <c r="J33" s="40">
        <f>IFERROR((INDEX(_calc_기준250!$CN$23:$EF$23,1,$B33)&gt;15)*(INDEX(_calc_기준250!$CN$23:$EF$23,1,$B33)&lt;=30)+(INDEX(_calc_기준250!$CN$23:$EF$23,1,$C33)&gt;15)*(INDEX(_calc_기준250!$CN$23:$EF$23,1,$C33)&lt;=30)+(INDEX(_calc_기준250!$CN$23:$EF$23,1,$D33)&gt;15)*(INDEX(_calc_기준250!$CN$23:$EF$23,1,$D33)&lt;=30)+(INDEX(_calc_기준250!$CN$23:$EF$23,1,$E33)&gt;15)*(INDEX(_calc_기준250!$CN$23:$EF$23,1,$E33)&lt;=30)+(INDEX(_calc_기준250!$CN$23:$EF$23,1,$F33)&gt;15)*(INDEX(_calc_기준250!$CN$23:$EF$23,1,$F33)&lt;=30)+(INDEX(_calc_기준250!$CN$23:$EF$23,1,$G33)&gt;15)*(INDEX(_calc_기준250!$CN$23:$EF$23,1,$G33)&lt;=30),"")</f>
        <v>4</v>
      </c>
      <c r="K33" s="43">
        <f>IFERROR((INDEX(_calc_기준250!$CN$23:$EF$23,1,$B33)&gt;30)+(INDEX(_calc_기준250!$CN$23:$EF$23,1,$C33)&gt;30)+(INDEX(_calc_기준250!$CN$23:$EF$23,1,$D33)&gt;30)+(INDEX(_calc_기준250!$CN$23:$EF$23,1,$E33)&gt;30)+(INDEX(_calc_기준250!$CN$23:$EF$23,1,$F33)&gt;30)+(INDEX(_calc_기준250!$CN$23:$EF$23,1,$G33)&gt;30),"")</f>
        <v>1</v>
      </c>
      <c r="L33" s="25">
        <f>IFERROR(MATCH(L$11,_calc_기준250!$CN$23:$EF$23,0),"")</f>
        <v>12</v>
      </c>
      <c r="M33" s="25">
        <f>IFERROR(MATCH(M$11,_calc_기준250!$CN$23:$EF$23,0),"")</f>
        <v>45</v>
      </c>
      <c r="N33" s="25">
        <f>IFERROR(MATCH(N$11,_calc_기준250!$CN$23:$EF$23,0),"")</f>
        <v>7</v>
      </c>
      <c r="O33" s="25">
        <f>IFERROR(MATCH(O$11,_calc_기준250!$CN$23:$EF$23,0),"")</f>
        <v>13</v>
      </c>
      <c r="P33" s="25">
        <f>IFERROR(MATCH(P$11,_calc_기준250!$CN$23:$EF$23,0),"")</f>
        <v>14</v>
      </c>
      <c r="Q33" s="25">
        <f>IFERROR(MATCH(Q$11,_calc_기준250!$CN$23:$EF$23,0),"")</f>
        <v>21</v>
      </c>
      <c r="R33" s="25">
        <f>IFERROR(MATCH(R$11,_calc_기준250!$CN$23:$EF$23,0),"")</f>
        <v>33</v>
      </c>
      <c r="S33" s="25">
        <f>IFERROR(MATCH(S$11,_calc_기준250!$CN$23:$EF$23,0),"")</f>
        <v>34</v>
      </c>
      <c r="T33" s="25">
        <f>IFERROR(MATCH(T$11,_calc_기준250!$CN$23:$EF$23,0),"")</f>
        <v>44</v>
      </c>
      <c r="U33" s="25">
        <f>IFERROR(MATCH(U$11,_calc_기준250!$CN$23:$EF$23,0),"")</f>
        <v>35</v>
      </c>
      <c r="V33" s="25">
        <f>IFERROR(MATCH(V$11,_calc_기준250!$CN$23:$EF$23,0),"")</f>
        <v>26</v>
      </c>
      <c r="W33" s="25">
        <f>IFERROR(MATCH(W$11,_calc_기준250!$CN$23:$EF$23,0),"")</f>
        <v>22</v>
      </c>
      <c r="X33" s="25">
        <f>IFERROR(MATCH(X$11,_calc_기준250!$CN$23:$EF$23,0),"")</f>
        <v>38</v>
      </c>
      <c r="Y33" s="25">
        <f>IFERROR(MATCH(Y$11,_calc_기준250!$CN$23:$EF$23,0),"")</f>
        <v>29</v>
      </c>
      <c r="Z33" s="25">
        <f>IFERROR(MATCH(Z$11,_calc_기준250!$CN$23:$EF$23,0),"")</f>
        <v>11</v>
      </c>
      <c r="AA33" s="25">
        <f>IFERROR(MATCH(AA$11,_calc_기준250!$CN$23:$EF$23,0),"")</f>
        <v>18</v>
      </c>
      <c r="AB33" s="25">
        <f>IFERROR(MATCH(AB$11,_calc_기준250!$CN$23:$EF$23,0),"")</f>
        <v>37</v>
      </c>
      <c r="AC33" s="25">
        <f>IFERROR(MATCH(AC$11,_calc_기준250!$CN$23:$EF$23,0),"")</f>
        <v>32</v>
      </c>
      <c r="AD33" s="25">
        <f>IFERROR(MATCH(AD$11,_calc_기준250!$CN$23:$EF$23,0),"")</f>
        <v>42</v>
      </c>
      <c r="AE33" s="25">
        <f>IFERROR(MATCH(AE$11,_calc_기준250!$CN$23:$EF$23,0),"")</f>
        <v>20</v>
      </c>
      <c r="AF33" s="25">
        <f>IFERROR(MATCH(AF$11,_calc_기준250!$CN$23:$EF$23,0),"")</f>
        <v>6</v>
      </c>
      <c r="AG33" s="25">
        <f>IFERROR(MATCH(AG$11,_calc_기준250!$CN$23:$EF$23,0),"")</f>
        <v>30</v>
      </c>
      <c r="AH33" s="25">
        <f>IFERROR(MATCH(AH$11,_calc_기준250!$CN$23:$EF$23,0),"")</f>
        <v>19</v>
      </c>
      <c r="AI33" s="25">
        <f>IFERROR(MATCH(AI$11,_calc_기준250!$CN$23:$EF$23,0),"")</f>
        <v>24</v>
      </c>
      <c r="AJ33" s="25">
        <f>IFERROR(MATCH(AJ$11,_calc_기준250!$CN$23:$EF$23,0),"")</f>
        <v>3</v>
      </c>
      <c r="AK33" s="25">
        <f>IFERROR(MATCH(AK$11,_calc_기준250!$CN$23:$EF$23,0),"")</f>
        <v>16</v>
      </c>
      <c r="AL33" s="25">
        <f>IFERROR(MATCH(AL$11,_calc_기준250!$CN$23:$EF$23,0),"")</f>
        <v>43</v>
      </c>
      <c r="AM33" s="25">
        <f>IFERROR(MATCH(AM$11,_calc_기준250!$CN$23:$EF$23,0),"")</f>
        <v>27</v>
      </c>
      <c r="AN33" s="25">
        <f>IFERROR(MATCH(AN$11,_calc_기준250!$CN$23:$EF$23,0),"")</f>
        <v>2</v>
      </c>
      <c r="AO33" s="25">
        <f>IFERROR(MATCH(AO$11,_calc_기준250!$CN$23:$EF$23,0),"")</f>
        <v>31</v>
      </c>
      <c r="AP33" s="25">
        <f>IFERROR(MATCH(AP$11,_calc_기준250!$CN$23:$EF$23,0),"")</f>
        <v>39</v>
      </c>
      <c r="AQ33" s="25">
        <f>IFERROR(MATCH(AQ$11,_calc_기준250!$CN$23:$EF$23,0),"")</f>
        <v>9</v>
      </c>
      <c r="AR33" s="25">
        <f>IFERROR(MATCH(AR$11,_calc_기준250!$CN$23:$EF$23,0),"")</f>
        <v>15</v>
      </c>
      <c r="AS33" s="25">
        <f>IFERROR(MATCH(AS$11,_calc_기준250!$CN$23:$EF$23,0),"")</f>
        <v>25</v>
      </c>
      <c r="AT33" s="25">
        <f>IFERROR(MATCH(AT$11,_calc_기준250!$CN$23:$EF$23,0),"")</f>
        <v>40</v>
      </c>
      <c r="AU33" s="25">
        <f>IFERROR(MATCH(AU$11,_calc_기준250!$CN$23:$EF$23,0),"")</f>
        <v>41</v>
      </c>
      <c r="AV33" s="25">
        <f>IFERROR(MATCH(AV$11,_calc_기준250!$CN$23:$EF$23,0),"")</f>
        <v>10</v>
      </c>
      <c r="AW33" s="25">
        <f>IFERROR(MATCH(AW$11,_calc_기준250!$CN$23:$EF$23,0),"")</f>
        <v>17</v>
      </c>
      <c r="AX33" s="25">
        <f>IFERROR(MATCH(AX$11,_calc_기준250!$CN$23:$EF$23,0),"")</f>
        <v>36</v>
      </c>
      <c r="AY33" s="25">
        <f>IFERROR(MATCH(AY$11,_calc_기준250!$CN$23:$EF$23,0),"")</f>
        <v>28</v>
      </c>
      <c r="AZ33" s="25">
        <f>IFERROR(MATCH(AZ$11,_calc_기준250!$CN$23:$EF$23,0),"")</f>
        <v>1</v>
      </c>
      <c r="BA33" s="25">
        <f>IFERROR(MATCH(BA$11,_calc_기준250!$CN$23:$EF$23,0),"")</f>
        <v>23</v>
      </c>
      <c r="BB33" s="25">
        <f>IFERROR(MATCH(BB$11,_calc_기준250!$CN$23:$EF$23,0),"")</f>
        <v>4</v>
      </c>
      <c r="BC33" s="25">
        <f>IFERROR(MATCH(BC$11,_calc_기준250!$CN$23:$EF$23,0),"")</f>
        <v>8</v>
      </c>
      <c r="BD33" s="25">
        <f>IFERROR(MATCH(BD$11,_calc_기준250!$CN$23:$EF$23,0),"")</f>
        <v>5</v>
      </c>
    </row>
    <row r="34" spans="1:56" ht="16.5" customHeight="1">
      <c r="A34" s="53">
        <f t="shared" si="2"/>
        <v>1222</v>
      </c>
      <c r="B34" s="40">
        <f>IFERROR(INDEX(전체당첨내역!$B:$B,MATCH($A34,전체당첨내역!$A:$A,0)),"")</f>
        <v>4</v>
      </c>
      <c r="C34" s="40">
        <f>IFERROR(INDEX(전체당첨내역!$C:$C,MATCH($A34,전체당첨내역!$A:$A,0)),"")</f>
        <v>11</v>
      </c>
      <c r="D34" s="40">
        <f>IFERROR(INDEX(전체당첨내역!$D:$D,MATCH($A34,전체당첨내역!$A:$A,0)),"")</f>
        <v>17</v>
      </c>
      <c r="E34" s="40">
        <f>IFERROR(INDEX(전체당첨내역!$E:$E,MATCH($A34,전체당첨내역!$A:$A,0)),"")</f>
        <v>22</v>
      </c>
      <c r="F34" s="40">
        <f>IFERROR(INDEX(전체당첨내역!$F:$F,MATCH($A34,전체당첨내역!$A:$A,0)),"")</f>
        <v>32</v>
      </c>
      <c r="G34" s="40">
        <f>IFERROR(INDEX(전체당첨내역!$G:$G,MATCH($A34,전체당첨내역!$A:$A,0)),"")</f>
        <v>41</v>
      </c>
      <c r="H34" s="45">
        <f>IFERROR(INDEX(전체당첨내역!$H:$H,MATCH($A34,전체당첨내역!$A:$A,0)),"")</f>
        <v>34</v>
      </c>
      <c r="I34" s="42">
        <f>IFERROR((INDEX(_calc_기준250!$CN$24:$EF$24,1,$B34)&gt;0)*(INDEX(_calc_기준250!$CN$24:$EF$24,1,$B34)&lt;=15)+(INDEX(_calc_기준250!$CN$24:$EF$24,1,$C34)&gt;0)*(INDEX(_calc_기준250!$CN$24:$EF$24,1,$C34)&lt;=15)+(INDEX(_calc_기준250!$CN$24:$EF$24,1,$D34)&gt;0)*(INDEX(_calc_기준250!$CN$24:$EF$24,1,$D34)&lt;=15)+(INDEX(_calc_기준250!$CN$24:$EF$24,1,$E34)&gt;0)*(INDEX(_calc_기준250!$CN$24:$EF$24,1,$E34)&lt;=15)+(INDEX(_calc_기준250!$CN$24:$EF$24,1,$F34)&gt;0)*(INDEX(_calc_기준250!$CN$24:$EF$24,1,$F34)&lt;=15)+(INDEX(_calc_기준250!$CN$24:$EF$24,1,$G34)&gt;0)*(INDEX(_calc_기준250!$CN$24:$EF$24,1,$G34)&lt;=15),"")</f>
        <v>2</v>
      </c>
      <c r="J34" s="40">
        <f>IFERROR((INDEX(_calc_기준250!$CN$24:$EF$24,1,$B34)&gt;15)*(INDEX(_calc_기준250!$CN$24:$EF$24,1,$B34)&lt;=30)+(INDEX(_calc_기준250!$CN$24:$EF$24,1,$C34)&gt;15)*(INDEX(_calc_기준250!$CN$24:$EF$24,1,$C34)&lt;=30)+(INDEX(_calc_기준250!$CN$24:$EF$24,1,$D34)&gt;15)*(INDEX(_calc_기준250!$CN$24:$EF$24,1,$D34)&lt;=30)+(INDEX(_calc_기준250!$CN$24:$EF$24,1,$E34)&gt;15)*(INDEX(_calc_기준250!$CN$24:$EF$24,1,$E34)&lt;=30)+(INDEX(_calc_기준250!$CN$24:$EF$24,1,$F34)&gt;15)*(INDEX(_calc_기준250!$CN$24:$EF$24,1,$F34)&lt;=30)+(INDEX(_calc_기준250!$CN$24:$EF$24,1,$G34)&gt;15)*(INDEX(_calc_기준250!$CN$24:$EF$24,1,$G34)&lt;=30),"")</f>
        <v>3</v>
      </c>
      <c r="K34" s="43">
        <f>IFERROR((INDEX(_calc_기준250!$CN$24:$EF$24,1,$B34)&gt;30)+(INDEX(_calc_기준250!$CN$24:$EF$24,1,$C34)&gt;30)+(INDEX(_calc_기준250!$CN$24:$EF$24,1,$D34)&gt;30)+(INDEX(_calc_기준250!$CN$24:$EF$24,1,$E34)&gt;30)+(INDEX(_calc_기준250!$CN$24:$EF$24,1,$F34)&gt;30)+(INDEX(_calc_기준250!$CN$24:$EF$24,1,$G34)&gt;30),"")</f>
        <v>1</v>
      </c>
      <c r="L34" s="25">
        <f>IFERROR(MATCH(L$11,_calc_기준250!$CN$24:$EF$24,0),"")</f>
        <v>12</v>
      </c>
      <c r="M34" s="25">
        <f>IFERROR(MATCH(M$11,_calc_기준250!$CN$24:$EF$24,0),"")</f>
        <v>45</v>
      </c>
      <c r="N34" s="25">
        <f>IFERROR(MATCH(N$11,_calc_기준250!$CN$24:$EF$24,0),"")</f>
        <v>14</v>
      </c>
      <c r="O34" s="25">
        <f>IFERROR(MATCH(O$11,_calc_기준250!$CN$24:$EF$24,0),"")</f>
        <v>21</v>
      </c>
      <c r="P34" s="25">
        <f>IFERROR(MATCH(P$11,_calc_기준250!$CN$24:$EF$24,0),"")</f>
        <v>13</v>
      </c>
      <c r="Q34" s="25">
        <f>IFERROR(MATCH(Q$11,_calc_기준250!$CN$24:$EF$24,0),"")</f>
        <v>33</v>
      </c>
      <c r="R34" s="25">
        <f>IFERROR(MATCH(R$11,_calc_기준250!$CN$24:$EF$24,0),"")</f>
        <v>22</v>
      </c>
      <c r="S34" s="25">
        <f>IFERROR(MATCH(S$11,_calc_기준250!$CN$24:$EF$24,0),"")</f>
        <v>34</v>
      </c>
      <c r="T34" s="25">
        <f>IFERROR(MATCH(T$11,_calc_기준250!$CN$24:$EF$24,0),"")</f>
        <v>35</v>
      </c>
      <c r="U34" s="25">
        <f>IFERROR(MATCH(U$11,_calc_기준250!$CN$24:$EF$24,0),"")</f>
        <v>7</v>
      </c>
      <c r="V34" s="25">
        <f>IFERROR(MATCH(V$11,_calc_기준250!$CN$24:$EF$24,0),"")</f>
        <v>11</v>
      </c>
      <c r="W34" s="25">
        <f>IFERROR(MATCH(W$11,_calc_기준250!$CN$24:$EF$24,0),"")</f>
        <v>26</v>
      </c>
      <c r="X34" s="25">
        <f>IFERROR(MATCH(X$11,_calc_기준250!$CN$24:$EF$24,0),"")</f>
        <v>38</v>
      </c>
      <c r="Y34" s="25">
        <f>IFERROR(MATCH(Y$11,_calc_기준250!$CN$24:$EF$24,0),"")</f>
        <v>44</v>
      </c>
      <c r="Z34" s="25">
        <f>IFERROR(MATCH(Z$11,_calc_기준250!$CN$24:$EF$24,0),"")</f>
        <v>29</v>
      </c>
      <c r="AA34" s="25">
        <f>IFERROR(MATCH(AA$11,_calc_기준250!$CN$24:$EF$24,0),"")</f>
        <v>37</v>
      </c>
      <c r="AB34" s="25">
        <f>IFERROR(MATCH(AB$11,_calc_기준250!$CN$24:$EF$24,0),"")</f>
        <v>18</v>
      </c>
      <c r="AC34" s="25">
        <f>IFERROR(MATCH(AC$11,_calc_기준250!$CN$24:$EF$24,0),"")</f>
        <v>32</v>
      </c>
      <c r="AD34" s="25">
        <f>IFERROR(MATCH(AD$11,_calc_기준250!$CN$24:$EF$24,0),"")</f>
        <v>6</v>
      </c>
      <c r="AE34" s="25">
        <f>IFERROR(MATCH(AE$11,_calc_기준250!$CN$24:$EF$24,0),"")</f>
        <v>30</v>
      </c>
      <c r="AF34" s="25">
        <f>IFERROR(MATCH(AF$11,_calc_기준250!$CN$24:$EF$24,0),"")</f>
        <v>19</v>
      </c>
      <c r="AG34" s="25">
        <f>IFERROR(MATCH(AG$11,_calc_기준250!$CN$24:$EF$24,0),"")</f>
        <v>20</v>
      </c>
      <c r="AH34" s="25">
        <f>IFERROR(MATCH(AH$11,_calc_기준250!$CN$24:$EF$24,0),"")</f>
        <v>42</v>
      </c>
      <c r="AI34" s="25">
        <f>IFERROR(MATCH(AI$11,_calc_기준250!$CN$24:$EF$24,0),"")</f>
        <v>3</v>
      </c>
      <c r="AJ34" s="25">
        <f>IFERROR(MATCH(AJ$11,_calc_기준250!$CN$24:$EF$24,0),"")</f>
        <v>16</v>
      </c>
      <c r="AK34" s="25">
        <f>IFERROR(MATCH(AK$11,_calc_기준250!$CN$24:$EF$24,0),"")</f>
        <v>43</v>
      </c>
      <c r="AL34" s="25">
        <f>IFERROR(MATCH(AL$11,_calc_기준250!$CN$24:$EF$24,0),"")</f>
        <v>41</v>
      </c>
      <c r="AM34" s="25">
        <f>IFERROR(MATCH(AM$11,_calc_기준250!$CN$24:$EF$24,0),"")</f>
        <v>17</v>
      </c>
      <c r="AN34" s="25">
        <f>IFERROR(MATCH(AN$11,_calc_기준250!$CN$24:$EF$24,0),"")</f>
        <v>27</v>
      </c>
      <c r="AO34" s="25">
        <f>IFERROR(MATCH(AO$11,_calc_기준250!$CN$24:$EF$24,0),"")</f>
        <v>31</v>
      </c>
      <c r="AP34" s="25">
        <f>IFERROR(MATCH(AP$11,_calc_기준250!$CN$24:$EF$24,0),"")</f>
        <v>24</v>
      </c>
      <c r="AQ34" s="25">
        <f>IFERROR(MATCH(AQ$11,_calc_기준250!$CN$24:$EF$24,0),"")</f>
        <v>2</v>
      </c>
      <c r="AR34" s="25">
        <f>IFERROR(MATCH(AR$11,_calc_기준250!$CN$24:$EF$24,0),"")</f>
        <v>39</v>
      </c>
      <c r="AS34" s="25">
        <f>IFERROR(MATCH(AS$11,_calc_기준250!$CN$24:$EF$24,0),"")</f>
        <v>15</v>
      </c>
      <c r="AT34" s="25">
        <f>IFERROR(MATCH(AT$11,_calc_기준250!$CN$24:$EF$24,0),"")</f>
        <v>25</v>
      </c>
      <c r="AU34" s="25">
        <f>IFERROR(MATCH(AU$11,_calc_기준250!$CN$24:$EF$24,0),"")</f>
        <v>36</v>
      </c>
      <c r="AV34" s="25">
        <f>IFERROR(MATCH(AV$11,_calc_기준250!$CN$24:$EF$24,0),"")</f>
        <v>4</v>
      </c>
      <c r="AW34" s="25">
        <f>IFERROR(MATCH(AW$11,_calc_기준250!$CN$24:$EF$24,0),"")</f>
        <v>9</v>
      </c>
      <c r="AX34" s="25">
        <f>IFERROR(MATCH(AX$11,_calc_기준250!$CN$24:$EF$24,0),"")</f>
        <v>10</v>
      </c>
      <c r="AY34" s="25">
        <f>IFERROR(MATCH(AY$11,_calc_기준250!$CN$24:$EF$24,0),"")</f>
        <v>23</v>
      </c>
      <c r="AZ34" s="25">
        <f>IFERROR(MATCH(AZ$11,_calc_기준250!$CN$24:$EF$24,0),"")</f>
        <v>28</v>
      </c>
      <c r="BA34" s="25">
        <f>IFERROR(MATCH(BA$11,_calc_기준250!$CN$24:$EF$24,0),"")</f>
        <v>40</v>
      </c>
      <c r="BB34" s="25">
        <f>IFERROR(MATCH(BB$11,_calc_기준250!$CN$24:$EF$24,0),"")</f>
        <v>1</v>
      </c>
      <c r="BC34" s="25">
        <f>IFERROR(MATCH(BC$11,_calc_기준250!$CN$24:$EF$24,0),"")</f>
        <v>8</v>
      </c>
      <c r="BD34" s="25">
        <f>IFERROR(MATCH(BD$11,_calc_기준250!$CN$24:$EF$24,0),"")</f>
        <v>5</v>
      </c>
    </row>
    <row r="35" spans="1:56" ht="16.5" customHeight="1">
      <c r="A35" s="53">
        <f t="shared" si="2"/>
        <v>1221</v>
      </c>
      <c r="B35" s="40">
        <f>IFERROR(INDEX(전체당첨내역!$B:$B,MATCH($A35,전체당첨내역!$A:$A,0)),"")</f>
        <v>6</v>
      </c>
      <c r="C35" s="40">
        <f>IFERROR(INDEX(전체당첨내역!$C:$C,MATCH($A35,전체당첨내역!$A:$A,0)),"")</f>
        <v>13</v>
      </c>
      <c r="D35" s="40">
        <f>IFERROR(INDEX(전체당첨내역!$D:$D,MATCH($A35,전체당첨내역!$A:$A,0)),"")</f>
        <v>18</v>
      </c>
      <c r="E35" s="40">
        <f>IFERROR(INDEX(전체당첨내역!$E:$E,MATCH($A35,전체당첨내역!$A:$A,0)),"")</f>
        <v>28</v>
      </c>
      <c r="F35" s="40">
        <f>IFERROR(INDEX(전체당첨내역!$F:$F,MATCH($A35,전체당첨내역!$A:$A,0)),"")</f>
        <v>30</v>
      </c>
      <c r="G35" s="40">
        <f>IFERROR(INDEX(전체당첨내역!$G:$G,MATCH($A35,전체당첨내역!$A:$A,0)),"")</f>
        <v>36</v>
      </c>
      <c r="H35" s="45">
        <f>IFERROR(INDEX(전체당첨내역!$H:$H,MATCH($A35,전체당첨내역!$A:$A,0)),"")</f>
        <v>9</v>
      </c>
      <c r="I35" s="42">
        <f>IFERROR((INDEX(_calc_기준250!$CN$25:$EF$25,1,$B35)&gt;0)*(INDEX(_calc_기준250!$CN$25:$EF$25,1,$B35)&lt;=15)+(INDEX(_calc_기준250!$CN$25:$EF$25,1,$C35)&gt;0)*(INDEX(_calc_기준250!$CN$25:$EF$25,1,$C35)&lt;=15)+(INDEX(_calc_기준250!$CN$25:$EF$25,1,$D35)&gt;0)*(INDEX(_calc_기준250!$CN$25:$EF$25,1,$D35)&lt;=15)+(INDEX(_calc_기준250!$CN$25:$EF$25,1,$E35)&gt;0)*(INDEX(_calc_기준250!$CN$25:$EF$25,1,$E35)&lt;=15)+(INDEX(_calc_기준250!$CN$25:$EF$25,1,$F35)&gt;0)*(INDEX(_calc_기준250!$CN$25:$EF$25,1,$F35)&lt;=15)+(INDEX(_calc_기준250!$CN$25:$EF$25,1,$G35)&gt;0)*(INDEX(_calc_기준250!$CN$25:$EF$25,1,$G35)&lt;=15),"")</f>
        <v>2</v>
      </c>
      <c r="J35" s="40">
        <f>IFERROR((INDEX(_calc_기준250!$CN$25:$EF$25,1,$B35)&gt;15)*(INDEX(_calc_기준250!$CN$25:$EF$25,1,$B35)&lt;=30)+(INDEX(_calc_기준250!$CN$25:$EF$25,1,$C35)&gt;15)*(INDEX(_calc_기준250!$CN$25:$EF$25,1,$C35)&lt;=30)+(INDEX(_calc_기준250!$CN$25:$EF$25,1,$D35)&gt;15)*(INDEX(_calc_기준250!$CN$25:$EF$25,1,$D35)&lt;=30)+(INDEX(_calc_기준250!$CN$25:$EF$25,1,$E35)&gt;15)*(INDEX(_calc_기준250!$CN$25:$EF$25,1,$E35)&lt;=30)+(INDEX(_calc_기준250!$CN$25:$EF$25,1,$F35)&gt;15)*(INDEX(_calc_기준250!$CN$25:$EF$25,1,$F35)&lt;=30)+(INDEX(_calc_기준250!$CN$25:$EF$25,1,$G35)&gt;15)*(INDEX(_calc_기준250!$CN$25:$EF$25,1,$G35)&lt;=30),"")</f>
        <v>2</v>
      </c>
      <c r="K35" s="43">
        <f>IFERROR((INDEX(_calc_기준250!$CN$25:$EF$25,1,$B35)&gt;30)+(INDEX(_calc_기준250!$CN$25:$EF$25,1,$C35)&gt;30)+(INDEX(_calc_기준250!$CN$25:$EF$25,1,$D35)&gt;30)+(INDEX(_calc_기준250!$CN$25:$EF$25,1,$E35)&gt;30)+(INDEX(_calc_기준250!$CN$25:$EF$25,1,$F35)&gt;30)+(INDEX(_calc_기준250!$CN$25:$EF$25,1,$G35)&gt;30),"")</f>
        <v>2</v>
      </c>
      <c r="L35" s="25">
        <f>IFERROR(MATCH(L$11,_calc_기준250!$CN$25:$EF$25,0),"")</f>
        <v>13</v>
      </c>
      <c r="M35" s="25">
        <f>IFERROR(MATCH(M$11,_calc_기준250!$CN$25:$EF$25,0),"")</f>
        <v>45</v>
      </c>
      <c r="N35" s="25">
        <f>IFERROR(MATCH(N$11,_calc_기준250!$CN$25:$EF$25,0),"")</f>
        <v>21</v>
      </c>
      <c r="O35" s="25">
        <f>IFERROR(MATCH(O$11,_calc_기준250!$CN$25:$EF$25,0),"")</f>
        <v>14</v>
      </c>
      <c r="P35" s="25">
        <f>IFERROR(MATCH(P$11,_calc_기준250!$CN$25:$EF$25,0),"")</f>
        <v>33</v>
      </c>
      <c r="Q35" s="25">
        <f>IFERROR(MATCH(Q$11,_calc_기준250!$CN$25:$EF$25,0),"")</f>
        <v>12</v>
      </c>
      <c r="R35" s="25">
        <f>IFERROR(MATCH(R$11,_calc_기준250!$CN$25:$EF$25,0),"")</f>
        <v>22</v>
      </c>
      <c r="S35" s="25">
        <f>IFERROR(MATCH(S$11,_calc_기준250!$CN$25:$EF$25,0),"")</f>
        <v>34</v>
      </c>
      <c r="T35" s="25">
        <f>IFERROR(MATCH(T$11,_calc_기준250!$CN$25:$EF$25,0),"")</f>
        <v>26</v>
      </c>
      <c r="U35" s="25">
        <f>IFERROR(MATCH(U$11,_calc_기준250!$CN$25:$EF$25,0),"")</f>
        <v>35</v>
      </c>
      <c r="V35" s="25">
        <f>IFERROR(MATCH(V$11,_calc_기준250!$CN$25:$EF$25,0),"")</f>
        <v>38</v>
      </c>
      <c r="W35" s="25">
        <f>IFERROR(MATCH(W$11,_calc_기준250!$CN$25:$EF$25,0),"")</f>
        <v>44</v>
      </c>
      <c r="X35" s="25">
        <f>IFERROR(MATCH(X$11,_calc_기준250!$CN$25:$EF$25,0),"")</f>
        <v>18</v>
      </c>
      <c r="Y35" s="25">
        <f>IFERROR(MATCH(Y$11,_calc_기준250!$CN$25:$EF$25,0),"")</f>
        <v>29</v>
      </c>
      <c r="Z35" s="25">
        <f>IFERROR(MATCH(Z$11,_calc_기준250!$CN$25:$EF$25,0),"")</f>
        <v>37</v>
      </c>
      <c r="AA35" s="25">
        <f>IFERROR(MATCH(AA$11,_calc_기준250!$CN$25:$EF$25,0),"")</f>
        <v>30</v>
      </c>
      <c r="AB35" s="25">
        <f>IFERROR(MATCH(AB$11,_calc_기준250!$CN$25:$EF$25,0),"")</f>
        <v>32</v>
      </c>
      <c r="AC35" s="25">
        <f>IFERROR(MATCH(AC$11,_calc_기준250!$CN$25:$EF$25,0),"")</f>
        <v>6</v>
      </c>
      <c r="AD35" s="25">
        <f>IFERROR(MATCH(AD$11,_calc_기준250!$CN$25:$EF$25,0),"")</f>
        <v>7</v>
      </c>
      <c r="AE35" s="25">
        <f>IFERROR(MATCH(AE$11,_calc_기준250!$CN$25:$EF$25,0),"")</f>
        <v>20</v>
      </c>
      <c r="AF35" s="25">
        <f>IFERROR(MATCH(AF$11,_calc_기준250!$CN$25:$EF$25,0),"")</f>
        <v>11</v>
      </c>
      <c r="AG35" s="25">
        <f>IFERROR(MATCH(AG$11,_calc_기준250!$CN$25:$EF$25,0),"")</f>
        <v>3</v>
      </c>
      <c r="AH35" s="25">
        <f>IFERROR(MATCH(AH$11,_calc_기준250!$CN$25:$EF$25,0),"")</f>
        <v>19</v>
      </c>
      <c r="AI35" s="25">
        <f>IFERROR(MATCH(AI$11,_calc_기준250!$CN$25:$EF$25,0),"")</f>
        <v>42</v>
      </c>
      <c r="AJ35" s="25">
        <f>IFERROR(MATCH(AJ$11,_calc_기준250!$CN$25:$EF$25,0),"")</f>
        <v>16</v>
      </c>
      <c r="AK35" s="25">
        <f>IFERROR(MATCH(AK$11,_calc_기준250!$CN$25:$EF$25,0),"")</f>
        <v>43</v>
      </c>
      <c r="AL35" s="25">
        <f>IFERROR(MATCH(AL$11,_calc_기준250!$CN$25:$EF$25,0),"")</f>
        <v>41</v>
      </c>
      <c r="AM35" s="25">
        <f>IFERROR(MATCH(AM$11,_calc_기준250!$CN$25:$EF$25,0),"")</f>
        <v>27</v>
      </c>
      <c r="AN35" s="25">
        <f>IFERROR(MATCH(AN$11,_calc_기준250!$CN$25:$EF$25,0),"")</f>
        <v>2</v>
      </c>
      <c r="AO35" s="25">
        <f>IFERROR(MATCH(AO$11,_calc_기준250!$CN$25:$EF$25,0),"")</f>
        <v>24</v>
      </c>
      <c r="AP35" s="25">
        <f>IFERROR(MATCH(AP$11,_calc_기준250!$CN$25:$EF$25,0),"")</f>
        <v>31</v>
      </c>
      <c r="AQ35" s="25">
        <f>IFERROR(MATCH(AQ$11,_calc_기준250!$CN$25:$EF$25,0),"")</f>
        <v>39</v>
      </c>
      <c r="AR35" s="25">
        <f>IFERROR(MATCH(AR$11,_calc_기준250!$CN$25:$EF$25,0),"")</f>
        <v>17</v>
      </c>
      <c r="AS35" s="25">
        <f>IFERROR(MATCH(AS$11,_calc_기준250!$CN$25:$EF$25,0),"")</f>
        <v>15</v>
      </c>
      <c r="AT35" s="25">
        <f>IFERROR(MATCH(AT$11,_calc_기준250!$CN$25:$EF$25,0),"")</f>
        <v>36</v>
      </c>
      <c r="AU35" s="25">
        <f>IFERROR(MATCH(AU$11,_calc_기준250!$CN$25:$EF$25,0),"")</f>
        <v>25</v>
      </c>
      <c r="AV35" s="25">
        <f>IFERROR(MATCH(AV$11,_calc_기준250!$CN$25:$EF$25,0),"")</f>
        <v>4</v>
      </c>
      <c r="AW35" s="25">
        <f>IFERROR(MATCH(AW$11,_calc_기준250!$CN$25:$EF$25,0),"")</f>
        <v>10</v>
      </c>
      <c r="AX35" s="25">
        <f>IFERROR(MATCH(AX$11,_calc_기준250!$CN$25:$EF$25,0),"")</f>
        <v>23</v>
      </c>
      <c r="AY35" s="25">
        <f>IFERROR(MATCH(AY$11,_calc_기준250!$CN$25:$EF$25,0),"")</f>
        <v>9</v>
      </c>
      <c r="AZ35" s="25">
        <f>IFERROR(MATCH(AZ$11,_calc_기준250!$CN$25:$EF$25,0),"")</f>
        <v>40</v>
      </c>
      <c r="BA35" s="25">
        <f>IFERROR(MATCH(BA$11,_calc_기준250!$CN$25:$EF$25,0),"")</f>
        <v>28</v>
      </c>
      <c r="BB35" s="25">
        <f>IFERROR(MATCH(BB$11,_calc_기준250!$CN$25:$EF$25,0),"")</f>
        <v>1</v>
      </c>
      <c r="BC35" s="25">
        <f>IFERROR(MATCH(BC$11,_calc_기준250!$CN$25:$EF$25,0),"")</f>
        <v>8</v>
      </c>
      <c r="BD35" s="25">
        <f>IFERROR(MATCH(BD$11,_calc_기준250!$CN$25:$EF$25,0),"")</f>
        <v>5</v>
      </c>
    </row>
    <row r="36" spans="1:56" ht="16.5" customHeight="1">
      <c r="A36" s="53">
        <f t="shared" si="2"/>
        <v>1220</v>
      </c>
      <c r="B36" s="40">
        <f>IFERROR(INDEX(전체당첨내역!$B:$B,MATCH($A36,전체당첨내역!$A:$A,0)),"")</f>
        <v>2</v>
      </c>
      <c r="C36" s="40">
        <f>IFERROR(INDEX(전체당첨내역!$C:$C,MATCH($A36,전체당첨내역!$A:$A,0)),"")</f>
        <v>22</v>
      </c>
      <c r="D36" s="40">
        <f>IFERROR(INDEX(전체당첨내역!$D:$D,MATCH($A36,전체당첨내역!$A:$A,0)),"")</f>
        <v>25</v>
      </c>
      <c r="E36" s="40">
        <f>IFERROR(INDEX(전체당첨내역!$E:$E,MATCH($A36,전체당첨내역!$A:$A,0)),"")</f>
        <v>28</v>
      </c>
      <c r="F36" s="40">
        <f>IFERROR(INDEX(전체당첨내역!$F:$F,MATCH($A36,전체당첨내역!$A:$A,0)),"")</f>
        <v>34</v>
      </c>
      <c r="G36" s="40">
        <f>IFERROR(INDEX(전체당첨내역!$G:$G,MATCH($A36,전체당첨내역!$A:$A,0)),"")</f>
        <v>43</v>
      </c>
      <c r="H36" s="45">
        <f>IFERROR(INDEX(전체당첨내역!$H:$H,MATCH($A36,전체당첨내역!$A:$A,0)),"")</f>
        <v>16</v>
      </c>
      <c r="I36" s="42">
        <f>IFERROR((INDEX(_calc_기준250!$CN$26:$EF$26,1,$B36)&gt;0)*(INDEX(_calc_기준250!$CN$26:$EF$26,1,$B36)&lt;=15)+(INDEX(_calc_기준250!$CN$26:$EF$26,1,$C36)&gt;0)*(INDEX(_calc_기준250!$CN$26:$EF$26,1,$C36)&lt;=15)+(INDEX(_calc_기준250!$CN$26:$EF$26,1,$D36)&gt;0)*(INDEX(_calc_기준250!$CN$26:$EF$26,1,$D36)&lt;=15)+(INDEX(_calc_기준250!$CN$26:$EF$26,1,$E36)&gt;0)*(INDEX(_calc_기준250!$CN$26:$EF$26,1,$E36)&lt;=15)+(INDEX(_calc_기준250!$CN$26:$EF$26,1,$F36)&gt;0)*(INDEX(_calc_기준250!$CN$26:$EF$26,1,$F36)&lt;=15)+(INDEX(_calc_기준250!$CN$26:$EF$26,1,$G36)&gt;0)*(INDEX(_calc_기준250!$CN$26:$EF$26,1,$G36)&lt;=15),"")</f>
        <v>2</v>
      </c>
      <c r="J36" s="40">
        <f>IFERROR((INDEX(_calc_기준250!$CN$26:$EF$26,1,$B36)&gt;15)*(INDEX(_calc_기준250!$CN$26:$EF$26,1,$B36)&lt;=30)+(INDEX(_calc_기준250!$CN$26:$EF$26,1,$C36)&gt;15)*(INDEX(_calc_기준250!$CN$26:$EF$26,1,$C36)&lt;=30)+(INDEX(_calc_기준250!$CN$26:$EF$26,1,$D36)&gt;15)*(INDEX(_calc_기준250!$CN$26:$EF$26,1,$D36)&lt;=30)+(INDEX(_calc_기준250!$CN$26:$EF$26,1,$E36)&gt;15)*(INDEX(_calc_기준250!$CN$26:$EF$26,1,$E36)&lt;=30)+(INDEX(_calc_기준250!$CN$26:$EF$26,1,$F36)&gt;15)*(INDEX(_calc_기준250!$CN$26:$EF$26,1,$F36)&lt;=30)+(INDEX(_calc_기준250!$CN$26:$EF$26,1,$G36)&gt;15)*(INDEX(_calc_기준250!$CN$26:$EF$26,1,$G36)&lt;=30),"")</f>
        <v>3</v>
      </c>
      <c r="K36" s="43">
        <f>IFERROR((INDEX(_calc_기준250!$CN$26:$EF$26,1,$B36)&gt;30)+(INDEX(_calc_기준250!$CN$26:$EF$26,1,$C36)&gt;30)+(INDEX(_calc_기준250!$CN$26:$EF$26,1,$D36)&gt;30)+(INDEX(_calc_기준250!$CN$26:$EF$26,1,$E36)&gt;30)+(INDEX(_calc_기준250!$CN$26:$EF$26,1,$F36)&gt;30)+(INDEX(_calc_기준250!$CN$26:$EF$26,1,$G36)&gt;30),"")</f>
        <v>1</v>
      </c>
      <c r="L36" s="25">
        <f>IFERROR(MATCH(L$11,_calc_기준250!$CN$26:$EF$26,0),"")</f>
        <v>45</v>
      </c>
      <c r="M36" s="25">
        <f>IFERROR(MATCH(M$11,_calc_기준250!$CN$26:$EF$26,0),"")</f>
        <v>21</v>
      </c>
      <c r="N36" s="25">
        <f>IFERROR(MATCH(N$11,_calc_기준250!$CN$26:$EF$26,0),"")</f>
        <v>14</v>
      </c>
      <c r="O36" s="25">
        <f>IFERROR(MATCH(O$11,_calc_기준250!$CN$26:$EF$26,0),"")</f>
        <v>33</v>
      </c>
      <c r="P36" s="25">
        <f>IFERROR(MATCH(P$11,_calc_기준250!$CN$26:$EF$26,0),"")</f>
        <v>12</v>
      </c>
      <c r="Q36" s="25">
        <f>IFERROR(MATCH(Q$11,_calc_기준250!$CN$26:$EF$26,0),"")</f>
        <v>13</v>
      </c>
      <c r="R36" s="25">
        <f>IFERROR(MATCH(R$11,_calc_기준250!$CN$26:$EF$26,0),"")</f>
        <v>26</v>
      </c>
      <c r="S36" s="25">
        <f>IFERROR(MATCH(S$11,_calc_기준250!$CN$26:$EF$26,0),"")</f>
        <v>35</v>
      </c>
      <c r="T36" s="25">
        <f>IFERROR(MATCH(T$11,_calc_기준250!$CN$26:$EF$26,0),"")</f>
        <v>44</v>
      </c>
      <c r="U36" s="25">
        <f>IFERROR(MATCH(U$11,_calc_기준250!$CN$26:$EF$26,0),"")</f>
        <v>22</v>
      </c>
      <c r="V36" s="25">
        <f>IFERROR(MATCH(V$11,_calc_기준250!$CN$26:$EF$26,0),"")</f>
        <v>34</v>
      </c>
      <c r="W36" s="25">
        <f>IFERROR(MATCH(W$11,_calc_기준250!$CN$26:$EF$26,0),"")</f>
        <v>18</v>
      </c>
      <c r="X36" s="25">
        <f>IFERROR(MATCH(X$11,_calc_기준250!$CN$26:$EF$26,0),"")</f>
        <v>37</v>
      </c>
      <c r="Y36" s="25">
        <f>IFERROR(MATCH(Y$11,_calc_기준250!$CN$26:$EF$26,0),"")</f>
        <v>29</v>
      </c>
      <c r="Z36" s="25">
        <f>IFERROR(MATCH(Z$11,_calc_기준250!$CN$26:$EF$26,0),"")</f>
        <v>30</v>
      </c>
      <c r="AA36" s="25">
        <f>IFERROR(MATCH(AA$11,_calc_기준250!$CN$26:$EF$26,0),"")</f>
        <v>38</v>
      </c>
      <c r="AB36" s="25">
        <f>IFERROR(MATCH(AB$11,_calc_기준250!$CN$26:$EF$26,0),"")</f>
        <v>6</v>
      </c>
      <c r="AC36" s="25">
        <f>IFERROR(MATCH(AC$11,_calc_기준250!$CN$26:$EF$26,0),"")</f>
        <v>7</v>
      </c>
      <c r="AD36" s="25">
        <f>IFERROR(MATCH(AD$11,_calc_기준250!$CN$26:$EF$26,0),"")</f>
        <v>11</v>
      </c>
      <c r="AE36" s="25">
        <f>IFERROR(MATCH(AE$11,_calc_기준250!$CN$26:$EF$26,0),"")</f>
        <v>32</v>
      </c>
      <c r="AF36" s="25">
        <f>IFERROR(MATCH(AF$11,_calc_기준250!$CN$26:$EF$26,0),"")</f>
        <v>20</v>
      </c>
      <c r="AG36" s="25">
        <f>IFERROR(MATCH(AG$11,_calc_기준250!$CN$26:$EF$26,0),"")</f>
        <v>19</v>
      </c>
      <c r="AH36" s="25">
        <f>IFERROR(MATCH(AH$11,_calc_기준250!$CN$26:$EF$26,0),"")</f>
        <v>3</v>
      </c>
      <c r="AI36" s="25">
        <f>IFERROR(MATCH(AI$11,_calc_기준250!$CN$26:$EF$26,0),"")</f>
        <v>16</v>
      </c>
      <c r="AJ36" s="25">
        <f>IFERROR(MATCH(AJ$11,_calc_기준250!$CN$26:$EF$26,0),"")</f>
        <v>43</v>
      </c>
      <c r="AK36" s="25">
        <f>IFERROR(MATCH(AK$11,_calc_기준250!$CN$26:$EF$26,0),"")</f>
        <v>2</v>
      </c>
      <c r="AL36" s="25">
        <f>IFERROR(MATCH(AL$11,_calc_기준250!$CN$26:$EF$26,0),"")</f>
        <v>27</v>
      </c>
      <c r="AM36" s="25">
        <f>IFERROR(MATCH(AM$11,_calc_기준250!$CN$26:$EF$26,0),"")</f>
        <v>41</v>
      </c>
      <c r="AN36" s="25">
        <f>IFERROR(MATCH(AN$11,_calc_기준250!$CN$26:$EF$26,0),"")</f>
        <v>42</v>
      </c>
      <c r="AO36" s="25">
        <f>IFERROR(MATCH(AO$11,_calc_기준250!$CN$26:$EF$26,0),"")</f>
        <v>25</v>
      </c>
      <c r="AP36" s="25">
        <f>IFERROR(MATCH(AP$11,_calc_기준250!$CN$26:$EF$26,0),"")</f>
        <v>24</v>
      </c>
      <c r="AQ36" s="25">
        <f>IFERROR(MATCH(AQ$11,_calc_기준250!$CN$26:$EF$26,0),"")</f>
        <v>31</v>
      </c>
      <c r="AR36" s="25">
        <f>IFERROR(MATCH(AR$11,_calc_기준250!$CN$26:$EF$26,0),"")</f>
        <v>36</v>
      </c>
      <c r="AS36" s="25">
        <f>IFERROR(MATCH(AS$11,_calc_기준250!$CN$26:$EF$26,0),"")</f>
        <v>39</v>
      </c>
      <c r="AT36" s="25">
        <f>IFERROR(MATCH(AT$11,_calc_기준250!$CN$26:$EF$26,0),"")</f>
        <v>17</v>
      </c>
      <c r="AU36" s="25">
        <f>IFERROR(MATCH(AU$11,_calc_기준250!$CN$26:$EF$26,0),"")</f>
        <v>15</v>
      </c>
      <c r="AV36" s="25">
        <f>IFERROR(MATCH(AV$11,_calc_기준250!$CN$26:$EF$26,0),"")</f>
        <v>9</v>
      </c>
      <c r="AW36" s="25">
        <f>IFERROR(MATCH(AW$11,_calc_기준250!$CN$26:$EF$26,0),"")</f>
        <v>23</v>
      </c>
      <c r="AX36" s="25">
        <f>IFERROR(MATCH(AX$11,_calc_기준250!$CN$26:$EF$26,0),"")</f>
        <v>4</v>
      </c>
      <c r="AY36" s="25">
        <f>IFERROR(MATCH(AY$11,_calc_기준250!$CN$26:$EF$26,0),"")</f>
        <v>10</v>
      </c>
      <c r="AZ36" s="25">
        <f>IFERROR(MATCH(AZ$11,_calc_기준250!$CN$26:$EF$26,0),"")</f>
        <v>28</v>
      </c>
      <c r="BA36" s="25">
        <f>IFERROR(MATCH(BA$11,_calc_기준250!$CN$26:$EF$26,0),"")</f>
        <v>40</v>
      </c>
      <c r="BB36" s="25">
        <f>IFERROR(MATCH(BB$11,_calc_기준250!$CN$26:$EF$26,0),"")</f>
        <v>1</v>
      </c>
      <c r="BC36" s="25">
        <f>IFERROR(MATCH(BC$11,_calc_기준250!$CN$26:$EF$26,0),"")</f>
        <v>8</v>
      </c>
      <c r="BD36" s="25">
        <f>IFERROR(MATCH(BD$11,_calc_기준250!$CN$26:$EF$26,0),"")</f>
        <v>5</v>
      </c>
    </row>
    <row r="37" spans="1:56" ht="16.5" customHeight="1">
      <c r="A37" s="53">
        <f t="shared" si="2"/>
        <v>1219</v>
      </c>
      <c r="B37" s="40">
        <f>IFERROR(INDEX(전체당첨내역!$B:$B,MATCH($A37,전체당첨내역!$A:$A,0)),"")</f>
        <v>1</v>
      </c>
      <c r="C37" s="40">
        <f>IFERROR(INDEX(전체당첨내역!$C:$C,MATCH($A37,전체당첨내역!$A:$A,0)),"")</f>
        <v>2</v>
      </c>
      <c r="D37" s="40">
        <f>IFERROR(INDEX(전체당첨내역!$D:$D,MATCH($A37,전체당첨내역!$A:$A,0)),"")</f>
        <v>15</v>
      </c>
      <c r="E37" s="40">
        <f>IFERROR(INDEX(전체당첨내역!$E:$E,MATCH($A37,전체당첨내역!$A:$A,0)),"")</f>
        <v>28</v>
      </c>
      <c r="F37" s="40">
        <f>IFERROR(INDEX(전체당첨내역!$F:$F,MATCH($A37,전체당첨내역!$A:$A,0)),"")</f>
        <v>39</v>
      </c>
      <c r="G37" s="40">
        <f>IFERROR(INDEX(전체당첨내역!$G:$G,MATCH($A37,전체당첨내역!$A:$A,0)),"")</f>
        <v>45</v>
      </c>
      <c r="H37" s="45">
        <f>IFERROR(INDEX(전체당첨내역!$H:$H,MATCH($A37,전체당첨내역!$A:$A,0)),"")</f>
        <v>31</v>
      </c>
      <c r="I37" s="42">
        <f>IFERROR((INDEX(_calc_기준250!$CN$27:$EF$27,1,$B37)&gt;0)*(INDEX(_calc_기준250!$CN$27:$EF$27,1,$B37)&lt;=15)+(INDEX(_calc_기준250!$CN$27:$EF$27,1,$C37)&gt;0)*(INDEX(_calc_기준250!$CN$27:$EF$27,1,$C37)&lt;=15)+(INDEX(_calc_기준250!$CN$27:$EF$27,1,$D37)&gt;0)*(INDEX(_calc_기준250!$CN$27:$EF$27,1,$D37)&lt;=15)+(INDEX(_calc_기준250!$CN$27:$EF$27,1,$E37)&gt;0)*(INDEX(_calc_기준250!$CN$27:$EF$27,1,$E37)&lt;=15)+(INDEX(_calc_기준250!$CN$27:$EF$27,1,$F37)&gt;0)*(INDEX(_calc_기준250!$CN$27:$EF$27,1,$F37)&lt;=15)+(INDEX(_calc_기준250!$CN$27:$EF$27,1,$G37)&gt;0)*(INDEX(_calc_기준250!$CN$27:$EF$27,1,$G37)&lt;=15),"")</f>
        <v>1</v>
      </c>
      <c r="J37" s="40">
        <f>IFERROR((INDEX(_calc_기준250!$CN$27:$EF$27,1,$B37)&gt;15)*(INDEX(_calc_기준250!$CN$27:$EF$27,1,$B37)&lt;=30)+(INDEX(_calc_기준250!$CN$27:$EF$27,1,$C37)&gt;15)*(INDEX(_calc_기준250!$CN$27:$EF$27,1,$C37)&lt;=30)+(INDEX(_calc_기준250!$CN$27:$EF$27,1,$D37)&gt;15)*(INDEX(_calc_기준250!$CN$27:$EF$27,1,$D37)&lt;=30)+(INDEX(_calc_기준250!$CN$27:$EF$27,1,$E37)&gt;15)*(INDEX(_calc_기준250!$CN$27:$EF$27,1,$E37)&lt;=30)+(INDEX(_calc_기준250!$CN$27:$EF$27,1,$F37)&gt;15)*(INDEX(_calc_기준250!$CN$27:$EF$27,1,$F37)&lt;=30)+(INDEX(_calc_기준250!$CN$27:$EF$27,1,$G37)&gt;15)*(INDEX(_calc_기준250!$CN$27:$EF$27,1,$G37)&lt;=30),"")</f>
        <v>1</v>
      </c>
      <c r="K37" s="43">
        <f>IFERROR((INDEX(_calc_기준250!$CN$27:$EF$27,1,$B37)&gt;30)+(INDEX(_calc_기준250!$CN$27:$EF$27,1,$C37)&gt;30)+(INDEX(_calc_기준250!$CN$27:$EF$27,1,$D37)&gt;30)+(INDEX(_calc_기준250!$CN$27:$EF$27,1,$E37)&gt;30)+(INDEX(_calc_기준250!$CN$27:$EF$27,1,$F37)&gt;30)+(INDEX(_calc_기준250!$CN$27:$EF$27,1,$G37)&gt;30),"")</f>
        <v>4</v>
      </c>
      <c r="L37" s="25">
        <f>IFERROR(MATCH(L$11,_calc_기준250!$CN$27:$EF$27,0),"")</f>
        <v>45</v>
      </c>
      <c r="M37" s="25">
        <f>IFERROR(MATCH(M$11,_calc_기준250!$CN$27:$EF$27,0),"")</f>
        <v>21</v>
      </c>
      <c r="N37" s="25">
        <f>IFERROR(MATCH(N$11,_calc_기준250!$CN$27:$EF$27,0),"")</f>
        <v>33</v>
      </c>
      <c r="O37" s="25">
        <f>IFERROR(MATCH(O$11,_calc_기준250!$CN$27:$EF$27,0),"")</f>
        <v>13</v>
      </c>
      <c r="P37" s="25">
        <f>IFERROR(MATCH(P$11,_calc_기준250!$CN$27:$EF$27,0),"")</f>
        <v>14</v>
      </c>
      <c r="Q37" s="25">
        <f>IFERROR(MATCH(Q$11,_calc_기준250!$CN$27:$EF$27,0),"")</f>
        <v>35</v>
      </c>
      <c r="R37" s="25">
        <f>IFERROR(MATCH(R$11,_calc_기준250!$CN$27:$EF$27,0),"")</f>
        <v>22</v>
      </c>
      <c r="S37" s="25">
        <f>IFERROR(MATCH(S$11,_calc_기준250!$CN$27:$EF$27,0),"")</f>
        <v>29</v>
      </c>
      <c r="T37" s="25">
        <f>IFERROR(MATCH(T$11,_calc_기준250!$CN$27:$EF$27,0),"")</f>
        <v>44</v>
      </c>
      <c r="U37" s="25">
        <f>IFERROR(MATCH(U$11,_calc_기준250!$CN$27:$EF$27,0),"")</f>
        <v>34</v>
      </c>
      <c r="V37" s="25">
        <f>IFERROR(MATCH(V$11,_calc_기준250!$CN$27:$EF$27,0),"")</f>
        <v>37</v>
      </c>
      <c r="W37" s="25">
        <f>IFERROR(MATCH(W$11,_calc_기준250!$CN$27:$EF$27,0),"")</f>
        <v>18</v>
      </c>
      <c r="X37" s="25">
        <f>IFERROR(MATCH(X$11,_calc_기준250!$CN$27:$EF$27,0),"")</f>
        <v>30</v>
      </c>
      <c r="Y37" s="25">
        <f>IFERROR(MATCH(Y$11,_calc_기준250!$CN$27:$EF$27,0),"")</f>
        <v>12</v>
      </c>
      <c r="Z37" s="25">
        <f>IFERROR(MATCH(Z$11,_calc_기준250!$CN$27:$EF$27,0),"")</f>
        <v>11</v>
      </c>
      <c r="AA37" s="25">
        <f>IFERROR(MATCH(AA$11,_calc_기준250!$CN$27:$EF$27,0),"")</f>
        <v>38</v>
      </c>
      <c r="AB37" s="25">
        <f>IFERROR(MATCH(AB$11,_calc_기준250!$CN$27:$EF$27,0),"")</f>
        <v>6</v>
      </c>
      <c r="AC37" s="25">
        <f>IFERROR(MATCH(AC$11,_calc_기준250!$CN$27:$EF$27,0),"")</f>
        <v>7</v>
      </c>
      <c r="AD37" s="25">
        <f>IFERROR(MATCH(AD$11,_calc_기준250!$CN$27:$EF$27,0),"")</f>
        <v>20</v>
      </c>
      <c r="AE37" s="25">
        <f>IFERROR(MATCH(AE$11,_calc_기준250!$CN$27:$EF$27,0),"")</f>
        <v>26</v>
      </c>
      <c r="AF37" s="25">
        <f>IFERROR(MATCH(AF$11,_calc_기준250!$CN$27:$EF$27,0),"")</f>
        <v>32</v>
      </c>
      <c r="AG37" s="25">
        <f>IFERROR(MATCH(AG$11,_calc_기준250!$CN$27:$EF$27,0),"")</f>
        <v>19</v>
      </c>
      <c r="AH37" s="25">
        <f>IFERROR(MATCH(AH$11,_calc_기준250!$CN$27:$EF$27,0),"")</f>
        <v>3</v>
      </c>
      <c r="AI37" s="25">
        <f>IFERROR(MATCH(AI$11,_calc_기준250!$CN$27:$EF$27,0),"")</f>
        <v>16</v>
      </c>
      <c r="AJ37" s="25">
        <f>IFERROR(MATCH(AJ$11,_calc_기준250!$CN$27:$EF$27,0),"")</f>
        <v>43</v>
      </c>
      <c r="AK37" s="25">
        <f>IFERROR(MATCH(AK$11,_calc_기준250!$CN$27:$EF$27,0),"")</f>
        <v>2</v>
      </c>
      <c r="AL37" s="25">
        <f>IFERROR(MATCH(AL$11,_calc_기준250!$CN$27:$EF$27,0),"")</f>
        <v>41</v>
      </c>
      <c r="AM37" s="25">
        <f>IFERROR(MATCH(AM$11,_calc_기준250!$CN$27:$EF$27,0),"")</f>
        <v>27</v>
      </c>
      <c r="AN37" s="25">
        <f>IFERROR(MATCH(AN$11,_calc_기준250!$CN$27:$EF$27,0),"")</f>
        <v>36</v>
      </c>
      <c r="AO37" s="25">
        <f>IFERROR(MATCH(AO$11,_calc_기준250!$CN$27:$EF$27,0),"")</f>
        <v>25</v>
      </c>
      <c r="AP37" s="25">
        <f>IFERROR(MATCH(AP$11,_calc_기준250!$CN$27:$EF$27,0),"")</f>
        <v>31</v>
      </c>
      <c r="AQ37" s="25">
        <f>IFERROR(MATCH(AQ$11,_calc_기준250!$CN$27:$EF$27,0),"")</f>
        <v>17</v>
      </c>
      <c r="AR37" s="25">
        <f>IFERROR(MATCH(AR$11,_calc_기준250!$CN$27:$EF$27,0),"")</f>
        <v>39</v>
      </c>
      <c r="AS37" s="25">
        <f>IFERROR(MATCH(AS$11,_calc_기준250!$CN$27:$EF$27,0),"")</f>
        <v>9</v>
      </c>
      <c r="AT37" s="25">
        <f>IFERROR(MATCH(AT$11,_calc_기준250!$CN$27:$EF$27,0),"")</f>
        <v>10</v>
      </c>
      <c r="AU37" s="25">
        <f>IFERROR(MATCH(AU$11,_calc_기준250!$CN$27:$EF$27,0),"")</f>
        <v>15</v>
      </c>
      <c r="AV37" s="25">
        <f>IFERROR(MATCH(AV$11,_calc_기준250!$CN$27:$EF$27,0),"")</f>
        <v>24</v>
      </c>
      <c r="AW37" s="25">
        <f>IFERROR(MATCH(AW$11,_calc_기준250!$CN$27:$EF$27,0),"")</f>
        <v>42</v>
      </c>
      <c r="AX37" s="25">
        <f>IFERROR(MATCH(AX$11,_calc_기준250!$CN$27:$EF$27,0),"")</f>
        <v>4</v>
      </c>
      <c r="AY37" s="25">
        <f>IFERROR(MATCH(AY$11,_calc_기준250!$CN$27:$EF$27,0),"")</f>
        <v>40</v>
      </c>
      <c r="AZ37" s="25">
        <f>IFERROR(MATCH(AZ$11,_calc_기준250!$CN$27:$EF$27,0),"")</f>
        <v>23</v>
      </c>
      <c r="BA37" s="25">
        <f>IFERROR(MATCH(BA$11,_calc_기준250!$CN$27:$EF$27,0),"")</f>
        <v>28</v>
      </c>
      <c r="BB37" s="25">
        <f>IFERROR(MATCH(BB$11,_calc_기준250!$CN$27:$EF$27,0),"")</f>
        <v>8</v>
      </c>
      <c r="BC37" s="25">
        <f>IFERROR(MATCH(BC$11,_calc_기준250!$CN$27:$EF$27,0),"")</f>
        <v>1</v>
      </c>
      <c r="BD37" s="25">
        <f>IFERROR(MATCH(BD$11,_calc_기준250!$CN$27:$EF$27,0),"")</f>
        <v>5</v>
      </c>
    </row>
    <row r="38" spans="1:56" ht="16.5" customHeight="1">
      <c r="A38" s="53">
        <f t="shared" si="2"/>
        <v>1218</v>
      </c>
      <c r="B38" s="40">
        <f>IFERROR(INDEX(전체당첨내역!$B:$B,MATCH($A38,전체당첨내역!$A:$A,0)),"")</f>
        <v>3</v>
      </c>
      <c r="C38" s="40">
        <f>IFERROR(INDEX(전체당첨내역!$C:$C,MATCH($A38,전체당첨내역!$A:$A,0)),"")</f>
        <v>28</v>
      </c>
      <c r="D38" s="40">
        <f>IFERROR(INDEX(전체당첨내역!$D:$D,MATCH($A38,전체당첨내역!$A:$A,0)),"")</f>
        <v>31</v>
      </c>
      <c r="E38" s="40">
        <f>IFERROR(INDEX(전체당첨내역!$E:$E,MATCH($A38,전체당첨내역!$A:$A,0)),"")</f>
        <v>32</v>
      </c>
      <c r="F38" s="40">
        <f>IFERROR(INDEX(전체당첨내역!$F:$F,MATCH($A38,전체당첨내역!$A:$A,0)),"")</f>
        <v>42</v>
      </c>
      <c r="G38" s="40">
        <f>IFERROR(INDEX(전체당첨내역!$G:$G,MATCH($A38,전체당첨내역!$A:$A,0)),"")</f>
        <v>45</v>
      </c>
      <c r="H38" s="45">
        <f>IFERROR(INDEX(전체당첨내역!$H:$H,MATCH($A38,전체당첨내역!$A:$A,0)),"")</f>
        <v>25</v>
      </c>
      <c r="I38" s="42">
        <f>IFERROR((INDEX(_calc_기준250!$CN$28:$EF$28,1,$B38)&gt;0)*(INDEX(_calc_기준250!$CN$28:$EF$28,1,$B38)&lt;=15)+(INDEX(_calc_기준250!$CN$28:$EF$28,1,$C38)&gt;0)*(INDEX(_calc_기준250!$CN$28:$EF$28,1,$C38)&lt;=15)+(INDEX(_calc_기준250!$CN$28:$EF$28,1,$D38)&gt;0)*(INDEX(_calc_기준250!$CN$28:$EF$28,1,$D38)&lt;=15)+(INDEX(_calc_기준250!$CN$28:$EF$28,1,$E38)&gt;0)*(INDEX(_calc_기준250!$CN$28:$EF$28,1,$E38)&lt;=15)+(INDEX(_calc_기준250!$CN$28:$EF$28,1,$F38)&gt;0)*(INDEX(_calc_기준250!$CN$28:$EF$28,1,$F38)&lt;=15)+(INDEX(_calc_기준250!$CN$28:$EF$28,1,$G38)&gt;0)*(INDEX(_calc_기준250!$CN$28:$EF$28,1,$G38)&lt;=15),"")</f>
        <v>1</v>
      </c>
      <c r="J38" s="40">
        <f>IFERROR((INDEX(_calc_기준250!$CN$28:$EF$28,1,$B38)&gt;15)*(INDEX(_calc_기준250!$CN$28:$EF$28,1,$B38)&lt;=30)+(INDEX(_calc_기준250!$CN$28:$EF$28,1,$C38)&gt;15)*(INDEX(_calc_기준250!$CN$28:$EF$28,1,$C38)&lt;=30)+(INDEX(_calc_기준250!$CN$28:$EF$28,1,$D38)&gt;15)*(INDEX(_calc_기준250!$CN$28:$EF$28,1,$D38)&lt;=30)+(INDEX(_calc_기준250!$CN$28:$EF$28,1,$E38)&gt;15)*(INDEX(_calc_기준250!$CN$28:$EF$28,1,$E38)&lt;=30)+(INDEX(_calc_기준250!$CN$28:$EF$28,1,$F38)&gt;15)*(INDEX(_calc_기준250!$CN$28:$EF$28,1,$F38)&lt;=30)+(INDEX(_calc_기준250!$CN$28:$EF$28,1,$G38)&gt;15)*(INDEX(_calc_기준250!$CN$28:$EF$28,1,$G38)&lt;=30),"")</f>
        <v>3</v>
      </c>
      <c r="K38" s="43">
        <f>IFERROR((INDEX(_calc_기준250!$CN$28:$EF$28,1,$B38)&gt;30)+(INDEX(_calc_기준250!$CN$28:$EF$28,1,$C38)&gt;30)+(INDEX(_calc_기준250!$CN$28:$EF$28,1,$D38)&gt;30)+(INDEX(_calc_기준250!$CN$28:$EF$28,1,$E38)&gt;30)+(INDEX(_calc_기준250!$CN$28:$EF$28,1,$F38)&gt;30)+(INDEX(_calc_기준250!$CN$28:$EF$28,1,$G38)&gt;30),"")</f>
        <v>2</v>
      </c>
      <c r="L38" s="25">
        <f>IFERROR(MATCH(L$11,_calc_기준250!$CN$28:$EF$28,0),"")</f>
        <v>45</v>
      </c>
      <c r="M38" s="25">
        <f>IFERROR(MATCH(M$11,_calc_기준250!$CN$28:$EF$28,0),"")</f>
        <v>14</v>
      </c>
      <c r="N38" s="25">
        <f>IFERROR(MATCH(N$11,_calc_기준250!$CN$28:$EF$28,0),"")</f>
        <v>21</v>
      </c>
      <c r="O38" s="25">
        <f>IFERROR(MATCH(O$11,_calc_기준250!$CN$28:$EF$28,0),"")</f>
        <v>13</v>
      </c>
      <c r="P38" s="25">
        <f>IFERROR(MATCH(P$11,_calc_기준250!$CN$28:$EF$28,0),"")</f>
        <v>35</v>
      </c>
      <c r="Q38" s="25">
        <f>IFERROR(MATCH(Q$11,_calc_기준250!$CN$28:$EF$28,0),"")</f>
        <v>34</v>
      </c>
      <c r="R38" s="25">
        <f>IFERROR(MATCH(R$11,_calc_기준250!$CN$28:$EF$28,0),"")</f>
        <v>22</v>
      </c>
      <c r="S38" s="25">
        <f>IFERROR(MATCH(S$11,_calc_기준250!$CN$28:$EF$28,0),"")</f>
        <v>33</v>
      </c>
      <c r="T38" s="25">
        <f>IFERROR(MATCH(T$11,_calc_기준250!$CN$28:$EF$28,0),"")</f>
        <v>44</v>
      </c>
      <c r="U38" s="25">
        <f>IFERROR(MATCH(U$11,_calc_기준250!$CN$28:$EF$28,0),"")</f>
        <v>12</v>
      </c>
      <c r="V38" s="25">
        <f>IFERROR(MATCH(V$11,_calc_기준250!$CN$28:$EF$28,0),"")</f>
        <v>29</v>
      </c>
      <c r="W38" s="25">
        <f>IFERROR(MATCH(W$11,_calc_기준250!$CN$28:$EF$28,0),"")</f>
        <v>18</v>
      </c>
      <c r="X38" s="25">
        <f>IFERROR(MATCH(X$11,_calc_기준250!$CN$28:$EF$28,0),"")</f>
        <v>11</v>
      </c>
      <c r="Y38" s="25">
        <f>IFERROR(MATCH(Y$11,_calc_기준250!$CN$28:$EF$28,0),"")</f>
        <v>38</v>
      </c>
      <c r="Z38" s="25">
        <f>IFERROR(MATCH(Z$11,_calc_기준250!$CN$28:$EF$28,0),"")</f>
        <v>6</v>
      </c>
      <c r="AA38" s="25">
        <f>IFERROR(MATCH(AA$11,_calc_기준250!$CN$28:$EF$28,0),"")</f>
        <v>7</v>
      </c>
      <c r="AB38" s="25">
        <f>IFERROR(MATCH(AB$11,_calc_기준250!$CN$28:$EF$28,0),"")</f>
        <v>20</v>
      </c>
      <c r="AC38" s="25">
        <f>IFERROR(MATCH(AC$11,_calc_기준250!$CN$28:$EF$28,0),"")</f>
        <v>26</v>
      </c>
      <c r="AD38" s="25">
        <f>IFERROR(MATCH(AD$11,_calc_기준250!$CN$28:$EF$28,0),"")</f>
        <v>32</v>
      </c>
      <c r="AE38" s="25">
        <f>IFERROR(MATCH(AE$11,_calc_기준250!$CN$28:$EF$28,0),"")</f>
        <v>30</v>
      </c>
      <c r="AF38" s="25">
        <f>IFERROR(MATCH(AF$11,_calc_기준250!$CN$28:$EF$28,0),"")</f>
        <v>37</v>
      </c>
      <c r="AG38" s="25">
        <f>IFERROR(MATCH(AG$11,_calc_기준250!$CN$28:$EF$28,0),"")</f>
        <v>3</v>
      </c>
      <c r="AH38" s="25">
        <f>IFERROR(MATCH(AH$11,_calc_기준250!$CN$28:$EF$28,0),"")</f>
        <v>19</v>
      </c>
      <c r="AI38" s="25">
        <f>IFERROR(MATCH(AI$11,_calc_기준250!$CN$28:$EF$28,0),"")</f>
        <v>31</v>
      </c>
      <c r="AJ38" s="25">
        <f>IFERROR(MATCH(AJ$11,_calc_기준250!$CN$28:$EF$28,0),"")</f>
        <v>16</v>
      </c>
      <c r="AK38" s="25">
        <f>IFERROR(MATCH(AK$11,_calc_기준250!$CN$28:$EF$28,0),"")</f>
        <v>43</v>
      </c>
      <c r="AL38" s="25">
        <f>IFERROR(MATCH(AL$11,_calc_기준250!$CN$28:$EF$28,0),"")</f>
        <v>2</v>
      </c>
      <c r="AM38" s="25">
        <f>IFERROR(MATCH(AM$11,_calc_기준250!$CN$28:$EF$28,0),"")</f>
        <v>36</v>
      </c>
      <c r="AN38" s="25">
        <f>IFERROR(MATCH(AN$11,_calc_기준250!$CN$28:$EF$28,0),"")</f>
        <v>41</v>
      </c>
      <c r="AO38" s="25">
        <f>IFERROR(MATCH(AO$11,_calc_기준250!$CN$28:$EF$28,0),"")</f>
        <v>25</v>
      </c>
      <c r="AP38" s="25">
        <f>IFERROR(MATCH(AP$11,_calc_기준250!$CN$28:$EF$28,0),"")</f>
        <v>27</v>
      </c>
      <c r="AQ38" s="25">
        <f>IFERROR(MATCH(AQ$11,_calc_기준250!$CN$28:$EF$28,0),"")</f>
        <v>42</v>
      </c>
      <c r="AR38" s="25">
        <f>IFERROR(MATCH(AR$11,_calc_기준250!$CN$28:$EF$28,0),"")</f>
        <v>39</v>
      </c>
      <c r="AS38" s="25">
        <f>IFERROR(MATCH(AS$11,_calc_기준250!$CN$28:$EF$28,0),"")</f>
        <v>17</v>
      </c>
      <c r="AT38" s="25">
        <f>IFERROR(MATCH(AT$11,_calc_기준250!$CN$28:$EF$28,0),"")</f>
        <v>10</v>
      </c>
      <c r="AU38" s="25">
        <f>IFERROR(MATCH(AU$11,_calc_기준250!$CN$28:$EF$28,0),"")</f>
        <v>24</v>
      </c>
      <c r="AV38" s="25">
        <f>IFERROR(MATCH(AV$11,_calc_기준250!$CN$28:$EF$28,0),"")</f>
        <v>15</v>
      </c>
      <c r="AW38" s="25">
        <f>IFERROR(MATCH(AW$11,_calc_기준250!$CN$28:$EF$28,0),"")</f>
        <v>28</v>
      </c>
      <c r="AX38" s="25">
        <f>IFERROR(MATCH(AX$11,_calc_기준250!$CN$28:$EF$28,0),"")</f>
        <v>40</v>
      </c>
      <c r="AY38" s="25">
        <f>IFERROR(MATCH(AY$11,_calc_기준250!$CN$28:$EF$28,0),"")</f>
        <v>9</v>
      </c>
      <c r="AZ38" s="25">
        <f>IFERROR(MATCH(AZ$11,_calc_기준250!$CN$28:$EF$28,0),"")</f>
        <v>4</v>
      </c>
      <c r="BA38" s="25">
        <f>IFERROR(MATCH(BA$11,_calc_기준250!$CN$28:$EF$28,0),"")</f>
        <v>23</v>
      </c>
      <c r="BB38" s="25">
        <f>IFERROR(MATCH(BB$11,_calc_기준250!$CN$28:$EF$28,0),"")</f>
        <v>8</v>
      </c>
      <c r="BC38" s="25">
        <f>IFERROR(MATCH(BC$11,_calc_기준250!$CN$28:$EF$28,0),"")</f>
        <v>1</v>
      </c>
      <c r="BD38" s="25">
        <f>IFERROR(MATCH(BD$11,_calc_기준250!$CN$28:$EF$28,0),"")</f>
        <v>5</v>
      </c>
    </row>
    <row r="39" spans="1:56" ht="16.5" customHeight="1">
      <c r="A39" s="53">
        <f t="shared" si="2"/>
        <v>1217</v>
      </c>
      <c r="B39" s="40">
        <f>IFERROR(INDEX(전체당첨내역!$B:$B,MATCH($A39,전체당첨내역!$A:$A,0)),"")</f>
        <v>8</v>
      </c>
      <c r="C39" s="40">
        <f>IFERROR(INDEX(전체당첨내역!$C:$C,MATCH($A39,전체당첨내역!$A:$A,0)),"")</f>
        <v>10</v>
      </c>
      <c r="D39" s="40">
        <f>IFERROR(INDEX(전체당첨내역!$D:$D,MATCH($A39,전체당첨내역!$A:$A,0)),"")</f>
        <v>15</v>
      </c>
      <c r="E39" s="40">
        <f>IFERROR(INDEX(전체당첨내역!$E:$E,MATCH($A39,전체당첨내역!$A:$A,0)),"")</f>
        <v>20</v>
      </c>
      <c r="F39" s="40">
        <f>IFERROR(INDEX(전체당첨내역!$F:$F,MATCH($A39,전체당첨내역!$A:$A,0)),"")</f>
        <v>29</v>
      </c>
      <c r="G39" s="40">
        <f>IFERROR(INDEX(전체당첨내역!$G:$G,MATCH($A39,전체당첨내역!$A:$A,0)),"")</f>
        <v>31</v>
      </c>
      <c r="H39" s="45">
        <f>IFERROR(INDEX(전체당첨내역!$H:$H,MATCH($A39,전체당첨내역!$A:$A,0)),"")</f>
        <v>41</v>
      </c>
      <c r="I39" s="42">
        <f>IFERROR((INDEX(_calc_기준250!$CN$29:$EF$29,1,$B39)&gt;0)*(INDEX(_calc_기준250!$CN$29:$EF$29,1,$B39)&lt;=15)+(INDEX(_calc_기준250!$CN$29:$EF$29,1,$C39)&gt;0)*(INDEX(_calc_기준250!$CN$29:$EF$29,1,$C39)&lt;=15)+(INDEX(_calc_기준250!$CN$29:$EF$29,1,$D39)&gt;0)*(INDEX(_calc_기준250!$CN$29:$EF$29,1,$D39)&lt;=15)+(INDEX(_calc_기준250!$CN$29:$EF$29,1,$E39)&gt;0)*(INDEX(_calc_기준250!$CN$29:$EF$29,1,$E39)&lt;=15)+(INDEX(_calc_기준250!$CN$29:$EF$29,1,$F39)&gt;0)*(INDEX(_calc_기준250!$CN$29:$EF$29,1,$F39)&lt;=15)+(INDEX(_calc_기준250!$CN$29:$EF$29,1,$G39)&gt;0)*(INDEX(_calc_기준250!$CN$29:$EF$29,1,$G39)&lt;=15),"")</f>
        <v>1</v>
      </c>
      <c r="J39" s="40">
        <f>IFERROR((INDEX(_calc_기준250!$CN$29:$EF$29,1,$B39)&gt;15)*(INDEX(_calc_기준250!$CN$29:$EF$29,1,$B39)&lt;=30)+(INDEX(_calc_기준250!$CN$29:$EF$29,1,$C39)&gt;15)*(INDEX(_calc_기준250!$CN$29:$EF$29,1,$C39)&lt;=30)+(INDEX(_calc_기준250!$CN$29:$EF$29,1,$D39)&gt;15)*(INDEX(_calc_기준250!$CN$29:$EF$29,1,$D39)&lt;=30)+(INDEX(_calc_기준250!$CN$29:$EF$29,1,$E39)&gt;15)*(INDEX(_calc_기준250!$CN$29:$EF$29,1,$E39)&lt;=30)+(INDEX(_calc_기준250!$CN$29:$EF$29,1,$F39)&gt;15)*(INDEX(_calc_기준250!$CN$29:$EF$29,1,$F39)&lt;=30)+(INDEX(_calc_기준250!$CN$29:$EF$29,1,$G39)&gt;15)*(INDEX(_calc_기준250!$CN$29:$EF$29,1,$G39)&lt;=30),"")</f>
        <v>3</v>
      </c>
      <c r="K39" s="43">
        <f>IFERROR((INDEX(_calc_기준250!$CN$29:$EF$29,1,$B39)&gt;30)+(INDEX(_calc_기준250!$CN$29:$EF$29,1,$C39)&gt;30)+(INDEX(_calc_기준250!$CN$29:$EF$29,1,$D39)&gt;30)+(INDEX(_calc_기준250!$CN$29:$EF$29,1,$E39)&gt;30)+(INDEX(_calc_기준250!$CN$29:$EF$29,1,$F39)&gt;30)+(INDEX(_calc_기준250!$CN$29:$EF$29,1,$G39)&gt;30),"")</f>
        <v>2</v>
      </c>
      <c r="L39" s="25">
        <f>IFERROR(MATCH(L$11,_calc_기준250!$CN$29:$EF$29,0),"")</f>
        <v>45</v>
      </c>
      <c r="M39" s="25">
        <f>IFERROR(MATCH(M$11,_calc_기준250!$CN$29:$EF$29,0),"")</f>
        <v>13</v>
      </c>
      <c r="N39" s="25">
        <f>IFERROR(MATCH(N$11,_calc_기준250!$CN$29:$EF$29,0),"")</f>
        <v>14</v>
      </c>
      <c r="O39" s="25">
        <f>IFERROR(MATCH(O$11,_calc_기준250!$CN$29:$EF$29,0),"")</f>
        <v>21</v>
      </c>
      <c r="P39" s="25">
        <f>IFERROR(MATCH(P$11,_calc_기준250!$CN$29:$EF$29,0),"")</f>
        <v>29</v>
      </c>
      <c r="Q39" s="25">
        <f>IFERROR(MATCH(Q$11,_calc_기준250!$CN$29:$EF$29,0),"")</f>
        <v>33</v>
      </c>
      <c r="R39" s="25">
        <f>IFERROR(MATCH(R$11,_calc_기준250!$CN$29:$EF$29,0),"")</f>
        <v>34</v>
      </c>
      <c r="S39" s="25">
        <f>IFERROR(MATCH(S$11,_calc_기준250!$CN$29:$EF$29,0),"")</f>
        <v>12</v>
      </c>
      <c r="T39" s="25">
        <f>IFERROR(MATCH(T$11,_calc_기준250!$CN$29:$EF$29,0),"")</f>
        <v>22</v>
      </c>
      <c r="U39" s="25">
        <f>IFERROR(MATCH(U$11,_calc_기준250!$CN$29:$EF$29,0),"")</f>
        <v>38</v>
      </c>
      <c r="V39" s="25">
        <f>IFERROR(MATCH(V$11,_calc_기준250!$CN$29:$EF$29,0),"")</f>
        <v>35</v>
      </c>
      <c r="W39" s="25">
        <f>IFERROR(MATCH(W$11,_calc_기준250!$CN$29:$EF$29,0),"")</f>
        <v>44</v>
      </c>
      <c r="X39" s="25">
        <f>IFERROR(MATCH(X$11,_calc_기준250!$CN$29:$EF$29,0),"")</f>
        <v>11</v>
      </c>
      <c r="Y39" s="25">
        <f>IFERROR(MATCH(Y$11,_calc_기준250!$CN$29:$EF$29,0),"")</f>
        <v>6</v>
      </c>
      <c r="Z39" s="25">
        <f>IFERROR(MATCH(Z$11,_calc_기준250!$CN$29:$EF$29,0),"")</f>
        <v>18</v>
      </c>
      <c r="AA39" s="25">
        <f>IFERROR(MATCH(AA$11,_calc_기준250!$CN$29:$EF$29,0),"")</f>
        <v>7</v>
      </c>
      <c r="AB39" s="25">
        <f>IFERROR(MATCH(AB$11,_calc_기준250!$CN$29:$EF$29,0),"")</f>
        <v>20</v>
      </c>
      <c r="AC39" s="25">
        <f>IFERROR(MATCH(AC$11,_calc_기준250!$CN$29:$EF$29,0),"")</f>
        <v>26</v>
      </c>
      <c r="AD39" s="25">
        <f>IFERROR(MATCH(AD$11,_calc_기준250!$CN$29:$EF$29,0),"")</f>
        <v>37</v>
      </c>
      <c r="AE39" s="25">
        <f>IFERROR(MATCH(AE$11,_calc_기준250!$CN$29:$EF$29,0),"")</f>
        <v>32</v>
      </c>
      <c r="AF39" s="25">
        <f>IFERROR(MATCH(AF$11,_calc_기준250!$CN$29:$EF$29,0),"")</f>
        <v>30</v>
      </c>
      <c r="AG39" s="25">
        <f>IFERROR(MATCH(AG$11,_calc_기준250!$CN$29:$EF$29,0),"")</f>
        <v>19</v>
      </c>
      <c r="AH39" s="25">
        <f>IFERROR(MATCH(AH$11,_calc_기준250!$CN$29:$EF$29,0),"")</f>
        <v>3</v>
      </c>
      <c r="AI39" s="25">
        <f>IFERROR(MATCH(AI$11,_calc_기준250!$CN$29:$EF$29,0),"")</f>
        <v>31</v>
      </c>
      <c r="AJ39" s="25">
        <f>IFERROR(MATCH(AJ$11,_calc_기준250!$CN$29:$EF$29,0),"")</f>
        <v>16</v>
      </c>
      <c r="AK39" s="25">
        <f>IFERROR(MATCH(AK$11,_calc_기준250!$CN$29:$EF$29,0),"")</f>
        <v>43</v>
      </c>
      <c r="AL39" s="25">
        <f>IFERROR(MATCH(AL$11,_calc_기준250!$CN$29:$EF$29,0),"")</f>
        <v>2</v>
      </c>
      <c r="AM39" s="25">
        <f>IFERROR(MATCH(AM$11,_calc_기준250!$CN$29:$EF$29,0),"")</f>
        <v>36</v>
      </c>
      <c r="AN39" s="25">
        <f>IFERROR(MATCH(AN$11,_calc_기준250!$CN$29:$EF$29,0),"")</f>
        <v>41</v>
      </c>
      <c r="AO39" s="25">
        <f>IFERROR(MATCH(AO$11,_calc_기준250!$CN$29:$EF$29,0),"")</f>
        <v>15</v>
      </c>
      <c r="AP39" s="25">
        <f>IFERROR(MATCH(AP$11,_calc_기준250!$CN$29:$EF$29,0),"")</f>
        <v>17</v>
      </c>
      <c r="AQ39" s="25">
        <f>IFERROR(MATCH(AQ$11,_calc_기준250!$CN$29:$EF$29,0),"")</f>
        <v>25</v>
      </c>
      <c r="AR39" s="25">
        <f>IFERROR(MATCH(AR$11,_calc_기준250!$CN$29:$EF$29,0),"")</f>
        <v>10</v>
      </c>
      <c r="AS39" s="25">
        <f>IFERROR(MATCH(AS$11,_calc_기준250!$CN$29:$EF$29,0),"")</f>
        <v>27</v>
      </c>
      <c r="AT39" s="25">
        <f>IFERROR(MATCH(AT$11,_calc_기준250!$CN$29:$EF$29,0),"")</f>
        <v>42</v>
      </c>
      <c r="AU39" s="25">
        <f>IFERROR(MATCH(AU$11,_calc_기준250!$CN$29:$EF$29,0),"")</f>
        <v>24</v>
      </c>
      <c r="AV39" s="25">
        <f>IFERROR(MATCH(AV$11,_calc_기준250!$CN$29:$EF$29,0),"")</f>
        <v>28</v>
      </c>
      <c r="AW39" s="25">
        <f>IFERROR(MATCH(AW$11,_calc_기준250!$CN$29:$EF$29,0),"")</f>
        <v>39</v>
      </c>
      <c r="AX39" s="25">
        <f>IFERROR(MATCH(AX$11,_calc_기준250!$CN$29:$EF$29,0),"")</f>
        <v>4</v>
      </c>
      <c r="AY39" s="25">
        <f>IFERROR(MATCH(AY$11,_calc_기준250!$CN$29:$EF$29,0),"")</f>
        <v>9</v>
      </c>
      <c r="AZ39" s="25">
        <f>IFERROR(MATCH(AZ$11,_calc_기준250!$CN$29:$EF$29,0),"")</f>
        <v>40</v>
      </c>
      <c r="BA39" s="25">
        <f>IFERROR(MATCH(BA$11,_calc_기준250!$CN$29:$EF$29,0),"")</f>
        <v>1</v>
      </c>
      <c r="BB39" s="25">
        <f>IFERROR(MATCH(BB$11,_calc_기준250!$CN$29:$EF$29,0),"")</f>
        <v>23</v>
      </c>
      <c r="BC39" s="25">
        <f>IFERROR(MATCH(BC$11,_calc_기준250!$CN$29:$EF$29,0),"")</f>
        <v>8</v>
      </c>
      <c r="BD39" s="25">
        <f>IFERROR(MATCH(BD$11,_calc_기준250!$CN$29:$EF$29,0),"")</f>
        <v>5</v>
      </c>
    </row>
    <row r="40" spans="1:56" ht="16.5" customHeight="1">
      <c r="A40" s="53">
        <f t="shared" si="2"/>
        <v>1216</v>
      </c>
      <c r="B40" s="40">
        <f>IFERROR(INDEX(전체당첨내역!$B:$B,MATCH($A40,전체당첨내역!$A:$A,0)),"")</f>
        <v>3</v>
      </c>
      <c r="C40" s="40">
        <f>IFERROR(INDEX(전체당첨내역!$C:$C,MATCH($A40,전체당첨내역!$A:$A,0)),"")</f>
        <v>10</v>
      </c>
      <c r="D40" s="40">
        <f>IFERROR(INDEX(전체당첨내역!$D:$D,MATCH($A40,전체당첨내역!$A:$A,0)),"")</f>
        <v>14</v>
      </c>
      <c r="E40" s="40">
        <f>IFERROR(INDEX(전체당첨내역!$E:$E,MATCH($A40,전체당첨내역!$A:$A,0)),"")</f>
        <v>15</v>
      </c>
      <c r="F40" s="40">
        <f>IFERROR(INDEX(전체당첨내역!$F:$F,MATCH($A40,전체당첨내역!$A:$A,0)),"")</f>
        <v>23</v>
      </c>
      <c r="G40" s="40">
        <f>IFERROR(INDEX(전체당첨내역!$G:$G,MATCH($A40,전체당첨내역!$A:$A,0)),"")</f>
        <v>24</v>
      </c>
      <c r="H40" s="45">
        <f>IFERROR(INDEX(전체당첨내역!$H:$H,MATCH($A40,전체당첨내역!$A:$A,0)),"")</f>
        <v>25</v>
      </c>
      <c r="I40" s="42">
        <f>IFERROR((INDEX(_calc_기준250!$CN$30:$EF$30,1,$B40)&gt;0)*(INDEX(_calc_기준250!$CN$30:$EF$30,1,$B40)&lt;=15)+(INDEX(_calc_기준250!$CN$30:$EF$30,1,$C40)&gt;0)*(INDEX(_calc_기준250!$CN$30:$EF$30,1,$C40)&lt;=15)+(INDEX(_calc_기준250!$CN$30:$EF$30,1,$D40)&gt;0)*(INDEX(_calc_기준250!$CN$30:$EF$30,1,$D40)&lt;=15)+(INDEX(_calc_기준250!$CN$30:$EF$30,1,$E40)&gt;0)*(INDEX(_calc_기준250!$CN$30:$EF$30,1,$E40)&lt;=15)+(INDEX(_calc_기준250!$CN$30:$EF$30,1,$F40)&gt;0)*(INDEX(_calc_기준250!$CN$30:$EF$30,1,$F40)&lt;=15)+(INDEX(_calc_기준250!$CN$30:$EF$30,1,$G40)&gt;0)*(INDEX(_calc_기준250!$CN$30:$EF$30,1,$G40)&lt;=15),"")</f>
        <v>1</v>
      </c>
      <c r="J40" s="40">
        <f>IFERROR((INDEX(_calc_기준250!$CN$30:$EF$30,1,$B40)&gt;15)*(INDEX(_calc_기준250!$CN$30:$EF$30,1,$B40)&lt;=30)+(INDEX(_calc_기준250!$CN$30:$EF$30,1,$C40)&gt;15)*(INDEX(_calc_기준250!$CN$30:$EF$30,1,$C40)&lt;=30)+(INDEX(_calc_기준250!$CN$30:$EF$30,1,$D40)&gt;15)*(INDEX(_calc_기준250!$CN$30:$EF$30,1,$D40)&lt;=30)+(INDEX(_calc_기준250!$CN$30:$EF$30,1,$E40)&gt;15)*(INDEX(_calc_기준250!$CN$30:$EF$30,1,$E40)&lt;=30)+(INDEX(_calc_기준250!$CN$30:$EF$30,1,$F40)&gt;15)*(INDEX(_calc_기준250!$CN$30:$EF$30,1,$F40)&lt;=30)+(INDEX(_calc_기준250!$CN$30:$EF$30,1,$G40)&gt;15)*(INDEX(_calc_기준250!$CN$30:$EF$30,1,$G40)&lt;=30),"")</f>
        <v>2</v>
      </c>
      <c r="K40" s="43">
        <f>IFERROR((INDEX(_calc_기준250!$CN$30:$EF$30,1,$B40)&gt;30)+(INDEX(_calc_기준250!$CN$30:$EF$30,1,$C40)&gt;30)+(INDEX(_calc_기준250!$CN$30:$EF$30,1,$D40)&gt;30)+(INDEX(_calc_기준250!$CN$30:$EF$30,1,$E40)&gt;30)+(INDEX(_calc_기준250!$CN$30:$EF$30,1,$F40)&gt;30)+(INDEX(_calc_기준250!$CN$30:$EF$30,1,$G40)&gt;30),"")</f>
        <v>3</v>
      </c>
      <c r="L40" s="25">
        <f>IFERROR(MATCH(L$11,_calc_기준250!$CN$30:$EF$30,0),"")</f>
        <v>45</v>
      </c>
      <c r="M40" s="25">
        <f>IFERROR(MATCH(M$11,_calc_기준250!$CN$30:$EF$30,0),"")</f>
        <v>21</v>
      </c>
      <c r="N40" s="25">
        <f>IFERROR(MATCH(N$11,_calc_기준250!$CN$30:$EF$30,0),"")</f>
        <v>13</v>
      </c>
      <c r="O40" s="25">
        <f>IFERROR(MATCH(O$11,_calc_기준250!$CN$30:$EF$30,0),"")</f>
        <v>14</v>
      </c>
      <c r="P40" s="25">
        <f>IFERROR(MATCH(P$11,_calc_기준250!$CN$30:$EF$30,0),"")</f>
        <v>34</v>
      </c>
      <c r="Q40" s="25">
        <f>IFERROR(MATCH(Q$11,_calc_기준250!$CN$30:$EF$30,0),"")</f>
        <v>29</v>
      </c>
      <c r="R40" s="25">
        <f>IFERROR(MATCH(R$11,_calc_기준250!$CN$30:$EF$30,0),"")</f>
        <v>44</v>
      </c>
      <c r="S40" s="25">
        <f>IFERROR(MATCH(S$11,_calc_기준250!$CN$30:$EF$30,0),"")</f>
        <v>33</v>
      </c>
      <c r="T40" s="25">
        <f>IFERROR(MATCH(T$11,_calc_기준250!$CN$30:$EF$30,0),"")</f>
        <v>22</v>
      </c>
      <c r="U40" s="25">
        <f>IFERROR(MATCH(U$11,_calc_기준250!$CN$30:$EF$30,0),"")</f>
        <v>11</v>
      </c>
      <c r="V40" s="25">
        <f>IFERROR(MATCH(V$11,_calc_기준250!$CN$30:$EF$30,0),"")</f>
        <v>35</v>
      </c>
      <c r="W40" s="25">
        <f>IFERROR(MATCH(W$11,_calc_기준250!$CN$30:$EF$30,0),"")</f>
        <v>12</v>
      </c>
      <c r="X40" s="25">
        <f>IFERROR(MATCH(X$11,_calc_기준250!$CN$30:$EF$30,0),"")</f>
        <v>37</v>
      </c>
      <c r="Y40" s="25">
        <f>IFERROR(MATCH(Y$11,_calc_기준250!$CN$30:$EF$30,0),"")</f>
        <v>38</v>
      </c>
      <c r="Z40" s="25">
        <f>IFERROR(MATCH(Z$11,_calc_기준250!$CN$30:$EF$30,0),"")</f>
        <v>6</v>
      </c>
      <c r="AA40" s="25">
        <f>IFERROR(MATCH(AA$11,_calc_기준250!$CN$30:$EF$30,0),"")</f>
        <v>7</v>
      </c>
      <c r="AB40" s="25">
        <f>IFERROR(MATCH(AB$11,_calc_기준250!$CN$30:$EF$30,0),"")</f>
        <v>18</v>
      </c>
      <c r="AC40" s="25">
        <f>IFERROR(MATCH(AC$11,_calc_기준250!$CN$30:$EF$30,0),"")</f>
        <v>20</v>
      </c>
      <c r="AD40" s="25">
        <f>IFERROR(MATCH(AD$11,_calc_기준250!$CN$30:$EF$30,0),"")</f>
        <v>26</v>
      </c>
      <c r="AE40" s="25">
        <f>IFERROR(MATCH(AE$11,_calc_기준250!$CN$30:$EF$30,0),"")</f>
        <v>32</v>
      </c>
      <c r="AF40" s="25">
        <f>IFERROR(MATCH(AF$11,_calc_기준250!$CN$30:$EF$30,0),"")</f>
        <v>19</v>
      </c>
      <c r="AG40" s="25">
        <f>IFERROR(MATCH(AG$11,_calc_기준250!$CN$30:$EF$30,0),"")</f>
        <v>30</v>
      </c>
      <c r="AH40" s="25">
        <f>IFERROR(MATCH(AH$11,_calc_기준250!$CN$30:$EF$30,0),"")</f>
        <v>16</v>
      </c>
      <c r="AI40" s="25">
        <f>IFERROR(MATCH(AI$11,_calc_기준250!$CN$30:$EF$30,0),"")</f>
        <v>31</v>
      </c>
      <c r="AJ40" s="25">
        <f>IFERROR(MATCH(AJ$11,_calc_기준250!$CN$30:$EF$30,0),"")</f>
        <v>43</v>
      </c>
      <c r="AK40" s="25">
        <f>IFERROR(MATCH(AK$11,_calc_기준250!$CN$30:$EF$30,0),"")</f>
        <v>2</v>
      </c>
      <c r="AL40" s="25">
        <f>IFERROR(MATCH(AL$11,_calc_기준250!$CN$30:$EF$30,0),"")</f>
        <v>3</v>
      </c>
      <c r="AM40" s="25">
        <f>IFERROR(MATCH(AM$11,_calc_기준250!$CN$30:$EF$30,0),"")</f>
        <v>41</v>
      </c>
      <c r="AN40" s="25">
        <f>IFERROR(MATCH(AN$11,_calc_기준250!$CN$30:$EF$30,0),"")</f>
        <v>15</v>
      </c>
      <c r="AO40" s="25">
        <f>IFERROR(MATCH(AO$11,_calc_기준250!$CN$30:$EF$30,0),"")</f>
        <v>36</v>
      </c>
      <c r="AP40" s="25">
        <f>IFERROR(MATCH(AP$11,_calc_기준250!$CN$30:$EF$30,0),"")</f>
        <v>10</v>
      </c>
      <c r="AQ40" s="25">
        <f>IFERROR(MATCH(AQ$11,_calc_기준250!$CN$30:$EF$30,0),"")</f>
        <v>17</v>
      </c>
      <c r="AR40" s="25">
        <f>IFERROR(MATCH(AR$11,_calc_기준250!$CN$30:$EF$30,0),"")</f>
        <v>27</v>
      </c>
      <c r="AS40" s="25">
        <f>IFERROR(MATCH(AS$11,_calc_기준250!$CN$30:$EF$30,0),"")</f>
        <v>25</v>
      </c>
      <c r="AT40" s="25">
        <f>IFERROR(MATCH(AT$11,_calc_기준250!$CN$30:$EF$30,0),"")</f>
        <v>4</v>
      </c>
      <c r="AU40" s="25">
        <f>IFERROR(MATCH(AU$11,_calc_기준250!$CN$30:$EF$30,0),"")</f>
        <v>24</v>
      </c>
      <c r="AV40" s="25">
        <f>IFERROR(MATCH(AV$11,_calc_기준250!$CN$30:$EF$30,0),"")</f>
        <v>28</v>
      </c>
      <c r="AW40" s="25">
        <f>IFERROR(MATCH(AW$11,_calc_기준250!$CN$30:$EF$30,0),"")</f>
        <v>39</v>
      </c>
      <c r="AX40" s="25">
        <f>IFERROR(MATCH(AX$11,_calc_기준250!$CN$30:$EF$30,0),"")</f>
        <v>42</v>
      </c>
      <c r="AY40" s="25">
        <f>IFERROR(MATCH(AY$11,_calc_기준250!$CN$30:$EF$30,0),"")</f>
        <v>9</v>
      </c>
      <c r="AZ40" s="25">
        <f>IFERROR(MATCH(AZ$11,_calc_기준250!$CN$30:$EF$30,0),"")</f>
        <v>1</v>
      </c>
      <c r="BA40" s="25">
        <f>IFERROR(MATCH(BA$11,_calc_기준250!$CN$30:$EF$30,0),"")</f>
        <v>40</v>
      </c>
      <c r="BB40" s="25">
        <f>IFERROR(MATCH(BB$11,_calc_기준250!$CN$30:$EF$30,0),"")</f>
        <v>8</v>
      </c>
      <c r="BC40" s="25">
        <f>IFERROR(MATCH(BC$11,_calc_기준250!$CN$30:$EF$30,0),"")</f>
        <v>23</v>
      </c>
      <c r="BD40" s="25">
        <f>IFERROR(MATCH(BD$11,_calc_기준250!$CN$30:$EF$30,0),"")</f>
        <v>5</v>
      </c>
    </row>
    <row r="41" spans="1:56" ht="16.5" customHeight="1">
      <c r="A41" s="53">
        <f t="shared" si="2"/>
        <v>1215</v>
      </c>
      <c r="B41" s="40">
        <f>IFERROR(INDEX(전체당첨내역!$B:$B,MATCH($A41,전체당첨내역!$A:$A,0)),"")</f>
        <v>13</v>
      </c>
      <c r="C41" s="40">
        <f>IFERROR(INDEX(전체당첨내역!$C:$C,MATCH($A41,전체당첨내역!$A:$A,0)),"")</f>
        <v>15</v>
      </c>
      <c r="D41" s="40">
        <f>IFERROR(INDEX(전체당첨내역!$D:$D,MATCH($A41,전체당첨내역!$A:$A,0)),"")</f>
        <v>19</v>
      </c>
      <c r="E41" s="40">
        <f>IFERROR(INDEX(전체당첨내역!$E:$E,MATCH($A41,전체당첨내역!$A:$A,0)),"")</f>
        <v>21</v>
      </c>
      <c r="F41" s="40">
        <f>IFERROR(INDEX(전체당첨내역!$F:$F,MATCH($A41,전체당첨내역!$A:$A,0)),"")</f>
        <v>44</v>
      </c>
      <c r="G41" s="40">
        <f>IFERROR(INDEX(전체당첨내역!$G:$G,MATCH($A41,전체당첨내역!$A:$A,0)),"")</f>
        <v>45</v>
      </c>
      <c r="H41" s="45">
        <f>IFERROR(INDEX(전체당첨내역!$H:$H,MATCH($A41,전체당첨내역!$A:$A,0)),"")</f>
        <v>39</v>
      </c>
      <c r="I41" s="42">
        <f>IFERROR((INDEX(_calc_기준250!$CN$31:$EF$31,1,$B41)&gt;0)*(INDEX(_calc_기준250!$CN$31:$EF$31,1,$B41)&lt;=15)+(INDEX(_calc_기준250!$CN$31:$EF$31,1,$C41)&gt;0)*(INDEX(_calc_기준250!$CN$31:$EF$31,1,$C41)&lt;=15)+(INDEX(_calc_기준250!$CN$31:$EF$31,1,$D41)&gt;0)*(INDEX(_calc_기준250!$CN$31:$EF$31,1,$D41)&lt;=15)+(INDEX(_calc_기준250!$CN$31:$EF$31,1,$E41)&gt;0)*(INDEX(_calc_기준250!$CN$31:$EF$31,1,$E41)&lt;=15)+(INDEX(_calc_기준250!$CN$31:$EF$31,1,$F41)&gt;0)*(INDEX(_calc_기준250!$CN$31:$EF$31,1,$F41)&lt;=15)+(INDEX(_calc_기준250!$CN$31:$EF$31,1,$G41)&gt;0)*(INDEX(_calc_기준250!$CN$31:$EF$31,1,$G41)&lt;=15),"")</f>
        <v>5</v>
      </c>
      <c r="J41" s="40">
        <f>IFERROR((INDEX(_calc_기준250!$CN$31:$EF$31,1,$B41)&gt;15)*(INDEX(_calc_기준250!$CN$31:$EF$31,1,$B41)&lt;=30)+(INDEX(_calc_기준250!$CN$31:$EF$31,1,$C41)&gt;15)*(INDEX(_calc_기준250!$CN$31:$EF$31,1,$C41)&lt;=30)+(INDEX(_calc_기준250!$CN$31:$EF$31,1,$D41)&gt;15)*(INDEX(_calc_기준250!$CN$31:$EF$31,1,$D41)&lt;=30)+(INDEX(_calc_기준250!$CN$31:$EF$31,1,$E41)&gt;15)*(INDEX(_calc_기준250!$CN$31:$EF$31,1,$E41)&lt;=30)+(INDEX(_calc_기준250!$CN$31:$EF$31,1,$F41)&gt;15)*(INDEX(_calc_기준250!$CN$31:$EF$31,1,$F41)&lt;=30)+(INDEX(_calc_기준250!$CN$31:$EF$31,1,$G41)&gt;15)*(INDEX(_calc_기준250!$CN$31:$EF$31,1,$G41)&lt;=30),"")</f>
        <v>1</v>
      </c>
      <c r="K41" s="43">
        <f>IFERROR((INDEX(_calc_기준250!$CN$31:$EF$31,1,$B41)&gt;30)+(INDEX(_calc_기준250!$CN$31:$EF$31,1,$C41)&gt;30)+(INDEX(_calc_기준250!$CN$31:$EF$31,1,$D41)&gt;30)+(INDEX(_calc_기준250!$CN$31:$EF$31,1,$E41)&gt;30)+(INDEX(_calc_기준250!$CN$31:$EF$31,1,$F41)&gt;30)+(INDEX(_calc_기준250!$CN$31:$EF$31,1,$G41)&gt;30),"")</f>
        <v>0</v>
      </c>
      <c r="L41" s="25">
        <f>IFERROR(MATCH(L$11,_calc_기준250!$CN$31:$EF$31,0),"")</f>
        <v>45</v>
      </c>
      <c r="M41" s="25">
        <f>IFERROR(MATCH(M$11,_calc_기준250!$CN$31:$EF$31,0),"")</f>
        <v>13</v>
      </c>
      <c r="N41" s="25">
        <f>IFERROR(MATCH(N$11,_calc_기준250!$CN$31:$EF$31,0),"")</f>
        <v>21</v>
      </c>
      <c r="O41" s="25">
        <f>IFERROR(MATCH(O$11,_calc_기준250!$CN$31:$EF$31,0),"")</f>
        <v>14</v>
      </c>
      <c r="P41" s="25">
        <f>IFERROR(MATCH(P$11,_calc_기준250!$CN$31:$EF$31,0),"")</f>
        <v>34</v>
      </c>
      <c r="Q41" s="25">
        <f>IFERROR(MATCH(Q$11,_calc_기준250!$CN$31:$EF$31,0),"")</f>
        <v>22</v>
      </c>
      <c r="R41" s="25">
        <f>IFERROR(MATCH(R$11,_calc_기준250!$CN$31:$EF$31,0),"")</f>
        <v>33</v>
      </c>
      <c r="S41" s="25">
        <f>IFERROR(MATCH(S$11,_calc_기준250!$CN$31:$EF$31,0),"")</f>
        <v>35</v>
      </c>
      <c r="T41" s="25">
        <f>IFERROR(MATCH(T$11,_calc_기준250!$CN$31:$EF$31,0),"")</f>
        <v>44</v>
      </c>
      <c r="U41" s="25">
        <f>IFERROR(MATCH(U$11,_calc_기준250!$CN$31:$EF$31,0),"")</f>
        <v>11</v>
      </c>
      <c r="V41" s="25">
        <f>IFERROR(MATCH(V$11,_calc_기준250!$CN$31:$EF$31,0),"")</f>
        <v>19</v>
      </c>
      <c r="W41" s="25">
        <f>IFERROR(MATCH(W$11,_calc_기준250!$CN$31:$EF$31,0),"")</f>
        <v>37</v>
      </c>
      <c r="X41" s="25">
        <f>IFERROR(MATCH(X$11,_calc_기준250!$CN$31:$EF$31,0),"")</f>
        <v>12</v>
      </c>
      <c r="Y41" s="25">
        <f>IFERROR(MATCH(Y$11,_calc_기준250!$CN$31:$EF$31,0),"")</f>
        <v>18</v>
      </c>
      <c r="Z41" s="25">
        <f>IFERROR(MATCH(Z$11,_calc_기준250!$CN$31:$EF$31,0),"")</f>
        <v>26</v>
      </c>
      <c r="AA41" s="25">
        <f>IFERROR(MATCH(AA$11,_calc_기준250!$CN$31:$EF$31,0),"")</f>
        <v>20</v>
      </c>
      <c r="AB41" s="25">
        <f>IFERROR(MATCH(AB$11,_calc_기준250!$CN$31:$EF$31,0),"")</f>
        <v>29</v>
      </c>
      <c r="AC41" s="25">
        <f>IFERROR(MATCH(AC$11,_calc_기준250!$CN$31:$EF$31,0),"")</f>
        <v>32</v>
      </c>
      <c r="AD41" s="25">
        <f>IFERROR(MATCH(AD$11,_calc_기준250!$CN$31:$EF$31,0),"")</f>
        <v>6</v>
      </c>
      <c r="AE41" s="25">
        <f>IFERROR(MATCH(AE$11,_calc_기준250!$CN$31:$EF$31,0),"")</f>
        <v>7</v>
      </c>
      <c r="AF41" s="25">
        <f>IFERROR(MATCH(AF$11,_calc_기준250!$CN$31:$EF$31,0),"")</f>
        <v>30</v>
      </c>
      <c r="AG41" s="25">
        <f>IFERROR(MATCH(AG$11,_calc_기준250!$CN$31:$EF$31,0),"")</f>
        <v>15</v>
      </c>
      <c r="AH41" s="25">
        <f>IFERROR(MATCH(AH$11,_calc_기준250!$CN$31:$EF$31,0),"")</f>
        <v>36</v>
      </c>
      <c r="AI41" s="25">
        <f>IFERROR(MATCH(AI$11,_calc_기준250!$CN$31:$EF$31,0),"")</f>
        <v>31</v>
      </c>
      <c r="AJ41" s="25">
        <f>IFERROR(MATCH(AJ$11,_calc_기준250!$CN$31:$EF$31,0),"")</f>
        <v>38</v>
      </c>
      <c r="AK41" s="25">
        <f>IFERROR(MATCH(AK$11,_calc_기준250!$CN$31:$EF$31,0),"")</f>
        <v>2</v>
      </c>
      <c r="AL41" s="25">
        <f>IFERROR(MATCH(AL$11,_calc_기준250!$CN$31:$EF$31,0),"")</f>
        <v>16</v>
      </c>
      <c r="AM41" s="25">
        <f>IFERROR(MATCH(AM$11,_calc_기준250!$CN$31:$EF$31,0),"")</f>
        <v>43</v>
      </c>
      <c r="AN41" s="25">
        <f>IFERROR(MATCH(AN$11,_calc_기준250!$CN$31:$EF$31,0),"")</f>
        <v>3</v>
      </c>
      <c r="AO41" s="25">
        <f>IFERROR(MATCH(AO$11,_calc_기준250!$CN$31:$EF$31,0),"")</f>
        <v>41</v>
      </c>
      <c r="AP41" s="25">
        <f>IFERROR(MATCH(AP$11,_calc_기준250!$CN$31:$EF$31,0),"")</f>
        <v>25</v>
      </c>
      <c r="AQ41" s="25">
        <f>IFERROR(MATCH(AQ$11,_calc_기준250!$CN$31:$EF$31,0),"")</f>
        <v>10</v>
      </c>
      <c r="AR41" s="25">
        <f>IFERROR(MATCH(AR$11,_calc_기준250!$CN$31:$EF$31,0),"")</f>
        <v>27</v>
      </c>
      <c r="AS41" s="25">
        <f>IFERROR(MATCH(AS$11,_calc_기준250!$CN$31:$EF$31,0),"")</f>
        <v>17</v>
      </c>
      <c r="AT41" s="25">
        <f>IFERROR(MATCH(AT$11,_calc_기준250!$CN$31:$EF$31,0),"")</f>
        <v>24</v>
      </c>
      <c r="AU41" s="25">
        <f>IFERROR(MATCH(AU$11,_calc_기준250!$CN$31:$EF$31,0),"")</f>
        <v>9</v>
      </c>
      <c r="AV41" s="25">
        <f>IFERROR(MATCH(AV$11,_calc_기준250!$CN$31:$EF$31,0),"")</f>
        <v>4</v>
      </c>
      <c r="AW41" s="25">
        <f>IFERROR(MATCH(AW$11,_calc_기준250!$CN$31:$EF$31,0),"")</f>
        <v>28</v>
      </c>
      <c r="AX41" s="25">
        <f>IFERROR(MATCH(AX$11,_calc_기준250!$CN$31:$EF$31,0),"")</f>
        <v>39</v>
      </c>
      <c r="AY41" s="25">
        <f>IFERROR(MATCH(AY$11,_calc_기준250!$CN$31:$EF$31,0),"")</f>
        <v>40</v>
      </c>
      <c r="AZ41" s="25">
        <f>IFERROR(MATCH(AZ$11,_calc_기준250!$CN$31:$EF$31,0),"")</f>
        <v>42</v>
      </c>
      <c r="BA41" s="25">
        <f>IFERROR(MATCH(BA$11,_calc_기준250!$CN$31:$EF$31,0),"")</f>
        <v>1</v>
      </c>
      <c r="BB41" s="25">
        <f>IFERROR(MATCH(BB$11,_calc_기준250!$CN$31:$EF$31,0),"")</f>
        <v>8</v>
      </c>
      <c r="BC41" s="25">
        <f>IFERROR(MATCH(BC$11,_calc_기준250!$CN$31:$EF$31,0),"")</f>
        <v>23</v>
      </c>
      <c r="BD41" s="25">
        <f>IFERROR(MATCH(BD$11,_calc_기준250!$CN$31:$EF$31,0),"")</f>
        <v>5</v>
      </c>
    </row>
    <row r="42" spans="1:56" ht="16.5" customHeight="1">
      <c r="A42" s="53">
        <f t="shared" si="2"/>
        <v>1214</v>
      </c>
      <c r="B42" s="40">
        <f>IFERROR(INDEX(전체당첨내역!$B:$B,MATCH($A42,전체당첨내역!$A:$A,0)),"")</f>
        <v>10</v>
      </c>
      <c r="C42" s="40">
        <f>IFERROR(INDEX(전체당첨내역!$C:$C,MATCH($A42,전체당첨내역!$A:$A,0)),"")</f>
        <v>15</v>
      </c>
      <c r="D42" s="40">
        <f>IFERROR(INDEX(전체당첨내역!$D:$D,MATCH($A42,전체당첨내역!$A:$A,0)),"")</f>
        <v>19</v>
      </c>
      <c r="E42" s="40">
        <f>IFERROR(INDEX(전체당첨내역!$E:$E,MATCH($A42,전체당첨내역!$A:$A,0)),"")</f>
        <v>27</v>
      </c>
      <c r="F42" s="40">
        <f>IFERROR(INDEX(전체당첨내역!$F:$F,MATCH($A42,전체당첨내역!$A:$A,0)),"")</f>
        <v>30</v>
      </c>
      <c r="G42" s="40">
        <f>IFERROR(INDEX(전체당첨내역!$G:$G,MATCH($A42,전체당첨내역!$A:$A,0)),"")</f>
        <v>33</v>
      </c>
      <c r="H42" s="45">
        <f>IFERROR(INDEX(전체당첨내역!$H:$H,MATCH($A42,전체당첨내역!$A:$A,0)),"")</f>
        <v>14</v>
      </c>
      <c r="I42" s="42">
        <f>IFERROR((INDEX(_calc_기준250!$CN$32:$EF$32,1,$B42)&gt;0)*(INDEX(_calc_기준250!$CN$32:$EF$32,1,$B42)&lt;=15)+(INDEX(_calc_기준250!$CN$32:$EF$32,1,$C42)&gt;0)*(INDEX(_calc_기준250!$CN$32:$EF$32,1,$C42)&lt;=15)+(INDEX(_calc_기준250!$CN$32:$EF$32,1,$D42)&gt;0)*(INDEX(_calc_기준250!$CN$32:$EF$32,1,$D42)&lt;=15)+(INDEX(_calc_기준250!$CN$32:$EF$32,1,$E42)&gt;0)*(INDEX(_calc_기준250!$CN$32:$EF$32,1,$E42)&lt;=15)+(INDEX(_calc_기준250!$CN$32:$EF$32,1,$F42)&gt;0)*(INDEX(_calc_기준250!$CN$32:$EF$32,1,$F42)&lt;=15)+(INDEX(_calc_기준250!$CN$32:$EF$32,1,$G42)&gt;0)*(INDEX(_calc_기준250!$CN$32:$EF$32,1,$G42)&lt;=15),"")</f>
        <v>3</v>
      </c>
      <c r="J42" s="40">
        <f>IFERROR((INDEX(_calc_기준250!$CN$32:$EF$32,1,$B42)&gt;15)*(INDEX(_calc_기준250!$CN$32:$EF$32,1,$B42)&lt;=30)+(INDEX(_calc_기준250!$CN$32:$EF$32,1,$C42)&gt;15)*(INDEX(_calc_기준250!$CN$32:$EF$32,1,$C42)&lt;=30)+(INDEX(_calc_기준250!$CN$32:$EF$32,1,$D42)&gt;15)*(INDEX(_calc_기준250!$CN$32:$EF$32,1,$D42)&lt;=30)+(INDEX(_calc_기준250!$CN$32:$EF$32,1,$E42)&gt;15)*(INDEX(_calc_기준250!$CN$32:$EF$32,1,$E42)&lt;=30)+(INDEX(_calc_기준250!$CN$32:$EF$32,1,$F42)&gt;15)*(INDEX(_calc_기준250!$CN$32:$EF$32,1,$F42)&lt;=30)+(INDEX(_calc_기준250!$CN$32:$EF$32,1,$G42)&gt;15)*(INDEX(_calc_기준250!$CN$32:$EF$32,1,$G42)&lt;=30),"")</f>
        <v>2</v>
      </c>
      <c r="K42" s="43">
        <f>IFERROR((INDEX(_calc_기준250!$CN$32:$EF$32,1,$B42)&gt;30)+(INDEX(_calc_기준250!$CN$32:$EF$32,1,$C42)&gt;30)+(INDEX(_calc_기준250!$CN$32:$EF$32,1,$D42)&gt;30)+(INDEX(_calc_기준250!$CN$32:$EF$32,1,$E42)&gt;30)+(INDEX(_calc_기준250!$CN$32:$EF$32,1,$F42)&gt;30)+(INDEX(_calc_기준250!$CN$32:$EF$32,1,$G42)&gt;30),"")</f>
        <v>1</v>
      </c>
      <c r="L42" s="25">
        <f>IFERROR(MATCH(L$11,_calc_기준250!$CN$32:$EF$32,0),"")</f>
        <v>21</v>
      </c>
      <c r="M42" s="25">
        <f>IFERROR(MATCH(M$11,_calc_기준250!$CN$32:$EF$32,0),"")</f>
        <v>45</v>
      </c>
      <c r="N42" s="25">
        <f>IFERROR(MATCH(N$11,_calc_기준250!$CN$32:$EF$32,0),"")</f>
        <v>13</v>
      </c>
      <c r="O42" s="25">
        <f>IFERROR(MATCH(O$11,_calc_기준250!$CN$32:$EF$32,0),"")</f>
        <v>14</v>
      </c>
      <c r="P42" s="25">
        <f>IFERROR(MATCH(P$11,_calc_기준250!$CN$32:$EF$32,0),"")</f>
        <v>34</v>
      </c>
      <c r="Q42" s="25">
        <f>IFERROR(MATCH(Q$11,_calc_기준250!$CN$32:$EF$32,0),"")</f>
        <v>33</v>
      </c>
      <c r="R42" s="25">
        <f>IFERROR(MATCH(R$11,_calc_기준250!$CN$32:$EF$32,0),"")</f>
        <v>19</v>
      </c>
      <c r="S42" s="25">
        <f>IFERROR(MATCH(S$11,_calc_기준250!$CN$32:$EF$32,0),"")</f>
        <v>44</v>
      </c>
      <c r="T42" s="25">
        <f>IFERROR(MATCH(T$11,_calc_기준250!$CN$32:$EF$32,0),"")</f>
        <v>22</v>
      </c>
      <c r="U42" s="25">
        <f>IFERROR(MATCH(U$11,_calc_기준250!$CN$32:$EF$32,0),"")</f>
        <v>35</v>
      </c>
      <c r="V42" s="25">
        <f>IFERROR(MATCH(V$11,_calc_기준250!$CN$32:$EF$32,0),"")</f>
        <v>11</v>
      </c>
      <c r="W42" s="25">
        <f>IFERROR(MATCH(W$11,_calc_기준250!$CN$32:$EF$32,0),"")</f>
        <v>12</v>
      </c>
      <c r="X42" s="25">
        <f>IFERROR(MATCH(X$11,_calc_기준250!$CN$32:$EF$32,0),"")</f>
        <v>30</v>
      </c>
      <c r="Y42" s="25">
        <f>IFERROR(MATCH(Y$11,_calc_기준250!$CN$32:$EF$32,0),"")</f>
        <v>37</v>
      </c>
      <c r="Z42" s="25">
        <f>IFERROR(MATCH(Z$11,_calc_기준250!$CN$32:$EF$32,0),"")</f>
        <v>26</v>
      </c>
      <c r="AA42" s="25">
        <f>IFERROR(MATCH(AA$11,_calc_기준250!$CN$32:$EF$32,0),"")</f>
        <v>20</v>
      </c>
      <c r="AB42" s="25">
        <f>IFERROR(MATCH(AB$11,_calc_기준250!$CN$32:$EF$32,0),"")</f>
        <v>29</v>
      </c>
      <c r="AC42" s="25">
        <f>IFERROR(MATCH(AC$11,_calc_기준250!$CN$32:$EF$32,0),"")</f>
        <v>6</v>
      </c>
      <c r="AD42" s="25">
        <f>IFERROR(MATCH(AD$11,_calc_기준250!$CN$32:$EF$32,0),"")</f>
        <v>7</v>
      </c>
      <c r="AE42" s="25">
        <f>IFERROR(MATCH(AE$11,_calc_기준250!$CN$32:$EF$32,0),"")</f>
        <v>36</v>
      </c>
      <c r="AF42" s="25">
        <f>IFERROR(MATCH(AF$11,_calc_기준250!$CN$32:$EF$32,0),"")</f>
        <v>32</v>
      </c>
      <c r="AG42" s="25">
        <f>IFERROR(MATCH(AG$11,_calc_기준250!$CN$32:$EF$32,0),"")</f>
        <v>15</v>
      </c>
      <c r="AH42" s="25">
        <f>IFERROR(MATCH(AH$11,_calc_기준250!$CN$32:$EF$32,0),"")</f>
        <v>18</v>
      </c>
      <c r="AI42" s="25">
        <f>IFERROR(MATCH(AI$11,_calc_기준250!$CN$32:$EF$32,0),"")</f>
        <v>31</v>
      </c>
      <c r="AJ42" s="25">
        <f>IFERROR(MATCH(AJ$11,_calc_기준250!$CN$32:$EF$32,0),"")</f>
        <v>16</v>
      </c>
      <c r="AK42" s="25">
        <f>IFERROR(MATCH(AK$11,_calc_기준250!$CN$32:$EF$32,0),"")</f>
        <v>2</v>
      </c>
      <c r="AL42" s="25">
        <f>IFERROR(MATCH(AL$11,_calc_기준250!$CN$32:$EF$32,0),"")</f>
        <v>38</v>
      </c>
      <c r="AM42" s="25">
        <f>IFERROR(MATCH(AM$11,_calc_기준250!$CN$32:$EF$32,0),"")</f>
        <v>43</v>
      </c>
      <c r="AN42" s="25">
        <f>IFERROR(MATCH(AN$11,_calc_기준250!$CN$32:$EF$32,0),"")</f>
        <v>10</v>
      </c>
      <c r="AO42" s="25">
        <f>IFERROR(MATCH(AO$11,_calc_기준250!$CN$32:$EF$32,0),"")</f>
        <v>3</v>
      </c>
      <c r="AP42" s="25">
        <f>IFERROR(MATCH(AP$11,_calc_기준250!$CN$32:$EF$32,0),"")</f>
        <v>41</v>
      </c>
      <c r="AQ42" s="25">
        <f>IFERROR(MATCH(AQ$11,_calc_기준250!$CN$32:$EF$32,0),"")</f>
        <v>24</v>
      </c>
      <c r="AR42" s="25">
        <f>IFERROR(MATCH(AR$11,_calc_기준250!$CN$32:$EF$32,0),"")</f>
        <v>27</v>
      </c>
      <c r="AS42" s="25">
        <f>IFERROR(MATCH(AS$11,_calc_기준250!$CN$32:$EF$32,0),"")</f>
        <v>9</v>
      </c>
      <c r="AT42" s="25">
        <f>IFERROR(MATCH(AT$11,_calc_기준250!$CN$32:$EF$32,0),"")</f>
        <v>17</v>
      </c>
      <c r="AU42" s="25">
        <f>IFERROR(MATCH(AU$11,_calc_기준250!$CN$32:$EF$32,0),"")</f>
        <v>28</v>
      </c>
      <c r="AV42" s="25">
        <f>IFERROR(MATCH(AV$11,_calc_기준250!$CN$32:$EF$32,0),"")</f>
        <v>4</v>
      </c>
      <c r="AW42" s="25">
        <f>IFERROR(MATCH(AW$11,_calc_기준250!$CN$32:$EF$32,0),"")</f>
        <v>40</v>
      </c>
      <c r="AX42" s="25">
        <f>IFERROR(MATCH(AX$11,_calc_기준250!$CN$32:$EF$32,0),"")</f>
        <v>42</v>
      </c>
      <c r="AY42" s="25">
        <f>IFERROR(MATCH(AY$11,_calc_기준250!$CN$32:$EF$32,0),"")</f>
        <v>1</v>
      </c>
      <c r="AZ42" s="25">
        <f>IFERROR(MATCH(AZ$11,_calc_기준250!$CN$32:$EF$32,0),"")</f>
        <v>39</v>
      </c>
      <c r="BA42" s="25">
        <f>IFERROR(MATCH(BA$11,_calc_기준250!$CN$32:$EF$32,0),"")</f>
        <v>25</v>
      </c>
      <c r="BB42" s="25">
        <f>IFERROR(MATCH(BB$11,_calc_기준250!$CN$32:$EF$32,0),"")</f>
        <v>8</v>
      </c>
      <c r="BC42" s="25">
        <f>IFERROR(MATCH(BC$11,_calc_기준250!$CN$32:$EF$32,0),"")</f>
        <v>23</v>
      </c>
      <c r="BD42" s="25">
        <f>IFERROR(MATCH(BD$11,_calc_기준250!$CN$32:$EF$32,0),"")</f>
        <v>5</v>
      </c>
    </row>
    <row r="43" spans="1:56" ht="16.5" customHeight="1">
      <c r="A43" s="53">
        <f t="shared" si="2"/>
        <v>1213</v>
      </c>
      <c r="B43" s="40">
        <f>IFERROR(INDEX(전체당첨내역!$B:$B,MATCH($A43,전체당첨내역!$A:$A,0)),"")</f>
        <v>5</v>
      </c>
      <c r="C43" s="40">
        <f>IFERROR(INDEX(전체당첨내역!$C:$C,MATCH($A43,전체당첨내역!$A:$A,0)),"")</f>
        <v>11</v>
      </c>
      <c r="D43" s="40">
        <f>IFERROR(INDEX(전체당첨내역!$D:$D,MATCH($A43,전체당첨내역!$A:$A,0)),"")</f>
        <v>25</v>
      </c>
      <c r="E43" s="40">
        <f>IFERROR(INDEX(전체당첨내역!$E:$E,MATCH($A43,전체당첨내역!$A:$A,0)),"")</f>
        <v>27</v>
      </c>
      <c r="F43" s="40">
        <f>IFERROR(INDEX(전체당첨내역!$F:$F,MATCH($A43,전체당첨내역!$A:$A,0)),"")</f>
        <v>36</v>
      </c>
      <c r="G43" s="40">
        <f>IFERROR(INDEX(전체당첨내역!$G:$G,MATCH($A43,전체당첨내역!$A:$A,0)),"")</f>
        <v>38</v>
      </c>
      <c r="H43" s="45">
        <f>IFERROR(INDEX(전체당첨내역!$H:$H,MATCH($A43,전체당첨내역!$A:$A,0)),"")</f>
        <v>2</v>
      </c>
      <c r="I43" s="42">
        <f>IFERROR((INDEX(_calc_기준250!$CN$33:$EF$33,1,$B43)&gt;0)*(INDEX(_calc_기준250!$CN$33:$EF$33,1,$B43)&lt;=15)+(INDEX(_calc_기준250!$CN$33:$EF$33,1,$C43)&gt;0)*(INDEX(_calc_기준250!$CN$33:$EF$33,1,$C43)&lt;=15)+(INDEX(_calc_기준250!$CN$33:$EF$33,1,$D43)&gt;0)*(INDEX(_calc_기준250!$CN$33:$EF$33,1,$D43)&lt;=15)+(INDEX(_calc_기준250!$CN$33:$EF$33,1,$E43)&gt;0)*(INDEX(_calc_기준250!$CN$33:$EF$33,1,$E43)&lt;=15)+(INDEX(_calc_기준250!$CN$33:$EF$33,1,$F43)&gt;0)*(INDEX(_calc_기준250!$CN$33:$EF$33,1,$F43)&lt;=15)+(INDEX(_calc_기준250!$CN$33:$EF$33,1,$G43)&gt;0)*(INDEX(_calc_기준250!$CN$33:$EF$33,1,$G43)&lt;=15),"")</f>
        <v>1</v>
      </c>
      <c r="J43" s="40">
        <f>IFERROR((INDEX(_calc_기준250!$CN$33:$EF$33,1,$B43)&gt;15)*(INDEX(_calc_기준250!$CN$33:$EF$33,1,$B43)&lt;=30)+(INDEX(_calc_기준250!$CN$33:$EF$33,1,$C43)&gt;15)*(INDEX(_calc_기준250!$CN$33:$EF$33,1,$C43)&lt;=30)+(INDEX(_calc_기준250!$CN$33:$EF$33,1,$D43)&gt;15)*(INDEX(_calc_기준250!$CN$33:$EF$33,1,$D43)&lt;=30)+(INDEX(_calc_기준250!$CN$33:$EF$33,1,$E43)&gt;15)*(INDEX(_calc_기준250!$CN$33:$EF$33,1,$E43)&lt;=30)+(INDEX(_calc_기준250!$CN$33:$EF$33,1,$F43)&gt;15)*(INDEX(_calc_기준250!$CN$33:$EF$33,1,$F43)&lt;=30)+(INDEX(_calc_기준250!$CN$33:$EF$33,1,$G43)&gt;15)*(INDEX(_calc_기준250!$CN$33:$EF$33,1,$G43)&lt;=30),"")</f>
        <v>2</v>
      </c>
      <c r="K43" s="43">
        <f>IFERROR((INDEX(_calc_기준250!$CN$33:$EF$33,1,$B43)&gt;30)+(INDEX(_calc_기준250!$CN$33:$EF$33,1,$C43)&gt;30)+(INDEX(_calc_기준250!$CN$33:$EF$33,1,$D43)&gt;30)+(INDEX(_calc_기준250!$CN$33:$EF$33,1,$E43)&gt;30)+(INDEX(_calc_기준250!$CN$33:$EF$33,1,$F43)&gt;30)+(INDEX(_calc_기준250!$CN$33:$EF$33,1,$G43)&gt;30),"")</f>
        <v>3</v>
      </c>
      <c r="L43" s="25">
        <f>IFERROR(MATCH(L$11,_calc_기준250!$CN$33:$EF$33,0),"")</f>
        <v>21</v>
      </c>
      <c r="M43" s="25">
        <f>IFERROR(MATCH(M$11,_calc_기준250!$CN$33:$EF$33,0),"")</f>
        <v>45</v>
      </c>
      <c r="N43" s="25">
        <f>IFERROR(MATCH(N$11,_calc_기준250!$CN$33:$EF$33,0),"")</f>
        <v>34</v>
      </c>
      <c r="O43" s="25">
        <f>IFERROR(MATCH(O$11,_calc_기준250!$CN$33:$EF$33,0),"")</f>
        <v>14</v>
      </c>
      <c r="P43" s="25">
        <f>IFERROR(MATCH(P$11,_calc_기준250!$CN$33:$EF$33,0),"")</f>
        <v>13</v>
      </c>
      <c r="Q43" s="25">
        <f>IFERROR(MATCH(Q$11,_calc_기준250!$CN$33:$EF$33,0),"")</f>
        <v>19</v>
      </c>
      <c r="R43" s="25">
        <f>IFERROR(MATCH(R$11,_calc_기준250!$CN$33:$EF$33,0),"")</f>
        <v>11</v>
      </c>
      <c r="S43" s="25">
        <f>IFERROR(MATCH(S$11,_calc_기준250!$CN$33:$EF$33,0),"")</f>
        <v>12</v>
      </c>
      <c r="T43" s="25">
        <f>IFERROR(MATCH(T$11,_calc_기준250!$CN$33:$EF$33,0),"")</f>
        <v>22</v>
      </c>
      <c r="U43" s="25">
        <f>IFERROR(MATCH(U$11,_calc_기준250!$CN$33:$EF$33,0),"")</f>
        <v>44</v>
      </c>
      <c r="V43" s="25">
        <f>IFERROR(MATCH(V$11,_calc_기준250!$CN$33:$EF$33,0),"")</f>
        <v>33</v>
      </c>
      <c r="W43" s="25">
        <f>IFERROR(MATCH(W$11,_calc_기준250!$CN$33:$EF$33,0),"")</f>
        <v>35</v>
      </c>
      <c r="X43" s="25">
        <f>IFERROR(MATCH(X$11,_calc_기준250!$CN$33:$EF$33,0),"")</f>
        <v>30</v>
      </c>
      <c r="Y43" s="25">
        <f>IFERROR(MATCH(Y$11,_calc_기준250!$CN$33:$EF$33,0),"")</f>
        <v>26</v>
      </c>
      <c r="Z43" s="25">
        <f>IFERROR(MATCH(Z$11,_calc_기준250!$CN$33:$EF$33,0),"")</f>
        <v>37</v>
      </c>
      <c r="AA43" s="25">
        <f>IFERROR(MATCH(AA$11,_calc_기준250!$CN$33:$EF$33,0),"")</f>
        <v>36</v>
      </c>
      <c r="AB43" s="25">
        <f>IFERROR(MATCH(AB$11,_calc_기준250!$CN$33:$EF$33,0),"")</f>
        <v>20</v>
      </c>
      <c r="AC43" s="25">
        <f>IFERROR(MATCH(AC$11,_calc_기준250!$CN$33:$EF$33,0),"")</f>
        <v>29</v>
      </c>
      <c r="AD43" s="25">
        <f>IFERROR(MATCH(AD$11,_calc_기준250!$CN$33:$EF$33,0),"")</f>
        <v>32</v>
      </c>
      <c r="AE43" s="25">
        <f>IFERROR(MATCH(AE$11,_calc_기준250!$CN$33:$EF$33,0),"")</f>
        <v>6</v>
      </c>
      <c r="AF43" s="25">
        <f>IFERROR(MATCH(AF$11,_calc_기준250!$CN$33:$EF$33,0),"")</f>
        <v>7</v>
      </c>
      <c r="AG43" s="25">
        <f>IFERROR(MATCH(AG$11,_calc_기준250!$CN$33:$EF$33,0),"")</f>
        <v>31</v>
      </c>
      <c r="AH43" s="25">
        <f>IFERROR(MATCH(AH$11,_calc_기준250!$CN$33:$EF$33,0),"")</f>
        <v>18</v>
      </c>
      <c r="AI43" s="25">
        <f>IFERROR(MATCH(AI$11,_calc_기준250!$CN$33:$EF$33,0),"")</f>
        <v>38</v>
      </c>
      <c r="AJ43" s="25">
        <f>IFERROR(MATCH(AJ$11,_calc_기준250!$CN$33:$EF$33,0),"")</f>
        <v>10</v>
      </c>
      <c r="AK43" s="25">
        <f>IFERROR(MATCH(AK$11,_calc_기준250!$CN$33:$EF$33,0),"")</f>
        <v>16</v>
      </c>
      <c r="AL43" s="25">
        <f>IFERROR(MATCH(AL$11,_calc_기준250!$CN$33:$EF$33,0),"")</f>
        <v>3</v>
      </c>
      <c r="AM43" s="25">
        <f>IFERROR(MATCH(AM$11,_calc_기준250!$CN$33:$EF$33,0),"")</f>
        <v>15</v>
      </c>
      <c r="AN43" s="25">
        <f>IFERROR(MATCH(AN$11,_calc_기준250!$CN$33:$EF$33,0),"")</f>
        <v>43</v>
      </c>
      <c r="AO43" s="25">
        <f>IFERROR(MATCH(AO$11,_calc_기준250!$CN$33:$EF$33,0),"")</f>
        <v>2</v>
      </c>
      <c r="AP43" s="25">
        <f>IFERROR(MATCH(AP$11,_calc_기준250!$CN$33:$EF$33,0),"")</f>
        <v>41</v>
      </c>
      <c r="AQ43" s="25">
        <f>IFERROR(MATCH(AQ$11,_calc_기준250!$CN$33:$EF$33,0),"")</f>
        <v>24</v>
      </c>
      <c r="AR43" s="25">
        <f>IFERROR(MATCH(AR$11,_calc_기준250!$CN$33:$EF$33,0),"")</f>
        <v>27</v>
      </c>
      <c r="AS43" s="25">
        <f>IFERROR(MATCH(AS$11,_calc_기준250!$CN$33:$EF$33,0),"")</f>
        <v>25</v>
      </c>
      <c r="AT43" s="25">
        <f>IFERROR(MATCH(AT$11,_calc_기준250!$CN$33:$EF$33,0),"")</f>
        <v>42</v>
      </c>
      <c r="AU43" s="25">
        <f>IFERROR(MATCH(AU$11,_calc_기준250!$CN$33:$EF$33,0),"")</f>
        <v>4</v>
      </c>
      <c r="AV43" s="25">
        <f>IFERROR(MATCH(AV$11,_calc_기준250!$CN$33:$EF$33,0),"")</f>
        <v>28</v>
      </c>
      <c r="AW43" s="25">
        <f>IFERROR(MATCH(AW$11,_calc_기준250!$CN$33:$EF$33,0),"")</f>
        <v>9</v>
      </c>
      <c r="AX43" s="25">
        <f>IFERROR(MATCH(AX$11,_calc_기준250!$CN$33:$EF$33,0),"")</f>
        <v>17</v>
      </c>
      <c r="AY43" s="25">
        <f>IFERROR(MATCH(AY$11,_calc_기준250!$CN$33:$EF$33,0),"")</f>
        <v>40</v>
      </c>
      <c r="AZ43" s="25">
        <f>IFERROR(MATCH(AZ$11,_calc_기준250!$CN$33:$EF$33,0),"")</f>
        <v>1</v>
      </c>
      <c r="BA43" s="25">
        <f>IFERROR(MATCH(BA$11,_calc_기준250!$CN$33:$EF$33,0),"")</f>
        <v>39</v>
      </c>
      <c r="BB43" s="25">
        <f>IFERROR(MATCH(BB$11,_calc_기준250!$CN$33:$EF$33,0),"")</f>
        <v>5</v>
      </c>
      <c r="BC43" s="25">
        <f>IFERROR(MATCH(BC$11,_calc_기준250!$CN$33:$EF$33,0),"")</f>
        <v>23</v>
      </c>
      <c r="BD43" s="25">
        <f>IFERROR(MATCH(BD$11,_calc_기준250!$CN$33:$EF$33,0),"")</f>
        <v>8</v>
      </c>
    </row>
    <row r="44" spans="1:56" ht="16.5" customHeight="1">
      <c r="A44" s="53">
        <f t="shared" si="2"/>
        <v>1212</v>
      </c>
      <c r="B44" s="40">
        <f>IFERROR(INDEX(전체당첨내역!$B:$B,MATCH($A44,전체당첨내역!$A:$A,0)),"")</f>
        <v>5</v>
      </c>
      <c r="C44" s="40">
        <f>IFERROR(INDEX(전체당첨내역!$C:$C,MATCH($A44,전체당첨내역!$A:$A,0)),"")</f>
        <v>8</v>
      </c>
      <c r="D44" s="40">
        <f>IFERROR(INDEX(전체당첨내역!$D:$D,MATCH($A44,전체당첨내역!$A:$A,0)),"")</f>
        <v>25</v>
      </c>
      <c r="E44" s="40">
        <f>IFERROR(INDEX(전체당첨내역!$E:$E,MATCH($A44,전체당첨내역!$A:$A,0)),"")</f>
        <v>31</v>
      </c>
      <c r="F44" s="40">
        <f>IFERROR(INDEX(전체당첨내역!$F:$F,MATCH($A44,전체당첨내역!$A:$A,0)),"")</f>
        <v>41</v>
      </c>
      <c r="G44" s="40">
        <f>IFERROR(INDEX(전체당첨내역!$G:$G,MATCH($A44,전체당첨내역!$A:$A,0)),"")</f>
        <v>44</v>
      </c>
      <c r="H44" s="45">
        <f>IFERROR(INDEX(전체당첨내역!$H:$H,MATCH($A44,전체당첨내역!$A:$A,0)),"")</f>
        <v>45</v>
      </c>
      <c r="I44" s="42">
        <f>IFERROR((INDEX(_calc_기준250!$CN$34:$EF$34,1,$B44)&gt;0)*(INDEX(_calc_기준250!$CN$34:$EF$34,1,$B44)&lt;=15)+(INDEX(_calc_기준250!$CN$34:$EF$34,1,$C44)&gt;0)*(INDEX(_calc_기준250!$CN$34:$EF$34,1,$C44)&lt;=15)+(INDEX(_calc_기준250!$CN$34:$EF$34,1,$D44)&gt;0)*(INDEX(_calc_기준250!$CN$34:$EF$34,1,$D44)&lt;=15)+(INDEX(_calc_기준250!$CN$34:$EF$34,1,$E44)&gt;0)*(INDEX(_calc_기준250!$CN$34:$EF$34,1,$E44)&lt;=15)+(INDEX(_calc_기준250!$CN$34:$EF$34,1,$F44)&gt;0)*(INDEX(_calc_기준250!$CN$34:$EF$34,1,$F44)&lt;=15)+(INDEX(_calc_기준250!$CN$34:$EF$34,1,$G44)&gt;0)*(INDEX(_calc_기준250!$CN$34:$EF$34,1,$G44)&lt;=15),"")</f>
        <v>2</v>
      </c>
      <c r="J44" s="40">
        <f>IFERROR((INDEX(_calc_기준250!$CN$34:$EF$34,1,$B44)&gt;15)*(INDEX(_calc_기준250!$CN$34:$EF$34,1,$B44)&lt;=30)+(INDEX(_calc_기준250!$CN$34:$EF$34,1,$C44)&gt;15)*(INDEX(_calc_기준250!$CN$34:$EF$34,1,$C44)&lt;=30)+(INDEX(_calc_기준250!$CN$34:$EF$34,1,$D44)&gt;15)*(INDEX(_calc_기준250!$CN$34:$EF$34,1,$D44)&lt;=30)+(INDEX(_calc_기준250!$CN$34:$EF$34,1,$E44)&gt;15)*(INDEX(_calc_기준250!$CN$34:$EF$34,1,$E44)&lt;=30)+(INDEX(_calc_기준250!$CN$34:$EF$34,1,$F44)&gt;15)*(INDEX(_calc_기준250!$CN$34:$EF$34,1,$F44)&lt;=30)+(INDEX(_calc_기준250!$CN$34:$EF$34,1,$G44)&gt;15)*(INDEX(_calc_기준250!$CN$34:$EF$34,1,$G44)&lt;=30),"")</f>
        <v>1</v>
      </c>
      <c r="K44" s="43">
        <f>IFERROR((INDEX(_calc_기준250!$CN$34:$EF$34,1,$B44)&gt;30)+(INDEX(_calc_기준250!$CN$34:$EF$34,1,$C44)&gt;30)+(INDEX(_calc_기준250!$CN$34:$EF$34,1,$D44)&gt;30)+(INDEX(_calc_기준250!$CN$34:$EF$34,1,$E44)&gt;30)+(INDEX(_calc_기준250!$CN$34:$EF$34,1,$F44)&gt;30)+(INDEX(_calc_기준250!$CN$34:$EF$34,1,$G44)&gt;30),"")</f>
        <v>3</v>
      </c>
      <c r="L44" s="25">
        <f>IFERROR(MATCH(L$11,_calc_기준250!$CN$34:$EF$34,0),"")</f>
        <v>45</v>
      </c>
      <c r="M44" s="25">
        <f>IFERROR(MATCH(M$11,_calc_기준250!$CN$34:$EF$34,0),"")</f>
        <v>21</v>
      </c>
      <c r="N44" s="25">
        <f>IFERROR(MATCH(N$11,_calc_기준250!$CN$34:$EF$34,0),"")</f>
        <v>34</v>
      </c>
      <c r="O44" s="25">
        <f>IFERROR(MATCH(O$11,_calc_기준250!$CN$34:$EF$34,0),"")</f>
        <v>14</v>
      </c>
      <c r="P44" s="25">
        <f>IFERROR(MATCH(P$11,_calc_기준250!$CN$34:$EF$34,0),"")</f>
        <v>13</v>
      </c>
      <c r="Q44" s="25">
        <f>IFERROR(MATCH(Q$11,_calc_기준250!$CN$34:$EF$34,0),"")</f>
        <v>19</v>
      </c>
      <c r="R44" s="25">
        <f>IFERROR(MATCH(R$11,_calc_기준250!$CN$34:$EF$34,0),"")</f>
        <v>12</v>
      </c>
      <c r="S44" s="25">
        <f>IFERROR(MATCH(S$11,_calc_기준250!$CN$34:$EF$34,0),"")</f>
        <v>35</v>
      </c>
      <c r="T44" s="25">
        <f>IFERROR(MATCH(T$11,_calc_기준250!$CN$34:$EF$34,0),"")</f>
        <v>11</v>
      </c>
      <c r="U44" s="25">
        <f>IFERROR(MATCH(U$11,_calc_기준250!$CN$34:$EF$34,0),"")</f>
        <v>44</v>
      </c>
      <c r="V44" s="25">
        <f>IFERROR(MATCH(V$11,_calc_기준250!$CN$34:$EF$34,0),"")</f>
        <v>26</v>
      </c>
      <c r="W44" s="25">
        <f>IFERROR(MATCH(W$11,_calc_기준250!$CN$34:$EF$34,0),"")</f>
        <v>37</v>
      </c>
      <c r="X44" s="25">
        <f>IFERROR(MATCH(X$11,_calc_기준250!$CN$34:$EF$34,0),"")</f>
        <v>30</v>
      </c>
      <c r="Y44" s="25">
        <f>IFERROR(MATCH(Y$11,_calc_기준250!$CN$34:$EF$34,0),"")</f>
        <v>33</v>
      </c>
      <c r="Z44" s="25">
        <f>IFERROR(MATCH(Z$11,_calc_기준250!$CN$34:$EF$34,0),"")</f>
        <v>31</v>
      </c>
      <c r="AA44" s="25">
        <f>IFERROR(MATCH(AA$11,_calc_기준250!$CN$34:$EF$34,0),"")</f>
        <v>36</v>
      </c>
      <c r="AB44" s="25">
        <f>IFERROR(MATCH(AB$11,_calc_기준250!$CN$34:$EF$34,0),"")</f>
        <v>18</v>
      </c>
      <c r="AC44" s="25">
        <f>IFERROR(MATCH(AC$11,_calc_기준250!$CN$34:$EF$34,0),"")</f>
        <v>22</v>
      </c>
      <c r="AD44" s="25">
        <f>IFERROR(MATCH(AD$11,_calc_기준250!$CN$34:$EF$34,0),"")</f>
        <v>32</v>
      </c>
      <c r="AE44" s="25">
        <f>IFERROR(MATCH(AE$11,_calc_기준250!$CN$34:$EF$34,0),"")</f>
        <v>6</v>
      </c>
      <c r="AF44" s="25">
        <f>IFERROR(MATCH(AF$11,_calc_기준250!$CN$34:$EF$34,0),"")</f>
        <v>7</v>
      </c>
      <c r="AG44" s="25">
        <f>IFERROR(MATCH(AG$11,_calc_기준250!$CN$34:$EF$34,0),"")</f>
        <v>10</v>
      </c>
      <c r="AH44" s="25">
        <f>IFERROR(MATCH(AH$11,_calc_기준250!$CN$34:$EF$34,0),"")</f>
        <v>38</v>
      </c>
      <c r="AI44" s="25">
        <f>IFERROR(MATCH(AI$11,_calc_기준250!$CN$34:$EF$34,0),"")</f>
        <v>16</v>
      </c>
      <c r="AJ44" s="25">
        <f>IFERROR(MATCH(AJ$11,_calc_기준250!$CN$34:$EF$34,0),"")</f>
        <v>20</v>
      </c>
      <c r="AK44" s="25">
        <f>IFERROR(MATCH(AK$11,_calc_기준250!$CN$34:$EF$34,0),"")</f>
        <v>3</v>
      </c>
      <c r="AL44" s="25">
        <f>IFERROR(MATCH(AL$11,_calc_기준250!$CN$34:$EF$34,0),"")</f>
        <v>29</v>
      </c>
      <c r="AM44" s="25">
        <f>IFERROR(MATCH(AM$11,_calc_기준250!$CN$34:$EF$34,0),"")</f>
        <v>41</v>
      </c>
      <c r="AN44" s="25">
        <f>IFERROR(MATCH(AN$11,_calc_기준250!$CN$34:$EF$34,0),"")</f>
        <v>2</v>
      </c>
      <c r="AO44" s="25">
        <f>IFERROR(MATCH(AO$11,_calc_기준250!$CN$34:$EF$34,0),"")</f>
        <v>43</v>
      </c>
      <c r="AP44" s="25">
        <f>IFERROR(MATCH(AP$11,_calc_기준250!$CN$34:$EF$34,0),"")</f>
        <v>15</v>
      </c>
      <c r="AQ44" s="25">
        <f>IFERROR(MATCH(AQ$11,_calc_기준250!$CN$34:$EF$34,0),"")</f>
        <v>24</v>
      </c>
      <c r="AR44" s="25">
        <f>IFERROR(MATCH(AR$11,_calc_기준250!$CN$34:$EF$34,0),"")</f>
        <v>1</v>
      </c>
      <c r="AS44" s="25">
        <f>IFERROR(MATCH(AS$11,_calc_기준250!$CN$34:$EF$34,0),"")</f>
        <v>27</v>
      </c>
      <c r="AT44" s="25">
        <f>IFERROR(MATCH(AT$11,_calc_기준250!$CN$34:$EF$34,0),"")</f>
        <v>25</v>
      </c>
      <c r="AU44" s="25">
        <f>IFERROR(MATCH(AU$11,_calc_기준250!$CN$34:$EF$34,0),"")</f>
        <v>42</v>
      </c>
      <c r="AV44" s="25">
        <f>IFERROR(MATCH(AV$11,_calc_기준250!$CN$34:$EF$34,0),"")</f>
        <v>4</v>
      </c>
      <c r="AW44" s="25">
        <f>IFERROR(MATCH(AW$11,_calc_기준250!$CN$34:$EF$34,0),"")</f>
        <v>9</v>
      </c>
      <c r="AX44" s="25">
        <f>IFERROR(MATCH(AX$11,_calc_기준250!$CN$34:$EF$34,0),"")</f>
        <v>17</v>
      </c>
      <c r="AY44" s="25">
        <f>IFERROR(MATCH(AY$11,_calc_기준250!$CN$34:$EF$34,0),"")</f>
        <v>40</v>
      </c>
      <c r="AZ44" s="25">
        <f>IFERROR(MATCH(AZ$11,_calc_기준250!$CN$34:$EF$34,0),"")</f>
        <v>28</v>
      </c>
      <c r="BA44" s="25">
        <f>IFERROR(MATCH(BA$11,_calc_기준250!$CN$34:$EF$34,0),"")</f>
        <v>5</v>
      </c>
      <c r="BB44" s="25">
        <f>IFERROR(MATCH(BB$11,_calc_기준250!$CN$34:$EF$34,0),"")</f>
        <v>39</v>
      </c>
      <c r="BC44" s="25">
        <f>IFERROR(MATCH(BC$11,_calc_기준250!$CN$34:$EF$34,0),"")</f>
        <v>8</v>
      </c>
      <c r="BD44" s="25">
        <f>IFERROR(MATCH(BD$11,_calc_기준250!$CN$34:$EF$34,0),"")</f>
        <v>23</v>
      </c>
    </row>
    <row r="45" spans="1:56" ht="16.5" customHeight="1">
      <c r="A45" s="53">
        <f t="shared" si="2"/>
        <v>1211</v>
      </c>
      <c r="B45" s="40">
        <f>IFERROR(INDEX(전체당첨내역!$B:$B,MATCH($A45,전체당첨내역!$A:$A,0)),"")</f>
        <v>23</v>
      </c>
      <c r="C45" s="40">
        <f>IFERROR(INDEX(전체당첨내역!$C:$C,MATCH($A45,전체당첨내역!$A:$A,0)),"")</f>
        <v>26</v>
      </c>
      <c r="D45" s="40">
        <f>IFERROR(INDEX(전체당첨내역!$D:$D,MATCH($A45,전체당첨내역!$A:$A,0)),"")</f>
        <v>27</v>
      </c>
      <c r="E45" s="40">
        <f>IFERROR(INDEX(전체당첨내역!$E:$E,MATCH($A45,전체당첨내역!$A:$A,0)),"")</f>
        <v>35</v>
      </c>
      <c r="F45" s="40">
        <f>IFERROR(INDEX(전체당첨내역!$F:$F,MATCH($A45,전체당첨내역!$A:$A,0)),"")</f>
        <v>38</v>
      </c>
      <c r="G45" s="40">
        <f>IFERROR(INDEX(전체당첨내역!$G:$G,MATCH($A45,전체당첨내역!$A:$A,0)),"")</f>
        <v>40</v>
      </c>
      <c r="H45" s="45">
        <f>IFERROR(INDEX(전체당첨내역!$H:$H,MATCH($A45,전체당첨내역!$A:$A,0)),"")</f>
        <v>10</v>
      </c>
      <c r="I45" s="42">
        <f>IFERROR((INDEX(_calc_기준250!$CN$35:$EF$35,1,$B45)&gt;0)*(INDEX(_calc_기준250!$CN$35:$EF$35,1,$B45)&lt;=15)+(INDEX(_calc_기준250!$CN$35:$EF$35,1,$C45)&gt;0)*(INDEX(_calc_기준250!$CN$35:$EF$35,1,$C45)&lt;=15)+(INDEX(_calc_기준250!$CN$35:$EF$35,1,$D45)&gt;0)*(INDEX(_calc_기준250!$CN$35:$EF$35,1,$D45)&lt;=15)+(INDEX(_calc_기준250!$CN$35:$EF$35,1,$E45)&gt;0)*(INDEX(_calc_기준250!$CN$35:$EF$35,1,$E45)&lt;=15)+(INDEX(_calc_기준250!$CN$35:$EF$35,1,$F45)&gt;0)*(INDEX(_calc_기준250!$CN$35:$EF$35,1,$F45)&lt;=15)+(INDEX(_calc_기준250!$CN$35:$EF$35,1,$G45)&gt;0)*(INDEX(_calc_기준250!$CN$35:$EF$35,1,$G45)&lt;=15),"")</f>
        <v>2</v>
      </c>
      <c r="J45" s="40">
        <f>IFERROR((INDEX(_calc_기준250!$CN$35:$EF$35,1,$B45)&gt;15)*(INDEX(_calc_기준250!$CN$35:$EF$35,1,$B45)&lt;=30)+(INDEX(_calc_기준250!$CN$35:$EF$35,1,$C45)&gt;15)*(INDEX(_calc_기준250!$CN$35:$EF$35,1,$C45)&lt;=30)+(INDEX(_calc_기준250!$CN$35:$EF$35,1,$D45)&gt;15)*(INDEX(_calc_기준250!$CN$35:$EF$35,1,$D45)&lt;=30)+(INDEX(_calc_기준250!$CN$35:$EF$35,1,$E45)&gt;15)*(INDEX(_calc_기준250!$CN$35:$EF$35,1,$E45)&lt;=30)+(INDEX(_calc_기준250!$CN$35:$EF$35,1,$F45)&gt;15)*(INDEX(_calc_기준250!$CN$35:$EF$35,1,$F45)&lt;=30)+(INDEX(_calc_기준250!$CN$35:$EF$35,1,$G45)&gt;15)*(INDEX(_calc_기준250!$CN$35:$EF$35,1,$G45)&lt;=30),"")</f>
        <v>1</v>
      </c>
      <c r="K45" s="43">
        <f>IFERROR((INDEX(_calc_기준250!$CN$35:$EF$35,1,$B45)&gt;30)+(INDEX(_calc_기준250!$CN$35:$EF$35,1,$C45)&gt;30)+(INDEX(_calc_기준250!$CN$35:$EF$35,1,$D45)&gt;30)+(INDEX(_calc_기준250!$CN$35:$EF$35,1,$E45)&gt;30)+(INDEX(_calc_기준250!$CN$35:$EF$35,1,$F45)&gt;30)+(INDEX(_calc_기준250!$CN$35:$EF$35,1,$G45)&gt;30),"")</f>
        <v>3</v>
      </c>
      <c r="L45" s="25">
        <f>IFERROR(MATCH(L$11,_calc_기준250!$CN$35:$EF$35,0),"")</f>
        <v>45</v>
      </c>
      <c r="M45" s="25">
        <f>IFERROR(MATCH(M$11,_calc_기준250!$CN$35:$EF$35,0),"")</f>
        <v>21</v>
      </c>
      <c r="N45" s="25">
        <f>IFERROR(MATCH(N$11,_calc_기준250!$CN$35:$EF$35,0),"")</f>
        <v>34</v>
      </c>
      <c r="O45" s="25">
        <f>IFERROR(MATCH(O$11,_calc_기준250!$CN$35:$EF$35,0),"")</f>
        <v>14</v>
      </c>
      <c r="P45" s="25">
        <f>IFERROR(MATCH(P$11,_calc_기준250!$CN$35:$EF$35,0),"")</f>
        <v>13</v>
      </c>
      <c r="Q45" s="25">
        <f>IFERROR(MATCH(Q$11,_calc_기준250!$CN$35:$EF$35,0),"")</f>
        <v>35</v>
      </c>
      <c r="R45" s="25">
        <f>IFERROR(MATCH(R$11,_calc_기준250!$CN$35:$EF$35,0),"")</f>
        <v>11</v>
      </c>
      <c r="S45" s="25">
        <f>IFERROR(MATCH(S$11,_calc_기준250!$CN$35:$EF$35,0),"")</f>
        <v>19</v>
      </c>
      <c r="T45" s="25">
        <f>IFERROR(MATCH(T$11,_calc_기준250!$CN$35:$EF$35,0),"")</f>
        <v>26</v>
      </c>
      <c r="U45" s="25">
        <f>IFERROR(MATCH(U$11,_calc_기준250!$CN$35:$EF$35,0),"")</f>
        <v>33</v>
      </c>
      <c r="V45" s="25">
        <f>IFERROR(MATCH(V$11,_calc_기준250!$CN$35:$EF$35,0),"")</f>
        <v>44</v>
      </c>
      <c r="W45" s="25">
        <f>IFERROR(MATCH(W$11,_calc_기준250!$CN$35:$EF$35,0),"")</f>
        <v>31</v>
      </c>
      <c r="X45" s="25">
        <f>IFERROR(MATCH(X$11,_calc_기준250!$CN$35:$EF$35,0),"")</f>
        <v>30</v>
      </c>
      <c r="Y45" s="25">
        <f>IFERROR(MATCH(Y$11,_calc_기준250!$CN$35:$EF$35,0),"")</f>
        <v>37</v>
      </c>
      <c r="Z45" s="25">
        <f>IFERROR(MATCH(Z$11,_calc_기준250!$CN$35:$EF$35,0),"")</f>
        <v>18</v>
      </c>
      <c r="AA45" s="25">
        <f>IFERROR(MATCH(AA$11,_calc_기준250!$CN$35:$EF$35,0),"")</f>
        <v>22</v>
      </c>
      <c r="AB45" s="25">
        <f>IFERROR(MATCH(AB$11,_calc_기준250!$CN$35:$EF$35,0),"")</f>
        <v>36</v>
      </c>
      <c r="AC45" s="25">
        <f>IFERROR(MATCH(AC$11,_calc_기준250!$CN$35:$EF$35,0),"")</f>
        <v>38</v>
      </c>
      <c r="AD45" s="25">
        <f>IFERROR(MATCH(AD$11,_calc_기준250!$CN$35:$EF$35,0),"")</f>
        <v>32</v>
      </c>
      <c r="AE45" s="25">
        <f>IFERROR(MATCH(AE$11,_calc_기준250!$CN$35:$EF$35,0),"")</f>
        <v>6</v>
      </c>
      <c r="AF45" s="25">
        <f>IFERROR(MATCH(AF$11,_calc_기준250!$CN$35:$EF$35,0),"")</f>
        <v>7</v>
      </c>
      <c r="AG45" s="25">
        <f>IFERROR(MATCH(AG$11,_calc_기준250!$CN$35:$EF$35,0),"")</f>
        <v>12</v>
      </c>
      <c r="AH45" s="25">
        <f>IFERROR(MATCH(AH$11,_calc_기준250!$CN$35:$EF$35,0),"")</f>
        <v>10</v>
      </c>
      <c r="AI45" s="25">
        <f>IFERROR(MATCH(AI$11,_calc_기준250!$CN$35:$EF$35,0),"")</f>
        <v>29</v>
      </c>
      <c r="AJ45" s="25">
        <f>IFERROR(MATCH(AJ$11,_calc_기준250!$CN$35:$EF$35,0),"")</f>
        <v>3</v>
      </c>
      <c r="AK45" s="25">
        <f>IFERROR(MATCH(AK$11,_calc_기준250!$CN$35:$EF$35,0),"")</f>
        <v>41</v>
      </c>
      <c r="AL45" s="25">
        <f>IFERROR(MATCH(AL$11,_calc_기준250!$CN$35:$EF$35,0),"")</f>
        <v>16</v>
      </c>
      <c r="AM45" s="25">
        <f>IFERROR(MATCH(AM$11,_calc_기준250!$CN$35:$EF$35,0),"")</f>
        <v>20</v>
      </c>
      <c r="AN45" s="25">
        <f>IFERROR(MATCH(AN$11,_calc_기준250!$CN$35:$EF$35,0),"")</f>
        <v>43</v>
      </c>
      <c r="AO45" s="25">
        <f>IFERROR(MATCH(AO$11,_calc_기준250!$CN$35:$EF$35,0),"")</f>
        <v>15</v>
      </c>
      <c r="AP45" s="25">
        <f>IFERROR(MATCH(AP$11,_calc_기준250!$CN$35:$EF$35,0),"")</f>
        <v>2</v>
      </c>
      <c r="AQ45" s="25">
        <f>IFERROR(MATCH(AQ$11,_calc_기준250!$CN$35:$EF$35,0),"")</f>
        <v>24</v>
      </c>
      <c r="AR45" s="25">
        <f>IFERROR(MATCH(AR$11,_calc_기준250!$CN$35:$EF$35,0),"")</f>
        <v>40</v>
      </c>
      <c r="AS45" s="25">
        <f>IFERROR(MATCH(AS$11,_calc_기준250!$CN$35:$EF$35,0),"")</f>
        <v>25</v>
      </c>
      <c r="AT45" s="25">
        <f>IFERROR(MATCH(AT$11,_calc_기준250!$CN$35:$EF$35,0),"")</f>
        <v>27</v>
      </c>
      <c r="AU45" s="25">
        <f>IFERROR(MATCH(AU$11,_calc_기준250!$CN$35:$EF$35,0),"")</f>
        <v>1</v>
      </c>
      <c r="AV45" s="25">
        <f>IFERROR(MATCH(AV$11,_calc_기준250!$CN$35:$EF$35,0),"")</f>
        <v>4</v>
      </c>
      <c r="AW45" s="25">
        <f>IFERROR(MATCH(AW$11,_calc_기준250!$CN$35:$EF$35,0),"")</f>
        <v>17</v>
      </c>
      <c r="AX45" s="25">
        <f>IFERROR(MATCH(AX$11,_calc_기준250!$CN$35:$EF$35,0),"")</f>
        <v>9</v>
      </c>
      <c r="AY45" s="25">
        <f>IFERROR(MATCH(AY$11,_calc_기준250!$CN$35:$EF$35,0),"")</f>
        <v>28</v>
      </c>
      <c r="AZ45" s="25">
        <f>IFERROR(MATCH(AZ$11,_calc_기준250!$CN$35:$EF$35,0),"")</f>
        <v>42</v>
      </c>
      <c r="BA45" s="25">
        <f>IFERROR(MATCH(BA$11,_calc_기준250!$CN$35:$EF$35,0),"")</f>
        <v>5</v>
      </c>
      <c r="BB45" s="25">
        <f>IFERROR(MATCH(BB$11,_calc_기준250!$CN$35:$EF$35,0),"")</f>
        <v>8</v>
      </c>
      <c r="BC45" s="25">
        <f>IFERROR(MATCH(BC$11,_calc_기준250!$CN$35:$EF$35,0),"")</f>
        <v>39</v>
      </c>
      <c r="BD45" s="25">
        <f>IFERROR(MATCH(BD$11,_calc_기준250!$CN$35:$EF$35,0),"")</f>
        <v>23</v>
      </c>
    </row>
    <row r="46" spans="1:56" ht="16.5" customHeight="1">
      <c r="A46" s="53">
        <f t="shared" ref="A46:A62" si="3">A45-1</f>
        <v>1210</v>
      </c>
      <c r="B46" s="40">
        <f>IFERROR(INDEX(전체당첨내역!$B:$B,MATCH($A46,전체당첨내역!$A:$A,0)),"")</f>
        <v>1</v>
      </c>
      <c r="C46" s="40">
        <f>IFERROR(INDEX(전체당첨내역!$C:$C,MATCH($A46,전체당첨내역!$A:$A,0)),"")</f>
        <v>7</v>
      </c>
      <c r="D46" s="40">
        <f>IFERROR(INDEX(전체당첨내역!$D:$D,MATCH($A46,전체당첨내역!$A:$A,0)),"")</f>
        <v>9</v>
      </c>
      <c r="E46" s="40">
        <f>IFERROR(INDEX(전체당첨내역!$E:$E,MATCH($A46,전체당첨내역!$A:$A,0)),"")</f>
        <v>17</v>
      </c>
      <c r="F46" s="40">
        <f>IFERROR(INDEX(전체당첨내역!$F:$F,MATCH($A46,전체당첨내역!$A:$A,0)),"")</f>
        <v>27</v>
      </c>
      <c r="G46" s="40">
        <f>IFERROR(INDEX(전체당첨내역!$G:$G,MATCH($A46,전체당첨내역!$A:$A,0)),"")</f>
        <v>38</v>
      </c>
      <c r="H46" s="45">
        <f>IFERROR(INDEX(전체당첨내역!$H:$H,MATCH($A46,전체당첨내역!$A:$A,0)),"")</f>
        <v>31</v>
      </c>
      <c r="I46" s="42">
        <f>IFERROR((INDEX(_calc_기준250!$CN$36:$EF$36,1,$B46)&gt;0)*(INDEX(_calc_기준250!$CN$36:$EF$36,1,$B46)&lt;=15)+(INDEX(_calc_기준250!$CN$36:$EF$36,1,$C46)&gt;0)*(INDEX(_calc_기준250!$CN$36:$EF$36,1,$C46)&lt;=15)+(INDEX(_calc_기준250!$CN$36:$EF$36,1,$D46)&gt;0)*(INDEX(_calc_기준250!$CN$36:$EF$36,1,$D46)&lt;=15)+(INDEX(_calc_기준250!$CN$36:$EF$36,1,$E46)&gt;0)*(INDEX(_calc_기준250!$CN$36:$EF$36,1,$E46)&lt;=15)+(INDEX(_calc_기준250!$CN$36:$EF$36,1,$F46)&gt;0)*(INDEX(_calc_기준250!$CN$36:$EF$36,1,$F46)&lt;=15)+(INDEX(_calc_기준250!$CN$36:$EF$36,1,$G46)&gt;0)*(INDEX(_calc_기준250!$CN$36:$EF$36,1,$G46)&lt;=15),"")</f>
        <v>1</v>
      </c>
      <c r="J46" s="40">
        <f>IFERROR((INDEX(_calc_기준250!$CN$36:$EF$36,1,$B46)&gt;15)*(INDEX(_calc_기준250!$CN$36:$EF$36,1,$B46)&lt;=30)+(INDEX(_calc_기준250!$CN$36:$EF$36,1,$C46)&gt;15)*(INDEX(_calc_기준250!$CN$36:$EF$36,1,$C46)&lt;=30)+(INDEX(_calc_기준250!$CN$36:$EF$36,1,$D46)&gt;15)*(INDEX(_calc_기준250!$CN$36:$EF$36,1,$D46)&lt;=30)+(INDEX(_calc_기준250!$CN$36:$EF$36,1,$E46)&gt;15)*(INDEX(_calc_기준250!$CN$36:$EF$36,1,$E46)&lt;=30)+(INDEX(_calc_기준250!$CN$36:$EF$36,1,$F46)&gt;15)*(INDEX(_calc_기준250!$CN$36:$EF$36,1,$F46)&lt;=30)+(INDEX(_calc_기준250!$CN$36:$EF$36,1,$G46)&gt;15)*(INDEX(_calc_기준250!$CN$36:$EF$36,1,$G46)&lt;=30),"")</f>
        <v>1</v>
      </c>
      <c r="K46" s="43">
        <f>IFERROR((INDEX(_calc_기준250!$CN$36:$EF$36,1,$B46)&gt;30)+(INDEX(_calc_기준250!$CN$36:$EF$36,1,$C46)&gt;30)+(INDEX(_calc_기준250!$CN$36:$EF$36,1,$D46)&gt;30)+(INDEX(_calc_기준250!$CN$36:$EF$36,1,$E46)&gt;30)+(INDEX(_calc_기준250!$CN$36:$EF$36,1,$F46)&gt;30)+(INDEX(_calc_기준250!$CN$36:$EF$36,1,$G46)&gt;30),"")</f>
        <v>4</v>
      </c>
      <c r="L46" s="25">
        <f>IFERROR(MATCH(L$11,_calc_기준250!$CN$36:$EF$36,0),"")</f>
        <v>45</v>
      </c>
      <c r="M46" s="25">
        <f>IFERROR(MATCH(M$11,_calc_기준250!$CN$36:$EF$36,0),"")</f>
        <v>21</v>
      </c>
      <c r="N46" s="25">
        <f>IFERROR(MATCH(N$11,_calc_기준250!$CN$36:$EF$36,0),"")</f>
        <v>34</v>
      </c>
      <c r="O46" s="25">
        <f>IFERROR(MATCH(O$11,_calc_기준250!$CN$36:$EF$36,0),"")</f>
        <v>14</v>
      </c>
      <c r="P46" s="25">
        <f>IFERROR(MATCH(P$11,_calc_기준250!$CN$36:$EF$36,0),"")</f>
        <v>35</v>
      </c>
      <c r="Q46" s="25">
        <f>IFERROR(MATCH(Q$11,_calc_기준250!$CN$36:$EF$36,0),"")</f>
        <v>11</v>
      </c>
      <c r="R46" s="25">
        <f>IFERROR(MATCH(R$11,_calc_기준250!$CN$36:$EF$36,0),"")</f>
        <v>19</v>
      </c>
      <c r="S46" s="25">
        <f>IFERROR(MATCH(S$11,_calc_기준250!$CN$36:$EF$36,0),"")</f>
        <v>26</v>
      </c>
      <c r="T46" s="25">
        <f>IFERROR(MATCH(T$11,_calc_기준250!$CN$36:$EF$36,0),"")</f>
        <v>38</v>
      </c>
      <c r="U46" s="25">
        <f>IFERROR(MATCH(U$11,_calc_기준250!$CN$36:$EF$36,0),"")</f>
        <v>44</v>
      </c>
      <c r="V46" s="25">
        <f>IFERROR(MATCH(V$11,_calc_기준250!$CN$36:$EF$36,0),"")</f>
        <v>30</v>
      </c>
      <c r="W46" s="25">
        <f>IFERROR(MATCH(W$11,_calc_기준250!$CN$36:$EF$36,0),"")</f>
        <v>33</v>
      </c>
      <c r="X46" s="25">
        <f>IFERROR(MATCH(X$11,_calc_기준250!$CN$36:$EF$36,0),"")</f>
        <v>31</v>
      </c>
      <c r="Y46" s="25">
        <f>IFERROR(MATCH(Y$11,_calc_기준250!$CN$36:$EF$36,0),"")</f>
        <v>13</v>
      </c>
      <c r="Z46" s="25">
        <f>IFERROR(MATCH(Z$11,_calc_기준250!$CN$36:$EF$36,0),"")</f>
        <v>22</v>
      </c>
      <c r="AA46" s="25">
        <f>IFERROR(MATCH(AA$11,_calc_기준250!$CN$36:$EF$36,0),"")</f>
        <v>18</v>
      </c>
      <c r="AB46" s="25">
        <f>IFERROR(MATCH(AB$11,_calc_기준250!$CN$36:$EF$36,0),"")</f>
        <v>32</v>
      </c>
      <c r="AC46" s="25">
        <f>IFERROR(MATCH(AC$11,_calc_기준250!$CN$36:$EF$36,0),"")</f>
        <v>37</v>
      </c>
      <c r="AD46" s="25">
        <f>IFERROR(MATCH(AD$11,_calc_기준250!$CN$36:$EF$36,0),"")</f>
        <v>6</v>
      </c>
      <c r="AE46" s="25">
        <f>IFERROR(MATCH(AE$11,_calc_기준250!$CN$36:$EF$36,0),"")</f>
        <v>12</v>
      </c>
      <c r="AF46" s="25">
        <f>IFERROR(MATCH(AF$11,_calc_기준250!$CN$36:$EF$36,0),"")</f>
        <v>7</v>
      </c>
      <c r="AG46" s="25">
        <f>IFERROR(MATCH(AG$11,_calc_기준250!$CN$36:$EF$36,0),"")</f>
        <v>10</v>
      </c>
      <c r="AH46" s="25">
        <f>IFERROR(MATCH(AH$11,_calc_기준250!$CN$36:$EF$36,0),"")</f>
        <v>3</v>
      </c>
      <c r="AI46" s="25">
        <f>IFERROR(MATCH(AI$11,_calc_기준250!$CN$36:$EF$36,0),"")</f>
        <v>16</v>
      </c>
      <c r="AJ46" s="25">
        <f>IFERROR(MATCH(AJ$11,_calc_기준250!$CN$36:$EF$36,0),"")</f>
        <v>36</v>
      </c>
      <c r="AK46" s="25">
        <f>IFERROR(MATCH(AK$11,_calc_기준250!$CN$36:$EF$36,0),"")</f>
        <v>41</v>
      </c>
      <c r="AL46" s="25">
        <f>IFERROR(MATCH(AL$11,_calc_기준250!$CN$36:$EF$36,0),"")</f>
        <v>15</v>
      </c>
      <c r="AM46" s="25">
        <f>IFERROR(MATCH(AM$11,_calc_기준250!$CN$36:$EF$36,0),"")</f>
        <v>29</v>
      </c>
      <c r="AN46" s="25">
        <f>IFERROR(MATCH(AN$11,_calc_기준250!$CN$36:$EF$36,0),"")</f>
        <v>43</v>
      </c>
      <c r="AO46" s="25">
        <f>IFERROR(MATCH(AO$11,_calc_기준250!$CN$36:$EF$36,0),"")</f>
        <v>20</v>
      </c>
      <c r="AP46" s="25">
        <f>IFERROR(MATCH(AP$11,_calc_기준250!$CN$36:$EF$36,0),"")</f>
        <v>2</v>
      </c>
      <c r="AQ46" s="25">
        <f>IFERROR(MATCH(AQ$11,_calc_기준250!$CN$36:$EF$36,0),"")</f>
        <v>1</v>
      </c>
      <c r="AR46" s="25">
        <f>IFERROR(MATCH(AR$11,_calc_기준250!$CN$36:$EF$36,0),"")</f>
        <v>24</v>
      </c>
      <c r="AS46" s="25">
        <f>IFERROR(MATCH(AS$11,_calc_기준250!$CN$36:$EF$36,0),"")</f>
        <v>25</v>
      </c>
      <c r="AT46" s="25">
        <f>IFERROR(MATCH(AT$11,_calc_기준250!$CN$36:$EF$36,0),"")</f>
        <v>9</v>
      </c>
      <c r="AU46" s="25">
        <f>IFERROR(MATCH(AU$11,_calc_기준250!$CN$36:$EF$36,0),"")</f>
        <v>17</v>
      </c>
      <c r="AV46" s="25">
        <f>IFERROR(MATCH(AV$11,_calc_기준250!$CN$36:$EF$36,0),"")</f>
        <v>27</v>
      </c>
      <c r="AW46" s="25">
        <f>IFERROR(MATCH(AW$11,_calc_기준250!$CN$36:$EF$36,0),"")</f>
        <v>4</v>
      </c>
      <c r="AX46" s="25">
        <f>IFERROR(MATCH(AX$11,_calc_기준250!$CN$36:$EF$36,0),"")</f>
        <v>40</v>
      </c>
      <c r="AY46" s="25">
        <f>IFERROR(MATCH(AY$11,_calc_기준250!$CN$36:$EF$36,0),"")</f>
        <v>5</v>
      </c>
      <c r="AZ46" s="25">
        <f>IFERROR(MATCH(AZ$11,_calc_기준250!$CN$36:$EF$36,0),"")</f>
        <v>28</v>
      </c>
      <c r="BA46" s="25">
        <f>IFERROR(MATCH(BA$11,_calc_기준250!$CN$36:$EF$36,0),"")</f>
        <v>42</v>
      </c>
      <c r="BB46" s="25">
        <f>IFERROR(MATCH(BB$11,_calc_기준250!$CN$36:$EF$36,0),"")</f>
        <v>8</v>
      </c>
      <c r="BC46" s="25">
        <f>IFERROR(MATCH(BC$11,_calc_기준250!$CN$36:$EF$36,0),"")</f>
        <v>23</v>
      </c>
      <c r="BD46" s="25">
        <f>IFERROR(MATCH(BD$11,_calc_기준250!$CN$36:$EF$36,0),"")</f>
        <v>39</v>
      </c>
    </row>
    <row r="47" spans="1:56" ht="16.5" customHeight="1">
      <c r="A47" s="53">
        <f t="shared" si="3"/>
        <v>1209</v>
      </c>
      <c r="B47" s="40">
        <f>IFERROR(INDEX(전체당첨내역!$B:$B,MATCH($A47,전체당첨내역!$A:$A,0)),"")</f>
        <v>2</v>
      </c>
      <c r="C47" s="40">
        <f>IFERROR(INDEX(전체당첨내역!$C:$C,MATCH($A47,전체당첨내역!$A:$A,0)),"")</f>
        <v>17</v>
      </c>
      <c r="D47" s="40">
        <f>IFERROR(INDEX(전체당첨내역!$D:$D,MATCH($A47,전체당첨내역!$A:$A,0)),"")</f>
        <v>20</v>
      </c>
      <c r="E47" s="40">
        <f>IFERROR(INDEX(전체당첨내역!$E:$E,MATCH($A47,전체당첨내역!$A:$A,0)),"")</f>
        <v>35</v>
      </c>
      <c r="F47" s="40">
        <f>IFERROR(INDEX(전체당첨내역!$F:$F,MATCH($A47,전체당첨내역!$A:$A,0)),"")</f>
        <v>37</v>
      </c>
      <c r="G47" s="40">
        <f>IFERROR(INDEX(전체당첨내역!$G:$G,MATCH($A47,전체당첨내역!$A:$A,0)),"")</f>
        <v>39</v>
      </c>
      <c r="H47" s="45">
        <f>IFERROR(INDEX(전체당첨내역!$H:$H,MATCH($A47,전체당첨내역!$A:$A,0)),"")</f>
        <v>24</v>
      </c>
      <c r="I47" s="42">
        <f>IFERROR((INDEX(_calc_기준250!$CN$37:$EF$37,1,$B47)&gt;0)*(INDEX(_calc_기준250!$CN$37:$EF$37,1,$B47)&lt;=15)+(INDEX(_calc_기준250!$CN$37:$EF$37,1,$C47)&gt;0)*(INDEX(_calc_기준250!$CN$37:$EF$37,1,$C47)&lt;=15)+(INDEX(_calc_기준250!$CN$37:$EF$37,1,$D47)&gt;0)*(INDEX(_calc_기준250!$CN$37:$EF$37,1,$D47)&lt;=15)+(INDEX(_calc_기준250!$CN$37:$EF$37,1,$E47)&gt;0)*(INDEX(_calc_기준250!$CN$37:$EF$37,1,$E47)&lt;=15)+(INDEX(_calc_기준250!$CN$37:$EF$37,1,$F47)&gt;0)*(INDEX(_calc_기준250!$CN$37:$EF$37,1,$F47)&lt;=15)+(INDEX(_calc_기준250!$CN$37:$EF$37,1,$G47)&gt;0)*(INDEX(_calc_기준250!$CN$37:$EF$37,1,$G47)&lt;=15),"")</f>
        <v>2</v>
      </c>
      <c r="J47" s="40">
        <f>IFERROR((INDEX(_calc_기준250!$CN$37:$EF$37,1,$B47)&gt;15)*(INDEX(_calc_기준250!$CN$37:$EF$37,1,$B47)&lt;=30)+(INDEX(_calc_기준250!$CN$37:$EF$37,1,$C47)&gt;15)*(INDEX(_calc_기준250!$CN$37:$EF$37,1,$C47)&lt;=30)+(INDEX(_calc_기준250!$CN$37:$EF$37,1,$D47)&gt;15)*(INDEX(_calc_기준250!$CN$37:$EF$37,1,$D47)&lt;=30)+(INDEX(_calc_기준250!$CN$37:$EF$37,1,$E47)&gt;15)*(INDEX(_calc_기준250!$CN$37:$EF$37,1,$E47)&lt;=30)+(INDEX(_calc_기준250!$CN$37:$EF$37,1,$F47)&gt;15)*(INDEX(_calc_기준250!$CN$37:$EF$37,1,$F47)&lt;=30)+(INDEX(_calc_기준250!$CN$37:$EF$37,1,$G47)&gt;15)*(INDEX(_calc_기준250!$CN$37:$EF$37,1,$G47)&lt;=30),"")</f>
        <v>2</v>
      </c>
      <c r="K47" s="43">
        <f>IFERROR((INDEX(_calc_기준250!$CN$37:$EF$37,1,$B47)&gt;30)+(INDEX(_calc_기준250!$CN$37:$EF$37,1,$C47)&gt;30)+(INDEX(_calc_기준250!$CN$37:$EF$37,1,$D47)&gt;30)+(INDEX(_calc_기준250!$CN$37:$EF$37,1,$E47)&gt;30)+(INDEX(_calc_기준250!$CN$37:$EF$37,1,$F47)&gt;30)+(INDEX(_calc_기준250!$CN$37:$EF$37,1,$G47)&gt;30),"")</f>
        <v>2</v>
      </c>
      <c r="L47" s="25">
        <f>IFERROR(MATCH(L$11,_calc_기준250!$CN$37:$EF$37,0),"")</f>
        <v>35</v>
      </c>
      <c r="M47" s="25">
        <f>IFERROR(MATCH(M$11,_calc_기준250!$CN$37:$EF$37,0),"")</f>
        <v>45</v>
      </c>
      <c r="N47" s="25">
        <f>IFERROR(MATCH(N$11,_calc_기준250!$CN$37:$EF$37,0),"")</f>
        <v>34</v>
      </c>
      <c r="O47" s="25">
        <f>IFERROR(MATCH(O$11,_calc_기준250!$CN$37:$EF$37,0),"")</f>
        <v>14</v>
      </c>
      <c r="P47" s="25">
        <f>IFERROR(MATCH(P$11,_calc_기준250!$CN$37:$EF$37,0),"")</f>
        <v>21</v>
      </c>
      <c r="Q47" s="25">
        <f>IFERROR(MATCH(Q$11,_calc_기준250!$CN$37:$EF$37,0),"")</f>
        <v>11</v>
      </c>
      <c r="R47" s="25">
        <f>IFERROR(MATCH(R$11,_calc_기준250!$CN$37:$EF$37,0),"")</f>
        <v>19</v>
      </c>
      <c r="S47" s="25">
        <f>IFERROR(MATCH(S$11,_calc_기준250!$CN$37:$EF$37,0),"")</f>
        <v>26</v>
      </c>
      <c r="T47" s="25">
        <f>IFERROR(MATCH(T$11,_calc_기준250!$CN$37:$EF$37,0),"")</f>
        <v>37</v>
      </c>
      <c r="U47" s="25">
        <f>IFERROR(MATCH(U$11,_calc_기준250!$CN$37:$EF$37,0),"")</f>
        <v>44</v>
      </c>
      <c r="V47" s="25">
        <f>IFERROR(MATCH(V$11,_calc_기준250!$CN$37:$EF$37,0),"")</f>
        <v>13</v>
      </c>
      <c r="W47" s="25">
        <f>IFERROR(MATCH(W$11,_calc_기준250!$CN$37:$EF$37,0),"")</f>
        <v>30</v>
      </c>
      <c r="X47" s="25">
        <f>IFERROR(MATCH(X$11,_calc_기준250!$CN$37:$EF$37,0),"")</f>
        <v>31</v>
      </c>
      <c r="Y47" s="25">
        <f>IFERROR(MATCH(Y$11,_calc_기준250!$CN$37:$EF$37,0),"")</f>
        <v>33</v>
      </c>
      <c r="Z47" s="25">
        <f>IFERROR(MATCH(Z$11,_calc_기준250!$CN$37:$EF$37,0),"")</f>
        <v>22</v>
      </c>
      <c r="AA47" s="25">
        <f>IFERROR(MATCH(AA$11,_calc_기준250!$CN$37:$EF$37,0),"")</f>
        <v>32</v>
      </c>
      <c r="AB47" s="25">
        <f>IFERROR(MATCH(AB$11,_calc_기준250!$CN$37:$EF$37,0),"")</f>
        <v>12</v>
      </c>
      <c r="AC47" s="25">
        <f>IFERROR(MATCH(AC$11,_calc_기준250!$CN$37:$EF$37,0),"")</f>
        <v>6</v>
      </c>
      <c r="AD47" s="25">
        <f>IFERROR(MATCH(AD$11,_calc_기준250!$CN$37:$EF$37,0),"")</f>
        <v>18</v>
      </c>
      <c r="AE47" s="25">
        <f>IFERROR(MATCH(AE$11,_calc_기준250!$CN$37:$EF$37,0),"")</f>
        <v>7</v>
      </c>
      <c r="AF47" s="25">
        <f>IFERROR(MATCH(AF$11,_calc_기준250!$CN$37:$EF$37,0),"")</f>
        <v>38</v>
      </c>
      <c r="AG47" s="25">
        <f>IFERROR(MATCH(AG$11,_calc_기준250!$CN$37:$EF$37,0),"")</f>
        <v>10</v>
      </c>
      <c r="AH47" s="25">
        <f>IFERROR(MATCH(AH$11,_calc_기준250!$CN$37:$EF$37,0),"")</f>
        <v>16</v>
      </c>
      <c r="AI47" s="25">
        <f>IFERROR(MATCH(AI$11,_calc_기준250!$CN$37:$EF$37,0),"")</f>
        <v>20</v>
      </c>
      <c r="AJ47" s="25">
        <f>IFERROR(MATCH(AJ$11,_calc_기준250!$CN$37:$EF$37,0),"")</f>
        <v>41</v>
      </c>
      <c r="AK47" s="25">
        <f>IFERROR(MATCH(AK$11,_calc_기준250!$CN$37:$EF$37,0),"")</f>
        <v>3</v>
      </c>
      <c r="AL47" s="25">
        <f>IFERROR(MATCH(AL$11,_calc_기준250!$CN$37:$EF$37,0),"")</f>
        <v>15</v>
      </c>
      <c r="AM47" s="25">
        <f>IFERROR(MATCH(AM$11,_calc_기준250!$CN$37:$EF$37,0),"")</f>
        <v>2</v>
      </c>
      <c r="AN47" s="25">
        <f>IFERROR(MATCH(AN$11,_calc_기준250!$CN$37:$EF$37,0),"")</f>
        <v>29</v>
      </c>
      <c r="AO47" s="25">
        <f>IFERROR(MATCH(AO$11,_calc_기준250!$CN$37:$EF$37,0),"")</f>
        <v>43</v>
      </c>
      <c r="AP47" s="25">
        <f>IFERROR(MATCH(AP$11,_calc_기준250!$CN$37:$EF$37,0),"")</f>
        <v>36</v>
      </c>
      <c r="AQ47" s="25">
        <f>IFERROR(MATCH(AQ$11,_calc_기준250!$CN$37:$EF$37,0),"")</f>
        <v>1</v>
      </c>
      <c r="AR47" s="25">
        <f>IFERROR(MATCH(AR$11,_calc_기준250!$CN$37:$EF$37,0),"")</f>
        <v>17</v>
      </c>
      <c r="AS47" s="25">
        <f>IFERROR(MATCH(AS$11,_calc_기준250!$CN$37:$EF$37,0),"")</f>
        <v>24</v>
      </c>
      <c r="AT47" s="25">
        <f>IFERROR(MATCH(AT$11,_calc_기준250!$CN$37:$EF$37,0),"")</f>
        <v>40</v>
      </c>
      <c r="AU47" s="25">
        <f>IFERROR(MATCH(AU$11,_calc_기준250!$CN$37:$EF$37,0),"")</f>
        <v>25</v>
      </c>
      <c r="AV47" s="25">
        <f>IFERROR(MATCH(AV$11,_calc_기준250!$CN$37:$EF$37,0),"")</f>
        <v>27</v>
      </c>
      <c r="AW47" s="25">
        <f>IFERROR(MATCH(AW$11,_calc_기준250!$CN$37:$EF$37,0),"")</f>
        <v>4</v>
      </c>
      <c r="AX47" s="25">
        <f>IFERROR(MATCH(AX$11,_calc_기준250!$CN$37:$EF$37,0),"")</f>
        <v>5</v>
      </c>
      <c r="AY47" s="25">
        <f>IFERROR(MATCH(AY$11,_calc_기준250!$CN$37:$EF$37,0),"")</f>
        <v>9</v>
      </c>
      <c r="AZ47" s="25">
        <f>IFERROR(MATCH(AZ$11,_calc_기준250!$CN$37:$EF$37,0),"")</f>
        <v>28</v>
      </c>
      <c r="BA47" s="25">
        <f>IFERROR(MATCH(BA$11,_calc_기준250!$CN$37:$EF$37,0),"")</f>
        <v>42</v>
      </c>
      <c r="BB47" s="25">
        <f>IFERROR(MATCH(BB$11,_calc_기준250!$CN$37:$EF$37,0),"")</f>
        <v>8</v>
      </c>
      <c r="BC47" s="25">
        <f>IFERROR(MATCH(BC$11,_calc_기준250!$CN$37:$EF$37,0),"")</f>
        <v>23</v>
      </c>
      <c r="BD47" s="25">
        <f>IFERROR(MATCH(BD$11,_calc_기준250!$CN$37:$EF$37,0),"")</f>
        <v>39</v>
      </c>
    </row>
    <row r="48" spans="1:56" ht="16.5" customHeight="1">
      <c r="A48" s="53">
        <f t="shared" si="3"/>
        <v>1208</v>
      </c>
      <c r="B48" s="40">
        <f>IFERROR(INDEX(전체당첨내역!$B:$B,MATCH($A48,전체당첨내역!$A:$A,0)),"")</f>
        <v>6</v>
      </c>
      <c r="C48" s="40">
        <f>IFERROR(INDEX(전체당첨내역!$C:$C,MATCH($A48,전체당첨내역!$A:$A,0)),"")</f>
        <v>27</v>
      </c>
      <c r="D48" s="40">
        <f>IFERROR(INDEX(전체당첨내역!$D:$D,MATCH($A48,전체당첨내역!$A:$A,0)),"")</f>
        <v>30</v>
      </c>
      <c r="E48" s="40">
        <f>IFERROR(INDEX(전체당첨내역!$E:$E,MATCH($A48,전체당첨내역!$A:$A,0)),"")</f>
        <v>36</v>
      </c>
      <c r="F48" s="40">
        <f>IFERROR(INDEX(전체당첨내역!$F:$F,MATCH($A48,전체당첨내역!$A:$A,0)),"")</f>
        <v>38</v>
      </c>
      <c r="G48" s="40">
        <f>IFERROR(INDEX(전체당첨내역!$G:$G,MATCH($A48,전체당첨내역!$A:$A,0)),"")</f>
        <v>42</v>
      </c>
      <c r="H48" s="45">
        <f>IFERROR(INDEX(전체당첨내역!$H:$H,MATCH($A48,전체당첨내역!$A:$A,0)),"")</f>
        <v>25</v>
      </c>
      <c r="I48" s="42">
        <f>IFERROR((INDEX(_calc_기준250!$CN$38:$EF$38,1,$B48)&gt;0)*(INDEX(_calc_기준250!$CN$38:$EF$38,1,$B48)&lt;=15)+(INDEX(_calc_기준250!$CN$38:$EF$38,1,$C48)&gt;0)*(INDEX(_calc_기준250!$CN$38:$EF$38,1,$C48)&lt;=15)+(INDEX(_calc_기준250!$CN$38:$EF$38,1,$D48)&gt;0)*(INDEX(_calc_기준250!$CN$38:$EF$38,1,$D48)&lt;=15)+(INDEX(_calc_기준250!$CN$38:$EF$38,1,$E48)&gt;0)*(INDEX(_calc_기준250!$CN$38:$EF$38,1,$E48)&lt;=15)+(INDEX(_calc_기준250!$CN$38:$EF$38,1,$F48)&gt;0)*(INDEX(_calc_기준250!$CN$38:$EF$38,1,$F48)&lt;=15)+(INDEX(_calc_기준250!$CN$38:$EF$38,1,$G48)&gt;0)*(INDEX(_calc_기준250!$CN$38:$EF$38,1,$G48)&lt;=15),"")</f>
        <v>2</v>
      </c>
      <c r="J48" s="40">
        <f>IFERROR((INDEX(_calc_기준250!$CN$38:$EF$38,1,$B48)&gt;15)*(INDEX(_calc_기준250!$CN$38:$EF$38,1,$B48)&lt;=30)+(INDEX(_calc_기준250!$CN$38:$EF$38,1,$C48)&gt;15)*(INDEX(_calc_기준250!$CN$38:$EF$38,1,$C48)&lt;=30)+(INDEX(_calc_기준250!$CN$38:$EF$38,1,$D48)&gt;15)*(INDEX(_calc_기준250!$CN$38:$EF$38,1,$D48)&lt;=30)+(INDEX(_calc_기준250!$CN$38:$EF$38,1,$E48)&gt;15)*(INDEX(_calc_기준250!$CN$38:$EF$38,1,$E48)&lt;=30)+(INDEX(_calc_기준250!$CN$38:$EF$38,1,$F48)&gt;15)*(INDEX(_calc_기준250!$CN$38:$EF$38,1,$F48)&lt;=30)+(INDEX(_calc_기준250!$CN$38:$EF$38,1,$G48)&gt;15)*(INDEX(_calc_기준250!$CN$38:$EF$38,1,$G48)&lt;=30),"")</f>
        <v>2</v>
      </c>
      <c r="K48" s="43">
        <f>IFERROR((INDEX(_calc_기준250!$CN$38:$EF$38,1,$B48)&gt;30)+(INDEX(_calc_기준250!$CN$38:$EF$38,1,$C48)&gt;30)+(INDEX(_calc_기준250!$CN$38:$EF$38,1,$D48)&gt;30)+(INDEX(_calc_기준250!$CN$38:$EF$38,1,$E48)&gt;30)+(INDEX(_calc_기준250!$CN$38:$EF$38,1,$F48)&gt;30)+(INDEX(_calc_기준250!$CN$38:$EF$38,1,$G48)&gt;30),"")</f>
        <v>2</v>
      </c>
      <c r="L48" s="25">
        <f>IFERROR(MATCH(L$11,_calc_기준250!$CN$38:$EF$38,0),"")</f>
        <v>45</v>
      </c>
      <c r="M48" s="25">
        <f>IFERROR(MATCH(M$11,_calc_기준250!$CN$38:$EF$38,0),"")</f>
        <v>35</v>
      </c>
      <c r="N48" s="25">
        <f>IFERROR(MATCH(N$11,_calc_기준250!$CN$38:$EF$38,0),"")</f>
        <v>14</v>
      </c>
      <c r="O48" s="25">
        <f>IFERROR(MATCH(O$11,_calc_기준250!$CN$38:$EF$38,0),"")</f>
        <v>34</v>
      </c>
      <c r="P48" s="25">
        <f>IFERROR(MATCH(P$11,_calc_기준250!$CN$38:$EF$38,0),"")</f>
        <v>21</v>
      </c>
      <c r="Q48" s="25">
        <f>IFERROR(MATCH(Q$11,_calc_기준250!$CN$38:$EF$38,0),"")</f>
        <v>11</v>
      </c>
      <c r="R48" s="25">
        <f>IFERROR(MATCH(R$11,_calc_기준250!$CN$38:$EF$38,0),"")</f>
        <v>19</v>
      </c>
      <c r="S48" s="25">
        <f>IFERROR(MATCH(S$11,_calc_기준250!$CN$38:$EF$38,0),"")</f>
        <v>30</v>
      </c>
      <c r="T48" s="25">
        <f>IFERROR(MATCH(T$11,_calc_기준250!$CN$38:$EF$38,0),"")</f>
        <v>26</v>
      </c>
      <c r="U48" s="25">
        <f>IFERROR(MATCH(U$11,_calc_기준250!$CN$38:$EF$38,0),"")</f>
        <v>44</v>
      </c>
      <c r="V48" s="25">
        <f>IFERROR(MATCH(V$11,_calc_기준250!$CN$38:$EF$38,0),"")</f>
        <v>33</v>
      </c>
      <c r="W48" s="25">
        <f>IFERROR(MATCH(W$11,_calc_기준250!$CN$38:$EF$38,0),"")</f>
        <v>13</v>
      </c>
      <c r="X48" s="25">
        <f>IFERROR(MATCH(X$11,_calc_기준250!$CN$38:$EF$38,0),"")</f>
        <v>31</v>
      </c>
      <c r="Y48" s="25">
        <f>IFERROR(MATCH(Y$11,_calc_기준250!$CN$38:$EF$38,0),"")</f>
        <v>22</v>
      </c>
      <c r="Z48" s="25">
        <f>IFERROR(MATCH(Z$11,_calc_기준250!$CN$38:$EF$38,0),"")</f>
        <v>6</v>
      </c>
      <c r="AA48" s="25">
        <f>IFERROR(MATCH(AA$11,_calc_기준250!$CN$38:$EF$38,0),"")</f>
        <v>37</v>
      </c>
      <c r="AB48" s="25">
        <f>IFERROR(MATCH(AB$11,_calc_기준250!$CN$38:$EF$38,0),"")</f>
        <v>12</v>
      </c>
      <c r="AC48" s="25">
        <f>IFERROR(MATCH(AC$11,_calc_기준250!$CN$38:$EF$38,0),"")</f>
        <v>36</v>
      </c>
      <c r="AD48" s="25">
        <f>IFERROR(MATCH(AD$11,_calc_기준250!$CN$38:$EF$38,0),"")</f>
        <v>10</v>
      </c>
      <c r="AE48" s="25">
        <f>IFERROR(MATCH(AE$11,_calc_기준250!$CN$38:$EF$38,0),"")</f>
        <v>18</v>
      </c>
      <c r="AF48" s="25">
        <f>IFERROR(MATCH(AF$11,_calc_기준250!$CN$38:$EF$38,0),"")</f>
        <v>32</v>
      </c>
      <c r="AG48" s="25">
        <f>IFERROR(MATCH(AG$11,_calc_기준250!$CN$38:$EF$38,0),"")</f>
        <v>7</v>
      </c>
      <c r="AH48" s="25">
        <f>IFERROR(MATCH(AH$11,_calc_기준250!$CN$38:$EF$38,0),"")</f>
        <v>41</v>
      </c>
      <c r="AI48" s="25">
        <f>IFERROR(MATCH(AI$11,_calc_기준250!$CN$38:$EF$38,0),"")</f>
        <v>2</v>
      </c>
      <c r="AJ48" s="25">
        <f>IFERROR(MATCH(AJ$11,_calc_기준250!$CN$38:$EF$38,0),"")</f>
        <v>16</v>
      </c>
      <c r="AK48" s="25">
        <f>IFERROR(MATCH(AK$11,_calc_기준250!$CN$38:$EF$38,0),"")</f>
        <v>20</v>
      </c>
      <c r="AL48" s="25">
        <f>IFERROR(MATCH(AL$11,_calc_기준250!$CN$38:$EF$38,0),"")</f>
        <v>29</v>
      </c>
      <c r="AM48" s="25">
        <f>IFERROR(MATCH(AM$11,_calc_기준250!$CN$38:$EF$38,0),"")</f>
        <v>38</v>
      </c>
      <c r="AN48" s="25">
        <f>IFERROR(MATCH(AN$11,_calc_기준250!$CN$38:$EF$38,0),"")</f>
        <v>3</v>
      </c>
      <c r="AO48" s="25">
        <f>IFERROR(MATCH(AO$11,_calc_기준250!$CN$38:$EF$38,0),"")</f>
        <v>15</v>
      </c>
      <c r="AP48" s="25">
        <f>IFERROR(MATCH(AP$11,_calc_기준250!$CN$38:$EF$38,0),"")</f>
        <v>43</v>
      </c>
      <c r="AQ48" s="25">
        <f>IFERROR(MATCH(AQ$11,_calc_기준250!$CN$38:$EF$38,0),"")</f>
        <v>1</v>
      </c>
      <c r="AR48" s="25">
        <f>IFERROR(MATCH(AR$11,_calc_기준250!$CN$38:$EF$38,0),"")</f>
        <v>24</v>
      </c>
      <c r="AS48" s="25">
        <f>IFERROR(MATCH(AS$11,_calc_기준250!$CN$38:$EF$38,0),"")</f>
        <v>17</v>
      </c>
      <c r="AT48" s="25">
        <f>IFERROR(MATCH(AT$11,_calc_기준250!$CN$38:$EF$38,0),"")</f>
        <v>40</v>
      </c>
      <c r="AU48" s="25">
        <f>IFERROR(MATCH(AU$11,_calc_기준250!$CN$38:$EF$38,0),"")</f>
        <v>9</v>
      </c>
      <c r="AV48" s="25">
        <f>IFERROR(MATCH(AV$11,_calc_기준250!$CN$38:$EF$38,0),"")</f>
        <v>42</v>
      </c>
      <c r="AW48" s="25">
        <f>IFERROR(MATCH(AW$11,_calc_기준250!$CN$38:$EF$38,0),"")</f>
        <v>27</v>
      </c>
      <c r="AX48" s="25">
        <f>IFERROR(MATCH(AX$11,_calc_기준250!$CN$38:$EF$38,0),"")</f>
        <v>4</v>
      </c>
      <c r="AY48" s="25">
        <f>IFERROR(MATCH(AY$11,_calc_기준250!$CN$38:$EF$38,0),"")</f>
        <v>5</v>
      </c>
      <c r="AZ48" s="25">
        <f>IFERROR(MATCH(AZ$11,_calc_기준250!$CN$38:$EF$38,0),"")</f>
        <v>28</v>
      </c>
      <c r="BA48" s="25">
        <f>IFERROR(MATCH(BA$11,_calc_기준250!$CN$38:$EF$38,0),"")</f>
        <v>8</v>
      </c>
      <c r="BB48" s="25">
        <f>IFERROR(MATCH(BB$11,_calc_기준250!$CN$38:$EF$38,0),"")</f>
        <v>25</v>
      </c>
      <c r="BC48" s="25">
        <f>IFERROR(MATCH(BC$11,_calc_기준250!$CN$38:$EF$38,0),"")</f>
        <v>23</v>
      </c>
      <c r="BD48" s="25">
        <f>IFERROR(MATCH(BD$11,_calc_기준250!$CN$38:$EF$38,0),"")</f>
        <v>39</v>
      </c>
    </row>
    <row r="49" spans="1:56" ht="16.5" customHeight="1">
      <c r="A49" s="53">
        <f t="shared" si="3"/>
        <v>1207</v>
      </c>
      <c r="B49" s="40">
        <f>IFERROR(INDEX(전체당첨내역!$B:$B,MATCH($A49,전체당첨내역!$A:$A,0)),"")</f>
        <v>10</v>
      </c>
      <c r="C49" s="40">
        <f>IFERROR(INDEX(전체당첨내역!$C:$C,MATCH($A49,전체당첨내역!$A:$A,0)),"")</f>
        <v>22</v>
      </c>
      <c r="D49" s="40">
        <f>IFERROR(INDEX(전체당첨내역!$D:$D,MATCH($A49,전체당첨내역!$A:$A,0)),"")</f>
        <v>24</v>
      </c>
      <c r="E49" s="40">
        <f>IFERROR(INDEX(전체당첨내역!$E:$E,MATCH($A49,전체당첨내역!$A:$A,0)),"")</f>
        <v>27</v>
      </c>
      <c r="F49" s="40">
        <f>IFERROR(INDEX(전체당첨내역!$F:$F,MATCH($A49,전체당첨내역!$A:$A,0)),"")</f>
        <v>38</v>
      </c>
      <c r="G49" s="40">
        <f>IFERROR(INDEX(전체당첨내역!$G:$G,MATCH($A49,전체당첨내역!$A:$A,0)),"")</f>
        <v>45</v>
      </c>
      <c r="H49" s="45">
        <f>IFERROR(INDEX(전체당첨내역!$H:$H,MATCH($A49,전체당첨내역!$A:$A,0)),"")</f>
        <v>11</v>
      </c>
      <c r="I49" s="42">
        <f>IFERROR((INDEX(_calc_기준250!$CN$39:$EF$39,1,$B49)&gt;0)*(INDEX(_calc_기준250!$CN$39:$EF$39,1,$B49)&lt;=15)+(INDEX(_calc_기준250!$CN$39:$EF$39,1,$C49)&gt;0)*(INDEX(_calc_기준250!$CN$39:$EF$39,1,$C49)&lt;=15)+(INDEX(_calc_기준250!$CN$39:$EF$39,1,$D49)&gt;0)*(INDEX(_calc_기준250!$CN$39:$EF$39,1,$D49)&lt;=15)+(INDEX(_calc_기준250!$CN$39:$EF$39,1,$E49)&gt;0)*(INDEX(_calc_기준250!$CN$39:$EF$39,1,$E49)&lt;=15)+(INDEX(_calc_기준250!$CN$39:$EF$39,1,$F49)&gt;0)*(INDEX(_calc_기준250!$CN$39:$EF$39,1,$F49)&lt;=15)+(INDEX(_calc_기준250!$CN$39:$EF$39,1,$G49)&gt;0)*(INDEX(_calc_기준250!$CN$39:$EF$39,1,$G49)&lt;=15),"")</f>
        <v>2</v>
      </c>
      <c r="J49" s="40">
        <f>IFERROR((INDEX(_calc_기준250!$CN$39:$EF$39,1,$B49)&gt;15)*(INDEX(_calc_기준250!$CN$39:$EF$39,1,$B49)&lt;=30)+(INDEX(_calc_기준250!$CN$39:$EF$39,1,$C49)&gt;15)*(INDEX(_calc_기준250!$CN$39:$EF$39,1,$C49)&lt;=30)+(INDEX(_calc_기준250!$CN$39:$EF$39,1,$D49)&gt;15)*(INDEX(_calc_기준250!$CN$39:$EF$39,1,$D49)&lt;=30)+(INDEX(_calc_기준250!$CN$39:$EF$39,1,$E49)&gt;15)*(INDEX(_calc_기준250!$CN$39:$EF$39,1,$E49)&lt;=30)+(INDEX(_calc_기준250!$CN$39:$EF$39,1,$F49)&gt;15)*(INDEX(_calc_기준250!$CN$39:$EF$39,1,$F49)&lt;=30)+(INDEX(_calc_기준250!$CN$39:$EF$39,1,$G49)&gt;15)*(INDEX(_calc_기준250!$CN$39:$EF$39,1,$G49)&lt;=30),"")</f>
        <v>3</v>
      </c>
      <c r="K49" s="43">
        <f>IFERROR((INDEX(_calc_기준250!$CN$39:$EF$39,1,$B49)&gt;30)+(INDEX(_calc_기준250!$CN$39:$EF$39,1,$C49)&gt;30)+(INDEX(_calc_기준250!$CN$39:$EF$39,1,$D49)&gt;30)+(INDEX(_calc_기준250!$CN$39:$EF$39,1,$E49)&gt;30)+(INDEX(_calc_기준250!$CN$39:$EF$39,1,$F49)&gt;30)+(INDEX(_calc_기준250!$CN$39:$EF$39,1,$G49)&gt;30),"")</f>
        <v>1</v>
      </c>
      <c r="L49" s="25">
        <f>IFERROR(MATCH(L$11,_calc_기준250!$CN$39:$EF$39,0),"")</f>
        <v>35</v>
      </c>
      <c r="M49" s="25">
        <f>IFERROR(MATCH(M$11,_calc_기준250!$CN$39:$EF$39,0),"")</f>
        <v>45</v>
      </c>
      <c r="N49" s="25">
        <f>IFERROR(MATCH(N$11,_calc_기준250!$CN$39:$EF$39,0),"")</f>
        <v>34</v>
      </c>
      <c r="O49" s="25">
        <f>IFERROR(MATCH(O$11,_calc_기준250!$CN$39:$EF$39,0),"")</f>
        <v>14</v>
      </c>
      <c r="P49" s="25">
        <f>IFERROR(MATCH(P$11,_calc_기준250!$CN$39:$EF$39,0),"")</f>
        <v>21</v>
      </c>
      <c r="Q49" s="25">
        <f>IFERROR(MATCH(Q$11,_calc_기준250!$CN$39:$EF$39,0),"")</f>
        <v>30</v>
      </c>
      <c r="R49" s="25">
        <f>IFERROR(MATCH(R$11,_calc_기준250!$CN$39:$EF$39,0),"")</f>
        <v>11</v>
      </c>
      <c r="S49" s="25">
        <f>IFERROR(MATCH(S$11,_calc_기준250!$CN$39:$EF$39,0),"")</f>
        <v>19</v>
      </c>
      <c r="T49" s="25">
        <f>IFERROR(MATCH(T$11,_calc_기준250!$CN$39:$EF$39,0),"")</f>
        <v>33</v>
      </c>
      <c r="U49" s="25">
        <f>IFERROR(MATCH(U$11,_calc_기준250!$CN$39:$EF$39,0),"")</f>
        <v>13</v>
      </c>
      <c r="V49" s="25">
        <f>IFERROR(MATCH(V$11,_calc_기준250!$CN$39:$EF$39,0),"")</f>
        <v>31</v>
      </c>
      <c r="W49" s="25">
        <f>IFERROR(MATCH(W$11,_calc_기준250!$CN$39:$EF$39,0),"")</f>
        <v>44</v>
      </c>
      <c r="X49" s="25">
        <f>IFERROR(MATCH(X$11,_calc_기준250!$CN$39:$EF$39,0),"")</f>
        <v>6</v>
      </c>
      <c r="Y49" s="25">
        <f>IFERROR(MATCH(Y$11,_calc_기준250!$CN$39:$EF$39,0),"")</f>
        <v>22</v>
      </c>
      <c r="Z49" s="25">
        <f>IFERROR(MATCH(Z$11,_calc_기준250!$CN$39:$EF$39,0),"")</f>
        <v>37</v>
      </c>
      <c r="AA49" s="25">
        <f>IFERROR(MATCH(AA$11,_calc_기준250!$CN$39:$EF$39,0),"")</f>
        <v>38</v>
      </c>
      <c r="AB49" s="25">
        <f>IFERROR(MATCH(AB$11,_calc_기준250!$CN$39:$EF$39,0),"")</f>
        <v>26</v>
      </c>
      <c r="AC49" s="25">
        <f>IFERROR(MATCH(AC$11,_calc_기준250!$CN$39:$EF$39,0),"")</f>
        <v>36</v>
      </c>
      <c r="AD49" s="25">
        <f>IFERROR(MATCH(AD$11,_calc_기준250!$CN$39:$EF$39,0),"")</f>
        <v>18</v>
      </c>
      <c r="AE49" s="25">
        <f>IFERROR(MATCH(AE$11,_calc_기준250!$CN$39:$EF$39,0),"")</f>
        <v>32</v>
      </c>
      <c r="AF49" s="25">
        <f>IFERROR(MATCH(AF$11,_calc_기준250!$CN$39:$EF$39,0),"")</f>
        <v>10</v>
      </c>
      <c r="AG49" s="25">
        <f>IFERROR(MATCH(AG$11,_calc_기준250!$CN$39:$EF$39,0),"")</f>
        <v>15</v>
      </c>
      <c r="AH49" s="25">
        <f>IFERROR(MATCH(AH$11,_calc_기준250!$CN$39:$EF$39,0),"")</f>
        <v>29</v>
      </c>
      <c r="AI49" s="25">
        <f>IFERROR(MATCH(AI$11,_calc_기준250!$CN$39:$EF$39,0),"")</f>
        <v>41</v>
      </c>
      <c r="AJ49" s="25">
        <f>IFERROR(MATCH(AJ$11,_calc_기준250!$CN$39:$EF$39,0),"")</f>
        <v>16</v>
      </c>
      <c r="AK49" s="25">
        <f>IFERROR(MATCH(AK$11,_calc_기준250!$CN$39:$EF$39,0),"")</f>
        <v>12</v>
      </c>
      <c r="AL49" s="25">
        <f>IFERROR(MATCH(AL$11,_calc_기준250!$CN$39:$EF$39,0),"")</f>
        <v>2</v>
      </c>
      <c r="AM49" s="25">
        <f>IFERROR(MATCH(AM$11,_calc_기준250!$CN$39:$EF$39,0),"")</f>
        <v>7</v>
      </c>
      <c r="AN49" s="25">
        <f>IFERROR(MATCH(AN$11,_calc_기준250!$CN$39:$EF$39,0),"")</f>
        <v>3</v>
      </c>
      <c r="AO49" s="25">
        <f>IFERROR(MATCH(AO$11,_calc_기준250!$CN$39:$EF$39,0),"")</f>
        <v>24</v>
      </c>
      <c r="AP49" s="25">
        <f>IFERROR(MATCH(AP$11,_calc_기준250!$CN$39:$EF$39,0),"")</f>
        <v>43</v>
      </c>
      <c r="AQ49" s="25">
        <f>IFERROR(MATCH(AQ$11,_calc_기준250!$CN$39:$EF$39,0),"")</f>
        <v>1</v>
      </c>
      <c r="AR49" s="25">
        <f>IFERROR(MATCH(AR$11,_calc_기준250!$CN$39:$EF$39,0),"")</f>
        <v>17</v>
      </c>
      <c r="AS49" s="25">
        <f>IFERROR(MATCH(AS$11,_calc_기준250!$CN$39:$EF$39,0),"")</f>
        <v>40</v>
      </c>
      <c r="AT49" s="25">
        <f>IFERROR(MATCH(AT$11,_calc_기준250!$CN$39:$EF$39,0),"")</f>
        <v>20</v>
      </c>
      <c r="AU49" s="25">
        <f>IFERROR(MATCH(AU$11,_calc_기준250!$CN$39:$EF$39,0),"")</f>
        <v>4</v>
      </c>
      <c r="AV49" s="25">
        <f>IFERROR(MATCH(AV$11,_calc_기준250!$CN$39:$EF$39,0),"")</f>
        <v>42</v>
      </c>
      <c r="AW49" s="25">
        <f>IFERROR(MATCH(AW$11,_calc_기준250!$CN$39:$EF$39,0),"")</f>
        <v>9</v>
      </c>
      <c r="AX49" s="25">
        <f>IFERROR(MATCH(AX$11,_calc_기준250!$CN$39:$EF$39,0),"")</f>
        <v>27</v>
      </c>
      <c r="AY49" s="25">
        <f>IFERROR(MATCH(AY$11,_calc_기준250!$CN$39:$EF$39,0),"")</f>
        <v>28</v>
      </c>
      <c r="AZ49" s="25">
        <f>IFERROR(MATCH(AZ$11,_calc_기준250!$CN$39:$EF$39,0),"")</f>
        <v>8</v>
      </c>
      <c r="BA49" s="25">
        <f>IFERROR(MATCH(BA$11,_calc_기준250!$CN$39:$EF$39,0),"")</f>
        <v>23</v>
      </c>
      <c r="BB49" s="25">
        <f>IFERROR(MATCH(BB$11,_calc_기준250!$CN$39:$EF$39,0),"")</f>
        <v>5</v>
      </c>
      <c r="BC49" s="25">
        <f>IFERROR(MATCH(BC$11,_calc_기준250!$CN$39:$EF$39,0),"")</f>
        <v>25</v>
      </c>
      <c r="BD49" s="25">
        <f>IFERROR(MATCH(BD$11,_calc_기준250!$CN$39:$EF$39,0),"")</f>
        <v>39</v>
      </c>
    </row>
    <row r="50" spans="1:56" ht="16.5" customHeight="1">
      <c r="A50" s="53">
        <f t="shared" si="3"/>
        <v>1206</v>
      </c>
      <c r="B50" s="40">
        <f>IFERROR(INDEX(전체당첨내역!$B:$B,MATCH($A50,전체당첨내역!$A:$A,0)),"")</f>
        <v>1</v>
      </c>
      <c r="C50" s="40">
        <f>IFERROR(INDEX(전체당첨내역!$C:$C,MATCH($A50,전체당첨내역!$A:$A,0)),"")</f>
        <v>3</v>
      </c>
      <c r="D50" s="40">
        <f>IFERROR(INDEX(전체당첨내역!$D:$D,MATCH($A50,전체당첨내역!$A:$A,0)),"")</f>
        <v>17</v>
      </c>
      <c r="E50" s="40">
        <f>IFERROR(INDEX(전체당첨내역!$E:$E,MATCH($A50,전체당첨내역!$A:$A,0)),"")</f>
        <v>26</v>
      </c>
      <c r="F50" s="40">
        <f>IFERROR(INDEX(전체당첨내역!$F:$F,MATCH($A50,전체당첨내역!$A:$A,0)),"")</f>
        <v>27</v>
      </c>
      <c r="G50" s="40">
        <f>IFERROR(INDEX(전체당첨내역!$G:$G,MATCH($A50,전체당첨내역!$A:$A,0)),"")</f>
        <v>42</v>
      </c>
      <c r="H50" s="45">
        <f>IFERROR(INDEX(전체당첨내역!$H:$H,MATCH($A50,전체당첨내역!$A:$A,0)),"")</f>
        <v>23</v>
      </c>
      <c r="I50" s="42">
        <f>IFERROR((INDEX(_calc_기준250!$CN$40:$EF$40,1,$B50)&gt;0)*(INDEX(_calc_기준250!$CN$40:$EF$40,1,$B50)&lt;=15)+(INDEX(_calc_기준250!$CN$40:$EF$40,1,$C50)&gt;0)*(INDEX(_calc_기준250!$CN$40:$EF$40,1,$C50)&lt;=15)+(INDEX(_calc_기준250!$CN$40:$EF$40,1,$D50)&gt;0)*(INDEX(_calc_기준250!$CN$40:$EF$40,1,$D50)&lt;=15)+(INDEX(_calc_기준250!$CN$40:$EF$40,1,$E50)&gt;0)*(INDEX(_calc_기준250!$CN$40:$EF$40,1,$E50)&lt;=15)+(INDEX(_calc_기준250!$CN$40:$EF$40,1,$F50)&gt;0)*(INDEX(_calc_기준250!$CN$40:$EF$40,1,$F50)&lt;=15)+(INDEX(_calc_기준250!$CN$40:$EF$40,1,$G50)&gt;0)*(INDEX(_calc_기준250!$CN$40:$EF$40,1,$G50)&lt;=15),"")</f>
        <v>1</v>
      </c>
      <c r="J50" s="40">
        <f>IFERROR((INDEX(_calc_기준250!$CN$40:$EF$40,1,$B50)&gt;15)*(INDEX(_calc_기준250!$CN$40:$EF$40,1,$B50)&lt;=30)+(INDEX(_calc_기준250!$CN$40:$EF$40,1,$C50)&gt;15)*(INDEX(_calc_기준250!$CN$40:$EF$40,1,$C50)&lt;=30)+(INDEX(_calc_기준250!$CN$40:$EF$40,1,$D50)&gt;15)*(INDEX(_calc_기준250!$CN$40:$EF$40,1,$D50)&lt;=30)+(INDEX(_calc_기준250!$CN$40:$EF$40,1,$E50)&gt;15)*(INDEX(_calc_기준250!$CN$40:$EF$40,1,$E50)&lt;=30)+(INDEX(_calc_기준250!$CN$40:$EF$40,1,$F50)&gt;15)*(INDEX(_calc_기준250!$CN$40:$EF$40,1,$F50)&lt;=30)+(INDEX(_calc_기준250!$CN$40:$EF$40,1,$G50)&gt;15)*(INDEX(_calc_기준250!$CN$40:$EF$40,1,$G50)&lt;=30),"")</f>
        <v>3</v>
      </c>
      <c r="K50" s="43">
        <f>IFERROR((INDEX(_calc_기준250!$CN$40:$EF$40,1,$B50)&gt;30)+(INDEX(_calc_기준250!$CN$40:$EF$40,1,$C50)&gt;30)+(INDEX(_calc_기준250!$CN$40:$EF$40,1,$D50)&gt;30)+(INDEX(_calc_기준250!$CN$40:$EF$40,1,$E50)&gt;30)+(INDEX(_calc_기준250!$CN$40:$EF$40,1,$F50)&gt;30)+(INDEX(_calc_기준250!$CN$40:$EF$40,1,$G50)&gt;30),"")</f>
        <v>2</v>
      </c>
      <c r="L50" s="25">
        <f>IFERROR(MATCH(L$11,_calc_기준250!$CN$40:$EF$40,0),"")</f>
        <v>35</v>
      </c>
      <c r="M50" s="25">
        <f>IFERROR(MATCH(M$11,_calc_기준250!$CN$40:$EF$40,0),"")</f>
        <v>45</v>
      </c>
      <c r="N50" s="25">
        <f>IFERROR(MATCH(N$11,_calc_기준250!$CN$40:$EF$40,0),"")</f>
        <v>14</v>
      </c>
      <c r="O50" s="25">
        <f>IFERROR(MATCH(O$11,_calc_기준250!$CN$40:$EF$40,0),"")</f>
        <v>34</v>
      </c>
      <c r="P50" s="25">
        <f>IFERROR(MATCH(P$11,_calc_기준250!$CN$40:$EF$40,0),"")</f>
        <v>21</v>
      </c>
      <c r="Q50" s="25">
        <f>IFERROR(MATCH(Q$11,_calc_기준250!$CN$40:$EF$40,0),"")</f>
        <v>11</v>
      </c>
      <c r="R50" s="25">
        <f>IFERROR(MATCH(R$11,_calc_기준250!$CN$40:$EF$40,0),"")</f>
        <v>19</v>
      </c>
      <c r="S50" s="25">
        <f>IFERROR(MATCH(S$11,_calc_기준250!$CN$40:$EF$40,0),"")</f>
        <v>33</v>
      </c>
      <c r="T50" s="25">
        <f>IFERROR(MATCH(T$11,_calc_기준250!$CN$40:$EF$40,0),"")</f>
        <v>44</v>
      </c>
      <c r="U50" s="25">
        <f>IFERROR(MATCH(U$11,_calc_기준250!$CN$40:$EF$40,0),"")</f>
        <v>26</v>
      </c>
      <c r="V50" s="25">
        <f>IFERROR(MATCH(V$11,_calc_기준250!$CN$40:$EF$40,0),"")</f>
        <v>13</v>
      </c>
      <c r="W50" s="25">
        <f>IFERROR(MATCH(W$11,_calc_기준250!$CN$40:$EF$40,0),"")</f>
        <v>22</v>
      </c>
      <c r="X50" s="25">
        <f>IFERROR(MATCH(X$11,_calc_기준250!$CN$40:$EF$40,0),"")</f>
        <v>6</v>
      </c>
      <c r="Y50" s="25">
        <f>IFERROR(MATCH(Y$11,_calc_기준250!$CN$40:$EF$40,0),"")</f>
        <v>38</v>
      </c>
      <c r="Z50" s="25">
        <f>IFERROR(MATCH(Z$11,_calc_기준250!$CN$40:$EF$40,0),"")</f>
        <v>30</v>
      </c>
      <c r="AA50" s="25">
        <f>IFERROR(MATCH(AA$11,_calc_기준250!$CN$40:$EF$40,0),"")</f>
        <v>37</v>
      </c>
      <c r="AB50" s="25">
        <f>IFERROR(MATCH(AB$11,_calc_기준250!$CN$40:$EF$40,0),"")</f>
        <v>36</v>
      </c>
      <c r="AC50" s="25">
        <f>IFERROR(MATCH(AC$11,_calc_기준250!$CN$40:$EF$40,0),"")</f>
        <v>32</v>
      </c>
      <c r="AD50" s="25">
        <f>IFERROR(MATCH(AD$11,_calc_기준250!$CN$40:$EF$40,0),"")</f>
        <v>15</v>
      </c>
      <c r="AE50" s="25">
        <f>IFERROR(MATCH(AE$11,_calc_기준250!$CN$40:$EF$40,0),"")</f>
        <v>18</v>
      </c>
      <c r="AF50" s="25">
        <f>IFERROR(MATCH(AF$11,_calc_기준250!$CN$40:$EF$40,0),"")</f>
        <v>10</v>
      </c>
      <c r="AG50" s="25">
        <f>IFERROR(MATCH(AG$11,_calc_기준250!$CN$40:$EF$40,0),"")</f>
        <v>29</v>
      </c>
      <c r="AH50" s="25">
        <f>IFERROR(MATCH(AH$11,_calc_기준250!$CN$40:$EF$40,0),"")</f>
        <v>31</v>
      </c>
      <c r="AI50" s="25">
        <f>IFERROR(MATCH(AI$11,_calc_기준250!$CN$40:$EF$40,0),"")</f>
        <v>17</v>
      </c>
      <c r="AJ50" s="25">
        <f>IFERROR(MATCH(AJ$11,_calc_기준250!$CN$40:$EF$40,0),"")</f>
        <v>2</v>
      </c>
      <c r="AK50" s="25">
        <f>IFERROR(MATCH(AK$11,_calc_기준250!$CN$40:$EF$40,0),"")</f>
        <v>7</v>
      </c>
      <c r="AL50" s="25">
        <f>IFERROR(MATCH(AL$11,_calc_기준250!$CN$40:$EF$40,0),"")</f>
        <v>12</v>
      </c>
      <c r="AM50" s="25">
        <f>IFERROR(MATCH(AM$11,_calc_기준250!$CN$40:$EF$40,0),"")</f>
        <v>16</v>
      </c>
      <c r="AN50" s="25">
        <f>IFERROR(MATCH(AN$11,_calc_기준250!$CN$40:$EF$40,0),"")</f>
        <v>1</v>
      </c>
      <c r="AO50" s="25">
        <f>IFERROR(MATCH(AO$11,_calc_기준250!$CN$40:$EF$40,0),"")</f>
        <v>3</v>
      </c>
      <c r="AP50" s="25">
        <f>IFERROR(MATCH(AP$11,_calc_기준250!$CN$40:$EF$40,0),"")</f>
        <v>43</v>
      </c>
      <c r="AQ50" s="25">
        <f>IFERROR(MATCH(AQ$11,_calc_기준250!$CN$40:$EF$40,0),"")</f>
        <v>24</v>
      </c>
      <c r="AR50" s="25">
        <f>IFERROR(MATCH(AR$11,_calc_기준250!$CN$40:$EF$40,0),"")</f>
        <v>41</v>
      </c>
      <c r="AS50" s="25">
        <f>IFERROR(MATCH(AS$11,_calc_기준250!$CN$40:$EF$40,0),"")</f>
        <v>20</v>
      </c>
      <c r="AT50" s="25">
        <f>IFERROR(MATCH(AT$11,_calc_기준250!$CN$40:$EF$40,0),"")</f>
        <v>42</v>
      </c>
      <c r="AU50" s="25">
        <f>IFERROR(MATCH(AU$11,_calc_기준250!$CN$40:$EF$40,0),"")</f>
        <v>40</v>
      </c>
      <c r="AV50" s="25">
        <f>IFERROR(MATCH(AV$11,_calc_기준250!$CN$40:$EF$40,0),"")</f>
        <v>4</v>
      </c>
      <c r="AW50" s="25">
        <f>IFERROR(MATCH(AW$11,_calc_기준250!$CN$40:$EF$40,0),"")</f>
        <v>9</v>
      </c>
      <c r="AX50" s="25">
        <f>IFERROR(MATCH(AX$11,_calc_기준250!$CN$40:$EF$40,0),"")</f>
        <v>27</v>
      </c>
      <c r="AY50" s="25">
        <f>IFERROR(MATCH(AY$11,_calc_기준250!$CN$40:$EF$40,0),"")</f>
        <v>28</v>
      </c>
      <c r="AZ50" s="25">
        <f>IFERROR(MATCH(AZ$11,_calc_기준250!$CN$40:$EF$40,0),"")</f>
        <v>8</v>
      </c>
      <c r="BA50" s="25">
        <f>IFERROR(MATCH(BA$11,_calc_기준250!$CN$40:$EF$40,0),"")</f>
        <v>23</v>
      </c>
      <c r="BB50" s="25">
        <f>IFERROR(MATCH(BB$11,_calc_기준250!$CN$40:$EF$40,0),"")</f>
        <v>5</v>
      </c>
      <c r="BC50" s="25">
        <f>IFERROR(MATCH(BC$11,_calc_기준250!$CN$40:$EF$40,0),"")</f>
        <v>25</v>
      </c>
      <c r="BD50" s="25">
        <f>IFERROR(MATCH(BD$11,_calc_기준250!$CN$40:$EF$40,0),"")</f>
        <v>39</v>
      </c>
    </row>
    <row r="51" spans="1:56" ht="16.5" customHeight="1">
      <c r="A51" s="53">
        <f t="shared" si="3"/>
        <v>1205</v>
      </c>
      <c r="B51" s="40">
        <f>IFERROR(INDEX(전체당첨내역!$B:$B,MATCH($A51,전체당첨내역!$A:$A,0)),"")</f>
        <v>1</v>
      </c>
      <c r="C51" s="40">
        <f>IFERROR(INDEX(전체당첨내역!$C:$C,MATCH($A51,전체당첨내역!$A:$A,0)),"")</f>
        <v>4</v>
      </c>
      <c r="D51" s="40">
        <f>IFERROR(INDEX(전체당첨내역!$D:$D,MATCH($A51,전체당첨내역!$A:$A,0)),"")</f>
        <v>16</v>
      </c>
      <c r="E51" s="40">
        <f>IFERROR(INDEX(전체당첨내역!$E:$E,MATCH($A51,전체당첨내역!$A:$A,0)),"")</f>
        <v>23</v>
      </c>
      <c r="F51" s="40">
        <f>IFERROR(INDEX(전체당첨내역!$F:$F,MATCH($A51,전체당첨내역!$A:$A,0)),"")</f>
        <v>31</v>
      </c>
      <c r="G51" s="40">
        <f>IFERROR(INDEX(전체당첨내역!$G:$G,MATCH($A51,전체당첨내역!$A:$A,0)),"")</f>
        <v>41</v>
      </c>
      <c r="H51" s="45">
        <f>IFERROR(INDEX(전체당첨내역!$H:$H,MATCH($A51,전체당첨내역!$A:$A,0)),"")</f>
        <v>2</v>
      </c>
      <c r="I51" s="42">
        <f>IFERROR((INDEX(_calc_기준250!$CN$41:$EF$41,1,$B51)&gt;0)*(INDEX(_calc_기준250!$CN$41:$EF$41,1,$B51)&lt;=15)+(INDEX(_calc_기준250!$CN$41:$EF$41,1,$C51)&gt;0)*(INDEX(_calc_기준250!$CN$41:$EF$41,1,$C51)&lt;=15)+(INDEX(_calc_기준250!$CN$41:$EF$41,1,$D51)&gt;0)*(INDEX(_calc_기준250!$CN$41:$EF$41,1,$D51)&lt;=15)+(INDEX(_calc_기준250!$CN$41:$EF$41,1,$E51)&gt;0)*(INDEX(_calc_기준250!$CN$41:$EF$41,1,$E51)&lt;=15)+(INDEX(_calc_기준250!$CN$41:$EF$41,1,$F51)&gt;0)*(INDEX(_calc_기준250!$CN$41:$EF$41,1,$F51)&lt;=15)+(INDEX(_calc_기준250!$CN$41:$EF$41,1,$G51)&gt;0)*(INDEX(_calc_기준250!$CN$41:$EF$41,1,$G51)&lt;=15),"")</f>
        <v>0</v>
      </c>
      <c r="J51" s="40">
        <f>IFERROR((INDEX(_calc_기준250!$CN$41:$EF$41,1,$B51)&gt;15)*(INDEX(_calc_기준250!$CN$41:$EF$41,1,$B51)&lt;=30)+(INDEX(_calc_기준250!$CN$41:$EF$41,1,$C51)&gt;15)*(INDEX(_calc_기준250!$CN$41:$EF$41,1,$C51)&lt;=30)+(INDEX(_calc_기준250!$CN$41:$EF$41,1,$D51)&gt;15)*(INDEX(_calc_기준250!$CN$41:$EF$41,1,$D51)&lt;=30)+(INDEX(_calc_기준250!$CN$41:$EF$41,1,$E51)&gt;15)*(INDEX(_calc_기준250!$CN$41:$EF$41,1,$E51)&lt;=30)+(INDEX(_calc_기준250!$CN$41:$EF$41,1,$F51)&gt;15)*(INDEX(_calc_기준250!$CN$41:$EF$41,1,$F51)&lt;=30)+(INDEX(_calc_기준250!$CN$41:$EF$41,1,$G51)&gt;15)*(INDEX(_calc_기준250!$CN$41:$EF$41,1,$G51)&lt;=30),"")</f>
        <v>4</v>
      </c>
      <c r="K51" s="43">
        <f>IFERROR((INDEX(_calc_기준250!$CN$41:$EF$41,1,$B51)&gt;30)+(INDEX(_calc_기준250!$CN$41:$EF$41,1,$C51)&gt;30)+(INDEX(_calc_기준250!$CN$41:$EF$41,1,$D51)&gt;30)+(INDEX(_calc_기준250!$CN$41:$EF$41,1,$E51)&gt;30)+(INDEX(_calc_기준250!$CN$41:$EF$41,1,$F51)&gt;30)+(INDEX(_calc_기준250!$CN$41:$EF$41,1,$G51)&gt;30),"")</f>
        <v>2</v>
      </c>
      <c r="L51" s="25">
        <f>IFERROR(MATCH(L$11,_calc_기준250!$CN$41:$EF$41,0),"")</f>
        <v>35</v>
      </c>
      <c r="M51" s="25">
        <f>IFERROR(MATCH(M$11,_calc_기준250!$CN$41:$EF$41,0),"")</f>
        <v>45</v>
      </c>
      <c r="N51" s="25">
        <f>IFERROR(MATCH(N$11,_calc_기준250!$CN$41:$EF$41,0),"")</f>
        <v>14</v>
      </c>
      <c r="O51" s="25">
        <f>IFERROR(MATCH(O$11,_calc_기준250!$CN$41:$EF$41,0),"")</f>
        <v>34</v>
      </c>
      <c r="P51" s="25">
        <f>IFERROR(MATCH(P$11,_calc_기준250!$CN$41:$EF$41,0),"")</f>
        <v>11</v>
      </c>
      <c r="Q51" s="25">
        <f>IFERROR(MATCH(Q$11,_calc_기준250!$CN$41:$EF$41,0),"")</f>
        <v>21</v>
      </c>
      <c r="R51" s="25">
        <f>IFERROR(MATCH(R$11,_calc_기준250!$CN$41:$EF$41,0),"")</f>
        <v>33</v>
      </c>
      <c r="S51" s="25">
        <f>IFERROR(MATCH(S$11,_calc_기준250!$CN$41:$EF$41,0),"")</f>
        <v>44</v>
      </c>
      <c r="T51" s="25">
        <f>IFERROR(MATCH(T$11,_calc_기준250!$CN$41:$EF$41,0),"")</f>
        <v>26</v>
      </c>
      <c r="U51" s="25">
        <f>IFERROR(MATCH(U$11,_calc_기준250!$CN$41:$EF$41,0),"")</f>
        <v>13</v>
      </c>
      <c r="V51" s="25">
        <f>IFERROR(MATCH(V$11,_calc_기준250!$CN$41:$EF$41,0),"")</f>
        <v>22</v>
      </c>
      <c r="W51" s="25">
        <f>IFERROR(MATCH(W$11,_calc_기준250!$CN$41:$EF$41,0),"")</f>
        <v>6</v>
      </c>
      <c r="X51" s="25">
        <f>IFERROR(MATCH(X$11,_calc_기준250!$CN$41:$EF$41,0),"")</f>
        <v>30</v>
      </c>
      <c r="Y51" s="25">
        <f>IFERROR(MATCH(Y$11,_calc_기준250!$CN$41:$EF$41,0),"")</f>
        <v>19</v>
      </c>
      <c r="Z51" s="25">
        <f>IFERROR(MATCH(Z$11,_calc_기준250!$CN$41:$EF$41,0),"")</f>
        <v>29</v>
      </c>
      <c r="AA51" s="25">
        <f>IFERROR(MATCH(AA$11,_calc_기준250!$CN$41:$EF$41,0),"")</f>
        <v>32</v>
      </c>
      <c r="AB51" s="25">
        <f>IFERROR(MATCH(AB$11,_calc_기준250!$CN$41:$EF$41,0),"")</f>
        <v>36</v>
      </c>
      <c r="AC51" s="25">
        <f>IFERROR(MATCH(AC$11,_calc_기준250!$CN$41:$EF$41,0),"")</f>
        <v>31</v>
      </c>
      <c r="AD51" s="25">
        <f>IFERROR(MATCH(AD$11,_calc_기준250!$CN$41:$EF$41,0),"")</f>
        <v>37</v>
      </c>
      <c r="AE51" s="25">
        <f>IFERROR(MATCH(AE$11,_calc_기준250!$CN$41:$EF$41,0),"")</f>
        <v>1</v>
      </c>
      <c r="AF51" s="25">
        <f>IFERROR(MATCH(AF$11,_calc_기준250!$CN$41:$EF$41,0),"")</f>
        <v>10</v>
      </c>
      <c r="AG51" s="25">
        <f>IFERROR(MATCH(AG$11,_calc_기준250!$CN$41:$EF$41,0),"")</f>
        <v>41</v>
      </c>
      <c r="AH51" s="25">
        <f>IFERROR(MATCH(AH$11,_calc_기준250!$CN$41:$EF$41,0),"")</f>
        <v>12</v>
      </c>
      <c r="AI51" s="25">
        <f>IFERROR(MATCH(AI$11,_calc_기준250!$CN$41:$EF$41,0),"")</f>
        <v>15</v>
      </c>
      <c r="AJ51" s="25">
        <f>IFERROR(MATCH(AJ$11,_calc_기준250!$CN$41:$EF$41,0),"")</f>
        <v>17</v>
      </c>
      <c r="AK51" s="25">
        <f>IFERROR(MATCH(AK$11,_calc_기준250!$CN$41:$EF$41,0),"")</f>
        <v>18</v>
      </c>
      <c r="AL51" s="25">
        <f>IFERROR(MATCH(AL$11,_calc_기준250!$CN$41:$EF$41,0),"")</f>
        <v>2</v>
      </c>
      <c r="AM51" s="25">
        <f>IFERROR(MATCH(AM$11,_calc_기준250!$CN$41:$EF$41,0),"")</f>
        <v>7</v>
      </c>
      <c r="AN51" s="25">
        <f>IFERROR(MATCH(AN$11,_calc_기준250!$CN$41:$EF$41,0),"")</f>
        <v>16</v>
      </c>
      <c r="AO51" s="25">
        <f>IFERROR(MATCH(AO$11,_calc_기준250!$CN$41:$EF$41,0),"")</f>
        <v>38</v>
      </c>
      <c r="AP51" s="25">
        <f>IFERROR(MATCH(AP$11,_calc_기준250!$CN$41:$EF$41,0),"")</f>
        <v>3</v>
      </c>
      <c r="AQ51" s="25">
        <f>IFERROR(MATCH(AQ$11,_calc_기준250!$CN$41:$EF$41,0),"")</f>
        <v>43</v>
      </c>
      <c r="AR51" s="25">
        <f>IFERROR(MATCH(AR$11,_calc_기준250!$CN$41:$EF$41,0),"")</f>
        <v>4</v>
      </c>
      <c r="AS51" s="25">
        <f>IFERROR(MATCH(AS$11,_calc_기준250!$CN$41:$EF$41,0),"")</f>
        <v>20</v>
      </c>
      <c r="AT51" s="25">
        <f>IFERROR(MATCH(AT$11,_calc_기준250!$CN$41:$EF$41,0),"")</f>
        <v>24</v>
      </c>
      <c r="AU51" s="25">
        <f>IFERROR(MATCH(AU$11,_calc_기준250!$CN$41:$EF$41,0),"")</f>
        <v>40</v>
      </c>
      <c r="AV51" s="25">
        <f>IFERROR(MATCH(AV$11,_calc_기준250!$CN$41:$EF$41,0),"")</f>
        <v>42</v>
      </c>
      <c r="AW51" s="25">
        <f>IFERROR(MATCH(AW$11,_calc_기준250!$CN$41:$EF$41,0),"")</f>
        <v>9</v>
      </c>
      <c r="AX51" s="25">
        <f>IFERROR(MATCH(AX$11,_calc_기준250!$CN$41:$EF$41,0),"")</f>
        <v>23</v>
      </c>
      <c r="AY51" s="25">
        <f>IFERROR(MATCH(AY$11,_calc_기준250!$CN$41:$EF$41,0),"")</f>
        <v>28</v>
      </c>
      <c r="AZ51" s="25">
        <f>IFERROR(MATCH(AZ$11,_calc_기준250!$CN$41:$EF$41,0),"")</f>
        <v>8</v>
      </c>
      <c r="BA51" s="25">
        <f>IFERROR(MATCH(BA$11,_calc_기준250!$CN$41:$EF$41,0),"")</f>
        <v>27</v>
      </c>
      <c r="BB51" s="25">
        <f>IFERROR(MATCH(BB$11,_calc_기준250!$CN$41:$EF$41,0),"")</f>
        <v>5</v>
      </c>
      <c r="BC51" s="25">
        <f>IFERROR(MATCH(BC$11,_calc_기준250!$CN$41:$EF$41,0),"")</f>
        <v>25</v>
      </c>
      <c r="BD51" s="25">
        <f>IFERROR(MATCH(BD$11,_calc_기준250!$CN$41:$EF$41,0),"")</f>
        <v>39</v>
      </c>
    </row>
    <row r="52" spans="1:56" ht="16.5" customHeight="1">
      <c r="A52" s="53">
        <f t="shared" si="3"/>
        <v>1204</v>
      </c>
      <c r="B52" s="40">
        <f>IFERROR(INDEX(전체당첨내역!$B:$B,MATCH($A52,전체당첨내역!$A:$A,0)),"")</f>
        <v>8</v>
      </c>
      <c r="C52" s="40">
        <f>IFERROR(INDEX(전체당첨내역!$C:$C,MATCH($A52,전체당첨내역!$A:$A,0)),"")</f>
        <v>16</v>
      </c>
      <c r="D52" s="40">
        <f>IFERROR(INDEX(전체당첨내역!$D:$D,MATCH($A52,전체당첨내역!$A:$A,0)),"")</f>
        <v>28</v>
      </c>
      <c r="E52" s="40">
        <f>IFERROR(INDEX(전체당첨내역!$E:$E,MATCH($A52,전체당첨내역!$A:$A,0)),"")</f>
        <v>30</v>
      </c>
      <c r="F52" s="40">
        <f>IFERROR(INDEX(전체당첨내역!$F:$F,MATCH($A52,전체당첨내역!$A:$A,0)),"")</f>
        <v>31</v>
      </c>
      <c r="G52" s="40">
        <f>IFERROR(INDEX(전체당첨내역!$G:$G,MATCH($A52,전체당첨내역!$A:$A,0)),"")</f>
        <v>44</v>
      </c>
      <c r="H52" s="45">
        <f>IFERROR(INDEX(전체당첨내역!$H:$H,MATCH($A52,전체당첨내역!$A:$A,0)),"")</f>
        <v>27</v>
      </c>
      <c r="I52" s="42">
        <f>IFERROR((INDEX(_calc_기준250!$CN$42:$EF$42,1,$B52)&gt;0)*(INDEX(_calc_기준250!$CN$42:$EF$42,1,$B52)&lt;=15)+(INDEX(_calc_기준250!$CN$42:$EF$42,1,$C52)&gt;0)*(INDEX(_calc_기준250!$CN$42:$EF$42,1,$C52)&lt;=15)+(INDEX(_calc_기준250!$CN$42:$EF$42,1,$D52)&gt;0)*(INDEX(_calc_기준250!$CN$42:$EF$42,1,$D52)&lt;=15)+(INDEX(_calc_기준250!$CN$42:$EF$42,1,$E52)&gt;0)*(INDEX(_calc_기준250!$CN$42:$EF$42,1,$E52)&lt;=15)+(INDEX(_calc_기준250!$CN$42:$EF$42,1,$F52)&gt;0)*(INDEX(_calc_기준250!$CN$42:$EF$42,1,$F52)&lt;=15)+(INDEX(_calc_기준250!$CN$42:$EF$42,1,$G52)&gt;0)*(INDEX(_calc_기준250!$CN$42:$EF$42,1,$G52)&lt;=15),"")</f>
        <v>2</v>
      </c>
      <c r="J52" s="40">
        <f>IFERROR((INDEX(_calc_기준250!$CN$42:$EF$42,1,$B52)&gt;15)*(INDEX(_calc_기준250!$CN$42:$EF$42,1,$B52)&lt;=30)+(INDEX(_calc_기준250!$CN$42:$EF$42,1,$C52)&gt;15)*(INDEX(_calc_기준250!$CN$42:$EF$42,1,$C52)&lt;=30)+(INDEX(_calc_기준250!$CN$42:$EF$42,1,$D52)&gt;15)*(INDEX(_calc_기준250!$CN$42:$EF$42,1,$D52)&lt;=30)+(INDEX(_calc_기준250!$CN$42:$EF$42,1,$E52)&gt;15)*(INDEX(_calc_기준250!$CN$42:$EF$42,1,$E52)&lt;=30)+(INDEX(_calc_기준250!$CN$42:$EF$42,1,$F52)&gt;15)*(INDEX(_calc_기준250!$CN$42:$EF$42,1,$F52)&lt;=30)+(INDEX(_calc_기준250!$CN$42:$EF$42,1,$G52)&gt;15)*(INDEX(_calc_기준250!$CN$42:$EF$42,1,$G52)&lt;=30),"")</f>
        <v>2</v>
      </c>
      <c r="K52" s="43">
        <f>IFERROR((INDEX(_calc_기준250!$CN$42:$EF$42,1,$B52)&gt;30)+(INDEX(_calc_기준250!$CN$42:$EF$42,1,$C52)&gt;30)+(INDEX(_calc_기준250!$CN$42:$EF$42,1,$D52)&gt;30)+(INDEX(_calc_기준250!$CN$42:$EF$42,1,$E52)&gt;30)+(INDEX(_calc_기준250!$CN$42:$EF$42,1,$F52)&gt;30)+(INDEX(_calc_기준250!$CN$42:$EF$42,1,$G52)&gt;30),"")</f>
        <v>2</v>
      </c>
      <c r="L52" s="25">
        <f>IFERROR(MATCH(L$11,_calc_기준250!$CN$42:$EF$42,0),"")</f>
        <v>35</v>
      </c>
      <c r="M52" s="25">
        <f>IFERROR(MATCH(M$11,_calc_기준250!$CN$42:$EF$42,0),"")</f>
        <v>45</v>
      </c>
      <c r="N52" s="25">
        <f>IFERROR(MATCH(N$11,_calc_기준250!$CN$42:$EF$42,0),"")</f>
        <v>14</v>
      </c>
      <c r="O52" s="25">
        <f>IFERROR(MATCH(O$11,_calc_기준250!$CN$42:$EF$42,0),"")</f>
        <v>34</v>
      </c>
      <c r="P52" s="25">
        <f>IFERROR(MATCH(P$11,_calc_기준250!$CN$42:$EF$42,0),"")</f>
        <v>11</v>
      </c>
      <c r="Q52" s="25">
        <f>IFERROR(MATCH(Q$11,_calc_기준250!$CN$42:$EF$42,0),"")</f>
        <v>21</v>
      </c>
      <c r="R52" s="25">
        <f>IFERROR(MATCH(R$11,_calc_기준250!$CN$42:$EF$42,0),"")</f>
        <v>30</v>
      </c>
      <c r="S52" s="25">
        <f>IFERROR(MATCH(S$11,_calc_기준250!$CN$42:$EF$42,0),"")</f>
        <v>33</v>
      </c>
      <c r="T52" s="25">
        <f>IFERROR(MATCH(T$11,_calc_기준250!$CN$42:$EF$42,0),"")</f>
        <v>44</v>
      </c>
      <c r="U52" s="25">
        <f>IFERROR(MATCH(U$11,_calc_기준250!$CN$42:$EF$42,0),"")</f>
        <v>13</v>
      </c>
      <c r="V52" s="25">
        <f>IFERROR(MATCH(V$11,_calc_기준250!$CN$42:$EF$42,0),"")</f>
        <v>6</v>
      </c>
      <c r="W52" s="25">
        <f>IFERROR(MATCH(W$11,_calc_기준250!$CN$42:$EF$42,0),"")</f>
        <v>26</v>
      </c>
      <c r="X52" s="25">
        <f>IFERROR(MATCH(X$11,_calc_기준250!$CN$42:$EF$42,0),"")</f>
        <v>22</v>
      </c>
      <c r="Y52" s="25">
        <f>IFERROR(MATCH(Y$11,_calc_기준250!$CN$42:$EF$42,0),"")</f>
        <v>1</v>
      </c>
      <c r="Z52" s="25">
        <f>IFERROR(MATCH(Z$11,_calc_기준250!$CN$42:$EF$42,0),"")</f>
        <v>19</v>
      </c>
      <c r="AA52" s="25">
        <f>IFERROR(MATCH(AA$11,_calc_기준250!$CN$42:$EF$42,0),"")</f>
        <v>31</v>
      </c>
      <c r="AB52" s="25">
        <f>IFERROR(MATCH(AB$11,_calc_기준250!$CN$42:$EF$42,0),"")</f>
        <v>36</v>
      </c>
      <c r="AC52" s="25">
        <f>IFERROR(MATCH(AC$11,_calc_기준250!$CN$42:$EF$42,0),"")</f>
        <v>29</v>
      </c>
      <c r="AD52" s="25">
        <f>IFERROR(MATCH(AD$11,_calc_기준250!$CN$42:$EF$42,0),"")</f>
        <v>10</v>
      </c>
      <c r="AE52" s="25">
        <f>IFERROR(MATCH(AE$11,_calc_기준250!$CN$42:$EF$42,0),"")</f>
        <v>15</v>
      </c>
      <c r="AF52" s="25">
        <f>IFERROR(MATCH(AF$11,_calc_기준250!$CN$42:$EF$42,0),"")</f>
        <v>18</v>
      </c>
      <c r="AG52" s="25">
        <f>IFERROR(MATCH(AG$11,_calc_기준250!$CN$42:$EF$42,0),"")</f>
        <v>37</v>
      </c>
      <c r="AH52" s="25">
        <f>IFERROR(MATCH(AH$11,_calc_기준250!$CN$42:$EF$42,0),"")</f>
        <v>41</v>
      </c>
      <c r="AI52" s="25">
        <f>IFERROR(MATCH(AI$11,_calc_기준250!$CN$42:$EF$42,0),"")</f>
        <v>12</v>
      </c>
      <c r="AJ52" s="25">
        <f>IFERROR(MATCH(AJ$11,_calc_기준250!$CN$42:$EF$42,0),"")</f>
        <v>17</v>
      </c>
      <c r="AK52" s="25">
        <f>IFERROR(MATCH(AK$11,_calc_기준250!$CN$42:$EF$42,0),"")</f>
        <v>2</v>
      </c>
      <c r="AL52" s="25">
        <f>IFERROR(MATCH(AL$11,_calc_기준250!$CN$42:$EF$42,0),"")</f>
        <v>7</v>
      </c>
      <c r="AM52" s="25">
        <f>IFERROR(MATCH(AM$11,_calc_기준250!$CN$42:$EF$42,0),"")</f>
        <v>16</v>
      </c>
      <c r="AN52" s="25">
        <f>IFERROR(MATCH(AN$11,_calc_기준250!$CN$42:$EF$42,0),"")</f>
        <v>43</v>
      </c>
      <c r="AO52" s="25">
        <f>IFERROR(MATCH(AO$11,_calc_기준250!$CN$42:$EF$42,0),"")</f>
        <v>32</v>
      </c>
      <c r="AP52" s="25">
        <f>IFERROR(MATCH(AP$11,_calc_기준250!$CN$42:$EF$42,0),"")</f>
        <v>3</v>
      </c>
      <c r="AQ52" s="25">
        <f>IFERROR(MATCH(AQ$11,_calc_기준250!$CN$42:$EF$42,0),"")</f>
        <v>20</v>
      </c>
      <c r="AR52" s="25">
        <f>IFERROR(MATCH(AR$11,_calc_기준250!$CN$42:$EF$42,0),"")</f>
        <v>24</v>
      </c>
      <c r="AS52" s="25">
        <f>IFERROR(MATCH(AS$11,_calc_기준250!$CN$42:$EF$42,0),"")</f>
        <v>40</v>
      </c>
      <c r="AT52" s="25">
        <f>IFERROR(MATCH(AT$11,_calc_기준250!$CN$42:$EF$42,0),"")</f>
        <v>38</v>
      </c>
      <c r="AU52" s="25">
        <f>IFERROR(MATCH(AU$11,_calc_기준250!$CN$42:$EF$42,0),"")</f>
        <v>42</v>
      </c>
      <c r="AV52" s="25">
        <f>IFERROR(MATCH(AV$11,_calc_기준250!$CN$42:$EF$42,0),"")</f>
        <v>9</v>
      </c>
      <c r="AW52" s="25">
        <f>IFERROR(MATCH(AW$11,_calc_기준250!$CN$42:$EF$42,0),"")</f>
        <v>4</v>
      </c>
      <c r="AX52" s="25">
        <f>IFERROR(MATCH(AX$11,_calc_기준250!$CN$42:$EF$42,0),"")</f>
        <v>28</v>
      </c>
      <c r="AY52" s="25">
        <f>IFERROR(MATCH(AY$11,_calc_기준250!$CN$42:$EF$42,0),"")</f>
        <v>23</v>
      </c>
      <c r="AZ52" s="25">
        <f>IFERROR(MATCH(AZ$11,_calc_기준250!$CN$42:$EF$42,0),"")</f>
        <v>8</v>
      </c>
      <c r="BA52" s="25">
        <f>IFERROR(MATCH(BA$11,_calc_기준250!$CN$42:$EF$42,0),"")</f>
        <v>27</v>
      </c>
      <c r="BB52" s="25">
        <f>IFERROR(MATCH(BB$11,_calc_기준250!$CN$42:$EF$42,0),"")</f>
        <v>5</v>
      </c>
      <c r="BC52" s="25">
        <f>IFERROR(MATCH(BC$11,_calc_기준250!$CN$42:$EF$42,0),"")</f>
        <v>25</v>
      </c>
      <c r="BD52" s="25">
        <f>IFERROR(MATCH(BD$11,_calc_기준250!$CN$42:$EF$42,0),"")</f>
        <v>39</v>
      </c>
    </row>
    <row r="53" spans="1:56" ht="16.5" customHeight="1">
      <c r="A53" s="53">
        <f t="shared" si="3"/>
        <v>1203</v>
      </c>
      <c r="B53" s="40">
        <f>IFERROR(INDEX(전체당첨내역!$B:$B,MATCH($A53,전체당첨내역!$A:$A,0)),"")</f>
        <v>3</v>
      </c>
      <c r="C53" s="40">
        <f>IFERROR(INDEX(전체당첨내역!$C:$C,MATCH($A53,전체당첨내역!$A:$A,0)),"")</f>
        <v>6</v>
      </c>
      <c r="D53" s="40">
        <f>IFERROR(INDEX(전체당첨내역!$D:$D,MATCH($A53,전체당첨내역!$A:$A,0)),"")</f>
        <v>18</v>
      </c>
      <c r="E53" s="40">
        <f>IFERROR(INDEX(전체당첨내역!$E:$E,MATCH($A53,전체당첨내역!$A:$A,0)),"")</f>
        <v>29</v>
      </c>
      <c r="F53" s="40">
        <f>IFERROR(INDEX(전체당첨내역!$F:$F,MATCH($A53,전체당첨내역!$A:$A,0)),"")</f>
        <v>35</v>
      </c>
      <c r="G53" s="40">
        <f>IFERROR(INDEX(전체당첨내역!$G:$G,MATCH($A53,전체당첨내역!$A:$A,0)),"")</f>
        <v>39</v>
      </c>
      <c r="H53" s="45">
        <f>IFERROR(INDEX(전체당첨내역!$H:$H,MATCH($A53,전체당첨내역!$A:$A,0)),"")</f>
        <v>24</v>
      </c>
      <c r="I53" s="42">
        <f>IFERROR((INDEX(_calc_기준250!$CN$43:$EF$43,1,$B53)&gt;0)*(INDEX(_calc_기준250!$CN$43:$EF$43,1,$B53)&lt;=15)+(INDEX(_calc_기준250!$CN$43:$EF$43,1,$C53)&gt;0)*(INDEX(_calc_기준250!$CN$43:$EF$43,1,$C53)&lt;=15)+(INDEX(_calc_기준250!$CN$43:$EF$43,1,$D53)&gt;0)*(INDEX(_calc_기준250!$CN$43:$EF$43,1,$D53)&lt;=15)+(INDEX(_calc_기준250!$CN$43:$EF$43,1,$E53)&gt;0)*(INDEX(_calc_기준250!$CN$43:$EF$43,1,$E53)&lt;=15)+(INDEX(_calc_기준250!$CN$43:$EF$43,1,$F53)&gt;0)*(INDEX(_calc_기준250!$CN$43:$EF$43,1,$F53)&lt;=15)+(INDEX(_calc_기준250!$CN$43:$EF$43,1,$G53)&gt;0)*(INDEX(_calc_기준250!$CN$43:$EF$43,1,$G53)&lt;=15),"")</f>
        <v>4</v>
      </c>
      <c r="J53" s="40">
        <f>IFERROR((INDEX(_calc_기준250!$CN$43:$EF$43,1,$B53)&gt;15)*(INDEX(_calc_기준250!$CN$43:$EF$43,1,$B53)&lt;=30)+(INDEX(_calc_기준250!$CN$43:$EF$43,1,$C53)&gt;15)*(INDEX(_calc_기준250!$CN$43:$EF$43,1,$C53)&lt;=30)+(INDEX(_calc_기준250!$CN$43:$EF$43,1,$D53)&gt;15)*(INDEX(_calc_기준250!$CN$43:$EF$43,1,$D53)&lt;=30)+(INDEX(_calc_기준250!$CN$43:$EF$43,1,$E53)&gt;15)*(INDEX(_calc_기준250!$CN$43:$EF$43,1,$E53)&lt;=30)+(INDEX(_calc_기준250!$CN$43:$EF$43,1,$F53)&gt;15)*(INDEX(_calc_기준250!$CN$43:$EF$43,1,$F53)&lt;=30)+(INDEX(_calc_기준250!$CN$43:$EF$43,1,$G53)&gt;15)*(INDEX(_calc_기준250!$CN$43:$EF$43,1,$G53)&lt;=30),"")</f>
        <v>1</v>
      </c>
      <c r="K53" s="43">
        <f>IFERROR((INDEX(_calc_기준250!$CN$43:$EF$43,1,$B53)&gt;30)+(INDEX(_calc_기준250!$CN$43:$EF$43,1,$C53)&gt;30)+(INDEX(_calc_기준250!$CN$43:$EF$43,1,$D53)&gt;30)+(INDEX(_calc_기준250!$CN$43:$EF$43,1,$E53)&gt;30)+(INDEX(_calc_기준250!$CN$43:$EF$43,1,$F53)&gt;30)+(INDEX(_calc_기준250!$CN$43:$EF$43,1,$G53)&gt;30),"")</f>
        <v>1</v>
      </c>
      <c r="L53" s="25">
        <f>IFERROR(MATCH(L$11,_calc_기준250!$CN$43:$EF$43,0),"")</f>
        <v>35</v>
      </c>
      <c r="M53" s="25">
        <f>IFERROR(MATCH(M$11,_calc_기준250!$CN$43:$EF$43,0),"")</f>
        <v>45</v>
      </c>
      <c r="N53" s="25">
        <f>IFERROR(MATCH(N$11,_calc_기준250!$CN$43:$EF$43,0),"")</f>
        <v>14</v>
      </c>
      <c r="O53" s="25">
        <f>IFERROR(MATCH(O$11,_calc_기준250!$CN$43:$EF$43,0),"")</f>
        <v>34</v>
      </c>
      <c r="P53" s="25">
        <f>IFERROR(MATCH(P$11,_calc_기준250!$CN$43:$EF$43,0),"")</f>
        <v>21</v>
      </c>
      <c r="Q53" s="25">
        <f>IFERROR(MATCH(Q$11,_calc_기준250!$CN$43:$EF$43,0),"")</f>
        <v>6</v>
      </c>
      <c r="R53" s="25">
        <f>IFERROR(MATCH(R$11,_calc_기준250!$CN$43:$EF$43,0),"")</f>
        <v>11</v>
      </c>
      <c r="S53" s="25">
        <f>IFERROR(MATCH(S$11,_calc_기준250!$CN$43:$EF$43,0),"")</f>
        <v>30</v>
      </c>
      <c r="T53" s="25">
        <f>IFERROR(MATCH(T$11,_calc_기준250!$CN$43:$EF$43,0),"")</f>
        <v>33</v>
      </c>
      <c r="U53" s="25">
        <f>IFERROR(MATCH(U$11,_calc_기준250!$CN$43:$EF$43,0),"")</f>
        <v>22</v>
      </c>
      <c r="V53" s="25">
        <f>IFERROR(MATCH(V$11,_calc_기준250!$CN$43:$EF$43,0),"")</f>
        <v>44</v>
      </c>
      <c r="W53" s="25">
        <f>IFERROR(MATCH(W$11,_calc_기준250!$CN$43:$EF$43,0),"")</f>
        <v>26</v>
      </c>
      <c r="X53" s="25">
        <f>IFERROR(MATCH(X$11,_calc_기준250!$CN$43:$EF$43,0),"")</f>
        <v>29</v>
      </c>
      <c r="Y53" s="25">
        <f>IFERROR(MATCH(Y$11,_calc_기준250!$CN$43:$EF$43,0),"")</f>
        <v>18</v>
      </c>
      <c r="Z53" s="25">
        <f>IFERROR(MATCH(Z$11,_calc_기준250!$CN$43:$EF$43,0),"")</f>
        <v>19</v>
      </c>
      <c r="AA53" s="25">
        <f>IFERROR(MATCH(AA$11,_calc_기준250!$CN$43:$EF$43,0),"")</f>
        <v>31</v>
      </c>
      <c r="AB53" s="25">
        <f>IFERROR(MATCH(AB$11,_calc_기준250!$CN$43:$EF$43,0),"")</f>
        <v>36</v>
      </c>
      <c r="AC53" s="25">
        <f>IFERROR(MATCH(AC$11,_calc_기준250!$CN$43:$EF$43,0),"")</f>
        <v>13</v>
      </c>
      <c r="AD53" s="25">
        <f>IFERROR(MATCH(AD$11,_calc_기준250!$CN$43:$EF$43,0),"")</f>
        <v>37</v>
      </c>
      <c r="AE53" s="25">
        <f>IFERROR(MATCH(AE$11,_calc_기준250!$CN$43:$EF$43,0),"")</f>
        <v>15</v>
      </c>
      <c r="AF53" s="25">
        <f>IFERROR(MATCH(AF$11,_calc_기준250!$CN$43:$EF$43,0),"")</f>
        <v>41</v>
      </c>
      <c r="AG53" s="25">
        <f>IFERROR(MATCH(AG$11,_calc_기준250!$CN$43:$EF$43,0),"")</f>
        <v>2</v>
      </c>
      <c r="AH53" s="25">
        <f>IFERROR(MATCH(AH$11,_calc_기준250!$CN$43:$EF$43,0),"")</f>
        <v>12</v>
      </c>
      <c r="AI53" s="25">
        <f>IFERROR(MATCH(AI$11,_calc_기준250!$CN$43:$EF$43,0),"")</f>
        <v>7</v>
      </c>
      <c r="AJ53" s="25">
        <f>IFERROR(MATCH(AJ$11,_calc_기준250!$CN$43:$EF$43,0),"")</f>
        <v>16</v>
      </c>
      <c r="AK53" s="25">
        <f>IFERROR(MATCH(AK$11,_calc_기준250!$CN$43:$EF$43,0),"")</f>
        <v>17</v>
      </c>
      <c r="AL53" s="25">
        <f>IFERROR(MATCH(AL$11,_calc_기준250!$CN$43:$EF$43,0),"")</f>
        <v>43</v>
      </c>
      <c r="AM53" s="25">
        <f>IFERROR(MATCH(AM$11,_calc_기준250!$CN$43:$EF$43,0),"")</f>
        <v>3</v>
      </c>
      <c r="AN53" s="25">
        <f>IFERROR(MATCH(AN$11,_calc_기준250!$CN$43:$EF$43,0),"")</f>
        <v>10</v>
      </c>
      <c r="AO53" s="25">
        <f>IFERROR(MATCH(AO$11,_calc_기준250!$CN$43:$EF$43,0),"")</f>
        <v>1</v>
      </c>
      <c r="AP53" s="25">
        <f>IFERROR(MATCH(AP$11,_calc_기준250!$CN$43:$EF$43,0),"")</f>
        <v>24</v>
      </c>
      <c r="AQ53" s="25">
        <f>IFERROR(MATCH(AQ$11,_calc_기준250!$CN$43:$EF$43,0),"")</f>
        <v>32</v>
      </c>
      <c r="AR53" s="25">
        <f>IFERROR(MATCH(AR$11,_calc_기준250!$CN$43:$EF$43,0),"")</f>
        <v>20</v>
      </c>
      <c r="AS53" s="25">
        <f>IFERROR(MATCH(AS$11,_calc_기준250!$CN$43:$EF$43,0),"")</f>
        <v>42</v>
      </c>
      <c r="AT53" s="25">
        <f>IFERROR(MATCH(AT$11,_calc_기준250!$CN$43:$EF$43,0),"")</f>
        <v>38</v>
      </c>
      <c r="AU53" s="25">
        <f>IFERROR(MATCH(AU$11,_calc_기준250!$CN$43:$EF$43,0),"")</f>
        <v>40</v>
      </c>
      <c r="AV53" s="25">
        <f>IFERROR(MATCH(AV$11,_calc_기준250!$CN$43:$EF$43,0),"")</f>
        <v>9</v>
      </c>
      <c r="AW53" s="25">
        <f>IFERROR(MATCH(AW$11,_calc_기준250!$CN$43:$EF$43,0),"")</f>
        <v>4</v>
      </c>
      <c r="AX53" s="25">
        <f>IFERROR(MATCH(AX$11,_calc_기준250!$CN$43:$EF$43,0),"")</f>
        <v>28</v>
      </c>
      <c r="AY53" s="25">
        <f>IFERROR(MATCH(AY$11,_calc_기준250!$CN$43:$EF$43,0),"")</f>
        <v>23</v>
      </c>
      <c r="AZ53" s="25">
        <f>IFERROR(MATCH(AZ$11,_calc_기준250!$CN$43:$EF$43,0),"")</f>
        <v>27</v>
      </c>
      <c r="BA53" s="25">
        <f>IFERROR(MATCH(BA$11,_calc_기준250!$CN$43:$EF$43,0),"")</f>
        <v>8</v>
      </c>
      <c r="BB53" s="25">
        <f>IFERROR(MATCH(BB$11,_calc_기준250!$CN$43:$EF$43,0),"")</f>
        <v>25</v>
      </c>
      <c r="BC53" s="25">
        <f>IFERROR(MATCH(BC$11,_calc_기준250!$CN$43:$EF$43,0),"")</f>
        <v>5</v>
      </c>
      <c r="BD53" s="25">
        <f>IFERROR(MATCH(BD$11,_calc_기준250!$CN$43:$EF$43,0),"")</f>
        <v>39</v>
      </c>
    </row>
    <row r="54" spans="1:56" ht="16.5" customHeight="1">
      <c r="A54" s="53">
        <f t="shared" si="3"/>
        <v>1202</v>
      </c>
      <c r="B54" s="40">
        <f>IFERROR(INDEX(전체당첨내역!$B:$B,MATCH($A54,전체당첨내역!$A:$A,0)),"")</f>
        <v>5</v>
      </c>
      <c r="C54" s="40">
        <f>IFERROR(INDEX(전체당첨내역!$C:$C,MATCH($A54,전체당첨내역!$A:$A,0)),"")</f>
        <v>12</v>
      </c>
      <c r="D54" s="40">
        <f>IFERROR(INDEX(전체당첨내역!$D:$D,MATCH($A54,전체당첨내역!$A:$A,0)),"")</f>
        <v>21</v>
      </c>
      <c r="E54" s="40">
        <f>IFERROR(INDEX(전체당첨내역!$E:$E,MATCH($A54,전체당첨내역!$A:$A,0)),"")</f>
        <v>33</v>
      </c>
      <c r="F54" s="40">
        <f>IFERROR(INDEX(전체당첨내역!$F:$F,MATCH($A54,전체당첨내역!$A:$A,0)),"")</f>
        <v>37</v>
      </c>
      <c r="G54" s="40">
        <f>IFERROR(INDEX(전체당첨내역!$G:$G,MATCH($A54,전체당첨내역!$A:$A,0)),"")</f>
        <v>40</v>
      </c>
      <c r="H54" s="45">
        <f>IFERROR(INDEX(전체당첨내역!$H:$H,MATCH($A54,전체당첨내역!$A:$A,0)),"")</f>
        <v>7</v>
      </c>
      <c r="I54" s="42">
        <f>IFERROR((INDEX(_calc_기준250!$CN$44:$EF$44,1,$B54)&gt;0)*(INDEX(_calc_기준250!$CN$44:$EF$44,1,$B54)&lt;=15)+(INDEX(_calc_기준250!$CN$44:$EF$44,1,$C54)&gt;0)*(INDEX(_calc_기준250!$CN$44:$EF$44,1,$C54)&lt;=15)+(INDEX(_calc_기준250!$CN$44:$EF$44,1,$D54)&gt;0)*(INDEX(_calc_기준250!$CN$44:$EF$44,1,$D54)&lt;=15)+(INDEX(_calc_기준250!$CN$44:$EF$44,1,$E54)&gt;0)*(INDEX(_calc_기준250!$CN$44:$EF$44,1,$E54)&lt;=15)+(INDEX(_calc_기준250!$CN$44:$EF$44,1,$F54)&gt;0)*(INDEX(_calc_기준250!$CN$44:$EF$44,1,$F54)&lt;=15)+(INDEX(_calc_기준250!$CN$44:$EF$44,1,$G54)&gt;0)*(INDEX(_calc_기준250!$CN$44:$EF$44,1,$G54)&lt;=15),"")</f>
        <v>2</v>
      </c>
      <c r="J54" s="40">
        <f>IFERROR((INDEX(_calc_기준250!$CN$44:$EF$44,1,$B54)&gt;15)*(INDEX(_calc_기준250!$CN$44:$EF$44,1,$B54)&lt;=30)+(INDEX(_calc_기준250!$CN$44:$EF$44,1,$C54)&gt;15)*(INDEX(_calc_기준250!$CN$44:$EF$44,1,$C54)&lt;=30)+(INDEX(_calc_기준250!$CN$44:$EF$44,1,$D54)&gt;15)*(INDEX(_calc_기준250!$CN$44:$EF$44,1,$D54)&lt;=30)+(INDEX(_calc_기준250!$CN$44:$EF$44,1,$E54)&gt;15)*(INDEX(_calc_기준250!$CN$44:$EF$44,1,$E54)&lt;=30)+(INDEX(_calc_기준250!$CN$44:$EF$44,1,$F54)&gt;15)*(INDEX(_calc_기준250!$CN$44:$EF$44,1,$F54)&lt;=30)+(INDEX(_calc_기준250!$CN$44:$EF$44,1,$G54)&gt;15)*(INDEX(_calc_기준250!$CN$44:$EF$44,1,$G54)&lt;=30),"")</f>
        <v>3</v>
      </c>
      <c r="K54" s="43">
        <f>IFERROR((INDEX(_calc_기준250!$CN$44:$EF$44,1,$B54)&gt;30)+(INDEX(_calc_기준250!$CN$44:$EF$44,1,$C54)&gt;30)+(INDEX(_calc_기준250!$CN$44:$EF$44,1,$D54)&gt;30)+(INDEX(_calc_기준250!$CN$44:$EF$44,1,$E54)&gt;30)+(INDEX(_calc_기준250!$CN$44:$EF$44,1,$F54)&gt;30)+(INDEX(_calc_기준250!$CN$44:$EF$44,1,$G54)&gt;30),"")</f>
        <v>1</v>
      </c>
      <c r="L54" s="25">
        <f>IFERROR(MATCH(L$11,_calc_기준250!$CN$44:$EF$44,0),"")</f>
        <v>21</v>
      </c>
      <c r="M54" s="25">
        <f>IFERROR(MATCH(M$11,_calc_기준250!$CN$44:$EF$44,0),"")</f>
        <v>45</v>
      </c>
      <c r="N54" s="25">
        <f>IFERROR(MATCH(N$11,_calc_기준250!$CN$44:$EF$44,0),"")</f>
        <v>14</v>
      </c>
      <c r="O54" s="25">
        <f>IFERROR(MATCH(O$11,_calc_기준250!$CN$44:$EF$44,0),"")</f>
        <v>33</v>
      </c>
      <c r="P54" s="25">
        <f>IFERROR(MATCH(P$11,_calc_기준250!$CN$44:$EF$44,0),"")</f>
        <v>34</v>
      </c>
      <c r="Q54" s="25">
        <f>IFERROR(MATCH(Q$11,_calc_기준250!$CN$44:$EF$44,0),"")</f>
        <v>35</v>
      </c>
      <c r="R54" s="25">
        <f>IFERROR(MATCH(R$11,_calc_기준250!$CN$44:$EF$44,0),"")</f>
        <v>11</v>
      </c>
      <c r="S54" s="25">
        <f>IFERROR(MATCH(S$11,_calc_기준250!$CN$44:$EF$44,0),"")</f>
        <v>6</v>
      </c>
      <c r="T54" s="25">
        <f>IFERROR(MATCH(T$11,_calc_기준250!$CN$44:$EF$44,0),"")</f>
        <v>22</v>
      </c>
      <c r="U54" s="25">
        <f>IFERROR(MATCH(U$11,_calc_기준250!$CN$44:$EF$44,0),"")</f>
        <v>44</v>
      </c>
      <c r="V54" s="25">
        <f>IFERROR(MATCH(V$11,_calc_기준250!$CN$44:$EF$44,0),"")</f>
        <v>19</v>
      </c>
      <c r="W54" s="25">
        <f>IFERROR(MATCH(W$11,_calc_기준250!$CN$44:$EF$44,0),"")</f>
        <v>18</v>
      </c>
      <c r="X54" s="25">
        <f>IFERROR(MATCH(X$11,_calc_기준250!$CN$44:$EF$44,0),"")</f>
        <v>15</v>
      </c>
      <c r="Y54" s="25">
        <f>IFERROR(MATCH(Y$11,_calc_기준250!$CN$44:$EF$44,0),"")</f>
        <v>26</v>
      </c>
      <c r="Z54" s="25">
        <f>IFERROR(MATCH(Z$11,_calc_기준250!$CN$44:$EF$44,0),"")</f>
        <v>29</v>
      </c>
      <c r="AA54" s="25">
        <f>IFERROR(MATCH(AA$11,_calc_기준250!$CN$44:$EF$44,0),"")</f>
        <v>30</v>
      </c>
      <c r="AB54" s="25">
        <f>IFERROR(MATCH(AB$11,_calc_기준250!$CN$44:$EF$44,0),"")</f>
        <v>12</v>
      </c>
      <c r="AC54" s="25">
        <f>IFERROR(MATCH(AC$11,_calc_기준250!$CN$44:$EF$44,0),"")</f>
        <v>13</v>
      </c>
      <c r="AD54" s="25">
        <f>IFERROR(MATCH(AD$11,_calc_기준250!$CN$44:$EF$44,0),"")</f>
        <v>41</v>
      </c>
      <c r="AE54" s="25">
        <f>IFERROR(MATCH(AE$11,_calc_기준250!$CN$44:$EF$44,0),"")</f>
        <v>37</v>
      </c>
      <c r="AF54" s="25">
        <f>IFERROR(MATCH(AF$11,_calc_기준250!$CN$44:$EF$44,0),"")</f>
        <v>2</v>
      </c>
      <c r="AG54" s="25">
        <f>IFERROR(MATCH(AG$11,_calc_기준250!$CN$44:$EF$44,0),"")</f>
        <v>7</v>
      </c>
      <c r="AH54" s="25">
        <f>IFERROR(MATCH(AH$11,_calc_기준250!$CN$44:$EF$44,0),"")</f>
        <v>16</v>
      </c>
      <c r="AI54" s="25">
        <f>IFERROR(MATCH(AI$11,_calc_기준250!$CN$44:$EF$44,0),"")</f>
        <v>31</v>
      </c>
      <c r="AJ54" s="25">
        <f>IFERROR(MATCH(AJ$11,_calc_기준250!$CN$44:$EF$44,0),"")</f>
        <v>43</v>
      </c>
      <c r="AK54" s="25">
        <f>IFERROR(MATCH(AK$11,_calc_기준250!$CN$44:$EF$44,0),"")</f>
        <v>1</v>
      </c>
      <c r="AL54" s="25">
        <f>IFERROR(MATCH(AL$11,_calc_기준250!$CN$44:$EF$44,0),"")</f>
        <v>17</v>
      </c>
      <c r="AM54" s="25">
        <f>IFERROR(MATCH(AM$11,_calc_기준250!$CN$44:$EF$44,0),"")</f>
        <v>36</v>
      </c>
      <c r="AN54" s="25">
        <f>IFERROR(MATCH(AN$11,_calc_기준250!$CN$44:$EF$44,0),"")</f>
        <v>40</v>
      </c>
      <c r="AO54" s="25">
        <f>IFERROR(MATCH(AO$11,_calc_기준250!$CN$44:$EF$44,0),"")</f>
        <v>3</v>
      </c>
      <c r="AP54" s="25">
        <f>IFERROR(MATCH(AP$11,_calc_기준250!$CN$44:$EF$44,0),"")</f>
        <v>10</v>
      </c>
      <c r="AQ54" s="25">
        <f>IFERROR(MATCH(AQ$11,_calc_기준250!$CN$44:$EF$44,0),"")</f>
        <v>24</v>
      </c>
      <c r="AR54" s="25">
        <f>IFERROR(MATCH(AR$11,_calc_기준250!$CN$44:$EF$44,0),"")</f>
        <v>20</v>
      </c>
      <c r="AS54" s="25">
        <f>IFERROR(MATCH(AS$11,_calc_기준250!$CN$44:$EF$44,0),"")</f>
        <v>42</v>
      </c>
      <c r="AT54" s="25">
        <f>IFERROR(MATCH(AT$11,_calc_기준250!$CN$44:$EF$44,0),"")</f>
        <v>38</v>
      </c>
      <c r="AU54" s="25">
        <f>IFERROR(MATCH(AU$11,_calc_기준250!$CN$44:$EF$44,0),"")</f>
        <v>4</v>
      </c>
      <c r="AV54" s="25">
        <f>IFERROR(MATCH(AV$11,_calc_기준250!$CN$44:$EF$44,0),"")</f>
        <v>9</v>
      </c>
      <c r="AW54" s="25">
        <f>IFERROR(MATCH(AW$11,_calc_기준250!$CN$44:$EF$44,0),"")</f>
        <v>32</v>
      </c>
      <c r="AX54" s="25">
        <f>IFERROR(MATCH(AX$11,_calc_기준250!$CN$44:$EF$44,0),"")</f>
        <v>28</v>
      </c>
      <c r="AY54" s="25">
        <f>IFERROR(MATCH(AY$11,_calc_기준250!$CN$44:$EF$44,0),"")</f>
        <v>5</v>
      </c>
      <c r="AZ54" s="25">
        <f>IFERROR(MATCH(AZ$11,_calc_기준250!$CN$44:$EF$44,0),"")</f>
        <v>23</v>
      </c>
      <c r="BA54" s="25">
        <f>IFERROR(MATCH(BA$11,_calc_기준250!$CN$44:$EF$44,0),"")</f>
        <v>27</v>
      </c>
      <c r="BB54" s="25">
        <f>IFERROR(MATCH(BB$11,_calc_기준250!$CN$44:$EF$44,0),"")</f>
        <v>8</v>
      </c>
      <c r="BC54" s="25">
        <f>IFERROR(MATCH(BC$11,_calc_기준250!$CN$44:$EF$44,0),"")</f>
        <v>25</v>
      </c>
      <c r="BD54" s="25">
        <f>IFERROR(MATCH(BD$11,_calc_기준250!$CN$44:$EF$44,0),"")</f>
        <v>39</v>
      </c>
    </row>
    <row r="55" spans="1:56" ht="16.5" customHeight="1">
      <c r="A55" s="53">
        <f t="shared" si="3"/>
        <v>1201</v>
      </c>
      <c r="B55" s="40">
        <f>IFERROR(INDEX(전체당첨내역!$B:$B,MATCH($A55,전체당첨내역!$A:$A,0)),"")</f>
        <v>7</v>
      </c>
      <c r="C55" s="40">
        <f>IFERROR(INDEX(전체당첨내역!$C:$C,MATCH($A55,전체당첨내역!$A:$A,0)),"")</f>
        <v>9</v>
      </c>
      <c r="D55" s="40">
        <f>IFERROR(INDEX(전체당첨내역!$D:$D,MATCH($A55,전체당첨내역!$A:$A,0)),"")</f>
        <v>24</v>
      </c>
      <c r="E55" s="40">
        <f>IFERROR(INDEX(전체당첨내역!$E:$E,MATCH($A55,전체당첨내역!$A:$A,0)),"")</f>
        <v>27</v>
      </c>
      <c r="F55" s="40">
        <f>IFERROR(INDEX(전체당첨내역!$F:$F,MATCH($A55,전체당첨내역!$A:$A,0)),"")</f>
        <v>35</v>
      </c>
      <c r="G55" s="40">
        <f>IFERROR(INDEX(전체당첨내역!$G:$G,MATCH($A55,전체당첨내역!$A:$A,0)),"")</f>
        <v>36</v>
      </c>
      <c r="H55" s="45">
        <f>IFERROR(INDEX(전체당첨내역!$H:$H,MATCH($A55,전체당첨내역!$A:$A,0)),"")</f>
        <v>37</v>
      </c>
      <c r="I55" s="42">
        <f>IFERROR((INDEX(_calc_기준250!$CN$45:$EF$45,1,$B55)&gt;0)*(INDEX(_calc_기준250!$CN$45:$EF$45,1,$B55)&lt;=15)+(INDEX(_calc_기준250!$CN$45:$EF$45,1,$C55)&gt;0)*(INDEX(_calc_기준250!$CN$45:$EF$45,1,$C55)&lt;=15)+(INDEX(_calc_기준250!$CN$45:$EF$45,1,$D55)&gt;0)*(INDEX(_calc_기준250!$CN$45:$EF$45,1,$D55)&lt;=15)+(INDEX(_calc_기준250!$CN$45:$EF$45,1,$E55)&gt;0)*(INDEX(_calc_기준250!$CN$45:$EF$45,1,$E55)&lt;=15)+(INDEX(_calc_기준250!$CN$45:$EF$45,1,$F55)&gt;0)*(INDEX(_calc_기준250!$CN$45:$EF$45,1,$F55)&lt;=15)+(INDEX(_calc_기준250!$CN$45:$EF$45,1,$G55)&gt;0)*(INDEX(_calc_기준250!$CN$45:$EF$45,1,$G55)&lt;=15),"")</f>
        <v>1</v>
      </c>
      <c r="J55" s="40">
        <f>IFERROR((INDEX(_calc_기준250!$CN$45:$EF$45,1,$B55)&gt;15)*(INDEX(_calc_기준250!$CN$45:$EF$45,1,$B55)&lt;=30)+(INDEX(_calc_기준250!$CN$45:$EF$45,1,$C55)&gt;15)*(INDEX(_calc_기준250!$CN$45:$EF$45,1,$C55)&lt;=30)+(INDEX(_calc_기준250!$CN$45:$EF$45,1,$D55)&gt;15)*(INDEX(_calc_기준250!$CN$45:$EF$45,1,$D55)&lt;=30)+(INDEX(_calc_기준250!$CN$45:$EF$45,1,$E55)&gt;15)*(INDEX(_calc_기준250!$CN$45:$EF$45,1,$E55)&lt;=30)+(INDEX(_calc_기준250!$CN$45:$EF$45,1,$F55)&gt;15)*(INDEX(_calc_기준250!$CN$45:$EF$45,1,$F55)&lt;=30)+(INDEX(_calc_기준250!$CN$45:$EF$45,1,$G55)&gt;15)*(INDEX(_calc_기준250!$CN$45:$EF$45,1,$G55)&lt;=30),"")</f>
        <v>3</v>
      </c>
      <c r="K55" s="43">
        <f>IFERROR((INDEX(_calc_기준250!$CN$45:$EF$45,1,$B55)&gt;30)+(INDEX(_calc_기준250!$CN$45:$EF$45,1,$C55)&gt;30)+(INDEX(_calc_기준250!$CN$45:$EF$45,1,$D55)&gt;30)+(INDEX(_calc_기준250!$CN$45:$EF$45,1,$E55)&gt;30)+(INDEX(_calc_기준250!$CN$45:$EF$45,1,$F55)&gt;30)+(INDEX(_calc_기준250!$CN$45:$EF$45,1,$G55)&gt;30),"")</f>
        <v>2</v>
      </c>
      <c r="L55" s="25">
        <f>IFERROR(MATCH(L$11,_calc_기준250!$CN$45:$EF$45,0),"")</f>
        <v>21</v>
      </c>
      <c r="M55" s="25">
        <f>IFERROR(MATCH(M$11,_calc_기준250!$CN$45:$EF$45,0),"")</f>
        <v>35</v>
      </c>
      <c r="N55" s="25">
        <f>IFERROR(MATCH(N$11,_calc_기준250!$CN$45:$EF$45,0),"")</f>
        <v>45</v>
      </c>
      <c r="O55" s="25">
        <f>IFERROR(MATCH(O$11,_calc_기준250!$CN$45:$EF$45,0),"")</f>
        <v>14</v>
      </c>
      <c r="P55" s="25">
        <f>IFERROR(MATCH(P$11,_calc_기준250!$CN$45:$EF$45,0),"")</f>
        <v>34</v>
      </c>
      <c r="Q55" s="25">
        <f>IFERROR(MATCH(Q$11,_calc_기준250!$CN$45:$EF$45,0),"")</f>
        <v>33</v>
      </c>
      <c r="R55" s="25">
        <f>IFERROR(MATCH(R$11,_calc_기준250!$CN$45:$EF$45,0),"")</f>
        <v>11</v>
      </c>
      <c r="S55" s="25">
        <f>IFERROR(MATCH(S$11,_calc_기준250!$CN$45:$EF$45,0),"")</f>
        <v>6</v>
      </c>
      <c r="T55" s="25">
        <f>IFERROR(MATCH(T$11,_calc_기준250!$CN$45:$EF$45,0),"")</f>
        <v>22</v>
      </c>
      <c r="U55" s="25">
        <f>IFERROR(MATCH(U$11,_calc_기준250!$CN$45:$EF$45,0),"")</f>
        <v>30</v>
      </c>
      <c r="V55" s="25">
        <f>IFERROR(MATCH(V$11,_calc_기준250!$CN$45:$EF$45,0),"")</f>
        <v>44</v>
      </c>
      <c r="W55" s="25">
        <f>IFERROR(MATCH(W$11,_calc_기준250!$CN$45:$EF$45,0),"")</f>
        <v>18</v>
      </c>
      <c r="X55" s="25">
        <f>IFERROR(MATCH(X$11,_calc_기준250!$CN$45:$EF$45,0),"")</f>
        <v>19</v>
      </c>
      <c r="Y55" s="25">
        <f>IFERROR(MATCH(Y$11,_calc_기준250!$CN$45:$EF$45,0),"")</f>
        <v>26</v>
      </c>
      <c r="Z55" s="25">
        <f>IFERROR(MATCH(Z$11,_calc_기준250!$CN$45:$EF$45,0),"")</f>
        <v>12</v>
      </c>
      <c r="AA55" s="25">
        <f>IFERROR(MATCH(AA$11,_calc_기준250!$CN$45:$EF$45,0),"")</f>
        <v>31</v>
      </c>
      <c r="AB55" s="25">
        <f>IFERROR(MATCH(AB$11,_calc_기준250!$CN$45:$EF$45,0),"")</f>
        <v>41</v>
      </c>
      <c r="AC55" s="25">
        <f>IFERROR(MATCH(AC$11,_calc_기준250!$CN$45:$EF$45,0),"")</f>
        <v>7</v>
      </c>
      <c r="AD55" s="25">
        <f>IFERROR(MATCH(AD$11,_calc_기준250!$CN$45:$EF$45,0),"")</f>
        <v>13</v>
      </c>
      <c r="AE55" s="25">
        <f>IFERROR(MATCH(AE$11,_calc_기준250!$CN$45:$EF$45,0),"")</f>
        <v>29</v>
      </c>
      <c r="AF55" s="25">
        <f>IFERROR(MATCH(AF$11,_calc_기준250!$CN$45:$EF$45,0),"")</f>
        <v>24</v>
      </c>
      <c r="AG55" s="25">
        <f>IFERROR(MATCH(AG$11,_calc_기준250!$CN$45:$EF$45,0),"")</f>
        <v>36</v>
      </c>
      <c r="AH55" s="25">
        <f>IFERROR(MATCH(AH$11,_calc_기준250!$CN$45:$EF$45,0),"")</f>
        <v>37</v>
      </c>
      <c r="AI55" s="25">
        <f>IFERROR(MATCH(AI$11,_calc_기준250!$CN$45:$EF$45,0),"")</f>
        <v>17</v>
      </c>
      <c r="AJ55" s="25">
        <f>IFERROR(MATCH(AJ$11,_calc_기준250!$CN$45:$EF$45,0),"")</f>
        <v>43</v>
      </c>
      <c r="AK55" s="25">
        <f>IFERROR(MATCH(AK$11,_calc_기준250!$CN$45:$EF$45,0),"")</f>
        <v>1</v>
      </c>
      <c r="AL55" s="25">
        <f>IFERROR(MATCH(AL$11,_calc_기준250!$CN$45:$EF$45,0),"")</f>
        <v>16</v>
      </c>
      <c r="AM55" s="25">
        <f>IFERROR(MATCH(AM$11,_calc_기준250!$CN$45:$EF$45,0),"")</f>
        <v>40</v>
      </c>
      <c r="AN55" s="25">
        <f>IFERROR(MATCH(AN$11,_calc_기준250!$CN$45:$EF$45,0),"")</f>
        <v>10</v>
      </c>
      <c r="AO55" s="25">
        <f>IFERROR(MATCH(AO$11,_calc_기준250!$CN$45:$EF$45,0),"")</f>
        <v>15</v>
      </c>
      <c r="AP55" s="25">
        <f>IFERROR(MATCH(AP$11,_calc_기준250!$CN$45:$EF$45,0),"")</f>
        <v>20</v>
      </c>
      <c r="AQ55" s="25">
        <f>IFERROR(MATCH(AQ$11,_calc_기준250!$CN$45:$EF$45,0),"")</f>
        <v>2</v>
      </c>
      <c r="AR55" s="25">
        <f>IFERROR(MATCH(AR$11,_calc_기준250!$CN$45:$EF$45,0),"")</f>
        <v>3</v>
      </c>
      <c r="AS55" s="25">
        <f>IFERROR(MATCH(AS$11,_calc_기준250!$CN$45:$EF$45,0),"")</f>
        <v>42</v>
      </c>
      <c r="AT55" s="25">
        <f>IFERROR(MATCH(AT$11,_calc_기준250!$CN$45:$EF$45,0),"")</f>
        <v>38</v>
      </c>
      <c r="AU55" s="25">
        <f>IFERROR(MATCH(AU$11,_calc_기준250!$CN$45:$EF$45,0),"")</f>
        <v>32</v>
      </c>
      <c r="AV55" s="25">
        <f>IFERROR(MATCH(AV$11,_calc_기준250!$CN$45:$EF$45,0),"")</f>
        <v>4</v>
      </c>
      <c r="AW55" s="25">
        <f>IFERROR(MATCH(AW$11,_calc_기준250!$CN$45:$EF$45,0),"")</f>
        <v>9</v>
      </c>
      <c r="AX55" s="25">
        <f>IFERROR(MATCH(AX$11,_calc_기준250!$CN$45:$EF$45,0),"")</f>
        <v>28</v>
      </c>
      <c r="AY55" s="25">
        <f>IFERROR(MATCH(AY$11,_calc_기준250!$CN$45:$EF$45,0),"")</f>
        <v>5</v>
      </c>
      <c r="AZ55" s="25">
        <f>IFERROR(MATCH(AZ$11,_calc_기준250!$CN$45:$EF$45,0),"")</f>
        <v>23</v>
      </c>
      <c r="BA55" s="25">
        <f>IFERROR(MATCH(BA$11,_calc_기준250!$CN$45:$EF$45,0),"")</f>
        <v>8</v>
      </c>
      <c r="BB55" s="25">
        <f>IFERROR(MATCH(BB$11,_calc_기준250!$CN$45:$EF$45,0),"")</f>
        <v>27</v>
      </c>
      <c r="BC55" s="25">
        <f>IFERROR(MATCH(BC$11,_calc_기준250!$CN$45:$EF$45,0),"")</f>
        <v>25</v>
      </c>
      <c r="BD55" s="25">
        <f>IFERROR(MATCH(BD$11,_calc_기준250!$CN$45:$EF$45,0),"")</f>
        <v>39</v>
      </c>
    </row>
    <row r="56" spans="1:56" ht="16.5" customHeight="1">
      <c r="A56" s="53">
        <f t="shared" si="3"/>
        <v>1200</v>
      </c>
      <c r="B56" s="40">
        <f>IFERROR(INDEX(전체당첨내역!$B:$B,MATCH($A56,전체당첨내역!$A:$A,0)),"")</f>
        <v>1</v>
      </c>
      <c r="C56" s="40">
        <f>IFERROR(INDEX(전체당첨내역!$C:$C,MATCH($A56,전체당첨내역!$A:$A,0)),"")</f>
        <v>2</v>
      </c>
      <c r="D56" s="40">
        <f>IFERROR(INDEX(전체당첨내역!$D:$D,MATCH($A56,전체당첨내역!$A:$A,0)),"")</f>
        <v>4</v>
      </c>
      <c r="E56" s="40">
        <f>IFERROR(INDEX(전체당첨내역!$E:$E,MATCH($A56,전체당첨내역!$A:$A,0)),"")</f>
        <v>16</v>
      </c>
      <c r="F56" s="40">
        <f>IFERROR(INDEX(전체당첨내역!$F:$F,MATCH($A56,전체당첨내역!$A:$A,0)),"")</f>
        <v>20</v>
      </c>
      <c r="G56" s="40">
        <f>IFERROR(INDEX(전체당첨내역!$G:$G,MATCH($A56,전체당첨내역!$A:$A,0)),"")</f>
        <v>32</v>
      </c>
      <c r="H56" s="45">
        <f>IFERROR(INDEX(전체당첨내역!$H:$H,MATCH($A56,전체당첨내역!$A:$A,0)),"")</f>
        <v>45</v>
      </c>
      <c r="I56" s="42">
        <f>IFERROR((INDEX(_calc_기준250!$CN$46:$EF$46,1,$B56)&gt;0)*(INDEX(_calc_기준250!$CN$46:$EF$46,1,$B56)&lt;=15)+(INDEX(_calc_기준250!$CN$46:$EF$46,1,$C56)&gt;0)*(INDEX(_calc_기준250!$CN$46:$EF$46,1,$C56)&lt;=15)+(INDEX(_calc_기준250!$CN$46:$EF$46,1,$D56)&gt;0)*(INDEX(_calc_기준250!$CN$46:$EF$46,1,$D56)&lt;=15)+(INDEX(_calc_기준250!$CN$46:$EF$46,1,$E56)&gt;0)*(INDEX(_calc_기준250!$CN$46:$EF$46,1,$E56)&lt;=15)+(INDEX(_calc_기준250!$CN$46:$EF$46,1,$F56)&gt;0)*(INDEX(_calc_기준250!$CN$46:$EF$46,1,$F56)&lt;=15)+(INDEX(_calc_기준250!$CN$46:$EF$46,1,$G56)&gt;0)*(INDEX(_calc_기준250!$CN$46:$EF$46,1,$G56)&lt;=15),"")</f>
        <v>0</v>
      </c>
      <c r="J56" s="40">
        <f>IFERROR((INDEX(_calc_기준250!$CN$46:$EF$46,1,$B56)&gt;15)*(INDEX(_calc_기준250!$CN$46:$EF$46,1,$B56)&lt;=30)+(INDEX(_calc_기준250!$CN$46:$EF$46,1,$C56)&gt;15)*(INDEX(_calc_기준250!$CN$46:$EF$46,1,$C56)&lt;=30)+(INDEX(_calc_기준250!$CN$46:$EF$46,1,$D56)&gt;15)*(INDEX(_calc_기준250!$CN$46:$EF$46,1,$D56)&lt;=30)+(INDEX(_calc_기준250!$CN$46:$EF$46,1,$E56)&gt;15)*(INDEX(_calc_기준250!$CN$46:$EF$46,1,$E56)&lt;=30)+(INDEX(_calc_기준250!$CN$46:$EF$46,1,$F56)&gt;15)*(INDEX(_calc_기준250!$CN$46:$EF$46,1,$F56)&lt;=30)+(INDEX(_calc_기준250!$CN$46:$EF$46,1,$G56)&gt;15)*(INDEX(_calc_기준250!$CN$46:$EF$46,1,$G56)&lt;=30),"")</f>
        <v>4</v>
      </c>
      <c r="K56" s="43">
        <f>IFERROR((INDEX(_calc_기준250!$CN$46:$EF$46,1,$B56)&gt;30)+(INDEX(_calc_기준250!$CN$46:$EF$46,1,$C56)&gt;30)+(INDEX(_calc_기준250!$CN$46:$EF$46,1,$D56)&gt;30)+(INDEX(_calc_기준250!$CN$46:$EF$46,1,$E56)&gt;30)+(INDEX(_calc_기준250!$CN$46:$EF$46,1,$F56)&gt;30)+(INDEX(_calc_기준250!$CN$46:$EF$46,1,$G56)&gt;30),"")</f>
        <v>2</v>
      </c>
      <c r="L56" s="25">
        <f>IFERROR(MATCH(L$11,_calc_기준250!$CN$46:$EF$46,0),"")</f>
        <v>21</v>
      </c>
      <c r="M56" s="25">
        <f>IFERROR(MATCH(M$11,_calc_기준250!$CN$46:$EF$46,0),"")</f>
        <v>14</v>
      </c>
      <c r="N56" s="25">
        <f>IFERROR(MATCH(N$11,_calc_기준250!$CN$46:$EF$46,0),"")</f>
        <v>34</v>
      </c>
      <c r="O56" s="25">
        <f>IFERROR(MATCH(O$11,_calc_기준250!$CN$46:$EF$46,0),"")</f>
        <v>33</v>
      </c>
      <c r="P56" s="25">
        <f>IFERROR(MATCH(P$11,_calc_기준250!$CN$46:$EF$46,0),"")</f>
        <v>11</v>
      </c>
      <c r="Q56" s="25">
        <f>IFERROR(MATCH(Q$11,_calc_기준250!$CN$46:$EF$46,0),"")</f>
        <v>22</v>
      </c>
      <c r="R56" s="25">
        <f>IFERROR(MATCH(R$11,_calc_기준250!$CN$46:$EF$46,0),"")</f>
        <v>45</v>
      </c>
      <c r="S56" s="25">
        <f>IFERROR(MATCH(S$11,_calc_기준250!$CN$46:$EF$46,0),"")</f>
        <v>6</v>
      </c>
      <c r="T56" s="25">
        <f>IFERROR(MATCH(T$11,_calc_기준250!$CN$46:$EF$46,0),"")</f>
        <v>35</v>
      </c>
      <c r="U56" s="25">
        <f>IFERROR(MATCH(U$11,_calc_기준250!$CN$46:$EF$46,0),"")</f>
        <v>44</v>
      </c>
      <c r="V56" s="25">
        <f>IFERROR(MATCH(V$11,_calc_기준250!$CN$46:$EF$46,0),"")</f>
        <v>30</v>
      </c>
      <c r="W56" s="25">
        <f>IFERROR(MATCH(W$11,_calc_기준250!$CN$46:$EF$46,0),"")</f>
        <v>12</v>
      </c>
      <c r="X56" s="25">
        <f>IFERROR(MATCH(X$11,_calc_기준250!$CN$46:$EF$46,0),"")</f>
        <v>26</v>
      </c>
      <c r="Y56" s="25">
        <f>IFERROR(MATCH(Y$11,_calc_기준250!$CN$46:$EF$46,0),"")</f>
        <v>19</v>
      </c>
      <c r="Z56" s="25">
        <f>IFERROR(MATCH(Z$11,_calc_기준250!$CN$46:$EF$46,0),"")</f>
        <v>7</v>
      </c>
      <c r="AA56" s="25">
        <f>IFERROR(MATCH(AA$11,_calc_기준250!$CN$46:$EF$46,0),"")</f>
        <v>13</v>
      </c>
      <c r="AB56" s="25">
        <f>IFERROR(MATCH(AB$11,_calc_기준250!$CN$46:$EF$46,0),"")</f>
        <v>41</v>
      </c>
      <c r="AC56" s="25">
        <f>IFERROR(MATCH(AC$11,_calc_기준250!$CN$46:$EF$46,0),"")</f>
        <v>1</v>
      </c>
      <c r="AD56" s="25">
        <f>IFERROR(MATCH(AD$11,_calc_기준250!$CN$46:$EF$46,0),"")</f>
        <v>29</v>
      </c>
      <c r="AE56" s="25">
        <f>IFERROR(MATCH(AE$11,_calc_기준250!$CN$46:$EF$46,0),"")</f>
        <v>16</v>
      </c>
      <c r="AF56" s="25">
        <f>IFERROR(MATCH(AF$11,_calc_기준250!$CN$46:$EF$46,0),"")</f>
        <v>24</v>
      </c>
      <c r="AG56" s="25">
        <f>IFERROR(MATCH(AG$11,_calc_기준250!$CN$46:$EF$46,0),"")</f>
        <v>31</v>
      </c>
      <c r="AH56" s="25">
        <f>IFERROR(MATCH(AH$11,_calc_기준250!$CN$46:$EF$46,0),"")</f>
        <v>17</v>
      </c>
      <c r="AI56" s="25">
        <f>IFERROR(MATCH(AI$11,_calc_기준250!$CN$46:$EF$46,0),"")</f>
        <v>36</v>
      </c>
      <c r="AJ56" s="25">
        <f>IFERROR(MATCH(AJ$11,_calc_기준250!$CN$46:$EF$46,0),"")</f>
        <v>37</v>
      </c>
      <c r="AK56" s="25">
        <f>IFERROR(MATCH(AK$11,_calc_기준250!$CN$46:$EF$46,0),"")</f>
        <v>2</v>
      </c>
      <c r="AL56" s="25">
        <f>IFERROR(MATCH(AL$11,_calc_기준250!$CN$46:$EF$46,0),"")</f>
        <v>40</v>
      </c>
      <c r="AM56" s="25">
        <f>IFERROR(MATCH(AM$11,_calc_기준250!$CN$46:$EF$46,0),"")</f>
        <v>43</v>
      </c>
      <c r="AN56" s="25">
        <f>IFERROR(MATCH(AN$11,_calc_기준250!$CN$46:$EF$46,0),"")</f>
        <v>15</v>
      </c>
      <c r="AO56" s="25">
        <f>IFERROR(MATCH(AO$11,_calc_기준250!$CN$46:$EF$46,0),"")</f>
        <v>20</v>
      </c>
      <c r="AP56" s="25">
        <f>IFERROR(MATCH(AP$11,_calc_기준250!$CN$46:$EF$46,0),"")</f>
        <v>3</v>
      </c>
      <c r="AQ56" s="25">
        <f>IFERROR(MATCH(AQ$11,_calc_기준250!$CN$46:$EF$46,0),"")</f>
        <v>4</v>
      </c>
      <c r="AR56" s="25">
        <f>IFERROR(MATCH(AR$11,_calc_기준250!$CN$46:$EF$46,0),"")</f>
        <v>10</v>
      </c>
      <c r="AS56" s="25">
        <f>IFERROR(MATCH(AS$11,_calc_기준250!$CN$46:$EF$46,0),"")</f>
        <v>18</v>
      </c>
      <c r="AT56" s="25">
        <f>IFERROR(MATCH(AT$11,_calc_기준250!$CN$46:$EF$46,0),"")</f>
        <v>32</v>
      </c>
      <c r="AU56" s="25">
        <f>IFERROR(MATCH(AU$11,_calc_기준250!$CN$46:$EF$46,0),"")</f>
        <v>42</v>
      </c>
      <c r="AV56" s="25">
        <f>IFERROR(MATCH(AV$11,_calc_기준250!$CN$46:$EF$46,0),"")</f>
        <v>38</v>
      </c>
      <c r="AW56" s="25">
        <f>IFERROR(MATCH(AW$11,_calc_기준250!$CN$46:$EF$46,0),"")</f>
        <v>28</v>
      </c>
      <c r="AX56" s="25">
        <f>IFERROR(MATCH(AX$11,_calc_기준250!$CN$46:$EF$46,0),"")</f>
        <v>9</v>
      </c>
      <c r="AY56" s="25">
        <f>IFERROR(MATCH(AY$11,_calc_기준250!$CN$46:$EF$46,0),"")</f>
        <v>23</v>
      </c>
      <c r="AZ56" s="25">
        <f>IFERROR(MATCH(AZ$11,_calc_기준250!$CN$46:$EF$46,0),"")</f>
        <v>5</v>
      </c>
      <c r="BA56" s="25">
        <f>IFERROR(MATCH(BA$11,_calc_기준250!$CN$46:$EF$46,0),"")</f>
        <v>27</v>
      </c>
      <c r="BB56" s="25">
        <f>IFERROR(MATCH(BB$11,_calc_기준250!$CN$46:$EF$46,0),"")</f>
        <v>25</v>
      </c>
      <c r="BC56" s="25">
        <f>IFERROR(MATCH(BC$11,_calc_기준250!$CN$46:$EF$46,0),"")</f>
        <v>8</v>
      </c>
      <c r="BD56" s="25">
        <f>IFERROR(MATCH(BD$11,_calc_기준250!$CN$46:$EF$46,0),"")</f>
        <v>39</v>
      </c>
    </row>
    <row r="57" spans="1:56" ht="16.5" customHeight="1">
      <c r="A57" s="53">
        <f t="shared" si="3"/>
        <v>1199</v>
      </c>
      <c r="B57" s="40">
        <f>IFERROR(INDEX(전체당첨내역!$B:$B,MATCH($A57,전체당첨내역!$A:$A,0)),"")</f>
        <v>16</v>
      </c>
      <c r="C57" s="40">
        <f>IFERROR(INDEX(전체당첨내역!$C:$C,MATCH($A57,전체당첨내역!$A:$A,0)),"")</f>
        <v>24</v>
      </c>
      <c r="D57" s="40">
        <f>IFERROR(INDEX(전체당첨내역!$D:$D,MATCH($A57,전체당첨내역!$A:$A,0)),"")</f>
        <v>25</v>
      </c>
      <c r="E57" s="40">
        <f>IFERROR(INDEX(전체당첨내역!$E:$E,MATCH($A57,전체당첨내역!$A:$A,0)),"")</f>
        <v>30</v>
      </c>
      <c r="F57" s="40">
        <f>IFERROR(INDEX(전체당첨내역!$F:$F,MATCH($A57,전체당첨내역!$A:$A,0)),"")</f>
        <v>31</v>
      </c>
      <c r="G57" s="40">
        <f>IFERROR(INDEX(전체당첨내역!$G:$G,MATCH($A57,전체당첨내역!$A:$A,0)),"")</f>
        <v>32</v>
      </c>
      <c r="H57" s="45">
        <f>IFERROR(INDEX(전체당첨내역!$H:$H,MATCH($A57,전체당첨내역!$A:$A,0)),"")</f>
        <v>7</v>
      </c>
      <c r="I57" s="42">
        <f>IFERROR((INDEX(_calc_기준250!$CN$47:$EF$47,1,$B57)&gt;0)*(INDEX(_calc_기준250!$CN$47:$EF$47,1,$B57)&lt;=15)+(INDEX(_calc_기준250!$CN$47:$EF$47,1,$C57)&gt;0)*(INDEX(_calc_기준250!$CN$47:$EF$47,1,$C57)&lt;=15)+(INDEX(_calc_기준250!$CN$47:$EF$47,1,$D57)&gt;0)*(INDEX(_calc_기준250!$CN$47:$EF$47,1,$D57)&lt;=15)+(INDEX(_calc_기준250!$CN$47:$EF$47,1,$E57)&gt;0)*(INDEX(_calc_기준250!$CN$47:$EF$47,1,$E57)&lt;=15)+(INDEX(_calc_기준250!$CN$47:$EF$47,1,$F57)&gt;0)*(INDEX(_calc_기준250!$CN$47:$EF$47,1,$F57)&lt;=15)+(INDEX(_calc_기준250!$CN$47:$EF$47,1,$G57)&gt;0)*(INDEX(_calc_기준250!$CN$47:$EF$47,1,$G57)&lt;=15),"")</f>
        <v>3</v>
      </c>
      <c r="J57" s="40">
        <f>IFERROR((INDEX(_calc_기준250!$CN$47:$EF$47,1,$B57)&gt;15)*(INDEX(_calc_기준250!$CN$47:$EF$47,1,$B57)&lt;=30)+(INDEX(_calc_기준250!$CN$47:$EF$47,1,$C57)&gt;15)*(INDEX(_calc_기준250!$CN$47:$EF$47,1,$C57)&lt;=30)+(INDEX(_calc_기준250!$CN$47:$EF$47,1,$D57)&gt;15)*(INDEX(_calc_기준250!$CN$47:$EF$47,1,$D57)&lt;=30)+(INDEX(_calc_기준250!$CN$47:$EF$47,1,$E57)&gt;15)*(INDEX(_calc_기준250!$CN$47:$EF$47,1,$E57)&lt;=30)+(INDEX(_calc_기준250!$CN$47:$EF$47,1,$F57)&gt;15)*(INDEX(_calc_기준250!$CN$47:$EF$47,1,$F57)&lt;=30)+(INDEX(_calc_기준250!$CN$47:$EF$47,1,$G57)&gt;15)*(INDEX(_calc_기준250!$CN$47:$EF$47,1,$G57)&lt;=30),"")</f>
        <v>1</v>
      </c>
      <c r="K57" s="43">
        <f>IFERROR((INDEX(_calc_기준250!$CN$47:$EF$47,1,$B57)&gt;30)+(INDEX(_calc_기준250!$CN$47:$EF$47,1,$C57)&gt;30)+(INDEX(_calc_기준250!$CN$47:$EF$47,1,$D57)&gt;30)+(INDEX(_calc_기준250!$CN$47:$EF$47,1,$E57)&gt;30)+(INDEX(_calc_기준250!$CN$47:$EF$47,1,$F57)&gt;30)+(INDEX(_calc_기준250!$CN$47:$EF$47,1,$G57)&gt;30),"")</f>
        <v>2</v>
      </c>
      <c r="L57" s="25">
        <f>IFERROR(MATCH(L$11,_calc_기준250!$CN$47:$EF$47,0),"")</f>
        <v>14</v>
      </c>
      <c r="M57" s="25">
        <f>IFERROR(MATCH(M$11,_calc_기준250!$CN$47:$EF$47,0),"")</f>
        <v>33</v>
      </c>
      <c r="N57" s="25">
        <f>IFERROR(MATCH(N$11,_calc_기준250!$CN$47:$EF$47,0),"")</f>
        <v>34</v>
      </c>
      <c r="O57" s="25">
        <f>IFERROR(MATCH(O$11,_calc_기준250!$CN$47:$EF$47,0),"")</f>
        <v>22</v>
      </c>
      <c r="P57" s="25">
        <f>IFERROR(MATCH(P$11,_calc_기준250!$CN$47:$EF$47,0),"")</f>
        <v>45</v>
      </c>
      <c r="Q57" s="25">
        <f>IFERROR(MATCH(Q$11,_calc_기준250!$CN$47:$EF$47,0),"")</f>
        <v>11</v>
      </c>
      <c r="R57" s="25">
        <f>IFERROR(MATCH(R$11,_calc_기준250!$CN$47:$EF$47,0),"")</f>
        <v>21</v>
      </c>
      <c r="S57" s="25">
        <f>IFERROR(MATCH(S$11,_calc_기준250!$CN$47:$EF$47,0),"")</f>
        <v>35</v>
      </c>
      <c r="T57" s="25">
        <f>IFERROR(MATCH(T$11,_calc_기준250!$CN$47:$EF$47,0),"")</f>
        <v>6</v>
      </c>
      <c r="U57" s="25">
        <f>IFERROR(MATCH(U$11,_calc_기준250!$CN$47:$EF$47,0),"")</f>
        <v>30</v>
      </c>
      <c r="V57" s="25">
        <f>IFERROR(MATCH(V$11,_calc_기준250!$CN$47:$EF$47,0),"")</f>
        <v>44</v>
      </c>
      <c r="W57" s="25">
        <f>IFERROR(MATCH(W$11,_calc_기준250!$CN$47:$EF$47,0),"")</f>
        <v>26</v>
      </c>
      <c r="X57" s="25">
        <f>IFERROR(MATCH(X$11,_calc_기준250!$CN$47:$EF$47,0),"")</f>
        <v>31</v>
      </c>
      <c r="Y57" s="25">
        <f>IFERROR(MATCH(Y$11,_calc_기준250!$CN$47:$EF$47,0),"")</f>
        <v>12</v>
      </c>
      <c r="Z57" s="25">
        <f>IFERROR(MATCH(Z$11,_calc_기준250!$CN$47:$EF$47,0),"")</f>
        <v>16</v>
      </c>
      <c r="AA57" s="25">
        <f>IFERROR(MATCH(AA$11,_calc_기준250!$CN$47:$EF$47,0),"")</f>
        <v>40</v>
      </c>
      <c r="AB57" s="25">
        <f>IFERROR(MATCH(AB$11,_calc_기준250!$CN$47:$EF$47,0),"")</f>
        <v>41</v>
      </c>
      <c r="AC57" s="25">
        <f>IFERROR(MATCH(AC$11,_calc_기준250!$CN$47:$EF$47,0),"")</f>
        <v>7</v>
      </c>
      <c r="AD57" s="25">
        <f>IFERROR(MATCH(AD$11,_calc_기준250!$CN$47:$EF$47,0),"")</f>
        <v>13</v>
      </c>
      <c r="AE57" s="25">
        <f>IFERROR(MATCH(AE$11,_calc_기준250!$CN$47:$EF$47,0),"")</f>
        <v>29</v>
      </c>
      <c r="AF57" s="25">
        <f>IFERROR(MATCH(AF$11,_calc_기준250!$CN$47:$EF$47,0),"")</f>
        <v>24</v>
      </c>
      <c r="AG57" s="25">
        <f>IFERROR(MATCH(AG$11,_calc_기준250!$CN$47:$EF$47,0),"")</f>
        <v>1</v>
      </c>
      <c r="AH57" s="25">
        <f>IFERROR(MATCH(AH$11,_calc_기준250!$CN$47:$EF$47,0),"")</f>
        <v>17</v>
      </c>
      <c r="AI57" s="25">
        <f>IFERROR(MATCH(AI$11,_calc_기준250!$CN$47:$EF$47,0),"")</f>
        <v>37</v>
      </c>
      <c r="AJ57" s="25">
        <f>IFERROR(MATCH(AJ$11,_calc_기준250!$CN$47:$EF$47,0),"")</f>
        <v>2</v>
      </c>
      <c r="AK57" s="25">
        <f>IFERROR(MATCH(AK$11,_calc_기준250!$CN$47:$EF$47,0),"")</f>
        <v>43</v>
      </c>
      <c r="AL57" s="25">
        <f>IFERROR(MATCH(AL$11,_calc_기준250!$CN$47:$EF$47,0),"")</f>
        <v>10</v>
      </c>
      <c r="AM57" s="25">
        <f>IFERROR(MATCH(AM$11,_calc_기준250!$CN$47:$EF$47,0),"")</f>
        <v>18</v>
      </c>
      <c r="AN57" s="25">
        <f>IFERROR(MATCH(AN$11,_calc_기준250!$CN$47:$EF$47,0),"")</f>
        <v>20</v>
      </c>
      <c r="AO57" s="25">
        <f>IFERROR(MATCH(AO$11,_calc_기준250!$CN$47:$EF$47,0),"")</f>
        <v>4</v>
      </c>
      <c r="AP57" s="25">
        <f>IFERROR(MATCH(AP$11,_calc_기준250!$CN$47:$EF$47,0),"")</f>
        <v>3</v>
      </c>
      <c r="AQ57" s="25">
        <f>IFERROR(MATCH(AQ$11,_calc_기준250!$CN$47:$EF$47,0),"")</f>
        <v>36</v>
      </c>
      <c r="AR57" s="25">
        <f>IFERROR(MATCH(AR$11,_calc_기준250!$CN$47:$EF$47,0),"")</f>
        <v>19</v>
      </c>
      <c r="AS57" s="25">
        <f>IFERROR(MATCH(AS$11,_calc_기준250!$CN$47:$EF$47,0),"")</f>
        <v>32</v>
      </c>
      <c r="AT57" s="25">
        <f>IFERROR(MATCH(AT$11,_calc_기준250!$CN$47:$EF$47,0),"")</f>
        <v>42</v>
      </c>
      <c r="AU57" s="25">
        <f>IFERROR(MATCH(AU$11,_calc_기준250!$CN$47:$EF$47,0),"")</f>
        <v>38</v>
      </c>
      <c r="AV57" s="25">
        <f>IFERROR(MATCH(AV$11,_calc_기준250!$CN$47:$EF$47,0),"")</f>
        <v>15</v>
      </c>
      <c r="AW57" s="25">
        <f>IFERROR(MATCH(AW$11,_calc_기준250!$CN$47:$EF$47,0),"")</f>
        <v>28</v>
      </c>
      <c r="AX57" s="25">
        <f>IFERROR(MATCH(AX$11,_calc_기준250!$CN$47:$EF$47,0),"")</f>
        <v>9</v>
      </c>
      <c r="AY57" s="25">
        <f>IFERROR(MATCH(AY$11,_calc_기준250!$CN$47:$EF$47,0),"")</f>
        <v>5</v>
      </c>
      <c r="AZ57" s="25">
        <f>IFERROR(MATCH(AZ$11,_calc_기준250!$CN$47:$EF$47,0),"")</f>
        <v>23</v>
      </c>
      <c r="BA57" s="25">
        <f>IFERROR(MATCH(BA$11,_calc_기준250!$CN$47:$EF$47,0),"")</f>
        <v>25</v>
      </c>
      <c r="BB57" s="25">
        <f>IFERROR(MATCH(BB$11,_calc_기준250!$CN$47:$EF$47,0),"")</f>
        <v>27</v>
      </c>
      <c r="BC57" s="25">
        <f>IFERROR(MATCH(BC$11,_calc_기준250!$CN$47:$EF$47,0),"")</f>
        <v>8</v>
      </c>
      <c r="BD57" s="25">
        <f>IFERROR(MATCH(BD$11,_calc_기준250!$CN$47:$EF$47,0),"")</f>
        <v>39</v>
      </c>
    </row>
    <row r="58" spans="1:56" ht="16.5" customHeight="1">
      <c r="A58" s="53">
        <f t="shared" si="3"/>
        <v>1198</v>
      </c>
      <c r="B58" s="40">
        <f>IFERROR(INDEX(전체당첨내역!$B:$B,MATCH($A58,전체당첨내역!$A:$A,0)),"")</f>
        <v>26</v>
      </c>
      <c r="C58" s="40">
        <f>IFERROR(INDEX(전체당첨내역!$C:$C,MATCH($A58,전체당첨내역!$A:$A,0)),"")</f>
        <v>30</v>
      </c>
      <c r="D58" s="40">
        <f>IFERROR(INDEX(전체당첨내역!$D:$D,MATCH($A58,전체당첨내역!$A:$A,0)),"")</f>
        <v>33</v>
      </c>
      <c r="E58" s="40">
        <f>IFERROR(INDEX(전체당첨내역!$E:$E,MATCH($A58,전체당첨내역!$A:$A,0)),"")</f>
        <v>38</v>
      </c>
      <c r="F58" s="40">
        <f>IFERROR(INDEX(전체당첨내역!$F:$F,MATCH($A58,전체당첨내역!$A:$A,0)),"")</f>
        <v>39</v>
      </c>
      <c r="G58" s="40">
        <f>IFERROR(INDEX(전체당첨내역!$G:$G,MATCH($A58,전체당첨내역!$A:$A,0)),"")</f>
        <v>41</v>
      </c>
      <c r="H58" s="45">
        <f>IFERROR(INDEX(전체당첨내역!$H:$H,MATCH($A58,전체당첨내역!$A:$A,0)),"")</f>
        <v>21</v>
      </c>
      <c r="I58" s="42">
        <f>IFERROR((INDEX(_calc_기준250!$CN$48:$EF$48,1,$B58)&gt;0)*(INDEX(_calc_기준250!$CN$48:$EF$48,1,$B58)&lt;=15)+(INDEX(_calc_기준250!$CN$48:$EF$48,1,$C58)&gt;0)*(INDEX(_calc_기준250!$CN$48:$EF$48,1,$C58)&lt;=15)+(INDEX(_calc_기준250!$CN$48:$EF$48,1,$D58)&gt;0)*(INDEX(_calc_기준250!$CN$48:$EF$48,1,$D58)&lt;=15)+(INDEX(_calc_기준250!$CN$48:$EF$48,1,$E58)&gt;0)*(INDEX(_calc_기준250!$CN$48:$EF$48,1,$E58)&lt;=15)+(INDEX(_calc_기준250!$CN$48:$EF$48,1,$F58)&gt;0)*(INDEX(_calc_기준250!$CN$48:$EF$48,1,$F58)&lt;=15)+(INDEX(_calc_기준250!$CN$48:$EF$48,1,$G58)&gt;0)*(INDEX(_calc_기준250!$CN$48:$EF$48,1,$G58)&lt;=15),"")</f>
        <v>4</v>
      </c>
      <c r="J58" s="40">
        <f>IFERROR((INDEX(_calc_기준250!$CN$48:$EF$48,1,$B58)&gt;15)*(INDEX(_calc_기준250!$CN$48:$EF$48,1,$B58)&lt;=30)+(INDEX(_calc_기준250!$CN$48:$EF$48,1,$C58)&gt;15)*(INDEX(_calc_기준250!$CN$48:$EF$48,1,$C58)&lt;=30)+(INDEX(_calc_기준250!$CN$48:$EF$48,1,$D58)&gt;15)*(INDEX(_calc_기준250!$CN$48:$EF$48,1,$D58)&lt;=30)+(INDEX(_calc_기준250!$CN$48:$EF$48,1,$E58)&gt;15)*(INDEX(_calc_기준250!$CN$48:$EF$48,1,$E58)&lt;=30)+(INDEX(_calc_기준250!$CN$48:$EF$48,1,$F58)&gt;15)*(INDEX(_calc_기준250!$CN$48:$EF$48,1,$F58)&lt;=30)+(INDEX(_calc_기준250!$CN$48:$EF$48,1,$G58)&gt;15)*(INDEX(_calc_기준250!$CN$48:$EF$48,1,$G58)&lt;=30),"")</f>
        <v>1</v>
      </c>
      <c r="K58" s="43">
        <f>IFERROR((INDEX(_calc_기준250!$CN$48:$EF$48,1,$B58)&gt;30)+(INDEX(_calc_기준250!$CN$48:$EF$48,1,$C58)&gt;30)+(INDEX(_calc_기준250!$CN$48:$EF$48,1,$D58)&gt;30)+(INDEX(_calc_기준250!$CN$48:$EF$48,1,$E58)&gt;30)+(INDEX(_calc_기준250!$CN$48:$EF$48,1,$F58)&gt;30)+(INDEX(_calc_기준250!$CN$48:$EF$48,1,$G58)&gt;30),"")</f>
        <v>1</v>
      </c>
      <c r="L58" s="25">
        <f>IFERROR(MATCH(L$11,_calc_기준250!$CN$48:$EF$48,0),"")</f>
        <v>33</v>
      </c>
      <c r="M58" s="25">
        <f>IFERROR(MATCH(M$11,_calc_기준250!$CN$48:$EF$48,0),"")</f>
        <v>14</v>
      </c>
      <c r="N58" s="25">
        <f>IFERROR(MATCH(N$11,_calc_기준250!$CN$48:$EF$48,0),"")</f>
        <v>30</v>
      </c>
      <c r="O58" s="25">
        <f>IFERROR(MATCH(O$11,_calc_기준250!$CN$48:$EF$48,0),"")</f>
        <v>34</v>
      </c>
      <c r="P58" s="25">
        <f>IFERROR(MATCH(P$11,_calc_기준250!$CN$48:$EF$48,0),"")</f>
        <v>21</v>
      </c>
      <c r="Q58" s="25">
        <f>IFERROR(MATCH(Q$11,_calc_기준250!$CN$48:$EF$48,0),"")</f>
        <v>45</v>
      </c>
      <c r="R58" s="25">
        <f>IFERROR(MATCH(R$11,_calc_기준250!$CN$48:$EF$48,0),"")</f>
        <v>35</v>
      </c>
      <c r="S58" s="25">
        <f>IFERROR(MATCH(S$11,_calc_기준250!$CN$48:$EF$48,0),"")</f>
        <v>11</v>
      </c>
      <c r="T58" s="25">
        <f>IFERROR(MATCH(T$11,_calc_기준250!$CN$48:$EF$48,0),"")</f>
        <v>44</v>
      </c>
      <c r="U58" s="25">
        <f>IFERROR(MATCH(U$11,_calc_기준250!$CN$48:$EF$48,0),"")</f>
        <v>26</v>
      </c>
      <c r="V58" s="25">
        <f>IFERROR(MATCH(V$11,_calc_기준250!$CN$48:$EF$48,0),"")</f>
        <v>6</v>
      </c>
      <c r="W58" s="25">
        <f>IFERROR(MATCH(W$11,_calc_기준250!$CN$48:$EF$48,0),"")</f>
        <v>22</v>
      </c>
      <c r="X58" s="25">
        <f>IFERROR(MATCH(X$11,_calc_기준250!$CN$48:$EF$48,0),"")</f>
        <v>31</v>
      </c>
      <c r="Y58" s="25">
        <f>IFERROR(MATCH(Y$11,_calc_기준250!$CN$48:$EF$48,0),"")</f>
        <v>12</v>
      </c>
      <c r="Z58" s="25">
        <f>IFERROR(MATCH(Z$11,_calc_기준250!$CN$48:$EF$48,0),"")</f>
        <v>41</v>
      </c>
      <c r="AA58" s="25">
        <f>IFERROR(MATCH(AA$11,_calc_기준250!$CN$48:$EF$48,0),"")</f>
        <v>29</v>
      </c>
      <c r="AB58" s="25">
        <f>IFERROR(MATCH(AB$11,_calc_기준250!$CN$48:$EF$48,0),"")</f>
        <v>24</v>
      </c>
      <c r="AC58" s="25">
        <f>IFERROR(MATCH(AC$11,_calc_기준250!$CN$48:$EF$48,0),"")</f>
        <v>40</v>
      </c>
      <c r="AD58" s="25">
        <f>IFERROR(MATCH(AD$11,_calc_기준250!$CN$48:$EF$48,0),"")</f>
        <v>7</v>
      </c>
      <c r="AE58" s="25">
        <f>IFERROR(MATCH(AE$11,_calc_기준250!$CN$48:$EF$48,0),"")</f>
        <v>37</v>
      </c>
      <c r="AF58" s="25">
        <f>IFERROR(MATCH(AF$11,_calc_기준250!$CN$48:$EF$48,0),"")</f>
        <v>2</v>
      </c>
      <c r="AG58" s="25">
        <f>IFERROR(MATCH(AG$11,_calc_기준250!$CN$48:$EF$48,0),"")</f>
        <v>13</v>
      </c>
      <c r="AH58" s="25">
        <f>IFERROR(MATCH(AH$11,_calc_기준250!$CN$48:$EF$48,0),"")</f>
        <v>16</v>
      </c>
      <c r="AI58" s="25">
        <f>IFERROR(MATCH(AI$11,_calc_기준250!$CN$48:$EF$48,0),"")</f>
        <v>18</v>
      </c>
      <c r="AJ58" s="25">
        <f>IFERROR(MATCH(AJ$11,_calc_기준250!$CN$48:$EF$48,0),"")</f>
        <v>1</v>
      </c>
      <c r="AK58" s="25">
        <f>IFERROR(MATCH(AK$11,_calc_기준250!$CN$48:$EF$48,0),"")</f>
        <v>17</v>
      </c>
      <c r="AL58" s="25">
        <f>IFERROR(MATCH(AL$11,_calc_기준250!$CN$48:$EF$48,0),"")</f>
        <v>38</v>
      </c>
      <c r="AM58" s="25">
        <f>IFERROR(MATCH(AM$11,_calc_기준250!$CN$48:$EF$48,0),"")</f>
        <v>43</v>
      </c>
      <c r="AN58" s="25">
        <f>IFERROR(MATCH(AN$11,_calc_기준250!$CN$48:$EF$48,0),"")</f>
        <v>10</v>
      </c>
      <c r="AO58" s="25">
        <f>IFERROR(MATCH(AO$11,_calc_기준250!$CN$48:$EF$48,0),"")</f>
        <v>3</v>
      </c>
      <c r="AP58" s="25">
        <f>IFERROR(MATCH(AP$11,_calc_기준250!$CN$48:$EF$48,0),"")</f>
        <v>20</v>
      </c>
      <c r="AQ58" s="25">
        <f>IFERROR(MATCH(AQ$11,_calc_기준250!$CN$48:$EF$48,0),"")</f>
        <v>4</v>
      </c>
      <c r="AR58" s="25">
        <f>IFERROR(MATCH(AR$11,_calc_기준250!$CN$48:$EF$48,0),"")</f>
        <v>19</v>
      </c>
      <c r="AS58" s="25">
        <f>IFERROR(MATCH(AS$11,_calc_기준250!$CN$48:$EF$48,0),"")</f>
        <v>36</v>
      </c>
      <c r="AT58" s="25">
        <f>IFERROR(MATCH(AT$11,_calc_기준250!$CN$48:$EF$48,0),"")</f>
        <v>32</v>
      </c>
      <c r="AU58" s="25">
        <f>IFERROR(MATCH(AU$11,_calc_기준250!$CN$48:$EF$48,0),"")</f>
        <v>42</v>
      </c>
      <c r="AV58" s="25">
        <f>IFERROR(MATCH(AV$11,_calc_기준250!$CN$48:$EF$48,0),"")</f>
        <v>28</v>
      </c>
      <c r="AW58" s="25">
        <f>IFERROR(MATCH(AW$11,_calc_기준250!$CN$48:$EF$48,0),"")</f>
        <v>15</v>
      </c>
      <c r="AX58" s="25">
        <f>IFERROR(MATCH(AX$11,_calc_기준250!$CN$48:$EF$48,0),"")</f>
        <v>9</v>
      </c>
      <c r="AY58" s="25">
        <f>IFERROR(MATCH(AY$11,_calc_기준250!$CN$48:$EF$48,0),"")</f>
        <v>23</v>
      </c>
      <c r="AZ58" s="25">
        <f>IFERROR(MATCH(AZ$11,_calc_기준250!$CN$48:$EF$48,0),"")</f>
        <v>5</v>
      </c>
      <c r="BA58" s="25">
        <f>IFERROR(MATCH(BA$11,_calc_기준250!$CN$48:$EF$48,0),"")</f>
        <v>25</v>
      </c>
      <c r="BB58" s="25">
        <f>IFERROR(MATCH(BB$11,_calc_기준250!$CN$48:$EF$48,0),"")</f>
        <v>27</v>
      </c>
      <c r="BC58" s="25">
        <f>IFERROR(MATCH(BC$11,_calc_기준250!$CN$48:$EF$48,0),"")</f>
        <v>39</v>
      </c>
      <c r="BD58" s="25">
        <f>IFERROR(MATCH(BD$11,_calc_기준250!$CN$48:$EF$48,0),"")</f>
        <v>8</v>
      </c>
    </row>
    <row r="59" spans="1:56" ht="16.5" customHeight="1">
      <c r="A59" s="53">
        <f t="shared" si="3"/>
        <v>1197</v>
      </c>
      <c r="B59" s="40">
        <f>IFERROR(INDEX(전체당첨내역!$B:$B,MATCH($A59,전체당첨내역!$A:$A,0)),"")</f>
        <v>1</v>
      </c>
      <c r="C59" s="40">
        <f>IFERROR(INDEX(전체당첨내역!$C:$C,MATCH($A59,전체당첨내역!$A:$A,0)),"")</f>
        <v>5</v>
      </c>
      <c r="D59" s="40">
        <f>IFERROR(INDEX(전체당첨내역!$D:$D,MATCH($A59,전체당첨내역!$A:$A,0)),"")</f>
        <v>7</v>
      </c>
      <c r="E59" s="40">
        <f>IFERROR(INDEX(전체당첨내역!$E:$E,MATCH($A59,전체당첨내역!$A:$A,0)),"")</f>
        <v>26</v>
      </c>
      <c r="F59" s="40">
        <f>IFERROR(INDEX(전체당첨내역!$F:$F,MATCH($A59,전체당첨내역!$A:$A,0)),"")</f>
        <v>28</v>
      </c>
      <c r="G59" s="40">
        <f>IFERROR(INDEX(전체당첨내역!$G:$G,MATCH($A59,전체당첨내역!$A:$A,0)),"")</f>
        <v>43</v>
      </c>
      <c r="H59" s="45">
        <f>IFERROR(INDEX(전체당첨내역!$H:$H,MATCH($A59,전체당첨내역!$A:$A,0)),"")</f>
        <v>30</v>
      </c>
      <c r="I59" s="42">
        <f>IFERROR((INDEX(_calc_기준250!$CN$49:$EF$49,1,$B59)&gt;0)*(INDEX(_calc_기준250!$CN$49:$EF$49,1,$B59)&lt;=15)+(INDEX(_calc_기준250!$CN$49:$EF$49,1,$C59)&gt;0)*(INDEX(_calc_기준250!$CN$49:$EF$49,1,$C59)&lt;=15)+(INDEX(_calc_기준250!$CN$49:$EF$49,1,$D59)&gt;0)*(INDEX(_calc_기준250!$CN$49:$EF$49,1,$D59)&lt;=15)+(INDEX(_calc_기준250!$CN$49:$EF$49,1,$E59)&gt;0)*(INDEX(_calc_기준250!$CN$49:$EF$49,1,$E59)&lt;=15)+(INDEX(_calc_기준250!$CN$49:$EF$49,1,$F59)&gt;0)*(INDEX(_calc_기준250!$CN$49:$EF$49,1,$F59)&lt;=15)+(INDEX(_calc_기준250!$CN$49:$EF$49,1,$G59)&gt;0)*(INDEX(_calc_기준250!$CN$49:$EF$49,1,$G59)&lt;=15),"")</f>
        <v>1</v>
      </c>
      <c r="J59" s="40">
        <f>IFERROR((INDEX(_calc_기준250!$CN$49:$EF$49,1,$B59)&gt;15)*(INDEX(_calc_기준250!$CN$49:$EF$49,1,$B59)&lt;=30)+(INDEX(_calc_기준250!$CN$49:$EF$49,1,$C59)&gt;15)*(INDEX(_calc_기준250!$CN$49:$EF$49,1,$C59)&lt;=30)+(INDEX(_calc_기준250!$CN$49:$EF$49,1,$D59)&gt;15)*(INDEX(_calc_기준250!$CN$49:$EF$49,1,$D59)&lt;=30)+(INDEX(_calc_기준250!$CN$49:$EF$49,1,$E59)&gt;15)*(INDEX(_calc_기준250!$CN$49:$EF$49,1,$E59)&lt;=30)+(INDEX(_calc_기준250!$CN$49:$EF$49,1,$F59)&gt;15)*(INDEX(_calc_기준250!$CN$49:$EF$49,1,$F59)&lt;=30)+(INDEX(_calc_기준250!$CN$49:$EF$49,1,$G59)&gt;15)*(INDEX(_calc_기준250!$CN$49:$EF$49,1,$G59)&lt;=30),"")</f>
        <v>3</v>
      </c>
      <c r="K59" s="43">
        <f>IFERROR((INDEX(_calc_기준250!$CN$49:$EF$49,1,$B59)&gt;30)+(INDEX(_calc_기준250!$CN$49:$EF$49,1,$C59)&gt;30)+(INDEX(_calc_기준250!$CN$49:$EF$49,1,$D59)&gt;30)+(INDEX(_calc_기준250!$CN$49:$EF$49,1,$E59)&gt;30)+(INDEX(_calc_기준250!$CN$49:$EF$49,1,$F59)&gt;30)+(INDEX(_calc_기준250!$CN$49:$EF$49,1,$G59)&gt;30),"")</f>
        <v>2</v>
      </c>
      <c r="L59" s="25">
        <f>IFERROR(MATCH(L$11,_calc_기준250!$CN$49:$EF$49,0),"")</f>
        <v>14</v>
      </c>
      <c r="M59" s="25">
        <f>IFERROR(MATCH(M$11,_calc_기준250!$CN$49:$EF$49,0),"")</f>
        <v>33</v>
      </c>
      <c r="N59" s="25">
        <f>IFERROR(MATCH(N$11,_calc_기준250!$CN$49:$EF$49,0),"")</f>
        <v>30</v>
      </c>
      <c r="O59" s="25">
        <f>IFERROR(MATCH(O$11,_calc_기준250!$CN$49:$EF$49,0),"")</f>
        <v>34</v>
      </c>
      <c r="P59" s="25">
        <f>IFERROR(MATCH(P$11,_calc_기준250!$CN$49:$EF$49,0),"")</f>
        <v>35</v>
      </c>
      <c r="Q59" s="25">
        <f>IFERROR(MATCH(Q$11,_calc_기준250!$CN$49:$EF$49,0),"")</f>
        <v>21</v>
      </c>
      <c r="R59" s="25">
        <f>IFERROR(MATCH(R$11,_calc_기준250!$CN$49:$EF$49,0),"")</f>
        <v>45</v>
      </c>
      <c r="S59" s="25">
        <f>IFERROR(MATCH(S$11,_calc_기준250!$CN$49:$EF$49,0),"")</f>
        <v>44</v>
      </c>
      <c r="T59" s="25">
        <f>IFERROR(MATCH(T$11,_calc_기준250!$CN$49:$EF$49,0),"")</f>
        <v>6</v>
      </c>
      <c r="U59" s="25">
        <f>IFERROR(MATCH(U$11,_calc_기준250!$CN$49:$EF$49,0),"")</f>
        <v>26</v>
      </c>
      <c r="V59" s="25">
        <f>IFERROR(MATCH(V$11,_calc_기준250!$CN$49:$EF$49,0),"")</f>
        <v>12</v>
      </c>
      <c r="W59" s="25">
        <f>IFERROR(MATCH(W$11,_calc_기준250!$CN$49:$EF$49,0),"")</f>
        <v>22</v>
      </c>
      <c r="X59" s="25">
        <f>IFERROR(MATCH(X$11,_calc_기준250!$CN$49:$EF$49,0),"")</f>
        <v>31</v>
      </c>
      <c r="Y59" s="25">
        <f>IFERROR(MATCH(Y$11,_calc_기준250!$CN$49:$EF$49,0),"")</f>
        <v>41</v>
      </c>
      <c r="Z59" s="25">
        <f>IFERROR(MATCH(Z$11,_calc_기준250!$CN$49:$EF$49,0),"")</f>
        <v>11</v>
      </c>
      <c r="AA59" s="25">
        <f>IFERROR(MATCH(AA$11,_calc_기준250!$CN$49:$EF$49,0),"")</f>
        <v>1</v>
      </c>
      <c r="AB59" s="25">
        <f>IFERROR(MATCH(AB$11,_calc_기준250!$CN$49:$EF$49,0),"")</f>
        <v>29</v>
      </c>
      <c r="AC59" s="25">
        <f>IFERROR(MATCH(AC$11,_calc_기준250!$CN$49:$EF$49,0),"")</f>
        <v>40</v>
      </c>
      <c r="AD59" s="25">
        <f>IFERROR(MATCH(AD$11,_calc_기준250!$CN$49:$EF$49,0),"")</f>
        <v>13</v>
      </c>
      <c r="AE59" s="25">
        <f>IFERROR(MATCH(AE$11,_calc_기준250!$CN$49:$EF$49,0),"")</f>
        <v>16</v>
      </c>
      <c r="AF59" s="25">
        <f>IFERROR(MATCH(AF$11,_calc_기준250!$CN$49:$EF$49,0),"")</f>
        <v>2</v>
      </c>
      <c r="AG59" s="25">
        <f>IFERROR(MATCH(AG$11,_calc_기준250!$CN$49:$EF$49,0),"")</f>
        <v>7</v>
      </c>
      <c r="AH59" s="25">
        <f>IFERROR(MATCH(AH$11,_calc_기준250!$CN$49:$EF$49,0),"")</f>
        <v>18</v>
      </c>
      <c r="AI59" s="25">
        <f>IFERROR(MATCH(AI$11,_calc_기준250!$CN$49:$EF$49,0),"")</f>
        <v>20</v>
      </c>
      <c r="AJ59" s="25">
        <f>IFERROR(MATCH(AJ$11,_calc_기준250!$CN$49:$EF$49,0),"")</f>
        <v>38</v>
      </c>
      <c r="AK59" s="25">
        <f>IFERROR(MATCH(AK$11,_calc_기준250!$CN$49:$EF$49,0),"")</f>
        <v>43</v>
      </c>
      <c r="AL59" s="25">
        <f>IFERROR(MATCH(AL$11,_calc_기준250!$CN$49:$EF$49,0),"")</f>
        <v>17</v>
      </c>
      <c r="AM59" s="25">
        <f>IFERROR(MATCH(AM$11,_calc_기준250!$CN$49:$EF$49,0),"")</f>
        <v>24</v>
      </c>
      <c r="AN59" s="25">
        <f>IFERROR(MATCH(AN$11,_calc_기준250!$CN$49:$EF$49,0),"")</f>
        <v>3</v>
      </c>
      <c r="AO59" s="25">
        <f>IFERROR(MATCH(AO$11,_calc_기준250!$CN$49:$EF$49,0),"")</f>
        <v>10</v>
      </c>
      <c r="AP59" s="25">
        <f>IFERROR(MATCH(AP$11,_calc_기준250!$CN$49:$EF$49,0),"")</f>
        <v>37</v>
      </c>
      <c r="AQ59" s="25">
        <f>IFERROR(MATCH(AQ$11,_calc_기준250!$CN$49:$EF$49,0),"")</f>
        <v>19</v>
      </c>
      <c r="AR59" s="25">
        <f>IFERROR(MATCH(AR$11,_calc_기준250!$CN$49:$EF$49,0),"")</f>
        <v>4</v>
      </c>
      <c r="AS59" s="25">
        <f>IFERROR(MATCH(AS$11,_calc_기준250!$CN$49:$EF$49,0),"")</f>
        <v>32</v>
      </c>
      <c r="AT59" s="25">
        <f>IFERROR(MATCH(AT$11,_calc_기준250!$CN$49:$EF$49,0),"")</f>
        <v>36</v>
      </c>
      <c r="AU59" s="25">
        <f>IFERROR(MATCH(AU$11,_calc_기준250!$CN$49:$EF$49,0),"")</f>
        <v>42</v>
      </c>
      <c r="AV59" s="25">
        <f>IFERROR(MATCH(AV$11,_calc_기준250!$CN$49:$EF$49,0),"")</f>
        <v>28</v>
      </c>
      <c r="AW59" s="25">
        <f>IFERROR(MATCH(AW$11,_calc_기준250!$CN$49:$EF$49,0),"")</f>
        <v>5</v>
      </c>
      <c r="AX59" s="25">
        <f>IFERROR(MATCH(AX$11,_calc_기준250!$CN$49:$EF$49,0),"")</f>
        <v>15</v>
      </c>
      <c r="AY59" s="25">
        <f>IFERROR(MATCH(AY$11,_calc_기준250!$CN$49:$EF$49,0),"")</f>
        <v>9</v>
      </c>
      <c r="AZ59" s="25">
        <f>IFERROR(MATCH(AZ$11,_calc_기준250!$CN$49:$EF$49,0),"")</f>
        <v>23</v>
      </c>
      <c r="BA59" s="25">
        <f>IFERROR(MATCH(BA$11,_calc_기준250!$CN$49:$EF$49,0),"")</f>
        <v>25</v>
      </c>
      <c r="BB59" s="25">
        <f>IFERROR(MATCH(BB$11,_calc_기준250!$CN$49:$EF$49,0),"")</f>
        <v>27</v>
      </c>
      <c r="BC59" s="25">
        <f>IFERROR(MATCH(BC$11,_calc_기준250!$CN$49:$EF$49,0),"")</f>
        <v>39</v>
      </c>
      <c r="BD59" s="25">
        <f>IFERROR(MATCH(BD$11,_calc_기준250!$CN$49:$EF$49,0),"")</f>
        <v>8</v>
      </c>
    </row>
    <row r="60" spans="1:56" ht="16.5" customHeight="1">
      <c r="A60" s="53">
        <f t="shared" si="3"/>
        <v>1196</v>
      </c>
      <c r="B60" s="40">
        <f>IFERROR(INDEX(전체당첨내역!$B:$B,MATCH($A60,전체당첨내역!$A:$A,0)),"")</f>
        <v>8</v>
      </c>
      <c r="C60" s="40">
        <f>IFERROR(INDEX(전체당첨내역!$C:$C,MATCH($A60,전체당첨내역!$A:$A,0)),"")</f>
        <v>12</v>
      </c>
      <c r="D60" s="40">
        <f>IFERROR(INDEX(전체당첨내역!$D:$D,MATCH($A60,전체당첨내역!$A:$A,0)),"")</f>
        <v>15</v>
      </c>
      <c r="E60" s="40">
        <f>IFERROR(INDEX(전체당첨내역!$E:$E,MATCH($A60,전체당첨내역!$A:$A,0)),"")</f>
        <v>29</v>
      </c>
      <c r="F60" s="40">
        <f>IFERROR(INDEX(전체당첨내역!$F:$F,MATCH($A60,전체당첨내역!$A:$A,0)),"")</f>
        <v>40</v>
      </c>
      <c r="G60" s="40">
        <f>IFERROR(INDEX(전체당첨내역!$G:$G,MATCH($A60,전체당첨내역!$A:$A,0)),"")</f>
        <v>45</v>
      </c>
      <c r="H60" s="45">
        <f>IFERROR(INDEX(전체당첨내역!$H:$H,MATCH($A60,전체당첨내역!$A:$A,0)),"")</f>
        <v>14</v>
      </c>
      <c r="I60" s="42">
        <f>IFERROR((INDEX(_calc_기준250!$CN$50:$EF$50,1,$B60)&gt;0)*(INDEX(_calc_기준250!$CN$50:$EF$50,1,$B60)&lt;=15)+(INDEX(_calc_기준250!$CN$50:$EF$50,1,$C60)&gt;0)*(INDEX(_calc_기준250!$CN$50:$EF$50,1,$C60)&lt;=15)+(INDEX(_calc_기준250!$CN$50:$EF$50,1,$D60)&gt;0)*(INDEX(_calc_기준250!$CN$50:$EF$50,1,$D60)&lt;=15)+(INDEX(_calc_기준250!$CN$50:$EF$50,1,$E60)&gt;0)*(INDEX(_calc_기준250!$CN$50:$EF$50,1,$E60)&lt;=15)+(INDEX(_calc_기준250!$CN$50:$EF$50,1,$F60)&gt;0)*(INDEX(_calc_기준250!$CN$50:$EF$50,1,$F60)&lt;=15)+(INDEX(_calc_기준250!$CN$50:$EF$50,1,$G60)&gt;0)*(INDEX(_calc_기준250!$CN$50:$EF$50,1,$G60)&lt;=15),"")</f>
        <v>3</v>
      </c>
      <c r="J60" s="40">
        <f>IFERROR((INDEX(_calc_기준250!$CN$50:$EF$50,1,$B60)&gt;15)*(INDEX(_calc_기준250!$CN$50:$EF$50,1,$B60)&lt;=30)+(INDEX(_calc_기준250!$CN$50:$EF$50,1,$C60)&gt;15)*(INDEX(_calc_기준250!$CN$50:$EF$50,1,$C60)&lt;=30)+(INDEX(_calc_기준250!$CN$50:$EF$50,1,$D60)&gt;15)*(INDEX(_calc_기준250!$CN$50:$EF$50,1,$D60)&lt;=30)+(INDEX(_calc_기준250!$CN$50:$EF$50,1,$E60)&gt;15)*(INDEX(_calc_기준250!$CN$50:$EF$50,1,$E60)&lt;=30)+(INDEX(_calc_기준250!$CN$50:$EF$50,1,$F60)&gt;15)*(INDEX(_calc_기준250!$CN$50:$EF$50,1,$F60)&lt;=30)+(INDEX(_calc_기준250!$CN$50:$EF$50,1,$G60)&gt;15)*(INDEX(_calc_기준250!$CN$50:$EF$50,1,$G60)&lt;=30),"")</f>
        <v>1</v>
      </c>
      <c r="K60" s="43">
        <f>IFERROR((INDEX(_calc_기준250!$CN$50:$EF$50,1,$B60)&gt;30)+(INDEX(_calc_기준250!$CN$50:$EF$50,1,$C60)&gt;30)+(INDEX(_calc_기준250!$CN$50:$EF$50,1,$D60)&gt;30)+(INDEX(_calc_기준250!$CN$50:$EF$50,1,$E60)&gt;30)+(INDEX(_calc_기준250!$CN$50:$EF$50,1,$F60)&gt;30)+(INDEX(_calc_기준250!$CN$50:$EF$50,1,$G60)&gt;30),"")</f>
        <v>2</v>
      </c>
      <c r="L60" s="25">
        <f>IFERROR(MATCH(L$11,_calc_기준250!$CN$50:$EF$50,0),"")</f>
        <v>14</v>
      </c>
      <c r="M60" s="25">
        <f>IFERROR(MATCH(M$11,_calc_기준250!$CN$50:$EF$50,0),"")</f>
        <v>33</v>
      </c>
      <c r="N60" s="25">
        <f>IFERROR(MATCH(N$11,_calc_기준250!$CN$50:$EF$50,0),"")</f>
        <v>30</v>
      </c>
      <c r="O60" s="25">
        <f>IFERROR(MATCH(O$11,_calc_기준250!$CN$50:$EF$50,0),"")</f>
        <v>34</v>
      </c>
      <c r="P60" s="25">
        <f>IFERROR(MATCH(P$11,_calc_기준250!$CN$50:$EF$50,0),"")</f>
        <v>45</v>
      </c>
      <c r="Q60" s="25">
        <f>IFERROR(MATCH(Q$11,_calc_기준250!$CN$50:$EF$50,0),"")</f>
        <v>35</v>
      </c>
      <c r="R60" s="25">
        <f>IFERROR(MATCH(R$11,_calc_기준250!$CN$50:$EF$50,0),"")</f>
        <v>21</v>
      </c>
      <c r="S60" s="25">
        <f>IFERROR(MATCH(S$11,_calc_기준250!$CN$50:$EF$50,0),"")</f>
        <v>44</v>
      </c>
      <c r="T60" s="25">
        <f>IFERROR(MATCH(T$11,_calc_기준250!$CN$50:$EF$50,0),"")</f>
        <v>12</v>
      </c>
      <c r="U60" s="25">
        <f>IFERROR(MATCH(U$11,_calc_기준250!$CN$50:$EF$50,0),"")</f>
        <v>26</v>
      </c>
      <c r="V60" s="25">
        <f>IFERROR(MATCH(V$11,_calc_기준250!$CN$50:$EF$50,0),"")</f>
        <v>41</v>
      </c>
      <c r="W60" s="25">
        <f>IFERROR(MATCH(W$11,_calc_기준250!$CN$50:$EF$50,0),"")</f>
        <v>22</v>
      </c>
      <c r="X60" s="25">
        <f>IFERROR(MATCH(X$11,_calc_기준250!$CN$50:$EF$50,0),"")</f>
        <v>31</v>
      </c>
      <c r="Y60" s="25">
        <f>IFERROR(MATCH(Y$11,_calc_기준250!$CN$50:$EF$50,0),"")</f>
        <v>29</v>
      </c>
      <c r="Z60" s="25">
        <f>IFERROR(MATCH(Z$11,_calc_기준250!$CN$50:$EF$50,0),"")</f>
        <v>1</v>
      </c>
      <c r="AA60" s="25">
        <f>IFERROR(MATCH(AA$11,_calc_기준250!$CN$50:$EF$50,0),"")</f>
        <v>6</v>
      </c>
      <c r="AB60" s="25">
        <f>IFERROR(MATCH(AB$11,_calc_기준250!$CN$50:$EF$50,0),"")</f>
        <v>7</v>
      </c>
      <c r="AC60" s="25">
        <f>IFERROR(MATCH(AC$11,_calc_기준250!$CN$50:$EF$50,0),"")</f>
        <v>18</v>
      </c>
      <c r="AD60" s="25">
        <f>IFERROR(MATCH(AD$11,_calc_기준250!$CN$50:$EF$50,0),"")</f>
        <v>13</v>
      </c>
      <c r="AE60" s="25">
        <f>IFERROR(MATCH(AE$11,_calc_기준250!$CN$50:$EF$50,0),"")</f>
        <v>20</v>
      </c>
      <c r="AF60" s="25">
        <f>IFERROR(MATCH(AF$11,_calc_기준250!$CN$50:$EF$50,0),"")</f>
        <v>24</v>
      </c>
      <c r="AG60" s="25">
        <f>IFERROR(MATCH(AG$11,_calc_기준250!$CN$50:$EF$50,0),"")</f>
        <v>40</v>
      </c>
      <c r="AH60" s="25">
        <f>IFERROR(MATCH(AH$11,_calc_기준250!$CN$50:$EF$50,0),"")</f>
        <v>2</v>
      </c>
      <c r="AI60" s="25">
        <f>IFERROR(MATCH(AI$11,_calc_기준250!$CN$50:$EF$50,0),"")</f>
        <v>16</v>
      </c>
      <c r="AJ60" s="25">
        <f>IFERROR(MATCH(AJ$11,_calc_기준250!$CN$50:$EF$50,0),"")</f>
        <v>38</v>
      </c>
      <c r="AK60" s="25">
        <f>IFERROR(MATCH(AK$11,_calc_기준250!$CN$50:$EF$50,0),"")</f>
        <v>43</v>
      </c>
      <c r="AL60" s="25">
        <f>IFERROR(MATCH(AL$11,_calc_기준250!$CN$50:$EF$50,0),"")</f>
        <v>3</v>
      </c>
      <c r="AM60" s="25">
        <f>IFERROR(MATCH(AM$11,_calc_기준250!$CN$50:$EF$50,0),"")</f>
        <v>10</v>
      </c>
      <c r="AN60" s="25">
        <f>IFERROR(MATCH(AN$11,_calc_기준250!$CN$50:$EF$50,0),"")</f>
        <v>11</v>
      </c>
      <c r="AO60" s="25">
        <f>IFERROR(MATCH(AO$11,_calc_기준250!$CN$50:$EF$50,0),"")</f>
        <v>37</v>
      </c>
      <c r="AP60" s="25">
        <f>IFERROR(MATCH(AP$11,_calc_기준250!$CN$50:$EF$50,0),"")</f>
        <v>4</v>
      </c>
      <c r="AQ60" s="25">
        <f>IFERROR(MATCH(AQ$11,_calc_기준250!$CN$50:$EF$50,0),"")</f>
        <v>19</v>
      </c>
      <c r="AR60" s="25">
        <f>IFERROR(MATCH(AR$11,_calc_기준250!$CN$50:$EF$50,0),"")</f>
        <v>32</v>
      </c>
      <c r="AS60" s="25">
        <f>IFERROR(MATCH(AS$11,_calc_기준250!$CN$50:$EF$50,0),"")</f>
        <v>36</v>
      </c>
      <c r="AT60" s="25">
        <f>IFERROR(MATCH(AT$11,_calc_기준250!$CN$50:$EF$50,0),"")</f>
        <v>42</v>
      </c>
      <c r="AU60" s="25">
        <f>IFERROR(MATCH(AU$11,_calc_기준250!$CN$50:$EF$50,0),"")</f>
        <v>17</v>
      </c>
      <c r="AV60" s="25">
        <f>IFERROR(MATCH(AV$11,_calc_기준250!$CN$50:$EF$50,0),"")</f>
        <v>28</v>
      </c>
      <c r="AW60" s="25">
        <f>IFERROR(MATCH(AW$11,_calc_기준250!$CN$50:$EF$50,0),"")</f>
        <v>5</v>
      </c>
      <c r="AX60" s="25">
        <f>IFERROR(MATCH(AX$11,_calc_기준250!$CN$50:$EF$50,0),"")</f>
        <v>15</v>
      </c>
      <c r="AY60" s="25">
        <f>IFERROR(MATCH(AY$11,_calc_기준250!$CN$50:$EF$50,0),"")</f>
        <v>9</v>
      </c>
      <c r="AZ60" s="25">
        <f>IFERROR(MATCH(AZ$11,_calc_기준250!$CN$50:$EF$50,0),"")</f>
        <v>23</v>
      </c>
      <c r="BA60" s="25">
        <f>IFERROR(MATCH(BA$11,_calc_기준250!$CN$50:$EF$50,0),"")</f>
        <v>25</v>
      </c>
      <c r="BB60" s="25">
        <f>IFERROR(MATCH(BB$11,_calc_기준250!$CN$50:$EF$50,0),"")</f>
        <v>27</v>
      </c>
      <c r="BC60" s="25">
        <f>IFERROR(MATCH(BC$11,_calc_기준250!$CN$50:$EF$50,0),"")</f>
        <v>8</v>
      </c>
      <c r="BD60" s="25">
        <f>IFERROR(MATCH(BD$11,_calc_기준250!$CN$50:$EF$50,0),"")</f>
        <v>39</v>
      </c>
    </row>
    <row r="61" spans="1:56" ht="16.5" customHeight="1">
      <c r="A61" s="53">
        <f t="shared" si="3"/>
        <v>1195</v>
      </c>
      <c r="B61" s="40">
        <f>IFERROR(INDEX(전체당첨내역!$B:$B,MATCH($A61,전체당첨내역!$A:$A,0)),"")</f>
        <v>3</v>
      </c>
      <c r="C61" s="40">
        <f>IFERROR(INDEX(전체당첨내역!$C:$C,MATCH($A61,전체당첨내역!$A:$A,0)),"")</f>
        <v>15</v>
      </c>
      <c r="D61" s="40">
        <f>IFERROR(INDEX(전체당첨내역!$D:$D,MATCH($A61,전체당첨내역!$A:$A,0)),"")</f>
        <v>27</v>
      </c>
      <c r="E61" s="40">
        <f>IFERROR(INDEX(전체당첨내역!$E:$E,MATCH($A61,전체당첨내역!$A:$A,0)),"")</f>
        <v>33</v>
      </c>
      <c r="F61" s="40">
        <f>IFERROR(INDEX(전체당첨내역!$F:$F,MATCH($A61,전체당첨내역!$A:$A,0)),"")</f>
        <v>34</v>
      </c>
      <c r="G61" s="40">
        <f>IFERROR(INDEX(전체당첨내역!$G:$G,MATCH($A61,전체당첨내역!$A:$A,0)),"")</f>
        <v>36</v>
      </c>
      <c r="H61" s="45">
        <f>IFERROR(INDEX(전체당첨내역!$H:$H,MATCH($A61,전체당첨내역!$A:$A,0)),"")</f>
        <v>37</v>
      </c>
      <c r="I61" s="42">
        <f>IFERROR((INDEX(_calc_기준250!$CN$51:$EF$51,1,$B61)&gt;0)*(INDEX(_calc_기준250!$CN$51:$EF$51,1,$B61)&lt;=15)+(INDEX(_calc_기준250!$CN$51:$EF$51,1,$C61)&gt;0)*(INDEX(_calc_기준250!$CN$51:$EF$51,1,$C61)&lt;=15)+(INDEX(_calc_기준250!$CN$51:$EF$51,1,$D61)&gt;0)*(INDEX(_calc_기준250!$CN$51:$EF$51,1,$D61)&lt;=15)+(INDEX(_calc_기준250!$CN$51:$EF$51,1,$E61)&gt;0)*(INDEX(_calc_기준250!$CN$51:$EF$51,1,$E61)&lt;=15)+(INDEX(_calc_기준250!$CN$51:$EF$51,1,$F61)&gt;0)*(INDEX(_calc_기준250!$CN$51:$EF$51,1,$F61)&lt;=15)+(INDEX(_calc_기준250!$CN$51:$EF$51,1,$G61)&gt;0)*(INDEX(_calc_기준250!$CN$51:$EF$51,1,$G61)&lt;=15),"")</f>
        <v>2</v>
      </c>
      <c r="J61" s="40">
        <f>IFERROR((INDEX(_calc_기준250!$CN$51:$EF$51,1,$B61)&gt;15)*(INDEX(_calc_기준250!$CN$51:$EF$51,1,$B61)&lt;=30)+(INDEX(_calc_기준250!$CN$51:$EF$51,1,$C61)&gt;15)*(INDEX(_calc_기준250!$CN$51:$EF$51,1,$C61)&lt;=30)+(INDEX(_calc_기준250!$CN$51:$EF$51,1,$D61)&gt;15)*(INDEX(_calc_기준250!$CN$51:$EF$51,1,$D61)&lt;=30)+(INDEX(_calc_기준250!$CN$51:$EF$51,1,$E61)&gt;15)*(INDEX(_calc_기준250!$CN$51:$EF$51,1,$E61)&lt;=30)+(INDEX(_calc_기준250!$CN$51:$EF$51,1,$F61)&gt;15)*(INDEX(_calc_기준250!$CN$51:$EF$51,1,$F61)&lt;=30)+(INDEX(_calc_기준250!$CN$51:$EF$51,1,$G61)&gt;15)*(INDEX(_calc_기준250!$CN$51:$EF$51,1,$G61)&lt;=30),"")</f>
        <v>2</v>
      </c>
      <c r="K61" s="43">
        <f>IFERROR((INDEX(_calc_기준250!$CN$51:$EF$51,1,$B61)&gt;30)+(INDEX(_calc_기준250!$CN$51:$EF$51,1,$C61)&gt;30)+(INDEX(_calc_기준250!$CN$51:$EF$51,1,$D61)&gt;30)+(INDEX(_calc_기준250!$CN$51:$EF$51,1,$E61)&gt;30)+(INDEX(_calc_기준250!$CN$51:$EF$51,1,$F61)&gt;30)+(INDEX(_calc_기준250!$CN$51:$EF$51,1,$G61)&gt;30),"")</f>
        <v>2</v>
      </c>
      <c r="L61" s="25">
        <f>IFERROR(MATCH(L$11,_calc_기준250!$CN$51:$EF$51,0),"")</f>
        <v>14</v>
      </c>
      <c r="M61" s="25">
        <f>IFERROR(MATCH(M$11,_calc_기준250!$CN$51:$EF$51,0),"")</f>
        <v>30</v>
      </c>
      <c r="N61" s="25">
        <f>IFERROR(MATCH(N$11,_calc_기준250!$CN$51:$EF$51,0),"")</f>
        <v>33</v>
      </c>
      <c r="O61" s="25">
        <f>IFERROR(MATCH(O$11,_calc_기준250!$CN$51:$EF$51,0),"")</f>
        <v>34</v>
      </c>
      <c r="P61" s="25">
        <f>IFERROR(MATCH(P$11,_calc_기준250!$CN$51:$EF$51,0),"")</f>
        <v>45</v>
      </c>
      <c r="Q61" s="25">
        <f>IFERROR(MATCH(Q$11,_calc_기준250!$CN$51:$EF$51,0),"")</f>
        <v>35</v>
      </c>
      <c r="R61" s="25">
        <f>IFERROR(MATCH(R$11,_calc_기준250!$CN$51:$EF$51,0),"")</f>
        <v>21</v>
      </c>
      <c r="S61" s="25">
        <f>IFERROR(MATCH(S$11,_calc_기준250!$CN$51:$EF$51,0),"")</f>
        <v>12</v>
      </c>
      <c r="T61" s="25">
        <f>IFERROR(MATCH(T$11,_calc_기준250!$CN$51:$EF$51,0),"")</f>
        <v>22</v>
      </c>
      <c r="U61" s="25">
        <f>IFERROR(MATCH(U$11,_calc_기준250!$CN$51:$EF$51,0),"")</f>
        <v>41</v>
      </c>
      <c r="V61" s="25">
        <f>IFERROR(MATCH(V$11,_calc_기준250!$CN$51:$EF$51,0),"")</f>
        <v>1</v>
      </c>
      <c r="W61" s="25">
        <f>IFERROR(MATCH(W$11,_calc_기준250!$CN$51:$EF$51,0),"")</f>
        <v>26</v>
      </c>
      <c r="X61" s="25">
        <f>IFERROR(MATCH(X$11,_calc_기준250!$CN$51:$EF$51,0),"")</f>
        <v>44</v>
      </c>
      <c r="Y61" s="25">
        <f>IFERROR(MATCH(Y$11,_calc_기준250!$CN$51:$EF$51,0),"")</f>
        <v>29</v>
      </c>
      <c r="Z61" s="25">
        <f>IFERROR(MATCH(Z$11,_calc_기준250!$CN$51:$EF$51,0),"")</f>
        <v>6</v>
      </c>
      <c r="AA61" s="25">
        <f>IFERROR(MATCH(AA$11,_calc_기준250!$CN$51:$EF$51,0),"")</f>
        <v>18</v>
      </c>
      <c r="AB61" s="25">
        <f>IFERROR(MATCH(AB$11,_calc_기준250!$CN$51:$EF$51,0),"")</f>
        <v>7</v>
      </c>
      <c r="AC61" s="25">
        <f>IFERROR(MATCH(AC$11,_calc_기준250!$CN$51:$EF$51,0),"")</f>
        <v>10</v>
      </c>
      <c r="AD61" s="25">
        <f>IFERROR(MATCH(AD$11,_calc_기준250!$CN$51:$EF$51,0),"")</f>
        <v>31</v>
      </c>
      <c r="AE61" s="25">
        <f>IFERROR(MATCH(AE$11,_calc_기준250!$CN$51:$EF$51,0),"")</f>
        <v>40</v>
      </c>
      <c r="AF61" s="25">
        <f>IFERROR(MATCH(AF$11,_calc_기준250!$CN$51:$EF$51,0),"")</f>
        <v>13</v>
      </c>
      <c r="AG61" s="25">
        <f>IFERROR(MATCH(AG$11,_calc_기준250!$CN$51:$EF$51,0),"")</f>
        <v>16</v>
      </c>
      <c r="AH61" s="25">
        <f>IFERROR(MATCH(AH$11,_calc_기준250!$CN$51:$EF$51,0),"")</f>
        <v>20</v>
      </c>
      <c r="AI61" s="25">
        <f>IFERROR(MATCH(AI$11,_calc_기준250!$CN$51:$EF$51,0),"")</f>
        <v>24</v>
      </c>
      <c r="AJ61" s="25">
        <f>IFERROR(MATCH(AJ$11,_calc_기준250!$CN$51:$EF$51,0),"")</f>
        <v>36</v>
      </c>
      <c r="AK61" s="25">
        <f>IFERROR(MATCH(AK$11,_calc_기준250!$CN$51:$EF$51,0),"")</f>
        <v>38</v>
      </c>
      <c r="AL61" s="25">
        <f>IFERROR(MATCH(AL$11,_calc_기준250!$CN$51:$EF$51,0),"")</f>
        <v>43</v>
      </c>
      <c r="AM61" s="25">
        <f>IFERROR(MATCH(AM$11,_calc_기준250!$CN$51:$EF$51,0),"")</f>
        <v>3</v>
      </c>
      <c r="AN61" s="25">
        <f>IFERROR(MATCH(AN$11,_calc_기준250!$CN$51:$EF$51,0),"")</f>
        <v>37</v>
      </c>
      <c r="AO61" s="25">
        <f>IFERROR(MATCH(AO$11,_calc_기준250!$CN$51:$EF$51,0),"")</f>
        <v>4</v>
      </c>
      <c r="AP61" s="25">
        <f>IFERROR(MATCH(AP$11,_calc_기준250!$CN$51:$EF$51,0),"")</f>
        <v>2</v>
      </c>
      <c r="AQ61" s="25">
        <f>IFERROR(MATCH(AQ$11,_calc_기준250!$CN$51:$EF$51,0),"")</f>
        <v>11</v>
      </c>
      <c r="AR61" s="25">
        <f>IFERROR(MATCH(AR$11,_calc_기준250!$CN$51:$EF$51,0),"")</f>
        <v>15</v>
      </c>
      <c r="AS61" s="25">
        <f>IFERROR(MATCH(AS$11,_calc_기준250!$CN$51:$EF$51,0),"")</f>
        <v>19</v>
      </c>
      <c r="AT61" s="25">
        <f>IFERROR(MATCH(AT$11,_calc_기준250!$CN$51:$EF$51,0),"")</f>
        <v>32</v>
      </c>
      <c r="AU61" s="25">
        <f>IFERROR(MATCH(AU$11,_calc_기준250!$CN$51:$EF$51,0),"")</f>
        <v>42</v>
      </c>
      <c r="AV61" s="25">
        <f>IFERROR(MATCH(AV$11,_calc_기준250!$CN$51:$EF$51,0),"")</f>
        <v>9</v>
      </c>
      <c r="AW61" s="25">
        <f>IFERROR(MATCH(AW$11,_calc_기준250!$CN$51:$EF$51,0),"")</f>
        <v>5</v>
      </c>
      <c r="AX61" s="25">
        <f>IFERROR(MATCH(AX$11,_calc_기준250!$CN$51:$EF$51,0),"")</f>
        <v>28</v>
      </c>
      <c r="AY61" s="25">
        <f>IFERROR(MATCH(AY$11,_calc_기준250!$CN$51:$EF$51,0),"")</f>
        <v>17</v>
      </c>
      <c r="AZ61" s="25">
        <f>IFERROR(MATCH(AZ$11,_calc_기준250!$CN$51:$EF$51,0),"")</f>
        <v>23</v>
      </c>
      <c r="BA61" s="25">
        <f>IFERROR(MATCH(BA$11,_calc_기준250!$CN$51:$EF$51,0),"")</f>
        <v>27</v>
      </c>
      <c r="BB61" s="25">
        <f>IFERROR(MATCH(BB$11,_calc_기준250!$CN$51:$EF$51,0),"")</f>
        <v>25</v>
      </c>
      <c r="BC61" s="25">
        <f>IFERROR(MATCH(BC$11,_calc_기준250!$CN$51:$EF$51,0),"")</f>
        <v>8</v>
      </c>
      <c r="BD61" s="25">
        <f>IFERROR(MATCH(BD$11,_calc_기준250!$CN$51:$EF$51,0),"")</f>
        <v>39</v>
      </c>
    </row>
    <row r="62" spans="1:56" ht="16.5" customHeight="1">
      <c r="A62" s="53">
        <f t="shared" si="3"/>
        <v>1194</v>
      </c>
      <c r="B62" s="40">
        <f>IFERROR(INDEX(전체당첨내역!$B:$B,MATCH($A62,전체당첨내역!$A:$A,0)),"")</f>
        <v>3</v>
      </c>
      <c r="C62" s="40">
        <f>IFERROR(INDEX(전체당첨내역!$C:$C,MATCH($A62,전체당첨내역!$A:$A,0)),"")</f>
        <v>13</v>
      </c>
      <c r="D62" s="40">
        <f>IFERROR(INDEX(전체당첨내역!$D:$D,MATCH($A62,전체당첨내역!$A:$A,0)),"")</f>
        <v>15</v>
      </c>
      <c r="E62" s="40">
        <f>IFERROR(INDEX(전체당첨내역!$E:$E,MATCH($A62,전체당첨내역!$A:$A,0)),"")</f>
        <v>24</v>
      </c>
      <c r="F62" s="40">
        <f>IFERROR(INDEX(전체당첨내역!$F:$F,MATCH($A62,전체당첨내역!$A:$A,0)),"")</f>
        <v>33</v>
      </c>
      <c r="G62" s="40">
        <f>IFERROR(INDEX(전체당첨내역!$G:$G,MATCH($A62,전체당첨내역!$A:$A,0)),"")</f>
        <v>37</v>
      </c>
      <c r="H62" s="45">
        <f>IFERROR(INDEX(전체당첨내역!$H:$H,MATCH($A62,전체당첨내역!$A:$A,0)),"")</f>
        <v>2</v>
      </c>
      <c r="I62" s="42">
        <f>IFERROR((INDEX(_calc_기준250!$CN$52:$EF$52,1,$B62)&gt;0)*(INDEX(_calc_기준250!$CN$52:$EF$52,1,$B62)&lt;=15)+(INDEX(_calc_기준250!$CN$52:$EF$52,1,$C62)&gt;0)*(INDEX(_calc_기준250!$CN$52:$EF$52,1,$C62)&lt;=15)+(INDEX(_calc_기준250!$CN$52:$EF$52,1,$D62)&gt;0)*(INDEX(_calc_기준250!$CN$52:$EF$52,1,$D62)&lt;=15)+(INDEX(_calc_기준250!$CN$52:$EF$52,1,$E62)&gt;0)*(INDEX(_calc_기준250!$CN$52:$EF$52,1,$E62)&lt;=15)+(INDEX(_calc_기준250!$CN$52:$EF$52,1,$F62)&gt;0)*(INDEX(_calc_기준250!$CN$52:$EF$52,1,$F62)&lt;=15)+(INDEX(_calc_기준250!$CN$52:$EF$52,1,$G62)&gt;0)*(INDEX(_calc_기준250!$CN$52:$EF$52,1,$G62)&lt;=15),"")</f>
        <v>2</v>
      </c>
      <c r="J62" s="40">
        <f>IFERROR((INDEX(_calc_기준250!$CN$52:$EF$52,1,$B62)&gt;15)*(INDEX(_calc_기준250!$CN$52:$EF$52,1,$B62)&lt;=30)+(INDEX(_calc_기준250!$CN$52:$EF$52,1,$C62)&gt;15)*(INDEX(_calc_기준250!$CN$52:$EF$52,1,$C62)&lt;=30)+(INDEX(_calc_기준250!$CN$52:$EF$52,1,$D62)&gt;15)*(INDEX(_calc_기준250!$CN$52:$EF$52,1,$D62)&lt;=30)+(INDEX(_calc_기준250!$CN$52:$EF$52,1,$E62)&gt;15)*(INDEX(_calc_기준250!$CN$52:$EF$52,1,$E62)&lt;=30)+(INDEX(_calc_기준250!$CN$52:$EF$52,1,$F62)&gt;15)*(INDEX(_calc_기준250!$CN$52:$EF$52,1,$F62)&lt;=30)+(INDEX(_calc_기준250!$CN$52:$EF$52,1,$G62)&gt;15)*(INDEX(_calc_기준250!$CN$52:$EF$52,1,$G62)&lt;=30),"")</f>
        <v>2</v>
      </c>
      <c r="K62" s="43">
        <f>IFERROR((INDEX(_calc_기준250!$CN$52:$EF$52,1,$B62)&gt;30)+(INDEX(_calc_기준250!$CN$52:$EF$52,1,$C62)&gt;30)+(INDEX(_calc_기준250!$CN$52:$EF$52,1,$D62)&gt;30)+(INDEX(_calc_기준250!$CN$52:$EF$52,1,$E62)&gt;30)+(INDEX(_calc_기준250!$CN$52:$EF$52,1,$F62)&gt;30)+(INDEX(_calc_기준250!$CN$52:$EF$52,1,$G62)&gt;30),"")</f>
        <v>2</v>
      </c>
      <c r="L62" s="25">
        <f>IFERROR(MATCH(L$11,_calc_기준250!$CN$52:$EF$52,0),"")</f>
        <v>33</v>
      </c>
      <c r="M62" s="25">
        <f>IFERROR(MATCH(M$11,_calc_기준250!$CN$52:$EF$52,0),"")</f>
        <v>14</v>
      </c>
      <c r="N62" s="25">
        <f>IFERROR(MATCH(N$11,_calc_기준250!$CN$52:$EF$52,0),"")</f>
        <v>30</v>
      </c>
      <c r="O62" s="25">
        <f>IFERROR(MATCH(O$11,_calc_기준250!$CN$52:$EF$52,0),"")</f>
        <v>45</v>
      </c>
      <c r="P62" s="25">
        <f>IFERROR(MATCH(P$11,_calc_기준250!$CN$52:$EF$52,0),"")</f>
        <v>34</v>
      </c>
      <c r="Q62" s="25">
        <f>IFERROR(MATCH(Q$11,_calc_기준250!$CN$52:$EF$52,0),"")</f>
        <v>35</v>
      </c>
      <c r="R62" s="25">
        <f>IFERROR(MATCH(R$11,_calc_기준250!$CN$52:$EF$52,0),"")</f>
        <v>21</v>
      </c>
      <c r="S62" s="25">
        <f>IFERROR(MATCH(S$11,_calc_기준250!$CN$52:$EF$52,0),"")</f>
        <v>22</v>
      </c>
      <c r="T62" s="25">
        <f>IFERROR(MATCH(T$11,_calc_기준250!$CN$52:$EF$52,0),"")</f>
        <v>41</v>
      </c>
      <c r="U62" s="25">
        <f>IFERROR(MATCH(U$11,_calc_기준250!$CN$52:$EF$52,0),"")</f>
        <v>12</v>
      </c>
      <c r="V62" s="25">
        <f>IFERROR(MATCH(V$11,_calc_기준250!$CN$52:$EF$52,0),"")</f>
        <v>13</v>
      </c>
      <c r="W62" s="25">
        <f>IFERROR(MATCH(W$11,_calc_기준250!$CN$52:$EF$52,0),"")</f>
        <v>1</v>
      </c>
      <c r="X62" s="25">
        <f>IFERROR(MATCH(X$11,_calc_기준250!$CN$52:$EF$52,0),"")</f>
        <v>29</v>
      </c>
      <c r="Y62" s="25">
        <f>IFERROR(MATCH(Y$11,_calc_기준250!$CN$52:$EF$52,0),"")</f>
        <v>44</v>
      </c>
      <c r="Z62" s="25">
        <f>IFERROR(MATCH(Z$11,_calc_기준250!$CN$52:$EF$52,0),"")</f>
        <v>6</v>
      </c>
      <c r="AA62" s="25">
        <f>IFERROR(MATCH(AA$11,_calc_기준250!$CN$52:$EF$52,0),"")</f>
        <v>18</v>
      </c>
      <c r="AB62" s="25">
        <f>IFERROR(MATCH(AB$11,_calc_기준250!$CN$52:$EF$52,0),"")</f>
        <v>7</v>
      </c>
      <c r="AC62" s="25">
        <f>IFERROR(MATCH(AC$11,_calc_기준250!$CN$52:$EF$52,0),"")</f>
        <v>20</v>
      </c>
      <c r="AD62" s="25">
        <f>IFERROR(MATCH(AD$11,_calc_기준250!$CN$52:$EF$52,0),"")</f>
        <v>31</v>
      </c>
      <c r="AE62" s="25">
        <f>IFERROR(MATCH(AE$11,_calc_기준250!$CN$52:$EF$52,0),"")</f>
        <v>40</v>
      </c>
      <c r="AF62" s="25">
        <f>IFERROR(MATCH(AF$11,_calc_기준250!$CN$52:$EF$52,0),"")</f>
        <v>16</v>
      </c>
      <c r="AG62" s="25">
        <f>IFERROR(MATCH(AG$11,_calc_기준250!$CN$52:$EF$52,0),"")</f>
        <v>36</v>
      </c>
      <c r="AH62" s="25">
        <f>IFERROR(MATCH(AH$11,_calc_기준250!$CN$52:$EF$52,0),"")</f>
        <v>10</v>
      </c>
      <c r="AI62" s="25">
        <f>IFERROR(MATCH(AI$11,_calc_기준250!$CN$52:$EF$52,0),"")</f>
        <v>43</v>
      </c>
      <c r="AJ62" s="25">
        <f>IFERROR(MATCH(AJ$11,_calc_기준250!$CN$52:$EF$52,0),"")</f>
        <v>19</v>
      </c>
      <c r="AK62" s="25">
        <f>IFERROR(MATCH(AK$11,_calc_기준250!$CN$52:$EF$52,0),"")</f>
        <v>26</v>
      </c>
      <c r="AL62" s="25">
        <f>IFERROR(MATCH(AL$11,_calc_기준250!$CN$52:$EF$52,0),"")</f>
        <v>38</v>
      </c>
      <c r="AM62" s="25">
        <f>IFERROR(MATCH(AM$11,_calc_기준250!$CN$52:$EF$52,0),"")</f>
        <v>24</v>
      </c>
      <c r="AN62" s="25">
        <f>IFERROR(MATCH(AN$11,_calc_기준250!$CN$52:$EF$52,0),"")</f>
        <v>37</v>
      </c>
      <c r="AO62" s="25">
        <f>IFERROR(MATCH(AO$11,_calc_기준250!$CN$52:$EF$52,0),"")</f>
        <v>32</v>
      </c>
      <c r="AP62" s="25">
        <f>IFERROR(MATCH(AP$11,_calc_기준250!$CN$52:$EF$52,0),"")</f>
        <v>2</v>
      </c>
      <c r="AQ62" s="25">
        <f>IFERROR(MATCH(AQ$11,_calc_기준250!$CN$52:$EF$52,0),"")</f>
        <v>42</v>
      </c>
      <c r="AR62" s="25">
        <f>IFERROR(MATCH(AR$11,_calc_기준250!$CN$52:$EF$52,0),"")</f>
        <v>3</v>
      </c>
      <c r="AS62" s="25">
        <f>IFERROR(MATCH(AS$11,_calc_기준250!$CN$52:$EF$52,0),"")</f>
        <v>11</v>
      </c>
      <c r="AT62" s="25">
        <f>IFERROR(MATCH(AT$11,_calc_기준250!$CN$52:$EF$52,0),"")</f>
        <v>17</v>
      </c>
      <c r="AU62" s="25">
        <f>IFERROR(MATCH(AU$11,_calc_기준250!$CN$52:$EF$52,0),"")</f>
        <v>28</v>
      </c>
      <c r="AV62" s="25">
        <f>IFERROR(MATCH(AV$11,_calc_기준250!$CN$52:$EF$52,0),"")</f>
        <v>5</v>
      </c>
      <c r="AW62" s="25">
        <f>IFERROR(MATCH(AW$11,_calc_기준250!$CN$52:$EF$52,0),"")</f>
        <v>9</v>
      </c>
      <c r="AX62" s="25">
        <f>IFERROR(MATCH(AX$11,_calc_기준250!$CN$52:$EF$52,0),"")</f>
        <v>15</v>
      </c>
      <c r="AY62" s="25">
        <f>IFERROR(MATCH(AY$11,_calc_기준250!$CN$52:$EF$52,0),"")</f>
        <v>4</v>
      </c>
      <c r="AZ62" s="25">
        <f>IFERROR(MATCH(AZ$11,_calc_기준250!$CN$52:$EF$52,0),"")</f>
        <v>23</v>
      </c>
      <c r="BA62" s="25">
        <f>IFERROR(MATCH(BA$11,_calc_기준250!$CN$52:$EF$52,0),"")</f>
        <v>25</v>
      </c>
      <c r="BB62" s="25">
        <f>IFERROR(MATCH(BB$11,_calc_기준250!$CN$52:$EF$52,0),"")</f>
        <v>27</v>
      </c>
      <c r="BC62" s="25">
        <f>IFERROR(MATCH(BC$11,_calc_기준250!$CN$52:$EF$52,0),"")</f>
        <v>8</v>
      </c>
      <c r="BD62" s="25">
        <f>IFERROR(MATCH(BD$11,_calc_기준250!$CN$52:$EF$52,0),"")</f>
        <v>39</v>
      </c>
    </row>
  </sheetData>
  <mergeCells count="3">
    <mergeCell ref="AA10:AO10"/>
    <mergeCell ref="AP10:BD10"/>
    <mergeCell ref="L10:Z10"/>
  </mergeCells>
  <phoneticPr fontId="24" type="noConversion"/>
  <conditionalFormatting sqref="I10:K1048576">
    <cfRule type="cellIs" dxfId="61" priority="2" operator="equal">
      <formula>0</formula>
    </cfRule>
  </conditionalFormatting>
  <conditionalFormatting sqref="I12:K62">
    <cfRule type="cellIs" dxfId="60" priority="3" operator="equal">
      <formula>4</formula>
    </cfRule>
    <cfRule type="cellIs" dxfId="59" priority="4" operator="greaterThan">
      <formula>4</formula>
    </cfRule>
    <cfRule type="cellIs" dxfId="58" priority="5" operator="equal">
      <formula>0</formula>
    </cfRule>
  </conditionalFormatting>
  <conditionalFormatting sqref="L1:BD5">
    <cfRule type="expression" dxfId="57" priority="6">
      <formula>L$5&lt;=5</formula>
    </cfRule>
  </conditionalFormatting>
  <conditionalFormatting sqref="L12:BD62">
    <cfRule type="expression" dxfId="56" priority="7">
      <formula>L12=$H12</formula>
    </cfRule>
    <cfRule type="expression" dxfId="55" priority="8">
      <formula>COUNTIF($B12:$G12,L12)&gt;0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62"/>
  <sheetViews>
    <sheetView showGridLines="0" zoomScaleNormal="10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BD6" sqref="L6:BD6"/>
    </sheetView>
  </sheetViews>
  <sheetFormatPr defaultColWidth="3.75" defaultRowHeight="16.5"/>
  <cols>
    <col min="1" max="1" width="5.5" style="54" customWidth="1"/>
    <col min="2" max="7" width="3.75" style="8" customWidth="1"/>
    <col min="8" max="8" width="3.75" style="9" customWidth="1"/>
    <col min="9" max="9" width="3.75" style="10" customWidth="1"/>
    <col min="10" max="10" width="3.75" style="8" customWidth="1"/>
    <col min="11" max="11" width="3.75" style="11" customWidth="1"/>
    <col min="12" max="13" width="4.75" style="8" customWidth="1"/>
    <col min="14" max="16" width="3.875" style="8" customWidth="1"/>
    <col min="17" max="18" width="4" style="8" customWidth="1"/>
    <col min="19" max="19" width="4.75" style="8" customWidth="1"/>
    <col min="20" max="20" width="3.875" style="8" customWidth="1"/>
    <col min="21" max="21" width="4.75" style="8" customWidth="1"/>
    <col min="22" max="23" width="4" style="8" customWidth="1"/>
    <col min="24" max="24" width="3.875" style="8" customWidth="1"/>
    <col min="25" max="25" width="4" style="8" customWidth="1"/>
    <col min="26" max="26" width="4.75" style="8" customWidth="1"/>
    <col min="27" max="31" width="3.875" style="8" customWidth="1"/>
    <col min="32" max="32" width="4" style="8" customWidth="1"/>
    <col min="33" max="35" width="3.875" style="8" customWidth="1"/>
    <col min="36" max="36" width="4.75" style="8" customWidth="1"/>
    <col min="37" max="37" width="4" style="8" customWidth="1"/>
    <col min="38" max="39" width="4.75" style="8" customWidth="1"/>
    <col min="40" max="40" width="4" style="8" customWidth="1"/>
    <col min="41" max="41" width="3.875" style="8" customWidth="1"/>
    <col min="42" max="43" width="4.75" style="8" customWidth="1"/>
    <col min="44" max="45" width="3.875" style="8" customWidth="1"/>
    <col min="46" max="46" width="4" style="8" customWidth="1"/>
    <col min="47" max="47" width="4.75" style="8" customWidth="1"/>
    <col min="48" max="48" width="4" style="8" customWidth="1"/>
    <col min="49" max="49" width="3.875" style="8" customWidth="1"/>
    <col min="50" max="50" width="4.75" style="8" customWidth="1"/>
    <col min="51" max="52" width="3.875" style="8" customWidth="1"/>
    <col min="53" max="53" width="4.75" style="8" customWidth="1"/>
    <col min="54" max="55" width="3.875" style="8" customWidth="1"/>
    <col min="56" max="56" width="4" style="8" customWidth="1"/>
    <col min="57" max="59" width="3.75" style="8" customWidth="1"/>
    <col min="60" max="16384" width="3.75" style="8"/>
  </cols>
  <sheetData>
    <row r="1" spans="1:56" ht="16.5" customHeight="1">
      <c r="A1" s="55" t="s">
        <v>0</v>
      </c>
      <c r="B1" s="13">
        <v>300</v>
      </c>
      <c r="I1" s="14"/>
      <c r="J1" s="15"/>
      <c r="K1" s="16"/>
      <c r="L1" s="17">
        <v>1</v>
      </c>
      <c r="M1" s="17">
        <v>2</v>
      </c>
      <c r="N1" s="17">
        <v>3</v>
      </c>
      <c r="O1" s="17">
        <v>4</v>
      </c>
      <c r="P1" s="17">
        <v>5</v>
      </c>
      <c r="Q1" s="17">
        <v>6</v>
      </c>
      <c r="R1" s="17">
        <v>7</v>
      </c>
      <c r="S1" s="17">
        <v>8</v>
      </c>
      <c r="T1" s="17">
        <v>9</v>
      </c>
      <c r="U1" s="17">
        <v>10</v>
      </c>
      <c r="V1" s="17">
        <v>11</v>
      </c>
      <c r="W1" s="17">
        <v>12</v>
      </c>
      <c r="X1" s="17">
        <v>13</v>
      </c>
      <c r="Y1" s="17">
        <v>14</v>
      </c>
      <c r="Z1" s="17">
        <v>15</v>
      </c>
      <c r="AA1" s="17">
        <v>16</v>
      </c>
      <c r="AB1" s="17">
        <v>17</v>
      </c>
      <c r="AC1" s="17">
        <v>18</v>
      </c>
      <c r="AD1" s="17">
        <v>19</v>
      </c>
      <c r="AE1" s="17">
        <v>20</v>
      </c>
      <c r="AF1" s="17">
        <v>21</v>
      </c>
      <c r="AG1" s="17">
        <v>22</v>
      </c>
      <c r="AH1" s="17">
        <v>23</v>
      </c>
      <c r="AI1" s="17">
        <v>24</v>
      </c>
      <c r="AJ1" s="17">
        <v>25</v>
      </c>
      <c r="AK1" s="17">
        <v>26</v>
      </c>
      <c r="AL1" s="17">
        <v>27</v>
      </c>
      <c r="AM1" s="17">
        <v>28</v>
      </c>
      <c r="AN1" s="17">
        <v>29</v>
      </c>
      <c r="AO1" s="17">
        <v>30</v>
      </c>
      <c r="AP1" s="17">
        <v>31</v>
      </c>
      <c r="AQ1" s="17">
        <v>32</v>
      </c>
      <c r="AR1" s="17">
        <v>33</v>
      </c>
      <c r="AS1" s="17">
        <v>34</v>
      </c>
      <c r="AT1" s="17">
        <v>35</v>
      </c>
      <c r="AU1" s="17">
        <v>36</v>
      </c>
      <c r="AV1" s="17">
        <v>37</v>
      </c>
      <c r="AW1" s="17">
        <v>38</v>
      </c>
      <c r="AX1" s="17">
        <v>39</v>
      </c>
      <c r="AY1" s="17">
        <v>40</v>
      </c>
      <c r="AZ1" s="17">
        <v>41</v>
      </c>
      <c r="BA1" s="17">
        <v>42</v>
      </c>
      <c r="BB1" s="17">
        <v>43</v>
      </c>
      <c r="BC1" s="17">
        <v>44</v>
      </c>
      <c r="BD1" s="17">
        <v>45</v>
      </c>
    </row>
    <row r="2" spans="1:56" ht="16.5" customHeight="1">
      <c r="K2" s="18" t="str">
        <f>"기준빈도(최근"&amp;$B$1&amp;"회)"</f>
        <v>기준빈도(최근300회)</v>
      </c>
      <c r="L2" s="24">
        <f>SUMPRODUCT((전체당첨내역!$A$2:$A$1500&gt;=(MAX(전체당첨내역!$A$2:$A$1500)-($B$1-1)))*((전체당첨내역!$B$2:$B$1500=L$1)+(전체당첨내역!$C$2:$C$1500=L$1)+(전체당첨내역!$D$2:$D$1500=L$1)+(전체당첨내역!$E$2:$E$1500=L$1)+(전체당첨내역!$F$2:$F$1500=L$1)+(전체당첨내역!$G$2:$G$1500=L$1)))</f>
        <v>38</v>
      </c>
      <c r="M2" s="25">
        <f>SUMPRODUCT((전체당첨내역!$A$2:$A$1500&gt;=(MAX(전체당첨내역!$A$2:$A$1500)-($B$1-1)))*((전체당첨내역!$B$2:$B$1500=M$1)+(전체당첨내역!$C$2:$C$1500=M$1)+(전체당첨내역!$D$2:$D$1500=M$1)+(전체당첨내역!$E$2:$E$1500=M$1)+(전체당첨내역!$F$2:$F$1500=M$1)+(전체당첨내역!$G$2:$G$1500=M$1)))</f>
        <v>34</v>
      </c>
      <c r="N2" s="25">
        <f>SUMPRODUCT((전체당첨내역!$A$2:$A$1500&gt;=(MAX(전체당첨내역!$A$2:$A$1500)-($B$1-1)))*((전체당첨내역!$B$2:$B$1500=N$1)+(전체당첨내역!$C$2:$C$1500=N$1)+(전체당첨내역!$D$2:$D$1500=N$1)+(전체당첨내역!$E$2:$E$1500=N$1)+(전체당첨내역!$F$2:$F$1500=N$1)+(전체당첨내역!$G$2:$G$1500=N$1)))</f>
        <v>46</v>
      </c>
      <c r="O2" s="25">
        <f>SUMPRODUCT((전체당첨내역!$A$2:$A$1500&gt;=(MAX(전체당첨내역!$A$2:$A$1500)-($B$1-1)))*((전체당첨내역!$B$2:$B$1500=O$1)+(전체당첨내역!$C$2:$C$1500=O$1)+(전체당첨내역!$D$2:$D$1500=O$1)+(전체당첨내역!$E$2:$E$1500=O$1)+(전체당첨내역!$F$2:$F$1500=O$1)+(전체당첨내역!$G$2:$G$1500=O$1)))</f>
        <v>34</v>
      </c>
      <c r="P2" s="25">
        <f>SUMPRODUCT((전체당첨내역!$A$2:$A$1500&gt;=(MAX(전체당첨내역!$A$2:$A$1500)-($B$1-1)))*((전체당첨내역!$B$2:$B$1500=P$1)+(전체당첨내역!$C$2:$C$1500=P$1)+(전체당첨내역!$D$2:$D$1500=P$1)+(전체당첨내역!$E$2:$E$1500=P$1)+(전체당첨내역!$F$2:$F$1500=P$1)+(전체당첨내역!$G$2:$G$1500=P$1)))</f>
        <v>25</v>
      </c>
      <c r="Q2" s="25">
        <f>SUMPRODUCT((전체당첨내역!$A$2:$A$1500&gt;=(MAX(전체당첨내역!$A$2:$A$1500)-($B$1-1)))*((전체당첨내역!$B$2:$B$1500=Q$1)+(전체당첨내역!$C$2:$C$1500=Q$1)+(전체당첨내역!$D$2:$D$1500=Q$1)+(전체당첨내역!$E$2:$E$1500=Q$1)+(전체당첨내역!$F$2:$F$1500=Q$1)+(전체당첨내역!$G$2:$G$1500=Q$1)))</f>
        <v>48</v>
      </c>
      <c r="R2" s="25">
        <f>SUMPRODUCT((전체당첨내역!$A$2:$A$1500&gt;=(MAX(전체당첨내역!$A$2:$A$1500)-($B$1-1)))*((전체당첨내역!$B$2:$B$1500=R$1)+(전체당첨내역!$C$2:$C$1500=R$1)+(전체당첨내역!$D$2:$D$1500=R$1)+(전체당첨내역!$E$2:$E$1500=R$1)+(전체당첨내역!$F$2:$F$1500=R$1)+(전체당첨내역!$G$2:$G$1500=R$1)))</f>
        <v>46</v>
      </c>
      <c r="S2" s="25">
        <f>SUMPRODUCT((전체당첨내역!$A$2:$A$1500&gt;=(MAX(전체당첨내역!$A$2:$A$1500)-($B$1-1)))*((전체당첨내역!$B$2:$B$1500=S$1)+(전체당첨내역!$C$2:$C$1500=S$1)+(전체당첨내역!$D$2:$D$1500=S$1)+(전체당첨내역!$E$2:$E$1500=S$1)+(전체당첨내역!$F$2:$F$1500=S$1)+(전체당첨내역!$G$2:$G$1500=S$1)))</f>
        <v>31</v>
      </c>
      <c r="T2" s="25">
        <f>SUMPRODUCT((전체당첨내역!$A$2:$A$1500&gt;=(MAX(전체당첨내역!$A$2:$A$1500)-($B$1-1)))*((전체당첨내역!$B$2:$B$1500=T$1)+(전체당첨내역!$C$2:$C$1500=T$1)+(전체당첨내역!$D$2:$D$1500=T$1)+(전체당첨내역!$E$2:$E$1500=T$1)+(전체당첨내역!$F$2:$F$1500=T$1)+(전체당첨내역!$G$2:$G$1500=T$1)))</f>
        <v>42</v>
      </c>
      <c r="U2" s="25">
        <f>SUMPRODUCT((전체당첨내역!$A$2:$A$1500&gt;=(MAX(전체당첨내역!$A$2:$A$1500)-($B$1-1)))*((전체당첨내역!$B$2:$B$1500=U$1)+(전체당첨내역!$C$2:$C$1500=U$1)+(전체당첨내역!$D$2:$D$1500=U$1)+(전체당첨내역!$E$2:$E$1500=U$1)+(전체당첨내역!$F$2:$F$1500=U$1)+(전체당첨내역!$G$2:$G$1500=U$1)))</f>
        <v>32</v>
      </c>
      <c r="V2" s="25">
        <f>SUMPRODUCT((전체당첨내역!$A$2:$A$1500&gt;=(MAX(전체당첨내역!$A$2:$A$1500)-($B$1-1)))*((전체당첨내역!$B$2:$B$1500=V$1)+(전체당첨내역!$C$2:$C$1500=V$1)+(전체당첨내역!$D$2:$D$1500=V$1)+(전체당첨내역!$E$2:$E$1500=V$1)+(전체당첨내역!$F$2:$F$1500=V$1)+(전체당첨내역!$G$2:$G$1500=V$1)))</f>
        <v>40</v>
      </c>
      <c r="W2" s="25">
        <f>SUMPRODUCT((전체당첨내역!$A$2:$A$1500&gt;=(MAX(전체당첨내역!$A$2:$A$1500)-($B$1-1)))*((전체당첨내역!$B$2:$B$1500=W$1)+(전체당첨내역!$C$2:$C$1500=W$1)+(전체당첨내역!$D$2:$D$1500=W$1)+(전체당첨내역!$E$2:$E$1500=W$1)+(전체당첨내역!$F$2:$F$1500=W$1)+(전체당첨내역!$G$2:$G$1500=W$1)))</f>
        <v>45</v>
      </c>
      <c r="X2" s="25">
        <f>SUMPRODUCT((전체당첨내역!$A$2:$A$1500&gt;=(MAX(전체당첨내역!$A$2:$A$1500)-($B$1-1)))*((전체당첨내역!$B$2:$B$1500=X$1)+(전체당첨내역!$C$2:$C$1500=X$1)+(전체당첨내역!$D$2:$D$1500=X$1)+(전체당첨내역!$E$2:$E$1500=X$1)+(전체당첨내역!$F$2:$F$1500=X$1)+(전체당첨내역!$G$2:$G$1500=X$1)))</f>
        <v>50</v>
      </c>
      <c r="Y2" s="25">
        <f>SUMPRODUCT((전체당첨내역!$A$2:$A$1500&gt;=(MAX(전체당첨내역!$A$2:$A$1500)-($B$1-1)))*((전체당첨내역!$B$2:$B$1500=Y$1)+(전체당첨내역!$C$2:$C$1500=Y$1)+(전체당첨내역!$D$2:$D$1500=Y$1)+(전체당첨내역!$E$2:$E$1500=Y$1)+(전체당첨내역!$F$2:$F$1500=Y$1)+(전체당첨내역!$G$2:$G$1500=Y$1)))</f>
        <v>39</v>
      </c>
      <c r="Z2" s="25">
        <f>SUMPRODUCT((전체당첨내역!$A$2:$A$1500&gt;=(MAX(전체당첨내역!$A$2:$A$1500)-($B$1-1)))*((전체당첨내역!$B$2:$B$1500=Z$1)+(전체당첨내역!$C$2:$C$1500=Z$1)+(전체당첨내역!$D$2:$D$1500=Z$1)+(전체당첨내역!$E$2:$E$1500=Z$1)+(전체당첨내역!$F$2:$F$1500=Z$1)+(전체당첨내역!$G$2:$G$1500=Z$1)))</f>
        <v>43</v>
      </c>
      <c r="AA2" s="25">
        <f>SUMPRODUCT((전체당첨내역!$A$2:$A$1500&gt;=(MAX(전체당첨내역!$A$2:$A$1500)-($B$1-1)))*((전체당첨내역!$B$2:$B$1500=AA$1)+(전체당첨내역!$C$2:$C$1500=AA$1)+(전체당첨내역!$D$2:$D$1500=AA$1)+(전체당첨내역!$E$2:$E$1500=AA$1)+(전체당첨내역!$F$2:$F$1500=AA$1)+(전체당첨내역!$G$2:$G$1500=AA$1)))</f>
        <v>48</v>
      </c>
      <c r="AB2" s="25">
        <f>SUMPRODUCT((전체당첨내역!$A$2:$A$1500&gt;=(MAX(전체당첨내역!$A$2:$A$1500)-($B$1-1)))*((전체당첨내역!$B$2:$B$1500=AB$1)+(전체당첨내역!$C$2:$C$1500=AB$1)+(전체당첨내역!$D$2:$D$1500=AB$1)+(전체당첨내역!$E$2:$E$1500=AB$1)+(전체당첨내역!$F$2:$F$1500=AB$1)+(전체당첨내역!$G$2:$G$1500=AB$1)))</f>
        <v>35</v>
      </c>
      <c r="AC2" s="25">
        <f>SUMPRODUCT((전체당첨내역!$A$2:$A$1500&gt;=(MAX(전체당첨내역!$A$2:$A$1500)-($B$1-1)))*((전체당첨내역!$B$2:$B$1500=AC$1)+(전체당첨내역!$C$2:$C$1500=AC$1)+(전체당첨내역!$D$2:$D$1500=AC$1)+(전체당첨내역!$E$2:$E$1500=AC$1)+(전체당첨내역!$F$2:$F$1500=AC$1)+(전체당첨내역!$G$2:$G$1500=AC$1)))</f>
        <v>42</v>
      </c>
      <c r="AD2" s="25">
        <f>SUMPRODUCT((전체당첨내역!$A$2:$A$1500&gt;=(MAX(전체당첨내역!$A$2:$A$1500)-($B$1-1)))*((전체당첨내역!$B$2:$B$1500=AD$1)+(전체당첨내역!$C$2:$C$1500=AD$1)+(전체당첨내역!$D$2:$D$1500=AD$1)+(전체당첨내역!$E$2:$E$1500=AD$1)+(전체당첨내역!$F$2:$F$1500=AD$1)+(전체당첨내역!$G$2:$G$1500=AD$1)))</f>
        <v>42</v>
      </c>
      <c r="AE2" s="25">
        <f>SUMPRODUCT((전체당첨내역!$A$2:$A$1500&gt;=(MAX(전체당첨내역!$A$2:$A$1500)-($B$1-1)))*((전체당첨내역!$B$2:$B$1500=AE$1)+(전체당첨내역!$C$2:$C$1500=AE$1)+(전체당첨내역!$D$2:$D$1500=AE$1)+(전체당첨내역!$E$2:$E$1500=AE$1)+(전체당첨내역!$F$2:$F$1500=AE$1)+(전체당첨내역!$G$2:$G$1500=AE$1)))</f>
        <v>40</v>
      </c>
      <c r="AF2" s="25">
        <f>SUMPRODUCT((전체당첨내역!$A$2:$A$1500&gt;=(MAX(전체당첨내역!$A$2:$A$1500)-($B$1-1)))*((전체당첨내역!$B$2:$B$1500=AF$1)+(전체당첨내역!$C$2:$C$1500=AF$1)+(전체당첨내역!$D$2:$D$1500=AF$1)+(전체당첨내역!$E$2:$E$1500=AF$1)+(전체당첨내역!$F$2:$F$1500=AF$1)+(전체당첨내역!$G$2:$G$1500=AF$1)))</f>
        <v>42</v>
      </c>
      <c r="AG2" s="25">
        <f>SUMPRODUCT((전체당첨내역!$A$2:$A$1500&gt;=(MAX(전체당첨내역!$A$2:$A$1500)-($B$1-1)))*((전체당첨내역!$B$2:$B$1500=AG$1)+(전체당첨내역!$C$2:$C$1500=AG$1)+(전체당첨내역!$D$2:$D$1500=AG$1)+(전체당첨내역!$E$2:$E$1500=AG$1)+(전체당첨내역!$F$2:$F$1500=AG$1)+(전체당첨내역!$G$2:$G$1500=AG$1)))</f>
        <v>39</v>
      </c>
      <c r="AH2" s="25">
        <f>SUMPRODUCT((전체당첨내역!$A$2:$A$1500&gt;=(MAX(전체당첨내역!$A$2:$A$1500)-($B$1-1)))*((전체당첨내역!$B$2:$B$1500=AH$1)+(전체당첨내역!$C$2:$C$1500=AH$1)+(전체당첨내역!$D$2:$D$1500=AH$1)+(전체당첨내역!$E$2:$E$1500=AH$1)+(전체당첨내역!$F$2:$F$1500=AH$1)+(전체당첨내역!$G$2:$G$1500=AH$1)))</f>
        <v>36</v>
      </c>
      <c r="AI2" s="25">
        <f>SUMPRODUCT((전체당첨내역!$A$2:$A$1500&gt;=(MAX(전체당첨내역!$A$2:$A$1500)-($B$1-1)))*((전체당첨내역!$B$2:$B$1500=AI$1)+(전체당첨내역!$C$2:$C$1500=AI$1)+(전체당첨내역!$D$2:$D$1500=AI$1)+(전체당첨내역!$E$2:$E$1500=AI$1)+(전체당첨내역!$F$2:$F$1500=AI$1)+(전체당첨내역!$G$2:$G$1500=AI$1)))</f>
        <v>44</v>
      </c>
      <c r="AJ2" s="25">
        <f>SUMPRODUCT((전체당첨내역!$A$2:$A$1500&gt;=(MAX(전체당첨내역!$A$2:$A$1500)-($B$1-1)))*((전체당첨내역!$B$2:$B$1500=AJ$1)+(전체당첨내역!$C$2:$C$1500=AJ$1)+(전체당첨내역!$D$2:$D$1500=AJ$1)+(전체당첨내역!$E$2:$E$1500=AJ$1)+(전체당첨내역!$F$2:$F$1500=AJ$1)+(전체당첨내역!$G$2:$G$1500=AJ$1)))</f>
        <v>31</v>
      </c>
      <c r="AK2" s="25">
        <f>SUMPRODUCT((전체당첨내역!$A$2:$A$1500&gt;=(MAX(전체당첨내역!$A$2:$A$1500)-($B$1-1)))*((전체당첨내역!$B$2:$B$1500=AK$1)+(전체당첨내역!$C$2:$C$1500=AK$1)+(전체당첨내역!$D$2:$D$1500=AK$1)+(전체당첨내역!$E$2:$E$1500=AK$1)+(전체당첨내역!$F$2:$F$1500=AK$1)+(전체당첨내역!$G$2:$G$1500=AK$1)))</f>
        <v>40</v>
      </c>
      <c r="AL2" s="25">
        <f>SUMPRODUCT((전체당첨내역!$A$2:$A$1500&gt;=(MAX(전체당첨내역!$A$2:$A$1500)-($B$1-1)))*((전체당첨내역!$B$2:$B$1500=AL$1)+(전체당첨내역!$C$2:$C$1500=AL$1)+(전체당첨내역!$D$2:$D$1500=AL$1)+(전체당첨내역!$E$2:$E$1500=AL$1)+(전체당첨내역!$F$2:$F$1500=AL$1)+(전체당첨내역!$G$2:$G$1500=AL$1)))</f>
        <v>42</v>
      </c>
      <c r="AM2" s="25">
        <f>SUMPRODUCT((전체당첨내역!$A$2:$A$1500&gt;=(MAX(전체당첨내역!$A$2:$A$1500)-($B$1-1)))*((전체당첨내역!$B$2:$B$1500=AM$1)+(전체당첨내역!$C$2:$C$1500=AM$1)+(전체당첨내역!$D$2:$D$1500=AM$1)+(전체당첨내역!$E$2:$E$1500=AM$1)+(전체당첨내역!$F$2:$F$1500=AM$1)+(전체당첨내역!$G$2:$G$1500=AM$1)))</f>
        <v>40</v>
      </c>
      <c r="AN2" s="25">
        <f>SUMPRODUCT((전체당첨내역!$A$2:$A$1500&gt;=(MAX(전체당첨내역!$A$2:$A$1500)-($B$1-1)))*((전체당첨내역!$B$2:$B$1500=AN$1)+(전체당첨내역!$C$2:$C$1500=AN$1)+(전체당첨내역!$D$2:$D$1500=AN$1)+(전체당첨내역!$E$2:$E$1500=AN$1)+(전체당첨내역!$F$2:$F$1500=AN$1)+(전체당첨내역!$G$2:$G$1500=AN$1)))</f>
        <v>42</v>
      </c>
      <c r="AO2" s="25">
        <f>SUMPRODUCT((전체당첨내역!$A$2:$A$1500&gt;=(MAX(전체당첨내역!$A$2:$A$1500)-($B$1-1)))*((전체당첨내역!$B$2:$B$1500=AO$1)+(전체당첨내역!$C$2:$C$1500=AO$1)+(전체당첨내역!$D$2:$D$1500=AO$1)+(전체당첨내역!$E$2:$E$1500=AO$1)+(전체당첨내역!$F$2:$F$1500=AO$1)+(전체당첨내역!$G$2:$G$1500=AO$1)))</f>
        <v>46</v>
      </c>
      <c r="AP2" s="25">
        <f>SUMPRODUCT((전체당첨내역!$A$2:$A$1500&gt;=(MAX(전체당첨내역!$A$2:$A$1500)-($B$1-1)))*((전체당첨내역!$B$2:$B$1500=AP$1)+(전체당첨내역!$C$2:$C$1500=AP$1)+(전체당첨내역!$D$2:$D$1500=AP$1)+(전체당첨내역!$E$2:$E$1500=AP$1)+(전체당첨내역!$F$2:$F$1500=AP$1)+(전체당첨내역!$G$2:$G$1500=AP$1)))</f>
        <v>44</v>
      </c>
      <c r="AQ2" s="25">
        <f>SUMPRODUCT((전체당첨내역!$A$2:$A$1500&gt;=(MAX(전체당첨내역!$A$2:$A$1500)-($B$1-1)))*((전체당첨내역!$B$2:$B$1500=AQ$1)+(전체당첨내역!$C$2:$C$1500=AQ$1)+(전체당첨내역!$D$2:$D$1500=AQ$1)+(전체당첨내역!$E$2:$E$1500=AQ$1)+(전체당첨내역!$F$2:$F$1500=AQ$1)+(전체당첨내역!$G$2:$G$1500=AQ$1)))</f>
        <v>37</v>
      </c>
      <c r="AR2" s="25">
        <f>SUMPRODUCT((전체당첨내역!$A$2:$A$1500&gt;=(MAX(전체당첨내역!$A$2:$A$1500)-($B$1-1)))*((전체당첨내역!$B$2:$B$1500=AR$1)+(전체당첨내역!$C$2:$C$1500=AR$1)+(전체당첨내역!$D$2:$D$1500=AR$1)+(전체당첨내역!$E$2:$E$1500=AR$1)+(전체당첨내역!$F$2:$F$1500=AR$1)+(전체당첨내역!$G$2:$G$1500=AR$1)))</f>
        <v>45</v>
      </c>
      <c r="AS2" s="25">
        <f>SUMPRODUCT((전체당첨내역!$A$2:$A$1500&gt;=(MAX(전체당첨내역!$A$2:$A$1500)-($B$1-1)))*((전체당첨내역!$B$2:$B$1500=AS$1)+(전체당첨내역!$C$2:$C$1500=AS$1)+(전체당첨내역!$D$2:$D$1500=AS$1)+(전체당첨내역!$E$2:$E$1500=AS$1)+(전체당첨내역!$F$2:$F$1500=AS$1)+(전체당첨내역!$G$2:$G$1500=AS$1)))</f>
        <v>40</v>
      </c>
      <c r="AT2" s="25">
        <f>SUMPRODUCT((전체당첨내역!$A$2:$A$1500&gt;=(MAX(전체당첨내역!$A$2:$A$1500)-($B$1-1)))*((전체당첨내역!$B$2:$B$1500=AT$1)+(전체당첨내역!$C$2:$C$1500=AT$1)+(전체당첨내역!$D$2:$D$1500=AT$1)+(전체당첨내역!$E$2:$E$1500=AT$1)+(전체당첨내역!$F$2:$F$1500=AT$1)+(전체당첨내역!$G$2:$G$1500=AT$1)))</f>
        <v>48</v>
      </c>
      <c r="AU2" s="25">
        <f>SUMPRODUCT((전체당첨내역!$A$2:$A$1500&gt;=(MAX(전체당첨내역!$A$2:$A$1500)-($B$1-1)))*((전체당첨내역!$B$2:$B$1500=AU$1)+(전체당첨내역!$C$2:$C$1500=AU$1)+(전체당첨내역!$D$2:$D$1500=AU$1)+(전체당첨내역!$E$2:$E$1500=AU$1)+(전체당첨내역!$F$2:$F$1500=AU$1)+(전체당첨내역!$G$2:$G$1500=AU$1)))</f>
        <v>39</v>
      </c>
      <c r="AV2" s="25">
        <f>SUMPRODUCT((전체당첨내역!$A$2:$A$1500&gt;=(MAX(전체당첨내역!$A$2:$A$1500)-($B$1-1)))*((전체당첨내역!$B$2:$B$1500=AV$1)+(전체당첨내역!$C$2:$C$1500=AV$1)+(전체당첨내역!$D$2:$D$1500=AV$1)+(전체당첨내역!$E$2:$E$1500=AV$1)+(전체당첨내역!$F$2:$F$1500=AV$1)+(전체당첨내역!$G$2:$G$1500=AV$1)))</f>
        <v>46</v>
      </c>
      <c r="AW2" s="25">
        <f>SUMPRODUCT((전체당첨내역!$A$2:$A$1500&gt;=(MAX(전체당첨내역!$A$2:$A$1500)-($B$1-1)))*((전체당첨내역!$B$2:$B$1500=AW$1)+(전체당첨내역!$C$2:$C$1500=AW$1)+(전체당첨내역!$D$2:$D$1500=AW$1)+(전체당첨내역!$E$2:$E$1500=AW$1)+(전체당첨내역!$F$2:$F$1500=AW$1)+(전체당첨내역!$G$2:$G$1500=AW$1)))</f>
        <v>46</v>
      </c>
      <c r="AX2" s="25">
        <f>SUMPRODUCT((전체당첨내역!$A$2:$A$1500&gt;=(MAX(전체당첨내역!$A$2:$A$1500)-($B$1-1)))*((전체당첨내역!$B$2:$B$1500=AX$1)+(전체당첨내역!$C$2:$C$1500=AX$1)+(전체당첨내역!$D$2:$D$1500=AX$1)+(전체당첨내역!$E$2:$E$1500=AX$1)+(전체당첨내역!$F$2:$F$1500=AX$1)+(전체당첨내역!$G$2:$G$1500=AX$1)))</f>
        <v>32</v>
      </c>
      <c r="AY2" s="25">
        <f>SUMPRODUCT((전체당첨내역!$A$2:$A$1500&gt;=(MAX(전체당첨내역!$A$2:$A$1500)-($B$1-1)))*((전체당첨내역!$B$2:$B$1500=AY$1)+(전체당첨내역!$C$2:$C$1500=AY$1)+(전체당첨내역!$D$2:$D$1500=AY$1)+(전체당첨내역!$E$2:$E$1500=AY$1)+(전체당첨내역!$F$2:$F$1500=AY$1)+(전체당첨내역!$G$2:$G$1500=AY$1)))</f>
        <v>40</v>
      </c>
      <c r="AZ2" s="25">
        <f>SUMPRODUCT((전체당첨내역!$A$2:$A$1500&gt;=(MAX(전체당첨내역!$A$2:$A$1500)-($B$1-1)))*((전체당첨내역!$B$2:$B$1500=AZ$1)+(전체당첨내역!$C$2:$C$1500=AZ$1)+(전체당첨내역!$D$2:$D$1500=AZ$1)+(전체당첨내역!$E$2:$E$1500=AZ$1)+(전체당첨내역!$F$2:$F$1500=AZ$1)+(전체당첨내역!$G$2:$G$1500=AZ$1)))</f>
        <v>37</v>
      </c>
      <c r="BA2" s="25">
        <f>SUMPRODUCT((전체당첨내역!$A$2:$A$1500&gt;=(MAX(전체당첨내역!$A$2:$A$1500)-($B$1-1)))*((전체당첨내역!$B$2:$B$1500=BA$1)+(전체당첨내역!$C$2:$C$1500=BA$1)+(전체당첨내역!$D$2:$D$1500=BA$1)+(전체당첨내역!$E$2:$E$1500=BA$1)+(전체당첨내역!$F$2:$F$1500=BA$1)+(전체당첨내역!$G$2:$G$1500=BA$1)))</f>
        <v>35</v>
      </c>
      <c r="BB2" s="25">
        <f>SUMPRODUCT((전체당첨내역!$A$2:$A$1500&gt;=(MAX(전체당첨내역!$A$2:$A$1500)-($B$1-1)))*((전체당첨내역!$B$2:$B$1500=BB$1)+(전체당첨내역!$C$2:$C$1500=BB$1)+(전체당첨내역!$D$2:$D$1500=BB$1)+(전체당첨내역!$E$2:$E$1500=BB$1)+(전체당첨내역!$F$2:$F$1500=BB$1)+(전체당첨내역!$G$2:$G$1500=BB$1)))</f>
        <v>27</v>
      </c>
      <c r="BC2" s="25">
        <f>SUMPRODUCT((전체당첨내역!$A$2:$A$1500&gt;=(MAX(전체당첨내역!$A$2:$A$1500)-($B$1-1)))*((전체당첨내역!$B$2:$B$1500=BC$1)+(전체당첨내역!$C$2:$C$1500=BC$1)+(전체당첨내역!$D$2:$D$1500=BC$1)+(전체당첨내역!$E$2:$E$1500=BC$1)+(전체당첨내역!$F$2:$F$1500=BC$1)+(전체당첨내역!$G$2:$G$1500=BC$1)))</f>
        <v>40</v>
      </c>
      <c r="BD2" s="25">
        <f>SUMPRODUCT((전체당첨내역!$A$2:$A$1500&gt;=(MAX(전체당첨내역!$A$2:$A$1500)-($B$1-1)))*((전체당첨내역!$B$2:$B$1500=BD$1)+(전체당첨내역!$C$2:$C$1500=BD$1)+(전체당첨내역!$D$2:$D$1500=BD$1)+(전체당첨내역!$E$2:$E$1500=BD$1)+(전체당첨내역!$F$2:$F$1500=BD$1)+(전체당첨내역!$G$2:$G$1500=BD$1)))</f>
        <v>42</v>
      </c>
    </row>
    <row r="3" spans="1:56" ht="16.5" customHeight="1">
      <c r="A3" s="55" t="s">
        <v>1</v>
      </c>
      <c r="B3" s="22" t="s">
        <v>2</v>
      </c>
      <c r="K3" s="23" t="s">
        <v>3</v>
      </c>
      <c r="L3" s="24">
        <f>SUMPRODUCT((전체당첨내역!$A$2:$A$1500&gt;=(MAX(전체당첨내역!$A$2:$A$1500)-49))*((전체당첨내역!$B$2:$B$1500=L$1)+(전체당첨내역!$C$2:$C$1500=L$1)+(전체당첨내역!$D$2:$D$1500=L$1)+(전체당첨내역!$E$2:$E$1500=L$1)+(전체당첨내역!$F$2:$F$1500=L$1)+(전체당첨내역!$G$2:$G$1500=L$1)))</f>
        <v>8</v>
      </c>
      <c r="M3" s="25">
        <f>SUMPRODUCT((전체당첨내역!$A$2:$A$1500&gt;=(MAX(전체당첨내역!$A$2:$A$1500)-49))*((전체당첨내역!$B$2:$B$1500=M$1)+(전체당첨내역!$C$2:$C$1500=M$1)+(전체당첨내역!$D$2:$D$1500=M$1)+(전체당첨내역!$E$2:$E$1500=M$1)+(전체당첨내역!$F$2:$F$1500=M$1)+(전체당첨내역!$G$2:$G$1500=M$1)))</f>
        <v>7</v>
      </c>
      <c r="N3" s="25">
        <f>SUMPRODUCT((전체당첨내역!$A$2:$A$1500&gt;=(MAX(전체당첨내역!$A$2:$A$1500)-49))*((전체당첨내역!$B$2:$B$1500=N$1)+(전체당첨내역!$C$2:$C$1500=N$1)+(전체당첨내역!$D$2:$D$1500=N$1)+(전체당첨내역!$E$2:$E$1500=N$1)+(전체당첨내역!$F$2:$F$1500=N$1)+(전체당첨내역!$G$2:$G$1500=N$1)))</f>
        <v>7</v>
      </c>
      <c r="O3" s="25">
        <f>SUMPRODUCT((전체당첨내역!$A$2:$A$1500&gt;=(MAX(전체당첨내역!$A$2:$A$1500)-49))*((전체당첨내역!$B$2:$B$1500=O$1)+(전체당첨내역!$C$2:$C$1500=O$1)+(전체당첨내역!$D$2:$D$1500=O$1)+(전체당첨내역!$E$2:$E$1500=O$1)+(전체당첨내역!$F$2:$F$1500=O$1)+(전체당첨내역!$G$2:$G$1500=O$1)))</f>
        <v>6</v>
      </c>
      <c r="P3" s="25">
        <f>SUMPRODUCT((전체당첨내역!$A$2:$A$1500&gt;=(MAX(전체당첨내역!$A$2:$A$1500)-49))*((전체당첨내역!$B$2:$B$1500=P$1)+(전체당첨내역!$C$2:$C$1500=P$1)+(전체당첨내역!$D$2:$D$1500=P$1)+(전체당첨내역!$E$2:$E$1500=P$1)+(전체당첨내역!$F$2:$F$1500=P$1)+(전체당첨내역!$G$2:$G$1500=P$1)))</f>
        <v>4</v>
      </c>
      <c r="Q3" s="25">
        <f>SUMPRODUCT((전체당첨내역!$A$2:$A$1500&gt;=(MAX(전체당첨내역!$A$2:$A$1500)-49))*((전체당첨내역!$B$2:$B$1500=Q$1)+(전체당첨내역!$C$2:$C$1500=Q$1)+(전체당첨내역!$D$2:$D$1500=Q$1)+(전체당첨내역!$E$2:$E$1500=Q$1)+(전체당첨내역!$F$2:$F$1500=Q$1)+(전체당첨내역!$G$2:$G$1500=Q$1)))</f>
        <v>5</v>
      </c>
      <c r="R3" s="25">
        <f>SUMPRODUCT((전체당첨내역!$A$2:$A$1500&gt;=(MAX(전체당첨내역!$A$2:$A$1500)-49))*((전체당첨내역!$B$2:$B$1500=R$1)+(전체당첨내역!$C$2:$C$1500=R$1)+(전체당첨내역!$D$2:$D$1500=R$1)+(전체당첨내역!$E$2:$E$1500=R$1)+(전체당첨내역!$F$2:$F$1500=R$1)+(전체당첨내역!$G$2:$G$1500=R$1)))</f>
        <v>6</v>
      </c>
      <c r="S3" s="25">
        <f>SUMPRODUCT((전체당첨내역!$A$2:$A$1500&gt;=(MAX(전체당첨내역!$A$2:$A$1500)-49))*((전체당첨내역!$B$2:$B$1500=S$1)+(전체당첨내역!$C$2:$C$1500=S$1)+(전체당첨내역!$D$2:$D$1500=S$1)+(전체당첨내역!$E$2:$E$1500=S$1)+(전체당첨내역!$F$2:$F$1500=S$1)+(전체당첨내역!$G$2:$G$1500=S$1)))</f>
        <v>6</v>
      </c>
      <c r="T3" s="25">
        <f>SUMPRODUCT((전체당첨내역!$A$2:$A$1500&gt;=(MAX(전체당첨내역!$A$2:$A$1500)-49))*((전체당첨내역!$B$2:$B$1500=T$1)+(전체당첨내역!$C$2:$C$1500=T$1)+(전체당첨내역!$D$2:$D$1500=T$1)+(전체당첨내역!$E$2:$E$1500=T$1)+(전체당첨내역!$F$2:$F$1500=T$1)+(전체당첨내역!$G$2:$G$1500=T$1)))</f>
        <v>6</v>
      </c>
      <c r="U3" s="25">
        <f>SUMPRODUCT((전체당첨내역!$A$2:$A$1500&gt;=(MAX(전체당첨내역!$A$2:$A$1500)-49))*((전체당첨내역!$B$2:$B$1500=U$1)+(전체당첨내역!$C$2:$C$1500=U$1)+(전체당첨내역!$D$2:$D$1500=U$1)+(전체당첨내역!$E$2:$E$1500=U$1)+(전체당첨내역!$F$2:$F$1500=U$1)+(전체당첨내역!$G$2:$G$1500=U$1)))</f>
        <v>6</v>
      </c>
      <c r="V3" s="25">
        <f>SUMPRODUCT((전체당첨내역!$A$2:$A$1500&gt;=(MAX(전체당첨내역!$A$2:$A$1500)-49))*((전체당첨내역!$B$2:$B$1500=V$1)+(전체당첨내역!$C$2:$C$1500=V$1)+(전체당첨내역!$D$2:$D$1500=V$1)+(전체당첨내역!$E$2:$E$1500=V$1)+(전체당첨내역!$F$2:$F$1500=V$1)+(전체당첨내역!$G$2:$G$1500=V$1)))</f>
        <v>5</v>
      </c>
      <c r="W3" s="25">
        <f>SUMPRODUCT((전체당첨내역!$A$2:$A$1500&gt;=(MAX(전체당첨내역!$A$2:$A$1500)-49))*((전체당첨내역!$B$2:$B$1500=W$1)+(전체당첨내역!$C$2:$C$1500=W$1)+(전체당첨내역!$D$2:$D$1500=W$1)+(전체당첨내역!$E$2:$E$1500=W$1)+(전체당첨내역!$F$2:$F$1500=W$1)+(전체당첨내역!$G$2:$G$1500=W$1)))</f>
        <v>5</v>
      </c>
      <c r="X3" s="25">
        <f>SUMPRODUCT((전체당첨내역!$A$2:$A$1500&gt;=(MAX(전체당첨내역!$A$2:$A$1500)-49))*((전체당첨내역!$B$2:$B$1500=X$1)+(전체당첨내역!$C$2:$C$1500=X$1)+(전체당첨내역!$D$2:$D$1500=X$1)+(전체당첨내역!$E$2:$E$1500=X$1)+(전체당첨내역!$F$2:$F$1500=X$1)+(전체당첨내역!$G$2:$G$1500=X$1)))</f>
        <v>10</v>
      </c>
      <c r="Y3" s="25">
        <f>SUMPRODUCT((전체당첨내역!$A$2:$A$1500&gt;=(MAX(전체당첨내역!$A$2:$A$1500)-49))*((전체당첨내역!$B$2:$B$1500=Y$1)+(전체당첨내역!$C$2:$C$1500=Y$1)+(전체당첨내역!$D$2:$D$1500=Y$1)+(전체당첨내역!$E$2:$E$1500=Y$1)+(전체당첨내역!$F$2:$F$1500=Y$1)+(전체당첨내역!$G$2:$G$1500=Y$1)))</f>
        <v>3</v>
      </c>
      <c r="Z3" s="25">
        <f>SUMPRODUCT((전체당첨내역!$A$2:$A$1500&gt;=(MAX(전체당첨내역!$A$2:$A$1500)-49))*((전체당첨내역!$B$2:$B$1500=Z$1)+(전체당첨내역!$C$2:$C$1500=Z$1)+(전체당첨내역!$D$2:$D$1500=Z$1)+(전체당첨내역!$E$2:$E$1500=Z$1)+(전체당첨내역!$F$2:$F$1500=Z$1)+(전체당첨내역!$G$2:$G$1500=Z$1)))</f>
        <v>11</v>
      </c>
      <c r="AA3" s="25">
        <f>SUMPRODUCT((전체당첨내역!$A$2:$A$1500&gt;=(MAX(전체당첨내역!$A$2:$A$1500)-49))*((전체당첨내역!$B$2:$B$1500=AA$1)+(전체당첨내역!$C$2:$C$1500=AA$1)+(전체당첨내역!$D$2:$D$1500=AA$1)+(전체당첨내역!$E$2:$E$1500=AA$1)+(전체당첨내역!$F$2:$F$1500=AA$1)+(전체당첨내역!$G$2:$G$1500=AA$1)))</f>
        <v>8</v>
      </c>
      <c r="AB3" s="25">
        <f>SUMPRODUCT((전체당첨내역!$A$2:$A$1500&gt;=(MAX(전체당첨내역!$A$2:$A$1500)-49))*((전체당첨내역!$B$2:$B$1500=AB$1)+(전체당첨내역!$C$2:$C$1500=AB$1)+(전체당첨내역!$D$2:$D$1500=AB$1)+(전체당첨내역!$E$2:$E$1500=AB$1)+(전체당첨내역!$F$2:$F$1500=AB$1)+(전체당첨내역!$G$2:$G$1500=AB$1)))</f>
        <v>5</v>
      </c>
      <c r="AC3" s="25">
        <f>SUMPRODUCT((전체당첨내역!$A$2:$A$1500&gt;=(MAX(전체당첨내역!$A$2:$A$1500)-49))*((전체당첨내역!$B$2:$B$1500=AC$1)+(전체당첨내역!$C$2:$C$1500=AC$1)+(전체당첨내역!$D$2:$D$1500=AC$1)+(전체당첨내역!$E$2:$E$1500=AC$1)+(전체당첨내역!$F$2:$F$1500=AC$1)+(전체당첨내역!$G$2:$G$1500=AC$1)))</f>
        <v>8</v>
      </c>
      <c r="AD3" s="25">
        <f>SUMPRODUCT((전체당첨내역!$A$2:$A$1500&gt;=(MAX(전체당첨내역!$A$2:$A$1500)-49))*((전체당첨내역!$B$2:$B$1500=AD$1)+(전체당첨내역!$C$2:$C$1500=AD$1)+(전체당첨내역!$D$2:$D$1500=AD$1)+(전체당첨내역!$E$2:$E$1500=AD$1)+(전체당첨내역!$F$2:$F$1500=AD$1)+(전체당첨내역!$G$2:$G$1500=AD$1)))</f>
        <v>6</v>
      </c>
      <c r="AE3" s="25">
        <f>SUMPRODUCT((전체당첨내역!$A$2:$A$1500&gt;=(MAX(전체당첨내역!$A$2:$A$1500)-49))*((전체당첨내역!$B$2:$B$1500=AE$1)+(전체당첨내역!$C$2:$C$1500=AE$1)+(전체당첨내역!$D$2:$D$1500=AE$1)+(전체당첨내역!$E$2:$E$1500=AE$1)+(전체당첨내역!$F$2:$F$1500=AE$1)+(전체당첨내역!$G$2:$G$1500=AE$1)))</f>
        <v>7</v>
      </c>
      <c r="AF3" s="25">
        <f>SUMPRODUCT((전체당첨내역!$A$2:$A$1500&gt;=(MAX(전체당첨내역!$A$2:$A$1500)-49))*((전체당첨내역!$B$2:$B$1500=AF$1)+(전체당첨내역!$C$2:$C$1500=AF$1)+(전체당첨내역!$D$2:$D$1500=AF$1)+(전체당첨내역!$E$2:$E$1500=AF$1)+(전체당첨내역!$F$2:$F$1500=AF$1)+(전체당첨내역!$G$2:$G$1500=AF$1)))</f>
        <v>4</v>
      </c>
      <c r="AG3" s="25">
        <f>SUMPRODUCT((전체당첨내역!$A$2:$A$1500&gt;=(MAX(전체당첨내역!$A$2:$A$1500)-49))*((전체당첨내역!$B$2:$B$1500=AG$1)+(전체당첨내역!$C$2:$C$1500=AG$1)+(전체당첨내역!$D$2:$D$1500=AG$1)+(전체당첨내역!$E$2:$E$1500=AG$1)+(전체당첨내역!$F$2:$F$1500=AG$1)+(전체당첨내역!$G$2:$G$1500=AG$1)))</f>
        <v>6</v>
      </c>
      <c r="AH3" s="25">
        <f>SUMPRODUCT((전체당첨내역!$A$2:$A$1500&gt;=(MAX(전체당첨내역!$A$2:$A$1500)-49))*((전체당첨내역!$B$2:$B$1500=AH$1)+(전체당첨내역!$C$2:$C$1500=AH$1)+(전체당첨내역!$D$2:$D$1500=AH$1)+(전체당첨내역!$E$2:$E$1500=AH$1)+(전체당첨내역!$F$2:$F$1500=AH$1)+(전체당첨내역!$G$2:$G$1500=AH$1)))</f>
        <v>5</v>
      </c>
      <c r="AI3" s="25">
        <f>SUMPRODUCT((전체당첨내역!$A$2:$A$1500&gt;=(MAX(전체당첨내역!$A$2:$A$1500)-49))*((전체당첨내역!$B$2:$B$1500=AI$1)+(전체당첨내역!$C$2:$C$1500=AI$1)+(전체당첨내역!$D$2:$D$1500=AI$1)+(전체당첨내역!$E$2:$E$1500=AI$1)+(전체당첨내역!$F$2:$F$1500=AI$1)+(전체당첨내역!$G$2:$G$1500=AI$1)))</f>
        <v>9</v>
      </c>
      <c r="AJ3" s="25">
        <f>SUMPRODUCT((전체당첨내역!$A$2:$A$1500&gt;=(MAX(전체당첨내역!$A$2:$A$1500)-49))*((전체당첨내역!$B$2:$B$1500=AJ$1)+(전체당첨내역!$C$2:$C$1500=AJ$1)+(전체당첨내역!$D$2:$D$1500=AJ$1)+(전체당첨내역!$E$2:$E$1500=AJ$1)+(전체당첨내역!$F$2:$F$1500=AJ$1)+(전체당첨내역!$G$2:$G$1500=AJ$1)))</f>
        <v>6</v>
      </c>
      <c r="AK3" s="25">
        <f>SUMPRODUCT((전체당첨내역!$A$2:$A$1500&gt;=(MAX(전체당첨내역!$A$2:$A$1500)-49))*((전체당첨내역!$B$2:$B$1500=AK$1)+(전체당첨내역!$C$2:$C$1500=AK$1)+(전체당첨내역!$D$2:$D$1500=AK$1)+(전체당첨내역!$E$2:$E$1500=AK$1)+(전체당첨내역!$F$2:$F$1500=AK$1)+(전체당첨내역!$G$2:$G$1500=AK$1)))</f>
        <v>5</v>
      </c>
      <c r="AL3" s="25">
        <f>SUMPRODUCT((전체당첨내역!$A$2:$A$1500&gt;=(MAX(전체당첨내역!$A$2:$A$1500)-49))*((전체당첨내역!$B$2:$B$1500=AL$1)+(전체당첨내역!$C$2:$C$1500=AL$1)+(전체당첨내역!$D$2:$D$1500=AL$1)+(전체당첨내역!$E$2:$E$1500=AL$1)+(전체당첨내역!$F$2:$F$1500=AL$1)+(전체당첨내역!$G$2:$G$1500=AL$1)))</f>
        <v>10</v>
      </c>
      <c r="AM3" s="25">
        <f>SUMPRODUCT((전체당첨내역!$A$2:$A$1500&gt;=(MAX(전체당첨내역!$A$2:$A$1500)-49))*((전체당첨내역!$B$2:$B$1500=AM$1)+(전체당첨내역!$C$2:$C$1500=AM$1)+(전체당첨내역!$D$2:$D$1500=AM$1)+(전체당첨내역!$E$2:$E$1500=AM$1)+(전체당첨내역!$F$2:$F$1500=AM$1)+(전체당첨내역!$G$2:$G$1500=AM$1)))</f>
        <v>8</v>
      </c>
      <c r="AN3" s="25">
        <f>SUMPRODUCT((전체당첨내역!$A$2:$A$1500&gt;=(MAX(전체당첨내역!$A$2:$A$1500)-49))*((전체당첨내역!$B$2:$B$1500=AN$1)+(전체당첨내역!$C$2:$C$1500=AN$1)+(전체당첨내역!$D$2:$D$1500=AN$1)+(전체당첨내역!$E$2:$E$1500=AN$1)+(전체당첨내역!$F$2:$F$1500=AN$1)+(전체당첨내역!$G$2:$G$1500=AN$1)))</f>
        <v>6</v>
      </c>
      <c r="AO3" s="25">
        <f>SUMPRODUCT((전체당첨내역!$A$2:$A$1500&gt;=(MAX(전체당첨내역!$A$2:$A$1500)-49))*((전체당첨내역!$B$2:$B$1500=AO$1)+(전체당첨내역!$C$2:$C$1500=AO$1)+(전체당첨내역!$D$2:$D$1500=AO$1)+(전체당첨내역!$E$2:$E$1500=AO$1)+(전체당첨내역!$F$2:$F$1500=AO$1)+(전체당첨내역!$G$2:$G$1500=AO$1)))</f>
        <v>7</v>
      </c>
      <c r="AP3" s="25">
        <f>SUMPRODUCT((전체당첨내역!$A$2:$A$1500&gt;=(MAX(전체당첨내역!$A$2:$A$1500)-49))*((전체당첨내역!$B$2:$B$1500=AP$1)+(전체당첨내역!$C$2:$C$1500=AP$1)+(전체당첨내역!$D$2:$D$1500=AP$1)+(전체당첨내역!$E$2:$E$1500=AP$1)+(전체당첨내역!$F$2:$F$1500=AP$1)+(전체당첨내역!$G$2:$G$1500=AP$1)))</f>
        <v>11</v>
      </c>
      <c r="AQ3" s="25">
        <f>SUMPRODUCT((전체당첨내역!$A$2:$A$1500&gt;=(MAX(전체당첨내역!$A$2:$A$1500)-49))*((전체당첨내역!$B$2:$B$1500=AQ$1)+(전체당첨내역!$C$2:$C$1500=AQ$1)+(전체당첨내역!$D$2:$D$1500=AQ$1)+(전체당첨내역!$E$2:$E$1500=AQ$1)+(전체당첨내역!$F$2:$F$1500=AQ$1)+(전체당첨내역!$G$2:$G$1500=AQ$1)))</f>
        <v>7</v>
      </c>
      <c r="AR3" s="25">
        <f>SUMPRODUCT((전체당첨내역!$A$2:$A$1500&gt;=(MAX(전체당첨내역!$A$2:$A$1500)-49))*((전체당첨내역!$B$2:$B$1500=AR$1)+(전체당첨내역!$C$2:$C$1500=AR$1)+(전체당첨내역!$D$2:$D$1500=AR$1)+(전체당첨내역!$E$2:$E$1500=AR$1)+(전체당첨내역!$F$2:$F$1500=AR$1)+(전체당첨내역!$G$2:$G$1500=AR$1)))</f>
        <v>7</v>
      </c>
      <c r="AS3" s="25">
        <f>SUMPRODUCT((전체당첨내역!$A$2:$A$1500&gt;=(MAX(전체당첨내역!$A$2:$A$1500)-49))*((전체당첨내역!$B$2:$B$1500=AS$1)+(전체당첨내역!$C$2:$C$1500=AS$1)+(전체당첨내역!$D$2:$D$1500=AS$1)+(전체당첨내역!$E$2:$E$1500=AS$1)+(전체당첨내역!$F$2:$F$1500=AS$1)+(전체당첨내역!$G$2:$G$1500=AS$1)))</f>
        <v>6</v>
      </c>
      <c r="AT3" s="25">
        <f>SUMPRODUCT((전체당첨내역!$A$2:$A$1500&gt;=(MAX(전체당첨내역!$A$2:$A$1500)-49))*((전체당첨내역!$B$2:$B$1500=AT$1)+(전체당첨내역!$C$2:$C$1500=AT$1)+(전체당첨내역!$D$2:$D$1500=AT$1)+(전체당첨내역!$E$2:$E$1500=AT$1)+(전체당첨내역!$F$2:$F$1500=AT$1)+(전체당첨내역!$G$2:$G$1500=AT$1)))</f>
        <v>6</v>
      </c>
      <c r="AU3" s="25">
        <f>SUMPRODUCT((전체당첨내역!$A$2:$A$1500&gt;=(MAX(전체당첨내역!$A$2:$A$1500)-49))*((전체당첨내역!$B$2:$B$1500=AU$1)+(전체당첨내역!$C$2:$C$1500=AU$1)+(전체당첨내역!$D$2:$D$1500=AU$1)+(전체당첨내역!$E$2:$E$1500=AU$1)+(전체당첨내역!$F$2:$F$1500=AU$1)+(전체당첨내역!$G$2:$G$1500=AU$1)))</f>
        <v>7</v>
      </c>
      <c r="AV3" s="25">
        <f>SUMPRODUCT((전체당첨내역!$A$2:$A$1500&gt;=(MAX(전체당첨내역!$A$2:$A$1500)-49))*((전체당첨내역!$B$2:$B$1500=AV$1)+(전체당첨내역!$C$2:$C$1500=AV$1)+(전체당첨내역!$D$2:$D$1500=AV$1)+(전체당첨내역!$E$2:$E$1500=AV$1)+(전체당첨내역!$F$2:$F$1500=AV$1)+(전체당첨내역!$G$2:$G$1500=AV$1)))</f>
        <v>6</v>
      </c>
      <c r="AW3" s="25">
        <f>SUMPRODUCT((전체당첨내역!$A$2:$A$1500&gt;=(MAX(전체당첨내역!$A$2:$A$1500)-49))*((전체당첨내역!$B$2:$B$1500=AW$1)+(전체당첨내역!$C$2:$C$1500=AW$1)+(전체당첨내역!$D$2:$D$1500=AW$1)+(전체당첨내역!$E$2:$E$1500=AW$1)+(전체당첨내역!$F$2:$F$1500=AW$1)+(전체당첨내역!$G$2:$G$1500=AW$1)))</f>
        <v>10</v>
      </c>
      <c r="AX3" s="25">
        <f>SUMPRODUCT((전체당첨내역!$A$2:$A$1500&gt;=(MAX(전체당첨내역!$A$2:$A$1500)-49))*((전체당첨내역!$B$2:$B$1500=AX$1)+(전체당첨내역!$C$2:$C$1500=AX$1)+(전체당첨내역!$D$2:$D$1500=AX$1)+(전체당첨내역!$E$2:$E$1500=AX$1)+(전체당첨내역!$F$2:$F$1500=AX$1)+(전체당첨내역!$G$2:$G$1500=AX$1)))</f>
        <v>6</v>
      </c>
      <c r="AY3" s="25">
        <f>SUMPRODUCT((전체당첨내역!$A$2:$A$1500&gt;=(MAX(전체당첨내역!$A$2:$A$1500)-49))*((전체당첨내역!$B$2:$B$1500=AY$1)+(전체당첨내역!$C$2:$C$1500=AY$1)+(전체당첨내역!$D$2:$D$1500=AY$1)+(전체당첨내역!$E$2:$E$1500=AY$1)+(전체당첨내역!$F$2:$F$1500=AY$1)+(전체당첨내역!$G$2:$G$1500=AY$1)))</f>
        <v>5</v>
      </c>
      <c r="AZ3" s="25">
        <f>SUMPRODUCT((전체당첨내역!$A$2:$A$1500&gt;=(MAX(전체당첨내역!$A$2:$A$1500)-49))*((전체당첨내역!$B$2:$B$1500=AZ$1)+(전체당첨내역!$C$2:$C$1500=AZ$1)+(전체당첨내역!$D$2:$D$1500=AZ$1)+(전체당첨내역!$E$2:$E$1500=AZ$1)+(전체당첨내역!$F$2:$F$1500=AZ$1)+(전체당첨내역!$G$2:$G$1500=AZ$1)))</f>
        <v>7</v>
      </c>
      <c r="BA3" s="25">
        <f>SUMPRODUCT((전체당첨내역!$A$2:$A$1500&gt;=(MAX(전체당첨내역!$A$2:$A$1500)-49))*((전체당첨내역!$B$2:$B$1500=BA$1)+(전체당첨내역!$C$2:$C$1500=BA$1)+(전체당첨내역!$D$2:$D$1500=BA$1)+(전체당첨내역!$E$2:$E$1500=BA$1)+(전체당첨내역!$F$2:$F$1500=BA$1)+(전체당첨내역!$G$2:$G$1500=BA$1)))</f>
        <v>7</v>
      </c>
      <c r="BB3" s="25">
        <f>SUMPRODUCT((전체당첨내역!$A$2:$A$1500&gt;=(MAX(전체당첨내역!$A$2:$A$1500)-49))*((전체당첨내역!$B$2:$B$1500=BB$1)+(전체당첨내역!$C$2:$C$1500=BB$1)+(전체당첨내역!$D$2:$D$1500=BB$1)+(전체당첨내역!$E$2:$E$1500=BB$1)+(전체당첨내역!$F$2:$F$1500=BB$1)+(전체당첨내역!$G$2:$G$1500=BB$1)))</f>
        <v>6</v>
      </c>
      <c r="BC3" s="25">
        <f>SUMPRODUCT((전체당첨내역!$A$2:$A$1500&gt;=(MAX(전체당첨내역!$A$2:$A$1500)-49))*((전체당첨내역!$B$2:$B$1500=BC$1)+(전체당첨내역!$C$2:$C$1500=BC$1)+(전체당첨내역!$D$2:$D$1500=BC$1)+(전체당첨내역!$E$2:$E$1500=BC$1)+(전체당첨내역!$F$2:$F$1500=BC$1)+(전체당첨내역!$G$2:$G$1500=BC$1)))</f>
        <v>8</v>
      </c>
      <c r="BD3" s="25">
        <f>SUMPRODUCT((전체당첨내역!$A$2:$A$1500&gt;=(MAX(전체당첨내역!$A$2:$A$1500)-49))*((전체당첨내역!$B$2:$B$1500=BD$1)+(전체당첨내역!$C$2:$C$1500=BD$1)+(전체당첨내역!$D$2:$D$1500=BD$1)+(전체당첨내역!$E$2:$E$1500=BD$1)+(전체당첨내역!$F$2:$F$1500=BD$1)+(전체당첨내역!$G$2:$G$1500=BD$1)))</f>
        <v>6</v>
      </c>
    </row>
    <row r="4" spans="1:56" ht="16.5" customHeight="1">
      <c r="A4" s="54">
        <v>1</v>
      </c>
      <c r="B4" s="26">
        <f>INDEX($L$1:$BD$1,MATCH(A4,$L$5:$BD$5,0))</f>
        <v>6</v>
      </c>
      <c r="K4" s="23" t="s">
        <v>4</v>
      </c>
      <c r="L4" s="27">
        <f t="shared" ref="L4:BD4" si="0">(RANK(L$3,$L$3:$BD$3,0)+COUNTIFS($L$3:$BD$3,L$3,$L$1:$BD$1,"&lt;"&amp;L$1))-(RANK(L$2,$L$2:$BD$2,0)+COUNTIFS($L$2:$BD$2,L$2,$L$1:$BD$1,"&lt;"&amp;L$1))</f>
        <v>-25</v>
      </c>
      <c r="M4" s="28">
        <f t="shared" si="0"/>
        <v>-26</v>
      </c>
      <c r="N4" s="28">
        <f t="shared" si="0"/>
        <v>8</v>
      </c>
      <c r="O4" s="28">
        <f t="shared" si="0"/>
        <v>-18</v>
      </c>
      <c r="P4" s="28">
        <f t="shared" si="0"/>
        <v>-2</v>
      </c>
      <c r="Q4" s="28">
        <f t="shared" si="0"/>
        <v>34</v>
      </c>
      <c r="R4" s="28">
        <f t="shared" si="0"/>
        <v>16</v>
      </c>
      <c r="S4" s="28">
        <f t="shared" si="0"/>
        <v>-19</v>
      </c>
      <c r="T4" s="28">
        <f t="shared" si="0"/>
        <v>9</v>
      </c>
      <c r="U4" s="28">
        <f t="shared" si="0"/>
        <v>-15</v>
      </c>
      <c r="V4" s="28">
        <f t="shared" si="0"/>
        <v>15</v>
      </c>
      <c r="W4" s="28">
        <f t="shared" si="0"/>
        <v>28</v>
      </c>
      <c r="X4" s="28">
        <f t="shared" si="0"/>
        <v>2</v>
      </c>
      <c r="Y4" s="28">
        <f t="shared" si="0"/>
        <v>16</v>
      </c>
      <c r="Z4" s="28">
        <f t="shared" si="0"/>
        <v>-13</v>
      </c>
      <c r="AA4" s="28">
        <f t="shared" si="0"/>
        <v>5</v>
      </c>
      <c r="AB4" s="28">
        <f t="shared" si="0"/>
        <v>3</v>
      </c>
      <c r="AC4" s="28">
        <f t="shared" si="0"/>
        <v>-7</v>
      </c>
      <c r="AD4" s="28">
        <f t="shared" si="0"/>
        <v>9</v>
      </c>
      <c r="AE4" s="28">
        <f t="shared" si="0"/>
        <v>-9</v>
      </c>
      <c r="AF4" s="28">
        <f t="shared" si="0"/>
        <v>26</v>
      </c>
      <c r="AG4" s="28">
        <f t="shared" si="0"/>
        <v>-3</v>
      </c>
      <c r="AH4" s="28">
        <f t="shared" si="0"/>
        <v>5</v>
      </c>
      <c r="AI4" s="28">
        <f t="shared" si="0"/>
        <v>-6</v>
      </c>
      <c r="AJ4" s="28">
        <f t="shared" si="0"/>
        <v>-15</v>
      </c>
      <c r="AK4" s="28">
        <f t="shared" si="0"/>
        <v>17</v>
      </c>
      <c r="AL4" s="28">
        <f t="shared" si="0"/>
        <v>-15</v>
      </c>
      <c r="AM4" s="28">
        <f t="shared" si="0"/>
        <v>-15</v>
      </c>
      <c r="AN4" s="28">
        <f t="shared" si="0"/>
        <v>9</v>
      </c>
      <c r="AO4" s="28">
        <f t="shared" si="0"/>
        <v>8</v>
      </c>
      <c r="AP4" s="28">
        <f t="shared" si="0"/>
        <v>-11</v>
      </c>
      <c r="AQ4" s="28">
        <f t="shared" si="0"/>
        <v>-17</v>
      </c>
      <c r="AR4" s="28">
        <f t="shared" si="0"/>
        <v>6</v>
      </c>
      <c r="AS4" s="28">
        <f t="shared" si="0"/>
        <v>4</v>
      </c>
      <c r="AT4" s="28">
        <f t="shared" si="0"/>
        <v>27</v>
      </c>
      <c r="AU4" s="28">
        <f t="shared" si="0"/>
        <v>-13</v>
      </c>
      <c r="AV4" s="28">
        <f t="shared" si="0"/>
        <v>24</v>
      </c>
      <c r="AW4" s="28">
        <f t="shared" si="0"/>
        <v>-4</v>
      </c>
      <c r="AX4" s="28">
        <f t="shared" si="0"/>
        <v>-8</v>
      </c>
      <c r="AY4" s="28">
        <f t="shared" si="0"/>
        <v>15</v>
      </c>
      <c r="AZ4" s="28">
        <f t="shared" si="0"/>
        <v>-15</v>
      </c>
      <c r="BA4" s="28">
        <f t="shared" si="0"/>
        <v>-17</v>
      </c>
      <c r="BB4" s="28">
        <f t="shared" si="0"/>
        <v>-10</v>
      </c>
      <c r="BC4" s="28">
        <f t="shared" si="0"/>
        <v>-17</v>
      </c>
      <c r="BD4" s="28">
        <f t="shared" si="0"/>
        <v>14</v>
      </c>
    </row>
    <row r="5" spans="1:56" ht="16.5" customHeight="1">
      <c r="A5" s="54">
        <v>2</v>
      </c>
      <c r="B5" s="26">
        <f>INDEX($L$1:$BD$1,MATCH(A5,$L$5:$BD$5,0))</f>
        <v>12</v>
      </c>
      <c r="K5" s="23" t="s">
        <v>5</v>
      </c>
      <c r="L5" s="24">
        <f t="shared" ref="L5:BD5" si="1">RANK(L4,$L$4:$BD$4,0)+COUNTIFS($L$4:$BD$4,L4,$L$1:$BD$1,"&lt;"&amp;L$1)</f>
        <v>44</v>
      </c>
      <c r="M5" s="25">
        <f t="shared" si="1"/>
        <v>45</v>
      </c>
      <c r="N5" s="25">
        <f t="shared" si="1"/>
        <v>15</v>
      </c>
      <c r="O5" s="25">
        <f t="shared" si="1"/>
        <v>42</v>
      </c>
      <c r="P5" s="25">
        <f t="shared" si="1"/>
        <v>23</v>
      </c>
      <c r="Q5" s="25">
        <f t="shared" si="1"/>
        <v>1</v>
      </c>
      <c r="R5" s="25">
        <f t="shared" si="1"/>
        <v>7</v>
      </c>
      <c r="S5" s="25">
        <f t="shared" si="1"/>
        <v>43</v>
      </c>
      <c r="T5" s="25">
        <f t="shared" si="1"/>
        <v>12</v>
      </c>
      <c r="U5" s="25">
        <f t="shared" si="1"/>
        <v>34</v>
      </c>
      <c r="V5" s="25">
        <f t="shared" si="1"/>
        <v>9</v>
      </c>
      <c r="W5" s="25">
        <f t="shared" si="1"/>
        <v>2</v>
      </c>
      <c r="X5" s="25">
        <f t="shared" si="1"/>
        <v>22</v>
      </c>
      <c r="Y5" s="25">
        <f t="shared" si="1"/>
        <v>8</v>
      </c>
      <c r="Z5" s="25">
        <f t="shared" si="1"/>
        <v>32</v>
      </c>
      <c r="AA5" s="25">
        <f t="shared" si="1"/>
        <v>18</v>
      </c>
      <c r="AB5" s="25">
        <f t="shared" si="1"/>
        <v>21</v>
      </c>
      <c r="AC5" s="25">
        <f t="shared" si="1"/>
        <v>27</v>
      </c>
      <c r="AD5" s="25">
        <f t="shared" si="1"/>
        <v>13</v>
      </c>
      <c r="AE5" s="25">
        <f t="shared" si="1"/>
        <v>29</v>
      </c>
      <c r="AF5" s="25">
        <f t="shared" si="1"/>
        <v>4</v>
      </c>
      <c r="AG5" s="25">
        <f t="shared" si="1"/>
        <v>24</v>
      </c>
      <c r="AH5" s="25">
        <f t="shared" si="1"/>
        <v>19</v>
      </c>
      <c r="AI5" s="25">
        <f t="shared" si="1"/>
        <v>26</v>
      </c>
      <c r="AJ5" s="25">
        <f t="shared" si="1"/>
        <v>35</v>
      </c>
      <c r="AK5" s="25">
        <f t="shared" si="1"/>
        <v>6</v>
      </c>
      <c r="AL5" s="25">
        <f t="shared" si="1"/>
        <v>36</v>
      </c>
      <c r="AM5" s="25">
        <f t="shared" si="1"/>
        <v>37</v>
      </c>
      <c r="AN5" s="25">
        <f t="shared" si="1"/>
        <v>14</v>
      </c>
      <c r="AO5" s="25">
        <f t="shared" si="1"/>
        <v>16</v>
      </c>
      <c r="AP5" s="25">
        <f t="shared" si="1"/>
        <v>31</v>
      </c>
      <c r="AQ5" s="25">
        <f t="shared" si="1"/>
        <v>39</v>
      </c>
      <c r="AR5" s="25">
        <f t="shared" si="1"/>
        <v>17</v>
      </c>
      <c r="AS5" s="25">
        <f t="shared" si="1"/>
        <v>20</v>
      </c>
      <c r="AT5" s="25">
        <f t="shared" si="1"/>
        <v>3</v>
      </c>
      <c r="AU5" s="25">
        <f t="shared" si="1"/>
        <v>33</v>
      </c>
      <c r="AV5" s="25">
        <f t="shared" si="1"/>
        <v>5</v>
      </c>
      <c r="AW5" s="25">
        <f t="shared" si="1"/>
        <v>25</v>
      </c>
      <c r="AX5" s="25">
        <f t="shared" si="1"/>
        <v>28</v>
      </c>
      <c r="AY5" s="25">
        <f t="shared" si="1"/>
        <v>10</v>
      </c>
      <c r="AZ5" s="25">
        <f t="shared" si="1"/>
        <v>38</v>
      </c>
      <c r="BA5" s="25">
        <f t="shared" si="1"/>
        <v>40</v>
      </c>
      <c r="BB5" s="25">
        <f t="shared" si="1"/>
        <v>30</v>
      </c>
      <c r="BC5" s="25">
        <f t="shared" si="1"/>
        <v>41</v>
      </c>
      <c r="BD5" s="25">
        <f t="shared" si="1"/>
        <v>11</v>
      </c>
    </row>
    <row r="6" spans="1:56" ht="16.5" customHeight="1">
      <c r="A6" s="54">
        <v>3</v>
      </c>
      <c r="B6" s="26">
        <f>INDEX($L$1:$BD$1,MATCH(A6,$L$5:$BD$5,0))</f>
        <v>35</v>
      </c>
      <c r="K6" s="23" t="s">
        <v>6</v>
      </c>
      <c r="L6" s="88">
        <f>SUMPRODUCT(($L$13:$L$62=$B$13:$B$62)+($L$13:$L$62=$C$13:$C$62)+($L$13:$L$62=$D$13:$D$62)+($L$13:$L$62=$E$13:$E$62)+($L$13:$L$62=$F$13:$F$62)+($L$13:$L$62=$G$13:$G$62))</f>
        <v>11</v>
      </c>
      <c r="M6" s="88">
        <f>SUMPRODUCT(($M$13:$M$62=$B$13:$B$62)+($M$13:$M$62=$C$13:$C$62)+($M$13:$M$62=$D$13:$D$62)+($M$13:$M$62=$E$13:$E$62)+($M$13:$M$62=$F$13:$F$62)+($M$13:$M$62=$G$13:$G$62))</f>
        <v>7</v>
      </c>
      <c r="N6" s="88">
        <f>SUMPRODUCT(($N$13:$N$62=$B$13:$B$62)+($N$13:$N$62=$C$13:$C$62)+($N$13:$N$62=$D$13:$D$62)+($N$13:$N$62=$E$13:$E$62)+($N$13:$N$62=$F$13:$F$62)+($N$13:$N$62=$G$13:$G$62))</f>
        <v>7</v>
      </c>
      <c r="O6" s="88">
        <f>SUMPRODUCT(($O$13:$O$62=$B$13:$B$62)+($O$13:$O$62=$C$13:$C$62)+($O$13:$O$62=$D$13:$D$62)+($O$13:$O$62=$E$13:$E$62)+($O$13:$O$62=$F$13:$F$62)+($O$13:$O$62=$G$13:$G$62))</f>
        <v>6</v>
      </c>
      <c r="P6" s="88">
        <f>SUMPRODUCT(($P$13:$P$62=$B$13:$B$62)+($P$13:$P$62=$C$13:$C$62)+($P$13:$P$62=$D$13:$D$62)+($P$13:$P$62=$E$13:$E$62)+($P$13:$P$62=$F$13:$F$62)+($P$13:$P$62=$G$13:$G$62))</f>
        <v>5</v>
      </c>
      <c r="Q6" s="88">
        <f>SUMPRODUCT(($Q$13:$Q$62=$B$13:$B$62)+($Q$13:$Q$62=$C$13:$C$62)+($Q$13:$Q$62=$D$13:$D$62)+($Q$13:$Q$62=$E$13:$E$62)+($Q$13:$Q$62=$F$13:$F$62)+($Q$13:$Q$62=$G$13:$G$62))</f>
        <v>6</v>
      </c>
      <c r="R6" s="88">
        <f>SUMPRODUCT(($R$13:$R$62=$B$13:$B$62)+($R$13:$R$62=$C$13:$C$62)+($R$13:$R$62=$D$13:$D$62)+($R$13:$R$62=$E$13:$E$62)+($R$13:$R$62=$F$13:$F$62)+($R$13:$R$62=$G$13:$G$62))</f>
        <v>3</v>
      </c>
      <c r="S6" s="88">
        <f>SUMPRODUCT(($S$13:$S$62=$B$13:$B$62)+($S$13:$S$62=$C$13:$C$62)+($S$13:$S$62=$D$13:$D$62)+($S$13:$S$62=$E$13:$E$62)+($S$13:$S$62=$F$13:$F$62)+($S$13:$S$62=$G$13:$G$62))</f>
        <v>8</v>
      </c>
      <c r="T6" s="88">
        <f>SUMPRODUCT(($T$13:$T$62=$B$13:$B$62)+($T$13:$T$62=$C$13:$C$62)+($T$13:$T$62=$D$13:$D$62)+($T$13:$T$62=$E$13:$E$62)+($T$13:$T$62=$F$13:$F$62)+($T$13:$T$62=$G$13:$G$62))</f>
        <v>5</v>
      </c>
      <c r="U6" s="88">
        <f>SUMPRODUCT(($U$13:$U$62=$B$13:$B$62)+($U$13:$U$62=$C$13:$C$62)+($U$13:$U$62=$D$13:$D$62)+($U$13:$U$62=$E$13:$E$62)+($U$13:$U$62=$F$13:$F$62)+($U$13:$U$62=$G$13:$G$62))</f>
        <v>7</v>
      </c>
      <c r="V6" s="88">
        <f>SUMPRODUCT(($V$13:$V$62=$B$13:$B$62)+($V$13:$V$62=$C$13:$C$62)+($V$13:$V$62=$D$13:$D$62)+($V$13:$V$62=$E$13:$E$62)+($V$13:$V$62=$F$13:$F$62)+($V$13:$V$62=$G$13:$G$62))</f>
        <v>8</v>
      </c>
      <c r="W6" s="88">
        <f>SUMPRODUCT(($W$13:$W$62=$B$13:$B$62)+($W$13:$W$62=$C$13:$C$62)+($W$13:$W$62=$D$13:$D$62)+($W$13:$W$62=$E$13:$E$62)+($W$13:$W$62=$F$13:$F$62)+($W$13:$W$62=$G$13:$G$62))</f>
        <v>4</v>
      </c>
      <c r="X6" s="88">
        <f>SUMPRODUCT(($X$13:$X$62=$B$13:$B$62)+($X$13:$X$62=$C$13:$C$62)+($X$13:$X$62=$D$13:$D$62)+($X$13:$X$62=$E$13:$E$62)+($X$13:$X$62=$F$13:$F$62)+($X$13:$X$62=$G$13:$G$62))</f>
        <v>10</v>
      </c>
      <c r="Y6" s="88">
        <f>SUMPRODUCT(($Y$13:$Y$62=$B$13:$B$62)+($Y$13:$Y$62=$C$13:$C$62)+($Y$13:$Y$62=$D$13:$D$62)+($Y$13:$Y$62=$E$13:$E$62)+($Y$13:$Y$62=$F$13:$F$62)+($Y$13:$Y$62=$G$13:$G$62))</f>
        <v>7</v>
      </c>
      <c r="Z6" s="88">
        <f>SUMPRODUCT(($Z$13:$Z$62=$B$13:$B$62)+($Z$13:$Z$62=$C$13:$C$62)+($Z$13:$Z$62=$D$13:$D$62)+($Z$13:$Z$62=$E$13:$E$62)+($Z$13:$Z$62=$F$13:$F$62)+($Z$13:$Z$62=$G$13:$G$62))</f>
        <v>8</v>
      </c>
      <c r="AA6" s="88">
        <f>SUMPRODUCT(($AA$13:$AA$62=$B$13:$B$62)+($AA$13:$AA$62=$C$13:$C$62)+($AA$13:$AA$62=$D$13:$D$62)+($AA$13:$AA$62=$E$13:$E$62)+($AA$13:$AA$62=$F$13:$F$62)+($AA$13:$AA$62=$G$13:$G$62))</f>
        <v>8</v>
      </c>
      <c r="AB6" s="88">
        <f>SUMPRODUCT(($AB$13:$AB$62=$B$13:$B$62)+($AB$13:$AB$62=$C$13:$C$62)+($AB$13:$AB$62=$D$13:$D$62)+($AB$13:$AB$62=$E$13:$E$62)+($AB$13:$AB$62=$F$13:$F$62)+($AB$13:$AB$62=$G$13:$G$62))</f>
        <v>5</v>
      </c>
      <c r="AC6" s="88">
        <f>SUMPRODUCT(($AC$13:$AC$62=$B$13:$B$62)+($AC$13:$AC$62=$C$13:$C$62)+($AC$13:$AC$62=$D$13:$D$62)+($AC$13:$AC$62=$E$13:$E$62)+($AC$13:$AC$62=$F$13:$F$62)+($AC$13:$AC$62=$G$13:$G$62))</f>
        <v>7</v>
      </c>
      <c r="AD6" s="88">
        <f>SUMPRODUCT(($AD$13:$AD$62=$B$13:$B$62)+($AD$13:$AD$62=$C$13:$C$62)+($AD$13:$AD$62=$D$13:$D$62)+($AD$13:$AD$62=$E$13:$E$62)+($AD$13:$AD$62=$F$13:$F$62)+($AD$13:$AD$62=$G$13:$G$62))</f>
        <v>7</v>
      </c>
      <c r="AE6" s="88">
        <f>SUMPRODUCT(($AE$13:$AE$62=$B$13:$B$62)+($AE$13:$AE$62=$C$13:$C$62)+($AE$13:$AE$62=$D$13:$D$62)+($AE$13:$AE$62=$E$13:$E$62)+($AE$13:$AE$62=$F$13:$F$62)+($AE$13:$AE$62=$G$13:$G$62))</f>
        <v>4</v>
      </c>
      <c r="AF6" s="88">
        <f>SUMPRODUCT(($AF$13:$AF$62=$B$13:$B$62)+($AF$13:$AF$62=$C$13:$C$62)+($AF$13:$AF$62=$D$13:$D$62)+($AF$13:$AF$62=$E$13:$E$62)+($AF$13:$AF$62=$F$13:$F$62)+($AF$13:$AF$62=$G$13:$G$62))</f>
        <v>13</v>
      </c>
      <c r="AG6" s="88">
        <f>SUMPRODUCT(($AG$13:$AG$62=$B$13:$B$62)+($AG$13:$AG$62=$C$13:$C$62)+($AG$13:$AG$62=$D$13:$D$62)+($AG$13:$AG$62=$E$13:$E$62)+($AG$13:$AG$62=$F$13:$F$62)+($AG$13:$AG$62=$G$13:$G$62))</f>
        <v>13</v>
      </c>
      <c r="AH6" s="88">
        <f>SUMPRODUCT(($AH$13:$AH$62=$B$13:$B$62)+($AH$13:$AH$62=$C$13:$C$62)+($AH$13:$AH$62=$D$13:$D$62)+($AH$13:$AH$62=$E$13:$E$62)+($AH$13:$AH$62=$F$13:$F$62)+($AH$13:$AH$62=$G$13:$G$62))</f>
        <v>4</v>
      </c>
      <c r="AI6" s="88">
        <f>SUMPRODUCT(($AI$13:$AI$62=$B$13:$B$62)+($AI$13:$AI$62=$C$13:$C$62)+($AI$13:$AI$62=$D$13:$D$62)+($AI$13:$AI$62=$E$13:$E$62)+($AI$13:$AI$62=$F$13:$F$62)+($AI$13:$AI$62=$G$13:$G$62))</f>
        <v>6</v>
      </c>
      <c r="AJ6" s="88">
        <f>SUMPRODUCT(($AJ$13:$AJ$62=$B$13:$B$62)+($AJ$13:$AJ$62=$C$13:$C$62)+($AJ$13:$AJ$62=$D$13:$D$62)+($AJ$13:$AJ$62=$E$13:$E$62)+($AJ$13:$AJ$62=$F$13:$F$62)+($AJ$13:$AJ$62=$G$13:$G$62))</f>
        <v>9</v>
      </c>
      <c r="AK6" s="88">
        <f>SUMPRODUCT(($AK$13:$AK$62=$B$13:$B$62)+($AK$13:$AK$62=$C$13:$C$62)+($AK$13:$AK$62=$D$13:$D$62)+($AK$13:$AK$62=$E$13:$E$62)+($AK$13:$AK$62=$F$13:$F$62)+($AK$13:$AK$62=$G$13:$G$62))</f>
        <v>6</v>
      </c>
      <c r="AL6" s="88">
        <f>SUMPRODUCT(($AL$13:$AL$62=$B$13:$B$62)+($AL$13:$AL$62=$C$13:$C$62)+($AL$13:$AL$62=$D$13:$D$62)+($AL$13:$AL$62=$E$13:$E$62)+($AL$13:$AL$62=$F$13:$F$62)+($AL$13:$AL$62=$G$13:$G$62))</f>
        <v>9</v>
      </c>
      <c r="AM6" s="88">
        <f>SUMPRODUCT(($AM$13:$AM$62=$B$13:$B$62)+($AM$13:$AM$62=$C$13:$C$62)+($AM$13:$AM$62=$D$13:$D$62)+($AM$13:$AM$62=$E$13:$E$62)+($AM$13:$AM$62=$F$13:$F$62)+($AM$13:$AM$62=$G$13:$G$62))</f>
        <v>6</v>
      </c>
      <c r="AN6" s="88">
        <f>SUMPRODUCT(($AN$13:$AN$62=$B$13:$B$62)+($AN$13:$AN$62=$C$13:$C$62)+($AN$13:$AN$62=$D$13:$D$62)+($AN$13:$AN$62=$E$13:$E$62)+($AN$13:$AN$62=$F$13:$F$62)+($AN$13:$AN$62=$G$13:$G$62))</f>
        <v>6</v>
      </c>
      <c r="AO6" s="88">
        <f>SUMPRODUCT(($AO$13:$AO$62=$B$13:$B$62)+($AO$13:$AO$62=$C$13:$C$62)+($AO$13:$AO$62=$D$13:$D$62)+($AO$13:$AO$62=$E$13:$E$62)+($AO$13:$AO$62=$F$13:$F$62)+($AO$13:$AO$62=$G$13:$G$62))</f>
        <v>7</v>
      </c>
      <c r="AP6" s="88">
        <f>SUMPRODUCT(($AP$13:$AP$62=$B$13:$B$62)+($AP$13:$AP$62=$C$13:$C$62)+($AP$13:$AP$62=$D$13:$D$62)+($AP$13:$AP$62=$E$13:$E$62)+($AP$13:$AP$62=$F$13:$F$62)+($AP$13:$AP$62=$G$13:$G$62))</f>
        <v>7</v>
      </c>
      <c r="AQ6" s="88">
        <f>SUMPRODUCT(($AQ$13:$AQ$62=$B$13:$B$62)+($AQ$13:$AQ$62=$C$13:$C$62)+($AQ$13:$AQ$62=$D$13:$D$62)+($AQ$13:$AQ$62=$E$13:$E$62)+($AQ$13:$AQ$62=$F$13:$F$62)+($AQ$13:$AQ$62=$G$13:$G$62))</f>
        <v>6</v>
      </c>
      <c r="AR6" s="88">
        <f>SUMPRODUCT(($AR$13:$AR$62=$B$13:$B$62)+($AR$13:$AR$62=$C$13:$C$62)+($AR$13:$AR$62=$D$13:$D$62)+($AR$13:$AR$62=$E$13:$E$62)+($AR$13:$AR$62=$F$13:$F$62)+($AR$13:$AR$62=$G$13:$G$62))</f>
        <v>5</v>
      </c>
      <c r="AS6" s="88">
        <f>SUMPRODUCT(($AS$13:$AS$62=$B$13:$B$62)+($AS$13:$AS$62=$C$13:$C$62)+($AS$13:$AS$62=$D$13:$D$62)+($AS$13:$AS$62=$E$13:$E$62)+($AS$13:$AS$62=$F$13:$F$62)+($AS$13:$AS$62=$G$13:$G$62))</f>
        <v>6</v>
      </c>
      <c r="AT6" s="88">
        <f>SUMPRODUCT(($AT$13:$AT$62=$B$13:$B$62)+($AT$13:$AT$62=$C$13:$C$62)+($AT$13:$AT$62=$D$13:$D$62)+($AT$13:$AT$62=$E$13:$E$62)+($AT$13:$AT$62=$F$13:$F$62)+($AT$13:$AT$62=$G$13:$G$62))</f>
        <v>10</v>
      </c>
      <c r="AU6" s="88">
        <f>SUMPRODUCT(($AU$13:$AU$62=$B$13:$B$62)+($AU$13:$AU$62=$C$13:$C$62)+($AU$13:$AU$62=$D$13:$D$62)+($AU$13:$AU$62=$E$13:$E$62)+($AU$13:$AU$62=$F$13:$F$62)+($AU$13:$AU$62=$G$13:$G$62))</f>
        <v>6</v>
      </c>
      <c r="AV6" s="88">
        <f>SUMPRODUCT(($AV$13:$AV$62=$B$13:$B$62)+($AV$13:$AV$62=$C$13:$C$62)+($AV$13:$AV$62=$D$13:$D$62)+($AV$13:$AV$62=$E$13:$E$62)+($AV$13:$AV$62=$F$13:$F$62)+($AV$13:$AV$62=$G$13:$G$62))</f>
        <v>5</v>
      </c>
      <c r="AW6" s="88">
        <f>SUMPRODUCT(($AW$13:$AW$62=$B$13:$B$62)+($AW$13:$AW$62=$C$13:$C$62)+($AW$13:$AW$62=$D$13:$D$62)+($AW$13:$AW$62=$E$13:$E$62)+($AW$13:$AW$62=$F$13:$F$62)+($AW$13:$AW$62=$G$13:$G$62))</f>
        <v>5</v>
      </c>
      <c r="AX6" s="88">
        <f>SUMPRODUCT(($AX$13:$AX$62=$B$13:$B$62)+($AX$13:$AX$62=$C$13:$C$62)+($AX$13:$AX$62=$D$13:$D$62)+($AX$13:$AX$62=$E$13:$E$62)+($AX$13:$AX$62=$F$13:$F$62)+($AX$13:$AX$62=$G$13:$G$62))</f>
        <v>8</v>
      </c>
      <c r="AY6" s="88">
        <f>SUMPRODUCT(($AY$13:$AY$62=$B$13:$B$62)+($AY$13:$AY$62=$C$13:$C$62)+($AY$13:$AY$62=$D$13:$D$62)+($AY$13:$AY$62=$E$13:$E$62)+($AY$13:$AY$62=$F$13:$F$62)+($AY$13:$AY$62=$G$13:$G$62))</f>
        <v>6</v>
      </c>
      <c r="AZ6" s="88">
        <f>SUMPRODUCT(($AZ$13:$AZ$62=$B$13:$B$62)+($AZ$13:$AZ$62=$C$13:$C$62)+($AZ$13:$AZ$62=$D$13:$D$62)+($AZ$13:$AZ$62=$E$13:$E$62)+($AZ$13:$AZ$62=$F$13:$F$62)+($AZ$13:$AZ$62=$G$13:$G$62))</f>
        <v>3</v>
      </c>
      <c r="BA6" s="88">
        <f>SUMPRODUCT(($BA$13:$BA$62=$B$13:$B$62)+($BA$13:$BA$62=$C$13:$C$62)+($BA$13:$BA$62=$D$13:$D$62)+($BA$13:$BA$62=$E$13:$E$62)+($BA$13:$BA$62=$F$13:$F$62)+($BA$13:$BA$62=$G$13:$G$62))</f>
        <v>6</v>
      </c>
      <c r="BB6" s="88">
        <f>SUMPRODUCT(($BB$13:$BB$62=$B$13:$B$62)+($BB$13:$BB$62=$C$13:$C$62)+($BB$13:$BB$62=$D$13:$D$62)+($BB$13:$BB$62=$E$13:$E$62)+($BB$13:$BB$62=$F$13:$F$62)+($BB$13:$BB$62=$G$13:$G$62))</f>
        <v>6</v>
      </c>
      <c r="BC6" s="88">
        <f>SUMPRODUCT(($BC$13:$BC$62=$B$13:$B$62)+($BC$13:$BC$62=$C$13:$C$62)+($BC$13:$BC$62=$D$13:$D$62)+($BC$13:$BC$62=$E$13:$E$62)+($BC$13:$BC$62=$F$13:$F$62)+($BC$13:$BC$62=$G$13:$G$62))</f>
        <v>4</v>
      </c>
      <c r="BD6" s="88">
        <f>SUMPRODUCT(($BD$13:$BD$62=$B$13:$B$62)+($BD$13:$BD$62=$C$13:$C$62)+($BD$13:$BD$62=$D$13:$D$62)+($BD$13:$BD$62=$E$13:$E$62)+($BD$13:$BD$62=$F$13:$F$62)+($BD$13:$BD$62=$G$13:$G$62))</f>
        <v>5</v>
      </c>
    </row>
    <row r="7" spans="1:56" ht="15" customHeight="1">
      <c r="A7" s="54">
        <v>4</v>
      </c>
      <c r="B7" s="26">
        <f>INDEX($L$1:$BD$1,MATCH(A7,$L$5:$BD$5,0))</f>
        <v>21</v>
      </c>
    </row>
    <row r="8" spans="1:56" ht="15" customHeight="1">
      <c r="A8" s="54">
        <v>5</v>
      </c>
      <c r="B8" s="26">
        <f>INDEX($L$1:$BD$1,MATCH(A8,$L$5:$BD$5,0))</f>
        <v>37</v>
      </c>
    </row>
    <row r="9" spans="1:56" ht="16.5" customHeight="1">
      <c r="A9" s="55" t="s">
        <v>7</v>
      </c>
    </row>
    <row r="10" spans="1:56" ht="16.5" customHeight="1">
      <c r="A10" s="56" t="s">
        <v>8</v>
      </c>
      <c r="B10" s="30" t="s">
        <v>9</v>
      </c>
      <c r="C10" s="30" t="s">
        <v>10</v>
      </c>
      <c r="D10" s="30" t="s">
        <v>11</v>
      </c>
      <c r="E10" s="30" t="s">
        <v>12</v>
      </c>
      <c r="F10" s="30" t="s">
        <v>13</v>
      </c>
      <c r="G10" s="30" t="s">
        <v>14</v>
      </c>
      <c r="H10" s="31" t="s">
        <v>15</v>
      </c>
      <c r="I10" s="34"/>
      <c r="J10" s="35"/>
      <c r="K10" s="36"/>
      <c r="L10" s="109" t="s">
        <v>16</v>
      </c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1"/>
      <c r="AA10" s="109" t="s">
        <v>17</v>
      </c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1"/>
      <c r="AP10" s="109" t="s">
        <v>18</v>
      </c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1"/>
    </row>
    <row r="11" spans="1:56" ht="16.5" customHeight="1">
      <c r="A11" s="56" t="s">
        <v>8</v>
      </c>
      <c r="B11" s="30" t="s">
        <v>9</v>
      </c>
      <c r="C11" s="30" t="s">
        <v>10</v>
      </c>
      <c r="D11" s="30" t="s">
        <v>11</v>
      </c>
      <c r="E11" s="30" t="s">
        <v>12</v>
      </c>
      <c r="F11" s="30" t="s">
        <v>13</v>
      </c>
      <c r="G11" s="30" t="s">
        <v>14</v>
      </c>
      <c r="H11" s="31" t="s">
        <v>15</v>
      </c>
      <c r="I11" s="34" t="s">
        <v>19</v>
      </c>
      <c r="J11" s="35" t="s">
        <v>20</v>
      </c>
      <c r="K11" s="36" t="s">
        <v>21</v>
      </c>
      <c r="L11" s="37">
        <v>1</v>
      </c>
      <c r="M11" s="38">
        <v>2</v>
      </c>
      <c r="N11" s="38">
        <v>3</v>
      </c>
      <c r="O11" s="38">
        <v>4</v>
      </c>
      <c r="P11" s="38">
        <v>5</v>
      </c>
      <c r="Q11" s="38">
        <v>6</v>
      </c>
      <c r="R11" s="38">
        <v>7</v>
      </c>
      <c r="S11" s="38">
        <v>8</v>
      </c>
      <c r="T11" s="38">
        <v>9</v>
      </c>
      <c r="U11" s="38">
        <v>10</v>
      </c>
      <c r="V11" s="38">
        <v>11</v>
      </c>
      <c r="W11" s="38">
        <v>12</v>
      </c>
      <c r="X11" s="38">
        <v>13</v>
      </c>
      <c r="Y11" s="38">
        <v>14</v>
      </c>
      <c r="Z11" s="38">
        <v>15</v>
      </c>
      <c r="AA11" s="38">
        <v>16</v>
      </c>
      <c r="AB11" s="38">
        <v>17</v>
      </c>
      <c r="AC11" s="38">
        <v>18</v>
      </c>
      <c r="AD11" s="38">
        <v>19</v>
      </c>
      <c r="AE11" s="38">
        <v>20</v>
      </c>
      <c r="AF11" s="38">
        <v>21</v>
      </c>
      <c r="AG11" s="38">
        <v>22</v>
      </c>
      <c r="AH11" s="38">
        <v>23</v>
      </c>
      <c r="AI11" s="38">
        <v>24</v>
      </c>
      <c r="AJ11" s="38">
        <v>25</v>
      </c>
      <c r="AK11" s="38">
        <v>26</v>
      </c>
      <c r="AL11" s="38">
        <v>27</v>
      </c>
      <c r="AM11" s="38">
        <v>28</v>
      </c>
      <c r="AN11" s="38">
        <v>29</v>
      </c>
      <c r="AO11" s="38">
        <v>30</v>
      </c>
      <c r="AP11" s="38">
        <v>31</v>
      </c>
      <c r="AQ11" s="38">
        <v>32</v>
      </c>
      <c r="AR11" s="38">
        <v>33</v>
      </c>
      <c r="AS11" s="38">
        <v>34</v>
      </c>
      <c r="AT11" s="38">
        <v>35</v>
      </c>
      <c r="AU11" s="38">
        <v>36</v>
      </c>
      <c r="AV11" s="38">
        <v>37</v>
      </c>
      <c r="AW11" s="38">
        <v>38</v>
      </c>
      <c r="AX11" s="38">
        <v>39</v>
      </c>
      <c r="AY11" s="38">
        <v>40</v>
      </c>
      <c r="AZ11" s="38">
        <v>41</v>
      </c>
      <c r="BA11" s="38">
        <v>42</v>
      </c>
      <c r="BB11" s="38">
        <v>43</v>
      </c>
      <c r="BC11" s="38">
        <v>44</v>
      </c>
      <c r="BD11" s="38">
        <v>45</v>
      </c>
    </row>
    <row r="12" spans="1:56" ht="16.5" customHeight="1">
      <c r="A12" s="57">
        <f>MAX(전체당첨내역!$A$2:$A$1500)+1</f>
        <v>1244</v>
      </c>
      <c r="B12" s="40" t="str">
        <f>IFERROR(INDEX(전체당첨내역!$B:$B,MATCH($A12,전체당첨내역!$A:$A,0)),"")</f>
        <v/>
      </c>
      <c r="C12" s="40" t="str">
        <f>IFERROR(INDEX(전체당첨내역!$C:$C,MATCH($A12,전체당첨내역!$A:$A,0)),"")</f>
        <v/>
      </c>
      <c r="D12" s="40" t="str">
        <f>IFERROR(INDEX(전체당첨내역!$D:$D,MATCH($A12,전체당첨내역!$A:$A,0)),"")</f>
        <v/>
      </c>
      <c r="E12" s="40" t="str">
        <f>IFERROR(INDEX(전체당첨내역!$E:$E,MATCH($A12,전체당첨내역!$A:$A,0)),"")</f>
        <v/>
      </c>
      <c r="F12" s="40" t="str">
        <f>IFERROR(INDEX(전체당첨내역!$F:$F,MATCH($A12,전체당첨내역!$A:$A,0)),"")</f>
        <v/>
      </c>
      <c r="G12" s="40" t="str">
        <f>IFERROR(INDEX(전체당첨내역!$G:$G,MATCH($A12,전체당첨내역!$A:$A,0)),"")</f>
        <v/>
      </c>
      <c r="H12" s="41" t="str">
        <f>IFERROR(INDEX(전체당첨내역!$H:$H,MATCH($A12,전체당첨내역!$A:$A,0)),"")</f>
        <v/>
      </c>
      <c r="I12" s="42" t="str">
        <f>IFERROR((INDEX(_calc_기준300!$CN$2:$EF$2,1,$B12)&gt;0)*(INDEX(_calc_기준300!$CN$2:$EF$2,1,$B12)&lt;=15)+(INDEX(_calc_기준300!$CN$2:$EF$2,1,$C12)&gt;0)*(INDEX(_calc_기준300!$CN$2:$EF$2,1,$C12)&lt;=15)+(INDEX(_calc_기준300!$CN$2:$EF$2,1,$D12)&gt;0)*(INDEX(_calc_기준300!$CN$2:$EF$2,1,$D12)&lt;=15)+(INDEX(_calc_기준300!$CN$2:$EF$2,1,$E12)&gt;0)*(INDEX(_calc_기준300!$CN$2:$EF$2,1,$E12)&lt;=15)+(INDEX(_calc_기준300!$CN$2:$EF$2,1,$F12)&gt;0)*(INDEX(_calc_기준300!$CN$2:$EF$2,1,$F12)&lt;=15)+(INDEX(_calc_기준300!$CN$2:$EF$2,1,$G12)&gt;0)*(INDEX(_calc_기준300!$CN$2:$EF$2,1,$G12)&lt;=15),"")</f>
        <v/>
      </c>
      <c r="J12" s="40" t="str">
        <f>IFERROR((INDEX(_calc_기준300!$CN$2:$EF$2,1,$B12)&gt;15)*(INDEX(_calc_기준300!$CN$2:$EF$2,1,$B12)&lt;=30)+(INDEX(_calc_기준300!$CN$2:$EF$2,1,$C12)&gt;15)*(INDEX(_calc_기준300!$CN$2:$EF$2,1,$C12)&lt;=30)+(INDEX(_calc_기준300!$CN$2:$EF$2,1,$D12)&gt;15)*(INDEX(_calc_기준300!$CN$2:$EF$2,1,$D12)&lt;=30)+(INDEX(_calc_기준300!$CN$2:$EF$2,1,$E12)&gt;15)*(INDEX(_calc_기준300!$CN$2:$EF$2,1,$E12)&lt;=30)+(INDEX(_calc_기준300!$CN$2:$EF$2,1,$F12)&gt;15)*(INDEX(_calc_기준300!$CN$2:$EF$2,1,$F12)&lt;=30)+(INDEX(_calc_기준300!$CN$2:$EF$2,1,$G12)&gt;15)*(INDEX(_calc_기준300!$CN$2:$EF$2,1,$G12)&lt;=30),"")</f>
        <v/>
      </c>
      <c r="K12" s="43" t="str">
        <f>IFERROR((INDEX(_calc_기준300!$CN$2:$EF$2,1,$B12)&gt;30)+(INDEX(_calc_기준300!$CN$2:$EF$2,1,$C12)&gt;30)+(INDEX(_calc_기준300!$CN$2:$EF$2,1,$D12)&gt;30)+(INDEX(_calc_기준300!$CN$2:$EF$2,1,$E12)&gt;30)+(INDEX(_calc_기준300!$CN$2:$EF$2,1,$F12)&gt;30)+(INDEX(_calc_기준300!$CN$2:$EF$2,1,$G12)&gt;30),"")</f>
        <v/>
      </c>
      <c r="L12" s="25">
        <f>IFERROR(MATCH(L$11,_calc_기준300!$CN$2:$EF$2,0),"")</f>
        <v>6</v>
      </c>
      <c r="M12" s="25">
        <f>IFERROR(MATCH(M$11,_calc_기준300!$CN$2:$EF$2,0),"")</f>
        <v>12</v>
      </c>
      <c r="N12" s="25">
        <f>IFERROR(MATCH(N$11,_calc_기준300!$CN$2:$EF$2,0),"")</f>
        <v>35</v>
      </c>
      <c r="O12" s="25">
        <f>IFERROR(MATCH(O$11,_calc_기준300!$CN$2:$EF$2,0),"")</f>
        <v>21</v>
      </c>
      <c r="P12" s="25">
        <f>IFERROR(MATCH(P$11,_calc_기준300!$CN$2:$EF$2,0),"")</f>
        <v>37</v>
      </c>
      <c r="Q12" s="25">
        <f>IFERROR(MATCH(Q$11,_calc_기준300!$CN$2:$EF$2,0),"")</f>
        <v>26</v>
      </c>
      <c r="R12" s="25">
        <f>IFERROR(MATCH(R$11,_calc_기준300!$CN$2:$EF$2,0),"")</f>
        <v>7</v>
      </c>
      <c r="S12" s="25">
        <f>IFERROR(MATCH(S$11,_calc_기준300!$CN$2:$EF$2,0),"")</f>
        <v>14</v>
      </c>
      <c r="T12" s="25">
        <f>IFERROR(MATCH(T$11,_calc_기준300!$CN$2:$EF$2,0),"")</f>
        <v>11</v>
      </c>
      <c r="U12" s="25">
        <f>IFERROR(MATCH(U$11,_calc_기준300!$CN$2:$EF$2,0),"")</f>
        <v>40</v>
      </c>
      <c r="V12" s="25">
        <f>IFERROR(MATCH(V$11,_calc_기준300!$CN$2:$EF$2,0),"")</f>
        <v>45</v>
      </c>
      <c r="W12" s="25">
        <f>IFERROR(MATCH(W$11,_calc_기준300!$CN$2:$EF$2,0),"")</f>
        <v>9</v>
      </c>
      <c r="X12" s="25">
        <f>IFERROR(MATCH(X$11,_calc_기준300!$CN$2:$EF$2,0),"")</f>
        <v>19</v>
      </c>
      <c r="Y12" s="25">
        <f>IFERROR(MATCH(Y$11,_calc_기준300!$CN$2:$EF$2,0),"")</f>
        <v>29</v>
      </c>
      <c r="Z12" s="25">
        <f>IFERROR(MATCH(Z$11,_calc_기준300!$CN$2:$EF$2,0),"")</f>
        <v>3</v>
      </c>
      <c r="AA12" s="25">
        <f>IFERROR(MATCH(AA$11,_calc_기준300!$CN$2:$EF$2,0),"")</f>
        <v>30</v>
      </c>
      <c r="AB12" s="25">
        <f>IFERROR(MATCH(AB$11,_calc_기준300!$CN$2:$EF$2,0),"")</f>
        <v>33</v>
      </c>
      <c r="AC12" s="25">
        <f>IFERROR(MATCH(AC$11,_calc_기준300!$CN$2:$EF$2,0),"")</f>
        <v>16</v>
      </c>
      <c r="AD12" s="25">
        <f>IFERROR(MATCH(AD$11,_calc_기준300!$CN$2:$EF$2,0),"")</f>
        <v>23</v>
      </c>
      <c r="AE12" s="25">
        <f>IFERROR(MATCH(AE$11,_calc_기준300!$CN$2:$EF$2,0),"")</f>
        <v>34</v>
      </c>
      <c r="AF12" s="25">
        <f>IFERROR(MATCH(AF$11,_calc_기준300!$CN$2:$EF$2,0),"")</f>
        <v>17</v>
      </c>
      <c r="AG12" s="25">
        <f>IFERROR(MATCH(AG$11,_calc_기준300!$CN$2:$EF$2,0),"")</f>
        <v>13</v>
      </c>
      <c r="AH12" s="25">
        <f>IFERROR(MATCH(AH$11,_calc_기준300!$CN$2:$EF$2,0),"")</f>
        <v>5</v>
      </c>
      <c r="AI12" s="25">
        <f>IFERROR(MATCH(AI$11,_calc_기준300!$CN$2:$EF$2,0),"")</f>
        <v>22</v>
      </c>
      <c r="AJ12" s="25">
        <f>IFERROR(MATCH(AJ$11,_calc_기준300!$CN$2:$EF$2,0),"")</f>
        <v>38</v>
      </c>
      <c r="AK12" s="25">
        <f>IFERROR(MATCH(AK$11,_calc_기준300!$CN$2:$EF$2,0),"")</f>
        <v>24</v>
      </c>
      <c r="AL12" s="25">
        <f>IFERROR(MATCH(AL$11,_calc_기준300!$CN$2:$EF$2,0),"")</f>
        <v>18</v>
      </c>
      <c r="AM12" s="25">
        <f>IFERROR(MATCH(AM$11,_calc_기준300!$CN$2:$EF$2,0),"")</f>
        <v>39</v>
      </c>
      <c r="AN12" s="25">
        <f>IFERROR(MATCH(AN$11,_calc_기준300!$CN$2:$EF$2,0),"")</f>
        <v>20</v>
      </c>
      <c r="AO12" s="25">
        <f>IFERROR(MATCH(AO$11,_calc_기준300!$CN$2:$EF$2,0),"")</f>
        <v>43</v>
      </c>
      <c r="AP12" s="25">
        <f>IFERROR(MATCH(AP$11,_calc_기준300!$CN$2:$EF$2,0),"")</f>
        <v>31</v>
      </c>
      <c r="AQ12" s="25">
        <f>IFERROR(MATCH(AQ$11,_calc_기준300!$CN$2:$EF$2,0),"")</f>
        <v>15</v>
      </c>
      <c r="AR12" s="25">
        <f>IFERROR(MATCH(AR$11,_calc_기준300!$CN$2:$EF$2,0),"")</f>
        <v>36</v>
      </c>
      <c r="AS12" s="25">
        <f>IFERROR(MATCH(AS$11,_calc_기준300!$CN$2:$EF$2,0),"")</f>
        <v>10</v>
      </c>
      <c r="AT12" s="25">
        <f>IFERROR(MATCH(AT$11,_calc_기준300!$CN$2:$EF$2,0),"")</f>
        <v>25</v>
      </c>
      <c r="AU12" s="25">
        <f>IFERROR(MATCH(AU$11,_calc_기준300!$CN$2:$EF$2,0),"")</f>
        <v>27</v>
      </c>
      <c r="AV12" s="25">
        <f>IFERROR(MATCH(AV$11,_calc_기준300!$CN$2:$EF$2,0),"")</f>
        <v>28</v>
      </c>
      <c r="AW12" s="25">
        <f>IFERROR(MATCH(AW$11,_calc_기준300!$CN$2:$EF$2,0),"")</f>
        <v>41</v>
      </c>
      <c r="AX12" s="25">
        <f>IFERROR(MATCH(AX$11,_calc_기준300!$CN$2:$EF$2,0),"")</f>
        <v>32</v>
      </c>
      <c r="AY12" s="25">
        <f>IFERROR(MATCH(AY$11,_calc_기준300!$CN$2:$EF$2,0),"")</f>
        <v>42</v>
      </c>
      <c r="AZ12" s="25">
        <f>IFERROR(MATCH(AZ$11,_calc_기준300!$CN$2:$EF$2,0),"")</f>
        <v>44</v>
      </c>
      <c r="BA12" s="25">
        <f>IFERROR(MATCH(BA$11,_calc_기준300!$CN$2:$EF$2,0),"")</f>
        <v>4</v>
      </c>
      <c r="BB12" s="25">
        <f>IFERROR(MATCH(BB$11,_calc_기준300!$CN$2:$EF$2,0),"")</f>
        <v>8</v>
      </c>
      <c r="BC12" s="25">
        <f>IFERROR(MATCH(BC$11,_calc_기준300!$CN$2:$EF$2,0),"")</f>
        <v>1</v>
      </c>
      <c r="BD12" s="25">
        <f>IFERROR(MATCH(BD$11,_calc_기준300!$CN$2:$EF$2,0),"")</f>
        <v>2</v>
      </c>
    </row>
    <row r="13" spans="1:56" ht="16.5" customHeight="1">
      <c r="A13" s="57">
        <f>MAX(전체당첨내역!$A$2:$A$1500)</f>
        <v>1243</v>
      </c>
      <c r="B13" s="40">
        <f>IFERROR(INDEX(전체당첨내역!$B:$B,MATCH($A13,전체당첨내역!$A:$A,0)),"")</f>
        <v>9</v>
      </c>
      <c r="C13" s="40">
        <f>IFERROR(INDEX(전체당첨내역!$C:$C,MATCH($A13,전체당첨내역!$A:$A,0)),"")</f>
        <v>18</v>
      </c>
      <c r="D13" s="40">
        <f>IFERROR(INDEX(전체당첨내역!$D:$D,MATCH($A13,전체당첨내역!$A:$A,0)),"")</f>
        <v>24</v>
      </c>
      <c r="E13" s="40">
        <f>IFERROR(INDEX(전체당첨내역!$E:$E,MATCH($A13,전체당첨내역!$A:$A,0)),"")</f>
        <v>38</v>
      </c>
      <c r="F13" s="40">
        <f>IFERROR(INDEX(전체당첨내역!$F:$F,MATCH($A13,전체당첨내역!$A:$A,0)),"")</f>
        <v>43</v>
      </c>
      <c r="G13" s="40">
        <f>IFERROR(INDEX(전체당첨내역!$G:$G,MATCH($A13,전체당첨내역!$A:$A,0)),"")</f>
        <v>44</v>
      </c>
      <c r="H13" s="41">
        <f>IFERROR(INDEX(전체당첨내역!$H:$H,MATCH($A13,전체당첨내역!$A:$A,0)),"")</f>
        <v>35</v>
      </c>
      <c r="I13" s="42">
        <f>IFERROR((INDEX(_calc_기준300!$CN$3:$EF$3,1,$B13)&gt;0)*(INDEX(_calc_기준300!$CN$3:$EF$3,1,$B13)&lt;=15)+(INDEX(_calc_기준300!$CN$3:$EF$3,1,$C13)&gt;0)*(INDEX(_calc_기준300!$CN$3:$EF$3,1,$C13)&lt;=15)+(INDEX(_calc_기준300!$CN$3:$EF$3,1,$D13)&gt;0)*(INDEX(_calc_기준300!$CN$3:$EF$3,1,$D13)&lt;=15)+(INDEX(_calc_기준300!$CN$3:$EF$3,1,$E13)&gt;0)*(INDEX(_calc_기준300!$CN$3:$EF$3,1,$E13)&lt;=15)+(INDEX(_calc_기준300!$CN$3:$EF$3,1,$F13)&gt;0)*(INDEX(_calc_기준300!$CN$3:$EF$3,1,$F13)&lt;=15)+(INDEX(_calc_기준300!$CN$3:$EF$3,1,$G13)&gt;0)*(INDEX(_calc_기준300!$CN$3:$EF$3,1,$G13)&lt;=15),"")</f>
        <v>0</v>
      </c>
      <c r="J13" s="40">
        <f>IFERROR((INDEX(_calc_기준300!$CN$3:$EF$3,1,$B13)&gt;15)*(INDEX(_calc_기준300!$CN$3:$EF$3,1,$B13)&lt;=30)+(INDEX(_calc_기준300!$CN$3:$EF$3,1,$C13)&gt;15)*(INDEX(_calc_기준300!$CN$3:$EF$3,1,$C13)&lt;=30)+(INDEX(_calc_기준300!$CN$3:$EF$3,1,$D13)&gt;15)*(INDEX(_calc_기준300!$CN$3:$EF$3,1,$D13)&lt;=30)+(INDEX(_calc_기준300!$CN$3:$EF$3,1,$E13)&gt;15)*(INDEX(_calc_기준300!$CN$3:$EF$3,1,$E13)&lt;=30)+(INDEX(_calc_기준300!$CN$3:$EF$3,1,$F13)&gt;15)*(INDEX(_calc_기준300!$CN$3:$EF$3,1,$F13)&lt;=30)+(INDEX(_calc_기준300!$CN$3:$EF$3,1,$G13)&gt;15)*(INDEX(_calc_기준300!$CN$3:$EF$3,1,$G13)&lt;=30),"")</f>
        <v>6</v>
      </c>
      <c r="K13" s="43">
        <f>IFERROR((INDEX(_calc_기준300!$CN$3:$EF$3,1,$B13)&gt;30)+(INDEX(_calc_기준300!$CN$3:$EF$3,1,$C13)&gt;30)+(INDEX(_calc_기준300!$CN$3:$EF$3,1,$D13)&gt;30)+(INDEX(_calc_기준300!$CN$3:$EF$3,1,$E13)&gt;30)+(INDEX(_calc_기준300!$CN$3:$EF$3,1,$F13)&gt;30)+(INDEX(_calc_기준300!$CN$3:$EF$3,1,$G13)&gt;30),"")</f>
        <v>0</v>
      </c>
      <c r="L13" s="25">
        <f>IFERROR(MATCH(L$11,_calc_기준300!$CN$3:$EF$3,0),"")</f>
        <v>12</v>
      </c>
      <c r="M13" s="25">
        <f>IFERROR(MATCH(M$11,_calc_기준300!$CN$3:$EF$3,0),"")</f>
        <v>35</v>
      </c>
      <c r="N13" s="25">
        <f>IFERROR(MATCH(N$11,_calc_기준300!$CN$3:$EF$3,0),"")</f>
        <v>21</v>
      </c>
      <c r="O13" s="25">
        <f>IFERROR(MATCH(O$11,_calc_기준300!$CN$3:$EF$3,0),"")</f>
        <v>37</v>
      </c>
      <c r="P13" s="25">
        <f>IFERROR(MATCH(P$11,_calc_기준300!$CN$3:$EF$3,0),"")</f>
        <v>6</v>
      </c>
      <c r="Q13" s="25">
        <f>IFERROR(MATCH(Q$11,_calc_기준300!$CN$3:$EF$3,0),"")</f>
        <v>45</v>
      </c>
      <c r="R13" s="25">
        <f>IFERROR(MATCH(R$11,_calc_기준300!$CN$3:$EF$3,0),"")</f>
        <v>7</v>
      </c>
      <c r="S13" s="25">
        <f>IFERROR(MATCH(S$11,_calc_기준300!$CN$3:$EF$3,0),"")</f>
        <v>26</v>
      </c>
      <c r="T13" s="25">
        <f>IFERROR(MATCH(T$11,_calc_기준300!$CN$3:$EF$3,0),"")</f>
        <v>11</v>
      </c>
      <c r="U13" s="25">
        <f>IFERROR(MATCH(U$11,_calc_기준300!$CN$3:$EF$3,0),"")</f>
        <v>14</v>
      </c>
      <c r="V13" s="25">
        <f>IFERROR(MATCH(V$11,_calc_기준300!$CN$3:$EF$3,0),"")</f>
        <v>40</v>
      </c>
      <c r="W13" s="25">
        <f>IFERROR(MATCH(W$11,_calc_기준300!$CN$3:$EF$3,0),"")</f>
        <v>29</v>
      </c>
      <c r="X13" s="25">
        <f>IFERROR(MATCH(X$11,_calc_기준300!$CN$3:$EF$3,0),"")</f>
        <v>30</v>
      </c>
      <c r="Y13" s="25">
        <f>IFERROR(MATCH(Y$11,_calc_기준300!$CN$3:$EF$3,0),"")</f>
        <v>33</v>
      </c>
      <c r="Z13" s="25">
        <f>IFERROR(MATCH(Z$11,_calc_기준300!$CN$3:$EF$3,0),"")</f>
        <v>3</v>
      </c>
      <c r="AA13" s="25">
        <f>IFERROR(MATCH(AA$11,_calc_기준300!$CN$3:$EF$3,0),"")</f>
        <v>9</v>
      </c>
      <c r="AB13" s="25">
        <f>IFERROR(MATCH(AB$11,_calc_기준300!$CN$3:$EF$3,0),"")</f>
        <v>34</v>
      </c>
      <c r="AC13" s="25">
        <f>IFERROR(MATCH(AC$11,_calc_기준300!$CN$3:$EF$3,0),"")</f>
        <v>23</v>
      </c>
      <c r="AD13" s="25">
        <f>IFERROR(MATCH(AD$11,_calc_기준300!$CN$3:$EF$3,0),"")</f>
        <v>13</v>
      </c>
      <c r="AE13" s="25">
        <f>IFERROR(MATCH(AE$11,_calc_기준300!$CN$3:$EF$3,0),"")</f>
        <v>16</v>
      </c>
      <c r="AF13" s="25">
        <f>IFERROR(MATCH(AF$11,_calc_기준300!$CN$3:$EF$3,0),"")</f>
        <v>17</v>
      </c>
      <c r="AG13" s="25">
        <f>IFERROR(MATCH(AG$11,_calc_기준300!$CN$3:$EF$3,0),"")</f>
        <v>5</v>
      </c>
      <c r="AH13" s="25">
        <f>IFERROR(MATCH(AH$11,_calc_기준300!$CN$3:$EF$3,0),"")</f>
        <v>43</v>
      </c>
      <c r="AI13" s="25">
        <f>IFERROR(MATCH(AI$11,_calc_기준300!$CN$3:$EF$3,0),"")</f>
        <v>19</v>
      </c>
      <c r="AJ13" s="25">
        <f>IFERROR(MATCH(AJ$11,_calc_기준300!$CN$3:$EF$3,0),"")</f>
        <v>38</v>
      </c>
      <c r="AK13" s="25">
        <f>IFERROR(MATCH(AK$11,_calc_기준300!$CN$3:$EF$3,0),"")</f>
        <v>22</v>
      </c>
      <c r="AL13" s="25">
        <f>IFERROR(MATCH(AL$11,_calc_기준300!$CN$3:$EF$3,0),"")</f>
        <v>24</v>
      </c>
      <c r="AM13" s="25">
        <f>IFERROR(MATCH(AM$11,_calc_기준300!$CN$3:$EF$3,0),"")</f>
        <v>39</v>
      </c>
      <c r="AN13" s="25">
        <f>IFERROR(MATCH(AN$11,_calc_기준300!$CN$3:$EF$3,0),"")</f>
        <v>44</v>
      </c>
      <c r="AO13" s="25">
        <f>IFERROR(MATCH(AO$11,_calc_기준300!$CN$3:$EF$3,0),"")</f>
        <v>18</v>
      </c>
      <c r="AP13" s="25">
        <f>IFERROR(MATCH(AP$11,_calc_기준300!$CN$3:$EF$3,0),"")</f>
        <v>20</v>
      </c>
      <c r="AQ13" s="25">
        <f>IFERROR(MATCH(AQ$11,_calc_기준300!$CN$3:$EF$3,0),"")</f>
        <v>36</v>
      </c>
      <c r="AR13" s="25">
        <f>IFERROR(MATCH(AR$11,_calc_기준300!$CN$3:$EF$3,0),"")</f>
        <v>31</v>
      </c>
      <c r="AS13" s="25">
        <f>IFERROR(MATCH(AS$11,_calc_기준300!$CN$3:$EF$3,0),"")</f>
        <v>15</v>
      </c>
      <c r="AT13" s="25">
        <f>IFERROR(MATCH(AT$11,_calc_기준300!$CN$3:$EF$3,0),"")</f>
        <v>10</v>
      </c>
      <c r="AU13" s="25">
        <f>IFERROR(MATCH(AU$11,_calc_기준300!$CN$3:$EF$3,0),"")</f>
        <v>25</v>
      </c>
      <c r="AV13" s="25">
        <f>IFERROR(MATCH(AV$11,_calc_기준300!$CN$3:$EF$3,0),"")</f>
        <v>27</v>
      </c>
      <c r="AW13" s="25">
        <f>IFERROR(MATCH(AW$11,_calc_기준300!$CN$3:$EF$3,0),"")</f>
        <v>8</v>
      </c>
      <c r="AX13" s="25">
        <f>IFERROR(MATCH(AX$11,_calc_기준300!$CN$3:$EF$3,0),"")</f>
        <v>41</v>
      </c>
      <c r="AY13" s="25">
        <f>IFERROR(MATCH(AY$11,_calc_기준300!$CN$3:$EF$3,0),"")</f>
        <v>4</v>
      </c>
      <c r="AZ13" s="25">
        <f>IFERROR(MATCH(AZ$11,_calc_기준300!$CN$3:$EF$3,0),"")</f>
        <v>32</v>
      </c>
      <c r="BA13" s="25">
        <f>IFERROR(MATCH(BA$11,_calc_기준300!$CN$3:$EF$3,0),"")</f>
        <v>42</v>
      </c>
      <c r="BB13" s="25">
        <f>IFERROR(MATCH(BB$11,_calc_기준300!$CN$3:$EF$3,0),"")</f>
        <v>28</v>
      </c>
      <c r="BC13" s="25">
        <f>IFERROR(MATCH(BC$11,_calc_기준300!$CN$3:$EF$3,0),"")</f>
        <v>1</v>
      </c>
      <c r="BD13" s="25">
        <f>IFERROR(MATCH(BD$11,_calc_기준300!$CN$3:$EF$3,0),"")</f>
        <v>2</v>
      </c>
    </row>
    <row r="14" spans="1:56" ht="16.5" customHeight="1">
      <c r="A14" s="57">
        <f t="shared" ref="A14:A45" si="2">A13-1</f>
        <v>1242</v>
      </c>
      <c r="B14" s="40">
        <f>IFERROR(INDEX(전체당첨내역!$B:$B,MATCH($A14,전체당첨내역!$A:$A,0)),"")</f>
        <v>2</v>
      </c>
      <c r="C14" s="40">
        <f>IFERROR(INDEX(전체당첨내역!$C:$C,MATCH($A14,전체당첨내역!$A:$A,0)),"")</f>
        <v>4</v>
      </c>
      <c r="D14" s="40">
        <f>IFERROR(INDEX(전체당첨내역!$D:$D,MATCH($A14,전체당첨내역!$A:$A,0)),"")</f>
        <v>10</v>
      </c>
      <c r="E14" s="40">
        <f>IFERROR(INDEX(전체당첨내역!$E:$E,MATCH($A14,전체당첨내역!$A:$A,0)),"")</f>
        <v>16</v>
      </c>
      <c r="F14" s="40">
        <f>IFERROR(INDEX(전체당첨내역!$F:$F,MATCH($A14,전체당첨내역!$A:$A,0)),"")</f>
        <v>31</v>
      </c>
      <c r="G14" s="40">
        <f>IFERROR(INDEX(전체당첨내역!$G:$G,MATCH($A14,전체당첨내역!$A:$A,0)),"")</f>
        <v>41</v>
      </c>
      <c r="H14" s="41">
        <f>IFERROR(INDEX(전체당첨내역!$H:$H,MATCH($A14,전체당첨내역!$A:$A,0)),"")</f>
        <v>9</v>
      </c>
      <c r="I14" s="42">
        <f>IFERROR((INDEX(_calc_기준300!$CN$4:$EF$4,1,$B14)&gt;0)*(INDEX(_calc_기준300!$CN$4:$EF$4,1,$B14)&lt;=15)+(INDEX(_calc_기준300!$CN$4:$EF$4,1,$C14)&gt;0)*(INDEX(_calc_기준300!$CN$4:$EF$4,1,$C14)&lt;=15)+(INDEX(_calc_기준300!$CN$4:$EF$4,1,$D14)&gt;0)*(INDEX(_calc_기준300!$CN$4:$EF$4,1,$D14)&lt;=15)+(INDEX(_calc_기준300!$CN$4:$EF$4,1,$E14)&gt;0)*(INDEX(_calc_기준300!$CN$4:$EF$4,1,$E14)&lt;=15)+(INDEX(_calc_기준300!$CN$4:$EF$4,1,$F14)&gt;0)*(INDEX(_calc_기준300!$CN$4:$EF$4,1,$F14)&lt;=15)+(INDEX(_calc_기준300!$CN$4:$EF$4,1,$G14)&gt;0)*(INDEX(_calc_기준300!$CN$4:$EF$4,1,$G14)&lt;=15),"")</f>
        <v>0</v>
      </c>
      <c r="J14" s="40">
        <f>IFERROR((INDEX(_calc_기준300!$CN$4:$EF$4,1,$B14)&gt;15)*(INDEX(_calc_기준300!$CN$4:$EF$4,1,$B14)&lt;=30)+(INDEX(_calc_기준300!$CN$4:$EF$4,1,$C14)&gt;15)*(INDEX(_calc_기준300!$CN$4:$EF$4,1,$C14)&lt;=30)+(INDEX(_calc_기준300!$CN$4:$EF$4,1,$D14)&gt;15)*(INDEX(_calc_기준300!$CN$4:$EF$4,1,$D14)&lt;=30)+(INDEX(_calc_기준300!$CN$4:$EF$4,1,$E14)&gt;15)*(INDEX(_calc_기준300!$CN$4:$EF$4,1,$E14)&lt;=30)+(INDEX(_calc_기준300!$CN$4:$EF$4,1,$F14)&gt;15)*(INDEX(_calc_기준300!$CN$4:$EF$4,1,$F14)&lt;=30)+(INDEX(_calc_기준300!$CN$4:$EF$4,1,$G14)&gt;15)*(INDEX(_calc_기준300!$CN$4:$EF$4,1,$G14)&lt;=30),"")</f>
        <v>3</v>
      </c>
      <c r="K14" s="43">
        <f>IFERROR((INDEX(_calc_기준300!$CN$4:$EF$4,1,$B14)&gt;30)+(INDEX(_calc_기준300!$CN$4:$EF$4,1,$C14)&gt;30)+(INDEX(_calc_기준300!$CN$4:$EF$4,1,$D14)&gt;30)+(INDEX(_calc_기준300!$CN$4:$EF$4,1,$E14)&gt;30)+(INDEX(_calc_기준300!$CN$4:$EF$4,1,$F14)&gt;30)+(INDEX(_calc_기준300!$CN$4:$EF$4,1,$G14)&gt;30),"")</f>
        <v>3</v>
      </c>
      <c r="L14" s="25">
        <f>IFERROR(MATCH(L$11,_calc_기준300!$CN$4:$EF$4,0),"")</f>
        <v>12</v>
      </c>
      <c r="M14" s="25">
        <f>IFERROR(MATCH(M$11,_calc_기준300!$CN$4:$EF$4,0),"")</f>
        <v>35</v>
      </c>
      <c r="N14" s="25">
        <f>IFERROR(MATCH(N$11,_calc_기준300!$CN$4:$EF$4,0),"")</f>
        <v>21</v>
      </c>
      <c r="O14" s="25">
        <f>IFERROR(MATCH(O$11,_calc_기준300!$CN$4:$EF$4,0),"")</f>
        <v>37</v>
      </c>
      <c r="P14" s="25">
        <f>IFERROR(MATCH(P$11,_calc_기준300!$CN$4:$EF$4,0),"")</f>
        <v>45</v>
      </c>
      <c r="Q14" s="25">
        <f>IFERROR(MATCH(Q$11,_calc_기준300!$CN$4:$EF$4,0),"")</f>
        <v>6</v>
      </c>
      <c r="R14" s="25">
        <f>IFERROR(MATCH(R$11,_calc_기준300!$CN$4:$EF$4,0),"")</f>
        <v>7</v>
      </c>
      <c r="S14" s="25">
        <f>IFERROR(MATCH(S$11,_calc_기준300!$CN$4:$EF$4,0),"")</f>
        <v>26</v>
      </c>
      <c r="T14" s="25">
        <f>IFERROR(MATCH(T$11,_calc_기준300!$CN$4:$EF$4,0),"")</f>
        <v>11</v>
      </c>
      <c r="U14" s="25">
        <f>IFERROR(MATCH(U$11,_calc_기준300!$CN$4:$EF$4,0),"")</f>
        <v>14</v>
      </c>
      <c r="V14" s="25">
        <f>IFERROR(MATCH(V$11,_calc_기준300!$CN$4:$EF$4,0),"")</f>
        <v>29</v>
      </c>
      <c r="W14" s="25">
        <f>IFERROR(MATCH(W$11,_calc_기준300!$CN$4:$EF$4,0),"")</f>
        <v>30</v>
      </c>
      <c r="X14" s="25">
        <f>IFERROR(MATCH(X$11,_calc_기준300!$CN$4:$EF$4,0),"")</f>
        <v>33</v>
      </c>
      <c r="Y14" s="25">
        <f>IFERROR(MATCH(Y$11,_calc_기준300!$CN$4:$EF$4,0),"")</f>
        <v>3</v>
      </c>
      <c r="Z14" s="25">
        <f>IFERROR(MATCH(Z$11,_calc_기준300!$CN$4:$EF$4,0),"")</f>
        <v>40</v>
      </c>
      <c r="AA14" s="25">
        <f>IFERROR(MATCH(AA$11,_calc_기준300!$CN$4:$EF$4,0),"")</f>
        <v>34</v>
      </c>
      <c r="AB14" s="25">
        <f>IFERROR(MATCH(AB$11,_calc_기준300!$CN$4:$EF$4,0),"")</f>
        <v>9</v>
      </c>
      <c r="AC14" s="25">
        <f>IFERROR(MATCH(AC$11,_calc_기준300!$CN$4:$EF$4,0),"")</f>
        <v>17</v>
      </c>
      <c r="AD14" s="25">
        <f>IFERROR(MATCH(AD$11,_calc_기준300!$CN$4:$EF$4,0),"")</f>
        <v>13</v>
      </c>
      <c r="AE14" s="25">
        <f>IFERROR(MATCH(AE$11,_calc_기준300!$CN$4:$EF$4,0),"")</f>
        <v>16</v>
      </c>
      <c r="AF14" s="25">
        <f>IFERROR(MATCH(AF$11,_calc_기준300!$CN$4:$EF$4,0),"")</f>
        <v>41</v>
      </c>
      <c r="AG14" s="25">
        <f>IFERROR(MATCH(AG$11,_calc_기준300!$CN$4:$EF$4,0),"")</f>
        <v>4</v>
      </c>
      <c r="AH14" s="25">
        <f>IFERROR(MATCH(AH$11,_calc_기준300!$CN$4:$EF$4,0),"")</f>
        <v>5</v>
      </c>
      <c r="AI14" s="25">
        <f>IFERROR(MATCH(AI$11,_calc_기준300!$CN$4:$EF$4,0),"")</f>
        <v>43</v>
      </c>
      <c r="AJ14" s="25">
        <f>IFERROR(MATCH(AJ$11,_calc_기준300!$CN$4:$EF$4,0),"")</f>
        <v>38</v>
      </c>
      <c r="AK14" s="25">
        <f>IFERROR(MATCH(AK$11,_calc_기준300!$CN$4:$EF$4,0),"")</f>
        <v>18</v>
      </c>
      <c r="AL14" s="25">
        <f>IFERROR(MATCH(AL$11,_calc_기준300!$CN$4:$EF$4,0),"")</f>
        <v>19</v>
      </c>
      <c r="AM14" s="25">
        <f>IFERROR(MATCH(AM$11,_calc_기준300!$CN$4:$EF$4,0),"")</f>
        <v>22</v>
      </c>
      <c r="AN14" s="25">
        <f>IFERROR(MATCH(AN$11,_calc_기준300!$CN$4:$EF$4,0),"")</f>
        <v>23</v>
      </c>
      <c r="AO14" s="25">
        <f>IFERROR(MATCH(AO$11,_calc_기준300!$CN$4:$EF$4,0),"")</f>
        <v>24</v>
      </c>
      <c r="AP14" s="25">
        <f>IFERROR(MATCH(AP$11,_calc_기준300!$CN$4:$EF$4,0),"")</f>
        <v>20</v>
      </c>
      <c r="AQ14" s="25">
        <f>IFERROR(MATCH(AQ$11,_calc_기준300!$CN$4:$EF$4,0),"")</f>
        <v>44</v>
      </c>
      <c r="AR14" s="25">
        <f>IFERROR(MATCH(AR$11,_calc_기준300!$CN$4:$EF$4,0),"")</f>
        <v>31</v>
      </c>
      <c r="AS14" s="25">
        <f>IFERROR(MATCH(AS$11,_calc_기준300!$CN$4:$EF$4,0),"")</f>
        <v>15</v>
      </c>
      <c r="AT14" s="25">
        <f>IFERROR(MATCH(AT$11,_calc_기준300!$CN$4:$EF$4,0),"")</f>
        <v>25</v>
      </c>
      <c r="AU14" s="25">
        <f>IFERROR(MATCH(AU$11,_calc_기준300!$CN$4:$EF$4,0),"")</f>
        <v>10</v>
      </c>
      <c r="AV14" s="25">
        <f>IFERROR(MATCH(AV$11,_calc_기준300!$CN$4:$EF$4,0),"")</f>
        <v>8</v>
      </c>
      <c r="AW14" s="25">
        <f>IFERROR(MATCH(AW$11,_calc_기준300!$CN$4:$EF$4,0),"")</f>
        <v>27</v>
      </c>
      <c r="AX14" s="25">
        <f>IFERROR(MATCH(AX$11,_calc_기준300!$CN$4:$EF$4,0),"")</f>
        <v>2</v>
      </c>
      <c r="AY14" s="25">
        <f>IFERROR(MATCH(AY$11,_calc_기준300!$CN$4:$EF$4,0),"")</f>
        <v>32</v>
      </c>
      <c r="AZ14" s="25">
        <f>IFERROR(MATCH(AZ$11,_calc_기준300!$CN$4:$EF$4,0),"")</f>
        <v>36</v>
      </c>
      <c r="BA14" s="25">
        <f>IFERROR(MATCH(BA$11,_calc_기준300!$CN$4:$EF$4,0),"")</f>
        <v>42</v>
      </c>
      <c r="BB14" s="25">
        <f>IFERROR(MATCH(BB$11,_calc_기준300!$CN$4:$EF$4,0),"")</f>
        <v>28</v>
      </c>
      <c r="BC14" s="25">
        <f>IFERROR(MATCH(BC$11,_calc_기준300!$CN$4:$EF$4,0),"")</f>
        <v>1</v>
      </c>
      <c r="BD14" s="25">
        <f>IFERROR(MATCH(BD$11,_calc_기준300!$CN$4:$EF$4,0),"")</f>
        <v>39</v>
      </c>
    </row>
    <row r="15" spans="1:56" ht="16.5" customHeight="1">
      <c r="A15" s="57">
        <f t="shared" si="2"/>
        <v>1241</v>
      </c>
      <c r="B15" s="40">
        <f>IFERROR(INDEX(전체당첨내역!$B:$B,MATCH($A15,전체당첨내역!$A:$A,0)),"")</f>
        <v>7</v>
      </c>
      <c r="C15" s="40">
        <f>IFERROR(INDEX(전체당첨내역!$C:$C,MATCH($A15,전체당첨내역!$A:$A,0)),"")</f>
        <v>13</v>
      </c>
      <c r="D15" s="40">
        <f>IFERROR(INDEX(전체당첨내역!$D:$D,MATCH($A15,전체당첨내역!$A:$A,0)),"")</f>
        <v>16</v>
      </c>
      <c r="E15" s="40">
        <f>IFERROR(INDEX(전체당첨내역!$E:$E,MATCH($A15,전체당첨내역!$A:$A,0)),"")</f>
        <v>23</v>
      </c>
      <c r="F15" s="40">
        <f>IFERROR(INDEX(전체당첨내역!$F:$F,MATCH($A15,전체당첨내역!$A:$A,0)),"")</f>
        <v>24</v>
      </c>
      <c r="G15" s="40">
        <f>IFERROR(INDEX(전체당첨내역!$G:$G,MATCH($A15,전체당첨내역!$A:$A,0)),"")</f>
        <v>43</v>
      </c>
      <c r="H15" s="41">
        <f>IFERROR(INDEX(전체당첨내역!$H:$H,MATCH($A15,전체당첨내역!$A:$A,0)),"")</f>
        <v>9</v>
      </c>
      <c r="I15" s="42">
        <f>IFERROR((INDEX(_calc_기준300!$CN$5:$EF$5,1,$B15)&gt;0)*(INDEX(_calc_기준300!$CN$5:$EF$5,1,$B15)&lt;=15)+(INDEX(_calc_기준300!$CN$5:$EF$5,1,$C15)&gt;0)*(INDEX(_calc_기준300!$CN$5:$EF$5,1,$C15)&lt;=15)+(INDEX(_calc_기준300!$CN$5:$EF$5,1,$D15)&gt;0)*(INDEX(_calc_기준300!$CN$5:$EF$5,1,$D15)&lt;=15)+(INDEX(_calc_기준300!$CN$5:$EF$5,1,$E15)&gt;0)*(INDEX(_calc_기준300!$CN$5:$EF$5,1,$E15)&lt;=15)+(INDEX(_calc_기준300!$CN$5:$EF$5,1,$F15)&gt;0)*(INDEX(_calc_기준300!$CN$5:$EF$5,1,$F15)&lt;=15)+(INDEX(_calc_기준300!$CN$5:$EF$5,1,$G15)&gt;0)*(INDEX(_calc_기준300!$CN$5:$EF$5,1,$G15)&lt;=15),"")</f>
        <v>1</v>
      </c>
      <c r="J15" s="40">
        <f>IFERROR((INDEX(_calc_기준300!$CN$5:$EF$5,1,$B15)&gt;15)*(INDEX(_calc_기준300!$CN$5:$EF$5,1,$B15)&lt;=30)+(INDEX(_calc_기준300!$CN$5:$EF$5,1,$C15)&gt;15)*(INDEX(_calc_기준300!$CN$5:$EF$5,1,$C15)&lt;=30)+(INDEX(_calc_기준300!$CN$5:$EF$5,1,$D15)&gt;15)*(INDEX(_calc_기준300!$CN$5:$EF$5,1,$D15)&lt;=30)+(INDEX(_calc_기준300!$CN$5:$EF$5,1,$E15)&gt;15)*(INDEX(_calc_기준300!$CN$5:$EF$5,1,$E15)&lt;=30)+(INDEX(_calc_기준300!$CN$5:$EF$5,1,$F15)&gt;15)*(INDEX(_calc_기준300!$CN$5:$EF$5,1,$F15)&lt;=30)+(INDEX(_calc_기준300!$CN$5:$EF$5,1,$G15)&gt;15)*(INDEX(_calc_기준300!$CN$5:$EF$5,1,$G15)&lt;=30),"")</f>
        <v>5</v>
      </c>
      <c r="K15" s="43">
        <f>IFERROR((INDEX(_calc_기준300!$CN$5:$EF$5,1,$B15)&gt;30)+(INDEX(_calc_기준300!$CN$5:$EF$5,1,$C15)&gt;30)+(INDEX(_calc_기준300!$CN$5:$EF$5,1,$D15)&gt;30)+(INDEX(_calc_기준300!$CN$5:$EF$5,1,$E15)&gt;30)+(INDEX(_calc_기준300!$CN$5:$EF$5,1,$F15)&gt;30)+(INDEX(_calc_기준300!$CN$5:$EF$5,1,$G15)&gt;30),"")</f>
        <v>0</v>
      </c>
      <c r="L15" s="25">
        <f>IFERROR(MATCH(L$11,_calc_기준300!$CN$5:$EF$5,0),"")</f>
        <v>35</v>
      </c>
      <c r="M15" s="25">
        <f>IFERROR(MATCH(M$11,_calc_기준300!$CN$5:$EF$5,0),"")</f>
        <v>7</v>
      </c>
      <c r="N15" s="25">
        <f>IFERROR(MATCH(N$11,_calc_기준300!$CN$5:$EF$5,0),"")</f>
        <v>37</v>
      </c>
      <c r="O15" s="25">
        <f>IFERROR(MATCH(O$11,_calc_기준300!$CN$5:$EF$5,0),"")</f>
        <v>12</v>
      </c>
      <c r="P15" s="25">
        <f>IFERROR(MATCH(P$11,_calc_기준300!$CN$5:$EF$5,0),"")</f>
        <v>21</v>
      </c>
      <c r="Q15" s="25">
        <f>IFERROR(MATCH(Q$11,_calc_기준300!$CN$5:$EF$5,0),"")</f>
        <v>45</v>
      </c>
      <c r="R15" s="25">
        <f>IFERROR(MATCH(R$11,_calc_기준300!$CN$5:$EF$5,0),"")</f>
        <v>6</v>
      </c>
      <c r="S15" s="25">
        <f>IFERROR(MATCH(S$11,_calc_기준300!$CN$5:$EF$5,0),"")</f>
        <v>14</v>
      </c>
      <c r="T15" s="25">
        <f>IFERROR(MATCH(T$11,_calc_기준300!$CN$5:$EF$5,0),"")</f>
        <v>26</v>
      </c>
      <c r="U15" s="25">
        <f>IFERROR(MATCH(U$11,_calc_기준300!$CN$5:$EF$5,0),"")</f>
        <v>40</v>
      </c>
      <c r="V15" s="25">
        <f>IFERROR(MATCH(V$11,_calc_기준300!$CN$5:$EF$5,0),"")</f>
        <v>29</v>
      </c>
      <c r="W15" s="25">
        <f>IFERROR(MATCH(W$11,_calc_기준300!$CN$5:$EF$5,0),"")</f>
        <v>30</v>
      </c>
      <c r="X15" s="25">
        <f>IFERROR(MATCH(X$11,_calc_기준300!$CN$5:$EF$5,0),"")</f>
        <v>3</v>
      </c>
      <c r="Y15" s="25">
        <f>IFERROR(MATCH(Y$11,_calc_기준300!$CN$5:$EF$5,0),"")</f>
        <v>33</v>
      </c>
      <c r="Z15" s="25">
        <f>IFERROR(MATCH(Z$11,_calc_기준300!$CN$5:$EF$5,0),"")</f>
        <v>9</v>
      </c>
      <c r="AA15" s="25">
        <f>IFERROR(MATCH(AA$11,_calc_기준300!$CN$5:$EF$5,0),"")</f>
        <v>11</v>
      </c>
      <c r="AB15" s="25">
        <f>IFERROR(MATCH(AB$11,_calc_기준300!$CN$5:$EF$5,0),"")</f>
        <v>34</v>
      </c>
      <c r="AC15" s="25">
        <f>IFERROR(MATCH(AC$11,_calc_기준300!$CN$5:$EF$5,0),"")</f>
        <v>13</v>
      </c>
      <c r="AD15" s="25">
        <f>IFERROR(MATCH(AD$11,_calc_기준300!$CN$5:$EF$5,0),"")</f>
        <v>17</v>
      </c>
      <c r="AE15" s="25">
        <f>IFERROR(MATCH(AE$11,_calc_기준300!$CN$5:$EF$5,0),"")</f>
        <v>23</v>
      </c>
      <c r="AF15" s="25">
        <f>IFERROR(MATCH(AF$11,_calc_기준300!$CN$5:$EF$5,0),"")</f>
        <v>16</v>
      </c>
      <c r="AG15" s="25">
        <f>IFERROR(MATCH(AG$11,_calc_기준300!$CN$5:$EF$5,0),"")</f>
        <v>43</v>
      </c>
      <c r="AH15" s="25">
        <f>IFERROR(MATCH(AH$11,_calc_기준300!$CN$5:$EF$5,0),"")</f>
        <v>22</v>
      </c>
      <c r="AI15" s="25">
        <f>IFERROR(MATCH(AI$11,_calc_기준300!$CN$5:$EF$5,0),"")</f>
        <v>5</v>
      </c>
      <c r="AJ15" s="25">
        <f>IFERROR(MATCH(AJ$11,_calc_기준300!$CN$5:$EF$5,0),"")</f>
        <v>18</v>
      </c>
      <c r="AK15" s="25">
        <f>IFERROR(MATCH(AK$11,_calc_기준300!$CN$5:$EF$5,0),"")</f>
        <v>19</v>
      </c>
      <c r="AL15" s="25">
        <f>IFERROR(MATCH(AL$11,_calc_기준300!$CN$5:$EF$5,0),"")</f>
        <v>38</v>
      </c>
      <c r="AM15" s="25">
        <f>IFERROR(MATCH(AM$11,_calc_기준300!$CN$5:$EF$5,0),"")</f>
        <v>24</v>
      </c>
      <c r="AN15" s="25">
        <f>IFERROR(MATCH(AN$11,_calc_기준300!$CN$5:$EF$5,0),"")</f>
        <v>44</v>
      </c>
      <c r="AO15" s="25">
        <f>IFERROR(MATCH(AO$11,_calc_기준300!$CN$5:$EF$5,0),"")</f>
        <v>15</v>
      </c>
      <c r="AP15" s="25">
        <f>IFERROR(MATCH(AP$11,_calc_기준300!$CN$5:$EF$5,0),"")</f>
        <v>27</v>
      </c>
      <c r="AQ15" s="25">
        <f>IFERROR(MATCH(AQ$11,_calc_기준300!$CN$5:$EF$5,0),"")</f>
        <v>31</v>
      </c>
      <c r="AR15" s="25">
        <f>IFERROR(MATCH(AR$11,_calc_기준300!$CN$5:$EF$5,0),"")</f>
        <v>25</v>
      </c>
      <c r="AS15" s="25">
        <f>IFERROR(MATCH(AS$11,_calc_기준300!$CN$5:$EF$5,0),"")</f>
        <v>10</v>
      </c>
      <c r="AT15" s="25">
        <f>IFERROR(MATCH(AT$11,_calc_기준300!$CN$5:$EF$5,0),"")</f>
        <v>41</v>
      </c>
      <c r="AU15" s="25">
        <f>IFERROR(MATCH(AU$11,_calc_기준300!$CN$5:$EF$5,0),"")</f>
        <v>42</v>
      </c>
      <c r="AV15" s="25">
        <f>IFERROR(MATCH(AV$11,_calc_기준300!$CN$5:$EF$5,0),"")</f>
        <v>2</v>
      </c>
      <c r="AW15" s="25">
        <f>IFERROR(MATCH(AW$11,_calc_기준300!$CN$5:$EF$5,0),"")</f>
        <v>4</v>
      </c>
      <c r="AX15" s="25">
        <f>IFERROR(MATCH(AX$11,_calc_기준300!$CN$5:$EF$5,0),"")</f>
        <v>8</v>
      </c>
      <c r="AY15" s="25">
        <f>IFERROR(MATCH(AY$11,_calc_기준300!$CN$5:$EF$5,0),"")</f>
        <v>20</v>
      </c>
      <c r="AZ15" s="25">
        <f>IFERROR(MATCH(AZ$11,_calc_기준300!$CN$5:$EF$5,0),"")</f>
        <v>32</v>
      </c>
      <c r="BA15" s="25">
        <f>IFERROR(MATCH(BA$11,_calc_기준300!$CN$5:$EF$5,0),"")</f>
        <v>36</v>
      </c>
      <c r="BB15" s="25">
        <f>IFERROR(MATCH(BB$11,_calc_기준300!$CN$5:$EF$5,0),"")</f>
        <v>28</v>
      </c>
      <c r="BC15" s="25">
        <f>IFERROR(MATCH(BC$11,_calc_기준300!$CN$5:$EF$5,0),"")</f>
        <v>39</v>
      </c>
      <c r="BD15" s="25">
        <f>IFERROR(MATCH(BD$11,_calc_기준300!$CN$5:$EF$5,0),"")</f>
        <v>1</v>
      </c>
    </row>
    <row r="16" spans="1:56" ht="16.5" customHeight="1">
      <c r="A16" s="57">
        <f t="shared" si="2"/>
        <v>1240</v>
      </c>
      <c r="B16" s="40">
        <f>IFERROR(INDEX(전체당첨내역!$B:$B,MATCH($A16,전체당첨내역!$A:$A,0)),"")</f>
        <v>11</v>
      </c>
      <c r="C16" s="40">
        <f>IFERROR(INDEX(전체당첨내역!$C:$C,MATCH($A16,전체당첨내역!$A:$A,0)),"")</f>
        <v>13</v>
      </c>
      <c r="D16" s="40">
        <f>IFERROR(INDEX(전체당첨내역!$D:$D,MATCH($A16,전체당첨내역!$A:$A,0)),"")</f>
        <v>19</v>
      </c>
      <c r="E16" s="40">
        <f>IFERROR(INDEX(전체당첨내역!$E:$E,MATCH($A16,전체당첨내역!$A:$A,0)),"")</f>
        <v>20</v>
      </c>
      <c r="F16" s="40">
        <f>IFERROR(INDEX(전체당첨내역!$F:$F,MATCH($A16,전체당첨내역!$A:$A,0)),"")</f>
        <v>31</v>
      </c>
      <c r="G16" s="40">
        <f>IFERROR(INDEX(전체당첨내역!$G:$G,MATCH($A16,전체당첨내역!$A:$A,0)),"")</f>
        <v>44</v>
      </c>
      <c r="H16" s="41">
        <f>IFERROR(INDEX(전체당첨내역!$H:$H,MATCH($A16,전체당첨내역!$A:$A,0)),"")</f>
        <v>27</v>
      </c>
      <c r="I16" s="42">
        <f>IFERROR((INDEX(_calc_기준300!$CN$6:$EF$6,1,$B16)&gt;0)*(INDEX(_calc_기준300!$CN$6:$EF$6,1,$B16)&lt;=15)+(INDEX(_calc_기준300!$CN$6:$EF$6,1,$C16)&gt;0)*(INDEX(_calc_기준300!$CN$6:$EF$6,1,$C16)&lt;=15)+(INDEX(_calc_기준300!$CN$6:$EF$6,1,$D16)&gt;0)*(INDEX(_calc_기준300!$CN$6:$EF$6,1,$D16)&lt;=15)+(INDEX(_calc_기준300!$CN$6:$EF$6,1,$E16)&gt;0)*(INDEX(_calc_기준300!$CN$6:$EF$6,1,$E16)&lt;=15)+(INDEX(_calc_기준300!$CN$6:$EF$6,1,$F16)&gt;0)*(INDEX(_calc_기준300!$CN$6:$EF$6,1,$F16)&lt;=15)+(INDEX(_calc_기준300!$CN$6:$EF$6,1,$G16)&gt;0)*(INDEX(_calc_기준300!$CN$6:$EF$6,1,$G16)&lt;=15),"")</f>
        <v>1</v>
      </c>
      <c r="J16" s="40">
        <f>IFERROR((INDEX(_calc_기준300!$CN$6:$EF$6,1,$B16)&gt;15)*(INDEX(_calc_기준300!$CN$6:$EF$6,1,$B16)&lt;=30)+(INDEX(_calc_기준300!$CN$6:$EF$6,1,$C16)&gt;15)*(INDEX(_calc_기준300!$CN$6:$EF$6,1,$C16)&lt;=30)+(INDEX(_calc_기준300!$CN$6:$EF$6,1,$D16)&gt;15)*(INDEX(_calc_기준300!$CN$6:$EF$6,1,$D16)&lt;=30)+(INDEX(_calc_기준300!$CN$6:$EF$6,1,$E16)&gt;15)*(INDEX(_calc_기준300!$CN$6:$EF$6,1,$E16)&lt;=30)+(INDEX(_calc_기준300!$CN$6:$EF$6,1,$F16)&gt;15)*(INDEX(_calc_기준300!$CN$6:$EF$6,1,$F16)&lt;=30)+(INDEX(_calc_기준300!$CN$6:$EF$6,1,$G16)&gt;15)*(INDEX(_calc_기준300!$CN$6:$EF$6,1,$G16)&lt;=30),"")</f>
        <v>4</v>
      </c>
      <c r="K16" s="43">
        <f>IFERROR((INDEX(_calc_기준300!$CN$6:$EF$6,1,$B16)&gt;30)+(INDEX(_calc_기준300!$CN$6:$EF$6,1,$C16)&gt;30)+(INDEX(_calc_기준300!$CN$6:$EF$6,1,$D16)&gt;30)+(INDEX(_calc_기준300!$CN$6:$EF$6,1,$E16)&gt;30)+(INDEX(_calc_기준300!$CN$6:$EF$6,1,$F16)&gt;30)+(INDEX(_calc_기준300!$CN$6:$EF$6,1,$G16)&gt;30),"")</f>
        <v>1</v>
      </c>
      <c r="L16" s="25">
        <f>IFERROR(MATCH(L$11,_calc_기준300!$CN$6:$EF$6,0),"")</f>
        <v>35</v>
      </c>
      <c r="M16" s="25">
        <f>IFERROR(MATCH(M$11,_calc_기준300!$CN$6:$EF$6,0),"")</f>
        <v>37</v>
      </c>
      <c r="N16" s="25">
        <f>IFERROR(MATCH(N$11,_calc_기준300!$CN$6:$EF$6,0),"")</f>
        <v>21</v>
      </c>
      <c r="O16" s="25">
        <f>IFERROR(MATCH(O$11,_calc_기준300!$CN$6:$EF$6,0),"")</f>
        <v>12</v>
      </c>
      <c r="P16" s="25">
        <f>IFERROR(MATCH(P$11,_calc_기준300!$CN$6:$EF$6,0),"")</f>
        <v>6</v>
      </c>
      <c r="Q16" s="25">
        <f>IFERROR(MATCH(Q$11,_calc_기준300!$CN$6:$EF$6,0),"")</f>
        <v>14</v>
      </c>
      <c r="R16" s="25">
        <f>IFERROR(MATCH(R$11,_calc_기준300!$CN$6:$EF$6,0),"")</f>
        <v>7</v>
      </c>
      <c r="S16" s="25">
        <f>IFERROR(MATCH(S$11,_calc_기준300!$CN$6:$EF$6,0),"")</f>
        <v>29</v>
      </c>
      <c r="T16" s="25">
        <f>IFERROR(MATCH(T$11,_calc_기준300!$CN$6:$EF$6,0),"")</f>
        <v>40</v>
      </c>
      <c r="U16" s="25">
        <f>IFERROR(MATCH(U$11,_calc_기준300!$CN$6:$EF$6,0),"")</f>
        <v>11</v>
      </c>
      <c r="V16" s="25">
        <f>IFERROR(MATCH(V$11,_calc_기준300!$CN$6:$EF$6,0),"")</f>
        <v>30</v>
      </c>
      <c r="W16" s="25">
        <f>IFERROR(MATCH(W$11,_calc_기준300!$CN$6:$EF$6,0),"")</f>
        <v>33</v>
      </c>
      <c r="X16" s="25">
        <f>IFERROR(MATCH(X$11,_calc_기준300!$CN$6:$EF$6,0),"")</f>
        <v>3</v>
      </c>
      <c r="Y16" s="25">
        <f>IFERROR(MATCH(Y$11,_calc_기준300!$CN$6:$EF$6,0),"")</f>
        <v>26</v>
      </c>
      <c r="Z16" s="25">
        <f>IFERROR(MATCH(Z$11,_calc_기준300!$CN$6:$EF$6,0),"")</f>
        <v>34</v>
      </c>
      <c r="AA16" s="25">
        <f>IFERROR(MATCH(AA$11,_calc_기준300!$CN$6:$EF$6,0),"")</f>
        <v>44</v>
      </c>
      <c r="AB16" s="25">
        <f>IFERROR(MATCH(AB$11,_calc_기준300!$CN$6:$EF$6,0),"")</f>
        <v>45</v>
      </c>
      <c r="AC16" s="25">
        <f>IFERROR(MATCH(AC$11,_calc_기준300!$CN$6:$EF$6,0),"")</f>
        <v>13</v>
      </c>
      <c r="AD16" s="25">
        <f>IFERROR(MATCH(AD$11,_calc_기준300!$CN$6:$EF$6,0),"")</f>
        <v>17</v>
      </c>
      <c r="AE16" s="25">
        <f>IFERROR(MATCH(AE$11,_calc_기준300!$CN$6:$EF$6,0),"")</f>
        <v>22</v>
      </c>
      <c r="AF16" s="25">
        <f>IFERROR(MATCH(AF$11,_calc_기준300!$CN$6:$EF$6,0),"")</f>
        <v>16</v>
      </c>
      <c r="AG16" s="25">
        <f>IFERROR(MATCH(AG$11,_calc_기준300!$CN$6:$EF$6,0),"")</f>
        <v>43</v>
      </c>
      <c r="AH16" s="25">
        <f>IFERROR(MATCH(AH$11,_calc_기준300!$CN$6:$EF$6,0),"")</f>
        <v>5</v>
      </c>
      <c r="AI16" s="25">
        <f>IFERROR(MATCH(AI$11,_calc_기준300!$CN$6:$EF$6,0),"")</f>
        <v>18</v>
      </c>
      <c r="AJ16" s="25">
        <f>IFERROR(MATCH(AJ$11,_calc_기준300!$CN$6:$EF$6,0),"")</f>
        <v>24</v>
      </c>
      <c r="AK16" s="25">
        <f>IFERROR(MATCH(AK$11,_calc_기준300!$CN$6:$EF$6,0),"")</f>
        <v>38</v>
      </c>
      <c r="AL16" s="25">
        <f>IFERROR(MATCH(AL$11,_calc_기준300!$CN$6:$EF$6,0),"")</f>
        <v>23</v>
      </c>
      <c r="AM16" s="25">
        <f>IFERROR(MATCH(AM$11,_calc_기준300!$CN$6:$EF$6,0),"")</f>
        <v>19</v>
      </c>
      <c r="AN16" s="25">
        <f>IFERROR(MATCH(AN$11,_calc_기준300!$CN$6:$EF$6,0),"")</f>
        <v>9</v>
      </c>
      <c r="AO16" s="25">
        <f>IFERROR(MATCH(AO$11,_calc_기준300!$CN$6:$EF$6,0),"")</f>
        <v>20</v>
      </c>
      <c r="AP16" s="25">
        <f>IFERROR(MATCH(AP$11,_calc_기준300!$CN$6:$EF$6,0),"")</f>
        <v>15</v>
      </c>
      <c r="AQ16" s="25">
        <f>IFERROR(MATCH(AQ$11,_calc_기준300!$CN$6:$EF$6,0),"")</f>
        <v>25</v>
      </c>
      <c r="AR16" s="25">
        <f>IFERROR(MATCH(AR$11,_calc_기준300!$CN$6:$EF$6,0),"")</f>
        <v>27</v>
      </c>
      <c r="AS16" s="25">
        <f>IFERROR(MATCH(AS$11,_calc_기준300!$CN$6:$EF$6,0),"")</f>
        <v>8</v>
      </c>
      <c r="AT16" s="25">
        <f>IFERROR(MATCH(AT$11,_calc_기준300!$CN$6:$EF$6,0),"")</f>
        <v>10</v>
      </c>
      <c r="AU16" s="25">
        <f>IFERROR(MATCH(AU$11,_calc_기준300!$CN$6:$EF$6,0),"")</f>
        <v>31</v>
      </c>
      <c r="AV16" s="25">
        <f>IFERROR(MATCH(AV$11,_calc_기준300!$CN$6:$EF$6,0),"")</f>
        <v>41</v>
      </c>
      <c r="AW16" s="25">
        <f>IFERROR(MATCH(AW$11,_calc_기준300!$CN$6:$EF$6,0),"")</f>
        <v>42</v>
      </c>
      <c r="AX16" s="25">
        <f>IFERROR(MATCH(AX$11,_calc_기준300!$CN$6:$EF$6,0),"")</f>
        <v>2</v>
      </c>
      <c r="AY16" s="25">
        <f>IFERROR(MATCH(AY$11,_calc_기준300!$CN$6:$EF$6,0),"")</f>
        <v>4</v>
      </c>
      <c r="AZ16" s="25">
        <f>IFERROR(MATCH(AZ$11,_calc_기준300!$CN$6:$EF$6,0),"")</f>
        <v>32</v>
      </c>
      <c r="BA16" s="25">
        <f>IFERROR(MATCH(BA$11,_calc_기준300!$CN$6:$EF$6,0),"")</f>
        <v>36</v>
      </c>
      <c r="BB16" s="25">
        <f>IFERROR(MATCH(BB$11,_calc_기준300!$CN$6:$EF$6,0),"")</f>
        <v>39</v>
      </c>
      <c r="BC16" s="25">
        <f>IFERROR(MATCH(BC$11,_calc_기준300!$CN$6:$EF$6,0),"")</f>
        <v>28</v>
      </c>
      <c r="BD16" s="25">
        <f>IFERROR(MATCH(BD$11,_calc_기준300!$CN$6:$EF$6,0),"")</f>
        <v>1</v>
      </c>
    </row>
    <row r="17" spans="1:56" ht="16.5" customHeight="1">
      <c r="A17" s="57">
        <f t="shared" si="2"/>
        <v>1239</v>
      </c>
      <c r="B17" s="40">
        <f>IFERROR(INDEX(전체당첨내역!$B:$B,MATCH($A17,전체당첨내역!$A:$A,0)),"")</f>
        <v>11</v>
      </c>
      <c r="C17" s="40">
        <f>IFERROR(INDEX(전체당첨내역!$C:$C,MATCH($A17,전체당첨내역!$A:$A,0)),"")</f>
        <v>13</v>
      </c>
      <c r="D17" s="40">
        <f>IFERROR(INDEX(전체당첨내역!$D:$D,MATCH($A17,전체당첨내역!$A:$A,0)),"")</f>
        <v>22</v>
      </c>
      <c r="E17" s="40">
        <f>IFERROR(INDEX(전체당첨내역!$E:$E,MATCH($A17,전체당첨내역!$A:$A,0)),"")</f>
        <v>32</v>
      </c>
      <c r="F17" s="40">
        <f>IFERROR(INDEX(전체당첨내역!$F:$F,MATCH($A17,전체당첨내역!$A:$A,0)),"")</f>
        <v>33</v>
      </c>
      <c r="G17" s="40">
        <f>IFERROR(INDEX(전체당첨내역!$G:$G,MATCH($A17,전체당첨내역!$A:$A,0)),"")</f>
        <v>36</v>
      </c>
      <c r="H17" s="41">
        <f>IFERROR(INDEX(전체당첨내역!$H:$H,MATCH($A17,전체당첨내역!$A:$A,0)),"")</f>
        <v>8</v>
      </c>
      <c r="I17" s="42">
        <f>IFERROR((INDEX(_calc_기준300!$CN$7:$EF$7,1,$B17)&gt;0)*(INDEX(_calc_기준300!$CN$7:$EF$7,1,$B17)&lt;=15)+(INDEX(_calc_기준300!$CN$7:$EF$7,1,$C17)&gt;0)*(INDEX(_calc_기준300!$CN$7:$EF$7,1,$C17)&lt;=15)+(INDEX(_calc_기준300!$CN$7:$EF$7,1,$D17)&gt;0)*(INDEX(_calc_기준300!$CN$7:$EF$7,1,$D17)&lt;=15)+(INDEX(_calc_기준300!$CN$7:$EF$7,1,$E17)&gt;0)*(INDEX(_calc_기준300!$CN$7:$EF$7,1,$E17)&lt;=15)+(INDEX(_calc_기준300!$CN$7:$EF$7,1,$F17)&gt;0)*(INDEX(_calc_기준300!$CN$7:$EF$7,1,$F17)&lt;=15)+(INDEX(_calc_기준300!$CN$7:$EF$7,1,$G17)&gt;0)*(INDEX(_calc_기준300!$CN$7:$EF$7,1,$G17)&lt;=15),"")</f>
        <v>4</v>
      </c>
      <c r="J17" s="40">
        <f>IFERROR((INDEX(_calc_기준300!$CN$7:$EF$7,1,$B17)&gt;15)*(INDEX(_calc_기준300!$CN$7:$EF$7,1,$B17)&lt;=30)+(INDEX(_calc_기준300!$CN$7:$EF$7,1,$C17)&gt;15)*(INDEX(_calc_기준300!$CN$7:$EF$7,1,$C17)&lt;=30)+(INDEX(_calc_기준300!$CN$7:$EF$7,1,$D17)&gt;15)*(INDEX(_calc_기준300!$CN$7:$EF$7,1,$D17)&lt;=30)+(INDEX(_calc_기준300!$CN$7:$EF$7,1,$E17)&gt;15)*(INDEX(_calc_기준300!$CN$7:$EF$7,1,$E17)&lt;=30)+(INDEX(_calc_기준300!$CN$7:$EF$7,1,$F17)&gt;15)*(INDEX(_calc_기준300!$CN$7:$EF$7,1,$F17)&lt;=30)+(INDEX(_calc_기준300!$CN$7:$EF$7,1,$G17)&gt;15)*(INDEX(_calc_기준300!$CN$7:$EF$7,1,$G17)&lt;=30),"")</f>
        <v>1</v>
      </c>
      <c r="K17" s="43">
        <f>IFERROR((INDEX(_calc_기준300!$CN$7:$EF$7,1,$B17)&gt;30)+(INDEX(_calc_기준300!$CN$7:$EF$7,1,$C17)&gt;30)+(INDEX(_calc_기준300!$CN$7:$EF$7,1,$D17)&gt;30)+(INDEX(_calc_기준300!$CN$7:$EF$7,1,$E17)&gt;30)+(INDEX(_calc_기준300!$CN$7:$EF$7,1,$F17)&gt;30)+(INDEX(_calc_기준300!$CN$7:$EF$7,1,$G17)&gt;30),"")</f>
        <v>1</v>
      </c>
      <c r="L17" s="25">
        <f>IFERROR(MATCH(L$11,_calc_기준300!$CN$7:$EF$7,0),"")</f>
        <v>21</v>
      </c>
      <c r="M17" s="25">
        <f>IFERROR(MATCH(M$11,_calc_기준300!$CN$7:$EF$7,0),"")</f>
        <v>12</v>
      </c>
      <c r="N17" s="25">
        <f>IFERROR(MATCH(N$11,_calc_기준300!$CN$7:$EF$7,0),"")</f>
        <v>6</v>
      </c>
      <c r="O17" s="25">
        <f>IFERROR(MATCH(O$11,_calc_기준300!$CN$7:$EF$7,0),"")</f>
        <v>33</v>
      </c>
      <c r="P17" s="25">
        <f>IFERROR(MATCH(P$11,_calc_기준300!$CN$7:$EF$7,0),"")</f>
        <v>14</v>
      </c>
      <c r="Q17" s="25">
        <f>IFERROR(MATCH(Q$11,_calc_기준300!$CN$7:$EF$7,0),"")</f>
        <v>7</v>
      </c>
      <c r="R17" s="25">
        <f>IFERROR(MATCH(R$11,_calc_기준300!$CN$7:$EF$7,0),"")</f>
        <v>35</v>
      </c>
      <c r="S17" s="25">
        <f>IFERROR(MATCH(S$11,_calc_기준300!$CN$7:$EF$7,0),"")</f>
        <v>40</v>
      </c>
      <c r="T17" s="25">
        <f>IFERROR(MATCH(T$11,_calc_기준300!$CN$7:$EF$7,0),"")</f>
        <v>11</v>
      </c>
      <c r="U17" s="25">
        <f>IFERROR(MATCH(U$11,_calc_기준300!$CN$7:$EF$7,0),"")</f>
        <v>37</v>
      </c>
      <c r="V17" s="25">
        <f>IFERROR(MATCH(V$11,_calc_기준300!$CN$7:$EF$7,0),"")</f>
        <v>22</v>
      </c>
      <c r="W17" s="25">
        <f>IFERROR(MATCH(W$11,_calc_기준300!$CN$7:$EF$7,0),"")</f>
        <v>45</v>
      </c>
      <c r="X17" s="25">
        <f>IFERROR(MATCH(X$11,_calc_기준300!$CN$7:$EF$7,0),"")</f>
        <v>13</v>
      </c>
      <c r="Y17" s="25">
        <f>IFERROR(MATCH(Y$11,_calc_기준300!$CN$7:$EF$7,0),"")</f>
        <v>30</v>
      </c>
      <c r="Z17" s="25">
        <f>IFERROR(MATCH(Z$11,_calc_기준300!$CN$7:$EF$7,0),"")</f>
        <v>34</v>
      </c>
      <c r="AA17" s="25">
        <f>IFERROR(MATCH(AA$11,_calc_기준300!$CN$7:$EF$7,0),"")</f>
        <v>3</v>
      </c>
      <c r="AB17" s="25">
        <f>IFERROR(MATCH(AB$11,_calc_기준300!$CN$7:$EF$7,0),"")</f>
        <v>26</v>
      </c>
      <c r="AC17" s="25">
        <f>IFERROR(MATCH(AC$11,_calc_기준300!$CN$7:$EF$7,0),"")</f>
        <v>44</v>
      </c>
      <c r="AD17" s="25">
        <f>IFERROR(MATCH(AD$11,_calc_기준300!$CN$7:$EF$7,0),"")</f>
        <v>17</v>
      </c>
      <c r="AE17" s="25">
        <f>IFERROR(MATCH(AE$11,_calc_기준300!$CN$7:$EF$7,0),"")</f>
        <v>16</v>
      </c>
      <c r="AF17" s="25">
        <f>IFERROR(MATCH(AF$11,_calc_기준300!$CN$7:$EF$7,0),"")</f>
        <v>43</v>
      </c>
      <c r="AG17" s="25">
        <f>IFERROR(MATCH(AG$11,_calc_기준300!$CN$7:$EF$7,0),"")</f>
        <v>32</v>
      </c>
      <c r="AH17" s="25">
        <f>IFERROR(MATCH(AH$11,_calc_기준300!$CN$7:$EF$7,0),"")</f>
        <v>18</v>
      </c>
      <c r="AI17" s="25">
        <f>IFERROR(MATCH(AI$11,_calc_기준300!$CN$7:$EF$7,0),"")</f>
        <v>29</v>
      </c>
      <c r="AJ17" s="25">
        <f>IFERROR(MATCH(AJ$11,_calc_기준300!$CN$7:$EF$7,0),"")</f>
        <v>5</v>
      </c>
      <c r="AK17" s="25">
        <f>IFERROR(MATCH(AK$11,_calc_기준300!$CN$7:$EF$7,0),"")</f>
        <v>24</v>
      </c>
      <c r="AL17" s="25">
        <f>IFERROR(MATCH(AL$11,_calc_기준300!$CN$7:$EF$7,0),"")</f>
        <v>23</v>
      </c>
      <c r="AM17" s="25">
        <f>IFERROR(MATCH(AM$11,_calc_기준300!$CN$7:$EF$7,0),"")</f>
        <v>38</v>
      </c>
      <c r="AN17" s="25">
        <f>IFERROR(MATCH(AN$11,_calc_기준300!$CN$7:$EF$7,0),"")</f>
        <v>15</v>
      </c>
      <c r="AO17" s="25">
        <f>IFERROR(MATCH(AO$11,_calc_기준300!$CN$7:$EF$7,0),"")</f>
        <v>20</v>
      </c>
      <c r="AP17" s="25">
        <f>IFERROR(MATCH(AP$11,_calc_기준300!$CN$7:$EF$7,0),"")</f>
        <v>25</v>
      </c>
      <c r="AQ17" s="25">
        <f>IFERROR(MATCH(AQ$11,_calc_기준300!$CN$7:$EF$7,0),"")</f>
        <v>19</v>
      </c>
      <c r="AR17" s="25">
        <f>IFERROR(MATCH(AR$11,_calc_기준300!$CN$7:$EF$7,0),"")</f>
        <v>41</v>
      </c>
      <c r="AS17" s="25">
        <f>IFERROR(MATCH(AS$11,_calc_기준300!$CN$7:$EF$7,0),"")</f>
        <v>42</v>
      </c>
      <c r="AT17" s="25">
        <f>IFERROR(MATCH(AT$11,_calc_기준300!$CN$7:$EF$7,0),"")</f>
        <v>4</v>
      </c>
      <c r="AU17" s="25">
        <f>IFERROR(MATCH(AU$11,_calc_기준300!$CN$7:$EF$7,0),"")</f>
        <v>8</v>
      </c>
      <c r="AV17" s="25">
        <f>IFERROR(MATCH(AV$11,_calc_기준300!$CN$7:$EF$7,0),"")</f>
        <v>9</v>
      </c>
      <c r="AW17" s="25">
        <f>IFERROR(MATCH(AW$11,_calc_기준300!$CN$7:$EF$7,0),"")</f>
        <v>10</v>
      </c>
      <c r="AX17" s="25">
        <f>IFERROR(MATCH(AX$11,_calc_기준300!$CN$7:$EF$7,0),"")</f>
        <v>27</v>
      </c>
      <c r="AY17" s="25">
        <f>IFERROR(MATCH(AY$11,_calc_기준300!$CN$7:$EF$7,0),"")</f>
        <v>31</v>
      </c>
      <c r="AZ17" s="25">
        <f>IFERROR(MATCH(AZ$11,_calc_기준300!$CN$7:$EF$7,0),"")</f>
        <v>36</v>
      </c>
      <c r="BA17" s="25">
        <f>IFERROR(MATCH(BA$11,_calc_기준300!$CN$7:$EF$7,0),"")</f>
        <v>2</v>
      </c>
      <c r="BB17" s="25">
        <f>IFERROR(MATCH(BB$11,_calc_기준300!$CN$7:$EF$7,0),"")</f>
        <v>28</v>
      </c>
      <c r="BC17" s="25">
        <f>IFERROR(MATCH(BC$11,_calc_기준300!$CN$7:$EF$7,0),"")</f>
        <v>39</v>
      </c>
      <c r="BD17" s="25">
        <f>IFERROR(MATCH(BD$11,_calc_기준300!$CN$7:$EF$7,0),"")</f>
        <v>1</v>
      </c>
    </row>
    <row r="18" spans="1:56" ht="16.5" customHeight="1">
      <c r="A18" s="57">
        <f t="shared" si="2"/>
        <v>1238</v>
      </c>
      <c r="B18" s="40">
        <f>IFERROR(INDEX(전체당첨내역!$B:$B,MATCH($A18,전체당첨내역!$A:$A,0)),"")</f>
        <v>2</v>
      </c>
      <c r="C18" s="40">
        <f>IFERROR(INDEX(전체당첨내역!$C:$C,MATCH($A18,전체당첨내역!$A:$A,0)),"")</f>
        <v>13</v>
      </c>
      <c r="D18" s="40">
        <f>IFERROR(INDEX(전체당첨내역!$D:$D,MATCH($A18,전체당첨내역!$A:$A,0)),"")</f>
        <v>18</v>
      </c>
      <c r="E18" s="40">
        <f>IFERROR(INDEX(전체당첨내역!$E:$E,MATCH($A18,전체당첨내역!$A:$A,0)),"")</f>
        <v>32</v>
      </c>
      <c r="F18" s="40">
        <f>IFERROR(INDEX(전체당첨내역!$F:$F,MATCH($A18,전체당첨내역!$A:$A,0)),"")</f>
        <v>38</v>
      </c>
      <c r="G18" s="40">
        <f>IFERROR(INDEX(전체당첨내역!$G:$G,MATCH($A18,전체당첨내역!$A:$A,0)),"")</f>
        <v>42</v>
      </c>
      <c r="H18" s="41">
        <f>IFERROR(INDEX(전체당첨내역!$H:$H,MATCH($A18,전체당첨내역!$A:$A,0)),"")</f>
        <v>22</v>
      </c>
      <c r="I18" s="42">
        <f>IFERROR((INDEX(_calc_기준300!$CN$8:$EF$8,1,$B18)&gt;0)*(INDEX(_calc_기준300!$CN$8:$EF$8,1,$B18)&lt;=15)+(INDEX(_calc_기준300!$CN$8:$EF$8,1,$C18)&gt;0)*(INDEX(_calc_기준300!$CN$8:$EF$8,1,$C18)&lt;=15)+(INDEX(_calc_기준300!$CN$8:$EF$8,1,$D18)&gt;0)*(INDEX(_calc_기준300!$CN$8:$EF$8,1,$D18)&lt;=15)+(INDEX(_calc_기준300!$CN$8:$EF$8,1,$E18)&gt;0)*(INDEX(_calc_기준300!$CN$8:$EF$8,1,$E18)&lt;=15)+(INDEX(_calc_기준300!$CN$8:$EF$8,1,$F18)&gt;0)*(INDEX(_calc_기준300!$CN$8:$EF$8,1,$F18)&lt;=15)+(INDEX(_calc_기준300!$CN$8:$EF$8,1,$G18)&gt;0)*(INDEX(_calc_기준300!$CN$8:$EF$8,1,$G18)&lt;=15),"")</f>
        <v>2</v>
      </c>
      <c r="J18" s="40">
        <f>IFERROR((INDEX(_calc_기준300!$CN$8:$EF$8,1,$B18)&gt;15)*(INDEX(_calc_기준300!$CN$8:$EF$8,1,$B18)&lt;=30)+(INDEX(_calc_기준300!$CN$8:$EF$8,1,$C18)&gt;15)*(INDEX(_calc_기준300!$CN$8:$EF$8,1,$C18)&lt;=30)+(INDEX(_calc_기준300!$CN$8:$EF$8,1,$D18)&gt;15)*(INDEX(_calc_기준300!$CN$8:$EF$8,1,$D18)&lt;=30)+(INDEX(_calc_기준300!$CN$8:$EF$8,1,$E18)&gt;15)*(INDEX(_calc_기준300!$CN$8:$EF$8,1,$E18)&lt;=30)+(INDEX(_calc_기준300!$CN$8:$EF$8,1,$F18)&gt;15)*(INDEX(_calc_기준300!$CN$8:$EF$8,1,$F18)&lt;=30)+(INDEX(_calc_기준300!$CN$8:$EF$8,1,$G18)&gt;15)*(INDEX(_calc_기준300!$CN$8:$EF$8,1,$G18)&lt;=30),"")</f>
        <v>4</v>
      </c>
      <c r="K18" s="43">
        <f>IFERROR((INDEX(_calc_기준300!$CN$8:$EF$8,1,$B18)&gt;30)+(INDEX(_calc_기준300!$CN$8:$EF$8,1,$C18)&gt;30)+(INDEX(_calc_기준300!$CN$8:$EF$8,1,$D18)&gt;30)+(INDEX(_calc_기준300!$CN$8:$EF$8,1,$E18)&gt;30)+(INDEX(_calc_기준300!$CN$8:$EF$8,1,$F18)&gt;30)+(INDEX(_calc_기준300!$CN$8:$EF$8,1,$G18)&gt;30),"")</f>
        <v>0</v>
      </c>
      <c r="L18" s="25">
        <f>IFERROR(MATCH(L$11,_calc_기준300!$CN$8:$EF$8,0),"")</f>
        <v>21</v>
      </c>
      <c r="M18" s="25">
        <f>IFERROR(MATCH(M$11,_calc_기준300!$CN$8:$EF$8,0),"")</f>
        <v>13</v>
      </c>
      <c r="N18" s="25">
        <f>IFERROR(MATCH(N$11,_calc_기준300!$CN$8:$EF$8,0),"")</f>
        <v>33</v>
      </c>
      <c r="O18" s="25">
        <f>IFERROR(MATCH(O$11,_calc_기준300!$CN$8:$EF$8,0),"")</f>
        <v>6</v>
      </c>
      <c r="P18" s="25">
        <f>IFERROR(MATCH(P$11,_calc_기준300!$CN$8:$EF$8,0),"")</f>
        <v>14</v>
      </c>
      <c r="Q18" s="25">
        <f>IFERROR(MATCH(Q$11,_calc_기준300!$CN$8:$EF$8,0),"")</f>
        <v>35</v>
      </c>
      <c r="R18" s="25">
        <f>IFERROR(MATCH(R$11,_calc_기준300!$CN$8:$EF$8,0),"")</f>
        <v>7</v>
      </c>
      <c r="S18" s="25">
        <f>IFERROR(MATCH(S$11,_calc_기준300!$CN$8:$EF$8,0),"")</f>
        <v>11</v>
      </c>
      <c r="T18" s="25">
        <f>IFERROR(MATCH(T$11,_calc_기준300!$CN$8:$EF$8,0),"")</f>
        <v>40</v>
      </c>
      <c r="U18" s="25">
        <f>IFERROR(MATCH(U$11,_calc_기준300!$CN$8:$EF$8,0),"")</f>
        <v>37</v>
      </c>
      <c r="V18" s="25">
        <f>IFERROR(MATCH(V$11,_calc_기준300!$CN$8:$EF$8,0),"")</f>
        <v>12</v>
      </c>
      <c r="W18" s="25">
        <f>IFERROR(MATCH(W$11,_calc_기준300!$CN$8:$EF$8,0),"")</f>
        <v>30</v>
      </c>
      <c r="X18" s="25">
        <f>IFERROR(MATCH(X$11,_calc_기준300!$CN$8:$EF$8,0),"")</f>
        <v>45</v>
      </c>
      <c r="Y18" s="25">
        <f>IFERROR(MATCH(Y$11,_calc_기준300!$CN$8:$EF$8,0),"")</f>
        <v>18</v>
      </c>
      <c r="Z18" s="25">
        <f>IFERROR(MATCH(Z$11,_calc_기준300!$CN$8:$EF$8,0),"")</f>
        <v>34</v>
      </c>
      <c r="AA18" s="25">
        <f>IFERROR(MATCH(AA$11,_calc_기준300!$CN$8:$EF$8,0),"")</f>
        <v>26</v>
      </c>
      <c r="AB18" s="25">
        <f>IFERROR(MATCH(AB$11,_calc_기준300!$CN$8:$EF$8,0),"")</f>
        <v>3</v>
      </c>
      <c r="AC18" s="25">
        <f>IFERROR(MATCH(AC$11,_calc_기준300!$CN$8:$EF$8,0),"")</f>
        <v>44</v>
      </c>
      <c r="AD18" s="25">
        <f>IFERROR(MATCH(AD$11,_calc_기준300!$CN$8:$EF$8,0),"")</f>
        <v>16</v>
      </c>
      <c r="AE18" s="25">
        <f>IFERROR(MATCH(AE$11,_calc_기준300!$CN$8:$EF$8,0),"")</f>
        <v>17</v>
      </c>
      <c r="AF18" s="25">
        <f>IFERROR(MATCH(AF$11,_calc_기준300!$CN$8:$EF$8,0),"")</f>
        <v>32</v>
      </c>
      <c r="AG18" s="25">
        <f>IFERROR(MATCH(AG$11,_calc_기준300!$CN$8:$EF$8,0),"")</f>
        <v>42</v>
      </c>
      <c r="AH18" s="25">
        <f>IFERROR(MATCH(AH$11,_calc_기준300!$CN$8:$EF$8,0),"")</f>
        <v>43</v>
      </c>
      <c r="AI18" s="25">
        <f>IFERROR(MATCH(AI$11,_calc_기준300!$CN$8:$EF$8,0),"")</f>
        <v>22</v>
      </c>
      <c r="AJ18" s="25">
        <f>IFERROR(MATCH(AJ$11,_calc_기준300!$CN$8:$EF$8,0),"")</f>
        <v>24</v>
      </c>
      <c r="AK18" s="25">
        <f>IFERROR(MATCH(AK$11,_calc_기준300!$CN$8:$EF$8,0),"")</f>
        <v>29</v>
      </c>
      <c r="AL18" s="25">
        <f>IFERROR(MATCH(AL$11,_calc_기준300!$CN$8:$EF$8,0),"")</f>
        <v>2</v>
      </c>
      <c r="AM18" s="25">
        <f>IFERROR(MATCH(AM$11,_calc_기준300!$CN$8:$EF$8,0),"")</f>
        <v>5</v>
      </c>
      <c r="AN18" s="25">
        <f>IFERROR(MATCH(AN$11,_calc_기준300!$CN$8:$EF$8,0),"")</f>
        <v>38</v>
      </c>
      <c r="AO18" s="25">
        <f>IFERROR(MATCH(AO$11,_calc_기준300!$CN$8:$EF$8,0),"")</f>
        <v>23</v>
      </c>
      <c r="AP18" s="25">
        <f>IFERROR(MATCH(AP$11,_calc_기준300!$CN$8:$EF$8,0),"")</f>
        <v>15</v>
      </c>
      <c r="AQ18" s="25">
        <f>IFERROR(MATCH(AQ$11,_calc_기준300!$CN$8:$EF$8,0),"")</f>
        <v>9</v>
      </c>
      <c r="AR18" s="25">
        <f>IFERROR(MATCH(AR$11,_calc_기준300!$CN$8:$EF$8,0),"")</f>
        <v>31</v>
      </c>
      <c r="AS18" s="25">
        <f>IFERROR(MATCH(AS$11,_calc_기준300!$CN$8:$EF$8,0),"")</f>
        <v>36</v>
      </c>
      <c r="AT18" s="25">
        <f>IFERROR(MATCH(AT$11,_calc_기준300!$CN$8:$EF$8,0),"")</f>
        <v>20</v>
      </c>
      <c r="AU18" s="25">
        <f>IFERROR(MATCH(AU$11,_calc_기준300!$CN$8:$EF$8,0),"")</f>
        <v>25</v>
      </c>
      <c r="AV18" s="25">
        <f>IFERROR(MATCH(AV$11,_calc_기준300!$CN$8:$EF$8,0),"")</f>
        <v>41</v>
      </c>
      <c r="AW18" s="25">
        <f>IFERROR(MATCH(AW$11,_calc_기준300!$CN$8:$EF$8,0),"")</f>
        <v>27</v>
      </c>
      <c r="AX18" s="25">
        <f>IFERROR(MATCH(AX$11,_calc_기준300!$CN$8:$EF$8,0),"")</f>
        <v>8</v>
      </c>
      <c r="AY18" s="25">
        <f>IFERROR(MATCH(AY$11,_calc_기준300!$CN$8:$EF$8,0),"")</f>
        <v>10</v>
      </c>
      <c r="AZ18" s="25">
        <f>IFERROR(MATCH(AZ$11,_calc_기준300!$CN$8:$EF$8,0),"")</f>
        <v>19</v>
      </c>
      <c r="BA18" s="25">
        <f>IFERROR(MATCH(BA$11,_calc_기준300!$CN$8:$EF$8,0),"")</f>
        <v>28</v>
      </c>
      <c r="BB18" s="25">
        <f>IFERROR(MATCH(BB$11,_calc_기준300!$CN$8:$EF$8,0),"")</f>
        <v>39</v>
      </c>
      <c r="BC18" s="25">
        <f>IFERROR(MATCH(BC$11,_calc_기준300!$CN$8:$EF$8,0),"")</f>
        <v>4</v>
      </c>
      <c r="BD18" s="25">
        <f>IFERROR(MATCH(BD$11,_calc_기준300!$CN$8:$EF$8,0),"")</f>
        <v>1</v>
      </c>
    </row>
    <row r="19" spans="1:56" ht="16.5" customHeight="1">
      <c r="A19" s="57">
        <f t="shared" si="2"/>
        <v>1237</v>
      </c>
      <c r="B19" s="40">
        <f>IFERROR(INDEX(전체당첨내역!$B:$B,MATCH($A19,전체당첨내역!$A:$A,0)),"")</f>
        <v>10</v>
      </c>
      <c r="C19" s="40">
        <f>IFERROR(INDEX(전체당첨내역!$C:$C,MATCH($A19,전체당첨내역!$A:$A,0)),"")</f>
        <v>20</v>
      </c>
      <c r="D19" s="40">
        <f>IFERROR(INDEX(전체당첨내역!$D:$D,MATCH($A19,전체당첨내역!$A:$A,0)),"")</f>
        <v>23</v>
      </c>
      <c r="E19" s="40">
        <f>IFERROR(INDEX(전체당첨내역!$E:$E,MATCH($A19,전체당첨내역!$A:$A,0)),"")</f>
        <v>34</v>
      </c>
      <c r="F19" s="40">
        <f>IFERROR(INDEX(전체당첨내역!$F:$F,MATCH($A19,전체당첨내역!$A:$A,0)),"")</f>
        <v>37</v>
      </c>
      <c r="G19" s="40">
        <f>IFERROR(INDEX(전체당첨내역!$G:$G,MATCH($A19,전체당첨내역!$A:$A,0)),"")</f>
        <v>40</v>
      </c>
      <c r="H19" s="41">
        <f>IFERROR(INDEX(전체당첨내역!$H:$H,MATCH($A19,전체당첨내역!$A:$A,0)),"")</f>
        <v>36</v>
      </c>
      <c r="I19" s="42">
        <f>IFERROR((INDEX(_calc_기준300!$CN$9:$EF$9,1,$B19)&gt;0)*(INDEX(_calc_기준300!$CN$9:$EF$9,1,$B19)&lt;=15)+(INDEX(_calc_기준300!$CN$9:$EF$9,1,$C19)&gt;0)*(INDEX(_calc_기준300!$CN$9:$EF$9,1,$C19)&lt;=15)+(INDEX(_calc_기준300!$CN$9:$EF$9,1,$D19)&gt;0)*(INDEX(_calc_기준300!$CN$9:$EF$9,1,$D19)&lt;=15)+(INDEX(_calc_기준300!$CN$9:$EF$9,1,$E19)&gt;0)*(INDEX(_calc_기준300!$CN$9:$EF$9,1,$E19)&lt;=15)+(INDEX(_calc_기준300!$CN$9:$EF$9,1,$F19)&gt;0)*(INDEX(_calc_기준300!$CN$9:$EF$9,1,$F19)&lt;=15)+(INDEX(_calc_기준300!$CN$9:$EF$9,1,$G19)&gt;0)*(INDEX(_calc_기준300!$CN$9:$EF$9,1,$G19)&lt;=15),"")</f>
        <v>3</v>
      </c>
      <c r="J19" s="40">
        <f>IFERROR((INDEX(_calc_기준300!$CN$9:$EF$9,1,$B19)&gt;15)*(INDEX(_calc_기준300!$CN$9:$EF$9,1,$B19)&lt;=30)+(INDEX(_calc_기준300!$CN$9:$EF$9,1,$C19)&gt;15)*(INDEX(_calc_기준300!$CN$9:$EF$9,1,$C19)&lt;=30)+(INDEX(_calc_기준300!$CN$9:$EF$9,1,$D19)&gt;15)*(INDEX(_calc_기준300!$CN$9:$EF$9,1,$D19)&lt;=30)+(INDEX(_calc_기준300!$CN$9:$EF$9,1,$E19)&gt;15)*(INDEX(_calc_기준300!$CN$9:$EF$9,1,$E19)&lt;=30)+(INDEX(_calc_기준300!$CN$9:$EF$9,1,$F19)&gt;15)*(INDEX(_calc_기준300!$CN$9:$EF$9,1,$F19)&lt;=30)+(INDEX(_calc_기준300!$CN$9:$EF$9,1,$G19)&gt;15)*(INDEX(_calc_기준300!$CN$9:$EF$9,1,$G19)&lt;=30),"")</f>
        <v>3</v>
      </c>
      <c r="K19" s="43">
        <f>IFERROR((INDEX(_calc_기준300!$CN$9:$EF$9,1,$B19)&gt;30)+(INDEX(_calc_기준300!$CN$9:$EF$9,1,$C19)&gt;30)+(INDEX(_calc_기준300!$CN$9:$EF$9,1,$D19)&gt;30)+(INDEX(_calc_기준300!$CN$9:$EF$9,1,$E19)&gt;30)+(INDEX(_calc_기준300!$CN$9:$EF$9,1,$F19)&gt;30)+(INDEX(_calc_기준300!$CN$9:$EF$9,1,$G19)&gt;30),"")</f>
        <v>0</v>
      </c>
      <c r="L19" s="25">
        <f>IFERROR(MATCH(L$11,_calc_기준300!$CN$9:$EF$9,0),"")</f>
        <v>21</v>
      </c>
      <c r="M19" s="25">
        <f>IFERROR(MATCH(M$11,_calc_기준300!$CN$9:$EF$9,0),"")</f>
        <v>6</v>
      </c>
      <c r="N19" s="25">
        <f>IFERROR(MATCH(N$11,_calc_기준300!$CN$9:$EF$9,0),"")</f>
        <v>14</v>
      </c>
      <c r="O19" s="25">
        <f>IFERROR(MATCH(O$11,_calc_기준300!$CN$9:$EF$9,0),"")</f>
        <v>33</v>
      </c>
      <c r="P19" s="25">
        <f>IFERROR(MATCH(P$11,_calc_기준300!$CN$9:$EF$9,0),"")</f>
        <v>7</v>
      </c>
      <c r="Q19" s="25">
        <f>IFERROR(MATCH(Q$11,_calc_기준300!$CN$9:$EF$9,0),"")</f>
        <v>35</v>
      </c>
      <c r="R19" s="25">
        <f>IFERROR(MATCH(R$11,_calc_기준300!$CN$9:$EF$9,0),"")</f>
        <v>11</v>
      </c>
      <c r="S19" s="25">
        <f>IFERROR(MATCH(S$11,_calc_기준300!$CN$9:$EF$9,0),"")</f>
        <v>13</v>
      </c>
      <c r="T19" s="25">
        <f>IFERROR(MATCH(T$11,_calc_기준300!$CN$9:$EF$9,0),"")</f>
        <v>37</v>
      </c>
      <c r="U19" s="25">
        <f>IFERROR(MATCH(U$11,_calc_기준300!$CN$9:$EF$9,0),"")</f>
        <v>30</v>
      </c>
      <c r="V19" s="25">
        <f>IFERROR(MATCH(V$11,_calc_기준300!$CN$9:$EF$9,0),"")</f>
        <v>34</v>
      </c>
      <c r="W19" s="25">
        <f>IFERROR(MATCH(W$11,_calc_기준300!$CN$9:$EF$9,0),"")</f>
        <v>45</v>
      </c>
      <c r="X19" s="25">
        <f>IFERROR(MATCH(X$11,_calc_기준300!$CN$9:$EF$9,0),"")</f>
        <v>12</v>
      </c>
      <c r="Y19" s="25">
        <f>IFERROR(MATCH(Y$11,_calc_기준300!$CN$9:$EF$9,0),"")</f>
        <v>40</v>
      </c>
      <c r="Z19" s="25">
        <f>IFERROR(MATCH(Z$11,_calc_기준300!$CN$9:$EF$9,0),"")</f>
        <v>18</v>
      </c>
      <c r="AA19" s="25">
        <f>IFERROR(MATCH(AA$11,_calc_기준300!$CN$9:$EF$9,0),"")</f>
        <v>3</v>
      </c>
      <c r="AB19" s="25">
        <f>IFERROR(MATCH(AB$11,_calc_기준300!$CN$9:$EF$9,0),"")</f>
        <v>16</v>
      </c>
      <c r="AC19" s="25">
        <f>IFERROR(MATCH(AC$11,_calc_기준300!$CN$9:$EF$9,0),"")</f>
        <v>22</v>
      </c>
      <c r="AD19" s="25">
        <f>IFERROR(MATCH(AD$11,_calc_기준300!$CN$9:$EF$9,0),"")</f>
        <v>32</v>
      </c>
      <c r="AE19" s="25">
        <f>IFERROR(MATCH(AE$11,_calc_기준300!$CN$9:$EF$9,0),"")</f>
        <v>17</v>
      </c>
      <c r="AF19" s="25">
        <f>IFERROR(MATCH(AF$11,_calc_기준300!$CN$9:$EF$9,0),"")</f>
        <v>44</v>
      </c>
      <c r="AG19" s="25">
        <f>IFERROR(MATCH(AG$11,_calc_기준300!$CN$9:$EF$9,0),"")</f>
        <v>23</v>
      </c>
      <c r="AH19" s="25">
        <f>IFERROR(MATCH(AH$11,_calc_기준300!$CN$9:$EF$9,0),"")</f>
        <v>43</v>
      </c>
      <c r="AI19" s="25">
        <f>IFERROR(MATCH(AI$11,_calc_기준300!$CN$9:$EF$9,0),"")</f>
        <v>42</v>
      </c>
      <c r="AJ19" s="25">
        <f>IFERROR(MATCH(AJ$11,_calc_기준300!$CN$9:$EF$9,0),"")</f>
        <v>20</v>
      </c>
      <c r="AK19" s="25">
        <f>IFERROR(MATCH(AK$11,_calc_기준300!$CN$9:$EF$9,0),"")</f>
        <v>24</v>
      </c>
      <c r="AL19" s="25">
        <f>IFERROR(MATCH(AL$11,_calc_기준300!$CN$9:$EF$9,0),"")</f>
        <v>29</v>
      </c>
      <c r="AM19" s="25">
        <f>IFERROR(MATCH(AM$11,_calc_기준300!$CN$9:$EF$9,0),"")</f>
        <v>2</v>
      </c>
      <c r="AN19" s="25">
        <f>IFERROR(MATCH(AN$11,_calc_기준300!$CN$9:$EF$9,0),"")</f>
        <v>10</v>
      </c>
      <c r="AO19" s="25">
        <f>IFERROR(MATCH(AO$11,_calc_기준300!$CN$9:$EF$9,0),"")</f>
        <v>38</v>
      </c>
      <c r="AP19" s="25">
        <f>IFERROR(MATCH(AP$11,_calc_기준300!$CN$9:$EF$9,0),"")</f>
        <v>36</v>
      </c>
      <c r="AQ19" s="25">
        <f>IFERROR(MATCH(AQ$11,_calc_기준300!$CN$9:$EF$9,0),"")</f>
        <v>5</v>
      </c>
      <c r="AR19" s="25">
        <f>IFERROR(MATCH(AR$11,_calc_기준300!$CN$9:$EF$9,0),"")</f>
        <v>15</v>
      </c>
      <c r="AS19" s="25">
        <f>IFERROR(MATCH(AS$11,_calc_기준300!$CN$9:$EF$9,0),"")</f>
        <v>9</v>
      </c>
      <c r="AT19" s="25">
        <f>IFERROR(MATCH(AT$11,_calc_기준300!$CN$9:$EF$9,0),"")</f>
        <v>26</v>
      </c>
      <c r="AU19" s="25">
        <f>IFERROR(MATCH(AU$11,_calc_기준300!$CN$9:$EF$9,0),"")</f>
        <v>31</v>
      </c>
      <c r="AV19" s="25">
        <f>IFERROR(MATCH(AV$11,_calc_기준300!$CN$9:$EF$9,0),"")</f>
        <v>41</v>
      </c>
      <c r="AW19" s="25">
        <f>IFERROR(MATCH(AW$11,_calc_기준300!$CN$9:$EF$9,0),"")</f>
        <v>25</v>
      </c>
      <c r="AX19" s="25">
        <f>IFERROR(MATCH(AX$11,_calc_기준300!$CN$9:$EF$9,0),"")</f>
        <v>27</v>
      </c>
      <c r="AY19" s="25">
        <f>IFERROR(MATCH(AY$11,_calc_기준300!$CN$9:$EF$9,0),"")</f>
        <v>8</v>
      </c>
      <c r="AZ19" s="25">
        <f>IFERROR(MATCH(AZ$11,_calc_기준300!$CN$9:$EF$9,0),"")</f>
        <v>19</v>
      </c>
      <c r="BA19" s="25">
        <f>IFERROR(MATCH(BA$11,_calc_기준300!$CN$9:$EF$9,0),"")</f>
        <v>28</v>
      </c>
      <c r="BB19" s="25">
        <f>IFERROR(MATCH(BB$11,_calc_기준300!$CN$9:$EF$9,0),"")</f>
        <v>39</v>
      </c>
      <c r="BC19" s="25">
        <f>IFERROR(MATCH(BC$11,_calc_기준300!$CN$9:$EF$9,0),"")</f>
        <v>4</v>
      </c>
      <c r="BD19" s="25">
        <f>IFERROR(MATCH(BD$11,_calc_기준300!$CN$9:$EF$9,0),"")</f>
        <v>1</v>
      </c>
    </row>
    <row r="20" spans="1:56" ht="16.5" customHeight="1">
      <c r="A20" s="57">
        <f t="shared" si="2"/>
        <v>1236</v>
      </c>
      <c r="B20" s="40">
        <f>IFERROR(INDEX(전체당첨내역!$B:$B,MATCH($A20,전체당첨내역!$A:$A,0)),"")</f>
        <v>12</v>
      </c>
      <c r="C20" s="40">
        <f>IFERROR(INDEX(전체당첨내역!$C:$C,MATCH($A20,전체당첨내역!$A:$A,0)),"")</f>
        <v>18</v>
      </c>
      <c r="D20" s="40">
        <f>IFERROR(INDEX(전체당첨내역!$D:$D,MATCH($A20,전체당첨내역!$A:$A,0)),"")</f>
        <v>21</v>
      </c>
      <c r="E20" s="40">
        <f>IFERROR(INDEX(전체당첨내역!$E:$E,MATCH($A20,전체당첨내역!$A:$A,0)),"")</f>
        <v>29</v>
      </c>
      <c r="F20" s="40">
        <f>IFERROR(INDEX(전체당첨내역!$F:$F,MATCH($A20,전체당첨내역!$A:$A,0)),"")</f>
        <v>34</v>
      </c>
      <c r="G20" s="40">
        <f>IFERROR(INDEX(전체당첨내역!$G:$G,MATCH($A20,전체당첨내역!$A:$A,0)),"")</f>
        <v>38</v>
      </c>
      <c r="H20" s="41">
        <f>IFERROR(INDEX(전체당첨내역!$H:$H,MATCH($A20,전체당첨내역!$A:$A,0)),"")</f>
        <v>10</v>
      </c>
      <c r="I20" s="42">
        <f>IFERROR((INDEX(_calc_기준300!$CN$10:$EF$10,1,$B20)&gt;0)*(INDEX(_calc_기준300!$CN$10:$EF$10,1,$B20)&lt;=15)+(INDEX(_calc_기준300!$CN$10:$EF$10,1,$C20)&gt;0)*(INDEX(_calc_기준300!$CN$10:$EF$10,1,$C20)&lt;=15)+(INDEX(_calc_기준300!$CN$10:$EF$10,1,$D20)&gt;0)*(INDEX(_calc_기준300!$CN$10:$EF$10,1,$D20)&lt;=15)+(INDEX(_calc_기준300!$CN$10:$EF$10,1,$E20)&gt;0)*(INDEX(_calc_기준300!$CN$10:$EF$10,1,$E20)&lt;=15)+(INDEX(_calc_기준300!$CN$10:$EF$10,1,$F20)&gt;0)*(INDEX(_calc_기준300!$CN$10:$EF$10,1,$F20)&lt;=15)+(INDEX(_calc_기준300!$CN$10:$EF$10,1,$G20)&gt;0)*(INDEX(_calc_기준300!$CN$10:$EF$10,1,$G20)&lt;=15),"")</f>
        <v>4</v>
      </c>
      <c r="J20" s="40">
        <f>IFERROR((INDEX(_calc_기준300!$CN$10:$EF$10,1,$B20)&gt;15)*(INDEX(_calc_기준300!$CN$10:$EF$10,1,$B20)&lt;=30)+(INDEX(_calc_기준300!$CN$10:$EF$10,1,$C20)&gt;15)*(INDEX(_calc_기준300!$CN$10:$EF$10,1,$C20)&lt;=30)+(INDEX(_calc_기준300!$CN$10:$EF$10,1,$D20)&gt;15)*(INDEX(_calc_기준300!$CN$10:$EF$10,1,$D20)&lt;=30)+(INDEX(_calc_기준300!$CN$10:$EF$10,1,$E20)&gt;15)*(INDEX(_calc_기준300!$CN$10:$EF$10,1,$E20)&lt;=30)+(INDEX(_calc_기준300!$CN$10:$EF$10,1,$F20)&gt;15)*(INDEX(_calc_기준300!$CN$10:$EF$10,1,$F20)&lt;=30)+(INDEX(_calc_기준300!$CN$10:$EF$10,1,$G20)&gt;15)*(INDEX(_calc_기준300!$CN$10:$EF$10,1,$G20)&lt;=30),"")</f>
        <v>2</v>
      </c>
      <c r="K20" s="43">
        <f>IFERROR((INDEX(_calc_기준300!$CN$10:$EF$10,1,$B20)&gt;30)+(INDEX(_calc_기준300!$CN$10:$EF$10,1,$C20)&gt;30)+(INDEX(_calc_기준300!$CN$10:$EF$10,1,$D20)&gt;30)+(INDEX(_calc_기준300!$CN$10:$EF$10,1,$E20)&gt;30)+(INDEX(_calc_기준300!$CN$10:$EF$10,1,$F20)&gt;30)+(INDEX(_calc_기준300!$CN$10:$EF$10,1,$G20)&gt;30),"")</f>
        <v>0</v>
      </c>
      <c r="L20" s="25">
        <f>IFERROR(MATCH(L$11,_calc_기준300!$CN$10:$EF$10,0),"")</f>
        <v>21</v>
      </c>
      <c r="M20" s="25">
        <f>IFERROR(MATCH(M$11,_calc_기준300!$CN$10:$EF$10,0),"")</f>
        <v>6</v>
      </c>
      <c r="N20" s="25">
        <f>IFERROR(MATCH(N$11,_calc_기준300!$CN$10:$EF$10,0),"")</f>
        <v>33</v>
      </c>
      <c r="O20" s="25">
        <f>IFERROR(MATCH(O$11,_calc_기준300!$CN$10:$EF$10,0),"")</f>
        <v>7</v>
      </c>
      <c r="P20" s="25">
        <f>IFERROR(MATCH(P$11,_calc_기준300!$CN$10:$EF$10,0),"")</f>
        <v>12</v>
      </c>
      <c r="Q20" s="25">
        <f>IFERROR(MATCH(Q$11,_calc_기준300!$CN$10:$EF$10,0),"")</f>
        <v>18</v>
      </c>
      <c r="R20" s="25">
        <f>IFERROR(MATCH(R$11,_calc_기준300!$CN$10:$EF$10,0),"")</f>
        <v>14</v>
      </c>
      <c r="S20" s="25">
        <f>IFERROR(MATCH(S$11,_calc_기준300!$CN$10:$EF$10,0),"")</f>
        <v>11</v>
      </c>
      <c r="T20" s="25">
        <f>IFERROR(MATCH(T$11,_calc_기준300!$CN$10:$EF$10,0),"")</f>
        <v>35</v>
      </c>
      <c r="U20" s="25">
        <f>IFERROR(MATCH(U$11,_calc_기준300!$CN$10:$EF$10,0),"")</f>
        <v>37</v>
      </c>
      <c r="V20" s="25">
        <f>IFERROR(MATCH(V$11,_calc_기준300!$CN$10:$EF$10,0),"")</f>
        <v>45</v>
      </c>
      <c r="W20" s="25">
        <f>IFERROR(MATCH(W$11,_calc_기준300!$CN$10:$EF$10,0),"")</f>
        <v>34</v>
      </c>
      <c r="X20" s="25">
        <f>IFERROR(MATCH(X$11,_calc_기준300!$CN$10:$EF$10,0),"")</f>
        <v>40</v>
      </c>
      <c r="Y20" s="25">
        <f>IFERROR(MATCH(Y$11,_calc_기준300!$CN$10:$EF$10,0),"")</f>
        <v>13</v>
      </c>
      <c r="Z20" s="25">
        <f>IFERROR(MATCH(Z$11,_calc_기준300!$CN$10:$EF$10,0),"")</f>
        <v>30</v>
      </c>
      <c r="AA20" s="25">
        <f>IFERROR(MATCH(AA$11,_calc_기준300!$CN$10:$EF$10,0),"")</f>
        <v>3</v>
      </c>
      <c r="AB20" s="25">
        <f>IFERROR(MATCH(AB$11,_calc_기준300!$CN$10:$EF$10,0),"")</f>
        <v>17</v>
      </c>
      <c r="AC20" s="25">
        <f>IFERROR(MATCH(AC$11,_calc_기준300!$CN$10:$EF$10,0),"")</f>
        <v>44</v>
      </c>
      <c r="AD20" s="25">
        <f>IFERROR(MATCH(AD$11,_calc_기준300!$CN$10:$EF$10,0),"")</f>
        <v>22</v>
      </c>
      <c r="AE20" s="25">
        <f>IFERROR(MATCH(AE$11,_calc_기준300!$CN$10:$EF$10,0),"")</f>
        <v>32</v>
      </c>
      <c r="AF20" s="25">
        <f>IFERROR(MATCH(AF$11,_calc_기준300!$CN$10:$EF$10,0),"")</f>
        <v>29</v>
      </c>
      <c r="AG20" s="25">
        <f>IFERROR(MATCH(AG$11,_calc_기준300!$CN$10:$EF$10,0),"")</f>
        <v>16</v>
      </c>
      <c r="AH20" s="25">
        <f>IFERROR(MATCH(AH$11,_calc_기준300!$CN$10:$EF$10,0),"")</f>
        <v>42</v>
      </c>
      <c r="AI20" s="25">
        <f>IFERROR(MATCH(AI$11,_calc_기준300!$CN$10:$EF$10,0),"")</f>
        <v>43</v>
      </c>
      <c r="AJ20" s="25">
        <f>IFERROR(MATCH(AJ$11,_calc_기준300!$CN$10:$EF$10,0),"")</f>
        <v>20</v>
      </c>
      <c r="AK20" s="25">
        <f>IFERROR(MATCH(AK$11,_calc_기준300!$CN$10:$EF$10,0),"")</f>
        <v>24</v>
      </c>
      <c r="AL20" s="25">
        <f>IFERROR(MATCH(AL$11,_calc_기준300!$CN$10:$EF$10,0),"")</f>
        <v>10</v>
      </c>
      <c r="AM20" s="25">
        <f>IFERROR(MATCH(AM$11,_calc_기준300!$CN$10:$EF$10,0),"")</f>
        <v>38</v>
      </c>
      <c r="AN20" s="25">
        <f>IFERROR(MATCH(AN$11,_calc_기준300!$CN$10:$EF$10,0),"")</f>
        <v>23</v>
      </c>
      <c r="AO20" s="25">
        <f>IFERROR(MATCH(AO$11,_calc_기준300!$CN$10:$EF$10,0),"")</f>
        <v>5</v>
      </c>
      <c r="AP20" s="25">
        <f>IFERROR(MATCH(AP$11,_calc_기준300!$CN$10:$EF$10,0),"")</f>
        <v>9</v>
      </c>
      <c r="AQ20" s="25">
        <f>IFERROR(MATCH(AQ$11,_calc_기준300!$CN$10:$EF$10,0),"")</f>
        <v>15</v>
      </c>
      <c r="AR20" s="25">
        <f>IFERROR(MATCH(AR$11,_calc_기준300!$CN$10:$EF$10,0),"")</f>
        <v>31</v>
      </c>
      <c r="AS20" s="25">
        <f>IFERROR(MATCH(AS$11,_calc_기준300!$CN$10:$EF$10,0),"")</f>
        <v>36</v>
      </c>
      <c r="AT20" s="25">
        <f>IFERROR(MATCH(AT$11,_calc_기준300!$CN$10:$EF$10,0),"")</f>
        <v>41</v>
      </c>
      <c r="AU20" s="25">
        <f>IFERROR(MATCH(AU$11,_calc_기준300!$CN$10:$EF$10,0),"")</f>
        <v>25</v>
      </c>
      <c r="AV20" s="25">
        <f>IFERROR(MATCH(AV$11,_calc_기준300!$CN$10:$EF$10,0),"")</f>
        <v>26</v>
      </c>
      <c r="AW20" s="25">
        <f>IFERROR(MATCH(AW$11,_calc_기준300!$CN$10:$EF$10,0),"")</f>
        <v>27</v>
      </c>
      <c r="AX20" s="25">
        <f>IFERROR(MATCH(AX$11,_calc_기준300!$CN$10:$EF$10,0),"")</f>
        <v>19</v>
      </c>
      <c r="AY20" s="25">
        <f>IFERROR(MATCH(AY$11,_calc_기준300!$CN$10:$EF$10,0),"")</f>
        <v>2</v>
      </c>
      <c r="AZ20" s="25">
        <f>IFERROR(MATCH(AZ$11,_calc_기준300!$CN$10:$EF$10,0),"")</f>
        <v>39</v>
      </c>
      <c r="BA20" s="25">
        <f>IFERROR(MATCH(BA$11,_calc_기준300!$CN$10:$EF$10,0),"")</f>
        <v>28</v>
      </c>
      <c r="BB20" s="25">
        <f>IFERROR(MATCH(BB$11,_calc_기준300!$CN$10:$EF$10,0),"")</f>
        <v>4</v>
      </c>
      <c r="BC20" s="25">
        <f>IFERROR(MATCH(BC$11,_calc_기준300!$CN$10:$EF$10,0),"")</f>
        <v>1</v>
      </c>
      <c r="BD20" s="25">
        <f>IFERROR(MATCH(BD$11,_calc_기준300!$CN$10:$EF$10,0),"")</f>
        <v>8</v>
      </c>
    </row>
    <row r="21" spans="1:56" ht="16.5" customHeight="1">
      <c r="A21" s="57">
        <f t="shared" si="2"/>
        <v>1235</v>
      </c>
      <c r="B21" s="40">
        <f>IFERROR(INDEX(전체당첨내역!$B:$B,MATCH($A21,전체당첨내역!$A:$A,0)),"")</f>
        <v>6</v>
      </c>
      <c r="C21" s="40">
        <f>IFERROR(INDEX(전체당첨내역!$C:$C,MATCH($A21,전체당첨내역!$A:$A,0)),"")</f>
        <v>7</v>
      </c>
      <c r="D21" s="40">
        <f>IFERROR(INDEX(전체당첨내역!$D:$D,MATCH($A21,전체당첨내역!$A:$A,0)),"")</f>
        <v>11</v>
      </c>
      <c r="E21" s="40">
        <f>IFERROR(INDEX(전체당첨내역!$E:$E,MATCH($A21,전체당첨내역!$A:$A,0)),"")</f>
        <v>15</v>
      </c>
      <c r="F21" s="40">
        <f>IFERROR(INDEX(전체당첨내역!$F:$F,MATCH($A21,전체당첨내역!$A:$A,0)),"")</f>
        <v>39</v>
      </c>
      <c r="G21" s="40">
        <f>IFERROR(INDEX(전체당첨내역!$G:$G,MATCH($A21,전체당첨내역!$A:$A,0)),"")</f>
        <v>43</v>
      </c>
      <c r="H21" s="41">
        <f>IFERROR(INDEX(전체당첨내역!$H:$H,MATCH($A21,전체당첨내역!$A:$A,0)),"")</f>
        <v>20</v>
      </c>
      <c r="I21" s="42">
        <f>IFERROR((INDEX(_calc_기준300!$CN$11:$EF$11,1,$B21)&gt;0)*(INDEX(_calc_기준300!$CN$11:$EF$11,1,$B21)&lt;=15)+(INDEX(_calc_기준300!$CN$11:$EF$11,1,$C21)&gt;0)*(INDEX(_calc_기준300!$CN$11:$EF$11,1,$C21)&lt;=15)+(INDEX(_calc_기준300!$CN$11:$EF$11,1,$D21)&gt;0)*(INDEX(_calc_기준300!$CN$11:$EF$11,1,$D21)&lt;=15)+(INDEX(_calc_기준300!$CN$11:$EF$11,1,$E21)&gt;0)*(INDEX(_calc_기준300!$CN$11:$EF$11,1,$E21)&lt;=15)+(INDEX(_calc_기준300!$CN$11:$EF$11,1,$F21)&gt;0)*(INDEX(_calc_기준300!$CN$11:$EF$11,1,$F21)&lt;=15)+(INDEX(_calc_기준300!$CN$11:$EF$11,1,$G21)&gt;0)*(INDEX(_calc_기준300!$CN$11:$EF$11,1,$G21)&lt;=15),"")</f>
        <v>3</v>
      </c>
      <c r="J21" s="40">
        <f>IFERROR((INDEX(_calc_기준300!$CN$11:$EF$11,1,$B21)&gt;15)*(INDEX(_calc_기준300!$CN$11:$EF$11,1,$B21)&lt;=30)+(INDEX(_calc_기준300!$CN$11:$EF$11,1,$C21)&gt;15)*(INDEX(_calc_기준300!$CN$11:$EF$11,1,$C21)&lt;=30)+(INDEX(_calc_기준300!$CN$11:$EF$11,1,$D21)&gt;15)*(INDEX(_calc_기준300!$CN$11:$EF$11,1,$D21)&lt;=30)+(INDEX(_calc_기준300!$CN$11:$EF$11,1,$E21)&gt;15)*(INDEX(_calc_기준300!$CN$11:$EF$11,1,$E21)&lt;=30)+(INDEX(_calc_기준300!$CN$11:$EF$11,1,$F21)&gt;15)*(INDEX(_calc_기준300!$CN$11:$EF$11,1,$F21)&lt;=30)+(INDEX(_calc_기준300!$CN$11:$EF$11,1,$G21)&gt;15)*(INDEX(_calc_기준300!$CN$11:$EF$11,1,$G21)&lt;=30),"")</f>
        <v>1</v>
      </c>
      <c r="K21" s="43">
        <f>IFERROR((INDEX(_calc_기준300!$CN$11:$EF$11,1,$B21)&gt;30)+(INDEX(_calc_기준300!$CN$11:$EF$11,1,$C21)&gt;30)+(INDEX(_calc_기준300!$CN$11:$EF$11,1,$D21)&gt;30)+(INDEX(_calc_기준300!$CN$11:$EF$11,1,$E21)&gt;30)+(INDEX(_calc_기준300!$CN$11:$EF$11,1,$F21)&gt;30)+(INDEX(_calc_기준300!$CN$11:$EF$11,1,$G21)&gt;30),"")</f>
        <v>2</v>
      </c>
      <c r="L21" s="25">
        <f>IFERROR(MATCH(L$11,_calc_기준300!$CN$11:$EF$11,0),"")</f>
        <v>7</v>
      </c>
      <c r="M21" s="25">
        <f>IFERROR(MATCH(M$11,_calc_기준300!$CN$11:$EF$11,0),"")</f>
        <v>21</v>
      </c>
      <c r="N21" s="25">
        <f>IFERROR(MATCH(N$11,_calc_기준300!$CN$11:$EF$11,0),"")</f>
        <v>33</v>
      </c>
      <c r="O21" s="25">
        <f>IFERROR(MATCH(O$11,_calc_기준300!$CN$11:$EF$11,0),"")</f>
        <v>6</v>
      </c>
      <c r="P21" s="25">
        <f>IFERROR(MATCH(P$11,_calc_기준300!$CN$11:$EF$11,0),"")</f>
        <v>18</v>
      </c>
      <c r="Q21" s="25">
        <f>IFERROR(MATCH(Q$11,_calc_기준300!$CN$11:$EF$11,0),"")</f>
        <v>12</v>
      </c>
      <c r="R21" s="25">
        <f>IFERROR(MATCH(R$11,_calc_기준300!$CN$11:$EF$11,0),"")</f>
        <v>14</v>
      </c>
      <c r="S21" s="25">
        <f>IFERROR(MATCH(S$11,_calc_기준300!$CN$11:$EF$11,0),"")</f>
        <v>35</v>
      </c>
      <c r="T21" s="25">
        <f>IFERROR(MATCH(T$11,_calc_기준300!$CN$11:$EF$11,0),"")</f>
        <v>37</v>
      </c>
      <c r="U21" s="25">
        <f>IFERROR(MATCH(U$11,_calc_기준300!$CN$11:$EF$11,0),"")</f>
        <v>11</v>
      </c>
      <c r="V21" s="25">
        <f>IFERROR(MATCH(V$11,_calc_기준300!$CN$11:$EF$11,0),"")</f>
        <v>30</v>
      </c>
      <c r="W21" s="25">
        <f>IFERROR(MATCH(W$11,_calc_기준300!$CN$11:$EF$11,0),"")</f>
        <v>40</v>
      </c>
      <c r="X21" s="25">
        <f>IFERROR(MATCH(X$11,_calc_기준300!$CN$11:$EF$11,0),"")</f>
        <v>45</v>
      </c>
      <c r="Y21" s="25">
        <f>IFERROR(MATCH(Y$11,_calc_기준300!$CN$11:$EF$11,0),"")</f>
        <v>13</v>
      </c>
      <c r="Z21" s="25">
        <f>IFERROR(MATCH(Z$11,_calc_기준300!$CN$11:$EF$11,0),"")</f>
        <v>34</v>
      </c>
      <c r="AA21" s="25">
        <f>IFERROR(MATCH(AA$11,_calc_기준300!$CN$11:$EF$11,0),"")</f>
        <v>44</v>
      </c>
      <c r="AB21" s="25">
        <f>IFERROR(MATCH(AB$11,_calc_기준300!$CN$11:$EF$11,0),"")</f>
        <v>3</v>
      </c>
      <c r="AC21" s="25">
        <f>IFERROR(MATCH(AC$11,_calc_기준300!$CN$11:$EF$11,0),"")</f>
        <v>20</v>
      </c>
      <c r="AD21" s="25">
        <f>IFERROR(MATCH(AD$11,_calc_기준300!$CN$11:$EF$11,0),"")</f>
        <v>38</v>
      </c>
      <c r="AE21" s="25">
        <f>IFERROR(MATCH(AE$11,_calc_기준300!$CN$11:$EF$11,0),"")</f>
        <v>10</v>
      </c>
      <c r="AF21" s="25">
        <f>IFERROR(MATCH(AF$11,_calc_기준300!$CN$11:$EF$11,0),"")</f>
        <v>16</v>
      </c>
      <c r="AG21" s="25">
        <f>IFERROR(MATCH(AG$11,_calc_기준300!$CN$11:$EF$11,0),"")</f>
        <v>43</v>
      </c>
      <c r="AH21" s="25">
        <f>IFERROR(MATCH(AH$11,_calc_기준300!$CN$11:$EF$11,0),"")</f>
        <v>42</v>
      </c>
      <c r="AI21" s="25">
        <f>IFERROR(MATCH(AI$11,_calc_기준300!$CN$11:$EF$11,0),"")</f>
        <v>24</v>
      </c>
      <c r="AJ21" s="25">
        <f>IFERROR(MATCH(AJ$11,_calc_기준300!$CN$11:$EF$11,0),"")</f>
        <v>29</v>
      </c>
      <c r="AK21" s="25">
        <f>IFERROR(MATCH(AK$11,_calc_기준300!$CN$11:$EF$11,0),"")</f>
        <v>32</v>
      </c>
      <c r="AL21" s="25">
        <f>IFERROR(MATCH(AL$11,_calc_기준300!$CN$11:$EF$11,0),"")</f>
        <v>5</v>
      </c>
      <c r="AM21" s="25">
        <f>IFERROR(MATCH(AM$11,_calc_기준300!$CN$11:$EF$11,0),"")</f>
        <v>17</v>
      </c>
      <c r="AN21" s="25">
        <f>IFERROR(MATCH(AN$11,_calc_기준300!$CN$11:$EF$11,0),"")</f>
        <v>36</v>
      </c>
      <c r="AO21" s="25">
        <f>IFERROR(MATCH(AO$11,_calc_기준300!$CN$11:$EF$11,0),"")</f>
        <v>9</v>
      </c>
      <c r="AP21" s="25">
        <f>IFERROR(MATCH(AP$11,_calc_기준300!$CN$11:$EF$11,0),"")</f>
        <v>39</v>
      </c>
      <c r="AQ21" s="25">
        <f>IFERROR(MATCH(AQ$11,_calc_기준300!$CN$11:$EF$11,0),"")</f>
        <v>15</v>
      </c>
      <c r="AR21" s="25">
        <f>IFERROR(MATCH(AR$11,_calc_기준300!$CN$11:$EF$11,0),"")</f>
        <v>22</v>
      </c>
      <c r="AS21" s="25">
        <f>IFERROR(MATCH(AS$11,_calc_기준300!$CN$11:$EF$11,0),"")</f>
        <v>23</v>
      </c>
      <c r="AT21" s="25">
        <f>IFERROR(MATCH(AT$11,_calc_기준300!$CN$11:$EF$11,0),"")</f>
        <v>26</v>
      </c>
      <c r="AU21" s="25">
        <f>IFERROR(MATCH(AU$11,_calc_기준300!$CN$11:$EF$11,0),"")</f>
        <v>31</v>
      </c>
      <c r="AV21" s="25">
        <f>IFERROR(MATCH(AV$11,_calc_기준300!$CN$11:$EF$11,0),"")</f>
        <v>41</v>
      </c>
      <c r="AW21" s="25">
        <f>IFERROR(MATCH(AW$11,_calc_기준300!$CN$11:$EF$11,0),"")</f>
        <v>25</v>
      </c>
      <c r="AX21" s="25">
        <f>IFERROR(MATCH(AX$11,_calc_기준300!$CN$11:$EF$11,0),"")</f>
        <v>19</v>
      </c>
      <c r="AY21" s="25">
        <f>IFERROR(MATCH(AY$11,_calc_기준300!$CN$11:$EF$11,0),"")</f>
        <v>27</v>
      </c>
      <c r="AZ21" s="25">
        <f>IFERROR(MATCH(AZ$11,_calc_기준300!$CN$11:$EF$11,0),"")</f>
        <v>2</v>
      </c>
      <c r="BA21" s="25">
        <f>IFERROR(MATCH(BA$11,_calc_기준300!$CN$11:$EF$11,0),"")</f>
        <v>4</v>
      </c>
      <c r="BB21" s="25">
        <f>IFERROR(MATCH(BB$11,_calc_기준300!$CN$11:$EF$11,0),"")</f>
        <v>28</v>
      </c>
      <c r="BC21" s="25">
        <f>IFERROR(MATCH(BC$11,_calc_기준300!$CN$11:$EF$11,0),"")</f>
        <v>1</v>
      </c>
      <c r="BD21" s="25">
        <f>IFERROR(MATCH(BD$11,_calc_기준300!$CN$11:$EF$11,0),"")</f>
        <v>8</v>
      </c>
    </row>
    <row r="22" spans="1:56" ht="16.5" customHeight="1">
      <c r="A22" s="57">
        <f t="shared" si="2"/>
        <v>1234</v>
      </c>
      <c r="B22" s="40">
        <f>IFERROR(INDEX(전체당첨내역!$B:$B,MATCH($A22,전체당첨내역!$A:$A,0)),"")</f>
        <v>1</v>
      </c>
      <c r="C22" s="40">
        <f>IFERROR(INDEX(전체당첨내역!$C:$C,MATCH($A22,전체당첨내역!$A:$A,0)),"")</f>
        <v>15</v>
      </c>
      <c r="D22" s="40">
        <f>IFERROR(INDEX(전체당첨내역!$D:$D,MATCH($A22,전체당첨내역!$A:$A,0)),"")</f>
        <v>19</v>
      </c>
      <c r="E22" s="40">
        <f>IFERROR(INDEX(전체당첨내역!$E:$E,MATCH($A22,전체당첨내역!$A:$A,0)),"")</f>
        <v>31</v>
      </c>
      <c r="F22" s="40">
        <f>IFERROR(INDEX(전체당첨내역!$F:$F,MATCH($A22,전체당첨내역!$A:$A,0)),"")</f>
        <v>35</v>
      </c>
      <c r="G22" s="40">
        <f>IFERROR(INDEX(전체당첨내역!$G:$G,MATCH($A22,전체당첨내역!$A:$A,0)),"")</f>
        <v>43</v>
      </c>
      <c r="H22" s="41">
        <f>IFERROR(INDEX(전체당첨내역!$H:$H,MATCH($A22,전체당첨내역!$A:$A,0)),"")</f>
        <v>27</v>
      </c>
      <c r="I22" s="42">
        <f>IFERROR((INDEX(_calc_기준300!$CN$12:$EF$12,1,$B22)&gt;0)*(INDEX(_calc_기준300!$CN$12:$EF$12,1,$B22)&lt;=15)+(INDEX(_calc_기준300!$CN$12:$EF$12,1,$C22)&gt;0)*(INDEX(_calc_기준300!$CN$12:$EF$12,1,$C22)&lt;=15)+(INDEX(_calc_기준300!$CN$12:$EF$12,1,$D22)&gt;0)*(INDEX(_calc_기준300!$CN$12:$EF$12,1,$D22)&lt;=15)+(INDEX(_calc_기준300!$CN$12:$EF$12,1,$E22)&gt;0)*(INDEX(_calc_기준300!$CN$12:$EF$12,1,$E22)&lt;=15)+(INDEX(_calc_기준300!$CN$12:$EF$12,1,$F22)&gt;0)*(INDEX(_calc_기준300!$CN$12:$EF$12,1,$F22)&lt;=15)+(INDEX(_calc_기준300!$CN$12:$EF$12,1,$G22)&gt;0)*(INDEX(_calc_기준300!$CN$12:$EF$12,1,$G22)&lt;=15),"")</f>
        <v>1</v>
      </c>
      <c r="J22" s="40">
        <f>IFERROR((INDEX(_calc_기준300!$CN$12:$EF$12,1,$B22)&gt;15)*(INDEX(_calc_기준300!$CN$12:$EF$12,1,$B22)&lt;=30)+(INDEX(_calc_기준300!$CN$12:$EF$12,1,$C22)&gt;15)*(INDEX(_calc_기준300!$CN$12:$EF$12,1,$C22)&lt;=30)+(INDEX(_calc_기준300!$CN$12:$EF$12,1,$D22)&gt;15)*(INDEX(_calc_기준300!$CN$12:$EF$12,1,$D22)&lt;=30)+(INDEX(_calc_기준300!$CN$12:$EF$12,1,$E22)&gt;15)*(INDEX(_calc_기준300!$CN$12:$EF$12,1,$E22)&lt;=30)+(INDEX(_calc_기준300!$CN$12:$EF$12,1,$F22)&gt;15)*(INDEX(_calc_기준300!$CN$12:$EF$12,1,$F22)&lt;=30)+(INDEX(_calc_기준300!$CN$12:$EF$12,1,$G22)&gt;15)*(INDEX(_calc_기준300!$CN$12:$EF$12,1,$G22)&lt;=30),"")</f>
        <v>1</v>
      </c>
      <c r="K22" s="43">
        <f>IFERROR((INDEX(_calc_기준300!$CN$12:$EF$12,1,$B22)&gt;30)+(INDEX(_calc_기준300!$CN$12:$EF$12,1,$C22)&gt;30)+(INDEX(_calc_기준300!$CN$12:$EF$12,1,$D22)&gt;30)+(INDEX(_calc_기준300!$CN$12:$EF$12,1,$E22)&gt;30)+(INDEX(_calc_기준300!$CN$12:$EF$12,1,$F22)&gt;30)+(INDEX(_calc_기준300!$CN$12:$EF$12,1,$G22)&gt;30),"")</f>
        <v>4</v>
      </c>
      <c r="L22" s="25">
        <f>IFERROR(MATCH(L$11,_calc_기준300!$CN$12:$EF$12,0),"")</f>
        <v>7</v>
      </c>
      <c r="M22" s="25">
        <f>IFERROR(MATCH(M$11,_calc_기준300!$CN$12:$EF$12,0),"")</f>
        <v>35</v>
      </c>
      <c r="N22" s="25">
        <f>IFERROR(MATCH(N$11,_calc_기준300!$CN$12:$EF$12,0),"")</f>
        <v>21</v>
      </c>
      <c r="O22" s="25">
        <f>IFERROR(MATCH(O$11,_calc_기준300!$CN$12:$EF$12,0),"")</f>
        <v>6</v>
      </c>
      <c r="P22" s="25">
        <f>IFERROR(MATCH(P$11,_calc_기준300!$CN$12:$EF$12,0),"")</f>
        <v>33</v>
      </c>
      <c r="Q22" s="25">
        <f>IFERROR(MATCH(Q$11,_calc_기준300!$CN$12:$EF$12,0),"")</f>
        <v>18</v>
      </c>
      <c r="R22" s="25">
        <f>IFERROR(MATCH(R$11,_calc_기준300!$CN$12:$EF$12,0),"")</f>
        <v>12</v>
      </c>
      <c r="S22" s="25">
        <f>IFERROR(MATCH(S$11,_calc_기준300!$CN$12:$EF$12,0),"")</f>
        <v>14</v>
      </c>
      <c r="T22" s="25">
        <f>IFERROR(MATCH(T$11,_calc_기준300!$CN$12:$EF$12,0),"")</f>
        <v>30</v>
      </c>
      <c r="U22" s="25">
        <f>IFERROR(MATCH(U$11,_calc_기준300!$CN$12:$EF$12,0),"")</f>
        <v>11</v>
      </c>
      <c r="V22" s="25">
        <f>IFERROR(MATCH(V$11,_calc_기준300!$CN$12:$EF$12,0),"")</f>
        <v>45</v>
      </c>
      <c r="W22" s="25">
        <f>IFERROR(MATCH(W$11,_calc_기준300!$CN$12:$EF$12,0),"")</f>
        <v>40</v>
      </c>
      <c r="X22" s="25">
        <f>IFERROR(MATCH(X$11,_calc_기준300!$CN$12:$EF$12,0),"")</f>
        <v>34</v>
      </c>
      <c r="Y22" s="25">
        <f>IFERROR(MATCH(Y$11,_calc_기준300!$CN$12:$EF$12,0),"")</f>
        <v>13</v>
      </c>
      <c r="Z22" s="25">
        <f>IFERROR(MATCH(Z$11,_calc_기준300!$CN$12:$EF$12,0),"")</f>
        <v>44</v>
      </c>
      <c r="AA22" s="25">
        <f>IFERROR(MATCH(AA$11,_calc_기준300!$CN$12:$EF$12,0),"")</f>
        <v>3</v>
      </c>
      <c r="AB22" s="25">
        <f>IFERROR(MATCH(AB$11,_calc_기준300!$CN$12:$EF$12,0),"")</f>
        <v>20</v>
      </c>
      <c r="AC22" s="25">
        <f>IFERROR(MATCH(AC$11,_calc_기준300!$CN$12:$EF$12,0),"")</f>
        <v>37</v>
      </c>
      <c r="AD22" s="25">
        <f>IFERROR(MATCH(AD$11,_calc_기준300!$CN$12:$EF$12,0),"")</f>
        <v>38</v>
      </c>
      <c r="AE22" s="25">
        <f>IFERROR(MATCH(AE$11,_calc_기준300!$CN$12:$EF$12,0),"")</f>
        <v>10</v>
      </c>
      <c r="AF22" s="25">
        <f>IFERROR(MATCH(AF$11,_calc_기준300!$CN$12:$EF$12,0),"")</f>
        <v>36</v>
      </c>
      <c r="AG22" s="25">
        <f>IFERROR(MATCH(AG$11,_calc_기준300!$CN$12:$EF$12,0),"")</f>
        <v>43</v>
      </c>
      <c r="AH22" s="25">
        <f>IFERROR(MATCH(AH$11,_calc_기준300!$CN$12:$EF$12,0),"")</f>
        <v>16</v>
      </c>
      <c r="AI22" s="25">
        <f>IFERROR(MATCH(AI$11,_calc_기준300!$CN$12:$EF$12,0),"")</f>
        <v>24</v>
      </c>
      <c r="AJ22" s="25">
        <f>IFERROR(MATCH(AJ$11,_calc_기준300!$CN$12:$EF$12,0),"")</f>
        <v>42</v>
      </c>
      <c r="AK22" s="25">
        <f>IFERROR(MATCH(AK$11,_calc_기준300!$CN$12:$EF$12,0),"")</f>
        <v>29</v>
      </c>
      <c r="AL22" s="25">
        <f>IFERROR(MATCH(AL$11,_calc_기준300!$CN$12:$EF$12,0),"")</f>
        <v>32</v>
      </c>
      <c r="AM22" s="25">
        <f>IFERROR(MATCH(AM$11,_calc_기준300!$CN$12:$EF$12,0),"")</f>
        <v>5</v>
      </c>
      <c r="AN22" s="25">
        <f>IFERROR(MATCH(AN$11,_calc_기준300!$CN$12:$EF$12,0),"")</f>
        <v>17</v>
      </c>
      <c r="AO22" s="25">
        <f>IFERROR(MATCH(AO$11,_calc_기준300!$CN$12:$EF$12,0),"")</f>
        <v>39</v>
      </c>
      <c r="AP22" s="25">
        <f>IFERROR(MATCH(AP$11,_calc_기준300!$CN$12:$EF$12,0),"")</f>
        <v>26</v>
      </c>
      <c r="AQ22" s="25">
        <f>IFERROR(MATCH(AQ$11,_calc_기준300!$CN$12:$EF$12,0),"")</f>
        <v>9</v>
      </c>
      <c r="AR22" s="25">
        <f>IFERROR(MATCH(AR$11,_calc_기준300!$CN$12:$EF$12,0),"")</f>
        <v>22</v>
      </c>
      <c r="AS22" s="25">
        <f>IFERROR(MATCH(AS$11,_calc_기준300!$CN$12:$EF$12,0),"")</f>
        <v>41</v>
      </c>
      <c r="AT22" s="25">
        <f>IFERROR(MATCH(AT$11,_calc_기준300!$CN$12:$EF$12,0),"")</f>
        <v>15</v>
      </c>
      <c r="AU22" s="25">
        <f>IFERROR(MATCH(AU$11,_calc_기준300!$CN$12:$EF$12,0),"")</f>
        <v>31</v>
      </c>
      <c r="AV22" s="25">
        <f>IFERROR(MATCH(AV$11,_calc_기준300!$CN$12:$EF$12,0),"")</f>
        <v>27</v>
      </c>
      <c r="AW22" s="25">
        <f>IFERROR(MATCH(AW$11,_calc_기준300!$CN$12:$EF$12,0),"")</f>
        <v>19</v>
      </c>
      <c r="AX22" s="25">
        <f>IFERROR(MATCH(AX$11,_calc_기준300!$CN$12:$EF$12,0),"")</f>
        <v>2</v>
      </c>
      <c r="AY22" s="25">
        <f>IFERROR(MATCH(AY$11,_calc_기준300!$CN$12:$EF$12,0),"")</f>
        <v>4</v>
      </c>
      <c r="AZ22" s="25">
        <f>IFERROR(MATCH(AZ$11,_calc_기준300!$CN$12:$EF$12,0),"")</f>
        <v>28</v>
      </c>
      <c r="BA22" s="25">
        <f>IFERROR(MATCH(BA$11,_calc_기준300!$CN$12:$EF$12,0),"")</f>
        <v>23</v>
      </c>
      <c r="BB22" s="25">
        <f>IFERROR(MATCH(BB$11,_calc_기준300!$CN$12:$EF$12,0),"")</f>
        <v>1</v>
      </c>
      <c r="BC22" s="25">
        <f>IFERROR(MATCH(BC$11,_calc_기준300!$CN$12:$EF$12,0),"")</f>
        <v>25</v>
      </c>
      <c r="BD22" s="25">
        <f>IFERROR(MATCH(BD$11,_calc_기준300!$CN$12:$EF$12,0),"")</f>
        <v>8</v>
      </c>
    </row>
    <row r="23" spans="1:56" ht="16.5" customHeight="1">
      <c r="A23" s="57">
        <f t="shared" si="2"/>
        <v>1233</v>
      </c>
      <c r="B23" s="40">
        <f>IFERROR(INDEX(전체당첨내역!$B:$B,MATCH($A23,전체당첨내역!$A:$A,0)),"")</f>
        <v>2</v>
      </c>
      <c r="C23" s="40">
        <f>IFERROR(INDEX(전체당첨내역!$C:$C,MATCH($A23,전체당첨내역!$A:$A,0)),"")</f>
        <v>7</v>
      </c>
      <c r="D23" s="40">
        <f>IFERROR(INDEX(전체당첨내역!$D:$D,MATCH($A23,전체당첨내역!$A:$A,0)),"")</f>
        <v>20</v>
      </c>
      <c r="E23" s="40">
        <f>IFERROR(INDEX(전체당첨내역!$E:$E,MATCH($A23,전체당첨내역!$A:$A,0)),"")</f>
        <v>25</v>
      </c>
      <c r="F23" s="40">
        <f>IFERROR(INDEX(전체당첨내역!$F:$F,MATCH($A23,전체당첨내역!$A:$A,0)),"")</f>
        <v>37</v>
      </c>
      <c r="G23" s="40">
        <f>IFERROR(INDEX(전체당첨내역!$G:$G,MATCH($A23,전체당첨내역!$A:$A,0)),"")</f>
        <v>40</v>
      </c>
      <c r="H23" s="41">
        <f>IFERROR(INDEX(전체당첨내역!$H:$H,MATCH($A23,전체당첨내역!$A:$A,0)),"")</f>
        <v>29</v>
      </c>
      <c r="I23" s="42">
        <f>IFERROR((INDEX(_calc_기준300!$CN$13:$EF$13,1,$B23)&gt;0)*(INDEX(_calc_기준300!$CN$13:$EF$13,1,$B23)&lt;=15)+(INDEX(_calc_기준300!$CN$13:$EF$13,1,$C23)&gt;0)*(INDEX(_calc_기준300!$CN$13:$EF$13,1,$C23)&lt;=15)+(INDEX(_calc_기준300!$CN$13:$EF$13,1,$D23)&gt;0)*(INDEX(_calc_기준300!$CN$13:$EF$13,1,$D23)&lt;=15)+(INDEX(_calc_기준300!$CN$13:$EF$13,1,$E23)&gt;0)*(INDEX(_calc_기준300!$CN$13:$EF$13,1,$E23)&lt;=15)+(INDEX(_calc_기준300!$CN$13:$EF$13,1,$F23)&gt;0)*(INDEX(_calc_기준300!$CN$13:$EF$13,1,$F23)&lt;=15)+(INDEX(_calc_기준300!$CN$13:$EF$13,1,$G23)&gt;0)*(INDEX(_calc_기준300!$CN$13:$EF$13,1,$G23)&lt;=15),"")</f>
        <v>3</v>
      </c>
      <c r="J23" s="40">
        <f>IFERROR((INDEX(_calc_기준300!$CN$13:$EF$13,1,$B23)&gt;15)*(INDEX(_calc_기준300!$CN$13:$EF$13,1,$B23)&lt;=30)+(INDEX(_calc_기준300!$CN$13:$EF$13,1,$C23)&gt;15)*(INDEX(_calc_기준300!$CN$13:$EF$13,1,$C23)&lt;=30)+(INDEX(_calc_기준300!$CN$13:$EF$13,1,$D23)&gt;15)*(INDEX(_calc_기준300!$CN$13:$EF$13,1,$D23)&lt;=30)+(INDEX(_calc_기준300!$CN$13:$EF$13,1,$E23)&gt;15)*(INDEX(_calc_기준300!$CN$13:$EF$13,1,$E23)&lt;=30)+(INDEX(_calc_기준300!$CN$13:$EF$13,1,$F23)&gt;15)*(INDEX(_calc_기준300!$CN$13:$EF$13,1,$F23)&lt;=30)+(INDEX(_calc_기준300!$CN$13:$EF$13,1,$G23)&gt;15)*(INDEX(_calc_기준300!$CN$13:$EF$13,1,$G23)&lt;=30),"")</f>
        <v>2</v>
      </c>
      <c r="K23" s="43">
        <f>IFERROR((INDEX(_calc_기준300!$CN$13:$EF$13,1,$B23)&gt;30)+(INDEX(_calc_기준300!$CN$13:$EF$13,1,$C23)&gt;30)+(INDEX(_calc_기준300!$CN$13:$EF$13,1,$D23)&gt;30)+(INDEX(_calc_기준300!$CN$13:$EF$13,1,$E23)&gt;30)+(INDEX(_calc_기준300!$CN$13:$EF$13,1,$F23)&gt;30)+(INDEX(_calc_기준300!$CN$13:$EF$13,1,$G23)&gt;30),"")</f>
        <v>1</v>
      </c>
      <c r="L23" s="25">
        <f>IFERROR(MATCH(L$11,_calc_기준300!$CN$13:$EF$13,0),"")</f>
        <v>7</v>
      </c>
      <c r="M23" s="25">
        <f>IFERROR(MATCH(M$11,_calc_기준300!$CN$13:$EF$13,0),"")</f>
        <v>35</v>
      </c>
      <c r="N23" s="25">
        <f>IFERROR(MATCH(N$11,_calc_기준300!$CN$13:$EF$13,0),"")</f>
        <v>21</v>
      </c>
      <c r="O23" s="25">
        <f>IFERROR(MATCH(O$11,_calc_기준300!$CN$13:$EF$13,0),"")</f>
        <v>6</v>
      </c>
      <c r="P23" s="25">
        <f>IFERROR(MATCH(P$11,_calc_기준300!$CN$13:$EF$13,0),"")</f>
        <v>33</v>
      </c>
      <c r="Q23" s="25">
        <f>IFERROR(MATCH(Q$11,_calc_기준300!$CN$13:$EF$13,0),"")</f>
        <v>12</v>
      </c>
      <c r="R23" s="25">
        <f>IFERROR(MATCH(R$11,_calc_기준300!$CN$13:$EF$13,0),"")</f>
        <v>14</v>
      </c>
      <c r="S23" s="25">
        <f>IFERROR(MATCH(S$11,_calc_기준300!$CN$13:$EF$13,0),"")</f>
        <v>18</v>
      </c>
      <c r="T23" s="25">
        <f>IFERROR(MATCH(T$11,_calc_기준300!$CN$13:$EF$13,0),"")</f>
        <v>30</v>
      </c>
      <c r="U23" s="25">
        <f>IFERROR(MATCH(U$11,_calc_기준300!$CN$13:$EF$13,0),"")</f>
        <v>45</v>
      </c>
      <c r="V23" s="25">
        <f>IFERROR(MATCH(V$11,_calc_기준300!$CN$13:$EF$13,0),"")</f>
        <v>11</v>
      </c>
      <c r="W23" s="25">
        <f>IFERROR(MATCH(W$11,_calc_기준300!$CN$13:$EF$13,0),"")</f>
        <v>40</v>
      </c>
      <c r="X23" s="25">
        <f>IFERROR(MATCH(X$11,_calc_기준300!$CN$13:$EF$13,0),"")</f>
        <v>34</v>
      </c>
      <c r="Y23" s="25">
        <f>IFERROR(MATCH(Y$11,_calc_기준300!$CN$13:$EF$13,0),"")</f>
        <v>13</v>
      </c>
      <c r="Z23" s="25">
        <f>IFERROR(MATCH(Z$11,_calc_기준300!$CN$13:$EF$13,0),"")</f>
        <v>37</v>
      </c>
      <c r="AA23" s="25">
        <f>IFERROR(MATCH(AA$11,_calc_기준300!$CN$13:$EF$13,0),"")</f>
        <v>20</v>
      </c>
      <c r="AB23" s="25">
        <f>IFERROR(MATCH(AB$11,_calc_기준300!$CN$13:$EF$13,0),"")</f>
        <v>3</v>
      </c>
      <c r="AC23" s="25">
        <f>IFERROR(MATCH(AC$11,_calc_기준300!$CN$13:$EF$13,0),"")</f>
        <v>44</v>
      </c>
      <c r="AD23" s="25">
        <f>IFERROR(MATCH(AD$11,_calc_기준300!$CN$13:$EF$13,0),"")</f>
        <v>29</v>
      </c>
      <c r="AE23" s="25">
        <f>IFERROR(MATCH(AE$11,_calc_기준300!$CN$13:$EF$13,0),"")</f>
        <v>38</v>
      </c>
      <c r="AF23" s="25">
        <f>IFERROR(MATCH(AF$11,_calc_기준300!$CN$13:$EF$13,0),"")</f>
        <v>43</v>
      </c>
      <c r="AG23" s="25">
        <f>IFERROR(MATCH(AG$11,_calc_기준300!$CN$13:$EF$13,0),"")</f>
        <v>16</v>
      </c>
      <c r="AH23" s="25">
        <f>IFERROR(MATCH(AH$11,_calc_기준300!$CN$13:$EF$13,0),"")</f>
        <v>24</v>
      </c>
      <c r="AI23" s="25">
        <f>IFERROR(MATCH(AI$11,_calc_기준300!$CN$13:$EF$13,0),"")</f>
        <v>10</v>
      </c>
      <c r="AJ23" s="25">
        <f>IFERROR(MATCH(AJ$11,_calc_기준300!$CN$13:$EF$13,0),"")</f>
        <v>36</v>
      </c>
      <c r="AK23" s="25">
        <f>IFERROR(MATCH(AK$11,_calc_기준300!$CN$13:$EF$13,0),"")</f>
        <v>42</v>
      </c>
      <c r="AL23" s="25">
        <f>IFERROR(MATCH(AL$11,_calc_기준300!$CN$13:$EF$13,0),"")</f>
        <v>22</v>
      </c>
      <c r="AM23" s="25">
        <f>IFERROR(MATCH(AM$11,_calc_기준300!$CN$13:$EF$13,0),"")</f>
        <v>26</v>
      </c>
      <c r="AN23" s="25">
        <f>IFERROR(MATCH(AN$11,_calc_기준300!$CN$13:$EF$13,0),"")</f>
        <v>2</v>
      </c>
      <c r="AO23" s="25">
        <f>IFERROR(MATCH(AO$11,_calc_기준300!$CN$13:$EF$13,0),"")</f>
        <v>32</v>
      </c>
      <c r="AP23" s="25">
        <f>IFERROR(MATCH(AP$11,_calc_기준300!$CN$13:$EF$13,0),"")</f>
        <v>5</v>
      </c>
      <c r="AQ23" s="25">
        <f>IFERROR(MATCH(AQ$11,_calc_기준300!$CN$13:$EF$13,0),"")</f>
        <v>39</v>
      </c>
      <c r="AR23" s="25">
        <f>IFERROR(MATCH(AR$11,_calc_기준300!$CN$13:$EF$13,0),"")</f>
        <v>9</v>
      </c>
      <c r="AS23" s="25">
        <f>IFERROR(MATCH(AS$11,_calc_기준300!$CN$13:$EF$13,0),"")</f>
        <v>27</v>
      </c>
      <c r="AT23" s="25">
        <f>IFERROR(MATCH(AT$11,_calc_기준300!$CN$13:$EF$13,0),"")</f>
        <v>41</v>
      </c>
      <c r="AU23" s="25">
        <f>IFERROR(MATCH(AU$11,_calc_기준300!$CN$13:$EF$13,0),"")</f>
        <v>31</v>
      </c>
      <c r="AV23" s="25">
        <f>IFERROR(MATCH(AV$11,_calc_기준300!$CN$13:$EF$13,0),"")</f>
        <v>19</v>
      </c>
      <c r="AW23" s="25">
        <f>IFERROR(MATCH(AW$11,_calc_기준300!$CN$13:$EF$13,0),"")</f>
        <v>15</v>
      </c>
      <c r="AX23" s="25">
        <f>IFERROR(MATCH(AX$11,_calc_기준300!$CN$13:$EF$13,0),"")</f>
        <v>25</v>
      </c>
      <c r="AY23" s="25">
        <f>IFERROR(MATCH(AY$11,_calc_기준300!$CN$13:$EF$13,0),"")</f>
        <v>17</v>
      </c>
      <c r="AZ23" s="25">
        <f>IFERROR(MATCH(AZ$11,_calc_기준300!$CN$13:$EF$13,0),"")</f>
        <v>28</v>
      </c>
      <c r="BA23" s="25">
        <f>IFERROR(MATCH(BA$11,_calc_기준300!$CN$13:$EF$13,0),"")</f>
        <v>1</v>
      </c>
      <c r="BB23" s="25">
        <f>IFERROR(MATCH(BB$11,_calc_기준300!$CN$13:$EF$13,0),"")</f>
        <v>8</v>
      </c>
      <c r="BC23" s="25">
        <f>IFERROR(MATCH(BC$11,_calc_기준300!$CN$13:$EF$13,0),"")</f>
        <v>4</v>
      </c>
      <c r="BD23" s="25">
        <f>IFERROR(MATCH(BD$11,_calc_기준300!$CN$13:$EF$13,0),"")</f>
        <v>23</v>
      </c>
    </row>
    <row r="24" spans="1:56" ht="16.5" customHeight="1">
      <c r="A24" s="57">
        <f t="shared" si="2"/>
        <v>1232</v>
      </c>
      <c r="B24" s="40">
        <f>IFERROR(INDEX(전체당첨내역!$B:$B,MATCH($A24,전체당첨내역!$A:$A,0)),"")</f>
        <v>12</v>
      </c>
      <c r="C24" s="40">
        <f>IFERROR(INDEX(전체당첨내역!$C:$C,MATCH($A24,전체당첨내역!$A:$A,0)),"")</f>
        <v>15</v>
      </c>
      <c r="D24" s="40">
        <f>IFERROR(INDEX(전체당첨내역!$D:$D,MATCH($A24,전체당첨내역!$A:$A,0)),"")</f>
        <v>19</v>
      </c>
      <c r="E24" s="40">
        <f>IFERROR(INDEX(전체당첨내역!$E:$E,MATCH($A24,전체당첨내역!$A:$A,0)),"")</f>
        <v>22</v>
      </c>
      <c r="F24" s="40">
        <f>IFERROR(INDEX(전체당첨내역!$F:$F,MATCH($A24,전체당첨내역!$A:$A,0)),"")</f>
        <v>24</v>
      </c>
      <c r="G24" s="40">
        <f>IFERROR(INDEX(전체당첨내역!$G:$G,MATCH($A24,전체당첨내역!$A:$A,0)),"")</f>
        <v>36</v>
      </c>
      <c r="H24" s="41">
        <f>IFERROR(INDEX(전체당첨내역!$H:$H,MATCH($A24,전체당첨내역!$A:$A,0)),"")</f>
        <v>3</v>
      </c>
      <c r="I24" s="42">
        <f>IFERROR((INDEX(_calc_기준300!$CN$14:$EF$14,1,$B24)&gt;0)*(INDEX(_calc_기준300!$CN$14:$EF$14,1,$B24)&lt;=15)+(INDEX(_calc_기준300!$CN$14:$EF$14,1,$C24)&gt;0)*(INDEX(_calc_기준300!$CN$14:$EF$14,1,$C24)&lt;=15)+(INDEX(_calc_기준300!$CN$14:$EF$14,1,$D24)&gt;0)*(INDEX(_calc_기준300!$CN$14:$EF$14,1,$D24)&lt;=15)+(INDEX(_calc_기준300!$CN$14:$EF$14,1,$E24)&gt;0)*(INDEX(_calc_기준300!$CN$14:$EF$14,1,$E24)&lt;=15)+(INDEX(_calc_기준300!$CN$14:$EF$14,1,$F24)&gt;0)*(INDEX(_calc_기준300!$CN$14:$EF$14,1,$F24)&lt;=15)+(INDEX(_calc_기준300!$CN$14:$EF$14,1,$G24)&gt;0)*(INDEX(_calc_기준300!$CN$14:$EF$14,1,$G24)&lt;=15),"")</f>
        <v>1</v>
      </c>
      <c r="J24" s="40">
        <f>IFERROR((INDEX(_calc_기준300!$CN$14:$EF$14,1,$B24)&gt;15)*(INDEX(_calc_기준300!$CN$14:$EF$14,1,$B24)&lt;=30)+(INDEX(_calc_기준300!$CN$14:$EF$14,1,$C24)&gt;15)*(INDEX(_calc_기준300!$CN$14:$EF$14,1,$C24)&lt;=30)+(INDEX(_calc_기준300!$CN$14:$EF$14,1,$D24)&gt;15)*(INDEX(_calc_기준300!$CN$14:$EF$14,1,$D24)&lt;=30)+(INDEX(_calc_기준300!$CN$14:$EF$14,1,$E24)&gt;15)*(INDEX(_calc_기준300!$CN$14:$EF$14,1,$E24)&lt;=30)+(INDEX(_calc_기준300!$CN$14:$EF$14,1,$F24)&gt;15)*(INDEX(_calc_기준300!$CN$14:$EF$14,1,$F24)&lt;=30)+(INDEX(_calc_기준300!$CN$14:$EF$14,1,$G24)&gt;15)*(INDEX(_calc_기준300!$CN$14:$EF$14,1,$G24)&lt;=30),"")</f>
        <v>3</v>
      </c>
      <c r="K24" s="43">
        <f>IFERROR((INDEX(_calc_기준300!$CN$14:$EF$14,1,$B24)&gt;30)+(INDEX(_calc_기준300!$CN$14:$EF$14,1,$C24)&gt;30)+(INDEX(_calc_기준300!$CN$14:$EF$14,1,$D24)&gt;30)+(INDEX(_calc_기준300!$CN$14:$EF$14,1,$E24)&gt;30)+(INDEX(_calc_기준300!$CN$14:$EF$14,1,$F24)&gt;30)+(INDEX(_calc_기준300!$CN$14:$EF$14,1,$G24)&gt;30),"")</f>
        <v>2</v>
      </c>
      <c r="L24" s="25">
        <f>IFERROR(MATCH(L$11,_calc_기준300!$CN$14:$EF$14,0),"")</f>
        <v>12</v>
      </c>
      <c r="M24" s="25">
        <f>IFERROR(MATCH(M$11,_calc_기준300!$CN$14:$EF$14,0),"")</f>
        <v>7</v>
      </c>
      <c r="N24" s="25">
        <f>IFERROR(MATCH(N$11,_calc_기준300!$CN$14:$EF$14,0),"")</f>
        <v>35</v>
      </c>
      <c r="O24" s="25">
        <f>IFERROR(MATCH(O$11,_calc_기준300!$CN$14:$EF$14,0),"")</f>
        <v>6</v>
      </c>
      <c r="P24" s="25">
        <f>IFERROR(MATCH(P$11,_calc_기준300!$CN$14:$EF$14,0),"")</f>
        <v>21</v>
      </c>
      <c r="Q24" s="25">
        <f>IFERROR(MATCH(Q$11,_calc_기준300!$CN$14:$EF$14,0),"")</f>
        <v>33</v>
      </c>
      <c r="R24" s="25">
        <f>IFERROR(MATCH(R$11,_calc_기준300!$CN$14:$EF$14,0),"")</f>
        <v>14</v>
      </c>
      <c r="S24" s="25">
        <f>IFERROR(MATCH(S$11,_calc_기준300!$CN$14:$EF$14,0),"")</f>
        <v>18</v>
      </c>
      <c r="T24" s="25">
        <f>IFERROR(MATCH(T$11,_calc_기준300!$CN$14:$EF$14,0),"")</f>
        <v>11</v>
      </c>
      <c r="U24" s="25">
        <f>IFERROR(MATCH(U$11,_calc_기준300!$CN$14:$EF$14,0),"")</f>
        <v>30</v>
      </c>
      <c r="V24" s="25">
        <f>IFERROR(MATCH(V$11,_calc_기준300!$CN$14:$EF$14,0),"")</f>
        <v>37</v>
      </c>
      <c r="W24" s="25">
        <f>IFERROR(MATCH(W$11,_calc_기준300!$CN$14:$EF$14,0),"")</f>
        <v>40</v>
      </c>
      <c r="X24" s="25">
        <f>IFERROR(MATCH(X$11,_calc_기준300!$CN$14:$EF$14,0),"")</f>
        <v>45</v>
      </c>
      <c r="Y24" s="25">
        <f>IFERROR(MATCH(Y$11,_calc_기준300!$CN$14:$EF$14,0),"")</f>
        <v>34</v>
      </c>
      <c r="Z24" s="25">
        <f>IFERROR(MATCH(Z$11,_calc_기준300!$CN$14:$EF$14,0),"")</f>
        <v>20</v>
      </c>
      <c r="AA24" s="25">
        <f>IFERROR(MATCH(AA$11,_calc_기준300!$CN$14:$EF$14,0),"")</f>
        <v>3</v>
      </c>
      <c r="AB24" s="25">
        <f>IFERROR(MATCH(AB$11,_calc_기준300!$CN$14:$EF$14,0),"")</f>
        <v>13</v>
      </c>
      <c r="AC24" s="25">
        <f>IFERROR(MATCH(AC$11,_calc_기준300!$CN$14:$EF$14,0),"")</f>
        <v>44</v>
      </c>
      <c r="AD24" s="25">
        <f>IFERROR(MATCH(AD$11,_calc_기준300!$CN$14:$EF$14,0),"")</f>
        <v>36</v>
      </c>
      <c r="AE24" s="25">
        <f>IFERROR(MATCH(AE$11,_calc_기준300!$CN$14:$EF$14,0),"")</f>
        <v>38</v>
      </c>
      <c r="AF24" s="25">
        <f>IFERROR(MATCH(AF$11,_calc_기준300!$CN$14:$EF$14,0),"")</f>
        <v>24</v>
      </c>
      <c r="AG24" s="25">
        <f>IFERROR(MATCH(AG$11,_calc_기준300!$CN$14:$EF$14,0),"")</f>
        <v>43</v>
      </c>
      <c r="AH24" s="25">
        <f>IFERROR(MATCH(AH$11,_calc_기준300!$CN$14:$EF$14,0),"")</f>
        <v>16</v>
      </c>
      <c r="AI24" s="25">
        <f>IFERROR(MATCH(AI$11,_calc_기준300!$CN$14:$EF$14,0),"")</f>
        <v>29</v>
      </c>
      <c r="AJ24" s="25">
        <f>IFERROR(MATCH(AJ$11,_calc_기준300!$CN$14:$EF$14,0),"")</f>
        <v>10</v>
      </c>
      <c r="AK24" s="25">
        <f>IFERROR(MATCH(AK$11,_calc_기준300!$CN$14:$EF$14,0),"")</f>
        <v>22</v>
      </c>
      <c r="AL24" s="25">
        <f>IFERROR(MATCH(AL$11,_calc_기준300!$CN$14:$EF$14,0),"")</f>
        <v>26</v>
      </c>
      <c r="AM24" s="25">
        <f>IFERROR(MATCH(AM$11,_calc_기준300!$CN$14:$EF$14,0),"")</f>
        <v>42</v>
      </c>
      <c r="AN24" s="25">
        <f>IFERROR(MATCH(AN$11,_calc_기준300!$CN$14:$EF$14,0),"")</f>
        <v>2</v>
      </c>
      <c r="AO24" s="25">
        <f>IFERROR(MATCH(AO$11,_calc_기준300!$CN$14:$EF$14,0),"")</f>
        <v>9</v>
      </c>
      <c r="AP24" s="25">
        <f>IFERROR(MATCH(AP$11,_calc_기준300!$CN$14:$EF$14,0),"")</f>
        <v>15</v>
      </c>
      <c r="AQ24" s="25">
        <f>IFERROR(MATCH(AQ$11,_calc_기준300!$CN$14:$EF$14,0),"")</f>
        <v>32</v>
      </c>
      <c r="AR24" s="25">
        <f>IFERROR(MATCH(AR$11,_calc_기준300!$CN$14:$EF$14,0),"")</f>
        <v>5</v>
      </c>
      <c r="AS24" s="25">
        <f>IFERROR(MATCH(AS$11,_calc_기준300!$CN$14:$EF$14,0),"")</f>
        <v>39</v>
      </c>
      <c r="AT24" s="25">
        <f>IFERROR(MATCH(AT$11,_calc_기준300!$CN$14:$EF$14,0),"")</f>
        <v>41</v>
      </c>
      <c r="AU24" s="25">
        <f>IFERROR(MATCH(AU$11,_calc_기준300!$CN$14:$EF$14,0),"")</f>
        <v>31</v>
      </c>
      <c r="AV24" s="25">
        <f>IFERROR(MATCH(AV$11,_calc_기준300!$CN$14:$EF$14,0),"")</f>
        <v>27</v>
      </c>
      <c r="AW24" s="25">
        <f>IFERROR(MATCH(AW$11,_calc_기준300!$CN$14:$EF$14,0),"")</f>
        <v>19</v>
      </c>
      <c r="AX24" s="25">
        <f>IFERROR(MATCH(AX$11,_calc_기준300!$CN$14:$EF$14,0),"")</f>
        <v>1</v>
      </c>
      <c r="AY24" s="25">
        <f>IFERROR(MATCH(AY$11,_calc_기준300!$CN$14:$EF$14,0),"")</f>
        <v>17</v>
      </c>
      <c r="AZ24" s="25">
        <f>IFERROR(MATCH(AZ$11,_calc_기준300!$CN$14:$EF$14,0),"")</f>
        <v>28</v>
      </c>
      <c r="BA24" s="25">
        <f>IFERROR(MATCH(BA$11,_calc_기준300!$CN$14:$EF$14,0),"")</f>
        <v>4</v>
      </c>
      <c r="BB24" s="25">
        <f>IFERROR(MATCH(BB$11,_calc_기준300!$CN$14:$EF$14,0),"")</f>
        <v>25</v>
      </c>
      <c r="BC24" s="25">
        <f>IFERROR(MATCH(BC$11,_calc_기준300!$CN$14:$EF$14,0),"")</f>
        <v>8</v>
      </c>
      <c r="BD24" s="25">
        <f>IFERROR(MATCH(BD$11,_calc_기준300!$CN$14:$EF$14,0),"")</f>
        <v>23</v>
      </c>
    </row>
    <row r="25" spans="1:56" ht="16.5" customHeight="1">
      <c r="A25" s="57">
        <f t="shared" si="2"/>
        <v>1231</v>
      </c>
      <c r="B25" s="40">
        <f>IFERROR(INDEX(전체당첨내역!$B:$B,MATCH($A25,전체당첨내역!$A:$A,0)),"")</f>
        <v>4</v>
      </c>
      <c r="C25" s="40">
        <f>IFERROR(INDEX(전체당첨내역!$C:$C,MATCH($A25,전체당첨내역!$A:$A,0)),"")</f>
        <v>13</v>
      </c>
      <c r="D25" s="40">
        <f>IFERROR(INDEX(전체당첨내역!$D:$D,MATCH($A25,전체당첨내역!$A:$A,0)),"")</f>
        <v>14</v>
      </c>
      <c r="E25" s="40">
        <f>IFERROR(INDEX(전체당첨내역!$E:$E,MATCH($A25,전체당첨내역!$A:$A,0)),"")</f>
        <v>18</v>
      </c>
      <c r="F25" s="40">
        <f>IFERROR(INDEX(전체당첨내역!$F:$F,MATCH($A25,전체당첨내역!$A:$A,0)),"")</f>
        <v>31</v>
      </c>
      <c r="G25" s="40">
        <f>IFERROR(INDEX(전체당첨내역!$G:$G,MATCH($A25,전체당첨내역!$A:$A,0)),"")</f>
        <v>38</v>
      </c>
      <c r="H25" s="41">
        <f>IFERROR(INDEX(전체당첨내역!$H:$H,MATCH($A25,전체당첨내역!$A:$A,0)),"")</f>
        <v>15</v>
      </c>
      <c r="I25" s="42">
        <f>IFERROR((INDEX(_calc_기준300!$CN$15:$EF$15,1,$B25)&gt;0)*(INDEX(_calc_기준300!$CN$15:$EF$15,1,$B25)&lt;=15)+(INDEX(_calc_기준300!$CN$15:$EF$15,1,$C25)&gt;0)*(INDEX(_calc_기준300!$CN$15:$EF$15,1,$C25)&lt;=15)+(INDEX(_calc_기준300!$CN$15:$EF$15,1,$D25)&gt;0)*(INDEX(_calc_기준300!$CN$15:$EF$15,1,$D25)&lt;=15)+(INDEX(_calc_기준300!$CN$15:$EF$15,1,$E25)&gt;0)*(INDEX(_calc_기준300!$CN$15:$EF$15,1,$E25)&lt;=15)+(INDEX(_calc_기준300!$CN$15:$EF$15,1,$F25)&gt;0)*(INDEX(_calc_기준300!$CN$15:$EF$15,1,$F25)&lt;=15)+(INDEX(_calc_기준300!$CN$15:$EF$15,1,$G25)&gt;0)*(INDEX(_calc_기준300!$CN$15:$EF$15,1,$G25)&lt;=15),"")</f>
        <v>3</v>
      </c>
      <c r="J25" s="40">
        <f>IFERROR((INDEX(_calc_기준300!$CN$15:$EF$15,1,$B25)&gt;15)*(INDEX(_calc_기준300!$CN$15:$EF$15,1,$B25)&lt;=30)+(INDEX(_calc_기준300!$CN$15:$EF$15,1,$C25)&gt;15)*(INDEX(_calc_기준300!$CN$15:$EF$15,1,$C25)&lt;=30)+(INDEX(_calc_기준300!$CN$15:$EF$15,1,$D25)&gt;15)*(INDEX(_calc_기준300!$CN$15:$EF$15,1,$D25)&lt;=30)+(INDEX(_calc_기준300!$CN$15:$EF$15,1,$E25)&gt;15)*(INDEX(_calc_기준300!$CN$15:$EF$15,1,$E25)&lt;=30)+(INDEX(_calc_기준300!$CN$15:$EF$15,1,$F25)&gt;15)*(INDEX(_calc_기준300!$CN$15:$EF$15,1,$F25)&lt;=30)+(INDEX(_calc_기준300!$CN$15:$EF$15,1,$G25)&gt;15)*(INDEX(_calc_기준300!$CN$15:$EF$15,1,$G25)&lt;=30),"")</f>
        <v>1</v>
      </c>
      <c r="K25" s="43">
        <f>IFERROR((INDEX(_calc_기준300!$CN$15:$EF$15,1,$B25)&gt;30)+(INDEX(_calc_기준300!$CN$15:$EF$15,1,$C25)&gt;30)+(INDEX(_calc_기준300!$CN$15:$EF$15,1,$D25)&gt;30)+(INDEX(_calc_기준300!$CN$15:$EF$15,1,$E25)&gt;30)+(INDEX(_calc_기준300!$CN$15:$EF$15,1,$F25)&gt;30)+(INDEX(_calc_기준300!$CN$15:$EF$15,1,$G25)&gt;30),"")</f>
        <v>2</v>
      </c>
      <c r="L25" s="25">
        <f>IFERROR(MATCH(L$11,_calc_기준300!$CN$15:$EF$15,0),"")</f>
        <v>12</v>
      </c>
      <c r="M25" s="25">
        <f>IFERROR(MATCH(M$11,_calc_기준300!$CN$15:$EF$15,0),"")</f>
        <v>35</v>
      </c>
      <c r="N25" s="25">
        <f>IFERROR(MATCH(N$11,_calc_기준300!$CN$15:$EF$15,0),"")</f>
        <v>7</v>
      </c>
      <c r="O25" s="25">
        <f>IFERROR(MATCH(O$11,_calc_기준300!$CN$15:$EF$15,0),"")</f>
        <v>6</v>
      </c>
      <c r="P25" s="25">
        <f>IFERROR(MATCH(P$11,_calc_기준300!$CN$15:$EF$15,0),"")</f>
        <v>21</v>
      </c>
      <c r="Q25" s="25">
        <f>IFERROR(MATCH(Q$11,_calc_기준300!$CN$15:$EF$15,0),"")</f>
        <v>14</v>
      </c>
      <c r="R25" s="25">
        <f>IFERROR(MATCH(R$11,_calc_기준300!$CN$15:$EF$15,0),"")</f>
        <v>18</v>
      </c>
      <c r="S25" s="25">
        <f>IFERROR(MATCH(S$11,_calc_기준300!$CN$15:$EF$15,0),"")</f>
        <v>11</v>
      </c>
      <c r="T25" s="25">
        <f>IFERROR(MATCH(T$11,_calc_기준300!$CN$15:$EF$15,0),"")</f>
        <v>45</v>
      </c>
      <c r="U25" s="25">
        <f>IFERROR(MATCH(U$11,_calc_기준300!$CN$15:$EF$15,0),"")</f>
        <v>30</v>
      </c>
      <c r="V25" s="25">
        <f>IFERROR(MATCH(V$11,_calc_기준300!$CN$15:$EF$15,0),"")</f>
        <v>37</v>
      </c>
      <c r="W25" s="25">
        <f>IFERROR(MATCH(W$11,_calc_기준300!$CN$15:$EF$15,0),"")</f>
        <v>33</v>
      </c>
      <c r="X25" s="25">
        <f>IFERROR(MATCH(X$11,_calc_기준300!$CN$15:$EF$15,0),"")</f>
        <v>40</v>
      </c>
      <c r="Y25" s="25">
        <f>IFERROR(MATCH(Y$11,_calc_기준300!$CN$15:$EF$15,0),"")</f>
        <v>34</v>
      </c>
      <c r="Z25" s="25">
        <f>IFERROR(MATCH(Z$11,_calc_기준300!$CN$15:$EF$15,0),"")</f>
        <v>38</v>
      </c>
      <c r="AA25" s="25">
        <f>IFERROR(MATCH(AA$11,_calc_기준300!$CN$15:$EF$15,0),"")</f>
        <v>44</v>
      </c>
      <c r="AB25" s="25">
        <f>IFERROR(MATCH(AB$11,_calc_기준300!$CN$15:$EF$15,0),"")</f>
        <v>13</v>
      </c>
      <c r="AC25" s="25">
        <f>IFERROR(MATCH(AC$11,_calc_기준300!$CN$15:$EF$15,0),"")</f>
        <v>3</v>
      </c>
      <c r="AD25" s="25">
        <f>IFERROR(MATCH(AD$11,_calc_기준300!$CN$15:$EF$15,0),"")</f>
        <v>36</v>
      </c>
      <c r="AE25" s="25">
        <f>IFERROR(MATCH(AE$11,_calc_기준300!$CN$15:$EF$15,0),"")</f>
        <v>24</v>
      </c>
      <c r="AF25" s="25">
        <f>IFERROR(MATCH(AF$11,_calc_기준300!$CN$15:$EF$15,0),"")</f>
        <v>43</v>
      </c>
      <c r="AG25" s="25">
        <f>IFERROR(MATCH(AG$11,_calc_기준300!$CN$15:$EF$15,0),"")</f>
        <v>29</v>
      </c>
      <c r="AH25" s="25">
        <f>IFERROR(MATCH(AH$11,_calc_기준300!$CN$15:$EF$15,0),"")</f>
        <v>16</v>
      </c>
      <c r="AI25" s="25">
        <f>IFERROR(MATCH(AI$11,_calc_기준300!$CN$15:$EF$15,0),"")</f>
        <v>20</v>
      </c>
      <c r="AJ25" s="25">
        <f>IFERROR(MATCH(AJ$11,_calc_기준300!$CN$15:$EF$15,0),"")</f>
        <v>22</v>
      </c>
      <c r="AK25" s="25">
        <f>IFERROR(MATCH(AK$11,_calc_기준300!$CN$15:$EF$15,0),"")</f>
        <v>42</v>
      </c>
      <c r="AL25" s="25">
        <f>IFERROR(MATCH(AL$11,_calc_기준300!$CN$15:$EF$15,0),"")</f>
        <v>26</v>
      </c>
      <c r="AM25" s="25">
        <f>IFERROR(MATCH(AM$11,_calc_기준300!$CN$15:$EF$15,0),"")</f>
        <v>32</v>
      </c>
      <c r="AN25" s="25">
        <f>IFERROR(MATCH(AN$11,_calc_기준300!$CN$15:$EF$15,0),"")</f>
        <v>2</v>
      </c>
      <c r="AO25" s="25">
        <f>IFERROR(MATCH(AO$11,_calc_기준300!$CN$15:$EF$15,0),"")</f>
        <v>5</v>
      </c>
      <c r="AP25" s="25">
        <f>IFERROR(MATCH(AP$11,_calc_기준300!$CN$15:$EF$15,0),"")</f>
        <v>39</v>
      </c>
      <c r="AQ25" s="25">
        <f>IFERROR(MATCH(AQ$11,_calc_기준300!$CN$15:$EF$15,0),"")</f>
        <v>9</v>
      </c>
      <c r="AR25" s="25">
        <f>IFERROR(MATCH(AR$11,_calc_기준300!$CN$15:$EF$15,0),"")</f>
        <v>15</v>
      </c>
      <c r="AS25" s="25">
        <f>IFERROR(MATCH(AS$11,_calc_기준300!$CN$15:$EF$15,0),"")</f>
        <v>27</v>
      </c>
      <c r="AT25" s="25">
        <f>IFERROR(MATCH(AT$11,_calc_기준300!$CN$15:$EF$15,0),"")</f>
        <v>31</v>
      </c>
      <c r="AU25" s="25">
        <f>IFERROR(MATCH(AU$11,_calc_기준300!$CN$15:$EF$15,0),"")</f>
        <v>10</v>
      </c>
      <c r="AV25" s="25">
        <f>IFERROR(MATCH(AV$11,_calc_기준300!$CN$15:$EF$15,0),"")</f>
        <v>19</v>
      </c>
      <c r="AW25" s="25">
        <f>IFERROR(MATCH(AW$11,_calc_기준300!$CN$15:$EF$15,0),"")</f>
        <v>1</v>
      </c>
      <c r="AX25" s="25">
        <f>IFERROR(MATCH(AX$11,_calc_기준300!$CN$15:$EF$15,0),"")</f>
        <v>17</v>
      </c>
      <c r="AY25" s="25">
        <f>IFERROR(MATCH(AY$11,_calc_기준300!$CN$15:$EF$15,0),"")</f>
        <v>28</v>
      </c>
      <c r="AZ25" s="25">
        <f>IFERROR(MATCH(AZ$11,_calc_기준300!$CN$15:$EF$15,0),"")</f>
        <v>41</v>
      </c>
      <c r="BA25" s="25">
        <f>IFERROR(MATCH(BA$11,_calc_기준300!$CN$15:$EF$15,0),"")</f>
        <v>4</v>
      </c>
      <c r="BB25" s="25">
        <f>IFERROR(MATCH(BB$11,_calc_기준300!$CN$15:$EF$15,0),"")</f>
        <v>23</v>
      </c>
      <c r="BC25" s="25">
        <f>IFERROR(MATCH(BC$11,_calc_기준300!$CN$15:$EF$15,0),"")</f>
        <v>25</v>
      </c>
      <c r="BD25" s="25">
        <f>IFERROR(MATCH(BD$11,_calc_기준300!$CN$15:$EF$15,0),"")</f>
        <v>8</v>
      </c>
    </row>
    <row r="26" spans="1:56" ht="16.5" customHeight="1">
      <c r="A26" s="57">
        <f t="shared" si="2"/>
        <v>1230</v>
      </c>
      <c r="B26" s="40">
        <f>IFERROR(INDEX(전체당첨내역!$B:$B,MATCH($A26,전체당첨내역!$A:$A,0)),"")</f>
        <v>3</v>
      </c>
      <c r="C26" s="40">
        <f>IFERROR(INDEX(전체당첨내역!$C:$C,MATCH($A26,전체당첨내역!$A:$A,0)),"")</f>
        <v>8</v>
      </c>
      <c r="D26" s="40">
        <f>IFERROR(INDEX(전체당첨내역!$D:$D,MATCH($A26,전체당첨내역!$A:$A,0)),"")</f>
        <v>9</v>
      </c>
      <c r="E26" s="40">
        <f>IFERROR(INDEX(전체당첨내역!$E:$E,MATCH($A26,전체당첨내역!$A:$A,0)),"")</f>
        <v>22</v>
      </c>
      <c r="F26" s="40">
        <f>IFERROR(INDEX(전체당첨내역!$F:$F,MATCH($A26,전체당첨내역!$A:$A,0)),"")</f>
        <v>28</v>
      </c>
      <c r="G26" s="40">
        <f>IFERROR(INDEX(전체당첨내역!$G:$G,MATCH($A26,전체당첨내역!$A:$A,0)),"")</f>
        <v>42</v>
      </c>
      <c r="H26" s="41">
        <f>IFERROR(INDEX(전체당첨내역!$H:$H,MATCH($A26,전체당첨내역!$A:$A,0)),"")</f>
        <v>45</v>
      </c>
      <c r="I26" s="42">
        <f>IFERROR((INDEX(_calc_기준300!$CN$16:$EF$16,1,$B26)&gt;0)*(INDEX(_calc_기준300!$CN$16:$EF$16,1,$B26)&lt;=15)+(INDEX(_calc_기준300!$CN$16:$EF$16,1,$C26)&gt;0)*(INDEX(_calc_기준300!$CN$16:$EF$16,1,$C26)&lt;=15)+(INDEX(_calc_기준300!$CN$16:$EF$16,1,$D26)&gt;0)*(INDEX(_calc_기준300!$CN$16:$EF$16,1,$D26)&lt;=15)+(INDEX(_calc_기준300!$CN$16:$EF$16,1,$E26)&gt;0)*(INDEX(_calc_기준300!$CN$16:$EF$16,1,$E26)&lt;=15)+(INDEX(_calc_기준300!$CN$16:$EF$16,1,$F26)&gt;0)*(INDEX(_calc_기준300!$CN$16:$EF$16,1,$F26)&lt;=15)+(INDEX(_calc_기준300!$CN$16:$EF$16,1,$G26)&gt;0)*(INDEX(_calc_기준300!$CN$16:$EF$16,1,$G26)&lt;=15),"")</f>
        <v>1</v>
      </c>
      <c r="J26" s="40">
        <f>IFERROR((INDEX(_calc_기준300!$CN$16:$EF$16,1,$B26)&gt;15)*(INDEX(_calc_기준300!$CN$16:$EF$16,1,$B26)&lt;=30)+(INDEX(_calc_기준300!$CN$16:$EF$16,1,$C26)&gt;15)*(INDEX(_calc_기준300!$CN$16:$EF$16,1,$C26)&lt;=30)+(INDEX(_calc_기준300!$CN$16:$EF$16,1,$D26)&gt;15)*(INDEX(_calc_기준300!$CN$16:$EF$16,1,$D26)&lt;=30)+(INDEX(_calc_기준300!$CN$16:$EF$16,1,$E26)&gt;15)*(INDEX(_calc_기준300!$CN$16:$EF$16,1,$E26)&lt;=30)+(INDEX(_calc_기준300!$CN$16:$EF$16,1,$F26)&gt;15)*(INDEX(_calc_기준300!$CN$16:$EF$16,1,$F26)&lt;=30)+(INDEX(_calc_기준300!$CN$16:$EF$16,1,$G26)&gt;15)*(INDEX(_calc_기준300!$CN$16:$EF$16,1,$G26)&lt;=30),"")</f>
        <v>3</v>
      </c>
      <c r="K26" s="43">
        <f>IFERROR((INDEX(_calc_기준300!$CN$16:$EF$16,1,$B26)&gt;30)+(INDEX(_calc_기준300!$CN$16:$EF$16,1,$C26)&gt;30)+(INDEX(_calc_기준300!$CN$16:$EF$16,1,$D26)&gt;30)+(INDEX(_calc_기준300!$CN$16:$EF$16,1,$E26)&gt;30)+(INDEX(_calc_기준300!$CN$16:$EF$16,1,$F26)&gt;30)+(INDEX(_calc_기준300!$CN$16:$EF$16,1,$G26)&gt;30),"")</f>
        <v>2</v>
      </c>
      <c r="L26" s="25">
        <f>IFERROR(MATCH(L$11,_calc_기준300!$CN$16:$EF$16,0),"")</f>
        <v>35</v>
      </c>
      <c r="M26" s="25">
        <f>IFERROR(MATCH(M$11,_calc_기준300!$CN$16:$EF$16,0),"")</f>
        <v>7</v>
      </c>
      <c r="N26" s="25">
        <f>IFERROR(MATCH(N$11,_calc_기준300!$CN$16:$EF$16,0),"")</f>
        <v>21</v>
      </c>
      <c r="O26" s="25">
        <f>IFERROR(MATCH(O$11,_calc_기준300!$CN$16:$EF$16,0),"")</f>
        <v>12</v>
      </c>
      <c r="P26" s="25">
        <f>IFERROR(MATCH(P$11,_calc_기준300!$CN$16:$EF$16,0),"")</f>
        <v>14</v>
      </c>
      <c r="Q26" s="25">
        <f>IFERROR(MATCH(Q$11,_calc_기준300!$CN$16:$EF$16,0),"")</f>
        <v>11</v>
      </c>
      <c r="R26" s="25">
        <f>IFERROR(MATCH(R$11,_calc_기준300!$CN$16:$EF$16,0),"")</f>
        <v>30</v>
      </c>
      <c r="S26" s="25">
        <f>IFERROR(MATCH(S$11,_calc_기준300!$CN$16:$EF$16,0),"")</f>
        <v>33</v>
      </c>
      <c r="T26" s="25">
        <f>IFERROR(MATCH(T$11,_calc_기준300!$CN$16:$EF$16,0),"")</f>
        <v>38</v>
      </c>
      <c r="U26" s="25">
        <f>IFERROR(MATCH(U$11,_calc_기준300!$CN$16:$EF$16,0),"")</f>
        <v>45</v>
      </c>
      <c r="V26" s="25">
        <f>IFERROR(MATCH(V$11,_calc_기준300!$CN$16:$EF$16,0),"")</f>
        <v>44</v>
      </c>
      <c r="W26" s="25">
        <f>IFERROR(MATCH(W$11,_calc_기준300!$CN$16:$EF$16,0),"")</f>
        <v>18</v>
      </c>
      <c r="X26" s="25">
        <f>IFERROR(MATCH(X$11,_calc_기준300!$CN$16:$EF$16,0),"")</f>
        <v>6</v>
      </c>
      <c r="Y26" s="25">
        <f>IFERROR(MATCH(Y$11,_calc_기준300!$CN$16:$EF$16,0),"")</f>
        <v>34</v>
      </c>
      <c r="Z26" s="25">
        <f>IFERROR(MATCH(Z$11,_calc_기준300!$CN$16:$EF$16,0),"")</f>
        <v>3</v>
      </c>
      <c r="AA26" s="25">
        <f>IFERROR(MATCH(AA$11,_calc_기준300!$CN$16:$EF$16,0),"")</f>
        <v>22</v>
      </c>
      <c r="AB26" s="25">
        <f>IFERROR(MATCH(AB$11,_calc_기준300!$CN$16:$EF$16,0),"")</f>
        <v>40</v>
      </c>
      <c r="AC26" s="25">
        <f>IFERROR(MATCH(AC$11,_calc_기준300!$CN$16:$EF$16,0),"")</f>
        <v>13</v>
      </c>
      <c r="AD26" s="25">
        <f>IFERROR(MATCH(AD$11,_calc_기준300!$CN$16:$EF$16,0),"")</f>
        <v>36</v>
      </c>
      <c r="AE26" s="25">
        <f>IFERROR(MATCH(AE$11,_calc_기준300!$CN$16:$EF$16,0),"")</f>
        <v>24</v>
      </c>
      <c r="AF26" s="25">
        <f>IFERROR(MATCH(AF$11,_calc_기준300!$CN$16:$EF$16,0),"")</f>
        <v>37</v>
      </c>
      <c r="AG26" s="25">
        <f>IFERROR(MATCH(AG$11,_calc_기준300!$CN$16:$EF$16,0),"")</f>
        <v>42</v>
      </c>
      <c r="AH26" s="25">
        <f>IFERROR(MATCH(AH$11,_calc_기준300!$CN$16:$EF$16,0),"")</f>
        <v>43</v>
      </c>
      <c r="AI26" s="25">
        <f>IFERROR(MATCH(AI$11,_calc_기준300!$CN$16:$EF$16,0),"")</f>
        <v>20</v>
      </c>
      <c r="AJ26" s="25">
        <f>IFERROR(MATCH(AJ$11,_calc_기준300!$CN$16:$EF$16,0),"")</f>
        <v>16</v>
      </c>
      <c r="AK26" s="25">
        <f>IFERROR(MATCH(AK$11,_calc_기준300!$CN$16:$EF$16,0),"")</f>
        <v>26</v>
      </c>
      <c r="AL26" s="25">
        <f>IFERROR(MATCH(AL$11,_calc_기준300!$CN$16:$EF$16,0),"")</f>
        <v>29</v>
      </c>
      <c r="AM26" s="25">
        <f>IFERROR(MATCH(AM$11,_calc_기준300!$CN$16:$EF$16,0),"")</f>
        <v>9</v>
      </c>
      <c r="AN26" s="25">
        <f>IFERROR(MATCH(AN$11,_calc_기준300!$CN$16:$EF$16,0),"")</f>
        <v>32</v>
      </c>
      <c r="AO26" s="25">
        <f>IFERROR(MATCH(AO$11,_calc_기준300!$CN$16:$EF$16,0),"")</f>
        <v>39</v>
      </c>
      <c r="AP26" s="25">
        <f>IFERROR(MATCH(AP$11,_calc_기준300!$CN$16:$EF$16,0),"")</f>
        <v>2</v>
      </c>
      <c r="AQ26" s="25">
        <f>IFERROR(MATCH(AQ$11,_calc_기준300!$CN$16:$EF$16,0),"")</f>
        <v>5</v>
      </c>
      <c r="AR26" s="25">
        <f>IFERROR(MATCH(AR$11,_calc_기준300!$CN$16:$EF$16,0),"")</f>
        <v>15</v>
      </c>
      <c r="AS26" s="25">
        <f>IFERROR(MATCH(AS$11,_calc_기준300!$CN$16:$EF$16,0),"")</f>
        <v>19</v>
      </c>
      <c r="AT26" s="25">
        <f>IFERROR(MATCH(AT$11,_calc_기준300!$CN$16:$EF$16,0),"")</f>
        <v>27</v>
      </c>
      <c r="AU26" s="25">
        <f>IFERROR(MATCH(AU$11,_calc_기준300!$CN$16:$EF$16,0),"")</f>
        <v>31</v>
      </c>
      <c r="AV26" s="25">
        <f>IFERROR(MATCH(AV$11,_calc_기준300!$CN$16:$EF$16,0),"")</f>
        <v>10</v>
      </c>
      <c r="AW26" s="25">
        <f>IFERROR(MATCH(AW$11,_calc_기준300!$CN$16:$EF$16,0),"")</f>
        <v>1</v>
      </c>
      <c r="AX26" s="25">
        <f>IFERROR(MATCH(AX$11,_calc_기준300!$CN$16:$EF$16,0),"")</f>
        <v>17</v>
      </c>
      <c r="AY26" s="25">
        <f>IFERROR(MATCH(AY$11,_calc_기준300!$CN$16:$EF$16,0),"")</f>
        <v>25</v>
      </c>
      <c r="AZ26" s="25">
        <f>IFERROR(MATCH(AZ$11,_calc_기준300!$CN$16:$EF$16,0),"")</f>
        <v>4</v>
      </c>
      <c r="BA26" s="25">
        <f>IFERROR(MATCH(BA$11,_calc_기준300!$CN$16:$EF$16,0),"")</f>
        <v>28</v>
      </c>
      <c r="BB26" s="25">
        <f>IFERROR(MATCH(BB$11,_calc_기준300!$CN$16:$EF$16,0),"")</f>
        <v>8</v>
      </c>
      <c r="BC26" s="25">
        <f>IFERROR(MATCH(BC$11,_calc_기준300!$CN$16:$EF$16,0),"")</f>
        <v>23</v>
      </c>
      <c r="BD26" s="25">
        <f>IFERROR(MATCH(BD$11,_calc_기준300!$CN$16:$EF$16,0),"")</f>
        <v>41</v>
      </c>
    </row>
    <row r="27" spans="1:56" ht="16.5" customHeight="1">
      <c r="A27" s="57">
        <f t="shared" si="2"/>
        <v>1229</v>
      </c>
      <c r="B27" s="40">
        <f>IFERROR(INDEX(전체당첨내역!$B:$B,MATCH($A27,전체당첨내역!$A:$A,0)),"")</f>
        <v>12</v>
      </c>
      <c r="C27" s="40">
        <f>IFERROR(INDEX(전체당첨내역!$C:$C,MATCH($A27,전체당첨내역!$A:$A,0)),"")</f>
        <v>13</v>
      </c>
      <c r="D27" s="40">
        <f>IFERROR(INDEX(전체당첨내역!$D:$D,MATCH($A27,전체당첨내역!$A:$A,0)),"")</f>
        <v>29</v>
      </c>
      <c r="E27" s="40">
        <f>IFERROR(INDEX(전체당첨내역!$E:$E,MATCH($A27,전체당첨내역!$A:$A,0)),"")</f>
        <v>34</v>
      </c>
      <c r="F27" s="40">
        <f>IFERROR(INDEX(전체당첨내역!$F:$F,MATCH($A27,전체당첨내역!$A:$A,0)),"")</f>
        <v>37</v>
      </c>
      <c r="G27" s="40">
        <f>IFERROR(INDEX(전체당첨내역!$G:$G,MATCH($A27,전체당첨내역!$A:$A,0)),"")</f>
        <v>42</v>
      </c>
      <c r="H27" s="41">
        <f>IFERROR(INDEX(전체당첨내역!$H:$H,MATCH($A27,전체당첨내역!$A:$A,0)),"")</f>
        <v>16</v>
      </c>
      <c r="I27" s="42">
        <f>IFERROR((INDEX(_calc_기준300!$CN$17:$EF$17,1,$B27)&gt;0)*(INDEX(_calc_기준300!$CN$17:$EF$17,1,$B27)&lt;=15)+(INDEX(_calc_기준300!$CN$17:$EF$17,1,$C27)&gt;0)*(INDEX(_calc_기준300!$CN$17:$EF$17,1,$C27)&lt;=15)+(INDEX(_calc_기준300!$CN$17:$EF$17,1,$D27)&gt;0)*(INDEX(_calc_기준300!$CN$17:$EF$17,1,$D27)&lt;=15)+(INDEX(_calc_기준300!$CN$17:$EF$17,1,$E27)&gt;0)*(INDEX(_calc_기준300!$CN$17:$EF$17,1,$E27)&lt;=15)+(INDEX(_calc_기준300!$CN$17:$EF$17,1,$F27)&gt;0)*(INDEX(_calc_기준300!$CN$17:$EF$17,1,$F27)&lt;=15)+(INDEX(_calc_기준300!$CN$17:$EF$17,1,$G27)&gt;0)*(INDEX(_calc_기준300!$CN$17:$EF$17,1,$G27)&lt;=15),"")</f>
        <v>4</v>
      </c>
      <c r="J27" s="40">
        <f>IFERROR((INDEX(_calc_기준300!$CN$17:$EF$17,1,$B27)&gt;15)*(INDEX(_calc_기준300!$CN$17:$EF$17,1,$B27)&lt;=30)+(INDEX(_calc_기준300!$CN$17:$EF$17,1,$C27)&gt;15)*(INDEX(_calc_기준300!$CN$17:$EF$17,1,$C27)&lt;=30)+(INDEX(_calc_기준300!$CN$17:$EF$17,1,$D27)&gt;15)*(INDEX(_calc_기준300!$CN$17:$EF$17,1,$D27)&lt;=30)+(INDEX(_calc_기준300!$CN$17:$EF$17,1,$E27)&gt;15)*(INDEX(_calc_기준300!$CN$17:$EF$17,1,$E27)&lt;=30)+(INDEX(_calc_기준300!$CN$17:$EF$17,1,$F27)&gt;15)*(INDEX(_calc_기준300!$CN$17:$EF$17,1,$F27)&lt;=30)+(INDEX(_calc_기준300!$CN$17:$EF$17,1,$G27)&gt;15)*(INDEX(_calc_기준300!$CN$17:$EF$17,1,$G27)&lt;=30),"")</f>
        <v>2</v>
      </c>
      <c r="K27" s="43">
        <f>IFERROR((INDEX(_calc_기준300!$CN$17:$EF$17,1,$B27)&gt;30)+(INDEX(_calc_기준300!$CN$17:$EF$17,1,$C27)&gt;30)+(INDEX(_calc_기준300!$CN$17:$EF$17,1,$D27)&gt;30)+(INDEX(_calc_기준300!$CN$17:$EF$17,1,$E27)&gt;30)+(INDEX(_calc_기준300!$CN$17:$EF$17,1,$F27)&gt;30)+(INDEX(_calc_기준300!$CN$17:$EF$17,1,$G27)&gt;30),"")</f>
        <v>0</v>
      </c>
      <c r="L27" s="25">
        <f>IFERROR(MATCH(L$11,_calc_기준300!$CN$17:$EF$17,0),"")</f>
        <v>7</v>
      </c>
      <c r="M27" s="25">
        <f>IFERROR(MATCH(M$11,_calc_기준300!$CN$17:$EF$17,0),"")</f>
        <v>35</v>
      </c>
      <c r="N27" s="25">
        <f>IFERROR(MATCH(N$11,_calc_기준300!$CN$17:$EF$17,0),"")</f>
        <v>12</v>
      </c>
      <c r="O27" s="25">
        <f>IFERROR(MATCH(O$11,_calc_기준300!$CN$17:$EF$17,0),"")</f>
        <v>21</v>
      </c>
      <c r="P27" s="25">
        <f>IFERROR(MATCH(P$11,_calc_기준300!$CN$17:$EF$17,0),"")</f>
        <v>14</v>
      </c>
      <c r="Q27" s="25">
        <f>IFERROR(MATCH(Q$11,_calc_기준300!$CN$17:$EF$17,0),"")</f>
        <v>45</v>
      </c>
      <c r="R27" s="25">
        <f>IFERROR(MATCH(R$11,_calc_기준300!$CN$17:$EF$17,0),"")</f>
        <v>30</v>
      </c>
      <c r="S27" s="25">
        <f>IFERROR(MATCH(S$11,_calc_기준300!$CN$17:$EF$17,0),"")</f>
        <v>38</v>
      </c>
      <c r="T27" s="25">
        <f>IFERROR(MATCH(T$11,_calc_기준300!$CN$17:$EF$17,0),"")</f>
        <v>11</v>
      </c>
      <c r="U27" s="25">
        <f>IFERROR(MATCH(U$11,_calc_기준300!$CN$17:$EF$17,0),"")</f>
        <v>33</v>
      </c>
      <c r="V27" s="25">
        <f>IFERROR(MATCH(V$11,_calc_기준300!$CN$17:$EF$17,0),"")</f>
        <v>13</v>
      </c>
      <c r="W27" s="25">
        <f>IFERROR(MATCH(W$11,_calc_기준300!$CN$17:$EF$17,0),"")</f>
        <v>34</v>
      </c>
      <c r="X27" s="25">
        <f>IFERROR(MATCH(X$11,_calc_기준300!$CN$17:$EF$17,0),"")</f>
        <v>6</v>
      </c>
      <c r="Y27" s="25">
        <f>IFERROR(MATCH(Y$11,_calc_기준300!$CN$17:$EF$17,0),"")</f>
        <v>37</v>
      </c>
      <c r="Z27" s="25">
        <f>IFERROR(MATCH(Z$11,_calc_기준300!$CN$17:$EF$17,0),"")</f>
        <v>22</v>
      </c>
      <c r="AA27" s="25">
        <f>IFERROR(MATCH(AA$11,_calc_기준300!$CN$17:$EF$17,0),"")</f>
        <v>18</v>
      </c>
      <c r="AB27" s="25">
        <f>IFERROR(MATCH(AB$11,_calc_기준300!$CN$17:$EF$17,0),"")</f>
        <v>44</v>
      </c>
      <c r="AC27" s="25">
        <f>IFERROR(MATCH(AC$11,_calc_기준300!$CN$17:$EF$17,0),"")</f>
        <v>3</v>
      </c>
      <c r="AD27" s="25">
        <f>IFERROR(MATCH(AD$11,_calc_기준300!$CN$17:$EF$17,0),"")</f>
        <v>29</v>
      </c>
      <c r="AE27" s="25">
        <f>IFERROR(MATCH(AE$11,_calc_기준300!$CN$17:$EF$17,0),"")</f>
        <v>36</v>
      </c>
      <c r="AF27" s="25">
        <f>IFERROR(MATCH(AF$11,_calc_기준300!$CN$17:$EF$17,0),"")</f>
        <v>42</v>
      </c>
      <c r="AG27" s="25">
        <f>IFERROR(MATCH(AG$11,_calc_기준300!$CN$17:$EF$17,0),"")</f>
        <v>20</v>
      </c>
      <c r="AH27" s="25">
        <f>IFERROR(MATCH(AH$11,_calc_기준300!$CN$17:$EF$17,0),"")</f>
        <v>43</v>
      </c>
      <c r="AI27" s="25">
        <f>IFERROR(MATCH(AI$11,_calc_기준300!$CN$17:$EF$17,0),"")</f>
        <v>40</v>
      </c>
      <c r="AJ27" s="25">
        <f>IFERROR(MATCH(AJ$11,_calc_기준300!$CN$17:$EF$17,0),"")</f>
        <v>16</v>
      </c>
      <c r="AK27" s="25">
        <f>IFERROR(MATCH(AK$11,_calc_기준300!$CN$17:$EF$17,0),"")</f>
        <v>32</v>
      </c>
      <c r="AL27" s="25">
        <f>IFERROR(MATCH(AL$11,_calc_기준300!$CN$17:$EF$17,0),"")</f>
        <v>39</v>
      </c>
      <c r="AM27" s="25">
        <f>IFERROR(MATCH(AM$11,_calc_기준300!$CN$17:$EF$17,0),"")</f>
        <v>9</v>
      </c>
      <c r="AN27" s="25">
        <f>IFERROR(MATCH(AN$11,_calc_기준300!$CN$17:$EF$17,0),"")</f>
        <v>15</v>
      </c>
      <c r="AO27" s="25">
        <f>IFERROR(MATCH(AO$11,_calc_기준300!$CN$17:$EF$17,0),"")</f>
        <v>24</v>
      </c>
      <c r="AP27" s="25">
        <f>IFERROR(MATCH(AP$11,_calc_기준300!$CN$17:$EF$17,0),"")</f>
        <v>26</v>
      </c>
      <c r="AQ27" s="25">
        <f>IFERROR(MATCH(AQ$11,_calc_기준300!$CN$17:$EF$17,0),"")</f>
        <v>2</v>
      </c>
      <c r="AR27" s="25">
        <f>IFERROR(MATCH(AR$11,_calc_기준300!$CN$17:$EF$17,0),"")</f>
        <v>5</v>
      </c>
      <c r="AS27" s="25">
        <f>IFERROR(MATCH(AS$11,_calc_기준300!$CN$17:$EF$17,0),"")</f>
        <v>19</v>
      </c>
      <c r="AT27" s="25">
        <f>IFERROR(MATCH(AT$11,_calc_기준300!$CN$17:$EF$17,0),"")</f>
        <v>10</v>
      </c>
      <c r="AU27" s="25">
        <f>IFERROR(MATCH(AU$11,_calc_기준300!$CN$17:$EF$17,0),"")</f>
        <v>27</v>
      </c>
      <c r="AV27" s="25">
        <f>IFERROR(MATCH(AV$11,_calc_기준300!$CN$17:$EF$17,0),"")</f>
        <v>31</v>
      </c>
      <c r="AW27" s="25">
        <f>IFERROR(MATCH(AW$11,_calc_기준300!$CN$17:$EF$17,0),"")</f>
        <v>1</v>
      </c>
      <c r="AX27" s="25">
        <f>IFERROR(MATCH(AX$11,_calc_기준300!$CN$17:$EF$17,0),"")</f>
        <v>17</v>
      </c>
      <c r="AY27" s="25">
        <f>IFERROR(MATCH(AY$11,_calc_기준300!$CN$17:$EF$17,0),"")</f>
        <v>23</v>
      </c>
      <c r="AZ27" s="25">
        <f>IFERROR(MATCH(AZ$11,_calc_기준300!$CN$17:$EF$17,0),"")</f>
        <v>25</v>
      </c>
      <c r="BA27" s="25">
        <f>IFERROR(MATCH(BA$11,_calc_기준300!$CN$17:$EF$17,0),"")</f>
        <v>28</v>
      </c>
      <c r="BB27" s="25">
        <f>IFERROR(MATCH(BB$11,_calc_기준300!$CN$17:$EF$17,0),"")</f>
        <v>4</v>
      </c>
      <c r="BC27" s="25">
        <f>IFERROR(MATCH(BC$11,_calc_기준300!$CN$17:$EF$17,0),"")</f>
        <v>41</v>
      </c>
      <c r="BD27" s="25">
        <f>IFERROR(MATCH(BD$11,_calc_기준300!$CN$17:$EF$17,0),"")</f>
        <v>8</v>
      </c>
    </row>
    <row r="28" spans="1:56" ht="16.5" customHeight="1">
      <c r="A28" s="57">
        <f t="shared" si="2"/>
        <v>1228</v>
      </c>
      <c r="B28" s="40">
        <f>IFERROR(INDEX(전체당첨내역!$B:$B,MATCH($A28,전체당첨내역!$A:$A,0)),"")</f>
        <v>24</v>
      </c>
      <c r="C28" s="40">
        <f>IFERROR(INDEX(전체당첨내역!$C:$C,MATCH($A28,전체당첨내역!$A:$A,0)),"")</f>
        <v>29</v>
      </c>
      <c r="D28" s="40">
        <f>IFERROR(INDEX(전체당첨내역!$D:$D,MATCH($A28,전체당첨내역!$A:$A,0)),"")</f>
        <v>30</v>
      </c>
      <c r="E28" s="40">
        <f>IFERROR(INDEX(전체당첨내역!$E:$E,MATCH($A28,전체당첨내역!$A:$A,0)),"")</f>
        <v>31</v>
      </c>
      <c r="F28" s="40">
        <f>IFERROR(INDEX(전체당첨내역!$F:$F,MATCH($A28,전체당첨내역!$A:$A,0)),"")</f>
        <v>35</v>
      </c>
      <c r="G28" s="40">
        <f>IFERROR(INDEX(전체당첨내역!$G:$G,MATCH($A28,전체당첨내역!$A:$A,0)),"")</f>
        <v>44</v>
      </c>
      <c r="H28" s="41">
        <f>IFERROR(INDEX(전체당첨내역!$H:$H,MATCH($A28,전체당첨내역!$A:$A,0)),"")</f>
        <v>1</v>
      </c>
      <c r="I28" s="42">
        <f>IFERROR((INDEX(_calc_기준300!$CN$18:$EF$18,1,$B28)&gt;0)*(INDEX(_calc_기준300!$CN$18:$EF$18,1,$B28)&lt;=15)+(INDEX(_calc_기준300!$CN$18:$EF$18,1,$C28)&gt;0)*(INDEX(_calc_기준300!$CN$18:$EF$18,1,$C28)&lt;=15)+(INDEX(_calc_기준300!$CN$18:$EF$18,1,$D28)&gt;0)*(INDEX(_calc_기준300!$CN$18:$EF$18,1,$D28)&lt;=15)+(INDEX(_calc_기준300!$CN$18:$EF$18,1,$E28)&gt;0)*(INDEX(_calc_기준300!$CN$18:$EF$18,1,$E28)&lt;=15)+(INDEX(_calc_기준300!$CN$18:$EF$18,1,$F28)&gt;0)*(INDEX(_calc_기준300!$CN$18:$EF$18,1,$F28)&lt;=15)+(INDEX(_calc_기준300!$CN$18:$EF$18,1,$G28)&gt;0)*(INDEX(_calc_기준300!$CN$18:$EF$18,1,$G28)&lt;=15),"")</f>
        <v>3</v>
      </c>
      <c r="J28" s="40">
        <f>IFERROR((INDEX(_calc_기준300!$CN$18:$EF$18,1,$B28)&gt;15)*(INDEX(_calc_기준300!$CN$18:$EF$18,1,$B28)&lt;=30)+(INDEX(_calc_기준300!$CN$18:$EF$18,1,$C28)&gt;15)*(INDEX(_calc_기준300!$CN$18:$EF$18,1,$C28)&lt;=30)+(INDEX(_calc_기준300!$CN$18:$EF$18,1,$D28)&gt;15)*(INDEX(_calc_기준300!$CN$18:$EF$18,1,$D28)&lt;=30)+(INDEX(_calc_기준300!$CN$18:$EF$18,1,$E28)&gt;15)*(INDEX(_calc_기준300!$CN$18:$EF$18,1,$E28)&lt;=30)+(INDEX(_calc_기준300!$CN$18:$EF$18,1,$F28)&gt;15)*(INDEX(_calc_기준300!$CN$18:$EF$18,1,$F28)&lt;=30)+(INDEX(_calc_기준300!$CN$18:$EF$18,1,$G28)&gt;15)*(INDEX(_calc_기준300!$CN$18:$EF$18,1,$G28)&lt;=30),"")</f>
        <v>2</v>
      </c>
      <c r="K28" s="43">
        <f>IFERROR((INDEX(_calc_기준300!$CN$18:$EF$18,1,$B28)&gt;30)+(INDEX(_calc_기준300!$CN$18:$EF$18,1,$C28)&gt;30)+(INDEX(_calc_기준300!$CN$18:$EF$18,1,$D28)&gt;30)+(INDEX(_calc_기준300!$CN$18:$EF$18,1,$E28)&gt;30)+(INDEX(_calc_기준300!$CN$18:$EF$18,1,$F28)&gt;30)+(INDEX(_calc_기준300!$CN$18:$EF$18,1,$G28)&gt;30),"")</f>
        <v>1</v>
      </c>
      <c r="L28" s="25">
        <f>IFERROR(MATCH(L$11,_calc_기준300!$CN$18:$EF$18,0),"")</f>
        <v>35</v>
      </c>
      <c r="M28" s="25">
        <f>IFERROR(MATCH(M$11,_calc_기준300!$CN$18:$EF$18,0),"")</f>
        <v>7</v>
      </c>
      <c r="N28" s="25">
        <f>IFERROR(MATCH(N$11,_calc_기준300!$CN$18:$EF$18,0),"")</f>
        <v>12</v>
      </c>
      <c r="O28" s="25">
        <f>IFERROR(MATCH(O$11,_calc_기준300!$CN$18:$EF$18,0),"")</f>
        <v>21</v>
      </c>
      <c r="P28" s="25">
        <f>IFERROR(MATCH(P$11,_calc_기준300!$CN$18:$EF$18,0),"")</f>
        <v>30</v>
      </c>
      <c r="Q28" s="25">
        <f>IFERROR(MATCH(Q$11,_calc_기준300!$CN$18:$EF$18,0),"")</f>
        <v>14</v>
      </c>
      <c r="R28" s="25">
        <f>IFERROR(MATCH(R$11,_calc_기준300!$CN$18:$EF$18,0),"")</f>
        <v>29</v>
      </c>
      <c r="S28" s="25">
        <f>IFERROR(MATCH(S$11,_calc_기준300!$CN$18:$EF$18,0),"")</f>
        <v>45</v>
      </c>
      <c r="T28" s="25">
        <f>IFERROR(MATCH(T$11,_calc_기준300!$CN$18:$EF$18,0),"")</f>
        <v>38</v>
      </c>
      <c r="U28" s="25">
        <f>IFERROR(MATCH(U$11,_calc_기준300!$CN$18:$EF$18,0),"")</f>
        <v>33</v>
      </c>
      <c r="V28" s="25">
        <f>IFERROR(MATCH(V$11,_calc_기준300!$CN$18:$EF$18,0),"")</f>
        <v>34</v>
      </c>
      <c r="W28" s="25">
        <f>IFERROR(MATCH(W$11,_calc_기준300!$CN$18:$EF$18,0),"")</f>
        <v>11</v>
      </c>
      <c r="X28" s="25">
        <f>IFERROR(MATCH(X$11,_calc_기준300!$CN$18:$EF$18,0),"")</f>
        <v>13</v>
      </c>
      <c r="Y28" s="25">
        <f>IFERROR(MATCH(Y$11,_calc_기준300!$CN$18:$EF$18,0),"")</f>
        <v>37</v>
      </c>
      <c r="Z28" s="25">
        <f>IFERROR(MATCH(Z$11,_calc_기준300!$CN$18:$EF$18,0),"")</f>
        <v>3</v>
      </c>
      <c r="AA28" s="25">
        <f>IFERROR(MATCH(AA$11,_calc_기준300!$CN$18:$EF$18,0),"")</f>
        <v>6</v>
      </c>
      <c r="AB28" s="25">
        <f>IFERROR(MATCH(AB$11,_calc_기준300!$CN$18:$EF$18,0),"")</f>
        <v>22</v>
      </c>
      <c r="AC28" s="25">
        <f>IFERROR(MATCH(AC$11,_calc_기준300!$CN$18:$EF$18,0),"")</f>
        <v>18</v>
      </c>
      <c r="AD28" s="25">
        <f>IFERROR(MATCH(AD$11,_calc_기준300!$CN$18:$EF$18,0),"")</f>
        <v>36</v>
      </c>
      <c r="AE28" s="25">
        <f>IFERROR(MATCH(AE$11,_calc_기준300!$CN$18:$EF$18,0),"")</f>
        <v>20</v>
      </c>
      <c r="AF28" s="25">
        <f>IFERROR(MATCH(AF$11,_calc_기준300!$CN$18:$EF$18,0),"")</f>
        <v>42</v>
      </c>
      <c r="AG28" s="25">
        <f>IFERROR(MATCH(AG$11,_calc_기준300!$CN$18:$EF$18,0),"")</f>
        <v>44</v>
      </c>
      <c r="AH28" s="25">
        <f>IFERROR(MATCH(AH$11,_calc_기준300!$CN$18:$EF$18,0),"")</f>
        <v>43</v>
      </c>
      <c r="AI28" s="25">
        <f>IFERROR(MATCH(AI$11,_calc_기준300!$CN$18:$EF$18,0),"")</f>
        <v>24</v>
      </c>
      <c r="AJ28" s="25">
        <f>IFERROR(MATCH(AJ$11,_calc_기준300!$CN$18:$EF$18,0),"")</f>
        <v>16</v>
      </c>
      <c r="AK28" s="25">
        <f>IFERROR(MATCH(AK$11,_calc_기준300!$CN$18:$EF$18,0),"")</f>
        <v>32</v>
      </c>
      <c r="AL28" s="25">
        <f>IFERROR(MATCH(AL$11,_calc_기준300!$CN$18:$EF$18,0),"")</f>
        <v>9</v>
      </c>
      <c r="AM28" s="25">
        <f>IFERROR(MATCH(AM$11,_calc_기준300!$CN$18:$EF$18,0),"")</f>
        <v>39</v>
      </c>
      <c r="AN28" s="25">
        <f>IFERROR(MATCH(AN$11,_calc_기준300!$CN$18:$EF$18,0),"")</f>
        <v>40</v>
      </c>
      <c r="AO28" s="25">
        <f>IFERROR(MATCH(AO$11,_calc_기준300!$CN$18:$EF$18,0),"")</f>
        <v>15</v>
      </c>
      <c r="AP28" s="25">
        <f>IFERROR(MATCH(AP$11,_calc_기준300!$CN$18:$EF$18,0),"")</f>
        <v>2</v>
      </c>
      <c r="AQ28" s="25">
        <f>IFERROR(MATCH(AQ$11,_calc_기준300!$CN$18:$EF$18,0),"")</f>
        <v>26</v>
      </c>
      <c r="AR28" s="25">
        <f>IFERROR(MATCH(AR$11,_calc_기준300!$CN$18:$EF$18,0),"")</f>
        <v>10</v>
      </c>
      <c r="AS28" s="25">
        <f>IFERROR(MATCH(AS$11,_calc_기준300!$CN$18:$EF$18,0),"")</f>
        <v>19</v>
      </c>
      <c r="AT28" s="25">
        <f>IFERROR(MATCH(AT$11,_calc_기준300!$CN$18:$EF$18,0),"")</f>
        <v>31</v>
      </c>
      <c r="AU28" s="25">
        <f>IFERROR(MATCH(AU$11,_calc_기준300!$CN$18:$EF$18,0),"")</f>
        <v>27</v>
      </c>
      <c r="AV28" s="25">
        <f>IFERROR(MATCH(AV$11,_calc_기준300!$CN$18:$EF$18,0),"")</f>
        <v>5</v>
      </c>
      <c r="AW28" s="25">
        <f>IFERROR(MATCH(AW$11,_calc_기준300!$CN$18:$EF$18,0),"")</f>
        <v>28</v>
      </c>
      <c r="AX28" s="25">
        <f>IFERROR(MATCH(AX$11,_calc_기준300!$CN$18:$EF$18,0),"")</f>
        <v>1</v>
      </c>
      <c r="AY28" s="25">
        <f>IFERROR(MATCH(AY$11,_calc_기준300!$CN$18:$EF$18,0),"")</f>
        <v>17</v>
      </c>
      <c r="AZ28" s="25">
        <f>IFERROR(MATCH(AZ$11,_calc_기준300!$CN$18:$EF$18,0),"")</f>
        <v>23</v>
      </c>
      <c r="BA28" s="25">
        <f>IFERROR(MATCH(BA$11,_calc_기준300!$CN$18:$EF$18,0),"")</f>
        <v>4</v>
      </c>
      <c r="BB28" s="25">
        <f>IFERROR(MATCH(BB$11,_calc_기준300!$CN$18:$EF$18,0),"")</f>
        <v>25</v>
      </c>
      <c r="BC28" s="25">
        <f>IFERROR(MATCH(BC$11,_calc_기준300!$CN$18:$EF$18,0),"")</f>
        <v>41</v>
      </c>
      <c r="BD28" s="25">
        <f>IFERROR(MATCH(BD$11,_calc_기준300!$CN$18:$EF$18,0),"")</f>
        <v>8</v>
      </c>
    </row>
    <row r="29" spans="1:56" ht="16.5" customHeight="1">
      <c r="A29" s="57">
        <f t="shared" si="2"/>
        <v>1227</v>
      </c>
      <c r="B29" s="40">
        <f>IFERROR(INDEX(전체당첨내역!$B:$B,MATCH($A29,전체당첨내역!$A:$A,0)),"")</f>
        <v>1</v>
      </c>
      <c r="C29" s="40">
        <f>IFERROR(INDEX(전체당첨내역!$C:$C,MATCH($A29,전체당첨내역!$A:$A,0)),"")</f>
        <v>14</v>
      </c>
      <c r="D29" s="40">
        <f>IFERROR(INDEX(전체당첨내역!$D:$D,MATCH($A29,전체당첨내역!$A:$A,0)),"")</f>
        <v>16</v>
      </c>
      <c r="E29" s="40">
        <f>IFERROR(INDEX(전체당첨내역!$E:$E,MATCH($A29,전체당첨내역!$A:$A,0)),"")</f>
        <v>34</v>
      </c>
      <c r="F29" s="40">
        <f>IFERROR(INDEX(전체당첨내역!$F:$F,MATCH($A29,전체당첨내역!$A:$A,0)),"")</f>
        <v>41</v>
      </c>
      <c r="G29" s="40">
        <f>IFERROR(INDEX(전체당첨내역!$G:$G,MATCH($A29,전체당첨내역!$A:$A,0)),"")</f>
        <v>44</v>
      </c>
      <c r="H29" s="41">
        <f>IFERROR(INDEX(전체당첨내역!$H:$H,MATCH($A29,전체당첨내역!$A:$A,0)),"")</f>
        <v>13</v>
      </c>
      <c r="I29" s="42">
        <f>IFERROR((INDEX(_calc_기준300!$CN$19:$EF$19,1,$B29)&gt;0)*(INDEX(_calc_기준300!$CN$19:$EF$19,1,$B29)&lt;=15)+(INDEX(_calc_기준300!$CN$19:$EF$19,1,$C29)&gt;0)*(INDEX(_calc_기준300!$CN$19:$EF$19,1,$C29)&lt;=15)+(INDEX(_calc_기준300!$CN$19:$EF$19,1,$D29)&gt;0)*(INDEX(_calc_기준300!$CN$19:$EF$19,1,$D29)&lt;=15)+(INDEX(_calc_기준300!$CN$19:$EF$19,1,$E29)&gt;0)*(INDEX(_calc_기준300!$CN$19:$EF$19,1,$E29)&lt;=15)+(INDEX(_calc_기준300!$CN$19:$EF$19,1,$F29)&gt;0)*(INDEX(_calc_기준300!$CN$19:$EF$19,1,$F29)&lt;=15)+(INDEX(_calc_기준300!$CN$19:$EF$19,1,$G29)&gt;0)*(INDEX(_calc_기준300!$CN$19:$EF$19,1,$G29)&lt;=15),"")</f>
        <v>2</v>
      </c>
      <c r="J29" s="40">
        <f>IFERROR((INDEX(_calc_기준300!$CN$19:$EF$19,1,$B29)&gt;15)*(INDEX(_calc_기준300!$CN$19:$EF$19,1,$B29)&lt;=30)+(INDEX(_calc_기준300!$CN$19:$EF$19,1,$C29)&gt;15)*(INDEX(_calc_기준300!$CN$19:$EF$19,1,$C29)&lt;=30)+(INDEX(_calc_기준300!$CN$19:$EF$19,1,$D29)&gt;15)*(INDEX(_calc_기준300!$CN$19:$EF$19,1,$D29)&lt;=30)+(INDEX(_calc_기준300!$CN$19:$EF$19,1,$E29)&gt;15)*(INDEX(_calc_기준300!$CN$19:$EF$19,1,$E29)&lt;=30)+(INDEX(_calc_기준300!$CN$19:$EF$19,1,$F29)&gt;15)*(INDEX(_calc_기준300!$CN$19:$EF$19,1,$F29)&lt;=30)+(INDEX(_calc_기준300!$CN$19:$EF$19,1,$G29)&gt;15)*(INDEX(_calc_기준300!$CN$19:$EF$19,1,$G29)&lt;=30),"")</f>
        <v>2</v>
      </c>
      <c r="K29" s="43">
        <f>IFERROR((INDEX(_calc_기준300!$CN$19:$EF$19,1,$B29)&gt;30)+(INDEX(_calc_기준300!$CN$19:$EF$19,1,$C29)&gt;30)+(INDEX(_calc_기준300!$CN$19:$EF$19,1,$D29)&gt;30)+(INDEX(_calc_기준300!$CN$19:$EF$19,1,$E29)&gt;30)+(INDEX(_calc_기준300!$CN$19:$EF$19,1,$F29)&gt;30)+(INDEX(_calc_기준300!$CN$19:$EF$19,1,$G29)&gt;30),"")</f>
        <v>2</v>
      </c>
      <c r="L29" s="25">
        <f>IFERROR(MATCH(L$11,_calc_기준300!$CN$19:$EF$19,0),"")</f>
        <v>35</v>
      </c>
      <c r="M29" s="25">
        <f>IFERROR(MATCH(M$11,_calc_기준300!$CN$19:$EF$19,0),"")</f>
        <v>7</v>
      </c>
      <c r="N29" s="25">
        <f>IFERROR(MATCH(N$11,_calc_기준300!$CN$19:$EF$19,0),"")</f>
        <v>12</v>
      </c>
      <c r="O29" s="25">
        <f>IFERROR(MATCH(O$11,_calc_기준300!$CN$19:$EF$19,0),"")</f>
        <v>21</v>
      </c>
      <c r="P29" s="25">
        <f>IFERROR(MATCH(P$11,_calc_기준300!$CN$19:$EF$19,0),"")</f>
        <v>30</v>
      </c>
      <c r="Q29" s="25">
        <f>IFERROR(MATCH(Q$11,_calc_기준300!$CN$19:$EF$19,0),"")</f>
        <v>38</v>
      </c>
      <c r="R29" s="25">
        <f>IFERROR(MATCH(R$11,_calc_기준300!$CN$19:$EF$19,0),"")</f>
        <v>14</v>
      </c>
      <c r="S29" s="25">
        <f>IFERROR(MATCH(S$11,_calc_기준300!$CN$19:$EF$19,0),"")</f>
        <v>29</v>
      </c>
      <c r="T29" s="25">
        <f>IFERROR(MATCH(T$11,_calc_기준300!$CN$19:$EF$19,0),"")</f>
        <v>45</v>
      </c>
      <c r="U29" s="25">
        <f>IFERROR(MATCH(U$11,_calc_기준300!$CN$19:$EF$19,0),"")</f>
        <v>11</v>
      </c>
      <c r="V29" s="25">
        <f>IFERROR(MATCH(V$11,_calc_기준300!$CN$19:$EF$19,0),"")</f>
        <v>13</v>
      </c>
      <c r="W29" s="25">
        <f>IFERROR(MATCH(W$11,_calc_기준300!$CN$19:$EF$19,0),"")</f>
        <v>33</v>
      </c>
      <c r="X29" s="25">
        <f>IFERROR(MATCH(X$11,_calc_기준300!$CN$19:$EF$19,0),"")</f>
        <v>34</v>
      </c>
      <c r="Y29" s="25">
        <f>IFERROR(MATCH(Y$11,_calc_기준300!$CN$19:$EF$19,0),"")</f>
        <v>37</v>
      </c>
      <c r="Z29" s="25">
        <f>IFERROR(MATCH(Z$11,_calc_기준300!$CN$19:$EF$19,0),"")</f>
        <v>22</v>
      </c>
      <c r="AA29" s="25">
        <f>IFERROR(MATCH(AA$11,_calc_기준300!$CN$19:$EF$19,0),"")</f>
        <v>44</v>
      </c>
      <c r="AB29" s="25">
        <f>IFERROR(MATCH(AB$11,_calc_기준300!$CN$19:$EF$19,0),"")</f>
        <v>18</v>
      </c>
      <c r="AC29" s="25">
        <f>IFERROR(MATCH(AC$11,_calc_기준300!$CN$19:$EF$19,0),"")</f>
        <v>6</v>
      </c>
      <c r="AD29" s="25">
        <f>IFERROR(MATCH(AD$11,_calc_기준300!$CN$19:$EF$19,0),"")</f>
        <v>20</v>
      </c>
      <c r="AE29" s="25">
        <f>IFERROR(MATCH(AE$11,_calc_기준300!$CN$19:$EF$19,0),"")</f>
        <v>3</v>
      </c>
      <c r="AF29" s="25">
        <f>IFERROR(MATCH(AF$11,_calc_기준300!$CN$19:$EF$19,0),"")</f>
        <v>36</v>
      </c>
      <c r="AG29" s="25">
        <f>IFERROR(MATCH(AG$11,_calc_기준300!$CN$19:$EF$19,0),"")</f>
        <v>42</v>
      </c>
      <c r="AH29" s="25">
        <f>IFERROR(MATCH(AH$11,_calc_기준300!$CN$19:$EF$19,0),"")</f>
        <v>43</v>
      </c>
      <c r="AI29" s="25">
        <f>IFERROR(MATCH(AI$11,_calc_기준300!$CN$19:$EF$19,0),"")</f>
        <v>24</v>
      </c>
      <c r="AJ29" s="25">
        <f>IFERROR(MATCH(AJ$11,_calc_기준300!$CN$19:$EF$19,0),"")</f>
        <v>40</v>
      </c>
      <c r="AK29" s="25">
        <f>IFERROR(MATCH(AK$11,_calc_기준300!$CN$19:$EF$19,0),"")</f>
        <v>16</v>
      </c>
      <c r="AL29" s="25">
        <f>IFERROR(MATCH(AL$11,_calc_기준300!$CN$19:$EF$19,0),"")</f>
        <v>9</v>
      </c>
      <c r="AM29" s="25">
        <f>IFERROR(MATCH(AM$11,_calc_기준300!$CN$19:$EF$19,0),"")</f>
        <v>32</v>
      </c>
      <c r="AN29" s="25">
        <f>IFERROR(MATCH(AN$11,_calc_기준300!$CN$19:$EF$19,0),"")</f>
        <v>15</v>
      </c>
      <c r="AO29" s="25">
        <f>IFERROR(MATCH(AO$11,_calc_기준300!$CN$19:$EF$19,0),"")</f>
        <v>26</v>
      </c>
      <c r="AP29" s="25">
        <f>IFERROR(MATCH(AP$11,_calc_기준300!$CN$19:$EF$19,0),"")</f>
        <v>39</v>
      </c>
      <c r="AQ29" s="25">
        <f>IFERROR(MATCH(AQ$11,_calc_기준300!$CN$19:$EF$19,0),"")</f>
        <v>2</v>
      </c>
      <c r="AR29" s="25">
        <f>IFERROR(MATCH(AR$11,_calc_기준300!$CN$19:$EF$19,0),"")</f>
        <v>10</v>
      </c>
      <c r="AS29" s="25">
        <f>IFERROR(MATCH(AS$11,_calc_기준300!$CN$19:$EF$19,0),"")</f>
        <v>31</v>
      </c>
      <c r="AT29" s="25">
        <f>IFERROR(MATCH(AT$11,_calc_기준300!$CN$19:$EF$19,0),"")</f>
        <v>27</v>
      </c>
      <c r="AU29" s="25">
        <f>IFERROR(MATCH(AU$11,_calc_기준300!$CN$19:$EF$19,0),"")</f>
        <v>19</v>
      </c>
      <c r="AV29" s="25">
        <f>IFERROR(MATCH(AV$11,_calc_기준300!$CN$19:$EF$19,0),"")</f>
        <v>28</v>
      </c>
      <c r="AW29" s="25">
        <f>IFERROR(MATCH(AW$11,_calc_기준300!$CN$19:$EF$19,0),"")</f>
        <v>5</v>
      </c>
      <c r="AX29" s="25">
        <f>IFERROR(MATCH(AX$11,_calc_기준300!$CN$19:$EF$19,0),"")</f>
        <v>17</v>
      </c>
      <c r="AY29" s="25">
        <f>IFERROR(MATCH(AY$11,_calc_기준300!$CN$19:$EF$19,0),"")</f>
        <v>4</v>
      </c>
      <c r="AZ29" s="25">
        <f>IFERROR(MATCH(AZ$11,_calc_기준300!$CN$19:$EF$19,0),"")</f>
        <v>1</v>
      </c>
      <c r="BA29" s="25">
        <f>IFERROR(MATCH(BA$11,_calc_기준300!$CN$19:$EF$19,0),"")</f>
        <v>41</v>
      </c>
      <c r="BB29" s="25">
        <f>IFERROR(MATCH(BB$11,_calc_기준300!$CN$19:$EF$19,0),"")</f>
        <v>23</v>
      </c>
      <c r="BC29" s="25">
        <f>IFERROR(MATCH(BC$11,_calc_기준300!$CN$19:$EF$19,0),"")</f>
        <v>25</v>
      </c>
      <c r="BD29" s="25">
        <f>IFERROR(MATCH(BD$11,_calc_기준300!$CN$19:$EF$19,0),"")</f>
        <v>8</v>
      </c>
    </row>
    <row r="30" spans="1:56" ht="16.5" customHeight="1">
      <c r="A30" s="57">
        <f t="shared" si="2"/>
        <v>1226</v>
      </c>
      <c r="B30" s="40">
        <f>IFERROR(INDEX(전체당첨내역!$B:$B,MATCH($A30,전체당첨내역!$A:$A,0)),"")</f>
        <v>4</v>
      </c>
      <c r="C30" s="40">
        <f>IFERROR(INDEX(전체당첨내역!$C:$C,MATCH($A30,전체당첨내역!$A:$A,0)),"")</f>
        <v>6</v>
      </c>
      <c r="D30" s="40">
        <f>IFERROR(INDEX(전체당첨내역!$D:$D,MATCH($A30,전체당첨내역!$A:$A,0)),"")</f>
        <v>13</v>
      </c>
      <c r="E30" s="40">
        <f>IFERROR(INDEX(전체당첨내역!$E:$E,MATCH($A30,전체당첨내역!$A:$A,0)),"")</f>
        <v>17</v>
      </c>
      <c r="F30" s="40">
        <f>IFERROR(INDEX(전체당첨내역!$F:$F,MATCH($A30,전체당첨내역!$A:$A,0)),"")</f>
        <v>26</v>
      </c>
      <c r="G30" s="40">
        <f>IFERROR(INDEX(전체당첨내역!$G:$G,MATCH($A30,전체당첨내역!$A:$A,0)),"")</f>
        <v>28</v>
      </c>
      <c r="H30" s="41">
        <f>IFERROR(INDEX(전체당첨내역!$H:$H,MATCH($A30,전체당첨내역!$A:$A,0)),"")</f>
        <v>41</v>
      </c>
      <c r="I30" s="42">
        <f>IFERROR((INDEX(_calc_기준300!$CN$20:$EF$20,1,$B30)&gt;0)*(INDEX(_calc_기준300!$CN$20:$EF$20,1,$B30)&lt;=15)+(INDEX(_calc_기준300!$CN$20:$EF$20,1,$C30)&gt;0)*(INDEX(_calc_기준300!$CN$20:$EF$20,1,$C30)&lt;=15)+(INDEX(_calc_기준300!$CN$20:$EF$20,1,$D30)&gt;0)*(INDEX(_calc_기준300!$CN$20:$EF$20,1,$D30)&lt;=15)+(INDEX(_calc_기준300!$CN$20:$EF$20,1,$E30)&gt;0)*(INDEX(_calc_기준300!$CN$20:$EF$20,1,$E30)&lt;=15)+(INDEX(_calc_기준300!$CN$20:$EF$20,1,$F30)&gt;0)*(INDEX(_calc_기준300!$CN$20:$EF$20,1,$F30)&lt;=15)+(INDEX(_calc_기준300!$CN$20:$EF$20,1,$G30)&gt;0)*(INDEX(_calc_기준300!$CN$20:$EF$20,1,$G30)&lt;=15),"")</f>
        <v>2</v>
      </c>
      <c r="J30" s="40">
        <f>IFERROR((INDEX(_calc_기준300!$CN$20:$EF$20,1,$B30)&gt;15)*(INDEX(_calc_기준300!$CN$20:$EF$20,1,$B30)&lt;=30)+(INDEX(_calc_기준300!$CN$20:$EF$20,1,$C30)&gt;15)*(INDEX(_calc_기준300!$CN$20:$EF$20,1,$C30)&lt;=30)+(INDEX(_calc_기준300!$CN$20:$EF$20,1,$D30)&gt;15)*(INDEX(_calc_기준300!$CN$20:$EF$20,1,$D30)&lt;=30)+(INDEX(_calc_기준300!$CN$20:$EF$20,1,$E30)&gt;15)*(INDEX(_calc_기준300!$CN$20:$EF$20,1,$E30)&lt;=30)+(INDEX(_calc_기준300!$CN$20:$EF$20,1,$F30)&gt;15)*(INDEX(_calc_기준300!$CN$20:$EF$20,1,$F30)&lt;=30)+(INDEX(_calc_기준300!$CN$20:$EF$20,1,$G30)&gt;15)*(INDEX(_calc_기준300!$CN$20:$EF$20,1,$G30)&lt;=30),"")</f>
        <v>1</v>
      </c>
      <c r="K30" s="43">
        <f>IFERROR((INDEX(_calc_기준300!$CN$20:$EF$20,1,$B30)&gt;30)+(INDEX(_calc_기준300!$CN$20:$EF$20,1,$C30)&gt;30)+(INDEX(_calc_기준300!$CN$20:$EF$20,1,$D30)&gt;30)+(INDEX(_calc_기준300!$CN$20:$EF$20,1,$E30)&gt;30)+(INDEX(_calc_기준300!$CN$20:$EF$20,1,$F30)&gt;30)+(INDEX(_calc_기준300!$CN$20:$EF$20,1,$G30)&gt;30),"")</f>
        <v>3</v>
      </c>
      <c r="L30" s="25">
        <f>IFERROR(MATCH(L$11,_calc_기준300!$CN$20:$EF$20,0),"")</f>
        <v>35</v>
      </c>
      <c r="M30" s="25">
        <f>IFERROR(MATCH(M$11,_calc_기준300!$CN$20:$EF$20,0),"")</f>
        <v>12</v>
      </c>
      <c r="N30" s="25">
        <f>IFERROR(MATCH(N$11,_calc_기준300!$CN$20:$EF$20,0),"")</f>
        <v>21</v>
      </c>
      <c r="O30" s="25">
        <f>IFERROR(MATCH(O$11,_calc_기준300!$CN$20:$EF$20,0),"")</f>
        <v>13</v>
      </c>
      <c r="P30" s="25">
        <f>IFERROR(MATCH(P$11,_calc_기준300!$CN$20:$EF$20,0),"")</f>
        <v>7</v>
      </c>
      <c r="Q30" s="25">
        <f>IFERROR(MATCH(Q$11,_calc_기준300!$CN$20:$EF$20,0),"")</f>
        <v>29</v>
      </c>
      <c r="R30" s="25">
        <f>IFERROR(MATCH(R$11,_calc_기준300!$CN$20:$EF$20,0),"")</f>
        <v>14</v>
      </c>
      <c r="S30" s="25">
        <f>IFERROR(MATCH(S$11,_calc_기준300!$CN$20:$EF$20,0),"")</f>
        <v>38</v>
      </c>
      <c r="T30" s="25">
        <f>IFERROR(MATCH(T$11,_calc_기준300!$CN$20:$EF$20,0),"")</f>
        <v>22</v>
      </c>
      <c r="U30" s="25">
        <f>IFERROR(MATCH(U$11,_calc_기준300!$CN$20:$EF$20,0),"")</f>
        <v>11</v>
      </c>
      <c r="V30" s="25">
        <f>IFERROR(MATCH(V$11,_calc_기준300!$CN$20:$EF$20,0),"")</f>
        <v>30</v>
      </c>
      <c r="W30" s="25">
        <f>IFERROR(MATCH(W$11,_calc_기준300!$CN$20:$EF$20,0),"")</f>
        <v>44</v>
      </c>
      <c r="X30" s="25">
        <f>IFERROR(MATCH(X$11,_calc_기준300!$CN$20:$EF$20,0),"")</f>
        <v>45</v>
      </c>
      <c r="Y30" s="25">
        <f>IFERROR(MATCH(Y$11,_calc_기준300!$CN$20:$EF$20,0),"")</f>
        <v>6</v>
      </c>
      <c r="Z30" s="25">
        <f>IFERROR(MATCH(Z$11,_calc_기준300!$CN$20:$EF$20,0),"")</f>
        <v>18</v>
      </c>
      <c r="AA30" s="25">
        <f>IFERROR(MATCH(AA$11,_calc_기준300!$CN$20:$EF$20,0),"")</f>
        <v>20</v>
      </c>
      <c r="AB30" s="25">
        <f>IFERROR(MATCH(AB$11,_calc_기준300!$CN$20:$EF$20,0),"")</f>
        <v>34</v>
      </c>
      <c r="AC30" s="25">
        <f>IFERROR(MATCH(AC$11,_calc_기준300!$CN$20:$EF$20,0),"")</f>
        <v>33</v>
      </c>
      <c r="AD30" s="25">
        <f>IFERROR(MATCH(AD$11,_calc_기준300!$CN$20:$EF$20,0),"")</f>
        <v>37</v>
      </c>
      <c r="AE30" s="25">
        <f>IFERROR(MATCH(AE$11,_calc_기준300!$CN$20:$EF$20,0),"")</f>
        <v>3</v>
      </c>
      <c r="AF30" s="25">
        <f>IFERROR(MATCH(AF$11,_calc_기준300!$CN$20:$EF$20,0),"")</f>
        <v>42</v>
      </c>
      <c r="AG30" s="25">
        <f>IFERROR(MATCH(AG$11,_calc_기준300!$CN$20:$EF$20,0),"")</f>
        <v>26</v>
      </c>
      <c r="AH30" s="25">
        <f>IFERROR(MATCH(AH$11,_calc_기준300!$CN$20:$EF$20,0),"")</f>
        <v>36</v>
      </c>
      <c r="AI30" s="25">
        <f>IFERROR(MATCH(AI$11,_calc_기준300!$CN$20:$EF$20,0),"")</f>
        <v>43</v>
      </c>
      <c r="AJ30" s="25">
        <f>IFERROR(MATCH(AJ$11,_calc_기준300!$CN$20:$EF$20,0),"")</f>
        <v>16</v>
      </c>
      <c r="AK30" s="25">
        <f>IFERROR(MATCH(AK$11,_calc_기준300!$CN$20:$EF$20,0),"")</f>
        <v>32</v>
      </c>
      <c r="AL30" s="25">
        <f>IFERROR(MATCH(AL$11,_calc_기준300!$CN$20:$EF$20,0),"")</f>
        <v>39</v>
      </c>
      <c r="AM30" s="25">
        <f>IFERROR(MATCH(AM$11,_calc_기준300!$CN$20:$EF$20,0),"")</f>
        <v>40</v>
      </c>
      <c r="AN30" s="25">
        <f>IFERROR(MATCH(AN$11,_calc_기준300!$CN$20:$EF$20,0),"")</f>
        <v>2</v>
      </c>
      <c r="AO30" s="25">
        <f>IFERROR(MATCH(AO$11,_calc_기준300!$CN$20:$EF$20,0),"")</f>
        <v>15</v>
      </c>
      <c r="AP30" s="25">
        <f>IFERROR(MATCH(AP$11,_calc_기준300!$CN$20:$EF$20,0),"")</f>
        <v>31</v>
      </c>
      <c r="AQ30" s="25">
        <f>IFERROR(MATCH(AQ$11,_calc_기준300!$CN$20:$EF$20,0),"")</f>
        <v>24</v>
      </c>
      <c r="AR30" s="25">
        <f>IFERROR(MATCH(AR$11,_calc_기준300!$CN$20:$EF$20,0),"")</f>
        <v>10</v>
      </c>
      <c r="AS30" s="25">
        <f>IFERROR(MATCH(AS$11,_calc_기준300!$CN$20:$EF$20,0),"")</f>
        <v>17</v>
      </c>
      <c r="AT30" s="25">
        <f>IFERROR(MATCH(AT$11,_calc_기준300!$CN$20:$EF$20,0),"")</f>
        <v>4</v>
      </c>
      <c r="AU30" s="25">
        <f>IFERROR(MATCH(AU$11,_calc_기준300!$CN$20:$EF$20,0),"")</f>
        <v>9</v>
      </c>
      <c r="AV30" s="25">
        <f>IFERROR(MATCH(AV$11,_calc_기준300!$CN$20:$EF$20,0),"")</f>
        <v>27</v>
      </c>
      <c r="AW30" s="25">
        <f>IFERROR(MATCH(AW$11,_calc_기준300!$CN$20:$EF$20,0),"")</f>
        <v>19</v>
      </c>
      <c r="AX30" s="25">
        <f>IFERROR(MATCH(AX$11,_calc_기준300!$CN$20:$EF$20,0),"")</f>
        <v>28</v>
      </c>
      <c r="AY30" s="25">
        <f>IFERROR(MATCH(AY$11,_calc_기준300!$CN$20:$EF$20,0),"")</f>
        <v>1</v>
      </c>
      <c r="AZ30" s="25">
        <f>IFERROR(MATCH(AZ$11,_calc_기준300!$CN$20:$EF$20,0),"")</f>
        <v>5</v>
      </c>
      <c r="BA30" s="25">
        <f>IFERROR(MATCH(BA$11,_calc_기준300!$CN$20:$EF$20,0),"")</f>
        <v>41</v>
      </c>
      <c r="BB30" s="25">
        <f>IFERROR(MATCH(BB$11,_calc_기준300!$CN$20:$EF$20,0),"")</f>
        <v>23</v>
      </c>
      <c r="BC30" s="25">
        <f>IFERROR(MATCH(BC$11,_calc_기준300!$CN$20:$EF$20,0),"")</f>
        <v>25</v>
      </c>
      <c r="BD30" s="25">
        <f>IFERROR(MATCH(BD$11,_calc_기준300!$CN$20:$EF$20,0),"")</f>
        <v>8</v>
      </c>
    </row>
    <row r="31" spans="1:56" ht="16.5" customHeight="1">
      <c r="A31" s="57">
        <f t="shared" si="2"/>
        <v>1225</v>
      </c>
      <c r="B31" s="40">
        <f>IFERROR(INDEX(전체당첨내역!$B:$B,MATCH($A31,전체당첨내역!$A:$A,0)),"")</f>
        <v>8</v>
      </c>
      <c r="C31" s="40">
        <f>IFERROR(INDEX(전체당첨내역!$C:$C,MATCH($A31,전체당첨내역!$A:$A,0)),"")</f>
        <v>9</v>
      </c>
      <c r="D31" s="40">
        <f>IFERROR(INDEX(전체당첨내역!$D:$D,MATCH($A31,전체당첨내역!$A:$A,0)),"")</f>
        <v>19</v>
      </c>
      <c r="E31" s="40">
        <f>IFERROR(INDEX(전체당첨내역!$E:$E,MATCH($A31,전체당첨내역!$A:$A,0)),"")</f>
        <v>25</v>
      </c>
      <c r="F31" s="40">
        <f>IFERROR(INDEX(전체당첨내역!$F:$F,MATCH($A31,전체당첨내역!$A:$A,0)),"")</f>
        <v>41</v>
      </c>
      <c r="G31" s="40">
        <f>IFERROR(INDEX(전체당첨내역!$G:$G,MATCH($A31,전체당첨내역!$A:$A,0)),"")</f>
        <v>42</v>
      </c>
      <c r="H31" s="41">
        <f>IFERROR(INDEX(전체당첨내역!$H:$H,MATCH($A31,전체당첨내역!$A:$A,0)),"")</f>
        <v>33</v>
      </c>
      <c r="I31" s="42">
        <f>IFERROR((INDEX(_calc_기준300!$CN$21:$EF$21,1,$B31)&gt;0)*(INDEX(_calc_기준300!$CN$21:$EF$21,1,$B31)&lt;=15)+(INDEX(_calc_기준300!$CN$21:$EF$21,1,$C31)&gt;0)*(INDEX(_calc_기준300!$CN$21:$EF$21,1,$C31)&lt;=15)+(INDEX(_calc_기준300!$CN$21:$EF$21,1,$D31)&gt;0)*(INDEX(_calc_기준300!$CN$21:$EF$21,1,$D31)&lt;=15)+(INDEX(_calc_기준300!$CN$21:$EF$21,1,$E31)&gt;0)*(INDEX(_calc_기준300!$CN$21:$EF$21,1,$E31)&lt;=15)+(INDEX(_calc_기준300!$CN$21:$EF$21,1,$F31)&gt;0)*(INDEX(_calc_기준300!$CN$21:$EF$21,1,$F31)&lt;=15)+(INDEX(_calc_기준300!$CN$21:$EF$21,1,$G31)&gt;0)*(INDEX(_calc_기준300!$CN$21:$EF$21,1,$G31)&lt;=15),"")</f>
        <v>0</v>
      </c>
      <c r="J31" s="40">
        <f>IFERROR((INDEX(_calc_기준300!$CN$21:$EF$21,1,$B31)&gt;15)*(INDEX(_calc_기준300!$CN$21:$EF$21,1,$B31)&lt;=30)+(INDEX(_calc_기준300!$CN$21:$EF$21,1,$C31)&gt;15)*(INDEX(_calc_기준300!$CN$21:$EF$21,1,$C31)&lt;=30)+(INDEX(_calc_기준300!$CN$21:$EF$21,1,$D31)&gt;15)*(INDEX(_calc_기준300!$CN$21:$EF$21,1,$D31)&lt;=30)+(INDEX(_calc_기준300!$CN$21:$EF$21,1,$E31)&gt;15)*(INDEX(_calc_기준300!$CN$21:$EF$21,1,$E31)&lt;=30)+(INDEX(_calc_기준300!$CN$21:$EF$21,1,$F31)&gt;15)*(INDEX(_calc_기준300!$CN$21:$EF$21,1,$F31)&lt;=30)+(INDEX(_calc_기준300!$CN$21:$EF$21,1,$G31)&gt;15)*(INDEX(_calc_기준300!$CN$21:$EF$21,1,$G31)&lt;=30),"")</f>
        <v>1</v>
      </c>
      <c r="K31" s="43">
        <f>IFERROR((INDEX(_calc_기준300!$CN$21:$EF$21,1,$B31)&gt;30)+(INDEX(_calc_기준300!$CN$21:$EF$21,1,$C31)&gt;30)+(INDEX(_calc_기준300!$CN$21:$EF$21,1,$D31)&gt;30)+(INDEX(_calc_기준300!$CN$21:$EF$21,1,$E31)&gt;30)+(INDEX(_calc_기준300!$CN$21:$EF$21,1,$F31)&gt;30)+(INDEX(_calc_기준300!$CN$21:$EF$21,1,$G31)&gt;30),"")</f>
        <v>5</v>
      </c>
      <c r="L31" s="25">
        <f>IFERROR(MATCH(L$11,_calc_기준300!$CN$21:$EF$21,0),"")</f>
        <v>35</v>
      </c>
      <c r="M31" s="25">
        <f>IFERROR(MATCH(M$11,_calc_기준300!$CN$21:$EF$21,0),"")</f>
        <v>12</v>
      </c>
      <c r="N31" s="25">
        <f>IFERROR(MATCH(N$11,_calc_기준300!$CN$21:$EF$21,0),"")</f>
        <v>21</v>
      </c>
      <c r="O31" s="25">
        <f>IFERROR(MATCH(O$11,_calc_기준300!$CN$21:$EF$21,0),"")</f>
        <v>13</v>
      </c>
      <c r="P31" s="25">
        <f>IFERROR(MATCH(P$11,_calc_기준300!$CN$21:$EF$21,0),"")</f>
        <v>7</v>
      </c>
      <c r="Q31" s="25">
        <f>IFERROR(MATCH(Q$11,_calc_기준300!$CN$21:$EF$21,0),"")</f>
        <v>14</v>
      </c>
      <c r="R31" s="25">
        <f>IFERROR(MATCH(R$11,_calc_기준300!$CN$21:$EF$21,0),"")</f>
        <v>29</v>
      </c>
      <c r="S31" s="25">
        <f>IFERROR(MATCH(S$11,_calc_기준300!$CN$21:$EF$21,0),"")</f>
        <v>38</v>
      </c>
      <c r="T31" s="25">
        <f>IFERROR(MATCH(T$11,_calc_기준300!$CN$21:$EF$21,0),"")</f>
        <v>11</v>
      </c>
      <c r="U31" s="25">
        <f>IFERROR(MATCH(U$11,_calc_기준300!$CN$21:$EF$21,0),"")</f>
        <v>22</v>
      </c>
      <c r="V31" s="25">
        <f>IFERROR(MATCH(V$11,_calc_기준300!$CN$21:$EF$21,0),"")</f>
        <v>34</v>
      </c>
      <c r="W31" s="25">
        <f>IFERROR(MATCH(W$11,_calc_기준300!$CN$21:$EF$21,0),"")</f>
        <v>44</v>
      </c>
      <c r="X31" s="25">
        <f>IFERROR(MATCH(X$11,_calc_기준300!$CN$21:$EF$21,0),"")</f>
        <v>45</v>
      </c>
      <c r="Y31" s="25">
        <f>IFERROR(MATCH(Y$11,_calc_기준300!$CN$21:$EF$21,0),"")</f>
        <v>18</v>
      </c>
      <c r="Z31" s="25">
        <f>IFERROR(MATCH(Z$11,_calc_기준300!$CN$21:$EF$21,0),"")</f>
        <v>20</v>
      </c>
      <c r="AA31" s="25">
        <f>IFERROR(MATCH(AA$11,_calc_기준300!$CN$21:$EF$21,0),"")</f>
        <v>30</v>
      </c>
      <c r="AB31" s="25">
        <f>IFERROR(MATCH(AB$11,_calc_기준300!$CN$21:$EF$21,0),"")</f>
        <v>33</v>
      </c>
      <c r="AC31" s="25">
        <f>IFERROR(MATCH(AC$11,_calc_기준300!$CN$21:$EF$21,0),"")</f>
        <v>37</v>
      </c>
      <c r="AD31" s="25">
        <f>IFERROR(MATCH(AD$11,_calc_기준300!$CN$21:$EF$21,0),"")</f>
        <v>6</v>
      </c>
      <c r="AE31" s="25">
        <f>IFERROR(MATCH(AE$11,_calc_기준300!$CN$21:$EF$21,0),"")</f>
        <v>3</v>
      </c>
      <c r="AF31" s="25">
        <f>IFERROR(MATCH(AF$11,_calc_기준300!$CN$21:$EF$21,0),"")</f>
        <v>42</v>
      </c>
      <c r="AG31" s="25">
        <f>IFERROR(MATCH(AG$11,_calc_기준300!$CN$21:$EF$21,0),"")</f>
        <v>26</v>
      </c>
      <c r="AH31" s="25">
        <f>IFERROR(MATCH(AH$11,_calc_기준300!$CN$21:$EF$21,0),"")</f>
        <v>36</v>
      </c>
      <c r="AI31" s="25">
        <f>IFERROR(MATCH(AI$11,_calc_기준300!$CN$21:$EF$21,0),"")</f>
        <v>43</v>
      </c>
      <c r="AJ31" s="25">
        <f>IFERROR(MATCH(AJ$11,_calc_기준300!$CN$21:$EF$21,0),"")</f>
        <v>24</v>
      </c>
      <c r="AK31" s="25">
        <f>IFERROR(MATCH(AK$11,_calc_기준300!$CN$21:$EF$21,0),"")</f>
        <v>39</v>
      </c>
      <c r="AL31" s="25">
        <f>IFERROR(MATCH(AL$11,_calc_기준300!$CN$21:$EF$21,0),"")</f>
        <v>16</v>
      </c>
      <c r="AM31" s="25">
        <f>IFERROR(MATCH(AM$11,_calc_기준300!$CN$21:$EF$21,0),"")</f>
        <v>40</v>
      </c>
      <c r="AN31" s="25">
        <f>IFERROR(MATCH(AN$11,_calc_기준300!$CN$21:$EF$21,0),"")</f>
        <v>2</v>
      </c>
      <c r="AO31" s="25">
        <f>IFERROR(MATCH(AO$11,_calc_기준300!$CN$21:$EF$21,0),"")</f>
        <v>15</v>
      </c>
      <c r="AP31" s="25">
        <f>IFERROR(MATCH(AP$11,_calc_기준300!$CN$21:$EF$21,0),"")</f>
        <v>31</v>
      </c>
      <c r="AQ31" s="25">
        <f>IFERROR(MATCH(AQ$11,_calc_기준300!$CN$21:$EF$21,0),"")</f>
        <v>9</v>
      </c>
      <c r="AR31" s="25">
        <f>IFERROR(MATCH(AR$11,_calc_기준300!$CN$21:$EF$21,0),"")</f>
        <v>10</v>
      </c>
      <c r="AS31" s="25">
        <f>IFERROR(MATCH(AS$11,_calc_기준300!$CN$21:$EF$21,0),"")</f>
        <v>25</v>
      </c>
      <c r="AT31" s="25">
        <f>IFERROR(MATCH(AT$11,_calc_기준300!$CN$21:$EF$21,0),"")</f>
        <v>17</v>
      </c>
      <c r="AU31" s="25">
        <f>IFERROR(MATCH(AU$11,_calc_기준300!$CN$21:$EF$21,0),"")</f>
        <v>27</v>
      </c>
      <c r="AV31" s="25">
        <f>IFERROR(MATCH(AV$11,_calc_기준300!$CN$21:$EF$21,0),"")</f>
        <v>19</v>
      </c>
      <c r="AW31" s="25">
        <f>IFERROR(MATCH(AW$11,_calc_기준300!$CN$21:$EF$21,0),"")</f>
        <v>41</v>
      </c>
      <c r="AX31" s="25">
        <f>IFERROR(MATCH(AX$11,_calc_기준300!$CN$21:$EF$21,0),"")</f>
        <v>32</v>
      </c>
      <c r="AY31" s="25">
        <f>IFERROR(MATCH(AY$11,_calc_기준300!$CN$21:$EF$21,0),"")</f>
        <v>28</v>
      </c>
      <c r="AZ31" s="25">
        <f>IFERROR(MATCH(AZ$11,_calc_기준300!$CN$21:$EF$21,0),"")</f>
        <v>1</v>
      </c>
      <c r="BA31" s="25">
        <f>IFERROR(MATCH(BA$11,_calc_기준300!$CN$21:$EF$21,0),"")</f>
        <v>5</v>
      </c>
      <c r="BB31" s="25">
        <f>IFERROR(MATCH(BB$11,_calc_기준300!$CN$21:$EF$21,0),"")</f>
        <v>23</v>
      </c>
      <c r="BC31" s="25">
        <f>IFERROR(MATCH(BC$11,_calc_기준300!$CN$21:$EF$21,0),"")</f>
        <v>4</v>
      </c>
      <c r="BD31" s="25">
        <f>IFERROR(MATCH(BD$11,_calc_기준300!$CN$21:$EF$21,0),"")</f>
        <v>8</v>
      </c>
    </row>
    <row r="32" spans="1:56" ht="16.5" customHeight="1">
      <c r="A32" s="57">
        <f t="shared" si="2"/>
        <v>1224</v>
      </c>
      <c r="B32" s="40">
        <f>IFERROR(INDEX(전체당첨내역!$B:$B,MATCH($A32,전체당첨내역!$A:$A,0)),"")</f>
        <v>9</v>
      </c>
      <c r="C32" s="40">
        <f>IFERROR(INDEX(전체당첨내역!$C:$C,MATCH($A32,전체당첨내역!$A:$A,0)),"")</f>
        <v>18</v>
      </c>
      <c r="D32" s="40">
        <f>IFERROR(INDEX(전체당첨내역!$D:$D,MATCH($A32,전체당첨내역!$A:$A,0)),"")</f>
        <v>21</v>
      </c>
      <c r="E32" s="40">
        <f>IFERROR(INDEX(전체당첨내역!$E:$E,MATCH($A32,전체당첨내역!$A:$A,0)),"")</f>
        <v>27</v>
      </c>
      <c r="F32" s="40">
        <f>IFERROR(INDEX(전체당첨내역!$F:$F,MATCH($A32,전체당첨내역!$A:$A,0)),"")</f>
        <v>44</v>
      </c>
      <c r="G32" s="40">
        <f>IFERROR(INDEX(전체당첨내역!$G:$G,MATCH($A32,전체당첨내역!$A:$A,0)),"")</f>
        <v>45</v>
      </c>
      <c r="H32" s="41">
        <f>IFERROR(INDEX(전체당첨내역!$H:$H,MATCH($A32,전체당첨내역!$A:$A,0)),"")</f>
        <v>28</v>
      </c>
      <c r="I32" s="42">
        <f>IFERROR((INDEX(_calc_기준300!$CN$22:$EF$22,1,$B32)&gt;0)*(INDEX(_calc_기준300!$CN$22:$EF$22,1,$B32)&lt;=15)+(INDEX(_calc_기준300!$CN$22:$EF$22,1,$C32)&gt;0)*(INDEX(_calc_기준300!$CN$22:$EF$22,1,$C32)&lt;=15)+(INDEX(_calc_기준300!$CN$22:$EF$22,1,$D32)&gt;0)*(INDEX(_calc_기준300!$CN$22:$EF$22,1,$D32)&lt;=15)+(INDEX(_calc_기준300!$CN$22:$EF$22,1,$E32)&gt;0)*(INDEX(_calc_기준300!$CN$22:$EF$22,1,$E32)&lt;=15)+(INDEX(_calc_기준300!$CN$22:$EF$22,1,$F32)&gt;0)*(INDEX(_calc_기준300!$CN$22:$EF$22,1,$F32)&lt;=15)+(INDEX(_calc_기준300!$CN$22:$EF$22,1,$G32)&gt;0)*(INDEX(_calc_기준300!$CN$22:$EF$22,1,$G32)&lt;=15),"")</f>
        <v>4</v>
      </c>
      <c r="J32" s="40">
        <f>IFERROR((INDEX(_calc_기준300!$CN$22:$EF$22,1,$B32)&gt;15)*(INDEX(_calc_기준300!$CN$22:$EF$22,1,$B32)&lt;=30)+(INDEX(_calc_기준300!$CN$22:$EF$22,1,$C32)&gt;15)*(INDEX(_calc_기준300!$CN$22:$EF$22,1,$C32)&lt;=30)+(INDEX(_calc_기준300!$CN$22:$EF$22,1,$D32)&gt;15)*(INDEX(_calc_기준300!$CN$22:$EF$22,1,$D32)&lt;=30)+(INDEX(_calc_기준300!$CN$22:$EF$22,1,$E32)&gt;15)*(INDEX(_calc_기준300!$CN$22:$EF$22,1,$E32)&lt;=30)+(INDEX(_calc_기준300!$CN$22:$EF$22,1,$F32)&gt;15)*(INDEX(_calc_기준300!$CN$22:$EF$22,1,$F32)&lt;=30)+(INDEX(_calc_기준300!$CN$22:$EF$22,1,$G32)&gt;15)*(INDEX(_calc_기준300!$CN$22:$EF$22,1,$G32)&lt;=30),"")</f>
        <v>1</v>
      </c>
      <c r="K32" s="43">
        <f>IFERROR((INDEX(_calc_기준300!$CN$22:$EF$22,1,$B32)&gt;30)+(INDEX(_calc_기준300!$CN$22:$EF$22,1,$C32)&gt;30)+(INDEX(_calc_기준300!$CN$22:$EF$22,1,$D32)&gt;30)+(INDEX(_calc_기준300!$CN$22:$EF$22,1,$E32)&gt;30)+(INDEX(_calc_기준300!$CN$22:$EF$22,1,$F32)&gt;30)+(INDEX(_calc_기준300!$CN$22:$EF$22,1,$G32)&gt;30),"")</f>
        <v>1</v>
      </c>
      <c r="L32" s="25">
        <f>IFERROR(MATCH(L$11,_calc_기준300!$CN$22:$EF$22,0),"")</f>
        <v>35</v>
      </c>
      <c r="M32" s="25">
        <f>IFERROR(MATCH(M$11,_calc_기준300!$CN$22:$EF$22,0),"")</f>
        <v>12</v>
      </c>
      <c r="N32" s="25">
        <f>IFERROR(MATCH(N$11,_calc_기준300!$CN$22:$EF$22,0),"")</f>
        <v>13</v>
      </c>
      <c r="O32" s="25">
        <f>IFERROR(MATCH(O$11,_calc_기준300!$CN$22:$EF$22,0),"")</f>
        <v>21</v>
      </c>
      <c r="P32" s="25">
        <f>IFERROR(MATCH(P$11,_calc_기준300!$CN$22:$EF$22,0),"")</f>
        <v>45</v>
      </c>
      <c r="Q32" s="25">
        <f>IFERROR(MATCH(Q$11,_calc_기준300!$CN$22:$EF$22,0),"")</f>
        <v>7</v>
      </c>
      <c r="R32" s="25">
        <f>IFERROR(MATCH(R$11,_calc_기준300!$CN$22:$EF$22,0),"")</f>
        <v>29</v>
      </c>
      <c r="S32" s="25">
        <f>IFERROR(MATCH(S$11,_calc_기준300!$CN$22:$EF$22,0),"")</f>
        <v>18</v>
      </c>
      <c r="T32" s="25">
        <f>IFERROR(MATCH(T$11,_calc_기준300!$CN$22:$EF$22,0),"")</f>
        <v>44</v>
      </c>
      <c r="U32" s="25">
        <f>IFERROR(MATCH(U$11,_calc_기준300!$CN$22:$EF$22,0),"")</f>
        <v>14</v>
      </c>
      <c r="V32" s="25">
        <f>IFERROR(MATCH(V$11,_calc_기준300!$CN$22:$EF$22,0),"")</f>
        <v>34</v>
      </c>
      <c r="W32" s="25">
        <f>IFERROR(MATCH(W$11,_calc_기준300!$CN$22:$EF$22,0),"")</f>
        <v>38</v>
      </c>
      <c r="X32" s="25">
        <f>IFERROR(MATCH(X$11,_calc_기준300!$CN$22:$EF$22,0),"")</f>
        <v>20</v>
      </c>
      <c r="Y32" s="25">
        <f>IFERROR(MATCH(Y$11,_calc_기준300!$CN$22:$EF$22,0),"")</f>
        <v>30</v>
      </c>
      <c r="Z32" s="25">
        <f>IFERROR(MATCH(Z$11,_calc_기준300!$CN$22:$EF$22,0),"")</f>
        <v>22</v>
      </c>
      <c r="AA32" s="25">
        <f>IFERROR(MATCH(AA$11,_calc_기준300!$CN$22:$EF$22,0),"")</f>
        <v>11</v>
      </c>
      <c r="AB32" s="25">
        <f>IFERROR(MATCH(AB$11,_calc_기준300!$CN$22:$EF$22,0),"")</f>
        <v>33</v>
      </c>
      <c r="AC32" s="25">
        <f>IFERROR(MATCH(AC$11,_calc_기준300!$CN$22:$EF$22,0),"")</f>
        <v>37</v>
      </c>
      <c r="AD32" s="25">
        <f>IFERROR(MATCH(AD$11,_calc_기준300!$CN$22:$EF$22,0),"")</f>
        <v>6</v>
      </c>
      <c r="AE32" s="25">
        <f>IFERROR(MATCH(AE$11,_calc_기준300!$CN$22:$EF$22,0),"")</f>
        <v>42</v>
      </c>
      <c r="AF32" s="25">
        <f>IFERROR(MATCH(AF$11,_calc_기준300!$CN$22:$EF$22,0),"")</f>
        <v>3</v>
      </c>
      <c r="AG32" s="25">
        <f>IFERROR(MATCH(AG$11,_calc_기준300!$CN$22:$EF$22,0),"")</f>
        <v>26</v>
      </c>
      <c r="AH32" s="25">
        <f>IFERROR(MATCH(AH$11,_calc_기준300!$CN$22:$EF$22,0),"")</f>
        <v>24</v>
      </c>
      <c r="AI32" s="25">
        <f>IFERROR(MATCH(AI$11,_calc_기준300!$CN$22:$EF$22,0),"")</f>
        <v>43</v>
      </c>
      <c r="AJ32" s="25">
        <f>IFERROR(MATCH(AJ$11,_calc_기준300!$CN$22:$EF$22,0),"")</f>
        <v>9</v>
      </c>
      <c r="AK32" s="25">
        <f>IFERROR(MATCH(AK$11,_calc_기준300!$CN$22:$EF$22,0),"")</f>
        <v>40</v>
      </c>
      <c r="AL32" s="25">
        <f>IFERROR(MATCH(AL$11,_calc_기준300!$CN$22:$EF$22,0),"")</f>
        <v>16</v>
      </c>
      <c r="AM32" s="25">
        <f>IFERROR(MATCH(AM$11,_calc_기준300!$CN$22:$EF$22,0),"")</f>
        <v>2</v>
      </c>
      <c r="AN32" s="25">
        <f>IFERROR(MATCH(AN$11,_calc_기준300!$CN$22:$EF$22,0),"")</f>
        <v>15</v>
      </c>
      <c r="AO32" s="25">
        <f>IFERROR(MATCH(AO$11,_calc_기준300!$CN$22:$EF$22,0),"")</f>
        <v>31</v>
      </c>
      <c r="AP32" s="25">
        <f>IFERROR(MATCH(AP$11,_calc_기준300!$CN$22:$EF$22,0),"")</f>
        <v>36</v>
      </c>
      <c r="AQ32" s="25">
        <f>IFERROR(MATCH(AQ$11,_calc_기준300!$CN$22:$EF$22,0),"")</f>
        <v>10</v>
      </c>
      <c r="AR32" s="25">
        <f>IFERROR(MATCH(AR$11,_calc_기준300!$CN$22:$EF$22,0),"")</f>
        <v>25</v>
      </c>
      <c r="AS32" s="25">
        <f>IFERROR(MATCH(AS$11,_calc_기준300!$CN$22:$EF$22,0),"")</f>
        <v>27</v>
      </c>
      <c r="AT32" s="25">
        <f>IFERROR(MATCH(AT$11,_calc_기준300!$CN$22:$EF$22,0),"")</f>
        <v>19</v>
      </c>
      <c r="AU32" s="25">
        <f>IFERROR(MATCH(AU$11,_calc_기준300!$CN$22:$EF$22,0),"")</f>
        <v>41</v>
      </c>
      <c r="AV32" s="25">
        <f>IFERROR(MATCH(AV$11,_calc_기준300!$CN$22:$EF$22,0),"")</f>
        <v>39</v>
      </c>
      <c r="AW32" s="25">
        <f>IFERROR(MATCH(AW$11,_calc_기준300!$CN$22:$EF$22,0),"")</f>
        <v>32</v>
      </c>
      <c r="AX32" s="25">
        <f>IFERROR(MATCH(AX$11,_calc_기준300!$CN$22:$EF$22,0),"")</f>
        <v>28</v>
      </c>
      <c r="AY32" s="25">
        <f>IFERROR(MATCH(AY$11,_calc_기준300!$CN$22:$EF$22,0),"")</f>
        <v>1</v>
      </c>
      <c r="AZ32" s="25">
        <f>IFERROR(MATCH(AZ$11,_calc_기준300!$CN$22:$EF$22,0),"")</f>
        <v>5</v>
      </c>
      <c r="BA32" s="25">
        <f>IFERROR(MATCH(BA$11,_calc_기준300!$CN$22:$EF$22,0),"")</f>
        <v>4</v>
      </c>
      <c r="BB32" s="25">
        <f>IFERROR(MATCH(BB$11,_calc_기준300!$CN$22:$EF$22,0),"")</f>
        <v>23</v>
      </c>
      <c r="BC32" s="25">
        <f>IFERROR(MATCH(BC$11,_calc_기준300!$CN$22:$EF$22,0),"")</f>
        <v>17</v>
      </c>
      <c r="BD32" s="25">
        <f>IFERROR(MATCH(BD$11,_calc_기준300!$CN$22:$EF$22,0),"")</f>
        <v>8</v>
      </c>
    </row>
    <row r="33" spans="1:56" ht="16.5" customHeight="1">
      <c r="A33" s="57">
        <f t="shared" si="2"/>
        <v>1223</v>
      </c>
      <c r="B33" s="40">
        <f>IFERROR(INDEX(전체당첨내역!$B:$B,MATCH($A33,전체당첨내역!$A:$A,0)),"")</f>
        <v>16</v>
      </c>
      <c r="C33" s="40">
        <f>IFERROR(INDEX(전체당첨내역!$C:$C,MATCH($A33,전체당첨내역!$A:$A,0)),"")</f>
        <v>18</v>
      </c>
      <c r="D33" s="40">
        <f>IFERROR(INDEX(전체당첨내역!$D:$D,MATCH($A33,전체당첨내역!$A:$A,0)),"")</f>
        <v>20</v>
      </c>
      <c r="E33" s="40">
        <f>IFERROR(INDEX(전체당첨내역!$E:$E,MATCH($A33,전체당첨내역!$A:$A,0)),"")</f>
        <v>32</v>
      </c>
      <c r="F33" s="40">
        <f>IFERROR(INDEX(전체당첨내역!$F:$F,MATCH($A33,전체당첨내역!$A:$A,0)),"")</f>
        <v>33</v>
      </c>
      <c r="G33" s="40">
        <f>IFERROR(INDEX(전체당첨내역!$G:$G,MATCH($A33,전체당첨내역!$A:$A,0)),"")</f>
        <v>39</v>
      </c>
      <c r="H33" s="41">
        <f>IFERROR(INDEX(전체당첨내역!$H:$H,MATCH($A33,전체당첨내역!$A:$A,0)),"")</f>
        <v>26</v>
      </c>
      <c r="I33" s="42">
        <f>IFERROR((INDEX(_calc_기준300!$CN$23:$EF$23,1,$B33)&gt;0)*(INDEX(_calc_기준300!$CN$23:$EF$23,1,$B33)&lt;=15)+(INDEX(_calc_기준300!$CN$23:$EF$23,1,$C33)&gt;0)*(INDEX(_calc_기준300!$CN$23:$EF$23,1,$C33)&lt;=15)+(INDEX(_calc_기준300!$CN$23:$EF$23,1,$D33)&gt;0)*(INDEX(_calc_기준300!$CN$23:$EF$23,1,$D33)&lt;=15)+(INDEX(_calc_기준300!$CN$23:$EF$23,1,$E33)&gt;0)*(INDEX(_calc_기준300!$CN$23:$EF$23,1,$E33)&lt;=15)+(INDEX(_calc_기준300!$CN$23:$EF$23,1,$F33)&gt;0)*(INDEX(_calc_기준300!$CN$23:$EF$23,1,$F33)&lt;=15)+(INDEX(_calc_기준300!$CN$23:$EF$23,1,$G33)&gt;0)*(INDEX(_calc_기준300!$CN$23:$EF$23,1,$G33)&lt;=15),"")</f>
        <v>2</v>
      </c>
      <c r="J33" s="40">
        <f>IFERROR((INDEX(_calc_기준300!$CN$23:$EF$23,1,$B33)&gt;15)*(INDEX(_calc_기준300!$CN$23:$EF$23,1,$B33)&lt;=30)+(INDEX(_calc_기준300!$CN$23:$EF$23,1,$C33)&gt;15)*(INDEX(_calc_기준300!$CN$23:$EF$23,1,$C33)&lt;=30)+(INDEX(_calc_기준300!$CN$23:$EF$23,1,$D33)&gt;15)*(INDEX(_calc_기준300!$CN$23:$EF$23,1,$D33)&lt;=30)+(INDEX(_calc_기준300!$CN$23:$EF$23,1,$E33)&gt;15)*(INDEX(_calc_기준300!$CN$23:$EF$23,1,$E33)&lt;=30)+(INDEX(_calc_기준300!$CN$23:$EF$23,1,$F33)&gt;15)*(INDEX(_calc_기준300!$CN$23:$EF$23,1,$F33)&lt;=30)+(INDEX(_calc_기준300!$CN$23:$EF$23,1,$G33)&gt;15)*(INDEX(_calc_기준300!$CN$23:$EF$23,1,$G33)&lt;=30),"")</f>
        <v>3</v>
      </c>
      <c r="K33" s="43">
        <f>IFERROR((INDEX(_calc_기준300!$CN$23:$EF$23,1,$B33)&gt;30)+(INDEX(_calc_기준300!$CN$23:$EF$23,1,$C33)&gt;30)+(INDEX(_calc_기준300!$CN$23:$EF$23,1,$D33)&gt;30)+(INDEX(_calc_기준300!$CN$23:$EF$23,1,$E33)&gt;30)+(INDEX(_calc_기준300!$CN$23:$EF$23,1,$F33)&gt;30)+(INDEX(_calc_기준300!$CN$23:$EF$23,1,$G33)&gt;30),"")</f>
        <v>1</v>
      </c>
      <c r="L33" s="25">
        <f>IFERROR(MATCH(L$11,_calc_기준300!$CN$23:$EF$23,0),"")</f>
        <v>12</v>
      </c>
      <c r="M33" s="25">
        <f>IFERROR(MATCH(M$11,_calc_기준300!$CN$23:$EF$23,0),"")</f>
        <v>13</v>
      </c>
      <c r="N33" s="25">
        <f>IFERROR(MATCH(N$11,_calc_기준300!$CN$23:$EF$23,0),"")</f>
        <v>21</v>
      </c>
      <c r="O33" s="25">
        <f>IFERROR(MATCH(O$11,_calc_기준300!$CN$23:$EF$23,0),"")</f>
        <v>33</v>
      </c>
      <c r="P33" s="25">
        <f>IFERROR(MATCH(P$11,_calc_기준300!$CN$23:$EF$23,0),"")</f>
        <v>45</v>
      </c>
      <c r="Q33" s="25">
        <f>IFERROR(MATCH(Q$11,_calc_기준300!$CN$23:$EF$23,0),"")</f>
        <v>18</v>
      </c>
      <c r="R33" s="25">
        <f>IFERROR(MATCH(R$11,_calc_기준300!$CN$23:$EF$23,0),"")</f>
        <v>35</v>
      </c>
      <c r="S33" s="25">
        <f>IFERROR(MATCH(S$11,_calc_기준300!$CN$23:$EF$23,0),"")</f>
        <v>7</v>
      </c>
      <c r="T33" s="25">
        <f>IFERROR(MATCH(T$11,_calc_기준300!$CN$23:$EF$23,0),"")</f>
        <v>44</v>
      </c>
      <c r="U33" s="25">
        <f>IFERROR(MATCH(U$11,_calc_기준300!$CN$23:$EF$23,0),"")</f>
        <v>29</v>
      </c>
      <c r="V33" s="25">
        <f>IFERROR(MATCH(V$11,_calc_기준300!$CN$23:$EF$23,0),"")</f>
        <v>14</v>
      </c>
      <c r="W33" s="25">
        <f>IFERROR(MATCH(W$11,_calc_기준300!$CN$23:$EF$23,0),"")</f>
        <v>38</v>
      </c>
      <c r="X33" s="25">
        <f>IFERROR(MATCH(X$11,_calc_기준300!$CN$23:$EF$23,0),"")</f>
        <v>34</v>
      </c>
      <c r="Y33" s="25">
        <f>IFERROR(MATCH(Y$11,_calc_기준300!$CN$23:$EF$23,0),"")</f>
        <v>22</v>
      </c>
      <c r="Z33" s="25">
        <f>IFERROR(MATCH(Z$11,_calc_기준300!$CN$23:$EF$23,0),"")</f>
        <v>37</v>
      </c>
      <c r="AA33" s="25">
        <f>IFERROR(MATCH(AA$11,_calc_기준300!$CN$23:$EF$23,0),"")</f>
        <v>11</v>
      </c>
      <c r="AB33" s="25">
        <f>IFERROR(MATCH(AB$11,_calc_기준300!$CN$23:$EF$23,0),"")</f>
        <v>20</v>
      </c>
      <c r="AC33" s="25">
        <f>IFERROR(MATCH(AC$11,_calc_기준300!$CN$23:$EF$23,0),"")</f>
        <v>6</v>
      </c>
      <c r="AD33" s="25">
        <f>IFERROR(MATCH(AD$11,_calc_기준300!$CN$23:$EF$23,0),"")</f>
        <v>30</v>
      </c>
      <c r="AE33" s="25">
        <f>IFERROR(MATCH(AE$11,_calc_기준300!$CN$23:$EF$23,0),"")</f>
        <v>42</v>
      </c>
      <c r="AF33" s="25">
        <f>IFERROR(MATCH(AF$11,_calc_기준300!$CN$23:$EF$23,0),"")</f>
        <v>3</v>
      </c>
      <c r="AG33" s="25">
        <f>IFERROR(MATCH(AG$11,_calc_기준300!$CN$23:$EF$23,0),"")</f>
        <v>24</v>
      </c>
      <c r="AH33" s="25">
        <f>IFERROR(MATCH(AH$11,_calc_기준300!$CN$23:$EF$23,0),"")</f>
        <v>43</v>
      </c>
      <c r="AI33" s="25">
        <f>IFERROR(MATCH(AI$11,_calc_기준300!$CN$23:$EF$23,0),"")</f>
        <v>16</v>
      </c>
      <c r="AJ33" s="25">
        <f>IFERROR(MATCH(AJ$11,_calc_기준300!$CN$23:$EF$23,0),"")</f>
        <v>26</v>
      </c>
      <c r="AK33" s="25">
        <f>IFERROR(MATCH(AK$11,_calc_기준300!$CN$23:$EF$23,0),"")</f>
        <v>9</v>
      </c>
      <c r="AL33" s="25">
        <f>IFERROR(MATCH(AL$11,_calc_기준300!$CN$23:$EF$23,0),"")</f>
        <v>36</v>
      </c>
      <c r="AM33" s="25">
        <f>IFERROR(MATCH(AM$11,_calc_기준300!$CN$23:$EF$23,0),"")</f>
        <v>40</v>
      </c>
      <c r="AN33" s="25">
        <f>IFERROR(MATCH(AN$11,_calc_기준300!$CN$23:$EF$23,0),"")</f>
        <v>39</v>
      </c>
      <c r="AO33" s="25">
        <f>IFERROR(MATCH(AO$11,_calc_기준300!$CN$23:$EF$23,0),"")</f>
        <v>2</v>
      </c>
      <c r="AP33" s="25">
        <f>IFERROR(MATCH(AP$11,_calc_기준300!$CN$23:$EF$23,0),"")</f>
        <v>32</v>
      </c>
      <c r="AQ33" s="25">
        <f>IFERROR(MATCH(AQ$11,_calc_기준300!$CN$23:$EF$23,0),"")</f>
        <v>15</v>
      </c>
      <c r="AR33" s="25">
        <f>IFERROR(MATCH(AR$11,_calc_기준300!$CN$23:$EF$23,0),"")</f>
        <v>31</v>
      </c>
      <c r="AS33" s="25">
        <f>IFERROR(MATCH(AS$11,_calc_기준300!$CN$23:$EF$23,0),"")</f>
        <v>10</v>
      </c>
      <c r="AT33" s="25">
        <f>IFERROR(MATCH(AT$11,_calc_기준300!$CN$23:$EF$23,0),"")</f>
        <v>25</v>
      </c>
      <c r="AU33" s="25">
        <f>IFERROR(MATCH(AU$11,_calc_기준300!$CN$23:$EF$23,0),"")</f>
        <v>41</v>
      </c>
      <c r="AV33" s="25">
        <f>IFERROR(MATCH(AV$11,_calc_기준300!$CN$23:$EF$23,0),"")</f>
        <v>19</v>
      </c>
      <c r="AW33" s="25">
        <f>IFERROR(MATCH(AW$11,_calc_기준300!$CN$23:$EF$23,0),"")</f>
        <v>27</v>
      </c>
      <c r="AX33" s="25">
        <f>IFERROR(MATCH(AX$11,_calc_기준300!$CN$23:$EF$23,0),"")</f>
        <v>28</v>
      </c>
      <c r="AY33" s="25">
        <f>IFERROR(MATCH(AY$11,_calc_기준300!$CN$23:$EF$23,0),"")</f>
        <v>1</v>
      </c>
      <c r="AZ33" s="25">
        <f>IFERROR(MATCH(AZ$11,_calc_기준300!$CN$23:$EF$23,0),"")</f>
        <v>4</v>
      </c>
      <c r="BA33" s="25">
        <f>IFERROR(MATCH(BA$11,_calc_기준300!$CN$23:$EF$23,0),"")</f>
        <v>17</v>
      </c>
      <c r="BB33" s="25">
        <f>IFERROR(MATCH(BB$11,_calc_기준300!$CN$23:$EF$23,0),"")</f>
        <v>23</v>
      </c>
      <c r="BC33" s="25">
        <f>IFERROR(MATCH(BC$11,_calc_기준300!$CN$23:$EF$23,0),"")</f>
        <v>5</v>
      </c>
      <c r="BD33" s="25">
        <f>IFERROR(MATCH(BD$11,_calc_기준300!$CN$23:$EF$23,0),"")</f>
        <v>8</v>
      </c>
    </row>
    <row r="34" spans="1:56" ht="16.5" customHeight="1">
      <c r="A34" s="57">
        <f t="shared" si="2"/>
        <v>1222</v>
      </c>
      <c r="B34" s="40">
        <f>IFERROR(INDEX(전체당첨내역!$B:$B,MATCH($A34,전체당첨내역!$A:$A,0)),"")</f>
        <v>4</v>
      </c>
      <c r="C34" s="40">
        <f>IFERROR(INDEX(전체당첨내역!$C:$C,MATCH($A34,전체당첨내역!$A:$A,0)),"")</f>
        <v>11</v>
      </c>
      <c r="D34" s="40">
        <f>IFERROR(INDEX(전체당첨내역!$D:$D,MATCH($A34,전체당첨내역!$A:$A,0)),"")</f>
        <v>17</v>
      </c>
      <c r="E34" s="40">
        <f>IFERROR(INDEX(전체당첨내역!$E:$E,MATCH($A34,전체당첨내역!$A:$A,0)),"")</f>
        <v>22</v>
      </c>
      <c r="F34" s="40">
        <f>IFERROR(INDEX(전체당첨내역!$F:$F,MATCH($A34,전체당첨내역!$A:$A,0)),"")</f>
        <v>32</v>
      </c>
      <c r="G34" s="40">
        <f>IFERROR(INDEX(전체당첨내역!$G:$G,MATCH($A34,전체당첨내역!$A:$A,0)),"")</f>
        <v>41</v>
      </c>
      <c r="H34" s="41">
        <f>IFERROR(INDEX(전체당첨내역!$H:$H,MATCH($A34,전체당첨내역!$A:$A,0)),"")</f>
        <v>34</v>
      </c>
      <c r="I34" s="42">
        <f>IFERROR((INDEX(_calc_기준300!$CN$24:$EF$24,1,$B34)&gt;0)*(INDEX(_calc_기준300!$CN$24:$EF$24,1,$B34)&lt;=15)+(INDEX(_calc_기준300!$CN$24:$EF$24,1,$C34)&gt;0)*(INDEX(_calc_기준300!$CN$24:$EF$24,1,$C34)&lt;=15)+(INDEX(_calc_기준300!$CN$24:$EF$24,1,$D34)&gt;0)*(INDEX(_calc_기준300!$CN$24:$EF$24,1,$D34)&lt;=15)+(INDEX(_calc_기준300!$CN$24:$EF$24,1,$E34)&gt;0)*(INDEX(_calc_기준300!$CN$24:$EF$24,1,$E34)&lt;=15)+(INDEX(_calc_기준300!$CN$24:$EF$24,1,$F34)&gt;0)*(INDEX(_calc_기준300!$CN$24:$EF$24,1,$F34)&lt;=15)+(INDEX(_calc_기준300!$CN$24:$EF$24,1,$G34)&gt;0)*(INDEX(_calc_기준300!$CN$24:$EF$24,1,$G34)&lt;=15),"")</f>
        <v>2</v>
      </c>
      <c r="J34" s="40">
        <f>IFERROR((INDEX(_calc_기준300!$CN$24:$EF$24,1,$B34)&gt;15)*(INDEX(_calc_기준300!$CN$24:$EF$24,1,$B34)&lt;=30)+(INDEX(_calc_기준300!$CN$24:$EF$24,1,$C34)&gt;15)*(INDEX(_calc_기준300!$CN$24:$EF$24,1,$C34)&lt;=30)+(INDEX(_calc_기준300!$CN$24:$EF$24,1,$D34)&gt;15)*(INDEX(_calc_기준300!$CN$24:$EF$24,1,$D34)&lt;=30)+(INDEX(_calc_기준300!$CN$24:$EF$24,1,$E34)&gt;15)*(INDEX(_calc_기준300!$CN$24:$EF$24,1,$E34)&lt;=30)+(INDEX(_calc_기준300!$CN$24:$EF$24,1,$F34)&gt;15)*(INDEX(_calc_기준300!$CN$24:$EF$24,1,$F34)&lt;=30)+(INDEX(_calc_기준300!$CN$24:$EF$24,1,$G34)&gt;15)*(INDEX(_calc_기준300!$CN$24:$EF$24,1,$G34)&lt;=30),"")</f>
        <v>2</v>
      </c>
      <c r="K34" s="43">
        <f>IFERROR((INDEX(_calc_기준300!$CN$24:$EF$24,1,$B34)&gt;30)+(INDEX(_calc_기준300!$CN$24:$EF$24,1,$C34)&gt;30)+(INDEX(_calc_기준300!$CN$24:$EF$24,1,$D34)&gt;30)+(INDEX(_calc_기준300!$CN$24:$EF$24,1,$E34)&gt;30)+(INDEX(_calc_기준300!$CN$24:$EF$24,1,$F34)&gt;30)+(INDEX(_calc_기준300!$CN$24:$EF$24,1,$G34)&gt;30),"")</f>
        <v>2</v>
      </c>
      <c r="L34" s="25">
        <f>IFERROR(MATCH(L$11,_calc_기준300!$CN$24:$EF$24,0),"")</f>
        <v>12</v>
      </c>
      <c r="M34" s="25">
        <f>IFERROR(MATCH(M$11,_calc_기준300!$CN$24:$EF$24,0),"")</f>
        <v>21</v>
      </c>
      <c r="N34" s="25">
        <f>IFERROR(MATCH(N$11,_calc_기준300!$CN$24:$EF$24,0),"")</f>
        <v>13</v>
      </c>
      <c r="O34" s="25">
        <f>IFERROR(MATCH(O$11,_calc_기준300!$CN$24:$EF$24,0),"")</f>
        <v>45</v>
      </c>
      <c r="P34" s="25">
        <f>IFERROR(MATCH(P$11,_calc_기준300!$CN$24:$EF$24,0),"")</f>
        <v>18</v>
      </c>
      <c r="Q34" s="25">
        <f>IFERROR(MATCH(Q$11,_calc_기준300!$CN$24:$EF$24,0),"")</f>
        <v>33</v>
      </c>
      <c r="R34" s="25">
        <f>IFERROR(MATCH(R$11,_calc_기준300!$CN$24:$EF$24,0),"")</f>
        <v>35</v>
      </c>
      <c r="S34" s="25">
        <f>IFERROR(MATCH(S$11,_calc_기준300!$CN$24:$EF$24,0),"")</f>
        <v>38</v>
      </c>
      <c r="T34" s="25">
        <f>IFERROR(MATCH(T$11,_calc_기준300!$CN$24:$EF$24,0),"")</f>
        <v>14</v>
      </c>
      <c r="U34" s="25">
        <f>IFERROR(MATCH(U$11,_calc_기준300!$CN$24:$EF$24,0),"")</f>
        <v>22</v>
      </c>
      <c r="V34" s="25">
        <f>IFERROR(MATCH(V$11,_calc_기준300!$CN$24:$EF$24,0),"")</f>
        <v>29</v>
      </c>
      <c r="W34" s="25">
        <f>IFERROR(MATCH(W$11,_calc_기준300!$CN$24:$EF$24,0),"")</f>
        <v>34</v>
      </c>
      <c r="X34" s="25">
        <f>IFERROR(MATCH(X$11,_calc_기준300!$CN$24:$EF$24,0),"")</f>
        <v>11</v>
      </c>
      <c r="Y34" s="25">
        <f>IFERROR(MATCH(Y$11,_calc_기준300!$CN$24:$EF$24,0),"")</f>
        <v>44</v>
      </c>
      <c r="Z34" s="25">
        <f>IFERROR(MATCH(Z$11,_calc_기준300!$CN$24:$EF$24,0),"")</f>
        <v>7</v>
      </c>
      <c r="AA34" s="25">
        <f>IFERROR(MATCH(AA$11,_calc_기준300!$CN$24:$EF$24,0),"")</f>
        <v>37</v>
      </c>
      <c r="AB34" s="25">
        <f>IFERROR(MATCH(AB$11,_calc_기준300!$CN$24:$EF$24,0),"")</f>
        <v>6</v>
      </c>
      <c r="AC34" s="25">
        <f>IFERROR(MATCH(AC$11,_calc_기준300!$CN$24:$EF$24,0),"")</f>
        <v>20</v>
      </c>
      <c r="AD34" s="25">
        <f>IFERROR(MATCH(AD$11,_calc_기준300!$CN$24:$EF$24,0),"")</f>
        <v>30</v>
      </c>
      <c r="AE34" s="25">
        <f>IFERROR(MATCH(AE$11,_calc_기준300!$CN$24:$EF$24,0),"")</f>
        <v>3</v>
      </c>
      <c r="AF34" s="25">
        <f>IFERROR(MATCH(AF$11,_calc_기준300!$CN$24:$EF$24,0),"")</f>
        <v>32</v>
      </c>
      <c r="AG34" s="25">
        <f>IFERROR(MATCH(AG$11,_calc_기준300!$CN$24:$EF$24,0),"")</f>
        <v>42</v>
      </c>
      <c r="AH34" s="25">
        <f>IFERROR(MATCH(AH$11,_calc_기준300!$CN$24:$EF$24,0),"")</f>
        <v>43</v>
      </c>
      <c r="AI34" s="25">
        <f>IFERROR(MATCH(AI$11,_calc_기준300!$CN$24:$EF$24,0),"")</f>
        <v>16</v>
      </c>
      <c r="AJ34" s="25">
        <f>IFERROR(MATCH(AJ$11,_calc_기준300!$CN$24:$EF$24,0),"")</f>
        <v>26</v>
      </c>
      <c r="AK34" s="25">
        <f>IFERROR(MATCH(AK$11,_calc_기준300!$CN$24:$EF$24,0),"")</f>
        <v>36</v>
      </c>
      <c r="AL34" s="25">
        <f>IFERROR(MATCH(AL$11,_calc_기준300!$CN$24:$EF$24,0),"")</f>
        <v>41</v>
      </c>
      <c r="AM34" s="25">
        <f>IFERROR(MATCH(AM$11,_calc_기준300!$CN$24:$EF$24,0),"")</f>
        <v>2</v>
      </c>
      <c r="AN34" s="25">
        <f>IFERROR(MATCH(AN$11,_calc_기준300!$CN$24:$EF$24,0),"")</f>
        <v>24</v>
      </c>
      <c r="AO34" s="25">
        <f>IFERROR(MATCH(AO$11,_calc_기준300!$CN$24:$EF$24,0),"")</f>
        <v>31</v>
      </c>
      <c r="AP34" s="25">
        <f>IFERROR(MATCH(AP$11,_calc_기준300!$CN$24:$EF$24,0),"")</f>
        <v>15</v>
      </c>
      <c r="AQ34" s="25">
        <f>IFERROR(MATCH(AQ$11,_calc_기준300!$CN$24:$EF$24,0),"")</f>
        <v>39</v>
      </c>
      <c r="AR34" s="25">
        <f>IFERROR(MATCH(AR$11,_calc_기준300!$CN$24:$EF$24,0),"")</f>
        <v>9</v>
      </c>
      <c r="AS34" s="25">
        <f>IFERROR(MATCH(AS$11,_calc_기준300!$CN$24:$EF$24,0),"")</f>
        <v>40</v>
      </c>
      <c r="AT34" s="25">
        <f>IFERROR(MATCH(AT$11,_calc_기준300!$CN$24:$EF$24,0),"")</f>
        <v>17</v>
      </c>
      <c r="AU34" s="25">
        <f>IFERROR(MATCH(AU$11,_calc_기준300!$CN$24:$EF$24,0),"")</f>
        <v>27</v>
      </c>
      <c r="AV34" s="25">
        <f>IFERROR(MATCH(AV$11,_calc_기준300!$CN$24:$EF$24,0),"")</f>
        <v>10</v>
      </c>
      <c r="AW34" s="25">
        <f>IFERROR(MATCH(AW$11,_calc_기준300!$CN$24:$EF$24,0),"")</f>
        <v>19</v>
      </c>
      <c r="AX34" s="25">
        <f>IFERROR(MATCH(AX$11,_calc_기준300!$CN$24:$EF$24,0),"")</f>
        <v>4</v>
      </c>
      <c r="AY34" s="25">
        <f>IFERROR(MATCH(AY$11,_calc_기준300!$CN$24:$EF$24,0),"")</f>
        <v>25</v>
      </c>
      <c r="AZ34" s="25">
        <f>IFERROR(MATCH(AZ$11,_calc_기준300!$CN$24:$EF$24,0),"")</f>
        <v>28</v>
      </c>
      <c r="BA34" s="25">
        <f>IFERROR(MATCH(BA$11,_calc_기준300!$CN$24:$EF$24,0),"")</f>
        <v>1</v>
      </c>
      <c r="BB34" s="25">
        <f>IFERROR(MATCH(BB$11,_calc_기준300!$CN$24:$EF$24,0),"")</f>
        <v>23</v>
      </c>
      <c r="BC34" s="25">
        <f>IFERROR(MATCH(BC$11,_calc_기준300!$CN$24:$EF$24,0),"")</f>
        <v>5</v>
      </c>
      <c r="BD34" s="25">
        <f>IFERROR(MATCH(BD$11,_calc_기준300!$CN$24:$EF$24,0),"")</f>
        <v>8</v>
      </c>
    </row>
    <row r="35" spans="1:56" ht="16.5" customHeight="1">
      <c r="A35" s="57">
        <f t="shared" si="2"/>
        <v>1221</v>
      </c>
      <c r="B35" s="40">
        <f>IFERROR(INDEX(전체당첨내역!$B:$B,MATCH($A35,전체당첨내역!$A:$A,0)),"")</f>
        <v>6</v>
      </c>
      <c r="C35" s="40">
        <f>IFERROR(INDEX(전체당첨내역!$C:$C,MATCH($A35,전체당첨내역!$A:$A,0)),"")</f>
        <v>13</v>
      </c>
      <c r="D35" s="40">
        <f>IFERROR(INDEX(전체당첨내역!$D:$D,MATCH($A35,전체당첨내역!$A:$A,0)),"")</f>
        <v>18</v>
      </c>
      <c r="E35" s="40">
        <f>IFERROR(INDEX(전체당첨내역!$E:$E,MATCH($A35,전체당첨내역!$A:$A,0)),"")</f>
        <v>28</v>
      </c>
      <c r="F35" s="40">
        <f>IFERROR(INDEX(전체당첨내역!$F:$F,MATCH($A35,전체당첨내역!$A:$A,0)),"")</f>
        <v>30</v>
      </c>
      <c r="G35" s="40">
        <f>IFERROR(INDEX(전체당첨내역!$G:$G,MATCH($A35,전체당첨내역!$A:$A,0)),"")</f>
        <v>36</v>
      </c>
      <c r="H35" s="41">
        <f>IFERROR(INDEX(전체당첨내역!$H:$H,MATCH($A35,전체당첨내역!$A:$A,0)),"")</f>
        <v>9</v>
      </c>
      <c r="I35" s="42">
        <f>IFERROR((INDEX(_calc_기준300!$CN$25:$EF$25,1,$B35)&gt;0)*(INDEX(_calc_기준300!$CN$25:$EF$25,1,$B35)&lt;=15)+(INDEX(_calc_기준300!$CN$25:$EF$25,1,$C35)&gt;0)*(INDEX(_calc_기준300!$CN$25:$EF$25,1,$C35)&lt;=15)+(INDEX(_calc_기준300!$CN$25:$EF$25,1,$D35)&gt;0)*(INDEX(_calc_기준300!$CN$25:$EF$25,1,$D35)&lt;=15)+(INDEX(_calc_기준300!$CN$25:$EF$25,1,$E35)&gt;0)*(INDEX(_calc_기준300!$CN$25:$EF$25,1,$E35)&lt;=15)+(INDEX(_calc_기준300!$CN$25:$EF$25,1,$F35)&gt;0)*(INDEX(_calc_기준300!$CN$25:$EF$25,1,$F35)&lt;=15)+(INDEX(_calc_기준300!$CN$25:$EF$25,1,$G35)&gt;0)*(INDEX(_calc_기준300!$CN$25:$EF$25,1,$G35)&lt;=15),"")</f>
        <v>3</v>
      </c>
      <c r="J35" s="40">
        <f>IFERROR((INDEX(_calc_기준300!$CN$25:$EF$25,1,$B35)&gt;15)*(INDEX(_calc_기준300!$CN$25:$EF$25,1,$B35)&lt;=30)+(INDEX(_calc_기준300!$CN$25:$EF$25,1,$C35)&gt;15)*(INDEX(_calc_기준300!$CN$25:$EF$25,1,$C35)&lt;=30)+(INDEX(_calc_기준300!$CN$25:$EF$25,1,$D35)&gt;15)*(INDEX(_calc_기준300!$CN$25:$EF$25,1,$D35)&lt;=30)+(INDEX(_calc_기준300!$CN$25:$EF$25,1,$E35)&gt;15)*(INDEX(_calc_기준300!$CN$25:$EF$25,1,$E35)&lt;=30)+(INDEX(_calc_기준300!$CN$25:$EF$25,1,$F35)&gt;15)*(INDEX(_calc_기준300!$CN$25:$EF$25,1,$F35)&lt;=30)+(INDEX(_calc_기준300!$CN$25:$EF$25,1,$G35)&gt;15)*(INDEX(_calc_기준300!$CN$25:$EF$25,1,$G35)&lt;=30),"")</f>
        <v>2</v>
      </c>
      <c r="K35" s="43">
        <f>IFERROR((INDEX(_calc_기준300!$CN$25:$EF$25,1,$B35)&gt;30)+(INDEX(_calc_기준300!$CN$25:$EF$25,1,$C35)&gt;30)+(INDEX(_calc_기준300!$CN$25:$EF$25,1,$D35)&gt;30)+(INDEX(_calc_기준300!$CN$25:$EF$25,1,$E35)&gt;30)+(INDEX(_calc_기준300!$CN$25:$EF$25,1,$F35)&gt;30)+(INDEX(_calc_기준300!$CN$25:$EF$25,1,$G35)&gt;30),"")</f>
        <v>1</v>
      </c>
      <c r="L35" s="25">
        <f>IFERROR(MATCH(L$11,_calc_기준300!$CN$25:$EF$25,0),"")</f>
        <v>13</v>
      </c>
      <c r="M35" s="25">
        <f>IFERROR(MATCH(M$11,_calc_기준300!$CN$25:$EF$25,0),"")</f>
        <v>21</v>
      </c>
      <c r="N35" s="25">
        <f>IFERROR(MATCH(N$11,_calc_기준300!$CN$25:$EF$25,0),"")</f>
        <v>45</v>
      </c>
      <c r="O35" s="25">
        <f>IFERROR(MATCH(O$11,_calc_기준300!$CN$25:$EF$25,0),"")</f>
        <v>12</v>
      </c>
      <c r="P35" s="25">
        <f>IFERROR(MATCH(P$11,_calc_기준300!$CN$25:$EF$25,0),"")</f>
        <v>33</v>
      </c>
      <c r="Q35" s="25">
        <f>IFERROR(MATCH(Q$11,_calc_기준300!$CN$25:$EF$25,0),"")</f>
        <v>35</v>
      </c>
      <c r="R35" s="25">
        <f>IFERROR(MATCH(R$11,_calc_기준300!$CN$25:$EF$25,0),"")</f>
        <v>29</v>
      </c>
      <c r="S35" s="25">
        <f>IFERROR(MATCH(S$11,_calc_기준300!$CN$25:$EF$25,0),"")</f>
        <v>38</v>
      </c>
      <c r="T35" s="25">
        <f>IFERROR(MATCH(T$11,_calc_기준300!$CN$25:$EF$25,0),"")</f>
        <v>14</v>
      </c>
      <c r="U35" s="25">
        <f>IFERROR(MATCH(U$11,_calc_기준300!$CN$25:$EF$25,0),"")</f>
        <v>18</v>
      </c>
      <c r="V35" s="25">
        <f>IFERROR(MATCH(V$11,_calc_기준300!$CN$25:$EF$25,0),"")</f>
        <v>22</v>
      </c>
      <c r="W35" s="25">
        <f>IFERROR(MATCH(W$11,_calc_기준300!$CN$25:$EF$25,0),"")</f>
        <v>34</v>
      </c>
      <c r="X35" s="25">
        <f>IFERROR(MATCH(X$11,_calc_기준300!$CN$25:$EF$25,0),"")</f>
        <v>44</v>
      </c>
      <c r="Y35" s="25">
        <f>IFERROR(MATCH(Y$11,_calc_기준300!$CN$25:$EF$25,0),"")</f>
        <v>30</v>
      </c>
      <c r="Z35" s="25">
        <f>IFERROR(MATCH(Z$11,_calc_기준300!$CN$25:$EF$25,0),"")</f>
        <v>37</v>
      </c>
      <c r="AA35" s="25">
        <f>IFERROR(MATCH(AA$11,_calc_기준300!$CN$25:$EF$25,0),"")</f>
        <v>20</v>
      </c>
      <c r="AB35" s="25">
        <f>IFERROR(MATCH(AB$11,_calc_기준300!$CN$25:$EF$25,0),"")</f>
        <v>6</v>
      </c>
      <c r="AC35" s="25">
        <f>IFERROR(MATCH(AC$11,_calc_기준300!$CN$25:$EF$25,0),"")</f>
        <v>7</v>
      </c>
      <c r="AD35" s="25">
        <f>IFERROR(MATCH(AD$11,_calc_기준300!$CN$25:$EF$25,0),"")</f>
        <v>36</v>
      </c>
      <c r="AE35" s="25">
        <f>IFERROR(MATCH(AE$11,_calc_기준300!$CN$25:$EF$25,0),"")</f>
        <v>3</v>
      </c>
      <c r="AF35" s="25">
        <f>IFERROR(MATCH(AF$11,_calc_기준300!$CN$25:$EF$25,0),"")</f>
        <v>32</v>
      </c>
      <c r="AG35" s="25">
        <f>IFERROR(MATCH(AG$11,_calc_기준300!$CN$25:$EF$25,0),"")</f>
        <v>43</v>
      </c>
      <c r="AH35" s="25">
        <f>IFERROR(MATCH(AH$11,_calc_기준300!$CN$25:$EF$25,0),"")</f>
        <v>11</v>
      </c>
      <c r="AI35" s="25">
        <f>IFERROR(MATCH(AI$11,_calc_기준300!$CN$25:$EF$25,0),"")</f>
        <v>41</v>
      </c>
      <c r="AJ35" s="25">
        <f>IFERROR(MATCH(AJ$11,_calc_기준300!$CN$25:$EF$25,0),"")</f>
        <v>42</v>
      </c>
      <c r="AK35" s="25">
        <f>IFERROR(MATCH(AK$11,_calc_기준300!$CN$25:$EF$25,0),"")</f>
        <v>26</v>
      </c>
      <c r="AL35" s="25">
        <f>IFERROR(MATCH(AL$11,_calc_기준300!$CN$25:$EF$25,0),"")</f>
        <v>16</v>
      </c>
      <c r="AM35" s="25">
        <f>IFERROR(MATCH(AM$11,_calc_기준300!$CN$25:$EF$25,0),"")</f>
        <v>24</v>
      </c>
      <c r="AN35" s="25">
        <f>IFERROR(MATCH(AN$11,_calc_기준300!$CN$25:$EF$25,0),"")</f>
        <v>2</v>
      </c>
      <c r="AO35" s="25">
        <f>IFERROR(MATCH(AO$11,_calc_기준300!$CN$25:$EF$25,0),"")</f>
        <v>31</v>
      </c>
      <c r="AP35" s="25">
        <f>IFERROR(MATCH(AP$11,_calc_기준300!$CN$25:$EF$25,0),"")</f>
        <v>15</v>
      </c>
      <c r="AQ35" s="25">
        <f>IFERROR(MATCH(AQ$11,_calc_기준300!$CN$25:$EF$25,0),"")</f>
        <v>39</v>
      </c>
      <c r="AR35" s="25">
        <f>IFERROR(MATCH(AR$11,_calc_기준300!$CN$25:$EF$25,0),"")</f>
        <v>40</v>
      </c>
      <c r="AS35" s="25">
        <f>IFERROR(MATCH(AS$11,_calc_기준300!$CN$25:$EF$25,0),"")</f>
        <v>9</v>
      </c>
      <c r="AT35" s="25">
        <f>IFERROR(MATCH(AT$11,_calc_기준300!$CN$25:$EF$25,0),"")</f>
        <v>27</v>
      </c>
      <c r="AU35" s="25">
        <f>IFERROR(MATCH(AU$11,_calc_기준300!$CN$25:$EF$25,0),"")</f>
        <v>10</v>
      </c>
      <c r="AV35" s="25">
        <f>IFERROR(MATCH(AV$11,_calc_기준300!$CN$25:$EF$25,0),"")</f>
        <v>19</v>
      </c>
      <c r="AW35" s="25">
        <f>IFERROR(MATCH(AW$11,_calc_기준300!$CN$25:$EF$25,0),"")</f>
        <v>4</v>
      </c>
      <c r="AX35" s="25">
        <f>IFERROR(MATCH(AX$11,_calc_기준300!$CN$25:$EF$25,0),"")</f>
        <v>25</v>
      </c>
      <c r="AY35" s="25">
        <f>IFERROR(MATCH(AY$11,_calc_기준300!$CN$25:$EF$25,0),"")</f>
        <v>28</v>
      </c>
      <c r="AZ35" s="25">
        <f>IFERROR(MATCH(AZ$11,_calc_기준300!$CN$25:$EF$25,0),"")</f>
        <v>1</v>
      </c>
      <c r="BA35" s="25">
        <f>IFERROR(MATCH(BA$11,_calc_기준300!$CN$25:$EF$25,0),"")</f>
        <v>17</v>
      </c>
      <c r="BB35" s="25">
        <f>IFERROR(MATCH(BB$11,_calc_기준300!$CN$25:$EF$25,0),"")</f>
        <v>23</v>
      </c>
      <c r="BC35" s="25">
        <f>IFERROR(MATCH(BC$11,_calc_기준300!$CN$25:$EF$25,0),"")</f>
        <v>5</v>
      </c>
      <c r="BD35" s="25">
        <f>IFERROR(MATCH(BD$11,_calc_기준300!$CN$25:$EF$25,0),"")</f>
        <v>8</v>
      </c>
    </row>
    <row r="36" spans="1:56" ht="16.5" customHeight="1">
      <c r="A36" s="57">
        <f t="shared" si="2"/>
        <v>1220</v>
      </c>
      <c r="B36" s="40">
        <f>IFERROR(INDEX(전체당첨내역!$B:$B,MATCH($A36,전체당첨내역!$A:$A,0)),"")</f>
        <v>2</v>
      </c>
      <c r="C36" s="40">
        <f>IFERROR(INDEX(전체당첨내역!$C:$C,MATCH($A36,전체당첨내역!$A:$A,0)),"")</f>
        <v>22</v>
      </c>
      <c r="D36" s="40">
        <f>IFERROR(INDEX(전체당첨내역!$D:$D,MATCH($A36,전체당첨내역!$A:$A,0)),"")</f>
        <v>25</v>
      </c>
      <c r="E36" s="40">
        <f>IFERROR(INDEX(전체당첨내역!$E:$E,MATCH($A36,전체당첨내역!$A:$A,0)),"")</f>
        <v>28</v>
      </c>
      <c r="F36" s="40">
        <f>IFERROR(INDEX(전체당첨내역!$F:$F,MATCH($A36,전체당첨내역!$A:$A,0)),"")</f>
        <v>34</v>
      </c>
      <c r="G36" s="40">
        <f>IFERROR(INDEX(전체당첨내역!$G:$G,MATCH($A36,전체당첨내역!$A:$A,0)),"")</f>
        <v>43</v>
      </c>
      <c r="H36" s="41">
        <f>IFERROR(INDEX(전체당첨내역!$H:$H,MATCH($A36,전체당첨내역!$A:$A,0)),"")</f>
        <v>16</v>
      </c>
      <c r="I36" s="42">
        <f>IFERROR((INDEX(_calc_기준300!$CN$26:$EF$26,1,$B36)&gt;0)*(INDEX(_calc_기준300!$CN$26:$EF$26,1,$B36)&lt;=15)+(INDEX(_calc_기준300!$CN$26:$EF$26,1,$C36)&gt;0)*(INDEX(_calc_기준300!$CN$26:$EF$26,1,$C36)&lt;=15)+(INDEX(_calc_기준300!$CN$26:$EF$26,1,$D36)&gt;0)*(INDEX(_calc_기준300!$CN$26:$EF$26,1,$D36)&lt;=15)+(INDEX(_calc_기준300!$CN$26:$EF$26,1,$E36)&gt;0)*(INDEX(_calc_기준300!$CN$26:$EF$26,1,$E36)&lt;=15)+(INDEX(_calc_기준300!$CN$26:$EF$26,1,$F36)&gt;0)*(INDEX(_calc_기준300!$CN$26:$EF$26,1,$F36)&lt;=15)+(INDEX(_calc_기준300!$CN$26:$EF$26,1,$G36)&gt;0)*(INDEX(_calc_기준300!$CN$26:$EF$26,1,$G36)&lt;=15),"")</f>
        <v>2</v>
      </c>
      <c r="J36" s="40">
        <f>IFERROR((INDEX(_calc_기준300!$CN$26:$EF$26,1,$B36)&gt;15)*(INDEX(_calc_기준300!$CN$26:$EF$26,1,$B36)&lt;=30)+(INDEX(_calc_기준300!$CN$26:$EF$26,1,$C36)&gt;15)*(INDEX(_calc_기준300!$CN$26:$EF$26,1,$C36)&lt;=30)+(INDEX(_calc_기준300!$CN$26:$EF$26,1,$D36)&gt;15)*(INDEX(_calc_기준300!$CN$26:$EF$26,1,$D36)&lt;=30)+(INDEX(_calc_기준300!$CN$26:$EF$26,1,$E36)&gt;15)*(INDEX(_calc_기준300!$CN$26:$EF$26,1,$E36)&lt;=30)+(INDEX(_calc_기준300!$CN$26:$EF$26,1,$F36)&gt;15)*(INDEX(_calc_기준300!$CN$26:$EF$26,1,$F36)&lt;=30)+(INDEX(_calc_기준300!$CN$26:$EF$26,1,$G36)&gt;15)*(INDEX(_calc_기준300!$CN$26:$EF$26,1,$G36)&lt;=30),"")</f>
        <v>2</v>
      </c>
      <c r="K36" s="43">
        <f>IFERROR((INDEX(_calc_기준300!$CN$26:$EF$26,1,$B36)&gt;30)+(INDEX(_calc_기준300!$CN$26:$EF$26,1,$C36)&gt;30)+(INDEX(_calc_기준300!$CN$26:$EF$26,1,$D36)&gt;30)+(INDEX(_calc_기준300!$CN$26:$EF$26,1,$E36)&gt;30)+(INDEX(_calc_기준300!$CN$26:$EF$26,1,$F36)&gt;30)+(INDEX(_calc_기준300!$CN$26:$EF$26,1,$G36)&gt;30),"")</f>
        <v>2</v>
      </c>
      <c r="L36" s="25">
        <f>IFERROR(MATCH(L$11,_calc_기준300!$CN$26:$EF$26,0),"")</f>
        <v>13</v>
      </c>
      <c r="M36" s="25">
        <f>IFERROR(MATCH(M$11,_calc_기준300!$CN$26:$EF$26,0),"")</f>
        <v>21</v>
      </c>
      <c r="N36" s="25">
        <f>IFERROR(MATCH(N$11,_calc_기준300!$CN$26:$EF$26,0),"")</f>
        <v>45</v>
      </c>
      <c r="O36" s="25">
        <f>IFERROR(MATCH(O$11,_calc_기준300!$CN$26:$EF$26,0),"")</f>
        <v>12</v>
      </c>
      <c r="P36" s="25">
        <f>IFERROR(MATCH(P$11,_calc_기준300!$CN$26:$EF$26,0),"")</f>
        <v>33</v>
      </c>
      <c r="Q36" s="25">
        <f>IFERROR(MATCH(Q$11,_calc_기준300!$CN$26:$EF$26,0),"")</f>
        <v>35</v>
      </c>
      <c r="R36" s="25">
        <f>IFERROR(MATCH(R$11,_calc_기준300!$CN$26:$EF$26,0),"")</f>
        <v>29</v>
      </c>
      <c r="S36" s="25">
        <f>IFERROR(MATCH(S$11,_calc_기준300!$CN$26:$EF$26,0),"")</f>
        <v>14</v>
      </c>
      <c r="T36" s="25">
        <f>IFERROR(MATCH(T$11,_calc_기준300!$CN$26:$EF$26,0),"")</f>
        <v>18</v>
      </c>
      <c r="U36" s="25">
        <f>IFERROR(MATCH(U$11,_calc_기준300!$CN$26:$EF$26,0),"")</f>
        <v>22</v>
      </c>
      <c r="V36" s="25">
        <f>IFERROR(MATCH(V$11,_calc_기준300!$CN$26:$EF$26,0),"")</f>
        <v>34</v>
      </c>
      <c r="W36" s="25">
        <f>IFERROR(MATCH(W$11,_calc_기준300!$CN$26:$EF$26,0),"")</f>
        <v>44</v>
      </c>
      <c r="X36" s="25">
        <f>IFERROR(MATCH(X$11,_calc_기준300!$CN$26:$EF$26,0),"")</f>
        <v>30</v>
      </c>
      <c r="Y36" s="25">
        <f>IFERROR(MATCH(Y$11,_calc_기준300!$CN$26:$EF$26,0),"")</f>
        <v>37</v>
      </c>
      <c r="Z36" s="25">
        <f>IFERROR(MATCH(Z$11,_calc_기준300!$CN$26:$EF$26,0),"")</f>
        <v>20</v>
      </c>
      <c r="AA36" s="25">
        <f>IFERROR(MATCH(AA$11,_calc_기준300!$CN$26:$EF$26,0),"")</f>
        <v>26</v>
      </c>
      <c r="AB36" s="25">
        <f>IFERROR(MATCH(AB$11,_calc_기준300!$CN$26:$EF$26,0),"")</f>
        <v>38</v>
      </c>
      <c r="AC36" s="25">
        <f>IFERROR(MATCH(AC$11,_calc_기준300!$CN$26:$EF$26,0),"")</f>
        <v>6</v>
      </c>
      <c r="AD36" s="25">
        <f>IFERROR(MATCH(AD$11,_calc_기준300!$CN$26:$EF$26,0),"")</f>
        <v>7</v>
      </c>
      <c r="AE36" s="25">
        <f>IFERROR(MATCH(AE$11,_calc_기준300!$CN$26:$EF$26,0),"")</f>
        <v>36</v>
      </c>
      <c r="AF36" s="25">
        <f>IFERROR(MATCH(AF$11,_calc_기준300!$CN$26:$EF$26,0),"")</f>
        <v>3</v>
      </c>
      <c r="AG36" s="25">
        <f>IFERROR(MATCH(AG$11,_calc_기준300!$CN$26:$EF$26,0),"")</f>
        <v>32</v>
      </c>
      <c r="AH36" s="25">
        <f>IFERROR(MATCH(AH$11,_calc_기준300!$CN$26:$EF$26,0),"")</f>
        <v>43</v>
      </c>
      <c r="AI36" s="25">
        <f>IFERROR(MATCH(AI$11,_calc_기준300!$CN$26:$EF$26,0),"")</f>
        <v>11</v>
      </c>
      <c r="AJ36" s="25">
        <f>IFERROR(MATCH(AJ$11,_calc_기준300!$CN$26:$EF$26,0),"")</f>
        <v>41</v>
      </c>
      <c r="AK36" s="25">
        <f>IFERROR(MATCH(AK$11,_calc_기준300!$CN$26:$EF$26,0),"")</f>
        <v>2</v>
      </c>
      <c r="AL36" s="25">
        <f>IFERROR(MATCH(AL$11,_calc_기준300!$CN$26:$EF$26,0),"")</f>
        <v>16</v>
      </c>
      <c r="AM36" s="25">
        <f>IFERROR(MATCH(AM$11,_calc_기준300!$CN$26:$EF$26,0),"")</f>
        <v>24</v>
      </c>
      <c r="AN36" s="25">
        <f>IFERROR(MATCH(AN$11,_calc_기준300!$CN$26:$EF$26,0),"")</f>
        <v>31</v>
      </c>
      <c r="AO36" s="25">
        <f>IFERROR(MATCH(AO$11,_calc_기준300!$CN$26:$EF$26,0),"")</f>
        <v>15</v>
      </c>
      <c r="AP36" s="25">
        <f>IFERROR(MATCH(AP$11,_calc_기준300!$CN$26:$EF$26,0),"")</f>
        <v>25</v>
      </c>
      <c r="AQ36" s="25">
        <f>IFERROR(MATCH(AQ$11,_calc_기준300!$CN$26:$EF$26,0),"")</f>
        <v>42</v>
      </c>
      <c r="AR36" s="25">
        <f>IFERROR(MATCH(AR$11,_calc_기준300!$CN$26:$EF$26,0),"")</f>
        <v>39</v>
      </c>
      <c r="AS36" s="25">
        <f>IFERROR(MATCH(AS$11,_calc_기준300!$CN$26:$EF$26,0),"")</f>
        <v>40</v>
      </c>
      <c r="AT36" s="25">
        <f>IFERROR(MATCH(AT$11,_calc_기준300!$CN$26:$EF$26,0),"")</f>
        <v>9</v>
      </c>
      <c r="AU36" s="25">
        <f>IFERROR(MATCH(AU$11,_calc_기준300!$CN$26:$EF$26,0),"")</f>
        <v>27</v>
      </c>
      <c r="AV36" s="25">
        <f>IFERROR(MATCH(AV$11,_calc_기준300!$CN$26:$EF$26,0),"")</f>
        <v>10</v>
      </c>
      <c r="AW36" s="25">
        <f>IFERROR(MATCH(AW$11,_calc_기준300!$CN$26:$EF$26,0),"")</f>
        <v>19</v>
      </c>
      <c r="AX36" s="25">
        <f>IFERROR(MATCH(AX$11,_calc_기준300!$CN$26:$EF$26,0),"")</f>
        <v>4</v>
      </c>
      <c r="AY36" s="25">
        <f>IFERROR(MATCH(AY$11,_calc_기준300!$CN$26:$EF$26,0),"")</f>
        <v>1</v>
      </c>
      <c r="AZ36" s="25">
        <f>IFERROR(MATCH(AZ$11,_calc_기준300!$CN$26:$EF$26,0),"")</f>
        <v>17</v>
      </c>
      <c r="BA36" s="25">
        <f>IFERROR(MATCH(BA$11,_calc_기준300!$CN$26:$EF$26,0),"")</f>
        <v>23</v>
      </c>
      <c r="BB36" s="25">
        <f>IFERROR(MATCH(BB$11,_calc_기준300!$CN$26:$EF$26,0),"")</f>
        <v>28</v>
      </c>
      <c r="BC36" s="25">
        <f>IFERROR(MATCH(BC$11,_calc_기준300!$CN$26:$EF$26,0),"")</f>
        <v>5</v>
      </c>
      <c r="BD36" s="25">
        <f>IFERROR(MATCH(BD$11,_calc_기준300!$CN$26:$EF$26,0),"")</f>
        <v>8</v>
      </c>
    </row>
    <row r="37" spans="1:56" ht="16.5" customHeight="1">
      <c r="A37" s="57">
        <f t="shared" si="2"/>
        <v>1219</v>
      </c>
      <c r="B37" s="40">
        <f>IFERROR(INDEX(전체당첨내역!$B:$B,MATCH($A37,전체당첨내역!$A:$A,0)),"")</f>
        <v>1</v>
      </c>
      <c r="C37" s="40">
        <f>IFERROR(INDEX(전체당첨내역!$C:$C,MATCH($A37,전체당첨내역!$A:$A,0)),"")</f>
        <v>2</v>
      </c>
      <c r="D37" s="40">
        <f>IFERROR(INDEX(전체당첨내역!$D:$D,MATCH($A37,전체당첨내역!$A:$A,0)),"")</f>
        <v>15</v>
      </c>
      <c r="E37" s="40">
        <f>IFERROR(INDEX(전체당첨내역!$E:$E,MATCH($A37,전체당첨내역!$A:$A,0)),"")</f>
        <v>28</v>
      </c>
      <c r="F37" s="40">
        <f>IFERROR(INDEX(전체당첨내역!$F:$F,MATCH($A37,전체당첨내역!$A:$A,0)),"")</f>
        <v>39</v>
      </c>
      <c r="G37" s="40">
        <f>IFERROR(INDEX(전체당첨내역!$G:$G,MATCH($A37,전체당첨내역!$A:$A,0)),"")</f>
        <v>45</v>
      </c>
      <c r="H37" s="41">
        <f>IFERROR(INDEX(전체당첨내역!$H:$H,MATCH($A37,전체당첨내역!$A:$A,0)),"")</f>
        <v>31</v>
      </c>
      <c r="I37" s="42">
        <f>IFERROR((INDEX(_calc_기준300!$CN$27:$EF$27,1,$B37)&gt;0)*(INDEX(_calc_기준300!$CN$27:$EF$27,1,$B37)&lt;=15)+(INDEX(_calc_기준300!$CN$27:$EF$27,1,$C37)&gt;0)*(INDEX(_calc_기준300!$CN$27:$EF$27,1,$C37)&lt;=15)+(INDEX(_calc_기준300!$CN$27:$EF$27,1,$D37)&gt;0)*(INDEX(_calc_기준300!$CN$27:$EF$27,1,$D37)&lt;=15)+(INDEX(_calc_기준300!$CN$27:$EF$27,1,$E37)&gt;0)*(INDEX(_calc_기준300!$CN$27:$EF$27,1,$E37)&lt;=15)+(INDEX(_calc_기준300!$CN$27:$EF$27,1,$F37)&gt;0)*(INDEX(_calc_기준300!$CN$27:$EF$27,1,$F37)&lt;=15)+(INDEX(_calc_기준300!$CN$27:$EF$27,1,$G37)&gt;0)*(INDEX(_calc_기준300!$CN$27:$EF$27,1,$G37)&lt;=15),"")</f>
        <v>1</v>
      </c>
      <c r="J37" s="40">
        <f>IFERROR((INDEX(_calc_기준300!$CN$27:$EF$27,1,$B37)&gt;15)*(INDEX(_calc_기준300!$CN$27:$EF$27,1,$B37)&lt;=30)+(INDEX(_calc_기준300!$CN$27:$EF$27,1,$C37)&gt;15)*(INDEX(_calc_기준300!$CN$27:$EF$27,1,$C37)&lt;=30)+(INDEX(_calc_기준300!$CN$27:$EF$27,1,$D37)&gt;15)*(INDEX(_calc_기준300!$CN$27:$EF$27,1,$D37)&lt;=30)+(INDEX(_calc_기준300!$CN$27:$EF$27,1,$E37)&gt;15)*(INDEX(_calc_기준300!$CN$27:$EF$27,1,$E37)&lt;=30)+(INDEX(_calc_기준300!$CN$27:$EF$27,1,$F37)&gt;15)*(INDEX(_calc_기준300!$CN$27:$EF$27,1,$F37)&lt;=30)+(INDEX(_calc_기준300!$CN$27:$EF$27,1,$G37)&gt;15)*(INDEX(_calc_기준300!$CN$27:$EF$27,1,$G37)&lt;=30),"")</f>
        <v>2</v>
      </c>
      <c r="K37" s="43">
        <f>IFERROR((INDEX(_calc_기준300!$CN$27:$EF$27,1,$B37)&gt;30)+(INDEX(_calc_기준300!$CN$27:$EF$27,1,$C37)&gt;30)+(INDEX(_calc_기준300!$CN$27:$EF$27,1,$D37)&gt;30)+(INDEX(_calc_기준300!$CN$27:$EF$27,1,$E37)&gt;30)+(INDEX(_calc_기준300!$CN$27:$EF$27,1,$F37)&gt;30)+(INDEX(_calc_기준300!$CN$27:$EF$27,1,$G37)&gt;30),"")</f>
        <v>3</v>
      </c>
      <c r="L37" s="25">
        <f>IFERROR(MATCH(L$11,_calc_기준300!$CN$27:$EF$27,0),"")</f>
        <v>13</v>
      </c>
      <c r="M37" s="25">
        <f>IFERROR(MATCH(M$11,_calc_기준300!$CN$27:$EF$27,0),"")</f>
        <v>45</v>
      </c>
      <c r="N37" s="25">
        <f>IFERROR(MATCH(N$11,_calc_기준300!$CN$27:$EF$27,0),"")</f>
        <v>21</v>
      </c>
      <c r="O37" s="25">
        <f>IFERROR(MATCH(O$11,_calc_기준300!$CN$27:$EF$27,0),"")</f>
        <v>33</v>
      </c>
      <c r="P37" s="25">
        <f>IFERROR(MATCH(P$11,_calc_기준300!$CN$27:$EF$27,0),"")</f>
        <v>35</v>
      </c>
      <c r="Q37" s="25">
        <f>IFERROR(MATCH(Q$11,_calc_기준300!$CN$27:$EF$27,0),"")</f>
        <v>14</v>
      </c>
      <c r="R37" s="25">
        <f>IFERROR(MATCH(R$11,_calc_기준300!$CN$27:$EF$27,0),"")</f>
        <v>18</v>
      </c>
      <c r="S37" s="25">
        <f>IFERROR(MATCH(S$11,_calc_기준300!$CN$27:$EF$27,0),"")</f>
        <v>29</v>
      </c>
      <c r="T37" s="25">
        <f>IFERROR(MATCH(T$11,_calc_기준300!$CN$27:$EF$27,0),"")</f>
        <v>44</v>
      </c>
      <c r="U37" s="25">
        <f>IFERROR(MATCH(U$11,_calc_기준300!$CN$27:$EF$27,0),"")</f>
        <v>22</v>
      </c>
      <c r="V37" s="25">
        <f>IFERROR(MATCH(V$11,_calc_기준300!$CN$27:$EF$27,0),"")</f>
        <v>30</v>
      </c>
      <c r="W37" s="25">
        <f>IFERROR(MATCH(W$11,_calc_기준300!$CN$27:$EF$27,0),"")</f>
        <v>34</v>
      </c>
      <c r="X37" s="25">
        <f>IFERROR(MATCH(X$11,_calc_기준300!$CN$27:$EF$27,0),"")</f>
        <v>12</v>
      </c>
      <c r="Y37" s="25">
        <f>IFERROR(MATCH(Y$11,_calc_기준300!$CN$27:$EF$27,0),"")</f>
        <v>37</v>
      </c>
      <c r="Z37" s="25">
        <f>IFERROR(MATCH(Z$11,_calc_기준300!$CN$27:$EF$27,0),"")</f>
        <v>20</v>
      </c>
      <c r="AA37" s="25">
        <f>IFERROR(MATCH(AA$11,_calc_기준300!$CN$27:$EF$27,0),"")</f>
        <v>38</v>
      </c>
      <c r="AB37" s="25">
        <f>IFERROR(MATCH(AB$11,_calc_기준300!$CN$27:$EF$27,0),"")</f>
        <v>6</v>
      </c>
      <c r="AC37" s="25">
        <f>IFERROR(MATCH(AC$11,_calc_기준300!$CN$27:$EF$27,0),"")</f>
        <v>36</v>
      </c>
      <c r="AD37" s="25">
        <f>IFERROR(MATCH(AD$11,_calc_기준300!$CN$27:$EF$27,0),"")</f>
        <v>7</v>
      </c>
      <c r="AE37" s="25">
        <f>IFERROR(MATCH(AE$11,_calc_기준300!$CN$27:$EF$27,0),"")</f>
        <v>2</v>
      </c>
      <c r="AF37" s="25">
        <f>IFERROR(MATCH(AF$11,_calc_기준300!$CN$27:$EF$27,0),"")</f>
        <v>11</v>
      </c>
      <c r="AG37" s="25">
        <f>IFERROR(MATCH(AG$11,_calc_기준300!$CN$27:$EF$27,0),"")</f>
        <v>3</v>
      </c>
      <c r="AH37" s="25">
        <f>IFERROR(MATCH(AH$11,_calc_기준300!$CN$27:$EF$27,0),"")</f>
        <v>43</v>
      </c>
      <c r="AI37" s="25">
        <f>IFERROR(MATCH(AI$11,_calc_기준300!$CN$27:$EF$27,0),"")</f>
        <v>41</v>
      </c>
      <c r="AJ37" s="25">
        <f>IFERROR(MATCH(AJ$11,_calc_기준300!$CN$27:$EF$27,0),"")</f>
        <v>32</v>
      </c>
      <c r="AK37" s="25">
        <f>IFERROR(MATCH(AK$11,_calc_기준300!$CN$27:$EF$27,0),"")</f>
        <v>16</v>
      </c>
      <c r="AL37" s="25">
        <f>IFERROR(MATCH(AL$11,_calc_기준300!$CN$27:$EF$27,0),"")</f>
        <v>31</v>
      </c>
      <c r="AM37" s="25">
        <f>IFERROR(MATCH(AM$11,_calc_기준300!$CN$27:$EF$27,0),"")</f>
        <v>9</v>
      </c>
      <c r="AN37" s="25">
        <f>IFERROR(MATCH(AN$11,_calc_기준300!$CN$27:$EF$27,0),"")</f>
        <v>26</v>
      </c>
      <c r="AO37" s="25">
        <f>IFERROR(MATCH(AO$11,_calc_기준300!$CN$27:$EF$27,0),"")</f>
        <v>15</v>
      </c>
      <c r="AP37" s="25">
        <f>IFERROR(MATCH(AP$11,_calc_기준300!$CN$27:$EF$27,0),"")</f>
        <v>25</v>
      </c>
      <c r="AQ37" s="25">
        <f>IFERROR(MATCH(AQ$11,_calc_기준300!$CN$27:$EF$27,0),"")</f>
        <v>39</v>
      </c>
      <c r="AR37" s="25">
        <f>IFERROR(MATCH(AR$11,_calc_기준300!$CN$27:$EF$27,0),"")</f>
        <v>10</v>
      </c>
      <c r="AS37" s="25">
        <f>IFERROR(MATCH(AS$11,_calc_기준300!$CN$27:$EF$27,0),"")</f>
        <v>19</v>
      </c>
      <c r="AT37" s="25">
        <f>IFERROR(MATCH(AT$11,_calc_기준300!$CN$27:$EF$27,0),"")</f>
        <v>24</v>
      </c>
      <c r="AU37" s="25">
        <f>IFERROR(MATCH(AU$11,_calc_기준300!$CN$27:$EF$27,0),"")</f>
        <v>27</v>
      </c>
      <c r="AV37" s="25">
        <f>IFERROR(MATCH(AV$11,_calc_기준300!$CN$27:$EF$27,0),"")</f>
        <v>40</v>
      </c>
      <c r="AW37" s="25">
        <f>IFERROR(MATCH(AW$11,_calc_기준300!$CN$27:$EF$27,0),"")</f>
        <v>4</v>
      </c>
      <c r="AX37" s="25">
        <f>IFERROR(MATCH(AX$11,_calc_기준300!$CN$27:$EF$27,0),"")</f>
        <v>42</v>
      </c>
      <c r="AY37" s="25">
        <f>IFERROR(MATCH(AY$11,_calc_기준300!$CN$27:$EF$27,0),"")</f>
        <v>17</v>
      </c>
      <c r="AZ37" s="25">
        <f>IFERROR(MATCH(AZ$11,_calc_기준300!$CN$27:$EF$27,0),"")</f>
        <v>23</v>
      </c>
      <c r="BA37" s="25">
        <f>IFERROR(MATCH(BA$11,_calc_기준300!$CN$27:$EF$27,0),"")</f>
        <v>28</v>
      </c>
      <c r="BB37" s="25">
        <f>IFERROR(MATCH(BB$11,_calc_기준300!$CN$27:$EF$27,0),"")</f>
        <v>1</v>
      </c>
      <c r="BC37" s="25">
        <f>IFERROR(MATCH(BC$11,_calc_기준300!$CN$27:$EF$27,0),"")</f>
        <v>8</v>
      </c>
      <c r="BD37" s="25">
        <f>IFERROR(MATCH(BD$11,_calc_기준300!$CN$27:$EF$27,0),"")</f>
        <v>5</v>
      </c>
    </row>
    <row r="38" spans="1:56" ht="16.5" customHeight="1">
      <c r="A38" s="57">
        <f t="shared" si="2"/>
        <v>1218</v>
      </c>
      <c r="B38" s="40">
        <f>IFERROR(INDEX(전체당첨내역!$B:$B,MATCH($A38,전체당첨내역!$A:$A,0)),"")</f>
        <v>3</v>
      </c>
      <c r="C38" s="40">
        <f>IFERROR(INDEX(전체당첨내역!$C:$C,MATCH($A38,전체당첨내역!$A:$A,0)),"")</f>
        <v>28</v>
      </c>
      <c r="D38" s="40">
        <f>IFERROR(INDEX(전체당첨내역!$D:$D,MATCH($A38,전체당첨내역!$A:$A,0)),"")</f>
        <v>31</v>
      </c>
      <c r="E38" s="40">
        <f>IFERROR(INDEX(전체당첨내역!$E:$E,MATCH($A38,전체당첨내역!$A:$A,0)),"")</f>
        <v>32</v>
      </c>
      <c r="F38" s="40">
        <f>IFERROR(INDEX(전체당첨내역!$F:$F,MATCH($A38,전체당첨내역!$A:$A,0)),"")</f>
        <v>42</v>
      </c>
      <c r="G38" s="40">
        <f>IFERROR(INDEX(전체당첨내역!$G:$G,MATCH($A38,전체당첨내역!$A:$A,0)),"")</f>
        <v>45</v>
      </c>
      <c r="H38" s="41">
        <f>IFERROR(INDEX(전체당첨내역!$H:$H,MATCH($A38,전체당첨내역!$A:$A,0)),"")</f>
        <v>25</v>
      </c>
      <c r="I38" s="42">
        <f>IFERROR((INDEX(_calc_기준300!$CN$28:$EF$28,1,$B38)&gt;0)*(INDEX(_calc_기준300!$CN$28:$EF$28,1,$B38)&lt;=15)+(INDEX(_calc_기준300!$CN$28:$EF$28,1,$C38)&gt;0)*(INDEX(_calc_기준300!$CN$28:$EF$28,1,$C38)&lt;=15)+(INDEX(_calc_기준300!$CN$28:$EF$28,1,$D38)&gt;0)*(INDEX(_calc_기준300!$CN$28:$EF$28,1,$D38)&lt;=15)+(INDEX(_calc_기준300!$CN$28:$EF$28,1,$E38)&gt;0)*(INDEX(_calc_기준300!$CN$28:$EF$28,1,$E38)&lt;=15)+(INDEX(_calc_기준300!$CN$28:$EF$28,1,$F38)&gt;0)*(INDEX(_calc_기준300!$CN$28:$EF$28,1,$F38)&lt;=15)+(INDEX(_calc_기준300!$CN$28:$EF$28,1,$G38)&gt;0)*(INDEX(_calc_기준300!$CN$28:$EF$28,1,$G38)&lt;=15),"")</f>
        <v>1</v>
      </c>
      <c r="J38" s="40">
        <f>IFERROR((INDEX(_calc_기준300!$CN$28:$EF$28,1,$B38)&gt;15)*(INDEX(_calc_기준300!$CN$28:$EF$28,1,$B38)&lt;=30)+(INDEX(_calc_기준300!$CN$28:$EF$28,1,$C38)&gt;15)*(INDEX(_calc_기준300!$CN$28:$EF$28,1,$C38)&lt;=30)+(INDEX(_calc_기준300!$CN$28:$EF$28,1,$D38)&gt;15)*(INDEX(_calc_기준300!$CN$28:$EF$28,1,$D38)&lt;=30)+(INDEX(_calc_기준300!$CN$28:$EF$28,1,$E38)&gt;15)*(INDEX(_calc_기준300!$CN$28:$EF$28,1,$E38)&lt;=30)+(INDEX(_calc_기준300!$CN$28:$EF$28,1,$F38)&gt;15)*(INDEX(_calc_기준300!$CN$28:$EF$28,1,$F38)&lt;=30)+(INDEX(_calc_기준300!$CN$28:$EF$28,1,$G38)&gt;15)*(INDEX(_calc_기준300!$CN$28:$EF$28,1,$G38)&lt;=30),"")</f>
        <v>4</v>
      </c>
      <c r="K38" s="43">
        <f>IFERROR((INDEX(_calc_기준300!$CN$28:$EF$28,1,$B38)&gt;30)+(INDEX(_calc_기준300!$CN$28:$EF$28,1,$C38)&gt;30)+(INDEX(_calc_기준300!$CN$28:$EF$28,1,$D38)&gt;30)+(INDEX(_calc_기준300!$CN$28:$EF$28,1,$E38)&gt;30)+(INDEX(_calc_기준300!$CN$28:$EF$28,1,$F38)&gt;30)+(INDEX(_calc_기준300!$CN$28:$EF$28,1,$G38)&gt;30),"")</f>
        <v>1</v>
      </c>
      <c r="L38" s="25">
        <f>IFERROR(MATCH(L$11,_calc_기준300!$CN$28:$EF$28,0),"")</f>
        <v>13</v>
      </c>
      <c r="M38" s="25">
        <f>IFERROR(MATCH(M$11,_calc_기준300!$CN$28:$EF$28,0),"")</f>
        <v>45</v>
      </c>
      <c r="N38" s="25">
        <f>IFERROR(MATCH(N$11,_calc_기준300!$CN$28:$EF$28,0),"")</f>
        <v>35</v>
      </c>
      <c r="O38" s="25">
        <f>IFERROR(MATCH(O$11,_calc_기준300!$CN$28:$EF$28,0),"")</f>
        <v>21</v>
      </c>
      <c r="P38" s="25">
        <f>IFERROR(MATCH(P$11,_calc_기준300!$CN$28:$EF$28,0),"")</f>
        <v>29</v>
      </c>
      <c r="Q38" s="25">
        <f>IFERROR(MATCH(Q$11,_calc_기준300!$CN$28:$EF$28,0),"")</f>
        <v>14</v>
      </c>
      <c r="R38" s="25">
        <f>IFERROR(MATCH(R$11,_calc_기준300!$CN$28:$EF$28,0),"")</f>
        <v>18</v>
      </c>
      <c r="S38" s="25">
        <f>IFERROR(MATCH(S$11,_calc_기준300!$CN$28:$EF$28,0),"")</f>
        <v>44</v>
      </c>
      <c r="T38" s="25">
        <f>IFERROR(MATCH(T$11,_calc_기준300!$CN$28:$EF$28,0),"")</f>
        <v>33</v>
      </c>
      <c r="U38" s="25">
        <f>IFERROR(MATCH(U$11,_calc_기준300!$CN$28:$EF$28,0),"")</f>
        <v>22</v>
      </c>
      <c r="V38" s="25">
        <f>IFERROR(MATCH(V$11,_calc_기준300!$CN$28:$EF$28,0),"")</f>
        <v>34</v>
      </c>
      <c r="W38" s="25">
        <f>IFERROR(MATCH(W$11,_calc_기준300!$CN$28:$EF$28,0),"")</f>
        <v>12</v>
      </c>
      <c r="X38" s="25">
        <f>IFERROR(MATCH(X$11,_calc_기준300!$CN$28:$EF$28,0),"")</f>
        <v>36</v>
      </c>
      <c r="Y38" s="25">
        <f>IFERROR(MATCH(Y$11,_calc_기준300!$CN$28:$EF$28,0),"")</f>
        <v>38</v>
      </c>
      <c r="Z38" s="25">
        <f>IFERROR(MATCH(Z$11,_calc_기준300!$CN$28:$EF$28,0),"")</f>
        <v>11</v>
      </c>
      <c r="AA38" s="25">
        <f>IFERROR(MATCH(AA$11,_calc_기준300!$CN$28:$EF$28,0),"")</f>
        <v>31</v>
      </c>
      <c r="AB38" s="25">
        <f>IFERROR(MATCH(AB$11,_calc_기준300!$CN$28:$EF$28,0),"")</f>
        <v>6</v>
      </c>
      <c r="AC38" s="25">
        <f>IFERROR(MATCH(AC$11,_calc_기준300!$CN$28:$EF$28,0),"")</f>
        <v>7</v>
      </c>
      <c r="AD38" s="25">
        <f>IFERROR(MATCH(AD$11,_calc_기준300!$CN$28:$EF$28,0),"")</f>
        <v>20</v>
      </c>
      <c r="AE38" s="25">
        <f>IFERROR(MATCH(AE$11,_calc_기준300!$CN$28:$EF$28,0),"")</f>
        <v>30</v>
      </c>
      <c r="AF38" s="25">
        <f>IFERROR(MATCH(AF$11,_calc_기준300!$CN$28:$EF$28,0),"")</f>
        <v>2</v>
      </c>
      <c r="AG38" s="25">
        <f>IFERROR(MATCH(AG$11,_calc_기준300!$CN$28:$EF$28,0),"")</f>
        <v>3</v>
      </c>
      <c r="AH38" s="25">
        <f>IFERROR(MATCH(AH$11,_calc_기준300!$CN$28:$EF$28,0),"")</f>
        <v>32</v>
      </c>
      <c r="AI38" s="25">
        <f>IFERROR(MATCH(AI$11,_calc_기준300!$CN$28:$EF$28,0),"")</f>
        <v>37</v>
      </c>
      <c r="AJ38" s="25">
        <f>IFERROR(MATCH(AJ$11,_calc_기준300!$CN$28:$EF$28,0),"")</f>
        <v>43</v>
      </c>
      <c r="AK38" s="25">
        <f>IFERROR(MATCH(AK$11,_calc_기준300!$CN$28:$EF$28,0),"")</f>
        <v>41</v>
      </c>
      <c r="AL38" s="25">
        <f>IFERROR(MATCH(AL$11,_calc_기준300!$CN$28:$EF$28,0),"")</f>
        <v>42</v>
      </c>
      <c r="AM38" s="25">
        <f>IFERROR(MATCH(AM$11,_calc_기준300!$CN$28:$EF$28,0),"")</f>
        <v>16</v>
      </c>
      <c r="AN38" s="25">
        <f>IFERROR(MATCH(AN$11,_calc_기준300!$CN$28:$EF$28,0),"")</f>
        <v>15</v>
      </c>
      <c r="AO38" s="25">
        <f>IFERROR(MATCH(AO$11,_calc_기준300!$CN$28:$EF$28,0),"")</f>
        <v>25</v>
      </c>
      <c r="AP38" s="25">
        <f>IFERROR(MATCH(AP$11,_calc_기준300!$CN$28:$EF$28,0),"")</f>
        <v>26</v>
      </c>
      <c r="AQ38" s="25">
        <f>IFERROR(MATCH(AQ$11,_calc_기준300!$CN$28:$EF$28,0),"")</f>
        <v>39</v>
      </c>
      <c r="AR38" s="25">
        <f>IFERROR(MATCH(AR$11,_calc_기준300!$CN$28:$EF$28,0),"")</f>
        <v>10</v>
      </c>
      <c r="AS38" s="25">
        <f>IFERROR(MATCH(AS$11,_calc_기준300!$CN$28:$EF$28,0),"")</f>
        <v>19</v>
      </c>
      <c r="AT38" s="25">
        <f>IFERROR(MATCH(AT$11,_calc_기준300!$CN$28:$EF$28,0),"")</f>
        <v>9</v>
      </c>
      <c r="AU38" s="25">
        <f>IFERROR(MATCH(AU$11,_calc_기준300!$CN$28:$EF$28,0),"")</f>
        <v>24</v>
      </c>
      <c r="AV38" s="25">
        <f>IFERROR(MATCH(AV$11,_calc_기준300!$CN$28:$EF$28,0),"")</f>
        <v>4</v>
      </c>
      <c r="AW38" s="25">
        <f>IFERROR(MATCH(AW$11,_calc_기준300!$CN$28:$EF$28,0),"")</f>
        <v>27</v>
      </c>
      <c r="AX38" s="25">
        <f>IFERROR(MATCH(AX$11,_calc_기준300!$CN$28:$EF$28,0),"")</f>
        <v>40</v>
      </c>
      <c r="AY38" s="25">
        <f>IFERROR(MATCH(AY$11,_calc_기준300!$CN$28:$EF$28,0),"")</f>
        <v>28</v>
      </c>
      <c r="AZ38" s="25">
        <f>IFERROR(MATCH(AZ$11,_calc_기준300!$CN$28:$EF$28,0),"")</f>
        <v>17</v>
      </c>
      <c r="BA38" s="25">
        <f>IFERROR(MATCH(BA$11,_calc_기준300!$CN$28:$EF$28,0),"")</f>
        <v>23</v>
      </c>
      <c r="BB38" s="25">
        <f>IFERROR(MATCH(BB$11,_calc_기준300!$CN$28:$EF$28,0),"")</f>
        <v>1</v>
      </c>
      <c r="BC38" s="25">
        <f>IFERROR(MATCH(BC$11,_calc_기준300!$CN$28:$EF$28,0),"")</f>
        <v>8</v>
      </c>
      <c r="BD38" s="25">
        <f>IFERROR(MATCH(BD$11,_calc_기준300!$CN$28:$EF$28,0),"")</f>
        <v>5</v>
      </c>
    </row>
    <row r="39" spans="1:56" ht="16.5" customHeight="1">
      <c r="A39" s="57">
        <f t="shared" si="2"/>
        <v>1217</v>
      </c>
      <c r="B39" s="40">
        <f>IFERROR(INDEX(전체당첨내역!$B:$B,MATCH($A39,전체당첨내역!$A:$A,0)),"")</f>
        <v>8</v>
      </c>
      <c r="C39" s="40">
        <f>IFERROR(INDEX(전체당첨내역!$C:$C,MATCH($A39,전체당첨내역!$A:$A,0)),"")</f>
        <v>10</v>
      </c>
      <c r="D39" s="40">
        <f>IFERROR(INDEX(전체당첨내역!$D:$D,MATCH($A39,전체당첨내역!$A:$A,0)),"")</f>
        <v>15</v>
      </c>
      <c r="E39" s="40">
        <f>IFERROR(INDEX(전체당첨내역!$E:$E,MATCH($A39,전체당첨내역!$A:$A,0)),"")</f>
        <v>20</v>
      </c>
      <c r="F39" s="40">
        <f>IFERROR(INDEX(전체당첨내역!$F:$F,MATCH($A39,전체당첨내역!$A:$A,0)),"")</f>
        <v>29</v>
      </c>
      <c r="G39" s="40">
        <f>IFERROR(INDEX(전체당첨내역!$G:$G,MATCH($A39,전체당첨내역!$A:$A,0)),"")</f>
        <v>31</v>
      </c>
      <c r="H39" s="41">
        <f>IFERROR(INDEX(전체당첨내역!$H:$H,MATCH($A39,전체당첨내역!$A:$A,0)),"")</f>
        <v>41</v>
      </c>
      <c r="I39" s="42">
        <f>IFERROR((INDEX(_calc_기준300!$CN$29:$EF$29,1,$B39)&gt;0)*(INDEX(_calc_기준300!$CN$29:$EF$29,1,$B39)&lt;=15)+(INDEX(_calc_기준300!$CN$29:$EF$29,1,$C39)&gt;0)*(INDEX(_calc_기준300!$CN$29:$EF$29,1,$C39)&lt;=15)+(INDEX(_calc_기준300!$CN$29:$EF$29,1,$D39)&gt;0)*(INDEX(_calc_기준300!$CN$29:$EF$29,1,$D39)&lt;=15)+(INDEX(_calc_기준300!$CN$29:$EF$29,1,$E39)&gt;0)*(INDEX(_calc_기준300!$CN$29:$EF$29,1,$E39)&lt;=15)+(INDEX(_calc_기준300!$CN$29:$EF$29,1,$F39)&gt;0)*(INDEX(_calc_기준300!$CN$29:$EF$29,1,$F39)&lt;=15)+(INDEX(_calc_기준300!$CN$29:$EF$29,1,$G39)&gt;0)*(INDEX(_calc_기준300!$CN$29:$EF$29,1,$G39)&lt;=15),"")</f>
        <v>1</v>
      </c>
      <c r="J39" s="40">
        <f>IFERROR((INDEX(_calc_기준300!$CN$29:$EF$29,1,$B39)&gt;15)*(INDEX(_calc_기준300!$CN$29:$EF$29,1,$B39)&lt;=30)+(INDEX(_calc_기준300!$CN$29:$EF$29,1,$C39)&gt;15)*(INDEX(_calc_기준300!$CN$29:$EF$29,1,$C39)&lt;=30)+(INDEX(_calc_기준300!$CN$29:$EF$29,1,$D39)&gt;15)*(INDEX(_calc_기준300!$CN$29:$EF$29,1,$D39)&lt;=30)+(INDEX(_calc_기준300!$CN$29:$EF$29,1,$E39)&gt;15)*(INDEX(_calc_기준300!$CN$29:$EF$29,1,$E39)&lt;=30)+(INDEX(_calc_기준300!$CN$29:$EF$29,1,$F39)&gt;15)*(INDEX(_calc_기준300!$CN$29:$EF$29,1,$F39)&lt;=30)+(INDEX(_calc_기준300!$CN$29:$EF$29,1,$G39)&gt;15)*(INDEX(_calc_기준300!$CN$29:$EF$29,1,$G39)&lt;=30),"")</f>
        <v>4</v>
      </c>
      <c r="K39" s="43">
        <f>IFERROR((INDEX(_calc_기준300!$CN$29:$EF$29,1,$B39)&gt;30)+(INDEX(_calc_기준300!$CN$29:$EF$29,1,$C39)&gt;30)+(INDEX(_calc_기준300!$CN$29:$EF$29,1,$D39)&gt;30)+(INDEX(_calc_기준300!$CN$29:$EF$29,1,$E39)&gt;30)+(INDEX(_calc_기준300!$CN$29:$EF$29,1,$F39)&gt;30)+(INDEX(_calc_기준300!$CN$29:$EF$29,1,$G39)&gt;30),"")</f>
        <v>1</v>
      </c>
      <c r="L39" s="25">
        <f>IFERROR(MATCH(L$11,_calc_기준300!$CN$29:$EF$29,0),"")</f>
        <v>45</v>
      </c>
      <c r="M39" s="25">
        <f>IFERROR(MATCH(M$11,_calc_기준300!$CN$29:$EF$29,0),"")</f>
        <v>13</v>
      </c>
      <c r="N39" s="25">
        <f>IFERROR(MATCH(N$11,_calc_기준300!$CN$29:$EF$29,0),"")</f>
        <v>29</v>
      </c>
      <c r="O39" s="25">
        <f>IFERROR(MATCH(O$11,_calc_기준300!$CN$29:$EF$29,0),"")</f>
        <v>21</v>
      </c>
      <c r="P39" s="25">
        <f>IFERROR(MATCH(P$11,_calc_기준300!$CN$29:$EF$29,0),"")</f>
        <v>14</v>
      </c>
      <c r="Q39" s="25">
        <f>IFERROR(MATCH(Q$11,_calc_기준300!$CN$29:$EF$29,0),"")</f>
        <v>18</v>
      </c>
      <c r="R39" s="25">
        <f>IFERROR(MATCH(R$11,_calc_기준300!$CN$29:$EF$29,0),"")</f>
        <v>33</v>
      </c>
      <c r="S39" s="25">
        <f>IFERROR(MATCH(S$11,_calc_기준300!$CN$29:$EF$29,0),"")</f>
        <v>12</v>
      </c>
      <c r="T39" s="25">
        <f>IFERROR(MATCH(T$11,_calc_기준300!$CN$29:$EF$29,0),"")</f>
        <v>34</v>
      </c>
      <c r="U39" s="25">
        <f>IFERROR(MATCH(U$11,_calc_기준300!$CN$29:$EF$29,0),"")</f>
        <v>35</v>
      </c>
      <c r="V39" s="25">
        <f>IFERROR(MATCH(V$11,_calc_기준300!$CN$29:$EF$29,0),"")</f>
        <v>22</v>
      </c>
      <c r="W39" s="25">
        <f>IFERROR(MATCH(W$11,_calc_기준300!$CN$29:$EF$29,0),"")</f>
        <v>44</v>
      </c>
      <c r="X39" s="25">
        <f>IFERROR(MATCH(X$11,_calc_기준300!$CN$29:$EF$29,0),"")</f>
        <v>36</v>
      </c>
      <c r="Y39" s="25">
        <f>IFERROR(MATCH(Y$11,_calc_기준300!$CN$29:$EF$29,0),"")</f>
        <v>38</v>
      </c>
      <c r="Z39" s="25">
        <f>IFERROR(MATCH(Z$11,_calc_기준300!$CN$29:$EF$29,0),"")</f>
        <v>6</v>
      </c>
      <c r="AA39" s="25">
        <f>IFERROR(MATCH(AA$11,_calc_기준300!$CN$29:$EF$29,0),"")</f>
        <v>7</v>
      </c>
      <c r="AB39" s="25">
        <f>IFERROR(MATCH(AB$11,_calc_기준300!$CN$29:$EF$29,0),"")</f>
        <v>11</v>
      </c>
      <c r="AC39" s="25">
        <f>IFERROR(MATCH(AC$11,_calc_기준300!$CN$29:$EF$29,0),"")</f>
        <v>20</v>
      </c>
      <c r="AD39" s="25">
        <f>IFERROR(MATCH(AD$11,_calc_기준300!$CN$29:$EF$29,0),"")</f>
        <v>31</v>
      </c>
      <c r="AE39" s="25">
        <f>IFERROR(MATCH(AE$11,_calc_기준300!$CN$29:$EF$29,0),"")</f>
        <v>37</v>
      </c>
      <c r="AF39" s="25">
        <f>IFERROR(MATCH(AF$11,_calc_기준300!$CN$29:$EF$29,0),"")</f>
        <v>30</v>
      </c>
      <c r="AG39" s="25">
        <f>IFERROR(MATCH(AG$11,_calc_기준300!$CN$29:$EF$29,0),"")</f>
        <v>2</v>
      </c>
      <c r="AH39" s="25">
        <f>IFERROR(MATCH(AH$11,_calc_기준300!$CN$29:$EF$29,0),"")</f>
        <v>3</v>
      </c>
      <c r="AI39" s="25">
        <f>IFERROR(MATCH(AI$11,_calc_기준300!$CN$29:$EF$29,0),"")</f>
        <v>32</v>
      </c>
      <c r="AJ39" s="25">
        <f>IFERROR(MATCH(AJ$11,_calc_기준300!$CN$29:$EF$29,0),"")</f>
        <v>15</v>
      </c>
      <c r="AK39" s="25">
        <f>IFERROR(MATCH(AK$11,_calc_기준300!$CN$29:$EF$29,0),"")</f>
        <v>43</v>
      </c>
      <c r="AL39" s="25">
        <f>IFERROR(MATCH(AL$11,_calc_기준300!$CN$29:$EF$29,0),"")</f>
        <v>10</v>
      </c>
      <c r="AM39" s="25">
        <f>IFERROR(MATCH(AM$11,_calc_기준300!$CN$29:$EF$29,0),"")</f>
        <v>26</v>
      </c>
      <c r="AN39" s="25">
        <f>IFERROR(MATCH(AN$11,_calc_기준300!$CN$29:$EF$29,0),"")</f>
        <v>16</v>
      </c>
      <c r="AO39" s="25">
        <f>IFERROR(MATCH(AO$11,_calc_기준300!$CN$29:$EF$29,0),"")</f>
        <v>41</v>
      </c>
      <c r="AP39" s="25">
        <f>IFERROR(MATCH(AP$11,_calc_기준300!$CN$29:$EF$29,0),"")</f>
        <v>25</v>
      </c>
      <c r="AQ39" s="25">
        <f>IFERROR(MATCH(AQ$11,_calc_기준300!$CN$29:$EF$29,0),"")</f>
        <v>42</v>
      </c>
      <c r="AR39" s="25">
        <f>IFERROR(MATCH(AR$11,_calc_기준300!$CN$29:$EF$29,0),"")</f>
        <v>19</v>
      </c>
      <c r="AS39" s="25">
        <f>IFERROR(MATCH(AS$11,_calc_기준300!$CN$29:$EF$29,0),"")</f>
        <v>4</v>
      </c>
      <c r="AT39" s="25">
        <f>IFERROR(MATCH(AT$11,_calc_기준300!$CN$29:$EF$29,0),"")</f>
        <v>9</v>
      </c>
      <c r="AU39" s="25">
        <f>IFERROR(MATCH(AU$11,_calc_기준300!$CN$29:$EF$29,0),"")</f>
        <v>27</v>
      </c>
      <c r="AV39" s="25">
        <f>IFERROR(MATCH(AV$11,_calc_기준300!$CN$29:$EF$29,0),"")</f>
        <v>24</v>
      </c>
      <c r="AW39" s="25">
        <f>IFERROR(MATCH(AW$11,_calc_기준300!$CN$29:$EF$29,0),"")</f>
        <v>28</v>
      </c>
      <c r="AX39" s="25">
        <f>IFERROR(MATCH(AX$11,_calc_기준300!$CN$29:$EF$29,0),"")</f>
        <v>17</v>
      </c>
      <c r="AY39" s="25">
        <f>IFERROR(MATCH(AY$11,_calc_기준300!$CN$29:$EF$29,0),"")</f>
        <v>39</v>
      </c>
      <c r="AZ39" s="25">
        <f>IFERROR(MATCH(AZ$11,_calc_기준300!$CN$29:$EF$29,0),"")</f>
        <v>1</v>
      </c>
      <c r="BA39" s="25">
        <f>IFERROR(MATCH(BA$11,_calc_기준300!$CN$29:$EF$29,0),"")</f>
        <v>40</v>
      </c>
      <c r="BB39" s="25">
        <f>IFERROR(MATCH(BB$11,_calc_기준300!$CN$29:$EF$29,0),"")</f>
        <v>23</v>
      </c>
      <c r="BC39" s="25">
        <f>IFERROR(MATCH(BC$11,_calc_기준300!$CN$29:$EF$29,0),"")</f>
        <v>8</v>
      </c>
      <c r="BD39" s="25">
        <f>IFERROR(MATCH(BD$11,_calc_기준300!$CN$29:$EF$29,0),"")</f>
        <v>5</v>
      </c>
    </row>
    <row r="40" spans="1:56" ht="16.5" customHeight="1">
      <c r="A40" s="57">
        <f t="shared" si="2"/>
        <v>1216</v>
      </c>
      <c r="B40" s="40">
        <f>IFERROR(INDEX(전체당첨내역!$B:$B,MATCH($A40,전체당첨내역!$A:$A,0)),"")</f>
        <v>3</v>
      </c>
      <c r="C40" s="40">
        <f>IFERROR(INDEX(전체당첨내역!$C:$C,MATCH($A40,전체당첨내역!$A:$A,0)),"")</f>
        <v>10</v>
      </c>
      <c r="D40" s="40">
        <f>IFERROR(INDEX(전체당첨내역!$D:$D,MATCH($A40,전체당첨내역!$A:$A,0)),"")</f>
        <v>14</v>
      </c>
      <c r="E40" s="40">
        <f>IFERROR(INDEX(전체당첨내역!$E:$E,MATCH($A40,전체당첨내역!$A:$A,0)),"")</f>
        <v>15</v>
      </c>
      <c r="F40" s="40">
        <f>IFERROR(INDEX(전체당첨내역!$F:$F,MATCH($A40,전체당첨내역!$A:$A,0)),"")</f>
        <v>23</v>
      </c>
      <c r="G40" s="40">
        <f>IFERROR(INDEX(전체당첨내역!$G:$G,MATCH($A40,전체당첨내역!$A:$A,0)),"")</f>
        <v>24</v>
      </c>
      <c r="H40" s="41">
        <f>IFERROR(INDEX(전체당첨내역!$H:$H,MATCH($A40,전체당첨내역!$A:$A,0)),"")</f>
        <v>25</v>
      </c>
      <c r="I40" s="42">
        <f>IFERROR((INDEX(_calc_기준300!$CN$30:$EF$30,1,$B40)&gt;0)*(INDEX(_calc_기준300!$CN$30:$EF$30,1,$B40)&lt;=15)+(INDEX(_calc_기준300!$CN$30:$EF$30,1,$C40)&gt;0)*(INDEX(_calc_기준300!$CN$30:$EF$30,1,$C40)&lt;=15)+(INDEX(_calc_기준300!$CN$30:$EF$30,1,$D40)&gt;0)*(INDEX(_calc_기준300!$CN$30:$EF$30,1,$D40)&lt;=15)+(INDEX(_calc_기준300!$CN$30:$EF$30,1,$E40)&gt;0)*(INDEX(_calc_기준300!$CN$30:$EF$30,1,$E40)&lt;=15)+(INDEX(_calc_기준300!$CN$30:$EF$30,1,$F40)&gt;0)*(INDEX(_calc_기준300!$CN$30:$EF$30,1,$F40)&lt;=15)+(INDEX(_calc_기준300!$CN$30:$EF$30,1,$G40)&gt;0)*(INDEX(_calc_기준300!$CN$30:$EF$30,1,$G40)&lt;=15),"")</f>
        <v>1</v>
      </c>
      <c r="J40" s="40">
        <f>IFERROR((INDEX(_calc_기준300!$CN$30:$EF$30,1,$B40)&gt;15)*(INDEX(_calc_기준300!$CN$30:$EF$30,1,$B40)&lt;=30)+(INDEX(_calc_기준300!$CN$30:$EF$30,1,$C40)&gt;15)*(INDEX(_calc_기준300!$CN$30:$EF$30,1,$C40)&lt;=30)+(INDEX(_calc_기준300!$CN$30:$EF$30,1,$D40)&gt;15)*(INDEX(_calc_기준300!$CN$30:$EF$30,1,$D40)&lt;=30)+(INDEX(_calc_기준300!$CN$30:$EF$30,1,$E40)&gt;15)*(INDEX(_calc_기준300!$CN$30:$EF$30,1,$E40)&lt;=30)+(INDEX(_calc_기준300!$CN$30:$EF$30,1,$F40)&gt;15)*(INDEX(_calc_기준300!$CN$30:$EF$30,1,$F40)&lt;=30)+(INDEX(_calc_기준300!$CN$30:$EF$30,1,$G40)&gt;15)*(INDEX(_calc_기준300!$CN$30:$EF$30,1,$G40)&lt;=30),"")</f>
        <v>3</v>
      </c>
      <c r="K40" s="43">
        <f>IFERROR((INDEX(_calc_기준300!$CN$30:$EF$30,1,$B40)&gt;30)+(INDEX(_calc_기준300!$CN$30:$EF$30,1,$C40)&gt;30)+(INDEX(_calc_기준300!$CN$30:$EF$30,1,$D40)&gt;30)+(INDEX(_calc_기준300!$CN$30:$EF$30,1,$E40)&gt;30)+(INDEX(_calc_기준300!$CN$30:$EF$30,1,$F40)&gt;30)+(INDEX(_calc_기준300!$CN$30:$EF$30,1,$G40)&gt;30),"")</f>
        <v>2</v>
      </c>
      <c r="L40" s="25">
        <f>IFERROR(MATCH(L$11,_calc_기준300!$CN$30:$EF$30,0),"")</f>
        <v>13</v>
      </c>
      <c r="M40" s="25">
        <f>IFERROR(MATCH(M$11,_calc_기준300!$CN$30:$EF$30,0),"")</f>
        <v>45</v>
      </c>
      <c r="N40" s="25">
        <f>IFERROR(MATCH(N$11,_calc_기준300!$CN$30:$EF$30,0),"")</f>
        <v>21</v>
      </c>
      <c r="O40" s="25">
        <f>IFERROR(MATCH(O$11,_calc_기준300!$CN$30:$EF$30,0),"")</f>
        <v>18</v>
      </c>
      <c r="P40" s="25">
        <f>IFERROR(MATCH(P$11,_calc_기준300!$CN$30:$EF$30,0),"")</f>
        <v>33</v>
      </c>
      <c r="Q40" s="25">
        <f>IFERROR(MATCH(Q$11,_calc_기준300!$CN$30:$EF$30,0),"")</f>
        <v>29</v>
      </c>
      <c r="R40" s="25">
        <f>IFERROR(MATCH(R$11,_calc_기준300!$CN$30:$EF$30,0),"")</f>
        <v>44</v>
      </c>
      <c r="S40" s="25">
        <f>IFERROR(MATCH(S$11,_calc_기준300!$CN$30:$EF$30,0),"")</f>
        <v>22</v>
      </c>
      <c r="T40" s="25">
        <f>IFERROR(MATCH(T$11,_calc_기준300!$CN$30:$EF$30,0),"")</f>
        <v>34</v>
      </c>
      <c r="U40" s="25">
        <f>IFERROR(MATCH(U$11,_calc_기준300!$CN$30:$EF$30,0),"")</f>
        <v>12</v>
      </c>
      <c r="V40" s="25">
        <f>IFERROR(MATCH(V$11,_calc_기준300!$CN$30:$EF$30,0),"")</f>
        <v>35</v>
      </c>
      <c r="W40" s="25">
        <f>IFERROR(MATCH(W$11,_calc_기준300!$CN$30:$EF$30,0),"")</f>
        <v>36</v>
      </c>
      <c r="X40" s="25">
        <f>IFERROR(MATCH(X$11,_calc_기준300!$CN$30:$EF$30,0),"")</f>
        <v>14</v>
      </c>
      <c r="Y40" s="25">
        <f>IFERROR(MATCH(Y$11,_calc_기준300!$CN$30:$EF$30,0),"")</f>
        <v>38</v>
      </c>
      <c r="Z40" s="25">
        <f>IFERROR(MATCH(Z$11,_calc_기준300!$CN$30:$EF$30,0),"")</f>
        <v>11</v>
      </c>
      <c r="AA40" s="25">
        <f>IFERROR(MATCH(AA$11,_calc_기준300!$CN$30:$EF$30,0),"")</f>
        <v>6</v>
      </c>
      <c r="AB40" s="25">
        <f>IFERROR(MATCH(AB$11,_calc_기준300!$CN$30:$EF$30,0),"")</f>
        <v>7</v>
      </c>
      <c r="AC40" s="25">
        <f>IFERROR(MATCH(AC$11,_calc_기준300!$CN$30:$EF$30,0),"")</f>
        <v>20</v>
      </c>
      <c r="AD40" s="25">
        <f>IFERROR(MATCH(AD$11,_calc_기준300!$CN$30:$EF$30,0),"")</f>
        <v>15</v>
      </c>
      <c r="AE40" s="25">
        <f>IFERROR(MATCH(AE$11,_calc_기준300!$CN$30:$EF$30,0),"")</f>
        <v>31</v>
      </c>
      <c r="AF40" s="25">
        <f>IFERROR(MATCH(AF$11,_calc_기준300!$CN$30:$EF$30,0),"")</f>
        <v>32</v>
      </c>
      <c r="AG40" s="25">
        <f>IFERROR(MATCH(AG$11,_calc_기준300!$CN$30:$EF$30,0),"")</f>
        <v>37</v>
      </c>
      <c r="AH40" s="25">
        <f>IFERROR(MATCH(AH$11,_calc_기준300!$CN$30:$EF$30,0),"")</f>
        <v>30</v>
      </c>
      <c r="AI40" s="25">
        <f>IFERROR(MATCH(AI$11,_calc_기준300!$CN$30:$EF$30,0),"")</f>
        <v>2</v>
      </c>
      <c r="AJ40" s="25">
        <f>IFERROR(MATCH(AJ$11,_calc_기준300!$CN$30:$EF$30,0),"")</f>
        <v>3</v>
      </c>
      <c r="AK40" s="25">
        <f>IFERROR(MATCH(AK$11,_calc_기준300!$CN$30:$EF$30,0),"")</f>
        <v>43</v>
      </c>
      <c r="AL40" s="25">
        <f>IFERROR(MATCH(AL$11,_calc_기준300!$CN$30:$EF$30,0),"")</f>
        <v>10</v>
      </c>
      <c r="AM40" s="25">
        <f>IFERROR(MATCH(AM$11,_calc_기준300!$CN$30:$EF$30,0),"")</f>
        <v>41</v>
      </c>
      <c r="AN40" s="25">
        <f>IFERROR(MATCH(AN$11,_calc_기준300!$CN$30:$EF$30,0),"")</f>
        <v>26</v>
      </c>
      <c r="AO40" s="25">
        <f>IFERROR(MATCH(AO$11,_calc_기준300!$CN$30:$EF$30,0),"")</f>
        <v>16</v>
      </c>
      <c r="AP40" s="25">
        <f>IFERROR(MATCH(AP$11,_calc_기준300!$CN$30:$EF$30,0),"")</f>
        <v>4</v>
      </c>
      <c r="AQ40" s="25">
        <f>IFERROR(MATCH(AQ$11,_calc_기준300!$CN$30:$EF$30,0),"")</f>
        <v>19</v>
      </c>
      <c r="AR40" s="25">
        <f>IFERROR(MATCH(AR$11,_calc_기준300!$CN$30:$EF$30,0),"")</f>
        <v>9</v>
      </c>
      <c r="AS40" s="25">
        <f>IFERROR(MATCH(AS$11,_calc_기준300!$CN$30:$EF$30,0),"")</f>
        <v>27</v>
      </c>
      <c r="AT40" s="25">
        <f>IFERROR(MATCH(AT$11,_calc_기준300!$CN$30:$EF$30,0),"")</f>
        <v>24</v>
      </c>
      <c r="AU40" s="25">
        <f>IFERROR(MATCH(AU$11,_calc_기준300!$CN$30:$EF$30,0),"")</f>
        <v>25</v>
      </c>
      <c r="AV40" s="25">
        <f>IFERROR(MATCH(AV$11,_calc_기준300!$CN$30:$EF$30,0),"")</f>
        <v>42</v>
      </c>
      <c r="AW40" s="25">
        <f>IFERROR(MATCH(AW$11,_calc_기준300!$CN$30:$EF$30,0),"")</f>
        <v>28</v>
      </c>
      <c r="AX40" s="25">
        <f>IFERROR(MATCH(AX$11,_calc_기준300!$CN$30:$EF$30,0),"")</f>
        <v>17</v>
      </c>
      <c r="AY40" s="25">
        <f>IFERROR(MATCH(AY$11,_calc_기준300!$CN$30:$EF$30,0),"")</f>
        <v>39</v>
      </c>
      <c r="AZ40" s="25">
        <f>IFERROR(MATCH(AZ$11,_calc_기준300!$CN$30:$EF$30,0),"")</f>
        <v>1</v>
      </c>
      <c r="BA40" s="25">
        <f>IFERROR(MATCH(BA$11,_calc_기준300!$CN$30:$EF$30,0),"")</f>
        <v>40</v>
      </c>
      <c r="BB40" s="25">
        <f>IFERROR(MATCH(BB$11,_calc_기준300!$CN$30:$EF$30,0),"")</f>
        <v>23</v>
      </c>
      <c r="BC40" s="25">
        <f>IFERROR(MATCH(BC$11,_calc_기준300!$CN$30:$EF$30,0),"")</f>
        <v>8</v>
      </c>
      <c r="BD40" s="25">
        <f>IFERROR(MATCH(BD$11,_calc_기준300!$CN$30:$EF$30,0),"")</f>
        <v>5</v>
      </c>
    </row>
    <row r="41" spans="1:56" ht="16.5" customHeight="1">
      <c r="A41" s="57">
        <f t="shared" si="2"/>
        <v>1215</v>
      </c>
      <c r="B41" s="40">
        <f>IFERROR(INDEX(전체당첨내역!$B:$B,MATCH($A41,전체당첨내역!$A:$A,0)),"")</f>
        <v>13</v>
      </c>
      <c r="C41" s="40">
        <f>IFERROR(INDEX(전체당첨내역!$C:$C,MATCH($A41,전체당첨내역!$A:$A,0)),"")</f>
        <v>15</v>
      </c>
      <c r="D41" s="40">
        <f>IFERROR(INDEX(전체당첨내역!$D:$D,MATCH($A41,전체당첨내역!$A:$A,0)),"")</f>
        <v>19</v>
      </c>
      <c r="E41" s="40">
        <f>IFERROR(INDEX(전체당첨내역!$E:$E,MATCH($A41,전체당첨내역!$A:$A,0)),"")</f>
        <v>21</v>
      </c>
      <c r="F41" s="40">
        <f>IFERROR(INDEX(전체당첨내역!$F:$F,MATCH($A41,전체당첨내역!$A:$A,0)),"")</f>
        <v>44</v>
      </c>
      <c r="G41" s="40">
        <f>IFERROR(INDEX(전체당첨내역!$G:$G,MATCH($A41,전체당첨내역!$A:$A,0)),"")</f>
        <v>45</v>
      </c>
      <c r="H41" s="41">
        <f>IFERROR(INDEX(전체당첨내역!$H:$H,MATCH($A41,전체당첨내역!$A:$A,0)),"")</f>
        <v>39</v>
      </c>
      <c r="I41" s="42">
        <f>IFERROR((INDEX(_calc_기준300!$CN$31:$EF$31,1,$B41)&gt;0)*(INDEX(_calc_기준300!$CN$31:$EF$31,1,$B41)&lt;=15)+(INDEX(_calc_기준300!$CN$31:$EF$31,1,$C41)&gt;0)*(INDEX(_calc_기준300!$CN$31:$EF$31,1,$C41)&lt;=15)+(INDEX(_calc_기준300!$CN$31:$EF$31,1,$D41)&gt;0)*(INDEX(_calc_기준300!$CN$31:$EF$31,1,$D41)&lt;=15)+(INDEX(_calc_기준300!$CN$31:$EF$31,1,$E41)&gt;0)*(INDEX(_calc_기준300!$CN$31:$EF$31,1,$E41)&lt;=15)+(INDEX(_calc_기준300!$CN$31:$EF$31,1,$F41)&gt;0)*(INDEX(_calc_기준300!$CN$31:$EF$31,1,$F41)&lt;=15)+(INDEX(_calc_기준300!$CN$31:$EF$31,1,$G41)&gt;0)*(INDEX(_calc_기준300!$CN$31:$EF$31,1,$G41)&lt;=15),"")</f>
        <v>5</v>
      </c>
      <c r="J41" s="40">
        <f>IFERROR((INDEX(_calc_기준300!$CN$31:$EF$31,1,$B41)&gt;15)*(INDEX(_calc_기준300!$CN$31:$EF$31,1,$B41)&lt;=30)+(INDEX(_calc_기준300!$CN$31:$EF$31,1,$C41)&gt;15)*(INDEX(_calc_기준300!$CN$31:$EF$31,1,$C41)&lt;=30)+(INDEX(_calc_기준300!$CN$31:$EF$31,1,$D41)&gt;15)*(INDEX(_calc_기준300!$CN$31:$EF$31,1,$D41)&lt;=30)+(INDEX(_calc_기준300!$CN$31:$EF$31,1,$E41)&gt;15)*(INDEX(_calc_기준300!$CN$31:$EF$31,1,$E41)&lt;=30)+(INDEX(_calc_기준300!$CN$31:$EF$31,1,$F41)&gt;15)*(INDEX(_calc_기준300!$CN$31:$EF$31,1,$F41)&lt;=30)+(INDEX(_calc_기준300!$CN$31:$EF$31,1,$G41)&gt;15)*(INDEX(_calc_기준300!$CN$31:$EF$31,1,$G41)&lt;=30),"")</f>
        <v>1</v>
      </c>
      <c r="K41" s="43">
        <f>IFERROR((INDEX(_calc_기준300!$CN$31:$EF$31,1,$B41)&gt;30)+(INDEX(_calc_기준300!$CN$31:$EF$31,1,$C41)&gt;30)+(INDEX(_calc_기준300!$CN$31:$EF$31,1,$D41)&gt;30)+(INDEX(_calc_기준300!$CN$31:$EF$31,1,$E41)&gt;30)+(INDEX(_calc_기준300!$CN$31:$EF$31,1,$F41)&gt;30)+(INDEX(_calc_기준300!$CN$31:$EF$31,1,$G41)&gt;30),"")</f>
        <v>0</v>
      </c>
      <c r="L41" s="25">
        <f>IFERROR(MATCH(L$11,_calc_기준300!$CN$31:$EF$31,0),"")</f>
        <v>13</v>
      </c>
      <c r="M41" s="25">
        <f>IFERROR(MATCH(M$11,_calc_기준300!$CN$31:$EF$31,0),"")</f>
        <v>21</v>
      </c>
      <c r="N41" s="25">
        <f>IFERROR(MATCH(N$11,_calc_기준300!$CN$31:$EF$31,0),"")</f>
        <v>45</v>
      </c>
      <c r="O41" s="25">
        <f>IFERROR(MATCH(O$11,_calc_기준300!$CN$31:$EF$31,0),"")</f>
        <v>22</v>
      </c>
      <c r="P41" s="25">
        <f>IFERROR(MATCH(P$11,_calc_기준300!$CN$31:$EF$31,0),"")</f>
        <v>18</v>
      </c>
      <c r="Q41" s="25">
        <f>IFERROR(MATCH(Q$11,_calc_기준300!$CN$31:$EF$31,0),"")</f>
        <v>33</v>
      </c>
      <c r="R41" s="25">
        <f>IFERROR(MATCH(R$11,_calc_기준300!$CN$31:$EF$31,0),"")</f>
        <v>11</v>
      </c>
      <c r="S41" s="25">
        <f>IFERROR(MATCH(S$11,_calc_기준300!$CN$31:$EF$31,0),"")</f>
        <v>15</v>
      </c>
      <c r="T41" s="25">
        <f>IFERROR(MATCH(T$11,_calc_기준300!$CN$31:$EF$31,0),"")</f>
        <v>34</v>
      </c>
      <c r="U41" s="25">
        <f>IFERROR(MATCH(U$11,_calc_기준300!$CN$31:$EF$31,0),"")</f>
        <v>12</v>
      </c>
      <c r="V41" s="25">
        <f>IFERROR(MATCH(V$11,_calc_기준300!$CN$31:$EF$31,0),"")</f>
        <v>35</v>
      </c>
      <c r="W41" s="25">
        <f>IFERROR(MATCH(W$11,_calc_기준300!$CN$31:$EF$31,0),"")</f>
        <v>36</v>
      </c>
      <c r="X41" s="25">
        <f>IFERROR(MATCH(X$11,_calc_기준300!$CN$31:$EF$31,0),"")</f>
        <v>14</v>
      </c>
      <c r="Y41" s="25">
        <f>IFERROR(MATCH(Y$11,_calc_기준300!$CN$31:$EF$31,0),"")</f>
        <v>44</v>
      </c>
      <c r="Z41" s="25">
        <f>IFERROR(MATCH(Z$11,_calc_기준300!$CN$31:$EF$31,0),"")</f>
        <v>20</v>
      </c>
      <c r="AA41" s="25">
        <f>IFERROR(MATCH(AA$11,_calc_기준300!$CN$31:$EF$31,0),"")</f>
        <v>37</v>
      </c>
      <c r="AB41" s="25">
        <f>IFERROR(MATCH(AB$11,_calc_기준300!$CN$31:$EF$31,0),"")</f>
        <v>29</v>
      </c>
      <c r="AC41" s="25">
        <f>IFERROR(MATCH(AC$11,_calc_기준300!$CN$31:$EF$31,0),"")</f>
        <v>30</v>
      </c>
      <c r="AD41" s="25">
        <f>IFERROR(MATCH(AD$11,_calc_기준300!$CN$31:$EF$31,0),"")</f>
        <v>31</v>
      </c>
      <c r="AE41" s="25">
        <f>IFERROR(MATCH(AE$11,_calc_기준300!$CN$31:$EF$31,0),"")</f>
        <v>32</v>
      </c>
      <c r="AF41" s="25">
        <f>IFERROR(MATCH(AF$11,_calc_기준300!$CN$31:$EF$31,0),"")</f>
        <v>6</v>
      </c>
      <c r="AG41" s="25">
        <f>IFERROR(MATCH(AG$11,_calc_기준300!$CN$31:$EF$31,0),"")</f>
        <v>2</v>
      </c>
      <c r="AH41" s="25">
        <f>IFERROR(MATCH(AH$11,_calc_기준300!$CN$31:$EF$31,0),"")</f>
        <v>3</v>
      </c>
      <c r="AI41" s="25">
        <f>IFERROR(MATCH(AI$11,_calc_기준300!$CN$31:$EF$31,0),"")</f>
        <v>7</v>
      </c>
      <c r="AJ41" s="25">
        <f>IFERROR(MATCH(AJ$11,_calc_기준300!$CN$31:$EF$31,0),"")</f>
        <v>38</v>
      </c>
      <c r="AK41" s="25">
        <f>IFERROR(MATCH(AK$11,_calc_기준300!$CN$31:$EF$31,0),"")</f>
        <v>19</v>
      </c>
      <c r="AL41" s="25">
        <f>IFERROR(MATCH(AL$11,_calc_기준300!$CN$31:$EF$31,0),"")</f>
        <v>43</v>
      </c>
      <c r="AM41" s="25">
        <f>IFERROR(MATCH(AM$11,_calc_기준300!$CN$31:$EF$31,0),"")</f>
        <v>10</v>
      </c>
      <c r="AN41" s="25">
        <f>IFERROR(MATCH(AN$11,_calc_기준300!$CN$31:$EF$31,0),"")</f>
        <v>41</v>
      </c>
      <c r="AO41" s="25">
        <f>IFERROR(MATCH(AO$11,_calc_기준300!$CN$31:$EF$31,0),"")</f>
        <v>16</v>
      </c>
      <c r="AP41" s="25">
        <f>IFERROR(MATCH(AP$11,_calc_기준300!$CN$31:$EF$31,0),"")</f>
        <v>26</v>
      </c>
      <c r="AQ41" s="25">
        <f>IFERROR(MATCH(AQ$11,_calc_기준300!$CN$31:$EF$31,0),"")</f>
        <v>24</v>
      </c>
      <c r="AR41" s="25">
        <f>IFERROR(MATCH(AR$11,_calc_기준300!$CN$31:$EF$31,0),"")</f>
        <v>9</v>
      </c>
      <c r="AS41" s="25">
        <f>IFERROR(MATCH(AS$11,_calc_기준300!$CN$31:$EF$31,0),"")</f>
        <v>4</v>
      </c>
      <c r="AT41" s="25">
        <f>IFERROR(MATCH(AT$11,_calc_기준300!$CN$31:$EF$31,0),"")</f>
        <v>27</v>
      </c>
      <c r="AU41" s="25">
        <f>IFERROR(MATCH(AU$11,_calc_기준300!$CN$31:$EF$31,0),"")</f>
        <v>25</v>
      </c>
      <c r="AV41" s="25">
        <f>IFERROR(MATCH(AV$11,_calc_기준300!$CN$31:$EF$31,0),"")</f>
        <v>42</v>
      </c>
      <c r="AW41" s="25">
        <f>IFERROR(MATCH(AW$11,_calc_기준300!$CN$31:$EF$31,0),"")</f>
        <v>28</v>
      </c>
      <c r="AX41" s="25">
        <f>IFERROR(MATCH(AX$11,_calc_기준300!$CN$31:$EF$31,0),"")</f>
        <v>17</v>
      </c>
      <c r="AY41" s="25">
        <f>IFERROR(MATCH(AY$11,_calc_기준300!$CN$31:$EF$31,0),"")</f>
        <v>39</v>
      </c>
      <c r="AZ41" s="25">
        <f>IFERROR(MATCH(AZ$11,_calc_기준300!$CN$31:$EF$31,0),"")</f>
        <v>40</v>
      </c>
      <c r="BA41" s="25">
        <f>IFERROR(MATCH(BA$11,_calc_기준300!$CN$31:$EF$31,0),"")</f>
        <v>1</v>
      </c>
      <c r="BB41" s="25">
        <f>IFERROR(MATCH(BB$11,_calc_기준300!$CN$31:$EF$31,0),"")</f>
        <v>23</v>
      </c>
      <c r="BC41" s="25">
        <f>IFERROR(MATCH(BC$11,_calc_기준300!$CN$31:$EF$31,0),"")</f>
        <v>8</v>
      </c>
      <c r="BD41" s="25">
        <f>IFERROR(MATCH(BD$11,_calc_기준300!$CN$31:$EF$31,0),"")</f>
        <v>5</v>
      </c>
    </row>
    <row r="42" spans="1:56" ht="16.5" customHeight="1">
      <c r="A42" s="57">
        <f t="shared" si="2"/>
        <v>1214</v>
      </c>
      <c r="B42" s="40">
        <f>IFERROR(INDEX(전체당첨내역!$B:$B,MATCH($A42,전체당첨내역!$A:$A,0)),"")</f>
        <v>10</v>
      </c>
      <c r="C42" s="40">
        <f>IFERROR(INDEX(전체당첨내역!$C:$C,MATCH($A42,전체당첨내역!$A:$A,0)),"")</f>
        <v>15</v>
      </c>
      <c r="D42" s="40">
        <f>IFERROR(INDEX(전체당첨내역!$D:$D,MATCH($A42,전체당첨내역!$A:$A,0)),"")</f>
        <v>19</v>
      </c>
      <c r="E42" s="40">
        <f>IFERROR(INDEX(전체당첨내역!$E:$E,MATCH($A42,전체당첨내역!$A:$A,0)),"")</f>
        <v>27</v>
      </c>
      <c r="F42" s="40">
        <f>IFERROR(INDEX(전체당첨내역!$F:$F,MATCH($A42,전체당첨내역!$A:$A,0)),"")</f>
        <v>30</v>
      </c>
      <c r="G42" s="40">
        <f>IFERROR(INDEX(전체당첨내역!$G:$G,MATCH($A42,전체당첨내역!$A:$A,0)),"")</f>
        <v>33</v>
      </c>
      <c r="H42" s="41">
        <f>IFERROR(INDEX(전체당첨내역!$H:$H,MATCH($A42,전체당첨내역!$A:$A,0)),"")</f>
        <v>14</v>
      </c>
      <c r="I42" s="42">
        <f>IFERROR((INDEX(_calc_기준300!$CN$32:$EF$32,1,$B42)&gt;0)*(INDEX(_calc_기준300!$CN$32:$EF$32,1,$B42)&lt;=15)+(INDEX(_calc_기준300!$CN$32:$EF$32,1,$C42)&gt;0)*(INDEX(_calc_기준300!$CN$32:$EF$32,1,$C42)&lt;=15)+(INDEX(_calc_기준300!$CN$32:$EF$32,1,$D42)&gt;0)*(INDEX(_calc_기준300!$CN$32:$EF$32,1,$D42)&lt;=15)+(INDEX(_calc_기준300!$CN$32:$EF$32,1,$E42)&gt;0)*(INDEX(_calc_기준300!$CN$32:$EF$32,1,$E42)&lt;=15)+(INDEX(_calc_기준300!$CN$32:$EF$32,1,$F42)&gt;0)*(INDEX(_calc_기준300!$CN$32:$EF$32,1,$F42)&lt;=15)+(INDEX(_calc_기준300!$CN$32:$EF$32,1,$G42)&gt;0)*(INDEX(_calc_기준300!$CN$32:$EF$32,1,$G42)&lt;=15),"")</f>
        <v>3</v>
      </c>
      <c r="J42" s="40">
        <f>IFERROR((INDEX(_calc_기준300!$CN$32:$EF$32,1,$B42)&gt;15)*(INDEX(_calc_기준300!$CN$32:$EF$32,1,$B42)&lt;=30)+(INDEX(_calc_기준300!$CN$32:$EF$32,1,$C42)&gt;15)*(INDEX(_calc_기준300!$CN$32:$EF$32,1,$C42)&lt;=30)+(INDEX(_calc_기준300!$CN$32:$EF$32,1,$D42)&gt;15)*(INDEX(_calc_기준300!$CN$32:$EF$32,1,$D42)&lt;=30)+(INDEX(_calc_기준300!$CN$32:$EF$32,1,$E42)&gt;15)*(INDEX(_calc_기준300!$CN$32:$EF$32,1,$E42)&lt;=30)+(INDEX(_calc_기준300!$CN$32:$EF$32,1,$F42)&gt;15)*(INDEX(_calc_기준300!$CN$32:$EF$32,1,$F42)&lt;=30)+(INDEX(_calc_기준300!$CN$32:$EF$32,1,$G42)&gt;15)*(INDEX(_calc_기준300!$CN$32:$EF$32,1,$G42)&lt;=30),"")</f>
        <v>2</v>
      </c>
      <c r="K42" s="43">
        <f>IFERROR((INDEX(_calc_기준300!$CN$32:$EF$32,1,$B42)&gt;30)+(INDEX(_calc_기준300!$CN$32:$EF$32,1,$C42)&gt;30)+(INDEX(_calc_기준300!$CN$32:$EF$32,1,$D42)&gt;30)+(INDEX(_calc_기준300!$CN$32:$EF$32,1,$E42)&gt;30)+(INDEX(_calc_기준300!$CN$32:$EF$32,1,$F42)&gt;30)+(INDEX(_calc_기준300!$CN$32:$EF$32,1,$G42)&gt;30),"")</f>
        <v>1</v>
      </c>
      <c r="L42" s="25">
        <f>IFERROR(MATCH(L$11,_calc_기준300!$CN$32:$EF$32,0),"")</f>
        <v>13</v>
      </c>
      <c r="M42" s="25">
        <f>IFERROR(MATCH(M$11,_calc_기준300!$CN$32:$EF$32,0),"")</f>
        <v>21</v>
      </c>
      <c r="N42" s="25">
        <f>IFERROR(MATCH(N$11,_calc_기준300!$CN$32:$EF$32,0),"")</f>
        <v>33</v>
      </c>
      <c r="O42" s="25">
        <f>IFERROR(MATCH(O$11,_calc_기준300!$CN$32:$EF$32,0),"")</f>
        <v>45</v>
      </c>
      <c r="P42" s="25">
        <f>IFERROR(MATCH(P$11,_calc_기준300!$CN$32:$EF$32,0),"")</f>
        <v>22</v>
      </c>
      <c r="Q42" s="25">
        <f>IFERROR(MATCH(Q$11,_calc_기준300!$CN$32:$EF$32,0),"")</f>
        <v>44</v>
      </c>
      <c r="R42" s="25">
        <f>IFERROR(MATCH(R$11,_calc_기준300!$CN$32:$EF$32,0),"")</f>
        <v>11</v>
      </c>
      <c r="S42" s="25">
        <f>IFERROR(MATCH(S$11,_calc_기준300!$CN$32:$EF$32,0),"")</f>
        <v>12</v>
      </c>
      <c r="T42" s="25">
        <f>IFERROR(MATCH(T$11,_calc_기준300!$CN$32:$EF$32,0),"")</f>
        <v>34</v>
      </c>
      <c r="U42" s="25">
        <f>IFERROR(MATCH(U$11,_calc_기준300!$CN$32:$EF$32,0),"")</f>
        <v>35</v>
      </c>
      <c r="V42" s="25">
        <f>IFERROR(MATCH(V$11,_calc_기준300!$CN$32:$EF$32,0),"")</f>
        <v>30</v>
      </c>
      <c r="W42" s="25">
        <f>IFERROR(MATCH(W$11,_calc_기준300!$CN$32:$EF$32,0),"")</f>
        <v>36</v>
      </c>
      <c r="X42" s="25">
        <f>IFERROR(MATCH(X$11,_calc_기준300!$CN$32:$EF$32,0),"")</f>
        <v>15</v>
      </c>
      <c r="Y42" s="25">
        <f>IFERROR(MATCH(Y$11,_calc_기준300!$CN$32:$EF$32,0),"")</f>
        <v>18</v>
      </c>
      <c r="Z42" s="25">
        <f>IFERROR(MATCH(Z$11,_calc_기준300!$CN$32:$EF$32,0),"")</f>
        <v>14</v>
      </c>
      <c r="AA42" s="25">
        <f>IFERROR(MATCH(AA$11,_calc_기준300!$CN$32:$EF$32,0),"")</f>
        <v>20</v>
      </c>
      <c r="AB42" s="25">
        <f>IFERROR(MATCH(AB$11,_calc_기준300!$CN$32:$EF$32,0),"")</f>
        <v>31</v>
      </c>
      <c r="AC42" s="25">
        <f>IFERROR(MATCH(AC$11,_calc_기준300!$CN$32:$EF$32,0),"")</f>
        <v>37</v>
      </c>
      <c r="AD42" s="25">
        <f>IFERROR(MATCH(AD$11,_calc_기준300!$CN$32:$EF$32,0),"")</f>
        <v>29</v>
      </c>
      <c r="AE42" s="25">
        <f>IFERROR(MATCH(AE$11,_calc_기준300!$CN$32:$EF$32,0),"")</f>
        <v>6</v>
      </c>
      <c r="AF42" s="25">
        <f>IFERROR(MATCH(AF$11,_calc_기준300!$CN$32:$EF$32,0),"")</f>
        <v>19</v>
      </c>
      <c r="AG42" s="25">
        <f>IFERROR(MATCH(AG$11,_calc_기준300!$CN$32:$EF$32,0),"")</f>
        <v>7</v>
      </c>
      <c r="AH42" s="25">
        <f>IFERROR(MATCH(AH$11,_calc_기준300!$CN$32:$EF$32,0),"")</f>
        <v>2</v>
      </c>
      <c r="AI42" s="25">
        <f>IFERROR(MATCH(AI$11,_calc_기준300!$CN$32:$EF$32,0),"")</f>
        <v>3</v>
      </c>
      <c r="AJ42" s="25">
        <f>IFERROR(MATCH(AJ$11,_calc_기준300!$CN$32:$EF$32,0),"")</f>
        <v>10</v>
      </c>
      <c r="AK42" s="25">
        <f>IFERROR(MATCH(AK$11,_calc_기준300!$CN$32:$EF$32,0),"")</f>
        <v>32</v>
      </c>
      <c r="AL42" s="25">
        <f>IFERROR(MATCH(AL$11,_calc_기준300!$CN$32:$EF$32,0),"")</f>
        <v>43</v>
      </c>
      <c r="AM42" s="25">
        <f>IFERROR(MATCH(AM$11,_calc_기준300!$CN$32:$EF$32,0),"")</f>
        <v>38</v>
      </c>
      <c r="AN42" s="25">
        <f>IFERROR(MATCH(AN$11,_calc_기준300!$CN$32:$EF$32,0),"")</f>
        <v>16</v>
      </c>
      <c r="AO42" s="25">
        <f>IFERROR(MATCH(AO$11,_calc_기준300!$CN$32:$EF$32,0),"")</f>
        <v>24</v>
      </c>
      <c r="AP42" s="25">
        <f>IFERROR(MATCH(AP$11,_calc_기준300!$CN$32:$EF$32,0),"")</f>
        <v>26</v>
      </c>
      <c r="AQ42" s="25">
        <f>IFERROR(MATCH(AQ$11,_calc_기준300!$CN$32:$EF$32,0),"")</f>
        <v>41</v>
      </c>
      <c r="AR42" s="25">
        <f>IFERROR(MATCH(AR$11,_calc_기준300!$CN$32:$EF$32,0),"")</f>
        <v>9</v>
      </c>
      <c r="AS42" s="25">
        <f>IFERROR(MATCH(AS$11,_calc_기준300!$CN$32:$EF$32,0),"")</f>
        <v>4</v>
      </c>
      <c r="AT42" s="25">
        <f>IFERROR(MATCH(AT$11,_calc_기준300!$CN$32:$EF$32,0),"")</f>
        <v>27</v>
      </c>
      <c r="AU42" s="25">
        <f>IFERROR(MATCH(AU$11,_calc_기준300!$CN$32:$EF$32,0),"")</f>
        <v>42</v>
      </c>
      <c r="AV42" s="25">
        <f>IFERROR(MATCH(AV$11,_calc_기준300!$CN$32:$EF$32,0),"")</f>
        <v>28</v>
      </c>
      <c r="AW42" s="25">
        <f>IFERROR(MATCH(AW$11,_calc_기준300!$CN$32:$EF$32,0),"")</f>
        <v>1</v>
      </c>
      <c r="AX42" s="25">
        <f>IFERROR(MATCH(AX$11,_calc_기준300!$CN$32:$EF$32,0),"")</f>
        <v>40</v>
      </c>
      <c r="AY42" s="25">
        <f>IFERROR(MATCH(AY$11,_calc_기준300!$CN$32:$EF$32,0),"")</f>
        <v>17</v>
      </c>
      <c r="AZ42" s="25">
        <f>IFERROR(MATCH(AZ$11,_calc_기준300!$CN$32:$EF$32,0),"")</f>
        <v>39</v>
      </c>
      <c r="BA42" s="25">
        <f>IFERROR(MATCH(BA$11,_calc_기준300!$CN$32:$EF$32,0),"")</f>
        <v>25</v>
      </c>
      <c r="BB42" s="25">
        <f>IFERROR(MATCH(BB$11,_calc_기준300!$CN$32:$EF$32,0),"")</f>
        <v>23</v>
      </c>
      <c r="BC42" s="25">
        <f>IFERROR(MATCH(BC$11,_calc_기준300!$CN$32:$EF$32,0),"")</f>
        <v>8</v>
      </c>
      <c r="BD42" s="25">
        <f>IFERROR(MATCH(BD$11,_calc_기준300!$CN$32:$EF$32,0),"")</f>
        <v>5</v>
      </c>
    </row>
    <row r="43" spans="1:56" ht="16.5" customHeight="1">
      <c r="A43" s="57">
        <f t="shared" si="2"/>
        <v>1213</v>
      </c>
      <c r="B43" s="40">
        <f>IFERROR(INDEX(전체당첨내역!$B:$B,MATCH($A43,전체당첨내역!$A:$A,0)),"")</f>
        <v>5</v>
      </c>
      <c r="C43" s="40">
        <f>IFERROR(INDEX(전체당첨내역!$C:$C,MATCH($A43,전체당첨내역!$A:$A,0)),"")</f>
        <v>11</v>
      </c>
      <c r="D43" s="40">
        <f>IFERROR(INDEX(전체당첨내역!$D:$D,MATCH($A43,전체당첨내역!$A:$A,0)),"")</f>
        <v>25</v>
      </c>
      <c r="E43" s="40">
        <f>IFERROR(INDEX(전체당첨내역!$E:$E,MATCH($A43,전체당첨내역!$A:$A,0)),"")</f>
        <v>27</v>
      </c>
      <c r="F43" s="40">
        <f>IFERROR(INDEX(전체당첨내역!$F:$F,MATCH($A43,전체당첨내역!$A:$A,0)),"")</f>
        <v>36</v>
      </c>
      <c r="G43" s="40">
        <f>IFERROR(INDEX(전체당첨내역!$G:$G,MATCH($A43,전체당첨내역!$A:$A,0)),"")</f>
        <v>38</v>
      </c>
      <c r="H43" s="41">
        <f>IFERROR(INDEX(전체당첨내역!$H:$H,MATCH($A43,전체당첨내역!$A:$A,0)),"")</f>
        <v>2</v>
      </c>
      <c r="I43" s="42">
        <f>IFERROR((INDEX(_calc_기준300!$CN$33:$EF$33,1,$B43)&gt;0)*(INDEX(_calc_기준300!$CN$33:$EF$33,1,$B43)&lt;=15)+(INDEX(_calc_기준300!$CN$33:$EF$33,1,$C43)&gt;0)*(INDEX(_calc_기준300!$CN$33:$EF$33,1,$C43)&lt;=15)+(INDEX(_calc_기준300!$CN$33:$EF$33,1,$D43)&gt;0)*(INDEX(_calc_기준300!$CN$33:$EF$33,1,$D43)&lt;=15)+(INDEX(_calc_기준300!$CN$33:$EF$33,1,$E43)&gt;0)*(INDEX(_calc_기준300!$CN$33:$EF$33,1,$E43)&lt;=15)+(INDEX(_calc_기준300!$CN$33:$EF$33,1,$F43)&gt;0)*(INDEX(_calc_기준300!$CN$33:$EF$33,1,$F43)&lt;=15)+(INDEX(_calc_기준300!$CN$33:$EF$33,1,$G43)&gt;0)*(INDEX(_calc_기준300!$CN$33:$EF$33,1,$G43)&lt;=15),"")</f>
        <v>2</v>
      </c>
      <c r="J43" s="40">
        <f>IFERROR((INDEX(_calc_기준300!$CN$33:$EF$33,1,$B43)&gt;15)*(INDEX(_calc_기준300!$CN$33:$EF$33,1,$B43)&lt;=30)+(INDEX(_calc_기준300!$CN$33:$EF$33,1,$C43)&gt;15)*(INDEX(_calc_기준300!$CN$33:$EF$33,1,$C43)&lt;=30)+(INDEX(_calc_기준300!$CN$33:$EF$33,1,$D43)&gt;15)*(INDEX(_calc_기준300!$CN$33:$EF$33,1,$D43)&lt;=30)+(INDEX(_calc_기준300!$CN$33:$EF$33,1,$E43)&gt;15)*(INDEX(_calc_기준300!$CN$33:$EF$33,1,$E43)&lt;=30)+(INDEX(_calc_기준300!$CN$33:$EF$33,1,$F43)&gt;15)*(INDEX(_calc_기준300!$CN$33:$EF$33,1,$F43)&lt;=30)+(INDEX(_calc_기준300!$CN$33:$EF$33,1,$G43)&gt;15)*(INDEX(_calc_기준300!$CN$33:$EF$33,1,$G43)&lt;=30),"")</f>
        <v>1</v>
      </c>
      <c r="K43" s="43">
        <f>IFERROR((INDEX(_calc_기준300!$CN$33:$EF$33,1,$B43)&gt;30)+(INDEX(_calc_기준300!$CN$33:$EF$33,1,$C43)&gt;30)+(INDEX(_calc_기준300!$CN$33:$EF$33,1,$D43)&gt;30)+(INDEX(_calc_기준300!$CN$33:$EF$33,1,$E43)&gt;30)+(INDEX(_calc_기준300!$CN$33:$EF$33,1,$F43)&gt;30)+(INDEX(_calc_기준300!$CN$33:$EF$33,1,$G43)&gt;30),"")</f>
        <v>3</v>
      </c>
      <c r="L43" s="25">
        <f>IFERROR(MATCH(L$11,_calc_기준300!$CN$33:$EF$33,0),"")</f>
        <v>21</v>
      </c>
      <c r="M43" s="25">
        <f>IFERROR(MATCH(M$11,_calc_기준300!$CN$33:$EF$33,0),"")</f>
        <v>45</v>
      </c>
      <c r="N43" s="25">
        <f>IFERROR(MATCH(N$11,_calc_기준300!$CN$33:$EF$33,0),"")</f>
        <v>13</v>
      </c>
      <c r="O43" s="25">
        <f>IFERROR(MATCH(O$11,_calc_기준300!$CN$33:$EF$33,0),"")</f>
        <v>22</v>
      </c>
      <c r="P43" s="25">
        <f>IFERROR(MATCH(P$11,_calc_기준300!$CN$33:$EF$33,0),"")</f>
        <v>44</v>
      </c>
      <c r="Q43" s="25">
        <f>IFERROR(MATCH(Q$11,_calc_기준300!$CN$33:$EF$33,0),"")</f>
        <v>14</v>
      </c>
      <c r="R43" s="25">
        <f>IFERROR(MATCH(R$11,_calc_기준300!$CN$33:$EF$33,0),"")</f>
        <v>33</v>
      </c>
      <c r="S43" s="25">
        <f>IFERROR(MATCH(S$11,_calc_기준300!$CN$33:$EF$33,0),"")</f>
        <v>36</v>
      </c>
      <c r="T43" s="25">
        <f>IFERROR(MATCH(T$11,_calc_기준300!$CN$33:$EF$33,0),"")</f>
        <v>34</v>
      </c>
      <c r="U43" s="25">
        <f>IFERROR(MATCH(U$11,_calc_기준300!$CN$33:$EF$33,0),"")</f>
        <v>12</v>
      </c>
      <c r="V43" s="25">
        <f>IFERROR(MATCH(V$11,_calc_기준300!$CN$33:$EF$33,0),"")</f>
        <v>11</v>
      </c>
      <c r="W43" s="25">
        <f>IFERROR(MATCH(W$11,_calc_기준300!$CN$33:$EF$33,0),"")</f>
        <v>35</v>
      </c>
      <c r="X43" s="25">
        <f>IFERROR(MATCH(X$11,_calc_기준300!$CN$33:$EF$33,0),"")</f>
        <v>30</v>
      </c>
      <c r="Y43" s="25">
        <f>IFERROR(MATCH(Y$11,_calc_기준300!$CN$33:$EF$33,0),"")</f>
        <v>18</v>
      </c>
      <c r="Z43" s="25">
        <f>IFERROR(MATCH(Z$11,_calc_기준300!$CN$33:$EF$33,0),"")</f>
        <v>20</v>
      </c>
      <c r="AA43" s="25">
        <f>IFERROR(MATCH(AA$11,_calc_기준300!$CN$33:$EF$33,0),"")</f>
        <v>31</v>
      </c>
      <c r="AB43" s="25">
        <f>IFERROR(MATCH(AB$11,_calc_기준300!$CN$33:$EF$33,0),"")</f>
        <v>37</v>
      </c>
      <c r="AC43" s="25">
        <f>IFERROR(MATCH(AC$11,_calc_기준300!$CN$33:$EF$33,0),"")</f>
        <v>15</v>
      </c>
      <c r="AD43" s="25">
        <f>IFERROR(MATCH(AD$11,_calc_기준300!$CN$33:$EF$33,0),"")</f>
        <v>29</v>
      </c>
      <c r="AE43" s="25">
        <f>IFERROR(MATCH(AE$11,_calc_기준300!$CN$33:$EF$33,0),"")</f>
        <v>19</v>
      </c>
      <c r="AF43" s="25">
        <f>IFERROR(MATCH(AF$11,_calc_기준300!$CN$33:$EF$33,0),"")</f>
        <v>6</v>
      </c>
      <c r="AG43" s="25">
        <f>IFERROR(MATCH(AG$11,_calc_기준300!$CN$33:$EF$33,0),"")</f>
        <v>3</v>
      </c>
      <c r="AH43" s="25">
        <f>IFERROR(MATCH(AH$11,_calc_기준300!$CN$33:$EF$33,0),"")</f>
        <v>10</v>
      </c>
      <c r="AI43" s="25">
        <f>IFERROR(MATCH(AI$11,_calc_기준300!$CN$33:$EF$33,0),"")</f>
        <v>32</v>
      </c>
      <c r="AJ43" s="25">
        <f>IFERROR(MATCH(AJ$11,_calc_기준300!$CN$33:$EF$33,0),"")</f>
        <v>7</v>
      </c>
      <c r="AK43" s="25">
        <f>IFERROR(MATCH(AK$11,_calc_기준300!$CN$33:$EF$33,0),"")</f>
        <v>16</v>
      </c>
      <c r="AL43" s="25">
        <f>IFERROR(MATCH(AL$11,_calc_기준300!$CN$33:$EF$33,0),"")</f>
        <v>38</v>
      </c>
      <c r="AM43" s="25">
        <f>IFERROR(MATCH(AM$11,_calc_기준300!$CN$33:$EF$33,0),"")</f>
        <v>2</v>
      </c>
      <c r="AN43" s="25">
        <f>IFERROR(MATCH(AN$11,_calc_기준300!$CN$33:$EF$33,0),"")</f>
        <v>43</v>
      </c>
      <c r="AO43" s="25">
        <f>IFERROR(MATCH(AO$11,_calc_기준300!$CN$33:$EF$33,0),"")</f>
        <v>41</v>
      </c>
      <c r="AP43" s="25">
        <f>IFERROR(MATCH(AP$11,_calc_기준300!$CN$33:$EF$33,0),"")</f>
        <v>24</v>
      </c>
      <c r="AQ43" s="25">
        <f>IFERROR(MATCH(AQ$11,_calc_기준300!$CN$33:$EF$33,0),"")</f>
        <v>26</v>
      </c>
      <c r="AR43" s="25">
        <f>IFERROR(MATCH(AR$11,_calc_기준300!$CN$33:$EF$33,0),"")</f>
        <v>9</v>
      </c>
      <c r="AS43" s="25">
        <f>IFERROR(MATCH(AS$11,_calc_기준300!$CN$33:$EF$33,0),"")</f>
        <v>27</v>
      </c>
      <c r="AT43" s="25">
        <f>IFERROR(MATCH(AT$11,_calc_기준300!$CN$33:$EF$33,0),"")</f>
        <v>4</v>
      </c>
      <c r="AU43" s="25">
        <f>IFERROR(MATCH(AU$11,_calc_기준300!$CN$33:$EF$33,0),"")</f>
        <v>42</v>
      </c>
      <c r="AV43" s="25">
        <f>IFERROR(MATCH(AV$11,_calc_기준300!$CN$33:$EF$33,0),"")</f>
        <v>25</v>
      </c>
      <c r="AW43" s="25">
        <f>IFERROR(MATCH(AW$11,_calc_기준300!$CN$33:$EF$33,0),"")</f>
        <v>28</v>
      </c>
      <c r="AX43" s="25">
        <f>IFERROR(MATCH(AX$11,_calc_기준300!$CN$33:$EF$33,0),"")</f>
        <v>1</v>
      </c>
      <c r="AY43" s="25">
        <f>IFERROR(MATCH(AY$11,_calc_기준300!$CN$33:$EF$33,0),"")</f>
        <v>40</v>
      </c>
      <c r="AZ43" s="25">
        <f>IFERROR(MATCH(AZ$11,_calc_기준300!$CN$33:$EF$33,0),"")</f>
        <v>17</v>
      </c>
      <c r="BA43" s="25">
        <f>IFERROR(MATCH(BA$11,_calc_기준300!$CN$33:$EF$33,0),"")</f>
        <v>39</v>
      </c>
      <c r="BB43" s="25">
        <f>IFERROR(MATCH(BB$11,_calc_기준300!$CN$33:$EF$33,0),"")</f>
        <v>23</v>
      </c>
      <c r="BC43" s="25">
        <f>IFERROR(MATCH(BC$11,_calc_기준300!$CN$33:$EF$33,0),"")</f>
        <v>5</v>
      </c>
      <c r="BD43" s="25">
        <f>IFERROR(MATCH(BD$11,_calc_기준300!$CN$33:$EF$33,0),"")</f>
        <v>8</v>
      </c>
    </row>
    <row r="44" spans="1:56" ht="16.5" customHeight="1">
      <c r="A44" s="57">
        <f t="shared" si="2"/>
        <v>1212</v>
      </c>
      <c r="B44" s="40">
        <f>IFERROR(INDEX(전체당첨내역!$B:$B,MATCH($A44,전체당첨내역!$A:$A,0)),"")</f>
        <v>5</v>
      </c>
      <c r="C44" s="40">
        <f>IFERROR(INDEX(전체당첨내역!$C:$C,MATCH($A44,전체당첨내역!$A:$A,0)),"")</f>
        <v>8</v>
      </c>
      <c r="D44" s="40">
        <f>IFERROR(INDEX(전체당첨내역!$D:$D,MATCH($A44,전체당첨내역!$A:$A,0)),"")</f>
        <v>25</v>
      </c>
      <c r="E44" s="40">
        <f>IFERROR(INDEX(전체당첨내역!$E:$E,MATCH($A44,전체당첨내역!$A:$A,0)),"")</f>
        <v>31</v>
      </c>
      <c r="F44" s="40">
        <f>IFERROR(INDEX(전체당첨내역!$F:$F,MATCH($A44,전체당첨내역!$A:$A,0)),"")</f>
        <v>41</v>
      </c>
      <c r="G44" s="40">
        <f>IFERROR(INDEX(전체당첨내역!$G:$G,MATCH($A44,전체당첨내역!$A:$A,0)),"")</f>
        <v>44</v>
      </c>
      <c r="H44" s="41">
        <f>IFERROR(INDEX(전체당첨내역!$H:$H,MATCH($A44,전체당첨내역!$A:$A,0)),"")</f>
        <v>45</v>
      </c>
      <c r="I44" s="42">
        <f>IFERROR((INDEX(_calc_기준300!$CN$34:$EF$34,1,$B44)&gt;0)*(INDEX(_calc_기준300!$CN$34:$EF$34,1,$B44)&lt;=15)+(INDEX(_calc_기준300!$CN$34:$EF$34,1,$C44)&gt;0)*(INDEX(_calc_기준300!$CN$34:$EF$34,1,$C44)&lt;=15)+(INDEX(_calc_기준300!$CN$34:$EF$34,1,$D44)&gt;0)*(INDEX(_calc_기준300!$CN$34:$EF$34,1,$D44)&lt;=15)+(INDEX(_calc_기준300!$CN$34:$EF$34,1,$E44)&gt;0)*(INDEX(_calc_기준300!$CN$34:$EF$34,1,$E44)&lt;=15)+(INDEX(_calc_기준300!$CN$34:$EF$34,1,$F44)&gt;0)*(INDEX(_calc_기준300!$CN$34:$EF$34,1,$F44)&lt;=15)+(INDEX(_calc_기준300!$CN$34:$EF$34,1,$G44)&gt;0)*(INDEX(_calc_기준300!$CN$34:$EF$34,1,$G44)&lt;=15),"")</f>
        <v>1</v>
      </c>
      <c r="J44" s="40">
        <f>IFERROR((INDEX(_calc_기준300!$CN$34:$EF$34,1,$B44)&gt;15)*(INDEX(_calc_기준300!$CN$34:$EF$34,1,$B44)&lt;=30)+(INDEX(_calc_기준300!$CN$34:$EF$34,1,$C44)&gt;15)*(INDEX(_calc_기준300!$CN$34:$EF$34,1,$C44)&lt;=30)+(INDEX(_calc_기준300!$CN$34:$EF$34,1,$D44)&gt;15)*(INDEX(_calc_기준300!$CN$34:$EF$34,1,$D44)&lt;=30)+(INDEX(_calc_기준300!$CN$34:$EF$34,1,$E44)&gt;15)*(INDEX(_calc_기준300!$CN$34:$EF$34,1,$E44)&lt;=30)+(INDEX(_calc_기준300!$CN$34:$EF$34,1,$F44)&gt;15)*(INDEX(_calc_기준300!$CN$34:$EF$34,1,$F44)&lt;=30)+(INDEX(_calc_기준300!$CN$34:$EF$34,1,$G44)&gt;15)*(INDEX(_calc_기준300!$CN$34:$EF$34,1,$G44)&lt;=30),"")</f>
        <v>2</v>
      </c>
      <c r="K44" s="43">
        <f>IFERROR((INDEX(_calc_기준300!$CN$34:$EF$34,1,$B44)&gt;30)+(INDEX(_calc_기준300!$CN$34:$EF$34,1,$C44)&gt;30)+(INDEX(_calc_기준300!$CN$34:$EF$34,1,$D44)&gt;30)+(INDEX(_calc_기준300!$CN$34:$EF$34,1,$E44)&gt;30)+(INDEX(_calc_기준300!$CN$34:$EF$34,1,$F44)&gt;30)+(INDEX(_calc_기준300!$CN$34:$EF$34,1,$G44)&gt;30),"")</f>
        <v>3</v>
      </c>
      <c r="L44" s="25">
        <f>IFERROR(MATCH(L$11,_calc_기준300!$CN$34:$EF$34,0),"")</f>
        <v>45</v>
      </c>
      <c r="M44" s="25">
        <f>IFERROR(MATCH(M$11,_calc_기준300!$CN$34:$EF$34,0),"")</f>
        <v>21</v>
      </c>
      <c r="N44" s="25">
        <f>IFERROR(MATCH(N$11,_calc_기준300!$CN$34:$EF$34,0),"")</f>
        <v>22</v>
      </c>
      <c r="O44" s="25">
        <f>IFERROR(MATCH(O$11,_calc_기준300!$CN$34:$EF$34,0),"")</f>
        <v>13</v>
      </c>
      <c r="P44" s="25">
        <f>IFERROR(MATCH(P$11,_calc_기준300!$CN$34:$EF$34,0),"")</f>
        <v>18</v>
      </c>
      <c r="Q44" s="25">
        <f>IFERROR(MATCH(Q$11,_calc_기준300!$CN$34:$EF$34,0),"")</f>
        <v>14</v>
      </c>
      <c r="R44" s="25">
        <f>IFERROR(MATCH(R$11,_calc_기준300!$CN$34:$EF$34,0),"")</f>
        <v>36</v>
      </c>
      <c r="S44" s="25">
        <f>IFERROR(MATCH(S$11,_calc_기준300!$CN$34:$EF$34,0),"")</f>
        <v>44</v>
      </c>
      <c r="T44" s="25">
        <f>IFERROR(MATCH(T$11,_calc_기준300!$CN$34:$EF$34,0),"")</f>
        <v>12</v>
      </c>
      <c r="U44" s="25">
        <f>IFERROR(MATCH(U$11,_calc_기준300!$CN$34:$EF$34,0),"")</f>
        <v>33</v>
      </c>
      <c r="V44" s="25">
        <f>IFERROR(MATCH(V$11,_calc_기준300!$CN$34:$EF$34,0),"")</f>
        <v>34</v>
      </c>
      <c r="W44" s="25">
        <f>IFERROR(MATCH(W$11,_calc_기준300!$CN$34:$EF$34,0),"")</f>
        <v>35</v>
      </c>
      <c r="X44" s="25">
        <f>IFERROR(MATCH(X$11,_calc_기준300!$CN$34:$EF$34,0),"")</f>
        <v>11</v>
      </c>
      <c r="Y44" s="25">
        <f>IFERROR(MATCH(Y$11,_calc_기준300!$CN$34:$EF$34,0),"")</f>
        <v>30</v>
      </c>
      <c r="Z44" s="25">
        <f>IFERROR(MATCH(Z$11,_calc_기준300!$CN$34:$EF$34,0),"")</f>
        <v>37</v>
      </c>
      <c r="AA44" s="25">
        <f>IFERROR(MATCH(AA$11,_calc_기준300!$CN$34:$EF$34,0),"")</f>
        <v>31</v>
      </c>
      <c r="AB44" s="25">
        <f>IFERROR(MATCH(AB$11,_calc_기준300!$CN$34:$EF$34,0),"")</f>
        <v>15</v>
      </c>
      <c r="AC44" s="25">
        <f>IFERROR(MATCH(AC$11,_calc_기준300!$CN$34:$EF$34,0),"")</f>
        <v>19</v>
      </c>
      <c r="AD44" s="25">
        <f>IFERROR(MATCH(AD$11,_calc_기준300!$CN$34:$EF$34,0),"")</f>
        <v>6</v>
      </c>
      <c r="AE44" s="25">
        <f>IFERROR(MATCH(AE$11,_calc_기준300!$CN$34:$EF$34,0),"")</f>
        <v>10</v>
      </c>
      <c r="AF44" s="25">
        <f>IFERROR(MATCH(AF$11,_calc_기준300!$CN$34:$EF$34,0),"")</f>
        <v>3</v>
      </c>
      <c r="AG44" s="25">
        <f>IFERROR(MATCH(AG$11,_calc_기준300!$CN$34:$EF$34,0),"")</f>
        <v>32</v>
      </c>
      <c r="AH44" s="25">
        <f>IFERROR(MATCH(AH$11,_calc_기준300!$CN$34:$EF$34,0),"")</f>
        <v>7</v>
      </c>
      <c r="AI44" s="25">
        <f>IFERROR(MATCH(AI$11,_calc_기준300!$CN$34:$EF$34,0),"")</f>
        <v>41</v>
      </c>
      <c r="AJ44" s="25">
        <f>IFERROR(MATCH(AJ$11,_calc_기준300!$CN$34:$EF$34,0),"")</f>
        <v>38</v>
      </c>
      <c r="AK44" s="25">
        <f>IFERROR(MATCH(AK$11,_calc_기준300!$CN$34:$EF$34,0),"")</f>
        <v>20</v>
      </c>
      <c r="AL44" s="25">
        <f>IFERROR(MATCH(AL$11,_calc_기준300!$CN$34:$EF$34,0),"")</f>
        <v>16</v>
      </c>
      <c r="AM44" s="25">
        <f>IFERROR(MATCH(AM$11,_calc_기준300!$CN$34:$EF$34,0),"")</f>
        <v>2</v>
      </c>
      <c r="AN44" s="25">
        <f>IFERROR(MATCH(AN$11,_calc_기준300!$CN$34:$EF$34,0),"")</f>
        <v>43</v>
      </c>
      <c r="AO44" s="25">
        <f>IFERROR(MATCH(AO$11,_calc_기준300!$CN$34:$EF$34,0),"")</f>
        <v>26</v>
      </c>
      <c r="AP44" s="25">
        <f>IFERROR(MATCH(AP$11,_calc_기준300!$CN$34:$EF$34,0),"")</f>
        <v>29</v>
      </c>
      <c r="AQ44" s="25">
        <f>IFERROR(MATCH(AQ$11,_calc_기준300!$CN$34:$EF$34,0),"")</f>
        <v>24</v>
      </c>
      <c r="AR44" s="25">
        <f>IFERROR(MATCH(AR$11,_calc_기준300!$CN$34:$EF$34,0),"")</f>
        <v>9</v>
      </c>
      <c r="AS44" s="25">
        <f>IFERROR(MATCH(AS$11,_calc_기준300!$CN$34:$EF$34,0),"")</f>
        <v>27</v>
      </c>
      <c r="AT44" s="25">
        <f>IFERROR(MATCH(AT$11,_calc_기준300!$CN$34:$EF$34,0),"")</f>
        <v>4</v>
      </c>
      <c r="AU44" s="25">
        <f>IFERROR(MATCH(AU$11,_calc_기준300!$CN$34:$EF$34,0),"")</f>
        <v>42</v>
      </c>
      <c r="AV44" s="25">
        <f>IFERROR(MATCH(AV$11,_calc_기준300!$CN$34:$EF$34,0),"")</f>
        <v>25</v>
      </c>
      <c r="AW44" s="25">
        <f>IFERROR(MATCH(AW$11,_calc_기준300!$CN$34:$EF$34,0),"")</f>
        <v>40</v>
      </c>
      <c r="AX44" s="25">
        <f>IFERROR(MATCH(AX$11,_calc_기준300!$CN$34:$EF$34,0),"")</f>
        <v>1</v>
      </c>
      <c r="AY44" s="25">
        <f>IFERROR(MATCH(AY$11,_calc_기준300!$CN$34:$EF$34,0),"")</f>
        <v>5</v>
      </c>
      <c r="AZ44" s="25">
        <f>IFERROR(MATCH(AZ$11,_calc_기준300!$CN$34:$EF$34,0),"")</f>
        <v>17</v>
      </c>
      <c r="BA44" s="25">
        <f>IFERROR(MATCH(BA$11,_calc_기준300!$CN$34:$EF$34,0),"")</f>
        <v>28</v>
      </c>
      <c r="BB44" s="25">
        <f>IFERROR(MATCH(BB$11,_calc_기준300!$CN$34:$EF$34,0),"")</f>
        <v>39</v>
      </c>
      <c r="BC44" s="25">
        <f>IFERROR(MATCH(BC$11,_calc_기준300!$CN$34:$EF$34,0),"")</f>
        <v>8</v>
      </c>
      <c r="BD44" s="25">
        <f>IFERROR(MATCH(BD$11,_calc_기준300!$CN$34:$EF$34,0),"")</f>
        <v>23</v>
      </c>
    </row>
    <row r="45" spans="1:56" ht="16.5" customHeight="1">
      <c r="A45" s="57">
        <f t="shared" si="2"/>
        <v>1211</v>
      </c>
      <c r="B45" s="40">
        <f>IFERROR(INDEX(전체당첨내역!$B:$B,MATCH($A45,전체당첨내역!$A:$A,0)),"")</f>
        <v>23</v>
      </c>
      <c r="C45" s="40">
        <f>IFERROR(INDEX(전체당첨내역!$C:$C,MATCH($A45,전체당첨내역!$A:$A,0)),"")</f>
        <v>26</v>
      </c>
      <c r="D45" s="40">
        <f>IFERROR(INDEX(전체당첨내역!$D:$D,MATCH($A45,전체당첨내역!$A:$A,0)),"")</f>
        <v>27</v>
      </c>
      <c r="E45" s="40">
        <f>IFERROR(INDEX(전체당첨내역!$E:$E,MATCH($A45,전체당첨내역!$A:$A,0)),"")</f>
        <v>35</v>
      </c>
      <c r="F45" s="40">
        <f>IFERROR(INDEX(전체당첨내역!$F:$F,MATCH($A45,전체당첨내역!$A:$A,0)),"")</f>
        <v>38</v>
      </c>
      <c r="G45" s="40">
        <f>IFERROR(INDEX(전체당첨내역!$G:$G,MATCH($A45,전체당첨내역!$A:$A,0)),"")</f>
        <v>40</v>
      </c>
      <c r="H45" s="41">
        <f>IFERROR(INDEX(전체당첨내역!$H:$H,MATCH($A45,전체당첨내역!$A:$A,0)),"")</f>
        <v>10</v>
      </c>
      <c r="I45" s="42">
        <f>IFERROR((INDEX(_calc_기준300!$CN$35:$EF$35,1,$B45)&gt;0)*(INDEX(_calc_기준300!$CN$35:$EF$35,1,$B45)&lt;=15)+(INDEX(_calc_기준300!$CN$35:$EF$35,1,$C45)&gt;0)*(INDEX(_calc_기준300!$CN$35:$EF$35,1,$C45)&lt;=15)+(INDEX(_calc_기준300!$CN$35:$EF$35,1,$D45)&gt;0)*(INDEX(_calc_기준300!$CN$35:$EF$35,1,$D45)&lt;=15)+(INDEX(_calc_기준300!$CN$35:$EF$35,1,$E45)&gt;0)*(INDEX(_calc_기준300!$CN$35:$EF$35,1,$E45)&lt;=15)+(INDEX(_calc_기준300!$CN$35:$EF$35,1,$F45)&gt;0)*(INDEX(_calc_기준300!$CN$35:$EF$35,1,$F45)&lt;=15)+(INDEX(_calc_기준300!$CN$35:$EF$35,1,$G45)&gt;0)*(INDEX(_calc_기준300!$CN$35:$EF$35,1,$G45)&lt;=15),"")</f>
        <v>1</v>
      </c>
      <c r="J45" s="40">
        <f>IFERROR((INDEX(_calc_기준300!$CN$35:$EF$35,1,$B45)&gt;15)*(INDEX(_calc_기준300!$CN$35:$EF$35,1,$B45)&lt;=30)+(INDEX(_calc_기준300!$CN$35:$EF$35,1,$C45)&gt;15)*(INDEX(_calc_기준300!$CN$35:$EF$35,1,$C45)&lt;=30)+(INDEX(_calc_기준300!$CN$35:$EF$35,1,$D45)&gt;15)*(INDEX(_calc_기준300!$CN$35:$EF$35,1,$D45)&lt;=30)+(INDEX(_calc_기준300!$CN$35:$EF$35,1,$E45)&gt;15)*(INDEX(_calc_기준300!$CN$35:$EF$35,1,$E45)&lt;=30)+(INDEX(_calc_기준300!$CN$35:$EF$35,1,$F45)&gt;15)*(INDEX(_calc_기준300!$CN$35:$EF$35,1,$F45)&lt;=30)+(INDEX(_calc_기준300!$CN$35:$EF$35,1,$G45)&gt;15)*(INDEX(_calc_기준300!$CN$35:$EF$35,1,$G45)&lt;=30),"")</f>
        <v>2</v>
      </c>
      <c r="K45" s="43">
        <f>IFERROR((INDEX(_calc_기준300!$CN$35:$EF$35,1,$B45)&gt;30)+(INDEX(_calc_기준300!$CN$35:$EF$35,1,$C45)&gt;30)+(INDEX(_calc_기준300!$CN$35:$EF$35,1,$D45)&gt;30)+(INDEX(_calc_기준300!$CN$35:$EF$35,1,$E45)&gt;30)+(INDEX(_calc_기준300!$CN$35:$EF$35,1,$F45)&gt;30)+(INDEX(_calc_기준300!$CN$35:$EF$35,1,$G45)&gt;30),"")</f>
        <v>3</v>
      </c>
      <c r="L45" s="25">
        <f>IFERROR(MATCH(L$11,_calc_기준300!$CN$35:$EF$35,0),"")</f>
        <v>21</v>
      </c>
      <c r="M45" s="25">
        <f>IFERROR(MATCH(M$11,_calc_기준300!$CN$35:$EF$35,0),"")</f>
        <v>45</v>
      </c>
      <c r="N45" s="25">
        <f>IFERROR(MATCH(N$11,_calc_기준300!$CN$35:$EF$35,0),"")</f>
        <v>14</v>
      </c>
      <c r="O45" s="25">
        <f>IFERROR(MATCH(O$11,_calc_기준300!$CN$35:$EF$35,0),"")</f>
        <v>22</v>
      </c>
      <c r="P45" s="25">
        <f>IFERROR(MATCH(P$11,_calc_기준300!$CN$35:$EF$35,0),"")</f>
        <v>13</v>
      </c>
      <c r="Q45" s="25">
        <f>IFERROR(MATCH(Q$11,_calc_기준300!$CN$35:$EF$35,0),"")</f>
        <v>35</v>
      </c>
      <c r="R45" s="25">
        <f>IFERROR(MATCH(R$11,_calc_기준300!$CN$35:$EF$35,0),"")</f>
        <v>18</v>
      </c>
      <c r="S45" s="25">
        <f>IFERROR(MATCH(S$11,_calc_기준300!$CN$35:$EF$35,0),"")</f>
        <v>44</v>
      </c>
      <c r="T45" s="25">
        <f>IFERROR(MATCH(T$11,_calc_기준300!$CN$35:$EF$35,0),"")</f>
        <v>36</v>
      </c>
      <c r="U45" s="25">
        <f>IFERROR(MATCH(U$11,_calc_기준300!$CN$35:$EF$35,0),"")</f>
        <v>33</v>
      </c>
      <c r="V45" s="25">
        <f>IFERROR(MATCH(V$11,_calc_기준300!$CN$35:$EF$35,0),"")</f>
        <v>34</v>
      </c>
      <c r="W45" s="25">
        <f>IFERROR(MATCH(W$11,_calc_기준300!$CN$35:$EF$35,0),"")</f>
        <v>11</v>
      </c>
      <c r="X45" s="25">
        <f>IFERROR(MATCH(X$11,_calc_기준300!$CN$35:$EF$35,0),"")</f>
        <v>30</v>
      </c>
      <c r="Y45" s="25">
        <f>IFERROR(MATCH(Y$11,_calc_기준300!$CN$35:$EF$35,0),"")</f>
        <v>12</v>
      </c>
      <c r="Z45" s="25">
        <f>IFERROR(MATCH(Z$11,_calc_기준300!$CN$35:$EF$35,0),"")</f>
        <v>31</v>
      </c>
      <c r="AA45" s="25">
        <f>IFERROR(MATCH(AA$11,_calc_기준300!$CN$35:$EF$35,0),"")</f>
        <v>19</v>
      </c>
      <c r="AB45" s="25">
        <f>IFERROR(MATCH(AB$11,_calc_기준300!$CN$35:$EF$35,0),"")</f>
        <v>37</v>
      </c>
      <c r="AC45" s="25">
        <f>IFERROR(MATCH(AC$11,_calc_기준300!$CN$35:$EF$35,0),"")</f>
        <v>38</v>
      </c>
      <c r="AD45" s="25">
        <f>IFERROR(MATCH(AD$11,_calc_기준300!$CN$35:$EF$35,0),"")</f>
        <v>15</v>
      </c>
      <c r="AE45" s="25">
        <f>IFERROR(MATCH(AE$11,_calc_기준300!$CN$35:$EF$35,0),"")</f>
        <v>6</v>
      </c>
      <c r="AF45" s="25">
        <f>IFERROR(MATCH(AF$11,_calc_기준300!$CN$35:$EF$35,0),"")</f>
        <v>10</v>
      </c>
      <c r="AG45" s="25">
        <f>IFERROR(MATCH(AG$11,_calc_기준300!$CN$35:$EF$35,0),"")</f>
        <v>32</v>
      </c>
      <c r="AH45" s="25">
        <f>IFERROR(MATCH(AH$11,_calc_기준300!$CN$35:$EF$35,0),"")</f>
        <v>3</v>
      </c>
      <c r="AI45" s="25">
        <f>IFERROR(MATCH(AI$11,_calc_기준300!$CN$35:$EF$35,0),"")</f>
        <v>26</v>
      </c>
      <c r="AJ45" s="25">
        <f>IFERROR(MATCH(AJ$11,_calc_기준300!$CN$35:$EF$35,0),"")</f>
        <v>7</v>
      </c>
      <c r="AK45" s="25">
        <f>IFERROR(MATCH(AK$11,_calc_기준300!$CN$35:$EF$35,0),"")</f>
        <v>41</v>
      </c>
      <c r="AL45" s="25">
        <f>IFERROR(MATCH(AL$11,_calc_기준300!$CN$35:$EF$35,0),"")</f>
        <v>16</v>
      </c>
      <c r="AM45" s="25">
        <f>IFERROR(MATCH(AM$11,_calc_기준300!$CN$35:$EF$35,0),"")</f>
        <v>43</v>
      </c>
      <c r="AN45" s="25">
        <f>IFERROR(MATCH(AN$11,_calc_기준300!$CN$35:$EF$35,0),"")</f>
        <v>29</v>
      </c>
      <c r="AO45" s="25">
        <f>IFERROR(MATCH(AO$11,_calc_기준300!$CN$35:$EF$35,0),"")</f>
        <v>20</v>
      </c>
      <c r="AP45" s="25">
        <f>IFERROR(MATCH(AP$11,_calc_기준300!$CN$35:$EF$35,0),"")</f>
        <v>2</v>
      </c>
      <c r="AQ45" s="25">
        <f>IFERROR(MATCH(AQ$11,_calc_기준300!$CN$35:$EF$35,0),"")</f>
        <v>24</v>
      </c>
      <c r="AR45" s="25">
        <f>IFERROR(MATCH(AR$11,_calc_기준300!$CN$35:$EF$35,0),"")</f>
        <v>4</v>
      </c>
      <c r="AS45" s="25">
        <f>IFERROR(MATCH(AS$11,_calc_기준300!$CN$35:$EF$35,0),"")</f>
        <v>9</v>
      </c>
      <c r="AT45" s="25">
        <f>IFERROR(MATCH(AT$11,_calc_기준300!$CN$35:$EF$35,0),"")</f>
        <v>27</v>
      </c>
      <c r="AU45" s="25">
        <f>IFERROR(MATCH(AU$11,_calc_기준300!$CN$35:$EF$35,0),"")</f>
        <v>40</v>
      </c>
      <c r="AV45" s="25">
        <f>IFERROR(MATCH(AV$11,_calc_기준300!$CN$35:$EF$35,0),"")</f>
        <v>25</v>
      </c>
      <c r="AW45" s="25">
        <f>IFERROR(MATCH(AW$11,_calc_기준300!$CN$35:$EF$35,0),"")</f>
        <v>42</v>
      </c>
      <c r="AX45" s="25">
        <f>IFERROR(MATCH(AX$11,_calc_기준300!$CN$35:$EF$35,0),"")</f>
        <v>1</v>
      </c>
      <c r="AY45" s="25">
        <f>IFERROR(MATCH(AY$11,_calc_기준300!$CN$35:$EF$35,0),"")</f>
        <v>5</v>
      </c>
      <c r="AZ45" s="25">
        <f>IFERROR(MATCH(AZ$11,_calc_기준300!$CN$35:$EF$35,0),"")</f>
        <v>17</v>
      </c>
      <c r="BA45" s="25">
        <f>IFERROR(MATCH(BA$11,_calc_기준300!$CN$35:$EF$35,0),"")</f>
        <v>28</v>
      </c>
      <c r="BB45" s="25">
        <f>IFERROR(MATCH(BB$11,_calc_기준300!$CN$35:$EF$35,0),"")</f>
        <v>8</v>
      </c>
      <c r="BC45" s="25">
        <f>IFERROR(MATCH(BC$11,_calc_기준300!$CN$35:$EF$35,0),"")</f>
        <v>39</v>
      </c>
      <c r="BD45" s="25">
        <f>IFERROR(MATCH(BD$11,_calc_기준300!$CN$35:$EF$35,0),"")</f>
        <v>23</v>
      </c>
    </row>
    <row r="46" spans="1:56" ht="16.5" customHeight="1">
      <c r="A46" s="57">
        <f t="shared" ref="A46:A62" si="3">A45-1</f>
        <v>1210</v>
      </c>
      <c r="B46" s="40">
        <f>IFERROR(INDEX(전체당첨내역!$B:$B,MATCH($A46,전체당첨내역!$A:$A,0)),"")</f>
        <v>1</v>
      </c>
      <c r="C46" s="40">
        <f>IFERROR(INDEX(전체당첨내역!$C:$C,MATCH($A46,전체당첨내역!$A:$A,0)),"")</f>
        <v>7</v>
      </c>
      <c r="D46" s="40">
        <f>IFERROR(INDEX(전체당첨내역!$D:$D,MATCH($A46,전체당첨내역!$A:$A,0)),"")</f>
        <v>9</v>
      </c>
      <c r="E46" s="40">
        <f>IFERROR(INDEX(전체당첨내역!$E:$E,MATCH($A46,전체당첨내역!$A:$A,0)),"")</f>
        <v>17</v>
      </c>
      <c r="F46" s="40">
        <f>IFERROR(INDEX(전체당첨내역!$F:$F,MATCH($A46,전체당첨내역!$A:$A,0)),"")</f>
        <v>27</v>
      </c>
      <c r="G46" s="40">
        <f>IFERROR(INDEX(전체당첨내역!$G:$G,MATCH($A46,전체당첨내역!$A:$A,0)),"")</f>
        <v>38</v>
      </c>
      <c r="H46" s="41">
        <f>IFERROR(INDEX(전체당첨내역!$H:$H,MATCH($A46,전체당첨내역!$A:$A,0)),"")</f>
        <v>31</v>
      </c>
      <c r="I46" s="42">
        <f>IFERROR((INDEX(_calc_기준300!$CN$36:$EF$36,1,$B46)&gt;0)*(INDEX(_calc_기준300!$CN$36:$EF$36,1,$B46)&lt;=15)+(INDEX(_calc_기준300!$CN$36:$EF$36,1,$C46)&gt;0)*(INDEX(_calc_기준300!$CN$36:$EF$36,1,$C46)&lt;=15)+(INDEX(_calc_기준300!$CN$36:$EF$36,1,$D46)&gt;0)*(INDEX(_calc_기준300!$CN$36:$EF$36,1,$D46)&lt;=15)+(INDEX(_calc_기준300!$CN$36:$EF$36,1,$E46)&gt;0)*(INDEX(_calc_기준300!$CN$36:$EF$36,1,$E46)&lt;=15)+(INDEX(_calc_기준300!$CN$36:$EF$36,1,$F46)&gt;0)*(INDEX(_calc_기준300!$CN$36:$EF$36,1,$F46)&lt;=15)+(INDEX(_calc_기준300!$CN$36:$EF$36,1,$G46)&gt;0)*(INDEX(_calc_기준300!$CN$36:$EF$36,1,$G46)&lt;=15),"")</f>
        <v>1</v>
      </c>
      <c r="J46" s="40">
        <f>IFERROR((INDEX(_calc_기준300!$CN$36:$EF$36,1,$B46)&gt;15)*(INDEX(_calc_기준300!$CN$36:$EF$36,1,$B46)&lt;=30)+(INDEX(_calc_기준300!$CN$36:$EF$36,1,$C46)&gt;15)*(INDEX(_calc_기준300!$CN$36:$EF$36,1,$C46)&lt;=30)+(INDEX(_calc_기준300!$CN$36:$EF$36,1,$D46)&gt;15)*(INDEX(_calc_기준300!$CN$36:$EF$36,1,$D46)&lt;=30)+(INDEX(_calc_기준300!$CN$36:$EF$36,1,$E46)&gt;15)*(INDEX(_calc_기준300!$CN$36:$EF$36,1,$E46)&lt;=30)+(INDEX(_calc_기준300!$CN$36:$EF$36,1,$F46)&gt;15)*(INDEX(_calc_기준300!$CN$36:$EF$36,1,$F46)&lt;=30)+(INDEX(_calc_기준300!$CN$36:$EF$36,1,$G46)&gt;15)*(INDEX(_calc_기준300!$CN$36:$EF$36,1,$G46)&lt;=30),"")</f>
        <v>1</v>
      </c>
      <c r="K46" s="43">
        <f>IFERROR((INDEX(_calc_기준300!$CN$36:$EF$36,1,$B46)&gt;30)+(INDEX(_calc_기준300!$CN$36:$EF$36,1,$C46)&gt;30)+(INDEX(_calc_기준300!$CN$36:$EF$36,1,$D46)&gt;30)+(INDEX(_calc_기준300!$CN$36:$EF$36,1,$E46)&gt;30)+(INDEX(_calc_기준300!$CN$36:$EF$36,1,$F46)&gt;30)+(INDEX(_calc_기준300!$CN$36:$EF$36,1,$G46)&gt;30),"")</f>
        <v>4</v>
      </c>
      <c r="L46" s="25">
        <f>IFERROR(MATCH(L$11,_calc_기준300!$CN$36:$EF$36,0),"")</f>
        <v>21</v>
      </c>
      <c r="M46" s="25">
        <f>IFERROR(MATCH(M$11,_calc_기준300!$CN$36:$EF$36,0),"")</f>
        <v>14</v>
      </c>
      <c r="N46" s="25">
        <f>IFERROR(MATCH(N$11,_calc_기준300!$CN$36:$EF$36,0),"")</f>
        <v>22</v>
      </c>
      <c r="O46" s="25">
        <f>IFERROR(MATCH(O$11,_calc_기준300!$CN$36:$EF$36,0),"")</f>
        <v>35</v>
      </c>
      <c r="P46" s="25">
        <f>IFERROR(MATCH(P$11,_calc_기준300!$CN$36:$EF$36,0),"")</f>
        <v>44</v>
      </c>
      <c r="Q46" s="25">
        <f>IFERROR(MATCH(Q$11,_calc_기준300!$CN$36:$EF$36,0),"")</f>
        <v>11</v>
      </c>
      <c r="R46" s="25">
        <f>IFERROR(MATCH(R$11,_calc_기준300!$CN$36:$EF$36,0),"")</f>
        <v>45</v>
      </c>
      <c r="S46" s="25">
        <f>IFERROR(MATCH(S$11,_calc_기준300!$CN$36:$EF$36,0),"")</f>
        <v>38</v>
      </c>
      <c r="T46" s="25">
        <f>IFERROR(MATCH(T$11,_calc_기준300!$CN$36:$EF$36,0),"")</f>
        <v>33</v>
      </c>
      <c r="U46" s="25">
        <f>IFERROR(MATCH(U$11,_calc_기준300!$CN$36:$EF$36,0),"")</f>
        <v>34</v>
      </c>
      <c r="V46" s="25">
        <f>IFERROR(MATCH(V$11,_calc_기준300!$CN$36:$EF$36,0),"")</f>
        <v>13</v>
      </c>
      <c r="W46" s="25">
        <f>IFERROR(MATCH(W$11,_calc_기준300!$CN$36:$EF$36,0),"")</f>
        <v>18</v>
      </c>
      <c r="X46" s="25">
        <f>IFERROR(MATCH(X$11,_calc_기준300!$CN$36:$EF$36,0),"")</f>
        <v>30</v>
      </c>
      <c r="Y46" s="25">
        <f>IFERROR(MATCH(Y$11,_calc_기준300!$CN$36:$EF$36,0),"")</f>
        <v>31</v>
      </c>
      <c r="Z46" s="25">
        <f>IFERROR(MATCH(Z$11,_calc_기준300!$CN$36:$EF$36,0),"")</f>
        <v>36</v>
      </c>
      <c r="AA46" s="25">
        <f>IFERROR(MATCH(AA$11,_calc_기준300!$CN$36:$EF$36,0),"")</f>
        <v>15</v>
      </c>
      <c r="AB46" s="25">
        <f>IFERROR(MATCH(AB$11,_calc_기준300!$CN$36:$EF$36,0),"")</f>
        <v>12</v>
      </c>
      <c r="AC46" s="25">
        <f>IFERROR(MATCH(AC$11,_calc_기준300!$CN$36:$EF$36,0),"")</f>
        <v>19</v>
      </c>
      <c r="AD46" s="25">
        <f>IFERROR(MATCH(AD$11,_calc_기준300!$CN$36:$EF$36,0),"")</f>
        <v>32</v>
      </c>
      <c r="AE46" s="25">
        <f>IFERROR(MATCH(AE$11,_calc_기준300!$CN$36:$EF$36,0),"")</f>
        <v>6</v>
      </c>
      <c r="AF46" s="25">
        <f>IFERROR(MATCH(AF$11,_calc_기준300!$CN$36:$EF$36,0),"")</f>
        <v>10</v>
      </c>
      <c r="AG46" s="25">
        <f>IFERROR(MATCH(AG$11,_calc_기준300!$CN$36:$EF$36,0),"")</f>
        <v>26</v>
      </c>
      <c r="AH46" s="25">
        <f>IFERROR(MATCH(AH$11,_calc_기준300!$CN$36:$EF$36,0),"")</f>
        <v>37</v>
      </c>
      <c r="AI46" s="25">
        <f>IFERROR(MATCH(AI$11,_calc_기준300!$CN$36:$EF$36,0),"")</f>
        <v>3</v>
      </c>
      <c r="AJ46" s="25">
        <f>IFERROR(MATCH(AJ$11,_calc_기준300!$CN$36:$EF$36,0),"")</f>
        <v>7</v>
      </c>
      <c r="AK46" s="25">
        <f>IFERROR(MATCH(AK$11,_calc_기준300!$CN$36:$EF$36,0),"")</f>
        <v>41</v>
      </c>
      <c r="AL46" s="25">
        <f>IFERROR(MATCH(AL$11,_calc_기준300!$CN$36:$EF$36,0),"")</f>
        <v>43</v>
      </c>
      <c r="AM46" s="25">
        <f>IFERROR(MATCH(AM$11,_calc_기준300!$CN$36:$EF$36,0),"")</f>
        <v>16</v>
      </c>
      <c r="AN46" s="25">
        <f>IFERROR(MATCH(AN$11,_calc_기준300!$CN$36:$EF$36,0),"")</f>
        <v>2</v>
      </c>
      <c r="AO46" s="25">
        <f>IFERROR(MATCH(AO$11,_calc_기준300!$CN$36:$EF$36,0),"")</f>
        <v>20</v>
      </c>
      <c r="AP46" s="25">
        <f>IFERROR(MATCH(AP$11,_calc_기준300!$CN$36:$EF$36,0),"")</f>
        <v>9</v>
      </c>
      <c r="AQ46" s="25">
        <f>IFERROR(MATCH(AQ$11,_calc_기준300!$CN$36:$EF$36,0),"")</f>
        <v>29</v>
      </c>
      <c r="AR46" s="25">
        <f>IFERROR(MATCH(AR$11,_calc_기준300!$CN$36:$EF$36,0),"")</f>
        <v>1</v>
      </c>
      <c r="AS46" s="25">
        <f>IFERROR(MATCH(AS$11,_calc_기준300!$CN$36:$EF$36,0),"")</f>
        <v>4</v>
      </c>
      <c r="AT46" s="25">
        <f>IFERROR(MATCH(AT$11,_calc_기준300!$CN$36:$EF$36,0),"")</f>
        <v>24</v>
      </c>
      <c r="AU46" s="25">
        <f>IFERROR(MATCH(AU$11,_calc_기준300!$CN$36:$EF$36,0),"")</f>
        <v>27</v>
      </c>
      <c r="AV46" s="25">
        <f>IFERROR(MATCH(AV$11,_calc_기준300!$CN$36:$EF$36,0),"")</f>
        <v>17</v>
      </c>
      <c r="AW46" s="25">
        <f>IFERROR(MATCH(AW$11,_calc_기준300!$CN$36:$EF$36,0),"")</f>
        <v>25</v>
      </c>
      <c r="AX46" s="25">
        <f>IFERROR(MATCH(AX$11,_calc_기준300!$CN$36:$EF$36,0),"")</f>
        <v>40</v>
      </c>
      <c r="AY46" s="25">
        <f>IFERROR(MATCH(AY$11,_calc_기준300!$CN$36:$EF$36,0),"")</f>
        <v>5</v>
      </c>
      <c r="AZ46" s="25">
        <f>IFERROR(MATCH(AZ$11,_calc_기준300!$CN$36:$EF$36,0),"")</f>
        <v>42</v>
      </c>
      <c r="BA46" s="25">
        <f>IFERROR(MATCH(BA$11,_calc_기준300!$CN$36:$EF$36,0),"")</f>
        <v>28</v>
      </c>
      <c r="BB46" s="25">
        <f>IFERROR(MATCH(BB$11,_calc_기준300!$CN$36:$EF$36,0),"")</f>
        <v>8</v>
      </c>
      <c r="BC46" s="25">
        <f>IFERROR(MATCH(BC$11,_calc_기준300!$CN$36:$EF$36,0),"")</f>
        <v>23</v>
      </c>
      <c r="BD46" s="25">
        <f>IFERROR(MATCH(BD$11,_calc_기준300!$CN$36:$EF$36,0),"")</f>
        <v>39</v>
      </c>
    </row>
    <row r="47" spans="1:56" ht="16.5" customHeight="1">
      <c r="A47" s="57">
        <f t="shared" si="3"/>
        <v>1209</v>
      </c>
      <c r="B47" s="40">
        <f>IFERROR(INDEX(전체당첨내역!$B:$B,MATCH($A47,전체당첨내역!$A:$A,0)),"")</f>
        <v>2</v>
      </c>
      <c r="C47" s="40">
        <f>IFERROR(INDEX(전체당첨내역!$C:$C,MATCH($A47,전체당첨내역!$A:$A,0)),"")</f>
        <v>17</v>
      </c>
      <c r="D47" s="40">
        <f>IFERROR(INDEX(전체당첨내역!$D:$D,MATCH($A47,전체당첨내역!$A:$A,0)),"")</f>
        <v>20</v>
      </c>
      <c r="E47" s="40">
        <f>IFERROR(INDEX(전체당첨내역!$E:$E,MATCH($A47,전체당첨내역!$A:$A,0)),"")</f>
        <v>35</v>
      </c>
      <c r="F47" s="40">
        <f>IFERROR(INDEX(전체당첨내역!$F:$F,MATCH($A47,전체당첨내역!$A:$A,0)),"")</f>
        <v>37</v>
      </c>
      <c r="G47" s="40">
        <f>IFERROR(INDEX(전체당첨내역!$G:$G,MATCH($A47,전체당첨내역!$A:$A,0)),"")</f>
        <v>39</v>
      </c>
      <c r="H47" s="41">
        <f>IFERROR(INDEX(전체당첨내역!$H:$H,MATCH($A47,전체당첨내역!$A:$A,0)),"")</f>
        <v>24</v>
      </c>
      <c r="I47" s="42">
        <f>IFERROR((INDEX(_calc_기준300!$CN$37:$EF$37,1,$B47)&gt;0)*(INDEX(_calc_기준300!$CN$37:$EF$37,1,$B47)&lt;=15)+(INDEX(_calc_기준300!$CN$37:$EF$37,1,$C47)&gt;0)*(INDEX(_calc_기준300!$CN$37:$EF$37,1,$C47)&lt;=15)+(INDEX(_calc_기준300!$CN$37:$EF$37,1,$D47)&gt;0)*(INDEX(_calc_기준300!$CN$37:$EF$37,1,$D47)&lt;=15)+(INDEX(_calc_기준300!$CN$37:$EF$37,1,$E47)&gt;0)*(INDEX(_calc_기준300!$CN$37:$EF$37,1,$E47)&lt;=15)+(INDEX(_calc_기준300!$CN$37:$EF$37,1,$F47)&gt;0)*(INDEX(_calc_기준300!$CN$37:$EF$37,1,$F47)&lt;=15)+(INDEX(_calc_기준300!$CN$37:$EF$37,1,$G47)&gt;0)*(INDEX(_calc_기준300!$CN$37:$EF$37,1,$G47)&lt;=15),"")</f>
        <v>2</v>
      </c>
      <c r="J47" s="40">
        <f>IFERROR((INDEX(_calc_기준300!$CN$37:$EF$37,1,$B47)&gt;15)*(INDEX(_calc_기준300!$CN$37:$EF$37,1,$B47)&lt;=30)+(INDEX(_calc_기준300!$CN$37:$EF$37,1,$C47)&gt;15)*(INDEX(_calc_기준300!$CN$37:$EF$37,1,$C47)&lt;=30)+(INDEX(_calc_기준300!$CN$37:$EF$37,1,$D47)&gt;15)*(INDEX(_calc_기준300!$CN$37:$EF$37,1,$D47)&lt;=30)+(INDEX(_calc_기준300!$CN$37:$EF$37,1,$E47)&gt;15)*(INDEX(_calc_기준300!$CN$37:$EF$37,1,$E47)&lt;=30)+(INDEX(_calc_기준300!$CN$37:$EF$37,1,$F47)&gt;15)*(INDEX(_calc_기준300!$CN$37:$EF$37,1,$F47)&lt;=30)+(INDEX(_calc_기준300!$CN$37:$EF$37,1,$G47)&gt;15)*(INDEX(_calc_기준300!$CN$37:$EF$37,1,$G47)&lt;=30),"")</f>
        <v>2</v>
      </c>
      <c r="K47" s="43">
        <f>IFERROR((INDEX(_calc_기준300!$CN$37:$EF$37,1,$B47)&gt;30)+(INDEX(_calc_기준300!$CN$37:$EF$37,1,$C47)&gt;30)+(INDEX(_calc_기준300!$CN$37:$EF$37,1,$D47)&gt;30)+(INDEX(_calc_기준300!$CN$37:$EF$37,1,$E47)&gt;30)+(INDEX(_calc_기준300!$CN$37:$EF$37,1,$F47)&gt;30)+(INDEX(_calc_기준300!$CN$37:$EF$37,1,$G47)&gt;30),"")</f>
        <v>2</v>
      </c>
      <c r="L47" s="25">
        <f>IFERROR(MATCH(L$11,_calc_기준300!$CN$37:$EF$37,0),"")</f>
        <v>35</v>
      </c>
      <c r="M47" s="25">
        <f>IFERROR(MATCH(M$11,_calc_기준300!$CN$37:$EF$37,0),"")</f>
        <v>21</v>
      </c>
      <c r="N47" s="25">
        <f>IFERROR(MATCH(N$11,_calc_기준300!$CN$37:$EF$37,0),"")</f>
        <v>14</v>
      </c>
      <c r="O47" s="25">
        <f>IFERROR(MATCH(O$11,_calc_기준300!$CN$37:$EF$37,0),"")</f>
        <v>22</v>
      </c>
      <c r="P47" s="25">
        <f>IFERROR(MATCH(P$11,_calc_기준300!$CN$37:$EF$37,0),"")</f>
        <v>44</v>
      </c>
      <c r="Q47" s="25">
        <f>IFERROR(MATCH(Q$11,_calc_기준300!$CN$37:$EF$37,0),"")</f>
        <v>34</v>
      </c>
      <c r="R47" s="25">
        <f>IFERROR(MATCH(R$11,_calc_기준300!$CN$37:$EF$37,0),"")</f>
        <v>11</v>
      </c>
      <c r="S47" s="25">
        <f>IFERROR(MATCH(S$11,_calc_기준300!$CN$37:$EF$37,0),"")</f>
        <v>45</v>
      </c>
      <c r="T47" s="25">
        <f>IFERROR(MATCH(T$11,_calc_기준300!$CN$37:$EF$37,0),"")</f>
        <v>33</v>
      </c>
      <c r="U47" s="25">
        <f>IFERROR(MATCH(U$11,_calc_기준300!$CN$37:$EF$37,0),"")</f>
        <v>37</v>
      </c>
      <c r="V47" s="25">
        <f>IFERROR(MATCH(V$11,_calc_기준300!$CN$37:$EF$37,0),"")</f>
        <v>13</v>
      </c>
      <c r="W47" s="25">
        <f>IFERROR(MATCH(W$11,_calc_기준300!$CN$37:$EF$37,0),"")</f>
        <v>30</v>
      </c>
      <c r="X47" s="25">
        <f>IFERROR(MATCH(X$11,_calc_기준300!$CN$37:$EF$37,0),"")</f>
        <v>18</v>
      </c>
      <c r="Y47" s="25">
        <f>IFERROR(MATCH(Y$11,_calc_기준300!$CN$37:$EF$37,0),"")</f>
        <v>31</v>
      </c>
      <c r="Z47" s="25">
        <f>IFERROR(MATCH(Z$11,_calc_기준300!$CN$37:$EF$37,0),"")</f>
        <v>12</v>
      </c>
      <c r="AA47" s="25">
        <f>IFERROR(MATCH(AA$11,_calc_기준300!$CN$37:$EF$37,0),"")</f>
        <v>36</v>
      </c>
      <c r="AB47" s="25">
        <f>IFERROR(MATCH(AB$11,_calc_기준300!$CN$37:$EF$37,0),"")</f>
        <v>10</v>
      </c>
      <c r="AC47" s="25">
        <f>IFERROR(MATCH(AC$11,_calc_기준300!$CN$37:$EF$37,0),"")</f>
        <v>19</v>
      </c>
      <c r="AD47" s="25">
        <f>IFERROR(MATCH(AD$11,_calc_기준300!$CN$37:$EF$37,0),"")</f>
        <v>32</v>
      </c>
      <c r="AE47" s="25">
        <f>IFERROR(MATCH(AE$11,_calc_기준300!$CN$37:$EF$37,0),"")</f>
        <v>6</v>
      </c>
      <c r="AF47" s="25">
        <f>IFERROR(MATCH(AF$11,_calc_기준300!$CN$37:$EF$37,0),"")</f>
        <v>15</v>
      </c>
      <c r="AG47" s="25">
        <f>IFERROR(MATCH(AG$11,_calc_기준300!$CN$37:$EF$37,0),"")</f>
        <v>26</v>
      </c>
      <c r="AH47" s="25">
        <f>IFERROR(MATCH(AH$11,_calc_기준300!$CN$37:$EF$37,0),"")</f>
        <v>38</v>
      </c>
      <c r="AI47" s="25">
        <f>IFERROR(MATCH(AI$11,_calc_기준300!$CN$37:$EF$37,0),"")</f>
        <v>3</v>
      </c>
      <c r="AJ47" s="25">
        <f>IFERROR(MATCH(AJ$11,_calc_기준300!$CN$37:$EF$37,0),"")</f>
        <v>7</v>
      </c>
      <c r="AK47" s="25">
        <f>IFERROR(MATCH(AK$11,_calc_기준300!$CN$37:$EF$37,0),"")</f>
        <v>41</v>
      </c>
      <c r="AL47" s="25">
        <f>IFERROR(MATCH(AL$11,_calc_기준300!$CN$37:$EF$37,0),"")</f>
        <v>43</v>
      </c>
      <c r="AM47" s="25">
        <f>IFERROR(MATCH(AM$11,_calc_기준300!$CN$37:$EF$37,0),"")</f>
        <v>2</v>
      </c>
      <c r="AN47" s="25">
        <f>IFERROR(MATCH(AN$11,_calc_기준300!$CN$37:$EF$37,0),"")</f>
        <v>16</v>
      </c>
      <c r="AO47" s="25">
        <f>IFERROR(MATCH(AO$11,_calc_기준300!$CN$37:$EF$37,0),"")</f>
        <v>20</v>
      </c>
      <c r="AP47" s="25">
        <f>IFERROR(MATCH(AP$11,_calc_기준300!$CN$37:$EF$37,0),"")</f>
        <v>29</v>
      </c>
      <c r="AQ47" s="25">
        <f>IFERROR(MATCH(AQ$11,_calc_기준300!$CN$37:$EF$37,0),"")</f>
        <v>24</v>
      </c>
      <c r="AR47" s="25">
        <f>IFERROR(MATCH(AR$11,_calc_기준300!$CN$37:$EF$37,0),"")</f>
        <v>1</v>
      </c>
      <c r="AS47" s="25">
        <f>IFERROR(MATCH(AS$11,_calc_기준300!$CN$37:$EF$37,0),"")</f>
        <v>17</v>
      </c>
      <c r="AT47" s="25">
        <f>IFERROR(MATCH(AT$11,_calc_기준300!$CN$37:$EF$37,0),"")</f>
        <v>27</v>
      </c>
      <c r="AU47" s="25">
        <f>IFERROR(MATCH(AU$11,_calc_기준300!$CN$37:$EF$37,0),"")</f>
        <v>4</v>
      </c>
      <c r="AV47" s="25">
        <f>IFERROR(MATCH(AV$11,_calc_기준300!$CN$37:$EF$37,0),"")</f>
        <v>25</v>
      </c>
      <c r="AW47" s="25">
        <f>IFERROR(MATCH(AW$11,_calc_기준300!$CN$37:$EF$37,0),"")</f>
        <v>40</v>
      </c>
      <c r="AX47" s="25">
        <f>IFERROR(MATCH(AX$11,_calc_기준300!$CN$37:$EF$37,0),"")</f>
        <v>9</v>
      </c>
      <c r="AY47" s="25">
        <f>IFERROR(MATCH(AY$11,_calc_기준300!$CN$37:$EF$37,0),"")</f>
        <v>42</v>
      </c>
      <c r="AZ47" s="25">
        <f>IFERROR(MATCH(AZ$11,_calc_기준300!$CN$37:$EF$37,0),"")</f>
        <v>5</v>
      </c>
      <c r="BA47" s="25">
        <f>IFERROR(MATCH(BA$11,_calc_기준300!$CN$37:$EF$37,0),"")</f>
        <v>8</v>
      </c>
      <c r="BB47" s="25">
        <f>IFERROR(MATCH(BB$11,_calc_기준300!$CN$37:$EF$37,0),"")</f>
        <v>23</v>
      </c>
      <c r="BC47" s="25">
        <f>IFERROR(MATCH(BC$11,_calc_기준300!$CN$37:$EF$37,0),"")</f>
        <v>28</v>
      </c>
      <c r="BD47" s="25">
        <f>IFERROR(MATCH(BD$11,_calc_기준300!$CN$37:$EF$37,0),"")</f>
        <v>39</v>
      </c>
    </row>
    <row r="48" spans="1:56" ht="16.5" customHeight="1">
      <c r="A48" s="57">
        <f t="shared" si="3"/>
        <v>1208</v>
      </c>
      <c r="B48" s="40">
        <f>IFERROR(INDEX(전체당첨내역!$B:$B,MATCH($A48,전체당첨내역!$A:$A,0)),"")</f>
        <v>6</v>
      </c>
      <c r="C48" s="40">
        <f>IFERROR(INDEX(전체당첨내역!$C:$C,MATCH($A48,전체당첨내역!$A:$A,0)),"")</f>
        <v>27</v>
      </c>
      <c r="D48" s="40">
        <f>IFERROR(INDEX(전체당첨내역!$D:$D,MATCH($A48,전체당첨내역!$A:$A,0)),"")</f>
        <v>30</v>
      </c>
      <c r="E48" s="40">
        <f>IFERROR(INDEX(전체당첨내역!$E:$E,MATCH($A48,전체당첨내역!$A:$A,0)),"")</f>
        <v>36</v>
      </c>
      <c r="F48" s="40">
        <f>IFERROR(INDEX(전체당첨내역!$F:$F,MATCH($A48,전체당첨내역!$A:$A,0)),"")</f>
        <v>38</v>
      </c>
      <c r="G48" s="40">
        <f>IFERROR(INDEX(전체당첨내역!$G:$G,MATCH($A48,전체당첨내역!$A:$A,0)),"")</f>
        <v>42</v>
      </c>
      <c r="H48" s="41">
        <f>IFERROR(INDEX(전체당첨내역!$H:$H,MATCH($A48,전체당첨내역!$A:$A,0)),"")</f>
        <v>25</v>
      </c>
      <c r="I48" s="42">
        <f>IFERROR((INDEX(_calc_기준300!$CN$38:$EF$38,1,$B48)&gt;0)*(INDEX(_calc_기준300!$CN$38:$EF$38,1,$B48)&lt;=15)+(INDEX(_calc_기준300!$CN$38:$EF$38,1,$C48)&gt;0)*(INDEX(_calc_기준300!$CN$38:$EF$38,1,$C48)&lt;=15)+(INDEX(_calc_기준300!$CN$38:$EF$38,1,$D48)&gt;0)*(INDEX(_calc_기준300!$CN$38:$EF$38,1,$D48)&lt;=15)+(INDEX(_calc_기준300!$CN$38:$EF$38,1,$E48)&gt;0)*(INDEX(_calc_기준300!$CN$38:$EF$38,1,$E48)&lt;=15)+(INDEX(_calc_기준300!$CN$38:$EF$38,1,$F48)&gt;0)*(INDEX(_calc_기준300!$CN$38:$EF$38,1,$F48)&lt;=15)+(INDEX(_calc_기준300!$CN$38:$EF$38,1,$G48)&gt;0)*(INDEX(_calc_기준300!$CN$38:$EF$38,1,$G48)&lt;=15),"")</f>
        <v>3</v>
      </c>
      <c r="J48" s="40">
        <f>IFERROR((INDEX(_calc_기준300!$CN$38:$EF$38,1,$B48)&gt;15)*(INDEX(_calc_기준300!$CN$38:$EF$38,1,$B48)&lt;=30)+(INDEX(_calc_기준300!$CN$38:$EF$38,1,$C48)&gt;15)*(INDEX(_calc_기준300!$CN$38:$EF$38,1,$C48)&lt;=30)+(INDEX(_calc_기준300!$CN$38:$EF$38,1,$D48)&gt;15)*(INDEX(_calc_기준300!$CN$38:$EF$38,1,$D48)&lt;=30)+(INDEX(_calc_기준300!$CN$38:$EF$38,1,$E48)&gt;15)*(INDEX(_calc_기준300!$CN$38:$EF$38,1,$E48)&lt;=30)+(INDEX(_calc_기준300!$CN$38:$EF$38,1,$F48)&gt;15)*(INDEX(_calc_기준300!$CN$38:$EF$38,1,$F48)&lt;=30)+(INDEX(_calc_기준300!$CN$38:$EF$38,1,$G48)&gt;15)*(INDEX(_calc_기준300!$CN$38:$EF$38,1,$G48)&lt;=30),"")</f>
        <v>1</v>
      </c>
      <c r="K48" s="43">
        <f>IFERROR((INDEX(_calc_기준300!$CN$38:$EF$38,1,$B48)&gt;30)+(INDEX(_calc_기준300!$CN$38:$EF$38,1,$C48)&gt;30)+(INDEX(_calc_기준300!$CN$38:$EF$38,1,$D48)&gt;30)+(INDEX(_calc_기준300!$CN$38:$EF$38,1,$E48)&gt;30)+(INDEX(_calc_기준300!$CN$38:$EF$38,1,$F48)&gt;30)+(INDEX(_calc_기준300!$CN$38:$EF$38,1,$G48)&gt;30),"")</f>
        <v>2</v>
      </c>
      <c r="L48" s="25">
        <f>IFERROR(MATCH(L$11,_calc_기준300!$CN$38:$EF$38,0),"")</f>
        <v>35</v>
      </c>
      <c r="M48" s="25">
        <f>IFERROR(MATCH(M$11,_calc_기준300!$CN$38:$EF$38,0),"")</f>
        <v>22</v>
      </c>
      <c r="N48" s="25">
        <f>IFERROR(MATCH(N$11,_calc_기준300!$CN$38:$EF$38,0),"")</f>
        <v>14</v>
      </c>
      <c r="O48" s="25">
        <f>IFERROR(MATCH(O$11,_calc_기준300!$CN$38:$EF$38,0),"")</f>
        <v>44</v>
      </c>
      <c r="P48" s="25">
        <f>IFERROR(MATCH(P$11,_calc_기준300!$CN$38:$EF$38,0),"")</f>
        <v>21</v>
      </c>
      <c r="Q48" s="25">
        <f>IFERROR(MATCH(Q$11,_calc_기준300!$CN$38:$EF$38,0),"")</f>
        <v>30</v>
      </c>
      <c r="R48" s="25">
        <f>IFERROR(MATCH(R$11,_calc_기준300!$CN$38:$EF$38,0),"")</f>
        <v>11</v>
      </c>
      <c r="S48" s="25">
        <f>IFERROR(MATCH(S$11,_calc_기준300!$CN$38:$EF$38,0),"")</f>
        <v>34</v>
      </c>
      <c r="T48" s="25">
        <f>IFERROR(MATCH(T$11,_calc_기준300!$CN$38:$EF$38,0),"")</f>
        <v>45</v>
      </c>
      <c r="U48" s="25">
        <f>IFERROR(MATCH(U$11,_calc_기준300!$CN$38:$EF$38,0),"")</f>
        <v>36</v>
      </c>
      <c r="V48" s="25">
        <f>IFERROR(MATCH(V$11,_calc_기준300!$CN$38:$EF$38,0),"")</f>
        <v>33</v>
      </c>
      <c r="W48" s="25">
        <f>IFERROR(MATCH(W$11,_calc_기준300!$CN$38:$EF$38,0),"")</f>
        <v>13</v>
      </c>
      <c r="X48" s="25">
        <f>IFERROR(MATCH(X$11,_calc_기준300!$CN$38:$EF$38,0),"")</f>
        <v>6</v>
      </c>
      <c r="Y48" s="25">
        <f>IFERROR(MATCH(Y$11,_calc_기준300!$CN$38:$EF$38,0),"")</f>
        <v>18</v>
      </c>
      <c r="Z48" s="25">
        <f>IFERROR(MATCH(Z$11,_calc_기준300!$CN$38:$EF$38,0),"")</f>
        <v>31</v>
      </c>
      <c r="AA48" s="25">
        <f>IFERROR(MATCH(AA$11,_calc_기준300!$CN$38:$EF$38,0),"")</f>
        <v>12</v>
      </c>
      <c r="AB48" s="25">
        <f>IFERROR(MATCH(AB$11,_calc_기준300!$CN$38:$EF$38,0),"")</f>
        <v>19</v>
      </c>
      <c r="AC48" s="25">
        <f>IFERROR(MATCH(AC$11,_calc_기준300!$CN$38:$EF$38,0),"")</f>
        <v>10</v>
      </c>
      <c r="AD48" s="25">
        <f>IFERROR(MATCH(AD$11,_calc_기준300!$CN$38:$EF$38,0),"")</f>
        <v>37</v>
      </c>
      <c r="AE48" s="25">
        <f>IFERROR(MATCH(AE$11,_calc_기준300!$CN$38:$EF$38,0),"")</f>
        <v>26</v>
      </c>
      <c r="AF48" s="25">
        <f>IFERROR(MATCH(AF$11,_calc_기준300!$CN$38:$EF$38,0),"")</f>
        <v>15</v>
      </c>
      <c r="AG48" s="25">
        <f>IFERROR(MATCH(AG$11,_calc_기준300!$CN$38:$EF$38,0),"")</f>
        <v>38</v>
      </c>
      <c r="AH48" s="25">
        <f>IFERROR(MATCH(AH$11,_calc_기준300!$CN$38:$EF$38,0),"")</f>
        <v>3</v>
      </c>
      <c r="AI48" s="25">
        <f>IFERROR(MATCH(AI$11,_calc_기준300!$CN$38:$EF$38,0),"")</f>
        <v>32</v>
      </c>
      <c r="AJ48" s="25">
        <f>IFERROR(MATCH(AJ$11,_calc_기준300!$CN$38:$EF$38,0),"")</f>
        <v>41</v>
      </c>
      <c r="AK48" s="25">
        <f>IFERROR(MATCH(AK$11,_calc_기준300!$CN$38:$EF$38,0),"")</f>
        <v>7</v>
      </c>
      <c r="AL48" s="25">
        <f>IFERROR(MATCH(AL$11,_calc_기준300!$CN$38:$EF$38,0),"")</f>
        <v>16</v>
      </c>
      <c r="AM48" s="25">
        <f>IFERROR(MATCH(AM$11,_calc_기준300!$CN$38:$EF$38,0),"")</f>
        <v>2</v>
      </c>
      <c r="AN48" s="25">
        <f>IFERROR(MATCH(AN$11,_calc_기준300!$CN$38:$EF$38,0),"")</f>
        <v>43</v>
      </c>
      <c r="AO48" s="25">
        <f>IFERROR(MATCH(AO$11,_calc_기준300!$CN$38:$EF$38,0),"")</f>
        <v>20</v>
      </c>
      <c r="AP48" s="25">
        <f>IFERROR(MATCH(AP$11,_calc_기준300!$CN$38:$EF$38,0),"")</f>
        <v>29</v>
      </c>
      <c r="AQ48" s="25">
        <f>IFERROR(MATCH(AQ$11,_calc_기준300!$CN$38:$EF$38,0),"")</f>
        <v>24</v>
      </c>
      <c r="AR48" s="25">
        <f>IFERROR(MATCH(AR$11,_calc_기준300!$CN$38:$EF$38,0),"")</f>
        <v>1</v>
      </c>
      <c r="AS48" s="25">
        <f>IFERROR(MATCH(AS$11,_calc_기준300!$CN$38:$EF$38,0),"")</f>
        <v>17</v>
      </c>
      <c r="AT48" s="25">
        <f>IFERROR(MATCH(AT$11,_calc_기준300!$CN$38:$EF$38,0),"")</f>
        <v>4</v>
      </c>
      <c r="AU48" s="25">
        <f>IFERROR(MATCH(AU$11,_calc_기준300!$CN$38:$EF$38,0),"")</f>
        <v>27</v>
      </c>
      <c r="AV48" s="25">
        <f>IFERROR(MATCH(AV$11,_calc_기준300!$CN$38:$EF$38,0),"")</f>
        <v>40</v>
      </c>
      <c r="AW48" s="25">
        <f>IFERROR(MATCH(AW$11,_calc_기준300!$CN$38:$EF$38,0),"")</f>
        <v>9</v>
      </c>
      <c r="AX48" s="25">
        <f>IFERROR(MATCH(AX$11,_calc_기준300!$CN$38:$EF$38,0),"")</f>
        <v>42</v>
      </c>
      <c r="AY48" s="25">
        <f>IFERROR(MATCH(AY$11,_calc_기준300!$CN$38:$EF$38,0),"")</f>
        <v>5</v>
      </c>
      <c r="AZ48" s="25">
        <f>IFERROR(MATCH(AZ$11,_calc_기준300!$CN$38:$EF$38,0),"")</f>
        <v>25</v>
      </c>
      <c r="BA48" s="25">
        <f>IFERROR(MATCH(BA$11,_calc_기준300!$CN$38:$EF$38,0),"")</f>
        <v>8</v>
      </c>
      <c r="BB48" s="25">
        <f>IFERROR(MATCH(BB$11,_calc_기준300!$CN$38:$EF$38,0),"")</f>
        <v>23</v>
      </c>
      <c r="BC48" s="25">
        <f>IFERROR(MATCH(BC$11,_calc_기준300!$CN$38:$EF$38,0),"")</f>
        <v>28</v>
      </c>
      <c r="BD48" s="25">
        <f>IFERROR(MATCH(BD$11,_calc_기준300!$CN$38:$EF$38,0),"")</f>
        <v>39</v>
      </c>
    </row>
    <row r="49" spans="1:56" ht="16.5" customHeight="1">
      <c r="A49" s="57">
        <f t="shared" si="3"/>
        <v>1207</v>
      </c>
      <c r="B49" s="40">
        <f>IFERROR(INDEX(전체당첨내역!$B:$B,MATCH($A49,전체당첨내역!$A:$A,0)),"")</f>
        <v>10</v>
      </c>
      <c r="C49" s="40">
        <f>IFERROR(INDEX(전체당첨내역!$C:$C,MATCH($A49,전체당첨내역!$A:$A,0)),"")</f>
        <v>22</v>
      </c>
      <c r="D49" s="40">
        <f>IFERROR(INDEX(전체당첨내역!$D:$D,MATCH($A49,전체당첨내역!$A:$A,0)),"")</f>
        <v>24</v>
      </c>
      <c r="E49" s="40">
        <f>IFERROR(INDEX(전체당첨내역!$E:$E,MATCH($A49,전체당첨내역!$A:$A,0)),"")</f>
        <v>27</v>
      </c>
      <c r="F49" s="40">
        <f>IFERROR(INDEX(전체당첨내역!$F:$F,MATCH($A49,전체당첨내역!$A:$A,0)),"")</f>
        <v>38</v>
      </c>
      <c r="G49" s="40">
        <f>IFERROR(INDEX(전체당첨내역!$G:$G,MATCH($A49,전체당첨내역!$A:$A,0)),"")</f>
        <v>45</v>
      </c>
      <c r="H49" s="41">
        <f>IFERROR(INDEX(전체당첨내역!$H:$H,MATCH($A49,전체당첨내역!$A:$A,0)),"")</f>
        <v>11</v>
      </c>
      <c r="I49" s="42">
        <f>IFERROR((INDEX(_calc_기준300!$CN$39:$EF$39,1,$B49)&gt;0)*(INDEX(_calc_기준300!$CN$39:$EF$39,1,$B49)&lt;=15)+(INDEX(_calc_기준300!$CN$39:$EF$39,1,$C49)&gt;0)*(INDEX(_calc_기준300!$CN$39:$EF$39,1,$C49)&lt;=15)+(INDEX(_calc_기준300!$CN$39:$EF$39,1,$D49)&gt;0)*(INDEX(_calc_기준300!$CN$39:$EF$39,1,$D49)&lt;=15)+(INDEX(_calc_기준300!$CN$39:$EF$39,1,$E49)&gt;0)*(INDEX(_calc_기준300!$CN$39:$EF$39,1,$E49)&lt;=15)+(INDEX(_calc_기준300!$CN$39:$EF$39,1,$F49)&gt;0)*(INDEX(_calc_기준300!$CN$39:$EF$39,1,$F49)&lt;=15)+(INDEX(_calc_기준300!$CN$39:$EF$39,1,$G49)&gt;0)*(INDEX(_calc_기준300!$CN$39:$EF$39,1,$G49)&lt;=15),"")</f>
        <v>3</v>
      </c>
      <c r="J49" s="40">
        <f>IFERROR((INDEX(_calc_기준300!$CN$39:$EF$39,1,$B49)&gt;15)*(INDEX(_calc_기준300!$CN$39:$EF$39,1,$B49)&lt;=30)+(INDEX(_calc_기준300!$CN$39:$EF$39,1,$C49)&gt;15)*(INDEX(_calc_기준300!$CN$39:$EF$39,1,$C49)&lt;=30)+(INDEX(_calc_기준300!$CN$39:$EF$39,1,$D49)&gt;15)*(INDEX(_calc_기준300!$CN$39:$EF$39,1,$D49)&lt;=30)+(INDEX(_calc_기준300!$CN$39:$EF$39,1,$E49)&gt;15)*(INDEX(_calc_기준300!$CN$39:$EF$39,1,$E49)&lt;=30)+(INDEX(_calc_기준300!$CN$39:$EF$39,1,$F49)&gt;15)*(INDEX(_calc_기준300!$CN$39:$EF$39,1,$F49)&lt;=30)+(INDEX(_calc_기준300!$CN$39:$EF$39,1,$G49)&gt;15)*(INDEX(_calc_기준300!$CN$39:$EF$39,1,$G49)&lt;=30),"")</f>
        <v>2</v>
      </c>
      <c r="K49" s="43">
        <f>IFERROR((INDEX(_calc_기준300!$CN$39:$EF$39,1,$B49)&gt;30)+(INDEX(_calc_기준300!$CN$39:$EF$39,1,$C49)&gt;30)+(INDEX(_calc_기준300!$CN$39:$EF$39,1,$D49)&gt;30)+(INDEX(_calc_기준300!$CN$39:$EF$39,1,$E49)&gt;30)+(INDEX(_calc_기준300!$CN$39:$EF$39,1,$F49)&gt;30)+(INDEX(_calc_기준300!$CN$39:$EF$39,1,$G49)&gt;30),"")</f>
        <v>1</v>
      </c>
      <c r="L49" s="25">
        <f>IFERROR(MATCH(L$11,_calc_기준300!$CN$39:$EF$39,0),"")</f>
        <v>35</v>
      </c>
      <c r="M49" s="25">
        <f>IFERROR(MATCH(M$11,_calc_기준300!$CN$39:$EF$39,0),"")</f>
        <v>44</v>
      </c>
      <c r="N49" s="25">
        <f>IFERROR(MATCH(N$11,_calc_기준300!$CN$39:$EF$39,0),"")</f>
        <v>22</v>
      </c>
      <c r="O49" s="25">
        <f>IFERROR(MATCH(O$11,_calc_기준300!$CN$39:$EF$39,0),"")</f>
        <v>14</v>
      </c>
      <c r="P49" s="25">
        <f>IFERROR(MATCH(P$11,_calc_기준300!$CN$39:$EF$39,0),"")</f>
        <v>21</v>
      </c>
      <c r="Q49" s="25">
        <f>IFERROR(MATCH(Q$11,_calc_기준300!$CN$39:$EF$39,0),"")</f>
        <v>30</v>
      </c>
      <c r="R49" s="25">
        <f>IFERROR(MATCH(R$11,_calc_기준300!$CN$39:$EF$39,0),"")</f>
        <v>11</v>
      </c>
      <c r="S49" s="25">
        <f>IFERROR(MATCH(S$11,_calc_기준300!$CN$39:$EF$39,0),"")</f>
        <v>45</v>
      </c>
      <c r="T49" s="25">
        <f>IFERROR(MATCH(T$11,_calc_기준300!$CN$39:$EF$39,0),"")</f>
        <v>34</v>
      </c>
      <c r="U49" s="25">
        <f>IFERROR(MATCH(U$11,_calc_기준300!$CN$39:$EF$39,0),"")</f>
        <v>33</v>
      </c>
      <c r="V49" s="25">
        <f>IFERROR(MATCH(V$11,_calc_기준300!$CN$39:$EF$39,0),"")</f>
        <v>13</v>
      </c>
      <c r="W49" s="25">
        <f>IFERROR(MATCH(W$11,_calc_기준300!$CN$39:$EF$39,0),"")</f>
        <v>36</v>
      </c>
      <c r="X49" s="25">
        <f>IFERROR(MATCH(X$11,_calc_기준300!$CN$39:$EF$39,0),"")</f>
        <v>38</v>
      </c>
      <c r="Y49" s="25">
        <f>IFERROR(MATCH(Y$11,_calc_기준300!$CN$39:$EF$39,0),"")</f>
        <v>18</v>
      </c>
      <c r="Z49" s="25">
        <f>IFERROR(MATCH(Z$11,_calc_기준300!$CN$39:$EF$39,0),"")</f>
        <v>6</v>
      </c>
      <c r="AA49" s="25">
        <f>IFERROR(MATCH(AA$11,_calc_기준300!$CN$39:$EF$39,0),"")</f>
        <v>31</v>
      </c>
      <c r="AB49" s="25">
        <f>IFERROR(MATCH(AB$11,_calc_기준300!$CN$39:$EF$39,0),"")</f>
        <v>19</v>
      </c>
      <c r="AC49" s="25">
        <f>IFERROR(MATCH(AC$11,_calc_기준300!$CN$39:$EF$39,0),"")</f>
        <v>10</v>
      </c>
      <c r="AD49" s="25">
        <f>IFERROR(MATCH(AD$11,_calc_기준300!$CN$39:$EF$39,0),"")</f>
        <v>15</v>
      </c>
      <c r="AE49" s="25">
        <f>IFERROR(MATCH(AE$11,_calc_기준300!$CN$39:$EF$39,0),"")</f>
        <v>37</v>
      </c>
      <c r="AF49" s="25">
        <f>IFERROR(MATCH(AF$11,_calc_기준300!$CN$39:$EF$39,0),"")</f>
        <v>3</v>
      </c>
      <c r="AG49" s="25">
        <f>IFERROR(MATCH(AG$11,_calc_기준300!$CN$39:$EF$39,0),"")</f>
        <v>12</v>
      </c>
      <c r="AH49" s="25">
        <f>IFERROR(MATCH(AH$11,_calc_기준300!$CN$39:$EF$39,0),"")</f>
        <v>32</v>
      </c>
      <c r="AI49" s="25">
        <f>IFERROR(MATCH(AI$11,_calc_기준300!$CN$39:$EF$39,0),"")</f>
        <v>41</v>
      </c>
      <c r="AJ49" s="25">
        <f>IFERROR(MATCH(AJ$11,_calc_기준300!$CN$39:$EF$39,0),"")</f>
        <v>16</v>
      </c>
      <c r="AK49" s="25">
        <f>IFERROR(MATCH(AK$11,_calc_기준300!$CN$39:$EF$39,0),"")</f>
        <v>29</v>
      </c>
      <c r="AL49" s="25">
        <f>IFERROR(MATCH(AL$11,_calc_기준300!$CN$39:$EF$39,0),"")</f>
        <v>2</v>
      </c>
      <c r="AM49" s="25">
        <f>IFERROR(MATCH(AM$11,_calc_기준300!$CN$39:$EF$39,0),"")</f>
        <v>7</v>
      </c>
      <c r="AN49" s="25">
        <f>IFERROR(MATCH(AN$11,_calc_기준300!$CN$39:$EF$39,0),"")</f>
        <v>43</v>
      </c>
      <c r="AO49" s="25">
        <f>IFERROR(MATCH(AO$11,_calc_기준300!$CN$39:$EF$39,0),"")</f>
        <v>24</v>
      </c>
      <c r="AP49" s="25">
        <f>IFERROR(MATCH(AP$11,_calc_기준300!$CN$39:$EF$39,0),"")</f>
        <v>26</v>
      </c>
      <c r="AQ49" s="25">
        <f>IFERROR(MATCH(AQ$11,_calc_기준300!$CN$39:$EF$39,0),"")</f>
        <v>17</v>
      </c>
      <c r="AR49" s="25">
        <f>IFERROR(MATCH(AR$11,_calc_기준300!$CN$39:$EF$39,0),"")</f>
        <v>4</v>
      </c>
      <c r="AS49" s="25">
        <f>IFERROR(MATCH(AS$11,_calc_기준300!$CN$39:$EF$39,0),"")</f>
        <v>40</v>
      </c>
      <c r="AT49" s="25">
        <f>IFERROR(MATCH(AT$11,_calc_기준300!$CN$39:$EF$39,0),"")</f>
        <v>1</v>
      </c>
      <c r="AU49" s="25">
        <f>IFERROR(MATCH(AU$11,_calc_기준300!$CN$39:$EF$39,0),"")</f>
        <v>20</v>
      </c>
      <c r="AV49" s="25">
        <f>IFERROR(MATCH(AV$11,_calc_기준300!$CN$39:$EF$39,0),"")</f>
        <v>27</v>
      </c>
      <c r="AW49" s="25">
        <f>IFERROR(MATCH(AW$11,_calc_기준300!$CN$39:$EF$39,0),"")</f>
        <v>42</v>
      </c>
      <c r="AX49" s="25">
        <f>IFERROR(MATCH(AX$11,_calc_기준300!$CN$39:$EF$39,0),"")</f>
        <v>9</v>
      </c>
      <c r="AY49" s="25">
        <f>IFERROR(MATCH(AY$11,_calc_기준300!$CN$39:$EF$39,0),"")</f>
        <v>8</v>
      </c>
      <c r="AZ49" s="25">
        <f>IFERROR(MATCH(AZ$11,_calc_기준300!$CN$39:$EF$39,0),"")</f>
        <v>28</v>
      </c>
      <c r="BA49" s="25">
        <f>IFERROR(MATCH(BA$11,_calc_기준300!$CN$39:$EF$39,0),"")</f>
        <v>23</v>
      </c>
      <c r="BB49" s="25">
        <f>IFERROR(MATCH(BB$11,_calc_기준300!$CN$39:$EF$39,0),"")</f>
        <v>5</v>
      </c>
      <c r="BC49" s="25">
        <f>IFERROR(MATCH(BC$11,_calc_기준300!$CN$39:$EF$39,0),"")</f>
        <v>39</v>
      </c>
      <c r="BD49" s="25">
        <f>IFERROR(MATCH(BD$11,_calc_기준300!$CN$39:$EF$39,0),"")</f>
        <v>25</v>
      </c>
    </row>
    <row r="50" spans="1:56" ht="16.5" customHeight="1">
      <c r="A50" s="57">
        <f t="shared" si="3"/>
        <v>1206</v>
      </c>
      <c r="B50" s="40">
        <f>IFERROR(INDEX(전체당첨내역!$B:$B,MATCH($A50,전체당첨내역!$A:$A,0)),"")</f>
        <v>1</v>
      </c>
      <c r="C50" s="40">
        <f>IFERROR(INDEX(전체당첨내역!$C:$C,MATCH($A50,전체당첨내역!$A:$A,0)),"")</f>
        <v>3</v>
      </c>
      <c r="D50" s="40">
        <f>IFERROR(INDEX(전체당첨내역!$D:$D,MATCH($A50,전체당첨내역!$A:$A,0)),"")</f>
        <v>17</v>
      </c>
      <c r="E50" s="40">
        <f>IFERROR(INDEX(전체당첨내역!$E:$E,MATCH($A50,전체당첨내역!$A:$A,0)),"")</f>
        <v>26</v>
      </c>
      <c r="F50" s="40">
        <f>IFERROR(INDEX(전체당첨내역!$F:$F,MATCH($A50,전체당첨내역!$A:$A,0)),"")</f>
        <v>27</v>
      </c>
      <c r="G50" s="40">
        <f>IFERROR(INDEX(전체당첨내역!$G:$G,MATCH($A50,전체당첨내역!$A:$A,0)),"")</f>
        <v>42</v>
      </c>
      <c r="H50" s="41">
        <f>IFERROR(INDEX(전체당첨내역!$H:$H,MATCH($A50,전체당첨내역!$A:$A,0)),"")</f>
        <v>23</v>
      </c>
      <c r="I50" s="42">
        <f>IFERROR((INDEX(_calc_기준300!$CN$40:$EF$40,1,$B50)&gt;0)*(INDEX(_calc_기준300!$CN$40:$EF$40,1,$B50)&lt;=15)+(INDEX(_calc_기준300!$CN$40:$EF$40,1,$C50)&gt;0)*(INDEX(_calc_기준300!$CN$40:$EF$40,1,$C50)&lt;=15)+(INDEX(_calc_기준300!$CN$40:$EF$40,1,$D50)&gt;0)*(INDEX(_calc_기준300!$CN$40:$EF$40,1,$D50)&lt;=15)+(INDEX(_calc_기준300!$CN$40:$EF$40,1,$E50)&gt;0)*(INDEX(_calc_기준300!$CN$40:$EF$40,1,$E50)&lt;=15)+(INDEX(_calc_기준300!$CN$40:$EF$40,1,$F50)&gt;0)*(INDEX(_calc_기준300!$CN$40:$EF$40,1,$F50)&lt;=15)+(INDEX(_calc_기준300!$CN$40:$EF$40,1,$G50)&gt;0)*(INDEX(_calc_기준300!$CN$40:$EF$40,1,$G50)&lt;=15),"")</f>
        <v>0</v>
      </c>
      <c r="J50" s="40">
        <f>IFERROR((INDEX(_calc_기준300!$CN$40:$EF$40,1,$B50)&gt;15)*(INDEX(_calc_기준300!$CN$40:$EF$40,1,$B50)&lt;=30)+(INDEX(_calc_기준300!$CN$40:$EF$40,1,$C50)&gt;15)*(INDEX(_calc_기준300!$CN$40:$EF$40,1,$C50)&lt;=30)+(INDEX(_calc_기준300!$CN$40:$EF$40,1,$D50)&gt;15)*(INDEX(_calc_기준300!$CN$40:$EF$40,1,$D50)&lt;=30)+(INDEX(_calc_기준300!$CN$40:$EF$40,1,$E50)&gt;15)*(INDEX(_calc_기준300!$CN$40:$EF$40,1,$E50)&lt;=30)+(INDEX(_calc_기준300!$CN$40:$EF$40,1,$F50)&gt;15)*(INDEX(_calc_기준300!$CN$40:$EF$40,1,$F50)&lt;=30)+(INDEX(_calc_기준300!$CN$40:$EF$40,1,$G50)&gt;15)*(INDEX(_calc_기준300!$CN$40:$EF$40,1,$G50)&lt;=30),"")</f>
        <v>3</v>
      </c>
      <c r="K50" s="43">
        <f>IFERROR((INDEX(_calc_기준300!$CN$40:$EF$40,1,$B50)&gt;30)+(INDEX(_calc_기준300!$CN$40:$EF$40,1,$C50)&gt;30)+(INDEX(_calc_기준300!$CN$40:$EF$40,1,$D50)&gt;30)+(INDEX(_calc_기준300!$CN$40:$EF$40,1,$E50)&gt;30)+(INDEX(_calc_기준300!$CN$40:$EF$40,1,$F50)&gt;30)+(INDEX(_calc_기준300!$CN$40:$EF$40,1,$G50)&gt;30),"")</f>
        <v>3</v>
      </c>
      <c r="L50" s="25">
        <f>IFERROR(MATCH(L$11,_calc_기준300!$CN$40:$EF$40,0),"")</f>
        <v>44</v>
      </c>
      <c r="M50" s="25">
        <f>IFERROR(MATCH(M$11,_calc_기준300!$CN$40:$EF$40,0),"")</f>
        <v>35</v>
      </c>
      <c r="N50" s="25">
        <f>IFERROR(MATCH(N$11,_calc_기준300!$CN$40:$EF$40,0),"")</f>
        <v>14</v>
      </c>
      <c r="O50" s="25">
        <f>IFERROR(MATCH(O$11,_calc_기준300!$CN$40:$EF$40,0),"")</f>
        <v>22</v>
      </c>
      <c r="P50" s="25">
        <f>IFERROR(MATCH(P$11,_calc_기준300!$CN$40:$EF$40,0),"")</f>
        <v>21</v>
      </c>
      <c r="Q50" s="25">
        <f>IFERROR(MATCH(Q$11,_calc_기준300!$CN$40:$EF$40,0),"")</f>
        <v>11</v>
      </c>
      <c r="R50" s="25">
        <f>IFERROR(MATCH(R$11,_calc_기준300!$CN$40:$EF$40,0),"")</f>
        <v>33</v>
      </c>
      <c r="S50" s="25">
        <f>IFERROR(MATCH(S$11,_calc_기준300!$CN$40:$EF$40,0),"")</f>
        <v>34</v>
      </c>
      <c r="T50" s="25">
        <f>IFERROR(MATCH(T$11,_calc_기준300!$CN$40:$EF$40,0),"")</f>
        <v>45</v>
      </c>
      <c r="U50" s="25">
        <f>IFERROR(MATCH(U$11,_calc_기준300!$CN$40:$EF$40,0),"")</f>
        <v>13</v>
      </c>
      <c r="V50" s="25">
        <f>IFERROR(MATCH(V$11,_calc_기준300!$CN$40:$EF$40,0),"")</f>
        <v>38</v>
      </c>
      <c r="W50" s="25">
        <f>IFERROR(MATCH(W$11,_calc_기준300!$CN$40:$EF$40,0),"")</f>
        <v>18</v>
      </c>
      <c r="X50" s="25">
        <f>IFERROR(MATCH(X$11,_calc_기준300!$CN$40:$EF$40,0),"")</f>
        <v>30</v>
      </c>
      <c r="Y50" s="25">
        <f>IFERROR(MATCH(Y$11,_calc_기준300!$CN$40:$EF$40,0),"")</f>
        <v>36</v>
      </c>
      <c r="Z50" s="25">
        <f>IFERROR(MATCH(Z$11,_calc_기준300!$CN$40:$EF$40,0),"")</f>
        <v>6</v>
      </c>
      <c r="AA50" s="25">
        <f>IFERROR(MATCH(AA$11,_calc_기준300!$CN$40:$EF$40,0),"")</f>
        <v>19</v>
      </c>
      <c r="AB50" s="25">
        <f>IFERROR(MATCH(AB$11,_calc_기준300!$CN$40:$EF$40,0),"")</f>
        <v>10</v>
      </c>
      <c r="AC50" s="25">
        <f>IFERROR(MATCH(AC$11,_calc_기준300!$CN$40:$EF$40,0),"")</f>
        <v>37</v>
      </c>
      <c r="AD50" s="25">
        <f>IFERROR(MATCH(AD$11,_calc_기준300!$CN$40:$EF$40,0),"")</f>
        <v>15</v>
      </c>
      <c r="AE50" s="25">
        <f>IFERROR(MATCH(AE$11,_calc_기준300!$CN$40:$EF$40,0),"")</f>
        <v>32</v>
      </c>
      <c r="AF50" s="25">
        <f>IFERROR(MATCH(AF$11,_calc_기준300!$CN$40:$EF$40,0),"")</f>
        <v>3</v>
      </c>
      <c r="AG50" s="25">
        <f>IFERROR(MATCH(AG$11,_calc_기준300!$CN$40:$EF$40,0),"")</f>
        <v>12</v>
      </c>
      <c r="AH50" s="25">
        <f>IFERROR(MATCH(AH$11,_calc_기준300!$CN$40:$EF$40,0),"")</f>
        <v>31</v>
      </c>
      <c r="AI50" s="25">
        <f>IFERROR(MATCH(AI$11,_calc_기준300!$CN$40:$EF$40,0),"")</f>
        <v>2</v>
      </c>
      <c r="AJ50" s="25">
        <f>IFERROR(MATCH(AJ$11,_calc_기준300!$CN$40:$EF$40,0),"")</f>
        <v>29</v>
      </c>
      <c r="AK50" s="25">
        <f>IFERROR(MATCH(AK$11,_calc_기준300!$CN$40:$EF$40,0),"")</f>
        <v>16</v>
      </c>
      <c r="AL50" s="25">
        <f>IFERROR(MATCH(AL$11,_calc_기준300!$CN$40:$EF$40,0),"")</f>
        <v>17</v>
      </c>
      <c r="AM50" s="25">
        <f>IFERROR(MATCH(AM$11,_calc_기준300!$CN$40:$EF$40,0),"")</f>
        <v>43</v>
      </c>
      <c r="AN50" s="25">
        <f>IFERROR(MATCH(AN$11,_calc_기준300!$CN$40:$EF$40,0),"")</f>
        <v>7</v>
      </c>
      <c r="AO50" s="25">
        <f>IFERROR(MATCH(AO$11,_calc_기준300!$CN$40:$EF$40,0),"")</f>
        <v>26</v>
      </c>
      <c r="AP50" s="25">
        <f>IFERROR(MATCH(AP$11,_calc_기준300!$CN$40:$EF$40,0),"")</f>
        <v>1</v>
      </c>
      <c r="AQ50" s="25">
        <f>IFERROR(MATCH(AQ$11,_calc_기준300!$CN$40:$EF$40,0),"")</f>
        <v>41</v>
      </c>
      <c r="AR50" s="25">
        <f>IFERROR(MATCH(AR$11,_calc_기준300!$CN$40:$EF$40,0),"")</f>
        <v>42</v>
      </c>
      <c r="AS50" s="25">
        <f>IFERROR(MATCH(AS$11,_calc_기준300!$CN$40:$EF$40,0),"")</f>
        <v>24</v>
      </c>
      <c r="AT50" s="25">
        <f>IFERROR(MATCH(AT$11,_calc_기준300!$CN$40:$EF$40,0),"")</f>
        <v>40</v>
      </c>
      <c r="AU50" s="25">
        <f>IFERROR(MATCH(AU$11,_calc_기준300!$CN$40:$EF$40,0),"")</f>
        <v>4</v>
      </c>
      <c r="AV50" s="25">
        <f>IFERROR(MATCH(AV$11,_calc_기준300!$CN$40:$EF$40,0),"")</f>
        <v>20</v>
      </c>
      <c r="AW50" s="25">
        <f>IFERROR(MATCH(AW$11,_calc_기준300!$CN$40:$EF$40,0),"")</f>
        <v>27</v>
      </c>
      <c r="AX50" s="25">
        <f>IFERROR(MATCH(AX$11,_calc_기준300!$CN$40:$EF$40,0),"")</f>
        <v>9</v>
      </c>
      <c r="AY50" s="25">
        <f>IFERROR(MATCH(AY$11,_calc_기준300!$CN$40:$EF$40,0),"")</f>
        <v>28</v>
      </c>
      <c r="AZ50" s="25">
        <f>IFERROR(MATCH(AZ$11,_calc_기준300!$CN$40:$EF$40,0),"")</f>
        <v>8</v>
      </c>
      <c r="BA50" s="25">
        <f>IFERROR(MATCH(BA$11,_calc_기준300!$CN$40:$EF$40,0),"")</f>
        <v>23</v>
      </c>
      <c r="BB50" s="25">
        <f>IFERROR(MATCH(BB$11,_calc_기준300!$CN$40:$EF$40,0),"")</f>
        <v>5</v>
      </c>
      <c r="BC50" s="25">
        <f>IFERROR(MATCH(BC$11,_calc_기준300!$CN$40:$EF$40,0),"")</f>
        <v>25</v>
      </c>
      <c r="BD50" s="25">
        <f>IFERROR(MATCH(BD$11,_calc_기준300!$CN$40:$EF$40,0),"")</f>
        <v>39</v>
      </c>
    </row>
    <row r="51" spans="1:56" ht="16.5" customHeight="1">
      <c r="A51" s="57">
        <f t="shared" si="3"/>
        <v>1205</v>
      </c>
      <c r="B51" s="40">
        <f>IFERROR(INDEX(전체당첨내역!$B:$B,MATCH($A51,전체당첨내역!$A:$A,0)),"")</f>
        <v>1</v>
      </c>
      <c r="C51" s="40">
        <f>IFERROR(INDEX(전체당첨내역!$C:$C,MATCH($A51,전체당첨내역!$A:$A,0)),"")</f>
        <v>4</v>
      </c>
      <c r="D51" s="40">
        <f>IFERROR(INDEX(전체당첨내역!$D:$D,MATCH($A51,전체당첨내역!$A:$A,0)),"")</f>
        <v>16</v>
      </c>
      <c r="E51" s="40">
        <f>IFERROR(INDEX(전체당첨내역!$E:$E,MATCH($A51,전체당첨내역!$A:$A,0)),"")</f>
        <v>23</v>
      </c>
      <c r="F51" s="40">
        <f>IFERROR(INDEX(전체당첨내역!$F:$F,MATCH($A51,전체당첨내역!$A:$A,0)),"")</f>
        <v>31</v>
      </c>
      <c r="G51" s="40">
        <f>IFERROR(INDEX(전체당첨내역!$G:$G,MATCH($A51,전체당첨내역!$A:$A,0)),"")</f>
        <v>41</v>
      </c>
      <c r="H51" s="41">
        <f>IFERROR(INDEX(전체당첨내역!$H:$H,MATCH($A51,전체당첨내역!$A:$A,0)),"")</f>
        <v>2</v>
      </c>
      <c r="I51" s="42">
        <f>IFERROR((INDEX(_calc_기준300!$CN$41:$EF$41,1,$B51)&gt;0)*(INDEX(_calc_기준300!$CN$41:$EF$41,1,$B51)&lt;=15)+(INDEX(_calc_기준300!$CN$41:$EF$41,1,$C51)&gt;0)*(INDEX(_calc_기준300!$CN$41:$EF$41,1,$C51)&lt;=15)+(INDEX(_calc_기준300!$CN$41:$EF$41,1,$D51)&gt;0)*(INDEX(_calc_기준300!$CN$41:$EF$41,1,$D51)&lt;=15)+(INDEX(_calc_기준300!$CN$41:$EF$41,1,$E51)&gt;0)*(INDEX(_calc_기준300!$CN$41:$EF$41,1,$E51)&lt;=15)+(INDEX(_calc_기준300!$CN$41:$EF$41,1,$F51)&gt;0)*(INDEX(_calc_기준300!$CN$41:$EF$41,1,$F51)&lt;=15)+(INDEX(_calc_기준300!$CN$41:$EF$41,1,$G51)&gt;0)*(INDEX(_calc_기준300!$CN$41:$EF$41,1,$G51)&lt;=15),"")</f>
        <v>1</v>
      </c>
      <c r="J51" s="40">
        <f>IFERROR((INDEX(_calc_기준300!$CN$41:$EF$41,1,$B51)&gt;15)*(INDEX(_calc_기준300!$CN$41:$EF$41,1,$B51)&lt;=30)+(INDEX(_calc_기준300!$CN$41:$EF$41,1,$C51)&gt;15)*(INDEX(_calc_기준300!$CN$41:$EF$41,1,$C51)&lt;=30)+(INDEX(_calc_기준300!$CN$41:$EF$41,1,$D51)&gt;15)*(INDEX(_calc_기준300!$CN$41:$EF$41,1,$D51)&lt;=30)+(INDEX(_calc_기준300!$CN$41:$EF$41,1,$E51)&gt;15)*(INDEX(_calc_기준300!$CN$41:$EF$41,1,$E51)&lt;=30)+(INDEX(_calc_기준300!$CN$41:$EF$41,1,$F51)&gt;15)*(INDEX(_calc_기준300!$CN$41:$EF$41,1,$F51)&lt;=30)+(INDEX(_calc_기준300!$CN$41:$EF$41,1,$G51)&gt;15)*(INDEX(_calc_기준300!$CN$41:$EF$41,1,$G51)&lt;=30),"")</f>
        <v>4</v>
      </c>
      <c r="K51" s="43">
        <f>IFERROR((INDEX(_calc_기준300!$CN$41:$EF$41,1,$B51)&gt;30)+(INDEX(_calc_기준300!$CN$41:$EF$41,1,$C51)&gt;30)+(INDEX(_calc_기준300!$CN$41:$EF$41,1,$D51)&gt;30)+(INDEX(_calc_기준300!$CN$41:$EF$41,1,$E51)&gt;30)+(INDEX(_calc_기준300!$CN$41:$EF$41,1,$F51)&gt;30)+(INDEX(_calc_기준300!$CN$41:$EF$41,1,$G51)&gt;30),"")</f>
        <v>1</v>
      </c>
      <c r="L51" s="25">
        <f>IFERROR(MATCH(L$11,_calc_기준300!$CN$41:$EF$41,0),"")</f>
        <v>44</v>
      </c>
      <c r="M51" s="25">
        <f>IFERROR(MATCH(M$11,_calc_기준300!$CN$41:$EF$41,0),"")</f>
        <v>14</v>
      </c>
      <c r="N51" s="25">
        <f>IFERROR(MATCH(N$11,_calc_기준300!$CN$41:$EF$41,0),"")</f>
        <v>22</v>
      </c>
      <c r="O51" s="25">
        <f>IFERROR(MATCH(O$11,_calc_기준300!$CN$41:$EF$41,0),"")</f>
        <v>35</v>
      </c>
      <c r="P51" s="25">
        <f>IFERROR(MATCH(P$11,_calc_기준300!$CN$41:$EF$41,0),"")</f>
        <v>21</v>
      </c>
      <c r="Q51" s="25">
        <f>IFERROR(MATCH(Q$11,_calc_기준300!$CN$41:$EF$41,0),"")</f>
        <v>11</v>
      </c>
      <c r="R51" s="25">
        <f>IFERROR(MATCH(R$11,_calc_기준300!$CN$41:$EF$41,0),"")</f>
        <v>33</v>
      </c>
      <c r="S51" s="25">
        <f>IFERROR(MATCH(S$11,_calc_기준300!$CN$41:$EF$41,0),"")</f>
        <v>34</v>
      </c>
      <c r="T51" s="25">
        <f>IFERROR(MATCH(T$11,_calc_기준300!$CN$41:$EF$41,0),"")</f>
        <v>45</v>
      </c>
      <c r="U51" s="25">
        <f>IFERROR(MATCH(U$11,_calc_기준300!$CN$41:$EF$41,0),"")</f>
        <v>13</v>
      </c>
      <c r="V51" s="25">
        <f>IFERROR(MATCH(V$11,_calc_기준300!$CN$41:$EF$41,0),"")</f>
        <v>30</v>
      </c>
      <c r="W51" s="25">
        <f>IFERROR(MATCH(W$11,_calc_기준300!$CN$41:$EF$41,0),"")</f>
        <v>36</v>
      </c>
      <c r="X51" s="25">
        <f>IFERROR(MATCH(X$11,_calc_기준300!$CN$41:$EF$41,0),"")</f>
        <v>6</v>
      </c>
      <c r="Y51" s="25">
        <f>IFERROR(MATCH(Y$11,_calc_기준300!$CN$41:$EF$41,0),"")</f>
        <v>18</v>
      </c>
      <c r="Z51" s="25">
        <f>IFERROR(MATCH(Z$11,_calc_기준300!$CN$41:$EF$41,0),"")</f>
        <v>31</v>
      </c>
      <c r="AA51" s="25">
        <f>IFERROR(MATCH(AA$11,_calc_기준300!$CN$41:$EF$41,0),"")</f>
        <v>38</v>
      </c>
      <c r="AB51" s="25">
        <f>IFERROR(MATCH(AB$11,_calc_기준300!$CN$41:$EF$41,0),"")</f>
        <v>10</v>
      </c>
      <c r="AC51" s="25">
        <f>IFERROR(MATCH(AC$11,_calc_기준300!$CN$41:$EF$41,0),"")</f>
        <v>32</v>
      </c>
      <c r="AD51" s="25">
        <f>IFERROR(MATCH(AD$11,_calc_기준300!$CN$41:$EF$41,0),"")</f>
        <v>3</v>
      </c>
      <c r="AE51" s="25">
        <f>IFERROR(MATCH(AE$11,_calc_기준300!$CN$41:$EF$41,0),"")</f>
        <v>12</v>
      </c>
      <c r="AF51" s="25">
        <f>IFERROR(MATCH(AF$11,_calc_기준300!$CN$41:$EF$41,0),"")</f>
        <v>1</v>
      </c>
      <c r="AG51" s="25">
        <f>IFERROR(MATCH(AG$11,_calc_기준300!$CN$41:$EF$41,0),"")</f>
        <v>15</v>
      </c>
      <c r="AH51" s="25">
        <f>IFERROR(MATCH(AH$11,_calc_기준300!$CN$41:$EF$41,0),"")</f>
        <v>29</v>
      </c>
      <c r="AI51" s="25">
        <f>IFERROR(MATCH(AI$11,_calc_기준300!$CN$41:$EF$41,0),"")</f>
        <v>41</v>
      </c>
      <c r="AJ51" s="25">
        <f>IFERROR(MATCH(AJ$11,_calc_기준300!$CN$41:$EF$41,0),"")</f>
        <v>2</v>
      </c>
      <c r="AK51" s="25">
        <f>IFERROR(MATCH(AK$11,_calc_기준300!$CN$41:$EF$41,0),"")</f>
        <v>17</v>
      </c>
      <c r="AL51" s="25">
        <f>IFERROR(MATCH(AL$11,_calc_기준300!$CN$41:$EF$41,0),"")</f>
        <v>37</v>
      </c>
      <c r="AM51" s="25">
        <f>IFERROR(MATCH(AM$11,_calc_기준300!$CN$41:$EF$41,0),"")</f>
        <v>4</v>
      </c>
      <c r="AN51" s="25">
        <f>IFERROR(MATCH(AN$11,_calc_기준300!$CN$41:$EF$41,0),"")</f>
        <v>16</v>
      </c>
      <c r="AO51" s="25">
        <f>IFERROR(MATCH(AO$11,_calc_기준300!$CN$41:$EF$41,0),"")</f>
        <v>43</v>
      </c>
      <c r="AP51" s="25">
        <f>IFERROR(MATCH(AP$11,_calc_기준300!$CN$41:$EF$41,0),"")</f>
        <v>7</v>
      </c>
      <c r="AQ51" s="25">
        <f>IFERROR(MATCH(AQ$11,_calc_기준300!$CN$41:$EF$41,0),"")</f>
        <v>19</v>
      </c>
      <c r="AR51" s="25">
        <f>IFERROR(MATCH(AR$11,_calc_기준300!$CN$41:$EF$41,0),"")</f>
        <v>26</v>
      </c>
      <c r="AS51" s="25">
        <f>IFERROR(MATCH(AS$11,_calc_기준300!$CN$41:$EF$41,0),"")</f>
        <v>24</v>
      </c>
      <c r="AT51" s="25">
        <f>IFERROR(MATCH(AT$11,_calc_기준300!$CN$41:$EF$41,0),"")</f>
        <v>40</v>
      </c>
      <c r="AU51" s="25">
        <f>IFERROR(MATCH(AU$11,_calc_기준300!$CN$41:$EF$41,0),"")</f>
        <v>42</v>
      </c>
      <c r="AV51" s="25">
        <f>IFERROR(MATCH(AV$11,_calc_기준300!$CN$41:$EF$41,0),"")</f>
        <v>20</v>
      </c>
      <c r="AW51" s="25">
        <f>IFERROR(MATCH(AW$11,_calc_기준300!$CN$41:$EF$41,0),"")</f>
        <v>27</v>
      </c>
      <c r="AX51" s="25">
        <f>IFERROR(MATCH(AX$11,_calc_기준300!$CN$41:$EF$41,0),"")</f>
        <v>9</v>
      </c>
      <c r="AY51" s="25">
        <f>IFERROR(MATCH(AY$11,_calc_기준300!$CN$41:$EF$41,0),"")</f>
        <v>23</v>
      </c>
      <c r="AZ51" s="25">
        <f>IFERROR(MATCH(AZ$11,_calc_기준300!$CN$41:$EF$41,0),"")</f>
        <v>28</v>
      </c>
      <c r="BA51" s="25">
        <f>IFERROR(MATCH(BA$11,_calc_기준300!$CN$41:$EF$41,0),"")</f>
        <v>8</v>
      </c>
      <c r="BB51" s="25">
        <f>IFERROR(MATCH(BB$11,_calc_기준300!$CN$41:$EF$41,0),"")</f>
        <v>5</v>
      </c>
      <c r="BC51" s="25">
        <f>IFERROR(MATCH(BC$11,_calc_기준300!$CN$41:$EF$41,0),"")</f>
        <v>25</v>
      </c>
      <c r="BD51" s="25">
        <f>IFERROR(MATCH(BD$11,_calc_기준300!$CN$41:$EF$41,0),"")</f>
        <v>39</v>
      </c>
    </row>
    <row r="52" spans="1:56" ht="16.5" customHeight="1">
      <c r="A52" s="57">
        <f t="shared" si="3"/>
        <v>1204</v>
      </c>
      <c r="B52" s="40">
        <f>IFERROR(INDEX(전체당첨내역!$B:$B,MATCH($A52,전체당첨내역!$A:$A,0)),"")</f>
        <v>8</v>
      </c>
      <c r="C52" s="40">
        <f>IFERROR(INDEX(전체당첨내역!$C:$C,MATCH($A52,전체당첨내역!$A:$A,0)),"")</f>
        <v>16</v>
      </c>
      <c r="D52" s="40">
        <f>IFERROR(INDEX(전체당첨내역!$D:$D,MATCH($A52,전체당첨내역!$A:$A,0)),"")</f>
        <v>28</v>
      </c>
      <c r="E52" s="40">
        <f>IFERROR(INDEX(전체당첨내역!$E:$E,MATCH($A52,전체당첨내역!$A:$A,0)),"")</f>
        <v>30</v>
      </c>
      <c r="F52" s="40">
        <f>IFERROR(INDEX(전체당첨내역!$F:$F,MATCH($A52,전체당첨내역!$A:$A,0)),"")</f>
        <v>31</v>
      </c>
      <c r="G52" s="40">
        <f>IFERROR(INDEX(전체당첨내역!$G:$G,MATCH($A52,전체당첨내역!$A:$A,0)),"")</f>
        <v>44</v>
      </c>
      <c r="H52" s="41">
        <f>IFERROR(INDEX(전체당첨내역!$H:$H,MATCH($A52,전체당첨내역!$A:$A,0)),"")</f>
        <v>27</v>
      </c>
      <c r="I52" s="42">
        <f>IFERROR((INDEX(_calc_기준300!$CN$42:$EF$42,1,$B52)&gt;0)*(INDEX(_calc_기준300!$CN$42:$EF$42,1,$B52)&lt;=15)+(INDEX(_calc_기준300!$CN$42:$EF$42,1,$C52)&gt;0)*(INDEX(_calc_기준300!$CN$42:$EF$42,1,$C52)&lt;=15)+(INDEX(_calc_기준300!$CN$42:$EF$42,1,$D52)&gt;0)*(INDEX(_calc_기준300!$CN$42:$EF$42,1,$D52)&lt;=15)+(INDEX(_calc_기준300!$CN$42:$EF$42,1,$E52)&gt;0)*(INDEX(_calc_기준300!$CN$42:$EF$42,1,$E52)&lt;=15)+(INDEX(_calc_기준300!$CN$42:$EF$42,1,$F52)&gt;0)*(INDEX(_calc_기준300!$CN$42:$EF$42,1,$F52)&lt;=15)+(INDEX(_calc_기준300!$CN$42:$EF$42,1,$G52)&gt;0)*(INDEX(_calc_기준300!$CN$42:$EF$42,1,$G52)&lt;=15),"")</f>
        <v>3</v>
      </c>
      <c r="J52" s="40">
        <f>IFERROR((INDEX(_calc_기준300!$CN$42:$EF$42,1,$B52)&gt;15)*(INDEX(_calc_기준300!$CN$42:$EF$42,1,$B52)&lt;=30)+(INDEX(_calc_기준300!$CN$42:$EF$42,1,$C52)&gt;15)*(INDEX(_calc_기준300!$CN$42:$EF$42,1,$C52)&lt;=30)+(INDEX(_calc_기준300!$CN$42:$EF$42,1,$D52)&gt;15)*(INDEX(_calc_기준300!$CN$42:$EF$42,1,$D52)&lt;=30)+(INDEX(_calc_기준300!$CN$42:$EF$42,1,$E52)&gt;15)*(INDEX(_calc_기준300!$CN$42:$EF$42,1,$E52)&lt;=30)+(INDEX(_calc_기준300!$CN$42:$EF$42,1,$F52)&gt;15)*(INDEX(_calc_기준300!$CN$42:$EF$42,1,$F52)&lt;=30)+(INDEX(_calc_기준300!$CN$42:$EF$42,1,$G52)&gt;15)*(INDEX(_calc_기준300!$CN$42:$EF$42,1,$G52)&lt;=30),"")</f>
        <v>1</v>
      </c>
      <c r="K52" s="43">
        <f>IFERROR((INDEX(_calc_기준300!$CN$42:$EF$42,1,$B52)&gt;30)+(INDEX(_calc_기준300!$CN$42:$EF$42,1,$C52)&gt;30)+(INDEX(_calc_기준300!$CN$42:$EF$42,1,$D52)&gt;30)+(INDEX(_calc_기준300!$CN$42:$EF$42,1,$E52)&gt;30)+(INDEX(_calc_기준300!$CN$42:$EF$42,1,$F52)&gt;30)+(INDEX(_calc_기준300!$CN$42:$EF$42,1,$G52)&gt;30),"")</f>
        <v>2</v>
      </c>
      <c r="L52" s="25">
        <f>IFERROR(MATCH(L$11,_calc_기준300!$CN$42:$EF$42,0),"")</f>
        <v>35</v>
      </c>
      <c r="M52" s="25">
        <f>IFERROR(MATCH(M$11,_calc_기준300!$CN$42:$EF$42,0),"")</f>
        <v>14</v>
      </c>
      <c r="N52" s="25">
        <f>IFERROR(MATCH(N$11,_calc_기준300!$CN$42:$EF$42,0),"")</f>
        <v>44</v>
      </c>
      <c r="O52" s="25">
        <f>IFERROR(MATCH(O$11,_calc_기준300!$CN$42:$EF$42,0),"")</f>
        <v>22</v>
      </c>
      <c r="P52" s="25">
        <f>IFERROR(MATCH(P$11,_calc_기준300!$CN$42:$EF$42,0),"")</f>
        <v>21</v>
      </c>
      <c r="Q52" s="25">
        <f>IFERROR(MATCH(Q$11,_calc_기준300!$CN$42:$EF$42,0),"")</f>
        <v>11</v>
      </c>
      <c r="R52" s="25">
        <f>IFERROR(MATCH(R$11,_calc_기준300!$CN$42:$EF$42,0),"")</f>
        <v>45</v>
      </c>
      <c r="S52" s="25">
        <f>IFERROR(MATCH(S$11,_calc_기준300!$CN$42:$EF$42,0),"")</f>
        <v>30</v>
      </c>
      <c r="T52" s="25">
        <f>IFERROR(MATCH(T$11,_calc_기준300!$CN$42:$EF$42,0),"")</f>
        <v>33</v>
      </c>
      <c r="U52" s="25">
        <f>IFERROR(MATCH(U$11,_calc_기준300!$CN$42:$EF$42,0),"")</f>
        <v>34</v>
      </c>
      <c r="V52" s="25">
        <f>IFERROR(MATCH(V$11,_calc_기준300!$CN$42:$EF$42,0),"")</f>
        <v>13</v>
      </c>
      <c r="W52" s="25">
        <f>IFERROR(MATCH(W$11,_calc_기준300!$CN$42:$EF$42,0),"")</f>
        <v>36</v>
      </c>
      <c r="X52" s="25">
        <f>IFERROR(MATCH(X$11,_calc_기준300!$CN$42:$EF$42,0),"")</f>
        <v>31</v>
      </c>
      <c r="Y52" s="25">
        <f>IFERROR(MATCH(Y$11,_calc_기준300!$CN$42:$EF$42,0),"")</f>
        <v>6</v>
      </c>
      <c r="Z52" s="25">
        <f>IFERROR(MATCH(Z$11,_calc_기준300!$CN$42:$EF$42,0),"")</f>
        <v>18</v>
      </c>
      <c r="AA52" s="25">
        <f>IFERROR(MATCH(AA$11,_calc_기준300!$CN$42:$EF$42,0),"")</f>
        <v>10</v>
      </c>
      <c r="AB52" s="25">
        <f>IFERROR(MATCH(AB$11,_calc_기준300!$CN$42:$EF$42,0),"")</f>
        <v>1</v>
      </c>
      <c r="AC52" s="25">
        <f>IFERROR(MATCH(AC$11,_calc_기준300!$CN$42:$EF$42,0),"")</f>
        <v>12</v>
      </c>
      <c r="AD52" s="25">
        <f>IFERROR(MATCH(AD$11,_calc_기준300!$CN$42:$EF$42,0),"")</f>
        <v>29</v>
      </c>
      <c r="AE52" s="25">
        <f>IFERROR(MATCH(AE$11,_calc_기준300!$CN$42:$EF$42,0),"")</f>
        <v>2</v>
      </c>
      <c r="AF52" s="25">
        <f>IFERROR(MATCH(AF$11,_calc_기준300!$CN$42:$EF$42,0),"")</f>
        <v>3</v>
      </c>
      <c r="AG52" s="25">
        <f>IFERROR(MATCH(AG$11,_calc_기준300!$CN$42:$EF$42,0),"")</f>
        <v>15</v>
      </c>
      <c r="AH52" s="25">
        <f>IFERROR(MATCH(AH$11,_calc_기준300!$CN$42:$EF$42,0),"")</f>
        <v>41</v>
      </c>
      <c r="AI52" s="25">
        <f>IFERROR(MATCH(AI$11,_calc_기준300!$CN$42:$EF$42,0),"")</f>
        <v>17</v>
      </c>
      <c r="AJ52" s="25">
        <f>IFERROR(MATCH(AJ$11,_calc_기준300!$CN$42:$EF$42,0),"")</f>
        <v>43</v>
      </c>
      <c r="AK52" s="25">
        <f>IFERROR(MATCH(AK$11,_calc_기준300!$CN$42:$EF$42,0),"")</f>
        <v>16</v>
      </c>
      <c r="AL52" s="25">
        <f>IFERROR(MATCH(AL$11,_calc_기준300!$CN$42:$EF$42,0),"")</f>
        <v>37</v>
      </c>
      <c r="AM52" s="25">
        <f>IFERROR(MATCH(AM$11,_calc_기준300!$CN$42:$EF$42,0),"")</f>
        <v>38</v>
      </c>
      <c r="AN52" s="25">
        <f>IFERROR(MATCH(AN$11,_calc_기준300!$CN$42:$EF$42,0),"")</f>
        <v>19</v>
      </c>
      <c r="AO52" s="25">
        <f>IFERROR(MATCH(AO$11,_calc_기준300!$CN$42:$EF$42,0),"")</f>
        <v>7</v>
      </c>
      <c r="AP52" s="25">
        <f>IFERROR(MATCH(AP$11,_calc_기준300!$CN$42:$EF$42,0),"")</f>
        <v>24</v>
      </c>
      <c r="AQ52" s="25">
        <f>IFERROR(MATCH(AQ$11,_calc_기준300!$CN$42:$EF$42,0),"")</f>
        <v>26</v>
      </c>
      <c r="AR52" s="25">
        <f>IFERROR(MATCH(AR$11,_calc_기준300!$CN$42:$EF$42,0),"")</f>
        <v>32</v>
      </c>
      <c r="AS52" s="25">
        <f>IFERROR(MATCH(AS$11,_calc_기준300!$CN$42:$EF$42,0),"")</f>
        <v>40</v>
      </c>
      <c r="AT52" s="25">
        <f>IFERROR(MATCH(AT$11,_calc_기준300!$CN$42:$EF$42,0),"")</f>
        <v>42</v>
      </c>
      <c r="AU52" s="25">
        <f>IFERROR(MATCH(AU$11,_calc_기준300!$CN$42:$EF$42,0),"")</f>
        <v>20</v>
      </c>
      <c r="AV52" s="25">
        <f>IFERROR(MATCH(AV$11,_calc_기준300!$CN$42:$EF$42,0),"")</f>
        <v>4</v>
      </c>
      <c r="AW52" s="25">
        <f>IFERROR(MATCH(AW$11,_calc_기준300!$CN$42:$EF$42,0),"")</f>
        <v>27</v>
      </c>
      <c r="AX52" s="25">
        <f>IFERROR(MATCH(AX$11,_calc_기준300!$CN$42:$EF$42,0),"")</f>
        <v>9</v>
      </c>
      <c r="AY52" s="25">
        <f>IFERROR(MATCH(AY$11,_calc_기준300!$CN$42:$EF$42,0),"")</f>
        <v>28</v>
      </c>
      <c r="AZ52" s="25">
        <f>IFERROR(MATCH(AZ$11,_calc_기준300!$CN$42:$EF$42,0),"")</f>
        <v>23</v>
      </c>
      <c r="BA52" s="25">
        <f>IFERROR(MATCH(BA$11,_calc_기준300!$CN$42:$EF$42,0),"")</f>
        <v>8</v>
      </c>
      <c r="BB52" s="25">
        <f>IFERROR(MATCH(BB$11,_calc_기준300!$CN$42:$EF$42,0),"")</f>
        <v>5</v>
      </c>
      <c r="BC52" s="25">
        <f>IFERROR(MATCH(BC$11,_calc_기준300!$CN$42:$EF$42,0),"")</f>
        <v>25</v>
      </c>
      <c r="BD52" s="25">
        <f>IFERROR(MATCH(BD$11,_calc_기준300!$CN$42:$EF$42,0),"")</f>
        <v>39</v>
      </c>
    </row>
    <row r="53" spans="1:56" ht="16.5" customHeight="1">
      <c r="A53" s="57">
        <f t="shared" si="3"/>
        <v>1203</v>
      </c>
      <c r="B53" s="40">
        <f>IFERROR(INDEX(전체당첨내역!$B:$B,MATCH($A53,전체당첨내역!$A:$A,0)),"")</f>
        <v>3</v>
      </c>
      <c r="C53" s="40">
        <f>IFERROR(INDEX(전체당첨내역!$C:$C,MATCH($A53,전체당첨내역!$A:$A,0)),"")</f>
        <v>6</v>
      </c>
      <c r="D53" s="40">
        <f>IFERROR(INDEX(전체당첨내역!$D:$D,MATCH($A53,전체당첨내역!$A:$A,0)),"")</f>
        <v>18</v>
      </c>
      <c r="E53" s="40">
        <f>IFERROR(INDEX(전체당첨내역!$E:$E,MATCH($A53,전체당첨내역!$A:$A,0)),"")</f>
        <v>29</v>
      </c>
      <c r="F53" s="40">
        <f>IFERROR(INDEX(전체당첨내역!$F:$F,MATCH($A53,전체당첨내역!$A:$A,0)),"")</f>
        <v>35</v>
      </c>
      <c r="G53" s="40">
        <f>IFERROR(INDEX(전체당첨내역!$G:$G,MATCH($A53,전체당첨내역!$A:$A,0)),"")</f>
        <v>39</v>
      </c>
      <c r="H53" s="41">
        <f>IFERROR(INDEX(전체당첨내역!$H:$H,MATCH($A53,전체당첨내역!$A:$A,0)),"")</f>
        <v>24</v>
      </c>
      <c r="I53" s="42">
        <f>IFERROR((INDEX(_calc_기준300!$CN$43:$EF$43,1,$B53)&gt;0)*(INDEX(_calc_기준300!$CN$43:$EF$43,1,$B53)&lt;=15)+(INDEX(_calc_기준300!$CN$43:$EF$43,1,$C53)&gt;0)*(INDEX(_calc_기준300!$CN$43:$EF$43,1,$C53)&lt;=15)+(INDEX(_calc_기준300!$CN$43:$EF$43,1,$D53)&gt;0)*(INDEX(_calc_기준300!$CN$43:$EF$43,1,$D53)&lt;=15)+(INDEX(_calc_기준300!$CN$43:$EF$43,1,$E53)&gt;0)*(INDEX(_calc_기준300!$CN$43:$EF$43,1,$E53)&lt;=15)+(INDEX(_calc_기준300!$CN$43:$EF$43,1,$F53)&gt;0)*(INDEX(_calc_기준300!$CN$43:$EF$43,1,$F53)&lt;=15)+(INDEX(_calc_기준300!$CN$43:$EF$43,1,$G53)&gt;0)*(INDEX(_calc_기준300!$CN$43:$EF$43,1,$G53)&lt;=15),"")</f>
        <v>3</v>
      </c>
      <c r="J53" s="40">
        <f>IFERROR((INDEX(_calc_기준300!$CN$43:$EF$43,1,$B53)&gt;15)*(INDEX(_calc_기준300!$CN$43:$EF$43,1,$B53)&lt;=30)+(INDEX(_calc_기준300!$CN$43:$EF$43,1,$C53)&gt;15)*(INDEX(_calc_기준300!$CN$43:$EF$43,1,$C53)&lt;=30)+(INDEX(_calc_기준300!$CN$43:$EF$43,1,$D53)&gt;15)*(INDEX(_calc_기준300!$CN$43:$EF$43,1,$D53)&lt;=30)+(INDEX(_calc_기준300!$CN$43:$EF$43,1,$E53)&gt;15)*(INDEX(_calc_기준300!$CN$43:$EF$43,1,$E53)&lt;=30)+(INDEX(_calc_기준300!$CN$43:$EF$43,1,$F53)&gt;15)*(INDEX(_calc_기준300!$CN$43:$EF$43,1,$F53)&lt;=30)+(INDEX(_calc_기준300!$CN$43:$EF$43,1,$G53)&gt;15)*(INDEX(_calc_기준300!$CN$43:$EF$43,1,$G53)&lt;=30),"")</f>
        <v>2</v>
      </c>
      <c r="K53" s="43">
        <f>IFERROR((INDEX(_calc_기준300!$CN$43:$EF$43,1,$B53)&gt;30)+(INDEX(_calc_기준300!$CN$43:$EF$43,1,$C53)&gt;30)+(INDEX(_calc_기준300!$CN$43:$EF$43,1,$D53)&gt;30)+(INDEX(_calc_기준300!$CN$43:$EF$43,1,$E53)&gt;30)+(INDEX(_calc_기준300!$CN$43:$EF$43,1,$F53)&gt;30)+(INDEX(_calc_기준300!$CN$43:$EF$43,1,$G53)&gt;30),"")</f>
        <v>1</v>
      </c>
      <c r="L53" s="25">
        <f>IFERROR(MATCH(L$11,_calc_기준300!$CN$43:$EF$43,0),"")</f>
        <v>14</v>
      </c>
      <c r="M53" s="25">
        <f>IFERROR(MATCH(M$11,_calc_기준300!$CN$43:$EF$43,0),"")</f>
        <v>22</v>
      </c>
      <c r="N53" s="25">
        <f>IFERROR(MATCH(N$11,_calc_기준300!$CN$43:$EF$43,0),"")</f>
        <v>35</v>
      </c>
      <c r="O53" s="25">
        <f>IFERROR(MATCH(O$11,_calc_기준300!$CN$43:$EF$43,0),"")</f>
        <v>44</v>
      </c>
      <c r="P53" s="25">
        <f>IFERROR(MATCH(P$11,_calc_기준300!$CN$43:$EF$43,0),"")</f>
        <v>21</v>
      </c>
      <c r="Q53" s="25">
        <f>IFERROR(MATCH(Q$11,_calc_기준300!$CN$43:$EF$43,0),"")</f>
        <v>6</v>
      </c>
      <c r="R53" s="25">
        <f>IFERROR(MATCH(R$11,_calc_기준300!$CN$43:$EF$43,0),"")</f>
        <v>11</v>
      </c>
      <c r="S53" s="25">
        <f>IFERROR(MATCH(S$11,_calc_기준300!$CN$43:$EF$43,0),"")</f>
        <v>30</v>
      </c>
      <c r="T53" s="25">
        <f>IFERROR(MATCH(T$11,_calc_기준300!$CN$43:$EF$43,0),"")</f>
        <v>34</v>
      </c>
      <c r="U53" s="25">
        <f>IFERROR(MATCH(U$11,_calc_기준300!$CN$43:$EF$43,0),"")</f>
        <v>45</v>
      </c>
      <c r="V53" s="25">
        <f>IFERROR(MATCH(V$11,_calc_기준300!$CN$43:$EF$43,0),"")</f>
        <v>33</v>
      </c>
      <c r="W53" s="25">
        <f>IFERROR(MATCH(W$11,_calc_기준300!$CN$43:$EF$43,0),"")</f>
        <v>18</v>
      </c>
      <c r="X53" s="25">
        <f>IFERROR(MATCH(X$11,_calc_기준300!$CN$43:$EF$43,0),"")</f>
        <v>36</v>
      </c>
      <c r="Y53" s="25">
        <f>IFERROR(MATCH(Y$11,_calc_기준300!$CN$43:$EF$43,0),"")</f>
        <v>31</v>
      </c>
      <c r="Z53" s="25">
        <f>IFERROR(MATCH(Z$11,_calc_기준300!$CN$43:$EF$43,0),"")</f>
        <v>15</v>
      </c>
      <c r="AA53" s="25">
        <f>IFERROR(MATCH(AA$11,_calc_기준300!$CN$43:$EF$43,0),"")</f>
        <v>13</v>
      </c>
      <c r="AB53" s="25">
        <f>IFERROR(MATCH(AB$11,_calc_기준300!$CN$43:$EF$43,0),"")</f>
        <v>29</v>
      </c>
      <c r="AC53" s="25">
        <f>IFERROR(MATCH(AC$11,_calc_기준300!$CN$43:$EF$43,0),"")</f>
        <v>2</v>
      </c>
      <c r="AD53" s="25">
        <f>IFERROR(MATCH(AD$11,_calc_기준300!$CN$43:$EF$43,0),"")</f>
        <v>3</v>
      </c>
      <c r="AE53" s="25">
        <f>IFERROR(MATCH(AE$11,_calc_기준300!$CN$43:$EF$43,0),"")</f>
        <v>12</v>
      </c>
      <c r="AF53" s="25">
        <f>IFERROR(MATCH(AF$11,_calc_기준300!$CN$43:$EF$43,0),"")</f>
        <v>43</v>
      </c>
      <c r="AG53" s="25">
        <f>IFERROR(MATCH(AG$11,_calc_기준300!$CN$43:$EF$43,0),"")</f>
        <v>10</v>
      </c>
      <c r="AH53" s="25">
        <f>IFERROR(MATCH(AH$11,_calc_기준300!$CN$43:$EF$43,0),"")</f>
        <v>16</v>
      </c>
      <c r="AI53" s="25">
        <f>IFERROR(MATCH(AI$11,_calc_기준300!$CN$43:$EF$43,0),"")</f>
        <v>41</v>
      </c>
      <c r="AJ53" s="25">
        <f>IFERROR(MATCH(AJ$11,_calc_기준300!$CN$43:$EF$43,0),"")</f>
        <v>37</v>
      </c>
      <c r="AK53" s="25">
        <f>IFERROR(MATCH(AK$11,_calc_기준300!$CN$43:$EF$43,0),"")</f>
        <v>38</v>
      </c>
      <c r="AL53" s="25">
        <f>IFERROR(MATCH(AL$11,_calc_기준300!$CN$43:$EF$43,0),"")</f>
        <v>17</v>
      </c>
      <c r="AM53" s="25">
        <f>IFERROR(MATCH(AM$11,_calc_기준300!$CN$43:$EF$43,0),"")</f>
        <v>19</v>
      </c>
      <c r="AN53" s="25">
        <f>IFERROR(MATCH(AN$11,_calc_기준300!$CN$43:$EF$43,0),"")</f>
        <v>7</v>
      </c>
      <c r="AO53" s="25">
        <f>IFERROR(MATCH(AO$11,_calc_기준300!$CN$43:$EF$43,0),"")</f>
        <v>24</v>
      </c>
      <c r="AP53" s="25">
        <f>IFERROR(MATCH(AP$11,_calc_기준300!$CN$43:$EF$43,0),"")</f>
        <v>32</v>
      </c>
      <c r="AQ53" s="25">
        <f>IFERROR(MATCH(AQ$11,_calc_기준300!$CN$43:$EF$43,0),"")</f>
        <v>26</v>
      </c>
      <c r="AR53" s="25">
        <f>IFERROR(MATCH(AR$11,_calc_기준300!$CN$43:$EF$43,0),"")</f>
        <v>40</v>
      </c>
      <c r="AS53" s="25">
        <f>IFERROR(MATCH(AS$11,_calc_기준300!$CN$43:$EF$43,0),"")</f>
        <v>42</v>
      </c>
      <c r="AT53" s="25">
        <f>IFERROR(MATCH(AT$11,_calc_기준300!$CN$43:$EF$43,0),"")</f>
        <v>1</v>
      </c>
      <c r="AU53" s="25">
        <f>IFERROR(MATCH(AU$11,_calc_기준300!$CN$43:$EF$43,0),"")</f>
        <v>4</v>
      </c>
      <c r="AV53" s="25">
        <f>IFERROR(MATCH(AV$11,_calc_기준300!$CN$43:$EF$43,0),"")</f>
        <v>20</v>
      </c>
      <c r="AW53" s="25">
        <f>IFERROR(MATCH(AW$11,_calc_기준300!$CN$43:$EF$43,0),"")</f>
        <v>27</v>
      </c>
      <c r="AX53" s="25">
        <f>IFERROR(MATCH(AX$11,_calc_기준300!$CN$43:$EF$43,0),"")</f>
        <v>28</v>
      </c>
      <c r="AY53" s="25">
        <f>IFERROR(MATCH(AY$11,_calc_기준300!$CN$43:$EF$43,0),"")</f>
        <v>9</v>
      </c>
      <c r="AZ53" s="25">
        <f>IFERROR(MATCH(AZ$11,_calc_기준300!$CN$43:$EF$43,0),"")</f>
        <v>23</v>
      </c>
      <c r="BA53" s="25">
        <f>IFERROR(MATCH(BA$11,_calc_기준300!$CN$43:$EF$43,0),"")</f>
        <v>8</v>
      </c>
      <c r="BB53" s="25">
        <f>IFERROR(MATCH(BB$11,_calc_기준300!$CN$43:$EF$43,0),"")</f>
        <v>5</v>
      </c>
      <c r="BC53" s="25">
        <f>IFERROR(MATCH(BC$11,_calc_기준300!$CN$43:$EF$43,0),"")</f>
        <v>25</v>
      </c>
      <c r="BD53" s="25">
        <f>IFERROR(MATCH(BD$11,_calc_기준300!$CN$43:$EF$43,0),"")</f>
        <v>39</v>
      </c>
    </row>
    <row r="54" spans="1:56" ht="16.5" customHeight="1">
      <c r="A54" s="57">
        <f t="shared" si="3"/>
        <v>1202</v>
      </c>
      <c r="B54" s="40">
        <f>IFERROR(INDEX(전체당첨내역!$B:$B,MATCH($A54,전체당첨내역!$A:$A,0)),"")</f>
        <v>5</v>
      </c>
      <c r="C54" s="40">
        <f>IFERROR(INDEX(전체당첨내역!$C:$C,MATCH($A54,전체당첨내역!$A:$A,0)),"")</f>
        <v>12</v>
      </c>
      <c r="D54" s="40">
        <f>IFERROR(INDEX(전체당첨내역!$D:$D,MATCH($A54,전체당첨내역!$A:$A,0)),"")</f>
        <v>21</v>
      </c>
      <c r="E54" s="40">
        <f>IFERROR(INDEX(전체당첨내역!$E:$E,MATCH($A54,전체당첨내역!$A:$A,0)),"")</f>
        <v>33</v>
      </c>
      <c r="F54" s="40">
        <f>IFERROR(INDEX(전체당첨내역!$F:$F,MATCH($A54,전체당첨내역!$A:$A,0)),"")</f>
        <v>37</v>
      </c>
      <c r="G54" s="40">
        <f>IFERROR(INDEX(전체당첨내역!$G:$G,MATCH($A54,전체당첨내역!$A:$A,0)),"")</f>
        <v>40</v>
      </c>
      <c r="H54" s="41">
        <f>IFERROR(INDEX(전체당첨내역!$H:$H,MATCH($A54,전체당첨내역!$A:$A,0)),"")</f>
        <v>7</v>
      </c>
      <c r="I54" s="42">
        <f>IFERROR((INDEX(_calc_기준300!$CN$44:$EF$44,1,$B54)&gt;0)*(INDEX(_calc_기준300!$CN$44:$EF$44,1,$B54)&lt;=15)+(INDEX(_calc_기준300!$CN$44:$EF$44,1,$C54)&gt;0)*(INDEX(_calc_기준300!$CN$44:$EF$44,1,$C54)&lt;=15)+(INDEX(_calc_기준300!$CN$44:$EF$44,1,$D54)&gt;0)*(INDEX(_calc_기준300!$CN$44:$EF$44,1,$D54)&lt;=15)+(INDEX(_calc_기준300!$CN$44:$EF$44,1,$E54)&gt;0)*(INDEX(_calc_기준300!$CN$44:$EF$44,1,$E54)&lt;=15)+(INDEX(_calc_기준300!$CN$44:$EF$44,1,$F54)&gt;0)*(INDEX(_calc_기준300!$CN$44:$EF$44,1,$F54)&lt;=15)+(INDEX(_calc_기준300!$CN$44:$EF$44,1,$G54)&gt;0)*(INDEX(_calc_기준300!$CN$44:$EF$44,1,$G54)&lt;=15),"")</f>
        <v>3</v>
      </c>
      <c r="J54" s="40">
        <f>IFERROR((INDEX(_calc_기준300!$CN$44:$EF$44,1,$B54)&gt;15)*(INDEX(_calc_기준300!$CN$44:$EF$44,1,$B54)&lt;=30)+(INDEX(_calc_기준300!$CN$44:$EF$44,1,$C54)&gt;15)*(INDEX(_calc_기준300!$CN$44:$EF$44,1,$C54)&lt;=30)+(INDEX(_calc_기준300!$CN$44:$EF$44,1,$D54)&gt;15)*(INDEX(_calc_기준300!$CN$44:$EF$44,1,$D54)&lt;=30)+(INDEX(_calc_기준300!$CN$44:$EF$44,1,$E54)&gt;15)*(INDEX(_calc_기준300!$CN$44:$EF$44,1,$E54)&lt;=30)+(INDEX(_calc_기준300!$CN$44:$EF$44,1,$F54)&gt;15)*(INDEX(_calc_기준300!$CN$44:$EF$44,1,$F54)&lt;=30)+(INDEX(_calc_기준300!$CN$44:$EF$44,1,$G54)&gt;15)*(INDEX(_calc_기준300!$CN$44:$EF$44,1,$G54)&lt;=30),"")</f>
        <v>1</v>
      </c>
      <c r="K54" s="43">
        <f>IFERROR((INDEX(_calc_기준300!$CN$44:$EF$44,1,$B54)&gt;30)+(INDEX(_calc_기준300!$CN$44:$EF$44,1,$C54)&gt;30)+(INDEX(_calc_기준300!$CN$44:$EF$44,1,$D54)&gt;30)+(INDEX(_calc_기준300!$CN$44:$EF$44,1,$E54)&gt;30)+(INDEX(_calc_기준300!$CN$44:$EF$44,1,$F54)&gt;30)+(INDEX(_calc_기준300!$CN$44:$EF$44,1,$G54)&gt;30),"")</f>
        <v>2</v>
      </c>
      <c r="L54" s="25">
        <f>IFERROR(MATCH(L$11,_calc_기준300!$CN$44:$EF$44,0),"")</f>
        <v>21</v>
      </c>
      <c r="M54" s="25">
        <f>IFERROR(MATCH(M$11,_calc_기준300!$CN$44:$EF$44,0),"")</f>
        <v>14</v>
      </c>
      <c r="N54" s="25">
        <f>IFERROR(MATCH(N$11,_calc_기준300!$CN$44:$EF$44,0),"")</f>
        <v>22</v>
      </c>
      <c r="O54" s="25">
        <f>IFERROR(MATCH(O$11,_calc_기준300!$CN$44:$EF$44,0),"")</f>
        <v>44</v>
      </c>
      <c r="P54" s="25">
        <f>IFERROR(MATCH(P$11,_calc_기준300!$CN$44:$EF$44,0),"")</f>
        <v>33</v>
      </c>
      <c r="Q54" s="25">
        <f>IFERROR(MATCH(Q$11,_calc_기준300!$CN$44:$EF$44,0),"")</f>
        <v>35</v>
      </c>
      <c r="R54" s="25">
        <f>IFERROR(MATCH(R$11,_calc_기준300!$CN$44:$EF$44,0),"")</f>
        <v>45</v>
      </c>
      <c r="S54" s="25">
        <f>IFERROR(MATCH(S$11,_calc_기준300!$CN$44:$EF$44,0),"")</f>
        <v>11</v>
      </c>
      <c r="T54" s="25">
        <f>IFERROR(MATCH(T$11,_calc_기준300!$CN$44:$EF$44,0),"")</f>
        <v>34</v>
      </c>
      <c r="U54" s="25">
        <f>IFERROR(MATCH(U$11,_calc_기준300!$CN$44:$EF$44,0),"")</f>
        <v>6</v>
      </c>
      <c r="V54" s="25">
        <f>IFERROR(MATCH(V$11,_calc_기준300!$CN$44:$EF$44,0),"")</f>
        <v>18</v>
      </c>
      <c r="W54" s="25">
        <f>IFERROR(MATCH(W$11,_calc_기준300!$CN$44:$EF$44,0),"")</f>
        <v>15</v>
      </c>
      <c r="X54" s="25">
        <f>IFERROR(MATCH(X$11,_calc_기준300!$CN$44:$EF$44,0),"")</f>
        <v>30</v>
      </c>
      <c r="Y54" s="25">
        <f>IFERROR(MATCH(Y$11,_calc_기준300!$CN$44:$EF$44,0),"")</f>
        <v>36</v>
      </c>
      <c r="Z54" s="25">
        <f>IFERROR(MATCH(Z$11,_calc_기준300!$CN$44:$EF$44,0),"")</f>
        <v>12</v>
      </c>
      <c r="AA54" s="25">
        <f>IFERROR(MATCH(AA$11,_calc_기준300!$CN$44:$EF$44,0),"")</f>
        <v>13</v>
      </c>
      <c r="AB54" s="25">
        <f>IFERROR(MATCH(AB$11,_calc_기준300!$CN$44:$EF$44,0),"")</f>
        <v>2</v>
      </c>
      <c r="AC54" s="25">
        <f>IFERROR(MATCH(AC$11,_calc_기준300!$CN$44:$EF$44,0),"")</f>
        <v>3</v>
      </c>
      <c r="AD54" s="25">
        <f>IFERROR(MATCH(AD$11,_calc_기준300!$CN$44:$EF$44,0),"")</f>
        <v>19</v>
      </c>
      <c r="AE54" s="25">
        <f>IFERROR(MATCH(AE$11,_calc_기준300!$CN$44:$EF$44,0),"")</f>
        <v>29</v>
      </c>
      <c r="AF54" s="25">
        <f>IFERROR(MATCH(AF$11,_calc_기준300!$CN$44:$EF$44,0),"")</f>
        <v>31</v>
      </c>
      <c r="AG54" s="25">
        <f>IFERROR(MATCH(AG$11,_calc_기준300!$CN$44:$EF$44,0),"")</f>
        <v>40</v>
      </c>
      <c r="AH54" s="25">
        <f>IFERROR(MATCH(AH$11,_calc_기준300!$CN$44:$EF$44,0),"")</f>
        <v>43</v>
      </c>
      <c r="AI54" s="25">
        <f>IFERROR(MATCH(AI$11,_calc_기준300!$CN$44:$EF$44,0),"")</f>
        <v>10</v>
      </c>
      <c r="AJ54" s="25">
        <f>IFERROR(MATCH(AJ$11,_calc_기준300!$CN$44:$EF$44,0),"")</f>
        <v>16</v>
      </c>
      <c r="AK54" s="25">
        <f>IFERROR(MATCH(AK$11,_calc_기준300!$CN$44:$EF$44,0),"")</f>
        <v>41</v>
      </c>
      <c r="AL54" s="25">
        <f>IFERROR(MATCH(AL$11,_calc_기준300!$CN$44:$EF$44,0),"")</f>
        <v>38</v>
      </c>
      <c r="AM54" s="25">
        <f>IFERROR(MATCH(AM$11,_calc_기준300!$CN$44:$EF$44,0),"")</f>
        <v>7</v>
      </c>
      <c r="AN54" s="25">
        <f>IFERROR(MATCH(AN$11,_calc_기준300!$CN$44:$EF$44,0),"")</f>
        <v>17</v>
      </c>
      <c r="AO54" s="25">
        <f>IFERROR(MATCH(AO$11,_calc_기준300!$CN$44:$EF$44,0),"")</f>
        <v>24</v>
      </c>
      <c r="AP54" s="25">
        <f>IFERROR(MATCH(AP$11,_calc_기준300!$CN$44:$EF$44,0),"")</f>
        <v>37</v>
      </c>
      <c r="AQ54" s="25">
        <f>IFERROR(MATCH(AQ$11,_calc_기준300!$CN$44:$EF$44,0),"")</f>
        <v>42</v>
      </c>
      <c r="AR54" s="25">
        <f>IFERROR(MATCH(AR$11,_calc_기준300!$CN$44:$EF$44,0),"")</f>
        <v>1</v>
      </c>
      <c r="AS54" s="25">
        <f>IFERROR(MATCH(AS$11,_calc_기준300!$CN$44:$EF$44,0),"")</f>
        <v>4</v>
      </c>
      <c r="AT54" s="25">
        <f>IFERROR(MATCH(AT$11,_calc_기준300!$CN$44:$EF$44,0),"")</f>
        <v>26</v>
      </c>
      <c r="AU54" s="25">
        <f>IFERROR(MATCH(AU$11,_calc_기준300!$CN$44:$EF$44,0),"")</f>
        <v>20</v>
      </c>
      <c r="AV54" s="25">
        <f>IFERROR(MATCH(AV$11,_calc_기준300!$CN$44:$EF$44,0),"")</f>
        <v>27</v>
      </c>
      <c r="AW54" s="25">
        <f>IFERROR(MATCH(AW$11,_calc_기준300!$CN$44:$EF$44,0),"")</f>
        <v>32</v>
      </c>
      <c r="AX54" s="25">
        <f>IFERROR(MATCH(AX$11,_calc_기준300!$CN$44:$EF$44,0),"")</f>
        <v>5</v>
      </c>
      <c r="AY54" s="25">
        <f>IFERROR(MATCH(AY$11,_calc_기준300!$CN$44:$EF$44,0),"")</f>
        <v>28</v>
      </c>
      <c r="AZ54" s="25">
        <f>IFERROR(MATCH(AZ$11,_calc_기준300!$CN$44:$EF$44,0),"")</f>
        <v>23</v>
      </c>
      <c r="BA54" s="25">
        <f>IFERROR(MATCH(BA$11,_calc_기준300!$CN$44:$EF$44,0),"")</f>
        <v>9</v>
      </c>
      <c r="BB54" s="25">
        <f>IFERROR(MATCH(BB$11,_calc_기준300!$CN$44:$EF$44,0),"")</f>
        <v>8</v>
      </c>
      <c r="BC54" s="25">
        <f>IFERROR(MATCH(BC$11,_calc_기준300!$CN$44:$EF$44,0),"")</f>
        <v>25</v>
      </c>
      <c r="BD54" s="25">
        <f>IFERROR(MATCH(BD$11,_calc_기준300!$CN$44:$EF$44,0),"")</f>
        <v>39</v>
      </c>
    </row>
    <row r="55" spans="1:56" ht="16.5" customHeight="1">
      <c r="A55" s="57">
        <f t="shared" si="3"/>
        <v>1201</v>
      </c>
      <c r="B55" s="40">
        <f>IFERROR(INDEX(전체당첨내역!$B:$B,MATCH($A55,전체당첨내역!$A:$A,0)),"")</f>
        <v>7</v>
      </c>
      <c r="C55" s="40">
        <f>IFERROR(INDEX(전체당첨내역!$C:$C,MATCH($A55,전체당첨내역!$A:$A,0)),"")</f>
        <v>9</v>
      </c>
      <c r="D55" s="40">
        <f>IFERROR(INDEX(전체당첨내역!$D:$D,MATCH($A55,전체당첨내역!$A:$A,0)),"")</f>
        <v>24</v>
      </c>
      <c r="E55" s="40">
        <f>IFERROR(INDEX(전체당첨내역!$E:$E,MATCH($A55,전체당첨내역!$A:$A,0)),"")</f>
        <v>27</v>
      </c>
      <c r="F55" s="40">
        <f>IFERROR(INDEX(전체당첨내역!$F:$F,MATCH($A55,전체당첨내역!$A:$A,0)),"")</f>
        <v>35</v>
      </c>
      <c r="G55" s="40">
        <f>IFERROR(INDEX(전체당첨내역!$G:$G,MATCH($A55,전체당첨내역!$A:$A,0)),"")</f>
        <v>36</v>
      </c>
      <c r="H55" s="41">
        <f>IFERROR(INDEX(전체당첨내역!$H:$H,MATCH($A55,전체당첨내역!$A:$A,0)),"")</f>
        <v>37</v>
      </c>
      <c r="I55" s="42">
        <f>IFERROR((INDEX(_calc_기준300!$CN$45:$EF$45,1,$B55)&gt;0)*(INDEX(_calc_기준300!$CN$45:$EF$45,1,$B55)&lt;=15)+(INDEX(_calc_기준300!$CN$45:$EF$45,1,$C55)&gt;0)*(INDEX(_calc_기준300!$CN$45:$EF$45,1,$C55)&lt;=15)+(INDEX(_calc_기준300!$CN$45:$EF$45,1,$D55)&gt;0)*(INDEX(_calc_기준300!$CN$45:$EF$45,1,$D55)&lt;=15)+(INDEX(_calc_기준300!$CN$45:$EF$45,1,$E55)&gt;0)*(INDEX(_calc_기준300!$CN$45:$EF$45,1,$E55)&lt;=15)+(INDEX(_calc_기준300!$CN$45:$EF$45,1,$F55)&gt;0)*(INDEX(_calc_기준300!$CN$45:$EF$45,1,$F55)&lt;=15)+(INDEX(_calc_기준300!$CN$45:$EF$45,1,$G55)&gt;0)*(INDEX(_calc_기준300!$CN$45:$EF$45,1,$G55)&lt;=15),"")</f>
        <v>2</v>
      </c>
      <c r="J55" s="40">
        <f>IFERROR((INDEX(_calc_기준300!$CN$45:$EF$45,1,$B55)&gt;15)*(INDEX(_calc_기준300!$CN$45:$EF$45,1,$B55)&lt;=30)+(INDEX(_calc_기준300!$CN$45:$EF$45,1,$C55)&gt;15)*(INDEX(_calc_기준300!$CN$45:$EF$45,1,$C55)&lt;=30)+(INDEX(_calc_기준300!$CN$45:$EF$45,1,$D55)&gt;15)*(INDEX(_calc_기준300!$CN$45:$EF$45,1,$D55)&lt;=30)+(INDEX(_calc_기준300!$CN$45:$EF$45,1,$E55)&gt;15)*(INDEX(_calc_기준300!$CN$45:$EF$45,1,$E55)&lt;=30)+(INDEX(_calc_기준300!$CN$45:$EF$45,1,$F55)&gt;15)*(INDEX(_calc_기준300!$CN$45:$EF$45,1,$F55)&lt;=30)+(INDEX(_calc_기준300!$CN$45:$EF$45,1,$G55)&gt;15)*(INDEX(_calc_기준300!$CN$45:$EF$45,1,$G55)&lt;=30),"")</f>
        <v>2</v>
      </c>
      <c r="K55" s="43">
        <f>IFERROR((INDEX(_calc_기준300!$CN$45:$EF$45,1,$B55)&gt;30)+(INDEX(_calc_기준300!$CN$45:$EF$45,1,$C55)&gt;30)+(INDEX(_calc_기준300!$CN$45:$EF$45,1,$D55)&gt;30)+(INDEX(_calc_기준300!$CN$45:$EF$45,1,$E55)&gt;30)+(INDEX(_calc_기준300!$CN$45:$EF$45,1,$F55)&gt;30)+(INDEX(_calc_기준300!$CN$45:$EF$45,1,$G55)&gt;30),"")</f>
        <v>2</v>
      </c>
      <c r="L55" s="25">
        <f>IFERROR(MATCH(L$11,_calc_기준300!$CN$45:$EF$45,0),"")</f>
        <v>21</v>
      </c>
      <c r="M55" s="25">
        <f>IFERROR(MATCH(M$11,_calc_기준300!$CN$45:$EF$45,0),"")</f>
        <v>14</v>
      </c>
      <c r="N55" s="25">
        <f>IFERROR(MATCH(N$11,_calc_기준300!$CN$45:$EF$45,0),"")</f>
        <v>22</v>
      </c>
      <c r="O55" s="25">
        <f>IFERROR(MATCH(O$11,_calc_기준300!$CN$45:$EF$45,0),"")</f>
        <v>35</v>
      </c>
      <c r="P55" s="25">
        <f>IFERROR(MATCH(P$11,_calc_기준300!$CN$45:$EF$45,0),"")</f>
        <v>44</v>
      </c>
      <c r="Q55" s="25">
        <f>IFERROR(MATCH(Q$11,_calc_기준300!$CN$45:$EF$45,0),"")</f>
        <v>33</v>
      </c>
      <c r="R55" s="25">
        <f>IFERROR(MATCH(R$11,_calc_기준300!$CN$45:$EF$45,0),"")</f>
        <v>34</v>
      </c>
      <c r="S55" s="25">
        <f>IFERROR(MATCH(S$11,_calc_기준300!$CN$45:$EF$45,0),"")</f>
        <v>11</v>
      </c>
      <c r="T55" s="25">
        <f>IFERROR(MATCH(T$11,_calc_기준300!$CN$45:$EF$45,0),"")</f>
        <v>18</v>
      </c>
      <c r="U55" s="25">
        <f>IFERROR(MATCH(U$11,_calc_기준300!$CN$45:$EF$45,0),"")</f>
        <v>45</v>
      </c>
      <c r="V55" s="25">
        <f>IFERROR(MATCH(V$11,_calc_기준300!$CN$45:$EF$45,0),"")</f>
        <v>6</v>
      </c>
      <c r="W55" s="25">
        <f>IFERROR(MATCH(W$11,_calc_기준300!$CN$45:$EF$45,0),"")</f>
        <v>30</v>
      </c>
      <c r="X55" s="25">
        <f>IFERROR(MATCH(X$11,_calc_기준300!$CN$45:$EF$45,0),"")</f>
        <v>36</v>
      </c>
      <c r="Y55" s="25">
        <f>IFERROR(MATCH(Y$11,_calc_기준300!$CN$45:$EF$45,0),"")</f>
        <v>12</v>
      </c>
      <c r="Z55" s="25">
        <f>IFERROR(MATCH(Z$11,_calc_기준300!$CN$45:$EF$45,0),"")</f>
        <v>13</v>
      </c>
      <c r="AA55" s="25">
        <f>IFERROR(MATCH(AA$11,_calc_기준300!$CN$45:$EF$45,0),"")</f>
        <v>19</v>
      </c>
      <c r="AB55" s="25">
        <f>IFERROR(MATCH(AB$11,_calc_기준300!$CN$45:$EF$45,0),"")</f>
        <v>3</v>
      </c>
      <c r="AC55" s="25">
        <f>IFERROR(MATCH(AC$11,_calc_기준300!$CN$45:$EF$45,0),"")</f>
        <v>7</v>
      </c>
      <c r="AD55" s="25">
        <f>IFERROR(MATCH(AD$11,_calc_기준300!$CN$45:$EF$45,0),"")</f>
        <v>15</v>
      </c>
      <c r="AE55" s="25">
        <f>IFERROR(MATCH(AE$11,_calc_기준300!$CN$45:$EF$45,0),"")</f>
        <v>41</v>
      </c>
      <c r="AF55" s="25">
        <f>IFERROR(MATCH(AF$11,_calc_기준300!$CN$45:$EF$45,0),"")</f>
        <v>43</v>
      </c>
      <c r="AG55" s="25">
        <f>IFERROR(MATCH(AG$11,_calc_기준300!$CN$45:$EF$45,0),"")</f>
        <v>10</v>
      </c>
      <c r="AH55" s="25">
        <f>IFERROR(MATCH(AH$11,_calc_기준300!$CN$45:$EF$45,0),"")</f>
        <v>16</v>
      </c>
      <c r="AI55" s="25">
        <f>IFERROR(MATCH(AI$11,_calc_기준300!$CN$45:$EF$45,0),"")</f>
        <v>24</v>
      </c>
      <c r="AJ55" s="25">
        <f>IFERROR(MATCH(AJ$11,_calc_기준300!$CN$45:$EF$45,0),"")</f>
        <v>29</v>
      </c>
      <c r="AK55" s="25">
        <f>IFERROR(MATCH(AK$11,_calc_기준300!$CN$45:$EF$45,0),"")</f>
        <v>17</v>
      </c>
      <c r="AL55" s="25">
        <f>IFERROR(MATCH(AL$11,_calc_기준300!$CN$45:$EF$45,0),"")</f>
        <v>31</v>
      </c>
      <c r="AM55" s="25">
        <f>IFERROR(MATCH(AM$11,_calc_기준300!$CN$45:$EF$45,0),"")</f>
        <v>40</v>
      </c>
      <c r="AN55" s="25">
        <f>IFERROR(MATCH(AN$11,_calc_기준300!$CN$45:$EF$45,0),"")</f>
        <v>2</v>
      </c>
      <c r="AO55" s="25">
        <f>IFERROR(MATCH(AO$11,_calc_기준300!$CN$45:$EF$45,0),"")</f>
        <v>38</v>
      </c>
      <c r="AP55" s="25">
        <f>IFERROR(MATCH(AP$11,_calc_기준300!$CN$45:$EF$45,0),"")</f>
        <v>37</v>
      </c>
      <c r="AQ55" s="25">
        <f>IFERROR(MATCH(AQ$11,_calc_기준300!$CN$45:$EF$45,0),"")</f>
        <v>42</v>
      </c>
      <c r="AR55" s="25">
        <f>IFERROR(MATCH(AR$11,_calc_기준300!$CN$45:$EF$45,0),"")</f>
        <v>20</v>
      </c>
      <c r="AS55" s="25">
        <f>IFERROR(MATCH(AS$11,_calc_기준300!$CN$45:$EF$45,0),"")</f>
        <v>1</v>
      </c>
      <c r="AT55" s="25">
        <f>IFERROR(MATCH(AT$11,_calc_기준300!$CN$45:$EF$45,0),"")</f>
        <v>26</v>
      </c>
      <c r="AU55" s="25">
        <f>IFERROR(MATCH(AU$11,_calc_기준300!$CN$45:$EF$45,0),"")</f>
        <v>4</v>
      </c>
      <c r="AV55" s="25">
        <f>IFERROR(MATCH(AV$11,_calc_기준300!$CN$45:$EF$45,0),"")</f>
        <v>32</v>
      </c>
      <c r="AW55" s="25">
        <f>IFERROR(MATCH(AW$11,_calc_기준300!$CN$45:$EF$45,0),"")</f>
        <v>23</v>
      </c>
      <c r="AX55" s="25">
        <f>IFERROR(MATCH(AX$11,_calc_기준300!$CN$45:$EF$45,0),"")</f>
        <v>27</v>
      </c>
      <c r="AY55" s="25">
        <f>IFERROR(MATCH(AY$11,_calc_기준300!$CN$45:$EF$45,0),"")</f>
        <v>28</v>
      </c>
      <c r="AZ55" s="25">
        <f>IFERROR(MATCH(AZ$11,_calc_기준300!$CN$45:$EF$45,0),"")</f>
        <v>5</v>
      </c>
      <c r="BA55" s="25">
        <f>IFERROR(MATCH(BA$11,_calc_기준300!$CN$45:$EF$45,0),"")</f>
        <v>8</v>
      </c>
      <c r="BB55" s="25">
        <f>IFERROR(MATCH(BB$11,_calc_기준300!$CN$45:$EF$45,0),"")</f>
        <v>9</v>
      </c>
      <c r="BC55" s="25">
        <f>IFERROR(MATCH(BC$11,_calc_기준300!$CN$45:$EF$45,0),"")</f>
        <v>25</v>
      </c>
      <c r="BD55" s="25">
        <f>IFERROR(MATCH(BD$11,_calc_기준300!$CN$45:$EF$45,0),"")</f>
        <v>39</v>
      </c>
    </row>
    <row r="56" spans="1:56" ht="16.5" customHeight="1">
      <c r="A56" s="57">
        <f t="shared" si="3"/>
        <v>1200</v>
      </c>
      <c r="B56" s="40">
        <f>IFERROR(INDEX(전체당첨내역!$B:$B,MATCH($A56,전체당첨내역!$A:$A,0)),"")</f>
        <v>1</v>
      </c>
      <c r="C56" s="40">
        <f>IFERROR(INDEX(전체당첨내역!$C:$C,MATCH($A56,전체당첨내역!$A:$A,0)),"")</f>
        <v>2</v>
      </c>
      <c r="D56" s="40">
        <f>IFERROR(INDEX(전체당첨내역!$D:$D,MATCH($A56,전체당첨내역!$A:$A,0)),"")</f>
        <v>4</v>
      </c>
      <c r="E56" s="40">
        <f>IFERROR(INDEX(전체당첨내역!$E:$E,MATCH($A56,전체당첨내역!$A:$A,0)),"")</f>
        <v>16</v>
      </c>
      <c r="F56" s="40">
        <f>IFERROR(INDEX(전체당첨내역!$F:$F,MATCH($A56,전체당첨내역!$A:$A,0)),"")</f>
        <v>20</v>
      </c>
      <c r="G56" s="40">
        <f>IFERROR(INDEX(전체당첨내역!$G:$G,MATCH($A56,전체당첨내역!$A:$A,0)),"")</f>
        <v>32</v>
      </c>
      <c r="H56" s="41">
        <f>IFERROR(INDEX(전체당첨내역!$H:$H,MATCH($A56,전체당첨내역!$A:$A,0)),"")</f>
        <v>45</v>
      </c>
      <c r="I56" s="42">
        <f>IFERROR((INDEX(_calc_기준300!$CN$46:$EF$46,1,$B56)&gt;0)*(INDEX(_calc_기준300!$CN$46:$EF$46,1,$B56)&lt;=15)+(INDEX(_calc_기준300!$CN$46:$EF$46,1,$C56)&gt;0)*(INDEX(_calc_기준300!$CN$46:$EF$46,1,$C56)&lt;=15)+(INDEX(_calc_기준300!$CN$46:$EF$46,1,$D56)&gt;0)*(INDEX(_calc_기준300!$CN$46:$EF$46,1,$D56)&lt;=15)+(INDEX(_calc_기준300!$CN$46:$EF$46,1,$E56)&gt;0)*(INDEX(_calc_기준300!$CN$46:$EF$46,1,$E56)&lt;=15)+(INDEX(_calc_기준300!$CN$46:$EF$46,1,$F56)&gt;0)*(INDEX(_calc_기준300!$CN$46:$EF$46,1,$F56)&lt;=15)+(INDEX(_calc_기준300!$CN$46:$EF$46,1,$G56)&gt;0)*(INDEX(_calc_기준300!$CN$46:$EF$46,1,$G56)&lt;=15),"")</f>
        <v>0</v>
      </c>
      <c r="J56" s="40">
        <f>IFERROR((INDEX(_calc_기준300!$CN$46:$EF$46,1,$B56)&gt;15)*(INDEX(_calc_기준300!$CN$46:$EF$46,1,$B56)&lt;=30)+(INDEX(_calc_기준300!$CN$46:$EF$46,1,$C56)&gt;15)*(INDEX(_calc_기준300!$CN$46:$EF$46,1,$C56)&lt;=30)+(INDEX(_calc_기준300!$CN$46:$EF$46,1,$D56)&gt;15)*(INDEX(_calc_기준300!$CN$46:$EF$46,1,$D56)&lt;=30)+(INDEX(_calc_기준300!$CN$46:$EF$46,1,$E56)&gt;15)*(INDEX(_calc_기준300!$CN$46:$EF$46,1,$E56)&lt;=30)+(INDEX(_calc_기준300!$CN$46:$EF$46,1,$F56)&gt;15)*(INDEX(_calc_기준300!$CN$46:$EF$46,1,$F56)&lt;=30)+(INDEX(_calc_기준300!$CN$46:$EF$46,1,$G56)&gt;15)*(INDEX(_calc_기준300!$CN$46:$EF$46,1,$G56)&lt;=30),"")</f>
        <v>4</v>
      </c>
      <c r="K56" s="43">
        <f>IFERROR((INDEX(_calc_기준300!$CN$46:$EF$46,1,$B56)&gt;30)+(INDEX(_calc_기준300!$CN$46:$EF$46,1,$C56)&gt;30)+(INDEX(_calc_기준300!$CN$46:$EF$46,1,$D56)&gt;30)+(INDEX(_calc_기준300!$CN$46:$EF$46,1,$E56)&gt;30)+(INDEX(_calc_기준300!$CN$46:$EF$46,1,$F56)&gt;30)+(INDEX(_calc_기준300!$CN$46:$EF$46,1,$G56)&gt;30),"")</f>
        <v>2</v>
      </c>
      <c r="L56" s="25">
        <f>IFERROR(MATCH(L$11,_calc_기준300!$CN$46:$EF$46,0),"")</f>
        <v>21</v>
      </c>
      <c r="M56" s="25">
        <f>IFERROR(MATCH(M$11,_calc_기준300!$CN$46:$EF$46,0),"")</f>
        <v>14</v>
      </c>
      <c r="N56" s="25">
        <f>IFERROR(MATCH(N$11,_calc_기준300!$CN$46:$EF$46,0),"")</f>
        <v>22</v>
      </c>
      <c r="O56" s="25">
        <f>IFERROR(MATCH(O$11,_calc_기준300!$CN$46:$EF$46,0),"")</f>
        <v>44</v>
      </c>
      <c r="P56" s="25">
        <f>IFERROR(MATCH(P$11,_calc_기준300!$CN$46:$EF$46,0),"")</f>
        <v>33</v>
      </c>
      <c r="Q56" s="25">
        <f>IFERROR(MATCH(Q$11,_calc_기준300!$CN$46:$EF$46,0),"")</f>
        <v>34</v>
      </c>
      <c r="R56" s="25">
        <f>IFERROR(MATCH(R$11,_calc_기준300!$CN$46:$EF$46,0),"")</f>
        <v>11</v>
      </c>
      <c r="S56" s="25">
        <f>IFERROR(MATCH(S$11,_calc_기준300!$CN$46:$EF$46,0),"")</f>
        <v>6</v>
      </c>
      <c r="T56" s="25">
        <f>IFERROR(MATCH(T$11,_calc_기준300!$CN$46:$EF$46,0),"")</f>
        <v>35</v>
      </c>
      <c r="U56" s="25">
        <f>IFERROR(MATCH(U$11,_calc_기준300!$CN$46:$EF$46,0),"")</f>
        <v>18</v>
      </c>
      <c r="V56" s="25">
        <f>IFERROR(MATCH(V$11,_calc_기준300!$CN$46:$EF$46,0),"")</f>
        <v>30</v>
      </c>
      <c r="W56" s="25">
        <f>IFERROR(MATCH(W$11,_calc_기준300!$CN$46:$EF$46,0),"")</f>
        <v>36</v>
      </c>
      <c r="X56" s="25">
        <f>IFERROR(MATCH(X$11,_calc_기준300!$CN$46:$EF$46,0),"")</f>
        <v>45</v>
      </c>
      <c r="Y56" s="25">
        <f>IFERROR(MATCH(Y$11,_calc_기준300!$CN$46:$EF$46,0),"")</f>
        <v>13</v>
      </c>
      <c r="Z56" s="25">
        <f>IFERROR(MATCH(Z$11,_calc_기준300!$CN$46:$EF$46,0),"")</f>
        <v>12</v>
      </c>
      <c r="AA56" s="25">
        <f>IFERROR(MATCH(AA$11,_calc_기준300!$CN$46:$EF$46,0),"")</f>
        <v>16</v>
      </c>
      <c r="AB56" s="25">
        <f>IFERROR(MATCH(AB$11,_calc_기준300!$CN$46:$EF$46,0),"")</f>
        <v>7</v>
      </c>
      <c r="AC56" s="25">
        <f>IFERROR(MATCH(AC$11,_calc_기준300!$CN$46:$EF$46,0),"")</f>
        <v>41</v>
      </c>
      <c r="AD56" s="25">
        <f>IFERROR(MATCH(AD$11,_calc_기준300!$CN$46:$EF$46,0),"")</f>
        <v>1</v>
      </c>
      <c r="AE56" s="25">
        <f>IFERROR(MATCH(AE$11,_calc_기준300!$CN$46:$EF$46,0),"")</f>
        <v>2</v>
      </c>
      <c r="AF56" s="25">
        <f>IFERROR(MATCH(AF$11,_calc_기준300!$CN$46:$EF$46,0),"")</f>
        <v>3</v>
      </c>
      <c r="AG56" s="25">
        <f>IFERROR(MATCH(AG$11,_calc_기준300!$CN$46:$EF$46,0),"")</f>
        <v>17</v>
      </c>
      <c r="AH56" s="25">
        <f>IFERROR(MATCH(AH$11,_calc_기준300!$CN$46:$EF$46,0),"")</f>
        <v>24</v>
      </c>
      <c r="AI56" s="25">
        <f>IFERROR(MATCH(AI$11,_calc_기준300!$CN$46:$EF$46,0),"")</f>
        <v>38</v>
      </c>
      <c r="AJ56" s="25">
        <f>IFERROR(MATCH(AJ$11,_calc_기준300!$CN$46:$EF$46,0),"")</f>
        <v>43</v>
      </c>
      <c r="AK56" s="25">
        <f>IFERROR(MATCH(AK$11,_calc_기준300!$CN$46:$EF$46,0),"")</f>
        <v>4</v>
      </c>
      <c r="AL56" s="25">
        <f>IFERROR(MATCH(AL$11,_calc_기준300!$CN$46:$EF$46,0),"")</f>
        <v>10</v>
      </c>
      <c r="AM56" s="25">
        <f>IFERROR(MATCH(AM$11,_calc_기준300!$CN$46:$EF$46,0),"")</f>
        <v>15</v>
      </c>
      <c r="AN56" s="25">
        <f>IFERROR(MATCH(AN$11,_calc_기준300!$CN$46:$EF$46,0),"")</f>
        <v>19</v>
      </c>
      <c r="AO56" s="25">
        <f>IFERROR(MATCH(AO$11,_calc_기준300!$CN$46:$EF$46,0),"")</f>
        <v>29</v>
      </c>
      <c r="AP56" s="25">
        <f>IFERROR(MATCH(AP$11,_calc_기준300!$CN$46:$EF$46,0),"")</f>
        <v>31</v>
      </c>
      <c r="AQ56" s="25">
        <f>IFERROR(MATCH(AQ$11,_calc_기준300!$CN$46:$EF$46,0),"")</f>
        <v>40</v>
      </c>
      <c r="AR56" s="25">
        <f>IFERROR(MATCH(AR$11,_calc_기준300!$CN$46:$EF$46,0),"")</f>
        <v>20</v>
      </c>
      <c r="AS56" s="25">
        <f>IFERROR(MATCH(AS$11,_calc_기준300!$CN$46:$EF$46,0),"")</f>
        <v>37</v>
      </c>
      <c r="AT56" s="25">
        <f>IFERROR(MATCH(AT$11,_calc_기준300!$CN$46:$EF$46,0),"")</f>
        <v>32</v>
      </c>
      <c r="AU56" s="25">
        <f>IFERROR(MATCH(AU$11,_calc_기준300!$CN$46:$EF$46,0),"")</f>
        <v>42</v>
      </c>
      <c r="AV56" s="25">
        <f>IFERROR(MATCH(AV$11,_calc_기준300!$CN$46:$EF$46,0),"")</f>
        <v>26</v>
      </c>
      <c r="AW56" s="25">
        <f>IFERROR(MATCH(AW$11,_calc_기준300!$CN$46:$EF$46,0),"")</f>
        <v>23</v>
      </c>
      <c r="AX56" s="25">
        <f>IFERROR(MATCH(AX$11,_calc_기준300!$CN$46:$EF$46,0),"")</f>
        <v>27</v>
      </c>
      <c r="AY56" s="25">
        <f>IFERROR(MATCH(AY$11,_calc_기준300!$CN$46:$EF$46,0),"")</f>
        <v>28</v>
      </c>
      <c r="AZ56" s="25">
        <f>IFERROR(MATCH(AZ$11,_calc_기준300!$CN$46:$EF$46,0),"")</f>
        <v>5</v>
      </c>
      <c r="BA56" s="25">
        <f>IFERROR(MATCH(BA$11,_calc_기준300!$CN$46:$EF$46,0),"")</f>
        <v>9</v>
      </c>
      <c r="BB56" s="25">
        <f>IFERROR(MATCH(BB$11,_calc_기준300!$CN$46:$EF$46,0),"")</f>
        <v>25</v>
      </c>
      <c r="BC56" s="25">
        <f>IFERROR(MATCH(BC$11,_calc_기준300!$CN$46:$EF$46,0),"")</f>
        <v>8</v>
      </c>
      <c r="BD56" s="25">
        <f>IFERROR(MATCH(BD$11,_calc_기준300!$CN$46:$EF$46,0),"")</f>
        <v>39</v>
      </c>
    </row>
    <row r="57" spans="1:56" ht="16.5" customHeight="1">
      <c r="A57" s="57">
        <f t="shared" si="3"/>
        <v>1199</v>
      </c>
      <c r="B57" s="40">
        <f>IFERROR(INDEX(전체당첨내역!$B:$B,MATCH($A57,전체당첨내역!$A:$A,0)),"")</f>
        <v>16</v>
      </c>
      <c r="C57" s="40">
        <f>IFERROR(INDEX(전체당첨내역!$C:$C,MATCH($A57,전체당첨내역!$A:$A,0)),"")</f>
        <v>24</v>
      </c>
      <c r="D57" s="40">
        <f>IFERROR(INDEX(전체당첨내역!$D:$D,MATCH($A57,전체당첨내역!$A:$A,0)),"")</f>
        <v>25</v>
      </c>
      <c r="E57" s="40">
        <f>IFERROR(INDEX(전체당첨내역!$E:$E,MATCH($A57,전체당첨내역!$A:$A,0)),"")</f>
        <v>30</v>
      </c>
      <c r="F57" s="40">
        <f>IFERROR(INDEX(전체당첨내역!$F:$F,MATCH($A57,전체당첨내역!$A:$A,0)),"")</f>
        <v>31</v>
      </c>
      <c r="G57" s="40">
        <f>IFERROR(INDEX(전체당첨내역!$G:$G,MATCH($A57,전체당첨내역!$A:$A,0)),"")</f>
        <v>32</v>
      </c>
      <c r="H57" s="41">
        <f>IFERROR(INDEX(전체당첨내역!$H:$H,MATCH($A57,전체당첨내역!$A:$A,0)),"")</f>
        <v>7</v>
      </c>
      <c r="I57" s="42">
        <f>IFERROR((INDEX(_calc_기준300!$CN$47:$EF$47,1,$B57)&gt;0)*(INDEX(_calc_기준300!$CN$47:$EF$47,1,$B57)&lt;=15)+(INDEX(_calc_기준300!$CN$47:$EF$47,1,$C57)&gt;0)*(INDEX(_calc_기준300!$CN$47:$EF$47,1,$C57)&lt;=15)+(INDEX(_calc_기준300!$CN$47:$EF$47,1,$D57)&gt;0)*(INDEX(_calc_기준300!$CN$47:$EF$47,1,$D57)&lt;=15)+(INDEX(_calc_기준300!$CN$47:$EF$47,1,$E57)&gt;0)*(INDEX(_calc_기준300!$CN$47:$EF$47,1,$E57)&lt;=15)+(INDEX(_calc_기준300!$CN$47:$EF$47,1,$F57)&gt;0)*(INDEX(_calc_기준300!$CN$47:$EF$47,1,$F57)&lt;=15)+(INDEX(_calc_기준300!$CN$47:$EF$47,1,$G57)&gt;0)*(INDEX(_calc_기준300!$CN$47:$EF$47,1,$G57)&lt;=15),"")</f>
        <v>3</v>
      </c>
      <c r="J57" s="40">
        <f>IFERROR((INDEX(_calc_기준300!$CN$47:$EF$47,1,$B57)&gt;15)*(INDEX(_calc_기준300!$CN$47:$EF$47,1,$B57)&lt;=30)+(INDEX(_calc_기준300!$CN$47:$EF$47,1,$C57)&gt;15)*(INDEX(_calc_기준300!$CN$47:$EF$47,1,$C57)&lt;=30)+(INDEX(_calc_기준300!$CN$47:$EF$47,1,$D57)&gt;15)*(INDEX(_calc_기준300!$CN$47:$EF$47,1,$D57)&lt;=30)+(INDEX(_calc_기준300!$CN$47:$EF$47,1,$E57)&gt;15)*(INDEX(_calc_기준300!$CN$47:$EF$47,1,$E57)&lt;=30)+(INDEX(_calc_기준300!$CN$47:$EF$47,1,$F57)&gt;15)*(INDEX(_calc_기준300!$CN$47:$EF$47,1,$F57)&lt;=30)+(INDEX(_calc_기준300!$CN$47:$EF$47,1,$G57)&gt;15)*(INDEX(_calc_기준300!$CN$47:$EF$47,1,$G57)&lt;=30),"")</f>
        <v>1</v>
      </c>
      <c r="K57" s="43">
        <f>IFERROR((INDEX(_calc_기준300!$CN$47:$EF$47,1,$B57)&gt;30)+(INDEX(_calc_기준300!$CN$47:$EF$47,1,$C57)&gt;30)+(INDEX(_calc_기준300!$CN$47:$EF$47,1,$D57)&gt;30)+(INDEX(_calc_기준300!$CN$47:$EF$47,1,$E57)&gt;30)+(INDEX(_calc_기준300!$CN$47:$EF$47,1,$F57)&gt;30)+(INDEX(_calc_기준300!$CN$47:$EF$47,1,$G57)&gt;30),"")</f>
        <v>2</v>
      </c>
      <c r="L57" s="25">
        <f>IFERROR(MATCH(L$11,_calc_기준300!$CN$47:$EF$47,0),"")</f>
        <v>14</v>
      </c>
      <c r="M57" s="25">
        <f>IFERROR(MATCH(M$11,_calc_기준300!$CN$47:$EF$47,0),"")</f>
        <v>22</v>
      </c>
      <c r="N57" s="25">
        <f>IFERROR(MATCH(N$11,_calc_기준300!$CN$47:$EF$47,0),"")</f>
        <v>44</v>
      </c>
      <c r="O57" s="25">
        <f>IFERROR(MATCH(O$11,_calc_기준300!$CN$47:$EF$47,0),"")</f>
        <v>33</v>
      </c>
      <c r="P57" s="25">
        <f>IFERROR(MATCH(P$11,_calc_기준300!$CN$47:$EF$47,0),"")</f>
        <v>21</v>
      </c>
      <c r="Q57" s="25">
        <f>IFERROR(MATCH(Q$11,_calc_기준300!$CN$47:$EF$47,0),"")</f>
        <v>34</v>
      </c>
      <c r="R57" s="25">
        <f>IFERROR(MATCH(R$11,_calc_기준300!$CN$47:$EF$47,0),"")</f>
        <v>11</v>
      </c>
      <c r="S57" s="25">
        <f>IFERROR(MATCH(S$11,_calc_기준300!$CN$47:$EF$47,0),"")</f>
        <v>30</v>
      </c>
      <c r="T57" s="25">
        <f>IFERROR(MATCH(T$11,_calc_기준300!$CN$47:$EF$47,0),"")</f>
        <v>35</v>
      </c>
      <c r="U57" s="25">
        <f>IFERROR(MATCH(U$11,_calc_기준300!$CN$47:$EF$47,0),"")</f>
        <v>6</v>
      </c>
      <c r="V57" s="25">
        <f>IFERROR(MATCH(V$11,_calc_기준300!$CN$47:$EF$47,0),"")</f>
        <v>18</v>
      </c>
      <c r="W57" s="25">
        <f>IFERROR(MATCH(W$11,_calc_기준300!$CN$47:$EF$47,0),"")</f>
        <v>45</v>
      </c>
      <c r="X57" s="25">
        <f>IFERROR(MATCH(X$11,_calc_기준300!$CN$47:$EF$47,0),"")</f>
        <v>16</v>
      </c>
      <c r="Y57" s="25">
        <f>IFERROR(MATCH(Y$11,_calc_기준300!$CN$47:$EF$47,0),"")</f>
        <v>13</v>
      </c>
      <c r="Z57" s="25">
        <f>IFERROR(MATCH(Z$11,_calc_기준300!$CN$47:$EF$47,0),"")</f>
        <v>31</v>
      </c>
      <c r="AA57" s="25">
        <f>IFERROR(MATCH(AA$11,_calc_기준300!$CN$47:$EF$47,0),"")</f>
        <v>7</v>
      </c>
      <c r="AB57" s="25">
        <f>IFERROR(MATCH(AB$11,_calc_기준300!$CN$47:$EF$47,0),"")</f>
        <v>12</v>
      </c>
      <c r="AC57" s="25">
        <f>IFERROR(MATCH(AC$11,_calc_기준300!$CN$47:$EF$47,0),"")</f>
        <v>24</v>
      </c>
      <c r="AD57" s="25">
        <f>IFERROR(MATCH(AD$11,_calc_기준300!$CN$47:$EF$47,0),"")</f>
        <v>17</v>
      </c>
      <c r="AE57" s="25">
        <f>IFERROR(MATCH(AE$11,_calc_기준300!$CN$47:$EF$47,0),"")</f>
        <v>36</v>
      </c>
      <c r="AF57" s="25">
        <f>IFERROR(MATCH(AF$11,_calc_기준300!$CN$47:$EF$47,0),"")</f>
        <v>43</v>
      </c>
      <c r="AG57" s="25">
        <f>IFERROR(MATCH(AG$11,_calc_기준300!$CN$47:$EF$47,0),"")</f>
        <v>1</v>
      </c>
      <c r="AH57" s="25">
        <f>IFERROR(MATCH(AH$11,_calc_기준300!$CN$47:$EF$47,0),"")</f>
        <v>3</v>
      </c>
      <c r="AI57" s="25">
        <f>IFERROR(MATCH(AI$11,_calc_기준300!$CN$47:$EF$47,0),"")</f>
        <v>4</v>
      </c>
      <c r="AJ57" s="25">
        <f>IFERROR(MATCH(AJ$11,_calc_기준300!$CN$47:$EF$47,0),"")</f>
        <v>41</v>
      </c>
      <c r="AK57" s="25">
        <f>IFERROR(MATCH(AK$11,_calc_기준300!$CN$47:$EF$47,0),"")</f>
        <v>2</v>
      </c>
      <c r="AL57" s="25">
        <f>IFERROR(MATCH(AL$11,_calc_기준300!$CN$47:$EF$47,0),"")</f>
        <v>20</v>
      </c>
      <c r="AM57" s="25">
        <f>IFERROR(MATCH(AM$11,_calc_기준300!$CN$47:$EF$47,0),"")</f>
        <v>10</v>
      </c>
      <c r="AN57" s="25">
        <f>IFERROR(MATCH(AN$11,_calc_기준300!$CN$47:$EF$47,0),"")</f>
        <v>29</v>
      </c>
      <c r="AO57" s="25">
        <f>IFERROR(MATCH(AO$11,_calc_기준300!$CN$47:$EF$47,0),"")</f>
        <v>38</v>
      </c>
      <c r="AP57" s="25">
        <f>IFERROR(MATCH(AP$11,_calc_기준300!$CN$47:$EF$47,0),"")</f>
        <v>40</v>
      </c>
      <c r="AQ57" s="25">
        <f>IFERROR(MATCH(AQ$11,_calc_기준300!$CN$47:$EF$47,0),"")</f>
        <v>37</v>
      </c>
      <c r="AR57" s="25">
        <f>IFERROR(MATCH(AR$11,_calc_기준300!$CN$47:$EF$47,0),"")</f>
        <v>19</v>
      </c>
      <c r="AS57" s="25">
        <f>IFERROR(MATCH(AS$11,_calc_기준300!$CN$47:$EF$47,0),"")</f>
        <v>32</v>
      </c>
      <c r="AT57" s="25">
        <f>IFERROR(MATCH(AT$11,_calc_기준300!$CN$47:$EF$47,0),"")</f>
        <v>15</v>
      </c>
      <c r="AU57" s="25">
        <f>IFERROR(MATCH(AU$11,_calc_기준300!$CN$47:$EF$47,0),"")</f>
        <v>42</v>
      </c>
      <c r="AV57" s="25">
        <f>IFERROR(MATCH(AV$11,_calc_기준300!$CN$47:$EF$47,0),"")</f>
        <v>26</v>
      </c>
      <c r="AW57" s="25">
        <f>IFERROR(MATCH(AW$11,_calc_기준300!$CN$47:$EF$47,0),"")</f>
        <v>23</v>
      </c>
      <c r="AX57" s="25">
        <f>IFERROR(MATCH(AX$11,_calc_기준300!$CN$47:$EF$47,0),"")</f>
        <v>27</v>
      </c>
      <c r="AY57" s="25">
        <f>IFERROR(MATCH(AY$11,_calc_기준300!$CN$47:$EF$47,0),"")</f>
        <v>28</v>
      </c>
      <c r="AZ57" s="25">
        <f>IFERROR(MATCH(AZ$11,_calc_기준300!$CN$47:$EF$47,0),"")</f>
        <v>5</v>
      </c>
      <c r="BA57" s="25">
        <f>IFERROR(MATCH(BA$11,_calc_기준300!$CN$47:$EF$47,0),"")</f>
        <v>25</v>
      </c>
      <c r="BB57" s="25">
        <f>IFERROR(MATCH(BB$11,_calc_기준300!$CN$47:$EF$47,0),"")</f>
        <v>9</v>
      </c>
      <c r="BC57" s="25">
        <f>IFERROR(MATCH(BC$11,_calc_기준300!$CN$47:$EF$47,0),"")</f>
        <v>39</v>
      </c>
      <c r="BD57" s="25">
        <f>IFERROR(MATCH(BD$11,_calc_기준300!$CN$47:$EF$47,0),"")</f>
        <v>8</v>
      </c>
    </row>
    <row r="58" spans="1:56" ht="16.5" customHeight="1">
      <c r="A58" s="57">
        <f t="shared" si="3"/>
        <v>1198</v>
      </c>
      <c r="B58" s="40">
        <f>IFERROR(INDEX(전체당첨내역!$B:$B,MATCH($A58,전체당첨내역!$A:$A,0)),"")</f>
        <v>26</v>
      </c>
      <c r="C58" s="40">
        <f>IFERROR(INDEX(전체당첨내역!$C:$C,MATCH($A58,전체당첨내역!$A:$A,0)),"")</f>
        <v>30</v>
      </c>
      <c r="D58" s="40">
        <f>IFERROR(INDEX(전체당첨내역!$D:$D,MATCH($A58,전체당첨내역!$A:$A,0)),"")</f>
        <v>33</v>
      </c>
      <c r="E58" s="40">
        <f>IFERROR(INDEX(전체당첨내역!$E:$E,MATCH($A58,전체당첨내역!$A:$A,0)),"")</f>
        <v>38</v>
      </c>
      <c r="F58" s="40">
        <f>IFERROR(INDEX(전체당첨내역!$F:$F,MATCH($A58,전체당첨내역!$A:$A,0)),"")</f>
        <v>39</v>
      </c>
      <c r="G58" s="40">
        <f>IFERROR(INDEX(전체당첨내역!$G:$G,MATCH($A58,전체당첨내역!$A:$A,0)),"")</f>
        <v>41</v>
      </c>
      <c r="H58" s="41">
        <f>IFERROR(INDEX(전체당첨내역!$H:$H,MATCH($A58,전체당첨내역!$A:$A,0)),"")</f>
        <v>21</v>
      </c>
      <c r="I58" s="42">
        <f>IFERROR((INDEX(_calc_기준300!$CN$48:$EF$48,1,$B58)&gt;0)*(INDEX(_calc_기준300!$CN$48:$EF$48,1,$B58)&lt;=15)+(INDEX(_calc_기준300!$CN$48:$EF$48,1,$C58)&gt;0)*(INDEX(_calc_기준300!$CN$48:$EF$48,1,$C58)&lt;=15)+(INDEX(_calc_기준300!$CN$48:$EF$48,1,$D58)&gt;0)*(INDEX(_calc_기준300!$CN$48:$EF$48,1,$D58)&lt;=15)+(INDEX(_calc_기준300!$CN$48:$EF$48,1,$E58)&gt;0)*(INDEX(_calc_기준300!$CN$48:$EF$48,1,$E58)&lt;=15)+(INDEX(_calc_기준300!$CN$48:$EF$48,1,$F58)&gt;0)*(INDEX(_calc_기준300!$CN$48:$EF$48,1,$F58)&lt;=15)+(INDEX(_calc_기준300!$CN$48:$EF$48,1,$G58)&gt;0)*(INDEX(_calc_기준300!$CN$48:$EF$48,1,$G58)&lt;=15),"")</f>
        <v>3</v>
      </c>
      <c r="J58" s="40">
        <f>IFERROR((INDEX(_calc_기준300!$CN$48:$EF$48,1,$B58)&gt;15)*(INDEX(_calc_기준300!$CN$48:$EF$48,1,$B58)&lt;=30)+(INDEX(_calc_기준300!$CN$48:$EF$48,1,$C58)&gt;15)*(INDEX(_calc_기준300!$CN$48:$EF$48,1,$C58)&lt;=30)+(INDEX(_calc_기준300!$CN$48:$EF$48,1,$D58)&gt;15)*(INDEX(_calc_기준300!$CN$48:$EF$48,1,$D58)&lt;=30)+(INDEX(_calc_기준300!$CN$48:$EF$48,1,$E58)&gt;15)*(INDEX(_calc_기준300!$CN$48:$EF$48,1,$E58)&lt;=30)+(INDEX(_calc_기준300!$CN$48:$EF$48,1,$F58)&gt;15)*(INDEX(_calc_기준300!$CN$48:$EF$48,1,$F58)&lt;=30)+(INDEX(_calc_기준300!$CN$48:$EF$48,1,$G58)&gt;15)*(INDEX(_calc_기준300!$CN$48:$EF$48,1,$G58)&lt;=30),"")</f>
        <v>1</v>
      </c>
      <c r="K58" s="43">
        <f>IFERROR((INDEX(_calc_기준300!$CN$48:$EF$48,1,$B58)&gt;30)+(INDEX(_calc_기준300!$CN$48:$EF$48,1,$C58)&gt;30)+(INDEX(_calc_기준300!$CN$48:$EF$48,1,$D58)&gt;30)+(INDEX(_calc_기준300!$CN$48:$EF$48,1,$E58)&gt;30)+(INDEX(_calc_기준300!$CN$48:$EF$48,1,$F58)&gt;30)+(INDEX(_calc_기준300!$CN$48:$EF$48,1,$G58)&gt;30),"")</f>
        <v>2</v>
      </c>
      <c r="L58" s="25">
        <f>IFERROR(MATCH(L$11,_calc_기준300!$CN$48:$EF$48,0),"")</f>
        <v>33</v>
      </c>
      <c r="M58" s="25">
        <f>IFERROR(MATCH(M$11,_calc_기준300!$CN$48:$EF$48,0),"")</f>
        <v>14</v>
      </c>
      <c r="N58" s="25">
        <f>IFERROR(MATCH(N$11,_calc_기준300!$CN$48:$EF$48,0),"")</f>
        <v>44</v>
      </c>
      <c r="O58" s="25">
        <f>IFERROR(MATCH(O$11,_calc_기준300!$CN$48:$EF$48,0),"")</f>
        <v>22</v>
      </c>
      <c r="P58" s="25">
        <f>IFERROR(MATCH(P$11,_calc_기준300!$CN$48:$EF$48,0),"")</f>
        <v>30</v>
      </c>
      <c r="Q58" s="25">
        <f>IFERROR(MATCH(Q$11,_calc_기준300!$CN$48:$EF$48,0),"")</f>
        <v>21</v>
      </c>
      <c r="R58" s="25">
        <f>IFERROR(MATCH(R$11,_calc_기준300!$CN$48:$EF$48,0),"")</f>
        <v>34</v>
      </c>
      <c r="S58" s="25">
        <f>IFERROR(MATCH(S$11,_calc_기준300!$CN$48:$EF$48,0),"")</f>
        <v>35</v>
      </c>
      <c r="T58" s="25">
        <f>IFERROR(MATCH(T$11,_calc_기준300!$CN$48:$EF$48,0),"")</f>
        <v>11</v>
      </c>
      <c r="U58" s="25">
        <f>IFERROR(MATCH(U$11,_calc_기준300!$CN$48:$EF$48,0),"")</f>
        <v>18</v>
      </c>
      <c r="V58" s="25">
        <f>IFERROR(MATCH(V$11,_calc_기준300!$CN$48:$EF$48,0),"")</f>
        <v>6</v>
      </c>
      <c r="W58" s="25">
        <f>IFERROR(MATCH(W$11,_calc_기준300!$CN$48:$EF$48,0),"")</f>
        <v>45</v>
      </c>
      <c r="X58" s="25">
        <f>IFERROR(MATCH(X$11,_calc_기준300!$CN$48:$EF$48,0),"")</f>
        <v>12</v>
      </c>
      <c r="Y58" s="25">
        <f>IFERROR(MATCH(Y$11,_calc_기준300!$CN$48:$EF$48,0),"")</f>
        <v>31</v>
      </c>
      <c r="Z58" s="25">
        <f>IFERROR(MATCH(Z$11,_calc_기준300!$CN$48:$EF$48,0),"")</f>
        <v>38</v>
      </c>
      <c r="AA58" s="25">
        <f>IFERROR(MATCH(AA$11,_calc_기준300!$CN$48:$EF$48,0),"")</f>
        <v>24</v>
      </c>
      <c r="AB58" s="25">
        <f>IFERROR(MATCH(AB$11,_calc_기준300!$CN$48:$EF$48,0),"")</f>
        <v>41</v>
      </c>
      <c r="AC58" s="25">
        <f>IFERROR(MATCH(AC$11,_calc_기준300!$CN$48:$EF$48,0),"")</f>
        <v>16</v>
      </c>
      <c r="AD58" s="25">
        <f>IFERROR(MATCH(AD$11,_calc_기준300!$CN$48:$EF$48,0),"")</f>
        <v>2</v>
      </c>
      <c r="AE58" s="25">
        <f>IFERROR(MATCH(AE$11,_calc_기준300!$CN$48:$EF$48,0),"")</f>
        <v>13</v>
      </c>
      <c r="AF58" s="25">
        <f>IFERROR(MATCH(AF$11,_calc_기준300!$CN$48:$EF$48,0),"")</f>
        <v>43</v>
      </c>
      <c r="AG58" s="25">
        <f>IFERROR(MATCH(AG$11,_calc_기준300!$CN$48:$EF$48,0),"")</f>
        <v>3</v>
      </c>
      <c r="AH58" s="25">
        <f>IFERROR(MATCH(AH$11,_calc_기준300!$CN$48:$EF$48,0),"")</f>
        <v>7</v>
      </c>
      <c r="AI58" s="25">
        <f>IFERROR(MATCH(AI$11,_calc_기준300!$CN$48:$EF$48,0),"")</f>
        <v>36</v>
      </c>
      <c r="AJ58" s="25">
        <f>IFERROR(MATCH(AJ$11,_calc_기준300!$CN$48:$EF$48,0),"")</f>
        <v>29</v>
      </c>
      <c r="AK58" s="25">
        <f>IFERROR(MATCH(AK$11,_calc_기준300!$CN$48:$EF$48,0),"")</f>
        <v>37</v>
      </c>
      <c r="AL58" s="25">
        <f>IFERROR(MATCH(AL$11,_calc_기준300!$CN$48:$EF$48,0),"")</f>
        <v>1</v>
      </c>
      <c r="AM58" s="25">
        <f>IFERROR(MATCH(AM$11,_calc_기준300!$CN$48:$EF$48,0),"")</f>
        <v>10</v>
      </c>
      <c r="AN58" s="25">
        <f>IFERROR(MATCH(AN$11,_calc_기준300!$CN$48:$EF$48,0),"")</f>
        <v>17</v>
      </c>
      <c r="AO58" s="25">
        <f>IFERROR(MATCH(AO$11,_calc_기준300!$CN$48:$EF$48,0),"")</f>
        <v>20</v>
      </c>
      <c r="AP58" s="25">
        <f>IFERROR(MATCH(AP$11,_calc_기준300!$CN$48:$EF$48,0),"")</f>
        <v>4</v>
      </c>
      <c r="AQ58" s="25">
        <f>IFERROR(MATCH(AQ$11,_calc_기준300!$CN$48:$EF$48,0),"")</f>
        <v>26</v>
      </c>
      <c r="AR58" s="25">
        <f>IFERROR(MATCH(AR$11,_calc_기준300!$CN$48:$EF$48,0),"")</f>
        <v>40</v>
      </c>
      <c r="AS58" s="25">
        <f>IFERROR(MATCH(AS$11,_calc_기준300!$CN$48:$EF$48,0),"")</f>
        <v>42</v>
      </c>
      <c r="AT58" s="25">
        <f>IFERROR(MATCH(AT$11,_calc_기준300!$CN$48:$EF$48,0),"")</f>
        <v>19</v>
      </c>
      <c r="AU58" s="25">
        <f>IFERROR(MATCH(AU$11,_calc_기준300!$CN$48:$EF$48,0),"")</f>
        <v>32</v>
      </c>
      <c r="AV58" s="25">
        <f>IFERROR(MATCH(AV$11,_calc_기준300!$CN$48:$EF$48,0),"")</f>
        <v>15</v>
      </c>
      <c r="AW58" s="25">
        <f>IFERROR(MATCH(AW$11,_calc_기준300!$CN$48:$EF$48,0),"")</f>
        <v>23</v>
      </c>
      <c r="AX58" s="25">
        <f>IFERROR(MATCH(AX$11,_calc_기준300!$CN$48:$EF$48,0),"")</f>
        <v>28</v>
      </c>
      <c r="AY58" s="25">
        <f>IFERROR(MATCH(AY$11,_calc_기준300!$CN$48:$EF$48,0),"")</f>
        <v>27</v>
      </c>
      <c r="AZ58" s="25">
        <f>IFERROR(MATCH(AZ$11,_calc_기준300!$CN$48:$EF$48,0),"")</f>
        <v>5</v>
      </c>
      <c r="BA58" s="25">
        <f>IFERROR(MATCH(BA$11,_calc_기준300!$CN$48:$EF$48,0),"")</f>
        <v>25</v>
      </c>
      <c r="BB58" s="25">
        <f>IFERROR(MATCH(BB$11,_calc_기준300!$CN$48:$EF$48,0),"")</f>
        <v>9</v>
      </c>
      <c r="BC58" s="25">
        <f>IFERROR(MATCH(BC$11,_calc_기준300!$CN$48:$EF$48,0),"")</f>
        <v>39</v>
      </c>
      <c r="BD58" s="25">
        <f>IFERROR(MATCH(BD$11,_calc_기준300!$CN$48:$EF$48,0),"")</f>
        <v>8</v>
      </c>
    </row>
    <row r="59" spans="1:56" ht="16.5" customHeight="1">
      <c r="A59" s="57">
        <f t="shared" si="3"/>
        <v>1197</v>
      </c>
      <c r="B59" s="40">
        <f>IFERROR(INDEX(전체당첨내역!$B:$B,MATCH($A59,전체당첨내역!$A:$A,0)),"")</f>
        <v>1</v>
      </c>
      <c r="C59" s="40">
        <f>IFERROR(INDEX(전체당첨내역!$C:$C,MATCH($A59,전체당첨내역!$A:$A,0)),"")</f>
        <v>5</v>
      </c>
      <c r="D59" s="40">
        <f>IFERROR(INDEX(전체당첨내역!$D:$D,MATCH($A59,전체당첨내역!$A:$A,0)),"")</f>
        <v>7</v>
      </c>
      <c r="E59" s="40">
        <f>IFERROR(INDEX(전체당첨내역!$E:$E,MATCH($A59,전체당첨내역!$A:$A,0)),"")</f>
        <v>26</v>
      </c>
      <c r="F59" s="40">
        <f>IFERROR(INDEX(전체당첨내역!$F:$F,MATCH($A59,전체당첨내역!$A:$A,0)),"")</f>
        <v>28</v>
      </c>
      <c r="G59" s="40">
        <f>IFERROR(INDEX(전체당첨내역!$G:$G,MATCH($A59,전체당첨내역!$A:$A,0)),"")</f>
        <v>43</v>
      </c>
      <c r="H59" s="41">
        <f>IFERROR(INDEX(전체당첨내역!$H:$H,MATCH($A59,전체당첨내역!$A:$A,0)),"")</f>
        <v>30</v>
      </c>
      <c r="I59" s="42">
        <f>IFERROR((INDEX(_calc_기준300!$CN$49:$EF$49,1,$B59)&gt;0)*(INDEX(_calc_기준300!$CN$49:$EF$49,1,$B59)&lt;=15)+(INDEX(_calc_기준300!$CN$49:$EF$49,1,$C59)&gt;0)*(INDEX(_calc_기준300!$CN$49:$EF$49,1,$C59)&lt;=15)+(INDEX(_calc_기준300!$CN$49:$EF$49,1,$D59)&gt;0)*(INDEX(_calc_기준300!$CN$49:$EF$49,1,$D59)&lt;=15)+(INDEX(_calc_기준300!$CN$49:$EF$49,1,$E59)&gt;0)*(INDEX(_calc_기준300!$CN$49:$EF$49,1,$E59)&lt;=15)+(INDEX(_calc_기준300!$CN$49:$EF$49,1,$F59)&gt;0)*(INDEX(_calc_기준300!$CN$49:$EF$49,1,$F59)&lt;=15)+(INDEX(_calc_기준300!$CN$49:$EF$49,1,$G59)&gt;0)*(INDEX(_calc_기준300!$CN$49:$EF$49,1,$G59)&lt;=15),"")</f>
        <v>1</v>
      </c>
      <c r="J59" s="40">
        <f>IFERROR((INDEX(_calc_기준300!$CN$49:$EF$49,1,$B59)&gt;15)*(INDEX(_calc_기준300!$CN$49:$EF$49,1,$B59)&lt;=30)+(INDEX(_calc_기준300!$CN$49:$EF$49,1,$C59)&gt;15)*(INDEX(_calc_기준300!$CN$49:$EF$49,1,$C59)&lt;=30)+(INDEX(_calc_기준300!$CN$49:$EF$49,1,$D59)&gt;15)*(INDEX(_calc_기준300!$CN$49:$EF$49,1,$D59)&lt;=30)+(INDEX(_calc_기준300!$CN$49:$EF$49,1,$E59)&gt;15)*(INDEX(_calc_기준300!$CN$49:$EF$49,1,$E59)&lt;=30)+(INDEX(_calc_기준300!$CN$49:$EF$49,1,$F59)&gt;15)*(INDEX(_calc_기준300!$CN$49:$EF$49,1,$F59)&lt;=30)+(INDEX(_calc_기준300!$CN$49:$EF$49,1,$G59)&gt;15)*(INDEX(_calc_기준300!$CN$49:$EF$49,1,$G59)&lt;=30),"")</f>
        <v>3</v>
      </c>
      <c r="K59" s="43">
        <f>IFERROR((INDEX(_calc_기준300!$CN$49:$EF$49,1,$B59)&gt;30)+(INDEX(_calc_기준300!$CN$49:$EF$49,1,$C59)&gt;30)+(INDEX(_calc_기준300!$CN$49:$EF$49,1,$D59)&gt;30)+(INDEX(_calc_기준300!$CN$49:$EF$49,1,$E59)&gt;30)+(INDEX(_calc_기준300!$CN$49:$EF$49,1,$F59)&gt;30)+(INDEX(_calc_기준300!$CN$49:$EF$49,1,$G59)&gt;30),"")</f>
        <v>2</v>
      </c>
      <c r="L59" s="25">
        <f>IFERROR(MATCH(L$11,_calc_기준300!$CN$49:$EF$49,0),"")</f>
        <v>33</v>
      </c>
      <c r="M59" s="25">
        <f>IFERROR(MATCH(M$11,_calc_기준300!$CN$49:$EF$49,0),"")</f>
        <v>14</v>
      </c>
      <c r="N59" s="25">
        <f>IFERROR(MATCH(N$11,_calc_기준300!$CN$49:$EF$49,0),"")</f>
        <v>44</v>
      </c>
      <c r="O59" s="25">
        <f>IFERROR(MATCH(O$11,_calc_기준300!$CN$49:$EF$49,0),"")</f>
        <v>22</v>
      </c>
      <c r="P59" s="25">
        <f>IFERROR(MATCH(P$11,_calc_기준300!$CN$49:$EF$49,0),"")</f>
        <v>21</v>
      </c>
      <c r="Q59" s="25">
        <f>IFERROR(MATCH(Q$11,_calc_기준300!$CN$49:$EF$49,0),"")</f>
        <v>30</v>
      </c>
      <c r="R59" s="25">
        <f>IFERROR(MATCH(R$11,_calc_기준300!$CN$49:$EF$49,0),"")</f>
        <v>34</v>
      </c>
      <c r="S59" s="25">
        <f>IFERROR(MATCH(S$11,_calc_기준300!$CN$49:$EF$49,0),"")</f>
        <v>35</v>
      </c>
      <c r="T59" s="25">
        <f>IFERROR(MATCH(T$11,_calc_기준300!$CN$49:$EF$49,0),"")</f>
        <v>18</v>
      </c>
      <c r="U59" s="25">
        <f>IFERROR(MATCH(U$11,_calc_기준300!$CN$49:$EF$49,0),"")</f>
        <v>6</v>
      </c>
      <c r="V59" s="25">
        <f>IFERROR(MATCH(V$11,_calc_기준300!$CN$49:$EF$49,0),"")</f>
        <v>12</v>
      </c>
      <c r="W59" s="25">
        <f>IFERROR(MATCH(W$11,_calc_기준300!$CN$49:$EF$49,0),"")</f>
        <v>45</v>
      </c>
      <c r="X59" s="25">
        <f>IFERROR(MATCH(X$11,_calc_기준300!$CN$49:$EF$49,0),"")</f>
        <v>38</v>
      </c>
      <c r="Y59" s="25">
        <f>IFERROR(MATCH(Y$11,_calc_기준300!$CN$49:$EF$49,0),"")</f>
        <v>1</v>
      </c>
      <c r="Z59" s="25">
        <f>IFERROR(MATCH(Z$11,_calc_기준300!$CN$49:$EF$49,0),"")</f>
        <v>11</v>
      </c>
      <c r="AA59" s="25">
        <f>IFERROR(MATCH(AA$11,_calc_기준300!$CN$49:$EF$49,0),"")</f>
        <v>31</v>
      </c>
      <c r="AB59" s="25">
        <f>IFERROR(MATCH(AB$11,_calc_기준300!$CN$49:$EF$49,0),"")</f>
        <v>36</v>
      </c>
      <c r="AC59" s="25">
        <f>IFERROR(MATCH(AC$11,_calc_기준300!$CN$49:$EF$49,0),"")</f>
        <v>41</v>
      </c>
      <c r="AD59" s="25">
        <f>IFERROR(MATCH(AD$11,_calc_기준300!$CN$49:$EF$49,0),"")</f>
        <v>16</v>
      </c>
      <c r="AE59" s="25">
        <f>IFERROR(MATCH(AE$11,_calc_기준300!$CN$49:$EF$49,0),"")</f>
        <v>2</v>
      </c>
      <c r="AF59" s="25">
        <f>IFERROR(MATCH(AF$11,_calc_기준300!$CN$49:$EF$49,0),"")</f>
        <v>7</v>
      </c>
      <c r="AG59" s="25">
        <f>IFERROR(MATCH(AG$11,_calc_기준300!$CN$49:$EF$49,0),"")</f>
        <v>13</v>
      </c>
      <c r="AH59" s="25">
        <f>IFERROR(MATCH(AH$11,_calc_기준300!$CN$49:$EF$49,0),"")</f>
        <v>43</v>
      </c>
      <c r="AI59" s="25">
        <f>IFERROR(MATCH(AI$11,_calc_기준300!$CN$49:$EF$49,0),"")</f>
        <v>3</v>
      </c>
      <c r="AJ59" s="25">
        <f>IFERROR(MATCH(AJ$11,_calc_기준300!$CN$49:$EF$49,0),"")</f>
        <v>24</v>
      </c>
      <c r="AK59" s="25">
        <f>IFERROR(MATCH(AK$11,_calc_기준300!$CN$49:$EF$49,0),"")</f>
        <v>29</v>
      </c>
      <c r="AL59" s="25">
        <f>IFERROR(MATCH(AL$11,_calc_기준300!$CN$49:$EF$49,0),"")</f>
        <v>10</v>
      </c>
      <c r="AM59" s="25">
        <f>IFERROR(MATCH(AM$11,_calc_기준300!$CN$49:$EF$49,0),"")</f>
        <v>20</v>
      </c>
      <c r="AN59" s="25">
        <f>IFERROR(MATCH(AN$11,_calc_기준300!$CN$49:$EF$49,0),"")</f>
        <v>17</v>
      </c>
      <c r="AO59" s="25">
        <f>IFERROR(MATCH(AO$11,_calc_기준300!$CN$49:$EF$49,0),"")</f>
        <v>26</v>
      </c>
      <c r="AP59" s="25">
        <f>IFERROR(MATCH(AP$11,_calc_기준300!$CN$49:$EF$49,0),"")</f>
        <v>4</v>
      </c>
      <c r="AQ59" s="25">
        <f>IFERROR(MATCH(AQ$11,_calc_기준300!$CN$49:$EF$49,0),"")</f>
        <v>40</v>
      </c>
      <c r="AR59" s="25">
        <f>IFERROR(MATCH(AR$11,_calc_기준300!$CN$49:$EF$49,0),"")</f>
        <v>42</v>
      </c>
      <c r="AS59" s="25">
        <f>IFERROR(MATCH(AS$11,_calc_기준300!$CN$49:$EF$49,0),"")</f>
        <v>37</v>
      </c>
      <c r="AT59" s="25">
        <f>IFERROR(MATCH(AT$11,_calc_기준300!$CN$49:$EF$49,0),"")</f>
        <v>19</v>
      </c>
      <c r="AU59" s="25">
        <f>IFERROR(MATCH(AU$11,_calc_기준300!$CN$49:$EF$49,0),"")</f>
        <v>32</v>
      </c>
      <c r="AV59" s="25">
        <f>IFERROR(MATCH(AV$11,_calc_기준300!$CN$49:$EF$49,0),"")</f>
        <v>15</v>
      </c>
      <c r="AW59" s="25">
        <f>IFERROR(MATCH(AW$11,_calc_기준300!$CN$49:$EF$49,0),"")</f>
        <v>28</v>
      </c>
      <c r="AX59" s="25">
        <f>IFERROR(MATCH(AX$11,_calc_기준300!$CN$49:$EF$49,0),"")</f>
        <v>5</v>
      </c>
      <c r="AY59" s="25">
        <f>IFERROR(MATCH(AY$11,_calc_기준300!$CN$49:$EF$49,0),"")</f>
        <v>23</v>
      </c>
      <c r="AZ59" s="25">
        <f>IFERROR(MATCH(AZ$11,_calc_기준300!$CN$49:$EF$49,0),"")</f>
        <v>27</v>
      </c>
      <c r="BA59" s="25">
        <f>IFERROR(MATCH(BA$11,_calc_기준300!$CN$49:$EF$49,0),"")</f>
        <v>25</v>
      </c>
      <c r="BB59" s="25">
        <f>IFERROR(MATCH(BB$11,_calc_기준300!$CN$49:$EF$49,0),"")</f>
        <v>9</v>
      </c>
      <c r="BC59" s="25">
        <f>IFERROR(MATCH(BC$11,_calc_기준300!$CN$49:$EF$49,0),"")</f>
        <v>39</v>
      </c>
      <c r="BD59" s="25">
        <f>IFERROR(MATCH(BD$11,_calc_기준300!$CN$49:$EF$49,0),"")</f>
        <v>8</v>
      </c>
    </row>
    <row r="60" spans="1:56" ht="16.5" customHeight="1">
      <c r="A60" s="57">
        <f t="shared" si="3"/>
        <v>1196</v>
      </c>
      <c r="B60" s="40">
        <f>IFERROR(INDEX(전체당첨내역!$B:$B,MATCH($A60,전체당첨내역!$A:$A,0)),"")</f>
        <v>8</v>
      </c>
      <c r="C60" s="40">
        <f>IFERROR(INDEX(전체당첨내역!$C:$C,MATCH($A60,전체당첨내역!$A:$A,0)),"")</f>
        <v>12</v>
      </c>
      <c r="D60" s="40">
        <f>IFERROR(INDEX(전체당첨내역!$D:$D,MATCH($A60,전체당첨내역!$A:$A,0)),"")</f>
        <v>15</v>
      </c>
      <c r="E60" s="40">
        <f>IFERROR(INDEX(전체당첨내역!$E:$E,MATCH($A60,전체당첨내역!$A:$A,0)),"")</f>
        <v>29</v>
      </c>
      <c r="F60" s="40">
        <f>IFERROR(INDEX(전체당첨내역!$F:$F,MATCH($A60,전체당첨내역!$A:$A,0)),"")</f>
        <v>40</v>
      </c>
      <c r="G60" s="40">
        <f>IFERROR(INDEX(전체당첨내역!$G:$G,MATCH($A60,전체당첨내역!$A:$A,0)),"")</f>
        <v>45</v>
      </c>
      <c r="H60" s="41">
        <f>IFERROR(INDEX(전체당첨내역!$H:$H,MATCH($A60,전체당첨내역!$A:$A,0)),"")</f>
        <v>14</v>
      </c>
      <c r="I60" s="42">
        <f>IFERROR((INDEX(_calc_기준300!$CN$50:$EF$50,1,$B60)&gt;0)*(INDEX(_calc_기준300!$CN$50:$EF$50,1,$B60)&lt;=15)+(INDEX(_calc_기준300!$CN$50:$EF$50,1,$C60)&gt;0)*(INDEX(_calc_기준300!$CN$50:$EF$50,1,$C60)&lt;=15)+(INDEX(_calc_기준300!$CN$50:$EF$50,1,$D60)&gt;0)*(INDEX(_calc_기준300!$CN$50:$EF$50,1,$D60)&lt;=15)+(INDEX(_calc_기준300!$CN$50:$EF$50,1,$E60)&gt;0)*(INDEX(_calc_기준300!$CN$50:$EF$50,1,$E60)&lt;=15)+(INDEX(_calc_기준300!$CN$50:$EF$50,1,$F60)&gt;0)*(INDEX(_calc_기준300!$CN$50:$EF$50,1,$F60)&lt;=15)+(INDEX(_calc_기준300!$CN$50:$EF$50,1,$G60)&gt;0)*(INDEX(_calc_기준300!$CN$50:$EF$50,1,$G60)&lt;=15),"")</f>
        <v>2</v>
      </c>
      <c r="J60" s="40">
        <f>IFERROR((INDEX(_calc_기준300!$CN$50:$EF$50,1,$B60)&gt;15)*(INDEX(_calc_기준300!$CN$50:$EF$50,1,$B60)&lt;=30)+(INDEX(_calc_기준300!$CN$50:$EF$50,1,$C60)&gt;15)*(INDEX(_calc_기준300!$CN$50:$EF$50,1,$C60)&lt;=30)+(INDEX(_calc_기준300!$CN$50:$EF$50,1,$D60)&gt;15)*(INDEX(_calc_기준300!$CN$50:$EF$50,1,$D60)&lt;=30)+(INDEX(_calc_기준300!$CN$50:$EF$50,1,$E60)&gt;15)*(INDEX(_calc_기준300!$CN$50:$EF$50,1,$E60)&lt;=30)+(INDEX(_calc_기준300!$CN$50:$EF$50,1,$F60)&gt;15)*(INDEX(_calc_기준300!$CN$50:$EF$50,1,$F60)&lt;=30)+(INDEX(_calc_기준300!$CN$50:$EF$50,1,$G60)&gt;15)*(INDEX(_calc_기준300!$CN$50:$EF$50,1,$G60)&lt;=30),"")</f>
        <v>1</v>
      </c>
      <c r="K60" s="43">
        <f>IFERROR((INDEX(_calc_기준300!$CN$50:$EF$50,1,$B60)&gt;30)+(INDEX(_calc_기준300!$CN$50:$EF$50,1,$C60)&gt;30)+(INDEX(_calc_기준300!$CN$50:$EF$50,1,$D60)&gt;30)+(INDEX(_calc_기준300!$CN$50:$EF$50,1,$E60)&gt;30)+(INDEX(_calc_기준300!$CN$50:$EF$50,1,$F60)&gt;30)+(INDEX(_calc_기준300!$CN$50:$EF$50,1,$G60)&gt;30),"")</f>
        <v>3</v>
      </c>
      <c r="L60" s="25">
        <f>IFERROR(MATCH(L$11,_calc_기준300!$CN$50:$EF$50,0),"")</f>
        <v>14</v>
      </c>
      <c r="M60" s="25">
        <f>IFERROR(MATCH(M$11,_calc_기준300!$CN$50:$EF$50,0),"")</f>
        <v>33</v>
      </c>
      <c r="N60" s="25">
        <f>IFERROR(MATCH(N$11,_calc_기준300!$CN$50:$EF$50,0),"")</f>
        <v>44</v>
      </c>
      <c r="O60" s="25">
        <f>IFERROR(MATCH(O$11,_calc_기준300!$CN$50:$EF$50,0),"")</f>
        <v>22</v>
      </c>
      <c r="P60" s="25">
        <f>IFERROR(MATCH(P$11,_calc_기준300!$CN$50:$EF$50,0),"")</f>
        <v>21</v>
      </c>
      <c r="Q60" s="25">
        <f>IFERROR(MATCH(Q$11,_calc_기준300!$CN$50:$EF$50,0),"")</f>
        <v>30</v>
      </c>
      <c r="R60" s="25">
        <f>IFERROR(MATCH(R$11,_calc_기준300!$CN$50:$EF$50,0),"")</f>
        <v>35</v>
      </c>
      <c r="S60" s="25">
        <f>IFERROR(MATCH(S$11,_calc_기준300!$CN$50:$EF$50,0),"")</f>
        <v>34</v>
      </c>
      <c r="T60" s="25">
        <f>IFERROR(MATCH(T$11,_calc_기준300!$CN$50:$EF$50,0),"")</f>
        <v>45</v>
      </c>
      <c r="U60" s="25">
        <f>IFERROR(MATCH(U$11,_calc_기준300!$CN$50:$EF$50,0),"")</f>
        <v>18</v>
      </c>
      <c r="V60" s="25">
        <f>IFERROR(MATCH(V$11,_calc_기준300!$CN$50:$EF$50,0),"")</f>
        <v>12</v>
      </c>
      <c r="W60" s="25">
        <f>IFERROR(MATCH(W$11,_calc_기준300!$CN$50:$EF$50,0),"")</f>
        <v>38</v>
      </c>
      <c r="X60" s="25">
        <f>IFERROR(MATCH(X$11,_calc_기준300!$CN$50:$EF$50,0),"")</f>
        <v>36</v>
      </c>
      <c r="Y60" s="25">
        <f>IFERROR(MATCH(Y$11,_calc_기준300!$CN$50:$EF$50,0),"")</f>
        <v>1</v>
      </c>
      <c r="Z60" s="25">
        <f>IFERROR(MATCH(Z$11,_calc_기준300!$CN$50:$EF$50,0),"")</f>
        <v>6</v>
      </c>
      <c r="AA60" s="25">
        <f>IFERROR(MATCH(AA$11,_calc_기준300!$CN$50:$EF$50,0),"")</f>
        <v>31</v>
      </c>
      <c r="AB60" s="25">
        <f>IFERROR(MATCH(AB$11,_calc_기준300!$CN$50:$EF$50,0),"")</f>
        <v>41</v>
      </c>
      <c r="AC60" s="25">
        <f>IFERROR(MATCH(AC$11,_calc_기준300!$CN$50:$EF$50,0),"")</f>
        <v>7</v>
      </c>
      <c r="AD60" s="25">
        <f>IFERROR(MATCH(AD$11,_calc_기준300!$CN$50:$EF$50,0),"")</f>
        <v>2</v>
      </c>
      <c r="AE60" s="25">
        <f>IFERROR(MATCH(AE$11,_calc_기준300!$CN$50:$EF$50,0),"")</f>
        <v>13</v>
      </c>
      <c r="AF60" s="25">
        <f>IFERROR(MATCH(AF$11,_calc_기준300!$CN$50:$EF$50,0),"")</f>
        <v>16</v>
      </c>
      <c r="AG60" s="25">
        <f>IFERROR(MATCH(AG$11,_calc_기준300!$CN$50:$EF$50,0),"")</f>
        <v>3</v>
      </c>
      <c r="AH60" s="25">
        <f>IFERROR(MATCH(AH$11,_calc_기준300!$CN$50:$EF$50,0),"")</f>
        <v>20</v>
      </c>
      <c r="AI60" s="25">
        <f>IFERROR(MATCH(AI$11,_calc_기준300!$CN$50:$EF$50,0),"")</f>
        <v>26</v>
      </c>
      <c r="AJ60" s="25">
        <f>IFERROR(MATCH(AJ$11,_calc_기준300!$CN$50:$EF$50,0),"")</f>
        <v>29</v>
      </c>
      <c r="AK60" s="25">
        <f>IFERROR(MATCH(AK$11,_calc_기준300!$CN$50:$EF$50,0),"")</f>
        <v>43</v>
      </c>
      <c r="AL60" s="25">
        <f>IFERROR(MATCH(AL$11,_calc_기준300!$CN$50:$EF$50,0),"")</f>
        <v>10</v>
      </c>
      <c r="AM60" s="25">
        <f>IFERROR(MATCH(AM$11,_calc_기준300!$CN$50:$EF$50,0),"")</f>
        <v>24</v>
      </c>
      <c r="AN60" s="25">
        <f>IFERROR(MATCH(AN$11,_calc_기준300!$CN$50:$EF$50,0),"")</f>
        <v>11</v>
      </c>
      <c r="AO60" s="25">
        <f>IFERROR(MATCH(AO$11,_calc_기준300!$CN$50:$EF$50,0),"")</f>
        <v>42</v>
      </c>
      <c r="AP60" s="25">
        <f>IFERROR(MATCH(AP$11,_calc_기준300!$CN$50:$EF$50,0),"")</f>
        <v>4</v>
      </c>
      <c r="AQ60" s="25">
        <f>IFERROR(MATCH(AQ$11,_calc_기준300!$CN$50:$EF$50,0),"")</f>
        <v>40</v>
      </c>
      <c r="AR60" s="25">
        <f>IFERROR(MATCH(AR$11,_calc_기준300!$CN$50:$EF$50,0),"")</f>
        <v>37</v>
      </c>
      <c r="AS60" s="25">
        <f>IFERROR(MATCH(AS$11,_calc_기준300!$CN$50:$EF$50,0),"")</f>
        <v>32</v>
      </c>
      <c r="AT60" s="25">
        <f>IFERROR(MATCH(AT$11,_calc_기준300!$CN$50:$EF$50,0),"")</f>
        <v>15</v>
      </c>
      <c r="AU60" s="25">
        <f>IFERROR(MATCH(AU$11,_calc_기준300!$CN$50:$EF$50,0),"")</f>
        <v>17</v>
      </c>
      <c r="AV60" s="25">
        <f>IFERROR(MATCH(AV$11,_calc_기준300!$CN$50:$EF$50,0),"")</f>
        <v>19</v>
      </c>
      <c r="AW60" s="25">
        <f>IFERROR(MATCH(AW$11,_calc_기준300!$CN$50:$EF$50,0),"")</f>
        <v>28</v>
      </c>
      <c r="AX60" s="25">
        <f>IFERROR(MATCH(AX$11,_calc_기준300!$CN$50:$EF$50,0),"")</f>
        <v>5</v>
      </c>
      <c r="AY60" s="25">
        <f>IFERROR(MATCH(AY$11,_calc_기준300!$CN$50:$EF$50,0),"")</f>
        <v>23</v>
      </c>
      <c r="AZ60" s="25">
        <f>IFERROR(MATCH(AZ$11,_calc_기준300!$CN$50:$EF$50,0),"")</f>
        <v>27</v>
      </c>
      <c r="BA60" s="25">
        <f>IFERROR(MATCH(BA$11,_calc_기준300!$CN$50:$EF$50,0),"")</f>
        <v>25</v>
      </c>
      <c r="BB60" s="25">
        <f>IFERROR(MATCH(BB$11,_calc_기준300!$CN$50:$EF$50,0),"")</f>
        <v>9</v>
      </c>
      <c r="BC60" s="25">
        <f>IFERROR(MATCH(BC$11,_calc_기준300!$CN$50:$EF$50,0),"")</f>
        <v>39</v>
      </c>
      <c r="BD60" s="25">
        <f>IFERROR(MATCH(BD$11,_calc_기준300!$CN$50:$EF$50,0),"")</f>
        <v>8</v>
      </c>
    </row>
    <row r="61" spans="1:56" ht="16.5" customHeight="1">
      <c r="A61" s="57">
        <f t="shared" si="3"/>
        <v>1195</v>
      </c>
      <c r="B61" s="40">
        <f>IFERROR(INDEX(전체당첨내역!$B:$B,MATCH($A61,전체당첨내역!$A:$A,0)),"")</f>
        <v>3</v>
      </c>
      <c r="C61" s="40">
        <f>IFERROR(INDEX(전체당첨내역!$C:$C,MATCH($A61,전체당첨내역!$A:$A,0)),"")</f>
        <v>15</v>
      </c>
      <c r="D61" s="40">
        <f>IFERROR(INDEX(전체당첨내역!$D:$D,MATCH($A61,전체당첨내역!$A:$A,0)),"")</f>
        <v>27</v>
      </c>
      <c r="E61" s="40">
        <f>IFERROR(INDEX(전체당첨내역!$E:$E,MATCH($A61,전체당첨내역!$A:$A,0)),"")</f>
        <v>33</v>
      </c>
      <c r="F61" s="40">
        <f>IFERROR(INDEX(전체당첨내역!$F:$F,MATCH($A61,전체당첨내역!$A:$A,0)),"")</f>
        <v>34</v>
      </c>
      <c r="G61" s="40">
        <f>IFERROR(INDEX(전체당첨내역!$G:$G,MATCH($A61,전체당첨내역!$A:$A,0)),"")</f>
        <v>36</v>
      </c>
      <c r="H61" s="41">
        <f>IFERROR(INDEX(전체당첨내역!$H:$H,MATCH($A61,전체당첨내역!$A:$A,0)),"")</f>
        <v>37</v>
      </c>
      <c r="I61" s="42">
        <f>IFERROR((INDEX(_calc_기준300!$CN$51:$EF$51,1,$B61)&gt;0)*(INDEX(_calc_기준300!$CN$51:$EF$51,1,$B61)&lt;=15)+(INDEX(_calc_기준300!$CN$51:$EF$51,1,$C61)&gt;0)*(INDEX(_calc_기준300!$CN$51:$EF$51,1,$C61)&lt;=15)+(INDEX(_calc_기준300!$CN$51:$EF$51,1,$D61)&gt;0)*(INDEX(_calc_기준300!$CN$51:$EF$51,1,$D61)&lt;=15)+(INDEX(_calc_기준300!$CN$51:$EF$51,1,$E61)&gt;0)*(INDEX(_calc_기준300!$CN$51:$EF$51,1,$E61)&lt;=15)+(INDEX(_calc_기준300!$CN$51:$EF$51,1,$F61)&gt;0)*(INDEX(_calc_기준300!$CN$51:$EF$51,1,$F61)&lt;=15)+(INDEX(_calc_기준300!$CN$51:$EF$51,1,$G61)&gt;0)*(INDEX(_calc_기준300!$CN$51:$EF$51,1,$G61)&lt;=15),"")</f>
        <v>3</v>
      </c>
      <c r="J61" s="40">
        <f>IFERROR((INDEX(_calc_기준300!$CN$51:$EF$51,1,$B61)&gt;15)*(INDEX(_calc_기준300!$CN$51:$EF$51,1,$B61)&lt;=30)+(INDEX(_calc_기준300!$CN$51:$EF$51,1,$C61)&gt;15)*(INDEX(_calc_기준300!$CN$51:$EF$51,1,$C61)&lt;=30)+(INDEX(_calc_기준300!$CN$51:$EF$51,1,$D61)&gt;15)*(INDEX(_calc_기준300!$CN$51:$EF$51,1,$D61)&lt;=30)+(INDEX(_calc_기준300!$CN$51:$EF$51,1,$E61)&gt;15)*(INDEX(_calc_기준300!$CN$51:$EF$51,1,$E61)&lt;=30)+(INDEX(_calc_기준300!$CN$51:$EF$51,1,$F61)&gt;15)*(INDEX(_calc_기준300!$CN$51:$EF$51,1,$F61)&lt;=30)+(INDEX(_calc_기준300!$CN$51:$EF$51,1,$G61)&gt;15)*(INDEX(_calc_기준300!$CN$51:$EF$51,1,$G61)&lt;=30),"")</f>
        <v>1</v>
      </c>
      <c r="K61" s="43">
        <f>IFERROR((INDEX(_calc_기준300!$CN$51:$EF$51,1,$B61)&gt;30)+(INDEX(_calc_기준300!$CN$51:$EF$51,1,$C61)&gt;30)+(INDEX(_calc_기준300!$CN$51:$EF$51,1,$D61)&gt;30)+(INDEX(_calc_기준300!$CN$51:$EF$51,1,$E61)&gt;30)+(INDEX(_calc_기준300!$CN$51:$EF$51,1,$F61)&gt;30)+(INDEX(_calc_기준300!$CN$51:$EF$51,1,$G61)&gt;30),"")</f>
        <v>2</v>
      </c>
      <c r="L61" s="25">
        <f>IFERROR(MATCH(L$11,_calc_기준300!$CN$51:$EF$51,0),"")</f>
        <v>14</v>
      </c>
      <c r="M61" s="25">
        <f>IFERROR(MATCH(M$11,_calc_기준300!$CN$51:$EF$51,0),"")</f>
        <v>33</v>
      </c>
      <c r="N61" s="25">
        <f>IFERROR(MATCH(N$11,_calc_기준300!$CN$51:$EF$51,0),"")</f>
        <v>22</v>
      </c>
      <c r="O61" s="25">
        <f>IFERROR(MATCH(O$11,_calc_기준300!$CN$51:$EF$51,0),"")</f>
        <v>30</v>
      </c>
      <c r="P61" s="25">
        <f>IFERROR(MATCH(P$11,_calc_기준300!$CN$51:$EF$51,0),"")</f>
        <v>21</v>
      </c>
      <c r="Q61" s="25">
        <f>IFERROR(MATCH(Q$11,_calc_기준300!$CN$51:$EF$51,0),"")</f>
        <v>44</v>
      </c>
      <c r="R61" s="25">
        <f>IFERROR(MATCH(R$11,_calc_기준300!$CN$51:$EF$51,0),"")</f>
        <v>45</v>
      </c>
      <c r="S61" s="25">
        <f>IFERROR(MATCH(S$11,_calc_기준300!$CN$51:$EF$51,0),"")</f>
        <v>35</v>
      </c>
      <c r="T61" s="25">
        <f>IFERROR(MATCH(T$11,_calc_기준300!$CN$51:$EF$51,0),"")</f>
        <v>34</v>
      </c>
      <c r="U61" s="25">
        <f>IFERROR(MATCH(U$11,_calc_기준300!$CN$51:$EF$51,0),"")</f>
        <v>18</v>
      </c>
      <c r="V61" s="25">
        <f>IFERROR(MATCH(V$11,_calc_기준300!$CN$51:$EF$51,0),"")</f>
        <v>36</v>
      </c>
      <c r="W61" s="25">
        <f>IFERROR(MATCH(W$11,_calc_기준300!$CN$51:$EF$51,0),"")</f>
        <v>12</v>
      </c>
      <c r="X61" s="25">
        <f>IFERROR(MATCH(X$11,_calc_기준300!$CN$51:$EF$51,0),"")</f>
        <v>1</v>
      </c>
      <c r="Y61" s="25">
        <f>IFERROR(MATCH(Y$11,_calc_기준300!$CN$51:$EF$51,0),"")</f>
        <v>38</v>
      </c>
      <c r="Z61" s="25">
        <f>IFERROR(MATCH(Z$11,_calc_기준300!$CN$51:$EF$51,0),"")</f>
        <v>16</v>
      </c>
      <c r="AA61" s="25">
        <f>IFERROR(MATCH(AA$11,_calc_기준300!$CN$51:$EF$51,0),"")</f>
        <v>6</v>
      </c>
      <c r="AB61" s="25">
        <f>IFERROR(MATCH(AB$11,_calc_기준300!$CN$51:$EF$51,0),"")</f>
        <v>26</v>
      </c>
      <c r="AC61" s="25">
        <f>IFERROR(MATCH(AC$11,_calc_기준300!$CN$51:$EF$51,0),"")</f>
        <v>41</v>
      </c>
      <c r="AD61" s="25">
        <f>IFERROR(MATCH(AD$11,_calc_기준300!$CN$51:$EF$51,0),"")</f>
        <v>29</v>
      </c>
      <c r="AE61" s="25">
        <f>IFERROR(MATCH(AE$11,_calc_기준300!$CN$51:$EF$51,0),"")</f>
        <v>7</v>
      </c>
      <c r="AF61" s="25">
        <f>IFERROR(MATCH(AF$11,_calc_기준300!$CN$51:$EF$51,0),"")</f>
        <v>3</v>
      </c>
      <c r="AG61" s="25">
        <f>IFERROR(MATCH(AG$11,_calc_기준300!$CN$51:$EF$51,0),"")</f>
        <v>10</v>
      </c>
      <c r="AH61" s="25">
        <f>IFERROR(MATCH(AH$11,_calc_기준300!$CN$51:$EF$51,0),"")</f>
        <v>13</v>
      </c>
      <c r="AI61" s="25">
        <f>IFERROR(MATCH(AI$11,_calc_기준300!$CN$51:$EF$51,0),"")</f>
        <v>31</v>
      </c>
      <c r="AJ61" s="25">
        <f>IFERROR(MATCH(AJ$11,_calc_기준300!$CN$51:$EF$51,0),"")</f>
        <v>43</v>
      </c>
      <c r="AK61" s="25">
        <f>IFERROR(MATCH(AK$11,_calc_기준300!$CN$51:$EF$51,0),"")</f>
        <v>20</v>
      </c>
      <c r="AL61" s="25">
        <f>IFERROR(MATCH(AL$11,_calc_기준300!$CN$51:$EF$51,0),"")</f>
        <v>24</v>
      </c>
      <c r="AM61" s="25">
        <f>IFERROR(MATCH(AM$11,_calc_기준300!$CN$51:$EF$51,0),"")</f>
        <v>4</v>
      </c>
      <c r="AN61" s="25">
        <f>IFERROR(MATCH(AN$11,_calc_기준300!$CN$51:$EF$51,0),"")</f>
        <v>42</v>
      </c>
      <c r="AO61" s="25">
        <f>IFERROR(MATCH(AO$11,_calc_기준300!$CN$51:$EF$51,0),"")</f>
        <v>11</v>
      </c>
      <c r="AP61" s="25">
        <f>IFERROR(MATCH(AP$11,_calc_기준300!$CN$51:$EF$51,0),"")</f>
        <v>2</v>
      </c>
      <c r="AQ61" s="25">
        <f>IFERROR(MATCH(AQ$11,_calc_기준300!$CN$51:$EF$51,0),"")</f>
        <v>15</v>
      </c>
      <c r="AR61" s="25">
        <f>IFERROR(MATCH(AR$11,_calc_기준300!$CN$51:$EF$51,0),"")</f>
        <v>32</v>
      </c>
      <c r="AS61" s="25">
        <f>IFERROR(MATCH(AS$11,_calc_기준300!$CN$51:$EF$51,0),"")</f>
        <v>40</v>
      </c>
      <c r="AT61" s="25">
        <f>IFERROR(MATCH(AT$11,_calc_기준300!$CN$51:$EF$51,0),"")</f>
        <v>37</v>
      </c>
      <c r="AU61" s="25">
        <f>IFERROR(MATCH(AU$11,_calc_기준300!$CN$51:$EF$51,0),"")</f>
        <v>19</v>
      </c>
      <c r="AV61" s="25">
        <f>IFERROR(MATCH(AV$11,_calc_기준300!$CN$51:$EF$51,0),"")</f>
        <v>5</v>
      </c>
      <c r="AW61" s="25">
        <f>IFERROR(MATCH(AW$11,_calc_기준300!$CN$51:$EF$51,0),"")</f>
        <v>17</v>
      </c>
      <c r="AX61" s="25">
        <f>IFERROR(MATCH(AX$11,_calc_기준300!$CN$51:$EF$51,0),"")</f>
        <v>28</v>
      </c>
      <c r="AY61" s="25">
        <f>IFERROR(MATCH(AY$11,_calc_기준300!$CN$51:$EF$51,0),"")</f>
        <v>23</v>
      </c>
      <c r="AZ61" s="25">
        <f>IFERROR(MATCH(AZ$11,_calc_기준300!$CN$51:$EF$51,0),"")</f>
        <v>27</v>
      </c>
      <c r="BA61" s="25">
        <f>IFERROR(MATCH(BA$11,_calc_기준300!$CN$51:$EF$51,0),"")</f>
        <v>25</v>
      </c>
      <c r="BB61" s="25">
        <f>IFERROR(MATCH(BB$11,_calc_기준300!$CN$51:$EF$51,0),"")</f>
        <v>9</v>
      </c>
      <c r="BC61" s="25">
        <f>IFERROR(MATCH(BC$11,_calc_기준300!$CN$51:$EF$51,0),"")</f>
        <v>39</v>
      </c>
      <c r="BD61" s="25">
        <f>IFERROR(MATCH(BD$11,_calc_기준300!$CN$51:$EF$51,0),"")</f>
        <v>8</v>
      </c>
    </row>
    <row r="62" spans="1:56" ht="16.5" customHeight="1">
      <c r="A62" s="57">
        <f t="shared" si="3"/>
        <v>1194</v>
      </c>
      <c r="B62" s="40">
        <f>IFERROR(INDEX(전체당첨내역!$B:$B,MATCH($A62,전체당첨내역!$A:$A,0)),"")</f>
        <v>3</v>
      </c>
      <c r="C62" s="40">
        <f>IFERROR(INDEX(전체당첨내역!$C:$C,MATCH($A62,전체당첨내역!$A:$A,0)),"")</f>
        <v>13</v>
      </c>
      <c r="D62" s="40">
        <f>IFERROR(INDEX(전체당첨내역!$D:$D,MATCH($A62,전체당첨내역!$A:$A,0)),"")</f>
        <v>15</v>
      </c>
      <c r="E62" s="40">
        <f>IFERROR(INDEX(전체당첨내역!$E:$E,MATCH($A62,전체당첨내역!$A:$A,0)),"")</f>
        <v>24</v>
      </c>
      <c r="F62" s="40">
        <f>IFERROR(INDEX(전체당첨내역!$F:$F,MATCH($A62,전체당첨내역!$A:$A,0)),"")</f>
        <v>33</v>
      </c>
      <c r="G62" s="40">
        <f>IFERROR(INDEX(전체당첨내역!$G:$G,MATCH($A62,전체당첨내역!$A:$A,0)),"")</f>
        <v>37</v>
      </c>
      <c r="H62" s="41">
        <f>IFERROR(INDEX(전체당첨내역!$H:$H,MATCH($A62,전체당첨내역!$A:$A,0)),"")</f>
        <v>2</v>
      </c>
      <c r="I62" s="42">
        <f>IFERROR((INDEX(_calc_기준300!$CN$52:$EF$52,1,$B62)&gt;0)*(INDEX(_calc_기준300!$CN$52:$EF$52,1,$B62)&lt;=15)+(INDEX(_calc_기준300!$CN$52:$EF$52,1,$C62)&gt;0)*(INDEX(_calc_기준300!$CN$52:$EF$52,1,$C62)&lt;=15)+(INDEX(_calc_기준300!$CN$52:$EF$52,1,$D62)&gt;0)*(INDEX(_calc_기준300!$CN$52:$EF$52,1,$D62)&lt;=15)+(INDEX(_calc_기준300!$CN$52:$EF$52,1,$E62)&gt;0)*(INDEX(_calc_기준300!$CN$52:$EF$52,1,$E62)&lt;=15)+(INDEX(_calc_기준300!$CN$52:$EF$52,1,$F62)&gt;0)*(INDEX(_calc_기준300!$CN$52:$EF$52,1,$F62)&lt;=15)+(INDEX(_calc_기준300!$CN$52:$EF$52,1,$G62)&gt;0)*(INDEX(_calc_기준300!$CN$52:$EF$52,1,$G62)&lt;=15),"")</f>
        <v>2</v>
      </c>
      <c r="J62" s="40">
        <f>IFERROR((INDEX(_calc_기준300!$CN$52:$EF$52,1,$B62)&gt;15)*(INDEX(_calc_기준300!$CN$52:$EF$52,1,$B62)&lt;=30)+(INDEX(_calc_기준300!$CN$52:$EF$52,1,$C62)&gt;15)*(INDEX(_calc_기준300!$CN$52:$EF$52,1,$C62)&lt;=30)+(INDEX(_calc_기준300!$CN$52:$EF$52,1,$D62)&gt;15)*(INDEX(_calc_기준300!$CN$52:$EF$52,1,$D62)&lt;=30)+(INDEX(_calc_기준300!$CN$52:$EF$52,1,$E62)&gt;15)*(INDEX(_calc_기준300!$CN$52:$EF$52,1,$E62)&lt;=30)+(INDEX(_calc_기준300!$CN$52:$EF$52,1,$F62)&gt;15)*(INDEX(_calc_기준300!$CN$52:$EF$52,1,$F62)&lt;=30)+(INDEX(_calc_기준300!$CN$52:$EF$52,1,$G62)&gt;15)*(INDEX(_calc_기준300!$CN$52:$EF$52,1,$G62)&lt;=30),"")</f>
        <v>2</v>
      </c>
      <c r="K62" s="43">
        <f>IFERROR((INDEX(_calc_기준300!$CN$52:$EF$52,1,$B62)&gt;30)+(INDEX(_calc_기준300!$CN$52:$EF$52,1,$C62)&gt;30)+(INDEX(_calc_기준300!$CN$52:$EF$52,1,$D62)&gt;30)+(INDEX(_calc_기준300!$CN$52:$EF$52,1,$E62)&gt;30)+(INDEX(_calc_기준300!$CN$52:$EF$52,1,$F62)&gt;30)+(INDEX(_calc_기준300!$CN$52:$EF$52,1,$G62)&gt;30),"")</f>
        <v>2</v>
      </c>
      <c r="L62" s="25">
        <f>IFERROR(MATCH(L$11,_calc_기준300!$CN$52:$EF$52,0),"")</f>
        <v>33</v>
      </c>
      <c r="M62" s="25">
        <f>IFERROR(MATCH(M$11,_calc_기준300!$CN$52:$EF$52,0),"")</f>
        <v>14</v>
      </c>
      <c r="N62" s="25">
        <f>IFERROR(MATCH(N$11,_calc_기준300!$CN$52:$EF$52,0),"")</f>
        <v>22</v>
      </c>
      <c r="O62" s="25">
        <f>IFERROR(MATCH(O$11,_calc_기준300!$CN$52:$EF$52,0),"")</f>
        <v>30</v>
      </c>
      <c r="P62" s="25">
        <f>IFERROR(MATCH(P$11,_calc_기준300!$CN$52:$EF$52,0),"")</f>
        <v>21</v>
      </c>
      <c r="Q62" s="25">
        <f>IFERROR(MATCH(Q$11,_calc_기준300!$CN$52:$EF$52,0),"")</f>
        <v>35</v>
      </c>
      <c r="R62" s="25">
        <f>IFERROR(MATCH(R$11,_calc_기준300!$CN$52:$EF$52,0),"")</f>
        <v>44</v>
      </c>
      <c r="S62" s="25">
        <f>IFERROR(MATCH(S$11,_calc_기준300!$CN$52:$EF$52,0),"")</f>
        <v>45</v>
      </c>
      <c r="T62" s="25">
        <f>IFERROR(MATCH(T$11,_calc_기준300!$CN$52:$EF$52,0),"")</f>
        <v>18</v>
      </c>
      <c r="U62" s="25">
        <f>IFERROR(MATCH(U$11,_calc_기준300!$CN$52:$EF$52,0),"")</f>
        <v>34</v>
      </c>
      <c r="V62" s="25">
        <f>IFERROR(MATCH(V$11,_calc_기준300!$CN$52:$EF$52,0),"")</f>
        <v>36</v>
      </c>
      <c r="W62" s="25">
        <f>IFERROR(MATCH(W$11,_calc_기준300!$CN$52:$EF$52,0),"")</f>
        <v>41</v>
      </c>
      <c r="X62" s="25">
        <f>IFERROR(MATCH(X$11,_calc_기준300!$CN$52:$EF$52,0),"")</f>
        <v>38</v>
      </c>
      <c r="Y62" s="25">
        <f>IFERROR(MATCH(Y$11,_calc_기준300!$CN$52:$EF$52,0),"")</f>
        <v>12</v>
      </c>
      <c r="Z62" s="25">
        <f>IFERROR(MATCH(Z$11,_calc_기준300!$CN$52:$EF$52,0),"")</f>
        <v>13</v>
      </c>
      <c r="AA62" s="25">
        <f>IFERROR(MATCH(AA$11,_calc_기준300!$CN$52:$EF$52,0),"")</f>
        <v>16</v>
      </c>
      <c r="AB62" s="25">
        <f>IFERROR(MATCH(AB$11,_calc_기준300!$CN$52:$EF$52,0),"")</f>
        <v>6</v>
      </c>
      <c r="AC62" s="25">
        <f>IFERROR(MATCH(AC$11,_calc_기준300!$CN$52:$EF$52,0),"")</f>
        <v>1</v>
      </c>
      <c r="AD62" s="25">
        <f>IFERROR(MATCH(AD$11,_calc_기준300!$CN$52:$EF$52,0),"")</f>
        <v>29</v>
      </c>
      <c r="AE62" s="25">
        <f>IFERROR(MATCH(AE$11,_calc_기준300!$CN$52:$EF$52,0),"")</f>
        <v>7</v>
      </c>
      <c r="AF62" s="25">
        <f>IFERROR(MATCH(AF$11,_calc_기준300!$CN$52:$EF$52,0),"")</f>
        <v>20</v>
      </c>
      <c r="AG62" s="25">
        <f>IFERROR(MATCH(AG$11,_calc_기준300!$CN$52:$EF$52,0),"")</f>
        <v>31</v>
      </c>
      <c r="AH62" s="25">
        <f>IFERROR(MATCH(AH$11,_calc_기준300!$CN$52:$EF$52,0),"")</f>
        <v>43</v>
      </c>
      <c r="AI62" s="25">
        <f>IFERROR(MATCH(AI$11,_calc_기준300!$CN$52:$EF$52,0),"")</f>
        <v>10</v>
      </c>
      <c r="AJ62" s="25">
        <f>IFERROR(MATCH(AJ$11,_calc_기준300!$CN$52:$EF$52,0),"")</f>
        <v>24</v>
      </c>
      <c r="AK62" s="25">
        <f>IFERROR(MATCH(AK$11,_calc_기준300!$CN$52:$EF$52,0),"")</f>
        <v>40</v>
      </c>
      <c r="AL62" s="25">
        <f>IFERROR(MATCH(AL$11,_calc_기준300!$CN$52:$EF$52,0),"")</f>
        <v>3</v>
      </c>
      <c r="AM62" s="25">
        <f>IFERROR(MATCH(AM$11,_calc_기준300!$CN$52:$EF$52,0),"")</f>
        <v>32</v>
      </c>
      <c r="AN62" s="25">
        <f>IFERROR(MATCH(AN$11,_calc_기준300!$CN$52:$EF$52,0),"")</f>
        <v>42</v>
      </c>
      <c r="AO62" s="25">
        <f>IFERROR(MATCH(AO$11,_calc_기준300!$CN$52:$EF$52,0),"")</f>
        <v>19</v>
      </c>
      <c r="AP62" s="25">
        <f>IFERROR(MATCH(AP$11,_calc_기준300!$CN$52:$EF$52,0),"")</f>
        <v>26</v>
      </c>
      <c r="AQ62" s="25">
        <f>IFERROR(MATCH(AQ$11,_calc_기준300!$CN$52:$EF$52,0),"")</f>
        <v>11</v>
      </c>
      <c r="AR62" s="25">
        <f>IFERROR(MATCH(AR$11,_calc_기준300!$CN$52:$EF$52,0),"")</f>
        <v>37</v>
      </c>
      <c r="AS62" s="25">
        <f>IFERROR(MATCH(AS$11,_calc_기준300!$CN$52:$EF$52,0),"")</f>
        <v>2</v>
      </c>
      <c r="AT62" s="25">
        <f>IFERROR(MATCH(AT$11,_calc_기준300!$CN$52:$EF$52,0),"")</f>
        <v>5</v>
      </c>
      <c r="AU62" s="25">
        <f>IFERROR(MATCH(AU$11,_calc_기준300!$CN$52:$EF$52,0),"")</f>
        <v>28</v>
      </c>
      <c r="AV62" s="25">
        <f>IFERROR(MATCH(AV$11,_calc_기준300!$CN$52:$EF$52,0),"")</f>
        <v>4</v>
      </c>
      <c r="AW62" s="25">
        <f>IFERROR(MATCH(AW$11,_calc_기준300!$CN$52:$EF$52,0),"")</f>
        <v>17</v>
      </c>
      <c r="AX62" s="25">
        <f>IFERROR(MATCH(AX$11,_calc_기준300!$CN$52:$EF$52,0),"")</f>
        <v>23</v>
      </c>
      <c r="AY62" s="25">
        <f>IFERROR(MATCH(AY$11,_calc_기준300!$CN$52:$EF$52,0),"")</f>
        <v>15</v>
      </c>
      <c r="AZ62" s="25">
        <f>IFERROR(MATCH(AZ$11,_calc_기준300!$CN$52:$EF$52,0),"")</f>
        <v>27</v>
      </c>
      <c r="BA62" s="25">
        <f>IFERROR(MATCH(BA$11,_calc_기준300!$CN$52:$EF$52,0),"")</f>
        <v>25</v>
      </c>
      <c r="BB62" s="25">
        <f>IFERROR(MATCH(BB$11,_calc_기준300!$CN$52:$EF$52,0),"")</f>
        <v>9</v>
      </c>
      <c r="BC62" s="25">
        <f>IFERROR(MATCH(BC$11,_calc_기준300!$CN$52:$EF$52,0),"")</f>
        <v>39</v>
      </c>
      <c r="BD62" s="25">
        <f>IFERROR(MATCH(BD$11,_calc_기준300!$CN$52:$EF$52,0),"")</f>
        <v>8</v>
      </c>
    </row>
  </sheetData>
  <mergeCells count="3">
    <mergeCell ref="AA10:AO10"/>
    <mergeCell ref="AP10:BD10"/>
    <mergeCell ref="L10:Z10"/>
  </mergeCells>
  <phoneticPr fontId="24" type="noConversion"/>
  <conditionalFormatting sqref="I10:K1048576">
    <cfRule type="cellIs" dxfId="54" priority="2" operator="equal">
      <formula>0</formula>
    </cfRule>
  </conditionalFormatting>
  <conditionalFormatting sqref="I12:K62">
    <cfRule type="cellIs" dxfId="53" priority="3" operator="equal">
      <formula>4</formula>
    </cfRule>
    <cfRule type="cellIs" dxfId="52" priority="4" operator="greaterThan">
      <formula>4</formula>
    </cfRule>
    <cfRule type="cellIs" dxfId="51" priority="5" operator="equal">
      <formula>0</formula>
    </cfRule>
  </conditionalFormatting>
  <conditionalFormatting sqref="L1:BD5">
    <cfRule type="expression" dxfId="50" priority="6">
      <formula>L$5&lt;=5</formula>
    </cfRule>
  </conditionalFormatting>
  <conditionalFormatting sqref="L12:BD62">
    <cfRule type="expression" dxfId="49" priority="7">
      <formula>L12=$H12</formula>
    </cfRule>
    <cfRule type="expression" dxfId="48" priority="8">
      <formula>COUNTIF($B12:$G12,L12)&gt;0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D62"/>
  <sheetViews>
    <sheetView showGridLines="0" zoomScaleNormal="10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BD6" sqref="L6:BD6"/>
    </sheetView>
  </sheetViews>
  <sheetFormatPr defaultColWidth="3.75" defaultRowHeight="16.5"/>
  <cols>
    <col min="1" max="1" width="5.5" style="54" customWidth="1"/>
    <col min="2" max="7" width="3.75" style="8" customWidth="1"/>
    <col min="8" max="8" width="3.75" style="9" customWidth="1"/>
    <col min="9" max="9" width="3.75" style="10" customWidth="1"/>
    <col min="10" max="10" width="3.75" style="8" customWidth="1"/>
    <col min="11" max="11" width="3.75" style="11" customWidth="1"/>
    <col min="12" max="13" width="4.75" style="8" customWidth="1"/>
    <col min="14" max="16" width="3.875" style="8" customWidth="1"/>
    <col min="17" max="18" width="4" style="8" customWidth="1"/>
    <col min="19" max="19" width="4.75" style="8" customWidth="1"/>
    <col min="20" max="20" width="3.875" style="8" customWidth="1"/>
    <col min="21" max="21" width="4.75" style="8" customWidth="1"/>
    <col min="22" max="23" width="4" style="8" customWidth="1"/>
    <col min="24" max="24" width="3.875" style="8" customWidth="1"/>
    <col min="25" max="25" width="4" style="8" customWidth="1"/>
    <col min="26" max="26" width="4.75" style="8" customWidth="1"/>
    <col min="27" max="30" width="3.875" style="8" customWidth="1"/>
    <col min="31" max="31" width="4.75" style="8" customWidth="1"/>
    <col min="32" max="33" width="4" style="8" customWidth="1"/>
    <col min="34" max="34" width="3.875" style="8" customWidth="1"/>
    <col min="35" max="36" width="4.75" style="8" customWidth="1"/>
    <col min="37" max="37" width="4" style="8" customWidth="1"/>
    <col min="38" max="39" width="4.75" style="8" customWidth="1"/>
    <col min="40" max="41" width="3.875" style="8" customWidth="1"/>
    <col min="42" max="43" width="4.75" style="8" customWidth="1"/>
    <col min="44" max="45" width="3.875" style="8" customWidth="1"/>
    <col min="46" max="46" width="4" style="8" customWidth="1"/>
    <col min="47" max="47" width="3.875" style="8" customWidth="1"/>
    <col min="48" max="48" width="4" style="8" customWidth="1"/>
    <col min="49" max="49" width="3.875" style="8" customWidth="1"/>
    <col min="50" max="50" width="4.75" style="8" customWidth="1"/>
    <col min="51" max="52" width="3.875" style="8" customWidth="1"/>
    <col min="53" max="53" width="4.75" style="8" customWidth="1"/>
    <col min="54" max="55" width="3.875" style="8" customWidth="1"/>
    <col min="56" max="56" width="4" style="8" customWidth="1"/>
    <col min="57" max="59" width="3.75" style="8" customWidth="1"/>
    <col min="60" max="16384" width="3.75" style="8"/>
  </cols>
  <sheetData>
    <row r="1" spans="1:56" ht="16.5" customHeight="1">
      <c r="A1" s="55" t="s">
        <v>0</v>
      </c>
      <c r="B1" s="13">
        <v>350</v>
      </c>
      <c r="I1" s="14"/>
      <c r="J1" s="15"/>
      <c r="K1" s="16"/>
      <c r="L1" s="17">
        <v>1</v>
      </c>
      <c r="M1" s="17">
        <v>2</v>
      </c>
      <c r="N1" s="17">
        <v>3</v>
      </c>
      <c r="O1" s="17">
        <v>4</v>
      </c>
      <c r="P1" s="17">
        <v>5</v>
      </c>
      <c r="Q1" s="17">
        <v>6</v>
      </c>
      <c r="R1" s="17">
        <v>7</v>
      </c>
      <c r="S1" s="17">
        <v>8</v>
      </c>
      <c r="T1" s="17">
        <v>9</v>
      </c>
      <c r="U1" s="17">
        <v>10</v>
      </c>
      <c r="V1" s="17">
        <v>11</v>
      </c>
      <c r="W1" s="17">
        <v>12</v>
      </c>
      <c r="X1" s="17">
        <v>13</v>
      </c>
      <c r="Y1" s="17">
        <v>14</v>
      </c>
      <c r="Z1" s="17">
        <v>15</v>
      </c>
      <c r="AA1" s="17">
        <v>16</v>
      </c>
      <c r="AB1" s="17">
        <v>17</v>
      </c>
      <c r="AC1" s="17">
        <v>18</v>
      </c>
      <c r="AD1" s="17">
        <v>19</v>
      </c>
      <c r="AE1" s="17">
        <v>20</v>
      </c>
      <c r="AF1" s="17">
        <v>21</v>
      </c>
      <c r="AG1" s="17">
        <v>22</v>
      </c>
      <c r="AH1" s="17">
        <v>23</v>
      </c>
      <c r="AI1" s="17">
        <v>24</v>
      </c>
      <c r="AJ1" s="17">
        <v>25</v>
      </c>
      <c r="AK1" s="17">
        <v>26</v>
      </c>
      <c r="AL1" s="17">
        <v>27</v>
      </c>
      <c r="AM1" s="17">
        <v>28</v>
      </c>
      <c r="AN1" s="17">
        <v>29</v>
      </c>
      <c r="AO1" s="17">
        <v>30</v>
      </c>
      <c r="AP1" s="17">
        <v>31</v>
      </c>
      <c r="AQ1" s="17">
        <v>32</v>
      </c>
      <c r="AR1" s="17">
        <v>33</v>
      </c>
      <c r="AS1" s="17">
        <v>34</v>
      </c>
      <c r="AT1" s="17">
        <v>35</v>
      </c>
      <c r="AU1" s="17">
        <v>36</v>
      </c>
      <c r="AV1" s="17">
        <v>37</v>
      </c>
      <c r="AW1" s="17">
        <v>38</v>
      </c>
      <c r="AX1" s="17">
        <v>39</v>
      </c>
      <c r="AY1" s="17">
        <v>40</v>
      </c>
      <c r="AZ1" s="17">
        <v>41</v>
      </c>
      <c r="BA1" s="17">
        <v>42</v>
      </c>
      <c r="BB1" s="17">
        <v>43</v>
      </c>
      <c r="BC1" s="17">
        <v>44</v>
      </c>
      <c r="BD1" s="17">
        <v>45</v>
      </c>
    </row>
    <row r="2" spans="1:56" ht="16.5" customHeight="1">
      <c r="K2" s="18" t="str">
        <f>"기준빈도(최근"&amp;$B$1&amp;"회)"</f>
        <v>기준빈도(최근350회)</v>
      </c>
      <c r="L2" s="25">
        <f>SUMPRODUCT((전체당첨내역!$A$2:$A$1500&gt;=(MAX(전체당첨내역!$A$2:$A$1500)-($B$1-1)))*((전체당첨내역!$B$2:$B$1500=L$1)+(전체당첨내역!$C$2:$C$1500=L$1)+(전체당첨내역!$D$2:$D$1500=L$1)+(전체당첨내역!$E$2:$E$1500=L$1)+(전체당첨내역!$F$2:$F$1500=L$1)+(전체당첨내역!$G$2:$G$1500=L$1)))</f>
        <v>43</v>
      </c>
      <c r="M2" s="25">
        <f>SUMPRODUCT((전체당첨내역!$A$2:$A$1500&gt;=(MAX(전체당첨내역!$A$2:$A$1500)-($B$1-1)))*((전체당첨내역!$B$2:$B$1500=M$1)+(전체당첨내역!$C$2:$C$1500=M$1)+(전체당첨내역!$D$2:$D$1500=M$1)+(전체당첨내역!$E$2:$E$1500=M$1)+(전체당첨내역!$F$2:$F$1500=M$1)+(전체당첨내역!$G$2:$G$1500=M$1)))</f>
        <v>41</v>
      </c>
      <c r="N2" s="25">
        <f>SUMPRODUCT((전체당첨내역!$A$2:$A$1500&gt;=(MAX(전체당첨내역!$A$2:$A$1500)-($B$1-1)))*((전체당첨내역!$B$2:$B$1500=N$1)+(전체당첨내역!$C$2:$C$1500=N$1)+(전체당첨내역!$D$2:$D$1500=N$1)+(전체당첨내역!$E$2:$E$1500=N$1)+(전체당첨내역!$F$2:$F$1500=N$1)+(전체당첨내역!$G$2:$G$1500=N$1)))</f>
        <v>55</v>
      </c>
      <c r="O2" s="25">
        <f>SUMPRODUCT((전체당첨내역!$A$2:$A$1500&gt;=(MAX(전체당첨내역!$A$2:$A$1500)-($B$1-1)))*((전체당첨내역!$B$2:$B$1500=O$1)+(전체당첨내역!$C$2:$C$1500=O$1)+(전체당첨내역!$D$2:$D$1500=O$1)+(전체당첨내역!$E$2:$E$1500=O$1)+(전체당첨내역!$F$2:$F$1500=O$1)+(전체당첨내역!$G$2:$G$1500=O$1)))</f>
        <v>41</v>
      </c>
      <c r="P2" s="25">
        <f>SUMPRODUCT((전체당첨내역!$A$2:$A$1500&gt;=(MAX(전체당첨내역!$A$2:$A$1500)-($B$1-1)))*((전체당첨내역!$B$2:$B$1500=P$1)+(전체당첨내역!$C$2:$C$1500=P$1)+(전체당첨내역!$D$2:$D$1500=P$1)+(전체당첨내역!$E$2:$E$1500=P$1)+(전체당첨내역!$F$2:$F$1500=P$1)+(전체당첨내역!$G$2:$G$1500=P$1)))</f>
        <v>31</v>
      </c>
      <c r="Q2" s="25">
        <f>SUMPRODUCT((전체당첨내역!$A$2:$A$1500&gt;=(MAX(전체당첨내역!$A$2:$A$1500)-($B$1-1)))*((전체당첨내역!$B$2:$B$1500=Q$1)+(전체당첨내역!$C$2:$C$1500=Q$1)+(전체당첨내역!$D$2:$D$1500=Q$1)+(전체당첨내역!$E$2:$E$1500=Q$1)+(전체당첨내역!$F$2:$F$1500=Q$1)+(전체당첨내역!$G$2:$G$1500=Q$1)))</f>
        <v>55</v>
      </c>
      <c r="R2" s="25">
        <f>SUMPRODUCT((전체당첨내역!$A$2:$A$1500&gt;=(MAX(전체당첨내역!$A$2:$A$1500)-($B$1-1)))*((전체당첨내역!$B$2:$B$1500=R$1)+(전체당첨내역!$C$2:$C$1500=R$1)+(전체당첨내역!$D$2:$D$1500=R$1)+(전체당첨내역!$E$2:$E$1500=R$1)+(전체당첨내역!$F$2:$F$1500=R$1)+(전체당첨내역!$G$2:$G$1500=R$1)))</f>
        <v>54</v>
      </c>
      <c r="S2" s="25">
        <f>SUMPRODUCT((전체당첨내역!$A$2:$A$1500&gt;=(MAX(전체당첨내역!$A$2:$A$1500)-($B$1-1)))*((전체당첨내역!$B$2:$B$1500=S$1)+(전체당첨내역!$C$2:$C$1500=S$1)+(전체당첨내역!$D$2:$D$1500=S$1)+(전체당첨내역!$E$2:$E$1500=S$1)+(전체당첨내역!$F$2:$F$1500=S$1)+(전체당첨내역!$G$2:$G$1500=S$1)))</f>
        <v>37</v>
      </c>
      <c r="T2" s="25">
        <f>SUMPRODUCT((전체당첨내역!$A$2:$A$1500&gt;=(MAX(전체당첨내역!$A$2:$A$1500)-($B$1-1)))*((전체당첨내역!$B$2:$B$1500=T$1)+(전체당첨내역!$C$2:$C$1500=T$1)+(전체당첨내역!$D$2:$D$1500=T$1)+(전체당첨내역!$E$2:$E$1500=T$1)+(전체당첨내역!$F$2:$F$1500=T$1)+(전체당첨내역!$G$2:$G$1500=T$1)))</f>
        <v>44</v>
      </c>
      <c r="U2" s="25">
        <f>SUMPRODUCT((전체당첨내역!$A$2:$A$1500&gt;=(MAX(전체당첨내역!$A$2:$A$1500)-($B$1-1)))*((전체당첨내역!$B$2:$B$1500=U$1)+(전체당첨내역!$C$2:$C$1500=U$1)+(전체당첨내역!$D$2:$D$1500=U$1)+(전체당첨내역!$E$2:$E$1500=U$1)+(전체당첨내역!$F$2:$F$1500=U$1)+(전체당첨내역!$G$2:$G$1500=U$1)))</f>
        <v>38</v>
      </c>
      <c r="V2" s="25">
        <f>SUMPRODUCT((전체당첨내역!$A$2:$A$1500&gt;=(MAX(전체당첨내역!$A$2:$A$1500)-($B$1-1)))*((전체당첨내역!$B$2:$B$1500=V$1)+(전체당첨내역!$C$2:$C$1500=V$1)+(전체당첨내역!$D$2:$D$1500=V$1)+(전체당첨내역!$E$2:$E$1500=V$1)+(전체당첨내역!$F$2:$F$1500=V$1)+(전체당첨내역!$G$2:$G$1500=V$1)))</f>
        <v>46</v>
      </c>
      <c r="W2" s="25">
        <f>SUMPRODUCT((전체당첨내역!$A$2:$A$1500&gt;=(MAX(전체당첨내역!$A$2:$A$1500)-($B$1-1)))*((전체당첨내역!$B$2:$B$1500=W$1)+(전체당첨내역!$C$2:$C$1500=W$1)+(전체당첨내역!$D$2:$D$1500=W$1)+(전체당첨내역!$E$2:$E$1500=W$1)+(전체당첨내역!$F$2:$F$1500=W$1)+(전체당첨내역!$G$2:$G$1500=W$1)))</f>
        <v>53</v>
      </c>
      <c r="X2" s="25">
        <f>SUMPRODUCT((전체당첨내역!$A$2:$A$1500&gt;=(MAX(전체당첨내역!$A$2:$A$1500)-($B$1-1)))*((전체당첨내역!$B$2:$B$1500=X$1)+(전체당첨내역!$C$2:$C$1500=X$1)+(전체당첨내역!$D$2:$D$1500=X$1)+(전체당첨내역!$E$2:$E$1500=X$1)+(전체당첨내역!$F$2:$F$1500=X$1)+(전체당첨내역!$G$2:$G$1500=X$1)))</f>
        <v>57</v>
      </c>
      <c r="Y2" s="25">
        <f>SUMPRODUCT((전체당첨내역!$A$2:$A$1500&gt;=(MAX(전체당첨내역!$A$2:$A$1500)-($B$1-1)))*((전체당첨내역!$B$2:$B$1500=Y$1)+(전체당첨내역!$C$2:$C$1500=Y$1)+(전체당첨내역!$D$2:$D$1500=Y$1)+(전체당첨내역!$E$2:$E$1500=Y$1)+(전체당첨내역!$F$2:$F$1500=Y$1)+(전체당첨내역!$G$2:$G$1500=Y$1)))</f>
        <v>45</v>
      </c>
      <c r="Z2" s="25">
        <f>SUMPRODUCT((전체당첨내역!$A$2:$A$1500&gt;=(MAX(전체당첨내역!$A$2:$A$1500)-($B$1-1)))*((전체당첨내역!$B$2:$B$1500=Z$1)+(전체당첨내역!$C$2:$C$1500=Z$1)+(전체당첨내역!$D$2:$D$1500=Z$1)+(전체당첨내역!$E$2:$E$1500=Z$1)+(전체당첨내역!$F$2:$F$1500=Z$1)+(전체당첨내역!$G$2:$G$1500=Z$1)))</f>
        <v>49</v>
      </c>
      <c r="AA2" s="25">
        <f>SUMPRODUCT((전체당첨내역!$A$2:$A$1500&gt;=(MAX(전체당첨내역!$A$2:$A$1500)-($B$1-1)))*((전체당첨내역!$B$2:$B$1500=AA$1)+(전체당첨내역!$C$2:$C$1500=AA$1)+(전체당첨내역!$D$2:$D$1500=AA$1)+(전체당첨내역!$E$2:$E$1500=AA$1)+(전체당첨내역!$F$2:$F$1500=AA$1)+(전체당첨내역!$G$2:$G$1500=AA$1)))</f>
        <v>57</v>
      </c>
      <c r="AB2" s="25">
        <f>SUMPRODUCT((전체당첨내역!$A$2:$A$1500&gt;=(MAX(전체당첨내역!$A$2:$A$1500)-($B$1-1)))*((전체당첨내역!$B$2:$B$1500=AB$1)+(전체당첨내역!$C$2:$C$1500=AB$1)+(전체당첨내역!$D$2:$D$1500=AB$1)+(전체당첨내역!$E$2:$E$1500=AB$1)+(전체당첨내역!$F$2:$F$1500=AB$1)+(전체당첨내역!$G$2:$G$1500=AB$1)))</f>
        <v>40</v>
      </c>
      <c r="AC2" s="25">
        <f>SUMPRODUCT((전체당첨내역!$A$2:$A$1500&gt;=(MAX(전체당첨내역!$A$2:$A$1500)-($B$1-1)))*((전체당첨내역!$B$2:$B$1500=AC$1)+(전체당첨내역!$C$2:$C$1500=AC$1)+(전체당첨내역!$D$2:$D$1500=AC$1)+(전체당첨내역!$E$2:$E$1500=AC$1)+(전체당첨내역!$F$2:$F$1500=AC$1)+(전체당첨내역!$G$2:$G$1500=AC$1)))</f>
        <v>51</v>
      </c>
      <c r="AD2" s="25">
        <f>SUMPRODUCT((전체당첨내역!$A$2:$A$1500&gt;=(MAX(전체당첨내역!$A$2:$A$1500)-($B$1-1)))*((전체당첨내역!$B$2:$B$1500=AD$1)+(전체당첨내역!$C$2:$C$1500=AD$1)+(전체당첨내역!$D$2:$D$1500=AD$1)+(전체당첨내역!$E$2:$E$1500=AD$1)+(전체당첨내역!$F$2:$F$1500=AD$1)+(전체당첨내역!$G$2:$G$1500=AD$1)))</f>
        <v>47</v>
      </c>
      <c r="AE2" s="25">
        <f>SUMPRODUCT((전체당첨내역!$A$2:$A$1500&gt;=(MAX(전체당첨내역!$A$2:$A$1500)-($B$1-1)))*((전체당첨내역!$B$2:$B$1500=AE$1)+(전체당첨내역!$C$2:$C$1500=AE$1)+(전체당첨내역!$D$2:$D$1500=AE$1)+(전체당첨내역!$E$2:$E$1500=AE$1)+(전체당첨내역!$F$2:$F$1500=AE$1)+(전체당첨내역!$G$2:$G$1500=AE$1)))</f>
        <v>46</v>
      </c>
      <c r="AF2" s="25">
        <f>SUMPRODUCT((전체당첨내역!$A$2:$A$1500&gt;=(MAX(전체당첨내역!$A$2:$A$1500)-($B$1-1)))*((전체당첨내역!$B$2:$B$1500=AF$1)+(전체당첨내역!$C$2:$C$1500=AF$1)+(전체당첨내역!$D$2:$D$1500=AF$1)+(전체당첨내역!$E$2:$E$1500=AF$1)+(전체당첨내역!$F$2:$F$1500=AF$1)+(전체당첨내역!$G$2:$G$1500=AF$1)))</f>
        <v>51</v>
      </c>
      <c r="AG2" s="25">
        <f>SUMPRODUCT((전체당첨내역!$A$2:$A$1500&gt;=(MAX(전체당첨내역!$A$2:$A$1500)-($B$1-1)))*((전체당첨내역!$B$2:$B$1500=AG$1)+(전체당첨내역!$C$2:$C$1500=AG$1)+(전체당첨내역!$D$2:$D$1500=AG$1)+(전체당첨내역!$E$2:$E$1500=AG$1)+(전체당첨내역!$F$2:$F$1500=AG$1)+(전체당첨내역!$G$2:$G$1500=AG$1)))</f>
        <v>49</v>
      </c>
      <c r="AH2" s="25">
        <f>SUMPRODUCT((전체당첨내역!$A$2:$A$1500&gt;=(MAX(전체당첨내역!$A$2:$A$1500)-($B$1-1)))*((전체당첨내역!$B$2:$B$1500=AH$1)+(전체당첨내역!$C$2:$C$1500=AH$1)+(전체당첨내역!$D$2:$D$1500=AH$1)+(전체당첨내역!$E$2:$E$1500=AH$1)+(전체당첨내역!$F$2:$F$1500=AH$1)+(전체당첨내역!$G$2:$G$1500=AH$1)))</f>
        <v>44</v>
      </c>
      <c r="AI2" s="25">
        <f>SUMPRODUCT((전체당첨내역!$A$2:$A$1500&gt;=(MAX(전체당첨내역!$A$2:$A$1500)-($B$1-1)))*((전체당첨내역!$B$2:$B$1500=AI$1)+(전체당첨내역!$C$2:$C$1500=AI$1)+(전체당첨내역!$D$2:$D$1500=AI$1)+(전체당첨내역!$E$2:$E$1500=AI$1)+(전체당첨내역!$F$2:$F$1500=AI$1)+(전체당첨내역!$G$2:$G$1500=AI$1)))</f>
        <v>50</v>
      </c>
      <c r="AJ2" s="25">
        <f>SUMPRODUCT((전체당첨내역!$A$2:$A$1500&gt;=(MAX(전체당첨내역!$A$2:$A$1500)-($B$1-1)))*((전체당첨내역!$B$2:$B$1500=AJ$1)+(전체당첨내역!$C$2:$C$1500=AJ$1)+(전체당첨내역!$D$2:$D$1500=AJ$1)+(전체당첨내역!$E$2:$E$1500=AJ$1)+(전체당첨내역!$F$2:$F$1500=AJ$1)+(전체당첨내역!$G$2:$G$1500=AJ$1)))</f>
        <v>36</v>
      </c>
      <c r="AK2" s="25">
        <f>SUMPRODUCT((전체당첨내역!$A$2:$A$1500&gt;=(MAX(전체당첨내역!$A$2:$A$1500)-($B$1-1)))*((전체당첨내역!$B$2:$B$1500=AK$1)+(전체당첨내역!$C$2:$C$1500=AK$1)+(전체당첨내역!$D$2:$D$1500=AK$1)+(전체당첨내역!$E$2:$E$1500=AK$1)+(전체당첨내역!$F$2:$F$1500=AK$1)+(전체당첨내역!$G$2:$G$1500=AK$1)))</f>
        <v>45</v>
      </c>
      <c r="AL2" s="25">
        <f>SUMPRODUCT((전체당첨내역!$A$2:$A$1500&gt;=(MAX(전체당첨내역!$A$2:$A$1500)-($B$1-1)))*((전체당첨내역!$B$2:$B$1500=AL$1)+(전체당첨내역!$C$2:$C$1500=AL$1)+(전체당첨내역!$D$2:$D$1500=AL$1)+(전체당첨내역!$E$2:$E$1500=AL$1)+(전체당첨내역!$F$2:$F$1500=AL$1)+(전체당첨내역!$G$2:$G$1500=AL$1)))</f>
        <v>50</v>
      </c>
      <c r="AM2" s="25">
        <f>SUMPRODUCT((전체당첨내역!$A$2:$A$1500&gt;=(MAX(전체당첨내역!$A$2:$A$1500)-($B$1-1)))*((전체당첨내역!$B$2:$B$1500=AM$1)+(전체당첨내역!$C$2:$C$1500=AM$1)+(전체당첨내역!$D$2:$D$1500=AM$1)+(전체당첨내역!$E$2:$E$1500=AM$1)+(전체당첨내역!$F$2:$F$1500=AM$1)+(전체당첨내역!$G$2:$G$1500=AM$1)))</f>
        <v>46</v>
      </c>
      <c r="AN2" s="25">
        <f>SUMPRODUCT((전체당첨내역!$A$2:$A$1500&gt;=(MAX(전체당첨내역!$A$2:$A$1500)-($B$1-1)))*((전체당첨내역!$B$2:$B$1500=AN$1)+(전체당첨내역!$C$2:$C$1500=AN$1)+(전체당첨내역!$D$2:$D$1500=AN$1)+(전체당첨내역!$E$2:$E$1500=AN$1)+(전체당첨내역!$F$2:$F$1500=AN$1)+(전체당첨내역!$G$2:$G$1500=AN$1)))</f>
        <v>47</v>
      </c>
      <c r="AO2" s="25">
        <f>SUMPRODUCT((전체당첨내역!$A$2:$A$1500&gt;=(MAX(전체당첨내역!$A$2:$A$1500)-($B$1-1)))*((전체당첨내역!$B$2:$B$1500=AO$1)+(전체당첨내역!$C$2:$C$1500=AO$1)+(전체당첨내역!$D$2:$D$1500=AO$1)+(전체당첨내역!$E$2:$E$1500=AO$1)+(전체당첨내역!$F$2:$F$1500=AO$1)+(전체당첨내역!$G$2:$G$1500=AO$1)))</f>
        <v>49</v>
      </c>
      <c r="AP2" s="25">
        <f>SUMPRODUCT((전체당첨내역!$A$2:$A$1500&gt;=(MAX(전체당첨내역!$A$2:$A$1500)-($B$1-1)))*((전체당첨내역!$B$2:$B$1500=AP$1)+(전체당첨내역!$C$2:$C$1500=AP$1)+(전체당첨내역!$D$2:$D$1500=AP$1)+(전체당첨내역!$E$2:$E$1500=AP$1)+(전체당첨내역!$F$2:$F$1500=AP$1)+(전체당첨내역!$G$2:$G$1500=AP$1)))</f>
        <v>50</v>
      </c>
      <c r="AQ2" s="25">
        <f>SUMPRODUCT((전체당첨내역!$A$2:$A$1500&gt;=(MAX(전체당첨내역!$A$2:$A$1500)-($B$1-1)))*((전체당첨내역!$B$2:$B$1500=AQ$1)+(전체당첨내역!$C$2:$C$1500=AQ$1)+(전체당첨내역!$D$2:$D$1500=AQ$1)+(전체당첨내역!$E$2:$E$1500=AQ$1)+(전체당첨내역!$F$2:$F$1500=AQ$1)+(전체당첨내역!$G$2:$G$1500=AQ$1)))</f>
        <v>43</v>
      </c>
      <c r="AR2" s="25">
        <f>SUMPRODUCT((전체당첨내역!$A$2:$A$1500&gt;=(MAX(전체당첨내역!$A$2:$A$1500)-($B$1-1)))*((전체당첨내역!$B$2:$B$1500=AR$1)+(전체당첨내역!$C$2:$C$1500=AR$1)+(전체당첨내역!$D$2:$D$1500=AR$1)+(전체당첨내역!$E$2:$E$1500=AR$1)+(전체당첨내역!$F$2:$F$1500=AR$1)+(전체당첨내역!$G$2:$G$1500=AR$1)))</f>
        <v>50</v>
      </c>
      <c r="AS2" s="25">
        <f>SUMPRODUCT((전체당첨내역!$A$2:$A$1500&gt;=(MAX(전체당첨내역!$A$2:$A$1500)-($B$1-1)))*((전체당첨내역!$B$2:$B$1500=AS$1)+(전체당첨내역!$C$2:$C$1500=AS$1)+(전체당첨내역!$D$2:$D$1500=AS$1)+(전체당첨내역!$E$2:$E$1500=AS$1)+(전체당첨내역!$F$2:$F$1500=AS$1)+(전체당첨내역!$G$2:$G$1500=AS$1)))</f>
        <v>45</v>
      </c>
      <c r="AT2" s="25">
        <f>SUMPRODUCT((전체당첨내역!$A$2:$A$1500&gt;=(MAX(전체당첨내역!$A$2:$A$1500)-($B$1-1)))*((전체당첨내역!$B$2:$B$1500=AT$1)+(전체당첨내역!$C$2:$C$1500=AT$1)+(전체당첨내역!$D$2:$D$1500=AT$1)+(전체당첨내역!$E$2:$E$1500=AT$1)+(전체당첨내역!$F$2:$F$1500=AT$1)+(전체당첨내역!$G$2:$G$1500=AT$1)))</f>
        <v>55</v>
      </c>
      <c r="AU2" s="25">
        <f>SUMPRODUCT((전체당첨내역!$A$2:$A$1500&gt;=(MAX(전체당첨내역!$A$2:$A$1500)-($B$1-1)))*((전체당첨내역!$B$2:$B$1500=AU$1)+(전체당첨내역!$C$2:$C$1500=AU$1)+(전체당첨내역!$D$2:$D$1500=AU$1)+(전체당첨내역!$E$2:$E$1500=AU$1)+(전체당첨내역!$F$2:$F$1500=AU$1)+(전체당첨내역!$G$2:$G$1500=AU$1)))</f>
        <v>48</v>
      </c>
      <c r="AV2" s="25">
        <f>SUMPRODUCT((전체당첨내역!$A$2:$A$1500&gt;=(MAX(전체당첨내역!$A$2:$A$1500)-($B$1-1)))*((전체당첨내역!$B$2:$B$1500=AV$1)+(전체당첨내역!$C$2:$C$1500=AV$1)+(전체당첨내역!$D$2:$D$1500=AV$1)+(전체당첨내역!$E$2:$E$1500=AV$1)+(전체당첨내역!$F$2:$F$1500=AV$1)+(전체당첨내역!$G$2:$G$1500=AV$1)))</f>
        <v>51</v>
      </c>
      <c r="AW2" s="25">
        <f>SUMPRODUCT((전체당첨내역!$A$2:$A$1500&gt;=(MAX(전체당첨내역!$A$2:$A$1500)-($B$1-1)))*((전체당첨내역!$B$2:$B$1500=AW$1)+(전체당첨내역!$C$2:$C$1500=AW$1)+(전체당첨내역!$D$2:$D$1500=AW$1)+(전체당첨내역!$E$2:$E$1500=AW$1)+(전체당첨내역!$F$2:$F$1500=AW$1)+(전체당첨내역!$G$2:$G$1500=AW$1)))</f>
        <v>57</v>
      </c>
      <c r="AX2" s="25">
        <f>SUMPRODUCT((전체당첨내역!$A$2:$A$1500&gt;=(MAX(전체당첨내역!$A$2:$A$1500)-($B$1-1)))*((전체당첨내역!$B$2:$B$1500=AX$1)+(전체당첨내역!$C$2:$C$1500=AX$1)+(전체당첨내역!$D$2:$D$1500=AX$1)+(전체당첨내역!$E$2:$E$1500=AX$1)+(전체당첨내역!$F$2:$F$1500=AX$1)+(전체당첨내역!$G$2:$G$1500=AX$1)))</f>
        <v>41</v>
      </c>
      <c r="AY2" s="25">
        <f>SUMPRODUCT((전체당첨내역!$A$2:$A$1500&gt;=(MAX(전체당첨내역!$A$2:$A$1500)-($B$1-1)))*((전체당첨내역!$B$2:$B$1500=AY$1)+(전체당첨내역!$C$2:$C$1500=AY$1)+(전체당첨내역!$D$2:$D$1500=AY$1)+(전체당첨내역!$E$2:$E$1500=AY$1)+(전체당첨내역!$F$2:$F$1500=AY$1)+(전체당첨내역!$G$2:$G$1500=AY$1)))</f>
        <v>45</v>
      </c>
      <c r="AZ2" s="25">
        <f>SUMPRODUCT((전체당첨내역!$A$2:$A$1500&gt;=(MAX(전체당첨내역!$A$2:$A$1500)-($B$1-1)))*((전체당첨내역!$B$2:$B$1500=AZ$1)+(전체당첨내역!$C$2:$C$1500=AZ$1)+(전체당첨내역!$D$2:$D$1500=AZ$1)+(전체당첨내역!$E$2:$E$1500=AZ$1)+(전체당첨내역!$F$2:$F$1500=AZ$1)+(전체당첨내역!$G$2:$G$1500=AZ$1)))</f>
        <v>43</v>
      </c>
      <c r="BA2" s="25">
        <f>SUMPRODUCT((전체당첨내역!$A$2:$A$1500&gt;=(MAX(전체당첨내역!$A$2:$A$1500)-($B$1-1)))*((전체당첨내역!$B$2:$B$1500=BA$1)+(전체당첨내역!$C$2:$C$1500=BA$1)+(전체당첨내역!$D$2:$D$1500=BA$1)+(전체당첨내역!$E$2:$E$1500=BA$1)+(전체당첨내역!$F$2:$F$1500=BA$1)+(전체당첨내역!$G$2:$G$1500=BA$1)))</f>
        <v>43</v>
      </c>
      <c r="BB2" s="25">
        <f>SUMPRODUCT((전체당첨내역!$A$2:$A$1500&gt;=(MAX(전체당첨내역!$A$2:$A$1500)-($B$1-1)))*((전체당첨내역!$B$2:$B$1500=BB$1)+(전체당첨내역!$C$2:$C$1500=BB$1)+(전체당첨내역!$D$2:$D$1500=BB$1)+(전체당첨내역!$E$2:$E$1500=BB$1)+(전체당첨내역!$F$2:$F$1500=BB$1)+(전체당첨내역!$G$2:$G$1500=BB$1)))</f>
        <v>36</v>
      </c>
      <c r="BC2" s="25">
        <f>SUMPRODUCT((전체당첨내역!$A$2:$A$1500&gt;=(MAX(전체당첨내역!$A$2:$A$1500)-($B$1-1)))*((전체당첨내역!$B$2:$B$1500=BC$1)+(전체당첨내역!$C$2:$C$1500=BC$1)+(전체당첨내역!$D$2:$D$1500=BC$1)+(전체당첨내역!$E$2:$E$1500=BC$1)+(전체당첨내역!$F$2:$F$1500=BC$1)+(전체당첨내역!$G$2:$G$1500=BC$1)))</f>
        <v>49</v>
      </c>
      <c r="BD2" s="25">
        <f>SUMPRODUCT((전체당첨내역!$A$2:$A$1500&gt;=(MAX(전체당첨내역!$A$2:$A$1500)-($B$1-1)))*((전체당첨내역!$B$2:$B$1500=BD$1)+(전체당첨내역!$C$2:$C$1500=BD$1)+(전체당첨내역!$D$2:$D$1500=BD$1)+(전체당첨내역!$E$2:$E$1500=BD$1)+(전체당첨내역!$F$2:$F$1500=BD$1)+(전체당첨내역!$G$2:$G$1500=BD$1)))</f>
        <v>47</v>
      </c>
    </row>
    <row r="3" spans="1:56" ht="16.5" customHeight="1">
      <c r="A3" s="55" t="s">
        <v>1</v>
      </c>
      <c r="B3" s="22" t="s">
        <v>2</v>
      </c>
      <c r="K3" s="23" t="s">
        <v>3</v>
      </c>
      <c r="L3" s="25">
        <f>SUMPRODUCT((전체당첨내역!$A$2:$A$1500&gt;=(MAX(전체당첨내역!$A$2:$A$1500)-49))*((전체당첨내역!$B$2:$B$1500=L$1)+(전체당첨내역!$C$2:$C$1500=L$1)+(전체당첨내역!$D$2:$D$1500=L$1)+(전체당첨내역!$E$2:$E$1500=L$1)+(전체당첨내역!$F$2:$F$1500=L$1)+(전체당첨내역!$G$2:$G$1500=L$1)))</f>
        <v>8</v>
      </c>
      <c r="M3" s="25">
        <f>SUMPRODUCT((전체당첨내역!$A$2:$A$1500&gt;=(MAX(전체당첨내역!$A$2:$A$1500)-49))*((전체당첨내역!$B$2:$B$1500=M$1)+(전체당첨내역!$C$2:$C$1500=M$1)+(전체당첨내역!$D$2:$D$1500=M$1)+(전체당첨내역!$E$2:$E$1500=M$1)+(전체당첨내역!$F$2:$F$1500=M$1)+(전체당첨내역!$G$2:$G$1500=M$1)))</f>
        <v>7</v>
      </c>
      <c r="N3" s="25">
        <f>SUMPRODUCT((전체당첨내역!$A$2:$A$1500&gt;=(MAX(전체당첨내역!$A$2:$A$1500)-49))*((전체당첨내역!$B$2:$B$1500=N$1)+(전체당첨내역!$C$2:$C$1500=N$1)+(전체당첨내역!$D$2:$D$1500=N$1)+(전체당첨내역!$E$2:$E$1500=N$1)+(전체당첨내역!$F$2:$F$1500=N$1)+(전체당첨내역!$G$2:$G$1500=N$1)))</f>
        <v>7</v>
      </c>
      <c r="O3" s="25">
        <f>SUMPRODUCT((전체당첨내역!$A$2:$A$1500&gt;=(MAX(전체당첨내역!$A$2:$A$1500)-49))*((전체당첨내역!$B$2:$B$1500=O$1)+(전체당첨내역!$C$2:$C$1500=O$1)+(전체당첨내역!$D$2:$D$1500=O$1)+(전체당첨내역!$E$2:$E$1500=O$1)+(전체당첨내역!$F$2:$F$1500=O$1)+(전체당첨내역!$G$2:$G$1500=O$1)))</f>
        <v>6</v>
      </c>
      <c r="P3" s="25">
        <f>SUMPRODUCT((전체당첨내역!$A$2:$A$1500&gt;=(MAX(전체당첨내역!$A$2:$A$1500)-49))*((전체당첨내역!$B$2:$B$1500=P$1)+(전체당첨내역!$C$2:$C$1500=P$1)+(전체당첨내역!$D$2:$D$1500=P$1)+(전체당첨내역!$E$2:$E$1500=P$1)+(전체당첨내역!$F$2:$F$1500=P$1)+(전체당첨내역!$G$2:$G$1500=P$1)))</f>
        <v>4</v>
      </c>
      <c r="Q3" s="25">
        <f>SUMPRODUCT((전체당첨내역!$A$2:$A$1500&gt;=(MAX(전체당첨내역!$A$2:$A$1500)-49))*((전체당첨내역!$B$2:$B$1500=Q$1)+(전체당첨내역!$C$2:$C$1500=Q$1)+(전체당첨내역!$D$2:$D$1500=Q$1)+(전체당첨내역!$E$2:$E$1500=Q$1)+(전체당첨내역!$F$2:$F$1500=Q$1)+(전체당첨내역!$G$2:$G$1500=Q$1)))</f>
        <v>5</v>
      </c>
      <c r="R3" s="25">
        <f>SUMPRODUCT((전체당첨내역!$A$2:$A$1500&gt;=(MAX(전체당첨내역!$A$2:$A$1500)-49))*((전체당첨내역!$B$2:$B$1500=R$1)+(전체당첨내역!$C$2:$C$1500=R$1)+(전체당첨내역!$D$2:$D$1500=R$1)+(전체당첨내역!$E$2:$E$1500=R$1)+(전체당첨내역!$F$2:$F$1500=R$1)+(전체당첨내역!$G$2:$G$1500=R$1)))</f>
        <v>6</v>
      </c>
      <c r="S3" s="25">
        <f>SUMPRODUCT((전체당첨내역!$A$2:$A$1500&gt;=(MAX(전체당첨내역!$A$2:$A$1500)-49))*((전체당첨내역!$B$2:$B$1500=S$1)+(전체당첨내역!$C$2:$C$1500=S$1)+(전체당첨내역!$D$2:$D$1500=S$1)+(전체당첨내역!$E$2:$E$1500=S$1)+(전체당첨내역!$F$2:$F$1500=S$1)+(전체당첨내역!$G$2:$G$1500=S$1)))</f>
        <v>6</v>
      </c>
      <c r="T3" s="25">
        <f>SUMPRODUCT((전체당첨내역!$A$2:$A$1500&gt;=(MAX(전체당첨내역!$A$2:$A$1500)-49))*((전체당첨내역!$B$2:$B$1500=T$1)+(전체당첨내역!$C$2:$C$1500=T$1)+(전체당첨내역!$D$2:$D$1500=T$1)+(전체당첨내역!$E$2:$E$1500=T$1)+(전체당첨내역!$F$2:$F$1500=T$1)+(전체당첨내역!$G$2:$G$1500=T$1)))</f>
        <v>6</v>
      </c>
      <c r="U3" s="25">
        <f>SUMPRODUCT((전체당첨내역!$A$2:$A$1500&gt;=(MAX(전체당첨내역!$A$2:$A$1500)-49))*((전체당첨내역!$B$2:$B$1500=U$1)+(전체당첨내역!$C$2:$C$1500=U$1)+(전체당첨내역!$D$2:$D$1500=U$1)+(전체당첨내역!$E$2:$E$1500=U$1)+(전체당첨내역!$F$2:$F$1500=U$1)+(전체당첨내역!$G$2:$G$1500=U$1)))</f>
        <v>6</v>
      </c>
      <c r="V3" s="25">
        <f>SUMPRODUCT((전체당첨내역!$A$2:$A$1500&gt;=(MAX(전체당첨내역!$A$2:$A$1500)-49))*((전체당첨내역!$B$2:$B$1500=V$1)+(전체당첨내역!$C$2:$C$1500=V$1)+(전체당첨내역!$D$2:$D$1500=V$1)+(전체당첨내역!$E$2:$E$1500=V$1)+(전체당첨내역!$F$2:$F$1500=V$1)+(전체당첨내역!$G$2:$G$1500=V$1)))</f>
        <v>5</v>
      </c>
      <c r="W3" s="25">
        <f>SUMPRODUCT((전체당첨내역!$A$2:$A$1500&gt;=(MAX(전체당첨내역!$A$2:$A$1500)-49))*((전체당첨내역!$B$2:$B$1500=W$1)+(전체당첨내역!$C$2:$C$1500=W$1)+(전체당첨내역!$D$2:$D$1500=W$1)+(전체당첨내역!$E$2:$E$1500=W$1)+(전체당첨내역!$F$2:$F$1500=W$1)+(전체당첨내역!$G$2:$G$1500=W$1)))</f>
        <v>5</v>
      </c>
      <c r="X3" s="25">
        <f>SUMPRODUCT((전체당첨내역!$A$2:$A$1500&gt;=(MAX(전체당첨내역!$A$2:$A$1500)-49))*((전체당첨내역!$B$2:$B$1500=X$1)+(전체당첨내역!$C$2:$C$1500=X$1)+(전체당첨내역!$D$2:$D$1500=X$1)+(전체당첨내역!$E$2:$E$1500=X$1)+(전체당첨내역!$F$2:$F$1500=X$1)+(전체당첨내역!$G$2:$G$1500=X$1)))</f>
        <v>10</v>
      </c>
      <c r="Y3" s="25">
        <f>SUMPRODUCT((전체당첨내역!$A$2:$A$1500&gt;=(MAX(전체당첨내역!$A$2:$A$1500)-49))*((전체당첨내역!$B$2:$B$1500=Y$1)+(전체당첨내역!$C$2:$C$1500=Y$1)+(전체당첨내역!$D$2:$D$1500=Y$1)+(전체당첨내역!$E$2:$E$1500=Y$1)+(전체당첨내역!$F$2:$F$1500=Y$1)+(전체당첨내역!$G$2:$G$1500=Y$1)))</f>
        <v>3</v>
      </c>
      <c r="Z3" s="25">
        <f>SUMPRODUCT((전체당첨내역!$A$2:$A$1500&gt;=(MAX(전체당첨내역!$A$2:$A$1500)-49))*((전체당첨내역!$B$2:$B$1500=Z$1)+(전체당첨내역!$C$2:$C$1500=Z$1)+(전체당첨내역!$D$2:$D$1500=Z$1)+(전체당첨내역!$E$2:$E$1500=Z$1)+(전체당첨내역!$F$2:$F$1500=Z$1)+(전체당첨내역!$G$2:$G$1500=Z$1)))</f>
        <v>11</v>
      </c>
      <c r="AA3" s="25">
        <f>SUMPRODUCT((전체당첨내역!$A$2:$A$1500&gt;=(MAX(전체당첨내역!$A$2:$A$1500)-49))*((전체당첨내역!$B$2:$B$1500=AA$1)+(전체당첨내역!$C$2:$C$1500=AA$1)+(전체당첨내역!$D$2:$D$1500=AA$1)+(전체당첨내역!$E$2:$E$1500=AA$1)+(전체당첨내역!$F$2:$F$1500=AA$1)+(전체당첨내역!$G$2:$G$1500=AA$1)))</f>
        <v>8</v>
      </c>
      <c r="AB3" s="25">
        <f>SUMPRODUCT((전체당첨내역!$A$2:$A$1500&gt;=(MAX(전체당첨내역!$A$2:$A$1500)-49))*((전체당첨내역!$B$2:$B$1500=AB$1)+(전체당첨내역!$C$2:$C$1500=AB$1)+(전체당첨내역!$D$2:$D$1500=AB$1)+(전체당첨내역!$E$2:$E$1500=AB$1)+(전체당첨내역!$F$2:$F$1500=AB$1)+(전체당첨내역!$G$2:$G$1500=AB$1)))</f>
        <v>5</v>
      </c>
      <c r="AC3" s="25">
        <f>SUMPRODUCT((전체당첨내역!$A$2:$A$1500&gt;=(MAX(전체당첨내역!$A$2:$A$1500)-49))*((전체당첨내역!$B$2:$B$1500=AC$1)+(전체당첨내역!$C$2:$C$1500=AC$1)+(전체당첨내역!$D$2:$D$1500=AC$1)+(전체당첨내역!$E$2:$E$1500=AC$1)+(전체당첨내역!$F$2:$F$1500=AC$1)+(전체당첨내역!$G$2:$G$1500=AC$1)))</f>
        <v>8</v>
      </c>
      <c r="AD3" s="25">
        <f>SUMPRODUCT((전체당첨내역!$A$2:$A$1500&gt;=(MAX(전체당첨내역!$A$2:$A$1500)-49))*((전체당첨내역!$B$2:$B$1500=AD$1)+(전체당첨내역!$C$2:$C$1500=AD$1)+(전체당첨내역!$D$2:$D$1500=AD$1)+(전체당첨내역!$E$2:$E$1500=AD$1)+(전체당첨내역!$F$2:$F$1500=AD$1)+(전체당첨내역!$G$2:$G$1500=AD$1)))</f>
        <v>6</v>
      </c>
      <c r="AE3" s="25">
        <f>SUMPRODUCT((전체당첨내역!$A$2:$A$1500&gt;=(MAX(전체당첨내역!$A$2:$A$1500)-49))*((전체당첨내역!$B$2:$B$1500=AE$1)+(전체당첨내역!$C$2:$C$1500=AE$1)+(전체당첨내역!$D$2:$D$1500=AE$1)+(전체당첨내역!$E$2:$E$1500=AE$1)+(전체당첨내역!$F$2:$F$1500=AE$1)+(전체당첨내역!$G$2:$G$1500=AE$1)))</f>
        <v>7</v>
      </c>
      <c r="AF3" s="25">
        <f>SUMPRODUCT((전체당첨내역!$A$2:$A$1500&gt;=(MAX(전체당첨내역!$A$2:$A$1500)-49))*((전체당첨내역!$B$2:$B$1500=AF$1)+(전체당첨내역!$C$2:$C$1500=AF$1)+(전체당첨내역!$D$2:$D$1500=AF$1)+(전체당첨내역!$E$2:$E$1500=AF$1)+(전체당첨내역!$F$2:$F$1500=AF$1)+(전체당첨내역!$G$2:$G$1500=AF$1)))</f>
        <v>4</v>
      </c>
      <c r="AG3" s="25">
        <f>SUMPRODUCT((전체당첨내역!$A$2:$A$1500&gt;=(MAX(전체당첨내역!$A$2:$A$1500)-49))*((전체당첨내역!$B$2:$B$1500=AG$1)+(전체당첨내역!$C$2:$C$1500=AG$1)+(전체당첨내역!$D$2:$D$1500=AG$1)+(전체당첨내역!$E$2:$E$1500=AG$1)+(전체당첨내역!$F$2:$F$1500=AG$1)+(전체당첨내역!$G$2:$G$1500=AG$1)))</f>
        <v>6</v>
      </c>
      <c r="AH3" s="25">
        <f>SUMPRODUCT((전체당첨내역!$A$2:$A$1500&gt;=(MAX(전체당첨내역!$A$2:$A$1500)-49))*((전체당첨내역!$B$2:$B$1500=AH$1)+(전체당첨내역!$C$2:$C$1500=AH$1)+(전체당첨내역!$D$2:$D$1500=AH$1)+(전체당첨내역!$E$2:$E$1500=AH$1)+(전체당첨내역!$F$2:$F$1500=AH$1)+(전체당첨내역!$G$2:$G$1500=AH$1)))</f>
        <v>5</v>
      </c>
      <c r="AI3" s="25">
        <f>SUMPRODUCT((전체당첨내역!$A$2:$A$1500&gt;=(MAX(전체당첨내역!$A$2:$A$1500)-49))*((전체당첨내역!$B$2:$B$1500=AI$1)+(전체당첨내역!$C$2:$C$1500=AI$1)+(전체당첨내역!$D$2:$D$1500=AI$1)+(전체당첨내역!$E$2:$E$1500=AI$1)+(전체당첨내역!$F$2:$F$1500=AI$1)+(전체당첨내역!$G$2:$G$1500=AI$1)))</f>
        <v>9</v>
      </c>
      <c r="AJ3" s="25">
        <f>SUMPRODUCT((전체당첨내역!$A$2:$A$1500&gt;=(MAX(전체당첨내역!$A$2:$A$1500)-49))*((전체당첨내역!$B$2:$B$1500=AJ$1)+(전체당첨내역!$C$2:$C$1500=AJ$1)+(전체당첨내역!$D$2:$D$1500=AJ$1)+(전체당첨내역!$E$2:$E$1500=AJ$1)+(전체당첨내역!$F$2:$F$1500=AJ$1)+(전체당첨내역!$G$2:$G$1500=AJ$1)))</f>
        <v>6</v>
      </c>
      <c r="AK3" s="25">
        <f>SUMPRODUCT((전체당첨내역!$A$2:$A$1500&gt;=(MAX(전체당첨내역!$A$2:$A$1500)-49))*((전체당첨내역!$B$2:$B$1500=AK$1)+(전체당첨내역!$C$2:$C$1500=AK$1)+(전체당첨내역!$D$2:$D$1500=AK$1)+(전체당첨내역!$E$2:$E$1500=AK$1)+(전체당첨내역!$F$2:$F$1500=AK$1)+(전체당첨내역!$G$2:$G$1500=AK$1)))</f>
        <v>5</v>
      </c>
      <c r="AL3" s="25">
        <f>SUMPRODUCT((전체당첨내역!$A$2:$A$1500&gt;=(MAX(전체당첨내역!$A$2:$A$1500)-49))*((전체당첨내역!$B$2:$B$1500=AL$1)+(전체당첨내역!$C$2:$C$1500=AL$1)+(전체당첨내역!$D$2:$D$1500=AL$1)+(전체당첨내역!$E$2:$E$1500=AL$1)+(전체당첨내역!$F$2:$F$1500=AL$1)+(전체당첨내역!$G$2:$G$1500=AL$1)))</f>
        <v>10</v>
      </c>
      <c r="AM3" s="25">
        <f>SUMPRODUCT((전체당첨내역!$A$2:$A$1500&gt;=(MAX(전체당첨내역!$A$2:$A$1500)-49))*((전체당첨내역!$B$2:$B$1500=AM$1)+(전체당첨내역!$C$2:$C$1500=AM$1)+(전체당첨내역!$D$2:$D$1500=AM$1)+(전체당첨내역!$E$2:$E$1500=AM$1)+(전체당첨내역!$F$2:$F$1500=AM$1)+(전체당첨내역!$G$2:$G$1500=AM$1)))</f>
        <v>8</v>
      </c>
      <c r="AN3" s="25">
        <f>SUMPRODUCT((전체당첨내역!$A$2:$A$1500&gt;=(MAX(전체당첨내역!$A$2:$A$1500)-49))*((전체당첨내역!$B$2:$B$1500=AN$1)+(전체당첨내역!$C$2:$C$1500=AN$1)+(전체당첨내역!$D$2:$D$1500=AN$1)+(전체당첨내역!$E$2:$E$1500=AN$1)+(전체당첨내역!$F$2:$F$1500=AN$1)+(전체당첨내역!$G$2:$G$1500=AN$1)))</f>
        <v>6</v>
      </c>
      <c r="AO3" s="25">
        <f>SUMPRODUCT((전체당첨내역!$A$2:$A$1500&gt;=(MAX(전체당첨내역!$A$2:$A$1500)-49))*((전체당첨내역!$B$2:$B$1500=AO$1)+(전체당첨내역!$C$2:$C$1500=AO$1)+(전체당첨내역!$D$2:$D$1500=AO$1)+(전체당첨내역!$E$2:$E$1500=AO$1)+(전체당첨내역!$F$2:$F$1500=AO$1)+(전체당첨내역!$G$2:$G$1500=AO$1)))</f>
        <v>7</v>
      </c>
      <c r="AP3" s="25">
        <f>SUMPRODUCT((전체당첨내역!$A$2:$A$1500&gt;=(MAX(전체당첨내역!$A$2:$A$1500)-49))*((전체당첨내역!$B$2:$B$1500=AP$1)+(전체당첨내역!$C$2:$C$1500=AP$1)+(전체당첨내역!$D$2:$D$1500=AP$1)+(전체당첨내역!$E$2:$E$1500=AP$1)+(전체당첨내역!$F$2:$F$1500=AP$1)+(전체당첨내역!$G$2:$G$1500=AP$1)))</f>
        <v>11</v>
      </c>
      <c r="AQ3" s="25">
        <f>SUMPRODUCT((전체당첨내역!$A$2:$A$1500&gt;=(MAX(전체당첨내역!$A$2:$A$1500)-49))*((전체당첨내역!$B$2:$B$1500=AQ$1)+(전체당첨내역!$C$2:$C$1500=AQ$1)+(전체당첨내역!$D$2:$D$1500=AQ$1)+(전체당첨내역!$E$2:$E$1500=AQ$1)+(전체당첨내역!$F$2:$F$1500=AQ$1)+(전체당첨내역!$G$2:$G$1500=AQ$1)))</f>
        <v>7</v>
      </c>
      <c r="AR3" s="25">
        <f>SUMPRODUCT((전체당첨내역!$A$2:$A$1500&gt;=(MAX(전체당첨내역!$A$2:$A$1500)-49))*((전체당첨내역!$B$2:$B$1500=AR$1)+(전체당첨내역!$C$2:$C$1500=AR$1)+(전체당첨내역!$D$2:$D$1500=AR$1)+(전체당첨내역!$E$2:$E$1500=AR$1)+(전체당첨내역!$F$2:$F$1500=AR$1)+(전체당첨내역!$G$2:$G$1500=AR$1)))</f>
        <v>7</v>
      </c>
      <c r="AS3" s="25">
        <f>SUMPRODUCT((전체당첨내역!$A$2:$A$1500&gt;=(MAX(전체당첨내역!$A$2:$A$1500)-49))*((전체당첨내역!$B$2:$B$1500=AS$1)+(전체당첨내역!$C$2:$C$1500=AS$1)+(전체당첨내역!$D$2:$D$1500=AS$1)+(전체당첨내역!$E$2:$E$1500=AS$1)+(전체당첨내역!$F$2:$F$1500=AS$1)+(전체당첨내역!$G$2:$G$1500=AS$1)))</f>
        <v>6</v>
      </c>
      <c r="AT3" s="25">
        <f>SUMPRODUCT((전체당첨내역!$A$2:$A$1500&gt;=(MAX(전체당첨내역!$A$2:$A$1500)-49))*((전체당첨내역!$B$2:$B$1500=AT$1)+(전체당첨내역!$C$2:$C$1500=AT$1)+(전체당첨내역!$D$2:$D$1500=AT$1)+(전체당첨내역!$E$2:$E$1500=AT$1)+(전체당첨내역!$F$2:$F$1500=AT$1)+(전체당첨내역!$G$2:$G$1500=AT$1)))</f>
        <v>6</v>
      </c>
      <c r="AU3" s="25">
        <f>SUMPRODUCT((전체당첨내역!$A$2:$A$1500&gt;=(MAX(전체당첨내역!$A$2:$A$1500)-49))*((전체당첨내역!$B$2:$B$1500=AU$1)+(전체당첨내역!$C$2:$C$1500=AU$1)+(전체당첨내역!$D$2:$D$1500=AU$1)+(전체당첨내역!$E$2:$E$1500=AU$1)+(전체당첨내역!$F$2:$F$1500=AU$1)+(전체당첨내역!$G$2:$G$1500=AU$1)))</f>
        <v>7</v>
      </c>
      <c r="AV3" s="25">
        <f>SUMPRODUCT((전체당첨내역!$A$2:$A$1500&gt;=(MAX(전체당첨내역!$A$2:$A$1500)-49))*((전체당첨내역!$B$2:$B$1500=AV$1)+(전체당첨내역!$C$2:$C$1500=AV$1)+(전체당첨내역!$D$2:$D$1500=AV$1)+(전체당첨내역!$E$2:$E$1500=AV$1)+(전체당첨내역!$F$2:$F$1500=AV$1)+(전체당첨내역!$G$2:$G$1500=AV$1)))</f>
        <v>6</v>
      </c>
      <c r="AW3" s="25">
        <f>SUMPRODUCT((전체당첨내역!$A$2:$A$1500&gt;=(MAX(전체당첨내역!$A$2:$A$1500)-49))*((전체당첨내역!$B$2:$B$1500=AW$1)+(전체당첨내역!$C$2:$C$1500=AW$1)+(전체당첨내역!$D$2:$D$1500=AW$1)+(전체당첨내역!$E$2:$E$1500=AW$1)+(전체당첨내역!$F$2:$F$1500=AW$1)+(전체당첨내역!$G$2:$G$1500=AW$1)))</f>
        <v>10</v>
      </c>
      <c r="AX3" s="25">
        <f>SUMPRODUCT((전체당첨내역!$A$2:$A$1500&gt;=(MAX(전체당첨내역!$A$2:$A$1500)-49))*((전체당첨내역!$B$2:$B$1500=AX$1)+(전체당첨내역!$C$2:$C$1500=AX$1)+(전체당첨내역!$D$2:$D$1500=AX$1)+(전체당첨내역!$E$2:$E$1500=AX$1)+(전체당첨내역!$F$2:$F$1500=AX$1)+(전체당첨내역!$G$2:$G$1500=AX$1)))</f>
        <v>6</v>
      </c>
      <c r="AY3" s="25">
        <f>SUMPRODUCT((전체당첨내역!$A$2:$A$1500&gt;=(MAX(전체당첨내역!$A$2:$A$1500)-49))*((전체당첨내역!$B$2:$B$1500=AY$1)+(전체당첨내역!$C$2:$C$1500=AY$1)+(전체당첨내역!$D$2:$D$1500=AY$1)+(전체당첨내역!$E$2:$E$1500=AY$1)+(전체당첨내역!$F$2:$F$1500=AY$1)+(전체당첨내역!$G$2:$G$1500=AY$1)))</f>
        <v>5</v>
      </c>
      <c r="AZ3" s="25">
        <f>SUMPRODUCT((전체당첨내역!$A$2:$A$1500&gt;=(MAX(전체당첨내역!$A$2:$A$1500)-49))*((전체당첨내역!$B$2:$B$1500=AZ$1)+(전체당첨내역!$C$2:$C$1500=AZ$1)+(전체당첨내역!$D$2:$D$1500=AZ$1)+(전체당첨내역!$E$2:$E$1500=AZ$1)+(전체당첨내역!$F$2:$F$1500=AZ$1)+(전체당첨내역!$G$2:$G$1500=AZ$1)))</f>
        <v>7</v>
      </c>
      <c r="BA3" s="25">
        <f>SUMPRODUCT((전체당첨내역!$A$2:$A$1500&gt;=(MAX(전체당첨내역!$A$2:$A$1500)-49))*((전체당첨내역!$B$2:$B$1500=BA$1)+(전체당첨내역!$C$2:$C$1500=BA$1)+(전체당첨내역!$D$2:$D$1500=BA$1)+(전체당첨내역!$E$2:$E$1500=BA$1)+(전체당첨내역!$F$2:$F$1500=BA$1)+(전체당첨내역!$G$2:$G$1500=BA$1)))</f>
        <v>7</v>
      </c>
      <c r="BB3" s="25">
        <f>SUMPRODUCT((전체당첨내역!$A$2:$A$1500&gt;=(MAX(전체당첨내역!$A$2:$A$1500)-49))*((전체당첨내역!$B$2:$B$1500=BB$1)+(전체당첨내역!$C$2:$C$1500=BB$1)+(전체당첨내역!$D$2:$D$1500=BB$1)+(전체당첨내역!$E$2:$E$1500=BB$1)+(전체당첨내역!$F$2:$F$1500=BB$1)+(전체당첨내역!$G$2:$G$1500=BB$1)))</f>
        <v>6</v>
      </c>
      <c r="BC3" s="25">
        <f>SUMPRODUCT((전체당첨내역!$A$2:$A$1500&gt;=(MAX(전체당첨내역!$A$2:$A$1500)-49))*((전체당첨내역!$B$2:$B$1500=BC$1)+(전체당첨내역!$C$2:$C$1500=BC$1)+(전체당첨내역!$D$2:$D$1500=BC$1)+(전체당첨내역!$E$2:$E$1500=BC$1)+(전체당첨내역!$F$2:$F$1500=BC$1)+(전체당첨내역!$G$2:$G$1500=BC$1)))</f>
        <v>8</v>
      </c>
      <c r="BD3" s="25">
        <f>SUMPRODUCT((전체당첨내역!$A$2:$A$1500&gt;=(MAX(전체당첨내역!$A$2:$A$1500)-49))*((전체당첨내역!$B$2:$B$1500=BD$1)+(전체당첨내역!$C$2:$C$1500=BD$1)+(전체당첨내역!$D$2:$D$1500=BD$1)+(전체당첨내역!$E$2:$E$1500=BD$1)+(전체당첨내역!$F$2:$F$1500=BD$1)+(전체당첨내역!$G$2:$G$1500=BD$1)))</f>
        <v>6</v>
      </c>
    </row>
    <row r="4" spans="1:56" ht="16.5" customHeight="1">
      <c r="A4" s="54">
        <v>1</v>
      </c>
      <c r="B4" s="26">
        <f>INDEX($L$1:$BD$1,MATCH(A4,$L$5:$BD$5,0))</f>
        <v>21</v>
      </c>
      <c r="K4" s="23" t="s">
        <v>4</v>
      </c>
      <c r="L4" s="28">
        <f t="shared" ref="L4:BD4" si="0">(RANK(L$3,$L$3:$BD$3,0)+COUNTIFS($L$3:$BD$3,L$3,$L$1:$BD$1,"&lt;"&amp;L$1))-(RANK(L$2,$L$2:$BD$2,0)+COUNTIFS($L$2:$BD$2,L$2,$L$1:$BD$1,"&lt;"&amp;L$1))</f>
        <v>-26</v>
      </c>
      <c r="M4" s="28">
        <f t="shared" si="0"/>
        <v>-25</v>
      </c>
      <c r="N4" s="28">
        <f t="shared" si="0"/>
        <v>9</v>
      </c>
      <c r="O4" s="28">
        <f t="shared" si="0"/>
        <v>-17</v>
      </c>
      <c r="P4" s="28">
        <f t="shared" si="0"/>
        <v>-2</v>
      </c>
      <c r="Q4" s="28">
        <f t="shared" si="0"/>
        <v>31</v>
      </c>
      <c r="R4" s="28">
        <f t="shared" si="0"/>
        <v>15</v>
      </c>
      <c r="S4" s="28">
        <f t="shared" si="0"/>
        <v>-19</v>
      </c>
      <c r="T4" s="28">
        <f t="shared" si="0"/>
        <v>-7</v>
      </c>
      <c r="U4" s="28">
        <f t="shared" si="0"/>
        <v>-16</v>
      </c>
      <c r="V4" s="28">
        <f t="shared" si="0"/>
        <v>13</v>
      </c>
      <c r="W4" s="28">
        <f t="shared" si="0"/>
        <v>30</v>
      </c>
      <c r="X4" s="28">
        <f t="shared" si="0"/>
        <v>2</v>
      </c>
      <c r="Y4" s="28">
        <f t="shared" si="0"/>
        <v>18</v>
      </c>
      <c r="Z4" s="28">
        <f t="shared" si="0"/>
        <v>-15</v>
      </c>
      <c r="AA4" s="28">
        <f t="shared" si="0"/>
        <v>6</v>
      </c>
      <c r="AB4" s="28">
        <f t="shared" si="0"/>
        <v>-1</v>
      </c>
      <c r="AC4" s="28">
        <f t="shared" si="0"/>
        <v>0</v>
      </c>
      <c r="AD4" s="28">
        <f t="shared" si="0"/>
        <v>5</v>
      </c>
      <c r="AE4" s="28">
        <f t="shared" si="0"/>
        <v>-11</v>
      </c>
      <c r="AF4" s="28">
        <f t="shared" si="0"/>
        <v>34</v>
      </c>
      <c r="AG4" s="28">
        <f t="shared" si="0"/>
        <v>10</v>
      </c>
      <c r="AH4" s="28">
        <f t="shared" si="0"/>
        <v>8</v>
      </c>
      <c r="AI4" s="28">
        <f t="shared" si="0"/>
        <v>-6</v>
      </c>
      <c r="AJ4" s="28">
        <f t="shared" si="0"/>
        <v>-15</v>
      </c>
      <c r="AK4" s="28">
        <f t="shared" si="0"/>
        <v>13</v>
      </c>
      <c r="AL4" s="28">
        <f t="shared" si="0"/>
        <v>-9</v>
      </c>
      <c r="AM4" s="28">
        <f t="shared" si="0"/>
        <v>-16</v>
      </c>
      <c r="AN4" s="28">
        <f t="shared" si="0"/>
        <v>7</v>
      </c>
      <c r="AO4" s="28">
        <f t="shared" si="0"/>
        <v>-3</v>
      </c>
      <c r="AP4" s="28">
        <f t="shared" si="0"/>
        <v>-12</v>
      </c>
      <c r="AQ4" s="28">
        <f t="shared" si="0"/>
        <v>-18</v>
      </c>
      <c r="AR4" s="28">
        <f t="shared" si="0"/>
        <v>2</v>
      </c>
      <c r="AS4" s="28">
        <f t="shared" si="0"/>
        <v>1</v>
      </c>
      <c r="AT4" s="28">
        <f t="shared" si="0"/>
        <v>25</v>
      </c>
      <c r="AU4" s="28">
        <f t="shared" si="0"/>
        <v>-2</v>
      </c>
      <c r="AV4" s="28">
        <f t="shared" si="0"/>
        <v>21</v>
      </c>
      <c r="AW4" s="28">
        <f t="shared" si="0"/>
        <v>2</v>
      </c>
      <c r="AX4" s="28">
        <f t="shared" si="0"/>
        <v>-6</v>
      </c>
      <c r="AY4" s="28">
        <f t="shared" si="0"/>
        <v>12</v>
      </c>
      <c r="AZ4" s="28">
        <f t="shared" si="0"/>
        <v>-16</v>
      </c>
      <c r="BA4" s="28">
        <f t="shared" si="0"/>
        <v>-16</v>
      </c>
      <c r="BB4" s="28">
        <f t="shared" si="0"/>
        <v>-10</v>
      </c>
      <c r="BC4" s="28">
        <f t="shared" si="0"/>
        <v>-8</v>
      </c>
      <c r="BD4" s="28">
        <f t="shared" si="0"/>
        <v>12</v>
      </c>
    </row>
    <row r="5" spans="1:56" ht="16.5" customHeight="1">
      <c r="A5" s="54">
        <v>2</v>
      </c>
      <c r="B5" s="26">
        <f>INDEX($L$1:$BD$1,MATCH(A5,$L$5:$BD$5,0))</f>
        <v>6</v>
      </c>
      <c r="K5" s="23" t="s">
        <v>5</v>
      </c>
      <c r="L5" s="25">
        <f t="shared" ref="L5:BD5" si="1">RANK(L4,$L$4:$BD$4,0)+COUNTIFS($L$4:$BD$4,L4,$L$1:$BD$1,"&lt;"&amp;L$1)</f>
        <v>45</v>
      </c>
      <c r="M5" s="25">
        <f t="shared" si="1"/>
        <v>44</v>
      </c>
      <c r="N5" s="25">
        <f t="shared" si="1"/>
        <v>13</v>
      </c>
      <c r="O5" s="25">
        <f t="shared" si="1"/>
        <v>41</v>
      </c>
      <c r="P5" s="25">
        <f t="shared" si="1"/>
        <v>24</v>
      </c>
      <c r="Q5" s="25">
        <f t="shared" si="1"/>
        <v>2</v>
      </c>
      <c r="R5" s="25">
        <f t="shared" si="1"/>
        <v>7</v>
      </c>
      <c r="S5" s="25">
        <f t="shared" si="1"/>
        <v>43</v>
      </c>
      <c r="T5" s="25">
        <f t="shared" si="1"/>
        <v>29</v>
      </c>
      <c r="U5" s="25">
        <f t="shared" si="1"/>
        <v>37</v>
      </c>
      <c r="V5" s="25">
        <f t="shared" si="1"/>
        <v>8</v>
      </c>
      <c r="W5" s="25">
        <f t="shared" si="1"/>
        <v>3</v>
      </c>
      <c r="X5" s="25">
        <f t="shared" si="1"/>
        <v>18</v>
      </c>
      <c r="Y5" s="25">
        <f t="shared" si="1"/>
        <v>6</v>
      </c>
      <c r="Z5" s="25">
        <f t="shared" si="1"/>
        <v>35</v>
      </c>
      <c r="AA5" s="25">
        <f t="shared" si="1"/>
        <v>16</v>
      </c>
      <c r="AB5" s="25">
        <f t="shared" si="1"/>
        <v>23</v>
      </c>
      <c r="AC5" s="25">
        <f t="shared" si="1"/>
        <v>22</v>
      </c>
      <c r="AD5" s="25">
        <f t="shared" si="1"/>
        <v>17</v>
      </c>
      <c r="AE5" s="25">
        <f t="shared" si="1"/>
        <v>33</v>
      </c>
      <c r="AF5" s="25">
        <f t="shared" si="1"/>
        <v>1</v>
      </c>
      <c r="AG5" s="25">
        <f t="shared" si="1"/>
        <v>12</v>
      </c>
      <c r="AH5" s="25">
        <f t="shared" si="1"/>
        <v>14</v>
      </c>
      <c r="AI5" s="25">
        <f t="shared" si="1"/>
        <v>27</v>
      </c>
      <c r="AJ5" s="25">
        <f t="shared" si="1"/>
        <v>36</v>
      </c>
      <c r="AK5" s="25">
        <f t="shared" si="1"/>
        <v>9</v>
      </c>
      <c r="AL5" s="25">
        <f t="shared" si="1"/>
        <v>31</v>
      </c>
      <c r="AM5" s="25">
        <f t="shared" si="1"/>
        <v>38</v>
      </c>
      <c r="AN5" s="25">
        <f t="shared" si="1"/>
        <v>15</v>
      </c>
      <c r="AO5" s="25">
        <f t="shared" si="1"/>
        <v>26</v>
      </c>
      <c r="AP5" s="25">
        <f t="shared" si="1"/>
        <v>34</v>
      </c>
      <c r="AQ5" s="25">
        <f t="shared" si="1"/>
        <v>42</v>
      </c>
      <c r="AR5" s="25">
        <f t="shared" si="1"/>
        <v>19</v>
      </c>
      <c r="AS5" s="25">
        <f t="shared" si="1"/>
        <v>21</v>
      </c>
      <c r="AT5" s="25">
        <f t="shared" si="1"/>
        <v>4</v>
      </c>
      <c r="AU5" s="25">
        <f t="shared" si="1"/>
        <v>25</v>
      </c>
      <c r="AV5" s="25">
        <f t="shared" si="1"/>
        <v>5</v>
      </c>
      <c r="AW5" s="25">
        <f t="shared" si="1"/>
        <v>20</v>
      </c>
      <c r="AX5" s="25">
        <f t="shared" si="1"/>
        <v>28</v>
      </c>
      <c r="AY5" s="25">
        <f t="shared" si="1"/>
        <v>10</v>
      </c>
      <c r="AZ5" s="25">
        <f t="shared" si="1"/>
        <v>39</v>
      </c>
      <c r="BA5" s="25">
        <f t="shared" si="1"/>
        <v>40</v>
      </c>
      <c r="BB5" s="25">
        <f t="shared" si="1"/>
        <v>32</v>
      </c>
      <c r="BC5" s="25">
        <f t="shared" si="1"/>
        <v>30</v>
      </c>
      <c r="BD5" s="25">
        <f t="shared" si="1"/>
        <v>11</v>
      </c>
    </row>
    <row r="6" spans="1:56" ht="16.5" customHeight="1">
      <c r="A6" s="54">
        <v>3</v>
      </c>
      <c r="B6" s="26">
        <f>INDEX($L$1:$BD$1,MATCH(A6,$L$5:$BD$5,0))</f>
        <v>12</v>
      </c>
      <c r="K6" s="23" t="s">
        <v>6</v>
      </c>
      <c r="L6" s="88">
        <f>SUMPRODUCT(($L$13:$L$62=$B$13:$B$62)+($L$13:$L$62=$C$13:$C$62)+($L$13:$L$62=$D$13:$D$62)+($L$13:$L$62=$E$13:$E$62)+($L$13:$L$62=$F$13:$F$62)+($L$13:$L$62=$G$13:$G$62))</f>
        <v>7</v>
      </c>
      <c r="M6" s="88">
        <f>SUMPRODUCT(($M$13:$M$62=$B$13:$B$62)+($M$13:$M$62=$C$13:$C$62)+($M$13:$M$62=$D$13:$D$62)+($M$13:$M$62=$E$13:$E$62)+($M$13:$M$62=$F$13:$F$62)+($M$13:$M$62=$G$13:$G$62))</f>
        <v>11</v>
      </c>
      <c r="N6" s="88">
        <f>SUMPRODUCT(($N$13:$N$62=$B$13:$B$62)+($N$13:$N$62=$C$13:$C$62)+($N$13:$N$62=$D$13:$D$62)+($N$13:$N$62=$E$13:$E$62)+($N$13:$N$62=$F$13:$F$62)+($N$13:$N$62=$G$13:$G$62))</f>
        <v>5</v>
      </c>
      <c r="O6" s="88">
        <f>SUMPRODUCT(($O$13:$O$62=$B$13:$B$62)+($O$13:$O$62=$C$13:$C$62)+($O$13:$O$62=$D$13:$D$62)+($O$13:$O$62=$E$13:$E$62)+($O$13:$O$62=$F$13:$F$62)+($O$13:$O$62=$G$13:$G$62))</f>
        <v>6</v>
      </c>
      <c r="P6" s="88">
        <f>SUMPRODUCT(($P$13:$P$62=$B$13:$B$62)+($P$13:$P$62=$C$13:$C$62)+($P$13:$P$62=$D$13:$D$62)+($P$13:$P$62=$E$13:$E$62)+($P$13:$P$62=$F$13:$F$62)+($P$13:$P$62=$G$13:$G$62))</f>
        <v>7</v>
      </c>
      <c r="Q6" s="88">
        <f>SUMPRODUCT(($Q$13:$Q$62=$B$13:$B$62)+($Q$13:$Q$62=$C$13:$C$62)+($Q$13:$Q$62=$D$13:$D$62)+($Q$13:$Q$62=$E$13:$E$62)+($Q$13:$Q$62=$F$13:$F$62)+($Q$13:$Q$62=$G$13:$G$62))</f>
        <v>3</v>
      </c>
      <c r="R6" s="88">
        <f>SUMPRODUCT(($R$13:$R$62=$B$13:$B$62)+($R$13:$R$62=$C$13:$C$62)+($R$13:$R$62=$D$13:$D$62)+($R$13:$R$62=$E$13:$E$62)+($R$13:$R$62=$F$13:$F$62)+($R$13:$R$62=$G$13:$G$62))</f>
        <v>7</v>
      </c>
      <c r="S6" s="88">
        <f>SUMPRODUCT(($S$13:$S$62=$B$13:$B$62)+($S$13:$S$62=$C$13:$C$62)+($S$13:$S$62=$D$13:$D$62)+($S$13:$S$62=$E$13:$E$62)+($S$13:$S$62=$F$13:$F$62)+($S$13:$S$62=$G$13:$G$62))</f>
        <v>10</v>
      </c>
      <c r="T6" s="88">
        <f>SUMPRODUCT(($T$13:$T$62=$B$13:$B$62)+($T$13:$T$62=$C$13:$C$62)+($T$13:$T$62=$D$13:$D$62)+($T$13:$T$62=$E$13:$E$62)+($T$13:$T$62=$F$13:$F$62)+($T$13:$T$62=$G$13:$G$62))</f>
        <v>5</v>
      </c>
      <c r="U6" s="88">
        <f>SUMPRODUCT(($U$13:$U$62=$B$13:$B$62)+($U$13:$U$62=$C$13:$C$62)+($U$13:$U$62=$D$13:$D$62)+($U$13:$U$62=$E$13:$E$62)+($U$13:$U$62=$F$13:$F$62)+($U$13:$U$62=$G$13:$G$62))</f>
        <v>4</v>
      </c>
      <c r="V6" s="88">
        <f>SUMPRODUCT(($V$13:$V$62=$B$13:$B$62)+($V$13:$V$62=$C$13:$C$62)+($V$13:$V$62=$D$13:$D$62)+($V$13:$V$62=$E$13:$E$62)+($V$13:$V$62=$F$13:$F$62)+($V$13:$V$62=$G$13:$G$62))</f>
        <v>9</v>
      </c>
      <c r="W6" s="88">
        <f>SUMPRODUCT(($W$13:$W$62=$B$13:$B$62)+($W$13:$W$62=$C$13:$C$62)+($W$13:$W$62=$D$13:$D$62)+($W$13:$W$62=$E$13:$E$62)+($W$13:$W$62=$F$13:$F$62)+($W$13:$W$62=$G$13:$G$62))</f>
        <v>10</v>
      </c>
      <c r="X6" s="88">
        <f>SUMPRODUCT(($X$13:$X$62=$B$13:$B$62)+($X$13:$X$62=$C$13:$C$62)+($X$13:$X$62=$D$13:$D$62)+($X$13:$X$62=$E$13:$E$62)+($X$13:$X$62=$F$13:$F$62)+($X$13:$X$62=$G$13:$G$62))</f>
        <v>7</v>
      </c>
      <c r="Y6" s="88">
        <f>SUMPRODUCT(($Y$13:$Y$62=$B$13:$B$62)+($Y$13:$Y$62=$C$13:$C$62)+($Y$13:$Y$62=$D$13:$D$62)+($Y$13:$Y$62=$E$13:$E$62)+($Y$13:$Y$62=$F$13:$F$62)+($Y$13:$Y$62=$G$13:$G$62))</f>
        <v>5</v>
      </c>
      <c r="Z6" s="88">
        <f>SUMPRODUCT(($Z$13:$Z$62=$B$13:$B$62)+($Z$13:$Z$62=$C$13:$C$62)+($Z$13:$Z$62=$D$13:$D$62)+($Z$13:$Z$62=$E$13:$E$62)+($Z$13:$Z$62=$F$13:$F$62)+($Z$13:$Z$62=$G$13:$G$62))</f>
        <v>4</v>
      </c>
      <c r="AA6" s="88">
        <f>SUMPRODUCT(($AA$13:$AA$62=$B$13:$B$62)+($AA$13:$AA$62=$C$13:$C$62)+($AA$13:$AA$62=$D$13:$D$62)+($AA$13:$AA$62=$E$13:$E$62)+($AA$13:$AA$62=$F$13:$F$62)+($AA$13:$AA$62=$G$13:$G$62))</f>
        <v>6</v>
      </c>
      <c r="AB6" s="88">
        <f>SUMPRODUCT(($AB$13:$AB$62=$B$13:$B$62)+($AB$13:$AB$62=$C$13:$C$62)+($AB$13:$AB$62=$D$13:$D$62)+($AB$13:$AB$62=$E$13:$E$62)+($AB$13:$AB$62=$F$13:$F$62)+($AB$13:$AB$62=$G$13:$G$62))</f>
        <v>5</v>
      </c>
      <c r="AC6" s="88">
        <f>SUMPRODUCT(($AC$13:$AC$62=$B$13:$B$62)+($AC$13:$AC$62=$C$13:$C$62)+($AC$13:$AC$62=$D$13:$D$62)+($AC$13:$AC$62=$E$13:$E$62)+($AC$13:$AC$62=$F$13:$F$62)+($AC$13:$AC$62=$G$13:$G$62))</f>
        <v>12</v>
      </c>
      <c r="AD6" s="88">
        <f>SUMPRODUCT(($AD$13:$AD$62=$B$13:$B$62)+($AD$13:$AD$62=$C$13:$C$62)+($AD$13:$AD$62=$D$13:$D$62)+($AD$13:$AD$62=$E$13:$E$62)+($AD$13:$AD$62=$F$13:$F$62)+($AD$13:$AD$62=$G$13:$G$62))</f>
        <v>6</v>
      </c>
      <c r="AE6" s="88">
        <f>SUMPRODUCT(($AE$13:$AE$62=$B$13:$B$62)+($AE$13:$AE$62=$C$13:$C$62)+($AE$13:$AE$62=$D$13:$D$62)+($AE$13:$AE$62=$E$13:$E$62)+($AE$13:$AE$62=$F$13:$F$62)+($AE$13:$AE$62=$G$13:$G$62))</f>
        <v>9</v>
      </c>
      <c r="AF6" s="88">
        <f>SUMPRODUCT(($AF$13:$AF$62=$B$13:$B$62)+($AF$13:$AF$62=$C$13:$C$62)+($AF$13:$AF$62=$D$13:$D$62)+($AF$13:$AF$62=$E$13:$E$62)+($AF$13:$AF$62=$F$13:$F$62)+($AF$13:$AF$62=$G$13:$G$62))</f>
        <v>7</v>
      </c>
      <c r="AG6" s="88">
        <f>SUMPRODUCT(($AG$13:$AG$62=$B$13:$B$62)+($AG$13:$AG$62=$C$13:$C$62)+($AG$13:$AG$62=$D$13:$D$62)+($AG$13:$AG$62=$E$13:$E$62)+($AG$13:$AG$62=$F$13:$F$62)+($AG$13:$AG$62=$G$13:$G$62))</f>
        <v>6</v>
      </c>
      <c r="AH6" s="88">
        <f>SUMPRODUCT(($AH$13:$AH$62=$B$13:$B$62)+($AH$13:$AH$62=$C$13:$C$62)+($AH$13:$AH$62=$D$13:$D$62)+($AH$13:$AH$62=$E$13:$E$62)+($AH$13:$AH$62=$F$13:$F$62)+($AH$13:$AH$62=$G$13:$G$62))</f>
        <v>5</v>
      </c>
      <c r="AI6" s="88">
        <f>SUMPRODUCT(($AI$13:$AI$62=$B$13:$B$62)+($AI$13:$AI$62=$C$13:$C$62)+($AI$13:$AI$62=$D$13:$D$62)+($AI$13:$AI$62=$E$13:$E$62)+($AI$13:$AI$62=$F$13:$F$62)+($AI$13:$AI$62=$G$13:$G$62))</f>
        <v>7</v>
      </c>
      <c r="AJ6" s="88">
        <f>SUMPRODUCT(($AJ$13:$AJ$62=$B$13:$B$62)+($AJ$13:$AJ$62=$C$13:$C$62)+($AJ$13:$AJ$62=$D$13:$D$62)+($AJ$13:$AJ$62=$E$13:$E$62)+($AJ$13:$AJ$62=$F$13:$F$62)+($AJ$13:$AJ$62=$G$13:$G$62))</f>
        <v>5</v>
      </c>
      <c r="AK6" s="88">
        <f>SUMPRODUCT(($AK$13:$AK$62=$B$13:$B$62)+($AK$13:$AK$62=$C$13:$C$62)+($AK$13:$AK$62=$D$13:$D$62)+($AK$13:$AK$62=$E$13:$E$62)+($AK$13:$AK$62=$F$13:$F$62)+($AK$13:$AK$62=$G$13:$G$62))</f>
        <v>10</v>
      </c>
      <c r="AL6" s="88">
        <f>SUMPRODUCT(($AL$13:$AL$62=$B$13:$B$62)+($AL$13:$AL$62=$C$13:$C$62)+($AL$13:$AL$62=$D$13:$D$62)+($AL$13:$AL$62=$E$13:$E$62)+($AL$13:$AL$62=$F$13:$F$62)+($AL$13:$AL$62=$G$13:$G$62))</f>
        <v>10</v>
      </c>
      <c r="AM6" s="88">
        <f>SUMPRODUCT(($AM$13:$AM$62=$B$13:$B$62)+($AM$13:$AM$62=$C$13:$C$62)+($AM$13:$AM$62=$D$13:$D$62)+($AM$13:$AM$62=$E$13:$E$62)+($AM$13:$AM$62=$F$13:$F$62)+($AM$13:$AM$62=$G$13:$G$62))</f>
        <v>6</v>
      </c>
      <c r="AN6" s="88">
        <f>SUMPRODUCT(($AN$13:$AN$62=$B$13:$B$62)+($AN$13:$AN$62=$C$13:$C$62)+($AN$13:$AN$62=$D$13:$D$62)+($AN$13:$AN$62=$E$13:$E$62)+($AN$13:$AN$62=$F$13:$F$62)+($AN$13:$AN$62=$G$13:$G$62))</f>
        <v>7</v>
      </c>
      <c r="AO6" s="88">
        <f>SUMPRODUCT(($AO$13:$AO$62=$B$13:$B$62)+($AO$13:$AO$62=$C$13:$C$62)+($AO$13:$AO$62=$D$13:$D$62)+($AO$13:$AO$62=$E$13:$E$62)+($AO$13:$AO$62=$F$13:$F$62)+($AO$13:$AO$62=$G$13:$G$62))</f>
        <v>6</v>
      </c>
      <c r="AP6" s="88">
        <f>SUMPRODUCT(($AP$13:$AP$62=$B$13:$B$62)+($AP$13:$AP$62=$C$13:$C$62)+($AP$13:$AP$62=$D$13:$D$62)+($AP$13:$AP$62=$E$13:$E$62)+($AP$13:$AP$62=$F$13:$F$62)+($AP$13:$AP$62=$G$13:$G$62))</f>
        <v>3</v>
      </c>
      <c r="AQ6" s="88">
        <f>SUMPRODUCT(($AQ$13:$AQ$62=$B$13:$B$62)+($AQ$13:$AQ$62=$C$13:$C$62)+($AQ$13:$AQ$62=$D$13:$D$62)+($AQ$13:$AQ$62=$E$13:$E$62)+($AQ$13:$AQ$62=$F$13:$F$62)+($AQ$13:$AQ$62=$G$13:$G$62))</f>
        <v>9</v>
      </c>
      <c r="AR6" s="88">
        <f>SUMPRODUCT(($AR$13:$AR$62=$B$13:$B$62)+($AR$13:$AR$62=$C$13:$C$62)+($AR$13:$AR$62=$D$13:$D$62)+($AR$13:$AR$62=$E$13:$E$62)+($AR$13:$AR$62=$F$13:$F$62)+($AR$13:$AR$62=$G$13:$G$62))</f>
        <v>6</v>
      </c>
      <c r="AS6" s="88">
        <f>SUMPRODUCT(($AS$13:$AS$62=$B$13:$B$62)+($AS$13:$AS$62=$C$13:$C$62)+($AS$13:$AS$62=$D$13:$D$62)+($AS$13:$AS$62=$E$13:$E$62)+($AS$13:$AS$62=$F$13:$F$62)+($AS$13:$AS$62=$G$13:$G$62))</f>
        <v>12</v>
      </c>
      <c r="AT6" s="88">
        <f>SUMPRODUCT(($AT$13:$AT$62=$B$13:$B$62)+($AT$13:$AT$62=$C$13:$C$62)+($AT$13:$AT$62=$D$13:$D$62)+($AT$13:$AT$62=$E$13:$E$62)+($AT$13:$AT$62=$F$13:$F$62)+($AT$13:$AT$62=$G$13:$G$62))</f>
        <v>6</v>
      </c>
      <c r="AU6" s="88">
        <f>SUMPRODUCT(($AU$13:$AU$62=$B$13:$B$62)+($AU$13:$AU$62=$C$13:$C$62)+($AU$13:$AU$62=$D$13:$D$62)+($AU$13:$AU$62=$E$13:$E$62)+($AU$13:$AU$62=$F$13:$F$62)+($AU$13:$AU$62=$G$13:$G$62))</f>
        <v>6</v>
      </c>
      <c r="AV6" s="88">
        <f>SUMPRODUCT(($AV$13:$AV$62=$B$13:$B$62)+($AV$13:$AV$62=$C$13:$C$62)+($AV$13:$AV$62=$D$13:$D$62)+($AV$13:$AV$62=$E$13:$E$62)+($AV$13:$AV$62=$F$13:$F$62)+($AV$13:$AV$62=$G$13:$G$62))</f>
        <v>5</v>
      </c>
      <c r="AW6" s="88">
        <f>SUMPRODUCT(($AW$13:$AW$62=$B$13:$B$62)+($AW$13:$AW$62=$C$13:$C$62)+($AW$13:$AW$62=$D$13:$D$62)+($AW$13:$AW$62=$E$13:$E$62)+($AW$13:$AW$62=$F$13:$F$62)+($AW$13:$AW$62=$G$13:$G$62))</f>
        <v>9</v>
      </c>
      <c r="AX6" s="88">
        <f>SUMPRODUCT(($AX$13:$AX$62=$B$13:$B$62)+($AX$13:$AX$62=$C$13:$C$62)+($AX$13:$AX$62=$D$13:$D$62)+($AX$13:$AX$62=$E$13:$E$62)+($AX$13:$AX$62=$F$13:$F$62)+($AX$13:$AX$62=$G$13:$G$62))</f>
        <v>11</v>
      </c>
      <c r="AY6" s="88">
        <f>SUMPRODUCT(($AY$13:$AY$62=$B$13:$B$62)+($AY$13:$AY$62=$C$13:$C$62)+($AY$13:$AY$62=$D$13:$D$62)+($AY$13:$AY$62=$E$13:$E$62)+($AY$13:$AY$62=$F$13:$F$62)+($AY$13:$AY$62=$G$13:$G$62))</f>
        <v>5</v>
      </c>
      <c r="AZ6" s="88">
        <f>SUMPRODUCT(($AZ$13:$AZ$62=$B$13:$B$62)+($AZ$13:$AZ$62=$C$13:$C$62)+($AZ$13:$AZ$62=$D$13:$D$62)+($AZ$13:$AZ$62=$E$13:$E$62)+($AZ$13:$AZ$62=$F$13:$F$62)+($AZ$13:$AZ$62=$G$13:$G$62))</f>
        <v>3</v>
      </c>
      <c r="BA6" s="88">
        <f>SUMPRODUCT(($BA$13:$BA$62=$B$13:$B$62)+($BA$13:$BA$62=$C$13:$C$62)+($BA$13:$BA$62=$D$13:$D$62)+($BA$13:$BA$62=$E$13:$E$62)+($BA$13:$BA$62=$F$13:$F$62)+($BA$13:$BA$62=$G$13:$G$62))</f>
        <v>3</v>
      </c>
      <c r="BB6" s="88">
        <f>SUMPRODUCT(($BB$13:$BB$62=$B$13:$B$62)+($BB$13:$BB$62=$C$13:$C$62)+($BB$13:$BB$62=$D$13:$D$62)+($BB$13:$BB$62=$E$13:$E$62)+($BB$13:$BB$62=$F$13:$F$62)+($BB$13:$BB$62=$G$13:$G$62))</f>
        <v>6</v>
      </c>
      <c r="BC6" s="88">
        <f>SUMPRODUCT(($BC$13:$BC$62=$B$13:$B$62)+($BC$13:$BC$62=$C$13:$C$62)+($BC$13:$BC$62=$D$13:$D$62)+($BC$13:$BC$62=$E$13:$E$62)+($BC$13:$BC$62=$F$13:$F$62)+($BC$13:$BC$62=$G$13:$G$62))</f>
        <v>5</v>
      </c>
      <c r="BD6" s="88">
        <f>SUMPRODUCT(($BD$13:$BD$62=$B$13:$B$62)+($BD$13:$BD$62=$C$13:$C$62)+($BD$13:$BD$62=$D$13:$D$62)+($BD$13:$BD$62=$E$13:$E$62)+($BD$13:$BD$62=$F$13:$F$62)+($BD$13:$BD$62=$G$13:$G$62))</f>
        <v>4</v>
      </c>
    </row>
    <row r="7" spans="1:56" ht="15" customHeight="1">
      <c r="A7" s="54">
        <v>4</v>
      </c>
      <c r="B7" s="26">
        <f>INDEX($L$1:$BD$1,MATCH(A7,$L$5:$BD$5,0))</f>
        <v>35</v>
      </c>
    </row>
    <row r="8" spans="1:56" ht="15" customHeight="1">
      <c r="A8" s="54">
        <v>5</v>
      </c>
      <c r="B8" s="26">
        <f>INDEX($L$1:$BD$1,MATCH(A8,$L$5:$BD$5,0))</f>
        <v>37</v>
      </c>
    </row>
    <row r="9" spans="1:56" ht="16.5" customHeight="1">
      <c r="A9" s="55" t="s">
        <v>7</v>
      </c>
    </row>
    <row r="10" spans="1:56" ht="16.5" customHeight="1">
      <c r="A10" s="56" t="s">
        <v>8</v>
      </c>
      <c r="B10" s="30" t="s">
        <v>9</v>
      </c>
      <c r="C10" s="30" t="s">
        <v>10</v>
      </c>
      <c r="D10" s="30" t="s">
        <v>11</v>
      </c>
      <c r="E10" s="30" t="s">
        <v>12</v>
      </c>
      <c r="F10" s="30" t="s">
        <v>13</v>
      </c>
      <c r="G10" s="30" t="s">
        <v>14</v>
      </c>
      <c r="H10" s="44" t="s">
        <v>15</v>
      </c>
      <c r="I10" s="34"/>
      <c r="J10" s="35"/>
      <c r="K10" s="36"/>
      <c r="L10" s="109" t="s">
        <v>16</v>
      </c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1"/>
      <c r="AA10" s="109" t="s">
        <v>17</v>
      </c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1"/>
      <c r="AP10" s="109" t="s">
        <v>18</v>
      </c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1"/>
    </row>
    <row r="11" spans="1:56" ht="16.5" customHeight="1">
      <c r="A11" s="56" t="s">
        <v>8</v>
      </c>
      <c r="B11" s="30" t="s">
        <v>9</v>
      </c>
      <c r="C11" s="30" t="s">
        <v>10</v>
      </c>
      <c r="D11" s="30" t="s">
        <v>11</v>
      </c>
      <c r="E11" s="30" t="s">
        <v>12</v>
      </c>
      <c r="F11" s="30" t="s">
        <v>13</v>
      </c>
      <c r="G11" s="30" t="s">
        <v>14</v>
      </c>
      <c r="H11" s="44" t="s">
        <v>15</v>
      </c>
      <c r="I11" s="34" t="s">
        <v>19</v>
      </c>
      <c r="J11" s="35" t="s">
        <v>20</v>
      </c>
      <c r="K11" s="36" t="s">
        <v>21</v>
      </c>
      <c r="L11" s="38">
        <v>1</v>
      </c>
      <c r="M11" s="38">
        <v>2</v>
      </c>
      <c r="N11" s="38">
        <v>3</v>
      </c>
      <c r="O11" s="38">
        <v>4</v>
      </c>
      <c r="P11" s="38">
        <v>5</v>
      </c>
      <c r="Q11" s="38">
        <v>6</v>
      </c>
      <c r="R11" s="38">
        <v>7</v>
      </c>
      <c r="S11" s="38">
        <v>8</v>
      </c>
      <c r="T11" s="38">
        <v>9</v>
      </c>
      <c r="U11" s="38">
        <v>10</v>
      </c>
      <c r="V11" s="38">
        <v>11</v>
      </c>
      <c r="W11" s="38">
        <v>12</v>
      </c>
      <c r="X11" s="38">
        <v>13</v>
      </c>
      <c r="Y11" s="38">
        <v>14</v>
      </c>
      <c r="Z11" s="38">
        <v>15</v>
      </c>
      <c r="AA11" s="38">
        <v>16</v>
      </c>
      <c r="AB11" s="38">
        <v>17</v>
      </c>
      <c r="AC11" s="38">
        <v>18</v>
      </c>
      <c r="AD11" s="38">
        <v>19</v>
      </c>
      <c r="AE11" s="38">
        <v>20</v>
      </c>
      <c r="AF11" s="38">
        <v>21</v>
      </c>
      <c r="AG11" s="38">
        <v>22</v>
      </c>
      <c r="AH11" s="38">
        <v>23</v>
      </c>
      <c r="AI11" s="38">
        <v>24</v>
      </c>
      <c r="AJ11" s="38">
        <v>25</v>
      </c>
      <c r="AK11" s="38">
        <v>26</v>
      </c>
      <c r="AL11" s="38">
        <v>27</v>
      </c>
      <c r="AM11" s="38">
        <v>28</v>
      </c>
      <c r="AN11" s="38">
        <v>29</v>
      </c>
      <c r="AO11" s="38">
        <v>30</v>
      </c>
      <c r="AP11" s="38">
        <v>31</v>
      </c>
      <c r="AQ11" s="38">
        <v>32</v>
      </c>
      <c r="AR11" s="38">
        <v>33</v>
      </c>
      <c r="AS11" s="38">
        <v>34</v>
      </c>
      <c r="AT11" s="38">
        <v>35</v>
      </c>
      <c r="AU11" s="38">
        <v>36</v>
      </c>
      <c r="AV11" s="38">
        <v>37</v>
      </c>
      <c r="AW11" s="38">
        <v>38</v>
      </c>
      <c r="AX11" s="38">
        <v>39</v>
      </c>
      <c r="AY11" s="38">
        <v>40</v>
      </c>
      <c r="AZ11" s="38">
        <v>41</v>
      </c>
      <c r="BA11" s="38">
        <v>42</v>
      </c>
      <c r="BB11" s="38">
        <v>43</v>
      </c>
      <c r="BC11" s="38">
        <v>44</v>
      </c>
      <c r="BD11" s="38">
        <v>45</v>
      </c>
    </row>
    <row r="12" spans="1:56" ht="16.5" customHeight="1">
      <c r="A12" s="57">
        <f>MAX(전체당첨내역!$A$2:$A$1500)+1</f>
        <v>1244</v>
      </c>
      <c r="B12" s="40" t="str">
        <f>IFERROR(INDEX(전체당첨내역!$B:$B,MATCH($A12,전체당첨내역!$A:$A,0)),"")</f>
        <v/>
      </c>
      <c r="C12" s="40" t="str">
        <f>IFERROR(INDEX(전체당첨내역!$C:$C,MATCH($A12,전체당첨내역!$A:$A,0)),"")</f>
        <v/>
      </c>
      <c r="D12" s="40" t="str">
        <f>IFERROR(INDEX(전체당첨내역!$D:$D,MATCH($A12,전체당첨내역!$A:$A,0)),"")</f>
        <v/>
      </c>
      <c r="E12" s="40" t="str">
        <f>IFERROR(INDEX(전체당첨내역!$E:$E,MATCH($A12,전체당첨내역!$A:$A,0)),"")</f>
        <v/>
      </c>
      <c r="F12" s="40" t="str">
        <f>IFERROR(INDEX(전체당첨내역!$F:$F,MATCH($A12,전체당첨내역!$A:$A,0)),"")</f>
        <v/>
      </c>
      <c r="G12" s="40" t="str">
        <f>IFERROR(INDEX(전체당첨내역!$G:$G,MATCH($A12,전체당첨내역!$A:$A,0)),"")</f>
        <v/>
      </c>
      <c r="H12" s="45" t="str">
        <f>IFERROR(INDEX(전체당첨내역!$H:$H,MATCH($A12,전체당첨내역!$A:$A,0)),"")</f>
        <v/>
      </c>
      <c r="I12" s="42" t="str">
        <f>IFERROR((INDEX(_calc_기준350!$CN$2:$EF$2,1,$B12)&gt;0)*(INDEX(_calc_기준350!$CN$2:$EF$2,1,$B12)&lt;=15)+(INDEX(_calc_기준350!$CN$2:$EF$2,1,$C12)&gt;0)*(INDEX(_calc_기준350!$CN$2:$EF$2,1,$C12)&lt;=15)+(INDEX(_calc_기준350!$CN$2:$EF$2,1,$D12)&gt;0)*(INDEX(_calc_기준350!$CN$2:$EF$2,1,$D12)&lt;=15)+(INDEX(_calc_기준350!$CN$2:$EF$2,1,$E12)&gt;0)*(INDEX(_calc_기준350!$CN$2:$EF$2,1,$E12)&lt;=15)+(INDEX(_calc_기준350!$CN$2:$EF$2,1,$F12)&gt;0)*(INDEX(_calc_기준350!$CN$2:$EF$2,1,$F12)&lt;=15)+(INDEX(_calc_기준350!$CN$2:$EF$2,1,$G12)&gt;0)*(INDEX(_calc_기준350!$CN$2:$EF$2,1,$G12)&lt;=15),"")</f>
        <v/>
      </c>
      <c r="J12" s="40" t="str">
        <f>IFERROR((INDEX(_calc_기준350!$CN$2:$EF$2,1,$B12)&gt;15)*(INDEX(_calc_기준350!$CN$2:$EF$2,1,$B12)&lt;=30)+(INDEX(_calc_기준350!$CN$2:$EF$2,1,$C12)&gt;15)*(INDEX(_calc_기준350!$CN$2:$EF$2,1,$C12)&lt;=30)+(INDEX(_calc_기준350!$CN$2:$EF$2,1,$D12)&gt;15)*(INDEX(_calc_기준350!$CN$2:$EF$2,1,$D12)&lt;=30)+(INDEX(_calc_기준350!$CN$2:$EF$2,1,$E12)&gt;15)*(INDEX(_calc_기준350!$CN$2:$EF$2,1,$E12)&lt;=30)+(INDEX(_calc_기준350!$CN$2:$EF$2,1,$F12)&gt;15)*(INDEX(_calc_기준350!$CN$2:$EF$2,1,$F12)&lt;=30)+(INDEX(_calc_기준350!$CN$2:$EF$2,1,$G12)&gt;15)*(INDEX(_calc_기준350!$CN$2:$EF$2,1,$G12)&lt;=30),"")</f>
        <v/>
      </c>
      <c r="K12" s="43" t="str">
        <f>IFERROR((INDEX(_calc_기준350!$CN$2:$EF$2,1,$B12)&gt;30)+(INDEX(_calc_기준350!$CN$2:$EF$2,1,$C12)&gt;30)+(INDEX(_calc_기준350!$CN$2:$EF$2,1,$D12)&gt;30)+(INDEX(_calc_기준350!$CN$2:$EF$2,1,$E12)&gt;30)+(INDEX(_calc_기준350!$CN$2:$EF$2,1,$F12)&gt;30)+(INDEX(_calc_기준350!$CN$2:$EF$2,1,$G12)&gt;30),"")</f>
        <v/>
      </c>
      <c r="L12" s="25">
        <f>IFERROR(MATCH(L$11,_calc_기준350!$CN$2:$EF$2,0),"")</f>
        <v>21</v>
      </c>
      <c r="M12" s="25">
        <f>IFERROR(MATCH(M$11,_calc_기준350!$CN$2:$EF$2,0),"")</f>
        <v>6</v>
      </c>
      <c r="N12" s="25">
        <f>IFERROR(MATCH(N$11,_calc_기준350!$CN$2:$EF$2,0),"")</f>
        <v>12</v>
      </c>
      <c r="O12" s="25">
        <f>IFERROR(MATCH(O$11,_calc_기준350!$CN$2:$EF$2,0),"")</f>
        <v>35</v>
      </c>
      <c r="P12" s="25">
        <f>IFERROR(MATCH(P$11,_calc_기준350!$CN$2:$EF$2,0),"")</f>
        <v>37</v>
      </c>
      <c r="Q12" s="25">
        <f>IFERROR(MATCH(Q$11,_calc_기준350!$CN$2:$EF$2,0),"")</f>
        <v>14</v>
      </c>
      <c r="R12" s="25">
        <f>IFERROR(MATCH(R$11,_calc_기준350!$CN$2:$EF$2,0),"")</f>
        <v>7</v>
      </c>
      <c r="S12" s="25">
        <f>IFERROR(MATCH(S$11,_calc_기준350!$CN$2:$EF$2,0),"")</f>
        <v>11</v>
      </c>
      <c r="T12" s="25">
        <f>IFERROR(MATCH(T$11,_calc_기준350!$CN$2:$EF$2,0),"")</f>
        <v>26</v>
      </c>
      <c r="U12" s="25">
        <f>IFERROR(MATCH(U$11,_calc_기준350!$CN$2:$EF$2,0),"")</f>
        <v>40</v>
      </c>
      <c r="V12" s="25">
        <f>IFERROR(MATCH(V$11,_calc_기준350!$CN$2:$EF$2,0),"")</f>
        <v>45</v>
      </c>
      <c r="W12" s="25">
        <f>IFERROR(MATCH(W$11,_calc_기준350!$CN$2:$EF$2,0),"")</f>
        <v>22</v>
      </c>
      <c r="X12" s="25">
        <f>IFERROR(MATCH(X$11,_calc_기준350!$CN$2:$EF$2,0),"")</f>
        <v>3</v>
      </c>
      <c r="Y12" s="25">
        <f>IFERROR(MATCH(Y$11,_calc_기준350!$CN$2:$EF$2,0),"")</f>
        <v>23</v>
      </c>
      <c r="Z12" s="25">
        <f>IFERROR(MATCH(Z$11,_calc_기준350!$CN$2:$EF$2,0),"")</f>
        <v>29</v>
      </c>
      <c r="AA12" s="25">
        <f>IFERROR(MATCH(AA$11,_calc_기준350!$CN$2:$EF$2,0),"")</f>
        <v>16</v>
      </c>
      <c r="AB12" s="25">
        <f>IFERROR(MATCH(AB$11,_calc_기준350!$CN$2:$EF$2,0),"")</f>
        <v>19</v>
      </c>
      <c r="AC12" s="25">
        <f>IFERROR(MATCH(AC$11,_calc_기준350!$CN$2:$EF$2,0),"")</f>
        <v>13</v>
      </c>
      <c r="AD12" s="25">
        <f>IFERROR(MATCH(AD$11,_calc_기준350!$CN$2:$EF$2,0),"")</f>
        <v>33</v>
      </c>
      <c r="AE12" s="25">
        <f>IFERROR(MATCH(AE$11,_calc_기준350!$CN$2:$EF$2,0),"")</f>
        <v>38</v>
      </c>
      <c r="AF12" s="25">
        <f>IFERROR(MATCH(AF$11,_calc_기준350!$CN$2:$EF$2,0),"")</f>
        <v>34</v>
      </c>
      <c r="AG12" s="25">
        <f>IFERROR(MATCH(AG$11,_calc_기준350!$CN$2:$EF$2,0),"")</f>
        <v>18</v>
      </c>
      <c r="AH12" s="25">
        <f>IFERROR(MATCH(AH$11,_calc_기준350!$CN$2:$EF$2,0),"")</f>
        <v>17</v>
      </c>
      <c r="AI12" s="25">
        <f>IFERROR(MATCH(AI$11,_calc_기준350!$CN$2:$EF$2,0),"")</f>
        <v>5</v>
      </c>
      <c r="AJ12" s="25">
        <f>IFERROR(MATCH(AJ$11,_calc_기준350!$CN$2:$EF$2,0),"")</f>
        <v>36</v>
      </c>
      <c r="AK12" s="25">
        <f>IFERROR(MATCH(AK$11,_calc_기준350!$CN$2:$EF$2,0),"")</f>
        <v>30</v>
      </c>
      <c r="AL12" s="25">
        <f>IFERROR(MATCH(AL$11,_calc_기준350!$CN$2:$EF$2,0),"")</f>
        <v>24</v>
      </c>
      <c r="AM12" s="25">
        <f>IFERROR(MATCH(AM$11,_calc_기준350!$CN$2:$EF$2,0),"")</f>
        <v>39</v>
      </c>
      <c r="AN12" s="25">
        <f>IFERROR(MATCH(AN$11,_calc_기준350!$CN$2:$EF$2,0),"")</f>
        <v>9</v>
      </c>
      <c r="AO12" s="25">
        <f>IFERROR(MATCH(AO$11,_calc_기준350!$CN$2:$EF$2,0),"")</f>
        <v>44</v>
      </c>
      <c r="AP12" s="25">
        <f>IFERROR(MATCH(AP$11,_calc_기준350!$CN$2:$EF$2,0),"")</f>
        <v>27</v>
      </c>
      <c r="AQ12" s="25">
        <f>IFERROR(MATCH(AQ$11,_calc_기준350!$CN$2:$EF$2,0),"")</f>
        <v>43</v>
      </c>
      <c r="AR12" s="25">
        <f>IFERROR(MATCH(AR$11,_calc_기준350!$CN$2:$EF$2,0),"")</f>
        <v>20</v>
      </c>
      <c r="AS12" s="25">
        <f>IFERROR(MATCH(AS$11,_calc_기준350!$CN$2:$EF$2,0),"")</f>
        <v>31</v>
      </c>
      <c r="AT12" s="25">
        <f>IFERROR(MATCH(AT$11,_calc_기준350!$CN$2:$EF$2,0),"")</f>
        <v>15</v>
      </c>
      <c r="AU12" s="25">
        <f>IFERROR(MATCH(AU$11,_calc_기준350!$CN$2:$EF$2,0),"")</f>
        <v>25</v>
      </c>
      <c r="AV12" s="25">
        <f>IFERROR(MATCH(AV$11,_calc_기준350!$CN$2:$EF$2,0),"")</f>
        <v>10</v>
      </c>
      <c r="AW12" s="25">
        <f>IFERROR(MATCH(AW$11,_calc_기준350!$CN$2:$EF$2,0),"")</f>
        <v>28</v>
      </c>
      <c r="AX12" s="25">
        <f>IFERROR(MATCH(AX$11,_calc_기준350!$CN$2:$EF$2,0),"")</f>
        <v>41</v>
      </c>
      <c r="AY12" s="25">
        <f>IFERROR(MATCH(AY$11,_calc_기준350!$CN$2:$EF$2,0),"")</f>
        <v>42</v>
      </c>
      <c r="AZ12" s="25">
        <f>IFERROR(MATCH(AZ$11,_calc_기준350!$CN$2:$EF$2,0),"")</f>
        <v>4</v>
      </c>
      <c r="BA12" s="25">
        <f>IFERROR(MATCH(BA$11,_calc_기준350!$CN$2:$EF$2,0),"")</f>
        <v>32</v>
      </c>
      <c r="BB12" s="25">
        <f>IFERROR(MATCH(BB$11,_calc_기준350!$CN$2:$EF$2,0),"")</f>
        <v>8</v>
      </c>
      <c r="BC12" s="25">
        <f>IFERROR(MATCH(BC$11,_calc_기준350!$CN$2:$EF$2,0),"")</f>
        <v>2</v>
      </c>
      <c r="BD12" s="25">
        <f>IFERROR(MATCH(BD$11,_calc_기준350!$CN$2:$EF$2,0),"")</f>
        <v>1</v>
      </c>
    </row>
    <row r="13" spans="1:56" ht="16.5" customHeight="1">
      <c r="A13" s="57">
        <f>MAX(전체당첨내역!$A$2:$A$1500)</f>
        <v>1243</v>
      </c>
      <c r="B13" s="40">
        <f>IFERROR(INDEX(전체당첨내역!$B:$B,MATCH($A13,전체당첨내역!$A:$A,0)),"")</f>
        <v>9</v>
      </c>
      <c r="C13" s="40">
        <f>IFERROR(INDEX(전체당첨내역!$C:$C,MATCH($A13,전체당첨내역!$A:$A,0)),"")</f>
        <v>18</v>
      </c>
      <c r="D13" s="40">
        <f>IFERROR(INDEX(전체당첨내역!$D:$D,MATCH($A13,전체당첨내역!$A:$A,0)),"")</f>
        <v>24</v>
      </c>
      <c r="E13" s="40">
        <f>IFERROR(INDEX(전체당첨내역!$E:$E,MATCH($A13,전체당첨내역!$A:$A,0)),"")</f>
        <v>38</v>
      </c>
      <c r="F13" s="40">
        <f>IFERROR(INDEX(전체당첨내역!$F:$F,MATCH($A13,전체당첨내역!$A:$A,0)),"")</f>
        <v>43</v>
      </c>
      <c r="G13" s="40">
        <f>IFERROR(INDEX(전체당첨내역!$G:$G,MATCH($A13,전체당첨내역!$A:$A,0)),"")</f>
        <v>44</v>
      </c>
      <c r="H13" s="45">
        <f>IFERROR(INDEX(전체당첨내역!$H:$H,MATCH($A13,전체당첨내역!$A:$A,0)),"")</f>
        <v>35</v>
      </c>
      <c r="I13" s="42">
        <f>IFERROR((INDEX(_calc_기준350!$CN$3:$EF$3,1,$B13)&gt;0)*(INDEX(_calc_기준350!$CN$3:$EF$3,1,$B13)&lt;=15)+(INDEX(_calc_기준350!$CN$3:$EF$3,1,$C13)&gt;0)*(INDEX(_calc_기준350!$CN$3:$EF$3,1,$C13)&lt;=15)+(INDEX(_calc_기준350!$CN$3:$EF$3,1,$D13)&gt;0)*(INDEX(_calc_기준350!$CN$3:$EF$3,1,$D13)&lt;=15)+(INDEX(_calc_기준350!$CN$3:$EF$3,1,$E13)&gt;0)*(INDEX(_calc_기준350!$CN$3:$EF$3,1,$E13)&lt;=15)+(INDEX(_calc_기준350!$CN$3:$EF$3,1,$F13)&gt;0)*(INDEX(_calc_기준350!$CN$3:$EF$3,1,$F13)&lt;=15)+(INDEX(_calc_기준350!$CN$3:$EF$3,1,$G13)&gt;0)*(INDEX(_calc_기준350!$CN$3:$EF$3,1,$G13)&lt;=15),"")</f>
        <v>0</v>
      </c>
      <c r="J13" s="40">
        <f>IFERROR((INDEX(_calc_기준350!$CN$3:$EF$3,1,$B13)&gt;15)*(INDEX(_calc_기준350!$CN$3:$EF$3,1,$B13)&lt;=30)+(INDEX(_calc_기준350!$CN$3:$EF$3,1,$C13)&gt;15)*(INDEX(_calc_기준350!$CN$3:$EF$3,1,$C13)&lt;=30)+(INDEX(_calc_기준350!$CN$3:$EF$3,1,$D13)&gt;15)*(INDEX(_calc_기준350!$CN$3:$EF$3,1,$D13)&lt;=30)+(INDEX(_calc_기준350!$CN$3:$EF$3,1,$E13)&gt;15)*(INDEX(_calc_기준350!$CN$3:$EF$3,1,$E13)&lt;=30)+(INDEX(_calc_기준350!$CN$3:$EF$3,1,$F13)&gt;15)*(INDEX(_calc_기준350!$CN$3:$EF$3,1,$F13)&lt;=30)+(INDEX(_calc_기준350!$CN$3:$EF$3,1,$G13)&gt;15)*(INDEX(_calc_기준350!$CN$3:$EF$3,1,$G13)&lt;=30),"")</f>
        <v>5</v>
      </c>
      <c r="K13" s="43">
        <f>IFERROR((INDEX(_calc_기준350!$CN$3:$EF$3,1,$B13)&gt;30)+(INDEX(_calc_기준350!$CN$3:$EF$3,1,$C13)&gt;30)+(INDEX(_calc_기준350!$CN$3:$EF$3,1,$D13)&gt;30)+(INDEX(_calc_기준350!$CN$3:$EF$3,1,$E13)&gt;30)+(INDEX(_calc_기준350!$CN$3:$EF$3,1,$F13)&gt;30)+(INDEX(_calc_기준350!$CN$3:$EF$3,1,$G13)&gt;30),"")</f>
        <v>1</v>
      </c>
      <c r="L13" s="25">
        <f>IFERROR(MATCH(L$11,_calc_기준350!$CN$3:$EF$3,0),"")</f>
        <v>21</v>
      </c>
      <c r="M13" s="25">
        <f>IFERROR(MATCH(M$11,_calc_기준350!$CN$3:$EF$3,0),"")</f>
        <v>12</v>
      </c>
      <c r="N13" s="25">
        <f>IFERROR(MATCH(N$11,_calc_기준350!$CN$3:$EF$3,0),"")</f>
        <v>35</v>
      </c>
      <c r="O13" s="25">
        <f>IFERROR(MATCH(O$11,_calc_기준350!$CN$3:$EF$3,0),"")</f>
        <v>37</v>
      </c>
      <c r="P13" s="25">
        <f>IFERROR(MATCH(P$11,_calc_기준350!$CN$3:$EF$3,0),"")</f>
        <v>6</v>
      </c>
      <c r="Q13" s="25">
        <f>IFERROR(MATCH(Q$11,_calc_기준350!$CN$3:$EF$3,0),"")</f>
        <v>14</v>
      </c>
      <c r="R13" s="25">
        <f>IFERROR(MATCH(R$11,_calc_기준350!$CN$3:$EF$3,0),"")</f>
        <v>7</v>
      </c>
      <c r="S13" s="25">
        <f>IFERROR(MATCH(S$11,_calc_기준350!$CN$3:$EF$3,0),"")</f>
        <v>11</v>
      </c>
      <c r="T13" s="25">
        <f>IFERROR(MATCH(T$11,_calc_기준350!$CN$3:$EF$3,0),"")</f>
        <v>22</v>
      </c>
      <c r="U13" s="25">
        <f>IFERROR(MATCH(U$11,_calc_기준350!$CN$3:$EF$3,0),"")</f>
        <v>45</v>
      </c>
      <c r="V13" s="25">
        <f>IFERROR(MATCH(V$11,_calc_기준350!$CN$3:$EF$3,0),"")</f>
        <v>23</v>
      </c>
      <c r="W13" s="25">
        <f>IFERROR(MATCH(W$11,_calc_기준350!$CN$3:$EF$3,0),"")</f>
        <v>26</v>
      </c>
      <c r="X13" s="25">
        <f>IFERROR(MATCH(X$11,_calc_기준350!$CN$3:$EF$3,0),"")</f>
        <v>40</v>
      </c>
      <c r="Y13" s="25">
        <f>IFERROR(MATCH(Y$11,_calc_기준350!$CN$3:$EF$3,0),"")</f>
        <v>29</v>
      </c>
      <c r="Z13" s="25">
        <f>IFERROR(MATCH(Z$11,_calc_기준350!$CN$3:$EF$3,0),"")</f>
        <v>3</v>
      </c>
      <c r="AA13" s="25">
        <f>IFERROR(MATCH(AA$11,_calc_기준350!$CN$3:$EF$3,0),"")</f>
        <v>38</v>
      </c>
      <c r="AB13" s="25">
        <f>IFERROR(MATCH(AB$11,_calc_기준350!$CN$3:$EF$3,0),"")</f>
        <v>16</v>
      </c>
      <c r="AC13" s="25">
        <f>IFERROR(MATCH(AC$11,_calc_기준350!$CN$3:$EF$3,0),"")</f>
        <v>13</v>
      </c>
      <c r="AD13" s="25">
        <f>IFERROR(MATCH(AD$11,_calc_기준350!$CN$3:$EF$3,0),"")</f>
        <v>33</v>
      </c>
      <c r="AE13" s="25">
        <f>IFERROR(MATCH(AE$11,_calc_기준350!$CN$3:$EF$3,0),"")</f>
        <v>34</v>
      </c>
      <c r="AF13" s="25">
        <f>IFERROR(MATCH(AF$11,_calc_기준350!$CN$3:$EF$3,0),"")</f>
        <v>44</v>
      </c>
      <c r="AG13" s="25">
        <f>IFERROR(MATCH(AG$11,_calc_기준350!$CN$3:$EF$3,0),"")</f>
        <v>18</v>
      </c>
      <c r="AH13" s="25">
        <f>IFERROR(MATCH(AH$11,_calc_기준350!$CN$3:$EF$3,0),"")</f>
        <v>17</v>
      </c>
      <c r="AI13" s="25">
        <f>IFERROR(MATCH(AI$11,_calc_기준350!$CN$3:$EF$3,0),"")</f>
        <v>36</v>
      </c>
      <c r="AJ13" s="25">
        <f>IFERROR(MATCH(AJ$11,_calc_기준350!$CN$3:$EF$3,0),"")</f>
        <v>5</v>
      </c>
      <c r="AK13" s="25">
        <f>IFERROR(MATCH(AK$11,_calc_기준350!$CN$3:$EF$3,0),"")</f>
        <v>43</v>
      </c>
      <c r="AL13" s="25">
        <f>IFERROR(MATCH(AL$11,_calc_기준350!$CN$3:$EF$3,0),"")</f>
        <v>30</v>
      </c>
      <c r="AM13" s="25">
        <f>IFERROR(MATCH(AM$11,_calc_기준350!$CN$3:$EF$3,0),"")</f>
        <v>39</v>
      </c>
      <c r="AN13" s="25">
        <f>IFERROR(MATCH(AN$11,_calc_기준350!$CN$3:$EF$3,0),"")</f>
        <v>9</v>
      </c>
      <c r="AO13" s="25">
        <f>IFERROR(MATCH(AO$11,_calc_기준350!$CN$3:$EF$3,0),"")</f>
        <v>19</v>
      </c>
      <c r="AP13" s="25">
        <f>IFERROR(MATCH(AP$11,_calc_기준350!$CN$3:$EF$3,0),"")</f>
        <v>27</v>
      </c>
      <c r="AQ13" s="25">
        <f>IFERROR(MATCH(AQ$11,_calc_기준350!$CN$3:$EF$3,0),"")</f>
        <v>15</v>
      </c>
      <c r="AR13" s="25">
        <f>IFERROR(MATCH(AR$11,_calc_기준350!$CN$3:$EF$3,0),"")</f>
        <v>20</v>
      </c>
      <c r="AS13" s="25">
        <f>IFERROR(MATCH(AS$11,_calc_기준350!$CN$3:$EF$3,0),"")</f>
        <v>24</v>
      </c>
      <c r="AT13" s="25">
        <f>IFERROR(MATCH(AT$11,_calc_기준350!$CN$3:$EF$3,0),"")</f>
        <v>31</v>
      </c>
      <c r="AU13" s="25">
        <f>IFERROR(MATCH(AU$11,_calc_기준350!$CN$3:$EF$3,0),"")</f>
        <v>10</v>
      </c>
      <c r="AV13" s="25">
        <f>IFERROR(MATCH(AV$11,_calc_기준350!$CN$3:$EF$3,0),"")</f>
        <v>25</v>
      </c>
      <c r="AW13" s="25">
        <f>IFERROR(MATCH(AW$11,_calc_기준350!$CN$3:$EF$3,0),"")</f>
        <v>41</v>
      </c>
      <c r="AX13" s="25">
        <f>IFERROR(MATCH(AX$11,_calc_기준350!$CN$3:$EF$3,0),"")</f>
        <v>4</v>
      </c>
      <c r="AY13" s="25">
        <f>IFERROR(MATCH(AY$11,_calc_기준350!$CN$3:$EF$3,0),"")</f>
        <v>42</v>
      </c>
      <c r="AZ13" s="25">
        <f>IFERROR(MATCH(AZ$11,_calc_기준350!$CN$3:$EF$3,0),"")</f>
        <v>8</v>
      </c>
      <c r="BA13" s="25">
        <f>IFERROR(MATCH(BA$11,_calc_기준350!$CN$3:$EF$3,0),"")</f>
        <v>28</v>
      </c>
      <c r="BB13" s="25">
        <f>IFERROR(MATCH(BB$11,_calc_기준350!$CN$3:$EF$3,0),"")</f>
        <v>32</v>
      </c>
      <c r="BC13" s="25">
        <f>IFERROR(MATCH(BC$11,_calc_기준350!$CN$3:$EF$3,0),"")</f>
        <v>1</v>
      </c>
      <c r="BD13" s="25">
        <f>IFERROR(MATCH(BD$11,_calc_기준350!$CN$3:$EF$3,0),"")</f>
        <v>2</v>
      </c>
    </row>
    <row r="14" spans="1:56" ht="16.5" customHeight="1">
      <c r="A14" s="57">
        <f t="shared" ref="A14:A45" si="2">A13-1</f>
        <v>1242</v>
      </c>
      <c r="B14" s="40">
        <f>IFERROR(INDEX(전체당첨내역!$B:$B,MATCH($A14,전체당첨내역!$A:$A,0)),"")</f>
        <v>2</v>
      </c>
      <c r="C14" s="40">
        <f>IFERROR(INDEX(전체당첨내역!$C:$C,MATCH($A14,전체당첨내역!$A:$A,0)),"")</f>
        <v>4</v>
      </c>
      <c r="D14" s="40">
        <f>IFERROR(INDEX(전체당첨내역!$D:$D,MATCH($A14,전체당첨내역!$A:$A,0)),"")</f>
        <v>10</v>
      </c>
      <c r="E14" s="40">
        <f>IFERROR(INDEX(전체당첨내역!$E:$E,MATCH($A14,전체당첨내역!$A:$A,0)),"")</f>
        <v>16</v>
      </c>
      <c r="F14" s="40">
        <f>IFERROR(INDEX(전체당첨내역!$F:$F,MATCH($A14,전체당첨내역!$A:$A,0)),"")</f>
        <v>31</v>
      </c>
      <c r="G14" s="40">
        <f>IFERROR(INDEX(전체당첨내역!$G:$G,MATCH($A14,전체당첨내역!$A:$A,0)),"")</f>
        <v>41</v>
      </c>
      <c r="H14" s="45">
        <f>IFERROR(INDEX(전체당첨내역!$H:$H,MATCH($A14,전체당첨내역!$A:$A,0)),"")</f>
        <v>9</v>
      </c>
      <c r="I14" s="42">
        <f>IFERROR((INDEX(_calc_기준350!$CN$4:$EF$4,1,$B14)&gt;0)*(INDEX(_calc_기준350!$CN$4:$EF$4,1,$B14)&lt;=15)+(INDEX(_calc_기준350!$CN$4:$EF$4,1,$C14)&gt;0)*(INDEX(_calc_기준350!$CN$4:$EF$4,1,$C14)&lt;=15)+(INDEX(_calc_기준350!$CN$4:$EF$4,1,$D14)&gt;0)*(INDEX(_calc_기준350!$CN$4:$EF$4,1,$D14)&lt;=15)+(INDEX(_calc_기준350!$CN$4:$EF$4,1,$E14)&gt;0)*(INDEX(_calc_기준350!$CN$4:$EF$4,1,$E14)&lt;=15)+(INDEX(_calc_기준350!$CN$4:$EF$4,1,$F14)&gt;0)*(INDEX(_calc_기준350!$CN$4:$EF$4,1,$F14)&lt;=15)+(INDEX(_calc_기준350!$CN$4:$EF$4,1,$G14)&gt;0)*(INDEX(_calc_기준350!$CN$4:$EF$4,1,$G14)&lt;=15),"")</f>
        <v>1</v>
      </c>
      <c r="J14" s="40">
        <f>IFERROR((INDEX(_calc_기준350!$CN$4:$EF$4,1,$B14)&gt;15)*(INDEX(_calc_기준350!$CN$4:$EF$4,1,$B14)&lt;=30)+(INDEX(_calc_기준350!$CN$4:$EF$4,1,$C14)&gt;15)*(INDEX(_calc_기준350!$CN$4:$EF$4,1,$C14)&lt;=30)+(INDEX(_calc_기준350!$CN$4:$EF$4,1,$D14)&gt;15)*(INDEX(_calc_기준350!$CN$4:$EF$4,1,$D14)&lt;=30)+(INDEX(_calc_기준350!$CN$4:$EF$4,1,$E14)&gt;15)*(INDEX(_calc_기준350!$CN$4:$EF$4,1,$E14)&lt;=30)+(INDEX(_calc_기준350!$CN$4:$EF$4,1,$F14)&gt;15)*(INDEX(_calc_기준350!$CN$4:$EF$4,1,$F14)&lt;=30)+(INDEX(_calc_기준350!$CN$4:$EF$4,1,$G14)&gt;15)*(INDEX(_calc_기준350!$CN$4:$EF$4,1,$G14)&lt;=30),"")</f>
        <v>2</v>
      </c>
      <c r="K14" s="43">
        <f>IFERROR((INDEX(_calc_기준350!$CN$4:$EF$4,1,$B14)&gt;30)+(INDEX(_calc_기준350!$CN$4:$EF$4,1,$C14)&gt;30)+(INDEX(_calc_기준350!$CN$4:$EF$4,1,$D14)&gt;30)+(INDEX(_calc_기준350!$CN$4:$EF$4,1,$E14)&gt;30)+(INDEX(_calc_기준350!$CN$4:$EF$4,1,$F14)&gt;30)+(INDEX(_calc_기준350!$CN$4:$EF$4,1,$G14)&gt;30),"")</f>
        <v>3</v>
      </c>
      <c r="L14" s="25">
        <f>IFERROR(MATCH(L$11,_calc_기준350!$CN$4:$EF$4,0),"")</f>
        <v>21</v>
      </c>
      <c r="M14" s="25">
        <f>IFERROR(MATCH(M$11,_calc_기준350!$CN$4:$EF$4,0),"")</f>
        <v>12</v>
      </c>
      <c r="N14" s="25">
        <f>IFERROR(MATCH(N$11,_calc_기준350!$CN$4:$EF$4,0),"")</f>
        <v>35</v>
      </c>
      <c r="O14" s="25">
        <f>IFERROR(MATCH(O$11,_calc_기준350!$CN$4:$EF$4,0),"")</f>
        <v>37</v>
      </c>
      <c r="P14" s="25">
        <f>IFERROR(MATCH(P$11,_calc_기준350!$CN$4:$EF$4,0),"")</f>
        <v>6</v>
      </c>
      <c r="Q14" s="25">
        <f>IFERROR(MATCH(Q$11,_calc_기준350!$CN$4:$EF$4,0),"")</f>
        <v>14</v>
      </c>
      <c r="R14" s="25">
        <f>IFERROR(MATCH(R$11,_calc_기준350!$CN$4:$EF$4,0),"")</f>
        <v>7</v>
      </c>
      <c r="S14" s="25">
        <f>IFERROR(MATCH(S$11,_calc_기준350!$CN$4:$EF$4,0),"")</f>
        <v>26</v>
      </c>
      <c r="T14" s="25">
        <f>IFERROR(MATCH(T$11,_calc_기준350!$CN$4:$EF$4,0),"")</f>
        <v>11</v>
      </c>
      <c r="U14" s="25">
        <f>IFERROR(MATCH(U$11,_calc_기준350!$CN$4:$EF$4,0),"")</f>
        <v>45</v>
      </c>
      <c r="V14" s="25">
        <f>IFERROR(MATCH(V$11,_calc_기준350!$CN$4:$EF$4,0),"")</f>
        <v>22</v>
      </c>
      <c r="W14" s="25">
        <f>IFERROR(MATCH(W$11,_calc_기준350!$CN$4:$EF$4,0),"")</f>
        <v>29</v>
      </c>
      <c r="X14" s="25">
        <f>IFERROR(MATCH(X$11,_calc_기준350!$CN$4:$EF$4,0),"")</f>
        <v>3</v>
      </c>
      <c r="Y14" s="25">
        <f>IFERROR(MATCH(Y$11,_calc_기준350!$CN$4:$EF$4,0),"")</f>
        <v>38</v>
      </c>
      <c r="Z14" s="25">
        <f>IFERROR(MATCH(Z$11,_calc_기준350!$CN$4:$EF$4,0),"")</f>
        <v>16</v>
      </c>
      <c r="AA14" s="25">
        <f>IFERROR(MATCH(AA$11,_calc_기준350!$CN$4:$EF$4,0),"")</f>
        <v>17</v>
      </c>
      <c r="AB14" s="25">
        <f>IFERROR(MATCH(AB$11,_calc_기준350!$CN$4:$EF$4,0),"")</f>
        <v>18</v>
      </c>
      <c r="AC14" s="25">
        <f>IFERROR(MATCH(AC$11,_calc_기준350!$CN$4:$EF$4,0),"")</f>
        <v>33</v>
      </c>
      <c r="AD14" s="25">
        <f>IFERROR(MATCH(AD$11,_calc_기준350!$CN$4:$EF$4,0),"")</f>
        <v>40</v>
      </c>
      <c r="AE14" s="25">
        <f>IFERROR(MATCH(AE$11,_calc_기준350!$CN$4:$EF$4,0),"")</f>
        <v>13</v>
      </c>
      <c r="AF14" s="25">
        <f>IFERROR(MATCH(AF$11,_calc_기준350!$CN$4:$EF$4,0),"")</f>
        <v>34</v>
      </c>
      <c r="AG14" s="25">
        <f>IFERROR(MATCH(AG$11,_calc_기준350!$CN$4:$EF$4,0),"")</f>
        <v>44</v>
      </c>
      <c r="AH14" s="25">
        <f>IFERROR(MATCH(AH$11,_calc_기준350!$CN$4:$EF$4,0),"")</f>
        <v>4</v>
      </c>
      <c r="AI14" s="25">
        <f>IFERROR(MATCH(AI$11,_calc_기준350!$CN$4:$EF$4,0),"")</f>
        <v>23</v>
      </c>
      <c r="AJ14" s="25">
        <f>IFERROR(MATCH(AJ$11,_calc_기준350!$CN$4:$EF$4,0),"")</f>
        <v>41</v>
      </c>
      <c r="AK14" s="25">
        <f>IFERROR(MATCH(AK$11,_calc_기준350!$CN$4:$EF$4,0),"")</f>
        <v>5</v>
      </c>
      <c r="AL14" s="25">
        <f>IFERROR(MATCH(AL$11,_calc_기준350!$CN$4:$EF$4,0),"")</f>
        <v>30</v>
      </c>
      <c r="AM14" s="25">
        <f>IFERROR(MATCH(AM$11,_calc_기준350!$CN$4:$EF$4,0),"")</f>
        <v>43</v>
      </c>
      <c r="AN14" s="25">
        <f>IFERROR(MATCH(AN$11,_calc_기준350!$CN$4:$EF$4,0),"")</f>
        <v>9</v>
      </c>
      <c r="AO14" s="25">
        <f>IFERROR(MATCH(AO$11,_calc_기준350!$CN$4:$EF$4,0),"")</f>
        <v>19</v>
      </c>
      <c r="AP14" s="25">
        <f>IFERROR(MATCH(AP$11,_calc_기준350!$CN$4:$EF$4,0),"")</f>
        <v>36</v>
      </c>
      <c r="AQ14" s="25">
        <f>IFERROR(MATCH(AQ$11,_calc_기준350!$CN$4:$EF$4,0),"")</f>
        <v>24</v>
      </c>
      <c r="AR14" s="25">
        <f>IFERROR(MATCH(AR$11,_calc_기준350!$CN$4:$EF$4,0),"")</f>
        <v>27</v>
      </c>
      <c r="AS14" s="25">
        <f>IFERROR(MATCH(AS$11,_calc_기준350!$CN$4:$EF$4,0),"")</f>
        <v>15</v>
      </c>
      <c r="AT14" s="25">
        <f>IFERROR(MATCH(AT$11,_calc_기준350!$CN$4:$EF$4,0),"")</f>
        <v>20</v>
      </c>
      <c r="AU14" s="25">
        <f>IFERROR(MATCH(AU$11,_calc_기준350!$CN$4:$EF$4,0),"")</f>
        <v>25</v>
      </c>
      <c r="AV14" s="25">
        <f>IFERROR(MATCH(AV$11,_calc_기준350!$CN$4:$EF$4,0),"")</f>
        <v>31</v>
      </c>
      <c r="AW14" s="25">
        <f>IFERROR(MATCH(AW$11,_calc_기준350!$CN$4:$EF$4,0),"")</f>
        <v>42</v>
      </c>
      <c r="AX14" s="25">
        <f>IFERROR(MATCH(AX$11,_calc_기준350!$CN$4:$EF$4,0),"")</f>
        <v>10</v>
      </c>
      <c r="AY14" s="25">
        <f>IFERROR(MATCH(AY$11,_calc_기준350!$CN$4:$EF$4,0),"")</f>
        <v>8</v>
      </c>
      <c r="AZ14" s="25">
        <f>IFERROR(MATCH(AZ$11,_calc_기준350!$CN$4:$EF$4,0),"")</f>
        <v>2</v>
      </c>
      <c r="BA14" s="25">
        <f>IFERROR(MATCH(BA$11,_calc_기준350!$CN$4:$EF$4,0),"")</f>
        <v>32</v>
      </c>
      <c r="BB14" s="25">
        <f>IFERROR(MATCH(BB$11,_calc_기준350!$CN$4:$EF$4,0),"")</f>
        <v>28</v>
      </c>
      <c r="BC14" s="25">
        <f>IFERROR(MATCH(BC$11,_calc_기준350!$CN$4:$EF$4,0),"")</f>
        <v>39</v>
      </c>
      <c r="BD14" s="25">
        <f>IFERROR(MATCH(BD$11,_calc_기준350!$CN$4:$EF$4,0),"")</f>
        <v>1</v>
      </c>
    </row>
    <row r="15" spans="1:56" ht="16.5" customHeight="1">
      <c r="A15" s="57">
        <f t="shared" si="2"/>
        <v>1241</v>
      </c>
      <c r="B15" s="40">
        <f>IFERROR(INDEX(전체당첨내역!$B:$B,MATCH($A15,전체당첨내역!$A:$A,0)),"")</f>
        <v>7</v>
      </c>
      <c r="C15" s="40">
        <f>IFERROR(INDEX(전체당첨내역!$C:$C,MATCH($A15,전체당첨내역!$A:$A,0)),"")</f>
        <v>13</v>
      </c>
      <c r="D15" s="40">
        <f>IFERROR(INDEX(전체당첨내역!$D:$D,MATCH($A15,전체당첨내역!$A:$A,0)),"")</f>
        <v>16</v>
      </c>
      <c r="E15" s="40">
        <f>IFERROR(INDEX(전체당첨내역!$E:$E,MATCH($A15,전체당첨내역!$A:$A,0)),"")</f>
        <v>23</v>
      </c>
      <c r="F15" s="40">
        <f>IFERROR(INDEX(전체당첨내역!$F:$F,MATCH($A15,전체당첨내역!$A:$A,0)),"")</f>
        <v>24</v>
      </c>
      <c r="G15" s="40">
        <f>IFERROR(INDEX(전체당첨내역!$G:$G,MATCH($A15,전체당첨내역!$A:$A,0)),"")</f>
        <v>43</v>
      </c>
      <c r="H15" s="45">
        <f>IFERROR(INDEX(전체당첨내역!$H:$H,MATCH($A15,전체당첨내역!$A:$A,0)),"")</f>
        <v>9</v>
      </c>
      <c r="I15" s="42">
        <f>IFERROR((INDEX(_calc_기준350!$CN$5:$EF$5,1,$B15)&gt;0)*(INDEX(_calc_기준350!$CN$5:$EF$5,1,$B15)&lt;=15)+(INDEX(_calc_기준350!$CN$5:$EF$5,1,$C15)&gt;0)*(INDEX(_calc_기준350!$CN$5:$EF$5,1,$C15)&lt;=15)+(INDEX(_calc_기준350!$CN$5:$EF$5,1,$D15)&gt;0)*(INDEX(_calc_기준350!$CN$5:$EF$5,1,$D15)&lt;=15)+(INDEX(_calc_기준350!$CN$5:$EF$5,1,$E15)&gt;0)*(INDEX(_calc_기준350!$CN$5:$EF$5,1,$E15)&lt;=15)+(INDEX(_calc_기준350!$CN$5:$EF$5,1,$F15)&gt;0)*(INDEX(_calc_기준350!$CN$5:$EF$5,1,$F15)&lt;=15)+(INDEX(_calc_기준350!$CN$5:$EF$5,1,$G15)&gt;0)*(INDEX(_calc_기준350!$CN$5:$EF$5,1,$G15)&lt;=15),"")</f>
        <v>2</v>
      </c>
      <c r="J15" s="40">
        <f>IFERROR((INDEX(_calc_기준350!$CN$5:$EF$5,1,$B15)&gt;15)*(INDEX(_calc_기준350!$CN$5:$EF$5,1,$B15)&lt;=30)+(INDEX(_calc_기준350!$CN$5:$EF$5,1,$C15)&gt;15)*(INDEX(_calc_기준350!$CN$5:$EF$5,1,$C15)&lt;=30)+(INDEX(_calc_기준350!$CN$5:$EF$5,1,$D15)&gt;15)*(INDEX(_calc_기준350!$CN$5:$EF$5,1,$D15)&lt;=30)+(INDEX(_calc_기준350!$CN$5:$EF$5,1,$E15)&gt;15)*(INDEX(_calc_기준350!$CN$5:$EF$5,1,$E15)&lt;=30)+(INDEX(_calc_기준350!$CN$5:$EF$5,1,$F15)&gt;15)*(INDEX(_calc_기준350!$CN$5:$EF$5,1,$F15)&lt;=30)+(INDEX(_calc_기준350!$CN$5:$EF$5,1,$G15)&gt;15)*(INDEX(_calc_기준350!$CN$5:$EF$5,1,$G15)&lt;=30),"")</f>
        <v>4</v>
      </c>
      <c r="K15" s="43">
        <f>IFERROR((INDEX(_calc_기준350!$CN$5:$EF$5,1,$B15)&gt;30)+(INDEX(_calc_기준350!$CN$5:$EF$5,1,$C15)&gt;30)+(INDEX(_calc_기준350!$CN$5:$EF$5,1,$D15)&gt;30)+(INDEX(_calc_기준350!$CN$5:$EF$5,1,$E15)&gt;30)+(INDEX(_calc_기준350!$CN$5:$EF$5,1,$F15)&gt;30)+(INDEX(_calc_기준350!$CN$5:$EF$5,1,$G15)&gt;30),"")</f>
        <v>0</v>
      </c>
      <c r="L15" s="25">
        <f>IFERROR(MATCH(L$11,_calc_기준350!$CN$5:$EF$5,0),"")</f>
        <v>21</v>
      </c>
      <c r="M15" s="25">
        <f>IFERROR(MATCH(M$11,_calc_기준350!$CN$5:$EF$5,0),"")</f>
        <v>7</v>
      </c>
      <c r="N15" s="25">
        <f>IFERROR(MATCH(N$11,_calc_기준350!$CN$5:$EF$5,0),"")</f>
        <v>35</v>
      </c>
      <c r="O15" s="25">
        <f>IFERROR(MATCH(O$11,_calc_기준350!$CN$5:$EF$5,0),"")</f>
        <v>37</v>
      </c>
      <c r="P15" s="25">
        <f>IFERROR(MATCH(P$11,_calc_기준350!$CN$5:$EF$5,0),"")</f>
        <v>12</v>
      </c>
      <c r="Q15" s="25">
        <f>IFERROR(MATCH(Q$11,_calc_기준350!$CN$5:$EF$5,0),"")</f>
        <v>6</v>
      </c>
      <c r="R15" s="25">
        <f>IFERROR(MATCH(R$11,_calc_기준350!$CN$5:$EF$5,0),"")</f>
        <v>14</v>
      </c>
      <c r="S15" s="25">
        <f>IFERROR(MATCH(S$11,_calc_기준350!$CN$5:$EF$5,0),"")</f>
        <v>22</v>
      </c>
      <c r="T15" s="25">
        <f>IFERROR(MATCH(T$11,_calc_기준350!$CN$5:$EF$5,0),"")</f>
        <v>26</v>
      </c>
      <c r="U15" s="25">
        <f>IFERROR(MATCH(U$11,_calc_기준350!$CN$5:$EF$5,0),"")</f>
        <v>45</v>
      </c>
      <c r="V15" s="25">
        <f>IFERROR(MATCH(V$11,_calc_기준350!$CN$5:$EF$5,0),"")</f>
        <v>3</v>
      </c>
      <c r="W15" s="25">
        <f>IFERROR(MATCH(W$11,_calc_기준350!$CN$5:$EF$5,0),"")</f>
        <v>29</v>
      </c>
      <c r="X15" s="25">
        <f>IFERROR(MATCH(X$11,_calc_기준350!$CN$5:$EF$5,0),"")</f>
        <v>23</v>
      </c>
      <c r="Y15" s="25">
        <f>IFERROR(MATCH(Y$11,_calc_기준350!$CN$5:$EF$5,0),"")</f>
        <v>38</v>
      </c>
      <c r="Z15" s="25">
        <f>IFERROR(MATCH(Z$11,_calc_기준350!$CN$5:$EF$5,0),"")</f>
        <v>40</v>
      </c>
      <c r="AA15" s="25">
        <f>IFERROR(MATCH(AA$11,_calc_기준350!$CN$5:$EF$5,0),"")</f>
        <v>13</v>
      </c>
      <c r="AB15" s="25">
        <f>IFERROR(MATCH(AB$11,_calc_기준350!$CN$5:$EF$5,0),"")</f>
        <v>18</v>
      </c>
      <c r="AC15" s="25">
        <f>IFERROR(MATCH(AC$11,_calc_기준350!$CN$5:$EF$5,0),"")</f>
        <v>11</v>
      </c>
      <c r="AD15" s="25">
        <f>IFERROR(MATCH(AD$11,_calc_기준350!$CN$5:$EF$5,0),"")</f>
        <v>16</v>
      </c>
      <c r="AE15" s="25">
        <f>IFERROR(MATCH(AE$11,_calc_기준350!$CN$5:$EF$5,0),"")</f>
        <v>34</v>
      </c>
      <c r="AF15" s="25">
        <f>IFERROR(MATCH(AF$11,_calc_기준350!$CN$5:$EF$5,0),"")</f>
        <v>17</v>
      </c>
      <c r="AG15" s="25">
        <f>IFERROR(MATCH(AG$11,_calc_기준350!$CN$5:$EF$5,0),"")</f>
        <v>33</v>
      </c>
      <c r="AH15" s="25">
        <f>IFERROR(MATCH(AH$11,_calc_기준350!$CN$5:$EF$5,0),"")</f>
        <v>44</v>
      </c>
      <c r="AI15" s="25">
        <f>IFERROR(MATCH(AI$11,_calc_기준350!$CN$5:$EF$5,0),"")</f>
        <v>43</v>
      </c>
      <c r="AJ15" s="25">
        <f>IFERROR(MATCH(AJ$11,_calc_기준350!$CN$5:$EF$5,0),"")</f>
        <v>9</v>
      </c>
      <c r="AK15" s="25">
        <f>IFERROR(MATCH(AK$11,_calc_기준350!$CN$5:$EF$5,0),"")</f>
        <v>30</v>
      </c>
      <c r="AL15" s="25">
        <f>IFERROR(MATCH(AL$11,_calc_기준350!$CN$5:$EF$5,0),"")</f>
        <v>5</v>
      </c>
      <c r="AM15" s="25">
        <f>IFERROR(MATCH(AM$11,_calc_기준350!$CN$5:$EF$5,0),"")</f>
        <v>19</v>
      </c>
      <c r="AN15" s="25">
        <f>IFERROR(MATCH(AN$11,_calc_기준350!$CN$5:$EF$5,0),"")</f>
        <v>24</v>
      </c>
      <c r="AO15" s="25">
        <f>IFERROR(MATCH(AO$11,_calc_기준350!$CN$5:$EF$5,0),"")</f>
        <v>36</v>
      </c>
      <c r="AP15" s="25">
        <f>IFERROR(MATCH(AP$11,_calc_기준350!$CN$5:$EF$5,0),"")</f>
        <v>15</v>
      </c>
      <c r="AQ15" s="25">
        <f>IFERROR(MATCH(AQ$11,_calc_기준350!$CN$5:$EF$5,0),"")</f>
        <v>27</v>
      </c>
      <c r="AR15" s="25">
        <f>IFERROR(MATCH(AR$11,_calc_기준350!$CN$5:$EF$5,0),"")</f>
        <v>31</v>
      </c>
      <c r="AS15" s="25">
        <f>IFERROR(MATCH(AS$11,_calc_기준350!$CN$5:$EF$5,0),"")</f>
        <v>25</v>
      </c>
      <c r="AT15" s="25">
        <f>IFERROR(MATCH(AT$11,_calc_기준350!$CN$5:$EF$5,0),"")</f>
        <v>10</v>
      </c>
      <c r="AU15" s="25">
        <f>IFERROR(MATCH(AU$11,_calc_기준350!$CN$5:$EF$5,0),"")</f>
        <v>41</v>
      </c>
      <c r="AV15" s="25">
        <f>IFERROR(MATCH(AV$11,_calc_기준350!$CN$5:$EF$5,0),"")</f>
        <v>42</v>
      </c>
      <c r="AW15" s="25">
        <f>IFERROR(MATCH(AW$11,_calc_기준350!$CN$5:$EF$5,0),"")</f>
        <v>4</v>
      </c>
      <c r="AX15" s="25">
        <f>IFERROR(MATCH(AX$11,_calc_기준350!$CN$5:$EF$5,0),"")</f>
        <v>8</v>
      </c>
      <c r="AY15" s="25">
        <f>IFERROR(MATCH(AY$11,_calc_기준350!$CN$5:$EF$5,0),"")</f>
        <v>28</v>
      </c>
      <c r="AZ15" s="25">
        <f>IFERROR(MATCH(AZ$11,_calc_기준350!$CN$5:$EF$5,0),"")</f>
        <v>20</v>
      </c>
      <c r="BA15" s="25">
        <f>IFERROR(MATCH(BA$11,_calc_기준350!$CN$5:$EF$5,0),"")</f>
        <v>2</v>
      </c>
      <c r="BB15" s="25">
        <f>IFERROR(MATCH(BB$11,_calc_기준350!$CN$5:$EF$5,0),"")</f>
        <v>32</v>
      </c>
      <c r="BC15" s="25">
        <f>IFERROR(MATCH(BC$11,_calc_기준350!$CN$5:$EF$5,0),"")</f>
        <v>39</v>
      </c>
      <c r="BD15" s="25">
        <f>IFERROR(MATCH(BD$11,_calc_기준350!$CN$5:$EF$5,0),"")</f>
        <v>1</v>
      </c>
    </row>
    <row r="16" spans="1:56" ht="16.5" customHeight="1">
      <c r="A16" s="57">
        <f t="shared" si="2"/>
        <v>1240</v>
      </c>
      <c r="B16" s="40">
        <f>IFERROR(INDEX(전체당첨내역!$B:$B,MATCH($A16,전체당첨내역!$A:$A,0)),"")</f>
        <v>11</v>
      </c>
      <c r="C16" s="40">
        <f>IFERROR(INDEX(전체당첨내역!$C:$C,MATCH($A16,전체당첨내역!$A:$A,0)),"")</f>
        <v>13</v>
      </c>
      <c r="D16" s="40">
        <f>IFERROR(INDEX(전체당첨내역!$D:$D,MATCH($A16,전체당첨내역!$A:$A,0)),"")</f>
        <v>19</v>
      </c>
      <c r="E16" s="40">
        <f>IFERROR(INDEX(전체당첨내역!$E:$E,MATCH($A16,전체당첨내역!$A:$A,0)),"")</f>
        <v>20</v>
      </c>
      <c r="F16" s="40">
        <f>IFERROR(INDEX(전체당첨내역!$F:$F,MATCH($A16,전체당첨내역!$A:$A,0)),"")</f>
        <v>31</v>
      </c>
      <c r="G16" s="40">
        <f>IFERROR(INDEX(전체당첨내역!$G:$G,MATCH($A16,전체당첨내역!$A:$A,0)),"")</f>
        <v>44</v>
      </c>
      <c r="H16" s="45">
        <f>IFERROR(INDEX(전체당첨내역!$H:$H,MATCH($A16,전체당첨내역!$A:$A,0)),"")</f>
        <v>27</v>
      </c>
      <c r="I16" s="42">
        <f>IFERROR((INDEX(_calc_기준350!$CN$6:$EF$6,1,$B16)&gt;0)*(INDEX(_calc_기준350!$CN$6:$EF$6,1,$B16)&lt;=15)+(INDEX(_calc_기준350!$CN$6:$EF$6,1,$C16)&gt;0)*(INDEX(_calc_기준350!$CN$6:$EF$6,1,$C16)&lt;=15)+(INDEX(_calc_기준350!$CN$6:$EF$6,1,$D16)&gt;0)*(INDEX(_calc_기준350!$CN$6:$EF$6,1,$D16)&lt;=15)+(INDEX(_calc_기준350!$CN$6:$EF$6,1,$E16)&gt;0)*(INDEX(_calc_기준350!$CN$6:$EF$6,1,$E16)&lt;=15)+(INDEX(_calc_기준350!$CN$6:$EF$6,1,$F16)&gt;0)*(INDEX(_calc_기준350!$CN$6:$EF$6,1,$F16)&lt;=15)+(INDEX(_calc_기준350!$CN$6:$EF$6,1,$G16)&gt;0)*(INDEX(_calc_기준350!$CN$6:$EF$6,1,$G16)&lt;=15),"")</f>
        <v>3</v>
      </c>
      <c r="J16" s="40">
        <f>IFERROR((INDEX(_calc_기준350!$CN$6:$EF$6,1,$B16)&gt;15)*(INDEX(_calc_기준350!$CN$6:$EF$6,1,$B16)&lt;=30)+(INDEX(_calc_기준350!$CN$6:$EF$6,1,$C16)&gt;15)*(INDEX(_calc_기준350!$CN$6:$EF$6,1,$C16)&lt;=30)+(INDEX(_calc_기준350!$CN$6:$EF$6,1,$D16)&gt;15)*(INDEX(_calc_기준350!$CN$6:$EF$6,1,$D16)&lt;=30)+(INDEX(_calc_기준350!$CN$6:$EF$6,1,$E16)&gt;15)*(INDEX(_calc_기준350!$CN$6:$EF$6,1,$E16)&lt;=30)+(INDEX(_calc_기준350!$CN$6:$EF$6,1,$F16)&gt;15)*(INDEX(_calc_기준350!$CN$6:$EF$6,1,$F16)&lt;=30)+(INDEX(_calc_기준350!$CN$6:$EF$6,1,$G16)&gt;15)*(INDEX(_calc_기준350!$CN$6:$EF$6,1,$G16)&lt;=30),"")</f>
        <v>1</v>
      </c>
      <c r="K16" s="43">
        <f>IFERROR((INDEX(_calc_기준350!$CN$6:$EF$6,1,$B16)&gt;30)+(INDEX(_calc_기준350!$CN$6:$EF$6,1,$C16)&gt;30)+(INDEX(_calc_기준350!$CN$6:$EF$6,1,$D16)&gt;30)+(INDEX(_calc_기준350!$CN$6:$EF$6,1,$E16)&gt;30)+(INDEX(_calc_기준350!$CN$6:$EF$6,1,$F16)&gt;30)+(INDEX(_calc_기준350!$CN$6:$EF$6,1,$G16)&gt;30),"")</f>
        <v>2</v>
      </c>
      <c r="L16" s="25">
        <f>IFERROR(MATCH(L$11,_calc_기준350!$CN$6:$EF$6,0),"")</f>
        <v>21</v>
      </c>
      <c r="M16" s="25">
        <f>IFERROR(MATCH(M$11,_calc_기준350!$CN$6:$EF$6,0),"")</f>
        <v>35</v>
      </c>
      <c r="N16" s="25">
        <f>IFERROR(MATCH(N$11,_calc_기준350!$CN$6:$EF$6,0),"")</f>
        <v>37</v>
      </c>
      <c r="O16" s="25">
        <f>IFERROR(MATCH(O$11,_calc_기준350!$CN$6:$EF$6,0),"")</f>
        <v>6</v>
      </c>
      <c r="P16" s="25">
        <f>IFERROR(MATCH(P$11,_calc_기준350!$CN$6:$EF$6,0),"")</f>
        <v>12</v>
      </c>
      <c r="Q16" s="25">
        <f>IFERROR(MATCH(Q$11,_calc_기준350!$CN$6:$EF$6,0),"")</f>
        <v>14</v>
      </c>
      <c r="R16" s="25">
        <f>IFERROR(MATCH(R$11,_calc_기준350!$CN$6:$EF$6,0),"")</f>
        <v>7</v>
      </c>
      <c r="S16" s="25">
        <f>IFERROR(MATCH(S$11,_calc_기준350!$CN$6:$EF$6,0),"")</f>
        <v>44</v>
      </c>
      <c r="T16" s="25">
        <f>IFERROR(MATCH(T$11,_calc_기준350!$CN$6:$EF$6,0),"")</f>
        <v>22</v>
      </c>
      <c r="U16" s="25">
        <f>IFERROR(MATCH(U$11,_calc_기준350!$CN$6:$EF$6,0),"")</f>
        <v>29</v>
      </c>
      <c r="V16" s="25">
        <f>IFERROR(MATCH(V$11,_calc_기준350!$CN$6:$EF$6,0),"")</f>
        <v>11</v>
      </c>
      <c r="W16" s="25">
        <f>IFERROR(MATCH(W$11,_calc_기준350!$CN$6:$EF$6,0),"")</f>
        <v>3</v>
      </c>
      <c r="X16" s="25">
        <f>IFERROR(MATCH(X$11,_calc_기준350!$CN$6:$EF$6,0),"")</f>
        <v>26</v>
      </c>
      <c r="Y16" s="25">
        <f>IFERROR(MATCH(Y$11,_calc_기준350!$CN$6:$EF$6,0),"")</f>
        <v>13</v>
      </c>
      <c r="Z16" s="25">
        <f>IFERROR(MATCH(Z$11,_calc_기준350!$CN$6:$EF$6,0),"")</f>
        <v>40</v>
      </c>
      <c r="AA16" s="25">
        <f>IFERROR(MATCH(AA$11,_calc_기준350!$CN$6:$EF$6,0),"")</f>
        <v>18</v>
      </c>
      <c r="AB16" s="25">
        <f>IFERROR(MATCH(AB$11,_calc_기준350!$CN$6:$EF$6,0),"")</f>
        <v>33</v>
      </c>
      <c r="AC16" s="25">
        <f>IFERROR(MATCH(AC$11,_calc_기준350!$CN$6:$EF$6,0),"")</f>
        <v>34</v>
      </c>
      <c r="AD16" s="25">
        <f>IFERROR(MATCH(AD$11,_calc_기준350!$CN$6:$EF$6,0),"")</f>
        <v>38</v>
      </c>
      <c r="AE16" s="25">
        <f>IFERROR(MATCH(AE$11,_calc_기준350!$CN$6:$EF$6,0),"")</f>
        <v>16</v>
      </c>
      <c r="AF16" s="25">
        <f>IFERROR(MATCH(AF$11,_calc_기준350!$CN$6:$EF$6,0),"")</f>
        <v>17</v>
      </c>
      <c r="AG16" s="25">
        <f>IFERROR(MATCH(AG$11,_calc_기준350!$CN$6:$EF$6,0),"")</f>
        <v>30</v>
      </c>
      <c r="AH16" s="25">
        <f>IFERROR(MATCH(AH$11,_calc_기준350!$CN$6:$EF$6,0),"")</f>
        <v>43</v>
      </c>
      <c r="AI16" s="25">
        <f>IFERROR(MATCH(AI$11,_calc_기준350!$CN$6:$EF$6,0),"")</f>
        <v>45</v>
      </c>
      <c r="AJ16" s="25">
        <f>IFERROR(MATCH(AJ$11,_calc_기준350!$CN$6:$EF$6,0),"")</f>
        <v>23</v>
      </c>
      <c r="AK16" s="25">
        <f>IFERROR(MATCH(AK$11,_calc_기준350!$CN$6:$EF$6,0),"")</f>
        <v>5</v>
      </c>
      <c r="AL16" s="25">
        <f>IFERROR(MATCH(AL$11,_calc_기준350!$CN$6:$EF$6,0),"")</f>
        <v>24</v>
      </c>
      <c r="AM16" s="25">
        <f>IFERROR(MATCH(AM$11,_calc_기준350!$CN$6:$EF$6,0),"")</f>
        <v>36</v>
      </c>
      <c r="AN16" s="25">
        <f>IFERROR(MATCH(AN$11,_calc_기준350!$CN$6:$EF$6,0),"")</f>
        <v>15</v>
      </c>
      <c r="AO16" s="25">
        <f>IFERROR(MATCH(AO$11,_calc_기준350!$CN$6:$EF$6,0),"")</f>
        <v>19</v>
      </c>
      <c r="AP16" s="25">
        <f>IFERROR(MATCH(AP$11,_calc_기준350!$CN$6:$EF$6,0),"")</f>
        <v>25</v>
      </c>
      <c r="AQ16" s="25">
        <f>IFERROR(MATCH(AQ$11,_calc_기준350!$CN$6:$EF$6,0),"")</f>
        <v>27</v>
      </c>
      <c r="AR16" s="25">
        <f>IFERROR(MATCH(AR$11,_calc_기준350!$CN$6:$EF$6,0),"")</f>
        <v>31</v>
      </c>
      <c r="AS16" s="25">
        <f>IFERROR(MATCH(AS$11,_calc_기준350!$CN$6:$EF$6,0),"")</f>
        <v>4</v>
      </c>
      <c r="AT16" s="25">
        <f>IFERROR(MATCH(AT$11,_calc_기준350!$CN$6:$EF$6,0),"")</f>
        <v>8</v>
      </c>
      <c r="AU16" s="25">
        <f>IFERROR(MATCH(AU$11,_calc_기준350!$CN$6:$EF$6,0),"")</f>
        <v>10</v>
      </c>
      <c r="AV16" s="25">
        <f>IFERROR(MATCH(AV$11,_calc_기준350!$CN$6:$EF$6,0),"")</f>
        <v>41</v>
      </c>
      <c r="AW16" s="25">
        <f>IFERROR(MATCH(AW$11,_calc_기준350!$CN$6:$EF$6,0),"")</f>
        <v>42</v>
      </c>
      <c r="AX16" s="25">
        <f>IFERROR(MATCH(AX$11,_calc_기준350!$CN$6:$EF$6,0),"")</f>
        <v>20</v>
      </c>
      <c r="AY16" s="25">
        <f>IFERROR(MATCH(AY$11,_calc_기준350!$CN$6:$EF$6,0),"")</f>
        <v>9</v>
      </c>
      <c r="AZ16" s="25">
        <f>IFERROR(MATCH(AZ$11,_calc_기준350!$CN$6:$EF$6,0),"")</f>
        <v>2</v>
      </c>
      <c r="BA16" s="25">
        <f>IFERROR(MATCH(BA$11,_calc_기준350!$CN$6:$EF$6,0),"")</f>
        <v>28</v>
      </c>
      <c r="BB16" s="25">
        <f>IFERROR(MATCH(BB$11,_calc_기준350!$CN$6:$EF$6,0),"")</f>
        <v>32</v>
      </c>
      <c r="BC16" s="25">
        <f>IFERROR(MATCH(BC$11,_calc_기준350!$CN$6:$EF$6,0),"")</f>
        <v>39</v>
      </c>
      <c r="BD16" s="25">
        <f>IFERROR(MATCH(BD$11,_calc_기준350!$CN$6:$EF$6,0),"")</f>
        <v>1</v>
      </c>
    </row>
    <row r="17" spans="1:56" ht="16.5" customHeight="1">
      <c r="A17" s="57">
        <f t="shared" si="2"/>
        <v>1239</v>
      </c>
      <c r="B17" s="40">
        <f>IFERROR(INDEX(전체당첨내역!$B:$B,MATCH($A17,전체당첨내역!$A:$A,0)),"")</f>
        <v>11</v>
      </c>
      <c r="C17" s="40">
        <f>IFERROR(INDEX(전체당첨내역!$C:$C,MATCH($A17,전체당첨내역!$A:$A,0)),"")</f>
        <v>13</v>
      </c>
      <c r="D17" s="40">
        <f>IFERROR(INDEX(전체당첨내역!$D:$D,MATCH($A17,전체당첨내역!$A:$A,0)),"")</f>
        <v>22</v>
      </c>
      <c r="E17" s="40">
        <f>IFERROR(INDEX(전체당첨내역!$E:$E,MATCH($A17,전체당첨내역!$A:$A,0)),"")</f>
        <v>32</v>
      </c>
      <c r="F17" s="40">
        <f>IFERROR(INDEX(전체당첨내역!$F:$F,MATCH($A17,전체당첨내역!$A:$A,0)),"")</f>
        <v>33</v>
      </c>
      <c r="G17" s="40">
        <f>IFERROR(INDEX(전체당첨내역!$G:$G,MATCH($A17,전체당첨내역!$A:$A,0)),"")</f>
        <v>36</v>
      </c>
      <c r="H17" s="45">
        <f>IFERROR(INDEX(전체당첨내역!$H:$H,MATCH($A17,전체당첨내역!$A:$A,0)),"")</f>
        <v>8</v>
      </c>
      <c r="I17" s="42">
        <f>IFERROR((INDEX(_calc_기준350!$CN$7:$EF$7,1,$B17)&gt;0)*(INDEX(_calc_기준350!$CN$7:$EF$7,1,$B17)&lt;=15)+(INDEX(_calc_기준350!$CN$7:$EF$7,1,$C17)&gt;0)*(INDEX(_calc_기준350!$CN$7:$EF$7,1,$C17)&lt;=15)+(INDEX(_calc_기준350!$CN$7:$EF$7,1,$D17)&gt;0)*(INDEX(_calc_기준350!$CN$7:$EF$7,1,$D17)&lt;=15)+(INDEX(_calc_기준350!$CN$7:$EF$7,1,$E17)&gt;0)*(INDEX(_calc_기준350!$CN$7:$EF$7,1,$E17)&lt;=15)+(INDEX(_calc_기준350!$CN$7:$EF$7,1,$F17)&gt;0)*(INDEX(_calc_기준350!$CN$7:$EF$7,1,$F17)&lt;=15)+(INDEX(_calc_기준350!$CN$7:$EF$7,1,$G17)&gt;0)*(INDEX(_calc_기준350!$CN$7:$EF$7,1,$G17)&lt;=15),"")</f>
        <v>4</v>
      </c>
      <c r="J17" s="40">
        <f>IFERROR((INDEX(_calc_기준350!$CN$7:$EF$7,1,$B17)&gt;15)*(INDEX(_calc_기준350!$CN$7:$EF$7,1,$B17)&lt;=30)+(INDEX(_calc_기준350!$CN$7:$EF$7,1,$C17)&gt;15)*(INDEX(_calc_기준350!$CN$7:$EF$7,1,$C17)&lt;=30)+(INDEX(_calc_기준350!$CN$7:$EF$7,1,$D17)&gt;15)*(INDEX(_calc_기준350!$CN$7:$EF$7,1,$D17)&lt;=30)+(INDEX(_calc_기준350!$CN$7:$EF$7,1,$E17)&gt;15)*(INDEX(_calc_기준350!$CN$7:$EF$7,1,$E17)&lt;=30)+(INDEX(_calc_기준350!$CN$7:$EF$7,1,$F17)&gt;15)*(INDEX(_calc_기준350!$CN$7:$EF$7,1,$F17)&lt;=30)+(INDEX(_calc_기준350!$CN$7:$EF$7,1,$G17)&gt;15)*(INDEX(_calc_기준350!$CN$7:$EF$7,1,$G17)&lt;=30),"")</f>
        <v>2</v>
      </c>
      <c r="K17" s="43">
        <f>IFERROR((INDEX(_calc_기준350!$CN$7:$EF$7,1,$B17)&gt;30)+(INDEX(_calc_기준350!$CN$7:$EF$7,1,$C17)&gt;30)+(INDEX(_calc_기준350!$CN$7:$EF$7,1,$D17)&gt;30)+(INDEX(_calc_기준350!$CN$7:$EF$7,1,$E17)&gt;30)+(INDEX(_calc_기준350!$CN$7:$EF$7,1,$F17)&gt;30)+(INDEX(_calc_기준350!$CN$7:$EF$7,1,$G17)&gt;30),"")</f>
        <v>0</v>
      </c>
      <c r="L17" s="25">
        <f>IFERROR(MATCH(L$11,_calc_기준350!$CN$7:$EF$7,0),"")</f>
        <v>21</v>
      </c>
      <c r="M17" s="25">
        <f>IFERROR(MATCH(M$11,_calc_기준350!$CN$7:$EF$7,0),"")</f>
        <v>6</v>
      </c>
      <c r="N17" s="25">
        <f>IFERROR(MATCH(N$11,_calc_기준350!$CN$7:$EF$7,0),"")</f>
        <v>12</v>
      </c>
      <c r="O17" s="25">
        <f>IFERROR(MATCH(O$11,_calc_기준350!$CN$7:$EF$7,0),"")</f>
        <v>22</v>
      </c>
      <c r="P17" s="25">
        <f>IFERROR(MATCH(P$11,_calc_기준350!$CN$7:$EF$7,0),"")</f>
        <v>14</v>
      </c>
      <c r="Q17" s="25">
        <f>IFERROR(MATCH(Q$11,_calc_기준350!$CN$7:$EF$7,0),"")</f>
        <v>7</v>
      </c>
      <c r="R17" s="25">
        <f>IFERROR(MATCH(R$11,_calc_기준350!$CN$7:$EF$7,0),"")</f>
        <v>33</v>
      </c>
      <c r="S17" s="25">
        <f>IFERROR(MATCH(S$11,_calc_기준350!$CN$7:$EF$7,0),"")</f>
        <v>44</v>
      </c>
      <c r="T17" s="25">
        <f>IFERROR(MATCH(T$11,_calc_기준350!$CN$7:$EF$7,0),"")</f>
        <v>35</v>
      </c>
      <c r="U17" s="25">
        <f>IFERROR(MATCH(U$11,_calc_기준350!$CN$7:$EF$7,0),"")</f>
        <v>3</v>
      </c>
      <c r="V17" s="25">
        <f>IFERROR(MATCH(V$11,_calc_기준350!$CN$7:$EF$7,0),"")</f>
        <v>11</v>
      </c>
      <c r="W17" s="25">
        <f>IFERROR(MATCH(W$11,_calc_기준350!$CN$7:$EF$7,0),"")</f>
        <v>13</v>
      </c>
      <c r="X17" s="25">
        <f>IFERROR(MATCH(X$11,_calc_기준350!$CN$7:$EF$7,0),"")</f>
        <v>37</v>
      </c>
      <c r="Y17" s="25">
        <f>IFERROR(MATCH(Y$11,_calc_기준350!$CN$7:$EF$7,0),"")</f>
        <v>26</v>
      </c>
      <c r="Z17" s="25">
        <f>IFERROR(MATCH(Z$11,_calc_기준350!$CN$7:$EF$7,0),"")</f>
        <v>34</v>
      </c>
      <c r="AA17" s="25">
        <f>IFERROR(MATCH(AA$11,_calc_기준350!$CN$7:$EF$7,0),"")</f>
        <v>40</v>
      </c>
      <c r="AB17" s="25">
        <f>IFERROR(MATCH(AB$11,_calc_기준350!$CN$7:$EF$7,0),"")</f>
        <v>18</v>
      </c>
      <c r="AC17" s="25">
        <f>IFERROR(MATCH(AC$11,_calc_기준350!$CN$7:$EF$7,0),"")</f>
        <v>16</v>
      </c>
      <c r="AD17" s="25">
        <f>IFERROR(MATCH(AD$11,_calc_기준350!$CN$7:$EF$7,0),"")</f>
        <v>38</v>
      </c>
      <c r="AE17" s="25">
        <f>IFERROR(MATCH(AE$11,_calc_기준350!$CN$7:$EF$7,0),"")</f>
        <v>17</v>
      </c>
      <c r="AF17" s="25">
        <f>IFERROR(MATCH(AF$11,_calc_기준350!$CN$7:$EF$7,0),"")</f>
        <v>29</v>
      </c>
      <c r="AG17" s="25">
        <f>IFERROR(MATCH(AG$11,_calc_기준350!$CN$7:$EF$7,0),"")</f>
        <v>30</v>
      </c>
      <c r="AH17" s="25">
        <f>IFERROR(MATCH(AH$11,_calc_기준350!$CN$7:$EF$7,0),"")</f>
        <v>43</v>
      </c>
      <c r="AI17" s="25">
        <f>IFERROR(MATCH(AI$11,_calc_기준350!$CN$7:$EF$7,0),"")</f>
        <v>45</v>
      </c>
      <c r="AJ17" s="25">
        <f>IFERROR(MATCH(AJ$11,_calc_기준350!$CN$7:$EF$7,0),"")</f>
        <v>23</v>
      </c>
      <c r="AK17" s="25">
        <f>IFERROR(MATCH(AK$11,_calc_기준350!$CN$7:$EF$7,0),"")</f>
        <v>36</v>
      </c>
      <c r="AL17" s="25">
        <f>IFERROR(MATCH(AL$11,_calc_기준350!$CN$7:$EF$7,0),"")</f>
        <v>5</v>
      </c>
      <c r="AM17" s="25">
        <f>IFERROR(MATCH(AM$11,_calc_기준350!$CN$7:$EF$7,0),"")</f>
        <v>32</v>
      </c>
      <c r="AN17" s="25">
        <f>IFERROR(MATCH(AN$11,_calc_기준350!$CN$7:$EF$7,0),"")</f>
        <v>24</v>
      </c>
      <c r="AO17" s="25">
        <f>IFERROR(MATCH(AO$11,_calc_기준350!$CN$7:$EF$7,0),"")</f>
        <v>31</v>
      </c>
      <c r="AP17" s="25">
        <f>IFERROR(MATCH(AP$11,_calc_기준350!$CN$7:$EF$7,0),"")</f>
        <v>42</v>
      </c>
      <c r="AQ17" s="25">
        <f>IFERROR(MATCH(AQ$11,_calc_기준350!$CN$7:$EF$7,0),"")</f>
        <v>15</v>
      </c>
      <c r="AR17" s="25">
        <f>IFERROR(MATCH(AR$11,_calc_기준350!$CN$7:$EF$7,0),"")</f>
        <v>25</v>
      </c>
      <c r="AS17" s="25">
        <f>IFERROR(MATCH(AS$11,_calc_기준350!$CN$7:$EF$7,0),"")</f>
        <v>27</v>
      </c>
      <c r="AT17" s="25">
        <f>IFERROR(MATCH(AT$11,_calc_기준350!$CN$7:$EF$7,0),"")</f>
        <v>4</v>
      </c>
      <c r="AU17" s="25">
        <f>IFERROR(MATCH(AU$11,_calc_기준350!$CN$7:$EF$7,0),"")</f>
        <v>8</v>
      </c>
      <c r="AV17" s="25">
        <f>IFERROR(MATCH(AV$11,_calc_기준350!$CN$7:$EF$7,0),"")</f>
        <v>10</v>
      </c>
      <c r="AW17" s="25">
        <f>IFERROR(MATCH(AW$11,_calc_기준350!$CN$7:$EF$7,0),"")</f>
        <v>41</v>
      </c>
      <c r="AX17" s="25">
        <f>IFERROR(MATCH(AX$11,_calc_기준350!$CN$7:$EF$7,0),"")</f>
        <v>20</v>
      </c>
      <c r="AY17" s="25">
        <f>IFERROR(MATCH(AY$11,_calc_기준350!$CN$7:$EF$7,0),"")</f>
        <v>28</v>
      </c>
      <c r="AZ17" s="25">
        <f>IFERROR(MATCH(AZ$11,_calc_기준350!$CN$7:$EF$7,0),"")</f>
        <v>2</v>
      </c>
      <c r="BA17" s="25">
        <f>IFERROR(MATCH(BA$11,_calc_기준350!$CN$7:$EF$7,0),"")</f>
        <v>19</v>
      </c>
      <c r="BB17" s="25">
        <f>IFERROR(MATCH(BB$11,_calc_기준350!$CN$7:$EF$7,0),"")</f>
        <v>39</v>
      </c>
      <c r="BC17" s="25">
        <f>IFERROR(MATCH(BC$11,_calc_기준350!$CN$7:$EF$7,0),"")</f>
        <v>9</v>
      </c>
      <c r="BD17" s="25">
        <f>IFERROR(MATCH(BD$11,_calc_기준350!$CN$7:$EF$7,0),"")</f>
        <v>1</v>
      </c>
    </row>
    <row r="18" spans="1:56" ht="16.5" customHeight="1">
      <c r="A18" s="57">
        <f t="shared" si="2"/>
        <v>1238</v>
      </c>
      <c r="B18" s="40">
        <f>IFERROR(INDEX(전체당첨내역!$B:$B,MATCH($A18,전체당첨내역!$A:$A,0)),"")</f>
        <v>2</v>
      </c>
      <c r="C18" s="40">
        <f>IFERROR(INDEX(전체당첨내역!$C:$C,MATCH($A18,전체당첨내역!$A:$A,0)),"")</f>
        <v>13</v>
      </c>
      <c r="D18" s="40">
        <f>IFERROR(INDEX(전체당첨내역!$D:$D,MATCH($A18,전체당첨내역!$A:$A,0)),"")</f>
        <v>18</v>
      </c>
      <c r="E18" s="40">
        <f>IFERROR(INDEX(전체당첨내역!$E:$E,MATCH($A18,전체당첨내역!$A:$A,0)),"")</f>
        <v>32</v>
      </c>
      <c r="F18" s="40">
        <f>IFERROR(INDEX(전체당첨내역!$F:$F,MATCH($A18,전체당첨내역!$A:$A,0)),"")</f>
        <v>38</v>
      </c>
      <c r="G18" s="40">
        <f>IFERROR(INDEX(전체당첨내역!$G:$G,MATCH($A18,전체당첨내역!$A:$A,0)),"")</f>
        <v>42</v>
      </c>
      <c r="H18" s="45">
        <f>IFERROR(INDEX(전체당첨내역!$H:$H,MATCH($A18,전체당첨내역!$A:$A,0)),"")</f>
        <v>22</v>
      </c>
      <c r="I18" s="42">
        <f>IFERROR((INDEX(_calc_기준350!$CN$8:$EF$8,1,$B18)&gt;0)*(INDEX(_calc_기준350!$CN$8:$EF$8,1,$B18)&lt;=15)+(INDEX(_calc_기준350!$CN$8:$EF$8,1,$C18)&gt;0)*(INDEX(_calc_기준350!$CN$8:$EF$8,1,$C18)&lt;=15)+(INDEX(_calc_기준350!$CN$8:$EF$8,1,$D18)&gt;0)*(INDEX(_calc_기준350!$CN$8:$EF$8,1,$D18)&lt;=15)+(INDEX(_calc_기준350!$CN$8:$EF$8,1,$E18)&gt;0)*(INDEX(_calc_기준350!$CN$8:$EF$8,1,$E18)&lt;=15)+(INDEX(_calc_기준350!$CN$8:$EF$8,1,$F18)&gt;0)*(INDEX(_calc_기준350!$CN$8:$EF$8,1,$F18)&lt;=15)+(INDEX(_calc_기준350!$CN$8:$EF$8,1,$G18)&gt;0)*(INDEX(_calc_기준350!$CN$8:$EF$8,1,$G18)&lt;=15),"")</f>
        <v>2</v>
      </c>
      <c r="J18" s="40">
        <f>IFERROR((INDEX(_calc_기준350!$CN$8:$EF$8,1,$B18)&gt;15)*(INDEX(_calc_기준350!$CN$8:$EF$8,1,$B18)&lt;=30)+(INDEX(_calc_기준350!$CN$8:$EF$8,1,$C18)&gt;15)*(INDEX(_calc_기준350!$CN$8:$EF$8,1,$C18)&lt;=30)+(INDEX(_calc_기준350!$CN$8:$EF$8,1,$D18)&gt;15)*(INDEX(_calc_기준350!$CN$8:$EF$8,1,$D18)&lt;=30)+(INDEX(_calc_기준350!$CN$8:$EF$8,1,$E18)&gt;15)*(INDEX(_calc_기준350!$CN$8:$EF$8,1,$E18)&lt;=30)+(INDEX(_calc_기준350!$CN$8:$EF$8,1,$F18)&gt;15)*(INDEX(_calc_기준350!$CN$8:$EF$8,1,$F18)&lt;=30)+(INDEX(_calc_기준350!$CN$8:$EF$8,1,$G18)&gt;15)*(INDEX(_calc_기준350!$CN$8:$EF$8,1,$G18)&lt;=30),"")</f>
        <v>4</v>
      </c>
      <c r="K18" s="43">
        <f>IFERROR((INDEX(_calc_기준350!$CN$8:$EF$8,1,$B18)&gt;30)+(INDEX(_calc_기준350!$CN$8:$EF$8,1,$C18)&gt;30)+(INDEX(_calc_기준350!$CN$8:$EF$8,1,$D18)&gt;30)+(INDEX(_calc_기준350!$CN$8:$EF$8,1,$E18)&gt;30)+(INDEX(_calc_기준350!$CN$8:$EF$8,1,$F18)&gt;30)+(INDEX(_calc_기준350!$CN$8:$EF$8,1,$G18)&gt;30),"")</f>
        <v>0</v>
      </c>
      <c r="L18" s="25">
        <f>IFERROR(MATCH(L$11,_calc_기준350!$CN$8:$EF$8,0),"")</f>
        <v>21</v>
      </c>
      <c r="M18" s="25">
        <f>IFERROR(MATCH(M$11,_calc_기준350!$CN$8:$EF$8,0),"")</f>
        <v>13</v>
      </c>
      <c r="N18" s="25">
        <f>IFERROR(MATCH(N$11,_calc_기준350!$CN$8:$EF$8,0),"")</f>
        <v>14</v>
      </c>
      <c r="O18" s="25">
        <f>IFERROR(MATCH(O$11,_calc_기준350!$CN$8:$EF$8,0),"")</f>
        <v>6</v>
      </c>
      <c r="P18" s="25">
        <f>IFERROR(MATCH(P$11,_calc_기준350!$CN$8:$EF$8,0),"")</f>
        <v>18</v>
      </c>
      <c r="Q18" s="25">
        <f>IFERROR(MATCH(Q$11,_calc_기준350!$CN$8:$EF$8,0),"")</f>
        <v>7</v>
      </c>
      <c r="R18" s="25">
        <f>IFERROR(MATCH(R$11,_calc_기준350!$CN$8:$EF$8,0),"")</f>
        <v>33</v>
      </c>
      <c r="S18" s="25">
        <f>IFERROR(MATCH(S$11,_calc_기준350!$CN$8:$EF$8,0),"")</f>
        <v>44</v>
      </c>
      <c r="T18" s="25">
        <f>IFERROR(MATCH(T$11,_calc_기준350!$CN$8:$EF$8,0),"")</f>
        <v>22</v>
      </c>
      <c r="U18" s="25">
        <f>IFERROR(MATCH(U$11,_calc_기준350!$CN$8:$EF$8,0),"")</f>
        <v>35</v>
      </c>
      <c r="V18" s="25">
        <f>IFERROR(MATCH(V$11,_calc_기준350!$CN$8:$EF$8,0),"")</f>
        <v>11</v>
      </c>
      <c r="W18" s="25">
        <f>IFERROR(MATCH(W$11,_calc_기준350!$CN$8:$EF$8,0),"")</f>
        <v>37</v>
      </c>
      <c r="X18" s="25">
        <f>IFERROR(MATCH(X$11,_calc_기준350!$CN$8:$EF$8,0),"")</f>
        <v>3</v>
      </c>
      <c r="Y18" s="25">
        <f>IFERROR(MATCH(Y$11,_calc_기준350!$CN$8:$EF$8,0),"")</f>
        <v>34</v>
      </c>
      <c r="Z18" s="25">
        <f>IFERROR(MATCH(Z$11,_calc_기준350!$CN$8:$EF$8,0),"")</f>
        <v>26</v>
      </c>
      <c r="AA18" s="25">
        <f>IFERROR(MATCH(AA$11,_calc_기준350!$CN$8:$EF$8,0),"")</f>
        <v>12</v>
      </c>
      <c r="AB18" s="25">
        <f>IFERROR(MATCH(AB$11,_calc_기준350!$CN$8:$EF$8,0),"")</f>
        <v>16</v>
      </c>
      <c r="AC18" s="25">
        <f>IFERROR(MATCH(AC$11,_calc_기준350!$CN$8:$EF$8,0),"")</f>
        <v>38</v>
      </c>
      <c r="AD18" s="25">
        <f>IFERROR(MATCH(AD$11,_calc_기준350!$CN$8:$EF$8,0),"")</f>
        <v>40</v>
      </c>
      <c r="AE18" s="25">
        <f>IFERROR(MATCH(AE$11,_calc_기준350!$CN$8:$EF$8,0),"")</f>
        <v>17</v>
      </c>
      <c r="AF18" s="25">
        <f>IFERROR(MATCH(AF$11,_calc_기준350!$CN$8:$EF$8,0),"")</f>
        <v>32</v>
      </c>
      <c r="AG18" s="25">
        <f>IFERROR(MATCH(AG$11,_calc_기준350!$CN$8:$EF$8,0),"")</f>
        <v>42</v>
      </c>
      <c r="AH18" s="25">
        <f>IFERROR(MATCH(AH$11,_calc_기준350!$CN$8:$EF$8,0),"")</f>
        <v>29</v>
      </c>
      <c r="AI18" s="25">
        <f>IFERROR(MATCH(AI$11,_calc_기준350!$CN$8:$EF$8,0),"")</f>
        <v>30</v>
      </c>
      <c r="AJ18" s="25">
        <f>IFERROR(MATCH(AJ$11,_calc_기준350!$CN$8:$EF$8,0),"")</f>
        <v>43</v>
      </c>
      <c r="AK18" s="25">
        <f>IFERROR(MATCH(AK$11,_calc_기준350!$CN$8:$EF$8,0),"")</f>
        <v>45</v>
      </c>
      <c r="AL18" s="25">
        <f>IFERROR(MATCH(AL$11,_calc_기준350!$CN$8:$EF$8,0),"")</f>
        <v>2</v>
      </c>
      <c r="AM18" s="25">
        <f>IFERROR(MATCH(AM$11,_calc_기준350!$CN$8:$EF$8,0),"")</f>
        <v>23</v>
      </c>
      <c r="AN18" s="25">
        <f>IFERROR(MATCH(AN$11,_calc_기준350!$CN$8:$EF$8,0),"")</f>
        <v>36</v>
      </c>
      <c r="AO18" s="25">
        <f>IFERROR(MATCH(AO$11,_calc_기준350!$CN$8:$EF$8,0),"")</f>
        <v>5</v>
      </c>
      <c r="AP18" s="25">
        <f>IFERROR(MATCH(AP$11,_calc_기준350!$CN$8:$EF$8,0),"")</f>
        <v>24</v>
      </c>
      <c r="AQ18" s="25">
        <f>IFERROR(MATCH(AQ$11,_calc_기준350!$CN$8:$EF$8,0),"")</f>
        <v>31</v>
      </c>
      <c r="AR18" s="25">
        <f>IFERROR(MATCH(AR$11,_calc_기준350!$CN$8:$EF$8,0),"")</f>
        <v>15</v>
      </c>
      <c r="AS18" s="25">
        <f>IFERROR(MATCH(AS$11,_calc_기준350!$CN$8:$EF$8,0),"")</f>
        <v>27</v>
      </c>
      <c r="AT18" s="25">
        <f>IFERROR(MATCH(AT$11,_calc_기준350!$CN$8:$EF$8,0),"")</f>
        <v>25</v>
      </c>
      <c r="AU18" s="25">
        <f>IFERROR(MATCH(AU$11,_calc_기준350!$CN$8:$EF$8,0),"")</f>
        <v>41</v>
      </c>
      <c r="AV18" s="25">
        <f>IFERROR(MATCH(AV$11,_calc_기준350!$CN$8:$EF$8,0),"")</f>
        <v>28</v>
      </c>
      <c r="AW18" s="25">
        <f>IFERROR(MATCH(AW$11,_calc_기준350!$CN$8:$EF$8,0),"")</f>
        <v>8</v>
      </c>
      <c r="AX18" s="25">
        <f>IFERROR(MATCH(AX$11,_calc_기준350!$CN$8:$EF$8,0),"")</f>
        <v>10</v>
      </c>
      <c r="AY18" s="25">
        <f>IFERROR(MATCH(AY$11,_calc_기준350!$CN$8:$EF$8,0),"")</f>
        <v>20</v>
      </c>
      <c r="AZ18" s="25">
        <f>IFERROR(MATCH(AZ$11,_calc_기준350!$CN$8:$EF$8,0),"")</f>
        <v>39</v>
      </c>
      <c r="BA18" s="25">
        <f>IFERROR(MATCH(BA$11,_calc_기준350!$CN$8:$EF$8,0),"")</f>
        <v>9</v>
      </c>
      <c r="BB18" s="25">
        <f>IFERROR(MATCH(BB$11,_calc_기준350!$CN$8:$EF$8,0),"")</f>
        <v>19</v>
      </c>
      <c r="BC18" s="25">
        <f>IFERROR(MATCH(BC$11,_calc_기준350!$CN$8:$EF$8,0),"")</f>
        <v>1</v>
      </c>
      <c r="BD18" s="25">
        <f>IFERROR(MATCH(BD$11,_calc_기준350!$CN$8:$EF$8,0),"")</f>
        <v>4</v>
      </c>
    </row>
    <row r="19" spans="1:56" ht="16.5" customHeight="1">
      <c r="A19" s="57">
        <f t="shared" si="2"/>
        <v>1237</v>
      </c>
      <c r="B19" s="40">
        <f>IFERROR(INDEX(전체당첨내역!$B:$B,MATCH($A19,전체당첨내역!$A:$A,0)),"")</f>
        <v>10</v>
      </c>
      <c r="C19" s="40">
        <f>IFERROR(INDEX(전체당첨내역!$C:$C,MATCH($A19,전체당첨내역!$A:$A,0)),"")</f>
        <v>20</v>
      </c>
      <c r="D19" s="40">
        <f>IFERROR(INDEX(전체당첨내역!$D:$D,MATCH($A19,전체당첨내역!$A:$A,0)),"")</f>
        <v>23</v>
      </c>
      <c r="E19" s="40">
        <f>IFERROR(INDEX(전체당첨내역!$E:$E,MATCH($A19,전체당첨내역!$A:$A,0)),"")</f>
        <v>34</v>
      </c>
      <c r="F19" s="40">
        <f>IFERROR(INDEX(전체당첨내역!$F:$F,MATCH($A19,전체당첨내역!$A:$A,0)),"")</f>
        <v>37</v>
      </c>
      <c r="G19" s="40">
        <f>IFERROR(INDEX(전체당첨내역!$G:$G,MATCH($A19,전체당첨내역!$A:$A,0)),"")</f>
        <v>40</v>
      </c>
      <c r="H19" s="45">
        <f>IFERROR(INDEX(전체당첨내역!$H:$H,MATCH($A19,전체당첨내역!$A:$A,0)),"")</f>
        <v>36</v>
      </c>
      <c r="I19" s="42">
        <f>IFERROR((INDEX(_calc_기준350!$CN$9:$EF$9,1,$B19)&gt;0)*(INDEX(_calc_기준350!$CN$9:$EF$9,1,$B19)&lt;=15)+(INDEX(_calc_기준350!$CN$9:$EF$9,1,$C19)&gt;0)*(INDEX(_calc_기준350!$CN$9:$EF$9,1,$C19)&lt;=15)+(INDEX(_calc_기준350!$CN$9:$EF$9,1,$D19)&gt;0)*(INDEX(_calc_기준350!$CN$9:$EF$9,1,$D19)&lt;=15)+(INDEX(_calc_기준350!$CN$9:$EF$9,1,$E19)&gt;0)*(INDEX(_calc_기준350!$CN$9:$EF$9,1,$E19)&lt;=15)+(INDEX(_calc_기준350!$CN$9:$EF$9,1,$F19)&gt;0)*(INDEX(_calc_기준350!$CN$9:$EF$9,1,$F19)&lt;=15)+(INDEX(_calc_기준350!$CN$9:$EF$9,1,$G19)&gt;0)*(INDEX(_calc_기준350!$CN$9:$EF$9,1,$G19)&lt;=15),"")</f>
        <v>2</v>
      </c>
      <c r="J19" s="40">
        <f>IFERROR((INDEX(_calc_기준350!$CN$9:$EF$9,1,$B19)&gt;15)*(INDEX(_calc_기준350!$CN$9:$EF$9,1,$B19)&lt;=30)+(INDEX(_calc_기준350!$CN$9:$EF$9,1,$C19)&gt;15)*(INDEX(_calc_기준350!$CN$9:$EF$9,1,$C19)&lt;=30)+(INDEX(_calc_기준350!$CN$9:$EF$9,1,$D19)&gt;15)*(INDEX(_calc_기준350!$CN$9:$EF$9,1,$D19)&lt;=30)+(INDEX(_calc_기준350!$CN$9:$EF$9,1,$E19)&gt;15)*(INDEX(_calc_기준350!$CN$9:$EF$9,1,$E19)&lt;=30)+(INDEX(_calc_기준350!$CN$9:$EF$9,1,$F19)&gt;15)*(INDEX(_calc_기준350!$CN$9:$EF$9,1,$F19)&lt;=30)+(INDEX(_calc_기준350!$CN$9:$EF$9,1,$G19)&gt;15)*(INDEX(_calc_기준350!$CN$9:$EF$9,1,$G19)&lt;=30),"")</f>
        <v>4</v>
      </c>
      <c r="K19" s="43">
        <f>IFERROR((INDEX(_calc_기준350!$CN$9:$EF$9,1,$B19)&gt;30)+(INDEX(_calc_기준350!$CN$9:$EF$9,1,$C19)&gt;30)+(INDEX(_calc_기준350!$CN$9:$EF$9,1,$D19)&gt;30)+(INDEX(_calc_기준350!$CN$9:$EF$9,1,$E19)&gt;30)+(INDEX(_calc_기준350!$CN$9:$EF$9,1,$F19)&gt;30)+(INDEX(_calc_기준350!$CN$9:$EF$9,1,$G19)&gt;30),"")</f>
        <v>0</v>
      </c>
      <c r="L19" s="25">
        <f>IFERROR(MATCH(L$11,_calc_기준350!$CN$9:$EF$9,0),"")</f>
        <v>21</v>
      </c>
      <c r="M19" s="25">
        <f>IFERROR(MATCH(M$11,_calc_기준350!$CN$9:$EF$9,0),"")</f>
        <v>14</v>
      </c>
      <c r="N19" s="25">
        <f>IFERROR(MATCH(N$11,_calc_기준350!$CN$9:$EF$9,0),"")</f>
        <v>6</v>
      </c>
      <c r="O19" s="25">
        <f>IFERROR(MATCH(O$11,_calc_기준350!$CN$9:$EF$9,0),"")</f>
        <v>7</v>
      </c>
      <c r="P19" s="25">
        <f>IFERROR(MATCH(P$11,_calc_기준350!$CN$9:$EF$9,0),"")</f>
        <v>18</v>
      </c>
      <c r="Q19" s="25">
        <f>IFERROR(MATCH(Q$11,_calc_기준350!$CN$9:$EF$9,0),"")</f>
        <v>33</v>
      </c>
      <c r="R19" s="25">
        <f>IFERROR(MATCH(R$11,_calc_기준350!$CN$9:$EF$9,0),"")</f>
        <v>11</v>
      </c>
      <c r="S19" s="25">
        <f>IFERROR(MATCH(S$11,_calc_기준350!$CN$9:$EF$9,0),"")</f>
        <v>34</v>
      </c>
      <c r="T19" s="25">
        <f>IFERROR(MATCH(T$11,_calc_기준350!$CN$9:$EF$9,0),"")</f>
        <v>35</v>
      </c>
      <c r="U19" s="25">
        <f>IFERROR(MATCH(U$11,_calc_기준350!$CN$9:$EF$9,0),"")</f>
        <v>13</v>
      </c>
      <c r="V19" s="25">
        <f>IFERROR(MATCH(V$11,_calc_기준350!$CN$9:$EF$9,0),"")</f>
        <v>22</v>
      </c>
      <c r="W19" s="25">
        <f>IFERROR(MATCH(W$11,_calc_기준350!$CN$9:$EF$9,0),"")</f>
        <v>44</v>
      </c>
      <c r="X19" s="25">
        <f>IFERROR(MATCH(X$11,_calc_기준350!$CN$9:$EF$9,0),"")</f>
        <v>37</v>
      </c>
      <c r="Y19" s="25">
        <f>IFERROR(MATCH(Y$11,_calc_기준350!$CN$9:$EF$9,0),"")</f>
        <v>3</v>
      </c>
      <c r="Z19" s="25">
        <f>IFERROR(MATCH(Z$11,_calc_기준350!$CN$9:$EF$9,0),"")</f>
        <v>12</v>
      </c>
      <c r="AA19" s="25">
        <f>IFERROR(MATCH(AA$11,_calc_기준350!$CN$9:$EF$9,0),"")</f>
        <v>16</v>
      </c>
      <c r="AB19" s="25">
        <f>IFERROR(MATCH(AB$11,_calc_기준350!$CN$9:$EF$9,0),"")</f>
        <v>38</v>
      </c>
      <c r="AC19" s="25">
        <f>IFERROR(MATCH(AC$11,_calc_기준350!$CN$9:$EF$9,0),"")</f>
        <v>17</v>
      </c>
      <c r="AD19" s="25">
        <f>IFERROR(MATCH(AD$11,_calc_기준350!$CN$9:$EF$9,0),"")</f>
        <v>23</v>
      </c>
      <c r="AE19" s="25">
        <f>IFERROR(MATCH(AE$11,_calc_기준350!$CN$9:$EF$9,0),"")</f>
        <v>45</v>
      </c>
      <c r="AF19" s="25">
        <f>IFERROR(MATCH(AF$11,_calc_기준350!$CN$9:$EF$9,0),"")</f>
        <v>30</v>
      </c>
      <c r="AG19" s="25">
        <f>IFERROR(MATCH(AG$11,_calc_기준350!$CN$9:$EF$9,0),"")</f>
        <v>32</v>
      </c>
      <c r="AH19" s="25">
        <f>IFERROR(MATCH(AH$11,_calc_기준350!$CN$9:$EF$9,0),"")</f>
        <v>40</v>
      </c>
      <c r="AI19" s="25">
        <f>IFERROR(MATCH(AI$11,_calc_기준350!$CN$9:$EF$9,0),"")</f>
        <v>43</v>
      </c>
      <c r="AJ19" s="25">
        <f>IFERROR(MATCH(AJ$11,_calc_기준350!$CN$9:$EF$9,0),"")</f>
        <v>36</v>
      </c>
      <c r="AK19" s="25">
        <f>IFERROR(MATCH(AK$11,_calc_기준350!$CN$9:$EF$9,0),"")</f>
        <v>42</v>
      </c>
      <c r="AL19" s="25">
        <f>IFERROR(MATCH(AL$11,_calc_기준350!$CN$9:$EF$9,0),"")</f>
        <v>20</v>
      </c>
      <c r="AM19" s="25">
        <f>IFERROR(MATCH(AM$11,_calc_기준350!$CN$9:$EF$9,0),"")</f>
        <v>29</v>
      </c>
      <c r="AN19" s="25">
        <f>IFERROR(MATCH(AN$11,_calc_기준350!$CN$9:$EF$9,0),"")</f>
        <v>2</v>
      </c>
      <c r="AO19" s="25">
        <f>IFERROR(MATCH(AO$11,_calc_기준350!$CN$9:$EF$9,0),"")</f>
        <v>10</v>
      </c>
      <c r="AP19" s="25">
        <f>IFERROR(MATCH(AP$11,_calc_기준350!$CN$9:$EF$9,0),"")</f>
        <v>24</v>
      </c>
      <c r="AQ19" s="25">
        <f>IFERROR(MATCH(AQ$11,_calc_기준350!$CN$9:$EF$9,0),"")</f>
        <v>31</v>
      </c>
      <c r="AR19" s="25">
        <f>IFERROR(MATCH(AR$11,_calc_기준350!$CN$9:$EF$9,0),"")</f>
        <v>5</v>
      </c>
      <c r="AS19" s="25">
        <f>IFERROR(MATCH(AS$11,_calc_기준350!$CN$9:$EF$9,0),"")</f>
        <v>27</v>
      </c>
      <c r="AT19" s="25">
        <f>IFERROR(MATCH(AT$11,_calc_기준350!$CN$9:$EF$9,0),"")</f>
        <v>26</v>
      </c>
      <c r="AU19" s="25">
        <f>IFERROR(MATCH(AU$11,_calc_기준350!$CN$9:$EF$9,0),"")</f>
        <v>41</v>
      </c>
      <c r="AV19" s="25">
        <f>IFERROR(MATCH(AV$11,_calc_기준350!$CN$9:$EF$9,0),"")</f>
        <v>15</v>
      </c>
      <c r="AW19" s="25">
        <f>IFERROR(MATCH(AW$11,_calc_기준350!$CN$9:$EF$9,0),"")</f>
        <v>25</v>
      </c>
      <c r="AX19" s="25">
        <f>IFERROR(MATCH(AX$11,_calc_기준350!$CN$9:$EF$9,0),"")</f>
        <v>8</v>
      </c>
      <c r="AY19" s="25">
        <f>IFERROR(MATCH(AY$11,_calc_기준350!$CN$9:$EF$9,0),"")</f>
        <v>39</v>
      </c>
      <c r="AZ19" s="25">
        <f>IFERROR(MATCH(AZ$11,_calc_기준350!$CN$9:$EF$9,0),"")</f>
        <v>28</v>
      </c>
      <c r="BA19" s="25">
        <f>IFERROR(MATCH(BA$11,_calc_기준350!$CN$9:$EF$9,0),"")</f>
        <v>9</v>
      </c>
      <c r="BB19" s="25">
        <f>IFERROR(MATCH(BB$11,_calc_기준350!$CN$9:$EF$9,0),"")</f>
        <v>19</v>
      </c>
      <c r="BC19" s="25">
        <f>IFERROR(MATCH(BC$11,_calc_기준350!$CN$9:$EF$9,0),"")</f>
        <v>1</v>
      </c>
      <c r="BD19" s="25">
        <f>IFERROR(MATCH(BD$11,_calc_기준350!$CN$9:$EF$9,0),"")</f>
        <v>4</v>
      </c>
    </row>
    <row r="20" spans="1:56" ht="16.5" customHeight="1">
      <c r="A20" s="57">
        <f t="shared" si="2"/>
        <v>1236</v>
      </c>
      <c r="B20" s="40">
        <f>IFERROR(INDEX(전체당첨내역!$B:$B,MATCH($A20,전체당첨내역!$A:$A,0)),"")</f>
        <v>12</v>
      </c>
      <c r="C20" s="40">
        <f>IFERROR(INDEX(전체당첨내역!$C:$C,MATCH($A20,전체당첨내역!$A:$A,0)),"")</f>
        <v>18</v>
      </c>
      <c r="D20" s="40">
        <f>IFERROR(INDEX(전체당첨내역!$D:$D,MATCH($A20,전체당첨내역!$A:$A,0)),"")</f>
        <v>21</v>
      </c>
      <c r="E20" s="40">
        <f>IFERROR(INDEX(전체당첨내역!$E:$E,MATCH($A20,전체당첨내역!$A:$A,0)),"")</f>
        <v>29</v>
      </c>
      <c r="F20" s="40">
        <f>IFERROR(INDEX(전체당첨내역!$F:$F,MATCH($A20,전체당첨내역!$A:$A,0)),"")</f>
        <v>34</v>
      </c>
      <c r="G20" s="40">
        <f>IFERROR(INDEX(전체당첨내역!$G:$G,MATCH($A20,전체당첨내역!$A:$A,0)),"")</f>
        <v>38</v>
      </c>
      <c r="H20" s="45">
        <f>IFERROR(INDEX(전체당첨내역!$H:$H,MATCH($A20,전체당첨내역!$A:$A,0)),"")</f>
        <v>10</v>
      </c>
      <c r="I20" s="42">
        <f>IFERROR((INDEX(_calc_기준350!$CN$10:$EF$10,1,$B20)&gt;0)*(INDEX(_calc_기준350!$CN$10:$EF$10,1,$B20)&lt;=15)+(INDEX(_calc_기준350!$CN$10:$EF$10,1,$C20)&gt;0)*(INDEX(_calc_기준350!$CN$10:$EF$10,1,$C20)&lt;=15)+(INDEX(_calc_기준350!$CN$10:$EF$10,1,$D20)&gt;0)*(INDEX(_calc_기준350!$CN$10:$EF$10,1,$D20)&lt;=15)+(INDEX(_calc_기준350!$CN$10:$EF$10,1,$E20)&gt;0)*(INDEX(_calc_기준350!$CN$10:$EF$10,1,$E20)&lt;=15)+(INDEX(_calc_기준350!$CN$10:$EF$10,1,$F20)&gt;0)*(INDEX(_calc_기준350!$CN$10:$EF$10,1,$F20)&lt;=15)+(INDEX(_calc_기준350!$CN$10:$EF$10,1,$G20)&gt;0)*(INDEX(_calc_기준350!$CN$10:$EF$10,1,$G20)&lt;=15),"")</f>
        <v>5</v>
      </c>
      <c r="J20" s="40">
        <f>IFERROR((INDEX(_calc_기준350!$CN$10:$EF$10,1,$B20)&gt;15)*(INDEX(_calc_기준350!$CN$10:$EF$10,1,$B20)&lt;=30)+(INDEX(_calc_기준350!$CN$10:$EF$10,1,$C20)&gt;15)*(INDEX(_calc_기준350!$CN$10:$EF$10,1,$C20)&lt;=30)+(INDEX(_calc_기준350!$CN$10:$EF$10,1,$D20)&gt;15)*(INDEX(_calc_기준350!$CN$10:$EF$10,1,$D20)&lt;=30)+(INDEX(_calc_기준350!$CN$10:$EF$10,1,$E20)&gt;15)*(INDEX(_calc_기준350!$CN$10:$EF$10,1,$E20)&lt;=30)+(INDEX(_calc_기준350!$CN$10:$EF$10,1,$F20)&gt;15)*(INDEX(_calc_기준350!$CN$10:$EF$10,1,$F20)&lt;=30)+(INDEX(_calc_기준350!$CN$10:$EF$10,1,$G20)&gt;15)*(INDEX(_calc_기준350!$CN$10:$EF$10,1,$G20)&lt;=30),"")</f>
        <v>1</v>
      </c>
      <c r="K20" s="43">
        <f>IFERROR((INDEX(_calc_기준350!$CN$10:$EF$10,1,$B20)&gt;30)+(INDEX(_calc_기준350!$CN$10:$EF$10,1,$C20)&gt;30)+(INDEX(_calc_기준350!$CN$10:$EF$10,1,$D20)&gt;30)+(INDEX(_calc_기준350!$CN$10:$EF$10,1,$E20)&gt;30)+(INDEX(_calc_기준350!$CN$10:$EF$10,1,$F20)&gt;30)+(INDEX(_calc_기준350!$CN$10:$EF$10,1,$G20)&gt;30),"")</f>
        <v>0</v>
      </c>
      <c r="L20" s="25">
        <f>IFERROR(MATCH(L$11,_calc_기준350!$CN$10:$EF$10,0),"")</f>
        <v>21</v>
      </c>
      <c r="M20" s="25">
        <f>IFERROR(MATCH(M$11,_calc_기준350!$CN$10:$EF$10,0),"")</f>
        <v>18</v>
      </c>
      <c r="N20" s="25">
        <f>IFERROR(MATCH(N$11,_calc_기준350!$CN$10:$EF$10,0),"")</f>
        <v>6</v>
      </c>
      <c r="O20" s="25">
        <f>IFERROR(MATCH(O$11,_calc_기준350!$CN$10:$EF$10,0),"")</f>
        <v>14</v>
      </c>
      <c r="P20" s="25">
        <f>IFERROR(MATCH(P$11,_calc_기준350!$CN$10:$EF$10,0),"")</f>
        <v>7</v>
      </c>
      <c r="Q20" s="25">
        <f>IFERROR(MATCH(Q$11,_calc_기준350!$CN$10:$EF$10,0),"")</f>
        <v>12</v>
      </c>
      <c r="R20" s="25">
        <f>IFERROR(MATCH(R$11,_calc_기준350!$CN$10:$EF$10,0),"")</f>
        <v>33</v>
      </c>
      <c r="S20" s="25">
        <f>IFERROR(MATCH(S$11,_calc_기준350!$CN$10:$EF$10,0),"")</f>
        <v>35</v>
      </c>
      <c r="T20" s="25">
        <f>IFERROR(MATCH(T$11,_calc_기준350!$CN$10:$EF$10,0),"")</f>
        <v>11</v>
      </c>
      <c r="U20" s="25">
        <f>IFERROR(MATCH(U$11,_calc_기준350!$CN$10:$EF$10,0),"")</f>
        <v>22</v>
      </c>
      <c r="V20" s="25">
        <f>IFERROR(MATCH(V$11,_calc_기준350!$CN$10:$EF$10,0),"")</f>
        <v>37</v>
      </c>
      <c r="W20" s="25">
        <f>IFERROR(MATCH(W$11,_calc_기준350!$CN$10:$EF$10,0),"")</f>
        <v>38</v>
      </c>
      <c r="X20" s="25">
        <f>IFERROR(MATCH(X$11,_calc_기준350!$CN$10:$EF$10,0),"")</f>
        <v>44</v>
      </c>
      <c r="Y20" s="25">
        <f>IFERROR(MATCH(Y$11,_calc_기준350!$CN$10:$EF$10,0),"")</f>
        <v>34</v>
      </c>
      <c r="Z20" s="25">
        <f>IFERROR(MATCH(Z$11,_calc_기준350!$CN$10:$EF$10,0),"")</f>
        <v>3</v>
      </c>
      <c r="AA20" s="25">
        <f>IFERROR(MATCH(AA$11,_calc_기준350!$CN$10:$EF$10,0),"")</f>
        <v>13</v>
      </c>
      <c r="AB20" s="25">
        <f>IFERROR(MATCH(AB$11,_calc_기준350!$CN$10:$EF$10,0),"")</f>
        <v>45</v>
      </c>
      <c r="AC20" s="25">
        <f>IFERROR(MATCH(AC$11,_calc_기준350!$CN$10:$EF$10,0),"")</f>
        <v>42</v>
      </c>
      <c r="AD20" s="25">
        <f>IFERROR(MATCH(AD$11,_calc_기준350!$CN$10:$EF$10,0),"")</f>
        <v>17</v>
      </c>
      <c r="AE20" s="25">
        <f>IFERROR(MATCH(AE$11,_calc_기준350!$CN$10:$EF$10,0),"")</f>
        <v>30</v>
      </c>
      <c r="AF20" s="25">
        <f>IFERROR(MATCH(AF$11,_calc_기준350!$CN$10:$EF$10,0),"")</f>
        <v>32</v>
      </c>
      <c r="AG20" s="25">
        <f>IFERROR(MATCH(AG$11,_calc_기준350!$CN$10:$EF$10,0),"")</f>
        <v>16</v>
      </c>
      <c r="AH20" s="25">
        <f>IFERROR(MATCH(AH$11,_calc_기준350!$CN$10:$EF$10,0),"")</f>
        <v>40</v>
      </c>
      <c r="AI20" s="25">
        <f>IFERROR(MATCH(AI$11,_calc_기준350!$CN$10:$EF$10,0),"")</f>
        <v>43</v>
      </c>
      <c r="AJ20" s="25">
        <f>IFERROR(MATCH(AJ$11,_calc_기준350!$CN$10:$EF$10,0),"")</f>
        <v>23</v>
      </c>
      <c r="AK20" s="25">
        <f>IFERROR(MATCH(AK$11,_calc_기준350!$CN$10:$EF$10,0),"")</f>
        <v>20</v>
      </c>
      <c r="AL20" s="25">
        <f>IFERROR(MATCH(AL$11,_calc_기준350!$CN$10:$EF$10,0),"")</f>
        <v>36</v>
      </c>
      <c r="AM20" s="25">
        <f>IFERROR(MATCH(AM$11,_calc_기준350!$CN$10:$EF$10,0),"")</f>
        <v>29</v>
      </c>
      <c r="AN20" s="25">
        <f>IFERROR(MATCH(AN$11,_calc_기준350!$CN$10:$EF$10,0),"")</f>
        <v>10</v>
      </c>
      <c r="AO20" s="25">
        <f>IFERROR(MATCH(AO$11,_calc_기준350!$CN$10:$EF$10,0),"")</f>
        <v>31</v>
      </c>
      <c r="AP20" s="25">
        <f>IFERROR(MATCH(AP$11,_calc_기준350!$CN$10:$EF$10,0),"")</f>
        <v>24</v>
      </c>
      <c r="AQ20" s="25">
        <f>IFERROR(MATCH(AQ$11,_calc_기준350!$CN$10:$EF$10,0),"")</f>
        <v>27</v>
      </c>
      <c r="AR20" s="25">
        <f>IFERROR(MATCH(AR$11,_calc_기준350!$CN$10:$EF$10,0),"")</f>
        <v>5</v>
      </c>
      <c r="AS20" s="25">
        <f>IFERROR(MATCH(AS$11,_calc_기준350!$CN$10:$EF$10,0),"")</f>
        <v>15</v>
      </c>
      <c r="AT20" s="25">
        <f>IFERROR(MATCH(AT$11,_calc_기준350!$CN$10:$EF$10,0),"")</f>
        <v>25</v>
      </c>
      <c r="AU20" s="25">
        <f>IFERROR(MATCH(AU$11,_calc_기준350!$CN$10:$EF$10,0),"")</f>
        <v>26</v>
      </c>
      <c r="AV20" s="25">
        <f>IFERROR(MATCH(AV$11,_calc_기준350!$CN$10:$EF$10,0),"")</f>
        <v>41</v>
      </c>
      <c r="AW20" s="25">
        <f>IFERROR(MATCH(AW$11,_calc_기준350!$CN$10:$EF$10,0),"")</f>
        <v>2</v>
      </c>
      <c r="AX20" s="25">
        <f>IFERROR(MATCH(AX$11,_calc_기준350!$CN$10:$EF$10,0),"")</f>
        <v>39</v>
      </c>
      <c r="AY20" s="25">
        <f>IFERROR(MATCH(AY$11,_calc_기준350!$CN$10:$EF$10,0),"")</f>
        <v>28</v>
      </c>
      <c r="AZ20" s="25">
        <f>IFERROR(MATCH(AZ$11,_calc_기준350!$CN$10:$EF$10,0),"")</f>
        <v>19</v>
      </c>
      <c r="BA20" s="25">
        <f>IFERROR(MATCH(BA$11,_calc_기준350!$CN$10:$EF$10,0),"")</f>
        <v>9</v>
      </c>
      <c r="BB20" s="25">
        <f>IFERROR(MATCH(BB$11,_calc_기준350!$CN$10:$EF$10,0),"")</f>
        <v>1</v>
      </c>
      <c r="BC20" s="25">
        <f>IFERROR(MATCH(BC$11,_calc_기준350!$CN$10:$EF$10,0),"")</f>
        <v>4</v>
      </c>
      <c r="BD20" s="25">
        <f>IFERROR(MATCH(BD$11,_calc_기준350!$CN$10:$EF$10,0),"")</f>
        <v>8</v>
      </c>
    </row>
    <row r="21" spans="1:56" ht="16.5" customHeight="1">
      <c r="A21" s="57">
        <f t="shared" si="2"/>
        <v>1235</v>
      </c>
      <c r="B21" s="40">
        <f>IFERROR(INDEX(전체당첨내역!$B:$B,MATCH($A21,전체당첨내역!$A:$A,0)),"")</f>
        <v>6</v>
      </c>
      <c r="C21" s="40">
        <f>IFERROR(INDEX(전체당첨내역!$C:$C,MATCH($A21,전체당첨내역!$A:$A,0)),"")</f>
        <v>7</v>
      </c>
      <c r="D21" s="40">
        <f>IFERROR(INDEX(전체당첨내역!$D:$D,MATCH($A21,전체당첨내역!$A:$A,0)),"")</f>
        <v>11</v>
      </c>
      <c r="E21" s="40">
        <f>IFERROR(INDEX(전체당첨내역!$E:$E,MATCH($A21,전체당첨내역!$A:$A,0)),"")</f>
        <v>15</v>
      </c>
      <c r="F21" s="40">
        <f>IFERROR(INDEX(전체당첨내역!$F:$F,MATCH($A21,전체당첨내역!$A:$A,0)),"")</f>
        <v>39</v>
      </c>
      <c r="G21" s="40">
        <f>IFERROR(INDEX(전체당첨내역!$G:$G,MATCH($A21,전체당첨내역!$A:$A,0)),"")</f>
        <v>43</v>
      </c>
      <c r="H21" s="45">
        <f>IFERROR(INDEX(전체당첨내역!$H:$H,MATCH($A21,전체당첨내역!$A:$A,0)),"")</f>
        <v>20</v>
      </c>
      <c r="I21" s="42">
        <f>IFERROR((INDEX(_calc_기준350!$CN$11:$EF$11,1,$B21)&gt;0)*(INDEX(_calc_기준350!$CN$11:$EF$11,1,$B21)&lt;=15)+(INDEX(_calc_기준350!$CN$11:$EF$11,1,$C21)&gt;0)*(INDEX(_calc_기준350!$CN$11:$EF$11,1,$C21)&lt;=15)+(INDEX(_calc_기준350!$CN$11:$EF$11,1,$D21)&gt;0)*(INDEX(_calc_기준350!$CN$11:$EF$11,1,$D21)&lt;=15)+(INDEX(_calc_기준350!$CN$11:$EF$11,1,$E21)&gt;0)*(INDEX(_calc_기준350!$CN$11:$EF$11,1,$E21)&lt;=15)+(INDEX(_calc_기준350!$CN$11:$EF$11,1,$F21)&gt;0)*(INDEX(_calc_기준350!$CN$11:$EF$11,1,$F21)&lt;=15)+(INDEX(_calc_기준350!$CN$11:$EF$11,1,$G21)&gt;0)*(INDEX(_calc_기준350!$CN$11:$EF$11,1,$G21)&lt;=15),"")</f>
        <v>3</v>
      </c>
      <c r="J21" s="40">
        <f>IFERROR((INDEX(_calc_기준350!$CN$11:$EF$11,1,$B21)&gt;15)*(INDEX(_calc_기준350!$CN$11:$EF$11,1,$B21)&lt;=30)+(INDEX(_calc_기준350!$CN$11:$EF$11,1,$C21)&gt;15)*(INDEX(_calc_기준350!$CN$11:$EF$11,1,$C21)&lt;=30)+(INDEX(_calc_기준350!$CN$11:$EF$11,1,$D21)&gt;15)*(INDEX(_calc_기준350!$CN$11:$EF$11,1,$D21)&lt;=30)+(INDEX(_calc_기준350!$CN$11:$EF$11,1,$E21)&gt;15)*(INDEX(_calc_기준350!$CN$11:$EF$11,1,$E21)&lt;=30)+(INDEX(_calc_기준350!$CN$11:$EF$11,1,$F21)&gt;15)*(INDEX(_calc_기준350!$CN$11:$EF$11,1,$F21)&lt;=30)+(INDEX(_calc_기준350!$CN$11:$EF$11,1,$G21)&gt;15)*(INDEX(_calc_기준350!$CN$11:$EF$11,1,$G21)&lt;=30),"")</f>
        <v>2</v>
      </c>
      <c r="K21" s="43">
        <f>IFERROR((INDEX(_calc_기준350!$CN$11:$EF$11,1,$B21)&gt;30)+(INDEX(_calc_기준350!$CN$11:$EF$11,1,$C21)&gt;30)+(INDEX(_calc_기준350!$CN$11:$EF$11,1,$D21)&gt;30)+(INDEX(_calc_기준350!$CN$11:$EF$11,1,$E21)&gt;30)+(INDEX(_calc_기준350!$CN$11:$EF$11,1,$F21)&gt;30)+(INDEX(_calc_기준350!$CN$11:$EF$11,1,$G21)&gt;30),"")</f>
        <v>1</v>
      </c>
      <c r="L21" s="25">
        <f>IFERROR(MATCH(L$11,_calc_기준350!$CN$11:$EF$11,0),"")</f>
        <v>21</v>
      </c>
      <c r="M21" s="25">
        <f>IFERROR(MATCH(M$11,_calc_기준350!$CN$11:$EF$11,0),"")</f>
        <v>7</v>
      </c>
      <c r="N21" s="25">
        <f>IFERROR(MATCH(N$11,_calc_기준350!$CN$11:$EF$11,0),"")</f>
        <v>18</v>
      </c>
      <c r="O21" s="25">
        <f>IFERROR(MATCH(O$11,_calc_기준350!$CN$11:$EF$11,0),"")</f>
        <v>14</v>
      </c>
      <c r="P21" s="25">
        <f>IFERROR(MATCH(P$11,_calc_기준350!$CN$11:$EF$11,0),"")</f>
        <v>6</v>
      </c>
      <c r="Q21" s="25">
        <f>IFERROR(MATCH(Q$11,_calc_기준350!$CN$11:$EF$11,0),"")</f>
        <v>12</v>
      </c>
      <c r="R21" s="25">
        <f>IFERROR(MATCH(R$11,_calc_기준350!$CN$11:$EF$11,0),"")</f>
        <v>33</v>
      </c>
      <c r="S21" s="25">
        <f>IFERROR(MATCH(S$11,_calc_기준350!$CN$11:$EF$11,0),"")</f>
        <v>35</v>
      </c>
      <c r="T21" s="25">
        <f>IFERROR(MATCH(T$11,_calc_기준350!$CN$11:$EF$11,0),"")</f>
        <v>37</v>
      </c>
      <c r="U21" s="25">
        <f>IFERROR(MATCH(U$11,_calc_기준350!$CN$11:$EF$11,0),"")</f>
        <v>38</v>
      </c>
      <c r="V21" s="25">
        <f>IFERROR(MATCH(V$11,_calc_기준350!$CN$11:$EF$11,0),"")</f>
        <v>44</v>
      </c>
      <c r="W21" s="25">
        <f>IFERROR(MATCH(W$11,_calc_기준350!$CN$11:$EF$11,0),"")</f>
        <v>34</v>
      </c>
      <c r="X21" s="25">
        <f>IFERROR(MATCH(X$11,_calc_기준350!$CN$11:$EF$11,0),"")</f>
        <v>45</v>
      </c>
      <c r="Y21" s="25">
        <f>IFERROR(MATCH(Y$11,_calc_기준350!$CN$11:$EF$11,0),"")</f>
        <v>3</v>
      </c>
      <c r="Z21" s="25">
        <f>IFERROR(MATCH(Z$11,_calc_기준350!$CN$11:$EF$11,0),"")</f>
        <v>11</v>
      </c>
      <c r="AA21" s="25">
        <f>IFERROR(MATCH(AA$11,_calc_기준350!$CN$11:$EF$11,0),"")</f>
        <v>13</v>
      </c>
      <c r="AB21" s="25">
        <f>IFERROR(MATCH(AB$11,_calc_기준350!$CN$11:$EF$11,0),"")</f>
        <v>42</v>
      </c>
      <c r="AC21" s="25">
        <f>IFERROR(MATCH(AC$11,_calc_기준350!$CN$11:$EF$11,0),"")</f>
        <v>16</v>
      </c>
      <c r="AD21" s="25">
        <f>IFERROR(MATCH(AD$11,_calc_기준350!$CN$11:$EF$11,0),"")</f>
        <v>30</v>
      </c>
      <c r="AE21" s="25">
        <f>IFERROR(MATCH(AE$11,_calc_기준350!$CN$11:$EF$11,0),"")</f>
        <v>40</v>
      </c>
      <c r="AF21" s="25">
        <f>IFERROR(MATCH(AF$11,_calc_기준350!$CN$11:$EF$11,0),"")</f>
        <v>43</v>
      </c>
      <c r="AG21" s="25">
        <f>IFERROR(MATCH(AG$11,_calc_기준350!$CN$11:$EF$11,0),"")</f>
        <v>20</v>
      </c>
      <c r="AH21" s="25">
        <f>IFERROR(MATCH(AH$11,_calc_기준350!$CN$11:$EF$11,0),"")</f>
        <v>23</v>
      </c>
      <c r="AI21" s="25">
        <f>IFERROR(MATCH(AI$11,_calc_기준350!$CN$11:$EF$11,0),"")</f>
        <v>36</v>
      </c>
      <c r="AJ21" s="25">
        <f>IFERROR(MATCH(AJ$11,_calc_기준350!$CN$11:$EF$11,0),"")</f>
        <v>22</v>
      </c>
      <c r="AK21" s="25">
        <f>IFERROR(MATCH(AK$11,_calc_기준350!$CN$11:$EF$11,0),"")</f>
        <v>10</v>
      </c>
      <c r="AL21" s="25">
        <f>IFERROR(MATCH(AL$11,_calc_기준350!$CN$11:$EF$11,0),"")</f>
        <v>39</v>
      </c>
      <c r="AM21" s="25">
        <f>IFERROR(MATCH(AM$11,_calc_기준350!$CN$11:$EF$11,0),"")</f>
        <v>24</v>
      </c>
      <c r="AN21" s="25">
        <f>IFERROR(MATCH(AN$11,_calc_기준350!$CN$11:$EF$11,0),"")</f>
        <v>31</v>
      </c>
      <c r="AO21" s="25">
        <f>IFERROR(MATCH(AO$11,_calc_기준350!$CN$11:$EF$11,0),"")</f>
        <v>5</v>
      </c>
      <c r="AP21" s="25">
        <f>IFERROR(MATCH(AP$11,_calc_기준350!$CN$11:$EF$11,0),"")</f>
        <v>27</v>
      </c>
      <c r="AQ21" s="25">
        <f>IFERROR(MATCH(AQ$11,_calc_기준350!$CN$11:$EF$11,0),"")</f>
        <v>32</v>
      </c>
      <c r="AR21" s="25">
        <f>IFERROR(MATCH(AR$11,_calc_기준350!$CN$11:$EF$11,0),"")</f>
        <v>17</v>
      </c>
      <c r="AS21" s="25">
        <f>IFERROR(MATCH(AS$11,_calc_기준350!$CN$11:$EF$11,0),"")</f>
        <v>29</v>
      </c>
      <c r="AT21" s="25">
        <f>IFERROR(MATCH(AT$11,_calc_기준350!$CN$11:$EF$11,0),"")</f>
        <v>26</v>
      </c>
      <c r="AU21" s="25">
        <f>IFERROR(MATCH(AU$11,_calc_기준350!$CN$11:$EF$11,0),"")</f>
        <v>15</v>
      </c>
      <c r="AV21" s="25">
        <f>IFERROR(MATCH(AV$11,_calc_기준350!$CN$11:$EF$11,0),"")</f>
        <v>25</v>
      </c>
      <c r="AW21" s="25">
        <f>IFERROR(MATCH(AW$11,_calc_기준350!$CN$11:$EF$11,0),"")</f>
        <v>41</v>
      </c>
      <c r="AX21" s="25">
        <f>IFERROR(MATCH(AX$11,_calc_기준350!$CN$11:$EF$11,0),"")</f>
        <v>2</v>
      </c>
      <c r="AY21" s="25">
        <f>IFERROR(MATCH(AY$11,_calc_기준350!$CN$11:$EF$11,0),"")</f>
        <v>19</v>
      </c>
      <c r="AZ21" s="25">
        <f>IFERROR(MATCH(AZ$11,_calc_기준350!$CN$11:$EF$11,0),"")</f>
        <v>28</v>
      </c>
      <c r="BA21" s="25">
        <f>IFERROR(MATCH(BA$11,_calc_기준350!$CN$11:$EF$11,0),"")</f>
        <v>9</v>
      </c>
      <c r="BB21" s="25">
        <f>IFERROR(MATCH(BB$11,_calc_기준350!$CN$11:$EF$11,0),"")</f>
        <v>1</v>
      </c>
      <c r="BC21" s="25">
        <f>IFERROR(MATCH(BC$11,_calc_기준350!$CN$11:$EF$11,0),"")</f>
        <v>4</v>
      </c>
      <c r="BD21" s="25">
        <f>IFERROR(MATCH(BD$11,_calc_기준350!$CN$11:$EF$11,0),"")</f>
        <v>8</v>
      </c>
    </row>
    <row r="22" spans="1:56" ht="16.5" customHeight="1">
      <c r="A22" s="57">
        <f t="shared" si="2"/>
        <v>1234</v>
      </c>
      <c r="B22" s="40">
        <f>IFERROR(INDEX(전체당첨내역!$B:$B,MATCH($A22,전체당첨내역!$A:$A,0)),"")</f>
        <v>1</v>
      </c>
      <c r="C22" s="40">
        <f>IFERROR(INDEX(전체당첨내역!$C:$C,MATCH($A22,전체당첨내역!$A:$A,0)),"")</f>
        <v>15</v>
      </c>
      <c r="D22" s="40">
        <f>IFERROR(INDEX(전체당첨내역!$D:$D,MATCH($A22,전체당첨내역!$A:$A,0)),"")</f>
        <v>19</v>
      </c>
      <c r="E22" s="40">
        <f>IFERROR(INDEX(전체당첨내역!$E:$E,MATCH($A22,전체당첨내역!$A:$A,0)),"")</f>
        <v>31</v>
      </c>
      <c r="F22" s="40">
        <f>IFERROR(INDEX(전체당첨내역!$F:$F,MATCH($A22,전체당첨내역!$A:$A,0)),"")</f>
        <v>35</v>
      </c>
      <c r="G22" s="40">
        <f>IFERROR(INDEX(전체당첨내역!$G:$G,MATCH($A22,전체당첨내역!$A:$A,0)),"")</f>
        <v>43</v>
      </c>
      <c r="H22" s="45">
        <f>IFERROR(INDEX(전체당첨내역!$H:$H,MATCH($A22,전체당첨내역!$A:$A,0)),"")</f>
        <v>27</v>
      </c>
      <c r="I22" s="42">
        <f>IFERROR((INDEX(_calc_기준350!$CN$12:$EF$12,1,$B22)&gt;0)*(INDEX(_calc_기준350!$CN$12:$EF$12,1,$B22)&lt;=15)+(INDEX(_calc_기준350!$CN$12:$EF$12,1,$C22)&gt;0)*(INDEX(_calc_기준350!$CN$12:$EF$12,1,$C22)&lt;=15)+(INDEX(_calc_기준350!$CN$12:$EF$12,1,$D22)&gt;0)*(INDEX(_calc_기준350!$CN$12:$EF$12,1,$D22)&lt;=15)+(INDEX(_calc_기준350!$CN$12:$EF$12,1,$E22)&gt;0)*(INDEX(_calc_기준350!$CN$12:$EF$12,1,$E22)&lt;=15)+(INDEX(_calc_기준350!$CN$12:$EF$12,1,$F22)&gt;0)*(INDEX(_calc_기준350!$CN$12:$EF$12,1,$F22)&lt;=15)+(INDEX(_calc_기준350!$CN$12:$EF$12,1,$G22)&gt;0)*(INDEX(_calc_기준350!$CN$12:$EF$12,1,$G22)&lt;=15),"")</f>
        <v>1</v>
      </c>
      <c r="J22" s="40">
        <f>IFERROR((INDEX(_calc_기준350!$CN$12:$EF$12,1,$B22)&gt;15)*(INDEX(_calc_기준350!$CN$12:$EF$12,1,$B22)&lt;=30)+(INDEX(_calc_기준350!$CN$12:$EF$12,1,$C22)&gt;15)*(INDEX(_calc_기준350!$CN$12:$EF$12,1,$C22)&lt;=30)+(INDEX(_calc_기준350!$CN$12:$EF$12,1,$D22)&gt;15)*(INDEX(_calc_기준350!$CN$12:$EF$12,1,$D22)&lt;=30)+(INDEX(_calc_기준350!$CN$12:$EF$12,1,$E22)&gt;15)*(INDEX(_calc_기준350!$CN$12:$EF$12,1,$E22)&lt;=30)+(INDEX(_calc_기준350!$CN$12:$EF$12,1,$F22)&gt;15)*(INDEX(_calc_기준350!$CN$12:$EF$12,1,$F22)&lt;=30)+(INDEX(_calc_기준350!$CN$12:$EF$12,1,$G22)&gt;15)*(INDEX(_calc_기준350!$CN$12:$EF$12,1,$G22)&lt;=30),"")</f>
        <v>1</v>
      </c>
      <c r="K22" s="43">
        <f>IFERROR((INDEX(_calc_기준350!$CN$12:$EF$12,1,$B22)&gt;30)+(INDEX(_calc_기준350!$CN$12:$EF$12,1,$C22)&gt;30)+(INDEX(_calc_기준350!$CN$12:$EF$12,1,$D22)&gt;30)+(INDEX(_calc_기준350!$CN$12:$EF$12,1,$E22)&gt;30)+(INDEX(_calc_기준350!$CN$12:$EF$12,1,$F22)&gt;30)+(INDEX(_calc_기준350!$CN$12:$EF$12,1,$G22)&gt;30),"")</f>
        <v>4</v>
      </c>
      <c r="L22" s="25">
        <f>IFERROR(MATCH(L$11,_calc_기준350!$CN$12:$EF$12,0),"")</f>
        <v>7</v>
      </c>
      <c r="M22" s="25">
        <f>IFERROR(MATCH(M$11,_calc_기준350!$CN$12:$EF$12,0),"")</f>
        <v>21</v>
      </c>
      <c r="N22" s="25">
        <f>IFERROR(MATCH(N$11,_calc_기준350!$CN$12:$EF$12,0),"")</f>
        <v>18</v>
      </c>
      <c r="O22" s="25">
        <f>IFERROR(MATCH(O$11,_calc_기준350!$CN$12:$EF$12,0),"")</f>
        <v>35</v>
      </c>
      <c r="P22" s="25">
        <f>IFERROR(MATCH(P$11,_calc_기준350!$CN$12:$EF$12,0),"")</f>
        <v>14</v>
      </c>
      <c r="Q22" s="25">
        <f>IFERROR(MATCH(Q$11,_calc_기준350!$CN$12:$EF$12,0),"")</f>
        <v>6</v>
      </c>
      <c r="R22" s="25">
        <f>IFERROR(MATCH(R$11,_calc_기준350!$CN$12:$EF$12,0),"")</f>
        <v>12</v>
      </c>
      <c r="S22" s="25">
        <f>IFERROR(MATCH(S$11,_calc_기준350!$CN$12:$EF$12,0),"")</f>
        <v>33</v>
      </c>
      <c r="T22" s="25">
        <f>IFERROR(MATCH(T$11,_calc_기준350!$CN$12:$EF$12,0),"")</f>
        <v>45</v>
      </c>
      <c r="U22" s="25">
        <f>IFERROR(MATCH(U$11,_calc_기준350!$CN$12:$EF$12,0),"")</f>
        <v>38</v>
      </c>
      <c r="V22" s="25">
        <f>IFERROR(MATCH(V$11,_calc_기준350!$CN$12:$EF$12,0),"")</f>
        <v>44</v>
      </c>
      <c r="W22" s="25">
        <f>IFERROR(MATCH(W$11,_calc_기준350!$CN$12:$EF$12,0),"")</f>
        <v>34</v>
      </c>
      <c r="X22" s="25">
        <f>IFERROR(MATCH(X$11,_calc_기준350!$CN$12:$EF$12,0),"")</f>
        <v>11</v>
      </c>
      <c r="Y22" s="25">
        <f>IFERROR(MATCH(Y$11,_calc_기준350!$CN$12:$EF$12,0),"")</f>
        <v>3</v>
      </c>
      <c r="Z22" s="25">
        <f>IFERROR(MATCH(Z$11,_calc_기준350!$CN$12:$EF$12,0),"")</f>
        <v>13</v>
      </c>
      <c r="AA22" s="25">
        <f>IFERROR(MATCH(AA$11,_calc_기준350!$CN$12:$EF$12,0),"")</f>
        <v>30</v>
      </c>
      <c r="AB22" s="25">
        <f>IFERROR(MATCH(AB$11,_calc_기준350!$CN$12:$EF$12,0),"")</f>
        <v>42</v>
      </c>
      <c r="AC22" s="25">
        <f>IFERROR(MATCH(AC$11,_calc_기준350!$CN$12:$EF$12,0),"")</f>
        <v>37</v>
      </c>
      <c r="AD22" s="25">
        <f>IFERROR(MATCH(AD$11,_calc_기준350!$CN$12:$EF$12,0),"")</f>
        <v>40</v>
      </c>
      <c r="AE22" s="25">
        <f>IFERROR(MATCH(AE$11,_calc_기준350!$CN$12:$EF$12,0),"")</f>
        <v>43</v>
      </c>
      <c r="AF22" s="25">
        <f>IFERROR(MATCH(AF$11,_calc_기준350!$CN$12:$EF$12,0),"")</f>
        <v>16</v>
      </c>
      <c r="AG22" s="25">
        <f>IFERROR(MATCH(AG$11,_calc_기준350!$CN$12:$EF$12,0),"")</f>
        <v>36</v>
      </c>
      <c r="AH22" s="25">
        <f>IFERROR(MATCH(AH$11,_calc_기준350!$CN$12:$EF$12,0),"")</f>
        <v>20</v>
      </c>
      <c r="AI22" s="25">
        <f>IFERROR(MATCH(AI$11,_calc_기준350!$CN$12:$EF$12,0),"")</f>
        <v>24</v>
      </c>
      <c r="AJ22" s="25">
        <f>IFERROR(MATCH(AJ$11,_calc_기준350!$CN$12:$EF$12,0),"")</f>
        <v>10</v>
      </c>
      <c r="AK22" s="25">
        <f>IFERROR(MATCH(AK$11,_calc_기준350!$CN$12:$EF$12,0),"")</f>
        <v>22</v>
      </c>
      <c r="AL22" s="25">
        <f>IFERROR(MATCH(AL$11,_calc_기준350!$CN$12:$EF$12,0),"")</f>
        <v>39</v>
      </c>
      <c r="AM22" s="25">
        <f>IFERROR(MATCH(AM$11,_calc_기준350!$CN$12:$EF$12,0),"")</f>
        <v>26</v>
      </c>
      <c r="AN22" s="25">
        <f>IFERROR(MATCH(AN$11,_calc_기준350!$CN$12:$EF$12,0),"")</f>
        <v>5</v>
      </c>
      <c r="AO22" s="25">
        <f>IFERROR(MATCH(AO$11,_calc_기준350!$CN$12:$EF$12,0),"")</f>
        <v>17</v>
      </c>
      <c r="AP22" s="25">
        <f>IFERROR(MATCH(AP$11,_calc_기준350!$CN$12:$EF$12,0),"")</f>
        <v>27</v>
      </c>
      <c r="AQ22" s="25">
        <f>IFERROR(MATCH(AQ$11,_calc_기준350!$CN$12:$EF$12,0),"")</f>
        <v>32</v>
      </c>
      <c r="AR22" s="25">
        <f>IFERROR(MATCH(AR$11,_calc_기준350!$CN$12:$EF$12,0),"")</f>
        <v>29</v>
      </c>
      <c r="AS22" s="25">
        <f>IFERROR(MATCH(AS$11,_calc_기준350!$CN$12:$EF$12,0),"")</f>
        <v>23</v>
      </c>
      <c r="AT22" s="25">
        <f>IFERROR(MATCH(AT$11,_calc_기준350!$CN$12:$EF$12,0),"")</f>
        <v>41</v>
      </c>
      <c r="AU22" s="25">
        <f>IFERROR(MATCH(AU$11,_calc_기준350!$CN$12:$EF$12,0),"")</f>
        <v>31</v>
      </c>
      <c r="AV22" s="25">
        <f>IFERROR(MATCH(AV$11,_calc_기준350!$CN$12:$EF$12,0),"")</f>
        <v>28</v>
      </c>
      <c r="AW22" s="25">
        <f>IFERROR(MATCH(AW$11,_calc_기준350!$CN$12:$EF$12,0),"")</f>
        <v>2</v>
      </c>
      <c r="AX22" s="25">
        <f>IFERROR(MATCH(AX$11,_calc_기준350!$CN$12:$EF$12,0),"")</f>
        <v>19</v>
      </c>
      <c r="AY22" s="25">
        <f>IFERROR(MATCH(AY$11,_calc_기준350!$CN$12:$EF$12,0),"")</f>
        <v>15</v>
      </c>
      <c r="AZ22" s="25">
        <f>IFERROR(MATCH(AZ$11,_calc_기준350!$CN$12:$EF$12,0),"")</f>
        <v>4</v>
      </c>
      <c r="BA22" s="25">
        <f>IFERROR(MATCH(BA$11,_calc_기준350!$CN$12:$EF$12,0),"")</f>
        <v>9</v>
      </c>
      <c r="BB22" s="25">
        <f>IFERROR(MATCH(BB$11,_calc_기준350!$CN$12:$EF$12,0),"")</f>
        <v>1</v>
      </c>
      <c r="BC22" s="25">
        <f>IFERROR(MATCH(BC$11,_calc_기준350!$CN$12:$EF$12,0),"")</f>
        <v>25</v>
      </c>
      <c r="BD22" s="25">
        <f>IFERROR(MATCH(BD$11,_calc_기준350!$CN$12:$EF$12,0),"")</f>
        <v>8</v>
      </c>
    </row>
    <row r="23" spans="1:56" ht="16.5" customHeight="1">
      <c r="A23" s="57">
        <f t="shared" si="2"/>
        <v>1233</v>
      </c>
      <c r="B23" s="40">
        <f>IFERROR(INDEX(전체당첨내역!$B:$B,MATCH($A23,전체당첨내역!$A:$A,0)),"")</f>
        <v>2</v>
      </c>
      <c r="C23" s="40">
        <f>IFERROR(INDEX(전체당첨내역!$C:$C,MATCH($A23,전체당첨내역!$A:$A,0)),"")</f>
        <v>7</v>
      </c>
      <c r="D23" s="40">
        <f>IFERROR(INDEX(전체당첨내역!$D:$D,MATCH($A23,전체당첨내역!$A:$A,0)),"")</f>
        <v>20</v>
      </c>
      <c r="E23" s="40">
        <f>IFERROR(INDEX(전체당첨내역!$E:$E,MATCH($A23,전체당첨내역!$A:$A,0)),"")</f>
        <v>25</v>
      </c>
      <c r="F23" s="40">
        <f>IFERROR(INDEX(전체당첨내역!$F:$F,MATCH($A23,전체당첨내역!$A:$A,0)),"")</f>
        <v>37</v>
      </c>
      <c r="G23" s="40">
        <f>IFERROR(INDEX(전체당첨내역!$G:$G,MATCH($A23,전체당첨내역!$A:$A,0)),"")</f>
        <v>40</v>
      </c>
      <c r="H23" s="45">
        <f>IFERROR(INDEX(전체당첨내역!$H:$H,MATCH($A23,전체당첨내역!$A:$A,0)),"")</f>
        <v>29</v>
      </c>
      <c r="I23" s="42">
        <f>IFERROR((INDEX(_calc_기준350!$CN$13:$EF$13,1,$B23)&gt;0)*(INDEX(_calc_기준350!$CN$13:$EF$13,1,$B23)&lt;=15)+(INDEX(_calc_기준350!$CN$13:$EF$13,1,$C23)&gt;0)*(INDEX(_calc_기준350!$CN$13:$EF$13,1,$C23)&lt;=15)+(INDEX(_calc_기준350!$CN$13:$EF$13,1,$D23)&gt;0)*(INDEX(_calc_기준350!$CN$13:$EF$13,1,$D23)&lt;=15)+(INDEX(_calc_기준350!$CN$13:$EF$13,1,$E23)&gt;0)*(INDEX(_calc_기준350!$CN$13:$EF$13,1,$E23)&lt;=15)+(INDEX(_calc_기준350!$CN$13:$EF$13,1,$F23)&gt;0)*(INDEX(_calc_기준350!$CN$13:$EF$13,1,$F23)&lt;=15)+(INDEX(_calc_기준350!$CN$13:$EF$13,1,$G23)&gt;0)*(INDEX(_calc_기준350!$CN$13:$EF$13,1,$G23)&lt;=15),"")</f>
        <v>2</v>
      </c>
      <c r="J23" s="40">
        <f>IFERROR((INDEX(_calc_기준350!$CN$13:$EF$13,1,$B23)&gt;15)*(INDEX(_calc_기준350!$CN$13:$EF$13,1,$B23)&lt;=30)+(INDEX(_calc_기준350!$CN$13:$EF$13,1,$C23)&gt;15)*(INDEX(_calc_기준350!$CN$13:$EF$13,1,$C23)&lt;=30)+(INDEX(_calc_기준350!$CN$13:$EF$13,1,$D23)&gt;15)*(INDEX(_calc_기준350!$CN$13:$EF$13,1,$D23)&lt;=30)+(INDEX(_calc_기준350!$CN$13:$EF$13,1,$E23)&gt;15)*(INDEX(_calc_기준350!$CN$13:$EF$13,1,$E23)&lt;=30)+(INDEX(_calc_기준350!$CN$13:$EF$13,1,$F23)&gt;15)*(INDEX(_calc_기준350!$CN$13:$EF$13,1,$F23)&lt;=30)+(INDEX(_calc_기준350!$CN$13:$EF$13,1,$G23)&gt;15)*(INDEX(_calc_기준350!$CN$13:$EF$13,1,$G23)&lt;=30),"")</f>
        <v>3</v>
      </c>
      <c r="K23" s="43">
        <f>IFERROR((INDEX(_calc_기준350!$CN$13:$EF$13,1,$B23)&gt;30)+(INDEX(_calc_기준350!$CN$13:$EF$13,1,$C23)&gt;30)+(INDEX(_calc_기준350!$CN$13:$EF$13,1,$D23)&gt;30)+(INDEX(_calc_기준350!$CN$13:$EF$13,1,$E23)&gt;30)+(INDEX(_calc_기준350!$CN$13:$EF$13,1,$F23)&gt;30)+(INDEX(_calc_기준350!$CN$13:$EF$13,1,$G23)&gt;30),"")</f>
        <v>1</v>
      </c>
      <c r="L23" s="25">
        <f>IFERROR(MATCH(L$11,_calc_기준350!$CN$13:$EF$13,0),"")</f>
        <v>7</v>
      </c>
      <c r="M23" s="25">
        <f>IFERROR(MATCH(M$11,_calc_기준350!$CN$13:$EF$13,0),"")</f>
        <v>21</v>
      </c>
      <c r="N23" s="25">
        <f>IFERROR(MATCH(N$11,_calc_기준350!$CN$13:$EF$13,0),"")</f>
        <v>18</v>
      </c>
      <c r="O23" s="25">
        <f>IFERROR(MATCH(O$11,_calc_기준350!$CN$13:$EF$13,0),"")</f>
        <v>35</v>
      </c>
      <c r="P23" s="25">
        <f>IFERROR(MATCH(P$11,_calc_기준350!$CN$13:$EF$13,0),"")</f>
        <v>14</v>
      </c>
      <c r="Q23" s="25">
        <f>IFERROR(MATCH(Q$11,_calc_기준350!$CN$13:$EF$13,0),"")</f>
        <v>6</v>
      </c>
      <c r="R23" s="25">
        <f>IFERROR(MATCH(R$11,_calc_기준350!$CN$13:$EF$13,0),"")</f>
        <v>12</v>
      </c>
      <c r="S23" s="25">
        <f>IFERROR(MATCH(S$11,_calc_기준350!$CN$13:$EF$13,0),"")</f>
        <v>33</v>
      </c>
      <c r="T23" s="25">
        <f>IFERROR(MATCH(T$11,_calc_기준350!$CN$13:$EF$13,0),"")</f>
        <v>37</v>
      </c>
      <c r="U23" s="25">
        <f>IFERROR(MATCH(U$11,_calc_기준350!$CN$13:$EF$13,0),"")</f>
        <v>38</v>
      </c>
      <c r="V23" s="25">
        <f>IFERROR(MATCH(V$11,_calc_기준350!$CN$13:$EF$13,0),"")</f>
        <v>45</v>
      </c>
      <c r="W23" s="25">
        <f>IFERROR(MATCH(W$11,_calc_기준350!$CN$13:$EF$13,0),"")</f>
        <v>34</v>
      </c>
      <c r="X23" s="25">
        <f>IFERROR(MATCH(X$11,_calc_기준350!$CN$13:$EF$13,0),"")</f>
        <v>11</v>
      </c>
      <c r="Y23" s="25">
        <f>IFERROR(MATCH(Y$11,_calc_기준350!$CN$13:$EF$13,0),"")</f>
        <v>44</v>
      </c>
      <c r="Z23" s="25">
        <f>IFERROR(MATCH(Z$11,_calc_기준350!$CN$13:$EF$13,0),"")</f>
        <v>13</v>
      </c>
      <c r="AA23" s="25">
        <f>IFERROR(MATCH(AA$11,_calc_기준350!$CN$13:$EF$13,0),"")</f>
        <v>3</v>
      </c>
      <c r="AB23" s="25">
        <f>IFERROR(MATCH(AB$11,_calc_기준350!$CN$13:$EF$13,0),"")</f>
        <v>30</v>
      </c>
      <c r="AC23" s="25">
        <f>IFERROR(MATCH(AC$11,_calc_기준350!$CN$13:$EF$13,0),"")</f>
        <v>20</v>
      </c>
      <c r="AD23" s="25">
        <f>IFERROR(MATCH(AD$11,_calc_기준350!$CN$13:$EF$13,0),"")</f>
        <v>42</v>
      </c>
      <c r="AE23" s="25">
        <f>IFERROR(MATCH(AE$11,_calc_기준350!$CN$13:$EF$13,0),"")</f>
        <v>40</v>
      </c>
      <c r="AF23" s="25">
        <f>IFERROR(MATCH(AF$11,_calc_기준350!$CN$13:$EF$13,0),"")</f>
        <v>43</v>
      </c>
      <c r="AG23" s="25">
        <f>IFERROR(MATCH(AG$11,_calc_기준350!$CN$13:$EF$13,0),"")</f>
        <v>16</v>
      </c>
      <c r="AH23" s="25">
        <f>IFERROR(MATCH(AH$11,_calc_기준350!$CN$13:$EF$13,0),"")</f>
        <v>22</v>
      </c>
      <c r="AI23" s="25">
        <f>IFERROR(MATCH(AI$11,_calc_기준350!$CN$13:$EF$13,0),"")</f>
        <v>24</v>
      </c>
      <c r="AJ23" s="25">
        <f>IFERROR(MATCH(AJ$11,_calc_기준350!$CN$13:$EF$13,0),"")</f>
        <v>2</v>
      </c>
      <c r="AK23" s="25">
        <f>IFERROR(MATCH(AK$11,_calc_기준350!$CN$13:$EF$13,0),"")</f>
        <v>10</v>
      </c>
      <c r="AL23" s="25">
        <f>IFERROR(MATCH(AL$11,_calc_기준350!$CN$13:$EF$13,0),"")</f>
        <v>39</v>
      </c>
      <c r="AM23" s="25">
        <f>IFERROR(MATCH(AM$11,_calc_기준350!$CN$13:$EF$13,0),"")</f>
        <v>26</v>
      </c>
      <c r="AN23" s="25">
        <f>IFERROR(MATCH(AN$11,_calc_기준350!$CN$13:$EF$13,0),"")</f>
        <v>29</v>
      </c>
      <c r="AO23" s="25">
        <f>IFERROR(MATCH(AO$11,_calc_기준350!$CN$13:$EF$13,0),"")</f>
        <v>36</v>
      </c>
      <c r="AP23" s="25">
        <f>IFERROR(MATCH(AP$11,_calc_기준350!$CN$13:$EF$13,0),"")</f>
        <v>27</v>
      </c>
      <c r="AQ23" s="25">
        <f>IFERROR(MATCH(AQ$11,_calc_기준350!$CN$13:$EF$13,0),"")</f>
        <v>41</v>
      </c>
      <c r="AR23" s="25">
        <f>IFERROR(MATCH(AR$11,_calc_기준350!$CN$13:$EF$13,0),"")</f>
        <v>5</v>
      </c>
      <c r="AS23" s="25">
        <f>IFERROR(MATCH(AS$11,_calc_기준350!$CN$13:$EF$13,0),"")</f>
        <v>32</v>
      </c>
      <c r="AT23" s="25">
        <f>IFERROR(MATCH(AT$11,_calc_기준350!$CN$13:$EF$13,0),"")</f>
        <v>31</v>
      </c>
      <c r="AU23" s="25">
        <f>IFERROR(MATCH(AU$11,_calc_기준350!$CN$13:$EF$13,0),"")</f>
        <v>28</v>
      </c>
      <c r="AV23" s="25">
        <f>IFERROR(MATCH(AV$11,_calc_기준350!$CN$13:$EF$13,0),"")</f>
        <v>19</v>
      </c>
      <c r="AW23" s="25">
        <f>IFERROR(MATCH(AW$11,_calc_기준350!$CN$13:$EF$13,0),"")</f>
        <v>9</v>
      </c>
      <c r="AX23" s="25">
        <f>IFERROR(MATCH(AX$11,_calc_기준350!$CN$13:$EF$13,0),"")</f>
        <v>25</v>
      </c>
      <c r="AY23" s="25">
        <f>IFERROR(MATCH(AY$11,_calc_기준350!$CN$13:$EF$13,0),"")</f>
        <v>15</v>
      </c>
      <c r="AZ23" s="25">
        <f>IFERROR(MATCH(AZ$11,_calc_기준350!$CN$13:$EF$13,0),"")</f>
        <v>17</v>
      </c>
      <c r="BA23" s="25">
        <f>IFERROR(MATCH(BA$11,_calc_기준350!$CN$13:$EF$13,0),"")</f>
        <v>23</v>
      </c>
      <c r="BB23" s="25">
        <f>IFERROR(MATCH(BB$11,_calc_기준350!$CN$13:$EF$13,0),"")</f>
        <v>1</v>
      </c>
      <c r="BC23" s="25">
        <f>IFERROR(MATCH(BC$11,_calc_기준350!$CN$13:$EF$13,0),"")</f>
        <v>8</v>
      </c>
      <c r="BD23" s="25">
        <f>IFERROR(MATCH(BD$11,_calc_기준350!$CN$13:$EF$13,0),"")</f>
        <v>4</v>
      </c>
    </row>
    <row r="24" spans="1:56" ht="16.5" customHeight="1">
      <c r="A24" s="57">
        <f t="shared" si="2"/>
        <v>1232</v>
      </c>
      <c r="B24" s="40">
        <f>IFERROR(INDEX(전체당첨내역!$B:$B,MATCH($A24,전체당첨내역!$A:$A,0)),"")</f>
        <v>12</v>
      </c>
      <c r="C24" s="40">
        <f>IFERROR(INDEX(전체당첨내역!$C:$C,MATCH($A24,전체당첨내역!$A:$A,0)),"")</f>
        <v>15</v>
      </c>
      <c r="D24" s="40">
        <f>IFERROR(INDEX(전체당첨내역!$D:$D,MATCH($A24,전체당첨내역!$A:$A,0)),"")</f>
        <v>19</v>
      </c>
      <c r="E24" s="40">
        <f>IFERROR(INDEX(전체당첨내역!$E:$E,MATCH($A24,전체당첨내역!$A:$A,0)),"")</f>
        <v>22</v>
      </c>
      <c r="F24" s="40">
        <f>IFERROR(INDEX(전체당첨내역!$F:$F,MATCH($A24,전체당첨내역!$A:$A,0)),"")</f>
        <v>24</v>
      </c>
      <c r="G24" s="40">
        <f>IFERROR(INDEX(전체당첨내역!$G:$G,MATCH($A24,전체당첨내역!$A:$A,0)),"")</f>
        <v>36</v>
      </c>
      <c r="H24" s="45">
        <f>IFERROR(INDEX(전체당첨내역!$H:$H,MATCH($A24,전체당첨내역!$A:$A,0)),"")</f>
        <v>3</v>
      </c>
      <c r="I24" s="42">
        <f>IFERROR((INDEX(_calc_기준350!$CN$14:$EF$14,1,$B24)&gt;0)*(INDEX(_calc_기준350!$CN$14:$EF$14,1,$B24)&lt;=15)+(INDEX(_calc_기준350!$CN$14:$EF$14,1,$C24)&gt;0)*(INDEX(_calc_기준350!$CN$14:$EF$14,1,$C24)&lt;=15)+(INDEX(_calc_기준350!$CN$14:$EF$14,1,$D24)&gt;0)*(INDEX(_calc_기준350!$CN$14:$EF$14,1,$D24)&lt;=15)+(INDEX(_calc_기준350!$CN$14:$EF$14,1,$E24)&gt;0)*(INDEX(_calc_기준350!$CN$14:$EF$14,1,$E24)&lt;=15)+(INDEX(_calc_기준350!$CN$14:$EF$14,1,$F24)&gt;0)*(INDEX(_calc_기준350!$CN$14:$EF$14,1,$F24)&lt;=15)+(INDEX(_calc_기준350!$CN$14:$EF$14,1,$G24)&gt;0)*(INDEX(_calc_기준350!$CN$14:$EF$14,1,$G24)&lt;=15),"")</f>
        <v>1</v>
      </c>
      <c r="J24" s="40">
        <f>IFERROR((INDEX(_calc_기준350!$CN$14:$EF$14,1,$B24)&gt;15)*(INDEX(_calc_기준350!$CN$14:$EF$14,1,$B24)&lt;=30)+(INDEX(_calc_기준350!$CN$14:$EF$14,1,$C24)&gt;15)*(INDEX(_calc_기준350!$CN$14:$EF$14,1,$C24)&lt;=30)+(INDEX(_calc_기준350!$CN$14:$EF$14,1,$D24)&gt;15)*(INDEX(_calc_기준350!$CN$14:$EF$14,1,$D24)&lt;=30)+(INDEX(_calc_기준350!$CN$14:$EF$14,1,$E24)&gt;15)*(INDEX(_calc_기준350!$CN$14:$EF$14,1,$E24)&lt;=30)+(INDEX(_calc_기준350!$CN$14:$EF$14,1,$F24)&gt;15)*(INDEX(_calc_기준350!$CN$14:$EF$14,1,$F24)&lt;=30)+(INDEX(_calc_기준350!$CN$14:$EF$14,1,$G24)&gt;15)*(INDEX(_calc_기준350!$CN$14:$EF$14,1,$G24)&lt;=30),"")</f>
        <v>3</v>
      </c>
      <c r="K24" s="43">
        <f>IFERROR((INDEX(_calc_기준350!$CN$14:$EF$14,1,$B24)&gt;30)+(INDEX(_calc_기준350!$CN$14:$EF$14,1,$C24)&gt;30)+(INDEX(_calc_기준350!$CN$14:$EF$14,1,$D24)&gt;30)+(INDEX(_calc_기준350!$CN$14:$EF$14,1,$E24)&gt;30)+(INDEX(_calc_기준350!$CN$14:$EF$14,1,$F24)&gt;30)+(INDEX(_calc_기준350!$CN$14:$EF$14,1,$G24)&gt;30),"")</f>
        <v>2</v>
      </c>
      <c r="L24" s="25">
        <f>IFERROR(MATCH(L$11,_calc_기준350!$CN$14:$EF$14,0),"")</f>
        <v>7</v>
      </c>
      <c r="M24" s="25">
        <f>IFERROR(MATCH(M$11,_calc_기준350!$CN$14:$EF$14,0),"")</f>
        <v>21</v>
      </c>
      <c r="N24" s="25">
        <f>IFERROR(MATCH(N$11,_calc_기준350!$CN$14:$EF$14,0),"")</f>
        <v>12</v>
      </c>
      <c r="O24" s="25">
        <f>IFERROR(MATCH(O$11,_calc_기준350!$CN$14:$EF$14,0),"")</f>
        <v>18</v>
      </c>
      <c r="P24" s="25">
        <f>IFERROR(MATCH(P$11,_calc_기준350!$CN$14:$EF$14,0),"")</f>
        <v>35</v>
      </c>
      <c r="Q24" s="25">
        <f>IFERROR(MATCH(Q$11,_calc_기준350!$CN$14:$EF$14,0),"")</f>
        <v>14</v>
      </c>
      <c r="R24" s="25">
        <f>IFERROR(MATCH(R$11,_calc_기준350!$CN$14:$EF$14,0),"")</f>
        <v>6</v>
      </c>
      <c r="S24" s="25">
        <f>IFERROR(MATCH(S$11,_calc_기준350!$CN$14:$EF$14,0),"")</f>
        <v>37</v>
      </c>
      <c r="T24" s="25">
        <f>IFERROR(MATCH(T$11,_calc_기준350!$CN$14:$EF$14,0),"")</f>
        <v>33</v>
      </c>
      <c r="U24" s="25">
        <f>IFERROR(MATCH(U$11,_calc_기준350!$CN$14:$EF$14,0),"")</f>
        <v>44</v>
      </c>
      <c r="V24" s="25">
        <f>IFERROR(MATCH(V$11,_calc_기준350!$CN$14:$EF$14,0),"")</f>
        <v>34</v>
      </c>
      <c r="W24" s="25">
        <f>IFERROR(MATCH(W$11,_calc_기준350!$CN$14:$EF$14,0),"")</f>
        <v>45</v>
      </c>
      <c r="X24" s="25">
        <f>IFERROR(MATCH(X$11,_calc_기준350!$CN$14:$EF$14,0),"")</f>
        <v>38</v>
      </c>
      <c r="Y24" s="25">
        <f>IFERROR(MATCH(Y$11,_calc_기준350!$CN$14:$EF$14,0),"")</f>
        <v>11</v>
      </c>
      <c r="Z24" s="25">
        <f>IFERROR(MATCH(Z$11,_calc_기준350!$CN$14:$EF$14,0),"")</f>
        <v>3</v>
      </c>
      <c r="AA24" s="25">
        <f>IFERROR(MATCH(AA$11,_calc_기준350!$CN$14:$EF$14,0),"")</f>
        <v>30</v>
      </c>
      <c r="AB24" s="25">
        <f>IFERROR(MATCH(AB$11,_calc_기준350!$CN$14:$EF$14,0),"")</f>
        <v>13</v>
      </c>
      <c r="AC24" s="25">
        <f>IFERROR(MATCH(AC$11,_calc_기준350!$CN$14:$EF$14,0),"")</f>
        <v>22</v>
      </c>
      <c r="AD24" s="25">
        <f>IFERROR(MATCH(AD$11,_calc_기준350!$CN$14:$EF$14,0),"")</f>
        <v>20</v>
      </c>
      <c r="AE24" s="25">
        <f>IFERROR(MATCH(AE$11,_calc_기준350!$CN$14:$EF$14,0),"")</f>
        <v>40</v>
      </c>
      <c r="AF24" s="25">
        <f>IFERROR(MATCH(AF$11,_calc_기준350!$CN$14:$EF$14,0),"")</f>
        <v>43</v>
      </c>
      <c r="AG24" s="25">
        <f>IFERROR(MATCH(AG$11,_calc_기준350!$CN$14:$EF$14,0),"")</f>
        <v>42</v>
      </c>
      <c r="AH24" s="25">
        <f>IFERROR(MATCH(AH$11,_calc_기준350!$CN$14:$EF$14,0),"")</f>
        <v>16</v>
      </c>
      <c r="AI24" s="25">
        <f>IFERROR(MATCH(AI$11,_calc_기준350!$CN$14:$EF$14,0),"")</f>
        <v>39</v>
      </c>
      <c r="AJ24" s="25">
        <f>IFERROR(MATCH(AJ$11,_calc_기준350!$CN$14:$EF$14,0),"")</f>
        <v>24</v>
      </c>
      <c r="AK24" s="25">
        <f>IFERROR(MATCH(AK$11,_calc_기준350!$CN$14:$EF$14,0),"")</f>
        <v>36</v>
      </c>
      <c r="AL24" s="25">
        <f>IFERROR(MATCH(AL$11,_calc_기준350!$CN$14:$EF$14,0),"")</f>
        <v>2</v>
      </c>
      <c r="AM24" s="25">
        <f>IFERROR(MATCH(AM$11,_calc_기준350!$CN$14:$EF$14,0),"")</f>
        <v>10</v>
      </c>
      <c r="AN24" s="25">
        <f>IFERROR(MATCH(AN$11,_calc_기준350!$CN$14:$EF$14,0),"")</f>
        <v>26</v>
      </c>
      <c r="AO24" s="25">
        <f>IFERROR(MATCH(AO$11,_calc_기준350!$CN$14:$EF$14,0),"")</f>
        <v>29</v>
      </c>
      <c r="AP24" s="25">
        <f>IFERROR(MATCH(AP$11,_calc_기준350!$CN$14:$EF$14,0),"")</f>
        <v>27</v>
      </c>
      <c r="AQ24" s="25">
        <f>IFERROR(MATCH(AQ$11,_calc_기준350!$CN$14:$EF$14,0),"")</f>
        <v>41</v>
      </c>
      <c r="AR24" s="25">
        <f>IFERROR(MATCH(AR$11,_calc_기준350!$CN$14:$EF$14,0),"")</f>
        <v>5</v>
      </c>
      <c r="AS24" s="25">
        <f>IFERROR(MATCH(AS$11,_calc_기준350!$CN$14:$EF$14,0),"")</f>
        <v>19</v>
      </c>
      <c r="AT24" s="25">
        <f>IFERROR(MATCH(AT$11,_calc_기준350!$CN$14:$EF$14,0),"")</f>
        <v>32</v>
      </c>
      <c r="AU24" s="25">
        <f>IFERROR(MATCH(AU$11,_calc_기준350!$CN$14:$EF$14,0),"")</f>
        <v>28</v>
      </c>
      <c r="AV24" s="25">
        <f>IFERROR(MATCH(AV$11,_calc_기준350!$CN$14:$EF$14,0),"")</f>
        <v>31</v>
      </c>
      <c r="AW24" s="25">
        <f>IFERROR(MATCH(AW$11,_calc_기준350!$CN$14:$EF$14,0),"")</f>
        <v>9</v>
      </c>
      <c r="AX24" s="25">
        <f>IFERROR(MATCH(AX$11,_calc_기준350!$CN$14:$EF$14,0),"")</f>
        <v>15</v>
      </c>
      <c r="AY24" s="25">
        <f>IFERROR(MATCH(AY$11,_calc_기준350!$CN$14:$EF$14,0),"")</f>
        <v>23</v>
      </c>
      <c r="AZ24" s="25">
        <f>IFERROR(MATCH(AZ$11,_calc_기준350!$CN$14:$EF$14,0),"")</f>
        <v>17</v>
      </c>
      <c r="BA24" s="25">
        <f>IFERROR(MATCH(BA$11,_calc_기준350!$CN$14:$EF$14,0),"")</f>
        <v>1</v>
      </c>
      <c r="BB24" s="25">
        <f>IFERROR(MATCH(BB$11,_calc_기준350!$CN$14:$EF$14,0),"")</f>
        <v>4</v>
      </c>
      <c r="BC24" s="25">
        <f>IFERROR(MATCH(BC$11,_calc_기준350!$CN$14:$EF$14,0),"")</f>
        <v>25</v>
      </c>
      <c r="BD24" s="25">
        <f>IFERROR(MATCH(BD$11,_calc_기준350!$CN$14:$EF$14,0),"")</f>
        <v>8</v>
      </c>
    </row>
    <row r="25" spans="1:56" ht="16.5" customHeight="1">
      <c r="A25" s="57">
        <f t="shared" si="2"/>
        <v>1231</v>
      </c>
      <c r="B25" s="40">
        <f>IFERROR(INDEX(전체당첨내역!$B:$B,MATCH($A25,전체당첨내역!$A:$A,0)),"")</f>
        <v>4</v>
      </c>
      <c r="C25" s="40">
        <f>IFERROR(INDEX(전체당첨내역!$C:$C,MATCH($A25,전체당첨내역!$A:$A,0)),"")</f>
        <v>13</v>
      </c>
      <c r="D25" s="40">
        <f>IFERROR(INDEX(전체당첨내역!$D:$D,MATCH($A25,전체당첨내역!$A:$A,0)),"")</f>
        <v>14</v>
      </c>
      <c r="E25" s="40">
        <f>IFERROR(INDEX(전체당첨내역!$E:$E,MATCH($A25,전체당첨내역!$A:$A,0)),"")</f>
        <v>18</v>
      </c>
      <c r="F25" s="40">
        <f>IFERROR(INDEX(전체당첨내역!$F:$F,MATCH($A25,전체당첨내역!$A:$A,0)),"")</f>
        <v>31</v>
      </c>
      <c r="G25" s="40">
        <f>IFERROR(INDEX(전체당첨내역!$G:$G,MATCH($A25,전체당첨내역!$A:$A,0)),"")</f>
        <v>38</v>
      </c>
      <c r="H25" s="45">
        <f>IFERROR(INDEX(전체당첨내역!$H:$H,MATCH($A25,전체당첨내역!$A:$A,0)),"")</f>
        <v>15</v>
      </c>
      <c r="I25" s="42">
        <f>IFERROR((INDEX(_calc_기준350!$CN$15:$EF$15,1,$B25)&gt;0)*(INDEX(_calc_기준350!$CN$15:$EF$15,1,$B25)&lt;=15)+(INDEX(_calc_기준350!$CN$15:$EF$15,1,$C25)&gt;0)*(INDEX(_calc_기준350!$CN$15:$EF$15,1,$C25)&lt;=15)+(INDEX(_calc_기준350!$CN$15:$EF$15,1,$D25)&gt;0)*(INDEX(_calc_기준350!$CN$15:$EF$15,1,$D25)&lt;=15)+(INDEX(_calc_기준350!$CN$15:$EF$15,1,$E25)&gt;0)*(INDEX(_calc_기준350!$CN$15:$EF$15,1,$E25)&lt;=15)+(INDEX(_calc_기준350!$CN$15:$EF$15,1,$F25)&gt;0)*(INDEX(_calc_기준350!$CN$15:$EF$15,1,$F25)&lt;=15)+(INDEX(_calc_기준350!$CN$15:$EF$15,1,$G25)&gt;0)*(INDEX(_calc_기준350!$CN$15:$EF$15,1,$G25)&lt;=15),"")</f>
        <v>3</v>
      </c>
      <c r="J25" s="40">
        <f>IFERROR((INDEX(_calc_기준350!$CN$15:$EF$15,1,$B25)&gt;15)*(INDEX(_calc_기준350!$CN$15:$EF$15,1,$B25)&lt;=30)+(INDEX(_calc_기준350!$CN$15:$EF$15,1,$C25)&gt;15)*(INDEX(_calc_기준350!$CN$15:$EF$15,1,$C25)&lt;=30)+(INDEX(_calc_기준350!$CN$15:$EF$15,1,$D25)&gt;15)*(INDEX(_calc_기준350!$CN$15:$EF$15,1,$D25)&lt;=30)+(INDEX(_calc_기준350!$CN$15:$EF$15,1,$E25)&gt;15)*(INDEX(_calc_기준350!$CN$15:$EF$15,1,$E25)&lt;=30)+(INDEX(_calc_기준350!$CN$15:$EF$15,1,$F25)&gt;15)*(INDEX(_calc_기준350!$CN$15:$EF$15,1,$F25)&lt;=30)+(INDEX(_calc_기준350!$CN$15:$EF$15,1,$G25)&gt;15)*(INDEX(_calc_기준350!$CN$15:$EF$15,1,$G25)&lt;=30),"")</f>
        <v>1</v>
      </c>
      <c r="K25" s="43">
        <f>IFERROR((INDEX(_calc_기준350!$CN$15:$EF$15,1,$B25)&gt;30)+(INDEX(_calc_기준350!$CN$15:$EF$15,1,$C25)&gt;30)+(INDEX(_calc_기준350!$CN$15:$EF$15,1,$D25)&gt;30)+(INDEX(_calc_기준350!$CN$15:$EF$15,1,$E25)&gt;30)+(INDEX(_calc_기준350!$CN$15:$EF$15,1,$F25)&gt;30)+(INDEX(_calc_기준350!$CN$15:$EF$15,1,$G25)&gt;30),"")</f>
        <v>2</v>
      </c>
      <c r="L25" s="25">
        <f>IFERROR(MATCH(L$11,_calc_기준350!$CN$15:$EF$15,0),"")</f>
        <v>7</v>
      </c>
      <c r="M25" s="25">
        <f>IFERROR(MATCH(M$11,_calc_기준350!$CN$15:$EF$15,0),"")</f>
        <v>18</v>
      </c>
      <c r="N25" s="25">
        <f>IFERROR(MATCH(N$11,_calc_기준350!$CN$15:$EF$15,0),"")</f>
        <v>21</v>
      </c>
      <c r="O25" s="25">
        <f>IFERROR(MATCH(O$11,_calc_기준350!$CN$15:$EF$15,0),"")</f>
        <v>12</v>
      </c>
      <c r="P25" s="25">
        <f>IFERROR(MATCH(P$11,_calc_기준350!$CN$15:$EF$15,0),"")</f>
        <v>35</v>
      </c>
      <c r="Q25" s="25">
        <f>IFERROR(MATCH(Q$11,_calc_기준350!$CN$15:$EF$15,0),"")</f>
        <v>6</v>
      </c>
      <c r="R25" s="25">
        <f>IFERROR(MATCH(R$11,_calc_기준350!$CN$15:$EF$15,0),"")</f>
        <v>38</v>
      </c>
      <c r="S25" s="25">
        <f>IFERROR(MATCH(S$11,_calc_기준350!$CN$15:$EF$15,0),"")</f>
        <v>14</v>
      </c>
      <c r="T25" s="25">
        <f>IFERROR(MATCH(T$11,_calc_기준350!$CN$15:$EF$15,0),"")</f>
        <v>44</v>
      </c>
      <c r="U25" s="25">
        <f>IFERROR(MATCH(U$11,_calc_기준350!$CN$15:$EF$15,0),"")</f>
        <v>37</v>
      </c>
      <c r="V25" s="25">
        <f>IFERROR(MATCH(V$11,_calc_기준350!$CN$15:$EF$15,0),"")</f>
        <v>34</v>
      </c>
      <c r="W25" s="25">
        <f>IFERROR(MATCH(W$11,_calc_기준350!$CN$15:$EF$15,0),"")</f>
        <v>45</v>
      </c>
      <c r="X25" s="25">
        <f>IFERROR(MATCH(X$11,_calc_기준350!$CN$15:$EF$15,0),"")</f>
        <v>11</v>
      </c>
      <c r="Y25" s="25">
        <f>IFERROR(MATCH(Y$11,_calc_기준350!$CN$15:$EF$15,0),"")</f>
        <v>33</v>
      </c>
      <c r="Z25" s="25">
        <f>IFERROR(MATCH(Z$11,_calc_기준350!$CN$15:$EF$15,0),"")</f>
        <v>3</v>
      </c>
      <c r="AA25" s="25">
        <f>IFERROR(MATCH(AA$11,_calc_기준350!$CN$15:$EF$15,0),"")</f>
        <v>22</v>
      </c>
      <c r="AB25" s="25">
        <f>IFERROR(MATCH(AB$11,_calc_기준350!$CN$15:$EF$15,0),"")</f>
        <v>13</v>
      </c>
      <c r="AC25" s="25">
        <f>IFERROR(MATCH(AC$11,_calc_기준350!$CN$15:$EF$15,0),"")</f>
        <v>30</v>
      </c>
      <c r="AD25" s="25">
        <f>IFERROR(MATCH(AD$11,_calc_기준350!$CN$15:$EF$15,0),"")</f>
        <v>42</v>
      </c>
      <c r="AE25" s="25">
        <f>IFERROR(MATCH(AE$11,_calc_기준350!$CN$15:$EF$15,0),"")</f>
        <v>16</v>
      </c>
      <c r="AF25" s="25">
        <f>IFERROR(MATCH(AF$11,_calc_기준350!$CN$15:$EF$15,0),"")</f>
        <v>43</v>
      </c>
      <c r="AG25" s="25">
        <f>IFERROR(MATCH(AG$11,_calc_기준350!$CN$15:$EF$15,0),"")</f>
        <v>24</v>
      </c>
      <c r="AH25" s="25">
        <f>IFERROR(MATCH(AH$11,_calc_기준350!$CN$15:$EF$15,0),"")</f>
        <v>39</v>
      </c>
      <c r="AI25" s="25">
        <f>IFERROR(MATCH(AI$11,_calc_기준350!$CN$15:$EF$15,0),"")</f>
        <v>40</v>
      </c>
      <c r="AJ25" s="25">
        <f>IFERROR(MATCH(AJ$11,_calc_기준350!$CN$15:$EF$15,0),"")</f>
        <v>36</v>
      </c>
      <c r="AK25" s="25">
        <f>IFERROR(MATCH(AK$11,_calc_기준350!$CN$15:$EF$15,0),"")</f>
        <v>20</v>
      </c>
      <c r="AL25" s="25">
        <f>IFERROR(MATCH(AL$11,_calc_기준350!$CN$15:$EF$15,0),"")</f>
        <v>2</v>
      </c>
      <c r="AM25" s="25">
        <f>IFERROR(MATCH(AM$11,_calc_기준350!$CN$15:$EF$15,0),"")</f>
        <v>26</v>
      </c>
      <c r="AN25" s="25">
        <f>IFERROR(MATCH(AN$11,_calc_기준350!$CN$15:$EF$15,0),"")</f>
        <v>27</v>
      </c>
      <c r="AO25" s="25">
        <f>IFERROR(MATCH(AO$11,_calc_기준350!$CN$15:$EF$15,0),"")</f>
        <v>29</v>
      </c>
      <c r="AP25" s="25">
        <f>IFERROR(MATCH(AP$11,_calc_기준350!$CN$15:$EF$15,0),"")</f>
        <v>32</v>
      </c>
      <c r="AQ25" s="25">
        <f>IFERROR(MATCH(AQ$11,_calc_기준350!$CN$15:$EF$15,0),"")</f>
        <v>5</v>
      </c>
      <c r="AR25" s="25">
        <f>IFERROR(MATCH(AR$11,_calc_기준350!$CN$15:$EF$15,0),"")</f>
        <v>19</v>
      </c>
      <c r="AS25" s="25">
        <f>IFERROR(MATCH(AS$11,_calc_기준350!$CN$15:$EF$15,0),"")</f>
        <v>28</v>
      </c>
      <c r="AT25" s="25">
        <f>IFERROR(MATCH(AT$11,_calc_기준350!$CN$15:$EF$15,0),"")</f>
        <v>31</v>
      </c>
      <c r="AU25" s="25">
        <f>IFERROR(MATCH(AU$11,_calc_기준350!$CN$15:$EF$15,0),"")</f>
        <v>10</v>
      </c>
      <c r="AV25" s="25">
        <f>IFERROR(MATCH(AV$11,_calc_기준350!$CN$15:$EF$15,0),"")</f>
        <v>9</v>
      </c>
      <c r="AW25" s="25">
        <f>IFERROR(MATCH(AW$11,_calc_기준350!$CN$15:$EF$15,0),"")</f>
        <v>15</v>
      </c>
      <c r="AX25" s="25">
        <f>IFERROR(MATCH(AX$11,_calc_기준350!$CN$15:$EF$15,0),"")</f>
        <v>23</v>
      </c>
      <c r="AY25" s="25">
        <f>IFERROR(MATCH(AY$11,_calc_기준350!$CN$15:$EF$15,0),"")</f>
        <v>4</v>
      </c>
      <c r="AZ25" s="25">
        <f>IFERROR(MATCH(AZ$11,_calc_기준350!$CN$15:$EF$15,0),"")</f>
        <v>41</v>
      </c>
      <c r="BA25" s="25">
        <f>IFERROR(MATCH(BA$11,_calc_기준350!$CN$15:$EF$15,0),"")</f>
        <v>17</v>
      </c>
      <c r="BB25" s="25">
        <f>IFERROR(MATCH(BB$11,_calc_기준350!$CN$15:$EF$15,0),"")</f>
        <v>1</v>
      </c>
      <c r="BC25" s="25">
        <f>IFERROR(MATCH(BC$11,_calc_기준350!$CN$15:$EF$15,0),"")</f>
        <v>25</v>
      </c>
      <c r="BD25" s="25">
        <f>IFERROR(MATCH(BD$11,_calc_기준350!$CN$15:$EF$15,0),"")</f>
        <v>8</v>
      </c>
    </row>
    <row r="26" spans="1:56" ht="16.5" customHeight="1">
      <c r="A26" s="57">
        <f t="shared" si="2"/>
        <v>1230</v>
      </c>
      <c r="B26" s="40">
        <f>IFERROR(INDEX(전체당첨내역!$B:$B,MATCH($A26,전체당첨내역!$A:$A,0)),"")</f>
        <v>3</v>
      </c>
      <c r="C26" s="40">
        <f>IFERROR(INDEX(전체당첨내역!$C:$C,MATCH($A26,전체당첨내역!$A:$A,0)),"")</f>
        <v>8</v>
      </c>
      <c r="D26" s="40">
        <f>IFERROR(INDEX(전체당첨내역!$D:$D,MATCH($A26,전체당첨내역!$A:$A,0)),"")</f>
        <v>9</v>
      </c>
      <c r="E26" s="40">
        <f>IFERROR(INDEX(전체당첨내역!$E:$E,MATCH($A26,전체당첨내역!$A:$A,0)),"")</f>
        <v>22</v>
      </c>
      <c r="F26" s="40">
        <f>IFERROR(INDEX(전체당첨내역!$F:$F,MATCH($A26,전체당첨내역!$A:$A,0)),"")</f>
        <v>28</v>
      </c>
      <c r="G26" s="40">
        <f>IFERROR(INDEX(전체당첨내역!$G:$G,MATCH($A26,전체당첨내역!$A:$A,0)),"")</f>
        <v>42</v>
      </c>
      <c r="H26" s="45">
        <f>IFERROR(INDEX(전체당첨내역!$H:$H,MATCH($A26,전체당첨내역!$A:$A,0)),"")</f>
        <v>45</v>
      </c>
      <c r="I26" s="42">
        <f>IFERROR((INDEX(_calc_기준350!$CN$16:$EF$16,1,$B26)&gt;0)*(INDEX(_calc_기준350!$CN$16:$EF$16,1,$B26)&lt;=15)+(INDEX(_calc_기준350!$CN$16:$EF$16,1,$C26)&gt;0)*(INDEX(_calc_기준350!$CN$16:$EF$16,1,$C26)&lt;=15)+(INDEX(_calc_기준350!$CN$16:$EF$16,1,$D26)&gt;0)*(INDEX(_calc_기준350!$CN$16:$EF$16,1,$D26)&lt;=15)+(INDEX(_calc_기준350!$CN$16:$EF$16,1,$E26)&gt;0)*(INDEX(_calc_기준350!$CN$16:$EF$16,1,$E26)&lt;=15)+(INDEX(_calc_기준350!$CN$16:$EF$16,1,$F26)&gt;0)*(INDEX(_calc_기준350!$CN$16:$EF$16,1,$F26)&lt;=15)+(INDEX(_calc_기준350!$CN$16:$EF$16,1,$G26)&gt;0)*(INDEX(_calc_기준350!$CN$16:$EF$16,1,$G26)&lt;=15),"")</f>
        <v>2</v>
      </c>
      <c r="J26" s="40">
        <f>IFERROR((INDEX(_calc_기준350!$CN$16:$EF$16,1,$B26)&gt;15)*(INDEX(_calc_기준350!$CN$16:$EF$16,1,$B26)&lt;=30)+(INDEX(_calc_기준350!$CN$16:$EF$16,1,$C26)&gt;15)*(INDEX(_calc_기준350!$CN$16:$EF$16,1,$C26)&lt;=30)+(INDEX(_calc_기준350!$CN$16:$EF$16,1,$D26)&gt;15)*(INDEX(_calc_기준350!$CN$16:$EF$16,1,$D26)&lt;=30)+(INDEX(_calc_기준350!$CN$16:$EF$16,1,$E26)&gt;15)*(INDEX(_calc_기준350!$CN$16:$EF$16,1,$E26)&lt;=30)+(INDEX(_calc_기준350!$CN$16:$EF$16,1,$F26)&gt;15)*(INDEX(_calc_기준350!$CN$16:$EF$16,1,$F26)&lt;=30)+(INDEX(_calc_기준350!$CN$16:$EF$16,1,$G26)&gt;15)*(INDEX(_calc_기준350!$CN$16:$EF$16,1,$G26)&lt;=30),"")</f>
        <v>1</v>
      </c>
      <c r="K26" s="43">
        <f>IFERROR((INDEX(_calc_기준350!$CN$16:$EF$16,1,$B26)&gt;30)+(INDEX(_calc_기준350!$CN$16:$EF$16,1,$C26)&gt;30)+(INDEX(_calc_기준350!$CN$16:$EF$16,1,$D26)&gt;30)+(INDEX(_calc_기준350!$CN$16:$EF$16,1,$E26)&gt;30)+(INDEX(_calc_기준350!$CN$16:$EF$16,1,$F26)&gt;30)+(INDEX(_calc_기준350!$CN$16:$EF$16,1,$G26)&gt;30),"")</f>
        <v>3</v>
      </c>
      <c r="L26" s="25">
        <f>IFERROR(MATCH(L$11,_calc_기준350!$CN$16:$EF$16,0),"")</f>
        <v>7</v>
      </c>
      <c r="M26" s="25">
        <f>IFERROR(MATCH(M$11,_calc_기준350!$CN$16:$EF$16,0),"")</f>
        <v>21</v>
      </c>
      <c r="N26" s="25">
        <f>IFERROR(MATCH(N$11,_calc_기준350!$CN$16:$EF$16,0),"")</f>
        <v>18</v>
      </c>
      <c r="O26" s="25">
        <f>IFERROR(MATCH(O$11,_calc_기준350!$CN$16:$EF$16,0),"")</f>
        <v>35</v>
      </c>
      <c r="P26" s="25">
        <f>IFERROR(MATCH(P$11,_calc_기준350!$CN$16:$EF$16,0),"")</f>
        <v>38</v>
      </c>
      <c r="Q26" s="25">
        <f>IFERROR(MATCH(Q$11,_calc_기준350!$CN$16:$EF$16,0),"")</f>
        <v>14</v>
      </c>
      <c r="R26" s="25">
        <f>IFERROR(MATCH(R$11,_calc_기준350!$CN$16:$EF$16,0),"")</f>
        <v>12</v>
      </c>
      <c r="S26" s="25">
        <f>IFERROR(MATCH(S$11,_calc_기준350!$CN$16:$EF$16,0),"")</f>
        <v>44</v>
      </c>
      <c r="T26" s="25">
        <f>IFERROR(MATCH(T$11,_calc_기준350!$CN$16:$EF$16,0),"")</f>
        <v>45</v>
      </c>
      <c r="U26" s="25">
        <f>IFERROR(MATCH(U$11,_calc_기준350!$CN$16:$EF$16,0),"")</f>
        <v>34</v>
      </c>
      <c r="V26" s="25">
        <f>IFERROR(MATCH(V$11,_calc_기준350!$CN$16:$EF$16,0),"")</f>
        <v>22</v>
      </c>
      <c r="W26" s="25">
        <f>IFERROR(MATCH(W$11,_calc_기준350!$CN$16:$EF$16,0),"")</f>
        <v>3</v>
      </c>
      <c r="X26" s="25">
        <f>IFERROR(MATCH(X$11,_calc_기준350!$CN$16:$EF$16,0),"")</f>
        <v>6</v>
      </c>
      <c r="Y26" s="25">
        <f>IFERROR(MATCH(Y$11,_calc_기준350!$CN$16:$EF$16,0),"")</f>
        <v>33</v>
      </c>
      <c r="Z26" s="25">
        <f>IFERROR(MATCH(Z$11,_calc_기준350!$CN$16:$EF$16,0),"")</f>
        <v>11</v>
      </c>
      <c r="AA26" s="25">
        <f>IFERROR(MATCH(AA$11,_calc_기준350!$CN$16:$EF$16,0),"")</f>
        <v>30</v>
      </c>
      <c r="AB26" s="25">
        <f>IFERROR(MATCH(AB$11,_calc_기준350!$CN$16:$EF$16,0),"")</f>
        <v>24</v>
      </c>
      <c r="AC26" s="25">
        <f>IFERROR(MATCH(AC$11,_calc_기준350!$CN$16:$EF$16,0),"")</f>
        <v>42</v>
      </c>
      <c r="AD26" s="25">
        <f>IFERROR(MATCH(AD$11,_calc_기준350!$CN$16:$EF$16,0),"")</f>
        <v>13</v>
      </c>
      <c r="AE26" s="25">
        <f>IFERROR(MATCH(AE$11,_calc_기준350!$CN$16:$EF$16,0),"")</f>
        <v>37</v>
      </c>
      <c r="AF26" s="25">
        <f>IFERROR(MATCH(AF$11,_calc_기준350!$CN$16:$EF$16,0),"")</f>
        <v>16</v>
      </c>
      <c r="AG26" s="25">
        <f>IFERROR(MATCH(AG$11,_calc_기준350!$CN$16:$EF$16,0),"")</f>
        <v>43</v>
      </c>
      <c r="AH26" s="25">
        <f>IFERROR(MATCH(AH$11,_calc_기준350!$CN$16:$EF$16,0),"")</f>
        <v>36</v>
      </c>
      <c r="AI26" s="25">
        <f>IFERROR(MATCH(AI$11,_calc_기준350!$CN$16:$EF$16,0),"")</f>
        <v>39</v>
      </c>
      <c r="AJ26" s="25">
        <f>IFERROR(MATCH(AJ$11,_calc_기준350!$CN$16:$EF$16,0),"")</f>
        <v>26</v>
      </c>
      <c r="AK26" s="25">
        <f>IFERROR(MATCH(AK$11,_calc_기준350!$CN$16:$EF$16,0),"")</f>
        <v>20</v>
      </c>
      <c r="AL26" s="25">
        <f>IFERROR(MATCH(AL$11,_calc_기준350!$CN$16:$EF$16,0),"")</f>
        <v>2</v>
      </c>
      <c r="AM26" s="25">
        <f>IFERROR(MATCH(AM$11,_calc_기준350!$CN$16:$EF$16,0),"")</f>
        <v>40</v>
      </c>
      <c r="AN26" s="25">
        <f>IFERROR(MATCH(AN$11,_calc_기준350!$CN$16:$EF$16,0),"")</f>
        <v>19</v>
      </c>
      <c r="AO26" s="25">
        <f>IFERROR(MATCH(AO$11,_calc_기준350!$CN$16:$EF$16,0),"")</f>
        <v>27</v>
      </c>
      <c r="AP26" s="25">
        <f>IFERROR(MATCH(AP$11,_calc_기준350!$CN$16:$EF$16,0),"")</f>
        <v>32</v>
      </c>
      <c r="AQ26" s="25">
        <f>IFERROR(MATCH(AQ$11,_calc_기준350!$CN$16:$EF$16,0),"")</f>
        <v>5</v>
      </c>
      <c r="AR26" s="25">
        <f>IFERROR(MATCH(AR$11,_calc_기준350!$CN$16:$EF$16,0),"")</f>
        <v>29</v>
      </c>
      <c r="AS26" s="25">
        <f>IFERROR(MATCH(AS$11,_calc_기준350!$CN$16:$EF$16,0),"")</f>
        <v>9</v>
      </c>
      <c r="AT26" s="25">
        <f>IFERROR(MATCH(AT$11,_calc_기준350!$CN$16:$EF$16,0),"")</f>
        <v>17</v>
      </c>
      <c r="AU26" s="25">
        <f>IFERROR(MATCH(AU$11,_calc_기준350!$CN$16:$EF$16,0),"")</f>
        <v>31</v>
      </c>
      <c r="AV26" s="25">
        <f>IFERROR(MATCH(AV$11,_calc_기준350!$CN$16:$EF$16,0),"")</f>
        <v>10</v>
      </c>
      <c r="AW26" s="25">
        <f>IFERROR(MATCH(AW$11,_calc_기준350!$CN$16:$EF$16,0),"")</f>
        <v>28</v>
      </c>
      <c r="AX26" s="25">
        <f>IFERROR(MATCH(AX$11,_calc_기준350!$CN$16:$EF$16,0),"")</f>
        <v>15</v>
      </c>
      <c r="AY26" s="25">
        <f>IFERROR(MATCH(AY$11,_calc_기준350!$CN$16:$EF$16,0),"")</f>
        <v>23</v>
      </c>
      <c r="AZ26" s="25">
        <f>IFERROR(MATCH(AZ$11,_calc_기준350!$CN$16:$EF$16,0),"")</f>
        <v>4</v>
      </c>
      <c r="BA26" s="25">
        <f>IFERROR(MATCH(BA$11,_calc_기준350!$CN$16:$EF$16,0),"")</f>
        <v>25</v>
      </c>
      <c r="BB26" s="25">
        <f>IFERROR(MATCH(BB$11,_calc_기준350!$CN$16:$EF$16,0),"")</f>
        <v>1</v>
      </c>
      <c r="BC26" s="25">
        <f>IFERROR(MATCH(BC$11,_calc_기준350!$CN$16:$EF$16,0),"")</f>
        <v>8</v>
      </c>
      <c r="BD26" s="25">
        <f>IFERROR(MATCH(BD$11,_calc_기준350!$CN$16:$EF$16,0),"")</f>
        <v>41</v>
      </c>
    </row>
    <row r="27" spans="1:56" ht="16.5" customHeight="1">
      <c r="A27" s="57">
        <f t="shared" si="2"/>
        <v>1229</v>
      </c>
      <c r="B27" s="40">
        <f>IFERROR(INDEX(전체당첨내역!$B:$B,MATCH($A27,전체당첨내역!$A:$A,0)),"")</f>
        <v>12</v>
      </c>
      <c r="C27" s="40">
        <f>IFERROR(INDEX(전체당첨내역!$C:$C,MATCH($A27,전체당첨내역!$A:$A,0)),"")</f>
        <v>13</v>
      </c>
      <c r="D27" s="40">
        <f>IFERROR(INDEX(전체당첨내역!$D:$D,MATCH($A27,전체당첨내역!$A:$A,0)),"")</f>
        <v>29</v>
      </c>
      <c r="E27" s="40">
        <f>IFERROR(INDEX(전체당첨내역!$E:$E,MATCH($A27,전체당첨내역!$A:$A,0)),"")</f>
        <v>34</v>
      </c>
      <c r="F27" s="40">
        <f>IFERROR(INDEX(전체당첨내역!$F:$F,MATCH($A27,전체당첨내역!$A:$A,0)),"")</f>
        <v>37</v>
      </c>
      <c r="G27" s="40">
        <f>IFERROR(INDEX(전체당첨내역!$G:$G,MATCH($A27,전체당첨내역!$A:$A,0)),"")</f>
        <v>42</v>
      </c>
      <c r="H27" s="45">
        <f>IFERROR(INDEX(전체당첨내역!$H:$H,MATCH($A27,전체당첨내역!$A:$A,0)),"")</f>
        <v>16</v>
      </c>
      <c r="I27" s="42">
        <f>IFERROR((INDEX(_calc_기준350!$CN$17:$EF$17,1,$B27)&gt;0)*(INDEX(_calc_기준350!$CN$17:$EF$17,1,$B27)&lt;=15)+(INDEX(_calc_기준350!$CN$17:$EF$17,1,$C27)&gt;0)*(INDEX(_calc_기준350!$CN$17:$EF$17,1,$C27)&lt;=15)+(INDEX(_calc_기준350!$CN$17:$EF$17,1,$D27)&gt;0)*(INDEX(_calc_기준350!$CN$17:$EF$17,1,$D27)&lt;=15)+(INDEX(_calc_기준350!$CN$17:$EF$17,1,$E27)&gt;0)*(INDEX(_calc_기준350!$CN$17:$EF$17,1,$E27)&lt;=15)+(INDEX(_calc_기준350!$CN$17:$EF$17,1,$F27)&gt;0)*(INDEX(_calc_기준350!$CN$17:$EF$17,1,$F27)&lt;=15)+(INDEX(_calc_기준350!$CN$17:$EF$17,1,$G27)&gt;0)*(INDEX(_calc_기준350!$CN$17:$EF$17,1,$G27)&lt;=15),"")</f>
        <v>4</v>
      </c>
      <c r="J27" s="40">
        <f>IFERROR((INDEX(_calc_기준350!$CN$17:$EF$17,1,$B27)&gt;15)*(INDEX(_calc_기준350!$CN$17:$EF$17,1,$B27)&lt;=30)+(INDEX(_calc_기준350!$CN$17:$EF$17,1,$C27)&gt;15)*(INDEX(_calc_기준350!$CN$17:$EF$17,1,$C27)&lt;=30)+(INDEX(_calc_기준350!$CN$17:$EF$17,1,$D27)&gt;15)*(INDEX(_calc_기준350!$CN$17:$EF$17,1,$D27)&lt;=30)+(INDEX(_calc_기준350!$CN$17:$EF$17,1,$E27)&gt;15)*(INDEX(_calc_기준350!$CN$17:$EF$17,1,$E27)&lt;=30)+(INDEX(_calc_기준350!$CN$17:$EF$17,1,$F27)&gt;15)*(INDEX(_calc_기준350!$CN$17:$EF$17,1,$F27)&lt;=30)+(INDEX(_calc_기준350!$CN$17:$EF$17,1,$G27)&gt;15)*(INDEX(_calc_기준350!$CN$17:$EF$17,1,$G27)&lt;=30),"")</f>
        <v>2</v>
      </c>
      <c r="K27" s="43">
        <f>IFERROR((INDEX(_calc_기준350!$CN$17:$EF$17,1,$B27)&gt;30)+(INDEX(_calc_기준350!$CN$17:$EF$17,1,$C27)&gt;30)+(INDEX(_calc_기준350!$CN$17:$EF$17,1,$D27)&gt;30)+(INDEX(_calc_기준350!$CN$17:$EF$17,1,$E27)&gt;30)+(INDEX(_calc_기준350!$CN$17:$EF$17,1,$F27)&gt;30)+(INDEX(_calc_기준350!$CN$17:$EF$17,1,$G27)&gt;30),"")</f>
        <v>0</v>
      </c>
      <c r="L27" s="25">
        <f>IFERROR(MATCH(L$11,_calc_기준350!$CN$17:$EF$17,0),"")</f>
        <v>7</v>
      </c>
      <c r="M27" s="25">
        <f>IFERROR(MATCH(M$11,_calc_기준350!$CN$17:$EF$17,0),"")</f>
        <v>35</v>
      </c>
      <c r="N27" s="25">
        <f>IFERROR(MATCH(N$11,_calc_기준350!$CN$17:$EF$17,0),"")</f>
        <v>21</v>
      </c>
      <c r="O27" s="25">
        <f>IFERROR(MATCH(O$11,_calc_기준350!$CN$17:$EF$17,0),"")</f>
        <v>12</v>
      </c>
      <c r="P27" s="25">
        <f>IFERROR(MATCH(P$11,_calc_기준350!$CN$17:$EF$17,0),"")</f>
        <v>14</v>
      </c>
      <c r="Q27" s="25">
        <f>IFERROR(MATCH(Q$11,_calc_기준350!$CN$17:$EF$17,0),"")</f>
        <v>38</v>
      </c>
      <c r="R27" s="25">
        <f>IFERROR(MATCH(R$11,_calc_기준350!$CN$17:$EF$17,0),"")</f>
        <v>18</v>
      </c>
      <c r="S27" s="25">
        <f>IFERROR(MATCH(S$11,_calc_기준350!$CN$17:$EF$17,0),"")</f>
        <v>45</v>
      </c>
      <c r="T27" s="25">
        <f>IFERROR(MATCH(T$11,_calc_기준350!$CN$17:$EF$17,0),"")</f>
        <v>37</v>
      </c>
      <c r="U27" s="25">
        <f>IFERROR(MATCH(U$11,_calc_기준350!$CN$17:$EF$17,0),"")</f>
        <v>22</v>
      </c>
      <c r="V27" s="25">
        <f>IFERROR(MATCH(V$11,_calc_기준350!$CN$17:$EF$17,0),"")</f>
        <v>34</v>
      </c>
      <c r="W27" s="25">
        <f>IFERROR(MATCH(W$11,_calc_기준350!$CN$17:$EF$17,0),"")</f>
        <v>44</v>
      </c>
      <c r="X27" s="25">
        <f>IFERROR(MATCH(X$11,_calc_기준350!$CN$17:$EF$17,0),"")</f>
        <v>13</v>
      </c>
      <c r="Y27" s="25">
        <f>IFERROR(MATCH(Y$11,_calc_기준350!$CN$17:$EF$17,0),"")</f>
        <v>33</v>
      </c>
      <c r="Z27" s="25">
        <f>IFERROR(MATCH(Z$11,_calc_기준350!$CN$17:$EF$17,0),"")</f>
        <v>3</v>
      </c>
      <c r="AA27" s="25">
        <f>IFERROR(MATCH(AA$11,_calc_기준350!$CN$17:$EF$17,0),"")</f>
        <v>6</v>
      </c>
      <c r="AB27" s="25">
        <f>IFERROR(MATCH(AB$11,_calc_기준350!$CN$17:$EF$17,0),"")</f>
        <v>11</v>
      </c>
      <c r="AC27" s="25">
        <f>IFERROR(MATCH(AC$11,_calc_기준350!$CN$17:$EF$17,0),"")</f>
        <v>30</v>
      </c>
      <c r="AD27" s="25">
        <f>IFERROR(MATCH(AD$11,_calc_기준350!$CN$17:$EF$17,0),"")</f>
        <v>42</v>
      </c>
      <c r="AE27" s="25">
        <f>IFERROR(MATCH(AE$11,_calc_기준350!$CN$17:$EF$17,0),"")</f>
        <v>43</v>
      </c>
      <c r="AF27" s="25">
        <f>IFERROR(MATCH(AF$11,_calc_기준350!$CN$17:$EF$17,0),"")</f>
        <v>16</v>
      </c>
      <c r="AG27" s="25">
        <f>IFERROR(MATCH(AG$11,_calc_기준350!$CN$17:$EF$17,0),"")</f>
        <v>39</v>
      </c>
      <c r="AH27" s="25">
        <f>IFERROR(MATCH(AH$11,_calc_기준350!$CN$17:$EF$17,0),"")</f>
        <v>20</v>
      </c>
      <c r="AI27" s="25">
        <f>IFERROR(MATCH(AI$11,_calc_기준350!$CN$17:$EF$17,0),"")</f>
        <v>36</v>
      </c>
      <c r="AJ27" s="25">
        <f>IFERROR(MATCH(AJ$11,_calc_기준350!$CN$17:$EF$17,0),"")</f>
        <v>26</v>
      </c>
      <c r="AK27" s="25">
        <f>IFERROR(MATCH(AK$11,_calc_기준350!$CN$17:$EF$17,0),"")</f>
        <v>29</v>
      </c>
      <c r="AL27" s="25">
        <f>IFERROR(MATCH(AL$11,_calc_기준350!$CN$17:$EF$17,0),"")</f>
        <v>2</v>
      </c>
      <c r="AM27" s="25">
        <f>IFERROR(MATCH(AM$11,_calc_기준350!$CN$17:$EF$17,0),"")</f>
        <v>24</v>
      </c>
      <c r="AN27" s="25">
        <f>IFERROR(MATCH(AN$11,_calc_기준350!$CN$17:$EF$17,0),"")</f>
        <v>32</v>
      </c>
      <c r="AO27" s="25">
        <f>IFERROR(MATCH(AO$11,_calc_기준350!$CN$17:$EF$17,0),"")</f>
        <v>27</v>
      </c>
      <c r="AP27" s="25">
        <f>IFERROR(MATCH(AP$11,_calc_기준350!$CN$17:$EF$17,0),"")</f>
        <v>5</v>
      </c>
      <c r="AQ27" s="25">
        <f>IFERROR(MATCH(AQ$11,_calc_기준350!$CN$17:$EF$17,0),"")</f>
        <v>19</v>
      </c>
      <c r="AR27" s="25">
        <f>IFERROR(MATCH(AR$11,_calc_기준350!$CN$17:$EF$17,0),"")</f>
        <v>40</v>
      </c>
      <c r="AS27" s="25">
        <f>IFERROR(MATCH(AS$11,_calc_기준350!$CN$17:$EF$17,0),"")</f>
        <v>10</v>
      </c>
      <c r="AT27" s="25">
        <f>IFERROR(MATCH(AT$11,_calc_기준350!$CN$17:$EF$17,0),"")</f>
        <v>15</v>
      </c>
      <c r="AU27" s="25">
        <f>IFERROR(MATCH(AU$11,_calc_기준350!$CN$17:$EF$17,0),"")</f>
        <v>9</v>
      </c>
      <c r="AV27" s="25">
        <f>IFERROR(MATCH(AV$11,_calc_기준350!$CN$17:$EF$17,0),"")</f>
        <v>17</v>
      </c>
      <c r="AW27" s="25">
        <f>IFERROR(MATCH(AW$11,_calc_기준350!$CN$17:$EF$17,0),"")</f>
        <v>31</v>
      </c>
      <c r="AX27" s="25">
        <f>IFERROR(MATCH(AX$11,_calc_기준350!$CN$17:$EF$17,0),"")</f>
        <v>28</v>
      </c>
      <c r="AY27" s="25">
        <f>IFERROR(MATCH(AY$11,_calc_기준350!$CN$17:$EF$17,0),"")</f>
        <v>4</v>
      </c>
      <c r="AZ27" s="25">
        <f>IFERROR(MATCH(AZ$11,_calc_기준350!$CN$17:$EF$17,0),"")</f>
        <v>23</v>
      </c>
      <c r="BA27" s="25">
        <f>IFERROR(MATCH(BA$11,_calc_기준350!$CN$17:$EF$17,0),"")</f>
        <v>1</v>
      </c>
      <c r="BB27" s="25">
        <f>IFERROR(MATCH(BB$11,_calc_기준350!$CN$17:$EF$17,0),"")</f>
        <v>25</v>
      </c>
      <c r="BC27" s="25">
        <f>IFERROR(MATCH(BC$11,_calc_기준350!$CN$17:$EF$17,0),"")</f>
        <v>8</v>
      </c>
      <c r="BD27" s="25">
        <f>IFERROR(MATCH(BD$11,_calc_기준350!$CN$17:$EF$17,0),"")</f>
        <v>41</v>
      </c>
    </row>
    <row r="28" spans="1:56" ht="16.5" customHeight="1">
      <c r="A28" s="57">
        <f t="shared" si="2"/>
        <v>1228</v>
      </c>
      <c r="B28" s="40">
        <f>IFERROR(INDEX(전체당첨내역!$B:$B,MATCH($A28,전체당첨내역!$A:$A,0)),"")</f>
        <v>24</v>
      </c>
      <c r="C28" s="40">
        <f>IFERROR(INDEX(전체당첨내역!$C:$C,MATCH($A28,전체당첨내역!$A:$A,0)),"")</f>
        <v>29</v>
      </c>
      <c r="D28" s="40">
        <f>IFERROR(INDEX(전체당첨내역!$D:$D,MATCH($A28,전체당첨내역!$A:$A,0)),"")</f>
        <v>30</v>
      </c>
      <c r="E28" s="40">
        <f>IFERROR(INDEX(전체당첨내역!$E:$E,MATCH($A28,전체당첨내역!$A:$A,0)),"")</f>
        <v>31</v>
      </c>
      <c r="F28" s="40">
        <f>IFERROR(INDEX(전체당첨내역!$F:$F,MATCH($A28,전체당첨내역!$A:$A,0)),"")</f>
        <v>35</v>
      </c>
      <c r="G28" s="40">
        <f>IFERROR(INDEX(전체당첨내역!$G:$G,MATCH($A28,전체당첨내역!$A:$A,0)),"")</f>
        <v>44</v>
      </c>
      <c r="H28" s="45">
        <f>IFERROR(INDEX(전체당첨내역!$H:$H,MATCH($A28,전체당첨내역!$A:$A,0)),"")</f>
        <v>1</v>
      </c>
      <c r="I28" s="42">
        <f>IFERROR((INDEX(_calc_기준350!$CN$18:$EF$18,1,$B28)&gt;0)*(INDEX(_calc_기준350!$CN$18:$EF$18,1,$B28)&lt;=15)+(INDEX(_calc_기준350!$CN$18:$EF$18,1,$C28)&gt;0)*(INDEX(_calc_기준350!$CN$18:$EF$18,1,$C28)&lt;=15)+(INDEX(_calc_기준350!$CN$18:$EF$18,1,$D28)&gt;0)*(INDEX(_calc_기준350!$CN$18:$EF$18,1,$D28)&lt;=15)+(INDEX(_calc_기준350!$CN$18:$EF$18,1,$E28)&gt;0)*(INDEX(_calc_기준350!$CN$18:$EF$18,1,$E28)&lt;=15)+(INDEX(_calc_기준350!$CN$18:$EF$18,1,$F28)&gt;0)*(INDEX(_calc_기준350!$CN$18:$EF$18,1,$F28)&lt;=15)+(INDEX(_calc_기준350!$CN$18:$EF$18,1,$G28)&gt;0)*(INDEX(_calc_기준350!$CN$18:$EF$18,1,$G28)&lt;=15),"")</f>
        <v>2</v>
      </c>
      <c r="J28" s="40">
        <f>IFERROR((INDEX(_calc_기준350!$CN$18:$EF$18,1,$B28)&gt;15)*(INDEX(_calc_기준350!$CN$18:$EF$18,1,$B28)&lt;=30)+(INDEX(_calc_기준350!$CN$18:$EF$18,1,$C28)&gt;15)*(INDEX(_calc_기준350!$CN$18:$EF$18,1,$C28)&lt;=30)+(INDEX(_calc_기준350!$CN$18:$EF$18,1,$D28)&gt;15)*(INDEX(_calc_기준350!$CN$18:$EF$18,1,$D28)&lt;=30)+(INDEX(_calc_기준350!$CN$18:$EF$18,1,$E28)&gt;15)*(INDEX(_calc_기준350!$CN$18:$EF$18,1,$E28)&lt;=30)+(INDEX(_calc_기준350!$CN$18:$EF$18,1,$F28)&gt;15)*(INDEX(_calc_기준350!$CN$18:$EF$18,1,$F28)&lt;=30)+(INDEX(_calc_기준350!$CN$18:$EF$18,1,$G28)&gt;15)*(INDEX(_calc_기준350!$CN$18:$EF$18,1,$G28)&lt;=30),"")</f>
        <v>3</v>
      </c>
      <c r="K28" s="43">
        <f>IFERROR((INDEX(_calc_기준350!$CN$18:$EF$18,1,$B28)&gt;30)+(INDEX(_calc_기준350!$CN$18:$EF$18,1,$C28)&gt;30)+(INDEX(_calc_기준350!$CN$18:$EF$18,1,$D28)&gt;30)+(INDEX(_calc_기준350!$CN$18:$EF$18,1,$E28)&gt;30)+(INDEX(_calc_기준350!$CN$18:$EF$18,1,$F28)&gt;30)+(INDEX(_calc_기준350!$CN$18:$EF$18,1,$G28)&gt;30),"")</f>
        <v>1</v>
      </c>
      <c r="L28" s="25">
        <f>IFERROR(MATCH(L$11,_calc_기준350!$CN$18:$EF$18,0),"")</f>
        <v>7</v>
      </c>
      <c r="M28" s="25">
        <f>IFERROR(MATCH(M$11,_calc_기준350!$CN$18:$EF$18,0),"")</f>
        <v>35</v>
      </c>
      <c r="N28" s="25">
        <f>IFERROR(MATCH(N$11,_calc_기준350!$CN$18:$EF$18,0),"")</f>
        <v>21</v>
      </c>
      <c r="O28" s="25">
        <f>IFERROR(MATCH(O$11,_calc_기준350!$CN$18:$EF$18,0),"")</f>
        <v>14</v>
      </c>
      <c r="P28" s="25">
        <f>IFERROR(MATCH(P$11,_calc_기준350!$CN$18:$EF$18,0),"")</f>
        <v>12</v>
      </c>
      <c r="Q28" s="25">
        <f>IFERROR(MATCH(Q$11,_calc_기준350!$CN$18:$EF$18,0),"")</f>
        <v>18</v>
      </c>
      <c r="R28" s="25">
        <f>IFERROR(MATCH(R$11,_calc_기준350!$CN$18:$EF$18,0),"")</f>
        <v>38</v>
      </c>
      <c r="S28" s="25">
        <f>IFERROR(MATCH(S$11,_calc_기준350!$CN$18:$EF$18,0),"")</f>
        <v>45</v>
      </c>
      <c r="T28" s="25">
        <f>IFERROR(MATCH(T$11,_calc_기준350!$CN$18:$EF$18,0),"")</f>
        <v>30</v>
      </c>
      <c r="U28" s="25">
        <f>IFERROR(MATCH(U$11,_calc_기준350!$CN$18:$EF$18,0),"")</f>
        <v>22</v>
      </c>
      <c r="V28" s="25">
        <f>IFERROR(MATCH(V$11,_calc_기준350!$CN$18:$EF$18,0),"")</f>
        <v>37</v>
      </c>
      <c r="W28" s="25">
        <f>IFERROR(MATCH(W$11,_calc_기준350!$CN$18:$EF$18,0),"")</f>
        <v>34</v>
      </c>
      <c r="X28" s="25">
        <f>IFERROR(MATCH(X$11,_calc_기준350!$CN$18:$EF$18,0),"")</f>
        <v>11</v>
      </c>
      <c r="Y28" s="25">
        <f>IFERROR(MATCH(Y$11,_calc_기준350!$CN$18:$EF$18,0),"")</f>
        <v>13</v>
      </c>
      <c r="Z28" s="25">
        <f>IFERROR(MATCH(Z$11,_calc_기준350!$CN$18:$EF$18,0),"")</f>
        <v>3</v>
      </c>
      <c r="AA28" s="25">
        <f>IFERROR(MATCH(AA$11,_calc_기준350!$CN$18:$EF$18,0),"")</f>
        <v>33</v>
      </c>
      <c r="AB28" s="25">
        <f>IFERROR(MATCH(AB$11,_calc_기준350!$CN$18:$EF$18,0),"")</f>
        <v>6</v>
      </c>
      <c r="AC28" s="25">
        <f>IFERROR(MATCH(AC$11,_calc_기준350!$CN$18:$EF$18,0),"")</f>
        <v>42</v>
      </c>
      <c r="AD28" s="25">
        <f>IFERROR(MATCH(AD$11,_calc_기준350!$CN$18:$EF$18,0),"")</f>
        <v>44</v>
      </c>
      <c r="AE28" s="25">
        <f>IFERROR(MATCH(AE$11,_calc_기준350!$CN$18:$EF$18,0),"")</f>
        <v>29</v>
      </c>
      <c r="AF28" s="25">
        <f>IFERROR(MATCH(AF$11,_calc_기준350!$CN$18:$EF$18,0),"")</f>
        <v>43</v>
      </c>
      <c r="AG28" s="25">
        <f>IFERROR(MATCH(AG$11,_calc_기준350!$CN$18:$EF$18,0),"")</f>
        <v>16</v>
      </c>
      <c r="AH28" s="25">
        <f>IFERROR(MATCH(AH$11,_calc_기준350!$CN$18:$EF$18,0),"")</f>
        <v>24</v>
      </c>
      <c r="AI28" s="25">
        <f>IFERROR(MATCH(AI$11,_calc_기준350!$CN$18:$EF$18,0),"")</f>
        <v>39</v>
      </c>
      <c r="AJ28" s="25">
        <f>IFERROR(MATCH(AJ$11,_calc_기준350!$CN$18:$EF$18,0),"")</f>
        <v>36</v>
      </c>
      <c r="AK28" s="25">
        <f>IFERROR(MATCH(AK$11,_calc_기준350!$CN$18:$EF$18,0),"")</f>
        <v>20</v>
      </c>
      <c r="AL28" s="25">
        <f>IFERROR(MATCH(AL$11,_calc_기준350!$CN$18:$EF$18,0),"")</f>
        <v>26</v>
      </c>
      <c r="AM28" s="25">
        <f>IFERROR(MATCH(AM$11,_calc_기준350!$CN$18:$EF$18,0),"")</f>
        <v>32</v>
      </c>
      <c r="AN28" s="25">
        <f>IFERROR(MATCH(AN$11,_calc_기준350!$CN$18:$EF$18,0),"")</f>
        <v>2</v>
      </c>
      <c r="AO28" s="25">
        <f>IFERROR(MATCH(AO$11,_calc_기준350!$CN$18:$EF$18,0),"")</f>
        <v>27</v>
      </c>
      <c r="AP28" s="25">
        <f>IFERROR(MATCH(AP$11,_calc_기준350!$CN$18:$EF$18,0),"")</f>
        <v>19</v>
      </c>
      <c r="AQ28" s="25">
        <f>IFERROR(MATCH(AQ$11,_calc_기준350!$CN$18:$EF$18,0),"")</f>
        <v>31</v>
      </c>
      <c r="AR28" s="25">
        <f>IFERROR(MATCH(AR$11,_calc_기준350!$CN$18:$EF$18,0),"")</f>
        <v>15</v>
      </c>
      <c r="AS28" s="25">
        <f>IFERROR(MATCH(AS$11,_calc_기준350!$CN$18:$EF$18,0),"")</f>
        <v>10</v>
      </c>
      <c r="AT28" s="25">
        <f>IFERROR(MATCH(AT$11,_calc_기준350!$CN$18:$EF$18,0),"")</f>
        <v>40</v>
      </c>
      <c r="AU28" s="25">
        <f>IFERROR(MATCH(AU$11,_calc_기준350!$CN$18:$EF$18,0),"")</f>
        <v>28</v>
      </c>
      <c r="AV28" s="25">
        <f>IFERROR(MATCH(AV$11,_calc_기준350!$CN$18:$EF$18,0),"")</f>
        <v>9</v>
      </c>
      <c r="AW28" s="25">
        <f>IFERROR(MATCH(AW$11,_calc_기준350!$CN$18:$EF$18,0),"")</f>
        <v>17</v>
      </c>
      <c r="AX28" s="25">
        <f>IFERROR(MATCH(AX$11,_calc_기준350!$CN$18:$EF$18,0),"")</f>
        <v>5</v>
      </c>
      <c r="AY28" s="25">
        <f>IFERROR(MATCH(AY$11,_calc_기준350!$CN$18:$EF$18,0),"")</f>
        <v>23</v>
      </c>
      <c r="AZ28" s="25">
        <f>IFERROR(MATCH(AZ$11,_calc_기준350!$CN$18:$EF$18,0),"")</f>
        <v>4</v>
      </c>
      <c r="BA28" s="25">
        <f>IFERROR(MATCH(BA$11,_calc_기준350!$CN$18:$EF$18,0),"")</f>
        <v>1</v>
      </c>
      <c r="BB28" s="25">
        <f>IFERROR(MATCH(BB$11,_calc_기준350!$CN$18:$EF$18,0),"")</f>
        <v>25</v>
      </c>
      <c r="BC28" s="25">
        <f>IFERROR(MATCH(BC$11,_calc_기준350!$CN$18:$EF$18,0),"")</f>
        <v>8</v>
      </c>
      <c r="BD28" s="25">
        <f>IFERROR(MATCH(BD$11,_calc_기준350!$CN$18:$EF$18,0),"")</f>
        <v>41</v>
      </c>
    </row>
    <row r="29" spans="1:56" ht="16.5" customHeight="1">
      <c r="A29" s="57">
        <f t="shared" si="2"/>
        <v>1227</v>
      </c>
      <c r="B29" s="40">
        <f>IFERROR(INDEX(전체당첨내역!$B:$B,MATCH($A29,전체당첨내역!$A:$A,0)),"")</f>
        <v>1</v>
      </c>
      <c r="C29" s="40">
        <f>IFERROR(INDEX(전체당첨내역!$C:$C,MATCH($A29,전체당첨내역!$A:$A,0)),"")</f>
        <v>14</v>
      </c>
      <c r="D29" s="40">
        <f>IFERROR(INDEX(전체당첨내역!$D:$D,MATCH($A29,전체당첨내역!$A:$A,0)),"")</f>
        <v>16</v>
      </c>
      <c r="E29" s="40">
        <f>IFERROR(INDEX(전체당첨내역!$E:$E,MATCH($A29,전체당첨내역!$A:$A,0)),"")</f>
        <v>34</v>
      </c>
      <c r="F29" s="40">
        <f>IFERROR(INDEX(전체당첨내역!$F:$F,MATCH($A29,전체당첨내역!$A:$A,0)),"")</f>
        <v>41</v>
      </c>
      <c r="G29" s="40">
        <f>IFERROR(INDEX(전체당첨내역!$G:$G,MATCH($A29,전체당첨내역!$A:$A,0)),"")</f>
        <v>44</v>
      </c>
      <c r="H29" s="45">
        <f>IFERROR(INDEX(전체당첨내역!$H:$H,MATCH($A29,전체당첨내역!$A:$A,0)),"")</f>
        <v>13</v>
      </c>
      <c r="I29" s="42">
        <f>IFERROR((INDEX(_calc_기준350!$CN$19:$EF$19,1,$B29)&gt;0)*(INDEX(_calc_기준350!$CN$19:$EF$19,1,$B29)&lt;=15)+(INDEX(_calc_기준350!$CN$19:$EF$19,1,$C29)&gt;0)*(INDEX(_calc_기준350!$CN$19:$EF$19,1,$C29)&lt;=15)+(INDEX(_calc_기준350!$CN$19:$EF$19,1,$D29)&gt;0)*(INDEX(_calc_기준350!$CN$19:$EF$19,1,$D29)&lt;=15)+(INDEX(_calc_기준350!$CN$19:$EF$19,1,$E29)&gt;0)*(INDEX(_calc_기준350!$CN$19:$EF$19,1,$E29)&lt;=15)+(INDEX(_calc_기준350!$CN$19:$EF$19,1,$F29)&gt;0)*(INDEX(_calc_기준350!$CN$19:$EF$19,1,$F29)&lt;=15)+(INDEX(_calc_기준350!$CN$19:$EF$19,1,$G29)&gt;0)*(INDEX(_calc_기준350!$CN$19:$EF$19,1,$G29)&lt;=15),"")</f>
        <v>3</v>
      </c>
      <c r="J29" s="40">
        <f>IFERROR((INDEX(_calc_기준350!$CN$19:$EF$19,1,$B29)&gt;15)*(INDEX(_calc_기준350!$CN$19:$EF$19,1,$B29)&lt;=30)+(INDEX(_calc_기준350!$CN$19:$EF$19,1,$C29)&gt;15)*(INDEX(_calc_기준350!$CN$19:$EF$19,1,$C29)&lt;=30)+(INDEX(_calc_기준350!$CN$19:$EF$19,1,$D29)&gt;15)*(INDEX(_calc_기준350!$CN$19:$EF$19,1,$D29)&lt;=30)+(INDEX(_calc_기준350!$CN$19:$EF$19,1,$E29)&gt;15)*(INDEX(_calc_기준350!$CN$19:$EF$19,1,$E29)&lt;=30)+(INDEX(_calc_기준350!$CN$19:$EF$19,1,$F29)&gt;15)*(INDEX(_calc_기준350!$CN$19:$EF$19,1,$F29)&lt;=30)+(INDEX(_calc_기준350!$CN$19:$EF$19,1,$G29)&gt;15)*(INDEX(_calc_기준350!$CN$19:$EF$19,1,$G29)&lt;=30),"")</f>
        <v>1</v>
      </c>
      <c r="K29" s="43">
        <f>IFERROR((INDEX(_calc_기준350!$CN$19:$EF$19,1,$B29)&gt;30)+(INDEX(_calc_기준350!$CN$19:$EF$19,1,$C29)&gt;30)+(INDEX(_calc_기준350!$CN$19:$EF$19,1,$D29)&gt;30)+(INDEX(_calc_기준350!$CN$19:$EF$19,1,$E29)&gt;30)+(INDEX(_calc_기준350!$CN$19:$EF$19,1,$F29)&gt;30)+(INDEX(_calc_기준350!$CN$19:$EF$19,1,$G29)&gt;30),"")</f>
        <v>2</v>
      </c>
      <c r="L29" s="25">
        <f>IFERROR(MATCH(L$11,_calc_기준350!$CN$19:$EF$19,0),"")</f>
        <v>35</v>
      </c>
      <c r="M29" s="25">
        <f>IFERROR(MATCH(M$11,_calc_기준350!$CN$19:$EF$19,0),"")</f>
        <v>7</v>
      </c>
      <c r="N29" s="25">
        <f>IFERROR(MATCH(N$11,_calc_기준350!$CN$19:$EF$19,0),"")</f>
        <v>21</v>
      </c>
      <c r="O29" s="25">
        <f>IFERROR(MATCH(O$11,_calc_기준350!$CN$19:$EF$19,0),"")</f>
        <v>12</v>
      </c>
      <c r="P29" s="25">
        <f>IFERROR(MATCH(P$11,_calc_기준350!$CN$19:$EF$19,0),"")</f>
        <v>14</v>
      </c>
      <c r="Q29" s="25">
        <f>IFERROR(MATCH(Q$11,_calc_기준350!$CN$19:$EF$19,0),"")</f>
        <v>18</v>
      </c>
      <c r="R29" s="25">
        <f>IFERROR(MATCH(R$11,_calc_기준350!$CN$19:$EF$19,0),"")</f>
        <v>38</v>
      </c>
      <c r="S29" s="25">
        <f>IFERROR(MATCH(S$11,_calc_기준350!$CN$19:$EF$19,0),"")</f>
        <v>22</v>
      </c>
      <c r="T29" s="25">
        <f>IFERROR(MATCH(T$11,_calc_기준350!$CN$19:$EF$19,0),"")</f>
        <v>45</v>
      </c>
      <c r="U29" s="25">
        <f>IFERROR(MATCH(U$11,_calc_기준350!$CN$19:$EF$19,0),"")</f>
        <v>30</v>
      </c>
      <c r="V29" s="25">
        <f>IFERROR(MATCH(V$11,_calc_기준350!$CN$19:$EF$19,0),"")</f>
        <v>37</v>
      </c>
      <c r="W29" s="25">
        <f>IFERROR(MATCH(W$11,_calc_기준350!$CN$19:$EF$19,0),"")</f>
        <v>34</v>
      </c>
      <c r="X29" s="25">
        <f>IFERROR(MATCH(X$11,_calc_기준350!$CN$19:$EF$19,0),"")</f>
        <v>44</v>
      </c>
      <c r="Y29" s="25">
        <f>IFERROR(MATCH(Y$11,_calc_기준350!$CN$19:$EF$19,0),"")</f>
        <v>11</v>
      </c>
      <c r="Z29" s="25">
        <f>IFERROR(MATCH(Z$11,_calc_기준350!$CN$19:$EF$19,0),"")</f>
        <v>13</v>
      </c>
      <c r="AA29" s="25">
        <f>IFERROR(MATCH(AA$11,_calc_기준350!$CN$19:$EF$19,0),"")</f>
        <v>33</v>
      </c>
      <c r="AB29" s="25">
        <f>IFERROR(MATCH(AB$11,_calc_기준350!$CN$19:$EF$19,0),"")</f>
        <v>6</v>
      </c>
      <c r="AC29" s="25">
        <f>IFERROR(MATCH(AC$11,_calc_기준350!$CN$19:$EF$19,0),"")</f>
        <v>3</v>
      </c>
      <c r="AD29" s="25">
        <f>IFERROR(MATCH(AD$11,_calc_기준350!$CN$19:$EF$19,0),"")</f>
        <v>29</v>
      </c>
      <c r="AE29" s="25">
        <f>IFERROR(MATCH(AE$11,_calc_기준350!$CN$19:$EF$19,0),"")</f>
        <v>42</v>
      </c>
      <c r="AF29" s="25">
        <f>IFERROR(MATCH(AF$11,_calc_기준350!$CN$19:$EF$19,0),"")</f>
        <v>24</v>
      </c>
      <c r="AG29" s="25">
        <f>IFERROR(MATCH(AG$11,_calc_기준350!$CN$19:$EF$19,0),"")</f>
        <v>16</v>
      </c>
      <c r="AH29" s="25">
        <f>IFERROR(MATCH(AH$11,_calc_기준350!$CN$19:$EF$19,0),"")</f>
        <v>39</v>
      </c>
      <c r="AI29" s="25">
        <f>IFERROR(MATCH(AI$11,_calc_기준350!$CN$19:$EF$19,0),"")</f>
        <v>43</v>
      </c>
      <c r="AJ29" s="25">
        <f>IFERROR(MATCH(AJ$11,_calc_기준350!$CN$19:$EF$19,0),"")</f>
        <v>32</v>
      </c>
      <c r="AK29" s="25">
        <f>IFERROR(MATCH(AK$11,_calc_기준350!$CN$19:$EF$19,0),"")</f>
        <v>36</v>
      </c>
      <c r="AL29" s="25">
        <f>IFERROR(MATCH(AL$11,_calc_기준350!$CN$19:$EF$19,0),"")</f>
        <v>20</v>
      </c>
      <c r="AM29" s="25">
        <f>IFERROR(MATCH(AM$11,_calc_기준350!$CN$19:$EF$19,0),"")</f>
        <v>26</v>
      </c>
      <c r="AN29" s="25">
        <f>IFERROR(MATCH(AN$11,_calc_기준350!$CN$19:$EF$19,0),"")</f>
        <v>2</v>
      </c>
      <c r="AO29" s="25">
        <f>IFERROR(MATCH(AO$11,_calc_기준350!$CN$19:$EF$19,0),"")</f>
        <v>27</v>
      </c>
      <c r="AP29" s="25">
        <f>IFERROR(MATCH(AP$11,_calc_기준350!$CN$19:$EF$19,0),"")</f>
        <v>31</v>
      </c>
      <c r="AQ29" s="25">
        <f>IFERROR(MATCH(AQ$11,_calc_기준350!$CN$19:$EF$19,0),"")</f>
        <v>15</v>
      </c>
      <c r="AR29" s="25">
        <f>IFERROR(MATCH(AR$11,_calc_기준350!$CN$19:$EF$19,0),"")</f>
        <v>23</v>
      </c>
      <c r="AS29" s="25">
        <f>IFERROR(MATCH(AS$11,_calc_기준350!$CN$19:$EF$19,0),"")</f>
        <v>40</v>
      </c>
      <c r="AT29" s="25">
        <f>IFERROR(MATCH(AT$11,_calc_기준350!$CN$19:$EF$19,0),"")</f>
        <v>17</v>
      </c>
      <c r="AU29" s="25">
        <f>IFERROR(MATCH(AU$11,_calc_기준350!$CN$19:$EF$19,0),"")</f>
        <v>28</v>
      </c>
      <c r="AV29" s="25">
        <f>IFERROR(MATCH(AV$11,_calc_기준350!$CN$19:$EF$19,0),"")</f>
        <v>9</v>
      </c>
      <c r="AW29" s="25">
        <f>IFERROR(MATCH(AW$11,_calc_기준350!$CN$19:$EF$19,0),"")</f>
        <v>10</v>
      </c>
      <c r="AX29" s="25">
        <f>IFERROR(MATCH(AX$11,_calc_기준350!$CN$19:$EF$19,0),"")</f>
        <v>19</v>
      </c>
      <c r="AY29" s="25">
        <f>IFERROR(MATCH(AY$11,_calc_기준350!$CN$19:$EF$19,0),"")</f>
        <v>4</v>
      </c>
      <c r="AZ29" s="25">
        <f>IFERROR(MATCH(AZ$11,_calc_기준350!$CN$19:$EF$19,0),"")</f>
        <v>5</v>
      </c>
      <c r="BA29" s="25">
        <f>IFERROR(MATCH(BA$11,_calc_기준350!$CN$19:$EF$19,0),"")</f>
        <v>1</v>
      </c>
      <c r="BB29" s="25">
        <f>IFERROR(MATCH(BB$11,_calc_기준350!$CN$19:$EF$19,0),"")</f>
        <v>25</v>
      </c>
      <c r="BC29" s="25">
        <f>IFERROR(MATCH(BC$11,_calc_기준350!$CN$19:$EF$19,0),"")</f>
        <v>41</v>
      </c>
      <c r="BD29" s="25">
        <f>IFERROR(MATCH(BD$11,_calc_기준350!$CN$19:$EF$19,0),"")</f>
        <v>8</v>
      </c>
    </row>
    <row r="30" spans="1:56" ht="16.5" customHeight="1">
      <c r="A30" s="57">
        <f t="shared" si="2"/>
        <v>1226</v>
      </c>
      <c r="B30" s="40">
        <f>IFERROR(INDEX(전체당첨내역!$B:$B,MATCH($A30,전체당첨내역!$A:$A,0)),"")</f>
        <v>4</v>
      </c>
      <c r="C30" s="40">
        <f>IFERROR(INDEX(전체당첨내역!$C:$C,MATCH($A30,전체당첨내역!$A:$A,0)),"")</f>
        <v>6</v>
      </c>
      <c r="D30" s="40">
        <f>IFERROR(INDEX(전체당첨내역!$D:$D,MATCH($A30,전체당첨내역!$A:$A,0)),"")</f>
        <v>13</v>
      </c>
      <c r="E30" s="40">
        <f>IFERROR(INDEX(전체당첨내역!$E:$E,MATCH($A30,전체당첨내역!$A:$A,0)),"")</f>
        <v>17</v>
      </c>
      <c r="F30" s="40">
        <f>IFERROR(INDEX(전체당첨내역!$F:$F,MATCH($A30,전체당첨내역!$A:$A,0)),"")</f>
        <v>26</v>
      </c>
      <c r="G30" s="40">
        <f>IFERROR(INDEX(전체당첨내역!$G:$G,MATCH($A30,전체당첨내역!$A:$A,0)),"")</f>
        <v>28</v>
      </c>
      <c r="H30" s="45">
        <f>IFERROR(INDEX(전체당첨내역!$H:$H,MATCH($A30,전체당첨내역!$A:$A,0)),"")</f>
        <v>41</v>
      </c>
      <c r="I30" s="42">
        <f>IFERROR((INDEX(_calc_기준350!$CN$20:$EF$20,1,$B30)&gt;0)*(INDEX(_calc_기준350!$CN$20:$EF$20,1,$B30)&lt;=15)+(INDEX(_calc_기준350!$CN$20:$EF$20,1,$C30)&gt;0)*(INDEX(_calc_기준350!$CN$20:$EF$20,1,$C30)&lt;=15)+(INDEX(_calc_기준350!$CN$20:$EF$20,1,$D30)&gt;0)*(INDEX(_calc_기준350!$CN$20:$EF$20,1,$D30)&lt;=15)+(INDEX(_calc_기준350!$CN$20:$EF$20,1,$E30)&gt;0)*(INDEX(_calc_기준350!$CN$20:$EF$20,1,$E30)&lt;=15)+(INDEX(_calc_기준350!$CN$20:$EF$20,1,$F30)&gt;0)*(INDEX(_calc_기준350!$CN$20:$EF$20,1,$F30)&lt;=15)+(INDEX(_calc_기준350!$CN$20:$EF$20,1,$G30)&gt;0)*(INDEX(_calc_기준350!$CN$20:$EF$20,1,$G30)&lt;=15),"")</f>
        <v>3</v>
      </c>
      <c r="J30" s="40">
        <f>IFERROR((INDEX(_calc_기준350!$CN$20:$EF$20,1,$B30)&gt;15)*(INDEX(_calc_기준350!$CN$20:$EF$20,1,$B30)&lt;=30)+(INDEX(_calc_기준350!$CN$20:$EF$20,1,$C30)&gt;15)*(INDEX(_calc_기준350!$CN$20:$EF$20,1,$C30)&lt;=30)+(INDEX(_calc_기준350!$CN$20:$EF$20,1,$D30)&gt;15)*(INDEX(_calc_기준350!$CN$20:$EF$20,1,$D30)&lt;=30)+(INDEX(_calc_기준350!$CN$20:$EF$20,1,$E30)&gt;15)*(INDEX(_calc_기준350!$CN$20:$EF$20,1,$E30)&lt;=30)+(INDEX(_calc_기준350!$CN$20:$EF$20,1,$F30)&gt;15)*(INDEX(_calc_기준350!$CN$20:$EF$20,1,$F30)&lt;=30)+(INDEX(_calc_기준350!$CN$20:$EF$20,1,$G30)&gt;15)*(INDEX(_calc_기준350!$CN$20:$EF$20,1,$G30)&lt;=30),"")</f>
        <v>1</v>
      </c>
      <c r="K30" s="43">
        <f>IFERROR((INDEX(_calc_기준350!$CN$20:$EF$20,1,$B30)&gt;30)+(INDEX(_calc_기준350!$CN$20:$EF$20,1,$C30)&gt;30)+(INDEX(_calc_기준350!$CN$20:$EF$20,1,$D30)&gt;30)+(INDEX(_calc_기준350!$CN$20:$EF$20,1,$E30)&gt;30)+(INDEX(_calc_기준350!$CN$20:$EF$20,1,$F30)&gt;30)+(INDEX(_calc_기준350!$CN$20:$EF$20,1,$G30)&gt;30),"")</f>
        <v>2</v>
      </c>
      <c r="L30" s="25">
        <f>IFERROR(MATCH(L$11,_calc_기준350!$CN$20:$EF$20,0),"")</f>
        <v>35</v>
      </c>
      <c r="M30" s="25">
        <f>IFERROR(MATCH(M$11,_calc_기준350!$CN$20:$EF$20,0),"")</f>
        <v>12</v>
      </c>
      <c r="N30" s="25">
        <f>IFERROR(MATCH(N$11,_calc_기준350!$CN$20:$EF$20,0),"")</f>
        <v>21</v>
      </c>
      <c r="O30" s="25">
        <f>IFERROR(MATCH(O$11,_calc_기준350!$CN$20:$EF$20,0),"")</f>
        <v>14</v>
      </c>
      <c r="P30" s="25">
        <f>IFERROR(MATCH(P$11,_calc_기준350!$CN$20:$EF$20,0),"")</f>
        <v>18</v>
      </c>
      <c r="Q30" s="25">
        <f>IFERROR(MATCH(Q$11,_calc_기준350!$CN$20:$EF$20,0),"")</f>
        <v>22</v>
      </c>
      <c r="R30" s="25">
        <f>IFERROR(MATCH(R$11,_calc_기준350!$CN$20:$EF$20,0),"")</f>
        <v>7</v>
      </c>
      <c r="S30" s="25">
        <f>IFERROR(MATCH(S$11,_calc_기준350!$CN$20:$EF$20,0),"")</f>
        <v>13</v>
      </c>
      <c r="T30" s="25">
        <f>IFERROR(MATCH(T$11,_calc_기준350!$CN$20:$EF$20,0),"")</f>
        <v>38</v>
      </c>
      <c r="U30" s="25">
        <f>IFERROR(MATCH(U$11,_calc_기준350!$CN$20:$EF$20,0),"")</f>
        <v>45</v>
      </c>
      <c r="V30" s="25">
        <f>IFERROR(MATCH(V$11,_calc_기준350!$CN$20:$EF$20,0),"")</f>
        <v>34</v>
      </c>
      <c r="W30" s="25">
        <f>IFERROR(MATCH(W$11,_calc_기준350!$CN$20:$EF$20,0),"")</f>
        <v>44</v>
      </c>
      <c r="X30" s="25">
        <f>IFERROR(MATCH(X$11,_calc_기준350!$CN$20:$EF$20,0),"")</f>
        <v>26</v>
      </c>
      <c r="Y30" s="25">
        <f>IFERROR(MATCH(Y$11,_calc_기준350!$CN$20:$EF$20,0),"")</f>
        <v>6</v>
      </c>
      <c r="Z30" s="25">
        <f>IFERROR(MATCH(Z$11,_calc_기준350!$CN$20:$EF$20,0),"")</f>
        <v>11</v>
      </c>
      <c r="AA30" s="25">
        <f>IFERROR(MATCH(AA$11,_calc_기준350!$CN$20:$EF$20,0),"")</f>
        <v>37</v>
      </c>
      <c r="AB30" s="25">
        <f>IFERROR(MATCH(AB$11,_calc_기준350!$CN$20:$EF$20,0),"")</f>
        <v>42</v>
      </c>
      <c r="AC30" s="25">
        <f>IFERROR(MATCH(AC$11,_calc_기준350!$CN$20:$EF$20,0),"")</f>
        <v>29</v>
      </c>
      <c r="AD30" s="25">
        <f>IFERROR(MATCH(AD$11,_calc_기준350!$CN$20:$EF$20,0),"")</f>
        <v>3</v>
      </c>
      <c r="AE30" s="25">
        <f>IFERROR(MATCH(AE$11,_calc_기준350!$CN$20:$EF$20,0),"")</f>
        <v>33</v>
      </c>
      <c r="AF30" s="25">
        <f>IFERROR(MATCH(AF$11,_calc_기준350!$CN$20:$EF$20,0),"")</f>
        <v>39</v>
      </c>
      <c r="AG30" s="25">
        <f>IFERROR(MATCH(AG$11,_calc_기준350!$CN$20:$EF$20,0),"")</f>
        <v>16</v>
      </c>
      <c r="AH30" s="25">
        <f>IFERROR(MATCH(AH$11,_calc_기준350!$CN$20:$EF$20,0),"")</f>
        <v>30</v>
      </c>
      <c r="AI30" s="25">
        <f>IFERROR(MATCH(AI$11,_calc_기준350!$CN$20:$EF$20,0),"")</f>
        <v>43</v>
      </c>
      <c r="AJ30" s="25">
        <f>IFERROR(MATCH(AJ$11,_calc_기준350!$CN$20:$EF$20,0),"")</f>
        <v>20</v>
      </c>
      <c r="AK30" s="25">
        <f>IFERROR(MATCH(AK$11,_calc_기준350!$CN$20:$EF$20,0),"")</f>
        <v>24</v>
      </c>
      <c r="AL30" s="25">
        <f>IFERROR(MATCH(AL$11,_calc_기준350!$CN$20:$EF$20,0),"")</f>
        <v>2</v>
      </c>
      <c r="AM30" s="25">
        <f>IFERROR(MATCH(AM$11,_calc_기준350!$CN$20:$EF$20,0),"")</f>
        <v>17</v>
      </c>
      <c r="AN30" s="25">
        <f>IFERROR(MATCH(AN$11,_calc_기준350!$CN$20:$EF$20,0),"")</f>
        <v>32</v>
      </c>
      <c r="AO30" s="25">
        <f>IFERROR(MATCH(AO$11,_calc_기준350!$CN$20:$EF$20,0),"")</f>
        <v>36</v>
      </c>
      <c r="AP30" s="25">
        <f>IFERROR(MATCH(AP$11,_calc_기준350!$CN$20:$EF$20,0),"")</f>
        <v>27</v>
      </c>
      <c r="AQ30" s="25">
        <f>IFERROR(MATCH(AQ$11,_calc_기준350!$CN$20:$EF$20,0),"")</f>
        <v>31</v>
      </c>
      <c r="AR30" s="25">
        <f>IFERROR(MATCH(AR$11,_calc_기준350!$CN$20:$EF$20,0),"")</f>
        <v>15</v>
      </c>
      <c r="AS30" s="25">
        <f>IFERROR(MATCH(AS$11,_calc_기준350!$CN$20:$EF$20,0),"")</f>
        <v>23</v>
      </c>
      <c r="AT30" s="25">
        <f>IFERROR(MATCH(AT$11,_calc_기준350!$CN$20:$EF$20,0),"")</f>
        <v>4</v>
      </c>
      <c r="AU30" s="25">
        <f>IFERROR(MATCH(AU$11,_calc_기준350!$CN$20:$EF$20,0),"")</f>
        <v>10</v>
      </c>
      <c r="AV30" s="25">
        <f>IFERROR(MATCH(AV$11,_calc_기준350!$CN$20:$EF$20,0),"")</f>
        <v>40</v>
      </c>
      <c r="AW30" s="25">
        <f>IFERROR(MATCH(AW$11,_calc_기준350!$CN$20:$EF$20,0),"")</f>
        <v>19</v>
      </c>
      <c r="AX30" s="25">
        <f>IFERROR(MATCH(AX$11,_calc_기준350!$CN$20:$EF$20,0),"")</f>
        <v>28</v>
      </c>
      <c r="AY30" s="25">
        <f>IFERROR(MATCH(AY$11,_calc_기준350!$CN$20:$EF$20,0),"")</f>
        <v>5</v>
      </c>
      <c r="AZ30" s="25">
        <f>IFERROR(MATCH(AZ$11,_calc_기준350!$CN$20:$EF$20,0),"")</f>
        <v>1</v>
      </c>
      <c r="BA30" s="25">
        <f>IFERROR(MATCH(BA$11,_calc_기준350!$CN$20:$EF$20,0),"")</f>
        <v>9</v>
      </c>
      <c r="BB30" s="25">
        <f>IFERROR(MATCH(BB$11,_calc_기준350!$CN$20:$EF$20,0),"")</f>
        <v>8</v>
      </c>
      <c r="BC30" s="25">
        <f>IFERROR(MATCH(BC$11,_calc_기준350!$CN$20:$EF$20,0),"")</f>
        <v>25</v>
      </c>
      <c r="BD30" s="25">
        <f>IFERROR(MATCH(BD$11,_calc_기준350!$CN$20:$EF$20,0),"")</f>
        <v>41</v>
      </c>
    </row>
    <row r="31" spans="1:56" ht="16.5" customHeight="1">
      <c r="A31" s="57">
        <f t="shared" si="2"/>
        <v>1225</v>
      </c>
      <c r="B31" s="40">
        <f>IFERROR(INDEX(전체당첨내역!$B:$B,MATCH($A31,전체당첨내역!$A:$A,0)),"")</f>
        <v>8</v>
      </c>
      <c r="C31" s="40">
        <f>IFERROR(INDEX(전체당첨내역!$C:$C,MATCH($A31,전체당첨내역!$A:$A,0)),"")</f>
        <v>9</v>
      </c>
      <c r="D31" s="40">
        <f>IFERROR(INDEX(전체당첨내역!$D:$D,MATCH($A31,전체당첨내역!$A:$A,0)),"")</f>
        <v>19</v>
      </c>
      <c r="E31" s="40">
        <f>IFERROR(INDEX(전체당첨내역!$E:$E,MATCH($A31,전체당첨내역!$A:$A,0)),"")</f>
        <v>25</v>
      </c>
      <c r="F31" s="40">
        <f>IFERROR(INDEX(전체당첨내역!$F:$F,MATCH($A31,전체당첨내역!$A:$A,0)),"")</f>
        <v>41</v>
      </c>
      <c r="G31" s="40">
        <f>IFERROR(INDEX(전체당첨내역!$G:$G,MATCH($A31,전체당첨내역!$A:$A,0)),"")</f>
        <v>42</v>
      </c>
      <c r="H31" s="45">
        <f>IFERROR(INDEX(전체당첨내역!$H:$H,MATCH($A31,전체당첨내역!$A:$A,0)),"")</f>
        <v>33</v>
      </c>
      <c r="I31" s="42">
        <f>IFERROR((INDEX(_calc_기준350!$CN$21:$EF$21,1,$B31)&gt;0)*(INDEX(_calc_기준350!$CN$21:$EF$21,1,$B31)&lt;=15)+(INDEX(_calc_기준350!$CN$21:$EF$21,1,$C31)&gt;0)*(INDEX(_calc_기준350!$CN$21:$EF$21,1,$C31)&lt;=15)+(INDEX(_calc_기준350!$CN$21:$EF$21,1,$D31)&gt;0)*(INDEX(_calc_기준350!$CN$21:$EF$21,1,$D31)&lt;=15)+(INDEX(_calc_기준350!$CN$21:$EF$21,1,$E31)&gt;0)*(INDEX(_calc_기준350!$CN$21:$EF$21,1,$E31)&lt;=15)+(INDEX(_calc_기준350!$CN$21:$EF$21,1,$F31)&gt;0)*(INDEX(_calc_기준350!$CN$21:$EF$21,1,$F31)&lt;=15)+(INDEX(_calc_기준350!$CN$21:$EF$21,1,$G31)&gt;0)*(INDEX(_calc_기준350!$CN$21:$EF$21,1,$G31)&lt;=15),"")</f>
        <v>0</v>
      </c>
      <c r="J31" s="40">
        <f>IFERROR((INDEX(_calc_기준350!$CN$21:$EF$21,1,$B31)&gt;15)*(INDEX(_calc_기준350!$CN$21:$EF$21,1,$B31)&lt;=30)+(INDEX(_calc_기준350!$CN$21:$EF$21,1,$C31)&gt;15)*(INDEX(_calc_기준350!$CN$21:$EF$21,1,$C31)&lt;=30)+(INDEX(_calc_기준350!$CN$21:$EF$21,1,$D31)&gt;15)*(INDEX(_calc_기준350!$CN$21:$EF$21,1,$D31)&lt;=30)+(INDEX(_calc_기준350!$CN$21:$EF$21,1,$E31)&gt;15)*(INDEX(_calc_기준350!$CN$21:$EF$21,1,$E31)&lt;=30)+(INDEX(_calc_기준350!$CN$21:$EF$21,1,$F31)&gt;15)*(INDEX(_calc_기준350!$CN$21:$EF$21,1,$F31)&lt;=30)+(INDEX(_calc_기준350!$CN$21:$EF$21,1,$G31)&gt;15)*(INDEX(_calc_기준350!$CN$21:$EF$21,1,$G31)&lt;=30),"")</f>
        <v>1</v>
      </c>
      <c r="K31" s="43">
        <f>IFERROR((INDEX(_calc_기준350!$CN$21:$EF$21,1,$B31)&gt;30)+(INDEX(_calc_기준350!$CN$21:$EF$21,1,$C31)&gt;30)+(INDEX(_calc_기준350!$CN$21:$EF$21,1,$D31)&gt;30)+(INDEX(_calc_기준350!$CN$21:$EF$21,1,$E31)&gt;30)+(INDEX(_calc_기준350!$CN$21:$EF$21,1,$F31)&gt;30)+(INDEX(_calc_기준350!$CN$21:$EF$21,1,$G31)&gt;30),"")</f>
        <v>5</v>
      </c>
      <c r="L31" s="25">
        <f>IFERROR(MATCH(L$11,_calc_기준350!$CN$21:$EF$21,0),"")</f>
        <v>35</v>
      </c>
      <c r="M31" s="25">
        <f>IFERROR(MATCH(M$11,_calc_기준350!$CN$21:$EF$21,0),"")</f>
        <v>12</v>
      </c>
      <c r="N31" s="25">
        <f>IFERROR(MATCH(N$11,_calc_기준350!$CN$21:$EF$21,0),"")</f>
        <v>21</v>
      </c>
      <c r="O31" s="25">
        <f>IFERROR(MATCH(O$11,_calc_기준350!$CN$21:$EF$21,0),"")</f>
        <v>22</v>
      </c>
      <c r="P31" s="25">
        <f>IFERROR(MATCH(P$11,_calc_기준350!$CN$21:$EF$21,0),"")</f>
        <v>14</v>
      </c>
      <c r="Q31" s="25">
        <f>IFERROR(MATCH(Q$11,_calc_기준350!$CN$21:$EF$21,0),"")</f>
        <v>18</v>
      </c>
      <c r="R31" s="25">
        <f>IFERROR(MATCH(R$11,_calc_기준350!$CN$21:$EF$21,0),"")</f>
        <v>7</v>
      </c>
      <c r="S31" s="25">
        <f>IFERROR(MATCH(S$11,_calc_기준350!$CN$21:$EF$21,0),"")</f>
        <v>13</v>
      </c>
      <c r="T31" s="25">
        <f>IFERROR(MATCH(T$11,_calc_기준350!$CN$21:$EF$21,0),"")</f>
        <v>38</v>
      </c>
      <c r="U31" s="25">
        <f>IFERROR(MATCH(U$11,_calc_기준350!$CN$21:$EF$21,0),"")</f>
        <v>34</v>
      </c>
      <c r="V31" s="25">
        <f>IFERROR(MATCH(V$11,_calc_기준350!$CN$21:$EF$21,0),"")</f>
        <v>44</v>
      </c>
      <c r="W31" s="25">
        <f>IFERROR(MATCH(W$11,_calc_기준350!$CN$21:$EF$21,0),"")</f>
        <v>45</v>
      </c>
      <c r="X31" s="25">
        <f>IFERROR(MATCH(X$11,_calc_기준350!$CN$21:$EF$21,0),"")</f>
        <v>26</v>
      </c>
      <c r="Y31" s="25">
        <f>IFERROR(MATCH(Y$11,_calc_기준350!$CN$21:$EF$21,0),"")</f>
        <v>37</v>
      </c>
      <c r="Z31" s="25">
        <f>IFERROR(MATCH(Z$11,_calc_기준350!$CN$21:$EF$21,0),"")</f>
        <v>11</v>
      </c>
      <c r="AA31" s="25">
        <f>IFERROR(MATCH(AA$11,_calc_기준350!$CN$21:$EF$21,0),"")</f>
        <v>29</v>
      </c>
      <c r="AB31" s="25">
        <f>IFERROR(MATCH(AB$11,_calc_기준350!$CN$21:$EF$21,0),"")</f>
        <v>39</v>
      </c>
      <c r="AC31" s="25">
        <f>IFERROR(MATCH(AC$11,_calc_기준350!$CN$21:$EF$21,0),"")</f>
        <v>42</v>
      </c>
      <c r="AD31" s="25">
        <f>IFERROR(MATCH(AD$11,_calc_기준350!$CN$21:$EF$21,0),"")</f>
        <v>6</v>
      </c>
      <c r="AE31" s="25">
        <f>IFERROR(MATCH(AE$11,_calc_기준350!$CN$21:$EF$21,0),"")</f>
        <v>33</v>
      </c>
      <c r="AF31" s="25">
        <f>IFERROR(MATCH(AF$11,_calc_기준350!$CN$21:$EF$21,0),"")</f>
        <v>3</v>
      </c>
      <c r="AG31" s="25">
        <f>IFERROR(MATCH(AG$11,_calc_기준350!$CN$21:$EF$21,0),"")</f>
        <v>16</v>
      </c>
      <c r="AH31" s="25">
        <f>IFERROR(MATCH(AH$11,_calc_기준350!$CN$21:$EF$21,0),"")</f>
        <v>30</v>
      </c>
      <c r="AI31" s="25">
        <f>IFERROR(MATCH(AI$11,_calc_기준350!$CN$21:$EF$21,0),"")</f>
        <v>43</v>
      </c>
      <c r="AJ31" s="25">
        <f>IFERROR(MATCH(AJ$11,_calc_기준350!$CN$21:$EF$21,0),"")</f>
        <v>2</v>
      </c>
      <c r="AK31" s="25">
        <f>IFERROR(MATCH(AK$11,_calc_기준350!$CN$21:$EF$21,0),"")</f>
        <v>20</v>
      </c>
      <c r="AL31" s="25">
        <f>IFERROR(MATCH(AL$11,_calc_기준350!$CN$21:$EF$21,0),"")</f>
        <v>24</v>
      </c>
      <c r="AM31" s="25">
        <f>IFERROR(MATCH(AM$11,_calc_기준350!$CN$21:$EF$21,0),"")</f>
        <v>17</v>
      </c>
      <c r="AN31" s="25">
        <f>IFERROR(MATCH(AN$11,_calc_기준350!$CN$21:$EF$21,0),"")</f>
        <v>27</v>
      </c>
      <c r="AO31" s="25">
        <f>IFERROR(MATCH(AO$11,_calc_기준350!$CN$21:$EF$21,0),"")</f>
        <v>36</v>
      </c>
      <c r="AP31" s="25">
        <f>IFERROR(MATCH(AP$11,_calc_기준350!$CN$21:$EF$21,0),"")</f>
        <v>31</v>
      </c>
      <c r="AQ31" s="25">
        <f>IFERROR(MATCH(AQ$11,_calc_기준350!$CN$21:$EF$21,0),"")</f>
        <v>15</v>
      </c>
      <c r="AR31" s="25">
        <f>IFERROR(MATCH(AR$11,_calc_기준350!$CN$21:$EF$21,0),"")</f>
        <v>25</v>
      </c>
      <c r="AS31" s="25">
        <f>IFERROR(MATCH(AS$11,_calc_기준350!$CN$21:$EF$21,0),"")</f>
        <v>19</v>
      </c>
      <c r="AT31" s="25">
        <f>IFERROR(MATCH(AT$11,_calc_기준350!$CN$21:$EF$21,0),"")</f>
        <v>23</v>
      </c>
      <c r="AU31" s="25">
        <f>IFERROR(MATCH(AU$11,_calc_기준350!$CN$21:$EF$21,0),"")</f>
        <v>10</v>
      </c>
      <c r="AV31" s="25">
        <f>IFERROR(MATCH(AV$11,_calc_기준350!$CN$21:$EF$21,0),"")</f>
        <v>40</v>
      </c>
      <c r="AW31" s="25">
        <f>IFERROR(MATCH(AW$11,_calc_기준350!$CN$21:$EF$21,0),"")</f>
        <v>41</v>
      </c>
      <c r="AX31" s="25">
        <f>IFERROR(MATCH(AX$11,_calc_기준350!$CN$21:$EF$21,0),"")</f>
        <v>9</v>
      </c>
      <c r="AY31" s="25">
        <f>IFERROR(MATCH(AY$11,_calc_기준350!$CN$21:$EF$21,0),"")</f>
        <v>28</v>
      </c>
      <c r="AZ31" s="25">
        <f>IFERROR(MATCH(AZ$11,_calc_기준350!$CN$21:$EF$21,0),"")</f>
        <v>32</v>
      </c>
      <c r="BA31" s="25">
        <f>IFERROR(MATCH(BA$11,_calc_기준350!$CN$21:$EF$21,0),"")</f>
        <v>5</v>
      </c>
      <c r="BB31" s="25">
        <f>IFERROR(MATCH(BB$11,_calc_기준350!$CN$21:$EF$21,0),"")</f>
        <v>1</v>
      </c>
      <c r="BC31" s="25">
        <f>IFERROR(MATCH(BC$11,_calc_기준350!$CN$21:$EF$21,0),"")</f>
        <v>4</v>
      </c>
      <c r="BD31" s="25">
        <f>IFERROR(MATCH(BD$11,_calc_기준350!$CN$21:$EF$21,0),"")</f>
        <v>8</v>
      </c>
    </row>
    <row r="32" spans="1:56" ht="16.5" customHeight="1">
      <c r="A32" s="57">
        <f t="shared" si="2"/>
        <v>1224</v>
      </c>
      <c r="B32" s="40">
        <f>IFERROR(INDEX(전체당첨내역!$B:$B,MATCH($A32,전체당첨내역!$A:$A,0)),"")</f>
        <v>9</v>
      </c>
      <c r="C32" s="40">
        <f>IFERROR(INDEX(전체당첨내역!$C:$C,MATCH($A32,전체당첨내역!$A:$A,0)),"")</f>
        <v>18</v>
      </c>
      <c r="D32" s="40">
        <f>IFERROR(INDEX(전체당첨내역!$D:$D,MATCH($A32,전체당첨내역!$A:$A,0)),"")</f>
        <v>21</v>
      </c>
      <c r="E32" s="40">
        <f>IFERROR(INDEX(전체당첨내역!$E:$E,MATCH($A32,전체당첨내역!$A:$A,0)),"")</f>
        <v>27</v>
      </c>
      <c r="F32" s="40">
        <f>IFERROR(INDEX(전체당첨내역!$F:$F,MATCH($A32,전체당첨내역!$A:$A,0)),"")</f>
        <v>44</v>
      </c>
      <c r="G32" s="40">
        <f>IFERROR(INDEX(전체당첨내역!$G:$G,MATCH($A32,전체당첨내역!$A:$A,0)),"")</f>
        <v>45</v>
      </c>
      <c r="H32" s="45">
        <f>IFERROR(INDEX(전체당첨내역!$H:$H,MATCH($A32,전체당첨내역!$A:$A,0)),"")</f>
        <v>28</v>
      </c>
      <c r="I32" s="42">
        <f>IFERROR((INDEX(_calc_기준350!$CN$22:$EF$22,1,$B32)&gt;0)*(INDEX(_calc_기준350!$CN$22:$EF$22,1,$B32)&lt;=15)+(INDEX(_calc_기준350!$CN$22:$EF$22,1,$C32)&gt;0)*(INDEX(_calc_기준350!$CN$22:$EF$22,1,$C32)&lt;=15)+(INDEX(_calc_기준350!$CN$22:$EF$22,1,$D32)&gt;0)*(INDEX(_calc_기준350!$CN$22:$EF$22,1,$D32)&lt;=15)+(INDEX(_calc_기준350!$CN$22:$EF$22,1,$E32)&gt;0)*(INDEX(_calc_기준350!$CN$22:$EF$22,1,$E32)&lt;=15)+(INDEX(_calc_기준350!$CN$22:$EF$22,1,$F32)&gt;0)*(INDEX(_calc_기준350!$CN$22:$EF$22,1,$F32)&lt;=15)+(INDEX(_calc_기준350!$CN$22:$EF$22,1,$G32)&gt;0)*(INDEX(_calc_기준350!$CN$22:$EF$22,1,$G32)&lt;=15),"")</f>
        <v>4</v>
      </c>
      <c r="J32" s="40">
        <f>IFERROR((INDEX(_calc_기준350!$CN$22:$EF$22,1,$B32)&gt;15)*(INDEX(_calc_기준350!$CN$22:$EF$22,1,$B32)&lt;=30)+(INDEX(_calc_기준350!$CN$22:$EF$22,1,$C32)&gt;15)*(INDEX(_calc_기준350!$CN$22:$EF$22,1,$C32)&lt;=30)+(INDEX(_calc_기준350!$CN$22:$EF$22,1,$D32)&gt;15)*(INDEX(_calc_기준350!$CN$22:$EF$22,1,$D32)&lt;=30)+(INDEX(_calc_기준350!$CN$22:$EF$22,1,$E32)&gt;15)*(INDEX(_calc_기준350!$CN$22:$EF$22,1,$E32)&lt;=30)+(INDEX(_calc_기준350!$CN$22:$EF$22,1,$F32)&gt;15)*(INDEX(_calc_기준350!$CN$22:$EF$22,1,$F32)&lt;=30)+(INDEX(_calc_기준350!$CN$22:$EF$22,1,$G32)&gt;15)*(INDEX(_calc_기준350!$CN$22:$EF$22,1,$G32)&lt;=30),"")</f>
        <v>1</v>
      </c>
      <c r="K32" s="43">
        <f>IFERROR((INDEX(_calc_기준350!$CN$22:$EF$22,1,$B32)&gt;30)+(INDEX(_calc_기준350!$CN$22:$EF$22,1,$C32)&gt;30)+(INDEX(_calc_기준350!$CN$22:$EF$22,1,$D32)&gt;30)+(INDEX(_calc_기준350!$CN$22:$EF$22,1,$E32)&gt;30)+(INDEX(_calc_기준350!$CN$22:$EF$22,1,$F32)&gt;30)+(INDEX(_calc_기준350!$CN$22:$EF$22,1,$G32)&gt;30),"")</f>
        <v>1</v>
      </c>
      <c r="L32" s="25">
        <f>IFERROR(MATCH(L$11,_calc_기준350!$CN$22:$EF$22,0),"")</f>
        <v>18</v>
      </c>
      <c r="M32" s="25">
        <f>IFERROR(MATCH(M$11,_calc_기준350!$CN$22:$EF$22,0),"")</f>
        <v>21</v>
      </c>
      <c r="N32" s="25">
        <f>IFERROR(MATCH(N$11,_calc_기준350!$CN$22:$EF$22,0),"")</f>
        <v>35</v>
      </c>
      <c r="O32" s="25">
        <f>IFERROR(MATCH(O$11,_calc_기준350!$CN$22:$EF$22,0),"")</f>
        <v>12</v>
      </c>
      <c r="P32" s="25">
        <f>IFERROR(MATCH(P$11,_calc_기준350!$CN$22:$EF$22,0),"")</f>
        <v>45</v>
      </c>
      <c r="Q32" s="25">
        <f>IFERROR(MATCH(Q$11,_calc_기준350!$CN$22:$EF$22,0),"")</f>
        <v>13</v>
      </c>
      <c r="R32" s="25">
        <f>IFERROR(MATCH(R$11,_calc_기준350!$CN$22:$EF$22,0),"")</f>
        <v>22</v>
      </c>
      <c r="S32" s="25">
        <f>IFERROR(MATCH(S$11,_calc_기준350!$CN$22:$EF$22,0),"")</f>
        <v>7</v>
      </c>
      <c r="T32" s="25">
        <f>IFERROR(MATCH(T$11,_calc_기준350!$CN$22:$EF$22,0),"")</f>
        <v>14</v>
      </c>
      <c r="U32" s="25">
        <f>IFERROR(MATCH(U$11,_calc_기준350!$CN$22:$EF$22,0),"")</f>
        <v>38</v>
      </c>
      <c r="V32" s="25">
        <f>IFERROR(MATCH(V$11,_calc_기준350!$CN$22:$EF$22,0),"")</f>
        <v>34</v>
      </c>
      <c r="W32" s="25">
        <f>IFERROR(MATCH(W$11,_calc_기준350!$CN$22:$EF$22,0),"")</f>
        <v>44</v>
      </c>
      <c r="X32" s="25">
        <f>IFERROR(MATCH(X$11,_calc_기준350!$CN$22:$EF$22,0),"")</f>
        <v>37</v>
      </c>
      <c r="Y32" s="25">
        <f>IFERROR(MATCH(Y$11,_calc_기준350!$CN$22:$EF$22,0),"")</f>
        <v>42</v>
      </c>
      <c r="Z32" s="25">
        <f>IFERROR(MATCH(Z$11,_calc_기준350!$CN$22:$EF$22,0),"")</f>
        <v>26</v>
      </c>
      <c r="AA32" s="25">
        <f>IFERROR(MATCH(AA$11,_calc_기준350!$CN$22:$EF$22,0),"")</f>
        <v>29</v>
      </c>
      <c r="AB32" s="25">
        <f>IFERROR(MATCH(AB$11,_calc_기준350!$CN$22:$EF$22,0),"")</f>
        <v>33</v>
      </c>
      <c r="AC32" s="25">
        <f>IFERROR(MATCH(AC$11,_calc_기준350!$CN$22:$EF$22,0),"")</f>
        <v>6</v>
      </c>
      <c r="AD32" s="25">
        <f>IFERROR(MATCH(AD$11,_calc_기준350!$CN$22:$EF$22,0),"")</f>
        <v>3</v>
      </c>
      <c r="AE32" s="25">
        <f>IFERROR(MATCH(AE$11,_calc_기준350!$CN$22:$EF$22,0),"")</f>
        <v>16</v>
      </c>
      <c r="AF32" s="25">
        <f>IFERROR(MATCH(AF$11,_calc_기준350!$CN$22:$EF$22,0),"")</f>
        <v>30</v>
      </c>
      <c r="AG32" s="25">
        <f>IFERROR(MATCH(AG$11,_calc_기준350!$CN$22:$EF$22,0),"")</f>
        <v>43</v>
      </c>
      <c r="AH32" s="25">
        <f>IFERROR(MATCH(AH$11,_calc_기준350!$CN$22:$EF$22,0),"")</f>
        <v>11</v>
      </c>
      <c r="AI32" s="25">
        <f>IFERROR(MATCH(AI$11,_calc_기준350!$CN$22:$EF$22,0),"")</f>
        <v>20</v>
      </c>
      <c r="AJ32" s="25">
        <f>IFERROR(MATCH(AJ$11,_calc_기준350!$CN$22:$EF$22,0),"")</f>
        <v>2</v>
      </c>
      <c r="AK32" s="25">
        <f>IFERROR(MATCH(AK$11,_calc_기준350!$CN$22:$EF$22,0),"")</f>
        <v>24</v>
      </c>
      <c r="AL32" s="25">
        <f>IFERROR(MATCH(AL$11,_calc_기준350!$CN$22:$EF$22,0),"")</f>
        <v>27</v>
      </c>
      <c r="AM32" s="25">
        <f>IFERROR(MATCH(AM$11,_calc_기준350!$CN$22:$EF$22,0),"")</f>
        <v>19</v>
      </c>
      <c r="AN32" s="25">
        <f>IFERROR(MATCH(AN$11,_calc_기준350!$CN$22:$EF$22,0),"")</f>
        <v>23</v>
      </c>
      <c r="AO32" s="25">
        <f>IFERROR(MATCH(AO$11,_calc_기준350!$CN$22:$EF$22,0),"")</f>
        <v>39</v>
      </c>
      <c r="AP32" s="25">
        <f>IFERROR(MATCH(AP$11,_calc_기준350!$CN$22:$EF$22,0),"")</f>
        <v>9</v>
      </c>
      <c r="AQ32" s="25">
        <f>IFERROR(MATCH(AQ$11,_calc_기준350!$CN$22:$EF$22,0),"")</f>
        <v>15</v>
      </c>
      <c r="AR32" s="25">
        <f>IFERROR(MATCH(AR$11,_calc_기준350!$CN$22:$EF$22,0),"")</f>
        <v>31</v>
      </c>
      <c r="AS32" s="25">
        <f>IFERROR(MATCH(AS$11,_calc_기준350!$CN$22:$EF$22,0),"")</f>
        <v>25</v>
      </c>
      <c r="AT32" s="25">
        <f>IFERROR(MATCH(AT$11,_calc_기준350!$CN$22:$EF$22,0),"")</f>
        <v>10</v>
      </c>
      <c r="AU32" s="25">
        <f>IFERROR(MATCH(AU$11,_calc_기준350!$CN$22:$EF$22,0),"")</f>
        <v>36</v>
      </c>
      <c r="AV32" s="25">
        <f>IFERROR(MATCH(AV$11,_calc_기준350!$CN$22:$EF$22,0),"")</f>
        <v>28</v>
      </c>
      <c r="AW32" s="25">
        <f>IFERROR(MATCH(AW$11,_calc_기준350!$CN$22:$EF$22,0),"")</f>
        <v>40</v>
      </c>
      <c r="AX32" s="25">
        <f>IFERROR(MATCH(AX$11,_calc_기준350!$CN$22:$EF$22,0),"")</f>
        <v>41</v>
      </c>
      <c r="AY32" s="25">
        <f>IFERROR(MATCH(AY$11,_calc_기준350!$CN$22:$EF$22,0),"")</f>
        <v>17</v>
      </c>
      <c r="AZ32" s="25">
        <f>IFERROR(MATCH(AZ$11,_calc_기준350!$CN$22:$EF$22,0),"")</f>
        <v>32</v>
      </c>
      <c r="BA32" s="25">
        <f>IFERROR(MATCH(BA$11,_calc_기준350!$CN$22:$EF$22,0),"")</f>
        <v>1</v>
      </c>
      <c r="BB32" s="25">
        <f>IFERROR(MATCH(BB$11,_calc_기준350!$CN$22:$EF$22,0),"")</f>
        <v>5</v>
      </c>
      <c r="BC32" s="25">
        <f>IFERROR(MATCH(BC$11,_calc_기준350!$CN$22:$EF$22,0),"")</f>
        <v>4</v>
      </c>
      <c r="BD32" s="25">
        <f>IFERROR(MATCH(BD$11,_calc_기준350!$CN$22:$EF$22,0),"")</f>
        <v>8</v>
      </c>
    </row>
    <row r="33" spans="1:56" ht="16.5" customHeight="1">
      <c r="A33" s="57">
        <f t="shared" si="2"/>
        <v>1223</v>
      </c>
      <c r="B33" s="40">
        <f>IFERROR(INDEX(전체당첨내역!$B:$B,MATCH($A33,전체당첨내역!$A:$A,0)),"")</f>
        <v>16</v>
      </c>
      <c r="C33" s="40">
        <f>IFERROR(INDEX(전체당첨내역!$C:$C,MATCH($A33,전체당첨내역!$A:$A,0)),"")</f>
        <v>18</v>
      </c>
      <c r="D33" s="40">
        <f>IFERROR(INDEX(전체당첨내역!$D:$D,MATCH($A33,전체당첨내역!$A:$A,0)),"")</f>
        <v>20</v>
      </c>
      <c r="E33" s="40">
        <f>IFERROR(INDEX(전체당첨내역!$E:$E,MATCH($A33,전체당첨내역!$A:$A,0)),"")</f>
        <v>32</v>
      </c>
      <c r="F33" s="40">
        <f>IFERROR(INDEX(전체당첨내역!$F:$F,MATCH($A33,전체당첨내역!$A:$A,0)),"")</f>
        <v>33</v>
      </c>
      <c r="G33" s="40">
        <f>IFERROR(INDEX(전체당첨내역!$G:$G,MATCH($A33,전체당첨내역!$A:$A,0)),"")</f>
        <v>39</v>
      </c>
      <c r="H33" s="45">
        <f>IFERROR(INDEX(전체당첨내역!$H:$H,MATCH($A33,전체당첨내역!$A:$A,0)),"")</f>
        <v>26</v>
      </c>
      <c r="I33" s="42">
        <f>IFERROR((INDEX(_calc_기준350!$CN$23:$EF$23,1,$B33)&gt;0)*(INDEX(_calc_기준350!$CN$23:$EF$23,1,$B33)&lt;=15)+(INDEX(_calc_기준350!$CN$23:$EF$23,1,$C33)&gt;0)*(INDEX(_calc_기준350!$CN$23:$EF$23,1,$C33)&lt;=15)+(INDEX(_calc_기준350!$CN$23:$EF$23,1,$D33)&gt;0)*(INDEX(_calc_기준350!$CN$23:$EF$23,1,$D33)&lt;=15)+(INDEX(_calc_기준350!$CN$23:$EF$23,1,$E33)&gt;0)*(INDEX(_calc_기준350!$CN$23:$EF$23,1,$E33)&lt;=15)+(INDEX(_calc_기준350!$CN$23:$EF$23,1,$F33)&gt;0)*(INDEX(_calc_기준350!$CN$23:$EF$23,1,$F33)&lt;=15)+(INDEX(_calc_기준350!$CN$23:$EF$23,1,$G33)&gt;0)*(INDEX(_calc_기준350!$CN$23:$EF$23,1,$G33)&lt;=15),"")</f>
        <v>2</v>
      </c>
      <c r="J33" s="40">
        <f>IFERROR((INDEX(_calc_기준350!$CN$23:$EF$23,1,$B33)&gt;15)*(INDEX(_calc_기준350!$CN$23:$EF$23,1,$B33)&lt;=30)+(INDEX(_calc_기준350!$CN$23:$EF$23,1,$C33)&gt;15)*(INDEX(_calc_기준350!$CN$23:$EF$23,1,$C33)&lt;=30)+(INDEX(_calc_기준350!$CN$23:$EF$23,1,$D33)&gt;15)*(INDEX(_calc_기준350!$CN$23:$EF$23,1,$D33)&lt;=30)+(INDEX(_calc_기준350!$CN$23:$EF$23,1,$E33)&gt;15)*(INDEX(_calc_기준350!$CN$23:$EF$23,1,$E33)&lt;=30)+(INDEX(_calc_기준350!$CN$23:$EF$23,1,$F33)&gt;15)*(INDEX(_calc_기준350!$CN$23:$EF$23,1,$F33)&lt;=30)+(INDEX(_calc_기준350!$CN$23:$EF$23,1,$G33)&gt;15)*(INDEX(_calc_기준350!$CN$23:$EF$23,1,$G33)&lt;=30),"")</f>
        <v>4</v>
      </c>
      <c r="K33" s="43">
        <f>IFERROR((INDEX(_calc_기준350!$CN$23:$EF$23,1,$B33)&gt;30)+(INDEX(_calc_기준350!$CN$23:$EF$23,1,$C33)&gt;30)+(INDEX(_calc_기준350!$CN$23:$EF$23,1,$D33)&gt;30)+(INDEX(_calc_기준350!$CN$23:$EF$23,1,$E33)&gt;30)+(INDEX(_calc_기준350!$CN$23:$EF$23,1,$F33)&gt;30)+(INDEX(_calc_기준350!$CN$23:$EF$23,1,$G33)&gt;30),"")</f>
        <v>0</v>
      </c>
      <c r="L33" s="25">
        <f>IFERROR(MATCH(L$11,_calc_기준350!$CN$23:$EF$23,0),"")</f>
        <v>12</v>
      </c>
      <c r="M33" s="25">
        <f>IFERROR(MATCH(M$11,_calc_기준350!$CN$23:$EF$23,0),"")</f>
        <v>21</v>
      </c>
      <c r="N33" s="25">
        <f>IFERROR(MATCH(N$11,_calc_기준350!$CN$23:$EF$23,0),"")</f>
        <v>18</v>
      </c>
      <c r="O33" s="25">
        <f>IFERROR(MATCH(O$11,_calc_기준350!$CN$23:$EF$23,0),"")</f>
        <v>45</v>
      </c>
      <c r="P33" s="25">
        <f>IFERROR(MATCH(P$11,_calc_기준350!$CN$23:$EF$23,0),"")</f>
        <v>22</v>
      </c>
      <c r="Q33" s="25">
        <f>IFERROR(MATCH(Q$11,_calc_기준350!$CN$23:$EF$23,0),"")</f>
        <v>13</v>
      </c>
      <c r="R33" s="25">
        <f>IFERROR(MATCH(R$11,_calc_기준350!$CN$23:$EF$23,0),"")</f>
        <v>14</v>
      </c>
      <c r="S33" s="25">
        <f>IFERROR(MATCH(S$11,_calc_기준350!$CN$23:$EF$23,0),"")</f>
        <v>33</v>
      </c>
      <c r="T33" s="25">
        <f>IFERROR(MATCH(T$11,_calc_기준350!$CN$23:$EF$23,0),"")</f>
        <v>7</v>
      </c>
      <c r="U33" s="25">
        <f>IFERROR(MATCH(U$11,_calc_기준350!$CN$23:$EF$23,0),"")</f>
        <v>38</v>
      </c>
      <c r="V33" s="25">
        <f>IFERROR(MATCH(V$11,_calc_기준350!$CN$23:$EF$23,0),"")</f>
        <v>34</v>
      </c>
      <c r="W33" s="25">
        <f>IFERROR(MATCH(W$11,_calc_기준350!$CN$23:$EF$23,0),"")</f>
        <v>44</v>
      </c>
      <c r="X33" s="25">
        <f>IFERROR(MATCH(X$11,_calc_기준350!$CN$23:$EF$23,0),"")</f>
        <v>35</v>
      </c>
      <c r="Y33" s="25">
        <f>IFERROR(MATCH(Y$11,_calc_기준350!$CN$23:$EF$23,0),"")</f>
        <v>42</v>
      </c>
      <c r="Z33" s="25">
        <f>IFERROR(MATCH(Z$11,_calc_기준350!$CN$23:$EF$23,0),"")</f>
        <v>37</v>
      </c>
      <c r="AA33" s="25">
        <f>IFERROR(MATCH(AA$11,_calc_기준350!$CN$23:$EF$23,0),"")</f>
        <v>26</v>
      </c>
      <c r="AB33" s="25">
        <f>IFERROR(MATCH(AB$11,_calc_기준350!$CN$23:$EF$23,0),"")</f>
        <v>39</v>
      </c>
      <c r="AC33" s="25">
        <f>IFERROR(MATCH(AC$11,_calc_기준350!$CN$23:$EF$23,0),"")</f>
        <v>6</v>
      </c>
      <c r="AD33" s="25">
        <f>IFERROR(MATCH(AD$11,_calc_기준350!$CN$23:$EF$23,0),"")</f>
        <v>29</v>
      </c>
      <c r="AE33" s="25">
        <f>IFERROR(MATCH(AE$11,_calc_기준350!$CN$23:$EF$23,0),"")</f>
        <v>16</v>
      </c>
      <c r="AF33" s="25">
        <f>IFERROR(MATCH(AF$11,_calc_기준350!$CN$23:$EF$23,0),"")</f>
        <v>3</v>
      </c>
      <c r="AG33" s="25">
        <f>IFERROR(MATCH(AG$11,_calc_기준350!$CN$23:$EF$23,0),"")</f>
        <v>43</v>
      </c>
      <c r="AH33" s="25">
        <f>IFERROR(MATCH(AH$11,_calc_기준350!$CN$23:$EF$23,0),"")</f>
        <v>24</v>
      </c>
      <c r="AI33" s="25">
        <f>IFERROR(MATCH(AI$11,_calc_기준350!$CN$23:$EF$23,0),"")</f>
        <v>2</v>
      </c>
      <c r="AJ33" s="25">
        <f>IFERROR(MATCH(AJ$11,_calc_기준350!$CN$23:$EF$23,0),"")</f>
        <v>11</v>
      </c>
      <c r="AK33" s="25">
        <f>IFERROR(MATCH(AK$11,_calc_기준350!$CN$23:$EF$23,0),"")</f>
        <v>30</v>
      </c>
      <c r="AL33" s="25">
        <f>IFERROR(MATCH(AL$11,_calc_기준350!$CN$23:$EF$23,0),"")</f>
        <v>32</v>
      </c>
      <c r="AM33" s="25">
        <f>IFERROR(MATCH(AM$11,_calc_기준350!$CN$23:$EF$23,0),"")</f>
        <v>19</v>
      </c>
      <c r="AN33" s="25">
        <f>IFERROR(MATCH(AN$11,_calc_기준350!$CN$23:$EF$23,0),"")</f>
        <v>20</v>
      </c>
      <c r="AO33" s="25">
        <f>IFERROR(MATCH(AO$11,_calc_기준350!$CN$23:$EF$23,0),"")</f>
        <v>27</v>
      </c>
      <c r="AP33" s="25">
        <f>IFERROR(MATCH(AP$11,_calc_기준350!$CN$23:$EF$23,0),"")</f>
        <v>23</v>
      </c>
      <c r="AQ33" s="25">
        <f>IFERROR(MATCH(AQ$11,_calc_기준350!$CN$23:$EF$23,0),"")</f>
        <v>31</v>
      </c>
      <c r="AR33" s="25">
        <f>IFERROR(MATCH(AR$11,_calc_기준350!$CN$23:$EF$23,0),"")</f>
        <v>9</v>
      </c>
      <c r="AS33" s="25">
        <f>IFERROR(MATCH(AS$11,_calc_기준350!$CN$23:$EF$23,0),"")</f>
        <v>15</v>
      </c>
      <c r="AT33" s="25">
        <f>IFERROR(MATCH(AT$11,_calc_기준350!$CN$23:$EF$23,0),"")</f>
        <v>36</v>
      </c>
      <c r="AU33" s="25">
        <f>IFERROR(MATCH(AU$11,_calc_기준350!$CN$23:$EF$23,0),"")</f>
        <v>25</v>
      </c>
      <c r="AV33" s="25">
        <f>IFERROR(MATCH(AV$11,_calc_기준350!$CN$23:$EF$23,0),"")</f>
        <v>28</v>
      </c>
      <c r="AW33" s="25">
        <f>IFERROR(MATCH(AW$11,_calc_기준350!$CN$23:$EF$23,0),"")</f>
        <v>10</v>
      </c>
      <c r="AX33" s="25">
        <f>IFERROR(MATCH(AX$11,_calc_기준350!$CN$23:$EF$23,0),"")</f>
        <v>40</v>
      </c>
      <c r="AY33" s="25">
        <f>IFERROR(MATCH(AY$11,_calc_기준350!$CN$23:$EF$23,0),"")</f>
        <v>17</v>
      </c>
      <c r="AZ33" s="25">
        <f>IFERROR(MATCH(AZ$11,_calc_기준350!$CN$23:$EF$23,0),"")</f>
        <v>41</v>
      </c>
      <c r="BA33" s="25">
        <f>IFERROR(MATCH(BA$11,_calc_기준350!$CN$23:$EF$23,0),"")</f>
        <v>1</v>
      </c>
      <c r="BB33" s="25">
        <f>IFERROR(MATCH(BB$11,_calc_기준350!$CN$23:$EF$23,0),"")</f>
        <v>4</v>
      </c>
      <c r="BC33" s="25">
        <f>IFERROR(MATCH(BC$11,_calc_기준350!$CN$23:$EF$23,0),"")</f>
        <v>5</v>
      </c>
      <c r="BD33" s="25">
        <f>IFERROR(MATCH(BD$11,_calc_기준350!$CN$23:$EF$23,0),"")</f>
        <v>8</v>
      </c>
    </row>
    <row r="34" spans="1:56" ht="16.5" customHeight="1">
      <c r="A34" s="57">
        <f t="shared" si="2"/>
        <v>1222</v>
      </c>
      <c r="B34" s="40">
        <f>IFERROR(INDEX(전체당첨내역!$B:$B,MATCH($A34,전체당첨내역!$A:$A,0)),"")</f>
        <v>4</v>
      </c>
      <c r="C34" s="40">
        <f>IFERROR(INDEX(전체당첨내역!$C:$C,MATCH($A34,전체당첨내역!$A:$A,0)),"")</f>
        <v>11</v>
      </c>
      <c r="D34" s="40">
        <f>IFERROR(INDEX(전체당첨내역!$D:$D,MATCH($A34,전체당첨내역!$A:$A,0)),"")</f>
        <v>17</v>
      </c>
      <c r="E34" s="40">
        <f>IFERROR(INDEX(전체당첨내역!$E:$E,MATCH($A34,전체당첨내역!$A:$A,0)),"")</f>
        <v>22</v>
      </c>
      <c r="F34" s="40">
        <f>IFERROR(INDEX(전체당첨내역!$F:$F,MATCH($A34,전체당첨내역!$A:$A,0)),"")</f>
        <v>32</v>
      </c>
      <c r="G34" s="40">
        <f>IFERROR(INDEX(전체당첨내역!$G:$G,MATCH($A34,전체당첨내역!$A:$A,0)),"")</f>
        <v>41</v>
      </c>
      <c r="H34" s="45">
        <f>IFERROR(INDEX(전체당첨내역!$H:$H,MATCH($A34,전체당첨내역!$A:$A,0)),"")</f>
        <v>34</v>
      </c>
      <c r="I34" s="42">
        <f>IFERROR((INDEX(_calc_기준350!$CN$24:$EF$24,1,$B34)&gt;0)*(INDEX(_calc_기준350!$CN$24:$EF$24,1,$B34)&lt;=15)+(INDEX(_calc_기준350!$CN$24:$EF$24,1,$C34)&gt;0)*(INDEX(_calc_기준350!$CN$24:$EF$24,1,$C34)&lt;=15)+(INDEX(_calc_기준350!$CN$24:$EF$24,1,$D34)&gt;0)*(INDEX(_calc_기준350!$CN$24:$EF$24,1,$D34)&lt;=15)+(INDEX(_calc_기준350!$CN$24:$EF$24,1,$E34)&gt;0)*(INDEX(_calc_기준350!$CN$24:$EF$24,1,$E34)&lt;=15)+(INDEX(_calc_기준350!$CN$24:$EF$24,1,$F34)&gt;0)*(INDEX(_calc_기준350!$CN$24:$EF$24,1,$F34)&lt;=15)+(INDEX(_calc_기준350!$CN$24:$EF$24,1,$G34)&gt;0)*(INDEX(_calc_기준350!$CN$24:$EF$24,1,$G34)&lt;=15),"")</f>
        <v>1</v>
      </c>
      <c r="J34" s="40">
        <f>IFERROR((INDEX(_calc_기준350!$CN$24:$EF$24,1,$B34)&gt;15)*(INDEX(_calc_기준350!$CN$24:$EF$24,1,$B34)&lt;=30)+(INDEX(_calc_기준350!$CN$24:$EF$24,1,$C34)&gt;15)*(INDEX(_calc_기준350!$CN$24:$EF$24,1,$C34)&lt;=30)+(INDEX(_calc_기준350!$CN$24:$EF$24,1,$D34)&gt;15)*(INDEX(_calc_기준350!$CN$24:$EF$24,1,$D34)&lt;=30)+(INDEX(_calc_기준350!$CN$24:$EF$24,1,$E34)&gt;15)*(INDEX(_calc_기준350!$CN$24:$EF$24,1,$E34)&lt;=30)+(INDEX(_calc_기준350!$CN$24:$EF$24,1,$F34)&gt;15)*(INDEX(_calc_기준350!$CN$24:$EF$24,1,$F34)&lt;=30)+(INDEX(_calc_기준350!$CN$24:$EF$24,1,$G34)&gt;15)*(INDEX(_calc_기준350!$CN$24:$EF$24,1,$G34)&lt;=30),"")</f>
        <v>3</v>
      </c>
      <c r="K34" s="43">
        <f>IFERROR((INDEX(_calc_기준350!$CN$24:$EF$24,1,$B34)&gt;30)+(INDEX(_calc_기준350!$CN$24:$EF$24,1,$C34)&gt;30)+(INDEX(_calc_기준350!$CN$24:$EF$24,1,$D34)&gt;30)+(INDEX(_calc_기준350!$CN$24:$EF$24,1,$E34)&gt;30)+(INDEX(_calc_기준350!$CN$24:$EF$24,1,$F34)&gt;30)+(INDEX(_calc_기준350!$CN$24:$EF$24,1,$G34)&gt;30),"")</f>
        <v>2</v>
      </c>
      <c r="L34" s="25">
        <f>IFERROR(MATCH(L$11,_calc_기준350!$CN$24:$EF$24,0),"")</f>
        <v>12</v>
      </c>
      <c r="M34" s="25">
        <f>IFERROR(MATCH(M$11,_calc_기준350!$CN$24:$EF$24,0),"")</f>
        <v>21</v>
      </c>
      <c r="N34" s="25">
        <f>IFERROR(MATCH(N$11,_calc_기준350!$CN$24:$EF$24,0),"")</f>
        <v>18</v>
      </c>
      <c r="O34" s="25">
        <f>IFERROR(MATCH(O$11,_calc_기준350!$CN$24:$EF$24,0),"")</f>
        <v>45</v>
      </c>
      <c r="P34" s="25">
        <f>IFERROR(MATCH(P$11,_calc_기준350!$CN$24:$EF$24,0),"")</f>
        <v>14</v>
      </c>
      <c r="Q34" s="25">
        <f>IFERROR(MATCH(Q$11,_calc_기준350!$CN$24:$EF$24,0),"")</f>
        <v>22</v>
      </c>
      <c r="R34" s="25">
        <f>IFERROR(MATCH(R$11,_calc_기준350!$CN$24:$EF$24,0),"")</f>
        <v>38</v>
      </c>
      <c r="S34" s="25">
        <f>IFERROR(MATCH(S$11,_calc_기준350!$CN$24:$EF$24,0),"")</f>
        <v>13</v>
      </c>
      <c r="T34" s="25">
        <f>IFERROR(MATCH(T$11,_calc_기준350!$CN$24:$EF$24,0),"")</f>
        <v>33</v>
      </c>
      <c r="U34" s="25">
        <f>IFERROR(MATCH(U$11,_calc_기준350!$CN$24:$EF$24,0),"")</f>
        <v>34</v>
      </c>
      <c r="V34" s="25">
        <f>IFERROR(MATCH(V$11,_calc_기준350!$CN$24:$EF$24,0),"")</f>
        <v>35</v>
      </c>
      <c r="W34" s="25">
        <f>IFERROR(MATCH(W$11,_calc_기준350!$CN$24:$EF$24,0),"")</f>
        <v>7</v>
      </c>
      <c r="X34" s="25">
        <f>IFERROR(MATCH(X$11,_calc_기준350!$CN$24:$EF$24,0),"")</f>
        <v>37</v>
      </c>
      <c r="Y34" s="25">
        <f>IFERROR(MATCH(Y$11,_calc_기준350!$CN$24:$EF$24,0),"")</f>
        <v>42</v>
      </c>
      <c r="Z34" s="25">
        <f>IFERROR(MATCH(Z$11,_calc_기준350!$CN$24:$EF$24,0),"")</f>
        <v>44</v>
      </c>
      <c r="AA34" s="25">
        <f>IFERROR(MATCH(AA$11,_calc_기준350!$CN$24:$EF$24,0),"")</f>
        <v>26</v>
      </c>
      <c r="AB34" s="25">
        <f>IFERROR(MATCH(AB$11,_calc_기준350!$CN$24:$EF$24,0),"")</f>
        <v>6</v>
      </c>
      <c r="AC34" s="25">
        <f>IFERROR(MATCH(AC$11,_calc_기준350!$CN$24:$EF$24,0),"")</f>
        <v>11</v>
      </c>
      <c r="AD34" s="25">
        <f>IFERROR(MATCH(AD$11,_calc_기준350!$CN$24:$EF$24,0),"")</f>
        <v>16</v>
      </c>
      <c r="AE34" s="25">
        <f>IFERROR(MATCH(AE$11,_calc_기준350!$CN$24:$EF$24,0),"")</f>
        <v>3</v>
      </c>
      <c r="AF34" s="25">
        <f>IFERROR(MATCH(AF$11,_calc_기준350!$CN$24:$EF$24,0),"")</f>
        <v>29</v>
      </c>
      <c r="AG34" s="25">
        <f>IFERROR(MATCH(AG$11,_calc_기준350!$CN$24:$EF$24,0),"")</f>
        <v>32</v>
      </c>
      <c r="AH34" s="25">
        <f>IFERROR(MATCH(AH$11,_calc_기준350!$CN$24:$EF$24,0),"")</f>
        <v>39</v>
      </c>
      <c r="AI34" s="25">
        <f>IFERROR(MATCH(AI$11,_calc_기준350!$CN$24:$EF$24,0),"")</f>
        <v>43</v>
      </c>
      <c r="AJ34" s="25">
        <f>IFERROR(MATCH(AJ$11,_calc_기준350!$CN$24:$EF$24,0),"")</f>
        <v>19</v>
      </c>
      <c r="AK34" s="25">
        <f>IFERROR(MATCH(AK$11,_calc_기준350!$CN$24:$EF$24,0),"")</f>
        <v>30</v>
      </c>
      <c r="AL34" s="25">
        <f>IFERROR(MATCH(AL$11,_calc_기준350!$CN$24:$EF$24,0),"")</f>
        <v>2</v>
      </c>
      <c r="AM34" s="25">
        <f>IFERROR(MATCH(AM$11,_calc_기준350!$CN$24:$EF$24,0),"")</f>
        <v>41</v>
      </c>
      <c r="AN34" s="25">
        <f>IFERROR(MATCH(AN$11,_calc_기준350!$CN$24:$EF$24,0),"")</f>
        <v>23</v>
      </c>
      <c r="AO34" s="25">
        <f>IFERROR(MATCH(AO$11,_calc_기준350!$CN$24:$EF$24,0),"")</f>
        <v>24</v>
      </c>
      <c r="AP34" s="25">
        <f>IFERROR(MATCH(AP$11,_calc_기준350!$CN$24:$EF$24,0),"")</f>
        <v>27</v>
      </c>
      <c r="AQ34" s="25">
        <f>IFERROR(MATCH(AQ$11,_calc_기준350!$CN$24:$EF$24,0),"")</f>
        <v>31</v>
      </c>
      <c r="AR34" s="25">
        <f>IFERROR(MATCH(AR$11,_calc_기준350!$CN$24:$EF$24,0),"")</f>
        <v>4</v>
      </c>
      <c r="AS34" s="25">
        <f>IFERROR(MATCH(AS$11,_calc_기준350!$CN$24:$EF$24,0),"")</f>
        <v>17</v>
      </c>
      <c r="AT34" s="25">
        <f>IFERROR(MATCH(AT$11,_calc_기준350!$CN$24:$EF$24,0),"")</f>
        <v>20</v>
      </c>
      <c r="AU34" s="25">
        <f>IFERROR(MATCH(AU$11,_calc_기준350!$CN$24:$EF$24,0),"")</f>
        <v>36</v>
      </c>
      <c r="AV34" s="25">
        <f>IFERROR(MATCH(AV$11,_calc_기준350!$CN$24:$EF$24,0),"")</f>
        <v>15</v>
      </c>
      <c r="AW34" s="25">
        <f>IFERROR(MATCH(AW$11,_calc_기준350!$CN$24:$EF$24,0),"")</f>
        <v>28</v>
      </c>
      <c r="AX34" s="25">
        <f>IFERROR(MATCH(AX$11,_calc_기준350!$CN$24:$EF$24,0),"")</f>
        <v>9</v>
      </c>
      <c r="AY34" s="25">
        <f>IFERROR(MATCH(AY$11,_calc_기준350!$CN$24:$EF$24,0),"")</f>
        <v>25</v>
      </c>
      <c r="AZ34" s="25">
        <f>IFERROR(MATCH(AZ$11,_calc_기준350!$CN$24:$EF$24,0),"")</f>
        <v>10</v>
      </c>
      <c r="BA34" s="25">
        <f>IFERROR(MATCH(BA$11,_calc_기준350!$CN$24:$EF$24,0),"")</f>
        <v>1</v>
      </c>
      <c r="BB34" s="25">
        <f>IFERROR(MATCH(BB$11,_calc_기준350!$CN$24:$EF$24,0),"")</f>
        <v>40</v>
      </c>
      <c r="BC34" s="25">
        <f>IFERROR(MATCH(BC$11,_calc_기준350!$CN$24:$EF$24,0),"")</f>
        <v>5</v>
      </c>
      <c r="BD34" s="25">
        <f>IFERROR(MATCH(BD$11,_calc_기준350!$CN$24:$EF$24,0),"")</f>
        <v>8</v>
      </c>
    </row>
    <row r="35" spans="1:56" ht="16.5" customHeight="1">
      <c r="A35" s="57">
        <f t="shared" si="2"/>
        <v>1221</v>
      </c>
      <c r="B35" s="40">
        <f>IFERROR(INDEX(전체당첨내역!$B:$B,MATCH($A35,전체당첨내역!$A:$A,0)),"")</f>
        <v>6</v>
      </c>
      <c r="C35" s="40">
        <f>IFERROR(INDEX(전체당첨내역!$C:$C,MATCH($A35,전체당첨내역!$A:$A,0)),"")</f>
        <v>13</v>
      </c>
      <c r="D35" s="40">
        <f>IFERROR(INDEX(전체당첨내역!$D:$D,MATCH($A35,전체당첨내역!$A:$A,0)),"")</f>
        <v>18</v>
      </c>
      <c r="E35" s="40">
        <f>IFERROR(INDEX(전체당첨내역!$E:$E,MATCH($A35,전체당첨내역!$A:$A,0)),"")</f>
        <v>28</v>
      </c>
      <c r="F35" s="40">
        <f>IFERROR(INDEX(전체당첨내역!$F:$F,MATCH($A35,전체당첨내역!$A:$A,0)),"")</f>
        <v>30</v>
      </c>
      <c r="G35" s="40">
        <f>IFERROR(INDEX(전체당첨내역!$G:$G,MATCH($A35,전체당첨내역!$A:$A,0)),"")</f>
        <v>36</v>
      </c>
      <c r="H35" s="45">
        <f>IFERROR(INDEX(전체당첨내역!$H:$H,MATCH($A35,전체당첨내역!$A:$A,0)),"")</f>
        <v>9</v>
      </c>
      <c r="I35" s="42">
        <f>IFERROR((INDEX(_calc_기준350!$CN$25:$EF$25,1,$B35)&gt;0)*(INDEX(_calc_기준350!$CN$25:$EF$25,1,$B35)&lt;=15)+(INDEX(_calc_기준350!$CN$25:$EF$25,1,$C35)&gt;0)*(INDEX(_calc_기준350!$CN$25:$EF$25,1,$C35)&lt;=15)+(INDEX(_calc_기준350!$CN$25:$EF$25,1,$D35)&gt;0)*(INDEX(_calc_기준350!$CN$25:$EF$25,1,$D35)&lt;=15)+(INDEX(_calc_기준350!$CN$25:$EF$25,1,$E35)&gt;0)*(INDEX(_calc_기준350!$CN$25:$EF$25,1,$E35)&lt;=15)+(INDEX(_calc_기준350!$CN$25:$EF$25,1,$F35)&gt;0)*(INDEX(_calc_기준350!$CN$25:$EF$25,1,$F35)&lt;=15)+(INDEX(_calc_기준350!$CN$25:$EF$25,1,$G35)&gt;0)*(INDEX(_calc_기준350!$CN$25:$EF$25,1,$G35)&lt;=15),"")</f>
        <v>2</v>
      </c>
      <c r="J35" s="40">
        <f>IFERROR((INDEX(_calc_기준350!$CN$25:$EF$25,1,$B35)&gt;15)*(INDEX(_calc_기준350!$CN$25:$EF$25,1,$B35)&lt;=30)+(INDEX(_calc_기준350!$CN$25:$EF$25,1,$C35)&gt;15)*(INDEX(_calc_기준350!$CN$25:$EF$25,1,$C35)&lt;=30)+(INDEX(_calc_기준350!$CN$25:$EF$25,1,$D35)&gt;15)*(INDEX(_calc_기준350!$CN$25:$EF$25,1,$D35)&lt;=30)+(INDEX(_calc_기준350!$CN$25:$EF$25,1,$E35)&gt;15)*(INDEX(_calc_기준350!$CN$25:$EF$25,1,$E35)&lt;=30)+(INDEX(_calc_기준350!$CN$25:$EF$25,1,$F35)&gt;15)*(INDEX(_calc_기준350!$CN$25:$EF$25,1,$F35)&lt;=30)+(INDEX(_calc_기준350!$CN$25:$EF$25,1,$G35)&gt;15)*(INDEX(_calc_기준350!$CN$25:$EF$25,1,$G35)&lt;=30),"")</f>
        <v>2</v>
      </c>
      <c r="K35" s="43">
        <f>IFERROR((INDEX(_calc_기준350!$CN$25:$EF$25,1,$B35)&gt;30)+(INDEX(_calc_기준350!$CN$25:$EF$25,1,$C35)&gt;30)+(INDEX(_calc_기준350!$CN$25:$EF$25,1,$D35)&gt;30)+(INDEX(_calc_기준350!$CN$25:$EF$25,1,$E35)&gt;30)+(INDEX(_calc_기준350!$CN$25:$EF$25,1,$F35)&gt;30)+(INDEX(_calc_기준350!$CN$25:$EF$25,1,$G35)&gt;30),"")</f>
        <v>2</v>
      </c>
      <c r="L35" s="25">
        <f>IFERROR(MATCH(L$11,_calc_기준350!$CN$25:$EF$25,0),"")</f>
        <v>13</v>
      </c>
      <c r="M35" s="25">
        <f>IFERROR(MATCH(M$11,_calc_기준350!$CN$25:$EF$25,0),"")</f>
        <v>18</v>
      </c>
      <c r="N35" s="25">
        <f>IFERROR(MATCH(N$11,_calc_기준350!$CN$25:$EF$25,0),"")</f>
        <v>21</v>
      </c>
      <c r="O35" s="25">
        <f>IFERROR(MATCH(O$11,_calc_기준350!$CN$25:$EF$25,0),"")</f>
        <v>45</v>
      </c>
      <c r="P35" s="25">
        <f>IFERROR(MATCH(P$11,_calc_기준350!$CN$25:$EF$25,0),"")</f>
        <v>22</v>
      </c>
      <c r="Q35" s="25">
        <f>IFERROR(MATCH(Q$11,_calc_기준350!$CN$25:$EF$25,0),"")</f>
        <v>12</v>
      </c>
      <c r="R35" s="25">
        <f>IFERROR(MATCH(R$11,_calc_기준350!$CN$25:$EF$25,0),"")</f>
        <v>14</v>
      </c>
      <c r="S35" s="25">
        <f>IFERROR(MATCH(S$11,_calc_기준350!$CN$25:$EF$25,0),"")</f>
        <v>33</v>
      </c>
      <c r="T35" s="25">
        <f>IFERROR(MATCH(T$11,_calc_기준350!$CN$25:$EF$25,0),"")</f>
        <v>38</v>
      </c>
      <c r="U35" s="25">
        <f>IFERROR(MATCH(U$11,_calc_기준350!$CN$25:$EF$25,0),"")</f>
        <v>34</v>
      </c>
      <c r="V35" s="25">
        <f>IFERROR(MATCH(V$11,_calc_기준350!$CN$25:$EF$25,0),"")</f>
        <v>35</v>
      </c>
      <c r="W35" s="25">
        <f>IFERROR(MATCH(W$11,_calc_기준350!$CN$25:$EF$25,0),"")</f>
        <v>37</v>
      </c>
      <c r="X35" s="25">
        <f>IFERROR(MATCH(X$11,_calc_기준350!$CN$25:$EF$25,0),"")</f>
        <v>26</v>
      </c>
      <c r="Y35" s="25">
        <f>IFERROR(MATCH(Y$11,_calc_기준350!$CN$25:$EF$25,0),"")</f>
        <v>44</v>
      </c>
      <c r="Z35" s="25">
        <f>IFERROR(MATCH(Z$11,_calc_기준350!$CN$25:$EF$25,0),"")</f>
        <v>42</v>
      </c>
      <c r="AA35" s="25">
        <f>IFERROR(MATCH(AA$11,_calc_기준350!$CN$25:$EF$25,0),"")</f>
        <v>6</v>
      </c>
      <c r="AB35" s="25">
        <f>IFERROR(MATCH(AB$11,_calc_기준350!$CN$25:$EF$25,0),"")</f>
        <v>29</v>
      </c>
      <c r="AC35" s="25">
        <f>IFERROR(MATCH(AC$11,_calc_기준350!$CN$25:$EF$25,0),"")</f>
        <v>30</v>
      </c>
      <c r="AD35" s="25">
        <f>IFERROR(MATCH(AD$11,_calc_기준350!$CN$25:$EF$25,0),"")</f>
        <v>7</v>
      </c>
      <c r="AE35" s="25">
        <f>IFERROR(MATCH(AE$11,_calc_기준350!$CN$25:$EF$25,0),"")</f>
        <v>16</v>
      </c>
      <c r="AF35" s="25">
        <f>IFERROR(MATCH(AF$11,_calc_기준350!$CN$25:$EF$25,0),"")</f>
        <v>39</v>
      </c>
      <c r="AG35" s="25">
        <f>IFERROR(MATCH(AG$11,_calc_기준350!$CN$25:$EF$25,0),"")</f>
        <v>3</v>
      </c>
      <c r="AH35" s="25">
        <f>IFERROR(MATCH(AH$11,_calc_기준350!$CN$25:$EF$25,0),"")</f>
        <v>32</v>
      </c>
      <c r="AI35" s="25">
        <f>IFERROR(MATCH(AI$11,_calc_기준350!$CN$25:$EF$25,0),"")</f>
        <v>43</v>
      </c>
      <c r="AJ35" s="25">
        <f>IFERROR(MATCH(AJ$11,_calc_기준350!$CN$25:$EF$25,0),"")</f>
        <v>2</v>
      </c>
      <c r="AK35" s="25">
        <f>IFERROR(MATCH(AK$11,_calc_기준350!$CN$25:$EF$25,0),"")</f>
        <v>19</v>
      </c>
      <c r="AL35" s="25">
        <f>IFERROR(MATCH(AL$11,_calc_기준350!$CN$25:$EF$25,0),"")</f>
        <v>23</v>
      </c>
      <c r="AM35" s="25">
        <f>IFERROR(MATCH(AM$11,_calc_기준350!$CN$25:$EF$25,0),"")</f>
        <v>24</v>
      </c>
      <c r="AN35" s="25">
        <f>IFERROR(MATCH(AN$11,_calc_기준350!$CN$25:$EF$25,0),"")</f>
        <v>41</v>
      </c>
      <c r="AO35" s="25">
        <f>IFERROR(MATCH(AO$11,_calc_기준350!$CN$25:$EF$25,0),"")</f>
        <v>27</v>
      </c>
      <c r="AP35" s="25">
        <f>IFERROR(MATCH(AP$11,_calc_기준350!$CN$25:$EF$25,0),"")</f>
        <v>31</v>
      </c>
      <c r="AQ35" s="25">
        <f>IFERROR(MATCH(AQ$11,_calc_기준350!$CN$25:$EF$25,0),"")</f>
        <v>4</v>
      </c>
      <c r="AR35" s="25">
        <f>IFERROR(MATCH(AR$11,_calc_기준350!$CN$25:$EF$25,0),"")</f>
        <v>11</v>
      </c>
      <c r="AS35" s="25">
        <f>IFERROR(MATCH(AS$11,_calc_기준350!$CN$25:$EF$25,0),"")</f>
        <v>20</v>
      </c>
      <c r="AT35" s="25">
        <f>IFERROR(MATCH(AT$11,_calc_기준350!$CN$25:$EF$25,0),"")</f>
        <v>36</v>
      </c>
      <c r="AU35" s="25">
        <f>IFERROR(MATCH(AU$11,_calc_기준350!$CN$25:$EF$25,0),"")</f>
        <v>15</v>
      </c>
      <c r="AV35" s="25">
        <f>IFERROR(MATCH(AV$11,_calc_기준350!$CN$25:$EF$25,0),"")</f>
        <v>25</v>
      </c>
      <c r="AW35" s="25">
        <f>IFERROR(MATCH(AW$11,_calc_기준350!$CN$25:$EF$25,0),"")</f>
        <v>10</v>
      </c>
      <c r="AX35" s="25">
        <f>IFERROR(MATCH(AX$11,_calc_기준350!$CN$25:$EF$25,0),"")</f>
        <v>9</v>
      </c>
      <c r="AY35" s="25">
        <f>IFERROR(MATCH(AY$11,_calc_기준350!$CN$25:$EF$25,0),"")</f>
        <v>28</v>
      </c>
      <c r="AZ35" s="25">
        <f>IFERROR(MATCH(AZ$11,_calc_기준350!$CN$25:$EF$25,0),"")</f>
        <v>17</v>
      </c>
      <c r="BA35" s="25">
        <f>IFERROR(MATCH(BA$11,_calc_기준350!$CN$25:$EF$25,0),"")</f>
        <v>1</v>
      </c>
      <c r="BB35" s="25">
        <f>IFERROR(MATCH(BB$11,_calc_기준350!$CN$25:$EF$25,0),"")</f>
        <v>40</v>
      </c>
      <c r="BC35" s="25">
        <f>IFERROR(MATCH(BC$11,_calc_기준350!$CN$25:$EF$25,0),"")</f>
        <v>5</v>
      </c>
      <c r="BD35" s="25">
        <f>IFERROR(MATCH(BD$11,_calc_기준350!$CN$25:$EF$25,0),"")</f>
        <v>8</v>
      </c>
    </row>
    <row r="36" spans="1:56" ht="16.5" customHeight="1">
      <c r="A36" s="57">
        <f t="shared" si="2"/>
        <v>1220</v>
      </c>
      <c r="B36" s="40">
        <f>IFERROR(INDEX(전체당첨내역!$B:$B,MATCH($A36,전체당첨내역!$A:$A,0)),"")</f>
        <v>2</v>
      </c>
      <c r="C36" s="40">
        <f>IFERROR(INDEX(전체당첨내역!$C:$C,MATCH($A36,전체당첨내역!$A:$A,0)),"")</f>
        <v>22</v>
      </c>
      <c r="D36" s="40">
        <f>IFERROR(INDEX(전체당첨내역!$D:$D,MATCH($A36,전체당첨내역!$A:$A,0)),"")</f>
        <v>25</v>
      </c>
      <c r="E36" s="40">
        <f>IFERROR(INDEX(전체당첨내역!$E:$E,MATCH($A36,전체당첨내역!$A:$A,0)),"")</f>
        <v>28</v>
      </c>
      <c r="F36" s="40">
        <f>IFERROR(INDEX(전체당첨내역!$F:$F,MATCH($A36,전체당첨내역!$A:$A,0)),"")</f>
        <v>34</v>
      </c>
      <c r="G36" s="40">
        <f>IFERROR(INDEX(전체당첨내역!$G:$G,MATCH($A36,전체당첨내역!$A:$A,0)),"")</f>
        <v>43</v>
      </c>
      <c r="H36" s="45">
        <f>IFERROR(INDEX(전체당첨내역!$H:$H,MATCH($A36,전체당첨내역!$A:$A,0)),"")</f>
        <v>16</v>
      </c>
      <c r="I36" s="42">
        <f>IFERROR((INDEX(_calc_기준350!$CN$26:$EF$26,1,$B36)&gt;0)*(INDEX(_calc_기준350!$CN$26:$EF$26,1,$B36)&lt;=15)+(INDEX(_calc_기준350!$CN$26:$EF$26,1,$C36)&gt;0)*(INDEX(_calc_기준350!$CN$26:$EF$26,1,$C36)&lt;=15)+(INDEX(_calc_기준350!$CN$26:$EF$26,1,$D36)&gt;0)*(INDEX(_calc_기준350!$CN$26:$EF$26,1,$D36)&lt;=15)+(INDEX(_calc_기준350!$CN$26:$EF$26,1,$E36)&gt;0)*(INDEX(_calc_기준350!$CN$26:$EF$26,1,$E36)&lt;=15)+(INDEX(_calc_기준350!$CN$26:$EF$26,1,$F36)&gt;0)*(INDEX(_calc_기준350!$CN$26:$EF$26,1,$F36)&lt;=15)+(INDEX(_calc_기준350!$CN$26:$EF$26,1,$G36)&gt;0)*(INDEX(_calc_기준350!$CN$26:$EF$26,1,$G36)&lt;=15),"")</f>
        <v>2</v>
      </c>
      <c r="J36" s="40">
        <f>IFERROR((INDEX(_calc_기준350!$CN$26:$EF$26,1,$B36)&gt;15)*(INDEX(_calc_기준350!$CN$26:$EF$26,1,$B36)&lt;=30)+(INDEX(_calc_기준350!$CN$26:$EF$26,1,$C36)&gt;15)*(INDEX(_calc_기준350!$CN$26:$EF$26,1,$C36)&lt;=30)+(INDEX(_calc_기준350!$CN$26:$EF$26,1,$D36)&gt;15)*(INDEX(_calc_기준350!$CN$26:$EF$26,1,$D36)&lt;=30)+(INDEX(_calc_기준350!$CN$26:$EF$26,1,$E36)&gt;15)*(INDEX(_calc_기준350!$CN$26:$EF$26,1,$E36)&lt;=30)+(INDEX(_calc_기준350!$CN$26:$EF$26,1,$F36)&gt;15)*(INDEX(_calc_기준350!$CN$26:$EF$26,1,$F36)&lt;=30)+(INDEX(_calc_기준350!$CN$26:$EF$26,1,$G36)&gt;15)*(INDEX(_calc_기준350!$CN$26:$EF$26,1,$G36)&lt;=30),"")</f>
        <v>3</v>
      </c>
      <c r="K36" s="43">
        <f>IFERROR((INDEX(_calc_기준350!$CN$26:$EF$26,1,$B36)&gt;30)+(INDEX(_calc_기준350!$CN$26:$EF$26,1,$C36)&gt;30)+(INDEX(_calc_기준350!$CN$26:$EF$26,1,$D36)&gt;30)+(INDEX(_calc_기준350!$CN$26:$EF$26,1,$E36)&gt;30)+(INDEX(_calc_기준350!$CN$26:$EF$26,1,$F36)&gt;30)+(INDEX(_calc_기준350!$CN$26:$EF$26,1,$G36)&gt;30),"")</f>
        <v>1</v>
      </c>
      <c r="L36" s="25">
        <f>IFERROR(MATCH(L$11,_calc_기준350!$CN$26:$EF$26,0),"")</f>
        <v>21</v>
      </c>
      <c r="M36" s="25">
        <f>IFERROR(MATCH(M$11,_calc_기준350!$CN$26:$EF$26,0),"")</f>
        <v>18</v>
      </c>
      <c r="N36" s="25">
        <f>IFERROR(MATCH(N$11,_calc_기준350!$CN$26:$EF$26,0),"")</f>
        <v>45</v>
      </c>
      <c r="O36" s="25">
        <f>IFERROR(MATCH(O$11,_calc_기준350!$CN$26:$EF$26,0),"")</f>
        <v>12</v>
      </c>
      <c r="P36" s="25">
        <f>IFERROR(MATCH(P$11,_calc_기준350!$CN$26:$EF$26,0),"")</f>
        <v>13</v>
      </c>
      <c r="Q36" s="25">
        <f>IFERROR(MATCH(Q$11,_calc_기준350!$CN$26:$EF$26,0),"")</f>
        <v>14</v>
      </c>
      <c r="R36" s="25">
        <f>IFERROR(MATCH(R$11,_calc_기준350!$CN$26:$EF$26,0),"")</f>
        <v>22</v>
      </c>
      <c r="S36" s="25">
        <f>IFERROR(MATCH(S$11,_calc_기준350!$CN$26:$EF$26,0),"")</f>
        <v>33</v>
      </c>
      <c r="T36" s="25">
        <f>IFERROR(MATCH(T$11,_calc_기준350!$CN$26:$EF$26,0),"")</f>
        <v>34</v>
      </c>
      <c r="U36" s="25">
        <f>IFERROR(MATCH(U$11,_calc_기준350!$CN$26:$EF$26,0),"")</f>
        <v>35</v>
      </c>
      <c r="V36" s="25">
        <f>IFERROR(MATCH(V$11,_calc_기준350!$CN$26:$EF$26,0),"")</f>
        <v>37</v>
      </c>
      <c r="W36" s="25">
        <f>IFERROR(MATCH(W$11,_calc_기준350!$CN$26:$EF$26,0),"")</f>
        <v>44</v>
      </c>
      <c r="X36" s="25">
        <f>IFERROR(MATCH(X$11,_calc_기준350!$CN$26:$EF$26,0),"")</f>
        <v>26</v>
      </c>
      <c r="Y36" s="25">
        <f>IFERROR(MATCH(Y$11,_calc_기준350!$CN$26:$EF$26,0),"")</f>
        <v>38</v>
      </c>
      <c r="Z36" s="25">
        <f>IFERROR(MATCH(Z$11,_calc_기준350!$CN$26:$EF$26,0),"")</f>
        <v>30</v>
      </c>
      <c r="AA36" s="25">
        <f>IFERROR(MATCH(AA$11,_calc_기준350!$CN$26:$EF$26,0),"")</f>
        <v>6</v>
      </c>
      <c r="AB36" s="25">
        <f>IFERROR(MATCH(AB$11,_calc_기준350!$CN$26:$EF$26,0),"")</f>
        <v>29</v>
      </c>
      <c r="AC36" s="25">
        <f>IFERROR(MATCH(AC$11,_calc_기준350!$CN$26:$EF$26,0),"")</f>
        <v>42</v>
      </c>
      <c r="AD36" s="25">
        <f>IFERROR(MATCH(AD$11,_calc_기준350!$CN$26:$EF$26,0),"")</f>
        <v>7</v>
      </c>
      <c r="AE36" s="25">
        <f>IFERROR(MATCH(AE$11,_calc_기준350!$CN$26:$EF$26,0),"")</f>
        <v>16</v>
      </c>
      <c r="AF36" s="25">
        <f>IFERROR(MATCH(AF$11,_calc_기준350!$CN$26:$EF$26,0),"")</f>
        <v>39</v>
      </c>
      <c r="AG36" s="25">
        <f>IFERROR(MATCH(AG$11,_calc_기준350!$CN$26:$EF$26,0),"")</f>
        <v>3</v>
      </c>
      <c r="AH36" s="25">
        <f>IFERROR(MATCH(AH$11,_calc_기준350!$CN$26:$EF$26,0),"")</f>
        <v>32</v>
      </c>
      <c r="AI36" s="25">
        <f>IFERROR(MATCH(AI$11,_calc_기준350!$CN$26:$EF$26,0),"")</f>
        <v>2</v>
      </c>
      <c r="AJ36" s="25">
        <f>IFERROR(MATCH(AJ$11,_calc_기준350!$CN$26:$EF$26,0),"")</f>
        <v>43</v>
      </c>
      <c r="AK36" s="25">
        <f>IFERROR(MATCH(AK$11,_calc_기준350!$CN$26:$EF$26,0),"")</f>
        <v>19</v>
      </c>
      <c r="AL36" s="25">
        <f>IFERROR(MATCH(AL$11,_calc_기준350!$CN$26:$EF$26,0),"")</f>
        <v>25</v>
      </c>
      <c r="AM36" s="25">
        <f>IFERROR(MATCH(AM$11,_calc_기준350!$CN$26:$EF$26,0),"")</f>
        <v>41</v>
      </c>
      <c r="AN36" s="25">
        <f>IFERROR(MATCH(AN$11,_calc_기준350!$CN$26:$EF$26,0),"")</f>
        <v>23</v>
      </c>
      <c r="AO36" s="25">
        <f>IFERROR(MATCH(AO$11,_calc_기준350!$CN$26:$EF$26,0),"")</f>
        <v>24</v>
      </c>
      <c r="AP36" s="25">
        <f>IFERROR(MATCH(AP$11,_calc_기준350!$CN$26:$EF$26,0),"")</f>
        <v>27</v>
      </c>
      <c r="AQ36" s="25">
        <f>IFERROR(MATCH(AQ$11,_calc_기준350!$CN$26:$EF$26,0),"")</f>
        <v>36</v>
      </c>
      <c r="AR36" s="25">
        <f>IFERROR(MATCH(AR$11,_calc_기준350!$CN$26:$EF$26,0),"")</f>
        <v>31</v>
      </c>
      <c r="AS36" s="25">
        <f>IFERROR(MATCH(AS$11,_calc_기준350!$CN$26:$EF$26,0),"")</f>
        <v>20</v>
      </c>
      <c r="AT36" s="25">
        <f>IFERROR(MATCH(AT$11,_calc_기준350!$CN$26:$EF$26,0),"")</f>
        <v>4</v>
      </c>
      <c r="AU36" s="25">
        <f>IFERROR(MATCH(AU$11,_calc_기준350!$CN$26:$EF$26,0),"")</f>
        <v>11</v>
      </c>
      <c r="AV36" s="25">
        <f>IFERROR(MATCH(AV$11,_calc_기준350!$CN$26:$EF$26,0),"")</f>
        <v>15</v>
      </c>
      <c r="AW36" s="25">
        <f>IFERROR(MATCH(AW$11,_calc_기준350!$CN$26:$EF$26,0),"")</f>
        <v>10</v>
      </c>
      <c r="AX36" s="25">
        <f>IFERROR(MATCH(AX$11,_calc_기준350!$CN$26:$EF$26,0),"")</f>
        <v>9</v>
      </c>
      <c r="AY36" s="25">
        <f>IFERROR(MATCH(AY$11,_calc_기준350!$CN$26:$EF$26,0),"")</f>
        <v>40</v>
      </c>
      <c r="AZ36" s="25">
        <f>IFERROR(MATCH(AZ$11,_calc_기준350!$CN$26:$EF$26,0),"")</f>
        <v>1</v>
      </c>
      <c r="BA36" s="25">
        <f>IFERROR(MATCH(BA$11,_calc_기준350!$CN$26:$EF$26,0),"")</f>
        <v>17</v>
      </c>
      <c r="BB36" s="25">
        <f>IFERROR(MATCH(BB$11,_calc_기준350!$CN$26:$EF$26,0),"")</f>
        <v>28</v>
      </c>
      <c r="BC36" s="25">
        <f>IFERROR(MATCH(BC$11,_calc_기준350!$CN$26:$EF$26,0),"")</f>
        <v>5</v>
      </c>
      <c r="BD36" s="25">
        <f>IFERROR(MATCH(BD$11,_calc_기준350!$CN$26:$EF$26,0),"")</f>
        <v>8</v>
      </c>
    </row>
    <row r="37" spans="1:56" ht="16.5" customHeight="1">
      <c r="A37" s="57">
        <f t="shared" si="2"/>
        <v>1219</v>
      </c>
      <c r="B37" s="40">
        <f>IFERROR(INDEX(전체당첨내역!$B:$B,MATCH($A37,전체당첨내역!$A:$A,0)),"")</f>
        <v>1</v>
      </c>
      <c r="C37" s="40">
        <f>IFERROR(INDEX(전체당첨내역!$C:$C,MATCH($A37,전체당첨내역!$A:$A,0)),"")</f>
        <v>2</v>
      </c>
      <c r="D37" s="40">
        <f>IFERROR(INDEX(전체당첨내역!$D:$D,MATCH($A37,전체당첨내역!$A:$A,0)),"")</f>
        <v>15</v>
      </c>
      <c r="E37" s="40">
        <f>IFERROR(INDEX(전체당첨내역!$E:$E,MATCH($A37,전체당첨내역!$A:$A,0)),"")</f>
        <v>28</v>
      </c>
      <c r="F37" s="40">
        <f>IFERROR(INDEX(전체당첨내역!$F:$F,MATCH($A37,전체당첨내역!$A:$A,0)),"")</f>
        <v>39</v>
      </c>
      <c r="G37" s="40">
        <f>IFERROR(INDEX(전체당첨내역!$G:$G,MATCH($A37,전체당첨내역!$A:$A,0)),"")</f>
        <v>45</v>
      </c>
      <c r="H37" s="45">
        <f>IFERROR(INDEX(전체당첨내역!$H:$H,MATCH($A37,전체당첨내역!$A:$A,0)),"")</f>
        <v>31</v>
      </c>
      <c r="I37" s="42">
        <f>IFERROR((INDEX(_calc_기준350!$CN$27:$EF$27,1,$B37)&gt;0)*(INDEX(_calc_기준350!$CN$27:$EF$27,1,$B37)&lt;=15)+(INDEX(_calc_기준350!$CN$27:$EF$27,1,$C37)&gt;0)*(INDEX(_calc_기준350!$CN$27:$EF$27,1,$C37)&lt;=15)+(INDEX(_calc_기준350!$CN$27:$EF$27,1,$D37)&gt;0)*(INDEX(_calc_기준350!$CN$27:$EF$27,1,$D37)&lt;=15)+(INDEX(_calc_기준350!$CN$27:$EF$27,1,$E37)&gt;0)*(INDEX(_calc_기준350!$CN$27:$EF$27,1,$E37)&lt;=15)+(INDEX(_calc_기준350!$CN$27:$EF$27,1,$F37)&gt;0)*(INDEX(_calc_기준350!$CN$27:$EF$27,1,$F37)&lt;=15)+(INDEX(_calc_기준350!$CN$27:$EF$27,1,$G37)&gt;0)*(INDEX(_calc_기준350!$CN$27:$EF$27,1,$G37)&lt;=15),"")</f>
        <v>1</v>
      </c>
      <c r="J37" s="40">
        <f>IFERROR((INDEX(_calc_기준350!$CN$27:$EF$27,1,$B37)&gt;15)*(INDEX(_calc_기준350!$CN$27:$EF$27,1,$B37)&lt;=30)+(INDEX(_calc_기준350!$CN$27:$EF$27,1,$C37)&gt;15)*(INDEX(_calc_기준350!$CN$27:$EF$27,1,$C37)&lt;=30)+(INDEX(_calc_기준350!$CN$27:$EF$27,1,$D37)&gt;15)*(INDEX(_calc_기준350!$CN$27:$EF$27,1,$D37)&lt;=30)+(INDEX(_calc_기준350!$CN$27:$EF$27,1,$E37)&gt;15)*(INDEX(_calc_기준350!$CN$27:$EF$27,1,$E37)&lt;=30)+(INDEX(_calc_기준350!$CN$27:$EF$27,1,$F37)&gt;15)*(INDEX(_calc_기준350!$CN$27:$EF$27,1,$F37)&lt;=30)+(INDEX(_calc_기준350!$CN$27:$EF$27,1,$G37)&gt;15)*(INDEX(_calc_기준350!$CN$27:$EF$27,1,$G37)&lt;=30),"")</f>
        <v>2</v>
      </c>
      <c r="K37" s="43">
        <f>IFERROR((INDEX(_calc_기준350!$CN$27:$EF$27,1,$B37)&gt;30)+(INDEX(_calc_기준350!$CN$27:$EF$27,1,$C37)&gt;30)+(INDEX(_calc_기준350!$CN$27:$EF$27,1,$D37)&gt;30)+(INDEX(_calc_기준350!$CN$27:$EF$27,1,$E37)&gt;30)+(INDEX(_calc_기준350!$CN$27:$EF$27,1,$F37)&gt;30)+(INDEX(_calc_기준350!$CN$27:$EF$27,1,$G37)&gt;30),"")</f>
        <v>3</v>
      </c>
      <c r="L37" s="25">
        <f>IFERROR(MATCH(L$11,_calc_기준350!$CN$27:$EF$27,0),"")</f>
        <v>21</v>
      </c>
      <c r="M37" s="25">
        <f>IFERROR(MATCH(M$11,_calc_기준350!$CN$27:$EF$27,0),"")</f>
        <v>18</v>
      </c>
      <c r="N37" s="25">
        <f>IFERROR(MATCH(N$11,_calc_기준350!$CN$27:$EF$27,0),"")</f>
        <v>45</v>
      </c>
      <c r="O37" s="25">
        <f>IFERROR(MATCH(O$11,_calc_기준350!$CN$27:$EF$27,0),"")</f>
        <v>13</v>
      </c>
      <c r="P37" s="25">
        <f>IFERROR(MATCH(P$11,_calc_기준350!$CN$27:$EF$27,0),"")</f>
        <v>22</v>
      </c>
      <c r="Q37" s="25">
        <f>IFERROR(MATCH(Q$11,_calc_기준350!$CN$27:$EF$27,0),"")</f>
        <v>33</v>
      </c>
      <c r="R37" s="25">
        <f>IFERROR(MATCH(R$11,_calc_기준350!$CN$27:$EF$27,0),"")</f>
        <v>14</v>
      </c>
      <c r="S37" s="25">
        <f>IFERROR(MATCH(S$11,_calc_기준350!$CN$27:$EF$27,0),"")</f>
        <v>35</v>
      </c>
      <c r="T37" s="25">
        <f>IFERROR(MATCH(T$11,_calc_기준350!$CN$27:$EF$27,0),"")</f>
        <v>34</v>
      </c>
      <c r="U37" s="25">
        <f>IFERROR(MATCH(U$11,_calc_기준350!$CN$27:$EF$27,0),"")</f>
        <v>37</v>
      </c>
      <c r="V37" s="25">
        <f>IFERROR(MATCH(V$11,_calc_기준350!$CN$27:$EF$27,0),"")</f>
        <v>44</v>
      </c>
      <c r="W37" s="25">
        <f>IFERROR(MATCH(W$11,_calc_기준350!$CN$27:$EF$27,0),"")</f>
        <v>12</v>
      </c>
      <c r="X37" s="25">
        <f>IFERROR(MATCH(X$11,_calc_기준350!$CN$27:$EF$27,0),"")</f>
        <v>38</v>
      </c>
      <c r="Y37" s="25">
        <f>IFERROR(MATCH(Y$11,_calc_기준350!$CN$27:$EF$27,0),"")</f>
        <v>30</v>
      </c>
      <c r="Z37" s="25">
        <f>IFERROR(MATCH(Z$11,_calc_기준350!$CN$27:$EF$27,0),"")</f>
        <v>6</v>
      </c>
      <c r="AA37" s="25">
        <f>IFERROR(MATCH(AA$11,_calc_기준350!$CN$27:$EF$27,0),"")</f>
        <v>29</v>
      </c>
      <c r="AB37" s="25">
        <f>IFERROR(MATCH(AB$11,_calc_기준350!$CN$27:$EF$27,0),"")</f>
        <v>7</v>
      </c>
      <c r="AC37" s="25">
        <f>IFERROR(MATCH(AC$11,_calc_기준350!$CN$27:$EF$27,0),"")</f>
        <v>39</v>
      </c>
      <c r="AD37" s="25">
        <f>IFERROR(MATCH(AD$11,_calc_기준350!$CN$27:$EF$27,0),"")</f>
        <v>2</v>
      </c>
      <c r="AE37" s="25">
        <f>IFERROR(MATCH(AE$11,_calc_기준350!$CN$27:$EF$27,0),"")</f>
        <v>26</v>
      </c>
      <c r="AF37" s="25">
        <f>IFERROR(MATCH(AF$11,_calc_기준350!$CN$27:$EF$27,0),"")</f>
        <v>3</v>
      </c>
      <c r="AG37" s="25">
        <f>IFERROR(MATCH(AG$11,_calc_기준350!$CN$27:$EF$27,0),"")</f>
        <v>16</v>
      </c>
      <c r="AH37" s="25">
        <f>IFERROR(MATCH(AH$11,_calc_기준350!$CN$27:$EF$27,0),"")</f>
        <v>32</v>
      </c>
      <c r="AI37" s="25">
        <f>IFERROR(MATCH(AI$11,_calc_기준350!$CN$27:$EF$27,0),"")</f>
        <v>43</v>
      </c>
      <c r="AJ37" s="25">
        <f>IFERROR(MATCH(AJ$11,_calc_기준350!$CN$27:$EF$27,0),"")</f>
        <v>20</v>
      </c>
      <c r="AK37" s="25">
        <f>IFERROR(MATCH(AK$11,_calc_기준350!$CN$27:$EF$27,0),"")</f>
        <v>19</v>
      </c>
      <c r="AL37" s="25">
        <f>IFERROR(MATCH(AL$11,_calc_기준350!$CN$27:$EF$27,0),"")</f>
        <v>36</v>
      </c>
      <c r="AM37" s="25">
        <f>IFERROR(MATCH(AM$11,_calc_기준350!$CN$27:$EF$27,0),"")</f>
        <v>41</v>
      </c>
      <c r="AN37" s="25">
        <f>IFERROR(MATCH(AN$11,_calc_기준350!$CN$27:$EF$27,0),"")</f>
        <v>23</v>
      </c>
      <c r="AO37" s="25">
        <f>IFERROR(MATCH(AO$11,_calc_기준350!$CN$27:$EF$27,0),"")</f>
        <v>27</v>
      </c>
      <c r="AP37" s="25">
        <f>IFERROR(MATCH(AP$11,_calc_기준350!$CN$27:$EF$27,0),"")</f>
        <v>42</v>
      </c>
      <c r="AQ37" s="25">
        <f>IFERROR(MATCH(AQ$11,_calc_기준350!$CN$27:$EF$27,0),"")</f>
        <v>25</v>
      </c>
      <c r="AR37" s="25">
        <f>IFERROR(MATCH(AR$11,_calc_기준350!$CN$27:$EF$27,0),"")</f>
        <v>31</v>
      </c>
      <c r="AS37" s="25">
        <f>IFERROR(MATCH(AS$11,_calc_기준350!$CN$27:$EF$27,0),"")</f>
        <v>4</v>
      </c>
      <c r="AT37" s="25">
        <f>IFERROR(MATCH(AT$11,_calc_기준350!$CN$27:$EF$27,0),"")</f>
        <v>11</v>
      </c>
      <c r="AU37" s="25">
        <f>IFERROR(MATCH(AU$11,_calc_기준350!$CN$27:$EF$27,0),"")</f>
        <v>15</v>
      </c>
      <c r="AV37" s="25">
        <f>IFERROR(MATCH(AV$11,_calc_기준350!$CN$27:$EF$27,0),"")</f>
        <v>24</v>
      </c>
      <c r="AW37" s="25">
        <f>IFERROR(MATCH(AW$11,_calc_기준350!$CN$27:$EF$27,0),"")</f>
        <v>10</v>
      </c>
      <c r="AX37" s="25">
        <f>IFERROR(MATCH(AX$11,_calc_기준350!$CN$27:$EF$27,0),"")</f>
        <v>28</v>
      </c>
      <c r="AY37" s="25">
        <f>IFERROR(MATCH(AY$11,_calc_기준350!$CN$27:$EF$27,0),"")</f>
        <v>40</v>
      </c>
      <c r="AZ37" s="25">
        <f>IFERROR(MATCH(AZ$11,_calc_기준350!$CN$27:$EF$27,0),"")</f>
        <v>9</v>
      </c>
      <c r="BA37" s="25">
        <f>IFERROR(MATCH(BA$11,_calc_기준350!$CN$27:$EF$27,0),"")</f>
        <v>17</v>
      </c>
      <c r="BB37" s="25">
        <f>IFERROR(MATCH(BB$11,_calc_기준350!$CN$27:$EF$27,0),"")</f>
        <v>1</v>
      </c>
      <c r="BC37" s="25">
        <f>IFERROR(MATCH(BC$11,_calc_기준350!$CN$27:$EF$27,0),"")</f>
        <v>8</v>
      </c>
      <c r="BD37" s="25">
        <f>IFERROR(MATCH(BD$11,_calc_기준350!$CN$27:$EF$27,0),"")</f>
        <v>5</v>
      </c>
    </row>
    <row r="38" spans="1:56" ht="16.5" customHeight="1">
      <c r="A38" s="57">
        <f t="shared" si="2"/>
        <v>1218</v>
      </c>
      <c r="B38" s="40">
        <f>IFERROR(INDEX(전체당첨내역!$B:$B,MATCH($A38,전체당첨내역!$A:$A,0)),"")</f>
        <v>3</v>
      </c>
      <c r="C38" s="40">
        <f>IFERROR(INDEX(전체당첨내역!$C:$C,MATCH($A38,전체당첨내역!$A:$A,0)),"")</f>
        <v>28</v>
      </c>
      <c r="D38" s="40">
        <f>IFERROR(INDEX(전체당첨내역!$D:$D,MATCH($A38,전체당첨내역!$A:$A,0)),"")</f>
        <v>31</v>
      </c>
      <c r="E38" s="40">
        <f>IFERROR(INDEX(전체당첨내역!$E:$E,MATCH($A38,전체당첨내역!$A:$A,0)),"")</f>
        <v>32</v>
      </c>
      <c r="F38" s="40">
        <f>IFERROR(INDEX(전체당첨내역!$F:$F,MATCH($A38,전체당첨내역!$A:$A,0)),"")</f>
        <v>42</v>
      </c>
      <c r="G38" s="40">
        <f>IFERROR(INDEX(전체당첨내역!$G:$G,MATCH($A38,전체당첨내역!$A:$A,0)),"")</f>
        <v>45</v>
      </c>
      <c r="H38" s="45">
        <f>IFERROR(INDEX(전체당첨내역!$H:$H,MATCH($A38,전체당첨내역!$A:$A,0)),"")</f>
        <v>25</v>
      </c>
      <c r="I38" s="42">
        <f>IFERROR((INDEX(_calc_기준350!$CN$28:$EF$28,1,$B38)&gt;0)*(INDEX(_calc_기준350!$CN$28:$EF$28,1,$B38)&lt;=15)+(INDEX(_calc_기준350!$CN$28:$EF$28,1,$C38)&gt;0)*(INDEX(_calc_기준350!$CN$28:$EF$28,1,$C38)&lt;=15)+(INDEX(_calc_기준350!$CN$28:$EF$28,1,$D38)&gt;0)*(INDEX(_calc_기준350!$CN$28:$EF$28,1,$D38)&lt;=15)+(INDEX(_calc_기준350!$CN$28:$EF$28,1,$E38)&gt;0)*(INDEX(_calc_기준350!$CN$28:$EF$28,1,$E38)&lt;=15)+(INDEX(_calc_기준350!$CN$28:$EF$28,1,$F38)&gt;0)*(INDEX(_calc_기준350!$CN$28:$EF$28,1,$F38)&lt;=15)+(INDEX(_calc_기준350!$CN$28:$EF$28,1,$G38)&gt;0)*(INDEX(_calc_기준350!$CN$28:$EF$28,1,$G38)&lt;=15),"")</f>
        <v>1</v>
      </c>
      <c r="J38" s="40">
        <f>IFERROR((INDEX(_calc_기준350!$CN$28:$EF$28,1,$B38)&gt;15)*(INDEX(_calc_기준350!$CN$28:$EF$28,1,$B38)&lt;=30)+(INDEX(_calc_기준350!$CN$28:$EF$28,1,$C38)&gt;15)*(INDEX(_calc_기준350!$CN$28:$EF$28,1,$C38)&lt;=30)+(INDEX(_calc_기준350!$CN$28:$EF$28,1,$D38)&gt;15)*(INDEX(_calc_기준350!$CN$28:$EF$28,1,$D38)&lt;=30)+(INDEX(_calc_기준350!$CN$28:$EF$28,1,$E38)&gt;15)*(INDEX(_calc_기준350!$CN$28:$EF$28,1,$E38)&lt;=30)+(INDEX(_calc_기준350!$CN$28:$EF$28,1,$F38)&gt;15)*(INDEX(_calc_기준350!$CN$28:$EF$28,1,$F38)&lt;=30)+(INDEX(_calc_기준350!$CN$28:$EF$28,1,$G38)&gt;15)*(INDEX(_calc_기준350!$CN$28:$EF$28,1,$G38)&lt;=30),"")</f>
        <v>4</v>
      </c>
      <c r="K38" s="43">
        <f>IFERROR((INDEX(_calc_기준350!$CN$28:$EF$28,1,$B38)&gt;30)+(INDEX(_calc_기준350!$CN$28:$EF$28,1,$C38)&gt;30)+(INDEX(_calc_기준350!$CN$28:$EF$28,1,$D38)&gt;30)+(INDEX(_calc_기준350!$CN$28:$EF$28,1,$E38)&gt;30)+(INDEX(_calc_기준350!$CN$28:$EF$28,1,$F38)&gt;30)+(INDEX(_calc_기준350!$CN$28:$EF$28,1,$G38)&gt;30),"")</f>
        <v>1</v>
      </c>
      <c r="L38" s="25">
        <f>IFERROR(MATCH(L$11,_calc_기준350!$CN$28:$EF$28,0),"")</f>
        <v>45</v>
      </c>
      <c r="M38" s="25">
        <f>IFERROR(MATCH(M$11,_calc_기준350!$CN$28:$EF$28,0),"")</f>
        <v>18</v>
      </c>
      <c r="N38" s="25">
        <f>IFERROR(MATCH(N$11,_calc_기준350!$CN$28:$EF$28,0),"")</f>
        <v>21</v>
      </c>
      <c r="O38" s="25">
        <f>IFERROR(MATCH(O$11,_calc_기준350!$CN$28:$EF$28,0),"")</f>
        <v>13</v>
      </c>
      <c r="P38" s="25">
        <f>IFERROR(MATCH(P$11,_calc_기준350!$CN$28:$EF$28,0),"")</f>
        <v>22</v>
      </c>
      <c r="Q38" s="25">
        <f>IFERROR(MATCH(Q$11,_calc_기준350!$CN$28:$EF$28,0),"")</f>
        <v>35</v>
      </c>
      <c r="R38" s="25">
        <f>IFERROR(MATCH(R$11,_calc_기준350!$CN$28:$EF$28,0),"")</f>
        <v>14</v>
      </c>
      <c r="S38" s="25">
        <f>IFERROR(MATCH(S$11,_calc_기준350!$CN$28:$EF$28,0),"")</f>
        <v>34</v>
      </c>
      <c r="T38" s="25">
        <f>IFERROR(MATCH(T$11,_calc_기준350!$CN$28:$EF$28,0),"")</f>
        <v>44</v>
      </c>
      <c r="U38" s="25">
        <f>IFERROR(MATCH(U$11,_calc_기준350!$CN$28:$EF$28,0),"")</f>
        <v>12</v>
      </c>
      <c r="V38" s="25">
        <f>IFERROR(MATCH(V$11,_calc_기준350!$CN$28:$EF$28,0),"")</f>
        <v>38</v>
      </c>
      <c r="W38" s="25">
        <f>IFERROR(MATCH(W$11,_calc_기준350!$CN$28:$EF$28,0),"")</f>
        <v>33</v>
      </c>
      <c r="X38" s="25">
        <f>IFERROR(MATCH(X$11,_calc_기준350!$CN$28:$EF$28,0),"")</f>
        <v>6</v>
      </c>
      <c r="Y38" s="25">
        <f>IFERROR(MATCH(Y$11,_calc_기준350!$CN$28:$EF$28,0),"")</f>
        <v>29</v>
      </c>
      <c r="Z38" s="25">
        <f>IFERROR(MATCH(Z$11,_calc_기준350!$CN$28:$EF$28,0),"")</f>
        <v>37</v>
      </c>
      <c r="AA38" s="25">
        <f>IFERROR(MATCH(AA$11,_calc_기준350!$CN$28:$EF$28,0),"")</f>
        <v>2</v>
      </c>
      <c r="AB38" s="25">
        <f>IFERROR(MATCH(AB$11,_calc_기준350!$CN$28:$EF$28,0),"")</f>
        <v>7</v>
      </c>
      <c r="AC38" s="25">
        <f>IFERROR(MATCH(AC$11,_calc_기준350!$CN$28:$EF$28,0),"")</f>
        <v>32</v>
      </c>
      <c r="AD38" s="25">
        <f>IFERROR(MATCH(AD$11,_calc_기준350!$CN$28:$EF$28,0),"")</f>
        <v>39</v>
      </c>
      <c r="AE38" s="25">
        <f>IFERROR(MATCH(AE$11,_calc_기준350!$CN$28:$EF$28,0),"")</f>
        <v>3</v>
      </c>
      <c r="AF38" s="25">
        <f>IFERROR(MATCH(AF$11,_calc_기준350!$CN$28:$EF$28,0),"")</f>
        <v>26</v>
      </c>
      <c r="AG38" s="25">
        <f>IFERROR(MATCH(AG$11,_calc_기준350!$CN$28:$EF$28,0),"")</f>
        <v>30</v>
      </c>
      <c r="AH38" s="25">
        <f>IFERROR(MATCH(AH$11,_calc_기준350!$CN$28:$EF$28,0),"")</f>
        <v>16</v>
      </c>
      <c r="AI38" s="25">
        <f>IFERROR(MATCH(AI$11,_calc_기준350!$CN$28:$EF$28,0),"")</f>
        <v>42</v>
      </c>
      <c r="AJ38" s="25">
        <f>IFERROR(MATCH(AJ$11,_calc_기준350!$CN$28:$EF$28,0),"")</f>
        <v>43</v>
      </c>
      <c r="AK38" s="25">
        <f>IFERROR(MATCH(AK$11,_calc_기준350!$CN$28:$EF$28,0),"")</f>
        <v>31</v>
      </c>
      <c r="AL38" s="25">
        <f>IFERROR(MATCH(AL$11,_calc_기준350!$CN$28:$EF$28,0),"")</f>
        <v>36</v>
      </c>
      <c r="AM38" s="25">
        <f>IFERROR(MATCH(AM$11,_calc_기준350!$CN$28:$EF$28,0),"")</f>
        <v>20</v>
      </c>
      <c r="AN38" s="25">
        <f>IFERROR(MATCH(AN$11,_calc_기준350!$CN$28:$EF$28,0),"")</f>
        <v>19</v>
      </c>
      <c r="AO38" s="25">
        <f>IFERROR(MATCH(AO$11,_calc_기준350!$CN$28:$EF$28,0),"")</f>
        <v>23</v>
      </c>
      <c r="AP38" s="25">
        <f>IFERROR(MATCH(AP$11,_calc_기준350!$CN$28:$EF$28,0),"")</f>
        <v>25</v>
      </c>
      <c r="AQ38" s="25">
        <f>IFERROR(MATCH(AQ$11,_calc_기준350!$CN$28:$EF$28,0),"")</f>
        <v>41</v>
      </c>
      <c r="AR38" s="25">
        <f>IFERROR(MATCH(AR$11,_calc_기준350!$CN$28:$EF$28,0),"")</f>
        <v>27</v>
      </c>
      <c r="AS38" s="25">
        <f>IFERROR(MATCH(AS$11,_calc_기준350!$CN$28:$EF$28,0),"")</f>
        <v>28</v>
      </c>
      <c r="AT38" s="25">
        <f>IFERROR(MATCH(AT$11,_calc_기준350!$CN$28:$EF$28,0),"")</f>
        <v>4</v>
      </c>
      <c r="AU38" s="25">
        <f>IFERROR(MATCH(AU$11,_calc_기준350!$CN$28:$EF$28,0),"")</f>
        <v>11</v>
      </c>
      <c r="AV38" s="25">
        <f>IFERROR(MATCH(AV$11,_calc_기준350!$CN$28:$EF$28,0),"")</f>
        <v>15</v>
      </c>
      <c r="AW38" s="25">
        <f>IFERROR(MATCH(AW$11,_calc_기준350!$CN$28:$EF$28,0),"")</f>
        <v>17</v>
      </c>
      <c r="AX38" s="25">
        <f>IFERROR(MATCH(AX$11,_calc_기준350!$CN$28:$EF$28,0),"")</f>
        <v>10</v>
      </c>
      <c r="AY38" s="25">
        <f>IFERROR(MATCH(AY$11,_calc_기준350!$CN$28:$EF$28,0),"")</f>
        <v>24</v>
      </c>
      <c r="AZ38" s="25">
        <f>IFERROR(MATCH(AZ$11,_calc_기준350!$CN$28:$EF$28,0),"")</f>
        <v>40</v>
      </c>
      <c r="BA38" s="25">
        <f>IFERROR(MATCH(BA$11,_calc_기준350!$CN$28:$EF$28,0),"")</f>
        <v>1</v>
      </c>
      <c r="BB38" s="25">
        <f>IFERROR(MATCH(BB$11,_calc_기준350!$CN$28:$EF$28,0),"")</f>
        <v>9</v>
      </c>
      <c r="BC38" s="25">
        <f>IFERROR(MATCH(BC$11,_calc_기준350!$CN$28:$EF$28,0),"")</f>
        <v>8</v>
      </c>
      <c r="BD38" s="25">
        <f>IFERROR(MATCH(BD$11,_calc_기준350!$CN$28:$EF$28,0),"")</f>
        <v>5</v>
      </c>
    </row>
    <row r="39" spans="1:56" ht="16.5" customHeight="1">
      <c r="A39" s="57">
        <f t="shared" si="2"/>
        <v>1217</v>
      </c>
      <c r="B39" s="40">
        <f>IFERROR(INDEX(전체당첨내역!$B:$B,MATCH($A39,전체당첨내역!$A:$A,0)),"")</f>
        <v>8</v>
      </c>
      <c r="C39" s="40">
        <f>IFERROR(INDEX(전체당첨내역!$C:$C,MATCH($A39,전체당첨내역!$A:$A,0)),"")</f>
        <v>10</v>
      </c>
      <c r="D39" s="40">
        <f>IFERROR(INDEX(전체당첨내역!$D:$D,MATCH($A39,전체당첨내역!$A:$A,0)),"")</f>
        <v>15</v>
      </c>
      <c r="E39" s="40">
        <f>IFERROR(INDEX(전체당첨내역!$E:$E,MATCH($A39,전체당첨내역!$A:$A,0)),"")</f>
        <v>20</v>
      </c>
      <c r="F39" s="40">
        <f>IFERROR(INDEX(전체당첨내역!$F:$F,MATCH($A39,전체당첨내역!$A:$A,0)),"")</f>
        <v>29</v>
      </c>
      <c r="G39" s="40">
        <f>IFERROR(INDEX(전체당첨내역!$G:$G,MATCH($A39,전체당첨내역!$A:$A,0)),"")</f>
        <v>31</v>
      </c>
      <c r="H39" s="45">
        <f>IFERROR(INDEX(전체당첨내역!$H:$H,MATCH($A39,전체당첨내역!$A:$A,0)),"")</f>
        <v>41</v>
      </c>
      <c r="I39" s="42">
        <f>IFERROR((INDEX(_calc_기준350!$CN$29:$EF$29,1,$B39)&gt;0)*(INDEX(_calc_기준350!$CN$29:$EF$29,1,$B39)&lt;=15)+(INDEX(_calc_기준350!$CN$29:$EF$29,1,$C39)&gt;0)*(INDEX(_calc_기준350!$CN$29:$EF$29,1,$C39)&lt;=15)+(INDEX(_calc_기준350!$CN$29:$EF$29,1,$D39)&gt;0)*(INDEX(_calc_기준350!$CN$29:$EF$29,1,$D39)&lt;=15)+(INDEX(_calc_기준350!$CN$29:$EF$29,1,$E39)&gt;0)*(INDEX(_calc_기준350!$CN$29:$EF$29,1,$E39)&lt;=15)+(INDEX(_calc_기준350!$CN$29:$EF$29,1,$F39)&gt;0)*(INDEX(_calc_기준350!$CN$29:$EF$29,1,$F39)&lt;=15)+(INDEX(_calc_기준350!$CN$29:$EF$29,1,$G39)&gt;0)*(INDEX(_calc_기준350!$CN$29:$EF$29,1,$G39)&lt;=15),"")</f>
        <v>1</v>
      </c>
      <c r="J39" s="40">
        <f>IFERROR((INDEX(_calc_기준350!$CN$29:$EF$29,1,$B39)&gt;15)*(INDEX(_calc_기준350!$CN$29:$EF$29,1,$B39)&lt;=30)+(INDEX(_calc_기준350!$CN$29:$EF$29,1,$C39)&gt;15)*(INDEX(_calc_기준350!$CN$29:$EF$29,1,$C39)&lt;=30)+(INDEX(_calc_기준350!$CN$29:$EF$29,1,$D39)&gt;15)*(INDEX(_calc_기준350!$CN$29:$EF$29,1,$D39)&lt;=30)+(INDEX(_calc_기준350!$CN$29:$EF$29,1,$E39)&gt;15)*(INDEX(_calc_기준350!$CN$29:$EF$29,1,$E39)&lt;=30)+(INDEX(_calc_기준350!$CN$29:$EF$29,1,$F39)&gt;15)*(INDEX(_calc_기준350!$CN$29:$EF$29,1,$F39)&lt;=30)+(INDEX(_calc_기준350!$CN$29:$EF$29,1,$G39)&gt;15)*(INDEX(_calc_기준350!$CN$29:$EF$29,1,$G39)&lt;=30),"")</f>
        <v>2</v>
      </c>
      <c r="K39" s="43">
        <f>IFERROR((INDEX(_calc_기준350!$CN$29:$EF$29,1,$B39)&gt;30)+(INDEX(_calc_기준350!$CN$29:$EF$29,1,$C39)&gt;30)+(INDEX(_calc_기준350!$CN$29:$EF$29,1,$D39)&gt;30)+(INDEX(_calc_기준350!$CN$29:$EF$29,1,$E39)&gt;30)+(INDEX(_calc_기준350!$CN$29:$EF$29,1,$F39)&gt;30)+(INDEX(_calc_기준350!$CN$29:$EF$29,1,$G39)&gt;30),"")</f>
        <v>3</v>
      </c>
      <c r="L39" s="25">
        <f>IFERROR(MATCH(L$11,_calc_기준350!$CN$29:$EF$29,0),"")</f>
        <v>45</v>
      </c>
      <c r="M39" s="25">
        <f>IFERROR(MATCH(M$11,_calc_기준350!$CN$29:$EF$29,0),"")</f>
        <v>18</v>
      </c>
      <c r="N39" s="25">
        <f>IFERROR(MATCH(N$11,_calc_기준350!$CN$29:$EF$29,0),"")</f>
        <v>21</v>
      </c>
      <c r="O39" s="25">
        <f>IFERROR(MATCH(O$11,_calc_기준350!$CN$29:$EF$29,0),"")</f>
        <v>14</v>
      </c>
      <c r="P39" s="25">
        <f>IFERROR(MATCH(P$11,_calc_기준350!$CN$29:$EF$29,0),"")</f>
        <v>22</v>
      </c>
      <c r="Q39" s="25">
        <f>IFERROR(MATCH(Q$11,_calc_기준350!$CN$29:$EF$29,0),"")</f>
        <v>13</v>
      </c>
      <c r="R39" s="25">
        <f>IFERROR(MATCH(R$11,_calc_기준350!$CN$29:$EF$29,0),"")</f>
        <v>34</v>
      </c>
      <c r="S39" s="25">
        <f>IFERROR(MATCH(S$11,_calc_기준350!$CN$29:$EF$29,0),"")</f>
        <v>12</v>
      </c>
      <c r="T39" s="25">
        <f>IFERROR(MATCH(T$11,_calc_기준350!$CN$29:$EF$29,0),"")</f>
        <v>38</v>
      </c>
      <c r="U39" s="25">
        <f>IFERROR(MATCH(U$11,_calc_기준350!$CN$29:$EF$29,0),"")</f>
        <v>33</v>
      </c>
      <c r="V39" s="25">
        <f>IFERROR(MATCH(V$11,_calc_기준350!$CN$29:$EF$29,0),"")</f>
        <v>44</v>
      </c>
      <c r="W39" s="25">
        <f>IFERROR(MATCH(W$11,_calc_기준350!$CN$29:$EF$29,0),"")</f>
        <v>35</v>
      </c>
      <c r="X39" s="25">
        <f>IFERROR(MATCH(X$11,_calc_기준350!$CN$29:$EF$29,0),"")</f>
        <v>29</v>
      </c>
      <c r="Y39" s="25">
        <f>IFERROR(MATCH(Y$11,_calc_기준350!$CN$29:$EF$29,0),"")</f>
        <v>6</v>
      </c>
      <c r="Z39" s="25">
        <f>IFERROR(MATCH(Z$11,_calc_기준350!$CN$29:$EF$29,0),"")</f>
        <v>37</v>
      </c>
      <c r="AA39" s="25">
        <f>IFERROR(MATCH(AA$11,_calc_기준350!$CN$29:$EF$29,0),"")</f>
        <v>7</v>
      </c>
      <c r="AB39" s="25">
        <f>IFERROR(MATCH(AB$11,_calc_기준350!$CN$29:$EF$29,0),"")</f>
        <v>2</v>
      </c>
      <c r="AC39" s="25">
        <f>IFERROR(MATCH(AC$11,_calc_기준350!$CN$29:$EF$29,0),"")</f>
        <v>19</v>
      </c>
      <c r="AD39" s="25">
        <f>IFERROR(MATCH(AD$11,_calc_기준350!$CN$29:$EF$29,0),"")</f>
        <v>30</v>
      </c>
      <c r="AE39" s="25">
        <f>IFERROR(MATCH(AE$11,_calc_기준350!$CN$29:$EF$29,0),"")</f>
        <v>32</v>
      </c>
      <c r="AF39" s="25">
        <f>IFERROR(MATCH(AF$11,_calc_기준350!$CN$29:$EF$29,0),"")</f>
        <v>3</v>
      </c>
      <c r="AG39" s="25">
        <f>IFERROR(MATCH(AG$11,_calc_기준350!$CN$29:$EF$29,0),"")</f>
        <v>26</v>
      </c>
      <c r="AH39" s="25">
        <f>IFERROR(MATCH(AH$11,_calc_기준350!$CN$29:$EF$29,0),"")</f>
        <v>16</v>
      </c>
      <c r="AI39" s="25">
        <f>IFERROR(MATCH(AI$11,_calc_기준350!$CN$29:$EF$29,0),"")</f>
        <v>36</v>
      </c>
      <c r="AJ39" s="25">
        <f>IFERROR(MATCH(AJ$11,_calc_기준350!$CN$29:$EF$29,0),"")</f>
        <v>43</v>
      </c>
      <c r="AK39" s="25">
        <f>IFERROR(MATCH(AK$11,_calc_기준350!$CN$29:$EF$29,0),"")</f>
        <v>31</v>
      </c>
      <c r="AL39" s="25">
        <f>IFERROR(MATCH(AL$11,_calc_기준350!$CN$29:$EF$29,0),"")</f>
        <v>42</v>
      </c>
      <c r="AM39" s="25">
        <f>IFERROR(MATCH(AM$11,_calc_기준350!$CN$29:$EF$29,0),"")</f>
        <v>20</v>
      </c>
      <c r="AN39" s="25">
        <f>IFERROR(MATCH(AN$11,_calc_기준350!$CN$29:$EF$29,0),"")</f>
        <v>39</v>
      </c>
      <c r="AO39" s="25">
        <f>IFERROR(MATCH(AO$11,_calc_기준350!$CN$29:$EF$29,0),"")</f>
        <v>25</v>
      </c>
      <c r="AP39" s="25">
        <f>IFERROR(MATCH(AP$11,_calc_기준350!$CN$29:$EF$29,0),"")</f>
        <v>28</v>
      </c>
      <c r="AQ39" s="25">
        <f>IFERROR(MATCH(AQ$11,_calc_기준350!$CN$29:$EF$29,0),"")</f>
        <v>4</v>
      </c>
      <c r="AR39" s="25">
        <f>IFERROR(MATCH(AR$11,_calc_기준350!$CN$29:$EF$29,0),"")</f>
        <v>27</v>
      </c>
      <c r="AS39" s="25">
        <f>IFERROR(MATCH(AS$11,_calc_기준350!$CN$29:$EF$29,0),"")</f>
        <v>10</v>
      </c>
      <c r="AT39" s="25">
        <f>IFERROR(MATCH(AT$11,_calc_기준350!$CN$29:$EF$29,0),"")</f>
        <v>11</v>
      </c>
      <c r="AU39" s="25">
        <f>IFERROR(MATCH(AU$11,_calc_기준350!$CN$29:$EF$29,0),"")</f>
        <v>17</v>
      </c>
      <c r="AV39" s="25">
        <f>IFERROR(MATCH(AV$11,_calc_기준350!$CN$29:$EF$29,0),"")</f>
        <v>15</v>
      </c>
      <c r="AW39" s="25">
        <f>IFERROR(MATCH(AW$11,_calc_기준350!$CN$29:$EF$29,0),"")</f>
        <v>41</v>
      </c>
      <c r="AX39" s="25">
        <f>IFERROR(MATCH(AX$11,_calc_기준350!$CN$29:$EF$29,0),"")</f>
        <v>24</v>
      </c>
      <c r="AY39" s="25">
        <f>IFERROR(MATCH(AY$11,_calc_기준350!$CN$29:$EF$29,0),"")</f>
        <v>23</v>
      </c>
      <c r="AZ39" s="25">
        <f>IFERROR(MATCH(AZ$11,_calc_기준350!$CN$29:$EF$29,0),"")</f>
        <v>1</v>
      </c>
      <c r="BA39" s="25">
        <f>IFERROR(MATCH(BA$11,_calc_기준350!$CN$29:$EF$29,0),"")</f>
        <v>9</v>
      </c>
      <c r="BB39" s="25">
        <f>IFERROR(MATCH(BB$11,_calc_기준350!$CN$29:$EF$29,0),"")</f>
        <v>40</v>
      </c>
      <c r="BC39" s="25">
        <f>IFERROR(MATCH(BC$11,_calc_기준350!$CN$29:$EF$29,0),"")</f>
        <v>8</v>
      </c>
      <c r="BD39" s="25">
        <f>IFERROR(MATCH(BD$11,_calc_기준350!$CN$29:$EF$29,0),"")</f>
        <v>5</v>
      </c>
    </row>
    <row r="40" spans="1:56" ht="16.5" customHeight="1">
      <c r="A40" s="57">
        <f t="shared" si="2"/>
        <v>1216</v>
      </c>
      <c r="B40" s="40">
        <f>IFERROR(INDEX(전체당첨내역!$B:$B,MATCH($A40,전체당첨내역!$A:$A,0)),"")</f>
        <v>3</v>
      </c>
      <c r="C40" s="40">
        <f>IFERROR(INDEX(전체당첨내역!$C:$C,MATCH($A40,전체당첨내역!$A:$A,0)),"")</f>
        <v>10</v>
      </c>
      <c r="D40" s="40">
        <f>IFERROR(INDEX(전체당첨내역!$D:$D,MATCH($A40,전체당첨내역!$A:$A,0)),"")</f>
        <v>14</v>
      </c>
      <c r="E40" s="40">
        <f>IFERROR(INDEX(전체당첨내역!$E:$E,MATCH($A40,전체당첨내역!$A:$A,0)),"")</f>
        <v>15</v>
      </c>
      <c r="F40" s="40">
        <f>IFERROR(INDEX(전체당첨내역!$F:$F,MATCH($A40,전체당첨내역!$A:$A,0)),"")</f>
        <v>23</v>
      </c>
      <c r="G40" s="40">
        <f>IFERROR(INDEX(전체당첨내역!$G:$G,MATCH($A40,전체당첨내역!$A:$A,0)),"")</f>
        <v>24</v>
      </c>
      <c r="H40" s="45">
        <f>IFERROR(INDEX(전체당첨내역!$H:$H,MATCH($A40,전체당첨내역!$A:$A,0)),"")</f>
        <v>25</v>
      </c>
      <c r="I40" s="42">
        <f>IFERROR((INDEX(_calc_기준350!$CN$30:$EF$30,1,$B40)&gt;0)*(INDEX(_calc_기준350!$CN$30:$EF$30,1,$B40)&lt;=15)+(INDEX(_calc_기준350!$CN$30:$EF$30,1,$C40)&gt;0)*(INDEX(_calc_기준350!$CN$30:$EF$30,1,$C40)&lt;=15)+(INDEX(_calc_기준350!$CN$30:$EF$30,1,$D40)&gt;0)*(INDEX(_calc_기준350!$CN$30:$EF$30,1,$D40)&lt;=15)+(INDEX(_calc_기준350!$CN$30:$EF$30,1,$E40)&gt;0)*(INDEX(_calc_기준350!$CN$30:$EF$30,1,$E40)&lt;=15)+(INDEX(_calc_기준350!$CN$30:$EF$30,1,$F40)&gt;0)*(INDEX(_calc_기준350!$CN$30:$EF$30,1,$F40)&lt;=15)+(INDEX(_calc_기준350!$CN$30:$EF$30,1,$G40)&gt;0)*(INDEX(_calc_기준350!$CN$30:$EF$30,1,$G40)&lt;=15),"")</f>
        <v>1</v>
      </c>
      <c r="J40" s="40">
        <f>IFERROR((INDEX(_calc_기준350!$CN$30:$EF$30,1,$B40)&gt;15)*(INDEX(_calc_기준350!$CN$30:$EF$30,1,$B40)&lt;=30)+(INDEX(_calc_기준350!$CN$30:$EF$30,1,$C40)&gt;15)*(INDEX(_calc_기준350!$CN$30:$EF$30,1,$C40)&lt;=30)+(INDEX(_calc_기준350!$CN$30:$EF$30,1,$D40)&gt;15)*(INDEX(_calc_기준350!$CN$30:$EF$30,1,$D40)&lt;=30)+(INDEX(_calc_기준350!$CN$30:$EF$30,1,$E40)&gt;15)*(INDEX(_calc_기준350!$CN$30:$EF$30,1,$E40)&lt;=30)+(INDEX(_calc_기준350!$CN$30:$EF$30,1,$F40)&gt;15)*(INDEX(_calc_기준350!$CN$30:$EF$30,1,$F40)&lt;=30)+(INDEX(_calc_기준350!$CN$30:$EF$30,1,$G40)&gt;15)*(INDEX(_calc_기준350!$CN$30:$EF$30,1,$G40)&lt;=30),"")</f>
        <v>3</v>
      </c>
      <c r="K40" s="43">
        <f>IFERROR((INDEX(_calc_기준350!$CN$30:$EF$30,1,$B40)&gt;30)+(INDEX(_calc_기준350!$CN$30:$EF$30,1,$C40)&gt;30)+(INDEX(_calc_기준350!$CN$30:$EF$30,1,$D40)&gt;30)+(INDEX(_calc_기준350!$CN$30:$EF$30,1,$E40)&gt;30)+(INDEX(_calc_기준350!$CN$30:$EF$30,1,$F40)&gt;30)+(INDEX(_calc_기준350!$CN$30:$EF$30,1,$G40)&gt;30),"")</f>
        <v>2</v>
      </c>
      <c r="L40" s="25">
        <f>IFERROR(MATCH(L$11,_calc_기준350!$CN$30:$EF$30,0),"")</f>
        <v>45</v>
      </c>
      <c r="M40" s="25">
        <f>IFERROR(MATCH(M$11,_calc_기준350!$CN$30:$EF$30,0),"")</f>
        <v>18</v>
      </c>
      <c r="N40" s="25">
        <f>IFERROR(MATCH(N$11,_calc_기준350!$CN$30:$EF$30,0),"")</f>
        <v>21</v>
      </c>
      <c r="O40" s="25">
        <f>IFERROR(MATCH(O$11,_calc_기준350!$CN$30:$EF$30,0),"")</f>
        <v>22</v>
      </c>
      <c r="P40" s="25">
        <f>IFERROR(MATCH(P$11,_calc_기준350!$CN$30:$EF$30,0),"")</f>
        <v>13</v>
      </c>
      <c r="Q40" s="25">
        <f>IFERROR(MATCH(Q$11,_calc_기준350!$CN$30:$EF$30,0),"")</f>
        <v>34</v>
      </c>
      <c r="R40" s="25">
        <f>IFERROR(MATCH(R$11,_calc_기준350!$CN$30:$EF$30,0),"")</f>
        <v>14</v>
      </c>
      <c r="S40" s="25">
        <f>IFERROR(MATCH(S$11,_calc_기준350!$CN$30:$EF$30,0),"")</f>
        <v>44</v>
      </c>
      <c r="T40" s="25">
        <f>IFERROR(MATCH(T$11,_calc_기준350!$CN$30:$EF$30,0),"")</f>
        <v>12</v>
      </c>
      <c r="U40" s="25">
        <f>IFERROR(MATCH(U$11,_calc_기준350!$CN$30:$EF$30,0),"")</f>
        <v>38</v>
      </c>
      <c r="V40" s="25">
        <f>IFERROR(MATCH(V$11,_calc_기준350!$CN$30:$EF$30,0),"")</f>
        <v>33</v>
      </c>
      <c r="W40" s="25">
        <f>IFERROR(MATCH(W$11,_calc_기준350!$CN$30:$EF$30,0),"")</f>
        <v>29</v>
      </c>
      <c r="X40" s="25">
        <f>IFERROR(MATCH(X$11,_calc_기준350!$CN$30:$EF$30,0),"")</f>
        <v>35</v>
      </c>
      <c r="Y40" s="25">
        <f>IFERROR(MATCH(Y$11,_calc_기준350!$CN$30:$EF$30,0),"")</f>
        <v>37</v>
      </c>
      <c r="Z40" s="25">
        <f>IFERROR(MATCH(Z$11,_calc_기준350!$CN$30:$EF$30,0),"")</f>
        <v>6</v>
      </c>
      <c r="AA40" s="25">
        <f>IFERROR(MATCH(AA$11,_calc_기준350!$CN$30:$EF$30,0),"")</f>
        <v>19</v>
      </c>
      <c r="AB40" s="25">
        <f>IFERROR(MATCH(AB$11,_calc_기준350!$CN$30:$EF$30,0),"")</f>
        <v>26</v>
      </c>
      <c r="AC40" s="25">
        <f>IFERROR(MATCH(AC$11,_calc_기준350!$CN$30:$EF$30,0),"")</f>
        <v>2</v>
      </c>
      <c r="AD40" s="25">
        <f>IFERROR(MATCH(AD$11,_calc_기준350!$CN$30:$EF$30,0),"")</f>
        <v>7</v>
      </c>
      <c r="AE40" s="25">
        <f>IFERROR(MATCH(AE$11,_calc_기준350!$CN$30:$EF$30,0),"")</f>
        <v>32</v>
      </c>
      <c r="AF40" s="25">
        <f>IFERROR(MATCH(AF$11,_calc_기준350!$CN$30:$EF$30,0),"")</f>
        <v>3</v>
      </c>
      <c r="AG40" s="25">
        <f>IFERROR(MATCH(AG$11,_calc_기준350!$CN$30:$EF$30,0),"")</f>
        <v>30</v>
      </c>
      <c r="AH40" s="25">
        <f>IFERROR(MATCH(AH$11,_calc_기준350!$CN$30:$EF$30,0),"")</f>
        <v>16</v>
      </c>
      <c r="AI40" s="25">
        <f>IFERROR(MATCH(AI$11,_calc_기준350!$CN$30:$EF$30,0),"")</f>
        <v>43</v>
      </c>
      <c r="AJ40" s="25">
        <f>IFERROR(MATCH(AJ$11,_calc_기준350!$CN$30:$EF$30,0),"")</f>
        <v>20</v>
      </c>
      <c r="AK40" s="25">
        <f>IFERROR(MATCH(AK$11,_calc_기준350!$CN$30:$EF$30,0),"")</f>
        <v>31</v>
      </c>
      <c r="AL40" s="25">
        <f>IFERROR(MATCH(AL$11,_calc_기준350!$CN$30:$EF$30,0),"")</f>
        <v>36</v>
      </c>
      <c r="AM40" s="25">
        <f>IFERROR(MATCH(AM$11,_calc_기준350!$CN$30:$EF$30,0),"")</f>
        <v>39</v>
      </c>
      <c r="AN40" s="25">
        <f>IFERROR(MATCH(AN$11,_calc_기준350!$CN$30:$EF$30,0),"")</f>
        <v>15</v>
      </c>
      <c r="AO40" s="25">
        <f>IFERROR(MATCH(AO$11,_calc_기준350!$CN$30:$EF$30,0),"")</f>
        <v>10</v>
      </c>
      <c r="AP40" s="25">
        <f>IFERROR(MATCH(AP$11,_calc_기준350!$CN$30:$EF$30,0),"")</f>
        <v>41</v>
      </c>
      <c r="AQ40" s="25">
        <f>IFERROR(MATCH(AQ$11,_calc_기준350!$CN$30:$EF$30,0),"")</f>
        <v>4</v>
      </c>
      <c r="AR40" s="25">
        <f>IFERROR(MATCH(AR$11,_calc_기준350!$CN$30:$EF$30,0),"")</f>
        <v>11</v>
      </c>
      <c r="AS40" s="25">
        <f>IFERROR(MATCH(AS$11,_calc_기준350!$CN$30:$EF$30,0),"")</f>
        <v>42</v>
      </c>
      <c r="AT40" s="25">
        <f>IFERROR(MATCH(AT$11,_calc_기준350!$CN$30:$EF$30,0),"")</f>
        <v>27</v>
      </c>
      <c r="AU40" s="25">
        <f>IFERROR(MATCH(AU$11,_calc_기준350!$CN$30:$EF$30,0),"")</f>
        <v>28</v>
      </c>
      <c r="AV40" s="25">
        <f>IFERROR(MATCH(AV$11,_calc_기준350!$CN$30:$EF$30,0),"")</f>
        <v>25</v>
      </c>
      <c r="AW40" s="25">
        <f>IFERROR(MATCH(AW$11,_calc_기준350!$CN$30:$EF$30,0),"")</f>
        <v>17</v>
      </c>
      <c r="AX40" s="25">
        <f>IFERROR(MATCH(AX$11,_calc_기준350!$CN$30:$EF$30,0),"")</f>
        <v>24</v>
      </c>
      <c r="AY40" s="25">
        <f>IFERROR(MATCH(AY$11,_calc_기준350!$CN$30:$EF$30,0),"")</f>
        <v>23</v>
      </c>
      <c r="AZ40" s="25">
        <f>IFERROR(MATCH(AZ$11,_calc_기준350!$CN$30:$EF$30,0),"")</f>
        <v>9</v>
      </c>
      <c r="BA40" s="25">
        <f>IFERROR(MATCH(BA$11,_calc_기준350!$CN$30:$EF$30,0),"")</f>
        <v>1</v>
      </c>
      <c r="BB40" s="25">
        <f>IFERROR(MATCH(BB$11,_calc_기준350!$CN$30:$EF$30,0),"")</f>
        <v>40</v>
      </c>
      <c r="BC40" s="25">
        <f>IFERROR(MATCH(BC$11,_calc_기준350!$CN$30:$EF$30,0),"")</f>
        <v>8</v>
      </c>
      <c r="BD40" s="25">
        <f>IFERROR(MATCH(BD$11,_calc_기준350!$CN$30:$EF$30,0),"")</f>
        <v>5</v>
      </c>
    </row>
    <row r="41" spans="1:56" ht="16.5" customHeight="1">
      <c r="A41" s="57">
        <f t="shared" si="2"/>
        <v>1215</v>
      </c>
      <c r="B41" s="40">
        <f>IFERROR(INDEX(전체당첨내역!$B:$B,MATCH($A41,전체당첨내역!$A:$A,0)),"")</f>
        <v>13</v>
      </c>
      <c r="C41" s="40">
        <f>IFERROR(INDEX(전체당첨내역!$C:$C,MATCH($A41,전체당첨내역!$A:$A,0)),"")</f>
        <v>15</v>
      </c>
      <c r="D41" s="40">
        <f>IFERROR(INDEX(전체당첨내역!$D:$D,MATCH($A41,전체당첨내역!$A:$A,0)),"")</f>
        <v>19</v>
      </c>
      <c r="E41" s="40">
        <f>IFERROR(INDEX(전체당첨내역!$E:$E,MATCH($A41,전체당첨내역!$A:$A,0)),"")</f>
        <v>21</v>
      </c>
      <c r="F41" s="40">
        <f>IFERROR(INDEX(전체당첨내역!$F:$F,MATCH($A41,전체당첨내역!$A:$A,0)),"")</f>
        <v>44</v>
      </c>
      <c r="G41" s="40">
        <f>IFERROR(INDEX(전체당첨내역!$G:$G,MATCH($A41,전체당첨내역!$A:$A,0)),"")</f>
        <v>45</v>
      </c>
      <c r="H41" s="45">
        <f>IFERROR(INDEX(전체당첨내역!$H:$H,MATCH($A41,전체당첨내역!$A:$A,0)),"")</f>
        <v>39</v>
      </c>
      <c r="I41" s="42">
        <f>IFERROR((INDEX(_calc_기준350!$CN$31:$EF$31,1,$B41)&gt;0)*(INDEX(_calc_기준350!$CN$31:$EF$31,1,$B41)&lt;=15)+(INDEX(_calc_기준350!$CN$31:$EF$31,1,$C41)&gt;0)*(INDEX(_calc_기준350!$CN$31:$EF$31,1,$C41)&lt;=15)+(INDEX(_calc_기준350!$CN$31:$EF$31,1,$D41)&gt;0)*(INDEX(_calc_기준350!$CN$31:$EF$31,1,$D41)&lt;=15)+(INDEX(_calc_기준350!$CN$31:$EF$31,1,$E41)&gt;0)*(INDEX(_calc_기준350!$CN$31:$EF$31,1,$E41)&lt;=15)+(INDEX(_calc_기준350!$CN$31:$EF$31,1,$F41)&gt;0)*(INDEX(_calc_기준350!$CN$31:$EF$31,1,$F41)&lt;=15)+(INDEX(_calc_기준350!$CN$31:$EF$31,1,$G41)&gt;0)*(INDEX(_calc_기준350!$CN$31:$EF$31,1,$G41)&lt;=15),"")</f>
        <v>6</v>
      </c>
      <c r="J41" s="40">
        <f>IFERROR((INDEX(_calc_기준350!$CN$31:$EF$31,1,$B41)&gt;15)*(INDEX(_calc_기준350!$CN$31:$EF$31,1,$B41)&lt;=30)+(INDEX(_calc_기준350!$CN$31:$EF$31,1,$C41)&gt;15)*(INDEX(_calc_기준350!$CN$31:$EF$31,1,$C41)&lt;=30)+(INDEX(_calc_기준350!$CN$31:$EF$31,1,$D41)&gt;15)*(INDEX(_calc_기준350!$CN$31:$EF$31,1,$D41)&lt;=30)+(INDEX(_calc_기준350!$CN$31:$EF$31,1,$E41)&gt;15)*(INDEX(_calc_기준350!$CN$31:$EF$31,1,$E41)&lt;=30)+(INDEX(_calc_기준350!$CN$31:$EF$31,1,$F41)&gt;15)*(INDEX(_calc_기준350!$CN$31:$EF$31,1,$F41)&lt;=30)+(INDEX(_calc_기준350!$CN$31:$EF$31,1,$G41)&gt;15)*(INDEX(_calc_기준350!$CN$31:$EF$31,1,$G41)&lt;=30),"")</f>
        <v>0</v>
      </c>
      <c r="K41" s="43">
        <f>IFERROR((INDEX(_calc_기준350!$CN$31:$EF$31,1,$B41)&gt;30)+(INDEX(_calc_기준350!$CN$31:$EF$31,1,$C41)&gt;30)+(INDEX(_calc_기준350!$CN$31:$EF$31,1,$D41)&gt;30)+(INDEX(_calc_기준350!$CN$31:$EF$31,1,$E41)&gt;30)+(INDEX(_calc_기준350!$CN$31:$EF$31,1,$F41)&gt;30)+(INDEX(_calc_기준350!$CN$31:$EF$31,1,$G41)&gt;30),"")</f>
        <v>0</v>
      </c>
      <c r="L41" s="25">
        <f>IFERROR(MATCH(L$11,_calc_기준350!$CN$31:$EF$31,0),"")</f>
        <v>22</v>
      </c>
      <c r="M41" s="25">
        <f>IFERROR(MATCH(M$11,_calc_기준350!$CN$31:$EF$31,0),"")</f>
        <v>45</v>
      </c>
      <c r="N41" s="25">
        <f>IFERROR(MATCH(N$11,_calc_기준350!$CN$31:$EF$31,0),"")</f>
        <v>18</v>
      </c>
      <c r="O41" s="25">
        <f>IFERROR(MATCH(O$11,_calc_기준350!$CN$31:$EF$31,0),"")</f>
        <v>21</v>
      </c>
      <c r="P41" s="25">
        <f>IFERROR(MATCH(P$11,_calc_기준350!$CN$31:$EF$31,0),"")</f>
        <v>13</v>
      </c>
      <c r="Q41" s="25">
        <f>IFERROR(MATCH(Q$11,_calc_기준350!$CN$31:$EF$31,0),"")</f>
        <v>34</v>
      </c>
      <c r="R41" s="25">
        <f>IFERROR(MATCH(R$11,_calc_기준350!$CN$31:$EF$31,0),"")</f>
        <v>14</v>
      </c>
      <c r="S41" s="25">
        <f>IFERROR(MATCH(S$11,_calc_기준350!$CN$31:$EF$31,0),"")</f>
        <v>33</v>
      </c>
      <c r="T41" s="25">
        <f>IFERROR(MATCH(T$11,_calc_기준350!$CN$31:$EF$31,0),"")</f>
        <v>12</v>
      </c>
      <c r="U41" s="25">
        <f>IFERROR(MATCH(U$11,_calc_기준350!$CN$31:$EF$31,0),"")</f>
        <v>44</v>
      </c>
      <c r="V41" s="25">
        <f>IFERROR(MATCH(V$11,_calc_기준350!$CN$31:$EF$31,0),"")</f>
        <v>15</v>
      </c>
      <c r="W41" s="25">
        <f>IFERROR(MATCH(W$11,_calc_기준350!$CN$31:$EF$31,0),"")</f>
        <v>19</v>
      </c>
      <c r="X41" s="25">
        <f>IFERROR(MATCH(X$11,_calc_기준350!$CN$31:$EF$31,0),"")</f>
        <v>35</v>
      </c>
      <c r="Y41" s="25">
        <f>IFERROR(MATCH(Y$11,_calc_기준350!$CN$31:$EF$31,0),"")</f>
        <v>37</v>
      </c>
      <c r="Z41" s="25">
        <f>IFERROR(MATCH(Z$11,_calc_기준350!$CN$31:$EF$31,0),"")</f>
        <v>38</v>
      </c>
      <c r="AA41" s="25">
        <f>IFERROR(MATCH(AA$11,_calc_기준350!$CN$31:$EF$31,0),"")</f>
        <v>2</v>
      </c>
      <c r="AB41" s="25">
        <f>IFERROR(MATCH(AB$11,_calc_기준350!$CN$31:$EF$31,0),"")</f>
        <v>6</v>
      </c>
      <c r="AC41" s="25">
        <f>IFERROR(MATCH(AC$11,_calc_기준350!$CN$31:$EF$31,0),"")</f>
        <v>30</v>
      </c>
      <c r="AD41" s="25">
        <f>IFERROR(MATCH(AD$11,_calc_기준350!$CN$31:$EF$31,0),"")</f>
        <v>32</v>
      </c>
      <c r="AE41" s="25">
        <f>IFERROR(MATCH(AE$11,_calc_기준350!$CN$31:$EF$31,0),"")</f>
        <v>3</v>
      </c>
      <c r="AF41" s="25">
        <f>IFERROR(MATCH(AF$11,_calc_기준350!$CN$31:$EF$31,0),"")</f>
        <v>26</v>
      </c>
      <c r="AG41" s="25">
        <f>IFERROR(MATCH(AG$11,_calc_기준350!$CN$31:$EF$31,0),"")</f>
        <v>16</v>
      </c>
      <c r="AH41" s="25">
        <f>IFERROR(MATCH(AH$11,_calc_기준350!$CN$31:$EF$31,0),"")</f>
        <v>43</v>
      </c>
      <c r="AI41" s="25">
        <f>IFERROR(MATCH(AI$11,_calc_기준350!$CN$31:$EF$31,0),"")</f>
        <v>7</v>
      </c>
      <c r="AJ41" s="25">
        <f>IFERROR(MATCH(AJ$11,_calc_기준350!$CN$31:$EF$31,0),"")</f>
        <v>20</v>
      </c>
      <c r="AK41" s="25">
        <f>IFERROR(MATCH(AK$11,_calc_기준350!$CN$31:$EF$31,0),"")</f>
        <v>29</v>
      </c>
      <c r="AL41" s="25">
        <f>IFERROR(MATCH(AL$11,_calc_기준350!$CN$31:$EF$31,0),"")</f>
        <v>31</v>
      </c>
      <c r="AM41" s="25">
        <f>IFERROR(MATCH(AM$11,_calc_기준350!$CN$31:$EF$31,0),"")</f>
        <v>36</v>
      </c>
      <c r="AN41" s="25">
        <f>IFERROR(MATCH(AN$11,_calc_기준350!$CN$31:$EF$31,0),"")</f>
        <v>39</v>
      </c>
      <c r="AO41" s="25">
        <f>IFERROR(MATCH(AO$11,_calc_기준350!$CN$31:$EF$31,0),"")</f>
        <v>10</v>
      </c>
      <c r="AP41" s="25">
        <f>IFERROR(MATCH(AP$11,_calc_기준350!$CN$31:$EF$31,0),"")</f>
        <v>41</v>
      </c>
      <c r="AQ41" s="25">
        <f>IFERROR(MATCH(AQ$11,_calc_기준350!$CN$31:$EF$31,0),"")</f>
        <v>4</v>
      </c>
      <c r="AR41" s="25">
        <f>IFERROR(MATCH(AR$11,_calc_기준350!$CN$31:$EF$31,0),"")</f>
        <v>11</v>
      </c>
      <c r="AS41" s="25">
        <f>IFERROR(MATCH(AS$11,_calc_기준350!$CN$31:$EF$31,0),"")</f>
        <v>27</v>
      </c>
      <c r="AT41" s="25">
        <f>IFERROR(MATCH(AT$11,_calc_기준350!$CN$31:$EF$31,0),"")</f>
        <v>42</v>
      </c>
      <c r="AU41" s="25">
        <f>IFERROR(MATCH(AU$11,_calc_기준350!$CN$31:$EF$31,0),"")</f>
        <v>24</v>
      </c>
      <c r="AV41" s="25">
        <f>IFERROR(MATCH(AV$11,_calc_기준350!$CN$31:$EF$31,0),"")</f>
        <v>25</v>
      </c>
      <c r="AW41" s="25">
        <f>IFERROR(MATCH(AW$11,_calc_기준350!$CN$31:$EF$31,0),"")</f>
        <v>28</v>
      </c>
      <c r="AX41" s="25">
        <f>IFERROR(MATCH(AX$11,_calc_기준350!$CN$31:$EF$31,0),"")</f>
        <v>17</v>
      </c>
      <c r="AY41" s="25">
        <f>IFERROR(MATCH(AY$11,_calc_기준350!$CN$31:$EF$31,0),"")</f>
        <v>23</v>
      </c>
      <c r="AZ41" s="25">
        <f>IFERROR(MATCH(AZ$11,_calc_기준350!$CN$31:$EF$31,0),"")</f>
        <v>1</v>
      </c>
      <c r="BA41" s="25">
        <f>IFERROR(MATCH(BA$11,_calc_기준350!$CN$31:$EF$31,0),"")</f>
        <v>9</v>
      </c>
      <c r="BB41" s="25">
        <f>IFERROR(MATCH(BB$11,_calc_기준350!$CN$31:$EF$31,0),"")</f>
        <v>40</v>
      </c>
      <c r="BC41" s="25">
        <f>IFERROR(MATCH(BC$11,_calc_기준350!$CN$31:$EF$31,0),"")</f>
        <v>8</v>
      </c>
      <c r="BD41" s="25">
        <f>IFERROR(MATCH(BD$11,_calc_기준350!$CN$31:$EF$31,0),"")</f>
        <v>5</v>
      </c>
    </row>
    <row r="42" spans="1:56" ht="16.5" customHeight="1">
      <c r="A42" s="57">
        <f t="shared" si="2"/>
        <v>1214</v>
      </c>
      <c r="B42" s="40">
        <f>IFERROR(INDEX(전체당첨내역!$B:$B,MATCH($A42,전체당첨내역!$A:$A,0)),"")</f>
        <v>10</v>
      </c>
      <c r="C42" s="40">
        <f>IFERROR(INDEX(전체당첨내역!$C:$C,MATCH($A42,전체당첨내역!$A:$A,0)),"")</f>
        <v>15</v>
      </c>
      <c r="D42" s="40">
        <f>IFERROR(INDEX(전체당첨내역!$D:$D,MATCH($A42,전체당첨내역!$A:$A,0)),"")</f>
        <v>19</v>
      </c>
      <c r="E42" s="40">
        <f>IFERROR(INDEX(전체당첨내역!$E:$E,MATCH($A42,전체당첨내역!$A:$A,0)),"")</f>
        <v>27</v>
      </c>
      <c r="F42" s="40">
        <f>IFERROR(INDEX(전체당첨내역!$F:$F,MATCH($A42,전체당첨내역!$A:$A,0)),"")</f>
        <v>30</v>
      </c>
      <c r="G42" s="40">
        <f>IFERROR(INDEX(전체당첨내역!$G:$G,MATCH($A42,전체당첨내역!$A:$A,0)),"")</f>
        <v>33</v>
      </c>
      <c r="H42" s="45">
        <f>IFERROR(INDEX(전체당첨내역!$H:$H,MATCH($A42,전체당첨내역!$A:$A,0)),"")</f>
        <v>14</v>
      </c>
      <c r="I42" s="42">
        <f>IFERROR((INDEX(_calc_기준350!$CN$32:$EF$32,1,$B42)&gt;0)*(INDEX(_calc_기준350!$CN$32:$EF$32,1,$B42)&lt;=15)+(INDEX(_calc_기준350!$CN$32:$EF$32,1,$C42)&gt;0)*(INDEX(_calc_기준350!$CN$32:$EF$32,1,$C42)&lt;=15)+(INDEX(_calc_기준350!$CN$32:$EF$32,1,$D42)&gt;0)*(INDEX(_calc_기준350!$CN$32:$EF$32,1,$D42)&lt;=15)+(INDEX(_calc_기준350!$CN$32:$EF$32,1,$E42)&gt;0)*(INDEX(_calc_기준350!$CN$32:$EF$32,1,$E42)&lt;=15)+(INDEX(_calc_기준350!$CN$32:$EF$32,1,$F42)&gt;0)*(INDEX(_calc_기준350!$CN$32:$EF$32,1,$F42)&lt;=15)+(INDEX(_calc_기준350!$CN$32:$EF$32,1,$G42)&gt;0)*(INDEX(_calc_기준350!$CN$32:$EF$32,1,$G42)&lt;=15),"")</f>
        <v>4</v>
      </c>
      <c r="J42" s="40">
        <f>IFERROR((INDEX(_calc_기준350!$CN$32:$EF$32,1,$B42)&gt;15)*(INDEX(_calc_기준350!$CN$32:$EF$32,1,$B42)&lt;=30)+(INDEX(_calc_기준350!$CN$32:$EF$32,1,$C42)&gt;15)*(INDEX(_calc_기준350!$CN$32:$EF$32,1,$C42)&lt;=30)+(INDEX(_calc_기준350!$CN$32:$EF$32,1,$D42)&gt;15)*(INDEX(_calc_기준350!$CN$32:$EF$32,1,$D42)&lt;=30)+(INDEX(_calc_기준350!$CN$32:$EF$32,1,$E42)&gt;15)*(INDEX(_calc_기준350!$CN$32:$EF$32,1,$E42)&lt;=30)+(INDEX(_calc_기준350!$CN$32:$EF$32,1,$F42)&gt;15)*(INDEX(_calc_기준350!$CN$32:$EF$32,1,$F42)&lt;=30)+(INDEX(_calc_기준350!$CN$32:$EF$32,1,$G42)&gt;15)*(INDEX(_calc_기준350!$CN$32:$EF$32,1,$G42)&lt;=30),"")</f>
        <v>1</v>
      </c>
      <c r="K42" s="43">
        <f>IFERROR((INDEX(_calc_기준350!$CN$32:$EF$32,1,$B42)&gt;30)+(INDEX(_calc_기준350!$CN$32:$EF$32,1,$C42)&gt;30)+(INDEX(_calc_기준350!$CN$32:$EF$32,1,$D42)&gt;30)+(INDEX(_calc_기준350!$CN$32:$EF$32,1,$E42)&gt;30)+(INDEX(_calc_기준350!$CN$32:$EF$32,1,$F42)&gt;30)+(INDEX(_calc_기준350!$CN$32:$EF$32,1,$G42)&gt;30),"")</f>
        <v>1</v>
      </c>
      <c r="L42" s="25">
        <f>IFERROR(MATCH(L$11,_calc_기준350!$CN$32:$EF$32,0),"")</f>
        <v>22</v>
      </c>
      <c r="M42" s="25">
        <f>IFERROR(MATCH(M$11,_calc_기준350!$CN$32:$EF$32,0),"")</f>
        <v>21</v>
      </c>
      <c r="N42" s="25">
        <f>IFERROR(MATCH(N$11,_calc_기준350!$CN$32:$EF$32,0),"")</f>
        <v>45</v>
      </c>
      <c r="O42" s="25">
        <f>IFERROR(MATCH(O$11,_calc_기준350!$CN$32:$EF$32,0),"")</f>
        <v>13</v>
      </c>
      <c r="P42" s="25">
        <f>IFERROR(MATCH(P$11,_calc_기준350!$CN$32:$EF$32,0),"")</f>
        <v>18</v>
      </c>
      <c r="Q42" s="25">
        <f>IFERROR(MATCH(Q$11,_calc_기준350!$CN$32:$EF$32,0),"")</f>
        <v>14</v>
      </c>
      <c r="R42" s="25">
        <f>IFERROR(MATCH(R$11,_calc_기준350!$CN$32:$EF$32,0),"")</f>
        <v>33</v>
      </c>
      <c r="S42" s="25">
        <f>IFERROR(MATCH(S$11,_calc_기준350!$CN$32:$EF$32,0),"")</f>
        <v>34</v>
      </c>
      <c r="T42" s="25">
        <f>IFERROR(MATCH(T$11,_calc_기준350!$CN$32:$EF$32,0),"")</f>
        <v>44</v>
      </c>
      <c r="U42" s="25">
        <f>IFERROR(MATCH(U$11,_calc_기준350!$CN$32:$EF$32,0),"")</f>
        <v>12</v>
      </c>
      <c r="V42" s="25">
        <f>IFERROR(MATCH(V$11,_calc_기준350!$CN$32:$EF$32,0),"")</f>
        <v>19</v>
      </c>
      <c r="W42" s="25">
        <f>IFERROR(MATCH(W$11,_calc_기준350!$CN$32:$EF$32,0),"")</f>
        <v>15</v>
      </c>
      <c r="X42" s="25">
        <f>IFERROR(MATCH(X$11,_calc_기준350!$CN$32:$EF$32,0),"")</f>
        <v>30</v>
      </c>
      <c r="Y42" s="25">
        <f>IFERROR(MATCH(Y$11,_calc_기준350!$CN$32:$EF$32,0),"")</f>
        <v>35</v>
      </c>
      <c r="Z42" s="25">
        <f>IFERROR(MATCH(Z$11,_calc_기준350!$CN$32:$EF$32,0),"")</f>
        <v>37</v>
      </c>
      <c r="AA42" s="25">
        <f>IFERROR(MATCH(AA$11,_calc_기준350!$CN$32:$EF$32,0),"")</f>
        <v>6</v>
      </c>
      <c r="AB42" s="25">
        <f>IFERROR(MATCH(AB$11,_calc_기준350!$CN$32:$EF$32,0),"")</f>
        <v>36</v>
      </c>
      <c r="AC42" s="25">
        <f>IFERROR(MATCH(AC$11,_calc_기준350!$CN$32:$EF$32,0),"")</f>
        <v>7</v>
      </c>
      <c r="AD42" s="25">
        <f>IFERROR(MATCH(AD$11,_calc_기준350!$CN$32:$EF$32,0),"")</f>
        <v>26</v>
      </c>
      <c r="AE42" s="25">
        <f>IFERROR(MATCH(AE$11,_calc_기준350!$CN$32:$EF$32,0),"")</f>
        <v>2</v>
      </c>
      <c r="AF42" s="25">
        <f>IFERROR(MATCH(AF$11,_calc_기준350!$CN$32:$EF$32,0),"")</f>
        <v>3</v>
      </c>
      <c r="AG42" s="25">
        <f>IFERROR(MATCH(AG$11,_calc_기준350!$CN$32:$EF$32,0),"")</f>
        <v>32</v>
      </c>
      <c r="AH42" s="25">
        <f>IFERROR(MATCH(AH$11,_calc_기준350!$CN$32:$EF$32,0),"")</f>
        <v>38</v>
      </c>
      <c r="AI42" s="25">
        <f>IFERROR(MATCH(AI$11,_calc_기준350!$CN$32:$EF$32,0),"")</f>
        <v>16</v>
      </c>
      <c r="AJ42" s="25">
        <f>IFERROR(MATCH(AJ$11,_calc_기준350!$CN$32:$EF$32,0),"")</f>
        <v>43</v>
      </c>
      <c r="AK42" s="25">
        <f>IFERROR(MATCH(AK$11,_calc_기준350!$CN$32:$EF$32,0),"")</f>
        <v>10</v>
      </c>
      <c r="AL42" s="25">
        <f>IFERROR(MATCH(AL$11,_calc_기준350!$CN$32:$EF$32,0),"")</f>
        <v>20</v>
      </c>
      <c r="AM42" s="25">
        <f>IFERROR(MATCH(AM$11,_calc_기준350!$CN$32:$EF$32,0),"")</f>
        <v>31</v>
      </c>
      <c r="AN42" s="25">
        <f>IFERROR(MATCH(AN$11,_calc_기준350!$CN$32:$EF$32,0),"")</f>
        <v>29</v>
      </c>
      <c r="AO42" s="25">
        <f>IFERROR(MATCH(AO$11,_calc_기준350!$CN$32:$EF$32,0),"")</f>
        <v>4</v>
      </c>
      <c r="AP42" s="25">
        <f>IFERROR(MATCH(AP$11,_calc_기준350!$CN$32:$EF$32,0),"")</f>
        <v>11</v>
      </c>
      <c r="AQ42" s="25">
        <f>IFERROR(MATCH(AQ$11,_calc_기준350!$CN$32:$EF$32,0),"")</f>
        <v>42</v>
      </c>
      <c r="AR42" s="25">
        <f>IFERROR(MATCH(AR$11,_calc_기준350!$CN$32:$EF$32,0),"")</f>
        <v>24</v>
      </c>
      <c r="AS42" s="25">
        <f>IFERROR(MATCH(AS$11,_calc_기준350!$CN$32:$EF$32,0),"")</f>
        <v>27</v>
      </c>
      <c r="AT42" s="25">
        <f>IFERROR(MATCH(AT$11,_calc_기준350!$CN$32:$EF$32,0),"")</f>
        <v>41</v>
      </c>
      <c r="AU42" s="25">
        <f>IFERROR(MATCH(AU$11,_calc_기준350!$CN$32:$EF$32,0),"")</f>
        <v>28</v>
      </c>
      <c r="AV42" s="25">
        <f>IFERROR(MATCH(AV$11,_calc_기준350!$CN$32:$EF$32,0),"")</f>
        <v>39</v>
      </c>
      <c r="AW42" s="25">
        <f>IFERROR(MATCH(AW$11,_calc_기준350!$CN$32:$EF$32,0),"")</f>
        <v>17</v>
      </c>
      <c r="AX42" s="25">
        <f>IFERROR(MATCH(AX$11,_calc_기준350!$CN$32:$EF$32,0),"")</f>
        <v>23</v>
      </c>
      <c r="AY42" s="25">
        <f>IFERROR(MATCH(AY$11,_calc_기준350!$CN$32:$EF$32,0),"")</f>
        <v>1</v>
      </c>
      <c r="AZ42" s="25">
        <f>IFERROR(MATCH(AZ$11,_calc_기준350!$CN$32:$EF$32,0),"")</f>
        <v>9</v>
      </c>
      <c r="BA42" s="25">
        <f>IFERROR(MATCH(BA$11,_calc_기준350!$CN$32:$EF$32,0),"")</f>
        <v>25</v>
      </c>
      <c r="BB42" s="25">
        <f>IFERROR(MATCH(BB$11,_calc_기준350!$CN$32:$EF$32,0),"")</f>
        <v>40</v>
      </c>
      <c r="BC42" s="25">
        <f>IFERROR(MATCH(BC$11,_calc_기준350!$CN$32:$EF$32,0),"")</f>
        <v>8</v>
      </c>
      <c r="BD42" s="25">
        <f>IFERROR(MATCH(BD$11,_calc_기준350!$CN$32:$EF$32,0),"")</f>
        <v>5</v>
      </c>
    </row>
    <row r="43" spans="1:56" ht="16.5" customHeight="1">
      <c r="A43" s="57">
        <f t="shared" si="2"/>
        <v>1213</v>
      </c>
      <c r="B43" s="40">
        <f>IFERROR(INDEX(전체당첨내역!$B:$B,MATCH($A43,전체당첨내역!$A:$A,0)),"")</f>
        <v>5</v>
      </c>
      <c r="C43" s="40">
        <f>IFERROR(INDEX(전체당첨내역!$C:$C,MATCH($A43,전체당첨내역!$A:$A,0)),"")</f>
        <v>11</v>
      </c>
      <c r="D43" s="40">
        <f>IFERROR(INDEX(전체당첨내역!$D:$D,MATCH($A43,전체당첨내역!$A:$A,0)),"")</f>
        <v>25</v>
      </c>
      <c r="E43" s="40">
        <f>IFERROR(INDEX(전체당첨내역!$E:$E,MATCH($A43,전체당첨내역!$A:$A,0)),"")</f>
        <v>27</v>
      </c>
      <c r="F43" s="40">
        <f>IFERROR(INDEX(전체당첨내역!$F:$F,MATCH($A43,전체당첨내역!$A:$A,0)),"")</f>
        <v>36</v>
      </c>
      <c r="G43" s="40">
        <f>IFERROR(INDEX(전체당첨내역!$G:$G,MATCH($A43,전체당첨내역!$A:$A,0)),"")</f>
        <v>38</v>
      </c>
      <c r="H43" s="45">
        <f>IFERROR(INDEX(전체당첨내역!$H:$H,MATCH($A43,전체당첨내역!$A:$A,0)),"")</f>
        <v>2</v>
      </c>
      <c r="I43" s="42">
        <f>IFERROR((INDEX(_calc_기준350!$CN$33:$EF$33,1,$B43)&gt;0)*(INDEX(_calc_기준350!$CN$33:$EF$33,1,$B43)&lt;=15)+(INDEX(_calc_기준350!$CN$33:$EF$33,1,$C43)&gt;0)*(INDEX(_calc_기준350!$CN$33:$EF$33,1,$C43)&lt;=15)+(INDEX(_calc_기준350!$CN$33:$EF$33,1,$D43)&gt;0)*(INDEX(_calc_기준350!$CN$33:$EF$33,1,$D43)&lt;=15)+(INDEX(_calc_기준350!$CN$33:$EF$33,1,$E43)&gt;0)*(INDEX(_calc_기준350!$CN$33:$EF$33,1,$E43)&lt;=15)+(INDEX(_calc_기준350!$CN$33:$EF$33,1,$F43)&gt;0)*(INDEX(_calc_기준350!$CN$33:$EF$33,1,$F43)&lt;=15)+(INDEX(_calc_기준350!$CN$33:$EF$33,1,$G43)&gt;0)*(INDEX(_calc_기준350!$CN$33:$EF$33,1,$G43)&lt;=15),"")</f>
        <v>0</v>
      </c>
      <c r="J43" s="40">
        <f>IFERROR((INDEX(_calc_기준350!$CN$33:$EF$33,1,$B43)&gt;15)*(INDEX(_calc_기준350!$CN$33:$EF$33,1,$B43)&lt;=30)+(INDEX(_calc_기준350!$CN$33:$EF$33,1,$C43)&gt;15)*(INDEX(_calc_기준350!$CN$33:$EF$33,1,$C43)&lt;=30)+(INDEX(_calc_기준350!$CN$33:$EF$33,1,$D43)&gt;15)*(INDEX(_calc_기준350!$CN$33:$EF$33,1,$D43)&lt;=30)+(INDEX(_calc_기준350!$CN$33:$EF$33,1,$E43)&gt;15)*(INDEX(_calc_기준350!$CN$33:$EF$33,1,$E43)&lt;=30)+(INDEX(_calc_기준350!$CN$33:$EF$33,1,$F43)&gt;15)*(INDEX(_calc_기준350!$CN$33:$EF$33,1,$F43)&lt;=30)+(INDEX(_calc_기준350!$CN$33:$EF$33,1,$G43)&gt;15)*(INDEX(_calc_기준350!$CN$33:$EF$33,1,$G43)&lt;=30),"")</f>
        <v>2</v>
      </c>
      <c r="K43" s="43">
        <f>IFERROR((INDEX(_calc_기준350!$CN$33:$EF$33,1,$B43)&gt;30)+(INDEX(_calc_기준350!$CN$33:$EF$33,1,$C43)&gt;30)+(INDEX(_calc_기준350!$CN$33:$EF$33,1,$D43)&gt;30)+(INDEX(_calc_기준350!$CN$33:$EF$33,1,$E43)&gt;30)+(INDEX(_calc_기준350!$CN$33:$EF$33,1,$F43)&gt;30)+(INDEX(_calc_기준350!$CN$33:$EF$33,1,$G43)&gt;30),"")</f>
        <v>4</v>
      </c>
      <c r="L43" s="25">
        <f>IFERROR(MATCH(L$11,_calc_기준350!$CN$33:$EF$33,0),"")</f>
        <v>21</v>
      </c>
      <c r="M43" s="25">
        <f>IFERROR(MATCH(M$11,_calc_기준350!$CN$33:$EF$33,0),"")</f>
        <v>22</v>
      </c>
      <c r="N43" s="25">
        <f>IFERROR(MATCH(N$11,_calc_기준350!$CN$33:$EF$33,0),"")</f>
        <v>45</v>
      </c>
      <c r="O43" s="25">
        <f>IFERROR(MATCH(O$11,_calc_기준350!$CN$33:$EF$33,0),"")</f>
        <v>18</v>
      </c>
      <c r="P43" s="25">
        <f>IFERROR(MATCH(P$11,_calc_기준350!$CN$33:$EF$33,0),"")</f>
        <v>14</v>
      </c>
      <c r="Q43" s="25">
        <f>IFERROR(MATCH(Q$11,_calc_기준350!$CN$33:$EF$33,0),"")</f>
        <v>13</v>
      </c>
      <c r="R43" s="25">
        <f>IFERROR(MATCH(R$11,_calc_기준350!$CN$33:$EF$33,0),"")</f>
        <v>34</v>
      </c>
      <c r="S43" s="25">
        <f>IFERROR(MATCH(S$11,_calc_기준350!$CN$33:$EF$33,0),"")</f>
        <v>44</v>
      </c>
      <c r="T43" s="25">
        <f>IFERROR(MATCH(T$11,_calc_기준350!$CN$33:$EF$33,0),"")</f>
        <v>12</v>
      </c>
      <c r="U43" s="25">
        <f>IFERROR(MATCH(U$11,_calc_기준350!$CN$33:$EF$33,0),"")</f>
        <v>33</v>
      </c>
      <c r="V43" s="25">
        <f>IFERROR(MATCH(V$11,_calc_기준350!$CN$33:$EF$33,0),"")</f>
        <v>19</v>
      </c>
      <c r="W43" s="25">
        <f>IFERROR(MATCH(W$11,_calc_기준350!$CN$33:$EF$33,0),"")</f>
        <v>35</v>
      </c>
      <c r="X43" s="25">
        <f>IFERROR(MATCH(X$11,_calc_기준350!$CN$33:$EF$33,0),"")</f>
        <v>30</v>
      </c>
      <c r="Y43" s="25">
        <f>IFERROR(MATCH(Y$11,_calc_기준350!$CN$33:$EF$33,0),"")</f>
        <v>37</v>
      </c>
      <c r="Z43" s="25">
        <f>IFERROR(MATCH(Z$11,_calc_기준350!$CN$33:$EF$33,0),"")</f>
        <v>15</v>
      </c>
      <c r="AA43" s="25">
        <f>IFERROR(MATCH(AA$11,_calc_기준350!$CN$33:$EF$33,0),"")</f>
        <v>32</v>
      </c>
      <c r="AB43" s="25">
        <f>IFERROR(MATCH(AB$11,_calc_기준350!$CN$33:$EF$33,0),"")</f>
        <v>3</v>
      </c>
      <c r="AC43" s="25">
        <f>IFERROR(MATCH(AC$11,_calc_기준350!$CN$33:$EF$33,0),"")</f>
        <v>6</v>
      </c>
      <c r="AD43" s="25">
        <f>IFERROR(MATCH(AD$11,_calc_기준350!$CN$33:$EF$33,0),"")</f>
        <v>7</v>
      </c>
      <c r="AE43" s="25">
        <f>IFERROR(MATCH(AE$11,_calc_기준350!$CN$33:$EF$33,0),"")</f>
        <v>26</v>
      </c>
      <c r="AF43" s="25">
        <f>IFERROR(MATCH(AF$11,_calc_기준350!$CN$33:$EF$33,0),"")</f>
        <v>36</v>
      </c>
      <c r="AG43" s="25">
        <f>IFERROR(MATCH(AG$11,_calc_기준350!$CN$33:$EF$33,0),"")</f>
        <v>16</v>
      </c>
      <c r="AH43" s="25">
        <f>IFERROR(MATCH(AH$11,_calc_기준350!$CN$33:$EF$33,0),"")</f>
        <v>38</v>
      </c>
      <c r="AI43" s="25">
        <f>IFERROR(MATCH(AI$11,_calc_기준350!$CN$33:$EF$33,0),"")</f>
        <v>10</v>
      </c>
      <c r="AJ43" s="25">
        <f>IFERROR(MATCH(AJ$11,_calc_기준350!$CN$33:$EF$33,0),"")</f>
        <v>20</v>
      </c>
      <c r="AK43" s="25">
        <f>IFERROR(MATCH(AK$11,_calc_기준350!$CN$33:$EF$33,0),"")</f>
        <v>43</v>
      </c>
      <c r="AL43" s="25">
        <f>IFERROR(MATCH(AL$11,_calc_기준350!$CN$33:$EF$33,0),"")</f>
        <v>2</v>
      </c>
      <c r="AM43" s="25">
        <f>IFERROR(MATCH(AM$11,_calc_기준350!$CN$33:$EF$33,0),"")</f>
        <v>31</v>
      </c>
      <c r="AN43" s="25">
        <f>IFERROR(MATCH(AN$11,_calc_기준350!$CN$33:$EF$33,0),"")</f>
        <v>28</v>
      </c>
      <c r="AO43" s="25">
        <f>IFERROR(MATCH(AO$11,_calc_기준350!$CN$33:$EF$33,0),"")</f>
        <v>29</v>
      </c>
      <c r="AP43" s="25">
        <f>IFERROR(MATCH(AP$11,_calc_기준350!$CN$33:$EF$33,0),"")</f>
        <v>39</v>
      </c>
      <c r="AQ43" s="25">
        <f>IFERROR(MATCH(AQ$11,_calc_기준350!$CN$33:$EF$33,0),"")</f>
        <v>11</v>
      </c>
      <c r="AR43" s="25">
        <f>IFERROR(MATCH(AR$11,_calc_기준350!$CN$33:$EF$33,0),"")</f>
        <v>41</v>
      </c>
      <c r="AS43" s="25">
        <f>IFERROR(MATCH(AS$11,_calc_기준350!$CN$33:$EF$33,0),"")</f>
        <v>4</v>
      </c>
      <c r="AT43" s="25">
        <f>IFERROR(MATCH(AT$11,_calc_기준350!$CN$33:$EF$33,0),"")</f>
        <v>42</v>
      </c>
      <c r="AU43" s="25">
        <f>IFERROR(MATCH(AU$11,_calc_기준350!$CN$33:$EF$33,0),"")</f>
        <v>24</v>
      </c>
      <c r="AV43" s="25">
        <f>IFERROR(MATCH(AV$11,_calc_기준350!$CN$33:$EF$33,0),"")</f>
        <v>27</v>
      </c>
      <c r="AW43" s="25">
        <f>IFERROR(MATCH(AW$11,_calc_기준350!$CN$33:$EF$33,0),"")</f>
        <v>25</v>
      </c>
      <c r="AX43" s="25">
        <f>IFERROR(MATCH(AX$11,_calc_기준350!$CN$33:$EF$33,0),"")</f>
        <v>23</v>
      </c>
      <c r="AY43" s="25">
        <f>IFERROR(MATCH(AY$11,_calc_기준350!$CN$33:$EF$33,0),"")</f>
        <v>17</v>
      </c>
      <c r="AZ43" s="25">
        <f>IFERROR(MATCH(AZ$11,_calc_기준350!$CN$33:$EF$33,0),"")</f>
        <v>1</v>
      </c>
      <c r="BA43" s="25">
        <f>IFERROR(MATCH(BA$11,_calc_기준350!$CN$33:$EF$33,0),"")</f>
        <v>9</v>
      </c>
      <c r="BB43" s="25">
        <f>IFERROR(MATCH(BB$11,_calc_기준350!$CN$33:$EF$33,0),"")</f>
        <v>40</v>
      </c>
      <c r="BC43" s="25">
        <f>IFERROR(MATCH(BC$11,_calc_기준350!$CN$33:$EF$33,0),"")</f>
        <v>5</v>
      </c>
      <c r="BD43" s="25">
        <f>IFERROR(MATCH(BD$11,_calc_기준350!$CN$33:$EF$33,0),"")</f>
        <v>8</v>
      </c>
    </row>
    <row r="44" spans="1:56" ht="16.5" customHeight="1">
      <c r="A44" s="57">
        <f t="shared" si="2"/>
        <v>1212</v>
      </c>
      <c r="B44" s="40">
        <f>IFERROR(INDEX(전체당첨내역!$B:$B,MATCH($A44,전체당첨내역!$A:$A,0)),"")</f>
        <v>5</v>
      </c>
      <c r="C44" s="40">
        <f>IFERROR(INDEX(전체당첨내역!$C:$C,MATCH($A44,전체당첨내역!$A:$A,0)),"")</f>
        <v>8</v>
      </c>
      <c r="D44" s="40">
        <f>IFERROR(INDEX(전체당첨내역!$D:$D,MATCH($A44,전체당첨내역!$A:$A,0)),"")</f>
        <v>25</v>
      </c>
      <c r="E44" s="40">
        <f>IFERROR(INDEX(전체당첨내역!$E:$E,MATCH($A44,전체당첨내역!$A:$A,0)),"")</f>
        <v>31</v>
      </c>
      <c r="F44" s="40">
        <f>IFERROR(INDEX(전체당첨내역!$F:$F,MATCH($A44,전체당첨내역!$A:$A,0)),"")</f>
        <v>41</v>
      </c>
      <c r="G44" s="40">
        <f>IFERROR(INDEX(전체당첨내역!$G:$G,MATCH($A44,전체당첨내역!$A:$A,0)),"")</f>
        <v>44</v>
      </c>
      <c r="H44" s="45">
        <f>IFERROR(INDEX(전체당첨내역!$H:$H,MATCH($A44,전체당첨내역!$A:$A,0)),"")</f>
        <v>45</v>
      </c>
      <c r="I44" s="42">
        <f>IFERROR((INDEX(_calc_기준350!$CN$34:$EF$34,1,$B44)&gt;0)*(INDEX(_calc_기준350!$CN$34:$EF$34,1,$B44)&lt;=15)+(INDEX(_calc_기준350!$CN$34:$EF$34,1,$C44)&gt;0)*(INDEX(_calc_기준350!$CN$34:$EF$34,1,$C44)&lt;=15)+(INDEX(_calc_기준350!$CN$34:$EF$34,1,$D44)&gt;0)*(INDEX(_calc_기준350!$CN$34:$EF$34,1,$D44)&lt;=15)+(INDEX(_calc_기준350!$CN$34:$EF$34,1,$E44)&gt;0)*(INDEX(_calc_기준350!$CN$34:$EF$34,1,$E44)&lt;=15)+(INDEX(_calc_기준350!$CN$34:$EF$34,1,$F44)&gt;0)*(INDEX(_calc_기준350!$CN$34:$EF$34,1,$F44)&lt;=15)+(INDEX(_calc_기준350!$CN$34:$EF$34,1,$G44)&gt;0)*(INDEX(_calc_기준350!$CN$34:$EF$34,1,$G44)&lt;=15),"")</f>
        <v>1</v>
      </c>
      <c r="J44" s="40">
        <f>IFERROR((INDEX(_calc_기준350!$CN$34:$EF$34,1,$B44)&gt;15)*(INDEX(_calc_기준350!$CN$34:$EF$34,1,$B44)&lt;=30)+(INDEX(_calc_기준350!$CN$34:$EF$34,1,$C44)&gt;15)*(INDEX(_calc_기준350!$CN$34:$EF$34,1,$C44)&lt;=30)+(INDEX(_calc_기준350!$CN$34:$EF$34,1,$D44)&gt;15)*(INDEX(_calc_기준350!$CN$34:$EF$34,1,$D44)&lt;=30)+(INDEX(_calc_기준350!$CN$34:$EF$34,1,$E44)&gt;15)*(INDEX(_calc_기준350!$CN$34:$EF$34,1,$E44)&lt;=30)+(INDEX(_calc_기준350!$CN$34:$EF$34,1,$F44)&gt;15)*(INDEX(_calc_기준350!$CN$34:$EF$34,1,$F44)&lt;=30)+(INDEX(_calc_기준350!$CN$34:$EF$34,1,$G44)&gt;15)*(INDEX(_calc_기준350!$CN$34:$EF$34,1,$G44)&lt;=30),"")</f>
        <v>2</v>
      </c>
      <c r="K44" s="43">
        <f>IFERROR((INDEX(_calc_기준350!$CN$34:$EF$34,1,$B44)&gt;30)+(INDEX(_calc_기준350!$CN$34:$EF$34,1,$C44)&gt;30)+(INDEX(_calc_기준350!$CN$34:$EF$34,1,$D44)&gt;30)+(INDEX(_calc_기준350!$CN$34:$EF$34,1,$E44)&gt;30)+(INDEX(_calc_기준350!$CN$34:$EF$34,1,$F44)&gt;30)+(INDEX(_calc_기준350!$CN$34:$EF$34,1,$G44)&gt;30),"")</f>
        <v>3</v>
      </c>
      <c r="L44" s="25">
        <f>IFERROR(MATCH(L$11,_calc_기준350!$CN$34:$EF$34,0),"")</f>
        <v>45</v>
      </c>
      <c r="M44" s="25">
        <f>IFERROR(MATCH(M$11,_calc_기준350!$CN$34:$EF$34,0),"")</f>
        <v>21</v>
      </c>
      <c r="N44" s="25">
        <f>IFERROR(MATCH(N$11,_calc_기준350!$CN$34:$EF$34,0),"")</f>
        <v>34</v>
      </c>
      <c r="O44" s="25">
        <f>IFERROR(MATCH(O$11,_calc_기준350!$CN$34:$EF$34,0),"")</f>
        <v>22</v>
      </c>
      <c r="P44" s="25">
        <f>IFERROR(MATCH(P$11,_calc_기준350!$CN$34:$EF$34,0),"")</f>
        <v>18</v>
      </c>
      <c r="Q44" s="25">
        <f>IFERROR(MATCH(Q$11,_calc_기준350!$CN$34:$EF$34,0),"")</f>
        <v>14</v>
      </c>
      <c r="R44" s="25">
        <f>IFERROR(MATCH(R$11,_calc_기준350!$CN$34:$EF$34,0),"")</f>
        <v>13</v>
      </c>
      <c r="S44" s="25">
        <f>IFERROR(MATCH(S$11,_calc_기준350!$CN$34:$EF$34,0),"")</f>
        <v>44</v>
      </c>
      <c r="T44" s="25">
        <f>IFERROR(MATCH(T$11,_calc_기준350!$CN$34:$EF$34,0),"")</f>
        <v>12</v>
      </c>
      <c r="U44" s="25">
        <f>IFERROR(MATCH(U$11,_calc_기준350!$CN$34:$EF$34,0),"")</f>
        <v>35</v>
      </c>
      <c r="V44" s="25">
        <f>IFERROR(MATCH(V$11,_calc_기준350!$CN$34:$EF$34,0),"")</f>
        <v>19</v>
      </c>
      <c r="W44" s="25">
        <f>IFERROR(MATCH(W$11,_calc_기준350!$CN$34:$EF$34,0),"")</f>
        <v>33</v>
      </c>
      <c r="X44" s="25">
        <f>IFERROR(MATCH(X$11,_calc_기준350!$CN$34:$EF$34,0),"")</f>
        <v>37</v>
      </c>
      <c r="Y44" s="25">
        <f>IFERROR(MATCH(Y$11,_calc_기준350!$CN$34:$EF$34,0),"")</f>
        <v>30</v>
      </c>
      <c r="Z44" s="25">
        <f>IFERROR(MATCH(Z$11,_calc_기준350!$CN$34:$EF$34,0),"")</f>
        <v>15</v>
      </c>
      <c r="AA44" s="25">
        <f>IFERROR(MATCH(AA$11,_calc_기준350!$CN$34:$EF$34,0),"")</f>
        <v>36</v>
      </c>
      <c r="AB44" s="25">
        <f>IFERROR(MATCH(AB$11,_calc_기준350!$CN$34:$EF$34,0),"")</f>
        <v>32</v>
      </c>
      <c r="AC44" s="25">
        <f>IFERROR(MATCH(AC$11,_calc_기준350!$CN$34:$EF$34,0),"")</f>
        <v>38</v>
      </c>
      <c r="AD44" s="25">
        <f>IFERROR(MATCH(AD$11,_calc_기준350!$CN$34:$EF$34,0),"")</f>
        <v>3</v>
      </c>
      <c r="AE44" s="25">
        <f>IFERROR(MATCH(AE$11,_calc_기준350!$CN$34:$EF$34,0),"")</f>
        <v>6</v>
      </c>
      <c r="AF44" s="25">
        <f>IFERROR(MATCH(AF$11,_calc_기준350!$CN$34:$EF$34,0),"")</f>
        <v>10</v>
      </c>
      <c r="AG44" s="25">
        <f>IFERROR(MATCH(AG$11,_calc_기준350!$CN$34:$EF$34,0),"")</f>
        <v>26</v>
      </c>
      <c r="AH44" s="25">
        <f>IFERROR(MATCH(AH$11,_calc_기준350!$CN$34:$EF$34,0),"")</f>
        <v>7</v>
      </c>
      <c r="AI44" s="25">
        <f>IFERROR(MATCH(AI$11,_calc_기준350!$CN$34:$EF$34,0),"")</f>
        <v>16</v>
      </c>
      <c r="AJ44" s="25">
        <f>IFERROR(MATCH(AJ$11,_calc_기준350!$CN$34:$EF$34,0),"")</f>
        <v>43</v>
      </c>
      <c r="AK44" s="25">
        <f>IFERROR(MATCH(AK$11,_calc_기준350!$CN$34:$EF$34,0),"")</f>
        <v>31</v>
      </c>
      <c r="AL44" s="25">
        <f>IFERROR(MATCH(AL$11,_calc_기준350!$CN$34:$EF$34,0),"")</f>
        <v>2</v>
      </c>
      <c r="AM44" s="25">
        <f>IFERROR(MATCH(AM$11,_calc_기준350!$CN$34:$EF$34,0),"")</f>
        <v>41</v>
      </c>
      <c r="AN44" s="25">
        <f>IFERROR(MATCH(AN$11,_calc_기준350!$CN$34:$EF$34,0),"")</f>
        <v>39</v>
      </c>
      <c r="AO44" s="25">
        <f>IFERROR(MATCH(AO$11,_calc_기준350!$CN$34:$EF$34,0),"")</f>
        <v>11</v>
      </c>
      <c r="AP44" s="25">
        <f>IFERROR(MATCH(AP$11,_calc_기준350!$CN$34:$EF$34,0),"")</f>
        <v>20</v>
      </c>
      <c r="AQ44" s="25">
        <f>IFERROR(MATCH(AQ$11,_calc_기준350!$CN$34:$EF$34,0),"")</f>
        <v>24</v>
      </c>
      <c r="AR44" s="25">
        <f>IFERROR(MATCH(AR$11,_calc_기준350!$CN$34:$EF$34,0),"")</f>
        <v>27</v>
      </c>
      <c r="AS44" s="25">
        <f>IFERROR(MATCH(AS$11,_calc_기준350!$CN$34:$EF$34,0),"")</f>
        <v>42</v>
      </c>
      <c r="AT44" s="25">
        <f>IFERROR(MATCH(AT$11,_calc_기준350!$CN$34:$EF$34,0),"")</f>
        <v>4</v>
      </c>
      <c r="AU44" s="25">
        <f>IFERROR(MATCH(AU$11,_calc_기준350!$CN$34:$EF$34,0),"")</f>
        <v>28</v>
      </c>
      <c r="AV44" s="25">
        <f>IFERROR(MATCH(AV$11,_calc_기준350!$CN$34:$EF$34,0),"")</f>
        <v>29</v>
      </c>
      <c r="AW44" s="25">
        <f>IFERROR(MATCH(AW$11,_calc_기준350!$CN$34:$EF$34,0),"")</f>
        <v>25</v>
      </c>
      <c r="AX44" s="25">
        <f>IFERROR(MATCH(AX$11,_calc_기준350!$CN$34:$EF$34,0),"")</f>
        <v>23</v>
      </c>
      <c r="AY44" s="25">
        <f>IFERROR(MATCH(AY$11,_calc_기준350!$CN$34:$EF$34,0),"")</f>
        <v>17</v>
      </c>
      <c r="AZ44" s="25">
        <f>IFERROR(MATCH(AZ$11,_calc_기준350!$CN$34:$EF$34,0),"")</f>
        <v>40</v>
      </c>
      <c r="BA44" s="25">
        <f>IFERROR(MATCH(BA$11,_calc_기준350!$CN$34:$EF$34,0),"")</f>
        <v>1</v>
      </c>
      <c r="BB44" s="25">
        <f>IFERROR(MATCH(BB$11,_calc_기준350!$CN$34:$EF$34,0),"")</f>
        <v>5</v>
      </c>
      <c r="BC44" s="25">
        <f>IFERROR(MATCH(BC$11,_calc_기준350!$CN$34:$EF$34,0),"")</f>
        <v>9</v>
      </c>
      <c r="BD44" s="25">
        <f>IFERROR(MATCH(BD$11,_calc_기준350!$CN$34:$EF$34,0),"")</f>
        <v>8</v>
      </c>
    </row>
    <row r="45" spans="1:56" ht="16.5" customHeight="1">
      <c r="A45" s="57">
        <f t="shared" si="2"/>
        <v>1211</v>
      </c>
      <c r="B45" s="40">
        <f>IFERROR(INDEX(전체당첨내역!$B:$B,MATCH($A45,전체당첨내역!$A:$A,0)),"")</f>
        <v>23</v>
      </c>
      <c r="C45" s="40">
        <f>IFERROR(INDEX(전체당첨내역!$C:$C,MATCH($A45,전체당첨내역!$A:$A,0)),"")</f>
        <v>26</v>
      </c>
      <c r="D45" s="40">
        <f>IFERROR(INDEX(전체당첨내역!$D:$D,MATCH($A45,전체당첨내역!$A:$A,0)),"")</f>
        <v>27</v>
      </c>
      <c r="E45" s="40">
        <f>IFERROR(INDEX(전체당첨내역!$E:$E,MATCH($A45,전체당첨내역!$A:$A,0)),"")</f>
        <v>35</v>
      </c>
      <c r="F45" s="40">
        <f>IFERROR(INDEX(전체당첨내역!$F:$F,MATCH($A45,전체당첨내역!$A:$A,0)),"")</f>
        <v>38</v>
      </c>
      <c r="G45" s="40">
        <f>IFERROR(INDEX(전체당첨내역!$G:$G,MATCH($A45,전체당첨내역!$A:$A,0)),"")</f>
        <v>40</v>
      </c>
      <c r="H45" s="45">
        <f>IFERROR(INDEX(전체당첨내역!$H:$H,MATCH($A45,전체당첨내역!$A:$A,0)),"")</f>
        <v>10</v>
      </c>
      <c r="I45" s="42">
        <f>IFERROR((INDEX(_calc_기준350!$CN$35:$EF$35,1,$B45)&gt;0)*(INDEX(_calc_기준350!$CN$35:$EF$35,1,$B45)&lt;=15)+(INDEX(_calc_기준350!$CN$35:$EF$35,1,$C45)&gt;0)*(INDEX(_calc_기준350!$CN$35:$EF$35,1,$C45)&lt;=15)+(INDEX(_calc_기준350!$CN$35:$EF$35,1,$D45)&gt;0)*(INDEX(_calc_기준350!$CN$35:$EF$35,1,$D45)&lt;=15)+(INDEX(_calc_기준350!$CN$35:$EF$35,1,$E45)&gt;0)*(INDEX(_calc_기준350!$CN$35:$EF$35,1,$E45)&lt;=15)+(INDEX(_calc_기준350!$CN$35:$EF$35,1,$F45)&gt;0)*(INDEX(_calc_기준350!$CN$35:$EF$35,1,$F45)&lt;=15)+(INDEX(_calc_기준350!$CN$35:$EF$35,1,$G45)&gt;0)*(INDEX(_calc_기준350!$CN$35:$EF$35,1,$G45)&lt;=15),"")</f>
        <v>3</v>
      </c>
      <c r="J45" s="40">
        <f>IFERROR((INDEX(_calc_기준350!$CN$35:$EF$35,1,$B45)&gt;15)*(INDEX(_calc_기준350!$CN$35:$EF$35,1,$B45)&lt;=30)+(INDEX(_calc_기준350!$CN$35:$EF$35,1,$C45)&gt;15)*(INDEX(_calc_기준350!$CN$35:$EF$35,1,$C45)&lt;=30)+(INDEX(_calc_기준350!$CN$35:$EF$35,1,$D45)&gt;15)*(INDEX(_calc_기준350!$CN$35:$EF$35,1,$D45)&lt;=30)+(INDEX(_calc_기준350!$CN$35:$EF$35,1,$E45)&gt;15)*(INDEX(_calc_기준350!$CN$35:$EF$35,1,$E45)&lt;=30)+(INDEX(_calc_기준350!$CN$35:$EF$35,1,$F45)&gt;15)*(INDEX(_calc_기준350!$CN$35:$EF$35,1,$F45)&lt;=30)+(INDEX(_calc_기준350!$CN$35:$EF$35,1,$G45)&gt;15)*(INDEX(_calc_기준350!$CN$35:$EF$35,1,$G45)&lt;=30),"")</f>
        <v>0</v>
      </c>
      <c r="K45" s="43">
        <f>IFERROR((INDEX(_calc_기준350!$CN$35:$EF$35,1,$B45)&gt;30)+(INDEX(_calc_기준350!$CN$35:$EF$35,1,$C45)&gt;30)+(INDEX(_calc_기준350!$CN$35:$EF$35,1,$D45)&gt;30)+(INDEX(_calc_기준350!$CN$35:$EF$35,1,$E45)&gt;30)+(INDEX(_calc_기준350!$CN$35:$EF$35,1,$F45)&gt;30)+(INDEX(_calc_기준350!$CN$35:$EF$35,1,$G45)&gt;30),"")</f>
        <v>3</v>
      </c>
      <c r="L45" s="25">
        <f>IFERROR(MATCH(L$11,_calc_기준350!$CN$35:$EF$35,0),"")</f>
        <v>45</v>
      </c>
      <c r="M45" s="25">
        <f>IFERROR(MATCH(M$11,_calc_기준350!$CN$35:$EF$35,0),"")</f>
        <v>21</v>
      </c>
      <c r="N45" s="25">
        <f>IFERROR(MATCH(N$11,_calc_기준350!$CN$35:$EF$35,0),"")</f>
        <v>34</v>
      </c>
      <c r="O45" s="25">
        <f>IFERROR(MATCH(O$11,_calc_기준350!$CN$35:$EF$35,0),"")</f>
        <v>22</v>
      </c>
      <c r="P45" s="25">
        <f>IFERROR(MATCH(P$11,_calc_기준350!$CN$35:$EF$35,0),"")</f>
        <v>18</v>
      </c>
      <c r="Q45" s="25">
        <f>IFERROR(MATCH(Q$11,_calc_기준350!$CN$35:$EF$35,0),"")</f>
        <v>14</v>
      </c>
      <c r="R45" s="25">
        <f>IFERROR(MATCH(R$11,_calc_기준350!$CN$35:$EF$35,0),"")</f>
        <v>13</v>
      </c>
      <c r="S45" s="25">
        <f>IFERROR(MATCH(S$11,_calc_기준350!$CN$35:$EF$35,0),"")</f>
        <v>35</v>
      </c>
      <c r="T45" s="25">
        <f>IFERROR(MATCH(T$11,_calc_기준350!$CN$35:$EF$35,0),"")</f>
        <v>19</v>
      </c>
      <c r="U45" s="25">
        <f>IFERROR(MATCH(U$11,_calc_기준350!$CN$35:$EF$35,0),"")</f>
        <v>44</v>
      </c>
      <c r="V45" s="25">
        <f>IFERROR(MATCH(V$11,_calc_기준350!$CN$35:$EF$35,0),"")</f>
        <v>33</v>
      </c>
      <c r="W45" s="25">
        <f>IFERROR(MATCH(W$11,_calc_기준350!$CN$35:$EF$35,0),"")</f>
        <v>26</v>
      </c>
      <c r="X45" s="25">
        <f>IFERROR(MATCH(X$11,_calc_기준350!$CN$35:$EF$35,0),"")</f>
        <v>30</v>
      </c>
      <c r="Y45" s="25">
        <f>IFERROR(MATCH(Y$11,_calc_기준350!$CN$35:$EF$35,0),"")</f>
        <v>37</v>
      </c>
      <c r="Z45" s="25">
        <f>IFERROR(MATCH(Z$11,_calc_기준350!$CN$35:$EF$35,0),"")</f>
        <v>38</v>
      </c>
      <c r="AA45" s="25">
        <f>IFERROR(MATCH(AA$11,_calc_기준350!$CN$35:$EF$35,0),"")</f>
        <v>12</v>
      </c>
      <c r="AB45" s="25">
        <f>IFERROR(MATCH(AB$11,_calc_기준350!$CN$35:$EF$35,0),"")</f>
        <v>15</v>
      </c>
      <c r="AC45" s="25">
        <f>IFERROR(MATCH(AC$11,_calc_기준350!$CN$35:$EF$35,0),"")</f>
        <v>36</v>
      </c>
      <c r="AD45" s="25">
        <f>IFERROR(MATCH(AD$11,_calc_기준350!$CN$35:$EF$35,0),"")</f>
        <v>3</v>
      </c>
      <c r="AE45" s="25">
        <f>IFERROR(MATCH(AE$11,_calc_기준350!$CN$35:$EF$35,0),"")</f>
        <v>6</v>
      </c>
      <c r="AF45" s="25">
        <f>IFERROR(MATCH(AF$11,_calc_기준350!$CN$35:$EF$35,0),"")</f>
        <v>7</v>
      </c>
      <c r="AG45" s="25">
        <f>IFERROR(MATCH(AG$11,_calc_기준350!$CN$35:$EF$35,0),"")</f>
        <v>10</v>
      </c>
      <c r="AH45" s="25">
        <f>IFERROR(MATCH(AH$11,_calc_기준350!$CN$35:$EF$35,0),"")</f>
        <v>32</v>
      </c>
      <c r="AI45" s="25">
        <f>IFERROR(MATCH(AI$11,_calc_기준350!$CN$35:$EF$35,0),"")</f>
        <v>43</v>
      </c>
      <c r="AJ45" s="25">
        <f>IFERROR(MATCH(AJ$11,_calc_기준350!$CN$35:$EF$35,0),"")</f>
        <v>16</v>
      </c>
      <c r="AK45" s="25">
        <f>IFERROR(MATCH(AK$11,_calc_기준350!$CN$35:$EF$35,0),"")</f>
        <v>31</v>
      </c>
      <c r="AL45" s="25">
        <f>IFERROR(MATCH(AL$11,_calc_기준350!$CN$35:$EF$35,0),"")</f>
        <v>41</v>
      </c>
      <c r="AM45" s="25">
        <f>IFERROR(MATCH(AM$11,_calc_기준350!$CN$35:$EF$35,0),"")</f>
        <v>11</v>
      </c>
      <c r="AN45" s="25">
        <f>IFERROR(MATCH(AN$11,_calc_기준350!$CN$35:$EF$35,0),"")</f>
        <v>39</v>
      </c>
      <c r="AO45" s="25">
        <f>IFERROR(MATCH(AO$11,_calc_기준350!$CN$35:$EF$35,0),"")</f>
        <v>2</v>
      </c>
      <c r="AP45" s="25">
        <f>IFERROR(MATCH(AP$11,_calc_기준350!$CN$35:$EF$35,0),"")</f>
        <v>4</v>
      </c>
      <c r="AQ45" s="25">
        <f>IFERROR(MATCH(AQ$11,_calc_기준350!$CN$35:$EF$35,0),"")</f>
        <v>27</v>
      </c>
      <c r="AR45" s="25">
        <f>IFERROR(MATCH(AR$11,_calc_기준350!$CN$35:$EF$35,0),"")</f>
        <v>17</v>
      </c>
      <c r="AS45" s="25">
        <f>IFERROR(MATCH(AS$11,_calc_기준350!$CN$35:$EF$35,0),"")</f>
        <v>24</v>
      </c>
      <c r="AT45" s="25">
        <f>IFERROR(MATCH(AT$11,_calc_기준350!$CN$35:$EF$35,0),"")</f>
        <v>28</v>
      </c>
      <c r="AU45" s="25">
        <f>IFERROR(MATCH(AU$11,_calc_기준350!$CN$35:$EF$35,0),"")</f>
        <v>29</v>
      </c>
      <c r="AV45" s="25">
        <f>IFERROR(MATCH(AV$11,_calc_기준350!$CN$35:$EF$35,0),"")</f>
        <v>25</v>
      </c>
      <c r="AW45" s="25">
        <f>IFERROR(MATCH(AW$11,_calc_기준350!$CN$35:$EF$35,0),"")</f>
        <v>40</v>
      </c>
      <c r="AX45" s="25">
        <f>IFERROR(MATCH(AX$11,_calc_기준350!$CN$35:$EF$35,0),"")</f>
        <v>42</v>
      </c>
      <c r="AY45" s="25">
        <f>IFERROR(MATCH(AY$11,_calc_기준350!$CN$35:$EF$35,0),"")</f>
        <v>20</v>
      </c>
      <c r="AZ45" s="25">
        <f>IFERROR(MATCH(AZ$11,_calc_기준350!$CN$35:$EF$35,0),"")</f>
        <v>23</v>
      </c>
      <c r="BA45" s="25">
        <f>IFERROR(MATCH(BA$11,_calc_기준350!$CN$35:$EF$35,0),"")</f>
        <v>5</v>
      </c>
      <c r="BB45" s="25">
        <f>IFERROR(MATCH(BB$11,_calc_기준350!$CN$35:$EF$35,0),"")</f>
        <v>1</v>
      </c>
      <c r="BC45" s="25">
        <f>IFERROR(MATCH(BC$11,_calc_기준350!$CN$35:$EF$35,0),"")</f>
        <v>8</v>
      </c>
      <c r="BD45" s="25">
        <f>IFERROR(MATCH(BD$11,_calc_기준350!$CN$35:$EF$35,0),"")</f>
        <v>9</v>
      </c>
    </row>
    <row r="46" spans="1:56" ht="16.5" customHeight="1">
      <c r="A46" s="57">
        <f t="shared" ref="A46:A62" si="3">A45-1</f>
        <v>1210</v>
      </c>
      <c r="B46" s="40">
        <f>IFERROR(INDEX(전체당첨내역!$B:$B,MATCH($A46,전체당첨내역!$A:$A,0)),"")</f>
        <v>1</v>
      </c>
      <c r="C46" s="40">
        <f>IFERROR(INDEX(전체당첨내역!$C:$C,MATCH($A46,전체당첨내역!$A:$A,0)),"")</f>
        <v>7</v>
      </c>
      <c r="D46" s="40">
        <f>IFERROR(INDEX(전체당첨내역!$D:$D,MATCH($A46,전체당첨내역!$A:$A,0)),"")</f>
        <v>9</v>
      </c>
      <c r="E46" s="40">
        <f>IFERROR(INDEX(전체당첨내역!$E:$E,MATCH($A46,전체당첨내역!$A:$A,0)),"")</f>
        <v>17</v>
      </c>
      <c r="F46" s="40">
        <f>IFERROR(INDEX(전체당첨내역!$F:$F,MATCH($A46,전체당첨내역!$A:$A,0)),"")</f>
        <v>27</v>
      </c>
      <c r="G46" s="40">
        <f>IFERROR(INDEX(전체당첨내역!$G:$G,MATCH($A46,전체당첨내역!$A:$A,0)),"")</f>
        <v>38</v>
      </c>
      <c r="H46" s="45">
        <f>IFERROR(INDEX(전체당첨내역!$H:$H,MATCH($A46,전체당첨내역!$A:$A,0)),"")</f>
        <v>31</v>
      </c>
      <c r="I46" s="42">
        <f>IFERROR((INDEX(_calc_기준350!$CN$36:$EF$36,1,$B46)&gt;0)*(INDEX(_calc_기준350!$CN$36:$EF$36,1,$B46)&lt;=15)+(INDEX(_calc_기준350!$CN$36:$EF$36,1,$C46)&gt;0)*(INDEX(_calc_기준350!$CN$36:$EF$36,1,$C46)&lt;=15)+(INDEX(_calc_기준350!$CN$36:$EF$36,1,$D46)&gt;0)*(INDEX(_calc_기준350!$CN$36:$EF$36,1,$D46)&lt;=15)+(INDEX(_calc_기준350!$CN$36:$EF$36,1,$E46)&gt;0)*(INDEX(_calc_기준350!$CN$36:$EF$36,1,$E46)&lt;=15)+(INDEX(_calc_기준350!$CN$36:$EF$36,1,$F46)&gt;0)*(INDEX(_calc_기준350!$CN$36:$EF$36,1,$F46)&lt;=15)+(INDEX(_calc_기준350!$CN$36:$EF$36,1,$G46)&gt;0)*(INDEX(_calc_기준350!$CN$36:$EF$36,1,$G46)&lt;=15),"")</f>
        <v>1</v>
      </c>
      <c r="J46" s="40">
        <f>IFERROR((INDEX(_calc_기준350!$CN$36:$EF$36,1,$B46)&gt;15)*(INDEX(_calc_기준350!$CN$36:$EF$36,1,$B46)&lt;=30)+(INDEX(_calc_기준350!$CN$36:$EF$36,1,$C46)&gt;15)*(INDEX(_calc_기준350!$CN$36:$EF$36,1,$C46)&lt;=30)+(INDEX(_calc_기준350!$CN$36:$EF$36,1,$D46)&gt;15)*(INDEX(_calc_기준350!$CN$36:$EF$36,1,$D46)&lt;=30)+(INDEX(_calc_기준350!$CN$36:$EF$36,1,$E46)&gt;15)*(INDEX(_calc_기준350!$CN$36:$EF$36,1,$E46)&lt;=30)+(INDEX(_calc_기준350!$CN$36:$EF$36,1,$F46)&gt;15)*(INDEX(_calc_기준350!$CN$36:$EF$36,1,$F46)&lt;=30)+(INDEX(_calc_기준350!$CN$36:$EF$36,1,$G46)&gt;15)*(INDEX(_calc_기준350!$CN$36:$EF$36,1,$G46)&lt;=30),"")</f>
        <v>1</v>
      </c>
      <c r="K46" s="43">
        <f>IFERROR((INDEX(_calc_기준350!$CN$36:$EF$36,1,$B46)&gt;30)+(INDEX(_calc_기준350!$CN$36:$EF$36,1,$C46)&gt;30)+(INDEX(_calc_기준350!$CN$36:$EF$36,1,$D46)&gt;30)+(INDEX(_calc_기준350!$CN$36:$EF$36,1,$E46)&gt;30)+(INDEX(_calc_기준350!$CN$36:$EF$36,1,$F46)&gt;30)+(INDEX(_calc_기준350!$CN$36:$EF$36,1,$G46)&gt;30),"")</f>
        <v>4</v>
      </c>
      <c r="L46" s="25">
        <f>IFERROR(MATCH(L$11,_calc_기준350!$CN$36:$EF$36,0),"")</f>
        <v>21</v>
      </c>
      <c r="M46" s="25">
        <f>IFERROR(MATCH(M$11,_calc_기준350!$CN$36:$EF$36,0),"")</f>
        <v>22</v>
      </c>
      <c r="N46" s="25">
        <f>IFERROR(MATCH(N$11,_calc_기준350!$CN$36:$EF$36,0),"")</f>
        <v>34</v>
      </c>
      <c r="O46" s="25">
        <f>IFERROR(MATCH(O$11,_calc_기준350!$CN$36:$EF$36,0),"")</f>
        <v>45</v>
      </c>
      <c r="P46" s="25">
        <f>IFERROR(MATCH(P$11,_calc_기준350!$CN$36:$EF$36,0),"")</f>
        <v>14</v>
      </c>
      <c r="Q46" s="25">
        <f>IFERROR(MATCH(Q$11,_calc_기준350!$CN$36:$EF$36,0),"")</f>
        <v>18</v>
      </c>
      <c r="R46" s="25">
        <f>IFERROR(MATCH(R$11,_calc_기준350!$CN$36:$EF$36,0),"")</f>
        <v>35</v>
      </c>
      <c r="S46" s="25">
        <f>IFERROR(MATCH(S$11,_calc_기준350!$CN$36:$EF$36,0),"")</f>
        <v>38</v>
      </c>
      <c r="T46" s="25">
        <f>IFERROR(MATCH(T$11,_calc_기준350!$CN$36:$EF$36,0),"")</f>
        <v>19</v>
      </c>
      <c r="U46" s="25">
        <f>IFERROR(MATCH(U$11,_calc_기준350!$CN$36:$EF$36,0),"")</f>
        <v>44</v>
      </c>
      <c r="V46" s="25">
        <f>IFERROR(MATCH(V$11,_calc_기준350!$CN$36:$EF$36,0),"")</f>
        <v>26</v>
      </c>
      <c r="W46" s="25">
        <f>IFERROR(MATCH(W$11,_calc_기준350!$CN$36:$EF$36,0),"")</f>
        <v>33</v>
      </c>
      <c r="X46" s="25">
        <f>IFERROR(MATCH(X$11,_calc_기준350!$CN$36:$EF$36,0),"")</f>
        <v>13</v>
      </c>
      <c r="Y46" s="25">
        <f>IFERROR(MATCH(Y$11,_calc_기준350!$CN$36:$EF$36,0),"")</f>
        <v>30</v>
      </c>
      <c r="Z46" s="25">
        <f>IFERROR(MATCH(Z$11,_calc_기준350!$CN$36:$EF$36,0),"")</f>
        <v>32</v>
      </c>
      <c r="AA46" s="25">
        <f>IFERROR(MATCH(AA$11,_calc_기준350!$CN$36:$EF$36,0),"")</f>
        <v>37</v>
      </c>
      <c r="AB46" s="25">
        <f>IFERROR(MATCH(AB$11,_calc_기준350!$CN$36:$EF$36,0),"")</f>
        <v>12</v>
      </c>
      <c r="AC46" s="25">
        <f>IFERROR(MATCH(AC$11,_calc_기준350!$CN$36:$EF$36,0),"")</f>
        <v>15</v>
      </c>
      <c r="AD46" s="25">
        <f>IFERROR(MATCH(AD$11,_calc_기준350!$CN$36:$EF$36,0),"")</f>
        <v>6</v>
      </c>
      <c r="AE46" s="25">
        <f>IFERROR(MATCH(AE$11,_calc_기준350!$CN$36:$EF$36,0),"")</f>
        <v>31</v>
      </c>
      <c r="AF46" s="25">
        <f>IFERROR(MATCH(AF$11,_calc_기준350!$CN$36:$EF$36,0),"")</f>
        <v>3</v>
      </c>
      <c r="AG46" s="25">
        <f>IFERROR(MATCH(AG$11,_calc_기준350!$CN$36:$EF$36,0),"")</f>
        <v>10</v>
      </c>
      <c r="AH46" s="25">
        <f>IFERROR(MATCH(AH$11,_calc_기준350!$CN$36:$EF$36,0),"")</f>
        <v>43</v>
      </c>
      <c r="AI46" s="25">
        <f>IFERROR(MATCH(AI$11,_calc_기준350!$CN$36:$EF$36,0),"")</f>
        <v>7</v>
      </c>
      <c r="AJ46" s="25">
        <f>IFERROR(MATCH(AJ$11,_calc_기준350!$CN$36:$EF$36,0),"")</f>
        <v>16</v>
      </c>
      <c r="AK46" s="25">
        <f>IFERROR(MATCH(AK$11,_calc_기준350!$CN$36:$EF$36,0),"")</f>
        <v>41</v>
      </c>
      <c r="AL46" s="25">
        <f>IFERROR(MATCH(AL$11,_calc_기준350!$CN$36:$EF$36,0),"")</f>
        <v>11</v>
      </c>
      <c r="AM46" s="25">
        <f>IFERROR(MATCH(AM$11,_calc_기준350!$CN$36:$EF$36,0),"")</f>
        <v>36</v>
      </c>
      <c r="AN46" s="25">
        <f>IFERROR(MATCH(AN$11,_calc_기준350!$CN$36:$EF$36,0),"")</f>
        <v>2</v>
      </c>
      <c r="AO46" s="25">
        <f>IFERROR(MATCH(AO$11,_calc_기준350!$CN$36:$EF$36,0),"")</f>
        <v>4</v>
      </c>
      <c r="AP46" s="25">
        <f>IFERROR(MATCH(AP$11,_calc_기준350!$CN$36:$EF$36,0),"")</f>
        <v>27</v>
      </c>
      <c r="AQ46" s="25">
        <f>IFERROR(MATCH(AQ$11,_calc_기준350!$CN$36:$EF$36,0),"")</f>
        <v>17</v>
      </c>
      <c r="AR46" s="25">
        <f>IFERROR(MATCH(AR$11,_calc_기준350!$CN$36:$EF$36,0),"")</f>
        <v>25</v>
      </c>
      <c r="AS46" s="25">
        <f>IFERROR(MATCH(AS$11,_calc_기준350!$CN$36:$EF$36,0),"")</f>
        <v>24</v>
      </c>
      <c r="AT46" s="25">
        <f>IFERROR(MATCH(AT$11,_calc_기준350!$CN$36:$EF$36,0),"")</f>
        <v>39</v>
      </c>
      <c r="AU46" s="25">
        <f>IFERROR(MATCH(AU$11,_calc_기준350!$CN$36:$EF$36,0),"")</f>
        <v>28</v>
      </c>
      <c r="AV46" s="25">
        <f>IFERROR(MATCH(AV$11,_calc_기준350!$CN$36:$EF$36,0),"")</f>
        <v>29</v>
      </c>
      <c r="AW46" s="25">
        <f>IFERROR(MATCH(AW$11,_calc_기준350!$CN$36:$EF$36,0),"")</f>
        <v>23</v>
      </c>
      <c r="AX46" s="25">
        <f>IFERROR(MATCH(AX$11,_calc_기준350!$CN$36:$EF$36,0),"")</f>
        <v>1</v>
      </c>
      <c r="AY46" s="25">
        <f>IFERROR(MATCH(AY$11,_calc_기준350!$CN$36:$EF$36,0),"")</f>
        <v>5</v>
      </c>
      <c r="AZ46" s="25">
        <f>IFERROR(MATCH(AZ$11,_calc_기준350!$CN$36:$EF$36,0),"")</f>
        <v>20</v>
      </c>
      <c r="BA46" s="25">
        <f>IFERROR(MATCH(BA$11,_calc_기준350!$CN$36:$EF$36,0),"")</f>
        <v>40</v>
      </c>
      <c r="BB46" s="25">
        <f>IFERROR(MATCH(BB$11,_calc_기준350!$CN$36:$EF$36,0),"")</f>
        <v>42</v>
      </c>
      <c r="BC46" s="25">
        <f>IFERROR(MATCH(BC$11,_calc_기준350!$CN$36:$EF$36,0),"")</f>
        <v>9</v>
      </c>
      <c r="BD46" s="25">
        <f>IFERROR(MATCH(BD$11,_calc_기준350!$CN$36:$EF$36,0),"")</f>
        <v>8</v>
      </c>
    </row>
    <row r="47" spans="1:56" ht="16.5" customHeight="1">
      <c r="A47" s="57">
        <f t="shared" si="3"/>
        <v>1209</v>
      </c>
      <c r="B47" s="40">
        <f>IFERROR(INDEX(전체당첨내역!$B:$B,MATCH($A47,전체당첨내역!$A:$A,0)),"")</f>
        <v>2</v>
      </c>
      <c r="C47" s="40">
        <f>IFERROR(INDEX(전체당첨내역!$C:$C,MATCH($A47,전체당첨내역!$A:$A,0)),"")</f>
        <v>17</v>
      </c>
      <c r="D47" s="40">
        <f>IFERROR(INDEX(전체당첨내역!$D:$D,MATCH($A47,전체당첨내역!$A:$A,0)),"")</f>
        <v>20</v>
      </c>
      <c r="E47" s="40">
        <f>IFERROR(INDEX(전체당첨내역!$E:$E,MATCH($A47,전체당첨내역!$A:$A,0)),"")</f>
        <v>35</v>
      </c>
      <c r="F47" s="40">
        <f>IFERROR(INDEX(전체당첨내역!$F:$F,MATCH($A47,전체당첨내역!$A:$A,0)),"")</f>
        <v>37</v>
      </c>
      <c r="G47" s="40">
        <f>IFERROR(INDEX(전체당첨내역!$G:$G,MATCH($A47,전체당첨내역!$A:$A,0)),"")</f>
        <v>39</v>
      </c>
      <c r="H47" s="45">
        <f>IFERROR(INDEX(전체당첨내역!$H:$H,MATCH($A47,전체당첨내역!$A:$A,0)),"")</f>
        <v>24</v>
      </c>
      <c r="I47" s="42">
        <f>IFERROR((INDEX(_calc_기준350!$CN$37:$EF$37,1,$B47)&gt;0)*(INDEX(_calc_기준350!$CN$37:$EF$37,1,$B47)&lt;=15)+(INDEX(_calc_기준350!$CN$37:$EF$37,1,$C47)&gt;0)*(INDEX(_calc_기준350!$CN$37:$EF$37,1,$C47)&lt;=15)+(INDEX(_calc_기준350!$CN$37:$EF$37,1,$D47)&gt;0)*(INDEX(_calc_기준350!$CN$37:$EF$37,1,$D47)&lt;=15)+(INDEX(_calc_기준350!$CN$37:$EF$37,1,$E47)&gt;0)*(INDEX(_calc_기준350!$CN$37:$EF$37,1,$E47)&lt;=15)+(INDEX(_calc_기준350!$CN$37:$EF$37,1,$F47)&gt;0)*(INDEX(_calc_기준350!$CN$37:$EF$37,1,$F47)&lt;=15)+(INDEX(_calc_기준350!$CN$37:$EF$37,1,$G47)&gt;0)*(INDEX(_calc_기준350!$CN$37:$EF$37,1,$G47)&lt;=15),"")</f>
        <v>2</v>
      </c>
      <c r="J47" s="40">
        <f>IFERROR((INDEX(_calc_기준350!$CN$37:$EF$37,1,$B47)&gt;15)*(INDEX(_calc_기준350!$CN$37:$EF$37,1,$B47)&lt;=30)+(INDEX(_calc_기준350!$CN$37:$EF$37,1,$C47)&gt;15)*(INDEX(_calc_기준350!$CN$37:$EF$37,1,$C47)&lt;=30)+(INDEX(_calc_기준350!$CN$37:$EF$37,1,$D47)&gt;15)*(INDEX(_calc_기준350!$CN$37:$EF$37,1,$D47)&lt;=30)+(INDEX(_calc_기준350!$CN$37:$EF$37,1,$E47)&gt;15)*(INDEX(_calc_기준350!$CN$37:$EF$37,1,$E47)&lt;=30)+(INDEX(_calc_기준350!$CN$37:$EF$37,1,$F47)&gt;15)*(INDEX(_calc_기준350!$CN$37:$EF$37,1,$F47)&lt;=30)+(INDEX(_calc_기준350!$CN$37:$EF$37,1,$G47)&gt;15)*(INDEX(_calc_기준350!$CN$37:$EF$37,1,$G47)&lt;=30),"")</f>
        <v>2</v>
      </c>
      <c r="K47" s="43">
        <f>IFERROR((INDEX(_calc_기준350!$CN$37:$EF$37,1,$B47)&gt;30)+(INDEX(_calc_기준350!$CN$37:$EF$37,1,$C47)&gt;30)+(INDEX(_calc_기준350!$CN$37:$EF$37,1,$D47)&gt;30)+(INDEX(_calc_기준350!$CN$37:$EF$37,1,$E47)&gt;30)+(INDEX(_calc_기준350!$CN$37:$EF$37,1,$F47)&gt;30)+(INDEX(_calc_기준350!$CN$37:$EF$37,1,$G47)&gt;30),"")</f>
        <v>2</v>
      </c>
      <c r="L47" s="25">
        <f>IFERROR(MATCH(L$11,_calc_기준350!$CN$37:$EF$37,0),"")</f>
        <v>22</v>
      </c>
      <c r="M47" s="25">
        <f>IFERROR(MATCH(M$11,_calc_기준350!$CN$37:$EF$37,0),"")</f>
        <v>35</v>
      </c>
      <c r="N47" s="25">
        <f>IFERROR(MATCH(N$11,_calc_기준350!$CN$37:$EF$37,0),"")</f>
        <v>21</v>
      </c>
      <c r="O47" s="25">
        <f>IFERROR(MATCH(O$11,_calc_기준350!$CN$37:$EF$37,0),"")</f>
        <v>34</v>
      </c>
      <c r="P47" s="25">
        <f>IFERROR(MATCH(P$11,_calc_기준350!$CN$37:$EF$37,0),"")</f>
        <v>14</v>
      </c>
      <c r="Q47" s="25">
        <f>IFERROR(MATCH(Q$11,_calc_기준350!$CN$37:$EF$37,0),"")</f>
        <v>45</v>
      </c>
      <c r="R47" s="25">
        <f>IFERROR(MATCH(R$11,_calc_기준350!$CN$37:$EF$37,0),"")</f>
        <v>18</v>
      </c>
      <c r="S47" s="25">
        <f>IFERROR(MATCH(S$11,_calc_기준350!$CN$37:$EF$37,0),"")</f>
        <v>19</v>
      </c>
      <c r="T47" s="25">
        <f>IFERROR(MATCH(T$11,_calc_기준350!$CN$37:$EF$37,0),"")</f>
        <v>44</v>
      </c>
      <c r="U47" s="25">
        <f>IFERROR(MATCH(U$11,_calc_기준350!$CN$37:$EF$37,0),"")</f>
        <v>37</v>
      </c>
      <c r="V47" s="25">
        <f>IFERROR(MATCH(V$11,_calc_기준350!$CN$37:$EF$37,0),"")</f>
        <v>26</v>
      </c>
      <c r="W47" s="25">
        <f>IFERROR(MATCH(W$11,_calc_기준350!$CN$37:$EF$37,0),"")</f>
        <v>13</v>
      </c>
      <c r="X47" s="25">
        <f>IFERROR(MATCH(X$11,_calc_기준350!$CN$37:$EF$37,0),"")</f>
        <v>33</v>
      </c>
      <c r="Y47" s="25">
        <f>IFERROR(MATCH(Y$11,_calc_기준350!$CN$37:$EF$37,0),"")</f>
        <v>12</v>
      </c>
      <c r="Z47" s="25">
        <f>IFERROR(MATCH(Z$11,_calc_기준350!$CN$37:$EF$37,0),"")</f>
        <v>38</v>
      </c>
      <c r="AA47" s="25">
        <f>IFERROR(MATCH(AA$11,_calc_기준350!$CN$37:$EF$37,0),"")</f>
        <v>32</v>
      </c>
      <c r="AB47" s="25">
        <f>IFERROR(MATCH(AB$11,_calc_기준350!$CN$37:$EF$37,0),"")</f>
        <v>30</v>
      </c>
      <c r="AC47" s="25">
        <f>IFERROR(MATCH(AC$11,_calc_기준350!$CN$37:$EF$37,0),"")</f>
        <v>6</v>
      </c>
      <c r="AD47" s="25">
        <f>IFERROR(MATCH(AD$11,_calc_기준350!$CN$37:$EF$37,0),"")</f>
        <v>15</v>
      </c>
      <c r="AE47" s="25">
        <f>IFERROR(MATCH(AE$11,_calc_기준350!$CN$37:$EF$37,0),"")</f>
        <v>31</v>
      </c>
      <c r="AF47" s="25">
        <f>IFERROR(MATCH(AF$11,_calc_기준350!$CN$37:$EF$37,0),"")</f>
        <v>3</v>
      </c>
      <c r="AG47" s="25">
        <f>IFERROR(MATCH(AG$11,_calc_기준350!$CN$37:$EF$37,0),"")</f>
        <v>10</v>
      </c>
      <c r="AH47" s="25">
        <f>IFERROR(MATCH(AH$11,_calc_기준350!$CN$37:$EF$37,0),"")</f>
        <v>16</v>
      </c>
      <c r="AI47" s="25">
        <f>IFERROR(MATCH(AI$11,_calc_기준350!$CN$37:$EF$37,0),"")</f>
        <v>43</v>
      </c>
      <c r="AJ47" s="25">
        <f>IFERROR(MATCH(AJ$11,_calc_기준350!$CN$37:$EF$37,0),"")</f>
        <v>7</v>
      </c>
      <c r="AK47" s="25">
        <f>IFERROR(MATCH(AK$11,_calc_기준350!$CN$37:$EF$37,0),"")</f>
        <v>2</v>
      </c>
      <c r="AL47" s="25">
        <f>IFERROR(MATCH(AL$11,_calc_기준350!$CN$37:$EF$37,0),"")</f>
        <v>41</v>
      </c>
      <c r="AM47" s="25">
        <f>IFERROR(MATCH(AM$11,_calc_기준350!$CN$37:$EF$37,0),"")</f>
        <v>11</v>
      </c>
      <c r="AN47" s="25">
        <f>IFERROR(MATCH(AN$11,_calc_기준350!$CN$37:$EF$37,0),"")</f>
        <v>36</v>
      </c>
      <c r="AO47" s="25">
        <f>IFERROR(MATCH(AO$11,_calc_기준350!$CN$37:$EF$37,0),"")</f>
        <v>17</v>
      </c>
      <c r="AP47" s="25">
        <f>IFERROR(MATCH(AP$11,_calc_기준350!$CN$37:$EF$37,0),"")</f>
        <v>4</v>
      </c>
      <c r="AQ47" s="25">
        <f>IFERROR(MATCH(AQ$11,_calc_기준350!$CN$37:$EF$37,0),"")</f>
        <v>20</v>
      </c>
      <c r="AR47" s="25">
        <f>IFERROR(MATCH(AR$11,_calc_기준350!$CN$37:$EF$37,0),"")</f>
        <v>27</v>
      </c>
      <c r="AS47" s="25">
        <f>IFERROR(MATCH(AS$11,_calc_기준350!$CN$37:$EF$37,0),"")</f>
        <v>25</v>
      </c>
      <c r="AT47" s="25">
        <f>IFERROR(MATCH(AT$11,_calc_기준350!$CN$37:$EF$37,0),"")</f>
        <v>24</v>
      </c>
      <c r="AU47" s="25">
        <f>IFERROR(MATCH(AU$11,_calc_기준350!$CN$37:$EF$37,0),"")</f>
        <v>39</v>
      </c>
      <c r="AV47" s="25">
        <f>IFERROR(MATCH(AV$11,_calc_기준350!$CN$37:$EF$37,0),"")</f>
        <v>29</v>
      </c>
      <c r="AW47" s="25">
        <f>IFERROR(MATCH(AW$11,_calc_기준350!$CN$37:$EF$37,0),"")</f>
        <v>1</v>
      </c>
      <c r="AX47" s="25">
        <f>IFERROR(MATCH(AX$11,_calc_기준350!$CN$37:$EF$37,0),"")</f>
        <v>40</v>
      </c>
      <c r="AY47" s="25">
        <f>IFERROR(MATCH(AY$11,_calc_기준350!$CN$37:$EF$37,0),"")</f>
        <v>42</v>
      </c>
      <c r="AZ47" s="25">
        <f>IFERROR(MATCH(AZ$11,_calc_기준350!$CN$37:$EF$37,0),"")</f>
        <v>23</v>
      </c>
      <c r="BA47" s="25">
        <f>IFERROR(MATCH(BA$11,_calc_기준350!$CN$37:$EF$37,0),"")</f>
        <v>28</v>
      </c>
      <c r="BB47" s="25">
        <f>IFERROR(MATCH(BB$11,_calc_기준350!$CN$37:$EF$37,0),"")</f>
        <v>5</v>
      </c>
      <c r="BC47" s="25">
        <f>IFERROR(MATCH(BC$11,_calc_기준350!$CN$37:$EF$37,0),"")</f>
        <v>8</v>
      </c>
      <c r="BD47" s="25">
        <f>IFERROR(MATCH(BD$11,_calc_기준350!$CN$37:$EF$37,0),"")</f>
        <v>9</v>
      </c>
    </row>
    <row r="48" spans="1:56" ht="16.5" customHeight="1">
      <c r="A48" s="57">
        <f t="shared" si="3"/>
        <v>1208</v>
      </c>
      <c r="B48" s="40">
        <f>IFERROR(INDEX(전체당첨내역!$B:$B,MATCH($A48,전체당첨내역!$A:$A,0)),"")</f>
        <v>6</v>
      </c>
      <c r="C48" s="40">
        <f>IFERROR(INDEX(전체당첨내역!$C:$C,MATCH($A48,전체당첨내역!$A:$A,0)),"")</f>
        <v>27</v>
      </c>
      <c r="D48" s="40">
        <f>IFERROR(INDEX(전체당첨내역!$D:$D,MATCH($A48,전체당첨내역!$A:$A,0)),"")</f>
        <v>30</v>
      </c>
      <c r="E48" s="40">
        <f>IFERROR(INDEX(전체당첨내역!$E:$E,MATCH($A48,전체당첨내역!$A:$A,0)),"")</f>
        <v>36</v>
      </c>
      <c r="F48" s="40">
        <f>IFERROR(INDEX(전체당첨내역!$F:$F,MATCH($A48,전체당첨내역!$A:$A,0)),"")</f>
        <v>38</v>
      </c>
      <c r="G48" s="40">
        <f>IFERROR(INDEX(전체당첨내역!$G:$G,MATCH($A48,전체당첨내역!$A:$A,0)),"")</f>
        <v>42</v>
      </c>
      <c r="H48" s="45">
        <f>IFERROR(INDEX(전체당첨내역!$H:$H,MATCH($A48,전체당첨내역!$A:$A,0)),"")</f>
        <v>25</v>
      </c>
      <c r="I48" s="42">
        <f>IFERROR((INDEX(_calc_기준350!$CN$38:$EF$38,1,$B48)&gt;0)*(INDEX(_calc_기준350!$CN$38:$EF$38,1,$B48)&lt;=15)+(INDEX(_calc_기준350!$CN$38:$EF$38,1,$C48)&gt;0)*(INDEX(_calc_기준350!$CN$38:$EF$38,1,$C48)&lt;=15)+(INDEX(_calc_기준350!$CN$38:$EF$38,1,$D48)&gt;0)*(INDEX(_calc_기준350!$CN$38:$EF$38,1,$D48)&lt;=15)+(INDEX(_calc_기준350!$CN$38:$EF$38,1,$E48)&gt;0)*(INDEX(_calc_기준350!$CN$38:$EF$38,1,$E48)&lt;=15)+(INDEX(_calc_기준350!$CN$38:$EF$38,1,$F48)&gt;0)*(INDEX(_calc_기준350!$CN$38:$EF$38,1,$F48)&lt;=15)+(INDEX(_calc_기준350!$CN$38:$EF$38,1,$G48)&gt;0)*(INDEX(_calc_기준350!$CN$38:$EF$38,1,$G48)&lt;=15),"")</f>
        <v>2</v>
      </c>
      <c r="J48" s="40">
        <f>IFERROR((INDEX(_calc_기준350!$CN$38:$EF$38,1,$B48)&gt;15)*(INDEX(_calc_기준350!$CN$38:$EF$38,1,$B48)&lt;=30)+(INDEX(_calc_기준350!$CN$38:$EF$38,1,$C48)&gt;15)*(INDEX(_calc_기준350!$CN$38:$EF$38,1,$C48)&lt;=30)+(INDEX(_calc_기준350!$CN$38:$EF$38,1,$D48)&gt;15)*(INDEX(_calc_기준350!$CN$38:$EF$38,1,$D48)&lt;=30)+(INDEX(_calc_기준350!$CN$38:$EF$38,1,$E48)&gt;15)*(INDEX(_calc_기준350!$CN$38:$EF$38,1,$E48)&lt;=30)+(INDEX(_calc_기준350!$CN$38:$EF$38,1,$F48)&gt;15)*(INDEX(_calc_기준350!$CN$38:$EF$38,1,$F48)&lt;=30)+(INDEX(_calc_기준350!$CN$38:$EF$38,1,$G48)&gt;15)*(INDEX(_calc_기준350!$CN$38:$EF$38,1,$G48)&lt;=30),"")</f>
        <v>2</v>
      </c>
      <c r="K48" s="43">
        <f>IFERROR((INDEX(_calc_기준350!$CN$38:$EF$38,1,$B48)&gt;30)+(INDEX(_calc_기준350!$CN$38:$EF$38,1,$C48)&gt;30)+(INDEX(_calc_기준350!$CN$38:$EF$38,1,$D48)&gt;30)+(INDEX(_calc_기준350!$CN$38:$EF$38,1,$E48)&gt;30)+(INDEX(_calc_기준350!$CN$38:$EF$38,1,$F48)&gt;30)+(INDEX(_calc_기준350!$CN$38:$EF$38,1,$G48)&gt;30),"")</f>
        <v>2</v>
      </c>
      <c r="L48" s="25">
        <f>IFERROR(MATCH(L$11,_calc_기준350!$CN$38:$EF$38,0),"")</f>
        <v>22</v>
      </c>
      <c r="M48" s="25">
        <f>IFERROR(MATCH(M$11,_calc_기준350!$CN$38:$EF$38,0),"")</f>
        <v>35</v>
      </c>
      <c r="N48" s="25">
        <f>IFERROR(MATCH(N$11,_calc_기준350!$CN$38:$EF$38,0),"")</f>
        <v>45</v>
      </c>
      <c r="O48" s="25">
        <f>IFERROR(MATCH(O$11,_calc_기준350!$CN$38:$EF$38,0),"")</f>
        <v>34</v>
      </c>
      <c r="P48" s="25">
        <f>IFERROR(MATCH(P$11,_calc_기준350!$CN$38:$EF$38,0),"")</f>
        <v>14</v>
      </c>
      <c r="Q48" s="25">
        <f>IFERROR(MATCH(Q$11,_calc_기준350!$CN$38:$EF$38,0),"")</f>
        <v>21</v>
      </c>
      <c r="R48" s="25">
        <f>IFERROR(MATCH(R$11,_calc_기준350!$CN$38:$EF$38,0),"")</f>
        <v>44</v>
      </c>
      <c r="S48" s="25">
        <f>IFERROR(MATCH(S$11,_calc_기준350!$CN$38:$EF$38,0),"")</f>
        <v>18</v>
      </c>
      <c r="T48" s="25">
        <f>IFERROR(MATCH(T$11,_calc_기준350!$CN$38:$EF$38,0),"")</f>
        <v>19</v>
      </c>
      <c r="U48" s="25">
        <f>IFERROR(MATCH(U$11,_calc_기준350!$CN$38:$EF$38,0),"")</f>
        <v>30</v>
      </c>
      <c r="V48" s="25">
        <f>IFERROR(MATCH(V$11,_calc_기준350!$CN$38:$EF$38,0),"")</f>
        <v>13</v>
      </c>
      <c r="W48" s="25">
        <f>IFERROR(MATCH(W$11,_calc_기준350!$CN$38:$EF$38,0),"")</f>
        <v>26</v>
      </c>
      <c r="X48" s="25">
        <f>IFERROR(MATCH(X$11,_calc_기준350!$CN$38:$EF$38,0),"")</f>
        <v>33</v>
      </c>
      <c r="Y48" s="25">
        <f>IFERROR(MATCH(Y$11,_calc_기준350!$CN$38:$EF$38,0),"")</f>
        <v>38</v>
      </c>
      <c r="Z48" s="25">
        <f>IFERROR(MATCH(Z$11,_calc_기준350!$CN$38:$EF$38,0),"")</f>
        <v>12</v>
      </c>
      <c r="AA48" s="25">
        <f>IFERROR(MATCH(AA$11,_calc_기준350!$CN$38:$EF$38,0),"")</f>
        <v>32</v>
      </c>
      <c r="AB48" s="25">
        <f>IFERROR(MATCH(AB$11,_calc_기준350!$CN$38:$EF$38,0),"")</f>
        <v>6</v>
      </c>
      <c r="AC48" s="25">
        <f>IFERROR(MATCH(AC$11,_calc_기준350!$CN$38:$EF$38,0),"")</f>
        <v>37</v>
      </c>
      <c r="AD48" s="25">
        <f>IFERROR(MATCH(AD$11,_calc_기준350!$CN$38:$EF$38,0),"")</f>
        <v>31</v>
      </c>
      <c r="AE48" s="25">
        <f>IFERROR(MATCH(AE$11,_calc_기준350!$CN$38:$EF$38,0),"")</f>
        <v>36</v>
      </c>
      <c r="AF48" s="25">
        <f>IFERROR(MATCH(AF$11,_calc_기준350!$CN$38:$EF$38,0),"")</f>
        <v>15</v>
      </c>
      <c r="AG48" s="25">
        <f>IFERROR(MATCH(AG$11,_calc_기준350!$CN$38:$EF$38,0),"")</f>
        <v>43</v>
      </c>
      <c r="AH48" s="25">
        <f>IFERROR(MATCH(AH$11,_calc_기준350!$CN$38:$EF$38,0),"")</f>
        <v>3</v>
      </c>
      <c r="AI48" s="25">
        <f>IFERROR(MATCH(AI$11,_calc_기준350!$CN$38:$EF$38,0),"")</f>
        <v>10</v>
      </c>
      <c r="AJ48" s="25">
        <f>IFERROR(MATCH(AJ$11,_calc_기준350!$CN$38:$EF$38,0),"")</f>
        <v>16</v>
      </c>
      <c r="AK48" s="25">
        <f>IFERROR(MATCH(AK$11,_calc_기준350!$CN$38:$EF$38,0),"")</f>
        <v>2</v>
      </c>
      <c r="AL48" s="25">
        <f>IFERROR(MATCH(AL$11,_calc_기준350!$CN$38:$EF$38,0),"")</f>
        <v>7</v>
      </c>
      <c r="AM48" s="25">
        <f>IFERROR(MATCH(AM$11,_calc_기준350!$CN$38:$EF$38,0),"")</f>
        <v>41</v>
      </c>
      <c r="AN48" s="25">
        <f>IFERROR(MATCH(AN$11,_calc_기준350!$CN$38:$EF$38,0),"")</f>
        <v>11</v>
      </c>
      <c r="AO48" s="25">
        <f>IFERROR(MATCH(AO$11,_calc_기준350!$CN$38:$EF$38,0),"")</f>
        <v>17</v>
      </c>
      <c r="AP48" s="25">
        <f>IFERROR(MATCH(AP$11,_calc_기준350!$CN$38:$EF$38,0),"")</f>
        <v>39</v>
      </c>
      <c r="AQ48" s="25">
        <f>IFERROR(MATCH(AQ$11,_calc_기준350!$CN$38:$EF$38,0),"")</f>
        <v>4</v>
      </c>
      <c r="AR48" s="25">
        <f>IFERROR(MATCH(AR$11,_calc_기준350!$CN$38:$EF$38,0),"")</f>
        <v>20</v>
      </c>
      <c r="AS48" s="25">
        <f>IFERROR(MATCH(AS$11,_calc_기준350!$CN$38:$EF$38,0),"")</f>
        <v>27</v>
      </c>
      <c r="AT48" s="25">
        <f>IFERROR(MATCH(AT$11,_calc_기준350!$CN$38:$EF$38,0),"")</f>
        <v>24</v>
      </c>
      <c r="AU48" s="25">
        <f>IFERROR(MATCH(AU$11,_calc_기준350!$CN$38:$EF$38,0),"")</f>
        <v>29</v>
      </c>
      <c r="AV48" s="25">
        <f>IFERROR(MATCH(AV$11,_calc_기준350!$CN$38:$EF$38,0),"")</f>
        <v>42</v>
      </c>
      <c r="AW48" s="25">
        <f>IFERROR(MATCH(AW$11,_calc_기준350!$CN$38:$EF$38,0),"")</f>
        <v>1</v>
      </c>
      <c r="AX48" s="25">
        <f>IFERROR(MATCH(AX$11,_calc_기준350!$CN$38:$EF$38,0),"")</f>
        <v>40</v>
      </c>
      <c r="AY48" s="25">
        <f>IFERROR(MATCH(AY$11,_calc_기준350!$CN$38:$EF$38,0),"")</f>
        <v>23</v>
      </c>
      <c r="AZ48" s="25">
        <f>IFERROR(MATCH(AZ$11,_calc_기준350!$CN$38:$EF$38,0),"")</f>
        <v>28</v>
      </c>
      <c r="BA48" s="25">
        <f>IFERROR(MATCH(BA$11,_calc_기준350!$CN$38:$EF$38,0),"")</f>
        <v>5</v>
      </c>
      <c r="BB48" s="25">
        <f>IFERROR(MATCH(BB$11,_calc_기준350!$CN$38:$EF$38,0),"")</f>
        <v>25</v>
      </c>
      <c r="BC48" s="25">
        <f>IFERROR(MATCH(BC$11,_calc_기준350!$CN$38:$EF$38,0),"")</f>
        <v>9</v>
      </c>
      <c r="BD48" s="25">
        <f>IFERROR(MATCH(BD$11,_calc_기준350!$CN$38:$EF$38,0),"")</f>
        <v>8</v>
      </c>
    </row>
    <row r="49" spans="1:56" ht="16.5" customHeight="1">
      <c r="A49" s="57">
        <f t="shared" si="3"/>
        <v>1207</v>
      </c>
      <c r="B49" s="40">
        <f>IFERROR(INDEX(전체당첨내역!$B:$B,MATCH($A49,전체당첨내역!$A:$A,0)),"")</f>
        <v>10</v>
      </c>
      <c r="C49" s="40">
        <f>IFERROR(INDEX(전체당첨내역!$C:$C,MATCH($A49,전체당첨내역!$A:$A,0)),"")</f>
        <v>22</v>
      </c>
      <c r="D49" s="40">
        <f>IFERROR(INDEX(전체당첨내역!$D:$D,MATCH($A49,전체당첨내역!$A:$A,0)),"")</f>
        <v>24</v>
      </c>
      <c r="E49" s="40">
        <f>IFERROR(INDEX(전체당첨내역!$E:$E,MATCH($A49,전체당첨내역!$A:$A,0)),"")</f>
        <v>27</v>
      </c>
      <c r="F49" s="40">
        <f>IFERROR(INDEX(전체당첨내역!$F:$F,MATCH($A49,전체당첨내역!$A:$A,0)),"")</f>
        <v>38</v>
      </c>
      <c r="G49" s="40">
        <f>IFERROR(INDEX(전체당첨내역!$G:$G,MATCH($A49,전체당첨내역!$A:$A,0)),"")</f>
        <v>45</v>
      </c>
      <c r="H49" s="45">
        <f>IFERROR(INDEX(전체당첨내역!$H:$H,MATCH($A49,전체당첨내역!$A:$A,0)),"")</f>
        <v>11</v>
      </c>
      <c r="I49" s="42">
        <f>IFERROR((INDEX(_calc_기준350!$CN$39:$EF$39,1,$B49)&gt;0)*(INDEX(_calc_기준350!$CN$39:$EF$39,1,$B49)&lt;=15)+(INDEX(_calc_기준350!$CN$39:$EF$39,1,$C49)&gt;0)*(INDEX(_calc_기준350!$CN$39:$EF$39,1,$C49)&lt;=15)+(INDEX(_calc_기준350!$CN$39:$EF$39,1,$D49)&gt;0)*(INDEX(_calc_기준350!$CN$39:$EF$39,1,$D49)&lt;=15)+(INDEX(_calc_기준350!$CN$39:$EF$39,1,$E49)&gt;0)*(INDEX(_calc_기준350!$CN$39:$EF$39,1,$E49)&lt;=15)+(INDEX(_calc_기준350!$CN$39:$EF$39,1,$F49)&gt;0)*(INDEX(_calc_기준350!$CN$39:$EF$39,1,$F49)&lt;=15)+(INDEX(_calc_기준350!$CN$39:$EF$39,1,$G49)&gt;0)*(INDEX(_calc_기준350!$CN$39:$EF$39,1,$G49)&lt;=15),"")</f>
        <v>3</v>
      </c>
      <c r="J49" s="40">
        <f>IFERROR((INDEX(_calc_기준350!$CN$39:$EF$39,1,$B49)&gt;15)*(INDEX(_calc_기준350!$CN$39:$EF$39,1,$B49)&lt;=30)+(INDEX(_calc_기준350!$CN$39:$EF$39,1,$C49)&gt;15)*(INDEX(_calc_기준350!$CN$39:$EF$39,1,$C49)&lt;=30)+(INDEX(_calc_기준350!$CN$39:$EF$39,1,$D49)&gt;15)*(INDEX(_calc_기준350!$CN$39:$EF$39,1,$D49)&lt;=30)+(INDEX(_calc_기준350!$CN$39:$EF$39,1,$E49)&gt;15)*(INDEX(_calc_기준350!$CN$39:$EF$39,1,$E49)&lt;=30)+(INDEX(_calc_기준350!$CN$39:$EF$39,1,$F49)&gt;15)*(INDEX(_calc_기준350!$CN$39:$EF$39,1,$F49)&lt;=30)+(INDEX(_calc_기준350!$CN$39:$EF$39,1,$G49)&gt;15)*(INDEX(_calc_기준350!$CN$39:$EF$39,1,$G49)&lt;=30),"")</f>
        <v>1</v>
      </c>
      <c r="K49" s="43">
        <f>IFERROR((INDEX(_calc_기준350!$CN$39:$EF$39,1,$B49)&gt;30)+(INDEX(_calc_기준350!$CN$39:$EF$39,1,$C49)&gt;30)+(INDEX(_calc_기준350!$CN$39:$EF$39,1,$D49)&gt;30)+(INDEX(_calc_기준350!$CN$39:$EF$39,1,$E49)&gt;30)+(INDEX(_calc_기준350!$CN$39:$EF$39,1,$F49)&gt;30)+(INDEX(_calc_기준350!$CN$39:$EF$39,1,$G49)&gt;30),"")</f>
        <v>2</v>
      </c>
      <c r="L49" s="25">
        <f>IFERROR(MATCH(L$11,_calc_기준350!$CN$39:$EF$39,0),"")</f>
        <v>22</v>
      </c>
      <c r="M49" s="25">
        <f>IFERROR(MATCH(M$11,_calc_기준350!$CN$39:$EF$39,0),"")</f>
        <v>34</v>
      </c>
      <c r="N49" s="25">
        <f>IFERROR(MATCH(N$11,_calc_기준350!$CN$39:$EF$39,0),"")</f>
        <v>35</v>
      </c>
      <c r="O49" s="25">
        <f>IFERROR(MATCH(O$11,_calc_기준350!$CN$39:$EF$39,0),"")</f>
        <v>45</v>
      </c>
      <c r="P49" s="25">
        <f>IFERROR(MATCH(P$11,_calc_기준350!$CN$39:$EF$39,0),"")</f>
        <v>14</v>
      </c>
      <c r="Q49" s="25">
        <f>IFERROR(MATCH(Q$11,_calc_기준350!$CN$39:$EF$39,0),"")</f>
        <v>21</v>
      </c>
      <c r="R49" s="25">
        <f>IFERROR(MATCH(R$11,_calc_기준350!$CN$39:$EF$39,0),"")</f>
        <v>18</v>
      </c>
      <c r="S49" s="25">
        <f>IFERROR(MATCH(S$11,_calc_기준350!$CN$39:$EF$39,0),"")</f>
        <v>38</v>
      </c>
      <c r="T49" s="25">
        <f>IFERROR(MATCH(T$11,_calc_기준350!$CN$39:$EF$39,0),"")</f>
        <v>30</v>
      </c>
      <c r="U49" s="25">
        <f>IFERROR(MATCH(U$11,_calc_기준350!$CN$39:$EF$39,0),"")</f>
        <v>19</v>
      </c>
      <c r="V49" s="25">
        <f>IFERROR(MATCH(V$11,_calc_기준350!$CN$39:$EF$39,0),"")</f>
        <v>44</v>
      </c>
      <c r="W49" s="25">
        <f>IFERROR(MATCH(W$11,_calc_기준350!$CN$39:$EF$39,0),"")</f>
        <v>13</v>
      </c>
      <c r="X49" s="25">
        <f>IFERROR(MATCH(X$11,_calc_기준350!$CN$39:$EF$39,0),"")</f>
        <v>33</v>
      </c>
      <c r="Y49" s="25">
        <f>IFERROR(MATCH(Y$11,_calc_기준350!$CN$39:$EF$39,0),"")</f>
        <v>6</v>
      </c>
      <c r="Z49" s="25">
        <f>IFERROR(MATCH(Z$11,_calc_기준350!$CN$39:$EF$39,0),"")</f>
        <v>32</v>
      </c>
      <c r="AA49" s="25">
        <f>IFERROR(MATCH(AA$11,_calc_기준350!$CN$39:$EF$39,0),"")</f>
        <v>37</v>
      </c>
      <c r="AB49" s="25">
        <f>IFERROR(MATCH(AB$11,_calc_기준350!$CN$39:$EF$39,0),"")</f>
        <v>31</v>
      </c>
      <c r="AC49" s="25">
        <f>IFERROR(MATCH(AC$11,_calc_기준350!$CN$39:$EF$39,0),"")</f>
        <v>36</v>
      </c>
      <c r="AD49" s="25">
        <f>IFERROR(MATCH(AD$11,_calc_기준350!$CN$39:$EF$39,0),"")</f>
        <v>15</v>
      </c>
      <c r="AE49" s="25">
        <f>IFERROR(MATCH(AE$11,_calc_기준350!$CN$39:$EF$39,0),"")</f>
        <v>10</v>
      </c>
      <c r="AF49" s="25">
        <f>IFERROR(MATCH(AF$11,_calc_기준350!$CN$39:$EF$39,0),"")</f>
        <v>12</v>
      </c>
      <c r="AG49" s="25">
        <f>IFERROR(MATCH(AG$11,_calc_기준350!$CN$39:$EF$39,0),"")</f>
        <v>3</v>
      </c>
      <c r="AH49" s="25">
        <f>IFERROR(MATCH(AH$11,_calc_기준350!$CN$39:$EF$39,0),"")</f>
        <v>16</v>
      </c>
      <c r="AI49" s="25">
        <f>IFERROR(MATCH(AI$11,_calc_기준350!$CN$39:$EF$39,0),"")</f>
        <v>26</v>
      </c>
      <c r="AJ49" s="25">
        <f>IFERROR(MATCH(AJ$11,_calc_기준350!$CN$39:$EF$39,0),"")</f>
        <v>43</v>
      </c>
      <c r="AK49" s="25">
        <f>IFERROR(MATCH(AK$11,_calc_기준350!$CN$39:$EF$39,0),"")</f>
        <v>2</v>
      </c>
      <c r="AL49" s="25">
        <f>IFERROR(MATCH(AL$11,_calc_기준350!$CN$39:$EF$39,0),"")</f>
        <v>41</v>
      </c>
      <c r="AM49" s="25">
        <f>IFERROR(MATCH(AM$11,_calc_기준350!$CN$39:$EF$39,0),"")</f>
        <v>11</v>
      </c>
      <c r="AN49" s="25">
        <f>IFERROR(MATCH(AN$11,_calc_기준350!$CN$39:$EF$39,0),"")</f>
        <v>7</v>
      </c>
      <c r="AO49" s="25">
        <f>IFERROR(MATCH(AO$11,_calc_기준350!$CN$39:$EF$39,0),"")</f>
        <v>4</v>
      </c>
      <c r="AP49" s="25">
        <f>IFERROR(MATCH(AP$11,_calc_기준350!$CN$39:$EF$39,0),"")</f>
        <v>17</v>
      </c>
      <c r="AQ49" s="25">
        <f>IFERROR(MATCH(AQ$11,_calc_기준350!$CN$39:$EF$39,0),"")</f>
        <v>39</v>
      </c>
      <c r="AR49" s="25">
        <f>IFERROR(MATCH(AR$11,_calc_기준350!$CN$39:$EF$39,0),"")</f>
        <v>27</v>
      </c>
      <c r="AS49" s="25">
        <f>IFERROR(MATCH(AS$11,_calc_기준350!$CN$39:$EF$39,0),"")</f>
        <v>42</v>
      </c>
      <c r="AT49" s="25">
        <f>IFERROR(MATCH(AT$11,_calc_기준350!$CN$39:$EF$39,0),"")</f>
        <v>29</v>
      </c>
      <c r="AU49" s="25">
        <f>IFERROR(MATCH(AU$11,_calc_기준350!$CN$39:$EF$39,0),"")</f>
        <v>24</v>
      </c>
      <c r="AV49" s="25">
        <f>IFERROR(MATCH(AV$11,_calc_기준350!$CN$39:$EF$39,0),"")</f>
        <v>28</v>
      </c>
      <c r="AW49" s="25">
        <f>IFERROR(MATCH(AW$11,_calc_기준350!$CN$39:$EF$39,0),"")</f>
        <v>1</v>
      </c>
      <c r="AX49" s="25">
        <f>IFERROR(MATCH(AX$11,_calc_기준350!$CN$39:$EF$39,0),"")</f>
        <v>40</v>
      </c>
      <c r="AY49" s="25">
        <f>IFERROR(MATCH(AY$11,_calc_기준350!$CN$39:$EF$39,0),"")</f>
        <v>20</v>
      </c>
      <c r="AZ49" s="25">
        <f>IFERROR(MATCH(AZ$11,_calc_기준350!$CN$39:$EF$39,0),"")</f>
        <v>23</v>
      </c>
      <c r="BA49" s="25">
        <f>IFERROR(MATCH(BA$11,_calc_기준350!$CN$39:$EF$39,0),"")</f>
        <v>9</v>
      </c>
      <c r="BB49" s="25">
        <f>IFERROR(MATCH(BB$11,_calc_기준350!$CN$39:$EF$39,0),"")</f>
        <v>8</v>
      </c>
      <c r="BC49" s="25">
        <f>IFERROR(MATCH(BC$11,_calc_기준350!$CN$39:$EF$39,0),"")</f>
        <v>5</v>
      </c>
      <c r="BD49" s="25">
        <f>IFERROR(MATCH(BD$11,_calc_기준350!$CN$39:$EF$39,0),"")</f>
        <v>25</v>
      </c>
    </row>
    <row r="50" spans="1:56" ht="16.5" customHeight="1">
      <c r="A50" s="57">
        <f t="shared" si="3"/>
        <v>1206</v>
      </c>
      <c r="B50" s="40">
        <f>IFERROR(INDEX(전체당첨내역!$B:$B,MATCH($A50,전체당첨내역!$A:$A,0)),"")</f>
        <v>1</v>
      </c>
      <c r="C50" s="40">
        <f>IFERROR(INDEX(전체당첨내역!$C:$C,MATCH($A50,전체당첨내역!$A:$A,0)),"")</f>
        <v>3</v>
      </c>
      <c r="D50" s="40">
        <f>IFERROR(INDEX(전체당첨내역!$D:$D,MATCH($A50,전체당첨내역!$A:$A,0)),"")</f>
        <v>17</v>
      </c>
      <c r="E50" s="40">
        <f>IFERROR(INDEX(전체당첨내역!$E:$E,MATCH($A50,전체당첨내역!$A:$A,0)),"")</f>
        <v>26</v>
      </c>
      <c r="F50" s="40">
        <f>IFERROR(INDEX(전체당첨내역!$F:$F,MATCH($A50,전체당첨내역!$A:$A,0)),"")</f>
        <v>27</v>
      </c>
      <c r="G50" s="40">
        <f>IFERROR(INDEX(전체당첨내역!$G:$G,MATCH($A50,전체당첨내역!$A:$A,0)),"")</f>
        <v>42</v>
      </c>
      <c r="H50" s="45">
        <f>IFERROR(INDEX(전체당첨내역!$H:$H,MATCH($A50,전체당첨내역!$A:$A,0)),"")</f>
        <v>23</v>
      </c>
      <c r="I50" s="42">
        <f>IFERROR((INDEX(_calc_기준350!$CN$40:$EF$40,1,$B50)&gt;0)*(INDEX(_calc_기준350!$CN$40:$EF$40,1,$B50)&lt;=15)+(INDEX(_calc_기준350!$CN$40:$EF$40,1,$C50)&gt;0)*(INDEX(_calc_기준350!$CN$40:$EF$40,1,$C50)&lt;=15)+(INDEX(_calc_기준350!$CN$40:$EF$40,1,$D50)&gt;0)*(INDEX(_calc_기준350!$CN$40:$EF$40,1,$D50)&lt;=15)+(INDEX(_calc_기준350!$CN$40:$EF$40,1,$E50)&gt;0)*(INDEX(_calc_기준350!$CN$40:$EF$40,1,$E50)&lt;=15)+(INDEX(_calc_기준350!$CN$40:$EF$40,1,$F50)&gt;0)*(INDEX(_calc_기준350!$CN$40:$EF$40,1,$F50)&lt;=15)+(INDEX(_calc_기준350!$CN$40:$EF$40,1,$G50)&gt;0)*(INDEX(_calc_기준350!$CN$40:$EF$40,1,$G50)&lt;=15),"")</f>
        <v>0</v>
      </c>
      <c r="J50" s="40">
        <f>IFERROR((INDEX(_calc_기준350!$CN$40:$EF$40,1,$B50)&gt;15)*(INDEX(_calc_기준350!$CN$40:$EF$40,1,$B50)&lt;=30)+(INDEX(_calc_기준350!$CN$40:$EF$40,1,$C50)&gt;15)*(INDEX(_calc_기준350!$CN$40:$EF$40,1,$C50)&lt;=30)+(INDEX(_calc_기준350!$CN$40:$EF$40,1,$D50)&gt;15)*(INDEX(_calc_기준350!$CN$40:$EF$40,1,$D50)&lt;=30)+(INDEX(_calc_기준350!$CN$40:$EF$40,1,$E50)&gt;15)*(INDEX(_calc_기준350!$CN$40:$EF$40,1,$E50)&lt;=30)+(INDEX(_calc_기준350!$CN$40:$EF$40,1,$F50)&gt;15)*(INDEX(_calc_기준350!$CN$40:$EF$40,1,$F50)&lt;=30)+(INDEX(_calc_기준350!$CN$40:$EF$40,1,$G50)&gt;15)*(INDEX(_calc_기준350!$CN$40:$EF$40,1,$G50)&lt;=30),"")</f>
        <v>4</v>
      </c>
      <c r="K50" s="43">
        <f>IFERROR((INDEX(_calc_기준350!$CN$40:$EF$40,1,$B50)&gt;30)+(INDEX(_calc_기준350!$CN$40:$EF$40,1,$C50)&gt;30)+(INDEX(_calc_기준350!$CN$40:$EF$40,1,$D50)&gt;30)+(INDEX(_calc_기준350!$CN$40:$EF$40,1,$E50)&gt;30)+(INDEX(_calc_기준350!$CN$40:$EF$40,1,$F50)&gt;30)+(INDEX(_calc_기준350!$CN$40:$EF$40,1,$G50)&gt;30),"")</f>
        <v>2</v>
      </c>
      <c r="L50" s="25">
        <f>IFERROR(MATCH(L$11,_calc_기준350!$CN$40:$EF$40,0),"")</f>
        <v>22</v>
      </c>
      <c r="M50" s="25">
        <f>IFERROR(MATCH(M$11,_calc_기준350!$CN$40:$EF$40,0),"")</f>
        <v>35</v>
      </c>
      <c r="N50" s="25">
        <f>IFERROR(MATCH(N$11,_calc_기준350!$CN$40:$EF$40,0),"")</f>
        <v>34</v>
      </c>
      <c r="O50" s="25">
        <f>IFERROR(MATCH(O$11,_calc_기준350!$CN$40:$EF$40,0),"")</f>
        <v>45</v>
      </c>
      <c r="P50" s="25">
        <f>IFERROR(MATCH(P$11,_calc_기준350!$CN$40:$EF$40,0),"")</f>
        <v>14</v>
      </c>
      <c r="Q50" s="25">
        <f>IFERROR(MATCH(Q$11,_calc_기준350!$CN$40:$EF$40,0),"")</f>
        <v>44</v>
      </c>
      <c r="R50" s="25">
        <f>IFERROR(MATCH(R$11,_calc_기준350!$CN$40:$EF$40,0),"")</f>
        <v>21</v>
      </c>
      <c r="S50" s="25">
        <f>IFERROR(MATCH(S$11,_calc_기준350!$CN$40:$EF$40,0),"")</f>
        <v>38</v>
      </c>
      <c r="T50" s="25">
        <f>IFERROR(MATCH(T$11,_calc_기준350!$CN$40:$EF$40,0),"")</f>
        <v>18</v>
      </c>
      <c r="U50" s="25">
        <f>IFERROR(MATCH(U$11,_calc_기준350!$CN$40:$EF$40,0),"")</f>
        <v>19</v>
      </c>
      <c r="V50" s="25">
        <f>IFERROR(MATCH(V$11,_calc_기준350!$CN$40:$EF$40,0),"")</f>
        <v>13</v>
      </c>
      <c r="W50" s="25">
        <f>IFERROR(MATCH(W$11,_calc_기준350!$CN$40:$EF$40,0),"")</f>
        <v>33</v>
      </c>
      <c r="X50" s="25">
        <f>IFERROR(MATCH(X$11,_calc_기준350!$CN$40:$EF$40,0),"")</f>
        <v>6</v>
      </c>
      <c r="Y50" s="25">
        <f>IFERROR(MATCH(Y$11,_calc_기준350!$CN$40:$EF$40,0),"")</f>
        <v>32</v>
      </c>
      <c r="Z50" s="25">
        <f>IFERROR(MATCH(Z$11,_calc_기준350!$CN$40:$EF$40,0),"")</f>
        <v>30</v>
      </c>
      <c r="AA50" s="25">
        <f>IFERROR(MATCH(AA$11,_calc_기준350!$CN$40:$EF$40,0),"")</f>
        <v>37</v>
      </c>
      <c r="AB50" s="25">
        <f>IFERROR(MATCH(AB$11,_calc_기준350!$CN$40:$EF$40,0),"")</f>
        <v>10</v>
      </c>
      <c r="AC50" s="25">
        <f>IFERROR(MATCH(AC$11,_calc_기준350!$CN$40:$EF$40,0),"")</f>
        <v>26</v>
      </c>
      <c r="AD50" s="25">
        <f>IFERROR(MATCH(AD$11,_calc_기준350!$CN$40:$EF$40,0),"")</f>
        <v>15</v>
      </c>
      <c r="AE50" s="25">
        <f>IFERROR(MATCH(AE$11,_calc_기준350!$CN$40:$EF$40,0),"")</f>
        <v>3</v>
      </c>
      <c r="AF50" s="25">
        <f>IFERROR(MATCH(AF$11,_calc_기준350!$CN$40:$EF$40,0),"")</f>
        <v>12</v>
      </c>
      <c r="AG50" s="25">
        <f>IFERROR(MATCH(AG$11,_calc_기준350!$CN$40:$EF$40,0),"")</f>
        <v>43</v>
      </c>
      <c r="AH50" s="25">
        <f>IFERROR(MATCH(AH$11,_calc_기준350!$CN$40:$EF$40,0),"")</f>
        <v>36</v>
      </c>
      <c r="AI50" s="25">
        <f>IFERROR(MATCH(AI$11,_calc_기준350!$CN$40:$EF$40,0),"")</f>
        <v>2</v>
      </c>
      <c r="AJ50" s="25">
        <f>IFERROR(MATCH(AJ$11,_calc_기준350!$CN$40:$EF$40,0),"")</f>
        <v>11</v>
      </c>
      <c r="AK50" s="25">
        <f>IFERROR(MATCH(AK$11,_calc_기준350!$CN$40:$EF$40,0),"")</f>
        <v>16</v>
      </c>
      <c r="AL50" s="25">
        <f>IFERROR(MATCH(AL$11,_calc_기준350!$CN$40:$EF$40,0),"")</f>
        <v>17</v>
      </c>
      <c r="AM50" s="25">
        <f>IFERROR(MATCH(AM$11,_calc_기준350!$CN$40:$EF$40,0),"")</f>
        <v>7</v>
      </c>
      <c r="AN50" s="25">
        <f>IFERROR(MATCH(AN$11,_calc_기준350!$CN$40:$EF$40,0),"")</f>
        <v>41</v>
      </c>
      <c r="AO50" s="25">
        <f>IFERROR(MATCH(AO$11,_calc_기준350!$CN$40:$EF$40,0),"")</f>
        <v>42</v>
      </c>
      <c r="AP50" s="25">
        <f>IFERROR(MATCH(AP$11,_calc_기준350!$CN$40:$EF$40,0),"")</f>
        <v>4</v>
      </c>
      <c r="AQ50" s="25">
        <f>IFERROR(MATCH(AQ$11,_calc_기준350!$CN$40:$EF$40,0),"")</f>
        <v>31</v>
      </c>
      <c r="AR50" s="25">
        <f>IFERROR(MATCH(AR$11,_calc_기준350!$CN$40:$EF$40,0),"")</f>
        <v>24</v>
      </c>
      <c r="AS50" s="25">
        <f>IFERROR(MATCH(AS$11,_calc_기준350!$CN$40:$EF$40,0),"")</f>
        <v>1</v>
      </c>
      <c r="AT50" s="25">
        <f>IFERROR(MATCH(AT$11,_calc_기준350!$CN$40:$EF$40,0),"")</f>
        <v>27</v>
      </c>
      <c r="AU50" s="25">
        <f>IFERROR(MATCH(AU$11,_calc_기준350!$CN$40:$EF$40,0),"")</f>
        <v>28</v>
      </c>
      <c r="AV50" s="25">
        <f>IFERROR(MATCH(AV$11,_calc_기준350!$CN$40:$EF$40,0),"")</f>
        <v>40</v>
      </c>
      <c r="AW50" s="25">
        <f>IFERROR(MATCH(AW$11,_calc_기준350!$CN$40:$EF$40,0),"")</f>
        <v>29</v>
      </c>
      <c r="AX50" s="25">
        <f>IFERROR(MATCH(AX$11,_calc_기준350!$CN$40:$EF$40,0),"")</f>
        <v>39</v>
      </c>
      <c r="AY50" s="25">
        <f>IFERROR(MATCH(AY$11,_calc_기준350!$CN$40:$EF$40,0),"")</f>
        <v>23</v>
      </c>
      <c r="AZ50" s="25">
        <f>IFERROR(MATCH(AZ$11,_calc_기준350!$CN$40:$EF$40,0),"")</f>
        <v>20</v>
      </c>
      <c r="BA50" s="25">
        <f>IFERROR(MATCH(BA$11,_calc_기준350!$CN$40:$EF$40,0),"")</f>
        <v>9</v>
      </c>
      <c r="BB50" s="25">
        <f>IFERROR(MATCH(BB$11,_calc_기준350!$CN$40:$EF$40,0),"")</f>
        <v>8</v>
      </c>
      <c r="BC50" s="25">
        <f>IFERROR(MATCH(BC$11,_calc_기준350!$CN$40:$EF$40,0),"")</f>
        <v>5</v>
      </c>
      <c r="BD50" s="25">
        <f>IFERROR(MATCH(BD$11,_calc_기준350!$CN$40:$EF$40,0),"")</f>
        <v>25</v>
      </c>
    </row>
    <row r="51" spans="1:56" ht="16.5" customHeight="1">
      <c r="A51" s="57">
        <f t="shared" si="3"/>
        <v>1205</v>
      </c>
      <c r="B51" s="40">
        <f>IFERROR(INDEX(전체당첨내역!$B:$B,MATCH($A51,전체당첨내역!$A:$A,0)),"")</f>
        <v>1</v>
      </c>
      <c r="C51" s="40">
        <f>IFERROR(INDEX(전체당첨내역!$C:$C,MATCH($A51,전체당첨내역!$A:$A,0)),"")</f>
        <v>4</v>
      </c>
      <c r="D51" s="40">
        <f>IFERROR(INDEX(전체당첨내역!$D:$D,MATCH($A51,전체당첨내역!$A:$A,0)),"")</f>
        <v>16</v>
      </c>
      <c r="E51" s="40">
        <f>IFERROR(INDEX(전체당첨내역!$E:$E,MATCH($A51,전체당첨내역!$A:$A,0)),"")</f>
        <v>23</v>
      </c>
      <c r="F51" s="40">
        <f>IFERROR(INDEX(전체당첨내역!$F:$F,MATCH($A51,전체당첨내역!$A:$A,0)),"")</f>
        <v>31</v>
      </c>
      <c r="G51" s="40">
        <f>IFERROR(INDEX(전체당첨내역!$G:$G,MATCH($A51,전체당첨내역!$A:$A,0)),"")</f>
        <v>41</v>
      </c>
      <c r="H51" s="45">
        <f>IFERROR(INDEX(전체당첨내역!$H:$H,MATCH($A51,전체당첨내역!$A:$A,0)),"")</f>
        <v>2</v>
      </c>
      <c r="I51" s="42">
        <f>IFERROR((INDEX(_calc_기준350!$CN$41:$EF$41,1,$B51)&gt;0)*(INDEX(_calc_기준350!$CN$41:$EF$41,1,$B51)&lt;=15)+(INDEX(_calc_기준350!$CN$41:$EF$41,1,$C51)&gt;0)*(INDEX(_calc_기준350!$CN$41:$EF$41,1,$C51)&lt;=15)+(INDEX(_calc_기준350!$CN$41:$EF$41,1,$D51)&gt;0)*(INDEX(_calc_기준350!$CN$41:$EF$41,1,$D51)&lt;=15)+(INDEX(_calc_기준350!$CN$41:$EF$41,1,$E51)&gt;0)*(INDEX(_calc_기준350!$CN$41:$EF$41,1,$E51)&lt;=15)+(INDEX(_calc_기준350!$CN$41:$EF$41,1,$F51)&gt;0)*(INDEX(_calc_기준350!$CN$41:$EF$41,1,$F51)&lt;=15)+(INDEX(_calc_기준350!$CN$41:$EF$41,1,$G51)&gt;0)*(INDEX(_calc_기준350!$CN$41:$EF$41,1,$G51)&lt;=15),"")</f>
        <v>0</v>
      </c>
      <c r="J51" s="40">
        <f>IFERROR((INDEX(_calc_기준350!$CN$41:$EF$41,1,$B51)&gt;15)*(INDEX(_calc_기준350!$CN$41:$EF$41,1,$B51)&lt;=30)+(INDEX(_calc_기준350!$CN$41:$EF$41,1,$C51)&gt;15)*(INDEX(_calc_기준350!$CN$41:$EF$41,1,$C51)&lt;=30)+(INDEX(_calc_기준350!$CN$41:$EF$41,1,$D51)&gt;15)*(INDEX(_calc_기준350!$CN$41:$EF$41,1,$D51)&lt;=30)+(INDEX(_calc_기준350!$CN$41:$EF$41,1,$E51)&gt;15)*(INDEX(_calc_기준350!$CN$41:$EF$41,1,$E51)&lt;=30)+(INDEX(_calc_기준350!$CN$41:$EF$41,1,$F51)&gt;15)*(INDEX(_calc_기준350!$CN$41:$EF$41,1,$F51)&lt;=30)+(INDEX(_calc_기준350!$CN$41:$EF$41,1,$G51)&gt;15)*(INDEX(_calc_기준350!$CN$41:$EF$41,1,$G51)&lt;=30),"")</f>
        <v>3</v>
      </c>
      <c r="K51" s="43">
        <f>IFERROR((INDEX(_calc_기준350!$CN$41:$EF$41,1,$B51)&gt;30)+(INDEX(_calc_기준350!$CN$41:$EF$41,1,$C51)&gt;30)+(INDEX(_calc_기준350!$CN$41:$EF$41,1,$D51)&gt;30)+(INDEX(_calc_기준350!$CN$41:$EF$41,1,$E51)&gt;30)+(INDEX(_calc_기준350!$CN$41:$EF$41,1,$F51)&gt;30)+(INDEX(_calc_기준350!$CN$41:$EF$41,1,$G51)&gt;30),"")</f>
        <v>3</v>
      </c>
      <c r="L51" s="25">
        <f>IFERROR(MATCH(L$11,_calc_기준350!$CN$41:$EF$41,0),"")</f>
        <v>22</v>
      </c>
      <c r="M51" s="25">
        <f>IFERROR(MATCH(M$11,_calc_기준350!$CN$41:$EF$41,0),"")</f>
        <v>35</v>
      </c>
      <c r="N51" s="25">
        <f>IFERROR(MATCH(N$11,_calc_기준350!$CN$41:$EF$41,0),"")</f>
        <v>34</v>
      </c>
      <c r="O51" s="25">
        <f>IFERROR(MATCH(O$11,_calc_기준350!$CN$41:$EF$41,0),"")</f>
        <v>44</v>
      </c>
      <c r="P51" s="25">
        <f>IFERROR(MATCH(P$11,_calc_기준350!$CN$41:$EF$41,0),"")</f>
        <v>45</v>
      </c>
      <c r="Q51" s="25">
        <f>IFERROR(MATCH(Q$11,_calc_기준350!$CN$41:$EF$41,0),"")</f>
        <v>14</v>
      </c>
      <c r="R51" s="25">
        <f>IFERROR(MATCH(R$11,_calc_기준350!$CN$41:$EF$41,0),"")</f>
        <v>21</v>
      </c>
      <c r="S51" s="25">
        <f>IFERROR(MATCH(S$11,_calc_기준350!$CN$41:$EF$41,0),"")</f>
        <v>18</v>
      </c>
      <c r="T51" s="25">
        <f>IFERROR(MATCH(T$11,_calc_기준350!$CN$41:$EF$41,0),"")</f>
        <v>13</v>
      </c>
      <c r="U51" s="25">
        <f>IFERROR(MATCH(U$11,_calc_기준350!$CN$41:$EF$41,0),"")</f>
        <v>33</v>
      </c>
      <c r="V51" s="25">
        <f>IFERROR(MATCH(V$11,_calc_기준350!$CN$41:$EF$41,0),"")</f>
        <v>19</v>
      </c>
      <c r="W51" s="25">
        <f>IFERROR(MATCH(W$11,_calc_기준350!$CN$41:$EF$41,0),"")</f>
        <v>38</v>
      </c>
      <c r="X51" s="25">
        <f>IFERROR(MATCH(X$11,_calc_기준350!$CN$41:$EF$41,0),"")</f>
        <v>6</v>
      </c>
      <c r="Y51" s="25">
        <f>IFERROR(MATCH(Y$11,_calc_기준350!$CN$41:$EF$41,0),"")</f>
        <v>30</v>
      </c>
      <c r="Z51" s="25">
        <f>IFERROR(MATCH(Z$11,_calc_기준350!$CN$41:$EF$41,0),"")</f>
        <v>32</v>
      </c>
      <c r="AA51" s="25">
        <f>IFERROR(MATCH(AA$11,_calc_기준350!$CN$41:$EF$41,0),"")</f>
        <v>17</v>
      </c>
      <c r="AB51" s="25">
        <f>IFERROR(MATCH(AB$11,_calc_기준350!$CN$41:$EF$41,0),"")</f>
        <v>12</v>
      </c>
      <c r="AC51" s="25">
        <f>IFERROR(MATCH(AC$11,_calc_기준350!$CN$41:$EF$41,0),"")</f>
        <v>26</v>
      </c>
      <c r="AD51" s="25">
        <f>IFERROR(MATCH(AD$11,_calc_기준350!$CN$41:$EF$41,0),"")</f>
        <v>43</v>
      </c>
      <c r="AE51" s="25">
        <f>IFERROR(MATCH(AE$11,_calc_기준350!$CN$41:$EF$41,0),"")</f>
        <v>3</v>
      </c>
      <c r="AF51" s="25">
        <f>IFERROR(MATCH(AF$11,_calc_기준350!$CN$41:$EF$41,0),"")</f>
        <v>10</v>
      </c>
      <c r="AG51" s="25">
        <f>IFERROR(MATCH(AG$11,_calc_기준350!$CN$41:$EF$41,0),"")</f>
        <v>15</v>
      </c>
      <c r="AH51" s="25">
        <f>IFERROR(MATCH(AH$11,_calc_기준350!$CN$41:$EF$41,0),"")</f>
        <v>36</v>
      </c>
      <c r="AI51" s="25">
        <f>IFERROR(MATCH(AI$11,_calc_기준350!$CN$41:$EF$41,0),"")</f>
        <v>37</v>
      </c>
      <c r="AJ51" s="25">
        <f>IFERROR(MATCH(AJ$11,_calc_기준350!$CN$41:$EF$41,0),"")</f>
        <v>4</v>
      </c>
      <c r="AK51" s="25">
        <f>IFERROR(MATCH(AK$11,_calc_기준350!$CN$41:$EF$41,0),"")</f>
        <v>11</v>
      </c>
      <c r="AL51" s="25">
        <f>IFERROR(MATCH(AL$11,_calc_기준350!$CN$41:$EF$41,0),"")</f>
        <v>16</v>
      </c>
      <c r="AM51" s="25">
        <f>IFERROR(MATCH(AM$11,_calc_기준350!$CN$41:$EF$41,0),"")</f>
        <v>2</v>
      </c>
      <c r="AN51" s="25">
        <f>IFERROR(MATCH(AN$11,_calc_기준350!$CN$41:$EF$41,0),"")</f>
        <v>41</v>
      </c>
      <c r="AO51" s="25">
        <f>IFERROR(MATCH(AO$11,_calc_기준350!$CN$41:$EF$41,0),"")</f>
        <v>7</v>
      </c>
      <c r="AP51" s="25">
        <f>IFERROR(MATCH(AP$11,_calc_기준350!$CN$41:$EF$41,0),"")</f>
        <v>1</v>
      </c>
      <c r="AQ51" s="25">
        <f>IFERROR(MATCH(AQ$11,_calc_기준350!$CN$41:$EF$41,0),"")</f>
        <v>31</v>
      </c>
      <c r="AR51" s="25">
        <f>IFERROR(MATCH(AR$11,_calc_기준350!$CN$41:$EF$41,0),"")</f>
        <v>42</v>
      </c>
      <c r="AS51" s="25">
        <f>IFERROR(MATCH(AS$11,_calc_기준350!$CN$41:$EF$41,0),"")</f>
        <v>24</v>
      </c>
      <c r="AT51" s="25">
        <f>IFERROR(MATCH(AT$11,_calc_기준350!$CN$41:$EF$41,0),"")</f>
        <v>40</v>
      </c>
      <c r="AU51" s="25">
        <f>IFERROR(MATCH(AU$11,_calc_기준350!$CN$41:$EF$41,0),"")</f>
        <v>29</v>
      </c>
      <c r="AV51" s="25">
        <f>IFERROR(MATCH(AV$11,_calc_기준350!$CN$41:$EF$41,0),"")</f>
        <v>39</v>
      </c>
      <c r="AW51" s="25">
        <f>IFERROR(MATCH(AW$11,_calc_기준350!$CN$41:$EF$41,0),"")</f>
        <v>23</v>
      </c>
      <c r="AX51" s="25">
        <f>IFERROR(MATCH(AX$11,_calc_기준350!$CN$41:$EF$41,0),"")</f>
        <v>28</v>
      </c>
      <c r="AY51" s="25">
        <f>IFERROR(MATCH(AY$11,_calc_기준350!$CN$41:$EF$41,0),"")</f>
        <v>20</v>
      </c>
      <c r="AZ51" s="25">
        <f>IFERROR(MATCH(AZ$11,_calc_기준350!$CN$41:$EF$41,0),"")</f>
        <v>27</v>
      </c>
      <c r="BA51" s="25">
        <f>IFERROR(MATCH(BA$11,_calc_기준350!$CN$41:$EF$41,0),"")</f>
        <v>9</v>
      </c>
      <c r="BB51" s="25">
        <f>IFERROR(MATCH(BB$11,_calc_기준350!$CN$41:$EF$41,0),"")</f>
        <v>8</v>
      </c>
      <c r="BC51" s="25">
        <f>IFERROR(MATCH(BC$11,_calc_기준350!$CN$41:$EF$41,0),"")</f>
        <v>5</v>
      </c>
      <c r="BD51" s="25">
        <f>IFERROR(MATCH(BD$11,_calc_기준350!$CN$41:$EF$41,0),"")</f>
        <v>25</v>
      </c>
    </row>
    <row r="52" spans="1:56" ht="16.5" customHeight="1">
      <c r="A52" s="57">
        <f t="shared" si="3"/>
        <v>1204</v>
      </c>
      <c r="B52" s="40">
        <f>IFERROR(INDEX(전체당첨내역!$B:$B,MATCH($A52,전체당첨내역!$A:$A,0)),"")</f>
        <v>8</v>
      </c>
      <c r="C52" s="40">
        <f>IFERROR(INDEX(전체당첨내역!$C:$C,MATCH($A52,전체당첨내역!$A:$A,0)),"")</f>
        <v>16</v>
      </c>
      <c r="D52" s="40">
        <f>IFERROR(INDEX(전체당첨내역!$D:$D,MATCH($A52,전체당첨내역!$A:$A,0)),"")</f>
        <v>28</v>
      </c>
      <c r="E52" s="40">
        <f>IFERROR(INDEX(전체당첨내역!$E:$E,MATCH($A52,전체당첨내역!$A:$A,0)),"")</f>
        <v>30</v>
      </c>
      <c r="F52" s="40">
        <f>IFERROR(INDEX(전체당첨내역!$F:$F,MATCH($A52,전체당첨내역!$A:$A,0)),"")</f>
        <v>31</v>
      </c>
      <c r="G52" s="40">
        <f>IFERROR(INDEX(전체당첨내역!$G:$G,MATCH($A52,전체당첨내역!$A:$A,0)),"")</f>
        <v>44</v>
      </c>
      <c r="H52" s="45">
        <f>IFERROR(INDEX(전체당첨내역!$H:$H,MATCH($A52,전체당첨내역!$A:$A,0)),"")</f>
        <v>27</v>
      </c>
      <c r="I52" s="42">
        <f>IFERROR((INDEX(_calc_기준350!$CN$42:$EF$42,1,$B52)&gt;0)*(INDEX(_calc_기준350!$CN$42:$EF$42,1,$B52)&lt;=15)+(INDEX(_calc_기준350!$CN$42:$EF$42,1,$C52)&gt;0)*(INDEX(_calc_기준350!$CN$42:$EF$42,1,$C52)&lt;=15)+(INDEX(_calc_기준350!$CN$42:$EF$42,1,$D52)&gt;0)*(INDEX(_calc_기준350!$CN$42:$EF$42,1,$D52)&lt;=15)+(INDEX(_calc_기준350!$CN$42:$EF$42,1,$E52)&gt;0)*(INDEX(_calc_기준350!$CN$42:$EF$42,1,$E52)&lt;=15)+(INDEX(_calc_기준350!$CN$42:$EF$42,1,$F52)&gt;0)*(INDEX(_calc_기준350!$CN$42:$EF$42,1,$F52)&lt;=15)+(INDEX(_calc_기준350!$CN$42:$EF$42,1,$G52)&gt;0)*(INDEX(_calc_기준350!$CN$42:$EF$42,1,$G52)&lt;=15),"")</f>
        <v>2</v>
      </c>
      <c r="J52" s="40">
        <f>IFERROR((INDEX(_calc_기준350!$CN$42:$EF$42,1,$B52)&gt;15)*(INDEX(_calc_기준350!$CN$42:$EF$42,1,$B52)&lt;=30)+(INDEX(_calc_기준350!$CN$42:$EF$42,1,$C52)&gt;15)*(INDEX(_calc_기준350!$CN$42:$EF$42,1,$C52)&lt;=30)+(INDEX(_calc_기준350!$CN$42:$EF$42,1,$D52)&gt;15)*(INDEX(_calc_기준350!$CN$42:$EF$42,1,$D52)&lt;=30)+(INDEX(_calc_기준350!$CN$42:$EF$42,1,$E52)&gt;15)*(INDEX(_calc_기준350!$CN$42:$EF$42,1,$E52)&lt;=30)+(INDEX(_calc_기준350!$CN$42:$EF$42,1,$F52)&gt;15)*(INDEX(_calc_기준350!$CN$42:$EF$42,1,$F52)&lt;=30)+(INDEX(_calc_기준350!$CN$42:$EF$42,1,$G52)&gt;15)*(INDEX(_calc_기준350!$CN$42:$EF$42,1,$G52)&lt;=30),"")</f>
        <v>2</v>
      </c>
      <c r="K52" s="43">
        <f>IFERROR((INDEX(_calc_기준350!$CN$42:$EF$42,1,$B52)&gt;30)+(INDEX(_calc_기준350!$CN$42:$EF$42,1,$C52)&gt;30)+(INDEX(_calc_기준350!$CN$42:$EF$42,1,$D52)&gt;30)+(INDEX(_calc_기준350!$CN$42:$EF$42,1,$E52)&gt;30)+(INDEX(_calc_기준350!$CN$42:$EF$42,1,$F52)&gt;30)+(INDEX(_calc_기준350!$CN$42:$EF$42,1,$G52)&gt;30),"")</f>
        <v>2</v>
      </c>
      <c r="L52" s="25">
        <f>IFERROR(MATCH(L$11,_calc_기준350!$CN$42:$EF$42,0),"")</f>
        <v>22</v>
      </c>
      <c r="M52" s="25">
        <f>IFERROR(MATCH(M$11,_calc_기준350!$CN$42:$EF$42,0),"")</f>
        <v>35</v>
      </c>
      <c r="N52" s="25">
        <f>IFERROR(MATCH(N$11,_calc_기준350!$CN$42:$EF$42,0),"")</f>
        <v>34</v>
      </c>
      <c r="O52" s="25">
        <f>IFERROR(MATCH(O$11,_calc_기준350!$CN$42:$EF$42,0),"")</f>
        <v>45</v>
      </c>
      <c r="P52" s="25">
        <f>IFERROR(MATCH(P$11,_calc_기준350!$CN$42:$EF$42,0),"")</f>
        <v>44</v>
      </c>
      <c r="Q52" s="25">
        <f>IFERROR(MATCH(Q$11,_calc_기준350!$CN$42:$EF$42,0),"")</f>
        <v>14</v>
      </c>
      <c r="R52" s="25">
        <f>IFERROR(MATCH(R$11,_calc_기준350!$CN$42:$EF$42,0),"")</f>
        <v>21</v>
      </c>
      <c r="S52" s="25">
        <f>IFERROR(MATCH(S$11,_calc_기준350!$CN$42:$EF$42,0),"")</f>
        <v>18</v>
      </c>
      <c r="T52" s="25">
        <f>IFERROR(MATCH(T$11,_calc_기준350!$CN$42:$EF$42,0),"")</f>
        <v>13</v>
      </c>
      <c r="U52" s="25">
        <f>IFERROR(MATCH(U$11,_calc_기준350!$CN$42:$EF$42,0),"")</f>
        <v>19</v>
      </c>
      <c r="V52" s="25">
        <f>IFERROR(MATCH(V$11,_calc_기준350!$CN$42:$EF$42,0),"")</f>
        <v>30</v>
      </c>
      <c r="W52" s="25">
        <f>IFERROR(MATCH(W$11,_calc_기준350!$CN$42:$EF$42,0),"")</f>
        <v>33</v>
      </c>
      <c r="X52" s="25">
        <f>IFERROR(MATCH(X$11,_calc_기준350!$CN$42:$EF$42,0),"")</f>
        <v>6</v>
      </c>
      <c r="Y52" s="25">
        <f>IFERROR(MATCH(Y$11,_calc_기준350!$CN$42:$EF$42,0),"")</f>
        <v>15</v>
      </c>
      <c r="Z52" s="25">
        <f>IFERROR(MATCH(Z$11,_calc_기준350!$CN$42:$EF$42,0),"")</f>
        <v>17</v>
      </c>
      <c r="AA52" s="25">
        <f>IFERROR(MATCH(AA$11,_calc_기준350!$CN$42:$EF$42,0),"")</f>
        <v>31</v>
      </c>
      <c r="AB52" s="25">
        <f>IFERROR(MATCH(AB$11,_calc_기준350!$CN$42:$EF$42,0),"")</f>
        <v>36</v>
      </c>
      <c r="AC52" s="25">
        <f>IFERROR(MATCH(AC$11,_calc_기준350!$CN$42:$EF$42,0),"")</f>
        <v>38</v>
      </c>
      <c r="AD52" s="25">
        <f>IFERROR(MATCH(AD$11,_calc_기준350!$CN$42:$EF$42,0),"")</f>
        <v>43</v>
      </c>
      <c r="AE52" s="25">
        <f>IFERROR(MATCH(AE$11,_calc_기준350!$CN$42:$EF$42,0),"")</f>
        <v>12</v>
      </c>
      <c r="AF52" s="25">
        <f>IFERROR(MATCH(AF$11,_calc_기준350!$CN$42:$EF$42,0),"")</f>
        <v>32</v>
      </c>
      <c r="AG52" s="25">
        <f>IFERROR(MATCH(AG$11,_calc_기준350!$CN$42:$EF$42,0),"")</f>
        <v>10</v>
      </c>
      <c r="AH52" s="25">
        <f>IFERROR(MATCH(AH$11,_calc_기준350!$CN$42:$EF$42,0),"")</f>
        <v>3</v>
      </c>
      <c r="AI52" s="25">
        <f>IFERROR(MATCH(AI$11,_calc_기준350!$CN$42:$EF$42,0),"")</f>
        <v>16</v>
      </c>
      <c r="AJ52" s="25">
        <f>IFERROR(MATCH(AJ$11,_calc_기준350!$CN$42:$EF$42,0),"")</f>
        <v>11</v>
      </c>
      <c r="AK52" s="25">
        <f>IFERROR(MATCH(AK$11,_calc_기준350!$CN$42:$EF$42,0),"")</f>
        <v>37</v>
      </c>
      <c r="AL52" s="25">
        <f>IFERROR(MATCH(AL$11,_calc_기준350!$CN$42:$EF$42,0),"")</f>
        <v>2</v>
      </c>
      <c r="AM52" s="25">
        <f>IFERROR(MATCH(AM$11,_calc_기준350!$CN$42:$EF$42,0),"")</f>
        <v>41</v>
      </c>
      <c r="AN52" s="25">
        <f>IFERROR(MATCH(AN$11,_calc_기준350!$CN$42:$EF$42,0),"")</f>
        <v>26</v>
      </c>
      <c r="AO52" s="25">
        <f>IFERROR(MATCH(AO$11,_calc_기준350!$CN$42:$EF$42,0),"")</f>
        <v>1</v>
      </c>
      <c r="AP52" s="25">
        <f>IFERROR(MATCH(AP$11,_calc_기준350!$CN$42:$EF$42,0),"")</f>
        <v>7</v>
      </c>
      <c r="AQ52" s="25">
        <f>IFERROR(MATCH(AQ$11,_calc_기준350!$CN$42:$EF$42,0),"")</f>
        <v>42</v>
      </c>
      <c r="AR52" s="25">
        <f>IFERROR(MATCH(AR$11,_calc_기준350!$CN$42:$EF$42,0),"")</f>
        <v>24</v>
      </c>
      <c r="AS52" s="25">
        <f>IFERROR(MATCH(AS$11,_calc_기준350!$CN$42:$EF$42,0),"")</f>
        <v>4</v>
      </c>
      <c r="AT52" s="25">
        <f>IFERROR(MATCH(AT$11,_calc_기준350!$CN$42:$EF$42,0),"")</f>
        <v>28</v>
      </c>
      <c r="AU52" s="25">
        <f>IFERROR(MATCH(AU$11,_calc_기준350!$CN$42:$EF$42,0),"")</f>
        <v>29</v>
      </c>
      <c r="AV52" s="25">
        <f>IFERROR(MATCH(AV$11,_calc_기준350!$CN$42:$EF$42,0),"")</f>
        <v>40</v>
      </c>
      <c r="AW52" s="25">
        <f>IFERROR(MATCH(AW$11,_calc_기준350!$CN$42:$EF$42,0),"")</f>
        <v>39</v>
      </c>
      <c r="AX52" s="25">
        <f>IFERROR(MATCH(AX$11,_calc_기준350!$CN$42:$EF$42,0),"")</f>
        <v>20</v>
      </c>
      <c r="AY52" s="25">
        <f>IFERROR(MATCH(AY$11,_calc_기준350!$CN$42:$EF$42,0),"")</f>
        <v>23</v>
      </c>
      <c r="AZ52" s="25">
        <f>IFERROR(MATCH(AZ$11,_calc_기준350!$CN$42:$EF$42,0),"")</f>
        <v>27</v>
      </c>
      <c r="BA52" s="25">
        <f>IFERROR(MATCH(BA$11,_calc_기준350!$CN$42:$EF$42,0),"")</f>
        <v>9</v>
      </c>
      <c r="BB52" s="25">
        <f>IFERROR(MATCH(BB$11,_calc_기준350!$CN$42:$EF$42,0),"")</f>
        <v>8</v>
      </c>
      <c r="BC52" s="25">
        <f>IFERROR(MATCH(BC$11,_calc_기준350!$CN$42:$EF$42,0),"")</f>
        <v>5</v>
      </c>
      <c r="BD52" s="25">
        <f>IFERROR(MATCH(BD$11,_calc_기준350!$CN$42:$EF$42,0),"")</f>
        <v>25</v>
      </c>
    </row>
    <row r="53" spans="1:56" ht="16.5" customHeight="1">
      <c r="A53" s="57">
        <f t="shared" si="3"/>
        <v>1203</v>
      </c>
      <c r="B53" s="40">
        <f>IFERROR(INDEX(전체당첨내역!$B:$B,MATCH($A53,전체당첨내역!$A:$A,0)),"")</f>
        <v>3</v>
      </c>
      <c r="C53" s="40">
        <f>IFERROR(INDEX(전체당첨내역!$C:$C,MATCH($A53,전체당첨내역!$A:$A,0)),"")</f>
        <v>6</v>
      </c>
      <c r="D53" s="40">
        <f>IFERROR(INDEX(전체당첨내역!$D:$D,MATCH($A53,전체당첨내역!$A:$A,0)),"")</f>
        <v>18</v>
      </c>
      <c r="E53" s="40">
        <f>IFERROR(INDEX(전체당첨내역!$E:$E,MATCH($A53,전체당첨내역!$A:$A,0)),"")</f>
        <v>29</v>
      </c>
      <c r="F53" s="40">
        <f>IFERROR(INDEX(전체당첨내역!$F:$F,MATCH($A53,전체당첨내역!$A:$A,0)),"")</f>
        <v>35</v>
      </c>
      <c r="G53" s="40">
        <f>IFERROR(INDEX(전체당첨내역!$G:$G,MATCH($A53,전체당첨내역!$A:$A,0)),"")</f>
        <v>39</v>
      </c>
      <c r="H53" s="45">
        <f>IFERROR(INDEX(전체당첨내역!$H:$H,MATCH($A53,전체당첨내역!$A:$A,0)),"")</f>
        <v>24</v>
      </c>
      <c r="I53" s="42">
        <f>IFERROR((INDEX(_calc_기준350!$CN$43:$EF$43,1,$B53)&gt;0)*(INDEX(_calc_기준350!$CN$43:$EF$43,1,$B53)&lt;=15)+(INDEX(_calc_기준350!$CN$43:$EF$43,1,$C53)&gt;0)*(INDEX(_calc_기준350!$CN$43:$EF$43,1,$C53)&lt;=15)+(INDEX(_calc_기준350!$CN$43:$EF$43,1,$D53)&gt;0)*(INDEX(_calc_기준350!$CN$43:$EF$43,1,$D53)&lt;=15)+(INDEX(_calc_기준350!$CN$43:$EF$43,1,$E53)&gt;0)*(INDEX(_calc_기준350!$CN$43:$EF$43,1,$E53)&lt;=15)+(INDEX(_calc_기준350!$CN$43:$EF$43,1,$F53)&gt;0)*(INDEX(_calc_기준350!$CN$43:$EF$43,1,$F53)&lt;=15)+(INDEX(_calc_기준350!$CN$43:$EF$43,1,$G53)&gt;0)*(INDEX(_calc_기준350!$CN$43:$EF$43,1,$G53)&lt;=15),"")</f>
        <v>3</v>
      </c>
      <c r="J53" s="40">
        <f>IFERROR((INDEX(_calc_기준350!$CN$43:$EF$43,1,$B53)&gt;15)*(INDEX(_calc_기준350!$CN$43:$EF$43,1,$B53)&lt;=30)+(INDEX(_calc_기준350!$CN$43:$EF$43,1,$C53)&gt;15)*(INDEX(_calc_기준350!$CN$43:$EF$43,1,$C53)&lt;=30)+(INDEX(_calc_기준350!$CN$43:$EF$43,1,$D53)&gt;15)*(INDEX(_calc_기준350!$CN$43:$EF$43,1,$D53)&lt;=30)+(INDEX(_calc_기준350!$CN$43:$EF$43,1,$E53)&gt;15)*(INDEX(_calc_기준350!$CN$43:$EF$43,1,$E53)&lt;=30)+(INDEX(_calc_기준350!$CN$43:$EF$43,1,$F53)&gt;15)*(INDEX(_calc_기준350!$CN$43:$EF$43,1,$F53)&lt;=30)+(INDEX(_calc_기준350!$CN$43:$EF$43,1,$G53)&gt;15)*(INDEX(_calc_기준350!$CN$43:$EF$43,1,$G53)&lt;=30),"")</f>
        <v>1</v>
      </c>
      <c r="K53" s="43">
        <f>IFERROR((INDEX(_calc_기준350!$CN$43:$EF$43,1,$B53)&gt;30)+(INDEX(_calc_기준350!$CN$43:$EF$43,1,$C53)&gt;30)+(INDEX(_calc_기준350!$CN$43:$EF$43,1,$D53)&gt;30)+(INDEX(_calc_기준350!$CN$43:$EF$43,1,$E53)&gt;30)+(INDEX(_calc_기준350!$CN$43:$EF$43,1,$F53)&gt;30)+(INDEX(_calc_기준350!$CN$43:$EF$43,1,$G53)&gt;30),"")</f>
        <v>2</v>
      </c>
      <c r="L53" s="25">
        <f>IFERROR(MATCH(L$11,_calc_기준350!$CN$43:$EF$43,0),"")</f>
        <v>22</v>
      </c>
      <c r="M53" s="25">
        <f>IFERROR(MATCH(M$11,_calc_기준350!$CN$43:$EF$43,0),"")</f>
        <v>44</v>
      </c>
      <c r="N53" s="25">
        <f>IFERROR(MATCH(N$11,_calc_기준350!$CN$43:$EF$43,0),"")</f>
        <v>34</v>
      </c>
      <c r="O53" s="25">
        <f>IFERROR(MATCH(O$11,_calc_기준350!$CN$43:$EF$43,0),"")</f>
        <v>45</v>
      </c>
      <c r="P53" s="25">
        <f>IFERROR(MATCH(P$11,_calc_기준350!$CN$43:$EF$43,0),"")</f>
        <v>18</v>
      </c>
      <c r="Q53" s="25">
        <f>IFERROR(MATCH(Q$11,_calc_기준350!$CN$43:$EF$43,0),"")</f>
        <v>35</v>
      </c>
      <c r="R53" s="25">
        <f>IFERROR(MATCH(R$11,_calc_기준350!$CN$43:$EF$43,0),"")</f>
        <v>14</v>
      </c>
      <c r="S53" s="25">
        <f>IFERROR(MATCH(S$11,_calc_기준350!$CN$43:$EF$43,0),"")</f>
        <v>21</v>
      </c>
      <c r="T53" s="25">
        <f>IFERROR(MATCH(T$11,_calc_기준350!$CN$43:$EF$43,0),"")</f>
        <v>6</v>
      </c>
      <c r="U53" s="25">
        <f>IFERROR(MATCH(U$11,_calc_기준350!$CN$43:$EF$43,0),"")</f>
        <v>19</v>
      </c>
      <c r="V53" s="25">
        <f>IFERROR(MATCH(V$11,_calc_기준350!$CN$43:$EF$43,0),"")</f>
        <v>33</v>
      </c>
      <c r="W53" s="25">
        <f>IFERROR(MATCH(W$11,_calc_기준350!$CN$43:$EF$43,0),"")</f>
        <v>30</v>
      </c>
      <c r="X53" s="25">
        <f>IFERROR(MATCH(X$11,_calc_기준350!$CN$43:$EF$43,0),"")</f>
        <v>13</v>
      </c>
      <c r="Y53" s="25">
        <f>IFERROR(MATCH(Y$11,_calc_기준350!$CN$43:$EF$43,0),"")</f>
        <v>38</v>
      </c>
      <c r="Z53" s="25">
        <f>IFERROR(MATCH(Z$11,_calc_기준350!$CN$43:$EF$43,0),"")</f>
        <v>43</v>
      </c>
      <c r="AA53" s="25">
        <f>IFERROR(MATCH(AA$11,_calc_기준350!$CN$43:$EF$43,0),"")</f>
        <v>3</v>
      </c>
      <c r="AB53" s="25">
        <f>IFERROR(MATCH(AB$11,_calc_기준350!$CN$43:$EF$43,0),"")</f>
        <v>15</v>
      </c>
      <c r="AC53" s="25">
        <f>IFERROR(MATCH(AC$11,_calc_기준350!$CN$43:$EF$43,0),"")</f>
        <v>31</v>
      </c>
      <c r="AD53" s="25">
        <f>IFERROR(MATCH(AD$11,_calc_기준350!$CN$43:$EF$43,0),"")</f>
        <v>36</v>
      </c>
      <c r="AE53" s="25">
        <f>IFERROR(MATCH(AE$11,_calc_기준350!$CN$43:$EF$43,0),"")</f>
        <v>12</v>
      </c>
      <c r="AF53" s="25">
        <f>IFERROR(MATCH(AF$11,_calc_기준350!$CN$43:$EF$43,0),"")</f>
        <v>17</v>
      </c>
      <c r="AG53" s="25">
        <f>IFERROR(MATCH(AG$11,_calc_기준350!$CN$43:$EF$43,0),"")</f>
        <v>32</v>
      </c>
      <c r="AH53" s="25">
        <f>IFERROR(MATCH(AH$11,_calc_기준350!$CN$43:$EF$43,0),"")</f>
        <v>16</v>
      </c>
      <c r="AI53" s="25">
        <f>IFERROR(MATCH(AI$11,_calc_기준350!$CN$43:$EF$43,0),"")</f>
        <v>37</v>
      </c>
      <c r="AJ53" s="25">
        <f>IFERROR(MATCH(AJ$11,_calc_기준350!$CN$43:$EF$43,0),"")</f>
        <v>2</v>
      </c>
      <c r="AK53" s="25">
        <f>IFERROR(MATCH(AK$11,_calc_기준350!$CN$43:$EF$43,0),"")</f>
        <v>11</v>
      </c>
      <c r="AL53" s="25">
        <f>IFERROR(MATCH(AL$11,_calc_기준350!$CN$43:$EF$43,0),"")</f>
        <v>41</v>
      </c>
      <c r="AM53" s="25">
        <f>IFERROR(MATCH(AM$11,_calc_기준350!$CN$43:$EF$43,0),"")</f>
        <v>26</v>
      </c>
      <c r="AN53" s="25">
        <f>IFERROR(MATCH(AN$11,_calc_기준350!$CN$43:$EF$43,0),"")</f>
        <v>10</v>
      </c>
      <c r="AO53" s="25">
        <f>IFERROR(MATCH(AO$11,_calc_기준350!$CN$43:$EF$43,0),"")</f>
        <v>7</v>
      </c>
      <c r="AP53" s="25">
        <f>IFERROR(MATCH(AP$11,_calc_기준350!$CN$43:$EF$43,0),"")</f>
        <v>42</v>
      </c>
      <c r="AQ53" s="25">
        <f>IFERROR(MATCH(AQ$11,_calc_기준350!$CN$43:$EF$43,0),"")</f>
        <v>24</v>
      </c>
      <c r="AR53" s="25">
        <f>IFERROR(MATCH(AR$11,_calc_기준350!$CN$43:$EF$43,0),"")</f>
        <v>29</v>
      </c>
      <c r="AS53" s="25">
        <f>IFERROR(MATCH(AS$11,_calc_기준350!$CN$43:$EF$43,0),"")</f>
        <v>4</v>
      </c>
      <c r="AT53" s="25">
        <f>IFERROR(MATCH(AT$11,_calc_기준350!$CN$43:$EF$43,0),"")</f>
        <v>28</v>
      </c>
      <c r="AU53" s="25">
        <f>IFERROR(MATCH(AU$11,_calc_기준350!$CN$43:$EF$43,0),"")</f>
        <v>23</v>
      </c>
      <c r="AV53" s="25">
        <f>IFERROR(MATCH(AV$11,_calc_기준350!$CN$43:$EF$43,0),"")</f>
        <v>27</v>
      </c>
      <c r="AW53" s="25">
        <f>IFERROR(MATCH(AW$11,_calc_기준350!$CN$43:$EF$43,0),"")</f>
        <v>39</v>
      </c>
      <c r="AX53" s="25">
        <f>IFERROR(MATCH(AX$11,_calc_기준350!$CN$43:$EF$43,0),"")</f>
        <v>40</v>
      </c>
      <c r="AY53" s="25">
        <f>IFERROR(MATCH(AY$11,_calc_기준350!$CN$43:$EF$43,0),"")</f>
        <v>1</v>
      </c>
      <c r="AZ53" s="25">
        <f>IFERROR(MATCH(AZ$11,_calc_기준350!$CN$43:$EF$43,0),"")</f>
        <v>20</v>
      </c>
      <c r="BA53" s="25">
        <f>IFERROR(MATCH(BA$11,_calc_기준350!$CN$43:$EF$43,0),"")</f>
        <v>8</v>
      </c>
      <c r="BB53" s="25">
        <f>IFERROR(MATCH(BB$11,_calc_기준350!$CN$43:$EF$43,0),"")</f>
        <v>9</v>
      </c>
      <c r="BC53" s="25">
        <f>IFERROR(MATCH(BC$11,_calc_기준350!$CN$43:$EF$43,0),"")</f>
        <v>5</v>
      </c>
      <c r="BD53" s="25">
        <f>IFERROR(MATCH(BD$11,_calc_기준350!$CN$43:$EF$43,0),"")</f>
        <v>25</v>
      </c>
    </row>
    <row r="54" spans="1:56" ht="16.5" customHeight="1">
      <c r="A54" s="57">
        <f t="shared" si="3"/>
        <v>1202</v>
      </c>
      <c r="B54" s="40">
        <f>IFERROR(INDEX(전체당첨내역!$B:$B,MATCH($A54,전체당첨내역!$A:$A,0)),"")</f>
        <v>5</v>
      </c>
      <c r="C54" s="40">
        <f>IFERROR(INDEX(전체당첨내역!$C:$C,MATCH($A54,전체당첨내역!$A:$A,0)),"")</f>
        <v>12</v>
      </c>
      <c r="D54" s="40">
        <f>IFERROR(INDEX(전체당첨내역!$D:$D,MATCH($A54,전체당첨내역!$A:$A,0)),"")</f>
        <v>21</v>
      </c>
      <c r="E54" s="40">
        <f>IFERROR(INDEX(전체당첨내역!$E:$E,MATCH($A54,전체당첨내역!$A:$A,0)),"")</f>
        <v>33</v>
      </c>
      <c r="F54" s="40">
        <f>IFERROR(INDEX(전체당첨내역!$F:$F,MATCH($A54,전체당첨내역!$A:$A,0)),"")</f>
        <v>37</v>
      </c>
      <c r="G54" s="40">
        <f>IFERROR(INDEX(전체당첨내역!$G:$G,MATCH($A54,전체당첨내역!$A:$A,0)),"")</f>
        <v>40</v>
      </c>
      <c r="H54" s="45">
        <f>IFERROR(INDEX(전체당첨내역!$H:$H,MATCH($A54,전체당첨내역!$A:$A,0)),"")</f>
        <v>7</v>
      </c>
      <c r="I54" s="42">
        <f>IFERROR((INDEX(_calc_기준350!$CN$44:$EF$44,1,$B54)&gt;0)*(INDEX(_calc_기준350!$CN$44:$EF$44,1,$B54)&lt;=15)+(INDEX(_calc_기준350!$CN$44:$EF$44,1,$C54)&gt;0)*(INDEX(_calc_기준350!$CN$44:$EF$44,1,$C54)&lt;=15)+(INDEX(_calc_기준350!$CN$44:$EF$44,1,$D54)&gt;0)*(INDEX(_calc_기준350!$CN$44:$EF$44,1,$D54)&lt;=15)+(INDEX(_calc_기준350!$CN$44:$EF$44,1,$E54)&gt;0)*(INDEX(_calc_기준350!$CN$44:$EF$44,1,$E54)&lt;=15)+(INDEX(_calc_기준350!$CN$44:$EF$44,1,$F54)&gt;0)*(INDEX(_calc_기준350!$CN$44:$EF$44,1,$F54)&lt;=15)+(INDEX(_calc_기준350!$CN$44:$EF$44,1,$G54)&gt;0)*(INDEX(_calc_기준350!$CN$44:$EF$44,1,$G54)&lt;=15),"")</f>
        <v>2</v>
      </c>
      <c r="J54" s="40">
        <f>IFERROR((INDEX(_calc_기준350!$CN$44:$EF$44,1,$B54)&gt;15)*(INDEX(_calc_기준350!$CN$44:$EF$44,1,$B54)&lt;=30)+(INDEX(_calc_기준350!$CN$44:$EF$44,1,$C54)&gt;15)*(INDEX(_calc_기준350!$CN$44:$EF$44,1,$C54)&lt;=30)+(INDEX(_calc_기준350!$CN$44:$EF$44,1,$D54)&gt;15)*(INDEX(_calc_기준350!$CN$44:$EF$44,1,$D54)&lt;=30)+(INDEX(_calc_기준350!$CN$44:$EF$44,1,$E54)&gt;15)*(INDEX(_calc_기준350!$CN$44:$EF$44,1,$E54)&lt;=30)+(INDEX(_calc_기준350!$CN$44:$EF$44,1,$F54)&gt;15)*(INDEX(_calc_기준350!$CN$44:$EF$44,1,$F54)&lt;=30)+(INDEX(_calc_기준350!$CN$44:$EF$44,1,$G54)&gt;15)*(INDEX(_calc_기준350!$CN$44:$EF$44,1,$G54)&lt;=30),"")</f>
        <v>2</v>
      </c>
      <c r="K54" s="43">
        <f>IFERROR((INDEX(_calc_기준350!$CN$44:$EF$44,1,$B54)&gt;30)+(INDEX(_calc_기준350!$CN$44:$EF$44,1,$C54)&gt;30)+(INDEX(_calc_기준350!$CN$44:$EF$44,1,$D54)&gt;30)+(INDEX(_calc_기준350!$CN$44:$EF$44,1,$E54)&gt;30)+(INDEX(_calc_기준350!$CN$44:$EF$44,1,$F54)&gt;30)+(INDEX(_calc_기준350!$CN$44:$EF$44,1,$G54)&gt;30),"")</f>
        <v>2</v>
      </c>
      <c r="L54" s="25">
        <f>IFERROR(MATCH(L$11,_calc_기준350!$CN$44:$EF$44,0),"")</f>
        <v>22</v>
      </c>
      <c r="M54" s="25">
        <f>IFERROR(MATCH(M$11,_calc_기준350!$CN$44:$EF$44,0),"")</f>
        <v>21</v>
      </c>
      <c r="N54" s="25">
        <f>IFERROR(MATCH(N$11,_calc_기준350!$CN$44:$EF$44,0),"")</f>
        <v>44</v>
      </c>
      <c r="O54" s="25">
        <f>IFERROR(MATCH(O$11,_calc_기준350!$CN$44:$EF$44,0),"")</f>
        <v>34</v>
      </c>
      <c r="P54" s="25">
        <f>IFERROR(MATCH(P$11,_calc_기준350!$CN$44:$EF$44,0),"")</f>
        <v>18</v>
      </c>
      <c r="Q54" s="25">
        <f>IFERROR(MATCH(Q$11,_calc_기준350!$CN$44:$EF$44,0),"")</f>
        <v>45</v>
      </c>
      <c r="R54" s="25">
        <f>IFERROR(MATCH(R$11,_calc_기준350!$CN$44:$EF$44,0),"")</f>
        <v>14</v>
      </c>
      <c r="S54" s="25">
        <f>IFERROR(MATCH(S$11,_calc_기준350!$CN$44:$EF$44,0),"")</f>
        <v>33</v>
      </c>
      <c r="T54" s="25">
        <f>IFERROR(MATCH(T$11,_calc_기준350!$CN$44:$EF$44,0),"")</f>
        <v>35</v>
      </c>
      <c r="U54" s="25">
        <f>IFERROR(MATCH(U$11,_calc_기준350!$CN$44:$EF$44,0),"")</f>
        <v>19</v>
      </c>
      <c r="V54" s="25">
        <f>IFERROR(MATCH(V$11,_calc_기준350!$CN$44:$EF$44,0),"")</f>
        <v>6</v>
      </c>
      <c r="W54" s="25">
        <f>IFERROR(MATCH(W$11,_calc_기준350!$CN$44:$EF$44,0),"")</f>
        <v>15</v>
      </c>
      <c r="X54" s="25">
        <f>IFERROR(MATCH(X$11,_calc_기준350!$CN$44:$EF$44,0),"")</f>
        <v>30</v>
      </c>
      <c r="Y54" s="25">
        <f>IFERROR(MATCH(Y$11,_calc_기준350!$CN$44:$EF$44,0),"")</f>
        <v>17</v>
      </c>
      <c r="Z54" s="25">
        <f>IFERROR(MATCH(Z$11,_calc_기준350!$CN$44:$EF$44,0),"")</f>
        <v>43</v>
      </c>
      <c r="AA54" s="25">
        <f>IFERROR(MATCH(AA$11,_calc_기준350!$CN$44:$EF$44,0),"")</f>
        <v>3</v>
      </c>
      <c r="AB54" s="25">
        <f>IFERROR(MATCH(AB$11,_calc_기준350!$CN$44:$EF$44,0),"")</f>
        <v>12</v>
      </c>
      <c r="AC54" s="25">
        <f>IFERROR(MATCH(AC$11,_calc_기준350!$CN$44:$EF$44,0),"")</f>
        <v>13</v>
      </c>
      <c r="AD54" s="25">
        <f>IFERROR(MATCH(AD$11,_calc_기준350!$CN$44:$EF$44,0),"")</f>
        <v>38</v>
      </c>
      <c r="AE54" s="25">
        <f>IFERROR(MATCH(AE$11,_calc_기준350!$CN$44:$EF$44,0),"")</f>
        <v>11</v>
      </c>
      <c r="AF54" s="25">
        <f>IFERROR(MATCH(AF$11,_calc_기준350!$CN$44:$EF$44,0),"")</f>
        <v>16</v>
      </c>
      <c r="AG54" s="25">
        <f>IFERROR(MATCH(AG$11,_calc_기준350!$CN$44:$EF$44,0),"")</f>
        <v>2</v>
      </c>
      <c r="AH54" s="25">
        <f>IFERROR(MATCH(AH$11,_calc_기준350!$CN$44:$EF$44,0),"")</f>
        <v>37</v>
      </c>
      <c r="AI54" s="25">
        <f>IFERROR(MATCH(AI$11,_calc_기준350!$CN$44:$EF$44,0),"")</f>
        <v>41</v>
      </c>
      <c r="AJ54" s="25">
        <f>IFERROR(MATCH(AJ$11,_calc_기준350!$CN$44:$EF$44,0),"")</f>
        <v>10</v>
      </c>
      <c r="AK54" s="25">
        <f>IFERROR(MATCH(AK$11,_calc_기준350!$CN$44:$EF$44,0),"")</f>
        <v>31</v>
      </c>
      <c r="AL54" s="25">
        <f>IFERROR(MATCH(AL$11,_calc_기준350!$CN$44:$EF$44,0),"")</f>
        <v>7</v>
      </c>
      <c r="AM54" s="25">
        <f>IFERROR(MATCH(AM$11,_calc_기준350!$CN$44:$EF$44,0),"")</f>
        <v>26</v>
      </c>
      <c r="AN54" s="25">
        <f>IFERROR(MATCH(AN$11,_calc_기준350!$CN$44:$EF$44,0),"")</f>
        <v>36</v>
      </c>
      <c r="AO54" s="25">
        <f>IFERROR(MATCH(AO$11,_calc_기준350!$CN$44:$EF$44,0),"")</f>
        <v>42</v>
      </c>
      <c r="AP54" s="25">
        <f>IFERROR(MATCH(AP$11,_calc_기준350!$CN$44:$EF$44,0),"")</f>
        <v>32</v>
      </c>
      <c r="AQ54" s="25">
        <f>IFERROR(MATCH(AQ$11,_calc_기준350!$CN$44:$EF$44,0),"")</f>
        <v>40</v>
      </c>
      <c r="AR54" s="25">
        <f>IFERROR(MATCH(AR$11,_calc_기준350!$CN$44:$EF$44,0),"")</f>
        <v>4</v>
      </c>
      <c r="AS54" s="25">
        <f>IFERROR(MATCH(AS$11,_calc_기준350!$CN$44:$EF$44,0),"")</f>
        <v>28</v>
      </c>
      <c r="AT54" s="25">
        <f>IFERROR(MATCH(AT$11,_calc_기준350!$CN$44:$EF$44,0),"")</f>
        <v>24</v>
      </c>
      <c r="AU54" s="25">
        <f>IFERROR(MATCH(AU$11,_calc_기준350!$CN$44:$EF$44,0),"")</f>
        <v>29</v>
      </c>
      <c r="AV54" s="25">
        <f>IFERROR(MATCH(AV$11,_calc_기준350!$CN$44:$EF$44,0),"")</f>
        <v>1</v>
      </c>
      <c r="AW54" s="25">
        <f>IFERROR(MATCH(AW$11,_calc_기준350!$CN$44:$EF$44,0),"")</f>
        <v>23</v>
      </c>
      <c r="AX54" s="25">
        <f>IFERROR(MATCH(AX$11,_calc_기준350!$CN$44:$EF$44,0),"")</f>
        <v>27</v>
      </c>
      <c r="AY54" s="25">
        <f>IFERROR(MATCH(AY$11,_calc_기준350!$CN$44:$EF$44,0),"")</f>
        <v>39</v>
      </c>
      <c r="AZ54" s="25">
        <f>IFERROR(MATCH(AZ$11,_calc_기준350!$CN$44:$EF$44,0),"")</f>
        <v>5</v>
      </c>
      <c r="BA54" s="25">
        <f>IFERROR(MATCH(BA$11,_calc_기준350!$CN$44:$EF$44,0),"")</f>
        <v>20</v>
      </c>
      <c r="BB54" s="25">
        <f>IFERROR(MATCH(BB$11,_calc_기준350!$CN$44:$EF$44,0),"")</f>
        <v>8</v>
      </c>
      <c r="BC54" s="25">
        <f>IFERROR(MATCH(BC$11,_calc_기준350!$CN$44:$EF$44,0),"")</f>
        <v>9</v>
      </c>
      <c r="BD54" s="25">
        <f>IFERROR(MATCH(BD$11,_calc_기준350!$CN$44:$EF$44,0),"")</f>
        <v>25</v>
      </c>
    </row>
    <row r="55" spans="1:56" ht="16.5" customHeight="1">
      <c r="A55" s="57">
        <f t="shared" si="3"/>
        <v>1201</v>
      </c>
      <c r="B55" s="40">
        <f>IFERROR(INDEX(전체당첨내역!$B:$B,MATCH($A55,전체당첨내역!$A:$A,0)),"")</f>
        <v>7</v>
      </c>
      <c r="C55" s="40">
        <f>IFERROR(INDEX(전체당첨내역!$C:$C,MATCH($A55,전체당첨내역!$A:$A,0)),"")</f>
        <v>9</v>
      </c>
      <c r="D55" s="40">
        <f>IFERROR(INDEX(전체당첨내역!$D:$D,MATCH($A55,전체당첨내역!$A:$A,0)),"")</f>
        <v>24</v>
      </c>
      <c r="E55" s="40">
        <f>IFERROR(INDEX(전체당첨내역!$E:$E,MATCH($A55,전체당첨내역!$A:$A,0)),"")</f>
        <v>27</v>
      </c>
      <c r="F55" s="40">
        <f>IFERROR(INDEX(전체당첨내역!$F:$F,MATCH($A55,전체당첨내역!$A:$A,0)),"")</f>
        <v>35</v>
      </c>
      <c r="G55" s="40">
        <f>IFERROR(INDEX(전체당첨내역!$G:$G,MATCH($A55,전체당첨내역!$A:$A,0)),"")</f>
        <v>36</v>
      </c>
      <c r="H55" s="45">
        <f>IFERROR(INDEX(전체당첨내역!$H:$H,MATCH($A55,전체당첨내역!$A:$A,0)),"")</f>
        <v>37</v>
      </c>
      <c r="I55" s="42">
        <f>IFERROR((INDEX(_calc_기준350!$CN$45:$EF$45,1,$B55)&gt;0)*(INDEX(_calc_기준350!$CN$45:$EF$45,1,$B55)&lt;=15)+(INDEX(_calc_기준350!$CN$45:$EF$45,1,$C55)&gt;0)*(INDEX(_calc_기준350!$CN$45:$EF$45,1,$C55)&lt;=15)+(INDEX(_calc_기준350!$CN$45:$EF$45,1,$D55)&gt;0)*(INDEX(_calc_기준350!$CN$45:$EF$45,1,$D55)&lt;=15)+(INDEX(_calc_기준350!$CN$45:$EF$45,1,$E55)&gt;0)*(INDEX(_calc_기준350!$CN$45:$EF$45,1,$E55)&lt;=15)+(INDEX(_calc_기준350!$CN$45:$EF$45,1,$F55)&gt;0)*(INDEX(_calc_기준350!$CN$45:$EF$45,1,$F55)&lt;=15)+(INDEX(_calc_기준350!$CN$45:$EF$45,1,$G55)&gt;0)*(INDEX(_calc_기준350!$CN$45:$EF$45,1,$G55)&lt;=15),"")</f>
        <v>1</v>
      </c>
      <c r="J55" s="40">
        <f>IFERROR((INDEX(_calc_기준350!$CN$45:$EF$45,1,$B55)&gt;15)*(INDEX(_calc_기준350!$CN$45:$EF$45,1,$B55)&lt;=30)+(INDEX(_calc_기준350!$CN$45:$EF$45,1,$C55)&gt;15)*(INDEX(_calc_기준350!$CN$45:$EF$45,1,$C55)&lt;=30)+(INDEX(_calc_기준350!$CN$45:$EF$45,1,$D55)&gt;15)*(INDEX(_calc_기준350!$CN$45:$EF$45,1,$D55)&lt;=30)+(INDEX(_calc_기준350!$CN$45:$EF$45,1,$E55)&gt;15)*(INDEX(_calc_기준350!$CN$45:$EF$45,1,$E55)&lt;=30)+(INDEX(_calc_기준350!$CN$45:$EF$45,1,$F55)&gt;15)*(INDEX(_calc_기준350!$CN$45:$EF$45,1,$F55)&lt;=30)+(INDEX(_calc_기준350!$CN$45:$EF$45,1,$G55)&gt;15)*(INDEX(_calc_기준350!$CN$45:$EF$45,1,$G55)&lt;=30),"")</f>
        <v>2</v>
      </c>
      <c r="K55" s="43">
        <f>IFERROR((INDEX(_calc_기준350!$CN$45:$EF$45,1,$B55)&gt;30)+(INDEX(_calc_기준350!$CN$45:$EF$45,1,$C55)&gt;30)+(INDEX(_calc_기준350!$CN$45:$EF$45,1,$D55)&gt;30)+(INDEX(_calc_기준350!$CN$45:$EF$45,1,$E55)&gt;30)+(INDEX(_calc_기준350!$CN$45:$EF$45,1,$F55)&gt;30)+(INDEX(_calc_기준350!$CN$45:$EF$45,1,$G55)&gt;30),"")</f>
        <v>3</v>
      </c>
      <c r="L55" s="25">
        <f>IFERROR(MATCH(L$11,_calc_기준350!$CN$45:$EF$45,0),"")</f>
        <v>44</v>
      </c>
      <c r="M55" s="25">
        <f>IFERROR(MATCH(M$11,_calc_기준350!$CN$45:$EF$45,0),"")</f>
        <v>22</v>
      </c>
      <c r="N55" s="25">
        <f>IFERROR(MATCH(N$11,_calc_기준350!$CN$45:$EF$45,0),"")</f>
        <v>18</v>
      </c>
      <c r="O55" s="25">
        <f>IFERROR(MATCH(O$11,_calc_기준350!$CN$45:$EF$45,0),"")</f>
        <v>21</v>
      </c>
      <c r="P55" s="25">
        <f>IFERROR(MATCH(P$11,_calc_기준350!$CN$45:$EF$45,0),"")</f>
        <v>14</v>
      </c>
      <c r="Q55" s="25">
        <f>IFERROR(MATCH(Q$11,_calc_기준350!$CN$45:$EF$45,0),"")</f>
        <v>34</v>
      </c>
      <c r="R55" s="25">
        <f>IFERROR(MATCH(R$11,_calc_기준350!$CN$45:$EF$45,0),"")</f>
        <v>35</v>
      </c>
      <c r="S55" s="25">
        <f>IFERROR(MATCH(S$11,_calc_기준350!$CN$45:$EF$45,0),"")</f>
        <v>45</v>
      </c>
      <c r="T55" s="25">
        <f>IFERROR(MATCH(T$11,_calc_기준350!$CN$45:$EF$45,0),"")</f>
        <v>33</v>
      </c>
      <c r="U55" s="25">
        <f>IFERROR(MATCH(U$11,_calc_기준350!$CN$45:$EF$45,0),"")</f>
        <v>6</v>
      </c>
      <c r="V55" s="25">
        <f>IFERROR(MATCH(V$11,_calc_기준350!$CN$45:$EF$45,0),"")</f>
        <v>19</v>
      </c>
      <c r="W55" s="25">
        <f>IFERROR(MATCH(W$11,_calc_기준350!$CN$45:$EF$45,0),"")</f>
        <v>17</v>
      </c>
      <c r="X55" s="25">
        <f>IFERROR(MATCH(X$11,_calc_기준350!$CN$45:$EF$45,0),"")</f>
        <v>30</v>
      </c>
      <c r="Y55" s="25">
        <f>IFERROR(MATCH(Y$11,_calc_기준350!$CN$45:$EF$45,0),"")</f>
        <v>12</v>
      </c>
      <c r="Z55" s="25">
        <f>IFERROR(MATCH(Z$11,_calc_기준350!$CN$45:$EF$45,0),"")</f>
        <v>13</v>
      </c>
      <c r="AA55" s="25">
        <f>IFERROR(MATCH(AA$11,_calc_기준350!$CN$45:$EF$45,0),"")</f>
        <v>43</v>
      </c>
      <c r="AB55" s="25">
        <f>IFERROR(MATCH(AB$11,_calc_기준350!$CN$45:$EF$45,0),"")</f>
        <v>38</v>
      </c>
      <c r="AC55" s="25">
        <f>IFERROR(MATCH(AC$11,_calc_기준350!$CN$45:$EF$45,0),"")</f>
        <v>11</v>
      </c>
      <c r="AD55" s="25">
        <f>IFERROR(MATCH(AD$11,_calc_기준350!$CN$45:$EF$45,0),"")</f>
        <v>26</v>
      </c>
      <c r="AE55" s="25">
        <f>IFERROR(MATCH(AE$11,_calc_기준350!$CN$45:$EF$45,0),"")</f>
        <v>3</v>
      </c>
      <c r="AF55" s="25">
        <f>IFERROR(MATCH(AF$11,_calc_기준350!$CN$45:$EF$45,0),"")</f>
        <v>16</v>
      </c>
      <c r="AG55" s="25">
        <f>IFERROR(MATCH(AG$11,_calc_기준350!$CN$45:$EF$45,0),"")</f>
        <v>36</v>
      </c>
      <c r="AH55" s="25">
        <f>IFERROR(MATCH(AH$11,_calc_기준350!$CN$45:$EF$45,0),"")</f>
        <v>41</v>
      </c>
      <c r="AI55" s="25">
        <f>IFERROR(MATCH(AI$11,_calc_기준350!$CN$45:$EF$45,0),"")</f>
        <v>31</v>
      </c>
      <c r="AJ55" s="25">
        <f>IFERROR(MATCH(AJ$11,_calc_기준350!$CN$45:$EF$45,0),"")</f>
        <v>15</v>
      </c>
      <c r="AK55" s="25">
        <f>IFERROR(MATCH(AK$11,_calc_기준350!$CN$45:$EF$45,0),"")</f>
        <v>37</v>
      </c>
      <c r="AL55" s="25">
        <f>IFERROR(MATCH(AL$11,_calc_기준350!$CN$45:$EF$45,0),"")</f>
        <v>7</v>
      </c>
      <c r="AM55" s="25">
        <f>IFERROR(MATCH(AM$11,_calc_기준350!$CN$45:$EF$45,0),"")</f>
        <v>10</v>
      </c>
      <c r="AN55" s="25">
        <f>IFERROR(MATCH(AN$11,_calc_기준350!$CN$45:$EF$45,0),"")</f>
        <v>32</v>
      </c>
      <c r="AO55" s="25">
        <f>IFERROR(MATCH(AO$11,_calc_기준350!$CN$45:$EF$45,0),"")</f>
        <v>42</v>
      </c>
      <c r="AP55" s="25">
        <f>IFERROR(MATCH(AP$11,_calc_기준350!$CN$45:$EF$45,0),"")</f>
        <v>2</v>
      </c>
      <c r="AQ55" s="25">
        <f>IFERROR(MATCH(AQ$11,_calc_기준350!$CN$45:$EF$45,0),"")</f>
        <v>4</v>
      </c>
      <c r="AR55" s="25">
        <f>IFERROR(MATCH(AR$11,_calc_기준350!$CN$45:$EF$45,0),"")</f>
        <v>40</v>
      </c>
      <c r="AS55" s="25">
        <f>IFERROR(MATCH(AS$11,_calc_기준350!$CN$45:$EF$45,0),"")</f>
        <v>24</v>
      </c>
      <c r="AT55" s="25">
        <f>IFERROR(MATCH(AT$11,_calc_기준350!$CN$45:$EF$45,0),"")</f>
        <v>28</v>
      </c>
      <c r="AU55" s="25">
        <f>IFERROR(MATCH(AU$11,_calc_기준350!$CN$45:$EF$45,0),"")</f>
        <v>1</v>
      </c>
      <c r="AV55" s="25">
        <f>IFERROR(MATCH(AV$11,_calc_기준350!$CN$45:$EF$45,0),"")</f>
        <v>29</v>
      </c>
      <c r="AW55" s="25">
        <f>IFERROR(MATCH(AW$11,_calc_기준350!$CN$45:$EF$45,0),"")</f>
        <v>23</v>
      </c>
      <c r="AX55" s="25">
        <f>IFERROR(MATCH(AX$11,_calc_기준350!$CN$45:$EF$45,0),"")</f>
        <v>20</v>
      </c>
      <c r="AY55" s="25">
        <f>IFERROR(MATCH(AY$11,_calc_기준350!$CN$45:$EF$45,0),"")</f>
        <v>39</v>
      </c>
      <c r="AZ55" s="25">
        <f>IFERROR(MATCH(AZ$11,_calc_기준350!$CN$45:$EF$45,0),"")</f>
        <v>5</v>
      </c>
      <c r="BA55" s="25">
        <f>IFERROR(MATCH(BA$11,_calc_기준350!$CN$45:$EF$45,0),"")</f>
        <v>27</v>
      </c>
      <c r="BB55" s="25">
        <f>IFERROR(MATCH(BB$11,_calc_기준350!$CN$45:$EF$45,0),"")</f>
        <v>8</v>
      </c>
      <c r="BC55" s="25">
        <f>IFERROR(MATCH(BC$11,_calc_기준350!$CN$45:$EF$45,0),"")</f>
        <v>25</v>
      </c>
      <c r="BD55" s="25">
        <f>IFERROR(MATCH(BD$11,_calc_기준350!$CN$45:$EF$45,0),"")</f>
        <v>9</v>
      </c>
    </row>
    <row r="56" spans="1:56" ht="16.5" customHeight="1">
      <c r="A56" s="57">
        <f t="shared" si="3"/>
        <v>1200</v>
      </c>
      <c r="B56" s="40">
        <f>IFERROR(INDEX(전체당첨내역!$B:$B,MATCH($A56,전체당첨내역!$A:$A,0)),"")</f>
        <v>1</v>
      </c>
      <c r="C56" s="40">
        <f>IFERROR(INDEX(전체당첨내역!$C:$C,MATCH($A56,전체당첨내역!$A:$A,0)),"")</f>
        <v>2</v>
      </c>
      <c r="D56" s="40">
        <f>IFERROR(INDEX(전체당첨내역!$D:$D,MATCH($A56,전체당첨내역!$A:$A,0)),"")</f>
        <v>4</v>
      </c>
      <c r="E56" s="40">
        <f>IFERROR(INDEX(전체당첨내역!$E:$E,MATCH($A56,전체당첨내역!$A:$A,0)),"")</f>
        <v>16</v>
      </c>
      <c r="F56" s="40">
        <f>IFERROR(INDEX(전체당첨내역!$F:$F,MATCH($A56,전체당첨내역!$A:$A,0)),"")</f>
        <v>20</v>
      </c>
      <c r="G56" s="40">
        <f>IFERROR(INDEX(전체당첨내역!$G:$G,MATCH($A56,전체당첨내역!$A:$A,0)),"")</f>
        <v>32</v>
      </c>
      <c r="H56" s="45">
        <f>IFERROR(INDEX(전체당첨내역!$H:$H,MATCH($A56,전체당첨내역!$A:$A,0)),"")</f>
        <v>45</v>
      </c>
      <c r="I56" s="42">
        <f>IFERROR((INDEX(_calc_기준350!$CN$46:$EF$46,1,$B56)&gt;0)*(INDEX(_calc_기준350!$CN$46:$EF$46,1,$B56)&lt;=15)+(INDEX(_calc_기준350!$CN$46:$EF$46,1,$C56)&gt;0)*(INDEX(_calc_기준350!$CN$46:$EF$46,1,$C56)&lt;=15)+(INDEX(_calc_기준350!$CN$46:$EF$46,1,$D56)&gt;0)*(INDEX(_calc_기준350!$CN$46:$EF$46,1,$D56)&lt;=15)+(INDEX(_calc_기준350!$CN$46:$EF$46,1,$E56)&gt;0)*(INDEX(_calc_기준350!$CN$46:$EF$46,1,$E56)&lt;=15)+(INDEX(_calc_기준350!$CN$46:$EF$46,1,$F56)&gt;0)*(INDEX(_calc_기준350!$CN$46:$EF$46,1,$F56)&lt;=15)+(INDEX(_calc_기준350!$CN$46:$EF$46,1,$G56)&gt;0)*(INDEX(_calc_기준350!$CN$46:$EF$46,1,$G56)&lt;=15),"")</f>
        <v>0</v>
      </c>
      <c r="J56" s="40">
        <f>IFERROR((INDEX(_calc_기준350!$CN$46:$EF$46,1,$B56)&gt;15)*(INDEX(_calc_기준350!$CN$46:$EF$46,1,$B56)&lt;=30)+(INDEX(_calc_기준350!$CN$46:$EF$46,1,$C56)&gt;15)*(INDEX(_calc_기준350!$CN$46:$EF$46,1,$C56)&lt;=30)+(INDEX(_calc_기준350!$CN$46:$EF$46,1,$D56)&gt;15)*(INDEX(_calc_기준350!$CN$46:$EF$46,1,$D56)&lt;=30)+(INDEX(_calc_기준350!$CN$46:$EF$46,1,$E56)&gt;15)*(INDEX(_calc_기준350!$CN$46:$EF$46,1,$E56)&lt;=30)+(INDEX(_calc_기준350!$CN$46:$EF$46,1,$F56)&gt;15)*(INDEX(_calc_기준350!$CN$46:$EF$46,1,$F56)&lt;=30)+(INDEX(_calc_기준350!$CN$46:$EF$46,1,$G56)&gt;15)*(INDEX(_calc_기준350!$CN$46:$EF$46,1,$G56)&lt;=30),"")</f>
        <v>4</v>
      </c>
      <c r="K56" s="43">
        <f>IFERROR((INDEX(_calc_기준350!$CN$46:$EF$46,1,$B56)&gt;30)+(INDEX(_calc_기준350!$CN$46:$EF$46,1,$C56)&gt;30)+(INDEX(_calc_기준350!$CN$46:$EF$46,1,$D56)&gt;30)+(INDEX(_calc_기준350!$CN$46:$EF$46,1,$E56)&gt;30)+(INDEX(_calc_기준350!$CN$46:$EF$46,1,$F56)&gt;30)+(INDEX(_calc_기준350!$CN$46:$EF$46,1,$G56)&gt;30),"")</f>
        <v>2</v>
      </c>
      <c r="L56" s="25">
        <f>IFERROR(MATCH(L$11,_calc_기준350!$CN$46:$EF$46,0),"")</f>
        <v>44</v>
      </c>
      <c r="M56" s="25">
        <f>IFERROR(MATCH(M$11,_calc_기준350!$CN$46:$EF$46,0),"")</f>
        <v>22</v>
      </c>
      <c r="N56" s="25">
        <f>IFERROR(MATCH(N$11,_calc_기준350!$CN$46:$EF$46,0),"")</f>
        <v>21</v>
      </c>
      <c r="O56" s="25">
        <f>IFERROR(MATCH(O$11,_calc_기준350!$CN$46:$EF$46,0),"")</f>
        <v>14</v>
      </c>
      <c r="P56" s="25">
        <f>IFERROR(MATCH(P$11,_calc_기준350!$CN$46:$EF$46,0),"")</f>
        <v>34</v>
      </c>
      <c r="Q56" s="25">
        <f>IFERROR(MATCH(Q$11,_calc_기준350!$CN$46:$EF$46,0),"")</f>
        <v>33</v>
      </c>
      <c r="R56" s="25">
        <f>IFERROR(MATCH(R$11,_calc_기준350!$CN$46:$EF$46,0),"")</f>
        <v>45</v>
      </c>
      <c r="S56" s="25">
        <f>IFERROR(MATCH(S$11,_calc_기준350!$CN$46:$EF$46,0),"")</f>
        <v>6</v>
      </c>
      <c r="T56" s="25">
        <f>IFERROR(MATCH(T$11,_calc_기준350!$CN$46:$EF$46,0),"")</f>
        <v>18</v>
      </c>
      <c r="U56" s="25">
        <f>IFERROR(MATCH(U$11,_calc_기준350!$CN$46:$EF$46,0),"")</f>
        <v>35</v>
      </c>
      <c r="V56" s="25">
        <f>IFERROR(MATCH(V$11,_calc_기준350!$CN$46:$EF$46,0),"")</f>
        <v>17</v>
      </c>
      <c r="W56" s="25">
        <f>IFERROR(MATCH(W$11,_calc_기준350!$CN$46:$EF$46,0),"")</f>
        <v>19</v>
      </c>
      <c r="X56" s="25">
        <f>IFERROR(MATCH(X$11,_calc_기준350!$CN$46:$EF$46,0),"")</f>
        <v>30</v>
      </c>
      <c r="Y56" s="25">
        <f>IFERROR(MATCH(Y$11,_calc_기준350!$CN$46:$EF$46,0),"")</f>
        <v>12</v>
      </c>
      <c r="Z56" s="25">
        <f>IFERROR(MATCH(Z$11,_calc_기준350!$CN$46:$EF$46,0),"")</f>
        <v>13</v>
      </c>
      <c r="AA56" s="25">
        <f>IFERROR(MATCH(AA$11,_calc_기준350!$CN$46:$EF$46,0),"")</f>
        <v>16</v>
      </c>
      <c r="AB56" s="25">
        <f>IFERROR(MATCH(AB$11,_calc_기준350!$CN$46:$EF$46,0),"")</f>
        <v>38</v>
      </c>
      <c r="AC56" s="25">
        <f>IFERROR(MATCH(AC$11,_calc_기준350!$CN$46:$EF$46,0),"")</f>
        <v>43</v>
      </c>
      <c r="AD56" s="25">
        <f>IFERROR(MATCH(AD$11,_calc_기준350!$CN$46:$EF$46,0),"")</f>
        <v>36</v>
      </c>
      <c r="AE56" s="25">
        <f>IFERROR(MATCH(AE$11,_calc_기준350!$CN$46:$EF$46,0),"")</f>
        <v>11</v>
      </c>
      <c r="AF56" s="25">
        <f>IFERROR(MATCH(AF$11,_calc_기준350!$CN$46:$EF$46,0),"")</f>
        <v>3</v>
      </c>
      <c r="AG56" s="25">
        <f>IFERROR(MATCH(AG$11,_calc_기준350!$CN$46:$EF$46,0),"")</f>
        <v>41</v>
      </c>
      <c r="AH56" s="25">
        <f>IFERROR(MATCH(AH$11,_calc_기준350!$CN$46:$EF$46,0),"")</f>
        <v>26</v>
      </c>
      <c r="AI56" s="25">
        <f>IFERROR(MATCH(AI$11,_calc_기준350!$CN$46:$EF$46,0),"")</f>
        <v>2</v>
      </c>
      <c r="AJ56" s="25">
        <f>IFERROR(MATCH(AJ$11,_calc_기준350!$CN$46:$EF$46,0),"")</f>
        <v>37</v>
      </c>
      <c r="AK56" s="25">
        <f>IFERROR(MATCH(AK$11,_calc_기준350!$CN$46:$EF$46,0),"")</f>
        <v>4</v>
      </c>
      <c r="AL56" s="25">
        <f>IFERROR(MATCH(AL$11,_calc_기준350!$CN$46:$EF$46,0),"")</f>
        <v>7</v>
      </c>
      <c r="AM56" s="25">
        <f>IFERROR(MATCH(AM$11,_calc_기준350!$CN$46:$EF$46,0),"")</f>
        <v>31</v>
      </c>
      <c r="AN56" s="25">
        <f>IFERROR(MATCH(AN$11,_calc_기준350!$CN$46:$EF$46,0),"")</f>
        <v>32</v>
      </c>
      <c r="AO56" s="25">
        <f>IFERROR(MATCH(AO$11,_calc_기준350!$CN$46:$EF$46,0),"")</f>
        <v>10</v>
      </c>
      <c r="AP56" s="25">
        <f>IFERROR(MATCH(AP$11,_calc_기준350!$CN$46:$EF$46,0),"")</f>
        <v>42</v>
      </c>
      <c r="AQ56" s="25">
        <f>IFERROR(MATCH(AQ$11,_calc_기준350!$CN$46:$EF$46,0),"")</f>
        <v>1</v>
      </c>
      <c r="AR56" s="25">
        <f>IFERROR(MATCH(AR$11,_calc_기준350!$CN$46:$EF$46,0),"")</f>
        <v>15</v>
      </c>
      <c r="AS56" s="25">
        <f>IFERROR(MATCH(AS$11,_calc_기준350!$CN$46:$EF$46,0),"")</f>
        <v>24</v>
      </c>
      <c r="AT56" s="25">
        <f>IFERROR(MATCH(AT$11,_calc_기준350!$CN$46:$EF$46,0),"")</f>
        <v>28</v>
      </c>
      <c r="AU56" s="25">
        <f>IFERROR(MATCH(AU$11,_calc_기준350!$CN$46:$EF$46,0),"")</f>
        <v>20</v>
      </c>
      <c r="AV56" s="25">
        <f>IFERROR(MATCH(AV$11,_calc_기준350!$CN$46:$EF$46,0),"")</f>
        <v>40</v>
      </c>
      <c r="AW56" s="25">
        <f>IFERROR(MATCH(AW$11,_calc_기준350!$CN$46:$EF$46,0),"")</f>
        <v>29</v>
      </c>
      <c r="AX56" s="25">
        <f>IFERROR(MATCH(AX$11,_calc_기준350!$CN$46:$EF$46,0),"")</f>
        <v>23</v>
      </c>
      <c r="AY56" s="25">
        <f>IFERROR(MATCH(AY$11,_calc_기준350!$CN$46:$EF$46,0),"")</f>
        <v>39</v>
      </c>
      <c r="AZ56" s="25">
        <f>IFERROR(MATCH(AZ$11,_calc_기준350!$CN$46:$EF$46,0),"")</f>
        <v>5</v>
      </c>
      <c r="BA56" s="25">
        <f>IFERROR(MATCH(BA$11,_calc_기준350!$CN$46:$EF$46,0),"")</f>
        <v>27</v>
      </c>
      <c r="BB56" s="25">
        <f>IFERROR(MATCH(BB$11,_calc_기준350!$CN$46:$EF$46,0),"")</f>
        <v>25</v>
      </c>
      <c r="BC56" s="25">
        <f>IFERROR(MATCH(BC$11,_calc_기준350!$CN$46:$EF$46,0),"")</f>
        <v>9</v>
      </c>
      <c r="BD56" s="25">
        <f>IFERROR(MATCH(BD$11,_calc_기준350!$CN$46:$EF$46,0),"")</f>
        <v>8</v>
      </c>
    </row>
    <row r="57" spans="1:56" ht="16.5" customHeight="1">
      <c r="A57" s="57">
        <f t="shared" si="3"/>
        <v>1199</v>
      </c>
      <c r="B57" s="40">
        <f>IFERROR(INDEX(전체당첨내역!$B:$B,MATCH($A57,전체당첨내역!$A:$A,0)),"")</f>
        <v>16</v>
      </c>
      <c r="C57" s="40">
        <f>IFERROR(INDEX(전체당첨내역!$C:$C,MATCH($A57,전체당첨내역!$A:$A,0)),"")</f>
        <v>24</v>
      </c>
      <c r="D57" s="40">
        <f>IFERROR(INDEX(전체당첨내역!$D:$D,MATCH($A57,전체당첨내역!$A:$A,0)),"")</f>
        <v>25</v>
      </c>
      <c r="E57" s="40">
        <f>IFERROR(INDEX(전체당첨내역!$E:$E,MATCH($A57,전체당첨내역!$A:$A,0)),"")</f>
        <v>30</v>
      </c>
      <c r="F57" s="40">
        <f>IFERROR(INDEX(전체당첨내역!$F:$F,MATCH($A57,전체당첨내역!$A:$A,0)),"")</f>
        <v>31</v>
      </c>
      <c r="G57" s="40">
        <f>IFERROR(INDEX(전체당첨내역!$G:$G,MATCH($A57,전체당첨내역!$A:$A,0)),"")</f>
        <v>32</v>
      </c>
      <c r="H57" s="45">
        <f>IFERROR(INDEX(전체당첨내역!$H:$H,MATCH($A57,전체당첨내역!$A:$A,0)),"")</f>
        <v>7</v>
      </c>
      <c r="I57" s="42">
        <f>IFERROR((INDEX(_calc_기준350!$CN$47:$EF$47,1,$B57)&gt;0)*(INDEX(_calc_기준350!$CN$47:$EF$47,1,$B57)&lt;=15)+(INDEX(_calc_기준350!$CN$47:$EF$47,1,$C57)&gt;0)*(INDEX(_calc_기준350!$CN$47:$EF$47,1,$C57)&lt;=15)+(INDEX(_calc_기준350!$CN$47:$EF$47,1,$D57)&gt;0)*(INDEX(_calc_기준350!$CN$47:$EF$47,1,$D57)&lt;=15)+(INDEX(_calc_기준350!$CN$47:$EF$47,1,$E57)&gt;0)*(INDEX(_calc_기준350!$CN$47:$EF$47,1,$E57)&lt;=15)+(INDEX(_calc_기준350!$CN$47:$EF$47,1,$F57)&gt;0)*(INDEX(_calc_기준350!$CN$47:$EF$47,1,$F57)&lt;=15)+(INDEX(_calc_기준350!$CN$47:$EF$47,1,$G57)&gt;0)*(INDEX(_calc_기준350!$CN$47:$EF$47,1,$G57)&lt;=15),"")</f>
        <v>3</v>
      </c>
      <c r="J57" s="40">
        <f>IFERROR((INDEX(_calc_기준350!$CN$47:$EF$47,1,$B57)&gt;15)*(INDEX(_calc_기준350!$CN$47:$EF$47,1,$B57)&lt;=30)+(INDEX(_calc_기준350!$CN$47:$EF$47,1,$C57)&gt;15)*(INDEX(_calc_기준350!$CN$47:$EF$47,1,$C57)&lt;=30)+(INDEX(_calc_기준350!$CN$47:$EF$47,1,$D57)&gt;15)*(INDEX(_calc_기준350!$CN$47:$EF$47,1,$D57)&lt;=30)+(INDEX(_calc_기준350!$CN$47:$EF$47,1,$E57)&gt;15)*(INDEX(_calc_기준350!$CN$47:$EF$47,1,$E57)&lt;=30)+(INDEX(_calc_기준350!$CN$47:$EF$47,1,$F57)&gt;15)*(INDEX(_calc_기준350!$CN$47:$EF$47,1,$F57)&lt;=30)+(INDEX(_calc_기준350!$CN$47:$EF$47,1,$G57)&gt;15)*(INDEX(_calc_기준350!$CN$47:$EF$47,1,$G57)&lt;=30),"")</f>
        <v>1</v>
      </c>
      <c r="K57" s="43">
        <f>IFERROR((INDEX(_calc_기준350!$CN$47:$EF$47,1,$B57)&gt;30)+(INDEX(_calc_기준350!$CN$47:$EF$47,1,$C57)&gt;30)+(INDEX(_calc_기준350!$CN$47:$EF$47,1,$D57)&gt;30)+(INDEX(_calc_기준350!$CN$47:$EF$47,1,$E57)&gt;30)+(INDEX(_calc_기준350!$CN$47:$EF$47,1,$F57)&gt;30)+(INDEX(_calc_기준350!$CN$47:$EF$47,1,$G57)&gt;30),"")</f>
        <v>2</v>
      </c>
      <c r="L57" s="25">
        <f>IFERROR(MATCH(L$11,_calc_기준350!$CN$47:$EF$47,0),"")</f>
        <v>22</v>
      </c>
      <c r="M57" s="25">
        <f>IFERROR(MATCH(M$11,_calc_기준350!$CN$47:$EF$47,0),"")</f>
        <v>34</v>
      </c>
      <c r="N57" s="25">
        <f>IFERROR(MATCH(N$11,_calc_기준350!$CN$47:$EF$47,0),"")</f>
        <v>44</v>
      </c>
      <c r="O57" s="25">
        <f>IFERROR(MATCH(O$11,_calc_기준350!$CN$47:$EF$47,0),"")</f>
        <v>14</v>
      </c>
      <c r="P57" s="25">
        <f>IFERROR(MATCH(P$11,_calc_기준350!$CN$47:$EF$47,0),"")</f>
        <v>33</v>
      </c>
      <c r="Q57" s="25">
        <f>IFERROR(MATCH(Q$11,_calc_기준350!$CN$47:$EF$47,0),"")</f>
        <v>21</v>
      </c>
      <c r="R57" s="25">
        <f>IFERROR(MATCH(R$11,_calc_기준350!$CN$47:$EF$47,0),"")</f>
        <v>18</v>
      </c>
      <c r="S57" s="25">
        <f>IFERROR(MATCH(S$11,_calc_기준350!$CN$47:$EF$47,0),"")</f>
        <v>45</v>
      </c>
      <c r="T57" s="25">
        <f>IFERROR(MATCH(T$11,_calc_기준350!$CN$47:$EF$47,0),"")</f>
        <v>6</v>
      </c>
      <c r="U57" s="25">
        <f>IFERROR(MATCH(U$11,_calc_기준350!$CN$47:$EF$47,0),"")</f>
        <v>35</v>
      </c>
      <c r="V57" s="25">
        <f>IFERROR(MATCH(V$11,_calc_기준350!$CN$47:$EF$47,0),"")</f>
        <v>17</v>
      </c>
      <c r="W57" s="25">
        <f>IFERROR(MATCH(W$11,_calc_기준350!$CN$47:$EF$47,0),"")</f>
        <v>16</v>
      </c>
      <c r="X57" s="25">
        <f>IFERROR(MATCH(X$11,_calc_기준350!$CN$47:$EF$47,0),"")</f>
        <v>13</v>
      </c>
      <c r="Y57" s="25">
        <f>IFERROR(MATCH(Y$11,_calc_기준350!$CN$47:$EF$47,0),"")</f>
        <v>30</v>
      </c>
      <c r="Z57" s="25">
        <f>IFERROR(MATCH(Z$11,_calc_기준350!$CN$47:$EF$47,0),"")</f>
        <v>31</v>
      </c>
      <c r="AA57" s="25">
        <f>IFERROR(MATCH(AA$11,_calc_기준350!$CN$47:$EF$47,0),"")</f>
        <v>11</v>
      </c>
      <c r="AB57" s="25">
        <f>IFERROR(MATCH(AB$11,_calc_기준350!$CN$47:$EF$47,0),"")</f>
        <v>43</v>
      </c>
      <c r="AC57" s="25">
        <f>IFERROR(MATCH(AC$11,_calc_기준350!$CN$47:$EF$47,0),"")</f>
        <v>12</v>
      </c>
      <c r="AD57" s="25">
        <f>IFERROR(MATCH(AD$11,_calc_기준350!$CN$47:$EF$47,0),"")</f>
        <v>38</v>
      </c>
      <c r="AE57" s="25">
        <f>IFERROR(MATCH(AE$11,_calc_기준350!$CN$47:$EF$47,0),"")</f>
        <v>3</v>
      </c>
      <c r="AF57" s="25">
        <f>IFERROR(MATCH(AF$11,_calc_기준350!$CN$47:$EF$47,0),"")</f>
        <v>26</v>
      </c>
      <c r="AG57" s="25">
        <f>IFERROR(MATCH(AG$11,_calc_기준350!$CN$47:$EF$47,0),"")</f>
        <v>41</v>
      </c>
      <c r="AH57" s="25">
        <f>IFERROR(MATCH(AH$11,_calc_기준350!$CN$47:$EF$47,0),"")</f>
        <v>2</v>
      </c>
      <c r="AI57" s="25">
        <f>IFERROR(MATCH(AI$11,_calc_기준350!$CN$47:$EF$47,0),"")</f>
        <v>19</v>
      </c>
      <c r="AJ57" s="25">
        <f>IFERROR(MATCH(AJ$11,_calc_기준350!$CN$47:$EF$47,0),"")</f>
        <v>37</v>
      </c>
      <c r="AK57" s="25">
        <f>IFERROR(MATCH(AK$11,_calc_기준350!$CN$47:$EF$47,0),"")</f>
        <v>4</v>
      </c>
      <c r="AL57" s="25">
        <f>IFERROR(MATCH(AL$11,_calc_기준350!$CN$47:$EF$47,0),"")</f>
        <v>7</v>
      </c>
      <c r="AM57" s="25">
        <f>IFERROR(MATCH(AM$11,_calc_기준350!$CN$47:$EF$47,0),"")</f>
        <v>10</v>
      </c>
      <c r="AN57" s="25">
        <f>IFERROR(MATCH(AN$11,_calc_기준350!$CN$47:$EF$47,0),"")</f>
        <v>32</v>
      </c>
      <c r="AO57" s="25">
        <f>IFERROR(MATCH(AO$11,_calc_기준350!$CN$47:$EF$47,0),"")</f>
        <v>42</v>
      </c>
      <c r="AP57" s="25">
        <f>IFERROR(MATCH(AP$11,_calc_기준350!$CN$47:$EF$47,0),"")</f>
        <v>1</v>
      </c>
      <c r="AQ57" s="25">
        <f>IFERROR(MATCH(AQ$11,_calc_기준350!$CN$47:$EF$47,0),"")</f>
        <v>24</v>
      </c>
      <c r="AR57" s="25">
        <f>IFERROR(MATCH(AR$11,_calc_기준350!$CN$47:$EF$47,0),"")</f>
        <v>28</v>
      </c>
      <c r="AS57" s="25">
        <f>IFERROR(MATCH(AS$11,_calc_기준350!$CN$47:$EF$47,0),"")</f>
        <v>36</v>
      </c>
      <c r="AT57" s="25">
        <f>IFERROR(MATCH(AT$11,_calc_기준350!$CN$47:$EF$47,0),"")</f>
        <v>40</v>
      </c>
      <c r="AU57" s="25">
        <f>IFERROR(MATCH(AU$11,_calc_기준350!$CN$47:$EF$47,0),"")</f>
        <v>20</v>
      </c>
      <c r="AV57" s="25">
        <f>IFERROR(MATCH(AV$11,_calc_기준350!$CN$47:$EF$47,0),"")</f>
        <v>39</v>
      </c>
      <c r="AW57" s="25">
        <f>IFERROR(MATCH(AW$11,_calc_기준350!$CN$47:$EF$47,0),"")</f>
        <v>15</v>
      </c>
      <c r="AX57" s="25">
        <f>IFERROR(MATCH(AX$11,_calc_기준350!$CN$47:$EF$47,0),"")</f>
        <v>29</v>
      </c>
      <c r="AY57" s="25">
        <f>IFERROR(MATCH(AY$11,_calc_기준350!$CN$47:$EF$47,0),"")</f>
        <v>23</v>
      </c>
      <c r="AZ57" s="25">
        <f>IFERROR(MATCH(AZ$11,_calc_기준350!$CN$47:$EF$47,0),"")</f>
        <v>5</v>
      </c>
      <c r="BA57" s="25">
        <f>IFERROR(MATCH(BA$11,_calc_기준350!$CN$47:$EF$47,0),"")</f>
        <v>27</v>
      </c>
      <c r="BB57" s="25">
        <f>IFERROR(MATCH(BB$11,_calc_기준350!$CN$47:$EF$47,0),"")</f>
        <v>25</v>
      </c>
      <c r="BC57" s="25">
        <f>IFERROR(MATCH(BC$11,_calc_기준350!$CN$47:$EF$47,0),"")</f>
        <v>9</v>
      </c>
      <c r="BD57" s="25">
        <f>IFERROR(MATCH(BD$11,_calc_기준350!$CN$47:$EF$47,0),"")</f>
        <v>8</v>
      </c>
    </row>
    <row r="58" spans="1:56" ht="16.5" customHeight="1">
      <c r="A58" s="57">
        <f t="shared" si="3"/>
        <v>1198</v>
      </c>
      <c r="B58" s="40">
        <f>IFERROR(INDEX(전체당첨내역!$B:$B,MATCH($A58,전체당첨내역!$A:$A,0)),"")</f>
        <v>26</v>
      </c>
      <c r="C58" s="40">
        <f>IFERROR(INDEX(전체당첨내역!$C:$C,MATCH($A58,전체당첨내역!$A:$A,0)),"")</f>
        <v>30</v>
      </c>
      <c r="D58" s="40">
        <f>IFERROR(INDEX(전체당첨내역!$D:$D,MATCH($A58,전체당첨내역!$A:$A,0)),"")</f>
        <v>33</v>
      </c>
      <c r="E58" s="40">
        <f>IFERROR(INDEX(전체당첨내역!$E:$E,MATCH($A58,전체당첨내역!$A:$A,0)),"")</f>
        <v>38</v>
      </c>
      <c r="F58" s="40">
        <f>IFERROR(INDEX(전체당첨내역!$F:$F,MATCH($A58,전체당첨내역!$A:$A,0)),"")</f>
        <v>39</v>
      </c>
      <c r="G58" s="40">
        <f>IFERROR(INDEX(전체당첨내역!$G:$G,MATCH($A58,전체당첨내역!$A:$A,0)),"")</f>
        <v>41</v>
      </c>
      <c r="H58" s="45">
        <f>IFERROR(INDEX(전체당첨내역!$H:$H,MATCH($A58,전체당첨내역!$A:$A,0)),"")</f>
        <v>21</v>
      </c>
      <c r="I58" s="42">
        <f>IFERROR((INDEX(_calc_기준350!$CN$48:$EF$48,1,$B58)&gt;0)*(INDEX(_calc_기준350!$CN$48:$EF$48,1,$B58)&lt;=15)+(INDEX(_calc_기준350!$CN$48:$EF$48,1,$C58)&gt;0)*(INDEX(_calc_기준350!$CN$48:$EF$48,1,$C58)&lt;=15)+(INDEX(_calc_기준350!$CN$48:$EF$48,1,$D58)&gt;0)*(INDEX(_calc_기준350!$CN$48:$EF$48,1,$D58)&lt;=15)+(INDEX(_calc_기준350!$CN$48:$EF$48,1,$E58)&gt;0)*(INDEX(_calc_기준350!$CN$48:$EF$48,1,$E58)&lt;=15)+(INDEX(_calc_기준350!$CN$48:$EF$48,1,$F58)&gt;0)*(INDEX(_calc_기준350!$CN$48:$EF$48,1,$F58)&lt;=15)+(INDEX(_calc_기준350!$CN$48:$EF$48,1,$G58)&gt;0)*(INDEX(_calc_기준350!$CN$48:$EF$48,1,$G58)&lt;=15),"")</f>
        <v>3</v>
      </c>
      <c r="J58" s="40">
        <f>IFERROR((INDEX(_calc_기준350!$CN$48:$EF$48,1,$B58)&gt;15)*(INDEX(_calc_기준350!$CN$48:$EF$48,1,$B58)&lt;=30)+(INDEX(_calc_기준350!$CN$48:$EF$48,1,$C58)&gt;15)*(INDEX(_calc_기준350!$CN$48:$EF$48,1,$C58)&lt;=30)+(INDEX(_calc_기준350!$CN$48:$EF$48,1,$D58)&gt;15)*(INDEX(_calc_기준350!$CN$48:$EF$48,1,$D58)&lt;=30)+(INDEX(_calc_기준350!$CN$48:$EF$48,1,$E58)&gt;15)*(INDEX(_calc_기준350!$CN$48:$EF$48,1,$E58)&lt;=30)+(INDEX(_calc_기준350!$CN$48:$EF$48,1,$F58)&gt;15)*(INDEX(_calc_기준350!$CN$48:$EF$48,1,$F58)&lt;=30)+(INDEX(_calc_기준350!$CN$48:$EF$48,1,$G58)&gt;15)*(INDEX(_calc_기준350!$CN$48:$EF$48,1,$G58)&lt;=30),"")</f>
        <v>3</v>
      </c>
      <c r="K58" s="43">
        <f>IFERROR((INDEX(_calc_기준350!$CN$48:$EF$48,1,$B58)&gt;30)+(INDEX(_calc_기준350!$CN$48:$EF$48,1,$C58)&gt;30)+(INDEX(_calc_기준350!$CN$48:$EF$48,1,$D58)&gt;30)+(INDEX(_calc_기준350!$CN$48:$EF$48,1,$E58)&gt;30)+(INDEX(_calc_기준350!$CN$48:$EF$48,1,$F58)&gt;30)+(INDEX(_calc_기준350!$CN$48:$EF$48,1,$G58)&gt;30),"")</f>
        <v>0</v>
      </c>
      <c r="L58" s="25">
        <f>IFERROR(MATCH(L$11,_calc_기준350!$CN$48:$EF$48,0),"")</f>
        <v>44</v>
      </c>
      <c r="M58" s="25">
        <f>IFERROR(MATCH(M$11,_calc_기준350!$CN$48:$EF$48,0),"")</f>
        <v>34</v>
      </c>
      <c r="N58" s="25">
        <f>IFERROR(MATCH(N$11,_calc_기준350!$CN$48:$EF$48,0),"")</f>
        <v>33</v>
      </c>
      <c r="O58" s="25">
        <f>IFERROR(MATCH(O$11,_calc_기준350!$CN$48:$EF$48,0),"")</f>
        <v>14</v>
      </c>
      <c r="P58" s="25">
        <f>IFERROR(MATCH(P$11,_calc_기준350!$CN$48:$EF$48,0),"")</f>
        <v>22</v>
      </c>
      <c r="Q58" s="25">
        <f>IFERROR(MATCH(Q$11,_calc_기준350!$CN$48:$EF$48,0),"")</f>
        <v>21</v>
      </c>
      <c r="R58" s="25">
        <f>IFERROR(MATCH(R$11,_calc_기준350!$CN$48:$EF$48,0),"")</f>
        <v>18</v>
      </c>
      <c r="S58" s="25">
        <f>IFERROR(MATCH(S$11,_calc_기준350!$CN$48:$EF$48,0),"")</f>
        <v>35</v>
      </c>
      <c r="T58" s="25">
        <f>IFERROR(MATCH(T$11,_calc_기준350!$CN$48:$EF$48,0),"")</f>
        <v>45</v>
      </c>
      <c r="U58" s="25">
        <f>IFERROR(MATCH(U$11,_calc_기준350!$CN$48:$EF$48,0),"")</f>
        <v>30</v>
      </c>
      <c r="V58" s="25">
        <f>IFERROR(MATCH(V$11,_calc_기준350!$CN$48:$EF$48,0),"")</f>
        <v>38</v>
      </c>
      <c r="W58" s="25">
        <f>IFERROR(MATCH(W$11,_calc_기준350!$CN$48:$EF$48,0),"")</f>
        <v>6</v>
      </c>
      <c r="X58" s="25">
        <f>IFERROR(MATCH(X$11,_calc_기준350!$CN$48:$EF$48,0),"")</f>
        <v>17</v>
      </c>
      <c r="Y58" s="25">
        <f>IFERROR(MATCH(Y$11,_calc_기준350!$CN$48:$EF$48,0),"")</f>
        <v>12</v>
      </c>
      <c r="Z58" s="25">
        <f>IFERROR(MATCH(Z$11,_calc_기준350!$CN$48:$EF$48,0),"")</f>
        <v>16</v>
      </c>
      <c r="AA58" s="25">
        <f>IFERROR(MATCH(AA$11,_calc_기준350!$CN$48:$EF$48,0),"")</f>
        <v>31</v>
      </c>
      <c r="AB58" s="25">
        <f>IFERROR(MATCH(AB$11,_calc_기준350!$CN$48:$EF$48,0),"")</f>
        <v>26</v>
      </c>
      <c r="AC58" s="25">
        <f>IFERROR(MATCH(AC$11,_calc_기준350!$CN$48:$EF$48,0),"")</f>
        <v>41</v>
      </c>
      <c r="AD58" s="25">
        <f>IFERROR(MATCH(AD$11,_calc_기준350!$CN$48:$EF$48,0),"")</f>
        <v>43</v>
      </c>
      <c r="AE58" s="25">
        <f>IFERROR(MATCH(AE$11,_calc_기준350!$CN$48:$EF$48,0),"")</f>
        <v>11</v>
      </c>
      <c r="AF58" s="25">
        <f>IFERROR(MATCH(AF$11,_calc_기준350!$CN$48:$EF$48,0),"")</f>
        <v>13</v>
      </c>
      <c r="AG58" s="25">
        <f>IFERROR(MATCH(AG$11,_calc_기준350!$CN$48:$EF$48,0),"")</f>
        <v>3</v>
      </c>
      <c r="AH58" s="25">
        <f>IFERROR(MATCH(AH$11,_calc_기준350!$CN$48:$EF$48,0),"")</f>
        <v>37</v>
      </c>
      <c r="AI58" s="25">
        <f>IFERROR(MATCH(AI$11,_calc_기준350!$CN$48:$EF$48,0),"")</f>
        <v>2</v>
      </c>
      <c r="AJ58" s="25">
        <f>IFERROR(MATCH(AJ$11,_calc_기준350!$CN$48:$EF$48,0),"")</f>
        <v>19</v>
      </c>
      <c r="AK58" s="25">
        <f>IFERROR(MATCH(AK$11,_calc_기준350!$CN$48:$EF$48,0),"")</f>
        <v>10</v>
      </c>
      <c r="AL58" s="25">
        <f>IFERROR(MATCH(AL$11,_calc_기준350!$CN$48:$EF$48,0),"")</f>
        <v>7</v>
      </c>
      <c r="AM58" s="25">
        <f>IFERROR(MATCH(AM$11,_calc_기준350!$CN$48:$EF$48,0),"")</f>
        <v>24</v>
      </c>
      <c r="AN58" s="25">
        <f>IFERROR(MATCH(AN$11,_calc_기준350!$CN$48:$EF$48,0),"")</f>
        <v>32</v>
      </c>
      <c r="AO58" s="25">
        <f>IFERROR(MATCH(AO$11,_calc_기준350!$CN$48:$EF$48,0),"")</f>
        <v>39</v>
      </c>
      <c r="AP58" s="25">
        <f>IFERROR(MATCH(AP$11,_calc_기준350!$CN$48:$EF$48,0),"")</f>
        <v>1</v>
      </c>
      <c r="AQ58" s="25">
        <f>IFERROR(MATCH(AQ$11,_calc_기준350!$CN$48:$EF$48,0),"")</f>
        <v>4</v>
      </c>
      <c r="AR58" s="25">
        <f>IFERROR(MATCH(AR$11,_calc_기준350!$CN$48:$EF$48,0),"")</f>
        <v>28</v>
      </c>
      <c r="AS58" s="25">
        <f>IFERROR(MATCH(AS$11,_calc_기준350!$CN$48:$EF$48,0),"")</f>
        <v>42</v>
      </c>
      <c r="AT58" s="25">
        <f>IFERROR(MATCH(AT$11,_calc_기준350!$CN$48:$EF$48,0),"")</f>
        <v>36</v>
      </c>
      <c r="AU58" s="25">
        <f>IFERROR(MATCH(AU$11,_calc_기준350!$CN$48:$EF$48,0),"")</f>
        <v>40</v>
      </c>
      <c r="AV58" s="25">
        <f>IFERROR(MATCH(AV$11,_calc_기준350!$CN$48:$EF$48,0),"")</f>
        <v>20</v>
      </c>
      <c r="AW58" s="25">
        <f>IFERROR(MATCH(AW$11,_calc_기준350!$CN$48:$EF$48,0),"")</f>
        <v>29</v>
      </c>
      <c r="AX58" s="25">
        <f>IFERROR(MATCH(AX$11,_calc_기준350!$CN$48:$EF$48,0),"")</f>
        <v>15</v>
      </c>
      <c r="AY58" s="25">
        <f>IFERROR(MATCH(AY$11,_calc_기준350!$CN$48:$EF$48,0),"")</f>
        <v>23</v>
      </c>
      <c r="AZ58" s="25">
        <f>IFERROR(MATCH(AZ$11,_calc_기준350!$CN$48:$EF$48,0),"")</f>
        <v>27</v>
      </c>
      <c r="BA58" s="25">
        <f>IFERROR(MATCH(BA$11,_calc_기준350!$CN$48:$EF$48,0),"")</f>
        <v>5</v>
      </c>
      <c r="BB58" s="25">
        <f>IFERROR(MATCH(BB$11,_calc_기준350!$CN$48:$EF$48,0),"")</f>
        <v>25</v>
      </c>
      <c r="BC58" s="25">
        <f>IFERROR(MATCH(BC$11,_calc_기준350!$CN$48:$EF$48,0),"")</f>
        <v>9</v>
      </c>
      <c r="BD58" s="25">
        <f>IFERROR(MATCH(BD$11,_calc_기준350!$CN$48:$EF$48,0),"")</f>
        <v>8</v>
      </c>
    </row>
    <row r="59" spans="1:56" ht="16.5" customHeight="1">
      <c r="A59" s="57">
        <f t="shared" si="3"/>
        <v>1197</v>
      </c>
      <c r="B59" s="40">
        <f>IFERROR(INDEX(전체당첨내역!$B:$B,MATCH($A59,전체당첨내역!$A:$A,0)),"")</f>
        <v>1</v>
      </c>
      <c r="C59" s="40">
        <f>IFERROR(INDEX(전체당첨내역!$C:$C,MATCH($A59,전체당첨내역!$A:$A,0)),"")</f>
        <v>5</v>
      </c>
      <c r="D59" s="40">
        <f>IFERROR(INDEX(전체당첨내역!$D:$D,MATCH($A59,전체당첨내역!$A:$A,0)),"")</f>
        <v>7</v>
      </c>
      <c r="E59" s="40">
        <f>IFERROR(INDEX(전체당첨내역!$E:$E,MATCH($A59,전체당첨내역!$A:$A,0)),"")</f>
        <v>26</v>
      </c>
      <c r="F59" s="40">
        <f>IFERROR(INDEX(전체당첨내역!$F:$F,MATCH($A59,전체당첨내역!$A:$A,0)),"")</f>
        <v>28</v>
      </c>
      <c r="G59" s="40">
        <f>IFERROR(INDEX(전체당첨내역!$G:$G,MATCH($A59,전체당첨내역!$A:$A,0)),"")</f>
        <v>43</v>
      </c>
      <c r="H59" s="45">
        <f>IFERROR(INDEX(전체당첨내역!$H:$H,MATCH($A59,전체당첨내역!$A:$A,0)),"")</f>
        <v>30</v>
      </c>
      <c r="I59" s="42">
        <f>IFERROR((INDEX(_calc_기준350!$CN$49:$EF$49,1,$B59)&gt;0)*(INDEX(_calc_기준350!$CN$49:$EF$49,1,$B59)&lt;=15)+(INDEX(_calc_기준350!$CN$49:$EF$49,1,$C59)&gt;0)*(INDEX(_calc_기준350!$CN$49:$EF$49,1,$C59)&lt;=15)+(INDEX(_calc_기준350!$CN$49:$EF$49,1,$D59)&gt;0)*(INDEX(_calc_기준350!$CN$49:$EF$49,1,$D59)&lt;=15)+(INDEX(_calc_기준350!$CN$49:$EF$49,1,$E59)&gt;0)*(INDEX(_calc_기준350!$CN$49:$EF$49,1,$E59)&lt;=15)+(INDEX(_calc_기준350!$CN$49:$EF$49,1,$F59)&gt;0)*(INDEX(_calc_기준350!$CN$49:$EF$49,1,$F59)&lt;=15)+(INDEX(_calc_기준350!$CN$49:$EF$49,1,$G59)&gt;0)*(INDEX(_calc_기준350!$CN$49:$EF$49,1,$G59)&lt;=15),"")</f>
        <v>0</v>
      </c>
      <c r="J59" s="40">
        <f>IFERROR((INDEX(_calc_기준350!$CN$49:$EF$49,1,$B59)&gt;15)*(INDEX(_calc_기준350!$CN$49:$EF$49,1,$B59)&lt;=30)+(INDEX(_calc_기준350!$CN$49:$EF$49,1,$C59)&gt;15)*(INDEX(_calc_기준350!$CN$49:$EF$49,1,$C59)&lt;=30)+(INDEX(_calc_기준350!$CN$49:$EF$49,1,$D59)&gt;15)*(INDEX(_calc_기준350!$CN$49:$EF$49,1,$D59)&lt;=30)+(INDEX(_calc_기준350!$CN$49:$EF$49,1,$E59)&gt;15)*(INDEX(_calc_기준350!$CN$49:$EF$49,1,$E59)&lt;=30)+(INDEX(_calc_기준350!$CN$49:$EF$49,1,$F59)&gt;15)*(INDEX(_calc_기준350!$CN$49:$EF$49,1,$F59)&lt;=30)+(INDEX(_calc_기준350!$CN$49:$EF$49,1,$G59)&gt;15)*(INDEX(_calc_기준350!$CN$49:$EF$49,1,$G59)&lt;=30),"")</f>
        <v>5</v>
      </c>
      <c r="K59" s="43">
        <f>IFERROR((INDEX(_calc_기준350!$CN$49:$EF$49,1,$B59)&gt;30)+(INDEX(_calc_기준350!$CN$49:$EF$49,1,$C59)&gt;30)+(INDEX(_calc_기준350!$CN$49:$EF$49,1,$D59)&gt;30)+(INDEX(_calc_기준350!$CN$49:$EF$49,1,$E59)&gt;30)+(INDEX(_calc_기준350!$CN$49:$EF$49,1,$F59)&gt;30)+(INDEX(_calc_기준350!$CN$49:$EF$49,1,$G59)&gt;30),"")</f>
        <v>1</v>
      </c>
      <c r="L59" s="25">
        <f>IFERROR(MATCH(L$11,_calc_기준350!$CN$49:$EF$49,0),"")</f>
        <v>34</v>
      </c>
      <c r="M59" s="25">
        <f>IFERROR(MATCH(M$11,_calc_기준350!$CN$49:$EF$49,0),"")</f>
        <v>44</v>
      </c>
      <c r="N59" s="25">
        <f>IFERROR(MATCH(N$11,_calc_기준350!$CN$49:$EF$49,0),"")</f>
        <v>33</v>
      </c>
      <c r="O59" s="25">
        <f>IFERROR(MATCH(O$11,_calc_기준350!$CN$49:$EF$49,0),"")</f>
        <v>14</v>
      </c>
      <c r="P59" s="25">
        <f>IFERROR(MATCH(P$11,_calc_기준350!$CN$49:$EF$49,0),"")</f>
        <v>22</v>
      </c>
      <c r="Q59" s="25">
        <f>IFERROR(MATCH(Q$11,_calc_기준350!$CN$49:$EF$49,0),"")</f>
        <v>21</v>
      </c>
      <c r="R59" s="25">
        <f>IFERROR(MATCH(R$11,_calc_기준350!$CN$49:$EF$49,0),"")</f>
        <v>18</v>
      </c>
      <c r="S59" s="25">
        <f>IFERROR(MATCH(S$11,_calc_기준350!$CN$49:$EF$49,0),"")</f>
        <v>30</v>
      </c>
      <c r="T59" s="25">
        <f>IFERROR(MATCH(T$11,_calc_기준350!$CN$49:$EF$49,0),"")</f>
        <v>35</v>
      </c>
      <c r="U59" s="25">
        <f>IFERROR(MATCH(U$11,_calc_기준350!$CN$49:$EF$49,0),"")</f>
        <v>45</v>
      </c>
      <c r="V59" s="25">
        <f>IFERROR(MATCH(V$11,_calc_기준350!$CN$49:$EF$49,0),"")</f>
        <v>38</v>
      </c>
      <c r="W59" s="25">
        <f>IFERROR(MATCH(W$11,_calc_기준350!$CN$49:$EF$49,0),"")</f>
        <v>6</v>
      </c>
      <c r="X59" s="25">
        <f>IFERROR(MATCH(X$11,_calc_기준350!$CN$49:$EF$49,0),"")</f>
        <v>12</v>
      </c>
      <c r="Y59" s="25">
        <f>IFERROR(MATCH(Y$11,_calc_기준350!$CN$49:$EF$49,0),"")</f>
        <v>16</v>
      </c>
      <c r="Z59" s="25">
        <f>IFERROR(MATCH(Z$11,_calc_기준350!$CN$49:$EF$49,0),"")</f>
        <v>17</v>
      </c>
      <c r="AA59" s="25">
        <f>IFERROR(MATCH(AA$11,_calc_기준350!$CN$49:$EF$49,0),"")</f>
        <v>31</v>
      </c>
      <c r="AB59" s="25">
        <f>IFERROR(MATCH(AB$11,_calc_기준350!$CN$49:$EF$49,0),"")</f>
        <v>41</v>
      </c>
      <c r="AC59" s="25">
        <f>IFERROR(MATCH(AC$11,_calc_기준350!$CN$49:$EF$49,0),"")</f>
        <v>43</v>
      </c>
      <c r="AD59" s="25">
        <f>IFERROR(MATCH(AD$11,_calc_기준350!$CN$49:$EF$49,0),"")</f>
        <v>26</v>
      </c>
      <c r="AE59" s="25">
        <f>IFERROR(MATCH(AE$11,_calc_기준350!$CN$49:$EF$49,0),"")</f>
        <v>13</v>
      </c>
      <c r="AF59" s="25">
        <f>IFERROR(MATCH(AF$11,_calc_기준350!$CN$49:$EF$49,0),"")</f>
        <v>1</v>
      </c>
      <c r="AG59" s="25">
        <f>IFERROR(MATCH(AG$11,_calc_기준350!$CN$49:$EF$49,0),"")</f>
        <v>3</v>
      </c>
      <c r="AH59" s="25">
        <f>IFERROR(MATCH(AH$11,_calc_기준350!$CN$49:$EF$49,0),"")</f>
        <v>2</v>
      </c>
      <c r="AI59" s="25">
        <f>IFERROR(MATCH(AI$11,_calc_기준350!$CN$49:$EF$49,0),"")</f>
        <v>28</v>
      </c>
      <c r="AJ59" s="25">
        <f>IFERROR(MATCH(AJ$11,_calc_기준350!$CN$49:$EF$49,0),"")</f>
        <v>19</v>
      </c>
      <c r="AK59" s="25">
        <f>IFERROR(MATCH(AK$11,_calc_기준350!$CN$49:$EF$49,0),"")</f>
        <v>10</v>
      </c>
      <c r="AL59" s="25">
        <f>IFERROR(MATCH(AL$11,_calc_기준350!$CN$49:$EF$49,0),"")</f>
        <v>7</v>
      </c>
      <c r="AM59" s="25">
        <f>IFERROR(MATCH(AM$11,_calc_기준350!$CN$49:$EF$49,0),"")</f>
        <v>37</v>
      </c>
      <c r="AN59" s="25">
        <f>IFERROR(MATCH(AN$11,_calc_기준350!$CN$49:$EF$49,0),"")</f>
        <v>32</v>
      </c>
      <c r="AO59" s="25">
        <f>IFERROR(MATCH(AO$11,_calc_기준350!$CN$49:$EF$49,0),"")</f>
        <v>39</v>
      </c>
      <c r="AP59" s="25">
        <f>IFERROR(MATCH(AP$11,_calc_기준350!$CN$49:$EF$49,0),"")</f>
        <v>42</v>
      </c>
      <c r="AQ59" s="25">
        <f>IFERROR(MATCH(AQ$11,_calc_기준350!$CN$49:$EF$49,0),"")</f>
        <v>4</v>
      </c>
      <c r="AR59" s="25">
        <f>IFERROR(MATCH(AR$11,_calc_기준350!$CN$49:$EF$49,0),"")</f>
        <v>11</v>
      </c>
      <c r="AS59" s="25">
        <f>IFERROR(MATCH(AS$11,_calc_기준350!$CN$49:$EF$49,0),"")</f>
        <v>36</v>
      </c>
      <c r="AT59" s="25">
        <f>IFERROR(MATCH(AT$11,_calc_기준350!$CN$49:$EF$49,0),"")</f>
        <v>40</v>
      </c>
      <c r="AU59" s="25">
        <f>IFERROR(MATCH(AU$11,_calc_기준350!$CN$49:$EF$49,0),"")</f>
        <v>24</v>
      </c>
      <c r="AV59" s="25">
        <f>IFERROR(MATCH(AV$11,_calc_기준350!$CN$49:$EF$49,0),"")</f>
        <v>20</v>
      </c>
      <c r="AW59" s="25">
        <f>IFERROR(MATCH(AW$11,_calc_기준350!$CN$49:$EF$49,0),"")</f>
        <v>5</v>
      </c>
      <c r="AX59" s="25">
        <f>IFERROR(MATCH(AX$11,_calc_기준350!$CN$49:$EF$49,0),"")</f>
        <v>29</v>
      </c>
      <c r="AY59" s="25">
        <f>IFERROR(MATCH(AY$11,_calc_기준350!$CN$49:$EF$49,0),"")</f>
        <v>15</v>
      </c>
      <c r="AZ59" s="25">
        <f>IFERROR(MATCH(AZ$11,_calc_기준350!$CN$49:$EF$49,0),"")</f>
        <v>23</v>
      </c>
      <c r="BA59" s="25">
        <f>IFERROR(MATCH(BA$11,_calc_기준350!$CN$49:$EF$49,0),"")</f>
        <v>27</v>
      </c>
      <c r="BB59" s="25">
        <f>IFERROR(MATCH(BB$11,_calc_기준350!$CN$49:$EF$49,0),"")</f>
        <v>25</v>
      </c>
      <c r="BC59" s="25">
        <f>IFERROR(MATCH(BC$11,_calc_기준350!$CN$49:$EF$49,0),"")</f>
        <v>9</v>
      </c>
      <c r="BD59" s="25">
        <f>IFERROR(MATCH(BD$11,_calc_기준350!$CN$49:$EF$49,0),"")</f>
        <v>8</v>
      </c>
    </row>
    <row r="60" spans="1:56" ht="16.5" customHeight="1">
      <c r="A60" s="57">
        <f t="shared" si="3"/>
        <v>1196</v>
      </c>
      <c r="B60" s="40">
        <f>IFERROR(INDEX(전체당첨내역!$B:$B,MATCH($A60,전체당첨내역!$A:$A,0)),"")</f>
        <v>8</v>
      </c>
      <c r="C60" s="40">
        <f>IFERROR(INDEX(전체당첨내역!$C:$C,MATCH($A60,전체당첨내역!$A:$A,0)),"")</f>
        <v>12</v>
      </c>
      <c r="D60" s="40">
        <f>IFERROR(INDEX(전체당첨내역!$D:$D,MATCH($A60,전체당첨내역!$A:$A,0)),"")</f>
        <v>15</v>
      </c>
      <c r="E60" s="40">
        <f>IFERROR(INDEX(전체당첨내역!$E:$E,MATCH($A60,전체당첨내역!$A:$A,0)),"")</f>
        <v>29</v>
      </c>
      <c r="F60" s="40">
        <f>IFERROR(INDEX(전체당첨내역!$F:$F,MATCH($A60,전체당첨내역!$A:$A,0)),"")</f>
        <v>40</v>
      </c>
      <c r="G60" s="40">
        <f>IFERROR(INDEX(전체당첨내역!$G:$G,MATCH($A60,전체당첨내역!$A:$A,0)),"")</f>
        <v>45</v>
      </c>
      <c r="H60" s="45">
        <f>IFERROR(INDEX(전체당첨내역!$H:$H,MATCH($A60,전체당첨내역!$A:$A,0)),"")</f>
        <v>14</v>
      </c>
      <c r="I60" s="42">
        <f>IFERROR((INDEX(_calc_기준350!$CN$50:$EF$50,1,$B60)&gt;0)*(INDEX(_calc_기준350!$CN$50:$EF$50,1,$B60)&lt;=15)+(INDEX(_calc_기준350!$CN$50:$EF$50,1,$C60)&gt;0)*(INDEX(_calc_기준350!$CN$50:$EF$50,1,$C60)&lt;=15)+(INDEX(_calc_기준350!$CN$50:$EF$50,1,$D60)&gt;0)*(INDEX(_calc_기준350!$CN$50:$EF$50,1,$D60)&lt;=15)+(INDEX(_calc_기준350!$CN$50:$EF$50,1,$E60)&gt;0)*(INDEX(_calc_기준350!$CN$50:$EF$50,1,$E60)&lt;=15)+(INDEX(_calc_기준350!$CN$50:$EF$50,1,$F60)&gt;0)*(INDEX(_calc_기준350!$CN$50:$EF$50,1,$F60)&lt;=15)+(INDEX(_calc_기준350!$CN$50:$EF$50,1,$G60)&gt;0)*(INDEX(_calc_기준350!$CN$50:$EF$50,1,$G60)&lt;=15),"")</f>
        <v>2</v>
      </c>
      <c r="J60" s="40">
        <f>IFERROR((INDEX(_calc_기준350!$CN$50:$EF$50,1,$B60)&gt;15)*(INDEX(_calc_기준350!$CN$50:$EF$50,1,$B60)&lt;=30)+(INDEX(_calc_기준350!$CN$50:$EF$50,1,$C60)&gt;15)*(INDEX(_calc_기준350!$CN$50:$EF$50,1,$C60)&lt;=30)+(INDEX(_calc_기준350!$CN$50:$EF$50,1,$D60)&gt;15)*(INDEX(_calc_기준350!$CN$50:$EF$50,1,$D60)&lt;=30)+(INDEX(_calc_기준350!$CN$50:$EF$50,1,$E60)&gt;15)*(INDEX(_calc_기준350!$CN$50:$EF$50,1,$E60)&lt;=30)+(INDEX(_calc_기준350!$CN$50:$EF$50,1,$F60)&gt;15)*(INDEX(_calc_기준350!$CN$50:$EF$50,1,$F60)&lt;=30)+(INDEX(_calc_기준350!$CN$50:$EF$50,1,$G60)&gt;15)*(INDEX(_calc_기준350!$CN$50:$EF$50,1,$G60)&lt;=30),"")</f>
        <v>0</v>
      </c>
      <c r="K60" s="43">
        <f>IFERROR((INDEX(_calc_기준350!$CN$50:$EF$50,1,$B60)&gt;30)+(INDEX(_calc_기준350!$CN$50:$EF$50,1,$C60)&gt;30)+(INDEX(_calc_기준350!$CN$50:$EF$50,1,$D60)&gt;30)+(INDEX(_calc_기준350!$CN$50:$EF$50,1,$E60)&gt;30)+(INDEX(_calc_기준350!$CN$50:$EF$50,1,$F60)&gt;30)+(INDEX(_calc_기준350!$CN$50:$EF$50,1,$G60)&gt;30),"")</f>
        <v>4</v>
      </c>
      <c r="L60" s="25">
        <f>IFERROR(MATCH(L$11,_calc_기준350!$CN$50:$EF$50,0),"")</f>
        <v>44</v>
      </c>
      <c r="M60" s="25">
        <f>IFERROR(MATCH(M$11,_calc_기준350!$CN$50:$EF$50,0),"")</f>
        <v>34</v>
      </c>
      <c r="N60" s="25">
        <f>IFERROR(MATCH(N$11,_calc_기준350!$CN$50:$EF$50,0),"")</f>
        <v>33</v>
      </c>
      <c r="O60" s="25">
        <f>IFERROR(MATCH(O$11,_calc_기준350!$CN$50:$EF$50,0),"")</f>
        <v>14</v>
      </c>
      <c r="P60" s="25">
        <f>IFERROR(MATCH(P$11,_calc_기준350!$CN$50:$EF$50,0),"")</f>
        <v>22</v>
      </c>
      <c r="Q60" s="25">
        <f>IFERROR(MATCH(Q$11,_calc_기준350!$CN$50:$EF$50,0),"")</f>
        <v>30</v>
      </c>
      <c r="R60" s="25">
        <f>IFERROR(MATCH(R$11,_calc_기준350!$CN$50:$EF$50,0),"")</f>
        <v>45</v>
      </c>
      <c r="S60" s="25">
        <f>IFERROR(MATCH(S$11,_calc_기준350!$CN$50:$EF$50,0),"")</f>
        <v>18</v>
      </c>
      <c r="T60" s="25">
        <f>IFERROR(MATCH(T$11,_calc_기준350!$CN$50:$EF$50,0),"")</f>
        <v>21</v>
      </c>
      <c r="U60" s="25">
        <f>IFERROR(MATCH(U$11,_calc_기준350!$CN$50:$EF$50,0),"")</f>
        <v>35</v>
      </c>
      <c r="V60" s="25">
        <f>IFERROR(MATCH(V$11,_calc_기준350!$CN$50:$EF$50,0),"")</f>
        <v>12</v>
      </c>
      <c r="W60" s="25">
        <f>IFERROR(MATCH(W$11,_calc_기준350!$CN$50:$EF$50,0),"")</f>
        <v>38</v>
      </c>
      <c r="X60" s="25">
        <f>IFERROR(MATCH(X$11,_calc_기준350!$CN$50:$EF$50,0),"")</f>
        <v>16</v>
      </c>
      <c r="Y60" s="25">
        <f>IFERROR(MATCH(Y$11,_calc_기준350!$CN$50:$EF$50,0),"")</f>
        <v>26</v>
      </c>
      <c r="Z60" s="25">
        <f>IFERROR(MATCH(Z$11,_calc_기준350!$CN$50:$EF$50,0),"")</f>
        <v>41</v>
      </c>
      <c r="AA60" s="25">
        <f>IFERROR(MATCH(AA$11,_calc_기준350!$CN$50:$EF$50,0),"")</f>
        <v>31</v>
      </c>
      <c r="AB60" s="25">
        <f>IFERROR(MATCH(AB$11,_calc_기준350!$CN$50:$EF$50,0),"")</f>
        <v>43</v>
      </c>
      <c r="AC60" s="25">
        <f>IFERROR(MATCH(AC$11,_calc_기준350!$CN$50:$EF$50,0),"")</f>
        <v>13</v>
      </c>
      <c r="AD60" s="25">
        <f>IFERROR(MATCH(AD$11,_calc_기준350!$CN$50:$EF$50,0),"")</f>
        <v>6</v>
      </c>
      <c r="AE60" s="25">
        <f>IFERROR(MATCH(AE$11,_calc_기준350!$CN$50:$EF$50,0),"")</f>
        <v>3</v>
      </c>
      <c r="AF60" s="25">
        <f>IFERROR(MATCH(AF$11,_calc_기준350!$CN$50:$EF$50,0),"")</f>
        <v>1</v>
      </c>
      <c r="AG60" s="25">
        <f>IFERROR(MATCH(AG$11,_calc_기준350!$CN$50:$EF$50,0),"")</f>
        <v>2</v>
      </c>
      <c r="AH60" s="25">
        <f>IFERROR(MATCH(AH$11,_calc_기준350!$CN$50:$EF$50,0),"")</f>
        <v>10</v>
      </c>
      <c r="AI60" s="25">
        <f>IFERROR(MATCH(AI$11,_calc_기준350!$CN$50:$EF$50,0),"")</f>
        <v>17</v>
      </c>
      <c r="AJ60" s="25">
        <f>IFERROR(MATCH(AJ$11,_calc_기준350!$CN$50:$EF$50,0),"")</f>
        <v>28</v>
      </c>
      <c r="AK60" s="25">
        <f>IFERROR(MATCH(AK$11,_calc_기준350!$CN$50:$EF$50,0),"")</f>
        <v>32</v>
      </c>
      <c r="AL60" s="25">
        <f>IFERROR(MATCH(AL$11,_calc_기준350!$CN$50:$EF$50,0),"")</f>
        <v>7</v>
      </c>
      <c r="AM60" s="25">
        <f>IFERROR(MATCH(AM$11,_calc_기준350!$CN$50:$EF$50,0),"")</f>
        <v>42</v>
      </c>
      <c r="AN60" s="25">
        <f>IFERROR(MATCH(AN$11,_calc_기준350!$CN$50:$EF$50,0),"")</f>
        <v>37</v>
      </c>
      <c r="AO60" s="25">
        <f>IFERROR(MATCH(AO$11,_calc_기준350!$CN$50:$EF$50,0),"")</f>
        <v>4</v>
      </c>
      <c r="AP60" s="25">
        <f>IFERROR(MATCH(AP$11,_calc_기준350!$CN$50:$EF$50,0),"")</f>
        <v>36</v>
      </c>
      <c r="AQ60" s="25">
        <f>IFERROR(MATCH(AQ$11,_calc_기준350!$CN$50:$EF$50,0),"")</f>
        <v>39</v>
      </c>
      <c r="AR60" s="25">
        <f>IFERROR(MATCH(AR$11,_calc_기준350!$CN$50:$EF$50,0),"")</f>
        <v>19</v>
      </c>
      <c r="AS60" s="25">
        <f>IFERROR(MATCH(AS$11,_calc_기준350!$CN$50:$EF$50,0),"")</f>
        <v>24</v>
      </c>
      <c r="AT60" s="25">
        <f>IFERROR(MATCH(AT$11,_calc_기준350!$CN$50:$EF$50,0),"")</f>
        <v>29</v>
      </c>
      <c r="AU60" s="25">
        <f>IFERROR(MATCH(AU$11,_calc_기준350!$CN$50:$EF$50,0),"")</f>
        <v>20</v>
      </c>
      <c r="AV60" s="25">
        <f>IFERROR(MATCH(AV$11,_calc_기준350!$CN$50:$EF$50,0),"")</f>
        <v>40</v>
      </c>
      <c r="AW60" s="25">
        <f>IFERROR(MATCH(AW$11,_calc_기준350!$CN$50:$EF$50,0),"")</f>
        <v>5</v>
      </c>
      <c r="AX60" s="25">
        <f>IFERROR(MATCH(AX$11,_calc_기준350!$CN$50:$EF$50,0),"")</f>
        <v>11</v>
      </c>
      <c r="AY60" s="25">
        <f>IFERROR(MATCH(AY$11,_calc_기준350!$CN$50:$EF$50,0),"")</f>
        <v>15</v>
      </c>
      <c r="AZ60" s="25">
        <f>IFERROR(MATCH(AZ$11,_calc_기준350!$CN$50:$EF$50,0),"")</f>
        <v>23</v>
      </c>
      <c r="BA60" s="25">
        <f>IFERROR(MATCH(BA$11,_calc_기준350!$CN$50:$EF$50,0),"")</f>
        <v>27</v>
      </c>
      <c r="BB60" s="25">
        <f>IFERROR(MATCH(BB$11,_calc_기준350!$CN$50:$EF$50,0),"")</f>
        <v>25</v>
      </c>
      <c r="BC60" s="25">
        <f>IFERROR(MATCH(BC$11,_calc_기준350!$CN$50:$EF$50,0),"")</f>
        <v>9</v>
      </c>
      <c r="BD60" s="25">
        <f>IFERROR(MATCH(BD$11,_calc_기준350!$CN$50:$EF$50,0),"")</f>
        <v>8</v>
      </c>
    </row>
    <row r="61" spans="1:56" ht="16.5" customHeight="1">
      <c r="A61" s="57">
        <f t="shared" si="3"/>
        <v>1195</v>
      </c>
      <c r="B61" s="40">
        <f>IFERROR(INDEX(전체당첨내역!$B:$B,MATCH($A61,전체당첨내역!$A:$A,0)),"")</f>
        <v>3</v>
      </c>
      <c r="C61" s="40">
        <f>IFERROR(INDEX(전체당첨내역!$C:$C,MATCH($A61,전체당첨내역!$A:$A,0)),"")</f>
        <v>15</v>
      </c>
      <c r="D61" s="40">
        <f>IFERROR(INDEX(전체당첨내역!$D:$D,MATCH($A61,전체당첨내역!$A:$A,0)),"")</f>
        <v>27</v>
      </c>
      <c r="E61" s="40">
        <f>IFERROR(INDEX(전체당첨내역!$E:$E,MATCH($A61,전체당첨내역!$A:$A,0)),"")</f>
        <v>33</v>
      </c>
      <c r="F61" s="40">
        <f>IFERROR(INDEX(전체당첨내역!$F:$F,MATCH($A61,전체당첨내역!$A:$A,0)),"")</f>
        <v>34</v>
      </c>
      <c r="G61" s="40">
        <f>IFERROR(INDEX(전체당첨내역!$G:$G,MATCH($A61,전체당첨내역!$A:$A,0)),"")</f>
        <v>36</v>
      </c>
      <c r="H61" s="45">
        <f>IFERROR(INDEX(전체당첨내역!$H:$H,MATCH($A61,전체당첨내역!$A:$A,0)),"")</f>
        <v>37</v>
      </c>
      <c r="I61" s="42">
        <f>IFERROR((INDEX(_calc_기준350!$CN$51:$EF$51,1,$B61)&gt;0)*(INDEX(_calc_기준350!$CN$51:$EF$51,1,$B61)&lt;=15)+(INDEX(_calc_기준350!$CN$51:$EF$51,1,$C61)&gt;0)*(INDEX(_calc_기준350!$CN$51:$EF$51,1,$C61)&lt;=15)+(INDEX(_calc_기준350!$CN$51:$EF$51,1,$D61)&gt;0)*(INDEX(_calc_기준350!$CN$51:$EF$51,1,$D61)&lt;=15)+(INDEX(_calc_기준350!$CN$51:$EF$51,1,$E61)&gt;0)*(INDEX(_calc_기준350!$CN$51:$EF$51,1,$E61)&lt;=15)+(INDEX(_calc_기준350!$CN$51:$EF$51,1,$F61)&gt;0)*(INDEX(_calc_기준350!$CN$51:$EF$51,1,$F61)&lt;=15)+(INDEX(_calc_기준350!$CN$51:$EF$51,1,$G61)&gt;0)*(INDEX(_calc_기준350!$CN$51:$EF$51,1,$G61)&lt;=15),"")</f>
        <v>2</v>
      </c>
      <c r="J61" s="40">
        <f>IFERROR((INDEX(_calc_기준350!$CN$51:$EF$51,1,$B61)&gt;15)*(INDEX(_calc_기준350!$CN$51:$EF$51,1,$B61)&lt;=30)+(INDEX(_calc_기준350!$CN$51:$EF$51,1,$C61)&gt;15)*(INDEX(_calc_기준350!$CN$51:$EF$51,1,$C61)&lt;=30)+(INDEX(_calc_기준350!$CN$51:$EF$51,1,$D61)&gt;15)*(INDEX(_calc_기준350!$CN$51:$EF$51,1,$D61)&lt;=30)+(INDEX(_calc_기준350!$CN$51:$EF$51,1,$E61)&gt;15)*(INDEX(_calc_기준350!$CN$51:$EF$51,1,$E61)&lt;=30)+(INDEX(_calc_기준350!$CN$51:$EF$51,1,$F61)&gt;15)*(INDEX(_calc_기준350!$CN$51:$EF$51,1,$F61)&lt;=30)+(INDEX(_calc_기준350!$CN$51:$EF$51,1,$G61)&gt;15)*(INDEX(_calc_기준350!$CN$51:$EF$51,1,$G61)&lt;=30),"")</f>
        <v>2</v>
      </c>
      <c r="K61" s="43">
        <f>IFERROR((INDEX(_calc_기준350!$CN$51:$EF$51,1,$B61)&gt;30)+(INDEX(_calc_기준350!$CN$51:$EF$51,1,$C61)&gt;30)+(INDEX(_calc_기준350!$CN$51:$EF$51,1,$D61)&gt;30)+(INDEX(_calc_기준350!$CN$51:$EF$51,1,$E61)&gt;30)+(INDEX(_calc_기준350!$CN$51:$EF$51,1,$F61)&gt;30)+(INDEX(_calc_기준350!$CN$51:$EF$51,1,$G61)&gt;30),"")</f>
        <v>2</v>
      </c>
      <c r="L61" s="25">
        <f>IFERROR(MATCH(L$11,_calc_기준350!$CN$51:$EF$51,0),"")</f>
        <v>45</v>
      </c>
      <c r="M61" s="25">
        <f>IFERROR(MATCH(M$11,_calc_기준350!$CN$51:$EF$51,0),"")</f>
        <v>14</v>
      </c>
      <c r="N61" s="25">
        <f>IFERROR(MATCH(N$11,_calc_기준350!$CN$51:$EF$51,0),"")</f>
        <v>33</v>
      </c>
      <c r="O61" s="25">
        <f>IFERROR(MATCH(O$11,_calc_기준350!$CN$51:$EF$51,0),"")</f>
        <v>34</v>
      </c>
      <c r="P61" s="25">
        <f>IFERROR(MATCH(P$11,_calc_기준350!$CN$51:$EF$51,0),"")</f>
        <v>22</v>
      </c>
      <c r="Q61" s="25">
        <f>IFERROR(MATCH(Q$11,_calc_기준350!$CN$51:$EF$51,0),"")</f>
        <v>30</v>
      </c>
      <c r="R61" s="25">
        <f>IFERROR(MATCH(R$11,_calc_기준350!$CN$51:$EF$51,0),"")</f>
        <v>44</v>
      </c>
      <c r="S61" s="25">
        <f>IFERROR(MATCH(S$11,_calc_기준350!$CN$51:$EF$51,0),"")</f>
        <v>18</v>
      </c>
      <c r="T61" s="25">
        <f>IFERROR(MATCH(T$11,_calc_기준350!$CN$51:$EF$51,0),"")</f>
        <v>21</v>
      </c>
      <c r="U61" s="25">
        <f>IFERROR(MATCH(U$11,_calc_기준350!$CN$51:$EF$51,0),"")</f>
        <v>35</v>
      </c>
      <c r="V61" s="25">
        <f>IFERROR(MATCH(V$11,_calc_기준350!$CN$51:$EF$51,0),"")</f>
        <v>12</v>
      </c>
      <c r="W61" s="25">
        <f>IFERROR(MATCH(W$11,_calc_기준350!$CN$51:$EF$51,0),"")</f>
        <v>38</v>
      </c>
      <c r="X61" s="25">
        <f>IFERROR(MATCH(X$11,_calc_기준350!$CN$51:$EF$51,0),"")</f>
        <v>16</v>
      </c>
      <c r="Y61" s="25">
        <f>IFERROR(MATCH(Y$11,_calc_기준350!$CN$51:$EF$51,0),"")</f>
        <v>26</v>
      </c>
      <c r="Z61" s="25">
        <f>IFERROR(MATCH(Z$11,_calc_기준350!$CN$51:$EF$51,0),"")</f>
        <v>41</v>
      </c>
      <c r="AA61" s="25">
        <f>IFERROR(MATCH(AA$11,_calc_기준350!$CN$51:$EF$51,0),"")</f>
        <v>43</v>
      </c>
      <c r="AB61" s="25">
        <f>IFERROR(MATCH(AB$11,_calc_기준350!$CN$51:$EF$51,0),"")</f>
        <v>1</v>
      </c>
      <c r="AC61" s="25">
        <f>IFERROR(MATCH(AC$11,_calc_기준350!$CN$51:$EF$51,0),"")</f>
        <v>13</v>
      </c>
      <c r="AD61" s="25">
        <f>IFERROR(MATCH(AD$11,_calc_기준350!$CN$51:$EF$51,0),"")</f>
        <v>6</v>
      </c>
      <c r="AE61" s="25">
        <f>IFERROR(MATCH(AE$11,_calc_기준350!$CN$51:$EF$51,0),"")</f>
        <v>36</v>
      </c>
      <c r="AF61" s="25">
        <f>IFERROR(MATCH(AF$11,_calc_기준350!$CN$51:$EF$51,0),"")</f>
        <v>3</v>
      </c>
      <c r="AG61" s="25">
        <f>IFERROR(MATCH(AG$11,_calc_기준350!$CN$51:$EF$51,0),"")</f>
        <v>10</v>
      </c>
      <c r="AH61" s="25">
        <f>IFERROR(MATCH(AH$11,_calc_기준350!$CN$51:$EF$51,0),"")</f>
        <v>17</v>
      </c>
      <c r="AI61" s="25">
        <f>IFERROR(MATCH(AI$11,_calc_기준350!$CN$51:$EF$51,0),"")</f>
        <v>28</v>
      </c>
      <c r="AJ61" s="25">
        <f>IFERROR(MATCH(AJ$11,_calc_기준350!$CN$51:$EF$51,0),"")</f>
        <v>42</v>
      </c>
      <c r="AK61" s="25">
        <f>IFERROR(MATCH(AK$11,_calc_기준350!$CN$51:$EF$51,0),"")</f>
        <v>7</v>
      </c>
      <c r="AL61" s="25">
        <f>IFERROR(MATCH(AL$11,_calc_기준350!$CN$51:$EF$51,0),"")</f>
        <v>31</v>
      </c>
      <c r="AM61" s="25">
        <f>IFERROR(MATCH(AM$11,_calc_기준350!$CN$51:$EF$51,0),"")</f>
        <v>32</v>
      </c>
      <c r="AN61" s="25">
        <f>IFERROR(MATCH(AN$11,_calc_기준350!$CN$51:$EF$51,0),"")</f>
        <v>4</v>
      </c>
      <c r="AO61" s="25">
        <f>IFERROR(MATCH(AO$11,_calc_기준350!$CN$51:$EF$51,0),"")</f>
        <v>19</v>
      </c>
      <c r="AP61" s="25">
        <f>IFERROR(MATCH(AP$11,_calc_기준350!$CN$51:$EF$51,0),"")</f>
        <v>29</v>
      </c>
      <c r="AQ61" s="25">
        <f>IFERROR(MATCH(AQ$11,_calc_기준350!$CN$51:$EF$51,0),"")</f>
        <v>39</v>
      </c>
      <c r="AR61" s="25">
        <f>IFERROR(MATCH(AR$11,_calc_기준350!$CN$51:$EF$51,0),"")</f>
        <v>24</v>
      </c>
      <c r="AS61" s="25">
        <f>IFERROR(MATCH(AS$11,_calc_기준350!$CN$51:$EF$51,0),"")</f>
        <v>37</v>
      </c>
      <c r="AT61" s="25">
        <f>IFERROR(MATCH(AT$11,_calc_기준350!$CN$51:$EF$51,0),"")</f>
        <v>40</v>
      </c>
      <c r="AU61" s="25">
        <f>IFERROR(MATCH(AU$11,_calc_기준350!$CN$51:$EF$51,0),"")</f>
        <v>2</v>
      </c>
      <c r="AV61" s="25">
        <f>IFERROR(MATCH(AV$11,_calc_기준350!$CN$51:$EF$51,0),"")</f>
        <v>5</v>
      </c>
      <c r="AW61" s="25">
        <f>IFERROR(MATCH(AW$11,_calc_기준350!$CN$51:$EF$51,0),"")</f>
        <v>15</v>
      </c>
      <c r="AX61" s="25">
        <f>IFERROR(MATCH(AX$11,_calc_기준350!$CN$51:$EF$51,0),"")</f>
        <v>20</v>
      </c>
      <c r="AY61" s="25">
        <f>IFERROR(MATCH(AY$11,_calc_기준350!$CN$51:$EF$51,0),"")</f>
        <v>23</v>
      </c>
      <c r="AZ61" s="25">
        <f>IFERROR(MATCH(AZ$11,_calc_기준350!$CN$51:$EF$51,0),"")</f>
        <v>11</v>
      </c>
      <c r="BA61" s="25">
        <f>IFERROR(MATCH(BA$11,_calc_기준350!$CN$51:$EF$51,0),"")</f>
        <v>27</v>
      </c>
      <c r="BB61" s="25">
        <f>IFERROR(MATCH(BB$11,_calc_기준350!$CN$51:$EF$51,0),"")</f>
        <v>25</v>
      </c>
      <c r="BC61" s="25">
        <f>IFERROR(MATCH(BC$11,_calc_기준350!$CN$51:$EF$51,0),"")</f>
        <v>9</v>
      </c>
      <c r="BD61" s="25">
        <f>IFERROR(MATCH(BD$11,_calc_기준350!$CN$51:$EF$51,0),"")</f>
        <v>8</v>
      </c>
    </row>
    <row r="62" spans="1:56" ht="16.5" customHeight="1">
      <c r="A62" s="57">
        <f t="shared" si="3"/>
        <v>1194</v>
      </c>
      <c r="B62" s="40">
        <f>IFERROR(INDEX(전체당첨내역!$B:$B,MATCH($A62,전체당첨내역!$A:$A,0)),"")</f>
        <v>3</v>
      </c>
      <c r="C62" s="40">
        <f>IFERROR(INDEX(전체당첨내역!$C:$C,MATCH($A62,전체당첨내역!$A:$A,0)),"")</f>
        <v>13</v>
      </c>
      <c r="D62" s="40">
        <f>IFERROR(INDEX(전체당첨내역!$D:$D,MATCH($A62,전체당첨내역!$A:$A,0)),"")</f>
        <v>15</v>
      </c>
      <c r="E62" s="40">
        <f>IFERROR(INDEX(전체당첨내역!$E:$E,MATCH($A62,전체당첨내역!$A:$A,0)),"")</f>
        <v>24</v>
      </c>
      <c r="F62" s="40">
        <f>IFERROR(INDEX(전체당첨내역!$F:$F,MATCH($A62,전체당첨내역!$A:$A,0)),"")</f>
        <v>33</v>
      </c>
      <c r="G62" s="40">
        <f>IFERROR(INDEX(전체당첨내역!$G:$G,MATCH($A62,전체당첨내역!$A:$A,0)),"")</f>
        <v>37</v>
      </c>
      <c r="H62" s="45">
        <f>IFERROR(INDEX(전체당첨내역!$H:$H,MATCH($A62,전체당첨내역!$A:$A,0)),"")</f>
        <v>2</v>
      </c>
      <c r="I62" s="42">
        <f>IFERROR((INDEX(_calc_기준350!$CN$52:$EF$52,1,$B62)&gt;0)*(INDEX(_calc_기준350!$CN$52:$EF$52,1,$B62)&lt;=15)+(INDEX(_calc_기준350!$CN$52:$EF$52,1,$C62)&gt;0)*(INDEX(_calc_기준350!$CN$52:$EF$52,1,$C62)&lt;=15)+(INDEX(_calc_기준350!$CN$52:$EF$52,1,$D62)&gt;0)*(INDEX(_calc_기준350!$CN$52:$EF$52,1,$D62)&lt;=15)+(INDEX(_calc_기준350!$CN$52:$EF$52,1,$E62)&gt;0)*(INDEX(_calc_기준350!$CN$52:$EF$52,1,$E62)&lt;=15)+(INDEX(_calc_기준350!$CN$52:$EF$52,1,$F62)&gt;0)*(INDEX(_calc_기준350!$CN$52:$EF$52,1,$F62)&lt;=15)+(INDEX(_calc_기준350!$CN$52:$EF$52,1,$G62)&gt;0)*(INDEX(_calc_기준350!$CN$52:$EF$52,1,$G62)&lt;=15),"")</f>
        <v>2</v>
      </c>
      <c r="J62" s="40">
        <f>IFERROR((INDEX(_calc_기준350!$CN$52:$EF$52,1,$B62)&gt;15)*(INDEX(_calc_기준350!$CN$52:$EF$52,1,$B62)&lt;=30)+(INDEX(_calc_기준350!$CN$52:$EF$52,1,$C62)&gt;15)*(INDEX(_calc_기준350!$CN$52:$EF$52,1,$C62)&lt;=30)+(INDEX(_calc_기준350!$CN$52:$EF$52,1,$D62)&gt;15)*(INDEX(_calc_기준350!$CN$52:$EF$52,1,$D62)&lt;=30)+(INDEX(_calc_기준350!$CN$52:$EF$52,1,$E62)&gt;15)*(INDEX(_calc_기준350!$CN$52:$EF$52,1,$E62)&lt;=30)+(INDEX(_calc_기준350!$CN$52:$EF$52,1,$F62)&gt;15)*(INDEX(_calc_기준350!$CN$52:$EF$52,1,$F62)&lt;=30)+(INDEX(_calc_기준350!$CN$52:$EF$52,1,$G62)&gt;15)*(INDEX(_calc_기준350!$CN$52:$EF$52,1,$G62)&lt;=30),"")</f>
        <v>1</v>
      </c>
      <c r="K62" s="43">
        <f>IFERROR((INDEX(_calc_기준350!$CN$52:$EF$52,1,$B62)&gt;30)+(INDEX(_calc_기준350!$CN$52:$EF$52,1,$C62)&gt;30)+(INDEX(_calc_기준350!$CN$52:$EF$52,1,$D62)&gt;30)+(INDEX(_calc_기준350!$CN$52:$EF$52,1,$E62)&gt;30)+(INDEX(_calc_기준350!$CN$52:$EF$52,1,$F62)&gt;30)+(INDEX(_calc_기준350!$CN$52:$EF$52,1,$G62)&gt;30),"")</f>
        <v>3</v>
      </c>
      <c r="L62" s="25">
        <f>IFERROR(MATCH(L$11,_calc_기준350!$CN$52:$EF$52,0),"")</f>
        <v>33</v>
      </c>
      <c r="M62" s="25">
        <f>IFERROR(MATCH(M$11,_calc_기준350!$CN$52:$EF$52,0),"")</f>
        <v>45</v>
      </c>
      <c r="N62" s="25">
        <f>IFERROR(MATCH(N$11,_calc_기준350!$CN$52:$EF$52,0),"")</f>
        <v>22</v>
      </c>
      <c r="O62" s="25">
        <f>IFERROR(MATCH(O$11,_calc_기준350!$CN$52:$EF$52,0),"")</f>
        <v>14</v>
      </c>
      <c r="P62" s="25">
        <f>IFERROR(MATCH(P$11,_calc_기준350!$CN$52:$EF$52,0),"")</f>
        <v>34</v>
      </c>
      <c r="Q62" s="25">
        <f>IFERROR(MATCH(Q$11,_calc_기준350!$CN$52:$EF$52,0),"")</f>
        <v>30</v>
      </c>
      <c r="R62" s="25">
        <f>IFERROR(MATCH(R$11,_calc_기준350!$CN$52:$EF$52,0),"")</f>
        <v>44</v>
      </c>
      <c r="S62" s="25">
        <f>IFERROR(MATCH(S$11,_calc_기준350!$CN$52:$EF$52,0),"")</f>
        <v>21</v>
      </c>
      <c r="T62" s="25">
        <f>IFERROR(MATCH(T$11,_calc_기준350!$CN$52:$EF$52,0),"")</f>
        <v>18</v>
      </c>
      <c r="U62" s="25">
        <f>IFERROR(MATCH(U$11,_calc_기준350!$CN$52:$EF$52,0),"")</f>
        <v>35</v>
      </c>
      <c r="V62" s="25">
        <f>IFERROR(MATCH(V$11,_calc_기준350!$CN$52:$EF$52,0),"")</f>
        <v>38</v>
      </c>
      <c r="W62" s="25">
        <f>IFERROR(MATCH(W$11,_calc_기준350!$CN$52:$EF$52,0),"")</f>
        <v>13</v>
      </c>
      <c r="X62" s="25">
        <f>IFERROR(MATCH(X$11,_calc_기준350!$CN$52:$EF$52,0),"")</f>
        <v>16</v>
      </c>
      <c r="Y62" s="25">
        <f>IFERROR(MATCH(Y$11,_calc_기준350!$CN$52:$EF$52,0),"")</f>
        <v>12</v>
      </c>
      <c r="Z62" s="25">
        <f>IFERROR(MATCH(Z$11,_calc_기준350!$CN$52:$EF$52,0),"")</f>
        <v>41</v>
      </c>
      <c r="AA62" s="25">
        <f>IFERROR(MATCH(AA$11,_calc_기준350!$CN$52:$EF$52,0),"")</f>
        <v>43</v>
      </c>
      <c r="AB62" s="25">
        <f>IFERROR(MATCH(AB$11,_calc_기준350!$CN$52:$EF$52,0),"")</f>
        <v>1</v>
      </c>
      <c r="AC62" s="25">
        <f>IFERROR(MATCH(AC$11,_calc_기준350!$CN$52:$EF$52,0),"")</f>
        <v>6</v>
      </c>
      <c r="AD62" s="25">
        <f>IFERROR(MATCH(AD$11,_calc_기준350!$CN$52:$EF$52,0),"")</f>
        <v>17</v>
      </c>
      <c r="AE62" s="25">
        <f>IFERROR(MATCH(AE$11,_calc_기준350!$CN$52:$EF$52,0),"")</f>
        <v>36</v>
      </c>
      <c r="AF62" s="25">
        <f>IFERROR(MATCH(AF$11,_calc_기준350!$CN$52:$EF$52,0),"")</f>
        <v>28</v>
      </c>
      <c r="AG62" s="25">
        <f>IFERROR(MATCH(AG$11,_calc_기준350!$CN$52:$EF$52,0),"")</f>
        <v>3</v>
      </c>
      <c r="AH62" s="25">
        <f>IFERROR(MATCH(AH$11,_calc_기준350!$CN$52:$EF$52,0),"")</f>
        <v>7</v>
      </c>
      <c r="AI62" s="25">
        <f>IFERROR(MATCH(AI$11,_calc_기준350!$CN$52:$EF$52,0),"")</f>
        <v>42</v>
      </c>
      <c r="AJ62" s="25">
        <f>IFERROR(MATCH(AJ$11,_calc_기준350!$CN$52:$EF$52,0),"")</f>
        <v>10</v>
      </c>
      <c r="AK62" s="25">
        <f>IFERROR(MATCH(AK$11,_calc_기준350!$CN$52:$EF$52,0),"")</f>
        <v>26</v>
      </c>
      <c r="AL62" s="25">
        <f>IFERROR(MATCH(AL$11,_calc_기준350!$CN$52:$EF$52,0),"")</f>
        <v>31</v>
      </c>
      <c r="AM62" s="25">
        <f>IFERROR(MATCH(AM$11,_calc_기준350!$CN$52:$EF$52,0),"")</f>
        <v>32</v>
      </c>
      <c r="AN62" s="25">
        <f>IFERROR(MATCH(AN$11,_calc_기준350!$CN$52:$EF$52,0),"")</f>
        <v>19</v>
      </c>
      <c r="AO62" s="25">
        <f>IFERROR(MATCH(AO$11,_calc_기준350!$CN$52:$EF$52,0),"")</f>
        <v>29</v>
      </c>
      <c r="AP62" s="25">
        <f>IFERROR(MATCH(AP$11,_calc_기준350!$CN$52:$EF$52,0),"")</f>
        <v>40</v>
      </c>
      <c r="AQ62" s="25">
        <f>IFERROR(MATCH(AQ$11,_calc_기준350!$CN$52:$EF$52,0),"")</f>
        <v>2</v>
      </c>
      <c r="AR62" s="25">
        <f>IFERROR(MATCH(AR$11,_calc_기준350!$CN$52:$EF$52,0),"")</f>
        <v>24</v>
      </c>
      <c r="AS62" s="25">
        <f>IFERROR(MATCH(AS$11,_calc_기준350!$CN$52:$EF$52,0),"")</f>
        <v>37</v>
      </c>
      <c r="AT62" s="25">
        <f>IFERROR(MATCH(AT$11,_calc_기준350!$CN$52:$EF$52,0),"")</f>
        <v>39</v>
      </c>
      <c r="AU62" s="25">
        <f>IFERROR(MATCH(AU$11,_calc_기준350!$CN$52:$EF$52,0),"")</f>
        <v>20</v>
      </c>
      <c r="AV62" s="25">
        <f>IFERROR(MATCH(AV$11,_calc_기준350!$CN$52:$EF$52,0),"")</f>
        <v>23</v>
      </c>
      <c r="AW62" s="25">
        <f>IFERROR(MATCH(AW$11,_calc_기준350!$CN$52:$EF$52,0),"")</f>
        <v>5</v>
      </c>
      <c r="AX62" s="25">
        <f>IFERROR(MATCH(AX$11,_calc_기준350!$CN$52:$EF$52,0),"")</f>
        <v>15</v>
      </c>
      <c r="AY62" s="25">
        <f>IFERROR(MATCH(AY$11,_calc_기준350!$CN$52:$EF$52,0),"")</f>
        <v>4</v>
      </c>
      <c r="AZ62" s="25">
        <f>IFERROR(MATCH(AZ$11,_calc_기준350!$CN$52:$EF$52,0),"")</f>
        <v>11</v>
      </c>
      <c r="BA62" s="25">
        <f>IFERROR(MATCH(BA$11,_calc_기준350!$CN$52:$EF$52,0),"")</f>
        <v>27</v>
      </c>
      <c r="BB62" s="25">
        <f>IFERROR(MATCH(BB$11,_calc_기준350!$CN$52:$EF$52,0),"")</f>
        <v>25</v>
      </c>
      <c r="BC62" s="25">
        <f>IFERROR(MATCH(BC$11,_calc_기준350!$CN$52:$EF$52,0),"")</f>
        <v>8</v>
      </c>
      <c r="BD62" s="25">
        <f>IFERROR(MATCH(BD$11,_calc_기준350!$CN$52:$EF$52,0),"")</f>
        <v>9</v>
      </c>
    </row>
  </sheetData>
  <mergeCells count="3">
    <mergeCell ref="AA10:AO10"/>
    <mergeCell ref="AP10:BD10"/>
    <mergeCell ref="L10:Z10"/>
  </mergeCells>
  <phoneticPr fontId="24" type="noConversion"/>
  <conditionalFormatting sqref="I10:K1048576">
    <cfRule type="cellIs" dxfId="47" priority="2" operator="equal">
      <formula>0</formula>
    </cfRule>
  </conditionalFormatting>
  <conditionalFormatting sqref="I12:K62">
    <cfRule type="cellIs" dxfId="46" priority="3" operator="equal">
      <formula>4</formula>
    </cfRule>
    <cfRule type="cellIs" dxfId="45" priority="4" operator="greaterThan">
      <formula>4</formula>
    </cfRule>
    <cfRule type="cellIs" dxfId="44" priority="5" operator="equal">
      <formula>0</formula>
    </cfRule>
  </conditionalFormatting>
  <conditionalFormatting sqref="L1:BD5">
    <cfRule type="expression" dxfId="43" priority="6">
      <formula>L$5&lt;=5</formula>
    </cfRule>
  </conditionalFormatting>
  <conditionalFormatting sqref="L12:BD62">
    <cfRule type="expression" dxfId="42" priority="7">
      <formula>L12=$H12</formula>
    </cfRule>
    <cfRule type="expression" dxfId="41" priority="8">
      <formula>COUNTIF($B12:$G12,L12)&gt;0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62"/>
  <sheetViews>
    <sheetView showGridLines="0" zoomScaleNormal="10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BD6" sqref="L6:BD6"/>
    </sheetView>
  </sheetViews>
  <sheetFormatPr defaultColWidth="3.75" defaultRowHeight="16.5"/>
  <cols>
    <col min="1" max="1" width="5.5" style="54" customWidth="1"/>
    <col min="2" max="7" width="3.75" style="8" customWidth="1"/>
    <col min="8" max="8" width="3.75" style="9" customWidth="1"/>
    <col min="9" max="9" width="3.75" style="10" customWidth="1"/>
    <col min="10" max="10" width="3.75" style="8" customWidth="1"/>
    <col min="11" max="11" width="3.75" style="11" customWidth="1"/>
    <col min="12" max="13" width="4.75" style="8" customWidth="1"/>
    <col min="14" max="16" width="3.875" style="8" customWidth="1"/>
    <col min="17" max="18" width="4" style="8" customWidth="1"/>
    <col min="19" max="21" width="4.75" style="8" customWidth="1"/>
    <col min="22" max="22" width="3.875" style="8" customWidth="1"/>
    <col min="23" max="23" width="4" style="8" customWidth="1"/>
    <col min="24" max="24" width="3.875" style="8" customWidth="1"/>
    <col min="25" max="25" width="4" style="8" customWidth="1"/>
    <col min="26" max="26" width="4.75" style="8" customWidth="1"/>
    <col min="27" max="30" width="3.875" style="8" customWidth="1"/>
    <col min="31" max="31" width="4.75" style="8" customWidth="1"/>
    <col min="32" max="33" width="4" style="8" customWidth="1"/>
    <col min="34" max="34" width="3.875" style="8" customWidth="1"/>
    <col min="35" max="36" width="4.75" style="8" customWidth="1"/>
    <col min="37" max="37" width="4" style="8" customWidth="1"/>
    <col min="38" max="39" width="4.75" style="8" customWidth="1"/>
    <col min="40" max="41" width="3.875" style="8" customWidth="1"/>
    <col min="42" max="43" width="4.75" style="8" customWidth="1"/>
    <col min="44" max="45" width="3.875" style="8" customWidth="1"/>
    <col min="46" max="46" width="4" style="8" customWidth="1"/>
    <col min="47" max="47" width="4.75" style="8" customWidth="1"/>
    <col min="48" max="48" width="4" style="8" customWidth="1"/>
    <col min="49" max="55" width="3.875" style="8" customWidth="1"/>
    <col min="56" max="56" width="4" style="8" customWidth="1"/>
    <col min="57" max="59" width="3.75" style="8" customWidth="1"/>
    <col min="60" max="16384" width="3.75" style="8"/>
  </cols>
  <sheetData>
    <row r="1" spans="1:56" ht="16.5" customHeight="1">
      <c r="A1" s="55" t="s">
        <v>0</v>
      </c>
      <c r="B1" s="13">
        <v>400</v>
      </c>
      <c r="I1" s="14"/>
      <c r="J1" s="15"/>
      <c r="K1" s="16"/>
      <c r="L1" s="17">
        <v>1</v>
      </c>
      <c r="M1" s="17">
        <v>2</v>
      </c>
      <c r="N1" s="17">
        <v>3</v>
      </c>
      <c r="O1" s="17">
        <v>4</v>
      </c>
      <c r="P1" s="17">
        <v>5</v>
      </c>
      <c r="Q1" s="17">
        <v>6</v>
      </c>
      <c r="R1" s="17">
        <v>7</v>
      </c>
      <c r="S1" s="17">
        <v>8</v>
      </c>
      <c r="T1" s="17">
        <v>9</v>
      </c>
      <c r="U1" s="17">
        <v>10</v>
      </c>
      <c r="V1" s="17">
        <v>11</v>
      </c>
      <c r="W1" s="17">
        <v>12</v>
      </c>
      <c r="X1" s="17">
        <v>13</v>
      </c>
      <c r="Y1" s="17">
        <v>14</v>
      </c>
      <c r="Z1" s="17">
        <v>15</v>
      </c>
      <c r="AA1" s="17">
        <v>16</v>
      </c>
      <c r="AB1" s="17">
        <v>17</v>
      </c>
      <c r="AC1" s="17">
        <v>18</v>
      </c>
      <c r="AD1" s="17">
        <v>19</v>
      </c>
      <c r="AE1" s="17">
        <v>20</v>
      </c>
      <c r="AF1" s="17">
        <v>21</v>
      </c>
      <c r="AG1" s="17">
        <v>22</v>
      </c>
      <c r="AH1" s="17">
        <v>23</v>
      </c>
      <c r="AI1" s="17">
        <v>24</v>
      </c>
      <c r="AJ1" s="17">
        <v>25</v>
      </c>
      <c r="AK1" s="17">
        <v>26</v>
      </c>
      <c r="AL1" s="17">
        <v>27</v>
      </c>
      <c r="AM1" s="17">
        <v>28</v>
      </c>
      <c r="AN1" s="17">
        <v>29</v>
      </c>
      <c r="AO1" s="17">
        <v>30</v>
      </c>
      <c r="AP1" s="17">
        <v>31</v>
      </c>
      <c r="AQ1" s="17">
        <v>32</v>
      </c>
      <c r="AR1" s="17">
        <v>33</v>
      </c>
      <c r="AS1" s="17">
        <v>34</v>
      </c>
      <c r="AT1" s="17">
        <v>35</v>
      </c>
      <c r="AU1" s="17">
        <v>36</v>
      </c>
      <c r="AV1" s="17">
        <v>37</v>
      </c>
      <c r="AW1" s="17">
        <v>38</v>
      </c>
      <c r="AX1" s="17">
        <v>39</v>
      </c>
      <c r="AY1" s="17">
        <v>40</v>
      </c>
      <c r="AZ1" s="17">
        <v>41</v>
      </c>
      <c r="BA1" s="17">
        <v>42</v>
      </c>
      <c r="BB1" s="17">
        <v>43</v>
      </c>
      <c r="BC1" s="17">
        <v>44</v>
      </c>
      <c r="BD1" s="17">
        <v>45</v>
      </c>
    </row>
    <row r="2" spans="1:56" ht="16.5" customHeight="1">
      <c r="K2" s="18" t="str">
        <f>"기준빈도(최근"&amp;$B$1&amp;"회)"</f>
        <v>기준빈도(최근400회)</v>
      </c>
      <c r="L2" s="25">
        <f>SUMPRODUCT((전체당첨내역!$A$2:$A$1500&gt;=(MAX(전체당첨내역!$A$2:$A$1500)-($B$1-1)))*((전체당첨내역!$B$2:$B$1500=L$1)+(전체당첨내역!$C$2:$C$1500=L$1)+(전체당첨내역!$D$2:$D$1500=L$1)+(전체당첨내역!$E$2:$E$1500=L$1)+(전체당첨내역!$F$2:$F$1500=L$1)+(전체당첨내역!$G$2:$G$1500=L$1)))</f>
        <v>50</v>
      </c>
      <c r="M2" s="25">
        <f>SUMPRODUCT((전체당첨내역!$A$2:$A$1500&gt;=(MAX(전체당첨내역!$A$2:$A$1500)-($B$1-1)))*((전체당첨내역!$B$2:$B$1500=M$1)+(전체당첨내역!$C$2:$C$1500=M$1)+(전체당첨내역!$D$2:$D$1500=M$1)+(전체당첨내역!$E$2:$E$1500=M$1)+(전체당첨내역!$F$2:$F$1500=M$1)+(전체당첨내역!$G$2:$G$1500=M$1)))</f>
        <v>47</v>
      </c>
      <c r="N2" s="25">
        <f>SUMPRODUCT((전체당첨내역!$A$2:$A$1500&gt;=(MAX(전체당첨내역!$A$2:$A$1500)-($B$1-1)))*((전체당첨내역!$B$2:$B$1500=N$1)+(전체당첨내역!$C$2:$C$1500=N$1)+(전체당첨내역!$D$2:$D$1500=N$1)+(전체당첨내역!$E$2:$E$1500=N$1)+(전체당첨내역!$F$2:$F$1500=N$1)+(전체당첨내역!$G$2:$G$1500=N$1)))</f>
        <v>61</v>
      </c>
      <c r="O2" s="25">
        <f>SUMPRODUCT((전체당첨내역!$A$2:$A$1500&gt;=(MAX(전체당첨내역!$A$2:$A$1500)-($B$1-1)))*((전체당첨내역!$B$2:$B$1500=O$1)+(전체당첨내역!$C$2:$C$1500=O$1)+(전체당첨내역!$D$2:$D$1500=O$1)+(전체당첨내역!$E$2:$E$1500=O$1)+(전체당첨내역!$F$2:$F$1500=O$1)+(전체당첨내역!$G$2:$G$1500=O$1)))</f>
        <v>48</v>
      </c>
      <c r="P2" s="25">
        <f>SUMPRODUCT((전체당첨내역!$A$2:$A$1500&gt;=(MAX(전체당첨내역!$A$2:$A$1500)-($B$1-1)))*((전체당첨내역!$B$2:$B$1500=P$1)+(전체당첨내역!$C$2:$C$1500=P$1)+(전체당첨내역!$D$2:$D$1500=P$1)+(전체당첨내역!$E$2:$E$1500=P$1)+(전체당첨내역!$F$2:$F$1500=P$1)+(전체당첨내역!$G$2:$G$1500=P$1)))</f>
        <v>36</v>
      </c>
      <c r="Q2" s="25">
        <f>SUMPRODUCT((전체당첨내역!$A$2:$A$1500&gt;=(MAX(전체당첨내역!$A$2:$A$1500)-($B$1-1)))*((전체당첨내역!$B$2:$B$1500=Q$1)+(전체당첨내역!$C$2:$C$1500=Q$1)+(전체당첨내역!$D$2:$D$1500=Q$1)+(전체당첨내역!$E$2:$E$1500=Q$1)+(전체당첨내역!$F$2:$F$1500=Q$1)+(전체당첨내역!$G$2:$G$1500=Q$1)))</f>
        <v>59</v>
      </c>
      <c r="R2" s="25">
        <f>SUMPRODUCT((전체당첨내역!$A$2:$A$1500&gt;=(MAX(전체당첨내역!$A$2:$A$1500)-($B$1-1)))*((전체당첨내역!$B$2:$B$1500=R$1)+(전체당첨내역!$C$2:$C$1500=R$1)+(전체당첨내역!$D$2:$D$1500=R$1)+(전체당첨내역!$E$2:$E$1500=R$1)+(전체당첨내역!$F$2:$F$1500=R$1)+(전체당첨내역!$G$2:$G$1500=R$1)))</f>
        <v>58</v>
      </c>
      <c r="S2" s="25">
        <f>SUMPRODUCT((전체당첨내역!$A$2:$A$1500&gt;=(MAX(전체당첨내역!$A$2:$A$1500)-($B$1-1)))*((전체당첨내역!$B$2:$B$1500=S$1)+(전체당첨내역!$C$2:$C$1500=S$1)+(전체당첨내역!$D$2:$D$1500=S$1)+(전체당첨내역!$E$2:$E$1500=S$1)+(전체당첨내역!$F$2:$F$1500=S$1)+(전체당첨내역!$G$2:$G$1500=S$1)))</f>
        <v>43</v>
      </c>
      <c r="T2" s="25">
        <f>SUMPRODUCT((전체당첨내역!$A$2:$A$1500&gt;=(MAX(전체당첨내역!$A$2:$A$1500)-($B$1-1)))*((전체당첨내역!$B$2:$B$1500=T$1)+(전체당첨내역!$C$2:$C$1500=T$1)+(전체당첨내역!$D$2:$D$1500=T$1)+(전체당첨내역!$E$2:$E$1500=T$1)+(전체당첨내역!$F$2:$F$1500=T$1)+(전체당첨내역!$G$2:$G$1500=T$1)))</f>
        <v>49</v>
      </c>
      <c r="U2" s="25">
        <f>SUMPRODUCT((전체당첨내역!$A$2:$A$1500&gt;=(MAX(전체당첨내역!$A$2:$A$1500)-($B$1-1)))*((전체당첨내역!$B$2:$B$1500=U$1)+(전체당첨내역!$C$2:$C$1500=U$1)+(전체당첨내역!$D$2:$D$1500=U$1)+(전체당첨내역!$E$2:$E$1500=U$1)+(전체당첨내역!$F$2:$F$1500=U$1)+(전체당첨내역!$G$2:$G$1500=U$1)))</f>
        <v>43</v>
      </c>
      <c r="V2" s="25">
        <f>SUMPRODUCT((전체당첨내역!$A$2:$A$1500&gt;=(MAX(전체당첨내역!$A$2:$A$1500)-($B$1-1)))*((전체당첨내역!$B$2:$B$1500=V$1)+(전체당첨내역!$C$2:$C$1500=V$1)+(전체당첨내역!$D$2:$D$1500=V$1)+(전체당첨내역!$E$2:$E$1500=V$1)+(전체당첨내역!$F$2:$F$1500=V$1)+(전체당첨내역!$G$2:$G$1500=V$1)))</f>
        <v>49</v>
      </c>
      <c r="W2" s="25">
        <f>SUMPRODUCT((전체당첨내역!$A$2:$A$1500&gt;=(MAX(전체당첨내역!$A$2:$A$1500)-($B$1-1)))*((전체당첨내역!$B$2:$B$1500=W$1)+(전체당첨내역!$C$2:$C$1500=W$1)+(전체당첨내역!$D$2:$D$1500=W$1)+(전체당첨내역!$E$2:$E$1500=W$1)+(전체당첨내역!$F$2:$F$1500=W$1)+(전체당첨내역!$G$2:$G$1500=W$1)))</f>
        <v>58</v>
      </c>
      <c r="X2" s="25">
        <f>SUMPRODUCT((전체당첨내역!$A$2:$A$1500&gt;=(MAX(전체당첨내역!$A$2:$A$1500)-($B$1-1)))*((전체당첨내역!$B$2:$B$1500=X$1)+(전체당첨내역!$C$2:$C$1500=X$1)+(전체당첨내역!$D$2:$D$1500=X$1)+(전체당첨내역!$E$2:$E$1500=X$1)+(전체당첨내역!$F$2:$F$1500=X$1)+(전체당첨내역!$G$2:$G$1500=X$1)))</f>
        <v>64</v>
      </c>
      <c r="Y2" s="25">
        <f>SUMPRODUCT((전체당첨내역!$A$2:$A$1500&gt;=(MAX(전체당첨내역!$A$2:$A$1500)-($B$1-1)))*((전체당첨내역!$B$2:$B$1500=Y$1)+(전체당첨내역!$C$2:$C$1500=Y$1)+(전체당첨내역!$D$2:$D$1500=Y$1)+(전체당첨내역!$E$2:$E$1500=Y$1)+(전체당첨내역!$F$2:$F$1500=Y$1)+(전체당첨내역!$G$2:$G$1500=Y$1)))</f>
        <v>51</v>
      </c>
      <c r="Z2" s="25">
        <f>SUMPRODUCT((전체당첨내역!$A$2:$A$1500&gt;=(MAX(전체당첨내역!$A$2:$A$1500)-($B$1-1)))*((전체당첨내역!$B$2:$B$1500=Z$1)+(전체당첨내역!$C$2:$C$1500=Z$1)+(전체당첨내역!$D$2:$D$1500=Z$1)+(전체당첨내역!$E$2:$E$1500=Z$1)+(전체당첨내역!$F$2:$F$1500=Z$1)+(전체당첨내역!$G$2:$G$1500=Z$1)))</f>
        <v>56</v>
      </c>
      <c r="AA2" s="25">
        <f>SUMPRODUCT((전체당첨내역!$A$2:$A$1500&gt;=(MAX(전체당첨내역!$A$2:$A$1500)-($B$1-1)))*((전체당첨내역!$B$2:$B$1500=AA$1)+(전체당첨내역!$C$2:$C$1500=AA$1)+(전체당첨내역!$D$2:$D$1500=AA$1)+(전체당첨내역!$E$2:$E$1500=AA$1)+(전체당첨내역!$F$2:$F$1500=AA$1)+(전체당첨내역!$G$2:$G$1500=AA$1)))</f>
        <v>65</v>
      </c>
      <c r="AB2" s="25">
        <f>SUMPRODUCT((전체당첨내역!$A$2:$A$1500&gt;=(MAX(전체당첨내역!$A$2:$A$1500)-($B$1-1)))*((전체당첨내역!$B$2:$B$1500=AB$1)+(전체당첨내역!$C$2:$C$1500=AB$1)+(전체당첨내역!$D$2:$D$1500=AB$1)+(전체당첨내역!$E$2:$E$1500=AB$1)+(전체당첨내역!$F$2:$F$1500=AB$1)+(전체당첨내역!$G$2:$G$1500=AB$1)))</f>
        <v>51</v>
      </c>
      <c r="AC2" s="25">
        <f>SUMPRODUCT((전체당첨내역!$A$2:$A$1500&gt;=(MAX(전체당첨내역!$A$2:$A$1500)-($B$1-1)))*((전체당첨내역!$B$2:$B$1500=AC$1)+(전체당첨내역!$C$2:$C$1500=AC$1)+(전체당첨내역!$D$2:$D$1500=AC$1)+(전체당첨내역!$E$2:$E$1500=AC$1)+(전체당첨내역!$F$2:$F$1500=AC$1)+(전체당첨내역!$G$2:$G$1500=AC$1)))</f>
        <v>60</v>
      </c>
      <c r="AD2" s="25">
        <f>SUMPRODUCT((전체당첨내역!$A$2:$A$1500&gt;=(MAX(전체당첨내역!$A$2:$A$1500)-($B$1-1)))*((전체당첨내역!$B$2:$B$1500=AD$1)+(전체당첨내역!$C$2:$C$1500=AD$1)+(전체당첨내역!$D$2:$D$1500=AD$1)+(전체당첨내역!$E$2:$E$1500=AD$1)+(전체당첨내역!$F$2:$F$1500=AD$1)+(전체당첨내역!$G$2:$G$1500=AD$1)))</f>
        <v>54</v>
      </c>
      <c r="AE2" s="25">
        <f>SUMPRODUCT((전체당첨내역!$A$2:$A$1500&gt;=(MAX(전체당첨내역!$A$2:$A$1500)-($B$1-1)))*((전체당첨내역!$B$2:$B$1500=AE$1)+(전체당첨내역!$C$2:$C$1500=AE$1)+(전체당첨내역!$D$2:$D$1500=AE$1)+(전체당첨내역!$E$2:$E$1500=AE$1)+(전체당첨내역!$F$2:$F$1500=AE$1)+(전체당첨내역!$G$2:$G$1500=AE$1)))</f>
        <v>50</v>
      </c>
      <c r="AF2" s="25">
        <f>SUMPRODUCT((전체당첨내역!$A$2:$A$1500&gt;=(MAX(전체당첨내역!$A$2:$A$1500)-($B$1-1)))*((전체당첨내역!$B$2:$B$1500=AF$1)+(전체당첨내역!$C$2:$C$1500=AF$1)+(전체당첨내역!$D$2:$D$1500=AF$1)+(전체당첨내역!$E$2:$E$1500=AF$1)+(전체당첨내역!$F$2:$F$1500=AF$1)+(전체당첨내역!$G$2:$G$1500=AF$1)))</f>
        <v>55</v>
      </c>
      <c r="AG2" s="25">
        <f>SUMPRODUCT((전체당첨내역!$A$2:$A$1500&gt;=(MAX(전체당첨내역!$A$2:$A$1500)-($B$1-1)))*((전체당첨내역!$B$2:$B$1500=AG$1)+(전체당첨내역!$C$2:$C$1500=AG$1)+(전체당첨내역!$D$2:$D$1500=AG$1)+(전체당첨내역!$E$2:$E$1500=AG$1)+(전체당첨내역!$F$2:$F$1500=AG$1)+(전체당첨내역!$G$2:$G$1500=AG$1)))</f>
        <v>57</v>
      </c>
      <c r="AH2" s="25">
        <f>SUMPRODUCT((전체당첨내역!$A$2:$A$1500&gt;=(MAX(전체당첨내역!$A$2:$A$1500)-($B$1-1)))*((전체당첨내역!$B$2:$B$1500=AH$1)+(전체당첨내역!$C$2:$C$1500=AH$1)+(전체당첨내역!$D$2:$D$1500=AH$1)+(전체당첨내역!$E$2:$E$1500=AH$1)+(전체당첨내역!$F$2:$F$1500=AH$1)+(전체당첨내역!$G$2:$G$1500=AH$1)))</f>
        <v>51</v>
      </c>
      <c r="AI2" s="25">
        <f>SUMPRODUCT((전체당첨내역!$A$2:$A$1500&gt;=(MAX(전체당첨내역!$A$2:$A$1500)-($B$1-1)))*((전체당첨내역!$B$2:$B$1500=AI$1)+(전체당첨내역!$C$2:$C$1500=AI$1)+(전체당첨내역!$D$2:$D$1500=AI$1)+(전체당첨내역!$E$2:$E$1500=AI$1)+(전체당첨내역!$F$2:$F$1500=AI$1)+(전체당첨내역!$G$2:$G$1500=AI$1)))</f>
        <v>55</v>
      </c>
      <c r="AJ2" s="25">
        <f>SUMPRODUCT((전체당첨내역!$A$2:$A$1500&gt;=(MAX(전체당첨내역!$A$2:$A$1500)-($B$1-1)))*((전체당첨내역!$B$2:$B$1500=AJ$1)+(전체당첨내역!$C$2:$C$1500=AJ$1)+(전체당첨내역!$D$2:$D$1500=AJ$1)+(전체당첨내역!$E$2:$E$1500=AJ$1)+(전체당첨내역!$F$2:$F$1500=AJ$1)+(전체당첨내역!$G$2:$G$1500=AJ$1)))</f>
        <v>43</v>
      </c>
      <c r="AK2" s="25">
        <f>SUMPRODUCT((전체당첨내역!$A$2:$A$1500&gt;=(MAX(전체당첨내역!$A$2:$A$1500)-($B$1-1)))*((전체당첨내역!$B$2:$B$1500=AK$1)+(전체당첨내역!$C$2:$C$1500=AK$1)+(전체당첨내역!$D$2:$D$1500=AK$1)+(전체당첨내역!$E$2:$E$1500=AK$1)+(전체당첨내역!$F$2:$F$1500=AK$1)+(전체당첨내역!$G$2:$G$1500=AK$1)))</f>
        <v>52</v>
      </c>
      <c r="AL2" s="25">
        <f>SUMPRODUCT((전체당첨내역!$A$2:$A$1500&gt;=(MAX(전체당첨내역!$A$2:$A$1500)-($B$1-1)))*((전체당첨내역!$B$2:$B$1500=AL$1)+(전체당첨내역!$C$2:$C$1500=AL$1)+(전체당첨내역!$D$2:$D$1500=AL$1)+(전체당첨내역!$E$2:$E$1500=AL$1)+(전체당첨내역!$F$2:$F$1500=AL$1)+(전체당첨내역!$G$2:$G$1500=AL$1)))</f>
        <v>56</v>
      </c>
      <c r="AM2" s="25">
        <f>SUMPRODUCT((전체당첨내역!$A$2:$A$1500&gt;=(MAX(전체당첨내역!$A$2:$A$1500)-($B$1-1)))*((전체당첨내역!$B$2:$B$1500=AM$1)+(전체당첨내역!$C$2:$C$1500=AM$1)+(전체당첨내역!$D$2:$D$1500=AM$1)+(전체당첨내역!$E$2:$E$1500=AM$1)+(전체당첨내역!$F$2:$F$1500=AM$1)+(전체당첨내역!$G$2:$G$1500=AM$1)))</f>
        <v>56</v>
      </c>
      <c r="AN2" s="25">
        <f>SUMPRODUCT((전체당첨내역!$A$2:$A$1500&gt;=(MAX(전체당첨내역!$A$2:$A$1500)-($B$1-1)))*((전체당첨내역!$B$2:$B$1500=AN$1)+(전체당첨내역!$C$2:$C$1500=AN$1)+(전체당첨내역!$D$2:$D$1500=AN$1)+(전체당첨내역!$E$2:$E$1500=AN$1)+(전체당첨내역!$F$2:$F$1500=AN$1)+(전체당첨내역!$G$2:$G$1500=AN$1)))</f>
        <v>52</v>
      </c>
      <c r="AO2" s="25">
        <f>SUMPRODUCT((전체당첨내역!$A$2:$A$1500&gt;=(MAX(전체당첨내역!$A$2:$A$1500)-($B$1-1)))*((전체당첨내역!$B$2:$B$1500=AO$1)+(전체당첨내역!$C$2:$C$1500=AO$1)+(전체당첨내역!$D$2:$D$1500=AO$1)+(전체당첨내역!$E$2:$E$1500=AO$1)+(전체당첨내역!$F$2:$F$1500=AO$1)+(전체당첨내역!$G$2:$G$1500=AO$1)))</f>
        <v>56</v>
      </c>
      <c r="AP2" s="25">
        <f>SUMPRODUCT((전체당첨내역!$A$2:$A$1500&gt;=(MAX(전체당첨내역!$A$2:$A$1500)-($B$1-1)))*((전체당첨내역!$B$2:$B$1500=AP$1)+(전체당첨내역!$C$2:$C$1500=AP$1)+(전체당첨내역!$D$2:$D$1500=AP$1)+(전체당첨내역!$E$2:$E$1500=AP$1)+(전체당첨내역!$F$2:$F$1500=AP$1)+(전체당첨내역!$G$2:$G$1500=AP$1)))</f>
        <v>55</v>
      </c>
      <c r="AQ2" s="25">
        <f>SUMPRODUCT((전체당첨내역!$A$2:$A$1500&gt;=(MAX(전체당첨내역!$A$2:$A$1500)-($B$1-1)))*((전체당첨내역!$B$2:$B$1500=AQ$1)+(전체당첨내역!$C$2:$C$1500=AQ$1)+(전체당첨내역!$D$2:$D$1500=AQ$1)+(전체당첨내역!$E$2:$E$1500=AQ$1)+(전체당첨내역!$F$2:$F$1500=AQ$1)+(전체당첨내역!$G$2:$G$1500=AQ$1)))</f>
        <v>51</v>
      </c>
      <c r="AR2" s="25">
        <f>SUMPRODUCT((전체당첨내역!$A$2:$A$1500&gt;=(MAX(전체당첨내역!$A$2:$A$1500)-($B$1-1)))*((전체당첨내역!$B$2:$B$1500=AR$1)+(전체당첨내역!$C$2:$C$1500=AR$1)+(전체당첨내역!$D$2:$D$1500=AR$1)+(전체당첨내역!$E$2:$E$1500=AR$1)+(전체당첨내역!$F$2:$F$1500=AR$1)+(전체당첨내역!$G$2:$G$1500=AR$1)))</f>
        <v>57</v>
      </c>
      <c r="AS2" s="25">
        <f>SUMPRODUCT((전체당첨내역!$A$2:$A$1500&gt;=(MAX(전체당첨내역!$A$2:$A$1500)-($B$1-1)))*((전체당첨내역!$B$2:$B$1500=AS$1)+(전체당첨내역!$C$2:$C$1500=AS$1)+(전체당첨내역!$D$2:$D$1500=AS$1)+(전체당첨내역!$E$2:$E$1500=AS$1)+(전체당첨내역!$F$2:$F$1500=AS$1)+(전체당첨내역!$G$2:$G$1500=AS$1)))</f>
        <v>54</v>
      </c>
      <c r="AT2" s="25">
        <f>SUMPRODUCT((전체당첨내역!$A$2:$A$1500&gt;=(MAX(전체당첨내역!$A$2:$A$1500)-($B$1-1)))*((전체당첨내역!$B$2:$B$1500=AT$1)+(전체당첨내역!$C$2:$C$1500=AT$1)+(전체당첨내역!$D$2:$D$1500=AT$1)+(전체당첨내역!$E$2:$E$1500=AT$1)+(전체당첨내역!$F$2:$F$1500=AT$1)+(전체당첨내역!$G$2:$G$1500=AT$1)))</f>
        <v>59</v>
      </c>
      <c r="AU2" s="25">
        <f>SUMPRODUCT((전체당첨내역!$A$2:$A$1500&gt;=(MAX(전체당첨내역!$A$2:$A$1500)-($B$1-1)))*((전체당첨내역!$B$2:$B$1500=AU$1)+(전체당첨내역!$C$2:$C$1500=AU$1)+(전체당첨내역!$D$2:$D$1500=AU$1)+(전체당첨내역!$E$2:$E$1500=AU$1)+(전체당첨내역!$F$2:$F$1500=AU$1)+(전체당첨내역!$G$2:$G$1500=AU$1)))</f>
        <v>52</v>
      </c>
      <c r="AV2" s="25">
        <f>SUMPRODUCT((전체당첨내역!$A$2:$A$1500&gt;=(MAX(전체당첨내역!$A$2:$A$1500)-($B$1-1)))*((전체당첨내역!$B$2:$B$1500=AV$1)+(전체당첨내역!$C$2:$C$1500=AV$1)+(전체당첨내역!$D$2:$D$1500=AV$1)+(전체당첨내역!$E$2:$E$1500=AV$1)+(전체당첨내역!$F$2:$F$1500=AV$1)+(전체당첨내역!$G$2:$G$1500=AV$1)))</f>
        <v>57</v>
      </c>
      <c r="AW2" s="25">
        <f>SUMPRODUCT((전체당첨내역!$A$2:$A$1500&gt;=(MAX(전체당첨내역!$A$2:$A$1500)-($B$1-1)))*((전체당첨내역!$B$2:$B$1500=AW$1)+(전체당첨내역!$C$2:$C$1500=AW$1)+(전체당첨내역!$D$2:$D$1500=AW$1)+(전체당첨내역!$E$2:$E$1500=AW$1)+(전체당첨내역!$F$2:$F$1500=AW$1)+(전체당첨내역!$G$2:$G$1500=AW$1)))</f>
        <v>64</v>
      </c>
      <c r="AX2" s="25">
        <f>SUMPRODUCT((전체당첨내역!$A$2:$A$1500&gt;=(MAX(전체당첨내역!$A$2:$A$1500)-($B$1-1)))*((전체당첨내역!$B$2:$B$1500=AX$1)+(전체당첨내역!$C$2:$C$1500=AX$1)+(전체당첨내역!$D$2:$D$1500=AX$1)+(전체당첨내역!$E$2:$E$1500=AX$1)+(전체당첨내역!$F$2:$F$1500=AX$1)+(전체당첨내역!$G$2:$G$1500=AX$1)))</f>
        <v>55</v>
      </c>
      <c r="AY2" s="25">
        <f>SUMPRODUCT((전체당첨내역!$A$2:$A$1500&gt;=(MAX(전체당첨내역!$A$2:$A$1500)-($B$1-1)))*((전체당첨내역!$B$2:$B$1500=AY$1)+(전체당첨내역!$C$2:$C$1500=AY$1)+(전체당첨내역!$D$2:$D$1500=AY$1)+(전체당첨내역!$E$2:$E$1500=AY$1)+(전체당첨내역!$F$2:$F$1500=AY$1)+(전체당첨내역!$G$2:$G$1500=AY$1)))</f>
        <v>50</v>
      </c>
      <c r="AZ2" s="25">
        <f>SUMPRODUCT((전체당첨내역!$A$2:$A$1500&gt;=(MAX(전체당첨내역!$A$2:$A$1500)-($B$1-1)))*((전체당첨내역!$B$2:$B$1500=AZ$1)+(전체당첨내역!$C$2:$C$1500=AZ$1)+(전체당첨내역!$D$2:$D$1500=AZ$1)+(전체당첨내역!$E$2:$E$1500=AZ$1)+(전체당첨내역!$F$2:$F$1500=AZ$1)+(전체당첨내역!$G$2:$G$1500=AZ$1)))</f>
        <v>49</v>
      </c>
      <c r="BA2" s="25">
        <f>SUMPRODUCT((전체당첨내역!$A$2:$A$1500&gt;=(MAX(전체당첨내역!$A$2:$A$1500)-($B$1-1)))*((전체당첨내역!$B$2:$B$1500=BA$1)+(전체당첨내역!$C$2:$C$1500=BA$1)+(전체당첨내역!$D$2:$D$1500=BA$1)+(전체당첨내역!$E$2:$E$1500=BA$1)+(전체당첨내역!$F$2:$F$1500=BA$1)+(전체당첨내역!$G$2:$G$1500=BA$1)))</f>
        <v>51</v>
      </c>
      <c r="BB2" s="25">
        <f>SUMPRODUCT((전체당첨내역!$A$2:$A$1500&gt;=(MAX(전체당첨내역!$A$2:$A$1500)-($B$1-1)))*((전체당첨내역!$B$2:$B$1500=BB$1)+(전체당첨내역!$C$2:$C$1500=BB$1)+(전체당첨내역!$D$2:$D$1500=BB$1)+(전체당첨내역!$E$2:$E$1500=BB$1)+(전체당첨내역!$F$2:$F$1500=BB$1)+(전체당첨내역!$G$2:$G$1500=BB$1)))</f>
        <v>47</v>
      </c>
      <c r="BC2" s="25">
        <f>SUMPRODUCT((전체당첨내역!$A$2:$A$1500&gt;=(MAX(전체당첨내역!$A$2:$A$1500)-($B$1-1)))*((전체당첨내역!$B$2:$B$1500=BC$1)+(전체당첨내역!$C$2:$C$1500=BC$1)+(전체당첨내역!$D$2:$D$1500=BC$1)+(전체당첨내역!$E$2:$E$1500=BC$1)+(전체당첨내역!$F$2:$F$1500=BC$1)+(전체당첨내역!$G$2:$G$1500=BC$1)))</f>
        <v>57</v>
      </c>
      <c r="BD2" s="25">
        <f>SUMPRODUCT((전체당첨내역!$A$2:$A$1500&gt;=(MAX(전체당첨내역!$A$2:$A$1500)-($B$1-1)))*((전체당첨내역!$B$2:$B$1500=BD$1)+(전체당첨내역!$C$2:$C$1500=BD$1)+(전체당첨내역!$D$2:$D$1500=BD$1)+(전체당첨내역!$E$2:$E$1500=BD$1)+(전체당첨내역!$F$2:$F$1500=BD$1)+(전체당첨내역!$G$2:$G$1500=BD$1)))</f>
        <v>57</v>
      </c>
    </row>
    <row r="3" spans="1:56" ht="16.5" customHeight="1">
      <c r="A3" s="55" t="s">
        <v>1</v>
      </c>
      <c r="B3" s="22" t="s">
        <v>2</v>
      </c>
      <c r="K3" s="23" t="s">
        <v>3</v>
      </c>
      <c r="L3" s="25">
        <f>SUMPRODUCT((전체당첨내역!$A$2:$A$1500&gt;=(MAX(전체당첨내역!$A$2:$A$1500)-49))*((전체당첨내역!$B$2:$B$1500=L$1)+(전체당첨내역!$C$2:$C$1500=L$1)+(전체당첨내역!$D$2:$D$1500=L$1)+(전체당첨내역!$E$2:$E$1500=L$1)+(전체당첨내역!$F$2:$F$1500=L$1)+(전체당첨내역!$G$2:$G$1500=L$1)))</f>
        <v>8</v>
      </c>
      <c r="M3" s="25">
        <f>SUMPRODUCT((전체당첨내역!$A$2:$A$1500&gt;=(MAX(전체당첨내역!$A$2:$A$1500)-49))*((전체당첨내역!$B$2:$B$1500=M$1)+(전체당첨내역!$C$2:$C$1500=M$1)+(전체당첨내역!$D$2:$D$1500=M$1)+(전체당첨내역!$E$2:$E$1500=M$1)+(전체당첨내역!$F$2:$F$1500=M$1)+(전체당첨내역!$G$2:$G$1500=M$1)))</f>
        <v>7</v>
      </c>
      <c r="N3" s="25">
        <f>SUMPRODUCT((전체당첨내역!$A$2:$A$1500&gt;=(MAX(전체당첨내역!$A$2:$A$1500)-49))*((전체당첨내역!$B$2:$B$1500=N$1)+(전체당첨내역!$C$2:$C$1500=N$1)+(전체당첨내역!$D$2:$D$1500=N$1)+(전체당첨내역!$E$2:$E$1500=N$1)+(전체당첨내역!$F$2:$F$1500=N$1)+(전체당첨내역!$G$2:$G$1500=N$1)))</f>
        <v>7</v>
      </c>
      <c r="O3" s="25">
        <f>SUMPRODUCT((전체당첨내역!$A$2:$A$1500&gt;=(MAX(전체당첨내역!$A$2:$A$1500)-49))*((전체당첨내역!$B$2:$B$1500=O$1)+(전체당첨내역!$C$2:$C$1500=O$1)+(전체당첨내역!$D$2:$D$1500=O$1)+(전체당첨내역!$E$2:$E$1500=O$1)+(전체당첨내역!$F$2:$F$1500=O$1)+(전체당첨내역!$G$2:$G$1500=O$1)))</f>
        <v>6</v>
      </c>
      <c r="P3" s="25">
        <f>SUMPRODUCT((전체당첨내역!$A$2:$A$1500&gt;=(MAX(전체당첨내역!$A$2:$A$1500)-49))*((전체당첨내역!$B$2:$B$1500=P$1)+(전체당첨내역!$C$2:$C$1500=P$1)+(전체당첨내역!$D$2:$D$1500=P$1)+(전체당첨내역!$E$2:$E$1500=P$1)+(전체당첨내역!$F$2:$F$1500=P$1)+(전체당첨내역!$G$2:$G$1500=P$1)))</f>
        <v>4</v>
      </c>
      <c r="Q3" s="25">
        <f>SUMPRODUCT((전체당첨내역!$A$2:$A$1500&gt;=(MAX(전체당첨내역!$A$2:$A$1500)-49))*((전체당첨내역!$B$2:$B$1500=Q$1)+(전체당첨내역!$C$2:$C$1500=Q$1)+(전체당첨내역!$D$2:$D$1500=Q$1)+(전체당첨내역!$E$2:$E$1500=Q$1)+(전체당첨내역!$F$2:$F$1500=Q$1)+(전체당첨내역!$G$2:$G$1500=Q$1)))</f>
        <v>5</v>
      </c>
      <c r="R3" s="25">
        <f>SUMPRODUCT((전체당첨내역!$A$2:$A$1500&gt;=(MAX(전체당첨내역!$A$2:$A$1500)-49))*((전체당첨내역!$B$2:$B$1500=R$1)+(전체당첨내역!$C$2:$C$1500=R$1)+(전체당첨내역!$D$2:$D$1500=R$1)+(전체당첨내역!$E$2:$E$1500=R$1)+(전체당첨내역!$F$2:$F$1500=R$1)+(전체당첨내역!$G$2:$G$1500=R$1)))</f>
        <v>6</v>
      </c>
      <c r="S3" s="25">
        <f>SUMPRODUCT((전체당첨내역!$A$2:$A$1500&gt;=(MAX(전체당첨내역!$A$2:$A$1500)-49))*((전체당첨내역!$B$2:$B$1500=S$1)+(전체당첨내역!$C$2:$C$1500=S$1)+(전체당첨내역!$D$2:$D$1500=S$1)+(전체당첨내역!$E$2:$E$1500=S$1)+(전체당첨내역!$F$2:$F$1500=S$1)+(전체당첨내역!$G$2:$G$1500=S$1)))</f>
        <v>6</v>
      </c>
      <c r="T3" s="25">
        <f>SUMPRODUCT((전체당첨내역!$A$2:$A$1500&gt;=(MAX(전체당첨내역!$A$2:$A$1500)-49))*((전체당첨내역!$B$2:$B$1500=T$1)+(전체당첨내역!$C$2:$C$1500=T$1)+(전체당첨내역!$D$2:$D$1500=T$1)+(전체당첨내역!$E$2:$E$1500=T$1)+(전체당첨내역!$F$2:$F$1500=T$1)+(전체당첨내역!$G$2:$G$1500=T$1)))</f>
        <v>6</v>
      </c>
      <c r="U3" s="25">
        <f>SUMPRODUCT((전체당첨내역!$A$2:$A$1500&gt;=(MAX(전체당첨내역!$A$2:$A$1500)-49))*((전체당첨내역!$B$2:$B$1500=U$1)+(전체당첨내역!$C$2:$C$1500=U$1)+(전체당첨내역!$D$2:$D$1500=U$1)+(전체당첨내역!$E$2:$E$1500=U$1)+(전체당첨내역!$F$2:$F$1500=U$1)+(전체당첨내역!$G$2:$G$1500=U$1)))</f>
        <v>6</v>
      </c>
      <c r="V3" s="25">
        <f>SUMPRODUCT((전체당첨내역!$A$2:$A$1500&gt;=(MAX(전체당첨내역!$A$2:$A$1500)-49))*((전체당첨내역!$B$2:$B$1500=V$1)+(전체당첨내역!$C$2:$C$1500=V$1)+(전체당첨내역!$D$2:$D$1500=V$1)+(전체당첨내역!$E$2:$E$1500=V$1)+(전체당첨내역!$F$2:$F$1500=V$1)+(전체당첨내역!$G$2:$G$1500=V$1)))</f>
        <v>5</v>
      </c>
      <c r="W3" s="25">
        <f>SUMPRODUCT((전체당첨내역!$A$2:$A$1500&gt;=(MAX(전체당첨내역!$A$2:$A$1500)-49))*((전체당첨내역!$B$2:$B$1500=W$1)+(전체당첨내역!$C$2:$C$1500=W$1)+(전체당첨내역!$D$2:$D$1500=W$1)+(전체당첨내역!$E$2:$E$1500=W$1)+(전체당첨내역!$F$2:$F$1500=W$1)+(전체당첨내역!$G$2:$G$1500=W$1)))</f>
        <v>5</v>
      </c>
      <c r="X3" s="25">
        <f>SUMPRODUCT((전체당첨내역!$A$2:$A$1500&gt;=(MAX(전체당첨내역!$A$2:$A$1500)-49))*((전체당첨내역!$B$2:$B$1500=X$1)+(전체당첨내역!$C$2:$C$1500=X$1)+(전체당첨내역!$D$2:$D$1500=X$1)+(전체당첨내역!$E$2:$E$1500=X$1)+(전체당첨내역!$F$2:$F$1500=X$1)+(전체당첨내역!$G$2:$G$1500=X$1)))</f>
        <v>10</v>
      </c>
      <c r="Y3" s="25">
        <f>SUMPRODUCT((전체당첨내역!$A$2:$A$1500&gt;=(MAX(전체당첨내역!$A$2:$A$1500)-49))*((전체당첨내역!$B$2:$B$1500=Y$1)+(전체당첨내역!$C$2:$C$1500=Y$1)+(전체당첨내역!$D$2:$D$1500=Y$1)+(전체당첨내역!$E$2:$E$1500=Y$1)+(전체당첨내역!$F$2:$F$1500=Y$1)+(전체당첨내역!$G$2:$G$1500=Y$1)))</f>
        <v>3</v>
      </c>
      <c r="Z3" s="25">
        <f>SUMPRODUCT((전체당첨내역!$A$2:$A$1500&gt;=(MAX(전체당첨내역!$A$2:$A$1500)-49))*((전체당첨내역!$B$2:$B$1500=Z$1)+(전체당첨내역!$C$2:$C$1500=Z$1)+(전체당첨내역!$D$2:$D$1500=Z$1)+(전체당첨내역!$E$2:$E$1500=Z$1)+(전체당첨내역!$F$2:$F$1500=Z$1)+(전체당첨내역!$G$2:$G$1500=Z$1)))</f>
        <v>11</v>
      </c>
      <c r="AA3" s="25">
        <f>SUMPRODUCT((전체당첨내역!$A$2:$A$1500&gt;=(MAX(전체당첨내역!$A$2:$A$1500)-49))*((전체당첨내역!$B$2:$B$1500=AA$1)+(전체당첨내역!$C$2:$C$1500=AA$1)+(전체당첨내역!$D$2:$D$1500=AA$1)+(전체당첨내역!$E$2:$E$1500=AA$1)+(전체당첨내역!$F$2:$F$1500=AA$1)+(전체당첨내역!$G$2:$G$1500=AA$1)))</f>
        <v>8</v>
      </c>
      <c r="AB3" s="25">
        <f>SUMPRODUCT((전체당첨내역!$A$2:$A$1500&gt;=(MAX(전체당첨내역!$A$2:$A$1500)-49))*((전체당첨내역!$B$2:$B$1500=AB$1)+(전체당첨내역!$C$2:$C$1500=AB$1)+(전체당첨내역!$D$2:$D$1500=AB$1)+(전체당첨내역!$E$2:$E$1500=AB$1)+(전체당첨내역!$F$2:$F$1500=AB$1)+(전체당첨내역!$G$2:$G$1500=AB$1)))</f>
        <v>5</v>
      </c>
      <c r="AC3" s="25">
        <f>SUMPRODUCT((전체당첨내역!$A$2:$A$1500&gt;=(MAX(전체당첨내역!$A$2:$A$1500)-49))*((전체당첨내역!$B$2:$B$1500=AC$1)+(전체당첨내역!$C$2:$C$1500=AC$1)+(전체당첨내역!$D$2:$D$1500=AC$1)+(전체당첨내역!$E$2:$E$1500=AC$1)+(전체당첨내역!$F$2:$F$1500=AC$1)+(전체당첨내역!$G$2:$G$1500=AC$1)))</f>
        <v>8</v>
      </c>
      <c r="AD3" s="25">
        <f>SUMPRODUCT((전체당첨내역!$A$2:$A$1500&gt;=(MAX(전체당첨내역!$A$2:$A$1500)-49))*((전체당첨내역!$B$2:$B$1500=AD$1)+(전체당첨내역!$C$2:$C$1500=AD$1)+(전체당첨내역!$D$2:$D$1500=AD$1)+(전체당첨내역!$E$2:$E$1500=AD$1)+(전체당첨내역!$F$2:$F$1500=AD$1)+(전체당첨내역!$G$2:$G$1500=AD$1)))</f>
        <v>6</v>
      </c>
      <c r="AE3" s="25">
        <f>SUMPRODUCT((전체당첨내역!$A$2:$A$1500&gt;=(MAX(전체당첨내역!$A$2:$A$1500)-49))*((전체당첨내역!$B$2:$B$1500=AE$1)+(전체당첨내역!$C$2:$C$1500=AE$1)+(전체당첨내역!$D$2:$D$1500=AE$1)+(전체당첨내역!$E$2:$E$1500=AE$1)+(전체당첨내역!$F$2:$F$1500=AE$1)+(전체당첨내역!$G$2:$G$1500=AE$1)))</f>
        <v>7</v>
      </c>
      <c r="AF3" s="25">
        <f>SUMPRODUCT((전체당첨내역!$A$2:$A$1500&gt;=(MAX(전체당첨내역!$A$2:$A$1500)-49))*((전체당첨내역!$B$2:$B$1500=AF$1)+(전체당첨내역!$C$2:$C$1500=AF$1)+(전체당첨내역!$D$2:$D$1500=AF$1)+(전체당첨내역!$E$2:$E$1500=AF$1)+(전체당첨내역!$F$2:$F$1500=AF$1)+(전체당첨내역!$G$2:$G$1500=AF$1)))</f>
        <v>4</v>
      </c>
      <c r="AG3" s="25">
        <f>SUMPRODUCT((전체당첨내역!$A$2:$A$1500&gt;=(MAX(전체당첨내역!$A$2:$A$1500)-49))*((전체당첨내역!$B$2:$B$1500=AG$1)+(전체당첨내역!$C$2:$C$1500=AG$1)+(전체당첨내역!$D$2:$D$1500=AG$1)+(전체당첨내역!$E$2:$E$1500=AG$1)+(전체당첨내역!$F$2:$F$1500=AG$1)+(전체당첨내역!$G$2:$G$1500=AG$1)))</f>
        <v>6</v>
      </c>
      <c r="AH3" s="25">
        <f>SUMPRODUCT((전체당첨내역!$A$2:$A$1500&gt;=(MAX(전체당첨내역!$A$2:$A$1500)-49))*((전체당첨내역!$B$2:$B$1500=AH$1)+(전체당첨내역!$C$2:$C$1500=AH$1)+(전체당첨내역!$D$2:$D$1500=AH$1)+(전체당첨내역!$E$2:$E$1500=AH$1)+(전체당첨내역!$F$2:$F$1500=AH$1)+(전체당첨내역!$G$2:$G$1500=AH$1)))</f>
        <v>5</v>
      </c>
      <c r="AI3" s="25">
        <f>SUMPRODUCT((전체당첨내역!$A$2:$A$1500&gt;=(MAX(전체당첨내역!$A$2:$A$1500)-49))*((전체당첨내역!$B$2:$B$1500=AI$1)+(전체당첨내역!$C$2:$C$1500=AI$1)+(전체당첨내역!$D$2:$D$1500=AI$1)+(전체당첨내역!$E$2:$E$1500=AI$1)+(전체당첨내역!$F$2:$F$1500=AI$1)+(전체당첨내역!$G$2:$G$1500=AI$1)))</f>
        <v>9</v>
      </c>
      <c r="AJ3" s="25">
        <f>SUMPRODUCT((전체당첨내역!$A$2:$A$1500&gt;=(MAX(전체당첨내역!$A$2:$A$1500)-49))*((전체당첨내역!$B$2:$B$1500=AJ$1)+(전체당첨내역!$C$2:$C$1500=AJ$1)+(전체당첨내역!$D$2:$D$1500=AJ$1)+(전체당첨내역!$E$2:$E$1500=AJ$1)+(전체당첨내역!$F$2:$F$1500=AJ$1)+(전체당첨내역!$G$2:$G$1500=AJ$1)))</f>
        <v>6</v>
      </c>
      <c r="AK3" s="25">
        <f>SUMPRODUCT((전체당첨내역!$A$2:$A$1500&gt;=(MAX(전체당첨내역!$A$2:$A$1500)-49))*((전체당첨내역!$B$2:$B$1500=AK$1)+(전체당첨내역!$C$2:$C$1500=AK$1)+(전체당첨내역!$D$2:$D$1500=AK$1)+(전체당첨내역!$E$2:$E$1500=AK$1)+(전체당첨내역!$F$2:$F$1500=AK$1)+(전체당첨내역!$G$2:$G$1500=AK$1)))</f>
        <v>5</v>
      </c>
      <c r="AL3" s="25">
        <f>SUMPRODUCT((전체당첨내역!$A$2:$A$1500&gt;=(MAX(전체당첨내역!$A$2:$A$1500)-49))*((전체당첨내역!$B$2:$B$1500=AL$1)+(전체당첨내역!$C$2:$C$1500=AL$1)+(전체당첨내역!$D$2:$D$1500=AL$1)+(전체당첨내역!$E$2:$E$1500=AL$1)+(전체당첨내역!$F$2:$F$1500=AL$1)+(전체당첨내역!$G$2:$G$1500=AL$1)))</f>
        <v>10</v>
      </c>
      <c r="AM3" s="25">
        <f>SUMPRODUCT((전체당첨내역!$A$2:$A$1500&gt;=(MAX(전체당첨내역!$A$2:$A$1500)-49))*((전체당첨내역!$B$2:$B$1500=AM$1)+(전체당첨내역!$C$2:$C$1500=AM$1)+(전체당첨내역!$D$2:$D$1500=AM$1)+(전체당첨내역!$E$2:$E$1500=AM$1)+(전체당첨내역!$F$2:$F$1500=AM$1)+(전체당첨내역!$G$2:$G$1500=AM$1)))</f>
        <v>8</v>
      </c>
      <c r="AN3" s="25">
        <f>SUMPRODUCT((전체당첨내역!$A$2:$A$1500&gt;=(MAX(전체당첨내역!$A$2:$A$1500)-49))*((전체당첨내역!$B$2:$B$1500=AN$1)+(전체당첨내역!$C$2:$C$1500=AN$1)+(전체당첨내역!$D$2:$D$1500=AN$1)+(전체당첨내역!$E$2:$E$1500=AN$1)+(전체당첨내역!$F$2:$F$1500=AN$1)+(전체당첨내역!$G$2:$G$1500=AN$1)))</f>
        <v>6</v>
      </c>
      <c r="AO3" s="25">
        <f>SUMPRODUCT((전체당첨내역!$A$2:$A$1500&gt;=(MAX(전체당첨내역!$A$2:$A$1500)-49))*((전체당첨내역!$B$2:$B$1500=AO$1)+(전체당첨내역!$C$2:$C$1500=AO$1)+(전체당첨내역!$D$2:$D$1500=AO$1)+(전체당첨내역!$E$2:$E$1500=AO$1)+(전체당첨내역!$F$2:$F$1500=AO$1)+(전체당첨내역!$G$2:$G$1500=AO$1)))</f>
        <v>7</v>
      </c>
      <c r="AP3" s="25">
        <f>SUMPRODUCT((전체당첨내역!$A$2:$A$1500&gt;=(MAX(전체당첨내역!$A$2:$A$1500)-49))*((전체당첨내역!$B$2:$B$1500=AP$1)+(전체당첨내역!$C$2:$C$1500=AP$1)+(전체당첨내역!$D$2:$D$1500=AP$1)+(전체당첨내역!$E$2:$E$1500=AP$1)+(전체당첨내역!$F$2:$F$1500=AP$1)+(전체당첨내역!$G$2:$G$1500=AP$1)))</f>
        <v>11</v>
      </c>
      <c r="AQ3" s="25">
        <f>SUMPRODUCT((전체당첨내역!$A$2:$A$1500&gt;=(MAX(전체당첨내역!$A$2:$A$1500)-49))*((전체당첨내역!$B$2:$B$1500=AQ$1)+(전체당첨내역!$C$2:$C$1500=AQ$1)+(전체당첨내역!$D$2:$D$1500=AQ$1)+(전체당첨내역!$E$2:$E$1500=AQ$1)+(전체당첨내역!$F$2:$F$1500=AQ$1)+(전체당첨내역!$G$2:$G$1500=AQ$1)))</f>
        <v>7</v>
      </c>
      <c r="AR3" s="25">
        <f>SUMPRODUCT((전체당첨내역!$A$2:$A$1500&gt;=(MAX(전체당첨내역!$A$2:$A$1500)-49))*((전체당첨내역!$B$2:$B$1500=AR$1)+(전체당첨내역!$C$2:$C$1500=AR$1)+(전체당첨내역!$D$2:$D$1500=AR$1)+(전체당첨내역!$E$2:$E$1500=AR$1)+(전체당첨내역!$F$2:$F$1500=AR$1)+(전체당첨내역!$G$2:$G$1500=AR$1)))</f>
        <v>7</v>
      </c>
      <c r="AS3" s="25">
        <f>SUMPRODUCT((전체당첨내역!$A$2:$A$1500&gt;=(MAX(전체당첨내역!$A$2:$A$1500)-49))*((전체당첨내역!$B$2:$B$1500=AS$1)+(전체당첨내역!$C$2:$C$1500=AS$1)+(전체당첨내역!$D$2:$D$1500=AS$1)+(전체당첨내역!$E$2:$E$1500=AS$1)+(전체당첨내역!$F$2:$F$1500=AS$1)+(전체당첨내역!$G$2:$G$1500=AS$1)))</f>
        <v>6</v>
      </c>
      <c r="AT3" s="25">
        <f>SUMPRODUCT((전체당첨내역!$A$2:$A$1500&gt;=(MAX(전체당첨내역!$A$2:$A$1500)-49))*((전체당첨내역!$B$2:$B$1500=AT$1)+(전체당첨내역!$C$2:$C$1500=AT$1)+(전체당첨내역!$D$2:$D$1500=AT$1)+(전체당첨내역!$E$2:$E$1500=AT$1)+(전체당첨내역!$F$2:$F$1500=AT$1)+(전체당첨내역!$G$2:$G$1500=AT$1)))</f>
        <v>6</v>
      </c>
      <c r="AU3" s="25">
        <f>SUMPRODUCT((전체당첨내역!$A$2:$A$1500&gt;=(MAX(전체당첨내역!$A$2:$A$1500)-49))*((전체당첨내역!$B$2:$B$1500=AU$1)+(전체당첨내역!$C$2:$C$1500=AU$1)+(전체당첨내역!$D$2:$D$1500=AU$1)+(전체당첨내역!$E$2:$E$1500=AU$1)+(전체당첨내역!$F$2:$F$1500=AU$1)+(전체당첨내역!$G$2:$G$1500=AU$1)))</f>
        <v>7</v>
      </c>
      <c r="AV3" s="25">
        <f>SUMPRODUCT((전체당첨내역!$A$2:$A$1500&gt;=(MAX(전체당첨내역!$A$2:$A$1500)-49))*((전체당첨내역!$B$2:$B$1500=AV$1)+(전체당첨내역!$C$2:$C$1500=AV$1)+(전체당첨내역!$D$2:$D$1500=AV$1)+(전체당첨내역!$E$2:$E$1500=AV$1)+(전체당첨내역!$F$2:$F$1500=AV$1)+(전체당첨내역!$G$2:$G$1500=AV$1)))</f>
        <v>6</v>
      </c>
      <c r="AW3" s="25">
        <f>SUMPRODUCT((전체당첨내역!$A$2:$A$1500&gt;=(MAX(전체당첨내역!$A$2:$A$1500)-49))*((전체당첨내역!$B$2:$B$1500=AW$1)+(전체당첨내역!$C$2:$C$1500=AW$1)+(전체당첨내역!$D$2:$D$1500=AW$1)+(전체당첨내역!$E$2:$E$1500=AW$1)+(전체당첨내역!$F$2:$F$1500=AW$1)+(전체당첨내역!$G$2:$G$1500=AW$1)))</f>
        <v>10</v>
      </c>
      <c r="AX3" s="25">
        <f>SUMPRODUCT((전체당첨내역!$A$2:$A$1500&gt;=(MAX(전체당첨내역!$A$2:$A$1500)-49))*((전체당첨내역!$B$2:$B$1500=AX$1)+(전체당첨내역!$C$2:$C$1500=AX$1)+(전체당첨내역!$D$2:$D$1500=AX$1)+(전체당첨내역!$E$2:$E$1500=AX$1)+(전체당첨내역!$F$2:$F$1500=AX$1)+(전체당첨내역!$G$2:$G$1500=AX$1)))</f>
        <v>6</v>
      </c>
      <c r="AY3" s="25">
        <f>SUMPRODUCT((전체당첨내역!$A$2:$A$1500&gt;=(MAX(전체당첨내역!$A$2:$A$1500)-49))*((전체당첨내역!$B$2:$B$1500=AY$1)+(전체당첨내역!$C$2:$C$1500=AY$1)+(전체당첨내역!$D$2:$D$1500=AY$1)+(전체당첨내역!$E$2:$E$1500=AY$1)+(전체당첨내역!$F$2:$F$1500=AY$1)+(전체당첨내역!$G$2:$G$1500=AY$1)))</f>
        <v>5</v>
      </c>
      <c r="AZ3" s="25">
        <f>SUMPRODUCT((전체당첨내역!$A$2:$A$1500&gt;=(MAX(전체당첨내역!$A$2:$A$1500)-49))*((전체당첨내역!$B$2:$B$1500=AZ$1)+(전체당첨내역!$C$2:$C$1500=AZ$1)+(전체당첨내역!$D$2:$D$1500=AZ$1)+(전체당첨내역!$E$2:$E$1500=AZ$1)+(전체당첨내역!$F$2:$F$1500=AZ$1)+(전체당첨내역!$G$2:$G$1500=AZ$1)))</f>
        <v>7</v>
      </c>
      <c r="BA3" s="25">
        <f>SUMPRODUCT((전체당첨내역!$A$2:$A$1500&gt;=(MAX(전체당첨내역!$A$2:$A$1500)-49))*((전체당첨내역!$B$2:$B$1500=BA$1)+(전체당첨내역!$C$2:$C$1500=BA$1)+(전체당첨내역!$D$2:$D$1500=BA$1)+(전체당첨내역!$E$2:$E$1500=BA$1)+(전체당첨내역!$F$2:$F$1500=BA$1)+(전체당첨내역!$G$2:$G$1500=BA$1)))</f>
        <v>7</v>
      </c>
      <c r="BB3" s="25">
        <f>SUMPRODUCT((전체당첨내역!$A$2:$A$1500&gt;=(MAX(전체당첨내역!$A$2:$A$1500)-49))*((전체당첨내역!$B$2:$B$1500=BB$1)+(전체당첨내역!$C$2:$C$1500=BB$1)+(전체당첨내역!$D$2:$D$1500=BB$1)+(전체당첨내역!$E$2:$E$1500=BB$1)+(전체당첨내역!$F$2:$F$1500=BB$1)+(전체당첨내역!$G$2:$G$1500=BB$1)))</f>
        <v>6</v>
      </c>
      <c r="BC3" s="25">
        <f>SUMPRODUCT((전체당첨내역!$A$2:$A$1500&gt;=(MAX(전체당첨내역!$A$2:$A$1500)-49))*((전체당첨내역!$B$2:$B$1500=BC$1)+(전체당첨내역!$C$2:$C$1500=BC$1)+(전체당첨내역!$D$2:$D$1500=BC$1)+(전체당첨내역!$E$2:$E$1500=BC$1)+(전체당첨내역!$F$2:$F$1500=BC$1)+(전체당첨내역!$G$2:$G$1500=BC$1)))</f>
        <v>8</v>
      </c>
      <c r="BD3" s="25">
        <f>SUMPRODUCT((전체당첨내역!$A$2:$A$1500&gt;=(MAX(전체당첨내역!$A$2:$A$1500)-49))*((전체당첨내역!$B$2:$B$1500=BD$1)+(전체당첨내역!$C$2:$C$1500=BD$1)+(전체당첨내역!$D$2:$D$1500=BD$1)+(전체당첨내역!$E$2:$E$1500=BD$1)+(전체당첨내역!$F$2:$F$1500=BD$1)+(전체당첨내역!$G$2:$G$1500=BD$1)))</f>
        <v>6</v>
      </c>
    </row>
    <row r="4" spans="1:56" ht="16.5" customHeight="1">
      <c r="A4" s="54">
        <v>1</v>
      </c>
      <c r="B4" s="26">
        <f>INDEX($L$1:$BD$1,MATCH(A4,$L$5:$BD$5,0))</f>
        <v>6</v>
      </c>
      <c r="K4" s="23" t="s">
        <v>4</v>
      </c>
      <c r="L4" s="28">
        <f t="shared" ref="L4:BD4" si="0">(RANK(L$3,$L$3:$BD$3,0)+COUNTIFS($L$3:$BD$3,L$3,$L$1:$BD$1,"&lt;"&amp;L$1))-(RANK(L$2,$L$2:$BD$2,0)+COUNTIFS($L$2:$BD$2,L$2,$L$1:$BD$1,"&lt;"&amp;L$1))</f>
        <v>-26</v>
      </c>
      <c r="M4" s="28">
        <f t="shared" si="0"/>
        <v>-28</v>
      </c>
      <c r="N4" s="28">
        <f t="shared" si="0"/>
        <v>9</v>
      </c>
      <c r="O4" s="28">
        <f t="shared" si="0"/>
        <v>-18</v>
      </c>
      <c r="P4" s="28">
        <f t="shared" si="0"/>
        <v>-2</v>
      </c>
      <c r="Q4" s="28">
        <f t="shared" si="0"/>
        <v>30</v>
      </c>
      <c r="R4" s="28">
        <f t="shared" si="0"/>
        <v>14</v>
      </c>
      <c r="S4" s="28">
        <f t="shared" si="0"/>
        <v>-19</v>
      </c>
      <c r="T4" s="28">
        <f t="shared" si="0"/>
        <v>-12</v>
      </c>
      <c r="U4" s="28">
        <f t="shared" si="0"/>
        <v>-18</v>
      </c>
      <c r="V4" s="28">
        <f t="shared" si="0"/>
        <v>0</v>
      </c>
      <c r="W4" s="28">
        <f t="shared" si="0"/>
        <v>29</v>
      </c>
      <c r="X4" s="28">
        <f t="shared" si="0"/>
        <v>1</v>
      </c>
      <c r="Y4" s="28">
        <f t="shared" si="0"/>
        <v>17</v>
      </c>
      <c r="Z4" s="28">
        <f t="shared" si="0"/>
        <v>-14</v>
      </c>
      <c r="AA4" s="28">
        <f t="shared" si="0"/>
        <v>7</v>
      </c>
      <c r="AB4" s="28">
        <f t="shared" si="0"/>
        <v>10</v>
      </c>
      <c r="AC4" s="28">
        <f t="shared" si="0"/>
        <v>4</v>
      </c>
      <c r="AD4" s="28">
        <f t="shared" si="0"/>
        <v>3</v>
      </c>
      <c r="AE4" s="28">
        <f t="shared" si="0"/>
        <v>-20</v>
      </c>
      <c r="AF4" s="28">
        <f t="shared" si="0"/>
        <v>25</v>
      </c>
      <c r="AG4" s="28">
        <f t="shared" si="0"/>
        <v>17</v>
      </c>
      <c r="AH4" s="28">
        <f t="shared" si="0"/>
        <v>10</v>
      </c>
      <c r="AI4" s="28">
        <f t="shared" si="0"/>
        <v>-14</v>
      </c>
      <c r="AJ4" s="28">
        <f t="shared" si="0"/>
        <v>-16</v>
      </c>
      <c r="AK4" s="28">
        <f t="shared" si="0"/>
        <v>16</v>
      </c>
      <c r="AL4" s="28">
        <f t="shared" si="0"/>
        <v>-12</v>
      </c>
      <c r="AM4" s="28">
        <f t="shared" si="0"/>
        <v>-7</v>
      </c>
      <c r="AN4" s="28">
        <f t="shared" si="0"/>
        <v>3</v>
      </c>
      <c r="AO4" s="28">
        <f t="shared" si="0"/>
        <v>-3</v>
      </c>
      <c r="AP4" s="28">
        <f t="shared" si="0"/>
        <v>-19</v>
      </c>
      <c r="AQ4" s="28">
        <f t="shared" si="0"/>
        <v>-15</v>
      </c>
      <c r="AR4" s="28">
        <f t="shared" si="0"/>
        <v>6</v>
      </c>
      <c r="AS4" s="28">
        <f t="shared" si="0"/>
        <v>6</v>
      </c>
      <c r="AT4" s="28">
        <f t="shared" si="0"/>
        <v>24</v>
      </c>
      <c r="AU4" s="28">
        <f t="shared" si="0"/>
        <v>-9</v>
      </c>
      <c r="AV4" s="28">
        <f t="shared" si="0"/>
        <v>20</v>
      </c>
      <c r="AW4" s="28">
        <f t="shared" si="0"/>
        <v>2</v>
      </c>
      <c r="AX4" s="28">
        <f t="shared" si="0"/>
        <v>11</v>
      </c>
      <c r="AY4" s="28">
        <f t="shared" si="0"/>
        <v>7</v>
      </c>
      <c r="AZ4" s="28">
        <f t="shared" si="0"/>
        <v>-19</v>
      </c>
      <c r="BA4" s="28">
        <f t="shared" si="0"/>
        <v>-12</v>
      </c>
      <c r="BB4" s="28">
        <f t="shared" si="0"/>
        <v>-7</v>
      </c>
      <c r="BC4" s="28">
        <f t="shared" si="0"/>
        <v>-2</v>
      </c>
      <c r="BD4" s="28">
        <f t="shared" si="0"/>
        <v>21</v>
      </c>
    </row>
    <row r="5" spans="1:56" ht="16.5" customHeight="1">
      <c r="A5" s="54">
        <v>2</v>
      </c>
      <c r="B5" s="26">
        <f>INDEX($L$1:$BD$1,MATCH(A5,$L$5:$BD$5,0))</f>
        <v>12</v>
      </c>
      <c r="K5" s="23" t="s">
        <v>5</v>
      </c>
      <c r="L5" s="25">
        <f t="shared" ref="L5:BD5" si="1">RANK(L4,$L$4:$BD$4,0)+COUNTIFS($L$4:$BD$4,L4,$L$1:$BD$1,"&lt;"&amp;L$1)</f>
        <v>44</v>
      </c>
      <c r="M5" s="25">
        <f t="shared" si="1"/>
        <v>45</v>
      </c>
      <c r="N5" s="25">
        <f t="shared" si="1"/>
        <v>14</v>
      </c>
      <c r="O5" s="25">
        <f t="shared" si="1"/>
        <v>38</v>
      </c>
      <c r="P5" s="25">
        <f t="shared" si="1"/>
        <v>25</v>
      </c>
      <c r="Q5" s="25">
        <f t="shared" si="1"/>
        <v>1</v>
      </c>
      <c r="R5" s="25">
        <f t="shared" si="1"/>
        <v>10</v>
      </c>
      <c r="S5" s="25">
        <f t="shared" si="1"/>
        <v>40</v>
      </c>
      <c r="T5" s="25">
        <f t="shared" si="1"/>
        <v>31</v>
      </c>
      <c r="U5" s="25">
        <f t="shared" si="1"/>
        <v>39</v>
      </c>
      <c r="V5" s="25">
        <f t="shared" si="1"/>
        <v>24</v>
      </c>
      <c r="W5" s="25">
        <f t="shared" si="1"/>
        <v>2</v>
      </c>
      <c r="X5" s="25">
        <f t="shared" si="1"/>
        <v>23</v>
      </c>
      <c r="Y5" s="25">
        <f t="shared" si="1"/>
        <v>7</v>
      </c>
      <c r="Z5" s="25">
        <f t="shared" si="1"/>
        <v>34</v>
      </c>
      <c r="AA5" s="25">
        <f t="shared" si="1"/>
        <v>15</v>
      </c>
      <c r="AB5" s="25">
        <f t="shared" si="1"/>
        <v>12</v>
      </c>
      <c r="AC5" s="25">
        <f t="shared" si="1"/>
        <v>19</v>
      </c>
      <c r="AD5" s="25">
        <f t="shared" si="1"/>
        <v>20</v>
      </c>
      <c r="AE5" s="25">
        <f t="shared" si="1"/>
        <v>43</v>
      </c>
      <c r="AF5" s="25">
        <f t="shared" si="1"/>
        <v>3</v>
      </c>
      <c r="AG5" s="25">
        <f t="shared" si="1"/>
        <v>8</v>
      </c>
      <c r="AH5" s="25">
        <f t="shared" si="1"/>
        <v>13</v>
      </c>
      <c r="AI5" s="25">
        <f t="shared" si="1"/>
        <v>35</v>
      </c>
      <c r="AJ5" s="25">
        <f t="shared" si="1"/>
        <v>37</v>
      </c>
      <c r="AK5" s="25">
        <f t="shared" si="1"/>
        <v>9</v>
      </c>
      <c r="AL5" s="25">
        <f t="shared" si="1"/>
        <v>32</v>
      </c>
      <c r="AM5" s="25">
        <f t="shared" si="1"/>
        <v>28</v>
      </c>
      <c r="AN5" s="25">
        <f t="shared" si="1"/>
        <v>21</v>
      </c>
      <c r="AO5" s="25">
        <f t="shared" si="1"/>
        <v>27</v>
      </c>
      <c r="AP5" s="25">
        <f t="shared" si="1"/>
        <v>41</v>
      </c>
      <c r="AQ5" s="25">
        <f t="shared" si="1"/>
        <v>36</v>
      </c>
      <c r="AR5" s="25">
        <f t="shared" si="1"/>
        <v>17</v>
      </c>
      <c r="AS5" s="25">
        <f t="shared" si="1"/>
        <v>18</v>
      </c>
      <c r="AT5" s="25">
        <f t="shared" si="1"/>
        <v>4</v>
      </c>
      <c r="AU5" s="25">
        <f t="shared" si="1"/>
        <v>30</v>
      </c>
      <c r="AV5" s="25">
        <f t="shared" si="1"/>
        <v>6</v>
      </c>
      <c r="AW5" s="25">
        <f t="shared" si="1"/>
        <v>22</v>
      </c>
      <c r="AX5" s="25">
        <f t="shared" si="1"/>
        <v>11</v>
      </c>
      <c r="AY5" s="25">
        <f t="shared" si="1"/>
        <v>16</v>
      </c>
      <c r="AZ5" s="25">
        <f t="shared" si="1"/>
        <v>42</v>
      </c>
      <c r="BA5" s="25">
        <f t="shared" si="1"/>
        <v>33</v>
      </c>
      <c r="BB5" s="25">
        <f t="shared" si="1"/>
        <v>29</v>
      </c>
      <c r="BC5" s="25">
        <f t="shared" si="1"/>
        <v>26</v>
      </c>
      <c r="BD5" s="25">
        <f t="shared" si="1"/>
        <v>5</v>
      </c>
    </row>
    <row r="6" spans="1:56" ht="16.5" customHeight="1">
      <c r="A6" s="54">
        <v>3</v>
      </c>
      <c r="B6" s="26">
        <f>INDEX($L$1:$BD$1,MATCH(A6,$L$5:$BD$5,0))</f>
        <v>21</v>
      </c>
      <c r="K6" s="23" t="s">
        <v>6</v>
      </c>
      <c r="L6" s="88">
        <f>SUMPRODUCT(($L$13:$L$62=$B$13:$B$62)+($L$13:$L$62=$C$13:$C$62)+($L$13:$L$62=$D$13:$D$62)+($L$13:$L$62=$E$13:$E$62)+($L$13:$L$62=$F$13:$F$62)+($L$13:$L$62=$G$13:$G$62))</f>
        <v>8</v>
      </c>
      <c r="M6" s="88">
        <f>SUMPRODUCT(($M$13:$M$62=$B$13:$B$62)+($M$13:$M$62=$C$13:$C$62)+($M$13:$M$62=$D$13:$D$62)+($M$13:$M$62=$E$13:$E$62)+($M$13:$M$62=$F$13:$F$62)+($M$13:$M$62=$G$13:$G$62))</f>
        <v>8</v>
      </c>
      <c r="N6" s="88">
        <f>SUMPRODUCT(($N$13:$N$62=$B$13:$B$62)+($N$13:$N$62=$C$13:$C$62)+($N$13:$N$62=$D$13:$D$62)+($N$13:$N$62=$E$13:$E$62)+($N$13:$N$62=$F$13:$F$62)+($N$13:$N$62=$G$13:$G$62))</f>
        <v>11</v>
      </c>
      <c r="O6" s="88">
        <f>SUMPRODUCT(($O$13:$O$62=$B$13:$B$62)+($O$13:$O$62=$C$13:$C$62)+($O$13:$O$62=$D$13:$D$62)+($O$13:$O$62=$E$13:$E$62)+($O$13:$O$62=$F$13:$F$62)+($O$13:$O$62=$G$13:$G$62))</f>
        <v>10</v>
      </c>
      <c r="P6" s="88">
        <f>SUMPRODUCT(($P$13:$P$62=$B$13:$B$62)+($P$13:$P$62=$C$13:$C$62)+($P$13:$P$62=$D$13:$D$62)+($P$13:$P$62=$E$13:$E$62)+($P$13:$P$62=$F$13:$F$62)+($P$13:$P$62=$G$13:$G$62))</f>
        <v>7</v>
      </c>
      <c r="Q6" s="88">
        <f>SUMPRODUCT(($Q$13:$Q$62=$B$13:$B$62)+($Q$13:$Q$62=$C$13:$C$62)+($Q$13:$Q$62=$D$13:$D$62)+($Q$13:$Q$62=$E$13:$E$62)+($Q$13:$Q$62=$F$13:$F$62)+($Q$13:$Q$62=$G$13:$G$62))</f>
        <v>5</v>
      </c>
      <c r="R6" s="88">
        <f>SUMPRODUCT(($R$13:$R$62=$B$13:$B$62)+($R$13:$R$62=$C$13:$C$62)+($R$13:$R$62=$D$13:$D$62)+($R$13:$R$62=$E$13:$E$62)+($R$13:$R$62=$F$13:$F$62)+($R$13:$R$62=$G$13:$G$62))</f>
        <v>4</v>
      </c>
      <c r="S6" s="88">
        <f>SUMPRODUCT(($S$13:$S$62=$B$13:$B$62)+($S$13:$S$62=$C$13:$C$62)+($S$13:$S$62=$D$13:$D$62)+($S$13:$S$62=$E$13:$E$62)+($S$13:$S$62=$F$13:$F$62)+($S$13:$S$62=$G$13:$G$62))</f>
        <v>5</v>
      </c>
      <c r="T6" s="88">
        <f>SUMPRODUCT(($T$13:$T$62=$B$13:$B$62)+($T$13:$T$62=$C$13:$C$62)+($T$13:$T$62=$D$13:$D$62)+($T$13:$T$62=$E$13:$E$62)+($T$13:$T$62=$F$13:$F$62)+($T$13:$T$62=$G$13:$G$62))</f>
        <v>4</v>
      </c>
      <c r="U6" s="88">
        <f>SUMPRODUCT(($U$13:$U$62=$B$13:$B$62)+($U$13:$U$62=$C$13:$C$62)+($U$13:$U$62=$D$13:$D$62)+($U$13:$U$62=$E$13:$E$62)+($U$13:$U$62=$F$13:$F$62)+($U$13:$U$62=$G$13:$G$62))</f>
        <v>9</v>
      </c>
      <c r="V6" s="88">
        <f>SUMPRODUCT(($V$13:$V$62=$B$13:$B$62)+($V$13:$V$62=$C$13:$C$62)+($V$13:$V$62=$D$13:$D$62)+($V$13:$V$62=$E$13:$E$62)+($V$13:$V$62=$F$13:$F$62)+($V$13:$V$62=$G$13:$G$62))</f>
        <v>3</v>
      </c>
      <c r="W6" s="88">
        <f>SUMPRODUCT(($W$13:$W$62=$B$13:$B$62)+($W$13:$W$62=$C$13:$C$62)+($W$13:$W$62=$D$13:$D$62)+($W$13:$W$62=$E$13:$E$62)+($W$13:$W$62=$F$13:$F$62)+($W$13:$W$62=$G$13:$G$62))</f>
        <v>5</v>
      </c>
      <c r="X6" s="88">
        <f>SUMPRODUCT(($X$13:$X$62=$B$13:$B$62)+($X$13:$X$62=$C$13:$C$62)+($X$13:$X$62=$D$13:$D$62)+($X$13:$X$62=$E$13:$E$62)+($X$13:$X$62=$F$13:$F$62)+($X$13:$X$62=$G$13:$G$62))</f>
        <v>4</v>
      </c>
      <c r="Y6" s="88">
        <f>SUMPRODUCT(($Y$13:$Y$62=$B$13:$B$62)+($Y$13:$Y$62=$C$13:$C$62)+($Y$13:$Y$62=$D$13:$D$62)+($Y$13:$Y$62=$E$13:$E$62)+($Y$13:$Y$62=$F$13:$F$62)+($Y$13:$Y$62=$G$13:$G$62))</f>
        <v>6</v>
      </c>
      <c r="Z6" s="88">
        <f>SUMPRODUCT(($Z$13:$Z$62=$B$13:$B$62)+($Z$13:$Z$62=$C$13:$C$62)+($Z$13:$Z$62=$D$13:$D$62)+($Z$13:$Z$62=$E$13:$E$62)+($Z$13:$Z$62=$F$13:$F$62)+($Z$13:$Z$62=$G$13:$G$62))</f>
        <v>10</v>
      </c>
      <c r="AA6" s="88">
        <f>SUMPRODUCT(($AA$13:$AA$62=$B$13:$B$62)+($AA$13:$AA$62=$C$13:$C$62)+($AA$13:$AA$62=$D$13:$D$62)+($AA$13:$AA$62=$E$13:$E$62)+($AA$13:$AA$62=$F$13:$F$62)+($AA$13:$AA$62=$G$13:$G$62))</f>
        <v>6</v>
      </c>
      <c r="AB6" s="88">
        <f>SUMPRODUCT(($AB$13:$AB$62=$B$13:$B$62)+($AB$13:$AB$62=$C$13:$C$62)+($AB$13:$AB$62=$D$13:$D$62)+($AB$13:$AB$62=$E$13:$E$62)+($AB$13:$AB$62=$F$13:$F$62)+($AB$13:$AB$62=$G$13:$G$62))</f>
        <v>9</v>
      </c>
      <c r="AC6" s="88">
        <f>SUMPRODUCT(($AC$13:$AC$62=$B$13:$B$62)+($AC$13:$AC$62=$C$13:$C$62)+($AC$13:$AC$62=$D$13:$D$62)+($AC$13:$AC$62=$E$13:$E$62)+($AC$13:$AC$62=$F$13:$F$62)+($AC$13:$AC$62=$G$13:$G$62))</f>
        <v>5</v>
      </c>
      <c r="AD6" s="88">
        <f>SUMPRODUCT(($AD$13:$AD$62=$B$13:$B$62)+($AD$13:$AD$62=$C$13:$C$62)+($AD$13:$AD$62=$D$13:$D$62)+($AD$13:$AD$62=$E$13:$E$62)+($AD$13:$AD$62=$F$13:$F$62)+($AD$13:$AD$62=$G$13:$G$62))</f>
        <v>9</v>
      </c>
      <c r="AE6" s="88">
        <f>SUMPRODUCT(($AE$13:$AE$62=$B$13:$B$62)+($AE$13:$AE$62=$C$13:$C$62)+($AE$13:$AE$62=$D$13:$D$62)+($AE$13:$AE$62=$E$13:$E$62)+($AE$13:$AE$62=$F$13:$F$62)+($AE$13:$AE$62=$G$13:$G$62))</f>
        <v>6</v>
      </c>
      <c r="AF6" s="88">
        <f>SUMPRODUCT(($AF$13:$AF$62=$B$13:$B$62)+($AF$13:$AF$62=$C$13:$C$62)+($AF$13:$AF$62=$D$13:$D$62)+($AF$13:$AF$62=$E$13:$E$62)+($AF$13:$AF$62=$F$13:$F$62)+($AF$13:$AF$62=$G$13:$G$62))</f>
        <v>8</v>
      </c>
      <c r="AG6" s="88">
        <f>SUMPRODUCT(($AG$13:$AG$62=$B$13:$B$62)+($AG$13:$AG$62=$C$13:$C$62)+($AG$13:$AG$62=$D$13:$D$62)+($AG$13:$AG$62=$E$13:$E$62)+($AG$13:$AG$62=$F$13:$F$62)+($AG$13:$AG$62=$G$13:$G$62))</f>
        <v>6</v>
      </c>
      <c r="AH6" s="88">
        <f>SUMPRODUCT(($AH$13:$AH$62=$B$13:$B$62)+($AH$13:$AH$62=$C$13:$C$62)+($AH$13:$AH$62=$D$13:$D$62)+($AH$13:$AH$62=$E$13:$E$62)+($AH$13:$AH$62=$F$13:$F$62)+($AH$13:$AH$62=$G$13:$G$62))</f>
        <v>7</v>
      </c>
      <c r="AI6" s="88">
        <f>SUMPRODUCT(($AI$13:$AI$62=$B$13:$B$62)+($AI$13:$AI$62=$C$13:$C$62)+($AI$13:$AI$62=$D$13:$D$62)+($AI$13:$AI$62=$E$13:$E$62)+($AI$13:$AI$62=$F$13:$F$62)+($AI$13:$AI$62=$G$13:$G$62))</f>
        <v>8</v>
      </c>
      <c r="AJ6" s="88">
        <f>SUMPRODUCT(($AJ$13:$AJ$62=$B$13:$B$62)+($AJ$13:$AJ$62=$C$13:$C$62)+($AJ$13:$AJ$62=$D$13:$D$62)+($AJ$13:$AJ$62=$E$13:$E$62)+($AJ$13:$AJ$62=$F$13:$F$62)+($AJ$13:$AJ$62=$G$13:$G$62))</f>
        <v>4</v>
      </c>
      <c r="AK6" s="88">
        <f>SUMPRODUCT(($AK$13:$AK$62=$B$13:$B$62)+($AK$13:$AK$62=$C$13:$C$62)+($AK$13:$AK$62=$D$13:$D$62)+($AK$13:$AK$62=$E$13:$E$62)+($AK$13:$AK$62=$F$13:$F$62)+($AK$13:$AK$62=$G$13:$G$62))</f>
        <v>7</v>
      </c>
      <c r="AL6" s="88">
        <f>SUMPRODUCT(($AL$13:$AL$62=$B$13:$B$62)+($AL$13:$AL$62=$C$13:$C$62)+($AL$13:$AL$62=$D$13:$D$62)+($AL$13:$AL$62=$E$13:$E$62)+($AL$13:$AL$62=$F$13:$F$62)+($AL$13:$AL$62=$G$13:$G$62))</f>
        <v>7</v>
      </c>
      <c r="AM6" s="88">
        <f>SUMPRODUCT(($AM$13:$AM$62=$B$13:$B$62)+($AM$13:$AM$62=$C$13:$C$62)+($AM$13:$AM$62=$D$13:$D$62)+($AM$13:$AM$62=$E$13:$E$62)+($AM$13:$AM$62=$F$13:$F$62)+($AM$13:$AM$62=$G$13:$G$62))</f>
        <v>7</v>
      </c>
      <c r="AN6" s="88">
        <f>SUMPRODUCT(($AN$13:$AN$62=$B$13:$B$62)+($AN$13:$AN$62=$C$13:$C$62)+($AN$13:$AN$62=$D$13:$D$62)+($AN$13:$AN$62=$E$13:$E$62)+($AN$13:$AN$62=$F$13:$F$62)+($AN$13:$AN$62=$G$13:$G$62))</f>
        <v>5</v>
      </c>
      <c r="AO6" s="88">
        <f>SUMPRODUCT(($AO$13:$AO$62=$B$13:$B$62)+($AO$13:$AO$62=$C$13:$C$62)+($AO$13:$AO$62=$D$13:$D$62)+($AO$13:$AO$62=$E$13:$E$62)+($AO$13:$AO$62=$F$13:$F$62)+($AO$13:$AO$62=$G$13:$G$62))</f>
        <v>11</v>
      </c>
      <c r="AP6" s="88">
        <f>SUMPRODUCT(($AP$13:$AP$62=$B$13:$B$62)+($AP$13:$AP$62=$C$13:$C$62)+($AP$13:$AP$62=$D$13:$D$62)+($AP$13:$AP$62=$E$13:$E$62)+($AP$13:$AP$62=$F$13:$F$62)+($AP$13:$AP$62=$G$13:$G$62))</f>
        <v>5</v>
      </c>
      <c r="AQ6" s="88">
        <f>SUMPRODUCT(($AQ$13:$AQ$62=$B$13:$B$62)+($AQ$13:$AQ$62=$C$13:$C$62)+($AQ$13:$AQ$62=$D$13:$D$62)+($AQ$13:$AQ$62=$E$13:$E$62)+($AQ$13:$AQ$62=$F$13:$F$62)+($AQ$13:$AQ$62=$G$13:$G$62))</f>
        <v>9</v>
      </c>
      <c r="AR6" s="88">
        <f>SUMPRODUCT(($AR$13:$AR$62=$B$13:$B$62)+($AR$13:$AR$62=$C$13:$C$62)+($AR$13:$AR$62=$D$13:$D$62)+($AR$13:$AR$62=$E$13:$E$62)+($AR$13:$AR$62=$F$13:$F$62)+($AR$13:$AR$62=$G$13:$G$62))</f>
        <v>8</v>
      </c>
      <c r="AS6" s="88">
        <f>SUMPRODUCT(($AS$13:$AS$62=$B$13:$B$62)+($AS$13:$AS$62=$C$13:$C$62)+($AS$13:$AS$62=$D$13:$D$62)+($AS$13:$AS$62=$E$13:$E$62)+($AS$13:$AS$62=$F$13:$F$62)+($AS$13:$AS$62=$G$13:$G$62))</f>
        <v>2</v>
      </c>
      <c r="AT6" s="88">
        <f>SUMPRODUCT(($AT$13:$AT$62=$B$13:$B$62)+($AT$13:$AT$62=$C$13:$C$62)+($AT$13:$AT$62=$D$13:$D$62)+($AT$13:$AT$62=$E$13:$E$62)+($AT$13:$AT$62=$F$13:$F$62)+($AT$13:$AT$62=$G$13:$G$62))</f>
        <v>11</v>
      </c>
      <c r="AU6" s="88">
        <f>SUMPRODUCT(($AU$13:$AU$62=$B$13:$B$62)+($AU$13:$AU$62=$C$13:$C$62)+($AU$13:$AU$62=$D$13:$D$62)+($AU$13:$AU$62=$E$13:$E$62)+($AU$13:$AU$62=$F$13:$F$62)+($AU$13:$AU$62=$G$13:$G$62))</f>
        <v>3</v>
      </c>
      <c r="AV6" s="88">
        <f>SUMPRODUCT(($AV$13:$AV$62=$B$13:$B$62)+($AV$13:$AV$62=$C$13:$C$62)+($AV$13:$AV$62=$D$13:$D$62)+($AV$13:$AV$62=$E$13:$E$62)+($AV$13:$AV$62=$F$13:$F$62)+($AV$13:$AV$62=$G$13:$G$62))</f>
        <v>9</v>
      </c>
      <c r="AW6" s="88">
        <f>SUMPRODUCT(($AW$13:$AW$62=$B$13:$B$62)+($AW$13:$AW$62=$C$13:$C$62)+($AW$13:$AW$62=$D$13:$D$62)+($AW$13:$AW$62=$E$13:$E$62)+($AW$13:$AW$62=$F$13:$F$62)+($AW$13:$AW$62=$G$13:$G$62))</f>
        <v>5</v>
      </c>
      <c r="AX6" s="88">
        <f>SUMPRODUCT(($AX$13:$AX$62=$B$13:$B$62)+($AX$13:$AX$62=$C$13:$C$62)+($AX$13:$AX$62=$D$13:$D$62)+($AX$13:$AX$62=$E$13:$E$62)+($AX$13:$AX$62=$F$13:$F$62)+($AX$13:$AX$62=$G$13:$G$62))</f>
        <v>6</v>
      </c>
      <c r="AY6" s="88">
        <f>SUMPRODUCT(($AY$13:$AY$62=$B$13:$B$62)+($AY$13:$AY$62=$C$13:$C$62)+($AY$13:$AY$62=$D$13:$D$62)+($AY$13:$AY$62=$E$13:$E$62)+($AY$13:$AY$62=$F$13:$F$62)+($AY$13:$AY$62=$G$13:$G$62))</f>
        <v>6</v>
      </c>
      <c r="AZ6" s="88">
        <f>SUMPRODUCT(($AZ$13:$AZ$62=$B$13:$B$62)+($AZ$13:$AZ$62=$C$13:$C$62)+($AZ$13:$AZ$62=$D$13:$D$62)+($AZ$13:$AZ$62=$E$13:$E$62)+($AZ$13:$AZ$62=$F$13:$F$62)+($AZ$13:$AZ$62=$G$13:$G$62))</f>
        <v>7</v>
      </c>
      <c r="BA6" s="88">
        <f>SUMPRODUCT(($BA$13:$BA$62=$B$13:$B$62)+($BA$13:$BA$62=$C$13:$C$62)+($BA$13:$BA$62=$D$13:$D$62)+($BA$13:$BA$62=$E$13:$E$62)+($BA$13:$BA$62=$F$13:$F$62)+($BA$13:$BA$62=$G$13:$G$62))</f>
        <v>7</v>
      </c>
      <c r="BB6" s="88">
        <f>SUMPRODUCT(($BB$13:$BB$62=$B$13:$B$62)+($BB$13:$BB$62=$C$13:$C$62)+($BB$13:$BB$62=$D$13:$D$62)+($BB$13:$BB$62=$E$13:$E$62)+($BB$13:$BB$62=$F$13:$F$62)+($BB$13:$BB$62=$G$13:$G$62))</f>
        <v>8</v>
      </c>
      <c r="BC6" s="88">
        <f>SUMPRODUCT(($BC$13:$BC$62=$B$13:$B$62)+($BC$13:$BC$62=$C$13:$C$62)+($BC$13:$BC$62=$D$13:$D$62)+($BC$13:$BC$62=$E$13:$E$62)+($BC$13:$BC$62=$F$13:$F$62)+($BC$13:$BC$62=$G$13:$G$62))</f>
        <v>6</v>
      </c>
      <c r="BD6" s="88">
        <f>SUMPRODUCT(($BD$13:$BD$62=$B$13:$B$62)+($BD$13:$BD$62=$C$13:$C$62)+($BD$13:$BD$62=$D$13:$D$62)+($BD$13:$BD$62=$E$13:$E$62)+($BD$13:$BD$62=$F$13:$F$62)+($BD$13:$BD$62=$G$13:$G$62))</f>
        <v>4</v>
      </c>
    </row>
    <row r="7" spans="1:56" ht="15" customHeight="1">
      <c r="A7" s="54">
        <v>4</v>
      </c>
      <c r="B7" s="26">
        <f>INDEX($L$1:$BD$1,MATCH(A7,$L$5:$BD$5,0))</f>
        <v>35</v>
      </c>
    </row>
    <row r="8" spans="1:56" ht="15" customHeight="1">
      <c r="A8" s="54">
        <v>5</v>
      </c>
      <c r="B8" s="26">
        <f>INDEX($L$1:$BD$1,MATCH(A8,$L$5:$BD$5,0))</f>
        <v>45</v>
      </c>
    </row>
    <row r="9" spans="1:56" ht="16.5" customHeight="1">
      <c r="A9" s="55" t="s">
        <v>7</v>
      </c>
    </row>
    <row r="10" spans="1:56" ht="16.5" customHeight="1">
      <c r="A10" s="56" t="s">
        <v>8</v>
      </c>
      <c r="B10" s="30" t="s">
        <v>9</v>
      </c>
      <c r="C10" s="30" t="s">
        <v>10</v>
      </c>
      <c r="D10" s="30" t="s">
        <v>11</v>
      </c>
      <c r="E10" s="30" t="s">
        <v>12</v>
      </c>
      <c r="F10" s="30" t="s">
        <v>13</v>
      </c>
      <c r="G10" s="30" t="s">
        <v>14</v>
      </c>
      <c r="H10" s="44" t="s">
        <v>15</v>
      </c>
      <c r="I10" s="34"/>
      <c r="J10" s="35"/>
      <c r="K10" s="36"/>
      <c r="L10" s="109" t="s">
        <v>16</v>
      </c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1"/>
      <c r="AA10" s="109" t="s">
        <v>17</v>
      </c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1"/>
      <c r="AP10" s="109" t="s">
        <v>18</v>
      </c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1"/>
    </row>
    <row r="11" spans="1:56" ht="16.5" customHeight="1">
      <c r="A11" s="56" t="s">
        <v>8</v>
      </c>
      <c r="B11" s="30" t="s">
        <v>9</v>
      </c>
      <c r="C11" s="30" t="s">
        <v>10</v>
      </c>
      <c r="D11" s="30" t="s">
        <v>11</v>
      </c>
      <c r="E11" s="30" t="s">
        <v>12</v>
      </c>
      <c r="F11" s="30" t="s">
        <v>13</v>
      </c>
      <c r="G11" s="30" t="s">
        <v>14</v>
      </c>
      <c r="H11" s="44" t="s">
        <v>15</v>
      </c>
      <c r="I11" s="34" t="s">
        <v>19</v>
      </c>
      <c r="J11" s="35" t="s">
        <v>20</v>
      </c>
      <c r="K11" s="36" t="s">
        <v>21</v>
      </c>
      <c r="L11" s="38">
        <v>1</v>
      </c>
      <c r="M11" s="38">
        <v>2</v>
      </c>
      <c r="N11" s="38">
        <v>3</v>
      </c>
      <c r="O11" s="38">
        <v>4</v>
      </c>
      <c r="P11" s="38">
        <v>5</v>
      </c>
      <c r="Q11" s="38">
        <v>6</v>
      </c>
      <c r="R11" s="38">
        <v>7</v>
      </c>
      <c r="S11" s="38">
        <v>8</v>
      </c>
      <c r="T11" s="38">
        <v>9</v>
      </c>
      <c r="U11" s="38">
        <v>10</v>
      </c>
      <c r="V11" s="38">
        <v>11</v>
      </c>
      <c r="W11" s="38">
        <v>12</v>
      </c>
      <c r="X11" s="38">
        <v>13</v>
      </c>
      <c r="Y11" s="38">
        <v>14</v>
      </c>
      <c r="Z11" s="38">
        <v>15</v>
      </c>
      <c r="AA11" s="38">
        <v>16</v>
      </c>
      <c r="AB11" s="38">
        <v>17</v>
      </c>
      <c r="AC11" s="38">
        <v>18</v>
      </c>
      <c r="AD11" s="38">
        <v>19</v>
      </c>
      <c r="AE11" s="38">
        <v>20</v>
      </c>
      <c r="AF11" s="38">
        <v>21</v>
      </c>
      <c r="AG11" s="38">
        <v>22</v>
      </c>
      <c r="AH11" s="38">
        <v>23</v>
      </c>
      <c r="AI11" s="38">
        <v>24</v>
      </c>
      <c r="AJ11" s="38">
        <v>25</v>
      </c>
      <c r="AK11" s="38">
        <v>26</v>
      </c>
      <c r="AL11" s="38">
        <v>27</v>
      </c>
      <c r="AM11" s="38">
        <v>28</v>
      </c>
      <c r="AN11" s="38">
        <v>29</v>
      </c>
      <c r="AO11" s="38">
        <v>30</v>
      </c>
      <c r="AP11" s="38">
        <v>31</v>
      </c>
      <c r="AQ11" s="38">
        <v>32</v>
      </c>
      <c r="AR11" s="38">
        <v>33</v>
      </c>
      <c r="AS11" s="38">
        <v>34</v>
      </c>
      <c r="AT11" s="38">
        <v>35</v>
      </c>
      <c r="AU11" s="38">
        <v>36</v>
      </c>
      <c r="AV11" s="38">
        <v>37</v>
      </c>
      <c r="AW11" s="38">
        <v>38</v>
      </c>
      <c r="AX11" s="38">
        <v>39</v>
      </c>
      <c r="AY11" s="38">
        <v>40</v>
      </c>
      <c r="AZ11" s="38">
        <v>41</v>
      </c>
      <c r="BA11" s="38">
        <v>42</v>
      </c>
      <c r="BB11" s="38">
        <v>43</v>
      </c>
      <c r="BC11" s="38">
        <v>44</v>
      </c>
      <c r="BD11" s="38">
        <v>45</v>
      </c>
    </row>
    <row r="12" spans="1:56" ht="16.5" customHeight="1">
      <c r="A12" s="57">
        <f>MAX(전체당첨내역!$A$2:$A$1500)+1</f>
        <v>1244</v>
      </c>
      <c r="B12" s="40" t="str">
        <f>IFERROR(INDEX(전체당첨내역!$B:$B,MATCH($A12,전체당첨내역!$A:$A,0)),"")</f>
        <v/>
      </c>
      <c r="C12" s="40" t="str">
        <f>IFERROR(INDEX(전체당첨내역!$C:$C,MATCH($A12,전체당첨내역!$A:$A,0)),"")</f>
        <v/>
      </c>
      <c r="D12" s="40" t="str">
        <f>IFERROR(INDEX(전체당첨내역!$D:$D,MATCH($A12,전체당첨내역!$A:$A,0)),"")</f>
        <v/>
      </c>
      <c r="E12" s="40" t="str">
        <f>IFERROR(INDEX(전체당첨내역!$E:$E,MATCH($A12,전체당첨내역!$A:$A,0)),"")</f>
        <v/>
      </c>
      <c r="F12" s="40" t="str">
        <f>IFERROR(INDEX(전체당첨내역!$F:$F,MATCH($A12,전체당첨내역!$A:$A,0)),"")</f>
        <v/>
      </c>
      <c r="G12" s="40" t="str">
        <f>IFERROR(INDEX(전체당첨내역!$G:$G,MATCH($A12,전체당첨내역!$A:$A,0)),"")</f>
        <v/>
      </c>
      <c r="H12" s="45" t="str">
        <f>IFERROR(INDEX(전체당첨내역!$H:$H,MATCH($A12,전체당첨내역!$A:$A,0)),"")</f>
        <v/>
      </c>
      <c r="I12" s="42" t="str">
        <f>IFERROR((INDEX(_calc_기준400!$CN$2:$EF$2,1,$B12)&gt;0)*(INDEX(_calc_기준400!$CN$2:$EF$2,1,$B12)&lt;=15)+(INDEX(_calc_기준400!$CN$2:$EF$2,1,$C12)&gt;0)*(INDEX(_calc_기준400!$CN$2:$EF$2,1,$C12)&lt;=15)+(INDEX(_calc_기준400!$CN$2:$EF$2,1,$D12)&gt;0)*(INDEX(_calc_기준400!$CN$2:$EF$2,1,$D12)&lt;=15)+(INDEX(_calc_기준400!$CN$2:$EF$2,1,$E12)&gt;0)*(INDEX(_calc_기준400!$CN$2:$EF$2,1,$E12)&lt;=15)+(INDEX(_calc_기준400!$CN$2:$EF$2,1,$F12)&gt;0)*(INDEX(_calc_기준400!$CN$2:$EF$2,1,$F12)&lt;=15)+(INDEX(_calc_기준400!$CN$2:$EF$2,1,$G12)&gt;0)*(INDEX(_calc_기준400!$CN$2:$EF$2,1,$G12)&lt;=15),"")</f>
        <v/>
      </c>
      <c r="J12" s="40" t="str">
        <f>IFERROR((INDEX(_calc_기준400!$CN$2:$EF$2,1,$B12)&gt;15)*(INDEX(_calc_기준400!$CN$2:$EF$2,1,$B12)&lt;=30)+(INDEX(_calc_기준400!$CN$2:$EF$2,1,$C12)&gt;15)*(INDEX(_calc_기준400!$CN$2:$EF$2,1,$C12)&lt;=30)+(INDEX(_calc_기준400!$CN$2:$EF$2,1,$D12)&gt;15)*(INDEX(_calc_기준400!$CN$2:$EF$2,1,$D12)&lt;=30)+(INDEX(_calc_기준400!$CN$2:$EF$2,1,$E12)&gt;15)*(INDEX(_calc_기준400!$CN$2:$EF$2,1,$E12)&lt;=30)+(INDEX(_calc_기준400!$CN$2:$EF$2,1,$F12)&gt;15)*(INDEX(_calc_기준400!$CN$2:$EF$2,1,$F12)&lt;=30)+(INDEX(_calc_기준400!$CN$2:$EF$2,1,$G12)&gt;15)*(INDEX(_calc_기준400!$CN$2:$EF$2,1,$G12)&lt;=30),"")</f>
        <v/>
      </c>
      <c r="K12" s="43" t="str">
        <f>IFERROR((INDEX(_calc_기준400!$CN$2:$EF$2,1,$B12)&gt;30)+(INDEX(_calc_기준400!$CN$2:$EF$2,1,$C12)&gt;30)+(INDEX(_calc_기준400!$CN$2:$EF$2,1,$D12)&gt;30)+(INDEX(_calc_기준400!$CN$2:$EF$2,1,$E12)&gt;30)+(INDEX(_calc_기준400!$CN$2:$EF$2,1,$F12)&gt;30)+(INDEX(_calc_기준400!$CN$2:$EF$2,1,$G12)&gt;30),"")</f>
        <v/>
      </c>
      <c r="L12" s="25">
        <f>IFERROR(MATCH(L$11,_calc_기준400!$CN$2:$EF$2,0),"")</f>
        <v>6</v>
      </c>
      <c r="M12" s="25">
        <f>IFERROR(MATCH(M$11,_calc_기준400!$CN$2:$EF$2,0),"")</f>
        <v>12</v>
      </c>
      <c r="N12" s="25">
        <f>IFERROR(MATCH(N$11,_calc_기준400!$CN$2:$EF$2,0),"")</f>
        <v>21</v>
      </c>
      <c r="O12" s="25">
        <f>IFERROR(MATCH(O$11,_calc_기준400!$CN$2:$EF$2,0),"")</f>
        <v>35</v>
      </c>
      <c r="P12" s="25">
        <f>IFERROR(MATCH(P$11,_calc_기준400!$CN$2:$EF$2,0),"")</f>
        <v>45</v>
      </c>
      <c r="Q12" s="25">
        <f>IFERROR(MATCH(Q$11,_calc_기준400!$CN$2:$EF$2,0),"")</f>
        <v>37</v>
      </c>
      <c r="R12" s="25">
        <f>IFERROR(MATCH(R$11,_calc_기준400!$CN$2:$EF$2,0),"")</f>
        <v>14</v>
      </c>
      <c r="S12" s="25">
        <f>IFERROR(MATCH(S$11,_calc_기준400!$CN$2:$EF$2,0),"")</f>
        <v>22</v>
      </c>
      <c r="T12" s="25">
        <f>IFERROR(MATCH(T$11,_calc_기준400!$CN$2:$EF$2,0),"")</f>
        <v>26</v>
      </c>
      <c r="U12" s="25">
        <f>IFERROR(MATCH(U$11,_calc_기준400!$CN$2:$EF$2,0),"")</f>
        <v>7</v>
      </c>
      <c r="V12" s="25">
        <f>IFERROR(MATCH(V$11,_calc_기준400!$CN$2:$EF$2,0),"")</f>
        <v>39</v>
      </c>
      <c r="W12" s="25">
        <f>IFERROR(MATCH(W$11,_calc_기준400!$CN$2:$EF$2,0),"")</f>
        <v>17</v>
      </c>
      <c r="X12" s="25">
        <f>IFERROR(MATCH(X$11,_calc_기준400!$CN$2:$EF$2,0),"")</f>
        <v>23</v>
      </c>
      <c r="Y12" s="25">
        <f>IFERROR(MATCH(Y$11,_calc_기준400!$CN$2:$EF$2,0),"")</f>
        <v>3</v>
      </c>
      <c r="Z12" s="25">
        <f>IFERROR(MATCH(Z$11,_calc_기준400!$CN$2:$EF$2,0),"")</f>
        <v>16</v>
      </c>
      <c r="AA12" s="25">
        <f>IFERROR(MATCH(AA$11,_calc_기준400!$CN$2:$EF$2,0),"")</f>
        <v>40</v>
      </c>
      <c r="AB12" s="25">
        <f>IFERROR(MATCH(AB$11,_calc_기준400!$CN$2:$EF$2,0),"")</f>
        <v>33</v>
      </c>
      <c r="AC12" s="25">
        <f>IFERROR(MATCH(AC$11,_calc_기준400!$CN$2:$EF$2,0),"")</f>
        <v>34</v>
      </c>
      <c r="AD12" s="25">
        <f>IFERROR(MATCH(AD$11,_calc_기준400!$CN$2:$EF$2,0),"")</f>
        <v>18</v>
      </c>
      <c r="AE12" s="25">
        <f>IFERROR(MATCH(AE$11,_calc_기준400!$CN$2:$EF$2,0),"")</f>
        <v>19</v>
      </c>
      <c r="AF12" s="25">
        <f>IFERROR(MATCH(AF$11,_calc_기준400!$CN$2:$EF$2,0),"")</f>
        <v>29</v>
      </c>
      <c r="AG12" s="25">
        <f>IFERROR(MATCH(AG$11,_calc_기준400!$CN$2:$EF$2,0),"")</f>
        <v>38</v>
      </c>
      <c r="AH12" s="25">
        <f>IFERROR(MATCH(AH$11,_calc_기준400!$CN$2:$EF$2,0),"")</f>
        <v>13</v>
      </c>
      <c r="AI12" s="25">
        <f>IFERROR(MATCH(AI$11,_calc_기준400!$CN$2:$EF$2,0),"")</f>
        <v>11</v>
      </c>
      <c r="AJ12" s="25">
        <f>IFERROR(MATCH(AJ$11,_calc_기준400!$CN$2:$EF$2,0),"")</f>
        <v>5</v>
      </c>
      <c r="AK12" s="25">
        <f>IFERROR(MATCH(AK$11,_calc_기준400!$CN$2:$EF$2,0),"")</f>
        <v>44</v>
      </c>
      <c r="AL12" s="25">
        <f>IFERROR(MATCH(AL$11,_calc_기준400!$CN$2:$EF$2,0),"")</f>
        <v>30</v>
      </c>
      <c r="AM12" s="25">
        <f>IFERROR(MATCH(AM$11,_calc_기준400!$CN$2:$EF$2,0),"")</f>
        <v>28</v>
      </c>
      <c r="AN12" s="25">
        <f>IFERROR(MATCH(AN$11,_calc_기준400!$CN$2:$EF$2,0),"")</f>
        <v>43</v>
      </c>
      <c r="AO12" s="25">
        <f>IFERROR(MATCH(AO$11,_calc_기준400!$CN$2:$EF$2,0),"")</f>
        <v>36</v>
      </c>
      <c r="AP12" s="25">
        <f>IFERROR(MATCH(AP$11,_calc_기준400!$CN$2:$EF$2,0),"")</f>
        <v>9</v>
      </c>
      <c r="AQ12" s="25">
        <f>IFERROR(MATCH(AQ$11,_calc_기준400!$CN$2:$EF$2,0),"")</f>
        <v>27</v>
      </c>
      <c r="AR12" s="25">
        <f>IFERROR(MATCH(AR$11,_calc_기준400!$CN$2:$EF$2,0),"")</f>
        <v>42</v>
      </c>
      <c r="AS12" s="25">
        <f>IFERROR(MATCH(AS$11,_calc_기준400!$CN$2:$EF$2,0),"")</f>
        <v>15</v>
      </c>
      <c r="AT12" s="25">
        <f>IFERROR(MATCH(AT$11,_calc_기준400!$CN$2:$EF$2,0),"")</f>
        <v>24</v>
      </c>
      <c r="AU12" s="25">
        <f>IFERROR(MATCH(AU$11,_calc_기준400!$CN$2:$EF$2,0),"")</f>
        <v>32</v>
      </c>
      <c r="AV12" s="25">
        <f>IFERROR(MATCH(AV$11,_calc_기준400!$CN$2:$EF$2,0),"")</f>
        <v>25</v>
      </c>
      <c r="AW12" s="25">
        <f>IFERROR(MATCH(AW$11,_calc_기준400!$CN$2:$EF$2,0),"")</f>
        <v>4</v>
      </c>
      <c r="AX12" s="25">
        <f>IFERROR(MATCH(AX$11,_calc_기준400!$CN$2:$EF$2,0),"")</f>
        <v>10</v>
      </c>
      <c r="AY12" s="25">
        <f>IFERROR(MATCH(AY$11,_calc_기준400!$CN$2:$EF$2,0),"")</f>
        <v>8</v>
      </c>
      <c r="AZ12" s="25">
        <f>IFERROR(MATCH(AZ$11,_calc_기준400!$CN$2:$EF$2,0),"")</f>
        <v>31</v>
      </c>
      <c r="BA12" s="25">
        <f>IFERROR(MATCH(BA$11,_calc_기준400!$CN$2:$EF$2,0),"")</f>
        <v>41</v>
      </c>
      <c r="BB12" s="25">
        <f>IFERROR(MATCH(BB$11,_calc_기준400!$CN$2:$EF$2,0),"")</f>
        <v>20</v>
      </c>
      <c r="BC12" s="25">
        <f>IFERROR(MATCH(BC$11,_calc_기준400!$CN$2:$EF$2,0),"")</f>
        <v>1</v>
      </c>
      <c r="BD12" s="25">
        <f>IFERROR(MATCH(BD$11,_calc_기준400!$CN$2:$EF$2,0),"")</f>
        <v>2</v>
      </c>
    </row>
    <row r="13" spans="1:56" ht="16.5" customHeight="1">
      <c r="A13" s="57">
        <f>MAX(전체당첨내역!$A$2:$A$1500)</f>
        <v>1243</v>
      </c>
      <c r="B13" s="40">
        <f>IFERROR(INDEX(전체당첨내역!$B:$B,MATCH($A13,전체당첨내역!$A:$A,0)),"")</f>
        <v>9</v>
      </c>
      <c r="C13" s="40">
        <f>IFERROR(INDEX(전체당첨내역!$C:$C,MATCH($A13,전체당첨내역!$A:$A,0)),"")</f>
        <v>18</v>
      </c>
      <c r="D13" s="40">
        <f>IFERROR(INDEX(전체당첨내역!$D:$D,MATCH($A13,전체당첨내역!$A:$A,0)),"")</f>
        <v>24</v>
      </c>
      <c r="E13" s="40">
        <f>IFERROR(INDEX(전체당첨내역!$E:$E,MATCH($A13,전체당첨내역!$A:$A,0)),"")</f>
        <v>38</v>
      </c>
      <c r="F13" s="40">
        <f>IFERROR(INDEX(전체당첨내역!$F:$F,MATCH($A13,전체당첨내역!$A:$A,0)),"")</f>
        <v>43</v>
      </c>
      <c r="G13" s="40">
        <f>IFERROR(INDEX(전체당첨내역!$G:$G,MATCH($A13,전체당첨내역!$A:$A,0)),"")</f>
        <v>44</v>
      </c>
      <c r="H13" s="45">
        <f>IFERROR(INDEX(전체당첨내역!$H:$H,MATCH($A13,전체당첨내역!$A:$A,0)),"")</f>
        <v>35</v>
      </c>
      <c r="I13" s="42">
        <f>IFERROR((INDEX(_calc_기준400!$CN$3:$EF$3,1,$B13)&gt;0)*(INDEX(_calc_기준400!$CN$3:$EF$3,1,$B13)&lt;=15)+(INDEX(_calc_기준400!$CN$3:$EF$3,1,$C13)&gt;0)*(INDEX(_calc_기준400!$CN$3:$EF$3,1,$C13)&lt;=15)+(INDEX(_calc_기준400!$CN$3:$EF$3,1,$D13)&gt;0)*(INDEX(_calc_기준400!$CN$3:$EF$3,1,$D13)&lt;=15)+(INDEX(_calc_기준400!$CN$3:$EF$3,1,$E13)&gt;0)*(INDEX(_calc_기준400!$CN$3:$EF$3,1,$E13)&lt;=15)+(INDEX(_calc_기준400!$CN$3:$EF$3,1,$F13)&gt;0)*(INDEX(_calc_기준400!$CN$3:$EF$3,1,$F13)&lt;=15)+(INDEX(_calc_기준400!$CN$3:$EF$3,1,$G13)&gt;0)*(INDEX(_calc_기준400!$CN$3:$EF$3,1,$G13)&lt;=15),"")</f>
        <v>0</v>
      </c>
      <c r="J13" s="40">
        <f>IFERROR((INDEX(_calc_기준400!$CN$3:$EF$3,1,$B13)&gt;15)*(INDEX(_calc_기준400!$CN$3:$EF$3,1,$B13)&lt;=30)+(INDEX(_calc_기준400!$CN$3:$EF$3,1,$C13)&gt;15)*(INDEX(_calc_기준400!$CN$3:$EF$3,1,$C13)&lt;=30)+(INDEX(_calc_기준400!$CN$3:$EF$3,1,$D13)&gt;15)*(INDEX(_calc_기준400!$CN$3:$EF$3,1,$D13)&lt;=30)+(INDEX(_calc_기준400!$CN$3:$EF$3,1,$E13)&gt;15)*(INDEX(_calc_기준400!$CN$3:$EF$3,1,$E13)&lt;=30)+(INDEX(_calc_기준400!$CN$3:$EF$3,1,$F13)&gt;15)*(INDEX(_calc_기준400!$CN$3:$EF$3,1,$F13)&lt;=30)+(INDEX(_calc_기준400!$CN$3:$EF$3,1,$G13)&gt;15)*(INDEX(_calc_기준400!$CN$3:$EF$3,1,$G13)&lt;=30),"")</f>
        <v>4</v>
      </c>
      <c r="K13" s="43">
        <f>IFERROR((INDEX(_calc_기준400!$CN$3:$EF$3,1,$B13)&gt;30)+(INDEX(_calc_기준400!$CN$3:$EF$3,1,$C13)&gt;30)+(INDEX(_calc_기준400!$CN$3:$EF$3,1,$D13)&gt;30)+(INDEX(_calc_기준400!$CN$3:$EF$3,1,$E13)&gt;30)+(INDEX(_calc_기준400!$CN$3:$EF$3,1,$F13)&gt;30)+(INDEX(_calc_기준400!$CN$3:$EF$3,1,$G13)&gt;30),"")</f>
        <v>2</v>
      </c>
      <c r="L13" s="25">
        <f>IFERROR(MATCH(L$11,_calc_기준400!$CN$3:$EF$3,0),"")</f>
        <v>12</v>
      </c>
      <c r="M13" s="25">
        <f>IFERROR(MATCH(M$11,_calc_기준400!$CN$3:$EF$3,0),"")</f>
        <v>21</v>
      </c>
      <c r="N13" s="25">
        <f>IFERROR(MATCH(N$11,_calc_기준400!$CN$3:$EF$3,0),"")</f>
        <v>35</v>
      </c>
      <c r="O13" s="25">
        <f>IFERROR(MATCH(O$11,_calc_기준400!$CN$3:$EF$3,0),"")</f>
        <v>45</v>
      </c>
      <c r="P13" s="25">
        <f>IFERROR(MATCH(P$11,_calc_기준400!$CN$3:$EF$3,0),"")</f>
        <v>37</v>
      </c>
      <c r="Q13" s="25">
        <f>IFERROR(MATCH(Q$11,_calc_기준400!$CN$3:$EF$3,0),"")</f>
        <v>6</v>
      </c>
      <c r="R13" s="25">
        <f>IFERROR(MATCH(R$11,_calc_기준400!$CN$3:$EF$3,0),"")</f>
        <v>22</v>
      </c>
      <c r="S13" s="25">
        <f>IFERROR(MATCH(S$11,_calc_기준400!$CN$3:$EF$3,0),"")</f>
        <v>7</v>
      </c>
      <c r="T13" s="25">
        <f>IFERROR(MATCH(T$11,_calc_기준400!$CN$3:$EF$3,0),"")</f>
        <v>14</v>
      </c>
      <c r="U13" s="25">
        <f>IFERROR(MATCH(U$11,_calc_기준400!$CN$3:$EF$3,0),"")</f>
        <v>26</v>
      </c>
      <c r="V13" s="25">
        <f>IFERROR(MATCH(V$11,_calc_기준400!$CN$3:$EF$3,0),"")</f>
        <v>39</v>
      </c>
      <c r="W13" s="25">
        <f>IFERROR(MATCH(W$11,_calc_기준400!$CN$3:$EF$3,0),"")</f>
        <v>34</v>
      </c>
      <c r="X13" s="25">
        <f>IFERROR(MATCH(X$11,_calc_기준400!$CN$3:$EF$3,0),"")</f>
        <v>17</v>
      </c>
      <c r="Y13" s="25">
        <f>IFERROR(MATCH(Y$11,_calc_기준400!$CN$3:$EF$3,0),"")</f>
        <v>23</v>
      </c>
      <c r="Z13" s="25">
        <f>IFERROR(MATCH(Z$11,_calc_기준400!$CN$3:$EF$3,0),"")</f>
        <v>3</v>
      </c>
      <c r="AA13" s="25">
        <f>IFERROR(MATCH(AA$11,_calc_기준400!$CN$3:$EF$3,0),"")</f>
        <v>33</v>
      </c>
      <c r="AB13" s="25">
        <f>IFERROR(MATCH(AB$11,_calc_기준400!$CN$3:$EF$3,0),"")</f>
        <v>18</v>
      </c>
      <c r="AC13" s="25">
        <f>IFERROR(MATCH(AC$11,_calc_기준400!$CN$3:$EF$3,0),"")</f>
        <v>40</v>
      </c>
      <c r="AD13" s="25">
        <f>IFERROR(MATCH(AD$11,_calc_기준400!$CN$3:$EF$3,0),"")</f>
        <v>38</v>
      </c>
      <c r="AE13" s="25">
        <f>IFERROR(MATCH(AE$11,_calc_기준400!$CN$3:$EF$3,0),"")</f>
        <v>16</v>
      </c>
      <c r="AF13" s="25">
        <f>IFERROR(MATCH(AF$11,_calc_기준400!$CN$3:$EF$3,0),"")</f>
        <v>29</v>
      </c>
      <c r="AG13" s="25">
        <f>IFERROR(MATCH(AG$11,_calc_기준400!$CN$3:$EF$3,0),"")</f>
        <v>30</v>
      </c>
      <c r="AH13" s="25">
        <f>IFERROR(MATCH(AH$11,_calc_기준400!$CN$3:$EF$3,0),"")</f>
        <v>44</v>
      </c>
      <c r="AI13" s="25">
        <f>IFERROR(MATCH(AI$11,_calc_기준400!$CN$3:$EF$3,0),"")</f>
        <v>13</v>
      </c>
      <c r="AJ13" s="25">
        <f>IFERROR(MATCH(AJ$11,_calc_기준400!$CN$3:$EF$3,0),"")</f>
        <v>43</v>
      </c>
      <c r="AK13" s="25">
        <f>IFERROR(MATCH(AK$11,_calc_기준400!$CN$3:$EF$3,0),"")</f>
        <v>11</v>
      </c>
      <c r="AL13" s="25">
        <f>IFERROR(MATCH(AL$11,_calc_기준400!$CN$3:$EF$3,0),"")</f>
        <v>5</v>
      </c>
      <c r="AM13" s="25">
        <f>IFERROR(MATCH(AM$11,_calc_기준400!$CN$3:$EF$3,0),"")</f>
        <v>19</v>
      </c>
      <c r="AN13" s="25">
        <f>IFERROR(MATCH(AN$11,_calc_기준400!$CN$3:$EF$3,0),"")</f>
        <v>42</v>
      </c>
      <c r="AO13" s="25">
        <f>IFERROR(MATCH(AO$11,_calc_기준400!$CN$3:$EF$3,0),"")</f>
        <v>36</v>
      </c>
      <c r="AP13" s="25">
        <f>IFERROR(MATCH(AP$11,_calc_기준400!$CN$3:$EF$3,0),"")</f>
        <v>28</v>
      </c>
      <c r="AQ13" s="25">
        <f>IFERROR(MATCH(AQ$11,_calc_기준400!$CN$3:$EF$3,0),"")</f>
        <v>9</v>
      </c>
      <c r="AR13" s="25">
        <f>IFERROR(MATCH(AR$11,_calc_기준400!$CN$3:$EF$3,0),"")</f>
        <v>27</v>
      </c>
      <c r="AS13" s="25">
        <f>IFERROR(MATCH(AS$11,_calc_기준400!$CN$3:$EF$3,0),"")</f>
        <v>15</v>
      </c>
      <c r="AT13" s="25">
        <f>IFERROR(MATCH(AT$11,_calc_기준400!$CN$3:$EF$3,0),"")</f>
        <v>25</v>
      </c>
      <c r="AU13" s="25">
        <f>IFERROR(MATCH(AU$11,_calc_기준400!$CN$3:$EF$3,0),"")</f>
        <v>4</v>
      </c>
      <c r="AV13" s="25">
        <f>IFERROR(MATCH(AV$11,_calc_기준400!$CN$3:$EF$3,0),"")</f>
        <v>10</v>
      </c>
      <c r="AW13" s="25">
        <f>IFERROR(MATCH(AW$11,_calc_기준400!$CN$3:$EF$3,0),"")</f>
        <v>32</v>
      </c>
      <c r="AX13" s="25">
        <f>IFERROR(MATCH(AX$11,_calc_기준400!$CN$3:$EF$3,0),"")</f>
        <v>8</v>
      </c>
      <c r="AY13" s="25">
        <f>IFERROR(MATCH(AY$11,_calc_기준400!$CN$3:$EF$3,0),"")</f>
        <v>24</v>
      </c>
      <c r="AZ13" s="25">
        <f>IFERROR(MATCH(AZ$11,_calc_기준400!$CN$3:$EF$3,0),"")</f>
        <v>41</v>
      </c>
      <c r="BA13" s="25">
        <f>IFERROR(MATCH(BA$11,_calc_기준400!$CN$3:$EF$3,0),"")</f>
        <v>31</v>
      </c>
      <c r="BB13" s="25">
        <f>IFERROR(MATCH(BB$11,_calc_기준400!$CN$3:$EF$3,0),"")</f>
        <v>20</v>
      </c>
      <c r="BC13" s="25">
        <f>IFERROR(MATCH(BC$11,_calc_기준400!$CN$3:$EF$3,0),"")</f>
        <v>1</v>
      </c>
      <c r="BD13" s="25">
        <f>IFERROR(MATCH(BD$11,_calc_기준400!$CN$3:$EF$3,0),"")</f>
        <v>2</v>
      </c>
    </row>
    <row r="14" spans="1:56" ht="16.5" customHeight="1">
      <c r="A14" s="57">
        <f t="shared" ref="A14:A45" si="2">A13-1</f>
        <v>1242</v>
      </c>
      <c r="B14" s="40">
        <f>IFERROR(INDEX(전체당첨내역!$B:$B,MATCH($A14,전체당첨내역!$A:$A,0)),"")</f>
        <v>2</v>
      </c>
      <c r="C14" s="40">
        <f>IFERROR(INDEX(전체당첨내역!$C:$C,MATCH($A14,전체당첨내역!$A:$A,0)),"")</f>
        <v>4</v>
      </c>
      <c r="D14" s="40">
        <f>IFERROR(INDEX(전체당첨내역!$D:$D,MATCH($A14,전체당첨내역!$A:$A,0)),"")</f>
        <v>10</v>
      </c>
      <c r="E14" s="40">
        <f>IFERROR(INDEX(전체당첨내역!$E:$E,MATCH($A14,전체당첨내역!$A:$A,0)),"")</f>
        <v>16</v>
      </c>
      <c r="F14" s="40">
        <f>IFERROR(INDEX(전체당첨내역!$F:$F,MATCH($A14,전체당첨내역!$A:$A,0)),"")</f>
        <v>31</v>
      </c>
      <c r="G14" s="40">
        <f>IFERROR(INDEX(전체당첨내역!$G:$G,MATCH($A14,전체당첨내역!$A:$A,0)),"")</f>
        <v>41</v>
      </c>
      <c r="H14" s="45">
        <f>IFERROR(INDEX(전체당첨내역!$H:$H,MATCH($A14,전체당첨내역!$A:$A,0)),"")</f>
        <v>9</v>
      </c>
      <c r="I14" s="42">
        <f>IFERROR((INDEX(_calc_기준400!$CN$4:$EF$4,1,$B14)&gt;0)*(INDEX(_calc_기준400!$CN$4:$EF$4,1,$B14)&lt;=15)+(INDEX(_calc_기준400!$CN$4:$EF$4,1,$C14)&gt;0)*(INDEX(_calc_기준400!$CN$4:$EF$4,1,$C14)&lt;=15)+(INDEX(_calc_기준400!$CN$4:$EF$4,1,$D14)&gt;0)*(INDEX(_calc_기준400!$CN$4:$EF$4,1,$D14)&lt;=15)+(INDEX(_calc_기준400!$CN$4:$EF$4,1,$E14)&gt;0)*(INDEX(_calc_기준400!$CN$4:$EF$4,1,$E14)&lt;=15)+(INDEX(_calc_기준400!$CN$4:$EF$4,1,$F14)&gt;0)*(INDEX(_calc_기준400!$CN$4:$EF$4,1,$F14)&lt;=15)+(INDEX(_calc_기준400!$CN$4:$EF$4,1,$G14)&gt;0)*(INDEX(_calc_기준400!$CN$4:$EF$4,1,$G14)&lt;=15),"")</f>
        <v>0</v>
      </c>
      <c r="J14" s="40">
        <f>IFERROR((INDEX(_calc_기준400!$CN$4:$EF$4,1,$B14)&gt;15)*(INDEX(_calc_기준400!$CN$4:$EF$4,1,$B14)&lt;=30)+(INDEX(_calc_기준400!$CN$4:$EF$4,1,$C14)&gt;15)*(INDEX(_calc_기준400!$CN$4:$EF$4,1,$C14)&lt;=30)+(INDEX(_calc_기준400!$CN$4:$EF$4,1,$D14)&gt;15)*(INDEX(_calc_기준400!$CN$4:$EF$4,1,$D14)&lt;=30)+(INDEX(_calc_기준400!$CN$4:$EF$4,1,$E14)&gt;15)*(INDEX(_calc_기준400!$CN$4:$EF$4,1,$E14)&lt;=30)+(INDEX(_calc_기준400!$CN$4:$EF$4,1,$F14)&gt;15)*(INDEX(_calc_기준400!$CN$4:$EF$4,1,$F14)&lt;=30)+(INDEX(_calc_기준400!$CN$4:$EF$4,1,$G14)&gt;15)*(INDEX(_calc_기준400!$CN$4:$EF$4,1,$G14)&lt;=30),"")</f>
        <v>3</v>
      </c>
      <c r="K14" s="43">
        <f>IFERROR((INDEX(_calc_기준400!$CN$4:$EF$4,1,$B14)&gt;30)+(INDEX(_calc_기준400!$CN$4:$EF$4,1,$C14)&gt;30)+(INDEX(_calc_기준400!$CN$4:$EF$4,1,$D14)&gt;30)+(INDEX(_calc_기준400!$CN$4:$EF$4,1,$E14)&gt;30)+(INDEX(_calc_기준400!$CN$4:$EF$4,1,$F14)&gt;30)+(INDEX(_calc_기준400!$CN$4:$EF$4,1,$G14)&gt;30),"")</f>
        <v>3</v>
      </c>
      <c r="L14" s="25">
        <f>IFERROR(MATCH(L$11,_calc_기준400!$CN$4:$EF$4,0),"")</f>
        <v>12</v>
      </c>
      <c r="M14" s="25">
        <f>IFERROR(MATCH(M$11,_calc_기준400!$CN$4:$EF$4,0),"")</f>
        <v>21</v>
      </c>
      <c r="N14" s="25">
        <f>IFERROR(MATCH(N$11,_calc_기준400!$CN$4:$EF$4,0),"")</f>
        <v>35</v>
      </c>
      <c r="O14" s="25">
        <f>IFERROR(MATCH(O$11,_calc_기준400!$CN$4:$EF$4,0),"")</f>
        <v>45</v>
      </c>
      <c r="P14" s="25">
        <f>IFERROR(MATCH(P$11,_calc_기준400!$CN$4:$EF$4,0),"")</f>
        <v>37</v>
      </c>
      <c r="Q14" s="25">
        <f>IFERROR(MATCH(Q$11,_calc_기준400!$CN$4:$EF$4,0),"")</f>
        <v>6</v>
      </c>
      <c r="R14" s="25">
        <f>IFERROR(MATCH(R$11,_calc_기준400!$CN$4:$EF$4,0),"")</f>
        <v>14</v>
      </c>
      <c r="S14" s="25">
        <f>IFERROR(MATCH(S$11,_calc_기준400!$CN$4:$EF$4,0),"")</f>
        <v>22</v>
      </c>
      <c r="T14" s="25">
        <f>IFERROR(MATCH(T$11,_calc_기준400!$CN$4:$EF$4,0),"")</f>
        <v>26</v>
      </c>
      <c r="U14" s="25">
        <f>IFERROR(MATCH(U$11,_calc_기준400!$CN$4:$EF$4,0),"")</f>
        <v>7</v>
      </c>
      <c r="V14" s="25">
        <f>IFERROR(MATCH(V$11,_calc_기준400!$CN$4:$EF$4,0),"")</f>
        <v>17</v>
      </c>
      <c r="W14" s="25">
        <f>IFERROR(MATCH(W$11,_calc_기준400!$CN$4:$EF$4,0),"")</f>
        <v>34</v>
      </c>
      <c r="X14" s="25">
        <f>IFERROR(MATCH(X$11,_calc_기준400!$CN$4:$EF$4,0),"")</f>
        <v>3</v>
      </c>
      <c r="Y14" s="25">
        <f>IFERROR(MATCH(Y$11,_calc_기준400!$CN$4:$EF$4,0),"")</f>
        <v>33</v>
      </c>
      <c r="Z14" s="25">
        <f>IFERROR(MATCH(Z$11,_calc_기준400!$CN$4:$EF$4,0),"")</f>
        <v>18</v>
      </c>
      <c r="AA14" s="25">
        <f>IFERROR(MATCH(AA$11,_calc_기준400!$CN$4:$EF$4,0),"")</f>
        <v>38</v>
      </c>
      <c r="AB14" s="25">
        <f>IFERROR(MATCH(AB$11,_calc_기준400!$CN$4:$EF$4,0),"")</f>
        <v>16</v>
      </c>
      <c r="AC14" s="25">
        <f>IFERROR(MATCH(AC$11,_calc_기준400!$CN$4:$EF$4,0),"")</f>
        <v>30</v>
      </c>
      <c r="AD14" s="25">
        <f>IFERROR(MATCH(AD$11,_calc_기준400!$CN$4:$EF$4,0),"")</f>
        <v>11</v>
      </c>
      <c r="AE14" s="25">
        <f>IFERROR(MATCH(AE$11,_calc_기준400!$CN$4:$EF$4,0),"")</f>
        <v>13</v>
      </c>
      <c r="AF14" s="25">
        <f>IFERROR(MATCH(AF$11,_calc_기준400!$CN$4:$EF$4,0),"")</f>
        <v>29</v>
      </c>
      <c r="AG14" s="25">
        <f>IFERROR(MATCH(AG$11,_calc_기준400!$CN$4:$EF$4,0),"")</f>
        <v>43</v>
      </c>
      <c r="AH14" s="25">
        <f>IFERROR(MATCH(AH$11,_calc_기준400!$CN$4:$EF$4,0),"")</f>
        <v>44</v>
      </c>
      <c r="AI14" s="25">
        <f>IFERROR(MATCH(AI$11,_calc_기준400!$CN$4:$EF$4,0),"")</f>
        <v>39</v>
      </c>
      <c r="AJ14" s="25">
        <f>IFERROR(MATCH(AJ$11,_calc_기준400!$CN$4:$EF$4,0),"")</f>
        <v>40</v>
      </c>
      <c r="AK14" s="25">
        <f>IFERROR(MATCH(AK$11,_calc_기준400!$CN$4:$EF$4,0),"")</f>
        <v>4</v>
      </c>
      <c r="AL14" s="25">
        <f>IFERROR(MATCH(AL$11,_calc_기준400!$CN$4:$EF$4,0),"")</f>
        <v>5</v>
      </c>
      <c r="AM14" s="25">
        <f>IFERROR(MATCH(AM$11,_calc_기준400!$CN$4:$EF$4,0),"")</f>
        <v>41</v>
      </c>
      <c r="AN14" s="25">
        <f>IFERROR(MATCH(AN$11,_calc_기준400!$CN$4:$EF$4,0),"")</f>
        <v>23</v>
      </c>
      <c r="AO14" s="25">
        <f>IFERROR(MATCH(AO$11,_calc_기준400!$CN$4:$EF$4,0),"")</f>
        <v>19</v>
      </c>
      <c r="AP14" s="25">
        <f>IFERROR(MATCH(AP$11,_calc_기준400!$CN$4:$EF$4,0),"")</f>
        <v>42</v>
      </c>
      <c r="AQ14" s="25">
        <f>IFERROR(MATCH(AQ$11,_calc_기준400!$CN$4:$EF$4,0),"")</f>
        <v>28</v>
      </c>
      <c r="AR14" s="25">
        <f>IFERROR(MATCH(AR$11,_calc_기준400!$CN$4:$EF$4,0),"")</f>
        <v>9</v>
      </c>
      <c r="AS14" s="25">
        <f>IFERROR(MATCH(AS$11,_calc_기준400!$CN$4:$EF$4,0),"")</f>
        <v>15</v>
      </c>
      <c r="AT14" s="25">
        <f>IFERROR(MATCH(AT$11,_calc_기준400!$CN$4:$EF$4,0),"")</f>
        <v>25</v>
      </c>
      <c r="AU14" s="25">
        <f>IFERROR(MATCH(AU$11,_calc_기준400!$CN$4:$EF$4,0),"")</f>
        <v>27</v>
      </c>
      <c r="AV14" s="25">
        <f>IFERROR(MATCH(AV$11,_calc_기준400!$CN$4:$EF$4,0),"")</f>
        <v>32</v>
      </c>
      <c r="AW14" s="25">
        <f>IFERROR(MATCH(AW$11,_calc_기준400!$CN$4:$EF$4,0),"")</f>
        <v>36</v>
      </c>
      <c r="AX14" s="25">
        <f>IFERROR(MATCH(AX$11,_calc_기준400!$CN$4:$EF$4,0),"")</f>
        <v>24</v>
      </c>
      <c r="AY14" s="25">
        <f>IFERROR(MATCH(AY$11,_calc_기준400!$CN$4:$EF$4,0),"")</f>
        <v>8</v>
      </c>
      <c r="AZ14" s="25">
        <f>IFERROR(MATCH(AZ$11,_calc_기준400!$CN$4:$EF$4,0),"")</f>
        <v>10</v>
      </c>
      <c r="BA14" s="25">
        <f>IFERROR(MATCH(BA$11,_calc_기준400!$CN$4:$EF$4,0),"")</f>
        <v>2</v>
      </c>
      <c r="BB14" s="25">
        <f>IFERROR(MATCH(BB$11,_calc_기준400!$CN$4:$EF$4,0),"")</f>
        <v>20</v>
      </c>
      <c r="BC14" s="25">
        <f>IFERROR(MATCH(BC$11,_calc_기준400!$CN$4:$EF$4,0),"")</f>
        <v>31</v>
      </c>
      <c r="BD14" s="25">
        <f>IFERROR(MATCH(BD$11,_calc_기준400!$CN$4:$EF$4,0),"")</f>
        <v>1</v>
      </c>
    </row>
    <row r="15" spans="1:56" ht="16.5" customHeight="1">
      <c r="A15" s="57">
        <f t="shared" si="2"/>
        <v>1241</v>
      </c>
      <c r="B15" s="40">
        <f>IFERROR(INDEX(전체당첨내역!$B:$B,MATCH($A15,전체당첨내역!$A:$A,0)),"")</f>
        <v>7</v>
      </c>
      <c r="C15" s="40">
        <f>IFERROR(INDEX(전체당첨내역!$C:$C,MATCH($A15,전체당첨내역!$A:$A,0)),"")</f>
        <v>13</v>
      </c>
      <c r="D15" s="40">
        <f>IFERROR(INDEX(전체당첨내역!$D:$D,MATCH($A15,전체당첨내역!$A:$A,0)),"")</f>
        <v>16</v>
      </c>
      <c r="E15" s="40">
        <f>IFERROR(INDEX(전체당첨내역!$E:$E,MATCH($A15,전체당첨내역!$A:$A,0)),"")</f>
        <v>23</v>
      </c>
      <c r="F15" s="40">
        <f>IFERROR(INDEX(전체당첨내역!$F:$F,MATCH($A15,전체당첨내역!$A:$A,0)),"")</f>
        <v>24</v>
      </c>
      <c r="G15" s="40">
        <f>IFERROR(INDEX(전체당첨내역!$G:$G,MATCH($A15,전체당첨내역!$A:$A,0)),"")</f>
        <v>43</v>
      </c>
      <c r="H15" s="45">
        <f>IFERROR(INDEX(전체당첨내역!$H:$H,MATCH($A15,전체당첨내역!$A:$A,0)),"")</f>
        <v>9</v>
      </c>
      <c r="I15" s="42">
        <f>IFERROR((INDEX(_calc_기준400!$CN$5:$EF$5,1,$B15)&gt;0)*(INDEX(_calc_기준400!$CN$5:$EF$5,1,$B15)&lt;=15)+(INDEX(_calc_기준400!$CN$5:$EF$5,1,$C15)&gt;0)*(INDEX(_calc_기준400!$CN$5:$EF$5,1,$C15)&lt;=15)+(INDEX(_calc_기준400!$CN$5:$EF$5,1,$D15)&gt;0)*(INDEX(_calc_기준400!$CN$5:$EF$5,1,$D15)&lt;=15)+(INDEX(_calc_기준400!$CN$5:$EF$5,1,$E15)&gt;0)*(INDEX(_calc_기준400!$CN$5:$EF$5,1,$E15)&lt;=15)+(INDEX(_calc_기준400!$CN$5:$EF$5,1,$F15)&gt;0)*(INDEX(_calc_기준400!$CN$5:$EF$5,1,$F15)&lt;=15)+(INDEX(_calc_기준400!$CN$5:$EF$5,1,$G15)&gt;0)*(INDEX(_calc_기준400!$CN$5:$EF$5,1,$G15)&lt;=15),"")</f>
        <v>1</v>
      </c>
      <c r="J15" s="40">
        <f>IFERROR((INDEX(_calc_기준400!$CN$5:$EF$5,1,$B15)&gt;15)*(INDEX(_calc_기준400!$CN$5:$EF$5,1,$B15)&lt;=30)+(INDEX(_calc_기준400!$CN$5:$EF$5,1,$C15)&gt;15)*(INDEX(_calc_기준400!$CN$5:$EF$5,1,$C15)&lt;=30)+(INDEX(_calc_기준400!$CN$5:$EF$5,1,$D15)&gt;15)*(INDEX(_calc_기준400!$CN$5:$EF$5,1,$D15)&lt;=30)+(INDEX(_calc_기준400!$CN$5:$EF$5,1,$E15)&gt;15)*(INDEX(_calc_기준400!$CN$5:$EF$5,1,$E15)&lt;=30)+(INDEX(_calc_기준400!$CN$5:$EF$5,1,$F15)&gt;15)*(INDEX(_calc_기준400!$CN$5:$EF$5,1,$F15)&lt;=30)+(INDEX(_calc_기준400!$CN$5:$EF$5,1,$G15)&gt;15)*(INDEX(_calc_기준400!$CN$5:$EF$5,1,$G15)&lt;=30),"")</f>
        <v>4</v>
      </c>
      <c r="K15" s="43">
        <f>IFERROR((INDEX(_calc_기준400!$CN$5:$EF$5,1,$B15)&gt;30)+(INDEX(_calc_기준400!$CN$5:$EF$5,1,$C15)&gt;30)+(INDEX(_calc_기준400!$CN$5:$EF$5,1,$D15)&gt;30)+(INDEX(_calc_기준400!$CN$5:$EF$5,1,$E15)&gt;30)+(INDEX(_calc_기준400!$CN$5:$EF$5,1,$F15)&gt;30)+(INDEX(_calc_기준400!$CN$5:$EF$5,1,$G15)&gt;30),"")</f>
        <v>1</v>
      </c>
      <c r="L15" s="25">
        <f>IFERROR(MATCH(L$11,_calc_기준400!$CN$5:$EF$5,0),"")</f>
        <v>7</v>
      </c>
      <c r="M15" s="25">
        <f>IFERROR(MATCH(M$11,_calc_기준400!$CN$5:$EF$5,0),"")</f>
        <v>21</v>
      </c>
      <c r="N15" s="25">
        <f>IFERROR(MATCH(N$11,_calc_기준400!$CN$5:$EF$5,0),"")</f>
        <v>35</v>
      </c>
      <c r="O15" s="25">
        <f>IFERROR(MATCH(O$11,_calc_기준400!$CN$5:$EF$5,0),"")</f>
        <v>45</v>
      </c>
      <c r="P15" s="25">
        <f>IFERROR(MATCH(P$11,_calc_기준400!$CN$5:$EF$5,0),"")</f>
        <v>37</v>
      </c>
      <c r="Q15" s="25">
        <f>IFERROR(MATCH(Q$11,_calc_기준400!$CN$5:$EF$5,0),"")</f>
        <v>14</v>
      </c>
      <c r="R15" s="25">
        <f>IFERROR(MATCH(R$11,_calc_기준400!$CN$5:$EF$5,0),"")</f>
        <v>12</v>
      </c>
      <c r="S15" s="25">
        <f>IFERROR(MATCH(S$11,_calc_기준400!$CN$5:$EF$5,0),"")</f>
        <v>6</v>
      </c>
      <c r="T15" s="25">
        <f>IFERROR(MATCH(T$11,_calc_기준400!$CN$5:$EF$5,0),"")</f>
        <v>22</v>
      </c>
      <c r="U15" s="25">
        <f>IFERROR(MATCH(U$11,_calc_기준400!$CN$5:$EF$5,0),"")</f>
        <v>26</v>
      </c>
      <c r="V15" s="25">
        <f>IFERROR(MATCH(V$11,_calc_기준400!$CN$5:$EF$5,0),"")</f>
        <v>34</v>
      </c>
      <c r="W15" s="25">
        <f>IFERROR(MATCH(W$11,_calc_기준400!$CN$5:$EF$5,0),"")</f>
        <v>33</v>
      </c>
      <c r="X15" s="25">
        <f>IFERROR(MATCH(X$11,_calc_기준400!$CN$5:$EF$5,0),"")</f>
        <v>3</v>
      </c>
      <c r="Y15" s="25">
        <f>IFERROR(MATCH(Y$11,_calc_기준400!$CN$5:$EF$5,0),"")</f>
        <v>17</v>
      </c>
      <c r="Z15" s="25">
        <f>IFERROR(MATCH(Z$11,_calc_기준400!$CN$5:$EF$5,0),"")</f>
        <v>18</v>
      </c>
      <c r="AA15" s="25">
        <f>IFERROR(MATCH(AA$11,_calc_기준400!$CN$5:$EF$5,0),"")</f>
        <v>38</v>
      </c>
      <c r="AB15" s="25">
        <f>IFERROR(MATCH(AB$11,_calc_기준400!$CN$5:$EF$5,0),"")</f>
        <v>16</v>
      </c>
      <c r="AC15" s="25">
        <f>IFERROR(MATCH(AC$11,_calc_기준400!$CN$5:$EF$5,0),"")</f>
        <v>23</v>
      </c>
      <c r="AD15" s="25">
        <f>IFERROR(MATCH(AD$11,_calc_기준400!$CN$5:$EF$5,0),"")</f>
        <v>30</v>
      </c>
      <c r="AE15" s="25">
        <f>IFERROR(MATCH(AE$11,_calc_기준400!$CN$5:$EF$5,0),"")</f>
        <v>13</v>
      </c>
      <c r="AF15" s="25">
        <f>IFERROR(MATCH(AF$11,_calc_기준400!$CN$5:$EF$5,0),"")</f>
        <v>29</v>
      </c>
      <c r="AG15" s="25">
        <f>IFERROR(MATCH(AG$11,_calc_기준400!$CN$5:$EF$5,0),"")</f>
        <v>43</v>
      </c>
      <c r="AH15" s="25">
        <f>IFERROR(MATCH(AH$11,_calc_기준400!$CN$5:$EF$5,0),"")</f>
        <v>44</v>
      </c>
      <c r="AI15" s="25">
        <f>IFERROR(MATCH(AI$11,_calc_기준400!$CN$5:$EF$5,0),"")</f>
        <v>40</v>
      </c>
      <c r="AJ15" s="25">
        <f>IFERROR(MATCH(AJ$11,_calc_기준400!$CN$5:$EF$5,0),"")</f>
        <v>39</v>
      </c>
      <c r="AK15" s="25">
        <f>IFERROR(MATCH(AK$11,_calc_기준400!$CN$5:$EF$5,0),"")</f>
        <v>5</v>
      </c>
      <c r="AL15" s="25">
        <f>IFERROR(MATCH(AL$11,_calc_기준400!$CN$5:$EF$5,0),"")</f>
        <v>11</v>
      </c>
      <c r="AM15" s="25">
        <f>IFERROR(MATCH(AM$11,_calc_기준400!$CN$5:$EF$5,0),"")</f>
        <v>19</v>
      </c>
      <c r="AN15" s="25">
        <f>IFERROR(MATCH(AN$11,_calc_기준400!$CN$5:$EF$5,0),"")</f>
        <v>42</v>
      </c>
      <c r="AO15" s="25">
        <f>IFERROR(MATCH(AO$11,_calc_기준400!$CN$5:$EF$5,0),"")</f>
        <v>9</v>
      </c>
      <c r="AP15" s="25">
        <f>IFERROR(MATCH(AP$11,_calc_기준400!$CN$5:$EF$5,0),"")</f>
        <v>25</v>
      </c>
      <c r="AQ15" s="25">
        <f>IFERROR(MATCH(AQ$11,_calc_기준400!$CN$5:$EF$5,0),"")</f>
        <v>28</v>
      </c>
      <c r="AR15" s="25">
        <f>IFERROR(MATCH(AR$11,_calc_기준400!$CN$5:$EF$5,0),"")</f>
        <v>15</v>
      </c>
      <c r="AS15" s="25">
        <f>IFERROR(MATCH(AS$11,_calc_기준400!$CN$5:$EF$5,0),"")</f>
        <v>32</v>
      </c>
      <c r="AT15" s="25">
        <f>IFERROR(MATCH(AT$11,_calc_기준400!$CN$5:$EF$5,0),"")</f>
        <v>24</v>
      </c>
      <c r="AU15" s="25">
        <f>IFERROR(MATCH(AU$11,_calc_기준400!$CN$5:$EF$5,0),"")</f>
        <v>27</v>
      </c>
      <c r="AV15" s="25">
        <f>IFERROR(MATCH(AV$11,_calc_기준400!$CN$5:$EF$5,0),"")</f>
        <v>4</v>
      </c>
      <c r="AW15" s="25">
        <f>IFERROR(MATCH(AW$11,_calc_기준400!$CN$5:$EF$5,0),"")</f>
        <v>36</v>
      </c>
      <c r="AX15" s="25">
        <f>IFERROR(MATCH(AX$11,_calc_기준400!$CN$5:$EF$5,0),"")</f>
        <v>8</v>
      </c>
      <c r="AY15" s="25">
        <f>IFERROR(MATCH(AY$11,_calc_기준400!$CN$5:$EF$5,0),"")</f>
        <v>10</v>
      </c>
      <c r="AZ15" s="25">
        <f>IFERROR(MATCH(AZ$11,_calc_기준400!$CN$5:$EF$5,0),"")</f>
        <v>2</v>
      </c>
      <c r="BA15" s="25">
        <f>IFERROR(MATCH(BA$11,_calc_기준400!$CN$5:$EF$5,0),"")</f>
        <v>41</v>
      </c>
      <c r="BB15" s="25">
        <f>IFERROR(MATCH(BB$11,_calc_기준400!$CN$5:$EF$5,0),"")</f>
        <v>31</v>
      </c>
      <c r="BC15" s="25">
        <f>IFERROR(MATCH(BC$11,_calc_기준400!$CN$5:$EF$5,0),"")</f>
        <v>20</v>
      </c>
      <c r="BD15" s="25">
        <f>IFERROR(MATCH(BD$11,_calc_기준400!$CN$5:$EF$5,0),"")</f>
        <v>1</v>
      </c>
    </row>
    <row r="16" spans="1:56" ht="16.5" customHeight="1">
      <c r="A16" s="57">
        <f t="shared" si="2"/>
        <v>1240</v>
      </c>
      <c r="B16" s="40">
        <f>IFERROR(INDEX(전체당첨내역!$B:$B,MATCH($A16,전체당첨내역!$A:$A,0)),"")</f>
        <v>11</v>
      </c>
      <c r="C16" s="40">
        <f>IFERROR(INDEX(전체당첨내역!$C:$C,MATCH($A16,전체당첨내역!$A:$A,0)),"")</f>
        <v>13</v>
      </c>
      <c r="D16" s="40">
        <f>IFERROR(INDEX(전체당첨내역!$D:$D,MATCH($A16,전체당첨내역!$A:$A,0)),"")</f>
        <v>19</v>
      </c>
      <c r="E16" s="40">
        <f>IFERROR(INDEX(전체당첨내역!$E:$E,MATCH($A16,전체당첨내역!$A:$A,0)),"")</f>
        <v>20</v>
      </c>
      <c r="F16" s="40">
        <f>IFERROR(INDEX(전체당첨내역!$F:$F,MATCH($A16,전체당첨내역!$A:$A,0)),"")</f>
        <v>31</v>
      </c>
      <c r="G16" s="40">
        <f>IFERROR(INDEX(전체당첨내역!$G:$G,MATCH($A16,전체당첨내역!$A:$A,0)),"")</f>
        <v>44</v>
      </c>
      <c r="H16" s="45">
        <f>IFERROR(INDEX(전체당첨내역!$H:$H,MATCH($A16,전체당첨내역!$A:$A,0)),"")</f>
        <v>27</v>
      </c>
      <c r="I16" s="42">
        <f>IFERROR((INDEX(_calc_기준400!$CN$6:$EF$6,1,$B16)&gt;0)*(INDEX(_calc_기준400!$CN$6:$EF$6,1,$B16)&lt;=15)+(INDEX(_calc_기준400!$CN$6:$EF$6,1,$C16)&gt;0)*(INDEX(_calc_기준400!$CN$6:$EF$6,1,$C16)&lt;=15)+(INDEX(_calc_기준400!$CN$6:$EF$6,1,$D16)&gt;0)*(INDEX(_calc_기준400!$CN$6:$EF$6,1,$D16)&lt;=15)+(INDEX(_calc_기준400!$CN$6:$EF$6,1,$E16)&gt;0)*(INDEX(_calc_기준400!$CN$6:$EF$6,1,$E16)&lt;=15)+(INDEX(_calc_기준400!$CN$6:$EF$6,1,$F16)&gt;0)*(INDEX(_calc_기준400!$CN$6:$EF$6,1,$F16)&lt;=15)+(INDEX(_calc_기준400!$CN$6:$EF$6,1,$G16)&gt;0)*(INDEX(_calc_기준400!$CN$6:$EF$6,1,$G16)&lt;=15),"")</f>
        <v>1</v>
      </c>
      <c r="J16" s="40">
        <f>IFERROR((INDEX(_calc_기준400!$CN$6:$EF$6,1,$B16)&gt;15)*(INDEX(_calc_기준400!$CN$6:$EF$6,1,$B16)&lt;=30)+(INDEX(_calc_기준400!$CN$6:$EF$6,1,$C16)&gt;15)*(INDEX(_calc_기준400!$CN$6:$EF$6,1,$C16)&lt;=30)+(INDEX(_calc_기준400!$CN$6:$EF$6,1,$D16)&gt;15)*(INDEX(_calc_기준400!$CN$6:$EF$6,1,$D16)&lt;=30)+(INDEX(_calc_기준400!$CN$6:$EF$6,1,$E16)&gt;15)*(INDEX(_calc_기준400!$CN$6:$EF$6,1,$E16)&lt;=30)+(INDEX(_calc_기준400!$CN$6:$EF$6,1,$F16)&gt;15)*(INDEX(_calc_기준400!$CN$6:$EF$6,1,$F16)&lt;=30)+(INDEX(_calc_기준400!$CN$6:$EF$6,1,$G16)&gt;15)*(INDEX(_calc_기준400!$CN$6:$EF$6,1,$G16)&lt;=30),"")</f>
        <v>3</v>
      </c>
      <c r="K16" s="43">
        <f>IFERROR((INDEX(_calc_기준400!$CN$6:$EF$6,1,$B16)&gt;30)+(INDEX(_calc_기준400!$CN$6:$EF$6,1,$C16)&gt;30)+(INDEX(_calc_기준400!$CN$6:$EF$6,1,$D16)&gt;30)+(INDEX(_calc_기준400!$CN$6:$EF$6,1,$E16)&gt;30)+(INDEX(_calc_기준400!$CN$6:$EF$6,1,$F16)&gt;30)+(INDEX(_calc_기준400!$CN$6:$EF$6,1,$G16)&gt;30),"")</f>
        <v>2</v>
      </c>
      <c r="L16" s="25">
        <f>IFERROR(MATCH(L$11,_calc_기준400!$CN$6:$EF$6,0),"")</f>
        <v>35</v>
      </c>
      <c r="M16" s="25">
        <f>IFERROR(MATCH(M$11,_calc_기준400!$CN$6:$EF$6,0),"")</f>
        <v>21</v>
      </c>
      <c r="N16" s="25">
        <f>IFERROR(MATCH(N$11,_calc_기준400!$CN$6:$EF$6,0),"")</f>
        <v>37</v>
      </c>
      <c r="O16" s="25">
        <f>IFERROR(MATCH(O$11,_calc_기준400!$CN$6:$EF$6,0),"")</f>
        <v>14</v>
      </c>
      <c r="P16" s="25">
        <f>IFERROR(MATCH(P$11,_calc_기준400!$CN$6:$EF$6,0),"")</f>
        <v>6</v>
      </c>
      <c r="Q16" s="25">
        <f>IFERROR(MATCH(Q$11,_calc_기준400!$CN$6:$EF$6,0),"")</f>
        <v>12</v>
      </c>
      <c r="R16" s="25">
        <f>IFERROR(MATCH(R$11,_calc_기준400!$CN$6:$EF$6,0),"")</f>
        <v>22</v>
      </c>
      <c r="S16" s="25">
        <f>IFERROR(MATCH(S$11,_calc_기준400!$CN$6:$EF$6,0),"")</f>
        <v>44</v>
      </c>
      <c r="T16" s="25">
        <f>IFERROR(MATCH(T$11,_calc_기준400!$CN$6:$EF$6,0),"")</f>
        <v>7</v>
      </c>
      <c r="U16" s="25">
        <f>IFERROR(MATCH(U$11,_calc_기준400!$CN$6:$EF$6,0),"")</f>
        <v>34</v>
      </c>
      <c r="V16" s="25">
        <f>IFERROR(MATCH(V$11,_calc_기준400!$CN$6:$EF$6,0),"")</f>
        <v>33</v>
      </c>
      <c r="W16" s="25">
        <f>IFERROR(MATCH(W$11,_calc_기준400!$CN$6:$EF$6,0),"")</f>
        <v>17</v>
      </c>
      <c r="X16" s="25">
        <f>IFERROR(MATCH(X$11,_calc_기준400!$CN$6:$EF$6,0),"")</f>
        <v>26</v>
      </c>
      <c r="Y16" s="25">
        <f>IFERROR(MATCH(Y$11,_calc_기준400!$CN$6:$EF$6,0),"")</f>
        <v>29</v>
      </c>
      <c r="Z16" s="25">
        <f>IFERROR(MATCH(Z$11,_calc_기준400!$CN$6:$EF$6,0),"")</f>
        <v>3</v>
      </c>
      <c r="AA16" s="25">
        <f>IFERROR(MATCH(AA$11,_calc_기준400!$CN$6:$EF$6,0),"")</f>
        <v>11</v>
      </c>
      <c r="AB16" s="25">
        <f>IFERROR(MATCH(AB$11,_calc_기준400!$CN$6:$EF$6,0),"")</f>
        <v>18</v>
      </c>
      <c r="AC16" s="25">
        <f>IFERROR(MATCH(AC$11,_calc_기준400!$CN$6:$EF$6,0),"")</f>
        <v>45</v>
      </c>
      <c r="AD16" s="25">
        <f>IFERROR(MATCH(AD$11,_calc_기준400!$CN$6:$EF$6,0),"")</f>
        <v>16</v>
      </c>
      <c r="AE16" s="25">
        <f>IFERROR(MATCH(AE$11,_calc_기준400!$CN$6:$EF$6,0),"")</f>
        <v>30</v>
      </c>
      <c r="AF16" s="25">
        <f>IFERROR(MATCH(AF$11,_calc_기준400!$CN$6:$EF$6,0),"")</f>
        <v>38</v>
      </c>
      <c r="AG16" s="25">
        <f>IFERROR(MATCH(AG$11,_calc_기준400!$CN$6:$EF$6,0),"")</f>
        <v>13</v>
      </c>
      <c r="AH16" s="25">
        <f>IFERROR(MATCH(AH$11,_calc_기준400!$CN$6:$EF$6,0),"")</f>
        <v>40</v>
      </c>
      <c r="AI16" s="25">
        <f>IFERROR(MATCH(AI$11,_calc_기준400!$CN$6:$EF$6,0),"")</f>
        <v>43</v>
      </c>
      <c r="AJ16" s="25">
        <f>IFERROR(MATCH(AJ$11,_calc_기준400!$CN$6:$EF$6,0),"")</f>
        <v>39</v>
      </c>
      <c r="AK16" s="25">
        <f>IFERROR(MATCH(AK$11,_calc_기준400!$CN$6:$EF$6,0),"")</f>
        <v>5</v>
      </c>
      <c r="AL16" s="25">
        <f>IFERROR(MATCH(AL$11,_calc_기준400!$CN$6:$EF$6,0),"")</f>
        <v>23</v>
      </c>
      <c r="AM16" s="25">
        <f>IFERROR(MATCH(AM$11,_calc_기준400!$CN$6:$EF$6,0),"")</f>
        <v>19</v>
      </c>
      <c r="AN16" s="25">
        <f>IFERROR(MATCH(AN$11,_calc_기준400!$CN$6:$EF$6,0),"")</f>
        <v>42</v>
      </c>
      <c r="AO16" s="25">
        <f>IFERROR(MATCH(AO$11,_calc_기준400!$CN$6:$EF$6,0),"")</f>
        <v>28</v>
      </c>
      <c r="AP16" s="25">
        <f>IFERROR(MATCH(AP$11,_calc_기준400!$CN$6:$EF$6,0),"")</f>
        <v>25</v>
      </c>
      <c r="AQ16" s="25">
        <f>IFERROR(MATCH(AQ$11,_calc_기준400!$CN$6:$EF$6,0),"")</f>
        <v>4</v>
      </c>
      <c r="AR16" s="25">
        <f>IFERROR(MATCH(AR$11,_calc_기준400!$CN$6:$EF$6,0),"")</f>
        <v>32</v>
      </c>
      <c r="AS16" s="25">
        <f>IFERROR(MATCH(AS$11,_calc_기준400!$CN$6:$EF$6,0),"")</f>
        <v>8</v>
      </c>
      <c r="AT16" s="25">
        <f>IFERROR(MATCH(AT$11,_calc_기준400!$CN$6:$EF$6,0),"")</f>
        <v>15</v>
      </c>
      <c r="AU16" s="25">
        <f>IFERROR(MATCH(AU$11,_calc_기준400!$CN$6:$EF$6,0),"")</f>
        <v>24</v>
      </c>
      <c r="AV16" s="25">
        <f>IFERROR(MATCH(AV$11,_calc_기준400!$CN$6:$EF$6,0),"")</f>
        <v>10</v>
      </c>
      <c r="AW16" s="25">
        <f>IFERROR(MATCH(AW$11,_calc_기준400!$CN$6:$EF$6,0),"")</f>
        <v>27</v>
      </c>
      <c r="AX16" s="25">
        <f>IFERROR(MATCH(AX$11,_calc_기준400!$CN$6:$EF$6,0),"")</f>
        <v>2</v>
      </c>
      <c r="AY16" s="25">
        <f>IFERROR(MATCH(AY$11,_calc_기준400!$CN$6:$EF$6,0),"")</f>
        <v>36</v>
      </c>
      <c r="AZ16" s="25">
        <f>IFERROR(MATCH(AZ$11,_calc_기준400!$CN$6:$EF$6,0),"")</f>
        <v>41</v>
      </c>
      <c r="BA16" s="25">
        <f>IFERROR(MATCH(BA$11,_calc_기준400!$CN$6:$EF$6,0),"")</f>
        <v>20</v>
      </c>
      <c r="BB16" s="25">
        <f>IFERROR(MATCH(BB$11,_calc_기준400!$CN$6:$EF$6,0),"")</f>
        <v>31</v>
      </c>
      <c r="BC16" s="25">
        <f>IFERROR(MATCH(BC$11,_calc_기준400!$CN$6:$EF$6,0),"")</f>
        <v>9</v>
      </c>
      <c r="BD16" s="25">
        <f>IFERROR(MATCH(BD$11,_calc_기준400!$CN$6:$EF$6,0),"")</f>
        <v>1</v>
      </c>
    </row>
    <row r="17" spans="1:56" ht="16.5" customHeight="1">
      <c r="A17" s="57">
        <f t="shared" si="2"/>
        <v>1239</v>
      </c>
      <c r="B17" s="40">
        <f>IFERROR(INDEX(전체당첨내역!$B:$B,MATCH($A17,전체당첨내역!$A:$A,0)),"")</f>
        <v>11</v>
      </c>
      <c r="C17" s="40">
        <f>IFERROR(INDEX(전체당첨내역!$C:$C,MATCH($A17,전체당첨내역!$A:$A,0)),"")</f>
        <v>13</v>
      </c>
      <c r="D17" s="40">
        <f>IFERROR(INDEX(전체당첨내역!$D:$D,MATCH($A17,전체당첨내역!$A:$A,0)),"")</f>
        <v>22</v>
      </c>
      <c r="E17" s="40">
        <f>IFERROR(INDEX(전체당첨내역!$E:$E,MATCH($A17,전체당첨내역!$A:$A,0)),"")</f>
        <v>32</v>
      </c>
      <c r="F17" s="40">
        <f>IFERROR(INDEX(전체당첨내역!$F:$F,MATCH($A17,전체당첨내역!$A:$A,0)),"")</f>
        <v>33</v>
      </c>
      <c r="G17" s="40">
        <f>IFERROR(INDEX(전체당첨내역!$G:$G,MATCH($A17,전체당첨내역!$A:$A,0)),"")</f>
        <v>36</v>
      </c>
      <c r="H17" s="45">
        <f>IFERROR(INDEX(전체당첨내역!$H:$H,MATCH($A17,전체당첨내역!$A:$A,0)),"")</f>
        <v>8</v>
      </c>
      <c r="I17" s="42">
        <f>IFERROR((INDEX(_calc_기준400!$CN$7:$EF$7,1,$B17)&gt;0)*(INDEX(_calc_기준400!$CN$7:$EF$7,1,$B17)&lt;=15)+(INDEX(_calc_기준400!$CN$7:$EF$7,1,$C17)&gt;0)*(INDEX(_calc_기준400!$CN$7:$EF$7,1,$C17)&lt;=15)+(INDEX(_calc_기준400!$CN$7:$EF$7,1,$D17)&gt;0)*(INDEX(_calc_기준400!$CN$7:$EF$7,1,$D17)&lt;=15)+(INDEX(_calc_기준400!$CN$7:$EF$7,1,$E17)&gt;0)*(INDEX(_calc_기준400!$CN$7:$EF$7,1,$E17)&lt;=15)+(INDEX(_calc_기준400!$CN$7:$EF$7,1,$F17)&gt;0)*(INDEX(_calc_기준400!$CN$7:$EF$7,1,$F17)&lt;=15)+(INDEX(_calc_기준400!$CN$7:$EF$7,1,$G17)&gt;0)*(INDEX(_calc_기준400!$CN$7:$EF$7,1,$G17)&lt;=15),"")</f>
        <v>4</v>
      </c>
      <c r="J17" s="40">
        <f>IFERROR((INDEX(_calc_기준400!$CN$7:$EF$7,1,$B17)&gt;15)*(INDEX(_calc_기준400!$CN$7:$EF$7,1,$B17)&lt;=30)+(INDEX(_calc_기준400!$CN$7:$EF$7,1,$C17)&gt;15)*(INDEX(_calc_기준400!$CN$7:$EF$7,1,$C17)&lt;=30)+(INDEX(_calc_기준400!$CN$7:$EF$7,1,$D17)&gt;15)*(INDEX(_calc_기준400!$CN$7:$EF$7,1,$D17)&lt;=30)+(INDEX(_calc_기준400!$CN$7:$EF$7,1,$E17)&gt;15)*(INDEX(_calc_기준400!$CN$7:$EF$7,1,$E17)&lt;=30)+(INDEX(_calc_기준400!$CN$7:$EF$7,1,$F17)&gt;15)*(INDEX(_calc_기준400!$CN$7:$EF$7,1,$F17)&lt;=30)+(INDEX(_calc_기준400!$CN$7:$EF$7,1,$G17)&gt;15)*(INDEX(_calc_기준400!$CN$7:$EF$7,1,$G17)&lt;=30),"")</f>
        <v>1</v>
      </c>
      <c r="K17" s="43">
        <f>IFERROR((INDEX(_calc_기준400!$CN$7:$EF$7,1,$B17)&gt;30)+(INDEX(_calc_기준400!$CN$7:$EF$7,1,$C17)&gt;30)+(INDEX(_calc_기준400!$CN$7:$EF$7,1,$D17)&gt;30)+(INDEX(_calc_기준400!$CN$7:$EF$7,1,$E17)&gt;30)+(INDEX(_calc_기준400!$CN$7:$EF$7,1,$F17)&gt;30)+(INDEX(_calc_기준400!$CN$7:$EF$7,1,$G17)&gt;30),"")</f>
        <v>1</v>
      </c>
      <c r="L17" s="25">
        <f>IFERROR(MATCH(L$11,_calc_기준400!$CN$7:$EF$7,0),"")</f>
        <v>21</v>
      </c>
      <c r="M17" s="25">
        <f>IFERROR(MATCH(M$11,_calc_기준400!$CN$7:$EF$7,0),"")</f>
        <v>33</v>
      </c>
      <c r="N17" s="25">
        <f>IFERROR(MATCH(N$11,_calc_기준400!$CN$7:$EF$7,0),"")</f>
        <v>12</v>
      </c>
      <c r="O17" s="25">
        <f>IFERROR(MATCH(O$11,_calc_기준400!$CN$7:$EF$7,0),"")</f>
        <v>22</v>
      </c>
      <c r="P17" s="25">
        <f>IFERROR(MATCH(P$11,_calc_기준400!$CN$7:$EF$7,0),"")</f>
        <v>14</v>
      </c>
      <c r="Q17" s="25">
        <f>IFERROR(MATCH(Q$11,_calc_기준400!$CN$7:$EF$7,0),"")</f>
        <v>6</v>
      </c>
      <c r="R17" s="25">
        <f>IFERROR(MATCH(R$11,_calc_기준400!$CN$7:$EF$7,0),"")</f>
        <v>7</v>
      </c>
      <c r="S17" s="25">
        <f>IFERROR(MATCH(S$11,_calc_기준400!$CN$7:$EF$7,0),"")</f>
        <v>44</v>
      </c>
      <c r="T17" s="25">
        <f>IFERROR(MATCH(T$11,_calc_기준400!$CN$7:$EF$7,0),"")</f>
        <v>34</v>
      </c>
      <c r="U17" s="25">
        <f>IFERROR(MATCH(U$11,_calc_기준400!$CN$7:$EF$7,0),"")</f>
        <v>11</v>
      </c>
      <c r="V17" s="25">
        <f>IFERROR(MATCH(V$11,_calc_기준400!$CN$7:$EF$7,0),"")</f>
        <v>17</v>
      </c>
      <c r="W17" s="25">
        <f>IFERROR(MATCH(W$11,_calc_기준400!$CN$7:$EF$7,0),"")</f>
        <v>35</v>
      </c>
      <c r="X17" s="25">
        <f>IFERROR(MATCH(X$11,_calc_기준400!$CN$7:$EF$7,0),"")</f>
        <v>45</v>
      </c>
      <c r="Y17" s="25">
        <f>IFERROR(MATCH(Y$11,_calc_기준400!$CN$7:$EF$7,0),"")</f>
        <v>3</v>
      </c>
      <c r="Z17" s="25">
        <f>IFERROR(MATCH(Z$11,_calc_기준400!$CN$7:$EF$7,0),"")</f>
        <v>13</v>
      </c>
      <c r="AA17" s="25">
        <f>IFERROR(MATCH(AA$11,_calc_기준400!$CN$7:$EF$7,0),"")</f>
        <v>26</v>
      </c>
      <c r="AB17" s="25">
        <f>IFERROR(MATCH(AB$11,_calc_기준400!$CN$7:$EF$7,0),"")</f>
        <v>30</v>
      </c>
      <c r="AC17" s="25">
        <f>IFERROR(MATCH(AC$11,_calc_기준400!$CN$7:$EF$7,0),"")</f>
        <v>16</v>
      </c>
      <c r="AD17" s="25">
        <f>IFERROR(MATCH(AD$11,_calc_기준400!$CN$7:$EF$7,0),"")</f>
        <v>18</v>
      </c>
      <c r="AE17" s="25">
        <f>IFERROR(MATCH(AE$11,_calc_기준400!$CN$7:$EF$7,0),"")</f>
        <v>37</v>
      </c>
      <c r="AF17" s="25">
        <f>IFERROR(MATCH(AF$11,_calc_기준400!$CN$7:$EF$7,0),"")</f>
        <v>32</v>
      </c>
      <c r="AG17" s="25">
        <f>IFERROR(MATCH(AG$11,_calc_기준400!$CN$7:$EF$7,0),"")</f>
        <v>43</v>
      </c>
      <c r="AH17" s="25">
        <f>IFERROR(MATCH(AH$11,_calc_기준400!$CN$7:$EF$7,0),"")</f>
        <v>38</v>
      </c>
      <c r="AI17" s="25">
        <f>IFERROR(MATCH(AI$11,_calc_기준400!$CN$7:$EF$7,0),"")</f>
        <v>40</v>
      </c>
      <c r="AJ17" s="25">
        <f>IFERROR(MATCH(AJ$11,_calc_기준400!$CN$7:$EF$7,0),"")</f>
        <v>39</v>
      </c>
      <c r="AK17" s="25">
        <f>IFERROR(MATCH(AK$11,_calc_기준400!$CN$7:$EF$7,0),"")</f>
        <v>23</v>
      </c>
      <c r="AL17" s="25">
        <f>IFERROR(MATCH(AL$11,_calc_기준400!$CN$7:$EF$7,0),"")</f>
        <v>5</v>
      </c>
      <c r="AM17" s="25">
        <f>IFERROR(MATCH(AM$11,_calc_기준400!$CN$7:$EF$7,0),"")</f>
        <v>42</v>
      </c>
      <c r="AN17" s="25">
        <f>IFERROR(MATCH(AN$11,_calc_기준400!$CN$7:$EF$7,0),"")</f>
        <v>28</v>
      </c>
      <c r="AO17" s="25">
        <f>IFERROR(MATCH(AO$11,_calc_기준400!$CN$7:$EF$7,0),"")</f>
        <v>19</v>
      </c>
      <c r="AP17" s="25">
        <f>IFERROR(MATCH(AP$11,_calc_기준400!$CN$7:$EF$7,0),"")</f>
        <v>25</v>
      </c>
      <c r="AQ17" s="25">
        <f>IFERROR(MATCH(AQ$11,_calc_기준400!$CN$7:$EF$7,0),"")</f>
        <v>29</v>
      </c>
      <c r="AR17" s="25">
        <f>IFERROR(MATCH(AR$11,_calc_기준400!$CN$7:$EF$7,0),"")</f>
        <v>36</v>
      </c>
      <c r="AS17" s="25">
        <f>IFERROR(MATCH(AS$11,_calc_기준400!$CN$7:$EF$7,0),"")</f>
        <v>4</v>
      </c>
      <c r="AT17" s="25">
        <f>IFERROR(MATCH(AT$11,_calc_기준400!$CN$7:$EF$7,0),"")</f>
        <v>8</v>
      </c>
      <c r="AU17" s="25">
        <f>IFERROR(MATCH(AU$11,_calc_기준400!$CN$7:$EF$7,0),"")</f>
        <v>15</v>
      </c>
      <c r="AV17" s="25">
        <f>IFERROR(MATCH(AV$11,_calc_기준400!$CN$7:$EF$7,0),"")</f>
        <v>24</v>
      </c>
      <c r="AW17" s="25">
        <f>IFERROR(MATCH(AW$11,_calc_기준400!$CN$7:$EF$7,0),"")</f>
        <v>10</v>
      </c>
      <c r="AX17" s="25">
        <f>IFERROR(MATCH(AX$11,_calc_기준400!$CN$7:$EF$7,0),"")</f>
        <v>2</v>
      </c>
      <c r="AY17" s="25">
        <f>IFERROR(MATCH(AY$11,_calc_기준400!$CN$7:$EF$7,0),"")</f>
        <v>27</v>
      </c>
      <c r="AZ17" s="25">
        <f>IFERROR(MATCH(AZ$11,_calc_기준400!$CN$7:$EF$7,0),"")</f>
        <v>41</v>
      </c>
      <c r="BA17" s="25">
        <f>IFERROR(MATCH(BA$11,_calc_기준400!$CN$7:$EF$7,0),"")</f>
        <v>31</v>
      </c>
      <c r="BB17" s="25">
        <f>IFERROR(MATCH(BB$11,_calc_기준400!$CN$7:$EF$7,0),"")</f>
        <v>20</v>
      </c>
      <c r="BC17" s="25">
        <f>IFERROR(MATCH(BC$11,_calc_기준400!$CN$7:$EF$7,0),"")</f>
        <v>1</v>
      </c>
      <c r="BD17" s="25">
        <f>IFERROR(MATCH(BD$11,_calc_기준400!$CN$7:$EF$7,0),"")</f>
        <v>9</v>
      </c>
    </row>
    <row r="18" spans="1:56" ht="16.5" customHeight="1">
      <c r="A18" s="57">
        <f t="shared" si="2"/>
        <v>1238</v>
      </c>
      <c r="B18" s="40">
        <f>IFERROR(INDEX(전체당첨내역!$B:$B,MATCH($A18,전체당첨내역!$A:$A,0)),"")</f>
        <v>2</v>
      </c>
      <c r="C18" s="40">
        <f>IFERROR(INDEX(전체당첨내역!$C:$C,MATCH($A18,전체당첨내역!$A:$A,0)),"")</f>
        <v>13</v>
      </c>
      <c r="D18" s="40">
        <f>IFERROR(INDEX(전체당첨내역!$D:$D,MATCH($A18,전체당첨내역!$A:$A,0)),"")</f>
        <v>18</v>
      </c>
      <c r="E18" s="40">
        <f>IFERROR(INDEX(전체당첨내역!$E:$E,MATCH($A18,전체당첨내역!$A:$A,0)),"")</f>
        <v>32</v>
      </c>
      <c r="F18" s="40">
        <f>IFERROR(INDEX(전체당첨내역!$F:$F,MATCH($A18,전체당첨내역!$A:$A,0)),"")</f>
        <v>38</v>
      </c>
      <c r="G18" s="40">
        <f>IFERROR(INDEX(전체당첨내역!$G:$G,MATCH($A18,전체당첨내역!$A:$A,0)),"")</f>
        <v>42</v>
      </c>
      <c r="H18" s="45">
        <f>IFERROR(INDEX(전체당첨내역!$H:$H,MATCH($A18,전체당첨내역!$A:$A,0)),"")</f>
        <v>22</v>
      </c>
      <c r="I18" s="42">
        <f>IFERROR((INDEX(_calc_기준400!$CN$8:$EF$8,1,$B18)&gt;0)*(INDEX(_calc_기준400!$CN$8:$EF$8,1,$B18)&lt;=15)+(INDEX(_calc_기준400!$CN$8:$EF$8,1,$C18)&gt;0)*(INDEX(_calc_기준400!$CN$8:$EF$8,1,$C18)&lt;=15)+(INDEX(_calc_기준400!$CN$8:$EF$8,1,$D18)&gt;0)*(INDEX(_calc_기준400!$CN$8:$EF$8,1,$D18)&lt;=15)+(INDEX(_calc_기준400!$CN$8:$EF$8,1,$E18)&gt;0)*(INDEX(_calc_기준400!$CN$8:$EF$8,1,$E18)&lt;=15)+(INDEX(_calc_기준400!$CN$8:$EF$8,1,$F18)&gt;0)*(INDEX(_calc_기준400!$CN$8:$EF$8,1,$F18)&lt;=15)+(INDEX(_calc_기준400!$CN$8:$EF$8,1,$G18)&gt;0)*(INDEX(_calc_기준400!$CN$8:$EF$8,1,$G18)&lt;=15),"")</f>
        <v>2</v>
      </c>
      <c r="J18" s="40">
        <f>IFERROR((INDEX(_calc_기준400!$CN$8:$EF$8,1,$B18)&gt;15)*(INDEX(_calc_기준400!$CN$8:$EF$8,1,$B18)&lt;=30)+(INDEX(_calc_기준400!$CN$8:$EF$8,1,$C18)&gt;15)*(INDEX(_calc_기준400!$CN$8:$EF$8,1,$C18)&lt;=30)+(INDEX(_calc_기준400!$CN$8:$EF$8,1,$D18)&gt;15)*(INDEX(_calc_기준400!$CN$8:$EF$8,1,$D18)&lt;=30)+(INDEX(_calc_기준400!$CN$8:$EF$8,1,$E18)&gt;15)*(INDEX(_calc_기준400!$CN$8:$EF$8,1,$E18)&lt;=30)+(INDEX(_calc_기준400!$CN$8:$EF$8,1,$F18)&gt;15)*(INDEX(_calc_기준400!$CN$8:$EF$8,1,$F18)&lt;=30)+(INDEX(_calc_기준400!$CN$8:$EF$8,1,$G18)&gt;15)*(INDEX(_calc_기준400!$CN$8:$EF$8,1,$G18)&lt;=30),"")</f>
        <v>4</v>
      </c>
      <c r="K18" s="43">
        <f>IFERROR((INDEX(_calc_기준400!$CN$8:$EF$8,1,$B18)&gt;30)+(INDEX(_calc_기준400!$CN$8:$EF$8,1,$C18)&gt;30)+(INDEX(_calc_기준400!$CN$8:$EF$8,1,$D18)&gt;30)+(INDEX(_calc_기준400!$CN$8:$EF$8,1,$E18)&gt;30)+(INDEX(_calc_기준400!$CN$8:$EF$8,1,$F18)&gt;30)+(INDEX(_calc_기준400!$CN$8:$EF$8,1,$G18)&gt;30),"")</f>
        <v>0</v>
      </c>
      <c r="L18" s="25">
        <f>IFERROR(MATCH(L$11,_calc_기준400!$CN$8:$EF$8,0),"")</f>
        <v>21</v>
      </c>
      <c r="M18" s="25">
        <f>IFERROR(MATCH(M$11,_calc_기준400!$CN$8:$EF$8,0),"")</f>
        <v>33</v>
      </c>
      <c r="N18" s="25">
        <f>IFERROR(MATCH(N$11,_calc_기준400!$CN$8:$EF$8,0),"")</f>
        <v>13</v>
      </c>
      <c r="O18" s="25">
        <f>IFERROR(MATCH(O$11,_calc_기준400!$CN$8:$EF$8,0),"")</f>
        <v>14</v>
      </c>
      <c r="P18" s="25">
        <f>IFERROR(MATCH(P$11,_calc_기준400!$CN$8:$EF$8,0),"")</f>
        <v>18</v>
      </c>
      <c r="Q18" s="25">
        <f>IFERROR(MATCH(Q$11,_calc_기준400!$CN$8:$EF$8,0),"")</f>
        <v>6</v>
      </c>
      <c r="R18" s="25">
        <f>IFERROR(MATCH(R$11,_calc_기준400!$CN$8:$EF$8,0),"")</f>
        <v>44</v>
      </c>
      <c r="S18" s="25">
        <f>IFERROR(MATCH(S$11,_calc_기준400!$CN$8:$EF$8,0),"")</f>
        <v>7</v>
      </c>
      <c r="T18" s="25">
        <f>IFERROR(MATCH(T$11,_calc_기준400!$CN$8:$EF$8,0),"")</f>
        <v>34</v>
      </c>
      <c r="U18" s="25">
        <f>IFERROR(MATCH(U$11,_calc_기준400!$CN$8:$EF$8,0),"")</f>
        <v>22</v>
      </c>
      <c r="V18" s="25">
        <f>IFERROR(MATCH(V$11,_calc_기준400!$CN$8:$EF$8,0),"")</f>
        <v>17</v>
      </c>
      <c r="W18" s="25">
        <f>IFERROR(MATCH(W$11,_calc_기준400!$CN$8:$EF$8,0),"")</f>
        <v>11</v>
      </c>
      <c r="X18" s="25">
        <f>IFERROR(MATCH(X$11,_calc_기준400!$CN$8:$EF$8,0),"")</f>
        <v>35</v>
      </c>
      <c r="Y18" s="25">
        <f>IFERROR(MATCH(Y$11,_calc_기준400!$CN$8:$EF$8,0),"")</f>
        <v>16</v>
      </c>
      <c r="Z18" s="25">
        <f>IFERROR(MATCH(Z$11,_calc_기준400!$CN$8:$EF$8,0),"")</f>
        <v>45</v>
      </c>
      <c r="AA18" s="25">
        <f>IFERROR(MATCH(AA$11,_calc_기준400!$CN$8:$EF$8,0),"")</f>
        <v>12</v>
      </c>
      <c r="AB18" s="25">
        <f>IFERROR(MATCH(AB$11,_calc_기준400!$CN$8:$EF$8,0),"")</f>
        <v>26</v>
      </c>
      <c r="AC18" s="25">
        <f>IFERROR(MATCH(AC$11,_calc_기준400!$CN$8:$EF$8,0),"")</f>
        <v>30</v>
      </c>
      <c r="AD18" s="25">
        <f>IFERROR(MATCH(AD$11,_calc_기준400!$CN$8:$EF$8,0),"")</f>
        <v>37</v>
      </c>
      <c r="AE18" s="25">
        <f>IFERROR(MATCH(AE$11,_calc_기준400!$CN$8:$EF$8,0),"")</f>
        <v>38</v>
      </c>
      <c r="AF18" s="25">
        <f>IFERROR(MATCH(AF$11,_calc_기준400!$CN$8:$EF$8,0),"")</f>
        <v>42</v>
      </c>
      <c r="AG18" s="25">
        <f>IFERROR(MATCH(AG$11,_calc_기준400!$CN$8:$EF$8,0),"")</f>
        <v>3</v>
      </c>
      <c r="AH18" s="25">
        <f>IFERROR(MATCH(AH$11,_calc_기준400!$CN$8:$EF$8,0),"")</f>
        <v>32</v>
      </c>
      <c r="AI18" s="25">
        <f>IFERROR(MATCH(AI$11,_calc_기준400!$CN$8:$EF$8,0),"")</f>
        <v>43</v>
      </c>
      <c r="AJ18" s="25">
        <f>IFERROR(MATCH(AJ$11,_calc_기준400!$CN$8:$EF$8,0),"")</f>
        <v>39</v>
      </c>
      <c r="AK18" s="25">
        <f>IFERROR(MATCH(AK$11,_calc_기준400!$CN$8:$EF$8,0),"")</f>
        <v>40</v>
      </c>
      <c r="AL18" s="25">
        <f>IFERROR(MATCH(AL$11,_calc_기준400!$CN$8:$EF$8,0),"")</f>
        <v>2</v>
      </c>
      <c r="AM18" s="25">
        <f>IFERROR(MATCH(AM$11,_calc_기준400!$CN$8:$EF$8,0),"")</f>
        <v>5</v>
      </c>
      <c r="AN18" s="25">
        <f>IFERROR(MATCH(AN$11,_calc_기준400!$CN$8:$EF$8,0),"")</f>
        <v>23</v>
      </c>
      <c r="AO18" s="25">
        <f>IFERROR(MATCH(AO$11,_calc_기준400!$CN$8:$EF$8,0),"")</f>
        <v>28</v>
      </c>
      <c r="AP18" s="25">
        <f>IFERROR(MATCH(AP$11,_calc_기준400!$CN$8:$EF$8,0),"")</f>
        <v>36</v>
      </c>
      <c r="AQ18" s="25">
        <f>IFERROR(MATCH(AQ$11,_calc_기준400!$CN$8:$EF$8,0),"")</f>
        <v>29</v>
      </c>
      <c r="AR18" s="25">
        <f>IFERROR(MATCH(AR$11,_calc_기준400!$CN$8:$EF$8,0),"")</f>
        <v>25</v>
      </c>
      <c r="AS18" s="25">
        <f>IFERROR(MATCH(AS$11,_calc_기준400!$CN$8:$EF$8,0),"")</f>
        <v>24</v>
      </c>
      <c r="AT18" s="25">
        <f>IFERROR(MATCH(AT$11,_calc_기준400!$CN$8:$EF$8,0),"")</f>
        <v>15</v>
      </c>
      <c r="AU18" s="25">
        <f>IFERROR(MATCH(AU$11,_calc_기준400!$CN$8:$EF$8,0),"")</f>
        <v>19</v>
      </c>
      <c r="AV18" s="25">
        <f>IFERROR(MATCH(AV$11,_calc_기준400!$CN$8:$EF$8,0),"")</f>
        <v>27</v>
      </c>
      <c r="AW18" s="25">
        <f>IFERROR(MATCH(AW$11,_calc_기준400!$CN$8:$EF$8,0),"")</f>
        <v>8</v>
      </c>
      <c r="AX18" s="25">
        <f>IFERROR(MATCH(AX$11,_calc_기준400!$CN$8:$EF$8,0),"")</f>
        <v>10</v>
      </c>
      <c r="AY18" s="25">
        <f>IFERROR(MATCH(AY$11,_calc_기준400!$CN$8:$EF$8,0),"")</f>
        <v>41</v>
      </c>
      <c r="AZ18" s="25">
        <f>IFERROR(MATCH(AZ$11,_calc_기준400!$CN$8:$EF$8,0),"")</f>
        <v>31</v>
      </c>
      <c r="BA18" s="25">
        <f>IFERROR(MATCH(BA$11,_calc_기준400!$CN$8:$EF$8,0),"")</f>
        <v>9</v>
      </c>
      <c r="BB18" s="25">
        <f>IFERROR(MATCH(BB$11,_calc_기준400!$CN$8:$EF$8,0),"")</f>
        <v>20</v>
      </c>
      <c r="BC18" s="25">
        <f>IFERROR(MATCH(BC$11,_calc_기준400!$CN$8:$EF$8,0),"")</f>
        <v>4</v>
      </c>
      <c r="BD18" s="25">
        <f>IFERROR(MATCH(BD$11,_calc_기준400!$CN$8:$EF$8,0),"")</f>
        <v>1</v>
      </c>
    </row>
    <row r="19" spans="1:56" ht="16.5" customHeight="1">
      <c r="A19" s="57">
        <f t="shared" si="2"/>
        <v>1237</v>
      </c>
      <c r="B19" s="40">
        <f>IFERROR(INDEX(전체당첨내역!$B:$B,MATCH($A19,전체당첨내역!$A:$A,0)),"")</f>
        <v>10</v>
      </c>
      <c r="C19" s="40">
        <f>IFERROR(INDEX(전체당첨내역!$C:$C,MATCH($A19,전체당첨내역!$A:$A,0)),"")</f>
        <v>20</v>
      </c>
      <c r="D19" s="40">
        <f>IFERROR(INDEX(전체당첨내역!$D:$D,MATCH($A19,전체당첨내역!$A:$A,0)),"")</f>
        <v>23</v>
      </c>
      <c r="E19" s="40">
        <f>IFERROR(INDEX(전체당첨내역!$E:$E,MATCH($A19,전체당첨내역!$A:$A,0)),"")</f>
        <v>34</v>
      </c>
      <c r="F19" s="40">
        <f>IFERROR(INDEX(전체당첨내역!$F:$F,MATCH($A19,전체당첨내역!$A:$A,0)),"")</f>
        <v>37</v>
      </c>
      <c r="G19" s="40">
        <f>IFERROR(INDEX(전체당첨내역!$G:$G,MATCH($A19,전체당첨내역!$A:$A,0)),"")</f>
        <v>40</v>
      </c>
      <c r="H19" s="45">
        <f>IFERROR(INDEX(전체당첨내역!$H:$H,MATCH($A19,전체당첨내역!$A:$A,0)),"")</f>
        <v>36</v>
      </c>
      <c r="I19" s="42">
        <f>IFERROR((INDEX(_calc_기준400!$CN$9:$EF$9,1,$B19)&gt;0)*(INDEX(_calc_기준400!$CN$9:$EF$9,1,$B19)&lt;=15)+(INDEX(_calc_기준400!$CN$9:$EF$9,1,$C19)&gt;0)*(INDEX(_calc_기준400!$CN$9:$EF$9,1,$C19)&lt;=15)+(INDEX(_calc_기준400!$CN$9:$EF$9,1,$D19)&gt;0)*(INDEX(_calc_기준400!$CN$9:$EF$9,1,$D19)&lt;=15)+(INDEX(_calc_기준400!$CN$9:$EF$9,1,$E19)&gt;0)*(INDEX(_calc_기준400!$CN$9:$EF$9,1,$E19)&lt;=15)+(INDEX(_calc_기준400!$CN$9:$EF$9,1,$F19)&gt;0)*(INDEX(_calc_기준400!$CN$9:$EF$9,1,$F19)&lt;=15)+(INDEX(_calc_기준400!$CN$9:$EF$9,1,$G19)&gt;0)*(INDEX(_calc_기준400!$CN$9:$EF$9,1,$G19)&lt;=15),"")</f>
        <v>1</v>
      </c>
      <c r="J19" s="40">
        <f>IFERROR((INDEX(_calc_기준400!$CN$9:$EF$9,1,$B19)&gt;15)*(INDEX(_calc_기준400!$CN$9:$EF$9,1,$B19)&lt;=30)+(INDEX(_calc_기준400!$CN$9:$EF$9,1,$C19)&gt;15)*(INDEX(_calc_기준400!$CN$9:$EF$9,1,$C19)&lt;=30)+(INDEX(_calc_기준400!$CN$9:$EF$9,1,$D19)&gt;15)*(INDEX(_calc_기준400!$CN$9:$EF$9,1,$D19)&lt;=30)+(INDEX(_calc_기준400!$CN$9:$EF$9,1,$E19)&gt;15)*(INDEX(_calc_기준400!$CN$9:$EF$9,1,$E19)&lt;=30)+(INDEX(_calc_기준400!$CN$9:$EF$9,1,$F19)&gt;15)*(INDEX(_calc_기준400!$CN$9:$EF$9,1,$F19)&lt;=30)+(INDEX(_calc_기준400!$CN$9:$EF$9,1,$G19)&gt;15)*(INDEX(_calc_기준400!$CN$9:$EF$9,1,$G19)&lt;=30),"")</f>
        <v>4</v>
      </c>
      <c r="K19" s="43">
        <f>IFERROR((INDEX(_calc_기준400!$CN$9:$EF$9,1,$B19)&gt;30)+(INDEX(_calc_기준400!$CN$9:$EF$9,1,$C19)&gt;30)+(INDEX(_calc_기준400!$CN$9:$EF$9,1,$D19)&gt;30)+(INDEX(_calc_기준400!$CN$9:$EF$9,1,$E19)&gt;30)+(INDEX(_calc_기준400!$CN$9:$EF$9,1,$F19)&gt;30)+(INDEX(_calc_기준400!$CN$9:$EF$9,1,$G19)&gt;30),"")</f>
        <v>1</v>
      </c>
      <c r="L19" s="25">
        <f>IFERROR(MATCH(L$11,_calc_기준400!$CN$9:$EF$9,0),"")</f>
        <v>21</v>
      </c>
      <c r="M19" s="25">
        <f>IFERROR(MATCH(M$11,_calc_기준400!$CN$9:$EF$9,0),"")</f>
        <v>33</v>
      </c>
      <c r="N19" s="25">
        <f>IFERROR(MATCH(N$11,_calc_기준400!$CN$9:$EF$9,0),"")</f>
        <v>14</v>
      </c>
      <c r="O19" s="25">
        <f>IFERROR(MATCH(O$11,_calc_기준400!$CN$9:$EF$9,0),"")</f>
        <v>6</v>
      </c>
      <c r="P19" s="25">
        <f>IFERROR(MATCH(P$11,_calc_기준400!$CN$9:$EF$9,0),"")</f>
        <v>34</v>
      </c>
      <c r="Q19" s="25">
        <f>IFERROR(MATCH(Q$11,_calc_기준400!$CN$9:$EF$9,0),"")</f>
        <v>18</v>
      </c>
      <c r="R19" s="25">
        <f>IFERROR(MATCH(R$11,_calc_기준400!$CN$9:$EF$9,0),"")</f>
        <v>22</v>
      </c>
      <c r="S19" s="25">
        <f>IFERROR(MATCH(S$11,_calc_기준400!$CN$9:$EF$9,0),"")</f>
        <v>44</v>
      </c>
      <c r="T19" s="25">
        <f>IFERROR(MATCH(T$11,_calc_기준400!$CN$9:$EF$9,0),"")</f>
        <v>7</v>
      </c>
      <c r="U19" s="25">
        <f>IFERROR(MATCH(U$11,_calc_기준400!$CN$9:$EF$9,0),"")</f>
        <v>13</v>
      </c>
      <c r="V19" s="25">
        <f>IFERROR(MATCH(V$11,_calc_기준400!$CN$9:$EF$9,0),"")</f>
        <v>45</v>
      </c>
      <c r="W19" s="25">
        <f>IFERROR(MATCH(W$11,_calc_기준400!$CN$9:$EF$9,0),"")</f>
        <v>11</v>
      </c>
      <c r="X19" s="25">
        <f>IFERROR(MATCH(X$11,_calc_기준400!$CN$9:$EF$9,0),"")</f>
        <v>17</v>
      </c>
      <c r="Y19" s="25">
        <f>IFERROR(MATCH(Y$11,_calc_기준400!$CN$9:$EF$9,0),"")</f>
        <v>30</v>
      </c>
      <c r="Z19" s="25">
        <f>IFERROR(MATCH(Z$11,_calc_기준400!$CN$9:$EF$9,0),"")</f>
        <v>35</v>
      </c>
      <c r="AA19" s="25">
        <f>IFERROR(MATCH(AA$11,_calc_기준400!$CN$9:$EF$9,0),"")</f>
        <v>16</v>
      </c>
      <c r="AB19" s="25">
        <f>IFERROR(MATCH(AB$11,_calc_기준400!$CN$9:$EF$9,0),"")</f>
        <v>12</v>
      </c>
      <c r="AC19" s="25">
        <f>IFERROR(MATCH(AC$11,_calc_기준400!$CN$9:$EF$9,0),"")</f>
        <v>32</v>
      </c>
      <c r="AD19" s="25">
        <f>IFERROR(MATCH(AD$11,_calc_기준400!$CN$9:$EF$9,0),"")</f>
        <v>38</v>
      </c>
      <c r="AE19" s="25">
        <f>IFERROR(MATCH(AE$11,_calc_기준400!$CN$9:$EF$9,0),"")</f>
        <v>3</v>
      </c>
      <c r="AF19" s="25">
        <f>IFERROR(MATCH(AF$11,_calc_기준400!$CN$9:$EF$9,0),"")</f>
        <v>23</v>
      </c>
      <c r="AG19" s="25">
        <f>IFERROR(MATCH(AG$11,_calc_기준400!$CN$9:$EF$9,0),"")</f>
        <v>42</v>
      </c>
      <c r="AH19" s="25">
        <f>IFERROR(MATCH(AH$11,_calc_기준400!$CN$9:$EF$9,0),"")</f>
        <v>43</v>
      </c>
      <c r="AI19" s="25">
        <f>IFERROR(MATCH(AI$11,_calc_기준400!$CN$9:$EF$9,0),"")</f>
        <v>37</v>
      </c>
      <c r="AJ19" s="25">
        <f>IFERROR(MATCH(AJ$11,_calc_기준400!$CN$9:$EF$9,0),"")</f>
        <v>39</v>
      </c>
      <c r="AK19" s="25">
        <f>IFERROR(MATCH(AK$11,_calc_기준400!$CN$9:$EF$9,0),"")</f>
        <v>40</v>
      </c>
      <c r="AL19" s="25">
        <f>IFERROR(MATCH(AL$11,_calc_기준400!$CN$9:$EF$9,0),"")</f>
        <v>2</v>
      </c>
      <c r="AM19" s="25">
        <f>IFERROR(MATCH(AM$11,_calc_기준400!$CN$9:$EF$9,0),"")</f>
        <v>28</v>
      </c>
      <c r="AN19" s="25">
        <f>IFERROR(MATCH(AN$11,_calc_기준400!$CN$9:$EF$9,0),"")</f>
        <v>10</v>
      </c>
      <c r="AO19" s="25">
        <f>IFERROR(MATCH(AO$11,_calc_기준400!$CN$9:$EF$9,0),"")</f>
        <v>5</v>
      </c>
      <c r="AP19" s="25">
        <f>IFERROR(MATCH(AP$11,_calc_기준400!$CN$9:$EF$9,0),"")</f>
        <v>26</v>
      </c>
      <c r="AQ19" s="25">
        <f>IFERROR(MATCH(AQ$11,_calc_기준400!$CN$9:$EF$9,0),"")</f>
        <v>36</v>
      </c>
      <c r="AR19" s="25">
        <f>IFERROR(MATCH(AR$11,_calc_기준400!$CN$9:$EF$9,0),"")</f>
        <v>20</v>
      </c>
      <c r="AS19" s="25">
        <f>IFERROR(MATCH(AS$11,_calc_기준400!$CN$9:$EF$9,0),"")</f>
        <v>25</v>
      </c>
      <c r="AT19" s="25">
        <f>IFERROR(MATCH(AT$11,_calc_기준400!$CN$9:$EF$9,0),"")</f>
        <v>15</v>
      </c>
      <c r="AU19" s="25">
        <f>IFERROR(MATCH(AU$11,_calc_기준400!$CN$9:$EF$9,0),"")</f>
        <v>24</v>
      </c>
      <c r="AV19" s="25">
        <f>IFERROR(MATCH(AV$11,_calc_기준400!$CN$9:$EF$9,0),"")</f>
        <v>29</v>
      </c>
      <c r="AW19" s="25">
        <f>IFERROR(MATCH(AW$11,_calc_기준400!$CN$9:$EF$9,0),"")</f>
        <v>27</v>
      </c>
      <c r="AX19" s="25">
        <f>IFERROR(MATCH(AX$11,_calc_기준400!$CN$9:$EF$9,0),"")</f>
        <v>19</v>
      </c>
      <c r="AY19" s="25">
        <f>IFERROR(MATCH(AY$11,_calc_기준400!$CN$9:$EF$9,0),"")</f>
        <v>8</v>
      </c>
      <c r="AZ19" s="25">
        <f>IFERROR(MATCH(AZ$11,_calc_기준400!$CN$9:$EF$9,0),"")</f>
        <v>41</v>
      </c>
      <c r="BA19" s="25">
        <f>IFERROR(MATCH(BA$11,_calc_기준400!$CN$9:$EF$9,0),"")</f>
        <v>31</v>
      </c>
      <c r="BB19" s="25">
        <f>IFERROR(MATCH(BB$11,_calc_기준400!$CN$9:$EF$9,0),"")</f>
        <v>9</v>
      </c>
      <c r="BC19" s="25">
        <f>IFERROR(MATCH(BC$11,_calc_기준400!$CN$9:$EF$9,0),"")</f>
        <v>4</v>
      </c>
      <c r="BD19" s="25">
        <f>IFERROR(MATCH(BD$11,_calc_기준400!$CN$9:$EF$9,0),"")</f>
        <v>1</v>
      </c>
    </row>
    <row r="20" spans="1:56" ht="16.5" customHeight="1">
      <c r="A20" s="57">
        <f t="shared" si="2"/>
        <v>1236</v>
      </c>
      <c r="B20" s="40">
        <f>IFERROR(INDEX(전체당첨내역!$B:$B,MATCH($A20,전체당첨내역!$A:$A,0)),"")</f>
        <v>12</v>
      </c>
      <c r="C20" s="40">
        <f>IFERROR(INDEX(전체당첨내역!$C:$C,MATCH($A20,전체당첨내역!$A:$A,0)),"")</f>
        <v>18</v>
      </c>
      <c r="D20" s="40">
        <f>IFERROR(INDEX(전체당첨내역!$D:$D,MATCH($A20,전체당첨내역!$A:$A,0)),"")</f>
        <v>21</v>
      </c>
      <c r="E20" s="40">
        <f>IFERROR(INDEX(전체당첨내역!$E:$E,MATCH($A20,전체당첨내역!$A:$A,0)),"")</f>
        <v>29</v>
      </c>
      <c r="F20" s="40">
        <f>IFERROR(INDEX(전체당첨내역!$F:$F,MATCH($A20,전체당첨내역!$A:$A,0)),"")</f>
        <v>34</v>
      </c>
      <c r="G20" s="40">
        <f>IFERROR(INDEX(전체당첨내역!$G:$G,MATCH($A20,전체당첨내역!$A:$A,0)),"")</f>
        <v>38</v>
      </c>
      <c r="H20" s="45">
        <f>IFERROR(INDEX(전체당첨내역!$H:$H,MATCH($A20,전체당첨내역!$A:$A,0)),"")</f>
        <v>10</v>
      </c>
      <c r="I20" s="42">
        <f>IFERROR((INDEX(_calc_기준400!$CN$10:$EF$10,1,$B20)&gt;0)*(INDEX(_calc_기준400!$CN$10:$EF$10,1,$B20)&lt;=15)+(INDEX(_calc_기준400!$CN$10:$EF$10,1,$C20)&gt;0)*(INDEX(_calc_기준400!$CN$10:$EF$10,1,$C20)&lt;=15)+(INDEX(_calc_기준400!$CN$10:$EF$10,1,$D20)&gt;0)*(INDEX(_calc_기준400!$CN$10:$EF$10,1,$D20)&lt;=15)+(INDEX(_calc_기준400!$CN$10:$EF$10,1,$E20)&gt;0)*(INDEX(_calc_기준400!$CN$10:$EF$10,1,$E20)&lt;=15)+(INDEX(_calc_기준400!$CN$10:$EF$10,1,$F20)&gt;0)*(INDEX(_calc_기준400!$CN$10:$EF$10,1,$F20)&lt;=15)+(INDEX(_calc_기준400!$CN$10:$EF$10,1,$G20)&gt;0)*(INDEX(_calc_기준400!$CN$10:$EF$10,1,$G20)&lt;=15),"")</f>
        <v>5</v>
      </c>
      <c r="J20" s="40">
        <f>IFERROR((INDEX(_calc_기준400!$CN$10:$EF$10,1,$B20)&gt;15)*(INDEX(_calc_기준400!$CN$10:$EF$10,1,$B20)&lt;=30)+(INDEX(_calc_기준400!$CN$10:$EF$10,1,$C20)&gt;15)*(INDEX(_calc_기준400!$CN$10:$EF$10,1,$C20)&lt;=30)+(INDEX(_calc_기준400!$CN$10:$EF$10,1,$D20)&gt;15)*(INDEX(_calc_기준400!$CN$10:$EF$10,1,$D20)&lt;=30)+(INDEX(_calc_기준400!$CN$10:$EF$10,1,$E20)&gt;15)*(INDEX(_calc_기준400!$CN$10:$EF$10,1,$E20)&lt;=30)+(INDEX(_calc_기준400!$CN$10:$EF$10,1,$F20)&gt;15)*(INDEX(_calc_기준400!$CN$10:$EF$10,1,$F20)&lt;=30)+(INDEX(_calc_기준400!$CN$10:$EF$10,1,$G20)&gt;15)*(INDEX(_calc_기준400!$CN$10:$EF$10,1,$G20)&lt;=30),"")</f>
        <v>0</v>
      </c>
      <c r="K20" s="43">
        <f>IFERROR((INDEX(_calc_기준400!$CN$10:$EF$10,1,$B20)&gt;30)+(INDEX(_calc_기준400!$CN$10:$EF$10,1,$C20)&gt;30)+(INDEX(_calc_기준400!$CN$10:$EF$10,1,$D20)&gt;30)+(INDEX(_calc_기준400!$CN$10:$EF$10,1,$E20)&gt;30)+(INDEX(_calc_기준400!$CN$10:$EF$10,1,$F20)&gt;30)+(INDEX(_calc_기준400!$CN$10:$EF$10,1,$G20)&gt;30),"")</f>
        <v>1</v>
      </c>
      <c r="L20" s="25">
        <f>IFERROR(MATCH(L$11,_calc_기준400!$CN$10:$EF$10,0),"")</f>
        <v>33</v>
      </c>
      <c r="M20" s="25">
        <f>IFERROR(MATCH(M$11,_calc_기준400!$CN$10:$EF$10,0),"")</f>
        <v>18</v>
      </c>
      <c r="N20" s="25">
        <f>IFERROR(MATCH(N$11,_calc_기준400!$CN$10:$EF$10,0),"")</f>
        <v>14</v>
      </c>
      <c r="O20" s="25">
        <f>IFERROR(MATCH(O$11,_calc_기준400!$CN$10:$EF$10,0),"")</f>
        <v>21</v>
      </c>
      <c r="P20" s="25">
        <f>IFERROR(MATCH(P$11,_calc_기준400!$CN$10:$EF$10,0),"")</f>
        <v>6</v>
      </c>
      <c r="Q20" s="25">
        <f>IFERROR(MATCH(Q$11,_calc_기준400!$CN$10:$EF$10,0),"")</f>
        <v>12</v>
      </c>
      <c r="R20" s="25">
        <f>IFERROR(MATCH(R$11,_calc_기준400!$CN$10:$EF$10,0),"")</f>
        <v>34</v>
      </c>
      <c r="S20" s="25">
        <f>IFERROR(MATCH(S$11,_calc_기준400!$CN$10:$EF$10,0),"")</f>
        <v>7</v>
      </c>
      <c r="T20" s="25">
        <f>IFERROR(MATCH(T$11,_calc_기준400!$CN$10:$EF$10,0),"")</f>
        <v>22</v>
      </c>
      <c r="U20" s="25">
        <f>IFERROR(MATCH(U$11,_calc_기준400!$CN$10:$EF$10,0),"")</f>
        <v>44</v>
      </c>
      <c r="V20" s="25">
        <f>IFERROR(MATCH(V$11,_calc_기준400!$CN$10:$EF$10,0),"")</f>
        <v>45</v>
      </c>
      <c r="W20" s="25">
        <f>IFERROR(MATCH(W$11,_calc_기준400!$CN$10:$EF$10,0),"")</f>
        <v>17</v>
      </c>
      <c r="X20" s="25">
        <f>IFERROR(MATCH(X$11,_calc_기준400!$CN$10:$EF$10,0),"")</f>
        <v>38</v>
      </c>
      <c r="Y20" s="25">
        <f>IFERROR(MATCH(Y$11,_calc_기준400!$CN$10:$EF$10,0),"")</f>
        <v>30</v>
      </c>
      <c r="Z20" s="25">
        <f>IFERROR(MATCH(Z$11,_calc_기준400!$CN$10:$EF$10,0),"")</f>
        <v>35</v>
      </c>
      <c r="AA20" s="25">
        <f>IFERROR(MATCH(AA$11,_calc_기준400!$CN$10:$EF$10,0),"")</f>
        <v>11</v>
      </c>
      <c r="AB20" s="25">
        <f>IFERROR(MATCH(AB$11,_calc_기준400!$CN$10:$EF$10,0),"")</f>
        <v>13</v>
      </c>
      <c r="AC20" s="25">
        <f>IFERROR(MATCH(AC$11,_calc_기준400!$CN$10:$EF$10,0),"")</f>
        <v>32</v>
      </c>
      <c r="AD20" s="25">
        <f>IFERROR(MATCH(AD$11,_calc_기준400!$CN$10:$EF$10,0),"")</f>
        <v>3</v>
      </c>
      <c r="AE20" s="25">
        <f>IFERROR(MATCH(AE$11,_calc_기준400!$CN$10:$EF$10,0),"")</f>
        <v>16</v>
      </c>
      <c r="AF20" s="25">
        <f>IFERROR(MATCH(AF$11,_calc_기준400!$CN$10:$EF$10,0),"")</f>
        <v>42</v>
      </c>
      <c r="AG20" s="25">
        <f>IFERROR(MATCH(AG$11,_calc_기준400!$CN$10:$EF$10,0),"")</f>
        <v>37</v>
      </c>
      <c r="AH20" s="25">
        <f>IFERROR(MATCH(AH$11,_calc_기준400!$CN$10:$EF$10,0),"")</f>
        <v>39</v>
      </c>
      <c r="AI20" s="25">
        <f>IFERROR(MATCH(AI$11,_calc_기준400!$CN$10:$EF$10,0),"")</f>
        <v>43</v>
      </c>
      <c r="AJ20" s="25">
        <f>IFERROR(MATCH(AJ$11,_calc_기준400!$CN$10:$EF$10,0),"")</f>
        <v>40</v>
      </c>
      <c r="AK20" s="25">
        <f>IFERROR(MATCH(AK$11,_calc_기준400!$CN$10:$EF$10,0),"")</f>
        <v>28</v>
      </c>
      <c r="AL20" s="25">
        <f>IFERROR(MATCH(AL$11,_calc_기준400!$CN$10:$EF$10,0),"")</f>
        <v>23</v>
      </c>
      <c r="AM20" s="25">
        <f>IFERROR(MATCH(AM$11,_calc_기준400!$CN$10:$EF$10,0),"")</f>
        <v>10</v>
      </c>
      <c r="AN20" s="25">
        <f>IFERROR(MATCH(AN$11,_calc_기준400!$CN$10:$EF$10,0),"")</f>
        <v>26</v>
      </c>
      <c r="AO20" s="25">
        <f>IFERROR(MATCH(AO$11,_calc_기준400!$CN$10:$EF$10,0),"")</f>
        <v>36</v>
      </c>
      <c r="AP20" s="25">
        <f>IFERROR(MATCH(AP$11,_calc_기준400!$CN$10:$EF$10,0),"")</f>
        <v>5</v>
      </c>
      <c r="AQ20" s="25">
        <f>IFERROR(MATCH(AQ$11,_calc_기준400!$CN$10:$EF$10,0),"")</f>
        <v>20</v>
      </c>
      <c r="AR20" s="25">
        <f>IFERROR(MATCH(AR$11,_calc_기준400!$CN$10:$EF$10,0),"")</f>
        <v>25</v>
      </c>
      <c r="AS20" s="25">
        <f>IFERROR(MATCH(AS$11,_calc_기준400!$CN$10:$EF$10,0),"")</f>
        <v>15</v>
      </c>
      <c r="AT20" s="25">
        <f>IFERROR(MATCH(AT$11,_calc_기준400!$CN$10:$EF$10,0),"")</f>
        <v>24</v>
      </c>
      <c r="AU20" s="25">
        <f>IFERROR(MATCH(AU$11,_calc_기준400!$CN$10:$EF$10,0),"")</f>
        <v>29</v>
      </c>
      <c r="AV20" s="25">
        <f>IFERROR(MATCH(AV$11,_calc_기준400!$CN$10:$EF$10,0),"")</f>
        <v>19</v>
      </c>
      <c r="AW20" s="25">
        <f>IFERROR(MATCH(AW$11,_calc_기준400!$CN$10:$EF$10,0),"")</f>
        <v>27</v>
      </c>
      <c r="AX20" s="25">
        <f>IFERROR(MATCH(AX$11,_calc_기준400!$CN$10:$EF$10,0),"")</f>
        <v>2</v>
      </c>
      <c r="AY20" s="25">
        <f>IFERROR(MATCH(AY$11,_calc_기준400!$CN$10:$EF$10,0),"")</f>
        <v>41</v>
      </c>
      <c r="AZ20" s="25">
        <f>IFERROR(MATCH(AZ$11,_calc_기준400!$CN$10:$EF$10,0),"")</f>
        <v>31</v>
      </c>
      <c r="BA20" s="25">
        <f>IFERROR(MATCH(BA$11,_calc_기준400!$CN$10:$EF$10,0),"")</f>
        <v>9</v>
      </c>
      <c r="BB20" s="25">
        <f>IFERROR(MATCH(BB$11,_calc_기준400!$CN$10:$EF$10,0),"")</f>
        <v>4</v>
      </c>
      <c r="BC20" s="25">
        <f>IFERROR(MATCH(BC$11,_calc_기준400!$CN$10:$EF$10,0),"")</f>
        <v>1</v>
      </c>
      <c r="BD20" s="25">
        <f>IFERROR(MATCH(BD$11,_calc_기준400!$CN$10:$EF$10,0),"")</f>
        <v>8</v>
      </c>
    </row>
    <row r="21" spans="1:56" ht="16.5" customHeight="1">
      <c r="A21" s="57">
        <f t="shared" si="2"/>
        <v>1235</v>
      </c>
      <c r="B21" s="40">
        <f>IFERROR(INDEX(전체당첨내역!$B:$B,MATCH($A21,전체당첨내역!$A:$A,0)),"")</f>
        <v>6</v>
      </c>
      <c r="C21" s="40">
        <f>IFERROR(INDEX(전체당첨내역!$C:$C,MATCH($A21,전체당첨내역!$A:$A,0)),"")</f>
        <v>7</v>
      </c>
      <c r="D21" s="40">
        <f>IFERROR(INDEX(전체당첨내역!$D:$D,MATCH($A21,전체당첨내역!$A:$A,0)),"")</f>
        <v>11</v>
      </c>
      <c r="E21" s="40">
        <f>IFERROR(INDEX(전체당첨내역!$E:$E,MATCH($A21,전체당첨내역!$A:$A,0)),"")</f>
        <v>15</v>
      </c>
      <c r="F21" s="40">
        <f>IFERROR(INDEX(전체당첨내역!$F:$F,MATCH($A21,전체당첨내역!$A:$A,0)),"")</f>
        <v>39</v>
      </c>
      <c r="G21" s="40">
        <f>IFERROR(INDEX(전체당첨내역!$G:$G,MATCH($A21,전체당첨내역!$A:$A,0)),"")</f>
        <v>43</v>
      </c>
      <c r="H21" s="45">
        <f>IFERROR(INDEX(전체당첨내역!$H:$H,MATCH($A21,전체당첨내역!$A:$A,0)),"")</f>
        <v>20</v>
      </c>
      <c r="I21" s="42">
        <f>IFERROR((INDEX(_calc_기준400!$CN$11:$EF$11,1,$B21)&gt;0)*(INDEX(_calc_기준400!$CN$11:$EF$11,1,$B21)&lt;=15)+(INDEX(_calc_기준400!$CN$11:$EF$11,1,$C21)&gt;0)*(INDEX(_calc_기준400!$CN$11:$EF$11,1,$C21)&lt;=15)+(INDEX(_calc_기준400!$CN$11:$EF$11,1,$D21)&gt;0)*(INDEX(_calc_기준400!$CN$11:$EF$11,1,$D21)&lt;=15)+(INDEX(_calc_기준400!$CN$11:$EF$11,1,$E21)&gt;0)*(INDEX(_calc_기준400!$CN$11:$EF$11,1,$E21)&lt;=15)+(INDEX(_calc_기준400!$CN$11:$EF$11,1,$F21)&gt;0)*(INDEX(_calc_기준400!$CN$11:$EF$11,1,$F21)&lt;=15)+(INDEX(_calc_기준400!$CN$11:$EF$11,1,$G21)&gt;0)*(INDEX(_calc_기준400!$CN$11:$EF$11,1,$G21)&lt;=15),"")</f>
        <v>4</v>
      </c>
      <c r="J21" s="40">
        <f>IFERROR((INDEX(_calc_기준400!$CN$11:$EF$11,1,$B21)&gt;15)*(INDEX(_calc_기준400!$CN$11:$EF$11,1,$B21)&lt;=30)+(INDEX(_calc_기준400!$CN$11:$EF$11,1,$C21)&gt;15)*(INDEX(_calc_기준400!$CN$11:$EF$11,1,$C21)&lt;=30)+(INDEX(_calc_기준400!$CN$11:$EF$11,1,$D21)&gt;15)*(INDEX(_calc_기준400!$CN$11:$EF$11,1,$D21)&lt;=30)+(INDEX(_calc_기준400!$CN$11:$EF$11,1,$E21)&gt;15)*(INDEX(_calc_기준400!$CN$11:$EF$11,1,$E21)&lt;=30)+(INDEX(_calc_기준400!$CN$11:$EF$11,1,$F21)&gt;15)*(INDEX(_calc_기준400!$CN$11:$EF$11,1,$F21)&lt;=30)+(INDEX(_calc_기준400!$CN$11:$EF$11,1,$G21)&gt;15)*(INDEX(_calc_기준400!$CN$11:$EF$11,1,$G21)&lt;=30),"")</f>
        <v>1</v>
      </c>
      <c r="K21" s="43">
        <f>IFERROR((INDEX(_calc_기준400!$CN$11:$EF$11,1,$B21)&gt;30)+(INDEX(_calc_기준400!$CN$11:$EF$11,1,$C21)&gt;30)+(INDEX(_calc_기준400!$CN$11:$EF$11,1,$D21)&gt;30)+(INDEX(_calc_기준400!$CN$11:$EF$11,1,$E21)&gt;30)+(INDEX(_calc_기준400!$CN$11:$EF$11,1,$F21)&gt;30)+(INDEX(_calc_기준400!$CN$11:$EF$11,1,$G21)&gt;30),"")</f>
        <v>1</v>
      </c>
      <c r="L21" s="25">
        <f>IFERROR(MATCH(L$11,_calc_기준400!$CN$11:$EF$11,0),"")</f>
        <v>18</v>
      </c>
      <c r="M21" s="25">
        <f>IFERROR(MATCH(M$11,_calc_기준400!$CN$11:$EF$11,0),"")</f>
        <v>14</v>
      </c>
      <c r="N21" s="25">
        <f>IFERROR(MATCH(N$11,_calc_기준400!$CN$11:$EF$11,0),"")</f>
        <v>33</v>
      </c>
      <c r="O21" s="25">
        <f>IFERROR(MATCH(O$11,_calc_기준400!$CN$11:$EF$11,0),"")</f>
        <v>7</v>
      </c>
      <c r="P21" s="25">
        <f>IFERROR(MATCH(P$11,_calc_기준400!$CN$11:$EF$11,0),"")</f>
        <v>21</v>
      </c>
      <c r="Q21" s="25">
        <f>IFERROR(MATCH(Q$11,_calc_기준400!$CN$11:$EF$11,0),"")</f>
        <v>6</v>
      </c>
      <c r="R21" s="25">
        <f>IFERROR(MATCH(R$11,_calc_기준400!$CN$11:$EF$11,0),"")</f>
        <v>12</v>
      </c>
      <c r="S21" s="25">
        <f>IFERROR(MATCH(S$11,_calc_기준400!$CN$11:$EF$11,0),"")</f>
        <v>34</v>
      </c>
      <c r="T21" s="25">
        <f>IFERROR(MATCH(T$11,_calc_기준400!$CN$11:$EF$11,0),"")</f>
        <v>44</v>
      </c>
      <c r="U21" s="25">
        <f>IFERROR(MATCH(U$11,_calc_기준400!$CN$11:$EF$11,0),"")</f>
        <v>45</v>
      </c>
      <c r="V21" s="25">
        <f>IFERROR(MATCH(V$11,_calc_기준400!$CN$11:$EF$11,0),"")</f>
        <v>38</v>
      </c>
      <c r="W21" s="25">
        <f>IFERROR(MATCH(W$11,_calc_기준400!$CN$11:$EF$11,0),"")</f>
        <v>39</v>
      </c>
      <c r="X21" s="25">
        <f>IFERROR(MATCH(X$11,_calc_기준400!$CN$11:$EF$11,0),"")</f>
        <v>30</v>
      </c>
      <c r="Y21" s="25">
        <f>IFERROR(MATCH(Y$11,_calc_기준400!$CN$11:$EF$11,0),"")</f>
        <v>35</v>
      </c>
      <c r="Z21" s="25">
        <f>IFERROR(MATCH(Z$11,_calc_기준400!$CN$11:$EF$11,0),"")</f>
        <v>11</v>
      </c>
      <c r="AA21" s="25">
        <f>IFERROR(MATCH(AA$11,_calc_기준400!$CN$11:$EF$11,0),"")</f>
        <v>13</v>
      </c>
      <c r="AB21" s="25">
        <f>IFERROR(MATCH(AB$11,_calc_기준400!$CN$11:$EF$11,0),"")</f>
        <v>3</v>
      </c>
      <c r="AC21" s="25">
        <f>IFERROR(MATCH(AC$11,_calc_기준400!$CN$11:$EF$11,0),"")</f>
        <v>37</v>
      </c>
      <c r="AD21" s="25">
        <f>IFERROR(MATCH(AD$11,_calc_기준400!$CN$11:$EF$11,0),"")</f>
        <v>42</v>
      </c>
      <c r="AE21" s="25">
        <f>IFERROR(MATCH(AE$11,_calc_기준400!$CN$11:$EF$11,0),"")</f>
        <v>43</v>
      </c>
      <c r="AF21" s="25">
        <f>IFERROR(MATCH(AF$11,_calc_기준400!$CN$11:$EF$11,0),"")</f>
        <v>16</v>
      </c>
      <c r="AG21" s="25">
        <f>IFERROR(MATCH(AG$11,_calc_기준400!$CN$11:$EF$11,0),"")</f>
        <v>22</v>
      </c>
      <c r="AH21" s="25">
        <f>IFERROR(MATCH(AH$11,_calc_기준400!$CN$11:$EF$11,0),"")</f>
        <v>17</v>
      </c>
      <c r="AI21" s="25">
        <f>IFERROR(MATCH(AI$11,_calc_기준400!$CN$11:$EF$11,0),"")</f>
        <v>40</v>
      </c>
      <c r="AJ21" s="25">
        <f>IFERROR(MATCH(AJ$11,_calc_기준400!$CN$11:$EF$11,0),"")</f>
        <v>28</v>
      </c>
      <c r="AK21" s="25">
        <f>IFERROR(MATCH(AK$11,_calc_기준400!$CN$11:$EF$11,0),"")</f>
        <v>32</v>
      </c>
      <c r="AL21" s="25">
        <f>IFERROR(MATCH(AL$11,_calc_기준400!$CN$11:$EF$11,0),"")</f>
        <v>10</v>
      </c>
      <c r="AM21" s="25">
        <f>IFERROR(MATCH(AM$11,_calc_기준400!$CN$11:$EF$11,0),"")</f>
        <v>23</v>
      </c>
      <c r="AN21" s="25">
        <f>IFERROR(MATCH(AN$11,_calc_기준400!$CN$11:$EF$11,0),"")</f>
        <v>26</v>
      </c>
      <c r="AO21" s="25">
        <f>IFERROR(MATCH(AO$11,_calc_기준400!$CN$11:$EF$11,0),"")</f>
        <v>36</v>
      </c>
      <c r="AP21" s="25">
        <f>IFERROR(MATCH(AP$11,_calc_기준400!$CN$11:$EF$11,0),"")</f>
        <v>5</v>
      </c>
      <c r="AQ21" s="25">
        <f>IFERROR(MATCH(AQ$11,_calc_기준400!$CN$11:$EF$11,0),"")</f>
        <v>20</v>
      </c>
      <c r="AR21" s="25">
        <f>IFERROR(MATCH(AR$11,_calc_기준400!$CN$11:$EF$11,0),"")</f>
        <v>25</v>
      </c>
      <c r="AS21" s="25">
        <f>IFERROR(MATCH(AS$11,_calc_기준400!$CN$11:$EF$11,0),"")</f>
        <v>19</v>
      </c>
      <c r="AT21" s="25">
        <f>IFERROR(MATCH(AT$11,_calc_기준400!$CN$11:$EF$11,0),"")</f>
        <v>24</v>
      </c>
      <c r="AU21" s="25">
        <f>IFERROR(MATCH(AU$11,_calc_기준400!$CN$11:$EF$11,0),"")</f>
        <v>27</v>
      </c>
      <c r="AV21" s="25">
        <f>IFERROR(MATCH(AV$11,_calc_기준400!$CN$11:$EF$11,0),"")</f>
        <v>15</v>
      </c>
      <c r="AW21" s="25">
        <f>IFERROR(MATCH(AW$11,_calc_기준400!$CN$11:$EF$11,0),"")</f>
        <v>2</v>
      </c>
      <c r="AX21" s="25">
        <f>IFERROR(MATCH(AX$11,_calc_기준400!$CN$11:$EF$11,0),"")</f>
        <v>41</v>
      </c>
      <c r="AY21" s="25">
        <f>IFERROR(MATCH(AY$11,_calc_기준400!$CN$11:$EF$11,0),"")</f>
        <v>29</v>
      </c>
      <c r="AZ21" s="25">
        <f>IFERROR(MATCH(AZ$11,_calc_기준400!$CN$11:$EF$11,0),"")</f>
        <v>31</v>
      </c>
      <c r="BA21" s="25">
        <f>IFERROR(MATCH(BA$11,_calc_기준400!$CN$11:$EF$11,0),"")</f>
        <v>9</v>
      </c>
      <c r="BB21" s="25">
        <f>IFERROR(MATCH(BB$11,_calc_기준400!$CN$11:$EF$11,0),"")</f>
        <v>4</v>
      </c>
      <c r="BC21" s="25">
        <f>IFERROR(MATCH(BC$11,_calc_기준400!$CN$11:$EF$11,0),"")</f>
        <v>1</v>
      </c>
      <c r="BD21" s="25">
        <f>IFERROR(MATCH(BD$11,_calc_기준400!$CN$11:$EF$11,0),"")</f>
        <v>8</v>
      </c>
    </row>
    <row r="22" spans="1:56" ht="16.5" customHeight="1">
      <c r="A22" s="57">
        <f t="shared" si="2"/>
        <v>1234</v>
      </c>
      <c r="B22" s="40">
        <f>IFERROR(INDEX(전체당첨내역!$B:$B,MATCH($A22,전체당첨내역!$A:$A,0)),"")</f>
        <v>1</v>
      </c>
      <c r="C22" s="40">
        <f>IFERROR(INDEX(전체당첨내역!$C:$C,MATCH($A22,전체당첨내역!$A:$A,0)),"")</f>
        <v>15</v>
      </c>
      <c r="D22" s="40">
        <f>IFERROR(INDEX(전체당첨내역!$D:$D,MATCH($A22,전체당첨내역!$A:$A,0)),"")</f>
        <v>19</v>
      </c>
      <c r="E22" s="40">
        <f>IFERROR(INDEX(전체당첨내역!$E:$E,MATCH($A22,전체당첨내역!$A:$A,0)),"")</f>
        <v>31</v>
      </c>
      <c r="F22" s="40">
        <f>IFERROR(INDEX(전체당첨내역!$F:$F,MATCH($A22,전체당첨내역!$A:$A,0)),"")</f>
        <v>35</v>
      </c>
      <c r="G22" s="40">
        <f>IFERROR(INDEX(전체당첨내역!$G:$G,MATCH($A22,전체당첨내역!$A:$A,0)),"")</f>
        <v>43</v>
      </c>
      <c r="H22" s="45">
        <f>IFERROR(INDEX(전체당첨내역!$H:$H,MATCH($A22,전체당첨내역!$A:$A,0)),"")</f>
        <v>27</v>
      </c>
      <c r="I22" s="42">
        <f>IFERROR((INDEX(_calc_기준400!$CN$12:$EF$12,1,$B22)&gt;0)*(INDEX(_calc_기준400!$CN$12:$EF$12,1,$B22)&lt;=15)+(INDEX(_calc_기준400!$CN$12:$EF$12,1,$C22)&gt;0)*(INDEX(_calc_기준400!$CN$12:$EF$12,1,$C22)&lt;=15)+(INDEX(_calc_기준400!$CN$12:$EF$12,1,$D22)&gt;0)*(INDEX(_calc_기준400!$CN$12:$EF$12,1,$D22)&lt;=15)+(INDEX(_calc_기준400!$CN$12:$EF$12,1,$E22)&gt;0)*(INDEX(_calc_기준400!$CN$12:$EF$12,1,$E22)&lt;=15)+(INDEX(_calc_기준400!$CN$12:$EF$12,1,$F22)&gt;0)*(INDEX(_calc_기준400!$CN$12:$EF$12,1,$F22)&lt;=15)+(INDEX(_calc_기준400!$CN$12:$EF$12,1,$G22)&gt;0)*(INDEX(_calc_기준400!$CN$12:$EF$12,1,$G22)&lt;=15),"")</f>
        <v>1</v>
      </c>
      <c r="J22" s="40">
        <f>IFERROR((INDEX(_calc_기준400!$CN$12:$EF$12,1,$B22)&gt;15)*(INDEX(_calc_기준400!$CN$12:$EF$12,1,$B22)&lt;=30)+(INDEX(_calc_기준400!$CN$12:$EF$12,1,$C22)&gt;15)*(INDEX(_calc_기준400!$CN$12:$EF$12,1,$C22)&lt;=30)+(INDEX(_calc_기준400!$CN$12:$EF$12,1,$D22)&gt;15)*(INDEX(_calc_기준400!$CN$12:$EF$12,1,$D22)&lt;=30)+(INDEX(_calc_기준400!$CN$12:$EF$12,1,$E22)&gt;15)*(INDEX(_calc_기준400!$CN$12:$EF$12,1,$E22)&lt;=30)+(INDEX(_calc_기준400!$CN$12:$EF$12,1,$F22)&gt;15)*(INDEX(_calc_기준400!$CN$12:$EF$12,1,$F22)&lt;=30)+(INDEX(_calc_기준400!$CN$12:$EF$12,1,$G22)&gt;15)*(INDEX(_calc_기준400!$CN$12:$EF$12,1,$G22)&lt;=30),"")</f>
        <v>1</v>
      </c>
      <c r="K22" s="43">
        <f>IFERROR((INDEX(_calc_기준400!$CN$12:$EF$12,1,$B22)&gt;30)+(INDEX(_calc_기준400!$CN$12:$EF$12,1,$C22)&gt;30)+(INDEX(_calc_기준400!$CN$12:$EF$12,1,$D22)&gt;30)+(INDEX(_calc_기준400!$CN$12:$EF$12,1,$E22)&gt;30)+(INDEX(_calc_기준400!$CN$12:$EF$12,1,$F22)&gt;30)+(INDEX(_calc_기준400!$CN$12:$EF$12,1,$G22)&gt;30),"")</f>
        <v>4</v>
      </c>
      <c r="L22" s="25">
        <f>IFERROR(MATCH(L$11,_calc_기준400!$CN$12:$EF$12,0),"")</f>
        <v>18</v>
      </c>
      <c r="M22" s="25">
        <f>IFERROR(MATCH(M$11,_calc_기준400!$CN$12:$EF$12,0),"")</f>
        <v>21</v>
      </c>
      <c r="N22" s="25">
        <f>IFERROR(MATCH(N$11,_calc_기준400!$CN$12:$EF$12,0),"")</f>
        <v>7</v>
      </c>
      <c r="O22" s="25">
        <f>IFERROR(MATCH(O$11,_calc_기준400!$CN$12:$EF$12,0),"")</f>
        <v>33</v>
      </c>
      <c r="P22" s="25">
        <f>IFERROR(MATCH(P$11,_calc_기준400!$CN$12:$EF$12,0),"")</f>
        <v>14</v>
      </c>
      <c r="Q22" s="25">
        <f>IFERROR(MATCH(Q$11,_calc_기준400!$CN$12:$EF$12,0),"")</f>
        <v>35</v>
      </c>
      <c r="R22" s="25">
        <f>IFERROR(MATCH(R$11,_calc_기준400!$CN$12:$EF$12,0),"")</f>
        <v>6</v>
      </c>
      <c r="S22" s="25">
        <f>IFERROR(MATCH(S$11,_calc_기준400!$CN$12:$EF$12,0),"")</f>
        <v>34</v>
      </c>
      <c r="T22" s="25">
        <f>IFERROR(MATCH(T$11,_calc_기준400!$CN$12:$EF$12,0),"")</f>
        <v>12</v>
      </c>
      <c r="U22" s="25">
        <f>IFERROR(MATCH(U$11,_calc_기준400!$CN$12:$EF$12,0),"")</f>
        <v>44</v>
      </c>
      <c r="V22" s="25">
        <f>IFERROR(MATCH(V$11,_calc_기준400!$CN$12:$EF$12,0),"")</f>
        <v>39</v>
      </c>
      <c r="W22" s="25">
        <f>IFERROR(MATCH(W$11,_calc_기준400!$CN$12:$EF$12,0),"")</f>
        <v>45</v>
      </c>
      <c r="X22" s="25">
        <f>IFERROR(MATCH(X$11,_calc_기준400!$CN$12:$EF$12,0),"")</f>
        <v>30</v>
      </c>
      <c r="Y22" s="25">
        <f>IFERROR(MATCH(Y$11,_calc_기준400!$CN$12:$EF$12,0),"")</f>
        <v>38</v>
      </c>
      <c r="Z22" s="25">
        <f>IFERROR(MATCH(Z$11,_calc_기준400!$CN$12:$EF$12,0),"")</f>
        <v>11</v>
      </c>
      <c r="AA22" s="25">
        <f>IFERROR(MATCH(AA$11,_calc_기준400!$CN$12:$EF$12,0),"")</f>
        <v>42</v>
      </c>
      <c r="AB22" s="25">
        <f>IFERROR(MATCH(AB$11,_calc_기준400!$CN$12:$EF$12,0),"")</f>
        <v>13</v>
      </c>
      <c r="AC22" s="25">
        <f>IFERROR(MATCH(AC$11,_calc_기준400!$CN$12:$EF$12,0),"")</f>
        <v>3</v>
      </c>
      <c r="AD22" s="25">
        <f>IFERROR(MATCH(AD$11,_calc_기준400!$CN$12:$EF$12,0),"")</f>
        <v>43</v>
      </c>
      <c r="AE22" s="25">
        <f>IFERROR(MATCH(AE$11,_calc_기준400!$CN$12:$EF$12,0),"")</f>
        <v>22</v>
      </c>
      <c r="AF22" s="25">
        <f>IFERROR(MATCH(AF$11,_calc_기준400!$CN$12:$EF$12,0),"")</f>
        <v>16</v>
      </c>
      <c r="AG22" s="25">
        <f>IFERROR(MATCH(AG$11,_calc_기준400!$CN$12:$EF$12,0),"")</f>
        <v>17</v>
      </c>
      <c r="AH22" s="25">
        <f>IFERROR(MATCH(AH$11,_calc_기준400!$CN$12:$EF$12,0),"")</f>
        <v>40</v>
      </c>
      <c r="AI22" s="25">
        <f>IFERROR(MATCH(AI$11,_calc_기준400!$CN$12:$EF$12,0),"")</f>
        <v>26</v>
      </c>
      <c r="AJ22" s="25">
        <f>IFERROR(MATCH(AJ$11,_calc_기준400!$CN$12:$EF$12,0),"")</f>
        <v>28</v>
      </c>
      <c r="AK22" s="25">
        <f>IFERROR(MATCH(AK$11,_calc_기준400!$CN$12:$EF$12,0),"")</f>
        <v>37</v>
      </c>
      <c r="AL22" s="25">
        <f>IFERROR(MATCH(AL$11,_calc_기준400!$CN$12:$EF$12,0),"")</f>
        <v>32</v>
      </c>
      <c r="AM22" s="25">
        <f>IFERROR(MATCH(AM$11,_calc_기준400!$CN$12:$EF$12,0),"")</f>
        <v>36</v>
      </c>
      <c r="AN22" s="25">
        <f>IFERROR(MATCH(AN$11,_calc_기준400!$CN$12:$EF$12,0),"")</f>
        <v>10</v>
      </c>
      <c r="AO22" s="25">
        <f>IFERROR(MATCH(AO$11,_calc_기준400!$CN$12:$EF$12,0),"")</f>
        <v>5</v>
      </c>
      <c r="AP22" s="25">
        <f>IFERROR(MATCH(AP$11,_calc_기준400!$CN$12:$EF$12,0),"")</f>
        <v>20</v>
      </c>
      <c r="AQ22" s="25">
        <f>IFERROR(MATCH(AQ$11,_calc_기준400!$CN$12:$EF$12,0),"")</f>
        <v>19</v>
      </c>
      <c r="AR22" s="25">
        <f>IFERROR(MATCH(AR$11,_calc_기준400!$CN$12:$EF$12,0),"")</f>
        <v>24</v>
      </c>
      <c r="AS22" s="25">
        <f>IFERROR(MATCH(AS$11,_calc_기준400!$CN$12:$EF$12,0),"")</f>
        <v>27</v>
      </c>
      <c r="AT22" s="25">
        <f>IFERROR(MATCH(AT$11,_calc_기준400!$CN$12:$EF$12,0),"")</f>
        <v>2</v>
      </c>
      <c r="AU22" s="25">
        <f>IFERROR(MATCH(AU$11,_calc_기준400!$CN$12:$EF$12,0),"")</f>
        <v>41</v>
      </c>
      <c r="AV22" s="25">
        <f>IFERROR(MATCH(AV$11,_calc_기준400!$CN$12:$EF$12,0),"")</f>
        <v>15</v>
      </c>
      <c r="AW22" s="25">
        <f>IFERROR(MATCH(AW$11,_calc_기준400!$CN$12:$EF$12,0),"")</f>
        <v>23</v>
      </c>
      <c r="AX22" s="25">
        <f>IFERROR(MATCH(AX$11,_calc_기준400!$CN$12:$EF$12,0),"")</f>
        <v>29</v>
      </c>
      <c r="AY22" s="25">
        <f>IFERROR(MATCH(AY$11,_calc_기준400!$CN$12:$EF$12,0),"")</f>
        <v>9</v>
      </c>
      <c r="AZ22" s="25">
        <f>IFERROR(MATCH(AZ$11,_calc_기준400!$CN$12:$EF$12,0),"")</f>
        <v>4</v>
      </c>
      <c r="BA22" s="25">
        <f>IFERROR(MATCH(BA$11,_calc_기준400!$CN$12:$EF$12,0),"")</f>
        <v>25</v>
      </c>
      <c r="BB22" s="25">
        <f>IFERROR(MATCH(BB$11,_calc_기준400!$CN$12:$EF$12,0),"")</f>
        <v>1</v>
      </c>
      <c r="BC22" s="25">
        <f>IFERROR(MATCH(BC$11,_calc_기준400!$CN$12:$EF$12,0),"")</f>
        <v>8</v>
      </c>
      <c r="BD22" s="25">
        <f>IFERROR(MATCH(BD$11,_calc_기준400!$CN$12:$EF$12,0),"")</f>
        <v>31</v>
      </c>
    </row>
    <row r="23" spans="1:56" ht="16.5" customHeight="1">
      <c r="A23" s="57">
        <f t="shared" si="2"/>
        <v>1233</v>
      </c>
      <c r="B23" s="40">
        <f>IFERROR(INDEX(전체당첨내역!$B:$B,MATCH($A23,전체당첨내역!$A:$A,0)),"")</f>
        <v>2</v>
      </c>
      <c r="C23" s="40">
        <f>IFERROR(INDEX(전체당첨내역!$C:$C,MATCH($A23,전체당첨내역!$A:$A,0)),"")</f>
        <v>7</v>
      </c>
      <c r="D23" s="40">
        <f>IFERROR(INDEX(전체당첨내역!$D:$D,MATCH($A23,전체당첨내역!$A:$A,0)),"")</f>
        <v>20</v>
      </c>
      <c r="E23" s="40">
        <f>IFERROR(INDEX(전체당첨내역!$E:$E,MATCH($A23,전체당첨내역!$A:$A,0)),"")</f>
        <v>25</v>
      </c>
      <c r="F23" s="40">
        <f>IFERROR(INDEX(전체당첨내역!$F:$F,MATCH($A23,전체당첨내역!$A:$A,0)),"")</f>
        <v>37</v>
      </c>
      <c r="G23" s="40">
        <f>IFERROR(INDEX(전체당첨내역!$G:$G,MATCH($A23,전체당첨내역!$A:$A,0)),"")</f>
        <v>40</v>
      </c>
      <c r="H23" s="45">
        <f>IFERROR(INDEX(전체당첨내역!$H:$H,MATCH($A23,전체당첨내역!$A:$A,0)),"")</f>
        <v>29</v>
      </c>
      <c r="I23" s="42">
        <f>IFERROR((INDEX(_calc_기준400!$CN$13:$EF$13,1,$B23)&gt;0)*(INDEX(_calc_기준400!$CN$13:$EF$13,1,$B23)&lt;=15)+(INDEX(_calc_기준400!$CN$13:$EF$13,1,$C23)&gt;0)*(INDEX(_calc_기준400!$CN$13:$EF$13,1,$C23)&lt;=15)+(INDEX(_calc_기준400!$CN$13:$EF$13,1,$D23)&gt;0)*(INDEX(_calc_기준400!$CN$13:$EF$13,1,$D23)&lt;=15)+(INDEX(_calc_기준400!$CN$13:$EF$13,1,$E23)&gt;0)*(INDEX(_calc_기준400!$CN$13:$EF$13,1,$E23)&lt;=15)+(INDEX(_calc_기준400!$CN$13:$EF$13,1,$F23)&gt;0)*(INDEX(_calc_기준400!$CN$13:$EF$13,1,$F23)&lt;=15)+(INDEX(_calc_기준400!$CN$13:$EF$13,1,$G23)&gt;0)*(INDEX(_calc_기준400!$CN$13:$EF$13,1,$G23)&lt;=15),"")</f>
        <v>1</v>
      </c>
      <c r="J23" s="40">
        <f>IFERROR((INDEX(_calc_기준400!$CN$13:$EF$13,1,$B23)&gt;15)*(INDEX(_calc_기준400!$CN$13:$EF$13,1,$B23)&lt;=30)+(INDEX(_calc_기준400!$CN$13:$EF$13,1,$C23)&gt;15)*(INDEX(_calc_기준400!$CN$13:$EF$13,1,$C23)&lt;=30)+(INDEX(_calc_기준400!$CN$13:$EF$13,1,$D23)&gt;15)*(INDEX(_calc_기준400!$CN$13:$EF$13,1,$D23)&lt;=30)+(INDEX(_calc_기준400!$CN$13:$EF$13,1,$E23)&gt;15)*(INDEX(_calc_기준400!$CN$13:$EF$13,1,$E23)&lt;=30)+(INDEX(_calc_기준400!$CN$13:$EF$13,1,$F23)&gt;15)*(INDEX(_calc_기준400!$CN$13:$EF$13,1,$F23)&lt;=30)+(INDEX(_calc_기준400!$CN$13:$EF$13,1,$G23)&gt;15)*(INDEX(_calc_기준400!$CN$13:$EF$13,1,$G23)&lt;=30),"")</f>
        <v>4</v>
      </c>
      <c r="K23" s="43">
        <f>IFERROR((INDEX(_calc_기준400!$CN$13:$EF$13,1,$B23)&gt;30)+(INDEX(_calc_기준400!$CN$13:$EF$13,1,$C23)&gt;30)+(INDEX(_calc_기준400!$CN$13:$EF$13,1,$D23)&gt;30)+(INDEX(_calc_기준400!$CN$13:$EF$13,1,$E23)&gt;30)+(INDEX(_calc_기준400!$CN$13:$EF$13,1,$F23)&gt;30)+(INDEX(_calc_기준400!$CN$13:$EF$13,1,$G23)&gt;30),"")</f>
        <v>1</v>
      </c>
      <c r="L23" s="25">
        <f>IFERROR(MATCH(L$11,_calc_기준400!$CN$13:$EF$13,0),"")</f>
        <v>18</v>
      </c>
      <c r="M23" s="25">
        <f>IFERROR(MATCH(M$11,_calc_기준400!$CN$13:$EF$13,0),"")</f>
        <v>21</v>
      </c>
      <c r="N23" s="25">
        <f>IFERROR(MATCH(N$11,_calc_기준400!$CN$13:$EF$13,0),"")</f>
        <v>7</v>
      </c>
      <c r="O23" s="25">
        <f>IFERROR(MATCH(O$11,_calc_기준400!$CN$13:$EF$13,0),"")</f>
        <v>14</v>
      </c>
      <c r="P23" s="25">
        <f>IFERROR(MATCH(P$11,_calc_기준400!$CN$13:$EF$13,0),"")</f>
        <v>33</v>
      </c>
      <c r="Q23" s="25">
        <f>IFERROR(MATCH(Q$11,_calc_기준400!$CN$13:$EF$13,0),"")</f>
        <v>35</v>
      </c>
      <c r="R23" s="25">
        <f>IFERROR(MATCH(R$11,_calc_기준400!$CN$13:$EF$13,0),"")</f>
        <v>6</v>
      </c>
      <c r="S23" s="25">
        <f>IFERROR(MATCH(S$11,_calc_기준400!$CN$13:$EF$13,0),"")</f>
        <v>12</v>
      </c>
      <c r="T23" s="25">
        <f>IFERROR(MATCH(T$11,_calc_기준400!$CN$13:$EF$13,0),"")</f>
        <v>34</v>
      </c>
      <c r="U23" s="25">
        <f>IFERROR(MATCH(U$11,_calc_기준400!$CN$13:$EF$13,0),"")</f>
        <v>39</v>
      </c>
      <c r="V23" s="25">
        <f>IFERROR(MATCH(V$11,_calc_기준400!$CN$13:$EF$13,0),"")</f>
        <v>30</v>
      </c>
      <c r="W23" s="25">
        <f>IFERROR(MATCH(W$11,_calc_기준400!$CN$13:$EF$13,0),"")</f>
        <v>38</v>
      </c>
      <c r="X23" s="25">
        <f>IFERROR(MATCH(X$11,_calc_기준400!$CN$13:$EF$13,0),"")</f>
        <v>44</v>
      </c>
      <c r="Y23" s="25">
        <f>IFERROR(MATCH(Y$11,_calc_기준400!$CN$13:$EF$13,0),"")</f>
        <v>45</v>
      </c>
      <c r="Z23" s="25">
        <f>IFERROR(MATCH(Z$11,_calc_기준400!$CN$13:$EF$13,0),"")</f>
        <v>11</v>
      </c>
      <c r="AA23" s="25">
        <f>IFERROR(MATCH(AA$11,_calc_기준400!$CN$13:$EF$13,0),"")</f>
        <v>42</v>
      </c>
      <c r="AB23" s="25">
        <f>IFERROR(MATCH(AB$11,_calc_기준400!$CN$13:$EF$13,0),"")</f>
        <v>13</v>
      </c>
      <c r="AC23" s="25">
        <f>IFERROR(MATCH(AC$11,_calc_기준400!$CN$13:$EF$13,0),"")</f>
        <v>22</v>
      </c>
      <c r="AD23" s="25">
        <f>IFERROR(MATCH(AD$11,_calc_기준400!$CN$13:$EF$13,0),"")</f>
        <v>3</v>
      </c>
      <c r="AE23" s="25">
        <f>IFERROR(MATCH(AE$11,_calc_기준400!$CN$13:$EF$13,0),"")</f>
        <v>43</v>
      </c>
      <c r="AF23" s="25">
        <f>IFERROR(MATCH(AF$11,_calc_기준400!$CN$13:$EF$13,0),"")</f>
        <v>37</v>
      </c>
      <c r="AG23" s="25">
        <f>IFERROR(MATCH(AG$11,_calc_기준400!$CN$13:$EF$13,0),"")</f>
        <v>16</v>
      </c>
      <c r="AH23" s="25">
        <f>IFERROR(MATCH(AH$11,_calc_기준400!$CN$13:$EF$13,0),"")</f>
        <v>40</v>
      </c>
      <c r="AI23" s="25">
        <f>IFERROR(MATCH(AI$11,_calc_기준400!$CN$13:$EF$13,0),"")</f>
        <v>20</v>
      </c>
      <c r="AJ23" s="25">
        <f>IFERROR(MATCH(AJ$11,_calc_기준400!$CN$13:$EF$13,0),"")</f>
        <v>26</v>
      </c>
      <c r="AK23" s="25">
        <f>IFERROR(MATCH(AK$11,_calc_기준400!$CN$13:$EF$13,0),"")</f>
        <v>28</v>
      </c>
      <c r="AL23" s="25">
        <f>IFERROR(MATCH(AL$11,_calc_기준400!$CN$13:$EF$13,0),"")</f>
        <v>2</v>
      </c>
      <c r="AM23" s="25">
        <f>IFERROR(MATCH(AM$11,_calc_기준400!$CN$13:$EF$13,0),"")</f>
        <v>32</v>
      </c>
      <c r="AN23" s="25">
        <f>IFERROR(MATCH(AN$11,_calc_기준400!$CN$13:$EF$13,0),"")</f>
        <v>10</v>
      </c>
      <c r="AO23" s="25">
        <f>IFERROR(MATCH(AO$11,_calc_기준400!$CN$13:$EF$13,0),"")</f>
        <v>5</v>
      </c>
      <c r="AP23" s="25">
        <f>IFERROR(MATCH(AP$11,_calc_기준400!$CN$13:$EF$13,0),"")</f>
        <v>17</v>
      </c>
      <c r="AQ23" s="25">
        <f>IFERROR(MATCH(AQ$11,_calc_기준400!$CN$13:$EF$13,0),"")</f>
        <v>19</v>
      </c>
      <c r="AR23" s="25">
        <f>IFERROR(MATCH(AR$11,_calc_기준400!$CN$13:$EF$13,0),"")</f>
        <v>24</v>
      </c>
      <c r="AS23" s="25">
        <f>IFERROR(MATCH(AS$11,_calc_기준400!$CN$13:$EF$13,0),"")</f>
        <v>36</v>
      </c>
      <c r="AT23" s="25">
        <f>IFERROR(MATCH(AT$11,_calc_기준400!$CN$13:$EF$13,0),"")</f>
        <v>27</v>
      </c>
      <c r="AU23" s="25">
        <f>IFERROR(MATCH(AU$11,_calc_기준400!$CN$13:$EF$13,0),"")</f>
        <v>41</v>
      </c>
      <c r="AV23" s="25">
        <f>IFERROR(MATCH(AV$11,_calc_기준400!$CN$13:$EF$13,0),"")</f>
        <v>25</v>
      </c>
      <c r="AW23" s="25">
        <f>IFERROR(MATCH(AW$11,_calc_기준400!$CN$13:$EF$13,0),"")</f>
        <v>29</v>
      </c>
      <c r="AX23" s="25">
        <f>IFERROR(MATCH(AX$11,_calc_기준400!$CN$13:$EF$13,0),"")</f>
        <v>15</v>
      </c>
      <c r="AY23" s="25">
        <f>IFERROR(MATCH(AY$11,_calc_기준400!$CN$13:$EF$13,0),"")</f>
        <v>9</v>
      </c>
      <c r="AZ23" s="25">
        <f>IFERROR(MATCH(AZ$11,_calc_기준400!$CN$13:$EF$13,0),"")</f>
        <v>23</v>
      </c>
      <c r="BA23" s="25">
        <f>IFERROR(MATCH(BA$11,_calc_기준400!$CN$13:$EF$13,0),"")</f>
        <v>8</v>
      </c>
      <c r="BB23" s="25">
        <f>IFERROR(MATCH(BB$11,_calc_기준400!$CN$13:$EF$13,0),"")</f>
        <v>1</v>
      </c>
      <c r="BC23" s="25">
        <f>IFERROR(MATCH(BC$11,_calc_기준400!$CN$13:$EF$13,0),"")</f>
        <v>31</v>
      </c>
      <c r="BD23" s="25">
        <f>IFERROR(MATCH(BD$11,_calc_기준400!$CN$13:$EF$13,0),"")</f>
        <v>4</v>
      </c>
    </row>
    <row r="24" spans="1:56" ht="16.5" customHeight="1">
      <c r="A24" s="57">
        <f t="shared" si="2"/>
        <v>1232</v>
      </c>
      <c r="B24" s="40">
        <f>IFERROR(INDEX(전체당첨내역!$B:$B,MATCH($A24,전체당첨내역!$A:$A,0)),"")</f>
        <v>12</v>
      </c>
      <c r="C24" s="40">
        <f>IFERROR(INDEX(전체당첨내역!$C:$C,MATCH($A24,전체당첨내역!$A:$A,0)),"")</f>
        <v>15</v>
      </c>
      <c r="D24" s="40">
        <f>IFERROR(INDEX(전체당첨내역!$D:$D,MATCH($A24,전체당첨내역!$A:$A,0)),"")</f>
        <v>19</v>
      </c>
      <c r="E24" s="40">
        <f>IFERROR(INDEX(전체당첨내역!$E:$E,MATCH($A24,전체당첨내역!$A:$A,0)),"")</f>
        <v>22</v>
      </c>
      <c r="F24" s="40">
        <f>IFERROR(INDEX(전체당첨내역!$F:$F,MATCH($A24,전체당첨내역!$A:$A,0)),"")</f>
        <v>24</v>
      </c>
      <c r="G24" s="40">
        <f>IFERROR(INDEX(전체당첨내역!$G:$G,MATCH($A24,전체당첨내역!$A:$A,0)),"")</f>
        <v>36</v>
      </c>
      <c r="H24" s="45">
        <f>IFERROR(INDEX(전체당첨내역!$H:$H,MATCH($A24,전체당첨내역!$A:$A,0)),"")</f>
        <v>3</v>
      </c>
      <c r="I24" s="42">
        <f>IFERROR((INDEX(_calc_기준400!$CN$14:$EF$14,1,$B24)&gt;0)*(INDEX(_calc_기준400!$CN$14:$EF$14,1,$B24)&lt;=15)+(INDEX(_calc_기준400!$CN$14:$EF$14,1,$C24)&gt;0)*(INDEX(_calc_기준400!$CN$14:$EF$14,1,$C24)&lt;=15)+(INDEX(_calc_기준400!$CN$14:$EF$14,1,$D24)&gt;0)*(INDEX(_calc_기준400!$CN$14:$EF$14,1,$D24)&lt;=15)+(INDEX(_calc_기준400!$CN$14:$EF$14,1,$E24)&gt;0)*(INDEX(_calc_기준400!$CN$14:$EF$14,1,$E24)&lt;=15)+(INDEX(_calc_기준400!$CN$14:$EF$14,1,$F24)&gt;0)*(INDEX(_calc_기준400!$CN$14:$EF$14,1,$F24)&lt;=15)+(INDEX(_calc_기준400!$CN$14:$EF$14,1,$G24)&gt;0)*(INDEX(_calc_기준400!$CN$14:$EF$14,1,$G24)&lt;=15),"")</f>
        <v>1</v>
      </c>
      <c r="J24" s="40">
        <f>IFERROR((INDEX(_calc_기준400!$CN$14:$EF$14,1,$B24)&gt;15)*(INDEX(_calc_기준400!$CN$14:$EF$14,1,$B24)&lt;=30)+(INDEX(_calc_기준400!$CN$14:$EF$14,1,$C24)&gt;15)*(INDEX(_calc_기준400!$CN$14:$EF$14,1,$C24)&lt;=30)+(INDEX(_calc_기준400!$CN$14:$EF$14,1,$D24)&gt;15)*(INDEX(_calc_기준400!$CN$14:$EF$14,1,$D24)&lt;=30)+(INDEX(_calc_기준400!$CN$14:$EF$14,1,$E24)&gt;15)*(INDEX(_calc_기준400!$CN$14:$EF$14,1,$E24)&lt;=30)+(INDEX(_calc_기준400!$CN$14:$EF$14,1,$F24)&gt;15)*(INDEX(_calc_기준400!$CN$14:$EF$14,1,$F24)&lt;=30)+(INDEX(_calc_기준400!$CN$14:$EF$14,1,$G24)&gt;15)*(INDEX(_calc_기준400!$CN$14:$EF$14,1,$G24)&lt;=30),"")</f>
        <v>2</v>
      </c>
      <c r="K24" s="43">
        <f>IFERROR((INDEX(_calc_기준400!$CN$14:$EF$14,1,$B24)&gt;30)+(INDEX(_calc_기준400!$CN$14:$EF$14,1,$C24)&gt;30)+(INDEX(_calc_기준400!$CN$14:$EF$14,1,$D24)&gt;30)+(INDEX(_calc_기준400!$CN$14:$EF$14,1,$E24)&gt;30)+(INDEX(_calc_기준400!$CN$14:$EF$14,1,$F24)&gt;30)+(INDEX(_calc_기준400!$CN$14:$EF$14,1,$G24)&gt;30),"")</f>
        <v>3</v>
      </c>
      <c r="L24" s="25">
        <f>IFERROR(MATCH(L$11,_calc_기준400!$CN$14:$EF$14,0),"")</f>
        <v>14</v>
      </c>
      <c r="M24" s="25">
        <f>IFERROR(MATCH(M$11,_calc_기준400!$CN$14:$EF$14,0),"")</f>
        <v>18</v>
      </c>
      <c r="N24" s="25">
        <f>IFERROR(MATCH(N$11,_calc_기준400!$CN$14:$EF$14,0),"")</f>
        <v>21</v>
      </c>
      <c r="O24" s="25">
        <f>IFERROR(MATCH(O$11,_calc_기준400!$CN$14:$EF$14,0),"")</f>
        <v>7</v>
      </c>
      <c r="P24" s="25">
        <f>IFERROR(MATCH(P$11,_calc_기준400!$CN$14:$EF$14,0),"")</f>
        <v>12</v>
      </c>
      <c r="Q24" s="25">
        <f>IFERROR(MATCH(Q$11,_calc_기준400!$CN$14:$EF$14,0),"")</f>
        <v>33</v>
      </c>
      <c r="R24" s="25">
        <f>IFERROR(MATCH(R$11,_calc_기준400!$CN$14:$EF$14,0),"")</f>
        <v>35</v>
      </c>
      <c r="S24" s="25">
        <f>IFERROR(MATCH(S$11,_calc_기준400!$CN$14:$EF$14,0),"")</f>
        <v>34</v>
      </c>
      <c r="T24" s="25">
        <f>IFERROR(MATCH(T$11,_calc_기준400!$CN$14:$EF$14,0),"")</f>
        <v>6</v>
      </c>
      <c r="U24" s="25">
        <f>IFERROR(MATCH(U$11,_calc_기준400!$CN$14:$EF$14,0),"")</f>
        <v>39</v>
      </c>
      <c r="V24" s="25">
        <f>IFERROR(MATCH(V$11,_calc_기준400!$CN$14:$EF$14,0),"")</f>
        <v>30</v>
      </c>
      <c r="W24" s="25">
        <f>IFERROR(MATCH(W$11,_calc_기준400!$CN$14:$EF$14,0),"")</f>
        <v>45</v>
      </c>
      <c r="X24" s="25">
        <f>IFERROR(MATCH(X$11,_calc_기준400!$CN$14:$EF$14,0),"")</f>
        <v>38</v>
      </c>
      <c r="Y24" s="25">
        <f>IFERROR(MATCH(Y$11,_calc_기준400!$CN$14:$EF$14,0),"")</f>
        <v>11</v>
      </c>
      <c r="Z24" s="25">
        <f>IFERROR(MATCH(Z$11,_calc_기준400!$CN$14:$EF$14,0),"")</f>
        <v>44</v>
      </c>
      <c r="AA24" s="25">
        <f>IFERROR(MATCH(AA$11,_calc_기준400!$CN$14:$EF$14,0),"")</f>
        <v>22</v>
      </c>
      <c r="AB24" s="25">
        <f>IFERROR(MATCH(AB$11,_calc_기준400!$CN$14:$EF$14,0),"")</f>
        <v>42</v>
      </c>
      <c r="AC24" s="25">
        <f>IFERROR(MATCH(AC$11,_calc_기준400!$CN$14:$EF$14,0),"")</f>
        <v>3</v>
      </c>
      <c r="AD24" s="25">
        <f>IFERROR(MATCH(AD$11,_calc_기준400!$CN$14:$EF$14,0),"")</f>
        <v>13</v>
      </c>
      <c r="AE24" s="25">
        <f>IFERROR(MATCH(AE$11,_calc_기준400!$CN$14:$EF$14,0),"")</f>
        <v>43</v>
      </c>
      <c r="AF24" s="25">
        <f>IFERROR(MATCH(AF$11,_calc_기준400!$CN$14:$EF$14,0),"")</f>
        <v>40</v>
      </c>
      <c r="AG24" s="25">
        <f>IFERROR(MATCH(AG$11,_calc_기준400!$CN$14:$EF$14,0),"")</f>
        <v>37</v>
      </c>
      <c r="AH24" s="25">
        <f>IFERROR(MATCH(AH$11,_calc_기준400!$CN$14:$EF$14,0),"")</f>
        <v>16</v>
      </c>
      <c r="AI24" s="25">
        <f>IFERROR(MATCH(AI$11,_calc_기준400!$CN$14:$EF$14,0),"")</f>
        <v>26</v>
      </c>
      <c r="AJ24" s="25">
        <f>IFERROR(MATCH(AJ$11,_calc_기준400!$CN$14:$EF$14,0),"")</f>
        <v>20</v>
      </c>
      <c r="AK24" s="25">
        <f>IFERROR(MATCH(AK$11,_calc_기준400!$CN$14:$EF$14,0),"")</f>
        <v>28</v>
      </c>
      <c r="AL24" s="25">
        <f>IFERROR(MATCH(AL$11,_calc_기준400!$CN$14:$EF$14,0),"")</f>
        <v>19</v>
      </c>
      <c r="AM24" s="25">
        <f>IFERROR(MATCH(AM$11,_calc_기준400!$CN$14:$EF$14,0),"")</f>
        <v>2</v>
      </c>
      <c r="AN24" s="25">
        <f>IFERROR(MATCH(AN$11,_calc_기준400!$CN$14:$EF$14,0),"")</f>
        <v>32</v>
      </c>
      <c r="AO24" s="25">
        <f>IFERROR(MATCH(AO$11,_calc_기준400!$CN$14:$EF$14,0),"")</f>
        <v>10</v>
      </c>
      <c r="AP24" s="25">
        <f>IFERROR(MATCH(AP$11,_calc_기준400!$CN$14:$EF$14,0),"")</f>
        <v>36</v>
      </c>
      <c r="AQ24" s="25">
        <f>IFERROR(MATCH(AQ$11,_calc_기준400!$CN$14:$EF$14,0),"")</f>
        <v>5</v>
      </c>
      <c r="AR24" s="25">
        <f>IFERROR(MATCH(AR$11,_calc_기준400!$CN$14:$EF$14,0),"")</f>
        <v>24</v>
      </c>
      <c r="AS24" s="25">
        <f>IFERROR(MATCH(AS$11,_calc_기준400!$CN$14:$EF$14,0),"")</f>
        <v>17</v>
      </c>
      <c r="AT24" s="25">
        <f>IFERROR(MATCH(AT$11,_calc_기준400!$CN$14:$EF$14,0),"")</f>
        <v>27</v>
      </c>
      <c r="AU24" s="25">
        <f>IFERROR(MATCH(AU$11,_calc_기준400!$CN$14:$EF$14,0),"")</f>
        <v>41</v>
      </c>
      <c r="AV24" s="25">
        <f>IFERROR(MATCH(AV$11,_calc_기준400!$CN$14:$EF$14,0),"")</f>
        <v>9</v>
      </c>
      <c r="AW24" s="25">
        <f>IFERROR(MATCH(AW$11,_calc_기준400!$CN$14:$EF$14,0),"")</f>
        <v>15</v>
      </c>
      <c r="AX24" s="25">
        <f>IFERROR(MATCH(AX$11,_calc_기준400!$CN$14:$EF$14,0),"")</f>
        <v>29</v>
      </c>
      <c r="AY24" s="25">
        <f>IFERROR(MATCH(AY$11,_calc_기준400!$CN$14:$EF$14,0),"")</f>
        <v>23</v>
      </c>
      <c r="AZ24" s="25">
        <f>IFERROR(MATCH(AZ$11,_calc_기준400!$CN$14:$EF$14,0),"")</f>
        <v>25</v>
      </c>
      <c r="BA24" s="25">
        <f>IFERROR(MATCH(BA$11,_calc_기준400!$CN$14:$EF$14,0),"")</f>
        <v>31</v>
      </c>
      <c r="BB24" s="25">
        <f>IFERROR(MATCH(BB$11,_calc_기준400!$CN$14:$EF$14,0),"")</f>
        <v>1</v>
      </c>
      <c r="BC24" s="25">
        <f>IFERROR(MATCH(BC$11,_calc_기준400!$CN$14:$EF$14,0),"")</f>
        <v>8</v>
      </c>
      <c r="BD24" s="25">
        <f>IFERROR(MATCH(BD$11,_calc_기준400!$CN$14:$EF$14,0),"")</f>
        <v>4</v>
      </c>
    </row>
    <row r="25" spans="1:56" ht="16.5" customHeight="1">
      <c r="A25" s="57">
        <f t="shared" si="2"/>
        <v>1231</v>
      </c>
      <c r="B25" s="40">
        <f>IFERROR(INDEX(전체당첨내역!$B:$B,MATCH($A25,전체당첨내역!$A:$A,0)),"")</f>
        <v>4</v>
      </c>
      <c r="C25" s="40">
        <f>IFERROR(INDEX(전체당첨내역!$C:$C,MATCH($A25,전체당첨내역!$A:$A,0)),"")</f>
        <v>13</v>
      </c>
      <c r="D25" s="40">
        <f>IFERROR(INDEX(전체당첨내역!$D:$D,MATCH($A25,전체당첨내역!$A:$A,0)),"")</f>
        <v>14</v>
      </c>
      <c r="E25" s="40">
        <f>IFERROR(INDEX(전체당첨내역!$E:$E,MATCH($A25,전체당첨내역!$A:$A,0)),"")</f>
        <v>18</v>
      </c>
      <c r="F25" s="40">
        <f>IFERROR(INDEX(전체당첨내역!$F:$F,MATCH($A25,전체당첨내역!$A:$A,0)),"")</f>
        <v>31</v>
      </c>
      <c r="G25" s="40">
        <f>IFERROR(INDEX(전체당첨내역!$G:$G,MATCH($A25,전체당첨내역!$A:$A,0)),"")</f>
        <v>38</v>
      </c>
      <c r="H25" s="45">
        <f>IFERROR(INDEX(전체당첨내역!$H:$H,MATCH($A25,전체당첨내역!$A:$A,0)),"")</f>
        <v>15</v>
      </c>
      <c r="I25" s="42">
        <f>IFERROR((INDEX(_calc_기준400!$CN$15:$EF$15,1,$B25)&gt;0)*(INDEX(_calc_기준400!$CN$15:$EF$15,1,$B25)&lt;=15)+(INDEX(_calc_기준400!$CN$15:$EF$15,1,$C25)&gt;0)*(INDEX(_calc_기준400!$CN$15:$EF$15,1,$C25)&lt;=15)+(INDEX(_calc_기준400!$CN$15:$EF$15,1,$D25)&gt;0)*(INDEX(_calc_기준400!$CN$15:$EF$15,1,$D25)&lt;=15)+(INDEX(_calc_기준400!$CN$15:$EF$15,1,$E25)&gt;0)*(INDEX(_calc_기준400!$CN$15:$EF$15,1,$E25)&lt;=15)+(INDEX(_calc_기준400!$CN$15:$EF$15,1,$F25)&gt;0)*(INDEX(_calc_기준400!$CN$15:$EF$15,1,$F25)&lt;=15)+(INDEX(_calc_기준400!$CN$15:$EF$15,1,$G25)&gt;0)*(INDEX(_calc_기준400!$CN$15:$EF$15,1,$G25)&lt;=15),"")</f>
        <v>3</v>
      </c>
      <c r="J25" s="40">
        <f>IFERROR((INDEX(_calc_기준400!$CN$15:$EF$15,1,$B25)&gt;15)*(INDEX(_calc_기준400!$CN$15:$EF$15,1,$B25)&lt;=30)+(INDEX(_calc_기준400!$CN$15:$EF$15,1,$C25)&gt;15)*(INDEX(_calc_기준400!$CN$15:$EF$15,1,$C25)&lt;=30)+(INDEX(_calc_기준400!$CN$15:$EF$15,1,$D25)&gt;15)*(INDEX(_calc_기준400!$CN$15:$EF$15,1,$D25)&lt;=30)+(INDEX(_calc_기준400!$CN$15:$EF$15,1,$E25)&gt;15)*(INDEX(_calc_기준400!$CN$15:$EF$15,1,$E25)&lt;=30)+(INDEX(_calc_기준400!$CN$15:$EF$15,1,$F25)&gt;15)*(INDEX(_calc_기준400!$CN$15:$EF$15,1,$F25)&lt;=30)+(INDEX(_calc_기준400!$CN$15:$EF$15,1,$G25)&gt;15)*(INDEX(_calc_기준400!$CN$15:$EF$15,1,$G25)&lt;=30),"")</f>
        <v>1</v>
      </c>
      <c r="K25" s="43">
        <f>IFERROR((INDEX(_calc_기준400!$CN$15:$EF$15,1,$B25)&gt;30)+(INDEX(_calc_기준400!$CN$15:$EF$15,1,$C25)&gt;30)+(INDEX(_calc_기준400!$CN$15:$EF$15,1,$D25)&gt;30)+(INDEX(_calc_기준400!$CN$15:$EF$15,1,$E25)&gt;30)+(INDEX(_calc_기준400!$CN$15:$EF$15,1,$F25)&gt;30)+(INDEX(_calc_기준400!$CN$15:$EF$15,1,$G25)&gt;30),"")</f>
        <v>2</v>
      </c>
      <c r="L25" s="25">
        <f>IFERROR(MATCH(L$11,_calc_기준400!$CN$15:$EF$15,0),"")</f>
        <v>18</v>
      </c>
      <c r="M25" s="25">
        <f>IFERROR(MATCH(M$11,_calc_기준400!$CN$15:$EF$15,0),"")</f>
        <v>12</v>
      </c>
      <c r="N25" s="25">
        <f>IFERROR(MATCH(N$11,_calc_기준400!$CN$15:$EF$15,0),"")</f>
        <v>7</v>
      </c>
      <c r="O25" s="25">
        <f>IFERROR(MATCH(O$11,_calc_기준400!$CN$15:$EF$15,0),"")</f>
        <v>14</v>
      </c>
      <c r="P25" s="25">
        <f>IFERROR(MATCH(P$11,_calc_기준400!$CN$15:$EF$15,0),"")</f>
        <v>21</v>
      </c>
      <c r="Q25" s="25">
        <f>IFERROR(MATCH(Q$11,_calc_기준400!$CN$15:$EF$15,0),"")</f>
        <v>35</v>
      </c>
      <c r="R25" s="25">
        <f>IFERROR(MATCH(R$11,_calc_기준400!$CN$15:$EF$15,0),"")</f>
        <v>38</v>
      </c>
      <c r="S25" s="25">
        <f>IFERROR(MATCH(S$11,_calc_기준400!$CN$15:$EF$15,0),"")</f>
        <v>39</v>
      </c>
      <c r="T25" s="25">
        <f>IFERROR(MATCH(T$11,_calc_기준400!$CN$15:$EF$15,0),"")</f>
        <v>6</v>
      </c>
      <c r="U25" s="25">
        <f>IFERROR(MATCH(U$11,_calc_기준400!$CN$15:$EF$15,0),"")</f>
        <v>34</v>
      </c>
      <c r="V25" s="25">
        <f>IFERROR(MATCH(V$11,_calc_기준400!$CN$15:$EF$15,0),"")</f>
        <v>45</v>
      </c>
      <c r="W25" s="25">
        <f>IFERROR(MATCH(W$11,_calc_기준400!$CN$15:$EF$15,0),"")</f>
        <v>30</v>
      </c>
      <c r="X25" s="25">
        <f>IFERROR(MATCH(X$11,_calc_기준400!$CN$15:$EF$15,0),"")</f>
        <v>33</v>
      </c>
      <c r="Y25" s="25">
        <f>IFERROR(MATCH(Y$11,_calc_기준400!$CN$15:$EF$15,0),"")</f>
        <v>44</v>
      </c>
      <c r="Z25" s="25">
        <f>IFERROR(MATCH(Z$11,_calc_기준400!$CN$15:$EF$15,0),"")</f>
        <v>11</v>
      </c>
      <c r="AA25" s="25">
        <f>IFERROR(MATCH(AA$11,_calc_기준400!$CN$15:$EF$15,0),"")</f>
        <v>22</v>
      </c>
      <c r="AB25" s="25">
        <f>IFERROR(MATCH(AB$11,_calc_기준400!$CN$15:$EF$15,0),"")</f>
        <v>42</v>
      </c>
      <c r="AC25" s="25">
        <f>IFERROR(MATCH(AC$11,_calc_기준400!$CN$15:$EF$15,0),"")</f>
        <v>13</v>
      </c>
      <c r="AD25" s="25">
        <f>IFERROR(MATCH(AD$11,_calc_기준400!$CN$15:$EF$15,0),"")</f>
        <v>3</v>
      </c>
      <c r="AE25" s="25">
        <f>IFERROR(MATCH(AE$11,_calc_기준400!$CN$15:$EF$15,0),"")</f>
        <v>43</v>
      </c>
      <c r="AF25" s="25">
        <f>IFERROR(MATCH(AF$11,_calc_기준400!$CN$15:$EF$15,0),"")</f>
        <v>16</v>
      </c>
      <c r="AG25" s="25">
        <f>IFERROR(MATCH(AG$11,_calc_기준400!$CN$15:$EF$15,0),"")</f>
        <v>37</v>
      </c>
      <c r="AH25" s="25">
        <f>IFERROR(MATCH(AH$11,_calc_기준400!$CN$15:$EF$15,0),"")</f>
        <v>40</v>
      </c>
      <c r="AI25" s="25">
        <f>IFERROR(MATCH(AI$11,_calc_기준400!$CN$15:$EF$15,0),"")</f>
        <v>19</v>
      </c>
      <c r="AJ25" s="25">
        <f>IFERROR(MATCH(AJ$11,_calc_기준400!$CN$15:$EF$15,0),"")</f>
        <v>26</v>
      </c>
      <c r="AK25" s="25">
        <f>IFERROR(MATCH(AK$11,_calc_기준400!$CN$15:$EF$15,0),"")</f>
        <v>28</v>
      </c>
      <c r="AL25" s="25">
        <f>IFERROR(MATCH(AL$11,_calc_기준400!$CN$15:$EF$15,0),"")</f>
        <v>32</v>
      </c>
      <c r="AM25" s="25">
        <f>IFERROR(MATCH(AM$11,_calc_기준400!$CN$15:$EF$15,0),"")</f>
        <v>2</v>
      </c>
      <c r="AN25" s="25">
        <f>IFERROR(MATCH(AN$11,_calc_기준400!$CN$15:$EF$15,0),"")</f>
        <v>5</v>
      </c>
      <c r="AO25" s="25">
        <f>IFERROR(MATCH(AO$11,_calc_기준400!$CN$15:$EF$15,0),"")</f>
        <v>36</v>
      </c>
      <c r="AP25" s="25">
        <f>IFERROR(MATCH(AP$11,_calc_기준400!$CN$15:$EF$15,0),"")</f>
        <v>20</v>
      </c>
      <c r="AQ25" s="25">
        <f>IFERROR(MATCH(AQ$11,_calc_기준400!$CN$15:$EF$15,0),"")</f>
        <v>24</v>
      </c>
      <c r="AR25" s="25">
        <f>IFERROR(MATCH(AR$11,_calc_기준400!$CN$15:$EF$15,0),"")</f>
        <v>17</v>
      </c>
      <c r="AS25" s="25">
        <f>IFERROR(MATCH(AS$11,_calc_기준400!$CN$15:$EF$15,0),"")</f>
        <v>27</v>
      </c>
      <c r="AT25" s="25">
        <f>IFERROR(MATCH(AT$11,_calc_기준400!$CN$15:$EF$15,0),"")</f>
        <v>10</v>
      </c>
      <c r="AU25" s="25">
        <f>IFERROR(MATCH(AU$11,_calc_기준400!$CN$15:$EF$15,0),"")</f>
        <v>9</v>
      </c>
      <c r="AV25" s="25">
        <f>IFERROR(MATCH(AV$11,_calc_기준400!$CN$15:$EF$15,0),"")</f>
        <v>29</v>
      </c>
      <c r="AW25" s="25">
        <f>IFERROR(MATCH(AW$11,_calc_기준400!$CN$15:$EF$15,0),"")</f>
        <v>15</v>
      </c>
      <c r="AX25" s="25">
        <f>IFERROR(MATCH(AX$11,_calc_기준400!$CN$15:$EF$15,0),"")</f>
        <v>4</v>
      </c>
      <c r="AY25" s="25">
        <f>IFERROR(MATCH(AY$11,_calc_기준400!$CN$15:$EF$15,0),"")</f>
        <v>23</v>
      </c>
      <c r="AZ25" s="25">
        <f>IFERROR(MATCH(AZ$11,_calc_기준400!$CN$15:$EF$15,0),"")</f>
        <v>31</v>
      </c>
      <c r="BA25" s="25">
        <f>IFERROR(MATCH(BA$11,_calc_기준400!$CN$15:$EF$15,0),"")</f>
        <v>41</v>
      </c>
      <c r="BB25" s="25">
        <f>IFERROR(MATCH(BB$11,_calc_기준400!$CN$15:$EF$15,0),"")</f>
        <v>25</v>
      </c>
      <c r="BC25" s="25">
        <f>IFERROR(MATCH(BC$11,_calc_기준400!$CN$15:$EF$15,0),"")</f>
        <v>1</v>
      </c>
      <c r="BD25" s="25">
        <f>IFERROR(MATCH(BD$11,_calc_기준400!$CN$15:$EF$15,0),"")</f>
        <v>8</v>
      </c>
    </row>
    <row r="26" spans="1:56" ht="16.5" customHeight="1">
      <c r="A26" s="57">
        <f t="shared" si="2"/>
        <v>1230</v>
      </c>
      <c r="B26" s="40">
        <f>IFERROR(INDEX(전체당첨내역!$B:$B,MATCH($A26,전체당첨내역!$A:$A,0)),"")</f>
        <v>3</v>
      </c>
      <c r="C26" s="40">
        <f>IFERROR(INDEX(전체당첨내역!$C:$C,MATCH($A26,전체당첨내역!$A:$A,0)),"")</f>
        <v>8</v>
      </c>
      <c r="D26" s="40">
        <f>IFERROR(INDEX(전체당첨내역!$D:$D,MATCH($A26,전체당첨내역!$A:$A,0)),"")</f>
        <v>9</v>
      </c>
      <c r="E26" s="40">
        <f>IFERROR(INDEX(전체당첨내역!$E:$E,MATCH($A26,전체당첨내역!$A:$A,0)),"")</f>
        <v>22</v>
      </c>
      <c r="F26" s="40">
        <f>IFERROR(INDEX(전체당첨내역!$F:$F,MATCH($A26,전체당첨내역!$A:$A,0)),"")</f>
        <v>28</v>
      </c>
      <c r="G26" s="40">
        <f>IFERROR(INDEX(전체당첨내역!$G:$G,MATCH($A26,전체당첨내역!$A:$A,0)),"")</f>
        <v>42</v>
      </c>
      <c r="H26" s="45">
        <f>IFERROR(INDEX(전체당첨내역!$H:$H,MATCH($A26,전체당첨내역!$A:$A,0)),"")</f>
        <v>45</v>
      </c>
      <c r="I26" s="42">
        <f>IFERROR((INDEX(_calc_기준400!$CN$16:$EF$16,1,$B26)&gt;0)*(INDEX(_calc_기준400!$CN$16:$EF$16,1,$B26)&lt;=15)+(INDEX(_calc_기준400!$CN$16:$EF$16,1,$C26)&gt;0)*(INDEX(_calc_기준400!$CN$16:$EF$16,1,$C26)&lt;=15)+(INDEX(_calc_기준400!$CN$16:$EF$16,1,$D26)&gt;0)*(INDEX(_calc_기준400!$CN$16:$EF$16,1,$D26)&lt;=15)+(INDEX(_calc_기준400!$CN$16:$EF$16,1,$E26)&gt;0)*(INDEX(_calc_기준400!$CN$16:$EF$16,1,$E26)&lt;=15)+(INDEX(_calc_기준400!$CN$16:$EF$16,1,$F26)&gt;0)*(INDEX(_calc_기준400!$CN$16:$EF$16,1,$F26)&lt;=15)+(INDEX(_calc_기준400!$CN$16:$EF$16,1,$G26)&gt;0)*(INDEX(_calc_기준400!$CN$16:$EF$16,1,$G26)&lt;=15),"")</f>
        <v>2</v>
      </c>
      <c r="J26" s="40">
        <f>IFERROR((INDEX(_calc_기준400!$CN$16:$EF$16,1,$B26)&gt;15)*(INDEX(_calc_기준400!$CN$16:$EF$16,1,$B26)&lt;=30)+(INDEX(_calc_기준400!$CN$16:$EF$16,1,$C26)&gt;15)*(INDEX(_calc_기준400!$CN$16:$EF$16,1,$C26)&lt;=30)+(INDEX(_calc_기준400!$CN$16:$EF$16,1,$D26)&gt;15)*(INDEX(_calc_기준400!$CN$16:$EF$16,1,$D26)&lt;=30)+(INDEX(_calc_기준400!$CN$16:$EF$16,1,$E26)&gt;15)*(INDEX(_calc_기준400!$CN$16:$EF$16,1,$E26)&lt;=30)+(INDEX(_calc_기준400!$CN$16:$EF$16,1,$F26)&gt;15)*(INDEX(_calc_기준400!$CN$16:$EF$16,1,$F26)&lt;=30)+(INDEX(_calc_기준400!$CN$16:$EF$16,1,$G26)&gt;15)*(INDEX(_calc_기준400!$CN$16:$EF$16,1,$G26)&lt;=30),"")</f>
        <v>2</v>
      </c>
      <c r="K26" s="43">
        <f>IFERROR((INDEX(_calc_기준400!$CN$16:$EF$16,1,$B26)&gt;30)+(INDEX(_calc_기준400!$CN$16:$EF$16,1,$C26)&gt;30)+(INDEX(_calc_기준400!$CN$16:$EF$16,1,$D26)&gt;30)+(INDEX(_calc_기준400!$CN$16:$EF$16,1,$E26)&gt;30)+(INDEX(_calc_기준400!$CN$16:$EF$16,1,$F26)&gt;30)+(INDEX(_calc_기준400!$CN$16:$EF$16,1,$G26)&gt;30),"")</f>
        <v>2</v>
      </c>
      <c r="L26" s="25">
        <f>IFERROR(MATCH(L$11,_calc_기준400!$CN$16:$EF$16,0),"")</f>
        <v>18</v>
      </c>
      <c r="M26" s="25">
        <f>IFERROR(MATCH(M$11,_calc_기준400!$CN$16:$EF$16,0),"")</f>
        <v>7</v>
      </c>
      <c r="N26" s="25">
        <f>IFERROR(MATCH(N$11,_calc_기준400!$CN$16:$EF$16,0),"")</f>
        <v>14</v>
      </c>
      <c r="O26" s="25">
        <f>IFERROR(MATCH(O$11,_calc_기준400!$CN$16:$EF$16,0),"")</f>
        <v>21</v>
      </c>
      <c r="P26" s="25">
        <f>IFERROR(MATCH(P$11,_calc_기준400!$CN$16:$EF$16,0),"")</f>
        <v>38</v>
      </c>
      <c r="Q26" s="25">
        <f>IFERROR(MATCH(Q$11,_calc_기준400!$CN$16:$EF$16,0),"")</f>
        <v>35</v>
      </c>
      <c r="R26" s="25">
        <f>IFERROR(MATCH(R$11,_calc_기준400!$CN$16:$EF$16,0),"")</f>
        <v>34</v>
      </c>
      <c r="S26" s="25">
        <f>IFERROR(MATCH(S$11,_calc_기준400!$CN$16:$EF$16,0),"")</f>
        <v>39</v>
      </c>
      <c r="T26" s="25">
        <f>IFERROR(MATCH(T$11,_calc_기준400!$CN$16:$EF$16,0),"")</f>
        <v>12</v>
      </c>
      <c r="U26" s="25">
        <f>IFERROR(MATCH(U$11,_calc_기준400!$CN$16:$EF$16,0),"")</f>
        <v>22</v>
      </c>
      <c r="V26" s="25">
        <f>IFERROR(MATCH(V$11,_calc_기준400!$CN$16:$EF$16,0),"")</f>
        <v>30</v>
      </c>
      <c r="W26" s="25">
        <f>IFERROR(MATCH(W$11,_calc_기준400!$CN$16:$EF$16,0),"")</f>
        <v>33</v>
      </c>
      <c r="X26" s="25">
        <f>IFERROR(MATCH(X$11,_calc_기준400!$CN$16:$EF$16,0),"")</f>
        <v>45</v>
      </c>
      <c r="Y26" s="25">
        <f>IFERROR(MATCH(Y$11,_calc_기준400!$CN$16:$EF$16,0),"")</f>
        <v>42</v>
      </c>
      <c r="Z26" s="25">
        <f>IFERROR(MATCH(Z$11,_calc_기준400!$CN$16:$EF$16,0),"")</f>
        <v>44</v>
      </c>
      <c r="AA26" s="25">
        <f>IFERROR(MATCH(AA$11,_calc_기준400!$CN$16:$EF$16,0),"")</f>
        <v>11</v>
      </c>
      <c r="AB26" s="25">
        <f>IFERROR(MATCH(AB$11,_calc_기준400!$CN$16:$EF$16,0),"")</f>
        <v>3</v>
      </c>
      <c r="AC26" s="25">
        <f>IFERROR(MATCH(AC$11,_calc_기준400!$CN$16:$EF$16,0),"")</f>
        <v>6</v>
      </c>
      <c r="AD26" s="25">
        <f>IFERROR(MATCH(AD$11,_calc_기준400!$CN$16:$EF$16,0),"")</f>
        <v>13</v>
      </c>
      <c r="AE26" s="25">
        <f>IFERROR(MATCH(AE$11,_calc_기준400!$CN$16:$EF$16,0),"")</f>
        <v>43</v>
      </c>
      <c r="AF26" s="25">
        <f>IFERROR(MATCH(AF$11,_calc_기준400!$CN$16:$EF$16,0),"")</f>
        <v>16</v>
      </c>
      <c r="AG26" s="25">
        <f>IFERROR(MATCH(AG$11,_calc_기준400!$CN$16:$EF$16,0),"")</f>
        <v>26</v>
      </c>
      <c r="AH26" s="25">
        <f>IFERROR(MATCH(AH$11,_calc_기준400!$CN$16:$EF$16,0),"")</f>
        <v>19</v>
      </c>
      <c r="AI26" s="25">
        <f>IFERROR(MATCH(AI$11,_calc_기준400!$CN$16:$EF$16,0),"")</f>
        <v>40</v>
      </c>
      <c r="AJ26" s="25">
        <f>IFERROR(MATCH(AJ$11,_calc_기준400!$CN$16:$EF$16,0),"")</f>
        <v>32</v>
      </c>
      <c r="AK26" s="25">
        <f>IFERROR(MATCH(AK$11,_calc_기준400!$CN$16:$EF$16,0),"")</f>
        <v>37</v>
      </c>
      <c r="AL26" s="25">
        <f>IFERROR(MATCH(AL$11,_calc_기준400!$CN$16:$EF$16,0),"")</f>
        <v>2</v>
      </c>
      <c r="AM26" s="25">
        <f>IFERROR(MATCH(AM$11,_calc_기준400!$CN$16:$EF$16,0),"")</f>
        <v>36</v>
      </c>
      <c r="AN26" s="25">
        <f>IFERROR(MATCH(AN$11,_calc_기준400!$CN$16:$EF$16,0),"")</f>
        <v>28</v>
      </c>
      <c r="AO26" s="25">
        <f>IFERROR(MATCH(AO$11,_calc_기준400!$CN$16:$EF$16,0),"")</f>
        <v>24</v>
      </c>
      <c r="AP26" s="25">
        <f>IFERROR(MATCH(AP$11,_calc_기준400!$CN$16:$EF$16,0),"")</f>
        <v>5</v>
      </c>
      <c r="AQ26" s="25">
        <f>IFERROR(MATCH(AQ$11,_calc_기준400!$CN$16:$EF$16,0),"")</f>
        <v>17</v>
      </c>
      <c r="AR26" s="25">
        <f>IFERROR(MATCH(AR$11,_calc_기준400!$CN$16:$EF$16,0),"")</f>
        <v>20</v>
      </c>
      <c r="AS26" s="25">
        <f>IFERROR(MATCH(AS$11,_calc_기준400!$CN$16:$EF$16,0),"")</f>
        <v>27</v>
      </c>
      <c r="AT26" s="25">
        <f>IFERROR(MATCH(AT$11,_calc_기준400!$CN$16:$EF$16,0),"")</f>
        <v>9</v>
      </c>
      <c r="AU26" s="25">
        <f>IFERROR(MATCH(AU$11,_calc_기준400!$CN$16:$EF$16,0),"")</f>
        <v>10</v>
      </c>
      <c r="AV26" s="25">
        <f>IFERROR(MATCH(AV$11,_calc_기준400!$CN$16:$EF$16,0),"")</f>
        <v>15</v>
      </c>
      <c r="AW26" s="25">
        <f>IFERROR(MATCH(AW$11,_calc_기준400!$CN$16:$EF$16,0),"")</f>
        <v>29</v>
      </c>
      <c r="AX26" s="25">
        <f>IFERROR(MATCH(AX$11,_calc_기준400!$CN$16:$EF$16,0),"")</f>
        <v>31</v>
      </c>
      <c r="AY26" s="25">
        <f>IFERROR(MATCH(AY$11,_calc_기준400!$CN$16:$EF$16,0),"")</f>
        <v>25</v>
      </c>
      <c r="AZ26" s="25">
        <f>IFERROR(MATCH(AZ$11,_calc_기준400!$CN$16:$EF$16,0),"")</f>
        <v>4</v>
      </c>
      <c r="BA26" s="25">
        <f>IFERROR(MATCH(BA$11,_calc_기준400!$CN$16:$EF$16,0),"")</f>
        <v>23</v>
      </c>
      <c r="BB26" s="25">
        <f>IFERROR(MATCH(BB$11,_calc_기준400!$CN$16:$EF$16,0),"")</f>
        <v>8</v>
      </c>
      <c r="BC26" s="25">
        <f>IFERROR(MATCH(BC$11,_calc_기준400!$CN$16:$EF$16,0),"")</f>
        <v>1</v>
      </c>
      <c r="BD26" s="25">
        <f>IFERROR(MATCH(BD$11,_calc_기준400!$CN$16:$EF$16,0),"")</f>
        <v>41</v>
      </c>
    </row>
    <row r="27" spans="1:56" ht="16.5" customHeight="1">
      <c r="A27" s="57">
        <f t="shared" si="2"/>
        <v>1229</v>
      </c>
      <c r="B27" s="40">
        <f>IFERROR(INDEX(전체당첨내역!$B:$B,MATCH($A27,전체당첨내역!$A:$A,0)),"")</f>
        <v>12</v>
      </c>
      <c r="C27" s="40">
        <f>IFERROR(INDEX(전체당첨내역!$C:$C,MATCH($A27,전체당첨내역!$A:$A,0)),"")</f>
        <v>13</v>
      </c>
      <c r="D27" s="40">
        <f>IFERROR(INDEX(전체당첨내역!$D:$D,MATCH($A27,전체당첨내역!$A:$A,0)),"")</f>
        <v>29</v>
      </c>
      <c r="E27" s="40">
        <f>IFERROR(INDEX(전체당첨내역!$E:$E,MATCH($A27,전체당첨내역!$A:$A,0)),"")</f>
        <v>34</v>
      </c>
      <c r="F27" s="40">
        <f>IFERROR(INDEX(전체당첨내역!$F:$F,MATCH($A27,전체당첨내역!$A:$A,0)),"")</f>
        <v>37</v>
      </c>
      <c r="G27" s="40">
        <f>IFERROR(INDEX(전체당첨내역!$G:$G,MATCH($A27,전체당첨내역!$A:$A,0)),"")</f>
        <v>42</v>
      </c>
      <c r="H27" s="45">
        <f>IFERROR(INDEX(전체당첨내역!$H:$H,MATCH($A27,전체당첨내역!$A:$A,0)),"")</f>
        <v>16</v>
      </c>
      <c r="I27" s="42">
        <f>IFERROR((INDEX(_calc_기준400!$CN$17:$EF$17,1,$B27)&gt;0)*(INDEX(_calc_기준400!$CN$17:$EF$17,1,$B27)&lt;=15)+(INDEX(_calc_기준400!$CN$17:$EF$17,1,$C27)&gt;0)*(INDEX(_calc_기준400!$CN$17:$EF$17,1,$C27)&lt;=15)+(INDEX(_calc_기준400!$CN$17:$EF$17,1,$D27)&gt;0)*(INDEX(_calc_기준400!$CN$17:$EF$17,1,$D27)&lt;=15)+(INDEX(_calc_기준400!$CN$17:$EF$17,1,$E27)&gt;0)*(INDEX(_calc_기준400!$CN$17:$EF$17,1,$E27)&lt;=15)+(INDEX(_calc_기준400!$CN$17:$EF$17,1,$F27)&gt;0)*(INDEX(_calc_기준400!$CN$17:$EF$17,1,$F27)&lt;=15)+(INDEX(_calc_기준400!$CN$17:$EF$17,1,$G27)&gt;0)*(INDEX(_calc_기준400!$CN$17:$EF$17,1,$G27)&lt;=15),"")</f>
        <v>4</v>
      </c>
      <c r="J27" s="40">
        <f>IFERROR((INDEX(_calc_기준400!$CN$17:$EF$17,1,$B27)&gt;15)*(INDEX(_calc_기준400!$CN$17:$EF$17,1,$B27)&lt;=30)+(INDEX(_calc_기준400!$CN$17:$EF$17,1,$C27)&gt;15)*(INDEX(_calc_기준400!$CN$17:$EF$17,1,$C27)&lt;=30)+(INDEX(_calc_기준400!$CN$17:$EF$17,1,$D27)&gt;15)*(INDEX(_calc_기준400!$CN$17:$EF$17,1,$D27)&lt;=30)+(INDEX(_calc_기준400!$CN$17:$EF$17,1,$E27)&gt;15)*(INDEX(_calc_기준400!$CN$17:$EF$17,1,$E27)&lt;=30)+(INDEX(_calc_기준400!$CN$17:$EF$17,1,$F27)&gt;15)*(INDEX(_calc_기준400!$CN$17:$EF$17,1,$F27)&lt;=30)+(INDEX(_calc_기준400!$CN$17:$EF$17,1,$G27)&gt;15)*(INDEX(_calc_기준400!$CN$17:$EF$17,1,$G27)&lt;=30),"")</f>
        <v>1</v>
      </c>
      <c r="K27" s="43">
        <f>IFERROR((INDEX(_calc_기준400!$CN$17:$EF$17,1,$B27)&gt;30)+(INDEX(_calc_기준400!$CN$17:$EF$17,1,$C27)&gt;30)+(INDEX(_calc_기준400!$CN$17:$EF$17,1,$D27)&gt;30)+(INDEX(_calc_기준400!$CN$17:$EF$17,1,$E27)&gt;30)+(INDEX(_calc_기준400!$CN$17:$EF$17,1,$F27)&gt;30)+(INDEX(_calc_기준400!$CN$17:$EF$17,1,$G27)&gt;30),"")</f>
        <v>1</v>
      </c>
      <c r="L27" s="25">
        <f>IFERROR(MATCH(L$11,_calc_기준400!$CN$17:$EF$17,0),"")</f>
        <v>12</v>
      </c>
      <c r="M27" s="25">
        <f>IFERROR(MATCH(M$11,_calc_기준400!$CN$17:$EF$17,0),"")</f>
        <v>35</v>
      </c>
      <c r="N27" s="25">
        <f>IFERROR(MATCH(N$11,_calc_기준400!$CN$17:$EF$17,0),"")</f>
        <v>7</v>
      </c>
      <c r="O27" s="25">
        <f>IFERROR(MATCH(O$11,_calc_기준400!$CN$17:$EF$17,0),"")</f>
        <v>14</v>
      </c>
      <c r="P27" s="25">
        <f>IFERROR(MATCH(P$11,_calc_기준400!$CN$17:$EF$17,0),"")</f>
        <v>21</v>
      </c>
      <c r="Q27" s="25">
        <f>IFERROR(MATCH(Q$11,_calc_기준400!$CN$17:$EF$17,0),"")</f>
        <v>38</v>
      </c>
      <c r="R27" s="25">
        <f>IFERROR(MATCH(R$11,_calc_기준400!$CN$17:$EF$17,0),"")</f>
        <v>39</v>
      </c>
      <c r="S27" s="25">
        <f>IFERROR(MATCH(S$11,_calc_기준400!$CN$17:$EF$17,0),"")</f>
        <v>18</v>
      </c>
      <c r="T27" s="25">
        <f>IFERROR(MATCH(T$11,_calc_기준400!$CN$17:$EF$17,0),"")</f>
        <v>45</v>
      </c>
      <c r="U27" s="25">
        <f>IFERROR(MATCH(U$11,_calc_기준400!$CN$17:$EF$17,0),"")</f>
        <v>34</v>
      </c>
      <c r="V27" s="25">
        <f>IFERROR(MATCH(V$11,_calc_기준400!$CN$17:$EF$17,0),"")</f>
        <v>22</v>
      </c>
      <c r="W27" s="25">
        <f>IFERROR(MATCH(W$11,_calc_기준400!$CN$17:$EF$17,0),"")</f>
        <v>30</v>
      </c>
      <c r="X27" s="25">
        <f>IFERROR(MATCH(X$11,_calc_기준400!$CN$17:$EF$17,0),"")</f>
        <v>33</v>
      </c>
      <c r="Y27" s="25">
        <f>IFERROR(MATCH(Y$11,_calc_기준400!$CN$17:$EF$17,0),"")</f>
        <v>42</v>
      </c>
      <c r="Z27" s="25">
        <f>IFERROR(MATCH(Z$11,_calc_기준400!$CN$17:$EF$17,0),"")</f>
        <v>13</v>
      </c>
      <c r="AA27" s="25">
        <f>IFERROR(MATCH(AA$11,_calc_기준400!$CN$17:$EF$17,0),"")</f>
        <v>11</v>
      </c>
      <c r="AB27" s="25">
        <f>IFERROR(MATCH(AB$11,_calc_기준400!$CN$17:$EF$17,0),"")</f>
        <v>6</v>
      </c>
      <c r="AC27" s="25">
        <f>IFERROR(MATCH(AC$11,_calc_기준400!$CN$17:$EF$17,0),"")</f>
        <v>44</v>
      </c>
      <c r="AD27" s="25">
        <f>IFERROR(MATCH(AD$11,_calc_기준400!$CN$17:$EF$17,0),"")</f>
        <v>3</v>
      </c>
      <c r="AE27" s="25">
        <f>IFERROR(MATCH(AE$11,_calc_기준400!$CN$17:$EF$17,0),"")</f>
        <v>43</v>
      </c>
      <c r="AF27" s="25">
        <f>IFERROR(MATCH(AF$11,_calc_기준400!$CN$17:$EF$17,0),"")</f>
        <v>37</v>
      </c>
      <c r="AG27" s="25">
        <f>IFERROR(MATCH(AG$11,_calc_기준400!$CN$17:$EF$17,0),"")</f>
        <v>16</v>
      </c>
      <c r="AH27" s="25">
        <f>IFERROR(MATCH(AH$11,_calc_기준400!$CN$17:$EF$17,0),"")</f>
        <v>19</v>
      </c>
      <c r="AI27" s="25">
        <f>IFERROR(MATCH(AI$11,_calc_기준400!$CN$17:$EF$17,0),"")</f>
        <v>26</v>
      </c>
      <c r="AJ27" s="25">
        <f>IFERROR(MATCH(AJ$11,_calc_기준400!$CN$17:$EF$17,0),"")</f>
        <v>32</v>
      </c>
      <c r="AK27" s="25">
        <f>IFERROR(MATCH(AK$11,_calc_기준400!$CN$17:$EF$17,0),"")</f>
        <v>36</v>
      </c>
      <c r="AL27" s="25">
        <f>IFERROR(MATCH(AL$11,_calc_기준400!$CN$17:$EF$17,0),"")</f>
        <v>2</v>
      </c>
      <c r="AM27" s="25">
        <f>IFERROR(MATCH(AM$11,_calc_기준400!$CN$17:$EF$17,0),"")</f>
        <v>20</v>
      </c>
      <c r="AN27" s="25">
        <f>IFERROR(MATCH(AN$11,_calc_기준400!$CN$17:$EF$17,0),"")</f>
        <v>28</v>
      </c>
      <c r="AO27" s="25">
        <f>IFERROR(MATCH(AO$11,_calc_기준400!$CN$17:$EF$17,0),"")</f>
        <v>5</v>
      </c>
      <c r="AP27" s="25">
        <f>IFERROR(MATCH(AP$11,_calc_기준400!$CN$17:$EF$17,0),"")</f>
        <v>17</v>
      </c>
      <c r="AQ27" s="25">
        <f>IFERROR(MATCH(AQ$11,_calc_기준400!$CN$17:$EF$17,0),"")</f>
        <v>40</v>
      </c>
      <c r="AR27" s="25">
        <f>IFERROR(MATCH(AR$11,_calc_기준400!$CN$17:$EF$17,0),"")</f>
        <v>29</v>
      </c>
      <c r="AS27" s="25">
        <f>IFERROR(MATCH(AS$11,_calc_기준400!$CN$17:$EF$17,0),"")</f>
        <v>27</v>
      </c>
      <c r="AT27" s="25">
        <f>IFERROR(MATCH(AT$11,_calc_기준400!$CN$17:$EF$17,0),"")</f>
        <v>10</v>
      </c>
      <c r="AU27" s="25">
        <f>IFERROR(MATCH(AU$11,_calc_기준400!$CN$17:$EF$17,0),"")</f>
        <v>9</v>
      </c>
      <c r="AV27" s="25">
        <f>IFERROR(MATCH(AV$11,_calc_기준400!$CN$17:$EF$17,0),"")</f>
        <v>24</v>
      </c>
      <c r="AW27" s="25">
        <f>IFERROR(MATCH(AW$11,_calc_기준400!$CN$17:$EF$17,0),"")</f>
        <v>15</v>
      </c>
      <c r="AX27" s="25">
        <f>IFERROR(MATCH(AX$11,_calc_기준400!$CN$17:$EF$17,0),"")</f>
        <v>31</v>
      </c>
      <c r="AY27" s="25">
        <f>IFERROR(MATCH(AY$11,_calc_기준400!$CN$17:$EF$17,0),"")</f>
        <v>23</v>
      </c>
      <c r="AZ27" s="25">
        <f>IFERROR(MATCH(AZ$11,_calc_기준400!$CN$17:$EF$17,0),"")</f>
        <v>25</v>
      </c>
      <c r="BA27" s="25">
        <f>IFERROR(MATCH(BA$11,_calc_기준400!$CN$17:$EF$17,0),"")</f>
        <v>4</v>
      </c>
      <c r="BB27" s="25">
        <f>IFERROR(MATCH(BB$11,_calc_기준400!$CN$17:$EF$17,0),"")</f>
        <v>1</v>
      </c>
      <c r="BC27" s="25">
        <f>IFERROR(MATCH(BC$11,_calc_기준400!$CN$17:$EF$17,0),"")</f>
        <v>8</v>
      </c>
      <c r="BD27" s="25">
        <f>IFERROR(MATCH(BD$11,_calc_기준400!$CN$17:$EF$17,0),"")</f>
        <v>41</v>
      </c>
    </row>
    <row r="28" spans="1:56" ht="16.5" customHeight="1">
      <c r="A28" s="57">
        <f t="shared" si="2"/>
        <v>1228</v>
      </c>
      <c r="B28" s="40">
        <f>IFERROR(INDEX(전체당첨내역!$B:$B,MATCH($A28,전체당첨내역!$A:$A,0)),"")</f>
        <v>24</v>
      </c>
      <c r="C28" s="40">
        <f>IFERROR(INDEX(전체당첨내역!$C:$C,MATCH($A28,전체당첨내역!$A:$A,0)),"")</f>
        <v>29</v>
      </c>
      <c r="D28" s="40">
        <f>IFERROR(INDEX(전체당첨내역!$D:$D,MATCH($A28,전체당첨내역!$A:$A,0)),"")</f>
        <v>30</v>
      </c>
      <c r="E28" s="40">
        <f>IFERROR(INDEX(전체당첨내역!$E:$E,MATCH($A28,전체당첨내역!$A:$A,0)),"")</f>
        <v>31</v>
      </c>
      <c r="F28" s="40">
        <f>IFERROR(INDEX(전체당첨내역!$F:$F,MATCH($A28,전체당첨내역!$A:$A,0)),"")</f>
        <v>35</v>
      </c>
      <c r="G28" s="40">
        <f>IFERROR(INDEX(전체당첨내역!$G:$G,MATCH($A28,전체당첨내역!$A:$A,0)),"")</f>
        <v>44</v>
      </c>
      <c r="H28" s="45">
        <f>IFERROR(INDEX(전체당첨내역!$H:$H,MATCH($A28,전체당첨내역!$A:$A,0)),"")</f>
        <v>1</v>
      </c>
      <c r="I28" s="42">
        <f>IFERROR((INDEX(_calc_기준400!$CN$18:$EF$18,1,$B28)&gt;0)*(INDEX(_calc_기준400!$CN$18:$EF$18,1,$B28)&lt;=15)+(INDEX(_calc_기준400!$CN$18:$EF$18,1,$C28)&gt;0)*(INDEX(_calc_기준400!$CN$18:$EF$18,1,$C28)&lt;=15)+(INDEX(_calc_기준400!$CN$18:$EF$18,1,$D28)&gt;0)*(INDEX(_calc_기준400!$CN$18:$EF$18,1,$D28)&lt;=15)+(INDEX(_calc_기준400!$CN$18:$EF$18,1,$E28)&gt;0)*(INDEX(_calc_기준400!$CN$18:$EF$18,1,$E28)&lt;=15)+(INDEX(_calc_기준400!$CN$18:$EF$18,1,$F28)&gt;0)*(INDEX(_calc_기준400!$CN$18:$EF$18,1,$F28)&lt;=15)+(INDEX(_calc_기준400!$CN$18:$EF$18,1,$G28)&gt;0)*(INDEX(_calc_기준400!$CN$18:$EF$18,1,$G28)&lt;=15),"")</f>
        <v>2</v>
      </c>
      <c r="J28" s="40">
        <f>IFERROR((INDEX(_calc_기준400!$CN$18:$EF$18,1,$B28)&gt;15)*(INDEX(_calc_기준400!$CN$18:$EF$18,1,$B28)&lt;=30)+(INDEX(_calc_기준400!$CN$18:$EF$18,1,$C28)&gt;15)*(INDEX(_calc_기준400!$CN$18:$EF$18,1,$C28)&lt;=30)+(INDEX(_calc_기준400!$CN$18:$EF$18,1,$D28)&gt;15)*(INDEX(_calc_기준400!$CN$18:$EF$18,1,$D28)&lt;=30)+(INDEX(_calc_기준400!$CN$18:$EF$18,1,$E28)&gt;15)*(INDEX(_calc_기준400!$CN$18:$EF$18,1,$E28)&lt;=30)+(INDEX(_calc_기준400!$CN$18:$EF$18,1,$F28)&gt;15)*(INDEX(_calc_기준400!$CN$18:$EF$18,1,$F28)&lt;=30)+(INDEX(_calc_기준400!$CN$18:$EF$18,1,$G28)&gt;15)*(INDEX(_calc_기준400!$CN$18:$EF$18,1,$G28)&lt;=30),"")</f>
        <v>2</v>
      </c>
      <c r="K28" s="43">
        <f>IFERROR((INDEX(_calc_기준400!$CN$18:$EF$18,1,$B28)&gt;30)+(INDEX(_calc_기준400!$CN$18:$EF$18,1,$C28)&gt;30)+(INDEX(_calc_기준400!$CN$18:$EF$18,1,$D28)&gt;30)+(INDEX(_calc_기준400!$CN$18:$EF$18,1,$E28)&gt;30)+(INDEX(_calc_기준400!$CN$18:$EF$18,1,$F28)&gt;30)+(INDEX(_calc_기준400!$CN$18:$EF$18,1,$G28)&gt;30),"")</f>
        <v>2</v>
      </c>
      <c r="L28" s="25">
        <f>IFERROR(MATCH(L$11,_calc_기준400!$CN$18:$EF$18,0),"")</f>
        <v>35</v>
      </c>
      <c r="M28" s="25">
        <f>IFERROR(MATCH(M$11,_calc_기준400!$CN$18:$EF$18,0),"")</f>
        <v>7</v>
      </c>
      <c r="N28" s="25">
        <f>IFERROR(MATCH(N$11,_calc_기준400!$CN$18:$EF$18,0),"")</f>
        <v>14</v>
      </c>
      <c r="O28" s="25">
        <f>IFERROR(MATCH(O$11,_calc_기준400!$CN$18:$EF$18,0),"")</f>
        <v>21</v>
      </c>
      <c r="P28" s="25">
        <f>IFERROR(MATCH(P$11,_calc_기준400!$CN$18:$EF$18,0),"")</f>
        <v>12</v>
      </c>
      <c r="Q28" s="25">
        <f>IFERROR(MATCH(Q$11,_calc_기준400!$CN$18:$EF$18,0),"")</f>
        <v>30</v>
      </c>
      <c r="R28" s="25">
        <f>IFERROR(MATCH(R$11,_calc_기준400!$CN$18:$EF$18,0),"")</f>
        <v>39</v>
      </c>
      <c r="S28" s="25">
        <f>IFERROR(MATCH(S$11,_calc_기준400!$CN$18:$EF$18,0),"")</f>
        <v>18</v>
      </c>
      <c r="T28" s="25">
        <f>IFERROR(MATCH(T$11,_calc_기준400!$CN$18:$EF$18,0),"")</f>
        <v>38</v>
      </c>
      <c r="U28" s="25">
        <f>IFERROR(MATCH(U$11,_calc_기준400!$CN$18:$EF$18,0),"")</f>
        <v>45</v>
      </c>
      <c r="V28" s="25">
        <f>IFERROR(MATCH(V$11,_calc_기준400!$CN$18:$EF$18,0),"")</f>
        <v>34</v>
      </c>
      <c r="W28" s="25">
        <f>IFERROR(MATCH(W$11,_calc_기준400!$CN$18:$EF$18,0),"")</f>
        <v>22</v>
      </c>
      <c r="X28" s="25">
        <f>IFERROR(MATCH(X$11,_calc_기준400!$CN$18:$EF$18,0),"")</f>
        <v>42</v>
      </c>
      <c r="Y28" s="25">
        <f>IFERROR(MATCH(Y$11,_calc_기준400!$CN$18:$EF$18,0),"")</f>
        <v>33</v>
      </c>
      <c r="Z28" s="25">
        <f>IFERROR(MATCH(Z$11,_calc_기준400!$CN$18:$EF$18,0),"")</f>
        <v>13</v>
      </c>
      <c r="AA28" s="25">
        <f>IFERROR(MATCH(AA$11,_calc_기준400!$CN$18:$EF$18,0),"")</f>
        <v>11</v>
      </c>
      <c r="AB28" s="25">
        <f>IFERROR(MATCH(AB$11,_calc_기준400!$CN$18:$EF$18,0),"")</f>
        <v>43</v>
      </c>
      <c r="AC28" s="25">
        <f>IFERROR(MATCH(AC$11,_calc_기준400!$CN$18:$EF$18,0),"")</f>
        <v>3</v>
      </c>
      <c r="AD28" s="25">
        <f>IFERROR(MATCH(AD$11,_calc_기준400!$CN$18:$EF$18,0),"")</f>
        <v>6</v>
      </c>
      <c r="AE28" s="25">
        <f>IFERROR(MATCH(AE$11,_calc_기준400!$CN$18:$EF$18,0),"")</f>
        <v>44</v>
      </c>
      <c r="AF28" s="25">
        <f>IFERROR(MATCH(AF$11,_calc_기준400!$CN$18:$EF$18,0),"")</f>
        <v>37</v>
      </c>
      <c r="AG28" s="25">
        <f>IFERROR(MATCH(AG$11,_calc_기준400!$CN$18:$EF$18,0),"")</f>
        <v>16</v>
      </c>
      <c r="AH28" s="25">
        <f>IFERROR(MATCH(AH$11,_calc_기준400!$CN$18:$EF$18,0),"")</f>
        <v>26</v>
      </c>
      <c r="AI28" s="25">
        <f>IFERROR(MATCH(AI$11,_calc_기준400!$CN$18:$EF$18,0),"")</f>
        <v>29</v>
      </c>
      <c r="AJ28" s="25">
        <f>IFERROR(MATCH(AJ$11,_calc_기준400!$CN$18:$EF$18,0),"")</f>
        <v>19</v>
      </c>
      <c r="AK28" s="25">
        <f>IFERROR(MATCH(AK$11,_calc_기준400!$CN$18:$EF$18,0),"")</f>
        <v>32</v>
      </c>
      <c r="AL28" s="25">
        <f>IFERROR(MATCH(AL$11,_calc_기준400!$CN$18:$EF$18,0),"")</f>
        <v>2</v>
      </c>
      <c r="AM28" s="25">
        <f>IFERROR(MATCH(AM$11,_calc_기준400!$CN$18:$EF$18,0),"")</f>
        <v>28</v>
      </c>
      <c r="AN28" s="25">
        <f>IFERROR(MATCH(AN$11,_calc_기준400!$CN$18:$EF$18,0),"")</f>
        <v>36</v>
      </c>
      <c r="AO28" s="25">
        <f>IFERROR(MATCH(AO$11,_calc_기준400!$CN$18:$EF$18,0),"")</f>
        <v>20</v>
      </c>
      <c r="AP28" s="25">
        <f>IFERROR(MATCH(AP$11,_calc_기준400!$CN$18:$EF$18,0),"")</f>
        <v>17</v>
      </c>
      <c r="AQ28" s="25">
        <f>IFERROR(MATCH(AQ$11,_calc_기준400!$CN$18:$EF$18,0),"")</f>
        <v>24</v>
      </c>
      <c r="AR28" s="25">
        <f>IFERROR(MATCH(AR$11,_calc_기준400!$CN$18:$EF$18,0),"")</f>
        <v>40</v>
      </c>
      <c r="AS28" s="25">
        <f>IFERROR(MATCH(AS$11,_calc_기준400!$CN$18:$EF$18,0),"")</f>
        <v>27</v>
      </c>
      <c r="AT28" s="25">
        <f>IFERROR(MATCH(AT$11,_calc_기준400!$CN$18:$EF$18,0),"")</f>
        <v>31</v>
      </c>
      <c r="AU28" s="25">
        <f>IFERROR(MATCH(AU$11,_calc_기준400!$CN$18:$EF$18,0),"")</f>
        <v>10</v>
      </c>
      <c r="AV28" s="25">
        <f>IFERROR(MATCH(AV$11,_calc_기준400!$CN$18:$EF$18,0),"")</f>
        <v>9</v>
      </c>
      <c r="AW28" s="25">
        <f>IFERROR(MATCH(AW$11,_calc_기준400!$CN$18:$EF$18,0),"")</f>
        <v>5</v>
      </c>
      <c r="AX28" s="25">
        <f>IFERROR(MATCH(AX$11,_calc_기준400!$CN$18:$EF$18,0),"")</f>
        <v>15</v>
      </c>
      <c r="AY28" s="25">
        <f>IFERROR(MATCH(AY$11,_calc_기준400!$CN$18:$EF$18,0),"")</f>
        <v>4</v>
      </c>
      <c r="AZ28" s="25">
        <f>IFERROR(MATCH(AZ$11,_calc_기준400!$CN$18:$EF$18,0),"")</f>
        <v>25</v>
      </c>
      <c r="BA28" s="25">
        <f>IFERROR(MATCH(BA$11,_calc_기준400!$CN$18:$EF$18,0),"")</f>
        <v>23</v>
      </c>
      <c r="BB28" s="25">
        <f>IFERROR(MATCH(BB$11,_calc_기준400!$CN$18:$EF$18,0),"")</f>
        <v>1</v>
      </c>
      <c r="BC28" s="25">
        <f>IFERROR(MATCH(BC$11,_calc_기준400!$CN$18:$EF$18,0),"")</f>
        <v>8</v>
      </c>
      <c r="BD28" s="25">
        <f>IFERROR(MATCH(BD$11,_calc_기준400!$CN$18:$EF$18,0),"")</f>
        <v>41</v>
      </c>
    </row>
    <row r="29" spans="1:56" ht="16.5" customHeight="1">
      <c r="A29" s="57">
        <f t="shared" si="2"/>
        <v>1227</v>
      </c>
      <c r="B29" s="40">
        <f>IFERROR(INDEX(전체당첨내역!$B:$B,MATCH($A29,전체당첨내역!$A:$A,0)),"")</f>
        <v>1</v>
      </c>
      <c r="C29" s="40">
        <f>IFERROR(INDEX(전체당첨내역!$C:$C,MATCH($A29,전체당첨내역!$A:$A,0)),"")</f>
        <v>14</v>
      </c>
      <c r="D29" s="40">
        <f>IFERROR(INDEX(전체당첨내역!$D:$D,MATCH($A29,전체당첨내역!$A:$A,0)),"")</f>
        <v>16</v>
      </c>
      <c r="E29" s="40">
        <f>IFERROR(INDEX(전체당첨내역!$E:$E,MATCH($A29,전체당첨내역!$A:$A,0)),"")</f>
        <v>34</v>
      </c>
      <c r="F29" s="40">
        <f>IFERROR(INDEX(전체당첨내역!$F:$F,MATCH($A29,전체당첨내역!$A:$A,0)),"")</f>
        <v>41</v>
      </c>
      <c r="G29" s="40">
        <f>IFERROR(INDEX(전체당첨내역!$G:$G,MATCH($A29,전체당첨내역!$A:$A,0)),"")</f>
        <v>44</v>
      </c>
      <c r="H29" s="45">
        <f>IFERROR(INDEX(전체당첨내역!$H:$H,MATCH($A29,전체당첨내역!$A:$A,0)),"")</f>
        <v>13</v>
      </c>
      <c r="I29" s="42">
        <f>IFERROR((INDEX(_calc_기준400!$CN$19:$EF$19,1,$B29)&gt;0)*(INDEX(_calc_기준400!$CN$19:$EF$19,1,$B29)&lt;=15)+(INDEX(_calc_기준400!$CN$19:$EF$19,1,$C29)&gt;0)*(INDEX(_calc_기준400!$CN$19:$EF$19,1,$C29)&lt;=15)+(INDEX(_calc_기준400!$CN$19:$EF$19,1,$D29)&gt;0)*(INDEX(_calc_기준400!$CN$19:$EF$19,1,$D29)&lt;=15)+(INDEX(_calc_기준400!$CN$19:$EF$19,1,$E29)&gt;0)*(INDEX(_calc_기준400!$CN$19:$EF$19,1,$E29)&lt;=15)+(INDEX(_calc_기준400!$CN$19:$EF$19,1,$F29)&gt;0)*(INDEX(_calc_기준400!$CN$19:$EF$19,1,$F29)&lt;=15)+(INDEX(_calc_기준400!$CN$19:$EF$19,1,$G29)&gt;0)*(INDEX(_calc_기준400!$CN$19:$EF$19,1,$G29)&lt;=15),"")</f>
        <v>3</v>
      </c>
      <c r="J29" s="40">
        <f>IFERROR((INDEX(_calc_기준400!$CN$19:$EF$19,1,$B29)&gt;15)*(INDEX(_calc_기준400!$CN$19:$EF$19,1,$B29)&lt;=30)+(INDEX(_calc_기준400!$CN$19:$EF$19,1,$C29)&gt;15)*(INDEX(_calc_기준400!$CN$19:$EF$19,1,$C29)&lt;=30)+(INDEX(_calc_기준400!$CN$19:$EF$19,1,$D29)&gt;15)*(INDEX(_calc_기준400!$CN$19:$EF$19,1,$D29)&lt;=30)+(INDEX(_calc_기준400!$CN$19:$EF$19,1,$E29)&gt;15)*(INDEX(_calc_기준400!$CN$19:$EF$19,1,$E29)&lt;=30)+(INDEX(_calc_기준400!$CN$19:$EF$19,1,$F29)&gt;15)*(INDEX(_calc_기준400!$CN$19:$EF$19,1,$F29)&lt;=30)+(INDEX(_calc_기준400!$CN$19:$EF$19,1,$G29)&gt;15)*(INDEX(_calc_기준400!$CN$19:$EF$19,1,$G29)&lt;=30),"")</f>
        <v>1</v>
      </c>
      <c r="K29" s="43">
        <f>IFERROR((INDEX(_calc_기준400!$CN$19:$EF$19,1,$B29)&gt;30)+(INDEX(_calc_기준400!$CN$19:$EF$19,1,$C29)&gt;30)+(INDEX(_calc_기준400!$CN$19:$EF$19,1,$D29)&gt;30)+(INDEX(_calc_기준400!$CN$19:$EF$19,1,$E29)&gt;30)+(INDEX(_calc_기준400!$CN$19:$EF$19,1,$F29)&gt;30)+(INDEX(_calc_기준400!$CN$19:$EF$19,1,$G29)&gt;30),"")</f>
        <v>2</v>
      </c>
      <c r="L29" s="25">
        <f>IFERROR(MATCH(L$11,_calc_기준400!$CN$19:$EF$19,0),"")</f>
        <v>35</v>
      </c>
      <c r="M29" s="25">
        <f>IFERROR(MATCH(M$11,_calc_기준400!$CN$19:$EF$19,0),"")</f>
        <v>12</v>
      </c>
      <c r="N29" s="25">
        <f>IFERROR(MATCH(N$11,_calc_기준400!$CN$19:$EF$19,0),"")</f>
        <v>14</v>
      </c>
      <c r="O29" s="25">
        <f>IFERROR(MATCH(O$11,_calc_기준400!$CN$19:$EF$19,0),"")</f>
        <v>21</v>
      </c>
      <c r="P29" s="25">
        <f>IFERROR(MATCH(P$11,_calc_기준400!$CN$19:$EF$19,0),"")</f>
        <v>7</v>
      </c>
      <c r="Q29" s="25">
        <f>IFERROR(MATCH(Q$11,_calc_기준400!$CN$19:$EF$19,0),"")</f>
        <v>30</v>
      </c>
      <c r="R29" s="25">
        <f>IFERROR(MATCH(R$11,_calc_기준400!$CN$19:$EF$19,0),"")</f>
        <v>38</v>
      </c>
      <c r="S29" s="25">
        <f>IFERROR(MATCH(S$11,_calc_기준400!$CN$19:$EF$19,0),"")</f>
        <v>18</v>
      </c>
      <c r="T29" s="25">
        <f>IFERROR(MATCH(T$11,_calc_기준400!$CN$19:$EF$19,0),"")</f>
        <v>39</v>
      </c>
      <c r="U29" s="25">
        <f>IFERROR(MATCH(U$11,_calc_기준400!$CN$19:$EF$19,0),"")</f>
        <v>45</v>
      </c>
      <c r="V29" s="25">
        <f>IFERROR(MATCH(V$11,_calc_기준400!$CN$19:$EF$19,0),"")</f>
        <v>22</v>
      </c>
      <c r="W29" s="25">
        <f>IFERROR(MATCH(W$11,_calc_기준400!$CN$19:$EF$19,0),"")</f>
        <v>33</v>
      </c>
      <c r="X29" s="25">
        <f>IFERROR(MATCH(X$11,_calc_기준400!$CN$19:$EF$19,0),"")</f>
        <v>42</v>
      </c>
      <c r="Y29" s="25">
        <f>IFERROR(MATCH(Y$11,_calc_기준400!$CN$19:$EF$19,0),"")</f>
        <v>34</v>
      </c>
      <c r="Z29" s="25">
        <f>IFERROR(MATCH(Z$11,_calc_기준400!$CN$19:$EF$19,0),"")</f>
        <v>44</v>
      </c>
      <c r="AA29" s="25">
        <f>IFERROR(MATCH(AA$11,_calc_기준400!$CN$19:$EF$19,0),"")</f>
        <v>13</v>
      </c>
      <c r="AB29" s="25">
        <f>IFERROR(MATCH(AB$11,_calc_기준400!$CN$19:$EF$19,0),"")</f>
        <v>11</v>
      </c>
      <c r="AC29" s="25">
        <f>IFERROR(MATCH(AC$11,_calc_기준400!$CN$19:$EF$19,0),"")</f>
        <v>29</v>
      </c>
      <c r="AD29" s="25">
        <f>IFERROR(MATCH(AD$11,_calc_기준400!$CN$19:$EF$19,0),"")</f>
        <v>37</v>
      </c>
      <c r="AE29" s="25">
        <f>IFERROR(MATCH(AE$11,_calc_기준400!$CN$19:$EF$19,0),"")</f>
        <v>43</v>
      </c>
      <c r="AF29" s="25">
        <f>IFERROR(MATCH(AF$11,_calc_기준400!$CN$19:$EF$19,0),"")</f>
        <v>3</v>
      </c>
      <c r="AG29" s="25">
        <f>IFERROR(MATCH(AG$11,_calc_기준400!$CN$19:$EF$19,0),"")</f>
        <v>6</v>
      </c>
      <c r="AH29" s="25">
        <f>IFERROR(MATCH(AH$11,_calc_기준400!$CN$19:$EF$19,0),"")</f>
        <v>16</v>
      </c>
      <c r="AI29" s="25">
        <f>IFERROR(MATCH(AI$11,_calc_기준400!$CN$19:$EF$19,0),"")</f>
        <v>26</v>
      </c>
      <c r="AJ29" s="25">
        <f>IFERROR(MATCH(AJ$11,_calc_기준400!$CN$19:$EF$19,0),"")</f>
        <v>32</v>
      </c>
      <c r="AK29" s="25">
        <f>IFERROR(MATCH(AK$11,_calc_기준400!$CN$19:$EF$19,0),"")</f>
        <v>2</v>
      </c>
      <c r="AL29" s="25">
        <f>IFERROR(MATCH(AL$11,_calc_기준400!$CN$19:$EF$19,0),"")</f>
        <v>28</v>
      </c>
      <c r="AM29" s="25">
        <f>IFERROR(MATCH(AM$11,_calc_기준400!$CN$19:$EF$19,0),"")</f>
        <v>36</v>
      </c>
      <c r="AN29" s="25">
        <f>IFERROR(MATCH(AN$11,_calc_기준400!$CN$19:$EF$19,0),"")</f>
        <v>19</v>
      </c>
      <c r="AO29" s="25">
        <f>IFERROR(MATCH(AO$11,_calc_기준400!$CN$19:$EF$19,0),"")</f>
        <v>17</v>
      </c>
      <c r="AP29" s="25">
        <f>IFERROR(MATCH(AP$11,_calc_기준400!$CN$19:$EF$19,0),"")</f>
        <v>20</v>
      </c>
      <c r="AQ29" s="25">
        <f>IFERROR(MATCH(AQ$11,_calc_기준400!$CN$19:$EF$19,0),"")</f>
        <v>40</v>
      </c>
      <c r="AR29" s="25">
        <f>IFERROR(MATCH(AR$11,_calc_기준400!$CN$19:$EF$19,0),"")</f>
        <v>24</v>
      </c>
      <c r="AS29" s="25">
        <f>IFERROR(MATCH(AS$11,_calc_기준400!$CN$19:$EF$19,0),"")</f>
        <v>27</v>
      </c>
      <c r="AT29" s="25">
        <f>IFERROR(MATCH(AT$11,_calc_기준400!$CN$19:$EF$19,0),"")</f>
        <v>31</v>
      </c>
      <c r="AU29" s="25">
        <f>IFERROR(MATCH(AU$11,_calc_기준400!$CN$19:$EF$19,0),"")</f>
        <v>9</v>
      </c>
      <c r="AV29" s="25">
        <f>IFERROR(MATCH(AV$11,_calc_기준400!$CN$19:$EF$19,0),"")</f>
        <v>10</v>
      </c>
      <c r="AW29" s="25">
        <f>IFERROR(MATCH(AW$11,_calc_기준400!$CN$19:$EF$19,0),"")</f>
        <v>5</v>
      </c>
      <c r="AX29" s="25">
        <f>IFERROR(MATCH(AX$11,_calc_기준400!$CN$19:$EF$19,0),"")</f>
        <v>15</v>
      </c>
      <c r="AY29" s="25">
        <f>IFERROR(MATCH(AY$11,_calc_기준400!$CN$19:$EF$19,0),"")</f>
        <v>4</v>
      </c>
      <c r="AZ29" s="25">
        <f>IFERROR(MATCH(AZ$11,_calc_기준400!$CN$19:$EF$19,0),"")</f>
        <v>25</v>
      </c>
      <c r="BA29" s="25">
        <f>IFERROR(MATCH(BA$11,_calc_기준400!$CN$19:$EF$19,0),"")</f>
        <v>23</v>
      </c>
      <c r="BB29" s="25">
        <f>IFERROR(MATCH(BB$11,_calc_기준400!$CN$19:$EF$19,0),"")</f>
        <v>41</v>
      </c>
      <c r="BC29" s="25">
        <f>IFERROR(MATCH(BC$11,_calc_기준400!$CN$19:$EF$19,0),"")</f>
        <v>1</v>
      </c>
      <c r="BD29" s="25">
        <f>IFERROR(MATCH(BD$11,_calc_기준400!$CN$19:$EF$19,0),"")</f>
        <v>8</v>
      </c>
    </row>
    <row r="30" spans="1:56" ht="16.5" customHeight="1">
      <c r="A30" s="57">
        <f t="shared" si="2"/>
        <v>1226</v>
      </c>
      <c r="B30" s="40">
        <f>IFERROR(INDEX(전체당첨내역!$B:$B,MATCH($A30,전체당첨내역!$A:$A,0)),"")</f>
        <v>4</v>
      </c>
      <c r="C30" s="40">
        <f>IFERROR(INDEX(전체당첨내역!$C:$C,MATCH($A30,전체당첨내역!$A:$A,0)),"")</f>
        <v>6</v>
      </c>
      <c r="D30" s="40">
        <f>IFERROR(INDEX(전체당첨내역!$D:$D,MATCH($A30,전체당첨내역!$A:$A,0)),"")</f>
        <v>13</v>
      </c>
      <c r="E30" s="40">
        <f>IFERROR(INDEX(전체당첨내역!$E:$E,MATCH($A30,전체당첨내역!$A:$A,0)),"")</f>
        <v>17</v>
      </c>
      <c r="F30" s="40">
        <f>IFERROR(INDEX(전체당첨내역!$F:$F,MATCH($A30,전체당첨내역!$A:$A,0)),"")</f>
        <v>26</v>
      </c>
      <c r="G30" s="40">
        <f>IFERROR(INDEX(전체당첨내역!$G:$G,MATCH($A30,전체당첨내역!$A:$A,0)),"")</f>
        <v>28</v>
      </c>
      <c r="H30" s="45">
        <f>IFERROR(INDEX(전체당첨내역!$H:$H,MATCH($A30,전체당첨내역!$A:$A,0)),"")</f>
        <v>41</v>
      </c>
      <c r="I30" s="42">
        <f>IFERROR((INDEX(_calc_기준400!$CN$20:$EF$20,1,$B30)&gt;0)*(INDEX(_calc_기준400!$CN$20:$EF$20,1,$B30)&lt;=15)+(INDEX(_calc_기준400!$CN$20:$EF$20,1,$C30)&gt;0)*(INDEX(_calc_기준400!$CN$20:$EF$20,1,$C30)&lt;=15)+(INDEX(_calc_기준400!$CN$20:$EF$20,1,$D30)&gt;0)*(INDEX(_calc_기준400!$CN$20:$EF$20,1,$D30)&lt;=15)+(INDEX(_calc_기준400!$CN$20:$EF$20,1,$E30)&gt;0)*(INDEX(_calc_기준400!$CN$20:$EF$20,1,$E30)&lt;=15)+(INDEX(_calc_기준400!$CN$20:$EF$20,1,$F30)&gt;0)*(INDEX(_calc_기준400!$CN$20:$EF$20,1,$F30)&lt;=15)+(INDEX(_calc_기준400!$CN$20:$EF$20,1,$G30)&gt;0)*(INDEX(_calc_기준400!$CN$20:$EF$20,1,$G30)&lt;=15),"")</f>
        <v>1</v>
      </c>
      <c r="J30" s="40">
        <f>IFERROR((INDEX(_calc_기준400!$CN$20:$EF$20,1,$B30)&gt;15)*(INDEX(_calc_기준400!$CN$20:$EF$20,1,$B30)&lt;=30)+(INDEX(_calc_기준400!$CN$20:$EF$20,1,$C30)&gt;15)*(INDEX(_calc_기준400!$CN$20:$EF$20,1,$C30)&lt;=30)+(INDEX(_calc_기준400!$CN$20:$EF$20,1,$D30)&gt;15)*(INDEX(_calc_기준400!$CN$20:$EF$20,1,$D30)&lt;=30)+(INDEX(_calc_기준400!$CN$20:$EF$20,1,$E30)&gt;15)*(INDEX(_calc_기준400!$CN$20:$EF$20,1,$E30)&lt;=30)+(INDEX(_calc_기준400!$CN$20:$EF$20,1,$F30)&gt;15)*(INDEX(_calc_기준400!$CN$20:$EF$20,1,$F30)&lt;=30)+(INDEX(_calc_기준400!$CN$20:$EF$20,1,$G30)&gt;15)*(INDEX(_calc_기준400!$CN$20:$EF$20,1,$G30)&lt;=30),"")</f>
        <v>4</v>
      </c>
      <c r="K30" s="43">
        <f>IFERROR((INDEX(_calc_기준400!$CN$20:$EF$20,1,$B30)&gt;30)+(INDEX(_calc_기준400!$CN$20:$EF$20,1,$C30)&gt;30)+(INDEX(_calc_기준400!$CN$20:$EF$20,1,$D30)&gt;30)+(INDEX(_calc_기준400!$CN$20:$EF$20,1,$E30)&gt;30)+(INDEX(_calc_기준400!$CN$20:$EF$20,1,$F30)&gt;30)+(INDEX(_calc_기준400!$CN$20:$EF$20,1,$G30)&gt;30),"")</f>
        <v>1</v>
      </c>
      <c r="L30" s="25">
        <f>IFERROR(MATCH(L$11,_calc_기준400!$CN$20:$EF$20,0),"")</f>
        <v>12</v>
      </c>
      <c r="M30" s="25">
        <f>IFERROR(MATCH(M$11,_calc_기준400!$CN$20:$EF$20,0),"")</f>
        <v>14</v>
      </c>
      <c r="N30" s="25">
        <f>IFERROR(MATCH(N$11,_calc_기준400!$CN$20:$EF$20,0),"")</f>
        <v>35</v>
      </c>
      <c r="O30" s="25">
        <f>IFERROR(MATCH(O$11,_calc_기준400!$CN$20:$EF$20,0),"")</f>
        <v>13</v>
      </c>
      <c r="P30" s="25">
        <f>IFERROR(MATCH(P$11,_calc_기준400!$CN$20:$EF$20,0),"")</f>
        <v>21</v>
      </c>
      <c r="Q30" s="25">
        <f>IFERROR(MATCH(Q$11,_calc_기준400!$CN$20:$EF$20,0),"")</f>
        <v>39</v>
      </c>
      <c r="R30" s="25">
        <f>IFERROR(MATCH(R$11,_calc_기준400!$CN$20:$EF$20,0),"")</f>
        <v>18</v>
      </c>
      <c r="S30" s="25">
        <f>IFERROR(MATCH(S$11,_calc_기준400!$CN$20:$EF$20,0),"")</f>
        <v>22</v>
      </c>
      <c r="T30" s="25">
        <f>IFERROR(MATCH(T$11,_calc_기준400!$CN$20:$EF$20,0),"")</f>
        <v>38</v>
      </c>
      <c r="U30" s="25">
        <f>IFERROR(MATCH(U$11,_calc_기준400!$CN$20:$EF$20,0),"")</f>
        <v>45</v>
      </c>
      <c r="V30" s="25">
        <f>IFERROR(MATCH(V$11,_calc_기준400!$CN$20:$EF$20,0),"")</f>
        <v>42</v>
      </c>
      <c r="W30" s="25">
        <f>IFERROR(MATCH(W$11,_calc_기준400!$CN$20:$EF$20,0),"")</f>
        <v>44</v>
      </c>
      <c r="X30" s="25">
        <f>IFERROR(MATCH(X$11,_calc_기준400!$CN$20:$EF$20,0),"")</f>
        <v>34</v>
      </c>
      <c r="Y30" s="25">
        <f>IFERROR(MATCH(Y$11,_calc_기준400!$CN$20:$EF$20,0),"")</f>
        <v>33</v>
      </c>
      <c r="Z30" s="25">
        <f>IFERROR(MATCH(Z$11,_calc_기준400!$CN$20:$EF$20,0),"")</f>
        <v>7</v>
      </c>
      <c r="AA30" s="25">
        <f>IFERROR(MATCH(AA$11,_calc_기준400!$CN$20:$EF$20,0),"")</f>
        <v>26</v>
      </c>
      <c r="AB30" s="25">
        <f>IFERROR(MATCH(AB$11,_calc_기준400!$CN$20:$EF$20,0),"")</f>
        <v>11</v>
      </c>
      <c r="AC30" s="25">
        <f>IFERROR(MATCH(AC$11,_calc_기준400!$CN$20:$EF$20,0),"")</f>
        <v>30</v>
      </c>
      <c r="AD30" s="25">
        <f>IFERROR(MATCH(AD$11,_calc_기준400!$CN$20:$EF$20,0),"")</f>
        <v>6</v>
      </c>
      <c r="AE30" s="25">
        <f>IFERROR(MATCH(AE$11,_calc_기준400!$CN$20:$EF$20,0),"")</f>
        <v>29</v>
      </c>
      <c r="AF30" s="25">
        <f>IFERROR(MATCH(AF$11,_calc_기준400!$CN$20:$EF$20,0),"")</f>
        <v>43</v>
      </c>
      <c r="AG30" s="25">
        <f>IFERROR(MATCH(AG$11,_calc_기준400!$CN$20:$EF$20,0),"")</f>
        <v>3</v>
      </c>
      <c r="AH30" s="25">
        <f>IFERROR(MATCH(AH$11,_calc_기준400!$CN$20:$EF$20,0),"")</f>
        <v>16</v>
      </c>
      <c r="AI30" s="25">
        <f>IFERROR(MATCH(AI$11,_calc_기준400!$CN$20:$EF$20,0),"")</f>
        <v>37</v>
      </c>
      <c r="AJ30" s="25">
        <f>IFERROR(MATCH(AJ$11,_calc_기준400!$CN$20:$EF$20,0),"")</f>
        <v>32</v>
      </c>
      <c r="AK30" s="25">
        <f>IFERROR(MATCH(AK$11,_calc_기준400!$CN$20:$EF$20,0),"")</f>
        <v>17</v>
      </c>
      <c r="AL30" s="25">
        <f>IFERROR(MATCH(AL$11,_calc_기준400!$CN$20:$EF$20,0),"")</f>
        <v>2</v>
      </c>
      <c r="AM30" s="25">
        <f>IFERROR(MATCH(AM$11,_calc_기준400!$CN$20:$EF$20,0),"")</f>
        <v>36</v>
      </c>
      <c r="AN30" s="25">
        <f>IFERROR(MATCH(AN$11,_calc_기준400!$CN$20:$EF$20,0),"")</f>
        <v>19</v>
      </c>
      <c r="AO30" s="25">
        <f>IFERROR(MATCH(AO$11,_calc_기준400!$CN$20:$EF$20,0),"")</f>
        <v>28</v>
      </c>
      <c r="AP30" s="25">
        <f>IFERROR(MATCH(AP$11,_calc_기준400!$CN$20:$EF$20,0),"")</f>
        <v>20</v>
      </c>
      <c r="AQ30" s="25">
        <f>IFERROR(MATCH(AQ$11,_calc_기준400!$CN$20:$EF$20,0),"")</f>
        <v>24</v>
      </c>
      <c r="AR30" s="25">
        <f>IFERROR(MATCH(AR$11,_calc_기준400!$CN$20:$EF$20,0),"")</f>
        <v>4</v>
      </c>
      <c r="AS30" s="25">
        <f>IFERROR(MATCH(AS$11,_calc_기준400!$CN$20:$EF$20,0),"")</f>
        <v>27</v>
      </c>
      <c r="AT30" s="25">
        <f>IFERROR(MATCH(AT$11,_calc_기준400!$CN$20:$EF$20,0),"")</f>
        <v>31</v>
      </c>
      <c r="AU30" s="25">
        <f>IFERROR(MATCH(AU$11,_calc_기준400!$CN$20:$EF$20,0),"")</f>
        <v>40</v>
      </c>
      <c r="AV30" s="25">
        <f>IFERROR(MATCH(AV$11,_calc_기준400!$CN$20:$EF$20,0),"")</f>
        <v>10</v>
      </c>
      <c r="AW30" s="25">
        <f>IFERROR(MATCH(AW$11,_calc_기준400!$CN$20:$EF$20,0),"")</f>
        <v>15</v>
      </c>
      <c r="AX30" s="25">
        <f>IFERROR(MATCH(AX$11,_calc_기준400!$CN$20:$EF$20,0),"")</f>
        <v>5</v>
      </c>
      <c r="AY30" s="25">
        <f>IFERROR(MATCH(AY$11,_calc_기준400!$CN$20:$EF$20,0),"")</f>
        <v>9</v>
      </c>
      <c r="AZ30" s="25">
        <f>IFERROR(MATCH(AZ$11,_calc_기준400!$CN$20:$EF$20,0),"")</f>
        <v>23</v>
      </c>
      <c r="BA30" s="25">
        <f>IFERROR(MATCH(BA$11,_calc_기준400!$CN$20:$EF$20,0),"")</f>
        <v>25</v>
      </c>
      <c r="BB30" s="25">
        <f>IFERROR(MATCH(BB$11,_calc_기준400!$CN$20:$EF$20,0),"")</f>
        <v>41</v>
      </c>
      <c r="BC30" s="25">
        <f>IFERROR(MATCH(BC$11,_calc_기준400!$CN$20:$EF$20,0),"")</f>
        <v>1</v>
      </c>
      <c r="BD30" s="25">
        <f>IFERROR(MATCH(BD$11,_calc_기준400!$CN$20:$EF$20,0),"")</f>
        <v>8</v>
      </c>
    </row>
    <row r="31" spans="1:56" ht="16.5" customHeight="1">
      <c r="A31" s="57">
        <f t="shared" si="2"/>
        <v>1225</v>
      </c>
      <c r="B31" s="40">
        <f>IFERROR(INDEX(전체당첨내역!$B:$B,MATCH($A31,전체당첨내역!$A:$A,0)),"")</f>
        <v>8</v>
      </c>
      <c r="C31" s="40">
        <f>IFERROR(INDEX(전체당첨내역!$C:$C,MATCH($A31,전체당첨내역!$A:$A,0)),"")</f>
        <v>9</v>
      </c>
      <c r="D31" s="40">
        <f>IFERROR(INDEX(전체당첨내역!$D:$D,MATCH($A31,전체당첨내역!$A:$A,0)),"")</f>
        <v>19</v>
      </c>
      <c r="E31" s="40">
        <f>IFERROR(INDEX(전체당첨내역!$E:$E,MATCH($A31,전체당첨내역!$A:$A,0)),"")</f>
        <v>25</v>
      </c>
      <c r="F31" s="40">
        <f>IFERROR(INDEX(전체당첨내역!$F:$F,MATCH($A31,전체당첨내역!$A:$A,0)),"")</f>
        <v>41</v>
      </c>
      <c r="G31" s="40">
        <f>IFERROR(INDEX(전체당첨내역!$G:$G,MATCH($A31,전체당첨내역!$A:$A,0)),"")</f>
        <v>42</v>
      </c>
      <c r="H31" s="45">
        <f>IFERROR(INDEX(전체당첨내역!$H:$H,MATCH($A31,전체당첨내역!$A:$A,0)),"")</f>
        <v>33</v>
      </c>
      <c r="I31" s="42">
        <f>IFERROR((INDEX(_calc_기준400!$CN$21:$EF$21,1,$B31)&gt;0)*(INDEX(_calc_기준400!$CN$21:$EF$21,1,$B31)&lt;=15)+(INDEX(_calc_기준400!$CN$21:$EF$21,1,$C31)&gt;0)*(INDEX(_calc_기준400!$CN$21:$EF$21,1,$C31)&lt;=15)+(INDEX(_calc_기준400!$CN$21:$EF$21,1,$D31)&gt;0)*(INDEX(_calc_기준400!$CN$21:$EF$21,1,$D31)&lt;=15)+(INDEX(_calc_기준400!$CN$21:$EF$21,1,$E31)&gt;0)*(INDEX(_calc_기준400!$CN$21:$EF$21,1,$E31)&lt;=15)+(INDEX(_calc_기준400!$CN$21:$EF$21,1,$F31)&gt;0)*(INDEX(_calc_기준400!$CN$21:$EF$21,1,$F31)&lt;=15)+(INDEX(_calc_기준400!$CN$21:$EF$21,1,$G31)&gt;0)*(INDEX(_calc_기준400!$CN$21:$EF$21,1,$G31)&lt;=15),"")</f>
        <v>1</v>
      </c>
      <c r="J31" s="40">
        <f>IFERROR((INDEX(_calc_기준400!$CN$21:$EF$21,1,$B31)&gt;15)*(INDEX(_calc_기준400!$CN$21:$EF$21,1,$B31)&lt;=30)+(INDEX(_calc_기준400!$CN$21:$EF$21,1,$C31)&gt;15)*(INDEX(_calc_기준400!$CN$21:$EF$21,1,$C31)&lt;=30)+(INDEX(_calc_기준400!$CN$21:$EF$21,1,$D31)&gt;15)*(INDEX(_calc_기준400!$CN$21:$EF$21,1,$D31)&lt;=30)+(INDEX(_calc_기준400!$CN$21:$EF$21,1,$E31)&gt;15)*(INDEX(_calc_기준400!$CN$21:$EF$21,1,$E31)&lt;=30)+(INDEX(_calc_기준400!$CN$21:$EF$21,1,$F31)&gt;15)*(INDEX(_calc_기준400!$CN$21:$EF$21,1,$F31)&lt;=30)+(INDEX(_calc_기준400!$CN$21:$EF$21,1,$G31)&gt;15)*(INDEX(_calc_기준400!$CN$21:$EF$21,1,$G31)&lt;=30),"")</f>
        <v>1</v>
      </c>
      <c r="K31" s="43">
        <f>IFERROR((INDEX(_calc_기준400!$CN$21:$EF$21,1,$B31)&gt;30)+(INDEX(_calc_기준400!$CN$21:$EF$21,1,$C31)&gt;30)+(INDEX(_calc_기준400!$CN$21:$EF$21,1,$D31)&gt;30)+(INDEX(_calc_기준400!$CN$21:$EF$21,1,$E31)&gt;30)+(INDEX(_calc_기준400!$CN$21:$EF$21,1,$F31)&gt;30)+(INDEX(_calc_기준400!$CN$21:$EF$21,1,$G31)&gt;30),"")</f>
        <v>4</v>
      </c>
      <c r="L31" s="25">
        <f>IFERROR(MATCH(L$11,_calc_기준400!$CN$21:$EF$21,0),"")</f>
        <v>12</v>
      </c>
      <c r="M31" s="25">
        <f>IFERROR(MATCH(M$11,_calc_기준400!$CN$21:$EF$21,0),"")</f>
        <v>14</v>
      </c>
      <c r="N31" s="25">
        <f>IFERROR(MATCH(N$11,_calc_기준400!$CN$21:$EF$21,0),"")</f>
        <v>21</v>
      </c>
      <c r="O31" s="25">
        <f>IFERROR(MATCH(O$11,_calc_기준400!$CN$21:$EF$21,0),"")</f>
        <v>35</v>
      </c>
      <c r="P31" s="25">
        <f>IFERROR(MATCH(P$11,_calc_기준400!$CN$21:$EF$21,0),"")</f>
        <v>13</v>
      </c>
      <c r="Q31" s="25">
        <f>IFERROR(MATCH(Q$11,_calc_기준400!$CN$21:$EF$21,0),"")</f>
        <v>39</v>
      </c>
      <c r="R31" s="25">
        <f>IFERROR(MATCH(R$11,_calc_기준400!$CN$21:$EF$21,0),"")</f>
        <v>18</v>
      </c>
      <c r="S31" s="25">
        <f>IFERROR(MATCH(S$11,_calc_기준400!$CN$21:$EF$21,0),"")</f>
        <v>22</v>
      </c>
      <c r="T31" s="25">
        <f>IFERROR(MATCH(T$11,_calc_기준400!$CN$21:$EF$21,0),"")</f>
        <v>38</v>
      </c>
      <c r="U31" s="25">
        <f>IFERROR(MATCH(U$11,_calc_기준400!$CN$21:$EF$21,0),"")</f>
        <v>45</v>
      </c>
      <c r="V31" s="25">
        <f>IFERROR(MATCH(V$11,_calc_기준400!$CN$21:$EF$21,0),"")</f>
        <v>34</v>
      </c>
      <c r="W31" s="25">
        <f>IFERROR(MATCH(W$11,_calc_기준400!$CN$21:$EF$21,0),"")</f>
        <v>33</v>
      </c>
      <c r="X31" s="25">
        <f>IFERROR(MATCH(X$11,_calc_기준400!$CN$21:$EF$21,0),"")</f>
        <v>44</v>
      </c>
      <c r="Y31" s="25">
        <f>IFERROR(MATCH(Y$11,_calc_기준400!$CN$21:$EF$21,0),"")</f>
        <v>7</v>
      </c>
      <c r="Z31" s="25">
        <f>IFERROR(MATCH(Z$11,_calc_기준400!$CN$21:$EF$21,0),"")</f>
        <v>42</v>
      </c>
      <c r="AA31" s="25">
        <f>IFERROR(MATCH(AA$11,_calc_기준400!$CN$21:$EF$21,0),"")</f>
        <v>11</v>
      </c>
      <c r="AB31" s="25">
        <f>IFERROR(MATCH(AB$11,_calc_기준400!$CN$21:$EF$21,0),"")</f>
        <v>26</v>
      </c>
      <c r="AC31" s="25">
        <f>IFERROR(MATCH(AC$11,_calc_기준400!$CN$21:$EF$21,0),"")</f>
        <v>29</v>
      </c>
      <c r="AD31" s="25">
        <f>IFERROR(MATCH(AD$11,_calc_기준400!$CN$21:$EF$21,0),"")</f>
        <v>30</v>
      </c>
      <c r="AE31" s="25">
        <f>IFERROR(MATCH(AE$11,_calc_기준400!$CN$21:$EF$21,0),"")</f>
        <v>43</v>
      </c>
      <c r="AF31" s="25">
        <f>IFERROR(MATCH(AF$11,_calc_기준400!$CN$21:$EF$21,0),"")</f>
        <v>37</v>
      </c>
      <c r="AG31" s="25">
        <f>IFERROR(MATCH(AG$11,_calc_기준400!$CN$21:$EF$21,0),"")</f>
        <v>16</v>
      </c>
      <c r="AH31" s="25">
        <f>IFERROR(MATCH(AH$11,_calc_기준400!$CN$21:$EF$21,0),"")</f>
        <v>6</v>
      </c>
      <c r="AI31" s="25">
        <f>IFERROR(MATCH(AI$11,_calc_기준400!$CN$21:$EF$21,0),"")</f>
        <v>3</v>
      </c>
      <c r="AJ31" s="25">
        <f>IFERROR(MATCH(AJ$11,_calc_기준400!$CN$21:$EF$21,0),"")</f>
        <v>17</v>
      </c>
      <c r="AK31" s="25">
        <f>IFERROR(MATCH(AK$11,_calc_기준400!$CN$21:$EF$21,0),"")</f>
        <v>2</v>
      </c>
      <c r="AL31" s="25">
        <f>IFERROR(MATCH(AL$11,_calc_기준400!$CN$21:$EF$21,0),"")</f>
        <v>19</v>
      </c>
      <c r="AM31" s="25">
        <f>IFERROR(MATCH(AM$11,_calc_기준400!$CN$21:$EF$21,0),"")</f>
        <v>28</v>
      </c>
      <c r="AN31" s="25">
        <f>IFERROR(MATCH(AN$11,_calc_기준400!$CN$21:$EF$21,0),"")</f>
        <v>36</v>
      </c>
      <c r="AO31" s="25">
        <f>IFERROR(MATCH(AO$11,_calc_기준400!$CN$21:$EF$21,0),"")</f>
        <v>20</v>
      </c>
      <c r="AP31" s="25">
        <f>IFERROR(MATCH(AP$11,_calc_기준400!$CN$21:$EF$21,0),"")</f>
        <v>24</v>
      </c>
      <c r="AQ31" s="25">
        <f>IFERROR(MATCH(AQ$11,_calc_기준400!$CN$21:$EF$21,0),"")</f>
        <v>25</v>
      </c>
      <c r="AR31" s="25">
        <f>IFERROR(MATCH(AR$11,_calc_기준400!$CN$21:$EF$21,0),"")</f>
        <v>31</v>
      </c>
      <c r="AS31" s="25">
        <f>IFERROR(MATCH(AS$11,_calc_기준400!$CN$21:$EF$21,0),"")</f>
        <v>15</v>
      </c>
      <c r="AT31" s="25">
        <f>IFERROR(MATCH(AT$11,_calc_기준400!$CN$21:$EF$21,0),"")</f>
        <v>27</v>
      </c>
      <c r="AU31" s="25">
        <f>IFERROR(MATCH(AU$11,_calc_기준400!$CN$21:$EF$21,0),"")</f>
        <v>40</v>
      </c>
      <c r="AV31" s="25">
        <f>IFERROR(MATCH(AV$11,_calc_기준400!$CN$21:$EF$21,0),"")</f>
        <v>10</v>
      </c>
      <c r="AW31" s="25">
        <f>IFERROR(MATCH(AW$11,_calc_기준400!$CN$21:$EF$21,0),"")</f>
        <v>32</v>
      </c>
      <c r="AX31" s="25">
        <f>IFERROR(MATCH(AX$11,_calc_기준400!$CN$21:$EF$21,0),"")</f>
        <v>41</v>
      </c>
      <c r="AY31" s="25">
        <f>IFERROR(MATCH(AY$11,_calc_기준400!$CN$21:$EF$21,0),"")</f>
        <v>9</v>
      </c>
      <c r="AZ31" s="25">
        <f>IFERROR(MATCH(AZ$11,_calc_기준400!$CN$21:$EF$21,0),"")</f>
        <v>5</v>
      </c>
      <c r="BA31" s="25">
        <f>IFERROR(MATCH(BA$11,_calc_기준400!$CN$21:$EF$21,0),"")</f>
        <v>4</v>
      </c>
      <c r="BB31" s="25">
        <f>IFERROR(MATCH(BB$11,_calc_기준400!$CN$21:$EF$21,0),"")</f>
        <v>23</v>
      </c>
      <c r="BC31" s="25">
        <f>IFERROR(MATCH(BC$11,_calc_기준400!$CN$21:$EF$21,0),"")</f>
        <v>1</v>
      </c>
      <c r="BD31" s="25">
        <f>IFERROR(MATCH(BD$11,_calc_기준400!$CN$21:$EF$21,0),"")</f>
        <v>8</v>
      </c>
    </row>
    <row r="32" spans="1:56" ht="16.5" customHeight="1">
      <c r="A32" s="57">
        <f t="shared" si="2"/>
        <v>1224</v>
      </c>
      <c r="B32" s="40">
        <f>IFERROR(INDEX(전체당첨내역!$B:$B,MATCH($A32,전체당첨내역!$A:$A,0)),"")</f>
        <v>9</v>
      </c>
      <c r="C32" s="40">
        <f>IFERROR(INDEX(전체당첨내역!$C:$C,MATCH($A32,전체당첨내역!$A:$A,0)),"")</f>
        <v>18</v>
      </c>
      <c r="D32" s="40">
        <f>IFERROR(INDEX(전체당첨내역!$D:$D,MATCH($A32,전체당첨내역!$A:$A,0)),"")</f>
        <v>21</v>
      </c>
      <c r="E32" s="40">
        <f>IFERROR(INDEX(전체당첨내역!$E:$E,MATCH($A32,전체당첨내역!$A:$A,0)),"")</f>
        <v>27</v>
      </c>
      <c r="F32" s="40">
        <f>IFERROR(INDEX(전체당첨내역!$F:$F,MATCH($A32,전체당첨내역!$A:$A,0)),"")</f>
        <v>44</v>
      </c>
      <c r="G32" s="40">
        <f>IFERROR(INDEX(전체당첨내역!$G:$G,MATCH($A32,전체당첨내역!$A:$A,0)),"")</f>
        <v>45</v>
      </c>
      <c r="H32" s="45">
        <f>IFERROR(INDEX(전체당첨내역!$H:$H,MATCH($A32,전체당첨내역!$A:$A,0)),"")</f>
        <v>28</v>
      </c>
      <c r="I32" s="42">
        <f>IFERROR((INDEX(_calc_기준400!$CN$22:$EF$22,1,$B32)&gt;0)*(INDEX(_calc_기준400!$CN$22:$EF$22,1,$B32)&lt;=15)+(INDEX(_calc_기준400!$CN$22:$EF$22,1,$C32)&gt;0)*(INDEX(_calc_기준400!$CN$22:$EF$22,1,$C32)&lt;=15)+(INDEX(_calc_기준400!$CN$22:$EF$22,1,$D32)&gt;0)*(INDEX(_calc_기준400!$CN$22:$EF$22,1,$D32)&lt;=15)+(INDEX(_calc_기준400!$CN$22:$EF$22,1,$E32)&gt;0)*(INDEX(_calc_기준400!$CN$22:$EF$22,1,$E32)&lt;=15)+(INDEX(_calc_기준400!$CN$22:$EF$22,1,$F32)&gt;0)*(INDEX(_calc_기준400!$CN$22:$EF$22,1,$F32)&lt;=15)+(INDEX(_calc_기준400!$CN$22:$EF$22,1,$G32)&gt;0)*(INDEX(_calc_기준400!$CN$22:$EF$22,1,$G32)&lt;=15),"")</f>
        <v>4</v>
      </c>
      <c r="J32" s="40">
        <f>IFERROR((INDEX(_calc_기준400!$CN$22:$EF$22,1,$B32)&gt;15)*(INDEX(_calc_기준400!$CN$22:$EF$22,1,$B32)&lt;=30)+(INDEX(_calc_기준400!$CN$22:$EF$22,1,$C32)&gt;15)*(INDEX(_calc_기준400!$CN$22:$EF$22,1,$C32)&lt;=30)+(INDEX(_calc_기준400!$CN$22:$EF$22,1,$D32)&gt;15)*(INDEX(_calc_기준400!$CN$22:$EF$22,1,$D32)&lt;=30)+(INDEX(_calc_기준400!$CN$22:$EF$22,1,$E32)&gt;15)*(INDEX(_calc_기준400!$CN$22:$EF$22,1,$E32)&lt;=30)+(INDEX(_calc_기준400!$CN$22:$EF$22,1,$F32)&gt;15)*(INDEX(_calc_기준400!$CN$22:$EF$22,1,$F32)&lt;=30)+(INDEX(_calc_기준400!$CN$22:$EF$22,1,$G32)&gt;15)*(INDEX(_calc_기준400!$CN$22:$EF$22,1,$G32)&lt;=30),"")</f>
        <v>1</v>
      </c>
      <c r="K32" s="43">
        <f>IFERROR((INDEX(_calc_기준400!$CN$22:$EF$22,1,$B32)&gt;30)+(INDEX(_calc_기준400!$CN$22:$EF$22,1,$C32)&gt;30)+(INDEX(_calc_기준400!$CN$22:$EF$22,1,$D32)&gt;30)+(INDEX(_calc_기준400!$CN$22:$EF$22,1,$E32)&gt;30)+(INDEX(_calc_기준400!$CN$22:$EF$22,1,$F32)&gt;30)+(INDEX(_calc_기준400!$CN$22:$EF$22,1,$G32)&gt;30),"")</f>
        <v>1</v>
      </c>
      <c r="L32" s="25">
        <f>IFERROR(MATCH(L$11,_calc_기준400!$CN$22:$EF$22,0),"")</f>
        <v>12</v>
      </c>
      <c r="M32" s="25">
        <f>IFERROR(MATCH(M$11,_calc_기준400!$CN$22:$EF$22,0),"")</f>
        <v>18</v>
      </c>
      <c r="N32" s="25">
        <f>IFERROR(MATCH(N$11,_calc_기준400!$CN$22:$EF$22,0),"")</f>
        <v>21</v>
      </c>
      <c r="O32" s="25">
        <f>IFERROR(MATCH(O$11,_calc_기준400!$CN$22:$EF$22,0),"")</f>
        <v>35</v>
      </c>
      <c r="P32" s="25">
        <f>IFERROR(MATCH(P$11,_calc_기준400!$CN$22:$EF$22,0),"")</f>
        <v>45</v>
      </c>
      <c r="Q32" s="25">
        <f>IFERROR(MATCH(Q$11,_calc_기준400!$CN$22:$EF$22,0),"")</f>
        <v>13</v>
      </c>
      <c r="R32" s="25">
        <f>IFERROR(MATCH(R$11,_calc_기준400!$CN$22:$EF$22,0),"")</f>
        <v>14</v>
      </c>
      <c r="S32" s="25">
        <f>IFERROR(MATCH(S$11,_calc_기준400!$CN$22:$EF$22,0),"")</f>
        <v>38</v>
      </c>
      <c r="T32" s="25">
        <f>IFERROR(MATCH(T$11,_calc_기준400!$CN$22:$EF$22,0),"")</f>
        <v>22</v>
      </c>
      <c r="U32" s="25">
        <f>IFERROR(MATCH(U$11,_calc_기준400!$CN$22:$EF$22,0),"")</f>
        <v>34</v>
      </c>
      <c r="V32" s="25">
        <f>IFERROR(MATCH(V$11,_calc_기준400!$CN$22:$EF$22,0),"")</f>
        <v>33</v>
      </c>
      <c r="W32" s="25">
        <f>IFERROR(MATCH(W$11,_calc_기준400!$CN$22:$EF$22,0),"")</f>
        <v>44</v>
      </c>
      <c r="X32" s="25">
        <f>IFERROR(MATCH(X$11,_calc_기준400!$CN$22:$EF$22,0),"")</f>
        <v>42</v>
      </c>
      <c r="Y32" s="25">
        <f>IFERROR(MATCH(Y$11,_calc_기준400!$CN$22:$EF$22,0),"")</f>
        <v>7</v>
      </c>
      <c r="Z32" s="25">
        <f>IFERROR(MATCH(Z$11,_calc_기준400!$CN$22:$EF$22,0),"")</f>
        <v>26</v>
      </c>
      <c r="AA32" s="25">
        <f>IFERROR(MATCH(AA$11,_calc_기준400!$CN$22:$EF$22,0),"")</f>
        <v>30</v>
      </c>
      <c r="AB32" s="25">
        <f>IFERROR(MATCH(AB$11,_calc_기준400!$CN$22:$EF$22,0),"")</f>
        <v>29</v>
      </c>
      <c r="AC32" s="25">
        <f>IFERROR(MATCH(AC$11,_calc_기준400!$CN$22:$EF$22,0),"")</f>
        <v>39</v>
      </c>
      <c r="AD32" s="25">
        <f>IFERROR(MATCH(AD$11,_calc_기준400!$CN$22:$EF$22,0),"")</f>
        <v>43</v>
      </c>
      <c r="AE32" s="25">
        <f>IFERROR(MATCH(AE$11,_calc_기준400!$CN$22:$EF$22,0),"")</f>
        <v>37</v>
      </c>
      <c r="AF32" s="25">
        <f>IFERROR(MATCH(AF$11,_calc_기준400!$CN$22:$EF$22,0),"")</f>
        <v>6</v>
      </c>
      <c r="AG32" s="25">
        <f>IFERROR(MATCH(AG$11,_calc_기준400!$CN$22:$EF$22,0),"")</f>
        <v>16</v>
      </c>
      <c r="AH32" s="25">
        <f>IFERROR(MATCH(AH$11,_calc_기준400!$CN$22:$EF$22,0),"")</f>
        <v>3</v>
      </c>
      <c r="AI32" s="25">
        <f>IFERROR(MATCH(AI$11,_calc_기준400!$CN$22:$EF$22,0),"")</f>
        <v>11</v>
      </c>
      <c r="AJ32" s="25">
        <f>IFERROR(MATCH(AJ$11,_calc_기준400!$CN$22:$EF$22,0),"")</f>
        <v>2</v>
      </c>
      <c r="AK32" s="25">
        <f>IFERROR(MATCH(AK$11,_calc_기준400!$CN$22:$EF$22,0),"")</f>
        <v>9</v>
      </c>
      <c r="AL32" s="25">
        <f>IFERROR(MATCH(AL$11,_calc_기준400!$CN$22:$EF$22,0),"")</f>
        <v>19</v>
      </c>
      <c r="AM32" s="25">
        <f>IFERROR(MATCH(AM$11,_calc_기준400!$CN$22:$EF$22,0),"")</f>
        <v>28</v>
      </c>
      <c r="AN32" s="25">
        <f>IFERROR(MATCH(AN$11,_calc_기준400!$CN$22:$EF$22,0),"")</f>
        <v>20</v>
      </c>
      <c r="AO32" s="25">
        <f>IFERROR(MATCH(AO$11,_calc_기준400!$CN$22:$EF$22,0),"")</f>
        <v>24</v>
      </c>
      <c r="AP32" s="25">
        <f>IFERROR(MATCH(AP$11,_calc_기준400!$CN$22:$EF$22,0),"")</f>
        <v>25</v>
      </c>
      <c r="AQ32" s="25">
        <f>IFERROR(MATCH(AQ$11,_calc_기준400!$CN$22:$EF$22,0),"")</f>
        <v>31</v>
      </c>
      <c r="AR32" s="25">
        <f>IFERROR(MATCH(AR$11,_calc_기준400!$CN$22:$EF$22,0),"")</f>
        <v>40</v>
      </c>
      <c r="AS32" s="25">
        <f>IFERROR(MATCH(AS$11,_calc_기준400!$CN$22:$EF$22,0),"")</f>
        <v>15</v>
      </c>
      <c r="AT32" s="25">
        <f>IFERROR(MATCH(AT$11,_calc_기준400!$CN$22:$EF$22,0),"")</f>
        <v>27</v>
      </c>
      <c r="AU32" s="25">
        <f>IFERROR(MATCH(AU$11,_calc_기준400!$CN$22:$EF$22,0),"")</f>
        <v>36</v>
      </c>
      <c r="AV32" s="25">
        <f>IFERROR(MATCH(AV$11,_calc_기준400!$CN$22:$EF$22,0),"")</f>
        <v>10</v>
      </c>
      <c r="AW32" s="25">
        <f>IFERROR(MATCH(AW$11,_calc_기준400!$CN$22:$EF$22,0),"")</f>
        <v>32</v>
      </c>
      <c r="AX32" s="25">
        <f>IFERROR(MATCH(AX$11,_calc_기준400!$CN$22:$EF$22,0),"")</f>
        <v>41</v>
      </c>
      <c r="AY32" s="25">
        <f>IFERROR(MATCH(AY$11,_calc_기준400!$CN$22:$EF$22,0),"")</f>
        <v>17</v>
      </c>
      <c r="AZ32" s="25">
        <f>IFERROR(MATCH(AZ$11,_calc_기준400!$CN$22:$EF$22,0),"")</f>
        <v>5</v>
      </c>
      <c r="BA32" s="25">
        <f>IFERROR(MATCH(BA$11,_calc_기준400!$CN$22:$EF$22,0),"")</f>
        <v>4</v>
      </c>
      <c r="BB32" s="25">
        <f>IFERROR(MATCH(BB$11,_calc_기준400!$CN$22:$EF$22,0),"")</f>
        <v>23</v>
      </c>
      <c r="BC32" s="25">
        <f>IFERROR(MATCH(BC$11,_calc_기준400!$CN$22:$EF$22,0),"")</f>
        <v>1</v>
      </c>
      <c r="BD32" s="25">
        <f>IFERROR(MATCH(BD$11,_calc_기준400!$CN$22:$EF$22,0),"")</f>
        <v>8</v>
      </c>
    </row>
    <row r="33" spans="1:56" ht="16.5" customHeight="1">
      <c r="A33" s="57">
        <f t="shared" si="2"/>
        <v>1223</v>
      </c>
      <c r="B33" s="40">
        <f>IFERROR(INDEX(전체당첨내역!$B:$B,MATCH($A33,전체당첨내역!$A:$A,0)),"")</f>
        <v>16</v>
      </c>
      <c r="C33" s="40">
        <f>IFERROR(INDEX(전체당첨내역!$C:$C,MATCH($A33,전체당첨내역!$A:$A,0)),"")</f>
        <v>18</v>
      </c>
      <c r="D33" s="40">
        <f>IFERROR(INDEX(전체당첨내역!$D:$D,MATCH($A33,전체당첨내역!$A:$A,0)),"")</f>
        <v>20</v>
      </c>
      <c r="E33" s="40">
        <f>IFERROR(INDEX(전체당첨내역!$E:$E,MATCH($A33,전체당첨내역!$A:$A,0)),"")</f>
        <v>32</v>
      </c>
      <c r="F33" s="40">
        <f>IFERROR(INDEX(전체당첨내역!$F:$F,MATCH($A33,전체당첨내역!$A:$A,0)),"")</f>
        <v>33</v>
      </c>
      <c r="G33" s="40">
        <f>IFERROR(INDEX(전체당첨내역!$G:$G,MATCH($A33,전체당첨내역!$A:$A,0)),"")</f>
        <v>39</v>
      </c>
      <c r="H33" s="45">
        <f>IFERROR(INDEX(전체당첨내역!$H:$H,MATCH($A33,전체당첨내역!$A:$A,0)),"")</f>
        <v>26</v>
      </c>
      <c r="I33" s="42">
        <f>IFERROR((INDEX(_calc_기준400!$CN$23:$EF$23,1,$B33)&gt;0)*(INDEX(_calc_기준400!$CN$23:$EF$23,1,$B33)&lt;=15)+(INDEX(_calc_기준400!$CN$23:$EF$23,1,$C33)&gt;0)*(INDEX(_calc_기준400!$CN$23:$EF$23,1,$C33)&lt;=15)+(INDEX(_calc_기준400!$CN$23:$EF$23,1,$D33)&gt;0)*(INDEX(_calc_기준400!$CN$23:$EF$23,1,$D33)&lt;=15)+(INDEX(_calc_기준400!$CN$23:$EF$23,1,$E33)&gt;0)*(INDEX(_calc_기준400!$CN$23:$EF$23,1,$E33)&lt;=15)+(INDEX(_calc_기준400!$CN$23:$EF$23,1,$F33)&gt;0)*(INDEX(_calc_기준400!$CN$23:$EF$23,1,$F33)&lt;=15)+(INDEX(_calc_기준400!$CN$23:$EF$23,1,$G33)&gt;0)*(INDEX(_calc_기준400!$CN$23:$EF$23,1,$G33)&lt;=15),"")</f>
        <v>3</v>
      </c>
      <c r="J33" s="40">
        <f>IFERROR((INDEX(_calc_기준400!$CN$23:$EF$23,1,$B33)&gt;15)*(INDEX(_calc_기준400!$CN$23:$EF$23,1,$B33)&lt;=30)+(INDEX(_calc_기준400!$CN$23:$EF$23,1,$C33)&gt;15)*(INDEX(_calc_기준400!$CN$23:$EF$23,1,$C33)&lt;=30)+(INDEX(_calc_기준400!$CN$23:$EF$23,1,$D33)&gt;15)*(INDEX(_calc_기준400!$CN$23:$EF$23,1,$D33)&lt;=30)+(INDEX(_calc_기준400!$CN$23:$EF$23,1,$E33)&gt;15)*(INDEX(_calc_기준400!$CN$23:$EF$23,1,$E33)&lt;=30)+(INDEX(_calc_기준400!$CN$23:$EF$23,1,$F33)&gt;15)*(INDEX(_calc_기준400!$CN$23:$EF$23,1,$F33)&lt;=30)+(INDEX(_calc_기준400!$CN$23:$EF$23,1,$G33)&gt;15)*(INDEX(_calc_기준400!$CN$23:$EF$23,1,$G33)&lt;=30),"")</f>
        <v>2</v>
      </c>
      <c r="K33" s="43">
        <f>IFERROR((INDEX(_calc_기준400!$CN$23:$EF$23,1,$B33)&gt;30)+(INDEX(_calc_기준400!$CN$23:$EF$23,1,$C33)&gt;30)+(INDEX(_calc_기준400!$CN$23:$EF$23,1,$D33)&gt;30)+(INDEX(_calc_기준400!$CN$23:$EF$23,1,$E33)&gt;30)+(INDEX(_calc_기준400!$CN$23:$EF$23,1,$F33)&gt;30)+(INDEX(_calc_기준400!$CN$23:$EF$23,1,$G33)&gt;30),"")</f>
        <v>1</v>
      </c>
      <c r="L33" s="25">
        <f>IFERROR(MATCH(L$11,_calc_기준400!$CN$23:$EF$23,0),"")</f>
        <v>12</v>
      </c>
      <c r="M33" s="25">
        <f>IFERROR(MATCH(M$11,_calc_기준400!$CN$23:$EF$23,0),"")</f>
        <v>33</v>
      </c>
      <c r="N33" s="25">
        <f>IFERROR(MATCH(N$11,_calc_기준400!$CN$23:$EF$23,0),"")</f>
        <v>18</v>
      </c>
      <c r="O33" s="25">
        <f>IFERROR(MATCH(O$11,_calc_기준400!$CN$23:$EF$23,0),"")</f>
        <v>21</v>
      </c>
      <c r="P33" s="25">
        <f>IFERROR(MATCH(P$11,_calc_기준400!$CN$23:$EF$23,0),"")</f>
        <v>45</v>
      </c>
      <c r="Q33" s="25">
        <f>IFERROR(MATCH(Q$11,_calc_기준400!$CN$23:$EF$23,0),"")</f>
        <v>13</v>
      </c>
      <c r="R33" s="25">
        <f>IFERROR(MATCH(R$11,_calc_기준400!$CN$23:$EF$23,0),"")</f>
        <v>14</v>
      </c>
      <c r="S33" s="25">
        <f>IFERROR(MATCH(S$11,_calc_기준400!$CN$23:$EF$23,0),"")</f>
        <v>39</v>
      </c>
      <c r="T33" s="25">
        <f>IFERROR(MATCH(T$11,_calc_기준400!$CN$23:$EF$23,0),"")</f>
        <v>38</v>
      </c>
      <c r="U33" s="25">
        <f>IFERROR(MATCH(U$11,_calc_기준400!$CN$23:$EF$23,0),"")</f>
        <v>22</v>
      </c>
      <c r="V33" s="25">
        <f>IFERROR(MATCH(V$11,_calc_기준400!$CN$23:$EF$23,0),"")</f>
        <v>34</v>
      </c>
      <c r="W33" s="25">
        <f>IFERROR(MATCH(W$11,_calc_기준400!$CN$23:$EF$23,0),"")</f>
        <v>26</v>
      </c>
      <c r="X33" s="25">
        <f>IFERROR(MATCH(X$11,_calc_기준400!$CN$23:$EF$23,0),"")</f>
        <v>44</v>
      </c>
      <c r="Y33" s="25">
        <f>IFERROR(MATCH(Y$11,_calc_기준400!$CN$23:$EF$23,0),"")</f>
        <v>42</v>
      </c>
      <c r="Z33" s="25">
        <f>IFERROR(MATCH(Z$11,_calc_기준400!$CN$23:$EF$23,0),"")</f>
        <v>7</v>
      </c>
      <c r="AA33" s="25">
        <f>IFERROR(MATCH(AA$11,_calc_기준400!$CN$23:$EF$23,0),"")</f>
        <v>35</v>
      </c>
      <c r="AB33" s="25">
        <f>IFERROR(MATCH(AB$11,_calc_기준400!$CN$23:$EF$23,0),"")</f>
        <v>29</v>
      </c>
      <c r="AC33" s="25">
        <f>IFERROR(MATCH(AC$11,_calc_기준400!$CN$23:$EF$23,0),"")</f>
        <v>43</v>
      </c>
      <c r="AD33" s="25">
        <f>IFERROR(MATCH(AD$11,_calc_기준400!$CN$23:$EF$23,0),"")</f>
        <v>16</v>
      </c>
      <c r="AE33" s="25">
        <f>IFERROR(MATCH(AE$11,_calc_기준400!$CN$23:$EF$23,0),"")</f>
        <v>30</v>
      </c>
      <c r="AF33" s="25">
        <f>IFERROR(MATCH(AF$11,_calc_기준400!$CN$23:$EF$23,0),"")</f>
        <v>6</v>
      </c>
      <c r="AG33" s="25">
        <f>IFERROR(MATCH(AG$11,_calc_기준400!$CN$23:$EF$23,0),"")</f>
        <v>37</v>
      </c>
      <c r="AH33" s="25">
        <f>IFERROR(MATCH(AH$11,_calc_기준400!$CN$23:$EF$23,0),"")</f>
        <v>3</v>
      </c>
      <c r="AI33" s="25">
        <f>IFERROR(MATCH(AI$11,_calc_기준400!$CN$23:$EF$23,0),"")</f>
        <v>11</v>
      </c>
      <c r="AJ33" s="25">
        <f>IFERROR(MATCH(AJ$11,_calc_기준400!$CN$23:$EF$23,0),"")</f>
        <v>2</v>
      </c>
      <c r="AK33" s="25">
        <f>IFERROR(MATCH(AK$11,_calc_기준400!$CN$23:$EF$23,0),"")</f>
        <v>32</v>
      </c>
      <c r="AL33" s="25">
        <f>IFERROR(MATCH(AL$11,_calc_기준400!$CN$23:$EF$23,0),"")</f>
        <v>19</v>
      </c>
      <c r="AM33" s="25">
        <f>IFERROR(MATCH(AM$11,_calc_기준400!$CN$23:$EF$23,0),"")</f>
        <v>24</v>
      </c>
      <c r="AN33" s="25">
        <f>IFERROR(MATCH(AN$11,_calc_기준400!$CN$23:$EF$23,0),"")</f>
        <v>28</v>
      </c>
      <c r="AO33" s="25">
        <f>IFERROR(MATCH(AO$11,_calc_기준400!$CN$23:$EF$23,0),"")</f>
        <v>9</v>
      </c>
      <c r="AP33" s="25">
        <f>IFERROR(MATCH(AP$11,_calc_기준400!$CN$23:$EF$23,0),"")</f>
        <v>40</v>
      </c>
      <c r="AQ33" s="25">
        <f>IFERROR(MATCH(AQ$11,_calc_기준400!$CN$23:$EF$23,0),"")</f>
        <v>20</v>
      </c>
      <c r="AR33" s="25">
        <f>IFERROR(MATCH(AR$11,_calc_기준400!$CN$23:$EF$23,0),"")</f>
        <v>31</v>
      </c>
      <c r="AS33" s="25">
        <f>IFERROR(MATCH(AS$11,_calc_기준400!$CN$23:$EF$23,0),"")</f>
        <v>36</v>
      </c>
      <c r="AT33" s="25">
        <f>IFERROR(MATCH(AT$11,_calc_기준400!$CN$23:$EF$23,0),"")</f>
        <v>17</v>
      </c>
      <c r="AU33" s="25">
        <f>IFERROR(MATCH(AU$11,_calc_기준400!$CN$23:$EF$23,0),"")</f>
        <v>25</v>
      </c>
      <c r="AV33" s="25">
        <f>IFERROR(MATCH(AV$11,_calc_기준400!$CN$23:$EF$23,0),"")</f>
        <v>27</v>
      </c>
      <c r="AW33" s="25">
        <f>IFERROR(MATCH(AW$11,_calc_기준400!$CN$23:$EF$23,0),"")</f>
        <v>41</v>
      </c>
      <c r="AX33" s="25">
        <f>IFERROR(MATCH(AX$11,_calc_기준400!$CN$23:$EF$23,0),"")</f>
        <v>15</v>
      </c>
      <c r="AY33" s="25">
        <f>IFERROR(MATCH(AY$11,_calc_기준400!$CN$23:$EF$23,0),"")</f>
        <v>10</v>
      </c>
      <c r="AZ33" s="25">
        <f>IFERROR(MATCH(AZ$11,_calc_기준400!$CN$23:$EF$23,0),"")</f>
        <v>4</v>
      </c>
      <c r="BA33" s="25">
        <f>IFERROR(MATCH(BA$11,_calc_기준400!$CN$23:$EF$23,0),"")</f>
        <v>23</v>
      </c>
      <c r="BB33" s="25">
        <f>IFERROR(MATCH(BB$11,_calc_기준400!$CN$23:$EF$23,0),"")</f>
        <v>1</v>
      </c>
      <c r="BC33" s="25">
        <f>IFERROR(MATCH(BC$11,_calc_기준400!$CN$23:$EF$23,0),"")</f>
        <v>5</v>
      </c>
      <c r="BD33" s="25">
        <f>IFERROR(MATCH(BD$11,_calc_기준400!$CN$23:$EF$23,0),"")</f>
        <v>8</v>
      </c>
    </row>
    <row r="34" spans="1:56" ht="16.5" customHeight="1">
      <c r="A34" s="57">
        <f t="shared" si="2"/>
        <v>1222</v>
      </c>
      <c r="B34" s="40">
        <f>IFERROR(INDEX(전체당첨내역!$B:$B,MATCH($A34,전체당첨내역!$A:$A,0)),"")</f>
        <v>4</v>
      </c>
      <c r="C34" s="40">
        <f>IFERROR(INDEX(전체당첨내역!$C:$C,MATCH($A34,전체당첨내역!$A:$A,0)),"")</f>
        <v>11</v>
      </c>
      <c r="D34" s="40">
        <f>IFERROR(INDEX(전체당첨내역!$D:$D,MATCH($A34,전체당첨내역!$A:$A,0)),"")</f>
        <v>17</v>
      </c>
      <c r="E34" s="40">
        <f>IFERROR(INDEX(전체당첨내역!$E:$E,MATCH($A34,전체당첨내역!$A:$A,0)),"")</f>
        <v>22</v>
      </c>
      <c r="F34" s="40">
        <f>IFERROR(INDEX(전체당첨내역!$F:$F,MATCH($A34,전체당첨내역!$A:$A,0)),"")</f>
        <v>32</v>
      </c>
      <c r="G34" s="40">
        <f>IFERROR(INDEX(전체당첨내역!$G:$G,MATCH($A34,전체당첨내역!$A:$A,0)),"")</f>
        <v>41</v>
      </c>
      <c r="H34" s="45">
        <f>IFERROR(INDEX(전체당첨내역!$H:$H,MATCH($A34,전체당첨내역!$A:$A,0)),"")</f>
        <v>34</v>
      </c>
      <c r="I34" s="42">
        <f>IFERROR((INDEX(_calc_기준400!$CN$24:$EF$24,1,$B34)&gt;0)*(INDEX(_calc_기준400!$CN$24:$EF$24,1,$B34)&lt;=15)+(INDEX(_calc_기준400!$CN$24:$EF$24,1,$C34)&gt;0)*(INDEX(_calc_기준400!$CN$24:$EF$24,1,$C34)&lt;=15)+(INDEX(_calc_기준400!$CN$24:$EF$24,1,$D34)&gt;0)*(INDEX(_calc_기준400!$CN$24:$EF$24,1,$D34)&lt;=15)+(INDEX(_calc_기준400!$CN$24:$EF$24,1,$E34)&gt;0)*(INDEX(_calc_기준400!$CN$24:$EF$24,1,$E34)&lt;=15)+(INDEX(_calc_기준400!$CN$24:$EF$24,1,$F34)&gt;0)*(INDEX(_calc_기준400!$CN$24:$EF$24,1,$F34)&lt;=15)+(INDEX(_calc_기준400!$CN$24:$EF$24,1,$G34)&gt;0)*(INDEX(_calc_기준400!$CN$24:$EF$24,1,$G34)&lt;=15),"")</f>
        <v>1</v>
      </c>
      <c r="J34" s="40">
        <f>IFERROR((INDEX(_calc_기준400!$CN$24:$EF$24,1,$B34)&gt;15)*(INDEX(_calc_기준400!$CN$24:$EF$24,1,$B34)&lt;=30)+(INDEX(_calc_기준400!$CN$24:$EF$24,1,$C34)&gt;15)*(INDEX(_calc_기준400!$CN$24:$EF$24,1,$C34)&lt;=30)+(INDEX(_calc_기준400!$CN$24:$EF$24,1,$D34)&gt;15)*(INDEX(_calc_기준400!$CN$24:$EF$24,1,$D34)&lt;=30)+(INDEX(_calc_기준400!$CN$24:$EF$24,1,$E34)&gt;15)*(INDEX(_calc_기준400!$CN$24:$EF$24,1,$E34)&lt;=30)+(INDEX(_calc_기준400!$CN$24:$EF$24,1,$F34)&gt;15)*(INDEX(_calc_기준400!$CN$24:$EF$24,1,$F34)&lt;=30)+(INDEX(_calc_기준400!$CN$24:$EF$24,1,$G34)&gt;15)*(INDEX(_calc_기준400!$CN$24:$EF$24,1,$G34)&lt;=30),"")</f>
        <v>3</v>
      </c>
      <c r="K34" s="43">
        <f>IFERROR((INDEX(_calc_기준400!$CN$24:$EF$24,1,$B34)&gt;30)+(INDEX(_calc_기준400!$CN$24:$EF$24,1,$C34)&gt;30)+(INDEX(_calc_기준400!$CN$24:$EF$24,1,$D34)&gt;30)+(INDEX(_calc_기준400!$CN$24:$EF$24,1,$E34)&gt;30)+(INDEX(_calc_기준400!$CN$24:$EF$24,1,$F34)&gt;30)+(INDEX(_calc_기준400!$CN$24:$EF$24,1,$G34)&gt;30),"")</f>
        <v>2</v>
      </c>
      <c r="L34" s="25">
        <f>IFERROR(MATCH(L$11,_calc_기준400!$CN$24:$EF$24,0),"")</f>
        <v>12</v>
      </c>
      <c r="M34" s="25">
        <f>IFERROR(MATCH(M$11,_calc_기준400!$CN$24:$EF$24,0),"")</f>
        <v>18</v>
      </c>
      <c r="N34" s="25">
        <f>IFERROR(MATCH(N$11,_calc_기준400!$CN$24:$EF$24,0),"")</f>
        <v>21</v>
      </c>
      <c r="O34" s="25">
        <f>IFERROR(MATCH(O$11,_calc_기준400!$CN$24:$EF$24,0),"")</f>
        <v>33</v>
      </c>
      <c r="P34" s="25">
        <f>IFERROR(MATCH(P$11,_calc_기준400!$CN$24:$EF$24,0),"")</f>
        <v>45</v>
      </c>
      <c r="Q34" s="25">
        <f>IFERROR(MATCH(Q$11,_calc_기준400!$CN$24:$EF$24,0),"")</f>
        <v>14</v>
      </c>
      <c r="R34" s="25">
        <f>IFERROR(MATCH(R$11,_calc_기준400!$CN$24:$EF$24,0),"")</f>
        <v>13</v>
      </c>
      <c r="S34" s="25">
        <f>IFERROR(MATCH(S$11,_calc_기준400!$CN$24:$EF$24,0),"")</f>
        <v>38</v>
      </c>
      <c r="T34" s="25">
        <f>IFERROR(MATCH(T$11,_calc_기준400!$CN$24:$EF$24,0),"")</f>
        <v>22</v>
      </c>
      <c r="U34" s="25">
        <f>IFERROR(MATCH(U$11,_calc_기준400!$CN$24:$EF$24,0),"")</f>
        <v>39</v>
      </c>
      <c r="V34" s="25">
        <f>IFERROR(MATCH(V$11,_calc_기준400!$CN$24:$EF$24,0),"")</f>
        <v>34</v>
      </c>
      <c r="W34" s="25">
        <f>IFERROR(MATCH(W$11,_calc_기준400!$CN$24:$EF$24,0),"")</f>
        <v>26</v>
      </c>
      <c r="X34" s="25">
        <f>IFERROR(MATCH(X$11,_calc_기준400!$CN$24:$EF$24,0),"")</f>
        <v>42</v>
      </c>
      <c r="Y34" s="25">
        <f>IFERROR(MATCH(Y$11,_calc_기준400!$CN$24:$EF$24,0),"")</f>
        <v>35</v>
      </c>
      <c r="Z34" s="25">
        <f>IFERROR(MATCH(Z$11,_calc_기준400!$CN$24:$EF$24,0),"")</f>
        <v>44</v>
      </c>
      <c r="AA34" s="25">
        <f>IFERROR(MATCH(AA$11,_calc_기준400!$CN$24:$EF$24,0),"")</f>
        <v>11</v>
      </c>
      <c r="AB34" s="25">
        <f>IFERROR(MATCH(AB$11,_calc_기준400!$CN$24:$EF$24,0),"")</f>
        <v>43</v>
      </c>
      <c r="AC34" s="25">
        <f>IFERROR(MATCH(AC$11,_calc_기준400!$CN$24:$EF$24,0),"")</f>
        <v>29</v>
      </c>
      <c r="AD34" s="25">
        <f>IFERROR(MATCH(AD$11,_calc_기준400!$CN$24:$EF$24,0),"")</f>
        <v>32</v>
      </c>
      <c r="AE34" s="25">
        <f>IFERROR(MATCH(AE$11,_calc_기준400!$CN$24:$EF$24,0),"")</f>
        <v>7</v>
      </c>
      <c r="AF34" s="25">
        <f>IFERROR(MATCH(AF$11,_calc_기준400!$CN$24:$EF$24,0),"")</f>
        <v>16</v>
      </c>
      <c r="AG34" s="25">
        <f>IFERROR(MATCH(AG$11,_calc_기준400!$CN$24:$EF$24,0),"")</f>
        <v>30</v>
      </c>
      <c r="AH34" s="25">
        <f>IFERROR(MATCH(AH$11,_calc_기준400!$CN$24:$EF$24,0),"")</f>
        <v>6</v>
      </c>
      <c r="AI34" s="25">
        <f>IFERROR(MATCH(AI$11,_calc_기준400!$CN$24:$EF$24,0),"")</f>
        <v>37</v>
      </c>
      <c r="AJ34" s="25">
        <f>IFERROR(MATCH(AJ$11,_calc_기준400!$CN$24:$EF$24,0),"")</f>
        <v>3</v>
      </c>
      <c r="AK34" s="25">
        <f>IFERROR(MATCH(AK$11,_calc_기준400!$CN$24:$EF$24,0),"")</f>
        <v>19</v>
      </c>
      <c r="AL34" s="25">
        <f>IFERROR(MATCH(AL$11,_calc_기준400!$CN$24:$EF$24,0),"")</f>
        <v>2</v>
      </c>
      <c r="AM34" s="25">
        <f>IFERROR(MATCH(AM$11,_calc_기준400!$CN$24:$EF$24,0),"")</f>
        <v>17</v>
      </c>
      <c r="AN34" s="25">
        <f>IFERROR(MATCH(AN$11,_calc_기준400!$CN$24:$EF$24,0),"")</f>
        <v>24</v>
      </c>
      <c r="AO34" s="25">
        <f>IFERROR(MATCH(AO$11,_calc_기준400!$CN$24:$EF$24,0),"")</f>
        <v>28</v>
      </c>
      <c r="AP34" s="25">
        <f>IFERROR(MATCH(AP$11,_calc_기준400!$CN$24:$EF$24,0),"")</f>
        <v>41</v>
      </c>
      <c r="AQ34" s="25">
        <f>IFERROR(MATCH(AQ$11,_calc_기준400!$CN$24:$EF$24,0),"")</f>
        <v>31</v>
      </c>
      <c r="AR34" s="25">
        <f>IFERROR(MATCH(AR$11,_calc_기준400!$CN$24:$EF$24,0),"")</f>
        <v>36</v>
      </c>
      <c r="AS34" s="25">
        <f>IFERROR(MATCH(AS$11,_calc_기준400!$CN$24:$EF$24,0),"")</f>
        <v>9</v>
      </c>
      <c r="AT34" s="25">
        <f>IFERROR(MATCH(AT$11,_calc_기준400!$CN$24:$EF$24,0),"")</f>
        <v>20</v>
      </c>
      <c r="AU34" s="25">
        <f>IFERROR(MATCH(AU$11,_calc_기준400!$CN$24:$EF$24,0),"")</f>
        <v>27</v>
      </c>
      <c r="AV34" s="25">
        <f>IFERROR(MATCH(AV$11,_calc_기준400!$CN$24:$EF$24,0),"")</f>
        <v>4</v>
      </c>
      <c r="AW34" s="25">
        <f>IFERROR(MATCH(AW$11,_calc_기준400!$CN$24:$EF$24,0),"")</f>
        <v>25</v>
      </c>
      <c r="AX34" s="25">
        <f>IFERROR(MATCH(AX$11,_calc_기준400!$CN$24:$EF$24,0),"")</f>
        <v>15</v>
      </c>
      <c r="AY34" s="25">
        <f>IFERROR(MATCH(AY$11,_calc_기준400!$CN$24:$EF$24,0),"")</f>
        <v>40</v>
      </c>
      <c r="AZ34" s="25">
        <f>IFERROR(MATCH(AZ$11,_calc_기준400!$CN$24:$EF$24,0),"")</f>
        <v>10</v>
      </c>
      <c r="BA34" s="25">
        <f>IFERROR(MATCH(BA$11,_calc_기준400!$CN$24:$EF$24,0),"")</f>
        <v>23</v>
      </c>
      <c r="BB34" s="25">
        <f>IFERROR(MATCH(BB$11,_calc_기준400!$CN$24:$EF$24,0),"")</f>
        <v>1</v>
      </c>
      <c r="BC34" s="25">
        <f>IFERROR(MATCH(BC$11,_calc_기준400!$CN$24:$EF$24,0),"")</f>
        <v>5</v>
      </c>
      <c r="BD34" s="25">
        <f>IFERROR(MATCH(BD$11,_calc_기준400!$CN$24:$EF$24,0),"")</f>
        <v>8</v>
      </c>
    </row>
    <row r="35" spans="1:56" ht="16.5" customHeight="1">
      <c r="A35" s="57">
        <f t="shared" si="2"/>
        <v>1221</v>
      </c>
      <c r="B35" s="40">
        <f>IFERROR(INDEX(전체당첨내역!$B:$B,MATCH($A35,전체당첨내역!$A:$A,0)),"")</f>
        <v>6</v>
      </c>
      <c r="C35" s="40">
        <f>IFERROR(INDEX(전체당첨내역!$C:$C,MATCH($A35,전체당첨내역!$A:$A,0)),"")</f>
        <v>13</v>
      </c>
      <c r="D35" s="40">
        <f>IFERROR(INDEX(전체당첨내역!$D:$D,MATCH($A35,전체당첨내역!$A:$A,0)),"")</f>
        <v>18</v>
      </c>
      <c r="E35" s="40">
        <f>IFERROR(INDEX(전체당첨내역!$E:$E,MATCH($A35,전체당첨내역!$A:$A,0)),"")</f>
        <v>28</v>
      </c>
      <c r="F35" s="40">
        <f>IFERROR(INDEX(전체당첨내역!$F:$F,MATCH($A35,전체당첨내역!$A:$A,0)),"")</f>
        <v>30</v>
      </c>
      <c r="G35" s="40">
        <f>IFERROR(INDEX(전체당첨내역!$G:$G,MATCH($A35,전체당첨내역!$A:$A,0)),"")</f>
        <v>36</v>
      </c>
      <c r="H35" s="45">
        <f>IFERROR(INDEX(전체당첨내역!$H:$H,MATCH($A35,전체당첨내역!$A:$A,0)),"")</f>
        <v>9</v>
      </c>
      <c r="I35" s="42">
        <f>IFERROR((INDEX(_calc_기준400!$CN$25:$EF$25,1,$B35)&gt;0)*(INDEX(_calc_기준400!$CN$25:$EF$25,1,$B35)&lt;=15)+(INDEX(_calc_기준400!$CN$25:$EF$25,1,$C35)&gt;0)*(INDEX(_calc_기준400!$CN$25:$EF$25,1,$C35)&lt;=15)+(INDEX(_calc_기준400!$CN$25:$EF$25,1,$D35)&gt;0)*(INDEX(_calc_기준400!$CN$25:$EF$25,1,$D35)&lt;=15)+(INDEX(_calc_기준400!$CN$25:$EF$25,1,$E35)&gt;0)*(INDEX(_calc_기준400!$CN$25:$EF$25,1,$E35)&lt;=15)+(INDEX(_calc_기준400!$CN$25:$EF$25,1,$F35)&gt;0)*(INDEX(_calc_기준400!$CN$25:$EF$25,1,$F35)&lt;=15)+(INDEX(_calc_기준400!$CN$25:$EF$25,1,$G35)&gt;0)*(INDEX(_calc_기준400!$CN$25:$EF$25,1,$G35)&lt;=15),"")</f>
        <v>2</v>
      </c>
      <c r="J35" s="40">
        <f>IFERROR((INDEX(_calc_기준400!$CN$25:$EF$25,1,$B35)&gt;15)*(INDEX(_calc_기준400!$CN$25:$EF$25,1,$B35)&lt;=30)+(INDEX(_calc_기준400!$CN$25:$EF$25,1,$C35)&gt;15)*(INDEX(_calc_기준400!$CN$25:$EF$25,1,$C35)&lt;=30)+(INDEX(_calc_기준400!$CN$25:$EF$25,1,$D35)&gt;15)*(INDEX(_calc_기준400!$CN$25:$EF$25,1,$D35)&lt;=30)+(INDEX(_calc_기준400!$CN$25:$EF$25,1,$E35)&gt;15)*(INDEX(_calc_기준400!$CN$25:$EF$25,1,$E35)&lt;=30)+(INDEX(_calc_기준400!$CN$25:$EF$25,1,$F35)&gt;15)*(INDEX(_calc_기준400!$CN$25:$EF$25,1,$F35)&lt;=30)+(INDEX(_calc_기준400!$CN$25:$EF$25,1,$G35)&gt;15)*(INDEX(_calc_기준400!$CN$25:$EF$25,1,$G35)&lt;=30),"")</f>
        <v>4</v>
      </c>
      <c r="K35" s="43">
        <f>IFERROR((INDEX(_calc_기준400!$CN$25:$EF$25,1,$B35)&gt;30)+(INDEX(_calc_기준400!$CN$25:$EF$25,1,$C35)&gt;30)+(INDEX(_calc_기준400!$CN$25:$EF$25,1,$D35)&gt;30)+(INDEX(_calc_기준400!$CN$25:$EF$25,1,$E35)&gt;30)+(INDEX(_calc_기준400!$CN$25:$EF$25,1,$F35)&gt;30)+(INDEX(_calc_기준400!$CN$25:$EF$25,1,$G35)&gt;30),"")</f>
        <v>0</v>
      </c>
      <c r="L35" s="25">
        <f>IFERROR(MATCH(L$11,_calc_기준400!$CN$25:$EF$25,0),"")</f>
        <v>13</v>
      </c>
      <c r="M35" s="25">
        <f>IFERROR(MATCH(M$11,_calc_기준400!$CN$25:$EF$25,0),"")</f>
        <v>18</v>
      </c>
      <c r="N35" s="25">
        <f>IFERROR(MATCH(N$11,_calc_기준400!$CN$25:$EF$25,0),"")</f>
        <v>45</v>
      </c>
      <c r="O35" s="25">
        <f>IFERROR(MATCH(O$11,_calc_기준400!$CN$25:$EF$25,0),"")</f>
        <v>33</v>
      </c>
      <c r="P35" s="25">
        <f>IFERROR(MATCH(P$11,_calc_기준400!$CN$25:$EF$25,0),"")</f>
        <v>21</v>
      </c>
      <c r="Q35" s="25">
        <f>IFERROR(MATCH(Q$11,_calc_기준400!$CN$25:$EF$25,0),"")</f>
        <v>38</v>
      </c>
      <c r="R35" s="25">
        <f>IFERROR(MATCH(R$11,_calc_기준400!$CN$25:$EF$25,0),"")</f>
        <v>12</v>
      </c>
      <c r="S35" s="25">
        <f>IFERROR(MATCH(S$11,_calc_기준400!$CN$25:$EF$25,0),"")</f>
        <v>14</v>
      </c>
      <c r="T35" s="25">
        <f>IFERROR(MATCH(T$11,_calc_기준400!$CN$25:$EF$25,0),"")</f>
        <v>39</v>
      </c>
      <c r="U35" s="25">
        <f>IFERROR(MATCH(U$11,_calc_기준400!$CN$25:$EF$25,0),"")</f>
        <v>22</v>
      </c>
      <c r="V35" s="25">
        <f>IFERROR(MATCH(V$11,_calc_기준400!$CN$25:$EF$25,0),"")</f>
        <v>34</v>
      </c>
      <c r="W35" s="25">
        <f>IFERROR(MATCH(W$11,_calc_기준400!$CN$25:$EF$25,0),"")</f>
        <v>35</v>
      </c>
      <c r="X35" s="25">
        <f>IFERROR(MATCH(X$11,_calc_기준400!$CN$25:$EF$25,0),"")</f>
        <v>26</v>
      </c>
      <c r="Y35" s="25">
        <f>IFERROR(MATCH(Y$11,_calc_기준400!$CN$25:$EF$25,0),"")</f>
        <v>42</v>
      </c>
      <c r="Z35" s="25">
        <f>IFERROR(MATCH(Z$11,_calc_기준400!$CN$25:$EF$25,0),"")</f>
        <v>44</v>
      </c>
      <c r="AA35" s="25">
        <f>IFERROR(MATCH(AA$11,_calc_기준400!$CN$25:$EF$25,0),"")</f>
        <v>29</v>
      </c>
      <c r="AB35" s="25">
        <f>IFERROR(MATCH(AB$11,_calc_기준400!$CN$25:$EF$25,0),"")</f>
        <v>30</v>
      </c>
      <c r="AC35" s="25">
        <f>IFERROR(MATCH(AC$11,_calc_기준400!$CN$25:$EF$25,0),"")</f>
        <v>43</v>
      </c>
      <c r="AD35" s="25">
        <f>IFERROR(MATCH(AD$11,_calc_기준400!$CN$25:$EF$25,0),"")</f>
        <v>16</v>
      </c>
      <c r="AE35" s="25">
        <f>IFERROR(MATCH(AE$11,_calc_기준400!$CN$25:$EF$25,0),"")</f>
        <v>32</v>
      </c>
      <c r="AF35" s="25">
        <f>IFERROR(MATCH(AF$11,_calc_기준400!$CN$25:$EF$25,0),"")</f>
        <v>37</v>
      </c>
      <c r="AG35" s="25">
        <f>IFERROR(MATCH(AG$11,_calc_기준400!$CN$25:$EF$25,0),"")</f>
        <v>3</v>
      </c>
      <c r="AH35" s="25">
        <f>IFERROR(MATCH(AH$11,_calc_기준400!$CN$25:$EF$25,0),"")</f>
        <v>6</v>
      </c>
      <c r="AI35" s="25">
        <f>IFERROR(MATCH(AI$11,_calc_기준400!$CN$25:$EF$25,0),"")</f>
        <v>2</v>
      </c>
      <c r="AJ35" s="25">
        <f>IFERROR(MATCH(AJ$11,_calc_기준400!$CN$25:$EF$25,0),"")</f>
        <v>24</v>
      </c>
      <c r="AK35" s="25">
        <f>IFERROR(MATCH(AK$11,_calc_기준400!$CN$25:$EF$25,0),"")</f>
        <v>7</v>
      </c>
      <c r="AL35" s="25">
        <f>IFERROR(MATCH(AL$11,_calc_기준400!$CN$25:$EF$25,0),"")</f>
        <v>19</v>
      </c>
      <c r="AM35" s="25">
        <f>IFERROR(MATCH(AM$11,_calc_기준400!$CN$25:$EF$25,0),"")</f>
        <v>11</v>
      </c>
      <c r="AN35" s="25">
        <f>IFERROR(MATCH(AN$11,_calc_기준400!$CN$25:$EF$25,0),"")</f>
        <v>36</v>
      </c>
      <c r="AO35" s="25">
        <f>IFERROR(MATCH(AO$11,_calc_기준400!$CN$25:$EF$25,0),"")</f>
        <v>28</v>
      </c>
      <c r="AP35" s="25">
        <f>IFERROR(MATCH(AP$11,_calc_기준400!$CN$25:$EF$25,0),"")</f>
        <v>41</v>
      </c>
      <c r="AQ35" s="25">
        <f>IFERROR(MATCH(AQ$11,_calc_기준400!$CN$25:$EF$25,0),"")</f>
        <v>20</v>
      </c>
      <c r="AR35" s="25">
        <f>IFERROR(MATCH(AR$11,_calc_기준400!$CN$25:$EF$25,0),"")</f>
        <v>31</v>
      </c>
      <c r="AS35" s="25">
        <f>IFERROR(MATCH(AS$11,_calc_기준400!$CN$25:$EF$25,0),"")</f>
        <v>4</v>
      </c>
      <c r="AT35" s="25">
        <f>IFERROR(MATCH(AT$11,_calc_기준400!$CN$25:$EF$25,0),"")</f>
        <v>9</v>
      </c>
      <c r="AU35" s="25">
        <f>IFERROR(MATCH(AU$11,_calc_기준400!$CN$25:$EF$25,0),"")</f>
        <v>27</v>
      </c>
      <c r="AV35" s="25">
        <f>IFERROR(MATCH(AV$11,_calc_기준400!$CN$25:$EF$25,0),"")</f>
        <v>25</v>
      </c>
      <c r="AW35" s="25">
        <f>IFERROR(MATCH(AW$11,_calc_기준400!$CN$25:$EF$25,0),"")</f>
        <v>17</v>
      </c>
      <c r="AX35" s="25">
        <f>IFERROR(MATCH(AX$11,_calc_기준400!$CN$25:$EF$25,0),"")</f>
        <v>15</v>
      </c>
      <c r="AY35" s="25">
        <f>IFERROR(MATCH(AY$11,_calc_기준400!$CN$25:$EF$25,0),"")</f>
        <v>10</v>
      </c>
      <c r="AZ35" s="25">
        <f>IFERROR(MATCH(AZ$11,_calc_기준400!$CN$25:$EF$25,0),"")</f>
        <v>40</v>
      </c>
      <c r="BA35" s="25">
        <f>IFERROR(MATCH(BA$11,_calc_기준400!$CN$25:$EF$25,0),"")</f>
        <v>23</v>
      </c>
      <c r="BB35" s="25">
        <f>IFERROR(MATCH(BB$11,_calc_기준400!$CN$25:$EF$25,0),"")</f>
        <v>1</v>
      </c>
      <c r="BC35" s="25">
        <f>IFERROR(MATCH(BC$11,_calc_기준400!$CN$25:$EF$25,0),"")</f>
        <v>5</v>
      </c>
      <c r="BD35" s="25">
        <f>IFERROR(MATCH(BD$11,_calc_기준400!$CN$25:$EF$25,0),"")</f>
        <v>8</v>
      </c>
    </row>
    <row r="36" spans="1:56" ht="16.5" customHeight="1">
      <c r="A36" s="57">
        <f t="shared" si="2"/>
        <v>1220</v>
      </c>
      <c r="B36" s="40">
        <f>IFERROR(INDEX(전체당첨내역!$B:$B,MATCH($A36,전체당첨내역!$A:$A,0)),"")</f>
        <v>2</v>
      </c>
      <c r="C36" s="40">
        <f>IFERROR(INDEX(전체당첨내역!$C:$C,MATCH($A36,전체당첨내역!$A:$A,0)),"")</f>
        <v>22</v>
      </c>
      <c r="D36" s="40">
        <f>IFERROR(INDEX(전체당첨내역!$D:$D,MATCH($A36,전체당첨내역!$A:$A,0)),"")</f>
        <v>25</v>
      </c>
      <c r="E36" s="40">
        <f>IFERROR(INDEX(전체당첨내역!$E:$E,MATCH($A36,전체당첨내역!$A:$A,0)),"")</f>
        <v>28</v>
      </c>
      <c r="F36" s="40">
        <f>IFERROR(INDEX(전체당첨내역!$F:$F,MATCH($A36,전체당첨내역!$A:$A,0)),"")</f>
        <v>34</v>
      </c>
      <c r="G36" s="40">
        <f>IFERROR(INDEX(전체당첨내역!$G:$G,MATCH($A36,전체당첨내역!$A:$A,0)),"")</f>
        <v>43</v>
      </c>
      <c r="H36" s="45">
        <f>IFERROR(INDEX(전체당첨내역!$H:$H,MATCH($A36,전체당첨내역!$A:$A,0)),"")</f>
        <v>16</v>
      </c>
      <c r="I36" s="42">
        <f>IFERROR((INDEX(_calc_기준400!$CN$26:$EF$26,1,$B36)&gt;0)*(INDEX(_calc_기준400!$CN$26:$EF$26,1,$B36)&lt;=15)+(INDEX(_calc_기준400!$CN$26:$EF$26,1,$C36)&gt;0)*(INDEX(_calc_기준400!$CN$26:$EF$26,1,$C36)&lt;=15)+(INDEX(_calc_기준400!$CN$26:$EF$26,1,$D36)&gt;0)*(INDEX(_calc_기준400!$CN$26:$EF$26,1,$D36)&lt;=15)+(INDEX(_calc_기준400!$CN$26:$EF$26,1,$E36)&gt;0)*(INDEX(_calc_기준400!$CN$26:$EF$26,1,$E36)&lt;=15)+(INDEX(_calc_기준400!$CN$26:$EF$26,1,$F36)&gt;0)*(INDEX(_calc_기준400!$CN$26:$EF$26,1,$F36)&lt;=15)+(INDEX(_calc_기준400!$CN$26:$EF$26,1,$G36)&gt;0)*(INDEX(_calc_기준400!$CN$26:$EF$26,1,$G36)&lt;=15),"")</f>
        <v>2</v>
      </c>
      <c r="J36" s="40">
        <f>IFERROR((INDEX(_calc_기준400!$CN$26:$EF$26,1,$B36)&gt;15)*(INDEX(_calc_기준400!$CN$26:$EF$26,1,$B36)&lt;=30)+(INDEX(_calc_기준400!$CN$26:$EF$26,1,$C36)&gt;15)*(INDEX(_calc_기준400!$CN$26:$EF$26,1,$C36)&lt;=30)+(INDEX(_calc_기준400!$CN$26:$EF$26,1,$D36)&gt;15)*(INDEX(_calc_기준400!$CN$26:$EF$26,1,$D36)&lt;=30)+(INDEX(_calc_기준400!$CN$26:$EF$26,1,$E36)&gt;15)*(INDEX(_calc_기준400!$CN$26:$EF$26,1,$E36)&lt;=30)+(INDEX(_calc_기준400!$CN$26:$EF$26,1,$F36)&gt;15)*(INDEX(_calc_기준400!$CN$26:$EF$26,1,$F36)&lt;=30)+(INDEX(_calc_기준400!$CN$26:$EF$26,1,$G36)&gt;15)*(INDEX(_calc_기준400!$CN$26:$EF$26,1,$G36)&lt;=30),"")</f>
        <v>2</v>
      </c>
      <c r="K36" s="43">
        <f>IFERROR((INDEX(_calc_기준400!$CN$26:$EF$26,1,$B36)&gt;30)+(INDEX(_calc_기준400!$CN$26:$EF$26,1,$C36)&gt;30)+(INDEX(_calc_기준400!$CN$26:$EF$26,1,$D36)&gt;30)+(INDEX(_calc_기준400!$CN$26:$EF$26,1,$E36)&gt;30)+(INDEX(_calc_기준400!$CN$26:$EF$26,1,$F36)&gt;30)+(INDEX(_calc_기준400!$CN$26:$EF$26,1,$G36)&gt;30),"")</f>
        <v>2</v>
      </c>
      <c r="L36" s="25">
        <f>IFERROR(MATCH(L$11,_calc_기준400!$CN$26:$EF$26,0),"")</f>
        <v>18</v>
      </c>
      <c r="M36" s="25">
        <f>IFERROR(MATCH(M$11,_calc_기준400!$CN$26:$EF$26,0),"")</f>
        <v>21</v>
      </c>
      <c r="N36" s="25">
        <f>IFERROR(MATCH(N$11,_calc_기준400!$CN$26:$EF$26,0),"")</f>
        <v>45</v>
      </c>
      <c r="O36" s="25">
        <f>IFERROR(MATCH(O$11,_calc_기준400!$CN$26:$EF$26,0),"")</f>
        <v>33</v>
      </c>
      <c r="P36" s="25">
        <f>IFERROR(MATCH(P$11,_calc_기준400!$CN$26:$EF$26,0),"")</f>
        <v>13</v>
      </c>
      <c r="Q36" s="25">
        <f>IFERROR(MATCH(Q$11,_calc_기준400!$CN$26:$EF$26,0),"")</f>
        <v>12</v>
      </c>
      <c r="R36" s="25">
        <f>IFERROR(MATCH(R$11,_calc_기준400!$CN$26:$EF$26,0),"")</f>
        <v>14</v>
      </c>
      <c r="S36" s="25">
        <f>IFERROR(MATCH(S$11,_calc_기준400!$CN$26:$EF$26,0),"")</f>
        <v>39</v>
      </c>
      <c r="T36" s="25">
        <f>IFERROR(MATCH(T$11,_calc_기준400!$CN$26:$EF$26,0),"")</f>
        <v>22</v>
      </c>
      <c r="U36" s="25">
        <f>IFERROR(MATCH(U$11,_calc_기준400!$CN$26:$EF$26,0),"")</f>
        <v>34</v>
      </c>
      <c r="V36" s="25">
        <f>IFERROR(MATCH(V$11,_calc_기준400!$CN$26:$EF$26,0),"")</f>
        <v>35</v>
      </c>
      <c r="W36" s="25">
        <f>IFERROR(MATCH(W$11,_calc_기준400!$CN$26:$EF$26,0),"")</f>
        <v>38</v>
      </c>
      <c r="X36" s="25">
        <f>IFERROR(MATCH(X$11,_calc_기준400!$CN$26:$EF$26,0),"")</f>
        <v>26</v>
      </c>
      <c r="Y36" s="25">
        <f>IFERROR(MATCH(Y$11,_calc_기준400!$CN$26:$EF$26,0),"")</f>
        <v>30</v>
      </c>
      <c r="Z36" s="25">
        <f>IFERROR(MATCH(Z$11,_calc_기준400!$CN$26:$EF$26,0),"")</f>
        <v>44</v>
      </c>
      <c r="AA36" s="25">
        <f>IFERROR(MATCH(AA$11,_calc_기준400!$CN$26:$EF$26,0),"")</f>
        <v>29</v>
      </c>
      <c r="AB36" s="25">
        <f>IFERROR(MATCH(AB$11,_calc_기준400!$CN$26:$EF$26,0),"")</f>
        <v>42</v>
      </c>
      <c r="AC36" s="25">
        <f>IFERROR(MATCH(AC$11,_calc_기준400!$CN$26:$EF$26,0),"")</f>
        <v>43</v>
      </c>
      <c r="AD36" s="25">
        <f>IFERROR(MATCH(AD$11,_calc_기준400!$CN$26:$EF$26,0),"")</f>
        <v>37</v>
      </c>
      <c r="AE36" s="25">
        <f>IFERROR(MATCH(AE$11,_calc_기준400!$CN$26:$EF$26,0),"")</f>
        <v>16</v>
      </c>
      <c r="AF36" s="25">
        <f>IFERROR(MATCH(AF$11,_calc_기준400!$CN$26:$EF$26,0),"")</f>
        <v>32</v>
      </c>
      <c r="AG36" s="25">
        <f>IFERROR(MATCH(AG$11,_calc_기준400!$CN$26:$EF$26,0),"")</f>
        <v>2</v>
      </c>
      <c r="AH36" s="25">
        <f>IFERROR(MATCH(AH$11,_calc_기준400!$CN$26:$EF$26,0),"")</f>
        <v>3</v>
      </c>
      <c r="AI36" s="25">
        <f>IFERROR(MATCH(AI$11,_calc_기준400!$CN$26:$EF$26,0),"")</f>
        <v>6</v>
      </c>
      <c r="AJ36" s="25">
        <f>IFERROR(MATCH(AJ$11,_calc_기준400!$CN$26:$EF$26,0),"")</f>
        <v>19</v>
      </c>
      <c r="AK36" s="25">
        <f>IFERROR(MATCH(AK$11,_calc_기준400!$CN$26:$EF$26,0),"")</f>
        <v>24</v>
      </c>
      <c r="AL36" s="25">
        <f>IFERROR(MATCH(AL$11,_calc_기준400!$CN$26:$EF$26,0),"")</f>
        <v>7</v>
      </c>
      <c r="AM36" s="25">
        <f>IFERROR(MATCH(AM$11,_calc_기준400!$CN$26:$EF$26,0),"")</f>
        <v>36</v>
      </c>
      <c r="AN36" s="25">
        <f>IFERROR(MATCH(AN$11,_calc_기준400!$CN$26:$EF$26,0),"")</f>
        <v>41</v>
      </c>
      <c r="AO36" s="25">
        <f>IFERROR(MATCH(AO$11,_calc_기준400!$CN$26:$EF$26,0),"")</f>
        <v>11</v>
      </c>
      <c r="AP36" s="25">
        <f>IFERROR(MATCH(AP$11,_calc_기준400!$CN$26:$EF$26,0),"")</f>
        <v>25</v>
      </c>
      <c r="AQ36" s="25">
        <f>IFERROR(MATCH(AQ$11,_calc_기준400!$CN$26:$EF$26,0),"")</f>
        <v>20</v>
      </c>
      <c r="AR36" s="25">
        <f>IFERROR(MATCH(AR$11,_calc_기준400!$CN$26:$EF$26,0),"")</f>
        <v>28</v>
      </c>
      <c r="AS36" s="25">
        <f>IFERROR(MATCH(AS$11,_calc_기준400!$CN$26:$EF$26,0),"")</f>
        <v>31</v>
      </c>
      <c r="AT36" s="25">
        <f>IFERROR(MATCH(AT$11,_calc_기준400!$CN$26:$EF$26,0),"")</f>
        <v>9</v>
      </c>
      <c r="AU36" s="25">
        <f>IFERROR(MATCH(AU$11,_calc_기준400!$CN$26:$EF$26,0),"")</f>
        <v>4</v>
      </c>
      <c r="AV36" s="25">
        <f>IFERROR(MATCH(AV$11,_calc_기준400!$CN$26:$EF$26,0),"")</f>
        <v>27</v>
      </c>
      <c r="AW36" s="25">
        <f>IFERROR(MATCH(AW$11,_calc_기준400!$CN$26:$EF$26,0),"")</f>
        <v>17</v>
      </c>
      <c r="AX36" s="25">
        <f>IFERROR(MATCH(AX$11,_calc_기준400!$CN$26:$EF$26,0),"")</f>
        <v>10</v>
      </c>
      <c r="AY36" s="25">
        <f>IFERROR(MATCH(AY$11,_calc_기준400!$CN$26:$EF$26,0),"")</f>
        <v>15</v>
      </c>
      <c r="AZ36" s="25">
        <f>IFERROR(MATCH(AZ$11,_calc_기준400!$CN$26:$EF$26,0),"")</f>
        <v>40</v>
      </c>
      <c r="BA36" s="25">
        <f>IFERROR(MATCH(BA$11,_calc_기준400!$CN$26:$EF$26,0),"")</f>
        <v>23</v>
      </c>
      <c r="BB36" s="25">
        <f>IFERROR(MATCH(BB$11,_calc_기준400!$CN$26:$EF$26,0),"")</f>
        <v>1</v>
      </c>
      <c r="BC36" s="25">
        <f>IFERROR(MATCH(BC$11,_calc_기준400!$CN$26:$EF$26,0),"")</f>
        <v>5</v>
      </c>
      <c r="BD36" s="25">
        <f>IFERROR(MATCH(BD$11,_calc_기준400!$CN$26:$EF$26,0),"")</f>
        <v>8</v>
      </c>
    </row>
    <row r="37" spans="1:56" ht="16.5" customHeight="1">
      <c r="A37" s="57">
        <f t="shared" si="2"/>
        <v>1219</v>
      </c>
      <c r="B37" s="40">
        <f>IFERROR(INDEX(전체당첨내역!$B:$B,MATCH($A37,전체당첨내역!$A:$A,0)),"")</f>
        <v>1</v>
      </c>
      <c r="C37" s="40">
        <f>IFERROR(INDEX(전체당첨내역!$C:$C,MATCH($A37,전체당첨내역!$A:$A,0)),"")</f>
        <v>2</v>
      </c>
      <c r="D37" s="40">
        <f>IFERROR(INDEX(전체당첨내역!$D:$D,MATCH($A37,전체당첨내역!$A:$A,0)),"")</f>
        <v>15</v>
      </c>
      <c r="E37" s="40">
        <f>IFERROR(INDEX(전체당첨내역!$E:$E,MATCH($A37,전체당첨내역!$A:$A,0)),"")</f>
        <v>28</v>
      </c>
      <c r="F37" s="40">
        <f>IFERROR(INDEX(전체당첨내역!$F:$F,MATCH($A37,전체당첨내역!$A:$A,0)),"")</f>
        <v>39</v>
      </c>
      <c r="G37" s="40">
        <f>IFERROR(INDEX(전체당첨내역!$G:$G,MATCH($A37,전체당첨내역!$A:$A,0)),"")</f>
        <v>45</v>
      </c>
      <c r="H37" s="45">
        <f>IFERROR(INDEX(전체당첨내역!$H:$H,MATCH($A37,전체당첨내역!$A:$A,0)),"")</f>
        <v>31</v>
      </c>
      <c r="I37" s="42">
        <f>IFERROR((INDEX(_calc_기준400!$CN$27:$EF$27,1,$B37)&gt;0)*(INDEX(_calc_기준400!$CN$27:$EF$27,1,$B37)&lt;=15)+(INDEX(_calc_기준400!$CN$27:$EF$27,1,$C37)&gt;0)*(INDEX(_calc_기준400!$CN$27:$EF$27,1,$C37)&lt;=15)+(INDEX(_calc_기준400!$CN$27:$EF$27,1,$D37)&gt;0)*(INDEX(_calc_기준400!$CN$27:$EF$27,1,$D37)&lt;=15)+(INDEX(_calc_기준400!$CN$27:$EF$27,1,$E37)&gt;0)*(INDEX(_calc_기준400!$CN$27:$EF$27,1,$E37)&lt;=15)+(INDEX(_calc_기준400!$CN$27:$EF$27,1,$F37)&gt;0)*(INDEX(_calc_기준400!$CN$27:$EF$27,1,$F37)&lt;=15)+(INDEX(_calc_기준400!$CN$27:$EF$27,1,$G37)&gt;0)*(INDEX(_calc_기준400!$CN$27:$EF$27,1,$G37)&lt;=15),"")</f>
        <v>2</v>
      </c>
      <c r="J37" s="40">
        <f>IFERROR((INDEX(_calc_기준400!$CN$27:$EF$27,1,$B37)&gt;15)*(INDEX(_calc_기준400!$CN$27:$EF$27,1,$B37)&lt;=30)+(INDEX(_calc_기준400!$CN$27:$EF$27,1,$C37)&gt;15)*(INDEX(_calc_기준400!$CN$27:$EF$27,1,$C37)&lt;=30)+(INDEX(_calc_기준400!$CN$27:$EF$27,1,$D37)&gt;15)*(INDEX(_calc_기준400!$CN$27:$EF$27,1,$D37)&lt;=30)+(INDEX(_calc_기준400!$CN$27:$EF$27,1,$E37)&gt;15)*(INDEX(_calc_기준400!$CN$27:$EF$27,1,$E37)&lt;=30)+(INDEX(_calc_기준400!$CN$27:$EF$27,1,$F37)&gt;15)*(INDEX(_calc_기준400!$CN$27:$EF$27,1,$F37)&lt;=30)+(INDEX(_calc_기준400!$CN$27:$EF$27,1,$G37)&gt;15)*(INDEX(_calc_기준400!$CN$27:$EF$27,1,$G37)&lt;=30),"")</f>
        <v>2</v>
      </c>
      <c r="K37" s="43">
        <f>IFERROR((INDEX(_calc_기준400!$CN$27:$EF$27,1,$B37)&gt;30)+(INDEX(_calc_기준400!$CN$27:$EF$27,1,$C37)&gt;30)+(INDEX(_calc_기준400!$CN$27:$EF$27,1,$D37)&gt;30)+(INDEX(_calc_기준400!$CN$27:$EF$27,1,$E37)&gt;30)+(INDEX(_calc_기준400!$CN$27:$EF$27,1,$F37)&gt;30)+(INDEX(_calc_기준400!$CN$27:$EF$27,1,$G37)&gt;30),"")</f>
        <v>2</v>
      </c>
      <c r="L37" s="25">
        <f>IFERROR(MATCH(L$11,_calc_기준400!$CN$27:$EF$27,0),"")</f>
        <v>18</v>
      </c>
      <c r="M37" s="25">
        <f>IFERROR(MATCH(M$11,_calc_기준400!$CN$27:$EF$27,0),"")</f>
        <v>33</v>
      </c>
      <c r="N37" s="25">
        <f>IFERROR(MATCH(N$11,_calc_기준400!$CN$27:$EF$27,0),"")</f>
        <v>45</v>
      </c>
      <c r="O37" s="25">
        <f>IFERROR(MATCH(O$11,_calc_기준400!$CN$27:$EF$27,0),"")</f>
        <v>21</v>
      </c>
      <c r="P37" s="25">
        <f>IFERROR(MATCH(P$11,_calc_기준400!$CN$27:$EF$27,0),"")</f>
        <v>13</v>
      </c>
      <c r="Q37" s="25">
        <f>IFERROR(MATCH(Q$11,_calc_기준400!$CN$27:$EF$27,0),"")</f>
        <v>39</v>
      </c>
      <c r="R37" s="25">
        <f>IFERROR(MATCH(R$11,_calc_기준400!$CN$27:$EF$27,0),"")</f>
        <v>14</v>
      </c>
      <c r="S37" s="25">
        <f>IFERROR(MATCH(S$11,_calc_기준400!$CN$27:$EF$27,0),"")</f>
        <v>22</v>
      </c>
      <c r="T37" s="25">
        <f>IFERROR(MATCH(T$11,_calc_기준400!$CN$27:$EF$27,0),"")</f>
        <v>34</v>
      </c>
      <c r="U37" s="25">
        <f>IFERROR(MATCH(U$11,_calc_기준400!$CN$27:$EF$27,0),"")</f>
        <v>35</v>
      </c>
      <c r="V37" s="25">
        <f>IFERROR(MATCH(V$11,_calc_기준400!$CN$27:$EF$27,0),"")</f>
        <v>30</v>
      </c>
      <c r="W37" s="25">
        <f>IFERROR(MATCH(W$11,_calc_기준400!$CN$27:$EF$27,0),"")</f>
        <v>38</v>
      </c>
      <c r="X37" s="25">
        <f>IFERROR(MATCH(X$11,_calc_기준400!$CN$27:$EF$27,0),"")</f>
        <v>12</v>
      </c>
      <c r="Y37" s="25">
        <f>IFERROR(MATCH(Y$11,_calc_기준400!$CN$27:$EF$27,0),"")</f>
        <v>44</v>
      </c>
      <c r="Z37" s="25">
        <f>IFERROR(MATCH(Z$11,_calc_기준400!$CN$27:$EF$27,0),"")</f>
        <v>29</v>
      </c>
      <c r="AA37" s="25">
        <f>IFERROR(MATCH(AA$11,_calc_기준400!$CN$27:$EF$27,0),"")</f>
        <v>37</v>
      </c>
      <c r="AB37" s="25">
        <f>IFERROR(MATCH(AB$11,_calc_기준400!$CN$27:$EF$27,0),"")</f>
        <v>43</v>
      </c>
      <c r="AC37" s="25">
        <f>IFERROR(MATCH(AC$11,_calc_기준400!$CN$27:$EF$27,0),"")</f>
        <v>26</v>
      </c>
      <c r="AD37" s="25">
        <f>IFERROR(MATCH(AD$11,_calc_기준400!$CN$27:$EF$27,0),"")</f>
        <v>2</v>
      </c>
      <c r="AE37" s="25">
        <f>IFERROR(MATCH(AE$11,_calc_기준400!$CN$27:$EF$27,0),"")</f>
        <v>16</v>
      </c>
      <c r="AF37" s="25">
        <f>IFERROR(MATCH(AF$11,_calc_기준400!$CN$27:$EF$27,0),"")</f>
        <v>32</v>
      </c>
      <c r="AG37" s="25">
        <f>IFERROR(MATCH(AG$11,_calc_기준400!$CN$27:$EF$27,0),"")</f>
        <v>6</v>
      </c>
      <c r="AH37" s="25">
        <f>IFERROR(MATCH(AH$11,_calc_기준400!$CN$27:$EF$27,0),"")</f>
        <v>19</v>
      </c>
      <c r="AI37" s="25">
        <f>IFERROR(MATCH(AI$11,_calc_기준400!$CN$27:$EF$27,0),"")</f>
        <v>3</v>
      </c>
      <c r="AJ37" s="25">
        <f>IFERROR(MATCH(AJ$11,_calc_기준400!$CN$27:$EF$27,0),"")</f>
        <v>7</v>
      </c>
      <c r="AK37" s="25">
        <f>IFERROR(MATCH(AK$11,_calc_기준400!$CN$27:$EF$27,0),"")</f>
        <v>42</v>
      </c>
      <c r="AL37" s="25">
        <f>IFERROR(MATCH(AL$11,_calc_기준400!$CN$27:$EF$27,0),"")</f>
        <v>11</v>
      </c>
      <c r="AM37" s="25">
        <f>IFERROR(MATCH(AM$11,_calc_기준400!$CN$27:$EF$27,0),"")</f>
        <v>36</v>
      </c>
      <c r="AN37" s="25">
        <f>IFERROR(MATCH(AN$11,_calc_기준400!$CN$27:$EF$27,0),"")</f>
        <v>41</v>
      </c>
      <c r="AO37" s="25">
        <f>IFERROR(MATCH(AO$11,_calc_기준400!$CN$27:$EF$27,0),"")</f>
        <v>28</v>
      </c>
      <c r="AP37" s="25">
        <f>IFERROR(MATCH(AP$11,_calc_기준400!$CN$27:$EF$27,0),"")</f>
        <v>20</v>
      </c>
      <c r="AQ37" s="25">
        <f>IFERROR(MATCH(AQ$11,_calc_기준400!$CN$27:$EF$27,0),"")</f>
        <v>25</v>
      </c>
      <c r="AR37" s="25">
        <f>IFERROR(MATCH(AR$11,_calc_기준400!$CN$27:$EF$27,0),"")</f>
        <v>24</v>
      </c>
      <c r="AS37" s="25">
        <f>IFERROR(MATCH(AS$11,_calc_기준400!$CN$27:$EF$27,0),"")</f>
        <v>31</v>
      </c>
      <c r="AT37" s="25">
        <f>IFERROR(MATCH(AT$11,_calc_기준400!$CN$27:$EF$27,0),"")</f>
        <v>4</v>
      </c>
      <c r="AU37" s="25">
        <f>IFERROR(MATCH(AU$11,_calc_기준400!$CN$27:$EF$27,0),"")</f>
        <v>9</v>
      </c>
      <c r="AV37" s="25">
        <f>IFERROR(MATCH(AV$11,_calc_기준400!$CN$27:$EF$27,0),"")</f>
        <v>27</v>
      </c>
      <c r="AW37" s="25">
        <f>IFERROR(MATCH(AW$11,_calc_기준400!$CN$27:$EF$27,0),"")</f>
        <v>10</v>
      </c>
      <c r="AX37" s="25">
        <f>IFERROR(MATCH(AX$11,_calc_기준400!$CN$27:$EF$27,0),"")</f>
        <v>17</v>
      </c>
      <c r="AY37" s="25">
        <f>IFERROR(MATCH(AY$11,_calc_기준400!$CN$27:$EF$27,0),"")</f>
        <v>40</v>
      </c>
      <c r="AZ37" s="25">
        <f>IFERROR(MATCH(AZ$11,_calc_기준400!$CN$27:$EF$27,0),"")</f>
        <v>15</v>
      </c>
      <c r="BA37" s="25">
        <f>IFERROR(MATCH(BA$11,_calc_기준400!$CN$27:$EF$27,0),"")</f>
        <v>23</v>
      </c>
      <c r="BB37" s="25">
        <f>IFERROR(MATCH(BB$11,_calc_기준400!$CN$27:$EF$27,0),"")</f>
        <v>1</v>
      </c>
      <c r="BC37" s="25">
        <f>IFERROR(MATCH(BC$11,_calc_기준400!$CN$27:$EF$27,0),"")</f>
        <v>8</v>
      </c>
      <c r="BD37" s="25">
        <f>IFERROR(MATCH(BD$11,_calc_기준400!$CN$27:$EF$27,0),"")</f>
        <v>5</v>
      </c>
    </row>
    <row r="38" spans="1:56" ht="16.5" customHeight="1">
      <c r="A38" s="57">
        <f t="shared" si="2"/>
        <v>1218</v>
      </c>
      <c r="B38" s="40">
        <f>IFERROR(INDEX(전체당첨내역!$B:$B,MATCH($A38,전체당첨내역!$A:$A,0)),"")</f>
        <v>3</v>
      </c>
      <c r="C38" s="40">
        <f>IFERROR(INDEX(전체당첨내역!$C:$C,MATCH($A38,전체당첨내역!$A:$A,0)),"")</f>
        <v>28</v>
      </c>
      <c r="D38" s="40">
        <f>IFERROR(INDEX(전체당첨내역!$D:$D,MATCH($A38,전체당첨내역!$A:$A,0)),"")</f>
        <v>31</v>
      </c>
      <c r="E38" s="40">
        <f>IFERROR(INDEX(전체당첨내역!$E:$E,MATCH($A38,전체당첨내역!$A:$A,0)),"")</f>
        <v>32</v>
      </c>
      <c r="F38" s="40">
        <f>IFERROR(INDEX(전체당첨내역!$F:$F,MATCH($A38,전체당첨내역!$A:$A,0)),"")</f>
        <v>42</v>
      </c>
      <c r="G38" s="40">
        <f>IFERROR(INDEX(전체당첨내역!$G:$G,MATCH($A38,전체당첨내역!$A:$A,0)),"")</f>
        <v>45</v>
      </c>
      <c r="H38" s="45">
        <f>IFERROR(INDEX(전체당첨내역!$H:$H,MATCH($A38,전체당첨내역!$A:$A,0)),"")</f>
        <v>25</v>
      </c>
      <c r="I38" s="42">
        <f>IFERROR((INDEX(_calc_기준400!$CN$28:$EF$28,1,$B38)&gt;0)*(INDEX(_calc_기준400!$CN$28:$EF$28,1,$B38)&lt;=15)+(INDEX(_calc_기준400!$CN$28:$EF$28,1,$C38)&gt;0)*(INDEX(_calc_기준400!$CN$28:$EF$28,1,$C38)&lt;=15)+(INDEX(_calc_기준400!$CN$28:$EF$28,1,$D38)&gt;0)*(INDEX(_calc_기준400!$CN$28:$EF$28,1,$D38)&lt;=15)+(INDEX(_calc_기준400!$CN$28:$EF$28,1,$E38)&gt;0)*(INDEX(_calc_기준400!$CN$28:$EF$28,1,$E38)&lt;=15)+(INDEX(_calc_기준400!$CN$28:$EF$28,1,$F38)&gt;0)*(INDEX(_calc_기준400!$CN$28:$EF$28,1,$F38)&lt;=15)+(INDEX(_calc_기준400!$CN$28:$EF$28,1,$G38)&gt;0)*(INDEX(_calc_기준400!$CN$28:$EF$28,1,$G38)&lt;=15),"")</f>
        <v>1</v>
      </c>
      <c r="J38" s="40">
        <f>IFERROR((INDEX(_calc_기준400!$CN$28:$EF$28,1,$B38)&gt;15)*(INDEX(_calc_기준400!$CN$28:$EF$28,1,$B38)&lt;=30)+(INDEX(_calc_기준400!$CN$28:$EF$28,1,$C38)&gt;15)*(INDEX(_calc_기준400!$CN$28:$EF$28,1,$C38)&lt;=30)+(INDEX(_calc_기준400!$CN$28:$EF$28,1,$D38)&gt;15)*(INDEX(_calc_기준400!$CN$28:$EF$28,1,$D38)&lt;=30)+(INDEX(_calc_기준400!$CN$28:$EF$28,1,$E38)&gt;15)*(INDEX(_calc_기준400!$CN$28:$EF$28,1,$E38)&lt;=30)+(INDEX(_calc_기준400!$CN$28:$EF$28,1,$F38)&gt;15)*(INDEX(_calc_기준400!$CN$28:$EF$28,1,$F38)&lt;=30)+(INDEX(_calc_기준400!$CN$28:$EF$28,1,$G38)&gt;15)*(INDEX(_calc_기준400!$CN$28:$EF$28,1,$G38)&lt;=30),"")</f>
        <v>5</v>
      </c>
      <c r="K38" s="43">
        <f>IFERROR((INDEX(_calc_기준400!$CN$28:$EF$28,1,$B38)&gt;30)+(INDEX(_calc_기준400!$CN$28:$EF$28,1,$C38)&gt;30)+(INDEX(_calc_기준400!$CN$28:$EF$28,1,$D38)&gt;30)+(INDEX(_calc_기준400!$CN$28:$EF$28,1,$E38)&gt;30)+(INDEX(_calc_기준400!$CN$28:$EF$28,1,$F38)&gt;30)+(INDEX(_calc_기준400!$CN$28:$EF$28,1,$G38)&gt;30),"")</f>
        <v>0</v>
      </c>
      <c r="L38" s="25">
        <f>IFERROR(MATCH(L$11,_calc_기준400!$CN$28:$EF$28,0),"")</f>
        <v>45</v>
      </c>
      <c r="M38" s="25">
        <f>IFERROR(MATCH(M$11,_calc_기준400!$CN$28:$EF$28,0),"")</f>
        <v>18</v>
      </c>
      <c r="N38" s="25">
        <f>IFERROR(MATCH(N$11,_calc_기준400!$CN$28:$EF$28,0),"")</f>
        <v>13</v>
      </c>
      <c r="O38" s="25">
        <f>IFERROR(MATCH(O$11,_calc_기준400!$CN$28:$EF$28,0),"")</f>
        <v>21</v>
      </c>
      <c r="P38" s="25">
        <f>IFERROR(MATCH(P$11,_calc_기준400!$CN$28:$EF$28,0),"")</f>
        <v>14</v>
      </c>
      <c r="Q38" s="25">
        <f>IFERROR(MATCH(Q$11,_calc_기준400!$CN$28:$EF$28,0),"")</f>
        <v>33</v>
      </c>
      <c r="R38" s="25">
        <f>IFERROR(MATCH(R$11,_calc_기준400!$CN$28:$EF$28,0),"")</f>
        <v>39</v>
      </c>
      <c r="S38" s="25">
        <f>IFERROR(MATCH(S$11,_calc_기준400!$CN$28:$EF$28,0),"")</f>
        <v>22</v>
      </c>
      <c r="T38" s="25">
        <f>IFERROR(MATCH(T$11,_calc_기준400!$CN$28:$EF$28,0),"")</f>
        <v>34</v>
      </c>
      <c r="U38" s="25">
        <f>IFERROR(MATCH(U$11,_calc_기준400!$CN$28:$EF$28,0),"")</f>
        <v>35</v>
      </c>
      <c r="V38" s="25">
        <f>IFERROR(MATCH(V$11,_calc_기준400!$CN$28:$EF$28,0),"")</f>
        <v>38</v>
      </c>
      <c r="W38" s="25">
        <f>IFERROR(MATCH(W$11,_calc_기준400!$CN$28:$EF$28,0),"")</f>
        <v>12</v>
      </c>
      <c r="X38" s="25">
        <f>IFERROR(MATCH(X$11,_calc_기준400!$CN$28:$EF$28,0),"")</f>
        <v>29</v>
      </c>
      <c r="Y38" s="25">
        <f>IFERROR(MATCH(Y$11,_calc_기준400!$CN$28:$EF$28,0),"")</f>
        <v>44</v>
      </c>
      <c r="Z38" s="25">
        <f>IFERROR(MATCH(Z$11,_calc_기준400!$CN$28:$EF$28,0),"")</f>
        <v>30</v>
      </c>
      <c r="AA38" s="25">
        <f>IFERROR(MATCH(AA$11,_calc_기준400!$CN$28:$EF$28,0),"")</f>
        <v>43</v>
      </c>
      <c r="AB38" s="25">
        <f>IFERROR(MATCH(AB$11,_calc_기준400!$CN$28:$EF$28,0),"")</f>
        <v>42</v>
      </c>
      <c r="AC38" s="25">
        <f>IFERROR(MATCH(AC$11,_calc_기준400!$CN$28:$EF$28,0),"")</f>
        <v>26</v>
      </c>
      <c r="AD38" s="25">
        <f>IFERROR(MATCH(AD$11,_calc_기준400!$CN$28:$EF$28,0),"")</f>
        <v>28</v>
      </c>
      <c r="AE38" s="25">
        <f>IFERROR(MATCH(AE$11,_calc_기준400!$CN$28:$EF$28,0),"")</f>
        <v>32</v>
      </c>
      <c r="AF38" s="25">
        <f>IFERROR(MATCH(AF$11,_calc_기준400!$CN$28:$EF$28,0),"")</f>
        <v>2</v>
      </c>
      <c r="AG38" s="25">
        <f>IFERROR(MATCH(AG$11,_calc_기준400!$CN$28:$EF$28,0),"")</f>
        <v>16</v>
      </c>
      <c r="AH38" s="25">
        <f>IFERROR(MATCH(AH$11,_calc_기준400!$CN$28:$EF$28,0),"")</f>
        <v>6</v>
      </c>
      <c r="AI38" s="25">
        <f>IFERROR(MATCH(AI$11,_calc_기준400!$CN$28:$EF$28,0),"")</f>
        <v>36</v>
      </c>
      <c r="AJ38" s="25">
        <f>IFERROR(MATCH(AJ$11,_calc_기준400!$CN$28:$EF$28,0),"")</f>
        <v>3</v>
      </c>
      <c r="AK38" s="25">
        <f>IFERROR(MATCH(AK$11,_calc_기준400!$CN$28:$EF$28,0),"")</f>
        <v>7</v>
      </c>
      <c r="AL38" s="25">
        <f>IFERROR(MATCH(AL$11,_calc_기준400!$CN$28:$EF$28,0),"")</f>
        <v>11</v>
      </c>
      <c r="AM38" s="25">
        <f>IFERROR(MATCH(AM$11,_calc_기준400!$CN$28:$EF$28,0),"")</f>
        <v>19</v>
      </c>
      <c r="AN38" s="25">
        <f>IFERROR(MATCH(AN$11,_calc_기준400!$CN$28:$EF$28,0),"")</f>
        <v>31</v>
      </c>
      <c r="AO38" s="25">
        <f>IFERROR(MATCH(AO$11,_calc_기준400!$CN$28:$EF$28,0),"")</f>
        <v>25</v>
      </c>
      <c r="AP38" s="25">
        <f>IFERROR(MATCH(AP$11,_calc_기준400!$CN$28:$EF$28,0),"")</f>
        <v>41</v>
      </c>
      <c r="AQ38" s="25">
        <f>IFERROR(MATCH(AQ$11,_calc_기준400!$CN$28:$EF$28,0),"")</f>
        <v>20</v>
      </c>
      <c r="AR38" s="25">
        <f>IFERROR(MATCH(AR$11,_calc_기준400!$CN$28:$EF$28,0),"")</f>
        <v>37</v>
      </c>
      <c r="AS38" s="25">
        <f>IFERROR(MATCH(AS$11,_calc_기준400!$CN$28:$EF$28,0),"")</f>
        <v>4</v>
      </c>
      <c r="AT38" s="25">
        <f>IFERROR(MATCH(AT$11,_calc_기준400!$CN$28:$EF$28,0),"")</f>
        <v>24</v>
      </c>
      <c r="AU38" s="25">
        <f>IFERROR(MATCH(AU$11,_calc_기준400!$CN$28:$EF$28,0),"")</f>
        <v>40</v>
      </c>
      <c r="AV38" s="25">
        <f>IFERROR(MATCH(AV$11,_calc_기준400!$CN$28:$EF$28,0),"")</f>
        <v>10</v>
      </c>
      <c r="AW38" s="25">
        <f>IFERROR(MATCH(AW$11,_calc_기준400!$CN$28:$EF$28,0),"")</f>
        <v>17</v>
      </c>
      <c r="AX38" s="25">
        <f>IFERROR(MATCH(AX$11,_calc_기준400!$CN$28:$EF$28,0),"")</f>
        <v>27</v>
      </c>
      <c r="AY38" s="25">
        <f>IFERROR(MATCH(AY$11,_calc_기준400!$CN$28:$EF$28,0),"")</f>
        <v>9</v>
      </c>
      <c r="AZ38" s="25">
        <f>IFERROR(MATCH(AZ$11,_calc_기준400!$CN$28:$EF$28,0),"")</f>
        <v>15</v>
      </c>
      <c r="BA38" s="25">
        <f>IFERROR(MATCH(BA$11,_calc_기준400!$CN$28:$EF$28,0),"")</f>
        <v>23</v>
      </c>
      <c r="BB38" s="25">
        <f>IFERROR(MATCH(BB$11,_calc_기준400!$CN$28:$EF$28,0),"")</f>
        <v>1</v>
      </c>
      <c r="BC38" s="25">
        <f>IFERROR(MATCH(BC$11,_calc_기준400!$CN$28:$EF$28,0),"")</f>
        <v>8</v>
      </c>
      <c r="BD38" s="25">
        <f>IFERROR(MATCH(BD$11,_calc_기준400!$CN$28:$EF$28,0),"")</f>
        <v>5</v>
      </c>
    </row>
    <row r="39" spans="1:56" ht="16.5" customHeight="1">
      <c r="A39" s="57">
        <f t="shared" si="2"/>
        <v>1217</v>
      </c>
      <c r="B39" s="40">
        <f>IFERROR(INDEX(전체당첨내역!$B:$B,MATCH($A39,전체당첨내역!$A:$A,0)),"")</f>
        <v>8</v>
      </c>
      <c r="C39" s="40">
        <f>IFERROR(INDEX(전체당첨내역!$C:$C,MATCH($A39,전체당첨내역!$A:$A,0)),"")</f>
        <v>10</v>
      </c>
      <c r="D39" s="40">
        <f>IFERROR(INDEX(전체당첨내역!$D:$D,MATCH($A39,전체당첨내역!$A:$A,0)),"")</f>
        <v>15</v>
      </c>
      <c r="E39" s="40">
        <f>IFERROR(INDEX(전체당첨내역!$E:$E,MATCH($A39,전체당첨내역!$A:$A,0)),"")</f>
        <v>20</v>
      </c>
      <c r="F39" s="40">
        <f>IFERROR(INDEX(전체당첨내역!$F:$F,MATCH($A39,전체당첨내역!$A:$A,0)),"")</f>
        <v>29</v>
      </c>
      <c r="G39" s="40">
        <f>IFERROR(INDEX(전체당첨내역!$G:$G,MATCH($A39,전체당첨내역!$A:$A,0)),"")</f>
        <v>31</v>
      </c>
      <c r="H39" s="45">
        <f>IFERROR(INDEX(전체당첨내역!$H:$H,MATCH($A39,전체당첨내역!$A:$A,0)),"")</f>
        <v>41</v>
      </c>
      <c r="I39" s="42">
        <f>IFERROR((INDEX(_calc_기준400!$CN$29:$EF$29,1,$B39)&gt;0)*(INDEX(_calc_기준400!$CN$29:$EF$29,1,$B39)&lt;=15)+(INDEX(_calc_기준400!$CN$29:$EF$29,1,$C39)&gt;0)*(INDEX(_calc_기준400!$CN$29:$EF$29,1,$C39)&lt;=15)+(INDEX(_calc_기준400!$CN$29:$EF$29,1,$D39)&gt;0)*(INDEX(_calc_기준400!$CN$29:$EF$29,1,$D39)&lt;=15)+(INDEX(_calc_기준400!$CN$29:$EF$29,1,$E39)&gt;0)*(INDEX(_calc_기준400!$CN$29:$EF$29,1,$E39)&lt;=15)+(INDEX(_calc_기준400!$CN$29:$EF$29,1,$F39)&gt;0)*(INDEX(_calc_기준400!$CN$29:$EF$29,1,$F39)&lt;=15)+(INDEX(_calc_기준400!$CN$29:$EF$29,1,$G39)&gt;0)*(INDEX(_calc_기준400!$CN$29:$EF$29,1,$G39)&lt;=15),"")</f>
        <v>1</v>
      </c>
      <c r="J39" s="40">
        <f>IFERROR((INDEX(_calc_기준400!$CN$29:$EF$29,1,$B39)&gt;15)*(INDEX(_calc_기준400!$CN$29:$EF$29,1,$B39)&lt;=30)+(INDEX(_calc_기준400!$CN$29:$EF$29,1,$C39)&gt;15)*(INDEX(_calc_기준400!$CN$29:$EF$29,1,$C39)&lt;=30)+(INDEX(_calc_기준400!$CN$29:$EF$29,1,$D39)&gt;15)*(INDEX(_calc_기준400!$CN$29:$EF$29,1,$D39)&lt;=30)+(INDEX(_calc_기준400!$CN$29:$EF$29,1,$E39)&gt;15)*(INDEX(_calc_기준400!$CN$29:$EF$29,1,$E39)&lt;=30)+(INDEX(_calc_기준400!$CN$29:$EF$29,1,$F39)&gt;15)*(INDEX(_calc_기준400!$CN$29:$EF$29,1,$F39)&lt;=30)+(INDEX(_calc_기준400!$CN$29:$EF$29,1,$G39)&gt;15)*(INDEX(_calc_기준400!$CN$29:$EF$29,1,$G39)&lt;=30),"")</f>
        <v>1</v>
      </c>
      <c r="K39" s="43">
        <f>IFERROR((INDEX(_calc_기준400!$CN$29:$EF$29,1,$B39)&gt;30)+(INDEX(_calc_기준400!$CN$29:$EF$29,1,$C39)&gt;30)+(INDEX(_calc_기준400!$CN$29:$EF$29,1,$D39)&gt;30)+(INDEX(_calc_기준400!$CN$29:$EF$29,1,$E39)&gt;30)+(INDEX(_calc_기준400!$CN$29:$EF$29,1,$F39)&gt;30)+(INDEX(_calc_기준400!$CN$29:$EF$29,1,$G39)&gt;30),"")</f>
        <v>4</v>
      </c>
      <c r="L39" s="25">
        <f>IFERROR(MATCH(L$11,_calc_기준400!$CN$29:$EF$29,0),"")</f>
        <v>45</v>
      </c>
      <c r="M39" s="25">
        <f>IFERROR(MATCH(M$11,_calc_기준400!$CN$29:$EF$29,0),"")</f>
        <v>18</v>
      </c>
      <c r="N39" s="25">
        <f>IFERROR(MATCH(N$11,_calc_기준400!$CN$29:$EF$29,0),"")</f>
        <v>13</v>
      </c>
      <c r="O39" s="25">
        <f>IFERROR(MATCH(O$11,_calc_기준400!$CN$29:$EF$29,0),"")</f>
        <v>14</v>
      </c>
      <c r="P39" s="25">
        <f>IFERROR(MATCH(P$11,_calc_기준400!$CN$29:$EF$29,0),"")</f>
        <v>21</v>
      </c>
      <c r="Q39" s="25">
        <f>IFERROR(MATCH(Q$11,_calc_기준400!$CN$29:$EF$29,0),"")</f>
        <v>33</v>
      </c>
      <c r="R39" s="25">
        <f>IFERROR(MATCH(R$11,_calc_기준400!$CN$29:$EF$29,0),"")</f>
        <v>22</v>
      </c>
      <c r="S39" s="25">
        <f>IFERROR(MATCH(S$11,_calc_기준400!$CN$29:$EF$29,0),"")</f>
        <v>34</v>
      </c>
      <c r="T39" s="25">
        <f>IFERROR(MATCH(T$11,_calc_기준400!$CN$29:$EF$29,0),"")</f>
        <v>38</v>
      </c>
      <c r="U39" s="25">
        <f>IFERROR(MATCH(U$11,_calc_기준400!$CN$29:$EF$29,0),"")</f>
        <v>29</v>
      </c>
      <c r="V39" s="25">
        <f>IFERROR(MATCH(V$11,_calc_기준400!$CN$29:$EF$29,0),"")</f>
        <v>39</v>
      </c>
      <c r="W39" s="25">
        <f>IFERROR(MATCH(W$11,_calc_기준400!$CN$29:$EF$29,0),"")</f>
        <v>12</v>
      </c>
      <c r="X39" s="25">
        <f>IFERROR(MATCH(X$11,_calc_기준400!$CN$29:$EF$29,0),"")</f>
        <v>44</v>
      </c>
      <c r="Y39" s="25">
        <f>IFERROR(MATCH(Y$11,_calc_기준400!$CN$29:$EF$29,0),"")</f>
        <v>30</v>
      </c>
      <c r="Z39" s="25">
        <f>IFERROR(MATCH(Z$11,_calc_기준400!$CN$29:$EF$29,0),"")</f>
        <v>35</v>
      </c>
      <c r="AA39" s="25">
        <f>IFERROR(MATCH(AA$11,_calc_기준400!$CN$29:$EF$29,0),"")</f>
        <v>43</v>
      </c>
      <c r="AB39" s="25">
        <f>IFERROR(MATCH(AB$11,_calc_기준400!$CN$29:$EF$29,0),"")</f>
        <v>26</v>
      </c>
      <c r="AC39" s="25">
        <f>IFERROR(MATCH(AC$11,_calc_기준400!$CN$29:$EF$29,0),"")</f>
        <v>28</v>
      </c>
      <c r="AD39" s="25">
        <f>IFERROR(MATCH(AD$11,_calc_기준400!$CN$29:$EF$29,0),"")</f>
        <v>32</v>
      </c>
      <c r="AE39" s="25">
        <f>IFERROR(MATCH(AE$11,_calc_기준400!$CN$29:$EF$29,0),"")</f>
        <v>16</v>
      </c>
      <c r="AF39" s="25">
        <f>IFERROR(MATCH(AF$11,_calc_기준400!$CN$29:$EF$29,0),"")</f>
        <v>2</v>
      </c>
      <c r="AG39" s="25">
        <f>IFERROR(MATCH(AG$11,_calc_기준400!$CN$29:$EF$29,0),"")</f>
        <v>6</v>
      </c>
      <c r="AH39" s="25">
        <f>IFERROR(MATCH(AH$11,_calc_기준400!$CN$29:$EF$29,0),"")</f>
        <v>42</v>
      </c>
      <c r="AI39" s="25">
        <f>IFERROR(MATCH(AI$11,_calc_기준400!$CN$29:$EF$29,0),"")</f>
        <v>19</v>
      </c>
      <c r="AJ39" s="25">
        <f>IFERROR(MATCH(AJ$11,_calc_기준400!$CN$29:$EF$29,0),"")</f>
        <v>36</v>
      </c>
      <c r="AK39" s="25">
        <f>IFERROR(MATCH(AK$11,_calc_기준400!$CN$29:$EF$29,0),"")</f>
        <v>7</v>
      </c>
      <c r="AL39" s="25">
        <f>IFERROR(MATCH(AL$11,_calc_기준400!$CN$29:$EF$29,0),"")</f>
        <v>3</v>
      </c>
      <c r="AM39" s="25">
        <f>IFERROR(MATCH(AM$11,_calc_기준400!$CN$29:$EF$29,0),"")</f>
        <v>11</v>
      </c>
      <c r="AN39" s="25">
        <f>IFERROR(MATCH(AN$11,_calc_기준400!$CN$29:$EF$29,0),"")</f>
        <v>37</v>
      </c>
      <c r="AO39" s="25">
        <f>IFERROR(MATCH(AO$11,_calc_기준400!$CN$29:$EF$29,0),"")</f>
        <v>20</v>
      </c>
      <c r="AP39" s="25">
        <f>IFERROR(MATCH(AP$11,_calc_기준400!$CN$29:$EF$29,0),"")</f>
        <v>25</v>
      </c>
      <c r="AQ39" s="25">
        <f>IFERROR(MATCH(AQ$11,_calc_기준400!$CN$29:$EF$29,0),"")</f>
        <v>31</v>
      </c>
      <c r="AR39" s="25">
        <f>IFERROR(MATCH(AR$11,_calc_기준400!$CN$29:$EF$29,0),"")</f>
        <v>4</v>
      </c>
      <c r="AS39" s="25">
        <f>IFERROR(MATCH(AS$11,_calc_기준400!$CN$29:$EF$29,0),"")</f>
        <v>10</v>
      </c>
      <c r="AT39" s="25">
        <f>IFERROR(MATCH(AT$11,_calc_기준400!$CN$29:$EF$29,0),"")</f>
        <v>41</v>
      </c>
      <c r="AU39" s="25">
        <f>IFERROR(MATCH(AU$11,_calc_기준400!$CN$29:$EF$29,0),"")</f>
        <v>15</v>
      </c>
      <c r="AV39" s="25">
        <f>IFERROR(MATCH(AV$11,_calc_기준400!$CN$29:$EF$29,0),"")</f>
        <v>24</v>
      </c>
      <c r="AW39" s="25">
        <f>IFERROR(MATCH(AW$11,_calc_기준400!$CN$29:$EF$29,0),"")</f>
        <v>17</v>
      </c>
      <c r="AX39" s="25">
        <f>IFERROR(MATCH(AX$11,_calc_기준400!$CN$29:$EF$29,0),"")</f>
        <v>9</v>
      </c>
      <c r="AY39" s="25">
        <f>IFERROR(MATCH(AY$11,_calc_기준400!$CN$29:$EF$29,0),"")</f>
        <v>27</v>
      </c>
      <c r="AZ39" s="25">
        <f>IFERROR(MATCH(AZ$11,_calc_기준400!$CN$29:$EF$29,0),"")</f>
        <v>40</v>
      </c>
      <c r="BA39" s="25">
        <f>IFERROR(MATCH(BA$11,_calc_기준400!$CN$29:$EF$29,0),"")</f>
        <v>1</v>
      </c>
      <c r="BB39" s="25">
        <f>IFERROR(MATCH(BB$11,_calc_기준400!$CN$29:$EF$29,0),"")</f>
        <v>23</v>
      </c>
      <c r="BC39" s="25">
        <f>IFERROR(MATCH(BC$11,_calc_기준400!$CN$29:$EF$29,0),"")</f>
        <v>8</v>
      </c>
      <c r="BD39" s="25">
        <f>IFERROR(MATCH(BD$11,_calc_기준400!$CN$29:$EF$29,0),"")</f>
        <v>5</v>
      </c>
    </row>
    <row r="40" spans="1:56" ht="16.5" customHeight="1">
      <c r="A40" s="57">
        <f t="shared" si="2"/>
        <v>1216</v>
      </c>
      <c r="B40" s="40">
        <f>IFERROR(INDEX(전체당첨내역!$B:$B,MATCH($A40,전체당첨내역!$A:$A,0)),"")</f>
        <v>3</v>
      </c>
      <c r="C40" s="40">
        <f>IFERROR(INDEX(전체당첨내역!$C:$C,MATCH($A40,전체당첨내역!$A:$A,0)),"")</f>
        <v>10</v>
      </c>
      <c r="D40" s="40">
        <f>IFERROR(INDEX(전체당첨내역!$D:$D,MATCH($A40,전체당첨내역!$A:$A,0)),"")</f>
        <v>14</v>
      </c>
      <c r="E40" s="40">
        <f>IFERROR(INDEX(전체당첨내역!$E:$E,MATCH($A40,전체당첨내역!$A:$A,0)),"")</f>
        <v>15</v>
      </c>
      <c r="F40" s="40">
        <f>IFERROR(INDEX(전체당첨내역!$F:$F,MATCH($A40,전체당첨내역!$A:$A,0)),"")</f>
        <v>23</v>
      </c>
      <c r="G40" s="40">
        <f>IFERROR(INDEX(전체당첨내역!$G:$G,MATCH($A40,전체당첨내역!$A:$A,0)),"")</f>
        <v>24</v>
      </c>
      <c r="H40" s="45">
        <f>IFERROR(INDEX(전체당첨내역!$H:$H,MATCH($A40,전체당첨내역!$A:$A,0)),"")</f>
        <v>25</v>
      </c>
      <c r="I40" s="42">
        <f>IFERROR((INDEX(_calc_기준400!$CN$30:$EF$30,1,$B40)&gt;0)*(INDEX(_calc_기준400!$CN$30:$EF$30,1,$B40)&lt;=15)+(INDEX(_calc_기준400!$CN$30:$EF$30,1,$C40)&gt;0)*(INDEX(_calc_기준400!$CN$30:$EF$30,1,$C40)&lt;=15)+(INDEX(_calc_기준400!$CN$30:$EF$30,1,$D40)&gt;0)*(INDEX(_calc_기준400!$CN$30:$EF$30,1,$D40)&lt;=15)+(INDEX(_calc_기준400!$CN$30:$EF$30,1,$E40)&gt;0)*(INDEX(_calc_기준400!$CN$30:$EF$30,1,$E40)&lt;=15)+(INDEX(_calc_기준400!$CN$30:$EF$30,1,$F40)&gt;0)*(INDEX(_calc_기준400!$CN$30:$EF$30,1,$F40)&lt;=15)+(INDEX(_calc_기준400!$CN$30:$EF$30,1,$G40)&gt;0)*(INDEX(_calc_기준400!$CN$30:$EF$30,1,$G40)&lt;=15),"")</f>
        <v>1</v>
      </c>
      <c r="J40" s="40">
        <f>IFERROR((INDEX(_calc_기준400!$CN$30:$EF$30,1,$B40)&gt;15)*(INDEX(_calc_기준400!$CN$30:$EF$30,1,$B40)&lt;=30)+(INDEX(_calc_기준400!$CN$30:$EF$30,1,$C40)&gt;15)*(INDEX(_calc_기준400!$CN$30:$EF$30,1,$C40)&lt;=30)+(INDEX(_calc_기준400!$CN$30:$EF$30,1,$D40)&gt;15)*(INDEX(_calc_기준400!$CN$30:$EF$30,1,$D40)&lt;=30)+(INDEX(_calc_기준400!$CN$30:$EF$30,1,$E40)&gt;15)*(INDEX(_calc_기준400!$CN$30:$EF$30,1,$E40)&lt;=30)+(INDEX(_calc_기준400!$CN$30:$EF$30,1,$F40)&gt;15)*(INDEX(_calc_기준400!$CN$30:$EF$30,1,$F40)&lt;=30)+(INDEX(_calc_기준400!$CN$30:$EF$30,1,$G40)&gt;15)*(INDEX(_calc_기준400!$CN$30:$EF$30,1,$G40)&lt;=30),"")</f>
        <v>1</v>
      </c>
      <c r="K40" s="43">
        <f>IFERROR((INDEX(_calc_기준400!$CN$30:$EF$30,1,$B40)&gt;30)+(INDEX(_calc_기준400!$CN$30:$EF$30,1,$C40)&gt;30)+(INDEX(_calc_기준400!$CN$30:$EF$30,1,$D40)&gt;30)+(INDEX(_calc_기준400!$CN$30:$EF$30,1,$E40)&gt;30)+(INDEX(_calc_기준400!$CN$30:$EF$30,1,$F40)&gt;30)+(INDEX(_calc_기준400!$CN$30:$EF$30,1,$G40)&gt;30),"")</f>
        <v>4</v>
      </c>
      <c r="L40" s="25">
        <f>IFERROR(MATCH(L$11,_calc_기준400!$CN$30:$EF$30,0),"")</f>
        <v>18</v>
      </c>
      <c r="M40" s="25">
        <f>IFERROR(MATCH(M$11,_calc_기준400!$CN$30:$EF$30,0),"")</f>
        <v>45</v>
      </c>
      <c r="N40" s="25">
        <f>IFERROR(MATCH(N$11,_calc_기준400!$CN$30:$EF$30,0),"")</f>
        <v>13</v>
      </c>
      <c r="O40" s="25">
        <f>IFERROR(MATCH(O$11,_calc_기준400!$CN$30:$EF$30,0),"")</f>
        <v>21</v>
      </c>
      <c r="P40" s="25">
        <f>IFERROR(MATCH(P$11,_calc_기준400!$CN$30:$EF$30,0),"")</f>
        <v>33</v>
      </c>
      <c r="Q40" s="25">
        <f>IFERROR(MATCH(Q$11,_calc_기준400!$CN$30:$EF$30,0),"")</f>
        <v>22</v>
      </c>
      <c r="R40" s="25">
        <f>IFERROR(MATCH(R$11,_calc_기준400!$CN$30:$EF$30,0),"")</f>
        <v>14</v>
      </c>
      <c r="S40" s="25">
        <f>IFERROR(MATCH(S$11,_calc_기준400!$CN$30:$EF$30,0),"")</f>
        <v>34</v>
      </c>
      <c r="T40" s="25">
        <f>IFERROR(MATCH(T$11,_calc_기준400!$CN$30:$EF$30,0),"")</f>
        <v>38</v>
      </c>
      <c r="U40" s="25">
        <f>IFERROR(MATCH(U$11,_calc_기준400!$CN$30:$EF$30,0),"")</f>
        <v>39</v>
      </c>
      <c r="V40" s="25">
        <f>IFERROR(MATCH(V$11,_calc_기준400!$CN$30:$EF$30,0),"")</f>
        <v>12</v>
      </c>
      <c r="W40" s="25">
        <f>IFERROR(MATCH(W$11,_calc_기준400!$CN$30:$EF$30,0),"")</f>
        <v>29</v>
      </c>
      <c r="X40" s="25">
        <f>IFERROR(MATCH(X$11,_calc_기준400!$CN$30:$EF$30,0),"")</f>
        <v>44</v>
      </c>
      <c r="Y40" s="25">
        <f>IFERROR(MATCH(Y$11,_calc_기준400!$CN$30:$EF$30,0),"")</f>
        <v>30</v>
      </c>
      <c r="Z40" s="25">
        <f>IFERROR(MATCH(Z$11,_calc_기준400!$CN$30:$EF$30,0),"")</f>
        <v>35</v>
      </c>
      <c r="AA40" s="25">
        <f>IFERROR(MATCH(AA$11,_calc_기준400!$CN$30:$EF$30,0),"")</f>
        <v>43</v>
      </c>
      <c r="AB40" s="25">
        <f>IFERROR(MATCH(AB$11,_calc_기준400!$CN$30:$EF$30,0),"")</f>
        <v>19</v>
      </c>
      <c r="AC40" s="25">
        <f>IFERROR(MATCH(AC$11,_calc_기준400!$CN$30:$EF$30,0),"")</f>
        <v>26</v>
      </c>
      <c r="AD40" s="25">
        <f>IFERROR(MATCH(AD$11,_calc_기준400!$CN$30:$EF$30,0),"")</f>
        <v>28</v>
      </c>
      <c r="AE40" s="25">
        <f>IFERROR(MATCH(AE$11,_calc_기준400!$CN$30:$EF$30,0),"")</f>
        <v>32</v>
      </c>
      <c r="AF40" s="25">
        <f>IFERROR(MATCH(AF$11,_calc_기준400!$CN$30:$EF$30,0),"")</f>
        <v>16</v>
      </c>
      <c r="AG40" s="25">
        <f>IFERROR(MATCH(AG$11,_calc_기준400!$CN$30:$EF$30,0),"")</f>
        <v>2</v>
      </c>
      <c r="AH40" s="25">
        <f>IFERROR(MATCH(AH$11,_calc_기준400!$CN$30:$EF$30,0),"")</f>
        <v>6</v>
      </c>
      <c r="AI40" s="25">
        <f>IFERROR(MATCH(AI$11,_calc_기준400!$CN$30:$EF$30,0),"")</f>
        <v>36</v>
      </c>
      <c r="AJ40" s="25">
        <f>IFERROR(MATCH(AJ$11,_calc_기준400!$CN$30:$EF$30,0),"")</f>
        <v>31</v>
      </c>
      <c r="AK40" s="25">
        <f>IFERROR(MATCH(AK$11,_calc_기준400!$CN$30:$EF$30,0),"")</f>
        <v>7</v>
      </c>
      <c r="AL40" s="25">
        <f>IFERROR(MATCH(AL$11,_calc_기준400!$CN$30:$EF$30,0),"")</f>
        <v>11</v>
      </c>
      <c r="AM40" s="25">
        <f>IFERROR(MATCH(AM$11,_calc_기준400!$CN$30:$EF$30,0),"")</f>
        <v>3</v>
      </c>
      <c r="AN40" s="25">
        <f>IFERROR(MATCH(AN$11,_calc_기준400!$CN$30:$EF$30,0),"")</f>
        <v>20</v>
      </c>
      <c r="AO40" s="25">
        <f>IFERROR(MATCH(AO$11,_calc_기준400!$CN$30:$EF$30,0),"")</f>
        <v>42</v>
      </c>
      <c r="AP40" s="25">
        <f>IFERROR(MATCH(AP$11,_calc_기준400!$CN$30:$EF$30,0),"")</f>
        <v>37</v>
      </c>
      <c r="AQ40" s="25">
        <f>IFERROR(MATCH(AQ$11,_calc_기준400!$CN$30:$EF$30,0),"")</f>
        <v>10</v>
      </c>
      <c r="AR40" s="25">
        <f>IFERROR(MATCH(AR$11,_calc_기준400!$CN$30:$EF$30,0),"")</f>
        <v>41</v>
      </c>
      <c r="AS40" s="25">
        <f>IFERROR(MATCH(AS$11,_calc_기준400!$CN$30:$EF$30,0),"")</f>
        <v>4</v>
      </c>
      <c r="AT40" s="25">
        <f>IFERROR(MATCH(AT$11,_calc_기준400!$CN$30:$EF$30,0),"")</f>
        <v>15</v>
      </c>
      <c r="AU40" s="25">
        <f>IFERROR(MATCH(AU$11,_calc_기준400!$CN$30:$EF$30,0),"")</f>
        <v>25</v>
      </c>
      <c r="AV40" s="25">
        <f>IFERROR(MATCH(AV$11,_calc_기준400!$CN$30:$EF$30,0),"")</f>
        <v>24</v>
      </c>
      <c r="AW40" s="25">
        <f>IFERROR(MATCH(AW$11,_calc_기준400!$CN$30:$EF$30,0),"")</f>
        <v>17</v>
      </c>
      <c r="AX40" s="25">
        <f>IFERROR(MATCH(AX$11,_calc_기준400!$CN$30:$EF$30,0),"")</f>
        <v>27</v>
      </c>
      <c r="AY40" s="25">
        <f>IFERROR(MATCH(AY$11,_calc_기준400!$CN$30:$EF$30,0),"")</f>
        <v>9</v>
      </c>
      <c r="AZ40" s="25">
        <f>IFERROR(MATCH(AZ$11,_calc_기준400!$CN$30:$EF$30,0),"")</f>
        <v>40</v>
      </c>
      <c r="BA40" s="25">
        <f>IFERROR(MATCH(BA$11,_calc_기준400!$CN$30:$EF$30,0),"")</f>
        <v>1</v>
      </c>
      <c r="BB40" s="25">
        <f>IFERROR(MATCH(BB$11,_calc_기준400!$CN$30:$EF$30,0),"")</f>
        <v>23</v>
      </c>
      <c r="BC40" s="25">
        <f>IFERROR(MATCH(BC$11,_calc_기준400!$CN$30:$EF$30,0),"")</f>
        <v>8</v>
      </c>
      <c r="BD40" s="25">
        <f>IFERROR(MATCH(BD$11,_calc_기준400!$CN$30:$EF$30,0),"")</f>
        <v>5</v>
      </c>
    </row>
    <row r="41" spans="1:56" ht="16.5" customHeight="1">
      <c r="A41" s="57">
        <f t="shared" si="2"/>
        <v>1215</v>
      </c>
      <c r="B41" s="40">
        <f>IFERROR(INDEX(전체당첨내역!$B:$B,MATCH($A41,전체당첨내역!$A:$A,0)),"")</f>
        <v>13</v>
      </c>
      <c r="C41" s="40">
        <f>IFERROR(INDEX(전체당첨내역!$C:$C,MATCH($A41,전체당첨내역!$A:$A,0)),"")</f>
        <v>15</v>
      </c>
      <c r="D41" s="40">
        <f>IFERROR(INDEX(전체당첨내역!$D:$D,MATCH($A41,전체당첨내역!$A:$A,0)),"")</f>
        <v>19</v>
      </c>
      <c r="E41" s="40">
        <f>IFERROR(INDEX(전체당첨내역!$E:$E,MATCH($A41,전체당첨내역!$A:$A,0)),"")</f>
        <v>21</v>
      </c>
      <c r="F41" s="40">
        <f>IFERROR(INDEX(전체당첨내역!$F:$F,MATCH($A41,전체당첨내역!$A:$A,0)),"")</f>
        <v>44</v>
      </c>
      <c r="G41" s="40">
        <f>IFERROR(INDEX(전체당첨내역!$G:$G,MATCH($A41,전체당첨내역!$A:$A,0)),"")</f>
        <v>45</v>
      </c>
      <c r="H41" s="45">
        <f>IFERROR(INDEX(전체당첨내역!$H:$H,MATCH($A41,전체당첨내역!$A:$A,0)),"")</f>
        <v>39</v>
      </c>
      <c r="I41" s="42">
        <f>IFERROR((INDEX(_calc_기준400!$CN$31:$EF$31,1,$B41)&gt;0)*(INDEX(_calc_기준400!$CN$31:$EF$31,1,$B41)&lt;=15)+(INDEX(_calc_기준400!$CN$31:$EF$31,1,$C41)&gt;0)*(INDEX(_calc_기준400!$CN$31:$EF$31,1,$C41)&lt;=15)+(INDEX(_calc_기준400!$CN$31:$EF$31,1,$D41)&gt;0)*(INDEX(_calc_기준400!$CN$31:$EF$31,1,$D41)&lt;=15)+(INDEX(_calc_기준400!$CN$31:$EF$31,1,$E41)&gt;0)*(INDEX(_calc_기준400!$CN$31:$EF$31,1,$E41)&lt;=15)+(INDEX(_calc_기준400!$CN$31:$EF$31,1,$F41)&gt;0)*(INDEX(_calc_기준400!$CN$31:$EF$31,1,$F41)&lt;=15)+(INDEX(_calc_기준400!$CN$31:$EF$31,1,$G41)&gt;0)*(INDEX(_calc_기준400!$CN$31:$EF$31,1,$G41)&lt;=15),"")</f>
        <v>5</v>
      </c>
      <c r="J41" s="40">
        <f>IFERROR((INDEX(_calc_기준400!$CN$31:$EF$31,1,$B41)&gt;15)*(INDEX(_calc_기준400!$CN$31:$EF$31,1,$B41)&lt;=30)+(INDEX(_calc_기준400!$CN$31:$EF$31,1,$C41)&gt;15)*(INDEX(_calc_기준400!$CN$31:$EF$31,1,$C41)&lt;=30)+(INDEX(_calc_기준400!$CN$31:$EF$31,1,$D41)&gt;15)*(INDEX(_calc_기준400!$CN$31:$EF$31,1,$D41)&lt;=30)+(INDEX(_calc_기준400!$CN$31:$EF$31,1,$E41)&gt;15)*(INDEX(_calc_기준400!$CN$31:$EF$31,1,$E41)&lt;=30)+(INDEX(_calc_기준400!$CN$31:$EF$31,1,$F41)&gt;15)*(INDEX(_calc_기준400!$CN$31:$EF$31,1,$F41)&lt;=30)+(INDEX(_calc_기준400!$CN$31:$EF$31,1,$G41)&gt;15)*(INDEX(_calc_기준400!$CN$31:$EF$31,1,$G41)&lt;=30),"")</f>
        <v>1</v>
      </c>
      <c r="K41" s="43">
        <f>IFERROR((INDEX(_calc_기준400!$CN$31:$EF$31,1,$B41)&gt;30)+(INDEX(_calc_기준400!$CN$31:$EF$31,1,$C41)&gt;30)+(INDEX(_calc_기준400!$CN$31:$EF$31,1,$D41)&gt;30)+(INDEX(_calc_기준400!$CN$31:$EF$31,1,$E41)&gt;30)+(INDEX(_calc_기준400!$CN$31:$EF$31,1,$F41)&gt;30)+(INDEX(_calc_기준400!$CN$31:$EF$31,1,$G41)&gt;30),"")</f>
        <v>0</v>
      </c>
      <c r="L41" s="25">
        <f>IFERROR(MATCH(L$11,_calc_기준400!$CN$31:$EF$31,0),"")</f>
        <v>18</v>
      </c>
      <c r="M41" s="25">
        <f>IFERROR(MATCH(M$11,_calc_기준400!$CN$31:$EF$31,0),"")</f>
        <v>13</v>
      </c>
      <c r="N41" s="25">
        <f>IFERROR(MATCH(N$11,_calc_기준400!$CN$31:$EF$31,0),"")</f>
        <v>45</v>
      </c>
      <c r="O41" s="25">
        <f>IFERROR(MATCH(O$11,_calc_기준400!$CN$31:$EF$31,0),"")</f>
        <v>21</v>
      </c>
      <c r="P41" s="25">
        <f>IFERROR(MATCH(P$11,_calc_기준400!$CN$31:$EF$31,0),"")</f>
        <v>33</v>
      </c>
      <c r="Q41" s="25">
        <f>IFERROR(MATCH(Q$11,_calc_기준400!$CN$31:$EF$31,0),"")</f>
        <v>22</v>
      </c>
      <c r="R41" s="25">
        <f>IFERROR(MATCH(R$11,_calc_기준400!$CN$31:$EF$31,0),"")</f>
        <v>14</v>
      </c>
      <c r="S41" s="25">
        <f>IFERROR(MATCH(S$11,_calc_기준400!$CN$31:$EF$31,0),"")</f>
        <v>34</v>
      </c>
      <c r="T41" s="25">
        <f>IFERROR(MATCH(T$11,_calc_기준400!$CN$31:$EF$31,0),"")</f>
        <v>39</v>
      </c>
      <c r="U41" s="25">
        <f>IFERROR(MATCH(U$11,_calc_기준400!$CN$31:$EF$31,0),"")</f>
        <v>12</v>
      </c>
      <c r="V41" s="25">
        <f>IFERROR(MATCH(V$11,_calc_기준400!$CN$31:$EF$31,0),"")</f>
        <v>44</v>
      </c>
      <c r="W41" s="25">
        <f>IFERROR(MATCH(W$11,_calc_기준400!$CN$31:$EF$31,0),"")</f>
        <v>19</v>
      </c>
      <c r="X41" s="25">
        <f>IFERROR(MATCH(X$11,_calc_기준400!$CN$31:$EF$31,0),"")</f>
        <v>30</v>
      </c>
      <c r="Y41" s="25">
        <f>IFERROR(MATCH(Y$11,_calc_기준400!$CN$31:$EF$31,0),"")</f>
        <v>35</v>
      </c>
      <c r="Z41" s="25">
        <f>IFERROR(MATCH(Z$11,_calc_기준400!$CN$31:$EF$31,0),"")</f>
        <v>38</v>
      </c>
      <c r="AA41" s="25">
        <f>IFERROR(MATCH(AA$11,_calc_기준400!$CN$31:$EF$31,0),"")</f>
        <v>43</v>
      </c>
      <c r="AB41" s="25">
        <f>IFERROR(MATCH(AB$11,_calc_기준400!$CN$31:$EF$31,0),"")</f>
        <v>26</v>
      </c>
      <c r="AC41" s="25">
        <f>IFERROR(MATCH(AC$11,_calc_기준400!$CN$31:$EF$31,0),"")</f>
        <v>32</v>
      </c>
      <c r="AD41" s="25">
        <f>IFERROR(MATCH(AD$11,_calc_기준400!$CN$31:$EF$31,0),"")</f>
        <v>28</v>
      </c>
      <c r="AE41" s="25">
        <f>IFERROR(MATCH(AE$11,_calc_기준400!$CN$31:$EF$31,0),"")</f>
        <v>29</v>
      </c>
      <c r="AF41" s="25">
        <f>IFERROR(MATCH(AF$11,_calc_기준400!$CN$31:$EF$31,0),"")</f>
        <v>15</v>
      </c>
      <c r="AG41" s="25">
        <f>IFERROR(MATCH(AG$11,_calc_기준400!$CN$31:$EF$31,0),"")</f>
        <v>16</v>
      </c>
      <c r="AH41" s="25">
        <f>IFERROR(MATCH(AH$11,_calc_기준400!$CN$31:$EF$31,0),"")</f>
        <v>36</v>
      </c>
      <c r="AI41" s="25">
        <f>IFERROR(MATCH(AI$11,_calc_기준400!$CN$31:$EF$31,0),"")</f>
        <v>2</v>
      </c>
      <c r="AJ41" s="25">
        <f>IFERROR(MATCH(AJ$11,_calc_기준400!$CN$31:$EF$31,0),"")</f>
        <v>31</v>
      </c>
      <c r="AK41" s="25">
        <f>IFERROR(MATCH(AK$11,_calc_기준400!$CN$31:$EF$31,0),"")</f>
        <v>3</v>
      </c>
      <c r="AL41" s="25">
        <f>IFERROR(MATCH(AL$11,_calc_기준400!$CN$31:$EF$31,0),"")</f>
        <v>37</v>
      </c>
      <c r="AM41" s="25">
        <f>IFERROR(MATCH(AM$11,_calc_기준400!$CN$31:$EF$31,0),"")</f>
        <v>11</v>
      </c>
      <c r="AN41" s="25">
        <f>IFERROR(MATCH(AN$11,_calc_기준400!$CN$31:$EF$31,0),"")</f>
        <v>20</v>
      </c>
      <c r="AO41" s="25">
        <f>IFERROR(MATCH(AO$11,_calc_기준400!$CN$31:$EF$31,0),"")</f>
        <v>6</v>
      </c>
      <c r="AP41" s="25">
        <f>IFERROR(MATCH(AP$11,_calc_기준400!$CN$31:$EF$31,0),"")</f>
        <v>42</v>
      </c>
      <c r="AQ41" s="25">
        <f>IFERROR(MATCH(AQ$11,_calc_기준400!$CN$31:$EF$31,0),"")</f>
        <v>7</v>
      </c>
      <c r="AR41" s="25">
        <f>IFERROR(MATCH(AR$11,_calc_기준400!$CN$31:$EF$31,0),"")</f>
        <v>10</v>
      </c>
      <c r="AS41" s="25">
        <f>IFERROR(MATCH(AS$11,_calc_기준400!$CN$31:$EF$31,0),"")</f>
        <v>4</v>
      </c>
      <c r="AT41" s="25">
        <f>IFERROR(MATCH(AT$11,_calc_기준400!$CN$31:$EF$31,0),"")</f>
        <v>25</v>
      </c>
      <c r="AU41" s="25">
        <f>IFERROR(MATCH(AU$11,_calc_기준400!$CN$31:$EF$31,0),"")</f>
        <v>41</v>
      </c>
      <c r="AV41" s="25">
        <f>IFERROR(MATCH(AV$11,_calc_기준400!$CN$31:$EF$31,0),"")</f>
        <v>24</v>
      </c>
      <c r="AW41" s="25">
        <f>IFERROR(MATCH(AW$11,_calc_기준400!$CN$31:$EF$31,0),"")</f>
        <v>17</v>
      </c>
      <c r="AX41" s="25">
        <f>IFERROR(MATCH(AX$11,_calc_기준400!$CN$31:$EF$31,0),"")</f>
        <v>27</v>
      </c>
      <c r="AY41" s="25">
        <f>IFERROR(MATCH(AY$11,_calc_기준400!$CN$31:$EF$31,0),"")</f>
        <v>9</v>
      </c>
      <c r="AZ41" s="25">
        <f>IFERROR(MATCH(AZ$11,_calc_기준400!$CN$31:$EF$31,0),"")</f>
        <v>40</v>
      </c>
      <c r="BA41" s="25">
        <f>IFERROR(MATCH(BA$11,_calc_기준400!$CN$31:$EF$31,0),"")</f>
        <v>1</v>
      </c>
      <c r="BB41" s="25">
        <f>IFERROR(MATCH(BB$11,_calc_기준400!$CN$31:$EF$31,0),"")</f>
        <v>23</v>
      </c>
      <c r="BC41" s="25">
        <f>IFERROR(MATCH(BC$11,_calc_기준400!$CN$31:$EF$31,0),"")</f>
        <v>8</v>
      </c>
      <c r="BD41" s="25">
        <f>IFERROR(MATCH(BD$11,_calc_기준400!$CN$31:$EF$31,0),"")</f>
        <v>5</v>
      </c>
    </row>
    <row r="42" spans="1:56" ht="16.5" customHeight="1">
      <c r="A42" s="57">
        <f t="shared" si="2"/>
        <v>1214</v>
      </c>
      <c r="B42" s="40">
        <f>IFERROR(INDEX(전체당첨내역!$B:$B,MATCH($A42,전체당첨내역!$A:$A,0)),"")</f>
        <v>10</v>
      </c>
      <c r="C42" s="40">
        <f>IFERROR(INDEX(전체당첨내역!$C:$C,MATCH($A42,전체당첨내역!$A:$A,0)),"")</f>
        <v>15</v>
      </c>
      <c r="D42" s="40">
        <f>IFERROR(INDEX(전체당첨내역!$D:$D,MATCH($A42,전체당첨내역!$A:$A,0)),"")</f>
        <v>19</v>
      </c>
      <c r="E42" s="40">
        <f>IFERROR(INDEX(전체당첨내역!$E:$E,MATCH($A42,전체당첨내역!$A:$A,0)),"")</f>
        <v>27</v>
      </c>
      <c r="F42" s="40">
        <f>IFERROR(INDEX(전체당첨내역!$F:$F,MATCH($A42,전체당첨내역!$A:$A,0)),"")</f>
        <v>30</v>
      </c>
      <c r="G42" s="40">
        <f>IFERROR(INDEX(전체당첨내역!$G:$G,MATCH($A42,전체당첨내역!$A:$A,0)),"")</f>
        <v>33</v>
      </c>
      <c r="H42" s="45">
        <f>IFERROR(INDEX(전체당첨내역!$H:$H,MATCH($A42,전체당첨내역!$A:$A,0)),"")</f>
        <v>14</v>
      </c>
      <c r="I42" s="42">
        <f>IFERROR((INDEX(_calc_기준400!$CN$32:$EF$32,1,$B42)&gt;0)*(INDEX(_calc_기준400!$CN$32:$EF$32,1,$B42)&lt;=15)+(INDEX(_calc_기준400!$CN$32:$EF$32,1,$C42)&gt;0)*(INDEX(_calc_기준400!$CN$32:$EF$32,1,$C42)&lt;=15)+(INDEX(_calc_기준400!$CN$32:$EF$32,1,$D42)&gt;0)*(INDEX(_calc_기준400!$CN$32:$EF$32,1,$D42)&lt;=15)+(INDEX(_calc_기준400!$CN$32:$EF$32,1,$E42)&gt;0)*(INDEX(_calc_기준400!$CN$32:$EF$32,1,$E42)&lt;=15)+(INDEX(_calc_기준400!$CN$32:$EF$32,1,$F42)&gt;0)*(INDEX(_calc_기준400!$CN$32:$EF$32,1,$F42)&lt;=15)+(INDEX(_calc_기준400!$CN$32:$EF$32,1,$G42)&gt;0)*(INDEX(_calc_기준400!$CN$32:$EF$32,1,$G42)&lt;=15),"")</f>
        <v>3</v>
      </c>
      <c r="J42" s="40">
        <f>IFERROR((INDEX(_calc_기준400!$CN$32:$EF$32,1,$B42)&gt;15)*(INDEX(_calc_기준400!$CN$32:$EF$32,1,$B42)&lt;=30)+(INDEX(_calc_기준400!$CN$32:$EF$32,1,$C42)&gt;15)*(INDEX(_calc_기준400!$CN$32:$EF$32,1,$C42)&lt;=30)+(INDEX(_calc_기준400!$CN$32:$EF$32,1,$D42)&gt;15)*(INDEX(_calc_기준400!$CN$32:$EF$32,1,$D42)&lt;=30)+(INDEX(_calc_기준400!$CN$32:$EF$32,1,$E42)&gt;15)*(INDEX(_calc_기준400!$CN$32:$EF$32,1,$E42)&lt;=30)+(INDEX(_calc_기준400!$CN$32:$EF$32,1,$F42)&gt;15)*(INDEX(_calc_기준400!$CN$32:$EF$32,1,$F42)&lt;=30)+(INDEX(_calc_기준400!$CN$32:$EF$32,1,$G42)&gt;15)*(INDEX(_calc_기준400!$CN$32:$EF$32,1,$G42)&lt;=30),"")</f>
        <v>2</v>
      </c>
      <c r="K42" s="43">
        <f>IFERROR((INDEX(_calc_기준400!$CN$32:$EF$32,1,$B42)&gt;30)+(INDEX(_calc_기준400!$CN$32:$EF$32,1,$C42)&gt;30)+(INDEX(_calc_기준400!$CN$32:$EF$32,1,$D42)&gt;30)+(INDEX(_calc_기준400!$CN$32:$EF$32,1,$E42)&gt;30)+(INDEX(_calc_기준400!$CN$32:$EF$32,1,$F42)&gt;30)+(INDEX(_calc_기준400!$CN$32:$EF$32,1,$G42)&gt;30),"")</f>
        <v>1</v>
      </c>
      <c r="L42" s="25">
        <f>IFERROR(MATCH(L$11,_calc_기준400!$CN$32:$EF$32,0),"")</f>
        <v>45</v>
      </c>
      <c r="M42" s="25">
        <f>IFERROR(MATCH(M$11,_calc_기준400!$CN$32:$EF$32,0),"")</f>
        <v>13</v>
      </c>
      <c r="N42" s="25">
        <f>IFERROR(MATCH(N$11,_calc_기준400!$CN$32:$EF$32,0),"")</f>
        <v>18</v>
      </c>
      <c r="O42" s="25">
        <f>IFERROR(MATCH(O$11,_calc_기준400!$CN$32:$EF$32,0),"")</f>
        <v>21</v>
      </c>
      <c r="P42" s="25">
        <f>IFERROR(MATCH(P$11,_calc_기준400!$CN$32:$EF$32,0),"")</f>
        <v>33</v>
      </c>
      <c r="Q42" s="25">
        <f>IFERROR(MATCH(Q$11,_calc_기준400!$CN$32:$EF$32,0),"")</f>
        <v>22</v>
      </c>
      <c r="R42" s="25">
        <f>IFERROR(MATCH(R$11,_calc_기준400!$CN$32:$EF$32,0),"")</f>
        <v>14</v>
      </c>
      <c r="S42" s="25">
        <f>IFERROR(MATCH(S$11,_calc_기준400!$CN$32:$EF$32,0),"")</f>
        <v>12</v>
      </c>
      <c r="T42" s="25">
        <f>IFERROR(MATCH(T$11,_calc_기준400!$CN$32:$EF$32,0),"")</f>
        <v>34</v>
      </c>
      <c r="U42" s="25">
        <f>IFERROR(MATCH(U$11,_calc_기준400!$CN$32:$EF$32,0),"")</f>
        <v>30</v>
      </c>
      <c r="V42" s="25">
        <f>IFERROR(MATCH(V$11,_calc_기준400!$CN$32:$EF$32,0),"")</f>
        <v>19</v>
      </c>
      <c r="W42" s="25">
        <f>IFERROR(MATCH(W$11,_calc_기준400!$CN$32:$EF$32,0),"")</f>
        <v>44</v>
      </c>
      <c r="X42" s="25">
        <f>IFERROR(MATCH(X$11,_calc_기준400!$CN$32:$EF$32,0),"")</f>
        <v>35</v>
      </c>
      <c r="Y42" s="25">
        <f>IFERROR(MATCH(Y$11,_calc_기준400!$CN$32:$EF$32,0),"")</f>
        <v>39</v>
      </c>
      <c r="Z42" s="25">
        <f>IFERROR(MATCH(Z$11,_calc_기준400!$CN$32:$EF$32,0),"")</f>
        <v>43</v>
      </c>
      <c r="AA42" s="25">
        <f>IFERROR(MATCH(AA$11,_calc_기준400!$CN$32:$EF$32,0),"")</f>
        <v>26</v>
      </c>
      <c r="AB42" s="25">
        <f>IFERROR(MATCH(AB$11,_calc_기준400!$CN$32:$EF$32,0),"")</f>
        <v>28</v>
      </c>
      <c r="AC42" s="25">
        <f>IFERROR(MATCH(AC$11,_calc_기준400!$CN$32:$EF$32,0),"")</f>
        <v>38</v>
      </c>
      <c r="AD42" s="25">
        <f>IFERROR(MATCH(AD$11,_calc_기준400!$CN$32:$EF$32,0),"")</f>
        <v>29</v>
      </c>
      <c r="AE42" s="25">
        <f>IFERROR(MATCH(AE$11,_calc_기준400!$CN$32:$EF$32,0),"")</f>
        <v>36</v>
      </c>
      <c r="AF42" s="25">
        <f>IFERROR(MATCH(AF$11,_calc_기준400!$CN$32:$EF$32,0),"")</f>
        <v>32</v>
      </c>
      <c r="AG42" s="25">
        <f>IFERROR(MATCH(AG$11,_calc_기준400!$CN$32:$EF$32,0),"")</f>
        <v>16</v>
      </c>
      <c r="AH42" s="25">
        <f>IFERROR(MATCH(AH$11,_calc_기준400!$CN$32:$EF$32,0),"")</f>
        <v>2</v>
      </c>
      <c r="AI42" s="25">
        <f>IFERROR(MATCH(AI$11,_calc_기준400!$CN$32:$EF$32,0),"")</f>
        <v>15</v>
      </c>
      <c r="AJ42" s="25">
        <f>IFERROR(MATCH(AJ$11,_calc_기준400!$CN$32:$EF$32,0),"")</f>
        <v>31</v>
      </c>
      <c r="AK42" s="25">
        <f>IFERROR(MATCH(AK$11,_calc_기준400!$CN$32:$EF$32,0),"")</f>
        <v>10</v>
      </c>
      <c r="AL42" s="25">
        <f>IFERROR(MATCH(AL$11,_calc_기준400!$CN$32:$EF$32,0),"")</f>
        <v>42</v>
      </c>
      <c r="AM42" s="25">
        <f>IFERROR(MATCH(AM$11,_calc_기준400!$CN$32:$EF$32,0),"")</f>
        <v>3</v>
      </c>
      <c r="AN42" s="25">
        <f>IFERROR(MATCH(AN$11,_calc_기준400!$CN$32:$EF$32,0),"")</f>
        <v>6</v>
      </c>
      <c r="AO42" s="25">
        <f>IFERROR(MATCH(AO$11,_calc_기준400!$CN$32:$EF$32,0),"")</f>
        <v>11</v>
      </c>
      <c r="AP42" s="25">
        <f>IFERROR(MATCH(AP$11,_calc_기준400!$CN$32:$EF$32,0),"")</f>
        <v>20</v>
      </c>
      <c r="AQ42" s="25">
        <f>IFERROR(MATCH(AQ$11,_calc_기준400!$CN$32:$EF$32,0),"")</f>
        <v>37</v>
      </c>
      <c r="AR42" s="25">
        <f>IFERROR(MATCH(AR$11,_calc_기준400!$CN$32:$EF$32,0),"")</f>
        <v>7</v>
      </c>
      <c r="AS42" s="25">
        <f>IFERROR(MATCH(AS$11,_calc_기준400!$CN$32:$EF$32,0),"")</f>
        <v>4</v>
      </c>
      <c r="AT42" s="25">
        <f>IFERROR(MATCH(AT$11,_calc_기준400!$CN$32:$EF$32,0),"")</f>
        <v>24</v>
      </c>
      <c r="AU42" s="25">
        <f>IFERROR(MATCH(AU$11,_calc_기준400!$CN$32:$EF$32,0),"")</f>
        <v>41</v>
      </c>
      <c r="AV42" s="25">
        <f>IFERROR(MATCH(AV$11,_calc_기준400!$CN$32:$EF$32,0),"")</f>
        <v>9</v>
      </c>
      <c r="AW42" s="25">
        <f>IFERROR(MATCH(AW$11,_calc_기준400!$CN$32:$EF$32,0),"")</f>
        <v>17</v>
      </c>
      <c r="AX42" s="25">
        <f>IFERROR(MATCH(AX$11,_calc_기준400!$CN$32:$EF$32,0),"")</f>
        <v>27</v>
      </c>
      <c r="AY42" s="25">
        <f>IFERROR(MATCH(AY$11,_calc_기준400!$CN$32:$EF$32,0),"")</f>
        <v>25</v>
      </c>
      <c r="AZ42" s="25">
        <f>IFERROR(MATCH(AZ$11,_calc_기준400!$CN$32:$EF$32,0),"")</f>
        <v>40</v>
      </c>
      <c r="BA42" s="25">
        <f>IFERROR(MATCH(BA$11,_calc_기준400!$CN$32:$EF$32,0),"")</f>
        <v>1</v>
      </c>
      <c r="BB42" s="25">
        <f>IFERROR(MATCH(BB$11,_calc_기준400!$CN$32:$EF$32,0),"")</f>
        <v>8</v>
      </c>
      <c r="BC42" s="25">
        <f>IFERROR(MATCH(BC$11,_calc_기준400!$CN$32:$EF$32,0),"")</f>
        <v>23</v>
      </c>
      <c r="BD42" s="25">
        <f>IFERROR(MATCH(BD$11,_calc_기준400!$CN$32:$EF$32,0),"")</f>
        <v>5</v>
      </c>
    </row>
    <row r="43" spans="1:56" ht="16.5" customHeight="1">
      <c r="A43" s="57">
        <f t="shared" si="2"/>
        <v>1213</v>
      </c>
      <c r="B43" s="40">
        <f>IFERROR(INDEX(전체당첨내역!$B:$B,MATCH($A43,전체당첨내역!$A:$A,0)),"")</f>
        <v>5</v>
      </c>
      <c r="C43" s="40">
        <f>IFERROR(INDEX(전체당첨내역!$C:$C,MATCH($A43,전체당첨내역!$A:$A,0)),"")</f>
        <v>11</v>
      </c>
      <c r="D43" s="40">
        <f>IFERROR(INDEX(전체당첨내역!$D:$D,MATCH($A43,전체당첨내역!$A:$A,0)),"")</f>
        <v>25</v>
      </c>
      <c r="E43" s="40">
        <f>IFERROR(INDEX(전체당첨내역!$E:$E,MATCH($A43,전체당첨내역!$A:$A,0)),"")</f>
        <v>27</v>
      </c>
      <c r="F43" s="40">
        <f>IFERROR(INDEX(전체당첨내역!$F:$F,MATCH($A43,전체당첨내역!$A:$A,0)),"")</f>
        <v>36</v>
      </c>
      <c r="G43" s="40">
        <f>IFERROR(INDEX(전체당첨내역!$G:$G,MATCH($A43,전체당첨내역!$A:$A,0)),"")</f>
        <v>38</v>
      </c>
      <c r="H43" s="45">
        <f>IFERROR(INDEX(전체당첨내역!$H:$H,MATCH($A43,전체당첨내역!$A:$A,0)),"")</f>
        <v>2</v>
      </c>
      <c r="I43" s="42">
        <f>IFERROR((INDEX(_calc_기준400!$CN$33:$EF$33,1,$B43)&gt;0)*(INDEX(_calc_기준400!$CN$33:$EF$33,1,$B43)&lt;=15)+(INDEX(_calc_기준400!$CN$33:$EF$33,1,$C43)&gt;0)*(INDEX(_calc_기준400!$CN$33:$EF$33,1,$C43)&lt;=15)+(INDEX(_calc_기준400!$CN$33:$EF$33,1,$D43)&gt;0)*(INDEX(_calc_기준400!$CN$33:$EF$33,1,$D43)&lt;=15)+(INDEX(_calc_기준400!$CN$33:$EF$33,1,$E43)&gt;0)*(INDEX(_calc_기준400!$CN$33:$EF$33,1,$E43)&lt;=15)+(INDEX(_calc_기준400!$CN$33:$EF$33,1,$F43)&gt;0)*(INDEX(_calc_기준400!$CN$33:$EF$33,1,$F43)&lt;=15)+(INDEX(_calc_기준400!$CN$33:$EF$33,1,$G43)&gt;0)*(INDEX(_calc_기준400!$CN$33:$EF$33,1,$G43)&lt;=15),"")</f>
        <v>1</v>
      </c>
      <c r="J43" s="40">
        <f>IFERROR((INDEX(_calc_기준400!$CN$33:$EF$33,1,$B43)&gt;15)*(INDEX(_calc_기준400!$CN$33:$EF$33,1,$B43)&lt;=30)+(INDEX(_calc_기준400!$CN$33:$EF$33,1,$C43)&gt;15)*(INDEX(_calc_기준400!$CN$33:$EF$33,1,$C43)&lt;=30)+(INDEX(_calc_기준400!$CN$33:$EF$33,1,$D43)&gt;15)*(INDEX(_calc_기준400!$CN$33:$EF$33,1,$D43)&lt;=30)+(INDEX(_calc_기준400!$CN$33:$EF$33,1,$E43)&gt;15)*(INDEX(_calc_기준400!$CN$33:$EF$33,1,$E43)&lt;=30)+(INDEX(_calc_기준400!$CN$33:$EF$33,1,$F43)&gt;15)*(INDEX(_calc_기준400!$CN$33:$EF$33,1,$F43)&lt;=30)+(INDEX(_calc_기준400!$CN$33:$EF$33,1,$G43)&gt;15)*(INDEX(_calc_기준400!$CN$33:$EF$33,1,$G43)&lt;=30),"")</f>
        <v>2</v>
      </c>
      <c r="K43" s="43">
        <f>IFERROR((INDEX(_calc_기준400!$CN$33:$EF$33,1,$B43)&gt;30)+(INDEX(_calc_기준400!$CN$33:$EF$33,1,$C43)&gt;30)+(INDEX(_calc_기준400!$CN$33:$EF$33,1,$D43)&gt;30)+(INDEX(_calc_기준400!$CN$33:$EF$33,1,$E43)&gt;30)+(INDEX(_calc_기준400!$CN$33:$EF$33,1,$F43)&gt;30)+(INDEX(_calc_기준400!$CN$33:$EF$33,1,$G43)&gt;30),"")</f>
        <v>3</v>
      </c>
      <c r="L43" s="25">
        <f>IFERROR(MATCH(L$11,_calc_기준400!$CN$33:$EF$33,0),"")</f>
        <v>45</v>
      </c>
      <c r="M43" s="25">
        <f>IFERROR(MATCH(M$11,_calc_기준400!$CN$33:$EF$33,0),"")</f>
        <v>21</v>
      </c>
      <c r="N43" s="25">
        <f>IFERROR(MATCH(N$11,_calc_기준400!$CN$33:$EF$33,0),"")</f>
        <v>18</v>
      </c>
      <c r="O43" s="25">
        <f>IFERROR(MATCH(O$11,_calc_기준400!$CN$33:$EF$33,0),"")</f>
        <v>13</v>
      </c>
      <c r="P43" s="25">
        <f>IFERROR(MATCH(P$11,_calc_기준400!$CN$33:$EF$33,0),"")</f>
        <v>22</v>
      </c>
      <c r="Q43" s="25">
        <f>IFERROR(MATCH(Q$11,_calc_기준400!$CN$33:$EF$33,0),"")</f>
        <v>33</v>
      </c>
      <c r="R43" s="25">
        <f>IFERROR(MATCH(R$11,_calc_기준400!$CN$33:$EF$33,0),"")</f>
        <v>14</v>
      </c>
      <c r="S43" s="25">
        <f>IFERROR(MATCH(S$11,_calc_기준400!$CN$33:$EF$33,0),"")</f>
        <v>34</v>
      </c>
      <c r="T43" s="25">
        <f>IFERROR(MATCH(T$11,_calc_기준400!$CN$33:$EF$33,0),"")</f>
        <v>12</v>
      </c>
      <c r="U43" s="25">
        <f>IFERROR(MATCH(U$11,_calc_기준400!$CN$33:$EF$33,0),"")</f>
        <v>30</v>
      </c>
      <c r="V43" s="25">
        <f>IFERROR(MATCH(V$11,_calc_기준400!$CN$33:$EF$33,0),"")</f>
        <v>44</v>
      </c>
      <c r="W43" s="25">
        <f>IFERROR(MATCH(W$11,_calc_기준400!$CN$33:$EF$33,0),"")</f>
        <v>19</v>
      </c>
      <c r="X43" s="25">
        <f>IFERROR(MATCH(X$11,_calc_기준400!$CN$33:$EF$33,0),"")</f>
        <v>35</v>
      </c>
      <c r="Y43" s="25">
        <f>IFERROR(MATCH(Y$11,_calc_기준400!$CN$33:$EF$33,0),"")</f>
        <v>38</v>
      </c>
      <c r="Z43" s="25">
        <f>IFERROR(MATCH(Z$11,_calc_기준400!$CN$33:$EF$33,0),"")</f>
        <v>39</v>
      </c>
      <c r="AA43" s="25">
        <f>IFERROR(MATCH(AA$11,_calc_기준400!$CN$33:$EF$33,0),"")</f>
        <v>26</v>
      </c>
      <c r="AB43" s="25">
        <f>IFERROR(MATCH(AB$11,_calc_기준400!$CN$33:$EF$33,0),"")</f>
        <v>28</v>
      </c>
      <c r="AC43" s="25">
        <f>IFERROR(MATCH(AC$11,_calc_기준400!$CN$33:$EF$33,0),"")</f>
        <v>36</v>
      </c>
      <c r="AD43" s="25">
        <f>IFERROR(MATCH(AD$11,_calc_기준400!$CN$33:$EF$33,0),"")</f>
        <v>32</v>
      </c>
      <c r="AE43" s="25">
        <f>IFERROR(MATCH(AE$11,_calc_기준400!$CN$33:$EF$33,0),"")</f>
        <v>43</v>
      </c>
      <c r="AF43" s="25">
        <f>IFERROR(MATCH(AF$11,_calc_기준400!$CN$33:$EF$33,0),"")</f>
        <v>29</v>
      </c>
      <c r="AG43" s="25">
        <f>IFERROR(MATCH(AG$11,_calc_기준400!$CN$33:$EF$33,0),"")</f>
        <v>11</v>
      </c>
      <c r="AH43" s="25">
        <f>IFERROR(MATCH(AH$11,_calc_기준400!$CN$33:$EF$33,0),"")</f>
        <v>16</v>
      </c>
      <c r="AI43" s="25">
        <f>IFERROR(MATCH(AI$11,_calc_기준400!$CN$33:$EF$33,0),"")</f>
        <v>10</v>
      </c>
      <c r="AJ43" s="25">
        <f>IFERROR(MATCH(AJ$11,_calc_기준400!$CN$33:$EF$33,0),"")</f>
        <v>31</v>
      </c>
      <c r="AK43" s="25">
        <f>IFERROR(MATCH(AK$11,_calc_기준400!$CN$33:$EF$33,0),"")</f>
        <v>42</v>
      </c>
      <c r="AL43" s="25">
        <f>IFERROR(MATCH(AL$11,_calc_기준400!$CN$33:$EF$33,0),"")</f>
        <v>3</v>
      </c>
      <c r="AM43" s="25">
        <f>IFERROR(MATCH(AM$11,_calc_기준400!$CN$33:$EF$33,0),"")</f>
        <v>2</v>
      </c>
      <c r="AN43" s="25">
        <f>IFERROR(MATCH(AN$11,_calc_기준400!$CN$33:$EF$33,0),"")</f>
        <v>20</v>
      </c>
      <c r="AO43" s="25">
        <f>IFERROR(MATCH(AO$11,_calc_기준400!$CN$33:$EF$33,0),"")</f>
        <v>6</v>
      </c>
      <c r="AP43" s="25">
        <f>IFERROR(MATCH(AP$11,_calc_기준400!$CN$33:$EF$33,0),"")</f>
        <v>15</v>
      </c>
      <c r="AQ43" s="25">
        <f>IFERROR(MATCH(AQ$11,_calc_기준400!$CN$33:$EF$33,0),"")</f>
        <v>37</v>
      </c>
      <c r="AR43" s="25">
        <f>IFERROR(MATCH(AR$11,_calc_기준400!$CN$33:$EF$33,0),"")</f>
        <v>7</v>
      </c>
      <c r="AS43" s="25">
        <f>IFERROR(MATCH(AS$11,_calc_기준400!$CN$33:$EF$33,0),"")</f>
        <v>41</v>
      </c>
      <c r="AT43" s="25">
        <f>IFERROR(MATCH(AT$11,_calc_기준400!$CN$33:$EF$33,0),"")</f>
        <v>4</v>
      </c>
      <c r="AU43" s="25">
        <f>IFERROR(MATCH(AU$11,_calc_기준400!$CN$33:$EF$33,0),"")</f>
        <v>24</v>
      </c>
      <c r="AV43" s="25">
        <f>IFERROR(MATCH(AV$11,_calc_기준400!$CN$33:$EF$33,0),"")</f>
        <v>25</v>
      </c>
      <c r="AW43" s="25">
        <f>IFERROR(MATCH(AW$11,_calc_기준400!$CN$33:$EF$33,0),"")</f>
        <v>9</v>
      </c>
      <c r="AX43" s="25">
        <f>IFERROR(MATCH(AX$11,_calc_기준400!$CN$33:$EF$33,0),"")</f>
        <v>17</v>
      </c>
      <c r="AY43" s="25">
        <f>IFERROR(MATCH(AY$11,_calc_기준400!$CN$33:$EF$33,0),"")</f>
        <v>27</v>
      </c>
      <c r="AZ43" s="25">
        <f>IFERROR(MATCH(AZ$11,_calc_기준400!$CN$33:$EF$33,0),"")</f>
        <v>40</v>
      </c>
      <c r="BA43" s="25">
        <f>IFERROR(MATCH(BA$11,_calc_기준400!$CN$33:$EF$33,0),"")</f>
        <v>1</v>
      </c>
      <c r="BB43" s="25">
        <f>IFERROR(MATCH(BB$11,_calc_기준400!$CN$33:$EF$33,0),"")</f>
        <v>5</v>
      </c>
      <c r="BC43" s="25">
        <f>IFERROR(MATCH(BC$11,_calc_기준400!$CN$33:$EF$33,0),"")</f>
        <v>23</v>
      </c>
      <c r="BD43" s="25">
        <f>IFERROR(MATCH(BD$11,_calc_기준400!$CN$33:$EF$33,0),"")</f>
        <v>8</v>
      </c>
    </row>
    <row r="44" spans="1:56" ht="16.5" customHeight="1">
      <c r="A44" s="57">
        <f t="shared" si="2"/>
        <v>1212</v>
      </c>
      <c r="B44" s="40">
        <f>IFERROR(INDEX(전체당첨내역!$B:$B,MATCH($A44,전체당첨내역!$A:$A,0)),"")</f>
        <v>5</v>
      </c>
      <c r="C44" s="40">
        <f>IFERROR(INDEX(전체당첨내역!$C:$C,MATCH($A44,전체당첨내역!$A:$A,0)),"")</f>
        <v>8</v>
      </c>
      <c r="D44" s="40">
        <f>IFERROR(INDEX(전체당첨내역!$D:$D,MATCH($A44,전체당첨내역!$A:$A,0)),"")</f>
        <v>25</v>
      </c>
      <c r="E44" s="40">
        <f>IFERROR(INDEX(전체당첨내역!$E:$E,MATCH($A44,전체당첨내역!$A:$A,0)),"")</f>
        <v>31</v>
      </c>
      <c r="F44" s="40">
        <f>IFERROR(INDEX(전체당첨내역!$F:$F,MATCH($A44,전체당첨내역!$A:$A,0)),"")</f>
        <v>41</v>
      </c>
      <c r="G44" s="40">
        <f>IFERROR(INDEX(전체당첨내역!$G:$G,MATCH($A44,전체당첨내역!$A:$A,0)),"")</f>
        <v>44</v>
      </c>
      <c r="H44" s="45">
        <f>IFERROR(INDEX(전체당첨내역!$H:$H,MATCH($A44,전체당첨내역!$A:$A,0)),"")</f>
        <v>45</v>
      </c>
      <c r="I44" s="42">
        <f>IFERROR((INDEX(_calc_기준400!$CN$34:$EF$34,1,$B44)&gt;0)*(INDEX(_calc_기준400!$CN$34:$EF$34,1,$B44)&lt;=15)+(INDEX(_calc_기준400!$CN$34:$EF$34,1,$C44)&gt;0)*(INDEX(_calc_기준400!$CN$34:$EF$34,1,$C44)&lt;=15)+(INDEX(_calc_기준400!$CN$34:$EF$34,1,$D44)&gt;0)*(INDEX(_calc_기준400!$CN$34:$EF$34,1,$D44)&lt;=15)+(INDEX(_calc_기준400!$CN$34:$EF$34,1,$E44)&gt;0)*(INDEX(_calc_기준400!$CN$34:$EF$34,1,$E44)&lt;=15)+(INDEX(_calc_기준400!$CN$34:$EF$34,1,$F44)&gt;0)*(INDEX(_calc_기준400!$CN$34:$EF$34,1,$F44)&lt;=15)+(INDEX(_calc_기준400!$CN$34:$EF$34,1,$G44)&gt;0)*(INDEX(_calc_기준400!$CN$34:$EF$34,1,$G44)&lt;=15),"")</f>
        <v>1</v>
      </c>
      <c r="J44" s="40">
        <f>IFERROR((INDEX(_calc_기준400!$CN$34:$EF$34,1,$B44)&gt;15)*(INDEX(_calc_기준400!$CN$34:$EF$34,1,$B44)&lt;=30)+(INDEX(_calc_기준400!$CN$34:$EF$34,1,$C44)&gt;15)*(INDEX(_calc_기준400!$CN$34:$EF$34,1,$C44)&lt;=30)+(INDEX(_calc_기준400!$CN$34:$EF$34,1,$D44)&gt;15)*(INDEX(_calc_기준400!$CN$34:$EF$34,1,$D44)&lt;=30)+(INDEX(_calc_기준400!$CN$34:$EF$34,1,$E44)&gt;15)*(INDEX(_calc_기준400!$CN$34:$EF$34,1,$E44)&lt;=30)+(INDEX(_calc_기준400!$CN$34:$EF$34,1,$F44)&gt;15)*(INDEX(_calc_기준400!$CN$34:$EF$34,1,$F44)&lt;=30)+(INDEX(_calc_기준400!$CN$34:$EF$34,1,$G44)&gt;15)*(INDEX(_calc_기준400!$CN$34:$EF$34,1,$G44)&lt;=30),"")</f>
        <v>2</v>
      </c>
      <c r="K44" s="43">
        <f>IFERROR((INDEX(_calc_기준400!$CN$34:$EF$34,1,$B44)&gt;30)+(INDEX(_calc_기준400!$CN$34:$EF$34,1,$C44)&gt;30)+(INDEX(_calc_기준400!$CN$34:$EF$34,1,$D44)&gt;30)+(INDEX(_calc_기준400!$CN$34:$EF$34,1,$E44)&gt;30)+(INDEX(_calc_기준400!$CN$34:$EF$34,1,$F44)&gt;30)+(INDEX(_calc_기준400!$CN$34:$EF$34,1,$G44)&gt;30),"")</f>
        <v>3</v>
      </c>
      <c r="L44" s="25">
        <f>IFERROR(MATCH(L$11,_calc_기준400!$CN$34:$EF$34,0),"")</f>
        <v>45</v>
      </c>
      <c r="M44" s="25">
        <f>IFERROR(MATCH(M$11,_calc_기준400!$CN$34:$EF$34,0),"")</f>
        <v>18</v>
      </c>
      <c r="N44" s="25">
        <f>IFERROR(MATCH(N$11,_calc_기준400!$CN$34:$EF$34,0),"")</f>
        <v>13</v>
      </c>
      <c r="O44" s="25">
        <f>IFERROR(MATCH(O$11,_calc_기준400!$CN$34:$EF$34,0),"")</f>
        <v>14</v>
      </c>
      <c r="P44" s="25">
        <f>IFERROR(MATCH(P$11,_calc_기준400!$CN$34:$EF$34,0),"")</f>
        <v>21</v>
      </c>
      <c r="Q44" s="25">
        <f>IFERROR(MATCH(Q$11,_calc_기준400!$CN$34:$EF$34,0),"")</f>
        <v>12</v>
      </c>
      <c r="R44" s="25">
        <f>IFERROR(MATCH(R$11,_calc_기준400!$CN$34:$EF$34,0),"")</f>
        <v>22</v>
      </c>
      <c r="S44" s="25">
        <f>IFERROR(MATCH(S$11,_calc_기준400!$CN$34:$EF$34,0),"")</f>
        <v>33</v>
      </c>
      <c r="T44" s="25">
        <f>IFERROR(MATCH(T$11,_calc_기준400!$CN$34:$EF$34,0),"")</f>
        <v>34</v>
      </c>
      <c r="U44" s="25">
        <f>IFERROR(MATCH(U$11,_calc_기준400!$CN$34:$EF$34,0),"")</f>
        <v>44</v>
      </c>
      <c r="V44" s="25">
        <f>IFERROR(MATCH(V$11,_calc_기준400!$CN$34:$EF$34,0),"")</f>
        <v>30</v>
      </c>
      <c r="W44" s="25">
        <f>IFERROR(MATCH(W$11,_calc_기준400!$CN$34:$EF$34,0),"")</f>
        <v>19</v>
      </c>
      <c r="X44" s="25">
        <f>IFERROR(MATCH(X$11,_calc_기준400!$CN$34:$EF$34,0),"")</f>
        <v>35</v>
      </c>
      <c r="Y44" s="25">
        <f>IFERROR(MATCH(Y$11,_calc_기준400!$CN$34:$EF$34,0),"")</f>
        <v>36</v>
      </c>
      <c r="Z44" s="25">
        <f>IFERROR(MATCH(Z$11,_calc_기준400!$CN$34:$EF$34,0),"")</f>
        <v>38</v>
      </c>
      <c r="AA44" s="25">
        <f>IFERROR(MATCH(AA$11,_calc_기준400!$CN$34:$EF$34,0),"")</f>
        <v>39</v>
      </c>
      <c r="AB44" s="25">
        <f>IFERROR(MATCH(AB$11,_calc_기준400!$CN$34:$EF$34,0),"")</f>
        <v>26</v>
      </c>
      <c r="AC44" s="25">
        <f>IFERROR(MATCH(AC$11,_calc_기준400!$CN$34:$EF$34,0),"")</f>
        <v>43</v>
      </c>
      <c r="AD44" s="25">
        <f>IFERROR(MATCH(AD$11,_calc_기준400!$CN$34:$EF$34,0),"")</f>
        <v>31</v>
      </c>
      <c r="AE44" s="25">
        <f>IFERROR(MATCH(AE$11,_calc_기준400!$CN$34:$EF$34,0),"")</f>
        <v>32</v>
      </c>
      <c r="AF44" s="25">
        <f>IFERROR(MATCH(AF$11,_calc_기준400!$CN$34:$EF$34,0),"")</f>
        <v>10</v>
      </c>
      <c r="AG44" s="25">
        <f>IFERROR(MATCH(AG$11,_calc_기준400!$CN$34:$EF$34,0),"")</f>
        <v>16</v>
      </c>
      <c r="AH44" s="25">
        <f>IFERROR(MATCH(AH$11,_calc_기준400!$CN$34:$EF$34,0),"")</f>
        <v>3</v>
      </c>
      <c r="AI44" s="25">
        <f>IFERROR(MATCH(AI$11,_calc_기준400!$CN$34:$EF$34,0),"")</f>
        <v>11</v>
      </c>
      <c r="AJ44" s="25">
        <f>IFERROR(MATCH(AJ$11,_calc_기준400!$CN$34:$EF$34,0),"")</f>
        <v>42</v>
      </c>
      <c r="AK44" s="25">
        <f>IFERROR(MATCH(AK$11,_calc_기준400!$CN$34:$EF$34,0),"")</f>
        <v>2</v>
      </c>
      <c r="AL44" s="25">
        <f>IFERROR(MATCH(AL$11,_calc_기준400!$CN$34:$EF$34,0),"")</f>
        <v>28</v>
      </c>
      <c r="AM44" s="25">
        <f>IFERROR(MATCH(AM$11,_calc_기준400!$CN$34:$EF$34,0),"")</f>
        <v>6</v>
      </c>
      <c r="AN44" s="25">
        <f>IFERROR(MATCH(AN$11,_calc_기준400!$CN$34:$EF$34,0),"")</f>
        <v>37</v>
      </c>
      <c r="AO44" s="25">
        <f>IFERROR(MATCH(AO$11,_calc_기준400!$CN$34:$EF$34,0),"")</f>
        <v>41</v>
      </c>
      <c r="AP44" s="25">
        <f>IFERROR(MATCH(AP$11,_calc_기준400!$CN$34:$EF$34,0),"")</f>
        <v>29</v>
      </c>
      <c r="AQ44" s="25">
        <f>IFERROR(MATCH(AQ$11,_calc_기준400!$CN$34:$EF$34,0),"")</f>
        <v>7</v>
      </c>
      <c r="AR44" s="25">
        <f>IFERROR(MATCH(AR$11,_calc_기준400!$CN$34:$EF$34,0),"")</f>
        <v>15</v>
      </c>
      <c r="AS44" s="25">
        <f>IFERROR(MATCH(AS$11,_calc_기준400!$CN$34:$EF$34,0),"")</f>
        <v>20</v>
      </c>
      <c r="AT44" s="25">
        <f>IFERROR(MATCH(AT$11,_calc_기준400!$CN$34:$EF$34,0),"")</f>
        <v>24</v>
      </c>
      <c r="AU44" s="25">
        <f>IFERROR(MATCH(AU$11,_calc_기준400!$CN$34:$EF$34,0),"")</f>
        <v>4</v>
      </c>
      <c r="AV44" s="25">
        <f>IFERROR(MATCH(AV$11,_calc_기준400!$CN$34:$EF$34,0),"")</f>
        <v>25</v>
      </c>
      <c r="AW44" s="25">
        <f>IFERROR(MATCH(AW$11,_calc_기준400!$CN$34:$EF$34,0),"")</f>
        <v>9</v>
      </c>
      <c r="AX44" s="25">
        <f>IFERROR(MATCH(AX$11,_calc_기준400!$CN$34:$EF$34,0),"")</f>
        <v>17</v>
      </c>
      <c r="AY44" s="25">
        <f>IFERROR(MATCH(AY$11,_calc_기준400!$CN$34:$EF$34,0),"")</f>
        <v>27</v>
      </c>
      <c r="AZ44" s="25">
        <f>IFERROR(MATCH(AZ$11,_calc_기준400!$CN$34:$EF$34,0),"")</f>
        <v>5</v>
      </c>
      <c r="BA44" s="25">
        <f>IFERROR(MATCH(BA$11,_calc_기준400!$CN$34:$EF$34,0),"")</f>
        <v>1</v>
      </c>
      <c r="BB44" s="25">
        <f>IFERROR(MATCH(BB$11,_calc_기준400!$CN$34:$EF$34,0),"")</f>
        <v>40</v>
      </c>
      <c r="BC44" s="25">
        <f>IFERROR(MATCH(BC$11,_calc_기준400!$CN$34:$EF$34,0),"")</f>
        <v>8</v>
      </c>
      <c r="BD44" s="25">
        <f>IFERROR(MATCH(BD$11,_calc_기준400!$CN$34:$EF$34,0),"")</f>
        <v>23</v>
      </c>
    </row>
    <row r="45" spans="1:56" ht="16.5" customHeight="1">
      <c r="A45" s="57">
        <f t="shared" si="2"/>
        <v>1211</v>
      </c>
      <c r="B45" s="40">
        <f>IFERROR(INDEX(전체당첨내역!$B:$B,MATCH($A45,전체당첨내역!$A:$A,0)),"")</f>
        <v>23</v>
      </c>
      <c r="C45" s="40">
        <f>IFERROR(INDEX(전체당첨내역!$C:$C,MATCH($A45,전체당첨내역!$A:$A,0)),"")</f>
        <v>26</v>
      </c>
      <c r="D45" s="40">
        <f>IFERROR(INDEX(전체당첨내역!$D:$D,MATCH($A45,전체당첨내역!$A:$A,0)),"")</f>
        <v>27</v>
      </c>
      <c r="E45" s="40">
        <f>IFERROR(INDEX(전체당첨내역!$E:$E,MATCH($A45,전체당첨내역!$A:$A,0)),"")</f>
        <v>35</v>
      </c>
      <c r="F45" s="40">
        <f>IFERROR(INDEX(전체당첨내역!$F:$F,MATCH($A45,전체당첨내역!$A:$A,0)),"")</f>
        <v>38</v>
      </c>
      <c r="G45" s="40">
        <f>IFERROR(INDEX(전체당첨내역!$G:$G,MATCH($A45,전체당첨내역!$A:$A,0)),"")</f>
        <v>40</v>
      </c>
      <c r="H45" s="45">
        <f>IFERROR(INDEX(전체당첨내역!$H:$H,MATCH($A45,전체당첨내역!$A:$A,0)),"")</f>
        <v>10</v>
      </c>
      <c r="I45" s="42">
        <f>IFERROR((INDEX(_calc_기준400!$CN$35:$EF$35,1,$B45)&gt;0)*(INDEX(_calc_기준400!$CN$35:$EF$35,1,$B45)&lt;=15)+(INDEX(_calc_기준400!$CN$35:$EF$35,1,$C45)&gt;0)*(INDEX(_calc_기준400!$CN$35:$EF$35,1,$C45)&lt;=15)+(INDEX(_calc_기준400!$CN$35:$EF$35,1,$D45)&gt;0)*(INDEX(_calc_기준400!$CN$35:$EF$35,1,$D45)&lt;=15)+(INDEX(_calc_기준400!$CN$35:$EF$35,1,$E45)&gt;0)*(INDEX(_calc_기준400!$CN$35:$EF$35,1,$E45)&lt;=15)+(INDEX(_calc_기준400!$CN$35:$EF$35,1,$F45)&gt;0)*(INDEX(_calc_기준400!$CN$35:$EF$35,1,$F45)&lt;=15)+(INDEX(_calc_기준400!$CN$35:$EF$35,1,$G45)&gt;0)*(INDEX(_calc_기준400!$CN$35:$EF$35,1,$G45)&lt;=15),"")</f>
        <v>3</v>
      </c>
      <c r="J45" s="40">
        <f>IFERROR((INDEX(_calc_기준400!$CN$35:$EF$35,1,$B45)&gt;15)*(INDEX(_calc_기준400!$CN$35:$EF$35,1,$B45)&lt;=30)+(INDEX(_calc_기준400!$CN$35:$EF$35,1,$C45)&gt;15)*(INDEX(_calc_기준400!$CN$35:$EF$35,1,$C45)&lt;=30)+(INDEX(_calc_기준400!$CN$35:$EF$35,1,$D45)&gt;15)*(INDEX(_calc_기준400!$CN$35:$EF$35,1,$D45)&lt;=30)+(INDEX(_calc_기준400!$CN$35:$EF$35,1,$E45)&gt;15)*(INDEX(_calc_기준400!$CN$35:$EF$35,1,$E45)&lt;=30)+(INDEX(_calc_기준400!$CN$35:$EF$35,1,$F45)&gt;15)*(INDEX(_calc_기준400!$CN$35:$EF$35,1,$F45)&lt;=30)+(INDEX(_calc_기준400!$CN$35:$EF$35,1,$G45)&gt;15)*(INDEX(_calc_기준400!$CN$35:$EF$35,1,$G45)&lt;=30),"")</f>
        <v>0</v>
      </c>
      <c r="K45" s="43">
        <f>IFERROR((INDEX(_calc_기준400!$CN$35:$EF$35,1,$B45)&gt;30)+(INDEX(_calc_기준400!$CN$35:$EF$35,1,$C45)&gt;30)+(INDEX(_calc_기준400!$CN$35:$EF$35,1,$D45)&gt;30)+(INDEX(_calc_기준400!$CN$35:$EF$35,1,$E45)&gt;30)+(INDEX(_calc_기준400!$CN$35:$EF$35,1,$F45)&gt;30)+(INDEX(_calc_기준400!$CN$35:$EF$35,1,$G45)&gt;30),"")</f>
        <v>3</v>
      </c>
      <c r="L45" s="25">
        <f>IFERROR(MATCH(L$11,_calc_기준400!$CN$35:$EF$35,0),"")</f>
        <v>45</v>
      </c>
      <c r="M45" s="25">
        <f>IFERROR(MATCH(M$11,_calc_기준400!$CN$35:$EF$35,0),"")</f>
        <v>18</v>
      </c>
      <c r="N45" s="25">
        <f>IFERROR(MATCH(N$11,_calc_기준400!$CN$35:$EF$35,0),"")</f>
        <v>21</v>
      </c>
      <c r="O45" s="25">
        <f>IFERROR(MATCH(O$11,_calc_기준400!$CN$35:$EF$35,0),"")</f>
        <v>14</v>
      </c>
      <c r="P45" s="25">
        <f>IFERROR(MATCH(P$11,_calc_기준400!$CN$35:$EF$35,0),"")</f>
        <v>13</v>
      </c>
      <c r="Q45" s="25">
        <f>IFERROR(MATCH(Q$11,_calc_기준400!$CN$35:$EF$35,0),"")</f>
        <v>33</v>
      </c>
      <c r="R45" s="25">
        <f>IFERROR(MATCH(R$11,_calc_기준400!$CN$35:$EF$35,0),"")</f>
        <v>34</v>
      </c>
      <c r="S45" s="25">
        <f>IFERROR(MATCH(S$11,_calc_기준400!$CN$35:$EF$35,0),"")</f>
        <v>44</v>
      </c>
      <c r="T45" s="25">
        <f>IFERROR(MATCH(T$11,_calc_기준400!$CN$35:$EF$35,0),"")</f>
        <v>22</v>
      </c>
      <c r="U45" s="25">
        <f>IFERROR(MATCH(U$11,_calc_기준400!$CN$35:$EF$35,0),"")</f>
        <v>35</v>
      </c>
      <c r="V45" s="25">
        <f>IFERROR(MATCH(V$11,_calc_기준400!$CN$35:$EF$35,0),"")</f>
        <v>19</v>
      </c>
      <c r="W45" s="25">
        <f>IFERROR(MATCH(W$11,_calc_기준400!$CN$35:$EF$35,0),"")</f>
        <v>30</v>
      </c>
      <c r="X45" s="25">
        <f>IFERROR(MATCH(X$11,_calc_기준400!$CN$35:$EF$35,0),"")</f>
        <v>38</v>
      </c>
      <c r="Y45" s="25">
        <f>IFERROR(MATCH(Y$11,_calc_기준400!$CN$35:$EF$35,0),"")</f>
        <v>26</v>
      </c>
      <c r="Z45" s="25">
        <f>IFERROR(MATCH(Z$11,_calc_기준400!$CN$35:$EF$35,0),"")</f>
        <v>36</v>
      </c>
      <c r="AA45" s="25">
        <f>IFERROR(MATCH(AA$11,_calc_기준400!$CN$35:$EF$35,0),"")</f>
        <v>12</v>
      </c>
      <c r="AB45" s="25">
        <f>IFERROR(MATCH(AB$11,_calc_기준400!$CN$35:$EF$35,0),"")</f>
        <v>43</v>
      </c>
      <c r="AC45" s="25">
        <f>IFERROR(MATCH(AC$11,_calc_기준400!$CN$35:$EF$35,0),"")</f>
        <v>11</v>
      </c>
      <c r="AD45" s="25">
        <f>IFERROR(MATCH(AD$11,_calc_기준400!$CN$35:$EF$35,0),"")</f>
        <v>39</v>
      </c>
      <c r="AE45" s="25">
        <f>IFERROR(MATCH(AE$11,_calc_기준400!$CN$35:$EF$35,0),"")</f>
        <v>31</v>
      </c>
      <c r="AF45" s="25">
        <f>IFERROR(MATCH(AF$11,_calc_기준400!$CN$35:$EF$35,0),"")</f>
        <v>32</v>
      </c>
      <c r="AG45" s="25">
        <f>IFERROR(MATCH(AG$11,_calc_기준400!$CN$35:$EF$35,0),"")</f>
        <v>10</v>
      </c>
      <c r="AH45" s="25">
        <f>IFERROR(MATCH(AH$11,_calc_기준400!$CN$35:$EF$35,0),"")</f>
        <v>16</v>
      </c>
      <c r="AI45" s="25">
        <f>IFERROR(MATCH(AI$11,_calc_기준400!$CN$35:$EF$35,0),"")</f>
        <v>3</v>
      </c>
      <c r="AJ45" s="25">
        <f>IFERROR(MATCH(AJ$11,_calc_기준400!$CN$35:$EF$35,0),"")</f>
        <v>28</v>
      </c>
      <c r="AK45" s="25">
        <f>IFERROR(MATCH(AK$11,_calc_기준400!$CN$35:$EF$35,0),"")</f>
        <v>41</v>
      </c>
      <c r="AL45" s="25">
        <f>IFERROR(MATCH(AL$11,_calc_기준400!$CN$35:$EF$35,0),"")</f>
        <v>6</v>
      </c>
      <c r="AM45" s="25">
        <f>IFERROR(MATCH(AM$11,_calc_기준400!$CN$35:$EF$35,0),"")</f>
        <v>15</v>
      </c>
      <c r="AN45" s="25">
        <f>IFERROR(MATCH(AN$11,_calc_기준400!$CN$35:$EF$35,0),"")</f>
        <v>29</v>
      </c>
      <c r="AO45" s="25">
        <f>IFERROR(MATCH(AO$11,_calc_기준400!$CN$35:$EF$35,0),"")</f>
        <v>37</v>
      </c>
      <c r="AP45" s="25">
        <f>IFERROR(MATCH(AP$11,_calc_기준400!$CN$35:$EF$35,0),"")</f>
        <v>42</v>
      </c>
      <c r="AQ45" s="25">
        <f>IFERROR(MATCH(AQ$11,_calc_기준400!$CN$35:$EF$35,0),"")</f>
        <v>2</v>
      </c>
      <c r="AR45" s="25">
        <f>IFERROR(MATCH(AR$11,_calc_기준400!$CN$35:$EF$35,0),"")</f>
        <v>7</v>
      </c>
      <c r="AS45" s="25">
        <f>IFERROR(MATCH(AS$11,_calc_기준400!$CN$35:$EF$35,0),"")</f>
        <v>4</v>
      </c>
      <c r="AT45" s="25">
        <f>IFERROR(MATCH(AT$11,_calc_기준400!$CN$35:$EF$35,0),"")</f>
        <v>24</v>
      </c>
      <c r="AU45" s="25">
        <f>IFERROR(MATCH(AU$11,_calc_기준400!$CN$35:$EF$35,0),"")</f>
        <v>25</v>
      </c>
      <c r="AV45" s="25">
        <f>IFERROR(MATCH(AV$11,_calc_기준400!$CN$35:$EF$35,0),"")</f>
        <v>40</v>
      </c>
      <c r="AW45" s="25">
        <f>IFERROR(MATCH(AW$11,_calc_기준400!$CN$35:$EF$35,0),"")</f>
        <v>9</v>
      </c>
      <c r="AX45" s="25">
        <f>IFERROR(MATCH(AX$11,_calc_기준400!$CN$35:$EF$35,0),"")</f>
        <v>20</v>
      </c>
      <c r="AY45" s="25">
        <f>IFERROR(MATCH(AY$11,_calc_기준400!$CN$35:$EF$35,0),"")</f>
        <v>5</v>
      </c>
      <c r="AZ45" s="25">
        <f>IFERROR(MATCH(AZ$11,_calc_기준400!$CN$35:$EF$35,0),"")</f>
        <v>17</v>
      </c>
      <c r="BA45" s="25">
        <f>IFERROR(MATCH(BA$11,_calc_기준400!$CN$35:$EF$35,0),"")</f>
        <v>27</v>
      </c>
      <c r="BB45" s="25">
        <f>IFERROR(MATCH(BB$11,_calc_기준400!$CN$35:$EF$35,0),"")</f>
        <v>1</v>
      </c>
      <c r="BC45" s="25">
        <f>IFERROR(MATCH(BC$11,_calc_기준400!$CN$35:$EF$35,0),"")</f>
        <v>8</v>
      </c>
      <c r="BD45" s="25">
        <f>IFERROR(MATCH(BD$11,_calc_기준400!$CN$35:$EF$35,0),"")</f>
        <v>23</v>
      </c>
    </row>
    <row r="46" spans="1:56" ht="16.5" customHeight="1">
      <c r="A46" s="57">
        <f t="shared" ref="A46:A62" si="3">A45-1</f>
        <v>1210</v>
      </c>
      <c r="B46" s="40">
        <f>IFERROR(INDEX(전체당첨내역!$B:$B,MATCH($A46,전체당첨내역!$A:$A,0)),"")</f>
        <v>1</v>
      </c>
      <c r="C46" s="40">
        <f>IFERROR(INDEX(전체당첨내역!$C:$C,MATCH($A46,전체당첨내역!$A:$A,0)),"")</f>
        <v>7</v>
      </c>
      <c r="D46" s="40">
        <f>IFERROR(INDEX(전체당첨내역!$D:$D,MATCH($A46,전체당첨내역!$A:$A,0)),"")</f>
        <v>9</v>
      </c>
      <c r="E46" s="40">
        <f>IFERROR(INDEX(전체당첨내역!$E:$E,MATCH($A46,전체당첨내역!$A:$A,0)),"")</f>
        <v>17</v>
      </c>
      <c r="F46" s="40">
        <f>IFERROR(INDEX(전체당첨내역!$F:$F,MATCH($A46,전체당첨내역!$A:$A,0)),"")</f>
        <v>27</v>
      </c>
      <c r="G46" s="40">
        <f>IFERROR(INDEX(전체당첨내역!$G:$G,MATCH($A46,전체당첨내역!$A:$A,0)),"")</f>
        <v>38</v>
      </c>
      <c r="H46" s="45">
        <f>IFERROR(INDEX(전체당첨내역!$H:$H,MATCH($A46,전체당첨내역!$A:$A,0)),"")</f>
        <v>31</v>
      </c>
      <c r="I46" s="42">
        <f>IFERROR((INDEX(_calc_기준400!$CN$36:$EF$36,1,$B46)&gt;0)*(INDEX(_calc_기준400!$CN$36:$EF$36,1,$B46)&lt;=15)+(INDEX(_calc_기준400!$CN$36:$EF$36,1,$C46)&gt;0)*(INDEX(_calc_기준400!$CN$36:$EF$36,1,$C46)&lt;=15)+(INDEX(_calc_기준400!$CN$36:$EF$36,1,$D46)&gt;0)*(INDEX(_calc_기준400!$CN$36:$EF$36,1,$D46)&lt;=15)+(INDEX(_calc_기준400!$CN$36:$EF$36,1,$E46)&gt;0)*(INDEX(_calc_기준400!$CN$36:$EF$36,1,$E46)&lt;=15)+(INDEX(_calc_기준400!$CN$36:$EF$36,1,$F46)&gt;0)*(INDEX(_calc_기준400!$CN$36:$EF$36,1,$F46)&lt;=15)+(INDEX(_calc_기준400!$CN$36:$EF$36,1,$G46)&gt;0)*(INDEX(_calc_기준400!$CN$36:$EF$36,1,$G46)&lt;=15),"")</f>
        <v>1</v>
      </c>
      <c r="J46" s="40">
        <f>IFERROR((INDEX(_calc_기준400!$CN$36:$EF$36,1,$B46)&gt;15)*(INDEX(_calc_기준400!$CN$36:$EF$36,1,$B46)&lt;=30)+(INDEX(_calc_기준400!$CN$36:$EF$36,1,$C46)&gt;15)*(INDEX(_calc_기준400!$CN$36:$EF$36,1,$C46)&lt;=30)+(INDEX(_calc_기준400!$CN$36:$EF$36,1,$D46)&gt;15)*(INDEX(_calc_기준400!$CN$36:$EF$36,1,$D46)&lt;=30)+(INDEX(_calc_기준400!$CN$36:$EF$36,1,$E46)&gt;15)*(INDEX(_calc_기준400!$CN$36:$EF$36,1,$E46)&lt;=30)+(INDEX(_calc_기준400!$CN$36:$EF$36,1,$F46)&gt;15)*(INDEX(_calc_기준400!$CN$36:$EF$36,1,$F46)&lt;=30)+(INDEX(_calc_기준400!$CN$36:$EF$36,1,$G46)&gt;15)*(INDEX(_calc_기준400!$CN$36:$EF$36,1,$G46)&lt;=30),"")</f>
        <v>1</v>
      </c>
      <c r="K46" s="43">
        <f>IFERROR((INDEX(_calc_기준400!$CN$36:$EF$36,1,$B46)&gt;30)+(INDEX(_calc_기준400!$CN$36:$EF$36,1,$C46)&gt;30)+(INDEX(_calc_기준400!$CN$36:$EF$36,1,$D46)&gt;30)+(INDEX(_calc_기준400!$CN$36:$EF$36,1,$E46)&gt;30)+(INDEX(_calc_기준400!$CN$36:$EF$36,1,$F46)&gt;30)+(INDEX(_calc_기준400!$CN$36:$EF$36,1,$G46)&gt;30),"")</f>
        <v>4</v>
      </c>
      <c r="L46" s="25">
        <f>IFERROR(MATCH(L$11,_calc_기준400!$CN$36:$EF$36,0),"")</f>
        <v>21</v>
      </c>
      <c r="M46" s="25">
        <f>IFERROR(MATCH(M$11,_calc_기준400!$CN$36:$EF$36,0),"")</f>
        <v>45</v>
      </c>
      <c r="N46" s="25">
        <f>IFERROR(MATCH(N$11,_calc_기준400!$CN$36:$EF$36,0),"")</f>
        <v>14</v>
      </c>
      <c r="O46" s="25">
        <f>IFERROR(MATCH(O$11,_calc_기준400!$CN$36:$EF$36,0),"")</f>
        <v>38</v>
      </c>
      <c r="P46" s="25">
        <f>IFERROR(MATCH(P$11,_calc_기준400!$CN$36:$EF$36,0),"")</f>
        <v>18</v>
      </c>
      <c r="Q46" s="25">
        <f>IFERROR(MATCH(Q$11,_calc_기준400!$CN$36:$EF$36,0),"")</f>
        <v>22</v>
      </c>
      <c r="R46" s="25">
        <f>IFERROR(MATCH(R$11,_calc_기준400!$CN$36:$EF$36,0),"")</f>
        <v>34</v>
      </c>
      <c r="S46" s="25">
        <f>IFERROR(MATCH(S$11,_calc_기준400!$CN$36:$EF$36,0),"")</f>
        <v>44</v>
      </c>
      <c r="T46" s="25">
        <f>IFERROR(MATCH(T$11,_calc_기준400!$CN$36:$EF$36,0),"")</f>
        <v>33</v>
      </c>
      <c r="U46" s="25">
        <f>IFERROR(MATCH(U$11,_calc_기준400!$CN$36:$EF$36,0),"")</f>
        <v>35</v>
      </c>
      <c r="V46" s="25">
        <f>IFERROR(MATCH(V$11,_calc_기준400!$CN$36:$EF$36,0),"")</f>
        <v>13</v>
      </c>
      <c r="W46" s="25">
        <f>IFERROR(MATCH(W$11,_calc_기준400!$CN$36:$EF$36,0),"")</f>
        <v>19</v>
      </c>
      <c r="X46" s="25">
        <f>IFERROR(MATCH(X$11,_calc_기준400!$CN$36:$EF$36,0),"")</f>
        <v>30</v>
      </c>
      <c r="Y46" s="25">
        <f>IFERROR(MATCH(Y$11,_calc_기준400!$CN$36:$EF$36,0),"")</f>
        <v>26</v>
      </c>
      <c r="Z46" s="25">
        <f>IFERROR(MATCH(Z$11,_calc_기준400!$CN$36:$EF$36,0),"")</f>
        <v>43</v>
      </c>
      <c r="AA46" s="25">
        <f>IFERROR(MATCH(AA$11,_calc_기준400!$CN$36:$EF$36,0),"")</f>
        <v>12</v>
      </c>
      <c r="AB46" s="25">
        <f>IFERROR(MATCH(AB$11,_calc_기준400!$CN$36:$EF$36,0),"")</f>
        <v>31</v>
      </c>
      <c r="AC46" s="25">
        <f>IFERROR(MATCH(AC$11,_calc_기준400!$CN$36:$EF$36,0),"")</f>
        <v>11</v>
      </c>
      <c r="AD46" s="25">
        <f>IFERROR(MATCH(AD$11,_calc_기준400!$CN$36:$EF$36,0),"")</f>
        <v>32</v>
      </c>
      <c r="AE46" s="25">
        <f>IFERROR(MATCH(AE$11,_calc_기준400!$CN$36:$EF$36,0),"")</f>
        <v>36</v>
      </c>
      <c r="AF46" s="25">
        <f>IFERROR(MATCH(AF$11,_calc_기준400!$CN$36:$EF$36,0),"")</f>
        <v>10</v>
      </c>
      <c r="AG46" s="25">
        <f>IFERROR(MATCH(AG$11,_calc_기준400!$CN$36:$EF$36,0),"")</f>
        <v>16</v>
      </c>
      <c r="AH46" s="25">
        <f>IFERROR(MATCH(AH$11,_calc_기준400!$CN$36:$EF$36,0),"")</f>
        <v>3</v>
      </c>
      <c r="AI46" s="25">
        <f>IFERROR(MATCH(AI$11,_calc_기준400!$CN$36:$EF$36,0),"")</f>
        <v>15</v>
      </c>
      <c r="AJ46" s="25">
        <f>IFERROR(MATCH(AJ$11,_calc_기준400!$CN$36:$EF$36,0),"")</f>
        <v>39</v>
      </c>
      <c r="AK46" s="25">
        <f>IFERROR(MATCH(AK$11,_calc_기준400!$CN$36:$EF$36,0),"")</f>
        <v>41</v>
      </c>
      <c r="AL46" s="25">
        <f>IFERROR(MATCH(AL$11,_calc_기준400!$CN$36:$EF$36,0),"")</f>
        <v>28</v>
      </c>
      <c r="AM46" s="25">
        <f>IFERROR(MATCH(AM$11,_calc_기준400!$CN$36:$EF$36,0),"")</f>
        <v>2</v>
      </c>
      <c r="AN46" s="25">
        <f>IFERROR(MATCH(AN$11,_calc_기준400!$CN$36:$EF$36,0),"")</f>
        <v>6</v>
      </c>
      <c r="AO46" s="25">
        <f>IFERROR(MATCH(AO$11,_calc_기준400!$CN$36:$EF$36,0),"")</f>
        <v>7</v>
      </c>
      <c r="AP46" s="25">
        <f>IFERROR(MATCH(AP$11,_calc_기준400!$CN$36:$EF$36,0),"")</f>
        <v>29</v>
      </c>
      <c r="AQ46" s="25">
        <f>IFERROR(MATCH(AQ$11,_calc_기준400!$CN$36:$EF$36,0),"")</f>
        <v>37</v>
      </c>
      <c r="AR46" s="25">
        <f>IFERROR(MATCH(AR$11,_calc_기준400!$CN$36:$EF$36,0),"")</f>
        <v>4</v>
      </c>
      <c r="AS46" s="25">
        <f>IFERROR(MATCH(AS$11,_calc_기준400!$CN$36:$EF$36,0),"")</f>
        <v>42</v>
      </c>
      <c r="AT46" s="25">
        <f>IFERROR(MATCH(AT$11,_calc_기준400!$CN$36:$EF$36,0),"")</f>
        <v>9</v>
      </c>
      <c r="AU46" s="25">
        <f>IFERROR(MATCH(AU$11,_calc_기준400!$CN$36:$EF$36,0),"")</f>
        <v>25</v>
      </c>
      <c r="AV46" s="25">
        <f>IFERROR(MATCH(AV$11,_calc_기준400!$CN$36:$EF$36,0),"")</f>
        <v>17</v>
      </c>
      <c r="AW46" s="25">
        <f>IFERROR(MATCH(AW$11,_calc_기준400!$CN$36:$EF$36,0),"")</f>
        <v>24</v>
      </c>
      <c r="AX46" s="25">
        <f>IFERROR(MATCH(AX$11,_calc_기준400!$CN$36:$EF$36,0),"")</f>
        <v>5</v>
      </c>
      <c r="AY46" s="25">
        <f>IFERROR(MATCH(AY$11,_calc_기준400!$CN$36:$EF$36,0),"")</f>
        <v>1</v>
      </c>
      <c r="AZ46" s="25">
        <f>IFERROR(MATCH(AZ$11,_calc_기준400!$CN$36:$EF$36,0),"")</f>
        <v>20</v>
      </c>
      <c r="BA46" s="25">
        <f>IFERROR(MATCH(BA$11,_calc_기준400!$CN$36:$EF$36,0),"")</f>
        <v>27</v>
      </c>
      <c r="BB46" s="25">
        <f>IFERROR(MATCH(BB$11,_calc_기준400!$CN$36:$EF$36,0),"")</f>
        <v>40</v>
      </c>
      <c r="BC46" s="25">
        <f>IFERROR(MATCH(BC$11,_calc_기준400!$CN$36:$EF$36,0),"")</f>
        <v>8</v>
      </c>
      <c r="BD46" s="25">
        <f>IFERROR(MATCH(BD$11,_calc_기준400!$CN$36:$EF$36,0),"")</f>
        <v>23</v>
      </c>
    </row>
    <row r="47" spans="1:56" ht="16.5" customHeight="1">
      <c r="A47" s="57">
        <f t="shared" si="3"/>
        <v>1209</v>
      </c>
      <c r="B47" s="40">
        <f>IFERROR(INDEX(전체당첨내역!$B:$B,MATCH($A47,전체당첨내역!$A:$A,0)),"")</f>
        <v>2</v>
      </c>
      <c r="C47" s="40">
        <f>IFERROR(INDEX(전체당첨내역!$C:$C,MATCH($A47,전체당첨내역!$A:$A,0)),"")</f>
        <v>17</v>
      </c>
      <c r="D47" s="40">
        <f>IFERROR(INDEX(전체당첨내역!$D:$D,MATCH($A47,전체당첨내역!$A:$A,0)),"")</f>
        <v>20</v>
      </c>
      <c r="E47" s="40">
        <f>IFERROR(INDEX(전체당첨내역!$E:$E,MATCH($A47,전체당첨내역!$A:$A,0)),"")</f>
        <v>35</v>
      </c>
      <c r="F47" s="40">
        <f>IFERROR(INDEX(전체당첨내역!$F:$F,MATCH($A47,전체당첨내역!$A:$A,0)),"")</f>
        <v>37</v>
      </c>
      <c r="G47" s="40">
        <f>IFERROR(INDEX(전체당첨내역!$G:$G,MATCH($A47,전체당첨내역!$A:$A,0)),"")</f>
        <v>39</v>
      </c>
      <c r="H47" s="45">
        <f>IFERROR(INDEX(전체당첨내역!$H:$H,MATCH($A47,전체당첨내역!$A:$A,0)),"")</f>
        <v>24</v>
      </c>
      <c r="I47" s="42">
        <f>IFERROR((INDEX(_calc_기준400!$CN$37:$EF$37,1,$B47)&gt;0)*(INDEX(_calc_기준400!$CN$37:$EF$37,1,$B47)&lt;=15)+(INDEX(_calc_기준400!$CN$37:$EF$37,1,$C47)&gt;0)*(INDEX(_calc_기준400!$CN$37:$EF$37,1,$C47)&lt;=15)+(INDEX(_calc_기준400!$CN$37:$EF$37,1,$D47)&gt;0)*(INDEX(_calc_기준400!$CN$37:$EF$37,1,$D47)&lt;=15)+(INDEX(_calc_기준400!$CN$37:$EF$37,1,$E47)&gt;0)*(INDEX(_calc_기준400!$CN$37:$EF$37,1,$E47)&lt;=15)+(INDEX(_calc_기준400!$CN$37:$EF$37,1,$F47)&gt;0)*(INDEX(_calc_기준400!$CN$37:$EF$37,1,$F47)&lt;=15)+(INDEX(_calc_기준400!$CN$37:$EF$37,1,$G47)&gt;0)*(INDEX(_calc_기준400!$CN$37:$EF$37,1,$G47)&lt;=15),"")</f>
        <v>1</v>
      </c>
      <c r="J47" s="40">
        <f>IFERROR((INDEX(_calc_기준400!$CN$37:$EF$37,1,$B47)&gt;15)*(INDEX(_calc_기준400!$CN$37:$EF$37,1,$B47)&lt;=30)+(INDEX(_calc_기준400!$CN$37:$EF$37,1,$C47)&gt;15)*(INDEX(_calc_기준400!$CN$37:$EF$37,1,$C47)&lt;=30)+(INDEX(_calc_기준400!$CN$37:$EF$37,1,$D47)&gt;15)*(INDEX(_calc_기준400!$CN$37:$EF$37,1,$D47)&lt;=30)+(INDEX(_calc_기준400!$CN$37:$EF$37,1,$E47)&gt;15)*(INDEX(_calc_기준400!$CN$37:$EF$37,1,$E47)&lt;=30)+(INDEX(_calc_기준400!$CN$37:$EF$37,1,$F47)&gt;15)*(INDEX(_calc_기준400!$CN$37:$EF$37,1,$F47)&lt;=30)+(INDEX(_calc_기준400!$CN$37:$EF$37,1,$G47)&gt;15)*(INDEX(_calc_기준400!$CN$37:$EF$37,1,$G47)&lt;=30),"")</f>
        <v>4</v>
      </c>
      <c r="K47" s="43">
        <f>IFERROR((INDEX(_calc_기준400!$CN$37:$EF$37,1,$B47)&gt;30)+(INDEX(_calc_기준400!$CN$37:$EF$37,1,$C47)&gt;30)+(INDEX(_calc_기준400!$CN$37:$EF$37,1,$D47)&gt;30)+(INDEX(_calc_기준400!$CN$37:$EF$37,1,$E47)&gt;30)+(INDEX(_calc_기준400!$CN$37:$EF$37,1,$F47)&gt;30)+(INDEX(_calc_기준400!$CN$37:$EF$37,1,$G47)&gt;30),"")</f>
        <v>1</v>
      </c>
      <c r="L47" s="25">
        <f>IFERROR(MATCH(L$11,_calc_기준400!$CN$37:$EF$37,0),"")</f>
        <v>21</v>
      </c>
      <c r="M47" s="25">
        <f>IFERROR(MATCH(M$11,_calc_기준400!$CN$37:$EF$37,0),"")</f>
        <v>45</v>
      </c>
      <c r="N47" s="25">
        <f>IFERROR(MATCH(N$11,_calc_기준400!$CN$37:$EF$37,0),"")</f>
        <v>14</v>
      </c>
      <c r="O47" s="25">
        <f>IFERROR(MATCH(O$11,_calc_기준400!$CN$37:$EF$37,0),"")</f>
        <v>35</v>
      </c>
      <c r="P47" s="25">
        <f>IFERROR(MATCH(P$11,_calc_기준400!$CN$37:$EF$37,0),"")</f>
        <v>18</v>
      </c>
      <c r="Q47" s="25">
        <f>IFERROR(MATCH(Q$11,_calc_기준400!$CN$37:$EF$37,0),"")</f>
        <v>22</v>
      </c>
      <c r="R47" s="25">
        <f>IFERROR(MATCH(R$11,_calc_기준400!$CN$37:$EF$37,0),"")</f>
        <v>44</v>
      </c>
      <c r="S47" s="25">
        <f>IFERROR(MATCH(S$11,_calc_기준400!$CN$37:$EF$37,0),"")</f>
        <v>34</v>
      </c>
      <c r="T47" s="25">
        <f>IFERROR(MATCH(T$11,_calc_기준400!$CN$37:$EF$37,0),"")</f>
        <v>13</v>
      </c>
      <c r="U47" s="25">
        <f>IFERROR(MATCH(U$11,_calc_기준400!$CN$37:$EF$37,0),"")</f>
        <v>19</v>
      </c>
      <c r="V47" s="25">
        <f>IFERROR(MATCH(V$11,_calc_기준400!$CN$37:$EF$37,0),"")</f>
        <v>33</v>
      </c>
      <c r="W47" s="25">
        <f>IFERROR(MATCH(W$11,_calc_기준400!$CN$37:$EF$37,0),"")</f>
        <v>26</v>
      </c>
      <c r="X47" s="25">
        <f>IFERROR(MATCH(X$11,_calc_기준400!$CN$37:$EF$37,0),"")</f>
        <v>30</v>
      </c>
      <c r="Y47" s="25">
        <f>IFERROR(MATCH(Y$11,_calc_기준400!$CN$37:$EF$37,0),"")</f>
        <v>38</v>
      </c>
      <c r="Z47" s="25">
        <f>IFERROR(MATCH(Z$11,_calc_기준400!$CN$37:$EF$37,0),"")</f>
        <v>12</v>
      </c>
      <c r="AA47" s="25">
        <f>IFERROR(MATCH(AA$11,_calc_기준400!$CN$37:$EF$37,0),"")</f>
        <v>43</v>
      </c>
      <c r="AB47" s="25">
        <f>IFERROR(MATCH(AB$11,_calc_기준400!$CN$37:$EF$37,0),"")</f>
        <v>11</v>
      </c>
      <c r="AC47" s="25">
        <f>IFERROR(MATCH(AC$11,_calc_기준400!$CN$37:$EF$37,0),"")</f>
        <v>31</v>
      </c>
      <c r="AD47" s="25">
        <f>IFERROR(MATCH(AD$11,_calc_기준400!$CN$37:$EF$37,0),"")</f>
        <v>32</v>
      </c>
      <c r="AE47" s="25">
        <f>IFERROR(MATCH(AE$11,_calc_기준400!$CN$37:$EF$37,0),"")</f>
        <v>16</v>
      </c>
      <c r="AF47" s="25">
        <f>IFERROR(MATCH(AF$11,_calc_기준400!$CN$37:$EF$37,0),"")</f>
        <v>10</v>
      </c>
      <c r="AG47" s="25">
        <f>IFERROR(MATCH(AG$11,_calc_기준400!$CN$37:$EF$37,0),"")</f>
        <v>36</v>
      </c>
      <c r="AH47" s="25">
        <f>IFERROR(MATCH(AH$11,_calc_기준400!$CN$37:$EF$37,0),"")</f>
        <v>37</v>
      </c>
      <c r="AI47" s="25">
        <f>IFERROR(MATCH(AI$11,_calc_기준400!$CN$37:$EF$37,0),"")</f>
        <v>2</v>
      </c>
      <c r="AJ47" s="25">
        <f>IFERROR(MATCH(AJ$11,_calc_기준400!$CN$37:$EF$37,0),"")</f>
        <v>6</v>
      </c>
      <c r="AK47" s="25">
        <f>IFERROR(MATCH(AK$11,_calc_기준400!$CN$37:$EF$37,0),"")</f>
        <v>3</v>
      </c>
      <c r="AL47" s="25">
        <f>IFERROR(MATCH(AL$11,_calc_기준400!$CN$37:$EF$37,0),"")</f>
        <v>39</v>
      </c>
      <c r="AM47" s="25">
        <f>IFERROR(MATCH(AM$11,_calc_기준400!$CN$37:$EF$37,0),"")</f>
        <v>41</v>
      </c>
      <c r="AN47" s="25">
        <f>IFERROR(MATCH(AN$11,_calc_기준400!$CN$37:$EF$37,0),"")</f>
        <v>15</v>
      </c>
      <c r="AO47" s="25">
        <f>IFERROR(MATCH(AO$11,_calc_기준400!$CN$37:$EF$37,0),"")</f>
        <v>17</v>
      </c>
      <c r="AP47" s="25">
        <f>IFERROR(MATCH(AP$11,_calc_기준400!$CN$37:$EF$37,0),"")</f>
        <v>28</v>
      </c>
      <c r="AQ47" s="25">
        <f>IFERROR(MATCH(AQ$11,_calc_기준400!$CN$37:$EF$37,0),"")</f>
        <v>29</v>
      </c>
      <c r="AR47" s="25">
        <f>IFERROR(MATCH(AR$11,_calc_기준400!$CN$37:$EF$37,0),"")</f>
        <v>7</v>
      </c>
      <c r="AS47" s="25">
        <f>IFERROR(MATCH(AS$11,_calc_기준400!$CN$37:$EF$37,0),"")</f>
        <v>42</v>
      </c>
      <c r="AT47" s="25">
        <f>IFERROR(MATCH(AT$11,_calc_기준400!$CN$37:$EF$37,0),"")</f>
        <v>20</v>
      </c>
      <c r="AU47" s="25">
        <f>IFERROR(MATCH(AU$11,_calc_기준400!$CN$37:$EF$37,0),"")</f>
        <v>24</v>
      </c>
      <c r="AV47" s="25">
        <f>IFERROR(MATCH(AV$11,_calc_기준400!$CN$37:$EF$37,0),"")</f>
        <v>25</v>
      </c>
      <c r="AW47" s="25">
        <f>IFERROR(MATCH(AW$11,_calc_기준400!$CN$37:$EF$37,0),"")</f>
        <v>4</v>
      </c>
      <c r="AX47" s="25">
        <f>IFERROR(MATCH(AX$11,_calc_기준400!$CN$37:$EF$37,0),"")</f>
        <v>1</v>
      </c>
      <c r="AY47" s="25">
        <f>IFERROR(MATCH(AY$11,_calc_기준400!$CN$37:$EF$37,0),"")</f>
        <v>40</v>
      </c>
      <c r="AZ47" s="25">
        <f>IFERROR(MATCH(AZ$11,_calc_기준400!$CN$37:$EF$37,0),"")</f>
        <v>9</v>
      </c>
      <c r="BA47" s="25">
        <f>IFERROR(MATCH(BA$11,_calc_기준400!$CN$37:$EF$37,0),"")</f>
        <v>5</v>
      </c>
      <c r="BB47" s="25">
        <f>IFERROR(MATCH(BB$11,_calc_기준400!$CN$37:$EF$37,0),"")</f>
        <v>27</v>
      </c>
      <c r="BC47" s="25">
        <f>IFERROR(MATCH(BC$11,_calc_기준400!$CN$37:$EF$37,0),"")</f>
        <v>8</v>
      </c>
      <c r="BD47" s="25">
        <f>IFERROR(MATCH(BD$11,_calc_기준400!$CN$37:$EF$37,0),"")</f>
        <v>23</v>
      </c>
    </row>
    <row r="48" spans="1:56" ht="16.5" customHeight="1">
      <c r="A48" s="57">
        <f t="shared" si="3"/>
        <v>1208</v>
      </c>
      <c r="B48" s="40">
        <f>IFERROR(INDEX(전체당첨내역!$B:$B,MATCH($A48,전체당첨내역!$A:$A,0)),"")</f>
        <v>6</v>
      </c>
      <c r="C48" s="40">
        <f>IFERROR(INDEX(전체당첨내역!$C:$C,MATCH($A48,전체당첨내역!$A:$A,0)),"")</f>
        <v>27</v>
      </c>
      <c r="D48" s="40">
        <f>IFERROR(INDEX(전체당첨내역!$D:$D,MATCH($A48,전체당첨내역!$A:$A,0)),"")</f>
        <v>30</v>
      </c>
      <c r="E48" s="40">
        <f>IFERROR(INDEX(전체당첨내역!$E:$E,MATCH($A48,전체당첨내역!$A:$A,0)),"")</f>
        <v>36</v>
      </c>
      <c r="F48" s="40">
        <f>IFERROR(INDEX(전체당첨내역!$F:$F,MATCH($A48,전체당첨내역!$A:$A,0)),"")</f>
        <v>38</v>
      </c>
      <c r="G48" s="40">
        <f>IFERROR(INDEX(전체당첨내역!$G:$G,MATCH($A48,전체당첨내역!$A:$A,0)),"")</f>
        <v>42</v>
      </c>
      <c r="H48" s="45">
        <f>IFERROR(INDEX(전체당첨내역!$H:$H,MATCH($A48,전체당첨내역!$A:$A,0)),"")</f>
        <v>25</v>
      </c>
      <c r="I48" s="42">
        <f>IFERROR((INDEX(_calc_기준400!$CN$38:$EF$38,1,$B48)&gt;0)*(INDEX(_calc_기준400!$CN$38:$EF$38,1,$B48)&lt;=15)+(INDEX(_calc_기준400!$CN$38:$EF$38,1,$C48)&gt;0)*(INDEX(_calc_기준400!$CN$38:$EF$38,1,$C48)&lt;=15)+(INDEX(_calc_기준400!$CN$38:$EF$38,1,$D48)&gt;0)*(INDEX(_calc_기준400!$CN$38:$EF$38,1,$D48)&lt;=15)+(INDEX(_calc_기준400!$CN$38:$EF$38,1,$E48)&gt;0)*(INDEX(_calc_기준400!$CN$38:$EF$38,1,$E48)&lt;=15)+(INDEX(_calc_기준400!$CN$38:$EF$38,1,$F48)&gt;0)*(INDEX(_calc_기준400!$CN$38:$EF$38,1,$F48)&lt;=15)+(INDEX(_calc_기준400!$CN$38:$EF$38,1,$G48)&gt;0)*(INDEX(_calc_기준400!$CN$38:$EF$38,1,$G48)&lt;=15),"")</f>
        <v>3</v>
      </c>
      <c r="J48" s="40">
        <f>IFERROR((INDEX(_calc_기준400!$CN$38:$EF$38,1,$B48)&gt;15)*(INDEX(_calc_기준400!$CN$38:$EF$38,1,$B48)&lt;=30)+(INDEX(_calc_기준400!$CN$38:$EF$38,1,$C48)&gt;15)*(INDEX(_calc_기준400!$CN$38:$EF$38,1,$C48)&lt;=30)+(INDEX(_calc_기준400!$CN$38:$EF$38,1,$D48)&gt;15)*(INDEX(_calc_기준400!$CN$38:$EF$38,1,$D48)&lt;=30)+(INDEX(_calc_기준400!$CN$38:$EF$38,1,$E48)&gt;15)*(INDEX(_calc_기준400!$CN$38:$EF$38,1,$E48)&lt;=30)+(INDEX(_calc_기준400!$CN$38:$EF$38,1,$F48)&gt;15)*(INDEX(_calc_기준400!$CN$38:$EF$38,1,$F48)&lt;=30)+(INDEX(_calc_기준400!$CN$38:$EF$38,1,$G48)&gt;15)*(INDEX(_calc_기준400!$CN$38:$EF$38,1,$G48)&lt;=30),"")</f>
        <v>1</v>
      </c>
      <c r="K48" s="43">
        <f>IFERROR((INDEX(_calc_기준400!$CN$38:$EF$38,1,$B48)&gt;30)+(INDEX(_calc_기준400!$CN$38:$EF$38,1,$C48)&gt;30)+(INDEX(_calc_기준400!$CN$38:$EF$38,1,$D48)&gt;30)+(INDEX(_calc_기준400!$CN$38:$EF$38,1,$E48)&gt;30)+(INDEX(_calc_기준400!$CN$38:$EF$38,1,$F48)&gt;30)+(INDEX(_calc_기준400!$CN$38:$EF$38,1,$G48)&gt;30),"")</f>
        <v>2</v>
      </c>
      <c r="L48" s="25">
        <f>IFERROR(MATCH(L$11,_calc_기준400!$CN$38:$EF$38,0),"")</f>
        <v>45</v>
      </c>
      <c r="M48" s="25">
        <f>IFERROR(MATCH(M$11,_calc_기준400!$CN$38:$EF$38,0),"")</f>
        <v>14</v>
      </c>
      <c r="N48" s="25">
        <f>IFERROR(MATCH(N$11,_calc_기준400!$CN$38:$EF$38,0),"")</f>
        <v>35</v>
      </c>
      <c r="O48" s="25">
        <f>IFERROR(MATCH(O$11,_calc_기준400!$CN$38:$EF$38,0),"")</f>
        <v>21</v>
      </c>
      <c r="P48" s="25">
        <f>IFERROR(MATCH(P$11,_calc_기준400!$CN$38:$EF$38,0),"")</f>
        <v>30</v>
      </c>
      <c r="Q48" s="25">
        <f>IFERROR(MATCH(Q$11,_calc_기준400!$CN$38:$EF$38,0),"")</f>
        <v>22</v>
      </c>
      <c r="R48" s="25">
        <f>IFERROR(MATCH(R$11,_calc_기준400!$CN$38:$EF$38,0),"")</f>
        <v>18</v>
      </c>
      <c r="S48" s="25">
        <f>IFERROR(MATCH(S$11,_calc_기준400!$CN$38:$EF$38,0),"")</f>
        <v>44</v>
      </c>
      <c r="T48" s="25">
        <f>IFERROR(MATCH(T$11,_calc_기준400!$CN$38:$EF$38,0),"")</f>
        <v>34</v>
      </c>
      <c r="U48" s="25">
        <f>IFERROR(MATCH(U$11,_calc_기준400!$CN$38:$EF$38,0),"")</f>
        <v>19</v>
      </c>
      <c r="V48" s="25">
        <f>IFERROR(MATCH(V$11,_calc_기준400!$CN$38:$EF$38,0),"")</f>
        <v>13</v>
      </c>
      <c r="W48" s="25">
        <f>IFERROR(MATCH(W$11,_calc_기준400!$CN$38:$EF$38,0),"")</f>
        <v>33</v>
      </c>
      <c r="X48" s="25">
        <f>IFERROR(MATCH(X$11,_calc_기준400!$CN$38:$EF$38,0),"")</f>
        <v>38</v>
      </c>
      <c r="Y48" s="25">
        <f>IFERROR(MATCH(Y$11,_calc_기준400!$CN$38:$EF$38,0),"")</f>
        <v>26</v>
      </c>
      <c r="Z48" s="25">
        <f>IFERROR(MATCH(Z$11,_calc_기준400!$CN$38:$EF$38,0),"")</f>
        <v>36</v>
      </c>
      <c r="AA48" s="25">
        <f>IFERROR(MATCH(AA$11,_calc_기준400!$CN$38:$EF$38,0),"")</f>
        <v>11</v>
      </c>
      <c r="AB48" s="25">
        <f>IFERROR(MATCH(AB$11,_calc_기준400!$CN$38:$EF$38,0),"")</f>
        <v>12</v>
      </c>
      <c r="AC48" s="25">
        <f>IFERROR(MATCH(AC$11,_calc_기준400!$CN$38:$EF$38,0),"")</f>
        <v>31</v>
      </c>
      <c r="AD48" s="25">
        <f>IFERROR(MATCH(AD$11,_calc_기준400!$CN$38:$EF$38,0),"")</f>
        <v>43</v>
      </c>
      <c r="AE48" s="25">
        <f>IFERROR(MATCH(AE$11,_calc_기준400!$CN$38:$EF$38,0),"")</f>
        <v>16</v>
      </c>
      <c r="AF48" s="25">
        <f>IFERROR(MATCH(AF$11,_calc_기준400!$CN$38:$EF$38,0),"")</f>
        <v>10</v>
      </c>
      <c r="AG48" s="25">
        <f>IFERROR(MATCH(AG$11,_calc_기준400!$CN$38:$EF$38,0),"")</f>
        <v>32</v>
      </c>
      <c r="AH48" s="25">
        <f>IFERROR(MATCH(AH$11,_calc_기준400!$CN$38:$EF$38,0),"")</f>
        <v>2</v>
      </c>
      <c r="AI48" s="25">
        <f>IFERROR(MATCH(AI$11,_calc_기준400!$CN$38:$EF$38,0),"")</f>
        <v>41</v>
      </c>
      <c r="AJ48" s="25">
        <f>IFERROR(MATCH(AJ$11,_calc_기준400!$CN$38:$EF$38,0),"")</f>
        <v>6</v>
      </c>
      <c r="AK48" s="25">
        <f>IFERROR(MATCH(AK$11,_calc_기준400!$CN$38:$EF$38,0),"")</f>
        <v>15</v>
      </c>
      <c r="AL48" s="25">
        <f>IFERROR(MATCH(AL$11,_calc_기준400!$CN$38:$EF$38,0),"")</f>
        <v>3</v>
      </c>
      <c r="AM48" s="25">
        <f>IFERROR(MATCH(AM$11,_calc_기준400!$CN$38:$EF$38,0),"")</f>
        <v>39</v>
      </c>
      <c r="AN48" s="25">
        <f>IFERROR(MATCH(AN$11,_calc_기준400!$CN$38:$EF$38,0),"")</f>
        <v>29</v>
      </c>
      <c r="AO48" s="25">
        <f>IFERROR(MATCH(AO$11,_calc_기준400!$CN$38:$EF$38,0),"")</f>
        <v>17</v>
      </c>
      <c r="AP48" s="25">
        <f>IFERROR(MATCH(AP$11,_calc_기준400!$CN$38:$EF$38,0),"")</f>
        <v>28</v>
      </c>
      <c r="AQ48" s="25">
        <f>IFERROR(MATCH(AQ$11,_calc_기준400!$CN$38:$EF$38,0),"")</f>
        <v>37</v>
      </c>
      <c r="AR48" s="25">
        <f>IFERROR(MATCH(AR$11,_calc_기준400!$CN$38:$EF$38,0),"")</f>
        <v>7</v>
      </c>
      <c r="AS48" s="25">
        <f>IFERROR(MATCH(AS$11,_calc_기준400!$CN$38:$EF$38,0),"")</f>
        <v>42</v>
      </c>
      <c r="AT48" s="25">
        <f>IFERROR(MATCH(AT$11,_calc_기준400!$CN$38:$EF$38,0),"")</f>
        <v>20</v>
      </c>
      <c r="AU48" s="25">
        <f>IFERROR(MATCH(AU$11,_calc_기준400!$CN$38:$EF$38,0),"")</f>
        <v>24</v>
      </c>
      <c r="AV48" s="25">
        <f>IFERROR(MATCH(AV$11,_calc_기준400!$CN$38:$EF$38,0),"")</f>
        <v>4</v>
      </c>
      <c r="AW48" s="25">
        <f>IFERROR(MATCH(AW$11,_calc_기준400!$CN$38:$EF$38,0),"")</f>
        <v>40</v>
      </c>
      <c r="AX48" s="25">
        <f>IFERROR(MATCH(AX$11,_calc_기준400!$CN$38:$EF$38,0),"")</f>
        <v>1</v>
      </c>
      <c r="AY48" s="25">
        <f>IFERROR(MATCH(AY$11,_calc_기준400!$CN$38:$EF$38,0),"")</f>
        <v>9</v>
      </c>
      <c r="AZ48" s="25">
        <f>IFERROR(MATCH(AZ$11,_calc_기준400!$CN$38:$EF$38,0),"")</f>
        <v>5</v>
      </c>
      <c r="BA48" s="25">
        <f>IFERROR(MATCH(BA$11,_calc_기준400!$CN$38:$EF$38,0),"")</f>
        <v>25</v>
      </c>
      <c r="BB48" s="25">
        <f>IFERROR(MATCH(BB$11,_calc_기준400!$CN$38:$EF$38,0),"")</f>
        <v>27</v>
      </c>
      <c r="BC48" s="25">
        <f>IFERROR(MATCH(BC$11,_calc_기준400!$CN$38:$EF$38,0),"")</f>
        <v>8</v>
      </c>
      <c r="BD48" s="25">
        <f>IFERROR(MATCH(BD$11,_calc_기준400!$CN$38:$EF$38,0),"")</f>
        <v>23</v>
      </c>
    </row>
    <row r="49" spans="1:56" ht="16.5" customHeight="1">
      <c r="A49" s="57">
        <f t="shared" si="3"/>
        <v>1207</v>
      </c>
      <c r="B49" s="40">
        <f>IFERROR(INDEX(전체당첨내역!$B:$B,MATCH($A49,전체당첨내역!$A:$A,0)),"")</f>
        <v>10</v>
      </c>
      <c r="C49" s="40">
        <f>IFERROR(INDEX(전체당첨내역!$C:$C,MATCH($A49,전체당첨내역!$A:$A,0)),"")</f>
        <v>22</v>
      </c>
      <c r="D49" s="40">
        <f>IFERROR(INDEX(전체당첨내역!$D:$D,MATCH($A49,전체당첨내역!$A:$A,0)),"")</f>
        <v>24</v>
      </c>
      <c r="E49" s="40">
        <f>IFERROR(INDEX(전체당첨내역!$E:$E,MATCH($A49,전체당첨내역!$A:$A,0)),"")</f>
        <v>27</v>
      </c>
      <c r="F49" s="40">
        <f>IFERROR(INDEX(전체당첨내역!$F:$F,MATCH($A49,전체당첨내역!$A:$A,0)),"")</f>
        <v>38</v>
      </c>
      <c r="G49" s="40">
        <f>IFERROR(INDEX(전체당첨내역!$G:$G,MATCH($A49,전체당첨내역!$A:$A,0)),"")</f>
        <v>45</v>
      </c>
      <c r="H49" s="45">
        <f>IFERROR(INDEX(전체당첨내역!$H:$H,MATCH($A49,전체당첨내역!$A:$A,0)),"")</f>
        <v>11</v>
      </c>
      <c r="I49" s="42">
        <f>IFERROR((INDEX(_calc_기준400!$CN$39:$EF$39,1,$B49)&gt;0)*(INDEX(_calc_기준400!$CN$39:$EF$39,1,$B49)&lt;=15)+(INDEX(_calc_기준400!$CN$39:$EF$39,1,$C49)&gt;0)*(INDEX(_calc_기준400!$CN$39:$EF$39,1,$C49)&lt;=15)+(INDEX(_calc_기준400!$CN$39:$EF$39,1,$D49)&gt;0)*(INDEX(_calc_기준400!$CN$39:$EF$39,1,$D49)&lt;=15)+(INDEX(_calc_기준400!$CN$39:$EF$39,1,$E49)&gt;0)*(INDEX(_calc_기준400!$CN$39:$EF$39,1,$E49)&lt;=15)+(INDEX(_calc_기준400!$CN$39:$EF$39,1,$F49)&gt;0)*(INDEX(_calc_기준400!$CN$39:$EF$39,1,$F49)&lt;=15)+(INDEX(_calc_기준400!$CN$39:$EF$39,1,$G49)&gt;0)*(INDEX(_calc_기준400!$CN$39:$EF$39,1,$G49)&lt;=15),"")</f>
        <v>3</v>
      </c>
      <c r="J49" s="40">
        <f>IFERROR((INDEX(_calc_기준400!$CN$39:$EF$39,1,$B49)&gt;15)*(INDEX(_calc_기준400!$CN$39:$EF$39,1,$B49)&lt;=30)+(INDEX(_calc_기준400!$CN$39:$EF$39,1,$C49)&gt;15)*(INDEX(_calc_기준400!$CN$39:$EF$39,1,$C49)&lt;=30)+(INDEX(_calc_기준400!$CN$39:$EF$39,1,$D49)&gt;15)*(INDEX(_calc_기준400!$CN$39:$EF$39,1,$D49)&lt;=30)+(INDEX(_calc_기준400!$CN$39:$EF$39,1,$E49)&gt;15)*(INDEX(_calc_기준400!$CN$39:$EF$39,1,$E49)&lt;=30)+(INDEX(_calc_기준400!$CN$39:$EF$39,1,$F49)&gt;15)*(INDEX(_calc_기준400!$CN$39:$EF$39,1,$F49)&lt;=30)+(INDEX(_calc_기준400!$CN$39:$EF$39,1,$G49)&gt;15)*(INDEX(_calc_기준400!$CN$39:$EF$39,1,$G49)&lt;=30),"")</f>
        <v>1</v>
      </c>
      <c r="K49" s="43">
        <f>IFERROR((INDEX(_calc_기준400!$CN$39:$EF$39,1,$B49)&gt;30)+(INDEX(_calc_기준400!$CN$39:$EF$39,1,$C49)&gt;30)+(INDEX(_calc_기준400!$CN$39:$EF$39,1,$D49)&gt;30)+(INDEX(_calc_기준400!$CN$39:$EF$39,1,$E49)&gt;30)+(INDEX(_calc_기준400!$CN$39:$EF$39,1,$F49)&gt;30)+(INDEX(_calc_기준400!$CN$39:$EF$39,1,$G49)&gt;30),"")</f>
        <v>2</v>
      </c>
      <c r="L49" s="25">
        <f>IFERROR(MATCH(L$11,_calc_기준400!$CN$39:$EF$39,0),"")</f>
        <v>45</v>
      </c>
      <c r="M49" s="25">
        <f>IFERROR(MATCH(M$11,_calc_기준400!$CN$39:$EF$39,0),"")</f>
        <v>14</v>
      </c>
      <c r="N49" s="25">
        <f>IFERROR(MATCH(N$11,_calc_기준400!$CN$39:$EF$39,0),"")</f>
        <v>35</v>
      </c>
      <c r="O49" s="25">
        <f>IFERROR(MATCH(O$11,_calc_기준400!$CN$39:$EF$39,0),"")</f>
        <v>18</v>
      </c>
      <c r="P49" s="25">
        <f>IFERROR(MATCH(P$11,_calc_기준400!$CN$39:$EF$39,0),"")</f>
        <v>21</v>
      </c>
      <c r="Q49" s="25">
        <f>IFERROR(MATCH(Q$11,_calc_기준400!$CN$39:$EF$39,0),"")</f>
        <v>34</v>
      </c>
      <c r="R49" s="25">
        <f>IFERROR(MATCH(R$11,_calc_기준400!$CN$39:$EF$39,0),"")</f>
        <v>30</v>
      </c>
      <c r="S49" s="25">
        <f>IFERROR(MATCH(S$11,_calc_기준400!$CN$39:$EF$39,0),"")</f>
        <v>38</v>
      </c>
      <c r="T49" s="25">
        <f>IFERROR(MATCH(T$11,_calc_기준400!$CN$39:$EF$39,0),"")</f>
        <v>13</v>
      </c>
      <c r="U49" s="25">
        <f>IFERROR(MATCH(U$11,_calc_기준400!$CN$39:$EF$39,0),"")</f>
        <v>19</v>
      </c>
      <c r="V49" s="25">
        <f>IFERROR(MATCH(V$11,_calc_기준400!$CN$39:$EF$39,0),"")</f>
        <v>33</v>
      </c>
      <c r="W49" s="25">
        <f>IFERROR(MATCH(W$11,_calc_기준400!$CN$39:$EF$39,0),"")</f>
        <v>44</v>
      </c>
      <c r="X49" s="25">
        <f>IFERROR(MATCH(X$11,_calc_기준400!$CN$39:$EF$39,0),"")</f>
        <v>22</v>
      </c>
      <c r="Y49" s="25">
        <f>IFERROR(MATCH(Y$11,_calc_기준400!$CN$39:$EF$39,0),"")</f>
        <v>31</v>
      </c>
      <c r="Z49" s="25">
        <f>IFERROR(MATCH(Z$11,_calc_기준400!$CN$39:$EF$39,0),"")</f>
        <v>36</v>
      </c>
      <c r="AA49" s="25">
        <f>IFERROR(MATCH(AA$11,_calc_기준400!$CN$39:$EF$39,0),"")</f>
        <v>11</v>
      </c>
      <c r="AB49" s="25">
        <f>IFERROR(MATCH(AB$11,_calc_기준400!$CN$39:$EF$39,0),"")</f>
        <v>43</v>
      </c>
      <c r="AC49" s="25">
        <f>IFERROR(MATCH(AC$11,_calc_기준400!$CN$39:$EF$39,0),"")</f>
        <v>26</v>
      </c>
      <c r="AD49" s="25">
        <f>IFERROR(MATCH(AD$11,_calc_기준400!$CN$39:$EF$39,0),"")</f>
        <v>12</v>
      </c>
      <c r="AE49" s="25">
        <f>IFERROR(MATCH(AE$11,_calc_기준400!$CN$39:$EF$39,0),"")</f>
        <v>10</v>
      </c>
      <c r="AF49" s="25">
        <f>IFERROR(MATCH(AF$11,_calc_기준400!$CN$39:$EF$39,0),"")</f>
        <v>16</v>
      </c>
      <c r="AG49" s="25">
        <f>IFERROR(MATCH(AG$11,_calc_기준400!$CN$39:$EF$39,0),"")</f>
        <v>6</v>
      </c>
      <c r="AH49" s="25">
        <f>IFERROR(MATCH(AH$11,_calc_기준400!$CN$39:$EF$39,0),"")</f>
        <v>15</v>
      </c>
      <c r="AI49" s="25">
        <f>IFERROR(MATCH(AI$11,_calc_기준400!$CN$39:$EF$39,0),"")</f>
        <v>32</v>
      </c>
      <c r="AJ49" s="25">
        <f>IFERROR(MATCH(AJ$11,_calc_기준400!$CN$39:$EF$39,0),"")</f>
        <v>41</v>
      </c>
      <c r="AK49" s="25">
        <f>IFERROR(MATCH(AK$11,_calc_기준400!$CN$39:$EF$39,0),"")</f>
        <v>39</v>
      </c>
      <c r="AL49" s="25">
        <f>IFERROR(MATCH(AL$11,_calc_기준400!$CN$39:$EF$39,0),"")</f>
        <v>2</v>
      </c>
      <c r="AM49" s="25">
        <f>IFERROR(MATCH(AM$11,_calc_기준400!$CN$39:$EF$39,0),"")</f>
        <v>3</v>
      </c>
      <c r="AN49" s="25">
        <f>IFERROR(MATCH(AN$11,_calc_기준400!$CN$39:$EF$39,0),"")</f>
        <v>29</v>
      </c>
      <c r="AO49" s="25">
        <f>IFERROR(MATCH(AO$11,_calc_기준400!$CN$39:$EF$39,0),"")</f>
        <v>42</v>
      </c>
      <c r="AP49" s="25">
        <f>IFERROR(MATCH(AP$11,_calc_기준400!$CN$39:$EF$39,0),"")</f>
        <v>17</v>
      </c>
      <c r="AQ49" s="25">
        <f>IFERROR(MATCH(AQ$11,_calc_기준400!$CN$39:$EF$39,0),"")</f>
        <v>28</v>
      </c>
      <c r="AR49" s="25">
        <f>IFERROR(MATCH(AR$11,_calc_기준400!$CN$39:$EF$39,0),"")</f>
        <v>37</v>
      </c>
      <c r="AS49" s="25">
        <f>IFERROR(MATCH(AS$11,_calc_기준400!$CN$39:$EF$39,0),"")</f>
        <v>7</v>
      </c>
      <c r="AT49" s="25">
        <f>IFERROR(MATCH(AT$11,_calc_기준400!$CN$39:$EF$39,0),"")</f>
        <v>4</v>
      </c>
      <c r="AU49" s="25">
        <f>IFERROR(MATCH(AU$11,_calc_기준400!$CN$39:$EF$39,0),"")</f>
        <v>24</v>
      </c>
      <c r="AV49" s="25">
        <f>IFERROR(MATCH(AV$11,_calc_기준400!$CN$39:$EF$39,0),"")</f>
        <v>40</v>
      </c>
      <c r="AW49" s="25">
        <f>IFERROR(MATCH(AW$11,_calc_기준400!$CN$39:$EF$39,0),"")</f>
        <v>1</v>
      </c>
      <c r="AX49" s="25">
        <f>IFERROR(MATCH(AX$11,_calc_기준400!$CN$39:$EF$39,0),"")</f>
        <v>9</v>
      </c>
      <c r="AY49" s="25">
        <f>IFERROR(MATCH(AY$11,_calc_기준400!$CN$39:$EF$39,0),"")</f>
        <v>20</v>
      </c>
      <c r="AZ49" s="25">
        <f>IFERROR(MATCH(AZ$11,_calc_기준400!$CN$39:$EF$39,0),"")</f>
        <v>8</v>
      </c>
      <c r="BA49" s="25">
        <f>IFERROR(MATCH(BA$11,_calc_기준400!$CN$39:$EF$39,0),"")</f>
        <v>27</v>
      </c>
      <c r="BB49" s="25">
        <f>IFERROR(MATCH(BB$11,_calc_기준400!$CN$39:$EF$39,0),"")</f>
        <v>5</v>
      </c>
      <c r="BC49" s="25">
        <f>IFERROR(MATCH(BC$11,_calc_기준400!$CN$39:$EF$39,0),"")</f>
        <v>25</v>
      </c>
      <c r="BD49" s="25">
        <f>IFERROR(MATCH(BD$11,_calc_기준400!$CN$39:$EF$39,0),"")</f>
        <v>23</v>
      </c>
    </row>
    <row r="50" spans="1:56" ht="16.5" customHeight="1">
      <c r="A50" s="57">
        <f t="shared" si="3"/>
        <v>1206</v>
      </c>
      <c r="B50" s="40">
        <f>IFERROR(INDEX(전체당첨내역!$B:$B,MATCH($A50,전체당첨내역!$A:$A,0)),"")</f>
        <v>1</v>
      </c>
      <c r="C50" s="40">
        <f>IFERROR(INDEX(전체당첨내역!$C:$C,MATCH($A50,전체당첨내역!$A:$A,0)),"")</f>
        <v>3</v>
      </c>
      <c r="D50" s="40">
        <f>IFERROR(INDEX(전체당첨내역!$D:$D,MATCH($A50,전체당첨내역!$A:$A,0)),"")</f>
        <v>17</v>
      </c>
      <c r="E50" s="40">
        <f>IFERROR(INDEX(전체당첨내역!$E:$E,MATCH($A50,전체당첨내역!$A:$A,0)),"")</f>
        <v>26</v>
      </c>
      <c r="F50" s="40">
        <f>IFERROR(INDEX(전체당첨내역!$F:$F,MATCH($A50,전체당첨내역!$A:$A,0)),"")</f>
        <v>27</v>
      </c>
      <c r="G50" s="40">
        <f>IFERROR(INDEX(전체당첨내역!$G:$G,MATCH($A50,전체당첨내역!$A:$A,0)),"")</f>
        <v>42</v>
      </c>
      <c r="H50" s="45">
        <f>IFERROR(INDEX(전체당첨내역!$H:$H,MATCH($A50,전체당첨내역!$A:$A,0)),"")</f>
        <v>23</v>
      </c>
      <c r="I50" s="42">
        <f>IFERROR((INDEX(_calc_기준400!$CN$40:$EF$40,1,$B50)&gt;0)*(INDEX(_calc_기준400!$CN$40:$EF$40,1,$B50)&lt;=15)+(INDEX(_calc_기준400!$CN$40:$EF$40,1,$C50)&gt;0)*(INDEX(_calc_기준400!$CN$40:$EF$40,1,$C50)&lt;=15)+(INDEX(_calc_기준400!$CN$40:$EF$40,1,$D50)&gt;0)*(INDEX(_calc_기준400!$CN$40:$EF$40,1,$D50)&lt;=15)+(INDEX(_calc_기준400!$CN$40:$EF$40,1,$E50)&gt;0)*(INDEX(_calc_기준400!$CN$40:$EF$40,1,$E50)&lt;=15)+(INDEX(_calc_기준400!$CN$40:$EF$40,1,$F50)&gt;0)*(INDEX(_calc_기준400!$CN$40:$EF$40,1,$F50)&lt;=15)+(INDEX(_calc_기준400!$CN$40:$EF$40,1,$G50)&gt;0)*(INDEX(_calc_기준400!$CN$40:$EF$40,1,$G50)&lt;=15),"")</f>
        <v>0</v>
      </c>
      <c r="J50" s="40">
        <f>IFERROR((INDEX(_calc_기준400!$CN$40:$EF$40,1,$B50)&gt;15)*(INDEX(_calc_기준400!$CN$40:$EF$40,1,$B50)&lt;=30)+(INDEX(_calc_기준400!$CN$40:$EF$40,1,$C50)&gt;15)*(INDEX(_calc_기준400!$CN$40:$EF$40,1,$C50)&lt;=30)+(INDEX(_calc_기준400!$CN$40:$EF$40,1,$D50)&gt;15)*(INDEX(_calc_기준400!$CN$40:$EF$40,1,$D50)&lt;=30)+(INDEX(_calc_기준400!$CN$40:$EF$40,1,$E50)&gt;15)*(INDEX(_calc_기준400!$CN$40:$EF$40,1,$E50)&lt;=30)+(INDEX(_calc_기준400!$CN$40:$EF$40,1,$F50)&gt;15)*(INDEX(_calc_기준400!$CN$40:$EF$40,1,$F50)&lt;=30)+(INDEX(_calc_기준400!$CN$40:$EF$40,1,$G50)&gt;15)*(INDEX(_calc_기준400!$CN$40:$EF$40,1,$G50)&lt;=30),"")</f>
        <v>4</v>
      </c>
      <c r="K50" s="43">
        <f>IFERROR((INDEX(_calc_기준400!$CN$40:$EF$40,1,$B50)&gt;30)+(INDEX(_calc_기준400!$CN$40:$EF$40,1,$C50)&gt;30)+(INDEX(_calc_기준400!$CN$40:$EF$40,1,$D50)&gt;30)+(INDEX(_calc_기준400!$CN$40:$EF$40,1,$E50)&gt;30)+(INDEX(_calc_기준400!$CN$40:$EF$40,1,$F50)&gt;30)+(INDEX(_calc_기준400!$CN$40:$EF$40,1,$G50)&gt;30),"")</f>
        <v>2</v>
      </c>
      <c r="L50" s="25">
        <f>IFERROR(MATCH(L$11,_calc_기준400!$CN$40:$EF$40,0),"")</f>
        <v>14</v>
      </c>
      <c r="M50" s="25">
        <f>IFERROR(MATCH(M$11,_calc_기준400!$CN$40:$EF$40,0),"")</f>
        <v>45</v>
      </c>
      <c r="N50" s="25">
        <f>IFERROR(MATCH(N$11,_calc_기준400!$CN$40:$EF$40,0),"")</f>
        <v>35</v>
      </c>
      <c r="O50" s="25">
        <f>IFERROR(MATCH(O$11,_calc_기준400!$CN$40:$EF$40,0),"")</f>
        <v>38</v>
      </c>
      <c r="P50" s="25">
        <f>IFERROR(MATCH(P$11,_calc_기준400!$CN$40:$EF$40,0),"")</f>
        <v>18</v>
      </c>
      <c r="Q50" s="25">
        <f>IFERROR(MATCH(Q$11,_calc_기준400!$CN$40:$EF$40,0),"")</f>
        <v>21</v>
      </c>
      <c r="R50" s="25">
        <f>IFERROR(MATCH(R$11,_calc_기준400!$CN$40:$EF$40,0),"")</f>
        <v>34</v>
      </c>
      <c r="S50" s="25">
        <f>IFERROR(MATCH(S$11,_calc_기준400!$CN$40:$EF$40,0),"")</f>
        <v>44</v>
      </c>
      <c r="T50" s="25">
        <f>IFERROR(MATCH(T$11,_calc_기준400!$CN$40:$EF$40,0),"")</f>
        <v>19</v>
      </c>
      <c r="U50" s="25">
        <f>IFERROR(MATCH(U$11,_calc_기준400!$CN$40:$EF$40,0),"")</f>
        <v>33</v>
      </c>
      <c r="V50" s="25">
        <f>IFERROR(MATCH(V$11,_calc_기준400!$CN$40:$EF$40,0),"")</f>
        <v>22</v>
      </c>
      <c r="W50" s="25">
        <f>IFERROR(MATCH(W$11,_calc_기준400!$CN$40:$EF$40,0),"")</f>
        <v>13</v>
      </c>
      <c r="X50" s="25">
        <f>IFERROR(MATCH(X$11,_calc_기준400!$CN$40:$EF$40,0),"")</f>
        <v>30</v>
      </c>
      <c r="Y50" s="25">
        <f>IFERROR(MATCH(Y$11,_calc_기준400!$CN$40:$EF$40,0),"")</f>
        <v>43</v>
      </c>
      <c r="Z50" s="25">
        <f>IFERROR(MATCH(Z$11,_calc_기준400!$CN$40:$EF$40,0),"")</f>
        <v>11</v>
      </c>
      <c r="AA50" s="25">
        <f>IFERROR(MATCH(AA$11,_calc_기준400!$CN$40:$EF$40,0),"")</f>
        <v>26</v>
      </c>
      <c r="AB50" s="25">
        <f>IFERROR(MATCH(AB$11,_calc_기준400!$CN$40:$EF$40,0),"")</f>
        <v>36</v>
      </c>
      <c r="AC50" s="25">
        <f>IFERROR(MATCH(AC$11,_calc_기준400!$CN$40:$EF$40,0),"")</f>
        <v>12</v>
      </c>
      <c r="AD50" s="25">
        <f>IFERROR(MATCH(AD$11,_calc_기준400!$CN$40:$EF$40,0),"")</f>
        <v>42</v>
      </c>
      <c r="AE50" s="25">
        <f>IFERROR(MATCH(AE$11,_calc_기준400!$CN$40:$EF$40,0),"")</f>
        <v>10</v>
      </c>
      <c r="AF50" s="25">
        <f>IFERROR(MATCH(AF$11,_calc_기준400!$CN$40:$EF$40,0),"")</f>
        <v>17</v>
      </c>
      <c r="AG50" s="25">
        <f>IFERROR(MATCH(AG$11,_calc_기준400!$CN$40:$EF$40,0),"")</f>
        <v>6</v>
      </c>
      <c r="AH50" s="25">
        <f>IFERROR(MATCH(AH$11,_calc_기준400!$CN$40:$EF$40,0),"")</f>
        <v>16</v>
      </c>
      <c r="AI50" s="25">
        <f>IFERROR(MATCH(AI$11,_calc_기준400!$CN$40:$EF$40,0),"")</f>
        <v>32</v>
      </c>
      <c r="AJ50" s="25">
        <f>IFERROR(MATCH(AJ$11,_calc_기준400!$CN$40:$EF$40,0),"")</f>
        <v>15</v>
      </c>
      <c r="AK50" s="25">
        <f>IFERROR(MATCH(AK$11,_calc_기준400!$CN$40:$EF$40,0),"")</f>
        <v>31</v>
      </c>
      <c r="AL50" s="25">
        <f>IFERROR(MATCH(AL$11,_calc_기준400!$CN$40:$EF$40,0),"")</f>
        <v>2</v>
      </c>
      <c r="AM50" s="25">
        <f>IFERROR(MATCH(AM$11,_calc_기준400!$CN$40:$EF$40,0),"")</f>
        <v>3</v>
      </c>
      <c r="AN50" s="25">
        <f>IFERROR(MATCH(AN$11,_calc_기준400!$CN$40:$EF$40,0),"")</f>
        <v>29</v>
      </c>
      <c r="AO50" s="25">
        <f>IFERROR(MATCH(AO$11,_calc_기준400!$CN$40:$EF$40,0),"")</f>
        <v>37</v>
      </c>
      <c r="AP50" s="25">
        <f>IFERROR(MATCH(AP$11,_calc_기준400!$CN$40:$EF$40,0),"")</f>
        <v>28</v>
      </c>
      <c r="AQ50" s="25">
        <f>IFERROR(MATCH(AQ$11,_calc_기준400!$CN$40:$EF$40,0),"")</f>
        <v>39</v>
      </c>
      <c r="AR50" s="25">
        <f>IFERROR(MATCH(AR$11,_calc_기준400!$CN$40:$EF$40,0),"")</f>
        <v>41</v>
      </c>
      <c r="AS50" s="25">
        <f>IFERROR(MATCH(AS$11,_calc_기준400!$CN$40:$EF$40,0),"")</f>
        <v>7</v>
      </c>
      <c r="AT50" s="25">
        <f>IFERROR(MATCH(AT$11,_calc_기준400!$CN$40:$EF$40,0),"")</f>
        <v>1</v>
      </c>
      <c r="AU50" s="25">
        <f>IFERROR(MATCH(AU$11,_calc_기준400!$CN$40:$EF$40,0),"")</f>
        <v>4</v>
      </c>
      <c r="AV50" s="25">
        <f>IFERROR(MATCH(AV$11,_calc_기준400!$CN$40:$EF$40,0),"")</f>
        <v>24</v>
      </c>
      <c r="AW50" s="25">
        <f>IFERROR(MATCH(AW$11,_calc_기준400!$CN$40:$EF$40,0),"")</f>
        <v>40</v>
      </c>
      <c r="AX50" s="25">
        <f>IFERROR(MATCH(AX$11,_calc_기준400!$CN$40:$EF$40,0),"")</f>
        <v>9</v>
      </c>
      <c r="AY50" s="25">
        <f>IFERROR(MATCH(AY$11,_calc_기준400!$CN$40:$EF$40,0),"")</f>
        <v>20</v>
      </c>
      <c r="AZ50" s="25">
        <f>IFERROR(MATCH(AZ$11,_calc_기준400!$CN$40:$EF$40,0),"")</f>
        <v>27</v>
      </c>
      <c r="BA50" s="25">
        <f>IFERROR(MATCH(BA$11,_calc_기준400!$CN$40:$EF$40,0),"")</f>
        <v>8</v>
      </c>
      <c r="BB50" s="25">
        <f>IFERROR(MATCH(BB$11,_calc_기준400!$CN$40:$EF$40,0),"")</f>
        <v>5</v>
      </c>
      <c r="BC50" s="25">
        <f>IFERROR(MATCH(BC$11,_calc_기준400!$CN$40:$EF$40,0),"")</f>
        <v>23</v>
      </c>
      <c r="BD50" s="25">
        <f>IFERROR(MATCH(BD$11,_calc_기준400!$CN$40:$EF$40,0),"")</f>
        <v>25</v>
      </c>
    </row>
    <row r="51" spans="1:56" ht="16.5" customHeight="1">
      <c r="A51" s="57">
        <f t="shared" si="3"/>
        <v>1205</v>
      </c>
      <c r="B51" s="40">
        <f>IFERROR(INDEX(전체당첨내역!$B:$B,MATCH($A51,전체당첨내역!$A:$A,0)),"")</f>
        <v>1</v>
      </c>
      <c r="C51" s="40">
        <f>IFERROR(INDEX(전체당첨내역!$C:$C,MATCH($A51,전체당첨내역!$A:$A,0)),"")</f>
        <v>4</v>
      </c>
      <c r="D51" s="40">
        <f>IFERROR(INDEX(전체당첨내역!$D:$D,MATCH($A51,전체당첨내역!$A:$A,0)),"")</f>
        <v>16</v>
      </c>
      <c r="E51" s="40">
        <f>IFERROR(INDEX(전체당첨내역!$E:$E,MATCH($A51,전체당첨내역!$A:$A,0)),"")</f>
        <v>23</v>
      </c>
      <c r="F51" s="40">
        <f>IFERROR(INDEX(전체당첨내역!$F:$F,MATCH($A51,전체당첨내역!$A:$A,0)),"")</f>
        <v>31</v>
      </c>
      <c r="G51" s="40">
        <f>IFERROR(INDEX(전체당첨내역!$G:$G,MATCH($A51,전체당첨내역!$A:$A,0)),"")</f>
        <v>41</v>
      </c>
      <c r="H51" s="45">
        <f>IFERROR(INDEX(전체당첨내역!$H:$H,MATCH($A51,전체당첨내역!$A:$A,0)),"")</f>
        <v>2</v>
      </c>
      <c r="I51" s="42">
        <f>IFERROR((INDEX(_calc_기준400!$CN$41:$EF$41,1,$B51)&gt;0)*(INDEX(_calc_기준400!$CN$41:$EF$41,1,$B51)&lt;=15)+(INDEX(_calc_기준400!$CN$41:$EF$41,1,$C51)&gt;0)*(INDEX(_calc_기준400!$CN$41:$EF$41,1,$C51)&lt;=15)+(INDEX(_calc_기준400!$CN$41:$EF$41,1,$D51)&gt;0)*(INDEX(_calc_기준400!$CN$41:$EF$41,1,$D51)&lt;=15)+(INDEX(_calc_기준400!$CN$41:$EF$41,1,$E51)&gt;0)*(INDEX(_calc_기준400!$CN$41:$EF$41,1,$E51)&lt;=15)+(INDEX(_calc_기준400!$CN$41:$EF$41,1,$F51)&gt;0)*(INDEX(_calc_기준400!$CN$41:$EF$41,1,$F51)&lt;=15)+(INDEX(_calc_기준400!$CN$41:$EF$41,1,$G51)&gt;0)*(INDEX(_calc_기준400!$CN$41:$EF$41,1,$G51)&lt;=15),"")</f>
        <v>0</v>
      </c>
      <c r="J51" s="40">
        <f>IFERROR((INDEX(_calc_기준400!$CN$41:$EF$41,1,$B51)&gt;15)*(INDEX(_calc_기준400!$CN$41:$EF$41,1,$B51)&lt;=30)+(INDEX(_calc_기준400!$CN$41:$EF$41,1,$C51)&gt;15)*(INDEX(_calc_기준400!$CN$41:$EF$41,1,$C51)&lt;=30)+(INDEX(_calc_기준400!$CN$41:$EF$41,1,$D51)&gt;15)*(INDEX(_calc_기준400!$CN$41:$EF$41,1,$D51)&lt;=30)+(INDEX(_calc_기준400!$CN$41:$EF$41,1,$E51)&gt;15)*(INDEX(_calc_기준400!$CN$41:$EF$41,1,$E51)&lt;=30)+(INDEX(_calc_기준400!$CN$41:$EF$41,1,$F51)&gt;15)*(INDEX(_calc_기준400!$CN$41:$EF$41,1,$F51)&lt;=30)+(INDEX(_calc_기준400!$CN$41:$EF$41,1,$G51)&gt;15)*(INDEX(_calc_기준400!$CN$41:$EF$41,1,$G51)&lt;=30),"")</f>
        <v>3</v>
      </c>
      <c r="K51" s="43">
        <f>IFERROR((INDEX(_calc_기준400!$CN$41:$EF$41,1,$B51)&gt;30)+(INDEX(_calc_기준400!$CN$41:$EF$41,1,$C51)&gt;30)+(INDEX(_calc_기준400!$CN$41:$EF$41,1,$D51)&gt;30)+(INDEX(_calc_기준400!$CN$41:$EF$41,1,$E51)&gt;30)+(INDEX(_calc_기준400!$CN$41:$EF$41,1,$F51)&gt;30)+(INDEX(_calc_기준400!$CN$41:$EF$41,1,$G51)&gt;30),"")</f>
        <v>3</v>
      </c>
      <c r="L51" s="25">
        <f>IFERROR(MATCH(L$11,_calc_기준400!$CN$41:$EF$41,0),"")</f>
        <v>14</v>
      </c>
      <c r="M51" s="25">
        <f>IFERROR(MATCH(M$11,_calc_기준400!$CN$41:$EF$41,0),"")</f>
        <v>45</v>
      </c>
      <c r="N51" s="25">
        <f>IFERROR(MATCH(N$11,_calc_기준400!$CN$41:$EF$41,0),"")</f>
        <v>35</v>
      </c>
      <c r="O51" s="25">
        <f>IFERROR(MATCH(O$11,_calc_기준400!$CN$41:$EF$41,0),"")</f>
        <v>21</v>
      </c>
      <c r="P51" s="25">
        <f>IFERROR(MATCH(P$11,_calc_기준400!$CN$41:$EF$41,0),"")</f>
        <v>34</v>
      </c>
      <c r="Q51" s="25">
        <f>IFERROR(MATCH(Q$11,_calc_기준400!$CN$41:$EF$41,0),"")</f>
        <v>44</v>
      </c>
      <c r="R51" s="25">
        <f>IFERROR(MATCH(R$11,_calc_기준400!$CN$41:$EF$41,0),"")</f>
        <v>18</v>
      </c>
      <c r="S51" s="25">
        <f>IFERROR(MATCH(S$11,_calc_기준400!$CN$41:$EF$41,0),"")</f>
        <v>22</v>
      </c>
      <c r="T51" s="25">
        <f>IFERROR(MATCH(T$11,_calc_기준400!$CN$41:$EF$41,0),"")</f>
        <v>13</v>
      </c>
      <c r="U51" s="25">
        <f>IFERROR(MATCH(U$11,_calc_기준400!$CN$41:$EF$41,0),"")</f>
        <v>33</v>
      </c>
      <c r="V51" s="25">
        <f>IFERROR(MATCH(V$11,_calc_기준400!$CN$41:$EF$41,0),"")</f>
        <v>38</v>
      </c>
      <c r="W51" s="25">
        <f>IFERROR(MATCH(W$11,_calc_기준400!$CN$41:$EF$41,0),"")</f>
        <v>30</v>
      </c>
      <c r="X51" s="25">
        <f>IFERROR(MATCH(X$11,_calc_기준400!$CN$41:$EF$41,0),"")</f>
        <v>43</v>
      </c>
      <c r="Y51" s="25">
        <f>IFERROR(MATCH(Y$11,_calc_기준400!$CN$41:$EF$41,0),"")</f>
        <v>11</v>
      </c>
      <c r="Z51" s="25">
        <f>IFERROR(MATCH(Z$11,_calc_기준400!$CN$41:$EF$41,0),"")</f>
        <v>19</v>
      </c>
      <c r="AA51" s="25">
        <f>IFERROR(MATCH(AA$11,_calc_기준400!$CN$41:$EF$41,0),"")</f>
        <v>26</v>
      </c>
      <c r="AB51" s="25">
        <f>IFERROR(MATCH(AB$11,_calc_기준400!$CN$41:$EF$41,0),"")</f>
        <v>31</v>
      </c>
      <c r="AC51" s="25">
        <f>IFERROR(MATCH(AC$11,_calc_기준400!$CN$41:$EF$41,0),"")</f>
        <v>36</v>
      </c>
      <c r="AD51" s="25">
        <f>IFERROR(MATCH(AD$11,_calc_기준400!$CN$41:$EF$41,0),"")</f>
        <v>12</v>
      </c>
      <c r="AE51" s="25">
        <f>IFERROR(MATCH(AE$11,_calc_기준400!$CN$41:$EF$41,0),"")</f>
        <v>17</v>
      </c>
      <c r="AF51" s="25">
        <f>IFERROR(MATCH(AF$11,_calc_기준400!$CN$41:$EF$41,0),"")</f>
        <v>32</v>
      </c>
      <c r="AG51" s="25">
        <f>IFERROR(MATCH(AG$11,_calc_기준400!$CN$41:$EF$41,0),"")</f>
        <v>6</v>
      </c>
      <c r="AH51" s="25">
        <f>IFERROR(MATCH(AH$11,_calc_기준400!$CN$41:$EF$41,0),"")</f>
        <v>10</v>
      </c>
      <c r="AI51" s="25">
        <f>IFERROR(MATCH(AI$11,_calc_기준400!$CN$41:$EF$41,0),"")</f>
        <v>16</v>
      </c>
      <c r="AJ51" s="25">
        <f>IFERROR(MATCH(AJ$11,_calc_기준400!$CN$41:$EF$41,0),"")</f>
        <v>42</v>
      </c>
      <c r="AK51" s="25">
        <f>IFERROR(MATCH(AK$11,_calc_기준400!$CN$41:$EF$41,0),"")</f>
        <v>2</v>
      </c>
      <c r="AL51" s="25">
        <f>IFERROR(MATCH(AL$11,_calc_기준400!$CN$41:$EF$41,0),"")</f>
        <v>3</v>
      </c>
      <c r="AM51" s="25">
        <f>IFERROR(MATCH(AM$11,_calc_기준400!$CN$41:$EF$41,0),"")</f>
        <v>29</v>
      </c>
      <c r="AN51" s="25">
        <f>IFERROR(MATCH(AN$11,_calc_기준400!$CN$41:$EF$41,0),"")</f>
        <v>15</v>
      </c>
      <c r="AO51" s="25">
        <f>IFERROR(MATCH(AO$11,_calc_기준400!$CN$41:$EF$41,0),"")</f>
        <v>41</v>
      </c>
      <c r="AP51" s="25">
        <f>IFERROR(MATCH(AP$11,_calc_기준400!$CN$41:$EF$41,0),"")</f>
        <v>1</v>
      </c>
      <c r="AQ51" s="25">
        <f>IFERROR(MATCH(AQ$11,_calc_기준400!$CN$41:$EF$41,0),"")</f>
        <v>4</v>
      </c>
      <c r="AR51" s="25">
        <f>IFERROR(MATCH(AR$11,_calc_기준400!$CN$41:$EF$41,0),"")</f>
        <v>39</v>
      </c>
      <c r="AS51" s="25">
        <f>IFERROR(MATCH(AS$11,_calc_기준400!$CN$41:$EF$41,0),"")</f>
        <v>28</v>
      </c>
      <c r="AT51" s="25">
        <f>IFERROR(MATCH(AT$11,_calc_기준400!$CN$41:$EF$41,0),"")</f>
        <v>37</v>
      </c>
      <c r="AU51" s="25">
        <f>IFERROR(MATCH(AU$11,_calc_기준400!$CN$41:$EF$41,0),"")</f>
        <v>7</v>
      </c>
      <c r="AV51" s="25">
        <f>IFERROR(MATCH(AV$11,_calc_기준400!$CN$41:$EF$41,0),"")</f>
        <v>24</v>
      </c>
      <c r="AW51" s="25">
        <f>IFERROR(MATCH(AW$11,_calc_기준400!$CN$41:$EF$41,0),"")</f>
        <v>40</v>
      </c>
      <c r="AX51" s="25">
        <f>IFERROR(MATCH(AX$11,_calc_기준400!$CN$41:$EF$41,0),"")</f>
        <v>9</v>
      </c>
      <c r="AY51" s="25">
        <f>IFERROR(MATCH(AY$11,_calc_기준400!$CN$41:$EF$41,0),"")</f>
        <v>20</v>
      </c>
      <c r="AZ51" s="25">
        <f>IFERROR(MATCH(AZ$11,_calc_기준400!$CN$41:$EF$41,0),"")</f>
        <v>23</v>
      </c>
      <c r="BA51" s="25">
        <f>IFERROR(MATCH(BA$11,_calc_기준400!$CN$41:$EF$41,0),"")</f>
        <v>8</v>
      </c>
      <c r="BB51" s="25">
        <f>IFERROR(MATCH(BB$11,_calc_기준400!$CN$41:$EF$41,0),"")</f>
        <v>25</v>
      </c>
      <c r="BC51" s="25">
        <f>IFERROR(MATCH(BC$11,_calc_기준400!$CN$41:$EF$41,0),"")</f>
        <v>5</v>
      </c>
      <c r="BD51" s="25">
        <f>IFERROR(MATCH(BD$11,_calc_기준400!$CN$41:$EF$41,0),"")</f>
        <v>27</v>
      </c>
    </row>
    <row r="52" spans="1:56" ht="16.5" customHeight="1">
      <c r="A52" s="57">
        <f t="shared" si="3"/>
        <v>1204</v>
      </c>
      <c r="B52" s="40">
        <f>IFERROR(INDEX(전체당첨내역!$B:$B,MATCH($A52,전체당첨내역!$A:$A,0)),"")</f>
        <v>8</v>
      </c>
      <c r="C52" s="40">
        <f>IFERROR(INDEX(전체당첨내역!$C:$C,MATCH($A52,전체당첨내역!$A:$A,0)),"")</f>
        <v>16</v>
      </c>
      <c r="D52" s="40">
        <f>IFERROR(INDEX(전체당첨내역!$D:$D,MATCH($A52,전체당첨내역!$A:$A,0)),"")</f>
        <v>28</v>
      </c>
      <c r="E52" s="40">
        <f>IFERROR(INDEX(전체당첨내역!$E:$E,MATCH($A52,전체당첨내역!$A:$A,0)),"")</f>
        <v>30</v>
      </c>
      <c r="F52" s="40">
        <f>IFERROR(INDEX(전체당첨내역!$F:$F,MATCH($A52,전체당첨내역!$A:$A,0)),"")</f>
        <v>31</v>
      </c>
      <c r="G52" s="40">
        <f>IFERROR(INDEX(전체당첨내역!$G:$G,MATCH($A52,전체당첨내역!$A:$A,0)),"")</f>
        <v>44</v>
      </c>
      <c r="H52" s="45">
        <f>IFERROR(INDEX(전체당첨내역!$H:$H,MATCH($A52,전체당첨내역!$A:$A,0)),"")</f>
        <v>27</v>
      </c>
      <c r="I52" s="42">
        <f>IFERROR((INDEX(_calc_기준400!$CN$42:$EF$42,1,$B52)&gt;0)*(INDEX(_calc_기준400!$CN$42:$EF$42,1,$B52)&lt;=15)+(INDEX(_calc_기준400!$CN$42:$EF$42,1,$C52)&gt;0)*(INDEX(_calc_기준400!$CN$42:$EF$42,1,$C52)&lt;=15)+(INDEX(_calc_기준400!$CN$42:$EF$42,1,$D52)&gt;0)*(INDEX(_calc_기준400!$CN$42:$EF$42,1,$D52)&lt;=15)+(INDEX(_calc_기준400!$CN$42:$EF$42,1,$E52)&gt;0)*(INDEX(_calc_기준400!$CN$42:$EF$42,1,$E52)&lt;=15)+(INDEX(_calc_기준400!$CN$42:$EF$42,1,$F52)&gt;0)*(INDEX(_calc_기준400!$CN$42:$EF$42,1,$F52)&lt;=15)+(INDEX(_calc_기준400!$CN$42:$EF$42,1,$G52)&gt;0)*(INDEX(_calc_기준400!$CN$42:$EF$42,1,$G52)&lt;=15),"")</f>
        <v>3</v>
      </c>
      <c r="J52" s="40">
        <f>IFERROR((INDEX(_calc_기준400!$CN$42:$EF$42,1,$B52)&gt;15)*(INDEX(_calc_기준400!$CN$42:$EF$42,1,$B52)&lt;=30)+(INDEX(_calc_기준400!$CN$42:$EF$42,1,$C52)&gt;15)*(INDEX(_calc_기준400!$CN$42:$EF$42,1,$C52)&lt;=30)+(INDEX(_calc_기준400!$CN$42:$EF$42,1,$D52)&gt;15)*(INDEX(_calc_기준400!$CN$42:$EF$42,1,$D52)&lt;=30)+(INDEX(_calc_기준400!$CN$42:$EF$42,1,$E52)&gt;15)*(INDEX(_calc_기준400!$CN$42:$EF$42,1,$E52)&lt;=30)+(INDEX(_calc_기준400!$CN$42:$EF$42,1,$F52)&gt;15)*(INDEX(_calc_기준400!$CN$42:$EF$42,1,$F52)&lt;=30)+(INDEX(_calc_기준400!$CN$42:$EF$42,1,$G52)&gt;15)*(INDEX(_calc_기준400!$CN$42:$EF$42,1,$G52)&lt;=30),"")</f>
        <v>2</v>
      </c>
      <c r="K52" s="43">
        <f>IFERROR((INDEX(_calc_기준400!$CN$42:$EF$42,1,$B52)&gt;30)+(INDEX(_calc_기준400!$CN$42:$EF$42,1,$C52)&gt;30)+(INDEX(_calc_기준400!$CN$42:$EF$42,1,$D52)&gt;30)+(INDEX(_calc_기준400!$CN$42:$EF$42,1,$E52)&gt;30)+(INDEX(_calc_기준400!$CN$42:$EF$42,1,$F52)&gt;30)+(INDEX(_calc_기준400!$CN$42:$EF$42,1,$G52)&gt;30),"")</f>
        <v>1</v>
      </c>
      <c r="L52" s="25">
        <f>IFERROR(MATCH(L$11,_calc_기준400!$CN$42:$EF$42,0),"")</f>
        <v>14</v>
      </c>
      <c r="M52" s="25">
        <f>IFERROR(MATCH(M$11,_calc_기준400!$CN$42:$EF$42,0),"")</f>
        <v>45</v>
      </c>
      <c r="N52" s="25">
        <f>IFERROR(MATCH(N$11,_calc_기준400!$CN$42:$EF$42,0),"")</f>
        <v>35</v>
      </c>
      <c r="O52" s="25">
        <f>IFERROR(MATCH(O$11,_calc_기준400!$CN$42:$EF$42,0),"")</f>
        <v>21</v>
      </c>
      <c r="P52" s="25">
        <f>IFERROR(MATCH(P$11,_calc_기준400!$CN$42:$EF$42,0),"")</f>
        <v>13</v>
      </c>
      <c r="Q52" s="25">
        <f>IFERROR(MATCH(Q$11,_calc_기준400!$CN$42:$EF$42,0),"")</f>
        <v>18</v>
      </c>
      <c r="R52" s="25">
        <f>IFERROR(MATCH(R$11,_calc_기준400!$CN$42:$EF$42,0),"")</f>
        <v>34</v>
      </c>
      <c r="S52" s="25">
        <f>IFERROR(MATCH(S$11,_calc_기준400!$CN$42:$EF$42,0),"")</f>
        <v>30</v>
      </c>
      <c r="T52" s="25">
        <f>IFERROR(MATCH(T$11,_calc_기준400!$CN$42:$EF$42,0),"")</f>
        <v>44</v>
      </c>
      <c r="U52" s="25">
        <f>IFERROR(MATCH(U$11,_calc_기준400!$CN$42:$EF$42,0),"")</f>
        <v>33</v>
      </c>
      <c r="V52" s="25">
        <f>IFERROR(MATCH(V$11,_calc_기준400!$CN$42:$EF$42,0),"")</f>
        <v>22</v>
      </c>
      <c r="W52" s="25">
        <f>IFERROR(MATCH(W$11,_calc_기준400!$CN$42:$EF$42,0),"")</f>
        <v>31</v>
      </c>
      <c r="X52" s="25">
        <f>IFERROR(MATCH(X$11,_calc_기준400!$CN$42:$EF$42,0),"")</f>
        <v>11</v>
      </c>
      <c r="Y52" s="25">
        <f>IFERROR(MATCH(Y$11,_calc_기준400!$CN$42:$EF$42,0),"")</f>
        <v>36</v>
      </c>
      <c r="Z52" s="25">
        <f>IFERROR(MATCH(Z$11,_calc_기준400!$CN$42:$EF$42,0),"")</f>
        <v>43</v>
      </c>
      <c r="AA52" s="25">
        <f>IFERROR(MATCH(AA$11,_calc_기준400!$CN$42:$EF$42,0),"")</f>
        <v>19</v>
      </c>
      <c r="AB52" s="25">
        <f>IFERROR(MATCH(AB$11,_calc_기준400!$CN$42:$EF$42,0),"")</f>
        <v>26</v>
      </c>
      <c r="AC52" s="25">
        <f>IFERROR(MATCH(AC$11,_calc_기준400!$CN$42:$EF$42,0),"")</f>
        <v>38</v>
      </c>
      <c r="AD52" s="25">
        <f>IFERROR(MATCH(AD$11,_calc_기준400!$CN$42:$EF$42,0),"")</f>
        <v>12</v>
      </c>
      <c r="AE52" s="25">
        <f>IFERROR(MATCH(AE$11,_calc_기준400!$CN$42:$EF$42,0),"")</f>
        <v>10</v>
      </c>
      <c r="AF52" s="25">
        <f>IFERROR(MATCH(AF$11,_calc_기준400!$CN$42:$EF$42,0),"")</f>
        <v>42</v>
      </c>
      <c r="AG52" s="25">
        <f>IFERROR(MATCH(AG$11,_calc_기준400!$CN$42:$EF$42,0),"")</f>
        <v>6</v>
      </c>
      <c r="AH52" s="25">
        <f>IFERROR(MATCH(AH$11,_calc_기준400!$CN$42:$EF$42,0),"")</f>
        <v>16</v>
      </c>
      <c r="AI52" s="25">
        <f>IFERROR(MATCH(AI$11,_calc_기준400!$CN$42:$EF$42,0),"")</f>
        <v>17</v>
      </c>
      <c r="AJ52" s="25">
        <f>IFERROR(MATCH(AJ$11,_calc_기준400!$CN$42:$EF$42,0),"")</f>
        <v>15</v>
      </c>
      <c r="AK52" s="25">
        <f>IFERROR(MATCH(AK$11,_calc_기준400!$CN$42:$EF$42,0),"")</f>
        <v>1</v>
      </c>
      <c r="AL52" s="25">
        <f>IFERROR(MATCH(AL$11,_calc_기준400!$CN$42:$EF$42,0),"")</f>
        <v>2</v>
      </c>
      <c r="AM52" s="25">
        <f>IFERROR(MATCH(AM$11,_calc_기준400!$CN$42:$EF$42,0),"")</f>
        <v>28</v>
      </c>
      <c r="AN52" s="25">
        <f>IFERROR(MATCH(AN$11,_calc_기준400!$CN$42:$EF$42,0),"")</f>
        <v>29</v>
      </c>
      <c r="AO52" s="25">
        <f>IFERROR(MATCH(AO$11,_calc_기준400!$CN$42:$EF$42,0),"")</f>
        <v>3</v>
      </c>
      <c r="AP52" s="25">
        <f>IFERROR(MATCH(AP$11,_calc_기준400!$CN$42:$EF$42,0),"")</f>
        <v>32</v>
      </c>
      <c r="AQ52" s="25">
        <f>IFERROR(MATCH(AQ$11,_calc_기준400!$CN$42:$EF$42,0),"")</f>
        <v>41</v>
      </c>
      <c r="AR52" s="25">
        <f>IFERROR(MATCH(AR$11,_calc_기준400!$CN$42:$EF$42,0),"")</f>
        <v>39</v>
      </c>
      <c r="AS52" s="25">
        <f>IFERROR(MATCH(AS$11,_calc_기준400!$CN$42:$EF$42,0),"")</f>
        <v>37</v>
      </c>
      <c r="AT52" s="25">
        <f>IFERROR(MATCH(AT$11,_calc_기준400!$CN$42:$EF$42,0),"")</f>
        <v>7</v>
      </c>
      <c r="AU52" s="25">
        <f>IFERROR(MATCH(AU$11,_calc_기준400!$CN$42:$EF$42,0),"")</f>
        <v>24</v>
      </c>
      <c r="AV52" s="25">
        <f>IFERROR(MATCH(AV$11,_calc_기준400!$CN$42:$EF$42,0),"")</f>
        <v>40</v>
      </c>
      <c r="AW52" s="25">
        <f>IFERROR(MATCH(AW$11,_calc_기준400!$CN$42:$EF$42,0),"")</f>
        <v>4</v>
      </c>
      <c r="AX52" s="25">
        <f>IFERROR(MATCH(AX$11,_calc_기준400!$CN$42:$EF$42,0),"")</f>
        <v>9</v>
      </c>
      <c r="AY52" s="25">
        <f>IFERROR(MATCH(AY$11,_calc_기준400!$CN$42:$EF$42,0),"")</f>
        <v>20</v>
      </c>
      <c r="AZ52" s="25">
        <f>IFERROR(MATCH(AZ$11,_calc_기준400!$CN$42:$EF$42,0),"")</f>
        <v>23</v>
      </c>
      <c r="BA52" s="25">
        <f>IFERROR(MATCH(BA$11,_calc_기준400!$CN$42:$EF$42,0),"")</f>
        <v>8</v>
      </c>
      <c r="BB52" s="25">
        <f>IFERROR(MATCH(BB$11,_calc_기준400!$CN$42:$EF$42,0),"")</f>
        <v>25</v>
      </c>
      <c r="BC52" s="25">
        <f>IFERROR(MATCH(BC$11,_calc_기준400!$CN$42:$EF$42,0),"")</f>
        <v>5</v>
      </c>
      <c r="BD52" s="25">
        <f>IFERROR(MATCH(BD$11,_calc_기준400!$CN$42:$EF$42,0),"")</f>
        <v>27</v>
      </c>
    </row>
    <row r="53" spans="1:56" ht="16.5" customHeight="1">
      <c r="A53" s="57">
        <f t="shared" si="3"/>
        <v>1203</v>
      </c>
      <c r="B53" s="40">
        <f>IFERROR(INDEX(전체당첨내역!$B:$B,MATCH($A53,전체당첨내역!$A:$A,0)),"")</f>
        <v>3</v>
      </c>
      <c r="C53" s="40">
        <f>IFERROR(INDEX(전체당첨내역!$C:$C,MATCH($A53,전체당첨내역!$A:$A,0)),"")</f>
        <v>6</v>
      </c>
      <c r="D53" s="40">
        <f>IFERROR(INDEX(전체당첨내역!$D:$D,MATCH($A53,전체당첨내역!$A:$A,0)),"")</f>
        <v>18</v>
      </c>
      <c r="E53" s="40">
        <f>IFERROR(INDEX(전체당첨내역!$E:$E,MATCH($A53,전체당첨내역!$A:$A,0)),"")</f>
        <v>29</v>
      </c>
      <c r="F53" s="40">
        <f>IFERROR(INDEX(전체당첨내역!$F:$F,MATCH($A53,전체당첨내역!$A:$A,0)),"")</f>
        <v>35</v>
      </c>
      <c r="G53" s="40">
        <f>IFERROR(INDEX(전체당첨내역!$G:$G,MATCH($A53,전체당첨내역!$A:$A,0)),"")</f>
        <v>39</v>
      </c>
      <c r="H53" s="45">
        <f>IFERROR(INDEX(전체당첨내역!$H:$H,MATCH($A53,전체당첨내역!$A:$A,0)),"")</f>
        <v>24</v>
      </c>
      <c r="I53" s="42">
        <f>IFERROR((INDEX(_calc_기준400!$CN$43:$EF$43,1,$B53)&gt;0)*(INDEX(_calc_기준400!$CN$43:$EF$43,1,$B53)&lt;=15)+(INDEX(_calc_기준400!$CN$43:$EF$43,1,$C53)&gt;0)*(INDEX(_calc_기준400!$CN$43:$EF$43,1,$C53)&lt;=15)+(INDEX(_calc_기준400!$CN$43:$EF$43,1,$D53)&gt;0)*(INDEX(_calc_기준400!$CN$43:$EF$43,1,$D53)&lt;=15)+(INDEX(_calc_기준400!$CN$43:$EF$43,1,$E53)&gt;0)*(INDEX(_calc_기준400!$CN$43:$EF$43,1,$E53)&lt;=15)+(INDEX(_calc_기준400!$CN$43:$EF$43,1,$F53)&gt;0)*(INDEX(_calc_기준400!$CN$43:$EF$43,1,$F53)&lt;=15)+(INDEX(_calc_기준400!$CN$43:$EF$43,1,$G53)&gt;0)*(INDEX(_calc_기준400!$CN$43:$EF$43,1,$G53)&lt;=15),"")</f>
        <v>2</v>
      </c>
      <c r="J53" s="40">
        <f>IFERROR((INDEX(_calc_기준400!$CN$43:$EF$43,1,$B53)&gt;15)*(INDEX(_calc_기준400!$CN$43:$EF$43,1,$B53)&lt;=30)+(INDEX(_calc_기준400!$CN$43:$EF$43,1,$C53)&gt;15)*(INDEX(_calc_기준400!$CN$43:$EF$43,1,$C53)&lt;=30)+(INDEX(_calc_기준400!$CN$43:$EF$43,1,$D53)&gt;15)*(INDEX(_calc_기준400!$CN$43:$EF$43,1,$D53)&lt;=30)+(INDEX(_calc_기준400!$CN$43:$EF$43,1,$E53)&gt;15)*(INDEX(_calc_기준400!$CN$43:$EF$43,1,$E53)&lt;=30)+(INDEX(_calc_기준400!$CN$43:$EF$43,1,$F53)&gt;15)*(INDEX(_calc_기준400!$CN$43:$EF$43,1,$F53)&lt;=30)+(INDEX(_calc_기준400!$CN$43:$EF$43,1,$G53)&gt;15)*(INDEX(_calc_기준400!$CN$43:$EF$43,1,$G53)&lt;=30),"")</f>
        <v>4</v>
      </c>
      <c r="K53" s="43">
        <f>IFERROR((INDEX(_calc_기준400!$CN$43:$EF$43,1,$B53)&gt;30)+(INDEX(_calc_기준400!$CN$43:$EF$43,1,$C53)&gt;30)+(INDEX(_calc_기준400!$CN$43:$EF$43,1,$D53)&gt;30)+(INDEX(_calc_기준400!$CN$43:$EF$43,1,$E53)&gt;30)+(INDEX(_calc_기준400!$CN$43:$EF$43,1,$F53)&gt;30)+(INDEX(_calc_기준400!$CN$43:$EF$43,1,$G53)&gt;30),"")</f>
        <v>0</v>
      </c>
      <c r="L53" s="25">
        <f>IFERROR(MATCH(L$11,_calc_기준400!$CN$43:$EF$43,0),"")</f>
        <v>14</v>
      </c>
      <c r="M53" s="25">
        <f>IFERROR(MATCH(M$11,_calc_기준400!$CN$43:$EF$43,0),"")</f>
        <v>18</v>
      </c>
      <c r="N53" s="25">
        <f>IFERROR(MATCH(N$11,_calc_기준400!$CN$43:$EF$43,0),"")</f>
        <v>45</v>
      </c>
      <c r="O53" s="25">
        <f>IFERROR(MATCH(O$11,_calc_기준400!$CN$43:$EF$43,0),"")</f>
        <v>35</v>
      </c>
      <c r="P53" s="25">
        <f>IFERROR(MATCH(P$11,_calc_기준400!$CN$43:$EF$43,0),"")</f>
        <v>21</v>
      </c>
      <c r="Q53" s="25">
        <f>IFERROR(MATCH(Q$11,_calc_기준400!$CN$43:$EF$43,0),"")</f>
        <v>30</v>
      </c>
      <c r="R53" s="25">
        <f>IFERROR(MATCH(R$11,_calc_기준400!$CN$43:$EF$43,0),"")</f>
        <v>34</v>
      </c>
      <c r="S53" s="25">
        <f>IFERROR(MATCH(S$11,_calc_기준400!$CN$43:$EF$43,0),"")</f>
        <v>33</v>
      </c>
      <c r="T53" s="25">
        <f>IFERROR(MATCH(T$11,_calc_기준400!$CN$43:$EF$43,0),"")</f>
        <v>44</v>
      </c>
      <c r="U53" s="25">
        <f>IFERROR(MATCH(U$11,_calc_기준400!$CN$43:$EF$43,0),"")</f>
        <v>22</v>
      </c>
      <c r="V53" s="25">
        <f>IFERROR(MATCH(V$11,_calc_기준400!$CN$43:$EF$43,0),"")</f>
        <v>31</v>
      </c>
      <c r="W53" s="25">
        <f>IFERROR(MATCH(W$11,_calc_기준400!$CN$43:$EF$43,0),"")</f>
        <v>43</v>
      </c>
      <c r="X53" s="25">
        <f>IFERROR(MATCH(X$11,_calc_기준400!$CN$43:$EF$43,0),"")</f>
        <v>13</v>
      </c>
      <c r="Y53" s="25">
        <f>IFERROR(MATCH(Y$11,_calc_기준400!$CN$43:$EF$43,0),"")</f>
        <v>36</v>
      </c>
      <c r="Z53" s="25">
        <f>IFERROR(MATCH(Z$11,_calc_기준400!$CN$43:$EF$43,0),"")</f>
        <v>11</v>
      </c>
      <c r="AA53" s="25">
        <f>IFERROR(MATCH(AA$11,_calc_기준400!$CN$43:$EF$43,0),"")</f>
        <v>19</v>
      </c>
      <c r="AB53" s="25">
        <f>IFERROR(MATCH(AB$11,_calc_기준400!$CN$43:$EF$43,0),"")</f>
        <v>6</v>
      </c>
      <c r="AC53" s="25">
        <f>IFERROR(MATCH(AC$11,_calc_기준400!$CN$43:$EF$43,0),"")</f>
        <v>38</v>
      </c>
      <c r="AD53" s="25">
        <f>IFERROR(MATCH(AD$11,_calc_기준400!$CN$43:$EF$43,0),"")</f>
        <v>12</v>
      </c>
      <c r="AE53" s="25">
        <f>IFERROR(MATCH(AE$11,_calc_기준400!$CN$43:$EF$43,0),"")</f>
        <v>26</v>
      </c>
      <c r="AF53" s="25">
        <f>IFERROR(MATCH(AF$11,_calc_기준400!$CN$43:$EF$43,0),"")</f>
        <v>42</v>
      </c>
      <c r="AG53" s="25">
        <f>IFERROR(MATCH(AG$11,_calc_기준400!$CN$43:$EF$43,0),"")</f>
        <v>29</v>
      </c>
      <c r="AH53" s="25">
        <f>IFERROR(MATCH(AH$11,_calc_기준400!$CN$43:$EF$43,0),"")</f>
        <v>16</v>
      </c>
      <c r="AI53" s="25">
        <f>IFERROR(MATCH(AI$11,_calc_기준400!$CN$43:$EF$43,0),"")</f>
        <v>17</v>
      </c>
      <c r="AJ53" s="25">
        <f>IFERROR(MATCH(AJ$11,_calc_기준400!$CN$43:$EF$43,0),"")</f>
        <v>3</v>
      </c>
      <c r="AK53" s="25">
        <f>IFERROR(MATCH(AK$11,_calc_기준400!$CN$43:$EF$43,0),"")</f>
        <v>15</v>
      </c>
      <c r="AL53" s="25">
        <f>IFERROR(MATCH(AL$11,_calc_기준400!$CN$43:$EF$43,0),"")</f>
        <v>2</v>
      </c>
      <c r="AM53" s="25">
        <f>IFERROR(MATCH(AM$11,_calc_기준400!$CN$43:$EF$43,0),"")</f>
        <v>10</v>
      </c>
      <c r="AN53" s="25">
        <f>IFERROR(MATCH(AN$11,_calc_기준400!$CN$43:$EF$43,0),"")</f>
        <v>28</v>
      </c>
      <c r="AO53" s="25">
        <f>IFERROR(MATCH(AO$11,_calc_기준400!$CN$43:$EF$43,0),"")</f>
        <v>39</v>
      </c>
      <c r="AP53" s="25">
        <f>IFERROR(MATCH(AP$11,_calc_기준400!$CN$43:$EF$43,0),"")</f>
        <v>41</v>
      </c>
      <c r="AQ53" s="25">
        <f>IFERROR(MATCH(AQ$11,_calc_기준400!$CN$43:$EF$43,0),"")</f>
        <v>32</v>
      </c>
      <c r="AR53" s="25">
        <f>IFERROR(MATCH(AR$11,_calc_기준400!$CN$43:$EF$43,0),"")</f>
        <v>37</v>
      </c>
      <c r="AS53" s="25">
        <f>IFERROR(MATCH(AS$11,_calc_기준400!$CN$43:$EF$43,0),"")</f>
        <v>1</v>
      </c>
      <c r="AT53" s="25">
        <f>IFERROR(MATCH(AT$11,_calc_기준400!$CN$43:$EF$43,0),"")</f>
        <v>24</v>
      </c>
      <c r="AU53" s="25">
        <f>IFERROR(MATCH(AU$11,_calc_기준400!$CN$43:$EF$43,0),"")</f>
        <v>4</v>
      </c>
      <c r="AV53" s="25">
        <f>IFERROR(MATCH(AV$11,_calc_기준400!$CN$43:$EF$43,0),"")</f>
        <v>7</v>
      </c>
      <c r="AW53" s="25">
        <f>IFERROR(MATCH(AW$11,_calc_기준400!$CN$43:$EF$43,0),"")</f>
        <v>40</v>
      </c>
      <c r="AX53" s="25">
        <f>IFERROR(MATCH(AX$11,_calc_기준400!$CN$43:$EF$43,0),"")</f>
        <v>9</v>
      </c>
      <c r="AY53" s="25">
        <f>IFERROR(MATCH(AY$11,_calc_기준400!$CN$43:$EF$43,0),"")</f>
        <v>20</v>
      </c>
      <c r="AZ53" s="25">
        <f>IFERROR(MATCH(AZ$11,_calc_기준400!$CN$43:$EF$43,0),"")</f>
        <v>23</v>
      </c>
      <c r="BA53" s="25">
        <f>IFERROR(MATCH(BA$11,_calc_기준400!$CN$43:$EF$43,0),"")</f>
        <v>8</v>
      </c>
      <c r="BB53" s="25">
        <f>IFERROR(MATCH(BB$11,_calc_기준400!$CN$43:$EF$43,0),"")</f>
        <v>25</v>
      </c>
      <c r="BC53" s="25">
        <f>IFERROR(MATCH(BC$11,_calc_기준400!$CN$43:$EF$43,0),"")</f>
        <v>5</v>
      </c>
      <c r="BD53" s="25">
        <f>IFERROR(MATCH(BD$11,_calc_기준400!$CN$43:$EF$43,0),"")</f>
        <v>27</v>
      </c>
    </row>
    <row r="54" spans="1:56" ht="16.5" customHeight="1">
      <c r="A54" s="57">
        <f t="shared" si="3"/>
        <v>1202</v>
      </c>
      <c r="B54" s="40">
        <f>IFERROR(INDEX(전체당첨내역!$B:$B,MATCH($A54,전체당첨내역!$A:$A,0)),"")</f>
        <v>5</v>
      </c>
      <c r="C54" s="40">
        <f>IFERROR(INDEX(전체당첨내역!$C:$C,MATCH($A54,전체당첨내역!$A:$A,0)),"")</f>
        <v>12</v>
      </c>
      <c r="D54" s="40">
        <f>IFERROR(INDEX(전체당첨내역!$D:$D,MATCH($A54,전체당첨내역!$A:$A,0)),"")</f>
        <v>21</v>
      </c>
      <c r="E54" s="40">
        <f>IFERROR(INDEX(전체당첨내역!$E:$E,MATCH($A54,전체당첨내역!$A:$A,0)),"")</f>
        <v>33</v>
      </c>
      <c r="F54" s="40">
        <f>IFERROR(INDEX(전체당첨내역!$F:$F,MATCH($A54,전체당첨내역!$A:$A,0)),"")</f>
        <v>37</v>
      </c>
      <c r="G54" s="40">
        <f>IFERROR(INDEX(전체당첨내역!$G:$G,MATCH($A54,전체당첨내역!$A:$A,0)),"")</f>
        <v>40</v>
      </c>
      <c r="H54" s="45">
        <f>IFERROR(INDEX(전체당첨내역!$H:$H,MATCH($A54,전체당첨내역!$A:$A,0)),"")</f>
        <v>7</v>
      </c>
      <c r="I54" s="42">
        <f>IFERROR((INDEX(_calc_기준400!$CN$44:$EF$44,1,$B54)&gt;0)*(INDEX(_calc_기준400!$CN$44:$EF$44,1,$B54)&lt;=15)+(INDEX(_calc_기준400!$CN$44:$EF$44,1,$C54)&gt;0)*(INDEX(_calc_기준400!$CN$44:$EF$44,1,$C54)&lt;=15)+(INDEX(_calc_기준400!$CN$44:$EF$44,1,$D54)&gt;0)*(INDEX(_calc_기준400!$CN$44:$EF$44,1,$D54)&lt;=15)+(INDEX(_calc_기준400!$CN$44:$EF$44,1,$E54)&gt;0)*(INDEX(_calc_기준400!$CN$44:$EF$44,1,$E54)&lt;=15)+(INDEX(_calc_기준400!$CN$44:$EF$44,1,$F54)&gt;0)*(INDEX(_calc_기준400!$CN$44:$EF$44,1,$F54)&lt;=15)+(INDEX(_calc_기준400!$CN$44:$EF$44,1,$G54)&gt;0)*(INDEX(_calc_기준400!$CN$44:$EF$44,1,$G54)&lt;=15),"")</f>
        <v>3</v>
      </c>
      <c r="J54" s="40">
        <f>IFERROR((INDEX(_calc_기준400!$CN$44:$EF$44,1,$B54)&gt;15)*(INDEX(_calc_기준400!$CN$44:$EF$44,1,$B54)&lt;=30)+(INDEX(_calc_기준400!$CN$44:$EF$44,1,$C54)&gt;15)*(INDEX(_calc_기준400!$CN$44:$EF$44,1,$C54)&lt;=30)+(INDEX(_calc_기준400!$CN$44:$EF$44,1,$D54)&gt;15)*(INDEX(_calc_기준400!$CN$44:$EF$44,1,$D54)&lt;=30)+(INDEX(_calc_기준400!$CN$44:$EF$44,1,$E54)&gt;15)*(INDEX(_calc_기준400!$CN$44:$EF$44,1,$E54)&lt;=30)+(INDEX(_calc_기준400!$CN$44:$EF$44,1,$F54)&gt;15)*(INDEX(_calc_기준400!$CN$44:$EF$44,1,$F54)&lt;=30)+(INDEX(_calc_기준400!$CN$44:$EF$44,1,$G54)&gt;15)*(INDEX(_calc_기준400!$CN$44:$EF$44,1,$G54)&lt;=30),"")</f>
        <v>0</v>
      </c>
      <c r="K54" s="43">
        <f>IFERROR((INDEX(_calc_기준400!$CN$44:$EF$44,1,$B54)&gt;30)+(INDEX(_calc_기준400!$CN$44:$EF$44,1,$C54)&gt;30)+(INDEX(_calc_기준400!$CN$44:$EF$44,1,$D54)&gt;30)+(INDEX(_calc_기준400!$CN$44:$EF$44,1,$E54)&gt;30)+(INDEX(_calc_기준400!$CN$44:$EF$44,1,$F54)&gt;30)+(INDEX(_calc_기준400!$CN$44:$EF$44,1,$G54)&gt;30),"")</f>
        <v>3</v>
      </c>
      <c r="L54" s="25">
        <f>IFERROR(MATCH(L$11,_calc_기준400!$CN$44:$EF$44,0),"")</f>
        <v>18</v>
      </c>
      <c r="M54" s="25">
        <f>IFERROR(MATCH(M$11,_calc_기준400!$CN$44:$EF$44,0),"")</f>
        <v>14</v>
      </c>
      <c r="N54" s="25">
        <f>IFERROR(MATCH(N$11,_calc_기준400!$CN$44:$EF$44,0),"")</f>
        <v>21</v>
      </c>
      <c r="O54" s="25">
        <f>IFERROR(MATCH(O$11,_calc_기준400!$CN$44:$EF$44,0),"")</f>
        <v>45</v>
      </c>
      <c r="P54" s="25">
        <f>IFERROR(MATCH(P$11,_calc_기준400!$CN$44:$EF$44,0),"")</f>
        <v>33</v>
      </c>
      <c r="Q54" s="25">
        <f>IFERROR(MATCH(Q$11,_calc_기준400!$CN$44:$EF$44,0),"")</f>
        <v>34</v>
      </c>
      <c r="R54" s="25">
        <f>IFERROR(MATCH(R$11,_calc_기준400!$CN$44:$EF$44,0),"")</f>
        <v>44</v>
      </c>
      <c r="S54" s="25">
        <f>IFERROR(MATCH(S$11,_calc_기준400!$CN$44:$EF$44,0),"")</f>
        <v>22</v>
      </c>
      <c r="T54" s="25">
        <f>IFERROR(MATCH(T$11,_calc_기준400!$CN$44:$EF$44,0),"")</f>
        <v>43</v>
      </c>
      <c r="U54" s="25">
        <f>IFERROR(MATCH(U$11,_calc_기준400!$CN$44:$EF$44,0),"")</f>
        <v>35</v>
      </c>
      <c r="V54" s="25">
        <f>IFERROR(MATCH(V$11,_calc_기준400!$CN$44:$EF$44,0),"")</f>
        <v>30</v>
      </c>
      <c r="W54" s="25">
        <f>IFERROR(MATCH(W$11,_calc_기준400!$CN$44:$EF$44,0),"")</f>
        <v>11</v>
      </c>
      <c r="X54" s="25">
        <f>IFERROR(MATCH(X$11,_calc_기준400!$CN$44:$EF$44,0),"")</f>
        <v>13</v>
      </c>
      <c r="Y54" s="25">
        <f>IFERROR(MATCH(Y$11,_calc_기준400!$CN$44:$EF$44,0),"")</f>
        <v>19</v>
      </c>
      <c r="Z54" s="25">
        <f>IFERROR(MATCH(Z$11,_calc_기준400!$CN$44:$EF$44,0),"")</f>
        <v>12</v>
      </c>
      <c r="AA54" s="25">
        <f>IFERROR(MATCH(AA$11,_calc_기준400!$CN$44:$EF$44,0),"")</f>
        <v>31</v>
      </c>
      <c r="AB54" s="25">
        <f>IFERROR(MATCH(AB$11,_calc_기준400!$CN$44:$EF$44,0),"")</f>
        <v>6</v>
      </c>
      <c r="AC54" s="25">
        <f>IFERROR(MATCH(AC$11,_calc_기준400!$CN$44:$EF$44,0),"")</f>
        <v>38</v>
      </c>
      <c r="AD54" s="25">
        <f>IFERROR(MATCH(AD$11,_calc_기준400!$CN$44:$EF$44,0),"")</f>
        <v>42</v>
      </c>
      <c r="AE54" s="25">
        <f>IFERROR(MATCH(AE$11,_calc_기준400!$CN$44:$EF$44,0),"")</f>
        <v>26</v>
      </c>
      <c r="AF54" s="25">
        <f>IFERROR(MATCH(AF$11,_calc_기준400!$CN$44:$EF$44,0),"")</f>
        <v>36</v>
      </c>
      <c r="AG54" s="25">
        <f>IFERROR(MATCH(AG$11,_calc_기준400!$CN$44:$EF$44,0),"")</f>
        <v>15</v>
      </c>
      <c r="AH54" s="25">
        <f>IFERROR(MATCH(AH$11,_calc_기준400!$CN$44:$EF$44,0),"")</f>
        <v>3</v>
      </c>
      <c r="AI54" s="25">
        <f>IFERROR(MATCH(AI$11,_calc_기준400!$CN$44:$EF$44,0),"")</f>
        <v>16</v>
      </c>
      <c r="AJ54" s="25">
        <f>IFERROR(MATCH(AJ$11,_calc_기준400!$CN$44:$EF$44,0),"")</f>
        <v>17</v>
      </c>
      <c r="AK54" s="25">
        <f>IFERROR(MATCH(AK$11,_calc_기준400!$CN$44:$EF$44,0),"")</f>
        <v>29</v>
      </c>
      <c r="AL54" s="25">
        <f>IFERROR(MATCH(AL$11,_calc_기준400!$CN$44:$EF$44,0),"")</f>
        <v>2</v>
      </c>
      <c r="AM54" s="25">
        <f>IFERROR(MATCH(AM$11,_calc_기준400!$CN$44:$EF$44,0),"")</f>
        <v>10</v>
      </c>
      <c r="AN54" s="25">
        <f>IFERROR(MATCH(AN$11,_calc_기준400!$CN$44:$EF$44,0),"")</f>
        <v>28</v>
      </c>
      <c r="AO54" s="25">
        <f>IFERROR(MATCH(AO$11,_calc_기준400!$CN$44:$EF$44,0),"")</f>
        <v>41</v>
      </c>
      <c r="AP54" s="25">
        <f>IFERROR(MATCH(AP$11,_calc_기준400!$CN$44:$EF$44,0),"")</f>
        <v>39</v>
      </c>
      <c r="AQ54" s="25">
        <f>IFERROR(MATCH(AQ$11,_calc_기준400!$CN$44:$EF$44,0),"")</f>
        <v>40</v>
      </c>
      <c r="AR54" s="25">
        <f>IFERROR(MATCH(AR$11,_calc_기준400!$CN$44:$EF$44,0),"")</f>
        <v>1</v>
      </c>
      <c r="AS54" s="25">
        <f>IFERROR(MATCH(AS$11,_calc_기준400!$CN$44:$EF$44,0),"")</f>
        <v>24</v>
      </c>
      <c r="AT54" s="25">
        <f>IFERROR(MATCH(AT$11,_calc_기준400!$CN$44:$EF$44,0),"")</f>
        <v>4</v>
      </c>
      <c r="AU54" s="25">
        <f>IFERROR(MATCH(AU$11,_calc_기준400!$CN$44:$EF$44,0),"")</f>
        <v>32</v>
      </c>
      <c r="AV54" s="25">
        <f>IFERROR(MATCH(AV$11,_calc_기준400!$CN$44:$EF$44,0),"")</f>
        <v>7</v>
      </c>
      <c r="AW54" s="25">
        <f>IFERROR(MATCH(AW$11,_calc_기준400!$CN$44:$EF$44,0),"")</f>
        <v>37</v>
      </c>
      <c r="AX54" s="25">
        <f>IFERROR(MATCH(AX$11,_calc_기준400!$CN$44:$EF$44,0),"")</f>
        <v>5</v>
      </c>
      <c r="AY54" s="25">
        <f>IFERROR(MATCH(AY$11,_calc_기준400!$CN$44:$EF$44,0),"")</f>
        <v>9</v>
      </c>
      <c r="AZ54" s="25">
        <f>IFERROR(MATCH(AZ$11,_calc_기준400!$CN$44:$EF$44,0),"")</f>
        <v>20</v>
      </c>
      <c r="BA54" s="25">
        <f>IFERROR(MATCH(BA$11,_calc_기준400!$CN$44:$EF$44,0),"")</f>
        <v>23</v>
      </c>
      <c r="BB54" s="25">
        <f>IFERROR(MATCH(BB$11,_calc_기준400!$CN$44:$EF$44,0),"")</f>
        <v>25</v>
      </c>
      <c r="BC54" s="25">
        <f>IFERROR(MATCH(BC$11,_calc_기준400!$CN$44:$EF$44,0),"")</f>
        <v>8</v>
      </c>
      <c r="BD54" s="25">
        <f>IFERROR(MATCH(BD$11,_calc_기준400!$CN$44:$EF$44,0),"")</f>
        <v>27</v>
      </c>
    </row>
    <row r="55" spans="1:56" ht="16.5" customHeight="1">
      <c r="A55" s="57">
        <f t="shared" si="3"/>
        <v>1201</v>
      </c>
      <c r="B55" s="40">
        <f>IFERROR(INDEX(전체당첨내역!$B:$B,MATCH($A55,전체당첨내역!$A:$A,0)),"")</f>
        <v>7</v>
      </c>
      <c r="C55" s="40">
        <f>IFERROR(INDEX(전체당첨내역!$C:$C,MATCH($A55,전체당첨내역!$A:$A,0)),"")</f>
        <v>9</v>
      </c>
      <c r="D55" s="40">
        <f>IFERROR(INDEX(전체당첨내역!$D:$D,MATCH($A55,전체당첨내역!$A:$A,0)),"")</f>
        <v>24</v>
      </c>
      <c r="E55" s="40">
        <f>IFERROR(INDEX(전체당첨내역!$E:$E,MATCH($A55,전체당첨내역!$A:$A,0)),"")</f>
        <v>27</v>
      </c>
      <c r="F55" s="40">
        <f>IFERROR(INDEX(전체당첨내역!$F:$F,MATCH($A55,전체당첨내역!$A:$A,0)),"")</f>
        <v>35</v>
      </c>
      <c r="G55" s="40">
        <f>IFERROR(INDEX(전체당첨내역!$G:$G,MATCH($A55,전체당첨내역!$A:$A,0)),"")</f>
        <v>36</v>
      </c>
      <c r="H55" s="45">
        <f>IFERROR(INDEX(전체당첨내역!$H:$H,MATCH($A55,전체당첨내역!$A:$A,0)),"")</f>
        <v>37</v>
      </c>
      <c r="I55" s="42">
        <f>IFERROR((INDEX(_calc_기준400!$CN$45:$EF$45,1,$B55)&gt;0)*(INDEX(_calc_기준400!$CN$45:$EF$45,1,$B55)&lt;=15)+(INDEX(_calc_기준400!$CN$45:$EF$45,1,$C55)&gt;0)*(INDEX(_calc_기준400!$CN$45:$EF$45,1,$C55)&lt;=15)+(INDEX(_calc_기준400!$CN$45:$EF$45,1,$D55)&gt;0)*(INDEX(_calc_기준400!$CN$45:$EF$45,1,$D55)&lt;=15)+(INDEX(_calc_기준400!$CN$45:$EF$45,1,$E55)&gt;0)*(INDEX(_calc_기준400!$CN$45:$EF$45,1,$E55)&lt;=15)+(INDEX(_calc_기준400!$CN$45:$EF$45,1,$F55)&gt;0)*(INDEX(_calc_기준400!$CN$45:$EF$45,1,$F55)&lt;=15)+(INDEX(_calc_기준400!$CN$45:$EF$45,1,$G55)&gt;0)*(INDEX(_calc_기준400!$CN$45:$EF$45,1,$G55)&lt;=15),"")</f>
        <v>1</v>
      </c>
      <c r="J55" s="40">
        <f>IFERROR((INDEX(_calc_기준400!$CN$45:$EF$45,1,$B55)&gt;15)*(INDEX(_calc_기준400!$CN$45:$EF$45,1,$B55)&lt;=30)+(INDEX(_calc_기준400!$CN$45:$EF$45,1,$C55)&gt;15)*(INDEX(_calc_기준400!$CN$45:$EF$45,1,$C55)&lt;=30)+(INDEX(_calc_기준400!$CN$45:$EF$45,1,$D55)&gt;15)*(INDEX(_calc_기준400!$CN$45:$EF$45,1,$D55)&lt;=30)+(INDEX(_calc_기준400!$CN$45:$EF$45,1,$E55)&gt;15)*(INDEX(_calc_기준400!$CN$45:$EF$45,1,$E55)&lt;=30)+(INDEX(_calc_기준400!$CN$45:$EF$45,1,$F55)&gt;15)*(INDEX(_calc_기준400!$CN$45:$EF$45,1,$F55)&lt;=30)+(INDEX(_calc_기준400!$CN$45:$EF$45,1,$G55)&gt;15)*(INDEX(_calc_기준400!$CN$45:$EF$45,1,$G55)&lt;=30),"")</f>
        <v>2</v>
      </c>
      <c r="K55" s="43">
        <f>IFERROR((INDEX(_calc_기준400!$CN$45:$EF$45,1,$B55)&gt;30)+(INDEX(_calc_기준400!$CN$45:$EF$45,1,$C55)&gt;30)+(INDEX(_calc_기준400!$CN$45:$EF$45,1,$D55)&gt;30)+(INDEX(_calc_기준400!$CN$45:$EF$45,1,$E55)&gt;30)+(INDEX(_calc_기준400!$CN$45:$EF$45,1,$F55)&gt;30)+(INDEX(_calc_기준400!$CN$45:$EF$45,1,$G55)&gt;30),"")</f>
        <v>3</v>
      </c>
      <c r="L55" s="25">
        <f>IFERROR(MATCH(L$11,_calc_기준400!$CN$45:$EF$45,0),"")</f>
        <v>18</v>
      </c>
      <c r="M55" s="25">
        <f>IFERROR(MATCH(M$11,_calc_기준400!$CN$45:$EF$45,0),"")</f>
        <v>21</v>
      </c>
      <c r="N55" s="25">
        <f>IFERROR(MATCH(N$11,_calc_기준400!$CN$45:$EF$45,0),"")</f>
        <v>14</v>
      </c>
      <c r="O55" s="25">
        <f>IFERROR(MATCH(O$11,_calc_기준400!$CN$45:$EF$45,0),"")</f>
        <v>45</v>
      </c>
      <c r="P55" s="25">
        <f>IFERROR(MATCH(P$11,_calc_기준400!$CN$45:$EF$45,0),"")</f>
        <v>33</v>
      </c>
      <c r="Q55" s="25">
        <f>IFERROR(MATCH(Q$11,_calc_기준400!$CN$45:$EF$45,0),"")</f>
        <v>34</v>
      </c>
      <c r="R55" s="25">
        <f>IFERROR(MATCH(R$11,_calc_기준400!$CN$45:$EF$45,0),"")</f>
        <v>35</v>
      </c>
      <c r="S55" s="25">
        <f>IFERROR(MATCH(S$11,_calc_기준400!$CN$45:$EF$45,0),"")</f>
        <v>44</v>
      </c>
      <c r="T55" s="25">
        <f>IFERROR(MATCH(T$11,_calc_기준400!$CN$45:$EF$45,0),"")</f>
        <v>22</v>
      </c>
      <c r="U55" s="25">
        <f>IFERROR(MATCH(U$11,_calc_기준400!$CN$45:$EF$45,0),"")</f>
        <v>43</v>
      </c>
      <c r="V55" s="25">
        <f>IFERROR(MATCH(V$11,_calc_기준400!$CN$45:$EF$45,0),"")</f>
        <v>11</v>
      </c>
      <c r="W55" s="25">
        <f>IFERROR(MATCH(W$11,_calc_기준400!$CN$45:$EF$45,0),"")</f>
        <v>30</v>
      </c>
      <c r="X55" s="25">
        <f>IFERROR(MATCH(X$11,_calc_기준400!$CN$45:$EF$45,0),"")</f>
        <v>13</v>
      </c>
      <c r="Y55" s="25">
        <f>IFERROR(MATCH(Y$11,_calc_기준400!$CN$45:$EF$45,0),"")</f>
        <v>19</v>
      </c>
      <c r="Z55" s="25">
        <f>IFERROR(MATCH(Z$11,_calc_기준400!$CN$45:$EF$45,0),"")</f>
        <v>12</v>
      </c>
      <c r="AA55" s="25">
        <f>IFERROR(MATCH(AA$11,_calc_기준400!$CN$45:$EF$45,0),"")</f>
        <v>6</v>
      </c>
      <c r="AB55" s="25">
        <f>IFERROR(MATCH(AB$11,_calc_기준400!$CN$45:$EF$45,0),"")</f>
        <v>36</v>
      </c>
      <c r="AC55" s="25">
        <f>IFERROR(MATCH(AC$11,_calc_기준400!$CN$45:$EF$45,0),"")</f>
        <v>26</v>
      </c>
      <c r="AD55" s="25">
        <f>IFERROR(MATCH(AD$11,_calc_기준400!$CN$45:$EF$45,0),"")</f>
        <v>31</v>
      </c>
      <c r="AE55" s="25">
        <f>IFERROR(MATCH(AE$11,_calc_기준400!$CN$45:$EF$45,0),"")</f>
        <v>17</v>
      </c>
      <c r="AF55" s="25">
        <f>IFERROR(MATCH(AF$11,_calc_기준400!$CN$45:$EF$45,0),"")</f>
        <v>38</v>
      </c>
      <c r="AG55" s="25">
        <f>IFERROR(MATCH(AG$11,_calc_기준400!$CN$45:$EF$45,0),"")</f>
        <v>42</v>
      </c>
      <c r="AH55" s="25">
        <f>IFERROR(MATCH(AH$11,_calc_기준400!$CN$45:$EF$45,0),"")</f>
        <v>16</v>
      </c>
      <c r="AI55" s="25">
        <f>IFERROR(MATCH(AI$11,_calc_기준400!$CN$45:$EF$45,0),"")</f>
        <v>28</v>
      </c>
      <c r="AJ55" s="25">
        <f>IFERROR(MATCH(AJ$11,_calc_기준400!$CN$45:$EF$45,0),"")</f>
        <v>10</v>
      </c>
      <c r="AK55" s="25">
        <f>IFERROR(MATCH(AK$11,_calc_기준400!$CN$45:$EF$45,0),"")</f>
        <v>41</v>
      </c>
      <c r="AL55" s="25">
        <f>IFERROR(MATCH(AL$11,_calc_기준400!$CN$45:$EF$45,0),"")</f>
        <v>3</v>
      </c>
      <c r="AM55" s="25">
        <f>IFERROR(MATCH(AM$11,_calc_기준400!$CN$45:$EF$45,0),"")</f>
        <v>29</v>
      </c>
      <c r="AN55" s="25">
        <f>IFERROR(MATCH(AN$11,_calc_기준400!$CN$45:$EF$45,0),"")</f>
        <v>39</v>
      </c>
      <c r="AO55" s="25">
        <f>IFERROR(MATCH(AO$11,_calc_기준400!$CN$45:$EF$45,0),"")</f>
        <v>24</v>
      </c>
      <c r="AP55" s="25">
        <f>IFERROR(MATCH(AP$11,_calc_기준400!$CN$45:$EF$45,0),"")</f>
        <v>2</v>
      </c>
      <c r="AQ55" s="25">
        <f>IFERROR(MATCH(AQ$11,_calc_기준400!$CN$45:$EF$45,0),"")</f>
        <v>15</v>
      </c>
      <c r="AR55" s="25">
        <f>IFERROR(MATCH(AR$11,_calc_기준400!$CN$45:$EF$45,0),"")</f>
        <v>32</v>
      </c>
      <c r="AS55" s="25">
        <f>IFERROR(MATCH(AS$11,_calc_기준400!$CN$45:$EF$45,0),"")</f>
        <v>40</v>
      </c>
      <c r="AT55" s="25">
        <f>IFERROR(MATCH(AT$11,_calc_기준400!$CN$45:$EF$45,0),"")</f>
        <v>1</v>
      </c>
      <c r="AU55" s="25">
        <f>IFERROR(MATCH(AU$11,_calc_기준400!$CN$45:$EF$45,0),"")</f>
        <v>37</v>
      </c>
      <c r="AV55" s="25">
        <f>IFERROR(MATCH(AV$11,_calc_기준400!$CN$45:$EF$45,0),"")</f>
        <v>4</v>
      </c>
      <c r="AW55" s="25">
        <f>IFERROR(MATCH(AW$11,_calc_기준400!$CN$45:$EF$45,0),"")</f>
        <v>7</v>
      </c>
      <c r="AX55" s="25">
        <f>IFERROR(MATCH(AX$11,_calc_기준400!$CN$45:$EF$45,0),"")</f>
        <v>5</v>
      </c>
      <c r="AY55" s="25">
        <f>IFERROR(MATCH(AY$11,_calc_기준400!$CN$45:$EF$45,0),"")</f>
        <v>20</v>
      </c>
      <c r="AZ55" s="25">
        <f>IFERROR(MATCH(AZ$11,_calc_기준400!$CN$45:$EF$45,0),"")</f>
        <v>9</v>
      </c>
      <c r="BA55" s="25">
        <f>IFERROR(MATCH(BA$11,_calc_기준400!$CN$45:$EF$45,0),"")</f>
        <v>23</v>
      </c>
      <c r="BB55" s="25">
        <f>IFERROR(MATCH(BB$11,_calc_기준400!$CN$45:$EF$45,0),"")</f>
        <v>8</v>
      </c>
      <c r="BC55" s="25">
        <f>IFERROR(MATCH(BC$11,_calc_기준400!$CN$45:$EF$45,0),"")</f>
        <v>25</v>
      </c>
      <c r="BD55" s="25">
        <f>IFERROR(MATCH(BD$11,_calc_기준400!$CN$45:$EF$45,0),"")</f>
        <v>27</v>
      </c>
    </row>
    <row r="56" spans="1:56" ht="16.5" customHeight="1">
      <c r="A56" s="57">
        <f t="shared" si="3"/>
        <v>1200</v>
      </c>
      <c r="B56" s="40">
        <f>IFERROR(INDEX(전체당첨내역!$B:$B,MATCH($A56,전체당첨내역!$A:$A,0)),"")</f>
        <v>1</v>
      </c>
      <c r="C56" s="40">
        <f>IFERROR(INDEX(전체당첨내역!$C:$C,MATCH($A56,전체당첨내역!$A:$A,0)),"")</f>
        <v>2</v>
      </c>
      <c r="D56" s="40">
        <f>IFERROR(INDEX(전체당첨내역!$D:$D,MATCH($A56,전체당첨내역!$A:$A,0)),"")</f>
        <v>4</v>
      </c>
      <c r="E56" s="40">
        <f>IFERROR(INDEX(전체당첨내역!$E:$E,MATCH($A56,전체당첨내역!$A:$A,0)),"")</f>
        <v>16</v>
      </c>
      <c r="F56" s="40">
        <f>IFERROR(INDEX(전체당첨내역!$F:$F,MATCH($A56,전체당첨내역!$A:$A,0)),"")</f>
        <v>20</v>
      </c>
      <c r="G56" s="40">
        <f>IFERROR(INDEX(전체당첨내역!$G:$G,MATCH($A56,전체당첨내역!$A:$A,0)),"")</f>
        <v>32</v>
      </c>
      <c r="H56" s="45">
        <f>IFERROR(INDEX(전체당첨내역!$H:$H,MATCH($A56,전체당첨내역!$A:$A,0)),"")</f>
        <v>45</v>
      </c>
      <c r="I56" s="42">
        <f>IFERROR((INDEX(_calc_기준400!$CN$46:$EF$46,1,$B56)&gt;0)*(INDEX(_calc_기준400!$CN$46:$EF$46,1,$B56)&lt;=15)+(INDEX(_calc_기준400!$CN$46:$EF$46,1,$C56)&gt;0)*(INDEX(_calc_기준400!$CN$46:$EF$46,1,$C56)&lt;=15)+(INDEX(_calc_기준400!$CN$46:$EF$46,1,$D56)&gt;0)*(INDEX(_calc_기준400!$CN$46:$EF$46,1,$D56)&lt;=15)+(INDEX(_calc_기준400!$CN$46:$EF$46,1,$E56)&gt;0)*(INDEX(_calc_기준400!$CN$46:$EF$46,1,$E56)&lt;=15)+(INDEX(_calc_기준400!$CN$46:$EF$46,1,$F56)&gt;0)*(INDEX(_calc_기준400!$CN$46:$EF$46,1,$F56)&lt;=15)+(INDEX(_calc_기준400!$CN$46:$EF$46,1,$G56)&gt;0)*(INDEX(_calc_기준400!$CN$46:$EF$46,1,$G56)&lt;=15),"")</f>
        <v>0</v>
      </c>
      <c r="J56" s="40">
        <f>IFERROR((INDEX(_calc_기준400!$CN$46:$EF$46,1,$B56)&gt;15)*(INDEX(_calc_기준400!$CN$46:$EF$46,1,$B56)&lt;=30)+(INDEX(_calc_기준400!$CN$46:$EF$46,1,$C56)&gt;15)*(INDEX(_calc_기준400!$CN$46:$EF$46,1,$C56)&lt;=30)+(INDEX(_calc_기준400!$CN$46:$EF$46,1,$D56)&gt;15)*(INDEX(_calc_기준400!$CN$46:$EF$46,1,$D56)&lt;=30)+(INDEX(_calc_기준400!$CN$46:$EF$46,1,$E56)&gt;15)*(INDEX(_calc_기준400!$CN$46:$EF$46,1,$E56)&lt;=30)+(INDEX(_calc_기준400!$CN$46:$EF$46,1,$F56)&gt;15)*(INDEX(_calc_기준400!$CN$46:$EF$46,1,$F56)&lt;=30)+(INDEX(_calc_기준400!$CN$46:$EF$46,1,$G56)&gt;15)*(INDEX(_calc_기준400!$CN$46:$EF$46,1,$G56)&lt;=30),"")</f>
        <v>4</v>
      </c>
      <c r="K56" s="43">
        <f>IFERROR((INDEX(_calc_기준400!$CN$46:$EF$46,1,$B56)&gt;30)+(INDEX(_calc_기준400!$CN$46:$EF$46,1,$C56)&gt;30)+(INDEX(_calc_기준400!$CN$46:$EF$46,1,$D56)&gt;30)+(INDEX(_calc_기준400!$CN$46:$EF$46,1,$E56)&gt;30)+(INDEX(_calc_기준400!$CN$46:$EF$46,1,$F56)&gt;30)+(INDEX(_calc_기준400!$CN$46:$EF$46,1,$G56)&gt;30),"")</f>
        <v>2</v>
      </c>
      <c r="L56" s="25">
        <f>IFERROR(MATCH(L$11,_calc_기준400!$CN$46:$EF$46,0),"")</f>
        <v>21</v>
      </c>
      <c r="M56" s="25">
        <f>IFERROR(MATCH(M$11,_calc_기준400!$CN$46:$EF$46,0),"")</f>
        <v>14</v>
      </c>
      <c r="N56" s="25">
        <f>IFERROR(MATCH(N$11,_calc_기준400!$CN$46:$EF$46,0),"")</f>
        <v>33</v>
      </c>
      <c r="O56" s="25">
        <f>IFERROR(MATCH(O$11,_calc_기준400!$CN$46:$EF$46,0),"")</f>
        <v>45</v>
      </c>
      <c r="P56" s="25">
        <f>IFERROR(MATCH(P$11,_calc_기준400!$CN$46:$EF$46,0),"")</f>
        <v>34</v>
      </c>
      <c r="Q56" s="25">
        <f>IFERROR(MATCH(Q$11,_calc_기준400!$CN$46:$EF$46,0),"")</f>
        <v>44</v>
      </c>
      <c r="R56" s="25">
        <f>IFERROR(MATCH(R$11,_calc_기준400!$CN$46:$EF$46,0),"")</f>
        <v>18</v>
      </c>
      <c r="S56" s="25">
        <f>IFERROR(MATCH(S$11,_calc_기준400!$CN$46:$EF$46,0),"")</f>
        <v>22</v>
      </c>
      <c r="T56" s="25">
        <f>IFERROR(MATCH(T$11,_calc_기준400!$CN$46:$EF$46,0),"")</f>
        <v>43</v>
      </c>
      <c r="U56" s="25">
        <f>IFERROR(MATCH(U$11,_calc_기준400!$CN$46:$EF$46,0),"")</f>
        <v>11</v>
      </c>
      <c r="V56" s="25">
        <f>IFERROR(MATCH(V$11,_calc_기준400!$CN$46:$EF$46,0),"")</f>
        <v>30</v>
      </c>
      <c r="W56" s="25">
        <f>IFERROR(MATCH(W$11,_calc_기준400!$CN$46:$EF$46,0),"")</f>
        <v>12</v>
      </c>
      <c r="X56" s="25">
        <f>IFERROR(MATCH(X$11,_calc_기준400!$CN$46:$EF$46,0),"")</f>
        <v>13</v>
      </c>
      <c r="Y56" s="25">
        <f>IFERROR(MATCH(Y$11,_calc_기준400!$CN$46:$EF$46,0),"")</f>
        <v>35</v>
      </c>
      <c r="Z56" s="25">
        <f>IFERROR(MATCH(Z$11,_calc_기준400!$CN$46:$EF$46,0),"")</f>
        <v>6</v>
      </c>
      <c r="AA56" s="25">
        <f>IFERROR(MATCH(AA$11,_calc_기준400!$CN$46:$EF$46,0),"")</f>
        <v>19</v>
      </c>
      <c r="AB56" s="25">
        <f>IFERROR(MATCH(AB$11,_calc_기준400!$CN$46:$EF$46,0),"")</f>
        <v>36</v>
      </c>
      <c r="AC56" s="25">
        <f>IFERROR(MATCH(AC$11,_calc_기준400!$CN$46:$EF$46,0),"")</f>
        <v>38</v>
      </c>
      <c r="AD56" s="25">
        <f>IFERROR(MATCH(AD$11,_calc_기준400!$CN$46:$EF$46,0),"")</f>
        <v>17</v>
      </c>
      <c r="AE56" s="25">
        <f>IFERROR(MATCH(AE$11,_calc_기준400!$CN$46:$EF$46,0),"")</f>
        <v>31</v>
      </c>
      <c r="AF56" s="25">
        <f>IFERROR(MATCH(AF$11,_calc_기준400!$CN$46:$EF$46,0),"")</f>
        <v>26</v>
      </c>
      <c r="AG56" s="25">
        <f>IFERROR(MATCH(AG$11,_calc_기준400!$CN$46:$EF$46,0),"")</f>
        <v>16</v>
      </c>
      <c r="AH56" s="25">
        <f>IFERROR(MATCH(AH$11,_calc_기준400!$CN$46:$EF$46,0),"")</f>
        <v>42</v>
      </c>
      <c r="AI56" s="25">
        <f>IFERROR(MATCH(AI$11,_calc_기준400!$CN$46:$EF$46,0),"")</f>
        <v>28</v>
      </c>
      <c r="AJ56" s="25">
        <f>IFERROR(MATCH(AJ$11,_calc_기준400!$CN$46:$EF$46,0),"")</f>
        <v>10</v>
      </c>
      <c r="AK56" s="25">
        <f>IFERROR(MATCH(AK$11,_calc_기준400!$CN$46:$EF$46,0),"")</f>
        <v>1</v>
      </c>
      <c r="AL56" s="25">
        <f>IFERROR(MATCH(AL$11,_calc_기준400!$CN$46:$EF$46,0),"")</f>
        <v>2</v>
      </c>
      <c r="AM56" s="25">
        <f>IFERROR(MATCH(AM$11,_calc_기준400!$CN$46:$EF$46,0),"")</f>
        <v>3</v>
      </c>
      <c r="AN56" s="25">
        <f>IFERROR(MATCH(AN$11,_calc_기준400!$CN$46:$EF$46,0),"")</f>
        <v>4</v>
      </c>
      <c r="AO56" s="25">
        <f>IFERROR(MATCH(AO$11,_calc_기준400!$CN$46:$EF$46,0),"")</f>
        <v>41</v>
      </c>
      <c r="AP56" s="25">
        <f>IFERROR(MATCH(AP$11,_calc_기준400!$CN$46:$EF$46,0),"")</f>
        <v>29</v>
      </c>
      <c r="AQ56" s="25">
        <f>IFERROR(MATCH(AQ$11,_calc_기준400!$CN$46:$EF$46,0),"")</f>
        <v>24</v>
      </c>
      <c r="AR56" s="25">
        <f>IFERROR(MATCH(AR$11,_calc_기준400!$CN$46:$EF$46,0),"")</f>
        <v>32</v>
      </c>
      <c r="AS56" s="25">
        <f>IFERROR(MATCH(AS$11,_calc_기준400!$CN$46:$EF$46,0),"")</f>
        <v>15</v>
      </c>
      <c r="AT56" s="25">
        <f>IFERROR(MATCH(AT$11,_calc_기준400!$CN$46:$EF$46,0),"")</f>
        <v>37</v>
      </c>
      <c r="AU56" s="25">
        <f>IFERROR(MATCH(AU$11,_calc_기준400!$CN$46:$EF$46,0),"")</f>
        <v>39</v>
      </c>
      <c r="AV56" s="25">
        <f>IFERROR(MATCH(AV$11,_calc_기준400!$CN$46:$EF$46,0),"")</f>
        <v>40</v>
      </c>
      <c r="AW56" s="25">
        <f>IFERROR(MATCH(AW$11,_calc_기준400!$CN$46:$EF$46,0),"")</f>
        <v>7</v>
      </c>
      <c r="AX56" s="25">
        <f>IFERROR(MATCH(AX$11,_calc_기준400!$CN$46:$EF$46,0),"")</f>
        <v>20</v>
      </c>
      <c r="AY56" s="25">
        <f>IFERROR(MATCH(AY$11,_calc_기준400!$CN$46:$EF$46,0),"")</f>
        <v>5</v>
      </c>
      <c r="AZ56" s="25">
        <f>IFERROR(MATCH(AZ$11,_calc_기준400!$CN$46:$EF$46,0),"")</f>
        <v>23</v>
      </c>
      <c r="BA56" s="25">
        <f>IFERROR(MATCH(BA$11,_calc_기준400!$CN$46:$EF$46,0),"")</f>
        <v>25</v>
      </c>
      <c r="BB56" s="25">
        <f>IFERROR(MATCH(BB$11,_calc_기준400!$CN$46:$EF$46,0),"")</f>
        <v>9</v>
      </c>
      <c r="BC56" s="25">
        <f>IFERROR(MATCH(BC$11,_calc_기준400!$CN$46:$EF$46,0),"")</f>
        <v>27</v>
      </c>
      <c r="BD56" s="25">
        <f>IFERROR(MATCH(BD$11,_calc_기준400!$CN$46:$EF$46,0),"")</f>
        <v>8</v>
      </c>
    </row>
    <row r="57" spans="1:56" ht="16.5" customHeight="1">
      <c r="A57" s="57">
        <f t="shared" si="3"/>
        <v>1199</v>
      </c>
      <c r="B57" s="40">
        <f>IFERROR(INDEX(전체당첨내역!$B:$B,MATCH($A57,전체당첨내역!$A:$A,0)),"")</f>
        <v>16</v>
      </c>
      <c r="C57" s="40">
        <f>IFERROR(INDEX(전체당첨내역!$C:$C,MATCH($A57,전체당첨내역!$A:$A,0)),"")</f>
        <v>24</v>
      </c>
      <c r="D57" s="40">
        <f>IFERROR(INDEX(전체당첨내역!$D:$D,MATCH($A57,전체당첨내역!$A:$A,0)),"")</f>
        <v>25</v>
      </c>
      <c r="E57" s="40">
        <f>IFERROR(INDEX(전체당첨내역!$E:$E,MATCH($A57,전체당첨내역!$A:$A,0)),"")</f>
        <v>30</v>
      </c>
      <c r="F57" s="40">
        <f>IFERROR(INDEX(전체당첨내역!$F:$F,MATCH($A57,전체당첨내역!$A:$A,0)),"")</f>
        <v>31</v>
      </c>
      <c r="G57" s="40">
        <f>IFERROR(INDEX(전체당첨내역!$G:$G,MATCH($A57,전체당첨내역!$A:$A,0)),"")</f>
        <v>32</v>
      </c>
      <c r="H57" s="45">
        <f>IFERROR(INDEX(전체당첨내역!$H:$H,MATCH($A57,전체당첨내역!$A:$A,0)),"")</f>
        <v>7</v>
      </c>
      <c r="I57" s="42">
        <f>IFERROR((INDEX(_calc_기준400!$CN$47:$EF$47,1,$B57)&gt;0)*(INDEX(_calc_기준400!$CN$47:$EF$47,1,$B57)&lt;=15)+(INDEX(_calc_기준400!$CN$47:$EF$47,1,$C57)&gt;0)*(INDEX(_calc_기준400!$CN$47:$EF$47,1,$C57)&lt;=15)+(INDEX(_calc_기준400!$CN$47:$EF$47,1,$D57)&gt;0)*(INDEX(_calc_기준400!$CN$47:$EF$47,1,$D57)&lt;=15)+(INDEX(_calc_기준400!$CN$47:$EF$47,1,$E57)&gt;0)*(INDEX(_calc_기준400!$CN$47:$EF$47,1,$E57)&lt;=15)+(INDEX(_calc_기준400!$CN$47:$EF$47,1,$F57)&gt;0)*(INDEX(_calc_기준400!$CN$47:$EF$47,1,$F57)&lt;=15)+(INDEX(_calc_기준400!$CN$47:$EF$47,1,$G57)&gt;0)*(INDEX(_calc_기준400!$CN$47:$EF$47,1,$G57)&lt;=15),"")</f>
        <v>2</v>
      </c>
      <c r="J57" s="40">
        <f>IFERROR((INDEX(_calc_기준400!$CN$47:$EF$47,1,$B57)&gt;15)*(INDEX(_calc_기준400!$CN$47:$EF$47,1,$B57)&lt;=30)+(INDEX(_calc_기준400!$CN$47:$EF$47,1,$C57)&gt;15)*(INDEX(_calc_기준400!$CN$47:$EF$47,1,$C57)&lt;=30)+(INDEX(_calc_기준400!$CN$47:$EF$47,1,$D57)&gt;15)*(INDEX(_calc_기준400!$CN$47:$EF$47,1,$D57)&lt;=30)+(INDEX(_calc_기준400!$CN$47:$EF$47,1,$E57)&gt;15)*(INDEX(_calc_기준400!$CN$47:$EF$47,1,$E57)&lt;=30)+(INDEX(_calc_기준400!$CN$47:$EF$47,1,$F57)&gt;15)*(INDEX(_calc_기준400!$CN$47:$EF$47,1,$F57)&lt;=30)+(INDEX(_calc_기준400!$CN$47:$EF$47,1,$G57)&gt;15)*(INDEX(_calc_기준400!$CN$47:$EF$47,1,$G57)&lt;=30),"")</f>
        <v>1</v>
      </c>
      <c r="K57" s="43">
        <f>IFERROR((INDEX(_calc_기준400!$CN$47:$EF$47,1,$B57)&gt;30)+(INDEX(_calc_기준400!$CN$47:$EF$47,1,$C57)&gt;30)+(INDEX(_calc_기준400!$CN$47:$EF$47,1,$D57)&gt;30)+(INDEX(_calc_기준400!$CN$47:$EF$47,1,$E57)&gt;30)+(INDEX(_calc_기준400!$CN$47:$EF$47,1,$F57)&gt;30)+(INDEX(_calc_기준400!$CN$47:$EF$47,1,$G57)&gt;30),"")</f>
        <v>3</v>
      </c>
      <c r="L57" s="25">
        <f>IFERROR(MATCH(L$11,_calc_기준400!$CN$47:$EF$47,0),"")</f>
        <v>14</v>
      </c>
      <c r="M57" s="25">
        <f>IFERROR(MATCH(M$11,_calc_기준400!$CN$47:$EF$47,0),"")</f>
        <v>45</v>
      </c>
      <c r="N57" s="25">
        <f>IFERROR(MATCH(N$11,_calc_기준400!$CN$47:$EF$47,0),"")</f>
        <v>33</v>
      </c>
      <c r="O57" s="25">
        <f>IFERROR(MATCH(O$11,_calc_기준400!$CN$47:$EF$47,0),"")</f>
        <v>34</v>
      </c>
      <c r="P57" s="25">
        <f>IFERROR(MATCH(P$11,_calc_기준400!$CN$47:$EF$47,0),"")</f>
        <v>18</v>
      </c>
      <c r="Q57" s="25">
        <f>IFERROR(MATCH(Q$11,_calc_기준400!$CN$47:$EF$47,0),"")</f>
        <v>44</v>
      </c>
      <c r="R57" s="25">
        <f>IFERROR(MATCH(R$11,_calc_기준400!$CN$47:$EF$47,0),"")</f>
        <v>21</v>
      </c>
      <c r="S57" s="25">
        <f>IFERROR(MATCH(S$11,_calc_기준400!$CN$47:$EF$47,0),"")</f>
        <v>30</v>
      </c>
      <c r="T57" s="25">
        <f>IFERROR(MATCH(T$11,_calc_기준400!$CN$47:$EF$47,0),"")</f>
        <v>22</v>
      </c>
      <c r="U57" s="25">
        <f>IFERROR(MATCH(U$11,_calc_기준400!$CN$47:$EF$47,0),"")</f>
        <v>43</v>
      </c>
      <c r="V57" s="25">
        <f>IFERROR(MATCH(V$11,_calc_기준400!$CN$47:$EF$47,0),"")</f>
        <v>11</v>
      </c>
      <c r="W57" s="25">
        <f>IFERROR(MATCH(W$11,_calc_기준400!$CN$47:$EF$47,0),"")</f>
        <v>35</v>
      </c>
      <c r="X57" s="25">
        <f>IFERROR(MATCH(X$11,_calc_기준400!$CN$47:$EF$47,0),"")</f>
        <v>12</v>
      </c>
      <c r="Y57" s="25">
        <f>IFERROR(MATCH(Y$11,_calc_기준400!$CN$47:$EF$47,0),"")</f>
        <v>13</v>
      </c>
      <c r="Z57" s="25">
        <f>IFERROR(MATCH(Z$11,_calc_기준400!$CN$47:$EF$47,0),"")</f>
        <v>16</v>
      </c>
      <c r="AA57" s="25">
        <f>IFERROR(MATCH(AA$11,_calc_기준400!$CN$47:$EF$47,0),"")</f>
        <v>31</v>
      </c>
      <c r="AB57" s="25">
        <f>IFERROR(MATCH(AB$11,_calc_기준400!$CN$47:$EF$47,0),"")</f>
        <v>6</v>
      </c>
      <c r="AC57" s="25">
        <f>IFERROR(MATCH(AC$11,_calc_기준400!$CN$47:$EF$47,0),"")</f>
        <v>42</v>
      </c>
      <c r="AD57" s="25">
        <f>IFERROR(MATCH(AD$11,_calc_기준400!$CN$47:$EF$47,0),"")</f>
        <v>38</v>
      </c>
      <c r="AE57" s="25">
        <f>IFERROR(MATCH(AE$11,_calc_기준400!$CN$47:$EF$47,0),"")</f>
        <v>17</v>
      </c>
      <c r="AF57" s="25">
        <f>IFERROR(MATCH(AF$11,_calc_기준400!$CN$47:$EF$47,0),"")</f>
        <v>26</v>
      </c>
      <c r="AG57" s="25">
        <f>IFERROR(MATCH(AG$11,_calc_기준400!$CN$47:$EF$47,0),"")</f>
        <v>10</v>
      </c>
      <c r="AH57" s="25">
        <f>IFERROR(MATCH(AH$11,_calc_기준400!$CN$47:$EF$47,0),"")</f>
        <v>28</v>
      </c>
      <c r="AI57" s="25">
        <f>IFERROR(MATCH(AI$11,_calc_기준400!$CN$47:$EF$47,0),"")</f>
        <v>19</v>
      </c>
      <c r="AJ57" s="25">
        <f>IFERROR(MATCH(AJ$11,_calc_기준400!$CN$47:$EF$47,0),"")</f>
        <v>36</v>
      </c>
      <c r="AK57" s="25">
        <f>IFERROR(MATCH(AK$11,_calc_기준400!$CN$47:$EF$47,0),"")</f>
        <v>1</v>
      </c>
      <c r="AL57" s="25">
        <f>IFERROR(MATCH(AL$11,_calc_기준400!$CN$47:$EF$47,0),"")</f>
        <v>2</v>
      </c>
      <c r="AM57" s="25">
        <f>IFERROR(MATCH(AM$11,_calc_기준400!$CN$47:$EF$47,0),"")</f>
        <v>3</v>
      </c>
      <c r="AN57" s="25">
        <f>IFERROR(MATCH(AN$11,_calc_기준400!$CN$47:$EF$47,0),"")</f>
        <v>4</v>
      </c>
      <c r="AO57" s="25">
        <f>IFERROR(MATCH(AO$11,_calc_기준400!$CN$47:$EF$47,0),"")</f>
        <v>41</v>
      </c>
      <c r="AP57" s="25">
        <f>IFERROR(MATCH(AP$11,_calc_기준400!$CN$47:$EF$47,0),"")</f>
        <v>24</v>
      </c>
      <c r="AQ57" s="25">
        <f>IFERROR(MATCH(AQ$11,_calc_기준400!$CN$47:$EF$47,0),"")</f>
        <v>29</v>
      </c>
      <c r="AR57" s="25">
        <f>IFERROR(MATCH(AR$11,_calc_기준400!$CN$47:$EF$47,0),"")</f>
        <v>32</v>
      </c>
      <c r="AS57" s="25">
        <f>IFERROR(MATCH(AS$11,_calc_기준400!$CN$47:$EF$47,0),"")</f>
        <v>40</v>
      </c>
      <c r="AT57" s="25">
        <f>IFERROR(MATCH(AT$11,_calc_기준400!$CN$47:$EF$47,0),"")</f>
        <v>37</v>
      </c>
      <c r="AU57" s="25">
        <f>IFERROR(MATCH(AU$11,_calc_기준400!$CN$47:$EF$47,0),"")</f>
        <v>39</v>
      </c>
      <c r="AV57" s="25">
        <f>IFERROR(MATCH(AV$11,_calc_기준400!$CN$47:$EF$47,0),"")</f>
        <v>7</v>
      </c>
      <c r="AW57" s="25">
        <f>IFERROR(MATCH(AW$11,_calc_기준400!$CN$47:$EF$47,0),"")</f>
        <v>20</v>
      </c>
      <c r="AX57" s="25">
        <f>IFERROR(MATCH(AX$11,_calc_기준400!$CN$47:$EF$47,0),"")</f>
        <v>15</v>
      </c>
      <c r="AY57" s="25">
        <f>IFERROR(MATCH(AY$11,_calc_기준400!$CN$47:$EF$47,0),"")</f>
        <v>5</v>
      </c>
      <c r="AZ57" s="25">
        <f>IFERROR(MATCH(AZ$11,_calc_기준400!$CN$47:$EF$47,0),"")</f>
        <v>23</v>
      </c>
      <c r="BA57" s="25">
        <f>IFERROR(MATCH(BA$11,_calc_기준400!$CN$47:$EF$47,0),"")</f>
        <v>25</v>
      </c>
      <c r="BB57" s="25">
        <f>IFERROR(MATCH(BB$11,_calc_기준400!$CN$47:$EF$47,0),"")</f>
        <v>9</v>
      </c>
      <c r="BC57" s="25">
        <f>IFERROR(MATCH(BC$11,_calc_기준400!$CN$47:$EF$47,0),"")</f>
        <v>27</v>
      </c>
      <c r="BD57" s="25">
        <f>IFERROR(MATCH(BD$11,_calc_기준400!$CN$47:$EF$47,0),"")</f>
        <v>8</v>
      </c>
    </row>
    <row r="58" spans="1:56" ht="16.5" customHeight="1">
      <c r="A58" s="57">
        <f t="shared" si="3"/>
        <v>1198</v>
      </c>
      <c r="B58" s="40">
        <f>IFERROR(INDEX(전체당첨내역!$B:$B,MATCH($A58,전체당첨내역!$A:$A,0)),"")</f>
        <v>26</v>
      </c>
      <c r="C58" s="40">
        <f>IFERROR(INDEX(전체당첨내역!$C:$C,MATCH($A58,전체당첨내역!$A:$A,0)),"")</f>
        <v>30</v>
      </c>
      <c r="D58" s="40">
        <f>IFERROR(INDEX(전체당첨내역!$D:$D,MATCH($A58,전체당첨내역!$A:$A,0)),"")</f>
        <v>33</v>
      </c>
      <c r="E58" s="40">
        <f>IFERROR(INDEX(전체당첨내역!$E:$E,MATCH($A58,전체당첨내역!$A:$A,0)),"")</f>
        <v>38</v>
      </c>
      <c r="F58" s="40">
        <f>IFERROR(INDEX(전체당첨내역!$F:$F,MATCH($A58,전체당첨내역!$A:$A,0)),"")</f>
        <v>39</v>
      </c>
      <c r="G58" s="40">
        <f>IFERROR(INDEX(전체당첨내역!$G:$G,MATCH($A58,전체당첨내역!$A:$A,0)),"")</f>
        <v>41</v>
      </c>
      <c r="H58" s="45">
        <f>IFERROR(INDEX(전체당첨내역!$H:$H,MATCH($A58,전체당첨내역!$A:$A,0)),"")</f>
        <v>21</v>
      </c>
      <c r="I58" s="42">
        <f>IFERROR((INDEX(_calc_기준400!$CN$48:$EF$48,1,$B58)&gt;0)*(INDEX(_calc_기준400!$CN$48:$EF$48,1,$B58)&lt;=15)+(INDEX(_calc_기준400!$CN$48:$EF$48,1,$C58)&gt;0)*(INDEX(_calc_기준400!$CN$48:$EF$48,1,$C58)&lt;=15)+(INDEX(_calc_기준400!$CN$48:$EF$48,1,$D58)&gt;0)*(INDEX(_calc_기준400!$CN$48:$EF$48,1,$D58)&lt;=15)+(INDEX(_calc_기준400!$CN$48:$EF$48,1,$E58)&gt;0)*(INDEX(_calc_기준400!$CN$48:$EF$48,1,$E58)&lt;=15)+(INDEX(_calc_기준400!$CN$48:$EF$48,1,$F58)&gt;0)*(INDEX(_calc_기준400!$CN$48:$EF$48,1,$F58)&lt;=15)+(INDEX(_calc_기준400!$CN$48:$EF$48,1,$G58)&gt;0)*(INDEX(_calc_기준400!$CN$48:$EF$48,1,$G58)&lt;=15),"")</f>
        <v>4</v>
      </c>
      <c r="J58" s="40">
        <f>IFERROR((INDEX(_calc_기준400!$CN$48:$EF$48,1,$B58)&gt;15)*(INDEX(_calc_기준400!$CN$48:$EF$48,1,$B58)&lt;=30)+(INDEX(_calc_기준400!$CN$48:$EF$48,1,$C58)&gt;15)*(INDEX(_calc_기준400!$CN$48:$EF$48,1,$C58)&lt;=30)+(INDEX(_calc_기준400!$CN$48:$EF$48,1,$D58)&gt;15)*(INDEX(_calc_기준400!$CN$48:$EF$48,1,$D58)&lt;=30)+(INDEX(_calc_기준400!$CN$48:$EF$48,1,$E58)&gt;15)*(INDEX(_calc_기준400!$CN$48:$EF$48,1,$E58)&lt;=30)+(INDEX(_calc_기준400!$CN$48:$EF$48,1,$F58)&gt;15)*(INDEX(_calc_기준400!$CN$48:$EF$48,1,$F58)&lt;=30)+(INDEX(_calc_기준400!$CN$48:$EF$48,1,$G58)&gt;15)*(INDEX(_calc_기준400!$CN$48:$EF$48,1,$G58)&lt;=30),"")</f>
        <v>2</v>
      </c>
      <c r="K58" s="43">
        <f>IFERROR((INDEX(_calc_기준400!$CN$48:$EF$48,1,$B58)&gt;30)+(INDEX(_calc_기준400!$CN$48:$EF$48,1,$C58)&gt;30)+(INDEX(_calc_기준400!$CN$48:$EF$48,1,$D58)&gt;30)+(INDEX(_calc_기준400!$CN$48:$EF$48,1,$E58)&gt;30)+(INDEX(_calc_기준400!$CN$48:$EF$48,1,$F58)&gt;30)+(INDEX(_calc_기준400!$CN$48:$EF$48,1,$G58)&gt;30),"")</f>
        <v>0</v>
      </c>
      <c r="L58" s="25">
        <f>IFERROR(MATCH(L$11,_calc_기준400!$CN$48:$EF$48,0),"")</f>
        <v>33</v>
      </c>
      <c r="M58" s="25">
        <f>IFERROR(MATCH(M$11,_calc_기준400!$CN$48:$EF$48,0),"")</f>
        <v>14</v>
      </c>
      <c r="N58" s="25">
        <f>IFERROR(MATCH(N$11,_calc_기준400!$CN$48:$EF$48,0),"")</f>
        <v>30</v>
      </c>
      <c r="O58" s="25">
        <f>IFERROR(MATCH(O$11,_calc_기준400!$CN$48:$EF$48,0),"")</f>
        <v>45</v>
      </c>
      <c r="P58" s="25">
        <f>IFERROR(MATCH(P$11,_calc_기준400!$CN$48:$EF$48,0),"")</f>
        <v>34</v>
      </c>
      <c r="Q58" s="25">
        <f>IFERROR(MATCH(Q$11,_calc_기준400!$CN$48:$EF$48,0),"")</f>
        <v>18</v>
      </c>
      <c r="R58" s="25">
        <f>IFERROR(MATCH(R$11,_calc_기준400!$CN$48:$EF$48,0),"")</f>
        <v>44</v>
      </c>
      <c r="S58" s="25">
        <f>IFERROR(MATCH(S$11,_calc_기준400!$CN$48:$EF$48,0),"")</f>
        <v>21</v>
      </c>
      <c r="T58" s="25">
        <f>IFERROR(MATCH(T$11,_calc_기준400!$CN$48:$EF$48,0),"")</f>
        <v>43</v>
      </c>
      <c r="U58" s="25">
        <f>IFERROR(MATCH(U$11,_calc_기준400!$CN$48:$EF$48,0),"")</f>
        <v>38</v>
      </c>
      <c r="V58" s="25">
        <f>IFERROR(MATCH(V$11,_calc_기준400!$CN$48:$EF$48,0),"")</f>
        <v>12</v>
      </c>
      <c r="W58" s="25">
        <f>IFERROR(MATCH(W$11,_calc_기준400!$CN$48:$EF$48,0),"")</f>
        <v>22</v>
      </c>
      <c r="X58" s="25">
        <f>IFERROR(MATCH(X$11,_calc_기준400!$CN$48:$EF$48,0),"")</f>
        <v>11</v>
      </c>
      <c r="Y58" s="25">
        <f>IFERROR(MATCH(Y$11,_calc_기준400!$CN$48:$EF$48,0),"")</f>
        <v>26</v>
      </c>
      <c r="Z58" s="25">
        <f>IFERROR(MATCH(Z$11,_calc_기준400!$CN$48:$EF$48,0),"")</f>
        <v>31</v>
      </c>
      <c r="AA58" s="25">
        <f>IFERROR(MATCH(AA$11,_calc_기준400!$CN$48:$EF$48,0),"")</f>
        <v>35</v>
      </c>
      <c r="AB58" s="25">
        <f>IFERROR(MATCH(AB$11,_calc_기준400!$CN$48:$EF$48,0),"")</f>
        <v>13</v>
      </c>
      <c r="AC58" s="25">
        <f>IFERROR(MATCH(AC$11,_calc_기준400!$CN$48:$EF$48,0),"")</f>
        <v>16</v>
      </c>
      <c r="AD58" s="25">
        <f>IFERROR(MATCH(AD$11,_calc_기준400!$CN$48:$EF$48,0),"")</f>
        <v>42</v>
      </c>
      <c r="AE58" s="25">
        <f>IFERROR(MATCH(AE$11,_calc_기준400!$CN$48:$EF$48,0),"")</f>
        <v>17</v>
      </c>
      <c r="AF58" s="25">
        <f>IFERROR(MATCH(AF$11,_calc_기준400!$CN$48:$EF$48,0),"")</f>
        <v>6</v>
      </c>
      <c r="AG58" s="25">
        <f>IFERROR(MATCH(AG$11,_calc_기준400!$CN$48:$EF$48,0),"")</f>
        <v>10</v>
      </c>
      <c r="AH58" s="25">
        <f>IFERROR(MATCH(AH$11,_calc_기준400!$CN$48:$EF$48,0),"")</f>
        <v>28</v>
      </c>
      <c r="AI58" s="25">
        <f>IFERROR(MATCH(AI$11,_calc_기준400!$CN$48:$EF$48,0),"")</f>
        <v>41</v>
      </c>
      <c r="AJ58" s="25">
        <f>IFERROR(MATCH(AJ$11,_calc_기준400!$CN$48:$EF$48,0),"")</f>
        <v>36</v>
      </c>
      <c r="AK58" s="25">
        <f>IFERROR(MATCH(AK$11,_calc_기준400!$CN$48:$EF$48,0),"")</f>
        <v>19</v>
      </c>
      <c r="AL58" s="25">
        <f>IFERROR(MATCH(AL$11,_calc_기준400!$CN$48:$EF$48,0),"")</f>
        <v>2</v>
      </c>
      <c r="AM58" s="25">
        <f>IFERROR(MATCH(AM$11,_calc_기준400!$CN$48:$EF$48,0),"")</f>
        <v>3</v>
      </c>
      <c r="AN58" s="25">
        <f>IFERROR(MATCH(AN$11,_calc_기준400!$CN$48:$EF$48,0),"")</f>
        <v>29</v>
      </c>
      <c r="AO58" s="25">
        <f>IFERROR(MATCH(AO$11,_calc_기준400!$CN$48:$EF$48,0),"")</f>
        <v>39</v>
      </c>
      <c r="AP58" s="25">
        <f>IFERROR(MATCH(AP$11,_calc_기준400!$CN$48:$EF$48,0),"")</f>
        <v>1</v>
      </c>
      <c r="AQ58" s="25">
        <f>IFERROR(MATCH(AQ$11,_calc_기준400!$CN$48:$EF$48,0),"")</f>
        <v>4</v>
      </c>
      <c r="AR58" s="25">
        <f>IFERROR(MATCH(AR$11,_calc_기준400!$CN$48:$EF$48,0),"")</f>
        <v>24</v>
      </c>
      <c r="AS58" s="25">
        <f>IFERROR(MATCH(AS$11,_calc_기준400!$CN$48:$EF$48,0),"")</f>
        <v>32</v>
      </c>
      <c r="AT58" s="25">
        <f>IFERROR(MATCH(AT$11,_calc_기준400!$CN$48:$EF$48,0),"")</f>
        <v>37</v>
      </c>
      <c r="AU58" s="25">
        <f>IFERROR(MATCH(AU$11,_calc_기준400!$CN$48:$EF$48,0),"")</f>
        <v>40</v>
      </c>
      <c r="AV58" s="25">
        <f>IFERROR(MATCH(AV$11,_calc_기준400!$CN$48:$EF$48,0),"")</f>
        <v>7</v>
      </c>
      <c r="AW58" s="25">
        <f>IFERROR(MATCH(AW$11,_calc_기준400!$CN$48:$EF$48,0),"")</f>
        <v>20</v>
      </c>
      <c r="AX58" s="25">
        <f>IFERROR(MATCH(AX$11,_calc_기준400!$CN$48:$EF$48,0),"")</f>
        <v>15</v>
      </c>
      <c r="AY58" s="25">
        <f>IFERROR(MATCH(AY$11,_calc_기준400!$CN$48:$EF$48,0),"")</f>
        <v>23</v>
      </c>
      <c r="AZ58" s="25">
        <f>IFERROR(MATCH(AZ$11,_calc_기준400!$CN$48:$EF$48,0),"")</f>
        <v>5</v>
      </c>
      <c r="BA58" s="25">
        <f>IFERROR(MATCH(BA$11,_calc_기준400!$CN$48:$EF$48,0),"")</f>
        <v>25</v>
      </c>
      <c r="BB58" s="25">
        <f>IFERROR(MATCH(BB$11,_calc_기준400!$CN$48:$EF$48,0),"")</f>
        <v>9</v>
      </c>
      <c r="BC58" s="25">
        <f>IFERROR(MATCH(BC$11,_calc_기준400!$CN$48:$EF$48,0),"")</f>
        <v>27</v>
      </c>
      <c r="BD58" s="25">
        <f>IFERROR(MATCH(BD$11,_calc_기준400!$CN$48:$EF$48,0),"")</f>
        <v>8</v>
      </c>
    </row>
    <row r="59" spans="1:56" ht="16.5" customHeight="1">
      <c r="A59" s="57">
        <f t="shared" si="3"/>
        <v>1197</v>
      </c>
      <c r="B59" s="40">
        <f>IFERROR(INDEX(전체당첨내역!$B:$B,MATCH($A59,전체당첨내역!$A:$A,0)),"")</f>
        <v>1</v>
      </c>
      <c r="C59" s="40">
        <f>IFERROR(INDEX(전체당첨내역!$C:$C,MATCH($A59,전체당첨내역!$A:$A,0)),"")</f>
        <v>5</v>
      </c>
      <c r="D59" s="40">
        <f>IFERROR(INDEX(전체당첨내역!$D:$D,MATCH($A59,전체당첨내역!$A:$A,0)),"")</f>
        <v>7</v>
      </c>
      <c r="E59" s="40">
        <f>IFERROR(INDEX(전체당첨내역!$E:$E,MATCH($A59,전체당첨내역!$A:$A,0)),"")</f>
        <v>26</v>
      </c>
      <c r="F59" s="40">
        <f>IFERROR(INDEX(전체당첨내역!$F:$F,MATCH($A59,전체당첨내역!$A:$A,0)),"")</f>
        <v>28</v>
      </c>
      <c r="G59" s="40">
        <f>IFERROR(INDEX(전체당첨내역!$G:$G,MATCH($A59,전체당첨내역!$A:$A,0)),"")</f>
        <v>43</v>
      </c>
      <c r="H59" s="45">
        <f>IFERROR(INDEX(전체당첨내역!$H:$H,MATCH($A59,전체당첨내역!$A:$A,0)),"")</f>
        <v>30</v>
      </c>
      <c r="I59" s="42">
        <f>IFERROR((INDEX(_calc_기준400!$CN$49:$EF$49,1,$B59)&gt;0)*(INDEX(_calc_기준400!$CN$49:$EF$49,1,$B59)&lt;=15)+(INDEX(_calc_기준400!$CN$49:$EF$49,1,$C59)&gt;0)*(INDEX(_calc_기준400!$CN$49:$EF$49,1,$C59)&lt;=15)+(INDEX(_calc_기준400!$CN$49:$EF$49,1,$D59)&gt;0)*(INDEX(_calc_기준400!$CN$49:$EF$49,1,$D59)&lt;=15)+(INDEX(_calc_기준400!$CN$49:$EF$49,1,$E59)&gt;0)*(INDEX(_calc_기준400!$CN$49:$EF$49,1,$E59)&lt;=15)+(INDEX(_calc_기준400!$CN$49:$EF$49,1,$F59)&gt;0)*(INDEX(_calc_기준400!$CN$49:$EF$49,1,$F59)&lt;=15)+(INDEX(_calc_기준400!$CN$49:$EF$49,1,$G59)&gt;0)*(INDEX(_calc_기준400!$CN$49:$EF$49,1,$G59)&lt;=15),"")</f>
        <v>2</v>
      </c>
      <c r="J59" s="40">
        <f>IFERROR((INDEX(_calc_기준400!$CN$49:$EF$49,1,$B59)&gt;15)*(INDEX(_calc_기준400!$CN$49:$EF$49,1,$B59)&lt;=30)+(INDEX(_calc_기준400!$CN$49:$EF$49,1,$C59)&gt;15)*(INDEX(_calc_기준400!$CN$49:$EF$49,1,$C59)&lt;=30)+(INDEX(_calc_기준400!$CN$49:$EF$49,1,$D59)&gt;15)*(INDEX(_calc_기준400!$CN$49:$EF$49,1,$D59)&lt;=30)+(INDEX(_calc_기준400!$CN$49:$EF$49,1,$E59)&gt;15)*(INDEX(_calc_기준400!$CN$49:$EF$49,1,$E59)&lt;=30)+(INDEX(_calc_기준400!$CN$49:$EF$49,1,$F59)&gt;15)*(INDEX(_calc_기준400!$CN$49:$EF$49,1,$F59)&lt;=30)+(INDEX(_calc_기준400!$CN$49:$EF$49,1,$G59)&gt;15)*(INDEX(_calc_기준400!$CN$49:$EF$49,1,$G59)&lt;=30),"")</f>
        <v>2</v>
      </c>
      <c r="K59" s="43">
        <f>IFERROR((INDEX(_calc_기준400!$CN$49:$EF$49,1,$B59)&gt;30)+(INDEX(_calc_기준400!$CN$49:$EF$49,1,$C59)&gt;30)+(INDEX(_calc_기준400!$CN$49:$EF$49,1,$D59)&gt;30)+(INDEX(_calc_기준400!$CN$49:$EF$49,1,$E59)&gt;30)+(INDEX(_calc_기준400!$CN$49:$EF$49,1,$F59)&gt;30)+(INDEX(_calc_기준400!$CN$49:$EF$49,1,$G59)&gt;30),"")</f>
        <v>2</v>
      </c>
      <c r="L59" s="25">
        <f>IFERROR(MATCH(L$11,_calc_기준400!$CN$49:$EF$49,0),"")</f>
        <v>14</v>
      </c>
      <c r="M59" s="25">
        <f>IFERROR(MATCH(M$11,_calc_기준400!$CN$49:$EF$49,0),"")</f>
        <v>33</v>
      </c>
      <c r="N59" s="25">
        <f>IFERROR(MATCH(N$11,_calc_기준400!$CN$49:$EF$49,0),"")</f>
        <v>45</v>
      </c>
      <c r="O59" s="25">
        <f>IFERROR(MATCH(O$11,_calc_기준400!$CN$49:$EF$49,0),"")</f>
        <v>30</v>
      </c>
      <c r="P59" s="25">
        <f>IFERROR(MATCH(P$11,_calc_기준400!$CN$49:$EF$49,0),"")</f>
        <v>34</v>
      </c>
      <c r="Q59" s="25">
        <f>IFERROR(MATCH(Q$11,_calc_기준400!$CN$49:$EF$49,0),"")</f>
        <v>18</v>
      </c>
      <c r="R59" s="25">
        <f>IFERROR(MATCH(R$11,_calc_기준400!$CN$49:$EF$49,0),"")</f>
        <v>21</v>
      </c>
      <c r="S59" s="25">
        <f>IFERROR(MATCH(S$11,_calc_기준400!$CN$49:$EF$49,0),"")</f>
        <v>44</v>
      </c>
      <c r="T59" s="25">
        <f>IFERROR(MATCH(T$11,_calc_기준400!$CN$49:$EF$49,0),"")</f>
        <v>22</v>
      </c>
      <c r="U59" s="25">
        <f>IFERROR(MATCH(U$11,_calc_기준400!$CN$49:$EF$49,0),"")</f>
        <v>38</v>
      </c>
      <c r="V59" s="25">
        <f>IFERROR(MATCH(V$11,_calc_기준400!$CN$49:$EF$49,0),"")</f>
        <v>43</v>
      </c>
      <c r="W59" s="25">
        <f>IFERROR(MATCH(W$11,_calc_기준400!$CN$49:$EF$49,0),"")</f>
        <v>12</v>
      </c>
      <c r="X59" s="25">
        <f>IFERROR(MATCH(X$11,_calc_기준400!$CN$49:$EF$49,0),"")</f>
        <v>31</v>
      </c>
      <c r="Y59" s="25">
        <f>IFERROR(MATCH(Y$11,_calc_기준400!$CN$49:$EF$49,0),"")</f>
        <v>35</v>
      </c>
      <c r="Z59" s="25">
        <f>IFERROR(MATCH(Z$11,_calc_기준400!$CN$49:$EF$49,0),"")</f>
        <v>26</v>
      </c>
      <c r="AA59" s="25">
        <f>IFERROR(MATCH(AA$11,_calc_기준400!$CN$49:$EF$49,0),"")</f>
        <v>13</v>
      </c>
      <c r="AB59" s="25">
        <f>IFERROR(MATCH(AB$11,_calc_기준400!$CN$49:$EF$49,0),"")</f>
        <v>16</v>
      </c>
      <c r="AC59" s="25">
        <f>IFERROR(MATCH(AC$11,_calc_기준400!$CN$49:$EF$49,0),"")</f>
        <v>28</v>
      </c>
      <c r="AD59" s="25">
        <f>IFERROR(MATCH(AD$11,_calc_기준400!$CN$49:$EF$49,0),"")</f>
        <v>17</v>
      </c>
      <c r="AE59" s="25">
        <f>IFERROR(MATCH(AE$11,_calc_기준400!$CN$49:$EF$49,0),"")</f>
        <v>42</v>
      </c>
      <c r="AF59" s="25">
        <f>IFERROR(MATCH(AF$11,_calc_기준400!$CN$49:$EF$49,0),"")</f>
        <v>1</v>
      </c>
      <c r="AG59" s="25">
        <f>IFERROR(MATCH(AG$11,_calc_기준400!$CN$49:$EF$49,0),"")</f>
        <v>6</v>
      </c>
      <c r="AH59" s="25">
        <f>IFERROR(MATCH(AH$11,_calc_기준400!$CN$49:$EF$49,0),"")</f>
        <v>10</v>
      </c>
      <c r="AI59" s="25">
        <f>IFERROR(MATCH(AI$11,_calc_기준400!$CN$49:$EF$49,0),"")</f>
        <v>41</v>
      </c>
      <c r="AJ59" s="25">
        <f>IFERROR(MATCH(AJ$11,_calc_기준400!$CN$49:$EF$49,0),"")</f>
        <v>11</v>
      </c>
      <c r="AK59" s="25">
        <f>IFERROR(MATCH(AK$11,_calc_기준400!$CN$49:$EF$49,0),"")</f>
        <v>19</v>
      </c>
      <c r="AL59" s="25">
        <f>IFERROR(MATCH(AL$11,_calc_기준400!$CN$49:$EF$49,0),"")</f>
        <v>36</v>
      </c>
      <c r="AM59" s="25">
        <f>IFERROR(MATCH(AM$11,_calc_기준400!$CN$49:$EF$49,0),"")</f>
        <v>2</v>
      </c>
      <c r="AN59" s="25">
        <f>IFERROR(MATCH(AN$11,_calc_기준400!$CN$49:$EF$49,0),"")</f>
        <v>3</v>
      </c>
      <c r="AO59" s="25">
        <f>IFERROR(MATCH(AO$11,_calc_기준400!$CN$49:$EF$49,0),"")</f>
        <v>39</v>
      </c>
      <c r="AP59" s="25">
        <f>IFERROR(MATCH(AP$11,_calc_기준400!$CN$49:$EF$49,0),"")</f>
        <v>32</v>
      </c>
      <c r="AQ59" s="25">
        <f>IFERROR(MATCH(AQ$11,_calc_기준400!$CN$49:$EF$49,0),"")</f>
        <v>29</v>
      </c>
      <c r="AR59" s="25">
        <f>IFERROR(MATCH(AR$11,_calc_기준400!$CN$49:$EF$49,0),"")</f>
        <v>4</v>
      </c>
      <c r="AS59" s="25">
        <f>IFERROR(MATCH(AS$11,_calc_기준400!$CN$49:$EF$49,0),"")</f>
        <v>24</v>
      </c>
      <c r="AT59" s="25">
        <f>IFERROR(MATCH(AT$11,_calc_기준400!$CN$49:$EF$49,0),"")</f>
        <v>7</v>
      </c>
      <c r="AU59" s="25">
        <f>IFERROR(MATCH(AU$11,_calc_기준400!$CN$49:$EF$49,0),"")</f>
        <v>37</v>
      </c>
      <c r="AV59" s="25">
        <f>IFERROR(MATCH(AV$11,_calc_기준400!$CN$49:$EF$49,0),"")</f>
        <v>40</v>
      </c>
      <c r="AW59" s="25">
        <f>IFERROR(MATCH(AW$11,_calc_기준400!$CN$49:$EF$49,0),"")</f>
        <v>5</v>
      </c>
      <c r="AX59" s="25">
        <f>IFERROR(MATCH(AX$11,_calc_기준400!$CN$49:$EF$49,0),"")</f>
        <v>20</v>
      </c>
      <c r="AY59" s="25">
        <f>IFERROR(MATCH(AY$11,_calc_기준400!$CN$49:$EF$49,0),"")</f>
        <v>15</v>
      </c>
      <c r="AZ59" s="25">
        <f>IFERROR(MATCH(AZ$11,_calc_기준400!$CN$49:$EF$49,0),"")</f>
        <v>23</v>
      </c>
      <c r="BA59" s="25">
        <f>IFERROR(MATCH(BA$11,_calc_기준400!$CN$49:$EF$49,0),"")</f>
        <v>25</v>
      </c>
      <c r="BB59" s="25">
        <f>IFERROR(MATCH(BB$11,_calc_기준400!$CN$49:$EF$49,0),"")</f>
        <v>9</v>
      </c>
      <c r="BC59" s="25">
        <f>IFERROR(MATCH(BC$11,_calc_기준400!$CN$49:$EF$49,0),"")</f>
        <v>27</v>
      </c>
      <c r="BD59" s="25">
        <f>IFERROR(MATCH(BD$11,_calc_기준400!$CN$49:$EF$49,0),"")</f>
        <v>8</v>
      </c>
    </row>
    <row r="60" spans="1:56" ht="16.5" customHeight="1">
      <c r="A60" s="57">
        <f t="shared" si="3"/>
        <v>1196</v>
      </c>
      <c r="B60" s="40">
        <f>IFERROR(INDEX(전체당첨내역!$B:$B,MATCH($A60,전체당첨내역!$A:$A,0)),"")</f>
        <v>8</v>
      </c>
      <c r="C60" s="40">
        <f>IFERROR(INDEX(전체당첨내역!$C:$C,MATCH($A60,전체당첨내역!$A:$A,0)),"")</f>
        <v>12</v>
      </c>
      <c r="D60" s="40">
        <f>IFERROR(INDEX(전체당첨내역!$D:$D,MATCH($A60,전체당첨내역!$A:$A,0)),"")</f>
        <v>15</v>
      </c>
      <c r="E60" s="40">
        <f>IFERROR(INDEX(전체당첨내역!$E:$E,MATCH($A60,전체당첨내역!$A:$A,0)),"")</f>
        <v>29</v>
      </c>
      <c r="F60" s="40">
        <f>IFERROR(INDEX(전체당첨내역!$F:$F,MATCH($A60,전체당첨내역!$A:$A,0)),"")</f>
        <v>40</v>
      </c>
      <c r="G60" s="40">
        <f>IFERROR(INDEX(전체당첨내역!$G:$G,MATCH($A60,전체당첨내역!$A:$A,0)),"")</f>
        <v>45</v>
      </c>
      <c r="H60" s="45">
        <f>IFERROR(INDEX(전체당첨내역!$H:$H,MATCH($A60,전체당첨내역!$A:$A,0)),"")</f>
        <v>14</v>
      </c>
      <c r="I60" s="42">
        <f>IFERROR((INDEX(_calc_기준400!$CN$50:$EF$50,1,$B60)&gt;0)*(INDEX(_calc_기준400!$CN$50:$EF$50,1,$B60)&lt;=15)+(INDEX(_calc_기준400!$CN$50:$EF$50,1,$C60)&gt;0)*(INDEX(_calc_기준400!$CN$50:$EF$50,1,$C60)&lt;=15)+(INDEX(_calc_기준400!$CN$50:$EF$50,1,$D60)&gt;0)*(INDEX(_calc_기준400!$CN$50:$EF$50,1,$D60)&lt;=15)+(INDEX(_calc_기준400!$CN$50:$EF$50,1,$E60)&gt;0)*(INDEX(_calc_기준400!$CN$50:$EF$50,1,$E60)&lt;=15)+(INDEX(_calc_기준400!$CN$50:$EF$50,1,$F60)&gt;0)*(INDEX(_calc_기준400!$CN$50:$EF$50,1,$F60)&lt;=15)+(INDEX(_calc_기준400!$CN$50:$EF$50,1,$G60)&gt;0)*(INDEX(_calc_기준400!$CN$50:$EF$50,1,$G60)&lt;=15),"")</f>
        <v>2</v>
      </c>
      <c r="J60" s="40">
        <f>IFERROR((INDEX(_calc_기준400!$CN$50:$EF$50,1,$B60)&gt;15)*(INDEX(_calc_기준400!$CN$50:$EF$50,1,$B60)&lt;=30)+(INDEX(_calc_기준400!$CN$50:$EF$50,1,$C60)&gt;15)*(INDEX(_calc_기준400!$CN$50:$EF$50,1,$C60)&lt;=30)+(INDEX(_calc_기준400!$CN$50:$EF$50,1,$D60)&gt;15)*(INDEX(_calc_기준400!$CN$50:$EF$50,1,$D60)&lt;=30)+(INDEX(_calc_기준400!$CN$50:$EF$50,1,$E60)&gt;15)*(INDEX(_calc_기준400!$CN$50:$EF$50,1,$E60)&lt;=30)+(INDEX(_calc_기준400!$CN$50:$EF$50,1,$F60)&gt;15)*(INDEX(_calc_기준400!$CN$50:$EF$50,1,$F60)&lt;=30)+(INDEX(_calc_기준400!$CN$50:$EF$50,1,$G60)&gt;15)*(INDEX(_calc_기준400!$CN$50:$EF$50,1,$G60)&lt;=30),"")</f>
        <v>1</v>
      </c>
      <c r="K60" s="43">
        <f>IFERROR((INDEX(_calc_기준400!$CN$50:$EF$50,1,$B60)&gt;30)+(INDEX(_calc_기준400!$CN$50:$EF$50,1,$C60)&gt;30)+(INDEX(_calc_기준400!$CN$50:$EF$50,1,$D60)&gt;30)+(INDEX(_calc_기준400!$CN$50:$EF$50,1,$E60)&gt;30)+(INDEX(_calc_기준400!$CN$50:$EF$50,1,$F60)&gt;30)+(INDEX(_calc_기준400!$CN$50:$EF$50,1,$G60)&gt;30),"")</f>
        <v>3</v>
      </c>
      <c r="L60" s="25">
        <f>IFERROR(MATCH(L$11,_calc_기준400!$CN$50:$EF$50,0),"")</f>
        <v>14</v>
      </c>
      <c r="M60" s="25">
        <f>IFERROR(MATCH(M$11,_calc_기준400!$CN$50:$EF$50,0),"")</f>
        <v>33</v>
      </c>
      <c r="N60" s="25">
        <f>IFERROR(MATCH(N$11,_calc_기준400!$CN$50:$EF$50,0),"")</f>
        <v>45</v>
      </c>
      <c r="O60" s="25">
        <f>IFERROR(MATCH(O$11,_calc_기준400!$CN$50:$EF$50,0),"")</f>
        <v>30</v>
      </c>
      <c r="P60" s="25">
        <f>IFERROR(MATCH(P$11,_calc_기준400!$CN$50:$EF$50,0),"")</f>
        <v>21</v>
      </c>
      <c r="Q60" s="25">
        <f>IFERROR(MATCH(Q$11,_calc_기준400!$CN$50:$EF$50,0),"")</f>
        <v>34</v>
      </c>
      <c r="R60" s="25">
        <f>IFERROR(MATCH(R$11,_calc_기준400!$CN$50:$EF$50,0),"")</f>
        <v>18</v>
      </c>
      <c r="S60" s="25">
        <f>IFERROR(MATCH(S$11,_calc_기준400!$CN$50:$EF$50,0),"")</f>
        <v>44</v>
      </c>
      <c r="T60" s="25">
        <f>IFERROR(MATCH(T$11,_calc_기준400!$CN$50:$EF$50,0),"")</f>
        <v>12</v>
      </c>
      <c r="U60" s="25">
        <f>IFERROR(MATCH(U$11,_calc_기준400!$CN$50:$EF$50,0),"")</f>
        <v>22</v>
      </c>
      <c r="V60" s="25">
        <f>IFERROR(MATCH(V$11,_calc_기준400!$CN$50:$EF$50,0),"")</f>
        <v>26</v>
      </c>
      <c r="W60" s="25">
        <f>IFERROR(MATCH(W$11,_calc_기준400!$CN$50:$EF$50,0),"")</f>
        <v>38</v>
      </c>
      <c r="X60" s="25">
        <f>IFERROR(MATCH(X$11,_calc_기준400!$CN$50:$EF$50,0),"")</f>
        <v>43</v>
      </c>
      <c r="Y60" s="25">
        <f>IFERROR(MATCH(Y$11,_calc_기준400!$CN$50:$EF$50,0),"")</f>
        <v>31</v>
      </c>
      <c r="Z60" s="25">
        <f>IFERROR(MATCH(Z$11,_calc_기준400!$CN$50:$EF$50,0),"")</f>
        <v>35</v>
      </c>
      <c r="AA60" s="25">
        <f>IFERROR(MATCH(AA$11,_calc_기준400!$CN$50:$EF$50,0),"")</f>
        <v>13</v>
      </c>
      <c r="AB60" s="25">
        <f>IFERROR(MATCH(AB$11,_calc_기준400!$CN$50:$EF$50,0),"")</f>
        <v>36</v>
      </c>
      <c r="AC60" s="25">
        <f>IFERROR(MATCH(AC$11,_calc_기준400!$CN$50:$EF$50,0),"")</f>
        <v>16</v>
      </c>
      <c r="AD60" s="25">
        <f>IFERROR(MATCH(AD$11,_calc_기준400!$CN$50:$EF$50,0),"")</f>
        <v>28</v>
      </c>
      <c r="AE60" s="25">
        <f>IFERROR(MATCH(AE$11,_calc_기준400!$CN$50:$EF$50,0),"")</f>
        <v>42</v>
      </c>
      <c r="AF60" s="25">
        <f>IFERROR(MATCH(AF$11,_calc_기준400!$CN$50:$EF$50,0),"")</f>
        <v>1</v>
      </c>
      <c r="AG60" s="25">
        <f>IFERROR(MATCH(AG$11,_calc_기준400!$CN$50:$EF$50,0),"")</f>
        <v>10</v>
      </c>
      <c r="AH60" s="25">
        <f>IFERROR(MATCH(AH$11,_calc_기준400!$CN$50:$EF$50,0),"")</f>
        <v>41</v>
      </c>
      <c r="AI60" s="25">
        <f>IFERROR(MATCH(AI$11,_calc_기준400!$CN$50:$EF$50,0),"")</f>
        <v>2</v>
      </c>
      <c r="AJ60" s="25">
        <f>IFERROR(MATCH(AJ$11,_calc_기준400!$CN$50:$EF$50,0),"")</f>
        <v>3</v>
      </c>
      <c r="AK60" s="25">
        <f>IFERROR(MATCH(AK$11,_calc_기준400!$CN$50:$EF$50,0),"")</f>
        <v>32</v>
      </c>
      <c r="AL60" s="25">
        <f>IFERROR(MATCH(AL$11,_calc_기준400!$CN$50:$EF$50,0),"")</f>
        <v>6</v>
      </c>
      <c r="AM60" s="25">
        <f>IFERROR(MATCH(AM$11,_calc_기준400!$CN$50:$EF$50,0),"")</f>
        <v>29</v>
      </c>
      <c r="AN60" s="25">
        <f>IFERROR(MATCH(AN$11,_calc_기준400!$CN$50:$EF$50,0),"")</f>
        <v>39</v>
      </c>
      <c r="AO60" s="25">
        <f>IFERROR(MATCH(AO$11,_calc_기준400!$CN$50:$EF$50,0),"")</f>
        <v>4</v>
      </c>
      <c r="AP60" s="25">
        <f>IFERROR(MATCH(AP$11,_calc_기준400!$CN$50:$EF$50,0),"")</f>
        <v>11</v>
      </c>
      <c r="AQ60" s="25">
        <f>IFERROR(MATCH(AQ$11,_calc_기준400!$CN$50:$EF$50,0),"")</f>
        <v>17</v>
      </c>
      <c r="AR60" s="25">
        <f>IFERROR(MATCH(AR$11,_calc_기준400!$CN$50:$EF$50,0),"")</f>
        <v>19</v>
      </c>
      <c r="AS60" s="25">
        <f>IFERROR(MATCH(AS$11,_calc_기준400!$CN$50:$EF$50,0),"")</f>
        <v>24</v>
      </c>
      <c r="AT60" s="25">
        <f>IFERROR(MATCH(AT$11,_calc_기준400!$CN$50:$EF$50,0),"")</f>
        <v>40</v>
      </c>
      <c r="AU60" s="25">
        <f>IFERROR(MATCH(AU$11,_calc_기준400!$CN$50:$EF$50,0),"")</f>
        <v>5</v>
      </c>
      <c r="AV60" s="25">
        <f>IFERROR(MATCH(AV$11,_calc_기준400!$CN$50:$EF$50,0),"")</f>
        <v>7</v>
      </c>
      <c r="AW60" s="25">
        <f>IFERROR(MATCH(AW$11,_calc_기준400!$CN$50:$EF$50,0),"")</f>
        <v>20</v>
      </c>
      <c r="AX60" s="25">
        <f>IFERROR(MATCH(AX$11,_calc_기준400!$CN$50:$EF$50,0),"")</f>
        <v>37</v>
      </c>
      <c r="AY60" s="25">
        <f>IFERROR(MATCH(AY$11,_calc_기준400!$CN$50:$EF$50,0),"")</f>
        <v>15</v>
      </c>
      <c r="AZ60" s="25">
        <f>IFERROR(MATCH(AZ$11,_calc_기준400!$CN$50:$EF$50,0),"")</f>
        <v>23</v>
      </c>
      <c r="BA60" s="25">
        <f>IFERROR(MATCH(BA$11,_calc_기준400!$CN$50:$EF$50,0),"")</f>
        <v>25</v>
      </c>
      <c r="BB60" s="25">
        <f>IFERROR(MATCH(BB$11,_calc_기준400!$CN$50:$EF$50,0),"")</f>
        <v>9</v>
      </c>
      <c r="BC60" s="25">
        <f>IFERROR(MATCH(BC$11,_calc_기준400!$CN$50:$EF$50,0),"")</f>
        <v>8</v>
      </c>
      <c r="BD60" s="25">
        <f>IFERROR(MATCH(BD$11,_calc_기준400!$CN$50:$EF$50,0),"")</f>
        <v>27</v>
      </c>
    </row>
    <row r="61" spans="1:56" ht="16.5" customHeight="1">
      <c r="A61" s="57">
        <f t="shared" si="3"/>
        <v>1195</v>
      </c>
      <c r="B61" s="40">
        <f>IFERROR(INDEX(전체당첨내역!$B:$B,MATCH($A61,전체당첨내역!$A:$A,0)),"")</f>
        <v>3</v>
      </c>
      <c r="C61" s="40">
        <f>IFERROR(INDEX(전체당첨내역!$C:$C,MATCH($A61,전체당첨내역!$A:$A,0)),"")</f>
        <v>15</v>
      </c>
      <c r="D61" s="40">
        <f>IFERROR(INDEX(전체당첨내역!$D:$D,MATCH($A61,전체당첨내역!$A:$A,0)),"")</f>
        <v>27</v>
      </c>
      <c r="E61" s="40">
        <f>IFERROR(INDEX(전체당첨내역!$E:$E,MATCH($A61,전체당첨내역!$A:$A,0)),"")</f>
        <v>33</v>
      </c>
      <c r="F61" s="40">
        <f>IFERROR(INDEX(전체당첨내역!$F:$F,MATCH($A61,전체당첨내역!$A:$A,0)),"")</f>
        <v>34</v>
      </c>
      <c r="G61" s="40">
        <f>IFERROR(INDEX(전체당첨내역!$G:$G,MATCH($A61,전체당첨내역!$A:$A,0)),"")</f>
        <v>36</v>
      </c>
      <c r="H61" s="45">
        <f>IFERROR(INDEX(전체당첨내역!$H:$H,MATCH($A61,전체당첨내역!$A:$A,0)),"")</f>
        <v>37</v>
      </c>
      <c r="I61" s="42">
        <f>IFERROR((INDEX(_calc_기준400!$CN$51:$EF$51,1,$B61)&gt;0)*(INDEX(_calc_기준400!$CN$51:$EF$51,1,$B61)&lt;=15)+(INDEX(_calc_기준400!$CN$51:$EF$51,1,$C61)&gt;0)*(INDEX(_calc_기준400!$CN$51:$EF$51,1,$C61)&lt;=15)+(INDEX(_calc_기준400!$CN$51:$EF$51,1,$D61)&gt;0)*(INDEX(_calc_기준400!$CN$51:$EF$51,1,$D61)&lt;=15)+(INDEX(_calc_기준400!$CN$51:$EF$51,1,$E61)&gt;0)*(INDEX(_calc_기준400!$CN$51:$EF$51,1,$E61)&lt;=15)+(INDEX(_calc_기준400!$CN$51:$EF$51,1,$F61)&gt;0)*(INDEX(_calc_기준400!$CN$51:$EF$51,1,$F61)&lt;=15)+(INDEX(_calc_기준400!$CN$51:$EF$51,1,$G61)&gt;0)*(INDEX(_calc_기준400!$CN$51:$EF$51,1,$G61)&lt;=15),"")</f>
        <v>3</v>
      </c>
      <c r="J61" s="40">
        <f>IFERROR((INDEX(_calc_기준400!$CN$51:$EF$51,1,$B61)&gt;15)*(INDEX(_calc_기준400!$CN$51:$EF$51,1,$B61)&lt;=30)+(INDEX(_calc_기준400!$CN$51:$EF$51,1,$C61)&gt;15)*(INDEX(_calc_기준400!$CN$51:$EF$51,1,$C61)&lt;=30)+(INDEX(_calc_기준400!$CN$51:$EF$51,1,$D61)&gt;15)*(INDEX(_calc_기준400!$CN$51:$EF$51,1,$D61)&lt;=30)+(INDEX(_calc_기준400!$CN$51:$EF$51,1,$E61)&gt;15)*(INDEX(_calc_기준400!$CN$51:$EF$51,1,$E61)&lt;=30)+(INDEX(_calc_기준400!$CN$51:$EF$51,1,$F61)&gt;15)*(INDEX(_calc_기준400!$CN$51:$EF$51,1,$F61)&lt;=30)+(INDEX(_calc_기준400!$CN$51:$EF$51,1,$G61)&gt;15)*(INDEX(_calc_기준400!$CN$51:$EF$51,1,$G61)&lt;=30),"")</f>
        <v>1</v>
      </c>
      <c r="K61" s="43">
        <f>IFERROR((INDEX(_calc_기준400!$CN$51:$EF$51,1,$B61)&gt;30)+(INDEX(_calc_기준400!$CN$51:$EF$51,1,$C61)&gt;30)+(INDEX(_calc_기준400!$CN$51:$EF$51,1,$D61)&gt;30)+(INDEX(_calc_기준400!$CN$51:$EF$51,1,$E61)&gt;30)+(INDEX(_calc_기준400!$CN$51:$EF$51,1,$F61)&gt;30)+(INDEX(_calc_기준400!$CN$51:$EF$51,1,$G61)&gt;30),"")</f>
        <v>2</v>
      </c>
      <c r="L61" s="25">
        <f>IFERROR(MATCH(L$11,_calc_기준400!$CN$51:$EF$51,0),"")</f>
        <v>14</v>
      </c>
      <c r="M61" s="25">
        <f>IFERROR(MATCH(M$11,_calc_기준400!$CN$51:$EF$51,0),"")</f>
        <v>45</v>
      </c>
      <c r="N61" s="25">
        <f>IFERROR(MATCH(N$11,_calc_기준400!$CN$51:$EF$51,0),"")</f>
        <v>33</v>
      </c>
      <c r="O61" s="25">
        <f>IFERROR(MATCH(O$11,_calc_기준400!$CN$51:$EF$51,0),"")</f>
        <v>34</v>
      </c>
      <c r="P61" s="25">
        <f>IFERROR(MATCH(P$11,_calc_기준400!$CN$51:$EF$51,0),"")</f>
        <v>30</v>
      </c>
      <c r="Q61" s="25">
        <f>IFERROR(MATCH(Q$11,_calc_기준400!$CN$51:$EF$51,0),"")</f>
        <v>21</v>
      </c>
      <c r="R61" s="25">
        <f>IFERROR(MATCH(R$11,_calc_기준400!$CN$51:$EF$51,0),"")</f>
        <v>18</v>
      </c>
      <c r="S61" s="25">
        <f>IFERROR(MATCH(S$11,_calc_기준400!$CN$51:$EF$51,0),"")</f>
        <v>22</v>
      </c>
      <c r="T61" s="25">
        <f>IFERROR(MATCH(T$11,_calc_기준400!$CN$51:$EF$51,0),"")</f>
        <v>12</v>
      </c>
      <c r="U61" s="25">
        <f>IFERROR(MATCH(U$11,_calc_기준400!$CN$51:$EF$51,0),"")</f>
        <v>43</v>
      </c>
      <c r="V61" s="25">
        <f>IFERROR(MATCH(V$11,_calc_기준400!$CN$51:$EF$51,0),"")</f>
        <v>26</v>
      </c>
      <c r="W61" s="25">
        <f>IFERROR(MATCH(W$11,_calc_기준400!$CN$51:$EF$51,0),"")</f>
        <v>38</v>
      </c>
      <c r="X61" s="25">
        <f>IFERROR(MATCH(X$11,_calc_기준400!$CN$51:$EF$51,0),"")</f>
        <v>44</v>
      </c>
      <c r="Y61" s="25">
        <f>IFERROR(MATCH(Y$11,_calc_기준400!$CN$51:$EF$51,0),"")</f>
        <v>35</v>
      </c>
      <c r="Z61" s="25">
        <f>IFERROR(MATCH(Z$11,_calc_기준400!$CN$51:$EF$51,0),"")</f>
        <v>36</v>
      </c>
      <c r="AA61" s="25">
        <f>IFERROR(MATCH(AA$11,_calc_기준400!$CN$51:$EF$51,0),"")</f>
        <v>13</v>
      </c>
      <c r="AB61" s="25">
        <f>IFERROR(MATCH(AB$11,_calc_기준400!$CN$51:$EF$51,0),"")</f>
        <v>1</v>
      </c>
      <c r="AC61" s="25">
        <f>IFERROR(MATCH(AC$11,_calc_기준400!$CN$51:$EF$51,0),"")</f>
        <v>16</v>
      </c>
      <c r="AD61" s="25">
        <f>IFERROR(MATCH(AD$11,_calc_기준400!$CN$51:$EF$51,0),"")</f>
        <v>42</v>
      </c>
      <c r="AE61" s="25">
        <f>IFERROR(MATCH(AE$11,_calc_기준400!$CN$51:$EF$51,0),"")</f>
        <v>10</v>
      </c>
      <c r="AF61" s="25">
        <f>IFERROR(MATCH(AF$11,_calc_기준400!$CN$51:$EF$51,0),"")</f>
        <v>28</v>
      </c>
      <c r="AG61" s="25">
        <f>IFERROR(MATCH(AG$11,_calc_기준400!$CN$51:$EF$51,0),"")</f>
        <v>31</v>
      </c>
      <c r="AH61" s="25">
        <f>IFERROR(MATCH(AH$11,_calc_기준400!$CN$51:$EF$51,0),"")</f>
        <v>41</v>
      </c>
      <c r="AI61" s="25">
        <f>IFERROR(MATCH(AI$11,_calc_기준400!$CN$51:$EF$51,0),"")</f>
        <v>3</v>
      </c>
      <c r="AJ61" s="25">
        <f>IFERROR(MATCH(AJ$11,_calc_기준400!$CN$51:$EF$51,0),"")</f>
        <v>32</v>
      </c>
      <c r="AK61" s="25">
        <f>IFERROR(MATCH(AK$11,_calc_기준400!$CN$51:$EF$51,0),"")</f>
        <v>6</v>
      </c>
      <c r="AL61" s="25">
        <f>IFERROR(MATCH(AL$11,_calc_기준400!$CN$51:$EF$51,0),"")</f>
        <v>29</v>
      </c>
      <c r="AM61" s="25">
        <f>IFERROR(MATCH(AM$11,_calc_기준400!$CN$51:$EF$51,0),"")</f>
        <v>39</v>
      </c>
      <c r="AN61" s="25">
        <f>IFERROR(MATCH(AN$11,_calc_기준400!$CN$51:$EF$51,0),"")</f>
        <v>4</v>
      </c>
      <c r="AO61" s="25">
        <f>IFERROR(MATCH(AO$11,_calc_기준400!$CN$51:$EF$51,0),"")</f>
        <v>17</v>
      </c>
      <c r="AP61" s="25">
        <f>IFERROR(MATCH(AP$11,_calc_기준400!$CN$51:$EF$51,0),"")</f>
        <v>19</v>
      </c>
      <c r="AQ61" s="25">
        <f>IFERROR(MATCH(AQ$11,_calc_기준400!$CN$51:$EF$51,0),"")</f>
        <v>24</v>
      </c>
      <c r="AR61" s="25">
        <f>IFERROR(MATCH(AR$11,_calc_기준400!$CN$51:$EF$51,0),"")</f>
        <v>2</v>
      </c>
      <c r="AS61" s="25">
        <f>IFERROR(MATCH(AS$11,_calc_기준400!$CN$51:$EF$51,0),"")</f>
        <v>5</v>
      </c>
      <c r="AT61" s="25">
        <f>IFERROR(MATCH(AT$11,_calc_기준400!$CN$51:$EF$51,0),"")</f>
        <v>7</v>
      </c>
      <c r="AU61" s="25">
        <f>IFERROR(MATCH(AU$11,_calc_기준400!$CN$51:$EF$51,0),"")</f>
        <v>11</v>
      </c>
      <c r="AV61" s="25">
        <f>IFERROR(MATCH(AV$11,_calc_기준400!$CN$51:$EF$51,0),"")</f>
        <v>40</v>
      </c>
      <c r="AW61" s="25">
        <f>IFERROR(MATCH(AW$11,_calc_기준400!$CN$51:$EF$51,0),"")</f>
        <v>15</v>
      </c>
      <c r="AX61" s="25">
        <f>IFERROR(MATCH(AX$11,_calc_기준400!$CN$51:$EF$51,0),"")</f>
        <v>20</v>
      </c>
      <c r="AY61" s="25">
        <f>IFERROR(MATCH(AY$11,_calc_기준400!$CN$51:$EF$51,0),"")</f>
        <v>37</v>
      </c>
      <c r="AZ61" s="25">
        <f>IFERROR(MATCH(AZ$11,_calc_기준400!$CN$51:$EF$51,0),"")</f>
        <v>23</v>
      </c>
      <c r="BA61" s="25">
        <f>IFERROR(MATCH(BA$11,_calc_기준400!$CN$51:$EF$51,0),"")</f>
        <v>25</v>
      </c>
      <c r="BB61" s="25">
        <f>IFERROR(MATCH(BB$11,_calc_기준400!$CN$51:$EF$51,0),"")</f>
        <v>9</v>
      </c>
      <c r="BC61" s="25">
        <f>IFERROR(MATCH(BC$11,_calc_기준400!$CN$51:$EF$51,0),"")</f>
        <v>27</v>
      </c>
      <c r="BD61" s="25">
        <f>IFERROR(MATCH(BD$11,_calc_기준400!$CN$51:$EF$51,0),"")</f>
        <v>8</v>
      </c>
    </row>
    <row r="62" spans="1:56" ht="16.5" customHeight="1">
      <c r="A62" s="57">
        <f t="shared" si="3"/>
        <v>1194</v>
      </c>
      <c r="B62" s="40">
        <f>IFERROR(INDEX(전체당첨내역!$B:$B,MATCH($A62,전체당첨내역!$A:$A,0)),"")</f>
        <v>3</v>
      </c>
      <c r="C62" s="40">
        <f>IFERROR(INDEX(전체당첨내역!$C:$C,MATCH($A62,전체당첨내역!$A:$A,0)),"")</f>
        <v>13</v>
      </c>
      <c r="D62" s="40">
        <f>IFERROR(INDEX(전체당첨내역!$D:$D,MATCH($A62,전체당첨내역!$A:$A,0)),"")</f>
        <v>15</v>
      </c>
      <c r="E62" s="40">
        <f>IFERROR(INDEX(전체당첨내역!$E:$E,MATCH($A62,전체당첨내역!$A:$A,0)),"")</f>
        <v>24</v>
      </c>
      <c r="F62" s="40">
        <f>IFERROR(INDEX(전체당첨내역!$F:$F,MATCH($A62,전체당첨내역!$A:$A,0)),"")</f>
        <v>33</v>
      </c>
      <c r="G62" s="40">
        <f>IFERROR(INDEX(전체당첨내역!$G:$G,MATCH($A62,전체당첨내역!$A:$A,0)),"")</f>
        <v>37</v>
      </c>
      <c r="H62" s="45">
        <f>IFERROR(INDEX(전체당첨내역!$H:$H,MATCH($A62,전체당첨내역!$A:$A,0)),"")</f>
        <v>2</v>
      </c>
      <c r="I62" s="42">
        <f>IFERROR((INDEX(_calc_기준400!$CN$52:$EF$52,1,$B62)&gt;0)*(INDEX(_calc_기준400!$CN$52:$EF$52,1,$B62)&lt;=15)+(INDEX(_calc_기준400!$CN$52:$EF$52,1,$C62)&gt;0)*(INDEX(_calc_기준400!$CN$52:$EF$52,1,$C62)&lt;=15)+(INDEX(_calc_기준400!$CN$52:$EF$52,1,$D62)&gt;0)*(INDEX(_calc_기준400!$CN$52:$EF$52,1,$D62)&lt;=15)+(INDEX(_calc_기준400!$CN$52:$EF$52,1,$E62)&gt;0)*(INDEX(_calc_기준400!$CN$52:$EF$52,1,$E62)&lt;=15)+(INDEX(_calc_기준400!$CN$52:$EF$52,1,$F62)&gt;0)*(INDEX(_calc_기준400!$CN$52:$EF$52,1,$F62)&lt;=15)+(INDEX(_calc_기준400!$CN$52:$EF$52,1,$G62)&gt;0)*(INDEX(_calc_기준400!$CN$52:$EF$52,1,$G62)&lt;=15),"")</f>
        <v>2</v>
      </c>
      <c r="J62" s="40">
        <f>IFERROR((INDEX(_calc_기준400!$CN$52:$EF$52,1,$B62)&gt;15)*(INDEX(_calc_기준400!$CN$52:$EF$52,1,$B62)&lt;=30)+(INDEX(_calc_기준400!$CN$52:$EF$52,1,$C62)&gt;15)*(INDEX(_calc_기준400!$CN$52:$EF$52,1,$C62)&lt;=30)+(INDEX(_calc_기준400!$CN$52:$EF$52,1,$D62)&gt;15)*(INDEX(_calc_기준400!$CN$52:$EF$52,1,$D62)&lt;=30)+(INDEX(_calc_기준400!$CN$52:$EF$52,1,$E62)&gt;15)*(INDEX(_calc_기준400!$CN$52:$EF$52,1,$E62)&lt;=30)+(INDEX(_calc_기준400!$CN$52:$EF$52,1,$F62)&gt;15)*(INDEX(_calc_기준400!$CN$52:$EF$52,1,$F62)&lt;=30)+(INDEX(_calc_기준400!$CN$52:$EF$52,1,$G62)&gt;15)*(INDEX(_calc_기준400!$CN$52:$EF$52,1,$G62)&lt;=30),"")</f>
        <v>1</v>
      </c>
      <c r="K62" s="43">
        <f>IFERROR((INDEX(_calc_기준400!$CN$52:$EF$52,1,$B62)&gt;30)+(INDEX(_calc_기준400!$CN$52:$EF$52,1,$C62)&gt;30)+(INDEX(_calc_기준400!$CN$52:$EF$52,1,$D62)&gt;30)+(INDEX(_calc_기준400!$CN$52:$EF$52,1,$E62)&gt;30)+(INDEX(_calc_기준400!$CN$52:$EF$52,1,$F62)&gt;30)+(INDEX(_calc_기준400!$CN$52:$EF$52,1,$G62)&gt;30),"")</f>
        <v>3</v>
      </c>
      <c r="L62" s="25">
        <f>IFERROR(MATCH(L$11,_calc_기준400!$CN$52:$EF$52,0),"")</f>
        <v>14</v>
      </c>
      <c r="M62" s="25">
        <f>IFERROR(MATCH(M$11,_calc_기준400!$CN$52:$EF$52,0),"")</f>
        <v>33</v>
      </c>
      <c r="N62" s="25">
        <f>IFERROR(MATCH(N$11,_calc_기준400!$CN$52:$EF$52,0),"")</f>
        <v>45</v>
      </c>
      <c r="O62" s="25">
        <f>IFERROR(MATCH(O$11,_calc_기준400!$CN$52:$EF$52,0),"")</f>
        <v>30</v>
      </c>
      <c r="P62" s="25">
        <f>IFERROR(MATCH(P$11,_calc_기준400!$CN$52:$EF$52,0),"")</f>
        <v>34</v>
      </c>
      <c r="Q62" s="25">
        <f>IFERROR(MATCH(Q$11,_calc_기준400!$CN$52:$EF$52,0),"")</f>
        <v>18</v>
      </c>
      <c r="R62" s="25">
        <f>IFERROR(MATCH(R$11,_calc_기준400!$CN$52:$EF$52,0),"")</f>
        <v>21</v>
      </c>
      <c r="S62" s="25">
        <f>IFERROR(MATCH(S$11,_calc_기준400!$CN$52:$EF$52,0),"")</f>
        <v>22</v>
      </c>
      <c r="T62" s="25">
        <f>IFERROR(MATCH(T$11,_calc_기준400!$CN$52:$EF$52,0),"")</f>
        <v>43</v>
      </c>
      <c r="U62" s="25">
        <f>IFERROR(MATCH(U$11,_calc_기준400!$CN$52:$EF$52,0),"")</f>
        <v>38</v>
      </c>
      <c r="V62" s="25">
        <f>IFERROR(MATCH(V$11,_calc_기준400!$CN$52:$EF$52,0),"")</f>
        <v>12</v>
      </c>
      <c r="W62" s="25">
        <f>IFERROR(MATCH(W$11,_calc_기준400!$CN$52:$EF$52,0),"")</f>
        <v>13</v>
      </c>
      <c r="X62" s="25">
        <f>IFERROR(MATCH(X$11,_calc_기준400!$CN$52:$EF$52,0),"")</f>
        <v>36</v>
      </c>
      <c r="Y62" s="25">
        <f>IFERROR(MATCH(Y$11,_calc_기준400!$CN$52:$EF$52,0),"")</f>
        <v>44</v>
      </c>
      <c r="Z62" s="25">
        <f>IFERROR(MATCH(Z$11,_calc_기준400!$CN$52:$EF$52,0),"")</f>
        <v>35</v>
      </c>
      <c r="AA62" s="25">
        <f>IFERROR(MATCH(AA$11,_calc_기준400!$CN$52:$EF$52,0),"")</f>
        <v>42</v>
      </c>
      <c r="AB62" s="25">
        <f>IFERROR(MATCH(AB$11,_calc_기준400!$CN$52:$EF$52,0),"")</f>
        <v>26</v>
      </c>
      <c r="AC62" s="25">
        <f>IFERROR(MATCH(AC$11,_calc_기준400!$CN$52:$EF$52,0),"")</f>
        <v>28</v>
      </c>
      <c r="AD62" s="25">
        <f>IFERROR(MATCH(AD$11,_calc_기준400!$CN$52:$EF$52,0),"")</f>
        <v>31</v>
      </c>
      <c r="AE62" s="25">
        <f>IFERROR(MATCH(AE$11,_calc_기준400!$CN$52:$EF$52,0),"")</f>
        <v>1</v>
      </c>
      <c r="AF62" s="25">
        <f>IFERROR(MATCH(AF$11,_calc_기준400!$CN$52:$EF$52,0),"")</f>
        <v>16</v>
      </c>
      <c r="AG62" s="25">
        <f>IFERROR(MATCH(AG$11,_calc_기준400!$CN$52:$EF$52,0),"")</f>
        <v>10</v>
      </c>
      <c r="AH62" s="25">
        <f>IFERROR(MATCH(AH$11,_calc_기준400!$CN$52:$EF$52,0),"")</f>
        <v>41</v>
      </c>
      <c r="AI62" s="25">
        <f>IFERROR(MATCH(AI$11,_calc_기준400!$CN$52:$EF$52,0),"")</f>
        <v>32</v>
      </c>
      <c r="AJ62" s="25">
        <f>IFERROR(MATCH(AJ$11,_calc_기준400!$CN$52:$EF$52,0),"")</f>
        <v>29</v>
      </c>
      <c r="AK62" s="25">
        <f>IFERROR(MATCH(AK$11,_calc_기준400!$CN$52:$EF$52,0),"")</f>
        <v>6</v>
      </c>
      <c r="AL62" s="25">
        <f>IFERROR(MATCH(AL$11,_calc_기준400!$CN$52:$EF$52,0),"")</f>
        <v>3</v>
      </c>
      <c r="AM62" s="25">
        <f>IFERROR(MATCH(AM$11,_calc_기준400!$CN$52:$EF$52,0),"")</f>
        <v>17</v>
      </c>
      <c r="AN62" s="25">
        <f>IFERROR(MATCH(AN$11,_calc_기준400!$CN$52:$EF$52,0),"")</f>
        <v>19</v>
      </c>
      <c r="AO62" s="25">
        <f>IFERROR(MATCH(AO$11,_calc_기준400!$CN$52:$EF$52,0),"")</f>
        <v>39</v>
      </c>
      <c r="AP62" s="25">
        <f>IFERROR(MATCH(AP$11,_calc_기준400!$CN$52:$EF$52,0),"")</f>
        <v>2</v>
      </c>
      <c r="AQ62" s="25">
        <f>IFERROR(MATCH(AQ$11,_calc_기준400!$CN$52:$EF$52,0),"")</f>
        <v>40</v>
      </c>
      <c r="AR62" s="25">
        <f>IFERROR(MATCH(AR$11,_calc_기준400!$CN$52:$EF$52,0),"")</f>
        <v>5</v>
      </c>
      <c r="AS62" s="25">
        <f>IFERROR(MATCH(AS$11,_calc_기준400!$CN$52:$EF$52,0),"")</f>
        <v>7</v>
      </c>
      <c r="AT62" s="25">
        <f>IFERROR(MATCH(AT$11,_calc_기준400!$CN$52:$EF$52,0),"")</f>
        <v>24</v>
      </c>
      <c r="AU62" s="25">
        <f>IFERROR(MATCH(AU$11,_calc_기준400!$CN$52:$EF$52,0),"")</f>
        <v>11</v>
      </c>
      <c r="AV62" s="25">
        <f>IFERROR(MATCH(AV$11,_calc_기준400!$CN$52:$EF$52,0),"")</f>
        <v>20</v>
      </c>
      <c r="AW62" s="25">
        <f>IFERROR(MATCH(AW$11,_calc_기준400!$CN$52:$EF$52,0),"")</f>
        <v>4</v>
      </c>
      <c r="AX62" s="25">
        <f>IFERROR(MATCH(AX$11,_calc_기준400!$CN$52:$EF$52,0),"")</f>
        <v>15</v>
      </c>
      <c r="AY62" s="25">
        <f>IFERROR(MATCH(AY$11,_calc_기준400!$CN$52:$EF$52,0),"")</f>
        <v>37</v>
      </c>
      <c r="AZ62" s="25">
        <f>IFERROR(MATCH(AZ$11,_calc_기준400!$CN$52:$EF$52,0),"")</f>
        <v>23</v>
      </c>
      <c r="BA62" s="25">
        <f>IFERROR(MATCH(BA$11,_calc_기준400!$CN$52:$EF$52,0),"")</f>
        <v>25</v>
      </c>
      <c r="BB62" s="25">
        <f>IFERROR(MATCH(BB$11,_calc_기준400!$CN$52:$EF$52,0),"")</f>
        <v>9</v>
      </c>
      <c r="BC62" s="25">
        <f>IFERROR(MATCH(BC$11,_calc_기준400!$CN$52:$EF$52,0),"")</f>
        <v>27</v>
      </c>
      <c r="BD62" s="25">
        <f>IFERROR(MATCH(BD$11,_calc_기준400!$CN$52:$EF$52,0),"")</f>
        <v>8</v>
      </c>
    </row>
  </sheetData>
  <mergeCells count="3">
    <mergeCell ref="AA10:AO10"/>
    <mergeCell ref="AP10:BD10"/>
    <mergeCell ref="L10:Z10"/>
  </mergeCells>
  <phoneticPr fontId="24" type="noConversion"/>
  <conditionalFormatting sqref="I10:K1048576">
    <cfRule type="cellIs" dxfId="40" priority="2" operator="equal">
      <formula>0</formula>
    </cfRule>
  </conditionalFormatting>
  <conditionalFormatting sqref="I12:K62">
    <cfRule type="cellIs" dxfId="39" priority="3" operator="equal">
      <formula>4</formula>
    </cfRule>
    <cfRule type="cellIs" dxfId="38" priority="4" operator="greaterThan">
      <formula>4</formula>
    </cfRule>
    <cfRule type="cellIs" dxfId="37" priority="5" operator="equal">
      <formula>0</formula>
    </cfRule>
  </conditionalFormatting>
  <conditionalFormatting sqref="L1:BD5">
    <cfRule type="expression" dxfId="36" priority="6">
      <formula>L$5&lt;=5</formula>
    </cfRule>
  </conditionalFormatting>
  <conditionalFormatting sqref="L12:BD62">
    <cfRule type="expression" dxfId="35" priority="7">
      <formula>L12=$H12</formula>
    </cfRule>
    <cfRule type="expression" dxfId="34" priority="8">
      <formula>COUNTIF($B12:$G12,L12)&gt;0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62"/>
  <sheetViews>
    <sheetView showGridLines="0" zoomScaleNormal="10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BD6" sqref="L6:BD6"/>
    </sheetView>
  </sheetViews>
  <sheetFormatPr defaultColWidth="3.75" defaultRowHeight="16.5"/>
  <cols>
    <col min="1" max="1" width="5.5" style="54" customWidth="1"/>
    <col min="2" max="7" width="3.75" style="8" customWidth="1"/>
    <col min="8" max="8" width="3.75" style="9" customWidth="1"/>
    <col min="9" max="9" width="3.75" style="10" customWidth="1"/>
    <col min="10" max="10" width="3.75" style="8" customWidth="1"/>
    <col min="11" max="11" width="3.75" style="11" customWidth="1"/>
    <col min="12" max="13" width="4.75" style="8" customWidth="1"/>
    <col min="14" max="16" width="3.875" style="8" customWidth="1"/>
    <col min="17" max="17" width="4" style="8" customWidth="1"/>
    <col min="18" max="18" width="3.875" style="8" customWidth="1"/>
    <col min="19" max="19" width="4.75" style="8" customWidth="1"/>
    <col min="20" max="20" width="3.875" style="8" customWidth="1"/>
    <col min="21" max="21" width="4.75" style="8" customWidth="1"/>
    <col min="22" max="22" width="3.875" style="8" customWidth="1"/>
    <col min="23" max="23" width="4" style="8" customWidth="1"/>
    <col min="24" max="24" width="3.875" style="8" customWidth="1"/>
    <col min="25" max="25" width="4" style="8" customWidth="1"/>
    <col min="26" max="26" width="4.75" style="8" customWidth="1"/>
    <col min="27" max="30" width="3.875" style="8" customWidth="1"/>
    <col min="31" max="31" width="4.75" style="8" customWidth="1"/>
    <col min="32" max="32" width="4" style="8" customWidth="1"/>
    <col min="33" max="34" width="3.875" style="8" customWidth="1"/>
    <col min="35" max="36" width="4.75" style="8" customWidth="1"/>
    <col min="37" max="37" width="4" style="8" customWidth="1"/>
    <col min="38" max="38" width="4.75" style="8" customWidth="1"/>
    <col min="39" max="41" width="3.875" style="8" customWidth="1"/>
    <col min="42" max="43" width="4.75" style="8" customWidth="1"/>
    <col min="44" max="45" width="3.875" style="8" customWidth="1"/>
    <col min="46" max="46" width="4" style="8" customWidth="1"/>
    <col min="47" max="53" width="3.875" style="8" customWidth="1"/>
    <col min="54" max="54" width="4" style="8" customWidth="1"/>
    <col min="55" max="55" width="3.875" style="8" customWidth="1"/>
    <col min="56" max="56" width="4" style="8" customWidth="1"/>
    <col min="57" max="59" width="3.75" style="8" customWidth="1"/>
    <col min="60" max="16384" width="3.75" style="8"/>
  </cols>
  <sheetData>
    <row r="1" spans="1:56" ht="16.5" customHeight="1">
      <c r="A1" s="55" t="s">
        <v>0</v>
      </c>
      <c r="B1" s="58">
        <v>450</v>
      </c>
      <c r="I1" s="14"/>
      <c r="J1" s="15"/>
      <c r="K1" s="16"/>
      <c r="L1" s="17">
        <v>1</v>
      </c>
      <c r="M1" s="17">
        <v>2</v>
      </c>
      <c r="N1" s="17">
        <v>3</v>
      </c>
      <c r="O1" s="17">
        <v>4</v>
      </c>
      <c r="P1" s="17">
        <v>5</v>
      </c>
      <c r="Q1" s="17">
        <v>6</v>
      </c>
      <c r="R1" s="17">
        <v>7</v>
      </c>
      <c r="S1" s="17">
        <v>8</v>
      </c>
      <c r="T1" s="17">
        <v>9</v>
      </c>
      <c r="U1" s="17">
        <v>10</v>
      </c>
      <c r="V1" s="17">
        <v>11</v>
      </c>
      <c r="W1" s="17">
        <v>12</v>
      </c>
      <c r="X1" s="17">
        <v>13</v>
      </c>
      <c r="Y1" s="17">
        <v>14</v>
      </c>
      <c r="Z1" s="17">
        <v>15</v>
      </c>
      <c r="AA1" s="17">
        <v>16</v>
      </c>
      <c r="AB1" s="17">
        <v>17</v>
      </c>
      <c r="AC1" s="17">
        <v>18</v>
      </c>
      <c r="AD1" s="17">
        <v>19</v>
      </c>
      <c r="AE1" s="17">
        <v>20</v>
      </c>
      <c r="AF1" s="17">
        <v>21</v>
      </c>
      <c r="AG1" s="17">
        <v>22</v>
      </c>
      <c r="AH1" s="17">
        <v>23</v>
      </c>
      <c r="AI1" s="17">
        <v>24</v>
      </c>
      <c r="AJ1" s="17">
        <v>25</v>
      </c>
      <c r="AK1" s="17">
        <v>26</v>
      </c>
      <c r="AL1" s="17">
        <v>27</v>
      </c>
      <c r="AM1" s="17">
        <v>28</v>
      </c>
      <c r="AN1" s="17">
        <v>29</v>
      </c>
      <c r="AO1" s="17">
        <v>30</v>
      </c>
      <c r="AP1" s="17">
        <v>31</v>
      </c>
      <c r="AQ1" s="17">
        <v>32</v>
      </c>
      <c r="AR1" s="17">
        <v>33</v>
      </c>
      <c r="AS1" s="17">
        <v>34</v>
      </c>
      <c r="AT1" s="17">
        <v>35</v>
      </c>
      <c r="AU1" s="17">
        <v>36</v>
      </c>
      <c r="AV1" s="17">
        <v>37</v>
      </c>
      <c r="AW1" s="17">
        <v>38</v>
      </c>
      <c r="AX1" s="17">
        <v>39</v>
      </c>
      <c r="AY1" s="17">
        <v>40</v>
      </c>
      <c r="AZ1" s="17">
        <v>41</v>
      </c>
      <c r="BA1" s="17">
        <v>42</v>
      </c>
      <c r="BB1" s="17">
        <v>43</v>
      </c>
      <c r="BC1" s="17">
        <v>44</v>
      </c>
      <c r="BD1" s="17">
        <v>45</v>
      </c>
    </row>
    <row r="2" spans="1:56" ht="16.5" customHeight="1">
      <c r="K2" s="18" t="str">
        <f>"기준빈도(최근"&amp;$B$1&amp;"회)"</f>
        <v>기준빈도(최근450회)</v>
      </c>
      <c r="L2" s="25">
        <f>SUMPRODUCT((전체당첨내역!$A$2:$A$1500&gt;=(MAX(전체당첨내역!$A$2:$A$1500)-($B$1-1)))*((전체당첨내역!$B$2:$B$1500=L$1)+(전체당첨내역!$C$2:$C$1500=L$1)+(전체당첨내역!$D$2:$D$1500=L$1)+(전체당첨내역!$E$2:$E$1500=L$1)+(전체당첨내역!$F$2:$F$1500=L$1)+(전체당첨내역!$G$2:$G$1500=L$1)))</f>
        <v>56</v>
      </c>
      <c r="M2" s="25">
        <f>SUMPRODUCT((전체당첨내역!$A$2:$A$1500&gt;=(MAX(전체당첨내역!$A$2:$A$1500)-($B$1-1)))*((전체당첨내역!$B$2:$B$1500=M$1)+(전체당첨내역!$C$2:$C$1500=M$1)+(전체당첨내역!$D$2:$D$1500=M$1)+(전체당첨내역!$E$2:$E$1500=M$1)+(전체당첨내역!$F$2:$F$1500=M$1)+(전체당첨내역!$G$2:$G$1500=M$1)))</f>
        <v>51</v>
      </c>
      <c r="N2" s="25">
        <f>SUMPRODUCT((전체당첨내역!$A$2:$A$1500&gt;=(MAX(전체당첨내역!$A$2:$A$1500)-($B$1-1)))*((전체당첨내역!$B$2:$B$1500=N$1)+(전체당첨내역!$C$2:$C$1500=N$1)+(전체당첨내역!$D$2:$D$1500=N$1)+(전체당첨내역!$E$2:$E$1500=N$1)+(전체당첨내역!$F$2:$F$1500=N$1)+(전체당첨내역!$G$2:$G$1500=N$1)))</f>
        <v>67</v>
      </c>
      <c r="O2" s="25">
        <f>SUMPRODUCT((전체당첨내역!$A$2:$A$1500&gt;=(MAX(전체당첨내역!$A$2:$A$1500)-($B$1-1)))*((전체당첨내역!$B$2:$B$1500=O$1)+(전체당첨내역!$C$2:$C$1500=O$1)+(전체당첨내역!$D$2:$D$1500=O$1)+(전체당첨내역!$E$2:$E$1500=O$1)+(전체당첨내역!$F$2:$F$1500=O$1)+(전체당첨내역!$G$2:$G$1500=O$1)))</f>
        <v>52</v>
      </c>
      <c r="P2" s="25">
        <f>SUMPRODUCT((전체당첨내역!$A$2:$A$1500&gt;=(MAX(전체당첨내역!$A$2:$A$1500)-($B$1-1)))*((전체당첨내역!$B$2:$B$1500=P$1)+(전체당첨내역!$C$2:$C$1500=P$1)+(전체당첨내역!$D$2:$D$1500=P$1)+(전체당첨내역!$E$2:$E$1500=P$1)+(전체당첨내역!$F$2:$F$1500=P$1)+(전체당첨내역!$G$2:$G$1500=P$1)))</f>
        <v>43</v>
      </c>
      <c r="Q2" s="25">
        <f>SUMPRODUCT((전체당첨내역!$A$2:$A$1500&gt;=(MAX(전체당첨내역!$A$2:$A$1500)-($B$1-1)))*((전체당첨내역!$B$2:$B$1500=Q$1)+(전체당첨내역!$C$2:$C$1500=Q$1)+(전체당첨내역!$D$2:$D$1500=Q$1)+(전체당첨내역!$E$2:$E$1500=Q$1)+(전체당첨내역!$F$2:$F$1500=Q$1)+(전체당첨내역!$G$2:$G$1500=Q$1)))</f>
        <v>64</v>
      </c>
      <c r="R2" s="25">
        <f>SUMPRODUCT((전체당첨내역!$A$2:$A$1500&gt;=(MAX(전체당첨내역!$A$2:$A$1500)-($B$1-1)))*((전체당첨내역!$B$2:$B$1500=R$1)+(전체당첨내역!$C$2:$C$1500=R$1)+(전체당첨내역!$D$2:$D$1500=R$1)+(전체당첨내역!$E$2:$E$1500=R$1)+(전체당첨내역!$F$2:$F$1500=R$1)+(전체당첨내역!$G$2:$G$1500=R$1)))</f>
        <v>61</v>
      </c>
      <c r="S2" s="25">
        <f>SUMPRODUCT((전체당첨내역!$A$2:$A$1500&gt;=(MAX(전체당첨내역!$A$2:$A$1500)-($B$1-1)))*((전체당첨내역!$B$2:$B$1500=S$1)+(전체당첨내역!$C$2:$C$1500=S$1)+(전체당첨내역!$D$2:$D$1500=S$1)+(전체당첨내역!$E$2:$E$1500=S$1)+(전체당첨내역!$F$2:$F$1500=S$1)+(전체당첨내역!$G$2:$G$1500=S$1)))</f>
        <v>46</v>
      </c>
      <c r="T2" s="25">
        <f>SUMPRODUCT((전체당첨내역!$A$2:$A$1500&gt;=(MAX(전체당첨내역!$A$2:$A$1500)-($B$1-1)))*((전체당첨내역!$B$2:$B$1500=T$1)+(전체당첨내역!$C$2:$C$1500=T$1)+(전체당첨내역!$D$2:$D$1500=T$1)+(전체당첨내역!$E$2:$E$1500=T$1)+(전체당첨내역!$F$2:$F$1500=T$1)+(전체당첨내역!$G$2:$G$1500=T$1)))</f>
        <v>57</v>
      </c>
      <c r="U2" s="25">
        <f>SUMPRODUCT((전체당첨내역!$A$2:$A$1500&gt;=(MAX(전체당첨내역!$A$2:$A$1500)-($B$1-1)))*((전체당첨내역!$B$2:$B$1500=U$1)+(전체당첨내역!$C$2:$C$1500=U$1)+(전체당첨내역!$D$2:$D$1500=U$1)+(전체당첨내역!$E$2:$E$1500=U$1)+(전체당첨내역!$F$2:$F$1500=U$1)+(전체당첨내역!$G$2:$G$1500=U$1)))</f>
        <v>53</v>
      </c>
      <c r="V2" s="25">
        <f>SUMPRODUCT((전체당첨내역!$A$2:$A$1500&gt;=(MAX(전체당첨내역!$A$2:$A$1500)-($B$1-1)))*((전체당첨내역!$B$2:$B$1500=V$1)+(전체당첨내역!$C$2:$C$1500=V$1)+(전체당첨내역!$D$2:$D$1500=V$1)+(전체당첨내역!$E$2:$E$1500=V$1)+(전체당첨내역!$F$2:$F$1500=V$1)+(전체당첨내역!$G$2:$G$1500=V$1)))</f>
        <v>58</v>
      </c>
      <c r="W2" s="25">
        <f>SUMPRODUCT((전체당첨내역!$A$2:$A$1500&gt;=(MAX(전체당첨내역!$A$2:$A$1500)-($B$1-1)))*((전체당첨내역!$B$2:$B$1500=W$1)+(전체당첨내역!$C$2:$C$1500=W$1)+(전체당첨내역!$D$2:$D$1500=W$1)+(전체당첨내역!$E$2:$E$1500=W$1)+(전체당첨내역!$F$2:$F$1500=W$1)+(전체당첨내역!$G$2:$G$1500=W$1)))</f>
        <v>70</v>
      </c>
      <c r="X2" s="25">
        <f>SUMPRODUCT((전체당첨내역!$A$2:$A$1500&gt;=(MAX(전체당첨내역!$A$2:$A$1500)-($B$1-1)))*((전체당첨내역!$B$2:$B$1500=X$1)+(전체당첨내역!$C$2:$C$1500=X$1)+(전체당첨내역!$D$2:$D$1500=X$1)+(전체당첨내역!$E$2:$E$1500=X$1)+(전체당첨내역!$F$2:$F$1500=X$1)+(전체당첨내역!$G$2:$G$1500=X$1)))</f>
        <v>75</v>
      </c>
      <c r="Y2" s="25">
        <f>SUMPRODUCT((전체당첨내역!$A$2:$A$1500&gt;=(MAX(전체당첨내역!$A$2:$A$1500)-($B$1-1)))*((전체당첨내역!$B$2:$B$1500=Y$1)+(전체당첨내역!$C$2:$C$1500=Y$1)+(전체당첨내역!$D$2:$D$1500=Y$1)+(전체당첨내역!$E$2:$E$1500=Y$1)+(전체당첨내역!$F$2:$F$1500=Y$1)+(전체당첨내역!$G$2:$G$1500=Y$1)))</f>
        <v>61</v>
      </c>
      <c r="Z2" s="25">
        <f>SUMPRODUCT((전체당첨내역!$A$2:$A$1500&gt;=(MAX(전체당첨내역!$A$2:$A$1500)-($B$1-1)))*((전체당첨내역!$B$2:$B$1500=Z$1)+(전체당첨내역!$C$2:$C$1500=Z$1)+(전체당첨내역!$D$2:$D$1500=Z$1)+(전체당첨내역!$E$2:$E$1500=Z$1)+(전체당첨내역!$F$2:$F$1500=Z$1)+(전체당첨내역!$G$2:$G$1500=Z$1)))</f>
        <v>60</v>
      </c>
      <c r="AA2" s="25">
        <f>SUMPRODUCT((전체당첨내역!$A$2:$A$1500&gt;=(MAX(전체당첨내역!$A$2:$A$1500)-($B$1-1)))*((전체당첨내역!$B$2:$B$1500=AA$1)+(전체당첨내역!$C$2:$C$1500=AA$1)+(전체당첨내역!$D$2:$D$1500=AA$1)+(전체당첨내역!$E$2:$E$1500=AA$1)+(전체당첨내역!$F$2:$F$1500=AA$1)+(전체당첨내역!$G$2:$G$1500=AA$1)))</f>
        <v>70</v>
      </c>
      <c r="AB2" s="25">
        <f>SUMPRODUCT((전체당첨내역!$A$2:$A$1500&gt;=(MAX(전체당첨내역!$A$2:$A$1500)-($B$1-1)))*((전체당첨내역!$B$2:$B$1500=AB$1)+(전체당첨내역!$C$2:$C$1500=AB$1)+(전체당첨내역!$D$2:$D$1500=AB$1)+(전체당첨내역!$E$2:$E$1500=AB$1)+(전체당첨내역!$F$2:$F$1500=AB$1)+(전체당첨내역!$G$2:$G$1500=AB$1)))</f>
        <v>56</v>
      </c>
      <c r="AC2" s="25">
        <f>SUMPRODUCT((전체당첨내역!$A$2:$A$1500&gt;=(MAX(전체당첨내역!$A$2:$A$1500)-($B$1-1)))*((전체당첨내역!$B$2:$B$1500=AC$1)+(전체당첨내역!$C$2:$C$1500=AC$1)+(전체당첨내역!$D$2:$D$1500=AC$1)+(전체당첨내역!$E$2:$E$1500=AC$1)+(전체당첨내역!$F$2:$F$1500=AC$1)+(전체당첨내역!$G$2:$G$1500=AC$1)))</f>
        <v>70</v>
      </c>
      <c r="AD2" s="25">
        <f>SUMPRODUCT((전체당첨내역!$A$2:$A$1500&gt;=(MAX(전체당첨내역!$A$2:$A$1500)-($B$1-1)))*((전체당첨내역!$B$2:$B$1500=AD$1)+(전체당첨내역!$C$2:$C$1500=AD$1)+(전체당첨내역!$D$2:$D$1500=AD$1)+(전체당첨내역!$E$2:$E$1500=AD$1)+(전체당첨내역!$F$2:$F$1500=AD$1)+(전체당첨내역!$G$2:$G$1500=AD$1)))</f>
        <v>61</v>
      </c>
      <c r="AE2" s="25">
        <f>SUMPRODUCT((전체당첨내역!$A$2:$A$1500&gt;=(MAX(전체당첨내역!$A$2:$A$1500)-($B$1-1)))*((전체당첨내역!$B$2:$B$1500=AE$1)+(전체당첨내역!$C$2:$C$1500=AE$1)+(전체당첨내역!$D$2:$D$1500=AE$1)+(전체당첨내역!$E$2:$E$1500=AE$1)+(전체당첨내역!$F$2:$F$1500=AE$1)+(전체당첨내역!$G$2:$G$1500=AE$1)))</f>
        <v>52</v>
      </c>
      <c r="AF2" s="25">
        <f>SUMPRODUCT((전체당첨내역!$A$2:$A$1500&gt;=(MAX(전체당첨내역!$A$2:$A$1500)-($B$1-1)))*((전체당첨내역!$B$2:$B$1500=AF$1)+(전체당첨내역!$C$2:$C$1500=AF$1)+(전체당첨내역!$D$2:$D$1500=AF$1)+(전체당첨내역!$E$2:$E$1500=AF$1)+(전체당첨내역!$F$2:$F$1500=AF$1)+(전체당첨내역!$G$2:$G$1500=AF$1)))</f>
        <v>64</v>
      </c>
      <c r="AG2" s="25">
        <f>SUMPRODUCT((전체당첨내역!$A$2:$A$1500&gt;=(MAX(전체당첨내역!$A$2:$A$1500)-($B$1-1)))*((전체당첨내역!$B$2:$B$1500=AG$1)+(전체당첨내역!$C$2:$C$1500=AG$1)+(전체당첨내역!$D$2:$D$1500=AG$1)+(전체당첨내역!$E$2:$E$1500=AG$1)+(전체당첨내역!$F$2:$F$1500=AG$1)+(전체당첨내역!$G$2:$G$1500=AG$1)))</f>
        <v>60</v>
      </c>
      <c r="AH2" s="25">
        <f>SUMPRODUCT((전체당첨내역!$A$2:$A$1500&gt;=(MAX(전체당첨내역!$A$2:$A$1500)-($B$1-1)))*((전체당첨내역!$B$2:$B$1500=AH$1)+(전체당첨내역!$C$2:$C$1500=AH$1)+(전체당첨내역!$D$2:$D$1500=AH$1)+(전체당첨내역!$E$2:$E$1500=AH$1)+(전체당첨내역!$F$2:$F$1500=AH$1)+(전체당첨내역!$G$2:$G$1500=AH$1)))</f>
        <v>54</v>
      </c>
      <c r="AI2" s="25">
        <f>SUMPRODUCT((전체당첨내역!$A$2:$A$1500&gt;=(MAX(전체당첨내역!$A$2:$A$1500)-($B$1-1)))*((전체당첨내역!$B$2:$B$1500=AI$1)+(전체당첨내역!$C$2:$C$1500=AI$1)+(전체당첨내역!$D$2:$D$1500=AI$1)+(전체당첨내역!$E$2:$E$1500=AI$1)+(전체당첨내역!$F$2:$F$1500=AI$1)+(전체당첨내역!$G$2:$G$1500=AI$1)))</f>
        <v>61</v>
      </c>
      <c r="AJ2" s="25">
        <f>SUMPRODUCT((전체당첨내역!$A$2:$A$1500&gt;=(MAX(전체당첨내역!$A$2:$A$1500)-($B$1-1)))*((전체당첨내역!$B$2:$B$1500=AJ$1)+(전체당첨내역!$C$2:$C$1500=AJ$1)+(전체당첨내역!$D$2:$D$1500=AJ$1)+(전체당첨내역!$E$2:$E$1500=AJ$1)+(전체당첨내역!$F$2:$F$1500=AJ$1)+(전체당첨내역!$G$2:$G$1500=AJ$1)))</f>
        <v>51</v>
      </c>
      <c r="AK2" s="25">
        <f>SUMPRODUCT((전체당첨내역!$A$2:$A$1500&gt;=(MAX(전체당첨내역!$A$2:$A$1500)-($B$1-1)))*((전체당첨내역!$B$2:$B$1500=AK$1)+(전체당첨내역!$C$2:$C$1500=AK$1)+(전체당첨내역!$D$2:$D$1500=AK$1)+(전체당첨내역!$E$2:$E$1500=AK$1)+(전체당첨내역!$F$2:$F$1500=AK$1)+(전체당첨내역!$G$2:$G$1500=AK$1)))</f>
        <v>61</v>
      </c>
      <c r="AL2" s="25">
        <f>SUMPRODUCT((전체당첨내역!$A$2:$A$1500&gt;=(MAX(전체당첨내역!$A$2:$A$1500)-($B$1-1)))*((전체당첨내역!$B$2:$B$1500=AL$1)+(전체당첨내역!$C$2:$C$1500=AL$1)+(전체당첨내역!$D$2:$D$1500=AL$1)+(전체당첨내역!$E$2:$E$1500=AL$1)+(전체당첨내역!$F$2:$F$1500=AL$1)+(전체당첨내역!$G$2:$G$1500=AL$1)))</f>
        <v>58</v>
      </c>
      <c r="AM2" s="25">
        <f>SUMPRODUCT((전체당첨내역!$A$2:$A$1500&gt;=(MAX(전체당첨내역!$A$2:$A$1500)-($B$1-1)))*((전체당첨내역!$B$2:$B$1500=AM$1)+(전체당첨내역!$C$2:$C$1500=AM$1)+(전체당첨내역!$D$2:$D$1500=AM$1)+(전체당첨내역!$E$2:$E$1500=AM$1)+(전체당첨내역!$F$2:$F$1500=AM$1)+(전체당첨내역!$G$2:$G$1500=AM$1)))</f>
        <v>64</v>
      </c>
      <c r="AN2" s="25">
        <f>SUMPRODUCT((전체당첨내역!$A$2:$A$1500&gt;=(MAX(전체당첨내역!$A$2:$A$1500)-($B$1-1)))*((전체당첨내역!$B$2:$B$1500=AN$1)+(전체당첨내역!$C$2:$C$1500=AN$1)+(전체당첨내역!$D$2:$D$1500=AN$1)+(전체당첨내역!$E$2:$E$1500=AN$1)+(전체당첨내역!$F$2:$F$1500=AN$1)+(전체당첨내역!$G$2:$G$1500=AN$1)))</f>
        <v>59</v>
      </c>
      <c r="AO2" s="25">
        <f>SUMPRODUCT((전체당첨내역!$A$2:$A$1500&gt;=(MAX(전체당첨내역!$A$2:$A$1500)-($B$1-1)))*((전체당첨내역!$B$2:$B$1500=AO$1)+(전체당첨내역!$C$2:$C$1500=AO$1)+(전체당첨내역!$D$2:$D$1500=AO$1)+(전체당첨내역!$E$2:$E$1500=AO$1)+(전체당첨내역!$F$2:$F$1500=AO$1)+(전체당첨내역!$G$2:$G$1500=AO$1)))</f>
        <v>65</v>
      </c>
      <c r="AP2" s="25">
        <f>SUMPRODUCT((전체당첨내역!$A$2:$A$1500&gt;=(MAX(전체당첨내역!$A$2:$A$1500)-($B$1-1)))*((전체당첨내역!$B$2:$B$1500=AP$1)+(전체당첨내역!$C$2:$C$1500=AP$1)+(전체당첨내역!$D$2:$D$1500=AP$1)+(전체당첨내역!$E$2:$E$1500=AP$1)+(전체당첨내역!$F$2:$F$1500=AP$1)+(전체당첨내역!$G$2:$G$1500=AP$1)))</f>
        <v>64</v>
      </c>
      <c r="AQ2" s="25">
        <f>SUMPRODUCT((전체당첨내역!$A$2:$A$1500&gt;=(MAX(전체당첨내역!$A$2:$A$1500)-($B$1-1)))*((전체당첨내역!$B$2:$B$1500=AQ$1)+(전체당첨내역!$C$2:$C$1500=AQ$1)+(전체당첨내역!$D$2:$D$1500=AQ$1)+(전체당첨내역!$E$2:$E$1500=AQ$1)+(전체당첨내역!$F$2:$F$1500=AQ$1)+(전체당첨내역!$G$2:$G$1500=AQ$1)))</f>
        <v>57</v>
      </c>
      <c r="AR2" s="25">
        <f>SUMPRODUCT((전체당첨내역!$A$2:$A$1500&gt;=(MAX(전체당첨내역!$A$2:$A$1500)-($B$1-1)))*((전체당첨내역!$B$2:$B$1500=AR$1)+(전체당첨내역!$C$2:$C$1500=AR$1)+(전체당첨내역!$D$2:$D$1500=AR$1)+(전체당첨내역!$E$2:$E$1500=AR$1)+(전체당첨내역!$F$2:$F$1500=AR$1)+(전체당첨내역!$G$2:$G$1500=AR$1)))</f>
        <v>65</v>
      </c>
      <c r="AS2" s="25">
        <f>SUMPRODUCT((전체당첨내역!$A$2:$A$1500&gt;=(MAX(전체당첨내역!$A$2:$A$1500)-($B$1-1)))*((전체당첨내역!$B$2:$B$1500=AS$1)+(전체당첨내역!$C$2:$C$1500=AS$1)+(전체당첨내역!$D$2:$D$1500=AS$1)+(전체당첨내역!$E$2:$E$1500=AS$1)+(전체당첨내역!$F$2:$F$1500=AS$1)+(전체당첨내역!$G$2:$G$1500=AS$1)))</f>
        <v>60</v>
      </c>
      <c r="AT2" s="25">
        <f>SUMPRODUCT((전체당첨내역!$A$2:$A$1500&gt;=(MAX(전체당첨내역!$A$2:$A$1500)-($B$1-1)))*((전체당첨내역!$B$2:$B$1500=AT$1)+(전체당첨내역!$C$2:$C$1500=AT$1)+(전체당첨내역!$D$2:$D$1500=AT$1)+(전체당첨내역!$E$2:$E$1500=AT$1)+(전체당첨내역!$F$2:$F$1500=AT$1)+(전체당첨내역!$G$2:$G$1500=AT$1)))</f>
        <v>64</v>
      </c>
      <c r="AU2" s="25">
        <f>SUMPRODUCT((전체당첨내역!$A$2:$A$1500&gt;=(MAX(전체당첨내역!$A$2:$A$1500)-($B$1-1)))*((전체당첨내역!$B$2:$B$1500=AU$1)+(전체당첨내역!$C$2:$C$1500=AU$1)+(전체당첨내역!$D$2:$D$1500=AU$1)+(전체당첨내역!$E$2:$E$1500=AU$1)+(전체당첨내역!$F$2:$F$1500=AU$1)+(전체당첨내역!$G$2:$G$1500=AU$1)))</f>
        <v>61</v>
      </c>
      <c r="AV2" s="25">
        <f>SUMPRODUCT((전체당첨내역!$A$2:$A$1500&gt;=(MAX(전체당첨내역!$A$2:$A$1500)-($B$1-1)))*((전체당첨내역!$B$2:$B$1500=AV$1)+(전체당첨내역!$C$2:$C$1500=AV$1)+(전체당첨내역!$D$2:$D$1500=AV$1)+(전체당첨내역!$E$2:$E$1500=AV$1)+(전체당첨내역!$F$2:$F$1500=AV$1)+(전체당첨내역!$G$2:$G$1500=AV$1)))</f>
        <v>60</v>
      </c>
      <c r="AW2" s="25">
        <f>SUMPRODUCT((전체당첨내역!$A$2:$A$1500&gt;=(MAX(전체당첨내역!$A$2:$A$1500)-($B$1-1)))*((전체당첨내역!$B$2:$B$1500=AW$1)+(전체당첨내역!$C$2:$C$1500=AW$1)+(전체당첨내역!$D$2:$D$1500=AW$1)+(전체당첨내역!$E$2:$E$1500=AW$1)+(전체당첨내역!$F$2:$F$1500=AW$1)+(전체당첨내역!$G$2:$G$1500=AW$1)))</f>
        <v>75</v>
      </c>
      <c r="AX2" s="25">
        <f>SUMPRODUCT((전체당첨내역!$A$2:$A$1500&gt;=(MAX(전체당첨내역!$A$2:$A$1500)-($B$1-1)))*((전체당첨내역!$B$2:$B$1500=AX$1)+(전체당첨내역!$C$2:$C$1500=AX$1)+(전체당첨내역!$D$2:$D$1500=AX$1)+(전체당첨내역!$E$2:$E$1500=AX$1)+(전체당첨내역!$F$2:$F$1500=AX$1)+(전체당첨내역!$G$2:$G$1500=AX$1)))</f>
        <v>63</v>
      </c>
      <c r="AY2" s="25">
        <f>SUMPRODUCT((전체당첨내역!$A$2:$A$1500&gt;=(MAX(전체당첨내역!$A$2:$A$1500)-($B$1-1)))*((전체당첨내역!$B$2:$B$1500=AY$1)+(전체당첨내역!$C$2:$C$1500=AY$1)+(전체당첨내역!$D$2:$D$1500=AY$1)+(전체당첨내역!$E$2:$E$1500=AY$1)+(전체당첨내역!$F$2:$F$1500=AY$1)+(전체당첨내역!$G$2:$G$1500=AY$1)))</f>
        <v>55</v>
      </c>
      <c r="AZ2" s="25">
        <f>SUMPRODUCT((전체당첨내역!$A$2:$A$1500&gt;=(MAX(전체당첨내역!$A$2:$A$1500)-($B$1-1)))*((전체당첨내역!$B$2:$B$1500=AZ$1)+(전체당첨내역!$C$2:$C$1500=AZ$1)+(전체당첨내역!$D$2:$D$1500=AZ$1)+(전체당첨내역!$E$2:$E$1500=AZ$1)+(전체당첨내역!$F$2:$F$1500=AZ$1)+(전체당첨내역!$G$2:$G$1500=AZ$1)))</f>
        <v>52</v>
      </c>
      <c r="BA2" s="25">
        <f>SUMPRODUCT((전체당첨내역!$A$2:$A$1500&gt;=(MAX(전체당첨내역!$A$2:$A$1500)-($B$1-1)))*((전체당첨내역!$B$2:$B$1500=BA$1)+(전체당첨내역!$C$2:$C$1500=BA$1)+(전체당첨내역!$D$2:$D$1500=BA$1)+(전체당첨내역!$E$2:$E$1500=BA$1)+(전체당첨내역!$F$2:$F$1500=BA$1)+(전체당첨내역!$G$2:$G$1500=BA$1)))</f>
        <v>60</v>
      </c>
      <c r="BB2" s="25">
        <f>SUMPRODUCT((전체당첨내역!$A$2:$A$1500&gt;=(MAX(전체당첨내역!$A$2:$A$1500)-($B$1-1)))*((전체당첨내역!$B$2:$B$1500=BB$1)+(전체당첨내역!$C$2:$C$1500=BB$1)+(전체당첨내역!$D$2:$D$1500=BB$1)+(전체당첨내역!$E$2:$E$1500=BB$1)+(전체당첨내역!$F$2:$F$1500=BB$1)+(전체당첨내역!$G$2:$G$1500=BB$1)))</f>
        <v>57</v>
      </c>
      <c r="BC2" s="25">
        <f>SUMPRODUCT((전체당첨내역!$A$2:$A$1500&gt;=(MAX(전체당첨내역!$A$2:$A$1500)-($B$1-1)))*((전체당첨내역!$B$2:$B$1500=BC$1)+(전체당첨내역!$C$2:$C$1500=BC$1)+(전체당첨내역!$D$2:$D$1500=BC$1)+(전체당첨내역!$E$2:$E$1500=BC$1)+(전체당첨내역!$F$2:$F$1500=BC$1)+(전체당첨내역!$G$2:$G$1500=BC$1)))</f>
        <v>61</v>
      </c>
      <c r="BD2" s="25">
        <f>SUMPRODUCT((전체당첨내역!$A$2:$A$1500&gt;=(MAX(전체당첨내역!$A$2:$A$1500)-($B$1-1)))*((전체당첨내역!$B$2:$B$1500=BD$1)+(전체당첨내역!$C$2:$C$1500=BD$1)+(전체당첨내역!$D$2:$D$1500=BD$1)+(전체당첨내역!$E$2:$E$1500=BD$1)+(전체당첨내역!$F$2:$F$1500=BD$1)+(전체당첨내역!$G$2:$G$1500=BD$1)))</f>
        <v>66</v>
      </c>
    </row>
    <row r="3" spans="1:56" ht="16.5" customHeight="1">
      <c r="A3" s="55" t="s">
        <v>1</v>
      </c>
      <c r="B3" s="22" t="s">
        <v>2</v>
      </c>
      <c r="K3" s="23" t="s">
        <v>3</v>
      </c>
      <c r="L3" s="25">
        <f>SUMPRODUCT((전체당첨내역!$A$2:$A$1500&gt;=(MAX(전체당첨내역!$A$2:$A$1500)-49))*((전체당첨내역!$B$2:$B$1500=L$1)+(전체당첨내역!$C$2:$C$1500=L$1)+(전체당첨내역!$D$2:$D$1500=L$1)+(전체당첨내역!$E$2:$E$1500=L$1)+(전체당첨내역!$F$2:$F$1500=L$1)+(전체당첨내역!$G$2:$G$1500=L$1)))</f>
        <v>8</v>
      </c>
      <c r="M3" s="25">
        <f>SUMPRODUCT((전체당첨내역!$A$2:$A$1500&gt;=(MAX(전체당첨내역!$A$2:$A$1500)-49))*((전체당첨내역!$B$2:$B$1500=M$1)+(전체당첨내역!$C$2:$C$1500=M$1)+(전체당첨내역!$D$2:$D$1500=M$1)+(전체당첨내역!$E$2:$E$1500=M$1)+(전체당첨내역!$F$2:$F$1500=M$1)+(전체당첨내역!$G$2:$G$1500=M$1)))</f>
        <v>7</v>
      </c>
      <c r="N3" s="25">
        <f>SUMPRODUCT((전체당첨내역!$A$2:$A$1500&gt;=(MAX(전체당첨내역!$A$2:$A$1500)-49))*((전체당첨내역!$B$2:$B$1500=N$1)+(전체당첨내역!$C$2:$C$1500=N$1)+(전체당첨내역!$D$2:$D$1500=N$1)+(전체당첨내역!$E$2:$E$1500=N$1)+(전체당첨내역!$F$2:$F$1500=N$1)+(전체당첨내역!$G$2:$G$1500=N$1)))</f>
        <v>7</v>
      </c>
      <c r="O3" s="25">
        <f>SUMPRODUCT((전체당첨내역!$A$2:$A$1500&gt;=(MAX(전체당첨내역!$A$2:$A$1500)-49))*((전체당첨내역!$B$2:$B$1500=O$1)+(전체당첨내역!$C$2:$C$1500=O$1)+(전체당첨내역!$D$2:$D$1500=O$1)+(전체당첨내역!$E$2:$E$1500=O$1)+(전체당첨내역!$F$2:$F$1500=O$1)+(전체당첨내역!$G$2:$G$1500=O$1)))</f>
        <v>6</v>
      </c>
      <c r="P3" s="25">
        <f>SUMPRODUCT((전체당첨내역!$A$2:$A$1500&gt;=(MAX(전체당첨내역!$A$2:$A$1500)-49))*((전체당첨내역!$B$2:$B$1500=P$1)+(전체당첨내역!$C$2:$C$1500=P$1)+(전체당첨내역!$D$2:$D$1500=P$1)+(전체당첨내역!$E$2:$E$1500=P$1)+(전체당첨내역!$F$2:$F$1500=P$1)+(전체당첨내역!$G$2:$G$1500=P$1)))</f>
        <v>4</v>
      </c>
      <c r="Q3" s="25">
        <f>SUMPRODUCT((전체당첨내역!$A$2:$A$1500&gt;=(MAX(전체당첨내역!$A$2:$A$1500)-49))*((전체당첨내역!$B$2:$B$1500=Q$1)+(전체당첨내역!$C$2:$C$1500=Q$1)+(전체당첨내역!$D$2:$D$1500=Q$1)+(전체당첨내역!$E$2:$E$1500=Q$1)+(전체당첨내역!$F$2:$F$1500=Q$1)+(전체당첨내역!$G$2:$G$1500=Q$1)))</f>
        <v>5</v>
      </c>
      <c r="R3" s="25">
        <f>SUMPRODUCT((전체당첨내역!$A$2:$A$1500&gt;=(MAX(전체당첨내역!$A$2:$A$1500)-49))*((전체당첨내역!$B$2:$B$1500=R$1)+(전체당첨내역!$C$2:$C$1500=R$1)+(전체당첨내역!$D$2:$D$1500=R$1)+(전체당첨내역!$E$2:$E$1500=R$1)+(전체당첨내역!$F$2:$F$1500=R$1)+(전체당첨내역!$G$2:$G$1500=R$1)))</f>
        <v>6</v>
      </c>
      <c r="S3" s="25">
        <f>SUMPRODUCT((전체당첨내역!$A$2:$A$1500&gt;=(MAX(전체당첨내역!$A$2:$A$1500)-49))*((전체당첨내역!$B$2:$B$1500=S$1)+(전체당첨내역!$C$2:$C$1500=S$1)+(전체당첨내역!$D$2:$D$1500=S$1)+(전체당첨내역!$E$2:$E$1500=S$1)+(전체당첨내역!$F$2:$F$1500=S$1)+(전체당첨내역!$G$2:$G$1500=S$1)))</f>
        <v>6</v>
      </c>
      <c r="T3" s="25">
        <f>SUMPRODUCT((전체당첨내역!$A$2:$A$1500&gt;=(MAX(전체당첨내역!$A$2:$A$1500)-49))*((전체당첨내역!$B$2:$B$1500=T$1)+(전체당첨내역!$C$2:$C$1500=T$1)+(전체당첨내역!$D$2:$D$1500=T$1)+(전체당첨내역!$E$2:$E$1500=T$1)+(전체당첨내역!$F$2:$F$1500=T$1)+(전체당첨내역!$G$2:$G$1500=T$1)))</f>
        <v>6</v>
      </c>
      <c r="U3" s="25">
        <f>SUMPRODUCT((전체당첨내역!$A$2:$A$1500&gt;=(MAX(전체당첨내역!$A$2:$A$1500)-49))*((전체당첨내역!$B$2:$B$1500=U$1)+(전체당첨내역!$C$2:$C$1500=U$1)+(전체당첨내역!$D$2:$D$1500=U$1)+(전체당첨내역!$E$2:$E$1500=U$1)+(전체당첨내역!$F$2:$F$1500=U$1)+(전체당첨내역!$G$2:$G$1500=U$1)))</f>
        <v>6</v>
      </c>
      <c r="V3" s="25">
        <f>SUMPRODUCT((전체당첨내역!$A$2:$A$1500&gt;=(MAX(전체당첨내역!$A$2:$A$1500)-49))*((전체당첨내역!$B$2:$B$1500=V$1)+(전체당첨내역!$C$2:$C$1500=V$1)+(전체당첨내역!$D$2:$D$1500=V$1)+(전체당첨내역!$E$2:$E$1500=V$1)+(전체당첨내역!$F$2:$F$1500=V$1)+(전체당첨내역!$G$2:$G$1500=V$1)))</f>
        <v>5</v>
      </c>
      <c r="W3" s="25">
        <f>SUMPRODUCT((전체당첨내역!$A$2:$A$1500&gt;=(MAX(전체당첨내역!$A$2:$A$1500)-49))*((전체당첨내역!$B$2:$B$1500=W$1)+(전체당첨내역!$C$2:$C$1500=W$1)+(전체당첨내역!$D$2:$D$1500=W$1)+(전체당첨내역!$E$2:$E$1500=W$1)+(전체당첨내역!$F$2:$F$1500=W$1)+(전체당첨내역!$G$2:$G$1500=W$1)))</f>
        <v>5</v>
      </c>
      <c r="X3" s="25">
        <f>SUMPRODUCT((전체당첨내역!$A$2:$A$1500&gt;=(MAX(전체당첨내역!$A$2:$A$1500)-49))*((전체당첨내역!$B$2:$B$1500=X$1)+(전체당첨내역!$C$2:$C$1500=X$1)+(전체당첨내역!$D$2:$D$1500=X$1)+(전체당첨내역!$E$2:$E$1500=X$1)+(전체당첨내역!$F$2:$F$1500=X$1)+(전체당첨내역!$G$2:$G$1500=X$1)))</f>
        <v>10</v>
      </c>
      <c r="Y3" s="25">
        <f>SUMPRODUCT((전체당첨내역!$A$2:$A$1500&gt;=(MAX(전체당첨내역!$A$2:$A$1500)-49))*((전체당첨내역!$B$2:$B$1500=Y$1)+(전체당첨내역!$C$2:$C$1500=Y$1)+(전체당첨내역!$D$2:$D$1500=Y$1)+(전체당첨내역!$E$2:$E$1500=Y$1)+(전체당첨내역!$F$2:$F$1500=Y$1)+(전체당첨내역!$G$2:$G$1500=Y$1)))</f>
        <v>3</v>
      </c>
      <c r="Z3" s="25">
        <f>SUMPRODUCT((전체당첨내역!$A$2:$A$1500&gt;=(MAX(전체당첨내역!$A$2:$A$1500)-49))*((전체당첨내역!$B$2:$B$1500=Z$1)+(전체당첨내역!$C$2:$C$1500=Z$1)+(전체당첨내역!$D$2:$D$1500=Z$1)+(전체당첨내역!$E$2:$E$1500=Z$1)+(전체당첨내역!$F$2:$F$1500=Z$1)+(전체당첨내역!$G$2:$G$1500=Z$1)))</f>
        <v>11</v>
      </c>
      <c r="AA3" s="25">
        <f>SUMPRODUCT((전체당첨내역!$A$2:$A$1500&gt;=(MAX(전체당첨내역!$A$2:$A$1500)-49))*((전체당첨내역!$B$2:$B$1500=AA$1)+(전체당첨내역!$C$2:$C$1500=AA$1)+(전체당첨내역!$D$2:$D$1500=AA$1)+(전체당첨내역!$E$2:$E$1500=AA$1)+(전체당첨내역!$F$2:$F$1500=AA$1)+(전체당첨내역!$G$2:$G$1500=AA$1)))</f>
        <v>8</v>
      </c>
      <c r="AB3" s="25">
        <f>SUMPRODUCT((전체당첨내역!$A$2:$A$1500&gt;=(MAX(전체당첨내역!$A$2:$A$1500)-49))*((전체당첨내역!$B$2:$B$1500=AB$1)+(전체당첨내역!$C$2:$C$1500=AB$1)+(전체당첨내역!$D$2:$D$1500=AB$1)+(전체당첨내역!$E$2:$E$1500=AB$1)+(전체당첨내역!$F$2:$F$1500=AB$1)+(전체당첨내역!$G$2:$G$1500=AB$1)))</f>
        <v>5</v>
      </c>
      <c r="AC3" s="25">
        <f>SUMPRODUCT((전체당첨내역!$A$2:$A$1500&gt;=(MAX(전체당첨내역!$A$2:$A$1500)-49))*((전체당첨내역!$B$2:$B$1500=AC$1)+(전체당첨내역!$C$2:$C$1500=AC$1)+(전체당첨내역!$D$2:$D$1500=AC$1)+(전체당첨내역!$E$2:$E$1500=AC$1)+(전체당첨내역!$F$2:$F$1500=AC$1)+(전체당첨내역!$G$2:$G$1500=AC$1)))</f>
        <v>8</v>
      </c>
      <c r="AD3" s="25">
        <f>SUMPRODUCT((전체당첨내역!$A$2:$A$1500&gt;=(MAX(전체당첨내역!$A$2:$A$1500)-49))*((전체당첨내역!$B$2:$B$1500=AD$1)+(전체당첨내역!$C$2:$C$1500=AD$1)+(전체당첨내역!$D$2:$D$1500=AD$1)+(전체당첨내역!$E$2:$E$1500=AD$1)+(전체당첨내역!$F$2:$F$1500=AD$1)+(전체당첨내역!$G$2:$G$1500=AD$1)))</f>
        <v>6</v>
      </c>
      <c r="AE3" s="25">
        <f>SUMPRODUCT((전체당첨내역!$A$2:$A$1500&gt;=(MAX(전체당첨내역!$A$2:$A$1500)-49))*((전체당첨내역!$B$2:$B$1500=AE$1)+(전체당첨내역!$C$2:$C$1500=AE$1)+(전체당첨내역!$D$2:$D$1500=AE$1)+(전체당첨내역!$E$2:$E$1500=AE$1)+(전체당첨내역!$F$2:$F$1500=AE$1)+(전체당첨내역!$G$2:$G$1500=AE$1)))</f>
        <v>7</v>
      </c>
      <c r="AF3" s="25">
        <f>SUMPRODUCT((전체당첨내역!$A$2:$A$1500&gt;=(MAX(전체당첨내역!$A$2:$A$1500)-49))*((전체당첨내역!$B$2:$B$1500=AF$1)+(전체당첨내역!$C$2:$C$1500=AF$1)+(전체당첨내역!$D$2:$D$1500=AF$1)+(전체당첨내역!$E$2:$E$1500=AF$1)+(전체당첨내역!$F$2:$F$1500=AF$1)+(전체당첨내역!$G$2:$G$1500=AF$1)))</f>
        <v>4</v>
      </c>
      <c r="AG3" s="25">
        <f>SUMPRODUCT((전체당첨내역!$A$2:$A$1500&gt;=(MAX(전체당첨내역!$A$2:$A$1500)-49))*((전체당첨내역!$B$2:$B$1500=AG$1)+(전체당첨내역!$C$2:$C$1500=AG$1)+(전체당첨내역!$D$2:$D$1500=AG$1)+(전체당첨내역!$E$2:$E$1500=AG$1)+(전체당첨내역!$F$2:$F$1500=AG$1)+(전체당첨내역!$G$2:$G$1500=AG$1)))</f>
        <v>6</v>
      </c>
      <c r="AH3" s="25">
        <f>SUMPRODUCT((전체당첨내역!$A$2:$A$1500&gt;=(MAX(전체당첨내역!$A$2:$A$1500)-49))*((전체당첨내역!$B$2:$B$1500=AH$1)+(전체당첨내역!$C$2:$C$1500=AH$1)+(전체당첨내역!$D$2:$D$1500=AH$1)+(전체당첨내역!$E$2:$E$1500=AH$1)+(전체당첨내역!$F$2:$F$1500=AH$1)+(전체당첨내역!$G$2:$G$1500=AH$1)))</f>
        <v>5</v>
      </c>
      <c r="AI3" s="25">
        <f>SUMPRODUCT((전체당첨내역!$A$2:$A$1500&gt;=(MAX(전체당첨내역!$A$2:$A$1500)-49))*((전체당첨내역!$B$2:$B$1500=AI$1)+(전체당첨내역!$C$2:$C$1500=AI$1)+(전체당첨내역!$D$2:$D$1500=AI$1)+(전체당첨내역!$E$2:$E$1500=AI$1)+(전체당첨내역!$F$2:$F$1500=AI$1)+(전체당첨내역!$G$2:$G$1500=AI$1)))</f>
        <v>9</v>
      </c>
      <c r="AJ3" s="25">
        <f>SUMPRODUCT((전체당첨내역!$A$2:$A$1500&gt;=(MAX(전체당첨내역!$A$2:$A$1500)-49))*((전체당첨내역!$B$2:$B$1500=AJ$1)+(전체당첨내역!$C$2:$C$1500=AJ$1)+(전체당첨내역!$D$2:$D$1500=AJ$1)+(전체당첨내역!$E$2:$E$1500=AJ$1)+(전체당첨내역!$F$2:$F$1500=AJ$1)+(전체당첨내역!$G$2:$G$1500=AJ$1)))</f>
        <v>6</v>
      </c>
      <c r="AK3" s="25">
        <f>SUMPRODUCT((전체당첨내역!$A$2:$A$1500&gt;=(MAX(전체당첨내역!$A$2:$A$1500)-49))*((전체당첨내역!$B$2:$B$1500=AK$1)+(전체당첨내역!$C$2:$C$1500=AK$1)+(전체당첨내역!$D$2:$D$1500=AK$1)+(전체당첨내역!$E$2:$E$1500=AK$1)+(전체당첨내역!$F$2:$F$1500=AK$1)+(전체당첨내역!$G$2:$G$1500=AK$1)))</f>
        <v>5</v>
      </c>
      <c r="AL3" s="25">
        <f>SUMPRODUCT((전체당첨내역!$A$2:$A$1500&gt;=(MAX(전체당첨내역!$A$2:$A$1500)-49))*((전체당첨내역!$B$2:$B$1500=AL$1)+(전체당첨내역!$C$2:$C$1500=AL$1)+(전체당첨내역!$D$2:$D$1500=AL$1)+(전체당첨내역!$E$2:$E$1500=AL$1)+(전체당첨내역!$F$2:$F$1500=AL$1)+(전체당첨내역!$G$2:$G$1500=AL$1)))</f>
        <v>10</v>
      </c>
      <c r="AM3" s="25">
        <f>SUMPRODUCT((전체당첨내역!$A$2:$A$1500&gt;=(MAX(전체당첨내역!$A$2:$A$1500)-49))*((전체당첨내역!$B$2:$B$1500=AM$1)+(전체당첨내역!$C$2:$C$1500=AM$1)+(전체당첨내역!$D$2:$D$1500=AM$1)+(전체당첨내역!$E$2:$E$1500=AM$1)+(전체당첨내역!$F$2:$F$1500=AM$1)+(전체당첨내역!$G$2:$G$1500=AM$1)))</f>
        <v>8</v>
      </c>
      <c r="AN3" s="25">
        <f>SUMPRODUCT((전체당첨내역!$A$2:$A$1500&gt;=(MAX(전체당첨내역!$A$2:$A$1500)-49))*((전체당첨내역!$B$2:$B$1500=AN$1)+(전체당첨내역!$C$2:$C$1500=AN$1)+(전체당첨내역!$D$2:$D$1500=AN$1)+(전체당첨내역!$E$2:$E$1500=AN$1)+(전체당첨내역!$F$2:$F$1500=AN$1)+(전체당첨내역!$G$2:$G$1500=AN$1)))</f>
        <v>6</v>
      </c>
      <c r="AO3" s="25">
        <f>SUMPRODUCT((전체당첨내역!$A$2:$A$1500&gt;=(MAX(전체당첨내역!$A$2:$A$1500)-49))*((전체당첨내역!$B$2:$B$1500=AO$1)+(전체당첨내역!$C$2:$C$1500=AO$1)+(전체당첨내역!$D$2:$D$1500=AO$1)+(전체당첨내역!$E$2:$E$1500=AO$1)+(전체당첨내역!$F$2:$F$1500=AO$1)+(전체당첨내역!$G$2:$G$1500=AO$1)))</f>
        <v>7</v>
      </c>
      <c r="AP3" s="25">
        <f>SUMPRODUCT((전체당첨내역!$A$2:$A$1500&gt;=(MAX(전체당첨내역!$A$2:$A$1500)-49))*((전체당첨내역!$B$2:$B$1500=AP$1)+(전체당첨내역!$C$2:$C$1500=AP$1)+(전체당첨내역!$D$2:$D$1500=AP$1)+(전체당첨내역!$E$2:$E$1500=AP$1)+(전체당첨내역!$F$2:$F$1500=AP$1)+(전체당첨내역!$G$2:$G$1500=AP$1)))</f>
        <v>11</v>
      </c>
      <c r="AQ3" s="25">
        <f>SUMPRODUCT((전체당첨내역!$A$2:$A$1500&gt;=(MAX(전체당첨내역!$A$2:$A$1500)-49))*((전체당첨내역!$B$2:$B$1500=AQ$1)+(전체당첨내역!$C$2:$C$1500=AQ$1)+(전체당첨내역!$D$2:$D$1500=AQ$1)+(전체당첨내역!$E$2:$E$1500=AQ$1)+(전체당첨내역!$F$2:$F$1500=AQ$1)+(전체당첨내역!$G$2:$G$1500=AQ$1)))</f>
        <v>7</v>
      </c>
      <c r="AR3" s="25">
        <f>SUMPRODUCT((전체당첨내역!$A$2:$A$1500&gt;=(MAX(전체당첨내역!$A$2:$A$1500)-49))*((전체당첨내역!$B$2:$B$1500=AR$1)+(전체당첨내역!$C$2:$C$1500=AR$1)+(전체당첨내역!$D$2:$D$1500=AR$1)+(전체당첨내역!$E$2:$E$1500=AR$1)+(전체당첨내역!$F$2:$F$1500=AR$1)+(전체당첨내역!$G$2:$G$1500=AR$1)))</f>
        <v>7</v>
      </c>
      <c r="AS3" s="25">
        <f>SUMPRODUCT((전체당첨내역!$A$2:$A$1500&gt;=(MAX(전체당첨내역!$A$2:$A$1500)-49))*((전체당첨내역!$B$2:$B$1500=AS$1)+(전체당첨내역!$C$2:$C$1500=AS$1)+(전체당첨내역!$D$2:$D$1500=AS$1)+(전체당첨내역!$E$2:$E$1500=AS$1)+(전체당첨내역!$F$2:$F$1500=AS$1)+(전체당첨내역!$G$2:$G$1500=AS$1)))</f>
        <v>6</v>
      </c>
      <c r="AT3" s="25">
        <f>SUMPRODUCT((전체당첨내역!$A$2:$A$1500&gt;=(MAX(전체당첨내역!$A$2:$A$1500)-49))*((전체당첨내역!$B$2:$B$1500=AT$1)+(전체당첨내역!$C$2:$C$1500=AT$1)+(전체당첨내역!$D$2:$D$1500=AT$1)+(전체당첨내역!$E$2:$E$1500=AT$1)+(전체당첨내역!$F$2:$F$1500=AT$1)+(전체당첨내역!$G$2:$G$1500=AT$1)))</f>
        <v>6</v>
      </c>
      <c r="AU3" s="25">
        <f>SUMPRODUCT((전체당첨내역!$A$2:$A$1500&gt;=(MAX(전체당첨내역!$A$2:$A$1500)-49))*((전체당첨내역!$B$2:$B$1500=AU$1)+(전체당첨내역!$C$2:$C$1500=AU$1)+(전체당첨내역!$D$2:$D$1500=AU$1)+(전체당첨내역!$E$2:$E$1500=AU$1)+(전체당첨내역!$F$2:$F$1500=AU$1)+(전체당첨내역!$G$2:$G$1500=AU$1)))</f>
        <v>7</v>
      </c>
      <c r="AV3" s="25">
        <f>SUMPRODUCT((전체당첨내역!$A$2:$A$1500&gt;=(MAX(전체당첨내역!$A$2:$A$1500)-49))*((전체당첨내역!$B$2:$B$1500=AV$1)+(전체당첨내역!$C$2:$C$1500=AV$1)+(전체당첨내역!$D$2:$D$1500=AV$1)+(전체당첨내역!$E$2:$E$1500=AV$1)+(전체당첨내역!$F$2:$F$1500=AV$1)+(전체당첨내역!$G$2:$G$1500=AV$1)))</f>
        <v>6</v>
      </c>
      <c r="AW3" s="25">
        <f>SUMPRODUCT((전체당첨내역!$A$2:$A$1500&gt;=(MAX(전체당첨내역!$A$2:$A$1500)-49))*((전체당첨내역!$B$2:$B$1500=AW$1)+(전체당첨내역!$C$2:$C$1500=AW$1)+(전체당첨내역!$D$2:$D$1500=AW$1)+(전체당첨내역!$E$2:$E$1500=AW$1)+(전체당첨내역!$F$2:$F$1500=AW$1)+(전체당첨내역!$G$2:$G$1500=AW$1)))</f>
        <v>10</v>
      </c>
      <c r="AX3" s="25">
        <f>SUMPRODUCT((전체당첨내역!$A$2:$A$1500&gt;=(MAX(전체당첨내역!$A$2:$A$1500)-49))*((전체당첨내역!$B$2:$B$1500=AX$1)+(전체당첨내역!$C$2:$C$1500=AX$1)+(전체당첨내역!$D$2:$D$1500=AX$1)+(전체당첨내역!$E$2:$E$1500=AX$1)+(전체당첨내역!$F$2:$F$1500=AX$1)+(전체당첨내역!$G$2:$G$1500=AX$1)))</f>
        <v>6</v>
      </c>
      <c r="AY3" s="25">
        <f>SUMPRODUCT((전체당첨내역!$A$2:$A$1500&gt;=(MAX(전체당첨내역!$A$2:$A$1500)-49))*((전체당첨내역!$B$2:$B$1500=AY$1)+(전체당첨내역!$C$2:$C$1500=AY$1)+(전체당첨내역!$D$2:$D$1500=AY$1)+(전체당첨내역!$E$2:$E$1500=AY$1)+(전체당첨내역!$F$2:$F$1500=AY$1)+(전체당첨내역!$G$2:$G$1500=AY$1)))</f>
        <v>5</v>
      </c>
      <c r="AZ3" s="25">
        <f>SUMPRODUCT((전체당첨내역!$A$2:$A$1500&gt;=(MAX(전체당첨내역!$A$2:$A$1500)-49))*((전체당첨내역!$B$2:$B$1500=AZ$1)+(전체당첨내역!$C$2:$C$1500=AZ$1)+(전체당첨내역!$D$2:$D$1500=AZ$1)+(전체당첨내역!$E$2:$E$1500=AZ$1)+(전체당첨내역!$F$2:$F$1500=AZ$1)+(전체당첨내역!$G$2:$G$1500=AZ$1)))</f>
        <v>7</v>
      </c>
      <c r="BA3" s="25">
        <f>SUMPRODUCT((전체당첨내역!$A$2:$A$1500&gt;=(MAX(전체당첨내역!$A$2:$A$1500)-49))*((전체당첨내역!$B$2:$B$1500=BA$1)+(전체당첨내역!$C$2:$C$1500=BA$1)+(전체당첨내역!$D$2:$D$1500=BA$1)+(전체당첨내역!$E$2:$E$1500=BA$1)+(전체당첨내역!$F$2:$F$1500=BA$1)+(전체당첨내역!$G$2:$G$1500=BA$1)))</f>
        <v>7</v>
      </c>
      <c r="BB3" s="25">
        <f>SUMPRODUCT((전체당첨내역!$A$2:$A$1500&gt;=(MAX(전체당첨내역!$A$2:$A$1500)-49))*((전체당첨내역!$B$2:$B$1500=BB$1)+(전체당첨내역!$C$2:$C$1500=BB$1)+(전체당첨내역!$D$2:$D$1500=BB$1)+(전체당첨내역!$E$2:$E$1500=BB$1)+(전체당첨내역!$F$2:$F$1500=BB$1)+(전체당첨내역!$G$2:$G$1500=BB$1)))</f>
        <v>6</v>
      </c>
      <c r="BC3" s="25">
        <f>SUMPRODUCT((전체당첨내역!$A$2:$A$1500&gt;=(MAX(전체당첨내역!$A$2:$A$1500)-49))*((전체당첨내역!$B$2:$B$1500=BC$1)+(전체당첨내역!$C$2:$C$1500=BC$1)+(전체당첨내역!$D$2:$D$1500=BC$1)+(전체당첨내역!$E$2:$E$1500=BC$1)+(전체당첨내역!$F$2:$F$1500=BC$1)+(전체당첨내역!$G$2:$G$1500=BC$1)))</f>
        <v>8</v>
      </c>
      <c r="BD3" s="25">
        <f>SUMPRODUCT((전체당첨내역!$A$2:$A$1500&gt;=(MAX(전체당첨내역!$A$2:$A$1500)-49))*((전체당첨내역!$B$2:$B$1500=BD$1)+(전체당첨내역!$C$2:$C$1500=BD$1)+(전체당첨내역!$D$2:$D$1500=BD$1)+(전체당첨내역!$E$2:$E$1500=BD$1)+(전체당첨내역!$F$2:$F$1500=BD$1)+(전체당첨내역!$G$2:$G$1500=BD$1)))</f>
        <v>6</v>
      </c>
    </row>
    <row r="4" spans="1:56" ht="16.5" customHeight="1">
      <c r="A4" s="54">
        <v>1</v>
      </c>
      <c r="B4" s="59">
        <f>INDEX($L$1:$BD$1,MATCH(A4,$L$5:$BD$5,0))</f>
        <v>12</v>
      </c>
      <c r="K4" s="23" t="s">
        <v>4</v>
      </c>
      <c r="L4" s="28">
        <f t="shared" ref="L4:BD4" si="0">(RANK(L$3,$L$3:$BD$3,0)+COUNTIFS($L$3:$BD$3,L$3,$L$1:$BD$1,"&lt;"&amp;L$1))-(RANK(L$2,$L$2:$BD$2,0)+COUNTIFS($L$2:$BD$2,L$2,$L$1:$BD$1,"&lt;"&amp;L$1))</f>
        <v>-27</v>
      </c>
      <c r="M4" s="28">
        <f t="shared" si="0"/>
        <v>-30</v>
      </c>
      <c r="N4" s="28">
        <f t="shared" si="0"/>
        <v>7</v>
      </c>
      <c r="O4" s="28">
        <f t="shared" si="0"/>
        <v>-18</v>
      </c>
      <c r="P4" s="28">
        <f t="shared" si="0"/>
        <v>-2</v>
      </c>
      <c r="Q4" s="28">
        <f t="shared" si="0"/>
        <v>26</v>
      </c>
      <c r="R4" s="28">
        <f t="shared" si="0"/>
        <v>6</v>
      </c>
      <c r="S4" s="28">
        <f t="shared" si="0"/>
        <v>-21</v>
      </c>
      <c r="T4" s="28">
        <f t="shared" si="0"/>
        <v>-7</v>
      </c>
      <c r="U4" s="28">
        <f t="shared" si="0"/>
        <v>-13</v>
      </c>
      <c r="V4" s="28">
        <f t="shared" si="0"/>
        <v>8</v>
      </c>
      <c r="W4" s="28">
        <f t="shared" si="0"/>
        <v>35</v>
      </c>
      <c r="X4" s="28">
        <f t="shared" si="0"/>
        <v>2</v>
      </c>
      <c r="Y4" s="28">
        <f t="shared" si="0"/>
        <v>28</v>
      </c>
      <c r="Z4" s="28">
        <f t="shared" si="0"/>
        <v>-22</v>
      </c>
      <c r="AA4" s="28">
        <f t="shared" si="0"/>
        <v>4</v>
      </c>
      <c r="AB4" s="28">
        <f t="shared" si="0"/>
        <v>4</v>
      </c>
      <c r="AC4" s="28">
        <f t="shared" si="0"/>
        <v>4</v>
      </c>
      <c r="AD4" s="28">
        <f t="shared" si="0"/>
        <v>8</v>
      </c>
      <c r="AE4" s="28">
        <f t="shared" si="0"/>
        <v>-26</v>
      </c>
      <c r="AF4" s="28">
        <f t="shared" si="0"/>
        <v>33</v>
      </c>
      <c r="AG4" s="28">
        <f t="shared" si="0"/>
        <v>3</v>
      </c>
      <c r="AH4" s="28">
        <f t="shared" si="0"/>
        <v>3</v>
      </c>
      <c r="AI4" s="28">
        <f t="shared" si="0"/>
        <v>-13</v>
      </c>
      <c r="AJ4" s="28">
        <f t="shared" si="0"/>
        <v>-15</v>
      </c>
      <c r="AK4" s="28">
        <f t="shared" si="0"/>
        <v>21</v>
      </c>
      <c r="AL4" s="28">
        <f t="shared" si="0"/>
        <v>-26</v>
      </c>
      <c r="AM4" s="28">
        <f t="shared" si="0"/>
        <v>-2</v>
      </c>
      <c r="AN4" s="28">
        <f t="shared" si="0"/>
        <v>1</v>
      </c>
      <c r="AO4" s="28">
        <f t="shared" si="0"/>
        <v>7</v>
      </c>
      <c r="AP4" s="28">
        <f t="shared" si="0"/>
        <v>-11</v>
      </c>
      <c r="AQ4" s="28">
        <f t="shared" si="0"/>
        <v>-16</v>
      </c>
      <c r="AR4" s="28">
        <f t="shared" si="0"/>
        <v>8</v>
      </c>
      <c r="AS4" s="28">
        <f t="shared" si="0"/>
        <v>5</v>
      </c>
      <c r="AT4" s="28">
        <f t="shared" si="0"/>
        <v>17</v>
      </c>
      <c r="AU4" s="28">
        <f t="shared" si="0"/>
        <v>-3</v>
      </c>
      <c r="AV4" s="28">
        <f t="shared" si="0"/>
        <v>6</v>
      </c>
      <c r="AW4" s="28">
        <f t="shared" si="0"/>
        <v>3</v>
      </c>
      <c r="AX4" s="28">
        <f t="shared" si="0"/>
        <v>18</v>
      </c>
      <c r="AY4" s="28">
        <f t="shared" si="0"/>
        <v>6</v>
      </c>
      <c r="AZ4" s="28">
        <f t="shared" si="0"/>
        <v>-22</v>
      </c>
      <c r="BA4" s="28">
        <f t="shared" si="0"/>
        <v>-7</v>
      </c>
      <c r="BB4" s="28">
        <f t="shared" si="0"/>
        <v>1</v>
      </c>
      <c r="BC4" s="28">
        <f t="shared" si="0"/>
        <v>-11</v>
      </c>
      <c r="BD4" s="28">
        <f t="shared" si="0"/>
        <v>28</v>
      </c>
    </row>
    <row r="5" spans="1:56" ht="16.5" customHeight="1">
      <c r="A5" s="54">
        <v>2</v>
      </c>
      <c r="B5" s="59">
        <f>INDEX($L$1:$BD$1,MATCH(A5,$L$5:$BD$5,0))</f>
        <v>21</v>
      </c>
      <c r="K5" s="23" t="s">
        <v>5</v>
      </c>
      <c r="L5" s="25">
        <f t="shared" ref="L5:BD5" si="1">RANK(L4,$L$4:$BD$4,0)+COUNTIFS($L$4:$BD$4,L4,$L$1:$BD$1,"&lt;"&amp;L$1)</f>
        <v>44</v>
      </c>
      <c r="M5" s="25">
        <f t="shared" si="1"/>
        <v>45</v>
      </c>
      <c r="N5" s="25">
        <f t="shared" si="1"/>
        <v>12</v>
      </c>
      <c r="O5" s="25">
        <f t="shared" si="1"/>
        <v>38</v>
      </c>
      <c r="P5" s="25">
        <f t="shared" si="1"/>
        <v>27</v>
      </c>
      <c r="Q5" s="25">
        <f t="shared" si="1"/>
        <v>5</v>
      </c>
      <c r="R5" s="25">
        <f t="shared" si="1"/>
        <v>14</v>
      </c>
      <c r="S5" s="25">
        <f t="shared" si="1"/>
        <v>39</v>
      </c>
      <c r="T5" s="25">
        <f t="shared" si="1"/>
        <v>30</v>
      </c>
      <c r="U5" s="25">
        <f t="shared" si="1"/>
        <v>34</v>
      </c>
      <c r="V5" s="25">
        <f t="shared" si="1"/>
        <v>9</v>
      </c>
      <c r="W5" s="25">
        <f t="shared" si="1"/>
        <v>1</v>
      </c>
      <c r="X5" s="25">
        <f t="shared" si="1"/>
        <v>24</v>
      </c>
      <c r="Y5" s="25">
        <f t="shared" si="1"/>
        <v>3</v>
      </c>
      <c r="Z5" s="25">
        <f t="shared" si="1"/>
        <v>40</v>
      </c>
      <c r="AA5" s="25">
        <f t="shared" si="1"/>
        <v>18</v>
      </c>
      <c r="AB5" s="25">
        <f t="shared" si="1"/>
        <v>19</v>
      </c>
      <c r="AC5" s="25">
        <f t="shared" si="1"/>
        <v>20</v>
      </c>
      <c r="AD5" s="25">
        <f t="shared" si="1"/>
        <v>10</v>
      </c>
      <c r="AE5" s="25">
        <f t="shared" si="1"/>
        <v>42</v>
      </c>
      <c r="AF5" s="25">
        <f t="shared" si="1"/>
        <v>2</v>
      </c>
      <c r="AG5" s="25">
        <f t="shared" si="1"/>
        <v>21</v>
      </c>
      <c r="AH5" s="25">
        <f t="shared" si="1"/>
        <v>22</v>
      </c>
      <c r="AI5" s="25">
        <f t="shared" si="1"/>
        <v>35</v>
      </c>
      <c r="AJ5" s="25">
        <f t="shared" si="1"/>
        <v>36</v>
      </c>
      <c r="AK5" s="25">
        <f t="shared" si="1"/>
        <v>6</v>
      </c>
      <c r="AL5" s="25">
        <f t="shared" si="1"/>
        <v>43</v>
      </c>
      <c r="AM5" s="25">
        <f t="shared" si="1"/>
        <v>28</v>
      </c>
      <c r="AN5" s="25">
        <f t="shared" si="1"/>
        <v>25</v>
      </c>
      <c r="AO5" s="25">
        <f t="shared" si="1"/>
        <v>13</v>
      </c>
      <c r="AP5" s="25">
        <f t="shared" si="1"/>
        <v>32</v>
      </c>
      <c r="AQ5" s="25">
        <f t="shared" si="1"/>
        <v>37</v>
      </c>
      <c r="AR5" s="25">
        <f t="shared" si="1"/>
        <v>11</v>
      </c>
      <c r="AS5" s="25">
        <f t="shared" si="1"/>
        <v>17</v>
      </c>
      <c r="AT5" s="25">
        <f t="shared" si="1"/>
        <v>8</v>
      </c>
      <c r="AU5" s="25">
        <f t="shared" si="1"/>
        <v>29</v>
      </c>
      <c r="AV5" s="25">
        <f t="shared" si="1"/>
        <v>15</v>
      </c>
      <c r="AW5" s="25">
        <f t="shared" si="1"/>
        <v>23</v>
      </c>
      <c r="AX5" s="25">
        <f t="shared" si="1"/>
        <v>7</v>
      </c>
      <c r="AY5" s="25">
        <f t="shared" si="1"/>
        <v>16</v>
      </c>
      <c r="AZ5" s="25">
        <f t="shared" si="1"/>
        <v>41</v>
      </c>
      <c r="BA5" s="25">
        <f t="shared" si="1"/>
        <v>31</v>
      </c>
      <c r="BB5" s="25">
        <f t="shared" si="1"/>
        <v>26</v>
      </c>
      <c r="BC5" s="25">
        <f t="shared" si="1"/>
        <v>33</v>
      </c>
      <c r="BD5" s="25">
        <f t="shared" si="1"/>
        <v>4</v>
      </c>
    </row>
    <row r="6" spans="1:56" ht="16.5" customHeight="1">
      <c r="A6" s="54">
        <v>3</v>
      </c>
      <c r="B6" s="59">
        <f>INDEX($L$1:$BD$1,MATCH(A6,$L$5:$BD$5,0))</f>
        <v>14</v>
      </c>
      <c r="K6" s="23" t="s">
        <v>6</v>
      </c>
      <c r="L6" s="88">
        <f>SUMPRODUCT(($L$13:$L$62=$B$13:$B$62)+($L$13:$L$62=$C$13:$C$62)+($L$13:$L$62=$D$13:$D$62)+($L$13:$L$62=$E$13:$E$62)+($L$13:$L$62=$F$13:$F$62)+($L$13:$L$62=$G$13:$G$62))</f>
        <v>9</v>
      </c>
      <c r="M6" s="88">
        <f>SUMPRODUCT(($M$13:$M$62=$B$13:$B$62)+($M$13:$M$62=$C$13:$C$62)+($M$13:$M$62=$D$13:$D$62)+($M$13:$M$62=$E$13:$E$62)+($M$13:$M$62=$F$13:$F$62)+($M$13:$M$62=$G$13:$G$62))</f>
        <v>6</v>
      </c>
      <c r="N6" s="88">
        <f>SUMPRODUCT(($N$13:$N$62=$B$13:$B$62)+($N$13:$N$62=$C$13:$C$62)+($N$13:$N$62=$D$13:$D$62)+($N$13:$N$62=$E$13:$E$62)+($N$13:$N$62=$F$13:$F$62)+($N$13:$N$62=$G$13:$G$62))</f>
        <v>9</v>
      </c>
      <c r="O6" s="88">
        <f>SUMPRODUCT(($O$13:$O$62=$B$13:$B$62)+($O$13:$O$62=$C$13:$C$62)+($O$13:$O$62=$D$13:$D$62)+($O$13:$O$62=$E$13:$E$62)+($O$13:$O$62=$F$13:$F$62)+($O$13:$O$62=$G$13:$G$62))</f>
        <v>9</v>
      </c>
      <c r="P6" s="88">
        <f>SUMPRODUCT(($P$13:$P$62=$B$13:$B$62)+($P$13:$P$62=$C$13:$C$62)+($P$13:$P$62=$D$13:$D$62)+($P$13:$P$62=$E$13:$E$62)+($P$13:$P$62=$F$13:$F$62)+($P$13:$P$62=$G$13:$G$62))</f>
        <v>5</v>
      </c>
      <c r="Q6" s="88">
        <f>SUMPRODUCT(($Q$13:$Q$62=$B$13:$B$62)+($Q$13:$Q$62=$C$13:$C$62)+($Q$13:$Q$62=$D$13:$D$62)+($Q$13:$Q$62=$E$13:$E$62)+($Q$13:$Q$62=$F$13:$F$62)+($Q$13:$Q$62=$G$13:$G$62))</f>
        <v>6</v>
      </c>
      <c r="R6" s="88">
        <f>SUMPRODUCT(($R$13:$R$62=$B$13:$B$62)+($R$13:$R$62=$C$13:$C$62)+($R$13:$R$62=$D$13:$D$62)+($R$13:$R$62=$E$13:$E$62)+($R$13:$R$62=$F$13:$F$62)+($R$13:$R$62=$G$13:$G$62))</f>
        <v>10</v>
      </c>
      <c r="S6" s="88">
        <f>SUMPRODUCT(($S$13:$S$62=$B$13:$B$62)+($S$13:$S$62=$C$13:$C$62)+($S$13:$S$62=$D$13:$D$62)+($S$13:$S$62=$E$13:$E$62)+($S$13:$S$62=$F$13:$F$62)+($S$13:$S$62=$G$13:$G$62))</f>
        <v>10</v>
      </c>
      <c r="T6" s="88">
        <f>SUMPRODUCT(($T$13:$T$62=$B$13:$B$62)+($T$13:$T$62=$C$13:$C$62)+($T$13:$T$62=$D$13:$D$62)+($T$13:$T$62=$E$13:$E$62)+($T$13:$T$62=$F$13:$F$62)+($T$13:$T$62=$G$13:$G$62))</f>
        <v>7</v>
      </c>
      <c r="U6" s="88">
        <f>SUMPRODUCT(($U$13:$U$62=$B$13:$B$62)+($U$13:$U$62=$C$13:$C$62)+($U$13:$U$62=$D$13:$D$62)+($U$13:$U$62=$E$13:$E$62)+($U$13:$U$62=$F$13:$F$62)+($U$13:$U$62=$G$13:$G$62))</f>
        <v>3</v>
      </c>
      <c r="V6" s="88">
        <f>SUMPRODUCT(($V$13:$V$62=$B$13:$B$62)+($V$13:$V$62=$C$13:$C$62)+($V$13:$V$62=$D$13:$D$62)+($V$13:$V$62=$E$13:$E$62)+($V$13:$V$62=$F$13:$F$62)+($V$13:$V$62=$G$13:$G$62))</f>
        <v>5</v>
      </c>
      <c r="W6" s="88">
        <f>SUMPRODUCT(($W$13:$W$62=$B$13:$B$62)+($W$13:$W$62=$C$13:$C$62)+($W$13:$W$62=$D$13:$D$62)+($W$13:$W$62=$E$13:$E$62)+($W$13:$W$62=$F$13:$F$62)+($W$13:$W$62=$G$13:$G$62))</f>
        <v>9</v>
      </c>
      <c r="X6" s="88">
        <f>SUMPRODUCT(($X$13:$X$62=$B$13:$B$62)+($X$13:$X$62=$C$13:$C$62)+($X$13:$X$62=$D$13:$D$62)+($X$13:$X$62=$E$13:$E$62)+($X$13:$X$62=$F$13:$F$62)+($X$13:$X$62=$G$13:$G$62))</f>
        <v>8</v>
      </c>
      <c r="Y6" s="88">
        <f>SUMPRODUCT(($Y$13:$Y$62=$B$13:$B$62)+($Y$13:$Y$62=$C$13:$C$62)+($Y$13:$Y$62=$D$13:$D$62)+($Y$13:$Y$62=$E$13:$E$62)+($Y$13:$Y$62=$F$13:$F$62)+($Y$13:$Y$62=$G$13:$G$62))</f>
        <v>8</v>
      </c>
      <c r="Z6" s="88">
        <f>SUMPRODUCT(($Z$13:$Z$62=$B$13:$B$62)+($Z$13:$Z$62=$C$13:$C$62)+($Z$13:$Z$62=$D$13:$D$62)+($Z$13:$Z$62=$E$13:$E$62)+($Z$13:$Z$62=$F$13:$F$62)+($Z$13:$Z$62=$G$13:$G$62))</f>
        <v>6</v>
      </c>
      <c r="AA6" s="88">
        <f>SUMPRODUCT(($AA$13:$AA$62=$B$13:$B$62)+($AA$13:$AA$62=$C$13:$C$62)+($AA$13:$AA$62=$D$13:$D$62)+($AA$13:$AA$62=$E$13:$E$62)+($AA$13:$AA$62=$F$13:$F$62)+($AA$13:$AA$62=$G$13:$G$62))</f>
        <v>5</v>
      </c>
      <c r="AB6" s="88">
        <f>SUMPRODUCT(($AB$13:$AB$62=$B$13:$B$62)+($AB$13:$AB$62=$C$13:$C$62)+($AB$13:$AB$62=$D$13:$D$62)+($AB$13:$AB$62=$E$13:$E$62)+($AB$13:$AB$62=$F$13:$F$62)+($AB$13:$AB$62=$G$13:$G$62))</f>
        <v>3</v>
      </c>
      <c r="AC6" s="88">
        <f>SUMPRODUCT(($AC$13:$AC$62=$B$13:$B$62)+($AC$13:$AC$62=$C$13:$C$62)+($AC$13:$AC$62=$D$13:$D$62)+($AC$13:$AC$62=$E$13:$E$62)+($AC$13:$AC$62=$F$13:$F$62)+($AC$13:$AC$62=$G$13:$G$62))</f>
        <v>6</v>
      </c>
      <c r="AD6" s="88">
        <f>SUMPRODUCT(($AD$13:$AD$62=$B$13:$B$62)+($AD$13:$AD$62=$C$13:$C$62)+($AD$13:$AD$62=$D$13:$D$62)+($AD$13:$AD$62=$E$13:$E$62)+($AD$13:$AD$62=$F$13:$F$62)+($AD$13:$AD$62=$G$13:$G$62))</f>
        <v>6</v>
      </c>
      <c r="AE6" s="88">
        <f>SUMPRODUCT(($AE$13:$AE$62=$B$13:$B$62)+($AE$13:$AE$62=$C$13:$C$62)+($AE$13:$AE$62=$D$13:$D$62)+($AE$13:$AE$62=$E$13:$E$62)+($AE$13:$AE$62=$F$13:$F$62)+($AE$13:$AE$62=$G$13:$G$62))</f>
        <v>4</v>
      </c>
      <c r="AF6" s="88">
        <f>SUMPRODUCT(($AF$13:$AF$62=$B$13:$B$62)+($AF$13:$AF$62=$C$13:$C$62)+($AF$13:$AF$62=$D$13:$D$62)+($AF$13:$AF$62=$E$13:$E$62)+($AF$13:$AF$62=$F$13:$F$62)+($AF$13:$AF$62=$G$13:$G$62))</f>
        <v>8</v>
      </c>
      <c r="AG6" s="88">
        <f>SUMPRODUCT(($AG$13:$AG$62=$B$13:$B$62)+($AG$13:$AG$62=$C$13:$C$62)+($AG$13:$AG$62=$D$13:$D$62)+($AG$13:$AG$62=$E$13:$E$62)+($AG$13:$AG$62=$F$13:$F$62)+($AG$13:$AG$62=$G$13:$G$62))</f>
        <v>5</v>
      </c>
      <c r="AH6" s="88">
        <f>SUMPRODUCT(($AH$13:$AH$62=$B$13:$B$62)+($AH$13:$AH$62=$C$13:$C$62)+($AH$13:$AH$62=$D$13:$D$62)+($AH$13:$AH$62=$E$13:$E$62)+($AH$13:$AH$62=$F$13:$F$62)+($AH$13:$AH$62=$G$13:$G$62))</f>
        <v>9</v>
      </c>
      <c r="AI6" s="88">
        <f>SUMPRODUCT(($AI$13:$AI$62=$B$13:$B$62)+($AI$13:$AI$62=$C$13:$C$62)+($AI$13:$AI$62=$D$13:$D$62)+($AI$13:$AI$62=$E$13:$E$62)+($AI$13:$AI$62=$F$13:$F$62)+($AI$13:$AI$62=$G$13:$G$62))</f>
        <v>5</v>
      </c>
      <c r="AJ6" s="88">
        <f>SUMPRODUCT(($AJ$13:$AJ$62=$B$13:$B$62)+($AJ$13:$AJ$62=$C$13:$C$62)+($AJ$13:$AJ$62=$D$13:$D$62)+($AJ$13:$AJ$62=$E$13:$E$62)+($AJ$13:$AJ$62=$F$13:$F$62)+($AJ$13:$AJ$62=$G$13:$G$62))</f>
        <v>12</v>
      </c>
      <c r="AK6" s="88">
        <f>SUMPRODUCT(($AK$13:$AK$62=$B$13:$B$62)+($AK$13:$AK$62=$C$13:$C$62)+($AK$13:$AK$62=$D$13:$D$62)+($AK$13:$AK$62=$E$13:$E$62)+($AK$13:$AK$62=$F$13:$F$62)+($AK$13:$AK$62=$G$13:$G$62))</f>
        <v>9</v>
      </c>
      <c r="AL6" s="88">
        <f>SUMPRODUCT(($AL$13:$AL$62=$B$13:$B$62)+($AL$13:$AL$62=$C$13:$C$62)+($AL$13:$AL$62=$D$13:$D$62)+($AL$13:$AL$62=$E$13:$E$62)+($AL$13:$AL$62=$F$13:$F$62)+($AL$13:$AL$62=$G$13:$G$62))</f>
        <v>7</v>
      </c>
      <c r="AM6" s="88">
        <f>SUMPRODUCT(($AM$13:$AM$62=$B$13:$B$62)+($AM$13:$AM$62=$C$13:$C$62)+($AM$13:$AM$62=$D$13:$D$62)+($AM$13:$AM$62=$E$13:$E$62)+($AM$13:$AM$62=$F$13:$F$62)+($AM$13:$AM$62=$G$13:$G$62))</f>
        <v>4</v>
      </c>
      <c r="AN6" s="88">
        <f>SUMPRODUCT(($AN$13:$AN$62=$B$13:$B$62)+($AN$13:$AN$62=$C$13:$C$62)+($AN$13:$AN$62=$D$13:$D$62)+($AN$13:$AN$62=$E$13:$E$62)+($AN$13:$AN$62=$F$13:$F$62)+($AN$13:$AN$62=$G$13:$G$62))</f>
        <v>6</v>
      </c>
      <c r="AO6" s="88">
        <f>SUMPRODUCT(($AO$13:$AO$62=$B$13:$B$62)+($AO$13:$AO$62=$C$13:$C$62)+($AO$13:$AO$62=$D$13:$D$62)+($AO$13:$AO$62=$E$13:$E$62)+($AO$13:$AO$62=$F$13:$F$62)+($AO$13:$AO$62=$G$13:$G$62))</f>
        <v>6</v>
      </c>
      <c r="AP6" s="88">
        <f>SUMPRODUCT(($AP$13:$AP$62=$B$13:$B$62)+($AP$13:$AP$62=$C$13:$C$62)+($AP$13:$AP$62=$D$13:$D$62)+($AP$13:$AP$62=$E$13:$E$62)+($AP$13:$AP$62=$F$13:$F$62)+($AP$13:$AP$62=$G$13:$G$62))</f>
        <v>12</v>
      </c>
      <c r="AQ6" s="88">
        <f>SUMPRODUCT(($AQ$13:$AQ$62=$B$13:$B$62)+($AQ$13:$AQ$62=$C$13:$C$62)+($AQ$13:$AQ$62=$D$13:$D$62)+($AQ$13:$AQ$62=$E$13:$E$62)+($AQ$13:$AQ$62=$F$13:$F$62)+($AQ$13:$AQ$62=$G$13:$G$62))</f>
        <v>9</v>
      </c>
      <c r="AR6" s="88">
        <f>SUMPRODUCT(($AR$13:$AR$62=$B$13:$B$62)+($AR$13:$AR$62=$C$13:$C$62)+($AR$13:$AR$62=$D$13:$D$62)+($AR$13:$AR$62=$E$13:$E$62)+($AR$13:$AR$62=$F$13:$F$62)+($AR$13:$AR$62=$G$13:$G$62))</f>
        <v>6</v>
      </c>
      <c r="AS6" s="88">
        <f>SUMPRODUCT(($AS$13:$AS$62=$B$13:$B$62)+($AS$13:$AS$62=$C$13:$C$62)+($AS$13:$AS$62=$D$13:$D$62)+($AS$13:$AS$62=$E$13:$E$62)+($AS$13:$AS$62=$F$13:$F$62)+($AS$13:$AS$62=$G$13:$G$62))</f>
        <v>6</v>
      </c>
      <c r="AT6" s="88">
        <f>SUMPRODUCT(($AT$13:$AT$62=$B$13:$B$62)+($AT$13:$AT$62=$C$13:$C$62)+($AT$13:$AT$62=$D$13:$D$62)+($AT$13:$AT$62=$E$13:$E$62)+($AT$13:$AT$62=$F$13:$F$62)+($AT$13:$AT$62=$G$13:$G$62))</f>
        <v>6</v>
      </c>
      <c r="AU6" s="88">
        <f>SUMPRODUCT(($AU$13:$AU$62=$B$13:$B$62)+($AU$13:$AU$62=$C$13:$C$62)+($AU$13:$AU$62=$D$13:$D$62)+($AU$13:$AU$62=$E$13:$E$62)+($AU$13:$AU$62=$F$13:$F$62)+($AU$13:$AU$62=$G$13:$G$62))</f>
        <v>4</v>
      </c>
      <c r="AV6" s="88">
        <f>SUMPRODUCT(($AV$13:$AV$62=$B$13:$B$62)+($AV$13:$AV$62=$C$13:$C$62)+($AV$13:$AV$62=$D$13:$D$62)+($AV$13:$AV$62=$E$13:$E$62)+($AV$13:$AV$62=$F$13:$F$62)+($AV$13:$AV$62=$G$13:$G$62))</f>
        <v>8</v>
      </c>
      <c r="AW6" s="88">
        <f>SUMPRODUCT(($AW$13:$AW$62=$B$13:$B$62)+($AW$13:$AW$62=$C$13:$C$62)+($AW$13:$AW$62=$D$13:$D$62)+($AW$13:$AW$62=$E$13:$E$62)+($AW$13:$AW$62=$F$13:$F$62)+($AW$13:$AW$62=$G$13:$G$62))</f>
        <v>7</v>
      </c>
      <c r="AX6" s="88">
        <f>SUMPRODUCT(($AX$13:$AX$62=$B$13:$B$62)+($AX$13:$AX$62=$C$13:$C$62)+($AX$13:$AX$62=$D$13:$D$62)+($AX$13:$AX$62=$E$13:$E$62)+($AX$13:$AX$62=$F$13:$F$62)+($AX$13:$AX$62=$G$13:$G$62))</f>
        <v>5</v>
      </c>
      <c r="AY6" s="88">
        <f>SUMPRODUCT(($AY$13:$AY$62=$B$13:$B$62)+($AY$13:$AY$62=$C$13:$C$62)+($AY$13:$AY$62=$D$13:$D$62)+($AY$13:$AY$62=$E$13:$E$62)+($AY$13:$AY$62=$F$13:$F$62)+($AY$13:$AY$62=$G$13:$G$62))</f>
        <v>3</v>
      </c>
      <c r="AZ6" s="88">
        <f>SUMPRODUCT(($AZ$13:$AZ$62=$B$13:$B$62)+($AZ$13:$AZ$62=$C$13:$C$62)+($AZ$13:$AZ$62=$D$13:$D$62)+($AZ$13:$AZ$62=$E$13:$E$62)+($AZ$13:$AZ$62=$F$13:$F$62)+($AZ$13:$AZ$62=$G$13:$G$62))</f>
        <v>7</v>
      </c>
      <c r="BA6" s="88">
        <f>SUMPRODUCT(($BA$13:$BA$62=$B$13:$B$62)+($BA$13:$BA$62=$C$13:$C$62)+($BA$13:$BA$62=$D$13:$D$62)+($BA$13:$BA$62=$E$13:$E$62)+($BA$13:$BA$62=$F$13:$F$62)+($BA$13:$BA$62=$G$13:$G$62))</f>
        <v>4</v>
      </c>
      <c r="BB6" s="88">
        <f>SUMPRODUCT(($BB$13:$BB$62=$B$13:$B$62)+($BB$13:$BB$62=$C$13:$C$62)+($BB$13:$BB$62=$D$13:$D$62)+($BB$13:$BB$62=$E$13:$E$62)+($BB$13:$BB$62=$F$13:$F$62)+($BB$13:$BB$62=$G$13:$G$62))</f>
        <v>6</v>
      </c>
      <c r="BC6" s="88">
        <f>SUMPRODUCT(($BC$13:$BC$62=$B$13:$B$62)+($BC$13:$BC$62=$C$13:$C$62)+($BC$13:$BC$62=$D$13:$D$62)+($BC$13:$BC$62=$E$13:$E$62)+($BC$13:$BC$62=$F$13:$F$62)+($BC$13:$BC$62=$G$13:$G$62))</f>
        <v>8</v>
      </c>
      <c r="BD6" s="88">
        <f>SUMPRODUCT(($BD$13:$BD$62=$B$13:$B$62)+($BD$13:$BD$62=$C$13:$C$62)+($BD$13:$BD$62=$D$13:$D$62)+($BD$13:$BD$62=$E$13:$E$62)+($BD$13:$BD$62=$F$13:$F$62)+($BD$13:$BD$62=$G$13:$G$62))</f>
        <v>4</v>
      </c>
    </row>
    <row r="7" spans="1:56" ht="15" customHeight="1">
      <c r="A7" s="54">
        <v>4</v>
      </c>
      <c r="B7" s="59">
        <f>INDEX($L$1:$BD$1,MATCH(A7,$L$5:$BD$5,0))</f>
        <v>45</v>
      </c>
    </row>
    <row r="8" spans="1:56" ht="15" customHeight="1">
      <c r="A8" s="54">
        <v>5</v>
      </c>
      <c r="B8" s="59">
        <f>INDEX($L$1:$BD$1,MATCH(A8,$L$5:$BD$5,0))</f>
        <v>6</v>
      </c>
    </row>
    <row r="9" spans="1:56" ht="16.5" customHeight="1">
      <c r="A9" s="55" t="s">
        <v>7</v>
      </c>
    </row>
    <row r="10" spans="1:56" ht="16.5" customHeight="1">
      <c r="A10" s="56" t="s">
        <v>8</v>
      </c>
      <c r="B10" s="30" t="s">
        <v>9</v>
      </c>
      <c r="C10" s="30" t="s">
        <v>10</v>
      </c>
      <c r="D10" s="30" t="s">
        <v>11</v>
      </c>
      <c r="E10" s="30" t="s">
        <v>12</v>
      </c>
      <c r="F10" s="30" t="s">
        <v>13</v>
      </c>
      <c r="G10" s="30" t="s">
        <v>14</v>
      </c>
      <c r="H10" s="44" t="s">
        <v>15</v>
      </c>
      <c r="I10" s="34"/>
      <c r="J10" s="35"/>
      <c r="K10" s="36"/>
      <c r="L10" s="109" t="s">
        <v>16</v>
      </c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1"/>
      <c r="AA10" s="109" t="s">
        <v>17</v>
      </c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1"/>
      <c r="AP10" s="109" t="s">
        <v>18</v>
      </c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1"/>
    </row>
    <row r="11" spans="1:56" ht="16.5" customHeight="1">
      <c r="A11" s="56" t="s">
        <v>8</v>
      </c>
      <c r="B11" s="30" t="s">
        <v>9</v>
      </c>
      <c r="C11" s="30" t="s">
        <v>10</v>
      </c>
      <c r="D11" s="30" t="s">
        <v>11</v>
      </c>
      <c r="E11" s="30" t="s">
        <v>12</v>
      </c>
      <c r="F11" s="30" t="s">
        <v>13</v>
      </c>
      <c r="G11" s="30" t="s">
        <v>14</v>
      </c>
      <c r="H11" s="44" t="s">
        <v>15</v>
      </c>
      <c r="I11" s="34" t="s">
        <v>19</v>
      </c>
      <c r="J11" s="35" t="s">
        <v>20</v>
      </c>
      <c r="K11" s="36" t="s">
        <v>21</v>
      </c>
      <c r="L11" s="38">
        <v>1</v>
      </c>
      <c r="M11" s="38">
        <v>2</v>
      </c>
      <c r="N11" s="38">
        <v>3</v>
      </c>
      <c r="O11" s="38">
        <v>4</v>
      </c>
      <c r="P11" s="38">
        <v>5</v>
      </c>
      <c r="Q11" s="38">
        <v>6</v>
      </c>
      <c r="R11" s="38">
        <v>7</v>
      </c>
      <c r="S11" s="38">
        <v>8</v>
      </c>
      <c r="T11" s="38">
        <v>9</v>
      </c>
      <c r="U11" s="38">
        <v>10</v>
      </c>
      <c r="V11" s="38">
        <v>11</v>
      </c>
      <c r="W11" s="38">
        <v>12</v>
      </c>
      <c r="X11" s="38">
        <v>13</v>
      </c>
      <c r="Y11" s="38">
        <v>14</v>
      </c>
      <c r="Z11" s="38">
        <v>15</v>
      </c>
      <c r="AA11" s="38">
        <v>16</v>
      </c>
      <c r="AB11" s="38">
        <v>17</v>
      </c>
      <c r="AC11" s="38">
        <v>18</v>
      </c>
      <c r="AD11" s="38">
        <v>19</v>
      </c>
      <c r="AE11" s="38">
        <v>20</v>
      </c>
      <c r="AF11" s="38">
        <v>21</v>
      </c>
      <c r="AG11" s="38">
        <v>22</v>
      </c>
      <c r="AH11" s="38">
        <v>23</v>
      </c>
      <c r="AI11" s="38">
        <v>24</v>
      </c>
      <c r="AJ11" s="38">
        <v>25</v>
      </c>
      <c r="AK11" s="38">
        <v>26</v>
      </c>
      <c r="AL11" s="38">
        <v>27</v>
      </c>
      <c r="AM11" s="38">
        <v>28</v>
      </c>
      <c r="AN11" s="38">
        <v>29</v>
      </c>
      <c r="AO11" s="38">
        <v>30</v>
      </c>
      <c r="AP11" s="38">
        <v>31</v>
      </c>
      <c r="AQ11" s="38">
        <v>32</v>
      </c>
      <c r="AR11" s="38">
        <v>33</v>
      </c>
      <c r="AS11" s="38">
        <v>34</v>
      </c>
      <c r="AT11" s="38">
        <v>35</v>
      </c>
      <c r="AU11" s="38">
        <v>36</v>
      </c>
      <c r="AV11" s="38">
        <v>37</v>
      </c>
      <c r="AW11" s="38">
        <v>38</v>
      </c>
      <c r="AX11" s="38">
        <v>39</v>
      </c>
      <c r="AY11" s="38">
        <v>40</v>
      </c>
      <c r="AZ11" s="38">
        <v>41</v>
      </c>
      <c r="BA11" s="38">
        <v>42</v>
      </c>
      <c r="BB11" s="38">
        <v>43</v>
      </c>
      <c r="BC11" s="38">
        <v>44</v>
      </c>
      <c r="BD11" s="38">
        <v>45</v>
      </c>
    </row>
    <row r="12" spans="1:56" ht="16.5" customHeight="1">
      <c r="A12" s="57">
        <f>MAX(전체당첨내역!$A$2:$A$1500)+1</f>
        <v>1244</v>
      </c>
      <c r="B12" s="40" t="str">
        <f>IFERROR(INDEX(전체당첨내역!$B:$B,MATCH($A12,전체당첨내역!$A:$A,0)),"")</f>
        <v/>
      </c>
      <c r="C12" s="40" t="str">
        <f>IFERROR(INDEX(전체당첨내역!$C:$C,MATCH($A12,전체당첨내역!$A:$A,0)),"")</f>
        <v/>
      </c>
      <c r="D12" s="40" t="str">
        <f>IFERROR(INDEX(전체당첨내역!$D:$D,MATCH($A12,전체당첨내역!$A:$A,0)),"")</f>
        <v/>
      </c>
      <c r="E12" s="40" t="str">
        <f>IFERROR(INDEX(전체당첨내역!$E:$E,MATCH($A12,전체당첨내역!$A:$A,0)),"")</f>
        <v/>
      </c>
      <c r="F12" s="40" t="str">
        <f>IFERROR(INDEX(전체당첨내역!$F:$F,MATCH($A12,전체당첨내역!$A:$A,0)),"")</f>
        <v/>
      </c>
      <c r="G12" s="40" t="str">
        <f>IFERROR(INDEX(전체당첨내역!$G:$G,MATCH($A12,전체당첨내역!$A:$A,0)),"")</f>
        <v/>
      </c>
      <c r="H12" s="45" t="str">
        <f>IFERROR(INDEX(전체당첨내역!$H:$H,MATCH($A12,전체당첨내역!$A:$A,0)),"")</f>
        <v/>
      </c>
      <c r="I12" s="42" t="str">
        <f>IFERROR((INDEX(_calc_기준450!$CN$2:$EF$2,1,$B12)&gt;0)*(INDEX(_calc_기준450!$CN$2:$EF$2,1,$B12)&lt;=15)+(INDEX(_calc_기준450!$CN$2:$EF$2,1,$C12)&gt;0)*(INDEX(_calc_기준450!$CN$2:$EF$2,1,$C12)&lt;=15)+(INDEX(_calc_기준450!$CN$2:$EF$2,1,$D12)&gt;0)*(INDEX(_calc_기준450!$CN$2:$EF$2,1,$D12)&lt;=15)+(INDEX(_calc_기준450!$CN$2:$EF$2,1,$E12)&gt;0)*(INDEX(_calc_기준450!$CN$2:$EF$2,1,$E12)&lt;=15)+(INDEX(_calc_기준450!$CN$2:$EF$2,1,$F12)&gt;0)*(INDEX(_calc_기준450!$CN$2:$EF$2,1,$F12)&lt;=15)+(INDEX(_calc_기준450!$CN$2:$EF$2,1,$G12)&gt;0)*(INDEX(_calc_기준450!$CN$2:$EF$2,1,$G12)&lt;=15),"")</f>
        <v/>
      </c>
      <c r="J12" s="40" t="str">
        <f>IFERROR((INDEX(_calc_기준450!$CN$2:$EF$2,1,$B12)&gt;15)*(INDEX(_calc_기준450!$CN$2:$EF$2,1,$B12)&lt;=30)+(INDEX(_calc_기준450!$CN$2:$EF$2,1,$C12)&gt;15)*(INDEX(_calc_기준450!$CN$2:$EF$2,1,$C12)&lt;=30)+(INDEX(_calc_기준450!$CN$2:$EF$2,1,$D12)&gt;15)*(INDEX(_calc_기준450!$CN$2:$EF$2,1,$D12)&lt;=30)+(INDEX(_calc_기준450!$CN$2:$EF$2,1,$E12)&gt;15)*(INDEX(_calc_기준450!$CN$2:$EF$2,1,$E12)&lt;=30)+(INDEX(_calc_기준450!$CN$2:$EF$2,1,$F12)&gt;15)*(INDEX(_calc_기준450!$CN$2:$EF$2,1,$F12)&lt;=30)+(INDEX(_calc_기준450!$CN$2:$EF$2,1,$G12)&gt;15)*(INDEX(_calc_기준450!$CN$2:$EF$2,1,$G12)&lt;=30),"")</f>
        <v/>
      </c>
      <c r="K12" s="43" t="str">
        <f>IFERROR((INDEX(_calc_기준450!$CN$2:$EF$2,1,$B12)&gt;30)+(INDEX(_calc_기준450!$CN$2:$EF$2,1,$C12)&gt;30)+(INDEX(_calc_기준450!$CN$2:$EF$2,1,$D12)&gt;30)+(INDEX(_calc_기준450!$CN$2:$EF$2,1,$E12)&gt;30)+(INDEX(_calc_기준450!$CN$2:$EF$2,1,$F12)&gt;30)+(INDEX(_calc_기준450!$CN$2:$EF$2,1,$G12)&gt;30),"")</f>
        <v/>
      </c>
      <c r="L12" s="25">
        <f>IFERROR(MATCH(L$11,_calc_기준450!$CN$2:$EF$2,0),"")</f>
        <v>12</v>
      </c>
      <c r="M12" s="25">
        <f>IFERROR(MATCH(M$11,_calc_기준450!$CN$2:$EF$2,0),"")</f>
        <v>21</v>
      </c>
      <c r="N12" s="25">
        <f>IFERROR(MATCH(N$11,_calc_기준450!$CN$2:$EF$2,0),"")</f>
        <v>14</v>
      </c>
      <c r="O12" s="25">
        <f>IFERROR(MATCH(O$11,_calc_기준450!$CN$2:$EF$2,0),"")</f>
        <v>45</v>
      </c>
      <c r="P12" s="25">
        <f>IFERROR(MATCH(P$11,_calc_기준450!$CN$2:$EF$2,0),"")</f>
        <v>6</v>
      </c>
      <c r="Q12" s="25">
        <f>IFERROR(MATCH(Q$11,_calc_기준450!$CN$2:$EF$2,0),"")</f>
        <v>26</v>
      </c>
      <c r="R12" s="25">
        <f>IFERROR(MATCH(R$11,_calc_기준450!$CN$2:$EF$2,0),"")</f>
        <v>39</v>
      </c>
      <c r="S12" s="25">
        <f>IFERROR(MATCH(S$11,_calc_기준450!$CN$2:$EF$2,0),"")</f>
        <v>35</v>
      </c>
      <c r="T12" s="25">
        <f>IFERROR(MATCH(T$11,_calc_기준450!$CN$2:$EF$2,0),"")</f>
        <v>11</v>
      </c>
      <c r="U12" s="25">
        <f>IFERROR(MATCH(U$11,_calc_기준450!$CN$2:$EF$2,0),"")</f>
        <v>19</v>
      </c>
      <c r="V12" s="25">
        <f>IFERROR(MATCH(V$11,_calc_기준450!$CN$2:$EF$2,0),"")</f>
        <v>33</v>
      </c>
      <c r="W12" s="25">
        <f>IFERROR(MATCH(W$11,_calc_기준450!$CN$2:$EF$2,0),"")</f>
        <v>3</v>
      </c>
      <c r="X12" s="25">
        <f>IFERROR(MATCH(X$11,_calc_기준450!$CN$2:$EF$2,0),"")</f>
        <v>30</v>
      </c>
      <c r="Y12" s="25">
        <f>IFERROR(MATCH(Y$11,_calc_기준450!$CN$2:$EF$2,0),"")</f>
        <v>7</v>
      </c>
      <c r="Z12" s="25">
        <f>IFERROR(MATCH(Z$11,_calc_기준450!$CN$2:$EF$2,0),"")</f>
        <v>37</v>
      </c>
      <c r="AA12" s="25">
        <f>IFERROR(MATCH(AA$11,_calc_기준450!$CN$2:$EF$2,0),"")</f>
        <v>40</v>
      </c>
      <c r="AB12" s="25">
        <f>IFERROR(MATCH(AB$11,_calc_기준450!$CN$2:$EF$2,0),"")</f>
        <v>34</v>
      </c>
      <c r="AC12" s="25">
        <f>IFERROR(MATCH(AC$11,_calc_기준450!$CN$2:$EF$2,0),"")</f>
        <v>16</v>
      </c>
      <c r="AD12" s="25">
        <f>IFERROR(MATCH(AD$11,_calc_기준450!$CN$2:$EF$2,0),"")</f>
        <v>17</v>
      </c>
      <c r="AE12" s="25">
        <f>IFERROR(MATCH(AE$11,_calc_기준450!$CN$2:$EF$2,0),"")</f>
        <v>18</v>
      </c>
      <c r="AF12" s="25">
        <f>IFERROR(MATCH(AF$11,_calc_기준450!$CN$2:$EF$2,0),"")</f>
        <v>22</v>
      </c>
      <c r="AG12" s="25">
        <f>IFERROR(MATCH(AG$11,_calc_기준450!$CN$2:$EF$2,0),"")</f>
        <v>23</v>
      </c>
      <c r="AH12" s="25">
        <f>IFERROR(MATCH(AH$11,_calc_기준450!$CN$2:$EF$2,0),"")</f>
        <v>38</v>
      </c>
      <c r="AI12" s="25">
        <f>IFERROR(MATCH(AI$11,_calc_기준450!$CN$2:$EF$2,0),"")</f>
        <v>13</v>
      </c>
      <c r="AJ12" s="25">
        <f>IFERROR(MATCH(AJ$11,_calc_기준450!$CN$2:$EF$2,0),"")</f>
        <v>29</v>
      </c>
      <c r="AK12" s="25">
        <f>IFERROR(MATCH(AK$11,_calc_기준450!$CN$2:$EF$2,0),"")</f>
        <v>43</v>
      </c>
      <c r="AL12" s="25">
        <f>IFERROR(MATCH(AL$11,_calc_기준450!$CN$2:$EF$2,0),"")</f>
        <v>5</v>
      </c>
      <c r="AM12" s="25">
        <f>IFERROR(MATCH(AM$11,_calc_기준450!$CN$2:$EF$2,0),"")</f>
        <v>28</v>
      </c>
      <c r="AN12" s="25">
        <f>IFERROR(MATCH(AN$11,_calc_기준450!$CN$2:$EF$2,0),"")</f>
        <v>36</v>
      </c>
      <c r="AO12" s="25">
        <f>IFERROR(MATCH(AO$11,_calc_기준450!$CN$2:$EF$2,0),"")</f>
        <v>9</v>
      </c>
      <c r="AP12" s="25">
        <f>IFERROR(MATCH(AP$11,_calc_기준450!$CN$2:$EF$2,0),"")</f>
        <v>42</v>
      </c>
      <c r="AQ12" s="25">
        <f>IFERROR(MATCH(AQ$11,_calc_기준450!$CN$2:$EF$2,0),"")</f>
        <v>31</v>
      </c>
      <c r="AR12" s="25">
        <f>IFERROR(MATCH(AR$11,_calc_기준450!$CN$2:$EF$2,0),"")</f>
        <v>44</v>
      </c>
      <c r="AS12" s="25">
        <f>IFERROR(MATCH(AS$11,_calc_기준450!$CN$2:$EF$2,0),"")</f>
        <v>10</v>
      </c>
      <c r="AT12" s="25">
        <f>IFERROR(MATCH(AT$11,_calc_기준450!$CN$2:$EF$2,0),"")</f>
        <v>24</v>
      </c>
      <c r="AU12" s="25">
        <f>IFERROR(MATCH(AU$11,_calc_기준450!$CN$2:$EF$2,0),"")</f>
        <v>25</v>
      </c>
      <c r="AV12" s="25">
        <f>IFERROR(MATCH(AV$11,_calc_기준450!$CN$2:$EF$2,0),"")</f>
        <v>32</v>
      </c>
      <c r="AW12" s="25">
        <f>IFERROR(MATCH(AW$11,_calc_기준450!$CN$2:$EF$2,0),"")</f>
        <v>4</v>
      </c>
      <c r="AX12" s="25">
        <f>IFERROR(MATCH(AX$11,_calc_기준450!$CN$2:$EF$2,0),"")</f>
        <v>8</v>
      </c>
      <c r="AY12" s="25">
        <f>IFERROR(MATCH(AY$11,_calc_기준450!$CN$2:$EF$2,0),"")</f>
        <v>15</v>
      </c>
      <c r="AZ12" s="25">
        <f>IFERROR(MATCH(AZ$11,_calc_기준450!$CN$2:$EF$2,0),"")</f>
        <v>41</v>
      </c>
      <c r="BA12" s="25">
        <f>IFERROR(MATCH(BA$11,_calc_기준450!$CN$2:$EF$2,0),"")</f>
        <v>20</v>
      </c>
      <c r="BB12" s="25">
        <f>IFERROR(MATCH(BB$11,_calc_기준450!$CN$2:$EF$2,0),"")</f>
        <v>27</v>
      </c>
      <c r="BC12" s="25">
        <f>IFERROR(MATCH(BC$11,_calc_기준450!$CN$2:$EF$2,0),"")</f>
        <v>1</v>
      </c>
      <c r="BD12" s="25">
        <f>IFERROR(MATCH(BD$11,_calc_기준450!$CN$2:$EF$2,0),"")</f>
        <v>2</v>
      </c>
    </row>
    <row r="13" spans="1:56" ht="16.5" customHeight="1">
      <c r="A13" s="57">
        <f>MAX(전체당첨내역!$A$2:$A$1500)</f>
        <v>1243</v>
      </c>
      <c r="B13" s="40">
        <f>IFERROR(INDEX(전체당첨내역!$B:$B,MATCH($A13,전체당첨내역!$A:$A,0)),"")</f>
        <v>9</v>
      </c>
      <c r="C13" s="40">
        <f>IFERROR(INDEX(전체당첨내역!$C:$C,MATCH($A13,전체당첨내역!$A:$A,0)),"")</f>
        <v>18</v>
      </c>
      <c r="D13" s="40">
        <f>IFERROR(INDEX(전체당첨내역!$D:$D,MATCH($A13,전체당첨내역!$A:$A,0)),"")</f>
        <v>24</v>
      </c>
      <c r="E13" s="40">
        <f>IFERROR(INDEX(전체당첨내역!$E:$E,MATCH($A13,전체당첨내역!$A:$A,0)),"")</f>
        <v>38</v>
      </c>
      <c r="F13" s="40">
        <f>IFERROR(INDEX(전체당첨내역!$F:$F,MATCH($A13,전체당첨내역!$A:$A,0)),"")</f>
        <v>43</v>
      </c>
      <c r="G13" s="40">
        <f>IFERROR(INDEX(전체당첨내역!$G:$G,MATCH($A13,전체당첨내역!$A:$A,0)),"")</f>
        <v>44</v>
      </c>
      <c r="H13" s="45">
        <f>IFERROR(INDEX(전체당첨내역!$H:$H,MATCH($A13,전체당첨내역!$A:$A,0)),"")</f>
        <v>35</v>
      </c>
      <c r="I13" s="42">
        <f>IFERROR((INDEX(_calc_기준450!$CN$3:$EF$3,1,$B13)&gt;0)*(INDEX(_calc_기준450!$CN$3:$EF$3,1,$B13)&lt;=15)+(INDEX(_calc_기준450!$CN$3:$EF$3,1,$C13)&gt;0)*(INDEX(_calc_기준450!$CN$3:$EF$3,1,$C13)&lt;=15)+(INDEX(_calc_기준450!$CN$3:$EF$3,1,$D13)&gt;0)*(INDEX(_calc_기준450!$CN$3:$EF$3,1,$D13)&lt;=15)+(INDEX(_calc_기준450!$CN$3:$EF$3,1,$E13)&gt;0)*(INDEX(_calc_기준450!$CN$3:$EF$3,1,$E13)&lt;=15)+(INDEX(_calc_기준450!$CN$3:$EF$3,1,$F13)&gt;0)*(INDEX(_calc_기준450!$CN$3:$EF$3,1,$F13)&lt;=15)+(INDEX(_calc_기준450!$CN$3:$EF$3,1,$G13)&gt;0)*(INDEX(_calc_기준450!$CN$3:$EF$3,1,$G13)&lt;=15),"")</f>
        <v>2</v>
      </c>
      <c r="J13" s="40">
        <f>IFERROR((INDEX(_calc_기준450!$CN$3:$EF$3,1,$B13)&gt;15)*(INDEX(_calc_기준450!$CN$3:$EF$3,1,$B13)&lt;=30)+(INDEX(_calc_기준450!$CN$3:$EF$3,1,$C13)&gt;15)*(INDEX(_calc_기준450!$CN$3:$EF$3,1,$C13)&lt;=30)+(INDEX(_calc_기준450!$CN$3:$EF$3,1,$D13)&gt;15)*(INDEX(_calc_기준450!$CN$3:$EF$3,1,$D13)&lt;=30)+(INDEX(_calc_기준450!$CN$3:$EF$3,1,$E13)&gt;15)*(INDEX(_calc_기준450!$CN$3:$EF$3,1,$E13)&lt;=30)+(INDEX(_calc_기준450!$CN$3:$EF$3,1,$F13)&gt;15)*(INDEX(_calc_기준450!$CN$3:$EF$3,1,$F13)&lt;=30)+(INDEX(_calc_기준450!$CN$3:$EF$3,1,$G13)&gt;15)*(INDEX(_calc_기준450!$CN$3:$EF$3,1,$G13)&lt;=30),"")</f>
        <v>1</v>
      </c>
      <c r="K13" s="43">
        <f>IFERROR((INDEX(_calc_기준450!$CN$3:$EF$3,1,$B13)&gt;30)+(INDEX(_calc_기준450!$CN$3:$EF$3,1,$C13)&gt;30)+(INDEX(_calc_기준450!$CN$3:$EF$3,1,$D13)&gt;30)+(INDEX(_calc_기준450!$CN$3:$EF$3,1,$E13)&gt;30)+(INDEX(_calc_기준450!$CN$3:$EF$3,1,$F13)&gt;30)+(INDEX(_calc_기준450!$CN$3:$EF$3,1,$G13)&gt;30),"")</f>
        <v>3</v>
      </c>
      <c r="L13" s="25">
        <f>IFERROR(MATCH(L$11,_calc_기준450!$CN$3:$EF$3,0),"")</f>
        <v>21</v>
      </c>
      <c r="M13" s="25">
        <f>IFERROR(MATCH(M$11,_calc_기준450!$CN$3:$EF$3,0),"")</f>
        <v>12</v>
      </c>
      <c r="N13" s="25">
        <f>IFERROR(MATCH(N$11,_calc_기준450!$CN$3:$EF$3,0),"")</f>
        <v>14</v>
      </c>
      <c r="O13" s="25">
        <f>IFERROR(MATCH(O$11,_calc_기준450!$CN$3:$EF$3,0),"")</f>
        <v>45</v>
      </c>
      <c r="P13" s="25">
        <f>IFERROR(MATCH(P$11,_calc_기준450!$CN$3:$EF$3,0),"")</f>
        <v>35</v>
      </c>
      <c r="Q13" s="25">
        <f>IFERROR(MATCH(Q$11,_calc_기준450!$CN$3:$EF$3,0),"")</f>
        <v>26</v>
      </c>
      <c r="R13" s="25">
        <f>IFERROR(MATCH(R$11,_calc_기준450!$CN$3:$EF$3,0),"")</f>
        <v>39</v>
      </c>
      <c r="S13" s="25">
        <f>IFERROR(MATCH(S$11,_calc_기준450!$CN$3:$EF$3,0),"")</f>
        <v>6</v>
      </c>
      <c r="T13" s="25">
        <f>IFERROR(MATCH(T$11,_calc_기준450!$CN$3:$EF$3,0),"")</f>
        <v>43</v>
      </c>
      <c r="U13" s="25">
        <f>IFERROR(MATCH(U$11,_calc_기준450!$CN$3:$EF$3,0),"")</f>
        <v>7</v>
      </c>
      <c r="V13" s="25">
        <f>IFERROR(MATCH(V$11,_calc_기준450!$CN$3:$EF$3,0),"")</f>
        <v>37</v>
      </c>
      <c r="W13" s="25">
        <f>IFERROR(MATCH(W$11,_calc_기준450!$CN$3:$EF$3,0),"")</f>
        <v>11</v>
      </c>
      <c r="X13" s="25">
        <f>IFERROR(MATCH(X$11,_calc_기준450!$CN$3:$EF$3,0),"")</f>
        <v>18</v>
      </c>
      <c r="Y13" s="25">
        <f>IFERROR(MATCH(Y$11,_calc_기준450!$CN$3:$EF$3,0),"")</f>
        <v>33</v>
      </c>
      <c r="Z13" s="25">
        <f>IFERROR(MATCH(Z$11,_calc_기준450!$CN$3:$EF$3,0),"")</f>
        <v>34</v>
      </c>
      <c r="AA13" s="25">
        <f>IFERROR(MATCH(AA$11,_calc_기준450!$CN$3:$EF$3,0),"")</f>
        <v>22</v>
      </c>
      <c r="AB13" s="25">
        <f>IFERROR(MATCH(AB$11,_calc_기준450!$CN$3:$EF$3,0),"")</f>
        <v>30</v>
      </c>
      <c r="AC13" s="25">
        <f>IFERROR(MATCH(AC$11,_calc_기준450!$CN$3:$EF$3,0),"")</f>
        <v>38</v>
      </c>
      <c r="AD13" s="25">
        <f>IFERROR(MATCH(AD$11,_calc_기준450!$CN$3:$EF$3,0),"")</f>
        <v>3</v>
      </c>
      <c r="AE13" s="25">
        <f>IFERROR(MATCH(AE$11,_calc_기준450!$CN$3:$EF$3,0),"")</f>
        <v>40</v>
      </c>
      <c r="AF13" s="25">
        <f>IFERROR(MATCH(AF$11,_calc_기준450!$CN$3:$EF$3,0),"")</f>
        <v>17</v>
      </c>
      <c r="AG13" s="25">
        <f>IFERROR(MATCH(AG$11,_calc_기준450!$CN$3:$EF$3,0),"")</f>
        <v>13</v>
      </c>
      <c r="AH13" s="25">
        <f>IFERROR(MATCH(AH$11,_calc_기준450!$CN$3:$EF$3,0),"")</f>
        <v>29</v>
      </c>
      <c r="AI13" s="25">
        <f>IFERROR(MATCH(AI$11,_calc_기준450!$CN$3:$EF$3,0),"")</f>
        <v>16</v>
      </c>
      <c r="AJ13" s="25">
        <f>IFERROR(MATCH(AJ$11,_calc_기준450!$CN$3:$EF$3,0),"")</f>
        <v>23</v>
      </c>
      <c r="AK13" s="25">
        <f>IFERROR(MATCH(AK$11,_calc_기준450!$CN$3:$EF$3,0),"")</f>
        <v>5</v>
      </c>
      <c r="AL13" s="25">
        <f>IFERROR(MATCH(AL$11,_calc_기준450!$CN$3:$EF$3,0),"")</f>
        <v>36</v>
      </c>
      <c r="AM13" s="25">
        <f>IFERROR(MATCH(AM$11,_calc_기준450!$CN$3:$EF$3,0),"")</f>
        <v>19</v>
      </c>
      <c r="AN13" s="25">
        <f>IFERROR(MATCH(AN$11,_calc_기준450!$CN$3:$EF$3,0),"")</f>
        <v>28</v>
      </c>
      <c r="AO13" s="25">
        <f>IFERROR(MATCH(AO$11,_calc_기준450!$CN$3:$EF$3,0),"")</f>
        <v>42</v>
      </c>
      <c r="AP13" s="25">
        <f>IFERROR(MATCH(AP$11,_calc_기준450!$CN$3:$EF$3,0),"")</f>
        <v>44</v>
      </c>
      <c r="AQ13" s="25">
        <f>IFERROR(MATCH(AQ$11,_calc_기준450!$CN$3:$EF$3,0),"")</f>
        <v>9</v>
      </c>
      <c r="AR13" s="25">
        <f>IFERROR(MATCH(AR$11,_calc_기준450!$CN$3:$EF$3,0),"")</f>
        <v>10</v>
      </c>
      <c r="AS13" s="25">
        <f>IFERROR(MATCH(AS$11,_calc_기준450!$CN$3:$EF$3,0),"")</f>
        <v>31</v>
      </c>
      <c r="AT13" s="25">
        <f>IFERROR(MATCH(AT$11,_calc_기준450!$CN$3:$EF$3,0),"")</f>
        <v>25</v>
      </c>
      <c r="AU13" s="25">
        <f>IFERROR(MATCH(AU$11,_calc_기준450!$CN$3:$EF$3,0),"")</f>
        <v>32</v>
      </c>
      <c r="AV13" s="25">
        <f>IFERROR(MATCH(AV$11,_calc_기준450!$CN$3:$EF$3,0),"")</f>
        <v>4</v>
      </c>
      <c r="AW13" s="25">
        <f>IFERROR(MATCH(AW$11,_calc_기준450!$CN$3:$EF$3,0),"")</f>
        <v>15</v>
      </c>
      <c r="AX13" s="25">
        <f>IFERROR(MATCH(AX$11,_calc_기준450!$CN$3:$EF$3,0),"")</f>
        <v>24</v>
      </c>
      <c r="AY13" s="25">
        <f>IFERROR(MATCH(AY$11,_calc_기준450!$CN$3:$EF$3,0),"")</f>
        <v>8</v>
      </c>
      <c r="AZ13" s="25">
        <f>IFERROR(MATCH(AZ$11,_calc_기준450!$CN$3:$EF$3,0),"")</f>
        <v>41</v>
      </c>
      <c r="BA13" s="25">
        <f>IFERROR(MATCH(BA$11,_calc_기준450!$CN$3:$EF$3,0),"")</f>
        <v>1</v>
      </c>
      <c r="BB13" s="25">
        <f>IFERROR(MATCH(BB$11,_calc_기준450!$CN$3:$EF$3,0),"")</f>
        <v>20</v>
      </c>
      <c r="BC13" s="25">
        <f>IFERROR(MATCH(BC$11,_calc_기준450!$CN$3:$EF$3,0),"")</f>
        <v>27</v>
      </c>
      <c r="BD13" s="25">
        <f>IFERROR(MATCH(BD$11,_calc_기준450!$CN$3:$EF$3,0),"")</f>
        <v>2</v>
      </c>
    </row>
    <row r="14" spans="1:56" ht="16.5" customHeight="1">
      <c r="A14" s="57">
        <f t="shared" ref="A14:A45" si="2">A13-1</f>
        <v>1242</v>
      </c>
      <c r="B14" s="40">
        <f>IFERROR(INDEX(전체당첨내역!$B:$B,MATCH($A14,전체당첨내역!$A:$A,0)),"")</f>
        <v>2</v>
      </c>
      <c r="C14" s="40">
        <f>IFERROR(INDEX(전체당첨내역!$C:$C,MATCH($A14,전체당첨내역!$A:$A,0)),"")</f>
        <v>4</v>
      </c>
      <c r="D14" s="40">
        <f>IFERROR(INDEX(전체당첨내역!$D:$D,MATCH($A14,전체당첨내역!$A:$A,0)),"")</f>
        <v>10</v>
      </c>
      <c r="E14" s="40">
        <f>IFERROR(INDEX(전체당첨내역!$E:$E,MATCH($A14,전체당첨내역!$A:$A,0)),"")</f>
        <v>16</v>
      </c>
      <c r="F14" s="40">
        <f>IFERROR(INDEX(전체당첨내역!$F:$F,MATCH($A14,전체당첨내역!$A:$A,0)),"")</f>
        <v>31</v>
      </c>
      <c r="G14" s="40">
        <f>IFERROR(INDEX(전체당첨내역!$G:$G,MATCH($A14,전체당첨내역!$A:$A,0)),"")</f>
        <v>41</v>
      </c>
      <c r="H14" s="45">
        <f>IFERROR(INDEX(전체당첨내역!$H:$H,MATCH($A14,전체당첨내역!$A:$A,0)),"")</f>
        <v>9</v>
      </c>
      <c r="I14" s="42">
        <f>IFERROR((INDEX(_calc_기준450!$CN$4:$EF$4,1,$B14)&gt;0)*(INDEX(_calc_기준450!$CN$4:$EF$4,1,$B14)&lt;=15)+(INDEX(_calc_기준450!$CN$4:$EF$4,1,$C14)&gt;0)*(INDEX(_calc_기준450!$CN$4:$EF$4,1,$C14)&lt;=15)+(INDEX(_calc_기준450!$CN$4:$EF$4,1,$D14)&gt;0)*(INDEX(_calc_기준450!$CN$4:$EF$4,1,$D14)&lt;=15)+(INDEX(_calc_기준450!$CN$4:$EF$4,1,$E14)&gt;0)*(INDEX(_calc_기준450!$CN$4:$EF$4,1,$E14)&lt;=15)+(INDEX(_calc_기준450!$CN$4:$EF$4,1,$F14)&gt;0)*(INDEX(_calc_기준450!$CN$4:$EF$4,1,$F14)&lt;=15)+(INDEX(_calc_기준450!$CN$4:$EF$4,1,$G14)&gt;0)*(INDEX(_calc_기준450!$CN$4:$EF$4,1,$G14)&lt;=15),"")</f>
        <v>0</v>
      </c>
      <c r="J14" s="40">
        <f>IFERROR((INDEX(_calc_기준450!$CN$4:$EF$4,1,$B14)&gt;15)*(INDEX(_calc_기준450!$CN$4:$EF$4,1,$B14)&lt;=30)+(INDEX(_calc_기준450!$CN$4:$EF$4,1,$C14)&gt;15)*(INDEX(_calc_기준450!$CN$4:$EF$4,1,$C14)&lt;=30)+(INDEX(_calc_기준450!$CN$4:$EF$4,1,$D14)&gt;15)*(INDEX(_calc_기준450!$CN$4:$EF$4,1,$D14)&lt;=30)+(INDEX(_calc_기준450!$CN$4:$EF$4,1,$E14)&gt;15)*(INDEX(_calc_기준450!$CN$4:$EF$4,1,$E14)&lt;=30)+(INDEX(_calc_기준450!$CN$4:$EF$4,1,$F14)&gt;15)*(INDEX(_calc_기준450!$CN$4:$EF$4,1,$F14)&lt;=30)+(INDEX(_calc_기준450!$CN$4:$EF$4,1,$G14)&gt;15)*(INDEX(_calc_기준450!$CN$4:$EF$4,1,$G14)&lt;=30),"")</f>
        <v>3</v>
      </c>
      <c r="K14" s="43">
        <f>IFERROR((INDEX(_calc_기준450!$CN$4:$EF$4,1,$B14)&gt;30)+(INDEX(_calc_기준450!$CN$4:$EF$4,1,$C14)&gt;30)+(INDEX(_calc_기준450!$CN$4:$EF$4,1,$D14)&gt;30)+(INDEX(_calc_기준450!$CN$4:$EF$4,1,$E14)&gt;30)+(INDEX(_calc_기준450!$CN$4:$EF$4,1,$F14)&gt;30)+(INDEX(_calc_기준450!$CN$4:$EF$4,1,$G14)&gt;30),"")</f>
        <v>3</v>
      </c>
      <c r="L14" s="25">
        <f>IFERROR(MATCH(L$11,_calc_기준450!$CN$4:$EF$4,0),"")</f>
        <v>12</v>
      </c>
      <c r="M14" s="25">
        <f>IFERROR(MATCH(M$11,_calc_기준450!$CN$4:$EF$4,0),"")</f>
        <v>21</v>
      </c>
      <c r="N14" s="25">
        <f>IFERROR(MATCH(N$11,_calc_기준450!$CN$4:$EF$4,0),"")</f>
        <v>45</v>
      </c>
      <c r="O14" s="25">
        <f>IFERROR(MATCH(O$11,_calc_기준450!$CN$4:$EF$4,0),"")</f>
        <v>14</v>
      </c>
      <c r="P14" s="25">
        <f>IFERROR(MATCH(P$11,_calc_기준450!$CN$4:$EF$4,0),"")</f>
        <v>35</v>
      </c>
      <c r="Q14" s="25">
        <f>IFERROR(MATCH(Q$11,_calc_기준450!$CN$4:$EF$4,0),"")</f>
        <v>26</v>
      </c>
      <c r="R14" s="25">
        <f>IFERROR(MATCH(R$11,_calc_기준450!$CN$4:$EF$4,0),"")</f>
        <v>6</v>
      </c>
      <c r="S14" s="25">
        <f>IFERROR(MATCH(S$11,_calc_기준450!$CN$4:$EF$4,0),"")</f>
        <v>43</v>
      </c>
      <c r="T14" s="25">
        <f>IFERROR(MATCH(T$11,_calc_기준450!$CN$4:$EF$4,0),"")</f>
        <v>11</v>
      </c>
      <c r="U14" s="25">
        <f>IFERROR(MATCH(U$11,_calc_기준450!$CN$4:$EF$4,0),"")</f>
        <v>7</v>
      </c>
      <c r="V14" s="25">
        <f>IFERROR(MATCH(V$11,_calc_기준450!$CN$4:$EF$4,0),"")</f>
        <v>18</v>
      </c>
      <c r="W14" s="25">
        <f>IFERROR(MATCH(W$11,_calc_기준450!$CN$4:$EF$4,0),"")</f>
        <v>33</v>
      </c>
      <c r="X14" s="25">
        <f>IFERROR(MATCH(X$11,_calc_기준450!$CN$4:$EF$4,0),"")</f>
        <v>37</v>
      </c>
      <c r="Y14" s="25">
        <f>IFERROR(MATCH(Y$11,_calc_기준450!$CN$4:$EF$4,0),"")</f>
        <v>29</v>
      </c>
      <c r="Z14" s="25">
        <f>IFERROR(MATCH(Z$11,_calc_기준450!$CN$4:$EF$4,0),"")</f>
        <v>30</v>
      </c>
      <c r="AA14" s="25">
        <f>IFERROR(MATCH(AA$11,_calc_기준450!$CN$4:$EF$4,0),"")</f>
        <v>34</v>
      </c>
      <c r="AB14" s="25">
        <f>IFERROR(MATCH(AB$11,_calc_기준450!$CN$4:$EF$4,0),"")</f>
        <v>38</v>
      </c>
      <c r="AC14" s="25">
        <f>IFERROR(MATCH(AC$11,_calc_기준450!$CN$4:$EF$4,0),"")</f>
        <v>3</v>
      </c>
      <c r="AD14" s="25">
        <f>IFERROR(MATCH(AD$11,_calc_기준450!$CN$4:$EF$4,0),"")</f>
        <v>17</v>
      </c>
      <c r="AE14" s="25">
        <f>IFERROR(MATCH(AE$11,_calc_기준450!$CN$4:$EF$4,0),"")</f>
        <v>22</v>
      </c>
      <c r="AF14" s="25">
        <f>IFERROR(MATCH(AF$11,_calc_기준450!$CN$4:$EF$4,0),"")</f>
        <v>39</v>
      </c>
      <c r="AG14" s="25">
        <f>IFERROR(MATCH(AG$11,_calc_기준450!$CN$4:$EF$4,0),"")</f>
        <v>13</v>
      </c>
      <c r="AH14" s="25">
        <f>IFERROR(MATCH(AH$11,_calc_기준450!$CN$4:$EF$4,0),"")</f>
        <v>16</v>
      </c>
      <c r="AI14" s="25">
        <f>IFERROR(MATCH(AI$11,_calc_기준450!$CN$4:$EF$4,0),"")</f>
        <v>5</v>
      </c>
      <c r="AJ14" s="25">
        <f>IFERROR(MATCH(AJ$11,_calc_기준450!$CN$4:$EF$4,0),"")</f>
        <v>40</v>
      </c>
      <c r="AK14" s="25">
        <f>IFERROR(MATCH(AK$11,_calc_기준450!$CN$4:$EF$4,0),"")</f>
        <v>19</v>
      </c>
      <c r="AL14" s="25">
        <f>IFERROR(MATCH(AL$11,_calc_기준450!$CN$4:$EF$4,0),"")</f>
        <v>4</v>
      </c>
      <c r="AM14" s="25">
        <f>IFERROR(MATCH(AM$11,_calc_기준450!$CN$4:$EF$4,0),"")</f>
        <v>28</v>
      </c>
      <c r="AN14" s="25">
        <f>IFERROR(MATCH(AN$11,_calc_기준450!$CN$4:$EF$4,0),"")</f>
        <v>36</v>
      </c>
      <c r="AO14" s="25">
        <f>IFERROR(MATCH(AO$11,_calc_기준450!$CN$4:$EF$4,0),"")</f>
        <v>41</v>
      </c>
      <c r="AP14" s="25">
        <f>IFERROR(MATCH(AP$11,_calc_기준450!$CN$4:$EF$4,0),"")</f>
        <v>42</v>
      </c>
      <c r="AQ14" s="25">
        <f>IFERROR(MATCH(AQ$11,_calc_기준450!$CN$4:$EF$4,0),"")</f>
        <v>44</v>
      </c>
      <c r="AR14" s="25">
        <f>IFERROR(MATCH(AR$11,_calc_기준450!$CN$4:$EF$4,0),"")</f>
        <v>9</v>
      </c>
      <c r="AS14" s="25">
        <f>IFERROR(MATCH(AS$11,_calc_기준450!$CN$4:$EF$4,0),"")</f>
        <v>23</v>
      </c>
      <c r="AT14" s="25">
        <f>IFERROR(MATCH(AT$11,_calc_기준450!$CN$4:$EF$4,0),"")</f>
        <v>31</v>
      </c>
      <c r="AU14" s="25">
        <f>IFERROR(MATCH(AU$11,_calc_기준450!$CN$4:$EF$4,0),"")</f>
        <v>25</v>
      </c>
      <c r="AV14" s="25">
        <f>IFERROR(MATCH(AV$11,_calc_기준450!$CN$4:$EF$4,0),"")</f>
        <v>10</v>
      </c>
      <c r="AW14" s="25">
        <f>IFERROR(MATCH(AW$11,_calc_기준450!$CN$4:$EF$4,0),"")</f>
        <v>32</v>
      </c>
      <c r="AX14" s="25">
        <f>IFERROR(MATCH(AX$11,_calc_기준450!$CN$4:$EF$4,0),"")</f>
        <v>24</v>
      </c>
      <c r="AY14" s="25">
        <f>IFERROR(MATCH(AY$11,_calc_기준450!$CN$4:$EF$4,0),"")</f>
        <v>15</v>
      </c>
      <c r="AZ14" s="25">
        <f>IFERROR(MATCH(AZ$11,_calc_기준450!$CN$4:$EF$4,0),"")</f>
        <v>2</v>
      </c>
      <c r="BA14" s="25">
        <f>IFERROR(MATCH(BA$11,_calc_기준450!$CN$4:$EF$4,0),"")</f>
        <v>8</v>
      </c>
      <c r="BB14" s="25">
        <f>IFERROR(MATCH(BB$11,_calc_기준450!$CN$4:$EF$4,0),"")</f>
        <v>1</v>
      </c>
      <c r="BC14" s="25">
        <f>IFERROR(MATCH(BC$11,_calc_기준450!$CN$4:$EF$4,0),"")</f>
        <v>20</v>
      </c>
      <c r="BD14" s="25">
        <f>IFERROR(MATCH(BD$11,_calc_기준450!$CN$4:$EF$4,0),"")</f>
        <v>27</v>
      </c>
    </row>
    <row r="15" spans="1:56" ht="16.5" customHeight="1">
      <c r="A15" s="57">
        <f t="shared" si="2"/>
        <v>1241</v>
      </c>
      <c r="B15" s="40">
        <f>IFERROR(INDEX(전체당첨내역!$B:$B,MATCH($A15,전체당첨내역!$A:$A,0)),"")</f>
        <v>7</v>
      </c>
      <c r="C15" s="40">
        <f>IFERROR(INDEX(전체당첨내역!$C:$C,MATCH($A15,전체당첨내역!$A:$A,0)),"")</f>
        <v>13</v>
      </c>
      <c r="D15" s="40">
        <f>IFERROR(INDEX(전체당첨내역!$D:$D,MATCH($A15,전체당첨내역!$A:$A,0)),"")</f>
        <v>16</v>
      </c>
      <c r="E15" s="40">
        <f>IFERROR(INDEX(전체당첨내역!$E:$E,MATCH($A15,전체당첨내역!$A:$A,0)),"")</f>
        <v>23</v>
      </c>
      <c r="F15" s="40">
        <f>IFERROR(INDEX(전체당첨내역!$F:$F,MATCH($A15,전체당첨내역!$A:$A,0)),"")</f>
        <v>24</v>
      </c>
      <c r="G15" s="40">
        <f>IFERROR(INDEX(전체당첨내역!$G:$G,MATCH($A15,전체당첨내역!$A:$A,0)),"")</f>
        <v>43</v>
      </c>
      <c r="H15" s="45">
        <f>IFERROR(INDEX(전체당첨내역!$H:$H,MATCH($A15,전체당첨내역!$A:$A,0)),"")</f>
        <v>9</v>
      </c>
      <c r="I15" s="42">
        <f>IFERROR((INDEX(_calc_기준450!$CN$5:$EF$5,1,$B15)&gt;0)*(INDEX(_calc_기준450!$CN$5:$EF$5,1,$B15)&lt;=15)+(INDEX(_calc_기준450!$CN$5:$EF$5,1,$C15)&gt;0)*(INDEX(_calc_기준450!$CN$5:$EF$5,1,$C15)&lt;=15)+(INDEX(_calc_기준450!$CN$5:$EF$5,1,$D15)&gt;0)*(INDEX(_calc_기준450!$CN$5:$EF$5,1,$D15)&lt;=15)+(INDEX(_calc_기준450!$CN$5:$EF$5,1,$E15)&gt;0)*(INDEX(_calc_기준450!$CN$5:$EF$5,1,$E15)&lt;=15)+(INDEX(_calc_기준450!$CN$5:$EF$5,1,$F15)&gt;0)*(INDEX(_calc_기준450!$CN$5:$EF$5,1,$F15)&lt;=15)+(INDEX(_calc_기준450!$CN$5:$EF$5,1,$G15)&gt;0)*(INDEX(_calc_기준450!$CN$5:$EF$5,1,$G15)&lt;=15),"")</f>
        <v>2</v>
      </c>
      <c r="J15" s="40">
        <f>IFERROR((INDEX(_calc_기준450!$CN$5:$EF$5,1,$B15)&gt;15)*(INDEX(_calc_기준450!$CN$5:$EF$5,1,$B15)&lt;=30)+(INDEX(_calc_기준450!$CN$5:$EF$5,1,$C15)&gt;15)*(INDEX(_calc_기준450!$CN$5:$EF$5,1,$C15)&lt;=30)+(INDEX(_calc_기준450!$CN$5:$EF$5,1,$D15)&gt;15)*(INDEX(_calc_기준450!$CN$5:$EF$5,1,$D15)&lt;=30)+(INDEX(_calc_기준450!$CN$5:$EF$5,1,$E15)&gt;15)*(INDEX(_calc_기준450!$CN$5:$EF$5,1,$E15)&lt;=30)+(INDEX(_calc_기준450!$CN$5:$EF$5,1,$F15)&gt;15)*(INDEX(_calc_기준450!$CN$5:$EF$5,1,$F15)&lt;=30)+(INDEX(_calc_기준450!$CN$5:$EF$5,1,$G15)&gt;15)*(INDEX(_calc_기준450!$CN$5:$EF$5,1,$G15)&lt;=30),"")</f>
        <v>3</v>
      </c>
      <c r="K15" s="43">
        <f>IFERROR((INDEX(_calc_기준450!$CN$5:$EF$5,1,$B15)&gt;30)+(INDEX(_calc_기준450!$CN$5:$EF$5,1,$C15)&gt;30)+(INDEX(_calc_기준450!$CN$5:$EF$5,1,$D15)&gt;30)+(INDEX(_calc_기준450!$CN$5:$EF$5,1,$E15)&gt;30)+(INDEX(_calc_기준450!$CN$5:$EF$5,1,$F15)&gt;30)+(INDEX(_calc_기준450!$CN$5:$EF$5,1,$G15)&gt;30),"")</f>
        <v>1</v>
      </c>
      <c r="L15" s="25">
        <f>IFERROR(MATCH(L$11,_calc_기준450!$CN$5:$EF$5,0),"")</f>
        <v>21</v>
      </c>
      <c r="M15" s="25">
        <f>IFERROR(MATCH(M$11,_calc_기준450!$CN$5:$EF$5,0),"")</f>
        <v>45</v>
      </c>
      <c r="N15" s="25">
        <f>IFERROR(MATCH(N$11,_calc_기준450!$CN$5:$EF$5,0),"")</f>
        <v>12</v>
      </c>
      <c r="O15" s="25">
        <f>IFERROR(MATCH(O$11,_calc_기준450!$CN$5:$EF$5,0),"")</f>
        <v>14</v>
      </c>
      <c r="P15" s="25">
        <f>IFERROR(MATCH(P$11,_calc_기준450!$CN$5:$EF$5,0),"")</f>
        <v>35</v>
      </c>
      <c r="Q15" s="25">
        <f>IFERROR(MATCH(Q$11,_calc_기준450!$CN$5:$EF$5,0),"")</f>
        <v>7</v>
      </c>
      <c r="R15" s="25">
        <f>IFERROR(MATCH(R$11,_calc_기준450!$CN$5:$EF$5,0),"")</f>
        <v>26</v>
      </c>
      <c r="S15" s="25">
        <f>IFERROR(MATCH(S$11,_calc_기준450!$CN$5:$EF$5,0),"")</f>
        <v>6</v>
      </c>
      <c r="T15" s="25">
        <f>IFERROR(MATCH(T$11,_calc_기준450!$CN$5:$EF$5,0),"")</f>
        <v>33</v>
      </c>
      <c r="U15" s="25">
        <f>IFERROR(MATCH(U$11,_calc_기준450!$CN$5:$EF$5,0),"")</f>
        <v>18</v>
      </c>
      <c r="V15" s="25">
        <f>IFERROR(MATCH(V$11,_calc_기준450!$CN$5:$EF$5,0),"")</f>
        <v>37</v>
      </c>
      <c r="W15" s="25">
        <f>IFERROR(MATCH(W$11,_calc_기준450!$CN$5:$EF$5,0),"")</f>
        <v>43</v>
      </c>
      <c r="X15" s="25">
        <f>IFERROR(MATCH(X$11,_calc_기준450!$CN$5:$EF$5,0),"")</f>
        <v>29</v>
      </c>
      <c r="Y15" s="25">
        <f>IFERROR(MATCH(Y$11,_calc_기준450!$CN$5:$EF$5,0),"")</f>
        <v>34</v>
      </c>
      <c r="Z15" s="25">
        <f>IFERROR(MATCH(Z$11,_calc_기준450!$CN$5:$EF$5,0),"")</f>
        <v>22</v>
      </c>
      <c r="AA15" s="25">
        <f>IFERROR(MATCH(AA$11,_calc_기준450!$CN$5:$EF$5,0),"")</f>
        <v>3</v>
      </c>
      <c r="AB15" s="25">
        <f>IFERROR(MATCH(AB$11,_calc_기준450!$CN$5:$EF$5,0),"")</f>
        <v>38</v>
      </c>
      <c r="AC15" s="25">
        <f>IFERROR(MATCH(AC$11,_calc_기준450!$CN$5:$EF$5,0),"")</f>
        <v>17</v>
      </c>
      <c r="AD15" s="25">
        <f>IFERROR(MATCH(AD$11,_calc_기준450!$CN$5:$EF$5,0),"")</f>
        <v>30</v>
      </c>
      <c r="AE15" s="25">
        <f>IFERROR(MATCH(AE$11,_calc_기준450!$CN$5:$EF$5,0),"")</f>
        <v>13</v>
      </c>
      <c r="AF15" s="25">
        <f>IFERROR(MATCH(AF$11,_calc_기준450!$CN$5:$EF$5,0),"")</f>
        <v>16</v>
      </c>
      <c r="AG15" s="25">
        <f>IFERROR(MATCH(AG$11,_calc_기준450!$CN$5:$EF$5,0),"")</f>
        <v>39</v>
      </c>
      <c r="AH15" s="25">
        <f>IFERROR(MATCH(AH$11,_calc_기준450!$CN$5:$EF$5,0),"")</f>
        <v>23</v>
      </c>
      <c r="AI15" s="25">
        <f>IFERROR(MATCH(AI$11,_calc_기준450!$CN$5:$EF$5,0),"")</f>
        <v>40</v>
      </c>
      <c r="AJ15" s="25">
        <f>IFERROR(MATCH(AJ$11,_calc_기준450!$CN$5:$EF$5,0),"")</f>
        <v>11</v>
      </c>
      <c r="AK15" s="25">
        <f>IFERROR(MATCH(AK$11,_calc_기준450!$CN$5:$EF$5,0),"")</f>
        <v>19</v>
      </c>
      <c r="AL15" s="25">
        <f>IFERROR(MATCH(AL$11,_calc_기준450!$CN$5:$EF$5,0),"")</f>
        <v>42</v>
      </c>
      <c r="AM15" s="25">
        <f>IFERROR(MATCH(AM$11,_calc_기준450!$CN$5:$EF$5,0),"")</f>
        <v>5</v>
      </c>
      <c r="AN15" s="25">
        <f>IFERROR(MATCH(AN$11,_calc_기준450!$CN$5:$EF$5,0),"")</f>
        <v>36</v>
      </c>
      <c r="AO15" s="25">
        <f>IFERROR(MATCH(AO$11,_calc_기준450!$CN$5:$EF$5,0),"")</f>
        <v>44</v>
      </c>
      <c r="AP15" s="25">
        <f>IFERROR(MATCH(AP$11,_calc_기준450!$CN$5:$EF$5,0),"")</f>
        <v>9</v>
      </c>
      <c r="AQ15" s="25">
        <f>IFERROR(MATCH(AQ$11,_calc_기준450!$CN$5:$EF$5,0),"")</f>
        <v>28</v>
      </c>
      <c r="AR15" s="25">
        <f>IFERROR(MATCH(AR$11,_calc_기준450!$CN$5:$EF$5,0),"")</f>
        <v>10</v>
      </c>
      <c r="AS15" s="25">
        <f>IFERROR(MATCH(AS$11,_calc_기준450!$CN$5:$EF$5,0),"")</f>
        <v>25</v>
      </c>
      <c r="AT15" s="25">
        <f>IFERROR(MATCH(AT$11,_calc_기준450!$CN$5:$EF$5,0),"")</f>
        <v>31</v>
      </c>
      <c r="AU15" s="25">
        <f>IFERROR(MATCH(AU$11,_calc_기준450!$CN$5:$EF$5,0),"")</f>
        <v>32</v>
      </c>
      <c r="AV15" s="25">
        <f>IFERROR(MATCH(AV$11,_calc_기준450!$CN$5:$EF$5,0),"")</f>
        <v>2</v>
      </c>
      <c r="AW15" s="25">
        <f>IFERROR(MATCH(AW$11,_calc_기준450!$CN$5:$EF$5,0),"")</f>
        <v>24</v>
      </c>
      <c r="AX15" s="25">
        <f>IFERROR(MATCH(AX$11,_calc_기준450!$CN$5:$EF$5,0),"")</f>
        <v>4</v>
      </c>
      <c r="AY15" s="25">
        <f>IFERROR(MATCH(AY$11,_calc_기준450!$CN$5:$EF$5,0),"")</f>
        <v>8</v>
      </c>
      <c r="AZ15" s="25">
        <f>IFERROR(MATCH(AZ$11,_calc_기준450!$CN$5:$EF$5,0),"")</f>
        <v>15</v>
      </c>
      <c r="BA15" s="25">
        <f>IFERROR(MATCH(BA$11,_calc_기준450!$CN$5:$EF$5,0),"")</f>
        <v>41</v>
      </c>
      <c r="BB15" s="25">
        <f>IFERROR(MATCH(BB$11,_calc_기준450!$CN$5:$EF$5,0),"")</f>
        <v>1</v>
      </c>
      <c r="BC15" s="25">
        <f>IFERROR(MATCH(BC$11,_calc_기준450!$CN$5:$EF$5,0),"")</f>
        <v>27</v>
      </c>
      <c r="BD15" s="25">
        <f>IFERROR(MATCH(BD$11,_calc_기준450!$CN$5:$EF$5,0),"")</f>
        <v>20</v>
      </c>
    </row>
    <row r="16" spans="1:56" ht="16.5" customHeight="1">
      <c r="A16" s="57">
        <f t="shared" si="2"/>
        <v>1240</v>
      </c>
      <c r="B16" s="40">
        <f>IFERROR(INDEX(전체당첨내역!$B:$B,MATCH($A16,전체당첨내역!$A:$A,0)),"")</f>
        <v>11</v>
      </c>
      <c r="C16" s="40">
        <f>IFERROR(INDEX(전체당첨내역!$C:$C,MATCH($A16,전체당첨내역!$A:$A,0)),"")</f>
        <v>13</v>
      </c>
      <c r="D16" s="40">
        <f>IFERROR(INDEX(전체당첨내역!$D:$D,MATCH($A16,전체당첨내역!$A:$A,0)),"")</f>
        <v>19</v>
      </c>
      <c r="E16" s="40">
        <f>IFERROR(INDEX(전체당첨내역!$E:$E,MATCH($A16,전체당첨내역!$A:$A,0)),"")</f>
        <v>20</v>
      </c>
      <c r="F16" s="40">
        <f>IFERROR(INDEX(전체당첨내역!$F:$F,MATCH($A16,전체당첨내역!$A:$A,0)),"")</f>
        <v>31</v>
      </c>
      <c r="G16" s="40">
        <f>IFERROR(INDEX(전체당첨내역!$G:$G,MATCH($A16,전체당첨내역!$A:$A,0)),"")</f>
        <v>44</v>
      </c>
      <c r="H16" s="45">
        <f>IFERROR(INDEX(전체당첨내역!$H:$H,MATCH($A16,전체당첨내역!$A:$A,0)),"")</f>
        <v>27</v>
      </c>
      <c r="I16" s="42">
        <f>IFERROR((INDEX(_calc_기준450!$CN$6:$EF$6,1,$B16)&gt;0)*(INDEX(_calc_기준450!$CN$6:$EF$6,1,$B16)&lt;=15)+(INDEX(_calc_기준450!$CN$6:$EF$6,1,$C16)&gt;0)*(INDEX(_calc_기준450!$CN$6:$EF$6,1,$C16)&lt;=15)+(INDEX(_calc_기준450!$CN$6:$EF$6,1,$D16)&gt;0)*(INDEX(_calc_기준450!$CN$6:$EF$6,1,$D16)&lt;=15)+(INDEX(_calc_기준450!$CN$6:$EF$6,1,$E16)&gt;0)*(INDEX(_calc_기준450!$CN$6:$EF$6,1,$E16)&lt;=15)+(INDEX(_calc_기준450!$CN$6:$EF$6,1,$F16)&gt;0)*(INDEX(_calc_기준450!$CN$6:$EF$6,1,$F16)&lt;=15)+(INDEX(_calc_기준450!$CN$6:$EF$6,1,$G16)&gt;0)*(INDEX(_calc_기준450!$CN$6:$EF$6,1,$G16)&lt;=15),"")</f>
        <v>2</v>
      </c>
      <c r="J16" s="40">
        <f>IFERROR((INDEX(_calc_기준450!$CN$6:$EF$6,1,$B16)&gt;15)*(INDEX(_calc_기준450!$CN$6:$EF$6,1,$B16)&lt;=30)+(INDEX(_calc_기준450!$CN$6:$EF$6,1,$C16)&gt;15)*(INDEX(_calc_기준450!$CN$6:$EF$6,1,$C16)&lt;=30)+(INDEX(_calc_기준450!$CN$6:$EF$6,1,$D16)&gt;15)*(INDEX(_calc_기준450!$CN$6:$EF$6,1,$D16)&lt;=30)+(INDEX(_calc_기준450!$CN$6:$EF$6,1,$E16)&gt;15)*(INDEX(_calc_기준450!$CN$6:$EF$6,1,$E16)&lt;=30)+(INDEX(_calc_기준450!$CN$6:$EF$6,1,$F16)&gt;15)*(INDEX(_calc_기준450!$CN$6:$EF$6,1,$F16)&lt;=30)+(INDEX(_calc_기준450!$CN$6:$EF$6,1,$G16)&gt;15)*(INDEX(_calc_기준450!$CN$6:$EF$6,1,$G16)&lt;=30),"")</f>
        <v>2</v>
      </c>
      <c r="K16" s="43">
        <f>IFERROR((INDEX(_calc_기준450!$CN$6:$EF$6,1,$B16)&gt;30)+(INDEX(_calc_기준450!$CN$6:$EF$6,1,$C16)&gt;30)+(INDEX(_calc_기준450!$CN$6:$EF$6,1,$D16)&gt;30)+(INDEX(_calc_기준450!$CN$6:$EF$6,1,$E16)&gt;30)+(INDEX(_calc_기준450!$CN$6:$EF$6,1,$F16)&gt;30)+(INDEX(_calc_기준450!$CN$6:$EF$6,1,$G16)&gt;30),"")</f>
        <v>2</v>
      </c>
      <c r="L16" s="25">
        <f>IFERROR(MATCH(L$11,_calc_기준450!$CN$6:$EF$6,0),"")</f>
        <v>21</v>
      </c>
      <c r="M16" s="25">
        <f>IFERROR(MATCH(M$11,_calc_기준450!$CN$6:$EF$6,0),"")</f>
        <v>12</v>
      </c>
      <c r="N16" s="25">
        <f>IFERROR(MATCH(N$11,_calc_기준450!$CN$6:$EF$6,0),"")</f>
        <v>14</v>
      </c>
      <c r="O16" s="25">
        <f>IFERROR(MATCH(O$11,_calc_기준450!$CN$6:$EF$6,0),"")</f>
        <v>35</v>
      </c>
      <c r="P16" s="25">
        <f>IFERROR(MATCH(P$11,_calc_기준450!$CN$6:$EF$6,0),"")</f>
        <v>6</v>
      </c>
      <c r="Q16" s="25">
        <f>IFERROR(MATCH(Q$11,_calc_기준450!$CN$6:$EF$6,0),"")</f>
        <v>45</v>
      </c>
      <c r="R16" s="25">
        <f>IFERROR(MATCH(R$11,_calc_기준450!$CN$6:$EF$6,0),"")</f>
        <v>26</v>
      </c>
      <c r="S16" s="25">
        <f>IFERROR(MATCH(S$11,_calc_기준450!$CN$6:$EF$6,0),"")</f>
        <v>37</v>
      </c>
      <c r="T16" s="25">
        <f>IFERROR(MATCH(T$11,_calc_기준450!$CN$6:$EF$6,0),"")</f>
        <v>11</v>
      </c>
      <c r="U16" s="25">
        <f>IFERROR(MATCH(U$11,_calc_기준450!$CN$6:$EF$6,0),"")</f>
        <v>29</v>
      </c>
      <c r="V16" s="25">
        <f>IFERROR(MATCH(V$11,_calc_기준450!$CN$6:$EF$6,0),"")</f>
        <v>33</v>
      </c>
      <c r="W16" s="25">
        <f>IFERROR(MATCH(W$11,_calc_기준450!$CN$6:$EF$6,0),"")</f>
        <v>34</v>
      </c>
      <c r="X16" s="25">
        <f>IFERROR(MATCH(X$11,_calc_기준450!$CN$6:$EF$6,0),"")</f>
        <v>44</v>
      </c>
      <c r="Y16" s="25">
        <f>IFERROR(MATCH(Y$11,_calc_기준450!$CN$6:$EF$6,0),"")</f>
        <v>18</v>
      </c>
      <c r="Z16" s="25">
        <f>IFERROR(MATCH(Z$11,_calc_기준450!$CN$6:$EF$6,0),"")</f>
        <v>30</v>
      </c>
      <c r="AA16" s="25">
        <f>IFERROR(MATCH(AA$11,_calc_기준450!$CN$6:$EF$6,0),"")</f>
        <v>43</v>
      </c>
      <c r="AB16" s="25">
        <f>IFERROR(MATCH(AB$11,_calc_기준450!$CN$6:$EF$6,0),"")</f>
        <v>7</v>
      </c>
      <c r="AC16" s="25">
        <f>IFERROR(MATCH(AC$11,_calc_기준450!$CN$6:$EF$6,0),"")</f>
        <v>17</v>
      </c>
      <c r="AD16" s="25">
        <f>IFERROR(MATCH(AD$11,_calc_기준450!$CN$6:$EF$6,0),"")</f>
        <v>22</v>
      </c>
      <c r="AE16" s="25">
        <f>IFERROR(MATCH(AE$11,_calc_기준450!$CN$6:$EF$6,0),"")</f>
        <v>3</v>
      </c>
      <c r="AF16" s="25">
        <f>IFERROR(MATCH(AF$11,_calc_기준450!$CN$6:$EF$6,0),"")</f>
        <v>13</v>
      </c>
      <c r="AG16" s="25">
        <f>IFERROR(MATCH(AG$11,_calc_기준450!$CN$6:$EF$6,0),"")</f>
        <v>38</v>
      </c>
      <c r="AH16" s="25">
        <f>IFERROR(MATCH(AH$11,_calc_기준450!$CN$6:$EF$6,0),"")</f>
        <v>39</v>
      </c>
      <c r="AI16" s="25">
        <f>IFERROR(MATCH(AI$11,_calc_기준450!$CN$6:$EF$6,0),"")</f>
        <v>16</v>
      </c>
      <c r="AJ16" s="25">
        <f>IFERROR(MATCH(AJ$11,_calc_기준450!$CN$6:$EF$6,0),"")</f>
        <v>40</v>
      </c>
      <c r="AK16" s="25">
        <f>IFERROR(MATCH(AK$11,_calc_기준450!$CN$6:$EF$6,0),"")</f>
        <v>42</v>
      </c>
      <c r="AL16" s="25">
        <f>IFERROR(MATCH(AL$11,_calc_기준450!$CN$6:$EF$6,0),"")</f>
        <v>19</v>
      </c>
      <c r="AM16" s="25">
        <f>IFERROR(MATCH(AM$11,_calc_기준450!$CN$6:$EF$6,0),"")</f>
        <v>5</v>
      </c>
      <c r="AN16" s="25">
        <f>IFERROR(MATCH(AN$11,_calc_기준450!$CN$6:$EF$6,0),"")</f>
        <v>23</v>
      </c>
      <c r="AO16" s="25">
        <f>IFERROR(MATCH(AO$11,_calc_기준450!$CN$6:$EF$6,0),"")</f>
        <v>36</v>
      </c>
      <c r="AP16" s="25">
        <f>IFERROR(MATCH(AP$11,_calc_기준450!$CN$6:$EF$6,0),"")</f>
        <v>25</v>
      </c>
      <c r="AQ16" s="25">
        <f>IFERROR(MATCH(AQ$11,_calc_기준450!$CN$6:$EF$6,0),"")</f>
        <v>10</v>
      </c>
      <c r="AR16" s="25">
        <f>IFERROR(MATCH(AR$11,_calc_기준450!$CN$6:$EF$6,0),"")</f>
        <v>28</v>
      </c>
      <c r="AS16" s="25">
        <f>IFERROR(MATCH(AS$11,_calc_기준450!$CN$6:$EF$6,0),"")</f>
        <v>31</v>
      </c>
      <c r="AT16" s="25">
        <f>IFERROR(MATCH(AT$11,_calc_기준450!$CN$6:$EF$6,0),"")</f>
        <v>32</v>
      </c>
      <c r="AU16" s="25">
        <f>IFERROR(MATCH(AU$11,_calc_기준450!$CN$6:$EF$6,0),"")</f>
        <v>2</v>
      </c>
      <c r="AV16" s="25">
        <f>IFERROR(MATCH(AV$11,_calc_기준450!$CN$6:$EF$6,0),"")</f>
        <v>8</v>
      </c>
      <c r="AW16" s="25">
        <f>IFERROR(MATCH(AW$11,_calc_기준450!$CN$6:$EF$6,0),"")</f>
        <v>4</v>
      </c>
      <c r="AX16" s="25">
        <f>IFERROR(MATCH(AX$11,_calc_기준450!$CN$6:$EF$6,0),"")</f>
        <v>24</v>
      </c>
      <c r="AY16" s="25">
        <f>IFERROR(MATCH(AY$11,_calc_기준450!$CN$6:$EF$6,0),"")</f>
        <v>15</v>
      </c>
      <c r="AZ16" s="25">
        <f>IFERROR(MATCH(AZ$11,_calc_기준450!$CN$6:$EF$6,0),"")</f>
        <v>9</v>
      </c>
      <c r="BA16" s="25">
        <f>IFERROR(MATCH(BA$11,_calc_기준450!$CN$6:$EF$6,0),"")</f>
        <v>41</v>
      </c>
      <c r="BB16" s="25">
        <f>IFERROR(MATCH(BB$11,_calc_기준450!$CN$6:$EF$6,0),"")</f>
        <v>27</v>
      </c>
      <c r="BC16" s="25">
        <f>IFERROR(MATCH(BC$11,_calc_기준450!$CN$6:$EF$6,0),"")</f>
        <v>20</v>
      </c>
      <c r="BD16" s="25">
        <f>IFERROR(MATCH(BD$11,_calc_기준450!$CN$6:$EF$6,0),"")</f>
        <v>1</v>
      </c>
    </row>
    <row r="17" spans="1:56" ht="16.5" customHeight="1">
      <c r="A17" s="57">
        <f t="shared" si="2"/>
        <v>1239</v>
      </c>
      <c r="B17" s="40">
        <f>IFERROR(INDEX(전체당첨내역!$B:$B,MATCH($A17,전체당첨내역!$A:$A,0)),"")</f>
        <v>11</v>
      </c>
      <c r="C17" s="40">
        <f>IFERROR(INDEX(전체당첨내역!$C:$C,MATCH($A17,전체당첨내역!$A:$A,0)),"")</f>
        <v>13</v>
      </c>
      <c r="D17" s="40">
        <f>IFERROR(INDEX(전체당첨내역!$D:$D,MATCH($A17,전체당첨내역!$A:$A,0)),"")</f>
        <v>22</v>
      </c>
      <c r="E17" s="40">
        <f>IFERROR(INDEX(전체당첨내역!$E:$E,MATCH($A17,전체당첨내역!$A:$A,0)),"")</f>
        <v>32</v>
      </c>
      <c r="F17" s="40">
        <f>IFERROR(INDEX(전체당첨내역!$F:$F,MATCH($A17,전체당첨내역!$A:$A,0)),"")</f>
        <v>33</v>
      </c>
      <c r="G17" s="40">
        <f>IFERROR(INDEX(전체당첨내역!$G:$G,MATCH($A17,전체당첨내역!$A:$A,0)),"")</f>
        <v>36</v>
      </c>
      <c r="H17" s="45">
        <f>IFERROR(INDEX(전체당첨내역!$H:$H,MATCH($A17,전체당첨내역!$A:$A,0)),"")</f>
        <v>8</v>
      </c>
      <c r="I17" s="42">
        <f>IFERROR((INDEX(_calc_기준450!$CN$7:$EF$7,1,$B17)&gt;0)*(INDEX(_calc_기준450!$CN$7:$EF$7,1,$B17)&lt;=15)+(INDEX(_calc_기준450!$CN$7:$EF$7,1,$C17)&gt;0)*(INDEX(_calc_기준450!$CN$7:$EF$7,1,$C17)&lt;=15)+(INDEX(_calc_기준450!$CN$7:$EF$7,1,$D17)&gt;0)*(INDEX(_calc_기준450!$CN$7:$EF$7,1,$D17)&lt;=15)+(INDEX(_calc_기준450!$CN$7:$EF$7,1,$E17)&gt;0)*(INDEX(_calc_기준450!$CN$7:$EF$7,1,$E17)&lt;=15)+(INDEX(_calc_기준450!$CN$7:$EF$7,1,$F17)&gt;0)*(INDEX(_calc_기준450!$CN$7:$EF$7,1,$F17)&lt;=15)+(INDEX(_calc_기준450!$CN$7:$EF$7,1,$G17)&gt;0)*(INDEX(_calc_기준450!$CN$7:$EF$7,1,$G17)&lt;=15),"")</f>
        <v>4</v>
      </c>
      <c r="J17" s="40">
        <f>IFERROR((INDEX(_calc_기준450!$CN$7:$EF$7,1,$B17)&gt;15)*(INDEX(_calc_기준450!$CN$7:$EF$7,1,$B17)&lt;=30)+(INDEX(_calc_기준450!$CN$7:$EF$7,1,$C17)&gt;15)*(INDEX(_calc_기준450!$CN$7:$EF$7,1,$C17)&lt;=30)+(INDEX(_calc_기준450!$CN$7:$EF$7,1,$D17)&gt;15)*(INDEX(_calc_기준450!$CN$7:$EF$7,1,$D17)&lt;=30)+(INDEX(_calc_기준450!$CN$7:$EF$7,1,$E17)&gt;15)*(INDEX(_calc_기준450!$CN$7:$EF$7,1,$E17)&lt;=30)+(INDEX(_calc_기준450!$CN$7:$EF$7,1,$F17)&gt;15)*(INDEX(_calc_기준450!$CN$7:$EF$7,1,$F17)&lt;=30)+(INDEX(_calc_기준450!$CN$7:$EF$7,1,$G17)&gt;15)*(INDEX(_calc_기준450!$CN$7:$EF$7,1,$G17)&lt;=30),"")</f>
        <v>2</v>
      </c>
      <c r="K17" s="43">
        <f>IFERROR((INDEX(_calc_기준450!$CN$7:$EF$7,1,$B17)&gt;30)+(INDEX(_calc_기준450!$CN$7:$EF$7,1,$C17)&gt;30)+(INDEX(_calc_기준450!$CN$7:$EF$7,1,$D17)&gt;30)+(INDEX(_calc_기준450!$CN$7:$EF$7,1,$E17)&gt;30)+(INDEX(_calc_기준450!$CN$7:$EF$7,1,$F17)&gt;30)+(INDEX(_calc_기준450!$CN$7:$EF$7,1,$G17)&gt;30),"")</f>
        <v>0</v>
      </c>
      <c r="L17" s="25">
        <f>IFERROR(MATCH(L$11,_calc_기준450!$CN$7:$EF$7,0),"")</f>
        <v>21</v>
      </c>
      <c r="M17" s="25">
        <f>IFERROR(MATCH(M$11,_calc_기준450!$CN$7:$EF$7,0),"")</f>
        <v>12</v>
      </c>
      <c r="N17" s="25">
        <f>IFERROR(MATCH(N$11,_calc_기준450!$CN$7:$EF$7,0),"")</f>
        <v>14</v>
      </c>
      <c r="O17" s="25">
        <f>IFERROR(MATCH(O$11,_calc_기준450!$CN$7:$EF$7,0),"")</f>
        <v>33</v>
      </c>
      <c r="P17" s="25">
        <f>IFERROR(MATCH(P$11,_calc_기준450!$CN$7:$EF$7,0),"")</f>
        <v>6</v>
      </c>
      <c r="Q17" s="25">
        <f>IFERROR(MATCH(Q$11,_calc_기준450!$CN$7:$EF$7,0),"")</f>
        <v>45</v>
      </c>
      <c r="R17" s="25">
        <f>IFERROR(MATCH(R$11,_calc_기준450!$CN$7:$EF$7,0),"")</f>
        <v>22</v>
      </c>
      <c r="S17" s="25">
        <f>IFERROR(MATCH(S$11,_calc_기준450!$CN$7:$EF$7,0),"")</f>
        <v>26</v>
      </c>
      <c r="T17" s="25">
        <f>IFERROR(MATCH(T$11,_calc_기준450!$CN$7:$EF$7,0),"")</f>
        <v>34</v>
      </c>
      <c r="U17" s="25">
        <f>IFERROR(MATCH(U$11,_calc_기준450!$CN$7:$EF$7,0),"")</f>
        <v>7</v>
      </c>
      <c r="V17" s="25">
        <f>IFERROR(MATCH(V$11,_calc_기준450!$CN$7:$EF$7,0),"")</f>
        <v>11</v>
      </c>
      <c r="W17" s="25">
        <f>IFERROR(MATCH(W$11,_calc_기준450!$CN$7:$EF$7,0),"")</f>
        <v>13</v>
      </c>
      <c r="X17" s="25">
        <f>IFERROR(MATCH(X$11,_calc_기준450!$CN$7:$EF$7,0),"")</f>
        <v>18</v>
      </c>
      <c r="Y17" s="25">
        <f>IFERROR(MATCH(Y$11,_calc_기준450!$CN$7:$EF$7,0),"")</f>
        <v>43</v>
      </c>
      <c r="Z17" s="25">
        <f>IFERROR(MATCH(Z$11,_calc_기준450!$CN$7:$EF$7,0),"")</f>
        <v>44</v>
      </c>
      <c r="AA17" s="25">
        <f>IFERROR(MATCH(AA$11,_calc_기준450!$CN$7:$EF$7,0),"")</f>
        <v>30</v>
      </c>
      <c r="AB17" s="25">
        <f>IFERROR(MATCH(AB$11,_calc_기준450!$CN$7:$EF$7,0),"")</f>
        <v>3</v>
      </c>
      <c r="AC17" s="25">
        <f>IFERROR(MATCH(AC$11,_calc_기준450!$CN$7:$EF$7,0),"")</f>
        <v>17</v>
      </c>
      <c r="AD17" s="25">
        <f>IFERROR(MATCH(AD$11,_calc_기준450!$CN$7:$EF$7,0),"")</f>
        <v>35</v>
      </c>
      <c r="AE17" s="25">
        <f>IFERROR(MATCH(AE$11,_calc_기준450!$CN$7:$EF$7,0),"")</f>
        <v>39</v>
      </c>
      <c r="AF17" s="25">
        <f>IFERROR(MATCH(AF$11,_calc_기준450!$CN$7:$EF$7,0),"")</f>
        <v>16</v>
      </c>
      <c r="AG17" s="25">
        <f>IFERROR(MATCH(AG$11,_calc_기준450!$CN$7:$EF$7,0),"")</f>
        <v>38</v>
      </c>
      <c r="AH17" s="25">
        <f>IFERROR(MATCH(AH$11,_calc_기준450!$CN$7:$EF$7,0),"")</f>
        <v>40</v>
      </c>
      <c r="AI17" s="25">
        <f>IFERROR(MATCH(AI$11,_calc_기준450!$CN$7:$EF$7,0),"")</f>
        <v>32</v>
      </c>
      <c r="AJ17" s="25">
        <f>IFERROR(MATCH(AJ$11,_calc_기준450!$CN$7:$EF$7,0),"")</f>
        <v>42</v>
      </c>
      <c r="AK17" s="25">
        <f>IFERROR(MATCH(AK$11,_calc_기준450!$CN$7:$EF$7,0),"")</f>
        <v>36</v>
      </c>
      <c r="AL17" s="25">
        <f>IFERROR(MATCH(AL$11,_calc_기준450!$CN$7:$EF$7,0),"")</f>
        <v>5</v>
      </c>
      <c r="AM17" s="25">
        <f>IFERROR(MATCH(AM$11,_calc_기준450!$CN$7:$EF$7,0),"")</f>
        <v>19</v>
      </c>
      <c r="AN17" s="25">
        <f>IFERROR(MATCH(AN$11,_calc_기준450!$CN$7:$EF$7,0),"")</f>
        <v>37</v>
      </c>
      <c r="AO17" s="25">
        <f>IFERROR(MATCH(AO$11,_calc_기준450!$CN$7:$EF$7,0),"")</f>
        <v>10</v>
      </c>
      <c r="AP17" s="25">
        <f>IFERROR(MATCH(AP$11,_calc_기준450!$CN$7:$EF$7,0),"")</f>
        <v>23</v>
      </c>
      <c r="AQ17" s="25">
        <f>IFERROR(MATCH(AQ$11,_calc_기준450!$CN$7:$EF$7,0),"")</f>
        <v>25</v>
      </c>
      <c r="AR17" s="25">
        <f>IFERROR(MATCH(AR$11,_calc_기준450!$CN$7:$EF$7,0),"")</f>
        <v>28</v>
      </c>
      <c r="AS17" s="25">
        <f>IFERROR(MATCH(AS$11,_calc_기준450!$CN$7:$EF$7,0),"")</f>
        <v>29</v>
      </c>
      <c r="AT17" s="25">
        <f>IFERROR(MATCH(AT$11,_calc_기준450!$CN$7:$EF$7,0),"")</f>
        <v>31</v>
      </c>
      <c r="AU17" s="25">
        <f>IFERROR(MATCH(AU$11,_calc_기준450!$CN$7:$EF$7,0),"")</f>
        <v>2</v>
      </c>
      <c r="AV17" s="25">
        <f>IFERROR(MATCH(AV$11,_calc_기준450!$CN$7:$EF$7,0),"")</f>
        <v>8</v>
      </c>
      <c r="AW17" s="25">
        <f>IFERROR(MATCH(AW$11,_calc_기준450!$CN$7:$EF$7,0),"")</f>
        <v>4</v>
      </c>
      <c r="AX17" s="25">
        <f>IFERROR(MATCH(AX$11,_calc_기준450!$CN$7:$EF$7,0),"")</f>
        <v>24</v>
      </c>
      <c r="AY17" s="25">
        <f>IFERROR(MATCH(AY$11,_calc_기준450!$CN$7:$EF$7,0),"")</f>
        <v>15</v>
      </c>
      <c r="AZ17" s="25">
        <f>IFERROR(MATCH(AZ$11,_calc_기준450!$CN$7:$EF$7,0),"")</f>
        <v>41</v>
      </c>
      <c r="BA17" s="25">
        <f>IFERROR(MATCH(BA$11,_calc_기준450!$CN$7:$EF$7,0),"")</f>
        <v>9</v>
      </c>
      <c r="BB17" s="25">
        <f>IFERROR(MATCH(BB$11,_calc_기준450!$CN$7:$EF$7,0),"")</f>
        <v>1</v>
      </c>
      <c r="BC17" s="25">
        <f>IFERROR(MATCH(BC$11,_calc_기준450!$CN$7:$EF$7,0),"")</f>
        <v>27</v>
      </c>
      <c r="BD17" s="25">
        <f>IFERROR(MATCH(BD$11,_calc_기준450!$CN$7:$EF$7,0),"")</f>
        <v>20</v>
      </c>
    </row>
    <row r="18" spans="1:56" ht="16.5" customHeight="1">
      <c r="A18" s="57">
        <f t="shared" si="2"/>
        <v>1238</v>
      </c>
      <c r="B18" s="40">
        <f>IFERROR(INDEX(전체당첨내역!$B:$B,MATCH($A18,전체당첨내역!$A:$A,0)),"")</f>
        <v>2</v>
      </c>
      <c r="C18" s="40">
        <f>IFERROR(INDEX(전체당첨내역!$C:$C,MATCH($A18,전체당첨내역!$A:$A,0)),"")</f>
        <v>13</v>
      </c>
      <c r="D18" s="40">
        <f>IFERROR(INDEX(전체당첨내역!$D:$D,MATCH($A18,전체당첨내역!$A:$A,0)),"")</f>
        <v>18</v>
      </c>
      <c r="E18" s="40">
        <f>IFERROR(INDEX(전체당첨내역!$E:$E,MATCH($A18,전체당첨내역!$A:$A,0)),"")</f>
        <v>32</v>
      </c>
      <c r="F18" s="40">
        <f>IFERROR(INDEX(전체당첨내역!$F:$F,MATCH($A18,전체당첨내역!$A:$A,0)),"")</f>
        <v>38</v>
      </c>
      <c r="G18" s="40">
        <f>IFERROR(INDEX(전체당첨내역!$G:$G,MATCH($A18,전체당첨내역!$A:$A,0)),"")</f>
        <v>42</v>
      </c>
      <c r="H18" s="45">
        <f>IFERROR(INDEX(전체당첨내역!$H:$H,MATCH($A18,전체당첨내역!$A:$A,0)),"")</f>
        <v>22</v>
      </c>
      <c r="I18" s="42">
        <f>IFERROR((INDEX(_calc_기준450!$CN$8:$EF$8,1,$B18)&gt;0)*(INDEX(_calc_기준450!$CN$8:$EF$8,1,$B18)&lt;=15)+(INDEX(_calc_기준450!$CN$8:$EF$8,1,$C18)&gt;0)*(INDEX(_calc_기준450!$CN$8:$EF$8,1,$C18)&lt;=15)+(INDEX(_calc_기준450!$CN$8:$EF$8,1,$D18)&gt;0)*(INDEX(_calc_기준450!$CN$8:$EF$8,1,$D18)&lt;=15)+(INDEX(_calc_기준450!$CN$8:$EF$8,1,$E18)&gt;0)*(INDEX(_calc_기준450!$CN$8:$EF$8,1,$E18)&lt;=15)+(INDEX(_calc_기준450!$CN$8:$EF$8,1,$F18)&gt;0)*(INDEX(_calc_기준450!$CN$8:$EF$8,1,$F18)&lt;=15)+(INDEX(_calc_기준450!$CN$8:$EF$8,1,$G18)&gt;0)*(INDEX(_calc_기준450!$CN$8:$EF$8,1,$G18)&lt;=15),"")</f>
        <v>3</v>
      </c>
      <c r="J18" s="40">
        <f>IFERROR((INDEX(_calc_기준450!$CN$8:$EF$8,1,$B18)&gt;15)*(INDEX(_calc_기준450!$CN$8:$EF$8,1,$B18)&lt;=30)+(INDEX(_calc_기준450!$CN$8:$EF$8,1,$C18)&gt;15)*(INDEX(_calc_기준450!$CN$8:$EF$8,1,$C18)&lt;=30)+(INDEX(_calc_기준450!$CN$8:$EF$8,1,$D18)&gt;15)*(INDEX(_calc_기준450!$CN$8:$EF$8,1,$D18)&lt;=30)+(INDEX(_calc_기준450!$CN$8:$EF$8,1,$E18)&gt;15)*(INDEX(_calc_기준450!$CN$8:$EF$8,1,$E18)&lt;=30)+(INDEX(_calc_기준450!$CN$8:$EF$8,1,$F18)&gt;15)*(INDEX(_calc_기준450!$CN$8:$EF$8,1,$F18)&lt;=30)+(INDEX(_calc_기준450!$CN$8:$EF$8,1,$G18)&gt;15)*(INDEX(_calc_기준450!$CN$8:$EF$8,1,$G18)&lt;=30),"")</f>
        <v>3</v>
      </c>
      <c r="K18" s="43">
        <f>IFERROR((INDEX(_calc_기준450!$CN$8:$EF$8,1,$B18)&gt;30)+(INDEX(_calc_기준450!$CN$8:$EF$8,1,$C18)&gt;30)+(INDEX(_calc_기준450!$CN$8:$EF$8,1,$D18)&gt;30)+(INDEX(_calc_기준450!$CN$8:$EF$8,1,$E18)&gt;30)+(INDEX(_calc_기준450!$CN$8:$EF$8,1,$F18)&gt;30)+(INDEX(_calc_기준450!$CN$8:$EF$8,1,$G18)&gt;30),"")</f>
        <v>0</v>
      </c>
      <c r="L18" s="25">
        <f>IFERROR(MATCH(L$11,_calc_기준450!$CN$8:$EF$8,0),"")</f>
        <v>21</v>
      </c>
      <c r="M18" s="25">
        <f>IFERROR(MATCH(M$11,_calc_기준450!$CN$8:$EF$8,0),"")</f>
        <v>14</v>
      </c>
      <c r="N18" s="25">
        <f>IFERROR(MATCH(N$11,_calc_기준450!$CN$8:$EF$8,0),"")</f>
        <v>13</v>
      </c>
      <c r="O18" s="25">
        <f>IFERROR(MATCH(O$11,_calc_기준450!$CN$8:$EF$8,0),"")</f>
        <v>18</v>
      </c>
      <c r="P18" s="25">
        <f>IFERROR(MATCH(P$11,_calc_기준450!$CN$8:$EF$8,0),"")</f>
        <v>33</v>
      </c>
      <c r="Q18" s="25">
        <f>IFERROR(MATCH(Q$11,_calc_기준450!$CN$8:$EF$8,0),"")</f>
        <v>45</v>
      </c>
      <c r="R18" s="25">
        <f>IFERROR(MATCH(R$11,_calc_기준450!$CN$8:$EF$8,0),"")</f>
        <v>6</v>
      </c>
      <c r="S18" s="25">
        <f>IFERROR(MATCH(S$11,_calc_기준450!$CN$8:$EF$8,0),"")</f>
        <v>11</v>
      </c>
      <c r="T18" s="25">
        <f>IFERROR(MATCH(T$11,_calc_기준450!$CN$8:$EF$8,0),"")</f>
        <v>26</v>
      </c>
      <c r="U18" s="25">
        <f>IFERROR(MATCH(U$11,_calc_기준450!$CN$8:$EF$8,0),"")</f>
        <v>12</v>
      </c>
      <c r="V18" s="25">
        <f>IFERROR(MATCH(V$11,_calc_기준450!$CN$8:$EF$8,0),"")</f>
        <v>34</v>
      </c>
      <c r="W18" s="25">
        <f>IFERROR(MATCH(W$11,_calc_기준450!$CN$8:$EF$8,0),"")</f>
        <v>42</v>
      </c>
      <c r="X18" s="25">
        <f>IFERROR(MATCH(X$11,_calc_기준450!$CN$8:$EF$8,0),"")</f>
        <v>43</v>
      </c>
      <c r="Y18" s="25">
        <f>IFERROR(MATCH(Y$11,_calc_기준450!$CN$8:$EF$8,0),"")</f>
        <v>30</v>
      </c>
      <c r="Z18" s="25">
        <f>IFERROR(MATCH(Z$11,_calc_기준450!$CN$8:$EF$8,0),"")</f>
        <v>35</v>
      </c>
      <c r="AA18" s="25">
        <f>IFERROR(MATCH(AA$11,_calc_기준450!$CN$8:$EF$8,0),"")</f>
        <v>44</v>
      </c>
      <c r="AB18" s="25">
        <f>IFERROR(MATCH(AB$11,_calc_기준450!$CN$8:$EF$8,0),"")</f>
        <v>7</v>
      </c>
      <c r="AC18" s="25">
        <f>IFERROR(MATCH(AC$11,_calc_기준450!$CN$8:$EF$8,0),"")</f>
        <v>17</v>
      </c>
      <c r="AD18" s="25">
        <f>IFERROR(MATCH(AD$11,_calc_기준450!$CN$8:$EF$8,0),"")</f>
        <v>38</v>
      </c>
      <c r="AE18" s="25">
        <f>IFERROR(MATCH(AE$11,_calc_기준450!$CN$8:$EF$8,0),"")</f>
        <v>16</v>
      </c>
      <c r="AF18" s="25">
        <f>IFERROR(MATCH(AF$11,_calc_기준450!$CN$8:$EF$8,0),"")</f>
        <v>39</v>
      </c>
      <c r="AG18" s="25">
        <f>IFERROR(MATCH(AG$11,_calc_기준450!$CN$8:$EF$8,0),"")</f>
        <v>3</v>
      </c>
      <c r="AH18" s="25">
        <f>IFERROR(MATCH(AH$11,_calc_기준450!$CN$8:$EF$8,0),"")</f>
        <v>32</v>
      </c>
      <c r="AI18" s="25">
        <f>IFERROR(MATCH(AI$11,_calc_기준450!$CN$8:$EF$8,0),"")</f>
        <v>22</v>
      </c>
      <c r="AJ18" s="25">
        <f>IFERROR(MATCH(AJ$11,_calc_기준450!$CN$8:$EF$8,0),"")</f>
        <v>2</v>
      </c>
      <c r="AK18" s="25">
        <f>IFERROR(MATCH(AK$11,_calc_기준450!$CN$8:$EF$8,0),"")</f>
        <v>40</v>
      </c>
      <c r="AL18" s="25">
        <f>IFERROR(MATCH(AL$11,_calc_기준450!$CN$8:$EF$8,0),"")</f>
        <v>36</v>
      </c>
      <c r="AM18" s="25">
        <f>IFERROR(MATCH(AM$11,_calc_기준450!$CN$8:$EF$8,0),"")</f>
        <v>5</v>
      </c>
      <c r="AN18" s="25">
        <f>IFERROR(MATCH(AN$11,_calc_기준450!$CN$8:$EF$8,0),"")</f>
        <v>37</v>
      </c>
      <c r="AO18" s="25">
        <f>IFERROR(MATCH(AO$11,_calc_기준450!$CN$8:$EF$8,0),"")</f>
        <v>29</v>
      </c>
      <c r="AP18" s="25">
        <f>IFERROR(MATCH(AP$11,_calc_기준450!$CN$8:$EF$8,0),"")</f>
        <v>10</v>
      </c>
      <c r="AQ18" s="25">
        <f>IFERROR(MATCH(AQ$11,_calc_기준450!$CN$8:$EF$8,0),"")</f>
        <v>19</v>
      </c>
      <c r="AR18" s="25">
        <f>IFERROR(MATCH(AR$11,_calc_기준450!$CN$8:$EF$8,0),"")</f>
        <v>23</v>
      </c>
      <c r="AS18" s="25">
        <f>IFERROR(MATCH(AS$11,_calc_기준450!$CN$8:$EF$8,0),"")</f>
        <v>25</v>
      </c>
      <c r="AT18" s="25">
        <f>IFERROR(MATCH(AT$11,_calc_기준450!$CN$8:$EF$8,0),"")</f>
        <v>28</v>
      </c>
      <c r="AU18" s="25">
        <f>IFERROR(MATCH(AU$11,_calc_기준450!$CN$8:$EF$8,0),"")</f>
        <v>31</v>
      </c>
      <c r="AV18" s="25">
        <f>IFERROR(MATCH(AV$11,_calc_기준450!$CN$8:$EF$8,0),"")</f>
        <v>24</v>
      </c>
      <c r="AW18" s="25">
        <f>IFERROR(MATCH(AW$11,_calc_기준450!$CN$8:$EF$8,0),"")</f>
        <v>15</v>
      </c>
      <c r="AX18" s="25">
        <f>IFERROR(MATCH(AX$11,_calc_기준450!$CN$8:$EF$8,0),"")</f>
        <v>8</v>
      </c>
      <c r="AY18" s="25">
        <f>IFERROR(MATCH(AY$11,_calc_기준450!$CN$8:$EF$8,0),"")</f>
        <v>41</v>
      </c>
      <c r="AZ18" s="25">
        <f>IFERROR(MATCH(AZ$11,_calc_기준450!$CN$8:$EF$8,0),"")</f>
        <v>9</v>
      </c>
      <c r="BA18" s="25">
        <f>IFERROR(MATCH(BA$11,_calc_기준450!$CN$8:$EF$8,0),"")</f>
        <v>27</v>
      </c>
      <c r="BB18" s="25">
        <f>IFERROR(MATCH(BB$11,_calc_기준450!$CN$8:$EF$8,0),"")</f>
        <v>1</v>
      </c>
      <c r="BC18" s="25">
        <f>IFERROR(MATCH(BC$11,_calc_기준450!$CN$8:$EF$8,0),"")</f>
        <v>20</v>
      </c>
      <c r="BD18" s="25">
        <f>IFERROR(MATCH(BD$11,_calc_기준450!$CN$8:$EF$8,0),"")</f>
        <v>4</v>
      </c>
    </row>
    <row r="19" spans="1:56" ht="16.5" customHeight="1">
      <c r="A19" s="57">
        <f t="shared" si="2"/>
        <v>1237</v>
      </c>
      <c r="B19" s="40">
        <f>IFERROR(INDEX(전체당첨내역!$B:$B,MATCH($A19,전체당첨내역!$A:$A,0)),"")</f>
        <v>10</v>
      </c>
      <c r="C19" s="40">
        <f>IFERROR(INDEX(전체당첨내역!$C:$C,MATCH($A19,전체당첨내역!$A:$A,0)),"")</f>
        <v>20</v>
      </c>
      <c r="D19" s="40">
        <f>IFERROR(INDEX(전체당첨내역!$D:$D,MATCH($A19,전체당첨내역!$A:$A,0)),"")</f>
        <v>23</v>
      </c>
      <c r="E19" s="40">
        <f>IFERROR(INDEX(전체당첨내역!$E:$E,MATCH($A19,전체당첨내역!$A:$A,0)),"")</f>
        <v>34</v>
      </c>
      <c r="F19" s="40">
        <f>IFERROR(INDEX(전체당첨내역!$F:$F,MATCH($A19,전체당첨내역!$A:$A,0)),"")</f>
        <v>37</v>
      </c>
      <c r="G19" s="40">
        <f>IFERROR(INDEX(전체당첨내역!$G:$G,MATCH($A19,전체당첨내역!$A:$A,0)),"")</f>
        <v>40</v>
      </c>
      <c r="H19" s="45">
        <f>IFERROR(INDEX(전체당첨내역!$H:$H,MATCH($A19,전체당첨내역!$A:$A,0)),"")</f>
        <v>36</v>
      </c>
      <c r="I19" s="42">
        <f>IFERROR((INDEX(_calc_기준450!$CN$9:$EF$9,1,$B19)&gt;0)*(INDEX(_calc_기준450!$CN$9:$EF$9,1,$B19)&lt;=15)+(INDEX(_calc_기준450!$CN$9:$EF$9,1,$C19)&gt;0)*(INDEX(_calc_기준450!$CN$9:$EF$9,1,$C19)&lt;=15)+(INDEX(_calc_기준450!$CN$9:$EF$9,1,$D19)&gt;0)*(INDEX(_calc_기준450!$CN$9:$EF$9,1,$D19)&lt;=15)+(INDEX(_calc_기준450!$CN$9:$EF$9,1,$E19)&gt;0)*(INDEX(_calc_기준450!$CN$9:$EF$9,1,$E19)&lt;=15)+(INDEX(_calc_기준450!$CN$9:$EF$9,1,$F19)&gt;0)*(INDEX(_calc_기준450!$CN$9:$EF$9,1,$F19)&lt;=15)+(INDEX(_calc_기준450!$CN$9:$EF$9,1,$G19)&gt;0)*(INDEX(_calc_기준450!$CN$9:$EF$9,1,$G19)&lt;=15),"")</f>
        <v>1</v>
      </c>
      <c r="J19" s="40">
        <f>IFERROR((INDEX(_calc_기준450!$CN$9:$EF$9,1,$B19)&gt;15)*(INDEX(_calc_기준450!$CN$9:$EF$9,1,$B19)&lt;=30)+(INDEX(_calc_기준450!$CN$9:$EF$9,1,$C19)&gt;15)*(INDEX(_calc_기준450!$CN$9:$EF$9,1,$C19)&lt;=30)+(INDEX(_calc_기준450!$CN$9:$EF$9,1,$D19)&gt;15)*(INDEX(_calc_기준450!$CN$9:$EF$9,1,$D19)&lt;=30)+(INDEX(_calc_기준450!$CN$9:$EF$9,1,$E19)&gt;15)*(INDEX(_calc_기준450!$CN$9:$EF$9,1,$E19)&lt;=30)+(INDEX(_calc_기준450!$CN$9:$EF$9,1,$F19)&gt;15)*(INDEX(_calc_기준450!$CN$9:$EF$9,1,$F19)&lt;=30)+(INDEX(_calc_기준450!$CN$9:$EF$9,1,$G19)&gt;15)*(INDEX(_calc_기준450!$CN$9:$EF$9,1,$G19)&lt;=30),"")</f>
        <v>3</v>
      </c>
      <c r="K19" s="43">
        <f>IFERROR((INDEX(_calc_기준450!$CN$9:$EF$9,1,$B19)&gt;30)+(INDEX(_calc_기준450!$CN$9:$EF$9,1,$C19)&gt;30)+(INDEX(_calc_기준450!$CN$9:$EF$9,1,$D19)&gt;30)+(INDEX(_calc_기준450!$CN$9:$EF$9,1,$E19)&gt;30)+(INDEX(_calc_기준450!$CN$9:$EF$9,1,$F19)&gt;30)+(INDEX(_calc_기준450!$CN$9:$EF$9,1,$G19)&gt;30),"")</f>
        <v>2</v>
      </c>
      <c r="L19" s="25">
        <f>IFERROR(MATCH(L$11,_calc_기준450!$CN$9:$EF$9,0),"")</f>
        <v>21</v>
      </c>
      <c r="M19" s="25">
        <f>IFERROR(MATCH(M$11,_calc_기준450!$CN$9:$EF$9,0),"")</f>
        <v>14</v>
      </c>
      <c r="N19" s="25">
        <f>IFERROR(MATCH(N$11,_calc_기준450!$CN$9:$EF$9,0),"")</f>
        <v>18</v>
      </c>
      <c r="O19" s="25">
        <f>IFERROR(MATCH(O$11,_calc_기준450!$CN$9:$EF$9,0),"")</f>
        <v>33</v>
      </c>
      <c r="P19" s="25">
        <f>IFERROR(MATCH(P$11,_calc_기준450!$CN$9:$EF$9,0),"")</f>
        <v>6</v>
      </c>
      <c r="Q19" s="25">
        <f>IFERROR(MATCH(Q$11,_calc_기준450!$CN$9:$EF$9,0),"")</f>
        <v>45</v>
      </c>
      <c r="R19" s="25">
        <f>IFERROR(MATCH(R$11,_calc_기준450!$CN$9:$EF$9,0),"")</f>
        <v>34</v>
      </c>
      <c r="S19" s="25">
        <f>IFERROR(MATCH(S$11,_calc_기준450!$CN$9:$EF$9,0),"")</f>
        <v>11</v>
      </c>
      <c r="T19" s="25">
        <f>IFERROR(MATCH(T$11,_calc_기준450!$CN$9:$EF$9,0),"")</f>
        <v>12</v>
      </c>
      <c r="U19" s="25">
        <f>IFERROR(MATCH(U$11,_calc_기준450!$CN$9:$EF$9,0),"")</f>
        <v>13</v>
      </c>
      <c r="V19" s="25">
        <f>IFERROR(MATCH(V$11,_calc_기준450!$CN$9:$EF$9,0),"")</f>
        <v>43</v>
      </c>
      <c r="W19" s="25">
        <f>IFERROR(MATCH(W$11,_calc_기준450!$CN$9:$EF$9,0),"")</f>
        <v>42</v>
      </c>
      <c r="X19" s="25">
        <f>IFERROR(MATCH(X$11,_calc_기준450!$CN$9:$EF$9,0),"")</f>
        <v>7</v>
      </c>
      <c r="Y19" s="25">
        <f>IFERROR(MATCH(Y$11,_calc_기준450!$CN$9:$EF$9,0),"")</f>
        <v>30</v>
      </c>
      <c r="Z19" s="25">
        <f>IFERROR(MATCH(Z$11,_calc_기준450!$CN$9:$EF$9,0),"")</f>
        <v>35</v>
      </c>
      <c r="AA19" s="25">
        <f>IFERROR(MATCH(AA$11,_calc_기준450!$CN$9:$EF$9,0),"")</f>
        <v>16</v>
      </c>
      <c r="AB19" s="25">
        <f>IFERROR(MATCH(AB$11,_calc_기준450!$CN$9:$EF$9,0),"")</f>
        <v>38</v>
      </c>
      <c r="AC19" s="25">
        <f>IFERROR(MATCH(AC$11,_calc_기준450!$CN$9:$EF$9,0),"")</f>
        <v>39</v>
      </c>
      <c r="AD19" s="25">
        <f>IFERROR(MATCH(AD$11,_calc_기준450!$CN$9:$EF$9,0),"")</f>
        <v>17</v>
      </c>
      <c r="AE19" s="25">
        <f>IFERROR(MATCH(AE$11,_calc_기준450!$CN$9:$EF$9,0),"")</f>
        <v>32</v>
      </c>
      <c r="AF19" s="25">
        <f>IFERROR(MATCH(AF$11,_calc_기준450!$CN$9:$EF$9,0),"")</f>
        <v>44</v>
      </c>
      <c r="AG19" s="25">
        <f>IFERROR(MATCH(AG$11,_calc_기준450!$CN$9:$EF$9,0),"")</f>
        <v>22</v>
      </c>
      <c r="AH19" s="25">
        <f>IFERROR(MATCH(AH$11,_calc_기준450!$CN$9:$EF$9,0),"")</f>
        <v>3</v>
      </c>
      <c r="AI19" s="25">
        <f>IFERROR(MATCH(AI$11,_calc_기준450!$CN$9:$EF$9,0),"")</f>
        <v>10</v>
      </c>
      <c r="AJ19" s="25">
        <f>IFERROR(MATCH(AJ$11,_calc_기준450!$CN$9:$EF$9,0),"")</f>
        <v>23</v>
      </c>
      <c r="AK19" s="25">
        <f>IFERROR(MATCH(AK$11,_calc_기준450!$CN$9:$EF$9,0),"")</f>
        <v>36</v>
      </c>
      <c r="AL19" s="25">
        <f>IFERROR(MATCH(AL$11,_calc_기준450!$CN$9:$EF$9,0),"")</f>
        <v>2</v>
      </c>
      <c r="AM19" s="25">
        <f>IFERROR(MATCH(AM$11,_calc_기준450!$CN$9:$EF$9,0),"")</f>
        <v>26</v>
      </c>
      <c r="AN19" s="25">
        <f>IFERROR(MATCH(AN$11,_calc_기준450!$CN$9:$EF$9,0),"")</f>
        <v>40</v>
      </c>
      <c r="AO19" s="25">
        <f>IFERROR(MATCH(AO$11,_calc_기준450!$CN$9:$EF$9,0),"")</f>
        <v>28</v>
      </c>
      <c r="AP19" s="25">
        <f>IFERROR(MATCH(AP$11,_calc_기준450!$CN$9:$EF$9,0),"")</f>
        <v>37</v>
      </c>
      <c r="AQ19" s="25">
        <f>IFERROR(MATCH(AQ$11,_calc_기준450!$CN$9:$EF$9,0),"")</f>
        <v>5</v>
      </c>
      <c r="AR19" s="25">
        <f>IFERROR(MATCH(AR$11,_calc_기준450!$CN$9:$EF$9,0),"")</f>
        <v>19</v>
      </c>
      <c r="AS19" s="25">
        <f>IFERROR(MATCH(AS$11,_calc_기준450!$CN$9:$EF$9,0),"")</f>
        <v>25</v>
      </c>
      <c r="AT19" s="25">
        <f>IFERROR(MATCH(AT$11,_calc_기준450!$CN$9:$EF$9,0),"")</f>
        <v>31</v>
      </c>
      <c r="AU19" s="25">
        <f>IFERROR(MATCH(AU$11,_calc_기준450!$CN$9:$EF$9,0),"")</f>
        <v>29</v>
      </c>
      <c r="AV19" s="25">
        <f>IFERROR(MATCH(AV$11,_calc_기준450!$CN$9:$EF$9,0),"")</f>
        <v>20</v>
      </c>
      <c r="AW19" s="25">
        <f>IFERROR(MATCH(AW$11,_calc_기준450!$CN$9:$EF$9,0),"")</f>
        <v>24</v>
      </c>
      <c r="AX19" s="25">
        <f>IFERROR(MATCH(AX$11,_calc_기준450!$CN$9:$EF$9,0),"")</f>
        <v>8</v>
      </c>
      <c r="AY19" s="25">
        <f>IFERROR(MATCH(AY$11,_calc_기준450!$CN$9:$EF$9,0),"")</f>
        <v>15</v>
      </c>
      <c r="AZ19" s="25">
        <f>IFERROR(MATCH(AZ$11,_calc_기준450!$CN$9:$EF$9,0),"")</f>
        <v>41</v>
      </c>
      <c r="BA19" s="25">
        <f>IFERROR(MATCH(BA$11,_calc_기준450!$CN$9:$EF$9,0),"")</f>
        <v>27</v>
      </c>
      <c r="BB19" s="25">
        <f>IFERROR(MATCH(BB$11,_calc_기준450!$CN$9:$EF$9,0),"")</f>
        <v>9</v>
      </c>
      <c r="BC19" s="25">
        <f>IFERROR(MATCH(BC$11,_calc_기준450!$CN$9:$EF$9,0),"")</f>
        <v>1</v>
      </c>
      <c r="BD19" s="25">
        <f>IFERROR(MATCH(BD$11,_calc_기준450!$CN$9:$EF$9,0),"")</f>
        <v>4</v>
      </c>
    </row>
    <row r="20" spans="1:56" ht="16.5" customHeight="1">
      <c r="A20" s="57">
        <f t="shared" si="2"/>
        <v>1236</v>
      </c>
      <c r="B20" s="40">
        <f>IFERROR(INDEX(전체당첨내역!$B:$B,MATCH($A20,전체당첨내역!$A:$A,0)),"")</f>
        <v>12</v>
      </c>
      <c r="C20" s="40">
        <f>IFERROR(INDEX(전체당첨내역!$C:$C,MATCH($A20,전체당첨내역!$A:$A,0)),"")</f>
        <v>18</v>
      </c>
      <c r="D20" s="40">
        <f>IFERROR(INDEX(전체당첨내역!$D:$D,MATCH($A20,전체당첨내역!$A:$A,0)),"")</f>
        <v>21</v>
      </c>
      <c r="E20" s="40">
        <f>IFERROR(INDEX(전체당첨내역!$E:$E,MATCH($A20,전체당첨내역!$A:$A,0)),"")</f>
        <v>29</v>
      </c>
      <c r="F20" s="40">
        <f>IFERROR(INDEX(전체당첨내역!$F:$F,MATCH($A20,전체당첨내역!$A:$A,0)),"")</f>
        <v>34</v>
      </c>
      <c r="G20" s="40">
        <f>IFERROR(INDEX(전체당첨내역!$G:$G,MATCH($A20,전체당첨내역!$A:$A,0)),"")</f>
        <v>38</v>
      </c>
      <c r="H20" s="45">
        <f>IFERROR(INDEX(전체당첨내역!$H:$H,MATCH($A20,전체당첨내역!$A:$A,0)),"")</f>
        <v>10</v>
      </c>
      <c r="I20" s="42">
        <f>IFERROR((INDEX(_calc_기준450!$CN$10:$EF$10,1,$B20)&gt;0)*(INDEX(_calc_기준450!$CN$10:$EF$10,1,$B20)&lt;=15)+(INDEX(_calc_기준450!$CN$10:$EF$10,1,$C20)&gt;0)*(INDEX(_calc_기준450!$CN$10:$EF$10,1,$C20)&lt;=15)+(INDEX(_calc_기준450!$CN$10:$EF$10,1,$D20)&gt;0)*(INDEX(_calc_기준450!$CN$10:$EF$10,1,$D20)&lt;=15)+(INDEX(_calc_기준450!$CN$10:$EF$10,1,$E20)&gt;0)*(INDEX(_calc_기준450!$CN$10:$EF$10,1,$E20)&lt;=15)+(INDEX(_calc_기준450!$CN$10:$EF$10,1,$F20)&gt;0)*(INDEX(_calc_기준450!$CN$10:$EF$10,1,$F20)&lt;=15)+(INDEX(_calc_기준450!$CN$10:$EF$10,1,$G20)&gt;0)*(INDEX(_calc_기준450!$CN$10:$EF$10,1,$G20)&lt;=15),"")</f>
        <v>5</v>
      </c>
      <c r="J20" s="40">
        <f>IFERROR((INDEX(_calc_기준450!$CN$10:$EF$10,1,$B20)&gt;15)*(INDEX(_calc_기준450!$CN$10:$EF$10,1,$B20)&lt;=30)+(INDEX(_calc_기준450!$CN$10:$EF$10,1,$C20)&gt;15)*(INDEX(_calc_기준450!$CN$10:$EF$10,1,$C20)&lt;=30)+(INDEX(_calc_기준450!$CN$10:$EF$10,1,$D20)&gt;15)*(INDEX(_calc_기준450!$CN$10:$EF$10,1,$D20)&lt;=30)+(INDEX(_calc_기준450!$CN$10:$EF$10,1,$E20)&gt;15)*(INDEX(_calc_기준450!$CN$10:$EF$10,1,$E20)&lt;=30)+(INDEX(_calc_기준450!$CN$10:$EF$10,1,$F20)&gt;15)*(INDEX(_calc_기준450!$CN$10:$EF$10,1,$F20)&lt;=30)+(INDEX(_calc_기준450!$CN$10:$EF$10,1,$G20)&gt;15)*(INDEX(_calc_기준450!$CN$10:$EF$10,1,$G20)&lt;=30),"")</f>
        <v>0</v>
      </c>
      <c r="K20" s="43">
        <f>IFERROR((INDEX(_calc_기준450!$CN$10:$EF$10,1,$B20)&gt;30)+(INDEX(_calc_기준450!$CN$10:$EF$10,1,$C20)&gt;30)+(INDEX(_calc_기준450!$CN$10:$EF$10,1,$D20)&gt;30)+(INDEX(_calc_기준450!$CN$10:$EF$10,1,$E20)&gt;30)+(INDEX(_calc_기준450!$CN$10:$EF$10,1,$F20)&gt;30)+(INDEX(_calc_기준450!$CN$10:$EF$10,1,$G20)&gt;30),"")</f>
        <v>1</v>
      </c>
      <c r="L20" s="25">
        <f>IFERROR(MATCH(L$11,_calc_기준450!$CN$10:$EF$10,0),"")</f>
        <v>18</v>
      </c>
      <c r="M20" s="25">
        <f>IFERROR(MATCH(M$11,_calc_기준450!$CN$10:$EF$10,0),"")</f>
        <v>21</v>
      </c>
      <c r="N20" s="25">
        <f>IFERROR(MATCH(N$11,_calc_기준450!$CN$10:$EF$10,0),"")</f>
        <v>12</v>
      </c>
      <c r="O20" s="25">
        <f>IFERROR(MATCH(O$11,_calc_기준450!$CN$10:$EF$10,0),"")</f>
        <v>14</v>
      </c>
      <c r="P20" s="25">
        <f>IFERROR(MATCH(P$11,_calc_기준450!$CN$10:$EF$10,0),"")</f>
        <v>33</v>
      </c>
      <c r="Q20" s="25">
        <f>IFERROR(MATCH(Q$11,_calc_기준450!$CN$10:$EF$10,0),"")</f>
        <v>6</v>
      </c>
      <c r="R20" s="25">
        <f>IFERROR(MATCH(R$11,_calc_기준450!$CN$10:$EF$10,0),"")</f>
        <v>45</v>
      </c>
      <c r="S20" s="25">
        <f>IFERROR(MATCH(S$11,_calc_기준450!$CN$10:$EF$10,0),"")</f>
        <v>34</v>
      </c>
      <c r="T20" s="25">
        <f>IFERROR(MATCH(T$11,_calc_기준450!$CN$10:$EF$10,0),"")</f>
        <v>11</v>
      </c>
      <c r="U20" s="25">
        <f>IFERROR(MATCH(U$11,_calc_기준450!$CN$10:$EF$10,0),"")</f>
        <v>38</v>
      </c>
      <c r="V20" s="25">
        <f>IFERROR(MATCH(V$11,_calc_기준450!$CN$10:$EF$10,0),"")</f>
        <v>30</v>
      </c>
      <c r="W20" s="25">
        <f>IFERROR(MATCH(W$11,_calc_기준450!$CN$10:$EF$10,0),"")</f>
        <v>42</v>
      </c>
      <c r="X20" s="25">
        <f>IFERROR(MATCH(X$11,_calc_기준450!$CN$10:$EF$10,0),"")</f>
        <v>7</v>
      </c>
      <c r="Y20" s="25">
        <f>IFERROR(MATCH(Y$11,_calc_기준450!$CN$10:$EF$10,0),"")</f>
        <v>43</v>
      </c>
      <c r="Z20" s="25">
        <f>IFERROR(MATCH(Z$11,_calc_기준450!$CN$10:$EF$10,0),"")</f>
        <v>35</v>
      </c>
      <c r="AA20" s="25">
        <f>IFERROR(MATCH(AA$11,_calc_기준450!$CN$10:$EF$10,0),"")</f>
        <v>13</v>
      </c>
      <c r="AB20" s="25">
        <f>IFERROR(MATCH(AB$11,_calc_기준450!$CN$10:$EF$10,0),"")</f>
        <v>44</v>
      </c>
      <c r="AC20" s="25">
        <f>IFERROR(MATCH(AC$11,_calc_기준450!$CN$10:$EF$10,0),"")</f>
        <v>39</v>
      </c>
      <c r="AD20" s="25">
        <f>IFERROR(MATCH(AD$11,_calc_기준450!$CN$10:$EF$10,0),"")</f>
        <v>17</v>
      </c>
      <c r="AE20" s="25">
        <f>IFERROR(MATCH(AE$11,_calc_기준450!$CN$10:$EF$10,0),"")</f>
        <v>32</v>
      </c>
      <c r="AF20" s="25">
        <f>IFERROR(MATCH(AF$11,_calc_기준450!$CN$10:$EF$10,0),"")</f>
        <v>22</v>
      </c>
      <c r="AG20" s="25">
        <f>IFERROR(MATCH(AG$11,_calc_기준450!$CN$10:$EF$10,0),"")</f>
        <v>3</v>
      </c>
      <c r="AH20" s="25">
        <f>IFERROR(MATCH(AH$11,_calc_기준450!$CN$10:$EF$10,0),"")</f>
        <v>10</v>
      </c>
      <c r="AI20" s="25">
        <f>IFERROR(MATCH(AI$11,_calc_기준450!$CN$10:$EF$10,0),"")</f>
        <v>16</v>
      </c>
      <c r="AJ20" s="25">
        <f>IFERROR(MATCH(AJ$11,_calc_기준450!$CN$10:$EF$10,0),"")</f>
        <v>36</v>
      </c>
      <c r="AK20" s="25">
        <f>IFERROR(MATCH(AK$11,_calc_기준450!$CN$10:$EF$10,0),"")</f>
        <v>40</v>
      </c>
      <c r="AL20" s="25">
        <f>IFERROR(MATCH(AL$11,_calc_기준450!$CN$10:$EF$10,0),"")</f>
        <v>26</v>
      </c>
      <c r="AM20" s="25">
        <f>IFERROR(MATCH(AM$11,_calc_기준450!$CN$10:$EF$10,0),"")</f>
        <v>19</v>
      </c>
      <c r="AN20" s="25">
        <f>IFERROR(MATCH(AN$11,_calc_기준450!$CN$10:$EF$10,0),"")</f>
        <v>37</v>
      </c>
      <c r="AO20" s="25">
        <f>IFERROR(MATCH(AO$11,_calc_기준450!$CN$10:$EF$10,0),"")</f>
        <v>28</v>
      </c>
      <c r="AP20" s="25">
        <f>IFERROR(MATCH(AP$11,_calc_기준450!$CN$10:$EF$10,0),"")</f>
        <v>5</v>
      </c>
      <c r="AQ20" s="25">
        <f>IFERROR(MATCH(AQ$11,_calc_기준450!$CN$10:$EF$10,0),"")</f>
        <v>23</v>
      </c>
      <c r="AR20" s="25">
        <f>IFERROR(MATCH(AR$11,_calc_기준450!$CN$10:$EF$10,0),"")</f>
        <v>25</v>
      </c>
      <c r="AS20" s="25">
        <f>IFERROR(MATCH(AS$11,_calc_기준450!$CN$10:$EF$10,0),"")</f>
        <v>31</v>
      </c>
      <c r="AT20" s="25">
        <f>IFERROR(MATCH(AT$11,_calc_기준450!$CN$10:$EF$10,0),"")</f>
        <v>29</v>
      </c>
      <c r="AU20" s="25">
        <f>IFERROR(MATCH(AU$11,_calc_기준450!$CN$10:$EF$10,0),"")</f>
        <v>24</v>
      </c>
      <c r="AV20" s="25">
        <f>IFERROR(MATCH(AV$11,_calc_기준450!$CN$10:$EF$10,0),"")</f>
        <v>2</v>
      </c>
      <c r="AW20" s="25">
        <f>IFERROR(MATCH(AW$11,_calc_기준450!$CN$10:$EF$10,0),"")</f>
        <v>20</v>
      </c>
      <c r="AX20" s="25">
        <f>IFERROR(MATCH(AX$11,_calc_기준450!$CN$10:$EF$10,0),"")</f>
        <v>15</v>
      </c>
      <c r="AY20" s="25">
        <f>IFERROR(MATCH(AY$11,_calc_기준450!$CN$10:$EF$10,0),"")</f>
        <v>41</v>
      </c>
      <c r="AZ20" s="25">
        <f>IFERROR(MATCH(AZ$11,_calc_기준450!$CN$10:$EF$10,0),"")</f>
        <v>27</v>
      </c>
      <c r="BA20" s="25">
        <f>IFERROR(MATCH(BA$11,_calc_기준450!$CN$10:$EF$10,0),"")</f>
        <v>9</v>
      </c>
      <c r="BB20" s="25">
        <f>IFERROR(MATCH(BB$11,_calc_기준450!$CN$10:$EF$10,0),"")</f>
        <v>1</v>
      </c>
      <c r="BC20" s="25">
        <f>IFERROR(MATCH(BC$11,_calc_기준450!$CN$10:$EF$10,0),"")</f>
        <v>4</v>
      </c>
      <c r="BD20" s="25">
        <f>IFERROR(MATCH(BD$11,_calc_기준450!$CN$10:$EF$10,0),"")</f>
        <v>8</v>
      </c>
    </row>
    <row r="21" spans="1:56" ht="16.5" customHeight="1">
      <c r="A21" s="57">
        <f t="shared" si="2"/>
        <v>1235</v>
      </c>
      <c r="B21" s="40">
        <f>IFERROR(INDEX(전체당첨내역!$B:$B,MATCH($A21,전체당첨내역!$A:$A,0)),"")</f>
        <v>6</v>
      </c>
      <c r="C21" s="40">
        <f>IFERROR(INDEX(전체당첨내역!$C:$C,MATCH($A21,전체당첨내역!$A:$A,0)),"")</f>
        <v>7</v>
      </c>
      <c r="D21" s="40">
        <f>IFERROR(INDEX(전체당첨내역!$D:$D,MATCH($A21,전체당첨내역!$A:$A,0)),"")</f>
        <v>11</v>
      </c>
      <c r="E21" s="40">
        <f>IFERROR(INDEX(전체당첨내역!$E:$E,MATCH($A21,전체당첨내역!$A:$A,0)),"")</f>
        <v>15</v>
      </c>
      <c r="F21" s="40">
        <f>IFERROR(INDEX(전체당첨내역!$F:$F,MATCH($A21,전체당첨내역!$A:$A,0)),"")</f>
        <v>39</v>
      </c>
      <c r="G21" s="40">
        <f>IFERROR(INDEX(전체당첨내역!$G:$G,MATCH($A21,전체당첨내역!$A:$A,0)),"")</f>
        <v>43</v>
      </c>
      <c r="H21" s="45">
        <f>IFERROR(INDEX(전체당첨내역!$H:$H,MATCH($A21,전체당첨내역!$A:$A,0)),"")</f>
        <v>20</v>
      </c>
      <c r="I21" s="42">
        <f>IFERROR((INDEX(_calc_기준450!$CN$11:$EF$11,1,$B21)&gt;0)*(INDEX(_calc_기준450!$CN$11:$EF$11,1,$B21)&lt;=15)+(INDEX(_calc_기준450!$CN$11:$EF$11,1,$C21)&gt;0)*(INDEX(_calc_기준450!$CN$11:$EF$11,1,$C21)&lt;=15)+(INDEX(_calc_기준450!$CN$11:$EF$11,1,$D21)&gt;0)*(INDEX(_calc_기준450!$CN$11:$EF$11,1,$D21)&lt;=15)+(INDEX(_calc_기준450!$CN$11:$EF$11,1,$E21)&gt;0)*(INDEX(_calc_기준450!$CN$11:$EF$11,1,$E21)&lt;=15)+(INDEX(_calc_기준450!$CN$11:$EF$11,1,$F21)&gt;0)*(INDEX(_calc_기준450!$CN$11:$EF$11,1,$F21)&lt;=15)+(INDEX(_calc_기준450!$CN$11:$EF$11,1,$G21)&gt;0)*(INDEX(_calc_기준450!$CN$11:$EF$11,1,$G21)&lt;=15),"")</f>
        <v>5</v>
      </c>
      <c r="J21" s="40">
        <f>IFERROR((INDEX(_calc_기준450!$CN$11:$EF$11,1,$B21)&gt;15)*(INDEX(_calc_기준450!$CN$11:$EF$11,1,$B21)&lt;=30)+(INDEX(_calc_기준450!$CN$11:$EF$11,1,$C21)&gt;15)*(INDEX(_calc_기준450!$CN$11:$EF$11,1,$C21)&lt;=30)+(INDEX(_calc_기준450!$CN$11:$EF$11,1,$D21)&gt;15)*(INDEX(_calc_기준450!$CN$11:$EF$11,1,$D21)&lt;=30)+(INDEX(_calc_기준450!$CN$11:$EF$11,1,$E21)&gt;15)*(INDEX(_calc_기준450!$CN$11:$EF$11,1,$E21)&lt;=30)+(INDEX(_calc_기준450!$CN$11:$EF$11,1,$F21)&gt;15)*(INDEX(_calc_기준450!$CN$11:$EF$11,1,$F21)&lt;=30)+(INDEX(_calc_기준450!$CN$11:$EF$11,1,$G21)&gt;15)*(INDEX(_calc_기준450!$CN$11:$EF$11,1,$G21)&lt;=30),"")</f>
        <v>0</v>
      </c>
      <c r="K21" s="43">
        <f>IFERROR((INDEX(_calc_기준450!$CN$11:$EF$11,1,$B21)&gt;30)+(INDEX(_calc_기준450!$CN$11:$EF$11,1,$C21)&gt;30)+(INDEX(_calc_기준450!$CN$11:$EF$11,1,$D21)&gt;30)+(INDEX(_calc_기준450!$CN$11:$EF$11,1,$E21)&gt;30)+(INDEX(_calc_기준450!$CN$11:$EF$11,1,$F21)&gt;30)+(INDEX(_calc_기준450!$CN$11:$EF$11,1,$G21)&gt;30),"")</f>
        <v>1</v>
      </c>
      <c r="L21" s="25">
        <f>IFERROR(MATCH(L$11,_calc_기준450!$CN$11:$EF$11,0),"")</f>
        <v>18</v>
      </c>
      <c r="M21" s="25">
        <f>IFERROR(MATCH(M$11,_calc_기준450!$CN$11:$EF$11,0),"")</f>
        <v>21</v>
      </c>
      <c r="N21" s="25">
        <f>IFERROR(MATCH(N$11,_calc_기준450!$CN$11:$EF$11,0),"")</f>
        <v>12</v>
      </c>
      <c r="O21" s="25">
        <f>IFERROR(MATCH(O$11,_calc_기준450!$CN$11:$EF$11,0),"")</f>
        <v>14</v>
      </c>
      <c r="P21" s="25">
        <f>IFERROR(MATCH(P$11,_calc_기준450!$CN$11:$EF$11,0),"")</f>
        <v>33</v>
      </c>
      <c r="Q21" s="25">
        <f>IFERROR(MATCH(Q$11,_calc_기준450!$CN$11:$EF$11,0),"")</f>
        <v>7</v>
      </c>
      <c r="R21" s="25">
        <f>IFERROR(MATCH(R$11,_calc_기준450!$CN$11:$EF$11,0),"")</f>
        <v>39</v>
      </c>
      <c r="S21" s="25">
        <f>IFERROR(MATCH(S$11,_calc_기준450!$CN$11:$EF$11,0),"")</f>
        <v>6</v>
      </c>
      <c r="T21" s="25">
        <f>IFERROR(MATCH(T$11,_calc_기준450!$CN$11:$EF$11,0),"")</f>
        <v>45</v>
      </c>
      <c r="U21" s="25">
        <f>IFERROR(MATCH(U$11,_calc_기준450!$CN$11:$EF$11,0),"")</f>
        <v>34</v>
      </c>
      <c r="V21" s="25">
        <f>IFERROR(MATCH(V$11,_calc_기준450!$CN$11:$EF$11,0),"")</f>
        <v>38</v>
      </c>
      <c r="W21" s="25">
        <f>IFERROR(MATCH(W$11,_calc_기준450!$CN$11:$EF$11,0),"")</f>
        <v>30</v>
      </c>
      <c r="X21" s="25">
        <f>IFERROR(MATCH(X$11,_calc_기준450!$CN$11:$EF$11,0),"")</f>
        <v>42</v>
      </c>
      <c r="Y21" s="25">
        <f>IFERROR(MATCH(Y$11,_calc_기준450!$CN$11:$EF$11,0),"")</f>
        <v>11</v>
      </c>
      <c r="Z21" s="25">
        <f>IFERROR(MATCH(Z$11,_calc_기준450!$CN$11:$EF$11,0),"")</f>
        <v>43</v>
      </c>
      <c r="AA21" s="25">
        <f>IFERROR(MATCH(AA$11,_calc_기준450!$CN$11:$EF$11,0),"")</f>
        <v>35</v>
      </c>
      <c r="AB21" s="25">
        <f>IFERROR(MATCH(AB$11,_calc_기준450!$CN$11:$EF$11,0),"")</f>
        <v>44</v>
      </c>
      <c r="AC21" s="25">
        <f>IFERROR(MATCH(AC$11,_calc_기준450!$CN$11:$EF$11,0),"")</f>
        <v>13</v>
      </c>
      <c r="AD21" s="25">
        <f>IFERROR(MATCH(AD$11,_calc_기준450!$CN$11:$EF$11,0),"")</f>
        <v>3</v>
      </c>
      <c r="AE21" s="25">
        <f>IFERROR(MATCH(AE$11,_calc_기준450!$CN$11:$EF$11,0),"")</f>
        <v>10</v>
      </c>
      <c r="AF21" s="25">
        <f>IFERROR(MATCH(AF$11,_calc_기준450!$CN$11:$EF$11,0),"")</f>
        <v>16</v>
      </c>
      <c r="AG21" s="25">
        <f>IFERROR(MATCH(AG$11,_calc_기준450!$CN$11:$EF$11,0),"")</f>
        <v>26</v>
      </c>
      <c r="AH21" s="25">
        <f>IFERROR(MATCH(AH$11,_calc_기준450!$CN$11:$EF$11,0),"")</f>
        <v>36</v>
      </c>
      <c r="AI21" s="25">
        <f>IFERROR(MATCH(AI$11,_calc_기준450!$CN$11:$EF$11,0),"")</f>
        <v>32</v>
      </c>
      <c r="AJ21" s="25">
        <f>IFERROR(MATCH(AJ$11,_calc_기준450!$CN$11:$EF$11,0),"")</f>
        <v>40</v>
      </c>
      <c r="AK21" s="25">
        <f>IFERROR(MATCH(AK$11,_calc_기준450!$CN$11:$EF$11,0),"")</f>
        <v>17</v>
      </c>
      <c r="AL21" s="25">
        <f>IFERROR(MATCH(AL$11,_calc_기준450!$CN$11:$EF$11,0),"")</f>
        <v>37</v>
      </c>
      <c r="AM21" s="25">
        <f>IFERROR(MATCH(AM$11,_calc_기준450!$CN$11:$EF$11,0),"")</f>
        <v>19</v>
      </c>
      <c r="AN21" s="25">
        <f>IFERROR(MATCH(AN$11,_calc_기준450!$CN$11:$EF$11,0),"")</f>
        <v>5</v>
      </c>
      <c r="AO21" s="25">
        <f>IFERROR(MATCH(AO$11,_calc_기준450!$CN$11:$EF$11,0),"")</f>
        <v>31</v>
      </c>
      <c r="AP21" s="25">
        <f>IFERROR(MATCH(AP$11,_calc_기준450!$CN$11:$EF$11,0),"")</f>
        <v>22</v>
      </c>
      <c r="AQ21" s="25">
        <f>IFERROR(MATCH(AQ$11,_calc_기준450!$CN$11:$EF$11,0),"")</f>
        <v>25</v>
      </c>
      <c r="AR21" s="25">
        <f>IFERROR(MATCH(AR$11,_calc_기준450!$CN$11:$EF$11,0),"")</f>
        <v>28</v>
      </c>
      <c r="AS21" s="25">
        <f>IFERROR(MATCH(AS$11,_calc_기준450!$CN$11:$EF$11,0),"")</f>
        <v>24</v>
      </c>
      <c r="AT21" s="25">
        <f>IFERROR(MATCH(AT$11,_calc_기준450!$CN$11:$EF$11,0),"")</f>
        <v>23</v>
      </c>
      <c r="AU21" s="25">
        <f>IFERROR(MATCH(AU$11,_calc_기준450!$CN$11:$EF$11,0),"")</f>
        <v>2</v>
      </c>
      <c r="AV21" s="25">
        <f>IFERROR(MATCH(AV$11,_calc_기준450!$CN$11:$EF$11,0),"")</f>
        <v>15</v>
      </c>
      <c r="AW21" s="25">
        <f>IFERROR(MATCH(AW$11,_calc_기준450!$CN$11:$EF$11,0),"")</f>
        <v>29</v>
      </c>
      <c r="AX21" s="25">
        <f>IFERROR(MATCH(AX$11,_calc_기준450!$CN$11:$EF$11,0),"")</f>
        <v>20</v>
      </c>
      <c r="AY21" s="25">
        <f>IFERROR(MATCH(AY$11,_calc_기준450!$CN$11:$EF$11,0),"")</f>
        <v>41</v>
      </c>
      <c r="AZ21" s="25">
        <f>IFERROR(MATCH(AZ$11,_calc_기준450!$CN$11:$EF$11,0),"")</f>
        <v>9</v>
      </c>
      <c r="BA21" s="25">
        <f>IFERROR(MATCH(BA$11,_calc_기준450!$CN$11:$EF$11,0),"")</f>
        <v>27</v>
      </c>
      <c r="BB21" s="25">
        <f>IFERROR(MATCH(BB$11,_calc_기준450!$CN$11:$EF$11,0),"")</f>
        <v>1</v>
      </c>
      <c r="BC21" s="25">
        <f>IFERROR(MATCH(BC$11,_calc_기준450!$CN$11:$EF$11,0),"")</f>
        <v>4</v>
      </c>
      <c r="BD21" s="25">
        <f>IFERROR(MATCH(BD$11,_calc_기준450!$CN$11:$EF$11,0),"")</f>
        <v>8</v>
      </c>
    </row>
    <row r="22" spans="1:56" ht="16.5" customHeight="1">
      <c r="A22" s="57">
        <f t="shared" si="2"/>
        <v>1234</v>
      </c>
      <c r="B22" s="40">
        <f>IFERROR(INDEX(전체당첨내역!$B:$B,MATCH($A22,전체당첨내역!$A:$A,0)),"")</f>
        <v>1</v>
      </c>
      <c r="C22" s="40">
        <f>IFERROR(INDEX(전체당첨내역!$C:$C,MATCH($A22,전체당첨내역!$A:$A,0)),"")</f>
        <v>15</v>
      </c>
      <c r="D22" s="40">
        <f>IFERROR(INDEX(전체당첨내역!$D:$D,MATCH($A22,전체당첨내역!$A:$A,0)),"")</f>
        <v>19</v>
      </c>
      <c r="E22" s="40">
        <f>IFERROR(INDEX(전체당첨내역!$E:$E,MATCH($A22,전체당첨내역!$A:$A,0)),"")</f>
        <v>31</v>
      </c>
      <c r="F22" s="40">
        <f>IFERROR(INDEX(전체당첨내역!$F:$F,MATCH($A22,전체당첨내역!$A:$A,0)),"")</f>
        <v>35</v>
      </c>
      <c r="G22" s="40">
        <f>IFERROR(INDEX(전체당첨내역!$G:$G,MATCH($A22,전체당첨내역!$A:$A,0)),"")</f>
        <v>43</v>
      </c>
      <c r="H22" s="45">
        <f>IFERROR(INDEX(전체당첨내역!$H:$H,MATCH($A22,전체당첨내역!$A:$A,0)),"")</f>
        <v>27</v>
      </c>
      <c r="I22" s="42">
        <f>IFERROR((INDEX(_calc_기준450!$CN$12:$EF$12,1,$B22)&gt;0)*(INDEX(_calc_기준450!$CN$12:$EF$12,1,$B22)&lt;=15)+(INDEX(_calc_기준450!$CN$12:$EF$12,1,$C22)&gt;0)*(INDEX(_calc_기준450!$CN$12:$EF$12,1,$C22)&lt;=15)+(INDEX(_calc_기준450!$CN$12:$EF$12,1,$D22)&gt;0)*(INDEX(_calc_기준450!$CN$12:$EF$12,1,$D22)&lt;=15)+(INDEX(_calc_기준450!$CN$12:$EF$12,1,$E22)&gt;0)*(INDEX(_calc_기준450!$CN$12:$EF$12,1,$E22)&lt;=15)+(INDEX(_calc_기준450!$CN$12:$EF$12,1,$F22)&gt;0)*(INDEX(_calc_기준450!$CN$12:$EF$12,1,$F22)&lt;=15)+(INDEX(_calc_기준450!$CN$12:$EF$12,1,$G22)&gt;0)*(INDEX(_calc_기준450!$CN$12:$EF$12,1,$G22)&lt;=15),"")</f>
        <v>1</v>
      </c>
      <c r="J22" s="40">
        <f>IFERROR((INDEX(_calc_기준450!$CN$12:$EF$12,1,$B22)&gt;15)*(INDEX(_calc_기준450!$CN$12:$EF$12,1,$B22)&lt;=30)+(INDEX(_calc_기준450!$CN$12:$EF$12,1,$C22)&gt;15)*(INDEX(_calc_기준450!$CN$12:$EF$12,1,$C22)&lt;=30)+(INDEX(_calc_기준450!$CN$12:$EF$12,1,$D22)&gt;15)*(INDEX(_calc_기준450!$CN$12:$EF$12,1,$D22)&lt;=30)+(INDEX(_calc_기준450!$CN$12:$EF$12,1,$E22)&gt;15)*(INDEX(_calc_기준450!$CN$12:$EF$12,1,$E22)&lt;=30)+(INDEX(_calc_기준450!$CN$12:$EF$12,1,$F22)&gt;15)*(INDEX(_calc_기준450!$CN$12:$EF$12,1,$F22)&lt;=30)+(INDEX(_calc_기준450!$CN$12:$EF$12,1,$G22)&gt;15)*(INDEX(_calc_기준450!$CN$12:$EF$12,1,$G22)&lt;=30),"")</f>
        <v>2</v>
      </c>
      <c r="K22" s="43">
        <f>IFERROR((INDEX(_calc_기준450!$CN$12:$EF$12,1,$B22)&gt;30)+(INDEX(_calc_기준450!$CN$12:$EF$12,1,$C22)&gt;30)+(INDEX(_calc_기준450!$CN$12:$EF$12,1,$D22)&gt;30)+(INDEX(_calc_기준450!$CN$12:$EF$12,1,$E22)&gt;30)+(INDEX(_calc_기준450!$CN$12:$EF$12,1,$F22)&gt;30)+(INDEX(_calc_기준450!$CN$12:$EF$12,1,$G22)&gt;30),"")</f>
        <v>3</v>
      </c>
      <c r="L22" s="25">
        <f>IFERROR(MATCH(L$11,_calc_기준450!$CN$12:$EF$12,0),"")</f>
        <v>18</v>
      </c>
      <c r="M22" s="25">
        <f>IFERROR(MATCH(M$11,_calc_기준450!$CN$12:$EF$12,0),"")</f>
        <v>21</v>
      </c>
      <c r="N22" s="25">
        <f>IFERROR(MATCH(N$11,_calc_기준450!$CN$12:$EF$12,0),"")</f>
        <v>12</v>
      </c>
      <c r="O22" s="25">
        <f>IFERROR(MATCH(O$11,_calc_기준450!$CN$12:$EF$12,0),"")</f>
        <v>14</v>
      </c>
      <c r="P22" s="25">
        <f>IFERROR(MATCH(P$11,_calc_기준450!$CN$12:$EF$12,0),"")</f>
        <v>33</v>
      </c>
      <c r="Q22" s="25">
        <f>IFERROR(MATCH(Q$11,_calc_기준450!$CN$12:$EF$12,0),"")</f>
        <v>7</v>
      </c>
      <c r="R22" s="25">
        <f>IFERROR(MATCH(R$11,_calc_기준450!$CN$12:$EF$12,0),"")</f>
        <v>35</v>
      </c>
      <c r="S22" s="25">
        <f>IFERROR(MATCH(S$11,_calc_기준450!$CN$12:$EF$12,0),"")</f>
        <v>39</v>
      </c>
      <c r="T22" s="25">
        <f>IFERROR(MATCH(T$11,_calc_기준450!$CN$12:$EF$12,0),"")</f>
        <v>6</v>
      </c>
      <c r="U22" s="25">
        <f>IFERROR(MATCH(U$11,_calc_기준450!$CN$12:$EF$12,0),"")</f>
        <v>45</v>
      </c>
      <c r="V22" s="25">
        <f>IFERROR(MATCH(V$11,_calc_기준450!$CN$12:$EF$12,0),"")</f>
        <v>30</v>
      </c>
      <c r="W22" s="25">
        <f>IFERROR(MATCH(W$11,_calc_기준450!$CN$12:$EF$12,0),"")</f>
        <v>34</v>
      </c>
      <c r="X22" s="25">
        <f>IFERROR(MATCH(X$11,_calc_기준450!$CN$12:$EF$12,0),"")</f>
        <v>38</v>
      </c>
      <c r="Y22" s="25">
        <f>IFERROR(MATCH(Y$11,_calc_기준450!$CN$12:$EF$12,0),"")</f>
        <v>11</v>
      </c>
      <c r="Z22" s="25">
        <f>IFERROR(MATCH(Z$11,_calc_기준450!$CN$12:$EF$12,0),"")</f>
        <v>42</v>
      </c>
      <c r="AA22" s="25">
        <f>IFERROR(MATCH(AA$11,_calc_기준450!$CN$12:$EF$12,0),"")</f>
        <v>43</v>
      </c>
      <c r="AB22" s="25">
        <f>IFERROR(MATCH(AB$11,_calc_기준450!$CN$12:$EF$12,0),"")</f>
        <v>44</v>
      </c>
      <c r="AC22" s="25">
        <f>IFERROR(MATCH(AC$11,_calc_기준450!$CN$12:$EF$12,0),"")</f>
        <v>13</v>
      </c>
      <c r="AD22" s="25">
        <f>IFERROR(MATCH(AD$11,_calc_기준450!$CN$12:$EF$12,0),"")</f>
        <v>10</v>
      </c>
      <c r="AE22" s="25">
        <f>IFERROR(MATCH(AE$11,_calc_기준450!$CN$12:$EF$12,0),"")</f>
        <v>26</v>
      </c>
      <c r="AF22" s="25">
        <f>IFERROR(MATCH(AF$11,_calc_기준450!$CN$12:$EF$12,0),"")</f>
        <v>3</v>
      </c>
      <c r="AG22" s="25">
        <f>IFERROR(MATCH(AG$11,_calc_기준450!$CN$12:$EF$12,0),"")</f>
        <v>36</v>
      </c>
      <c r="AH22" s="25">
        <f>IFERROR(MATCH(AH$11,_calc_기준450!$CN$12:$EF$12,0),"")</f>
        <v>16</v>
      </c>
      <c r="AI22" s="25">
        <f>IFERROR(MATCH(AI$11,_calc_기준450!$CN$12:$EF$12,0),"")</f>
        <v>40</v>
      </c>
      <c r="AJ22" s="25">
        <f>IFERROR(MATCH(AJ$11,_calc_기준450!$CN$12:$EF$12,0),"")</f>
        <v>17</v>
      </c>
      <c r="AK22" s="25">
        <f>IFERROR(MATCH(AK$11,_calc_기준450!$CN$12:$EF$12,0),"")</f>
        <v>19</v>
      </c>
      <c r="AL22" s="25">
        <f>IFERROR(MATCH(AL$11,_calc_기준450!$CN$12:$EF$12,0),"")</f>
        <v>32</v>
      </c>
      <c r="AM22" s="25">
        <f>IFERROR(MATCH(AM$11,_calc_기준450!$CN$12:$EF$12,0),"")</f>
        <v>5</v>
      </c>
      <c r="AN22" s="25">
        <f>IFERROR(MATCH(AN$11,_calc_기준450!$CN$12:$EF$12,0),"")</f>
        <v>22</v>
      </c>
      <c r="AO22" s="25">
        <f>IFERROR(MATCH(AO$11,_calc_기준450!$CN$12:$EF$12,0),"")</f>
        <v>28</v>
      </c>
      <c r="AP22" s="25">
        <f>IFERROR(MATCH(AP$11,_calc_기준450!$CN$12:$EF$12,0),"")</f>
        <v>24</v>
      </c>
      <c r="AQ22" s="25">
        <f>IFERROR(MATCH(AQ$11,_calc_기준450!$CN$12:$EF$12,0),"")</f>
        <v>31</v>
      </c>
      <c r="AR22" s="25">
        <f>IFERROR(MATCH(AR$11,_calc_기준450!$CN$12:$EF$12,0),"")</f>
        <v>2</v>
      </c>
      <c r="AS22" s="25">
        <f>IFERROR(MATCH(AS$11,_calc_기준450!$CN$12:$EF$12,0),"")</f>
        <v>20</v>
      </c>
      <c r="AT22" s="25">
        <f>IFERROR(MATCH(AT$11,_calc_기준450!$CN$12:$EF$12,0),"")</f>
        <v>29</v>
      </c>
      <c r="AU22" s="25">
        <f>IFERROR(MATCH(AU$11,_calc_기준450!$CN$12:$EF$12,0),"")</f>
        <v>37</v>
      </c>
      <c r="AV22" s="25">
        <f>IFERROR(MATCH(AV$11,_calc_기준450!$CN$12:$EF$12,0),"")</f>
        <v>15</v>
      </c>
      <c r="AW22" s="25">
        <f>IFERROR(MATCH(AW$11,_calc_기준450!$CN$12:$EF$12,0),"")</f>
        <v>41</v>
      </c>
      <c r="AX22" s="25">
        <f>IFERROR(MATCH(AX$11,_calc_기준450!$CN$12:$EF$12,0),"")</f>
        <v>23</v>
      </c>
      <c r="AY22" s="25">
        <f>IFERROR(MATCH(AY$11,_calc_기준450!$CN$12:$EF$12,0),"")</f>
        <v>25</v>
      </c>
      <c r="AZ22" s="25">
        <f>IFERROR(MATCH(AZ$11,_calc_기준450!$CN$12:$EF$12,0),"")</f>
        <v>9</v>
      </c>
      <c r="BA22" s="25">
        <f>IFERROR(MATCH(BA$11,_calc_기준450!$CN$12:$EF$12,0),"")</f>
        <v>27</v>
      </c>
      <c r="BB22" s="25">
        <f>IFERROR(MATCH(BB$11,_calc_기준450!$CN$12:$EF$12,0),"")</f>
        <v>4</v>
      </c>
      <c r="BC22" s="25">
        <f>IFERROR(MATCH(BC$11,_calc_기준450!$CN$12:$EF$12,0),"")</f>
        <v>1</v>
      </c>
      <c r="BD22" s="25">
        <f>IFERROR(MATCH(BD$11,_calc_기준450!$CN$12:$EF$12,0),"")</f>
        <v>8</v>
      </c>
    </row>
    <row r="23" spans="1:56" ht="16.5" customHeight="1">
      <c r="A23" s="57">
        <f t="shared" si="2"/>
        <v>1233</v>
      </c>
      <c r="B23" s="40">
        <f>IFERROR(INDEX(전체당첨내역!$B:$B,MATCH($A23,전체당첨내역!$A:$A,0)),"")</f>
        <v>2</v>
      </c>
      <c r="C23" s="40">
        <f>IFERROR(INDEX(전체당첨내역!$C:$C,MATCH($A23,전체당첨내역!$A:$A,0)),"")</f>
        <v>7</v>
      </c>
      <c r="D23" s="40">
        <f>IFERROR(INDEX(전체당첨내역!$D:$D,MATCH($A23,전체당첨내역!$A:$A,0)),"")</f>
        <v>20</v>
      </c>
      <c r="E23" s="40">
        <f>IFERROR(INDEX(전체당첨내역!$E:$E,MATCH($A23,전체당첨내역!$A:$A,0)),"")</f>
        <v>25</v>
      </c>
      <c r="F23" s="40">
        <f>IFERROR(INDEX(전체당첨내역!$F:$F,MATCH($A23,전체당첨내역!$A:$A,0)),"")</f>
        <v>37</v>
      </c>
      <c r="G23" s="40">
        <f>IFERROR(INDEX(전체당첨내역!$G:$G,MATCH($A23,전체당첨내역!$A:$A,0)),"")</f>
        <v>40</v>
      </c>
      <c r="H23" s="45">
        <f>IFERROR(INDEX(전체당첨내역!$H:$H,MATCH($A23,전체당첨내역!$A:$A,0)),"")</f>
        <v>29</v>
      </c>
      <c r="I23" s="42">
        <f>IFERROR((INDEX(_calc_기준450!$CN$13:$EF$13,1,$B23)&gt;0)*(INDEX(_calc_기준450!$CN$13:$EF$13,1,$B23)&lt;=15)+(INDEX(_calc_기준450!$CN$13:$EF$13,1,$C23)&gt;0)*(INDEX(_calc_기준450!$CN$13:$EF$13,1,$C23)&lt;=15)+(INDEX(_calc_기준450!$CN$13:$EF$13,1,$D23)&gt;0)*(INDEX(_calc_기준450!$CN$13:$EF$13,1,$D23)&lt;=15)+(INDEX(_calc_기준450!$CN$13:$EF$13,1,$E23)&gt;0)*(INDEX(_calc_기준450!$CN$13:$EF$13,1,$E23)&lt;=15)+(INDEX(_calc_기준450!$CN$13:$EF$13,1,$F23)&gt;0)*(INDEX(_calc_기준450!$CN$13:$EF$13,1,$F23)&lt;=15)+(INDEX(_calc_기준450!$CN$13:$EF$13,1,$G23)&gt;0)*(INDEX(_calc_기준450!$CN$13:$EF$13,1,$G23)&lt;=15),"")</f>
        <v>1</v>
      </c>
      <c r="J23" s="40">
        <f>IFERROR((INDEX(_calc_기준450!$CN$13:$EF$13,1,$B23)&gt;15)*(INDEX(_calc_기준450!$CN$13:$EF$13,1,$B23)&lt;=30)+(INDEX(_calc_기준450!$CN$13:$EF$13,1,$C23)&gt;15)*(INDEX(_calc_기준450!$CN$13:$EF$13,1,$C23)&lt;=30)+(INDEX(_calc_기준450!$CN$13:$EF$13,1,$D23)&gt;15)*(INDEX(_calc_기준450!$CN$13:$EF$13,1,$D23)&lt;=30)+(INDEX(_calc_기준450!$CN$13:$EF$13,1,$E23)&gt;15)*(INDEX(_calc_기준450!$CN$13:$EF$13,1,$E23)&lt;=30)+(INDEX(_calc_기준450!$CN$13:$EF$13,1,$F23)&gt;15)*(INDEX(_calc_기준450!$CN$13:$EF$13,1,$F23)&lt;=30)+(INDEX(_calc_기준450!$CN$13:$EF$13,1,$G23)&gt;15)*(INDEX(_calc_기준450!$CN$13:$EF$13,1,$G23)&lt;=30),"")</f>
        <v>3</v>
      </c>
      <c r="K23" s="43">
        <f>IFERROR((INDEX(_calc_기준450!$CN$13:$EF$13,1,$B23)&gt;30)+(INDEX(_calc_기준450!$CN$13:$EF$13,1,$C23)&gt;30)+(INDEX(_calc_기준450!$CN$13:$EF$13,1,$D23)&gt;30)+(INDEX(_calc_기준450!$CN$13:$EF$13,1,$E23)&gt;30)+(INDEX(_calc_기준450!$CN$13:$EF$13,1,$F23)&gt;30)+(INDEX(_calc_기준450!$CN$13:$EF$13,1,$G23)&gt;30),"")</f>
        <v>2</v>
      </c>
      <c r="L23" s="25">
        <f>IFERROR(MATCH(L$11,_calc_기준450!$CN$13:$EF$13,0),"")</f>
        <v>21</v>
      </c>
      <c r="M23" s="25">
        <f>IFERROR(MATCH(M$11,_calc_기준450!$CN$13:$EF$13,0),"")</f>
        <v>18</v>
      </c>
      <c r="N23" s="25">
        <f>IFERROR(MATCH(N$11,_calc_기준450!$CN$13:$EF$13,0),"")</f>
        <v>12</v>
      </c>
      <c r="O23" s="25">
        <f>IFERROR(MATCH(O$11,_calc_기준450!$CN$13:$EF$13,0),"")</f>
        <v>14</v>
      </c>
      <c r="P23" s="25">
        <f>IFERROR(MATCH(P$11,_calc_기준450!$CN$13:$EF$13,0),"")</f>
        <v>33</v>
      </c>
      <c r="Q23" s="25">
        <f>IFERROR(MATCH(Q$11,_calc_기준450!$CN$13:$EF$13,0),"")</f>
        <v>7</v>
      </c>
      <c r="R23" s="25">
        <f>IFERROR(MATCH(R$11,_calc_기준450!$CN$13:$EF$13,0),"")</f>
        <v>35</v>
      </c>
      <c r="S23" s="25">
        <f>IFERROR(MATCH(S$11,_calc_기준450!$CN$13:$EF$13,0),"")</f>
        <v>45</v>
      </c>
      <c r="T23" s="25">
        <f>IFERROR(MATCH(T$11,_calc_기준450!$CN$13:$EF$13,0),"")</f>
        <v>39</v>
      </c>
      <c r="U23" s="25">
        <f>IFERROR(MATCH(U$11,_calc_기준450!$CN$13:$EF$13,0),"")</f>
        <v>6</v>
      </c>
      <c r="V23" s="25">
        <f>IFERROR(MATCH(V$11,_calc_기준450!$CN$13:$EF$13,0),"")</f>
        <v>38</v>
      </c>
      <c r="W23" s="25">
        <f>IFERROR(MATCH(W$11,_calc_기준450!$CN$13:$EF$13,0),"")</f>
        <v>34</v>
      </c>
      <c r="X23" s="25">
        <f>IFERROR(MATCH(X$11,_calc_기준450!$CN$13:$EF$13,0),"")</f>
        <v>30</v>
      </c>
      <c r="Y23" s="25">
        <f>IFERROR(MATCH(Y$11,_calc_기준450!$CN$13:$EF$13,0),"")</f>
        <v>11</v>
      </c>
      <c r="Z23" s="25">
        <f>IFERROR(MATCH(Z$11,_calc_기준450!$CN$13:$EF$13,0),"")</f>
        <v>43</v>
      </c>
      <c r="AA23" s="25">
        <f>IFERROR(MATCH(AA$11,_calc_기준450!$CN$13:$EF$13,0),"")</f>
        <v>42</v>
      </c>
      <c r="AB23" s="25">
        <f>IFERROR(MATCH(AB$11,_calc_기준450!$CN$13:$EF$13,0),"")</f>
        <v>13</v>
      </c>
      <c r="AC23" s="25">
        <f>IFERROR(MATCH(AC$11,_calc_기준450!$CN$13:$EF$13,0),"")</f>
        <v>44</v>
      </c>
      <c r="AD23" s="25">
        <f>IFERROR(MATCH(AD$11,_calc_기준450!$CN$13:$EF$13,0),"")</f>
        <v>3</v>
      </c>
      <c r="AE23" s="25">
        <f>IFERROR(MATCH(AE$11,_calc_기준450!$CN$13:$EF$13,0),"")</f>
        <v>10</v>
      </c>
      <c r="AF23" s="25">
        <f>IFERROR(MATCH(AF$11,_calc_기준450!$CN$13:$EF$13,0),"")</f>
        <v>26</v>
      </c>
      <c r="AG23" s="25">
        <f>IFERROR(MATCH(AG$11,_calc_기준450!$CN$13:$EF$13,0),"")</f>
        <v>40</v>
      </c>
      <c r="AH23" s="25">
        <f>IFERROR(MATCH(AH$11,_calc_기준450!$CN$13:$EF$13,0),"")</f>
        <v>16</v>
      </c>
      <c r="AI23" s="25">
        <f>IFERROR(MATCH(AI$11,_calc_기준450!$CN$13:$EF$13,0),"")</f>
        <v>19</v>
      </c>
      <c r="AJ23" s="25">
        <f>IFERROR(MATCH(AJ$11,_calc_기준450!$CN$13:$EF$13,0),"")</f>
        <v>2</v>
      </c>
      <c r="AK23" s="25">
        <f>IFERROR(MATCH(AK$11,_calc_기준450!$CN$13:$EF$13,0),"")</f>
        <v>20</v>
      </c>
      <c r="AL23" s="25">
        <f>IFERROR(MATCH(AL$11,_calc_기준450!$CN$13:$EF$13,0),"")</f>
        <v>22</v>
      </c>
      <c r="AM23" s="25">
        <f>IFERROR(MATCH(AM$11,_calc_기준450!$CN$13:$EF$13,0),"")</f>
        <v>36</v>
      </c>
      <c r="AN23" s="25">
        <f>IFERROR(MATCH(AN$11,_calc_기준450!$CN$13:$EF$13,0),"")</f>
        <v>24</v>
      </c>
      <c r="AO23" s="25">
        <f>IFERROR(MATCH(AO$11,_calc_기준450!$CN$13:$EF$13,0),"")</f>
        <v>32</v>
      </c>
      <c r="AP23" s="25">
        <f>IFERROR(MATCH(AP$11,_calc_기준450!$CN$13:$EF$13,0),"")</f>
        <v>37</v>
      </c>
      <c r="AQ23" s="25">
        <f>IFERROR(MATCH(AQ$11,_calc_기준450!$CN$13:$EF$13,0),"")</f>
        <v>28</v>
      </c>
      <c r="AR23" s="25">
        <f>IFERROR(MATCH(AR$11,_calc_기준450!$CN$13:$EF$13,0),"")</f>
        <v>5</v>
      </c>
      <c r="AS23" s="25">
        <f>IFERROR(MATCH(AS$11,_calc_기준450!$CN$13:$EF$13,0),"")</f>
        <v>31</v>
      </c>
      <c r="AT23" s="25">
        <f>IFERROR(MATCH(AT$11,_calc_기준450!$CN$13:$EF$13,0),"")</f>
        <v>17</v>
      </c>
      <c r="AU23" s="25">
        <f>IFERROR(MATCH(AU$11,_calc_기준450!$CN$13:$EF$13,0),"")</f>
        <v>29</v>
      </c>
      <c r="AV23" s="25">
        <f>IFERROR(MATCH(AV$11,_calc_기준450!$CN$13:$EF$13,0),"")</f>
        <v>25</v>
      </c>
      <c r="AW23" s="25">
        <f>IFERROR(MATCH(AW$11,_calc_기준450!$CN$13:$EF$13,0),"")</f>
        <v>15</v>
      </c>
      <c r="AX23" s="25">
        <f>IFERROR(MATCH(AX$11,_calc_기준450!$CN$13:$EF$13,0),"")</f>
        <v>41</v>
      </c>
      <c r="AY23" s="25">
        <f>IFERROR(MATCH(AY$11,_calc_기준450!$CN$13:$EF$13,0),"")</f>
        <v>9</v>
      </c>
      <c r="AZ23" s="25">
        <f>IFERROR(MATCH(AZ$11,_calc_기준450!$CN$13:$EF$13,0),"")</f>
        <v>27</v>
      </c>
      <c r="BA23" s="25">
        <f>IFERROR(MATCH(BA$11,_calc_기준450!$CN$13:$EF$13,0),"")</f>
        <v>23</v>
      </c>
      <c r="BB23" s="25">
        <f>IFERROR(MATCH(BB$11,_calc_기준450!$CN$13:$EF$13,0),"")</f>
        <v>1</v>
      </c>
      <c r="BC23" s="25">
        <f>IFERROR(MATCH(BC$11,_calc_기준450!$CN$13:$EF$13,0),"")</f>
        <v>8</v>
      </c>
      <c r="BD23" s="25">
        <f>IFERROR(MATCH(BD$11,_calc_기준450!$CN$13:$EF$13,0),"")</f>
        <v>4</v>
      </c>
    </row>
    <row r="24" spans="1:56" ht="16.5" customHeight="1">
      <c r="A24" s="57">
        <f t="shared" si="2"/>
        <v>1232</v>
      </c>
      <c r="B24" s="40">
        <f>IFERROR(INDEX(전체당첨내역!$B:$B,MATCH($A24,전체당첨내역!$A:$A,0)),"")</f>
        <v>12</v>
      </c>
      <c r="C24" s="40">
        <f>IFERROR(INDEX(전체당첨내역!$C:$C,MATCH($A24,전체당첨내역!$A:$A,0)),"")</f>
        <v>15</v>
      </c>
      <c r="D24" s="40">
        <f>IFERROR(INDEX(전체당첨내역!$D:$D,MATCH($A24,전체당첨내역!$A:$A,0)),"")</f>
        <v>19</v>
      </c>
      <c r="E24" s="40">
        <f>IFERROR(INDEX(전체당첨내역!$E:$E,MATCH($A24,전체당첨내역!$A:$A,0)),"")</f>
        <v>22</v>
      </c>
      <c r="F24" s="40">
        <f>IFERROR(INDEX(전체당첨내역!$F:$F,MATCH($A24,전체당첨내역!$A:$A,0)),"")</f>
        <v>24</v>
      </c>
      <c r="G24" s="40">
        <f>IFERROR(INDEX(전체당첨내역!$G:$G,MATCH($A24,전체당첨내역!$A:$A,0)),"")</f>
        <v>36</v>
      </c>
      <c r="H24" s="45">
        <f>IFERROR(INDEX(전체당첨내역!$H:$H,MATCH($A24,전체당첨내역!$A:$A,0)),"")</f>
        <v>3</v>
      </c>
      <c r="I24" s="42">
        <f>IFERROR((INDEX(_calc_기준450!$CN$14:$EF$14,1,$B24)&gt;0)*(INDEX(_calc_기준450!$CN$14:$EF$14,1,$B24)&lt;=15)+(INDEX(_calc_기준450!$CN$14:$EF$14,1,$C24)&gt;0)*(INDEX(_calc_기준450!$CN$14:$EF$14,1,$C24)&lt;=15)+(INDEX(_calc_기준450!$CN$14:$EF$14,1,$D24)&gt;0)*(INDEX(_calc_기준450!$CN$14:$EF$14,1,$D24)&lt;=15)+(INDEX(_calc_기준450!$CN$14:$EF$14,1,$E24)&gt;0)*(INDEX(_calc_기준450!$CN$14:$EF$14,1,$E24)&lt;=15)+(INDEX(_calc_기준450!$CN$14:$EF$14,1,$F24)&gt;0)*(INDEX(_calc_기준450!$CN$14:$EF$14,1,$F24)&lt;=15)+(INDEX(_calc_기준450!$CN$14:$EF$14,1,$G24)&gt;0)*(INDEX(_calc_기준450!$CN$14:$EF$14,1,$G24)&lt;=15),"")</f>
        <v>1</v>
      </c>
      <c r="J24" s="40">
        <f>IFERROR((INDEX(_calc_기준450!$CN$14:$EF$14,1,$B24)&gt;15)*(INDEX(_calc_기준450!$CN$14:$EF$14,1,$B24)&lt;=30)+(INDEX(_calc_기준450!$CN$14:$EF$14,1,$C24)&gt;15)*(INDEX(_calc_기준450!$CN$14:$EF$14,1,$C24)&lt;=30)+(INDEX(_calc_기준450!$CN$14:$EF$14,1,$D24)&gt;15)*(INDEX(_calc_기준450!$CN$14:$EF$14,1,$D24)&lt;=30)+(INDEX(_calc_기준450!$CN$14:$EF$14,1,$E24)&gt;15)*(INDEX(_calc_기준450!$CN$14:$EF$14,1,$E24)&lt;=30)+(INDEX(_calc_기준450!$CN$14:$EF$14,1,$F24)&gt;15)*(INDEX(_calc_기준450!$CN$14:$EF$14,1,$F24)&lt;=30)+(INDEX(_calc_기준450!$CN$14:$EF$14,1,$G24)&gt;15)*(INDEX(_calc_기준450!$CN$14:$EF$14,1,$G24)&lt;=30),"")</f>
        <v>4</v>
      </c>
      <c r="K24" s="43">
        <f>IFERROR((INDEX(_calc_기준450!$CN$14:$EF$14,1,$B24)&gt;30)+(INDEX(_calc_기준450!$CN$14:$EF$14,1,$C24)&gt;30)+(INDEX(_calc_기준450!$CN$14:$EF$14,1,$D24)&gt;30)+(INDEX(_calc_기준450!$CN$14:$EF$14,1,$E24)&gt;30)+(INDEX(_calc_기준450!$CN$14:$EF$14,1,$F24)&gt;30)+(INDEX(_calc_기준450!$CN$14:$EF$14,1,$G24)&gt;30),"")</f>
        <v>1</v>
      </c>
      <c r="L24" s="25">
        <f>IFERROR(MATCH(L$11,_calc_기준450!$CN$14:$EF$14,0),"")</f>
        <v>12</v>
      </c>
      <c r="M24" s="25">
        <f>IFERROR(MATCH(M$11,_calc_기준450!$CN$14:$EF$14,0),"")</f>
        <v>18</v>
      </c>
      <c r="N24" s="25">
        <f>IFERROR(MATCH(N$11,_calc_기준450!$CN$14:$EF$14,0),"")</f>
        <v>21</v>
      </c>
      <c r="O24" s="25">
        <f>IFERROR(MATCH(O$11,_calc_기준450!$CN$14:$EF$14,0),"")</f>
        <v>14</v>
      </c>
      <c r="P24" s="25">
        <f>IFERROR(MATCH(P$11,_calc_기준450!$CN$14:$EF$14,0),"")</f>
        <v>7</v>
      </c>
      <c r="Q24" s="25">
        <f>IFERROR(MATCH(Q$11,_calc_기준450!$CN$14:$EF$14,0),"")</f>
        <v>33</v>
      </c>
      <c r="R24" s="25">
        <f>IFERROR(MATCH(R$11,_calc_기준450!$CN$14:$EF$14,0),"")</f>
        <v>45</v>
      </c>
      <c r="S24" s="25">
        <f>IFERROR(MATCH(S$11,_calc_기준450!$CN$14:$EF$14,0),"")</f>
        <v>6</v>
      </c>
      <c r="T24" s="25">
        <f>IFERROR(MATCH(T$11,_calc_기준450!$CN$14:$EF$14,0),"")</f>
        <v>34</v>
      </c>
      <c r="U24" s="25">
        <f>IFERROR(MATCH(U$11,_calc_기준450!$CN$14:$EF$14,0),"")</f>
        <v>35</v>
      </c>
      <c r="V24" s="25">
        <f>IFERROR(MATCH(V$11,_calc_기준450!$CN$14:$EF$14,0),"")</f>
        <v>39</v>
      </c>
      <c r="W24" s="25">
        <f>IFERROR(MATCH(W$11,_calc_기준450!$CN$14:$EF$14,0),"")</f>
        <v>11</v>
      </c>
      <c r="X24" s="25">
        <f>IFERROR(MATCH(X$11,_calc_기준450!$CN$14:$EF$14,0),"")</f>
        <v>38</v>
      </c>
      <c r="Y24" s="25">
        <f>IFERROR(MATCH(Y$11,_calc_기준450!$CN$14:$EF$14,0),"")</f>
        <v>30</v>
      </c>
      <c r="Z24" s="25">
        <f>IFERROR(MATCH(Z$11,_calc_기준450!$CN$14:$EF$14,0),"")</f>
        <v>43</v>
      </c>
      <c r="AA24" s="25">
        <f>IFERROR(MATCH(AA$11,_calc_기준450!$CN$14:$EF$14,0),"")</f>
        <v>42</v>
      </c>
      <c r="AB24" s="25">
        <f>IFERROR(MATCH(AB$11,_calc_기준450!$CN$14:$EF$14,0),"")</f>
        <v>44</v>
      </c>
      <c r="AC24" s="25">
        <f>IFERROR(MATCH(AC$11,_calc_기준450!$CN$14:$EF$14,0),"")</f>
        <v>13</v>
      </c>
      <c r="AD24" s="25">
        <f>IFERROR(MATCH(AD$11,_calc_기준450!$CN$14:$EF$14,0),"")</f>
        <v>3</v>
      </c>
      <c r="AE24" s="25">
        <f>IFERROR(MATCH(AE$11,_calc_기준450!$CN$14:$EF$14,0),"")</f>
        <v>10</v>
      </c>
      <c r="AF24" s="25">
        <f>IFERROR(MATCH(AF$11,_calc_기준450!$CN$14:$EF$14,0),"")</f>
        <v>26</v>
      </c>
      <c r="AG24" s="25">
        <f>IFERROR(MATCH(AG$11,_calc_기준450!$CN$14:$EF$14,0),"")</f>
        <v>40</v>
      </c>
      <c r="AH24" s="25">
        <f>IFERROR(MATCH(AH$11,_calc_기준450!$CN$14:$EF$14,0),"")</f>
        <v>16</v>
      </c>
      <c r="AI24" s="25">
        <f>IFERROR(MATCH(AI$11,_calc_기준450!$CN$14:$EF$14,0),"")</f>
        <v>19</v>
      </c>
      <c r="AJ24" s="25">
        <f>IFERROR(MATCH(AJ$11,_calc_기준450!$CN$14:$EF$14,0),"")</f>
        <v>22</v>
      </c>
      <c r="AK24" s="25">
        <f>IFERROR(MATCH(AK$11,_calc_기준450!$CN$14:$EF$14,0),"")</f>
        <v>36</v>
      </c>
      <c r="AL24" s="25">
        <f>IFERROR(MATCH(AL$11,_calc_기준450!$CN$14:$EF$14,0),"")</f>
        <v>24</v>
      </c>
      <c r="AM24" s="25">
        <f>IFERROR(MATCH(AM$11,_calc_기준450!$CN$14:$EF$14,0),"")</f>
        <v>20</v>
      </c>
      <c r="AN24" s="25">
        <f>IFERROR(MATCH(AN$11,_calc_기준450!$CN$14:$EF$14,0),"")</f>
        <v>2</v>
      </c>
      <c r="AO24" s="25">
        <f>IFERROR(MATCH(AO$11,_calc_기준450!$CN$14:$EF$14,0),"")</f>
        <v>37</v>
      </c>
      <c r="AP24" s="25">
        <f>IFERROR(MATCH(AP$11,_calc_기준450!$CN$14:$EF$14,0),"")</f>
        <v>32</v>
      </c>
      <c r="AQ24" s="25">
        <f>IFERROR(MATCH(AQ$11,_calc_기준450!$CN$14:$EF$14,0),"")</f>
        <v>28</v>
      </c>
      <c r="AR24" s="25">
        <f>IFERROR(MATCH(AR$11,_calc_기준450!$CN$14:$EF$14,0),"")</f>
        <v>31</v>
      </c>
      <c r="AS24" s="25">
        <f>IFERROR(MATCH(AS$11,_calc_기준450!$CN$14:$EF$14,0),"")</f>
        <v>5</v>
      </c>
      <c r="AT24" s="25">
        <f>IFERROR(MATCH(AT$11,_calc_기준450!$CN$14:$EF$14,0),"")</f>
        <v>15</v>
      </c>
      <c r="AU24" s="25">
        <f>IFERROR(MATCH(AU$11,_calc_기준450!$CN$14:$EF$14,0),"")</f>
        <v>29</v>
      </c>
      <c r="AV24" s="25">
        <f>IFERROR(MATCH(AV$11,_calc_기준450!$CN$14:$EF$14,0),"")</f>
        <v>17</v>
      </c>
      <c r="AW24" s="25">
        <f>IFERROR(MATCH(AW$11,_calc_기준450!$CN$14:$EF$14,0),"")</f>
        <v>41</v>
      </c>
      <c r="AX24" s="25">
        <f>IFERROR(MATCH(AX$11,_calc_기준450!$CN$14:$EF$14,0),"")</f>
        <v>9</v>
      </c>
      <c r="AY24" s="25">
        <f>IFERROR(MATCH(AY$11,_calc_기준450!$CN$14:$EF$14,0),"")</f>
        <v>27</v>
      </c>
      <c r="AZ24" s="25">
        <f>IFERROR(MATCH(AZ$11,_calc_기준450!$CN$14:$EF$14,0),"")</f>
        <v>25</v>
      </c>
      <c r="BA24" s="25">
        <f>IFERROR(MATCH(BA$11,_calc_기준450!$CN$14:$EF$14,0),"")</f>
        <v>23</v>
      </c>
      <c r="BB24" s="25">
        <f>IFERROR(MATCH(BB$11,_calc_기준450!$CN$14:$EF$14,0),"")</f>
        <v>1</v>
      </c>
      <c r="BC24" s="25">
        <f>IFERROR(MATCH(BC$11,_calc_기준450!$CN$14:$EF$14,0),"")</f>
        <v>8</v>
      </c>
      <c r="BD24" s="25">
        <f>IFERROR(MATCH(BD$11,_calc_기준450!$CN$14:$EF$14,0),"")</f>
        <v>4</v>
      </c>
    </row>
    <row r="25" spans="1:56" ht="16.5" customHeight="1">
      <c r="A25" s="57">
        <f t="shared" si="2"/>
        <v>1231</v>
      </c>
      <c r="B25" s="40">
        <f>IFERROR(INDEX(전체당첨내역!$B:$B,MATCH($A25,전체당첨내역!$A:$A,0)),"")</f>
        <v>4</v>
      </c>
      <c r="C25" s="40">
        <f>IFERROR(INDEX(전체당첨내역!$C:$C,MATCH($A25,전체당첨내역!$A:$A,0)),"")</f>
        <v>13</v>
      </c>
      <c r="D25" s="40">
        <f>IFERROR(INDEX(전체당첨내역!$D:$D,MATCH($A25,전체당첨내역!$A:$A,0)),"")</f>
        <v>14</v>
      </c>
      <c r="E25" s="40">
        <f>IFERROR(INDEX(전체당첨내역!$E:$E,MATCH($A25,전체당첨내역!$A:$A,0)),"")</f>
        <v>18</v>
      </c>
      <c r="F25" s="40">
        <f>IFERROR(INDEX(전체당첨내역!$F:$F,MATCH($A25,전체당첨내역!$A:$A,0)),"")</f>
        <v>31</v>
      </c>
      <c r="G25" s="40">
        <f>IFERROR(INDEX(전체당첨내역!$G:$G,MATCH($A25,전체당첨내역!$A:$A,0)),"")</f>
        <v>38</v>
      </c>
      <c r="H25" s="45">
        <f>IFERROR(INDEX(전체당첨내역!$H:$H,MATCH($A25,전체당첨내역!$A:$A,0)),"")</f>
        <v>15</v>
      </c>
      <c r="I25" s="42">
        <f>IFERROR((INDEX(_calc_기준450!$CN$15:$EF$15,1,$B25)&gt;0)*(INDEX(_calc_기준450!$CN$15:$EF$15,1,$B25)&lt;=15)+(INDEX(_calc_기준450!$CN$15:$EF$15,1,$C25)&gt;0)*(INDEX(_calc_기준450!$CN$15:$EF$15,1,$C25)&lt;=15)+(INDEX(_calc_기준450!$CN$15:$EF$15,1,$D25)&gt;0)*(INDEX(_calc_기준450!$CN$15:$EF$15,1,$D25)&lt;=15)+(INDEX(_calc_기준450!$CN$15:$EF$15,1,$E25)&gt;0)*(INDEX(_calc_기준450!$CN$15:$EF$15,1,$E25)&lt;=15)+(INDEX(_calc_기준450!$CN$15:$EF$15,1,$F25)&gt;0)*(INDEX(_calc_기준450!$CN$15:$EF$15,1,$F25)&lt;=15)+(INDEX(_calc_기준450!$CN$15:$EF$15,1,$G25)&gt;0)*(INDEX(_calc_기준450!$CN$15:$EF$15,1,$G25)&lt;=15),"")</f>
        <v>3</v>
      </c>
      <c r="J25" s="40">
        <f>IFERROR((INDEX(_calc_기준450!$CN$15:$EF$15,1,$B25)&gt;15)*(INDEX(_calc_기준450!$CN$15:$EF$15,1,$B25)&lt;=30)+(INDEX(_calc_기준450!$CN$15:$EF$15,1,$C25)&gt;15)*(INDEX(_calc_기준450!$CN$15:$EF$15,1,$C25)&lt;=30)+(INDEX(_calc_기준450!$CN$15:$EF$15,1,$D25)&gt;15)*(INDEX(_calc_기준450!$CN$15:$EF$15,1,$D25)&lt;=30)+(INDEX(_calc_기준450!$CN$15:$EF$15,1,$E25)&gt;15)*(INDEX(_calc_기준450!$CN$15:$EF$15,1,$E25)&lt;=30)+(INDEX(_calc_기준450!$CN$15:$EF$15,1,$F25)&gt;15)*(INDEX(_calc_기준450!$CN$15:$EF$15,1,$F25)&lt;=30)+(INDEX(_calc_기준450!$CN$15:$EF$15,1,$G25)&gt;15)*(INDEX(_calc_기준450!$CN$15:$EF$15,1,$G25)&lt;=30),"")</f>
        <v>1</v>
      </c>
      <c r="K25" s="43">
        <f>IFERROR((INDEX(_calc_기준450!$CN$15:$EF$15,1,$B25)&gt;30)+(INDEX(_calc_기준450!$CN$15:$EF$15,1,$C25)&gt;30)+(INDEX(_calc_기준450!$CN$15:$EF$15,1,$D25)&gt;30)+(INDEX(_calc_기준450!$CN$15:$EF$15,1,$E25)&gt;30)+(INDEX(_calc_기준450!$CN$15:$EF$15,1,$F25)&gt;30)+(INDEX(_calc_기준450!$CN$15:$EF$15,1,$G25)&gt;30),"")</f>
        <v>2</v>
      </c>
      <c r="L25" s="25">
        <f>IFERROR(MATCH(L$11,_calc_기준450!$CN$15:$EF$15,0),"")</f>
        <v>12</v>
      </c>
      <c r="M25" s="25">
        <f>IFERROR(MATCH(M$11,_calc_기준450!$CN$15:$EF$15,0),"")</f>
        <v>18</v>
      </c>
      <c r="N25" s="25">
        <f>IFERROR(MATCH(N$11,_calc_기준450!$CN$15:$EF$15,0),"")</f>
        <v>21</v>
      </c>
      <c r="O25" s="25">
        <f>IFERROR(MATCH(O$11,_calc_기준450!$CN$15:$EF$15,0),"")</f>
        <v>38</v>
      </c>
      <c r="P25" s="25">
        <f>IFERROR(MATCH(P$11,_calc_기준450!$CN$15:$EF$15,0),"")</f>
        <v>14</v>
      </c>
      <c r="Q25" s="25">
        <f>IFERROR(MATCH(Q$11,_calc_기준450!$CN$15:$EF$15,0),"")</f>
        <v>35</v>
      </c>
      <c r="R25" s="25">
        <f>IFERROR(MATCH(R$11,_calc_기준450!$CN$15:$EF$15,0),"")</f>
        <v>39</v>
      </c>
      <c r="S25" s="25">
        <f>IFERROR(MATCH(S$11,_calc_기준450!$CN$15:$EF$15,0),"")</f>
        <v>45</v>
      </c>
      <c r="T25" s="25">
        <f>IFERROR(MATCH(T$11,_calc_기준450!$CN$15:$EF$15,0),"")</f>
        <v>6</v>
      </c>
      <c r="U25" s="25">
        <f>IFERROR(MATCH(U$11,_calc_기준450!$CN$15:$EF$15,0),"")</f>
        <v>7</v>
      </c>
      <c r="V25" s="25">
        <f>IFERROR(MATCH(V$11,_calc_기준450!$CN$15:$EF$15,0),"")</f>
        <v>34</v>
      </c>
      <c r="W25" s="25">
        <f>IFERROR(MATCH(W$11,_calc_기준450!$CN$15:$EF$15,0),"")</f>
        <v>11</v>
      </c>
      <c r="X25" s="25">
        <f>IFERROR(MATCH(X$11,_calc_기준450!$CN$15:$EF$15,0),"")</f>
        <v>30</v>
      </c>
      <c r="Y25" s="25">
        <f>IFERROR(MATCH(Y$11,_calc_기준450!$CN$15:$EF$15,0),"")</f>
        <v>33</v>
      </c>
      <c r="Z25" s="25">
        <f>IFERROR(MATCH(Z$11,_calc_기준450!$CN$15:$EF$15,0),"")</f>
        <v>42</v>
      </c>
      <c r="AA25" s="25">
        <f>IFERROR(MATCH(AA$11,_calc_기준450!$CN$15:$EF$15,0),"")</f>
        <v>43</v>
      </c>
      <c r="AB25" s="25">
        <f>IFERROR(MATCH(AB$11,_calc_기준450!$CN$15:$EF$15,0),"")</f>
        <v>44</v>
      </c>
      <c r="AC25" s="25">
        <f>IFERROR(MATCH(AC$11,_calc_기준450!$CN$15:$EF$15,0),"")</f>
        <v>13</v>
      </c>
      <c r="AD25" s="25">
        <f>IFERROR(MATCH(AD$11,_calc_기준450!$CN$15:$EF$15,0),"")</f>
        <v>3</v>
      </c>
      <c r="AE25" s="25">
        <f>IFERROR(MATCH(AE$11,_calc_기준450!$CN$15:$EF$15,0),"")</f>
        <v>26</v>
      </c>
      <c r="AF25" s="25">
        <f>IFERROR(MATCH(AF$11,_calc_기준450!$CN$15:$EF$15,0),"")</f>
        <v>16</v>
      </c>
      <c r="AG25" s="25">
        <f>IFERROR(MATCH(AG$11,_calc_기준450!$CN$15:$EF$15,0),"")</f>
        <v>19</v>
      </c>
      <c r="AH25" s="25">
        <f>IFERROR(MATCH(AH$11,_calc_기준450!$CN$15:$EF$15,0),"")</f>
        <v>22</v>
      </c>
      <c r="AI25" s="25">
        <f>IFERROR(MATCH(AI$11,_calc_기준450!$CN$15:$EF$15,0),"")</f>
        <v>40</v>
      </c>
      <c r="AJ25" s="25">
        <f>IFERROR(MATCH(AJ$11,_calc_기준450!$CN$15:$EF$15,0),"")</f>
        <v>36</v>
      </c>
      <c r="AK25" s="25">
        <f>IFERROR(MATCH(AK$11,_calc_기준450!$CN$15:$EF$15,0),"")</f>
        <v>24</v>
      </c>
      <c r="AL25" s="25">
        <f>IFERROR(MATCH(AL$11,_calc_기준450!$CN$15:$EF$15,0),"")</f>
        <v>2</v>
      </c>
      <c r="AM25" s="25">
        <f>IFERROR(MATCH(AM$11,_calc_기준450!$CN$15:$EF$15,0),"")</f>
        <v>32</v>
      </c>
      <c r="AN25" s="25">
        <f>IFERROR(MATCH(AN$11,_calc_기준450!$CN$15:$EF$15,0),"")</f>
        <v>37</v>
      </c>
      <c r="AO25" s="25">
        <f>IFERROR(MATCH(AO$11,_calc_기준450!$CN$15:$EF$15,0),"")</f>
        <v>10</v>
      </c>
      <c r="AP25" s="25">
        <f>IFERROR(MATCH(AP$11,_calc_기준450!$CN$15:$EF$15,0),"")</f>
        <v>5</v>
      </c>
      <c r="AQ25" s="25">
        <f>IFERROR(MATCH(AQ$11,_calc_기준450!$CN$15:$EF$15,0),"")</f>
        <v>28</v>
      </c>
      <c r="AR25" s="25">
        <f>IFERROR(MATCH(AR$11,_calc_기준450!$CN$15:$EF$15,0),"")</f>
        <v>31</v>
      </c>
      <c r="AS25" s="25">
        <f>IFERROR(MATCH(AS$11,_calc_기준450!$CN$15:$EF$15,0),"")</f>
        <v>29</v>
      </c>
      <c r="AT25" s="25">
        <f>IFERROR(MATCH(AT$11,_calc_기준450!$CN$15:$EF$15,0),"")</f>
        <v>15</v>
      </c>
      <c r="AU25" s="25">
        <f>IFERROR(MATCH(AU$11,_calc_기준450!$CN$15:$EF$15,0),"")</f>
        <v>20</v>
      </c>
      <c r="AV25" s="25">
        <f>IFERROR(MATCH(AV$11,_calc_기준450!$CN$15:$EF$15,0),"")</f>
        <v>17</v>
      </c>
      <c r="AW25" s="25">
        <f>IFERROR(MATCH(AW$11,_calc_기준450!$CN$15:$EF$15,0),"")</f>
        <v>27</v>
      </c>
      <c r="AX25" s="25">
        <f>IFERROR(MATCH(AX$11,_calc_기준450!$CN$15:$EF$15,0),"")</f>
        <v>25</v>
      </c>
      <c r="AY25" s="25">
        <f>IFERROR(MATCH(AY$11,_calc_기준450!$CN$15:$EF$15,0),"")</f>
        <v>9</v>
      </c>
      <c r="AZ25" s="25">
        <f>IFERROR(MATCH(AZ$11,_calc_기준450!$CN$15:$EF$15,0),"")</f>
        <v>23</v>
      </c>
      <c r="BA25" s="25">
        <f>IFERROR(MATCH(BA$11,_calc_기준450!$CN$15:$EF$15,0),"")</f>
        <v>4</v>
      </c>
      <c r="BB25" s="25">
        <f>IFERROR(MATCH(BB$11,_calc_기준450!$CN$15:$EF$15,0),"")</f>
        <v>41</v>
      </c>
      <c r="BC25" s="25">
        <f>IFERROR(MATCH(BC$11,_calc_기준450!$CN$15:$EF$15,0),"")</f>
        <v>1</v>
      </c>
      <c r="BD25" s="25">
        <f>IFERROR(MATCH(BD$11,_calc_기준450!$CN$15:$EF$15,0),"")</f>
        <v>8</v>
      </c>
    </row>
    <row r="26" spans="1:56" ht="16.5" customHeight="1">
      <c r="A26" s="57">
        <f t="shared" si="2"/>
        <v>1230</v>
      </c>
      <c r="B26" s="40">
        <f>IFERROR(INDEX(전체당첨내역!$B:$B,MATCH($A26,전체당첨내역!$A:$A,0)),"")</f>
        <v>3</v>
      </c>
      <c r="C26" s="40">
        <f>IFERROR(INDEX(전체당첨내역!$C:$C,MATCH($A26,전체당첨내역!$A:$A,0)),"")</f>
        <v>8</v>
      </c>
      <c r="D26" s="40">
        <f>IFERROR(INDEX(전체당첨내역!$D:$D,MATCH($A26,전체당첨내역!$A:$A,0)),"")</f>
        <v>9</v>
      </c>
      <c r="E26" s="40">
        <f>IFERROR(INDEX(전체당첨내역!$E:$E,MATCH($A26,전체당첨내역!$A:$A,0)),"")</f>
        <v>22</v>
      </c>
      <c r="F26" s="40">
        <f>IFERROR(INDEX(전체당첨내역!$F:$F,MATCH($A26,전체당첨내역!$A:$A,0)),"")</f>
        <v>28</v>
      </c>
      <c r="G26" s="40">
        <f>IFERROR(INDEX(전체당첨내역!$G:$G,MATCH($A26,전체당첨내역!$A:$A,0)),"")</f>
        <v>42</v>
      </c>
      <c r="H26" s="45">
        <f>IFERROR(INDEX(전체당첨내역!$H:$H,MATCH($A26,전체당첨내역!$A:$A,0)),"")</f>
        <v>45</v>
      </c>
      <c r="I26" s="42">
        <f>IFERROR((INDEX(_calc_기준450!$CN$16:$EF$16,1,$B26)&gt;0)*(INDEX(_calc_기준450!$CN$16:$EF$16,1,$B26)&lt;=15)+(INDEX(_calc_기준450!$CN$16:$EF$16,1,$C26)&gt;0)*(INDEX(_calc_기준450!$CN$16:$EF$16,1,$C26)&lt;=15)+(INDEX(_calc_기준450!$CN$16:$EF$16,1,$D26)&gt;0)*(INDEX(_calc_기준450!$CN$16:$EF$16,1,$D26)&lt;=15)+(INDEX(_calc_기준450!$CN$16:$EF$16,1,$E26)&gt;0)*(INDEX(_calc_기준450!$CN$16:$EF$16,1,$E26)&lt;=15)+(INDEX(_calc_기준450!$CN$16:$EF$16,1,$F26)&gt;0)*(INDEX(_calc_기준450!$CN$16:$EF$16,1,$F26)&lt;=15)+(INDEX(_calc_기준450!$CN$16:$EF$16,1,$G26)&gt;0)*(INDEX(_calc_기준450!$CN$16:$EF$16,1,$G26)&lt;=15),"")</f>
        <v>1</v>
      </c>
      <c r="J26" s="40">
        <f>IFERROR((INDEX(_calc_기준450!$CN$16:$EF$16,1,$B26)&gt;15)*(INDEX(_calc_기준450!$CN$16:$EF$16,1,$B26)&lt;=30)+(INDEX(_calc_기준450!$CN$16:$EF$16,1,$C26)&gt;15)*(INDEX(_calc_기준450!$CN$16:$EF$16,1,$C26)&lt;=30)+(INDEX(_calc_기준450!$CN$16:$EF$16,1,$D26)&gt;15)*(INDEX(_calc_기준450!$CN$16:$EF$16,1,$D26)&lt;=30)+(INDEX(_calc_기준450!$CN$16:$EF$16,1,$E26)&gt;15)*(INDEX(_calc_기준450!$CN$16:$EF$16,1,$E26)&lt;=30)+(INDEX(_calc_기준450!$CN$16:$EF$16,1,$F26)&gt;15)*(INDEX(_calc_기준450!$CN$16:$EF$16,1,$F26)&lt;=30)+(INDEX(_calc_기준450!$CN$16:$EF$16,1,$G26)&gt;15)*(INDEX(_calc_기준450!$CN$16:$EF$16,1,$G26)&lt;=30),"")</f>
        <v>2</v>
      </c>
      <c r="K26" s="43">
        <f>IFERROR((INDEX(_calc_기준450!$CN$16:$EF$16,1,$B26)&gt;30)+(INDEX(_calc_기준450!$CN$16:$EF$16,1,$C26)&gt;30)+(INDEX(_calc_기준450!$CN$16:$EF$16,1,$D26)&gt;30)+(INDEX(_calc_기준450!$CN$16:$EF$16,1,$E26)&gt;30)+(INDEX(_calc_기준450!$CN$16:$EF$16,1,$F26)&gt;30)+(INDEX(_calc_기준450!$CN$16:$EF$16,1,$G26)&gt;30),"")</f>
        <v>3</v>
      </c>
      <c r="L26" s="25">
        <f>IFERROR(MATCH(L$11,_calc_기준450!$CN$16:$EF$16,0),"")</f>
        <v>21</v>
      </c>
      <c r="M26" s="25">
        <f>IFERROR(MATCH(M$11,_calc_기준450!$CN$16:$EF$16,0),"")</f>
        <v>18</v>
      </c>
      <c r="N26" s="25">
        <f>IFERROR(MATCH(N$11,_calc_기준450!$CN$16:$EF$16,0),"")</f>
        <v>12</v>
      </c>
      <c r="O26" s="25">
        <f>IFERROR(MATCH(O$11,_calc_기준450!$CN$16:$EF$16,0),"")</f>
        <v>38</v>
      </c>
      <c r="P26" s="25">
        <f>IFERROR(MATCH(P$11,_calc_기준450!$CN$16:$EF$16,0),"")</f>
        <v>14</v>
      </c>
      <c r="Q26" s="25">
        <f>IFERROR(MATCH(Q$11,_calc_기준450!$CN$16:$EF$16,0),"")</f>
        <v>45</v>
      </c>
      <c r="R26" s="25">
        <f>IFERROR(MATCH(R$11,_calc_기준450!$CN$16:$EF$16,0),"")</f>
        <v>35</v>
      </c>
      <c r="S26" s="25">
        <f>IFERROR(MATCH(S$11,_calc_기준450!$CN$16:$EF$16,0),"")</f>
        <v>39</v>
      </c>
      <c r="T26" s="25">
        <f>IFERROR(MATCH(T$11,_calc_기준450!$CN$16:$EF$16,0),"")</f>
        <v>7</v>
      </c>
      <c r="U26" s="25">
        <f>IFERROR(MATCH(U$11,_calc_기준450!$CN$16:$EF$16,0),"")</f>
        <v>34</v>
      </c>
      <c r="V26" s="25">
        <f>IFERROR(MATCH(V$11,_calc_기준450!$CN$16:$EF$16,0),"")</f>
        <v>11</v>
      </c>
      <c r="W26" s="25">
        <f>IFERROR(MATCH(W$11,_calc_기준450!$CN$16:$EF$16,0),"")</f>
        <v>30</v>
      </c>
      <c r="X26" s="25">
        <f>IFERROR(MATCH(X$11,_calc_기준450!$CN$16:$EF$16,0),"")</f>
        <v>33</v>
      </c>
      <c r="Y26" s="25">
        <f>IFERROR(MATCH(Y$11,_calc_기준450!$CN$16:$EF$16,0),"")</f>
        <v>42</v>
      </c>
      <c r="Z26" s="25">
        <f>IFERROR(MATCH(Z$11,_calc_기준450!$CN$16:$EF$16,0),"")</f>
        <v>43</v>
      </c>
      <c r="AA26" s="25">
        <f>IFERROR(MATCH(AA$11,_calc_기준450!$CN$16:$EF$16,0),"")</f>
        <v>22</v>
      </c>
      <c r="AB26" s="25">
        <f>IFERROR(MATCH(AB$11,_calc_기준450!$CN$16:$EF$16,0),"")</f>
        <v>44</v>
      </c>
      <c r="AC26" s="25">
        <f>IFERROR(MATCH(AC$11,_calc_기준450!$CN$16:$EF$16,0),"")</f>
        <v>3</v>
      </c>
      <c r="AD26" s="25">
        <f>IFERROR(MATCH(AD$11,_calc_기준450!$CN$16:$EF$16,0),"")</f>
        <v>6</v>
      </c>
      <c r="AE26" s="25">
        <f>IFERROR(MATCH(AE$11,_calc_기준450!$CN$16:$EF$16,0),"")</f>
        <v>13</v>
      </c>
      <c r="AF26" s="25">
        <f>IFERROR(MATCH(AF$11,_calc_기준450!$CN$16:$EF$16,0),"")</f>
        <v>19</v>
      </c>
      <c r="AG26" s="25">
        <f>IFERROR(MATCH(AG$11,_calc_기준450!$CN$16:$EF$16,0),"")</f>
        <v>26</v>
      </c>
      <c r="AH26" s="25">
        <f>IFERROR(MATCH(AH$11,_calc_기준450!$CN$16:$EF$16,0),"")</f>
        <v>16</v>
      </c>
      <c r="AI26" s="25">
        <f>IFERROR(MATCH(AI$11,_calc_기준450!$CN$16:$EF$16,0),"")</f>
        <v>36</v>
      </c>
      <c r="AJ26" s="25">
        <f>IFERROR(MATCH(AJ$11,_calc_기준450!$CN$16:$EF$16,0),"")</f>
        <v>24</v>
      </c>
      <c r="AK26" s="25">
        <f>IFERROR(MATCH(AK$11,_calc_기준450!$CN$16:$EF$16,0),"")</f>
        <v>2</v>
      </c>
      <c r="AL26" s="25">
        <f>IFERROR(MATCH(AL$11,_calc_기준450!$CN$16:$EF$16,0),"")</f>
        <v>32</v>
      </c>
      <c r="AM26" s="25">
        <f>IFERROR(MATCH(AM$11,_calc_기준450!$CN$16:$EF$16,0),"")</f>
        <v>40</v>
      </c>
      <c r="AN26" s="25">
        <f>IFERROR(MATCH(AN$11,_calc_기준450!$CN$16:$EF$16,0),"")</f>
        <v>10</v>
      </c>
      <c r="AO26" s="25">
        <f>IFERROR(MATCH(AO$11,_calc_기준450!$CN$16:$EF$16,0),"")</f>
        <v>5</v>
      </c>
      <c r="AP26" s="25">
        <f>IFERROR(MATCH(AP$11,_calc_기준450!$CN$16:$EF$16,0),"")</f>
        <v>31</v>
      </c>
      <c r="AQ26" s="25">
        <f>IFERROR(MATCH(AQ$11,_calc_기준450!$CN$16:$EF$16,0),"")</f>
        <v>17</v>
      </c>
      <c r="AR26" s="25">
        <f>IFERROR(MATCH(AR$11,_calc_기준450!$CN$16:$EF$16,0),"")</f>
        <v>15</v>
      </c>
      <c r="AS26" s="25">
        <f>IFERROR(MATCH(AS$11,_calc_기준450!$CN$16:$EF$16,0),"")</f>
        <v>28</v>
      </c>
      <c r="AT26" s="25">
        <f>IFERROR(MATCH(AT$11,_calc_기준450!$CN$16:$EF$16,0),"")</f>
        <v>20</v>
      </c>
      <c r="AU26" s="25">
        <f>IFERROR(MATCH(AU$11,_calc_기준450!$CN$16:$EF$16,0),"")</f>
        <v>29</v>
      </c>
      <c r="AV26" s="25">
        <f>IFERROR(MATCH(AV$11,_calc_기준450!$CN$16:$EF$16,0),"")</f>
        <v>9</v>
      </c>
      <c r="AW26" s="25">
        <f>IFERROR(MATCH(AW$11,_calc_기준450!$CN$16:$EF$16,0),"")</f>
        <v>37</v>
      </c>
      <c r="AX26" s="25">
        <f>IFERROR(MATCH(AX$11,_calc_기준450!$CN$16:$EF$16,0),"")</f>
        <v>25</v>
      </c>
      <c r="AY26" s="25">
        <f>IFERROR(MATCH(AY$11,_calc_기준450!$CN$16:$EF$16,0),"")</f>
        <v>27</v>
      </c>
      <c r="AZ26" s="25">
        <f>IFERROR(MATCH(AZ$11,_calc_기준450!$CN$16:$EF$16,0),"")</f>
        <v>1</v>
      </c>
      <c r="BA26" s="25">
        <f>IFERROR(MATCH(BA$11,_calc_기준450!$CN$16:$EF$16,0),"")</f>
        <v>23</v>
      </c>
      <c r="BB26" s="25">
        <f>IFERROR(MATCH(BB$11,_calc_기준450!$CN$16:$EF$16,0),"")</f>
        <v>4</v>
      </c>
      <c r="BC26" s="25">
        <f>IFERROR(MATCH(BC$11,_calc_기준450!$CN$16:$EF$16,0),"")</f>
        <v>8</v>
      </c>
      <c r="BD26" s="25">
        <f>IFERROR(MATCH(BD$11,_calc_기준450!$CN$16:$EF$16,0),"")</f>
        <v>41</v>
      </c>
    </row>
    <row r="27" spans="1:56" ht="16.5" customHeight="1">
      <c r="A27" s="57">
        <f t="shared" si="2"/>
        <v>1229</v>
      </c>
      <c r="B27" s="40">
        <f>IFERROR(INDEX(전체당첨내역!$B:$B,MATCH($A27,전체당첨내역!$A:$A,0)),"")</f>
        <v>12</v>
      </c>
      <c r="C27" s="40">
        <f>IFERROR(INDEX(전체당첨내역!$C:$C,MATCH($A27,전체당첨내역!$A:$A,0)),"")</f>
        <v>13</v>
      </c>
      <c r="D27" s="40">
        <f>IFERROR(INDEX(전체당첨내역!$D:$D,MATCH($A27,전체당첨내역!$A:$A,0)),"")</f>
        <v>29</v>
      </c>
      <c r="E27" s="40">
        <f>IFERROR(INDEX(전체당첨내역!$E:$E,MATCH($A27,전체당첨내역!$A:$A,0)),"")</f>
        <v>34</v>
      </c>
      <c r="F27" s="40">
        <f>IFERROR(INDEX(전체당첨내역!$F:$F,MATCH($A27,전체당첨내역!$A:$A,0)),"")</f>
        <v>37</v>
      </c>
      <c r="G27" s="40">
        <f>IFERROR(INDEX(전체당첨내역!$G:$G,MATCH($A27,전체당첨내역!$A:$A,0)),"")</f>
        <v>42</v>
      </c>
      <c r="H27" s="45">
        <f>IFERROR(INDEX(전체당첨내역!$H:$H,MATCH($A27,전체당첨내역!$A:$A,0)),"")</f>
        <v>16</v>
      </c>
      <c r="I27" s="42">
        <f>IFERROR((INDEX(_calc_기준450!$CN$17:$EF$17,1,$B27)&gt;0)*(INDEX(_calc_기준450!$CN$17:$EF$17,1,$B27)&lt;=15)+(INDEX(_calc_기준450!$CN$17:$EF$17,1,$C27)&gt;0)*(INDEX(_calc_기준450!$CN$17:$EF$17,1,$C27)&lt;=15)+(INDEX(_calc_기준450!$CN$17:$EF$17,1,$D27)&gt;0)*(INDEX(_calc_기준450!$CN$17:$EF$17,1,$D27)&lt;=15)+(INDEX(_calc_기준450!$CN$17:$EF$17,1,$E27)&gt;0)*(INDEX(_calc_기준450!$CN$17:$EF$17,1,$E27)&lt;=15)+(INDEX(_calc_기준450!$CN$17:$EF$17,1,$F27)&gt;0)*(INDEX(_calc_기준450!$CN$17:$EF$17,1,$F27)&lt;=15)+(INDEX(_calc_기준450!$CN$17:$EF$17,1,$G27)&gt;0)*(INDEX(_calc_기준450!$CN$17:$EF$17,1,$G27)&lt;=15),"")</f>
        <v>4</v>
      </c>
      <c r="J27" s="40">
        <f>IFERROR((INDEX(_calc_기준450!$CN$17:$EF$17,1,$B27)&gt;15)*(INDEX(_calc_기준450!$CN$17:$EF$17,1,$B27)&lt;=30)+(INDEX(_calc_기준450!$CN$17:$EF$17,1,$C27)&gt;15)*(INDEX(_calc_기준450!$CN$17:$EF$17,1,$C27)&lt;=30)+(INDEX(_calc_기준450!$CN$17:$EF$17,1,$D27)&gt;15)*(INDEX(_calc_기준450!$CN$17:$EF$17,1,$D27)&lt;=30)+(INDEX(_calc_기준450!$CN$17:$EF$17,1,$E27)&gt;15)*(INDEX(_calc_기준450!$CN$17:$EF$17,1,$E27)&lt;=30)+(INDEX(_calc_기준450!$CN$17:$EF$17,1,$F27)&gt;15)*(INDEX(_calc_기준450!$CN$17:$EF$17,1,$F27)&lt;=30)+(INDEX(_calc_기준450!$CN$17:$EF$17,1,$G27)&gt;15)*(INDEX(_calc_기준450!$CN$17:$EF$17,1,$G27)&lt;=30),"")</f>
        <v>2</v>
      </c>
      <c r="K27" s="43">
        <f>IFERROR((INDEX(_calc_기준450!$CN$17:$EF$17,1,$B27)&gt;30)+(INDEX(_calc_기준450!$CN$17:$EF$17,1,$C27)&gt;30)+(INDEX(_calc_기준450!$CN$17:$EF$17,1,$D27)&gt;30)+(INDEX(_calc_기준450!$CN$17:$EF$17,1,$E27)&gt;30)+(INDEX(_calc_기준450!$CN$17:$EF$17,1,$F27)&gt;30)+(INDEX(_calc_기준450!$CN$17:$EF$17,1,$G27)&gt;30),"")</f>
        <v>0</v>
      </c>
      <c r="L27" s="25">
        <f>IFERROR(MATCH(L$11,_calc_기준450!$CN$17:$EF$17,0),"")</f>
        <v>12</v>
      </c>
      <c r="M27" s="25">
        <f>IFERROR(MATCH(M$11,_calc_기준450!$CN$17:$EF$17,0),"")</f>
        <v>21</v>
      </c>
      <c r="N27" s="25">
        <f>IFERROR(MATCH(N$11,_calc_기준450!$CN$17:$EF$17,0),"")</f>
        <v>38</v>
      </c>
      <c r="O27" s="25">
        <f>IFERROR(MATCH(O$11,_calc_기준450!$CN$17:$EF$17,0),"")</f>
        <v>45</v>
      </c>
      <c r="P27" s="25">
        <f>IFERROR(MATCH(P$11,_calc_기준450!$CN$17:$EF$17,0),"")</f>
        <v>18</v>
      </c>
      <c r="Q27" s="25">
        <f>IFERROR(MATCH(Q$11,_calc_기준450!$CN$17:$EF$17,0),"")</f>
        <v>14</v>
      </c>
      <c r="R27" s="25">
        <f>IFERROR(MATCH(R$11,_calc_기준450!$CN$17:$EF$17,0),"")</f>
        <v>34</v>
      </c>
      <c r="S27" s="25">
        <f>IFERROR(MATCH(S$11,_calc_기준450!$CN$17:$EF$17,0),"")</f>
        <v>35</v>
      </c>
      <c r="T27" s="25">
        <f>IFERROR(MATCH(T$11,_calc_기준450!$CN$17:$EF$17,0),"")</f>
        <v>39</v>
      </c>
      <c r="U27" s="25">
        <f>IFERROR(MATCH(U$11,_calc_기준450!$CN$17:$EF$17,0),"")</f>
        <v>7</v>
      </c>
      <c r="V27" s="25">
        <f>IFERROR(MATCH(V$11,_calc_기준450!$CN$17:$EF$17,0),"")</f>
        <v>11</v>
      </c>
      <c r="W27" s="25">
        <f>IFERROR(MATCH(W$11,_calc_기준450!$CN$17:$EF$17,0),"")</f>
        <v>42</v>
      </c>
      <c r="X27" s="25">
        <f>IFERROR(MATCH(X$11,_calc_기준450!$CN$17:$EF$17,0),"")</f>
        <v>30</v>
      </c>
      <c r="Y27" s="25">
        <f>IFERROR(MATCH(Y$11,_calc_기준450!$CN$17:$EF$17,0),"")</f>
        <v>33</v>
      </c>
      <c r="Z27" s="25">
        <f>IFERROR(MATCH(Z$11,_calc_기준450!$CN$17:$EF$17,0),"")</f>
        <v>13</v>
      </c>
      <c r="AA27" s="25">
        <f>IFERROR(MATCH(AA$11,_calc_기준450!$CN$17:$EF$17,0),"")</f>
        <v>43</v>
      </c>
      <c r="AB27" s="25">
        <f>IFERROR(MATCH(AB$11,_calc_기준450!$CN$17:$EF$17,0),"")</f>
        <v>22</v>
      </c>
      <c r="AC27" s="25">
        <f>IFERROR(MATCH(AC$11,_calc_기준450!$CN$17:$EF$17,0),"")</f>
        <v>19</v>
      </c>
      <c r="AD27" s="25">
        <f>IFERROR(MATCH(AD$11,_calc_기준450!$CN$17:$EF$17,0),"")</f>
        <v>6</v>
      </c>
      <c r="AE27" s="25">
        <f>IFERROR(MATCH(AE$11,_calc_기준450!$CN$17:$EF$17,0),"")</f>
        <v>3</v>
      </c>
      <c r="AF27" s="25">
        <f>IFERROR(MATCH(AF$11,_calc_기준450!$CN$17:$EF$17,0),"")</f>
        <v>44</v>
      </c>
      <c r="AG27" s="25">
        <f>IFERROR(MATCH(AG$11,_calc_기준450!$CN$17:$EF$17,0),"")</f>
        <v>16</v>
      </c>
      <c r="AH27" s="25">
        <f>IFERROR(MATCH(AH$11,_calc_기준450!$CN$17:$EF$17,0),"")</f>
        <v>26</v>
      </c>
      <c r="AI27" s="25">
        <f>IFERROR(MATCH(AI$11,_calc_기준450!$CN$17:$EF$17,0),"")</f>
        <v>36</v>
      </c>
      <c r="AJ27" s="25">
        <f>IFERROR(MATCH(AJ$11,_calc_기준450!$CN$17:$EF$17,0),"")</f>
        <v>32</v>
      </c>
      <c r="AK27" s="25">
        <f>IFERROR(MATCH(AK$11,_calc_기준450!$CN$17:$EF$17,0),"")</f>
        <v>2</v>
      </c>
      <c r="AL27" s="25">
        <f>IFERROR(MATCH(AL$11,_calc_기준450!$CN$17:$EF$17,0),"")</f>
        <v>10</v>
      </c>
      <c r="AM27" s="25">
        <f>IFERROR(MATCH(AM$11,_calc_기준450!$CN$17:$EF$17,0),"")</f>
        <v>29</v>
      </c>
      <c r="AN27" s="25">
        <f>IFERROR(MATCH(AN$11,_calc_기준450!$CN$17:$EF$17,0),"")</f>
        <v>37</v>
      </c>
      <c r="AO27" s="25">
        <f>IFERROR(MATCH(AO$11,_calc_기준450!$CN$17:$EF$17,0),"")</f>
        <v>24</v>
      </c>
      <c r="AP27" s="25">
        <f>IFERROR(MATCH(AP$11,_calc_기준450!$CN$17:$EF$17,0),"")</f>
        <v>5</v>
      </c>
      <c r="AQ27" s="25">
        <f>IFERROR(MATCH(AQ$11,_calc_기준450!$CN$17:$EF$17,0),"")</f>
        <v>17</v>
      </c>
      <c r="AR27" s="25">
        <f>IFERROR(MATCH(AR$11,_calc_기준450!$CN$17:$EF$17,0),"")</f>
        <v>31</v>
      </c>
      <c r="AS27" s="25">
        <f>IFERROR(MATCH(AS$11,_calc_기준450!$CN$17:$EF$17,0),"")</f>
        <v>15</v>
      </c>
      <c r="AT27" s="25">
        <f>IFERROR(MATCH(AT$11,_calc_기준450!$CN$17:$EF$17,0),"")</f>
        <v>20</v>
      </c>
      <c r="AU27" s="25">
        <f>IFERROR(MATCH(AU$11,_calc_기준450!$CN$17:$EF$17,0),"")</f>
        <v>28</v>
      </c>
      <c r="AV27" s="25">
        <f>IFERROR(MATCH(AV$11,_calc_기준450!$CN$17:$EF$17,0),"")</f>
        <v>40</v>
      </c>
      <c r="AW27" s="25">
        <f>IFERROR(MATCH(AW$11,_calc_기준450!$CN$17:$EF$17,0),"")</f>
        <v>9</v>
      </c>
      <c r="AX27" s="25">
        <f>IFERROR(MATCH(AX$11,_calc_기준450!$CN$17:$EF$17,0),"")</f>
        <v>27</v>
      </c>
      <c r="AY27" s="25">
        <f>IFERROR(MATCH(AY$11,_calc_기준450!$CN$17:$EF$17,0),"")</f>
        <v>25</v>
      </c>
      <c r="AZ27" s="25">
        <f>IFERROR(MATCH(AZ$11,_calc_기준450!$CN$17:$EF$17,0),"")</f>
        <v>1</v>
      </c>
      <c r="BA27" s="25">
        <f>IFERROR(MATCH(BA$11,_calc_기준450!$CN$17:$EF$17,0),"")</f>
        <v>23</v>
      </c>
      <c r="BB27" s="25">
        <f>IFERROR(MATCH(BB$11,_calc_기준450!$CN$17:$EF$17,0),"")</f>
        <v>4</v>
      </c>
      <c r="BC27" s="25">
        <f>IFERROR(MATCH(BC$11,_calc_기준450!$CN$17:$EF$17,0),"")</f>
        <v>8</v>
      </c>
      <c r="BD27" s="25">
        <f>IFERROR(MATCH(BD$11,_calc_기준450!$CN$17:$EF$17,0),"")</f>
        <v>41</v>
      </c>
    </row>
    <row r="28" spans="1:56" ht="16.5" customHeight="1">
      <c r="A28" s="57">
        <f t="shared" si="2"/>
        <v>1228</v>
      </c>
      <c r="B28" s="40">
        <f>IFERROR(INDEX(전체당첨내역!$B:$B,MATCH($A28,전체당첨내역!$A:$A,0)),"")</f>
        <v>24</v>
      </c>
      <c r="C28" s="40">
        <f>IFERROR(INDEX(전체당첨내역!$C:$C,MATCH($A28,전체당첨내역!$A:$A,0)),"")</f>
        <v>29</v>
      </c>
      <c r="D28" s="40">
        <f>IFERROR(INDEX(전체당첨내역!$D:$D,MATCH($A28,전체당첨내역!$A:$A,0)),"")</f>
        <v>30</v>
      </c>
      <c r="E28" s="40">
        <f>IFERROR(INDEX(전체당첨내역!$E:$E,MATCH($A28,전체당첨내역!$A:$A,0)),"")</f>
        <v>31</v>
      </c>
      <c r="F28" s="40">
        <f>IFERROR(INDEX(전체당첨내역!$F:$F,MATCH($A28,전체당첨내역!$A:$A,0)),"")</f>
        <v>35</v>
      </c>
      <c r="G28" s="40">
        <f>IFERROR(INDEX(전체당첨내역!$G:$G,MATCH($A28,전체당첨내역!$A:$A,0)),"")</f>
        <v>44</v>
      </c>
      <c r="H28" s="45">
        <f>IFERROR(INDEX(전체당첨내역!$H:$H,MATCH($A28,전체당첨내역!$A:$A,0)),"")</f>
        <v>1</v>
      </c>
      <c r="I28" s="42">
        <f>IFERROR((INDEX(_calc_기준450!$CN$18:$EF$18,1,$B28)&gt;0)*(INDEX(_calc_기준450!$CN$18:$EF$18,1,$B28)&lt;=15)+(INDEX(_calc_기준450!$CN$18:$EF$18,1,$C28)&gt;0)*(INDEX(_calc_기준450!$CN$18:$EF$18,1,$C28)&lt;=15)+(INDEX(_calc_기준450!$CN$18:$EF$18,1,$D28)&gt;0)*(INDEX(_calc_기준450!$CN$18:$EF$18,1,$D28)&lt;=15)+(INDEX(_calc_기준450!$CN$18:$EF$18,1,$E28)&gt;0)*(INDEX(_calc_기준450!$CN$18:$EF$18,1,$E28)&lt;=15)+(INDEX(_calc_기준450!$CN$18:$EF$18,1,$F28)&gt;0)*(INDEX(_calc_기준450!$CN$18:$EF$18,1,$F28)&lt;=15)+(INDEX(_calc_기준450!$CN$18:$EF$18,1,$G28)&gt;0)*(INDEX(_calc_기준450!$CN$18:$EF$18,1,$G28)&lt;=15),"")</f>
        <v>2</v>
      </c>
      <c r="J28" s="40">
        <f>IFERROR((INDEX(_calc_기준450!$CN$18:$EF$18,1,$B28)&gt;15)*(INDEX(_calc_기준450!$CN$18:$EF$18,1,$B28)&lt;=30)+(INDEX(_calc_기준450!$CN$18:$EF$18,1,$C28)&gt;15)*(INDEX(_calc_기준450!$CN$18:$EF$18,1,$C28)&lt;=30)+(INDEX(_calc_기준450!$CN$18:$EF$18,1,$D28)&gt;15)*(INDEX(_calc_기준450!$CN$18:$EF$18,1,$D28)&lt;=30)+(INDEX(_calc_기준450!$CN$18:$EF$18,1,$E28)&gt;15)*(INDEX(_calc_기준450!$CN$18:$EF$18,1,$E28)&lt;=30)+(INDEX(_calc_기준450!$CN$18:$EF$18,1,$F28)&gt;15)*(INDEX(_calc_기준450!$CN$18:$EF$18,1,$F28)&lt;=30)+(INDEX(_calc_기준450!$CN$18:$EF$18,1,$G28)&gt;15)*(INDEX(_calc_기준450!$CN$18:$EF$18,1,$G28)&lt;=30),"")</f>
        <v>3</v>
      </c>
      <c r="K28" s="43">
        <f>IFERROR((INDEX(_calc_기준450!$CN$18:$EF$18,1,$B28)&gt;30)+(INDEX(_calc_기준450!$CN$18:$EF$18,1,$C28)&gt;30)+(INDEX(_calc_기준450!$CN$18:$EF$18,1,$D28)&gt;30)+(INDEX(_calc_기준450!$CN$18:$EF$18,1,$E28)&gt;30)+(INDEX(_calc_기준450!$CN$18:$EF$18,1,$F28)&gt;30)+(INDEX(_calc_기준450!$CN$18:$EF$18,1,$G28)&gt;30),"")</f>
        <v>1</v>
      </c>
      <c r="L28" s="25">
        <f>IFERROR(MATCH(L$11,_calc_기준450!$CN$18:$EF$18,0),"")</f>
        <v>12</v>
      </c>
      <c r="M28" s="25">
        <f>IFERROR(MATCH(M$11,_calc_기준450!$CN$18:$EF$18,0),"")</f>
        <v>21</v>
      </c>
      <c r="N28" s="25">
        <f>IFERROR(MATCH(N$11,_calc_기준450!$CN$18:$EF$18,0),"")</f>
        <v>35</v>
      </c>
      <c r="O28" s="25">
        <f>IFERROR(MATCH(O$11,_calc_기준450!$CN$18:$EF$18,0),"")</f>
        <v>14</v>
      </c>
      <c r="P28" s="25">
        <f>IFERROR(MATCH(P$11,_calc_기준450!$CN$18:$EF$18,0),"")</f>
        <v>30</v>
      </c>
      <c r="Q28" s="25">
        <f>IFERROR(MATCH(Q$11,_calc_기준450!$CN$18:$EF$18,0),"")</f>
        <v>38</v>
      </c>
      <c r="R28" s="25">
        <f>IFERROR(MATCH(R$11,_calc_기준450!$CN$18:$EF$18,0),"")</f>
        <v>18</v>
      </c>
      <c r="S28" s="25">
        <f>IFERROR(MATCH(S$11,_calc_기준450!$CN$18:$EF$18,0),"")</f>
        <v>45</v>
      </c>
      <c r="T28" s="25">
        <f>IFERROR(MATCH(T$11,_calc_기준450!$CN$18:$EF$18,0),"")</f>
        <v>34</v>
      </c>
      <c r="U28" s="25">
        <f>IFERROR(MATCH(U$11,_calc_기준450!$CN$18:$EF$18,0),"")</f>
        <v>39</v>
      </c>
      <c r="V28" s="25">
        <f>IFERROR(MATCH(V$11,_calc_기준450!$CN$18:$EF$18,0),"")</f>
        <v>7</v>
      </c>
      <c r="W28" s="25">
        <f>IFERROR(MATCH(W$11,_calc_기준450!$CN$18:$EF$18,0),"")</f>
        <v>42</v>
      </c>
      <c r="X28" s="25">
        <f>IFERROR(MATCH(X$11,_calc_기준450!$CN$18:$EF$18,0),"")</f>
        <v>11</v>
      </c>
      <c r="Y28" s="25">
        <f>IFERROR(MATCH(Y$11,_calc_기준450!$CN$18:$EF$18,0),"")</f>
        <v>13</v>
      </c>
      <c r="Z28" s="25">
        <f>IFERROR(MATCH(Z$11,_calc_기준450!$CN$18:$EF$18,0),"")</f>
        <v>33</v>
      </c>
      <c r="AA28" s="25">
        <f>IFERROR(MATCH(AA$11,_calc_기준450!$CN$18:$EF$18,0),"")</f>
        <v>43</v>
      </c>
      <c r="AB28" s="25">
        <f>IFERROR(MATCH(AB$11,_calc_기준450!$CN$18:$EF$18,0),"")</f>
        <v>22</v>
      </c>
      <c r="AC28" s="25">
        <f>IFERROR(MATCH(AC$11,_calc_기준450!$CN$18:$EF$18,0),"")</f>
        <v>19</v>
      </c>
      <c r="AD28" s="25">
        <f>IFERROR(MATCH(AD$11,_calc_기준450!$CN$18:$EF$18,0),"")</f>
        <v>6</v>
      </c>
      <c r="AE28" s="25">
        <f>IFERROR(MATCH(AE$11,_calc_기준450!$CN$18:$EF$18,0),"")</f>
        <v>26</v>
      </c>
      <c r="AF28" s="25">
        <f>IFERROR(MATCH(AF$11,_calc_기준450!$CN$18:$EF$18,0),"")</f>
        <v>3</v>
      </c>
      <c r="AG28" s="25">
        <f>IFERROR(MATCH(AG$11,_calc_기준450!$CN$18:$EF$18,0),"")</f>
        <v>16</v>
      </c>
      <c r="AH28" s="25">
        <f>IFERROR(MATCH(AH$11,_calc_기준450!$CN$18:$EF$18,0),"")</f>
        <v>29</v>
      </c>
      <c r="AI28" s="25">
        <f>IFERROR(MATCH(AI$11,_calc_기준450!$CN$18:$EF$18,0),"")</f>
        <v>36</v>
      </c>
      <c r="AJ28" s="25">
        <f>IFERROR(MATCH(AJ$11,_calc_기준450!$CN$18:$EF$18,0),"")</f>
        <v>32</v>
      </c>
      <c r="AK28" s="25">
        <f>IFERROR(MATCH(AK$11,_calc_기준450!$CN$18:$EF$18,0),"")</f>
        <v>24</v>
      </c>
      <c r="AL28" s="25">
        <f>IFERROR(MATCH(AL$11,_calc_기준450!$CN$18:$EF$18,0),"")</f>
        <v>44</v>
      </c>
      <c r="AM28" s="25">
        <f>IFERROR(MATCH(AM$11,_calc_기준450!$CN$18:$EF$18,0),"")</f>
        <v>37</v>
      </c>
      <c r="AN28" s="25">
        <f>IFERROR(MATCH(AN$11,_calc_기준450!$CN$18:$EF$18,0),"")</f>
        <v>2</v>
      </c>
      <c r="AO28" s="25">
        <f>IFERROR(MATCH(AO$11,_calc_기준450!$CN$18:$EF$18,0),"")</f>
        <v>10</v>
      </c>
      <c r="AP28" s="25">
        <f>IFERROR(MATCH(AP$11,_calc_기준450!$CN$18:$EF$18,0),"")</f>
        <v>31</v>
      </c>
      <c r="AQ28" s="25">
        <f>IFERROR(MATCH(AQ$11,_calc_기준450!$CN$18:$EF$18,0),"")</f>
        <v>17</v>
      </c>
      <c r="AR28" s="25">
        <f>IFERROR(MATCH(AR$11,_calc_기준450!$CN$18:$EF$18,0),"")</f>
        <v>15</v>
      </c>
      <c r="AS28" s="25">
        <f>IFERROR(MATCH(AS$11,_calc_기준450!$CN$18:$EF$18,0),"")</f>
        <v>28</v>
      </c>
      <c r="AT28" s="25">
        <f>IFERROR(MATCH(AT$11,_calc_기준450!$CN$18:$EF$18,0),"")</f>
        <v>20</v>
      </c>
      <c r="AU28" s="25">
        <f>IFERROR(MATCH(AU$11,_calc_기준450!$CN$18:$EF$18,0),"")</f>
        <v>40</v>
      </c>
      <c r="AV28" s="25">
        <f>IFERROR(MATCH(AV$11,_calc_기준450!$CN$18:$EF$18,0),"")</f>
        <v>5</v>
      </c>
      <c r="AW28" s="25">
        <f>IFERROR(MATCH(AW$11,_calc_기준450!$CN$18:$EF$18,0),"")</f>
        <v>9</v>
      </c>
      <c r="AX28" s="25">
        <f>IFERROR(MATCH(AX$11,_calc_기준450!$CN$18:$EF$18,0),"")</f>
        <v>27</v>
      </c>
      <c r="AY28" s="25">
        <f>IFERROR(MATCH(AY$11,_calc_기준450!$CN$18:$EF$18,0),"")</f>
        <v>25</v>
      </c>
      <c r="AZ28" s="25">
        <f>IFERROR(MATCH(AZ$11,_calc_기준450!$CN$18:$EF$18,0),"")</f>
        <v>1</v>
      </c>
      <c r="BA28" s="25">
        <f>IFERROR(MATCH(BA$11,_calc_기준450!$CN$18:$EF$18,0),"")</f>
        <v>23</v>
      </c>
      <c r="BB28" s="25">
        <f>IFERROR(MATCH(BB$11,_calc_기준450!$CN$18:$EF$18,0),"")</f>
        <v>41</v>
      </c>
      <c r="BC28" s="25">
        <f>IFERROR(MATCH(BC$11,_calc_기준450!$CN$18:$EF$18,0),"")</f>
        <v>4</v>
      </c>
      <c r="BD28" s="25">
        <f>IFERROR(MATCH(BD$11,_calc_기준450!$CN$18:$EF$18,0),"")</f>
        <v>8</v>
      </c>
    </row>
    <row r="29" spans="1:56" ht="16.5" customHeight="1">
      <c r="A29" s="57">
        <f t="shared" si="2"/>
        <v>1227</v>
      </c>
      <c r="B29" s="40">
        <f>IFERROR(INDEX(전체당첨내역!$B:$B,MATCH($A29,전체당첨내역!$A:$A,0)),"")</f>
        <v>1</v>
      </c>
      <c r="C29" s="40">
        <f>IFERROR(INDEX(전체당첨내역!$C:$C,MATCH($A29,전체당첨내역!$A:$A,0)),"")</f>
        <v>14</v>
      </c>
      <c r="D29" s="40">
        <f>IFERROR(INDEX(전체당첨내역!$D:$D,MATCH($A29,전체당첨내역!$A:$A,0)),"")</f>
        <v>16</v>
      </c>
      <c r="E29" s="40">
        <f>IFERROR(INDEX(전체당첨내역!$E:$E,MATCH($A29,전체당첨내역!$A:$A,0)),"")</f>
        <v>34</v>
      </c>
      <c r="F29" s="40">
        <f>IFERROR(INDEX(전체당첨내역!$F:$F,MATCH($A29,전체당첨내역!$A:$A,0)),"")</f>
        <v>41</v>
      </c>
      <c r="G29" s="40">
        <f>IFERROR(INDEX(전체당첨내역!$G:$G,MATCH($A29,전체당첨내역!$A:$A,0)),"")</f>
        <v>44</v>
      </c>
      <c r="H29" s="45">
        <f>IFERROR(INDEX(전체당첨내역!$H:$H,MATCH($A29,전체당첨내역!$A:$A,0)),"")</f>
        <v>13</v>
      </c>
      <c r="I29" s="42">
        <f>IFERROR((INDEX(_calc_기준450!$CN$19:$EF$19,1,$B29)&gt;0)*(INDEX(_calc_기준450!$CN$19:$EF$19,1,$B29)&lt;=15)+(INDEX(_calc_기준450!$CN$19:$EF$19,1,$C29)&gt;0)*(INDEX(_calc_기준450!$CN$19:$EF$19,1,$C29)&lt;=15)+(INDEX(_calc_기준450!$CN$19:$EF$19,1,$D29)&gt;0)*(INDEX(_calc_기준450!$CN$19:$EF$19,1,$D29)&lt;=15)+(INDEX(_calc_기준450!$CN$19:$EF$19,1,$E29)&gt;0)*(INDEX(_calc_기준450!$CN$19:$EF$19,1,$E29)&lt;=15)+(INDEX(_calc_기준450!$CN$19:$EF$19,1,$F29)&gt;0)*(INDEX(_calc_기준450!$CN$19:$EF$19,1,$F29)&lt;=15)+(INDEX(_calc_기준450!$CN$19:$EF$19,1,$G29)&gt;0)*(INDEX(_calc_기준450!$CN$19:$EF$19,1,$G29)&lt;=15),"")</f>
        <v>2</v>
      </c>
      <c r="J29" s="40">
        <f>IFERROR((INDEX(_calc_기준450!$CN$19:$EF$19,1,$B29)&gt;15)*(INDEX(_calc_기준450!$CN$19:$EF$19,1,$B29)&lt;=30)+(INDEX(_calc_기준450!$CN$19:$EF$19,1,$C29)&gt;15)*(INDEX(_calc_기준450!$CN$19:$EF$19,1,$C29)&lt;=30)+(INDEX(_calc_기준450!$CN$19:$EF$19,1,$D29)&gt;15)*(INDEX(_calc_기준450!$CN$19:$EF$19,1,$D29)&lt;=30)+(INDEX(_calc_기준450!$CN$19:$EF$19,1,$E29)&gt;15)*(INDEX(_calc_기준450!$CN$19:$EF$19,1,$E29)&lt;=30)+(INDEX(_calc_기준450!$CN$19:$EF$19,1,$F29)&gt;15)*(INDEX(_calc_기준450!$CN$19:$EF$19,1,$F29)&lt;=30)+(INDEX(_calc_기준450!$CN$19:$EF$19,1,$G29)&gt;15)*(INDEX(_calc_기준450!$CN$19:$EF$19,1,$G29)&lt;=30),"")</f>
        <v>2</v>
      </c>
      <c r="K29" s="43">
        <f>IFERROR((INDEX(_calc_기준450!$CN$19:$EF$19,1,$B29)&gt;30)+(INDEX(_calc_기준450!$CN$19:$EF$19,1,$C29)&gt;30)+(INDEX(_calc_기준450!$CN$19:$EF$19,1,$D29)&gt;30)+(INDEX(_calc_기준450!$CN$19:$EF$19,1,$E29)&gt;30)+(INDEX(_calc_기준450!$CN$19:$EF$19,1,$F29)&gt;30)+(INDEX(_calc_기준450!$CN$19:$EF$19,1,$G29)&gt;30),"")</f>
        <v>2</v>
      </c>
      <c r="L29" s="25">
        <f>IFERROR(MATCH(L$11,_calc_기준450!$CN$19:$EF$19,0),"")</f>
        <v>12</v>
      </c>
      <c r="M29" s="25">
        <f>IFERROR(MATCH(M$11,_calc_기준450!$CN$19:$EF$19,0),"")</f>
        <v>21</v>
      </c>
      <c r="N29" s="25">
        <f>IFERROR(MATCH(N$11,_calc_기준450!$CN$19:$EF$19,0),"")</f>
        <v>35</v>
      </c>
      <c r="O29" s="25">
        <f>IFERROR(MATCH(O$11,_calc_기준450!$CN$19:$EF$19,0),"")</f>
        <v>38</v>
      </c>
      <c r="P29" s="25">
        <f>IFERROR(MATCH(P$11,_calc_기준450!$CN$19:$EF$19,0),"")</f>
        <v>14</v>
      </c>
      <c r="Q29" s="25">
        <f>IFERROR(MATCH(Q$11,_calc_기준450!$CN$19:$EF$19,0),"")</f>
        <v>30</v>
      </c>
      <c r="R29" s="25">
        <f>IFERROR(MATCH(R$11,_calc_기준450!$CN$19:$EF$19,0),"")</f>
        <v>18</v>
      </c>
      <c r="S29" s="25">
        <f>IFERROR(MATCH(S$11,_calc_기준450!$CN$19:$EF$19,0),"")</f>
        <v>34</v>
      </c>
      <c r="T29" s="25">
        <f>IFERROR(MATCH(T$11,_calc_기준450!$CN$19:$EF$19,0),"")</f>
        <v>39</v>
      </c>
      <c r="U29" s="25">
        <f>IFERROR(MATCH(U$11,_calc_기준450!$CN$19:$EF$19,0),"")</f>
        <v>45</v>
      </c>
      <c r="V29" s="25">
        <f>IFERROR(MATCH(V$11,_calc_기준450!$CN$19:$EF$19,0),"")</f>
        <v>42</v>
      </c>
      <c r="W29" s="25">
        <f>IFERROR(MATCH(W$11,_calc_기준450!$CN$19:$EF$19,0),"")</f>
        <v>7</v>
      </c>
      <c r="X29" s="25">
        <f>IFERROR(MATCH(X$11,_calc_기준450!$CN$19:$EF$19,0),"")</f>
        <v>11</v>
      </c>
      <c r="Y29" s="25">
        <f>IFERROR(MATCH(Y$11,_calc_기준450!$CN$19:$EF$19,0),"")</f>
        <v>13</v>
      </c>
      <c r="Z29" s="25">
        <f>IFERROR(MATCH(Z$11,_calc_기준450!$CN$19:$EF$19,0),"")</f>
        <v>22</v>
      </c>
      <c r="AA29" s="25">
        <f>IFERROR(MATCH(AA$11,_calc_기준450!$CN$19:$EF$19,0),"")</f>
        <v>33</v>
      </c>
      <c r="AB29" s="25">
        <f>IFERROR(MATCH(AB$11,_calc_기준450!$CN$19:$EF$19,0),"")</f>
        <v>43</v>
      </c>
      <c r="AC29" s="25">
        <f>IFERROR(MATCH(AC$11,_calc_기준450!$CN$19:$EF$19,0),"")</f>
        <v>6</v>
      </c>
      <c r="AD29" s="25">
        <f>IFERROR(MATCH(AD$11,_calc_기준450!$CN$19:$EF$19,0),"")</f>
        <v>44</v>
      </c>
      <c r="AE29" s="25">
        <f>IFERROR(MATCH(AE$11,_calc_기준450!$CN$19:$EF$19,0),"")</f>
        <v>26</v>
      </c>
      <c r="AF29" s="25">
        <f>IFERROR(MATCH(AF$11,_calc_기준450!$CN$19:$EF$19,0),"")</f>
        <v>29</v>
      </c>
      <c r="AG29" s="25">
        <f>IFERROR(MATCH(AG$11,_calc_기준450!$CN$19:$EF$19,0),"")</f>
        <v>36</v>
      </c>
      <c r="AH29" s="25">
        <f>IFERROR(MATCH(AH$11,_calc_기준450!$CN$19:$EF$19,0),"")</f>
        <v>16</v>
      </c>
      <c r="AI29" s="25">
        <f>IFERROR(MATCH(AI$11,_calc_기준450!$CN$19:$EF$19,0),"")</f>
        <v>3</v>
      </c>
      <c r="AJ29" s="25">
        <f>IFERROR(MATCH(AJ$11,_calc_기준450!$CN$19:$EF$19,0),"")</f>
        <v>24</v>
      </c>
      <c r="AK29" s="25">
        <f>IFERROR(MATCH(AK$11,_calc_기준450!$CN$19:$EF$19,0),"")</f>
        <v>32</v>
      </c>
      <c r="AL29" s="25">
        <f>IFERROR(MATCH(AL$11,_calc_기준450!$CN$19:$EF$19,0),"")</f>
        <v>19</v>
      </c>
      <c r="AM29" s="25">
        <f>IFERROR(MATCH(AM$11,_calc_기준450!$CN$19:$EF$19,0),"")</f>
        <v>37</v>
      </c>
      <c r="AN29" s="25">
        <f>IFERROR(MATCH(AN$11,_calc_기준450!$CN$19:$EF$19,0),"")</f>
        <v>2</v>
      </c>
      <c r="AO29" s="25">
        <f>IFERROR(MATCH(AO$11,_calc_기준450!$CN$19:$EF$19,0),"")</f>
        <v>10</v>
      </c>
      <c r="AP29" s="25">
        <f>IFERROR(MATCH(AP$11,_calc_기준450!$CN$19:$EF$19,0),"")</f>
        <v>17</v>
      </c>
      <c r="AQ29" s="25">
        <f>IFERROR(MATCH(AQ$11,_calc_기준450!$CN$19:$EF$19,0),"")</f>
        <v>31</v>
      </c>
      <c r="AR29" s="25">
        <f>IFERROR(MATCH(AR$11,_calc_기준450!$CN$19:$EF$19,0),"")</f>
        <v>15</v>
      </c>
      <c r="AS29" s="25">
        <f>IFERROR(MATCH(AS$11,_calc_기준450!$CN$19:$EF$19,0),"")</f>
        <v>28</v>
      </c>
      <c r="AT29" s="25">
        <f>IFERROR(MATCH(AT$11,_calc_기준450!$CN$19:$EF$19,0),"")</f>
        <v>20</v>
      </c>
      <c r="AU29" s="25">
        <f>IFERROR(MATCH(AU$11,_calc_기준450!$CN$19:$EF$19,0),"")</f>
        <v>40</v>
      </c>
      <c r="AV29" s="25">
        <f>IFERROR(MATCH(AV$11,_calc_기준450!$CN$19:$EF$19,0),"")</f>
        <v>9</v>
      </c>
      <c r="AW29" s="25">
        <f>IFERROR(MATCH(AW$11,_calc_기준450!$CN$19:$EF$19,0),"")</f>
        <v>5</v>
      </c>
      <c r="AX29" s="25">
        <f>IFERROR(MATCH(AX$11,_calc_기준450!$CN$19:$EF$19,0),"")</f>
        <v>27</v>
      </c>
      <c r="AY29" s="25">
        <f>IFERROR(MATCH(AY$11,_calc_기준450!$CN$19:$EF$19,0),"")</f>
        <v>25</v>
      </c>
      <c r="AZ29" s="25">
        <f>IFERROR(MATCH(AZ$11,_calc_기준450!$CN$19:$EF$19,0),"")</f>
        <v>23</v>
      </c>
      <c r="BA29" s="25">
        <f>IFERROR(MATCH(BA$11,_calc_기준450!$CN$19:$EF$19,0),"")</f>
        <v>41</v>
      </c>
      <c r="BB29" s="25">
        <f>IFERROR(MATCH(BB$11,_calc_기준450!$CN$19:$EF$19,0),"")</f>
        <v>1</v>
      </c>
      <c r="BC29" s="25">
        <f>IFERROR(MATCH(BC$11,_calc_기준450!$CN$19:$EF$19,0),"")</f>
        <v>4</v>
      </c>
      <c r="BD29" s="25">
        <f>IFERROR(MATCH(BD$11,_calc_기준450!$CN$19:$EF$19,0),"")</f>
        <v>8</v>
      </c>
    </row>
    <row r="30" spans="1:56" ht="16.5" customHeight="1">
      <c r="A30" s="57">
        <f t="shared" si="2"/>
        <v>1226</v>
      </c>
      <c r="B30" s="40">
        <f>IFERROR(INDEX(전체당첨내역!$B:$B,MATCH($A30,전체당첨내역!$A:$A,0)),"")</f>
        <v>4</v>
      </c>
      <c r="C30" s="40">
        <f>IFERROR(INDEX(전체당첨내역!$C:$C,MATCH($A30,전체당첨내역!$A:$A,0)),"")</f>
        <v>6</v>
      </c>
      <c r="D30" s="40">
        <f>IFERROR(INDEX(전체당첨내역!$D:$D,MATCH($A30,전체당첨내역!$A:$A,0)),"")</f>
        <v>13</v>
      </c>
      <c r="E30" s="40">
        <f>IFERROR(INDEX(전체당첨내역!$E:$E,MATCH($A30,전체당첨내역!$A:$A,0)),"")</f>
        <v>17</v>
      </c>
      <c r="F30" s="40">
        <f>IFERROR(INDEX(전체당첨내역!$F:$F,MATCH($A30,전체당첨내역!$A:$A,0)),"")</f>
        <v>26</v>
      </c>
      <c r="G30" s="40">
        <f>IFERROR(INDEX(전체당첨내역!$G:$G,MATCH($A30,전체당첨내역!$A:$A,0)),"")</f>
        <v>28</v>
      </c>
      <c r="H30" s="45">
        <f>IFERROR(INDEX(전체당첨내역!$H:$H,MATCH($A30,전체당첨내역!$A:$A,0)),"")</f>
        <v>41</v>
      </c>
      <c r="I30" s="42">
        <f>IFERROR((INDEX(_calc_기준450!$CN$20:$EF$20,1,$B30)&gt;0)*(INDEX(_calc_기준450!$CN$20:$EF$20,1,$B30)&lt;=15)+(INDEX(_calc_기준450!$CN$20:$EF$20,1,$C30)&gt;0)*(INDEX(_calc_기준450!$CN$20:$EF$20,1,$C30)&lt;=15)+(INDEX(_calc_기준450!$CN$20:$EF$20,1,$D30)&gt;0)*(INDEX(_calc_기준450!$CN$20:$EF$20,1,$D30)&lt;=15)+(INDEX(_calc_기준450!$CN$20:$EF$20,1,$E30)&gt;0)*(INDEX(_calc_기준450!$CN$20:$EF$20,1,$E30)&lt;=15)+(INDEX(_calc_기준450!$CN$20:$EF$20,1,$F30)&gt;0)*(INDEX(_calc_기준450!$CN$20:$EF$20,1,$F30)&lt;=15)+(INDEX(_calc_기준450!$CN$20:$EF$20,1,$G30)&gt;0)*(INDEX(_calc_기준450!$CN$20:$EF$20,1,$G30)&lt;=15),"")</f>
        <v>3</v>
      </c>
      <c r="J30" s="40">
        <f>IFERROR((INDEX(_calc_기준450!$CN$20:$EF$20,1,$B30)&gt;15)*(INDEX(_calc_기준450!$CN$20:$EF$20,1,$B30)&lt;=30)+(INDEX(_calc_기준450!$CN$20:$EF$20,1,$C30)&gt;15)*(INDEX(_calc_기준450!$CN$20:$EF$20,1,$C30)&lt;=30)+(INDEX(_calc_기준450!$CN$20:$EF$20,1,$D30)&gt;15)*(INDEX(_calc_기준450!$CN$20:$EF$20,1,$D30)&lt;=30)+(INDEX(_calc_기준450!$CN$20:$EF$20,1,$E30)&gt;15)*(INDEX(_calc_기준450!$CN$20:$EF$20,1,$E30)&lt;=30)+(INDEX(_calc_기준450!$CN$20:$EF$20,1,$F30)&gt;15)*(INDEX(_calc_기준450!$CN$20:$EF$20,1,$F30)&lt;=30)+(INDEX(_calc_기준450!$CN$20:$EF$20,1,$G30)&gt;15)*(INDEX(_calc_기준450!$CN$20:$EF$20,1,$G30)&lt;=30),"")</f>
        <v>1</v>
      </c>
      <c r="K30" s="43">
        <f>IFERROR((INDEX(_calc_기준450!$CN$20:$EF$20,1,$B30)&gt;30)+(INDEX(_calc_기준450!$CN$20:$EF$20,1,$C30)&gt;30)+(INDEX(_calc_기준450!$CN$20:$EF$20,1,$D30)&gt;30)+(INDEX(_calc_기준450!$CN$20:$EF$20,1,$E30)&gt;30)+(INDEX(_calc_기준450!$CN$20:$EF$20,1,$F30)&gt;30)+(INDEX(_calc_기준450!$CN$20:$EF$20,1,$G30)&gt;30),"")</f>
        <v>2</v>
      </c>
      <c r="L30" s="25">
        <f>IFERROR(MATCH(L$11,_calc_기준450!$CN$20:$EF$20,0),"")</f>
        <v>12</v>
      </c>
      <c r="M30" s="25">
        <f>IFERROR(MATCH(M$11,_calc_기준450!$CN$20:$EF$20,0),"")</f>
        <v>21</v>
      </c>
      <c r="N30" s="25">
        <f>IFERROR(MATCH(N$11,_calc_기준450!$CN$20:$EF$20,0),"")</f>
        <v>18</v>
      </c>
      <c r="O30" s="25">
        <f>IFERROR(MATCH(O$11,_calc_기준450!$CN$20:$EF$20,0),"")</f>
        <v>13</v>
      </c>
      <c r="P30" s="25">
        <f>IFERROR(MATCH(P$11,_calc_기준450!$CN$20:$EF$20,0),"")</f>
        <v>14</v>
      </c>
      <c r="Q30" s="25">
        <f>IFERROR(MATCH(Q$11,_calc_기준450!$CN$20:$EF$20,0),"")</f>
        <v>34</v>
      </c>
      <c r="R30" s="25">
        <f>IFERROR(MATCH(R$11,_calc_기준450!$CN$20:$EF$20,0),"")</f>
        <v>35</v>
      </c>
      <c r="S30" s="25">
        <f>IFERROR(MATCH(S$11,_calc_기준450!$CN$20:$EF$20,0),"")</f>
        <v>39</v>
      </c>
      <c r="T30" s="25">
        <f>IFERROR(MATCH(T$11,_calc_기준450!$CN$20:$EF$20,0),"")</f>
        <v>38</v>
      </c>
      <c r="U30" s="25">
        <f>IFERROR(MATCH(U$11,_calc_기준450!$CN$20:$EF$20,0),"")</f>
        <v>45</v>
      </c>
      <c r="V30" s="25">
        <f>IFERROR(MATCH(V$11,_calc_기준450!$CN$20:$EF$20,0),"")</f>
        <v>42</v>
      </c>
      <c r="W30" s="25">
        <f>IFERROR(MATCH(W$11,_calc_기준450!$CN$20:$EF$20,0),"")</f>
        <v>22</v>
      </c>
      <c r="X30" s="25">
        <f>IFERROR(MATCH(X$11,_calc_기준450!$CN$20:$EF$20,0),"")</f>
        <v>26</v>
      </c>
      <c r="Y30" s="25">
        <f>IFERROR(MATCH(Y$11,_calc_기준450!$CN$20:$EF$20,0),"")</f>
        <v>11</v>
      </c>
      <c r="Z30" s="25">
        <f>IFERROR(MATCH(Z$11,_calc_기준450!$CN$20:$EF$20,0),"")</f>
        <v>6</v>
      </c>
      <c r="AA30" s="25">
        <f>IFERROR(MATCH(AA$11,_calc_기준450!$CN$20:$EF$20,0),"")</f>
        <v>30</v>
      </c>
      <c r="AB30" s="25">
        <f>IFERROR(MATCH(AB$11,_calc_기준450!$CN$20:$EF$20,0),"")</f>
        <v>33</v>
      </c>
      <c r="AC30" s="25">
        <f>IFERROR(MATCH(AC$11,_calc_기준450!$CN$20:$EF$20,0),"")</f>
        <v>43</v>
      </c>
      <c r="AD30" s="25">
        <f>IFERROR(MATCH(AD$11,_calc_기준450!$CN$20:$EF$20,0),"")</f>
        <v>44</v>
      </c>
      <c r="AE30" s="25">
        <f>IFERROR(MATCH(AE$11,_calc_기준450!$CN$20:$EF$20,0),"")</f>
        <v>7</v>
      </c>
      <c r="AF30" s="25">
        <f>IFERROR(MATCH(AF$11,_calc_기준450!$CN$20:$EF$20,0),"")</f>
        <v>17</v>
      </c>
      <c r="AG30" s="25">
        <f>IFERROR(MATCH(AG$11,_calc_기준450!$CN$20:$EF$20,0),"")</f>
        <v>29</v>
      </c>
      <c r="AH30" s="25">
        <f>IFERROR(MATCH(AH$11,_calc_기준450!$CN$20:$EF$20,0),"")</f>
        <v>16</v>
      </c>
      <c r="AI30" s="25">
        <f>IFERROR(MATCH(AI$11,_calc_기준450!$CN$20:$EF$20,0),"")</f>
        <v>32</v>
      </c>
      <c r="AJ30" s="25">
        <f>IFERROR(MATCH(AJ$11,_calc_기준450!$CN$20:$EF$20,0),"")</f>
        <v>2</v>
      </c>
      <c r="AK30" s="25">
        <f>IFERROR(MATCH(AK$11,_calc_기준450!$CN$20:$EF$20,0),"")</f>
        <v>3</v>
      </c>
      <c r="AL30" s="25">
        <f>IFERROR(MATCH(AL$11,_calc_기준450!$CN$20:$EF$20,0),"")</f>
        <v>36</v>
      </c>
      <c r="AM30" s="25">
        <f>IFERROR(MATCH(AM$11,_calc_기준450!$CN$20:$EF$20,0),"")</f>
        <v>19</v>
      </c>
      <c r="AN30" s="25">
        <f>IFERROR(MATCH(AN$11,_calc_기준450!$CN$20:$EF$20,0),"")</f>
        <v>24</v>
      </c>
      <c r="AO30" s="25">
        <f>IFERROR(MATCH(AO$11,_calc_기준450!$CN$20:$EF$20,0),"")</f>
        <v>37</v>
      </c>
      <c r="AP30" s="25">
        <f>IFERROR(MATCH(AP$11,_calc_기준450!$CN$20:$EF$20,0),"")</f>
        <v>10</v>
      </c>
      <c r="AQ30" s="25">
        <f>IFERROR(MATCH(AQ$11,_calc_기준450!$CN$20:$EF$20,0),"")</f>
        <v>31</v>
      </c>
      <c r="AR30" s="25">
        <f>IFERROR(MATCH(AR$11,_calc_기준450!$CN$20:$EF$20,0),"")</f>
        <v>28</v>
      </c>
      <c r="AS30" s="25">
        <f>IFERROR(MATCH(AS$11,_calc_기준450!$CN$20:$EF$20,0),"")</f>
        <v>15</v>
      </c>
      <c r="AT30" s="25">
        <f>IFERROR(MATCH(AT$11,_calc_기준450!$CN$20:$EF$20,0),"")</f>
        <v>20</v>
      </c>
      <c r="AU30" s="25">
        <f>IFERROR(MATCH(AU$11,_calc_기준450!$CN$20:$EF$20,0),"")</f>
        <v>40</v>
      </c>
      <c r="AV30" s="25">
        <f>IFERROR(MATCH(AV$11,_calc_기준450!$CN$20:$EF$20,0),"")</f>
        <v>4</v>
      </c>
      <c r="AW30" s="25">
        <f>IFERROR(MATCH(AW$11,_calc_기준450!$CN$20:$EF$20,0),"")</f>
        <v>27</v>
      </c>
      <c r="AX30" s="25">
        <f>IFERROR(MATCH(AX$11,_calc_기준450!$CN$20:$EF$20,0),"")</f>
        <v>5</v>
      </c>
      <c r="AY30" s="25">
        <f>IFERROR(MATCH(AY$11,_calc_기준450!$CN$20:$EF$20,0),"")</f>
        <v>9</v>
      </c>
      <c r="AZ30" s="25">
        <f>IFERROR(MATCH(AZ$11,_calc_기준450!$CN$20:$EF$20,0),"")</f>
        <v>25</v>
      </c>
      <c r="BA30" s="25">
        <f>IFERROR(MATCH(BA$11,_calc_기준450!$CN$20:$EF$20,0),"")</f>
        <v>41</v>
      </c>
      <c r="BB30" s="25">
        <f>IFERROR(MATCH(BB$11,_calc_기준450!$CN$20:$EF$20,0),"")</f>
        <v>1</v>
      </c>
      <c r="BC30" s="25">
        <f>IFERROR(MATCH(BC$11,_calc_기준450!$CN$20:$EF$20,0),"")</f>
        <v>23</v>
      </c>
      <c r="BD30" s="25">
        <f>IFERROR(MATCH(BD$11,_calc_기준450!$CN$20:$EF$20,0),"")</f>
        <v>8</v>
      </c>
    </row>
    <row r="31" spans="1:56" ht="16.5" customHeight="1">
      <c r="A31" s="57">
        <f t="shared" si="2"/>
        <v>1225</v>
      </c>
      <c r="B31" s="40">
        <f>IFERROR(INDEX(전체당첨내역!$B:$B,MATCH($A31,전체당첨내역!$A:$A,0)),"")</f>
        <v>8</v>
      </c>
      <c r="C31" s="40">
        <f>IFERROR(INDEX(전체당첨내역!$C:$C,MATCH($A31,전체당첨내역!$A:$A,0)),"")</f>
        <v>9</v>
      </c>
      <c r="D31" s="40">
        <f>IFERROR(INDEX(전체당첨내역!$D:$D,MATCH($A31,전체당첨내역!$A:$A,0)),"")</f>
        <v>19</v>
      </c>
      <c r="E31" s="40">
        <f>IFERROR(INDEX(전체당첨내역!$E:$E,MATCH($A31,전체당첨내역!$A:$A,0)),"")</f>
        <v>25</v>
      </c>
      <c r="F31" s="40">
        <f>IFERROR(INDEX(전체당첨내역!$F:$F,MATCH($A31,전체당첨내역!$A:$A,0)),"")</f>
        <v>41</v>
      </c>
      <c r="G31" s="40">
        <f>IFERROR(INDEX(전체당첨내역!$G:$G,MATCH($A31,전체당첨내역!$A:$A,0)),"")</f>
        <v>42</v>
      </c>
      <c r="H31" s="45">
        <f>IFERROR(INDEX(전체당첨내역!$H:$H,MATCH($A31,전체당첨내역!$A:$A,0)),"")</f>
        <v>33</v>
      </c>
      <c r="I31" s="42">
        <f>IFERROR((INDEX(_calc_기준450!$CN$21:$EF$21,1,$B31)&gt;0)*(INDEX(_calc_기준450!$CN$21:$EF$21,1,$B31)&lt;=15)+(INDEX(_calc_기준450!$CN$21:$EF$21,1,$C31)&gt;0)*(INDEX(_calc_기준450!$CN$21:$EF$21,1,$C31)&lt;=15)+(INDEX(_calc_기준450!$CN$21:$EF$21,1,$D31)&gt;0)*(INDEX(_calc_기준450!$CN$21:$EF$21,1,$D31)&lt;=15)+(INDEX(_calc_기준450!$CN$21:$EF$21,1,$E31)&gt;0)*(INDEX(_calc_기준450!$CN$21:$EF$21,1,$E31)&lt;=15)+(INDEX(_calc_기준450!$CN$21:$EF$21,1,$F31)&gt;0)*(INDEX(_calc_기준450!$CN$21:$EF$21,1,$F31)&lt;=15)+(INDEX(_calc_기준450!$CN$21:$EF$21,1,$G31)&gt;0)*(INDEX(_calc_기준450!$CN$21:$EF$21,1,$G31)&lt;=15),"")</f>
        <v>1</v>
      </c>
      <c r="J31" s="40">
        <f>IFERROR((INDEX(_calc_기준450!$CN$21:$EF$21,1,$B31)&gt;15)*(INDEX(_calc_기준450!$CN$21:$EF$21,1,$B31)&lt;=30)+(INDEX(_calc_기준450!$CN$21:$EF$21,1,$C31)&gt;15)*(INDEX(_calc_기준450!$CN$21:$EF$21,1,$C31)&lt;=30)+(INDEX(_calc_기준450!$CN$21:$EF$21,1,$D31)&gt;15)*(INDEX(_calc_기준450!$CN$21:$EF$21,1,$D31)&lt;=30)+(INDEX(_calc_기준450!$CN$21:$EF$21,1,$E31)&gt;15)*(INDEX(_calc_기준450!$CN$21:$EF$21,1,$E31)&lt;=30)+(INDEX(_calc_기준450!$CN$21:$EF$21,1,$F31)&gt;15)*(INDEX(_calc_기준450!$CN$21:$EF$21,1,$F31)&lt;=30)+(INDEX(_calc_기준450!$CN$21:$EF$21,1,$G31)&gt;15)*(INDEX(_calc_기준450!$CN$21:$EF$21,1,$G31)&lt;=30),"")</f>
        <v>1</v>
      </c>
      <c r="K31" s="43">
        <f>IFERROR((INDEX(_calc_기준450!$CN$21:$EF$21,1,$B31)&gt;30)+(INDEX(_calc_기준450!$CN$21:$EF$21,1,$C31)&gt;30)+(INDEX(_calc_기준450!$CN$21:$EF$21,1,$D31)&gt;30)+(INDEX(_calc_기준450!$CN$21:$EF$21,1,$E31)&gt;30)+(INDEX(_calc_기준450!$CN$21:$EF$21,1,$F31)&gt;30)+(INDEX(_calc_기준450!$CN$21:$EF$21,1,$G31)&gt;30),"")</f>
        <v>4</v>
      </c>
      <c r="L31" s="25">
        <f>IFERROR(MATCH(L$11,_calc_기준450!$CN$21:$EF$21,0),"")</f>
        <v>12</v>
      </c>
      <c r="M31" s="25">
        <f>IFERROR(MATCH(M$11,_calc_기준450!$CN$21:$EF$21,0),"")</f>
        <v>21</v>
      </c>
      <c r="N31" s="25">
        <f>IFERROR(MATCH(N$11,_calc_기준450!$CN$21:$EF$21,0),"")</f>
        <v>18</v>
      </c>
      <c r="O31" s="25">
        <f>IFERROR(MATCH(O$11,_calc_기준450!$CN$21:$EF$21,0),"")</f>
        <v>35</v>
      </c>
      <c r="P31" s="25">
        <f>IFERROR(MATCH(P$11,_calc_기준450!$CN$21:$EF$21,0),"")</f>
        <v>39</v>
      </c>
      <c r="Q31" s="25">
        <f>IFERROR(MATCH(Q$11,_calc_기준450!$CN$21:$EF$21,0),"")</f>
        <v>13</v>
      </c>
      <c r="R31" s="25">
        <f>IFERROR(MATCH(R$11,_calc_기준450!$CN$21:$EF$21,0),"")</f>
        <v>14</v>
      </c>
      <c r="S31" s="25">
        <f>IFERROR(MATCH(S$11,_calc_기준450!$CN$21:$EF$21,0),"")</f>
        <v>34</v>
      </c>
      <c r="T31" s="25">
        <f>IFERROR(MATCH(T$11,_calc_기준450!$CN$21:$EF$21,0),"")</f>
        <v>38</v>
      </c>
      <c r="U31" s="25">
        <f>IFERROR(MATCH(U$11,_calc_기준450!$CN$21:$EF$21,0),"")</f>
        <v>45</v>
      </c>
      <c r="V31" s="25">
        <f>IFERROR(MATCH(V$11,_calc_기준450!$CN$21:$EF$21,0),"")</f>
        <v>26</v>
      </c>
      <c r="W31" s="25">
        <f>IFERROR(MATCH(W$11,_calc_기준450!$CN$21:$EF$21,0),"")</f>
        <v>42</v>
      </c>
      <c r="X31" s="25">
        <f>IFERROR(MATCH(X$11,_calc_기준450!$CN$21:$EF$21,0),"")</f>
        <v>11</v>
      </c>
      <c r="Y31" s="25">
        <f>IFERROR(MATCH(Y$11,_calc_기준450!$CN$21:$EF$21,0),"")</f>
        <v>22</v>
      </c>
      <c r="Z31" s="25">
        <f>IFERROR(MATCH(Z$11,_calc_기준450!$CN$21:$EF$21,0),"")</f>
        <v>33</v>
      </c>
      <c r="AA31" s="25">
        <f>IFERROR(MATCH(AA$11,_calc_기준450!$CN$21:$EF$21,0),"")</f>
        <v>43</v>
      </c>
      <c r="AB31" s="25">
        <f>IFERROR(MATCH(AB$11,_calc_기준450!$CN$21:$EF$21,0),"")</f>
        <v>29</v>
      </c>
      <c r="AC31" s="25">
        <f>IFERROR(MATCH(AC$11,_calc_기준450!$CN$21:$EF$21,0),"")</f>
        <v>44</v>
      </c>
      <c r="AD31" s="25">
        <f>IFERROR(MATCH(AD$11,_calc_기준450!$CN$21:$EF$21,0),"")</f>
        <v>30</v>
      </c>
      <c r="AE31" s="25">
        <f>IFERROR(MATCH(AE$11,_calc_기준450!$CN$21:$EF$21,0),"")</f>
        <v>7</v>
      </c>
      <c r="AF31" s="25">
        <f>IFERROR(MATCH(AF$11,_calc_기준450!$CN$21:$EF$21,0),"")</f>
        <v>6</v>
      </c>
      <c r="AG31" s="25">
        <f>IFERROR(MATCH(AG$11,_calc_기준450!$CN$21:$EF$21,0),"")</f>
        <v>17</v>
      </c>
      <c r="AH31" s="25">
        <f>IFERROR(MATCH(AH$11,_calc_기준450!$CN$21:$EF$21,0),"")</f>
        <v>16</v>
      </c>
      <c r="AI31" s="25">
        <f>IFERROR(MATCH(AI$11,_calc_기준450!$CN$21:$EF$21,0),"")</f>
        <v>19</v>
      </c>
      <c r="AJ31" s="25">
        <f>IFERROR(MATCH(AJ$11,_calc_기준450!$CN$21:$EF$21,0),"")</f>
        <v>2</v>
      </c>
      <c r="AK31" s="25">
        <f>IFERROR(MATCH(AK$11,_calc_기준450!$CN$21:$EF$21,0),"")</f>
        <v>36</v>
      </c>
      <c r="AL31" s="25">
        <f>IFERROR(MATCH(AL$11,_calc_기준450!$CN$21:$EF$21,0),"")</f>
        <v>24</v>
      </c>
      <c r="AM31" s="25">
        <f>IFERROR(MATCH(AM$11,_calc_기준450!$CN$21:$EF$21,0),"")</f>
        <v>3</v>
      </c>
      <c r="AN31" s="25">
        <f>IFERROR(MATCH(AN$11,_calc_기준450!$CN$21:$EF$21,0),"")</f>
        <v>37</v>
      </c>
      <c r="AO31" s="25">
        <f>IFERROR(MATCH(AO$11,_calc_기준450!$CN$21:$EF$21,0),"")</f>
        <v>10</v>
      </c>
      <c r="AP31" s="25">
        <f>IFERROR(MATCH(AP$11,_calc_기준450!$CN$21:$EF$21,0),"")</f>
        <v>31</v>
      </c>
      <c r="AQ31" s="25">
        <f>IFERROR(MATCH(AQ$11,_calc_기준450!$CN$21:$EF$21,0),"")</f>
        <v>25</v>
      </c>
      <c r="AR31" s="25">
        <f>IFERROR(MATCH(AR$11,_calc_기준450!$CN$21:$EF$21,0),"")</f>
        <v>28</v>
      </c>
      <c r="AS31" s="25">
        <f>IFERROR(MATCH(AS$11,_calc_기준450!$CN$21:$EF$21,0),"")</f>
        <v>15</v>
      </c>
      <c r="AT31" s="25">
        <f>IFERROR(MATCH(AT$11,_calc_기준450!$CN$21:$EF$21,0),"")</f>
        <v>20</v>
      </c>
      <c r="AU31" s="25">
        <f>IFERROR(MATCH(AU$11,_calc_기준450!$CN$21:$EF$21,0),"")</f>
        <v>40</v>
      </c>
      <c r="AV31" s="25">
        <f>IFERROR(MATCH(AV$11,_calc_기준450!$CN$21:$EF$21,0),"")</f>
        <v>32</v>
      </c>
      <c r="AW31" s="25">
        <f>IFERROR(MATCH(AW$11,_calc_기준450!$CN$21:$EF$21,0),"")</f>
        <v>41</v>
      </c>
      <c r="AX31" s="25">
        <f>IFERROR(MATCH(AX$11,_calc_기준450!$CN$21:$EF$21,0),"")</f>
        <v>27</v>
      </c>
      <c r="AY31" s="25">
        <f>IFERROR(MATCH(AY$11,_calc_기준450!$CN$21:$EF$21,0),"")</f>
        <v>9</v>
      </c>
      <c r="AZ31" s="25">
        <f>IFERROR(MATCH(AZ$11,_calc_기준450!$CN$21:$EF$21,0),"")</f>
        <v>5</v>
      </c>
      <c r="BA31" s="25">
        <f>IFERROR(MATCH(BA$11,_calc_기준450!$CN$21:$EF$21,0),"")</f>
        <v>1</v>
      </c>
      <c r="BB31" s="25">
        <f>IFERROR(MATCH(BB$11,_calc_기준450!$CN$21:$EF$21,0),"")</f>
        <v>23</v>
      </c>
      <c r="BC31" s="25">
        <f>IFERROR(MATCH(BC$11,_calc_기준450!$CN$21:$EF$21,0),"")</f>
        <v>4</v>
      </c>
      <c r="BD31" s="25">
        <f>IFERROR(MATCH(BD$11,_calc_기준450!$CN$21:$EF$21,0),"")</f>
        <v>8</v>
      </c>
    </row>
    <row r="32" spans="1:56" ht="16.5" customHeight="1">
      <c r="A32" s="57">
        <f t="shared" si="2"/>
        <v>1224</v>
      </c>
      <c r="B32" s="40">
        <f>IFERROR(INDEX(전체당첨내역!$B:$B,MATCH($A32,전체당첨내역!$A:$A,0)),"")</f>
        <v>9</v>
      </c>
      <c r="C32" s="40">
        <f>IFERROR(INDEX(전체당첨내역!$C:$C,MATCH($A32,전체당첨내역!$A:$A,0)),"")</f>
        <v>18</v>
      </c>
      <c r="D32" s="40">
        <f>IFERROR(INDEX(전체당첨내역!$D:$D,MATCH($A32,전체당첨내역!$A:$A,0)),"")</f>
        <v>21</v>
      </c>
      <c r="E32" s="40">
        <f>IFERROR(INDEX(전체당첨내역!$E:$E,MATCH($A32,전체당첨내역!$A:$A,0)),"")</f>
        <v>27</v>
      </c>
      <c r="F32" s="40">
        <f>IFERROR(INDEX(전체당첨내역!$F:$F,MATCH($A32,전체당첨내역!$A:$A,0)),"")</f>
        <v>44</v>
      </c>
      <c r="G32" s="40">
        <f>IFERROR(INDEX(전체당첨내역!$G:$G,MATCH($A32,전체당첨내역!$A:$A,0)),"")</f>
        <v>45</v>
      </c>
      <c r="H32" s="45">
        <f>IFERROR(INDEX(전체당첨내역!$H:$H,MATCH($A32,전체당첨내역!$A:$A,0)),"")</f>
        <v>28</v>
      </c>
      <c r="I32" s="42">
        <f>IFERROR((INDEX(_calc_기준450!$CN$22:$EF$22,1,$B32)&gt;0)*(INDEX(_calc_기준450!$CN$22:$EF$22,1,$B32)&lt;=15)+(INDEX(_calc_기준450!$CN$22:$EF$22,1,$C32)&gt;0)*(INDEX(_calc_기준450!$CN$22:$EF$22,1,$C32)&lt;=15)+(INDEX(_calc_기준450!$CN$22:$EF$22,1,$D32)&gt;0)*(INDEX(_calc_기준450!$CN$22:$EF$22,1,$D32)&lt;=15)+(INDEX(_calc_기준450!$CN$22:$EF$22,1,$E32)&gt;0)*(INDEX(_calc_기준450!$CN$22:$EF$22,1,$E32)&lt;=15)+(INDEX(_calc_기준450!$CN$22:$EF$22,1,$F32)&gt;0)*(INDEX(_calc_기준450!$CN$22:$EF$22,1,$F32)&lt;=15)+(INDEX(_calc_기준450!$CN$22:$EF$22,1,$G32)&gt;0)*(INDEX(_calc_기준450!$CN$22:$EF$22,1,$G32)&lt;=15),"")</f>
        <v>4</v>
      </c>
      <c r="J32" s="40">
        <f>IFERROR((INDEX(_calc_기준450!$CN$22:$EF$22,1,$B32)&gt;15)*(INDEX(_calc_기준450!$CN$22:$EF$22,1,$B32)&lt;=30)+(INDEX(_calc_기준450!$CN$22:$EF$22,1,$C32)&gt;15)*(INDEX(_calc_기준450!$CN$22:$EF$22,1,$C32)&lt;=30)+(INDEX(_calc_기준450!$CN$22:$EF$22,1,$D32)&gt;15)*(INDEX(_calc_기준450!$CN$22:$EF$22,1,$D32)&lt;=30)+(INDEX(_calc_기준450!$CN$22:$EF$22,1,$E32)&gt;15)*(INDEX(_calc_기준450!$CN$22:$EF$22,1,$E32)&lt;=30)+(INDEX(_calc_기준450!$CN$22:$EF$22,1,$F32)&gt;15)*(INDEX(_calc_기준450!$CN$22:$EF$22,1,$F32)&lt;=30)+(INDEX(_calc_기준450!$CN$22:$EF$22,1,$G32)&gt;15)*(INDEX(_calc_기준450!$CN$22:$EF$22,1,$G32)&lt;=30),"")</f>
        <v>0</v>
      </c>
      <c r="K32" s="43">
        <f>IFERROR((INDEX(_calc_기준450!$CN$22:$EF$22,1,$B32)&gt;30)+(INDEX(_calc_기준450!$CN$22:$EF$22,1,$C32)&gt;30)+(INDEX(_calc_기준450!$CN$22:$EF$22,1,$D32)&gt;30)+(INDEX(_calc_기준450!$CN$22:$EF$22,1,$E32)&gt;30)+(INDEX(_calc_기준450!$CN$22:$EF$22,1,$F32)&gt;30)+(INDEX(_calc_기준450!$CN$22:$EF$22,1,$G32)&gt;30),"")</f>
        <v>2</v>
      </c>
      <c r="L32" s="25">
        <f>IFERROR(MATCH(L$11,_calc_기준450!$CN$22:$EF$22,0),"")</f>
        <v>12</v>
      </c>
      <c r="M32" s="25">
        <f>IFERROR(MATCH(M$11,_calc_기준450!$CN$22:$EF$22,0),"")</f>
        <v>21</v>
      </c>
      <c r="N32" s="25">
        <f>IFERROR(MATCH(N$11,_calc_기준450!$CN$22:$EF$22,0),"")</f>
        <v>18</v>
      </c>
      <c r="O32" s="25">
        <f>IFERROR(MATCH(O$11,_calc_기준450!$CN$22:$EF$22,0),"")</f>
        <v>45</v>
      </c>
      <c r="P32" s="25">
        <f>IFERROR(MATCH(P$11,_calc_기준450!$CN$22:$EF$22,0),"")</f>
        <v>13</v>
      </c>
      <c r="Q32" s="25">
        <f>IFERROR(MATCH(Q$11,_calc_기준450!$CN$22:$EF$22,0),"")</f>
        <v>34</v>
      </c>
      <c r="R32" s="25">
        <f>IFERROR(MATCH(R$11,_calc_기준450!$CN$22:$EF$22,0),"")</f>
        <v>35</v>
      </c>
      <c r="S32" s="25">
        <f>IFERROR(MATCH(S$11,_calc_기준450!$CN$22:$EF$22,0),"")</f>
        <v>14</v>
      </c>
      <c r="T32" s="25">
        <f>IFERROR(MATCH(T$11,_calc_기준450!$CN$22:$EF$22,0),"")</f>
        <v>38</v>
      </c>
      <c r="U32" s="25">
        <f>IFERROR(MATCH(U$11,_calc_기준450!$CN$22:$EF$22,0),"")</f>
        <v>42</v>
      </c>
      <c r="V32" s="25">
        <f>IFERROR(MATCH(V$11,_calc_기준450!$CN$22:$EF$22,0),"")</f>
        <v>26</v>
      </c>
      <c r="W32" s="25">
        <f>IFERROR(MATCH(W$11,_calc_기준450!$CN$22:$EF$22,0),"")</f>
        <v>22</v>
      </c>
      <c r="X32" s="25">
        <f>IFERROR(MATCH(X$11,_calc_기준450!$CN$22:$EF$22,0),"")</f>
        <v>44</v>
      </c>
      <c r="Y32" s="25">
        <f>IFERROR(MATCH(Y$11,_calc_기준450!$CN$22:$EF$22,0),"")</f>
        <v>33</v>
      </c>
      <c r="Z32" s="25">
        <f>IFERROR(MATCH(Z$11,_calc_기준450!$CN$22:$EF$22,0),"")</f>
        <v>39</v>
      </c>
      <c r="AA32" s="25">
        <f>IFERROR(MATCH(AA$11,_calc_기준450!$CN$22:$EF$22,0),"")</f>
        <v>43</v>
      </c>
      <c r="AB32" s="25">
        <f>IFERROR(MATCH(AB$11,_calc_기준450!$CN$22:$EF$22,0),"")</f>
        <v>30</v>
      </c>
      <c r="AC32" s="25">
        <f>IFERROR(MATCH(AC$11,_calc_기준450!$CN$22:$EF$22,0),"")</f>
        <v>7</v>
      </c>
      <c r="AD32" s="25">
        <f>IFERROR(MATCH(AD$11,_calc_기준450!$CN$22:$EF$22,0),"")</f>
        <v>29</v>
      </c>
      <c r="AE32" s="25">
        <f>IFERROR(MATCH(AE$11,_calc_기준450!$CN$22:$EF$22,0),"")</f>
        <v>6</v>
      </c>
      <c r="AF32" s="25">
        <f>IFERROR(MATCH(AF$11,_calc_기준450!$CN$22:$EF$22,0),"")</f>
        <v>11</v>
      </c>
      <c r="AG32" s="25">
        <f>IFERROR(MATCH(AG$11,_calc_기준450!$CN$22:$EF$22,0),"")</f>
        <v>16</v>
      </c>
      <c r="AH32" s="25">
        <f>IFERROR(MATCH(AH$11,_calc_기준450!$CN$22:$EF$22,0),"")</f>
        <v>19</v>
      </c>
      <c r="AI32" s="25">
        <f>IFERROR(MATCH(AI$11,_calc_기준450!$CN$22:$EF$22,0),"")</f>
        <v>2</v>
      </c>
      <c r="AJ32" s="25">
        <f>IFERROR(MATCH(AJ$11,_calc_기준450!$CN$22:$EF$22,0),"")</f>
        <v>24</v>
      </c>
      <c r="AK32" s="25">
        <f>IFERROR(MATCH(AK$11,_calc_기준450!$CN$22:$EF$22,0),"")</f>
        <v>3</v>
      </c>
      <c r="AL32" s="25">
        <f>IFERROR(MATCH(AL$11,_calc_기준450!$CN$22:$EF$22,0),"")</f>
        <v>10</v>
      </c>
      <c r="AM32" s="25">
        <f>IFERROR(MATCH(AM$11,_calc_기준450!$CN$22:$EF$22,0),"")</f>
        <v>37</v>
      </c>
      <c r="AN32" s="25">
        <f>IFERROR(MATCH(AN$11,_calc_기준450!$CN$22:$EF$22,0),"")</f>
        <v>28</v>
      </c>
      <c r="AO32" s="25">
        <f>IFERROR(MATCH(AO$11,_calc_기준450!$CN$22:$EF$22,0),"")</f>
        <v>31</v>
      </c>
      <c r="AP32" s="25">
        <f>IFERROR(MATCH(AP$11,_calc_기준450!$CN$22:$EF$22,0),"")</f>
        <v>9</v>
      </c>
      <c r="AQ32" s="25">
        <f>IFERROR(MATCH(AQ$11,_calc_기준450!$CN$22:$EF$22,0),"")</f>
        <v>36</v>
      </c>
      <c r="AR32" s="25">
        <f>IFERROR(MATCH(AR$11,_calc_기준450!$CN$22:$EF$22,0),"")</f>
        <v>25</v>
      </c>
      <c r="AS32" s="25">
        <f>IFERROR(MATCH(AS$11,_calc_기준450!$CN$22:$EF$22,0),"")</f>
        <v>15</v>
      </c>
      <c r="AT32" s="25">
        <f>IFERROR(MATCH(AT$11,_calc_기준450!$CN$22:$EF$22,0),"")</f>
        <v>20</v>
      </c>
      <c r="AU32" s="25">
        <f>IFERROR(MATCH(AU$11,_calc_기준450!$CN$22:$EF$22,0),"")</f>
        <v>40</v>
      </c>
      <c r="AV32" s="25">
        <f>IFERROR(MATCH(AV$11,_calc_기준450!$CN$22:$EF$22,0),"")</f>
        <v>17</v>
      </c>
      <c r="AW32" s="25">
        <f>IFERROR(MATCH(AW$11,_calc_기준450!$CN$22:$EF$22,0),"")</f>
        <v>32</v>
      </c>
      <c r="AX32" s="25">
        <f>IFERROR(MATCH(AX$11,_calc_기준450!$CN$22:$EF$22,0),"")</f>
        <v>41</v>
      </c>
      <c r="AY32" s="25">
        <f>IFERROR(MATCH(AY$11,_calc_기준450!$CN$22:$EF$22,0),"")</f>
        <v>5</v>
      </c>
      <c r="AZ32" s="25">
        <f>IFERROR(MATCH(AZ$11,_calc_기준450!$CN$22:$EF$22,0),"")</f>
        <v>27</v>
      </c>
      <c r="BA32" s="25">
        <f>IFERROR(MATCH(BA$11,_calc_기준450!$CN$22:$EF$22,0),"")</f>
        <v>1</v>
      </c>
      <c r="BB32" s="25">
        <f>IFERROR(MATCH(BB$11,_calc_기준450!$CN$22:$EF$22,0),"")</f>
        <v>23</v>
      </c>
      <c r="BC32" s="25">
        <f>IFERROR(MATCH(BC$11,_calc_기준450!$CN$22:$EF$22,0),"")</f>
        <v>4</v>
      </c>
      <c r="BD32" s="25">
        <f>IFERROR(MATCH(BD$11,_calc_기준450!$CN$22:$EF$22,0),"")</f>
        <v>8</v>
      </c>
    </row>
    <row r="33" spans="1:56" ht="16.5" customHeight="1">
      <c r="A33" s="57">
        <f t="shared" si="2"/>
        <v>1223</v>
      </c>
      <c r="B33" s="40">
        <f>IFERROR(INDEX(전체당첨내역!$B:$B,MATCH($A33,전체당첨내역!$A:$A,0)),"")</f>
        <v>16</v>
      </c>
      <c r="C33" s="40">
        <f>IFERROR(INDEX(전체당첨내역!$C:$C,MATCH($A33,전체당첨내역!$A:$A,0)),"")</f>
        <v>18</v>
      </c>
      <c r="D33" s="40">
        <f>IFERROR(INDEX(전체당첨내역!$D:$D,MATCH($A33,전체당첨내역!$A:$A,0)),"")</f>
        <v>20</v>
      </c>
      <c r="E33" s="40">
        <f>IFERROR(INDEX(전체당첨내역!$E:$E,MATCH($A33,전체당첨내역!$A:$A,0)),"")</f>
        <v>32</v>
      </c>
      <c r="F33" s="40">
        <f>IFERROR(INDEX(전체당첨내역!$F:$F,MATCH($A33,전체당첨내역!$A:$A,0)),"")</f>
        <v>33</v>
      </c>
      <c r="G33" s="40">
        <f>IFERROR(INDEX(전체당첨내역!$G:$G,MATCH($A33,전체당첨내역!$A:$A,0)),"")</f>
        <v>39</v>
      </c>
      <c r="H33" s="45">
        <f>IFERROR(INDEX(전체당첨내역!$H:$H,MATCH($A33,전체당첨내역!$A:$A,0)),"")</f>
        <v>26</v>
      </c>
      <c r="I33" s="42">
        <f>IFERROR((INDEX(_calc_기준450!$CN$23:$EF$23,1,$B33)&gt;0)*(INDEX(_calc_기준450!$CN$23:$EF$23,1,$B33)&lt;=15)+(INDEX(_calc_기준450!$CN$23:$EF$23,1,$C33)&gt;0)*(INDEX(_calc_기준450!$CN$23:$EF$23,1,$C33)&lt;=15)+(INDEX(_calc_기준450!$CN$23:$EF$23,1,$D33)&gt;0)*(INDEX(_calc_기준450!$CN$23:$EF$23,1,$D33)&lt;=15)+(INDEX(_calc_기준450!$CN$23:$EF$23,1,$E33)&gt;0)*(INDEX(_calc_기준450!$CN$23:$EF$23,1,$E33)&lt;=15)+(INDEX(_calc_기준450!$CN$23:$EF$23,1,$F33)&gt;0)*(INDEX(_calc_기준450!$CN$23:$EF$23,1,$F33)&lt;=15)+(INDEX(_calc_기준450!$CN$23:$EF$23,1,$G33)&gt;0)*(INDEX(_calc_기준450!$CN$23:$EF$23,1,$G33)&lt;=15),"")</f>
        <v>3</v>
      </c>
      <c r="J33" s="40">
        <f>IFERROR((INDEX(_calc_기준450!$CN$23:$EF$23,1,$B33)&gt;15)*(INDEX(_calc_기준450!$CN$23:$EF$23,1,$B33)&lt;=30)+(INDEX(_calc_기준450!$CN$23:$EF$23,1,$C33)&gt;15)*(INDEX(_calc_기준450!$CN$23:$EF$23,1,$C33)&lt;=30)+(INDEX(_calc_기준450!$CN$23:$EF$23,1,$D33)&gt;15)*(INDEX(_calc_기준450!$CN$23:$EF$23,1,$D33)&lt;=30)+(INDEX(_calc_기준450!$CN$23:$EF$23,1,$E33)&gt;15)*(INDEX(_calc_기준450!$CN$23:$EF$23,1,$E33)&lt;=30)+(INDEX(_calc_기준450!$CN$23:$EF$23,1,$F33)&gt;15)*(INDEX(_calc_기준450!$CN$23:$EF$23,1,$F33)&lt;=30)+(INDEX(_calc_기준450!$CN$23:$EF$23,1,$G33)&gt;15)*(INDEX(_calc_기준450!$CN$23:$EF$23,1,$G33)&lt;=30),"")</f>
        <v>2</v>
      </c>
      <c r="K33" s="43">
        <f>IFERROR((INDEX(_calc_기준450!$CN$23:$EF$23,1,$B33)&gt;30)+(INDEX(_calc_기준450!$CN$23:$EF$23,1,$C33)&gt;30)+(INDEX(_calc_기준450!$CN$23:$EF$23,1,$D33)&gt;30)+(INDEX(_calc_기준450!$CN$23:$EF$23,1,$E33)&gt;30)+(INDEX(_calc_기준450!$CN$23:$EF$23,1,$F33)&gt;30)+(INDEX(_calc_기준450!$CN$23:$EF$23,1,$G33)&gt;30),"")</f>
        <v>1</v>
      </c>
      <c r="L33" s="25">
        <f>IFERROR(MATCH(L$11,_calc_기준450!$CN$23:$EF$23,0),"")</f>
        <v>12</v>
      </c>
      <c r="M33" s="25">
        <f>IFERROR(MATCH(M$11,_calc_기준450!$CN$23:$EF$23,0),"")</f>
        <v>21</v>
      </c>
      <c r="N33" s="25">
        <f>IFERROR(MATCH(N$11,_calc_기준450!$CN$23:$EF$23,0),"")</f>
        <v>18</v>
      </c>
      <c r="O33" s="25">
        <f>IFERROR(MATCH(O$11,_calc_기준450!$CN$23:$EF$23,0),"")</f>
        <v>45</v>
      </c>
      <c r="P33" s="25">
        <f>IFERROR(MATCH(P$11,_calc_기준450!$CN$23:$EF$23,0),"")</f>
        <v>13</v>
      </c>
      <c r="Q33" s="25">
        <f>IFERROR(MATCH(Q$11,_calc_기준450!$CN$23:$EF$23,0),"")</f>
        <v>33</v>
      </c>
      <c r="R33" s="25">
        <f>IFERROR(MATCH(R$11,_calc_기준450!$CN$23:$EF$23,0),"")</f>
        <v>34</v>
      </c>
      <c r="S33" s="25">
        <f>IFERROR(MATCH(S$11,_calc_기준450!$CN$23:$EF$23,0),"")</f>
        <v>14</v>
      </c>
      <c r="T33" s="25">
        <f>IFERROR(MATCH(T$11,_calc_기준450!$CN$23:$EF$23,0),"")</f>
        <v>39</v>
      </c>
      <c r="U33" s="25">
        <f>IFERROR(MATCH(U$11,_calc_기준450!$CN$23:$EF$23,0),"")</f>
        <v>38</v>
      </c>
      <c r="V33" s="25">
        <f>IFERROR(MATCH(V$11,_calc_기준450!$CN$23:$EF$23,0),"")</f>
        <v>42</v>
      </c>
      <c r="W33" s="25">
        <f>IFERROR(MATCH(W$11,_calc_기준450!$CN$23:$EF$23,0),"")</f>
        <v>26</v>
      </c>
      <c r="X33" s="25">
        <f>IFERROR(MATCH(X$11,_calc_기준450!$CN$23:$EF$23,0),"")</f>
        <v>22</v>
      </c>
      <c r="Y33" s="25">
        <f>IFERROR(MATCH(Y$11,_calc_기준450!$CN$23:$EF$23,0),"")</f>
        <v>44</v>
      </c>
      <c r="Z33" s="25">
        <f>IFERROR(MATCH(Z$11,_calc_기준450!$CN$23:$EF$23,0),"")</f>
        <v>43</v>
      </c>
      <c r="AA33" s="25">
        <f>IFERROR(MATCH(AA$11,_calc_기준450!$CN$23:$EF$23,0),"")</f>
        <v>35</v>
      </c>
      <c r="AB33" s="25">
        <f>IFERROR(MATCH(AB$11,_calc_기준450!$CN$23:$EF$23,0),"")</f>
        <v>6</v>
      </c>
      <c r="AC33" s="25">
        <f>IFERROR(MATCH(AC$11,_calc_기준450!$CN$23:$EF$23,0),"")</f>
        <v>19</v>
      </c>
      <c r="AD33" s="25">
        <f>IFERROR(MATCH(AD$11,_calc_기준450!$CN$23:$EF$23,0),"")</f>
        <v>7</v>
      </c>
      <c r="AE33" s="25">
        <f>IFERROR(MATCH(AE$11,_calc_기준450!$CN$23:$EF$23,0),"")</f>
        <v>29</v>
      </c>
      <c r="AF33" s="25">
        <f>IFERROR(MATCH(AF$11,_calc_기준450!$CN$23:$EF$23,0),"")</f>
        <v>16</v>
      </c>
      <c r="AG33" s="25">
        <f>IFERROR(MATCH(AG$11,_calc_기준450!$CN$23:$EF$23,0),"")</f>
        <v>30</v>
      </c>
      <c r="AH33" s="25">
        <f>IFERROR(MATCH(AH$11,_calc_기준450!$CN$23:$EF$23,0),"")</f>
        <v>11</v>
      </c>
      <c r="AI33" s="25">
        <f>IFERROR(MATCH(AI$11,_calc_기준450!$CN$23:$EF$23,0),"")</f>
        <v>24</v>
      </c>
      <c r="AJ33" s="25">
        <f>IFERROR(MATCH(AJ$11,_calc_기준450!$CN$23:$EF$23,0),"")</f>
        <v>2</v>
      </c>
      <c r="AK33" s="25">
        <f>IFERROR(MATCH(AK$11,_calc_기준450!$CN$23:$EF$23,0),"")</f>
        <v>32</v>
      </c>
      <c r="AL33" s="25">
        <f>IFERROR(MATCH(AL$11,_calc_기준450!$CN$23:$EF$23,0),"")</f>
        <v>3</v>
      </c>
      <c r="AM33" s="25">
        <f>IFERROR(MATCH(AM$11,_calc_기준450!$CN$23:$EF$23,0),"")</f>
        <v>31</v>
      </c>
      <c r="AN33" s="25">
        <f>IFERROR(MATCH(AN$11,_calc_기준450!$CN$23:$EF$23,0),"")</f>
        <v>37</v>
      </c>
      <c r="AO33" s="25">
        <f>IFERROR(MATCH(AO$11,_calc_기준450!$CN$23:$EF$23,0),"")</f>
        <v>10</v>
      </c>
      <c r="AP33" s="25">
        <f>IFERROR(MATCH(AP$11,_calc_기준450!$CN$23:$EF$23,0),"")</f>
        <v>36</v>
      </c>
      <c r="AQ33" s="25">
        <f>IFERROR(MATCH(AQ$11,_calc_기준450!$CN$23:$EF$23,0),"")</f>
        <v>28</v>
      </c>
      <c r="AR33" s="25">
        <f>IFERROR(MATCH(AR$11,_calc_기준450!$CN$23:$EF$23,0),"")</f>
        <v>9</v>
      </c>
      <c r="AS33" s="25">
        <f>IFERROR(MATCH(AS$11,_calc_기준450!$CN$23:$EF$23,0),"")</f>
        <v>25</v>
      </c>
      <c r="AT33" s="25">
        <f>IFERROR(MATCH(AT$11,_calc_기준450!$CN$23:$EF$23,0),"")</f>
        <v>15</v>
      </c>
      <c r="AU33" s="25">
        <f>IFERROR(MATCH(AU$11,_calc_기준450!$CN$23:$EF$23,0),"")</f>
        <v>17</v>
      </c>
      <c r="AV33" s="25">
        <f>IFERROR(MATCH(AV$11,_calc_기준450!$CN$23:$EF$23,0),"")</f>
        <v>20</v>
      </c>
      <c r="AW33" s="25">
        <f>IFERROR(MATCH(AW$11,_calc_기준450!$CN$23:$EF$23,0),"")</f>
        <v>40</v>
      </c>
      <c r="AX33" s="25">
        <f>IFERROR(MATCH(AX$11,_calc_기준450!$CN$23:$EF$23,0),"")</f>
        <v>41</v>
      </c>
      <c r="AY33" s="25">
        <f>IFERROR(MATCH(AY$11,_calc_기준450!$CN$23:$EF$23,0),"")</f>
        <v>27</v>
      </c>
      <c r="AZ33" s="25">
        <f>IFERROR(MATCH(AZ$11,_calc_기준450!$CN$23:$EF$23,0),"")</f>
        <v>1</v>
      </c>
      <c r="BA33" s="25">
        <f>IFERROR(MATCH(BA$11,_calc_기준450!$CN$23:$EF$23,0),"")</f>
        <v>4</v>
      </c>
      <c r="BB33" s="25">
        <f>IFERROR(MATCH(BB$11,_calc_기준450!$CN$23:$EF$23,0),"")</f>
        <v>23</v>
      </c>
      <c r="BC33" s="25">
        <f>IFERROR(MATCH(BC$11,_calc_기준450!$CN$23:$EF$23,0),"")</f>
        <v>5</v>
      </c>
      <c r="BD33" s="25">
        <f>IFERROR(MATCH(BD$11,_calc_기준450!$CN$23:$EF$23,0),"")</f>
        <v>8</v>
      </c>
    </row>
    <row r="34" spans="1:56" ht="16.5" customHeight="1">
      <c r="A34" s="57">
        <f t="shared" si="2"/>
        <v>1222</v>
      </c>
      <c r="B34" s="40">
        <f>IFERROR(INDEX(전체당첨내역!$B:$B,MATCH($A34,전체당첨내역!$A:$A,0)),"")</f>
        <v>4</v>
      </c>
      <c r="C34" s="40">
        <f>IFERROR(INDEX(전체당첨내역!$C:$C,MATCH($A34,전체당첨내역!$A:$A,0)),"")</f>
        <v>11</v>
      </c>
      <c r="D34" s="40">
        <f>IFERROR(INDEX(전체당첨내역!$D:$D,MATCH($A34,전체당첨내역!$A:$A,0)),"")</f>
        <v>17</v>
      </c>
      <c r="E34" s="40">
        <f>IFERROR(INDEX(전체당첨내역!$E:$E,MATCH($A34,전체당첨내역!$A:$A,0)),"")</f>
        <v>22</v>
      </c>
      <c r="F34" s="40">
        <f>IFERROR(INDEX(전체당첨내역!$F:$F,MATCH($A34,전체당첨내역!$A:$A,0)),"")</f>
        <v>32</v>
      </c>
      <c r="G34" s="40">
        <f>IFERROR(INDEX(전체당첨내역!$G:$G,MATCH($A34,전체당첨내역!$A:$A,0)),"")</f>
        <v>41</v>
      </c>
      <c r="H34" s="45">
        <f>IFERROR(INDEX(전체당첨내역!$H:$H,MATCH($A34,전체당첨내역!$A:$A,0)),"")</f>
        <v>34</v>
      </c>
      <c r="I34" s="42">
        <f>IFERROR((INDEX(_calc_기준450!$CN$24:$EF$24,1,$B34)&gt;0)*(INDEX(_calc_기준450!$CN$24:$EF$24,1,$B34)&lt;=15)+(INDEX(_calc_기준450!$CN$24:$EF$24,1,$C34)&gt;0)*(INDEX(_calc_기준450!$CN$24:$EF$24,1,$C34)&lt;=15)+(INDEX(_calc_기준450!$CN$24:$EF$24,1,$D34)&gt;0)*(INDEX(_calc_기준450!$CN$24:$EF$24,1,$D34)&lt;=15)+(INDEX(_calc_기준450!$CN$24:$EF$24,1,$E34)&gt;0)*(INDEX(_calc_기준450!$CN$24:$EF$24,1,$E34)&lt;=15)+(INDEX(_calc_기준450!$CN$24:$EF$24,1,$F34)&gt;0)*(INDEX(_calc_기준450!$CN$24:$EF$24,1,$F34)&lt;=15)+(INDEX(_calc_기준450!$CN$24:$EF$24,1,$G34)&gt;0)*(INDEX(_calc_기준450!$CN$24:$EF$24,1,$G34)&lt;=15),"")</f>
        <v>2</v>
      </c>
      <c r="J34" s="40">
        <f>IFERROR((INDEX(_calc_기준450!$CN$24:$EF$24,1,$B34)&gt;15)*(INDEX(_calc_기준450!$CN$24:$EF$24,1,$B34)&lt;=30)+(INDEX(_calc_기준450!$CN$24:$EF$24,1,$C34)&gt;15)*(INDEX(_calc_기준450!$CN$24:$EF$24,1,$C34)&lt;=30)+(INDEX(_calc_기준450!$CN$24:$EF$24,1,$D34)&gt;15)*(INDEX(_calc_기준450!$CN$24:$EF$24,1,$D34)&lt;=30)+(INDEX(_calc_기준450!$CN$24:$EF$24,1,$E34)&gt;15)*(INDEX(_calc_기준450!$CN$24:$EF$24,1,$E34)&lt;=30)+(INDEX(_calc_기준450!$CN$24:$EF$24,1,$F34)&gt;15)*(INDEX(_calc_기준450!$CN$24:$EF$24,1,$F34)&lt;=30)+(INDEX(_calc_기준450!$CN$24:$EF$24,1,$G34)&gt;15)*(INDEX(_calc_기준450!$CN$24:$EF$24,1,$G34)&lt;=30),"")</f>
        <v>2</v>
      </c>
      <c r="K34" s="43">
        <f>IFERROR((INDEX(_calc_기준450!$CN$24:$EF$24,1,$B34)&gt;30)+(INDEX(_calc_기준450!$CN$24:$EF$24,1,$C34)&gt;30)+(INDEX(_calc_기준450!$CN$24:$EF$24,1,$D34)&gt;30)+(INDEX(_calc_기준450!$CN$24:$EF$24,1,$E34)&gt;30)+(INDEX(_calc_기준450!$CN$24:$EF$24,1,$F34)&gt;30)+(INDEX(_calc_기준450!$CN$24:$EF$24,1,$G34)&gt;30),"")</f>
        <v>2</v>
      </c>
      <c r="L34" s="25">
        <f>IFERROR(MATCH(L$11,_calc_기준450!$CN$24:$EF$24,0),"")</f>
        <v>12</v>
      </c>
      <c r="M34" s="25">
        <f>IFERROR(MATCH(M$11,_calc_기준450!$CN$24:$EF$24,0),"")</f>
        <v>21</v>
      </c>
      <c r="N34" s="25">
        <f>IFERROR(MATCH(N$11,_calc_기준450!$CN$24:$EF$24,0),"")</f>
        <v>18</v>
      </c>
      <c r="O34" s="25">
        <f>IFERROR(MATCH(O$11,_calc_기준450!$CN$24:$EF$24,0),"")</f>
        <v>45</v>
      </c>
      <c r="P34" s="25">
        <f>IFERROR(MATCH(P$11,_calc_기준450!$CN$24:$EF$24,0),"")</f>
        <v>14</v>
      </c>
      <c r="Q34" s="25">
        <f>IFERROR(MATCH(Q$11,_calc_기준450!$CN$24:$EF$24,0),"")</f>
        <v>34</v>
      </c>
      <c r="R34" s="25">
        <f>IFERROR(MATCH(R$11,_calc_기준450!$CN$24:$EF$24,0),"")</f>
        <v>13</v>
      </c>
      <c r="S34" s="25">
        <f>IFERROR(MATCH(S$11,_calc_기준450!$CN$24:$EF$24,0),"")</f>
        <v>33</v>
      </c>
      <c r="T34" s="25">
        <f>IFERROR(MATCH(T$11,_calc_기준450!$CN$24:$EF$24,0),"")</f>
        <v>38</v>
      </c>
      <c r="U34" s="25">
        <f>IFERROR(MATCH(U$11,_calc_기준450!$CN$24:$EF$24,0),"")</f>
        <v>39</v>
      </c>
      <c r="V34" s="25">
        <f>IFERROR(MATCH(V$11,_calc_기준450!$CN$24:$EF$24,0),"")</f>
        <v>42</v>
      </c>
      <c r="W34" s="25">
        <f>IFERROR(MATCH(W$11,_calc_기준450!$CN$24:$EF$24,0),"")</f>
        <v>22</v>
      </c>
      <c r="X34" s="25">
        <f>IFERROR(MATCH(X$11,_calc_기준450!$CN$24:$EF$24,0),"")</f>
        <v>11</v>
      </c>
      <c r="Y34" s="25">
        <f>IFERROR(MATCH(Y$11,_calc_기준450!$CN$24:$EF$24,0),"")</f>
        <v>26</v>
      </c>
      <c r="Z34" s="25">
        <f>IFERROR(MATCH(Z$11,_calc_기준450!$CN$24:$EF$24,0),"")</f>
        <v>43</v>
      </c>
      <c r="AA34" s="25">
        <f>IFERROR(MATCH(AA$11,_calc_기준450!$CN$24:$EF$24,0),"")</f>
        <v>35</v>
      </c>
      <c r="AB34" s="25">
        <f>IFERROR(MATCH(AB$11,_calc_기준450!$CN$24:$EF$24,0),"")</f>
        <v>19</v>
      </c>
      <c r="AC34" s="25">
        <f>IFERROR(MATCH(AC$11,_calc_기준450!$CN$24:$EF$24,0),"")</f>
        <v>6</v>
      </c>
      <c r="AD34" s="25">
        <f>IFERROR(MATCH(AD$11,_calc_기준450!$CN$24:$EF$24,0),"")</f>
        <v>44</v>
      </c>
      <c r="AE34" s="25">
        <f>IFERROR(MATCH(AE$11,_calc_기준450!$CN$24:$EF$24,0),"")</f>
        <v>29</v>
      </c>
      <c r="AF34" s="25">
        <f>IFERROR(MATCH(AF$11,_calc_기준450!$CN$24:$EF$24,0),"")</f>
        <v>30</v>
      </c>
      <c r="AG34" s="25">
        <f>IFERROR(MATCH(AG$11,_calc_기준450!$CN$24:$EF$24,0),"")</f>
        <v>32</v>
      </c>
      <c r="AH34" s="25">
        <f>IFERROR(MATCH(AH$11,_calc_기준450!$CN$24:$EF$24,0),"")</f>
        <v>16</v>
      </c>
      <c r="AI34" s="25">
        <f>IFERROR(MATCH(AI$11,_calc_기준450!$CN$24:$EF$24,0),"")</f>
        <v>2</v>
      </c>
      <c r="AJ34" s="25">
        <f>IFERROR(MATCH(AJ$11,_calc_기준450!$CN$24:$EF$24,0),"")</f>
        <v>17</v>
      </c>
      <c r="AK34" s="25">
        <f>IFERROR(MATCH(AK$11,_calc_기준450!$CN$24:$EF$24,0),"")</f>
        <v>31</v>
      </c>
      <c r="AL34" s="25">
        <f>IFERROR(MATCH(AL$11,_calc_기준450!$CN$24:$EF$24,0),"")</f>
        <v>37</v>
      </c>
      <c r="AM34" s="25">
        <f>IFERROR(MATCH(AM$11,_calc_기준450!$CN$24:$EF$24,0),"")</f>
        <v>3</v>
      </c>
      <c r="AN34" s="25">
        <f>IFERROR(MATCH(AN$11,_calc_기준450!$CN$24:$EF$24,0),"")</f>
        <v>7</v>
      </c>
      <c r="AO34" s="25">
        <f>IFERROR(MATCH(AO$11,_calc_기준450!$CN$24:$EF$24,0),"")</f>
        <v>36</v>
      </c>
      <c r="AP34" s="25">
        <f>IFERROR(MATCH(AP$11,_calc_기준450!$CN$24:$EF$24,0),"")</f>
        <v>41</v>
      </c>
      <c r="AQ34" s="25">
        <f>IFERROR(MATCH(AQ$11,_calc_기준450!$CN$24:$EF$24,0),"")</f>
        <v>10</v>
      </c>
      <c r="AR34" s="25">
        <f>IFERROR(MATCH(AR$11,_calc_기준450!$CN$24:$EF$24,0),"")</f>
        <v>24</v>
      </c>
      <c r="AS34" s="25">
        <f>IFERROR(MATCH(AS$11,_calc_기준450!$CN$24:$EF$24,0),"")</f>
        <v>28</v>
      </c>
      <c r="AT34" s="25">
        <f>IFERROR(MATCH(AT$11,_calc_기준450!$CN$24:$EF$24,0),"")</f>
        <v>15</v>
      </c>
      <c r="AU34" s="25">
        <f>IFERROR(MATCH(AU$11,_calc_기준450!$CN$24:$EF$24,0),"")</f>
        <v>25</v>
      </c>
      <c r="AV34" s="25">
        <f>IFERROR(MATCH(AV$11,_calc_기준450!$CN$24:$EF$24,0),"")</f>
        <v>9</v>
      </c>
      <c r="AW34" s="25">
        <f>IFERROR(MATCH(AW$11,_calc_기준450!$CN$24:$EF$24,0),"")</f>
        <v>20</v>
      </c>
      <c r="AX34" s="25">
        <f>IFERROR(MATCH(AX$11,_calc_기준450!$CN$24:$EF$24,0),"")</f>
        <v>4</v>
      </c>
      <c r="AY34" s="25">
        <f>IFERROR(MATCH(AY$11,_calc_기준450!$CN$24:$EF$24,0),"")</f>
        <v>40</v>
      </c>
      <c r="AZ34" s="25">
        <f>IFERROR(MATCH(AZ$11,_calc_기준450!$CN$24:$EF$24,0),"")</f>
        <v>27</v>
      </c>
      <c r="BA34" s="25">
        <f>IFERROR(MATCH(BA$11,_calc_기준450!$CN$24:$EF$24,0),"")</f>
        <v>1</v>
      </c>
      <c r="BB34" s="25">
        <f>IFERROR(MATCH(BB$11,_calc_기준450!$CN$24:$EF$24,0),"")</f>
        <v>23</v>
      </c>
      <c r="BC34" s="25">
        <f>IFERROR(MATCH(BC$11,_calc_기준450!$CN$24:$EF$24,0),"")</f>
        <v>5</v>
      </c>
      <c r="BD34" s="25">
        <f>IFERROR(MATCH(BD$11,_calc_기준450!$CN$24:$EF$24,0),"")</f>
        <v>8</v>
      </c>
    </row>
    <row r="35" spans="1:56" ht="16.5" customHeight="1">
      <c r="A35" s="57">
        <f t="shared" si="2"/>
        <v>1221</v>
      </c>
      <c r="B35" s="40">
        <f>IFERROR(INDEX(전체당첨내역!$B:$B,MATCH($A35,전체당첨내역!$A:$A,0)),"")</f>
        <v>6</v>
      </c>
      <c r="C35" s="40">
        <f>IFERROR(INDEX(전체당첨내역!$C:$C,MATCH($A35,전체당첨내역!$A:$A,0)),"")</f>
        <v>13</v>
      </c>
      <c r="D35" s="40">
        <f>IFERROR(INDEX(전체당첨내역!$D:$D,MATCH($A35,전체당첨내역!$A:$A,0)),"")</f>
        <v>18</v>
      </c>
      <c r="E35" s="40">
        <f>IFERROR(INDEX(전체당첨내역!$E:$E,MATCH($A35,전체당첨내역!$A:$A,0)),"")</f>
        <v>28</v>
      </c>
      <c r="F35" s="40">
        <f>IFERROR(INDEX(전체당첨내역!$F:$F,MATCH($A35,전체당첨내역!$A:$A,0)),"")</f>
        <v>30</v>
      </c>
      <c r="G35" s="40">
        <f>IFERROR(INDEX(전체당첨내역!$G:$G,MATCH($A35,전체당첨내역!$A:$A,0)),"")</f>
        <v>36</v>
      </c>
      <c r="H35" s="45">
        <f>IFERROR(INDEX(전체당첨내역!$H:$H,MATCH($A35,전체당첨내역!$A:$A,0)),"")</f>
        <v>9</v>
      </c>
      <c r="I35" s="42">
        <f>IFERROR((INDEX(_calc_기준450!$CN$25:$EF$25,1,$B35)&gt;0)*(INDEX(_calc_기준450!$CN$25:$EF$25,1,$B35)&lt;=15)+(INDEX(_calc_기준450!$CN$25:$EF$25,1,$C35)&gt;0)*(INDEX(_calc_기준450!$CN$25:$EF$25,1,$C35)&lt;=15)+(INDEX(_calc_기준450!$CN$25:$EF$25,1,$D35)&gt;0)*(INDEX(_calc_기준450!$CN$25:$EF$25,1,$D35)&lt;=15)+(INDEX(_calc_기준450!$CN$25:$EF$25,1,$E35)&gt;0)*(INDEX(_calc_기준450!$CN$25:$EF$25,1,$E35)&lt;=15)+(INDEX(_calc_기준450!$CN$25:$EF$25,1,$F35)&gt;0)*(INDEX(_calc_기준450!$CN$25:$EF$25,1,$F35)&lt;=15)+(INDEX(_calc_기준450!$CN$25:$EF$25,1,$G35)&gt;0)*(INDEX(_calc_기준450!$CN$25:$EF$25,1,$G35)&lt;=15),"")</f>
        <v>2</v>
      </c>
      <c r="J35" s="40">
        <f>IFERROR((INDEX(_calc_기준450!$CN$25:$EF$25,1,$B35)&gt;15)*(INDEX(_calc_기준450!$CN$25:$EF$25,1,$B35)&lt;=30)+(INDEX(_calc_기준450!$CN$25:$EF$25,1,$C35)&gt;15)*(INDEX(_calc_기준450!$CN$25:$EF$25,1,$C35)&lt;=30)+(INDEX(_calc_기준450!$CN$25:$EF$25,1,$D35)&gt;15)*(INDEX(_calc_기준450!$CN$25:$EF$25,1,$D35)&lt;=30)+(INDEX(_calc_기준450!$CN$25:$EF$25,1,$E35)&gt;15)*(INDEX(_calc_기준450!$CN$25:$EF$25,1,$E35)&lt;=30)+(INDEX(_calc_기준450!$CN$25:$EF$25,1,$F35)&gt;15)*(INDEX(_calc_기준450!$CN$25:$EF$25,1,$F35)&lt;=30)+(INDEX(_calc_기준450!$CN$25:$EF$25,1,$G35)&gt;15)*(INDEX(_calc_기준450!$CN$25:$EF$25,1,$G35)&lt;=30),"")</f>
        <v>3</v>
      </c>
      <c r="K35" s="43">
        <f>IFERROR((INDEX(_calc_기준450!$CN$25:$EF$25,1,$B35)&gt;30)+(INDEX(_calc_기준450!$CN$25:$EF$25,1,$C35)&gt;30)+(INDEX(_calc_기준450!$CN$25:$EF$25,1,$D35)&gt;30)+(INDEX(_calc_기준450!$CN$25:$EF$25,1,$E35)&gt;30)+(INDEX(_calc_기준450!$CN$25:$EF$25,1,$F35)&gt;30)+(INDEX(_calc_기준450!$CN$25:$EF$25,1,$G35)&gt;30),"")</f>
        <v>1</v>
      </c>
      <c r="L35" s="25">
        <f>IFERROR(MATCH(L$11,_calc_기준450!$CN$25:$EF$25,0),"")</f>
        <v>21</v>
      </c>
      <c r="M35" s="25">
        <f>IFERROR(MATCH(M$11,_calc_기준450!$CN$25:$EF$25,0),"")</f>
        <v>18</v>
      </c>
      <c r="N35" s="25">
        <f>IFERROR(MATCH(N$11,_calc_기준450!$CN$25:$EF$25,0),"")</f>
        <v>13</v>
      </c>
      <c r="O35" s="25">
        <f>IFERROR(MATCH(O$11,_calc_기준450!$CN$25:$EF$25,0),"")</f>
        <v>45</v>
      </c>
      <c r="P35" s="25">
        <f>IFERROR(MATCH(P$11,_calc_기준450!$CN$25:$EF$25,0),"")</f>
        <v>12</v>
      </c>
      <c r="Q35" s="25">
        <f>IFERROR(MATCH(Q$11,_calc_기준450!$CN$25:$EF$25,0),"")</f>
        <v>14</v>
      </c>
      <c r="R35" s="25">
        <f>IFERROR(MATCH(R$11,_calc_기준450!$CN$25:$EF$25,0),"")</f>
        <v>34</v>
      </c>
      <c r="S35" s="25">
        <f>IFERROR(MATCH(S$11,_calc_기준450!$CN$25:$EF$25,0),"")</f>
        <v>33</v>
      </c>
      <c r="T35" s="25">
        <f>IFERROR(MATCH(T$11,_calc_기준450!$CN$25:$EF$25,0),"")</f>
        <v>38</v>
      </c>
      <c r="U35" s="25">
        <f>IFERROR(MATCH(U$11,_calc_기준450!$CN$25:$EF$25,0),"")</f>
        <v>39</v>
      </c>
      <c r="V35" s="25">
        <f>IFERROR(MATCH(V$11,_calc_기준450!$CN$25:$EF$25,0),"")</f>
        <v>22</v>
      </c>
      <c r="W35" s="25">
        <f>IFERROR(MATCH(W$11,_calc_기준450!$CN$25:$EF$25,0),"")</f>
        <v>42</v>
      </c>
      <c r="X35" s="25">
        <f>IFERROR(MATCH(X$11,_calc_기준450!$CN$25:$EF$25,0),"")</f>
        <v>26</v>
      </c>
      <c r="Y35" s="25">
        <f>IFERROR(MATCH(Y$11,_calc_기준450!$CN$25:$EF$25,0),"")</f>
        <v>35</v>
      </c>
      <c r="Z35" s="25">
        <f>IFERROR(MATCH(Z$11,_calc_기준450!$CN$25:$EF$25,0),"")</f>
        <v>43</v>
      </c>
      <c r="AA35" s="25">
        <f>IFERROR(MATCH(AA$11,_calc_기준450!$CN$25:$EF$25,0),"")</f>
        <v>19</v>
      </c>
      <c r="AB35" s="25">
        <f>IFERROR(MATCH(AB$11,_calc_기준450!$CN$25:$EF$25,0),"")</f>
        <v>29</v>
      </c>
      <c r="AC35" s="25">
        <f>IFERROR(MATCH(AC$11,_calc_기준450!$CN$25:$EF$25,0),"")</f>
        <v>30</v>
      </c>
      <c r="AD35" s="25">
        <f>IFERROR(MATCH(AD$11,_calc_기준450!$CN$25:$EF$25,0),"")</f>
        <v>6</v>
      </c>
      <c r="AE35" s="25">
        <f>IFERROR(MATCH(AE$11,_calc_기준450!$CN$25:$EF$25,0),"")</f>
        <v>44</v>
      </c>
      <c r="AF35" s="25">
        <f>IFERROR(MATCH(AF$11,_calc_기준450!$CN$25:$EF$25,0),"")</f>
        <v>16</v>
      </c>
      <c r="AG35" s="25">
        <f>IFERROR(MATCH(AG$11,_calc_기준450!$CN$25:$EF$25,0),"")</f>
        <v>32</v>
      </c>
      <c r="AH35" s="25">
        <f>IFERROR(MATCH(AH$11,_calc_기준450!$CN$25:$EF$25,0),"")</f>
        <v>2</v>
      </c>
      <c r="AI35" s="25">
        <f>IFERROR(MATCH(AI$11,_calc_기준450!$CN$25:$EF$25,0),"")</f>
        <v>11</v>
      </c>
      <c r="AJ35" s="25">
        <f>IFERROR(MATCH(AJ$11,_calc_기준450!$CN$25:$EF$25,0),"")</f>
        <v>36</v>
      </c>
      <c r="AK35" s="25">
        <f>IFERROR(MATCH(AK$11,_calc_기준450!$CN$25:$EF$25,0),"")</f>
        <v>3</v>
      </c>
      <c r="AL35" s="25">
        <f>IFERROR(MATCH(AL$11,_calc_기준450!$CN$25:$EF$25,0),"")</f>
        <v>31</v>
      </c>
      <c r="AM35" s="25">
        <f>IFERROR(MATCH(AM$11,_calc_기준450!$CN$25:$EF$25,0),"")</f>
        <v>37</v>
      </c>
      <c r="AN35" s="25">
        <f>IFERROR(MATCH(AN$11,_calc_기준450!$CN$25:$EF$25,0),"")</f>
        <v>10</v>
      </c>
      <c r="AO35" s="25">
        <f>IFERROR(MATCH(AO$11,_calc_기준450!$CN$25:$EF$25,0),"")</f>
        <v>41</v>
      </c>
      <c r="AP35" s="25">
        <f>IFERROR(MATCH(AP$11,_calc_기준450!$CN$25:$EF$25,0),"")</f>
        <v>24</v>
      </c>
      <c r="AQ35" s="25">
        <f>IFERROR(MATCH(AQ$11,_calc_기준450!$CN$25:$EF$25,0),"")</f>
        <v>28</v>
      </c>
      <c r="AR35" s="25">
        <f>IFERROR(MATCH(AR$11,_calc_기준450!$CN$25:$EF$25,0),"")</f>
        <v>7</v>
      </c>
      <c r="AS35" s="25">
        <f>IFERROR(MATCH(AS$11,_calc_기준450!$CN$25:$EF$25,0),"")</f>
        <v>15</v>
      </c>
      <c r="AT35" s="25">
        <f>IFERROR(MATCH(AT$11,_calc_기준450!$CN$25:$EF$25,0),"")</f>
        <v>17</v>
      </c>
      <c r="AU35" s="25">
        <f>IFERROR(MATCH(AU$11,_calc_기준450!$CN$25:$EF$25,0),"")</f>
        <v>25</v>
      </c>
      <c r="AV35" s="25">
        <f>IFERROR(MATCH(AV$11,_calc_기준450!$CN$25:$EF$25,0),"")</f>
        <v>20</v>
      </c>
      <c r="AW35" s="25">
        <f>IFERROR(MATCH(AW$11,_calc_기준450!$CN$25:$EF$25,0),"")</f>
        <v>4</v>
      </c>
      <c r="AX35" s="25">
        <f>IFERROR(MATCH(AX$11,_calc_기준450!$CN$25:$EF$25,0),"")</f>
        <v>9</v>
      </c>
      <c r="AY35" s="25">
        <f>IFERROR(MATCH(AY$11,_calc_기준450!$CN$25:$EF$25,0),"")</f>
        <v>27</v>
      </c>
      <c r="AZ35" s="25">
        <f>IFERROR(MATCH(AZ$11,_calc_기준450!$CN$25:$EF$25,0),"")</f>
        <v>40</v>
      </c>
      <c r="BA35" s="25">
        <f>IFERROR(MATCH(BA$11,_calc_기준450!$CN$25:$EF$25,0),"")</f>
        <v>23</v>
      </c>
      <c r="BB35" s="25">
        <f>IFERROR(MATCH(BB$11,_calc_기준450!$CN$25:$EF$25,0),"")</f>
        <v>1</v>
      </c>
      <c r="BC35" s="25">
        <f>IFERROR(MATCH(BC$11,_calc_기준450!$CN$25:$EF$25,0),"")</f>
        <v>5</v>
      </c>
      <c r="BD35" s="25">
        <f>IFERROR(MATCH(BD$11,_calc_기준450!$CN$25:$EF$25,0),"")</f>
        <v>8</v>
      </c>
    </row>
    <row r="36" spans="1:56" ht="16.5" customHeight="1">
      <c r="A36" s="57">
        <f t="shared" si="2"/>
        <v>1220</v>
      </c>
      <c r="B36" s="40">
        <f>IFERROR(INDEX(전체당첨내역!$B:$B,MATCH($A36,전체당첨내역!$A:$A,0)),"")</f>
        <v>2</v>
      </c>
      <c r="C36" s="40">
        <f>IFERROR(INDEX(전체당첨내역!$C:$C,MATCH($A36,전체당첨내역!$A:$A,0)),"")</f>
        <v>22</v>
      </c>
      <c r="D36" s="40">
        <f>IFERROR(INDEX(전체당첨내역!$D:$D,MATCH($A36,전체당첨내역!$A:$A,0)),"")</f>
        <v>25</v>
      </c>
      <c r="E36" s="40">
        <f>IFERROR(INDEX(전체당첨내역!$E:$E,MATCH($A36,전체당첨내역!$A:$A,0)),"")</f>
        <v>28</v>
      </c>
      <c r="F36" s="40">
        <f>IFERROR(INDEX(전체당첨내역!$F:$F,MATCH($A36,전체당첨내역!$A:$A,0)),"")</f>
        <v>34</v>
      </c>
      <c r="G36" s="40">
        <f>IFERROR(INDEX(전체당첨내역!$G:$G,MATCH($A36,전체당첨내역!$A:$A,0)),"")</f>
        <v>43</v>
      </c>
      <c r="H36" s="45">
        <f>IFERROR(INDEX(전체당첨내역!$H:$H,MATCH($A36,전체당첨내역!$A:$A,0)),"")</f>
        <v>16</v>
      </c>
      <c r="I36" s="42">
        <f>IFERROR((INDEX(_calc_기준450!$CN$26:$EF$26,1,$B36)&gt;0)*(INDEX(_calc_기준450!$CN$26:$EF$26,1,$B36)&lt;=15)+(INDEX(_calc_기준450!$CN$26:$EF$26,1,$C36)&gt;0)*(INDEX(_calc_기준450!$CN$26:$EF$26,1,$C36)&lt;=15)+(INDEX(_calc_기준450!$CN$26:$EF$26,1,$D36)&gt;0)*(INDEX(_calc_기준450!$CN$26:$EF$26,1,$D36)&lt;=15)+(INDEX(_calc_기준450!$CN$26:$EF$26,1,$E36)&gt;0)*(INDEX(_calc_기준450!$CN$26:$EF$26,1,$E36)&lt;=15)+(INDEX(_calc_기준450!$CN$26:$EF$26,1,$F36)&gt;0)*(INDEX(_calc_기준450!$CN$26:$EF$26,1,$F36)&lt;=15)+(INDEX(_calc_기준450!$CN$26:$EF$26,1,$G36)&gt;0)*(INDEX(_calc_기준450!$CN$26:$EF$26,1,$G36)&lt;=15),"")</f>
        <v>3</v>
      </c>
      <c r="J36" s="40">
        <f>IFERROR((INDEX(_calc_기준450!$CN$26:$EF$26,1,$B36)&gt;15)*(INDEX(_calc_기준450!$CN$26:$EF$26,1,$B36)&lt;=30)+(INDEX(_calc_기준450!$CN$26:$EF$26,1,$C36)&gt;15)*(INDEX(_calc_기준450!$CN$26:$EF$26,1,$C36)&lt;=30)+(INDEX(_calc_기준450!$CN$26:$EF$26,1,$D36)&gt;15)*(INDEX(_calc_기준450!$CN$26:$EF$26,1,$D36)&lt;=30)+(INDEX(_calc_기준450!$CN$26:$EF$26,1,$E36)&gt;15)*(INDEX(_calc_기준450!$CN$26:$EF$26,1,$E36)&lt;=30)+(INDEX(_calc_기준450!$CN$26:$EF$26,1,$F36)&gt;15)*(INDEX(_calc_기준450!$CN$26:$EF$26,1,$F36)&lt;=30)+(INDEX(_calc_기준450!$CN$26:$EF$26,1,$G36)&gt;15)*(INDEX(_calc_기준450!$CN$26:$EF$26,1,$G36)&lt;=30),"")</f>
        <v>2</v>
      </c>
      <c r="K36" s="43">
        <f>IFERROR((INDEX(_calc_기준450!$CN$26:$EF$26,1,$B36)&gt;30)+(INDEX(_calc_기준450!$CN$26:$EF$26,1,$C36)&gt;30)+(INDEX(_calc_기준450!$CN$26:$EF$26,1,$D36)&gt;30)+(INDEX(_calc_기준450!$CN$26:$EF$26,1,$E36)&gt;30)+(INDEX(_calc_기준450!$CN$26:$EF$26,1,$F36)&gt;30)+(INDEX(_calc_기준450!$CN$26:$EF$26,1,$G36)&gt;30),"")</f>
        <v>1</v>
      </c>
      <c r="L36" s="25">
        <f>IFERROR(MATCH(L$11,_calc_기준450!$CN$26:$EF$26,0),"")</f>
        <v>21</v>
      </c>
      <c r="M36" s="25">
        <f>IFERROR(MATCH(M$11,_calc_기준450!$CN$26:$EF$26,0),"")</f>
        <v>18</v>
      </c>
      <c r="N36" s="25">
        <f>IFERROR(MATCH(N$11,_calc_기준450!$CN$26:$EF$26,0),"")</f>
        <v>45</v>
      </c>
      <c r="O36" s="25">
        <f>IFERROR(MATCH(O$11,_calc_기준450!$CN$26:$EF$26,0),"")</f>
        <v>12</v>
      </c>
      <c r="P36" s="25">
        <f>IFERROR(MATCH(P$11,_calc_기준450!$CN$26:$EF$26,0),"")</f>
        <v>14</v>
      </c>
      <c r="Q36" s="25">
        <f>IFERROR(MATCH(Q$11,_calc_기준450!$CN$26:$EF$26,0),"")</f>
        <v>33</v>
      </c>
      <c r="R36" s="25">
        <f>IFERROR(MATCH(R$11,_calc_기준450!$CN$26:$EF$26,0),"")</f>
        <v>34</v>
      </c>
      <c r="S36" s="25">
        <f>IFERROR(MATCH(S$11,_calc_기준450!$CN$26:$EF$26,0),"")</f>
        <v>13</v>
      </c>
      <c r="T36" s="25">
        <f>IFERROR(MATCH(T$11,_calc_기준450!$CN$26:$EF$26,0),"")</f>
        <v>39</v>
      </c>
      <c r="U36" s="25">
        <f>IFERROR(MATCH(U$11,_calc_기준450!$CN$26:$EF$26,0),"")</f>
        <v>38</v>
      </c>
      <c r="V36" s="25">
        <f>IFERROR(MATCH(V$11,_calc_기준450!$CN$26:$EF$26,0),"")</f>
        <v>22</v>
      </c>
      <c r="W36" s="25">
        <f>IFERROR(MATCH(W$11,_calc_기준450!$CN$26:$EF$26,0),"")</f>
        <v>26</v>
      </c>
      <c r="X36" s="25">
        <f>IFERROR(MATCH(X$11,_calc_기준450!$CN$26:$EF$26,0),"")</f>
        <v>35</v>
      </c>
      <c r="Y36" s="25">
        <f>IFERROR(MATCH(Y$11,_calc_기준450!$CN$26:$EF$26,0),"")</f>
        <v>42</v>
      </c>
      <c r="Z36" s="25">
        <f>IFERROR(MATCH(Z$11,_calc_기준450!$CN$26:$EF$26,0),"")</f>
        <v>43</v>
      </c>
      <c r="AA36" s="25">
        <f>IFERROR(MATCH(AA$11,_calc_기준450!$CN$26:$EF$26,0),"")</f>
        <v>19</v>
      </c>
      <c r="AB36" s="25">
        <f>IFERROR(MATCH(AB$11,_calc_기준450!$CN$26:$EF$26,0),"")</f>
        <v>29</v>
      </c>
      <c r="AC36" s="25">
        <f>IFERROR(MATCH(AC$11,_calc_기준450!$CN$26:$EF$26,0),"")</f>
        <v>30</v>
      </c>
      <c r="AD36" s="25">
        <f>IFERROR(MATCH(AD$11,_calc_기준450!$CN$26:$EF$26,0),"")</f>
        <v>6</v>
      </c>
      <c r="AE36" s="25">
        <f>IFERROR(MATCH(AE$11,_calc_기준450!$CN$26:$EF$26,0),"")</f>
        <v>44</v>
      </c>
      <c r="AF36" s="25">
        <f>IFERROR(MATCH(AF$11,_calc_기준450!$CN$26:$EF$26,0),"")</f>
        <v>16</v>
      </c>
      <c r="AG36" s="25">
        <f>IFERROR(MATCH(AG$11,_calc_기준450!$CN$26:$EF$26,0),"")</f>
        <v>32</v>
      </c>
      <c r="AH36" s="25">
        <f>IFERROR(MATCH(AH$11,_calc_기준450!$CN$26:$EF$26,0),"")</f>
        <v>2</v>
      </c>
      <c r="AI36" s="25">
        <f>IFERROR(MATCH(AI$11,_calc_기준450!$CN$26:$EF$26,0),"")</f>
        <v>36</v>
      </c>
      <c r="AJ36" s="25">
        <f>IFERROR(MATCH(AJ$11,_calc_기준450!$CN$26:$EF$26,0),"")</f>
        <v>11</v>
      </c>
      <c r="AK36" s="25">
        <f>IFERROR(MATCH(AK$11,_calc_기준450!$CN$26:$EF$26,0),"")</f>
        <v>25</v>
      </c>
      <c r="AL36" s="25">
        <f>IFERROR(MATCH(AL$11,_calc_기준450!$CN$26:$EF$26,0),"")</f>
        <v>37</v>
      </c>
      <c r="AM36" s="25">
        <f>IFERROR(MATCH(AM$11,_calc_기준450!$CN$26:$EF$26,0),"")</f>
        <v>31</v>
      </c>
      <c r="AN36" s="25">
        <f>IFERROR(MATCH(AN$11,_calc_기준450!$CN$26:$EF$26,0),"")</f>
        <v>3</v>
      </c>
      <c r="AO36" s="25">
        <f>IFERROR(MATCH(AO$11,_calc_기준450!$CN$26:$EF$26,0),"")</f>
        <v>10</v>
      </c>
      <c r="AP36" s="25">
        <f>IFERROR(MATCH(AP$11,_calc_기준450!$CN$26:$EF$26,0),"")</f>
        <v>41</v>
      </c>
      <c r="AQ36" s="25">
        <f>IFERROR(MATCH(AQ$11,_calc_기준450!$CN$26:$EF$26,0),"")</f>
        <v>24</v>
      </c>
      <c r="AR36" s="25">
        <f>IFERROR(MATCH(AR$11,_calc_기준450!$CN$26:$EF$26,0),"")</f>
        <v>28</v>
      </c>
      <c r="AS36" s="25">
        <f>IFERROR(MATCH(AS$11,_calc_기준450!$CN$26:$EF$26,0),"")</f>
        <v>15</v>
      </c>
      <c r="AT36" s="25">
        <f>IFERROR(MATCH(AT$11,_calc_기준450!$CN$26:$EF$26,0),"")</f>
        <v>17</v>
      </c>
      <c r="AU36" s="25">
        <f>IFERROR(MATCH(AU$11,_calc_기준450!$CN$26:$EF$26,0),"")</f>
        <v>7</v>
      </c>
      <c r="AV36" s="25">
        <f>IFERROR(MATCH(AV$11,_calc_기준450!$CN$26:$EF$26,0),"")</f>
        <v>20</v>
      </c>
      <c r="AW36" s="25">
        <f>IFERROR(MATCH(AW$11,_calc_기준450!$CN$26:$EF$26,0),"")</f>
        <v>9</v>
      </c>
      <c r="AX36" s="25">
        <f>IFERROR(MATCH(AX$11,_calc_기준450!$CN$26:$EF$26,0),"")</f>
        <v>4</v>
      </c>
      <c r="AY36" s="25">
        <f>IFERROR(MATCH(AY$11,_calc_기준450!$CN$26:$EF$26,0),"")</f>
        <v>27</v>
      </c>
      <c r="AZ36" s="25">
        <f>IFERROR(MATCH(AZ$11,_calc_기준450!$CN$26:$EF$26,0),"")</f>
        <v>40</v>
      </c>
      <c r="BA36" s="25">
        <f>IFERROR(MATCH(BA$11,_calc_기준450!$CN$26:$EF$26,0),"")</f>
        <v>23</v>
      </c>
      <c r="BB36" s="25">
        <f>IFERROR(MATCH(BB$11,_calc_기준450!$CN$26:$EF$26,0),"")</f>
        <v>1</v>
      </c>
      <c r="BC36" s="25">
        <f>IFERROR(MATCH(BC$11,_calc_기준450!$CN$26:$EF$26,0),"")</f>
        <v>5</v>
      </c>
      <c r="BD36" s="25">
        <f>IFERROR(MATCH(BD$11,_calc_기준450!$CN$26:$EF$26,0),"")</f>
        <v>8</v>
      </c>
    </row>
    <row r="37" spans="1:56" ht="16.5" customHeight="1">
      <c r="A37" s="57">
        <f t="shared" si="2"/>
        <v>1219</v>
      </c>
      <c r="B37" s="40">
        <f>IFERROR(INDEX(전체당첨내역!$B:$B,MATCH($A37,전체당첨내역!$A:$A,0)),"")</f>
        <v>1</v>
      </c>
      <c r="C37" s="40">
        <f>IFERROR(INDEX(전체당첨내역!$C:$C,MATCH($A37,전체당첨내역!$A:$A,0)),"")</f>
        <v>2</v>
      </c>
      <c r="D37" s="40">
        <f>IFERROR(INDEX(전체당첨내역!$D:$D,MATCH($A37,전체당첨내역!$A:$A,0)),"")</f>
        <v>15</v>
      </c>
      <c r="E37" s="40">
        <f>IFERROR(INDEX(전체당첨내역!$E:$E,MATCH($A37,전체당첨내역!$A:$A,0)),"")</f>
        <v>28</v>
      </c>
      <c r="F37" s="40">
        <f>IFERROR(INDEX(전체당첨내역!$F:$F,MATCH($A37,전체당첨내역!$A:$A,0)),"")</f>
        <v>39</v>
      </c>
      <c r="G37" s="40">
        <f>IFERROR(INDEX(전체당첨내역!$G:$G,MATCH($A37,전체당첨내역!$A:$A,0)),"")</f>
        <v>45</v>
      </c>
      <c r="H37" s="45">
        <f>IFERROR(INDEX(전체당첨내역!$H:$H,MATCH($A37,전체당첨내역!$A:$A,0)),"")</f>
        <v>31</v>
      </c>
      <c r="I37" s="42">
        <f>IFERROR((INDEX(_calc_기준450!$CN$27:$EF$27,1,$B37)&gt;0)*(INDEX(_calc_기준450!$CN$27:$EF$27,1,$B37)&lt;=15)+(INDEX(_calc_기준450!$CN$27:$EF$27,1,$C37)&gt;0)*(INDEX(_calc_기준450!$CN$27:$EF$27,1,$C37)&lt;=15)+(INDEX(_calc_기준450!$CN$27:$EF$27,1,$D37)&gt;0)*(INDEX(_calc_기준450!$CN$27:$EF$27,1,$D37)&lt;=15)+(INDEX(_calc_기준450!$CN$27:$EF$27,1,$E37)&gt;0)*(INDEX(_calc_기준450!$CN$27:$EF$27,1,$E37)&lt;=15)+(INDEX(_calc_기준450!$CN$27:$EF$27,1,$F37)&gt;0)*(INDEX(_calc_기준450!$CN$27:$EF$27,1,$F37)&lt;=15)+(INDEX(_calc_기준450!$CN$27:$EF$27,1,$G37)&gt;0)*(INDEX(_calc_기준450!$CN$27:$EF$27,1,$G37)&lt;=15),"")</f>
        <v>2</v>
      </c>
      <c r="J37" s="40">
        <f>IFERROR((INDEX(_calc_기준450!$CN$27:$EF$27,1,$B37)&gt;15)*(INDEX(_calc_기준450!$CN$27:$EF$27,1,$B37)&lt;=30)+(INDEX(_calc_기준450!$CN$27:$EF$27,1,$C37)&gt;15)*(INDEX(_calc_기준450!$CN$27:$EF$27,1,$C37)&lt;=30)+(INDEX(_calc_기준450!$CN$27:$EF$27,1,$D37)&gt;15)*(INDEX(_calc_기준450!$CN$27:$EF$27,1,$D37)&lt;=30)+(INDEX(_calc_기준450!$CN$27:$EF$27,1,$E37)&gt;15)*(INDEX(_calc_기준450!$CN$27:$EF$27,1,$E37)&lt;=30)+(INDEX(_calc_기준450!$CN$27:$EF$27,1,$F37)&gt;15)*(INDEX(_calc_기준450!$CN$27:$EF$27,1,$F37)&lt;=30)+(INDEX(_calc_기준450!$CN$27:$EF$27,1,$G37)&gt;15)*(INDEX(_calc_기준450!$CN$27:$EF$27,1,$G37)&lt;=30),"")</f>
        <v>2</v>
      </c>
      <c r="K37" s="43">
        <f>IFERROR((INDEX(_calc_기준450!$CN$27:$EF$27,1,$B37)&gt;30)+(INDEX(_calc_기준450!$CN$27:$EF$27,1,$C37)&gt;30)+(INDEX(_calc_기준450!$CN$27:$EF$27,1,$D37)&gt;30)+(INDEX(_calc_기준450!$CN$27:$EF$27,1,$E37)&gt;30)+(INDEX(_calc_기준450!$CN$27:$EF$27,1,$F37)&gt;30)+(INDEX(_calc_기준450!$CN$27:$EF$27,1,$G37)&gt;30),"")</f>
        <v>2</v>
      </c>
      <c r="L37" s="25">
        <f>IFERROR(MATCH(L$11,_calc_기준450!$CN$27:$EF$27,0),"")</f>
        <v>21</v>
      </c>
      <c r="M37" s="25">
        <f>IFERROR(MATCH(M$11,_calc_기준450!$CN$27:$EF$27,0),"")</f>
        <v>45</v>
      </c>
      <c r="N37" s="25">
        <f>IFERROR(MATCH(N$11,_calc_기준450!$CN$27:$EF$27,0),"")</f>
        <v>18</v>
      </c>
      <c r="O37" s="25">
        <f>IFERROR(MATCH(O$11,_calc_기준450!$CN$27:$EF$27,0),"")</f>
        <v>33</v>
      </c>
      <c r="P37" s="25">
        <f>IFERROR(MATCH(P$11,_calc_기준450!$CN$27:$EF$27,0),"")</f>
        <v>13</v>
      </c>
      <c r="Q37" s="25">
        <f>IFERROR(MATCH(Q$11,_calc_기준450!$CN$27:$EF$27,0),"")</f>
        <v>14</v>
      </c>
      <c r="R37" s="25">
        <f>IFERROR(MATCH(R$11,_calc_기준450!$CN$27:$EF$27,0),"")</f>
        <v>34</v>
      </c>
      <c r="S37" s="25">
        <f>IFERROR(MATCH(S$11,_calc_기준450!$CN$27:$EF$27,0),"")</f>
        <v>39</v>
      </c>
      <c r="T37" s="25">
        <f>IFERROR(MATCH(T$11,_calc_기준450!$CN$27:$EF$27,0),"")</f>
        <v>12</v>
      </c>
      <c r="U37" s="25">
        <f>IFERROR(MATCH(U$11,_calc_기준450!$CN$27:$EF$27,0),"")</f>
        <v>38</v>
      </c>
      <c r="V37" s="25">
        <f>IFERROR(MATCH(V$11,_calc_기준450!$CN$27:$EF$27,0),"")</f>
        <v>35</v>
      </c>
      <c r="W37" s="25">
        <f>IFERROR(MATCH(W$11,_calc_기준450!$CN$27:$EF$27,0),"")</f>
        <v>22</v>
      </c>
      <c r="X37" s="25">
        <f>IFERROR(MATCH(X$11,_calc_기준450!$CN$27:$EF$27,0),"")</f>
        <v>30</v>
      </c>
      <c r="Y37" s="25">
        <f>IFERROR(MATCH(Y$11,_calc_기준450!$CN$27:$EF$27,0),"")</f>
        <v>19</v>
      </c>
      <c r="Z37" s="25">
        <f>IFERROR(MATCH(Z$11,_calc_기준450!$CN$27:$EF$27,0),"")</f>
        <v>43</v>
      </c>
      <c r="AA37" s="25">
        <f>IFERROR(MATCH(AA$11,_calc_기준450!$CN$27:$EF$27,0),"")</f>
        <v>29</v>
      </c>
      <c r="AB37" s="25">
        <f>IFERROR(MATCH(AB$11,_calc_기준450!$CN$27:$EF$27,0),"")</f>
        <v>6</v>
      </c>
      <c r="AC37" s="25">
        <f>IFERROR(MATCH(AC$11,_calc_기준450!$CN$27:$EF$27,0),"")</f>
        <v>11</v>
      </c>
      <c r="AD37" s="25">
        <f>IFERROR(MATCH(AD$11,_calc_기준450!$CN$27:$EF$27,0),"")</f>
        <v>44</v>
      </c>
      <c r="AE37" s="25">
        <f>IFERROR(MATCH(AE$11,_calc_기준450!$CN$27:$EF$27,0),"")</f>
        <v>2</v>
      </c>
      <c r="AF37" s="25">
        <f>IFERROR(MATCH(AF$11,_calc_기준450!$CN$27:$EF$27,0),"")</f>
        <v>16</v>
      </c>
      <c r="AG37" s="25">
        <f>IFERROR(MATCH(AG$11,_calc_기준450!$CN$27:$EF$27,0),"")</f>
        <v>36</v>
      </c>
      <c r="AH37" s="25">
        <f>IFERROR(MATCH(AH$11,_calc_기준450!$CN$27:$EF$27,0),"")</f>
        <v>26</v>
      </c>
      <c r="AI37" s="25">
        <f>IFERROR(MATCH(AI$11,_calc_기준450!$CN$27:$EF$27,0),"")</f>
        <v>32</v>
      </c>
      <c r="AJ37" s="25">
        <f>IFERROR(MATCH(AJ$11,_calc_기준450!$CN$27:$EF$27,0),"")</f>
        <v>31</v>
      </c>
      <c r="AK37" s="25">
        <f>IFERROR(MATCH(AK$11,_calc_기준450!$CN$27:$EF$27,0),"")</f>
        <v>10</v>
      </c>
      <c r="AL37" s="25">
        <f>IFERROR(MATCH(AL$11,_calc_기준450!$CN$27:$EF$27,0),"")</f>
        <v>37</v>
      </c>
      <c r="AM37" s="25">
        <f>IFERROR(MATCH(AM$11,_calc_기준450!$CN$27:$EF$27,0),"")</f>
        <v>42</v>
      </c>
      <c r="AN37" s="25">
        <f>IFERROR(MATCH(AN$11,_calc_기준450!$CN$27:$EF$27,0),"")</f>
        <v>25</v>
      </c>
      <c r="AO37" s="25">
        <f>IFERROR(MATCH(AO$11,_calc_기준450!$CN$27:$EF$27,0),"")</f>
        <v>28</v>
      </c>
      <c r="AP37" s="25">
        <f>IFERROR(MATCH(AP$11,_calc_기준450!$CN$27:$EF$27,0),"")</f>
        <v>41</v>
      </c>
      <c r="AQ37" s="25">
        <f>IFERROR(MATCH(AQ$11,_calc_기준450!$CN$27:$EF$27,0),"")</f>
        <v>3</v>
      </c>
      <c r="AR37" s="25">
        <f>IFERROR(MATCH(AR$11,_calc_기준450!$CN$27:$EF$27,0),"")</f>
        <v>7</v>
      </c>
      <c r="AS37" s="25">
        <f>IFERROR(MATCH(AS$11,_calc_기준450!$CN$27:$EF$27,0),"")</f>
        <v>17</v>
      </c>
      <c r="AT37" s="25">
        <f>IFERROR(MATCH(AT$11,_calc_기준450!$CN$27:$EF$27,0),"")</f>
        <v>15</v>
      </c>
      <c r="AU37" s="25">
        <f>IFERROR(MATCH(AU$11,_calc_기준450!$CN$27:$EF$27,0),"")</f>
        <v>20</v>
      </c>
      <c r="AV37" s="25">
        <f>IFERROR(MATCH(AV$11,_calc_기준450!$CN$27:$EF$27,0),"")</f>
        <v>24</v>
      </c>
      <c r="AW37" s="25">
        <f>IFERROR(MATCH(AW$11,_calc_기준450!$CN$27:$EF$27,0),"")</f>
        <v>4</v>
      </c>
      <c r="AX37" s="25">
        <f>IFERROR(MATCH(AX$11,_calc_기준450!$CN$27:$EF$27,0),"")</f>
        <v>9</v>
      </c>
      <c r="AY37" s="25">
        <f>IFERROR(MATCH(AY$11,_calc_기준450!$CN$27:$EF$27,0),"")</f>
        <v>27</v>
      </c>
      <c r="AZ37" s="25">
        <f>IFERROR(MATCH(AZ$11,_calc_기준450!$CN$27:$EF$27,0),"")</f>
        <v>40</v>
      </c>
      <c r="BA37" s="25">
        <f>IFERROR(MATCH(BA$11,_calc_기준450!$CN$27:$EF$27,0),"")</f>
        <v>23</v>
      </c>
      <c r="BB37" s="25">
        <f>IFERROR(MATCH(BB$11,_calc_기준450!$CN$27:$EF$27,0),"")</f>
        <v>1</v>
      </c>
      <c r="BC37" s="25">
        <f>IFERROR(MATCH(BC$11,_calc_기준450!$CN$27:$EF$27,0),"")</f>
        <v>8</v>
      </c>
      <c r="BD37" s="25">
        <f>IFERROR(MATCH(BD$11,_calc_기준450!$CN$27:$EF$27,0),"")</f>
        <v>5</v>
      </c>
    </row>
    <row r="38" spans="1:56" ht="16.5" customHeight="1">
      <c r="A38" s="57">
        <f t="shared" si="2"/>
        <v>1218</v>
      </c>
      <c r="B38" s="40">
        <f>IFERROR(INDEX(전체당첨내역!$B:$B,MATCH($A38,전체당첨내역!$A:$A,0)),"")</f>
        <v>3</v>
      </c>
      <c r="C38" s="40">
        <f>IFERROR(INDEX(전체당첨내역!$C:$C,MATCH($A38,전체당첨내역!$A:$A,0)),"")</f>
        <v>28</v>
      </c>
      <c r="D38" s="40">
        <f>IFERROR(INDEX(전체당첨내역!$D:$D,MATCH($A38,전체당첨내역!$A:$A,0)),"")</f>
        <v>31</v>
      </c>
      <c r="E38" s="40">
        <f>IFERROR(INDEX(전체당첨내역!$E:$E,MATCH($A38,전체당첨내역!$A:$A,0)),"")</f>
        <v>32</v>
      </c>
      <c r="F38" s="40">
        <f>IFERROR(INDEX(전체당첨내역!$F:$F,MATCH($A38,전체당첨내역!$A:$A,0)),"")</f>
        <v>42</v>
      </c>
      <c r="G38" s="40">
        <f>IFERROR(INDEX(전체당첨내역!$G:$G,MATCH($A38,전체당첨내역!$A:$A,0)),"")</f>
        <v>45</v>
      </c>
      <c r="H38" s="45">
        <f>IFERROR(INDEX(전체당첨내역!$H:$H,MATCH($A38,전체당첨내역!$A:$A,0)),"")</f>
        <v>25</v>
      </c>
      <c r="I38" s="42">
        <f>IFERROR((INDEX(_calc_기준450!$CN$28:$EF$28,1,$B38)&gt;0)*(INDEX(_calc_기준450!$CN$28:$EF$28,1,$B38)&lt;=15)+(INDEX(_calc_기준450!$CN$28:$EF$28,1,$C38)&gt;0)*(INDEX(_calc_기준450!$CN$28:$EF$28,1,$C38)&lt;=15)+(INDEX(_calc_기준450!$CN$28:$EF$28,1,$D38)&gt;0)*(INDEX(_calc_기준450!$CN$28:$EF$28,1,$D38)&lt;=15)+(INDEX(_calc_기준450!$CN$28:$EF$28,1,$E38)&gt;0)*(INDEX(_calc_기준450!$CN$28:$EF$28,1,$E38)&lt;=15)+(INDEX(_calc_기준450!$CN$28:$EF$28,1,$F38)&gt;0)*(INDEX(_calc_기준450!$CN$28:$EF$28,1,$F38)&lt;=15)+(INDEX(_calc_기준450!$CN$28:$EF$28,1,$G38)&gt;0)*(INDEX(_calc_기준450!$CN$28:$EF$28,1,$G38)&lt;=15),"")</f>
        <v>1</v>
      </c>
      <c r="J38" s="40">
        <f>IFERROR((INDEX(_calc_기준450!$CN$28:$EF$28,1,$B38)&gt;15)*(INDEX(_calc_기준450!$CN$28:$EF$28,1,$B38)&lt;=30)+(INDEX(_calc_기준450!$CN$28:$EF$28,1,$C38)&gt;15)*(INDEX(_calc_기준450!$CN$28:$EF$28,1,$C38)&lt;=30)+(INDEX(_calc_기준450!$CN$28:$EF$28,1,$D38)&gt;15)*(INDEX(_calc_기준450!$CN$28:$EF$28,1,$D38)&lt;=30)+(INDEX(_calc_기준450!$CN$28:$EF$28,1,$E38)&gt;15)*(INDEX(_calc_기준450!$CN$28:$EF$28,1,$E38)&lt;=30)+(INDEX(_calc_기준450!$CN$28:$EF$28,1,$F38)&gt;15)*(INDEX(_calc_기준450!$CN$28:$EF$28,1,$F38)&lt;=30)+(INDEX(_calc_기준450!$CN$28:$EF$28,1,$G38)&gt;15)*(INDEX(_calc_기준450!$CN$28:$EF$28,1,$G38)&lt;=30),"")</f>
        <v>4</v>
      </c>
      <c r="K38" s="43">
        <f>IFERROR((INDEX(_calc_기준450!$CN$28:$EF$28,1,$B38)&gt;30)+(INDEX(_calc_기준450!$CN$28:$EF$28,1,$C38)&gt;30)+(INDEX(_calc_기준450!$CN$28:$EF$28,1,$D38)&gt;30)+(INDEX(_calc_기준450!$CN$28:$EF$28,1,$E38)&gt;30)+(INDEX(_calc_기준450!$CN$28:$EF$28,1,$F38)&gt;30)+(INDEX(_calc_기준450!$CN$28:$EF$28,1,$G38)&gt;30),"")</f>
        <v>1</v>
      </c>
      <c r="L38" s="25">
        <f>IFERROR(MATCH(L$11,_calc_기준450!$CN$28:$EF$28,0),"")</f>
        <v>45</v>
      </c>
      <c r="M38" s="25">
        <f>IFERROR(MATCH(M$11,_calc_기준450!$CN$28:$EF$28,0),"")</f>
        <v>18</v>
      </c>
      <c r="N38" s="25">
        <f>IFERROR(MATCH(N$11,_calc_기준450!$CN$28:$EF$28,0),"")</f>
        <v>21</v>
      </c>
      <c r="O38" s="25">
        <f>IFERROR(MATCH(O$11,_calc_기준450!$CN$28:$EF$28,0),"")</f>
        <v>13</v>
      </c>
      <c r="P38" s="25">
        <f>IFERROR(MATCH(P$11,_calc_기준450!$CN$28:$EF$28,0),"")</f>
        <v>14</v>
      </c>
      <c r="Q38" s="25">
        <f>IFERROR(MATCH(Q$11,_calc_기준450!$CN$28:$EF$28,0),"")</f>
        <v>34</v>
      </c>
      <c r="R38" s="25">
        <f>IFERROR(MATCH(R$11,_calc_기준450!$CN$28:$EF$28,0),"")</f>
        <v>39</v>
      </c>
      <c r="S38" s="25">
        <f>IFERROR(MATCH(S$11,_calc_기준450!$CN$28:$EF$28,0),"")</f>
        <v>12</v>
      </c>
      <c r="T38" s="25">
        <f>IFERROR(MATCH(T$11,_calc_기준450!$CN$28:$EF$28,0),"")</f>
        <v>38</v>
      </c>
      <c r="U38" s="25">
        <f>IFERROR(MATCH(U$11,_calc_기준450!$CN$28:$EF$28,0),"")</f>
        <v>33</v>
      </c>
      <c r="V38" s="25">
        <f>IFERROR(MATCH(V$11,_calc_기준450!$CN$28:$EF$28,0),"")</f>
        <v>35</v>
      </c>
      <c r="W38" s="25">
        <f>IFERROR(MATCH(W$11,_calc_기준450!$CN$28:$EF$28,0),"")</f>
        <v>22</v>
      </c>
      <c r="X38" s="25">
        <f>IFERROR(MATCH(X$11,_calc_기준450!$CN$28:$EF$28,0),"")</f>
        <v>29</v>
      </c>
      <c r="Y38" s="25">
        <f>IFERROR(MATCH(Y$11,_calc_기준450!$CN$28:$EF$28,0),"")</f>
        <v>43</v>
      </c>
      <c r="Z38" s="25">
        <f>IFERROR(MATCH(Z$11,_calc_기준450!$CN$28:$EF$28,0),"")</f>
        <v>19</v>
      </c>
      <c r="AA38" s="25">
        <f>IFERROR(MATCH(AA$11,_calc_기준450!$CN$28:$EF$28,0),"")</f>
        <v>31</v>
      </c>
      <c r="AB38" s="25">
        <f>IFERROR(MATCH(AB$11,_calc_기준450!$CN$28:$EF$28,0),"")</f>
        <v>42</v>
      </c>
      <c r="AC38" s="25">
        <f>IFERROR(MATCH(AC$11,_calc_기준450!$CN$28:$EF$28,0),"")</f>
        <v>44</v>
      </c>
      <c r="AD38" s="25">
        <f>IFERROR(MATCH(AD$11,_calc_기준450!$CN$28:$EF$28,0),"")</f>
        <v>6</v>
      </c>
      <c r="AE38" s="25">
        <f>IFERROR(MATCH(AE$11,_calc_기준450!$CN$28:$EF$28,0),"")</f>
        <v>11</v>
      </c>
      <c r="AF38" s="25">
        <f>IFERROR(MATCH(AF$11,_calc_기준450!$CN$28:$EF$28,0),"")</f>
        <v>30</v>
      </c>
      <c r="AG38" s="25">
        <f>IFERROR(MATCH(AG$11,_calc_기준450!$CN$28:$EF$28,0),"")</f>
        <v>2</v>
      </c>
      <c r="AH38" s="25">
        <f>IFERROR(MATCH(AH$11,_calc_기준450!$CN$28:$EF$28,0),"")</f>
        <v>32</v>
      </c>
      <c r="AI38" s="25">
        <f>IFERROR(MATCH(AI$11,_calc_기준450!$CN$28:$EF$28,0),"")</f>
        <v>36</v>
      </c>
      <c r="AJ38" s="25">
        <f>IFERROR(MATCH(AJ$11,_calc_기준450!$CN$28:$EF$28,0),"")</f>
        <v>16</v>
      </c>
      <c r="AK38" s="25">
        <f>IFERROR(MATCH(AK$11,_calc_기준450!$CN$28:$EF$28,0),"")</f>
        <v>26</v>
      </c>
      <c r="AL38" s="25">
        <f>IFERROR(MATCH(AL$11,_calc_기준450!$CN$28:$EF$28,0),"")</f>
        <v>28</v>
      </c>
      <c r="AM38" s="25">
        <f>IFERROR(MATCH(AM$11,_calc_기준450!$CN$28:$EF$28,0),"")</f>
        <v>10</v>
      </c>
      <c r="AN38" s="25">
        <f>IFERROR(MATCH(AN$11,_calc_기준450!$CN$28:$EF$28,0),"")</f>
        <v>25</v>
      </c>
      <c r="AO38" s="25">
        <f>IFERROR(MATCH(AO$11,_calc_기준450!$CN$28:$EF$28,0),"")</f>
        <v>41</v>
      </c>
      <c r="AP38" s="25">
        <f>IFERROR(MATCH(AP$11,_calc_기준450!$CN$28:$EF$28,0),"")</f>
        <v>7</v>
      </c>
      <c r="AQ38" s="25">
        <f>IFERROR(MATCH(AQ$11,_calc_기준450!$CN$28:$EF$28,0),"")</f>
        <v>3</v>
      </c>
      <c r="AR38" s="25">
        <f>IFERROR(MATCH(AR$11,_calc_기준450!$CN$28:$EF$28,0),"")</f>
        <v>17</v>
      </c>
      <c r="AS38" s="25">
        <f>IFERROR(MATCH(AS$11,_calc_기준450!$CN$28:$EF$28,0),"")</f>
        <v>15</v>
      </c>
      <c r="AT38" s="25">
        <f>IFERROR(MATCH(AT$11,_calc_기준450!$CN$28:$EF$28,0),"")</f>
        <v>20</v>
      </c>
      <c r="AU38" s="25">
        <f>IFERROR(MATCH(AU$11,_calc_기준450!$CN$28:$EF$28,0),"")</f>
        <v>37</v>
      </c>
      <c r="AV38" s="25">
        <f>IFERROR(MATCH(AV$11,_calc_기준450!$CN$28:$EF$28,0),"")</f>
        <v>24</v>
      </c>
      <c r="AW38" s="25">
        <f>IFERROR(MATCH(AW$11,_calc_기준450!$CN$28:$EF$28,0),"")</f>
        <v>4</v>
      </c>
      <c r="AX38" s="25">
        <f>IFERROR(MATCH(AX$11,_calc_기준450!$CN$28:$EF$28,0),"")</f>
        <v>27</v>
      </c>
      <c r="AY38" s="25">
        <f>IFERROR(MATCH(AY$11,_calc_기준450!$CN$28:$EF$28,0),"")</f>
        <v>40</v>
      </c>
      <c r="AZ38" s="25">
        <f>IFERROR(MATCH(AZ$11,_calc_기준450!$CN$28:$EF$28,0),"")</f>
        <v>9</v>
      </c>
      <c r="BA38" s="25">
        <f>IFERROR(MATCH(BA$11,_calc_기준450!$CN$28:$EF$28,0),"")</f>
        <v>23</v>
      </c>
      <c r="BB38" s="25">
        <f>IFERROR(MATCH(BB$11,_calc_기준450!$CN$28:$EF$28,0),"")</f>
        <v>1</v>
      </c>
      <c r="BC38" s="25">
        <f>IFERROR(MATCH(BC$11,_calc_기준450!$CN$28:$EF$28,0),"")</f>
        <v>8</v>
      </c>
      <c r="BD38" s="25">
        <f>IFERROR(MATCH(BD$11,_calc_기준450!$CN$28:$EF$28,0),"")</f>
        <v>5</v>
      </c>
    </row>
    <row r="39" spans="1:56" ht="16.5" customHeight="1">
      <c r="A39" s="57">
        <f t="shared" si="2"/>
        <v>1217</v>
      </c>
      <c r="B39" s="40">
        <f>IFERROR(INDEX(전체당첨내역!$B:$B,MATCH($A39,전체당첨내역!$A:$A,0)),"")</f>
        <v>8</v>
      </c>
      <c r="C39" s="40">
        <f>IFERROR(INDEX(전체당첨내역!$C:$C,MATCH($A39,전체당첨내역!$A:$A,0)),"")</f>
        <v>10</v>
      </c>
      <c r="D39" s="40">
        <f>IFERROR(INDEX(전체당첨내역!$D:$D,MATCH($A39,전체당첨내역!$A:$A,0)),"")</f>
        <v>15</v>
      </c>
      <c r="E39" s="40">
        <f>IFERROR(INDEX(전체당첨내역!$E:$E,MATCH($A39,전체당첨내역!$A:$A,0)),"")</f>
        <v>20</v>
      </c>
      <c r="F39" s="40">
        <f>IFERROR(INDEX(전체당첨내역!$F:$F,MATCH($A39,전체당첨내역!$A:$A,0)),"")</f>
        <v>29</v>
      </c>
      <c r="G39" s="40">
        <f>IFERROR(INDEX(전체당첨내역!$G:$G,MATCH($A39,전체당첨내역!$A:$A,0)),"")</f>
        <v>31</v>
      </c>
      <c r="H39" s="45">
        <f>IFERROR(INDEX(전체당첨내역!$H:$H,MATCH($A39,전체당첨내역!$A:$A,0)),"")</f>
        <v>41</v>
      </c>
      <c r="I39" s="42">
        <f>IFERROR((INDEX(_calc_기준450!$CN$29:$EF$29,1,$B39)&gt;0)*(INDEX(_calc_기준450!$CN$29:$EF$29,1,$B39)&lt;=15)+(INDEX(_calc_기준450!$CN$29:$EF$29,1,$C39)&gt;0)*(INDEX(_calc_기준450!$CN$29:$EF$29,1,$C39)&lt;=15)+(INDEX(_calc_기준450!$CN$29:$EF$29,1,$D39)&gt;0)*(INDEX(_calc_기준450!$CN$29:$EF$29,1,$D39)&lt;=15)+(INDEX(_calc_기준450!$CN$29:$EF$29,1,$E39)&gt;0)*(INDEX(_calc_기준450!$CN$29:$EF$29,1,$E39)&lt;=15)+(INDEX(_calc_기준450!$CN$29:$EF$29,1,$F39)&gt;0)*(INDEX(_calc_기준450!$CN$29:$EF$29,1,$F39)&lt;=15)+(INDEX(_calc_기준450!$CN$29:$EF$29,1,$G39)&gt;0)*(INDEX(_calc_기준450!$CN$29:$EF$29,1,$G39)&lt;=15),"")</f>
        <v>2</v>
      </c>
      <c r="J39" s="40">
        <f>IFERROR((INDEX(_calc_기준450!$CN$29:$EF$29,1,$B39)&gt;15)*(INDEX(_calc_기준450!$CN$29:$EF$29,1,$B39)&lt;=30)+(INDEX(_calc_기준450!$CN$29:$EF$29,1,$C39)&gt;15)*(INDEX(_calc_기준450!$CN$29:$EF$29,1,$C39)&lt;=30)+(INDEX(_calc_기준450!$CN$29:$EF$29,1,$D39)&gt;15)*(INDEX(_calc_기준450!$CN$29:$EF$29,1,$D39)&lt;=30)+(INDEX(_calc_기준450!$CN$29:$EF$29,1,$E39)&gt;15)*(INDEX(_calc_기준450!$CN$29:$EF$29,1,$E39)&lt;=30)+(INDEX(_calc_기준450!$CN$29:$EF$29,1,$F39)&gt;15)*(INDEX(_calc_기준450!$CN$29:$EF$29,1,$F39)&lt;=30)+(INDEX(_calc_기준450!$CN$29:$EF$29,1,$G39)&gt;15)*(INDEX(_calc_기준450!$CN$29:$EF$29,1,$G39)&lt;=30),"")</f>
        <v>2</v>
      </c>
      <c r="K39" s="43">
        <f>IFERROR((INDEX(_calc_기준450!$CN$29:$EF$29,1,$B39)&gt;30)+(INDEX(_calc_기준450!$CN$29:$EF$29,1,$C39)&gt;30)+(INDEX(_calc_기준450!$CN$29:$EF$29,1,$D39)&gt;30)+(INDEX(_calc_기준450!$CN$29:$EF$29,1,$E39)&gt;30)+(INDEX(_calc_기준450!$CN$29:$EF$29,1,$F39)&gt;30)+(INDEX(_calc_기준450!$CN$29:$EF$29,1,$G39)&gt;30),"")</f>
        <v>2</v>
      </c>
      <c r="L39" s="25">
        <f>IFERROR(MATCH(L$11,_calc_기준450!$CN$29:$EF$29,0),"")</f>
        <v>45</v>
      </c>
      <c r="M39" s="25">
        <f>IFERROR(MATCH(M$11,_calc_기준450!$CN$29:$EF$29,0),"")</f>
        <v>18</v>
      </c>
      <c r="N39" s="25">
        <f>IFERROR(MATCH(N$11,_calc_기준450!$CN$29:$EF$29,0),"")</f>
        <v>21</v>
      </c>
      <c r="O39" s="25">
        <f>IFERROR(MATCH(O$11,_calc_기준450!$CN$29:$EF$29,0),"")</f>
        <v>13</v>
      </c>
      <c r="P39" s="25">
        <f>IFERROR(MATCH(P$11,_calc_기준450!$CN$29:$EF$29,0),"")</f>
        <v>34</v>
      </c>
      <c r="Q39" s="25">
        <f>IFERROR(MATCH(Q$11,_calc_기준450!$CN$29:$EF$29,0),"")</f>
        <v>14</v>
      </c>
      <c r="R39" s="25">
        <f>IFERROR(MATCH(R$11,_calc_기준450!$CN$29:$EF$29,0),"")</f>
        <v>12</v>
      </c>
      <c r="S39" s="25">
        <f>IFERROR(MATCH(S$11,_calc_기준450!$CN$29:$EF$29,0),"")</f>
        <v>38</v>
      </c>
      <c r="T39" s="25">
        <f>IFERROR(MATCH(T$11,_calc_기준450!$CN$29:$EF$29,0),"")</f>
        <v>33</v>
      </c>
      <c r="U39" s="25">
        <f>IFERROR(MATCH(U$11,_calc_기준450!$CN$29:$EF$29,0),"")</f>
        <v>39</v>
      </c>
      <c r="V39" s="25">
        <f>IFERROR(MATCH(V$11,_calc_기준450!$CN$29:$EF$29,0),"")</f>
        <v>29</v>
      </c>
      <c r="W39" s="25">
        <f>IFERROR(MATCH(W$11,_calc_기준450!$CN$29:$EF$29,0),"")</f>
        <v>22</v>
      </c>
      <c r="X39" s="25">
        <f>IFERROR(MATCH(X$11,_calc_기준450!$CN$29:$EF$29,0),"")</f>
        <v>19</v>
      </c>
      <c r="Y39" s="25">
        <f>IFERROR(MATCH(Y$11,_calc_기준450!$CN$29:$EF$29,0),"")</f>
        <v>43</v>
      </c>
      <c r="Z39" s="25">
        <f>IFERROR(MATCH(Z$11,_calc_기준450!$CN$29:$EF$29,0),"")</f>
        <v>31</v>
      </c>
      <c r="AA39" s="25">
        <f>IFERROR(MATCH(AA$11,_calc_기준450!$CN$29:$EF$29,0),"")</f>
        <v>6</v>
      </c>
      <c r="AB39" s="25">
        <f>IFERROR(MATCH(AB$11,_calc_기준450!$CN$29:$EF$29,0),"")</f>
        <v>30</v>
      </c>
      <c r="AC39" s="25">
        <f>IFERROR(MATCH(AC$11,_calc_기준450!$CN$29:$EF$29,0),"")</f>
        <v>11</v>
      </c>
      <c r="AD39" s="25">
        <f>IFERROR(MATCH(AD$11,_calc_기준450!$CN$29:$EF$29,0),"")</f>
        <v>35</v>
      </c>
      <c r="AE39" s="25">
        <f>IFERROR(MATCH(AE$11,_calc_기준450!$CN$29:$EF$29,0),"")</f>
        <v>42</v>
      </c>
      <c r="AF39" s="25">
        <f>IFERROR(MATCH(AF$11,_calc_기준450!$CN$29:$EF$29,0),"")</f>
        <v>2</v>
      </c>
      <c r="AG39" s="25">
        <f>IFERROR(MATCH(AG$11,_calc_기준450!$CN$29:$EF$29,0),"")</f>
        <v>44</v>
      </c>
      <c r="AH39" s="25">
        <f>IFERROR(MATCH(AH$11,_calc_기준450!$CN$29:$EF$29,0),"")</f>
        <v>10</v>
      </c>
      <c r="AI39" s="25">
        <f>IFERROR(MATCH(AI$11,_calc_기준450!$CN$29:$EF$29,0),"")</f>
        <v>26</v>
      </c>
      <c r="AJ39" s="25">
        <f>IFERROR(MATCH(AJ$11,_calc_기준450!$CN$29:$EF$29,0),"")</f>
        <v>32</v>
      </c>
      <c r="AK39" s="25">
        <f>IFERROR(MATCH(AK$11,_calc_기준450!$CN$29:$EF$29,0),"")</f>
        <v>36</v>
      </c>
      <c r="AL39" s="25">
        <f>IFERROR(MATCH(AL$11,_calc_기준450!$CN$29:$EF$29,0),"")</f>
        <v>16</v>
      </c>
      <c r="AM39" s="25">
        <f>IFERROR(MATCH(AM$11,_calc_기준450!$CN$29:$EF$29,0),"")</f>
        <v>28</v>
      </c>
      <c r="AN39" s="25">
        <f>IFERROR(MATCH(AN$11,_calc_기준450!$CN$29:$EF$29,0),"")</f>
        <v>15</v>
      </c>
      <c r="AO39" s="25">
        <f>IFERROR(MATCH(AO$11,_calc_기준450!$CN$29:$EF$29,0),"")</f>
        <v>7</v>
      </c>
      <c r="AP39" s="25">
        <f>IFERROR(MATCH(AP$11,_calc_기준450!$CN$29:$EF$29,0),"")</f>
        <v>25</v>
      </c>
      <c r="AQ39" s="25">
        <f>IFERROR(MATCH(AQ$11,_calc_기준450!$CN$29:$EF$29,0),"")</f>
        <v>3</v>
      </c>
      <c r="AR39" s="25">
        <f>IFERROR(MATCH(AR$11,_calc_기준450!$CN$29:$EF$29,0),"")</f>
        <v>41</v>
      </c>
      <c r="AS39" s="25">
        <f>IFERROR(MATCH(AS$11,_calc_기준450!$CN$29:$EF$29,0),"")</f>
        <v>20</v>
      </c>
      <c r="AT39" s="25">
        <f>IFERROR(MATCH(AT$11,_calc_기준450!$CN$29:$EF$29,0),"")</f>
        <v>17</v>
      </c>
      <c r="AU39" s="25">
        <f>IFERROR(MATCH(AU$11,_calc_기준450!$CN$29:$EF$29,0),"")</f>
        <v>37</v>
      </c>
      <c r="AV39" s="25">
        <f>IFERROR(MATCH(AV$11,_calc_기준450!$CN$29:$EF$29,0),"")</f>
        <v>4</v>
      </c>
      <c r="AW39" s="25">
        <f>IFERROR(MATCH(AW$11,_calc_기준450!$CN$29:$EF$29,0),"")</f>
        <v>24</v>
      </c>
      <c r="AX39" s="25">
        <f>IFERROR(MATCH(AX$11,_calc_기준450!$CN$29:$EF$29,0),"")</f>
        <v>9</v>
      </c>
      <c r="AY39" s="25">
        <f>IFERROR(MATCH(AY$11,_calc_기준450!$CN$29:$EF$29,0),"")</f>
        <v>27</v>
      </c>
      <c r="AZ39" s="25">
        <f>IFERROR(MATCH(AZ$11,_calc_기준450!$CN$29:$EF$29,0),"")</f>
        <v>1</v>
      </c>
      <c r="BA39" s="25">
        <f>IFERROR(MATCH(BA$11,_calc_기준450!$CN$29:$EF$29,0),"")</f>
        <v>23</v>
      </c>
      <c r="BB39" s="25">
        <f>IFERROR(MATCH(BB$11,_calc_기준450!$CN$29:$EF$29,0),"")</f>
        <v>40</v>
      </c>
      <c r="BC39" s="25">
        <f>IFERROR(MATCH(BC$11,_calc_기준450!$CN$29:$EF$29,0),"")</f>
        <v>8</v>
      </c>
      <c r="BD39" s="25">
        <f>IFERROR(MATCH(BD$11,_calc_기준450!$CN$29:$EF$29,0),"")</f>
        <v>5</v>
      </c>
    </row>
    <row r="40" spans="1:56" ht="16.5" customHeight="1">
      <c r="A40" s="57">
        <f t="shared" si="2"/>
        <v>1216</v>
      </c>
      <c r="B40" s="40">
        <f>IFERROR(INDEX(전체당첨내역!$B:$B,MATCH($A40,전체당첨내역!$A:$A,0)),"")</f>
        <v>3</v>
      </c>
      <c r="C40" s="40">
        <f>IFERROR(INDEX(전체당첨내역!$C:$C,MATCH($A40,전체당첨내역!$A:$A,0)),"")</f>
        <v>10</v>
      </c>
      <c r="D40" s="40">
        <f>IFERROR(INDEX(전체당첨내역!$D:$D,MATCH($A40,전체당첨내역!$A:$A,0)),"")</f>
        <v>14</v>
      </c>
      <c r="E40" s="40">
        <f>IFERROR(INDEX(전체당첨내역!$E:$E,MATCH($A40,전체당첨내역!$A:$A,0)),"")</f>
        <v>15</v>
      </c>
      <c r="F40" s="40">
        <f>IFERROR(INDEX(전체당첨내역!$F:$F,MATCH($A40,전체당첨내역!$A:$A,0)),"")</f>
        <v>23</v>
      </c>
      <c r="G40" s="40">
        <f>IFERROR(INDEX(전체당첨내역!$G:$G,MATCH($A40,전체당첨내역!$A:$A,0)),"")</f>
        <v>24</v>
      </c>
      <c r="H40" s="45">
        <f>IFERROR(INDEX(전체당첨내역!$H:$H,MATCH($A40,전체당첨내역!$A:$A,0)),"")</f>
        <v>25</v>
      </c>
      <c r="I40" s="42">
        <f>IFERROR((INDEX(_calc_기준450!$CN$30:$EF$30,1,$B40)&gt;0)*(INDEX(_calc_기준450!$CN$30:$EF$30,1,$B40)&lt;=15)+(INDEX(_calc_기준450!$CN$30:$EF$30,1,$C40)&gt;0)*(INDEX(_calc_기준450!$CN$30:$EF$30,1,$C40)&lt;=15)+(INDEX(_calc_기준450!$CN$30:$EF$30,1,$D40)&gt;0)*(INDEX(_calc_기준450!$CN$30:$EF$30,1,$D40)&lt;=15)+(INDEX(_calc_기준450!$CN$30:$EF$30,1,$E40)&gt;0)*(INDEX(_calc_기준450!$CN$30:$EF$30,1,$E40)&lt;=15)+(INDEX(_calc_기준450!$CN$30:$EF$30,1,$F40)&gt;0)*(INDEX(_calc_기준450!$CN$30:$EF$30,1,$F40)&lt;=15)+(INDEX(_calc_기준450!$CN$30:$EF$30,1,$G40)&gt;0)*(INDEX(_calc_기준450!$CN$30:$EF$30,1,$G40)&lt;=15),"")</f>
        <v>1</v>
      </c>
      <c r="J40" s="40">
        <f>IFERROR((INDEX(_calc_기준450!$CN$30:$EF$30,1,$B40)&gt;15)*(INDEX(_calc_기준450!$CN$30:$EF$30,1,$B40)&lt;=30)+(INDEX(_calc_기준450!$CN$30:$EF$30,1,$C40)&gt;15)*(INDEX(_calc_기준450!$CN$30:$EF$30,1,$C40)&lt;=30)+(INDEX(_calc_기준450!$CN$30:$EF$30,1,$D40)&gt;15)*(INDEX(_calc_기준450!$CN$30:$EF$30,1,$D40)&lt;=30)+(INDEX(_calc_기준450!$CN$30:$EF$30,1,$E40)&gt;15)*(INDEX(_calc_기준450!$CN$30:$EF$30,1,$E40)&lt;=30)+(INDEX(_calc_기준450!$CN$30:$EF$30,1,$F40)&gt;15)*(INDEX(_calc_기준450!$CN$30:$EF$30,1,$F40)&lt;=30)+(INDEX(_calc_기준450!$CN$30:$EF$30,1,$G40)&gt;15)*(INDEX(_calc_기준450!$CN$30:$EF$30,1,$G40)&lt;=30),"")</f>
        <v>2</v>
      </c>
      <c r="K40" s="43">
        <f>IFERROR((INDEX(_calc_기준450!$CN$30:$EF$30,1,$B40)&gt;30)+(INDEX(_calc_기준450!$CN$30:$EF$30,1,$C40)&gt;30)+(INDEX(_calc_기준450!$CN$30:$EF$30,1,$D40)&gt;30)+(INDEX(_calc_기준450!$CN$30:$EF$30,1,$E40)&gt;30)+(INDEX(_calc_기준450!$CN$30:$EF$30,1,$F40)&gt;30)+(INDEX(_calc_기준450!$CN$30:$EF$30,1,$G40)&gt;30),"")</f>
        <v>3</v>
      </c>
      <c r="L40" s="25">
        <f>IFERROR(MATCH(L$11,_calc_기준450!$CN$30:$EF$30,0),"")</f>
        <v>45</v>
      </c>
      <c r="M40" s="25">
        <f>IFERROR(MATCH(M$11,_calc_기준450!$CN$30:$EF$30,0),"")</f>
        <v>18</v>
      </c>
      <c r="N40" s="25">
        <f>IFERROR(MATCH(N$11,_calc_기준450!$CN$30:$EF$30,0),"")</f>
        <v>21</v>
      </c>
      <c r="O40" s="25">
        <f>IFERROR(MATCH(O$11,_calc_기준450!$CN$30:$EF$30,0),"")</f>
        <v>13</v>
      </c>
      <c r="P40" s="25">
        <f>IFERROR(MATCH(P$11,_calc_기준450!$CN$30:$EF$30,0),"")</f>
        <v>34</v>
      </c>
      <c r="Q40" s="25">
        <f>IFERROR(MATCH(Q$11,_calc_기준450!$CN$30:$EF$30,0),"")</f>
        <v>12</v>
      </c>
      <c r="R40" s="25">
        <f>IFERROR(MATCH(R$11,_calc_기준450!$CN$30:$EF$30,0),"")</f>
        <v>14</v>
      </c>
      <c r="S40" s="25">
        <f>IFERROR(MATCH(S$11,_calc_기준450!$CN$30:$EF$30,0),"")</f>
        <v>38</v>
      </c>
      <c r="T40" s="25">
        <f>IFERROR(MATCH(T$11,_calc_기준450!$CN$30:$EF$30,0),"")</f>
        <v>33</v>
      </c>
      <c r="U40" s="25">
        <f>IFERROR(MATCH(U$11,_calc_기준450!$CN$30:$EF$30,0),"")</f>
        <v>39</v>
      </c>
      <c r="V40" s="25">
        <f>IFERROR(MATCH(V$11,_calc_기준450!$CN$30:$EF$30,0),"")</f>
        <v>22</v>
      </c>
      <c r="W40" s="25">
        <f>IFERROR(MATCH(W$11,_calc_기준450!$CN$30:$EF$30,0),"")</f>
        <v>19</v>
      </c>
      <c r="X40" s="25">
        <f>IFERROR(MATCH(X$11,_calc_기준450!$CN$30:$EF$30,0),"")</f>
        <v>31</v>
      </c>
      <c r="Y40" s="25">
        <f>IFERROR(MATCH(Y$11,_calc_기준450!$CN$30:$EF$30,0),"")</f>
        <v>43</v>
      </c>
      <c r="Z40" s="25">
        <f>IFERROR(MATCH(Z$11,_calc_기준450!$CN$30:$EF$30,0),"")</f>
        <v>29</v>
      </c>
      <c r="AA40" s="25">
        <f>IFERROR(MATCH(AA$11,_calc_기준450!$CN$30:$EF$30,0),"")</f>
        <v>6</v>
      </c>
      <c r="AB40" s="25">
        <f>IFERROR(MATCH(AB$11,_calc_기준450!$CN$30:$EF$30,0),"")</f>
        <v>11</v>
      </c>
      <c r="AC40" s="25">
        <f>IFERROR(MATCH(AC$11,_calc_기준450!$CN$30:$EF$30,0),"")</f>
        <v>30</v>
      </c>
      <c r="AD40" s="25">
        <f>IFERROR(MATCH(AD$11,_calc_기준450!$CN$30:$EF$30,0),"")</f>
        <v>35</v>
      </c>
      <c r="AE40" s="25">
        <f>IFERROR(MATCH(AE$11,_calc_기준450!$CN$30:$EF$30,0),"")</f>
        <v>44</v>
      </c>
      <c r="AF40" s="25">
        <f>IFERROR(MATCH(AF$11,_calc_기준450!$CN$30:$EF$30,0),"")</f>
        <v>10</v>
      </c>
      <c r="AG40" s="25">
        <f>IFERROR(MATCH(AG$11,_calc_기준450!$CN$30:$EF$30,0),"")</f>
        <v>26</v>
      </c>
      <c r="AH40" s="25">
        <f>IFERROR(MATCH(AH$11,_calc_기준450!$CN$30:$EF$30,0),"")</f>
        <v>2</v>
      </c>
      <c r="AI40" s="25">
        <f>IFERROR(MATCH(AI$11,_calc_기준450!$CN$30:$EF$30,0),"")</f>
        <v>28</v>
      </c>
      <c r="AJ40" s="25">
        <f>IFERROR(MATCH(AJ$11,_calc_기준450!$CN$30:$EF$30,0),"")</f>
        <v>15</v>
      </c>
      <c r="AK40" s="25">
        <f>IFERROR(MATCH(AK$11,_calc_기준450!$CN$30:$EF$30,0),"")</f>
        <v>32</v>
      </c>
      <c r="AL40" s="25">
        <f>IFERROR(MATCH(AL$11,_calc_기준450!$CN$30:$EF$30,0),"")</f>
        <v>36</v>
      </c>
      <c r="AM40" s="25">
        <f>IFERROR(MATCH(AM$11,_calc_기준450!$CN$30:$EF$30,0),"")</f>
        <v>16</v>
      </c>
      <c r="AN40" s="25">
        <f>IFERROR(MATCH(AN$11,_calc_기준450!$CN$30:$EF$30,0),"")</f>
        <v>42</v>
      </c>
      <c r="AO40" s="25">
        <f>IFERROR(MATCH(AO$11,_calc_기준450!$CN$30:$EF$30,0),"")</f>
        <v>41</v>
      </c>
      <c r="AP40" s="25">
        <f>IFERROR(MATCH(AP$11,_calc_기준450!$CN$30:$EF$30,0),"")</f>
        <v>7</v>
      </c>
      <c r="AQ40" s="25">
        <f>IFERROR(MATCH(AQ$11,_calc_기준450!$CN$30:$EF$30,0),"")</f>
        <v>20</v>
      </c>
      <c r="AR40" s="25">
        <f>IFERROR(MATCH(AR$11,_calc_기준450!$CN$30:$EF$30,0),"")</f>
        <v>3</v>
      </c>
      <c r="AS40" s="25">
        <f>IFERROR(MATCH(AS$11,_calc_기준450!$CN$30:$EF$30,0),"")</f>
        <v>17</v>
      </c>
      <c r="AT40" s="25">
        <f>IFERROR(MATCH(AT$11,_calc_기준450!$CN$30:$EF$30,0),"")</f>
        <v>25</v>
      </c>
      <c r="AU40" s="25">
        <f>IFERROR(MATCH(AU$11,_calc_기준450!$CN$30:$EF$30,0),"")</f>
        <v>37</v>
      </c>
      <c r="AV40" s="25">
        <f>IFERROR(MATCH(AV$11,_calc_기준450!$CN$30:$EF$30,0),"")</f>
        <v>4</v>
      </c>
      <c r="AW40" s="25">
        <f>IFERROR(MATCH(AW$11,_calc_기준450!$CN$30:$EF$30,0),"")</f>
        <v>24</v>
      </c>
      <c r="AX40" s="25">
        <f>IFERROR(MATCH(AX$11,_calc_기준450!$CN$30:$EF$30,0),"")</f>
        <v>27</v>
      </c>
      <c r="AY40" s="25">
        <f>IFERROR(MATCH(AY$11,_calc_기준450!$CN$30:$EF$30,0),"")</f>
        <v>9</v>
      </c>
      <c r="AZ40" s="25">
        <f>IFERROR(MATCH(AZ$11,_calc_기준450!$CN$30:$EF$30,0),"")</f>
        <v>1</v>
      </c>
      <c r="BA40" s="25">
        <f>IFERROR(MATCH(BA$11,_calc_기준450!$CN$30:$EF$30,0),"")</f>
        <v>40</v>
      </c>
      <c r="BB40" s="25">
        <f>IFERROR(MATCH(BB$11,_calc_기준450!$CN$30:$EF$30,0),"")</f>
        <v>8</v>
      </c>
      <c r="BC40" s="25">
        <f>IFERROR(MATCH(BC$11,_calc_기준450!$CN$30:$EF$30,0),"")</f>
        <v>23</v>
      </c>
      <c r="BD40" s="25">
        <f>IFERROR(MATCH(BD$11,_calc_기준450!$CN$30:$EF$30,0),"")</f>
        <v>5</v>
      </c>
    </row>
    <row r="41" spans="1:56" ht="16.5" customHeight="1">
      <c r="A41" s="57">
        <f t="shared" si="2"/>
        <v>1215</v>
      </c>
      <c r="B41" s="40">
        <f>IFERROR(INDEX(전체당첨내역!$B:$B,MATCH($A41,전체당첨내역!$A:$A,0)),"")</f>
        <v>13</v>
      </c>
      <c r="C41" s="40">
        <f>IFERROR(INDEX(전체당첨내역!$C:$C,MATCH($A41,전체당첨내역!$A:$A,0)),"")</f>
        <v>15</v>
      </c>
      <c r="D41" s="40">
        <f>IFERROR(INDEX(전체당첨내역!$D:$D,MATCH($A41,전체당첨내역!$A:$A,0)),"")</f>
        <v>19</v>
      </c>
      <c r="E41" s="40">
        <f>IFERROR(INDEX(전체당첨내역!$E:$E,MATCH($A41,전체당첨내역!$A:$A,0)),"")</f>
        <v>21</v>
      </c>
      <c r="F41" s="40">
        <f>IFERROR(INDEX(전체당첨내역!$F:$F,MATCH($A41,전체당첨내역!$A:$A,0)),"")</f>
        <v>44</v>
      </c>
      <c r="G41" s="40">
        <f>IFERROR(INDEX(전체당첨내역!$G:$G,MATCH($A41,전체당첨내역!$A:$A,0)),"")</f>
        <v>45</v>
      </c>
      <c r="H41" s="45">
        <f>IFERROR(INDEX(전체당첨내역!$H:$H,MATCH($A41,전체당첨내역!$A:$A,0)),"")</f>
        <v>39</v>
      </c>
      <c r="I41" s="42">
        <f>IFERROR((INDEX(_calc_기준450!$CN$31:$EF$31,1,$B41)&gt;0)*(INDEX(_calc_기준450!$CN$31:$EF$31,1,$B41)&lt;=15)+(INDEX(_calc_기준450!$CN$31:$EF$31,1,$C41)&gt;0)*(INDEX(_calc_기준450!$CN$31:$EF$31,1,$C41)&lt;=15)+(INDEX(_calc_기준450!$CN$31:$EF$31,1,$D41)&gt;0)*(INDEX(_calc_기준450!$CN$31:$EF$31,1,$D41)&lt;=15)+(INDEX(_calc_기준450!$CN$31:$EF$31,1,$E41)&gt;0)*(INDEX(_calc_기준450!$CN$31:$EF$31,1,$E41)&lt;=15)+(INDEX(_calc_기준450!$CN$31:$EF$31,1,$F41)&gt;0)*(INDEX(_calc_기준450!$CN$31:$EF$31,1,$F41)&lt;=15)+(INDEX(_calc_기준450!$CN$31:$EF$31,1,$G41)&gt;0)*(INDEX(_calc_기준450!$CN$31:$EF$31,1,$G41)&lt;=15),"")</f>
        <v>5</v>
      </c>
      <c r="J41" s="40">
        <f>IFERROR((INDEX(_calc_기준450!$CN$31:$EF$31,1,$B41)&gt;15)*(INDEX(_calc_기준450!$CN$31:$EF$31,1,$B41)&lt;=30)+(INDEX(_calc_기준450!$CN$31:$EF$31,1,$C41)&gt;15)*(INDEX(_calc_기준450!$CN$31:$EF$31,1,$C41)&lt;=30)+(INDEX(_calc_기준450!$CN$31:$EF$31,1,$D41)&gt;15)*(INDEX(_calc_기준450!$CN$31:$EF$31,1,$D41)&lt;=30)+(INDEX(_calc_기준450!$CN$31:$EF$31,1,$E41)&gt;15)*(INDEX(_calc_기준450!$CN$31:$EF$31,1,$E41)&lt;=30)+(INDEX(_calc_기준450!$CN$31:$EF$31,1,$F41)&gt;15)*(INDEX(_calc_기준450!$CN$31:$EF$31,1,$F41)&lt;=30)+(INDEX(_calc_기준450!$CN$31:$EF$31,1,$G41)&gt;15)*(INDEX(_calc_기준450!$CN$31:$EF$31,1,$G41)&lt;=30),"")</f>
        <v>1</v>
      </c>
      <c r="K41" s="43">
        <f>IFERROR((INDEX(_calc_기준450!$CN$31:$EF$31,1,$B41)&gt;30)+(INDEX(_calc_기준450!$CN$31:$EF$31,1,$C41)&gt;30)+(INDEX(_calc_기준450!$CN$31:$EF$31,1,$D41)&gt;30)+(INDEX(_calc_기준450!$CN$31:$EF$31,1,$E41)&gt;30)+(INDEX(_calc_기준450!$CN$31:$EF$31,1,$F41)&gt;30)+(INDEX(_calc_기준450!$CN$31:$EF$31,1,$G41)&gt;30),"")</f>
        <v>0</v>
      </c>
      <c r="L41" s="25">
        <f>IFERROR(MATCH(L$11,_calc_기준450!$CN$31:$EF$31,0),"")</f>
        <v>21</v>
      </c>
      <c r="M41" s="25">
        <f>IFERROR(MATCH(M$11,_calc_기준450!$CN$31:$EF$31,0),"")</f>
        <v>18</v>
      </c>
      <c r="N41" s="25">
        <f>IFERROR(MATCH(N$11,_calc_기준450!$CN$31:$EF$31,0),"")</f>
        <v>45</v>
      </c>
      <c r="O41" s="25">
        <f>IFERROR(MATCH(O$11,_calc_기준450!$CN$31:$EF$31,0),"")</f>
        <v>13</v>
      </c>
      <c r="P41" s="25">
        <f>IFERROR(MATCH(P$11,_calc_기준450!$CN$31:$EF$31,0),"")</f>
        <v>34</v>
      </c>
      <c r="Q41" s="25">
        <f>IFERROR(MATCH(Q$11,_calc_기준450!$CN$31:$EF$31,0),"")</f>
        <v>12</v>
      </c>
      <c r="R41" s="25">
        <f>IFERROR(MATCH(R$11,_calc_기준450!$CN$31:$EF$31,0),"")</f>
        <v>14</v>
      </c>
      <c r="S41" s="25">
        <f>IFERROR(MATCH(S$11,_calc_기준450!$CN$31:$EF$31,0),"")</f>
        <v>19</v>
      </c>
      <c r="T41" s="25">
        <f>IFERROR(MATCH(T$11,_calc_기준450!$CN$31:$EF$31,0),"")</f>
        <v>39</v>
      </c>
      <c r="U41" s="25">
        <f>IFERROR(MATCH(U$11,_calc_기준450!$CN$31:$EF$31,0),"")</f>
        <v>33</v>
      </c>
      <c r="V41" s="25">
        <f>IFERROR(MATCH(V$11,_calc_기준450!$CN$31:$EF$31,0),"")</f>
        <v>22</v>
      </c>
      <c r="W41" s="25">
        <f>IFERROR(MATCH(W$11,_calc_기준450!$CN$31:$EF$31,0),"")</f>
        <v>43</v>
      </c>
      <c r="X41" s="25">
        <f>IFERROR(MATCH(X$11,_calc_기준450!$CN$31:$EF$31,0),"")</f>
        <v>15</v>
      </c>
      <c r="Y41" s="25">
        <f>IFERROR(MATCH(Y$11,_calc_기준450!$CN$31:$EF$31,0),"")</f>
        <v>31</v>
      </c>
      <c r="Z41" s="25">
        <f>IFERROR(MATCH(Z$11,_calc_기준450!$CN$31:$EF$31,0),"")</f>
        <v>38</v>
      </c>
      <c r="AA41" s="25">
        <f>IFERROR(MATCH(AA$11,_calc_기준450!$CN$31:$EF$31,0),"")</f>
        <v>30</v>
      </c>
      <c r="AB41" s="25">
        <f>IFERROR(MATCH(AB$11,_calc_기준450!$CN$31:$EF$31,0),"")</f>
        <v>35</v>
      </c>
      <c r="AC41" s="25">
        <f>IFERROR(MATCH(AC$11,_calc_기준450!$CN$31:$EF$31,0),"")</f>
        <v>44</v>
      </c>
      <c r="AD41" s="25">
        <f>IFERROR(MATCH(AD$11,_calc_기준450!$CN$31:$EF$31,0),"")</f>
        <v>2</v>
      </c>
      <c r="AE41" s="25">
        <f>IFERROR(MATCH(AE$11,_calc_기준450!$CN$31:$EF$31,0),"")</f>
        <v>11</v>
      </c>
      <c r="AF41" s="25">
        <f>IFERROR(MATCH(AF$11,_calc_기준450!$CN$31:$EF$31,0),"")</f>
        <v>26</v>
      </c>
      <c r="AG41" s="25">
        <f>IFERROR(MATCH(AG$11,_calc_기준450!$CN$31:$EF$31,0),"")</f>
        <v>10</v>
      </c>
      <c r="AH41" s="25">
        <f>IFERROR(MATCH(AH$11,_calc_기준450!$CN$31:$EF$31,0),"")</f>
        <v>28</v>
      </c>
      <c r="AI41" s="25">
        <f>IFERROR(MATCH(AI$11,_calc_기준450!$CN$31:$EF$31,0),"")</f>
        <v>32</v>
      </c>
      <c r="AJ41" s="25">
        <f>IFERROR(MATCH(AJ$11,_calc_기준450!$CN$31:$EF$31,0),"")</f>
        <v>42</v>
      </c>
      <c r="AK41" s="25">
        <f>IFERROR(MATCH(AK$11,_calc_기준450!$CN$31:$EF$31,0),"")</f>
        <v>6</v>
      </c>
      <c r="AL41" s="25">
        <f>IFERROR(MATCH(AL$11,_calc_기준450!$CN$31:$EF$31,0),"")</f>
        <v>16</v>
      </c>
      <c r="AM41" s="25">
        <f>IFERROR(MATCH(AM$11,_calc_기준450!$CN$31:$EF$31,0),"")</f>
        <v>36</v>
      </c>
      <c r="AN41" s="25">
        <f>IFERROR(MATCH(AN$11,_calc_기준450!$CN$31:$EF$31,0),"")</f>
        <v>3</v>
      </c>
      <c r="AO41" s="25">
        <f>IFERROR(MATCH(AO$11,_calc_기준450!$CN$31:$EF$31,0),"")</f>
        <v>41</v>
      </c>
      <c r="AP41" s="25">
        <f>IFERROR(MATCH(AP$11,_calc_기준450!$CN$31:$EF$31,0),"")</f>
        <v>29</v>
      </c>
      <c r="AQ41" s="25">
        <f>IFERROR(MATCH(AQ$11,_calc_기준450!$CN$31:$EF$31,0),"")</f>
        <v>20</v>
      </c>
      <c r="AR41" s="25">
        <f>IFERROR(MATCH(AR$11,_calc_기준450!$CN$31:$EF$31,0),"")</f>
        <v>7</v>
      </c>
      <c r="AS41" s="25">
        <f>IFERROR(MATCH(AS$11,_calc_기준450!$CN$31:$EF$31,0),"")</f>
        <v>25</v>
      </c>
      <c r="AT41" s="25">
        <f>IFERROR(MATCH(AT$11,_calc_기준450!$CN$31:$EF$31,0),"")</f>
        <v>17</v>
      </c>
      <c r="AU41" s="25">
        <f>IFERROR(MATCH(AU$11,_calc_기준450!$CN$31:$EF$31,0),"")</f>
        <v>37</v>
      </c>
      <c r="AV41" s="25">
        <f>IFERROR(MATCH(AV$11,_calc_기준450!$CN$31:$EF$31,0),"")</f>
        <v>4</v>
      </c>
      <c r="AW41" s="25">
        <f>IFERROR(MATCH(AW$11,_calc_기준450!$CN$31:$EF$31,0),"")</f>
        <v>24</v>
      </c>
      <c r="AX41" s="25">
        <f>IFERROR(MATCH(AX$11,_calc_기준450!$CN$31:$EF$31,0),"")</f>
        <v>9</v>
      </c>
      <c r="AY41" s="25">
        <f>IFERROR(MATCH(AY$11,_calc_기준450!$CN$31:$EF$31,0),"")</f>
        <v>27</v>
      </c>
      <c r="AZ41" s="25">
        <f>IFERROR(MATCH(AZ$11,_calc_기준450!$CN$31:$EF$31,0),"")</f>
        <v>1</v>
      </c>
      <c r="BA41" s="25">
        <f>IFERROR(MATCH(BA$11,_calc_기준450!$CN$31:$EF$31,0),"")</f>
        <v>40</v>
      </c>
      <c r="BB41" s="25">
        <f>IFERROR(MATCH(BB$11,_calc_기준450!$CN$31:$EF$31,0),"")</f>
        <v>23</v>
      </c>
      <c r="BC41" s="25">
        <f>IFERROR(MATCH(BC$11,_calc_기준450!$CN$31:$EF$31,0),"")</f>
        <v>5</v>
      </c>
      <c r="BD41" s="25">
        <f>IFERROR(MATCH(BD$11,_calc_기준450!$CN$31:$EF$31,0),"")</f>
        <v>8</v>
      </c>
    </row>
    <row r="42" spans="1:56" ht="16.5" customHeight="1">
      <c r="A42" s="57">
        <f t="shared" si="2"/>
        <v>1214</v>
      </c>
      <c r="B42" s="40">
        <f>IFERROR(INDEX(전체당첨내역!$B:$B,MATCH($A42,전체당첨내역!$A:$A,0)),"")</f>
        <v>10</v>
      </c>
      <c r="C42" s="40">
        <f>IFERROR(INDEX(전체당첨내역!$C:$C,MATCH($A42,전체당첨내역!$A:$A,0)),"")</f>
        <v>15</v>
      </c>
      <c r="D42" s="40">
        <f>IFERROR(INDEX(전체당첨내역!$D:$D,MATCH($A42,전체당첨내역!$A:$A,0)),"")</f>
        <v>19</v>
      </c>
      <c r="E42" s="40">
        <f>IFERROR(INDEX(전체당첨내역!$E:$E,MATCH($A42,전체당첨내역!$A:$A,0)),"")</f>
        <v>27</v>
      </c>
      <c r="F42" s="40">
        <f>IFERROR(INDEX(전체당첨내역!$F:$F,MATCH($A42,전체당첨내역!$A:$A,0)),"")</f>
        <v>30</v>
      </c>
      <c r="G42" s="40">
        <f>IFERROR(INDEX(전체당첨내역!$G:$G,MATCH($A42,전체당첨내역!$A:$A,0)),"")</f>
        <v>33</v>
      </c>
      <c r="H42" s="45">
        <f>IFERROR(INDEX(전체당첨내역!$H:$H,MATCH($A42,전체당첨내역!$A:$A,0)),"")</f>
        <v>14</v>
      </c>
      <c r="I42" s="42">
        <f>IFERROR((INDEX(_calc_기준450!$CN$32:$EF$32,1,$B42)&gt;0)*(INDEX(_calc_기준450!$CN$32:$EF$32,1,$B42)&lt;=15)+(INDEX(_calc_기준450!$CN$32:$EF$32,1,$C42)&gt;0)*(INDEX(_calc_기준450!$CN$32:$EF$32,1,$C42)&lt;=15)+(INDEX(_calc_기준450!$CN$32:$EF$32,1,$D42)&gt;0)*(INDEX(_calc_기준450!$CN$32:$EF$32,1,$D42)&lt;=15)+(INDEX(_calc_기준450!$CN$32:$EF$32,1,$E42)&gt;0)*(INDEX(_calc_기준450!$CN$32:$EF$32,1,$E42)&lt;=15)+(INDEX(_calc_기준450!$CN$32:$EF$32,1,$F42)&gt;0)*(INDEX(_calc_기준450!$CN$32:$EF$32,1,$F42)&lt;=15)+(INDEX(_calc_기준450!$CN$32:$EF$32,1,$G42)&gt;0)*(INDEX(_calc_기준450!$CN$32:$EF$32,1,$G42)&lt;=15),"")</f>
        <v>4</v>
      </c>
      <c r="J42" s="40">
        <f>IFERROR((INDEX(_calc_기준450!$CN$32:$EF$32,1,$B42)&gt;15)*(INDEX(_calc_기준450!$CN$32:$EF$32,1,$B42)&lt;=30)+(INDEX(_calc_기준450!$CN$32:$EF$32,1,$C42)&gt;15)*(INDEX(_calc_기준450!$CN$32:$EF$32,1,$C42)&lt;=30)+(INDEX(_calc_기준450!$CN$32:$EF$32,1,$D42)&gt;15)*(INDEX(_calc_기준450!$CN$32:$EF$32,1,$D42)&lt;=30)+(INDEX(_calc_기준450!$CN$32:$EF$32,1,$E42)&gt;15)*(INDEX(_calc_기준450!$CN$32:$EF$32,1,$E42)&lt;=30)+(INDEX(_calc_기준450!$CN$32:$EF$32,1,$F42)&gt;15)*(INDEX(_calc_기준450!$CN$32:$EF$32,1,$F42)&lt;=30)+(INDEX(_calc_기준450!$CN$32:$EF$32,1,$G42)&gt;15)*(INDEX(_calc_기준450!$CN$32:$EF$32,1,$G42)&lt;=30),"")</f>
        <v>1</v>
      </c>
      <c r="K42" s="43">
        <f>IFERROR((INDEX(_calc_기준450!$CN$32:$EF$32,1,$B42)&gt;30)+(INDEX(_calc_기준450!$CN$32:$EF$32,1,$C42)&gt;30)+(INDEX(_calc_기준450!$CN$32:$EF$32,1,$D42)&gt;30)+(INDEX(_calc_기준450!$CN$32:$EF$32,1,$E42)&gt;30)+(INDEX(_calc_기준450!$CN$32:$EF$32,1,$F42)&gt;30)+(INDEX(_calc_기준450!$CN$32:$EF$32,1,$G42)&gt;30),"")</f>
        <v>1</v>
      </c>
      <c r="L42" s="25">
        <f>IFERROR(MATCH(L$11,_calc_기준450!$CN$32:$EF$32,0),"")</f>
        <v>21</v>
      </c>
      <c r="M42" s="25">
        <f>IFERROR(MATCH(M$11,_calc_기준450!$CN$32:$EF$32,0),"")</f>
        <v>45</v>
      </c>
      <c r="N42" s="25">
        <f>IFERROR(MATCH(N$11,_calc_기준450!$CN$32:$EF$32,0),"")</f>
        <v>34</v>
      </c>
      <c r="O42" s="25">
        <f>IFERROR(MATCH(O$11,_calc_기준450!$CN$32:$EF$32,0),"")</f>
        <v>18</v>
      </c>
      <c r="P42" s="25">
        <f>IFERROR(MATCH(P$11,_calc_기준450!$CN$32:$EF$32,0),"")</f>
        <v>13</v>
      </c>
      <c r="Q42" s="25">
        <f>IFERROR(MATCH(Q$11,_calc_기준450!$CN$32:$EF$32,0),"")</f>
        <v>19</v>
      </c>
      <c r="R42" s="25">
        <f>IFERROR(MATCH(R$11,_calc_기준450!$CN$32:$EF$32,0),"")</f>
        <v>12</v>
      </c>
      <c r="S42" s="25">
        <f>IFERROR(MATCH(S$11,_calc_기준450!$CN$32:$EF$32,0),"")</f>
        <v>33</v>
      </c>
      <c r="T42" s="25">
        <f>IFERROR(MATCH(T$11,_calc_기준450!$CN$32:$EF$32,0),"")</f>
        <v>14</v>
      </c>
      <c r="U42" s="25">
        <f>IFERROR(MATCH(U$11,_calc_기준450!$CN$32:$EF$32,0),"")</f>
        <v>22</v>
      </c>
      <c r="V42" s="25">
        <f>IFERROR(MATCH(V$11,_calc_기준450!$CN$32:$EF$32,0),"")</f>
        <v>30</v>
      </c>
      <c r="W42" s="25">
        <f>IFERROR(MATCH(W$11,_calc_기준450!$CN$32:$EF$32,0),"")</f>
        <v>43</v>
      </c>
      <c r="X42" s="25">
        <f>IFERROR(MATCH(X$11,_calc_기준450!$CN$32:$EF$32,0),"")</f>
        <v>31</v>
      </c>
      <c r="Y42" s="25">
        <f>IFERROR(MATCH(Y$11,_calc_기준450!$CN$32:$EF$32,0),"")</f>
        <v>15</v>
      </c>
      <c r="Z42" s="25">
        <f>IFERROR(MATCH(Z$11,_calc_기준450!$CN$32:$EF$32,0),"")</f>
        <v>35</v>
      </c>
      <c r="AA42" s="25">
        <f>IFERROR(MATCH(AA$11,_calc_기준450!$CN$32:$EF$32,0),"")</f>
        <v>10</v>
      </c>
      <c r="AB42" s="25">
        <f>IFERROR(MATCH(AB$11,_calc_기준450!$CN$32:$EF$32,0),"")</f>
        <v>36</v>
      </c>
      <c r="AC42" s="25">
        <f>IFERROR(MATCH(AC$11,_calc_기준450!$CN$32:$EF$32,0),"")</f>
        <v>39</v>
      </c>
      <c r="AD42" s="25">
        <f>IFERROR(MATCH(AD$11,_calc_기준450!$CN$32:$EF$32,0),"")</f>
        <v>44</v>
      </c>
      <c r="AE42" s="25">
        <f>IFERROR(MATCH(AE$11,_calc_기준450!$CN$32:$EF$32,0),"")</f>
        <v>11</v>
      </c>
      <c r="AF42" s="25">
        <f>IFERROR(MATCH(AF$11,_calc_기준450!$CN$32:$EF$32,0),"")</f>
        <v>38</v>
      </c>
      <c r="AG42" s="25">
        <f>IFERROR(MATCH(AG$11,_calc_기준450!$CN$32:$EF$32,0),"")</f>
        <v>6</v>
      </c>
      <c r="AH42" s="25">
        <f>IFERROR(MATCH(AH$11,_calc_기준450!$CN$32:$EF$32,0),"")</f>
        <v>42</v>
      </c>
      <c r="AI42" s="25">
        <f>IFERROR(MATCH(AI$11,_calc_기준450!$CN$32:$EF$32,0),"")</f>
        <v>2</v>
      </c>
      <c r="AJ42" s="25">
        <f>IFERROR(MATCH(AJ$11,_calc_기준450!$CN$32:$EF$32,0),"")</f>
        <v>26</v>
      </c>
      <c r="AK42" s="25">
        <f>IFERROR(MATCH(AK$11,_calc_기준450!$CN$32:$EF$32,0),"")</f>
        <v>28</v>
      </c>
      <c r="AL42" s="25">
        <f>IFERROR(MATCH(AL$11,_calc_기준450!$CN$32:$EF$32,0),"")</f>
        <v>16</v>
      </c>
      <c r="AM42" s="25">
        <f>IFERROR(MATCH(AM$11,_calc_기준450!$CN$32:$EF$32,0),"")</f>
        <v>32</v>
      </c>
      <c r="AN42" s="25">
        <f>IFERROR(MATCH(AN$11,_calc_기준450!$CN$32:$EF$32,0),"")</f>
        <v>3</v>
      </c>
      <c r="AO42" s="25">
        <f>IFERROR(MATCH(AO$11,_calc_기준450!$CN$32:$EF$32,0),"")</f>
        <v>29</v>
      </c>
      <c r="AP42" s="25">
        <f>IFERROR(MATCH(AP$11,_calc_기준450!$CN$32:$EF$32,0),"")</f>
        <v>41</v>
      </c>
      <c r="AQ42" s="25">
        <f>IFERROR(MATCH(AQ$11,_calc_기준450!$CN$32:$EF$32,0),"")</f>
        <v>7</v>
      </c>
      <c r="AR42" s="25">
        <f>IFERROR(MATCH(AR$11,_calc_기준450!$CN$32:$EF$32,0),"")</f>
        <v>20</v>
      </c>
      <c r="AS42" s="25">
        <f>IFERROR(MATCH(AS$11,_calc_기준450!$CN$32:$EF$32,0),"")</f>
        <v>24</v>
      </c>
      <c r="AT42" s="25">
        <f>IFERROR(MATCH(AT$11,_calc_기준450!$CN$32:$EF$32,0),"")</f>
        <v>37</v>
      </c>
      <c r="AU42" s="25">
        <f>IFERROR(MATCH(AU$11,_calc_기준450!$CN$32:$EF$32,0),"")</f>
        <v>4</v>
      </c>
      <c r="AV42" s="25">
        <f>IFERROR(MATCH(AV$11,_calc_기준450!$CN$32:$EF$32,0),"")</f>
        <v>17</v>
      </c>
      <c r="AW42" s="25">
        <f>IFERROR(MATCH(AW$11,_calc_기준450!$CN$32:$EF$32,0),"")</f>
        <v>9</v>
      </c>
      <c r="AX42" s="25">
        <f>IFERROR(MATCH(AX$11,_calc_기준450!$CN$32:$EF$32,0),"")</f>
        <v>25</v>
      </c>
      <c r="AY42" s="25">
        <f>IFERROR(MATCH(AY$11,_calc_기준450!$CN$32:$EF$32,0),"")</f>
        <v>27</v>
      </c>
      <c r="AZ42" s="25">
        <f>IFERROR(MATCH(AZ$11,_calc_기준450!$CN$32:$EF$32,0),"")</f>
        <v>1</v>
      </c>
      <c r="BA42" s="25">
        <f>IFERROR(MATCH(BA$11,_calc_기준450!$CN$32:$EF$32,0),"")</f>
        <v>40</v>
      </c>
      <c r="BB42" s="25">
        <f>IFERROR(MATCH(BB$11,_calc_기준450!$CN$32:$EF$32,0),"")</f>
        <v>5</v>
      </c>
      <c r="BC42" s="25">
        <f>IFERROR(MATCH(BC$11,_calc_기준450!$CN$32:$EF$32,0),"")</f>
        <v>8</v>
      </c>
      <c r="BD42" s="25">
        <f>IFERROR(MATCH(BD$11,_calc_기준450!$CN$32:$EF$32,0),"")</f>
        <v>23</v>
      </c>
    </row>
    <row r="43" spans="1:56" ht="16.5" customHeight="1">
      <c r="A43" s="57">
        <f t="shared" si="2"/>
        <v>1213</v>
      </c>
      <c r="B43" s="40">
        <f>IFERROR(INDEX(전체당첨내역!$B:$B,MATCH($A43,전체당첨내역!$A:$A,0)),"")</f>
        <v>5</v>
      </c>
      <c r="C43" s="40">
        <f>IFERROR(INDEX(전체당첨내역!$C:$C,MATCH($A43,전체당첨내역!$A:$A,0)),"")</f>
        <v>11</v>
      </c>
      <c r="D43" s="40">
        <f>IFERROR(INDEX(전체당첨내역!$D:$D,MATCH($A43,전체당첨내역!$A:$A,0)),"")</f>
        <v>25</v>
      </c>
      <c r="E43" s="40">
        <f>IFERROR(INDEX(전체당첨내역!$E:$E,MATCH($A43,전체당첨내역!$A:$A,0)),"")</f>
        <v>27</v>
      </c>
      <c r="F43" s="40">
        <f>IFERROR(INDEX(전체당첨내역!$F:$F,MATCH($A43,전체당첨내역!$A:$A,0)),"")</f>
        <v>36</v>
      </c>
      <c r="G43" s="40">
        <f>IFERROR(INDEX(전체당첨내역!$G:$G,MATCH($A43,전체당첨내역!$A:$A,0)),"")</f>
        <v>38</v>
      </c>
      <c r="H43" s="45">
        <f>IFERROR(INDEX(전체당첨내역!$H:$H,MATCH($A43,전체당첨내역!$A:$A,0)),"")</f>
        <v>2</v>
      </c>
      <c r="I43" s="42">
        <f>IFERROR((INDEX(_calc_기준450!$CN$33:$EF$33,1,$B43)&gt;0)*(INDEX(_calc_기준450!$CN$33:$EF$33,1,$B43)&lt;=15)+(INDEX(_calc_기준450!$CN$33:$EF$33,1,$C43)&gt;0)*(INDEX(_calc_기준450!$CN$33:$EF$33,1,$C43)&lt;=15)+(INDEX(_calc_기준450!$CN$33:$EF$33,1,$D43)&gt;0)*(INDEX(_calc_기준450!$CN$33:$EF$33,1,$D43)&lt;=15)+(INDEX(_calc_기준450!$CN$33:$EF$33,1,$E43)&gt;0)*(INDEX(_calc_기준450!$CN$33:$EF$33,1,$E43)&lt;=15)+(INDEX(_calc_기준450!$CN$33:$EF$33,1,$F43)&gt;0)*(INDEX(_calc_기준450!$CN$33:$EF$33,1,$F43)&lt;=15)+(INDEX(_calc_기준450!$CN$33:$EF$33,1,$G43)&gt;0)*(INDEX(_calc_기준450!$CN$33:$EF$33,1,$G43)&lt;=15),"")</f>
        <v>1</v>
      </c>
      <c r="J43" s="40">
        <f>IFERROR((INDEX(_calc_기준450!$CN$33:$EF$33,1,$B43)&gt;15)*(INDEX(_calc_기준450!$CN$33:$EF$33,1,$B43)&lt;=30)+(INDEX(_calc_기준450!$CN$33:$EF$33,1,$C43)&gt;15)*(INDEX(_calc_기준450!$CN$33:$EF$33,1,$C43)&lt;=30)+(INDEX(_calc_기준450!$CN$33:$EF$33,1,$D43)&gt;15)*(INDEX(_calc_기준450!$CN$33:$EF$33,1,$D43)&lt;=30)+(INDEX(_calc_기준450!$CN$33:$EF$33,1,$E43)&gt;15)*(INDEX(_calc_기준450!$CN$33:$EF$33,1,$E43)&lt;=30)+(INDEX(_calc_기준450!$CN$33:$EF$33,1,$F43)&gt;15)*(INDEX(_calc_기준450!$CN$33:$EF$33,1,$F43)&lt;=30)+(INDEX(_calc_기준450!$CN$33:$EF$33,1,$G43)&gt;15)*(INDEX(_calc_기준450!$CN$33:$EF$33,1,$G43)&lt;=30),"")</f>
        <v>2</v>
      </c>
      <c r="K43" s="43">
        <f>IFERROR((INDEX(_calc_기준450!$CN$33:$EF$33,1,$B43)&gt;30)+(INDEX(_calc_기준450!$CN$33:$EF$33,1,$C43)&gt;30)+(INDEX(_calc_기준450!$CN$33:$EF$33,1,$D43)&gt;30)+(INDEX(_calc_기준450!$CN$33:$EF$33,1,$E43)&gt;30)+(INDEX(_calc_기준450!$CN$33:$EF$33,1,$F43)&gt;30)+(INDEX(_calc_기준450!$CN$33:$EF$33,1,$G43)&gt;30),"")</f>
        <v>3</v>
      </c>
      <c r="L43" s="25">
        <f>IFERROR(MATCH(L$11,_calc_기준450!$CN$33:$EF$33,0),"")</f>
        <v>21</v>
      </c>
      <c r="M43" s="25">
        <f>IFERROR(MATCH(M$11,_calc_기준450!$CN$33:$EF$33,0),"")</f>
        <v>45</v>
      </c>
      <c r="N43" s="25">
        <f>IFERROR(MATCH(N$11,_calc_기준450!$CN$33:$EF$33,0),"")</f>
        <v>34</v>
      </c>
      <c r="O43" s="25">
        <f>IFERROR(MATCH(O$11,_calc_기준450!$CN$33:$EF$33,0),"")</f>
        <v>18</v>
      </c>
      <c r="P43" s="25">
        <f>IFERROR(MATCH(P$11,_calc_기준450!$CN$33:$EF$33,0),"")</f>
        <v>13</v>
      </c>
      <c r="Q43" s="25">
        <f>IFERROR(MATCH(Q$11,_calc_기준450!$CN$33:$EF$33,0),"")</f>
        <v>19</v>
      </c>
      <c r="R43" s="25">
        <f>IFERROR(MATCH(R$11,_calc_기준450!$CN$33:$EF$33,0),"")</f>
        <v>12</v>
      </c>
      <c r="S43" s="25">
        <f>IFERROR(MATCH(S$11,_calc_기준450!$CN$33:$EF$33,0),"")</f>
        <v>14</v>
      </c>
      <c r="T43" s="25">
        <f>IFERROR(MATCH(T$11,_calc_기준450!$CN$33:$EF$33,0),"")</f>
        <v>22</v>
      </c>
      <c r="U43" s="25">
        <f>IFERROR(MATCH(U$11,_calc_기준450!$CN$33:$EF$33,0),"")</f>
        <v>33</v>
      </c>
      <c r="V43" s="25">
        <f>IFERROR(MATCH(V$11,_calc_기준450!$CN$33:$EF$33,0),"")</f>
        <v>30</v>
      </c>
      <c r="W43" s="25">
        <f>IFERROR(MATCH(W$11,_calc_기준450!$CN$33:$EF$33,0),"")</f>
        <v>43</v>
      </c>
      <c r="X43" s="25">
        <f>IFERROR(MATCH(X$11,_calc_기준450!$CN$33:$EF$33,0),"")</f>
        <v>36</v>
      </c>
      <c r="Y43" s="25">
        <f>IFERROR(MATCH(Y$11,_calc_기준450!$CN$33:$EF$33,0),"")</f>
        <v>31</v>
      </c>
      <c r="Z43" s="25">
        <f>IFERROR(MATCH(Z$11,_calc_기준450!$CN$33:$EF$33,0),"")</f>
        <v>10</v>
      </c>
      <c r="AA43" s="25">
        <f>IFERROR(MATCH(AA$11,_calc_기준450!$CN$33:$EF$33,0),"")</f>
        <v>38</v>
      </c>
      <c r="AB43" s="25">
        <f>IFERROR(MATCH(AB$11,_calc_기준450!$CN$33:$EF$33,0),"")</f>
        <v>35</v>
      </c>
      <c r="AC43" s="25">
        <f>IFERROR(MATCH(AC$11,_calc_기준450!$CN$33:$EF$33,0),"")</f>
        <v>11</v>
      </c>
      <c r="AD43" s="25">
        <f>IFERROR(MATCH(AD$11,_calc_기준450!$CN$33:$EF$33,0),"")</f>
        <v>15</v>
      </c>
      <c r="AE43" s="25">
        <f>IFERROR(MATCH(AE$11,_calc_기준450!$CN$33:$EF$33,0),"")</f>
        <v>39</v>
      </c>
      <c r="AF43" s="25">
        <f>IFERROR(MATCH(AF$11,_calc_기준450!$CN$33:$EF$33,0),"")</f>
        <v>44</v>
      </c>
      <c r="AG43" s="25">
        <f>IFERROR(MATCH(AG$11,_calc_기준450!$CN$33:$EF$33,0),"")</f>
        <v>42</v>
      </c>
      <c r="AH43" s="25">
        <f>IFERROR(MATCH(AH$11,_calc_기준450!$CN$33:$EF$33,0),"")</f>
        <v>6</v>
      </c>
      <c r="AI43" s="25">
        <f>IFERROR(MATCH(AI$11,_calc_기준450!$CN$33:$EF$33,0),"")</f>
        <v>32</v>
      </c>
      <c r="AJ43" s="25">
        <f>IFERROR(MATCH(AJ$11,_calc_기준450!$CN$33:$EF$33,0),"")</f>
        <v>26</v>
      </c>
      <c r="AK43" s="25">
        <f>IFERROR(MATCH(AK$11,_calc_기준450!$CN$33:$EF$33,0),"")</f>
        <v>28</v>
      </c>
      <c r="AL43" s="25">
        <f>IFERROR(MATCH(AL$11,_calc_기준450!$CN$33:$EF$33,0),"")</f>
        <v>16</v>
      </c>
      <c r="AM43" s="25">
        <f>IFERROR(MATCH(AM$11,_calc_기준450!$CN$33:$EF$33,0),"")</f>
        <v>2</v>
      </c>
      <c r="AN43" s="25">
        <f>IFERROR(MATCH(AN$11,_calc_기준450!$CN$33:$EF$33,0),"")</f>
        <v>3</v>
      </c>
      <c r="AO43" s="25">
        <f>IFERROR(MATCH(AO$11,_calc_기준450!$CN$33:$EF$33,0),"")</f>
        <v>29</v>
      </c>
      <c r="AP43" s="25">
        <f>IFERROR(MATCH(AP$11,_calc_기준450!$CN$33:$EF$33,0),"")</f>
        <v>41</v>
      </c>
      <c r="AQ43" s="25">
        <f>IFERROR(MATCH(AQ$11,_calc_기준450!$CN$33:$EF$33,0),"")</f>
        <v>20</v>
      </c>
      <c r="AR43" s="25">
        <f>IFERROR(MATCH(AR$11,_calc_기준450!$CN$33:$EF$33,0),"")</f>
        <v>7</v>
      </c>
      <c r="AS43" s="25">
        <f>IFERROR(MATCH(AS$11,_calc_기준450!$CN$33:$EF$33,0),"")</f>
        <v>24</v>
      </c>
      <c r="AT43" s="25">
        <f>IFERROR(MATCH(AT$11,_calc_기준450!$CN$33:$EF$33,0),"")</f>
        <v>37</v>
      </c>
      <c r="AU43" s="25">
        <f>IFERROR(MATCH(AU$11,_calc_기준450!$CN$33:$EF$33,0),"")</f>
        <v>25</v>
      </c>
      <c r="AV43" s="25">
        <f>IFERROR(MATCH(AV$11,_calc_기준450!$CN$33:$EF$33,0),"")</f>
        <v>4</v>
      </c>
      <c r="AW43" s="25">
        <f>IFERROR(MATCH(AW$11,_calc_기준450!$CN$33:$EF$33,0),"")</f>
        <v>17</v>
      </c>
      <c r="AX43" s="25">
        <f>IFERROR(MATCH(AX$11,_calc_기준450!$CN$33:$EF$33,0),"")</f>
        <v>9</v>
      </c>
      <c r="AY43" s="25">
        <f>IFERROR(MATCH(AY$11,_calc_기준450!$CN$33:$EF$33,0),"")</f>
        <v>1</v>
      </c>
      <c r="AZ43" s="25">
        <f>IFERROR(MATCH(AZ$11,_calc_기준450!$CN$33:$EF$33,0),"")</f>
        <v>27</v>
      </c>
      <c r="BA43" s="25">
        <f>IFERROR(MATCH(BA$11,_calc_기준450!$CN$33:$EF$33,0),"")</f>
        <v>40</v>
      </c>
      <c r="BB43" s="25">
        <f>IFERROR(MATCH(BB$11,_calc_기준450!$CN$33:$EF$33,0),"")</f>
        <v>5</v>
      </c>
      <c r="BC43" s="25">
        <f>IFERROR(MATCH(BC$11,_calc_기준450!$CN$33:$EF$33,0),"")</f>
        <v>8</v>
      </c>
      <c r="BD43" s="25">
        <f>IFERROR(MATCH(BD$11,_calc_기준450!$CN$33:$EF$33,0),"")</f>
        <v>23</v>
      </c>
    </row>
    <row r="44" spans="1:56" ht="16.5" customHeight="1">
      <c r="A44" s="57">
        <f t="shared" si="2"/>
        <v>1212</v>
      </c>
      <c r="B44" s="40">
        <f>IFERROR(INDEX(전체당첨내역!$B:$B,MATCH($A44,전체당첨내역!$A:$A,0)),"")</f>
        <v>5</v>
      </c>
      <c r="C44" s="40">
        <f>IFERROR(INDEX(전체당첨내역!$C:$C,MATCH($A44,전체당첨내역!$A:$A,0)),"")</f>
        <v>8</v>
      </c>
      <c r="D44" s="40">
        <f>IFERROR(INDEX(전체당첨내역!$D:$D,MATCH($A44,전체당첨내역!$A:$A,0)),"")</f>
        <v>25</v>
      </c>
      <c r="E44" s="40">
        <f>IFERROR(INDEX(전체당첨내역!$E:$E,MATCH($A44,전체당첨내역!$A:$A,0)),"")</f>
        <v>31</v>
      </c>
      <c r="F44" s="40">
        <f>IFERROR(INDEX(전체당첨내역!$F:$F,MATCH($A44,전체당첨내역!$A:$A,0)),"")</f>
        <v>41</v>
      </c>
      <c r="G44" s="40">
        <f>IFERROR(INDEX(전체당첨내역!$G:$G,MATCH($A44,전체당첨내역!$A:$A,0)),"")</f>
        <v>44</v>
      </c>
      <c r="H44" s="45">
        <f>IFERROR(INDEX(전체당첨내역!$H:$H,MATCH($A44,전체당첨내역!$A:$A,0)),"")</f>
        <v>45</v>
      </c>
      <c r="I44" s="42">
        <f>IFERROR((INDEX(_calc_기준450!$CN$34:$EF$34,1,$B44)&gt;0)*(INDEX(_calc_기준450!$CN$34:$EF$34,1,$B44)&lt;=15)+(INDEX(_calc_기준450!$CN$34:$EF$34,1,$C44)&gt;0)*(INDEX(_calc_기준450!$CN$34:$EF$34,1,$C44)&lt;=15)+(INDEX(_calc_기준450!$CN$34:$EF$34,1,$D44)&gt;0)*(INDEX(_calc_기준450!$CN$34:$EF$34,1,$D44)&lt;=15)+(INDEX(_calc_기준450!$CN$34:$EF$34,1,$E44)&gt;0)*(INDEX(_calc_기준450!$CN$34:$EF$34,1,$E44)&lt;=15)+(INDEX(_calc_기준450!$CN$34:$EF$34,1,$F44)&gt;0)*(INDEX(_calc_기준450!$CN$34:$EF$34,1,$F44)&lt;=15)+(INDEX(_calc_기준450!$CN$34:$EF$34,1,$G44)&gt;0)*(INDEX(_calc_기준450!$CN$34:$EF$34,1,$G44)&lt;=15),"")</f>
        <v>2</v>
      </c>
      <c r="J44" s="40">
        <f>IFERROR((INDEX(_calc_기준450!$CN$34:$EF$34,1,$B44)&gt;15)*(INDEX(_calc_기준450!$CN$34:$EF$34,1,$B44)&lt;=30)+(INDEX(_calc_기준450!$CN$34:$EF$34,1,$C44)&gt;15)*(INDEX(_calc_기준450!$CN$34:$EF$34,1,$C44)&lt;=30)+(INDEX(_calc_기준450!$CN$34:$EF$34,1,$D44)&gt;15)*(INDEX(_calc_기준450!$CN$34:$EF$34,1,$D44)&lt;=30)+(INDEX(_calc_기준450!$CN$34:$EF$34,1,$E44)&gt;15)*(INDEX(_calc_기준450!$CN$34:$EF$34,1,$E44)&lt;=30)+(INDEX(_calc_기준450!$CN$34:$EF$34,1,$F44)&gt;15)*(INDEX(_calc_기준450!$CN$34:$EF$34,1,$F44)&lt;=30)+(INDEX(_calc_기준450!$CN$34:$EF$34,1,$G44)&gt;15)*(INDEX(_calc_기준450!$CN$34:$EF$34,1,$G44)&lt;=30),"")</f>
        <v>1</v>
      </c>
      <c r="K44" s="43">
        <f>IFERROR((INDEX(_calc_기준450!$CN$34:$EF$34,1,$B44)&gt;30)+(INDEX(_calc_기준450!$CN$34:$EF$34,1,$C44)&gt;30)+(INDEX(_calc_기준450!$CN$34:$EF$34,1,$D44)&gt;30)+(INDEX(_calc_기준450!$CN$34:$EF$34,1,$E44)&gt;30)+(INDEX(_calc_기준450!$CN$34:$EF$34,1,$F44)&gt;30)+(INDEX(_calc_기준450!$CN$34:$EF$34,1,$G44)&gt;30),"")</f>
        <v>3</v>
      </c>
      <c r="L44" s="25">
        <f>IFERROR(MATCH(L$11,_calc_기준450!$CN$34:$EF$34,0),"")</f>
        <v>45</v>
      </c>
      <c r="M44" s="25">
        <f>IFERROR(MATCH(M$11,_calc_기준450!$CN$34:$EF$34,0),"")</f>
        <v>21</v>
      </c>
      <c r="N44" s="25">
        <f>IFERROR(MATCH(N$11,_calc_기준450!$CN$34:$EF$34,0),"")</f>
        <v>34</v>
      </c>
      <c r="O44" s="25">
        <f>IFERROR(MATCH(O$11,_calc_기준450!$CN$34:$EF$34,0),"")</f>
        <v>18</v>
      </c>
      <c r="P44" s="25">
        <f>IFERROR(MATCH(P$11,_calc_기준450!$CN$34:$EF$34,0),"")</f>
        <v>19</v>
      </c>
      <c r="Q44" s="25">
        <f>IFERROR(MATCH(Q$11,_calc_기준450!$CN$34:$EF$34,0),"")</f>
        <v>12</v>
      </c>
      <c r="R44" s="25">
        <f>IFERROR(MATCH(R$11,_calc_기준450!$CN$34:$EF$34,0),"")</f>
        <v>13</v>
      </c>
      <c r="S44" s="25">
        <f>IFERROR(MATCH(S$11,_calc_기준450!$CN$34:$EF$34,0),"")</f>
        <v>14</v>
      </c>
      <c r="T44" s="25">
        <f>IFERROR(MATCH(T$11,_calc_기준450!$CN$34:$EF$34,0),"")</f>
        <v>31</v>
      </c>
      <c r="U44" s="25">
        <f>IFERROR(MATCH(U$11,_calc_기준450!$CN$34:$EF$34,0),"")</f>
        <v>30</v>
      </c>
      <c r="V44" s="25">
        <f>IFERROR(MATCH(V$11,_calc_기준450!$CN$34:$EF$34,0),"")</f>
        <v>33</v>
      </c>
      <c r="W44" s="25">
        <f>IFERROR(MATCH(W$11,_calc_기준450!$CN$34:$EF$34,0),"")</f>
        <v>36</v>
      </c>
      <c r="X44" s="25">
        <f>IFERROR(MATCH(X$11,_calc_기준450!$CN$34:$EF$34,0),"")</f>
        <v>43</v>
      </c>
      <c r="Y44" s="25">
        <f>IFERROR(MATCH(Y$11,_calc_기준450!$CN$34:$EF$34,0),"")</f>
        <v>44</v>
      </c>
      <c r="Z44" s="25">
        <f>IFERROR(MATCH(Z$11,_calc_기준450!$CN$34:$EF$34,0),"")</f>
        <v>10</v>
      </c>
      <c r="AA44" s="25">
        <f>IFERROR(MATCH(AA$11,_calc_기준450!$CN$34:$EF$34,0),"")</f>
        <v>22</v>
      </c>
      <c r="AB44" s="25">
        <f>IFERROR(MATCH(AB$11,_calc_기준450!$CN$34:$EF$34,0),"")</f>
        <v>35</v>
      </c>
      <c r="AC44" s="25">
        <f>IFERROR(MATCH(AC$11,_calc_기준450!$CN$34:$EF$34,0),"")</f>
        <v>38</v>
      </c>
      <c r="AD44" s="25">
        <f>IFERROR(MATCH(AD$11,_calc_기준450!$CN$34:$EF$34,0),"")</f>
        <v>11</v>
      </c>
      <c r="AE44" s="25">
        <f>IFERROR(MATCH(AE$11,_calc_기준450!$CN$34:$EF$34,0),"")</f>
        <v>39</v>
      </c>
      <c r="AF44" s="25">
        <f>IFERROR(MATCH(AF$11,_calc_기준450!$CN$34:$EF$34,0),"")</f>
        <v>15</v>
      </c>
      <c r="AG44" s="25">
        <f>IFERROR(MATCH(AG$11,_calc_기준450!$CN$34:$EF$34,0),"")</f>
        <v>26</v>
      </c>
      <c r="AH44" s="25">
        <f>IFERROR(MATCH(AH$11,_calc_기준450!$CN$34:$EF$34,0),"")</f>
        <v>6</v>
      </c>
      <c r="AI44" s="25">
        <f>IFERROR(MATCH(AI$11,_calc_기준450!$CN$34:$EF$34,0),"")</f>
        <v>32</v>
      </c>
      <c r="AJ44" s="25">
        <f>IFERROR(MATCH(AJ$11,_calc_기준450!$CN$34:$EF$34,0),"")</f>
        <v>41</v>
      </c>
      <c r="AK44" s="25">
        <f>IFERROR(MATCH(AK$11,_calc_기준450!$CN$34:$EF$34,0),"")</f>
        <v>42</v>
      </c>
      <c r="AL44" s="25">
        <f>IFERROR(MATCH(AL$11,_calc_기준450!$CN$34:$EF$34,0),"")</f>
        <v>16</v>
      </c>
      <c r="AM44" s="25">
        <f>IFERROR(MATCH(AM$11,_calc_기준450!$CN$34:$EF$34,0),"")</f>
        <v>2</v>
      </c>
      <c r="AN44" s="25">
        <f>IFERROR(MATCH(AN$11,_calc_기준450!$CN$34:$EF$34,0),"")</f>
        <v>3</v>
      </c>
      <c r="AO44" s="25">
        <f>IFERROR(MATCH(AO$11,_calc_기준450!$CN$34:$EF$34,0),"")</f>
        <v>28</v>
      </c>
      <c r="AP44" s="25">
        <f>IFERROR(MATCH(AP$11,_calc_기준450!$CN$34:$EF$34,0),"")</f>
        <v>7</v>
      </c>
      <c r="AQ44" s="25">
        <f>IFERROR(MATCH(AQ$11,_calc_기준450!$CN$34:$EF$34,0),"")</f>
        <v>37</v>
      </c>
      <c r="AR44" s="25">
        <f>IFERROR(MATCH(AR$11,_calc_기준450!$CN$34:$EF$34,0),"")</f>
        <v>24</v>
      </c>
      <c r="AS44" s="25">
        <f>IFERROR(MATCH(AS$11,_calc_기준450!$CN$34:$EF$34,0),"")</f>
        <v>29</v>
      </c>
      <c r="AT44" s="25">
        <f>IFERROR(MATCH(AT$11,_calc_기준450!$CN$34:$EF$34,0),"")</f>
        <v>20</v>
      </c>
      <c r="AU44" s="25">
        <f>IFERROR(MATCH(AU$11,_calc_기준450!$CN$34:$EF$34,0),"")</f>
        <v>25</v>
      </c>
      <c r="AV44" s="25">
        <f>IFERROR(MATCH(AV$11,_calc_기준450!$CN$34:$EF$34,0),"")</f>
        <v>4</v>
      </c>
      <c r="AW44" s="25">
        <f>IFERROR(MATCH(AW$11,_calc_기준450!$CN$34:$EF$34,0),"")</f>
        <v>17</v>
      </c>
      <c r="AX44" s="25">
        <f>IFERROR(MATCH(AX$11,_calc_기준450!$CN$34:$EF$34,0),"")</f>
        <v>1</v>
      </c>
      <c r="AY44" s="25">
        <f>IFERROR(MATCH(AY$11,_calc_기준450!$CN$34:$EF$34,0),"")</f>
        <v>5</v>
      </c>
      <c r="AZ44" s="25">
        <f>IFERROR(MATCH(AZ$11,_calc_기준450!$CN$34:$EF$34,0),"")</f>
        <v>9</v>
      </c>
      <c r="BA44" s="25">
        <f>IFERROR(MATCH(BA$11,_calc_기준450!$CN$34:$EF$34,0),"")</f>
        <v>27</v>
      </c>
      <c r="BB44" s="25">
        <f>IFERROR(MATCH(BB$11,_calc_기준450!$CN$34:$EF$34,0),"")</f>
        <v>8</v>
      </c>
      <c r="BC44" s="25">
        <f>IFERROR(MATCH(BC$11,_calc_기준450!$CN$34:$EF$34,0),"")</f>
        <v>40</v>
      </c>
      <c r="BD44" s="25">
        <f>IFERROR(MATCH(BD$11,_calc_기준450!$CN$34:$EF$34,0),"")</f>
        <v>23</v>
      </c>
    </row>
    <row r="45" spans="1:56" ht="16.5" customHeight="1">
      <c r="A45" s="57">
        <f t="shared" si="2"/>
        <v>1211</v>
      </c>
      <c r="B45" s="40">
        <f>IFERROR(INDEX(전체당첨내역!$B:$B,MATCH($A45,전체당첨내역!$A:$A,0)),"")</f>
        <v>23</v>
      </c>
      <c r="C45" s="40">
        <f>IFERROR(INDEX(전체당첨내역!$C:$C,MATCH($A45,전체당첨내역!$A:$A,0)),"")</f>
        <v>26</v>
      </c>
      <c r="D45" s="40">
        <f>IFERROR(INDEX(전체당첨내역!$D:$D,MATCH($A45,전체당첨내역!$A:$A,0)),"")</f>
        <v>27</v>
      </c>
      <c r="E45" s="40">
        <f>IFERROR(INDEX(전체당첨내역!$E:$E,MATCH($A45,전체당첨내역!$A:$A,0)),"")</f>
        <v>35</v>
      </c>
      <c r="F45" s="40">
        <f>IFERROR(INDEX(전체당첨내역!$F:$F,MATCH($A45,전체당첨내역!$A:$A,0)),"")</f>
        <v>38</v>
      </c>
      <c r="G45" s="40">
        <f>IFERROR(INDEX(전체당첨내역!$G:$G,MATCH($A45,전체당첨내역!$A:$A,0)),"")</f>
        <v>40</v>
      </c>
      <c r="H45" s="45">
        <f>IFERROR(INDEX(전체당첨내역!$H:$H,MATCH($A45,전체당첨내역!$A:$A,0)),"")</f>
        <v>10</v>
      </c>
      <c r="I45" s="42">
        <f>IFERROR((INDEX(_calc_기준450!$CN$35:$EF$35,1,$B45)&gt;0)*(INDEX(_calc_기준450!$CN$35:$EF$35,1,$B45)&lt;=15)+(INDEX(_calc_기준450!$CN$35:$EF$35,1,$C45)&gt;0)*(INDEX(_calc_기준450!$CN$35:$EF$35,1,$C45)&lt;=15)+(INDEX(_calc_기준450!$CN$35:$EF$35,1,$D45)&gt;0)*(INDEX(_calc_기준450!$CN$35:$EF$35,1,$D45)&lt;=15)+(INDEX(_calc_기준450!$CN$35:$EF$35,1,$E45)&gt;0)*(INDEX(_calc_기준450!$CN$35:$EF$35,1,$E45)&lt;=15)+(INDEX(_calc_기준450!$CN$35:$EF$35,1,$F45)&gt;0)*(INDEX(_calc_기준450!$CN$35:$EF$35,1,$F45)&lt;=15)+(INDEX(_calc_기준450!$CN$35:$EF$35,1,$G45)&gt;0)*(INDEX(_calc_기준450!$CN$35:$EF$35,1,$G45)&lt;=15),"")</f>
        <v>3</v>
      </c>
      <c r="J45" s="40">
        <f>IFERROR((INDEX(_calc_기준450!$CN$35:$EF$35,1,$B45)&gt;15)*(INDEX(_calc_기준450!$CN$35:$EF$35,1,$B45)&lt;=30)+(INDEX(_calc_기준450!$CN$35:$EF$35,1,$C45)&gt;15)*(INDEX(_calc_기준450!$CN$35:$EF$35,1,$C45)&lt;=30)+(INDEX(_calc_기준450!$CN$35:$EF$35,1,$D45)&gt;15)*(INDEX(_calc_기준450!$CN$35:$EF$35,1,$D45)&lt;=30)+(INDEX(_calc_기준450!$CN$35:$EF$35,1,$E45)&gt;15)*(INDEX(_calc_기준450!$CN$35:$EF$35,1,$E45)&lt;=30)+(INDEX(_calc_기준450!$CN$35:$EF$35,1,$F45)&gt;15)*(INDEX(_calc_기준450!$CN$35:$EF$35,1,$F45)&lt;=30)+(INDEX(_calc_기준450!$CN$35:$EF$35,1,$G45)&gt;15)*(INDEX(_calc_기준450!$CN$35:$EF$35,1,$G45)&lt;=30),"")</f>
        <v>0</v>
      </c>
      <c r="K45" s="43">
        <f>IFERROR((INDEX(_calc_기준450!$CN$35:$EF$35,1,$B45)&gt;30)+(INDEX(_calc_기준450!$CN$35:$EF$35,1,$C45)&gt;30)+(INDEX(_calc_기준450!$CN$35:$EF$35,1,$D45)&gt;30)+(INDEX(_calc_기준450!$CN$35:$EF$35,1,$E45)&gt;30)+(INDEX(_calc_기준450!$CN$35:$EF$35,1,$F45)&gt;30)+(INDEX(_calc_기준450!$CN$35:$EF$35,1,$G45)&gt;30),"")</f>
        <v>3</v>
      </c>
      <c r="L45" s="25">
        <f>IFERROR(MATCH(L$11,_calc_기준450!$CN$35:$EF$35,0),"")</f>
        <v>45</v>
      </c>
      <c r="M45" s="25">
        <f>IFERROR(MATCH(M$11,_calc_기준450!$CN$35:$EF$35,0),"")</f>
        <v>21</v>
      </c>
      <c r="N45" s="25">
        <f>IFERROR(MATCH(N$11,_calc_기준450!$CN$35:$EF$35,0),"")</f>
        <v>34</v>
      </c>
      <c r="O45" s="25">
        <f>IFERROR(MATCH(O$11,_calc_기준450!$CN$35:$EF$35,0),"")</f>
        <v>18</v>
      </c>
      <c r="P45" s="25">
        <f>IFERROR(MATCH(P$11,_calc_기준450!$CN$35:$EF$35,0),"")</f>
        <v>19</v>
      </c>
      <c r="Q45" s="25">
        <f>IFERROR(MATCH(Q$11,_calc_기준450!$CN$35:$EF$35,0),"")</f>
        <v>13</v>
      </c>
      <c r="R45" s="25">
        <f>IFERROR(MATCH(R$11,_calc_기준450!$CN$35:$EF$35,0),"")</f>
        <v>14</v>
      </c>
      <c r="S45" s="25">
        <f>IFERROR(MATCH(S$11,_calc_기준450!$CN$35:$EF$35,0),"")</f>
        <v>38</v>
      </c>
      <c r="T45" s="25">
        <f>IFERROR(MATCH(T$11,_calc_기준450!$CN$35:$EF$35,0),"")</f>
        <v>31</v>
      </c>
      <c r="U45" s="25">
        <f>IFERROR(MATCH(U$11,_calc_기준450!$CN$35:$EF$35,0),"")</f>
        <v>35</v>
      </c>
      <c r="V45" s="25">
        <f>IFERROR(MATCH(V$11,_calc_기준450!$CN$35:$EF$35,0),"")</f>
        <v>30</v>
      </c>
      <c r="W45" s="25">
        <f>IFERROR(MATCH(W$11,_calc_기준450!$CN$35:$EF$35,0),"")</f>
        <v>26</v>
      </c>
      <c r="X45" s="25">
        <f>IFERROR(MATCH(X$11,_calc_기준450!$CN$35:$EF$35,0),"")</f>
        <v>33</v>
      </c>
      <c r="Y45" s="25">
        <f>IFERROR(MATCH(Y$11,_calc_기준450!$CN$35:$EF$35,0),"")</f>
        <v>11</v>
      </c>
      <c r="Z45" s="25">
        <f>IFERROR(MATCH(Z$11,_calc_기준450!$CN$35:$EF$35,0),"")</f>
        <v>12</v>
      </c>
      <c r="AA45" s="25">
        <f>IFERROR(MATCH(AA$11,_calc_기준450!$CN$35:$EF$35,0),"")</f>
        <v>10</v>
      </c>
      <c r="AB45" s="25">
        <f>IFERROR(MATCH(AB$11,_calc_기준450!$CN$35:$EF$35,0),"")</f>
        <v>36</v>
      </c>
      <c r="AC45" s="25">
        <f>IFERROR(MATCH(AC$11,_calc_기준450!$CN$35:$EF$35,0),"")</f>
        <v>43</v>
      </c>
      <c r="AD45" s="25">
        <f>IFERROR(MATCH(AD$11,_calc_기준450!$CN$35:$EF$35,0),"")</f>
        <v>44</v>
      </c>
      <c r="AE45" s="25">
        <f>IFERROR(MATCH(AE$11,_calc_기준450!$CN$35:$EF$35,0),"")</f>
        <v>22</v>
      </c>
      <c r="AF45" s="25">
        <f>IFERROR(MATCH(AF$11,_calc_기준450!$CN$35:$EF$35,0),"")</f>
        <v>32</v>
      </c>
      <c r="AG45" s="25">
        <f>IFERROR(MATCH(AG$11,_calc_기준450!$CN$35:$EF$35,0),"")</f>
        <v>39</v>
      </c>
      <c r="AH45" s="25">
        <f>IFERROR(MATCH(AH$11,_calc_기준450!$CN$35:$EF$35,0),"")</f>
        <v>15</v>
      </c>
      <c r="AI45" s="25">
        <f>IFERROR(MATCH(AI$11,_calc_기준450!$CN$35:$EF$35,0),"")</f>
        <v>41</v>
      </c>
      <c r="AJ45" s="25">
        <f>IFERROR(MATCH(AJ$11,_calc_기준450!$CN$35:$EF$35,0),"")</f>
        <v>6</v>
      </c>
      <c r="AK45" s="25">
        <f>IFERROR(MATCH(AK$11,_calc_기준450!$CN$35:$EF$35,0),"")</f>
        <v>16</v>
      </c>
      <c r="AL45" s="25">
        <f>IFERROR(MATCH(AL$11,_calc_기준450!$CN$35:$EF$35,0),"")</f>
        <v>3</v>
      </c>
      <c r="AM45" s="25">
        <f>IFERROR(MATCH(AM$11,_calc_기준450!$CN$35:$EF$35,0),"")</f>
        <v>42</v>
      </c>
      <c r="AN45" s="25">
        <f>IFERROR(MATCH(AN$11,_calc_기준450!$CN$35:$EF$35,0),"")</f>
        <v>2</v>
      </c>
      <c r="AO45" s="25">
        <f>IFERROR(MATCH(AO$11,_calc_기준450!$CN$35:$EF$35,0),"")</f>
        <v>7</v>
      </c>
      <c r="AP45" s="25">
        <f>IFERROR(MATCH(AP$11,_calc_기준450!$CN$35:$EF$35,0),"")</f>
        <v>28</v>
      </c>
      <c r="AQ45" s="25">
        <f>IFERROR(MATCH(AQ$11,_calc_기준450!$CN$35:$EF$35,0),"")</f>
        <v>24</v>
      </c>
      <c r="AR45" s="25">
        <f>IFERROR(MATCH(AR$11,_calc_기준450!$CN$35:$EF$35,0),"")</f>
        <v>29</v>
      </c>
      <c r="AS45" s="25">
        <f>IFERROR(MATCH(AS$11,_calc_기준450!$CN$35:$EF$35,0),"")</f>
        <v>37</v>
      </c>
      <c r="AT45" s="25">
        <f>IFERROR(MATCH(AT$11,_calc_기준450!$CN$35:$EF$35,0),"")</f>
        <v>25</v>
      </c>
      <c r="AU45" s="25">
        <f>IFERROR(MATCH(AU$11,_calc_기준450!$CN$35:$EF$35,0),"")</f>
        <v>4</v>
      </c>
      <c r="AV45" s="25">
        <f>IFERROR(MATCH(AV$11,_calc_기준450!$CN$35:$EF$35,0),"")</f>
        <v>17</v>
      </c>
      <c r="AW45" s="25">
        <f>IFERROR(MATCH(AW$11,_calc_기준450!$CN$35:$EF$35,0),"")</f>
        <v>5</v>
      </c>
      <c r="AX45" s="25">
        <f>IFERROR(MATCH(AX$11,_calc_기준450!$CN$35:$EF$35,0),"")</f>
        <v>40</v>
      </c>
      <c r="AY45" s="25">
        <f>IFERROR(MATCH(AY$11,_calc_기준450!$CN$35:$EF$35,0),"")</f>
        <v>1</v>
      </c>
      <c r="AZ45" s="25">
        <f>IFERROR(MATCH(AZ$11,_calc_기준450!$CN$35:$EF$35,0),"")</f>
        <v>9</v>
      </c>
      <c r="BA45" s="25">
        <f>IFERROR(MATCH(BA$11,_calc_기준450!$CN$35:$EF$35,0),"")</f>
        <v>20</v>
      </c>
      <c r="BB45" s="25">
        <f>IFERROR(MATCH(BB$11,_calc_기준450!$CN$35:$EF$35,0),"")</f>
        <v>8</v>
      </c>
      <c r="BC45" s="25">
        <f>IFERROR(MATCH(BC$11,_calc_기준450!$CN$35:$EF$35,0),"")</f>
        <v>27</v>
      </c>
      <c r="BD45" s="25">
        <f>IFERROR(MATCH(BD$11,_calc_기준450!$CN$35:$EF$35,0),"")</f>
        <v>23</v>
      </c>
    </row>
    <row r="46" spans="1:56" ht="16.5" customHeight="1">
      <c r="A46" s="57">
        <f t="shared" ref="A46:A62" si="3">A45-1</f>
        <v>1210</v>
      </c>
      <c r="B46" s="40">
        <f>IFERROR(INDEX(전체당첨내역!$B:$B,MATCH($A46,전체당첨내역!$A:$A,0)),"")</f>
        <v>1</v>
      </c>
      <c r="C46" s="40">
        <f>IFERROR(INDEX(전체당첨내역!$C:$C,MATCH($A46,전체당첨내역!$A:$A,0)),"")</f>
        <v>7</v>
      </c>
      <c r="D46" s="40">
        <f>IFERROR(INDEX(전체당첨내역!$D:$D,MATCH($A46,전체당첨내역!$A:$A,0)),"")</f>
        <v>9</v>
      </c>
      <c r="E46" s="40">
        <f>IFERROR(INDEX(전체당첨내역!$E:$E,MATCH($A46,전체당첨내역!$A:$A,0)),"")</f>
        <v>17</v>
      </c>
      <c r="F46" s="40">
        <f>IFERROR(INDEX(전체당첨내역!$F:$F,MATCH($A46,전체당첨내역!$A:$A,0)),"")</f>
        <v>27</v>
      </c>
      <c r="G46" s="40">
        <f>IFERROR(INDEX(전체당첨내역!$G:$G,MATCH($A46,전체당첨내역!$A:$A,0)),"")</f>
        <v>38</v>
      </c>
      <c r="H46" s="45">
        <f>IFERROR(INDEX(전체당첨내역!$H:$H,MATCH($A46,전체당첨내역!$A:$A,0)),"")</f>
        <v>31</v>
      </c>
      <c r="I46" s="42">
        <f>IFERROR((INDEX(_calc_기준450!$CN$36:$EF$36,1,$B46)&gt;0)*(INDEX(_calc_기준450!$CN$36:$EF$36,1,$B46)&lt;=15)+(INDEX(_calc_기준450!$CN$36:$EF$36,1,$C46)&gt;0)*(INDEX(_calc_기준450!$CN$36:$EF$36,1,$C46)&lt;=15)+(INDEX(_calc_기준450!$CN$36:$EF$36,1,$D46)&gt;0)*(INDEX(_calc_기준450!$CN$36:$EF$36,1,$D46)&lt;=15)+(INDEX(_calc_기준450!$CN$36:$EF$36,1,$E46)&gt;0)*(INDEX(_calc_기준450!$CN$36:$EF$36,1,$E46)&lt;=15)+(INDEX(_calc_기준450!$CN$36:$EF$36,1,$F46)&gt;0)*(INDEX(_calc_기준450!$CN$36:$EF$36,1,$F46)&lt;=15)+(INDEX(_calc_기준450!$CN$36:$EF$36,1,$G46)&gt;0)*(INDEX(_calc_기준450!$CN$36:$EF$36,1,$G46)&lt;=15),"")</f>
        <v>1</v>
      </c>
      <c r="J46" s="40">
        <f>IFERROR((INDEX(_calc_기준450!$CN$36:$EF$36,1,$B46)&gt;15)*(INDEX(_calc_기준450!$CN$36:$EF$36,1,$B46)&lt;=30)+(INDEX(_calc_기준450!$CN$36:$EF$36,1,$C46)&gt;15)*(INDEX(_calc_기준450!$CN$36:$EF$36,1,$C46)&lt;=30)+(INDEX(_calc_기준450!$CN$36:$EF$36,1,$D46)&gt;15)*(INDEX(_calc_기준450!$CN$36:$EF$36,1,$D46)&lt;=30)+(INDEX(_calc_기준450!$CN$36:$EF$36,1,$E46)&gt;15)*(INDEX(_calc_기준450!$CN$36:$EF$36,1,$E46)&lt;=30)+(INDEX(_calc_기준450!$CN$36:$EF$36,1,$F46)&gt;15)*(INDEX(_calc_기준450!$CN$36:$EF$36,1,$F46)&lt;=30)+(INDEX(_calc_기준450!$CN$36:$EF$36,1,$G46)&gt;15)*(INDEX(_calc_기준450!$CN$36:$EF$36,1,$G46)&lt;=30),"")</f>
        <v>1</v>
      </c>
      <c r="K46" s="43">
        <f>IFERROR((INDEX(_calc_기준450!$CN$36:$EF$36,1,$B46)&gt;30)+(INDEX(_calc_기준450!$CN$36:$EF$36,1,$C46)&gt;30)+(INDEX(_calc_기준450!$CN$36:$EF$36,1,$D46)&gt;30)+(INDEX(_calc_기준450!$CN$36:$EF$36,1,$E46)&gt;30)+(INDEX(_calc_기준450!$CN$36:$EF$36,1,$F46)&gt;30)+(INDEX(_calc_기준450!$CN$36:$EF$36,1,$G46)&gt;30),"")</f>
        <v>4</v>
      </c>
      <c r="L46" s="25">
        <f>IFERROR(MATCH(L$11,_calc_기준450!$CN$36:$EF$36,0),"")</f>
        <v>21</v>
      </c>
      <c r="M46" s="25">
        <f>IFERROR(MATCH(M$11,_calc_기준450!$CN$36:$EF$36,0),"")</f>
        <v>45</v>
      </c>
      <c r="N46" s="25">
        <f>IFERROR(MATCH(N$11,_calc_기준450!$CN$36:$EF$36,0),"")</f>
        <v>34</v>
      </c>
      <c r="O46" s="25">
        <f>IFERROR(MATCH(O$11,_calc_기준450!$CN$36:$EF$36,0),"")</f>
        <v>38</v>
      </c>
      <c r="P46" s="25">
        <f>IFERROR(MATCH(P$11,_calc_기준450!$CN$36:$EF$36,0),"")</f>
        <v>18</v>
      </c>
      <c r="Q46" s="25">
        <f>IFERROR(MATCH(Q$11,_calc_기준450!$CN$36:$EF$36,0),"")</f>
        <v>19</v>
      </c>
      <c r="R46" s="25">
        <f>IFERROR(MATCH(R$11,_calc_기준450!$CN$36:$EF$36,0),"")</f>
        <v>14</v>
      </c>
      <c r="S46" s="25">
        <f>IFERROR(MATCH(S$11,_calc_기준450!$CN$36:$EF$36,0),"")</f>
        <v>31</v>
      </c>
      <c r="T46" s="25">
        <f>IFERROR(MATCH(T$11,_calc_기준450!$CN$36:$EF$36,0),"")</f>
        <v>35</v>
      </c>
      <c r="U46" s="25">
        <f>IFERROR(MATCH(U$11,_calc_기준450!$CN$36:$EF$36,0),"")</f>
        <v>26</v>
      </c>
      <c r="V46" s="25">
        <f>IFERROR(MATCH(V$11,_calc_기준450!$CN$36:$EF$36,0),"")</f>
        <v>30</v>
      </c>
      <c r="W46" s="25">
        <f>IFERROR(MATCH(W$11,_calc_기준450!$CN$36:$EF$36,0),"")</f>
        <v>43</v>
      </c>
      <c r="X46" s="25">
        <f>IFERROR(MATCH(X$11,_calc_기준450!$CN$36:$EF$36,0),"")</f>
        <v>11</v>
      </c>
      <c r="Y46" s="25">
        <f>IFERROR(MATCH(Y$11,_calc_기준450!$CN$36:$EF$36,0),"")</f>
        <v>22</v>
      </c>
      <c r="Z46" s="25">
        <f>IFERROR(MATCH(Z$11,_calc_기준450!$CN$36:$EF$36,0),"")</f>
        <v>33</v>
      </c>
      <c r="AA46" s="25">
        <f>IFERROR(MATCH(AA$11,_calc_기준450!$CN$36:$EF$36,0),"")</f>
        <v>10</v>
      </c>
      <c r="AB46" s="25">
        <f>IFERROR(MATCH(AB$11,_calc_기준450!$CN$36:$EF$36,0),"")</f>
        <v>13</v>
      </c>
      <c r="AC46" s="25">
        <f>IFERROR(MATCH(AC$11,_calc_기준450!$CN$36:$EF$36,0),"")</f>
        <v>44</v>
      </c>
      <c r="AD46" s="25">
        <f>IFERROR(MATCH(AD$11,_calc_기준450!$CN$36:$EF$36,0),"")</f>
        <v>12</v>
      </c>
      <c r="AE46" s="25">
        <f>IFERROR(MATCH(AE$11,_calc_기준450!$CN$36:$EF$36,0),"")</f>
        <v>32</v>
      </c>
      <c r="AF46" s="25">
        <f>IFERROR(MATCH(AF$11,_calc_기준450!$CN$36:$EF$36,0),"")</f>
        <v>15</v>
      </c>
      <c r="AG46" s="25">
        <f>IFERROR(MATCH(AG$11,_calc_기준450!$CN$36:$EF$36,0),"")</f>
        <v>6</v>
      </c>
      <c r="AH46" s="25">
        <f>IFERROR(MATCH(AH$11,_calc_기준450!$CN$36:$EF$36,0),"")</f>
        <v>36</v>
      </c>
      <c r="AI46" s="25">
        <f>IFERROR(MATCH(AI$11,_calc_기준450!$CN$36:$EF$36,0),"")</f>
        <v>41</v>
      </c>
      <c r="AJ46" s="25">
        <f>IFERROR(MATCH(AJ$11,_calc_기준450!$CN$36:$EF$36,0),"")</f>
        <v>16</v>
      </c>
      <c r="AK46" s="25">
        <f>IFERROR(MATCH(AK$11,_calc_기준450!$CN$36:$EF$36,0),"")</f>
        <v>3</v>
      </c>
      <c r="AL46" s="25">
        <f>IFERROR(MATCH(AL$11,_calc_기준450!$CN$36:$EF$36,0),"")</f>
        <v>39</v>
      </c>
      <c r="AM46" s="25">
        <f>IFERROR(MATCH(AM$11,_calc_기준450!$CN$36:$EF$36,0),"")</f>
        <v>42</v>
      </c>
      <c r="AN46" s="25">
        <f>IFERROR(MATCH(AN$11,_calc_기준450!$CN$36:$EF$36,0),"")</f>
        <v>2</v>
      </c>
      <c r="AO46" s="25">
        <f>IFERROR(MATCH(AO$11,_calc_기준450!$CN$36:$EF$36,0),"")</f>
        <v>7</v>
      </c>
      <c r="AP46" s="25">
        <f>IFERROR(MATCH(AP$11,_calc_기준450!$CN$36:$EF$36,0),"")</f>
        <v>17</v>
      </c>
      <c r="AQ46" s="25">
        <f>IFERROR(MATCH(AQ$11,_calc_기준450!$CN$36:$EF$36,0),"")</f>
        <v>28</v>
      </c>
      <c r="AR46" s="25">
        <f>IFERROR(MATCH(AR$11,_calc_기준450!$CN$36:$EF$36,0),"")</f>
        <v>25</v>
      </c>
      <c r="AS46" s="25">
        <f>IFERROR(MATCH(AS$11,_calc_기준450!$CN$36:$EF$36,0),"")</f>
        <v>4</v>
      </c>
      <c r="AT46" s="25">
        <f>IFERROR(MATCH(AT$11,_calc_기준450!$CN$36:$EF$36,0),"")</f>
        <v>24</v>
      </c>
      <c r="AU46" s="25">
        <f>IFERROR(MATCH(AU$11,_calc_기준450!$CN$36:$EF$36,0),"")</f>
        <v>29</v>
      </c>
      <c r="AV46" s="25">
        <f>IFERROR(MATCH(AV$11,_calc_기준450!$CN$36:$EF$36,0),"")</f>
        <v>37</v>
      </c>
      <c r="AW46" s="25">
        <f>IFERROR(MATCH(AW$11,_calc_기준450!$CN$36:$EF$36,0),"")</f>
        <v>9</v>
      </c>
      <c r="AX46" s="25">
        <f>IFERROR(MATCH(AX$11,_calc_기준450!$CN$36:$EF$36,0),"")</f>
        <v>1</v>
      </c>
      <c r="AY46" s="25">
        <f>IFERROR(MATCH(AY$11,_calc_기준450!$CN$36:$EF$36,0),"")</f>
        <v>5</v>
      </c>
      <c r="AZ46" s="25">
        <f>IFERROR(MATCH(AZ$11,_calc_기준450!$CN$36:$EF$36,0),"")</f>
        <v>20</v>
      </c>
      <c r="BA46" s="25">
        <f>IFERROR(MATCH(BA$11,_calc_기준450!$CN$36:$EF$36,0),"")</f>
        <v>27</v>
      </c>
      <c r="BB46" s="25">
        <f>IFERROR(MATCH(BB$11,_calc_기준450!$CN$36:$EF$36,0),"")</f>
        <v>40</v>
      </c>
      <c r="BC46" s="25">
        <f>IFERROR(MATCH(BC$11,_calc_기준450!$CN$36:$EF$36,0),"")</f>
        <v>8</v>
      </c>
      <c r="BD46" s="25">
        <f>IFERROR(MATCH(BD$11,_calc_기준450!$CN$36:$EF$36,0),"")</f>
        <v>23</v>
      </c>
    </row>
    <row r="47" spans="1:56" ht="16.5" customHeight="1">
      <c r="A47" s="57">
        <f t="shared" si="3"/>
        <v>1209</v>
      </c>
      <c r="B47" s="40">
        <f>IFERROR(INDEX(전체당첨내역!$B:$B,MATCH($A47,전체당첨내역!$A:$A,0)),"")</f>
        <v>2</v>
      </c>
      <c r="C47" s="40">
        <f>IFERROR(INDEX(전체당첨내역!$C:$C,MATCH($A47,전체당첨내역!$A:$A,0)),"")</f>
        <v>17</v>
      </c>
      <c r="D47" s="40">
        <f>IFERROR(INDEX(전체당첨내역!$D:$D,MATCH($A47,전체당첨내역!$A:$A,0)),"")</f>
        <v>20</v>
      </c>
      <c r="E47" s="40">
        <f>IFERROR(INDEX(전체당첨내역!$E:$E,MATCH($A47,전체당첨내역!$A:$A,0)),"")</f>
        <v>35</v>
      </c>
      <c r="F47" s="40">
        <f>IFERROR(INDEX(전체당첨내역!$F:$F,MATCH($A47,전체당첨내역!$A:$A,0)),"")</f>
        <v>37</v>
      </c>
      <c r="G47" s="40">
        <f>IFERROR(INDEX(전체당첨내역!$G:$G,MATCH($A47,전체당첨내역!$A:$A,0)),"")</f>
        <v>39</v>
      </c>
      <c r="H47" s="45">
        <f>IFERROR(INDEX(전체당첨내역!$H:$H,MATCH($A47,전체당첨내역!$A:$A,0)),"")</f>
        <v>24</v>
      </c>
      <c r="I47" s="42">
        <f>IFERROR((INDEX(_calc_기준450!$CN$37:$EF$37,1,$B47)&gt;0)*(INDEX(_calc_기준450!$CN$37:$EF$37,1,$B47)&lt;=15)+(INDEX(_calc_기준450!$CN$37:$EF$37,1,$C47)&gt;0)*(INDEX(_calc_기준450!$CN$37:$EF$37,1,$C47)&lt;=15)+(INDEX(_calc_기준450!$CN$37:$EF$37,1,$D47)&gt;0)*(INDEX(_calc_기준450!$CN$37:$EF$37,1,$D47)&lt;=15)+(INDEX(_calc_기준450!$CN$37:$EF$37,1,$E47)&gt;0)*(INDEX(_calc_기준450!$CN$37:$EF$37,1,$E47)&lt;=15)+(INDEX(_calc_기준450!$CN$37:$EF$37,1,$F47)&gt;0)*(INDEX(_calc_기준450!$CN$37:$EF$37,1,$F47)&lt;=15)+(INDEX(_calc_기준450!$CN$37:$EF$37,1,$G47)&gt;0)*(INDEX(_calc_기준450!$CN$37:$EF$37,1,$G47)&lt;=15),"")</f>
        <v>1</v>
      </c>
      <c r="J47" s="40">
        <f>IFERROR((INDEX(_calc_기준450!$CN$37:$EF$37,1,$B47)&gt;15)*(INDEX(_calc_기준450!$CN$37:$EF$37,1,$B47)&lt;=30)+(INDEX(_calc_기준450!$CN$37:$EF$37,1,$C47)&gt;15)*(INDEX(_calc_기준450!$CN$37:$EF$37,1,$C47)&lt;=30)+(INDEX(_calc_기준450!$CN$37:$EF$37,1,$D47)&gt;15)*(INDEX(_calc_기준450!$CN$37:$EF$37,1,$D47)&lt;=30)+(INDEX(_calc_기준450!$CN$37:$EF$37,1,$E47)&gt;15)*(INDEX(_calc_기준450!$CN$37:$EF$37,1,$E47)&lt;=30)+(INDEX(_calc_기준450!$CN$37:$EF$37,1,$F47)&gt;15)*(INDEX(_calc_기준450!$CN$37:$EF$37,1,$F47)&lt;=30)+(INDEX(_calc_기준450!$CN$37:$EF$37,1,$G47)&gt;15)*(INDEX(_calc_기준450!$CN$37:$EF$37,1,$G47)&lt;=30),"")</f>
        <v>3</v>
      </c>
      <c r="K47" s="43">
        <f>IFERROR((INDEX(_calc_기준450!$CN$37:$EF$37,1,$B47)&gt;30)+(INDEX(_calc_기준450!$CN$37:$EF$37,1,$C47)&gt;30)+(INDEX(_calc_기준450!$CN$37:$EF$37,1,$D47)&gt;30)+(INDEX(_calc_기준450!$CN$37:$EF$37,1,$E47)&gt;30)+(INDEX(_calc_기준450!$CN$37:$EF$37,1,$F47)&gt;30)+(INDEX(_calc_기준450!$CN$37:$EF$37,1,$G47)&gt;30),"")</f>
        <v>2</v>
      </c>
      <c r="L47" s="25">
        <f>IFERROR(MATCH(L$11,_calc_기준450!$CN$37:$EF$37,0),"")</f>
        <v>21</v>
      </c>
      <c r="M47" s="25">
        <f>IFERROR(MATCH(M$11,_calc_기준450!$CN$37:$EF$37,0),"")</f>
        <v>45</v>
      </c>
      <c r="N47" s="25">
        <f>IFERROR(MATCH(N$11,_calc_기준450!$CN$37:$EF$37,0),"")</f>
        <v>34</v>
      </c>
      <c r="O47" s="25">
        <f>IFERROR(MATCH(O$11,_calc_기준450!$CN$37:$EF$37,0),"")</f>
        <v>18</v>
      </c>
      <c r="P47" s="25">
        <f>IFERROR(MATCH(P$11,_calc_기준450!$CN$37:$EF$37,0),"")</f>
        <v>35</v>
      </c>
      <c r="Q47" s="25">
        <f>IFERROR(MATCH(Q$11,_calc_기준450!$CN$37:$EF$37,0),"")</f>
        <v>19</v>
      </c>
      <c r="R47" s="25">
        <f>IFERROR(MATCH(R$11,_calc_기준450!$CN$37:$EF$37,0),"")</f>
        <v>14</v>
      </c>
      <c r="S47" s="25">
        <f>IFERROR(MATCH(S$11,_calc_기준450!$CN$37:$EF$37,0),"")</f>
        <v>31</v>
      </c>
      <c r="T47" s="25">
        <f>IFERROR(MATCH(T$11,_calc_기준450!$CN$37:$EF$37,0),"")</f>
        <v>43</v>
      </c>
      <c r="U47" s="25">
        <f>IFERROR(MATCH(U$11,_calc_기준450!$CN$37:$EF$37,0),"")</f>
        <v>38</v>
      </c>
      <c r="V47" s="25">
        <f>IFERROR(MATCH(V$11,_calc_기준450!$CN$37:$EF$37,0),"")</f>
        <v>12</v>
      </c>
      <c r="W47" s="25">
        <f>IFERROR(MATCH(W$11,_calc_기준450!$CN$37:$EF$37,0),"")</f>
        <v>22</v>
      </c>
      <c r="X47" s="25">
        <f>IFERROR(MATCH(X$11,_calc_기준450!$CN$37:$EF$37,0),"")</f>
        <v>26</v>
      </c>
      <c r="Y47" s="25">
        <f>IFERROR(MATCH(Y$11,_calc_기준450!$CN$37:$EF$37,0),"")</f>
        <v>10</v>
      </c>
      <c r="Z47" s="25">
        <f>IFERROR(MATCH(Z$11,_calc_기준450!$CN$37:$EF$37,0),"")</f>
        <v>11</v>
      </c>
      <c r="AA47" s="25">
        <f>IFERROR(MATCH(AA$11,_calc_기준450!$CN$37:$EF$37,0),"")</f>
        <v>13</v>
      </c>
      <c r="AB47" s="25">
        <f>IFERROR(MATCH(AB$11,_calc_기준450!$CN$37:$EF$37,0),"")</f>
        <v>30</v>
      </c>
      <c r="AC47" s="25">
        <f>IFERROR(MATCH(AC$11,_calc_기준450!$CN$37:$EF$37,0),"")</f>
        <v>33</v>
      </c>
      <c r="AD47" s="25">
        <f>IFERROR(MATCH(AD$11,_calc_기준450!$CN$37:$EF$37,0),"")</f>
        <v>44</v>
      </c>
      <c r="AE47" s="25">
        <f>IFERROR(MATCH(AE$11,_calc_기준450!$CN$37:$EF$37,0),"")</f>
        <v>32</v>
      </c>
      <c r="AF47" s="25">
        <f>IFERROR(MATCH(AF$11,_calc_기준450!$CN$37:$EF$37,0),"")</f>
        <v>6</v>
      </c>
      <c r="AG47" s="25">
        <f>IFERROR(MATCH(AG$11,_calc_기준450!$CN$37:$EF$37,0),"")</f>
        <v>15</v>
      </c>
      <c r="AH47" s="25">
        <f>IFERROR(MATCH(AH$11,_calc_기준450!$CN$37:$EF$37,0),"")</f>
        <v>16</v>
      </c>
      <c r="AI47" s="25">
        <f>IFERROR(MATCH(AI$11,_calc_기준450!$CN$37:$EF$37,0),"")</f>
        <v>36</v>
      </c>
      <c r="AJ47" s="25">
        <f>IFERROR(MATCH(AJ$11,_calc_기준450!$CN$37:$EF$37,0),"")</f>
        <v>41</v>
      </c>
      <c r="AK47" s="25">
        <f>IFERROR(MATCH(AK$11,_calc_기준450!$CN$37:$EF$37,0),"")</f>
        <v>2</v>
      </c>
      <c r="AL47" s="25">
        <f>IFERROR(MATCH(AL$11,_calc_기준450!$CN$37:$EF$37,0),"")</f>
        <v>42</v>
      </c>
      <c r="AM47" s="25">
        <f>IFERROR(MATCH(AM$11,_calc_기준450!$CN$37:$EF$37,0),"")</f>
        <v>39</v>
      </c>
      <c r="AN47" s="25">
        <f>IFERROR(MATCH(AN$11,_calc_기준450!$CN$37:$EF$37,0),"")</f>
        <v>3</v>
      </c>
      <c r="AO47" s="25">
        <f>IFERROR(MATCH(AO$11,_calc_기준450!$CN$37:$EF$37,0),"")</f>
        <v>17</v>
      </c>
      <c r="AP47" s="25">
        <f>IFERROR(MATCH(AP$11,_calc_기준450!$CN$37:$EF$37,0),"")</f>
        <v>37</v>
      </c>
      <c r="AQ47" s="25">
        <f>IFERROR(MATCH(AQ$11,_calc_기준450!$CN$37:$EF$37,0),"")</f>
        <v>7</v>
      </c>
      <c r="AR47" s="25">
        <f>IFERROR(MATCH(AR$11,_calc_기준450!$CN$37:$EF$37,0),"")</f>
        <v>28</v>
      </c>
      <c r="AS47" s="25">
        <f>IFERROR(MATCH(AS$11,_calc_기준450!$CN$37:$EF$37,0),"")</f>
        <v>20</v>
      </c>
      <c r="AT47" s="25">
        <f>IFERROR(MATCH(AT$11,_calc_기준450!$CN$37:$EF$37,0),"")</f>
        <v>25</v>
      </c>
      <c r="AU47" s="25">
        <f>IFERROR(MATCH(AU$11,_calc_기준450!$CN$37:$EF$37,0),"")</f>
        <v>29</v>
      </c>
      <c r="AV47" s="25">
        <f>IFERROR(MATCH(AV$11,_calc_기준450!$CN$37:$EF$37,0),"")</f>
        <v>24</v>
      </c>
      <c r="AW47" s="25">
        <f>IFERROR(MATCH(AW$11,_calc_기준450!$CN$37:$EF$37,0),"")</f>
        <v>1</v>
      </c>
      <c r="AX47" s="25">
        <f>IFERROR(MATCH(AX$11,_calc_기준450!$CN$37:$EF$37,0),"")</f>
        <v>4</v>
      </c>
      <c r="AY47" s="25">
        <f>IFERROR(MATCH(AY$11,_calc_기준450!$CN$37:$EF$37,0),"")</f>
        <v>5</v>
      </c>
      <c r="AZ47" s="25">
        <f>IFERROR(MATCH(AZ$11,_calc_기준450!$CN$37:$EF$37,0),"")</f>
        <v>9</v>
      </c>
      <c r="BA47" s="25">
        <f>IFERROR(MATCH(BA$11,_calc_기준450!$CN$37:$EF$37,0),"")</f>
        <v>40</v>
      </c>
      <c r="BB47" s="25">
        <f>IFERROR(MATCH(BB$11,_calc_기준450!$CN$37:$EF$37,0),"")</f>
        <v>27</v>
      </c>
      <c r="BC47" s="25">
        <f>IFERROR(MATCH(BC$11,_calc_기준450!$CN$37:$EF$37,0),"")</f>
        <v>8</v>
      </c>
      <c r="BD47" s="25">
        <f>IFERROR(MATCH(BD$11,_calc_기준450!$CN$37:$EF$37,0),"")</f>
        <v>23</v>
      </c>
    </row>
    <row r="48" spans="1:56" ht="16.5" customHeight="1">
      <c r="A48" s="57">
        <f t="shared" si="3"/>
        <v>1208</v>
      </c>
      <c r="B48" s="40">
        <f>IFERROR(INDEX(전체당첨내역!$B:$B,MATCH($A48,전체당첨내역!$A:$A,0)),"")</f>
        <v>6</v>
      </c>
      <c r="C48" s="40">
        <f>IFERROR(INDEX(전체당첨내역!$C:$C,MATCH($A48,전체당첨내역!$A:$A,0)),"")</f>
        <v>27</v>
      </c>
      <c r="D48" s="40">
        <f>IFERROR(INDEX(전체당첨내역!$D:$D,MATCH($A48,전체당첨내역!$A:$A,0)),"")</f>
        <v>30</v>
      </c>
      <c r="E48" s="40">
        <f>IFERROR(INDEX(전체당첨내역!$E:$E,MATCH($A48,전체당첨내역!$A:$A,0)),"")</f>
        <v>36</v>
      </c>
      <c r="F48" s="40">
        <f>IFERROR(INDEX(전체당첨내역!$F:$F,MATCH($A48,전체당첨내역!$A:$A,0)),"")</f>
        <v>38</v>
      </c>
      <c r="G48" s="40">
        <f>IFERROR(INDEX(전체당첨내역!$G:$G,MATCH($A48,전체당첨내역!$A:$A,0)),"")</f>
        <v>42</v>
      </c>
      <c r="H48" s="45">
        <f>IFERROR(INDEX(전체당첨내역!$H:$H,MATCH($A48,전체당첨내역!$A:$A,0)),"")</f>
        <v>25</v>
      </c>
      <c r="I48" s="42">
        <f>IFERROR((INDEX(_calc_기준450!$CN$38:$EF$38,1,$B48)&gt;0)*(INDEX(_calc_기준450!$CN$38:$EF$38,1,$B48)&lt;=15)+(INDEX(_calc_기준450!$CN$38:$EF$38,1,$C48)&gt;0)*(INDEX(_calc_기준450!$CN$38:$EF$38,1,$C48)&lt;=15)+(INDEX(_calc_기준450!$CN$38:$EF$38,1,$D48)&gt;0)*(INDEX(_calc_기준450!$CN$38:$EF$38,1,$D48)&lt;=15)+(INDEX(_calc_기준450!$CN$38:$EF$38,1,$E48)&gt;0)*(INDEX(_calc_기준450!$CN$38:$EF$38,1,$E48)&lt;=15)+(INDEX(_calc_기준450!$CN$38:$EF$38,1,$F48)&gt;0)*(INDEX(_calc_기준450!$CN$38:$EF$38,1,$F48)&lt;=15)+(INDEX(_calc_기준450!$CN$38:$EF$38,1,$G48)&gt;0)*(INDEX(_calc_기준450!$CN$38:$EF$38,1,$G48)&lt;=15),"")</f>
        <v>3</v>
      </c>
      <c r="J48" s="40">
        <f>IFERROR((INDEX(_calc_기준450!$CN$38:$EF$38,1,$B48)&gt;15)*(INDEX(_calc_기준450!$CN$38:$EF$38,1,$B48)&lt;=30)+(INDEX(_calc_기준450!$CN$38:$EF$38,1,$C48)&gt;15)*(INDEX(_calc_기준450!$CN$38:$EF$38,1,$C48)&lt;=30)+(INDEX(_calc_기준450!$CN$38:$EF$38,1,$D48)&gt;15)*(INDEX(_calc_기준450!$CN$38:$EF$38,1,$D48)&lt;=30)+(INDEX(_calc_기준450!$CN$38:$EF$38,1,$E48)&gt;15)*(INDEX(_calc_기준450!$CN$38:$EF$38,1,$E48)&lt;=30)+(INDEX(_calc_기준450!$CN$38:$EF$38,1,$F48)&gt;15)*(INDEX(_calc_기준450!$CN$38:$EF$38,1,$F48)&lt;=30)+(INDEX(_calc_기준450!$CN$38:$EF$38,1,$G48)&gt;15)*(INDEX(_calc_기준450!$CN$38:$EF$38,1,$G48)&lt;=30),"")</f>
        <v>2</v>
      </c>
      <c r="K48" s="43">
        <f>IFERROR((INDEX(_calc_기준450!$CN$38:$EF$38,1,$B48)&gt;30)+(INDEX(_calc_기준450!$CN$38:$EF$38,1,$C48)&gt;30)+(INDEX(_calc_기준450!$CN$38:$EF$38,1,$D48)&gt;30)+(INDEX(_calc_기준450!$CN$38:$EF$38,1,$E48)&gt;30)+(INDEX(_calc_기준450!$CN$38:$EF$38,1,$F48)&gt;30)+(INDEX(_calc_기준450!$CN$38:$EF$38,1,$G48)&gt;30),"")</f>
        <v>1</v>
      </c>
      <c r="L48" s="25">
        <f>IFERROR(MATCH(L$11,_calc_기준450!$CN$38:$EF$38,0),"")</f>
        <v>45</v>
      </c>
      <c r="M48" s="25">
        <f>IFERROR(MATCH(M$11,_calc_기준450!$CN$38:$EF$38,0),"")</f>
        <v>34</v>
      </c>
      <c r="N48" s="25">
        <f>IFERROR(MATCH(N$11,_calc_기준450!$CN$38:$EF$38,0),"")</f>
        <v>21</v>
      </c>
      <c r="O48" s="25">
        <f>IFERROR(MATCH(O$11,_calc_기준450!$CN$38:$EF$38,0),"")</f>
        <v>19</v>
      </c>
      <c r="P48" s="25">
        <f>IFERROR(MATCH(P$11,_calc_기준450!$CN$38:$EF$38,0),"")</f>
        <v>30</v>
      </c>
      <c r="Q48" s="25">
        <f>IFERROR(MATCH(Q$11,_calc_기준450!$CN$38:$EF$38,0),"")</f>
        <v>35</v>
      </c>
      <c r="R48" s="25">
        <f>IFERROR(MATCH(R$11,_calc_기준450!$CN$38:$EF$38,0),"")</f>
        <v>18</v>
      </c>
      <c r="S48" s="25">
        <f>IFERROR(MATCH(S$11,_calc_기준450!$CN$38:$EF$38,0),"")</f>
        <v>14</v>
      </c>
      <c r="T48" s="25">
        <f>IFERROR(MATCH(T$11,_calc_기준450!$CN$38:$EF$38,0),"")</f>
        <v>31</v>
      </c>
      <c r="U48" s="25">
        <f>IFERROR(MATCH(U$11,_calc_기준450!$CN$38:$EF$38,0),"")</f>
        <v>43</v>
      </c>
      <c r="V48" s="25">
        <f>IFERROR(MATCH(V$11,_calc_기준450!$CN$38:$EF$38,0),"")</f>
        <v>22</v>
      </c>
      <c r="W48" s="25">
        <f>IFERROR(MATCH(W$11,_calc_기준450!$CN$38:$EF$38,0),"")</f>
        <v>38</v>
      </c>
      <c r="X48" s="25">
        <f>IFERROR(MATCH(X$11,_calc_기준450!$CN$38:$EF$38,0),"")</f>
        <v>11</v>
      </c>
      <c r="Y48" s="25">
        <f>IFERROR(MATCH(Y$11,_calc_기준450!$CN$38:$EF$38,0),"")</f>
        <v>12</v>
      </c>
      <c r="Z48" s="25">
        <f>IFERROR(MATCH(Z$11,_calc_기준450!$CN$38:$EF$38,0),"")</f>
        <v>36</v>
      </c>
      <c r="AA48" s="25">
        <f>IFERROR(MATCH(AA$11,_calc_기준450!$CN$38:$EF$38,0),"")</f>
        <v>10</v>
      </c>
      <c r="AB48" s="25">
        <f>IFERROR(MATCH(AB$11,_calc_기준450!$CN$38:$EF$38,0),"")</f>
        <v>13</v>
      </c>
      <c r="AC48" s="25">
        <f>IFERROR(MATCH(AC$11,_calc_기준450!$CN$38:$EF$38,0),"")</f>
        <v>26</v>
      </c>
      <c r="AD48" s="25">
        <f>IFERROR(MATCH(AD$11,_calc_기준450!$CN$38:$EF$38,0),"")</f>
        <v>33</v>
      </c>
      <c r="AE48" s="25">
        <f>IFERROR(MATCH(AE$11,_calc_기준450!$CN$38:$EF$38,0),"")</f>
        <v>44</v>
      </c>
      <c r="AF48" s="25">
        <f>IFERROR(MATCH(AF$11,_calc_기준450!$CN$38:$EF$38,0),"")</f>
        <v>6</v>
      </c>
      <c r="AG48" s="25">
        <f>IFERROR(MATCH(AG$11,_calc_기준450!$CN$38:$EF$38,0),"")</f>
        <v>42</v>
      </c>
      <c r="AH48" s="25">
        <f>IFERROR(MATCH(AH$11,_calc_기준450!$CN$38:$EF$38,0),"")</f>
        <v>16</v>
      </c>
      <c r="AI48" s="25">
        <f>IFERROR(MATCH(AI$11,_calc_기준450!$CN$38:$EF$38,0),"")</f>
        <v>41</v>
      </c>
      <c r="AJ48" s="25">
        <f>IFERROR(MATCH(AJ$11,_calc_기준450!$CN$38:$EF$38,0),"")</f>
        <v>15</v>
      </c>
      <c r="AK48" s="25">
        <f>IFERROR(MATCH(AK$11,_calc_기준450!$CN$38:$EF$38,0),"")</f>
        <v>2</v>
      </c>
      <c r="AL48" s="25">
        <f>IFERROR(MATCH(AL$11,_calc_기준450!$CN$38:$EF$38,0),"")</f>
        <v>32</v>
      </c>
      <c r="AM48" s="25">
        <f>IFERROR(MATCH(AM$11,_calc_기준450!$CN$38:$EF$38,0),"")</f>
        <v>3</v>
      </c>
      <c r="AN48" s="25">
        <f>IFERROR(MATCH(AN$11,_calc_기준450!$CN$38:$EF$38,0),"")</f>
        <v>39</v>
      </c>
      <c r="AO48" s="25">
        <f>IFERROR(MATCH(AO$11,_calc_기준450!$CN$38:$EF$38,0),"")</f>
        <v>17</v>
      </c>
      <c r="AP48" s="25">
        <f>IFERROR(MATCH(AP$11,_calc_기준450!$CN$38:$EF$38,0),"")</f>
        <v>7</v>
      </c>
      <c r="AQ48" s="25">
        <f>IFERROR(MATCH(AQ$11,_calc_기준450!$CN$38:$EF$38,0),"")</f>
        <v>24</v>
      </c>
      <c r="AR48" s="25">
        <f>IFERROR(MATCH(AR$11,_calc_기준450!$CN$38:$EF$38,0),"")</f>
        <v>28</v>
      </c>
      <c r="AS48" s="25">
        <f>IFERROR(MATCH(AS$11,_calc_기준450!$CN$38:$EF$38,0),"")</f>
        <v>29</v>
      </c>
      <c r="AT48" s="25">
        <f>IFERROR(MATCH(AT$11,_calc_기준450!$CN$38:$EF$38,0),"")</f>
        <v>20</v>
      </c>
      <c r="AU48" s="25">
        <f>IFERROR(MATCH(AU$11,_calc_기준450!$CN$38:$EF$38,0),"")</f>
        <v>37</v>
      </c>
      <c r="AV48" s="25">
        <f>IFERROR(MATCH(AV$11,_calc_기준450!$CN$38:$EF$38,0),"")</f>
        <v>1</v>
      </c>
      <c r="AW48" s="25">
        <f>IFERROR(MATCH(AW$11,_calc_기준450!$CN$38:$EF$38,0),"")</f>
        <v>4</v>
      </c>
      <c r="AX48" s="25">
        <f>IFERROR(MATCH(AX$11,_calc_기준450!$CN$38:$EF$38,0),"")</f>
        <v>9</v>
      </c>
      <c r="AY48" s="25">
        <f>IFERROR(MATCH(AY$11,_calc_기준450!$CN$38:$EF$38,0),"")</f>
        <v>40</v>
      </c>
      <c r="AZ48" s="25">
        <f>IFERROR(MATCH(AZ$11,_calc_기준450!$CN$38:$EF$38,0),"")</f>
        <v>5</v>
      </c>
      <c r="BA48" s="25">
        <f>IFERROR(MATCH(BA$11,_calc_기준450!$CN$38:$EF$38,0),"")</f>
        <v>25</v>
      </c>
      <c r="BB48" s="25">
        <f>IFERROR(MATCH(BB$11,_calc_기준450!$CN$38:$EF$38,0),"")</f>
        <v>8</v>
      </c>
      <c r="BC48" s="25">
        <f>IFERROR(MATCH(BC$11,_calc_기준450!$CN$38:$EF$38,0),"")</f>
        <v>27</v>
      </c>
      <c r="BD48" s="25">
        <f>IFERROR(MATCH(BD$11,_calc_기준450!$CN$38:$EF$38,0),"")</f>
        <v>23</v>
      </c>
    </row>
    <row r="49" spans="1:56" ht="16.5" customHeight="1">
      <c r="A49" s="57">
        <f t="shared" si="3"/>
        <v>1207</v>
      </c>
      <c r="B49" s="40">
        <f>IFERROR(INDEX(전체당첨내역!$B:$B,MATCH($A49,전체당첨내역!$A:$A,0)),"")</f>
        <v>10</v>
      </c>
      <c r="C49" s="40">
        <f>IFERROR(INDEX(전체당첨내역!$C:$C,MATCH($A49,전체당첨내역!$A:$A,0)),"")</f>
        <v>22</v>
      </c>
      <c r="D49" s="40">
        <f>IFERROR(INDEX(전체당첨내역!$D:$D,MATCH($A49,전체당첨내역!$A:$A,0)),"")</f>
        <v>24</v>
      </c>
      <c r="E49" s="40">
        <f>IFERROR(INDEX(전체당첨내역!$E:$E,MATCH($A49,전체당첨내역!$A:$A,0)),"")</f>
        <v>27</v>
      </c>
      <c r="F49" s="40">
        <f>IFERROR(INDEX(전체당첨내역!$F:$F,MATCH($A49,전체당첨내역!$A:$A,0)),"")</f>
        <v>38</v>
      </c>
      <c r="G49" s="40">
        <f>IFERROR(INDEX(전체당첨내역!$G:$G,MATCH($A49,전체당첨내역!$A:$A,0)),"")</f>
        <v>45</v>
      </c>
      <c r="H49" s="45">
        <f>IFERROR(INDEX(전체당첨내역!$H:$H,MATCH($A49,전체당첨내역!$A:$A,0)),"")</f>
        <v>11</v>
      </c>
      <c r="I49" s="42">
        <f>IFERROR((INDEX(_calc_기준450!$CN$39:$EF$39,1,$B49)&gt;0)*(INDEX(_calc_기준450!$CN$39:$EF$39,1,$B49)&lt;=15)+(INDEX(_calc_기준450!$CN$39:$EF$39,1,$C49)&gt;0)*(INDEX(_calc_기준450!$CN$39:$EF$39,1,$C49)&lt;=15)+(INDEX(_calc_기준450!$CN$39:$EF$39,1,$D49)&gt;0)*(INDEX(_calc_기준450!$CN$39:$EF$39,1,$D49)&lt;=15)+(INDEX(_calc_기준450!$CN$39:$EF$39,1,$E49)&gt;0)*(INDEX(_calc_기준450!$CN$39:$EF$39,1,$E49)&lt;=15)+(INDEX(_calc_기준450!$CN$39:$EF$39,1,$F49)&gt;0)*(INDEX(_calc_기준450!$CN$39:$EF$39,1,$F49)&lt;=15)+(INDEX(_calc_기준450!$CN$39:$EF$39,1,$G49)&gt;0)*(INDEX(_calc_기준450!$CN$39:$EF$39,1,$G49)&lt;=15),"")</f>
        <v>3</v>
      </c>
      <c r="J49" s="40">
        <f>IFERROR((INDEX(_calc_기준450!$CN$39:$EF$39,1,$B49)&gt;15)*(INDEX(_calc_기준450!$CN$39:$EF$39,1,$B49)&lt;=30)+(INDEX(_calc_기준450!$CN$39:$EF$39,1,$C49)&gt;15)*(INDEX(_calc_기준450!$CN$39:$EF$39,1,$C49)&lt;=30)+(INDEX(_calc_기준450!$CN$39:$EF$39,1,$D49)&gt;15)*(INDEX(_calc_기준450!$CN$39:$EF$39,1,$D49)&lt;=30)+(INDEX(_calc_기준450!$CN$39:$EF$39,1,$E49)&gt;15)*(INDEX(_calc_기준450!$CN$39:$EF$39,1,$E49)&lt;=30)+(INDEX(_calc_기준450!$CN$39:$EF$39,1,$F49)&gt;15)*(INDEX(_calc_기준450!$CN$39:$EF$39,1,$F49)&lt;=30)+(INDEX(_calc_기준450!$CN$39:$EF$39,1,$G49)&gt;15)*(INDEX(_calc_기준450!$CN$39:$EF$39,1,$G49)&lt;=30),"")</f>
        <v>1</v>
      </c>
      <c r="K49" s="43">
        <f>IFERROR((INDEX(_calc_기준450!$CN$39:$EF$39,1,$B49)&gt;30)+(INDEX(_calc_기준450!$CN$39:$EF$39,1,$C49)&gt;30)+(INDEX(_calc_기준450!$CN$39:$EF$39,1,$D49)&gt;30)+(INDEX(_calc_기준450!$CN$39:$EF$39,1,$E49)&gt;30)+(INDEX(_calc_기준450!$CN$39:$EF$39,1,$F49)&gt;30)+(INDEX(_calc_기준450!$CN$39:$EF$39,1,$G49)&gt;30),"")</f>
        <v>2</v>
      </c>
      <c r="L49" s="25">
        <f>IFERROR(MATCH(L$11,_calc_기준450!$CN$39:$EF$39,0),"")</f>
        <v>45</v>
      </c>
      <c r="M49" s="25">
        <f>IFERROR(MATCH(M$11,_calc_기준450!$CN$39:$EF$39,0),"")</f>
        <v>34</v>
      </c>
      <c r="N49" s="25">
        <f>IFERROR(MATCH(N$11,_calc_기준450!$CN$39:$EF$39,0),"")</f>
        <v>21</v>
      </c>
      <c r="O49" s="25">
        <f>IFERROR(MATCH(O$11,_calc_기준450!$CN$39:$EF$39,0),"")</f>
        <v>18</v>
      </c>
      <c r="P49" s="25">
        <f>IFERROR(MATCH(P$11,_calc_기준450!$CN$39:$EF$39,0),"")</f>
        <v>19</v>
      </c>
      <c r="Q49" s="25">
        <f>IFERROR(MATCH(Q$11,_calc_기준450!$CN$39:$EF$39,0),"")</f>
        <v>35</v>
      </c>
      <c r="R49" s="25">
        <f>IFERROR(MATCH(R$11,_calc_기준450!$CN$39:$EF$39,0),"")</f>
        <v>38</v>
      </c>
      <c r="S49" s="25">
        <f>IFERROR(MATCH(S$11,_calc_기준450!$CN$39:$EF$39,0),"")</f>
        <v>30</v>
      </c>
      <c r="T49" s="25">
        <f>IFERROR(MATCH(T$11,_calc_기준450!$CN$39:$EF$39,0),"")</f>
        <v>14</v>
      </c>
      <c r="U49" s="25">
        <f>IFERROR(MATCH(U$11,_calc_기준450!$CN$39:$EF$39,0),"")</f>
        <v>31</v>
      </c>
      <c r="V49" s="25">
        <f>IFERROR(MATCH(V$11,_calc_기준450!$CN$39:$EF$39,0),"")</f>
        <v>33</v>
      </c>
      <c r="W49" s="25">
        <f>IFERROR(MATCH(W$11,_calc_기준450!$CN$39:$EF$39,0),"")</f>
        <v>43</v>
      </c>
      <c r="X49" s="25">
        <f>IFERROR(MATCH(X$11,_calc_기준450!$CN$39:$EF$39,0),"")</f>
        <v>11</v>
      </c>
      <c r="Y49" s="25">
        <f>IFERROR(MATCH(Y$11,_calc_기준450!$CN$39:$EF$39,0),"")</f>
        <v>22</v>
      </c>
      <c r="Z49" s="25">
        <f>IFERROR(MATCH(Z$11,_calc_기준450!$CN$39:$EF$39,0),"")</f>
        <v>13</v>
      </c>
      <c r="AA49" s="25">
        <f>IFERROR(MATCH(AA$11,_calc_기준450!$CN$39:$EF$39,0),"")</f>
        <v>36</v>
      </c>
      <c r="AB49" s="25">
        <f>IFERROR(MATCH(AB$11,_calc_기준450!$CN$39:$EF$39,0),"")</f>
        <v>10</v>
      </c>
      <c r="AC49" s="25">
        <f>IFERROR(MATCH(AC$11,_calc_기준450!$CN$39:$EF$39,0),"")</f>
        <v>44</v>
      </c>
      <c r="AD49" s="25">
        <f>IFERROR(MATCH(AD$11,_calc_기준450!$CN$39:$EF$39,0),"")</f>
        <v>6</v>
      </c>
      <c r="AE49" s="25">
        <f>IFERROR(MATCH(AE$11,_calc_기준450!$CN$39:$EF$39,0),"")</f>
        <v>42</v>
      </c>
      <c r="AF49" s="25">
        <f>IFERROR(MATCH(AF$11,_calc_기준450!$CN$39:$EF$39,0),"")</f>
        <v>12</v>
      </c>
      <c r="AG49" s="25">
        <f>IFERROR(MATCH(AG$11,_calc_기준450!$CN$39:$EF$39,0),"")</f>
        <v>15</v>
      </c>
      <c r="AH49" s="25">
        <f>IFERROR(MATCH(AH$11,_calc_기준450!$CN$39:$EF$39,0),"")</f>
        <v>26</v>
      </c>
      <c r="AI49" s="25">
        <f>IFERROR(MATCH(AI$11,_calc_기준450!$CN$39:$EF$39,0),"")</f>
        <v>41</v>
      </c>
      <c r="AJ49" s="25">
        <f>IFERROR(MATCH(AJ$11,_calc_기준450!$CN$39:$EF$39,0),"")</f>
        <v>16</v>
      </c>
      <c r="AK49" s="25">
        <f>IFERROR(MATCH(AK$11,_calc_기준450!$CN$39:$EF$39,0),"")</f>
        <v>32</v>
      </c>
      <c r="AL49" s="25">
        <f>IFERROR(MATCH(AL$11,_calc_기준450!$CN$39:$EF$39,0),"")</f>
        <v>2</v>
      </c>
      <c r="AM49" s="25">
        <f>IFERROR(MATCH(AM$11,_calc_기준450!$CN$39:$EF$39,0),"")</f>
        <v>17</v>
      </c>
      <c r="AN49" s="25">
        <f>IFERROR(MATCH(AN$11,_calc_기준450!$CN$39:$EF$39,0),"")</f>
        <v>39</v>
      </c>
      <c r="AO49" s="25">
        <f>IFERROR(MATCH(AO$11,_calc_기준450!$CN$39:$EF$39,0),"")</f>
        <v>3</v>
      </c>
      <c r="AP49" s="25">
        <f>IFERROR(MATCH(AP$11,_calc_기준450!$CN$39:$EF$39,0),"")</f>
        <v>7</v>
      </c>
      <c r="AQ49" s="25">
        <f>IFERROR(MATCH(AQ$11,_calc_기준450!$CN$39:$EF$39,0),"")</f>
        <v>24</v>
      </c>
      <c r="AR49" s="25">
        <f>IFERROR(MATCH(AR$11,_calc_기준450!$CN$39:$EF$39,0),"")</f>
        <v>28</v>
      </c>
      <c r="AS49" s="25">
        <f>IFERROR(MATCH(AS$11,_calc_기준450!$CN$39:$EF$39,0),"")</f>
        <v>29</v>
      </c>
      <c r="AT49" s="25">
        <f>IFERROR(MATCH(AT$11,_calc_기준450!$CN$39:$EF$39,0),"")</f>
        <v>37</v>
      </c>
      <c r="AU49" s="25">
        <f>IFERROR(MATCH(AU$11,_calc_기준450!$CN$39:$EF$39,0),"")</f>
        <v>4</v>
      </c>
      <c r="AV49" s="25">
        <f>IFERROR(MATCH(AV$11,_calc_기준450!$CN$39:$EF$39,0),"")</f>
        <v>1</v>
      </c>
      <c r="AW49" s="25">
        <f>IFERROR(MATCH(AW$11,_calc_기준450!$CN$39:$EF$39,0),"")</f>
        <v>9</v>
      </c>
      <c r="AX49" s="25">
        <f>IFERROR(MATCH(AX$11,_calc_기준450!$CN$39:$EF$39,0),"")</f>
        <v>40</v>
      </c>
      <c r="AY49" s="25">
        <f>IFERROR(MATCH(AY$11,_calc_기준450!$CN$39:$EF$39,0),"")</f>
        <v>20</v>
      </c>
      <c r="AZ49" s="25">
        <f>IFERROR(MATCH(AZ$11,_calc_기준450!$CN$39:$EF$39,0),"")</f>
        <v>8</v>
      </c>
      <c r="BA49" s="25">
        <f>IFERROR(MATCH(BA$11,_calc_기준450!$CN$39:$EF$39,0),"")</f>
        <v>5</v>
      </c>
      <c r="BB49" s="25">
        <f>IFERROR(MATCH(BB$11,_calc_기준450!$CN$39:$EF$39,0),"")</f>
        <v>27</v>
      </c>
      <c r="BC49" s="25">
        <f>IFERROR(MATCH(BC$11,_calc_기준450!$CN$39:$EF$39,0),"")</f>
        <v>25</v>
      </c>
      <c r="BD49" s="25">
        <f>IFERROR(MATCH(BD$11,_calc_기준450!$CN$39:$EF$39,0),"")</f>
        <v>23</v>
      </c>
    </row>
    <row r="50" spans="1:56" ht="16.5" customHeight="1">
      <c r="A50" s="57">
        <f t="shared" si="3"/>
        <v>1206</v>
      </c>
      <c r="B50" s="40">
        <f>IFERROR(INDEX(전체당첨내역!$B:$B,MATCH($A50,전체당첨내역!$A:$A,0)),"")</f>
        <v>1</v>
      </c>
      <c r="C50" s="40">
        <f>IFERROR(INDEX(전체당첨내역!$C:$C,MATCH($A50,전체당첨내역!$A:$A,0)),"")</f>
        <v>3</v>
      </c>
      <c r="D50" s="40">
        <f>IFERROR(INDEX(전체당첨내역!$D:$D,MATCH($A50,전체당첨내역!$A:$A,0)),"")</f>
        <v>17</v>
      </c>
      <c r="E50" s="40">
        <f>IFERROR(INDEX(전체당첨내역!$E:$E,MATCH($A50,전체당첨내역!$A:$A,0)),"")</f>
        <v>26</v>
      </c>
      <c r="F50" s="40">
        <f>IFERROR(INDEX(전체당첨내역!$F:$F,MATCH($A50,전체당첨내역!$A:$A,0)),"")</f>
        <v>27</v>
      </c>
      <c r="G50" s="40">
        <f>IFERROR(INDEX(전체당첨내역!$G:$G,MATCH($A50,전체당첨내역!$A:$A,0)),"")</f>
        <v>42</v>
      </c>
      <c r="H50" s="45">
        <f>IFERROR(INDEX(전체당첨내역!$H:$H,MATCH($A50,전체당첨내역!$A:$A,0)),"")</f>
        <v>23</v>
      </c>
      <c r="I50" s="42">
        <f>IFERROR((INDEX(_calc_기준450!$CN$40:$EF$40,1,$B50)&gt;0)*(INDEX(_calc_기준450!$CN$40:$EF$40,1,$B50)&lt;=15)+(INDEX(_calc_기준450!$CN$40:$EF$40,1,$C50)&gt;0)*(INDEX(_calc_기준450!$CN$40:$EF$40,1,$C50)&lt;=15)+(INDEX(_calc_기준450!$CN$40:$EF$40,1,$D50)&gt;0)*(INDEX(_calc_기준450!$CN$40:$EF$40,1,$D50)&lt;=15)+(INDEX(_calc_기준450!$CN$40:$EF$40,1,$E50)&gt;0)*(INDEX(_calc_기준450!$CN$40:$EF$40,1,$E50)&lt;=15)+(INDEX(_calc_기준450!$CN$40:$EF$40,1,$F50)&gt;0)*(INDEX(_calc_기준450!$CN$40:$EF$40,1,$F50)&lt;=15)+(INDEX(_calc_기준450!$CN$40:$EF$40,1,$G50)&gt;0)*(INDEX(_calc_기준450!$CN$40:$EF$40,1,$G50)&lt;=15),"")</f>
        <v>1</v>
      </c>
      <c r="J50" s="40">
        <f>IFERROR((INDEX(_calc_기준450!$CN$40:$EF$40,1,$B50)&gt;15)*(INDEX(_calc_기준450!$CN$40:$EF$40,1,$B50)&lt;=30)+(INDEX(_calc_기준450!$CN$40:$EF$40,1,$C50)&gt;15)*(INDEX(_calc_기준450!$CN$40:$EF$40,1,$C50)&lt;=30)+(INDEX(_calc_기준450!$CN$40:$EF$40,1,$D50)&gt;15)*(INDEX(_calc_기준450!$CN$40:$EF$40,1,$D50)&lt;=30)+(INDEX(_calc_기준450!$CN$40:$EF$40,1,$E50)&gt;15)*(INDEX(_calc_기준450!$CN$40:$EF$40,1,$E50)&lt;=30)+(INDEX(_calc_기준450!$CN$40:$EF$40,1,$F50)&gt;15)*(INDEX(_calc_기준450!$CN$40:$EF$40,1,$F50)&lt;=30)+(INDEX(_calc_기준450!$CN$40:$EF$40,1,$G50)&gt;15)*(INDEX(_calc_기준450!$CN$40:$EF$40,1,$G50)&lt;=30),"")</f>
        <v>3</v>
      </c>
      <c r="K50" s="43">
        <f>IFERROR((INDEX(_calc_기준450!$CN$40:$EF$40,1,$B50)&gt;30)+(INDEX(_calc_기준450!$CN$40:$EF$40,1,$C50)&gt;30)+(INDEX(_calc_기준450!$CN$40:$EF$40,1,$D50)&gt;30)+(INDEX(_calc_기준450!$CN$40:$EF$40,1,$E50)&gt;30)+(INDEX(_calc_기준450!$CN$40:$EF$40,1,$F50)&gt;30)+(INDEX(_calc_기준450!$CN$40:$EF$40,1,$G50)&gt;30),"")</f>
        <v>2</v>
      </c>
      <c r="L50" s="25">
        <f>IFERROR(MATCH(L$11,_calc_기준450!$CN$40:$EF$40,0),"")</f>
        <v>45</v>
      </c>
      <c r="M50" s="25">
        <f>IFERROR(MATCH(M$11,_calc_기준450!$CN$40:$EF$40,0),"")</f>
        <v>34</v>
      </c>
      <c r="N50" s="25">
        <f>IFERROR(MATCH(N$11,_calc_기준450!$CN$40:$EF$40,0),"")</f>
        <v>21</v>
      </c>
      <c r="O50" s="25">
        <f>IFERROR(MATCH(O$11,_calc_기준450!$CN$40:$EF$40,0),"")</f>
        <v>14</v>
      </c>
      <c r="P50" s="25">
        <f>IFERROR(MATCH(P$11,_calc_기준450!$CN$40:$EF$40,0),"")</f>
        <v>18</v>
      </c>
      <c r="Q50" s="25">
        <f>IFERROR(MATCH(Q$11,_calc_기준450!$CN$40:$EF$40,0),"")</f>
        <v>19</v>
      </c>
      <c r="R50" s="25">
        <f>IFERROR(MATCH(R$11,_calc_기준450!$CN$40:$EF$40,0),"")</f>
        <v>38</v>
      </c>
      <c r="S50" s="25">
        <f>IFERROR(MATCH(S$11,_calc_기준450!$CN$40:$EF$40,0),"")</f>
        <v>35</v>
      </c>
      <c r="T50" s="25">
        <f>IFERROR(MATCH(T$11,_calc_기준450!$CN$40:$EF$40,0),"")</f>
        <v>43</v>
      </c>
      <c r="U50" s="25">
        <f>IFERROR(MATCH(U$11,_calc_기준450!$CN$40:$EF$40,0),"")</f>
        <v>22</v>
      </c>
      <c r="V50" s="25">
        <f>IFERROR(MATCH(V$11,_calc_기준450!$CN$40:$EF$40,0),"")</f>
        <v>33</v>
      </c>
      <c r="W50" s="25">
        <f>IFERROR(MATCH(W$11,_calc_기준450!$CN$40:$EF$40,0),"")</f>
        <v>11</v>
      </c>
      <c r="X50" s="25">
        <f>IFERROR(MATCH(X$11,_calc_기준450!$CN$40:$EF$40,0),"")</f>
        <v>42</v>
      </c>
      <c r="Y50" s="25">
        <f>IFERROR(MATCH(Y$11,_calc_기준450!$CN$40:$EF$40,0),"")</f>
        <v>10</v>
      </c>
      <c r="Z50" s="25">
        <f>IFERROR(MATCH(Z$11,_calc_기준450!$CN$40:$EF$40,0),"")</f>
        <v>13</v>
      </c>
      <c r="AA50" s="25">
        <f>IFERROR(MATCH(AA$11,_calc_기준450!$CN$40:$EF$40,0),"")</f>
        <v>44</v>
      </c>
      <c r="AB50" s="25">
        <f>IFERROR(MATCH(AB$11,_calc_기준450!$CN$40:$EF$40,0),"")</f>
        <v>30</v>
      </c>
      <c r="AC50" s="25">
        <f>IFERROR(MATCH(AC$11,_calc_기준450!$CN$40:$EF$40,0),"")</f>
        <v>36</v>
      </c>
      <c r="AD50" s="25">
        <f>IFERROR(MATCH(AD$11,_calc_기준450!$CN$40:$EF$40,0),"")</f>
        <v>6</v>
      </c>
      <c r="AE50" s="25">
        <f>IFERROR(MATCH(AE$11,_calc_기준450!$CN$40:$EF$40,0),"")</f>
        <v>26</v>
      </c>
      <c r="AF50" s="25">
        <f>IFERROR(MATCH(AF$11,_calc_기준450!$CN$40:$EF$40,0),"")</f>
        <v>17</v>
      </c>
      <c r="AG50" s="25">
        <f>IFERROR(MATCH(AG$11,_calc_기준450!$CN$40:$EF$40,0),"")</f>
        <v>31</v>
      </c>
      <c r="AH50" s="25">
        <f>IFERROR(MATCH(AH$11,_calc_기준450!$CN$40:$EF$40,0),"")</f>
        <v>12</v>
      </c>
      <c r="AI50" s="25">
        <f>IFERROR(MATCH(AI$11,_calc_기준450!$CN$40:$EF$40,0),"")</f>
        <v>15</v>
      </c>
      <c r="AJ50" s="25">
        <f>IFERROR(MATCH(AJ$11,_calc_기준450!$CN$40:$EF$40,0),"")</f>
        <v>16</v>
      </c>
      <c r="AK50" s="25">
        <f>IFERROR(MATCH(AK$11,_calc_기준450!$CN$40:$EF$40,0),"")</f>
        <v>32</v>
      </c>
      <c r="AL50" s="25">
        <f>IFERROR(MATCH(AL$11,_calc_기준450!$CN$40:$EF$40,0),"")</f>
        <v>2</v>
      </c>
      <c r="AM50" s="25">
        <f>IFERROR(MATCH(AM$11,_calc_기준450!$CN$40:$EF$40,0),"")</f>
        <v>3</v>
      </c>
      <c r="AN50" s="25">
        <f>IFERROR(MATCH(AN$11,_calc_기준450!$CN$40:$EF$40,0),"")</f>
        <v>41</v>
      </c>
      <c r="AO50" s="25">
        <f>IFERROR(MATCH(AO$11,_calc_기준450!$CN$40:$EF$40,0),"")</f>
        <v>28</v>
      </c>
      <c r="AP50" s="25">
        <f>IFERROR(MATCH(AP$11,_calc_기준450!$CN$40:$EF$40,0),"")</f>
        <v>39</v>
      </c>
      <c r="AQ50" s="25">
        <f>IFERROR(MATCH(AQ$11,_calc_기준450!$CN$40:$EF$40,0),"")</f>
        <v>1</v>
      </c>
      <c r="AR50" s="25">
        <f>IFERROR(MATCH(AR$11,_calc_기준450!$CN$40:$EF$40,0),"")</f>
        <v>7</v>
      </c>
      <c r="AS50" s="25">
        <f>IFERROR(MATCH(AS$11,_calc_기준450!$CN$40:$EF$40,0),"")</f>
        <v>24</v>
      </c>
      <c r="AT50" s="25">
        <f>IFERROR(MATCH(AT$11,_calc_기준450!$CN$40:$EF$40,0),"")</f>
        <v>29</v>
      </c>
      <c r="AU50" s="25">
        <f>IFERROR(MATCH(AU$11,_calc_기준450!$CN$40:$EF$40,0),"")</f>
        <v>37</v>
      </c>
      <c r="AV50" s="25">
        <f>IFERROR(MATCH(AV$11,_calc_기준450!$CN$40:$EF$40,0),"")</f>
        <v>4</v>
      </c>
      <c r="AW50" s="25">
        <f>IFERROR(MATCH(AW$11,_calc_기준450!$CN$40:$EF$40,0),"")</f>
        <v>9</v>
      </c>
      <c r="AX50" s="25">
        <f>IFERROR(MATCH(AX$11,_calc_기준450!$CN$40:$EF$40,0),"")</f>
        <v>40</v>
      </c>
      <c r="AY50" s="25">
        <f>IFERROR(MATCH(AY$11,_calc_기준450!$CN$40:$EF$40,0),"")</f>
        <v>20</v>
      </c>
      <c r="AZ50" s="25">
        <f>IFERROR(MATCH(AZ$11,_calc_기준450!$CN$40:$EF$40,0),"")</f>
        <v>27</v>
      </c>
      <c r="BA50" s="25">
        <f>IFERROR(MATCH(BA$11,_calc_기준450!$CN$40:$EF$40,0),"")</f>
        <v>8</v>
      </c>
      <c r="BB50" s="25">
        <f>IFERROR(MATCH(BB$11,_calc_기준450!$CN$40:$EF$40,0),"")</f>
        <v>5</v>
      </c>
      <c r="BC50" s="25">
        <f>IFERROR(MATCH(BC$11,_calc_기준450!$CN$40:$EF$40,0),"")</f>
        <v>25</v>
      </c>
      <c r="BD50" s="25">
        <f>IFERROR(MATCH(BD$11,_calc_기준450!$CN$40:$EF$40,0),"")</f>
        <v>23</v>
      </c>
    </row>
    <row r="51" spans="1:56" ht="16.5" customHeight="1">
      <c r="A51" s="57">
        <f t="shared" si="3"/>
        <v>1205</v>
      </c>
      <c r="B51" s="40">
        <f>IFERROR(INDEX(전체당첨내역!$B:$B,MATCH($A51,전체당첨내역!$A:$A,0)),"")</f>
        <v>1</v>
      </c>
      <c r="C51" s="40">
        <f>IFERROR(INDEX(전체당첨내역!$C:$C,MATCH($A51,전체당첨내역!$A:$A,0)),"")</f>
        <v>4</v>
      </c>
      <c r="D51" s="40">
        <f>IFERROR(INDEX(전체당첨내역!$D:$D,MATCH($A51,전체당첨내역!$A:$A,0)),"")</f>
        <v>16</v>
      </c>
      <c r="E51" s="40">
        <f>IFERROR(INDEX(전체당첨내역!$E:$E,MATCH($A51,전체당첨내역!$A:$A,0)),"")</f>
        <v>23</v>
      </c>
      <c r="F51" s="40">
        <f>IFERROR(INDEX(전체당첨내역!$F:$F,MATCH($A51,전체당첨내역!$A:$A,0)),"")</f>
        <v>31</v>
      </c>
      <c r="G51" s="40">
        <f>IFERROR(INDEX(전체당첨내역!$G:$G,MATCH($A51,전체당첨내역!$A:$A,0)),"")</f>
        <v>41</v>
      </c>
      <c r="H51" s="45">
        <f>IFERROR(INDEX(전체당첨내역!$H:$H,MATCH($A51,전체당첨내역!$A:$A,0)),"")</f>
        <v>2</v>
      </c>
      <c r="I51" s="42">
        <f>IFERROR((INDEX(_calc_기준450!$CN$41:$EF$41,1,$B51)&gt;0)*(INDEX(_calc_기준450!$CN$41:$EF$41,1,$B51)&lt;=15)+(INDEX(_calc_기준450!$CN$41:$EF$41,1,$C51)&gt;0)*(INDEX(_calc_기준450!$CN$41:$EF$41,1,$C51)&lt;=15)+(INDEX(_calc_기준450!$CN$41:$EF$41,1,$D51)&gt;0)*(INDEX(_calc_기준450!$CN$41:$EF$41,1,$D51)&lt;=15)+(INDEX(_calc_기준450!$CN$41:$EF$41,1,$E51)&gt;0)*(INDEX(_calc_기준450!$CN$41:$EF$41,1,$E51)&lt;=15)+(INDEX(_calc_기준450!$CN$41:$EF$41,1,$F51)&gt;0)*(INDEX(_calc_기준450!$CN$41:$EF$41,1,$F51)&lt;=15)+(INDEX(_calc_기준450!$CN$41:$EF$41,1,$G51)&gt;0)*(INDEX(_calc_기준450!$CN$41:$EF$41,1,$G51)&lt;=15),"")</f>
        <v>0</v>
      </c>
      <c r="J51" s="40">
        <f>IFERROR((INDEX(_calc_기준450!$CN$41:$EF$41,1,$B51)&gt;15)*(INDEX(_calc_기준450!$CN$41:$EF$41,1,$B51)&lt;=30)+(INDEX(_calc_기준450!$CN$41:$EF$41,1,$C51)&gt;15)*(INDEX(_calc_기준450!$CN$41:$EF$41,1,$C51)&lt;=30)+(INDEX(_calc_기준450!$CN$41:$EF$41,1,$D51)&gt;15)*(INDEX(_calc_기준450!$CN$41:$EF$41,1,$D51)&lt;=30)+(INDEX(_calc_기준450!$CN$41:$EF$41,1,$E51)&gt;15)*(INDEX(_calc_기준450!$CN$41:$EF$41,1,$E51)&lt;=30)+(INDEX(_calc_기준450!$CN$41:$EF$41,1,$F51)&gt;15)*(INDEX(_calc_기준450!$CN$41:$EF$41,1,$F51)&lt;=30)+(INDEX(_calc_기준450!$CN$41:$EF$41,1,$G51)&gt;15)*(INDEX(_calc_기준450!$CN$41:$EF$41,1,$G51)&lt;=30),"")</f>
        <v>4</v>
      </c>
      <c r="K51" s="43">
        <f>IFERROR((INDEX(_calc_기준450!$CN$41:$EF$41,1,$B51)&gt;30)+(INDEX(_calc_기준450!$CN$41:$EF$41,1,$C51)&gt;30)+(INDEX(_calc_기준450!$CN$41:$EF$41,1,$D51)&gt;30)+(INDEX(_calc_기준450!$CN$41:$EF$41,1,$E51)&gt;30)+(INDEX(_calc_기준450!$CN$41:$EF$41,1,$F51)&gt;30)+(INDEX(_calc_기준450!$CN$41:$EF$41,1,$G51)&gt;30),"")</f>
        <v>2</v>
      </c>
      <c r="L51" s="25">
        <f>IFERROR(MATCH(L$11,_calc_기준450!$CN$41:$EF$41,0),"")</f>
        <v>45</v>
      </c>
      <c r="M51" s="25">
        <f>IFERROR(MATCH(M$11,_calc_기준450!$CN$41:$EF$41,0),"")</f>
        <v>34</v>
      </c>
      <c r="N51" s="25">
        <f>IFERROR(MATCH(N$11,_calc_기준450!$CN$41:$EF$41,0),"")</f>
        <v>14</v>
      </c>
      <c r="O51" s="25">
        <f>IFERROR(MATCH(O$11,_calc_기준450!$CN$41:$EF$41,0),"")</f>
        <v>21</v>
      </c>
      <c r="P51" s="25">
        <f>IFERROR(MATCH(P$11,_calc_기준450!$CN$41:$EF$41,0),"")</f>
        <v>18</v>
      </c>
      <c r="Q51" s="25">
        <f>IFERROR(MATCH(Q$11,_calc_기준450!$CN$41:$EF$41,0),"")</f>
        <v>35</v>
      </c>
      <c r="R51" s="25">
        <f>IFERROR(MATCH(R$11,_calc_기준450!$CN$41:$EF$41,0),"")</f>
        <v>43</v>
      </c>
      <c r="S51" s="25">
        <f>IFERROR(MATCH(S$11,_calc_기준450!$CN$41:$EF$41,0),"")</f>
        <v>22</v>
      </c>
      <c r="T51" s="25">
        <f>IFERROR(MATCH(T$11,_calc_기준450!$CN$41:$EF$41,0),"")</f>
        <v>30</v>
      </c>
      <c r="U51" s="25">
        <f>IFERROR(MATCH(U$11,_calc_기준450!$CN$41:$EF$41,0),"")</f>
        <v>33</v>
      </c>
      <c r="V51" s="25">
        <f>IFERROR(MATCH(V$11,_calc_기준450!$CN$41:$EF$41,0),"")</f>
        <v>38</v>
      </c>
      <c r="W51" s="25">
        <f>IFERROR(MATCH(W$11,_calc_기준450!$CN$41:$EF$41,0),"")</f>
        <v>13</v>
      </c>
      <c r="X51" s="25">
        <f>IFERROR(MATCH(X$11,_calc_기준450!$CN$41:$EF$41,0),"")</f>
        <v>10</v>
      </c>
      <c r="Y51" s="25">
        <f>IFERROR(MATCH(Y$11,_calc_기준450!$CN$41:$EF$41,0),"")</f>
        <v>11</v>
      </c>
      <c r="Z51" s="25">
        <f>IFERROR(MATCH(Z$11,_calc_기준450!$CN$41:$EF$41,0),"")</f>
        <v>19</v>
      </c>
      <c r="AA51" s="25">
        <f>IFERROR(MATCH(AA$11,_calc_기준450!$CN$41:$EF$41,0),"")</f>
        <v>44</v>
      </c>
      <c r="AB51" s="25">
        <f>IFERROR(MATCH(AB$11,_calc_기준450!$CN$41:$EF$41,0),"")</f>
        <v>31</v>
      </c>
      <c r="AC51" s="25">
        <f>IFERROR(MATCH(AC$11,_calc_기준450!$CN$41:$EF$41,0),"")</f>
        <v>36</v>
      </c>
      <c r="AD51" s="25">
        <f>IFERROR(MATCH(AD$11,_calc_기준450!$CN$41:$EF$41,0),"")</f>
        <v>42</v>
      </c>
      <c r="AE51" s="25">
        <f>IFERROR(MATCH(AE$11,_calc_기준450!$CN$41:$EF$41,0),"")</f>
        <v>6</v>
      </c>
      <c r="AF51" s="25">
        <f>IFERROR(MATCH(AF$11,_calc_기준450!$CN$41:$EF$41,0),"")</f>
        <v>26</v>
      </c>
      <c r="AG51" s="25">
        <f>IFERROR(MATCH(AG$11,_calc_기준450!$CN$41:$EF$41,0),"")</f>
        <v>12</v>
      </c>
      <c r="AH51" s="25">
        <f>IFERROR(MATCH(AH$11,_calc_기준450!$CN$41:$EF$41,0),"")</f>
        <v>17</v>
      </c>
      <c r="AI51" s="25">
        <f>IFERROR(MATCH(AI$11,_calc_기준450!$CN$41:$EF$41,0),"")</f>
        <v>2</v>
      </c>
      <c r="AJ51" s="25">
        <f>IFERROR(MATCH(AJ$11,_calc_기준450!$CN$41:$EF$41,0),"")</f>
        <v>16</v>
      </c>
      <c r="AK51" s="25">
        <f>IFERROR(MATCH(AK$11,_calc_기준450!$CN$41:$EF$41,0),"")</f>
        <v>32</v>
      </c>
      <c r="AL51" s="25">
        <f>IFERROR(MATCH(AL$11,_calc_기준450!$CN$41:$EF$41,0),"")</f>
        <v>41</v>
      </c>
      <c r="AM51" s="25">
        <f>IFERROR(MATCH(AM$11,_calc_기준450!$CN$41:$EF$41,0),"")</f>
        <v>15</v>
      </c>
      <c r="AN51" s="25">
        <f>IFERROR(MATCH(AN$11,_calc_기준450!$CN$41:$EF$41,0),"")</f>
        <v>1</v>
      </c>
      <c r="AO51" s="25">
        <f>IFERROR(MATCH(AO$11,_calc_기준450!$CN$41:$EF$41,0),"")</f>
        <v>3</v>
      </c>
      <c r="AP51" s="25">
        <f>IFERROR(MATCH(AP$11,_calc_기준450!$CN$41:$EF$41,0),"")</f>
        <v>4</v>
      </c>
      <c r="AQ51" s="25">
        <f>IFERROR(MATCH(AQ$11,_calc_기준450!$CN$41:$EF$41,0),"")</f>
        <v>28</v>
      </c>
      <c r="AR51" s="25">
        <f>IFERROR(MATCH(AR$11,_calc_기준450!$CN$41:$EF$41,0),"")</f>
        <v>39</v>
      </c>
      <c r="AS51" s="25">
        <f>IFERROR(MATCH(AS$11,_calc_기준450!$CN$41:$EF$41,0),"")</f>
        <v>7</v>
      </c>
      <c r="AT51" s="25">
        <f>IFERROR(MATCH(AT$11,_calc_기준450!$CN$41:$EF$41,0),"")</f>
        <v>29</v>
      </c>
      <c r="AU51" s="25">
        <f>IFERROR(MATCH(AU$11,_calc_기준450!$CN$41:$EF$41,0),"")</f>
        <v>24</v>
      </c>
      <c r="AV51" s="25">
        <f>IFERROR(MATCH(AV$11,_calc_기준450!$CN$41:$EF$41,0),"")</f>
        <v>9</v>
      </c>
      <c r="AW51" s="25">
        <f>IFERROR(MATCH(AW$11,_calc_기준450!$CN$41:$EF$41,0),"")</f>
        <v>37</v>
      </c>
      <c r="AX51" s="25">
        <f>IFERROR(MATCH(AX$11,_calc_기준450!$CN$41:$EF$41,0),"")</f>
        <v>40</v>
      </c>
      <c r="AY51" s="25">
        <f>IFERROR(MATCH(AY$11,_calc_기준450!$CN$41:$EF$41,0),"")</f>
        <v>20</v>
      </c>
      <c r="AZ51" s="25">
        <f>IFERROR(MATCH(AZ$11,_calc_기준450!$CN$41:$EF$41,0),"")</f>
        <v>8</v>
      </c>
      <c r="BA51" s="25">
        <f>IFERROR(MATCH(BA$11,_calc_기준450!$CN$41:$EF$41,0),"")</f>
        <v>23</v>
      </c>
      <c r="BB51" s="25">
        <f>IFERROR(MATCH(BB$11,_calc_기준450!$CN$41:$EF$41,0),"")</f>
        <v>5</v>
      </c>
      <c r="BC51" s="25">
        <f>IFERROR(MATCH(BC$11,_calc_기준450!$CN$41:$EF$41,0),"")</f>
        <v>27</v>
      </c>
      <c r="BD51" s="25">
        <f>IFERROR(MATCH(BD$11,_calc_기준450!$CN$41:$EF$41,0),"")</f>
        <v>25</v>
      </c>
    </row>
    <row r="52" spans="1:56" ht="16.5" customHeight="1">
      <c r="A52" s="57">
        <f t="shared" si="3"/>
        <v>1204</v>
      </c>
      <c r="B52" s="40">
        <f>IFERROR(INDEX(전체당첨내역!$B:$B,MATCH($A52,전체당첨내역!$A:$A,0)),"")</f>
        <v>8</v>
      </c>
      <c r="C52" s="40">
        <f>IFERROR(INDEX(전체당첨내역!$C:$C,MATCH($A52,전체당첨내역!$A:$A,0)),"")</f>
        <v>16</v>
      </c>
      <c r="D52" s="40">
        <f>IFERROR(INDEX(전체당첨내역!$D:$D,MATCH($A52,전체당첨내역!$A:$A,0)),"")</f>
        <v>28</v>
      </c>
      <c r="E52" s="40">
        <f>IFERROR(INDEX(전체당첨내역!$E:$E,MATCH($A52,전체당첨내역!$A:$A,0)),"")</f>
        <v>30</v>
      </c>
      <c r="F52" s="40">
        <f>IFERROR(INDEX(전체당첨내역!$F:$F,MATCH($A52,전체당첨내역!$A:$A,0)),"")</f>
        <v>31</v>
      </c>
      <c r="G52" s="40">
        <f>IFERROR(INDEX(전체당첨내역!$G:$G,MATCH($A52,전체당첨내역!$A:$A,0)),"")</f>
        <v>44</v>
      </c>
      <c r="H52" s="45">
        <f>IFERROR(INDEX(전체당첨내역!$H:$H,MATCH($A52,전체당첨내역!$A:$A,0)),"")</f>
        <v>27</v>
      </c>
      <c r="I52" s="42">
        <f>IFERROR((INDEX(_calc_기준450!$CN$42:$EF$42,1,$B52)&gt;0)*(INDEX(_calc_기준450!$CN$42:$EF$42,1,$B52)&lt;=15)+(INDEX(_calc_기준450!$CN$42:$EF$42,1,$C52)&gt;0)*(INDEX(_calc_기준450!$CN$42:$EF$42,1,$C52)&lt;=15)+(INDEX(_calc_기준450!$CN$42:$EF$42,1,$D52)&gt;0)*(INDEX(_calc_기준450!$CN$42:$EF$42,1,$D52)&lt;=15)+(INDEX(_calc_기준450!$CN$42:$EF$42,1,$E52)&gt;0)*(INDEX(_calc_기준450!$CN$42:$EF$42,1,$E52)&lt;=15)+(INDEX(_calc_기준450!$CN$42:$EF$42,1,$F52)&gt;0)*(INDEX(_calc_기준450!$CN$42:$EF$42,1,$F52)&lt;=15)+(INDEX(_calc_기준450!$CN$42:$EF$42,1,$G52)&gt;0)*(INDEX(_calc_기준450!$CN$42:$EF$42,1,$G52)&lt;=15),"")</f>
        <v>3</v>
      </c>
      <c r="J52" s="40">
        <f>IFERROR((INDEX(_calc_기준450!$CN$42:$EF$42,1,$B52)&gt;15)*(INDEX(_calc_기준450!$CN$42:$EF$42,1,$B52)&lt;=30)+(INDEX(_calc_기준450!$CN$42:$EF$42,1,$C52)&gt;15)*(INDEX(_calc_기준450!$CN$42:$EF$42,1,$C52)&lt;=30)+(INDEX(_calc_기준450!$CN$42:$EF$42,1,$D52)&gt;15)*(INDEX(_calc_기준450!$CN$42:$EF$42,1,$D52)&lt;=30)+(INDEX(_calc_기준450!$CN$42:$EF$42,1,$E52)&gt;15)*(INDEX(_calc_기준450!$CN$42:$EF$42,1,$E52)&lt;=30)+(INDEX(_calc_기준450!$CN$42:$EF$42,1,$F52)&gt;15)*(INDEX(_calc_기준450!$CN$42:$EF$42,1,$F52)&lt;=30)+(INDEX(_calc_기준450!$CN$42:$EF$42,1,$G52)&gt;15)*(INDEX(_calc_기준450!$CN$42:$EF$42,1,$G52)&lt;=30),"")</f>
        <v>2</v>
      </c>
      <c r="K52" s="43">
        <f>IFERROR((INDEX(_calc_기준450!$CN$42:$EF$42,1,$B52)&gt;30)+(INDEX(_calc_기준450!$CN$42:$EF$42,1,$C52)&gt;30)+(INDEX(_calc_기준450!$CN$42:$EF$42,1,$D52)&gt;30)+(INDEX(_calc_기준450!$CN$42:$EF$42,1,$E52)&gt;30)+(INDEX(_calc_기준450!$CN$42:$EF$42,1,$F52)&gt;30)+(INDEX(_calc_기준450!$CN$42:$EF$42,1,$G52)&gt;30),"")</f>
        <v>1</v>
      </c>
      <c r="L52" s="25">
        <f>IFERROR(MATCH(L$11,_calc_기준450!$CN$42:$EF$42,0),"")</f>
        <v>45</v>
      </c>
      <c r="M52" s="25">
        <f>IFERROR(MATCH(M$11,_calc_기준450!$CN$42:$EF$42,0),"")</f>
        <v>34</v>
      </c>
      <c r="N52" s="25">
        <f>IFERROR(MATCH(N$11,_calc_기준450!$CN$42:$EF$42,0),"")</f>
        <v>14</v>
      </c>
      <c r="O52" s="25">
        <f>IFERROR(MATCH(O$11,_calc_기준450!$CN$42:$EF$42,0),"")</f>
        <v>21</v>
      </c>
      <c r="P52" s="25">
        <f>IFERROR(MATCH(P$11,_calc_기준450!$CN$42:$EF$42,0),"")</f>
        <v>18</v>
      </c>
      <c r="Q52" s="25">
        <f>IFERROR(MATCH(Q$11,_calc_기준450!$CN$42:$EF$42,0),"")</f>
        <v>35</v>
      </c>
      <c r="R52" s="25">
        <f>IFERROR(MATCH(R$11,_calc_기준450!$CN$42:$EF$42,0),"")</f>
        <v>30</v>
      </c>
      <c r="S52" s="25">
        <f>IFERROR(MATCH(S$11,_calc_기준450!$CN$42:$EF$42,0),"")</f>
        <v>31</v>
      </c>
      <c r="T52" s="25">
        <f>IFERROR(MATCH(T$11,_calc_기준450!$CN$42:$EF$42,0),"")</f>
        <v>43</v>
      </c>
      <c r="U52" s="25">
        <f>IFERROR(MATCH(U$11,_calc_기준450!$CN$42:$EF$42,0),"")</f>
        <v>33</v>
      </c>
      <c r="V52" s="25">
        <f>IFERROR(MATCH(V$11,_calc_기준450!$CN$42:$EF$42,0),"")</f>
        <v>44</v>
      </c>
      <c r="W52" s="25">
        <f>IFERROR(MATCH(W$11,_calc_기준450!$CN$42:$EF$42,0),"")</f>
        <v>13</v>
      </c>
      <c r="X52" s="25">
        <f>IFERROR(MATCH(X$11,_calc_기준450!$CN$42:$EF$42,0),"")</f>
        <v>19</v>
      </c>
      <c r="Y52" s="25">
        <f>IFERROR(MATCH(Y$11,_calc_기준450!$CN$42:$EF$42,0),"")</f>
        <v>10</v>
      </c>
      <c r="Z52" s="25">
        <f>IFERROR(MATCH(Z$11,_calc_기준450!$CN$42:$EF$42,0),"")</f>
        <v>11</v>
      </c>
      <c r="AA52" s="25">
        <f>IFERROR(MATCH(AA$11,_calc_기준450!$CN$42:$EF$42,0),"")</f>
        <v>22</v>
      </c>
      <c r="AB52" s="25">
        <f>IFERROR(MATCH(AB$11,_calc_기준450!$CN$42:$EF$42,0),"")</f>
        <v>36</v>
      </c>
      <c r="AC52" s="25">
        <f>IFERROR(MATCH(AC$11,_calc_기준450!$CN$42:$EF$42,0),"")</f>
        <v>42</v>
      </c>
      <c r="AD52" s="25">
        <f>IFERROR(MATCH(AD$11,_calc_기준450!$CN$42:$EF$42,0),"")</f>
        <v>6</v>
      </c>
      <c r="AE52" s="25">
        <f>IFERROR(MATCH(AE$11,_calc_기준450!$CN$42:$EF$42,0),"")</f>
        <v>38</v>
      </c>
      <c r="AF52" s="25">
        <f>IFERROR(MATCH(AF$11,_calc_기준450!$CN$42:$EF$42,0),"")</f>
        <v>12</v>
      </c>
      <c r="AG52" s="25">
        <f>IFERROR(MATCH(AG$11,_calc_기준450!$CN$42:$EF$42,0),"")</f>
        <v>17</v>
      </c>
      <c r="AH52" s="25">
        <f>IFERROR(MATCH(AH$11,_calc_기준450!$CN$42:$EF$42,0),"")</f>
        <v>16</v>
      </c>
      <c r="AI52" s="25">
        <f>IFERROR(MATCH(AI$11,_calc_기준450!$CN$42:$EF$42,0),"")</f>
        <v>26</v>
      </c>
      <c r="AJ52" s="25">
        <f>IFERROR(MATCH(AJ$11,_calc_기준450!$CN$42:$EF$42,0),"")</f>
        <v>2</v>
      </c>
      <c r="AK52" s="25">
        <f>IFERROR(MATCH(AK$11,_calc_기준450!$CN$42:$EF$42,0),"")</f>
        <v>41</v>
      </c>
      <c r="AL52" s="25">
        <f>IFERROR(MATCH(AL$11,_calc_기준450!$CN$42:$EF$42,0),"")</f>
        <v>15</v>
      </c>
      <c r="AM52" s="25">
        <f>IFERROR(MATCH(AM$11,_calc_기준450!$CN$42:$EF$42,0),"")</f>
        <v>1</v>
      </c>
      <c r="AN52" s="25">
        <f>IFERROR(MATCH(AN$11,_calc_기준450!$CN$42:$EF$42,0),"")</f>
        <v>28</v>
      </c>
      <c r="AO52" s="25">
        <f>IFERROR(MATCH(AO$11,_calc_기준450!$CN$42:$EF$42,0),"")</f>
        <v>3</v>
      </c>
      <c r="AP52" s="25">
        <f>IFERROR(MATCH(AP$11,_calc_기준450!$CN$42:$EF$42,0),"")</f>
        <v>32</v>
      </c>
      <c r="AQ52" s="25">
        <f>IFERROR(MATCH(AQ$11,_calc_기준450!$CN$42:$EF$42,0),"")</f>
        <v>39</v>
      </c>
      <c r="AR52" s="25">
        <f>IFERROR(MATCH(AR$11,_calc_기준450!$CN$42:$EF$42,0),"")</f>
        <v>29</v>
      </c>
      <c r="AS52" s="25">
        <f>IFERROR(MATCH(AS$11,_calc_기준450!$CN$42:$EF$42,0),"")</f>
        <v>24</v>
      </c>
      <c r="AT52" s="25">
        <f>IFERROR(MATCH(AT$11,_calc_기준450!$CN$42:$EF$42,0),"")</f>
        <v>7</v>
      </c>
      <c r="AU52" s="25">
        <f>IFERROR(MATCH(AU$11,_calc_기준450!$CN$42:$EF$42,0),"")</f>
        <v>4</v>
      </c>
      <c r="AV52" s="25">
        <f>IFERROR(MATCH(AV$11,_calc_기준450!$CN$42:$EF$42,0),"")</f>
        <v>9</v>
      </c>
      <c r="AW52" s="25">
        <f>IFERROR(MATCH(AW$11,_calc_기준450!$CN$42:$EF$42,0),"")</f>
        <v>40</v>
      </c>
      <c r="AX52" s="25">
        <f>IFERROR(MATCH(AX$11,_calc_기준450!$CN$42:$EF$42,0),"")</f>
        <v>37</v>
      </c>
      <c r="AY52" s="25">
        <f>IFERROR(MATCH(AY$11,_calc_기준450!$CN$42:$EF$42,0),"")</f>
        <v>20</v>
      </c>
      <c r="AZ52" s="25">
        <f>IFERROR(MATCH(AZ$11,_calc_기준450!$CN$42:$EF$42,0),"")</f>
        <v>8</v>
      </c>
      <c r="BA52" s="25">
        <f>IFERROR(MATCH(BA$11,_calc_기준450!$CN$42:$EF$42,0),"")</f>
        <v>23</v>
      </c>
      <c r="BB52" s="25">
        <f>IFERROR(MATCH(BB$11,_calc_기준450!$CN$42:$EF$42,0),"")</f>
        <v>5</v>
      </c>
      <c r="BC52" s="25">
        <f>IFERROR(MATCH(BC$11,_calc_기준450!$CN$42:$EF$42,0),"")</f>
        <v>27</v>
      </c>
      <c r="BD52" s="25">
        <f>IFERROR(MATCH(BD$11,_calc_기준450!$CN$42:$EF$42,0),"")</f>
        <v>25</v>
      </c>
    </row>
    <row r="53" spans="1:56" ht="16.5" customHeight="1">
      <c r="A53" s="57">
        <f t="shared" si="3"/>
        <v>1203</v>
      </c>
      <c r="B53" s="40">
        <f>IFERROR(INDEX(전체당첨내역!$B:$B,MATCH($A53,전체당첨내역!$A:$A,0)),"")</f>
        <v>3</v>
      </c>
      <c r="C53" s="40">
        <f>IFERROR(INDEX(전체당첨내역!$C:$C,MATCH($A53,전체당첨내역!$A:$A,0)),"")</f>
        <v>6</v>
      </c>
      <c r="D53" s="40">
        <f>IFERROR(INDEX(전체당첨내역!$D:$D,MATCH($A53,전체당첨내역!$A:$A,0)),"")</f>
        <v>18</v>
      </c>
      <c r="E53" s="40">
        <f>IFERROR(INDEX(전체당첨내역!$E:$E,MATCH($A53,전체당첨내역!$A:$A,0)),"")</f>
        <v>29</v>
      </c>
      <c r="F53" s="40">
        <f>IFERROR(INDEX(전체당첨내역!$F:$F,MATCH($A53,전체당첨내역!$A:$A,0)),"")</f>
        <v>35</v>
      </c>
      <c r="G53" s="40">
        <f>IFERROR(INDEX(전체당첨내역!$G:$G,MATCH($A53,전체당첨내역!$A:$A,0)),"")</f>
        <v>39</v>
      </c>
      <c r="H53" s="45">
        <f>IFERROR(INDEX(전체당첨내역!$H:$H,MATCH($A53,전체당첨내역!$A:$A,0)),"")</f>
        <v>24</v>
      </c>
      <c r="I53" s="42">
        <f>IFERROR((INDEX(_calc_기준450!$CN$43:$EF$43,1,$B53)&gt;0)*(INDEX(_calc_기준450!$CN$43:$EF$43,1,$B53)&lt;=15)+(INDEX(_calc_기준450!$CN$43:$EF$43,1,$C53)&gt;0)*(INDEX(_calc_기준450!$CN$43:$EF$43,1,$C53)&lt;=15)+(INDEX(_calc_기준450!$CN$43:$EF$43,1,$D53)&gt;0)*(INDEX(_calc_기준450!$CN$43:$EF$43,1,$D53)&lt;=15)+(INDEX(_calc_기준450!$CN$43:$EF$43,1,$E53)&gt;0)*(INDEX(_calc_기준450!$CN$43:$EF$43,1,$E53)&lt;=15)+(INDEX(_calc_기준450!$CN$43:$EF$43,1,$F53)&gt;0)*(INDEX(_calc_기준450!$CN$43:$EF$43,1,$F53)&lt;=15)+(INDEX(_calc_기준450!$CN$43:$EF$43,1,$G53)&gt;0)*(INDEX(_calc_기준450!$CN$43:$EF$43,1,$G53)&lt;=15),"")</f>
        <v>3</v>
      </c>
      <c r="J53" s="40">
        <f>IFERROR((INDEX(_calc_기준450!$CN$43:$EF$43,1,$B53)&gt;15)*(INDEX(_calc_기준450!$CN$43:$EF$43,1,$B53)&lt;=30)+(INDEX(_calc_기준450!$CN$43:$EF$43,1,$C53)&gt;15)*(INDEX(_calc_기준450!$CN$43:$EF$43,1,$C53)&lt;=30)+(INDEX(_calc_기준450!$CN$43:$EF$43,1,$D53)&gt;15)*(INDEX(_calc_기준450!$CN$43:$EF$43,1,$D53)&lt;=30)+(INDEX(_calc_기준450!$CN$43:$EF$43,1,$E53)&gt;15)*(INDEX(_calc_기준450!$CN$43:$EF$43,1,$E53)&lt;=30)+(INDEX(_calc_기준450!$CN$43:$EF$43,1,$F53)&gt;15)*(INDEX(_calc_기준450!$CN$43:$EF$43,1,$F53)&lt;=30)+(INDEX(_calc_기준450!$CN$43:$EF$43,1,$G53)&gt;15)*(INDEX(_calc_기준450!$CN$43:$EF$43,1,$G53)&lt;=30),"")</f>
        <v>2</v>
      </c>
      <c r="K53" s="43">
        <f>IFERROR((INDEX(_calc_기준450!$CN$43:$EF$43,1,$B53)&gt;30)+(INDEX(_calc_기준450!$CN$43:$EF$43,1,$C53)&gt;30)+(INDEX(_calc_기준450!$CN$43:$EF$43,1,$D53)&gt;30)+(INDEX(_calc_기준450!$CN$43:$EF$43,1,$E53)&gt;30)+(INDEX(_calc_기준450!$CN$43:$EF$43,1,$F53)&gt;30)+(INDEX(_calc_기준450!$CN$43:$EF$43,1,$G53)&gt;30),"")</f>
        <v>1</v>
      </c>
      <c r="L53" s="25">
        <f>IFERROR(MATCH(L$11,_calc_기준450!$CN$43:$EF$43,0),"")</f>
        <v>18</v>
      </c>
      <c r="M53" s="25">
        <f>IFERROR(MATCH(M$11,_calc_기준450!$CN$43:$EF$43,0),"")</f>
        <v>45</v>
      </c>
      <c r="N53" s="25">
        <f>IFERROR(MATCH(N$11,_calc_기준450!$CN$43:$EF$43,0),"")</f>
        <v>34</v>
      </c>
      <c r="O53" s="25">
        <f>IFERROR(MATCH(O$11,_calc_기준450!$CN$43:$EF$43,0),"")</f>
        <v>14</v>
      </c>
      <c r="P53" s="25">
        <f>IFERROR(MATCH(P$11,_calc_기준450!$CN$43:$EF$43,0),"")</f>
        <v>21</v>
      </c>
      <c r="Q53" s="25">
        <f>IFERROR(MATCH(Q$11,_calc_기준450!$CN$43:$EF$43,0),"")</f>
        <v>30</v>
      </c>
      <c r="R53" s="25">
        <f>IFERROR(MATCH(R$11,_calc_기준450!$CN$43:$EF$43,0),"")</f>
        <v>31</v>
      </c>
      <c r="S53" s="25">
        <f>IFERROR(MATCH(S$11,_calc_기준450!$CN$43:$EF$43,0),"")</f>
        <v>35</v>
      </c>
      <c r="T53" s="25">
        <f>IFERROR(MATCH(T$11,_calc_기준450!$CN$43:$EF$43,0),"")</f>
        <v>43</v>
      </c>
      <c r="U53" s="25">
        <f>IFERROR(MATCH(U$11,_calc_기준450!$CN$43:$EF$43,0),"")</f>
        <v>19</v>
      </c>
      <c r="V53" s="25">
        <f>IFERROR(MATCH(V$11,_calc_기준450!$CN$43:$EF$43,0),"")</f>
        <v>33</v>
      </c>
      <c r="W53" s="25">
        <f>IFERROR(MATCH(W$11,_calc_기준450!$CN$43:$EF$43,0),"")</f>
        <v>6</v>
      </c>
      <c r="X53" s="25">
        <f>IFERROR(MATCH(X$11,_calc_기준450!$CN$43:$EF$43,0),"")</f>
        <v>44</v>
      </c>
      <c r="Y53" s="25">
        <f>IFERROR(MATCH(Y$11,_calc_기준450!$CN$43:$EF$43,0),"")</f>
        <v>22</v>
      </c>
      <c r="Z53" s="25">
        <f>IFERROR(MATCH(Z$11,_calc_기준450!$CN$43:$EF$43,0),"")</f>
        <v>11</v>
      </c>
      <c r="AA53" s="25">
        <f>IFERROR(MATCH(AA$11,_calc_기준450!$CN$43:$EF$43,0),"")</f>
        <v>36</v>
      </c>
      <c r="AB53" s="25">
        <f>IFERROR(MATCH(AB$11,_calc_기준450!$CN$43:$EF$43,0),"")</f>
        <v>42</v>
      </c>
      <c r="AC53" s="25">
        <f>IFERROR(MATCH(AC$11,_calc_기준450!$CN$43:$EF$43,0),"")</f>
        <v>10</v>
      </c>
      <c r="AD53" s="25">
        <f>IFERROR(MATCH(AD$11,_calc_기준450!$CN$43:$EF$43,0),"")</f>
        <v>38</v>
      </c>
      <c r="AE53" s="25">
        <f>IFERROR(MATCH(AE$11,_calc_기준450!$CN$43:$EF$43,0),"")</f>
        <v>12</v>
      </c>
      <c r="AF53" s="25">
        <f>IFERROR(MATCH(AF$11,_calc_기준450!$CN$43:$EF$43,0),"")</f>
        <v>13</v>
      </c>
      <c r="AG53" s="25">
        <f>IFERROR(MATCH(AG$11,_calc_기준450!$CN$43:$EF$43,0),"")</f>
        <v>17</v>
      </c>
      <c r="AH53" s="25">
        <f>IFERROR(MATCH(AH$11,_calc_기준450!$CN$43:$EF$43,0),"")</f>
        <v>41</v>
      </c>
      <c r="AI53" s="25">
        <f>IFERROR(MATCH(AI$11,_calc_기준450!$CN$43:$EF$43,0),"")</f>
        <v>2</v>
      </c>
      <c r="AJ53" s="25">
        <f>IFERROR(MATCH(AJ$11,_calc_기준450!$CN$43:$EF$43,0),"")</f>
        <v>15</v>
      </c>
      <c r="AK53" s="25">
        <f>IFERROR(MATCH(AK$11,_calc_기준450!$CN$43:$EF$43,0),"")</f>
        <v>16</v>
      </c>
      <c r="AL53" s="25">
        <f>IFERROR(MATCH(AL$11,_calc_기준450!$CN$43:$EF$43,0),"")</f>
        <v>26</v>
      </c>
      <c r="AM53" s="25">
        <f>IFERROR(MATCH(AM$11,_calc_기준450!$CN$43:$EF$43,0),"")</f>
        <v>3</v>
      </c>
      <c r="AN53" s="25">
        <f>IFERROR(MATCH(AN$11,_calc_기준450!$CN$43:$EF$43,0),"")</f>
        <v>28</v>
      </c>
      <c r="AO53" s="25">
        <f>IFERROR(MATCH(AO$11,_calc_기준450!$CN$43:$EF$43,0),"")</f>
        <v>29</v>
      </c>
      <c r="AP53" s="25">
        <f>IFERROR(MATCH(AP$11,_calc_기준450!$CN$43:$EF$43,0),"")</f>
        <v>39</v>
      </c>
      <c r="AQ53" s="25">
        <f>IFERROR(MATCH(AQ$11,_calc_기준450!$CN$43:$EF$43,0),"")</f>
        <v>24</v>
      </c>
      <c r="AR53" s="25">
        <f>IFERROR(MATCH(AR$11,_calc_기준450!$CN$43:$EF$43,0),"")</f>
        <v>32</v>
      </c>
      <c r="AS53" s="25">
        <f>IFERROR(MATCH(AS$11,_calc_기준450!$CN$43:$EF$43,0),"")</f>
        <v>7</v>
      </c>
      <c r="AT53" s="25">
        <f>IFERROR(MATCH(AT$11,_calc_기준450!$CN$43:$EF$43,0),"")</f>
        <v>1</v>
      </c>
      <c r="AU53" s="25">
        <f>IFERROR(MATCH(AU$11,_calc_기준450!$CN$43:$EF$43,0),"")</f>
        <v>4</v>
      </c>
      <c r="AV53" s="25">
        <f>IFERROR(MATCH(AV$11,_calc_기준450!$CN$43:$EF$43,0),"")</f>
        <v>37</v>
      </c>
      <c r="AW53" s="25">
        <f>IFERROR(MATCH(AW$11,_calc_기준450!$CN$43:$EF$43,0),"")</f>
        <v>40</v>
      </c>
      <c r="AX53" s="25">
        <f>IFERROR(MATCH(AX$11,_calc_기준450!$CN$43:$EF$43,0),"")</f>
        <v>20</v>
      </c>
      <c r="AY53" s="25">
        <f>IFERROR(MATCH(AY$11,_calc_기준450!$CN$43:$EF$43,0),"")</f>
        <v>9</v>
      </c>
      <c r="AZ53" s="25">
        <f>IFERROR(MATCH(AZ$11,_calc_기준450!$CN$43:$EF$43,0),"")</f>
        <v>8</v>
      </c>
      <c r="BA53" s="25">
        <f>IFERROR(MATCH(BA$11,_calc_기준450!$CN$43:$EF$43,0),"")</f>
        <v>23</v>
      </c>
      <c r="BB53" s="25">
        <f>IFERROR(MATCH(BB$11,_calc_기준450!$CN$43:$EF$43,0),"")</f>
        <v>5</v>
      </c>
      <c r="BC53" s="25">
        <f>IFERROR(MATCH(BC$11,_calc_기준450!$CN$43:$EF$43,0),"")</f>
        <v>27</v>
      </c>
      <c r="BD53" s="25">
        <f>IFERROR(MATCH(BD$11,_calc_기준450!$CN$43:$EF$43,0),"")</f>
        <v>25</v>
      </c>
    </row>
    <row r="54" spans="1:56" ht="16.5" customHeight="1">
      <c r="A54" s="57">
        <f t="shared" si="3"/>
        <v>1202</v>
      </c>
      <c r="B54" s="40">
        <f>IFERROR(INDEX(전체당첨내역!$B:$B,MATCH($A54,전체당첨내역!$A:$A,0)),"")</f>
        <v>5</v>
      </c>
      <c r="C54" s="40">
        <f>IFERROR(INDEX(전체당첨내역!$C:$C,MATCH($A54,전체당첨내역!$A:$A,0)),"")</f>
        <v>12</v>
      </c>
      <c r="D54" s="40">
        <f>IFERROR(INDEX(전체당첨내역!$D:$D,MATCH($A54,전체당첨내역!$A:$A,0)),"")</f>
        <v>21</v>
      </c>
      <c r="E54" s="40">
        <f>IFERROR(INDEX(전체당첨내역!$E:$E,MATCH($A54,전체당첨내역!$A:$A,0)),"")</f>
        <v>33</v>
      </c>
      <c r="F54" s="40">
        <f>IFERROR(INDEX(전체당첨내역!$F:$F,MATCH($A54,전체당첨내역!$A:$A,0)),"")</f>
        <v>37</v>
      </c>
      <c r="G54" s="40">
        <f>IFERROR(INDEX(전체당첨내역!$G:$G,MATCH($A54,전체당첨내역!$A:$A,0)),"")</f>
        <v>40</v>
      </c>
      <c r="H54" s="45">
        <f>IFERROR(INDEX(전체당첨내역!$H:$H,MATCH($A54,전체당첨내역!$A:$A,0)),"")</f>
        <v>7</v>
      </c>
      <c r="I54" s="42">
        <f>IFERROR((INDEX(_calc_기준450!$CN$44:$EF$44,1,$B54)&gt;0)*(INDEX(_calc_기준450!$CN$44:$EF$44,1,$B54)&lt;=15)+(INDEX(_calc_기준450!$CN$44:$EF$44,1,$C54)&gt;0)*(INDEX(_calc_기준450!$CN$44:$EF$44,1,$C54)&lt;=15)+(INDEX(_calc_기준450!$CN$44:$EF$44,1,$D54)&gt;0)*(INDEX(_calc_기준450!$CN$44:$EF$44,1,$D54)&lt;=15)+(INDEX(_calc_기준450!$CN$44:$EF$44,1,$E54)&gt;0)*(INDEX(_calc_기준450!$CN$44:$EF$44,1,$E54)&lt;=15)+(INDEX(_calc_기준450!$CN$44:$EF$44,1,$F54)&gt;0)*(INDEX(_calc_기준450!$CN$44:$EF$44,1,$F54)&lt;=15)+(INDEX(_calc_기준450!$CN$44:$EF$44,1,$G54)&gt;0)*(INDEX(_calc_기준450!$CN$44:$EF$44,1,$G54)&lt;=15),"")</f>
        <v>3</v>
      </c>
      <c r="J54" s="40">
        <f>IFERROR((INDEX(_calc_기준450!$CN$44:$EF$44,1,$B54)&gt;15)*(INDEX(_calc_기준450!$CN$44:$EF$44,1,$B54)&lt;=30)+(INDEX(_calc_기준450!$CN$44:$EF$44,1,$C54)&gt;15)*(INDEX(_calc_기준450!$CN$44:$EF$44,1,$C54)&lt;=30)+(INDEX(_calc_기준450!$CN$44:$EF$44,1,$D54)&gt;15)*(INDEX(_calc_기준450!$CN$44:$EF$44,1,$D54)&lt;=30)+(INDEX(_calc_기준450!$CN$44:$EF$44,1,$E54)&gt;15)*(INDEX(_calc_기준450!$CN$44:$EF$44,1,$E54)&lt;=30)+(INDEX(_calc_기준450!$CN$44:$EF$44,1,$F54)&gt;15)*(INDEX(_calc_기준450!$CN$44:$EF$44,1,$F54)&lt;=30)+(INDEX(_calc_기준450!$CN$44:$EF$44,1,$G54)&gt;15)*(INDEX(_calc_기준450!$CN$44:$EF$44,1,$G54)&lt;=30),"")</f>
        <v>0</v>
      </c>
      <c r="K54" s="43">
        <f>IFERROR((INDEX(_calc_기준450!$CN$44:$EF$44,1,$B54)&gt;30)+(INDEX(_calc_기준450!$CN$44:$EF$44,1,$C54)&gt;30)+(INDEX(_calc_기준450!$CN$44:$EF$44,1,$D54)&gt;30)+(INDEX(_calc_기준450!$CN$44:$EF$44,1,$E54)&gt;30)+(INDEX(_calc_기준450!$CN$44:$EF$44,1,$F54)&gt;30)+(INDEX(_calc_기준450!$CN$44:$EF$44,1,$G54)&gt;30),"")</f>
        <v>3</v>
      </c>
      <c r="L54" s="25">
        <f>IFERROR(MATCH(L$11,_calc_기준450!$CN$44:$EF$44,0),"")</f>
        <v>21</v>
      </c>
      <c r="M54" s="25">
        <f>IFERROR(MATCH(M$11,_calc_기준450!$CN$44:$EF$44,0),"")</f>
        <v>18</v>
      </c>
      <c r="N54" s="25">
        <f>IFERROR(MATCH(N$11,_calc_기준450!$CN$44:$EF$44,0),"")</f>
        <v>45</v>
      </c>
      <c r="O54" s="25">
        <f>IFERROR(MATCH(O$11,_calc_기준450!$CN$44:$EF$44,0),"")</f>
        <v>34</v>
      </c>
      <c r="P54" s="25">
        <f>IFERROR(MATCH(P$11,_calc_기준450!$CN$44:$EF$44,0),"")</f>
        <v>14</v>
      </c>
      <c r="Q54" s="25">
        <f>IFERROR(MATCH(Q$11,_calc_기준450!$CN$44:$EF$44,0),"")</f>
        <v>33</v>
      </c>
      <c r="R54" s="25">
        <f>IFERROR(MATCH(R$11,_calc_기준450!$CN$44:$EF$44,0),"")</f>
        <v>43</v>
      </c>
      <c r="S54" s="25">
        <f>IFERROR(MATCH(S$11,_calc_기준450!$CN$44:$EF$44,0),"")</f>
        <v>19</v>
      </c>
      <c r="T54" s="25">
        <f>IFERROR(MATCH(T$11,_calc_기준450!$CN$44:$EF$44,0),"")</f>
        <v>44</v>
      </c>
      <c r="U54" s="25">
        <f>IFERROR(MATCH(U$11,_calc_기준450!$CN$44:$EF$44,0),"")</f>
        <v>6</v>
      </c>
      <c r="V54" s="25">
        <f>IFERROR(MATCH(V$11,_calc_기준450!$CN$44:$EF$44,0),"")</f>
        <v>22</v>
      </c>
      <c r="W54" s="25">
        <f>IFERROR(MATCH(W$11,_calc_기준450!$CN$44:$EF$44,0),"")</f>
        <v>31</v>
      </c>
      <c r="X54" s="25">
        <f>IFERROR(MATCH(X$11,_calc_기준450!$CN$44:$EF$44,0),"")</f>
        <v>11</v>
      </c>
      <c r="Y54" s="25">
        <f>IFERROR(MATCH(Y$11,_calc_기준450!$CN$44:$EF$44,0),"")</f>
        <v>12</v>
      </c>
      <c r="Z54" s="25">
        <f>IFERROR(MATCH(Z$11,_calc_기준450!$CN$44:$EF$44,0),"")</f>
        <v>30</v>
      </c>
      <c r="AA54" s="25">
        <f>IFERROR(MATCH(AA$11,_calc_기준450!$CN$44:$EF$44,0),"")</f>
        <v>42</v>
      </c>
      <c r="AB54" s="25">
        <f>IFERROR(MATCH(AB$11,_calc_기준450!$CN$44:$EF$44,0),"")</f>
        <v>35</v>
      </c>
      <c r="AC54" s="25">
        <f>IFERROR(MATCH(AC$11,_calc_기준450!$CN$44:$EF$44,0),"")</f>
        <v>10</v>
      </c>
      <c r="AD54" s="25">
        <f>IFERROR(MATCH(AD$11,_calc_기준450!$CN$44:$EF$44,0),"")</f>
        <v>17</v>
      </c>
      <c r="AE54" s="25">
        <f>IFERROR(MATCH(AE$11,_calc_기준450!$CN$44:$EF$44,0),"")</f>
        <v>13</v>
      </c>
      <c r="AF54" s="25">
        <f>IFERROR(MATCH(AF$11,_calc_기준450!$CN$44:$EF$44,0),"")</f>
        <v>38</v>
      </c>
      <c r="AG54" s="25">
        <f>IFERROR(MATCH(AG$11,_calc_기준450!$CN$44:$EF$44,0),"")</f>
        <v>15</v>
      </c>
      <c r="AH54" s="25">
        <f>IFERROR(MATCH(AH$11,_calc_기준450!$CN$44:$EF$44,0),"")</f>
        <v>36</v>
      </c>
      <c r="AI54" s="25">
        <f>IFERROR(MATCH(AI$11,_calc_기준450!$CN$44:$EF$44,0),"")</f>
        <v>41</v>
      </c>
      <c r="AJ54" s="25">
        <f>IFERROR(MATCH(AJ$11,_calc_기준450!$CN$44:$EF$44,0),"")</f>
        <v>2</v>
      </c>
      <c r="AK54" s="25">
        <f>IFERROR(MATCH(AK$11,_calc_기준450!$CN$44:$EF$44,0),"")</f>
        <v>16</v>
      </c>
      <c r="AL54" s="25">
        <f>IFERROR(MATCH(AL$11,_calc_기준450!$CN$44:$EF$44,0),"")</f>
        <v>26</v>
      </c>
      <c r="AM54" s="25">
        <f>IFERROR(MATCH(AM$11,_calc_기준450!$CN$44:$EF$44,0),"")</f>
        <v>3</v>
      </c>
      <c r="AN54" s="25">
        <f>IFERROR(MATCH(AN$11,_calc_기준450!$CN$44:$EF$44,0),"")</f>
        <v>28</v>
      </c>
      <c r="AO54" s="25">
        <f>IFERROR(MATCH(AO$11,_calc_기준450!$CN$44:$EF$44,0),"")</f>
        <v>39</v>
      </c>
      <c r="AP54" s="25">
        <f>IFERROR(MATCH(AP$11,_calc_기준450!$CN$44:$EF$44,0),"")</f>
        <v>29</v>
      </c>
      <c r="AQ54" s="25">
        <f>IFERROR(MATCH(AQ$11,_calc_기준450!$CN$44:$EF$44,0),"")</f>
        <v>24</v>
      </c>
      <c r="AR54" s="25">
        <f>IFERROR(MATCH(AR$11,_calc_기준450!$CN$44:$EF$44,0),"")</f>
        <v>7</v>
      </c>
      <c r="AS54" s="25">
        <f>IFERROR(MATCH(AS$11,_calc_기준450!$CN$44:$EF$44,0),"")</f>
        <v>40</v>
      </c>
      <c r="AT54" s="25">
        <f>IFERROR(MATCH(AT$11,_calc_기준450!$CN$44:$EF$44,0),"")</f>
        <v>1</v>
      </c>
      <c r="AU54" s="25">
        <f>IFERROR(MATCH(AU$11,_calc_기준450!$CN$44:$EF$44,0),"")</f>
        <v>4</v>
      </c>
      <c r="AV54" s="25">
        <f>IFERROR(MATCH(AV$11,_calc_기준450!$CN$44:$EF$44,0),"")</f>
        <v>32</v>
      </c>
      <c r="AW54" s="25">
        <f>IFERROR(MATCH(AW$11,_calc_기준450!$CN$44:$EF$44,0),"")</f>
        <v>5</v>
      </c>
      <c r="AX54" s="25">
        <f>IFERROR(MATCH(AX$11,_calc_기준450!$CN$44:$EF$44,0),"")</f>
        <v>37</v>
      </c>
      <c r="AY54" s="25">
        <f>IFERROR(MATCH(AY$11,_calc_기준450!$CN$44:$EF$44,0),"")</f>
        <v>9</v>
      </c>
      <c r="AZ54" s="25">
        <f>IFERROR(MATCH(AZ$11,_calc_기준450!$CN$44:$EF$44,0),"")</f>
        <v>20</v>
      </c>
      <c r="BA54" s="25">
        <f>IFERROR(MATCH(BA$11,_calc_기준450!$CN$44:$EF$44,0),"")</f>
        <v>8</v>
      </c>
      <c r="BB54" s="25">
        <f>IFERROR(MATCH(BB$11,_calc_기준450!$CN$44:$EF$44,0),"")</f>
        <v>23</v>
      </c>
      <c r="BC54" s="25">
        <f>IFERROR(MATCH(BC$11,_calc_기준450!$CN$44:$EF$44,0),"")</f>
        <v>27</v>
      </c>
      <c r="BD54" s="25">
        <f>IFERROR(MATCH(BD$11,_calc_기준450!$CN$44:$EF$44,0),"")</f>
        <v>25</v>
      </c>
    </row>
    <row r="55" spans="1:56" ht="16.5" customHeight="1">
      <c r="A55" s="57">
        <f t="shared" si="3"/>
        <v>1201</v>
      </c>
      <c r="B55" s="40">
        <f>IFERROR(INDEX(전체당첨내역!$B:$B,MATCH($A55,전체당첨내역!$A:$A,0)),"")</f>
        <v>7</v>
      </c>
      <c r="C55" s="40">
        <f>IFERROR(INDEX(전체당첨내역!$C:$C,MATCH($A55,전체당첨내역!$A:$A,0)),"")</f>
        <v>9</v>
      </c>
      <c r="D55" s="40">
        <f>IFERROR(INDEX(전체당첨내역!$D:$D,MATCH($A55,전체당첨내역!$A:$A,0)),"")</f>
        <v>24</v>
      </c>
      <c r="E55" s="40">
        <f>IFERROR(INDEX(전체당첨내역!$E:$E,MATCH($A55,전체당첨내역!$A:$A,0)),"")</f>
        <v>27</v>
      </c>
      <c r="F55" s="40">
        <f>IFERROR(INDEX(전체당첨내역!$F:$F,MATCH($A55,전체당첨내역!$A:$A,0)),"")</f>
        <v>35</v>
      </c>
      <c r="G55" s="40">
        <f>IFERROR(INDEX(전체당첨내역!$G:$G,MATCH($A55,전체당첨내역!$A:$A,0)),"")</f>
        <v>36</v>
      </c>
      <c r="H55" s="45">
        <f>IFERROR(INDEX(전체당첨내역!$H:$H,MATCH($A55,전체당첨내역!$A:$A,0)),"")</f>
        <v>37</v>
      </c>
      <c r="I55" s="42">
        <f>IFERROR((INDEX(_calc_기준450!$CN$45:$EF$45,1,$B55)&gt;0)*(INDEX(_calc_기준450!$CN$45:$EF$45,1,$B55)&lt;=15)+(INDEX(_calc_기준450!$CN$45:$EF$45,1,$C55)&gt;0)*(INDEX(_calc_기준450!$CN$45:$EF$45,1,$C55)&lt;=15)+(INDEX(_calc_기준450!$CN$45:$EF$45,1,$D55)&gt;0)*(INDEX(_calc_기준450!$CN$45:$EF$45,1,$D55)&lt;=15)+(INDEX(_calc_기준450!$CN$45:$EF$45,1,$E55)&gt;0)*(INDEX(_calc_기준450!$CN$45:$EF$45,1,$E55)&lt;=15)+(INDEX(_calc_기준450!$CN$45:$EF$45,1,$F55)&gt;0)*(INDEX(_calc_기준450!$CN$45:$EF$45,1,$F55)&lt;=15)+(INDEX(_calc_기준450!$CN$45:$EF$45,1,$G55)&gt;0)*(INDEX(_calc_기준450!$CN$45:$EF$45,1,$G55)&lt;=15),"")</f>
        <v>1</v>
      </c>
      <c r="J55" s="40">
        <f>IFERROR((INDEX(_calc_기준450!$CN$45:$EF$45,1,$B55)&gt;15)*(INDEX(_calc_기준450!$CN$45:$EF$45,1,$B55)&lt;=30)+(INDEX(_calc_기준450!$CN$45:$EF$45,1,$C55)&gt;15)*(INDEX(_calc_기준450!$CN$45:$EF$45,1,$C55)&lt;=30)+(INDEX(_calc_기준450!$CN$45:$EF$45,1,$D55)&gt;15)*(INDEX(_calc_기준450!$CN$45:$EF$45,1,$D55)&lt;=30)+(INDEX(_calc_기준450!$CN$45:$EF$45,1,$E55)&gt;15)*(INDEX(_calc_기준450!$CN$45:$EF$45,1,$E55)&lt;=30)+(INDEX(_calc_기준450!$CN$45:$EF$45,1,$F55)&gt;15)*(INDEX(_calc_기준450!$CN$45:$EF$45,1,$F55)&lt;=30)+(INDEX(_calc_기준450!$CN$45:$EF$45,1,$G55)&gt;15)*(INDEX(_calc_기준450!$CN$45:$EF$45,1,$G55)&lt;=30),"")</f>
        <v>2</v>
      </c>
      <c r="K55" s="43">
        <f>IFERROR((INDEX(_calc_기준450!$CN$45:$EF$45,1,$B55)&gt;30)+(INDEX(_calc_기준450!$CN$45:$EF$45,1,$C55)&gt;30)+(INDEX(_calc_기준450!$CN$45:$EF$45,1,$D55)&gt;30)+(INDEX(_calc_기준450!$CN$45:$EF$45,1,$E55)&gt;30)+(INDEX(_calc_기준450!$CN$45:$EF$45,1,$F55)&gt;30)+(INDEX(_calc_기준450!$CN$45:$EF$45,1,$G55)&gt;30),"")</f>
        <v>3</v>
      </c>
      <c r="L55" s="25">
        <f>IFERROR(MATCH(L$11,_calc_기준450!$CN$45:$EF$45,0),"")</f>
        <v>21</v>
      </c>
      <c r="M55" s="25">
        <f>IFERROR(MATCH(M$11,_calc_기준450!$CN$45:$EF$45,0),"")</f>
        <v>45</v>
      </c>
      <c r="N55" s="25">
        <f>IFERROR(MATCH(N$11,_calc_기준450!$CN$45:$EF$45,0),"")</f>
        <v>18</v>
      </c>
      <c r="O55" s="25">
        <f>IFERROR(MATCH(O$11,_calc_기준450!$CN$45:$EF$45,0),"")</f>
        <v>34</v>
      </c>
      <c r="P55" s="25">
        <f>IFERROR(MATCH(P$11,_calc_기준450!$CN$45:$EF$45,0),"")</f>
        <v>14</v>
      </c>
      <c r="Q55" s="25">
        <f>IFERROR(MATCH(Q$11,_calc_기준450!$CN$45:$EF$45,0),"")</f>
        <v>33</v>
      </c>
      <c r="R55" s="25">
        <f>IFERROR(MATCH(R$11,_calc_기준450!$CN$45:$EF$45,0),"")</f>
        <v>43</v>
      </c>
      <c r="S55" s="25">
        <f>IFERROR(MATCH(S$11,_calc_기준450!$CN$45:$EF$45,0),"")</f>
        <v>19</v>
      </c>
      <c r="T55" s="25">
        <f>IFERROR(MATCH(T$11,_calc_기준450!$CN$45:$EF$45,0),"")</f>
        <v>35</v>
      </c>
      <c r="U55" s="25">
        <f>IFERROR(MATCH(U$11,_calc_기준450!$CN$45:$EF$45,0),"")</f>
        <v>44</v>
      </c>
      <c r="V55" s="25">
        <f>IFERROR(MATCH(V$11,_calc_기준450!$CN$45:$EF$45,0),"")</f>
        <v>6</v>
      </c>
      <c r="W55" s="25">
        <f>IFERROR(MATCH(W$11,_calc_기준450!$CN$45:$EF$45,0),"")</f>
        <v>11</v>
      </c>
      <c r="X55" s="25">
        <f>IFERROR(MATCH(X$11,_calc_기준450!$CN$45:$EF$45,0),"")</f>
        <v>22</v>
      </c>
      <c r="Y55" s="25">
        <f>IFERROR(MATCH(Y$11,_calc_기준450!$CN$45:$EF$45,0),"")</f>
        <v>30</v>
      </c>
      <c r="Z55" s="25">
        <f>IFERROR(MATCH(Z$11,_calc_기준450!$CN$45:$EF$45,0),"")</f>
        <v>42</v>
      </c>
      <c r="AA55" s="25">
        <f>IFERROR(MATCH(AA$11,_calc_기준450!$CN$45:$EF$45,0),"")</f>
        <v>12</v>
      </c>
      <c r="AB55" s="25">
        <f>IFERROR(MATCH(AB$11,_calc_기준450!$CN$45:$EF$45,0),"")</f>
        <v>31</v>
      </c>
      <c r="AC55" s="25">
        <f>IFERROR(MATCH(AC$11,_calc_기준450!$CN$45:$EF$45,0),"")</f>
        <v>17</v>
      </c>
      <c r="AD55" s="25">
        <f>IFERROR(MATCH(AD$11,_calc_기준450!$CN$45:$EF$45,0),"")</f>
        <v>36</v>
      </c>
      <c r="AE55" s="25">
        <f>IFERROR(MATCH(AE$11,_calc_기준450!$CN$45:$EF$45,0),"")</f>
        <v>10</v>
      </c>
      <c r="AF55" s="25">
        <f>IFERROR(MATCH(AF$11,_calc_기준450!$CN$45:$EF$45,0),"")</f>
        <v>38</v>
      </c>
      <c r="AG55" s="25">
        <f>IFERROR(MATCH(AG$11,_calc_기준450!$CN$45:$EF$45,0),"")</f>
        <v>13</v>
      </c>
      <c r="AH55" s="25">
        <f>IFERROR(MATCH(AH$11,_calc_기준450!$CN$45:$EF$45,0),"")</f>
        <v>41</v>
      </c>
      <c r="AI55" s="25">
        <f>IFERROR(MATCH(AI$11,_calc_기준450!$CN$45:$EF$45,0),"")</f>
        <v>16</v>
      </c>
      <c r="AJ55" s="25">
        <f>IFERROR(MATCH(AJ$11,_calc_기준450!$CN$45:$EF$45,0),"")</f>
        <v>26</v>
      </c>
      <c r="AK55" s="25">
        <f>IFERROR(MATCH(AK$11,_calc_기준450!$CN$45:$EF$45,0),"")</f>
        <v>28</v>
      </c>
      <c r="AL55" s="25">
        <f>IFERROR(MATCH(AL$11,_calc_기준450!$CN$45:$EF$45,0),"")</f>
        <v>3</v>
      </c>
      <c r="AM55" s="25">
        <f>IFERROR(MATCH(AM$11,_calc_기준450!$CN$45:$EF$45,0),"")</f>
        <v>39</v>
      </c>
      <c r="AN55" s="25">
        <f>IFERROR(MATCH(AN$11,_calc_기준450!$CN$45:$EF$45,0),"")</f>
        <v>2</v>
      </c>
      <c r="AO55" s="25">
        <f>IFERROR(MATCH(AO$11,_calc_기준450!$CN$45:$EF$45,0),"")</f>
        <v>24</v>
      </c>
      <c r="AP55" s="25">
        <f>IFERROR(MATCH(AP$11,_calc_기준450!$CN$45:$EF$45,0),"")</f>
        <v>15</v>
      </c>
      <c r="AQ55" s="25">
        <f>IFERROR(MATCH(AQ$11,_calc_기준450!$CN$45:$EF$45,0),"")</f>
        <v>7</v>
      </c>
      <c r="AR55" s="25">
        <f>IFERROR(MATCH(AR$11,_calc_기준450!$CN$45:$EF$45,0),"")</f>
        <v>29</v>
      </c>
      <c r="AS55" s="25">
        <f>IFERROR(MATCH(AS$11,_calc_기준450!$CN$45:$EF$45,0),"")</f>
        <v>40</v>
      </c>
      <c r="AT55" s="25">
        <f>IFERROR(MATCH(AT$11,_calc_기준450!$CN$45:$EF$45,0),"")</f>
        <v>1</v>
      </c>
      <c r="AU55" s="25">
        <f>IFERROR(MATCH(AU$11,_calc_기준450!$CN$45:$EF$45,0),"")</f>
        <v>4</v>
      </c>
      <c r="AV55" s="25">
        <f>IFERROR(MATCH(AV$11,_calc_기준450!$CN$45:$EF$45,0),"")</f>
        <v>32</v>
      </c>
      <c r="AW55" s="25">
        <f>IFERROR(MATCH(AW$11,_calc_기준450!$CN$45:$EF$45,0),"")</f>
        <v>5</v>
      </c>
      <c r="AX55" s="25">
        <f>IFERROR(MATCH(AX$11,_calc_기준450!$CN$45:$EF$45,0),"")</f>
        <v>20</v>
      </c>
      <c r="AY55" s="25">
        <f>IFERROR(MATCH(AY$11,_calc_기준450!$CN$45:$EF$45,0),"")</f>
        <v>37</v>
      </c>
      <c r="AZ55" s="25">
        <f>IFERROR(MATCH(AZ$11,_calc_기준450!$CN$45:$EF$45,0),"")</f>
        <v>9</v>
      </c>
      <c r="BA55" s="25">
        <f>IFERROR(MATCH(BA$11,_calc_기준450!$CN$45:$EF$45,0),"")</f>
        <v>8</v>
      </c>
      <c r="BB55" s="25">
        <f>IFERROR(MATCH(BB$11,_calc_기준450!$CN$45:$EF$45,0),"")</f>
        <v>23</v>
      </c>
      <c r="BC55" s="25">
        <f>IFERROR(MATCH(BC$11,_calc_기준450!$CN$45:$EF$45,0),"")</f>
        <v>25</v>
      </c>
      <c r="BD55" s="25">
        <f>IFERROR(MATCH(BD$11,_calc_기준450!$CN$45:$EF$45,0),"")</f>
        <v>27</v>
      </c>
    </row>
    <row r="56" spans="1:56" ht="16.5" customHeight="1">
      <c r="A56" s="57">
        <f t="shared" si="3"/>
        <v>1200</v>
      </c>
      <c r="B56" s="40">
        <f>IFERROR(INDEX(전체당첨내역!$B:$B,MATCH($A56,전체당첨내역!$A:$A,0)),"")</f>
        <v>1</v>
      </c>
      <c r="C56" s="40">
        <f>IFERROR(INDEX(전체당첨내역!$C:$C,MATCH($A56,전체당첨내역!$A:$A,0)),"")</f>
        <v>2</v>
      </c>
      <c r="D56" s="40">
        <f>IFERROR(INDEX(전체당첨내역!$D:$D,MATCH($A56,전체당첨내역!$A:$A,0)),"")</f>
        <v>4</v>
      </c>
      <c r="E56" s="40">
        <f>IFERROR(INDEX(전체당첨내역!$E:$E,MATCH($A56,전체당첨내역!$A:$A,0)),"")</f>
        <v>16</v>
      </c>
      <c r="F56" s="40">
        <f>IFERROR(INDEX(전체당첨내역!$F:$F,MATCH($A56,전체당첨내역!$A:$A,0)),"")</f>
        <v>20</v>
      </c>
      <c r="G56" s="40">
        <f>IFERROR(INDEX(전체당첨내역!$G:$G,MATCH($A56,전체당첨내역!$A:$A,0)),"")</f>
        <v>32</v>
      </c>
      <c r="H56" s="45">
        <f>IFERROR(INDEX(전체당첨내역!$H:$H,MATCH($A56,전체당첨내역!$A:$A,0)),"")</f>
        <v>45</v>
      </c>
      <c r="I56" s="42">
        <f>IFERROR((INDEX(_calc_기준450!$CN$46:$EF$46,1,$B56)&gt;0)*(INDEX(_calc_기준450!$CN$46:$EF$46,1,$B56)&lt;=15)+(INDEX(_calc_기준450!$CN$46:$EF$46,1,$C56)&gt;0)*(INDEX(_calc_기준450!$CN$46:$EF$46,1,$C56)&lt;=15)+(INDEX(_calc_기준450!$CN$46:$EF$46,1,$D56)&gt;0)*(INDEX(_calc_기준450!$CN$46:$EF$46,1,$D56)&lt;=15)+(INDEX(_calc_기준450!$CN$46:$EF$46,1,$E56)&gt;0)*(INDEX(_calc_기준450!$CN$46:$EF$46,1,$E56)&lt;=15)+(INDEX(_calc_기준450!$CN$46:$EF$46,1,$F56)&gt;0)*(INDEX(_calc_기준450!$CN$46:$EF$46,1,$F56)&lt;=15)+(INDEX(_calc_기준450!$CN$46:$EF$46,1,$G56)&gt;0)*(INDEX(_calc_기준450!$CN$46:$EF$46,1,$G56)&lt;=15),"")</f>
        <v>0</v>
      </c>
      <c r="J56" s="40">
        <f>IFERROR((INDEX(_calc_기준450!$CN$46:$EF$46,1,$B56)&gt;15)*(INDEX(_calc_기준450!$CN$46:$EF$46,1,$B56)&lt;=30)+(INDEX(_calc_기준450!$CN$46:$EF$46,1,$C56)&gt;15)*(INDEX(_calc_기준450!$CN$46:$EF$46,1,$C56)&lt;=30)+(INDEX(_calc_기준450!$CN$46:$EF$46,1,$D56)&gt;15)*(INDEX(_calc_기준450!$CN$46:$EF$46,1,$D56)&lt;=30)+(INDEX(_calc_기준450!$CN$46:$EF$46,1,$E56)&gt;15)*(INDEX(_calc_기준450!$CN$46:$EF$46,1,$E56)&lt;=30)+(INDEX(_calc_기준450!$CN$46:$EF$46,1,$F56)&gt;15)*(INDEX(_calc_기준450!$CN$46:$EF$46,1,$F56)&lt;=30)+(INDEX(_calc_기준450!$CN$46:$EF$46,1,$G56)&gt;15)*(INDEX(_calc_기준450!$CN$46:$EF$46,1,$G56)&lt;=30),"")</f>
        <v>3</v>
      </c>
      <c r="K56" s="43">
        <f>IFERROR((INDEX(_calc_기준450!$CN$46:$EF$46,1,$B56)&gt;30)+(INDEX(_calc_기준450!$CN$46:$EF$46,1,$C56)&gt;30)+(INDEX(_calc_기준450!$CN$46:$EF$46,1,$D56)&gt;30)+(INDEX(_calc_기준450!$CN$46:$EF$46,1,$E56)&gt;30)+(INDEX(_calc_기준450!$CN$46:$EF$46,1,$F56)&gt;30)+(INDEX(_calc_기준450!$CN$46:$EF$46,1,$G56)&gt;30),"")</f>
        <v>3</v>
      </c>
      <c r="L56" s="25">
        <f>IFERROR(MATCH(L$11,_calc_기준450!$CN$46:$EF$46,0),"")</f>
        <v>21</v>
      </c>
      <c r="M56" s="25">
        <f>IFERROR(MATCH(M$11,_calc_기준450!$CN$46:$EF$46,0),"")</f>
        <v>34</v>
      </c>
      <c r="N56" s="25">
        <f>IFERROR(MATCH(N$11,_calc_기준450!$CN$46:$EF$46,0),"")</f>
        <v>14</v>
      </c>
      <c r="O56" s="25">
        <f>IFERROR(MATCH(O$11,_calc_기준450!$CN$46:$EF$46,0),"")</f>
        <v>45</v>
      </c>
      <c r="P56" s="25">
        <f>IFERROR(MATCH(P$11,_calc_기준450!$CN$46:$EF$46,0),"")</f>
        <v>33</v>
      </c>
      <c r="Q56" s="25">
        <f>IFERROR(MATCH(Q$11,_calc_기준450!$CN$46:$EF$46,0),"")</f>
        <v>43</v>
      </c>
      <c r="R56" s="25">
        <f>IFERROR(MATCH(R$11,_calc_기준450!$CN$46:$EF$46,0),"")</f>
        <v>18</v>
      </c>
      <c r="S56" s="25">
        <f>IFERROR(MATCH(S$11,_calc_기준450!$CN$46:$EF$46,0),"")</f>
        <v>6</v>
      </c>
      <c r="T56" s="25">
        <f>IFERROR(MATCH(T$11,_calc_기준450!$CN$46:$EF$46,0),"")</f>
        <v>19</v>
      </c>
      <c r="U56" s="25">
        <f>IFERROR(MATCH(U$11,_calc_기준450!$CN$46:$EF$46,0),"")</f>
        <v>44</v>
      </c>
      <c r="V56" s="25">
        <f>IFERROR(MATCH(V$11,_calc_기준450!$CN$46:$EF$46,0),"")</f>
        <v>11</v>
      </c>
      <c r="W56" s="25">
        <f>IFERROR(MATCH(W$11,_calc_기준450!$CN$46:$EF$46,0),"")</f>
        <v>22</v>
      </c>
      <c r="X56" s="25">
        <f>IFERROR(MATCH(X$11,_calc_기준450!$CN$46:$EF$46,0),"")</f>
        <v>12</v>
      </c>
      <c r="Y56" s="25">
        <f>IFERROR(MATCH(Y$11,_calc_기준450!$CN$46:$EF$46,0),"")</f>
        <v>30</v>
      </c>
      <c r="Z56" s="25">
        <f>IFERROR(MATCH(Z$11,_calc_기준450!$CN$46:$EF$46,0),"")</f>
        <v>17</v>
      </c>
      <c r="AA56" s="25">
        <f>IFERROR(MATCH(AA$11,_calc_기준450!$CN$46:$EF$46,0),"")</f>
        <v>36</v>
      </c>
      <c r="AB56" s="25">
        <f>IFERROR(MATCH(AB$11,_calc_기준450!$CN$46:$EF$46,0),"")</f>
        <v>42</v>
      </c>
      <c r="AC56" s="25">
        <f>IFERROR(MATCH(AC$11,_calc_기준450!$CN$46:$EF$46,0),"")</f>
        <v>31</v>
      </c>
      <c r="AD56" s="25">
        <f>IFERROR(MATCH(AD$11,_calc_기준450!$CN$46:$EF$46,0),"")</f>
        <v>10</v>
      </c>
      <c r="AE56" s="25">
        <f>IFERROR(MATCH(AE$11,_calc_기준450!$CN$46:$EF$46,0),"")</f>
        <v>38</v>
      </c>
      <c r="AF56" s="25">
        <f>IFERROR(MATCH(AF$11,_calc_기준450!$CN$46:$EF$46,0),"")</f>
        <v>13</v>
      </c>
      <c r="AG56" s="25">
        <f>IFERROR(MATCH(AG$11,_calc_기준450!$CN$46:$EF$46,0),"")</f>
        <v>16</v>
      </c>
      <c r="AH56" s="25">
        <f>IFERROR(MATCH(AH$11,_calc_기준450!$CN$46:$EF$46,0),"")</f>
        <v>35</v>
      </c>
      <c r="AI56" s="25">
        <f>IFERROR(MATCH(AI$11,_calc_기준450!$CN$46:$EF$46,0),"")</f>
        <v>41</v>
      </c>
      <c r="AJ56" s="25">
        <f>IFERROR(MATCH(AJ$11,_calc_기준450!$CN$46:$EF$46,0),"")</f>
        <v>2</v>
      </c>
      <c r="AK56" s="25">
        <f>IFERROR(MATCH(AK$11,_calc_기준450!$CN$46:$EF$46,0),"")</f>
        <v>28</v>
      </c>
      <c r="AL56" s="25">
        <f>IFERROR(MATCH(AL$11,_calc_기준450!$CN$46:$EF$46,0),"")</f>
        <v>24</v>
      </c>
      <c r="AM56" s="25">
        <f>IFERROR(MATCH(AM$11,_calc_기준450!$CN$46:$EF$46,0),"")</f>
        <v>26</v>
      </c>
      <c r="AN56" s="25">
        <f>IFERROR(MATCH(AN$11,_calc_기준450!$CN$46:$EF$46,0),"")</f>
        <v>1</v>
      </c>
      <c r="AO56" s="25">
        <f>IFERROR(MATCH(AO$11,_calc_기준450!$CN$46:$EF$46,0),"")</f>
        <v>3</v>
      </c>
      <c r="AP56" s="25">
        <f>IFERROR(MATCH(AP$11,_calc_기준450!$CN$46:$EF$46,0),"")</f>
        <v>4</v>
      </c>
      <c r="AQ56" s="25">
        <f>IFERROR(MATCH(AQ$11,_calc_기준450!$CN$46:$EF$46,0),"")</f>
        <v>15</v>
      </c>
      <c r="AR56" s="25">
        <f>IFERROR(MATCH(AR$11,_calc_기준450!$CN$46:$EF$46,0),"")</f>
        <v>7</v>
      </c>
      <c r="AS56" s="25">
        <f>IFERROR(MATCH(AS$11,_calc_기준450!$CN$46:$EF$46,0),"")</f>
        <v>39</v>
      </c>
      <c r="AT56" s="25">
        <f>IFERROR(MATCH(AT$11,_calc_기준450!$CN$46:$EF$46,0),"")</f>
        <v>32</v>
      </c>
      <c r="AU56" s="25">
        <f>IFERROR(MATCH(AU$11,_calc_기준450!$CN$46:$EF$46,0),"")</f>
        <v>29</v>
      </c>
      <c r="AV56" s="25">
        <f>IFERROR(MATCH(AV$11,_calc_기준450!$CN$46:$EF$46,0),"")</f>
        <v>40</v>
      </c>
      <c r="AW56" s="25">
        <f>IFERROR(MATCH(AW$11,_calc_기준450!$CN$46:$EF$46,0),"")</f>
        <v>20</v>
      </c>
      <c r="AX56" s="25">
        <f>IFERROR(MATCH(AX$11,_calc_기준450!$CN$46:$EF$46,0),"")</f>
        <v>5</v>
      </c>
      <c r="AY56" s="25">
        <f>IFERROR(MATCH(AY$11,_calc_기준450!$CN$46:$EF$46,0),"")</f>
        <v>37</v>
      </c>
      <c r="AZ56" s="25">
        <f>IFERROR(MATCH(AZ$11,_calc_기준450!$CN$46:$EF$46,0),"")</f>
        <v>9</v>
      </c>
      <c r="BA56" s="25">
        <f>IFERROR(MATCH(BA$11,_calc_기준450!$CN$46:$EF$46,0),"")</f>
        <v>23</v>
      </c>
      <c r="BB56" s="25">
        <f>IFERROR(MATCH(BB$11,_calc_기준450!$CN$46:$EF$46,0),"")</f>
        <v>25</v>
      </c>
      <c r="BC56" s="25">
        <f>IFERROR(MATCH(BC$11,_calc_기준450!$CN$46:$EF$46,0),"")</f>
        <v>27</v>
      </c>
      <c r="BD56" s="25">
        <f>IFERROR(MATCH(BD$11,_calc_기준450!$CN$46:$EF$46,0),"")</f>
        <v>8</v>
      </c>
    </row>
    <row r="57" spans="1:56" ht="16.5" customHeight="1">
      <c r="A57" s="57">
        <f t="shared" si="3"/>
        <v>1199</v>
      </c>
      <c r="B57" s="40">
        <f>IFERROR(INDEX(전체당첨내역!$B:$B,MATCH($A57,전체당첨내역!$A:$A,0)),"")</f>
        <v>16</v>
      </c>
      <c r="C57" s="40">
        <f>IFERROR(INDEX(전체당첨내역!$C:$C,MATCH($A57,전체당첨내역!$A:$A,0)),"")</f>
        <v>24</v>
      </c>
      <c r="D57" s="40">
        <f>IFERROR(INDEX(전체당첨내역!$D:$D,MATCH($A57,전체당첨내역!$A:$A,0)),"")</f>
        <v>25</v>
      </c>
      <c r="E57" s="40">
        <f>IFERROR(INDEX(전체당첨내역!$E:$E,MATCH($A57,전체당첨내역!$A:$A,0)),"")</f>
        <v>30</v>
      </c>
      <c r="F57" s="40">
        <f>IFERROR(INDEX(전체당첨내역!$F:$F,MATCH($A57,전체당첨내역!$A:$A,0)),"")</f>
        <v>31</v>
      </c>
      <c r="G57" s="40">
        <f>IFERROR(INDEX(전체당첨내역!$G:$G,MATCH($A57,전체당첨내역!$A:$A,0)),"")</f>
        <v>32</v>
      </c>
      <c r="H57" s="45">
        <f>IFERROR(INDEX(전체당첨내역!$H:$H,MATCH($A57,전체당첨내역!$A:$A,0)),"")</f>
        <v>7</v>
      </c>
      <c r="I57" s="42">
        <f>IFERROR((INDEX(_calc_기준450!$CN$47:$EF$47,1,$B57)&gt;0)*(INDEX(_calc_기준450!$CN$47:$EF$47,1,$B57)&lt;=15)+(INDEX(_calc_기준450!$CN$47:$EF$47,1,$C57)&gt;0)*(INDEX(_calc_기준450!$CN$47:$EF$47,1,$C57)&lt;=15)+(INDEX(_calc_기준450!$CN$47:$EF$47,1,$D57)&gt;0)*(INDEX(_calc_기준450!$CN$47:$EF$47,1,$D57)&lt;=15)+(INDEX(_calc_기준450!$CN$47:$EF$47,1,$E57)&gt;0)*(INDEX(_calc_기준450!$CN$47:$EF$47,1,$E57)&lt;=15)+(INDEX(_calc_기준450!$CN$47:$EF$47,1,$F57)&gt;0)*(INDEX(_calc_기준450!$CN$47:$EF$47,1,$F57)&lt;=15)+(INDEX(_calc_기준450!$CN$47:$EF$47,1,$G57)&gt;0)*(INDEX(_calc_기준450!$CN$47:$EF$47,1,$G57)&lt;=15),"")</f>
        <v>3</v>
      </c>
      <c r="J57" s="40">
        <f>IFERROR((INDEX(_calc_기준450!$CN$47:$EF$47,1,$B57)&gt;15)*(INDEX(_calc_기준450!$CN$47:$EF$47,1,$B57)&lt;=30)+(INDEX(_calc_기준450!$CN$47:$EF$47,1,$C57)&gt;15)*(INDEX(_calc_기준450!$CN$47:$EF$47,1,$C57)&lt;=30)+(INDEX(_calc_기준450!$CN$47:$EF$47,1,$D57)&gt;15)*(INDEX(_calc_기준450!$CN$47:$EF$47,1,$D57)&lt;=30)+(INDEX(_calc_기준450!$CN$47:$EF$47,1,$E57)&gt;15)*(INDEX(_calc_기준450!$CN$47:$EF$47,1,$E57)&lt;=30)+(INDEX(_calc_기준450!$CN$47:$EF$47,1,$F57)&gt;15)*(INDEX(_calc_기준450!$CN$47:$EF$47,1,$F57)&lt;=30)+(INDEX(_calc_기준450!$CN$47:$EF$47,1,$G57)&gt;15)*(INDEX(_calc_기준450!$CN$47:$EF$47,1,$G57)&lt;=30),"")</f>
        <v>1</v>
      </c>
      <c r="K57" s="43">
        <f>IFERROR((INDEX(_calc_기준450!$CN$47:$EF$47,1,$B57)&gt;30)+(INDEX(_calc_기준450!$CN$47:$EF$47,1,$C57)&gt;30)+(INDEX(_calc_기준450!$CN$47:$EF$47,1,$D57)&gt;30)+(INDEX(_calc_기준450!$CN$47:$EF$47,1,$E57)&gt;30)+(INDEX(_calc_기준450!$CN$47:$EF$47,1,$F57)&gt;30)+(INDEX(_calc_기준450!$CN$47:$EF$47,1,$G57)&gt;30),"")</f>
        <v>2</v>
      </c>
      <c r="L57" s="25">
        <f>IFERROR(MATCH(L$11,_calc_기준450!$CN$47:$EF$47,0),"")</f>
        <v>34</v>
      </c>
      <c r="M57" s="25">
        <f>IFERROR(MATCH(M$11,_calc_기준450!$CN$47:$EF$47,0),"")</f>
        <v>14</v>
      </c>
      <c r="N57" s="25">
        <f>IFERROR(MATCH(N$11,_calc_기준450!$CN$47:$EF$47,0),"")</f>
        <v>45</v>
      </c>
      <c r="O57" s="25">
        <f>IFERROR(MATCH(O$11,_calc_기준450!$CN$47:$EF$47,0),"")</f>
        <v>21</v>
      </c>
      <c r="P57" s="25">
        <f>IFERROR(MATCH(P$11,_calc_기준450!$CN$47:$EF$47,0),"")</f>
        <v>33</v>
      </c>
      <c r="Q57" s="25">
        <f>IFERROR(MATCH(Q$11,_calc_기준450!$CN$47:$EF$47,0),"")</f>
        <v>43</v>
      </c>
      <c r="R57" s="25">
        <f>IFERROR(MATCH(R$11,_calc_기준450!$CN$47:$EF$47,0),"")</f>
        <v>18</v>
      </c>
      <c r="S57" s="25">
        <f>IFERROR(MATCH(S$11,_calc_기준450!$CN$47:$EF$47,0),"")</f>
        <v>30</v>
      </c>
      <c r="T57" s="25">
        <f>IFERROR(MATCH(T$11,_calc_기준450!$CN$47:$EF$47,0),"")</f>
        <v>31</v>
      </c>
      <c r="U57" s="25">
        <f>IFERROR(MATCH(U$11,_calc_기준450!$CN$47:$EF$47,0),"")</f>
        <v>44</v>
      </c>
      <c r="V57" s="25">
        <f>IFERROR(MATCH(V$11,_calc_기준450!$CN$47:$EF$47,0),"")</f>
        <v>6</v>
      </c>
      <c r="W57" s="25">
        <f>IFERROR(MATCH(W$11,_calc_기준450!$CN$47:$EF$47,0),"")</f>
        <v>11</v>
      </c>
      <c r="X57" s="25">
        <f>IFERROR(MATCH(X$11,_calc_기준450!$CN$47:$EF$47,0),"")</f>
        <v>22</v>
      </c>
      <c r="Y57" s="25">
        <f>IFERROR(MATCH(Y$11,_calc_기준450!$CN$47:$EF$47,0),"")</f>
        <v>16</v>
      </c>
      <c r="Z57" s="25">
        <f>IFERROR(MATCH(Z$11,_calc_기준450!$CN$47:$EF$47,0),"")</f>
        <v>12</v>
      </c>
      <c r="AA57" s="25">
        <f>IFERROR(MATCH(AA$11,_calc_기준450!$CN$47:$EF$47,0),"")</f>
        <v>17</v>
      </c>
      <c r="AB57" s="25">
        <f>IFERROR(MATCH(AB$11,_calc_기준450!$CN$47:$EF$47,0),"")</f>
        <v>42</v>
      </c>
      <c r="AC57" s="25">
        <f>IFERROR(MATCH(AC$11,_calc_기준450!$CN$47:$EF$47,0),"")</f>
        <v>10</v>
      </c>
      <c r="AD57" s="25">
        <f>IFERROR(MATCH(AD$11,_calc_기준450!$CN$47:$EF$47,0),"")</f>
        <v>19</v>
      </c>
      <c r="AE57" s="25">
        <f>IFERROR(MATCH(AE$11,_calc_기준450!$CN$47:$EF$47,0),"")</f>
        <v>38</v>
      </c>
      <c r="AF57" s="25">
        <f>IFERROR(MATCH(AF$11,_calc_기준450!$CN$47:$EF$47,0),"")</f>
        <v>13</v>
      </c>
      <c r="AG57" s="25">
        <f>IFERROR(MATCH(AG$11,_calc_기준450!$CN$47:$EF$47,0),"")</f>
        <v>35</v>
      </c>
      <c r="AH57" s="25">
        <f>IFERROR(MATCH(AH$11,_calc_기준450!$CN$47:$EF$47,0),"")</f>
        <v>41</v>
      </c>
      <c r="AI57" s="25">
        <f>IFERROR(MATCH(AI$11,_calc_기준450!$CN$47:$EF$47,0),"")</f>
        <v>2</v>
      </c>
      <c r="AJ57" s="25">
        <f>IFERROR(MATCH(AJ$11,_calc_기준450!$CN$47:$EF$47,0),"")</f>
        <v>24</v>
      </c>
      <c r="AK57" s="25">
        <f>IFERROR(MATCH(AK$11,_calc_기준450!$CN$47:$EF$47,0),"")</f>
        <v>26</v>
      </c>
      <c r="AL57" s="25">
        <f>IFERROR(MATCH(AL$11,_calc_기준450!$CN$47:$EF$47,0),"")</f>
        <v>36</v>
      </c>
      <c r="AM57" s="25">
        <f>IFERROR(MATCH(AM$11,_calc_기준450!$CN$47:$EF$47,0),"")</f>
        <v>1</v>
      </c>
      <c r="AN57" s="25">
        <f>IFERROR(MATCH(AN$11,_calc_기준450!$CN$47:$EF$47,0),"")</f>
        <v>28</v>
      </c>
      <c r="AO57" s="25">
        <f>IFERROR(MATCH(AO$11,_calc_기준450!$CN$47:$EF$47,0),"")</f>
        <v>3</v>
      </c>
      <c r="AP57" s="25">
        <f>IFERROR(MATCH(AP$11,_calc_기준450!$CN$47:$EF$47,0),"")</f>
        <v>4</v>
      </c>
      <c r="AQ57" s="25">
        <f>IFERROR(MATCH(AQ$11,_calc_기준450!$CN$47:$EF$47,0),"")</f>
        <v>7</v>
      </c>
      <c r="AR57" s="25">
        <f>IFERROR(MATCH(AR$11,_calc_기준450!$CN$47:$EF$47,0),"")</f>
        <v>39</v>
      </c>
      <c r="AS57" s="25">
        <f>IFERROR(MATCH(AS$11,_calc_기준450!$CN$47:$EF$47,0),"")</f>
        <v>32</v>
      </c>
      <c r="AT57" s="25">
        <f>IFERROR(MATCH(AT$11,_calc_기준450!$CN$47:$EF$47,0),"")</f>
        <v>29</v>
      </c>
      <c r="AU57" s="25">
        <f>IFERROR(MATCH(AU$11,_calc_기준450!$CN$47:$EF$47,0),"")</f>
        <v>40</v>
      </c>
      <c r="AV57" s="25">
        <f>IFERROR(MATCH(AV$11,_calc_기준450!$CN$47:$EF$47,0),"")</f>
        <v>15</v>
      </c>
      <c r="AW57" s="25">
        <f>IFERROR(MATCH(AW$11,_calc_기준450!$CN$47:$EF$47,0),"")</f>
        <v>20</v>
      </c>
      <c r="AX57" s="25">
        <f>IFERROR(MATCH(AX$11,_calc_기준450!$CN$47:$EF$47,0),"")</f>
        <v>5</v>
      </c>
      <c r="AY57" s="25">
        <f>IFERROR(MATCH(AY$11,_calc_기준450!$CN$47:$EF$47,0),"")</f>
        <v>37</v>
      </c>
      <c r="AZ57" s="25">
        <f>IFERROR(MATCH(AZ$11,_calc_기준450!$CN$47:$EF$47,0),"")</f>
        <v>25</v>
      </c>
      <c r="BA57" s="25">
        <f>IFERROR(MATCH(BA$11,_calc_기준450!$CN$47:$EF$47,0),"")</f>
        <v>23</v>
      </c>
      <c r="BB57" s="25">
        <f>IFERROR(MATCH(BB$11,_calc_기준450!$CN$47:$EF$47,0),"")</f>
        <v>9</v>
      </c>
      <c r="BC57" s="25">
        <f>IFERROR(MATCH(BC$11,_calc_기준450!$CN$47:$EF$47,0),"")</f>
        <v>27</v>
      </c>
      <c r="BD57" s="25">
        <f>IFERROR(MATCH(BD$11,_calc_기준450!$CN$47:$EF$47,0),"")</f>
        <v>8</v>
      </c>
    </row>
    <row r="58" spans="1:56" ht="16.5" customHeight="1">
      <c r="A58" s="57">
        <f t="shared" si="3"/>
        <v>1198</v>
      </c>
      <c r="B58" s="40">
        <f>IFERROR(INDEX(전체당첨내역!$B:$B,MATCH($A58,전체당첨내역!$A:$A,0)),"")</f>
        <v>26</v>
      </c>
      <c r="C58" s="40">
        <f>IFERROR(INDEX(전체당첨내역!$C:$C,MATCH($A58,전체당첨내역!$A:$A,0)),"")</f>
        <v>30</v>
      </c>
      <c r="D58" s="40">
        <f>IFERROR(INDEX(전체당첨내역!$D:$D,MATCH($A58,전체당첨내역!$A:$A,0)),"")</f>
        <v>33</v>
      </c>
      <c r="E58" s="40">
        <f>IFERROR(INDEX(전체당첨내역!$E:$E,MATCH($A58,전체당첨내역!$A:$A,0)),"")</f>
        <v>38</v>
      </c>
      <c r="F58" s="40">
        <f>IFERROR(INDEX(전체당첨내역!$F:$F,MATCH($A58,전체당첨내역!$A:$A,0)),"")</f>
        <v>39</v>
      </c>
      <c r="G58" s="40">
        <f>IFERROR(INDEX(전체당첨내역!$G:$G,MATCH($A58,전체당첨내역!$A:$A,0)),"")</f>
        <v>41</v>
      </c>
      <c r="H58" s="45">
        <f>IFERROR(INDEX(전체당첨내역!$H:$H,MATCH($A58,전체당첨내역!$A:$A,0)),"")</f>
        <v>21</v>
      </c>
      <c r="I58" s="42">
        <f>IFERROR((INDEX(_calc_기준450!$CN$48:$EF$48,1,$B58)&gt;0)*(INDEX(_calc_기준450!$CN$48:$EF$48,1,$B58)&lt;=15)+(INDEX(_calc_기준450!$CN$48:$EF$48,1,$C58)&gt;0)*(INDEX(_calc_기준450!$CN$48:$EF$48,1,$C58)&lt;=15)+(INDEX(_calc_기준450!$CN$48:$EF$48,1,$D58)&gt;0)*(INDEX(_calc_기준450!$CN$48:$EF$48,1,$D58)&lt;=15)+(INDEX(_calc_기준450!$CN$48:$EF$48,1,$E58)&gt;0)*(INDEX(_calc_기준450!$CN$48:$EF$48,1,$E58)&lt;=15)+(INDEX(_calc_기준450!$CN$48:$EF$48,1,$F58)&gt;0)*(INDEX(_calc_기준450!$CN$48:$EF$48,1,$F58)&lt;=15)+(INDEX(_calc_기준450!$CN$48:$EF$48,1,$G58)&gt;0)*(INDEX(_calc_기준450!$CN$48:$EF$48,1,$G58)&lt;=15),"")</f>
        <v>3</v>
      </c>
      <c r="J58" s="40">
        <f>IFERROR((INDEX(_calc_기준450!$CN$48:$EF$48,1,$B58)&gt;15)*(INDEX(_calc_기준450!$CN$48:$EF$48,1,$B58)&lt;=30)+(INDEX(_calc_기준450!$CN$48:$EF$48,1,$C58)&gt;15)*(INDEX(_calc_기준450!$CN$48:$EF$48,1,$C58)&lt;=30)+(INDEX(_calc_기준450!$CN$48:$EF$48,1,$D58)&gt;15)*(INDEX(_calc_기준450!$CN$48:$EF$48,1,$D58)&lt;=30)+(INDEX(_calc_기준450!$CN$48:$EF$48,1,$E58)&gt;15)*(INDEX(_calc_기준450!$CN$48:$EF$48,1,$E58)&lt;=30)+(INDEX(_calc_기준450!$CN$48:$EF$48,1,$F58)&gt;15)*(INDEX(_calc_기준450!$CN$48:$EF$48,1,$F58)&lt;=30)+(INDEX(_calc_기준450!$CN$48:$EF$48,1,$G58)&gt;15)*(INDEX(_calc_기준450!$CN$48:$EF$48,1,$G58)&lt;=30),"")</f>
        <v>2</v>
      </c>
      <c r="K58" s="43">
        <f>IFERROR((INDEX(_calc_기준450!$CN$48:$EF$48,1,$B58)&gt;30)+(INDEX(_calc_기준450!$CN$48:$EF$48,1,$C58)&gt;30)+(INDEX(_calc_기준450!$CN$48:$EF$48,1,$D58)&gt;30)+(INDEX(_calc_기준450!$CN$48:$EF$48,1,$E58)&gt;30)+(INDEX(_calc_기준450!$CN$48:$EF$48,1,$F58)&gt;30)+(INDEX(_calc_기준450!$CN$48:$EF$48,1,$G58)&gt;30),"")</f>
        <v>1</v>
      </c>
      <c r="L58" s="25">
        <f>IFERROR(MATCH(L$11,_calc_기준450!$CN$48:$EF$48,0),"")</f>
        <v>34</v>
      </c>
      <c r="M58" s="25">
        <f>IFERROR(MATCH(M$11,_calc_기준450!$CN$48:$EF$48,0),"")</f>
        <v>33</v>
      </c>
      <c r="N58" s="25">
        <f>IFERROR(MATCH(N$11,_calc_기준450!$CN$48:$EF$48,0),"")</f>
        <v>14</v>
      </c>
      <c r="O58" s="25">
        <f>IFERROR(MATCH(O$11,_calc_기준450!$CN$48:$EF$48,0),"")</f>
        <v>30</v>
      </c>
      <c r="P58" s="25">
        <f>IFERROR(MATCH(P$11,_calc_기준450!$CN$48:$EF$48,0),"")</f>
        <v>45</v>
      </c>
      <c r="Q58" s="25">
        <f>IFERROR(MATCH(Q$11,_calc_기준450!$CN$48:$EF$48,0),"")</f>
        <v>21</v>
      </c>
      <c r="R58" s="25">
        <f>IFERROR(MATCH(R$11,_calc_기준450!$CN$48:$EF$48,0),"")</f>
        <v>43</v>
      </c>
      <c r="S58" s="25">
        <f>IFERROR(MATCH(S$11,_calc_기준450!$CN$48:$EF$48,0),"")</f>
        <v>31</v>
      </c>
      <c r="T58" s="25">
        <f>IFERROR(MATCH(T$11,_calc_기준450!$CN$48:$EF$48,0),"")</f>
        <v>18</v>
      </c>
      <c r="U58" s="25">
        <f>IFERROR(MATCH(U$11,_calc_기준450!$CN$48:$EF$48,0),"")</f>
        <v>38</v>
      </c>
      <c r="V58" s="25">
        <f>IFERROR(MATCH(V$11,_calc_기준450!$CN$48:$EF$48,0),"")</f>
        <v>44</v>
      </c>
      <c r="W58" s="25">
        <f>IFERROR(MATCH(W$11,_calc_기준450!$CN$48:$EF$48,0),"")</f>
        <v>12</v>
      </c>
      <c r="X58" s="25">
        <f>IFERROR(MATCH(X$11,_calc_기준450!$CN$48:$EF$48,0),"")</f>
        <v>11</v>
      </c>
      <c r="Y58" s="25">
        <f>IFERROR(MATCH(Y$11,_calc_기준450!$CN$48:$EF$48,0),"")</f>
        <v>10</v>
      </c>
      <c r="Z58" s="25">
        <f>IFERROR(MATCH(Z$11,_calc_기준450!$CN$48:$EF$48,0),"")</f>
        <v>6</v>
      </c>
      <c r="AA58" s="25">
        <f>IFERROR(MATCH(AA$11,_calc_기준450!$CN$48:$EF$48,0),"")</f>
        <v>16</v>
      </c>
      <c r="AB58" s="25">
        <f>IFERROR(MATCH(AB$11,_calc_기준450!$CN$48:$EF$48,0),"")</f>
        <v>17</v>
      </c>
      <c r="AC58" s="25">
        <f>IFERROR(MATCH(AC$11,_calc_기준450!$CN$48:$EF$48,0),"")</f>
        <v>19</v>
      </c>
      <c r="AD58" s="25">
        <f>IFERROR(MATCH(AD$11,_calc_기준450!$CN$48:$EF$48,0),"")</f>
        <v>26</v>
      </c>
      <c r="AE58" s="25">
        <f>IFERROR(MATCH(AE$11,_calc_기준450!$CN$48:$EF$48,0),"")</f>
        <v>41</v>
      </c>
      <c r="AF58" s="25">
        <f>IFERROR(MATCH(AF$11,_calc_기준450!$CN$48:$EF$48,0),"")</f>
        <v>42</v>
      </c>
      <c r="AG58" s="25">
        <f>IFERROR(MATCH(AG$11,_calc_기준450!$CN$48:$EF$48,0),"")</f>
        <v>22</v>
      </c>
      <c r="AH58" s="25">
        <f>IFERROR(MATCH(AH$11,_calc_기준450!$CN$48:$EF$48,0),"")</f>
        <v>24</v>
      </c>
      <c r="AI58" s="25">
        <f>IFERROR(MATCH(AI$11,_calc_기준450!$CN$48:$EF$48,0),"")</f>
        <v>35</v>
      </c>
      <c r="AJ58" s="25">
        <f>IFERROR(MATCH(AJ$11,_calc_기준450!$CN$48:$EF$48,0),"")</f>
        <v>2</v>
      </c>
      <c r="AK58" s="25">
        <f>IFERROR(MATCH(AK$11,_calc_기준450!$CN$48:$EF$48,0),"")</f>
        <v>13</v>
      </c>
      <c r="AL58" s="25">
        <f>IFERROR(MATCH(AL$11,_calc_기준450!$CN$48:$EF$48,0),"")</f>
        <v>36</v>
      </c>
      <c r="AM58" s="25">
        <f>IFERROR(MATCH(AM$11,_calc_기준450!$CN$48:$EF$48,0),"")</f>
        <v>3</v>
      </c>
      <c r="AN58" s="25">
        <f>IFERROR(MATCH(AN$11,_calc_기준450!$CN$48:$EF$48,0),"")</f>
        <v>28</v>
      </c>
      <c r="AO58" s="25">
        <f>IFERROR(MATCH(AO$11,_calc_기준450!$CN$48:$EF$48,0),"")</f>
        <v>1</v>
      </c>
      <c r="AP58" s="25">
        <f>IFERROR(MATCH(AP$11,_calc_기준450!$CN$48:$EF$48,0),"")</f>
        <v>4</v>
      </c>
      <c r="AQ58" s="25">
        <f>IFERROR(MATCH(AQ$11,_calc_기준450!$CN$48:$EF$48,0),"")</f>
        <v>39</v>
      </c>
      <c r="AR58" s="25">
        <f>IFERROR(MATCH(AR$11,_calc_기준450!$CN$48:$EF$48,0),"")</f>
        <v>7</v>
      </c>
      <c r="AS58" s="25">
        <f>IFERROR(MATCH(AS$11,_calc_기준450!$CN$48:$EF$48,0),"")</f>
        <v>32</v>
      </c>
      <c r="AT58" s="25">
        <f>IFERROR(MATCH(AT$11,_calc_기준450!$CN$48:$EF$48,0),"")</f>
        <v>29</v>
      </c>
      <c r="AU58" s="25">
        <f>IFERROR(MATCH(AU$11,_calc_기준450!$CN$48:$EF$48,0),"")</f>
        <v>40</v>
      </c>
      <c r="AV58" s="25">
        <f>IFERROR(MATCH(AV$11,_calc_기준450!$CN$48:$EF$48,0),"")</f>
        <v>20</v>
      </c>
      <c r="AW58" s="25">
        <f>IFERROR(MATCH(AW$11,_calc_기준450!$CN$48:$EF$48,0),"")</f>
        <v>15</v>
      </c>
      <c r="AX58" s="25">
        <f>IFERROR(MATCH(AX$11,_calc_기준450!$CN$48:$EF$48,0),"")</f>
        <v>37</v>
      </c>
      <c r="AY58" s="25">
        <f>IFERROR(MATCH(AY$11,_calc_기준450!$CN$48:$EF$48,0),"")</f>
        <v>5</v>
      </c>
      <c r="AZ58" s="25">
        <f>IFERROR(MATCH(AZ$11,_calc_기준450!$CN$48:$EF$48,0),"")</f>
        <v>25</v>
      </c>
      <c r="BA58" s="25">
        <f>IFERROR(MATCH(BA$11,_calc_기준450!$CN$48:$EF$48,0),"")</f>
        <v>23</v>
      </c>
      <c r="BB58" s="25">
        <f>IFERROR(MATCH(BB$11,_calc_기준450!$CN$48:$EF$48,0),"")</f>
        <v>9</v>
      </c>
      <c r="BC58" s="25">
        <f>IFERROR(MATCH(BC$11,_calc_기준450!$CN$48:$EF$48,0),"")</f>
        <v>27</v>
      </c>
      <c r="BD58" s="25">
        <f>IFERROR(MATCH(BD$11,_calc_기준450!$CN$48:$EF$48,0),"")</f>
        <v>8</v>
      </c>
    </row>
    <row r="59" spans="1:56" ht="16.5" customHeight="1">
      <c r="A59" s="57">
        <f t="shared" si="3"/>
        <v>1197</v>
      </c>
      <c r="B59" s="40">
        <f>IFERROR(INDEX(전체당첨내역!$B:$B,MATCH($A59,전체당첨내역!$A:$A,0)),"")</f>
        <v>1</v>
      </c>
      <c r="C59" s="40">
        <f>IFERROR(INDEX(전체당첨내역!$C:$C,MATCH($A59,전체당첨내역!$A:$A,0)),"")</f>
        <v>5</v>
      </c>
      <c r="D59" s="40">
        <f>IFERROR(INDEX(전체당첨내역!$D:$D,MATCH($A59,전체당첨내역!$A:$A,0)),"")</f>
        <v>7</v>
      </c>
      <c r="E59" s="40">
        <f>IFERROR(INDEX(전체당첨내역!$E:$E,MATCH($A59,전체당첨내역!$A:$A,0)),"")</f>
        <v>26</v>
      </c>
      <c r="F59" s="40">
        <f>IFERROR(INDEX(전체당첨내역!$F:$F,MATCH($A59,전체당첨내역!$A:$A,0)),"")</f>
        <v>28</v>
      </c>
      <c r="G59" s="40">
        <f>IFERROR(INDEX(전체당첨내역!$G:$G,MATCH($A59,전체당첨내역!$A:$A,0)),"")</f>
        <v>43</v>
      </c>
      <c r="H59" s="45">
        <f>IFERROR(INDEX(전체당첨내역!$H:$H,MATCH($A59,전체당첨내역!$A:$A,0)),"")</f>
        <v>30</v>
      </c>
      <c r="I59" s="42">
        <f>IFERROR((INDEX(_calc_기준450!$CN$49:$EF$49,1,$B59)&gt;0)*(INDEX(_calc_기준450!$CN$49:$EF$49,1,$B59)&lt;=15)+(INDEX(_calc_기준450!$CN$49:$EF$49,1,$C59)&gt;0)*(INDEX(_calc_기준450!$CN$49:$EF$49,1,$C59)&lt;=15)+(INDEX(_calc_기준450!$CN$49:$EF$49,1,$D59)&gt;0)*(INDEX(_calc_기준450!$CN$49:$EF$49,1,$D59)&lt;=15)+(INDEX(_calc_기준450!$CN$49:$EF$49,1,$E59)&gt;0)*(INDEX(_calc_기준450!$CN$49:$EF$49,1,$E59)&lt;=15)+(INDEX(_calc_기준450!$CN$49:$EF$49,1,$F59)&gt;0)*(INDEX(_calc_기준450!$CN$49:$EF$49,1,$F59)&lt;=15)+(INDEX(_calc_기준450!$CN$49:$EF$49,1,$G59)&gt;0)*(INDEX(_calc_기준450!$CN$49:$EF$49,1,$G59)&lt;=15),"")</f>
        <v>1</v>
      </c>
      <c r="J59" s="40">
        <f>IFERROR((INDEX(_calc_기준450!$CN$49:$EF$49,1,$B59)&gt;15)*(INDEX(_calc_기준450!$CN$49:$EF$49,1,$B59)&lt;=30)+(INDEX(_calc_기준450!$CN$49:$EF$49,1,$C59)&gt;15)*(INDEX(_calc_기준450!$CN$49:$EF$49,1,$C59)&lt;=30)+(INDEX(_calc_기준450!$CN$49:$EF$49,1,$D59)&gt;15)*(INDEX(_calc_기준450!$CN$49:$EF$49,1,$D59)&lt;=30)+(INDEX(_calc_기준450!$CN$49:$EF$49,1,$E59)&gt;15)*(INDEX(_calc_기준450!$CN$49:$EF$49,1,$E59)&lt;=30)+(INDEX(_calc_기준450!$CN$49:$EF$49,1,$F59)&gt;15)*(INDEX(_calc_기준450!$CN$49:$EF$49,1,$F59)&lt;=30)+(INDEX(_calc_기준450!$CN$49:$EF$49,1,$G59)&gt;15)*(INDEX(_calc_기준450!$CN$49:$EF$49,1,$G59)&lt;=30),"")</f>
        <v>3</v>
      </c>
      <c r="K59" s="43">
        <f>IFERROR((INDEX(_calc_기준450!$CN$49:$EF$49,1,$B59)&gt;30)+(INDEX(_calc_기준450!$CN$49:$EF$49,1,$C59)&gt;30)+(INDEX(_calc_기준450!$CN$49:$EF$49,1,$D59)&gt;30)+(INDEX(_calc_기준450!$CN$49:$EF$49,1,$E59)&gt;30)+(INDEX(_calc_기준450!$CN$49:$EF$49,1,$F59)&gt;30)+(INDEX(_calc_기준450!$CN$49:$EF$49,1,$G59)&gt;30),"")</f>
        <v>2</v>
      </c>
      <c r="L59" s="25">
        <f>IFERROR(MATCH(L$11,_calc_기준450!$CN$49:$EF$49,0),"")</f>
        <v>14</v>
      </c>
      <c r="M59" s="25">
        <f>IFERROR(MATCH(M$11,_calc_기준450!$CN$49:$EF$49,0),"")</f>
        <v>34</v>
      </c>
      <c r="N59" s="25">
        <f>IFERROR(MATCH(N$11,_calc_기준450!$CN$49:$EF$49,0),"")</f>
        <v>33</v>
      </c>
      <c r="O59" s="25">
        <f>IFERROR(MATCH(O$11,_calc_기준450!$CN$49:$EF$49,0),"")</f>
        <v>30</v>
      </c>
      <c r="P59" s="25">
        <f>IFERROR(MATCH(P$11,_calc_기준450!$CN$49:$EF$49,0),"")</f>
        <v>45</v>
      </c>
      <c r="Q59" s="25">
        <f>IFERROR(MATCH(Q$11,_calc_기준450!$CN$49:$EF$49,0),"")</f>
        <v>21</v>
      </c>
      <c r="R59" s="25">
        <f>IFERROR(MATCH(R$11,_calc_기준450!$CN$49:$EF$49,0),"")</f>
        <v>43</v>
      </c>
      <c r="S59" s="25">
        <f>IFERROR(MATCH(S$11,_calc_기준450!$CN$49:$EF$49,0),"")</f>
        <v>18</v>
      </c>
      <c r="T59" s="25">
        <f>IFERROR(MATCH(T$11,_calc_기준450!$CN$49:$EF$49,0),"")</f>
        <v>31</v>
      </c>
      <c r="U59" s="25">
        <f>IFERROR(MATCH(U$11,_calc_기준450!$CN$49:$EF$49,0),"")</f>
        <v>38</v>
      </c>
      <c r="V59" s="25">
        <f>IFERROR(MATCH(V$11,_calc_기준450!$CN$49:$EF$49,0),"")</f>
        <v>44</v>
      </c>
      <c r="W59" s="25">
        <f>IFERROR(MATCH(W$11,_calc_기준450!$CN$49:$EF$49,0),"")</f>
        <v>12</v>
      </c>
      <c r="X59" s="25">
        <f>IFERROR(MATCH(X$11,_calc_기준450!$CN$49:$EF$49,0),"")</f>
        <v>10</v>
      </c>
      <c r="Y59" s="25">
        <f>IFERROR(MATCH(Y$11,_calc_기준450!$CN$49:$EF$49,0),"")</f>
        <v>16</v>
      </c>
      <c r="Z59" s="25">
        <f>IFERROR(MATCH(Z$11,_calc_기준450!$CN$49:$EF$49,0),"")</f>
        <v>41</v>
      </c>
      <c r="AA59" s="25">
        <f>IFERROR(MATCH(AA$11,_calc_기준450!$CN$49:$EF$49,0),"")</f>
        <v>42</v>
      </c>
      <c r="AB59" s="25">
        <f>IFERROR(MATCH(AB$11,_calc_기준450!$CN$49:$EF$49,0),"")</f>
        <v>6</v>
      </c>
      <c r="AC59" s="25">
        <f>IFERROR(MATCH(AC$11,_calc_기준450!$CN$49:$EF$49,0),"")</f>
        <v>19</v>
      </c>
      <c r="AD59" s="25">
        <f>IFERROR(MATCH(AD$11,_calc_기준450!$CN$49:$EF$49,0),"")</f>
        <v>17</v>
      </c>
      <c r="AE59" s="25">
        <f>IFERROR(MATCH(AE$11,_calc_기준450!$CN$49:$EF$49,0),"")</f>
        <v>22</v>
      </c>
      <c r="AF59" s="25">
        <f>IFERROR(MATCH(AF$11,_calc_기준450!$CN$49:$EF$49,0),"")</f>
        <v>26</v>
      </c>
      <c r="AG59" s="25">
        <f>IFERROR(MATCH(AG$11,_calc_기준450!$CN$49:$EF$49,0),"")</f>
        <v>28</v>
      </c>
      <c r="AH59" s="25">
        <f>IFERROR(MATCH(AH$11,_calc_기준450!$CN$49:$EF$49,0),"")</f>
        <v>35</v>
      </c>
      <c r="AI59" s="25">
        <f>IFERROR(MATCH(AI$11,_calc_기준450!$CN$49:$EF$49,0),"")</f>
        <v>1</v>
      </c>
      <c r="AJ59" s="25">
        <f>IFERROR(MATCH(AJ$11,_calc_기준450!$CN$49:$EF$49,0),"")</f>
        <v>13</v>
      </c>
      <c r="AK59" s="25">
        <f>IFERROR(MATCH(AK$11,_calc_기준450!$CN$49:$EF$49,0),"")</f>
        <v>11</v>
      </c>
      <c r="AL59" s="25">
        <f>IFERROR(MATCH(AL$11,_calc_기준450!$CN$49:$EF$49,0),"")</f>
        <v>36</v>
      </c>
      <c r="AM59" s="25">
        <f>IFERROR(MATCH(AM$11,_calc_기준450!$CN$49:$EF$49,0),"")</f>
        <v>2</v>
      </c>
      <c r="AN59" s="25">
        <f>IFERROR(MATCH(AN$11,_calc_기준450!$CN$49:$EF$49,0),"")</f>
        <v>24</v>
      </c>
      <c r="AO59" s="25">
        <f>IFERROR(MATCH(AO$11,_calc_기준450!$CN$49:$EF$49,0),"")</f>
        <v>3</v>
      </c>
      <c r="AP59" s="25">
        <f>IFERROR(MATCH(AP$11,_calc_기준450!$CN$49:$EF$49,0),"")</f>
        <v>39</v>
      </c>
      <c r="AQ59" s="25">
        <f>IFERROR(MATCH(AQ$11,_calc_기준450!$CN$49:$EF$49,0),"")</f>
        <v>4</v>
      </c>
      <c r="AR59" s="25">
        <f>IFERROR(MATCH(AR$11,_calc_기준450!$CN$49:$EF$49,0),"")</f>
        <v>7</v>
      </c>
      <c r="AS59" s="25">
        <f>IFERROR(MATCH(AS$11,_calc_기준450!$CN$49:$EF$49,0),"")</f>
        <v>29</v>
      </c>
      <c r="AT59" s="25">
        <f>IFERROR(MATCH(AT$11,_calc_기준450!$CN$49:$EF$49,0),"")</f>
        <v>32</v>
      </c>
      <c r="AU59" s="25">
        <f>IFERROR(MATCH(AU$11,_calc_기준450!$CN$49:$EF$49,0),"")</f>
        <v>5</v>
      </c>
      <c r="AV59" s="25">
        <f>IFERROR(MATCH(AV$11,_calc_기준450!$CN$49:$EF$49,0),"")</f>
        <v>40</v>
      </c>
      <c r="AW59" s="25">
        <f>IFERROR(MATCH(AW$11,_calc_기준450!$CN$49:$EF$49,0),"")</f>
        <v>15</v>
      </c>
      <c r="AX59" s="25">
        <f>IFERROR(MATCH(AX$11,_calc_기준450!$CN$49:$EF$49,0),"")</f>
        <v>20</v>
      </c>
      <c r="AY59" s="25">
        <f>IFERROR(MATCH(AY$11,_calc_기준450!$CN$49:$EF$49,0),"")</f>
        <v>23</v>
      </c>
      <c r="AZ59" s="25">
        <f>IFERROR(MATCH(AZ$11,_calc_기준450!$CN$49:$EF$49,0),"")</f>
        <v>37</v>
      </c>
      <c r="BA59" s="25">
        <f>IFERROR(MATCH(BA$11,_calc_기준450!$CN$49:$EF$49,0),"")</f>
        <v>25</v>
      </c>
      <c r="BB59" s="25">
        <f>IFERROR(MATCH(BB$11,_calc_기준450!$CN$49:$EF$49,0),"")</f>
        <v>9</v>
      </c>
      <c r="BC59" s="25">
        <f>IFERROR(MATCH(BC$11,_calc_기준450!$CN$49:$EF$49,0),"")</f>
        <v>27</v>
      </c>
      <c r="BD59" s="25">
        <f>IFERROR(MATCH(BD$11,_calc_기준450!$CN$49:$EF$49,0),"")</f>
        <v>8</v>
      </c>
    </row>
    <row r="60" spans="1:56" ht="16.5" customHeight="1">
      <c r="A60" s="57">
        <f t="shared" si="3"/>
        <v>1196</v>
      </c>
      <c r="B60" s="40">
        <f>IFERROR(INDEX(전체당첨내역!$B:$B,MATCH($A60,전체당첨내역!$A:$A,0)),"")</f>
        <v>8</v>
      </c>
      <c r="C60" s="40">
        <f>IFERROR(INDEX(전체당첨내역!$C:$C,MATCH($A60,전체당첨내역!$A:$A,0)),"")</f>
        <v>12</v>
      </c>
      <c r="D60" s="40">
        <f>IFERROR(INDEX(전체당첨내역!$D:$D,MATCH($A60,전체당첨내역!$A:$A,0)),"")</f>
        <v>15</v>
      </c>
      <c r="E60" s="40">
        <f>IFERROR(INDEX(전체당첨내역!$E:$E,MATCH($A60,전체당첨내역!$A:$A,0)),"")</f>
        <v>29</v>
      </c>
      <c r="F60" s="40">
        <f>IFERROR(INDEX(전체당첨내역!$F:$F,MATCH($A60,전체당첨내역!$A:$A,0)),"")</f>
        <v>40</v>
      </c>
      <c r="G60" s="40">
        <f>IFERROR(INDEX(전체당첨내역!$G:$G,MATCH($A60,전체당첨내역!$A:$A,0)),"")</f>
        <v>45</v>
      </c>
      <c r="H60" s="45">
        <f>IFERROR(INDEX(전체당첨내역!$H:$H,MATCH($A60,전체당첨내역!$A:$A,0)),"")</f>
        <v>14</v>
      </c>
      <c r="I60" s="42">
        <f>IFERROR((INDEX(_calc_기준450!$CN$50:$EF$50,1,$B60)&gt;0)*(INDEX(_calc_기준450!$CN$50:$EF$50,1,$B60)&lt;=15)+(INDEX(_calc_기준450!$CN$50:$EF$50,1,$C60)&gt;0)*(INDEX(_calc_기준450!$CN$50:$EF$50,1,$C60)&lt;=15)+(INDEX(_calc_기준450!$CN$50:$EF$50,1,$D60)&gt;0)*(INDEX(_calc_기준450!$CN$50:$EF$50,1,$D60)&lt;=15)+(INDEX(_calc_기준450!$CN$50:$EF$50,1,$E60)&gt;0)*(INDEX(_calc_기준450!$CN$50:$EF$50,1,$E60)&lt;=15)+(INDEX(_calc_기준450!$CN$50:$EF$50,1,$F60)&gt;0)*(INDEX(_calc_기준450!$CN$50:$EF$50,1,$F60)&lt;=15)+(INDEX(_calc_기준450!$CN$50:$EF$50,1,$G60)&gt;0)*(INDEX(_calc_기준450!$CN$50:$EF$50,1,$G60)&lt;=15),"")</f>
        <v>2</v>
      </c>
      <c r="J60" s="40">
        <f>IFERROR((INDEX(_calc_기준450!$CN$50:$EF$50,1,$B60)&gt;15)*(INDEX(_calc_기준450!$CN$50:$EF$50,1,$B60)&lt;=30)+(INDEX(_calc_기준450!$CN$50:$EF$50,1,$C60)&gt;15)*(INDEX(_calc_기준450!$CN$50:$EF$50,1,$C60)&lt;=30)+(INDEX(_calc_기준450!$CN$50:$EF$50,1,$D60)&gt;15)*(INDEX(_calc_기준450!$CN$50:$EF$50,1,$D60)&lt;=30)+(INDEX(_calc_기준450!$CN$50:$EF$50,1,$E60)&gt;15)*(INDEX(_calc_기준450!$CN$50:$EF$50,1,$E60)&lt;=30)+(INDEX(_calc_기준450!$CN$50:$EF$50,1,$F60)&gt;15)*(INDEX(_calc_기준450!$CN$50:$EF$50,1,$F60)&lt;=30)+(INDEX(_calc_기준450!$CN$50:$EF$50,1,$G60)&gt;15)*(INDEX(_calc_기준450!$CN$50:$EF$50,1,$G60)&lt;=30),"")</f>
        <v>0</v>
      </c>
      <c r="K60" s="43">
        <f>IFERROR((INDEX(_calc_기준450!$CN$50:$EF$50,1,$B60)&gt;30)+(INDEX(_calc_기준450!$CN$50:$EF$50,1,$C60)&gt;30)+(INDEX(_calc_기준450!$CN$50:$EF$50,1,$D60)&gt;30)+(INDEX(_calc_기준450!$CN$50:$EF$50,1,$E60)&gt;30)+(INDEX(_calc_기준450!$CN$50:$EF$50,1,$F60)&gt;30)+(INDEX(_calc_기준450!$CN$50:$EF$50,1,$G60)&gt;30),"")</f>
        <v>4</v>
      </c>
      <c r="L60" s="25">
        <f>IFERROR(MATCH(L$11,_calc_기준450!$CN$50:$EF$50,0),"")</f>
        <v>14</v>
      </c>
      <c r="M60" s="25">
        <f>IFERROR(MATCH(M$11,_calc_기준450!$CN$50:$EF$50,0),"")</f>
        <v>34</v>
      </c>
      <c r="N60" s="25">
        <f>IFERROR(MATCH(N$11,_calc_기준450!$CN$50:$EF$50,0),"")</f>
        <v>45</v>
      </c>
      <c r="O60" s="25">
        <f>IFERROR(MATCH(O$11,_calc_기준450!$CN$50:$EF$50,0),"")</f>
        <v>33</v>
      </c>
      <c r="P60" s="25">
        <f>IFERROR(MATCH(P$11,_calc_기준450!$CN$50:$EF$50,0),"")</f>
        <v>30</v>
      </c>
      <c r="Q60" s="25">
        <f>IFERROR(MATCH(Q$11,_calc_기준450!$CN$50:$EF$50,0),"")</f>
        <v>21</v>
      </c>
      <c r="R60" s="25">
        <f>IFERROR(MATCH(R$11,_calc_기준450!$CN$50:$EF$50,0),"")</f>
        <v>43</v>
      </c>
      <c r="S60" s="25">
        <f>IFERROR(MATCH(S$11,_calc_기준450!$CN$50:$EF$50,0),"")</f>
        <v>18</v>
      </c>
      <c r="T60" s="25">
        <f>IFERROR(MATCH(T$11,_calc_기준450!$CN$50:$EF$50,0),"")</f>
        <v>12</v>
      </c>
      <c r="U60" s="25">
        <f>IFERROR(MATCH(U$11,_calc_기준450!$CN$50:$EF$50,0),"")</f>
        <v>31</v>
      </c>
      <c r="V60" s="25">
        <f>IFERROR(MATCH(V$11,_calc_기준450!$CN$50:$EF$50,0),"")</f>
        <v>44</v>
      </c>
      <c r="W60" s="25">
        <f>IFERROR(MATCH(W$11,_calc_기준450!$CN$50:$EF$50,0),"")</f>
        <v>38</v>
      </c>
      <c r="X60" s="25">
        <f>IFERROR(MATCH(X$11,_calc_기준450!$CN$50:$EF$50,0),"")</f>
        <v>42</v>
      </c>
      <c r="Y60" s="25">
        <f>IFERROR(MATCH(Y$11,_calc_기준450!$CN$50:$EF$50,0),"")</f>
        <v>10</v>
      </c>
      <c r="Z60" s="25">
        <f>IFERROR(MATCH(Z$11,_calc_기준450!$CN$50:$EF$50,0),"")</f>
        <v>41</v>
      </c>
      <c r="AA60" s="25">
        <f>IFERROR(MATCH(AA$11,_calc_기준450!$CN$50:$EF$50,0),"")</f>
        <v>16</v>
      </c>
      <c r="AB60" s="25">
        <f>IFERROR(MATCH(AB$11,_calc_기준450!$CN$50:$EF$50,0),"")</f>
        <v>26</v>
      </c>
      <c r="AC60" s="25">
        <f>IFERROR(MATCH(AC$11,_calc_기준450!$CN$50:$EF$50,0),"")</f>
        <v>35</v>
      </c>
      <c r="AD60" s="25">
        <f>IFERROR(MATCH(AD$11,_calc_기준450!$CN$50:$EF$50,0),"")</f>
        <v>22</v>
      </c>
      <c r="AE60" s="25">
        <f>IFERROR(MATCH(AE$11,_calc_기준450!$CN$50:$EF$50,0),"")</f>
        <v>28</v>
      </c>
      <c r="AF60" s="25">
        <f>IFERROR(MATCH(AF$11,_calc_기준450!$CN$50:$EF$50,0),"")</f>
        <v>1</v>
      </c>
      <c r="AG60" s="25">
        <f>IFERROR(MATCH(AG$11,_calc_기준450!$CN$50:$EF$50,0),"")</f>
        <v>13</v>
      </c>
      <c r="AH60" s="25">
        <f>IFERROR(MATCH(AH$11,_calc_기준450!$CN$50:$EF$50,0),"")</f>
        <v>19</v>
      </c>
      <c r="AI60" s="25">
        <f>IFERROR(MATCH(AI$11,_calc_기준450!$CN$50:$EF$50,0),"")</f>
        <v>36</v>
      </c>
      <c r="AJ60" s="25">
        <f>IFERROR(MATCH(AJ$11,_calc_기준450!$CN$50:$EF$50,0),"")</f>
        <v>6</v>
      </c>
      <c r="AK60" s="25">
        <f>IFERROR(MATCH(AK$11,_calc_기준450!$CN$50:$EF$50,0),"")</f>
        <v>2</v>
      </c>
      <c r="AL60" s="25">
        <f>IFERROR(MATCH(AL$11,_calc_기준450!$CN$50:$EF$50,0),"")</f>
        <v>3</v>
      </c>
      <c r="AM60" s="25">
        <f>IFERROR(MATCH(AM$11,_calc_기준450!$CN$50:$EF$50,0),"")</f>
        <v>24</v>
      </c>
      <c r="AN60" s="25">
        <f>IFERROR(MATCH(AN$11,_calc_기준450!$CN$50:$EF$50,0),"")</f>
        <v>17</v>
      </c>
      <c r="AO60" s="25">
        <f>IFERROR(MATCH(AO$11,_calc_기준450!$CN$50:$EF$50,0),"")</f>
        <v>11</v>
      </c>
      <c r="AP60" s="25">
        <f>IFERROR(MATCH(AP$11,_calc_기준450!$CN$50:$EF$50,0),"")</f>
        <v>29</v>
      </c>
      <c r="AQ60" s="25">
        <f>IFERROR(MATCH(AQ$11,_calc_기준450!$CN$50:$EF$50,0),"")</f>
        <v>7</v>
      </c>
      <c r="AR60" s="25">
        <f>IFERROR(MATCH(AR$11,_calc_기준450!$CN$50:$EF$50,0),"")</f>
        <v>4</v>
      </c>
      <c r="AS60" s="25">
        <f>IFERROR(MATCH(AS$11,_calc_기준450!$CN$50:$EF$50,0),"")</f>
        <v>32</v>
      </c>
      <c r="AT60" s="25">
        <f>IFERROR(MATCH(AT$11,_calc_기준450!$CN$50:$EF$50,0),"")</f>
        <v>39</v>
      </c>
      <c r="AU60" s="25">
        <f>IFERROR(MATCH(AU$11,_calc_기준450!$CN$50:$EF$50,0),"")</f>
        <v>40</v>
      </c>
      <c r="AV60" s="25">
        <f>IFERROR(MATCH(AV$11,_calc_기준450!$CN$50:$EF$50,0),"")</f>
        <v>5</v>
      </c>
      <c r="AW60" s="25">
        <f>IFERROR(MATCH(AW$11,_calc_기준450!$CN$50:$EF$50,0),"")</f>
        <v>15</v>
      </c>
      <c r="AX60" s="25">
        <f>IFERROR(MATCH(AX$11,_calc_기준450!$CN$50:$EF$50,0),"")</f>
        <v>20</v>
      </c>
      <c r="AY60" s="25">
        <f>IFERROR(MATCH(AY$11,_calc_기준450!$CN$50:$EF$50,0),"")</f>
        <v>23</v>
      </c>
      <c r="AZ60" s="25">
        <f>IFERROR(MATCH(AZ$11,_calc_기준450!$CN$50:$EF$50,0),"")</f>
        <v>25</v>
      </c>
      <c r="BA60" s="25">
        <f>IFERROR(MATCH(BA$11,_calc_기준450!$CN$50:$EF$50,0),"")</f>
        <v>37</v>
      </c>
      <c r="BB60" s="25">
        <f>IFERROR(MATCH(BB$11,_calc_기준450!$CN$50:$EF$50,0),"")</f>
        <v>9</v>
      </c>
      <c r="BC60" s="25">
        <f>IFERROR(MATCH(BC$11,_calc_기준450!$CN$50:$EF$50,0),"")</f>
        <v>27</v>
      </c>
      <c r="BD60" s="25">
        <f>IFERROR(MATCH(BD$11,_calc_기준450!$CN$50:$EF$50,0),"")</f>
        <v>8</v>
      </c>
    </row>
    <row r="61" spans="1:56" ht="16.5" customHeight="1">
      <c r="A61" s="57">
        <f t="shared" si="3"/>
        <v>1195</v>
      </c>
      <c r="B61" s="40">
        <f>IFERROR(INDEX(전체당첨내역!$B:$B,MATCH($A61,전체당첨내역!$A:$A,0)),"")</f>
        <v>3</v>
      </c>
      <c r="C61" s="40">
        <f>IFERROR(INDEX(전체당첨내역!$C:$C,MATCH($A61,전체당첨내역!$A:$A,0)),"")</f>
        <v>15</v>
      </c>
      <c r="D61" s="40">
        <f>IFERROR(INDEX(전체당첨내역!$D:$D,MATCH($A61,전체당첨내역!$A:$A,0)),"")</f>
        <v>27</v>
      </c>
      <c r="E61" s="40">
        <f>IFERROR(INDEX(전체당첨내역!$E:$E,MATCH($A61,전체당첨내역!$A:$A,0)),"")</f>
        <v>33</v>
      </c>
      <c r="F61" s="40">
        <f>IFERROR(INDEX(전체당첨내역!$F:$F,MATCH($A61,전체당첨내역!$A:$A,0)),"")</f>
        <v>34</v>
      </c>
      <c r="G61" s="40">
        <f>IFERROR(INDEX(전체당첨내역!$G:$G,MATCH($A61,전체당첨내역!$A:$A,0)),"")</f>
        <v>36</v>
      </c>
      <c r="H61" s="45">
        <f>IFERROR(INDEX(전체당첨내역!$H:$H,MATCH($A61,전체당첨내역!$A:$A,0)),"")</f>
        <v>37</v>
      </c>
      <c r="I61" s="42">
        <f>IFERROR((INDEX(_calc_기준450!$CN$51:$EF$51,1,$B61)&gt;0)*(INDEX(_calc_기준450!$CN$51:$EF$51,1,$B61)&lt;=15)+(INDEX(_calc_기준450!$CN$51:$EF$51,1,$C61)&gt;0)*(INDEX(_calc_기준450!$CN$51:$EF$51,1,$C61)&lt;=15)+(INDEX(_calc_기준450!$CN$51:$EF$51,1,$D61)&gt;0)*(INDEX(_calc_기준450!$CN$51:$EF$51,1,$D61)&lt;=15)+(INDEX(_calc_기준450!$CN$51:$EF$51,1,$E61)&gt;0)*(INDEX(_calc_기준450!$CN$51:$EF$51,1,$E61)&lt;=15)+(INDEX(_calc_기준450!$CN$51:$EF$51,1,$F61)&gt;0)*(INDEX(_calc_기준450!$CN$51:$EF$51,1,$F61)&lt;=15)+(INDEX(_calc_기준450!$CN$51:$EF$51,1,$G61)&gt;0)*(INDEX(_calc_기준450!$CN$51:$EF$51,1,$G61)&lt;=15),"")</f>
        <v>3</v>
      </c>
      <c r="J61" s="40">
        <f>IFERROR((INDEX(_calc_기준450!$CN$51:$EF$51,1,$B61)&gt;15)*(INDEX(_calc_기준450!$CN$51:$EF$51,1,$B61)&lt;=30)+(INDEX(_calc_기준450!$CN$51:$EF$51,1,$C61)&gt;15)*(INDEX(_calc_기준450!$CN$51:$EF$51,1,$C61)&lt;=30)+(INDEX(_calc_기준450!$CN$51:$EF$51,1,$D61)&gt;15)*(INDEX(_calc_기준450!$CN$51:$EF$51,1,$D61)&lt;=30)+(INDEX(_calc_기준450!$CN$51:$EF$51,1,$E61)&gt;15)*(INDEX(_calc_기준450!$CN$51:$EF$51,1,$E61)&lt;=30)+(INDEX(_calc_기준450!$CN$51:$EF$51,1,$F61)&gt;15)*(INDEX(_calc_기준450!$CN$51:$EF$51,1,$F61)&lt;=30)+(INDEX(_calc_기준450!$CN$51:$EF$51,1,$G61)&gt;15)*(INDEX(_calc_기준450!$CN$51:$EF$51,1,$G61)&lt;=30),"")</f>
        <v>1</v>
      </c>
      <c r="K61" s="43">
        <f>IFERROR((INDEX(_calc_기준450!$CN$51:$EF$51,1,$B61)&gt;30)+(INDEX(_calc_기준450!$CN$51:$EF$51,1,$C61)&gt;30)+(INDEX(_calc_기준450!$CN$51:$EF$51,1,$D61)&gt;30)+(INDEX(_calc_기준450!$CN$51:$EF$51,1,$E61)&gt;30)+(INDEX(_calc_기준450!$CN$51:$EF$51,1,$F61)&gt;30)+(INDEX(_calc_기준450!$CN$51:$EF$51,1,$G61)&gt;30),"")</f>
        <v>2</v>
      </c>
      <c r="L61" s="25">
        <f>IFERROR(MATCH(L$11,_calc_기준450!$CN$51:$EF$51,0),"")</f>
        <v>14</v>
      </c>
      <c r="M61" s="25">
        <f>IFERROR(MATCH(M$11,_calc_기준450!$CN$51:$EF$51,0),"")</f>
        <v>45</v>
      </c>
      <c r="N61" s="25">
        <f>IFERROR(MATCH(N$11,_calc_기준450!$CN$51:$EF$51,0),"")</f>
        <v>34</v>
      </c>
      <c r="O61" s="25">
        <f>IFERROR(MATCH(O$11,_calc_기준450!$CN$51:$EF$51,0),"")</f>
        <v>33</v>
      </c>
      <c r="P61" s="25">
        <f>IFERROR(MATCH(P$11,_calc_기준450!$CN$51:$EF$51,0),"")</f>
        <v>30</v>
      </c>
      <c r="Q61" s="25">
        <f>IFERROR(MATCH(Q$11,_calc_기준450!$CN$51:$EF$51,0),"")</f>
        <v>21</v>
      </c>
      <c r="R61" s="25">
        <f>IFERROR(MATCH(R$11,_calc_기준450!$CN$51:$EF$51,0),"")</f>
        <v>43</v>
      </c>
      <c r="S61" s="25">
        <f>IFERROR(MATCH(S$11,_calc_기준450!$CN$51:$EF$51,0),"")</f>
        <v>18</v>
      </c>
      <c r="T61" s="25">
        <f>IFERROR(MATCH(T$11,_calc_기준450!$CN$51:$EF$51,0),"")</f>
        <v>12</v>
      </c>
      <c r="U61" s="25">
        <f>IFERROR(MATCH(U$11,_calc_기준450!$CN$51:$EF$51,0),"")</f>
        <v>38</v>
      </c>
      <c r="V61" s="25">
        <f>IFERROR(MATCH(V$11,_calc_기준450!$CN$51:$EF$51,0),"")</f>
        <v>42</v>
      </c>
      <c r="W61" s="25">
        <f>IFERROR(MATCH(W$11,_calc_기준450!$CN$51:$EF$51,0),"")</f>
        <v>10</v>
      </c>
      <c r="X61" s="25">
        <f>IFERROR(MATCH(X$11,_calc_기준450!$CN$51:$EF$51,0),"")</f>
        <v>31</v>
      </c>
      <c r="Y61" s="25">
        <f>IFERROR(MATCH(Y$11,_calc_기준450!$CN$51:$EF$51,0),"")</f>
        <v>36</v>
      </c>
      <c r="Z61" s="25">
        <f>IFERROR(MATCH(Z$11,_calc_기준450!$CN$51:$EF$51,0),"")</f>
        <v>16</v>
      </c>
      <c r="AA61" s="25">
        <f>IFERROR(MATCH(AA$11,_calc_기준450!$CN$51:$EF$51,0),"")</f>
        <v>44</v>
      </c>
      <c r="AB61" s="25">
        <f>IFERROR(MATCH(AB$11,_calc_기준450!$CN$51:$EF$51,0),"")</f>
        <v>1</v>
      </c>
      <c r="AC61" s="25">
        <f>IFERROR(MATCH(AC$11,_calc_기준450!$CN$51:$EF$51,0),"")</f>
        <v>41</v>
      </c>
      <c r="AD61" s="25">
        <f>IFERROR(MATCH(AD$11,_calc_기준450!$CN$51:$EF$51,0),"")</f>
        <v>22</v>
      </c>
      <c r="AE61" s="25">
        <f>IFERROR(MATCH(AE$11,_calc_기준450!$CN$51:$EF$51,0),"")</f>
        <v>26</v>
      </c>
      <c r="AF61" s="25">
        <f>IFERROR(MATCH(AF$11,_calc_기준450!$CN$51:$EF$51,0),"")</f>
        <v>28</v>
      </c>
      <c r="AG61" s="25">
        <f>IFERROR(MATCH(AG$11,_calc_기준450!$CN$51:$EF$51,0),"")</f>
        <v>35</v>
      </c>
      <c r="AH61" s="25">
        <f>IFERROR(MATCH(AH$11,_calc_기준450!$CN$51:$EF$51,0),"")</f>
        <v>13</v>
      </c>
      <c r="AI61" s="25">
        <f>IFERROR(MATCH(AI$11,_calc_기준450!$CN$51:$EF$51,0),"")</f>
        <v>19</v>
      </c>
      <c r="AJ61" s="25">
        <f>IFERROR(MATCH(AJ$11,_calc_기준450!$CN$51:$EF$51,0),"")</f>
        <v>6</v>
      </c>
      <c r="AK61" s="25">
        <f>IFERROR(MATCH(AK$11,_calc_기준450!$CN$51:$EF$51,0),"")</f>
        <v>3</v>
      </c>
      <c r="AL61" s="25">
        <f>IFERROR(MATCH(AL$11,_calc_기준450!$CN$51:$EF$51,0),"")</f>
        <v>24</v>
      </c>
      <c r="AM61" s="25">
        <f>IFERROR(MATCH(AM$11,_calc_기준450!$CN$51:$EF$51,0),"")</f>
        <v>17</v>
      </c>
      <c r="AN61" s="25">
        <f>IFERROR(MATCH(AN$11,_calc_기준450!$CN$51:$EF$51,0),"")</f>
        <v>2</v>
      </c>
      <c r="AO61" s="25">
        <f>IFERROR(MATCH(AO$11,_calc_기준450!$CN$51:$EF$51,0),"")</f>
        <v>4</v>
      </c>
      <c r="AP61" s="25">
        <f>IFERROR(MATCH(AP$11,_calc_기준450!$CN$51:$EF$51,0),"")</f>
        <v>7</v>
      </c>
      <c r="AQ61" s="25">
        <f>IFERROR(MATCH(AQ$11,_calc_기준450!$CN$51:$EF$51,0),"")</f>
        <v>29</v>
      </c>
      <c r="AR61" s="25">
        <f>IFERROR(MATCH(AR$11,_calc_기준450!$CN$51:$EF$51,0),"")</f>
        <v>15</v>
      </c>
      <c r="AS61" s="25">
        <f>IFERROR(MATCH(AS$11,_calc_기준450!$CN$51:$EF$51,0),"")</f>
        <v>39</v>
      </c>
      <c r="AT61" s="25">
        <f>IFERROR(MATCH(AT$11,_calc_기준450!$CN$51:$EF$51,0),"")</f>
        <v>5</v>
      </c>
      <c r="AU61" s="25">
        <f>IFERROR(MATCH(AU$11,_calc_기준450!$CN$51:$EF$51,0),"")</f>
        <v>32</v>
      </c>
      <c r="AV61" s="25">
        <f>IFERROR(MATCH(AV$11,_calc_기준450!$CN$51:$EF$51,0),"")</f>
        <v>11</v>
      </c>
      <c r="AW61" s="25">
        <f>IFERROR(MATCH(AW$11,_calc_기준450!$CN$51:$EF$51,0),"")</f>
        <v>40</v>
      </c>
      <c r="AX61" s="25">
        <f>IFERROR(MATCH(AX$11,_calc_기준450!$CN$51:$EF$51,0),"")</f>
        <v>20</v>
      </c>
      <c r="AY61" s="25">
        <f>IFERROR(MATCH(AY$11,_calc_기준450!$CN$51:$EF$51,0),"")</f>
        <v>9</v>
      </c>
      <c r="AZ61" s="25">
        <f>IFERROR(MATCH(AZ$11,_calc_기준450!$CN$51:$EF$51,0),"")</f>
        <v>23</v>
      </c>
      <c r="BA61" s="25">
        <f>IFERROR(MATCH(BA$11,_calc_기준450!$CN$51:$EF$51,0),"")</f>
        <v>25</v>
      </c>
      <c r="BB61" s="25">
        <f>IFERROR(MATCH(BB$11,_calc_기준450!$CN$51:$EF$51,0),"")</f>
        <v>37</v>
      </c>
      <c r="BC61" s="25">
        <f>IFERROR(MATCH(BC$11,_calc_기준450!$CN$51:$EF$51,0),"")</f>
        <v>27</v>
      </c>
      <c r="BD61" s="25">
        <f>IFERROR(MATCH(BD$11,_calc_기준450!$CN$51:$EF$51,0),"")</f>
        <v>8</v>
      </c>
    </row>
    <row r="62" spans="1:56" ht="16.5" customHeight="1">
      <c r="A62" s="57">
        <f t="shared" si="3"/>
        <v>1194</v>
      </c>
      <c r="B62" s="40">
        <f>IFERROR(INDEX(전체당첨내역!$B:$B,MATCH($A62,전체당첨내역!$A:$A,0)),"")</f>
        <v>3</v>
      </c>
      <c r="C62" s="40">
        <f>IFERROR(INDEX(전체당첨내역!$C:$C,MATCH($A62,전체당첨내역!$A:$A,0)),"")</f>
        <v>13</v>
      </c>
      <c r="D62" s="40">
        <f>IFERROR(INDEX(전체당첨내역!$D:$D,MATCH($A62,전체당첨내역!$A:$A,0)),"")</f>
        <v>15</v>
      </c>
      <c r="E62" s="40">
        <f>IFERROR(INDEX(전체당첨내역!$E:$E,MATCH($A62,전체당첨내역!$A:$A,0)),"")</f>
        <v>24</v>
      </c>
      <c r="F62" s="40">
        <f>IFERROR(INDEX(전체당첨내역!$F:$F,MATCH($A62,전체당첨내역!$A:$A,0)),"")</f>
        <v>33</v>
      </c>
      <c r="G62" s="40">
        <f>IFERROR(INDEX(전체당첨내역!$G:$G,MATCH($A62,전체당첨내역!$A:$A,0)),"")</f>
        <v>37</v>
      </c>
      <c r="H62" s="45">
        <f>IFERROR(INDEX(전체당첨내역!$H:$H,MATCH($A62,전체당첨내역!$A:$A,0)),"")</f>
        <v>2</v>
      </c>
      <c r="I62" s="42">
        <f>IFERROR((INDEX(_calc_기준450!$CN$52:$EF$52,1,$B62)&gt;0)*(INDEX(_calc_기준450!$CN$52:$EF$52,1,$B62)&lt;=15)+(INDEX(_calc_기준450!$CN$52:$EF$52,1,$C62)&gt;0)*(INDEX(_calc_기준450!$CN$52:$EF$52,1,$C62)&lt;=15)+(INDEX(_calc_기준450!$CN$52:$EF$52,1,$D62)&gt;0)*(INDEX(_calc_기준450!$CN$52:$EF$52,1,$D62)&lt;=15)+(INDEX(_calc_기준450!$CN$52:$EF$52,1,$E62)&gt;0)*(INDEX(_calc_기준450!$CN$52:$EF$52,1,$E62)&lt;=15)+(INDEX(_calc_기준450!$CN$52:$EF$52,1,$F62)&gt;0)*(INDEX(_calc_기준450!$CN$52:$EF$52,1,$F62)&lt;=15)+(INDEX(_calc_기준450!$CN$52:$EF$52,1,$G62)&gt;0)*(INDEX(_calc_기준450!$CN$52:$EF$52,1,$G62)&lt;=15),"")</f>
        <v>1</v>
      </c>
      <c r="J62" s="40">
        <f>IFERROR((INDEX(_calc_기준450!$CN$52:$EF$52,1,$B62)&gt;15)*(INDEX(_calc_기준450!$CN$52:$EF$52,1,$B62)&lt;=30)+(INDEX(_calc_기준450!$CN$52:$EF$52,1,$C62)&gt;15)*(INDEX(_calc_기준450!$CN$52:$EF$52,1,$C62)&lt;=30)+(INDEX(_calc_기준450!$CN$52:$EF$52,1,$D62)&gt;15)*(INDEX(_calc_기준450!$CN$52:$EF$52,1,$D62)&lt;=30)+(INDEX(_calc_기준450!$CN$52:$EF$52,1,$E62)&gt;15)*(INDEX(_calc_기준450!$CN$52:$EF$52,1,$E62)&lt;=30)+(INDEX(_calc_기준450!$CN$52:$EF$52,1,$F62)&gt;15)*(INDEX(_calc_기준450!$CN$52:$EF$52,1,$F62)&lt;=30)+(INDEX(_calc_기준450!$CN$52:$EF$52,1,$G62)&gt;15)*(INDEX(_calc_기준450!$CN$52:$EF$52,1,$G62)&lt;=30),"")</f>
        <v>3</v>
      </c>
      <c r="K62" s="43">
        <f>IFERROR((INDEX(_calc_기준450!$CN$52:$EF$52,1,$B62)&gt;30)+(INDEX(_calc_기준450!$CN$52:$EF$52,1,$C62)&gt;30)+(INDEX(_calc_기준450!$CN$52:$EF$52,1,$D62)&gt;30)+(INDEX(_calc_기준450!$CN$52:$EF$52,1,$E62)&gt;30)+(INDEX(_calc_기준450!$CN$52:$EF$52,1,$F62)&gt;30)+(INDEX(_calc_기준450!$CN$52:$EF$52,1,$G62)&gt;30),"")</f>
        <v>2</v>
      </c>
      <c r="L62" s="25">
        <f>IFERROR(MATCH(L$11,_calc_기준450!$CN$52:$EF$52,0),"")</f>
        <v>33</v>
      </c>
      <c r="M62" s="25">
        <f>IFERROR(MATCH(M$11,_calc_기준450!$CN$52:$EF$52,0),"")</f>
        <v>14</v>
      </c>
      <c r="N62" s="25">
        <f>IFERROR(MATCH(N$11,_calc_기준450!$CN$52:$EF$52,0),"")</f>
        <v>34</v>
      </c>
      <c r="O62" s="25">
        <f>IFERROR(MATCH(O$11,_calc_기준450!$CN$52:$EF$52,0),"")</f>
        <v>45</v>
      </c>
      <c r="P62" s="25">
        <f>IFERROR(MATCH(P$11,_calc_기준450!$CN$52:$EF$52,0),"")</f>
        <v>21</v>
      </c>
      <c r="Q62" s="25">
        <f>IFERROR(MATCH(Q$11,_calc_기준450!$CN$52:$EF$52,0),"")</f>
        <v>30</v>
      </c>
      <c r="R62" s="25">
        <f>IFERROR(MATCH(R$11,_calc_기준450!$CN$52:$EF$52,0),"")</f>
        <v>43</v>
      </c>
      <c r="S62" s="25">
        <f>IFERROR(MATCH(S$11,_calc_기준450!$CN$52:$EF$52,0),"")</f>
        <v>18</v>
      </c>
      <c r="T62" s="25">
        <f>IFERROR(MATCH(T$11,_calc_기준450!$CN$52:$EF$52,0),"")</f>
        <v>38</v>
      </c>
      <c r="U62" s="25">
        <f>IFERROR(MATCH(U$11,_calc_기준450!$CN$52:$EF$52,0),"")</f>
        <v>42</v>
      </c>
      <c r="V62" s="25">
        <f>IFERROR(MATCH(V$11,_calc_기준450!$CN$52:$EF$52,0),"")</f>
        <v>12</v>
      </c>
      <c r="W62" s="25">
        <f>IFERROR(MATCH(W$11,_calc_기준450!$CN$52:$EF$52,0),"")</f>
        <v>31</v>
      </c>
      <c r="X62" s="25">
        <f>IFERROR(MATCH(X$11,_calc_기준450!$CN$52:$EF$52,0),"")</f>
        <v>36</v>
      </c>
      <c r="Y62" s="25">
        <f>IFERROR(MATCH(Y$11,_calc_기준450!$CN$52:$EF$52,0),"")</f>
        <v>41</v>
      </c>
      <c r="Z62" s="25">
        <f>IFERROR(MATCH(Z$11,_calc_기준450!$CN$52:$EF$52,0),"")</f>
        <v>10</v>
      </c>
      <c r="AA62" s="25">
        <f>IFERROR(MATCH(AA$11,_calc_기준450!$CN$52:$EF$52,0),"")</f>
        <v>16</v>
      </c>
      <c r="AB62" s="25">
        <f>IFERROR(MATCH(AB$11,_calc_기준450!$CN$52:$EF$52,0),"")</f>
        <v>22</v>
      </c>
      <c r="AC62" s="25">
        <f>IFERROR(MATCH(AC$11,_calc_기준450!$CN$52:$EF$52,0),"")</f>
        <v>35</v>
      </c>
      <c r="AD62" s="25">
        <f>IFERROR(MATCH(AD$11,_calc_기준450!$CN$52:$EF$52,0),"")</f>
        <v>13</v>
      </c>
      <c r="AE62" s="25">
        <f>IFERROR(MATCH(AE$11,_calc_기준450!$CN$52:$EF$52,0),"")</f>
        <v>28</v>
      </c>
      <c r="AF62" s="25">
        <f>IFERROR(MATCH(AF$11,_calc_기준450!$CN$52:$EF$52,0),"")</f>
        <v>44</v>
      </c>
      <c r="AG62" s="25">
        <f>IFERROR(MATCH(AG$11,_calc_기준450!$CN$52:$EF$52,0),"")</f>
        <v>1</v>
      </c>
      <c r="AH62" s="25">
        <f>IFERROR(MATCH(AH$11,_calc_기준450!$CN$52:$EF$52,0),"")</f>
        <v>19</v>
      </c>
      <c r="AI62" s="25">
        <f>IFERROR(MATCH(AI$11,_calc_기준450!$CN$52:$EF$52,0),"")</f>
        <v>6</v>
      </c>
      <c r="AJ62" s="25">
        <f>IFERROR(MATCH(AJ$11,_calc_기준450!$CN$52:$EF$52,0),"")</f>
        <v>24</v>
      </c>
      <c r="AK62" s="25">
        <f>IFERROR(MATCH(AK$11,_calc_기준450!$CN$52:$EF$52,0),"")</f>
        <v>17</v>
      </c>
      <c r="AL62" s="25">
        <f>IFERROR(MATCH(AL$11,_calc_기준450!$CN$52:$EF$52,0),"")</f>
        <v>3</v>
      </c>
      <c r="AM62" s="25">
        <f>IFERROR(MATCH(AM$11,_calc_기준450!$CN$52:$EF$52,0),"")</f>
        <v>26</v>
      </c>
      <c r="AN62" s="25">
        <f>IFERROR(MATCH(AN$11,_calc_기준450!$CN$52:$EF$52,0),"")</f>
        <v>2</v>
      </c>
      <c r="AO62" s="25">
        <f>IFERROR(MATCH(AO$11,_calc_기준450!$CN$52:$EF$52,0),"")</f>
        <v>29</v>
      </c>
      <c r="AP62" s="25">
        <f>IFERROR(MATCH(AP$11,_calc_기준450!$CN$52:$EF$52,0),"")</f>
        <v>7</v>
      </c>
      <c r="AQ62" s="25">
        <f>IFERROR(MATCH(AQ$11,_calc_기준450!$CN$52:$EF$52,0),"")</f>
        <v>32</v>
      </c>
      <c r="AR62" s="25">
        <f>IFERROR(MATCH(AR$11,_calc_기준450!$CN$52:$EF$52,0),"")</f>
        <v>39</v>
      </c>
      <c r="AS62" s="25">
        <f>IFERROR(MATCH(AS$11,_calc_기준450!$CN$52:$EF$52,0),"")</f>
        <v>5</v>
      </c>
      <c r="AT62" s="25">
        <f>IFERROR(MATCH(AT$11,_calc_기준450!$CN$52:$EF$52,0),"")</f>
        <v>15</v>
      </c>
      <c r="AU62" s="25">
        <f>IFERROR(MATCH(AU$11,_calc_기준450!$CN$52:$EF$52,0),"")</f>
        <v>11</v>
      </c>
      <c r="AV62" s="25">
        <f>IFERROR(MATCH(AV$11,_calc_기준450!$CN$52:$EF$52,0),"")</f>
        <v>20</v>
      </c>
      <c r="AW62" s="25">
        <f>IFERROR(MATCH(AW$11,_calc_기준450!$CN$52:$EF$52,0),"")</f>
        <v>40</v>
      </c>
      <c r="AX62" s="25">
        <f>IFERROR(MATCH(AX$11,_calc_기준450!$CN$52:$EF$52,0),"")</f>
        <v>4</v>
      </c>
      <c r="AY62" s="25">
        <f>IFERROR(MATCH(AY$11,_calc_기준450!$CN$52:$EF$52,0),"")</f>
        <v>23</v>
      </c>
      <c r="AZ62" s="25">
        <f>IFERROR(MATCH(AZ$11,_calc_기준450!$CN$52:$EF$52,0),"")</f>
        <v>9</v>
      </c>
      <c r="BA62" s="25">
        <f>IFERROR(MATCH(BA$11,_calc_기준450!$CN$52:$EF$52,0),"")</f>
        <v>25</v>
      </c>
      <c r="BB62" s="25">
        <f>IFERROR(MATCH(BB$11,_calc_기준450!$CN$52:$EF$52,0),"")</f>
        <v>37</v>
      </c>
      <c r="BC62" s="25">
        <f>IFERROR(MATCH(BC$11,_calc_기준450!$CN$52:$EF$52,0),"")</f>
        <v>27</v>
      </c>
      <c r="BD62" s="25">
        <f>IFERROR(MATCH(BD$11,_calc_기준450!$CN$52:$EF$52,0),"")</f>
        <v>8</v>
      </c>
    </row>
  </sheetData>
  <mergeCells count="3">
    <mergeCell ref="AA10:AO10"/>
    <mergeCell ref="AP10:BD10"/>
    <mergeCell ref="L10:Z10"/>
  </mergeCells>
  <phoneticPr fontId="24" type="noConversion"/>
  <conditionalFormatting sqref="I10:K1048576">
    <cfRule type="cellIs" dxfId="33" priority="2" operator="equal">
      <formula>0</formula>
    </cfRule>
  </conditionalFormatting>
  <conditionalFormatting sqref="I12:K62">
    <cfRule type="cellIs" dxfId="32" priority="3" operator="equal">
      <formula>4</formula>
    </cfRule>
    <cfRule type="cellIs" dxfId="31" priority="4" operator="greaterThan">
      <formula>4</formula>
    </cfRule>
    <cfRule type="cellIs" dxfId="30" priority="5" operator="equal">
      <formula>0</formula>
    </cfRule>
  </conditionalFormatting>
  <conditionalFormatting sqref="L1:BD5">
    <cfRule type="expression" dxfId="29" priority="6">
      <formula>L$5&lt;=5</formula>
    </cfRule>
  </conditionalFormatting>
  <conditionalFormatting sqref="L12:BD62">
    <cfRule type="expression" dxfId="28" priority="7">
      <formula>L12=$H12</formula>
    </cfRule>
    <cfRule type="expression" dxfId="27" priority="8">
      <formula>COUNTIF($B12:$G12,L12)&gt;0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62"/>
  <sheetViews>
    <sheetView zoomScaleNormal="100" workbookViewId="0">
      <selection activeCell="BD6" sqref="L6:BD6"/>
    </sheetView>
  </sheetViews>
  <sheetFormatPr defaultColWidth="3.75" defaultRowHeight="16.5"/>
  <cols>
    <col min="1" max="1" width="5.5" style="54" customWidth="1"/>
    <col min="2" max="7" width="3.75" style="8" customWidth="1"/>
    <col min="8" max="8" width="3.75" style="9" customWidth="1"/>
    <col min="9" max="9" width="3.75" style="10" customWidth="1"/>
    <col min="10" max="10" width="3.75" style="8" customWidth="1"/>
    <col min="11" max="11" width="3.75" style="11" customWidth="1"/>
    <col min="12" max="13" width="4.75" style="8" customWidth="1"/>
    <col min="14" max="16" width="3.875" style="8" customWidth="1"/>
    <col min="17" max="17" width="4" style="8" customWidth="1"/>
    <col min="18" max="18" width="3.875" style="8" customWidth="1"/>
    <col min="19" max="19" width="4.75" style="8" customWidth="1"/>
    <col min="20" max="20" width="3.875" style="8" customWidth="1"/>
    <col min="21" max="21" width="4.75" style="8" customWidth="1"/>
    <col min="22" max="22" width="3.875" style="8" customWidth="1"/>
    <col min="23" max="23" width="4" style="8" customWidth="1"/>
    <col min="24" max="24" width="3.875" style="8" customWidth="1"/>
    <col min="25" max="25" width="4" style="8" customWidth="1"/>
    <col min="26" max="26" width="4.75" style="8" customWidth="1"/>
    <col min="27" max="30" width="3.875" style="8" customWidth="1"/>
    <col min="31" max="31" width="4.75" style="8" customWidth="1"/>
    <col min="32" max="32" width="4" style="8" customWidth="1"/>
    <col min="33" max="34" width="3.875" style="8" customWidth="1"/>
    <col min="35" max="36" width="4.75" style="8" customWidth="1"/>
    <col min="37" max="37" width="4" style="8" customWidth="1"/>
    <col min="38" max="38" width="4.75" style="8" customWidth="1"/>
    <col min="39" max="41" width="3.875" style="8" customWidth="1"/>
    <col min="42" max="43" width="4.75" style="8" customWidth="1"/>
    <col min="44" max="45" width="3.875" style="8" customWidth="1"/>
    <col min="46" max="46" width="4" style="8" customWidth="1"/>
    <col min="47" max="53" width="3.875" style="8" customWidth="1"/>
    <col min="54" max="54" width="4" style="8" customWidth="1"/>
    <col min="55" max="55" width="3.875" style="8" customWidth="1"/>
    <col min="56" max="56" width="4" style="8" customWidth="1"/>
    <col min="57" max="59" width="3.75" style="8" customWidth="1"/>
    <col min="60" max="16384" width="3.75" style="8"/>
  </cols>
  <sheetData>
    <row r="1" spans="1:56" ht="16.5" customHeight="1">
      <c r="A1" s="55" t="s">
        <v>0</v>
      </c>
      <c r="B1" s="58">
        <v>500</v>
      </c>
      <c r="I1" s="14"/>
      <c r="J1" s="15"/>
      <c r="K1" s="16"/>
      <c r="L1" s="17">
        <v>1</v>
      </c>
      <c r="M1" s="17">
        <v>2</v>
      </c>
      <c r="N1" s="17">
        <v>3</v>
      </c>
      <c r="O1" s="17">
        <v>4</v>
      </c>
      <c r="P1" s="17">
        <v>5</v>
      </c>
      <c r="Q1" s="17">
        <v>6</v>
      </c>
      <c r="R1" s="17">
        <v>7</v>
      </c>
      <c r="S1" s="17">
        <v>8</v>
      </c>
      <c r="T1" s="17">
        <v>9</v>
      </c>
      <c r="U1" s="17">
        <v>10</v>
      </c>
      <c r="V1" s="17">
        <v>11</v>
      </c>
      <c r="W1" s="17">
        <v>12</v>
      </c>
      <c r="X1" s="17">
        <v>13</v>
      </c>
      <c r="Y1" s="17">
        <v>14</v>
      </c>
      <c r="Z1" s="17">
        <v>15</v>
      </c>
      <c r="AA1" s="17">
        <v>16</v>
      </c>
      <c r="AB1" s="17">
        <v>17</v>
      </c>
      <c r="AC1" s="17">
        <v>18</v>
      </c>
      <c r="AD1" s="17">
        <v>19</v>
      </c>
      <c r="AE1" s="17">
        <v>20</v>
      </c>
      <c r="AF1" s="17">
        <v>21</v>
      </c>
      <c r="AG1" s="17">
        <v>22</v>
      </c>
      <c r="AH1" s="17">
        <v>23</v>
      </c>
      <c r="AI1" s="17">
        <v>24</v>
      </c>
      <c r="AJ1" s="17">
        <v>25</v>
      </c>
      <c r="AK1" s="17">
        <v>26</v>
      </c>
      <c r="AL1" s="17">
        <v>27</v>
      </c>
      <c r="AM1" s="17">
        <v>28</v>
      </c>
      <c r="AN1" s="17">
        <v>29</v>
      </c>
      <c r="AO1" s="17">
        <v>30</v>
      </c>
      <c r="AP1" s="17">
        <v>31</v>
      </c>
      <c r="AQ1" s="17">
        <v>32</v>
      </c>
      <c r="AR1" s="17">
        <v>33</v>
      </c>
      <c r="AS1" s="17">
        <v>34</v>
      </c>
      <c r="AT1" s="17">
        <v>35</v>
      </c>
      <c r="AU1" s="17">
        <v>36</v>
      </c>
      <c r="AV1" s="17">
        <v>37</v>
      </c>
      <c r="AW1" s="17">
        <v>38</v>
      </c>
      <c r="AX1" s="17">
        <v>39</v>
      </c>
      <c r="AY1" s="17">
        <v>40</v>
      </c>
      <c r="AZ1" s="17">
        <v>41</v>
      </c>
      <c r="BA1" s="17">
        <v>42</v>
      </c>
      <c r="BB1" s="17">
        <v>43</v>
      </c>
      <c r="BC1" s="17">
        <v>44</v>
      </c>
      <c r="BD1" s="17">
        <v>45</v>
      </c>
    </row>
    <row r="2" spans="1:56" ht="16.5" customHeight="1">
      <c r="K2" s="18" t="str">
        <f>"기준빈도(최근"&amp;$B$1&amp;"회)"</f>
        <v>기준빈도(최근500회)</v>
      </c>
      <c r="L2" s="25">
        <f>SUMPRODUCT((전체당첨내역!$A$2:$A$1500&gt;=(MAX(전체당첨내역!$A$2:$A$1500)-($B$1-1)))*((전체당첨내역!$B$2:$B$1500=L$1)+(전체당첨내역!$C$2:$C$1500=L$1)+(전체당첨내역!$D$2:$D$1500=L$1)+(전체당첨내역!$E$2:$E$1500=L$1)+(전체당첨내역!$F$2:$F$1500=L$1)+(전체당첨내역!$G$2:$G$1500=L$1)))</f>
        <v>61</v>
      </c>
      <c r="M2" s="25">
        <f>SUMPRODUCT((전체당첨내역!$A$2:$A$1500&gt;=(MAX(전체당첨내역!$A$2:$A$1500)-($B$1-1)))*((전체당첨내역!$B$2:$B$1500=M$1)+(전체당첨내역!$C$2:$C$1500=M$1)+(전체당첨내역!$D$2:$D$1500=M$1)+(전체당첨내역!$E$2:$E$1500=M$1)+(전체당첨내역!$F$2:$F$1500=M$1)+(전체당첨내역!$G$2:$G$1500=M$1)))</f>
        <v>59</v>
      </c>
      <c r="N2" s="25">
        <f>SUMPRODUCT((전체당첨내역!$A$2:$A$1500&gt;=(MAX(전체당첨내역!$A$2:$A$1500)-($B$1-1)))*((전체당첨내역!$B$2:$B$1500=N$1)+(전체당첨내역!$C$2:$C$1500=N$1)+(전체당첨내역!$D$2:$D$1500=N$1)+(전체당첨내역!$E$2:$E$1500=N$1)+(전체당첨내역!$F$2:$F$1500=N$1)+(전체당첨내역!$G$2:$G$1500=N$1)))</f>
        <v>76</v>
      </c>
      <c r="O2" s="25">
        <f>SUMPRODUCT((전체당첨내역!$A$2:$A$1500&gt;=(MAX(전체당첨내역!$A$2:$A$1500)-($B$1-1)))*((전체당첨내역!$B$2:$B$1500=O$1)+(전체당첨내역!$C$2:$C$1500=O$1)+(전체당첨내역!$D$2:$D$1500=O$1)+(전체당첨내역!$E$2:$E$1500=O$1)+(전체당첨내역!$F$2:$F$1500=O$1)+(전체당첨내역!$G$2:$G$1500=O$1)))</f>
        <v>56</v>
      </c>
      <c r="P2" s="25">
        <f>SUMPRODUCT((전체당첨내역!$A$2:$A$1500&gt;=(MAX(전체당첨내역!$A$2:$A$1500)-($B$1-1)))*((전체당첨내역!$B$2:$B$1500=P$1)+(전체당첨내역!$C$2:$C$1500=P$1)+(전체당첨내역!$D$2:$D$1500=P$1)+(전체당첨내역!$E$2:$E$1500=P$1)+(전체당첨내역!$F$2:$F$1500=P$1)+(전체당첨내역!$G$2:$G$1500=P$1)))</f>
        <v>48</v>
      </c>
      <c r="Q2" s="25">
        <f>SUMPRODUCT((전체당첨내역!$A$2:$A$1500&gt;=(MAX(전체당첨내역!$A$2:$A$1500)-($B$1-1)))*((전체당첨내역!$B$2:$B$1500=Q$1)+(전체당첨내역!$C$2:$C$1500=Q$1)+(전체당첨내역!$D$2:$D$1500=Q$1)+(전체당첨내역!$E$2:$E$1500=Q$1)+(전체당첨내역!$F$2:$F$1500=Q$1)+(전체당첨내역!$G$2:$G$1500=Q$1)))</f>
        <v>74</v>
      </c>
      <c r="R2" s="25">
        <f>SUMPRODUCT((전체당첨내역!$A$2:$A$1500&gt;=(MAX(전체당첨내역!$A$2:$A$1500)-($B$1-1)))*((전체당첨내역!$B$2:$B$1500=R$1)+(전체당첨내역!$C$2:$C$1500=R$1)+(전체당첨내역!$D$2:$D$1500=R$1)+(전체당첨내역!$E$2:$E$1500=R$1)+(전체당첨내역!$F$2:$F$1500=R$1)+(전체당첨내역!$G$2:$G$1500=R$1)))</f>
        <v>69</v>
      </c>
      <c r="S2" s="25">
        <f>SUMPRODUCT((전체당첨내역!$A$2:$A$1500&gt;=(MAX(전체당첨내역!$A$2:$A$1500)-($B$1-1)))*((전체당첨내역!$B$2:$B$1500=S$1)+(전체당첨내역!$C$2:$C$1500=S$1)+(전체당첨내역!$D$2:$D$1500=S$1)+(전체당첨내역!$E$2:$E$1500=S$1)+(전체당첨내역!$F$2:$F$1500=S$1)+(전체당첨내역!$G$2:$G$1500=S$1)))</f>
        <v>52</v>
      </c>
      <c r="T2" s="25">
        <f>SUMPRODUCT((전체당첨내역!$A$2:$A$1500&gt;=(MAX(전체당첨내역!$A$2:$A$1500)-($B$1-1)))*((전체당첨내역!$B$2:$B$1500=T$1)+(전체당첨내역!$C$2:$C$1500=T$1)+(전체당첨내역!$D$2:$D$1500=T$1)+(전체당첨내역!$E$2:$E$1500=T$1)+(전체당첨내역!$F$2:$F$1500=T$1)+(전체당첨내역!$G$2:$G$1500=T$1)))</f>
        <v>64</v>
      </c>
      <c r="U2" s="25">
        <f>SUMPRODUCT((전체당첨내역!$A$2:$A$1500&gt;=(MAX(전체당첨내역!$A$2:$A$1500)-($B$1-1)))*((전체당첨내역!$B$2:$B$1500=U$1)+(전체당첨내역!$C$2:$C$1500=U$1)+(전체당첨내역!$D$2:$D$1500=U$1)+(전체당첨내역!$E$2:$E$1500=U$1)+(전체당첨내역!$F$2:$F$1500=U$1)+(전체당첨내역!$G$2:$G$1500=U$1)))</f>
        <v>62</v>
      </c>
      <c r="V2" s="25">
        <f>SUMPRODUCT((전체당첨내역!$A$2:$A$1500&gt;=(MAX(전체당첨내역!$A$2:$A$1500)-($B$1-1)))*((전체당첨내역!$B$2:$B$1500=V$1)+(전체당첨내역!$C$2:$C$1500=V$1)+(전체당첨내역!$D$2:$D$1500=V$1)+(전체당첨내역!$E$2:$E$1500=V$1)+(전체당첨내역!$F$2:$F$1500=V$1)+(전체당첨내역!$G$2:$G$1500=V$1)))</f>
        <v>65</v>
      </c>
      <c r="W2" s="25">
        <f>SUMPRODUCT((전체당첨내역!$A$2:$A$1500&gt;=(MAX(전체당첨내역!$A$2:$A$1500)-($B$1-1)))*((전체당첨내역!$B$2:$B$1500=W$1)+(전체당첨내역!$C$2:$C$1500=W$1)+(전체당첨내역!$D$2:$D$1500=W$1)+(전체당첨내역!$E$2:$E$1500=W$1)+(전체당첨내역!$F$2:$F$1500=W$1)+(전체당첨내역!$G$2:$G$1500=W$1)))</f>
        <v>86</v>
      </c>
      <c r="X2" s="25">
        <f>SUMPRODUCT((전체당첨내역!$A$2:$A$1500&gt;=(MAX(전체당첨내역!$A$2:$A$1500)-($B$1-1)))*((전체당첨내역!$B$2:$B$1500=X$1)+(전체당첨내역!$C$2:$C$1500=X$1)+(전체당첨내역!$D$2:$D$1500=X$1)+(전체당첨내역!$E$2:$E$1500=X$1)+(전체당첨내역!$F$2:$F$1500=X$1)+(전체당첨내역!$G$2:$G$1500=X$1)))</f>
        <v>78</v>
      </c>
      <c r="Y2" s="25">
        <f>SUMPRODUCT((전체당첨내역!$A$2:$A$1500&gt;=(MAX(전체당첨내역!$A$2:$A$1500)-($B$1-1)))*((전체당첨내역!$B$2:$B$1500=Y$1)+(전체당첨내역!$C$2:$C$1500=Y$1)+(전체당첨내역!$D$2:$D$1500=Y$1)+(전체당첨내역!$E$2:$E$1500=Y$1)+(전체당첨내역!$F$2:$F$1500=Y$1)+(전체당첨내역!$G$2:$G$1500=Y$1)))</f>
        <v>67</v>
      </c>
      <c r="Z2" s="25">
        <f>SUMPRODUCT((전체당첨내역!$A$2:$A$1500&gt;=(MAX(전체당첨내역!$A$2:$A$1500)-($B$1-1)))*((전체당첨내역!$B$2:$B$1500=Z$1)+(전체당첨내역!$C$2:$C$1500=Z$1)+(전체당첨내역!$D$2:$D$1500=Z$1)+(전체당첨내역!$E$2:$E$1500=Z$1)+(전체당첨내역!$F$2:$F$1500=Z$1)+(전체당첨내역!$G$2:$G$1500=Z$1)))</f>
        <v>69</v>
      </c>
      <c r="AA2" s="25">
        <f>SUMPRODUCT((전체당첨내역!$A$2:$A$1500&gt;=(MAX(전체당첨내역!$A$2:$A$1500)-($B$1-1)))*((전체당첨내역!$B$2:$B$1500=AA$1)+(전체당첨내역!$C$2:$C$1500=AA$1)+(전체당첨내역!$D$2:$D$1500=AA$1)+(전체당첨내역!$E$2:$E$1500=AA$1)+(전체당첨내역!$F$2:$F$1500=AA$1)+(전체당첨내역!$G$2:$G$1500=AA$1)))</f>
        <v>79</v>
      </c>
      <c r="AB2" s="25">
        <f>SUMPRODUCT((전체당첨내역!$A$2:$A$1500&gt;=(MAX(전체당첨내역!$A$2:$A$1500)-($B$1-1)))*((전체당첨내역!$B$2:$B$1500=AB$1)+(전체당첨내역!$C$2:$C$1500=AB$1)+(전체당첨내역!$D$2:$D$1500=AB$1)+(전체당첨내역!$E$2:$E$1500=AB$1)+(전체당첨내역!$F$2:$F$1500=AB$1)+(전체당첨내역!$G$2:$G$1500=AB$1)))</f>
        <v>63</v>
      </c>
      <c r="AC2" s="25">
        <f>SUMPRODUCT((전체당첨내역!$A$2:$A$1500&gt;=(MAX(전체당첨내역!$A$2:$A$1500)-($B$1-1)))*((전체당첨내역!$B$2:$B$1500=AC$1)+(전체당첨내역!$C$2:$C$1500=AC$1)+(전체당첨내역!$D$2:$D$1500=AC$1)+(전체당첨내역!$E$2:$E$1500=AC$1)+(전체당첨내역!$F$2:$F$1500=AC$1)+(전체당첨내역!$G$2:$G$1500=AC$1)))</f>
        <v>77</v>
      </c>
      <c r="AD2" s="25">
        <f>SUMPRODUCT((전체당첨내역!$A$2:$A$1500&gt;=(MAX(전체당첨내역!$A$2:$A$1500)-($B$1-1)))*((전체당첨내역!$B$2:$B$1500=AD$1)+(전체당첨내역!$C$2:$C$1500=AD$1)+(전체당첨내역!$D$2:$D$1500=AD$1)+(전체당첨내역!$E$2:$E$1500=AD$1)+(전체당첨내역!$F$2:$F$1500=AD$1)+(전체당첨내역!$G$2:$G$1500=AD$1)))</f>
        <v>71</v>
      </c>
      <c r="AE2" s="25">
        <f>SUMPRODUCT((전체당첨내역!$A$2:$A$1500&gt;=(MAX(전체당첨내역!$A$2:$A$1500)-($B$1-1)))*((전체당첨내역!$B$2:$B$1500=AE$1)+(전체당첨내역!$C$2:$C$1500=AE$1)+(전체당첨내역!$D$2:$D$1500=AE$1)+(전체당첨내역!$E$2:$E$1500=AE$1)+(전체당첨내역!$F$2:$F$1500=AE$1)+(전체당첨내역!$G$2:$G$1500=AE$1)))</f>
        <v>56</v>
      </c>
      <c r="AF2" s="25">
        <f>SUMPRODUCT((전체당첨내역!$A$2:$A$1500&gt;=(MAX(전체당첨내역!$A$2:$A$1500)-($B$1-1)))*((전체당첨내역!$B$2:$B$1500=AF$1)+(전체당첨내역!$C$2:$C$1500=AF$1)+(전체당첨내역!$D$2:$D$1500=AF$1)+(전체당첨내역!$E$2:$E$1500=AF$1)+(전체당첨내역!$F$2:$F$1500=AF$1)+(전체당첨내역!$G$2:$G$1500=AF$1)))</f>
        <v>74</v>
      </c>
      <c r="AG2" s="25">
        <f>SUMPRODUCT((전체당첨내역!$A$2:$A$1500&gt;=(MAX(전체당첨내역!$A$2:$A$1500)-($B$1-1)))*((전체당첨내역!$B$2:$B$1500=AG$1)+(전체당첨내역!$C$2:$C$1500=AG$1)+(전체당첨내역!$D$2:$D$1500=AG$1)+(전체당첨내역!$E$2:$E$1500=AG$1)+(전체당첨내역!$F$2:$F$1500=AG$1)+(전체당첨내역!$G$2:$G$1500=AG$1)))</f>
        <v>63</v>
      </c>
      <c r="AH2" s="25">
        <f>SUMPRODUCT((전체당첨내역!$A$2:$A$1500&gt;=(MAX(전체당첨내역!$A$2:$A$1500)-($B$1-1)))*((전체당첨내역!$B$2:$B$1500=AH$1)+(전체당첨내역!$C$2:$C$1500=AH$1)+(전체당첨내역!$D$2:$D$1500=AH$1)+(전체당첨내역!$E$2:$E$1500=AH$1)+(전체당첨내역!$F$2:$F$1500=AH$1)+(전체당첨내역!$G$2:$G$1500=AH$1)))</f>
        <v>58</v>
      </c>
      <c r="AI2" s="25">
        <f>SUMPRODUCT((전체당첨내역!$A$2:$A$1500&gt;=(MAX(전체당첨내역!$A$2:$A$1500)-($B$1-1)))*((전체당첨내역!$B$2:$B$1500=AI$1)+(전체당첨내역!$C$2:$C$1500=AI$1)+(전체당첨내역!$D$2:$D$1500=AI$1)+(전체당첨내역!$E$2:$E$1500=AI$1)+(전체당첨내역!$F$2:$F$1500=AI$1)+(전체당첨내역!$G$2:$G$1500=AI$1)))</f>
        <v>71</v>
      </c>
      <c r="AJ2" s="25">
        <f>SUMPRODUCT((전체당첨내역!$A$2:$A$1500&gt;=(MAX(전체당첨내역!$A$2:$A$1500)-($B$1-1)))*((전체당첨내역!$B$2:$B$1500=AJ$1)+(전체당첨내역!$C$2:$C$1500=AJ$1)+(전체당첨내역!$D$2:$D$1500=AJ$1)+(전체당첨내역!$E$2:$E$1500=AJ$1)+(전체당첨내역!$F$2:$F$1500=AJ$1)+(전체당첨내역!$G$2:$G$1500=AJ$1)))</f>
        <v>53</v>
      </c>
      <c r="AK2" s="25">
        <f>SUMPRODUCT((전체당첨내역!$A$2:$A$1500&gt;=(MAX(전체당첨내역!$A$2:$A$1500)-($B$1-1)))*((전체당첨내역!$B$2:$B$1500=AK$1)+(전체당첨내역!$C$2:$C$1500=AK$1)+(전체당첨내역!$D$2:$D$1500=AK$1)+(전체당첨내역!$E$2:$E$1500=AK$1)+(전체당첨내역!$F$2:$F$1500=AK$1)+(전체당첨내역!$G$2:$G$1500=AK$1)))</f>
        <v>65</v>
      </c>
      <c r="AL2" s="25">
        <f>SUMPRODUCT((전체당첨내역!$A$2:$A$1500&gt;=(MAX(전체당첨내역!$A$2:$A$1500)-($B$1-1)))*((전체당첨내역!$B$2:$B$1500=AL$1)+(전체당첨내역!$C$2:$C$1500=AL$1)+(전체당첨내역!$D$2:$D$1500=AL$1)+(전체당첨내역!$E$2:$E$1500=AL$1)+(전체당첨내역!$F$2:$F$1500=AL$1)+(전체당첨내역!$G$2:$G$1500=AL$1)))</f>
        <v>64</v>
      </c>
      <c r="AM2" s="25">
        <f>SUMPRODUCT((전체당첨내역!$A$2:$A$1500&gt;=(MAX(전체당첨내역!$A$2:$A$1500)-($B$1-1)))*((전체당첨내역!$B$2:$B$1500=AM$1)+(전체당첨내역!$C$2:$C$1500=AM$1)+(전체당첨내역!$D$2:$D$1500=AM$1)+(전체당첨내역!$E$2:$E$1500=AM$1)+(전체당첨내역!$F$2:$F$1500=AM$1)+(전체당첨내역!$G$2:$G$1500=AM$1)))</f>
        <v>71</v>
      </c>
      <c r="AN2" s="25">
        <f>SUMPRODUCT((전체당첨내역!$A$2:$A$1500&gt;=(MAX(전체당첨내역!$A$2:$A$1500)-($B$1-1)))*((전체당첨내역!$B$2:$B$1500=AN$1)+(전체당첨내역!$C$2:$C$1500=AN$1)+(전체당첨내역!$D$2:$D$1500=AN$1)+(전체당첨내역!$E$2:$E$1500=AN$1)+(전체당첨내역!$F$2:$F$1500=AN$1)+(전체당첨내역!$G$2:$G$1500=AN$1)))</f>
        <v>64</v>
      </c>
      <c r="AO2" s="25">
        <f>SUMPRODUCT((전체당첨내역!$A$2:$A$1500&gt;=(MAX(전체당첨내역!$A$2:$A$1500)-($B$1-1)))*((전체당첨내역!$B$2:$B$1500=AO$1)+(전체당첨내역!$C$2:$C$1500=AO$1)+(전체당첨내역!$D$2:$D$1500=AO$1)+(전체당첨내역!$E$2:$E$1500=AO$1)+(전체당첨내역!$F$2:$F$1500=AO$1)+(전체당첨내역!$G$2:$G$1500=AO$1)))</f>
        <v>71</v>
      </c>
      <c r="AP2" s="25">
        <f>SUMPRODUCT((전체당첨내역!$A$2:$A$1500&gt;=(MAX(전체당첨내역!$A$2:$A$1500)-($B$1-1)))*((전체당첨내역!$B$2:$B$1500=AP$1)+(전체당첨내역!$C$2:$C$1500=AP$1)+(전체당첨내역!$D$2:$D$1500=AP$1)+(전체당첨내역!$E$2:$E$1500=AP$1)+(전체당첨내역!$F$2:$F$1500=AP$1)+(전체당첨내역!$G$2:$G$1500=AP$1)))</f>
        <v>73</v>
      </c>
      <c r="AQ2" s="25">
        <f>SUMPRODUCT((전체당첨내역!$A$2:$A$1500&gt;=(MAX(전체당첨내역!$A$2:$A$1500)-($B$1-1)))*((전체당첨내역!$B$2:$B$1500=AQ$1)+(전체당첨내역!$C$2:$C$1500=AQ$1)+(전체당첨내역!$D$2:$D$1500=AQ$1)+(전체당첨내역!$E$2:$E$1500=AQ$1)+(전체당첨내역!$F$2:$F$1500=AQ$1)+(전체당첨내역!$G$2:$G$1500=AQ$1)))</f>
        <v>59</v>
      </c>
      <c r="AR2" s="25">
        <f>SUMPRODUCT((전체당첨내역!$A$2:$A$1500&gt;=(MAX(전체당첨내역!$A$2:$A$1500)-($B$1-1)))*((전체당첨내역!$B$2:$B$1500=AR$1)+(전체당첨내역!$C$2:$C$1500=AR$1)+(전체당첨내역!$D$2:$D$1500=AR$1)+(전체당첨내역!$E$2:$E$1500=AR$1)+(전체당첨내역!$F$2:$F$1500=AR$1)+(전체당첨내역!$G$2:$G$1500=AR$1)))</f>
        <v>72</v>
      </c>
      <c r="AS2" s="25">
        <f>SUMPRODUCT((전체당첨내역!$A$2:$A$1500&gt;=(MAX(전체당첨내역!$A$2:$A$1500)-($B$1-1)))*((전체당첨내역!$B$2:$B$1500=AS$1)+(전체당첨내역!$C$2:$C$1500=AS$1)+(전체당첨내역!$D$2:$D$1500=AS$1)+(전체당첨내역!$E$2:$E$1500=AS$1)+(전체당첨내역!$F$2:$F$1500=AS$1)+(전체당첨내역!$G$2:$G$1500=AS$1)))</f>
        <v>70</v>
      </c>
      <c r="AT2" s="25">
        <f>SUMPRODUCT((전체당첨내역!$A$2:$A$1500&gt;=(MAX(전체당첨내역!$A$2:$A$1500)-($B$1-1)))*((전체당첨내역!$B$2:$B$1500=AT$1)+(전체당첨내역!$C$2:$C$1500=AT$1)+(전체당첨내역!$D$2:$D$1500=AT$1)+(전체당첨내역!$E$2:$E$1500=AT$1)+(전체당첨내역!$F$2:$F$1500=AT$1)+(전체당첨내역!$G$2:$G$1500=AT$1)))</f>
        <v>69</v>
      </c>
      <c r="AU2" s="25">
        <f>SUMPRODUCT((전체당첨내역!$A$2:$A$1500&gt;=(MAX(전체당첨내역!$A$2:$A$1500)-($B$1-1)))*((전체당첨내역!$B$2:$B$1500=AU$1)+(전체당첨내역!$C$2:$C$1500=AU$1)+(전체당첨내역!$D$2:$D$1500=AU$1)+(전체당첨내역!$E$2:$E$1500=AU$1)+(전체당첨내역!$F$2:$F$1500=AU$1)+(전체당첨내역!$G$2:$G$1500=AU$1)))</f>
        <v>68</v>
      </c>
      <c r="AV2" s="25">
        <f>SUMPRODUCT((전체당첨내역!$A$2:$A$1500&gt;=(MAX(전체당첨내역!$A$2:$A$1500)-($B$1-1)))*((전체당첨내역!$B$2:$B$1500=AV$1)+(전체당첨내역!$C$2:$C$1500=AV$1)+(전체당첨내역!$D$2:$D$1500=AV$1)+(전체당첨내역!$E$2:$E$1500=AV$1)+(전체당첨내역!$F$2:$F$1500=AV$1)+(전체당첨내역!$G$2:$G$1500=AV$1)))</f>
        <v>63</v>
      </c>
      <c r="AW2" s="25">
        <f>SUMPRODUCT((전체당첨내역!$A$2:$A$1500&gt;=(MAX(전체당첨내역!$A$2:$A$1500)-($B$1-1)))*((전체당첨내역!$B$2:$B$1500=AW$1)+(전체당첨내역!$C$2:$C$1500=AW$1)+(전체당첨내역!$D$2:$D$1500=AW$1)+(전체당첨내역!$E$2:$E$1500=AW$1)+(전체당첨내역!$F$2:$F$1500=AW$1)+(전체당첨내역!$G$2:$G$1500=AW$1)))</f>
        <v>80</v>
      </c>
      <c r="AX2" s="25">
        <f>SUMPRODUCT((전체당첨내역!$A$2:$A$1500&gt;=(MAX(전체당첨내역!$A$2:$A$1500)-($B$1-1)))*((전체당첨내역!$B$2:$B$1500=AX$1)+(전체당첨내역!$C$2:$C$1500=AX$1)+(전체당첨내역!$D$2:$D$1500=AX$1)+(전체당첨내역!$E$2:$E$1500=AX$1)+(전체당첨내역!$F$2:$F$1500=AX$1)+(전체당첨내역!$G$2:$G$1500=AX$1)))</f>
        <v>69</v>
      </c>
      <c r="AY2" s="25">
        <f>SUMPRODUCT((전체당첨내역!$A$2:$A$1500&gt;=(MAX(전체당첨내역!$A$2:$A$1500)-($B$1-1)))*((전체당첨내역!$B$2:$B$1500=AY$1)+(전체당첨내역!$C$2:$C$1500=AY$1)+(전체당첨내역!$D$2:$D$1500=AY$1)+(전체당첨내역!$E$2:$E$1500=AY$1)+(전체당첨내역!$F$2:$F$1500=AY$1)+(전체당첨내역!$G$2:$G$1500=AY$1)))</f>
        <v>58</v>
      </c>
      <c r="AZ2" s="25">
        <f>SUMPRODUCT((전체당첨내역!$A$2:$A$1500&gt;=(MAX(전체당첨내역!$A$2:$A$1500)-($B$1-1)))*((전체당첨내역!$B$2:$B$1500=AZ$1)+(전체당첨내역!$C$2:$C$1500=AZ$1)+(전체당첨내역!$D$2:$D$1500=AZ$1)+(전체당첨내역!$E$2:$E$1500=AZ$1)+(전체당첨내역!$F$2:$F$1500=AZ$1)+(전체당첨내역!$G$2:$G$1500=AZ$1)))</f>
        <v>61</v>
      </c>
      <c r="BA2" s="25">
        <f>SUMPRODUCT((전체당첨내역!$A$2:$A$1500&gt;=(MAX(전체당첨내역!$A$2:$A$1500)-($B$1-1)))*((전체당첨내역!$B$2:$B$1500=BA$1)+(전체당첨내역!$C$2:$C$1500=BA$1)+(전체당첨내역!$D$2:$D$1500=BA$1)+(전체당첨내역!$E$2:$E$1500=BA$1)+(전체당첨내역!$F$2:$F$1500=BA$1)+(전체당첨내역!$G$2:$G$1500=BA$1)))</f>
        <v>69</v>
      </c>
      <c r="BB2" s="25">
        <f>SUMPRODUCT((전체당첨내역!$A$2:$A$1500&gt;=(MAX(전체당첨내역!$A$2:$A$1500)-($B$1-1)))*((전체당첨내역!$B$2:$B$1500=BB$1)+(전체당첨내역!$C$2:$C$1500=BB$1)+(전체당첨내역!$D$2:$D$1500=BB$1)+(전체당첨내역!$E$2:$E$1500=BB$1)+(전체당첨내역!$F$2:$F$1500=BB$1)+(전체당첨내역!$G$2:$G$1500=BB$1)))</f>
        <v>65</v>
      </c>
      <c r="BC2" s="25">
        <f>SUMPRODUCT((전체당첨내역!$A$2:$A$1500&gt;=(MAX(전체당첨내역!$A$2:$A$1500)-($B$1-1)))*((전체당첨내역!$B$2:$B$1500=BC$1)+(전체당첨내역!$C$2:$C$1500=BC$1)+(전체당첨내역!$D$2:$D$1500=BC$1)+(전체당첨내역!$E$2:$E$1500=BC$1)+(전체당첨내역!$F$2:$F$1500=BC$1)+(전체당첨내역!$G$2:$G$1500=BC$1)))</f>
        <v>64</v>
      </c>
      <c r="BD2" s="25">
        <f>SUMPRODUCT((전체당첨내역!$A$2:$A$1500&gt;=(MAX(전체당첨내역!$A$2:$A$1500)-($B$1-1)))*((전체당첨내역!$B$2:$B$1500=BD$1)+(전체당첨내역!$C$2:$C$1500=BD$1)+(전체당첨내역!$D$2:$D$1500=BD$1)+(전체당첨내역!$E$2:$E$1500=BD$1)+(전체당첨내역!$F$2:$F$1500=BD$1)+(전체당첨내역!$G$2:$G$1500=BD$1)))</f>
        <v>74</v>
      </c>
    </row>
    <row r="3" spans="1:56" ht="16.5" customHeight="1">
      <c r="A3" s="55" t="s">
        <v>1</v>
      </c>
      <c r="B3" s="22" t="s">
        <v>2</v>
      </c>
      <c r="K3" s="23" t="s">
        <v>3</v>
      </c>
      <c r="L3" s="25">
        <f>SUMPRODUCT((전체당첨내역!$A$2:$A$1500&gt;=(MAX(전체당첨내역!$A$2:$A$1500)-49))*((전체당첨내역!$B$2:$B$1500=L$1)+(전체당첨내역!$C$2:$C$1500=L$1)+(전체당첨내역!$D$2:$D$1500=L$1)+(전체당첨내역!$E$2:$E$1500=L$1)+(전체당첨내역!$F$2:$F$1500=L$1)+(전체당첨내역!$G$2:$G$1500=L$1)))</f>
        <v>8</v>
      </c>
      <c r="M3" s="25">
        <f>SUMPRODUCT((전체당첨내역!$A$2:$A$1500&gt;=(MAX(전체당첨내역!$A$2:$A$1500)-49))*((전체당첨내역!$B$2:$B$1500=M$1)+(전체당첨내역!$C$2:$C$1500=M$1)+(전체당첨내역!$D$2:$D$1500=M$1)+(전체당첨내역!$E$2:$E$1500=M$1)+(전체당첨내역!$F$2:$F$1500=M$1)+(전체당첨내역!$G$2:$G$1500=M$1)))</f>
        <v>7</v>
      </c>
      <c r="N3" s="25">
        <f>SUMPRODUCT((전체당첨내역!$A$2:$A$1500&gt;=(MAX(전체당첨내역!$A$2:$A$1500)-49))*((전체당첨내역!$B$2:$B$1500=N$1)+(전체당첨내역!$C$2:$C$1500=N$1)+(전체당첨내역!$D$2:$D$1500=N$1)+(전체당첨내역!$E$2:$E$1500=N$1)+(전체당첨내역!$F$2:$F$1500=N$1)+(전체당첨내역!$G$2:$G$1500=N$1)))</f>
        <v>7</v>
      </c>
      <c r="O3" s="25">
        <f>SUMPRODUCT((전체당첨내역!$A$2:$A$1500&gt;=(MAX(전체당첨내역!$A$2:$A$1500)-49))*((전체당첨내역!$B$2:$B$1500=O$1)+(전체당첨내역!$C$2:$C$1500=O$1)+(전체당첨내역!$D$2:$D$1500=O$1)+(전체당첨내역!$E$2:$E$1500=O$1)+(전체당첨내역!$F$2:$F$1500=O$1)+(전체당첨내역!$G$2:$G$1500=O$1)))</f>
        <v>6</v>
      </c>
      <c r="P3" s="25">
        <f>SUMPRODUCT((전체당첨내역!$A$2:$A$1500&gt;=(MAX(전체당첨내역!$A$2:$A$1500)-49))*((전체당첨내역!$B$2:$B$1500=P$1)+(전체당첨내역!$C$2:$C$1500=P$1)+(전체당첨내역!$D$2:$D$1500=P$1)+(전체당첨내역!$E$2:$E$1500=P$1)+(전체당첨내역!$F$2:$F$1500=P$1)+(전체당첨내역!$G$2:$G$1500=P$1)))</f>
        <v>4</v>
      </c>
      <c r="Q3" s="25">
        <f>SUMPRODUCT((전체당첨내역!$A$2:$A$1500&gt;=(MAX(전체당첨내역!$A$2:$A$1500)-49))*((전체당첨내역!$B$2:$B$1500=Q$1)+(전체당첨내역!$C$2:$C$1500=Q$1)+(전체당첨내역!$D$2:$D$1500=Q$1)+(전체당첨내역!$E$2:$E$1500=Q$1)+(전체당첨내역!$F$2:$F$1500=Q$1)+(전체당첨내역!$G$2:$G$1500=Q$1)))</f>
        <v>5</v>
      </c>
      <c r="R3" s="25">
        <f>SUMPRODUCT((전체당첨내역!$A$2:$A$1500&gt;=(MAX(전체당첨내역!$A$2:$A$1500)-49))*((전체당첨내역!$B$2:$B$1500=R$1)+(전체당첨내역!$C$2:$C$1500=R$1)+(전체당첨내역!$D$2:$D$1500=R$1)+(전체당첨내역!$E$2:$E$1500=R$1)+(전체당첨내역!$F$2:$F$1500=R$1)+(전체당첨내역!$G$2:$G$1500=R$1)))</f>
        <v>6</v>
      </c>
      <c r="S3" s="25">
        <f>SUMPRODUCT((전체당첨내역!$A$2:$A$1500&gt;=(MAX(전체당첨내역!$A$2:$A$1500)-49))*((전체당첨내역!$B$2:$B$1500=S$1)+(전체당첨내역!$C$2:$C$1500=S$1)+(전체당첨내역!$D$2:$D$1500=S$1)+(전체당첨내역!$E$2:$E$1500=S$1)+(전체당첨내역!$F$2:$F$1500=S$1)+(전체당첨내역!$G$2:$G$1500=S$1)))</f>
        <v>6</v>
      </c>
      <c r="T3" s="25">
        <f>SUMPRODUCT((전체당첨내역!$A$2:$A$1500&gt;=(MAX(전체당첨내역!$A$2:$A$1500)-49))*((전체당첨내역!$B$2:$B$1500=T$1)+(전체당첨내역!$C$2:$C$1500=T$1)+(전체당첨내역!$D$2:$D$1500=T$1)+(전체당첨내역!$E$2:$E$1500=T$1)+(전체당첨내역!$F$2:$F$1500=T$1)+(전체당첨내역!$G$2:$G$1500=T$1)))</f>
        <v>6</v>
      </c>
      <c r="U3" s="25">
        <f>SUMPRODUCT((전체당첨내역!$A$2:$A$1500&gt;=(MAX(전체당첨내역!$A$2:$A$1500)-49))*((전체당첨내역!$B$2:$B$1500=U$1)+(전체당첨내역!$C$2:$C$1500=U$1)+(전체당첨내역!$D$2:$D$1500=U$1)+(전체당첨내역!$E$2:$E$1500=U$1)+(전체당첨내역!$F$2:$F$1500=U$1)+(전체당첨내역!$G$2:$G$1500=U$1)))</f>
        <v>6</v>
      </c>
      <c r="V3" s="25">
        <f>SUMPRODUCT((전체당첨내역!$A$2:$A$1500&gt;=(MAX(전체당첨내역!$A$2:$A$1500)-49))*((전체당첨내역!$B$2:$B$1500=V$1)+(전체당첨내역!$C$2:$C$1500=V$1)+(전체당첨내역!$D$2:$D$1500=V$1)+(전체당첨내역!$E$2:$E$1500=V$1)+(전체당첨내역!$F$2:$F$1500=V$1)+(전체당첨내역!$G$2:$G$1500=V$1)))</f>
        <v>5</v>
      </c>
      <c r="W3" s="25">
        <f>SUMPRODUCT((전체당첨내역!$A$2:$A$1500&gt;=(MAX(전체당첨내역!$A$2:$A$1500)-49))*((전체당첨내역!$B$2:$B$1500=W$1)+(전체당첨내역!$C$2:$C$1500=W$1)+(전체당첨내역!$D$2:$D$1500=W$1)+(전체당첨내역!$E$2:$E$1500=W$1)+(전체당첨내역!$F$2:$F$1500=W$1)+(전체당첨내역!$G$2:$G$1500=W$1)))</f>
        <v>5</v>
      </c>
      <c r="X3" s="25">
        <f>SUMPRODUCT((전체당첨내역!$A$2:$A$1500&gt;=(MAX(전체당첨내역!$A$2:$A$1500)-49))*((전체당첨내역!$B$2:$B$1500=X$1)+(전체당첨내역!$C$2:$C$1500=X$1)+(전체당첨내역!$D$2:$D$1500=X$1)+(전체당첨내역!$E$2:$E$1500=X$1)+(전체당첨내역!$F$2:$F$1500=X$1)+(전체당첨내역!$G$2:$G$1500=X$1)))</f>
        <v>10</v>
      </c>
      <c r="Y3" s="25">
        <f>SUMPRODUCT((전체당첨내역!$A$2:$A$1500&gt;=(MAX(전체당첨내역!$A$2:$A$1500)-49))*((전체당첨내역!$B$2:$B$1500=Y$1)+(전체당첨내역!$C$2:$C$1500=Y$1)+(전체당첨내역!$D$2:$D$1500=Y$1)+(전체당첨내역!$E$2:$E$1500=Y$1)+(전체당첨내역!$F$2:$F$1500=Y$1)+(전체당첨내역!$G$2:$G$1500=Y$1)))</f>
        <v>3</v>
      </c>
      <c r="Z3" s="25">
        <f>SUMPRODUCT((전체당첨내역!$A$2:$A$1500&gt;=(MAX(전체당첨내역!$A$2:$A$1500)-49))*((전체당첨내역!$B$2:$B$1500=Z$1)+(전체당첨내역!$C$2:$C$1500=Z$1)+(전체당첨내역!$D$2:$D$1500=Z$1)+(전체당첨내역!$E$2:$E$1500=Z$1)+(전체당첨내역!$F$2:$F$1500=Z$1)+(전체당첨내역!$G$2:$G$1500=Z$1)))</f>
        <v>11</v>
      </c>
      <c r="AA3" s="25">
        <f>SUMPRODUCT((전체당첨내역!$A$2:$A$1500&gt;=(MAX(전체당첨내역!$A$2:$A$1500)-49))*((전체당첨내역!$B$2:$B$1500=AA$1)+(전체당첨내역!$C$2:$C$1500=AA$1)+(전체당첨내역!$D$2:$D$1500=AA$1)+(전체당첨내역!$E$2:$E$1500=AA$1)+(전체당첨내역!$F$2:$F$1500=AA$1)+(전체당첨내역!$G$2:$G$1500=AA$1)))</f>
        <v>8</v>
      </c>
      <c r="AB3" s="25">
        <f>SUMPRODUCT((전체당첨내역!$A$2:$A$1500&gt;=(MAX(전체당첨내역!$A$2:$A$1500)-49))*((전체당첨내역!$B$2:$B$1500=AB$1)+(전체당첨내역!$C$2:$C$1500=AB$1)+(전체당첨내역!$D$2:$D$1500=AB$1)+(전체당첨내역!$E$2:$E$1500=AB$1)+(전체당첨내역!$F$2:$F$1500=AB$1)+(전체당첨내역!$G$2:$G$1500=AB$1)))</f>
        <v>5</v>
      </c>
      <c r="AC3" s="25">
        <f>SUMPRODUCT((전체당첨내역!$A$2:$A$1500&gt;=(MAX(전체당첨내역!$A$2:$A$1500)-49))*((전체당첨내역!$B$2:$B$1500=AC$1)+(전체당첨내역!$C$2:$C$1500=AC$1)+(전체당첨내역!$D$2:$D$1500=AC$1)+(전체당첨내역!$E$2:$E$1500=AC$1)+(전체당첨내역!$F$2:$F$1500=AC$1)+(전체당첨내역!$G$2:$G$1500=AC$1)))</f>
        <v>8</v>
      </c>
      <c r="AD3" s="25">
        <f>SUMPRODUCT((전체당첨내역!$A$2:$A$1500&gt;=(MAX(전체당첨내역!$A$2:$A$1500)-49))*((전체당첨내역!$B$2:$B$1500=AD$1)+(전체당첨내역!$C$2:$C$1500=AD$1)+(전체당첨내역!$D$2:$D$1500=AD$1)+(전체당첨내역!$E$2:$E$1500=AD$1)+(전체당첨내역!$F$2:$F$1500=AD$1)+(전체당첨내역!$G$2:$G$1500=AD$1)))</f>
        <v>6</v>
      </c>
      <c r="AE3" s="25">
        <f>SUMPRODUCT((전체당첨내역!$A$2:$A$1500&gt;=(MAX(전체당첨내역!$A$2:$A$1500)-49))*((전체당첨내역!$B$2:$B$1500=AE$1)+(전체당첨내역!$C$2:$C$1500=AE$1)+(전체당첨내역!$D$2:$D$1500=AE$1)+(전체당첨내역!$E$2:$E$1500=AE$1)+(전체당첨내역!$F$2:$F$1500=AE$1)+(전체당첨내역!$G$2:$G$1500=AE$1)))</f>
        <v>7</v>
      </c>
      <c r="AF3" s="25">
        <f>SUMPRODUCT((전체당첨내역!$A$2:$A$1500&gt;=(MAX(전체당첨내역!$A$2:$A$1500)-49))*((전체당첨내역!$B$2:$B$1500=AF$1)+(전체당첨내역!$C$2:$C$1500=AF$1)+(전체당첨내역!$D$2:$D$1500=AF$1)+(전체당첨내역!$E$2:$E$1500=AF$1)+(전체당첨내역!$F$2:$F$1500=AF$1)+(전체당첨내역!$G$2:$G$1500=AF$1)))</f>
        <v>4</v>
      </c>
      <c r="AG3" s="25">
        <f>SUMPRODUCT((전체당첨내역!$A$2:$A$1500&gt;=(MAX(전체당첨내역!$A$2:$A$1500)-49))*((전체당첨내역!$B$2:$B$1500=AG$1)+(전체당첨내역!$C$2:$C$1500=AG$1)+(전체당첨내역!$D$2:$D$1500=AG$1)+(전체당첨내역!$E$2:$E$1500=AG$1)+(전체당첨내역!$F$2:$F$1500=AG$1)+(전체당첨내역!$G$2:$G$1500=AG$1)))</f>
        <v>6</v>
      </c>
      <c r="AH3" s="25">
        <f>SUMPRODUCT((전체당첨내역!$A$2:$A$1500&gt;=(MAX(전체당첨내역!$A$2:$A$1500)-49))*((전체당첨내역!$B$2:$B$1500=AH$1)+(전체당첨내역!$C$2:$C$1500=AH$1)+(전체당첨내역!$D$2:$D$1500=AH$1)+(전체당첨내역!$E$2:$E$1500=AH$1)+(전체당첨내역!$F$2:$F$1500=AH$1)+(전체당첨내역!$G$2:$G$1500=AH$1)))</f>
        <v>5</v>
      </c>
      <c r="AI3" s="25">
        <f>SUMPRODUCT((전체당첨내역!$A$2:$A$1500&gt;=(MAX(전체당첨내역!$A$2:$A$1500)-49))*((전체당첨내역!$B$2:$B$1500=AI$1)+(전체당첨내역!$C$2:$C$1500=AI$1)+(전체당첨내역!$D$2:$D$1500=AI$1)+(전체당첨내역!$E$2:$E$1500=AI$1)+(전체당첨내역!$F$2:$F$1500=AI$1)+(전체당첨내역!$G$2:$G$1500=AI$1)))</f>
        <v>9</v>
      </c>
      <c r="AJ3" s="25">
        <f>SUMPRODUCT((전체당첨내역!$A$2:$A$1500&gt;=(MAX(전체당첨내역!$A$2:$A$1500)-49))*((전체당첨내역!$B$2:$B$1500=AJ$1)+(전체당첨내역!$C$2:$C$1500=AJ$1)+(전체당첨내역!$D$2:$D$1500=AJ$1)+(전체당첨내역!$E$2:$E$1500=AJ$1)+(전체당첨내역!$F$2:$F$1500=AJ$1)+(전체당첨내역!$G$2:$G$1500=AJ$1)))</f>
        <v>6</v>
      </c>
      <c r="AK3" s="25">
        <f>SUMPRODUCT((전체당첨내역!$A$2:$A$1500&gt;=(MAX(전체당첨내역!$A$2:$A$1500)-49))*((전체당첨내역!$B$2:$B$1500=AK$1)+(전체당첨내역!$C$2:$C$1500=AK$1)+(전체당첨내역!$D$2:$D$1500=AK$1)+(전체당첨내역!$E$2:$E$1500=AK$1)+(전체당첨내역!$F$2:$F$1500=AK$1)+(전체당첨내역!$G$2:$G$1500=AK$1)))</f>
        <v>5</v>
      </c>
      <c r="AL3" s="25">
        <f>SUMPRODUCT((전체당첨내역!$A$2:$A$1500&gt;=(MAX(전체당첨내역!$A$2:$A$1500)-49))*((전체당첨내역!$B$2:$B$1500=AL$1)+(전체당첨내역!$C$2:$C$1500=AL$1)+(전체당첨내역!$D$2:$D$1500=AL$1)+(전체당첨내역!$E$2:$E$1500=AL$1)+(전체당첨내역!$F$2:$F$1500=AL$1)+(전체당첨내역!$G$2:$G$1500=AL$1)))</f>
        <v>10</v>
      </c>
      <c r="AM3" s="25">
        <f>SUMPRODUCT((전체당첨내역!$A$2:$A$1500&gt;=(MAX(전체당첨내역!$A$2:$A$1500)-49))*((전체당첨내역!$B$2:$B$1500=AM$1)+(전체당첨내역!$C$2:$C$1500=AM$1)+(전체당첨내역!$D$2:$D$1500=AM$1)+(전체당첨내역!$E$2:$E$1500=AM$1)+(전체당첨내역!$F$2:$F$1500=AM$1)+(전체당첨내역!$G$2:$G$1500=AM$1)))</f>
        <v>8</v>
      </c>
      <c r="AN3" s="25">
        <f>SUMPRODUCT((전체당첨내역!$A$2:$A$1500&gt;=(MAX(전체당첨내역!$A$2:$A$1500)-49))*((전체당첨내역!$B$2:$B$1500=AN$1)+(전체당첨내역!$C$2:$C$1500=AN$1)+(전체당첨내역!$D$2:$D$1500=AN$1)+(전체당첨내역!$E$2:$E$1500=AN$1)+(전체당첨내역!$F$2:$F$1500=AN$1)+(전체당첨내역!$G$2:$G$1500=AN$1)))</f>
        <v>6</v>
      </c>
      <c r="AO3" s="25">
        <f>SUMPRODUCT((전체당첨내역!$A$2:$A$1500&gt;=(MAX(전체당첨내역!$A$2:$A$1500)-49))*((전체당첨내역!$B$2:$B$1500=AO$1)+(전체당첨내역!$C$2:$C$1500=AO$1)+(전체당첨내역!$D$2:$D$1500=AO$1)+(전체당첨내역!$E$2:$E$1500=AO$1)+(전체당첨내역!$F$2:$F$1500=AO$1)+(전체당첨내역!$G$2:$G$1500=AO$1)))</f>
        <v>7</v>
      </c>
      <c r="AP3" s="25">
        <f>SUMPRODUCT((전체당첨내역!$A$2:$A$1500&gt;=(MAX(전체당첨내역!$A$2:$A$1500)-49))*((전체당첨내역!$B$2:$B$1500=AP$1)+(전체당첨내역!$C$2:$C$1500=AP$1)+(전체당첨내역!$D$2:$D$1500=AP$1)+(전체당첨내역!$E$2:$E$1500=AP$1)+(전체당첨내역!$F$2:$F$1500=AP$1)+(전체당첨내역!$G$2:$G$1500=AP$1)))</f>
        <v>11</v>
      </c>
      <c r="AQ3" s="25">
        <f>SUMPRODUCT((전체당첨내역!$A$2:$A$1500&gt;=(MAX(전체당첨내역!$A$2:$A$1500)-49))*((전체당첨내역!$B$2:$B$1500=AQ$1)+(전체당첨내역!$C$2:$C$1500=AQ$1)+(전체당첨내역!$D$2:$D$1500=AQ$1)+(전체당첨내역!$E$2:$E$1500=AQ$1)+(전체당첨내역!$F$2:$F$1500=AQ$1)+(전체당첨내역!$G$2:$G$1500=AQ$1)))</f>
        <v>7</v>
      </c>
      <c r="AR3" s="25">
        <f>SUMPRODUCT((전체당첨내역!$A$2:$A$1500&gt;=(MAX(전체당첨내역!$A$2:$A$1500)-49))*((전체당첨내역!$B$2:$B$1500=AR$1)+(전체당첨내역!$C$2:$C$1500=AR$1)+(전체당첨내역!$D$2:$D$1500=AR$1)+(전체당첨내역!$E$2:$E$1500=AR$1)+(전체당첨내역!$F$2:$F$1500=AR$1)+(전체당첨내역!$G$2:$G$1500=AR$1)))</f>
        <v>7</v>
      </c>
      <c r="AS3" s="25">
        <f>SUMPRODUCT((전체당첨내역!$A$2:$A$1500&gt;=(MAX(전체당첨내역!$A$2:$A$1500)-49))*((전체당첨내역!$B$2:$B$1500=AS$1)+(전체당첨내역!$C$2:$C$1500=AS$1)+(전체당첨내역!$D$2:$D$1500=AS$1)+(전체당첨내역!$E$2:$E$1500=AS$1)+(전체당첨내역!$F$2:$F$1500=AS$1)+(전체당첨내역!$G$2:$G$1500=AS$1)))</f>
        <v>6</v>
      </c>
      <c r="AT3" s="25">
        <f>SUMPRODUCT((전체당첨내역!$A$2:$A$1500&gt;=(MAX(전체당첨내역!$A$2:$A$1500)-49))*((전체당첨내역!$B$2:$B$1500=AT$1)+(전체당첨내역!$C$2:$C$1500=AT$1)+(전체당첨내역!$D$2:$D$1500=AT$1)+(전체당첨내역!$E$2:$E$1500=AT$1)+(전체당첨내역!$F$2:$F$1500=AT$1)+(전체당첨내역!$G$2:$G$1500=AT$1)))</f>
        <v>6</v>
      </c>
      <c r="AU3" s="25">
        <f>SUMPRODUCT((전체당첨내역!$A$2:$A$1500&gt;=(MAX(전체당첨내역!$A$2:$A$1500)-49))*((전체당첨내역!$B$2:$B$1500=AU$1)+(전체당첨내역!$C$2:$C$1500=AU$1)+(전체당첨내역!$D$2:$D$1500=AU$1)+(전체당첨내역!$E$2:$E$1500=AU$1)+(전체당첨내역!$F$2:$F$1500=AU$1)+(전체당첨내역!$G$2:$G$1500=AU$1)))</f>
        <v>7</v>
      </c>
      <c r="AV3" s="25">
        <f>SUMPRODUCT((전체당첨내역!$A$2:$A$1500&gt;=(MAX(전체당첨내역!$A$2:$A$1500)-49))*((전체당첨내역!$B$2:$B$1500=AV$1)+(전체당첨내역!$C$2:$C$1500=AV$1)+(전체당첨내역!$D$2:$D$1500=AV$1)+(전체당첨내역!$E$2:$E$1500=AV$1)+(전체당첨내역!$F$2:$F$1500=AV$1)+(전체당첨내역!$G$2:$G$1500=AV$1)))</f>
        <v>6</v>
      </c>
      <c r="AW3" s="25">
        <f>SUMPRODUCT((전체당첨내역!$A$2:$A$1500&gt;=(MAX(전체당첨내역!$A$2:$A$1500)-49))*((전체당첨내역!$B$2:$B$1500=AW$1)+(전체당첨내역!$C$2:$C$1500=AW$1)+(전체당첨내역!$D$2:$D$1500=AW$1)+(전체당첨내역!$E$2:$E$1500=AW$1)+(전체당첨내역!$F$2:$F$1500=AW$1)+(전체당첨내역!$G$2:$G$1500=AW$1)))</f>
        <v>10</v>
      </c>
      <c r="AX3" s="25">
        <f>SUMPRODUCT((전체당첨내역!$A$2:$A$1500&gt;=(MAX(전체당첨내역!$A$2:$A$1500)-49))*((전체당첨내역!$B$2:$B$1500=AX$1)+(전체당첨내역!$C$2:$C$1500=AX$1)+(전체당첨내역!$D$2:$D$1500=AX$1)+(전체당첨내역!$E$2:$E$1500=AX$1)+(전체당첨내역!$F$2:$F$1500=AX$1)+(전체당첨내역!$G$2:$G$1500=AX$1)))</f>
        <v>6</v>
      </c>
      <c r="AY3" s="25">
        <f>SUMPRODUCT((전체당첨내역!$A$2:$A$1500&gt;=(MAX(전체당첨내역!$A$2:$A$1500)-49))*((전체당첨내역!$B$2:$B$1500=AY$1)+(전체당첨내역!$C$2:$C$1500=AY$1)+(전체당첨내역!$D$2:$D$1500=AY$1)+(전체당첨내역!$E$2:$E$1500=AY$1)+(전체당첨내역!$F$2:$F$1500=AY$1)+(전체당첨내역!$G$2:$G$1500=AY$1)))</f>
        <v>5</v>
      </c>
      <c r="AZ3" s="25">
        <f>SUMPRODUCT((전체당첨내역!$A$2:$A$1500&gt;=(MAX(전체당첨내역!$A$2:$A$1500)-49))*((전체당첨내역!$B$2:$B$1500=AZ$1)+(전체당첨내역!$C$2:$C$1500=AZ$1)+(전체당첨내역!$D$2:$D$1500=AZ$1)+(전체당첨내역!$E$2:$E$1500=AZ$1)+(전체당첨내역!$F$2:$F$1500=AZ$1)+(전체당첨내역!$G$2:$G$1500=AZ$1)))</f>
        <v>7</v>
      </c>
      <c r="BA3" s="25">
        <f>SUMPRODUCT((전체당첨내역!$A$2:$A$1500&gt;=(MAX(전체당첨내역!$A$2:$A$1500)-49))*((전체당첨내역!$B$2:$B$1500=BA$1)+(전체당첨내역!$C$2:$C$1500=BA$1)+(전체당첨내역!$D$2:$D$1500=BA$1)+(전체당첨내역!$E$2:$E$1500=BA$1)+(전체당첨내역!$F$2:$F$1500=BA$1)+(전체당첨내역!$G$2:$G$1500=BA$1)))</f>
        <v>7</v>
      </c>
      <c r="BB3" s="25">
        <f>SUMPRODUCT((전체당첨내역!$A$2:$A$1500&gt;=(MAX(전체당첨내역!$A$2:$A$1500)-49))*((전체당첨내역!$B$2:$B$1500=BB$1)+(전체당첨내역!$C$2:$C$1500=BB$1)+(전체당첨내역!$D$2:$D$1500=BB$1)+(전체당첨내역!$E$2:$E$1500=BB$1)+(전체당첨내역!$F$2:$F$1500=BB$1)+(전체당첨내역!$G$2:$G$1500=BB$1)))</f>
        <v>6</v>
      </c>
      <c r="BC3" s="25">
        <f>SUMPRODUCT((전체당첨내역!$A$2:$A$1500&gt;=(MAX(전체당첨내역!$A$2:$A$1500)-49))*((전체당첨내역!$B$2:$B$1500=BC$1)+(전체당첨내역!$C$2:$C$1500=BC$1)+(전체당첨내역!$D$2:$D$1500=BC$1)+(전체당첨내역!$E$2:$E$1500=BC$1)+(전체당첨내역!$F$2:$F$1500=BC$1)+(전체당첨내역!$G$2:$G$1500=BC$1)))</f>
        <v>8</v>
      </c>
      <c r="BD3" s="25">
        <f>SUMPRODUCT((전체당첨내역!$A$2:$A$1500&gt;=(MAX(전체당첨내역!$A$2:$A$1500)-49))*((전체당첨내역!$B$2:$B$1500=BD$1)+(전체당첨내역!$C$2:$C$1500=BD$1)+(전체당첨내역!$D$2:$D$1500=BD$1)+(전체당첨내역!$E$2:$E$1500=BD$1)+(전체당첨내역!$F$2:$F$1500=BD$1)+(전체당첨내역!$G$2:$G$1500=BD$1)))</f>
        <v>6</v>
      </c>
    </row>
    <row r="4" spans="1:56" ht="16.5" customHeight="1">
      <c r="A4" s="54">
        <v>1</v>
      </c>
      <c r="B4" s="59">
        <f>INDEX($L$1:$BD$1,MATCH(A4,$L$5:$BD$5,0))</f>
        <v>12</v>
      </c>
      <c r="K4" s="23" t="s">
        <v>4</v>
      </c>
      <c r="L4" s="28">
        <f t="shared" ref="L4:BD4" si="0">(RANK(L$3,$L$3:$BD$3,0)+COUNTIFS($L$3:$BD$3,L$3,$L$1:$BD$1,"&lt;"&amp;L$1))-(RANK(L$2,$L$2:$BD$2,0)+COUNTIFS($L$2:$BD$2,L$2,$L$1:$BD$1,"&lt;"&amp;L$1))</f>
        <v>-28</v>
      </c>
      <c r="M4" s="28">
        <f t="shared" si="0"/>
        <v>-25</v>
      </c>
      <c r="N4" s="28">
        <f t="shared" si="0"/>
        <v>7</v>
      </c>
      <c r="O4" s="28">
        <f t="shared" si="0"/>
        <v>-20</v>
      </c>
      <c r="P4" s="28">
        <f t="shared" si="0"/>
        <v>-2</v>
      </c>
      <c r="Q4" s="28">
        <f t="shared" si="0"/>
        <v>29</v>
      </c>
      <c r="R4" s="28">
        <f t="shared" si="0"/>
        <v>5</v>
      </c>
      <c r="S4" s="28">
        <f t="shared" si="0"/>
        <v>-21</v>
      </c>
      <c r="T4" s="28">
        <f t="shared" si="0"/>
        <v>-3</v>
      </c>
      <c r="U4" s="28">
        <f t="shared" si="0"/>
        <v>-9</v>
      </c>
      <c r="V4" s="28">
        <f t="shared" si="0"/>
        <v>13</v>
      </c>
      <c r="W4" s="28">
        <f t="shared" si="0"/>
        <v>37</v>
      </c>
      <c r="X4" s="28">
        <f t="shared" si="0"/>
        <v>-1</v>
      </c>
      <c r="Y4" s="28">
        <f t="shared" si="0"/>
        <v>22</v>
      </c>
      <c r="Z4" s="28">
        <f t="shared" si="0"/>
        <v>-17</v>
      </c>
      <c r="AA4" s="28">
        <f t="shared" si="0"/>
        <v>5</v>
      </c>
      <c r="AB4" s="28">
        <f t="shared" si="0"/>
        <v>8</v>
      </c>
      <c r="AC4" s="28">
        <f t="shared" si="0"/>
        <v>4</v>
      </c>
      <c r="AD4" s="28">
        <f t="shared" si="0"/>
        <v>14</v>
      </c>
      <c r="AE4" s="28">
        <f t="shared" si="0"/>
        <v>-28</v>
      </c>
      <c r="AF4" s="28">
        <f t="shared" si="0"/>
        <v>36</v>
      </c>
      <c r="AG4" s="28">
        <f t="shared" si="0"/>
        <v>-5</v>
      </c>
      <c r="AH4" s="28">
        <f t="shared" si="0"/>
        <v>1</v>
      </c>
      <c r="AI4" s="28">
        <f t="shared" si="0"/>
        <v>-7</v>
      </c>
      <c r="AJ4" s="28">
        <f t="shared" si="0"/>
        <v>-15</v>
      </c>
      <c r="AK4" s="28">
        <f t="shared" si="0"/>
        <v>16</v>
      </c>
      <c r="AL4" s="28">
        <f t="shared" si="0"/>
        <v>-24</v>
      </c>
      <c r="AM4" s="28">
        <f t="shared" si="0"/>
        <v>-4</v>
      </c>
      <c r="AN4" s="28">
        <f t="shared" si="0"/>
        <v>0</v>
      </c>
      <c r="AO4" s="28">
        <f t="shared" si="0"/>
        <v>0</v>
      </c>
      <c r="AP4" s="28">
        <f t="shared" si="0"/>
        <v>-8</v>
      </c>
      <c r="AQ4" s="28">
        <f t="shared" si="0"/>
        <v>-22</v>
      </c>
      <c r="AR4" s="28">
        <f t="shared" si="0"/>
        <v>6</v>
      </c>
      <c r="AS4" s="28">
        <f t="shared" si="0"/>
        <v>14</v>
      </c>
      <c r="AT4" s="28">
        <f t="shared" si="0"/>
        <v>12</v>
      </c>
      <c r="AU4" s="28">
        <f t="shared" si="0"/>
        <v>-4</v>
      </c>
      <c r="AV4" s="28">
        <f t="shared" si="0"/>
        <v>-1</v>
      </c>
      <c r="AW4" s="28">
        <f t="shared" si="0"/>
        <v>3</v>
      </c>
      <c r="AX4" s="28">
        <f t="shared" si="0"/>
        <v>13</v>
      </c>
      <c r="AY4" s="28">
        <f t="shared" si="0"/>
        <v>2</v>
      </c>
      <c r="AZ4" s="28">
        <f t="shared" si="0"/>
        <v>-17</v>
      </c>
      <c r="BA4" s="28">
        <f t="shared" si="0"/>
        <v>-1</v>
      </c>
      <c r="BB4" s="28">
        <f t="shared" si="0"/>
        <v>8</v>
      </c>
      <c r="BC4" s="28">
        <f t="shared" si="0"/>
        <v>-19</v>
      </c>
      <c r="BD4" s="28">
        <f t="shared" si="0"/>
        <v>26</v>
      </c>
    </row>
    <row r="5" spans="1:56" ht="16.5" customHeight="1">
      <c r="A5" s="54">
        <v>2</v>
      </c>
      <c r="B5" s="59">
        <f>INDEX($L$1:$BD$1,MATCH(A5,$L$5:$BD$5,0))</f>
        <v>21</v>
      </c>
      <c r="K5" s="23" t="s">
        <v>5</v>
      </c>
      <c r="L5" s="25">
        <f t="shared" ref="L5:BD5" si="1">RANK(L4,$L$4:$BD$4,0)+COUNTIFS($L$4:$BD$4,L4,$L$1:$BD$1,"&lt;"&amp;L$1)</f>
        <v>44</v>
      </c>
      <c r="M5" s="25">
        <f t="shared" si="1"/>
        <v>43</v>
      </c>
      <c r="N5" s="25">
        <f t="shared" si="1"/>
        <v>14</v>
      </c>
      <c r="O5" s="25">
        <f t="shared" si="1"/>
        <v>39</v>
      </c>
      <c r="P5" s="25">
        <f t="shared" si="1"/>
        <v>27</v>
      </c>
      <c r="Q5" s="25">
        <f t="shared" si="1"/>
        <v>3</v>
      </c>
      <c r="R5" s="25">
        <f t="shared" si="1"/>
        <v>16</v>
      </c>
      <c r="S5" s="25">
        <f t="shared" si="1"/>
        <v>40</v>
      </c>
      <c r="T5" s="25">
        <f t="shared" si="1"/>
        <v>28</v>
      </c>
      <c r="U5" s="25">
        <f t="shared" si="1"/>
        <v>34</v>
      </c>
      <c r="V5" s="25">
        <f t="shared" si="1"/>
        <v>9</v>
      </c>
      <c r="W5" s="25">
        <f t="shared" si="1"/>
        <v>1</v>
      </c>
      <c r="X5" s="25">
        <f t="shared" si="1"/>
        <v>24</v>
      </c>
      <c r="Y5" s="25">
        <f t="shared" si="1"/>
        <v>5</v>
      </c>
      <c r="Z5" s="25">
        <f t="shared" si="1"/>
        <v>36</v>
      </c>
      <c r="AA5" s="25">
        <f t="shared" si="1"/>
        <v>17</v>
      </c>
      <c r="AB5" s="25">
        <f t="shared" si="1"/>
        <v>12</v>
      </c>
      <c r="AC5" s="25">
        <f t="shared" si="1"/>
        <v>18</v>
      </c>
      <c r="AD5" s="25">
        <f t="shared" si="1"/>
        <v>7</v>
      </c>
      <c r="AE5" s="25">
        <f t="shared" si="1"/>
        <v>45</v>
      </c>
      <c r="AF5" s="25">
        <f t="shared" si="1"/>
        <v>2</v>
      </c>
      <c r="AG5" s="25">
        <f t="shared" si="1"/>
        <v>31</v>
      </c>
      <c r="AH5" s="25">
        <f t="shared" si="1"/>
        <v>21</v>
      </c>
      <c r="AI5" s="25">
        <f t="shared" si="1"/>
        <v>32</v>
      </c>
      <c r="AJ5" s="25">
        <f t="shared" si="1"/>
        <v>35</v>
      </c>
      <c r="AK5" s="25">
        <f t="shared" si="1"/>
        <v>6</v>
      </c>
      <c r="AL5" s="25">
        <f t="shared" si="1"/>
        <v>42</v>
      </c>
      <c r="AM5" s="25">
        <f t="shared" si="1"/>
        <v>29</v>
      </c>
      <c r="AN5" s="25">
        <f t="shared" si="1"/>
        <v>22</v>
      </c>
      <c r="AO5" s="25">
        <f t="shared" si="1"/>
        <v>23</v>
      </c>
      <c r="AP5" s="25">
        <f t="shared" si="1"/>
        <v>33</v>
      </c>
      <c r="AQ5" s="25">
        <f t="shared" si="1"/>
        <v>41</v>
      </c>
      <c r="AR5" s="25">
        <f t="shared" si="1"/>
        <v>15</v>
      </c>
      <c r="AS5" s="25">
        <f t="shared" si="1"/>
        <v>8</v>
      </c>
      <c r="AT5" s="25">
        <f t="shared" si="1"/>
        <v>11</v>
      </c>
      <c r="AU5" s="25">
        <f t="shared" si="1"/>
        <v>30</v>
      </c>
      <c r="AV5" s="25">
        <f t="shared" si="1"/>
        <v>25</v>
      </c>
      <c r="AW5" s="25">
        <f t="shared" si="1"/>
        <v>19</v>
      </c>
      <c r="AX5" s="25">
        <f t="shared" si="1"/>
        <v>10</v>
      </c>
      <c r="AY5" s="25">
        <f t="shared" si="1"/>
        <v>20</v>
      </c>
      <c r="AZ5" s="25">
        <f t="shared" si="1"/>
        <v>37</v>
      </c>
      <c r="BA5" s="25">
        <f t="shared" si="1"/>
        <v>26</v>
      </c>
      <c r="BB5" s="25">
        <f t="shared" si="1"/>
        <v>13</v>
      </c>
      <c r="BC5" s="25">
        <f t="shared" si="1"/>
        <v>38</v>
      </c>
      <c r="BD5" s="25">
        <f t="shared" si="1"/>
        <v>4</v>
      </c>
    </row>
    <row r="6" spans="1:56" ht="16.5" customHeight="1">
      <c r="A6" s="54">
        <v>3</v>
      </c>
      <c r="B6" s="59">
        <f>INDEX($L$1:$BD$1,MATCH(A6,$L$5:$BD$5,0))</f>
        <v>6</v>
      </c>
      <c r="K6" s="23" t="s">
        <v>6</v>
      </c>
      <c r="L6" s="88">
        <f>SUMPRODUCT(($L$13:$L$62=$B$13:$B$62)+($L$13:$L$62=$C$13:$C$62)+($L$13:$L$62=$D$13:$D$62)+($L$13:$L$62=$E$13:$E$62)+($L$13:$L$62=$F$13:$F$62)+($L$13:$L$62=$G$13:$G$62))</f>
        <v>10</v>
      </c>
      <c r="M6" s="88">
        <f>SUMPRODUCT(($M$13:$M$62=$B$13:$B$62)+($M$13:$M$62=$C$13:$C$62)+($M$13:$M$62=$D$13:$D$62)+($M$13:$M$62=$E$13:$E$62)+($M$13:$M$62=$F$13:$F$62)+($M$13:$M$62=$G$13:$G$62))</f>
        <v>7</v>
      </c>
      <c r="N6" s="88">
        <f>SUMPRODUCT(($N$13:$N$62=$B$13:$B$62)+($N$13:$N$62=$C$13:$C$62)+($N$13:$N$62=$D$13:$D$62)+($N$13:$N$62=$E$13:$E$62)+($N$13:$N$62=$F$13:$F$62)+($N$13:$N$62=$G$13:$G$62))</f>
        <v>7</v>
      </c>
      <c r="O6" s="88">
        <f>SUMPRODUCT(($O$13:$O$62=$B$13:$B$62)+($O$13:$O$62=$C$13:$C$62)+($O$13:$O$62=$D$13:$D$62)+($O$13:$O$62=$E$13:$E$62)+($O$13:$O$62=$F$13:$F$62)+($O$13:$O$62=$G$13:$G$62))</f>
        <v>6</v>
      </c>
      <c r="P6" s="88">
        <f>SUMPRODUCT(($P$13:$P$62=$B$13:$B$62)+($P$13:$P$62=$C$13:$C$62)+($P$13:$P$62=$D$13:$D$62)+($P$13:$P$62=$E$13:$E$62)+($P$13:$P$62=$F$13:$F$62)+($P$13:$P$62=$G$13:$G$62))</f>
        <v>7</v>
      </c>
      <c r="Q6" s="88">
        <f>SUMPRODUCT(($Q$13:$Q$62=$B$13:$B$62)+($Q$13:$Q$62=$C$13:$C$62)+($Q$13:$Q$62=$D$13:$D$62)+($Q$13:$Q$62=$E$13:$E$62)+($Q$13:$Q$62=$F$13:$F$62)+($Q$13:$Q$62=$G$13:$G$62))</f>
        <v>8</v>
      </c>
      <c r="R6" s="88">
        <f>SUMPRODUCT(($R$13:$R$62=$B$13:$B$62)+($R$13:$R$62=$C$13:$C$62)+($R$13:$R$62=$D$13:$D$62)+($R$13:$R$62=$E$13:$E$62)+($R$13:$R$62=$F$13:$F$62)+($R$13:$R$62=$G$13:$G$62))</f>
        <v>7</v>
      </c>
      <c r="S6" s="88">
        <f>SUMPRODUCT(($S$13:$S$62=$B$13:$B$62)+($S$13:$S$62=$C$13:$C$62)+($S$13:$S$62=$D$13:$D$62)+($S$13:$S$62=$E$13:$E$62)+($S$13:$S$62=$F$13:$F$62)+($S$13:$S$62=$G$13:$G$62))</f>
        <v>7</v>
      </c>
      <c r="T6" s="88">
        <f>SUMPRODUCT(($T$13:$T$62=$B$13:$B$62)+($T$13:$T$62=$C$13:$C$62)+($T$13:$T$62=$D$13:$D$62)+($T$13:$T$62=$E$13:$E$62)+($T$13:$T$62=$F$13:$F$62)+($T$13:$T$62=$G$13:$G$62))</f>
        <v>3</v>
      </c>
      <c r="U6" s="88">
        <f>SUMPRODUCT(($U$13:$U$62=$B$13:$B$62)+($U$13:$U$62=$C$13:$C$62)+($U$13:$U$62=$D$13:$D$62)+($U$13:$U$62=$E$13:$E$62)+($U$13:$U$62=$F$13:$F$62)+($U$13:$U$62=$G$13:$G$62))</f>
        <v>5</v>
      </c>
      <c r="V6" s="88">
        <f>SUMPRODUCT(($V$13:$V$62=$B$13:$B$62)+($V$13:$V$62=$C$13:$C$62)+($V$13:$V$62=$D$13:$D$62)+($V$13:$V$62=$E$13:$E$62)+($V$13:$V$62=$F$13:$F$62)+($V$13:$V$62=$G$13:$G$62))</f>
        <v>6</v>
      </c>
      <c r="W6" s="88">
        <f>SUMPRODUCT(($W$13:$W$62=$B$13:$B$62)+($W$13:$W$62=$C$13:$C$62)+($W$13:$W$62=$D$13:$D$62)+($W$13:$W$62=$E$13:$E$62)+($W$13:$W$62=$F$13:$F$62)+($W$13:$W$62=$G$13:$G$62))</f>
        <v>9</v>
      </c>
      <c r="X6" s="88">
        <f>SUMPRODUCT(($X$13:$X$62=$B$13:$B$62)+($X$13:$X$62=$C$13:$C$62)+($X$13:$X$62=$D$13:$D$62)+($X$13:$X$62=$E$13:$E$62)+($X$13:$X$62=$F$13:$F$62)+($X$13:$X$62=$G$13:$G$62))</f>
        <v>9</v>
      </c>
      <c r="Y6" s="88">
        <f>SUMPRODUCT(($Y$13:$Y$62=$B$13:$B$62)+($Y$13:$Y$62=$C$13:$C$62)+($Y$13:$Y$62=$D$13:$D$62)+($Y$13:$Y$62=$E$13:$E$62)+($Y$13:$Y$62=$F$13:$F$62)+($Y$13:$Y$62=$G$13:$G$62))</f>
        <v>7</v>
      </c>
      <c r="Z6" s="88">
        <f>SUMPRODUCT(($Z$13:$Z$62=$B$13:$B$62)+($Z$13:$Z$62=$C$13:$C$62)+($Z$13:$Z$62=$D$13:$D$62)+($Z$13:$Z$62=$E$13:$E$62)+($Z$13:$Z$62=$F$13:$F$62)+($Z$13:$Z$62=$G$13:$G$62))</f>
        <v>5</v>
      </c>
      <c r="AA6" s="88">
        <f>SUMPRODUCT(($AA$13:$AA$62=$B$13:$B$62)+($AA$13:$AA$62=$C$13:$C$62)+($AA$13:$AA$62=$D$13:$D$62)+($AA$13:$AA$62=$E$13:$E$62)+($AA$13:$AA$62=$F$13:$F$62)+($AA$13:$AA$62=$G$13:$G$62))</f>
        <v>5</v>
      </c>
      <c r="AB6" s="88">
        <f>SUMPRODUCT(($AB$13:$AB$62=$B$13:$B$62)+($AB$13:$AB$62=$C$13:$C$62)+($AB$13:$AB$62=$D$13:$D$62)+($AB$13:$AB$62=$E$13:$E$62)+($AB$13:$AB$62=$F$13:$F$62)+($AB$13:$AB$62=$G$13:$G$62))</f>
        <v>7</v>
      </c>
      <c r="AC6" s="88">
        <f>SUMPRODUCT(($AC$13:$AC$62=$B$13:$B$62)+($AC$13:$AC$62=$C$13:$C$62)+($AC$13:$AC$62=$D$13:$D$62)+($AC$13:$AC$62=$E$13:$E$62)+($AC$13:$AC$62=$F$13:$F$62)+($AC$13:$AC$62=$G$13:$G$62))</f>
        <v>8</v>
      </c>
      <c r="AD6" s="88">
        <f>SUMPRODUCT(($AD$13:$AD$62=$B$13:$B$62)+($AD$13:$AD$62=$C$13:$C$62)+($AD$13:$AD$62=$D$13:$D$62)+($AD$13:$AD$62=$E$13:$E$62)+($AD$13:$AD$62=$F$13:$F$62)+($AD$13:$AD$62=$G$13:$G$62))</f>
        <v>7</v>
      </c>
      <c r="AE6" s="88">
        <f>SUMPRODUCT(($AE$13:$AE$62=$B$13:$B$62)+($AE$13:$AE$62=$C$13:$C$62)+($AE$13:$AE$62=$D$13:$D$62)+($AE$13:$AE$62=$E$13:$E$62)+($AE$13:$AE$62=$F$13:$F$62)+($AE$13:$AE$62=$G$13:$G$62))</f>
        <v>10</v>
      </c>
      <c r="AF6" s="88">
        <f>SUMPRODUCT(($AF$13:$AF$62=$B$13:$B$62)+($AF$13:$AF$62=$C$13:$C$62)+($AF$13:$AF$62=$D$13:$D$62)+($AF$13:$AF$62=$E$13:$E$62)+($AF$13:$AF$62=$F$13:$F$62)+($AF$13:$AF$62=$G$13:$G$62))</f>
        <v>10</v>
      </c>
      <c r="AG6" s="88">
        <f>SUMPRODUCT(($AG$13:$AG$62=$B$13:$B$62)+($AG$13:$AG$62=$C$13:$C$62)+($AG$13:$AG$62=$D$13:$D$62)+($AG$13:$AG$62=$E$13:$E$62)+($AG$13:$AG$62=$F$13:$F$62)+($AG$13:$AG$62=$G$13:$G$62))</f>
        <v>6</v>
      </c>
      <c r="AH6" s="88">
        <f>SUMPRODUCT(($AH$13:$AH$62=$B$13:$B$62)+($AH$13:$AH$62=$C$13:$C$62)+($AH$13:$AH$62=$D$13:$D$62)+($AH$13:$AH$62=$E$13:$E$62)+($AH$13:$AH$62=$F$13:$F$62)+($AH$13:$AH$62=$G$13:$G$62))</f>
        <v>4</v>
      </c>
      <c r="AI6" s="88">
        <f>SUMPRODUCT(($AI$13:$AI$62=$B$13:$B$62)+($AI$13:$AI$62=$C$13:$C$62)+($AI$13:$AI$62=$D$13:$D$62)+($AI$13:$AI$62=$E$13:$E$62)+($AI$13:$AI$62=$F$13:$F$62)+($AI$13:$AI$62=$G$13:$G$62))</f>
        <v>4</v>
      </c>
      <c r="AJ6" s="88">
        <f>SUMPRODUCT(($AJ$13:$AJ$62=$B$13:$B$62)+($AJ$13:$AJ$62=$C$13:$C$62)+($AJ$13:$AJ$62=$D$13:$D$62)+($AJ$13:$AJ$62=$E$13:$E$62)+($AJ$13:$AJ$62=$F$13:$F$62)+($AJ$13:$AJ$62=$G$13:$G$62))</f>
        <v>7</v>
      </c>
      <c r="AK6" s="88">
        <f>SUMPRODUCT(($AK$13:$AK$62=$B$13:$B$62)+($AK$13:$AK$62=$C$13:$C$62)+($AK$13:$AK$62=$D$13:$D$62)+($AK$13:$AK$62=$E$13:$E$62)+($AK$13:$AK$62=$F$13:$F$62)+($AK$13:$AK$62=$G$13:$G$62))</f>
        <v>7</v>
      </c>
      <c r="AL6" s="88">
        <f>SUMPRODUCT(($AL$13:$AL$62=$B$13:$B$62)+($AL$13:$AL$62=$C$13:$C$62)+($AL$13:$AL$62=$D$13:$D$62)+($AL$13:$AL$62=$E$13:$E$62)+($AL$13:$AL$62=$F$13:$F$62)+($AL$13:$AL$62=$G$13:$G$62))</f>
        <v>6</v>
      </c>
      <c r="AM6" s="88">
        <f>SUMPRODUCT(($AM$13:$AM$62=$B$13:$B$62)+($AM$13:$AM$62=$C$13:$C$62)+($AM$13:$AM$62=$D$13:$D$62)+($AM$13:$AM$62=$E$13:$E$62)+($AM$13:$AM$62=$F$13:$F$62)+($AM$13:$AM$62=$G$13:$G$62))</f>
        <v>6</v>
      </c>
      <c r="AN6" s="88">
        <f>SUMPRODUCT(($AN$13:$AN$62=$B$13:$B$62)+($AN$13:$AN$62=$C$13:$C$62)+($AN$13:$AN$62=$D$13:$D$62)+($AN$13:$AN$62=$E$13:$E$62)+($AN$13:$AN$62=$F$13:$F$62)+($AN$13:$AN$62=$G$13:$G$62))</f>
        <v>9</v>
      </c>
      <c r="AO6" s="88">
        <f>SUMPRODUCT(($AO$13:$AO$62=$B$13:$B$62)+($AO$13:$AO$62=$C$13:$C$62)+($AO$13:$AO$62=$D$13:$D$62)+($AO$13:$AO$62=$E$13:$E$62)+($AO$13:$AO$62=$F$13:$F$62)+($AO$13:$AO$62=$G$13:$G$62))</f>
        <v>9</v>
      </c>
      <c r="AP6" s="88">
        <f>SUMPRODUCT(($AP$13:$AP$62=$B$13:$B$62)+($AP$13:$AP$62=$C$13:$C$62)+($AP$13:$AP$62=$D$13:$D$62)+($AP$13:$AP$62=$E$13:$E$62)+($AP$13:$AP$62=$F$13:$F$62)+($AP$13:$AP$62=$G$13:$G$62))</f>
        <v>3</v>
      </c>
      <c r="AQ6" s="88">
        <f>SUMPRODUCT(($AQ$13:$AQ$62=$B$13:$B$62)+($AQ$13:$AQ$62=$C$13:$C$62)+($AQ$13:$AQ$62=$D$13:$D$62)+($AQ$13:$AQ$62=$E$13:$E$62)+($AQ$13:$AQ$62=$F$13:$F$62)+($AQ$13:$AQ$62=$G$13:$G$62))</f>
        <v>8</v>
      </c>
      <c r="AR6" s="88">
        <f>SUMPRODUCT(($AR$13:$AR$62=$B$13:$B$62)+($AR$13:$AR$62=$C$13:$C$62)+($AR$13:$AR$62=$D$13:$D$62)+($AR$13:$AR$62=$E$13:$E$62)+($AR$13:$AR$62=$F$13:$F$62)+($AR$13:$AR$62=$G$13:$G$62))</f>
        <v>7</v>
      </c>
      <c r="AS6" s="88">
        <f>SUMPRODUCT(($AS$13:$AS$62=$B$13:$B$62)+($AS$13:$AS$62=$C$13:$C$62)+($AS$13:$AS$62=$D$13:$D$62)+($AS$13:$AS$62=$E$13:$E$62)+($AS$13:$AS$62=$F$13:$F$62)+($AS$13:$AS$62=$G$13:$G$62))</f>
        <v>8</v>
      </c>
      <c r="AT6" s="88">
        <f>SUMPRODUCT(($AT$13:$AT$62=$B$13:$B$62)+($AT$13:$AT$62=$C$13:$C$62)+($AT$13:$AT$62=$D$13:$D$62)+($AT$13:$AT$62=$E$13:$E$62)+($AT$13:$AT$62=$F$13:$F$62)+($AT$13:$AT$62=$G$13:$G$62))</f>
        <v>8</v>
      </c>
      <c r="AU6" s="88">
        <f>SUMPRODUCT(($AU$13:$AU$62=$B$13:$B$62)+($AU$13:$AU$62=$C$13:$C$62)+($AU$13:$AU$62=$D$13:$D$62)+($AU$13:$AU$62=$E$13:$E$62)+($AU$13:$AU$62=$F$13:$F$62)+($AU$13:$AU$62=$G$13:$G$62))</f>
        <v>7</v>
      </c>
      <c r="AV6" s="88">
        <f>SUMPRODUCT(($AV$13:$AV$62=$B$13:$B$62)+($AV$13:$AV$62=$C$13:$C$62)+($AV$13:$AV$62=$D$13:$D$62)+($AV$13:$AV$62=$E$13:$E$62)+($AV$13:$AV$62=$F$13:$F$62)+($AV$13:$AV$62=$G$13:$G$62))</f>
        <v>8</v>
      </c>
      <c r="AW6" s="88">
        <f>SUMPRODUCT(($AW$13:$AW$62=$B$13:$B$62)+($AW$13:$AW$62=$C$13:$C$62)+($AW$13:$AW$62=$D$13:$D$62)+($AW$13:$AW$62=$E$13:$E$62)+($AW$13:$AW$62=$F$13:$F$62)+($AW$13:$AW$62=$G$13:$G$62))</f>
        <v>6</v>
      </c>
      <c r="AX6" s="88">
        <f>SUMPRODUCT(($AX$13:$AX$62=$B$13:$B$62)+($AX$13:$AX$62=$C$13:$C$62)+($AX$13:$AX$62=$D$13:$D$62)+($AX$13:$AX$62=$E$13:$E$62)+($AX$13:$AX$62=$F$13:$F$62)+($AX$13:$AX$62=$G$13:$G$62))</f>
        <v>6</v>
      </c>
      <c r="AY6" s="88">
        <f>SUMPRODUCT(($AY$13:$AY$62=$B$13:$B$62)+($AY$13:$AY$62=$C$13:$C$62)+($AY$13:$AY$62=$D$13:$D$62)+($AY$13:$AY$62=$E$13:$E$62)+($AY$13:$AY$62=$F$13:$F$62)+($AY$13:$AY$62=$G$13:$G$62))</f>
        <v>10</v>
      </c>
      <c r="AZ6" s="88">
        <f>SUMPRODUCT(($AZ$13:$AZ$62=$B$13:$B$62)+($AZ$13:$AZ$62=$C$13:$C$62)+($AZ$13:$AZ$62=$D$13:$D$62)+($AZ$13:$AZ$62=$E$13:$E$62)+($AZ$13:$AZ$62=$F$13:$F$62)+($AZ$13:$AZ$62=$G$13:$G$62))</f>
        <v>3</v>
      </c>
      <c r="BA6" s="88">
        <f>SUMPRODUCT(($BA$13:$BA$62=$B$13:$B$62)+($BA$13:$BA$62=$C$13:$C$62)+($BA$13:$BA$62=$D$13:$D$62)+($BA$13:$BA$62=$E$13:$E$62)+($BA$13:$BA$62=$F$13:$F$62)+($BA$13:$BA$62=$G$13:$G$62))</f>
        <v>5</v>
      </c>
      <c r="BB6" s="88">
        <f>SUMPRODUCT(($BB$13:$BB$62=$B$13:$B$62)+($BB$13:$BB$62=$C$13:$C$62)+($BB$13:$BB$62=$D$13:$D$62)+($BB$13:$BB$62=$E$13:$E$62)+($BB$13:$BB$62=$F$13:$F$62)+($BB$13:$BB$62=$G$13:$G$62))</f>
        <v>5</v>
      </c>
      <c r="BC6" s="88">
        <f>SUMPRODUCT(($BC$13:$BC$62=$B$13:$B$62)+($BC$13:$BC$62=$C$13:$C$62)+($BC$13:$BC$62=$D$13:$D$62)+($BC$13:$BC$62=$E$13:$E$62)+($BC$13:$BC$62=$F$13:$F$62)+($BC$13:$BC$62=$G$13:$G$62))</f>
        <v>5</v>
      </c>
      <c r="BD6" s="88">
        <f>SUMPRODUCT(($BD$13:$BD$62=$B$13:$B$62)+($BD$13:$BD$62=$C$13:$C$62)+($BD$13:$BD$62=$D$13:$D$62)+($BD$13:$BD$62=$E$13:$E$62)+($BD$13:$BD$62=$F$13:$F$62)+($BD$13:$BD$62=$G$13:$G$62))</f>
        <v>3</v>
      </c>
    </row>
    <row r="7" spans="1:56" ht="15" customHeight="1">
      <c r="A7" s="54">
        <v>4</v>
      </c>
      <c r="B7" s="59">
        <f>INDEX($L$1:$BD$1,MATCH(A7,$L$5:$BD$5,0))</f>
        <v>45</v>
      </c>
    </row>
    <row r="8" spans="1:56" ht="15" customHeight="1">
      <c r="A8" s="54">
        <v>5</v>
      </c>
      <c r="B8" s="59">
        <f>INDEX($L$1:$BD$1,MATCH(A8,$L$5:$BD$5,0))</f>
        <v>14</v>
      </c>
    </row>
    <row r="9" spans="1:56" ht="16.5" customHeight="1">
      <c r="A9" s="55" t="s">
        <v>7</v>
      </c>
    </row>
    <row r="10" spans="1:56" ht="16.5" customHeight="1">
      <c r="A10" s="56" t="s">
        <v>8</v>
      </c>
      <c r="B10" s="30" t="s">
        <v>9</v>
      </c>
      <c r="C10" s="30" t="s">
        <v>10</v>
      </c>
      <c r="D10" s="30" t="s">
        <v>11</v>
      </c>
      <c r="E10" s="30" t="s">
        <v>12</v>
      </c>
      <c r="F10" s="30" t="s">
        <v>13</v>
      </c>
      <c r="G10" s="30" t="s">
        <v>14</v>
      </c>
      <c r="H10" s="44" t="s">
        <v>15</v>
      </c>
      <c r="I10" s="32"/>
      <c r="J10" s="30"/>
      <c r="K10" s="33"/>
      <c r="L10" s="109" t="s">
        <v>16</v>
      </c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1"/>
      <c r="AA10" s="109" t="s">
        <v>17</v>
      </c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1"/>
      <c r="AP10" s="109" t="s">
        <v>18</v>
      </c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1"/>
    </row>
    <row r="11" spans="1:56" ht="16.5" customHeight="1">
      <c r="A11" s="56" t="s">
        <v>8</v>
      </c>
      <c r="B11" s="30" t="s">
        <v>9</v>
      </c>
      <c r="C11" s="30" t="s">
        <v>10</v>
      </c>
      <c r="D11" s="30" t="s">
        <v>11</v>
      </c>
      <c r="E11" s="30" t="s">
        <v>12</v>
      </c>
      <c r="F11" s="30" t="s">
        <v>13</v>
      </c>
      <c r="G11" s="30" t="s">
        <v>14</v>
      </c>
      <c r="H11" s="44" t="s">
        <v>15</v>
      </c>
      <c r="I11" s="34" t="s">
        <v>19</v>
      </c>
      <c r="J11" s="35" t="s">
        <v>20</v>
      </c>
      <c r="K11" s="36" t="s">
        <v>21</v>
      </c>
      <c r="L11" s="38">
        <v>1</v>
      </c>
      <c r="M11" s="38">
        <v>2</v>
      </c>
      <c r="N11" s="38">
        <v>3</v>
      </c>
      <c r="O11" s="38">
        <v>4</v>
      </c>
      <c r="P11" s="38">
        <v>5</v>
      </c>
      <c r="Q11" s="38">
        <v>6</v>
      </c>
      <c r="R11" s="38">
        <v>7</v>
      </c>
      <c r="S11" s="38">
        <v>8</v>
      </c>
      <c r="T11" s="38">
        <v>9</v>
      </c>
      <c r="U11" s="38">
        <v>10</v>
      </c>
      <c r="V11" s="38">
        <v>11</v>
      </c>
      <c r="W11" s="38">
        <v>12</v>
      </c>
      <c r="X11" s="38">
        <v>13</v>
      </c>
      <c r="Y11" s="38">
        <v>14</v>
      </c>
      <c r="Z11" s="38">
        <v>15</v>
      </c>
      <c r="AA11" s="38">
        <v>16</v>
      </c>
      <c r="AB11" s="38">
        <v>17</v>
      </c>
      <c r="AC11" s="38">
        <v>18</v>
      </c>
      <c r="AD11" s="38">
        <v>19</v>
      </c>
      <c r="AE11" s="38">
        <v>20</v>
      </c>
      <c r="AF11" s="38">
        <v>21</v>
      </c>
      <c r="AG11" s="38">
        <v>22</v>
      </c>
      <c r="AH11" s="38">
        <v>23</v>
      </c>
      <c r="AI11" s="38">
        <v>24</v>
      </c>
      <c r="AJ11" s="38">
        <v>25</v>
      </c>
      <c r="AK11" s="38">
        <v>26</v>
      </c>
      <c r="AL11" s="38">
        <v>27</v>
      </c>
      <c r="AM11" s="38">
        <v>28</v>
      </c>
      <c r="AN11" s="38">
        <v>29</v>
      </c>
      <c r="AO11" s="38">
        <v>30</v>
      </c>
      <c r="AP11" s="38">
        <v>31</v>
      </c>
      <c r="AQ11" s="38">
        <v>32</v>
      </c>
      <c r="AR11" s="38">
        <v>33</v>
      </c>
      <c r="AS11" s="38">
        <v>34</v>
      </c>
      <c r="AT11" s="38">
        <v>35</v>
      </c>
      <c r="AU11" s="38">
        <v>36</v>
      </c>
      <c r="AV11" s="38">
        <v>37</v>
      </c>
      <c r="AW11" s="38">
        <v>38</v>
      </c>
      <c r="AX11" s="38">
        <v>39</v>
      </c>
      <c r="AY11" s="38">
        <v>40</v>
      </c>
      <c r="AZ11" s="38">
        <v>41</v>
      </c>
      <c r="BA11" s="38">
        <v>42</v>
      </c>
      <c r="BB11" s="38">
        <v>43</v>
      </c>
      <c r="BC11" s="38">
        <v>44</v>
      </c>
      <c r="BD11" s="38">
        <v>45</v>
      </c>
    </row>
    <row r="12" spans="1:56" ht="16.5" customHeight="1">
      <c r="A12" s="57">
        <f>MAX(전체당첨내역!$A$2:$A$1500)+1</f>
        <v>1244</v>
      </c>
      <c r="B12" s="40" t="str">
        <f>IFERROR(INDEX(전체당첨내역!$B:$B,MATCH($A12,전체당첨내역!$A:$A,0)),"")</f>
        <v/>
      </c>
      <c r="C12" s="40" t="str">
        <f>IFERROR(INDEX(전체당첨내역!$C:$C,MATCH($A12,전체당첨내역!$A:$A,0)),"")</f>
        <v/>
      </c>
      <c r="D12" s="40" t="str">
        <f>IFERROR(INDEX(전체당첨내역!$D:$D,MATCH($A12,전체당첨내역!$A:$A,0)),"")</f>
        <v/>
      </c>
      <c r="E12" s="40" t="str">
        <f>IFERROR(INDEX(전체당첨내역!$E:$E,MATCH($A12,전체당첨내역!$A:$A,0)),"")</f>
        <v/>
      </c>
      <c r="F12" s="40" t="str">
        <f>IFERROR(INDEX(전체당첨내역!$F:$F,MATCH($A12,전체당첨내역!$A:$A,0)),"")</f>
        <v/>
      </c>
      <c r="G12" s="40" t="str">
        <f>IFERROR(INDEX(전체당첨내역!$G:$G,MATCH($A12,전체당첨내역!$A:$A,0)),"")</f>
        <v/>
      </c>
      <c r="H12" s="45" t="str">
        <f>IFERROR(INDEX(전체당첨내역!$H:$H,MATCH($A12,전체당첨내역!$A:$A,0)),"")</f>
        <v/>
      </c>
      <c r="I12" s="42" t="str">
        <f>IFERROR((INDEX(_calc_기준500!$CN$2:$EF$2,1,$B12)&gt;0)*(INDEX(_calc_기준500!$CN$2:$EF$2,1,$B12)&lt;=15)+(INDEX(_calc_기준500!$CN$2:$EF$2,1,$C12)&gt;0)*(INDEX(_calc_기준500!$CN$2:$EF$2,1,$C12)&lt;=15)+(INDEX(_calc_기준500!$CN$2:$EF$2,1,$D12)&gt;0)*(INDEX(_calc_기준500!$CN$2:$EF$2,1,$D12)&lt;=15)+(INDEX(_calc_기준500!$CN$2:$EF$2,1,$E12)&gt;0)*(INDEX(_calc_기준500!$CN$2:$EF$2,1,$E12)&lt;=15)+(INDEX(_calc_기준500!$CN$2:$EF$2,1,$F12)&gt;0)*(INDEX(_calc_기준500!$CN$2:$EF$2,1,$F12)&lt;=15)+(INDEX(_calc_기준500!$CN$2:$EF$2,1,$G12)&gt;0)*(INDEX(_calc_기준500!$CN$2:$EF$2,1,$G12)&lt;=15),"")</f>
        <v/>
      </c>
      <c r="J12" s="40" t="str">
        <f>IFERROR((INDEX(_calc_기준500!$CN$2:$EF$2,1,$B12)&gt;15)*(INDEX(_calc_기준500!$CN$2:$EF$2,1,$B12)&lt;=30)+(INDEX(_calc_기준500!$CN$2:$EF$2,1,$C12)&gt;15)*(INDEX(_calc_기준500!$CN$2:$EF$2,1,$C12)&lt;=30)+(INDEX(_calc_기준500!$CN$2:$EF$2,1,$D12)&gt;15)*(INDEX(_calc_기준500!$CN$2:$EF$2,1,$D12)&lt;=30)+(INDEX(_calc_기준500!$CN$2:$EF$2,1,$E12)&gt;15)*(INDEX(_calc_기준500!$CN$2:$EF$2,1,$E12)&lt;=30)+(INDEX(_calc_기준500!$CN$2:$EF$2,1,$F12)&gt;15)*(INDEX(_calc_기준500!$CN$2:$EF$2,1,$F12)&lt;=30)+(INDEX(_calc_기준500!$CN$2:$EF$2,1,$G12)&gt;15)*(INDEX(_calc_기준500!$CN$2:$EF$2,1,$G12)&lt;=30),"")</f>
        <v/>
      </c>
      <c r="K12" s="43" t="str">
        <f>IFERROR((INDEX(_calc_기준500!$CN$2:$EF$2,1,$B12)&gt;30)+(INDEX(_calc_기준500!$CN$2:$EF$2,1,$C12)&gt;30)+(INDEX(_calc_기준500!$CN$2:$EF$2,1,$D12)&gt;30)+(INDEX(_calc_기준500!$CN$2:$EF$2,1,$E12)&gt;30)+(INDEX(_calc_기준500!$CN$2:$EF$2,1,$F12)&gt;30)+(INDEX(_calc_기준500!$CN$2:$EF$2,1,$G12)&gt;30),"")</f>
        <v/>
      </c>
      <c r="L12" s="25">
        <f>IFERROR(MATCH(L$11,_calc_기준500!$CN$2:$EF$2,0),"")</f>
        <v>12</v>
      </c>
      <c r="M12" s="25">
        <f>IFERROR(MATCH(M$11,_calc_기준500!$CN$2:$EF$2,0),"")</f>
        <v>21</v>
      </c>
      <c r="N12" s="25">
        <f>IFERROR(MATCH(N$11,_calc_기준500!$CN$2:$EF$2,0),"")</f>
        <v>6</v>
      </c>
      <c r="O12" s="25">
        <f>IFERROR(MATCH(O$11,_calc_기준500!$CN$2:$EF$2,0),"")</f>
        <v>45</v>
      </c>
      <c r="P12" s="25">
        <f>IFERROR(MATCH(P$11,_calc_기준500!$CN$2:$EF$2,0),"")</f>
        <v>14</v>
      </c>
      <c r="Q12" s="25">
        <f>IFERROR(MATCH(Q$11,_calc_기준500!$CN$2:$EF$2,0),"")</f>
        <v>26</v>
      </c>
      <c r="R12" s="25">
        <f>IFERROR(MATCH(R$11,_calc_기준500!$CN$2:$EF$2,0),"")</f>
        <v>19</v>
      </c>
      <c r="S12" s="25">
        <f>IFERROR(MATCH(S$11,_calc_기준500!$CN$2:$EF$2,0),"")</f>
        <v>34</v>
      </c>
      <c r="T12" s="25">
        <f>IFERROR(MATCH(T$11,_calc_기준500!$CN$2:$EF$2,0),"")</f>
        <v>11</v>
      </c>
      <c r="U12" s="25">
        <f>IFERROR(MATCH(U$11,_calc_기준500!$CN$2:$EF$2,0),"")</f>
        <v>39</v>
      </c>
      <c r="V12" s="25">
        <f>IFERROR(MATCH(V$11,_calc_기준500!$CN$2:$EF$2,0),"")</f>
        <v>35</v>
      </c>
      <c r="W12" s="25">
        <f>IFERROR(MATCH(W$11,_calc_기준500!$CN$2:$EF$2,0),"")</f>
        <v>17</v>
      </c>
      <c r="X12" s="25">
        <f>IFERROR(MATCH(X$11,_calc_기준500!$CN$2:$EF$2,0),"")</f>
        <v>43</v>
      </c>
      <c r="Y12" s="25">
        <f>IFERROR(MATCH(Y$11,_calc_기준500!$CN$2:$EF$2,0),"")</f>
        <v>3</v>
      </c>
      <c r="Z12" s="25">
        <f>IFERROR(MATCH(Z$11,_calc_기준500!$CN$2:$EF$2,0),"")</f>
        <v>33</v>
      </c>
      <c r="AA12" s="25">
        <f>IFERROR(MATCH(AA$11,_calc_기준500!$CN$2:$EF$2,0),"")</f>
        <v>7</v>
      </c>
      <c r="AB12" s="25">
        <f>IFERROR(MATCH(AB$11,_calc_기준500!$CN$2:$EF$2,0),"")</f>
        <v>16</v>
      </c>
      <c r="AC12" s="25">
        <f>IFERROR(MATCH(AC$11,_calc_기준500!$CN$2:$EF$2,0),"")</f>
        <v>18</v>
      </c>
      <c r="AD12" s="25">
        <f>IFERROR(MATCH(AD$11,_calc_기준500!$CN$2:$EF$2,0),"")</f>
        <v>38</v>
      </c>
      <c r="AE12" s="25">
        <f>IFERROR(MATCH(AE$11,_calc_기준500!$CN$2:$EF$2,0),"")</f>
        <v>40</v>
      </c>
      <c r="AF12" s="25">
        <f>IFERROR(MATCH(AF$11,_calc_기준500!$CN$2:$EF$2,0),"")</f>
        <v>23</v>
      </c>
      <c r="AG12" s="25">
        <f>IFERROR(MATCH(AG$11,_calc_기준500!$CN$2:$EF$2,0),"")</f>
        <v>29</v>
      </c>
      <c r="AH12" s="25">
        <f>IFERROR(MATCH(AH$11,_calc_기준500!$CN$2:$EF$2,0),"")</f>
        <v>30</v>
      </c>
      <c r="AI12" s="25">
        <f>IFERROR(MATCH(AI$11,_calc_기준500!$CN$2:$EF$2,0),"")</f>
        <v>13</v>
      </c>
      <c r="AJ12" s="25">
        <f>IFERROR(MATCH(AJ$11,_calc_기준500!$CN$2:$EF$2,0),"")</f>
        <v>37</v>
      </c>
      <c r="AK12" s="25">
        <f>IFERROR(MATCH(AK$11,_calc_기준500!$CN$2:$EF$2,0),"")</f>
        <v>42</v>
      </c>
      <c r="AL12" s="25">
        <f>IFERROR(MATCH(AL$11,_calc_기준500!$CN$2:$EF$2,0),"")</f>
        <v>5</v>
      </c>
      <c r="AM12" s="25">
        <f>IFERROR(MATCH(AM$11,_calc_기준500!$CN$2:$EF$2,0),"")</f>
        <v>9</v>
      </c>
      <c r="AN12" s="25">
        <f>IFERROR(MATCH(AN$11,_calc_기준500!$CN$2:$EF$2,0),"")</f>
        <v>28</v>
      </c>
      <c r="AO12" s="25">
        <f>IFERROR(MATCH(AO$11,_calc_기준500!$CN$2:$EF$2,0),"")</f>
        <v>36</v>
      </c>
      <c r="AP12" s="25">
        <f>IFERROR(MATCH(AP$11,_calc_기준500!$CN$2:$EF$2,0),"")</f>
        <v>22</v>
      </c>
      <c r="AQ12" s="25">
        <f>IFERROR(MATCH(AQ$11,_calc_기준500!$CN$2:$EF$2,0),"")</f>
        <v>24</v>
      </c>
      <c r="AR12" s="25">
        <f>IFERROR(MATCH(AR$11,_calc_기준500!$CN$2:$EF$2,0),"")</f>
        <v>31</v>
      </c>
      <c r="AS12" s="25">
        <f>IFERROR(MATCH(AS$11,_calc_기준500!$CN$2:$EF$2,0),"")</f>
        <v>10</v>
      </c>
      <c r="AT12" s="25">
        <f>IFERROR(MATCH(AT$11,_calc_기준500!$CN$2:$EF$2,0),"")</f>
        <v>25</v>
      </c>
      <c r="AU12" s="25">
        <f>IFERROR(MATCH(AU$11,_calc_기준500!$CN$2:$EF$2,0),"")</f>
        <v>15</v>
      </c>
      <c r="AV12" s="25">
        <f>IFERROR(MATCH(AV$11,_calc_기준500!$CN$2:$EF$2,0),"")</f>
        <v>41</v>
      </c>
      <c r="AW12" s="25">
        <f>IFERROR(MATCH(AW$11,_calc_기준500!$CN$2:$EF$2,0),"")</f>
        <v>44</v>
      </c>
      <c r="AX12" s="25">
        <f>IFERROR(MATCH(AX$11,_calc_기준500!$CN$2:$EF$2,0),"")</f>
        <v>4</v>
      </c>
      <c r="AY12" s="25">
        <f>IFERROR(MATCH(AY$11,_calc_기준500!$CN$2:$EF$2,0),"")</f>
        <v>8</v>
      </c>
      <c r="AZ12" s="25">
        <f>IFERROR(MATCH(AZ$11,_calc_기준500!$CN$2:$EF$2,0),"")</f>
        <v>32</v>
      </c>
      <c r="BA12" s="25">
        <f>IFERROR(MATCH(BA$11,_calc_기준500!$CN$2:$EF$2,0),"")</f>
        <v>27</v>
      </c>
      <c r="BB12" s="25">
        <f>IFERROR(MATCH(BB$11,_calc_기준500!$CN$2:$EF$2,0),"")</f>
        <v>2</v>
      </c>
      <c r="BC12" s="25">
        <f>IFERROR(MATCH(BC$11,_calc_기준500!$CN$2:$EF$2,0),"")</f>
        <v>1</v>
      </c>
      <c r="BD12" s="25">
        <f>IFERROR(MATCH(BD$11,_calc_기준500!$CN$2:$EF$2,0),"")</f>
        <v>20</v>
      </c>
    </row>
    <row r="13" spans="1:56" ht="16.5" customHeight="1">
      <c r="A13" s="57">
        <f>MAX(전체당첨내역!$A$2:$A$1500)</f>
        <v>1243</v>
      </c>
      <c r="B13" s="40">
        <f>IFERROR(INDEX(전체당첨내역!$B:$B,MATCH($A13,전체당첨내역!$A:$A,0)),"")</f>
        <v>9</v>
      </c>
      <c r="C13" s="40">
        <f>IFERROR(INDEX(전체당첨내역!$C:$C,MATCH($A13,전체당첨내역!$A:$A,0)),"")</f>
        <v>18</v>
      </c>
      <c r="D13" s="40">
        <f>IFERROR(INDEX(전체당첨내역!$D:$D,MATCH($A13,전체당첨내역!$A:$A,0)),"")</f>
        <v>24</v>
      </c>
      <c r="E13" s="40">
        <f>IFERROR(INDEX(전체당첨내역!$E:$E,MATCH($A13,전체당첨내역!$A:$A,0)),"")</f>
        <v>38</v>
      </c>
      <c r="F13" s="40">
        <f>IFERROR(INDEX(전체당첨내역!$F:$F,MATCH($A13,전체당첨내역!$A:$A,0)),"")</f>
        <v>43</v>
      </c>
      <c r="G13" s="40">
        <f>IFERROR(INDEX(전체당첨내역!$G:$G,MATCH($A13,전체당첨내역!$A:$A,0)),"")</f>
        <v>44</v>
      </c>
      <c r="H13" s="45">
        <f>IFERROR(INDEX(전체당첨내역!$H:$H,MATCH($A13,전체당첨내역!$A:$A,0)),"")</f>
        <v>35</v>
      </c>
      <c r="I13" s="42">
        <f>IFERROR((INDEX(_calc_기준500!$CN$3:$EF$3,1,$B13)&gt;0)*(INDEX(_calc_기준500!$CN$3:$EF$3,1,$B13)&lt;=15)+(INDEX(_calc_기준500!$CN$3:$EF$3,1,$C13)&gt;0)*(INDEX(_calc_기준500!$CN$3:$EF$3,1,$C13)&lt;=15)+(INDEX(_calc_기준500!$CN$3:$EF$3,1,$D13)&gt;0)*(INDEX(_calc_기준500!$CN$3:$EF$3,1,$D13)&lt;=15)+(INDEX(_calc_기준500!$CN$3:$EF$3,1,$E13)&gt;0)*(INDEX(_calc_기준500!$CN$3:$EF$3,1,$E13)&lt;=15)+(INDEX(_calc_기준500!$CN$3:$EF$3,1,$F13)&gt;0)*(INDEX(_calc_기준500!$CN$3:$EF$3,1,$F13)&lt;=15)+(INDEX(_calc_기준500!$CN$3:$EF$3,1,$G13)&gt;0)*(INDEX(_calc_기준500!$CN$3:$EF$3,1,$G13)&lt;=15),"")</f>
        <v>2</v>
      </c>
      <c r="J13" s="40">
        <f>IFERROR((INDEX(_calc_기준500!$CN$3:$EF$3,1,$B13)&gt;15)*(INDEX(_calc_기준500!$CN$3:$EF$3,1,$B13)&lt;=30)+(INDEX(_calc_기준500!$CN$3:$EF$3,1,$C13)&gt;15)*(INDEX(_calc_기준500!$CN$3:$EF$3,1,$C13)&lt;=30)+(INDEX(_calc_기준500!$CN$3:$EF$3,1,$D13)&gt;15)*(INDEX(_calc_기준500!$CN$3:$EF$3,1,$D13)&lt;=30)+(INDEX(_calc_기준500!$CN$3:$EF$3,1,$E13)&gt;15)*(INDEX(_calc_기준500!$CN$3:$EF$3,1,$E13)&lt;=30)+(INDEX(_calc_기준500!$CN$3:$EF$3,1,$F13)&gt;15)*(INDEX(_calc_기준500!$CN$3:$EF$3,1,$F13)&lt;=30)+(INDEX(_calc_기준500!$CN$3:$EF$3,1,$G13)&gt;15)*(INDEX(_calc_기준500!$CN$3:$EF$3,1,$G13)&lt;=30),"")</f>
        <v>2</v>
      </c>
      <c r="K13" s="43">
        <f>IFERROR((INDEX(_calc_기준500!$CN$3:$EF$3,1,$B13)&gt;30)+(INDEX(_calc_기준500!$CN$3:$EF$3,1,$C13)&gt;30)+(INDEX(_calc_기준500!$CN$3:$EF$3,1,$D13)&gt;30)+(INDEX(_calc_기준500!$CN$3:$EF$3,1,$E13)&gt;30)+(INDEX(_calc_기준500!$CN$3:$EF$3,1,$F13)&gt;30)+(INDEX(_calc_기준500!$CN$3:$EF$3,1,$G13)&gt;30),"")</f>
        <v>2</v>
      </c>
      <c r="L13" s="25">
        <f>IFERROR(MATCH(L$11,_calc_기준500!$CN$3:$EF$3,0),"")</f>
        <v>21</v>
      </c>
      <c r="M13" s="25">
        <f>IFERROR(MATCH(M$11,_calc_기준500!$CN$3:$EF$3,0),"")</f>
        <v>12</v>
      </c>
      <c r="N13" s="25">
        <f>IFERROR(MATCH(N$11,_calc_기준500!$CN$3:$EF$3,0),"")</f>
        <v>45</v>
      </c>
      <c r="O13" s="25">
        <f>IFERROR(MATCH(O$11,_calc_기준500!$CN$3:$EF$3,0),"")</f>
        <v>14</v>
      </c>
      <c r="P13" s="25">
        <f>IFERROR(MATCH(P$11,_calc_기준500!$CN$3:$EF$3,0),"")</f>
        <v>34</v>
      </c>
      <c r="Q13" s="25">
        <f>IFERROR(MATCH(Q$11,_calc_기준500!$CN$3:$EF$3,0),"")</f>
        <v>6</v>
      </c>
      <c r="R13" s="25">
        <f>IFERROR(MATCH(R$11,_calc_기준500!$CN$3:$EF$3,0),"")</f>
        <v>26</v>
      </c>
      <c r="S13" s="25">
        <f>IFERROR(MATCH(S$11,_calc_기준500!$CN$3:$EF$3,0),"")</f>
        <v>39</v>
      </c>
      <c r="T13" s="25">
        <f>IFERROR(MATCH(T$11,_calc_기준500!$CN$3:$EF$3,0),"")</f>
        <v>43</v>
      </c>
      <c r="U13" s="25">
        <f>IFERROR(MATCH(U$11,_calc_기준500!$CN$3:$EF$3,0),"")</f>
        <v>35</v>
      </c>
      <c r="V13" s="25">
        <f>IFERROR(MATCH(V$11,_calc_기준500!$CN$3:$EF$3,0),"")</f>
        <v>11</v>
      </c>
      <c r="W13" s="25">
        <f>IFERROR(MATCH(W$11,_calc_기준500!$CN$3:$EF$3,0),"")</f>
        <v>17</v>
      </c>
      <c r="X13" s="25">
        <f>IFERROR(MATCH(X$11,_calc_기준500!$CN$3:$EF$3,0),"")</f>
        <v>3</v>
      </c>
      <c r="Y13" s="25">
        <f>IFERROR(MATCH(Y$11,_calc_기준500!$CN$3:$EF$3,0),"")</f>
        <v>7</v>
      </c>
      <c r="Z13" s="25">
        <f>IFERROR(MATCH(Z$11,_calc_기준500!$CN$3:$EF$3,0),"")</f>
        <v>18</v>
      </c>
      <c r="AA13" s="25">
        <f>IFERROR(MATCH(AA$11,_calc_기준500!$CN$3:$EF$3,0),"")</f>
        <v>33</v>
      </c>
      <c r="AB13" s="25">
        <f>IFERROR(MATCH(AB$11,_calc_기준500!$CN$3:$EF$3,0),"")</f>
        <v>38</v>
      </c>
      <c r="AC13" s="25">
        <f>IFERROR(MATCH(AC$11,_calc_기준500!$CN$3:$EF$3,0),"")</f>
        <v>16</v>
      </c>
      <c r="AD13" s="25">
        <f>IFERROR(MATCH(AD$11,_calc_기준500!$CN$3:$EF$3,0),"")</f>
        <v>29</v>
      </c>
      <c r="AE13" s="25">
        <f>IFERROR(MATCH(AE$11,_calc_기준500!$CN$3:$EF$3,0),"")</f>
        <v>19</v>
      </c>
      <c r="AF13" s="25">
        <f>IFERROR(MATCH(AF$11,_calc_기준500!$CN$3:$EF$3,0),"")</f>
        <v>30</v>
      </c>
      <c r="AG13" s="25">
        <f>IFERROR(MATCH(AG$11,_calc_기준500!$CN$3:$EF$3,0),"")</f>
        <v>40</v>
      </c>
      <c r="AH13" s="25">
        <f>IFERROR(MATCH(AH$11,_calc_기준500!$CN$3:$EF$3,0),"")</f>
        <v>23</v>
      </c>
      <c r="AI13" s="25">
        <f>IFERROR(MATCH(AI$11,_calc_기준500!$CN$3:$EF$3,0),"")</f>
        <v>37</v>
      </c>
      <c r="AJ13" s="25">
        <f>IFERROR(MATCH(AJ$11,_calc_기준500!$CN$3:$EF$3,0),"")</f>
        <v>13</v>
      </c>
      <c r="AK13" s="25">
        <f>IFERROR(MATCH(AK$11,_calc_기준500!$CN$3:$EF$3,0),"")</f>
        <v>42</v>
      </c>
      <c r="AL13" s="25">
        <f>IFERROR(MATCH(AL$11,_calc_기준500!$CN$3:$EF$3,0),"")</f>
        <v>5</v>
      </c>
      <c r="AM13" s="25">
        <f>IFERROR(MATCH(AM$11,_calc_기준500!$CN$3:$EF$3,0),"")</f>
        <v>9</v>
      </c>
      <c r="AN13" s="25">
        <f>IFERROR(MATCH(AN$11,_calc_기준500!$CN$3:$EF$3,0),"")</f>
        <v>22</v>
      </c>
      <c r="AO13" s="25">
        <f>IFERROR(MATCH(AO$11,_calc_기준500!$CN$3:$EF$3,0),"")</f>
        <v>36</v>
      </c>
      <c r="AP13" s="25">
        <f>IFERROR(MATCH(AP$11,_calc_기준500!$CN$3:$EF$3,0),"")</f>
        <v>28</v>
      </c>
      <c r="AQ13" s="25">
        <f>IFERROR(MATCH(AQ$11,_calc_기준500!$CN$3:$EF$3,0),"")</f>
        <v>10</v>
      </c>
      <c r="AR13" s="25">
        <f>IFERROR(MATCH(AR$11,_calc_기준500!$CN$3:$EF$3,0),"")</f>
        <v>31</v>
      </c>
      <c r="AS13" s="25">
        <f>IFERROR(MATCH(AS$11,_calc_기준500!$CN$3:$EF$3,0),"")</f>
        <v>44</v>
      </c>
      <c r="AT13" s="25">
        <f>IFERROR(MATCH(AT$11,_calc_기준500!$CN$3:$EF$3,0),"")</f>
        <v>24</v>
      </c>
      <c r="AU13" s="25">
        <f>IFERROR(MATCH(AU$11,_calc_기준500!$CN$3:$EF$3,0),"")</f>
        <v>25</v>
      </c>
      <c r="AV13" s="25">
        <f>IFERROR(MATCH(AV$11,_calc_기준500!$CN$3:$EF$3,0),"")</f>
        <v>15</v>
      </c>
      <c r="AW13" s="25">
        <f>IFERROR(MATCH(AW$11,_calc_기준500!$CN$3:$EF$3,0),"")</f>
        <v>41</v>
      </c>
      <c r="AX13" s="25">
        <f>IFERROR(MATCH(AX$11,_calc_기준500!$CN$3:$EF$3,0),"")</f>
        <v>4</v>
      </c>
      <c r="AY13" s="25">
        <f>IFERROR(MATCH(AY$11,_calc_기준500!$CN$3:$EF$3,0),"")</f>
        <v>8</v>
      </c>
      <c r="AZ13" s="25">
        <f>IFERROR(MATCH(AZ$11,_calc_기준500!$CN$3:$EF$3,0),"")</f>
        <v>27</v>
      </c>
      <c r="BA13" s="25">
        <f>IFERROR(MATCH(BA$11,_calc_기준500!$CN$3:$EF$3,0),"")</f>
        <v>32</v>
      </c>
      <c r="BB13" s="25">
        <f>IFERROR(MATCH(BB$11,_calc_기준500!$CN$3:$EF$3,0),"")</f>
        <v>1</v>
      </c>
      <c r="BC13" s="25">
        <f>IFERROR(MATCH(BC$11,_calc_기준500!$CN$3:$EF$3,0),"")</f>
        <v>2</v>
      </c>
      <c r="BD13" s="25">
        <f>IFERROR(MATCH(BD$11,_calc_기준500!$CN$3:$EF$3,0),"")</f>
        <v>20</v>
      </c>
    </row>
    <row r="14" spans="1:56" ht="16.5" customHeight="1">
      <c r="A14" s="57">
        <f t="shared" ref="A14:A45" si="2">A13-1</f>
        <v>1242</v>
      </c>
      <c r="B14" s="40">
        <f>IFERROR(INDEX(전체당첨내역!$B:$B,MATCH($A14,전체당첨내역!$A:$A,0)),"")</f>
        <v>2</v>
      </c>
      <c r="C14" s="40">
        <f>IFERROR(INDEX(전체당첨내역!$C:$C,MATCH($A14,전체당첨내역!$A:$A,0)),"")</f>
        <v>4</v>
      </c>
      <c r="D14" s="40">
        <f>IFERROR(INDEX(전체당첨내역!$D:$D,MATCH($A14,전체당첨내역!$A:$A,0)),"")</f>
        <v>10</v>
      </c>
      <c r="E14" s="40">
        <f>IFERROR(INDEX(전체당첨내역!$E:$E,MATCH($A14,전체당첨내역!$A:$A,0)),"")</f>
        <v>16</v>
      </c>
      <c r="F14" s="40">
        <f>IFERROR(INDEX(전체당첨내역!$F:$F,MATCH($A14,전체당첨내역!$A:$A,0)),"")</f>
        <v>31</v>
      </c>
      <c r="G14" s="40">
        <f>IFERROR(INDEX(전체당첨내역!$G:$G,MATCH($A14,전체당첨내역!$A:$A,0)),"")</f>
        <v>41</v>
      </c>
      <c r="H14" s="45">
        <f>IFERROR(INDEX(전체당첨내역!$H:$H,MATCH($A14,전체당첨내역!$A:$A,0)),"")</f>
        <v>9</v>
      </c>
      <c r="I14" s="42">
        <f>IFERROR((INDEX(_calc_기준500!$CN$4:$EF$4,1,$B14)&gt;0)*(INDEX(_calc_기준500!$CN$4:$EF$4,1,$B14)&lt;=15)+(INDEX(_calc_기준500!$CN$4:$EF$4,1,$C14)&gt;0)*(INDEX(_calc_기준500!$CN$4:$EF$4,1,$C14)&lt;=15)+(INDEX(_calc_기준500!$CN$4:$EF$4,1,$D14)&gt;0)*(INDEX(_calc_기준500!$CN$4:$EF$4,1,$D14)&lt;=15)+(INDEX(_calc_기준500!$CN$4:$EF$4,1,$E14)&gt;0)*(INDEX(_calc_기준500!$CN$4:$EF$4,1,$E14)&lt;=15)+(INDEX(_calc_기준500!$CN$4:$EF$4,1,$F14)&gt;0)*(INDEX(_calc_기준500!$CN$4:$EF$4,1,$F14)&lt;=15)+(INDEX(_calc_기준500!$CN$4:$EF$4,1,$G14)&gt;0)*(INDEX(_calc_기준500!$CN$4:$EF$4,1,$G14)&lt;=15),"")</f>
        <v>0</v>
      </c>
      <c r="J14" s="40">
        <f>IFERROR((INDEX(_calc_기준500!$CN$4:$EF$4,1,$B14)&gt;15)*(INDEX(_calc_기준500!$CN$4:$EF$4,1,$B14)&lt;=30)+(INDEX(_calc_기준500!$CN$4:$EF$4,1,$C14)&gt;15)*(INDEX(_calc_기준500!$CN$4:$EF$4,1,$C14)&lt;=30)+(INDEX(_calc_기준500!$CN$4:$EF$4,1,$D14)&gt;15)*(INDEX(_calc_기준500!$CN$4:$EF$4,1,$D14)&lt;=30)+(INDEX(_calc_기준500!$CN$4:$EF$4,1,$E14)&gt;15)*(INDEX(_calc_기준500!$CN$4:$EF$4,1,$E14)&lt;=30)+(INDEX(_calc_기준500!$CN$4:$EF$4,1,$F14)&gt;15)*(INDEX(_calc_기준500!$CN$4:$EF$4,1,$F14)&lt;=30)+(INDEX(_calc_기준500!$CN$4:$EF$4,1,$G14)&gt;15)*(INDEX(_calc_기준500!$CN$4:$EF$4,1,$G14)&lt;=30),"")</f>
        <v>3</v>
      </c>
      <c r="K14" s="43">
        <f>IFERROR((INDEX(_calc_기준500!$CN$4:$EF$4,1,$B14)&gt;30)+(INDEX(_calc_기준500!$CN$4:$EF$4,1,$C14)&gt;30)+(INDEX(_calc_기준500!$CN$4:$EF$4,1,$D14)&gt;30)+(INDEX(_calc_기준500!$CN$4:$EF$4,1,$E14)&gt;30)+(INDEX(_calc_기준500!$CN$4:$EF$4,1,$F14)&gt;30)+(INDEX(_calc_기준500!$CN$4:$EF$4,1,$G14)&gt;30),"")</f>
        <v>3</v>
      </c>
      <c r="L14" s="25">
        <f>IFERROR(MATCH(L$11,_calc_기준500!$CN$4:$EF$4,0),"")</f>
        <v>12</v>
      </c>
      <c r="M14" s="25">
        <f>IFERROR(MATCH(M$11,_calc_기준500!$CN$4:$EF$4,0),"")</f>
        <v>21</v>
      </c>
      <c r="N14" s="25">
        <f>IFERROR(MATCH(N$11,_calc_기준500!$CN$4:$EF$4,0),"")</f>
        <v>45</v>
      </c>
      <c r="O14" s="25">
        <f>IFERROR(MATCH(O$11,_calc_기준500!$CN$4:$EF$4,0),"")</f>
        <v>14</v>
      </c>
      <c r="P14" s="25">
        <f>IFERROR(MATCH(P$11,_calc_기준500!$CN$4:$EF$4,0),"")</f>
        <v>26</v>
      </c>
      <c r="Q14" s="25">
        <f>IFERROR(MATCH(Q$11,_calc_기준500!$CN$4:$EF$4,0),"")</f>
        <v>34</v>
      </c>
      <c r="R14" s="25">
        <f>IFERROR(MATCH(R$11,_calc_기준500!$CN$4:$EF$4,0),"")</f>
        <v>6</v>
      </c>
      <c r="S14" s="25">
        <f>IFERROR(MATCH(S$11,_calc_기준500!$CN$4:$EF$4,0),"")</f>
        <v>11</v>
      </c>
      <c r="T14" s="25">
        <f>IFERROR(MATCH(T$11,_calc_기준500!$CN$4:$EF$4,0),"")</f>
        <v>35</v>
      </c>
      <c r="U14" s="25">
        <f>IFERROR(MATCH(U$11,_calc_기준500!$CN$4:$EF$4,0),"")</f>
        <v>43</v>
      </c>
      <c r="V14" s="25">
        <f>IFERROR(MATCH(V$11,_calc_기준500!$CN$4:$EF$4,0),"")</f>
        <v>17</v>
      </c>
      <c r="W14" s="25">
        <f>IFERROR(MATCH(W$11,_calc_기준500!$CN$4:$EF$4,0),"")</f>
        <v>3</v>
      </c>
      <c r="X14" s="25">
        <f>IFERROR(MATCH(X$11,_calc_기준500!$CN$4:$EF$4,0),"")</f>
        <v>18</v>
      </c>
      <c r="Y14" s="25">
        <f>IFERROR(MATCH(Y$11,_calc_기준500!$CN$4:$EF$4,0),"")</f>
        <v>7</v>
      </c>
      <c r="Z14" s="25">
        <f>IFERROR(MATCH(Z$11,_calc_기준500!$CN$4:$EF$4,0),"")</f>
        <v>33</v>
      </c>
      <c r="AA14" s="25">
        <f>IFERROR(MATCH(AA$11,_calc_기준500!$CN$4:$EF$4,0),"")</f>
        <v>37</v>
      </c>
      <c r="AB14" s="25">
        <f>IFERROR(MATCH(AB$11,_calc_기준500!$CN$4:$EF$4,0),"")</f>
        <v>38</v>
      </c>
      <c r="AC14" s="25">
        <f>IFERROR(MATCH(AC$11,_calc_기준500!$CN$4:$EF$4,0),"")</f>
        <v>19</v>
      </c>
      <c r="AD14" s="25">
        <f>IFERROR(MATCH(AD$11,_calc_기준500!$CN$4:$EF$4,0),"")</f>
        <v>29</v>
      </c>
      <c r="AE14" s="25">
        <f>IFERROR(MATCH(AE$11,_calc_기준500!$CN$4:$EF$4,0),"")</f>
        <v>16</v>
      </c>
      <c r="AF14" s="25">
        <f>IFERROR(MATCH(AF$11,_calc_기준500!$CN$4:$EF$4,0),"")</f>
        <v>30</v>
      </c>
      <c r="AG14" s="25">
        <f>IFERROR(MATCH(AG$11,_calc_기준500!$CN$4:$EF$4,0),"")</f>
        <v>13</v>
      </c>
      <c r="AH14" s="25">
        <f>IFERROR(MATCH(AH$11,_calc_기준500!$CN$4:$EF$4,0),"")</f>
        <v>41</v>
      </c>
      <c r="AI14" s="25">
        <f>IFERROR(MATCH(AI$11,_calc_기준500!$CN$4:$EF$4,0),"")</f>
        <v>5</v>
      </c>
      <c r="AJ14" s="25">
        <f>IFERROR(MATCH(AJ$11,_calc_기준500!$CN$4:$EF$4,0),"")</f>
        <v>39</v>
      </c>
      <c r="AK14" s="25">
        <f>IFERROR(MATCH(AK$11,_calc_기준500!$CN$4:$EF$4,0),"")</f>
        <v>42</v>
      </c>
      <c r="AL14" s="25">
        <f>IFERROR(MATCH(AL$11,_calc_기준500!$CN$4:$EF$4,0),"")</f>
        <v>40</v>
      </c>
      <c r="AM14" s="25">
        <f>IFERROR(MATCH(AM$11,_calc_기준500!$CN$4:$EF$4,0),"")</f>
        <v>4</v>
      </c>
      <c r="AN14" s="25">
        <f>IFERROR(MATCH(AN$11,_calc_기준500!$CN$4:$EF$4,0),"")</f>
        <v>9</v>
      </c>
      <c r="AO14" s="25">
        <f>IFERROR(MATCH(AO$11,_calc_기준500!$CN$4:$EF$4,0),"")</f>
        <v>22</v>
      </c>
      <c r="AP14" s="25">
        <f>IFERROR(MATCH(AP$11,_calc_기준500!$CN$4:$EF$4,0),"")</f>
        <v>28</v>
      </c>
      <c r="AQ14" s="25">
        <f>IFERROR(MATCH(AQ$11,_calc_기준500!$CN$4:$EF$4,0),"")</f>
        <v>31</v>
      </c>
      <c r="AR14" s="25">
        <f>IFERROR(MATCH(AR$11,_calc_기준500!$CN$4:$EF$4,0),"")</f>
        <v>10</v>
      </c>
      <c r="AS14" s="25">
        <f>IFERROR(MATCH(AS$11,_calc_기준500!$CN$4:$EF$4,0),"")</f>
        <v>36</v>
      </c>
      <c r="AT14" s="25">
        <f>IFERROR(MATCH(AT$11,_calc_기준500!$CN$4:$EF$4,0),"")</f>
        <v>44</v>
      </c>
      <c r="AU14" s="25">
        <f>IFERROR(MATCH(AU$11,_calc_기준500!$CN$4:$EF$4,0),"")</f>
        <v>24</v>
      </c>
      <c r="AV14" s="25">
        <f>IFERROR(MATCH(AV$11,_calc_기준500!$CN$4:$EF$4,0),"")</f>
        <v>23</v>
      </c>
      <c r="AW14" s="25">
        <f>IFERROR(MATCH(AW$11,_calc_기준500!$CN$4:$EF$4,0),"")</f>
        <v>15</v>
      </c>
      <c r="AX14" s="25">
        <f>IFERROR(MATCH(AX$11,_calc_기준500!$CN$4:$EF$4,0),"")</f>
        <v>25</v>
      </c>
      <c r="AY14" s="25">
        <f>IFERROR(MATCH(AY$11,_calc_기준500!$CN$4:$EF$4,0),"")</f>
        <v>2</v>
      </c>
      <c r="AZ14" s="25">
        <f>IFERROR(MATCH(AZ$11,_calc_기준500!$CN$4:$EF$4,0),"")</f>
        <v>8</v>
      </c>
      <c r="BA14" s="25">
        <f>IFERROR(MATCH(BA$11,_calc_기준500!$CN$4:$EF$4,0),"")</f>
        <v>32</v>
      </c>
      <c r="BB14" s="25">
        <f>IFERROR(MATCH(BB$11,_calc_기준500!$CN$4:$EF$4,0),"")</f>
        <v>27</v>
      </c>
      <c r="BC14" s="25">
        <f>IFERROR(MATCH(BC$11,_calc_기준500!$CN$4:$EF$4,0),"")</f>
        <v>1</v>
      </c>
      <c r="BD14" s="25">
        <f>IFERROR(MATCH(BD$11,_calc_기준500!$CN$4:$EF$4,0),"")</f>
        <v>20</v>
      </c>
    </row>
    <row r="15" spans="1:56" ht="16.5" customHeight="1">
      <c r="A15" s="57">
        <f t="shared" si="2"/>
        <v>1241</v>
      </c>
      <c r="B15" s="40">
        <f>IFERROR(INDEX(전체당첨내역!$B:$B,MATCH($A15,전체당첨내역!$A:$A,0)),"")</f>
        <v>7</v>
      </c>
      <c r="C15" s="40">
        <f>IFERROR(INDEX(전체당첨내역!$C:$C,MATCH($A15,전체당첨내역!$A:$A,0)),"")</f>
        <v>13</v>
      </c>
      <c r="D15" s="40">
        <f>IFERROR(INDEX(전체당첨내역!$D:$D,MATCH($A15,전체당첨내역!$A:$A,0)),"")</f>
        <v>16</v>
      </c>
      <c r="E15" s="40">
        <f>IFERROR(INDEX(전체당첨내역!$E:$E,MATCH($A15,전체당첨내역!$A:$A,0)),"")</f>
        <v>23</v>
      </c>
      <c r="F15" s="40">
        <f>IFERROR(INDEX(전체당첨내역!$F:$F,MATCH($A15,전체당첨내역!$A:$A,0)),"")</f>
        <v>24</v>
      </c>
      <c r="G15" s="40">
        <f>IFERROR(INDEX(전체당첨내역!$G:$G,MATCH($A15,전체당첨내역!$A:$A,0)),"")</f>
        <v>43</v>
      </c>
      <c r="H15" s="45">
        <f>IFERROR(INDEX(전체당첨내역!$H:$H,MATCH($A15,전체당첨내역!$A:$A,0)),"")</f>
        <v>9</v>
      </c>
      <c r="I15" s="42">
        <f>IFERROR((INDEX(_calc_기준500!$CN$5:$EF$5,1,$B15)&gt;0)*(INDEX(_calc_기준500!$CN$5:$EF$5,1,$B15)&lt;=15)+(INDEX(_calc_기준500!$CN$5:$EF$5,1,$C15)&gt;0)*(INDEX(_calc_기준500!$CN$5:$EF$5,1,$C15)&lt;=15)+(INDEX(_calc_기준500!$CN$5:$EF$5,1,$D15)&gt;0)*(INDEX(_calc_기준500!$CN$5:$EF$5,1,$D15)&lt;=15)+(INDEX(_calc_기준500!$CN$5:$EF$5,1,$E15)&gt;0)*(INDEX(_calc_기준500!$CN$5:$EF$5,1,$E15)&lt;=15)+(INDEX(_calc_기준500!$CN$5:$EF$5,1,$F15)&gt;0)*(INDEX(_calc_기준500!$CN$5:$EF$5,1,$F15)&lt;=15)+(INDEX(_calc_기준500!$CN$5:$EF$5,1,$G15)&gt;0)*(INDEX(_calc_기준500!$CN$5:$EF$5,1,$G15)&lt;=15),"")</f>
        <v>2</v>
      </c>
      <c r="J15" s="40">
        <f>IFERROR((INDEX(_calc_기준500!$CN$5:$EF$5,1,$B15)&gt;15)*(INDEX(_calc_기준500!$CN$5:$EF$5,1,$B15)&lt;=30)+(INDEX(_calc_기준500!$CN$5:$EF$5,1,$C15)&gt;15)*(INDEX(_calc_기준500!$CN$5:$EF$5,1,$C15)&lt;=30)+(INDEX(_calc_기준500!$CN$5:$EF$5,1,$D15)&gt;15)*(INDEX(_calc_기준500!$CN$5:$EF$5,1,$D15)&lt;=30)+(INDEX(_calc_기준500!$CN$5:$EF$5,1,$E15)&gt;15)*(INDEX(_calc_기준500!$CN$5:$EF$5,1,$E15)&lt;=30)+(INDEX(_calc_기준500!$CN$5:$EF$5,1,$F15)&gt;15)*(INDEX(_calc_기준500!$CN$5:$EF$5,1,$F15)&lt;=30)+(INDEX(_calc_기준500!$CN$5:$EF$5,1,$G15)&gt;15)*(INDEX(_calc_기준500!$CN$5:$EF$5,1,$G15)&lt;=30),"")</f>
        <v>3</v>
      </c>
      <c r="K15" s="43">
        <f>IFERROR((INDEX(_calc_기준500!$CN$5:$EF$5,1,$B15)&gt;30)+(INDEX(_calc_기준500!$CN$5:$EF$5,1,$C15)&gt;30)+(INDEX(_calc_기준500!$CN$5:$EF$5,1,$D15)&gt;30)+(INDEX(_calc_기준500!$CN$5:$EF$5,1,$E15)&gt;30)+(INDEX(_calc_기준500!$CN$5:$EF$5,1,$F15)&gt;30)+(INDEX(_calc_기준500!$CN$5:$EF$5,1,$G15)&gt;30),"")</f>
        <v>1</v>
      </c>
      <c r="L15" s="25">
        <f>IFERROR(MATCH(L$11,_calc_기준500!$CN$5:$EF$5,0),"")</f>
        <v>21</v>
      </c>
      <c r="M15" s="25">
        <f>IFERROR(MATCH(M$11,_calc_기준500!$CN$5:$EF$5,0),"")</f>
        <v>45</v>
      </c>
      <c r="N15" s="25">
        <f>IFERROR(MATCH(N$11,_calc_기준500!$CN$5:$EF$5,0),"")</f>
        <v>12</v>
      </c>
      <c r="O15" s="25">
        <f>IFERROR(MATCH(O$11,_calc_기준500!$CN$5:$EF$5,0),"")</f>
        <v>14</v>
      </c>
      <c r="P15" s="25">
        <f>IFERROR(MATCH(P$11,_calc_기준500!$CN$5:$EF$5,0),"")</f>
        <v>34</v>
      </c>
      <c r="Q15" s="25">
        <f>IFERROR(MATCH(Q$11,_calc_기준500!$CN$5:$EF$5,0),"")</f>
        <v>7</v>
      </c>
      <c r="R15" s="25">
        <f>IFERROR(MATCH(R$11,_calc_기준500!$CN$5:$EF$5,0),"")</f>
        <v>26</v>
      </c>
      <c r="S15" s="25">
        <f>IFERROR(MATCH(S$11,_calc_기준500!$CN$5:$EF$5,0),"")</f>
        <v>35</v>
      </c>
      <c r="T15" s="25">
        <f>IFERROR(MATCH(T$11,_calc_기준500!$CN$5:$EF$5,0),"")</f>
        <v>6</v>
      </c>
      <c r="U15" s="25">
        <f>IFERROR(MATCH(U$11,_calc_기준500!$CN$5:$EF$5,0),"")</f>
        <v>43</v>
      </c>
      <c r="V15" s="25">
        <f>IFERROR(MATCH(V$11,_calc_기준500!$CN$5:$EF$5,0),"")</f>
        <v>17</v>
      </c>
      <c r="W15" s="25">
        <f>IFERROR(MATCH(W$11,_calc_기준500!$CN$5:$EF$5,0),"")</f>
        <v>3</v>
      </c>
      <c r="X15" s="25">
        <f>IFERROR(MATCH(X$11,_calc_기준500!$CN$5:$EF$5,0),"")</f>
        <v>18</v>
      </c>
      <c r="Y15" s="25">
        <f>IFERROR(MATCH(Y$11,_calc_기준500!$CN$5:$EF$5,0),"")</f>
        <v>37</v>
      </c>
      <c r="Z15" s="25">
        <f>IFERROR(MATCH(Z$11,_calc_기준500!$CN$5:$EF$5,0),"")</f>
        <v>33</v>
      </c>
      <c r="AA15" s="25">
        <f>IFERROR(MATCH(AA$11,_calc_기준500!$CN$5:$EF$5,0),"")</f>
        <v>38</v>
      </c>
      <c r="AB15" s="25">
        <f>IFERROR(MATCH(AB$11,_calc_기준500!$CN$5:$EF$5,0),"")</f>
        <v>11</v>
      </c>
      <c r="AC15" s="25">
        <f>IFERROR(MATCH(AC$11,_calc_기준500!$CN$5:$EF$5,0),"")</f>
        <v>16</v>
      </c>
      <c r="AD15" s="25">
        <f>IFERROR(MATCH(AD$11,_calc_기준500!$CN$5:$EF$5,0),"")</f>
        <v>19</v>
      </c>
      <c r="AE15" s="25">
        <f>IFERROR(MATCH(AE$11,_calc_기준500!$CN$5:$EF$5,0),"")</f>
        <v>29</v>
      </c>
      <c r="AF15" s="25">
        <f>IFERROR(MATCH(AF$11,_calc_기준500!$CN$5:$EF$5,0),"")</f>
        <v>13</v>
      </c>
      <c r="AG15" s="25">
        <f>IFERROR(MATCH(AG$11,_calc_기준500!$CN$5:$EF$5,0),"")</f>
        <v>23</v>
      </c>
      <c r="AH15" s="25">
        <f>IFERROR(MATCH(AH$11,_calc_기준500!$CN$5:$EF$5,0),"")</f>
        <v>30</v>
      </c>
      <c r="AI15" s="25">
        <f>IFERROR(MATCH(AI$11,_calc_기준500!$CN$5:$EF$5,0),"")</f>
        <v>42</v>
      </c>
      <c r="AJ15" s="25">
        <f>IFERROR(MATCH(AJ$11,_calc_기준500!$CN$5:$EF$5,0),"")</f>
        <v>22</v>
      </c>
      <c r="AK15" s="25">
        <f>IFERROR(MATCH(AK$11,_calc_기준500!$CN$5:$EF$5,0),"")</f>
        <v>39</v>
      </c>
      <c r="AL15" s="25">
        <f>IFERROR(MATCH(AL$11,_calc_기준500!$CN$5:$EF$5,0),"")</f>
        <v>40</v>
      </c>
      <c r="AM15" s="25">
        <f>IFERROR(MATCH(AM$11,_calc_기준500!$CN$5:$EF$5,0),"")</f>
        <v>5</v>
      </c>
      <c r="AN15" s="25">
        <f>IFERROR(MATCH(AN$11,_calc_기준500!$CN$5:$EF$5,0),"")</f>
        <v>9</v>
      </c>
      <c r="AO15" s="25">
        <f>IFERROR(MATCH(AO$11,_calc_기준500!$CN$5:$EF$5,0),"")</f>
        <v>44</v>
      </c>
      <c r="AP15" s="25">
        <f>IFERROR(MATCH(AP$11,_calc_기준500!$CN$5:$EF$5,0),"")</f>
        <v>10</v>
      </c>
      <c r="AQ15" s="25">
        <f>IFERROR(MATCH(AQ$11,_calc_기준500!$CN$5:$EF$5,0),"")</f>
        <v>24</v>
      </c>
      <c r="AR15" s="25">
        <f>IFERROR(MATCH(AR$11,_calc_기준500!$CN$5:$EF$5,0),"")</f>
        <v>28</v>
      </c>
      <c r="AS15" s="25">
        <f>IFERROR(MATCH(AS$11,_calc_기준500!$CN$5:$EF$5,0),"")</f>
        <v>31</v>
      </c>
      <c r="AT15" s="25">
        <f>IFERROR(MATCH(AT$11,_calc_기준500!$CN$5:$EF$5,0),"")</f>
        <v>36</v>
      </c>
      <c r="AU15" s="25">
        <f>IFERROR(MATCH(AU$11,_calc_기준500!$CN$5:$EF$5,0),"")</f>
        <v>25</v>
      </c>
      <c r="AV15" s="25">
        <f>IFERROR(MATCH(AV$11,_calc_기준500!$CN$5:$EF$5,0),"")</f>
        <v>15</v>
      </c>
      <c r="AW15" s="25">
        <f>IFERROR(MATCH(AW$11,_calc_기준500!$CN$5:$EF$5,0),"")</f>
        <v>2</v>
      </c>
      <c r="AX15" s="25">
        <f>IFERROR(MATCH(AX$11,_calc_기준500!$CN$5:$EF$5,0),"")</f>
        <v>41</v>
      </c>
      <c r="AY15" s="25">
        <f>IFERROR(MATCH(AY$11,_calc_기준500!$CN$5:$EF$5,0),"")</f>
        <v>8</v>
      </c>
      <c r="AZ15" s="25">
        <f>IFERROR(MATCH(AZ$11,_calc_기준500!$CN$5:$EF$5,0),"")</f>
        <v>4</v>
      </c>
      <c r="BA15" s="25">
        <f>IFERROR(MATCH(BA$11,_calc_기준500!$CN$5:$EF$5,0),"")</f>
        <v>32</v>
      </c>
      <c r="BB15" s="25">
        <f>IFERROR(MATCH(BB$11,_calc_기준500!$CN$5:$EF$5,0),"")</f>
        <v>27</v>
      </c>
      <c r="BC15" s="25">
        <f>IFERROR(MATCH(BC$11,_calc_기준500!$CN$5:$EF$5,0),"")</f>
        <v>1</v>
      </c>
      <c r="BD15" s="25">
        <f>IFERROR(MATCH(BD$11,_calc_기준500!$CN$5:$EF$5,0),"")</f>
        <v>20</v>
      </c>
    </row>
    <row r="16" spans="1:56" ht="16.5" customHeight="1">
      <c r="A16" s="57">
        <f t="shared" si="2"/>
        <v>1240</v>
      </c>
      <c r="B16" s="40">
        <f>IFERROR(INDEX(전체당첨내역!$B:$B,MATCH($A16,전체당첨내역!$A:$A,0)),"")</f>
        <v>11</v>
      </c>
      <c r="C16" s="40">
        <f>IFERROR(INDEX(전체당첨내역!$C:$C,MATCH($A16,전체당첨내역!$A:$A,0)),"")</f>
        <v>13</v>
      </c>
      <c r="D16" s="40">
        <f>IFERROR(INDEX(전체당첨내역!$D:$D,MATCH($A16,전체당첨내역!$A:$A,0)),"")</f>
        <v>19</v>
      </c>
      <c r="E16" s="40">
        <f>IFERROR(INDEX(전체당첨내역!$E:$E,MATCH($A16,전체당첨내역!$A:$A,0)),"")</f>
        <v>20</v>
      </c>
      <c r="F16" s="40">
        <f>IFERROR(INDEX(전체당첨내역!$F:$F,MATCH($A16,전체당첨내역!$A:$A,0)),"")</f>
        <v>31</v>
      </c>
      <c r="G16" s="40">
        <f>IFERROR(INDEX(전체당첨내역!$G:$G,MATCH($A16,전체당첨내역!$A:$A,0)),"")</f>
        <v>44</v>
      </c>
      <c r="H16" s="45">
        <f>IFERROR(INDEX(전체당첨내역!$H:$H,MATCH($A16,전체당첨내역!$A:$A,0)),"")</f>
        <v>27</v>
      </c>
      <c r="I16" s="42">
        <f>IFERROR((INDEX(_calc_기준500!$CN$6:$EF$6,1,$B16)&gt;0)*(INDEX(_calc_기준500!$CN$6:$EF$6,1,$B16)&lt;=15)+(INDEX(_calc_기준500!$CN$6:$EF$6,1,$C16)&gt;0)*(INDEX(_calc_기준500!$CN$6:$EF$6,1,$C16)&lt;=15)+(INDEX(_calc_기준500!$CN$6:$EF$6,1,$D16)&gt;0)*(INDEX(_calc_기준500!$CN$6:$EF$6,1,$D16)&lt;=15)+(INDEX(_calc_기준500!$CN$6:$EF$6,1,$E16)&gt;0)*(INDEX(_calc_기준500!$CN$6:$EF$6,1,$E16)&lt;=15)+(INDEX(_calc_기준500!$CN$6:$EF$6,1,$F16)&gt;0)*(INDEX(_calc_기준500!$CN$6:$EF$6,1,$F16)&lt;=15)+(INDEX(_calc_기준500!$CN$6:$EF$6,1,$G16)&gt;0)*(INDEX(_calc_기준500!$CN$6:$EF$6,1,$G16)&lt;=15),"")</f>
        <v>2</v>
      </c>
      <c r="J16" s="40">
        <f>IFERROR((INDEX(_calc_기준500!$CN$6:$EF$6,1,$B16)&gt;15)*(INDEX(_calc_기준500!$CN$6:$EF$6,1,$B16)&lt;=30)+(INDEX(_calc_기준500!$CN$6:$EF$6,1,$C16)&gt;15)*(INDEX(_calc_기준500!$CN$6:$EF$6,1,$C16)&lt;=30)+(INDEX(_calc_기준500!$CN$6:$EF$6,1,$D16)&gt;15)*(INDEX(_calc_기준500!$CN$6:$EF$6,1,$D16)&lt;=30)+(INDEX(_calc_기준500!$CN$6:$EF$6,1,$E16)&gt;15)*(INDEX(_calc_기준500!$CN$6:$EF$6,1,$E16)&lt;=30)+(INDEX(_calc_기준500!$CN$6:$EF$6,1,$F16)&gt;15)*(INDEX(_calc_기준500!$CN$6:$EF$6,1,$F16)&lt;=30)+(INDEX(_calc_기준500!$CN$6:$EF$6,1,$G16)&gt;15)*(INDEX(_calc_기준500!$CN$6:$EF$6,1,$G16)&lt;=30),"")</f>
        <v>2</v>
      </c>
      <c r="K16" s="43">
        <f>IFERROR((INDEX(_calc_기준500!$CN$6:$EF$6,1,$B16)&gt;30)+(INDEX(_calc_기준500!$CN$6:$EF$6,1,$C16)&gt;30)+(INDEX(_calc_기준500!$CN$6:$EF$6,1,$D16)&gt;30)+(INDEX(_calc_기준500!$CN$6:$EF$6,1,$E16)&gt;30)+(INDEX(_calc_기준500!$CN$6:$EF$6,1,$F16)&gt;30)+(INDEX(_calc_기준500!$CN$6:$EF$6,1,$G16)&gt;30),"")</f>
        <v>2</v>
      </c>
      <c r="L16" s="25">
        <f>IFERROR(MATCH(L$11,_calc_기준500!$CN$6:$EF$6,0),"")</f>
        <v>21</v>
      </c>
      <c r="M16" s="25">
        <f>IFERROR(MATCH(M$11,_calc_기준500!$CN$6:$EF$6,0),"")</f>
        <v>12</v>
      </c>
      <c r="N16" s="25">
        <f>IFERROR(MATCH(N$11,_calc_기준500!$CN$6:$EF$6,0),"")</f>
        <v>34</v>
      </c>
      <c r="O16" s="25">
        <f>IFERROR(MATCH(O$11,_calc_기준500!$CN$6:$EF$6,0),"")</f>
        <v>14</v>
      </c>
      <c r="P16" s="25">
        <f>IFERROR(MATCH(P$11,_calc_기준500!$CN$6:$EF$6,0),"")</f>
        <v>35</v>
      </c>
      <c r="Q16" s="25">
        <f>IFERROR(MATCH(Q$11,_calc_기준500!$CN$6:$EF$6,0),"")</f>
        <v>6</v>
      </c>
      <c r="R16" s="25">
        <f>IFERROR(MATCH(R$11,_calc_기준500!$CN$6:$EF$6,0),"")</f>
        <v>45</v>
      </c>
      <c r="S16" s="25">
        <f>IFERROR(MATCH(S$11,_calc_기준500!$CN$6:$EF$6,0),"")</f>
        <v>11</v>
      </c>
      <c r="T16" s="25">
        <f>IFERROR(MATCH(T$11,_calc_기준500!$CN$6:$EF$6,0),"")</f>
        <v>17</v>
      </c>
      <c r="U16" s="25">
        <f>IFERROR(MATCH(U$11,_calc_기준500!$CN$6:$EF$6,0),"")</f>
        <v>43</v>
      </c>
      <c r="V16" s="25">
        <f>IFERROR(MATCH(V$11,_calc_기준500!$CN$6:$EF$6,0),"")</f>
        <v>26</v>
      </c>
      <c r="W16" s="25">
        <f>IFERROR(MATCH(W$11,_calc_기준500!$CN$6:$EF$6,0),"")</f>
        <v>44</v>
      </c>
      <c r="X16" s="25">
        <f>IFERROR(MATCH(X$11,_calc_기준500!$CN$6:$EF$6,0),"")</f>
        <v>18</v>
      </c>
      <c r="Y16" s="25">
        <f>IFERROR(MATCH(Y$11,_calc_기준500!$CN$6:$EF$6,0),"")</f>
        <v>33</v>
      </c>
      <c r="Z16" s="25">
        <f>IFERROR(MATCH(Z$11,_calc_기준500!$CN$6:$EF$6,0),"")</f>
        <v>37</v>
      </c>
      <c r="AA16" s="25">
        <f>IFERROR(MATCH(AA$11,_calc_기준500!$CN$6:$EF$6,0),"")</f>
        <v>3</v>
      </c>
      <c r="AB16" s="25">
        <f>IFERROR(MATCH(AB$11,_calc_기준500!$CN$6:$EF$6,0),"")</f>
        <v>16</v>
      </c>
      <c r="AC16" s="25">
        <f>IFERROR(MATCH(AC$11,_calc_기준500!$CN$6:$EF$6,0),"")</f>
        <v>29</v>
      </c>
      <c r="AD16" s="25">
        <f>IFERROR(MATCH(AD$11,_calc_기준500!$CN$6:$EF$6,0),"")</f>
        <v>7</v>
      </c>
      <c r="AE16" s="25">
        <f>IFERROR(MATCH(AE$11,_calc_기준500!$CN$6:$EF$6,0),"")</f>
        <v>19</v>
      </c>
      <c r="AF16" s="25">
        <f>IFERROR(MATCH(AF$11,_calc_기준500!$CN$6:$EF$6,0),"")</f>
        <v>38</v>
      </c>
      <c r="AG16" s="25">
        <f>IFERROR(MATCH(AG$11,_calc_기준500!$CN$6:$EF$6,0),"")</f>
        <v>13</v>
      </c>
      <c r="AH16" s="25">
        <f>IFERROR(MATCH(AH$11,_calc_기준500!$CN$6:$EF$6,0),"")</f>
        <v>30</v>
      </c>
      <c r="AI16" s="25">
        <f>IFERROR(MATCH(AI$11,_calc_기준500!$CN$6:$EF$6,0),"")</f>
        <v>40</v>
      </c>
      <c r="AJ16" s="25">
        <f>IFERROR(MATCH(AJ$11,_calc_기준500!$CN$6:$EF$6,0),"")</f>
        <v>42</v>
      </c>
      <c r="AK16" s="25">
        <f>IFERROR(MATCH(AK$11,_calc_기준500!$CN$6:$EF$6,0),"")</f>
        <v>39</v>
      </c>
      <c r="AL16" s="25">
        <f>IFERROR(MATCH(AL$11,_calc_기준500!$CN$6:$EF$6,0),"")</f>
        <v>22</v>
      </c>
      <c r="AM16" s="25">
        <f>IFERROR(MATCH(AM$11,_calc_기준500!$CN$6:$EF$6,0),"")</f>
        <v>5</v>
      </c>
      <c r="AN16" s="25">
        <f>IFERROR(MATCH(AN$11,_calc_기준500!$CN$6:$EF$6,0),"")</f>
        <v>10</v>
      </c>
      <c r="AO16" s="25">
        <f>IFERROR(MATCH(AO$11,_calc_기준500!$CN$6:$EF$6,0),"")</f>
        <v>24</v>
      </c>
      <c r="AP16" s="25">
        <f>IFERROR(MATCH(AP$11,_calc_기준500!$CN$6:$EF$6,0),"")</f>
        <v>23</v>
      </c>
      <c r="AQ16" s="25">
        <f>IFERROR(MATCH(AQ$11,_calc_기준500!$CN$6:$EF$6,0),"")</f>
        <v>28</v>
      </c>
      <c r="AR16" s="25">
        <f>IFERROR(MATCH(AR$11,_calc_기준500!$CN$6:$EF$6,0),"")</f>
        <v>36</v>
      </c>
      <c r="AS16" s="25">
        <f>IFERROR(MATCH(AS$11,_calc_기준500!$CN$6:$EF$6,0),"")</f>
        <v>31</v>
      </c>
      <c r="AT16" s="25">
        <f>IFERROR(MATCH(AT$11,_calc_기준500!$CN$6:$EF$6,0),"")</f>
        <v>25</v>
      </c>
      <c r="AU16" s="25">
        <f>IFERROR(MATCH(AU$11,_calc_기준500!$CN$6:$EF$6,0),"")</f>
        <v>9</v>
      </c>
      <c r="AV16" s="25">
        <f>IFERROR(MATCH(AV$11,_calc_기준500!$CN$6:$EF$6,0),"")</f>
        <v>15</v>
      </c>
      <c r="AW16" s="25">
        <f>IFERROR(MATCH(AW$11,_calc_기준500!$CN$6:$EF$6,0),"")</f>
        <v>2</v>
      </c>
      <c r="AX16" s="25">
        <f>IFERROR(MATCH(AX$11,_calc_기준500!$CN$6:$EF$6,0),"")</f>
        <v>8</v>
      </c>
      <c r="AY16" s="25">
        <f>IFERROR(MATCH(AY$11,_calc_기준500!$CN$6:$EF$6,0),"")</f>
        <v>41</v>
      </c>
      <c r="AZ16" s="25">
        <f>IFERROR(MATCH(AZ$11,_calc_기준500!$CN$6:$EF$6,0),"")</f>
        <v>4</v>
      </c>
      <c r="BA16" s="25">
        <f>IFERROR(MATCH(BA$11,_calc_기준500!$CN$6:$EF$6,0),"")</f>
        <v>32</v>
      </c>
      <c r="BB16" s="25">
        <f>IFERROR(MATCH(BB$11,_calc_기준500!$CN$6:$EF$6,0),"")</f>
        <v>27</v>
      </c>
      <c r="BC16" s="25">
        <f>IFERROR(MATCH(BC$11,_calc_기준500!$CN$6:$EF$6,0),"")</f>
        <v>20</v>
      </c>
      <c r="BD16" s="25">
        <f>IFERROR(MATCH(BD$11,_calc_기준500!$CN$6:$EF$6,0),"")</f>
        <v>1</v>
      </c>
    </row>
    <row r="17" spans="1:56" ht="16.5" customHeight="1">
      <c r="A17" s="57">
        <f t="shared" si="2"/>
        <v>1239</v>
      </c>
      <c r="B17" s="40">
        <f>IFERROR(INDEX(전체당첨내역!$B:$B,MATCH($A17,전체당첨내역!$A:$A,0)),"")</f>
        <v>11</v>
      </c>
      <c r="C17" s="40">
        <f>IFERROR(INDEX(전체당첨내역!$C:$C,MATCH($A17,전체당첨내역!$A:$A,0)),"")</f>
        <v>13</v>
      </c>
      <c r="D17" s="40">
        <f>IFERROR(INDEX(전체당첨내역!$D:$D,MATCH($A17,전체당첨내역!$A:$A,0)),"")</f>
        <v>22</v>
      </c>
      <c r="E17" s="40">
        <f>IFERROR(INDEX(전체당첨내역!$E:$E,MATCH($A17,전체당첨내역!$A:$A,0)),"")</f>
        <v>32</v>
      </c>
      <c r="F17" s="40">
        <f>IFERROR(INDEX(전체당첨내역!$F:$F,MATCH($A17,전체당첨내역!$A:$A,0)),"")</f>
        <v>33</v>
      </c>
      <c r="G17" s="40">
        <f>IFERROR(INDEX(전체당첨내역!$G:$G,MATCH($A17,전체당첨내역!$A:$A,0)),"")</f>
        <v>36</v>
      </c>
      <c r="H17" s="45">
        <f>IFERROR(INDEX(전체당첨내역!$H:$H,MATCH($A17,전체당첨내역!$A:$A,0)),"")</f>
        <v>8</v>
      </c>
      <c r="I17" s="42">
        <f>IFERROR((INDEX(_calc_기준500!$CN$7:$EF$7,1,$B17)&gt;0)*(INDEX(_calc_기준500!$CN$7:$EF$7,1,$B17)&lt;=15)+(INDEX(_calc_기준500!$CN$7:$EF$7,1,$C17)&gt;0)*(INDEX(_calc_기준500!$CN$7:$EF$7,1,$C17)&lt;=15)+(INDEX(_calc_기준500!$CN$7:$EF$7,1,$D17)&gt;0)*(INDEX(_calc_기준500!$CN$7:$EF$7,1,$D17)&lt;=15)+(INDEX(_calc_기준500!$CN$7:$EF$7,1,$E17)&gt;0)*(INDEX(_calc_기준500!$CN$7:$EF$7,1,$E17)&lt;=15)+(INDEX(_calc_기준500!$CN$7:$EF$7,1,$F17)&gt;0)*(INDEX(_calc_기준500!$CN$7:$EF$7,1,$F17)&lt;=15)+(INDEX(_calc_기준500!$CN$7:$EF$7,1,$G17)&gt;0)*(INDEX(_calc_기준500!$CN$7:$EF$7,1,$G17)&lt;=15),"")</f>
        <v>3</v>
      </c>
      <c r="J17" s="40">
        <f>IFERROR((INDEX(_calc_기준500!$CN$7:$EF$7,1,$B17)&gt;15)*(INDEX(_calc_기준500!$CN$7:$EF$7,1,$B17)&lt;=30)+(INDEX(_calc_기준500!$CN$7:$EF$7,1,$C17)&gt;15)*(INDEX(_calc_기준500!$CN$7:$EF$7,1,$C17)&lt;=30)+(INDEX(_calc_기준500!$CN$7:$EF$7,1,$D17)&gt;15)*(INDEX(_calc_기준500!$CN$7:$EF$7,1,$D17)&lt;=30)+(INDEX(_calc_기준500!$CN$7:$EF$7,1,$E17)&gt;15)*(INDEX(_calc_기준500!$CN$7:$EF$7,1,$E17)&lt;=30)+(INDEX(_calc_기준500!$CN$7:$EF$7,1,$F17)&gt;15)*(INDEX(_calc_기준500!$CN$7:$EF$7,1,$F17)&lt;=30)+(INDEX(_calc_기준500!$CN$7:$EF$7,1,$G17)&gt;15)*(INDEX(_calc_기준500!$CN$7:$EF$7,1,$G17)&lt;=30),"")</f>
        <v>3</v>
      </c>
      <c r="K17" s="43">
        <f>IFERROR((INDEX(_calc_기준500!$CN$7:$EF$7,1,$B17)&gt;30)+(INDEX(_calc_기준500!$CN$7:$EF$7,1,$C17)&gt;30)+(INDEX(_calc_기준500!$CN$7:$EF$7,1,$D17)&gt;30)+(INDEX(_calc_기준500!$CN$7:$EF$7,1,$E17)&gt;30)+(INDEX(_calc_기준500!$CN$7:$EF$7,1,$F17)&gt;30)+(INDEX(_calc_기준500!$CN$7:$EF$7,1,$G17)&gt;30),"")</f>
        <v>0</v>
      </c>
      <c r="L17" s="25">
        <f>IFERROR(MATCH(L$11,_calc_기준500!$CN$7:$EF$7,0),"")</f>
        <v>21</v>
      </c>
      <c r="M17" s="25">
        <f>IFERROR(MATCH(M$11,_calc_기준500!$CN$7:$EF$7,0),"")</f>
        <v>12</v>
      </c>
      <c r="N17" s="25">
        <f>IFERROR(MATCH(N$11,_calc_기준500!$CN$7:$EF$7,0),"")</f>
        <v>34</v>
      </c>
      <c r="O17" s="25">
        <f>IFERROR(MATCH(O$11,_calc_기준500!$CN$7:$EF$7,0),"")</f>
        <v>33</v>
      </c>
      <c r="P17" s="25">
        <f>IFERROR(MATCH(P$11,_calc_기준500!$CN$7:$EF$7,0),"")</f>
        <v>14</v>
      </c>
      <c r="Q17" s="25">
        <f>IFERROR(MATCH(Q$11,_calc_기준500!$CN$7:$EF$7,0),"")</f>
        <v>6</v>
      </c>
      <c r="R17" s="25">
        <f>IFERROR(MATCH(R$11,_calc_기준500!$CN$7:$EF$7,0),"")</f>
        <v>45</v>
      </c>
      <c r="S17" s="25">
        <f>IFERROR(MATCH(S$11,_calc_기준500!$CN$7:$EF$7,0),"")</f>
        <v>11</v>
      </c>
      <c r="T17" s="25">
        <f>IFERROR(MATCH(T$11,_calc_기준500!$CN$7:$EF$7,0),"")</f>
        <v>17</v>
      </c>
      <c r="U17" s="25">
        <f>IFERROR(MATCH(U$11,_calc_기준500!$CN$7:$EF$7,0),"")</f>
        <v>43</v>
      </c>
      <c r="V17" s="25">
        <f>IFERROR(MATCH(V$11,_calc_기준500!$CN$7:$EF$7,0),"")</f>
        <v>7</v>
      </c>
      <c r="W17" s="25">
        <f>IFERROR(MATCH(W$11,_calc_기준500!$CN$7:$EF$7,0),"")</f>
        <v>26</v>
      </c>
      <c r="X17" s="25">
        <f>IFERROR(MATCH(X$11,_calc_기준500!$CN$7:$EF$7,0),"")</f>
        <v>22</v>
      </c>
      <c r="Y17" s="25">
        <f>IFERROR(MATCH(Y$11,_calc_기준500!$CN$7:$EF$7,0),"")</f>
        <v>44</v>
      </c>
      <c r="Z17" s="25">
        <f>IFERROR(MATCH(Z$11,_calc_기준500!$CN$7:$EF$7,0),"")</f>
        <v>3</v>
      </c>
      <c r="AA17" s="25">
        <f>IFERROR(MATCH(AA$11,_calc_기준500!$CN$7:$EF$7,0),"")</f>
        <v>13</v>
      </c>
      <c r="AB17" s="25">
        <f>IFERROR(MATCH(AB$11,_calc_기준500!$CN$7:$EF$7,0),"")</f>
        <v>18</v>
      </c>
      <c r="AC17" s="25">
        <f>IFERROR(MATCH(AC$11,_calc_기준500!$CN$7:$EF$7,0),"")</f>
        <v>16</v>
      </c>
      <c r="AD17" s="25">
        <f>IFERROR(MATCH(AD$11,_calc_기준500!$CN$7:$EF$7,0),"")</f>
        <v>30</v>
      </c>
      <c r="AE17" s="25">
        <f>IFERROR(MATCH(AE$11,_calc_기준500!$CN$7:$EF$7,0),"")</f>
        <v>38</v>
      </c>
      <c r="AF17" s="25">
        <f>IFERROR(MATCH(AF$11,_calc_기준500!$CN$7:$EF$7,0),"")</f>
        <v>42</v>
      </c>
      <c r="AG17" s="25">
        <f>IFERROR(MATCH(AG$11,_calc_기준500!$CN$7:$EF$7,0),"")</f>
        <v>35</v>
      </c>
      <c r="AH17" s="25">
        <f>IFERROR(MATCH(AH$11,_calc_기준500!$CN$7:$EF$7,0),"")</f>
        <v>39</v>
      </c>
      <c r="AI17" s="25">
        <f>IFERROR(MATCH(AI$11,_calc_기준500!$CN$7:$EF$7,0),"")</f>
        <v>40</v>
      </c>
      <c r="AJ17" s="25">
        <f>IFERROR(MATCH(AJ$11,_calc_기준500!$CN$7:$EF$7,0),"")</f>
        <v>19</v>
      </c>
      <c r="AK17" s="25">
        <f>IFERROR(MATCH(AK$11,_calc_기준500!$CN$7:$EF$7,0),"")</f>
        <v>5</v>
      </c>
      <c r="AL17" s="25">
        <f>IFERROR(MATCH(AL$11,_calc_기준500!$CN$7:$EF$7,0),"")</f>
        <v>36</v>
      </c>
      <c r="AM17" s="25">
        <f>IFERROR(MATCH(AM$11,_calc_기준500!$CN$7:$EF$7,0),"")</f>
        <v>10</v>
      </c>
      <c r="AN17" s="25">
        <f>IFERROR(MATCH(AN$11,_calc_기준500!$CN$7:$EF$7,0),"")</f>
        <v>32</v>
      </c>
      <c r="AO17" s="25">
        <f>IFERROR(MATCH(AO$11,_calc_기준500!$CN$7:$EF$7,0),"")</f>
        <v>28</v>
      </c>
      <c r="AP17" s="25">
        <f>IFERROR(MATCH(AP$11,_calc_기준500!$CN$7:$EF$7,0),"")</f>
        <v>23</v>
      </c>
      <c r="AQ17" s="25">
        <f>IFERROR(MATCH(AQ$11,_calc_기준500!$CN$7:$EF$7,0),"")</f>
        <v>24</v>
      </c>
      <c r="AR17" s="25">
        <f>IFERROR(MATCH(AR$11,_calc_기준500!$CN$7:$EF$7,0),"")</f>
        <v>31</v>
      </c>
      <c r="AS17" s="25">
        <f>IFERROR(MATCH(AS$11,_calc_기준500!$CN$7:$EF$7,0),"")</f>
        <v>37</v>
      </c>
      <c r="AT17" s="25">
        <f>IFERROR(MATCH(AT$11,_calc_기준500!$CN$7:$EF$7,0),"")</f>
        <v>29</v>
      </c>
      <c r="AU17" s="25">
        <f>IFERROR(MATCH(AU$11,_calc_기준500!$CN$7:$EF$7,0),"")</f>
        <v>25</v>
      </c>
      <c r="AV17" s="25">
        <f>IFERROR(MATCH(AV$11,_calc_기준500!$CN$7:$EF$7,0),"")</f>
        <v>2</v>
      </c>
      <c r="AW17" s="25">
        <f>IFERROR(MATCH(AW$11,_calc_기준500!$CN$7:$EF$7,0),"")</f>
        <v>8</v>
      </c>
      <c r="AX17" s="25">
        <f>IFERROR(MATCH(AX$11,_calc_기준500!$CN$7:$EF$7,0),"")</f>
        <v>15</v>
      </c>
      <c r="AY17" s="25">
        <f>IFERROR(MATCH(AY$11,_calc_기준500!$CN$7:$EF$7,0),"")</f>
        <v>41</v>
      </c>
      <c r="AZ17" s="25">
        <f>IFERROR(MATCH(AZ$11,_calc_기준500!$CN$7:$EF$7,0),"")</f>
        <v>4</v>
      </c>
      <c r="BA17" s="25">
        <f>IFERROR(MATCH(BA$11,_calc_기준500!$CN$7:$EF$7,0),"")</f>
        <v>9</v>
      </c>
      <c r="BB17" s="25">
        <f>IFERROR(MATCH(BB$11,_calc_기준500!$CN$7:$EF$7,0),"")</f>
        <v>27</v>
      </c>
      <c r="BC17" s="25">
        <f>IFERROR(MATCH(BC$11,_calc_기준500!$CN$7:$EF$7,0),"")</f>
        <v>20</v>
      </c>
      <c r="BD17" s="25">
        <f>IFERROR(MATCH(BD$11,_calc_기준500!$CN$7:$EF$7,0),"")</f>
        <v>1</v>
      </c>
    </row>
    <row r="18" spans="1:56" ht="16.5" customHeight="1">
      <c r="A18" s="57">
        <f t="shared" si="2"/>
        <v>1238</v>
      </c>
      <c r="B18" s="40">
        <f>IFERROR(INDEX(전체당첨내역!$B:$B,MATCH($A18,전체당첨내역!$A:$A,0)),"")</f>
        <v>2</v>
      </c>
      <c r="C18" s="40">
        <f>IFERROR(INDEX(전체당첨내역!$C:$C,MATCH($A18,전체당첨내역!$A:$A,0)),"")</f>
        <v>13</v>
      </c>
      <c r="D18" s="40">
        <f>IFERROR(INDEX(전체당첨내역!$D:$D,MATCH($A18,전체당첨내역!$A:$A,0)),"")</f>
        <v>18</v>
      </c>
      <c r="E18" s="40">
        <f>IFERROR(INDEX(전체당첨내역!$E:$E,MATCH($A18,전체당첨내역!$A:$A,0)),"")</f>
        <v>32</v>
      </c>
      <c r="F18" s="40">
        <f>IFERROR(INDEX(전체당첨내역!$F:$F,MATCH($A18,전체당첨내역!$A:$A,0)),"")</f>
        <v>38</v>
      </c>
      <c r="G18" s="40">
        <f>IFERROR(INDEX(전체당첨내역!$G:$G,MATCH($A18,전체당첨내역!$A:$A,0)),"")</f>
        <v>42</v>
      </c>
      <c r="H18" s="45">
        <f>IFERROR(INDEX(전체당첨내역!$H:$H,MATCH($A18,전체당첨내역!$A:$A,0)),"")</f>
        <v>22</v>
      </c>
      <c r="I18" s="42">
        <f>IFERROR((INDEX(_calc_기준500!$CN$8:$EF$8,1,$B18)&gt;0)*(INDEX(_calc_기준500!$CN$8:$EF$8,1,$B18)&lt;=15)+(INDEX(_calc_기준500!$CN$8:$EF$8,1,$C18)&gt;0)*(INDEX(_calc_기준500!$CN$8:$EF$8,1,$C18)&lt;=15)+(INDEX(_calc_기준500!$CN$8:$EF$8,1,$D18)&gt;0)*(INDEX(_calc_기준500!$CN$8:$EF$8,1,$D18)&lt;=15)+(INDEX(_calc_기준500!$CN$8:$EF$8,1,$E18)&gt;0)*(INDEX(_calc_기준500!$CN$8:$EF$8,1,$E18)&lt;=15)+(INDEX(_calc_기준500!$CN$8:$EF$8,1,$F18)&gt;0)*(INDEX(_calc_기준500!$CN$8:$EF$8,1,$F18)&lt;=15)+(INDEX(_calc_기준500!$CN$8:$EF$8,1,$G18)&gt;0)*(INDEX(_calc_기준500!$CN$8:$EF$8,1,$G18)&lt;=15),"")</f>
        <v>3</v>
      </c>
      <c r="J18" s="40">
        <f>IFERROR((INDEX(_calc_기준500!$CN$8:$EF$8,1,$B18)&gt;15)*(INDEX(_calc_기준500!$CN$8:$EF$8,1,$B18)&lt;=30)+(INDEX(_calc_기준500!$CN$8:$EF$8,1,$C18)&gt;15)*(INDEX(_calc_기준500!$CN$8:$EF$8,1,$C18)&lt;=30)+(INDEX(_calc_기준500!$CN$8:$EF$8,1,$D18)&gt;15)*(INDEX(_calc_기준500!$CN$8:$EF$8,1,$D18)&lt;=30)+(INDEX(_calc_기준500!$CN$8:$EF$8,1,$E18)&gt;15)*(INDEX(_calc_기준500!$CN$8:$EF$8,1,$E18)&lt;=30)+(INDEX(_calc_기준500!$CN$8:$EF$8,1,$F18)&gt;15)*(INDEX(_calc_기준500!$CN$8:$EF$8,1,$F18)&lt;=30)+(INDEX(_calc_기준500!$CN$8:$EF$8,1,$G18)&gt;15)*(INDEX(_calc_기준500!$CN$8:$EF$8,1,$G18)&lt;=30),"")</f>
        <v>3</v>
      </c>
      <c r="K18" s="43">
        <f>IFERROR((INDEX(_calc_기준500!$CN$8:$EF$8,1,$B18)&gt;30)+(INDEX(_calc_기준500!$CN$8:$EF$8,1,$C18)&gt;30)+(INDEX(_calc_기준500!$CN$8:$EF$8,1,$D18)&gt;30)+(INDEX(_calc_기준500!$CN$8:$EF$8,1,$E18)&gt;30)+(INDEX(_calc_기준500!$CN$8:$EF$8,1,$F18)&gt;30)+(INDEX(_calc_기준500!$CN$8:$EF$8,1,$G18)&gt;30),"")</f>
        <v>0</v>
      </c>
      <c r="L18" s="25">
        <f>IFERROR(MATCH(L$11,_calc_기준500!$CN$8:$EF$8,0),"")</f>
        <v>21</v>
      </c>
      <c r="M18" s="25">
        <f>IFERROR(MATCH(M$11,_calc_기준500!$CN$8:$EF$8,0),"")</f>
        <v>34</v>
      </c>
      <c r="N18" s="25">
        <f>IFERROR(MATCH(N$11,_calc_기준500!$CN$8:$EF$8,0),"")</f>
        <v>14</v>
      </c>
      <c r="O18" s="25">
        <f>IFERROR(MATCH(O$11,_calc_기준500!$CN$8:$EF$8,0),"")</f>
        <v>13</v>
      </c>
      <c r="P18" s="25">
        <f>IFERROR(MATCH(P$11,_calc_기준500!$CN$8:$EF$8,0),"")</f>
        <v>18</v>
      </c>
      <c r="Q18" s="25">
        <f>IFERROR(MATCH(Q$11,_calc_기준500!$CN$8:$EF$8,0),"")</f>
        <v>33</v>
      </c>
      <c r="R18" s="25">
        <f>IFERROR(MATCH(R$11,_calc_기준500!$CN$8:$EF$8,0),"")</f>
        <v>42</v>
      </c>
      <c r="S18" s="25">
        <f>IFERROR(MATCH(S$11,_calc_기준500!$CN$8:$EF$8,0),"")</f>
        <v>6</v>
      </c>
      <c r="T18" s="25">
        <f>IFERROR(MATCH(T$11,_calc_기준500!$CN$8:$EF$8,0),"")</f>
        <v>43</v>
      </c>
      <c r="U18" s="25">
        <f>IFERROR(MATCH(U$11,_calc_기준500!$CN$8:$EF$8,0),"")</f>
        <v>45</v>
      </c>
      <c r="V18" s="25">
        <f>IFERROR(MATCH(V$11,_calc_기준500!$CN$8:$EF$8,0),"")</f>
        <v>12</v>
      </c>
      <c r="W18" s="25">
        <f>IFERROR(MATCH(W$11,_calc_기준500!$CN$8:$EF$8,0),"")</f>
        <v>17</v>
      </c>
      <c r="X18" s="25">
        <f>IFERROR(MATCH(X$11,_calc_기준500!$CN$8:$EF$8,0),"")</f>
        <v>11</v>
      </c>
      <c r="Y18" s="25">
        <f>IFERROR(MATCH(Y$11,_calc_기준500!$CN$8:$EF$8,0),"")</f>
        <v>16</v>
      </c>
      <c r="Z18" s="25">
        <f>IFERROR(MATCH(Z$11,_calc_기준500!$CN$8:$EF$8,0),"")</f>
        <v>26</v>
      </c>
      <c r="AA18" s="25">
        <f>IFERROR(MATCH(AA$11,_calc_기준500!$CN$8:$EF$8,0),"")</f>
        <v>7</v>
      </c>
      <c r="AB18" s="25">
        <f>IFERROR(MATCH(AB$11,_calc_기준500!$CN$8:$EF$8,0),"")</f>
        <v>44</v>
      </c>
      <c r="AC18" s="25">
        <f>IFERROR(MATCH(AC$11,_calc_기준500!$CN$8:$EF$8,0),"")</f>
        <v>38</v>
      </c>
      <c r="AD18" s="25">
        <f>IFERROR(MATCH(AD$11,_calc_기준500!$CN$8:$EF$8,0),"")</f>
        <v>3</v>
      </c>
      <c r="AE18" s="25">
        <f>IFERROR(MATCH(AE$11,_calc_기준500!$CN$8:$EF$8,0),"")</f>
        <v>30</v>
      </c>
      <c r="AF18" s="25">
        <f>IFERROR(MATCH(AF$11,_calc_기준500!$CN$8:$EF$8,0),"")</f>
        <v>32</v>
      </c>
      <c r="AG18" s="25">
        <f>IFERROR(MATCH(AG$11,_calc_기준500!$CN$8:$EF$8,0),"")</f>
        <v>35</v>
      </c>
      <c r="AH18" s="25">
        <f>IFERROR(MATCH(AH$11,_calc_기준500!$CN$8:$EF$8,0),"")</f>
        <v>39</v>
      </c>
      <c r="AI18" s="25">
        <f>IFERROR(MATCH(AI$11,_calc_기준500!$CN$8:$EF$8,0),"")</f>
        <v>2</v>
      </c>
      <c r="AJ18" s="25">
        <f>IFERROR(MATCH(AJ$11,_calc_기준500!$CN$8:$EF$8,0),"")</f>
        <v>40</v>
      </c>
      <c r="AK18" s="25">
        <f>IFERROR(MATCH(AK$11,_calc_기준500!$CN$8:$EF$8,0),"")</f>
        <v>5</v>
      </c>
      <c r="AL18" s="25">
        <f>IFERROR(MATCH(AL$11,_calc_기준500!$CN$8:$EF$8,0),"")</f>
        <v>22</v>
      </c>
      <c r="AM18" s="25">
        <f>IFERROR(MATCH(AM$11,_calc_기준500!$CN$8:$EF$8,0),"")</f>
        <v>36</v>
      </c>
      <c r="AN18" s="25">
        <f>IFERROR(MATCH(AN$11,_calc_기준500!$CN$8:$EF$8,0),"")</f>
        <v>19</v>
      </c>
      <c r="AO18" s="25">
        <f>IFERROR(MATCH(AO$11,_calc_기준500!$CN$8:$EF$8,0),"")</f>
        <v>28</v>
      </c>
      <c r="AP18" s="25">
        <f>IFERROR(MATCH(AP$11,_calc_기준500!$CN$8:$EF$8,0),"")</f>
        <v>10</v>
      </c>
      <c r="AQ18" s="25">
        <f>IFERROR(MATCH(AQ$11,_calc_기준500!$CN$8:$EF$8,0),"")</f>
        <v>23</v>
      </c>
      <c r="AR18" s="25">
        <f>IFERROR(MATCH(AR$11,_calc_기준500!$CN$8:$EF$8,0),"")</f>
        <v>24</v>
      </c>
      <c r="AS18" s="25">
        <f>IFERROR(MATCH(AS$11,_calc_기준500!$CN$8:$EF$8,0),"")</f>
        <v>31</v>
      </c>
      <c r="AT18" s="25">
        <f>IFERROR(MATCH(AT$11,_calc_기준500!$CN$8:$EF$8,0),"")</f>
        <v>37</v>
      </c>
      <c r="AU18" s="25">
        <f>IFERROR(MATCH(AU$11,_calc_기준500!$CN$8:$EF$8,0),"")</f>
        <v>29</v>
      </c>
      <c r="AV18" s="25">
        <f>IFERROR(MATCH(AV$11,_calc_기준500!$CN$8:$EF$8,0),"")</f>
        <v>25</v>
      </c>
      <c r="AW18" s="25">
        <f>IFERROR(MATCH(AW$11,_calc_기준500!$CN$8:$EF$8,0),"")</f>
        <v>15</v>
      </c>
      <c r="AX18" s="25">
        <f>IFERROR(MATCH(AX$11,_calc_기준500!$CN$8:$EF$8,0),"")</f>
        <v>41</v>
      </c>
      <c r="AY18" s="25">
        <f>IFERROR(MATCH(AY$11,_calc_기준500!$CN$8:$EF$8,0),"")</f>
        <v>8</v>
      </c>
      <c r="AZ18" s="25">
        <f>IFERROR(MATCH(AZ$11,_calc_기준500!$CN$8:$EF$8,0),"")</f>
        <v>9</v>
      </c>
      <c r="BA18" s="25">
        <f>IFERROR(MATCH(BA$11,_calc_기준500!$CN$8:$EF$8,0),"")</f>
        <v>27</v>
      </c>
      <c r="BB18" s="25">
        <f>IFERROR(MATCH(BB$11,_calc_기준500!$CN$8:$EF$8,0),"")</f>
        <v>20</v>
      </c>
      <c r="BC18" s="25">
        <f>IFERROR(MATCH(BC$11,_calc_기준500!$CN$8:$EF$8,0),"")</f>
        <v>4</v>
      </c>
      <c r="BD18" s="25">
        <f>IFERROR(MATCH(BD$11,_calc_기준500!$CN$8:$EF$8,0),"")</f>
        <v>1</v>
      </c>
    </row>
    <row r="19" spans="1:56" ht="16.5" customHeight="1">
      <c r="A19" s="57">
        <f t="shared" si="2"/>
        <v>1237</v>
      </c>
      <c r="B19" s="40">
        <f>IFERROR(INDEX(전체당첨내역!$B:$B,MATCH($A19,전체당첨내역!$A:$A,0)),"")</f>
        <v>10</v>
      </c>
      <c r="C19" s="40">
        <f>IFERROR(INDEX(전체당첨내역!$C:$C,MATCH($A19,전체당첨내역!$A:$A,0)),"")</f>
        <v>20</v>
      </c>
      <c r="D19" s="40">
        <f>IFERROR(INDEX(전체당첨내역!$D:$D,MATCH($A19,전체당첨내역!$A:$A,0)),"")</f>
        <v>23</v>
      </c>
      <c r="E19" s="40">
        <f>IFERROR(INDEX(전체당첨내역!$E:$E,MATCH($A19,전체당첨내역!$A:$A,0)),"")</f>
        <v>34</v>
      </c>
      <c r="F19" s="40">
        <f>IFERROR(INDEX(전체당첨내역!$F:$F,MATCH($A19,전체당첨내역!$A:$A,0)),"")</f>
        <v>37</v>
      </c>
      <c r="G19" s="40">
        <f>IFERROR(INDEX(전체당첨내역!$G:$G,MATCH($A19,전체당첨내역!$A:$A,0)),"")</f>
        <v>40</v>
      </c>
      <c r="H19" s="45">
        <f>IFERROR(INDEX(전체당첨내역!$H:$H,MATCH($A19,전체당첨내역!$A:$A,0)),"")</f>
        <v>36</v>
      </c>
      <c r="I19" s="42">
        <f>IFERROR((INDEX(_calc_기준500!$CN$9:$EF$9,1,$B19)&gt;0)*(INDEX(_calc_기준500!$CN$9:$EF$9,1,$B19)&lt;=15)+(INDEX(_calc_기준500!$CN$9:$EF$9,1,$C19)&gt;0)*(INDEX(_calc_기준500!$CN$9:$EF$9,1,$C19)&lt;=15)+(INDEX(_calc_기준500!$CN$9:$EF$9,1,$D19)&gt;0)*(INDEX(_calc_기준500!$CN$9:$EF$9,1,$D19)&lt;=15)+(INDEX(_calc_기준500!$CN$9:$EF$9,1,$E19)&gt;0)*(INDEX(_calc_기준500!$CN$9:$EF$9,1,$E19)&lt;=15)+(INDEX(_calc_기준500!$CN$9:$EF$9,1,$F19)&gt;0)*(INDEX(_calc_기준500!$CN$9:$EF$9,1,$F19)&lt;=15)+(INDEX(_calc_기준500!$CN$9:$EF$9,1,$G19)&gt;0)*(INDEX(_calc_기준500!$CN$9:$EF$9,1,$G19)&lt;=15),"")</f>
        <v>1</v>
      </c>
      <c r="J19" s="40">
        <f>IFERROR((INDEX(_calc_기준500!$CN$9:$EF$9,1,$B19)&gt;15)*(INDEX(_calc_기준500!$CN$9:$EF$9,1,$B19)&lt;=30)+(INDEX(_calc_기준500!$CN$9:$EF$9,1,$C19)&gt;15)*(INDEX(_calc_기준500!$CN$9:$EF$9,1,$C19)&lt;=30)+(INDEX(_calc_기준500!$CN$9:$EF$9,1,$D19)&gt;15)*(INDEX(_calc_기준500!$CN$9:$EF$9,1,$D19)&lt;=30)+(INDEX(_calc_기준500!$CN$9:$EF$9,1,$E19)&gt;15)*(INDEX(_calc_기준500!$CN$9:$EF$9,1,$E19)&lt;=30)+(INDEX(_calc_기준500!$CN$9:$EF$9,1,$F19)&gt;15)*(INDEX(_calc_기준500!$CN$9:$EF$9,1,$F19)&lt;=30)+(INDEX(_calc_기준500!$CN$9:$EF$9,1,$G19)&gt;15)*(INDEX(_calc_기준500!$CN$9:$EF$9,1,$G19)&lt;=30),"")</f>
        <v>3</v>
      </c>
      <c r="K19" s="43">
        <f>IFERROR((INDEX(_calc_기준500!$CN$9:$EF$9,1,$B19)&gt;30)+(INDEX(_calc_기준500!$CN$9:$EF$9,1,$C19)&gt;30)+(INDEX(_calc_기준500!$CN$9:$EF$9,1,$D19)&gt;30)+(INDEX(_calc_기준500!$CN$9:$EF$9,1,$E19)&gt;30)+(INDEX(_calc_기준500!$CN$9:$EF$9,1,$F19)&gt;30)+(INDEX(_calc_기준500!$CN$9:$EF$9,1,$G19)&gt;30),"")</f>
        <v>2</v>
      </c>
      <c r="L19" s="25">
        <f>IFERROR(MATCH(L$11,_calc_기준500!$CN$9:$EF$9,0),"")</f>
        <v>21</v>
      </c>
      <c r="M19" s="25">
        <f>IFERROR(MATCH(M$11,_calc_기준500!$CN$9:$EF$9,0),"")</f>
        <v>34</v>
      </c>
      <c r="N19" s="25">
        <f>IFERROR(MATCH(N$11,_calc_기준500!$CN$9:$EF$9,0),"")</f>
        <v>14</v>
      </c>
      <c r="O19" s="25">
        <f>IFERROR(MATCH(O$11,_calc_기준500!$CN$9:$EF$9,0),"")</f>
        <v>18</v>
      </c>
      <c r="P19" s="25">
        <f>IFERROR(MATCH(P$11,_calc_기준500!$CN$9:$EF$9,0),"")</f>
        <v>33</v>
      </c>
      <c r="Q19" s="25">
        <f>IFERROR(MATCH(Q$11,_calc_기준500!$CN$9:$EF$9,0),"")</f>
        <v>6</v>
      </c>
      <c r="R19" s="25">
        <f>IFERROR(MATCH(R$11,_calc_기준500!$CN$9:$EF$9,0),"")</f>
        <v>43</v>
      </c>
      <c r="S19" s="25">
        <f>IFERROR(MATCH(S$11,_calc_기준500!$CN$9:$EF$9,0),"")</f>
        <v>45</v>
      </c>
      <c r="T19" s="25">
        <f>IFERROR(MATCH(T$11,_calc_기준500!$CN$9:$EF$9,0),"")</f>
        <v>12</v>
      </c>
      <c r="U19" s="25">
        <f>IFERROR(MATCH(U$11,_calc_기준500!$CN$9:$EF$9,0),"")</f>
        <v>42</v>
      </c>
      <c r="V19" s="25">
        <f>IFERROR(MATCH(V$11,_calc_기준500!$CN$9:$EF$9,0),"")</f>
        <v>11</v>
      </c>
      <c r="W19" s="25">
        <f>IFERROR(MATCH(W$11,_calc_기준500!$CN$9:$EF$9,0),"")</f>
        <v>13</v>
      </c>
      <c r="X19" s="25">
        <f>IFERROR(MATCH(X$11,_calc_기준500!$CN$9:$EF$9,0),"")</f>
        <v>17</v>
      </c>
      <c r="Y19" s="25">
        <f>IFERROR(MATCH(Y$11,_calc_기준500!$CN$9:$EF$9,0),"")</f>
        <v>16</v>
      </c>
      <c r="Z19" s="25">
        <f>IFERROR(MATCH(Z$11,_calc_기준500!$CN$9:$EF$9,0),"")</f>
        <v>7</v>
      </c>
      <c r="AA19" s="25">
        <f>IFERROR(MATCH(AA$11,_calc_기준500!$CN$9:$EF$9,0),"")</f>
        <v>38</v>
      </c>
      <c r="AB19" s="25">
        <f>IFERROR(MATCH(AB$11,_calc_기준500!$CN$9:$EF$9,0),"")</f>
        <v>3</v>
      </c>
      <c r="AC19" s="25">
        <f>IFERROR(MATCH(AC$11,_calc_기준500!$CN$9:$EF$9,0),"")</f>
        <v>44</v>
      </c>
      <c r="AD19" s="25">
        <f>IFERROR(MATCH(AD$11,_calc_기준500!$CN$9:$EF$9,0),"")</f>
        <v>30</v>
      </c>
      <c r="AE19" s="25">
        <f>IFERROR(MATCH(AE$11,_calc_기준500!$CN$9:$EF$9,0),"")</f>
        <v>10</v>
      </c>
      <c r="AF19" s="25">
        <f>IFERROR(MATCH(AF$11,_calc_기준500!$CN$9:$EF$9,0),"")</f>
        <v>39</v>
      </c>
      <c r="AG19" s="25">
        <f>IFERROR(MATCH(AG$11,_calc_기준500!$CN$9:$EF$9,0),"")</f>
        <v>23</v>
      </c>
      <c r="AH19" s="25">
        <f>IFERROR(MATCH(AH$11,_calc_기준500!$CN$9:$EF$9,0),"")</f>
        <v>32</v>
      </c>
      <c r="AI19" s="25">
        <f>IFERROR(MATCH(AI$11,_calc_기준500!$CN$9:$EF$9,0),"")</f>
        <v>35</v>
      </c>
      <c r="AJ19" s="25">
        <f>IFERROR(MATCH(AJ$11,_calc_기준500!$CN$9:$EF$9,0),"")</f>
        <v>2</v>
      </c>
      <c r="AK19" s="25">
        <f>IFERROR(MATCH(AK$11,_calc_기준500!$CN$9:$EF$9,0),"")</f>
        <v>22</v>
      </c>
      <c r="AL19" s="25">
        <f>IFERROR(MATCH(AL$11,_calc_기준500!$CN$9:$EF$9,0),"")</f>
        <v>36</v>
      </c>
      <c r="AM19" s="25">
        <f>IFERROR(MATCH(AM$11,_calc_기준500!$CN$9:$EF$9,0),"")</f>
        <v>40</v>
      </c>
      <c r="AN19" s="25">
        <f>IFERROR(MATCH(AN$11,_calc_기준500!$CN$9:$EF$9,0),"")</f>
        <v>19</v>
      </c>
      <c r="AO19" s="25">
        <f>IFERROR(MATCH(AO$11,_calc_기준500!$CN$9:$EF$9,0),"")</f>
        <v>24</v>
      </c>
      <c r="AP19" s="25">
        <f>IFERROR(MATCH(AP$11,_calc_기준500!$CN$9:$EF$9,0),"")</f>
        <v>28</v>
      </c>
      <c r="AQ19" s="25">
        <f>IFERROR(MATCH(AQ$11,_calc_기준500!$CN$9:$EF$9,0),"")</f>
        <v>5</v>
      </c>
      <c r="AR19" s="25">
        <f>IFERROR(MATCH(AR$11,_calc_기준500!$CN$9:$EF$9,0),"")</f>
        <v>26</v>
      </c>
      <c r="AS19" s="25">
        <f>IFERROR(MATCH(AS$11,_calc_기준500!$CN$9:$EF$9,0),"")</f>
        <v>31</v>
      </c>
      <c r="AT19" s="25">
        <f>IFERROR(MATCH(AT$11,_calc_기준500!$CN$9:$EF$9,0),"")</f>
        <v>41</v>
      </c>
      <c r="AU19" s="25">
        <f>IFERROR(MATCH(AU$11,_calc_기준500!$CN$9:$EF$9,0),"")</f>
        <v>15</v>
      </c>
      <c r="AV19" s="25">
        <f>IFERROR(MATCH(AV$11,_calc_기준500!$CN$9:$EF$9,0),"")</f>
        <v>37</v>
      </c>
      <c r="AW19" s="25">
        <f>IFERROR(MATCH(AW$11,_calc_기준500!$CN$9:$EF$9,0),"")</f>
        <v>25</v>
      </c>
      <c r="AX19" s="25">
        <f>IFERROR(MATCH(AX$11,_calc_기준500!$CN$9:$EF$9,0),"")</f>
        <v>29</v>
      </c>
      <c r="AY19" s="25">
        <f>IFERROR(MATCH(AY$11,_calc_기준500!$CN$9:$EF$9,0),"")</f>
        <v>20</v>
      </c>
      <c r="AZ19" s="25">
        <f>IFERROR(MATCH(AZ$11,_calc_기준500!$CN$9:$EF$9,0),"")</f>
        <v>8</v>
      </c>
      <c r="BA19" s="25">
        <f>IFERROR(MATCH(BA$11,_calc_기준500!$CN$9:$EF$9,0),"")</f>
        <v>9</v>
      </c>
      <c r="BB19" s="25">
        <f>IFERROR(MATCH(BB$11,_calc_기준500!$CN$9:$EF$9,0),"")</f>
        <v>27</v>
      </c>
      <c r="BC19" s="25">
        <f>IFERROR(MATCH(BC$11,_calc_기준500!$CN$9:$EF$9,0),"")</f>
        <v>4</v>
      </c>
      <c r="BD19" s="25">
        <f>IFERROR(MATCH(BD$11,_calc_기준500!$CN$9:$EF$9,0),"")</f>
        <v>1</v>
      </c>
    </row>
    <row r="20" spans="1:56" ht="16.5" customHeight="1">
      <c r="A20" s="57">
        <f t="shared" si="2"/>
        <v>1236</v>
      </c>
      <c r="B20" s="40">
        <f>IFERROR(INDEX(전체당첨내역!$B:$B,MATCH($A20,전체당첨내역!$A:$A,0)),"")</f>
        <v>12</v>
      </c>
      <c r="C20" s="40">
        <f>IFERROR(INDEX(전체당첨내역!$C:$C,MATCH($A20,전체당첨내역!$A:$A,0)),"")</f>
        <v>18</v>
      </c>
      <c r="D20" s="40">
        <f>IFERROR(INDEX(전체당첨내역!$D:$D,MATCH($A20,전체당첨내역!$A:$A,0)),"")</f>
        <v>21</v>
      </c>
      <c r="E20" s="40">
        <f>IFERROR(INDEX(전체당첨내역!$E:$E,MATCH($A20,전체당첨내역!$A:$A,0)),"")</f>
        <v>29</v>
      </c>
      <c r="F20" s="40">
        <f>IFERROR(INDEX(전체당첨내역!$F:$F,MATCH($A20,전체당첨내역!$A:$A,0)),"")</f>
        <v>34</v>
      </c>
      <c r="G20" s="40">
        <f>IFERROR(INDEX(전체당첨내역!$G:$G,MATCH($A20,전체당첨내역!$A:$A,0)),"")</f>
        <v>38</v>
      </c>
      <c r="H20" s="45">
        <f>IFERROR(INDEX(전체당첨내역!$H:$H,MATCH($A20,전체당첨내역!$A:$A,0)),"")</f>
        <v>10</v>
      </c>
      <c r="I20" s="42">
        <f>IFERROR((INDEX(_calc_기준500!$CN$10:$EF$10,1,$B20)&gt;0)*(INDEX(_calc_기준500!$CN$10:$EF$10,1,$B20)&lt;=15)+(INDEX(_calc_기준500!$CN$10:$EF$10,1,$C20)&gt;0)*(INDEX(_calc_기준500!$CN$10:$EF$10,1,$C20)&lt;=15)+(INDEX(_calc_기준500!$CN$10:$EF$10,1,$D20)&gt;0)*(INDEX(_calc_기준500!$CN$10:$EF$10,1,$D20)&lt;=15)+(INDEX(_calc_기준500!$CN$10:$EF$10,1,$E20)&gt;0)*(INDEX(_calc_기준500!$CN$10:$EF$10,1,$E20)&lt;=15)+(INDEX(_calc_기준500!$CN$10:$EF$10,1,$F20)&gt;0)*(INDEX(_calc_기준500!$CN$10:$EF$10,1,$F20)&lt;=15)+(INDEX(_calc_기준500!$CN$10:$EF$10,1,$G20)&gt;0)*(INDEX(_calc_기준500!$CN$10:$EF$10,1,$G20)&lt;=15),"")</f>
        <v>5</v>
      </c>
      <c r="J20" s="40">
        <f>IFERROR((INDEX(_calc_기준500!$CN$10:$EF$10,1,$B20)&gt;15)*(INDEX(_calc_기준500!$CN$10:$EF$10,1,$B20)&lt;=30)+(INDEX(_calc_기준500!$CN$10:$EF$10,1,$C20)&gt;15)*(INDEX(_calc_기준500!$CN$10:$EF$10,1,$C20)&lt;=30)+(INDEX(_calc_기준500!$CN$10:$EF$10,1,$D20)&gt;15)*(INDEX(_calc_기준500!$CN$10:$EF$10,1,$D20)&lt;=30)+(INDEX(_calc_기준500!$CN$10:$EF$10,1,$E20)&gt;15)*(INDEX(_calc_기준500!$CN$10:$EF$10,1,$E20)&lt;=30)+(INDEX(_calc_기준500!$CN$10:$EF$10,1,$F20)&gt;15)*(INDEX(_calc_기준500!$CN$10:$EF$10,1,$F20)&lt;=30)+(INDEX(_calc_기준500!$CN$10:$EF$10,1,$G20)&gt;15)*(INDEX(_calc_기준500!$CN$10:$EF$10,1,$G20)&lt;=30),"")</f>
        <v>0</v>
      </c>
      <c r="K20" s="43">
        <f>IFERROR((INDEX(_calc_기준500!$CN$10:$EF$10,1,$B20)&gt;30)+(INDEX(_calc_기준500!$CN$10:$EF$10,1,$C20)&gt;30)+(INDEX(_calc_기준500!$CN$10:$EF$10,1,$D20)&gt;30)+(INDEX(_calc_기준500!$CN$10:$EF$10,1,$E20)&gt;30)+(INDEX(_calc_기준500!$CN$10:$EF$10,1,$F20)&gt;30)+(INDEX(_calc_기준500!$CN$10:$EF$10,1,$G20)&gt;30),"")</f>
        <v>1</v>
      </c>
      <c r="L20" s="25">
        <f>IFERROR(MATCH(L$11,_calc_기준500!$CN$10:$EF$10,0),"")</f>
        <v>21</v>
      </c>
      <c r="M20" s="25">
        <f>IFERROR(MATCH(M$11,_calc_기준500!$CN$10:$EF$10,0),"")</f>
        <v>18</v>
      </c>
      <c r="N20" s="25">
        <f>IFERROR(MATCH(N$11,_calc_기준500!$CN$10:$EF$10,0),"")</f>
        <v>12</v>
      </c>
      <c r="O20" s="25">
        <f>IFERROR(MATCH(O$11,_calc_기준500!$CN$10:$EF$10,0),"")</f>
        <v>34</v>
      </c>
      <c r="P20" s="25">
        <f>IFERROR(MATCH(P$11,_calc_기준500!$CN$10:$EF$10,0),"")</f>
        <v>14</v>
      </c>
      <c r="Q20" s="25">
        <f>IFERROR(MATCH(Q$11,_calc_기준500!$CN$10:$EF$10,0),"")</f>
        <v>33</v>
      </c>
      <c r="R20" s="25">
        <f>IFERROR(MATCH(R$11,_calc_기준500!$CN$10:$EF$10,0),"")</f>
        <v>6</v>
      </c>
      <c r="S20" s="25">
        <f>IFERROR(MATCH(S$11,_calc_기준500!$CN$10:$EF$10,0),"")</f>
        <v>45</v>
      </c>
      <c r="T20" s="25">
        <f>IFERROR(MATCH(T$11,_calc_기준500!$CN$10:$EF$10,0),"")</f>
        <v>11</v>
      </c>
      <c r="U20" s="25">
        <f>IFERROR(MATCH(U$11,_calc_기준500!$CN$10:$EF$10,0),"")</f>
        <v>17</v>
      </c>
      <c r="V20" s="25">
        <f>IFERROR(MATCH(V$11,_calc_기준500!$CN$10:$EF$10,0),"")</f>
        <v>42</v>
      </c>
      <c r="W20" s="25">
        <f>IFERROR(MATCH(W$11,_calc_기준500!$CN$10:$EF$10,0),"")</f>
        <v>43</v>
      </c>
      <c r="X20" s="25">
        <f>IFERROR(MATCH(X$11,_calc_기준500!$CN$10:$EF$10,0),"")</f>
        <v>38</v>
      </c>
      <c r="Y20" s="25">
        <f>IFERROR(MATCH(Y$11,_calc_기준500!$CN$10:$EF$10,0),"")</f>
        <v>7</v>
      </c>
      <c r="Z20" s="25">
        <f>IFERROR(MATCH(Z$11,_calc_기준500!$CN$10:$EF$10,0),"")</f>
        <v>13</v>
      </c>
      <c r="AA20" s="25">
        <f>IFERROR(MATCH(AA$11,_calc_기준500!$CN$10:$EF$10,0),"")</f>
        <v>3</v>
      </c>
      <c r="AB20" s="25">
        <f>IFERROR(MATCH(AB$11,_calc_기준500!$CN$10:$EF$10,0),"")</f>
        <v>44</v>
      </c>
      <c r="AC20" s="25">
        <f>IFERROR(MATCH(AC$11,_calc_기준500!$CN$10:$EF$10,0),"")</f>
        <v>16</v>
      </c>
      <c r="AD20" s="25">
        <f>IFERROR(MATCH(AD$11,_calc_기준500!$CN$10:$EF$10,0),"")</f>
        <v>30</v>
      </c>
      <c r="AE20" s="25">
        <f>IFERROR(MATCH(AE$11,_calc_기준500!$CN$10:$EF$10,0),"")</f>
        <v>10</v>
      </c>
      <c r="AF20" s="25">
        <f>IFERROR(MATCH(AF$11,_calc_기준500!$CN$10:$EF$10,0),"")</f>
        <v>39</v>
      </c>
      <c r="AG20" s="25">
        <f>IFERROR(MATCH(AG$11,_calc_기준500!$CN$10:$EF$10,0),"")</f>
        <v>32</v>
      </c>
      <c r="AH20" s="25">
        <f>IFERROR(MATCH(AH$11,_calc_기준500!$CN$10:$EF$10,0),"")</f>
        <v>35</v>
      </c>
      <c r="AI20" s="25">
        <f>IFERROR(MATCH(AI$11,_calc_기준500!$CN$10:$EF$10,0),"")</f>
        <v>22</v>
      </c>
      <c r="AJ20" s="25">
        <f>IFERROR(MATCH(AJ$11,_calc_기준500!$CN$10:$EF$10,0),"")</f>
        <v>19</v>
      </c>
      <c r="AK20" s="25">
        <f>IFERROR(MATCH(AK$11,_calc_기준500!$CN$10:$EF$10,0),"")</f>
        <v>36</v>
      </c>
      <c r="AL20" s="25">
        <f>IFERROR(MATCH(AL$11,_calc_기준500!$CN$10:$EF$10,0),"")</f>
        <v>40</v>
      </c>
      <c r="AM20" s="25">
        <f>IFERROR(MATCH(AM$11,_calc_기준500!$CN$10:$EF$10,0),"")</f>
        <v>24</v>
      </c>
      <c r="AN20" s="25">
        <f>IFERROR(MATCH(AN$11,_calc_기준500!$CN$10:$EF$10,0),"")</f>
        <v>28</v>
      </c>
      <c r="AO20" s="25">
        <f>IFERROR(MATCH(AO$11,_calc_기준500!$CN$10:$EF$10,0),"")</f>
        <v>31</v>
      </c>
      <c r="AP20" s="25">
        <f>IFERROR(MATCH(AP$11,_calc_기준500!$CN$10:$EF$10,0),"")</f>
        <v>5</v>
      </c>
      <c r="AQ20" s="25">
        <f>IFERROR(MATCH(AQ$11,_calc_기준500!$CN$10:$EF$10,0),"")</f>
        <v>23</v>
      </c>
      <c r="AR20" s="25">
        <f>IFERROR(MATCH(AR$11,_calc_기준500!$CN$10:$EF$10,0),"")</f>
        <v>26</v>
      </c>
      <c r="AS20" s="25">
        <f>IFERROR(MATCH(AS$11,_calc_기준500!$CN$10:$EF$10,0),"")</f>
        <v>15</v>
      </c>
      <c r="AT20" s="25">
        <f>IFERROR(MATCH(AT$11,_calc_기준500!$CN$10:$EF$10,0),"")</f>
        <v>41</v>
      </c>
      <c r="AU20" s="25">
        <f>IFERROR(MATCH(AU$11,_calc_기준500!$CN$10:$EF$10,0),"")</f>
        <v>2</v>
      </c>
      <c r="AV20" s="25">
        <f>IFERROR(MATCH(AV$11,_calc_기준500!$CN$10:$EF$10,0),"")</f>
        <v>25</v>
      </c>
      <c r="AW20" s="25">
        <f>IFERROR(MATCH(AW$11,_calc_기준500!$CN$10:$EF$10,0),"")</f>
        <v>29</v>
      </c>
      <c r="AX20" s="25">
        <f>IFERROR(MATCH(AX$11,_calc_기준500!$CN$10:$EF$10,0),"")</f>
        <v>37</v>
      </c>
      <c r="AY20" s="25">
        <f>IFERROR(MATCH(AY$11,_calc_기준500!$CN$10:$EF$10,0),"")</f>
        <v>20</v>
      </c>
      <c r="AZ20" s="25">
        <f>IFERROR(MATCH(AZ$11,_calc_기준500!$CN$10:$EF$10,0),"")</f>
        <v>9</v>
      </c>
      <c r="BA20" s="25">
        <f>IFERROR(MATCH(BA$11,_calc_기준500!$CN$10:$EF$10,0),"")</f>
        <v>27</v>
      </c>
      <c r="BB20" s="25">
        <f>IFERROR(MATCH(BB$11,_calc_기준500!$CN$10:$EF$10,0),"")</f>
        <v>4</v>
      </c>
      <c r="BC20" s="25">
        <f>IFERROR(MATCH(BC$11,_calc_기준500!$CN$10:$EF$10,0),"")</f>
        <v>8</v>
      </c>
      <c r="BD20" s="25">
        <f>IFERROR(MATCH(BD$11,_calc_기준500!$CN$10:$EF$10,0),"")</f>
        <v>1</v>
      </c>
    </row>
    <row r="21" spans="1:56" ht="16.5" customHeight="1">
      <c r="A21" s="57">
        <f t="shared" si="2"/>
        <v>1235</v>
      </c>
      <c r="B21" s="40">
        <f>IFERROR(INDEX(전체당첨내역!$B:$B,MATCH($A21,전체당첨내역!$A:$A,0)),"")</f>
        <v>6</v>
      </c>
      <c r="C21" s="40">
        <f>IFERROR(INDEX(전체당첨내역!$C:$C,MATCH($A21,전체당첨내역!$A:$A,0)),"")</f>
        <v>7</v>
      </c>
      <c r="D21" s="40">
        <f>IFERROR(INDEX(전체당첨내역!$D:$D,MATCH($A21,전체당첨내역!$A:$A,0)),"")</f>
        <v>11</v>
      </c>
      <c r="E21" s="40">
        <f>IFERROR(INDEX(전체당첨내역!$E:$E,MATCH($A21,전체당첨내역!$A:$A,0)),"")</f>
        <v>15</v>
      </c>
      <c r="F21" s="40">
        <f>IFERROR(INDEX(전체당첨내역!$F:$F,MATCH($A21,전체당첨내역!$A:$A,0)),"")</f>
        <v>39</v>
      </c>
      <c r="G21" s="40">
        <f>IFERROR(INDEX(전체당첨내역!$G:$G,MATCH($A21,전체당첨내역!$A:$A,0)),"")</f>
        <v>43</v>
      </c>
      <c r="H21" s="45">
        <f>IFERROR(INDEX(전체당첨내역!$H:$H,MATCH($A21,전체당첨내역!$A:$A,0)),"")</f>
        <v>20</v>
      </c>
      <c r="I21" s="42">
        <f>IFERROR((INDEX(_calc_기준500!$CN$11:$EF$11,1,$B21)&gt;0)*(INDEX(_calc_기준500!$CN$11:$EF$11,1,$B21)&lt;=15)+(INDEX(_calc_기준500!$CN$11:$EF$11,1,$C21)&gt;0)*(INDEX(_calc_기준500!$CN$11:$EF$11,1,$C21)&lt;=15)+(INDEX(_calc_기준500!$CN$11:$EF$11,1,$D21)&gt;0)*(INDEX(_calc_기준500!$CN$11:$EF$11,1,$D21)&lt;=15)+(INDEX(_calc_기준500!$CN$11:$EF$11,1,$E21)&gt;0)*(INDEX(_calc_기준500!$CN$11:$EF$11,1,$E21)&lt;=15)+(INDEX(_calc_기준500!$CN$11:$EF$11,1,$F21)&gt;0)*(INDEX(_calc_기준500!$CN$11:$EF$11,1,$F21)&lt;=15)+(INDEX(_calc_기준500!$CN$11:$EF$11,1,$G21)&gt;0)*(INDEX(_calc_기준500!$CN$11:$EF$11,1,$G21)&lt;=15),"")</f>
        <v>5</v>
      </c>
      <c r="J21" s="40">
        <f>IFERROR((INDEX(_calc_기준500!$CN$11:$EF$11,1,$B21)&gt;15)*(INDEX(_calc_기준500!$CN$11:$EF$11,1,$B21)&lt;=30)+(INDEX(_calc_기준500!$CN$11:$EF$11,1,$C21)&gt;15)*(INDEX(_calc_기준500!$CN$11:$EF$11,1,$C21)&lt;=30)+(INDEX(_calc_기준500!$CN$11:$EF$11,1,$D21)&gt;15)*(INDEX(_calc_기준500!$CN$11:$EF$11,1,$D21)&lt;=30)+(INDEX(_calc_기준500!$CN$11:$EF$11,1,$E21)&gt;15)*(INDEX(_calc_기준500!$CN$11:$EF$11,1,$E21)&lt;=30)+(INDEX(_calc_기준500!$CN$11:$EF$11,1,$F21)&gt;15)*(INDEX(_calc_기준500!$CN$11:$EF$11,1,$F21)&lt;=30)+(INDEX(_calc_기준500!$CN$11:$EF$11,1,$G21)&gt;15)*(INDEX(_calc_기준500!$CN$11:$EF$11,1,$G21)&lt;=30),"")</f>
        <v>0</v>
      </c>
      <c r="K21" s="43">
        <f>IFERROR((INDEX(_calc_기준500!$CN$11:$EF$11,1,$B21)&gt;30)+(INDEX(_calc_기준500!$CN$11:$EF$11,1,$C21)&gt;30)+(INDEX(_calc_기준500!$CN$11:$EF$11,1,$D21)&gt;30)+(INDEX(_calc_기준500!$CN$11:$EF$11,1,$E21)&gt;30)+(INDEX(_calc_기준500!$CN$11:$EF$11,1,$F21)&gt;30)+(INDEX(_calc_기준500!$CN$11:$EF$11,1,$G21)&gt;30),"")</f>
        <v>1</v>
      </c>
      <c r="L21" s="25">
        <f>IFERROR(MATCH(L$11,_calc_기준500!$CN$11:$EF$11,0),"")</f>
        <v>21</v>
      </c>
      <c r="M21" s="25">
        <f>IFERROR(MATCH(M$11,_calc_기준500!$CN$11:$EF$11,0),"")</f>
        <v>18</v>
      </c>
      <c r="N21" s="25">
        <f>IFERROR(MATCH(N$11,_calc_기준500!$CN$11:$EF$11,0),"")</f>
        <v>34</v>
      </c>
      <c r="O21" s="25">
        <f>IFERROR(MATCH(O$11,_calc_기준500!$CN$11:$EF$11,0),"")</f>
        <v>12</v>
      </c>
      <c r="P21" s="25">
        <f>IFERROR(MATCH(P$11,_calc_기준500!$CN$11:$EF$11,0),"")</f>
        <v>33</v>
      </c>
      <c r="Q21" s="25">
        <f>IFERROR(MATCH(Q$11,_calc_기준500!$CN$11:$EF$11,0),"")</f>
        <v>14</v>
      </c>
      <c r="R21" s="25">
        <f>IFERROR(MATCH(R$11,_calc_기준500!$CN$11:$EF$11,0),"")</f>
        <v>7</v>
      </c>
      <c r="S21" s="25">
        <f>IFERROR(MATCH(S$11,_calc_기준500!$CN$11:$EF$11,0),"")</f>
        <v>6</v>
      </c>
      <c r="T21" s="25">
        <f>IFERROR(MATCH(T$11,_calc_기준500!$CN$11:$EF$11,0),"")</f>
        <v>42</v>
      </c>
      <c r="U21" s="25">
        <f>IFERROR(MATCH(U$11,_calc_기준500!$CN$11:$EF$11,0),"")</f>
        <v>45</v>
      </c>
      <c r="V21" s="25">
        <f>IFERROR(MATCH(V$11,_calc_기준500!$CN$11:$EF$11,0),"")</f>
        <v>11</v>
      </c>
      <c r="W21" s="25">
        <f>IFERROR(MATCH(W$11,_calc_기준500!$CN$11:$EF$11,0),"")</f>
        <v>43</v>
      </c>
      <c r="X21" s="25">
        <f>IFERROR(MATCH(X$11,_calc_기준500!$CN$11:$EF$11,0),"")</f>
        <v>38</v>
      </c>
      <c r="Y21" s="25">
        <f>IFERROR(MATCH(Y$11,_calc_기준500!$CN$11:$EF$11,0),"")</f>
        <v>39</v>
      </c>
      <c r="Z21" s="25">
        <f>IFERROR(MATCH(Z$11,_calc_기준500!$CN$11:$EF$11,0),"")</f>
        <v>13</v>
      </c>
      <c r="AA21" s="25">
        <f>IFERROR(MATCH(AA$11,_calc_기준500!$CN$11:$EF$11,0),"")</f>
        <v>44</v>
      </c>
      <c r="AB21" s="25">
        <f>IFERROR(MATCH(AB$11,_calc_기준500!$CN$11:$EF$11,0),"")</f>
        <v>30</v>
      </c>
      <c r="AC21" s="25">
        <f>IFERROR(MATCH(AC$11,_calc_기준500!$CN$11:$EF$11,0),"")</f>
        <v>10</v>
      </c>
      <c r="AD21" s="25">
        <f>IFERROR(MATCH(AD$11,_calc_기준500!$CN$11:$EF$11,0),"")</f>
        <v>3</v>
      </c>
      <c r="AE21" s="25">
        <f>IFERROR(MATCH(AE$11,_calc_기준500!$CN$11:$EF$11,0),"")</f>
        <v>16</v>
      </c>
      <c r="AF21" s="25">
        <f>IFERROR(MATCH(AF$11,_calc_기준500!$CN$11:$EF$11,0),"")</f>
        <v>17</v>
      </c>
      <c r="AG21" s="25">
        <f>IFERROR(MATCH(AG$11,_calc_기준500!$CN$11:$EF$11,0),"")</f>
        <v>35</v>
      </c>
      <c r="AH21" s="25">
        <f>IFERROR(MATCH(AH$11,_calc_기준500!$CN$11:$EF$11,0),"")</f>
        <v>36</v>
      </c>
      <c r="AI21" s="25">
        <f>IFERROR(MATCH(AI$11,_calc_기준500!$CN$11:$EF$11,0),"")</f>
        <v>19</v>
      </c>
      <c r="AJ21" s="25">
        <f>IFERROR(MATCH(AJ$11,_calc_기준500!$CN$11:$EF$11,0),"")</f>
        <v>40</v>
      </c>
      <c r="AK21" s="25">
        <f>IFERROR(MATCH(AK$11,_calc_기준500!$CN$11:$EF$11,0),"")</f>
        <v>24</v>
      </c>
      <c r="AL21" s="25">
        <f>IFERROR(MATCH(AL$11,_calc_기준500!$CN$11:$EF$11,0),"")</f>
        <v>31</v>
      </c>
      <c r="AM21" s="25">
        <f>IFERROR(MATCH(AM$11,_calc_기준500!$CN$11:$EF$11,0),"")</f>
        <v>5</v>
      </c>
      <c r="AN21" s="25">
        <f>IFERROR(MATCH(AN$11,_calc_기준500!$CN$11:$EF$11,0),"")</f>
        <v>37</v>
      </c>
      <c r="AO21" s="25">
        <f>IFERROR(MATCH(AO$11,_calc_기준500!$CN$11:$EF$11,0),"")</f>
        <v>26</v>
      </c>
      <c r="AP21" s="25">
        <f>IFERROR(MATCH(AP$11,_calc_기준500!$CN$11:$EF$11,0),"")</f>
        <v>28</v>
      </c>
      <c r="AQ21" s="25">
        <f>IFERROR(MATCH(AQ$11,_calc_기준500!$CN$11:$EF$11,0),"")</f>
        <v>32</v>
      </c>
      <c r="AR21" s="25">
        <f>IFERROR(MATCH(AR$11,_calc_기준500!$CN$11:$EF$11,0),"")</f>
        <v>23</v>
      </c>
      <c r="AS21" s="25">
        <f>IFERROR(MATCH(AS$11,_calc_기준500!$CN$11:$EF$11,0),"")</f>
        <v>41</v>
      </c>
      <c r="AT21" s="25">
        <f>IFERROR(MATCH(AT$11,_calc_기준500!$CN$11:$EF$11,0),"")</f>
        <v>2</v>
      </c>
      <c r="AU21" s="25">
        <f>IFERROR(MATCH(AU$11,_calc_기준500!$CN$11:$EF$11,0),"")</f>
        <v>15</v>
      </c>
      <c r="AV21" s="25">
        <f>IFERROR(MATCH(AV$11,_calc_기준500!$CN$11:$EF$11,0),"")</f>
        <v>25</v>
      </c>
      <c r="AW21" s="25">
        <f>IFERROR(MATCH(AW$11,_calc_기준500!$CN$11:$EF$11,0),"")</f>
        <v>20</v>
      </c>
      <c r="AX21" s="25">
        <f>IFERROR(MATCH(AX$11,_calc_기준500!$CN$11:$EF$11,0),"")</f>
        <v>22</v>
      </c>
      <c r="AY21" s="25">
        <f>IFERROR(MATCH(AY$11,_calc_기준500!$CN$11:$EF$11,0),"")</f>
        <v>29</v>
      </c>
      <c r="AZ21" s="25">
        <f>IFERROR(MATCH(AZ$11,_calc_기준500!$CN$11:$EF$11,0),"")</f>
        <v>9</v>
      </c>
      <c r="BA21" s="25">
        <f>IFERROR(MATCH(BA$11,_calc_기준500!$CN$11:$EF$11,0),"")</f>
        <v>27</v>
      </c>
      <c r="BB21" s="25">
        <f>IFERROR(MATCH(BB$11,_calc_기준500!$CN$11:$EF$11,0),"")</f>
        <v>4</v>
      </c>
      <c r="BC21" s="25">
        <f>IFERROR(MATCH(BC$11,_calc_기준500!$CN$11:$EF$11,0),"")</f>
        <v>8</v>
      </c>
      <c r="BD21" s="25">
        <f>IFERROR(MATCH(BD$11,_calc_기준500!$CN$11:$EF$11,0),"")</f>
        <v>1</v>
      </c>
    </row>
    <row r="22" spans="1:56" ht="16.5" customHeight="1">
      <c r="A22" s="57">
        <f t="shared" si="2"/>
        <v>1234</v>
      </c>
      <c r="B22" s="40">
        <f>IFERROR(INDEX(전체당첨내역!$B:$B,MATCH($A22,전체당첨내역!$A:$A,0)),"")</f>
        <v>1</v>
      </c>
      <c r="C22" s="40">
        <f>IFERROR(INDEX(전체당첨내역!$C:$C,MATCH($A22,전체당첨내역!$A:$A,0)),"")</f>
        <v>15</v>
      </c>
      <c r="D22" s="40">
        <f>IFERROR(INDEX(전체당첨내역!$D:$D,MATCH($A22,전체당첨내역!$A:$A,0)),"")</f>
        <v>19</v>
      </c>
      <c r="E22" s="40">
        <f>IFERROR(INDEX(전체당첨내역!$E:$E,MATCH($A22,전체당첨내역!$A:$A,0)),"")</f>
        <v>31</v>
      </c>
      <c r="F22" s="40">
        <f>IFERROR(INDEX(전체당첨내역!$F:$F,MATCH($A22,전체당첨내역!$A:$A,0)),"")</f>
        <v>35</v>
      </c>
      <c r="G22" s="40">
        <f>IFERROR(INDEX(전체당첨내역!$G:$G,MATCH($A22,전체당첨내역!$A:$A,0)),"")</f>
        <v>43</v>
      </c>
      <c r="H22" s="45">
        <f>IFERROR(INDEX(전체당첨내역!$H:$H,MATCH($A22,전체당첨내역!$A:$A,0)),"")</f>
        <v>27</v>
      </c>
      <c r="I22" s="42">
        <f>IFERROR((INDEX(_calc_기준500!$CN$12:$EF$12,1,$B22)&gt;0)*(INDEX(_calc_기준500!$CN$12:$EF$12,1,$B22)&lt;=15)+(INDEX(_calc_기준500!$CN$12:$EF$12,1,$C22)&gt;0)*(INDEX(_calc_기준500!$CN$12:$EF$12,1,$C22)&lt;=15)+(INDEX(_calc_기준500!$CN$12:$EF$12,1,$D22)&gt;0)*(INDEX(_calc_기준500!$CN$12:$EF$12,1,$D22)&lt;=15)+(INDEX(_calc_기준500!$CN$12:$EF$12,1,$E22)&gt;0)*(INDEX(_calc_기준500!$CN$12:$EF$12,1,$E22)&lt;=15)+(INDEX(_calc_기준500!$CN$12:$EF$12,1,$F22)&gt;0)*(INDEX(_calc_기준500!$CN$12:$EF$12,1,$F22)&lt;=15)+(INDEX(_calc_기준500!$CN$12:$EF$12,1,$G22)&gt;0)*(INDEX(_calc_기준500!$CN$12:$EF$12,1,$G22)&lt;=15),"")</f>
        <v>2</v>
      </c>
      <c r="J22" s="40">
        <f>IFERROR((INDEX(_calc_기준500!$CN$12:$EF$12,1,$B22)&gt;15)*(INDEX(_calc_기준500!$CN$12:$EF$12,1,$B22)&lt;=30)+(INDEX(_calc_기준500!$CN$12:$EF$12,1,$C22)&gt;15)*(INDEX(_calc_기준500!$CN$12:$EF$12,1,$C22)&lt;=30)+(INDEX(_calc_기준500!$CN$12:$EF$12,1,$D22)&gt;15)*(INDEX(_calc_기준500!$CN$12:$EF$12,1,$D22)&lt;=30)+(INDEX(_calc_기준500!$CN$12:$EF$12,1,$E22)&gt;15)*(INDEX(_calc_기준500!$CN$12:$EF$12,1,$E22)&lt;=30)+(INDEX(_calc_기준500!$CN$12:$EF$12,1,$F22)&gt;15)*(INDEX(_calc_기준500!$CN$12:$EF$12,1,$F22)&lt;=30)+(INDEX(_calc_기준500!$CN$12:$EF$12,1,$G22)&gt;15)*(INDEX(_calc_기준500!$CN$12:$EF$12,1,$G22)&lt;=30),"")</f>
        <v>1</v>
      </c>
      <c r="K22" s="43">
        <f>IFERROR((INDEX(_calc_기준500!$CN$12:$EF$12,1,$B22)&gt;30)+(INDEX(_calc_기준500!$CN$12:$EF$12,1,$C22)&gt;30)+(INDEX(_calc_기준500!$CN$12:$EF$12,1,$D22)&gt;30)+(INDEX(_calc_기준500!$CN$12:$EF$12,1,$E22)&gt;30)+(INDEX(_calc_기준500!$CN$12:$EF$12,1,$F22)&gt;30)+(INDEX(_calc_기준500!$CN$12:$EF$12,1,$G22)&gt;30),"")</f>
        <v>3</v>
      </c>
      <c r="L22" s="25">
        <f>IFERROR(MATCH(L$11,_calc_기준500!$CN$12:$EF$12,0),"")</f>
        <v>21</v>
      </c>
      <c r="M22" s="25">
        <f>IFERROR(MATCH(M$11,_calc_기준500!$CN$12:$EF$12,0),"")</f>
        <v>18</v>
      </c>
      <c r="N22" s="25">
        <f>IFERROR(MATCH(N$11,_calc_기준500!$CN$12:$EF$12,0),"")</f>
        <v>34</v>
      </c>
      <c r="O22" s="25">
        <f>IFERROR(MATCH(O$11,_calc_기준500!$CN$12:$EF$12,0),"")</f>
        <v>12</v>
      </c>
      <c r="P22" s="25">
        <f>IFERROR(MATCH(P$11,_calc_기준500!$CN$12:$EF$12,0),"")</f>
        <v>33</v>
      </c>
      <c r="Q22" s="25">
        <f>IFERROR(MATCH(Q$11,_calc_기준500!$CN$12:$EF$12,0),"")</f>
        <v>6</v>
      </c>
      <c r="R22" s="25">
        <f>IFERROR(MATCH(R$11,_calc_기준500!$CN$12:$EF$12,0),"")</f>
        <v>7</v>
      </c>
      <c r="S22" s="25">
        <f>IFERROR(MATCH(S$11,_calc_기준500!$CN$12:$EF$12,0),"")</f>
        <v>14</v>
      </c>
      <c r="T22" s="25">
        <f>IFERROR(MATCH(T$11,_calc_기준500!$CN$12:$EF$12,0),"")</f>
        <v>45</v>
      </c>
      <c r="U22" s="25">
        <f>IFERROR(MATCH(U$11,_calc_기준500!$CN$12:$EF$12,0),"")</f>
        <v>42</v>
      </c>
      <c r="V22" s="25">
        <f>IFERROR(MATCH(V$11,_calc_기준500!$CN$12:$EF$12,0),"")</f>
        <v>35</v>
      </c>
      <c r="W22" s="25">
        <f>IFERROR(MATCH(W$11,_calc_기준500!$CN$12:$EF$12,0),"")</f>
        <v>11</v>
      </c>
      <c r="X22" s="25">
        <f>IFERROR(MATCH(X$11,_calc_기준500!$CN$12:$EF$12,0),"")</f>
        <v>38</v>
      </c>
      <c r="Y22" s="25">
        <f>IFERROR(MATCH(Y$11,_calc_기준500!$CN$12:$EF$12,0),"")</f>
        <v>39</v>
      </c>
      <c r="Z22" s="25">
        <f>IFERROR(MATCH(Z$11,_calc_기준500!$CN$12:$EF$12,0),"")</f>
        <v>43</v>
      </c>
      <c r="AA22" s="25">
        <f>IFERROR(MATCH(AA$11,_calc_기준500!$CN$12:$EF$12,0),"")</f>
        <v>30</v>
      </c>
      <c r="AB22" s="25">
        <f>IFERROR(MATCH(AB$11,_calc_기준500!$CN$12:$EF$12,0),"")</f>
        <v>10</v>
      </c>
      <c r="AC22" s="25">
        <f>IFERROR(MATCH(AC$11,_calc_기준500!$CN$12:$EF$12,0),"")</f>
        <v>13</v>
      </c>
      <c r="AD22" s="25">
        <f>IFERROR(MATCH(AD$11,_calc_기준500!$CN$12:$EF$12,0),"")</f>
        <v>44</v>
      </c>
      <c r="AE22" s="25">
        <f>IFERROR(MATCH(AE$11,_calc_기준500!$CN$12:$EF$12,0),"")</f>
        <v>17</v>
      </c>
      <c r="AF22" s="25">
        <f>IFERROR(MATCH(AF$11,_calc_기준500!$CN$12:$EF$12,0),"")</f>
        <v>3</v>
      </c>
      <c r="AG22" s="25">
        <f>IFERROR(MATCH(AG$11,_calc_기준500!$CN$12:$EF$12,0),"")</f>
        <v>16</v>
      </c>
      <c r="AH22" s="25">
        <f>IFERROR(MATCH(AH$11,_calc_기준500!$CN$12:$EF$12,0),"")</f>
        <v>36</v>
      </c>
      <c r="AI22" s="25">
        <f>IFERROR(MATCH(AI$11,_calc_기준500!$CN$12:$EF$12,0),"")</f>
        <v>19</v>
      </c>
      <c r="AJ22" s="25">
        <f>IFERROR(MATCH(AJ$11,_calc_기준500!$CN$12:$EF$12,0),"")</f>
        <v>24</v>
      </c>
      <c r="AK22" s="25">
        <f>IFERROR(MATCH(AK$11,_calc_기준500!$CN$12:$EF$12,0),"")</f>
        <v>40</v>
      </c>
      <c r="AL22" s="25">
        <f>IFERROR(MATCH(AL$11,_calc_기준500!$CN$12:$EF$12,0),"")</f>
        <v>26</v>
      </c>
      <c r="AM22" s="25">
        <f>IFERROR(MATCH(AM$11,_calc_기준500!$CN$12:$EF$12,0),"")</f>
        <v>41</v>
      </c>
      <c r="AN22" s="25">
        <f>IFERROR(MATCH(AN$11,_calc_기준500!$CN$12:$EF$12,0),"")</f>
        <v>5</v>
      </c>
      <c r="AO22" s="25">
        <f>IFERROR(MATCH(AO$11,_calc_기준500!$CN$12:$EF$12,0),"")</f>
        <v>28</v>
      </c>
      <c r="AP22" s="25">
        <f>IFERROR(MATCH(AP$11,_calc_기준500!$CN$12:$EF$12,0),"")</f>
        <v>32</v>
      </c>
      <c r="AQ22" s="25">
        <f>IFERROR(MATCH(AQ$11,_calc_기준500!$CN$12:$EF$12,0),"")</f>
        <v>31</v>
      </c>
      <c r="AR22" s="25">
        <f>IFERROR(MATCH(AR$11,_calc_기준500!$CN$12:$EF$12,0),"")</f>
        <v>2</v>
      </c>
      <c r="AS22" s="25">
        <f>IFERROR(MATCH(AS$11,_calc_기준500!$CN$12:$EF$12,0),"")</f>
        <v>15</v>
      </c>
      <c r="AT22" s="25">
        <f>IFERROR(MATCH(AT$11,_calc_기준500!$CN$12:$EF$12,0),"")</f>
        <v>20</v>
      </c>
      <c r="AU22" s="25">
        <f>IFERROR(MATCH(AU$11,_calc_기준500!$CN$12:$EF$12,0),"")</f>
        <v>37</v>
      </c>
      <c r="AV22" s="25">
        <f>IFERROR(MATCH(AV$11,_calc_기준500!$CN$12:$EF$12,0),"")</f>
        <v>22</v>
      </c>
      <c r="AW22" s="25">
        <f>IFERROR(MATCH(AW$11,_calc_기준500!$CN$12:$EF$12,0),"")</f>
        <v>27</v>
      </c>
      <c r="AX22" s="25">
        <f>IFERROR(MATCH(AX$11,_calc_기준500!$CN$12:$EF$12,0),"")</f>
        <v>29</v>
      </c>
      <c r="AY22" s="25">
        <f>IFERROR(MATCH(AY$11,_calc_기준500!$CN$12:$EF$12,0),"")</f>
        <v>9</v>
      </c>
      <c r="AZ22" s="25">
        <f>IFERROR(MATCH(AZ$11,_calc_기준500!$CN$12:$EF$12,0),"")</f>
        <v>23</v>
      </c>
      <c r="BA22" s="25">
        <f>IFERROR(MATCH(BA$11,_calc_기준500!$CN$12:$EF$12,0),"")</f>
        <v>25</v>
      </c>
      <c r="BB22" s="25">
        <f>IFERROR(MATCH(BB$11,_calc_기준500!$CN$12:$EF$12,0),"")</f>
        <v>4</v>
      </c>
      <c r="BC22" s="25">
        <f>IFERROR(MATCH(BC$11,_calc_기준500!$CN$12:$EF$12,0),"")</f>
        <v>8</v>
      </c>
      <c r="BD22" s="25">
        <f>IFERROR(MATCH(BD$11,_calc_기준500!$CN$12:$EF$12,0),"")</f>
        <v>1</v>
      </c>
    </row>
    <row r="23" spans="1:56" ht="16.5" customHeight="1">
      <c r="A23" s="57">
        <f t="shared" si="2"/>
        <v>1233</v>
      </c>
      <c r="B23" s="40">
        <f>IFERROR(INDEX(전체당첨내역!$B:$B,MATCH($A23,전체당첨내역!$A:$A,0)),"")</f>
        <v>2</v>
      </c>
      <c r="C23" s="40">
        <f>IFERROR(INDEX(전체당첨내역!$C:$C,MATCH($A23,전체당첨내역!$A:$A,0)),"")</f>
        <v>7</v>
      </c>
      <c r="D23" s="40">
        <f>IFERROR(INDEX(전체당첨내역!$D:$D,MATCH($A23,전체당첨내역!$A:$A,0)),"")</f>
        <v>20</v>
      </c>
      <c r="E23" s="40">
        <f>IFERROR(INDEX(전체당첨내역!$E:$E,MATCH($A23,전체당첨내역!$A:$A,0)),"")</f>
        <v>25</v>
      </c>
      <c r="F23" s="40">
        <f>IFERROR(INDEX(전체당첨내역!$F:$F,MATCH($A23,전체당첨내역!$A:$A,0)),"")</f>
        <v>37</v>
      </c>
      <c r="G23" s="40">
        <f>IFERROR(INDEX(전체당첨내역!$G:$G,MATCH($A23,전체당첨내역!$A:$A,0)),"")</f>
        <v>40</v>
      </c>
      <c r="H23" s="45">
        <f>IFERROR(INDEX(전체당첨내역!$H:$H,MATCH($A23,전체당첨내역!$A:$A,0)),"")</f>
        <v>29</v>
      </c>
      <c r="I23" s="42">
        <f>IFERROR((INDEX(_calc_기준500!$CN$13:$EF$13,1,$B23)&gt;0)*(INDEX(_calc_기준500!$CN$13:$EF$13,1,$B23)&lt;=15)+(INDEX(_calc_기준500!$CN$13:$EF$13,1,$C23)&gt;0)*(INDEX(_calc_기준500!$CN$13:$EF$13,1,$C23)&lt;=15)+(INDEX(_calc_기준500!$CN$13:$EF$13,1,$D23)&gt;0)*(INDEX(_calc_기준500!$CN$13:$EF$13,1,$D23)&lt;=15)+(INDEX(_calc_기준500!$CN$13:$EF$13,1,$E23)&gt;0)*(INDEX(_calc_기준500!$CN$13:$EF$13,1,$E23)&lt;=15)+(INDEX(_calc_기준500!$CN$13:$EF$13,1,$F23)&gt;0)*(INDEX(_calc_기준500!$CN$13:$EF$13,1,$F23)&lt;=15)+(INDEX(_calc_기준500!$CN$13:$EF$13,1,$G23)&gt;0)*(INDEX(_calc_기준500!$CN$13:$EF$13,1,$G23)&lt;=15),"")</f>
        <v>1</v>
      </c>
      <c r="J23" s="40">
        <f>IFERROR((INDEX(_calc_기준500!$CN$13:$EF$13,1,$B23)&gt;15)*(INDEX(_calc_기준500!$CN$13:$EF$13,1,$B23)&lt;=30)+(INDEX(_calc_기준500!$CN$13:$EF$13,1,$C23)&gt;15)*(INDEX(_calc_기준500!$CN$13:$EF$13,1,$C23)&lt;=30)+(INDEX(_calc_기준500!$CN$13:$EF$13,1,$D23)&gt;15)*(INDEX(_calc_기준500!$CN$13:$EF$13,1,$D23)&lt;=30)+(INDEX(_calc_기준500!$CN$13:$EF$13,1,$E23)&gt;15)*(INDEX(_calc_기준500!$CN$13:$EF$13,1,$E23)&lt;=30)+(INDEX(_calc_기준500!$CN$13:$EF$13,1,$F23)&gt;15)*(INDEX(_calc_기준500!$CN$13:$EF$13,1,$F23)&lt;=30)+(INDEX(_calc_기준500!$CN$13:$EF$13,1,$G23)&gt;15)*(INDEX(_calc_기준500!$CN$13:$EF$13,1,$G23)&lt;=30),"")</f>
        <v>4</v>
      </c>
      <c r="K23" s="43">
        <f>IFERROR((INDEX(_calc_기준500!$CN$13:$EF$13,1,$B23)&gt;30)+(INDEX(_calc_기준500!$CN$13:$EF$13,1,$C23)&gt;30)+(INDEX(_calc_기준500!$CN$13:$EF$13,1,$D23)&gt;30)+(INDEX(_calc_기준500!$CN$13:$EF$13,1,$E23)&gt;30)+(INDEX(_calc_기준500!$CN$13:$EF$13,1,$F23)&gt;30)+(INDEX(_calc_기준500!$CN$13:$EF$13,1,$G23)&gt;30),"")</f>
        <v>1</v>
      </c>
      <c r="L23" s="25">
        <f>IFERROR(MATCH(L$11,_calc_기준500!$CN$13:$EF$13,0),"")</f>
        <v>21</v>
      </c>
      <c r="M23" s="25">
        <f>IFERROR(MATCH(M$11,_calc_기준500!$CN$13:$EF$13,0),"")</f>
        <v>18</v>
      </c>
      <c r="N23" s="25">
        <f>IFERROR(MATCH(N$11,_calc_기준500!$CN$13:$EF$13,0),"")</f>
        <v>34</v>
      </c>
      <c r="O23" s="25">
        <f>IFERROR(MATCH(O$11,_calc_기준500!$CN$13:$EF$13,0),"")</f>
        <v>12</v>
      </c>
      <c r="P23" s="25">
        <f>IFERROR(MATCH(P$11,_calc_기준500!$CN$13:$EF$13,0),"")</f>
        <v>33</v>
      </c>
      <c r="Q23" s="25">
        <f>IFERROR(MATCH(Q$11,_calc_기준500!$CN$13:$EF$13,0),"")</f>
        <v>7</v>
      </c>
      <c r="R23" s="25">
        <f>IFERROR(MATCH(R$11,_calc_기준500!$CN$13:$EF$13,0),"")</f>
        <v>14</v>
      </c>
      <c r="S23" s="25">
        <f>IFERROR(MATCH(S$11,_calc_기준500!$CN$13:$EF$13,0),"")</f>
        <v>6</v>
      </c>
      <c r="T23" s="25">
        <f>IFERROR(MATCH(T$11,_calc_기준500!$CN$13:$EF$13,0),"")</f>
        <v>45</v>
      </c>
      <c r="U23" s="25">
        <f>IFERROR(MATCH(U$11,_calc_기준500!$CN$13:$EF$13,0),"")</f>
        <v>11</v>
      </c>
      <c r="V23" s="25">
        <f>IFERROR(MATCH(V$11,_calc_기준500!$CN$13:$EF$13,0),"")</f>
        <v>35</v>
      </c>
      <c r="W23" s="25">
        <f>IFERROR(MATCH(W$11,_calc_기준500!$CN$13:$EF$13,0),"")</f>
        <v>38</v>
      </c>
      <c r="X23" s="25">
        <f>IFERROR(MATCH(X$11,_calc_기준500!$CN$13:$EF$13,0),"")</f>
        <v>42</v>
      </c>
      <c r="Y23" s="25">
        <f>IFERROR(MATCH(Y$11,_calc_기준500!$CN$13:$EF$13,0),"")</f>
        <v>43</v>
      </c>
      <c r="Z23" s="25">
        <f>IFERROR(MATCH(Z$11,_calc_기준500!$CN$13:$EF$13,0),"")</f>
        <v>39</v>
      </c>
      <c r="AA23" s="25">
        <f>IFERROR(MATCH(AA$11,_calc_기준500!$CN$13:$EF$13,0),"")</f>
        <v>30</v>
      </c>
      <c r="AB23" s="25">
        <f>IFERROR(MATCH(AB$11,_calc_기준500!$CN$13:$EF$13,0),"")</f>
        <v>13</v>
      </c>
      <c r="AC23" s="25">
        <f>IFERROR(MATCH(AC$11,_calc_기준500!$CN$13:$EF$13,0),"")</f>
        <v>3</v>
      </c>
      <c r="AD23" s="25">
        <f>IFERROR(MATCH(AD$11,_calc_기준500!$CN$13:$EF$13,0),"")</f>
        <v>10</v>
      </c>
      <c r="AE23" s="25">
        <f>IFERROR(MATCH(AE$11,_calc_기준500!$CN$13:$EF$13,0),"")</f>
        <v>16</v>
      </c>
      <c r="AF23" s="25">
        <f>IFERROR(MATCH(AF$11,_calc_기준500!$CN$13:$EF$13,0),"")</f>
        <v>40</v>
      </c>
      <c r="AG23" s="25">
        <f>IFERROR(MATCH(AG$11,_calc_기준500!$CN$13:$EF$13,0),"")</f>
        <v>44</v>
      </c>
      <c r="AH23" s="25">
        <f>IFERROR(MATCH(AH$11,_calc_기준500!$CN$13:$EF$13,0),"")</f>
        <v>24</v>
      </c>
      <c r="AI23" s="25">
        <f>IFERROR(MATCH(AI$11,_calc_기준500!$CN$13:$EF$13,0),"")</f>
        <v>19</v>
      </c>
      <c r="AJ23" s="25">
        <f>IFERROR(MATCH(AJ$11,_calc_기준500!$CN$13:$EF$13,0),"")</f>
        <v>2</v>
      </c>
      <c r="AK23" s="25">
        <f>IFERROR(MATCH(AK$11,_calc_기준500!$CN$13:$EF$13,0),"")</f>
        <v>20</v>
      </c>
      <c r="AL23" s="25">
        <f>IFERROR(MATCH(AL$11,_calc_기준500!$CN$13:$EF$13,0),"")</f>
        <v>26</v>
      </c>
      <c r="AM23" s="25">
        <f>IFERROR(MATCH(AM$11,_calc_기준500!$CN$13:$EF$13,0),"")</f>
        <v>36</v>
      </c>
      <c r="AN23" s="25">
        <f>IFERROR(MATCH(AN$11,_calc_기준500!$CN$13:$EF$13,0),"")</f>
        <v>17</v>
      </c>
      <c r="AO23" s="25">
        <f>IFERROR(MATCH(AO$11,_calc_기준500!$CN$13:$EF$13,0),"")</f>
        <v>37</v>
      </c>
      <c r="AP23" s="25">
        <f>IFERROR(MATCH(AP$11,_calc_기준500!$CN$13:$EF$13,0),"")</f>
        <v>41</v>
      </c>
      <c r="AQ23" s="25">
        <f>IFERROR(MATCH(AQ$11,_calc_기준500!$CN$13:$EF$13,0),"")</f>
        <v>28</v>
      </c>
      <c r="AR23" s="25">
        <f>IFERROR(MATCH(AR$11,_calc_기준500!$CN$13:$EF$13,0),"")</f>
        <v>32</v>
      </c>
      <c r="AS23" s="25">
        <f>IFERROR(MATCH(AS$11,_calc_기준500!$CN$13:$EF$13,0),"")</f>
        <v>5</v>
      </c>
      <c r="AT23" s="25">
        <f>IFERROR(MATCH(AT$11,_calc_기준500!$CN$13:$EF$13,0),"")</f>
        <v>31</v>
      </c>
      <c r="AU23" s="25">
        <f>IFERROR(MATCH(AU$11,_calc_기준500!$CN$13:$EF$13,0),"")</f>
        <v>22</v>
      </c>
      <c r="AV23" s="25">
        <f>IFERROR(MATCH(AV$11,_calc_기준500!$CN$13:$EF$13,0),"")</f>
        <v>15</v>
      </c>
      <c r="AW23" s="25">
        <f>IFERROR(MATCH(AW$11,_calc_기준500!$CN$13:$EF$13,0),"")</f>
        <v>29</v>
      </c>
      <c r="AX23" s="25">
        <f>IFERROR(MATCH(AX$11,_calc_기준500!$CN$13:$EF$13,0),"")</f>
        <v>25</v>
      </c>
      <c r="AY23" s="25">
        <f>IFERROR(MATCH(AY$11,_calc_기준500!$CN$13:$EF$13,0),"")</f>
        <v>9</v>
      </c>
      <c r="AZ23" s="25">
        <f>IFERROR(MATCH(AZ$11,_calc_기준500!$CN$13:$EF$13,0),"")</f>
        <v>27</v>
      </c>
      <c r="BA23" s="25">
        <f>IFERROR(MATCH(BA$11,_calc_기준500!$CN$13:$EF$13,0),"")</f>
        <v>8</v>
      </c>
      <c r="BB23" s="25">
        <f>IFERROR(MATCH(BB$11,_calc_기준500!$CN$13:$EF$13,0),"")</f>
        <v>23</v>
      </c>
      <c r="BC23" s="25">
        <f>IFERROR(MATCH(BC$11,_calc_기준500!$CN$13:$EF$13,0),"")</f>
        <v>1</v>
      </c>
      <c r="BD23" s="25">
        <f>IFERROR(MATCH(BD$11,_calc_기준500!$CN$13:$EF$13,0),"")</f>
        <v>4</v>
      </c>
    </row>
    <row r="24" spans="1:56" ht="16.5" customHeight="1">
      <c r="A24" s="57">
        <f t="shared" si="2"/>
        <v>1232</v>
      </c>
      <c r="B24" s="40">
        <f>IFERROR(INDEX(전체당첨내역!$B:$B,MATCH($A24,전체당첨내역!$A:$A,0)),"")</f>
        <v>12</v>
      </c>
      <c r="C24" s="40">
        <f>IFERROR(INDEX(전체당첨내역!$C:$C,MATCH($A24,전체당첨내역!$A:$A,0)),"")</f>
        <v>15</v>
      </c>
      <c r="D24" s="40">
        <f>IFERROR(INDEX(전체당첨내역!$D:$D,MATCH($A24,전체당첨내역!$A:$A,0)),"")</f>
        <v>19</v>
      </c>
      <c r="E24" s="40">
        <f>IFERROR(INDEX(전체당첨내역!$E:$E,MATCH($A24,전체당첨내역!$A:$A,0)),"")</f>
        <v>22</v>
      </c>
      <c r="F24" s="40">
        <f>IFERROR(INDEX(전체당첨내역!$F:$F,MATCH($A24,전체당첨내역!$A:$A,0)),"")</f>
        <v>24</v>
      </c>
      <c r="G24" s="40">
        <f>IFERROR(INDEX(전체당첨내역!$G:$G,MATCH($A24,전체당첨내역!$A:$A,0)),"")</f>
        <v>36</v>
      </c>
      <c r="H24" s="45">
        <f>IFERROR(INDEX(전체당첨내역!$H:$H,MATCH($A24,전체당첨내역!$A:$A,0)),"")</f>
        <v>3</v>
      </c>
      <c r="I24" s="42">
        <f>IFERROR((INDEX(_calc_기준500!$CN$14:$EF$14,1,$B24)&gt;0)*(INDEX(_calc_기준500!$CN$14:$EF$14,1,$B24)&lt;=15)+(INDEX(_calc_기준500!$CN$14:$EF$14,1,$C24)&gt;0)*(INDEX(_calc_기준500!$CN$14:$EF$14,1,$C24)&lt;=15)+(INDEX(_calc_기준500!$CN$14:$EF$14,1,$D24)&gt;0)*(INDEX(_calc_기준500!$CN$14:$EF$14,1,$D24)&lt;=15)+(INDEX(_calc_기준500!$CN$14:$EF$14,1,$E24)&gt;0)*(INDEX(_calc_기준500!$CN$14:$EF$14,1,$E24)&lt;=15)+(INDEX(_calc_기준500!$CN$14:$EF$14,1,$F24)&gt;0)*(INDEX(_calc_기준500!$CN$14:$EF$14,1,$F24)&lt;=15)+(INDEX(_calc_기준500!$CN$14:$EF$14,1,$G24)&gt;0)*(INDEX(_calc_기준500!$CN$14:$EF$14,1,$G24)&lt;=15),"")</f>
        <v>1</v>
      </c>
      <c r="J24" s="40">
        <f>IFERROR((INDEX(_calc_기준500!$CN$14:$EF$14,1,$B24)&gt;15)*(INDEX(_calc_기준500!$CN$14:$EF$14,1,$B24)&lt;=30)+(INDEX(_calc_기준500!$CN$14:$EF$14,1,$C24)&gt;15)*(INDEX(_calc_기준500!$CN$14:$EF$14,1,$C24)&lt;=30)+(INDEX(_calc_기준500!$CN$14:$EF$14,1,$D24)&gt;15)*(INDEX(_calc_기준500!$CN$14:$EF$14,1,$D24)&lt;=30)+(INDEX(_calc_기준500!$CN$14:$EF$14,1,$E24)&gt;15)*(INDEX(_calc_기준500!$CN$14:$EF$14,1,$E24)&lt;=30)+(INDEX(_calc_기준500!$CN$14:$EF$14,1,$F24)&gt;15)*(INDEX(_calc_기준500!$CN$14:$EF$14,1,$F24)&lt;=30)+(INDEX(_calc_기준500!$CN$14:$EF$14,1,$G24)&gt;15)*(INDEX(_calc_기준500!$CN$14:$EF$14,1,$G24)&lt;=30),"")</f>
        <v>4</v>
      </c>
      <c r="K24" s="43">
        <f>IFERROR((INDEX(_calc_기준500!$CN$14:$EF$14,1,$B24)&gt;30)+(INDEX(_calc_기준500!$CN$14:$EF$14,1,$C24)&gt;30)+(INDEX(_calc_기준500!$CN$14:$EF$14,1,$D24)&gt;30)+(INDEX(_calc_기준500!$CN$14:$EF$14,1,$E24)&gt;30)+(INDEX(_calc_기준500!$CN$14:$EF$14,1,$F24)&gt;30)+(INDEX(_calc_기준500!$CN$14:$EF$14,1,$G24)&gt;30),"")</f>
        <v>1</v>
      </c>
      <c r="L24" s="25">
        <f>IFERROR(MATCH(L$11,_calc_기준500!$CN$14:$EF$14,0),"")</f>
        <v>12</v>
      </c>
      <c r="M24" s="25">
        <f>IFERROR(MATCH(M$11,_calc_기준500!$CN$14:$EF$14,0),"")</f>
        <v>21</v>
      </c>
      <c r="N24" s="25">
        <f>IFERROR(MATCH(N$11,_calc_기준500!$CN$14:$EF$14,0),"")</f>
        <v>18</v>
      </c>
      <c r="O24" s="25">
        <f>IFERROR(MATCH(O$11,_calc_기준500!$CN$14:$EF$14,0),"")</f>
        <v>34</v>
      </c>
      <c r="P24" s="25">
        <f>IFERROR(MATCH(P$11,_calc_기준500!$CN$14:$EF$14,0),"")</f>
        <v>7</v>
      </c>
      <c r="Q24" s="25">
        <f>IFERROR(MATCH(Q$11,_calc_기준500!$CN$14:$EF$14,0),"")</f>
        <v>14</v>
      </c>
      <c r="R24" s="25">
        <f>IFERROR(MATCH(R$11,_calc_기준500!$CN$14:$EF$14,0),"")</f>
        <v>33</v>
      </c>
      <c r="S24" s="25">
        <f>IFERROR(MATCH(S$11,_calc_기준500!$CN$14:$EF$14,0),"")</f>
        <v>6</v>
      </c>
      <c r="T24" s="25">
        <f>IFERROR(MATCH(T$11,_calc_기준500!$CN$14:$EF$14,0),"")</f>
        <v>11</v>
      </c>
      <c r="U24" s="25">
        <f>IFERROR(MATCH(U$11,_calc_기준500!$CN$14:$EF$14,0),"")</f>
        <v>45</v>
      </c>
      <c r="V24" s="25">
        <f>IFERROR(MATCH(V$11,_calc_기준500!$CN$14:$EF$14,0),"")</f>
        <v>42</v>
      </c>
      <c r="W24" s="25">
        <f>IFERROR(MATCH(W$11,_calc_기준500!$CN$14:$EF$14,0),"")</f>
        <v>35</v>
      </c>
      <c r="X24" s="25">
        <f>IFERROR(MATCH(X$11,_calc_기준500!$CN$14:$EF$14,0),"")</f>
        <v>38</v>
      </c>
      <c r="Y24" s="25">
        <f>IFERROR(MATCH(Y$11,_calc_기준500!$CN$14:$EF$14,0),"")</f>
        <v>43</v>
      </c>
      <c r="Z24" s="25">
        <f>IFERROR(MATCH(Z$11,_calc_기준500!$CN$14:$EF$14,0),"")</f>
        <v>39</v>
      </c>
      <c r="AA24" s="25">
        <f>IFERROR(MATCH(AA$11,_calc_기준500!$CN$14:$EF$14,0),"")</f>
        <v>30</v>
      </c>
      <c r="AB24" s="25">
        <f>IFERROR(MATCH(AB$11,_calc_기준500!$CN$14:$EF$14,0),"")</f>
        <v>3</v>
      </c>
      <c r="AC24" s="25">
        <f>IFERROR(MATCH(AC$11,_calc_기준500!$CN$14:$EF$14,0),"")</f>
        <v>10</v>
      </c>
      <c r="AD24" s="25">
        <f>IFERROR(MATCH(AD$11,_calc_기준500!$CN$14:$EF$14,0),"")</f>
        <v>13</v>
      </c>
      <c r="AE24" s="25">
        <f>IFERROR(MATCH(AE$11,_calc_기준500!$CN$14:$EF$14,0),"")</f>
        <v>19</v>
      </c>
      <c r="AF24" s="25">
        <f>IFERROR(MATCH(AF$11,_calc_기준500!$CN$14:$EF$14,0),"")</f>
        <v>24</v>
      </c>
      <c r="AG24" s="25">
        <f>IFERROR(MATCH(AG$11,_calc_기준500!$CN$14:$EF$14,0),"")</f>
        <v>16</v>
      </c>
      <c r="AH24" s="25">
        <f>IFERROR(MATCH(AH$11,_calc_기준500!$CN$14:$EF$14,0),"")</f>
        <v>40</v>
      </c>
      <c r="AI24" s="25">
        <f>IFERROR(MATCH(AI$11,_calc_기준500!$CN$14:$EF$14,0),"")</f>
        <v>44</v>
      </c>
      <c r="AJ24" s="25">
        <f>IFERROR(MATCH(AJ$11,_calc_기준500!$CN$14:$EF$14,0),"")</f>
        <v>36</v>
      </c>
      <c r="AK24" s="25">
        <f>IFERROR(MATCH(AK$11,_calc_기준500!$CN$14:$EF$14,0),"")</f>
        <v>2</v>
      </c>
      <c r="AL24" s="25">
        <f>IFERROR(MATCH(AL$11,_calc_기준500!$CN$14:$EF$14,0),"")</f>
        <v>20</v>
      </c>
      <c r="AM24" s="25">
        <f>IFERROR(MATCH(AM$11,_calc_기준500!$CN$14:$EF$14,0),"")</f>
        <v>26</v>
      </c>
      <c r="AN24" s="25">
        <f>IFERROR(MATCH(AN$11,_calc_기준500!$CN$14:$EF$14,0),"")</f>
        <v>22</v>
      </c>
      <c r="AO24" s="25">
        <f>IFERROR(MATCH(AO$11,_calc_기준500!$CN$14:$EF$14,0),"")</f>
        <v>37</v>
      </c>
      <c r="AP24" s="25">
        <f>IFERROR(MATCH(AP$11,_calc_기준500!$CN$14:$EF$14,0),"")</f>
        <v>41</v>
      </c>
      <c r="AQ24" s="25">
        <f>IFERROR(MATCH(AQ$11,_calc_기준500!$CN$14:$EF$14,0),"")</f>
        <v>28</v>
      </c>
      <c r="AR24" s="25">
        <f>IFERROR(MATCH(AR$11,_calc_기준500!$CN$14:$EF$14,0),"")</f>
        <v>17</v>
      </c>
      <c r="AS24" s="25">
        <f>IFERROR(MATCH(AS$11,_calc_기준500!$CN$14:$EF$14,0),"")</f>
        <v>32</v>
      </c>
      <c r="AT24" s="25">
        <f>IFERROR(MATCH(AT$11,_calc_기준500!$CN$14:$EF$14,0),"")</f>
        <v>5</v>
      </c>
      <c r="AU24" s="25">
        <f>IFERROR(MATCH(AU$11,_calc_기준500!$CN$14:$EF$14,0),"")</f>
        <v>15</v>
      </c>
      <c r="AV24" s="25">
        <f>IFERROR(MATCH(AV$11,_calc_기준500!$CN$14:$EF$14,0),"")</f>
        <v>31</v>
      </c>
      <c r="AW24" s="25">
        <f>IFERROR(MATCH(AW$11,_calc_기준500!$CN$14:$EF$14,0),"")</f>
        <v>27</v>
      </c>
      <c r="AX24" s="25">
        <f>IFERROR(MATCH(AX$11,_calc_기준500!$CN$14:$EF$14,0),"")</f>
        <v>9</v>
      </c>
      <c r="AY24" s="25">
        <f>IFERROR(MATCH(AY$11,_calc_기준500!$CN$14:$EF$14,0),"")</f>
        <v>29</v>
      </c>
      <c r="AZ24" s="25">
        <f>IFERROR(MATCH(AZ$11,_calc_기준500!$CN$14:$EF$14,0),"")</f>
        <v>25</v>
      </c>
      <c r="BA24" s="25">
        <f>IFERROR(MATCH(BA$11,_calc_기준500!$CN$14:$EF$14,0),"")</f>
        <v>8</v>
      </c>
      <c r="BB24" s="25">
        <f>IFERROR(MATCH(BB$11,_calc_기준500!$CN$14:$EF$14,0),"")</f>
        <v>23</v>
      </c>
      <c r="BC24" s="25">
        <f>IFERROR(MATCH(BC$11,_calc_기준500!$CN$14:$EF$14,0),"")</f>
        <v>1</v>
      </c>
      <c r="BD24" s="25">
        <f>IFERROR(MATCH(BD$11,_calc_기준500!$CN$14:$EF$14,0),"")</f>
        <v>4</v>
      </c>
    </row>
    <row r="25" spans="1:56" ht="16.5" customHeight="1">
      <c r="A25" s="57">
        <f t="shared" si="2"/>
        <v>1231</v>
      </c>
      <c r="B25" s="40">
        <f>IFERROR(INDEX(전체당첨내역!$B:$B,MATCH($A25,전체당첨내역!$A:$A,0)),"")</f>
        <v>4</v>
      </c>
      <c r="C25" s="40">
        <f>IFERROR(INDEX(전체당첨내역!$C:$C,MATCH($A25,전체당첨내역!$A:$A,0)),"")</f>
        <v>13</v>
      </c>
      <c r="D25" s="40">
        <f>IFERROR(INDEX(전체당첨내역!$D:$D,MATCH($A25,전체당첨내역!$A:$A,0)),"")</f>
        <v>14</v>
      </c>
      <c r="E25" s="40">
        <f>IFERROR(INDEX(전체당첨내역!$E:$E,MATCH($A25,전체당첨내역!$A:$A,0)),"")</f>
        <v>18</v>
      </c>
      <c r="F25" s="40">
        <f>IFERROR(INDEX(전체당첨내역!$F:$F,MATCH($A25,전체당첨내역!$A:$A,0)),"")</f>
        <v>31</v>
      </c>
      <c r="G25" s="40">
        <f>IFERROR(INDEX(전체당첨내역!$G:$G,MATCH($A25,전체당첨내역!$A:$A,0)),"")</f>
        <v>38</v>
      </c>
      <c r="H25" s="45">
        <f>IFERROR(INDEX(전체당첨내역!$H:$H,MATCH($A25,전체당첨내역!$A:$A,0)),"")</f>
        <v>15</v>
      </c>
      <c r="I25" s="42">
        <f>IFERROR((INDEX(_calc_기준500!$CN$15:$EF$15,1,$B25)&gt;0)*(INDEX(_calc_기준500!$CN$15:$EF$15,1,$B25)&lt;=15)+(INDEX(_calc_기준500!$CN$15:$EF$15,1,$C25)&gt;0)*(INDEX(_calc_기준500!$CN$15:$EF$15,1,$C25)&lt;=15)+(INDEX(_calc_기준500!$CN$15:$EF$15,1,$D25)&gt;0)*(INDEX(_calc_기준500!$CN$15:$EF$15,1,$D25)&lt;=15)+(INDEX(_calc_기준500!$CN$15:$EF$15,1,$E25)&gt;0)*(INDEX(_calc_기준500!$CN$15:$EF$15,1,$E25)&lt;=15)+(INDEX(_calc_기준500!$CN$15:$EF$15,1,$F25)&gt;0)*(INDEX(_calc_기준500!$CN$15:$EF$15,1,$F25)&lt;=15)+(INDEX(_calc_기준500!$CN$15:$EF$15,1,$G25)&gt;0)*(INDEX(_calc_기준500!$CN$15:$EF$15,1,$G25)&lt;=15),"")</f>
        <v>3</v>
      </c>
      <c r="J25" s="40">
        <f>IFERROR((INDEX(_calc_기준500!$CN$15:$EF$15,1,$B25)&gt;15)*(INDEX(_calc_기준500!$CN$15:$EF$15,1,$B25)&lt;=30)+(INDEX(_calc_기준500!$CN$15:$EF$15,1,$C25)&gt;15)*(INDEX(_calc_기준500!$CN$15:$EF$15,1,$C25)&lt;=30)+(INDEX(_calc_기준500!$CN$15:$EF$15,1,$D25)&gt;15)*(INDEX(_calc_기준500!$CN$15:$EF$15,1,$D25)&lt;=30)+(INDEX(_calc_기준500!$CN$15:$EF$15,1,$E25)&gt;15)*(INDEX(_calc_기준500!$CN$15:$EF$15,1,$E25)&lt;=30)+(INDEX(_calc_기준500!$CN$15:$EF$15,1,$F25)&gt;15)*(INDEX(_calc_기준500!$CN$15:$EF$15,1,$F25)&lt;=30)+(INDEX(_calc_기준500!$CN$15:$EF$15,1,$G25)&gt;15)*(INDEX(_calc_기준500!$CN$15:$EF$15,1,$G25)&lt;=30),"")</f>
        <v>1</v>
      </c>
      <c r="K25" s="43">
        <f>IFERROR((INDEX(_calc_기준500!$CN$15:$EF$15,1,$B25)&gt;30)+(INDEX(_calc_기준500!$CN$15:$EF$15,1,$C25)&gt;30)+(INDEX(_calc_기준500!$CN$15:$EF$15,1,$D25)&gt;30)+(INDEX(_calc_기준500!$CN$15:$EF$15,1,$E25)&gt;30)+(INDEX(_calc_기준500!$CN$15:$EF$15,1,$F25)&gt;30)+(INDEX(_calc_기준500!$CN$15:$EF$15,1,$G25)&gt;30),"")</f>
        <v>2</v>
      </c>
      <c r="L25" s="25">
        <f>IFERROR(MATCH(L$11,_calc_기준500!$CN$15:$EF$15,0),"")</f>
        <v>12</v>
      </c>
      <c r="M25" s="25">
        <f>IFERROR(MATCH(M$11,_calc_기준500!$CN$15:$EF$15,0),"")</f>
        <v>21</v>
      </c>
      <c r="N25" s="25">
        <f>IFERROR(MATCH(N$11,_calc_기준500!$CN$15:$EF$15,0),"")</f>
        <v>18</v>
      </c>
      <c r="O25" s="25">
        <f>IFERROR(MATCH(O$11,_calc_기준500!$CN$15:$EF$15,0),"")</f>
        <v>34</v>
      </c>
      <c r="P25" s="25">
        <f>IFERROR(MATCH(P$11,_calc_기준500!$CN$15:$EF$15,0),"")</f>
        <v>38</v>
      </c>
      <c r="Q25" s="25">
        <f>IFERROR(MATCH(Q$11,_calc_기준500!$CN$15:$EF$15,0),"")</f>
        <v>45</v>
      </c>
      <c r="R25" s="25">
        <f>IFERROR(MATCH(R$11,_calc_기준500!$CN$15:$EF$15,0),"")</f>
        <v>7</v>
      </c>
      <c r="S25" s="25">
        <f>IFERROR(MATCH(S$11,_calc_기준500!$CN$15:$EF$15,0),"")</f>
        <v>6</v>
      </c>
      <c r="T25" s="25">
        <f>IFERROR(MATCH(T$11,_calc_기준500!$CN$15:$EF$15,0),"")</f>
        <v>11</v>
      </c>
      <c r="U25" s="25">
        <f>IFERROR(MATCH(U$11,_calc_기준500!$CN$15:$EF$15,0),"")</f>
        <v>14</v>
      </c>
      <c r="V25" s="25">
        <f>IFERROR(MATCH(V$11,_calc_기준500!$CN$15:$EF$15,0),"")</f>
        <v>42</v>
      </c>
      <c r="W25" s="25">
        <f>IFERROR(MATCH(W$11,_calc_기준500!$CN$15:$EF$15,0),"")</f>
        <v>35</v>
      </c>
      <c r="X25" s="25">
        <f>IFERROR(MATCH(X$11,_calc_기준500!$CN$15:$EF$15,0),"")</f>
        <v>33</v>
      </c>
      <c r="Y25" s="25">
        <f>IFERROR(MATCH(Y$11,_calc_기준500!$CN$15:$EF$15,0),"")</f>
        <v>39</v>
      </c>
      <c r="Z25" s="25">
        <f>IFERROR(MATCH(Z$11,_calc_기준500!$CN$15:$EF$15,0),"")</f>
        <v>43</v>
      </c>
      <c r="AA25" s="25">
        <f>IFERROR(MATCH(AA$11,_calc_기준500!$CN$15:$EF$15,0),"")</f>
        <v>30</v>
      </c>
      <c r="AB25" s="25">
        <f>IFERROR(MATCH(AB$11,_calc_기준500!$CN$15:$EF$15,0),"")</f>
        <v>13</v>
      </c>
      <c r="AC25" s="25">
        <f>IFERROR(MATCH(AC$11,_calc_기준500!$CN$15:$EF$15,0),"")</f>
        <v>19</v>
      </c>
      <c r="AD25" s="25">
        <f>IFERROR(MATCH(AD$11,_calc_기준500!$CN$15:$EF$15,0),"")</f>
        <v>24</v>
      </c>
      <c r="AE25" s="25">
        <f>IFERROR(MATCH(AE$11,_calc_기준500!$CN$15:$EF$15,0),"")</f>
        <v>44</v>
      </c>
      <c r="AF25" s="25">
        <f>IFERROR(MATCH(AF$11,_calc_기준500!$CN$15:$EF$15,0),"")</f>
        <v>3</v>
      </c>
      <c r="AG25" s="25">
        <f>IFERROR(MATCH(AG$11,_calc_기준500!$CN$15:$EF$15,0),"")</f>
        <v>16</v>
      </c>
      <c r="AH25" s="25">
        <f>IFERROR(MATCH(AH$11,_calc_기준500!$CN$15:$EF$15,0),"")</f>
        <v>36</v>
      </c>
      <c r="AI25" s="25">
        <f>IFERROR(MATCH(AI$11,_calc_기준500!$CN$15:$EF$15,0),"")</f>
        <v>40</v>
      </c>
      <c r="AJ25" s="25">
        <f>IFERROR(MATCH(AJ$11,_calc_기준500!$CN$15:$EF$15,0),"")</f>
        <v>2</v>
      </c>
      <c r="AK25" s="25">
        <f>IFERROR(MATCH(AK$11,_calc_기준500!$CN$15:$EF$15,0),"")</f>
        <v>22</v>
      </c>
      <c r="AL25" s="25">
        <f>IFERROR(MATCH(AL$11,_calc_기준500!$CN$15:$EF$15,0),"")</f>
        <v>10</v>
      </c>
      <c r="AM25" s="25">
        <f>IFERROR(MATCH(AM$11,_calc_기준500!$CN$15:$EF$15,0),"")</f>
        <v>26</v>
      </c>
      <c r="AN25" s="25">
        <f>IFERROR(MATCH(AN$11,_calc_기준500!$CN$15:$EF$15,0),"")</f>
        <v>37</v>
      </c>
      <c r="AO25" s="25">
        <f>IFERROR(MATCH(AO$11,_calc_기준500!$CN$15:$EF$15,0),"")</f>
        <v>32</v>
      </c>
      <c r="AP25" s="25">
        <f>IFERROR(MATCH(AP$11,_calc_기준500!$CN$15:$EF$15,0),"")</f>
        <v>5</v>
      </c>
      <c r="AQ25" s="25">
        <f>IFERROR(MATCH(AQ$11,_calc_기준500!$CN$15:$EF$15,0),"")</f>
        <v>28</v>
      </c>
      <c r="AR25" s="25">
        <f>IFERROR(MATCH(AR$11,_calc_기준500!$CN$15:$EF$15,0),"")</f>
        <v>17</v>
      </c>
      <c r="AS25" s="25">
        <f>IFERROR(MATCH(AS$11,_calc_기준500!$CN$15:$EF$15,0),"")</f>
        <v>31</v>
      </c>
      <c r="AT25" s="25">
        <f>IFERROR(MATCH(AT$11,_calc_기준500!$CN$15:$EF$15,0),"")</f>
        <v>20</v>
      </c>
      <c r="AU25" s="25">
        <f>IFERROR(MATCH(AU$11,_calc_기준500!$CN$15:$EF$15,0),"")</f>
        <v>27</v>
      </c>
      <c r="AV25" s="25">
        <f>IFERROR(MATCH(AV$11,_calc_기준500!$CN$15:$EF$15,0),"")</f>
        <v>15</v>
      </c>
      <c r="AW25" s="25">
        <f>IFERROR(MATCH(AW$11,_calc_기준500!$CN$15:$EF$15,0),"")</f>
        <v>29</v>
      </c>
      <c r="AX25" s="25">
        <f>IFERROR(MATCH(AX$11,_calc_기준500!$CN$15:$EF$15,0),"")</f>
        <v>9</v>
      </c>
      <c r="AY25" s="25">
        <f>IFERROR(MATCH(AY$11,_calc_기준500!$CN$15:$EF$15,0),"")</f>
        <v>41</v>
      </c>
      <c r="AZ25" s="25">
        <f>IFERROR(MATCH(AZ$11,_calc_기준500!$CN$15:$EF$15,0),"")</f>
        <v>25</v>
      </c>
      <c r="BA25" s="25">
        <f>IFERROR(MATCH(BA$11,_calc_기준500!$CN$15:$EF$15,0),"")</f>
        <v>4</v>
      </c>
      <c r="BB25" s="25">
        <f>IFERROR(MATCH(BB$11,_calc_기준500!$CN$15:$EF$15,0),"")</f>
        <v>23</v>
      </c>
      <c r="BC25" s="25">
        <f>IFERROR(MATCH(BC$11,_calc_기준500!$CN$15:$EF$15,0),"")</f>
        <v>1</v>
      </c>
      <c r="BD25" s="25">
        <f>IFERROR(MATCH(BD$11,_calc_기준500!$CN$15:$EF$15,0),"")</f>
        <v>8</v>
      </c>
    </row>
    <row r="26" spans="1:56" ht="16.5" customHeight="1">
      <c r="A26" s="57">
        <f t="shared" si="2"/>
        <v>1230</v>
      </c>
      <c r="B26" s="40">
        <f>IFERROR(INDEX(전체당첨내역!$B:$B,MATCH($A26,전체당첨내역!$A:$A,0)),"")</f>
        <v>3</v>
      </c>
      <c r="C26" s="40">
        <f>IFERROR(INDEX(전체당첨내역!$C:$C,MATCH($A26,전체당첨내역!$A:$A,0)),"")</f>
        <v>8</v>
      </c>
      <c r="D26" s="40">
        <f>IFERROR(INDEX(전체당첨내역!$D:$D,MATCH($A26,전체당첨내역!$A:$A,0)),"")</f>
        <v>9</v>
      </c>
      <c r="E26" s="40">
        <f>IFERROR(INDEX(전체당첨내역!$E:$E,MATCH($A26,전체당첨내역!$A:$A,0)),"")</f>
        <v>22</v>
      </c>
      <c r="F26" s="40">
        <f>IFERROR(INDEX(전체당첨내역!$F:$F,MATCH($A26,전체당첨내역!$A:$A,0)),"")</f>
        <v>28</v>
      </c>
      <c r="G26" s="40">
        <f>IFERROR(INDEX(전체당첨내역!$G:$G,MATCH($A26,전체당첨내역!$A:$A,0)),"")</f>
        <v>42</v>
      </c>
      <c r="H26" s="45">
        <f>IFERROR(INDEX(전체당첨내역!$H:$H,MATCH($A26,전체당첨내역!$A:$A,0)),"")</f>
        <v>45</v>
      </c>
      <c r="I26" s="42">
        <f>IFERROR((INDEX(_calc_기준500!$CN$16:$EF$16,1,$B26)&gt;0)*(INDEX(_calc_기준500!$CN$16:$EF$16,1,$B26)&lt;=15)+(INDEX(_calc_기준500!$CN$16:$EF$16,1,$C26)&gt;0)*(INDEX(_calc_기준500!$CN$16:$EF$16,1,$C26)&lt;=15)+(INDEX(_calc_기준500!$CN$16:$EF$16,1,$D26)&gt;0)*(INDEX(_calc_기준500!$CN$16:$EF$16,1,$D26)&lt;=15)+(INDEX(_calc_기준500!$CN$16:$EF$16,1,$E26)&gt;0)*(INDEX(_calc_기준500!$CN$16:$EF$16,1,$E26)&lt;=15)+(INDEX(_calc_기준500!$CN$16:$EF$16,1,$F26)&gt;0)*(INDEX(_calc_기준500!$CN$16:$EF$16,1,$F26)&lt;=15)+(INDEX(_calc_기준500!$CN$16:$EF$16,1,$G26)&gt;0)*(INDEX(_calc_기준500!$CN$16:$EF$16,1,$G26)&lt;=15),"")</f>
        <v>1</v>
      </c>
      <c r="J26" s="40">
        <f>IFERROR((INDEX(_calc_기준500!$CN$16:$EF$16,1,$B26)&gt;15)*(INDEX(_calc_기준500!$CN$16:$EF$16,1,$B26)&lt;=30)+(INDEX(_calc_기준500!$CN$16:$EF$16,1,$C26)&gt;15)*(INDEX(_calc_기준500!$CN$16:$EF$16,1,$C26)&lt;=30)+(INDEX(_calc_기준500!$CN$16:$EF$16,1,$D26)&gt;15)*(INDEX(_calc_기준500!$CN$16:$EF$16,1,$D26)&lt;=30)+(INDEX(_calc_기준500!$CN$16:$EF$16,1,$E26)&gt;15)*(INDEX(_calc_기준500!$CN$16:$EF$16,1,$E26)&lt;=30)+(INDEX(_calc_기준500!$CN$16:$EF$16,1,$F26)&gt;15)*(INDEX(_calc_기준500!$CN$16:$EF$16,1,$F26)&lt;=30)+(INDEX(_calc_기준500!$CN$16:$EF$16,1,$G26)&gt;15)*(INDEX(_calc_기준500!$CN$16:$EF$16,1,$G26)&lt;=30),"")</f>
        <v>2</v>
      </c>
      <c r="K26" s="43">
        <f>IFERROR((INDEX(_calc_기준500!$CN$16:$EF$16,1,$B26)&gt;30)+(INDEX(_calc_기준500!$CN$16:$EF$16,1,$C26)&gt;30)+(INDEX(_calc_기준500!$CN$16:$EF$16,1,$D26)&gt;30)+(INDEX(_calc_기준500!$CN$16:$EF$16,1,$E26)&gt;30)+(INDEX(_calc_기준500!$CN$16:$EF$16,1,$F26)&gt;30)+(INDEX(_calc_기준500!$CN$16:$EF$16,1,$G26)&gt;30),"")</f>
        <v>3</v>
      </c>
      <c r="L26" s="25">
        <f>IFERROR(MATCH(L$11,_calc_기준500!$CN$16:$EF$16,0),"")</f>
        <v>21</v>
      </c>
      <c r="M26" s="25">
        <f>IFERROR(MATCH(M$11,_calc_기준500!$CN$16:$EF$16,0),"")</f>
        <v>18</v>
      </c>
      <c r="N26" s="25">
        <f>IFERROR(MATCH(N$11,_calc_기준500!$CN$16:$EF$16,0),"")</f>
        <v>34</v>
      </c>
      <c r="O26" s="25">
        <f>IFERROR(MATCH(O$11,_calc_기준500!$CN$16:$EF$16,0),"")</f>
        <v>12</v>
      </c>
      <c r="P26" s="25">
        <f>IFERROR(MATCH(P$11,_calc_기준500!$CN$16:$EF$16,0),"")</f>
        <v>38</v>
      </c>
      <c r="Q26" s="25">
        <f>IFERROR(MATCH(Q$11,_calc_기준500!$CN$16:$EF$16,0),"")</f>
        <v>45</v>
      </c>
      <c r="R26" s="25">
        <f>IFERROR(MATCH(R$11,_calc_기준500!$CN$16:$EF$16,0),"")</f>
        <v>7</v>
      </c>
      <c r="S26" s="25">
        <f>IFERROR(MATCH(S$11,_calc_기준500!$CN$16:$EF$16,0),"")</f>
        <v>42</v>
      </c>
      <c r="T26" s="25">
        <f>IFERROR(MATCH(T$11,_calc_기준500!$CN$16:$EF$16,0),"")</f>
        <v>14</v>
      </c>
      <c r="U26" s="25">
        <f>IFERROR(MATCH(U$11,_calc_기준500!$CN$16:$EF$16,0),"")</f>
        <v>11</v>
      </c>
      <c r="V26" s="25">
        <f>IFERROR(MATCH(V$11,_calc_기준500!$CN$16:$EF$16,0),"")</f>
        <v>35</v>
      </c>
      <c r="W26" s="25">
        <f>IFERROR(MATCH(W$11,_calc_기준500!$CN$16:$EF$16,0),"")</f>
        <v>33</v>
      </c>
      <c r="X26" s="25">
        <f>IFERROR(MATCH(X$11,_calc_기준500!$CN$16:$EF$16,0),"")</f>
        <v>30</v>
      </c>
      <c r="Y26" s="25">
        <f>IFERROR(MATCH(Y$11,_calc_기준500!$CN$16:$EF$16,0),"")</f>
        <v>39</v>
      </c>
      <c r="Z26" s="25">
        <f>IFERROR(MATCH(Z$11,_calc_기준500!$CN$16:$EF$16,0),"")</f>
        <v>43</v>
      </c>
      <c r="AA26" s="25">
        <f>IFERROR(MATCH(AA$11,_calc_기준500!$CN$16:$EF$16,0),"")</f>
        <v>6</v>
      </c>
      <c r="AB26" s="25">
        <f>IFERROR(MATCH(AB$11,_calc_기준500!$CN$16:$EF$16,0),"")</f>
        <v>3</v>
      </c>
      <c r="AC26" s="25">
        <f>IFERROR(MATCH(AC$11,_calc_기준500!$CN$16:$EF$16,0),"")</f>
        <v>13</v>
      </c>
      <c r="AD26" s="25">
        <f>IFERROR(MATCH(AD$11,_calc_기준500!$CN$16:$EF$16,0),"")</f>
        <v>19</v>
      </c>
      <c r="AE26" s="25">
        <f>IFERROR(MATCH(AE$11,_calc_기준500!$CN$16:$EF$16,0),"")</f>
        <v>22</v>
      </c>
      <c r="AF26" s="25">
        <f>IFERROR(MATCH(AF$11,_calc_기준500!$CN$16:$EF$16,0),"")</f>
        <v>24</v>
      </c>
      <c r="AG26" s="25">
        <f>IFERROR(MATCH(AG$11,_calc_기준500!$CN$16:$EF$16,0),"")</f>
        <v>44</v>
      </c>
      <c r="AH26" s="25">
        <f>IFERROR(MATCH(AH$11,_calc_기준500!$CN$16:$EF$16,0),"")</f>
        <v>16</v>
      </c>
      <c r="AI26" s="25">
        <f>IFERROR(MATCH(AI$11,_calc_기준500!$CN$16:$EF$16,0),"")</f>
        <v>36</v>
      </c>
      <c r="AJ26" s="25">
        <f>IFERROR(MATCH(AJ$11,_calc_기준500!$CN$16:$EF$16,0),"")</f>
        <v>2</v>
      </c>
      <c r="AK26" s="25">
        <f>IFERROR(MATCH(AK$11,_calc_기준500!$CN$16:$EF$16,0),"")</f>
        <v>26</v>
      </c>
      <c r="AL26" s="25">
        <f>IFERROR(MATCH(AL$11,_calc_기준500!$CN$16:$EF$16,0),"")</f>
        <v>10</v>
      </c>
      <c r="AM26" s="25">
        <f>IFERROR(MATCH(AM$11,_calc_기준500!$CN$16:$EF$16,0),"")</f>
        <v>40</v>
      </c>
      <c r="AN26" s="25">
        <f>IFERROR(MATCH(AN$11,_calc_기준500!$CN$16:$EF$16,0),"")</f>
        <v>17</v>
      </c>
      <c r="AO26" s="25">
        <f>IFERROR(MATCH(AO$11,_calc_기준500!$CN$16:$EF$16,0),"")</f>
        <v>32</v>
      </c>
      <c r="AP26" s="25">
        <f>IFERROR(MATCH(AP$11,_calc_기준500!$CN$16:$EF$16,0),"")</f>
        <v>5</v>
      </c>
      <c r="AQ26" s="25">
        <f>IFERROR(MATCH(AQ$11,_calc_기준500!$CN$16:$EF$16,0),"")</f>
        <v>28</v>
      </c>
      <c r="AR26" s="25">
        <f>IFERROR(MATCH(AR$11,_calc_기준500!$CN$16:$EF$16,0),"")</f>
        <v>15</v>
      </c>
      <c r="AS26" s="25">
        <f>IFERROR(MATCH(AS$11,_calc_기준500!$CN$16:$EF$16,0),"")</f>
        <v>31</v>
      </c>
      <c r="AT26" s="25">
        <f>IFERROR(MATCH(AT$11,_calc_기준500!$CN$16:$EF$16,0),"")</f>
        <v>20</v>
      </c>
      <c r="AU26" s="25">
        <f>IFERROR(MATCH(AU$11,_calc_기준500!$CN$16:$EF$16,0),"")</f>
        <v>27</v>
      </c>
      <c r="AV26" s="25">
        <f>IFERROR(MATCH(AV$11,_calc_기준500!$CN$16:$EF$16,0),"")</f>
        <v>9</v>
      </c>
      <c r="AW26" s="25">
        <f>IFERROR(MATCH(AW$11,_calc_기준500!$CN$16:$EF$16,0),"")</f>
        <v>29</v>
      </c>
      <c r="AX26" s="25">
        <f>IFERROR(MATCH(AX$11,_calc_기준500!$CN$16:$EF$16,0),"")</f>
        <v>37</v>
      </c>
      <c r="AY26" s="25">
        <f>IFERROR(MATCH(AY$11,_calc_기준500!$CN$16:$EF$16,0),"")</f>
        <v>41</v>
      </c>
      <c r="AZ26" s="25">
        <f>IFERROR(MATCH(AZ$11,_calc_기준500!$CN$16:$EF$16,0),"")</f>
        <v>25</v>
      </c>
      <c r="BA26" s="25">
        <f>IFERROR(MATCH(BA$11,_calc_기준500!$CN$16:$EF$16,0),"")</f>
        <v>4</v>
      </c>
      <c r="BB26" s="25">
        <f>IFERROR(MATCH(BB$11,_calc_기준500!$CN$16:$EF$16,0),"")</f>
        <v>8</v>
      </c>
      <c r="BC26" s="25">
        <f>IFERROR(MATCH(BC$11,_calc_기준500!$CN$16:$EF$16,0),"")</f>
        <v>1</v>
      </c>
      <c r="BD26" s="25">
        <f>IFERROR(MATCH(BD$11,_calc_기준500!$CN$16:$EF$16,0),"")</f>
        <v>23</v>
      </c>
    </row>
    <row r="27" spans="1:56" ht="16.5" customHeight="1">
      <c r="A27" s="57">
        <f t="shared" si="2"/>
        <v>1229</v>
      </c>
      <c r="B27" s="40">
        <f>IFERROR(INDEX(전체당첨내역!$B:$B,MATCH($A27,전체당첨내역!$A:$A,0)),"")</f>
        <v>12</v>
      </c>
      <c r="C27" s="40">
        <f>IFERROR(INDEX(전체당첨내역!$C:$C,MATCH($A27,전체당첨내역!$A:$A,0)),"")</f>
        <v>13</v>
      </c>
      <c r="D27" s="40">
        <f>IFERROR(INDEX(전체당첨내역!$D:$D,MATCH($A27,전체당첨내역!$A:$A,0)),"")</f>
        <v>29</v>
      </c>
      <c r="E27" s="40">
        <f>IFERROR(INDEX(전체당첨내역!$E:$E,MATCH($A27,전체당첨내역!$A:$A,0)),"")</f>
        <v>34</v>
      </c>
      <c r="F27" s="40">
        <f>IFERROR(INDEX(전체당첨내역!$F:$F,MATCH($A27,전체당첨내역!$A:$A,0)),"")</f>
        <v>37</v>
      </c>
      <c r="G27" s="40">
        <f>IFERROR(INDEX(전체당첨내역!$G:$G,MATCH($A27,전체당첨내역!$A:$A,0)),"")</f>
        <v>42</v>
      </c>
      <c r="H27" s="45">
        <f>IFERROR(INDEX(전체당첨내역!$H:$H,MATCH($A27,전체당첨내역!$A:$A,0)),"")</f>
        <v>16</v>
      </c>
      <c r="I27" s="42">
        <f>IFERROR((INDEX(_calc_기준500!$CN$17:$EF$17,1,$B27)&gt;0)*(INDEX(_calc_기준500!$CN$17:$EF$17,1,$B27)&lt;=15)+(INDEX(_calc_기준500!$CN$17:$EF$17,1,$C27)&gt;0)*(INDEX(_calc_기준500!$CN$17:$EF$17,1,$C27)&lt;=15)+(INDEX(_calc_기준500!$CN$17:$EF$17,1,$D27)&gt;0)*(INDEX(_calc_기준500!$CN$17:$EF$17,1,$D27)&lt;=15)+(INDEX(_calc_기준500!$CN$17:$EF$17,1,$E27)&gt;0)*(INDEX(_calc_기준500!$CN$17:$EF$17,1,$E27)&lt;=15)+(INDEX(_calc_기준500!$CN$17:$EF$17,1,$F27)&gt;0)*(INDEX(_calc_기준500!$CN$17:$EF$17,1,$F27)&lt;=15)+(INDEX(_calc_기준500!$CN$17:$EF$17,1,$G27)&gt;0)*(INDEX(_calc_기준500!$CN$17:$EF$17,1,$G27)&lt;=15),"")</f>
        <v>4</v>
      </c>
      <c r="J27" s="40">
        <f>IFERROR((INDEX(_calc_기준500!$CN$17:$EF$17,1,$B27)&gt;15)*(INDEX(_calc_기준500!$CN$17:$EF$17,1,$B27)&lt;=30)+(INDEX(_calc_기준500!$CN$17:$EF$17,1,$C27)&gt;15)*(INDEX(_calc_기준500!$CN$17:$EF$17,1,$C27)&lt;=30)+(INDEX(_calc_기준500!$CN$17:$EF$17,1,$D27)&gt;15)*(INDEX(_calc_기준500!$CN$17:$EF$17,1,$D27)&lt;=30)+(INDEX(_calc_기준500!$CN$17:$EF$17,1,$E27)&gt;15)*(INDEX(_calc_기준500!$CN$17:$EF$17,1,$E27)&lt;=30)+(INDEX(_calc_기준500!$CN$17:$EF$17,1,$F27)&gt;15)*(INDEX(_calc_기준500!$CN$17:$EF$17,1,$F27)&lt;=30)+(INDEX(_calc_기준500!$CN$17:$EF$17,1,$G27)&gt;15)*(INDEX(_calc_기준500!$CN$17:$EF$17,1,$G27)&lt;=30),"")</f>
        <v>0</v>
      </c>
      <c r="K27" s="43">
        <f>IFERROR((INDEX(_calc_기준500!$CN$17:$EF$17,1,$B27)&gt;30)+(INDEX(_calc_기준500!$CN$17:$EF$17,1,$C27)&gt;30)+(INDEX(_calc_기준500!$CN$17:$EF$17,1,$D27)&gt;30)+(INDEX(_calc_기준500!$CN$17:$EF$17,1,$E27)&gt;30)+(INDEX(_calc_기준500!$CN$17:$EF$17,1,$F27)&gt;30)+(INDEX(_calc_기준500!$CN$17:$EF$17,1,$G27)&gt;30),"")</f>
        <v>2</v>
      </c>
      <c r="L27" s="25">
        <f>IFERROR(MATCH(L$11,_calc_기준500!$CN$17:$EF$17,0),"")</f>
        <v>12</v>
      </c>
      <c r="M27" s="25">
        <f>IFERROR(MATCH(M$11,_calc_기준500!$CN$17:$EF$17,0),"")</f>
        <v>21</v>
      </c>
      <c r="N27" s="25">
        <f>IFERROR(MATCH(N$11,_calc_기준500!$CN$17:$EF$17,0),"")</f>
        <v>34</v>
      </c>
      <c r="O27" s="25">
        <f>IFERROR(MATCH(O$11,_calc_기준500!$CN$17:$EF$17,0),"")</f>
        <v>45</v>
      </c>
      <c r="P27" s="25">
        <f>IFERROR(MATCH(P$11,_calc_기준500!$CN$17:$EF$17,0),"")</f>
        <v>18</v>
      </c>
      <c r="Q27" s="25">
        <f>IFERROR(MATCH(Q$11,_calc_기준500!$CN$17:$EF$17,0),"")</f>
        <v>38</v>
      </c>
      <c r="R27" s="25">
        <f>IFERROR(MATCH(R$11,_calc_기준500!$CN$17:$EF$17,0),"")</f>
        <v>7</v>
      </c>
      <c r="S27" s="25">
        <f>IFERROR(MATCH(S$11,_calc_기준500!$CN$17:$EF$17,0),"")</f>
        <v>42</v>
      </c>
      <c r="T27" s="25">
        <f>IFERROR(MATCH(T$11,_calc_기준500!$CN$17:$EF$17,0),"")</f>
        <v>11</v>
      </c>
      <c r="U27" s="25">
        <f>IFERROR(MATCH(U$11,_calc_기준500!$CN$17:$EF$17,0),"")</f>
        <v>14</v>
      </c>
      <c r="V27" s="25">
        <f>IFERROR(MATCH(V$11,_calc_기준500!$CN$17:$EF$17,0),"")</f>
        <v>35</v>
      </c>
      <c r="W27" s="25">
        <f>IFERROR(MATCH(W$11,_calc_기준500!$CN$17:$EF$17,0),"")</f>
        <v>33</v>
      </c>
      <c r="X27" s="25">
        <f>IFERROR(MATCH(X$11,_calc_기준500!$CN$17:$EF$17,0),"")</f>
        <v>39</v>
      </c>
      <c r="Y27" s="25">
        <f>IFERROR(MATCH(Y$11,_calc_기준500!$CN$17:$EF$17,0),"")</f>
        <v>43</v>
      </c>
      <c r="Z27" s="25">
        <f>IFERROR(MATCH(Z$11,_calc_기준500!$CN$17:$EF$17,0),"")</f>
        <v>13</v>
      </c>
      <c r="AA27" s="25">
        <f>IFERROR(MATCH(AA$11,_calc_기준500!$CN$17:$EF$17,0),"")</f>
        <v>30</v>
      </c>
      <c r="AB27" s="25">
        <f>IFERROR(MATCH(AB$11,_calc_기준500!$CN$17:$EF$17,0),"")</f>
        <v>19</v>
      </c>
      <c r="AC27" s="25">
        <f>IFERROR(MATCH(AC$11,_calc_기준500!$CN$17:$EF$17,0),"")</f>
        <v>22</v>
      </c>
      <c r="AD27" s="25">
        <f>IFERROR(MATCH(AD$11,_calc_기준500!$CN$17:$EF$17,0),"")</f>
        <v>6</v>
      </c>
      <c r="AE27" s="25">
        <f>IFERROR(MATCH(AE$11,_calc_기준500!$CN$17:$EF$17,0),"")</f>
        <v>36</v>
      </c>
      <c r="AF27" s="25">
        <f>IFERROR(MATCH(AF$11,_calc_기준500!$CN$17:$EF$17,0),"")</f>
        <v>3</v>
      </c>
      <c r="AG27" s="25">
        <f>IFERROR(MATCH(AG$11,_calc_기준500!$CN$17:$EF$17,0),"")</f>
        <v>16</v>
      </c>
      <c r="AH27" s="25">
        <f>IFERROR(MATCH(AH$11,_calc_기준500!$CN$17:$EF$17,0),"")</f>
        <v>2</v>
      </c>
      <c r="AI27" s="25">
        <f>IFERROR(MATCH(AI$11,_calc_기준500!$CN$17:$EF$17,0),"")</f>
        <v>10</v>
      </c>
      <c r="AJ27" s="25">
        <f>IFERROR(MATCH(AJ$11,_calc_기준500!$CN$17:$EF$17,0),"")</f>
        <v>44</v>
      </c>
      <c r="AK27" s="25">
        <f>IFERROR(MATCH(AK$11,_calc_기준500!$CN$17:$EF$17,0),"")</f>
        <v>24</v>
      </c>
      <c r="AL27" s="25">
        <f>IFERROR(MATCH(AL$11,_calc_기준500!$CN$17:$EF$17,0),"")</f>
        <v>32</v>
      </c>
      <c r="AM27" s="25">
        <f>IFERROR(MATCH(AM$11,_calc_기준500!$CN$17:$EF$17,0),"")</f>
        <v>26</v>
      </c>
      <c r="AN27" s="25">
        <f>IFERROR(MATCH(AN$11,_calc_기준500!$CN$17:$EF$17,0),"")</f>
        <v>28</v>
      </c>
      <c r="AO27" s="25">
        <f>IFERROR(MATCH(AO$11,_calc_기준500!$CN$17:$EF$17,0),"")</f>
        <v>5</v>
      </c>
      <c r="AP27" s="25">
        <f>IFERROR(MATCH(AP$11,_calc_기준500!$CN$17:$EF$17,0),"")</f>
        <v>17</v>
      </c>
      <c r="AQ27" s="25">
        <f>IFERROR(MATCH(AQ$11,_calc_기준500!$CN$17:$EF$17,0),"")</f>
        <v>37</v>
      </c>
      <c r="AR27" s="25">
        <f>IFERROR(MATCH(AR$11,_calc_기준500!$CN$17:$EF$17,0),"")</f>
        <v>20</v>
      </c>
      <c r="AS27" s="25">
        <f>IFERROR(MATCH(AS$11,_calc_기준500!$CN$17:$EF$17,0),"")</f>
        <v>29</v>
      </c>
      <c r="AT27" s="25">
        <f>IFERROR(MATCH(AT$11,_calc_기준500!$CN$17:$EF$17,0),"")</f>
        <v>15</v>
      </c>
      <c r="AU27" s="25">
        <f>IFERROR(MATCH(AU$11,_calc_기준500!$CN$17:$EF$17,0),"")</f>
        <v>31</v>
      </c>
      <c r="AV27" s="25">
        <f>IFERROR(MATCH(AV$11,_calc_기준500!$CN$17:$EF$17,0),"")</f>
        <v>40</v>
      </c>
      <c r="AW27" s="25">
        <f>IFERROR(MATCH(AW$11,_calc_기준500!$CN$17:$EF$17,0),"")</f>
        <v>27</v>
      </c>
      <c r="AX27" s="25">
        <f>IFERROR(MATCH(AX$11,_calc_기준500!$CN$17:$EF$17,0),"")</f>
        <v>9</v>
      </c>
      <c r="AY27" s="25">
        <f>IFERROR(MATCH(AY$11,_calc_기준500!$CN$17:$EF$17,0),"")</f>
        <v>41</v>
      </c>
      <c r="AZ27" s="25">
        <f>IFERROR(MATCH(AZ$11,_calc_기준500!$CN$17:$EF$17,0),"")</f>
        <v>25</v>
      </c>
      <c r="BA27" s="25">
        <f>IFERROR(MATCH(BA$11,_calc_기준500!$CN$17:$EF$17,0),"")</f>
        <v>4</v>
      </c>
      <c r="BB27" s="25">
        <f>IFERROR(MATCH(BB$11,_calc_기준500!$CN$17:$EF$17,0),"")</f>
        <v>8</v>
      </c>
      <c r="BC27" s="25">
        <f>IFERROR(MATCH(BC$11,_calc_기준500!$CN$17:$EF$17,0),"")</f>
        <v>1</v>
      </c>
      <c r="BD27" s="25">
        <f>IFERROR(MATCH(BD$11,_calc_기준500!$CN$17:$EF$17,0),"")</f>
        <v>23</v>
      </c>
    </row>
    <row r="28" spans="1:56" ht="16.5" customHeight="1">
      <c r="A28" s="57">
        <f t="shared" si="2"/>
        <v>1228</v>
      </c>
      <c r="B28" s="40">
        <f>IFERROR(INDEX(전체당첨내역!$B:$B,MATCH($A28,전체당첨내역!$A:$A,0)),"")</f>
        <v>24</v>
      </c>
      <c r="C28" s="40">
        <f>IFERROR(INDEX(전체당첨내역!$C:$C,MATCH($A28,전체당첨내역!$A:$A,0)),"")</f>
        <v>29</v>
      </c>
      <c r="D28" s="40">
        <f>IFERROR(INDEX(전체당첨내역!$D:$D,MATCH($A28,전체당첨내역!$A:$A,0)),"")</f>
        <v>30</v>
      </c>
      <c r="E28" s="40">
        <f>IFERROR(INDEX(전체당첨내역!$E:$E,MATCH($A28,전체당첨내역!$A:$A,0)),"")</f>
        <v>31</v>
      </c>
      <c r="F28" s="40">
        <f>IFERROR(INDEX(전체당첨내역!$F:$F,MATCH($A28,전체당첨내역!$A:$A,0)),"")</f>
        <v>35</v>
      </c>
      <c r="G28" s="40">
        <f>IFERROR(INDEX(전체당첨내역!$G:$G,MATCH($A28,전체당첨내역!$A:$A,0)),"")</f>
        <v>44</v>
      </c>
      <c r="H28" s="45">
        <f>IFERROR(INDEX(전체당첨내역!$H:$H,MATCH($A28,전체당첨내역!$A:$A,0)),"")</f>
        <v>1</v>
      </c>
      <c r="I28" s="42">
        <f>IFERROR((INDEX(_calc_기준500!$CN$18:$EF$18,1,$B28)&gt;0)*(INDEX(_calc_기준500!$CN$18:$EF$18,1,$B28)&lt;=15)+(INDEX(_calc_기준500!$CN$18:$EF$18,1,$C28)&gt;0)*(INDEX(_calc_기준500!$CN$18:$EF$18,1,$C28)&lt;=15)+(INDEX(_calc_기준500!$CN$18:$EF$18,1,$D28)&gt;0)*(INDEX(_calc_기준500!$CN$18:$EF$18,1,$D28)&lt;=15)+(INDEX(_calc_기준500!$CN$18:$EF$18,1,$E28)&gt;0)*(INDEX(_calc_기준500!$CN$18:$EF$18,1,$E28)&lt;=15)+(INDEX(_calc_기준500!$CN$18:$EF$18,1,$F28)&gt;0)*(INDEX(_calc_기준500!$CN$18:$EF$18,1,$F28)&lt;=15)+(INDEX(_calc_기준500!$CN$18:$EF$18,1,$G28)&gt;0)*(INDEX(_calc_기준500!$CN$18:$EF$18,1,$G28)&lt;=15),"")</f>
        <v>2</v>
      </c>
      <c r="J28" s="40">
        <f>IFERROR((INDEX(_calc_기준500!$CN$18:$EF$18,1,$B28)&gt;15)*(INDEX(_calc_기준500!$CN$18:$EF$18,1,$B28)&lt;=30)+(INDEX(_calc_기준500!$CN$18:$EF$18,1,$C28)&gt;15)*(INDEX(_calc_기준500!$CN$18:$EF$18,1,$C28)&lt;=30)+(INDEX(_calc_기준500!$CN$18:$EF$18,1,$D28)&gt;15)*(INDEX(_calc_기준500!$CN$18:$EF$18,1,$D28)&lt;=30)+(INDEX(_calc_기준500!$CN$18:$EF$18,1,$E28)&gt;15)*(INDEX(_calc_기준500!$CN$18:$EF$18,1,$E28)&lt;=30)+(INDEX(_calc_기준500!$CN$18:$EF$18,1,$F28)&gt;15)*(INDEX(_calc_기준500!$CN$18:$EF$18,1,$F28)&lt;=30)+(INDEX(_calc_기준500!$CN$18:$EF$18,1,$G28)&gt;15)*(INDEX(_calc_기준500!$CN$18:$EF$18,1,$G28)&lt;=30),"")</f>
        <v>3</v>
      </c>
      <c r="K28" s="43">
        <f>IFERROR((INDEX(_calc_기준500!$CN$18:$EF$18,1,$B28)&gt;30)+(INDEX(_calc_기준500!$CN$18:$EF$18,1,$C28)&gt;30)+(INDEX(_calc_기준500!$CN$18:$EF$18,1,$D28)&gt;30)+(INDEX(_calc_기준500!$CN$18:$EF$18,1,$E28)&gt;30)+(INDEX(_calc_기준500!$CN$18:$EF$18,1,$F28)&gt;30)+(INDEX(_calc_기준500!$CN$18:$EF$18,1,$G28)&gt;30),"")</f>
        <v>1</v>
      </c>
      <c r="L28" s="25">
        <f>IFERROR(MATCH(L$11,_calc_기준500!$CN$18:$EF$18,0),"")</f>
        <v>21</v>
      </c>
      <c r="M28" s="25">
        <f>IFERROR(MATCH(M$11,_calc_기준500!$CN$18:$EF$18,0),"")</f>
        <v>12</v>
      </c>
      <c r="N28" s="25">
        <f>IFERROR(MATCH(N$11,_calc_기준500!$CN$18:$EF$18,0),"")</f>
        <v>34</v>
      </c>
      <c r="O28" s="25">
        <f>IFERROR(MATCH(O$11,_calc_기준500!$CN$18:$EF$18,0),"")</f>
        <v>45</v>
      </c>
      <c r="P28" s="25">
        <f>IFERROR(MATCH(P$11,_calc_기준500!$CN$18:$EF$18,0),"")</f>
        <v>18</v>
      </c>
      <c r="Q28" s="25">
        <f>IFERROR(MATCH(Q$11,_calc_기준500!$CN$18:$EF$18,0),"")</f>
        <v>7</v>
      </c>
      <c r="R28" s="25">
        <f>IFERROR(MATCH(R$11,_calc_기준500!$CN$18:$EF$18,0),"")</f>
        <v>30</v>
      </c>
      <c r="S28" s="25">
        <f>IFERROR(MATCH(S$11,_calc_기준500!$CN$18:$EF$18,0),"")</f>
        <v>35</v>
      </c>
      <c r="T28" s="25">
        <f>IFERROR(MATCH(T$11,_calc_기준500!$CN$18:$EF$18,0),"")</f>
        <v>38</v>
      </c>
      <c r="U28" s="25">
        <f>IFERROR(MATCH(U$11,_calc_기준500!$CN$18:$EF$18,0),"")</f>
        <v>42</v>
      </c>
      <c r="V28" s="25">
        <f>IFERROR(MATCH(V$11,_calc_기준500!$CN$18:$EF$18,0),"")</f>
        <v>14</v>
      </c>
      <c r="W28" s="25">
        <f>IFERROR(MATCH(W$11,_calc_기준500!$CN$18:$EF$18,0),"")</f>
        <v>11</v>
      </c>
      <c r="X28" s="25">
        <f>IFERROR(MATCH(X$11,_calc_기준500!$CN$18:$EF$18,0),"")</f>
        <v>39</v>
      </c>
      <c r="Y28" s="25">
        <f>IFERROR(MATCH(Y$11,_calc_기준500!$CN$18:$EF$18,0),"")</f>
        <v>33</v>
      </c>
      <c r="Z28" s="25">
        <f>IFERROR(MATCH(Z$11,_calc_기준500!$CN$18:$EF$18,0),"")</f>
        <v>43</v>
      </c>
      <c r="AA28" s="25">
        <f>IFERROR(MATCH(AA$11,_calc_기준500!$CN$18:$EF$18,0),"")</f>
        <v>13</v>
      </c>
      <c r="AB28" s="25">
        <f>IFERROR(MATCH(AB$11,_calc_기준500!$CN$18:$EF$18,0),"")</f>
        <v>22</v>
      </c>
      <c r="AC28" s="25">
        <f>IFERROR(MATCH(AC$11,_calc_기준500!$CN$18:$EF$18,0),"")</f>
        <v>19</v>
      </c>
      <c r="AD28" s="25">
        <f>IFERROR(MATCH(AD$11,_calc_기준500!$CN$18:$EF$18,0),"")</f>
        <v>3</v>
      </c>
      <c r="AE28" s="25">
        <f>IFERROR(MATCH(AE$11,_calc_기준500!$CN$18:$EF$18,0),"")</f>
        <v>10</v>
      </c>
      <c r="AF28" s="25">
        <f>IFERROR(MATCH(AF$11,_calc_기준500!$CN$18:$EF$18,0),"")</f>
        <v>16</v>
      </c>
      <c r="AG28" s="25">
        <f>IFERROR(MATCH(AG$11,_calc_기준500!$CN$18:$EF$18,0),"")</f>
        <v>24</v>
      </c>
      <c r="AH28" s="25">
        <f>IFERROR(MATCH(AH$11,_calc_기준500!$CN$18:$EF$18,0),"")</f>
        <v>36</v>
      </c>
      <c r="AI28" s="25">
        <f>IFERROR(MATCH(AI$11,_calc_기준500!$CN$18:$EF$18,0),"")</f>
        <v>6</v>
      </c>
      <c r="AJ28" s="25">
        <f>IFERROR(MATCH(AJ$11,_calc_기준500!$CN$18:$EF$18,0),"")</f>
        <v>2</v>
      </c>
      <c r="AK28" s="25">
        <f>IFERROR(MATCH(AK$11,_calc_기준500!$CN$18:$EF$18,0),"")</f>
        <v>29</v>
      </c>
      <c r="AL28" s="25">
        <f>IFERROR(MATCH(AL$11,_calc_기준500!$CN$18:$EF$18,0),"")</f>
        <v>32</v>
      </c>
      <c r="AM28" s="25">
        <f>IFERROR(MATCH(AM$11,_calc_기준500!$CN$18:$EF$18,0),"")</f>
        <v>26</v>
      </c>
      <c r="AN28" s="25">
        <f>IFERROR(MATCH(AN$11,_calc_기준500!$CN$18:$EF$18,0),"")</f>
        <v>37</v>
      </c>
      <c r="AO28" s="25">
        <f>IFERROR(MATCH(AO$11,_calc_기준500!$CN$18:$EF$18,0),"")</f>
        <v>44</v>
      </c>
      <c r="AP28" s="25">
        <f>IFERROR(MATCH(AP$11,_calc_기준500!$CN$18:$EF$18,0),"")</f>
        <v>28</v>
      </c>
      <c r="AQ28" s="25">
        <f>IFERROR(MATCH(AQ$11,_calc_기준500!$CN$18:$EF$18,0),"")</f>
        <v>17</v>
      </c>
      <c r="AR28" s="25">
        <f>IFERROR(MATCH(AR$11,_calc_기준500!$CN$18:$EF$18,0),"")</f>
        <v>31</v>
      </c>
      <c r="AS28" s="25">
        <f>IFERROR(MATCH(AS$11,_calc_기준500!$CN$18:$EF$18,0),"")</f>
        <v>15</v>
      </c>
      <c r="AT28" s="25">
        <f>IFERROR(MATCH(AT$11,_calc_기준500!$CN$18:$EF$18,0),"")</f>
        <v>20</v>
      </c>
      <c r="AU28" s="25">
        <f>IFERROR(MATCH(AU$11,_calc_기준500!$CN$18:$EF$18,0),"")</f>
        <v>27</v>
      </c>
      <c r="AV28" s="25">
        <f>IFERROR(MATCH(AV$11,_calc_기준500!$CN$18:$EF$18,0),"")</f>
        <v>40</v>
      </c>
      <c r="AW28" s="25">
        <f>IFERROR(MATCH(AW$11,_calc_기준500!$CN$18:$EF$18,0),"")</f>
        <v>5</v>
      </c>
      <c r="AX28" s="25">
        <f>IFERROR(MATCH(AX$11,_calc_기준500!$CN$18:$EF$18,0),"")</f>
        <v>9</v>
      </c>
      <c r="AY28" s="25">
        <f>IFERROR(MATCH(AY$11,_calc_기준500!$CN$18:$EF$18,0),"")</f>
        <v>41</v>
      </c>
      <c r="AZ28" s="25">
        <f>IFERROR(MATCH(AZ$11,_calc_기준500!$CN$18:$EF$18,0),"")</f>
        <v>25</v>
      </c>
      <c r="BA28" s="25">
        <f>IFERROR(MATCH(BA$11,_calc_기준500!$CN$18:$EF$18,0),"")</f>
        <v>4</v>
      </c>
      <c r="BB28" s="25">
        <f>IFERROR(MATCH(BB$11,_calc_기준500!$CN$18:$EF$18,0),"")</f>
        <v>8</v>
      </c>
      <c r="BC28" s="25">
        <f>IFERROR(MATCH(BC$11,_calc_기준500!$CN$18:$EF$18,0),"")</f>
        <v>1</v>
      </c>
      <c r="BD28" s="25">
        <f>IFERROR(MATCH(BD$11,_calc_기준500!$CN$18:$EF$18,0),"")</f>
        <v>23</v>
      </c>
    </row>
    <row r="29" spans="1:56" ht="16.5" customHeight="1">
      <c r="A29" s="57">
        <f t="shared" si="2"/>
        <v>1227</v>
      </c>
      <c r="B29" s="40">
        <f>IFERROR(INDEX(전체당첨내역!$B:$B,MATCH($A29,전체당첨내역!$A:$A,0)),"")</f>
        <v>1</v>
      </c>
      <c r="C29" s="40">
        <f>IFERROR(INDEX(전체당첨내역!$C:$C,MATCH($A29,전체당첨내역!$A:$A,0)),"")</f>
        <v>14</v>
      </c>
      <c r="D29" s="40">
        <f>IFERROR(INDEX(전체당첨내역!$D:$D,MATCH($A29,전체당첨내역!$A:$A,0)),"")</f>
        <v>16</v>
      </c>
      <c r="E29" s="40">
        <f>IFERROR(INDEX(전체당첨내역!$E:$E,MATCH($A29,전체당첨내역!$A:$A,0)),"")</f>
        <v>34</v>
      </c>
      <c r="F29" s="40">
        <f>IFERROR(INDEX(전체당첨내역!$F:$F,MATCH($A29,전체당첨내역!$A:$A,0)),"")</f>
        <v>41</v>
      </c>
      <c r="G29" s="40">
        <f>IFERROR(INDEX(전체당첨내역!$G:$G,MATCH($A29,전체당첨내역!$A:$A,0)),"")</f>
        <v>44</v>
      </c>
      <c r="H29" s="45">
        <f>IFERROR(INDEX(전체당첨내역!$H:$H,MATCH($A29,전체당첨내역!$A:$A,0)),"")</f>
        <v>13</v>
      </c>
      <c r="I29" s="42">
        <f>IFERROR((INDEX(_calc_기준500!$CN$19:$EF$19,1,$B29)&gt;0)*(INDEX(_calc_기준500!$CN$19:$EF$19,1,$B29)&lt;=15)+(INDEX(_calc_기준500!$CN$19:$EF$19,1,$C29)&gt;0)*(INDEX(_calc_기준500!$CN$19:$EF$19,1,$C29)&lt;=15)+(INDEX(_calc_기준500!$CN$19:$EF$19,1,$D29)&gt;0)*(INDEX(_calc_기준500!$CN$19:$EF$19,1,$D29)&lt;=15)+(INDEX(_calc_기준500!$CN$19:$EF$19,1,$E29)&gt;0)*(INDEX(_calc_기준500!$CN$19:$EF$19,1,$E29)&lt;=15)+(INDEX(_calc_기준500!$CN$19:$EF$19,1,$F29)&gt;0)*(INDEX(_calc_기준500!$CN$19:$EF$19,1,$F29)&lt;=15)+(INDEX(_calc_기준500!$CN$19:$EF$19,1,$G29)&gt;0)*(INDEX(_calc_기준500!$CN$19:$EF$19,1,$G29)&lt;=15),"")</f>
        <v>2</v>
      </c>
      <c r="J29" s="40">
        <f>IFERROR((INDEX(_calc_기준500!$CN$19:$EF$19,1,$B29)&gt;15)*(INDEX(_calc_기준500!$CN$19:$EF$19,1,$B29)&lt;=30)+(INDEX(_calc_기준500!$CN$19:$EF$19,1,$C29)&gt;15)*(INDEX(_calc_기준500!$CN$19:$EF$19,1,$C29)&lt;=30)+(INDEX(_calc_기준500!$CN$19:$EF$19,1,$D29)&gt;15)*(INDEX(_calc_기준500!$CN$19:$EF$19,1,$D29)&lt;=30)+(INDEX(_calc_기준500!$CN$19:$EF$19,1,$E29)&gt;15)*(INDEX(_calc_기준500!$CN$19:$EF$19,1,$E29)&lt;=30)+(INDEX(_calc_기준500!$CN$19:$EF$19,1,$F29)&gt;15)*(INDEX(_calc_기준500!$CN$19:$EF$19,1,$F29)&lt;=30)+(INDEX(_calc_기준500!$CN$19:$EF$19,1,$G29)&gt;15)*(INDEX(_calc_기준500!$CN$19:$EF$19,1,$G29)&lt;=30),"")</f>
        <v>2</v>
      </c>
      <c r="K29" s="43">
        <f>IFERROR((INDEX(_calc_기준500!$CN$19:$EF$19,1,$B29)&gt;30)+(INDEX(_calc_기준500!$CN$19:$EF$19,1,$C29)&gt;30)+(INDEX(_calc_기준500!$CN$19:$EF$19,1,$D29)&gt;30)+(INDEX(_calc_기준500!$CN$19:$EF$19,1,$E29)&gt;30)+(INDEX(_calc_기준500!$CN$19:$EF$19,1,$F29)&gt;30)+(INDEX(_calc_기준500!$CN$19:$EF$19,1,$G29)&gt;30),"")</f>
        <v>2</v>
      </c>
      <c r="L29" s="25">
        <f>IFERROR(MATCH(L$11,_calc_기준500!$CN$19:$EF$19,0),"")</f>
        <v>21</v>
      </c>
      <c r="M29" s="25">
        <f>IFERROR(MATCH(M$11,_calc_기준500!$CN$19:$EF$19,0),"")</f>
        <v>12</v>
      </c>
      <c r="N29" s="25">
        <f>IFERROR(MATCH(N$11,_calc_기준500!$CN$19:$EF$19,0),"")</f>
        <v>34</v>
      </c>
      <c r="O29" s="25">
        <f>IFERROR(MATCH(O$11,_calc_기준500!$CN$19:$EF$19,0),"")</f>
        <v>7</v>
      </c>
      <c r="P29" s="25">
        <f>IFERROR(MATCH(P$11,_calc_기준500!$CN$19:$EF$19,0),"")</f>
        <v>18</v>
      </c>
      <c r="Q29" s="25">
        <f>IFERROR(MATCH(Q$11,_calc_기준500!$CN$19:$EF$19,0),"")</f>
        <v>45</v>
      </c>
      <c r="R29" s="25">
        <f>IFERROR(MATCH(R$11,_calc_기준500!$CN$19:$EF$19,0),"")</f>
        <v>14</v>
      </c>
      <c r="S29" s="25">
        <f>IFERROR(MATCH(S$11,_calc_기준500!$CN$19:$EF$19,0),"")</f>
        <v>35</v>
      </c>
      <c r="T29" s="25">
        <f>IFERROR(MATCH(T$11,_calc_기준500!$CN$19:$EF$19,0),"")</f>
        <v>38</v>
      </c>
      <c r="U29" s="25">
        <f>IFERROR(MATCH(U$11,_calc_기준500!$CN$19:$EF$19,0),"")</f>
        <v>42</v>
      </c>
      <c r="V29" s="25">
        <f>IFERROR(MATCH(V$11,_calc_기준500!$CN$19:$EF$19,0),"")</f>
        <v>30</v>
      </c>
      <c r="W29" s="25">
        <f>IFERROR(MATCH(W$11,_calc_기준500!$CN$19:$EF$19,0),"")</f>
        <v>11</v>
      </c>
      <c r="X29" s="25">
        <f>IFERROR(MATCH(X$11,_calc_기준500!$CN$19:$EF$19,0),"")</f>
        <v>39</v>
      </c>
      <c r="Y29" s="25">
        <f>IFERROR(MATCH(Y$11,_calc_기준500!$CN$19:$EF$19,0),"")</f>
        <v>33</v>
      </c>
      <c r="Z29" s="25">
        <f>IFERROR(MATCH(Z$11,_calc_기준500!$CN$19:$EF$19,0),"")</f>
        <v>43</v>
      </c>
      <c r="AA29" s="25">
        <f>IFERROR(MATCH(AA$11,_calc_기준500!$CN$19:$EF$19,0),"")</f>
        <v>13</v>
      </c>
      <c r="AB29" s="25">
        <f>IFERROR(MATCH(AB$11,_calc_기준500!$CN$19:$EF$19,0),"")</f>
        <v>22</v>
      </c>
      <c r="AC29" s="25">
        <f>IFERROR(MATCH(AC$11,_calc_기준500!$CN$19:$EF$19,0),"")</f>
        <v>10</v>
      </c>
      <c r="AD29" s="25">
        <f>IFERROR(MATCH(AD$11,_calc_기준500!$CN$19:$EF$19,0),"")</f>
        <v>16</v>
      </c>
      <c r="AE29" s="25">
        <f>IFERROR(MATCH(AE$11,_calc_기준500!$CN$19:$EF$19,0),"")</f>
        <v>36</v>
      </c>
      <c r="AF29" s="25">
        <f>IFERROR(MATCH(AF$11,_calc_기준500!$CN$19:$EF$19,0),"")</f>
        <v>3</v>
      </c>
      <c r="AG29" s="25">
        <f>IFERROR(MATCH(AG$11,_calc_기준500!$CN$19:$EF$19,0),"")</f>
        <v>24</v>
      </c>
      <c r="AH29" s="25">
        <f>IFERROR(MATCH(AH$11,_calc_기준500!$CN$19:$EF$19,0),"")</f>
        <v>44</v>
      </c>
      <c r="AI29" s="25">
        <f>IFERROR(MATCH(AI$11,_calc_기준500!$CN$19:$EF$19,0),"")</f>
        <v>2</v>
      </c>
      <c r="AJ29" s="25">
        <f>IFERROR(MATCH(AJ$11,_calc_기준500!$CN$19:$EF$19,0),"")</f>
        <v>6</v>
      </c>
      <c r="AK29" s="25">
        <f>IFERROR(MATCH(AK$11,_calc_기준500!$CN$19:$EF$19,0),"")</f>
        <v>19</v>
      </c>
      <c r="AL29" s="25">
        <f>IFERROR(MATCH(AL$11,_calc_기준500!$CN$19:$EF$19,0),"")</f>
        <v>29</v>
      </c>
      <c r="AM29" s="25">
        <f>IFERROR(MATCH(AM$11,_calc_기준500!$CN$19:$EF$19,0),"")</f>
        <v>32</v>
      </c>
      <c r="AN29" s="25">
        <f>IFERROR(MATCH(AN$11,_calc_기준500!$CN$19:$EF$19,0),"")</f>
        <v>26</v>
      </c>
      <c r="AO29" s="25">
        <f>IFERROR(MATCH(AO$11,_calc_기준500!$CN$19:$EF$19,0),"")</f>
        <v>37</v>
      </c>
      <c r="AP29" s="25">
        <f>IFERROR(MATCH(AP$11,_calc_기준500!$CN$19:$EF$19,0),"")</f>
        <v>17</v>
      </c>
      <c r="AQ29" s="25">
        <f>IFERROR(MATCH(AQ$11,_calc_기준500!$CN$19:$EF$19,0),"")</f>
        <v>28</v>
      </c>
      <c r="AR29" s="25">
        <f>IFERROR(MATCH(AR$11,_calc_기준500!$CN$19:$EF$19,0),"")</f>
        <v>31</v>
      </c>
      <c r="AS29" s="25">
        <f>IFERROR(MATCH(AS$11,_calc_기준500!$CN$19:$EF$19,0),"")</f>
        <v>15</v>
      </c>
      <c r="AT29" s="25">
        <f>IFERROR(MATCH(AT$11,_calc_기준500!$CN$19:$EF$19,0),"")</f>
        <v>27</v>
      </c>
      <c r="AU29" s="25">
        <f>IFERROR(MATCH(AU$11,_calc_기준500!$CN$19:$EF$19,0),"")</f>
        <v>20</v>
      </c>
      <c r="AV29" s="25">
        <f>IFERROR(MATCH(AV$11,_calc_기준500!$CN$19:$EF$19,0),"")</f>
        <v>40</v>
      </c>
      <c r="AW29" s="25">
        <f>IFERROR(MATCH(AW$11,_calc_기준500!$CN$19:$EF$19,0),"")</f>
        <v>9</v>
      </c>
      <c r="AX29" s="25">
        <f>IFERROR(MATCH(AX$11,_calc_기준500!$CN$19:$EF$19,0),"")</f>
        <v>5</v>
      </c>
      <c r="AY29" s="25">
        <f>IFERROR(MATCH(AY$11,_calc_기준500!$CN$19:$EF$19,0),"")</f>
        <v>41</v>
      </c>
      <c r="AZ29" s="25">
        <f>IFERROR(MATCH(AZ$11,_calc_기준500!$CN$19:$EF$19,0),"")</f>
        <v>25</v>
      </c>
      <c r="BA29" s="25">
        <f>IFERROR(MATCH(BA$11,_calc_기준500!$CN$19:$EF$19,0),"")</f>
        <v>4</v>
      </c>
      <c r="BB29" s="25">
        <f>IFERROR(MATCH(BB$11,_calc_기준500!$CN$19:$EF$19,0),"")</f>
        <v>8</v>
      </c>
      <c r="BC29" s="25">
        <f>IFERROR(MATCH(BC$11,_calc_기준500!$CN$19:$EF$19,0),"")</f>
        <v>1</v>
      </c>
      <c r="BD29" s="25">
        <f>IFERROR(MATCH(BD$11,_calc_기준500!$CN$19:$EF$19,0),"")</f>
        <v>23</v>
      </c>
    </row>
    <row r="30" spans="1:56" ht="16.5" customHeight="1">
      <c r="A30" s="57">
        <f t="shared" si="2"/>
        <v>1226</v>
      </c>
      <c r="B30" s="40">
        <f>IFERROR(INDEX(전체당첨내역!$B:$B,MATCH($A30,전체당첨내역!$A:$A,0)),"")</f>
        <v>4</v>
      </c>
      <c r="C30" s="40">
        <f>IFERROR(INDEX(전체당첨내역!$C:$C,MATCH($A30,전체당첨내역!$A:$A,0)),"")</f>
        <v>6</v>
      </c>
      <c r="D30" s="40">
        <f>IFERROR(INDEX(전체당첨내역!$D:$D,MATCH($A30,전체당첨내역!$A:$A,0)),"")</f>
        <v>13</v>
      </c>
      <c r="E30" s="40">
        <f>IFERROR(INDEX(전체당첨내역!$E:$E,MATCH($A30,전체당첨내역!$A:$A,0)),"")</f>
        <v>17</v>
      </c>
      <c r="F30" s="40">
        <f>IFERROR(INDEX(전체당첨내역!$F:$F,MATCH($A30,전체당첨내역!$A:$A,0)),"")</f>
        <v>26</v>
      </c>
      <c r="G30" s="40">
        <f>IFERROR(INDEX(전체당첨내역!$G:$G,MATCH($A30,전체당첨내역!$A:$A,0)),"")</f>
        <v>28</v>
      </c>
      <c r="H30" s="45">
        <f>IFERROR(INDEX(전체당첨내역!$H:$H,MATCH($A30,전체당첨내역!$A:$A,0)),"")</f>
        <v>41</v>
      </c>
      <c r="I30" s="42">
        <f>IFERROR((INDEX(_calc_기준500!$CN$20:$EF$20,1,$B30)&gt;0)*(INDEX(_calc_기준500!$CN$20:$EF$20,1,$B30)&lt;=15)+(INDEX(_calc_기준500!$CN$20:$EF$20,1,$C30)&gt;0)*(INDEX(_calc_기준500!$CN$20:$EF$20,1,$C30)&lt;=15)+(INDEX(_calc_기준500!$CN$20:$EF$20,1,$D30)&gt;0)*(INDEX(_calc_기준500!$CN$20:$EF$20,1,$D30)&lt;=15)+(INDEX(_calc_기준500!$CN$20:$EF$20,1,$E30)&gt;0)*(INDEX(_calc_기준500!$CN$20:$EF$20,1,$E30)&lt;=15)+(INDEX(_calc_기준500!$CN$20:$EF$20,1,$F30)&gt;0)*(INDEX(_calc_기준500!$CN$20:$EF$20,1,$F30)&lt;=15)+(INDEX(_calc_기준500!$CN$20:$EF$20,1,$G30)&gt;0)*(INDEX(_calc_기준500!$CN$20:$EF$20,1,$G30)&lt;=15),"")</f>
        <v>1</v>
      </c>
      <c r="J30" s="40">
        <f>IFERROR((INDEX(_calc_기준500!$CN$20:$EF$20,1,$B30)&gt;15)*(INDEX(_calc_기준500!$CN$20:$EF$20,1,$B30)&lt;=30)+(INDEX(_calc_기준500!$CN$20:$EF$20,1,$C30)&gt;15)*(INDEX(_calc_기준500!$CN$20:$EF$20,1,$C30)&lt;=30)+(INDEX(_calc_기준500!$CN$20:$EF$20,1,$D30)&gt;15)*(INDEX(_calc_기준500!$CN$20:$EF$20,1,$D30)&lt;=30)+(INDEX(_calc_기준500!$CN$20:$EF$20,1,$E30)&gt;15)*(INDEX(_calc_기준500!$CN$20:$EF$20,1,$E30)&lt;=30)+(INDEX(_calc_기준500!$CN$20:$EF$20,1,$F30)&gt;15)*(INDEX(_calc_기준500!$CN$20:$EF$20,1,$F30)&lt;=30)+(INDEX(_calc_기준500!$CN$20:$EF$20,1,$G30)&gt;15)*(INDEX(_calc_기준500!$CN$20:$EF$20,1,$G30)&lt;=30),"")</f>
        <v>3</v>
      </c>
      <c r="K30" s="43">
        <f>IFERROR((INDEX(_calc_기준500!$CN$20:$EF$20,1,$B30)&gt;30)+(INDEX(_calc_기준500!$CN$20:$EF$20,1,$C30)&gt;30)+(INDEX(_calc_기준500!$CN$20:$EF$20,1,$D30)&gt;30)+(INDEX(_calc_기준500!$CN$20:$EF$20,1,$E30)&gt;30)+(INDEX(_calc_기준500!$CN$20:$EF$20,1,$F30)&gt;30)+(INDEX(_calc_기준500!$CN$20:$EF$20,1,$G30)&gt;30),"")</f>
        <v>2</v>
      </c>
      <c r="L30" s="25">
        <f>IFERROR(MATCH(L$11,_calc_기준500!$CN$20:$EF$20,0),"")</f>
        <v>12</v>
      </c>
      <c r="M30" s="25">
        <f>IFERROR(MATCH(M$11,_calc_기준500!$CN$20:$EF$20,0),"")</f>
        <v>21</v>
      </c>
      <c r="N30" s="25">
        <f>IFERROR(MATCH(N$11,_calc_기준500!$CN$20:$EF$20,0),"")</f>
        <v>34</v>
      </c>
      <c r="O30" s="25">
        <f>IFERROR(MATCH(O$11,_calc_기준500!$CN$20:$EF$20,0),"")</f>
        <v>18</v>
      </c>
      <c r="P30" s="25">
        <f>IFERROR(MATCH(P$11,_calc_기준500!$CN$20:$EF$20,0),"")</f>
        <v>13</v>
      </c>
      <c r="Q30" s="25">
        <f>IFERROR(MATCH(Q$11,_calc_기준500!$CN$20:$EF$20,0),"")</f>
        <v>14</v>
      </c>
      <c r="R30" s="25">
        <f>IFERROR(MATCH(R$11,_calc_기준500!$CN$20:$EF$20,0),"")</f>
        <v>42</v>
      </c>
      <c r="S30" s="25">
        <f>IFERROR(MATCH(S$11,_calc_기준500!$CN$20:$EF$20,0),"")</f>
        <v>45</v>
      </c>
      <c r="T30" s="25">
        <f>IFERROR(MATCH(T$11,_calc_기준500!$CN$20:$EF$20,0),"")</f>
        <v>38</v>
      </c>
      <c r="U30" s="25">
        <f>IFERROR(MATCH(U$11,_calc_기준500!$CN$20:$EF$20,0),"")</f>
        <v>11</v>
      </c>
      <c r="V30" s="25">
        <f>IFERROR(MATCH(V$11,_calc_기준500!$CN$20:$EF$20,0),"")</f>
        <v>35</v>
      </c>
      <c r="W30" s="25">
        <f>IFERROR(MATCH(W$11,_calc_기준500!$CN$20:$EF$20,0),"")</f>
        <v>39</v>
      </c>
      <c r="X30" s="25">
        <f>IFERROR(MATCH(X$11,_calc_기준500!$CN$20:$EF$20,0),"")</f>
        <v>7</v>
      </c>
      <c r="Y30" s="25">
        <f>IFERROR(MATCH(Y$11,_calc_기준500!$CN$20:$EF$20,0),"")</f>
        <v>22</v>
      </c>
      <c r="Z30" s="25">
        <f>IFERROR(MATCH(Z$11,_calc_기준500!$CN$20:$EF$20,0),"")</f>
        <v>43</v>
      </c>
      <c r="AA30" s="25">
        <f>IFERROR(MATCH(AA$11,_calc_기준500!$CN$20:$EF$20,0),"")</f>
        <v>33</v>
      </c>
      <c r="AB30" s="25">
        <f>IFERROR(MATCH(AB$11,_calc_기준500!$CN$20:$EF$20,0),"")</f>
        <v>30</v>
      </c>
      <c r="AC30" s="25">
        <f>IFERROR(MATCH(AC$11,_calc_기준500!$CN$20:$EF$20,0),"")</f>
        <v>44</v>
      </c>
      <c r="AD30" s="25">
        <f>IFERROR(MATCH(AD$11,_calc_기준500!$CN$20:$EF$20,0),"")</f>
        <v>6</v>
      </c>
      <c r="AE30" s="25">
        <f>IFERROR(MATCH(AE$11,_calc_기준500!$CN$20:$EF$20,0),"")</f>
        <v>26</v>
      </c>
      <c r="AF30" s="25">
        <f>IFERROR(MATCH(AF$11,_calc_기준500!$CN$20:$EF$20,0),"")</f>
        <v>17</v>
      </c>
      <c r="AG30" s="25">
        <f>IFERROR(MATCH(AG$11,_calc_기준500!$CN$20:$EF$20,0),"")</f>
        <v>2</v>
      </c>
      <c r="AH30" s="25">
        <f>IFERROR(MATCH(AH$11,_calc_기준500!$CN$20:$EF$20,0),"")</f>
        <v>3</v>
      </c>
      <c r="AI30" s="25">
        <f>IFERROR(MATCH(AI$11,_calc_기준500!$CN$20:$EF$20,0),"")</f>
        <v>10</v>
      </c>
      <c r="AJ30" s="25">
        <f>IFERROR(MATCH(AJ$11,_calc_기준500!$CN$20:$EF$20,0),"")</f>
        <v>16</v>
      </c>
      <c r="AK30" s="25">
        <f>IFERROR(MATCH(AK$11,_calc_기준500!$CN$20:$EF$20,0),"")</f>
        <v>29</v>
      </c>
      <c r="AL30" s="25">
        <f>IFERROR(MATCH(AL$11,_calc_기준500!$CN$20:$EF$20,0),"")</f>
        <v>19</v>
      </c>
      <c r="AM30" s="25">
        <f>IFERROR(MATCH(AM$11,_calc_기준500!$CN$20:$EF$20,0),"")</f>
        <v>36</v>
      </c>
      <c r="AN30" s="25">
        <f>IFERROR(MATCH(AN$11,_calc_기준500!$CN$20:$EF$20,0),"")</f>
        <v>24</v>
      </c>
      <c r="AO30" s="25">
        <f>IFERROR(MATCH(AO$11,_calc_기준500!$CN$20:$EF$20,0),"")</f>
        <v>32</v>
      </c>
      <c r="AP30" s="25">
        <f>IFERROR(MATCH(AP$11,_calc_기준500!$CN$20:$EF$20,0),"")</f>
        <v>31</v>
      </c>
      <c r="AQ30" s="25">
        <f>IFERROR(MATCH(AQ$11,_calc_기준500!$CN$20:$EF$20,0),"")</f>
        <v>37</v>
      </c>
      <c r="AR30" s="25">
        <f>IFERROR(MATCH(AR$11,_calc_기준500!$CN$20:$EF$20,0),"")</f>
        <v>28</v>
      </c>
      <c r="AS30" s="25">
        <f>IFERROR(MATCH(AS$11,_calc_기준500!$CN$20:$EF$20,0),"")</f>
        <v>20</v>
      </c>
      <c r="AT30" s="25">
        <f>IFERROR(MATCH(AT$11,_calc_기준500!$CN$20:$EF$20,0),"")</f>
        <v>27</v>
      </c>
      <c r="AU30" s="25">
        <f>IFERROR(MATCH(AU$11,_calc_기준500!$CN$20:$EF$20,0),"")</f>
        <v>15</v>
      </c>
      <c r="AV30" s="25">
        <f>IFERROR(MATCH(AV$11,_calc_기준500!$CN$20:$EF$20,0),"")</f>
        <v>4</v>
      </c>
      <c r="AW30" s="25">
        <f>IFERROR(MATCH(AW$11,_calc_기준500!$CN$20:$EF$20,0),"")</f>
        <v>40</v>
      </c>
      <c r="AX30" s="25">
        <f>IFERROR(MATCH(AX$11,_calc_기준500!$CN$20:$EF$20,0),"")</f>
        <v>41</v>
      </c>
      <c r="AY30" s="25">
        <f>IFERROR(MATCH(AY$11,_calc_기준500!$CN$20:$EF$20,0),"")</f>
        <v>5</v>
      </c>
      <c r="AZ30" s="25">
        <f>IFERROR(MATCH(AZ$11,_calc_기준500!$CN$20:$EF$20,0),"")</f>
        <v>9</v>
      </c>
      <c r="BA30" s="25">
        <f>IFERROR(MATCH(BA$11,_calc_기준500!$CN$20:$EF$20,0),"")</f>
        <v>8</v>
      </c>
      <c r="BB30" s="25">
        <f>IFERROR(MATCH(BB$11,_calc_기준500!$CN$20:$EF$20,0),"")</f>
        <v>25</v>
      </c>
      <c r="BC30" s="25">
        <f>IFERROR(MATCH(BC$11,_calc_기준500!$CN$20:$EF$20,0),"")</f>
        <v>1</v>
      </c>
      <c r="BD30" s="25">
        <f>IFERROR(MATCH(BD$11,_calc_기준500!$CN$20:$EF$20,0),"")</f>
        <v>23</v>
      </c>
    </row>
    <row r="31" spans="1:56" ht="16.5" customHeight="1">
      <c r="A31" s="57">
        <f t="shared" si="2"/>
        <v>1225</v>
      </c>
      <c r="B31" s="40">
        <f>IFERROR(INDEX(전체당첨내역!$B:$B,MATCH($A31,전체당첨내역!$A:$A,0)),"")</f>
        <v>8</v>
      </c>
      <c r="C31" s="40">
        <f>IFERROR(INDEX(전체당첨내역!$C:$C,MATCH($A31,전체당첨내역!$A:$A,0)),"")</f>
        <v>9</v>
      </c>
      <c r="D31" s="40">
        <f>IFERROR(INDEX(전체당첨내역!$D:$D,MATCH($A31,전체당첨내역!$A:$A,0)),"")</f>
        <v>19</v>
      </c>
      <c r="E31" s="40">
        <f>IFERROR(INDEX(전체당첨내역!$E:$E,MATCH($A31,전체당첨내역!$A:$A,0)),"")</f>
        <v>25</v>
      </c>
      <c r="F31" s="40">
        <f>IFERROR(INDEX(전체당첨내역!$F:$F,MATCH($A31,전체당첨내역!$A:$A,0)),"")</f>
        <v>41</v>
      </c>
      <c r="G31" s="40">
        <f>IFERROR(INDEX(전체당첨내역!$G:$G,MATCH($A31,전체당첨내역!$A:$A,0)),"")</f>
        <v>42</v>
      </c>
      <c r="H31" s="45">
        <f>IFERROR(INDEX(전체당첨내역!$H:$H,MATCH($A31,전체당첨내역!$A:$A,0)),"")</f>
        <v>33</v>
      </c>
      <c r="I31" s="42">
        <f>IFERROR((INDEX(_calc_기준500!$CN$21:$EF$21,1,$B31)&gt;0)*(INDEX(_calc_기준500!$CN$21:$EF$21,1,$B31)&lt;=15)+(INDEX(_calc_기준500!$CN$21:$EF$21,1,$C31)&gt;0)*(INDEX(_calc_기준500!$CN$21:$EF$21,1,$C31)&lt;=15)+(INDEX(_calc_기준500!$CN$21:$EF$21,1,$D31)&gt;0)*(INDEX(_calc_기준500!$CN$21:$EF$21,1,$D31)&lt;=15)+(INDEX(_calc_기준500!$CN$21:$EF$21,1,$E31)&gt;0)*(INDEX(_calc_기준500!$CN$21:$EF$21,1,$E31)&lt;=15)+(INDEX(_calc_기준500!$CN$21:$EF$21,1,$F31)&gt;0)*(INDEX(_calc_기준500!$CN$21:$EF$21,1,$F31)&lt;=15)+(INDEX(_calc_기준500!$CN$21:$EF$21,1,$G31)&gt;0)*(INDEX(_calc_기준500!$CN$21:$EF$21,1,$G31)&lt;=15),"")</f>
        <v>1</v>
      </c>
      <c r="J31" s="40">
        <f>IFERROR((INDEX(_calc_기준500!$CN$21:$EF$21,1,$B31)&gt;15)*(INDEX(_calc_기준500!$CN$21:$EF$21,1,$B31)&lt;=30)+(INDEX(_calc_기준500!$CN$21:$EF$21,1,$C31)&gt;15)*(INDEX(_calc_기준500!$CN$21:$EF$21,1,$C31)&lt;=30)+(INDEX(_calc_기준500!$CN$21:$EF$21,1,$D31)&gt;15)*(INDEX(_calc_기준500!$CN$21:$EF$21,1,$D31)&lt;=30)+(INDEX(_calc_기준500!$CN$21:$EF$21,1,$E31)&gt;15)*(INDEX(_calc_기준500!$CN$21:$EF$21,1,$E31)&lt;=30)+(INDEX(_calc_기준500!$CN$21:$EF$21,1,$F31)&gt;15)*(INDEX(_calc_기준500!$CN$21:$EF$21,1,$F31)&lt;=30)+(INDEX(_calc_기준500!$CN$21:$EF$21,1,$G31)&gt;15)*(INDEX(_calc_기준500!$CN$21:$EF$21,1,$G31)&lt;=30),"")</f>
        <v>2</v>
      </c>
      <c r="K31" s="43">
        <f>IFERROR((INDEX(_calc_기준500!$CN$21:$EF$21,1,$B31)&gt;30)+(INDEX(_calc_기준500!$CN$21:$EF$21,1,$C31)&gt;30)+(INDEX(_calc_기준500!$CN$21:$EF$21,1,$D31)&gt;30)+(INDEX(_calc_기준500!$CN$21:$EF$21,1,$E31)&gt;30)+(INDEX(_calc_기준500!$CN$21:$EF$21,1,$F31)&gt;30)+(INDEX(_calc_기준500!$CN$21:$EF$21,1,$G31)&gt;30),"")</f>
        <v>3</v>
      </c>
      <c r="L31" s="25">
        <f>IFERROR(MATCH(L$11,_calc_기준500!$CN$21:$EF$21,0),"")</f>
        <v>12</v>
      </c>
      <c r="M31" s="25">
        <f>IFERROR(MATCH(M$11,_calc_기준500!$CN$21:$EF$21,0),"")</f>
        <v>21</v>
      </c>
      <c r="N31" s="25">
        <f>IFERROR(MATCH(N$11,_calc_기준500!$CN$21:$EF$21,0),"")</f>
        <v>34</v>
      </c>
      <c r="O31" s="25">
        <f>IFERROR(MATCH(O$11,_calc_기준500!$CN$21:$EF$21,0),"")</f>
        <v>18</v>
      </c>
      <c r="P31" s="25">
        <f>IFERROR(MATCH(P$11,_calc_기준500!$CN$21:$EF$21,0),"")</f>
        <v>14</v>
      </c>
      <c r="Q31" s="25">
        <f>IFERROR(MATCH(Q$11,_calc_기준500!$CN$21:$EF$21,0),"")</f>
        <v>42</v>
      </c>
      <c r="R31" s="25">
        <f>IFERROR(MATCH(R$11,_calc_기준500!$CN$21:$EF$21,0),"")</f>
        <v>13</v>
      </c>
      <c r="S31" s="25">
        <f>IFERROR(MATCH(S$11,_calc_기준500!$CN$21:$EF$21,0),"")</f>
        <v>45</v>
      </c>
      <c r="T31" s="25">
        <f>IFERROR(MATCH(T$11,_calc_기준500!$CN$21:$EF$21,0),"")</f>
        <v>38</v>
      </c>
      <c r="U31" s="25">
        <f>IFERROR(MATCH(U$11,_calc_기준500!$CN$21:$EF$21,0),"")</f>
        <v>11</v>
      </c>
      <c r="V31" s="25">
        <f>IFERROR(MATCH(V$11,_calc_기준500!$CN$21:$EF$21,0),"")</f>
        <v>35</v>
      </c>
      <c r="W31" s="25">
        <f>IFERROR(MATCH(W$11,_calc_기준500!$CN$21:$EF$21,0),"")</f>
        <v>39</v>
      </c>
      <c r="X31" s="25">
        <f>IFERROR(MATCH(X$11,_calc_기준500!$CN$21:$EF$21,0),"")</f>
        <v>43</v>
      </c>
      <c r="Y31" s="25">
        <f>IFERROR(MATCH(Y$11,_calc_기준500!$CN$21:$EF$21,0),"")</f>
        <v>7</v>
      </c>
      <c r="Z31" s="25">
        <f>IFERROR(MATCH(Z$11,_calc_기준500!$CN$21:$EF$21,0),"")</f>
        <v>22</v>
      </c>
      <c r="AA31" s="25">
        <f>IFERROR(MATCH(AA$11,_calc_기준500!$CN$21:$EF$21,0),"")</f>
        <v>33</v>
      </c>
      <c r="AB31" s="25">
        <f>IFERROR(MATCH(AB$11,_calc_기준500!$CN$21:$EF$21,0),"")</f>
        <v>26</v>
      </c>
      <c r="AC31" s="25">
        <f>IFERROR(MATCH(AC$11,_calc_기준500!$CN$21:$EF$21,0),"")</f>
        <v>44</v>
      </c>
      <c r="AD31" s="25">
        <f>IFERROR(MATCH(AD$11,_calc_기준500!$CN$21:$EF$21,0),"")</f>
        <v>30</v>
      </c>
      <c r="AE31" s="25">
        <f>IFERROR(MATCH(AE$11,_calc_기준500!$CN$21:$EF$21,0),"")</f>
        <v>17</v>
      </c>
      <c r="AF31" s="25">
        <f>IFERROR(MATCH(AF$11,_calc_기준500!$CN$21:$EF$21,0),"")</f>
        <v>19</v>
      </c>
      <c r="AG31" s="25">
        <f>IFERROR(MATCH(AG$11,_calc_기준500!$CN$21:$EF$21,0),"")</f>
        <v>2</v>
      </c>
      <c r="AH31" s="25">
        <f>IFERROR(MATCH(AH$11,_calc_기준500!$CN$21:$EF$21,0),"")</f>
        <v>6</v>
      </c>
      <c r="AI31" s="25">
        <f>IFERROR(MATCH(AI$11,_calc_기준500!$CN$21:$EF$21,0),"")</f>
        <v>10</v>
      </c>
      <c r="AJ31" s="25">
        <f>IFERROR(MATCH(AJ$11,_calc_기준500!$CN$21:$EF$21,0),"")</f>
        <v>16</v>
      </c>
      <c r="AK31" s="25">
        <f>IFERROR(MATCH(AK$11,_calc_기준500!$CN$21:$EF$21,0),"")</f>
        <v>29</v>
      </c>
      <c r="AL31" s="25">
        <f>IFERROR(MATCH(AL$11,_calc_기준500!$CN$21:$EF$21,0),"")</f>
        <v>3</v>
      </c>
      <c r="AM31" s="25">
        <f>IFERROR(MATCH(AM$11,_calc_기준500!$CN$21:$EF$21,0),"")</f>
        <v>36</v>
      </c>
      <c r="AN31" s="25">
        <f>IFERROR(MATCH(AN$11,_calc_기준500!$CN$21:$EF$21,0),"")</f>
        <v>24</v>
      </c>
      <c r="AO31" s="25">
        <f>IFERROR(MATCH(AO$11,_calc_기준500!$CN$21:$EF$21,0),"")</f>
        <v>41</v>
      </c>
      <c r="AP31" s="25">
        <f>IFERROR(MATCH(AP$11,_calc_기준500!$CN$21:$EF$21,0),"")</f>
        <v>31</v>
      </c>
      <c r="AQ31" s="25">
        <f>IFERROR(MATCH(AQ$11,_calc_기준500!$CN$21:$EF$21,0),"")</f>
        <v>37</v>
      </c>
      <c r="AR31" s="25">
        <f>IFERROR(MATCH(AR$11,_calc_기준500!$CN$21:$EF$21,0),"")</f>
        <v>28</v>
      </c>
      <c r="AS31" s="25">
        <f>IFERROR(MATCH(AS$11,_calc_기준500!$CN$21:$EF$21,0),"")</f>
        <v>15</v>
      </c>
      <c r="AT31" s="25">
        <f>IFERROR(MATCH(AT$11,_calc_기준500!$CN$21:$EF$21,0),"")</f>
        <v>20</v>
      </c>
      <c r="AU31" s="25">
        <f>IFERROR(MATCH(AU$11,_calc_기준500!$CN$21:$EF$21,0),"")</f>
        <v>25</v>
      </c>
      <c r="AV31" s="25">
        <f>IFERROR(MATCH(AV$11,_calc_기준500!$CN$21:$EF$21,0),"")</f>
        <v>27</v>
      </c>
      <c r="AW31" s="25">
        <f>IFERROR(MATCH(AW$11,_calc_기준500!$CN$21:$EF$21,0),"")</f>
        <v>40</v>
      </c>
      <c r="AX31" s="25">
        <f>IFERROR(MATCH(AX$11,_calc_기준500!$CN$21:$EF$21,0),"")</f>
        <v>5</v>
      </c>
      <c r="AY31" s="25">
        <f>IFERROR(MATCH(AY$11,_calc_기준500!$CN$21:$EF$21,0),"")</f>
        <v>9</v>
      </c>
      <c r="AZ31" s="25">
        <f>IFERROR(MATCH(AZ$11,_calc_기준500!$CN$21:$EF$21,0),"")</f>
        <v>32</v>
      </c>
      <c r="BA31" s="25">
        <f>IFERROR(MATCH(BA$11,_calc_기준500!$CN$21:$EF$21,0),"")</f>
        <v>1</v>
      </c>
      <c r="BB31" s="25">
        <f>IFERROR(MATCH(BB$11,_calc_기준500!$CN$21:$EF$21,0),"")</f>
        <v>4</v>
      </c>
      <c r="BC31" s="25">
        <f>IFERROR(MATCH(BC$11,_calc_기준500!$CN$21:$EF$21,0),"")</f>
        <v>8</v>
      </c>
      <c r="BD31" s="25">
        <f>IFERROR(MATCH(BD$11,_calc_기준500!$CN$21:$EF$21,0),"")</f>
        <v>23</v>
      </c>
    </row>
    <row r="32" spans="1:56" ht="16.5" customHeight="1">
      <c r="A32" s="57">
        <f t="shared" si="2"/>
        <v>1224</v>
      </c>
      <c r="B32" s="40">
        <f>IFERROR(INDEX(전체당첨내역!$B:$B,MATCH($A32,전체당첨내역!$A:$A,0)),"")</f>
        <v>9</v>
      </c>
      <c r="C32" s="40">
        <f>IFERROR(INDEX(전체당첨내역!$C:$C,MATCH($A32,전체당첨내역!$A:$A,0)),"")</f>
        <v>18</v>
      </c>
      <c r="D32" s="40">
        <f>IFERROR(INDEX(전체당첨내역!$D:$D,MATCH($A32,전체당첨내역!$A:$A,0)),"")</f>
        <v>21</v>
      </c>
      <c r="E32" s="40">
        <f>IFERROR(INDEX(전체당첨내역!$E:$E,MATCH($A32,전체당첨내역!$A:$A,0)),"")</f>
        <v>27</v>
      </c>
      <c r="F32" s="40">
        <f>IFERROR(INDEX(전체당첨내역!$F:$F,MATCH($A32,전체당첨내역!$A:$A,0)),"")</f>
        <v>44</v>
      </c>
      <c r="G32" s="40">
        <f>IFERROR(INDEX(전체당첨내역!$G:$G,MATCH($A32,전체당첨내역!$A:$A,0)),"")</f>
        <v>45</v>
      </c>
      <c r="H32" s="45">
        <f>IFERROR(INDEX(전체당첨내역!$H:$H,MATCH($A32,전체당첨내역!$A:$A,0)),"")</f>
        <v>28</v>
      </c>
      <c r="I32" s="42">
        <f>IFERROR((INDEX(_calc_기준500!$CN$22:$EF$22,1,$B32)&gt;0)*(INDEX(_calc_기준500!$CN$22:$EF$22,1,$B32)&lt;=15)+(INDEX(_calc_기준500!$CN$22:$EF$22,1,$C32)&gt;0)*(INDEX(_calc_기준500!$CN$22:$EF$22,1,$C32)&lt;=15)+(INDEX(_calc_기준500!$CN$22:$EF$22,1,$D32)&gt;0)*(INDEX(_calc_기준500!$CN$22:$EF$22,1,$D32)&lt;=15)+(INDEX(_calc_기준500!$CN$22:$EF$22,1,$E32)&gt;0)*(INDEX(_calc_기준500!$CN$22:$EF$22,1,$E32)&lt;=15)+(INDEX(_calc_기준500!$CN$22:$EF$22,1,$F32)&gt;0)*(INDEX(_calc_기준500!$CN$22:$EF$22,1,$F32)&lt;=15)+(INDEX(_calc_기준500!$CN$22:$EF$22,1,$G32)&gt;0)*(INDEX(_calc_기준500!$CN$22:$EF$22,1,$G32)&lt;=15),"")</f>
        <v>4</v>
      </c>
      <c r="J32" s="40">
        <f>IFERROR((INDEX(_calc_기준500!$CN$22:$EF$22,1,$B32)&gt;15)*(INDEX(_calc_기준500!$CN$22:$EF$22,1,$B32)&lt;=30)+(INDEX(_calc_기준500!$CN$22:$EF$22,1,$C32)&gt;15)*(INDEX(_calc_기준500!$CN$22:$EF$22,1,$C32)&lt;=30)+(INDEX(_calc_기준500!$CN$22:$EF$22,1,$D32)&gt;15)*(INDEX(_calc_기준500!$CN$22:$EF$22,1,$D32)&lt;=30)+(INDEX(_calc_기준500!$CN$22:$EF$22,1,$E32)&gt;15)*(INDEX(_calc_기준500!$CN$22:$EF$22,1,$E32)&lt;=30)+(INDEX(_calc_기준500!$CN$22:$EF$22,1,$F32)&gt;15)*(INDEX(_calc_기준500!$CN$22:$EF$22,1,$F32)&lt;=30)+(INDEX(_calc_기준500!$CN$22:$EF$22,1,$G32)&gt;15)*(INDEX(_calc_기준500!$CN$22:$EF$22,1,$G32)&lt;=30),"")</f>
        <v>1</v>
      </c>
      <c r="K32" s="43">
        <f>IFERROR((INDEX(_calc_기준500!$CN$22:$EF$22,1,$B32)&gt;30)+(INDEX(_calc_기준500!$CN$22:$EF$22,1,$C32)&gt;30)+(INDEX(_calc_기준500!$CN$22:$EF$22,1,$D32)&gt;30)+(INDEX(_calc_기준500!$CN$22:$EF$22,1,$E32)&gt;30)+(INDEX(_calc_기준500!$CN$22:$EF$22,1,$F32)&gt;30)+(INDEX(_calc_기준500!$CN$22:$EF$22,1,$G32)&gt;30),"")</f>
        <v>1</v>
      </c>
      <c r="L32" s="25">
        <f>IFERROR(MATCH(L$11,_calc_기준500!$CN$22:$EF$22,0),"")</f>
        <v>21</v>
      </c>
      <c r="M32" s="25">
        <f>IFERROR(MATCH(M$11,_calc_기준500!$CN$22:$EF$22,0),"")</f>
        <v>12</v>
      </c>
      <c r="N32" s="25">
        <f>IFERROR(MATCH(N$11,_calc_기준500!$CN$22:$EF$22,0),"")</f>
        <v>34</v>
      </c>
      <c r="O32" s="25">
        <f>IFERROR(MATCH(O$11,_calc_기준500!$CN$22:$EF$22,0),"")</f>
        <v>45</v>
      </c>
      <c r="P32" s="25">
        <f>IFERROR(MATCH(P$11,_calc_기준500!$CN$22:$EF$22,0),"")</f>
        <v>18</v>
      </c>
      <c r="Q32" s="25">
        <f>IFERROR(MATCH(Q$11,_calc_기준500!$CN$22:$EF$22,0),"")</f>
        <v>13</v>
      </c>
      <c r="R32" s="25">
        <f>IFERROR(MATCH(R$11,_calc_기준500!$CN$22:$EF$22,0),"")</f>
        <v>42</v>
      </c>
      <c r="S32" s="25">
        <f>IFERROR(MATCH(S$11,_calc_기준500!$CN$22:$EF$22,0),"")</f>
        <v>35</v>
      </c>
      <c r="T32" s="25">
        <f>IFERROR(MATCH(T$11,_calc_기준500!$CN$22:$EF$22,0),"")</f>
        <v>14</v>
      </c>
      <c r="U32" s="25">
        <f>IFERROR(MATCH(U$11,_calc_기준500!$CN$22:$EF$22,0),"")</f>
        <v>38</v>
      </c>
      <c r="V32" s="25">
        <f>IFERROR(MATCH(V$11,_calc_기준500!$CN$22:$EF$22,0),"")</f>
        <v>43</v>
      </c>
      <c r="W32" s="25">
        <f>IFERROR(MATCH(W$11,_calc_기준500!$CN$22:$EF$22,0),"")</f>
        <v>7</v>
      </c>
      <c r="X32" s="25">
        <f>IFERROR(MATCH(X$11,_calc_기준500!$CN$22:$EF$22,0),"")</f>
        <v>33</v>
      </c>
      <c r="Y32" s="25">
        <f>IFERROR(MATCH(Y$11,_calc_기준500!$CN$22:$EF$22,0),"")</f>
        <v>22</v>
      </c>
      <c r="Z32" s="25">
        <f>IFERROR(MATCH(Z$11,_calc_기준500!$CN$22:$EF$22,0),"")</f>
        <v>44</v>
      </c>
      <c r="AA32" s="25">
        <f>IFERROR(MATCH(AA$11,_calc_기준500!$CN$22:$EF$22,0),"")</f>
        <v>11</v>
      </c>
      <c r="AB32" s="25">
        <f>IFERROR(MATCH(AB$11,_calc_기준500!$CN$22:$EF$22,0),"")</f>
        <v>26</v>
      </c>
      <c r="AC32" s="25">
        <f>IFERROR(MATCH(AC$11,_calc_기준500!$CN$22:$EF$22,0),"")</f>
        <v>30</v>
      </c>
      <c r="AD32" s="25">
        <f>IFERROR(MATCH(AD$11,_calc_기준500!$CN$22:$EF$22,0),"")</f>
        <v>19</v>
      </c>
      <c r="AE32" s="25">
        <f>IFERROR(MATCH(AE$11,_calc_기준500!$CN$22:$EF$22,0),"")</f>
        <v>6</v>
      </c>
      <c r="AF32" s="25">
        <f>IFERROR(MATCH(AF$11,_calc_기준500!$CN$22:$EF$22,0),"")</f>
        <v>10</v>
      </c>
      <c r="AG32" s="25">
        <f>IFERROR(MATCH(AG$11,_calc_기준500!$CN$22:$EF$22,0),"")</f>
        <v>29</v>
      </c>
      <c r="AH32" s="25">
        <f>IFERROR(MATCH(AH$11,_calc_기준500!$CN$22:$EF$22,0),"")</f>
        <v>2</v>
      </c>
      <c r="AI32" s="25">
        <f>IFERROR(MATCH(AI$11,_calc_기준500!$CN$22:$EF$22,0),"")</f>
        <v>16</v>
      </c>
      <c r="AJ32" s="25">
        <f>IFERROR(MATCH(AJ$11,_calc_기준500!$CN$22:$EF$22,0),"")</f>
        <v>39</v>
      </c>
      <c r="AK32" s="25">
        <f>IFERROR(MATCH(AK$11,_calc_기준500!$CN$22:$EF$22,0),"")</f>
        <v>3</v>
      </c>
      <c r="AL32" s="25">
        <f>IFERROR(MATCH(AL$11,_calc_기준500!$CN$22:$EF$22,0),"")</f>
        <v>24</v>
      </c>
      <c r="AM32" s="25">
        <f>IFERROR(MATCH(AM$11,_calc_기준500!$CN$22:$EF$22,0),"")</f>
        <v>41</v>
      </c>
      <c r="AN32" s="25">
        <f>IFERROR(MATCH(AN$11,_calc_기준500!$CN$22:$EF$22,0),"")</f>
        <v>9</v>
      </c>
      <c r="AO32" s="25">
        <f>IFERROR(MATCH(AO$11,_calc_기준500!$CN$22:$EF$22,0),"")</f>
        <v>28</v>
      </c>
      <c r="AP32" s="25">
        <f>IFERROR(MATCH(AP$11,_calc_기준500!$CN$22:$EF$22,0),"")</f>
        <v>31</v>
      </c>
      <c r="AQ32" s="25">
        <f>IFERROR(MATCH(AQ$11,_calc_기준500!$CN$22:$EF$22,0),"")</f>
        <v>36</v>
      </c>
      <c r="AR32" s="25">
        <f>IFERROR(MATCH(AR$11,_calc_기준500!$CN$22:$EF$22,0),"")</f>
        <v>37</v>
      </c>
      <c r="AS32" s="25">
        <f>IFERROR(MATCH(AS$11,_calc_기준500!$CN$22:$EF$22,0),"")</f>
        <v>15</v>
      </c>
      <c r="AT32" s="25">
        <f>IFERROR(MATCH(AT$11,_calc_기준500!$CN$22:$EF$22,0),"")</f>
        <v>17</v>
      </c>
      <c r="AU32" s="25">
        <f>IFERROR(MATCH(AU$11,_calc_기준500!$CN$22:$EF$22,0),"")</f>
        <v>20</v>
      </c>
      <c r="AV32" s="25">
        <f>IFERROR(MATCH(AV$11,_calc_기준500!$CN$22:$EF$22,0),"")</f>
        <v>25</v>
      </c>
      <c r="AW32" s="25">
        <f>IFERROR(MATCH(AW$11,_calc_기준500!$CN$22:$EF$22,0),"")</f>
        <v>27</v>
      </c>
      <c r="AX32" s="25">
        <f>IFERROR(MATCH(AX$11,_calc_기준500!$CN$22:$EF$22,0),"")</f>
        <v>40</v>
      </c>
      <c r="AY32" s="25">
        <f>IFERROR(MATCH(AY$11,_calc_기준500!$CN$22:$EF$22,0),"")</f>
        <v>5</v>
      </c>
      <c r="AZ32" s="25">
        <f>IFERROR(MATCH(AZ$11,_calc_기준500!$CN$22:$EF$22,0),"")</f>
        <v>32</v>
      </c>
      <c r="BA32" s="25">
        <f>IFERROR(MATCH(BA$11,_calc_기준500!$CN$22:$EF$22,0),"")</f>
        <v>4</v>
      </c>
      <c r="BB32" s="25">
        <f>IFERROR(MATCH(BB$11,_calc_기준500!$CN$22:$EF$22,0),"")</f>
        <v>1</v>
      </c>
      <c r="BC32" s="25">
        <f>IFERROR(MATCH(BC$11,_calc_기준500!$CN$22:$EF$22,0),"")</f>
        <v>23</v>
      </c>
      <c r="BD32" s="25">
        <f>IFERROR(MATCH(BD$11,_calc_기준500!$CN$22:$EF$22,0),"")</f>
        <v>8</v>
      </c>
    </row>
    <row r="33" spans="1:56" ht="16.5" customHeight="1">
      <c r="A33" s="57">
        <f t="shared" si="2"/>
        <v>1223</v>
      </c>
      <c r="B33" s="40">
        <f>IFERROR(INDEX(전체당첨내역!$B:$B,MATCH($A33,전체당첨내역!$A:$A,0)),"")</f>
        <v>16</v>
      </c>
      <c r="C33" s="40">
        <f>IFERROR(INDEX(전체당첨내역!$C:$C,MATCH($A33,전체당첨내역!$A:$A,0)),"")</f>
        <v>18</v>
      </c>
      <c r="D33" s="40">
        <f>IFERROR(INDEX(전체당첨내역!$D:$D,MATCH($A33,전체당첨내역!$A:$A,0)),"")</f>
        <v>20</v>
      </c>
      <c r="E33" s="40">
        <f>IFERROR(INDEX(전체당첨내역!$E:$E,MATCH($A33,전체당첨내역!$A:$A,0)),"")</f>
        <v>32</v>
      </c>
      <c r="F33" s="40">
        <f>IFERROR(INDEX(전체당첨내역!$F:$F,MATCH($A33,전체당첨내역!$A:$A,0)),"")</f>
        <v>33</v>
      </c>
      <c r="G33" s="40">
        <f>IFERROR(INDEX(전체당첨내역!$G:$G,MATCH($A33,전체당첨내역!$A:$A,0)),"")</f>
        <v>39</v>
      </c>
      <c r="H33" s="45">
        <f>IFERROR(INDEX(전체당첨내역!$H:$H,MATCH($A33,전체당첨내역!$A:$A,0)),"")</f>
        <v>26</v>
      </c>
      <c r="I33" s="42">
        <f>IFERROR((INDEX(_calc_기준500!$CN$23:$EF$23,1,$B33)&gt;0)*(INDEX(_calc_기준500!$CN$23:$EF$23,1,$B33)&lt;=15)+(INDEX(_calc_기준500!$CN$23:$EF$23,1,$C33)&gt;0)*(INDEX(_calc_기준500!$CN$23:$EF$23,1,$C33)&lt;=15)+(INDEX(_calc_기준500!$CN$23:$EF$23,1,$D33)&gt;0)*(INDEX(_calc_기준500!$CN$23:$EF$23,1,$D33)&lt;=15)+(INDEX(_calc_기준500!$CN$23:$EF$23,1,$E33)&gt;0)*(INDEX(_calc_기준500!$CN$23:$EF$23,1,$E33)&lt;=15)+(INDEX(_calc_기준500!$CN$23:$EF$23,1,$F33)&gt;0)*(INDEX(_calc_기준500!$CN$23:$EF$23,1,$F33)&lt;=15)+(INDEX(_calc_기준500!$CN$23:$EF$23,1,$G33)&gt;0)*(INDEX(_calc_기준500!$CN$23:$EF$23,1,$G33)&lt;=15),"")</f>
        <v>3</v>
      </c>
      <c r="J33" s="40">
        <f>IFERROR((INDEX(_calc_기준500!$CN$23:$EF$23,1,$B33)&gt;15)*(INDEX(_calc_기준500!$CN$23:$EF$23,1,$B33)&lt;=30)+(INDEX(_calc_기준500!$CN$23:$EF$23,1,$C33)&gt;15)*(INDEX(_calc_기준500!$CN$23:$EF$23,1,$C33)&lt;=30)+(INDEX(_calc_기준500!$CN$23:$EF$23,1,$D33)&gt;15)*(INDEX(_calc_기준500!$CN$23:$EF$23,1,$D33)&lt;=30)+(INDEX(_calc_기준500!$CN$23:$EF$23,1,$E33)&gt;15)*(INDEX(_calc_기준500!$CN$23:$EF$23,1,$E33)&lt;=30)+(INDEX(_calc_기준500!$CN$23:$EF$23,1,$F33)&gt;15)*(INDEX(_calc_기준500!$CN$23:$EF$23,1,$F33)&lt;=30)+(INDEX(_calc_기준500!$CN$23:$EF$23,1,$G33)&gt;15)*(INDEX(_calc_기준500!$CN$23:$EF$23,1,$G33)&lt;=30),"")</f>
        <v>2</v>
      </c>
      <c r="K33" s="43">
        <f>IFERROR((INDEX(_calc_기준500!$CN$23:$EF$23,1,$B33)&gt;30)+(INDEX(_calc_기준500!$CN$23:$EF$23,1,$C33)&gt;30)+(INDEX(_calc_기준500!$CN$23:$EF$23,1,$D33)&gt;30)+(INDEX(_calc_기준500!$CN$23:$EF$23,1,$E33)&gt;30)+(INDEX(_calc_기준500!$CN$23:$EF$23,1,$F33)&gt;30)+(INDEX(_calc_기준500!$CN$23:$EF$23,1,$G33)&gt;30),"")</f>
        <v>1</v>
      </c>
      <c r="L33" s="25">
        <f>IFERROR(MATCH(L$11,_calc_기준500!$CN$23:$EF$23,0),"")</f>
        <v>21</v>
      </c>
      <c r="M33" s="25">
        <f>IFERROR(MATCH(M$11,_calc_기준500!$CN$23:$EF$23,0),"")</f>
        <v>12</v>
      </c>
      <c r="N33" s="25">
        <f>IFERROR(MATCH(N$11,_calc_기준500!$CN$23:$EF$23,0),"")</f>
        <v>34</v>
      </c>
      <c r="O33" s="25">
        <f>IFERROR(MATCH(O$11,_calc_기준500!$CN$23:$EF$23,0),"")</f>
        <v>45</v>
      </c>
      <c r="P33" s="25">
        <f>IFERROR(MATCH(P$11,_calc_기준500!$CN$23:$EF$23,0),"")</f>
        <v>18</v>
      </c>
      <c r="Q33" s="25">
        <f>IFERROR(MATCH(Q$11,_calc_기준500!$CN$23:$EF$23,0),"")</f>
        <v>33</v>
      </c>
      <c r="R33" s="25">
        <f>IFERROR(MATCH(R$11,_calc_기준500!$CN$23:$EF$23,0),"")</f>
        <v>42</v>
      </c>
      <c r="S33" s="25">
        <f>IFERROR(MATCH(S$11,_calc_기준500!$CN$23:$EF$23,0),"")</f>
        <v>13</v>
      </c>
      <c r="T33" s="25">
        <f>IFERROR(MATCH(T$11,_calc_기준500!$CN$23:$EF$23,0),"")</f>
        <v>38</v>
      </c>
      <c r="U33" s="25">
        <f>IFERROR(MATCH(U$11,_calc_기준500!$CN$23:$EF$23,0),"")</f>
        <v>14</v>
      </c>
      <c r="V33" s="25">
        <f>IFERROR(MATCH(V$11,_calc_기준500!$CN$23:$EF$23,0),"")</f>
        <v>43</v>
      </c>
      <c r="W33" s="25">
        <f>IFERROR(MATCH(W$11,_calc_기준500!$CN$23:$EF$23,0),"")</f>
        <v>39</v>
      </c>
      <c r="X33" s="25">
        <f>IFERROR(MATCH(X$11,_calc_기준500!$CN$23:$EF$23,0),"")</f>
        <v>7</v>
      </c>
      <c r="Y33" s="25">
        <f>IFERROR(MATCH(Y$11,_calc_기준500!$CN$23:$EF$23,0),"")</f>
        <v>44</v>
      </c>
      <c r="Z33" s="25">
        <f>IFERROR(MATCH(Z$11,_calc_기준500!$CN$23:$EF$23,0),"")</f>
        <v>22</v>
      </c>
      <c r="AA33" s="25">
        <f>IFERROR(MATCH(AA$11,_calc_기준500!$CN$23:$EF$23,0),"")</f>
        <v>19</v>
      </c>
      <c r="AB33" s="25">
        <f>IFERROR(MATCH(AB$11,_calc_기준500!$CN$23:$EF$23,0),"")</f>
        <v>35</v>
      </c>
      <c r="AC33" s="25">
        <f>IFERROR(MATCH(AC$11,_calc_기준500!$CN$23:$EF$23,0),"")</f>
        <v>11</v>
      </c>
      <c r="AD33" s="25">
        <f>IFERROR(MATCH(AD$11,_calc_기준500!$CN$23:$EF$23,0),"")</f>
        <v>26</v>
      </c>
      <c r="AE33" s="25">
        <f>IFERROR(MATCH(AE$11,_calc_기준500!$CN$23:$EF$23,0),"")</f>
        <v>6</v>
      </c>
      <c r="AF33" s="25">
        <f>IFERROR(MATCH(AF$11,_calc_기준500!$CN$23:$EF$23,0),"")</f>
        <v>16</v>
      </c>
      <c r="AG33" s="25">
        <f>IFERROR(MATCH(AG$11,_calc_기준500!$CN$23:$EF$23,0),"")</f>
        <v>2</v>
      </c>
      <c r="AH33" s="25">
        <f>IFERROR(MATCH(AH$11,_calc_기준500!$CN$23:$EF$23,0),"")</f>
        <v>24</v>
      </c>
      <c r="AI33" s="25">
        <f>IFERROR(MATCH(AI$11,_calc_기준500!$CN$23:$EF$23,0),"")</f>
        <v>30</v>
      </c>
      <c r="AJ33" s="25">
        <f>IFERROR(MATCH(AJ$11,_calc_기준500!$CN$23:$EF$23,0),"")</f>
        <v>10</v>
      </c>
      <c r="AK33" s="25">
        <f>IFERROR(MATCH(AK$11,_calc_기준500!$CN$23:$EF$23,0),"")</f>
        <v>29</v>
      </c>
      <c r="AL33" s="25">
        <f>IFERROR(MATCH(AL$11,_calc_기준500!$CN$23:$EF$23,0),"")</f>
        <v>3</v>
      </c>
      <c r="AM33" s="25">
        <f>IFERROR(MATCH(AM$11,_calc_기준500!$CN$23:$EF$23,0),"")</f>
        <v>32</v>
      </c>
      <c r="AN33" s="25">
        <f>IFERROR(MATCH(AN$11,_calc_기준500!$CN$23:$EF$23,0),"")</f>
        <v>41</v>
      </c>
      <c r="AO33" s="25">
        <f>IFERROR(MATCH(AO$11,_calc_기준500!$CN$23:$EF$23,0),"")</f>
        <v>31</v>
      </c>
      <c r="AP33" s="25">
        <f>IFERROR(MATCH(AP$11,_calc_기준500!$CN$23:$EF$23,0),"")</f>
        <v>36</v>
      </c>
      <c r="AQ33" s="25">
        <f>IFERROR(MATCH(AQ$11,_calc_기준500!$CN$23:$EF$23,0),"")</f>
        <v>37</v>
      </c>
      <c r="AR33" s="25">
        <f>IFERROR(MATCH(AR$11,_calc_기준500!$CN$23:$EF$23,0),"")</f>
        <v>9</v>
      </c>
      <c r="AS33" s="25">
        <f>IFERROR(MATCH(AS$11,_calc_기준500!$CN$23:$EF$23,0),"")</f>
        <v>17</v>
      </c>
      <c r="AT33" s="25">
        <f>IFERROR(MATCH(AT$11,_calc_기준500!$CN$23:$EF$23,0),"")</f>
        <v>28</v>
      </c>
      <c r="AU33" s="25">
        <f>IFERROR(MATCH(AU$11,_calc_기준500!$CN$23:$EF$23,0),"")</f>
        <v>15</v>
      </c>
      <c r="AV33" s="25">
        <f>IFERROR(MATCH(AV$11,_calc_기준500!$CN$23:$EF$23,0),"")</f>
        <v>20</v>
      </c>
      <c r="AW33" s="25">
        <f>IFERROR(MATCH(AW$11,_calc_기준500!$CN$23:$EF$23,0),"")</f>
        <v>25</v>
      </c>
      <c r="AX33" s="25">
        <f>IFERROR(MATCH(AX$11,_calc_기준500!$CN$23:$EF$23,0),"")</f>
        <v>27</v>
      </c>
      <c r="AY33" s="25">
        <f>IFERROR(MATCH(AY$11,_calc_기준500!$CN$23:$EF$23,0),"")</f>
        <v>40</v>
      </c>
      <c r="AZ33" s="25">
        <f>IFERROR(MATCH(AZ$11,_calc_기준500!$CN$23:$EF$23,0),"")</f>
        <v>4</v>
      </c>
      <c r="BA33" s="25">
        <f>IFERROR(MATCH(BA$11,_calc_기준500!$CN$23:$EF$23,0),"")</f>
        <v>23</v>
      </c>
      <c r="BB33" s="25">
        <f>IFERROR(MATCH(BB$11,_calc_기준500!$CN$23:$EF$23,0),"")</f>
        <v>1</v>
      </c>
      <c r="BC33" s="25">
        <f>IFERROR(MATCH(BC$11,_calc_기준500!$CN$23:$EF$23,0),"")</f>
        <v>5</v>
      </c>
      <c r="BD33" s="25">
        <f>IFERROR(MATCH(BD$11,_calc_기준500!$CN$23:$EF$23,0),"")</f>
        <v>8</v>
      </c>
    </row>
    <row r="34" spans="1:56" ht="16.5" customHeight="1">
      <c r="A34" s="57">
        <f t="shared" si="2"/>
        <v>1222</v>
      </c>
      <c r="B34" s="40">
        <f>IFERROR(INDEX(전체당첨내역!$B:$B,MATCH($A34,전체당첨내역!$A:$A,0)),"")</f>
        <v>4</v>
      </c>
      <c r="C34" s="40">
        <f>IFERROR(INDEX(전체당첨내역!$C:$C,MATCH($A34,전체당첨내역!$A:$A,0)),"")</f>
        <v>11</v>
      </c>
      <c r="D34" s="40">
        <f>IFERROR(INDEX(전체당첨내역!$D:$D,MATCH($A34,전체당첨내역!$A:$A,0)),"")</f>
        <v>17</v>
      </c>
      <c r="E34" s="40">
        <f>IFERROR(INDEX(전체당첨내역!$E:$E,MATCH($A34,전체당첨내역!$A:$A,0)),"")</f>
        <v>22</v>
      </c>
      <c r="F34" s="40">
        <f>IFERROR(INDEX(전체당첨내역!$F:$F,MATCH($A34,전체당첨내역!$A:$A,0)),"")</f>
        <v>32</v>
      </c>
      <c r="G34" s="40">
        <f>IFERROR(INDEX(전체당첨내역!$G:$G,MATCH($A34,전체당첨내역!$A:$A,0)),"")</f>
        <v>41</v>
      </c>
      <c r="H34" s="45">
        <f>IFERROR(INDEX(전체당첨내역!$H:$H,MATCH($A34,전체당첨내역!$A:$A,0)),"")</f>
        <v>34</v>
      </c>
      <c r="I34" s="42">
        <f>IFERROR((INDEX(_calc_기준500!$CN$24:$EF$24,1,$B34)&gt;0)*(INDEX(_calc_기준500!$CN$24:$EF$24,1,$B34)&lt;=15)+(INDEX(_calc_기준500!$CN$24:$EF$24,1,$C34)&gt;0)*(INDEX(_calc_기준500!$CN$24:$EF$24,1,$C34)&lt;=15)+(INDEX(_calc_기준500!$CN$24:$EF$24,1,$D34)&gt;0)*(INDEX(_calc_기준500!$CN$24:$EF$24,1,$D34)&lt;=15)+(INDEX(_calc_기준500!$CN$24:$EF$24,1,$E34)&gt;0)*(INDEX(_calc_기준500!$CN$24:$EF$24,1,$E34)&lt;=15)+(INDEX(_calc_기준500!$CN$24:$EF$24,1,$F34)&gt;0)*(INDEX(_calc_기준500!$CN$24:$EF$24,1,$F34)&lt;=15)+(INDEX(_calc_기준500!$CN$24:$EF$24,1,$G34)&gt;0)*(INDEX(_calc_기준500!$CN$24:$EF$24,1,$G34)&lt;=15),"")</f>
        <v>2</v>
      </c>
      <c r="J34" s="40">
        <f>IFERROR((INDEX(_calc_기준500!$CN$24:$EF$24,1,$B34)&gt;15)*(INDEX(_calc_기준500!$CN$24:$EF$24,1,$B34)&lt;=30)+(INDEX(_calc_기준500!$CN$24:$EF$24,1,$C34)&gt;15)*(INDEX(_calc_기준500!$CN$24:$EF$24,1,$C34)&lt;=30)+(INDEX(_calc_기준500!$CN$24:$EF$24,1,$D34)&gt;15)*(INDEX(_calc_기준500!$CN$24:$EF$24,1,$D34)&lt;=30)+(INDEX(_calc_기준500!$CN$24:$EF$24,1,$E34)&gt;15)*(INDEX(_calc_기준500!$CN$24:$EF$24,1,$E34)&lt;=30)+(INDEX(_calc_기준500!$CN$24:$EF$24,1,$F34)&gt;15)*(INDEX(_calc_기준500!$CN$24:$EF$24,1,$F34)&lt;=30)+(INDEX(_calc_기준500!$CN$24:$EF$24,1,$G34)&gt;15)*(INDEX(_calc_기준500!$CN$24:$EF$24,1,$G34)&lt;=30),"")</f>
        <v>3</v>
      </c>
      <c r="K34" s="43">
        <f>IFERROR((INDEX(_calc_기준500!$CN$24:$EF$24,1,$B34)&gt;30)+(INDEX(_calc_기준500!$CN$24:$EF$24,1,$C34)&gt;30)+(INDEX(_calc_기준500!$CN$24:$EF$24,1,$D34)&gt;30)+(INDEX(_calc_기준500!$CN$24:$EF$24,1,$E34)&gt;30)+(INDEX(_calc_기준500!$CN$24:$EF$24,1,$F34)&gt;30)+(INDEX(_calc_기준500!$CN$24:$EF$24,1,$G34)&gt;30),"")</f>
        <v>1</v>
      </c>
      <c r="L34" s="25">
        <f>IFERROR(MATCH(L$11,_calc_기준500!$CN$24:$EF$24,0),"")</f>
        <v>21</v>
      </c>
      <c r="M34" s="25">
        <f>IFERROR(MATCH(M$11,_calc_기준500!$CN$24:$EF$24,0),"")</f>
        <v>12</v>
      </c>
      <c r="N34" s="25">
        <f>IFERROR(MATCH(N$11,_calc_기준500!$CN$24:$EF$24,0),"")</f>
        <v>34</v>
      </c>
      <c r="O34" s="25">
        <f>IFERROR(MATCH(O$11,_calc_기준500!$CN$24:$EF$24,0),"")</f>
        <v>18</v>
      </c>
      <c r="P34" s="25">
        <f>IFERROR(MATCH(P$11,_calc_기준500!$CN$24:$EF$24,0),"")</f>
        <v>45</v>
      </c>
      <c r="Q34" s="25">
        <f>IFERROR(MATCH(Q$11,_calc_기준500!$CN$24:$EF$24,0),"")</f>
        <v>33</v>
      </c>
      <c r="R34" s="25">
        <f>IFERROR(MATCH(R$11,_calc_기준500!$CN$24:$EF$24,0),"")</f>
        <v>14</v>
      </c>
      <c r="S34" s="25">
        <f>IFERROR(MATCH(S$11,_calc_기준500!$CN$24:$EF$24,0),"")</f>
        <v>38</v>
      </c>
      <c r="T34" s="25">
        <f>IFERROR(MATCH(T$11,_calc_기준500!$CN$24:$EF$24,0),"")</f>
        <v>13</v>
      </c>
      <c r="U34" s="25">
        <f>IFERROR(MATCH(U$11,_calc_기준500!$CN$24:$EF$24,0),"")</f>
        <v>42</v>
      </c>
      <c r="V34" s="25">
        <f>IFERROR(MATCH(V$11,_calc_기준500!$CN$24:$EF$24,0),"")</f>
        <v>43</v>
      </c>
      <c r="W34" s="25">
        <f>IFERROR(MATCH(W$11,_calc_기준500!$CN$24:$EF$24,0),"")</f>
        <v>11</v>
      </c>
      <c r="X34" s="25">
        <f>IFERROR(MATCH(X$11,_calc_기준500!$CN$24:$EF$24,0),"")</f>
        <v>39</v>
      </c>
      <c r="Y34" s="25">
        <f>IFERROR(MATCH(Y$11,_calc_기준500!$CN$24:$EF$24,0),"")</f>
        <v>22</v>
      </c>
      <c r="Z34" s="25">
        <f>IFERROR(MATCH(Z$11,_calc_기준500!$CN$24:$EF$24,0),"")</f>
        <v>19</v>
      </c>
      <c r="AA34" s="25">
        <f>IFERROR(MATCH(AA$11,_calc_기준500!$CN$24:$EF$24,0),"")</f>
        <v>35</v>
      </c>
      <c r="AB34" s="25">
        <f>IFERROR(MATCH(AB$11,_calc_기준500!$CN$24:$EF$24,0),"")</f>
        <v>7</v>
      </c>
      <c r="AC34" s="25">
        <f>IFERROR(MATCH(AC$11,_calc_기준500!$CN$24:$EF$24,0),"")</f>
        <v>41</v>
      </c>
      <c r="AD34" s="25">
        <f>IFERROR(MATCH(AD$11,_calc_기준500!$CN$24:$EF$24,0),"")</f>
        <v>44</v>
      </c>
      <c r="AE34" s="25">
        <f>IFERROR(MATCH(AE$11,_calc_기준500!$CN$24:$EF$24,0),"")</f>
        <v>6</v>
      </c>
      <c r="AF34" s="25">
        <f>IFERROR(MATCH(AF$11,_calc_기준500!$CN$24:$EF$24,0),"")</f>
        <v>16</v>
      </c>
      <c r="AG34" s="25">
        <f>IFERROR(MATCH(AG$11,_calc_기준500!$CN$24:$EF$24,0),"")</f>
        <v>26</v>
      </c>
      <c r="AH34" s="25">
        <f>IFERROR(MATCH(AH$11,_calc_기준500!$CN$24:$EF$24,0),"")</f>
        <v>30</v>
      </c>
      <c r="AI34" s="25">
        <f>IFERROR(MATCH(AI$11,_calc_기준500!$CN$24:$EF$24,0),"")</f>
        <v>32</v>
      </c>
      <c r="AJ34" s="25">
        <f>IFERROR(MATCH(AJ$11,_calc_기준500!$CN$24:$EF$24,0),"")</f>
        <v>2</v>
      </c>
      <c r="AK34" s="25">
        <f>IFERROR(MATCH(AK$11,_calc_기준500!$CN$24:$EF$24,0),"")</f>
        <v>10</v>
      </c>
      <c r="AL34" s="25">
        <f>IFERROR(MATCH(AL$11,_calc_기준500!$CN$24:$EF$24,0),"")</f>
        <v>17</v>
      </c>
      <c r="AM34" s="25">
        <f>IFERROR(MATCH(AM$11,_calc_기준500!$CN$24:$EF$24,0),"")</f>
        <v>3</v>
      </c>
      <c r="AN34" s="25">
        <f>IFERROR(MATCH(AN$11,_calc_기준500!$CN$24:$EF$24,0),"")</f>
        <v>29</v>
      </c>
      <c r="AO34" s="25">
        <f>IFERROR(MATCH(AO$11,_calc_기준500!$CN$24:$EF$24,0),"")</f>
        <v>24</v>
      </c>
      <c r="AP34" s="25">
        <f>IFERROR(MATCH(AP$11,_calc_기준500!$CN$24:$EF$24,0),"")</f>
        <v>31</v>
      </c>
      <c r="AQ34" s="25">
        <f>IFERROR(MATCH(AQ$11,_calc_기준500!$CN$24:$EF$24,0),"")</f>
        <v>36</v>
      </c>
      <c r="AR34" s="25">
        <f>IFERROR(MATCH(AR$11,_calc_기준500!$CN$24:$EF$24,0),"")</f>
        <v>37</v>
      </c>
      <c r="AS34" s="25">
        <f>IFERROR(MATCH(AS$11,_calc_기준500!$CN$24:$EF$24,0),"")</f>
        <v>28</v>
      </c>
      <c r="AT34" s="25">
        <f>IFERROR(MATCH(AT$11,_calc_기준500!$CN$24:$EF$24,0),"")</f>
        <v>15</v>
      </c>
      <c r="AU34" s="25">
        <f>IFERROR(MATCH(AU$11,_calc_기준500!$CN$24:$EF$24,0),"")</f>
        <v>9</v>
      </c>
      <c r="AV34" s="25">
        <f>IFERROR(MATCH(AV$11,_calc_기준500!$CN$24:$EF$24,0),"")</f>
        <v>20</v>
      </c>
      <c r="AW34" s="25">
        <f>IFERROR(MATCH(AW$11,_calc_기준500!$CN$24:$EF$24,0),"")</f>
        <v>25</v>
      </c>
      <c r="AX34" s="25">
        <f>IFERROR(MATCH(AX$11,_calc_기준500!$CN$24:$EF$24,0),"")</f>
        <v>27</v>
      </c>
      <c r="AY34" s="25">
        <f>IFERROR(MATCH(AY$11,_calc_기준500!$CN$24:$EF$24,0),"")</f>
        <v>4</v>
      </c>
      <c r="AZ34" s="25">
        <f>IFERROR(MATCH(AZ$11,_calc_기준500!$CN$24:$EF$24,0),"")</f>
        <v>40</v>
      </c>
      <c r="BA34" s="25">
        <f>IFERROR(MATCH(BA$11,_calc_기준500!$CN$24:$EF$24,0),"")</f>
        <v>23</v>
      </c>
      <c r="BB34" s="25">
        <f>IFERROR(MATCH(BB$11,_calc_기준500!$CN$24:$EF$24,0),"")</f>
        <v>1</v>
      </c>
      <c r="BC34" s="25">
        <f>IFERROR(MATCH(BC$11,_calc_기준500!$CN$24:$EF$24,0),"")</f>
        <v>5</v>
      </c>
      <c r="BD34" s="25">
        <f>IFERROR(MATCH(BD$11,_calc_기준500!$CN$24:$EF$24,0),"")</f>
        <v>8</v>
      </c>
    </row>
    <row r="35" spans="1:56" ht="16.5" customHeight="1">
      <c r="A35" s="57">
        <f t="shared" si="2"/>
        <v>1221</v>
      </c>
      <c r="B35" s="40">
        <f>IFERROR(INDEX(전체당첨내역!$B:$B,MATCH($A35,전체당첨내역!$A:$A,0)),"")</f>
        <v>6</v>
      </c>
      <c r="C35" s="40">
        <f>IFERROR(INDEX(전체당첨내역!$C:$C,MATCH($A35,전체당첨내역!$A:$A,0)),"")</f>
        <v>13</v>
      </c>
      <c r="D35" s="40">
        <f>IFERROR(INDEX(전체당첨내역!$D:$D,MATCH($A35,전체당첨내역!$A:$A,0)),"")</f>
        <v>18</v>
      </c>
      <c r="E35" s="40">
        <f>IFERROR(INDEX(전체당첨내역!$E:$E,MATCH($A35,전체당첨내역!$A:$A,0)),"")</f>
        <v>28</v>
      </c>
      <c r="F35" s="40">
        <f>IFERROR(INDEX(전체당첨내역!$F:$F,MATCH($A35,전체당첨내역!$A:$A,0)),"")</f>
        <v>30</v>
      </c>
      <c r="G35" s="40">
        <f>IFERROR(INDEX(전체당첨내역!$G:$G,MATCH($A35,전체당첨내역!$A:$A,0)),"")</f>
        <v>36</v>
      </c>
      <c r="H35" s="45">
        <f>IFERROR(INDEX(전체당첨내역!$H:$H,MATCH($A35,전체당첨내역!$A:$A,0)),"")</f>
        <v>9</v>
      </c>
      <c r="I35" s="42">
        <f>IFERROR((INDEX(_calc_기준500!$CN$25:$EF$25,1,$B35)&gt;0)*(INDEX(_calc_기준500!$CN$25:$EF$25,1,$B35)&lt;=15)+(INDEX(_calc_기준500!$CN$25:$EF$25,1,$C35)&gt;0)*(INDEX(_calc_기준500!$CN$25:$EF$25,1,$C35)&lt;=15)+(INDEX(_calc_기준500!$CN$25:$EF$25,1,$D35)&gt;0)*(INDEX(_calc_기준500!$CN$25:$EF$25,1,$D35)&lt;=15)+(INDEX(_calc_기준500!$CN$25:$EF$25,1,$E35)&gt;0)*(INDEX(_calc_기준500!$CN$25:$EF$25,1,$E35)&lt;=15)+(INDEX(_calc_기준500!$CN$25:$EF$25,1,$F35)&gt;0)*(INDEX(_calc_기준500!$CN$25:$EF$25,1,$F35)&lt;=15)+(INDEX(_calc_기준500!$CN$25:$EF$25,1,$G35)&gt;0)*(INDEX(_calc_기준500!$CN$25:$EF$25,1,$G35)&lt;=15),"")</f>
        <v>3</v>
      </c>
      <c r="J35" s="40">
        <f>IFERROR((INDEX(_calc_기준500!$CN$25:$EF$25,1,$B35)&gt;15)*(INDEX(_calc_기준500!$CN$25:$EF$25,1,$B35)&lt;=30)+(INDEX(_calc_기준500!$CN$25:$EF$25,1,$C35)&gt;15)*(INDEX(_calc_기준500!$CN$25:$EF$25,1,$C35)&lt;=30)+(INDEX(_calc_기준500!$CN$25:$EF$25,1,$D35)&gt;15)*(INDEX(_calc_기준500!$CN$25:$EF$25,1,$D35)&lt;=30)+(INDEX(_calc_기준500!$CN$25:$EF$25,1,$E35)&gt;15)*(INDEX(_calc_기준500!$CN$25:$EF$25,1,$E35)&lt;=30)+(INDEX(_calc_기준500!$CN$25:$EF$25,1,$F35)&gt;15)*(INDEX(_calc_기준500!$CN$25:$EF$25,1,$F35)&lt;=30)+(INDEX(_calc_기준500!$CN$25:$EF$25,1,$G35)&gt;15)*(INDEX(_calc_기준500!$CN$25:$EF$25,1,$G35)&lt;=30),"")</f>
        <v>2</v>
      </c>
      <c r="K35" s="43">
        <f>IFERROR((INDEX(_calc_기준500!$CN$25:$EF$25,1,$B35)&gt;30)+(INDEX(_calc_기준500!$CN$25:$EF$25,1,$C35)&gt;30)+(INDEX(_calc_기준500!$CN$25:$EF$25,1,$D35)&gt;30)+(INDEX(_calc_기준500!$CN$25:$EF$25,1,$E35)&gt;30)+(INDEX(_calc_기준500!$CN$25:$EF$25,1,$F35)&gt;30)+(INDEX(_calc_기준500!$CN$25:$EF$25,1,$G35)&gt;30),"")</f>
        <v>1</v>
      </c>
      <c r="L35" s="25">
        <f>IFERROR(MATCH(L$11,_calc_기준500!$CN$25:$EF$25,0),"")</f>
        <v>21</v>
      </c>
      <c r="M35" s="25">
        <f>IFERROR(MATCH(M$11,_calc_기준500!$CN$25:$EF$25,0),"")</f>
        <v>18</v>
      </c>
      <c r="N35" s="25">
        <f>IFERROR(MATCH(N$11,_calc_기준500!$CN$25:$EF$25,0),"")</f>
        <v>34</v>
      </c>
      <c r="O35" s="25">
        <f>IFERROR(MATCH(O$11,_calc_기준500!$CN$25:$EF$25,0),"")</f>
        <v>45</v>
      </c>
      <c r="P35" s="25">
        <f>IFERROR(MATCH(P$11,_calc_기준500!$CN$25:$EF$25,0),"")</f>
        <v>13</v>
      </c>
      <c r="Q35" s="25">
        <f>IFERROR(MATCH(Q$11,_calc_기준500!$CN$25:$EF$25,0),"")</f>
        <v>12</v>
      </c>
      <c r="R35" s="25">
        <f>IFERROR(MATCH(R$11,_calc_기준500!$CN$25:$EF$25,0),"")</f>
        <v>33</v>
      </c>
      <c r="S35" s="25">
        <f>IFERROR(MATCH(S$11,_calc_기준500!$CN$25:$EF$25,0),"")</f>
        <v>38</v>
      </c>
      <c r="T35" s="25">
        <f>IFERROR(MATCH(T$11,_calc_기준500!$CN$25:$EF$25,0),"")</f>
        <v>14</v>
      </c>
      <c r="U35" s="25">
        <f>IFERROR(MATCH(U$11,_calc_기준500!$CN$25:$EF$25,0),"")</f>
        <v>42</v>
      </c>
      <c r="V35" s="25">
        <f>IFERROR(MATCH(V$11,_calc_기준500!$CN$25:$EF$25,0),"")</f>
        <v>43</v>
      </c>
      <c r="W35" s="25">
        <f>IFERROR(MATCH(W$11,_calc_기준500!$CN$25:$EF$25,0),"")</f>
        <v>39</v>
      </c>
      <c r="X35" s="25">
        <f>IFERROR(MATCH(X$11,_calc_기준500!$CN$25:$EF$25,0),"")</f>
        <v>22</v>
      </c>
      <c r="Y35" s="25">
        <f>IFERROR(MATCH(Y$11,_calc_기준500!$CN$25:$EF$25,0),"")</f>
        <v>30</v>
      </c>
      <c r="Z35" s="25">
        <f>IFERROR(MATCH(Z$11,_calc_기준500!$CN$25:$EF$25,0),"")</f>
        <v>35</v>
      </c>
      <c r="AA35" s="25">
        <f>IFERROR(MATCH(AA$11,_calc_기준500!$CN$25:$EF$25,0),"")</f>
        <v>19</v>
      </c>
      <c r="AB35" s="25">
        <f>IFERROR(MATCH(AB$11,_calc_기준500!$CN$25:$EF$25,0),"")</f>
        <v>41</v>
      </c>
      <c r="AC35" s="25">
        <f>IFERROR(MATCH(AC$11,_calc_기준500!$CN$25:$EF$25,0),"")</f>
        <v>44</v>
      </c>
      <c r="AD35" s="25">
        <f>IFERROR(MATCH(AD$11,_calc_기준500!$CN$25:$EF$25,0),"")</f>
        <v>26</v>
      </c>
      <c r="AE35" s="25">
        <f>IFERROR(MATCH(AE$11,_calc_기준500!$CN$25:$EF$25,0),"")</f>
        <v>6</v>
      </c>
      <c r="AF35" s="25">
        <f>IFERROR(MATCH(AF$11,_calc_기준500!$CN$25:$EF$25,0),"")</f>
        <v>16</v>
      </c>
      <c r="AG35" s="25">
        <f>IFERROR(MATCH(AG$11,_calc_기준500!$CN$25:$EF$25,0),"")</f>
        <v>2</v>
      </c>
      <c r="AH35" s="25">
        <f>IFERROR(MATCH(AH$11,_calc_기준500!$CN$25:$EF$25,0),"")</f>
        <v>10</v>
      </c>
      <c r="AI35" s="25">
        <f>IFERROR(MATCH(AI$11,_calc_기준500!$CN$25:$EF$25,0),"")</f>
        <v>11</v>
      </c>
      <c r="AJ35" s="25">
        <f>IFERROR(MATCH(AJ$11,_calc_기준500!$CN$25:$EF$25,0),"")</f>
        <v>36</v>
      </c>
      <c r="AK35" s="25">
        <f>IFERROR(MATCH(AK$11,_calc_기준500!$CN$25:$EF$25,0),"")</f>
        <v>32</v>
      </c>
      <c r="AL35" s="25">
        <f>IFERROR(MATCH(AL$11,_calc_기준500!$CN$25:$EF$25,0),"")</f>
        <v>29</v>
      </c>
      <c r="AM35" s="25">
        <f>IFERROR(MATCH(AM$11,_calc_기준500!$CN$25:$EF$25,0),"")</f>
        <v>3</v>
      </c>
      <c r="AN35" s="25">
        <f>IFERROR(MATCH(AN$11,_calc_기준500!$CN$25:$EF$25,0),"")</f>
        <v>7</v>
      </c>
      <c r="AO35" s="25">
        <f>IFERROR(MATCH(AO$11,_calc_기준500!$CN$25:$EF$25,0),"")</f>
        <v>24</v>
      </c>
      <c r="AP35" s="25">
        <f>IFERROR(MATCH(AP$11,_calc_기준500!$CN$25:$EF$25,0),"")</f>
        <v>31</v>
      </c>
      <c r="AQ35" s="25">
        <f>IFERROR(MATCH(AQ$11,_calc_기준500!$CN$25:$EF$25,0),"")</f>
        <v>37</v>
      </c>
      <c r="AR35" s="25">
        <f>IFERROR(MATCH(AR$11,_calc_기준500!$CN$25:$EF$25,0),"")</f>
        <v>28</v>
      </c>
      <c r="AS35" s="25">
        <f>IFERROR(MATCH(AS$11,_calc_기준500!$CN$25:$EF$25,0),"")</f>
        <v>17</v>
      </c>
      <c r="AT35" s="25">
        <f>IFERROR(MATCH(AT$11,_calc_기준500!$CN$25:$EF$25,0),"")</f>
        <v>15</v>
      </c>
      <c r="AU35" s="25">
        <f>IFERROR(MATCH(AU$11,_calc_기준500!$CN$25:$EF$25,0),"")</f>
        <v>20</v>
      </c>
      <c r="AV35" s="25">
        <f>IFERROR(MATCH(AV$11,_calc_기준500!$CN$25:$EF$25,0),"")</f>
        <v>25</v>
      </c>
      <c r="AW35" s="25">
        <f>IFERROR(MATCH(AW$11,_calc_기준500!$CN$25:$EF$25,0),"")</f>
        <v>4</v>
      </c>
      <c r="AX35" s="25">
        <f>IFERROR(MATCH(AX$11,_calc_기준500!$CN$25:$EF$25,0),"")</f>
        <v>27</v>
      </c>
      <c r="AY35" s="25">
        <f>IFERROR(MATCH(AY$11,_calc_기준500!$CN$25:$EF$25,0),"")</f>
        <v>9</v>
      </c>
      <c r="AZ35" s="25">
        <f>IFERROR(MATCH(AZ$11,_calc_기준500!$CN$25:$EF$25,0),"")</f>
        <v>40</v>
      </c>
      <c r="BA35" s="25">
        <f>IFERROR(MATCH(BA$11,_calc_기준500!$CN$25:$EF$25,0),"")</f>
        <v>23</v>
      </c>
      <c r="BB35" s="25">
        <f>IFERROR(MATCH(BB$11,_calc_기준500!$CN$25:$EF$25,0),"")</f>
        <v>1</v>
      </c>
      <c r="BC35" s="25">
        <f>IFERROR(MATCH(BC$11,_calc_기준500!$CN$25:$EF$25,0),"")</f>
        <v>5</v>
      </c>
      <c r="BD35" s="25">
        <f>IFERROR(MATCH(BD$11,_calc_기준500!$CN$25:$EF$25,0),"")</f>
        <v>8</v>
      </c>
    </row>
    <row r="36" spans="1:56" ht="16.5" customHeight="1">
      <c r="A36" s="57">
        <f t="shared" si="2"/>
        <v>1220</v>
      </c>
      <c r="B36" s="40">
        <f>IFERROR(INDEX(전체당첨내역!$B:$B,MATCH($A36,전체당첨내역!$A:$A,0)),"")</f>
        <v>2</v>
      </c>
      <c r="C36" s="40">
        <f>IFERROR(INDEX(전체당첨내역!$C:$C,MATCH($A36,전체당첨내역!$A:$A,0)),"")</f>
        <v>22</v>
      </c>
      <c r="D36" s="40">
        <f>IFERROR(INDEX(전체당첨내역!$D:$D,MATCH($A36,전체당첨내역!$A:$A,0)),"")</f>
        <v>25</v>
      </c>
      <c r="E36" s="40">
        <f>IFERROR(INDEX(전체당첨내역!$E:$E,MATCH($A36,전체당첨내역!$A:$A,0)),"")</f>
        <v>28</v>
      </c>
      <c r="F36" s="40">
        <f>IFERROR(INDEX(전체당첨내역!$F:$F,MATCH($A36,전체당첨내역!$A:$A,0)),"")</f>
        <v>34</v>
      </c>
      <c r="G36" s="40">
        <f>IFERROR(INDEX(전체당첨내역!$G:$G,MATCH($A36,전체당첨내역!$A:$A,0)),"")</f>
        <v>43</v>
      </c>
      <c r="H36" s="45">
        <f>IFERROR(INDEX(전체당첨내역!$H:$H,MATCH($A36,전체당첨내역!$A:$A,0)),"")</f>
        <v>16</v>
      </c>
      <c r="I36" s="42">
        <f>IFERROR((INDEX(_calc_기준500!$CN$26:$EF$26,1,$B36)&gt;0)*(INDEX(_calc_기준500!$CN$26:$EF$26,1,$B36)&lt;=15)+(INDEX(_calc_기준500!$CN$26:$EF$26,1,$C36)&gt;0)*(INDEX(_calc_기준500!$CN$26:$EF$26,1,$C36)&lt;=15)+(INDEX(_calc_기준500!$CN$26:$EF$26,1,$D36)&gt;0)*(INDEX(_calc_기준500!$CN$26:$EF$26,1,$D36)&lt;=15)+(INDEX(_calc_기준500!$CN$26:$EF$26,1,$E36)&gt;0)*(INDEX(_calc_기준500!$CN$26:$EF$26,1,$E36)&lt;=15)+(INDEX(_calc_기준500!$CN$26:$EF$26,1,$F36)&gt;0)*(INDEX(_calc_기준500!$CN$26:$EF$26,1,$F36)&lt;=15)+(INDEX(_calc_기준500!$CN$26:$EF$26,1,$G36)&gt;0)*(INDEX(_calc_기준500!$CN$26:$EF$26,1,$G36)&lt;=15),"")</f>
        <v>3</v>
      </c>
      <c r="J36" s="40">
        <f>IFERROR((INDEX(_calc_기준500!$CN$26:$EF$26,1,$B36)&gt;15)*(INDEX(_calc_기준500!$CN$26:$EF$26,1,$B36)&lt;=30)+(INDEX(_calc_기준500!$CN$26:$EF$26,1,$C36)&gt;15)*(INDEX(_calc_기준500!$CN$26:$EF$26,1,$C36)&lt;=30)+(INDEX(_calc_기준500!$CN$26:$EF$26,1,$D36)&gt;15)*(INDEX(_calc_기준500!$CN$26:$EF$26,1,$D36)&lt;=30)+(INDEX(_calc_기준500!$CN$26:$EF$26,1,$E36)&gt;15)*(INDEX(_calc_기준500!$CN$26:$EF$26,1,$E36)&lt;=30)+(INDEX(_calc_기준500!$CN$26:$EF$26,1,$F36)&gt;15)*(INDEX(_calc_기준500!$CN$26:$EF$26,1,$F36)&lt;=30)+(INDEX(_calc_기준500!$CN$26:$EF$26,1,$G36)&gt;15)*(INDEX(_calc_기준500!$CN$26:$EF$26,1,$G36)&lt;=30),"")</f>
        <v>1</v>
      </c>
      <c r="K36" s="43">
        <f>IFERROR((INDEX(_calc_기준500!$CN$26:$EF$26,1,$B36)&gt;30)+(INDEX(_calc_기준500!$CN$26:$EF$26,1,$C36)&gt;30)+(INDEX(_calc_기준500!$CN$26:$EF$26,1,$D36)&gt;30)+(INDEX(_calc_기준500!$CN$26:$EF$26,1,$E36)&gt;30)+(INDEX(_calc_기준500!$CN$26:$EF$26,1,$F36)&gt;30)+(INDEX(_calc_기준500!$CN$26:$EF$26,1,$G36)&gt;30),"")</f>
        <v>2</v>
      </c>
      <c r="L36" s="25">
        <f>IFERROR(MATCH(L$11,_calc_기준500!$CN$26:$EF$26,0),"")</f>
        <v>21</v>
      </c>
      <c r="M36" s="25">
        <f>IFERROR(MATCH(M$11,_calc_기준500!$CN$26:$EF$26,0),"")</f>
        <v>18</v>
      </c>
      <c r="N36" s="25">
        <f>IFERROR(MATCH(N$11,_calc_기준500!$CN$26:$EF$26,0),"")</f>
        <v>34</v>
      </c>
      <c r="O36" s="25">
        <f>IFERROR(MATCH(O$11,_calc_기준500!$CN$26:$EF$26,0),"")</f>
        <v>45</v>
      </c>
      <c r="P36" s="25">
        <f>IFERROR(MATCH(P$11,_calc_기준500!$CN$26:$EF$26,0),"")</f>
        <v>12</v>
      </c>
      <c r="Q36" s="25">
        <f>IFERROR(MATCH(Q$11,_calc_기준500!$CN$26:$EF$26,0),"")</f>
        <v>33</v>
      </c>
      <c r="R36" s="25">
        <f>IFERROR(MATCH(R$11,_calc_기준500!$CN$26:$EF$26,0),"")</f>
        <v>13</v>
      </c>
      <c r="S36" s="25">
        <f>IFERROR(MATCH(S$11,_calc_기준500!$CN$26:$EF$26,0),"")</f>
        <v>14</v>
      </c>
      <c r="T36" s="25">
        <f>IFERROR(MATCH(T$11,_calc_기준500!$CN$26:$EF$26,0),"")</f>
        <v>43</v>
      </c>
      <c r="U36" s="25">
        <f>IFERROR(MATCH(U$11,_calc_기준500!$CN$26:$EF$26,0),"")</f>
        <v>38</v>
      </c>
      <c r="V36" s="25">
        <f>IFERROR(MATCH(V$11,_calc_기준500!$CN$26:$EF$26,0),"")</f>
        <v>39</v>
      </c>
      <c r="W36" s="25">
        <f>IFERROR(MATCH(W$11,_calc_기준500!$CN$26:$EF$26,0),"")</f>
        <v>42</v>
      </c>
      <c r="X36" s="25">
        <f>IFERROR(MATCH(X$11,_calc_기준500!$CN$26:$EF$26,0),"")</f>
        <v>30</v>
      </c>
      <c r="Y36" s="25">
        <f>IFERROR(MATCH(Y$11,_calc_기준500!$CN$26:$EF$26,0),"")</f>
        <v>35</v>
      </c>
      <c r="Z36" s="25">
        <f>IFERROR(MATCH(Z$11,_calc_기준500!$CN$26:$EF$26,0),"")</f>
        <v>22</v>
      </c>
      <c r="AA36" s="25">
        <f>IFERROR(MATCH(AA$11,_calc_기준500!$CN$26:$EF$26,0),"")</f>
        <v>19</v>
      </c>
      <c r="AB36" s="25">
        <f>IFERROR(MATCH(AB$11,_calc_기준500!$CN$26:$EF$26,0),"")</f>
        <v>41</v>
      </c>
      <c r="AC36" s="25">
        <f>IFERROR(MATCH(AC$11,_calc_기준500!$CN$26:$EF$26,0),"")</f>
        <v>44</v>
      </c>
      <c r="AD36" s="25">
        <f>IFERROR(MATCH(AD$11,_calc_기준500!$CN$26:$EF$26,0),"")</f>
        <v>2</v>
      </c>
      <c r="AE36" s="25">
        <f>IFERROR(MATCH(AE$11,_calc_기준500!$CN$26:$EF$26,0),"")</f>
        <v>6</v>
      </c>
      <c r="AF36" s="25">
        <f>IFERROR(MATCH(AF$11,_calc_기준500!$CN$26:$EF$26,0),"")</f>
        <v>16</v>
      </c>
      <c r="AG36" s="25">
        <f>IFERROR(MATCH(AG$11,_calc_기준500!$CN$26:$EF$26,0),"")</f>
        <v>26</v>
      </c>
      <c r="AH36" s="25">
        <f>IFERROR(MATCH(AH$11,_calc_기준500!$CN$26:$EF$26,0),"")</f>
        <v>36</v>
      </c>
      <c r="AI36" s="25">
        <f>IFERROR(MATCH(AI$11,_calc_기준500!$CN$26:$EF$26,0),"")</f>
        <v>10</v>
      </c>
      <c r="AJ36" s="25">
        <f>IFERROR(MATCH(AJ$11,_calc_기준500!$CN$26:$EF$26,0),"")</f>
        <v>11</v>
      </c>
      <c r="AK36" s="25">
        <f>IFERROR(MATCH(AK$11,_calc_기준500!$CN$26:$EF$26,0),"")</f>
        <v>32</v>
      </c>
      <c r="AL36" s="25">
        <f>IFERROR(MATCH(AL$11,_calc_기준500!$CN$26:$EF$26,0),"")</f>
        <v>29</v>
      </c>
      <c r="AM36" s="25">
        <f>IFERROR(MATCH(AM$11,_calc_기준500!$CN$26:$EF$26,0),"")</f>
        <v>37</v>
      </c>
      <c r="AN36" s="25">
        <f>IFERROR(MATCH(AN$11,_calc_기준500!$CN$26:$EF$26,0),"")</f>
        <v>3</v>
      </c>
      <c r="AO36" s="25">
        <f>IFERROR(MATCH(AO$11,_calc_기준500!$CN$26:$EF$26,0),"")</f>
        <v>24</v>
      </c>
      <c r="AP36" s="25">
        <f>IFERROR(MATCH(AP$11,_calc_기준500!$CN$26:$EF$26,0),"")</f>
        <v>7</v>
      </c>
      <c r="AQ36" s="25">
        <f>IFERROR(MATCH(AQ$11,_calc_기준500!$CN$26:$EF$26,0),"")</f>
        <v>25</v>
      </c>
      <c r="AR36" s="25">
        <f>IFERROR(MATCH(AR$11,_calc_기준500!$CN$26:$EF$26,0),"")</f>
        <v>31</v>
      </c>
      <c r="AS36" s="25">
        <f>IFERROR(MATCH(AS$11,_calc_기준500!$CN$26:$EF$26,0),"")</f>
        <v>17</v>
      </c>
      <c r="AT36" s="25">
        <f>IFERROR(MATCH(AT$11,_calc_기준500!$CN$26:$EF$26,0),"")</f>
        <v>15</v>
      </c>
      <c r="AU36" s="25">
        <f>IFERROR(MATCH(AU$11,_calc_기준500!$CN$26:$EF$26,0),"")</f>
        <v>28</v>
      </c>
      <c r="AV36" s="25">
        <f>IFERROR(MATCH(AV$11,_calc_기준500!$CN$26:$EF$26,0),"")</f>
        <v>20</v>
      </c>
      <c r="AW36" s="25">
        <f>IFERROR(MATCH(AW$11,_calc_기준500!$CN$26:$EF$26,0),"")</f>
        <v>27</v>
      </c>
      <c r="AX36" s="25">
        <f>IFERROR(MATCH(AX$11,_calc_기준500!$CN$26:$EF$26,0),"")</f>
        <v>4</v>
      </c>
      <c r="AY36" s="25">
        <f>IFERROR(MATCH(AY$11,_calc_기준500!$CN$26:$EF$26,0),"")</f>
        <v>9</v>
      </c>
      <c r="AZ36" s="25">
        <f>IFERROR(MATCH(AZ$11,_calc_기준500!$CN$26:$EF$26,0),"")</f>
        <v>40</v>
      </c>
      <c r="BA36" s="25">
        <f>IFERROR(MATCH(BA$11,_calc_기준500!$CN$26:$EF$26,0),"")</f>
        <v>23</v>
      </c>
      <c r="BB36" s="25">
        <f>IFERROR(MATCH(BB$11,_calc_기준500!$CN$26:$EF$26,0),"")</f>
        <v>1</v>
      </c>
      <c r="BC36" s="25">
        <f>IFERROR(MATCH(BC$11,_calc_기준500!$CN$26:$EF$26,0),"")</f>
        <v>5</v>
      </c>
      <c r="BD36" s="25">
        <f>IFERROR(MATCH(BD$11,_calc_기준500!$CN$26:$EF$26,0),"")</f>
        <v>8</v>
      </c>
    </row>
    <row r="37" spans="1:56" ht="16.5" customHeight="1">
      <c r="A37" s="57">
        <f t="shared" si="2"/>
        <v>1219</v>
      </c>
      <c r="B37" s="40">
        <f>IFERROR(INDEX(전체당첨내역!$B:$B,MATCH($A37,전체당첨내역!$A:$A,0)),"")</f>
        <v>1</v>
      </c>
      <c r="C37" s="40">
        <f>IFERROR(INDEX(전체당첨내역!$C:$C,MATCH($A37,전체당첨내역!$A:$A,0)),"")</f>
        <v>2</v>
      </c>
      <c r="D37" s="40">
        <f>IFERROR(INDEX(전체당첨내역!$D:$D,MATCH($A37,전체당첨내역!$A:$A,0)),"")</f>
        <v>15</v>
      </c>
      <c r="E37" s="40">
        <f>IFERROR(INDEX(전체당첨내역!$E:$E,MATCH($A37,전체당첨내역!$A:$A,0)),"")</f>
        <v>28</v>
      </c>
      <c r="F37" s="40">
        <f>IFERROR(INDEX(전체당첨내역!$F:$F,MATCH($A37,전체당첨내역!$A:$A,0)),"")</f>
        <v>39</v>
      </c>
      <c r="G37" s="40">
        <f>IFERROR(INDEX(전체당첨내역!$G:$G,MATCH($A37,전체당첨내역!$A:$A,0)),"")</f>
        <v>45</v>
      </c>
      <c r="H37" s="45">
        <f>IFERROR(INDEX(전체당첨내역!$H:$H,MATCH($A37,전체당첨내역!$A:$A,0)),"")</f>
        <v>31</v>
      </c>
      <c r="I37" s="42">
        <f>IFERROR((INDEX(_calc_기준500!$CN$27:$EF$27,1,$B37)&gt;0)*(INDEX(_calc_기준500!$CN$27:$EF$27,1,$B37)&lt;=15)+(INDEX(_calc_기준500!$CN$27:$EF$27,1,$C37)&gt;0)*(INDEX(_calc_기준500!$CN$27:$EF$27,1,$C37)&lt;=15)+(INDEX(_calc_기준500!$CN$27:$EF$27,1,$D37)&gt;0)*(INDEX(_calc_기준500!$CN$27:$EF$27,1,$D37)&lt;=15)+(INDEX(_calc_기준500!$CN$27:$EF$27,1,$E37)&gt;0)*(INDEX(_calc_기준500!$CN$27:$EF$27,1,$E37)&lt;=15)+(INDEX(_calc_기준500!$CN$27:$EF$27,1,$F37)&gt;0)*(INDEX(_calc_기준500!$CN$27:$EF$27,1,$F37)&lt;=15)+(INDEX(_calc_기준500!$CN$27:$EF$27,1,$G37)&gt;0)*(INDEX(_calc_기준500!$CN$27:$EF$27,1,$G37)&lt;=15),"")</f>
        <v>2</v>
      </c>
      <c r="J37" s="40">
        <f>IFERROR((INDEX(_calc_기준500!$CN$27:$EF$27,1,$B37)&gt;15)*(INDEX(_calc_기준500!$CN$27:$EF$27,1,$B37)&lt;=30)+(INDEX(_calc_기준500!$CN$27:$EF$27,1,$C37)&gt;15)*(INDEX(_calc_기준500!$CN$27:$EF$27,1,$C37)&lt;=30)+(INDEX(_calc_기준500!$CN$27:$EF$27,1,$D37)&gt;15)*(INDEX(_calc_기준500!$CN$27:$EF$27,1,$D37)&lt;=30)+(INDEX(_calc_기준500!$CN$27:$EF$27,1,$E37)&gt;15)*(INDEX(_calc_기준500!$CN$27:$EF$27,1,$E37)&lt;=30)+(INDEX(_calc_기준500!$CN$27:$EF$27,1,$F37)&gt;15)*(INDEX(_calc_기준500!$CN$27:$EF$27,1,$F37)&lt;=30)+(INDEX(_calc_기준500!$CN$27:$EF$27,1,$G37)&gt;15)*(INDEX(_calc_기준500!$CN$27:$EF$27,1,$G37)&lt;=30),"")</f>
        <v>1</v>
      </c>
      <c r="K37" s="43">
        <f>IFERROR((INDEX(_calc_기준500!$CN$27:$EF$27,1,$B37)&gt;30)+(INDEX(_calc_기준500!$CN$27:$EF$27,1,$C37)&gt;30)+(INDEX(_calc_기준500!$CN$27:$EF$27,1,$D37)&gt;30)+(INDEX(_calc_기준500!$CN$27:$EF$27,1,$E37)&gt;30)+(INDEX(_calc_기준500!$CN$27:$EF$27,1,$F37)&gt;30)+(INDEX(_calc_기준500!$CN$27:$EF$27,1,$G37)&gt;30),"")</f>
        <v>3</v>
      </c>
      <c r="L37" s="25">
        <f>IFERROR(MATCH(L$11,_calc_기준500!$CN$27:$EF$27,0),"")</f>
        <v>21</v>
      </c>
      <c r="M37" s="25">
        <f>IFERROR(MATCH(M$11,_calc_기준500!$CN$27:$EF$27,0),"")</f>
        <v>45</v>
      </c>
      <c r="N37" s="25">
        <f>IFERROR(MATCH(N$11,_calc_기준500!$CN$27:$EF$27,0),"")</f>
        <v>34</v>
      </c>
      <c r="O37" s="25">
        <f>IFERROR(MATCH(O$11,_calc_기준500!$CN$27:$EF$27,0),"")</f>
        <v>18</v>
      </c>
      <c r="P37" s="25">
        <f>IFERROR(MATCH(P$11,_calc_기준500!$CN$27:$EF$27,0),"")</f>
        <v>33</v>
      </c>
      <c r="Q37" s="25">
        <f>IFERROR(MATCH(Q$11,_calc_기준500!$CN$27:$EF$27,0),"")</f>
        <v>13</v>
      </c>
      <c r="R37" s="25">
        <f>IFERROR(MATCH(R$11,_calc_기준500!$CN$27:$EF$27,0),"")</f>
        <v>14</v>
      </c>
      <c r="S37" s="25">
        <f>IFERROR(MATCH(S$11,_calc_기준500!$CN$27:$EF$27,0),"")</f>
        <v>12</v>
      </c>
      <c r="T37" s="25">
        <f>IFERROR(MATCH(T$11,_calc_기준500!$CN$27:$EF$27,0),"")</f>
        <v>43</v>
      </c>
      <c r="U37" s="25">
        <f>IFERROR(MATCH(U$11,_calc_기준500!$CN$27:$EF$27,0),"")</f>
        <v>38</v>
      </c>
      <c r="V37" s="25">
        <f>IFERROR(MATCH(V$11,_calc_기준500!$CN$27:$EF$27,0),"")</f>
        <v>39</v>
      </c>
      <c r="W37" s="25">
        <f>IFERROR(MATCH(W$11,_calc_기준500!$CN$27:$EF$27,0),"")</f>
        <v>30</v>
      </c>
      <c r="X37" s="25">
        <f>IFERROR(MATCH(X$11,_calc_기준500!$CN$27:$EF$27,0),"")</f>
        <v>35</v>
      </c>
      <c r="Y37" s="25">
        <f>IFERROR(MATCH(Y$11,_calc_기준500!$CN$27:$EF$27,0),"")</f>
        <v>19</v>
      </c>
      <c r="Z37" s="25">
        <f>IFERROR(MATCH(Z$11,_calc_기준500!$CN$27:$EF$27,0),"")</f>
        <v>22</v>
      </c>
      <c r="AA37" s="25">
        <f>IFERROR(MATCH(AA$11,_calc_기준500!$CN$27:$EF$27,0),"")</f>
        <v>2</v>
      </c>
      <c r="AB37" s="25">
        <f>IFERROR(MATCH(AB$11,_calc_기준500!$CN$27:$EF$27,0),"")</f>
        <v>36</v>
      </c>
      <c r="AC37" s="25">
        <f>IFERROR(MATCH(AC$11,_calc_기준500!$CN$27:$EF$27,0),"")</f>
        <v>41</v>
      </c>
      <c r="AD37" s="25">
        <f>IFERROR(MATCH(AD$11,_calc_기준500!$CN$27:$EF$27,0),"")</f>
        <v>44</v>
      </c>
      <c r="AE37" s="25">
        <f>IFERROR(MATCH(AE$11,_calc_기준500!$CN$27:$EF$27,0),"")</f>
        <v>10</v>
      </c>
      <c r="AF37" s="25">
        <f>IFERROR(MATCH(AF$11,_calc_기준500!$CN$27:$EF$27,0),"")</f>
        <v>11</v>
      </c>
      <c r="AG37" s="25">
        <f>IFERROR(MATCH(AG$11,_calc_기준500!$CN$27:$EF$27,0),"")</f>
        <v>42</v>
      </c>
      <c r="AH37" s="25">
        <f>IFERROR(MATCH(AH$11,_calc_기준500!$CN$27:$EF$27,0),"")</f>
        <v>6</v>
      </c>
      <c r="AI37" s="25">
        <f>IFERROR(MATCH(AI$11,_calc_기준500!$CN$27:$EF$27,0),"")</f>
        <v>16</v>
      </c>
      <c r="AJ37" s="25">
        <f>IFERROR(MATCH(AJ$11,_calc_기준500!$CN$27:$EF$27,0),"")</f>
        <v>37</v>
      </c>
      <c r="AK37" s="25">
        <f>IFERROR(MATCH(AK$11,_calc_기준500!$CN$27:$EF$27,0),"")</f>
        <v>29</v>
      </c>
      <c r="AL37" s="25">
        <f>IFERROR(MATCH(AL$11,_calc_기준500!$CN$27:$EF$27,0),"")</f>
        <v>32</v>
      </c>
      <c r="AM37" s="25">
        <f>IFERROR(MATCH(AM$11,_calc_기준500!$CN$27:$EF$27,0),"")</f>
        <v>3</v>
      </c>
      <c r="AN37" s="25">
        <f>IFERROR(MATCH(AN$11,_calc_기준500!$CN$27:$EF$27,0),"")</f>
        <v>31</v>
      </c>
      <c r="AO37" s="25">
        <f>IFERROR(MATCH(AO$11,_calc_기준500!$CN$27:$EF$27,0),"")</f>
        <v>7</v>
      </c>
      <c r="AP37" s="25">
        <f>IFERROR(MATCH(AP$11,_calc_기준500!$CN$27:$EF$27,0),"")</f>
        <v>25</v>
      </c>
      <c r="AQ37" s="25">
        <f>IFERROR(MATCH(AQ$11,_calc_기준500!$CN$27:$EF$27,0),"")</f>
        <v>26</v>
      </c>
      <c r="AR37" s="25">
        <f>IFERROR(MATCH(AR$11,_calc_기준500!$CN$27:$EF$27,0),"")</f>
        <v>28</v>
      </c>
      <c r="AS37" s="25">
        <f>IFERROR(MATCH(AS$11,_calc_기준500!$CN$27:$EF$27,0),"")</f>
        <v>17</v>
      </c>
      <c r="AT37" s="25">
        <f>IFERROR(MATCH(AT$11,_calc_기준500!$CN$27:$EF$27,0),"")</f>
        <v>24</v>
      </c>
      <c r="AU37" s="25">
        <f>IFERROR(MATCH(AU$11,_calc_기준500!$CN$27:$EF$27,0),"")</f>
        <v>20</v>
      </c>
      <c r="AV37" s="25">
        <f>IFERROR(MATCH(AV$11,_calc_기준500!$CN$27:$EF$27,0),"")</f>
        <v>4</v>
      </c>
      <c r="AW37" s="25">
        <f>IFERROR(MATCH(AW$11,_calc_기준500!$CN$27:$EF$27,0),"")</f>
        <v>27</v>
      </c>
      <c r="AX37" s="25">
        <f>IFERROR(MATCH(AX$11,_calc_기준500!$CN$27:$EF$27,0),"")</f>
        <v>15</v>
      </c>
      <c r="AY37" s="25">
        <f>IFERROR(MATCH(AY$11,_calc_기준500!$CN$27:$EF$27,0),"")</f>
        <v>9</v>
      </c>
      <c r="AZ37" s="25">
        <f>IFERROR(MATCH(AZ$11,_calc_기준500!$CN$27:$EF$27,0),"")</f>
        <v>40</v>
      </c>
      <c r="BA37" s="25">
        <f>IFERROR(MATCH(BA$11,_calc_기준500!$CN$27:$EF$27,0),"")</f>
        <v>23</v>
      </c>
      <c r="BB37" s="25">
        <f>IFERROR(MATCH(BB$11,_calc_기준500!$CN$27:$EF$27,0),"")</f>
        <v>1</v>
      </c>
      <c r="BC37" s="25">
        <f>IFERROR(MATCH(BC$11,_calc_기준500!$CN$27:$EF$27,0),"")</f>
        <v>8</v>
      </c>
      <c r="BD37" s="25">
        <f>IFERROR(MATCH(BD$11,_calc_기준500!$CN$27:$EF$27,0),"")</f>
        <v>5</v>
      </c>
    </row>
    <row r="38" spans="1:56" ht="16.5" customHeight="1">
      <c r="A38" s="57">
        <f t="shared" si="2"/>
        <v>1218</v>
      </c>
      <c r="B38" s="40">
        <f>IFERROR(INDEX(전체당첨내역!$B:$B,MATCH($A38,전체당첨내역!$A:$A,0)),"")</f>
        <v>3</v>
      </c>
      <c r="C38" s="40">
        <f>IFERROR(INDEX(전체당첨내역!$C:$C,MATCH($A38,전체당첨내역!$A:$A,0)),"")</f>
        <v>28</v>
      </c>
      <c r="D38" s="40">
        <f>IFERROR(INDEX(전체당첨내역!$D:$D,MATCH($A38,전체당첨내역!$A:$A,0)),"")</f>
        <v>31</v>
      </c>
      <c r="E38" s="40">
        <f>IFERROR(INDEX(전체당첨내역!$E:$E,MATCH($A38,전체당첨내역!$A:$A,0)),"")</f>
        <v>32</v>
      </c>
      <c r="F38" s="40">
        <f>IFERROR(INDEX(전체당첨내역!$F:$F,MATCH($A38,전체당첨내역!$A:$A,0)),"")</f>
        <v>42</v>
      </c>
      <c r="G38" s="40">
        <f>IFERROR(INDEX(전체당첨내역!$G:$G,MATCH($A38,전체당첨내역!$A:$A,0)),"")</f>
        <v>45</v>
      </c>
      <c r="H38" s="45">
        <f>IFERROR(INDEX(전체당첨내역!$H:$H,MATCH($A38,전체당첨내역!$A:$A,0)),"")</f>
        <v>25</v>
      </c>
      <c r="I38" s="42">
        <f>IFERROR((INDEX(_calc_기준500!$CN$28:$EF$28,1,$B38)&gt;0)*(INDEX(_calc_기준500!$CN$28:$EF$28,1,$B38)&lt;=15)+(INDEX(_calc_기준500!$CN$28:$EF$28,1,$C38)&gt;0)*(INDEX(_calc_기준500!$CN$28:$EF$28,1,$C38)&lt;=15)+(INDEX(_calc_기준500!$CN$28:$EF$28,1,$D38)&gt;0)*(INDEX(_calc_기준500!$CN$28:$EF$28,1,$D38)&lt;=15)+(INDEX(_calc_기준500!$CN$28:$EF$28,1,$E38)&gt;0)*(INDEX(_calc_기준500!$CN$28:$EF$28,1,$E38)&lt;=15)+(INDEX(_calc_기준500!$CN$28:$EF$28,1,$F38)&gt;0)*(INDEX(_calc_기준500!$CN$28:$EF$28,1,$F38)&lt;=15)+(INDEX(_calc_기준500!$CN$28:$EF$28,1,$G38)&gt;0)*(INDEX(_calc_기준500!$CN$28:$EF$28,1,$G38)&lt;=15),"")</f>
        <v>2</v>
      </c>
      <c r="J38" s="40">
        <f>IFERROR((INDEX(_calc_기준500!$CN$28:$EF$28,1,$B38)&gt;15)*(INDEX(_calc_기준500!$CN$28:$EF$28,1,$B38)&lt;=30)+(INDEX(_calc_기준500!$CN$28:$EF$28,1,$C38)&gt;15)*(INDEX(_calc_기준500!$CN$28:$EF$28,1,$C38)&lt;=30)+(INDEX(_calc_기준500!$CN$28:$EF$28,1,$D38)&gt;15)*(INDEX(_calc_기준500!$CN$28:$EF$28,1,$D38)&lt;=30)+(INDEX(_calc_기준500!$CN$28:$EF$28,1,$E38)&gt;15)*(INDEX(_calc_기준500!$CN$28:$EF$28,1,$E38)&lt;=30)+(INDEX(_calc_기준500!$CN$28:$EF$28,1,$F38)&gt;15)*(INDEX(_calc_기준500!$CN$28:$EF$28,1,$F38)&lt;=30)+(INDEX(_calc_기준500!$CN$28:$EF$28,1,$G38)&gt;15)*(INDEX(_calc_기준500!$CN$28:$EF$28,1,$G38)&lt;=30),"")</f>
        <v>4</v>
      </c>
      <c r="K38" s="43">
        <f>IFERROR((INDEX(_calc_기준500!$CN$28:$EF$28,1,$B38)&gt;30)+(INDEX(_calc_기준500!$CN$28:$EF$28,1,$C38)&gt;30)+(INDEX(_calc_기준500!$CN$28:$EF$28,1,$D38)&gt;30)+(INDEX(_calc_기준500!$CN$28:$EF$28,1,$E38)&gt;30)+(INDEX(_calc_기준500!$CN$28:$EF$28,1,$F38)&gt;30)+(INDEX(_calc_기준500!$CN$28:$EF$28,1,$G38)&gt;30),"")</f>
        <v>0</v>
      </c>
      <c r="L38" s="25">
        <f>IFERROR(MATCH(L$11,_calc_기준500!$CN$28:$EF$28,0),"")</f>
        <v>21</v>
      </c>
      <c r="M38" s="25">
        <f>IFERROR(MATCH(M$11,_calc_기준500!$CN$28:$EF$28,0),"")</f>
        <v>45</v>
      </c>
      <c r="N38" s="25">
        <f>IFERROR(MATCH(N$11,_calc_기준500!$CN$28:$EF$28,0),"")</f>
        <v>34</v>
      </c>
      <c r="O38" s="25">
        <f>IFERROR(MATCH(O$11,_calc_기준500!$CN$28:$EF$28,0),"")</f>
        <v>18</v>
      </c>
      <c r="P38" s="25">
        <f>IFERROR(MATCH(P$11,_calc_기준500!$CN$28:$EF$28,0),"")</f>
        <v>13</v>
      </c>
      <c r="Q38" s="25">
        <f>IFERROR(MATCH(Q$11,_calc_기준500!$CN$28:$EF$28,0),"")</f>
        <v>12</v>
      </c>
      <c r="R38" s="25">
        <f>IFERROR(MATCH(R$11,_calc_기준500!$CN$28:$EF$28,0),"")</f>
        <v>14</v>
      </c>
      <c r="S38" s="25">
        <f>IFERROR(MATCH(S$11,_calc_기준500!$CN$28:$EF$28,0),"")</f>
        <v>33</v>
      </c>
      <c r="T38" s="25">
        <f>IFERROR(MATCH(T$11,_calc_기준500!$CN$28:$EF$28,0),"")</f>
        <v>43</v>
      </c>
      <c r="U38" s="25">
        <f>IFERROR(MATCH(U$11,_calc_기준500!$CN$28:$EF$28,0),"")</f>
        <v>38</v>
      </c>
      <c r="V38" s="25">
        <f>IFERROR(MATCH(V$11,_calc_기준500!$CN$28:$EF$28,0),"")</f>
        <v>35</v>
      </c>
      <c r="W38" s="25">
        <f>IFERROR(MATCH(W$11,_calc_기준500!$CN$28:$EF$28,0),"")</f>
        <v>39</v>
      </c>
      <c r="X38" s="25">
        <f>IFERROR(MATCH(X$11,_calc_기준500!$CN$28:$EF$28,0),"")</f>
        <v>19</v>
      </c>
      <c r="Y38" s="25">
        <f>IFERROR(MATCH(Y$11,_calc_기준500!$CN$28:$EF$28,0),"")</f>
        <v>42</v>
      </c>
      <c r="Z38" s="25">
        <f>IFERROR(MATCH(Z$11,_calc_기준500!$CN$28:$EF$28,0),"")</f>
        <v>22</v>
      </c>
      <c r="AA38" s="25">
        <f>IFERROR(MATCH(AA$11,_calc_기준500!$CN$28:$EF$28,0),"")</f>
        <v>36</v>
      </c>
      <c r="AB38" s="25">
        <f>IFERROR(MATCH(AB$11,_calc_기준500!$CN$28:$EF$28,0),"")</f>
        <v>2</v>
      </c>
      <c r="AC38" s="25">
        <f>IFERROR(MATCH(AC$11,_calc_기준500!$CN$28:$EF$28,0),"")</f>
        <v>11</v>
      </c>
      <c r="AD38" s="25">
        <f>IFERROR(MATCH(AD$11,_calc_기준500!$CN$28:$EF$28,0),"")</f>
        <v>44</v>
      </c>
      <c r="AE38" s="25">
        <f>IFERROR(MATCH(AE$11,_calc_기준500!$CN$28:$EF$28,0),"")</f>
        <v>31</v>
      </c>
      <c r="AF38" s="25">
        <f>IFERROR(MATCH(AF$11,_calc_기준500!$CN$28:$EF$28,0),"")</f>
        <v>41</v>
      </c>
      <c r="AG38" s="25">
        <f>IFERROR(MATCH(AG$11,_calc_기준500!$CN$28:$EF$28,0),"")</f>
        <v>30</v>
      </c>
      <c r="AH38" s="25">
        <f>IFERROR(MATCH(AH$11,_calc_기준500!$CN$28:$EF$28,0),"")</f>
        <v>6</v>
      </c>
      <c r="AI38" s="25">
        <f>IFERROR(MATCH(AI$11,_calc_기준500!$CN$28:$EF$28,0),"")</f>
        <v>10</v>
      </c>
      <c r="AJ38" s="25">
        <f>IFERROR(MATCH(AJ$11,_calc_기준500!$CN$28:$EF$28,0),"")</f>
        <v>16</v>
      </c>
      <c r="AK38" s="25">
        <f>IFERROR(MATCH(AK$11,_calc_기준500!$CN$28:$EF$28,0),"")</f>
        <v>32</v>
      </c>
      <c r="AL38" s="25">
        <f>IFERROR(MATCH(AL$11,_calc_기준500!$CN$28:$EF$28,0),"")</f>
        <v>28</v>
      </c>
      <c r="AM38" s="25">
        <f>IFERROR(MATCH(AM$11,_calc_기준500!$CN$28:$EF$28,0),"")</f>
        <v>29</v>
      </c>
      <c r="AN38" s="25">
        <f>IFERROR(MATCH(AN$11,_calc_기준500!$CN$28:$EF$28,0),"")</f>
        <v>3</v>
      </c>
      <c r="AO38" s="25">
        <f>IFERROR(MATCH(AO$11,_calc_기준500!$CN$28:$EF$28,0),"")</f>
        <v>7</v>
      </c>
      <c r="AP38" s="25">
        <f>IFERROR(MATCH(AP$11,_calc_기준500!$CN$28:$EF$28,0),"")</f>
        <v>25</v>
      </c>
      <c r="AQ38" s="25">
        <f>IFERROR(MATCH(AQ$11,_calc_기준500!$CN$28:$EF$28,0),"")</f>
        <v>26</v>
      </c>
      <c r="AR38" s="25">
        <f>IFERROR(MATCH(AR$11,_calc_기준500!$CN$28:$EF$28,0),"")</f>
        <v>17</v>
      </c>
      <c r="AS38" s="25">
        <f>IFERROR(MATCH(AS$11,_calc_기준500!$CN$28:$EF$28,0),"")</f>
        <v>37</v>
      </c>
      <c r="AT38" s="25">
        <f>IFERROR(MATCH(AT$11,_calc_기준500!$CN$28:$EF$28,0),"")</f>
        <v>24</v>
      </c>
      <c r="AU38" s="25">
        <f>IFERROR(MATCH(AU$11,_calc_기준500!$CN$28:$EF$28,0),"")</f>
        <v>20</v>
      </c>
      <c r="AV38" s="25">
        <f>IFERROR(MATCH(AV$11,_calc_기준500!$CN$28:$EF$28,0),"")</f>
        <v>4</v>
      </c>
      <c r="AW38" s="25">
        <f>IFERROR(MATCH(AW$11,_calc_기준500!$CN$28:$EF$28,0),"")</f>
        <v>15</v>
      </c>
      <c r="AX38" s="25">
        <f>IFERROR(MATCH(AX$11,_calc_기준500!$CN$28:$EF$28,0),"")</f>
        <v>27</v>
      </c>
      <c r="AY38" s="25">
        <f>IFERROR(MATCH(AY$11,_calc_기준500!$CN$28:$EF$28,0),"")</f>
        <v>40</v>
      </c>
      <c r="AZ38" s="25">
        <f>IFERROR(MATCH(AZ$11,_calc_기준500!$CN$28:$EF$28,0),"")</f>
        <v>9</v>
      </c>
      <c r="BA38" s="25">
        <f>IFERROR(MATCH(BA$11,_calc_기준500!$CN$28:$EF$28,0),"")</f>
        <v>23</v>
      </c>
      <c r="BB38" s="25">
        <f>IFERROR(MATCH(BB$11,_calc_기준500!$CN$28:$EF$28,0),"")</f>
        <v>1</v>
      </c>
      <c r="BC38" s="25">
        <f>IFERROR(MATCH(BC$11,_calc_기준500!$CN$28:$EF$28,0),"")</f>
        <v>8</v>
      </c>
      <c r="BD38" s="25">
        <f>IFERROR(MATCH(BD$11,_calc_기준500!$CN$28:$EF$28,0),"")</f>
        <v>5</v>
      </c>
    </row>
    <row r="39" spans="1:56" ht="16.5" customHeight="1">
      <c r="A39" s="57">
        <f t="shared" si="2"/>
        <v>1217</v>
      </c>
      <c r="B39" s="40">
        <f>IFERROR(INDEX(전체당첨내역!$B:$B,MATCH($A39,전체당첨내역!$A:$A,0)),"")</f>
        <v>8</v>
      </c>
      <c r="C39" s="40">
        <f>IFERROR(INDEX(전체당첨내역!$C:$C,MATCH($A39,전체당첨내역!$A:$A,0)),"")</f>
        <v>10</v>
      </c>
      <c r="D39" s="40">
        <f>IFERROR(INDEX(전체당첨내역!$D:$D,MATCH($A39,전체당첨내역!$A:$A,0)),"")</f>
        <v>15</v>
      </c>
      <c r="E39" s="40">
        <f>IFERROR(INDEX(전체당첨내역!$E:$E,MATCH($A39,전체당첨내역!$A:$A,0)),"")</f>
        <v>20</v>
      </c>
      <c r="F39" s="40">
        <f>IFERROR(INDEX(전체당첨내역!$F:$F,MATCH($A39,전체당첨내역!$A:$A,0)),"")</f>
        <v>29</v>
      </c>
      <c r="G39" s="40">
        <f>IFERROR(INDEX(전체당첨내역!$G:$G,MATCH($A39,전체당첨내역!$A:$A,0)),"")</f>
        <v>31</v>
      </c>
      <c r="H39" s="45">
        <f>IFERROR(INDEX(전체당첨내역!$H:$H,MATCH($A39,전체당첨내역!$A:$A,0)),"")</f>
        <v>41</v>
      </c>
      <c r="I39" s="42">
        <f>IFERROR((INDEX(_calc_기준500!$CN$29:$EF$29,1,$B39)&gt;0)*(INDEX(_calc_기준500!$CN$29:$EF$29,1,$B39)&lt;=15)+(INDEX(_calc_기준500!$CN$29:$EF$29,1,$C39)&gt;0)*(INDEX(_calc_기준500!$CN$29:$EF$29,1,$C39)&lt;=15)+(INDEX(_calc_기준500!$CN$29:$EF$29,1,$D39)&gt;0)*(INDEX(_calc_기준500!$CN$29:$EF$29,1,$D39)&lt;=15)+(INDEX(_calc_기준500!$CN$29:$EF$29,1,$E39)&gt;0)*(INDEX(_calc_기준500!$CN$29:$EF$29,1,$E39)&lt;=15)+(INDEX(_calc_기준500!$CN$29:$EF$29,1,$F39)&gt;0)*(INDEX(_calc_기준500!$CN$29:$EF$29,1,$F39)&lt;=15)+(INDEX(_calc_기준500!$CN$29:$EF$29,1,$G39)&gt;0)*(INDEX(_calc_기준500!$CN$29:$EF$29,1,$G39)&lt;=15),"")</f>
        <v>0</v>
      </c>
      <c r="J39" s="40">
        <f>IFERROR((INDEX(_calc_기준500!$CN$29:$EF$29,1,$B39)&gt;15)*(INDEX(_calc_기준500!$CN$29:$EF$29,1,$B39)&lt;=30)+(INDEX(_calc_기준500!$CN$29:$EF$29,1,$C39)&gt;15)*(INDEX(_calc_기준500!$CN$29:$EF$29,1,$C39)&lt;=30)+(INDEX(_calc_기준500!$CN$29:$EF$29,1,$D39)&gt;15)*(INDEX(_calc_기준500!$CN$29:$EF$29,1,$D39)&lt;=30)+(INDEX(_calc_기준500!$CN$29:$EF$29,1,$E39)&gt;15)*(INDEX(_calc_기준500!$CN$29:$EF$29,1,$E39)&lt;=30)+(INDEX(_calc_기준500!$CN$29:$EF$29,1,$F39)&gt;15)*(INDEX(_calc_기준500!$CN$29:$EF$29,1,$F39)&lt;=30)+(INDEX(_calc_기준500!$CN$29:$EF$29,1,$G39)&gt;15)*(INDEX(_calc_기준500!$CN$29:$EF$29,1,$G39)&lt;=30),"")</f>
        <v>3</v>
      </c>
      <c r="K39" s="43">
        <f>IFERROR((INDEX(_calc_기준500!$CN$29:$EF$29,1,$B39)&gt;30)+(INDEX(_calc_기준500!$CN$29:$EF$29,1,$C39)&gt;30)+(INDEX(_calc_기준500!$CN$29:$EF$29,1,$D39)&gt;30)+(INDEX(_calc_기준500!$CN$29:$EF$29,1,$E39)&gt;30)+(INDEX(_calc_기준500!$CN$29:$EF$29,1,$F39)&gt;30)+(INDEX(_calc_기준500!$CN$29:$EF$29,1,$G39)&gt;30),"")</f>
        <v>3</v>
      </c>
      <c r="L39" s="25">
        <f>IFERROR(MATCH(L$11,_calc_기준500!$CN$29:$EF$29,0),"")</f>
        <v>45</v>
      </c>
      <c r="M39" s="25">
        <f>IFERROR(MATCH(M$11,_calc_기준500!$CN$29:$EF$29,0),"")</f>
        <v>21</v>
      </c>
      <c r="N39" s="25">
        <f>IFERROR(MATCH(N$11,_calc_기준500!$CN$29:$EF$29,0),"")</f>
        <v>34</v>
      </c>
      <c r="O39" s="25">
        <f>IFERROR(MATCH(O$11,_calc_기준500!$CN$29:$EF$29,0),"")</f>
        <v>18</v>
      </c>
      <c r="P39" s="25">
        <f>IFERROR(MATCH(P$11,_calc_기준500!$CN$29:$EF$29,0),"")</f>
        <v>13</v>
      </c>
      <c r="Q39" s="25">
        <f>IFERROR(MATCH(Q$11,_calc_기준500!$CN$29:$EF$29,0),"")</f>
        <v>12</v>
      </c>
      <c r="R39" s="25">
        <f>IFERROR(MATCH(R$11,_calc_기준500!$CN$29:$EF$29,0),"")</f>
        <v>14</v>
      </c>
      <c r="S39" s="25">
        <f>IFERROR(MATCH(S$11,_calc_기준500!$CN$29:$EF$29,0),"")</f>
        <v>33</v>
      </c>
      <c r="T39" s="25">
        <f>IFERROR(MATCH(T$11,_calc_기준500!$CN$29:$EF$29,0),"")</f>
        <v>43</v>
      </c>
      <c r="U39" s="25">
        <f>IFERROR(MATCH(U$11,_calc_기준500!$CN$29:$EF$29,0),"")</f>
        <v>38</v>
      </c>
      <c r="V39" s="25">
        <f>IFERROR(MATCH(V$11,_calc_기준500!$CN$29:$EF$29,0),"")</f>
        <v>19</v>
      </c>
      <c r="W39" s="25">
        <f>IFERROR(MATCH(W$11,_calc_기준500!$CN$29:$EF$29,0),"")</f>
        <v>11</v>
      </c>
      <c r="X39" s="25">
        <f>IFERROR(MATCH(X$11,_calc_기준500!$CN$29:$EF$29,0),"")</f>
        <v>22</v>
      </c>
      <c r="Y39" s="25">
        <f>IFERROR(MATCH(Y$11,_calc_기준500!$CN$29:$EF$29,0),"")</f>
        <v>36</v>
      </c>
      <c r="Z39" s="25">
        <f>IFERROR(MATCH(Z$11,_calc_기준500!$CN$29:$EF$29,0),"")</f>
        <v>39</v>
      </c>
      <c r="AA39" s="25">
        <f>IFERROR(MATCH(AA$11,_calc_기준500!$CN$29:$EF$29,0),"")</f>
        <v>2</v>
      </c>
      <c r="AB39" s="25">
        <f>IFERROR(MATCH(AB$11,_calc_기준500!$CN$29:$EF$29,0),"")</f>
        <v>42</v>
      </c>
      <c r="AC39" s="25">
        <f>IFERROR(MATCH(AC$11,_calc_기준500!$CN$29:$EF$29,0),"")</f>
        <v>29</v>
      </c>
      <c r="AD39" s="25">
        <f>IFERROR(MATCH(AD$11,_calc_기준500!$CN$29:$EF$29,0),"")</f>
        <v>10</v>
      </c>
      <c r="AE39" s="25">
        <f>IFERROR(MATCH(AE$11,_calc_기준500!$CN$29:$EF$29,0),"")</f>
        <v>28</v>
      </c>
      <c r="AF39" s="25">
        <f>IFERROR(MATCH(AF$11,_calc_기준500!$CN$29:$EF$29,0),"")</f>
        <v>30</v>
      </c>
      <c r="AG39" s="25">
        <f>IFERROR(MATCH(AG$11,_calc_기준500!$CN$29:$EF$29,0),"")</f>
        <v>35</v>
      </c>
      <c r="AH39" s="25">
        <f>IFERROR(MATCH(AH$11,_calc_기준500!$CN$29:$EF$29,0),"")</f>
        <v>6</v>
      </c>
      <c r="AI39" s="25">
        <f>IFERROR(MATCH(AI$11,_calc_기준500!$CN$29:$EF$29,0),"")</f>
        <v>32</v>
      </c>
      <c r="AJ39" s="25">
        <f>IFERROR(MATCH(AJ$11,_calc_기준500!$CN$29:$EF$29,0),"")</f>
        <v>44</v>
      </c>
      <c r="AK39" s="25">
        <f>IFERROR(MATCH(AK$11,_calc_기준500!$CN$29:$EF$29,0),"")</f>
        <v>16</v>
      </c>
      <c r="AL39" s="25">
        <f>IFERROR(MATCH(AL$11,_calc_기준500!$CN$29:$EF$29,0),"")</f>
        <v>31</v>
      </c>
      <c r="AM39" s="25">
        <f>IFERROR(MATCH(AM$11,_calc_기준500!$CN$29:$EF$29,0),"")</f>
        <v>41</v>
      </c>
      <c r="AN39" s="25">
        <f>IFERROR(MATCH(AN$11,_calc_기준500!$CN$29:$EF$29,0),"")</f>
        <v>3</v>
      </c>
      <c r="AO39" s="25">
        <f>IFERROR(MATCH(AO$11,_calc_기준500!$CN$29:$EF$29,0),"")</f>
        <v>7</v>
      </c>
      <c r="AP39" s="25">
        <f>IFERROR(MATCH(AP$11,_calc_기준500!$CN$29:$EF$29,0),"")</f>
        <v>26</v>
      </c>
      <c r="AQ39" s="25">
        <f>IFERROR(MATCH(AQ$11,_calc_기준500!$CN$29:$EF$29,0),"")</f>
        <v>17</v>
      </c>
      <c r="AR39" s="25">
        <f>IFERROR(MATCH(AR$11,_calc_기준500!$CN$29:$EF$29,0),"")</f>
        <v>25</v>
      </c>
      <c r="AS39" s="25">
        <f>IFERROR(MATCH(AS$11,_calc_기준500!$CN$29:$EF$29,0),"")</f>
        <v>20</v>
      </c>
      <c r="AT39" s="25">
        <f>IFERROR(MATCH(AT$11,_calc_기준500!$CN$29:$EF$29,0),"")</f>
        <v>37</v>
      </c>
      <c r="AU39" s="25">
        <f>IFERROR(MATCH(AU$11,_calc_기준500!$CN$29:$EF$29,0),"")</f>
        <v>15</v>
      </c>
      <c r="AV39" s="25">
        <f>IFERROR(MATCH(AV$11,_calc_기준500!$CN$29:$EF$29,0),"")</f>
        <v>24</v>
      </c>
      <c r="AW39" s="25">
        <f>IFERROR(MATCH(AW$11,_calc_기준500!$CN$29:$EF$29,0),"")</f>
        <v>4</v>
      </c>
      <c r="AX39" s="25">
        <f>IFERROR(MATCH(AX$11,_calc_기준500!$CN$29:$EF$29,0),"")</f>
        <v>27</v>
      </c>
      <c r="AY39" s="25">
        <f>IFERROR(MATCH(AY$11,_calc_기준500!$CN$29:$EF$29,0),"")</f>
        <v>9</v>
      </c>
      <c r="AZ39" s="25">
        <f>IFERROR(MATCH(AZ$11,_calc_기준500!$CN$29:$EF$29,0),"")</f>
        <v>1</v>
      </c>
      <c r="BA39" s="25">
        <f>IFERROR(MATCH(BA$11,_calc_기준500!$CN$29:$EF$29,0),"")</f>
        <v>8</v>
      </c>
      <c r="BB39" s="25">
        <f>IFERROR(MATCH(BB$11,_calc_기준500!$CN$29:$EF$29,0),"")</f>
        <v>23</v>
      </c>
      <c r="BC39" s="25">
        <f>IFERROR(MATCH(BC$11,_calc_기준500!$CN$29:$EF$29,0),"")</f>
        <v>40</v>
      </c>
      <c r="BD39" s="25">
        <f>IFERROR(MATCH(BD$11,_calc_기준500!$CN$29:$EF$29,0),"")</f>
        <v>5</v>
      </c>
    </row>
    <row r="40" spans="1:56" ht="16.5" customHeight="1">
      <c r="A40" s="57">
        <f t="shared" si="2"/>
        <v>1216</v>
      </c>
      <c r="B40" s="40">
        <f>IFERROR(INDEX(전체당첨내역!$B:$B,MATCH($A40,전체당첨내역!$A:$A,0)),"")</f>
        <v>3</v>
      </c>
      <c r="C40" s="40">
        <f>IFERROR(INDEX(전체당첨내역!$C:$C,MATCH($A40,전체당첨내역!$A:$A,0)),"")</f>
        <v>10</v>
      </c>
      <c r="D40" s="40">
        <f>IFERROR(INDEX(전체당첨내역!$D:$D,MATCH($A40,전체당첨내역!$A:$A,0)),"")</f>
        <v>14</v>
      </c>
      <c r="E40" s="40">
        <f>IFERROR(INDEX(전체당첨내역!$E:$E,MATCH($A40,전체당첨내역!$A:$A,0)),"")</f>
        <v>15</v>
      </c>
      <c r="F40" s="40">
        <f>IFERROR(INDEX(전체당첨내역!$F:$F,MATCH($A40,전체당첨내역!$A:$A,0)),"")</f>
        <v>23</v>
      </c>
      <c r="G40" s="40">
        <f>IFERROR(INDEX(전체당첨내역!$G:$G,MATCH($A40,전체당첨내역!$A:$A,0)),"")</f>
        <v>24</v>
      </c>
      <c r="H40" s="45">
        <f>IFERROR(INDEX(전체당첨내역!$H:$H,MATCH($A40,전체당첨내역!$A:$A,0)),"")</f>
        <v>25</v>
      </c>
      <c r="I40" s="42">
        <f>IFERROR((INDEX(_calc_기준500!$CN$30:$EF$30,1,$B40)&gt;0)*(INDEX(_calc_기준500!$CN$30:$EF$30,1,$B40)&lt;=15)+(INDEX(_calc_기준500!$CN$30:$EF$30,1,$C40)&gt;0)*(INDEX(_calc_기준500!$CN$30:$EF$30,1,$C40)&lt;=15)+(INDEX(_calc_기준500!$CN$30:$EF$30,1,$D40)&gt;0)*(INDEX(_calc_기준500!$CN$30:$EF$30,1,$D40)&lt;=15)+(INDEX(_calc_기준500!$CN$30:$EF$30,1,$E40)&gt;0)*(INDEX(_calc_기준500!$CN$30:$EF$30,1,$E40)&lt;=15)+(INDEX(_calc_기준500!$CN$30:$EF$30,1,$F40)&gt;0)*(INDEX(_calc_기준500!$CN$30:$EF$30,1,$F40)&lt;=15)+(INDEX(_calc_기준500!$CN$30:$EF$30,1,$G40)&gt;0)*(INDEX(_calc_기준500!$CN$30:$EF$30,1,$G40)&lt;=15),"")</f>
        <v>1</v>
      </c>
      <c r="J40" s="40">
        <f>IFERROR((INDEX(_calc_기준500!$CN$30:$EF$30,1,$B40)&gt;15)*(INDEX(_calc_기준500!$CN$30:$EF$30,1,$B40)&lt;=30)+(INDEX(_calc_기준500!$CN$30:$EF$30,1,$C40)&gt;15)*(INDEX(_calc_기준500!$CN$30:$EF$30,1,$C40)&lt;=30)+(INDEX(_calc_기준500!$CN$30:$EF$30,1,$D40)&gt;15)*(INDEX(_calc_기준500!$CN$30:$EF$30,1,$D40)&lt;=30)+(INDEX(_calc_기준500!$CN$30:$EF$30,1,$E40)&gt;15)*(INDEX(_calc_기준500!$CN$30:$EF$30,1,$E40)&lt;=30)+(INDEX(_calc_기준500!$CN$30:$EF$30,1,$F40)&gt;15)*(INDEX(_calc_기준500!$CN$30:$EF$30,1,$F40)&lt;=30)+(INDEX(_calc_기준500!$CN$30:$EF$30,1,$G40)&gt;15)*(INDEX(_calc_기준500!$CN$30:$EF$30,1,$G40)&lt;=30),"")</f>
        <v>2</v>
      </c>
      <c r="K40" s="43">
        <f>IFERROR((INDEX(_calc_기준500!$CN$30:$EF$30,1,$B40)&gt;30)+(INDEX(_calc_기준500!$CN$30:$EF$30,1,$C40)&gt;30)+(INDEX(_calc_기준500!$CN$30:$EF$30,1,$D40)&gt;30)+(INDEX(_calc_기준500!$CN$30:$EF$30,1,$E40)&gt;30)+(INDEX(_calc_기준500!$CN$30:$EF$30,1,$F40)&gt;30)+(INDEX(_calc_기준500!$CN$30:$EF$30,1,$G40)&gt;30),"")</f>
        <v>3</v>
      </c>
      <c r="L40" s="25">
        <f>IFERROR(MATCH(L$11,_calc_기준500!$CN$30:$EF$30,0),"")</f>
        <v>21</v>
      </c>
      <c r="M40" s="25">
        <f>IFERROR(MATCH(M$11,_calc_기준500!$CN$30:$EF$30,0),"")</f>
        <v>45</v>
      </c>
      <c r="N40" s="25">
        <f>IFERROR(MATCH(N$11,_calc_기준500!$CN$30:$EF$30,0),"")</f>
        <v>34</v>
      </c>
      <c r="O40" s="25">
        <f>IFERROR(MATCH(O$11,_calc_기준500!$CN$30:$EF$30,0),"")</f>
        <v>18</v>
      </c>
      <c r="P40" s="25">
        <f>IFERROR(MATCH(P$11,_calc_기준500!$CN$30:$EF$30,0),"")</f>
        <v>13</v>
      </c>
      <c r="Q40" s="25">
        <f>IFERROR(MATCH(Q$11,_calc_기준500!$CN$30:$EF$30,0),"")</f>
        <v>12</v>
      </c>
      <c r="R40" s="25">
        <f>IFERROR(MATCH(R$11,_calc_기준500!$CN$30:$EF$30,0),"")</f>
        <v>14</v>
      </c>
      <c r="S40" s="25">
        <f>IFERROR(MATCH(S$11,_calc_기준500!$CN$30:$EF$30,0),"")</f>
        <v>33</v>
      </c>
      <c r="T40" s="25">
        <f>IFERROR(MATCH(T$11,_calc_기준500!$CN$30:$EF$30,0),"")</f>
        <v>43</v>
      </c>
      <c r="U40" s="25">
        <f>IFERROR(MATCH(U$11,_calc_기준500!$CN$30:$EF$30,0),"")</f>
        <v>38</v>
      </c>
      <c r="V40" s="25">
        <f>IFERROR(MATCH(V$11,_calc_기준500!$CN$30:$EF$30,0),"")</f>
        <v>19</v>
      </c>
      <c r="W40" s="25">
        <f>IFERROR(MATCH(W$11,_calc_기준500!$CN$30:$EF$30,0),"")</f>
        <v>11</v>
      </c>
      <c r="X40" s="25">
        <f>IFERROR(MATCH(X$11,_calc_기준500!$CN$30:$EF$30,0),"")</f>
        <v>36</v>
      </c>
      <c r="Y40" s="25">
        <f>IFERROR(MATCH(Y$11,_calc_기준500!$CN$30:$EF$30,0),"")</f>
        <v>2</v>
      </c>
      <c r="Z40" s="25">
        <f>IFERROR(MATCH(Z$11,_calc_기준500!$CN$30:$EF$30,0),"")</f>
        <v>22</v>
      </c>
      <c r="AA40" s="25">
        <f>IFERROR(MATCH(AA$11,_calc_기준500!$CN$30:$EF$30,0),"")</f>
        <v>39</v>
      </c>
      <c r="AB40" s="25">
        <f>IFERROR(MATCH(AB$11,_calc_기준500!$CN$30:$EF$30,0),"")</f>
        <v>10</v>
      </c>
      <c r="AC40" s="25">
        <f>IFERROR(MATCH(AC$11,_calc_기준500!$CN$30:$EF$30,0),"")</f>
        <v>6</v>
      </c>
      <c r="AD40" s="25">
        <f>IFERROR(MATCH(AD$11,_calc_기준500!$CN$30:$EF$30,0),"")</f>
        <v>28</v>
      </c>
      <c r="AE40" s="25">
        <f>IFERROR(MATCH(AE$11,_calc_기준500!$CN$30:$EF$30,0),"")</f>
        <v>41</v>
      </c>
      <c r="AF40" s="25">
        <f>IFERROR(MATCH(AF$11,_calc_기준500!$CN$30:$EF$30,0),"")</f>
        <v>44</v>
      </c>
      <c r="AG40" s="25">
        <f>IFERROR(MATCH(AG$11,_calc_기준500!$CN$30:$EF$30,0),"")</f>
        <v>30</v>
      </c>
      <c r="AH40" s="25">
        <f>IFERROR(MATCH(AH$11,_calc_기준500!$CN$30:$EF$30,0),"")</f>
        <v>31</v>
      </c>
      <c r="AI40" s="25">
        <f>IFERROR(MATCH(AI$11,_calc_기준500!$CN$30:$EF$30,0),"")</f>
        <v>32</v>
      </c>
      <c r="AJ40" s="25">
        <f>IFERROR(MATCH(AJ$11,_calc_기준500!$CN$30:$EF$30,0),"")</f>
        <v>35</v>
      </c>
      <c r="AK40" s="25">
        <f>IFERROR(MATCH(AK$11,_calc_기준500!$CN$30:$EF$30,0),"")</f>
        <v>42</v>
      </c>
      <c r="AL40" s="25">
        <f>IFERROR(MATCH(AL$11,_calc_기준500!$CN$30:$EF$30,0),"")</f>
        <v>16</v>
      </c>
      <c r="AM40" s="25">
        <f>IFERROR(MATCH(AM$11,_calc_기준500!$CN$30:$EF$30,0),"")</f>
        <v>29</v>
      </c>
      <c r="AN40" s="25">
        <f>IFERROR(MATCH(AN$11,_calc_기준500!$CN$30:$EF$30,0),"")</f>
        <v>7</v>
      </c>
      <c r="AO40" s="25">
        <f>IFERROR(MATCH(AO$11,_calc_기준500!$CN$30:$EF$30,0),"")</f>
        <v>3</v>
      </c>
      <c r="AP40" s="25">
        <f>IFERROR(MATCH(AP$11,_calc_기준500!$CN$30:$EF$30,0),"")</f>
        <v>15</v>
      </c>
      <c r="AQ40" s="25">
        <f>IFERROR(MATCH(AQ$11,_calc_기준500!$CN$30:$EF$30,0),"")</f>
        <v>26</v>
      </c>
      <c r="AR40" s="25">
        <f>IFERROR(MATCH(AR$11,_calc_기준500!$CN$30:$EF$30,0),"")</f>
        <v>17</v>
      </c>
      <c r="AS40" s="25">
        <f>IFERROR(MATCH(AS$11,_calc_기준500!$CN$30:$EF$30,0),"")</f>
        <v>20</v>
      </c>
      <c r="AT40" s="25">
        <f>IFERROR(MATCH(AT$11,_calc_기준500!$CN$30:$EF$30,0),"")</f>
        <v>37</v>
      </c>
      <c r="AU40" s="25">
        <f>IFERROR(MATCH(AU$11,_calc_기준500!$CN$30:$EF$30,0),"")</f>
        <v>4</v>
      </c>
      <c r="AV40" s="25">
        <f>IFERROR(MATCH(AV$11,_calc_기준500!$CN$30:$EF$30,0),"")</f>
        <v>24</v>
      </c>
      <c r="AW40" s="25">
        <f>IFERROR(MATCH(AW$11,_calc_기준500!$CN$30:$EF$30,0),"")</f>
        <v>25</v>
      </c>
      <c r="AX40" s="25">
        <f>IFERROR(MATCH(AX$11,_calc_기준500!$CN$30:$EF$30,0),"")</f>
        <v>27</v>
      </c>
      <c r="AY40" s="25">
        <f>IFERROR(MATCH(AY$11,_calc_기준500!$CN$30:$EF$30,0),"")</f>
        <v>9</v>
      </c>
      <c r="AZ40" s="25">
        <f>IFERROR(MATCH(AZ$11,_calc_기준500!$CN$30:$EF$30,0),"")</f>
        <v>1</v>
      </c>
      <c r="BA40" s="25">
        <f>IFERROR(MATCH(BA$11,_calc_기준500!$CN$30:$EF$30,0),"")</f>
        <v>8</v>
      </c>
      <c r="BB40" s="25">
        <f>IFERROR(MATCH(BB$11,_calc_기준500!$CN$30:$EF$30,0),"")</f>
        <v>23</v>
      </c>
      <c r="BC40" s="25">
        <f>IFERROR(MATCH(BC$11,_calc_기준500!$CN$30:$EF$30,0),"")</f>
        <v>40</v>
      </c>
      <c r="BD40" s="25">
        <f>IFERROR(MATCH(BD$11,_calc_기준500!$CN$30:$EF$30,0),"")</f>
        <v>5</v>
      </c>
    </row>
    <row r="41" spans="1:56" ht="16.5" customHeight="1">
      <c r="A41" s="57">
        <f t="shared" si="2"/>
        <v>1215</v>
      </c>
      <c r="B41" s="40">
        <f>IFERROR(INDEX(전체당첨내역!$B:$B,MATCH($A41,전체당첨내역!$A:$A,0)),"")</f>
        <v>13</v>
      </c>
      <c r="C41" s="40">
        <f>IFERROR(INDEX(전체당첨내역!$C:$C,MATCH($A41,전체당첨내역!$A:$A,0)),"")</f>
        <v>15</v>
      </c>
      <c r="D41" s="40">
        <f>IFERROR(INDEX(전체당첨내역!$D:$D,MATCH($A41,전체당첨내역!$A:$A,0)),"")</f>
        <v>19</v>
      </c>
      <c r="E41" s="40">
        <f>IFERROR(INDEX(전체당첨내역!$E:$E,MATCH($A41,전체당첨내역!$A:$A,0)),"")</f>
        <v>21</v>
      </c>
      <c r="F41" s="40">
        <f>IFERROR(INDEX(전체당첨내역!$F:$F,MATCH($A41,전체당첨내역!$A:$A,0)),"")</f>
        <v>44</v>
      </c>
      <c r="G41" s="40">
        <f>IFERROR(INDEX(전체당첨내역!$G:$G,MATCH($A41,전체당첨내역!$A:$A,0)),"")</f>
        <v>45</v>
      </c>
      <c r="H41" s="45">
        <f>IFERROR(INDEX(전체당첨내역!$H:$H,MATCH($A41,전체당첨내역!$A:$A,0)),"")</f>
        <v>39</v>
      </c>
      <c r="I41" s="42">
        <f>IFERROR((INDEX(_calc_기준500!$CN$31:$EF$31,1,$B41)&gt;0)*(INDEX(_calc_기준500!$CN$31:$EF$31,1,$B41)&lt;=15)+(INDEX(_calc_기준500!$CN$31:$EF$31,1,$C41)&gt;0)*(INDEX(_calc_기준500!$CN$31:$EF$31,1,$C41)&lt;=15)+(INDEX(_calc_기준500!$CN$31:$EF$31,1,$D41)&gt;0)*(INDEX(_calc_기준500!$CN$31:$EF$31,1,$D41)&lt;=15)+(INDEX(_calc_기준500!$CN$31:$EF$31,1,$E41)&gt;0)*(INDEX(_calc_기준500!$CN$31:$EF$31,1,$E41)&lt;=15)+(INDEX(_calc_기준500!$CN$31:$EF$31,1,$F41)&gt;0)*(INDEX(_calc_기준500!$CN$31:$EF$31,1,$F41)&lt;=15)+(INDEX(_calc_기준500!$CN$31:$EF$31,1,$G41)&gt;0)*(INDEX(_calc_기준500!$CN$31:$EF$31,1,$G41)&lt;=15),"")</f>
        <v>4</v>
      </c>
      <c r="J41" s="40">
        <f>IFERROR((INDEX(_calc_기준500!$CN$31:$EF$31,1,$B41)&gt;15)*(INDEX(_calc_기준500!$CN$31:$EF$31,1,$B41)&lt;=30)+(INDEX(_calc_기준500!$CN$31:$EF$31,1,$C41)&gt;15)*(INDEX(_calc_기준500!$CN$31:$EF$31,1,$C41)&lt;=30)+(INDEX(_calc_기준500!$CN$31:$EF$31,1,$D41)&gt;15)*(INDEX(_calc_기준500!$CN$31:$EF$31,1,$D41)&lt;=30)+(INDEX(_calc_기준500!$CN$31:$EF$31,1,$E41)&gt;15)*(INDEX(_calc_기준500!$CN$31:$EF$31,1,$E41)&lt;=30)+(INDEX(_calc_기준500!$CN$31:$EF$31,1,$F41)&gt;15)*(INDEX(_calc_기준500!$CN$31:$EF$31,1,$F41)&lt;=30)+(INDEX(_calc_기준500!$CN$31:$EF$31,1,$G41)&gt;15)*(INDEX(_calc_기준500!$CN$31:$EF$31,1,$G41)&lt;=30),"")</f>
        <v>2</v>
      </c>
      <c r="K41" s="43">
        <f>IFERROR((INDEX(_calc_기준500!$CN$31:$EF$31,1,$B41)&gt;30)+(INDEX(_calc_기준500!$CN$31:$EF$31,1,$C41)&gt;30)+(INDEX(_calc_기준500!$CN$31:$EF$31,1,$D41)&gt;30)+(INDEX(_calc_기준500!$CN$31:$EF$31,1,$E41)&gt;30)+(INDEX(_calc_기준500!$CN$31:$EF$31,1,$F41)&gt;30)+(INDEX(_calc_기준500!$CN$31:$EF$31,1,$G41)&gt;30),"")</f>
        <v>0</v>
      </c>
      <c r="L41" s="25">
        <f>IFERROR(MATCH(L$11,_calc_기준500!$CN$31:$EF$31,0),"")</f>
        <v>21</v>
      </c>
      <c r="M41" s="25">
        <f>IFERROR(MATCH(M$11,_calc_기준500!$CN$31:$EF$31,0),"")</f>
        <v>45</v>
      </c>
      <c r="N41" s="25">
        <f>IFERROR(MATCH(N$11,_calc_기준500!$CN$31:$EF$31,0),"")</f>
        <v>34</v>
      </c>
      <c r="O41" s="25">
        <f>IFERROR(MATCH(O$11,_calc_기준500!$CN$31:$EF$31,0),"")</f>
        <v>18</v>
      </c>
      <c r="P41" s="25">
        <f>IFERROR(MATCH(P$11,_calc_기준500!$CN$31:$EF$31,0),"")</f>
        <v>13</v>
      </c>
      <c r="Q41" s="25">
        <f>IFERROR(MATCH(Q$11,_calc_기준500!$CN$31:$EF$31,0),"")</f>
        <v>19</v>
      </c>
      <c r="R41" s="25">
        <f>IFERROR(MATCH(R$11,_calc_기준500!$CN$31:$EF$31,0),"")</f>
        <v>12</v>
      </c>
      <c r="S41" s="25">
        <f>IFERROR(MATCH(S$11,_calc_기준500!$CN$31:$EF$31,0),"")</f>
        <v>33</v>
      </c>
      <c r="T41" s="25">
        <f>IFERROR(MATCH(T$11,_calc_기준500!$CN$31:$EF$31,0),"")</f>
        <v>14</v>
      </c>
      <c r="U41" s="25">
        <f>IFERROR(MATCH(U$11,_calc_기준500!$CN$31:$EF$31,0),"")</f>
        <v>43</v>
      </c>
      <c r="V41" s="25">
        <f>IFERROR(MATCH(V$11,_calc_기준500!$CN$31:$EF$31,0),"")</f>
        <v>2</v>
      </c>
      <c r="W41" s="25">
        <f>IFERROR(MATCH(W$11,_calc_기준500!$CN$31:$EF$31,0),"")</f>
        <v>11</v>
      </c>
      <c r="X41" s="25">
        <f>IFERROR(MATCH(X$11,_calc_기준500!$CN$31:$EF$31,0),"")</f>
        <v>36</v>
      </c>
      <c r="Y41" s="25">
        <f>IFERROR(MATCH(Y$11,_calc_기준500!$CN$31:$EF$31,0),"")</f>
        <v>22</v>
      </c>
      <c r="Z41" s="25">
        <f>IFERROR(MATCH(Z$11,_calc_기준500!$CN$31:$EF$31,0),"")</f>
        <v>39</v>
      </c>
      <c r="AA41" s="25">
        <f>IFERROR(MATCH(AA$11,_calc_기준500!$CN$31:$EF$31,0),"")</f>
        <v>10</v>
      </c>
      <c r="AB41" s="25">
        <f>IFERROR(MATCH(AB$11,_calc_기준500!$CN$31:$EF$31,0),"")</f>
        <v>38</v>
      </c>
      <c r="AC41" s="25">
        <f>IFERROR(MATCH(AC$11,_calc_기준500!$CN$31:$EF$31,0),"")</f>
        <v>44</v>
      </c>
      <c r="AD41" s="25">
        <f>IFERROR(MATCH(AD$11,_calc_기준500!$CN$31:$EF$31,0),"")</f>
        <v>15</v>
      </c>
      <c r="AE41" s="25">
        <f>IFERROR(MATCH(AE$11,_calc_기준500!$CN$31:$EF$31,0),"")</f>
        <v>30</v>
      </c>
      <c r="AF41" s="25">
        <f>IFERROR(MATCH(AF$11,_calc_기준500!$CN$31:$EF$31,0),"")</f>
        <v>41</v>
      </c>
      <c r="AG41" s="25">
        <f>IFERROR(MATCH(AG$11,_calc_기준500!$CN$31:$EF$31,0),"")</f>
        <v>35</v>
      </c>
      <c r="AH41" s="25">
        <f>IFERROR(MATCH(AH$11,_calc_기준500!$CN$31:$EF$31,0),"")</f>
        <v>28</v>
      </c>
      <c r="AI41" s="25">
        <f>IFERROR(MATCH(AI$11,_calc_기준500!$CN$31:$EF$31,0),"")</f>
        <v>32</v>
      </c>
      <c r="AJ41" s="25">
        <f>IFERROR(MATCH(AJ$11,_calc_기준500!$CN$31:$EF$31,0),"")</f>
        <v>42</v>
      </c>
      <c r="AK41" s="25">
        <f>IFERROR(MATCH(AK$11,_calc_기준500!$CN$31:$EF$31,0),"")</f>
        <v>16</v>
      </c>
      <c r="AL41" s="25">
        <f>IFERROR(MATCH(AL$11,_calc_기준500!$CN$31:$EF$31,0),"")</f>
        <v>31</v>
      </c>
      <c r="AM41" s="25">
        <f>IFERROR(MATCH(AM$11,_calc_기준500!$CN$31:$EF$31,0),"")</f>
        <v>6</v>
      </c>
      <c r="AN41" s="25">
        <f>IFERROR(MATCH(AN$11,_calc_기준500!$CN$31:$EF$31,0),"")</f>
        <v>3</v>
      </c>
      <c r="AO41" s="25">
        <f>IFERROR(MATCH(AO$11,_calc_기준500!$CN$31:$EF$31,0),"")</f>
        <v>37</v>
      </c>
      <c r="AP41" s="25">
        <f>IFERROR(MATCH(AP$11,_calc_기준500!$CN$31:$EF$31,0),"")</f>
        <v>7</v>
      </c>
      <c r="AQ41" s="25">
        <f>IFERROR(MATCH(AQ$11,_calc_기준500!$CN$31:$EF$31,0),"")</f>
        <v>17</v>
      </c>
      <c r="AR41" s="25">
        <f>IFERROR(MATCH(AR$11,_calc_기준500!$CN$31:$EF$31,0),"")</f>
        <v>20</v>
      </c>
      <c r="AS41" s="25">
        <f>IFERROR(MATCH(AS$11,_calc_기준500!$CN$31:$EF$31,0),"")</f>
        <v>26</v>
      </c>
      <c r="AT41" s="25">
        <f>IFERROR(MATCH(AT$11,_calc_기준500!$CN$31:$EF$31,0),"")</f>
        <v>24</v>
      </c>
      <c r="AU41" s="25">
        <f>IFERROR(MATCH(AU$11,_calc_기준500!$CN$31:$EF$31,0),"")</f>
        <v>29</v>
      </c>
      <c r="AV41" s="25">
        <f>IFERROR(MATCH(AV$11,_calc_기준500!$CN$31:$EF$31,0),"")</f>
        <v>25</v>
      </c>
      <c r="AW41" s="25">
        <f>IFERROR(MATCH(AW$11,_calc_기준500!$CN$31:$EF$31,0),"")</f>
        <v>4</v>
      </c>
      <c r="AX41" s="25">
        <f>IFERROR(MATCH(AX$11,_calc_기준500!$CN$31:$EF$31,0),"")</f>
        <v>27</v>
      </c>
      <c r="AY41" s="25">
        <f>IFERROR(MATCH(AY$11,_calc_기준500!$CN$31:$EF$31,0),"")</f>
        <v>9</v>
      </c>
      <c r="AZ41" s="25">
        <f>IFERROR(MATCH(AZ$11,_calc_기준500!$CN$31:$EF$31,0),"")</f>
        <v>1</v>
      </c>
      <c r="BA41" s="25">
        <f>IFERROR(MATCH(BA$11,_calc_기준500!$CN$31:$EF$31,0),"")</f>
        <v>8</v>
      </c>
      <c r="BB41" s="25">
        <f>IFERROR(MATCH(BB$11,_calc_기준500!$CN$31:$EF$31,0),"")</f>
        <v>40</v>
      </c>
      <c r="BC41" s="25">
        <f>IFERROR(MATCH(BC$11,_calc_기준500!$CN$31:$EF$31,0),"")</f>
        <v>23</v>
      </c>
      <c r="BD41" s="25">
        <f>IFERROR(MATCH(BD$11,_calc_기준500!$CN$31:$EF$31,0),"")</f>
        <v>5</v>
      </c>
    </row>
    <row r="42" spans="1:56" ht="16.5" customHeight="1">
      <c r="A42" s="57">
        <f t="shared" si="2"/>
        <v>1214</v>
      </c>
      <c r="B42" s="40">
        <f>IFERROR(INDEX(전체당첨내역!$B:$B,MATCH($A42,전체당첨내역!$A:$A,0)),"")</f>
        <v>10</v>
      </c>
      <c r="C42" s="40">
        <f>IFERROR(INDEX(전체당첨내역!$C:$C,MATCH($A42,전체당첨내역!$A:$A,0)),"")</f>
        <v>15</v>
      </c>
      <c r="D42" s="40">
        <f>IFERROR(INDEX(전체당첨내역!$D:$D,MATCH($A42,전체당첨내역!$A:$A,0)),"")</f>
        <v>19</v>
      </c>
      <c r="E42" s="40">
        <f>IFERROR(INDEX(전체당첨내역!$E:$E,MATCH($A42,전체당첨내역!$A:$A,0)),"")</f>
        <v>27</v>
      </c>
      <c r="F42" s="40">
        <f>IFERROR(INDEX(전체당첨내역!$F:$F,MATCH($A42,전체당첨내역!$A:$A,0)),"")</f>
        <v>30</v>
      </c>
      <c r="G42" s="40">
        <f>IFERROR(INDEX(전체당첨내역!$G:$G,MATCH($A42,전체당첨내역!$A:$A,0)),"")</f>
        <v>33</v>
      </c>
      <c r="H42" s="45">
        <f>IFERROR(INDEX(전체당첨내역!$H:$H,MATCH($A42,전체당첨내역!$A:$A,0)),"")</f>
        <v>14</v>
      </c>
      <c r="I42" s="42">
        <f>IFERROR((INDEX(_calc_기준500!$CN$32:$EF$32,1,$B42)&gt;0)*(INDEX(_calc_기준500!$CN$32:$EF$32,1,$B42)&lt;=15)+(INDEX(_calc_기준500!$CN$32:$EF$32,1,$C42)&gt;0)*(INDEX(_calc_기준500!$CN$32:$EF$32,1,$C42)&lt;=15)+(INDEX(_calc_기준500!$CN$32:$EF$32,1,$D42)&gt;0)*(INDEX(_calc_기준500!$CN$32:$EF$32,1,$D42)&lt;=15)+(INDEX(_calc_기준500!$CN$32:$EF$32,1,$E42)&gt;0)*(INDEX(_calc_기준500!$CN$32:$EF$32,1,$E42)&lt;=15)+(INDEX(_calc_기준500!$CN$32:$EF$32,1,$F42)&gt;0)*(INDEX(_calc_기준500!$CN$32:$EF$32,1,$F42)&lt;=15)+(INDEX(_calc_기준500!$CN$32:$EF$32,1,$G42)&gt;0)*(INDEX(_calc_기준500!$CN$32:$EF$32,1,$G42)&lt;=15),"")</f>
        <v>4</v>
      </c>
      <c r="J42" s="40">
        <f>IFERROR((INDEX(_calc_기준500!$CN$32:$EF$32,1,$B42)&gt;15)*(INDEX(_calc_기준500!$CN$32:$EF$32,1,$B42)&lt;=30)+(INDEX(_calc_기준500!$CN$32:$EF$32,1,$C42)&gt;15)*(INDEX(_calc_기준500!$CN$32:$EF$32,1,$C42)&lt;=30)+(INDEX(_calc_기준500!$CN$32:$EF$32,1,$D42)&gt;15)*(INDEX(_calc_기준500!$CN$32:$EF$32,1,$D42)&lt;=30)+(INDEX(_calc_기준500!$CN$32:$EF$32,1,$E42)&gt;15)*(INDEX(_calc_기준500!$CN$32:$EF$32,1,$E42)&lt;=30)+(INDEX(_calc_기준500!$CN$32:$EF$32,1,$F42)&gt;15)*(INDEX(_calc_기준500!$CN$32:$EF$32,1,$F42)&lt;=30)+(INDEX(_calc_기준500!$CN$32:$EF$32,1,$G42)&gt;15)*(INDEX(_calc_기준500!$CN$32:$EF$32,1,$G42)&lt;=30),"")</f>
        <v>1</v>
      </c>
      <c r="K42" s="43">
        <f>IFERROR((INDEX(_calc_기준500!$CN$32:$EF$32,1,$B42)&gt;30)+(INDEX(_calc_기준500!$CN$32:$EF$32,1,$C42)&gt;30)+(INDEX(_calc_기준500!$CN$32:$EF$32,1,$D42)&gt;30)+(INDEX(_calc_기준500!$CN$32:$EF$32,1,$E42)&gt;30)+(INDEX(_calc_기준500!$CN$32:$EF$32,1,$F42)&gt;30)+(INDEX(_calc_기준500!$CN$32:$EF$32,1,$G42)&gt;30),"")</f>
        <v>1</v>
      </c>
      <c r="L42" s="25">
        <f>IFERROR(MATCH(L$11,_calc_기준500!$CN$32:$EF$32,0),"")</f>
        <v>21</v>
      </c>
      <c r="M42" s="25">
        <f>IFERROR(MATCH(M$11,_calc_기준500!$CN$32:$EF$32,0),"")</f>
        <v>45</v>
      </c>
      <c r="N42" s="25">
        <f>IFERROR(MATCH(N$11,_calc_기준500!$CN$32:$EF$32,0),"")</f>
        <v>34</v>
      </c>
      <c r="O42" s="25">
        <f>IFERROR(MATCH(O$11,_calc_기준500!$CN$32:$EF$32,0),"")</f>
        <v>13</v>
      </c>
      <c r="P42" s="25">
        <f>IFERROR(MATCH(P$11,_calc_기준500!$CN$32:$EF$32,0),"")</f>
        <v>18</v>
      </c>
      <c r="Q42" s="25">
        <f>IFERROR(MATCH(Q$11,_calc_기준500!$CN$32:$EF$32,0),"")</f>
        <v>33</v>
      </c>
      <c r="R42" s="25">
        <f>IFERROR(MATCH(R$11,_calc_기준500!$CN$32:$EF$32,0),"")</f>
        <v>19</v>
      </c>
      <c r="S42" s="25">
        <f>IFERROR(MATCH(S$11,_calc_기준500!$CN$32:$EF$32,0),"")</f>
        <v>12</v>
      </c>
      <c r="T42" s="25">
        <f>IFERROR(MATCH(T$11,_calc_기준500!$CN$32:$EF$32,0),"")</f>
        <v>43</v>
      </c>
      <c r="U42" s="25">
        <f>IFERROR(MATCH(U$11,_calc_기준500!$CN$32:$EF$32,0),"")</f>
        <v>14</v>
      </c>
      <c r="V42" s="25">
        <f>IFERROR(MATCH(V$11,_calc_기준500!$CN$32:$EF$32,0),"")</f>
        <v>30</v>
      </c>
      <c r="W42" s="25">
        <f>IFERROR(MATCH(W$11,_calc_기준500!$CN$32:$EF$32,0),"")</f>
        <v>10</v>
      </c>
      <c r="X42" s="25">
        <f>IFERROR(MATCH(X$11,_calc_기준500!$CN$32:$EF$32,0),"")</f>
        <v>36</v>
      </c>
      <c r="Y42" s="25">
        <f>IFERROR(MATCH(Y$11,_calc_기준500!$CN$32:$EF$32,0),"")</f>
        <v>11</v>
      </c>
      <c r="Z42" s="25">
        <f>IFERROR(MATCH(Z$11,_calc_기준500!$CN$32:$EF$32,0),"")</f>
        <v>2</v>
      </c>
      <c r="AA42" s="25">
        <f>IFERROR(MATCH(AA$11,_calc_기준500!$CN$32:$EF$32,0),"")</f>
        <v>22</v>
      </c>
      <c r="AB42" s="25">
        <f>IFERROR(MATCH(AB$11,_calc_기준500!$CN$32:$EF$32,0),"")</f>
        <v>44</v>
      </c>
      <c r="AC42" s="25">
        <f>IFERROR(MATCH(AC$11,_calc_기준500!$CN$32:$EF$32,0),"")</f>
        <v>15</v>
      </c>
      <c r="AD42" s="25">
        <f>IFERROR(MATCH(AD$11,_calc_기준500!$CN$32:$EF$32,0),"")</f>
        <v>28</v>
      </c>
      <c r="AE42" s="25">
        <f>IFERROR(MATCH(AE$11,_calc_기준500!$CN$32:$EF$32,0),"")</f>
        <v>31</v>
      </c>
      <c r="AF42" s="25">
        <f>IFERROR(MATCH(AF$11,_calc_기준500!$CN$32:$EF$32,0),"")</f>
        <v>35</v>
      </c>
      <c r="AG42" s="25">
        <f>IFERROR(MATCH(AG$11,_calc_기준500!$CN$32:$EF$32,0),"")</f>
        <v>41</v>
      </c>
      <c r="AH42" s="25">
        <f>IFERROR(MATCH(AH$11,_calc_기준500!$CN$32:$EF$32,0),"")</f>
        <v>6</v>
      </c>
      <c r="AI42" s="25">
        <f>IFERROR(MATCH(AI$11,_calc_기준500!$CN$32:$EF$32,0),"")</f>
        <v>38</v>
      </c>
      <c r="AJ42" s="25">
        <f>IFERROR(MATCH(AJ$11,_calc_기준500!$CN$32:$EF$32,0),"")</f>
        <v>42</v>
      </c>
      <c r="AK42" s="25">
        <f>IFERROR(MATCH(AK$11,_calc_기준500!$CN$32:$EF$32,0),"")</f>
        <v>16</v>
      </c>
      <c r="AL42" s="25">
        <f>IFERROR(MATCH(AL$11,_calc_기준500!$CN$32:$EF$32,0),"")</f>
        <v>32</v>
      </c>
      <c r="AM42" s="25">
        <f>IFERROR(MATCH(AM$11,_calc_기준500!$CN$32:$EF$32,0),"")</f>
        <v>39</v>
      </c>
      <c r="AN42" s="25">
        <f>IFERROR(MATCH(AN$11,_calc_기준500!$CN$32:$EF$32,0),"")</f>
        <v>7</v>
      </c>
      <c r="AO42" s="25">
        <f>IFERROR(MATCH(AO$11,_calc_기준500!$CN$32:$EF$32,0),"")</f>
        <v>3</v>
      </c>
      <c r="AP42" s="25">
        <f>IFERROR(MATCH(AP$11,_calc_기준500!$CN$32:$EF$32,0),"")</f>
        <v>26</v>
      </c>
      <c r="AQ42" s="25">
        <f>IFERROR(MATCH(AQ$11,_calc_기준500!$CN$32:$EF$32,0),"")</f>
        <v>37</v>
      </c>
      <c r="AR42" s="25">
        <f>IFERROR(MATCH(AR$11,_calc_기준500!$CN$32:$EF$32,0),"")</f>
        <v>20</v>
      </c>
      <c r="AS42" s="25">
        <f>IFERROR(MATCH(AS$11,_calc_기준500!$CN$32:$EF$32,0),"")</f>
        <v>24</v>
      </c>
      <c r="AT42" s="25">
        <f>IFERROR(MATCH(AT$11,_calc_기준500!$CN$32:$EF$32,0),"")</f>
        <v>29</v>
      </c>
      <c r="AU42" s="25">
        <f>IFERROR(MATCH(AU$11,_calc_기준500!$CN$32:$EF$32,0),"")</f>
        <v>17</v>
      </c>
      <c r="AV42" s="25">
        <f>IFERROR(MATCH(AV$11,_calc_기준500!$CN$32:$EF$32,0),"")</f>
        <v>4</v>
      </c>
      <c r="AW42" s="25">
        <f>IFERROR(MATCH(AW$11,_calc_기준500!$CN$32:$EF$32,0),"")</f>
        <v>27</v>
      </c>
      <c r="AX42" s="25">
        <f>IFERROR(MATCH(AX$11,_calc_기준500!$CN$32:$EF$32,0),"")</f>
        <v>1</v>
      </c>
      <c r="AY42" s="25">
        <f>IFERROR(MATCH(AY$11,_calc_기준500!$CN$32:$EF$32,0),"")</f>
        <v>9</v>
      </c>
      <c r="AZ42" s="25">
        <f>IFERROR(MATCH(AZ$11,_calc_기준500!$CN$32:$EF$32,0),"")</f>
        <v>25</v>
      </c>
      <c r="BA42" s="25">
        <f>IFERROR(MATCH(BA$11,_calc_기준500!$CN$32:$EF$32,0),"")</f>
        <v>40</v>
      </c>
      <c r="BB42" s="25">
        <f>IFERROR(MATCH(BB$11,_calc_기준500!$CN$32:$EF$32,0),"")</f>
        <v>8</v>
      </c>
      <c r="BC42" s="25">
        <f>IFERROR(MATCH(BC$11,_calc_기준500!$CN$32:$EF$32,0),"")</f>
        <v>5</v>
      </c>
      <c r="BD42" s="25">
        <f>IFERROR(MATCH(BD$11,_calc_기준500!$CN$32:$EF$32,0),"")</f>
        <v>23</v>
      </c>
    </row>
    <row r="43" spans="1:56" ht="16.5" customHeight="1">
      <c r="A43" s="57">
        <f t="shared" si="2"/>
        <v>1213</v>
      </c>
      <c r="B43" s="40">
        <f>IFERROR(INDEX(전체당첨내역!$B:$B,MATCH($A43,전체당첨내역!$A:$A,0)),"")</f>
        <v>5</v>
      </c>
      <c r="C43" s="40">
        <f>IFERROR(INDEX(전체당첨내역!$C:$C,MATCH($A43,전체당첨내역!$A:$A,0)),"")</f>
        <v>11</v>
      </c>
      <c r="D43" s="40">
        <f>IFERROR(INDEX(전체당첨내역!$D:$D,MATCH($A43,전체당첨내역!$A:$A,0)),"")</f>
        <v>25</v>
      </c>
      <c r="E43" s="40">
        <f>IFERROR(INDEX(전체당첨내역!$E:$E,MATCH($A43,전체당첨내역!$A:$A,0)),"")</f>
        <v>27</v>
      </c>
      <c r="F43" s="40">
        <f>IFERROR(INDEX(전체당첨내역!$F:$F,MATCH($A43,전체당첨내역!$A:$A,0)),"")</f>
        <v>36</v>
      </c>
      <c r="G43" s="40">
        <f>IFERROR(INDEX(전체당첨내역!$G:$G,MATCH($A43,전체당첨내역!$A:$A,0)),"")</f>
        <v>38</v>
      </c>
      <c r="H43" s="45">
        <f>IFERROR(INDEX(전체당첨내역!$H:$H,MATCH($A43,전체당첨내역!$A:$A,0)),"")</f>
        <v>2</v>
      </c>
      <c r="I43" s="42">
        <f>IFERROR((INDEX(_calc_기준500!$CN$33:$EF$33,1,$B43)&gt;0)*(INDEX(_calc_기준500!$CN$33:$EF$33,1,$B43)&lt;=15)+(INDEX(_calc_기준500!$CN$33:$EF$33,1,$C43)&gt;0)*(INDEX(_calc_기준500!$CN$33:$EF$33,1,$C43)&lt;=15)+(INDEX(_calc_기준500!$CN$33:$EF$33,1,$D43)&gt;0)*(INDEX(_calc_기준500!$CN$33:$EF$33,1,$D43)&lt;=15)+(INDEX(_calc_기준500!$CN$33:$EF$33,1,$E43)&gt;0)*(INDEX(_calc_기준500!$CN$33:$EF$33,1,$E43)&lt;=15)+(INDEX(_calc_기준500!$CN$33:$EF$33,1,$F43)&gt;0)*(INDEX(_calc_기준500!$CN$33:$EF$33,1,$F43)&lt;=15)+(INDEX(_calc_기준500!$CN$33:$EF$33,1,$G43)&gt;0)*(INDEX(_calc_기준500!$CN$33:$EF$33,1,$G43)&lt;=15),"")</f>
        <v>2</v>
      </c>
      <c r="J43" s="40">
        <f>IFERROR((INDEX(_calc_기준500!$CN$33:$EF$33,1,$B43)&gt;15)*(INDEX(_calc_기준500!$CN$33:$EF$33,1,$B43)&lt;=30)+(INDEX(_calc_기준500!$CN$33:$EF$33,1,$C43)&gt;15)*(INDEX(_calc_기준500!$CN$33:$EF$33,1,$C43)&lt;=30)+(INDEX(_calc_기준500!$CN$33:$EF$33,1,$D43)&gt;15)*(INDEX(_calc_기준500!$CN$33:$EF$33,1,$D43)&lt;=30)+(INDEX(_calc_기준500!$CN$33:$EF$33,1,$E43)&gt;15)*(INDEX(_calc_기준500!$CN$33:$EF$33,1,$E43)&lt;=30)+(INDEX(_calc_기준500!$CN$33:$EF$33,1,$F43)&gt;15)*(INDEX(_calc_기준500!$CN$33:$EF$33,1,$F43)&lt;=30)+(INDEX(_calc_기준500!$CN$33:$EF$33,1,$G43)&gt;15)*(INDEX(_calc_기준500!$CN$33:$EF$33,1,$G43)&lt;=30),"")</f>
        <v>1</v>
      </c>
      <c r="K43" s="43">
        <f>IFERROR((INDEX(_calc_기준500!$CN$33:$EF$33,1,$B43)&gt;30)+(INDEX(_calc_기준500!$CN$33:$EF$33,1,$C43)&gt;30)+(INDEX(_calc_기준500!$CN$33:$EF$33,1,$D43)&gt;30)+(INDEX(_calc_기준500!$CN$33:$EF$33,1,$E43)&gt;30)+(INDEX(_calc_기준500!$CN$33:$EF$33,1,$F43)&gt;30)+(INDEX(_calc_기준500!$CN$33:$EF$33,1,$G43)&gt;30),"")</f>
        <v>3</v>
      </c>
      <c r="L43" s="25">
        <f>IFERROR(MATCH(L$11,_calc_기준500!$CN$33:$EF$33,0),"")</f>
        <v>21</v>
      </c>
      <c r="M43" s="25">
        <f>IFERROR(MATCH(M$11,_calc_기준500!$CN$33:$EF$33,0),"")</f>
        <v>45</v>
      </c>
      <c r="N43" s="25">
        <f>IFERROR(MATCH(N$11,_calc_기준500!$CN$33:$EF$33,0),"")</f>
        <v>34</v>
      </c>
      <c r="O43" s="25">
        <f>IFERROR(MATCH(O$11,_calc_기준500!$CN$33:$EF$33,0),"")</f>
        <v>18</v>
      </c>
      <c r="P43" s="25">
        <f>IFERROR(MATCH(P$11,_calc_기준500!$CN$33:$EF$33,0),"")</f>
        <v>19</v>
      </c>
      <c r="Q43" s="25">
        <f>IFERROR(MATCH(Q$11,_calc_기준500!$CN$33:$EF$33,0),"")</f>
        <v>13</v>
      </c>
      <c r="R43" s="25">
        <f>IFERROR(MATCH(R$11,_calc_기준500!$CN$33:$EF$33,0),"")</f>
        <v>12</v>
      </c>
      <c r="S43" s="25">
        <f>IFERROR(MATCH(S$11,_calc_기준500!$CN$33:$EF$33,0),"")</f>
        <v>33</v>
      </c>
      <c r="T43" s="25">
        <f>IFERROR(MATCH(T$11,_calc_기준500!$CN$33:$EF$33,0),"")</f>
        <v>14</v>
      </c>
      <c r="U43" s="25">
        <f>IFERROR(MATCH(U$11,_calc_기준500!$CN$33:$EF$33,0),"")</f>
        <v>36</v>
      </c>
      <c r="V43" s="25">
        <f>IFERROR(MATCH(V$11,_calc_기준500!$CN$33:$EF$33,0),"")</f>
        <v>43</v>
      </c>
      <c r="W43" s="25">
        <f>IFERROR(MATCH(W$11,_calc_기준500!$CN$33:$EF$33,0),"")</f>
        <v>11</v>
      </c>
      <c r="X43" s="25">
        <f>IFERROR(MATCH(X$11,_calc_기준500!$CN$33:$EF$33,0),"")</f>
        <v>30</v>
      </c>
      <c r="Y43" s="25">
        <f>IFERROR(MATCH(Y$11,_calc_기준500!$CN$33:$EF$33,0),"")</f>
        <v>10</v>
      </c>
      <c r="Z43" s="25">
        <f>IFERROR(MATCH(Z$11,_calc_기준500!$CN$33:$EF$33,0),"")</f>
        <v>22</v>
      </c>
      <c r="AA43" s="25">
        <f>IFERROR(MATCH(AA$11,_calc_기준500!$CN$33:$EF$33,0),"")</f>
        <v>44</v>
      </c>
      <c r="AB43" s="25">
        <f>IFERROR(MATCH(AB$11,_calc_기준500!$CN$33:$EF$33,0),"")</f>
        <v>38</v>
      </c>
      <c r="AC43" s="25">
        <f>IFERROR(MATCH(AC$11,_calc_기준500!$CN$33:$EF$33,0),"")</f>
        <v>2</v>
      </c>
      <c r="AD43" s="25">
        <f>IFERROR(MATCH(AD$11,_calc_기준500!$CN$33:$EF$33,0),"")</f>
        <v>15</v>
      </c>
      <c r="AE43" s="25">
        <f>IFERROR(MATCH(AE$11,_calc_기준500!$CN$33:$EF$33,0),"")</f>
        <v>28</v>
      </c>
      <c r="AF43" s="25">
        <f>IFERROR(MATCH(AF$11,_calc_기준500!$CN$33:$EF$33,0),"")</f>
        <v>31</v>
      </c>
      <c r="AG43" s="25">
        <f>IFERROR(MATCH(AG$11,_calc_기준500!$CN$33:$EF$33,0),"")</f>
        <v>41</v>
      </c>
      <c r="AH43" s="25">
        <f>IFERROR(MATCH(AH$11,_calc_기준500!$CN$33:$EF$33,0),"")</f>
        <v>6</v>
      </c>
      <c r="AI43" s="25">
        <f>IFERROR(MATCH(AI$11,_calc_기준500!$CN$33:$EF$33,0),"")</f>
        <v>32</v>
      </c>
      <c r="AJ43" s="25">
        <f>IFERROR(MATCH(AJ$11,_calc_기준500!$CN$33:$EF$33,0),"")</f>
        <v>35</v>
      </c>
      <c r="AK43" s="25">
        <f>IFERROR(MATCH(AK$11,_calc_기준500!$CN$33:$EF$33,0),"")</f>
        <v>42</v>
      </c>
      <c r="AL43" s="25">
        <f>IFERROR(MATCH(AL$11,_calc_기준500!$CN$33:$EF$33,0),"")</f>
        <v>16</v>
      </c>
      <c r="AM43" s="25">
        <f>IFERROR(MATCH(AM$11,_calc_기준500!$CN$33:$EF$33,0),"")</f>
        <v>39</v>
      </c>
      <c r="AN43" s="25">
        <f>IFERROR(MATCH(AN$11,_calc_기준500!$CN$33:$EF$33,0),"")</f>
        <v>3</v>
      </c>
      <c r="AO43" s="25">
        <f>IFERROR(MATCH(AO$11,_calc_기준500!$CN$33:$EF$33,0),"")</f>
        <v>7</v>
      </c>
      <c r="AP43" s="25">
        <f>IFERROR(MATCH(AP$11,_calc_기준500!$CN$33:$EF$33,0),"")</f>
        <v>37</v>
      </c>
      <c r="AQ43" s="25">
        <f>IFERROR(MATCH(AQ$11,_calc_기준500!$CN$33:$EF$33,0),"")</f>
        <v>20</v>
      </c>
      <c r="AR43" s="25">
        <f>IFERROR(MATCH(AR$11,_calc_기준500!$CN$33:$EF$33,0),"")</f>
        <v>24</v>
      </c>
      <c r="AS43" s="25">
        <f>IFERROR(MATCH(AS$11,_calc_기준500!$CN$33:$EF$33,0),"")</f>
        <v>26</v>
      </c>
      <c r="AT43" s="25">
        <f>IFERROR(MATCH(AT$11,_calc_기준500!$CN$33:$EF$33,0),"")</f>
        <v>29</v>
      </c>
      <c r="AU43" s="25">
        <f>IFERROR(MATCH(AU$11,_calc_기준500!$CN$33:$EF$33,0),"")</f>
        <v>17</v>
      </c>
      <c r="AV43" s="25">
        <f>IFERROR(MATCH(AV$11,_calc_기준500!$CN$33:$EF$33,0),"")</f>
        <v>4</v>
      </c>
      <c r="AW43" s="25">
        <f>IFERROR(MATCH(AW$11,_calc_기준500!$CN$33:$EF$33,0),"")</f>
        <v>25</v>
      </c>
      <c r="AX43" s="25">
        <f>IFERROR(MATCH(AX$11,_calc_기준500!$CN$33:$EF$33,0),"")</f>
        <v>27</v>
      </c>
      <c r="AY43" s="25">
        <f>IFERROR(MATCH(AY$11,_calc_기준500!$CN$33:$EF$33,0),"")</f>
        <v>1</v>
      </c>
      <c r="AZ43" s="25">
        <f>IFERROR(MATCH(AZ$11,_calc_기준500!$CN$33:$EF$33,0),"")</f>
        <v>9</v>
      </c>
      <c r="BA43" s="25">
        <f>IFERROR(MATCH(BA$11,_calc_기준500!$CN$33:$EF$33,0),"")</f>
        <v>5</v>
      </c>
      <c r="BB43" s="25">
        <f>IFERROR(MATCH(BB$11,_calc_기준500!$CN$33:$EF$33,0),"")</f>
        <v>40</v>
      </c>
      <c r="BC43" s="25">
        <f>IFERROR(MATCH(BC$11,_calc_기준500!$CN$33:$EF$33,0),"")</f>
        <v>8</v>
      </c>
      <c r="BD43" s="25">
        <f>IFERROR(MATCH(BD$11,_calc_기준500!$CN$33:$EF$33,0),"")</f>
        <v>23</v>
      </c>
    </row>
    <row r="44" spans="1:56" ht="16.5" customHeight="1">
      <c r="A44" s="57">
        <f t="shared" si="2"/>
        <v>1212</v>
      </c>
      <c r="B44" s="40">
        <f>IFERROR(INDEX(전체당첨내역!$B:$B,MATCH($A44,전체당첨내역!$A:$A,0)),"")</f>
        <v>5</v>
      </c>
      <c r="C44" s="40">
        <f>IFERROR(INDEX(전체당첨내역!$C:$C,MATCH($A44,전체당첨내역!$A:$A,0)),"")</f>
        <v>8</v>
      </c>
      <c r="D44" s="40">
        <f>IFERROR(INDEX(전체당첨내역!$D:$D,MATCH($A44,전체당첨내역!$A:$A,0)),"")</f>
        <v>25</v>
      </c>
      <c r="E44" s="40">
        <f>IFERROR(INDEX(전체당첨내역!$E:$E,MATCH($A44,전체당첨내역!$A:$A,0)),"")</f>
        <v>31</v>
      </c>
      <c r="F44" s="40">
        <f>IFERROR(INDEX(전체당첨내역!$F:$F,MATCH($A44,전체당첨내역!$A:$A,0)),"")</f>
        <v>41</v>
      </c>
      <c r="G44" s="40">
        <f>IFERROR(INDEX(전체당첨내역!$G:$G,MATCH($A44,전체당첨내역!$A:$A,0)),"")</f>
        <v>44</v>
      </c>
      <c r="H44" s="45">
        <f>IFERROR(INDEX(전체당첨내역!$H:$H,MATCH($A44,전체당첨내역!$A:$A,0)),"")</f>
        <v>45</v>
      </c>
      <c r="I44" s="42">
        <f>IFERROR((INDEX(_calc_기준500!$CN$34:$EF$34,1,$B44)&gt;0)*(INDEX(_calc_기준500!$CN$34:$EF$34,1,$B44)&lt;=15)+(INDEX(_calc_기준500!$CN$34:$EF$34,1,$C44)&gt;0)*(INDEX(_calc_기준500!$CN$34:$EF$34,1,$C44)&lt;=15)+(INDEX(_calc_기준500!$CN$34:$EF$34,1,$D44)&gt;0)*(INDEX(_calc_기준500!$CN$34:$EF$34,1,$D44)&lt;=15)+(INDEX(_calc_기준500!$CN$34:$EF$34,1,$E44)&gt;0)*(INDEX(_calc_기준500!$CN$34:$EF$34,1,$E44)&lt;=15)+(INDEX(_calc_기준500!$CN$34:$EF$34,1,$F44)&gt;0)*(INDEX(_calc_기준500!$CN$34:$EF$34,1,$F44)&lt;=15)+(INDEX(_calc_기준500!$CN$34:$EF$34,1,$G44)&gt;0)*(INDEX(_calc_기준500!$CN$34:$EF$34,1,$G44)&lt;=15),"")</f>
        <v>1</v>
      </c>
      <c r="J44" s="40">
        <f>IFERROR((INDEX(_calc_기준500!$CN$34:$EF$34,1,$B44)&gt;15)*(INDEX(_calc_기준500!$CN$34:$EF$34,1,$B44)&lt;=30)+(INDEX(_calc_기준500!$CN$34:$EF$34,1,$C44)&gt;15)*(INDEX(_calc_기준500!$CN$34:$EF$34,1,$C44)&lt;=30)+(INDEX(_calc_기준500!$CN$34:$EF$34,1,$D44)&gt;15)*(INDEX(_calc_기준500!$CN$34:$EF$34,1,$D44)&lt;=30)+(INDEX(_calc_기준500!$CN$34:$EF$34,1,$E44)&gt;15)*(INDEX(_calc_기준500!$CN$34:$EF$34,1,$E44)&lt;=30)+(INDEX(_calc_기준500!$CN$34:$EF$34,1,$F44)&gt;15)*(INDEX(_calc_기준500!$CN$34:$EF$34,1,$F44)&lt;=30)+(INDEX(_calc_기준500!$CN$34:$EF$34,1,$G44)&gt;15)*(INDEX(_calc_기준500!$CN$34:$EF$34,1,$G44)&lt;=30),"")</f>
        <v>2</v>
      </c>
      <c r="K44" s="43">
        <f>IFERROR((INDEX(_calc_기준500!$CN$34:$EF$34,1,$B44)&gt;30)+(INDEX(_calc_기준500!$CN$34:$EF$34,1,$C44)&gt;30)+(INDEX(_calc_기준500!$CN$34:$EF$34,1,$D44)&gt;30)+(INDEX(_calc_기준500!$CN$34:$EF$34,1,$E44)&gt;30)+(INDEX(_calc_기준500!$CN$34:$EF$34,1,$F44)&gt;30)+(INDEX(_calc_기준500!$CN$34:$EF$34,1,$G44)&gt;30),"")</f>
        <v>3</v>
      </c>
      <c r="L44" s="25">
        <f>IFERROR(MATCH(L$11,_calc_기준500!$CN$34:$EF$34,0),"")</f>
        <v>45</v>
      </c>
      <c r="M44" s="25">
        <f>IFERROR(MATCH(M$11,_calc_기준500!$CN$34:$EF$34,0),"")</f>
        <v>21</v>
      </c>
      <c r="N44" s="25">
        <f>IFERROR(MATCH(N$11,_calc_기준500!$CN$34:$EF$34,0),"")</f>
        <v>34</v>
      </c>
      <c r="O44" s="25">
        <f>IFERROR(MATCH(O$11,_calc_기준500!$CN$34:$EF$34,0),"")</f>
        <v>18</v>
      </c>
      <c r="P44" s="25">
        <f>IFERROR(MATCH(P$11,_calc_기준500!$CN$34:$EF$34,0),"")</f>
        <v>19</v>
      </c>
      <c r="Q44" s="25">
        <f>IFERROR(MATCH(Q$11,_calc_기준500!$CN$34:$EF$34,0),"")</f>
        <v>13</v>
      </c>
      <c r="R44" s="25">
        <f>IFERROR(MATCH(R$11,_calc_기준500!$CN$34:$EF$34,0),"")</f>
        <v>12</v>
      </c>
      <c r="S44" s="25">
        <f>IFERROR(MATCH(S$11,_calc_기준500!$CN$34:$EF$34,0),"")</f>
        <v>33</v>
      </c>
      <c r="T44" s="25">
        <f>IFERROR(MATCH(T$11,_calc_기준500!$CN$34:$EF$34,0),"")</f>
        <v>14</v>
      </c>
      <c r="U44" s="25">
        <f>IFERROR(MATCH(U$11,_calc_기준500!$CN$34:$EF$34,0),"")</f>
        <v>36</v>
      </c>
      <c r="V44" s="25">
        <f>IFERROR(MATCH(V$11,_calc_기준500!$CN$34:$EF$34,0),"")</f>
        <v>43</v>
      </c>
      <c r="W44" s="25">
        <f>IFERROR(MATCH(W$11,_calc_기준500!$CN$34:$EF$34,0),"")</f>
        <v>30</v>
      </c>
      <c r="X44" s="25">
        <f>IFERROR(MATCH(X$11,_calc_기준500!$CN$34:$EF$34,0),"")</f>
        <v>44</v>
      </c>
      <c r="Y44" s="25">
        <f>IFERROR(MATCH(Y$11,_calc_기준500!$CN$34:$EF$34,0),"")</f>
        <v>10</v>
      </c>
      <c r="Z44" s="25">
        <f>IFERROR(MATCH(Z$11,_calc_기준500!$CN$34:$EF$34,0),"")</f>
        <v>11</v>
      </c>
      <c r="AA44" s="25">
        <f>IFERROR(MATCH(AA$11,_calc_기준500!$CN$34:$EF$34,0),"")</f>
        <v>31</v>
      </c>
      <c r="AB44" s="25">
        <f>IFERROR(MATCH(AB$11,_calc_기준500!$CN$34:$EF$34,0),"")</f>
        <v>41</v>
      </c>
      <c r="AC44" s="25">
        <f>IFERROR(MATCH(AC$11,_calc_기준500!$CN$34:$EF$34,0),"")</f>
        <v>38</v>
      </c>
      <c r="AD44" s="25">
        <f>IFERROR(MATCH(AD$11,_calc_기준500!$CN$34:$EF$34,0),"")</f>
        <v>2</v>
      </c>
      <c r="AE44" s="25">
        <f>IFERROR(MATCH(AE$11,_calc_기준500!$CN$34:$EF$34,0),"")</f>
        <v>22</v>
      </c>
      <c r="AF44" s="25">
        <f>IFERROR(MATCH(AF$11,_calc_기준500!$CN$34:$EF$34,0),"")</f>
        <v>35</v>
      </c>
      <c r="AG44" s="25">
        <f>IFERROR(MATCH(AG$11,_calc_기준500!$CN$34:$EF$34,0),"")</f>
        <v>15</v>
      </c>
      <c r="AH44" s="25">
        <f>IFERROR(MATCH(AH$11,_calc_기준500!$CN$34:$EF$34,0),"")</f>
        <v>32</v>
      </c>
      <c r="AI44" s="25">
        <f>IFERROR(MATCH(AI$11,_calc_기준500!$CN$34:$EF$34,0),"")</f>
        <v>6</v>
      </c>
      <c r="AJ44" s="25">
        <f>IFERROR(MATCH(AJ$11,_calc_기준500!$CN$34:$EF$34,0),"")</f>
        <v>16</v>
      </c>
      <c r="AK44" s="25">
        <f>IFERROR(MATCH(AK$11,_calc_기준500!$CN$34:$EF$34,0),"")</f>
        <v>39</v>
      </c>
      <c r="AL44" s="25">
        <f>IFERROR(MATCH(AL$11,_calc_기준500!$CN$34:$EF$34,0),"")</f>
        <v>42</v>
      </c>
      <c r="AM44" s="25">
        <f>IFERROR(MATCH(AM$11,_calc_기준500!$CN$34:$EF$34,0),"")</f>
        <v>28</v>
      </c>
      <c r="AN44" s="25">
        <f>IFERROR(MATCH(AN$11,_calc_기준500!$CN$34:$EF$34,0),"")</f>
        <v>3</v>
      </c>
      <c r="AO44" s="25">
        <f>IFERROR(MATCH(AO$11,_calc_기준500!$CN$34:$EF$34,0),"")</f>
        <v>7</v>
      </c>
      <c r="AP44" s="25">
        <f>IFERROR(MATCH(AP$11,_calc_기준500!$CN$34:$EF$34,0),"")</f>
        <v>37</v>
      </c>
      <c r="AQ44" s="25">
        <f>IFERROR(MATCH(AQ$11,_calc_기준500!$CN$34:$EF$34,0),"")</f>
        <v>26</v>
      </c>
      <c r="AR44" s="25">
        <f>IFERROR(MATCH(AR$11,_calc_기준500!$CN$34:$EF$34,0),"")</f>
        <v>24</v>
      </c>
      <c r="AS44" s="25">
        <f>IFERROR(MATCH(AS$11,_calc_기준500!$CN$34:$EF$34,0),"")</f>
        <v>17</v>
      </c>
      <c r="AT44" s="25">
        <f>IFERROR(MATCH(AT$11,_calc_기준500!$CN$34:$EF$34,0),"")</f>
        <v>20</v>
      </c>
      <c r="AU44" s="25">
        <f>IFERROR(MATCH(AU$11,_calc_기준500!$CN$34:$EF$34,0),"")</f>
        <v>25</v>
      </c>
      <c r="AV44" s="25">
        <f>IFERROR(MATCH(AV$11,_calc_기준500!$CN$34:$EF$34,0),"")</f>
        <v>27</v>
      </c>
      <c r="AW44" s="25">
        <f>IFERROR(MATCH(AW$11,_calc_기준500!$CN$34:$EF$34,0),"")</f>
        <v>4</v>
      </c>
      <c r="AX44" s="25">
        <f>IFERROR(MATCH(AX$11,_calc_기준500!$CN$34:$EF$34,0),"")</f>
        <v>29</v>
      </c>
      <c r="AY44" s="25">
        <f>IFERROR(MATCH(AY$11,_calc_기준500!$CN$34:$EF$34,0),"")</f>
        <v>5</v>
      </c>
      <c r="AZ44" s="25">
        <f>IFERROR(MATCH(AZ$11,_calc_기준500!$CN$34:$EF$34,0),"")</f>
        <v>1</v>
      </c>
      <c r="BA44" s="25">
        <f>IFERROR(MATCH(BA$11,_calc_기준500!$CN$34:$EF$34,0),"")</f>
        <v>8</v>
      </c>
      <c r="BB44" s="25">
        <f>IFERROR(MATCH(BB$11,_calc_기준500!$CN$34:$EF$34,0),"")</f>
        <v>9</v>
      </c>
      <c r="BC44" s="25">
        <f>IFERROR(MATCH(BC$11,_calc_기준500!$CN$34:$EF$34,0),"")</f>
        <v>40</v>
      </c>
      <c r="BD44" s="25">
        <f>IFERROR(MATCH(BD$11,_calc_기준500!$CN$34:$EF$34,0),"")</f>
        <v>23</v>
      </c>
    </row>
    <row r="45" spans="1:56" ht="16.5" customHeight="1">
      <c r="A45" s="57">
        <f t="shared" si="2"/>
        <v>1211</v>
      </c>
      <c r="B45" s="40">
        <f>IFERROR(INDEX(전체당첨내역!$B:$B,MATCH($A45,전체당첨내역!$A:$A,0)),"")</f>
        <v>23</v>
      </c>
      <c r="C45" s="40">
        <f>IFERROR(INDEX(전체당첨내역!$C:$C,MATCH($A45,전체당첨내역!$A:$A,0)),"")</f>
        <v>26</v>
      </c>
      <c r="D45" s="40">
        <f>IFERROR(INDEX(전체당첨내역!$D:$D,MATCH($A45,전체당첨내역!$A:$A,0)),"")</f>
        <v>27</v>
      </c>
      <c r="E45" s="40">
        <f>IFERROR(INDEX(전체당첨내역!$E:$E,MATCH($A45,전체당첨내역!$A:$A,0)),"")</f>
        <v>35</v>
      </c>
      <c r="F45" s="40">
        <f>IFERROR(INDEX(전체당첨내역!$F:$F,MATCH($A45,전체당첨내역!$A:$A,0)),"")</f>
        <v>38</v>
      </c>
      <c r="G45" s="40">
        <f>IFERROR(INDEX(전체당첨내역!$G:$G,MATCH($A45,전체당첨내역!$A:$A,0)),"")</f>
        <v>40</v>
      </c>
      <c r="H45" s="45">
        <f>IFERROR(INDEX(전체당첨내역!$H:$H,MATCH($A45,전체당첨내역!$A:$A,0)),"")</f>
        <v>10</v>
      </c>
      <c r="I45" s="42">
        <f>IFERROR((INDEX(_calc_기준500!$CN$35:$EF$35,1,$B45)&gt;0)*(INDEX(_calc_기준500!$CN$35:$EF$35,1,$B45)&lt;=15)+(INDEX(_calc_기준500!$CN$35:$EF$35,1,$C45)&gt;0)*(INDEX(_calc_기준500!$CN$35:$EF$35,1,$C45)&lt;=15)+(INDEX(_calc_기준500!$CN$35:$EF$35,1,$D45)&gt;0)*(INDEX(_calc_기준500!$CN$35:$EF$35,1,$D45)&lt;=15)+(INDEX(_calc_기준500!$CN$35:$EF$35,1,$E45)&gt;0)*(INDEX(_calc_기준500!$CN$35:$EF$35,1,$E45)&lt;=15)+(INDEX(_calc_기준500!$CN$35:$EF$35,1,$F45)&gt;0)*(INDEX(_calc_기준500!$CN$35:$EF$35,1,$F45)&lt;=15)+(INDEX(_calc_기준500!$CN$35:$EF$35,1,$G45)&gt;0)*(INDEX(_calc_기준500!$CN$35:$EF$35,1,$G45)&lt;=15),"")</f>
        <v>1</v>
      </c>
      <c r="J45" s="40">
        <f>IFERROR((INDEX(_calc_기준500!$CN$35:$EF$35,1,$B45)&gt;15)*(INDEX(_calc_기준500!$CN$35:$EF$35,1,$B45)&lt;=30)+(INDEX(_calc_기준500!$CN$35:$EF$35,1,$C45)&gt;15)*(INDEX(_calc_기준500!$CN$35:$EF$35,1,$C45)&lt;=30)+(INDEX(_calc_기준500!$CN$35:$EF$35,1,$D45)&gt;15)*(INDEX(_calc_기준500!$CN$35:$EF$35,1,$D45)&lt;=30)+(INDEX(_calc_기준500!$CN$35:$EF$35,1,$E45)&gt;15)*(INDEX(_calc_기준500!$CN$35:$EF$35,1,$E45)&lt;=30)+(INDEX(_calc_기준500!$CN$35:$EF$35,1,$F45)&gt;15)*(INDEX(_calc_기준500!$CN$35:$EF$35,1,$F45)&lt;=30)+(INDEX(_calc_기준500!$CN$35:$EF$35,1,$G45)&gt;15)*(INDEX(_calc_기준500!$CN$35:$EF$35,1,$G45)&lt;=30),"")</f>
        <v>2</v>
      </c>
      <c r="K45" s="43">
        <f>IFERROR((INDEX(_calc_기준500!$CN$35:$EF$35,1,$B45)&gt;30)+(INDEX(_calc_기준500!$CN$35:$EF$35,1,$C45)&gt;30)+(INDEX(_calc_기준500!$CN$35:$EF$35,1,$D45)&gt;30)+(INDEX(_calc_기준500!$CN$35:$EF$35,1,$E45)&gt;30)+(INDEX(_calc_기준500!$CN$35:$EF$35,1,$F45)&gt;30)+(INDEX(_calc_기준500!$CN$35:$EF$35,1,$G45)&gt;30),"")</f>
        <v>3</v>
      </c>
      <c r="L45" s="25">
        <f>IFERROR(MATCH(L$11,_calc_기준500!$CN$35:$EF$35,0),"")</f>
        <v>45</v>
      </c>
      <c r="M45" s="25">
        <f>IFERROR(MATCH(M$11,_calc_기준500!$CN$35:$EF$35,0),"")</f>
        <v>21</v>
      </c>
      <c r="N45" s="25">
        <f>IFERROR(MATCH(N$11,_calc_기준500!$CN$35:$EF$35,0),"")</f>
        <v>34</v>
      </c>
      <c r="O45" s="25">
        <f>IFERROR(MATCH(O$11,_calc_기준500!$CN$35:$EF$35,0),"")</f>
        <v>18</v>
      </c>
      <c r="P45" s="25">
        <f>IFERROR(MATCH(P$11,_calc_기준500!$CN$35:$EF$35,0),"")</f>
        <v>19</v>
      </c>
      <c r="Q45" s="25">
        <f>IFERROR(MATCH(Q$11,_calc_기준500!$CN$35:$EF$35,0),"")</f>
        <v>13</v>
      </c>
      <c r="R45" s="25">
        <f>IFERROR(MATCH(R$11,_calc_기준500!$CN$35:$EF$35,0),"")</f>
        <v>33</v>
      </c>
      <c r="S45" s="25">
        <f>IFERROR(MATCH(S$11,_calc_기준500!$CN$35:$EF$35,0),"")</f>
        <v>14</v>
      </c>
      <c r="T45" s="25">
        <f>IFERROR(MATCH(T$11,_calc_기준500!$CN$35:$EF$35,0),"")</f>
        <v>36</v>
      </c>
      <c r="U45" s="25">
        <f>IFERROR(MATCH(U$11,_calc_기준500!$CN$35:$EF$35,0),"")</f>
        <v>43</v>
      </c>
      <c r="V45" s="25">
        <f>IFERROR(MATCH(V$11,_calc_기준500!$CN$35:$EF$35,0),"")</f>
        <v>11</v>
      </c>
      <c r="W45" s="25">
        <f>IFERROR(MATCH(W$11,_calc_기준500!$CN$35:$EF$35,0),"")</f>
        <v>30</v>
      </c>
      <c r="X45" s="25">
        <f>IFERROR(MATCH(X$11,_calc_기준500!$CN$35:$EF$35,0),"")</f>
        <v>38</v>
      </c>
      <c r="Y45" s="25">
        <f>IFERROR(MATCH(Y$11,_calc_기준500!$CN$35:$EF$35,0),"")</f>
        <v>44</v>
      </c>
      <c r="Z45" s="25">
        <f>IFERROR(MATCH(Z$11,_calc_기준500!$CN$35:$EF$35,0),"")</f>
        <v>10</v>
      </c>
      <c r="AA45" s="25">
        <f>IFERROR(MATCH(AA$11,_calc_기준500!$CN$35:$EF$35,0),"")</f>
        <v>12</v>
      </c>
      <c r="AB45" s="25">
        <f>IFERROR(MATCH(AB$11,_calc_기준500!$CN$35:$EF$35,0),"")</f>
        <v>35</v>
      </c>
      <c r="AC45" s="25">
        <f>IFERROR(MATCH(AC$11,_calc_기준500!$CN$35:$EF$35,0),"")</f>
        <v>31</v>
      </c>
      <c r="AD45" s="25">
        <f>IFERROR(MATCH(AD$11,_calc_기준500!$CN$35:$EF$35,0),"")</f>
        <v>41</v>
      </c>
      <c r="AE45" s="25">
        <f>IFERROR(MATCH(AE$11,_calc_기준500!$CN$35:$EF$35,0),"")</f>
        <v>15</v>
      </c>
      <c r="AF45" s="25">
        <f>IFERROR(MATCH(AF$11,_calc_기준500!$CN$35:$EF$35,0),"")</f>
        <v>22</v>
      </c>
      <c r="AG45" s="25">
        <f>IFERROR(MATCH(AG$11,_calc_기준500!$CN$35:$EF$35,0),"")</f>
        <v>32</v>
      </c>
      <c r="AH45" s="25">
        <f>IFERROR(MATCH(AH$11,_calc_기준500!$CN$35:$EF$35,0),"")</f>
        <v>26</v>
      </c>
      <c r="AI45" s="25">
        <f>IFERROR(MATCH(AI$11,_calc_기준500!$CN$35:$EF$35,0),"")</f>
        <v>2</v>
      </c>
      <c r="AJ45" s="25">
        <f>IFERROR(MATCH(AJ$11,_calc_기준500!$CN$35:$EF$35,0),"")</f>
        <v>6</v>
      </c>
      <c r="AK45" s="25">
        <f>IFERROR(MATCH(AK$11,_calc_기준500!$CN$35:$EF$35,0),"")</f>
        <v>16</v>
      </c>
      <c r="AL45" s="25">
        <f>IFERROR(MATCH(AL$11,_calc_기준500!$CN$35:$EF$35,0),"")</f>
        <v>39</v>
      </c>
      <c r="AM45" s="25">
        <f>IFERROR(MATCH(AM$11,_calc_기준500!$CN$35:$EF$35,0),"")</f>
        <v>28</v>
      </c>
      <c r="AN45" s="25">
        <f>IFERROR(MATCH(AN$11,_calc_기준500!$CN$35:$EF$35,0),"")</f>
        <v>37</v>
      </c>
      <c r="AO45" s="25">
        <f>IFERROR(MATCH(AO$11,_calc_기준500!$CN$35:$EF$35,0),"")</f>
        <v>3</v>
      </c>
      <c r="AP45" s="25">
        <f>IFERROR(MATCH(AP$11,_calc_기준500!$CN$35:$EF$35,0),"")</f>
        <v>7</v>
      </c>
      <c r="AQ45" s="25">
        <f>IFERROR(MATCH(AQ$11,_calc_기준500!$CN$35:$EF$35,0),"")</f>
        <v>42</v>
      </c>
      <c r="AR45" s="25">
        <f>IFERROR(MATCH(AR$11,_calc_기준500!$CN$35:$EF$35,0),"")</f>
        <v>24</v>
      </c>
      <c r="AS45" s="25">
        <f>IFERROR(MATCH(AS$11,_calc_기준500!$CN$35:$EF$35,0),"")</f>
        <v>17</v>
      </c>
      <c r="AT45" s="25">
        <f>IFERROR(MATCH(AT$11,_calc_기준500!$CN$35:$EF$35,0),"")</f>
        <v>4</v>
      </c>
      <c r="AU45" s="25">
        <f>IFERROR(MATCH(AU$11,_calc_기준500!$CN$35:$EF$35,0),"")</f>
        <v>25</v>
      </c>
      <c r="AV45" s="25">
        <f>IFERROR(MATCH(AV$11,_calc_기준500!$CN$35:$EF$35,0),"")</f>
        <v>29</v>
      </c>
      <c r="AW45" s="25">
        <f>IFERROR(MATCH(AW$11,_calc_기준500!$CN$35:$EF$35,0),"")</f>
        <v>5</v>
      </c>
      <c r="AX45" s="25">
        <f>IFERROR(MATCH(AX$11,_calc_기준500!$CN$35:$EF$35,0),"")</f>
        <v>27</v>
      </c>
      <c r="AY45" s="25">
        <f>IFERROR(MATCH(AY$11,_calc_기준500!$CN$35:$EF$35,0),"")</f>
        <v>20</v>
      </c>
      <c r="AZ45" s="25">
        <f>IFERROR(MATCH(AZ$11,_calc_기준500!$CN$35:$EF$35,0),"")</f>
        <v>40</v>
      </c>
      <c r="BA45" s="25">
        <f>IFERROR(MATCH(BA$11,_calc_기준500!$CN$35:$EF$35,0),"")</f>
        <v>8</v>
      </c>
      <c r="BB45" s="25">
        <f>IFERROR(MATCH(BB$11,_calc_기준500!$CN$35:$EF$35,0),"")</f>
        <v>1</v>
      </c>
      <c r="BC45" s="25">
        <f>IFERROR(MATCH(BC$11,_calc_기준500!$CN$35:$EF$35,0),"")</f>
        <v>9</v>
      </c>
      <c r="BD45" s="25">
        <f>IFERROR(MATCH(BD$11,_calc_기준500!$CN$35:$EF$35,0),"")</f>
        <v>23</v>
      </c>
    </row>
    <row r="46" spans="1:56" ht="16.5" customHeight="1">
      <c r="A46" s="57">
        <f t="shared" ref="A46:A62" si="3">A45-1</f>
        <v>1210</v>
      </c>
      <c r="B46" s="40">
        <f>IFERROR(INDEX(전체당첨내역!$B:$B,MATCH($A46,전체당첨내역!$A:$A,0)),"")</f>
        <v>1</v>
      </c>
      <c r="C46" s="40">
        <f>IFERROR(INDEX(전체당첨내역!$C:$C,MATCH($A46,전체당첨내역!$A:$A,0)),"")</f>
        <v>7</v>
      </c>
      <c r="D46" s="40">
        <f>IFERROR(INDEX(전체당첨내역!$D:$D,MATCH($A46,전체당첨내역!$A:$A,0)),"")</f>
        <v>9</v>
      </c>
      <c r="E46" s="40">
        <f>IFERROR(INDEX(전체당첨내역!$E:$E,MATCH($A46,전체당첨내역!$A:$A,0)),"")</f>
        <v>17</v>
      </c>
      <c r="F46" s="40">
        <f>IFERROR(INDEX(전체당첨내역!$F:$F,MATCH($A46,전체당첨내역!$A:$A,0)),"")</f>
        <v>27</v>
      </c>
      <c r="G46" s="40">
        <f>IFERROR(INDEX(전체당첨내역!$G:$G,MATCH($A46,전체당첨내역!$A:$A,0)),"")</f>
        <v>38</v>
      </c>
      <c r="H46" s="45">
        <f>IFERROR(INDEX(전체당첨내역!$H:$H,MATCH($A46,전체당첨내역!$A:$A,0)),"")</f>
        <v>31</v>
      </c>
      <c r="I46" s="42">
        <f>IFERROR((INDEX(_calc_기준500!$CN$36:$EF$36,1,$B46)&gt;0)*(INDEX(_calc_기준500!$CN$36:$EF$36,1,$B46)&lt;=15)+(INDEX(_calc_기준500!$CN$36:$EF$36,1,$C46)&gt;0)*(INDEX(_calc_기준500!$CN$36:$EF$36,1,$C46)&lt;=15)+(INDEX(_calc_기준500!$CN$36:$EF$36,1,$D46)&gt;0)*(INDEX(_calc_기준500!$CN$36:$EF$36,1,$D46)&lt;=15)+(INDEX(_calc_기준500!$CN$36:$EF$36,1,$E46)&gt;0)*(INDEX(_calc_기준500!$CN$36:$EF$36,1,$E46)&lt;=15)+(INDEX(_calc_기준500!$CN$36:$EF$36,1,$F46)&gt;0)*(INDEX(_calc_기준500!$CN$36:$EF$36,1,$F46)&lt;=15)+(INDEX(_calc_기준500!$CN$36:$EF$36,1,$G46)&gt;0)*(INDEX(_calc_기준500!$CN$36:$EF$36,1,$G46)&lt;=15),"")</f>
        <v>1</v>
      </c>
      <c r="J46" s="40">
        <f>IFERROR((INDEX(_calc_기준500!$CN$36:$EF$36,1,$B46)&gt;15)*(INDEX(_calc_기준500!$CN$36:$EF$36,1,$B46)&lt;=30)+(INDEX(_calc_기준500!$CN$36:$EF$36,1,$C46)&gt;15)*(INDEX(_calc_기준500!$CN$36:$EF$36,1,$C46)&lt;=30)+(INDEX(_calc_기준500!$CN$36:$EF$36,1,$D46)&gt;15)*(INDEX(_calc_기준500!$CN$36:$EF$36,1,$D46)&lt;=30)+(INDEX(_calc_기준500!$CN$36:$EF$36,1,$E46)&gt;15)*(INDEX(_calc_기준500!$CN$36:$EF$36,1,$E46)&lt;=30)+(INDEX(_calc_기준500!$CN$36:$EF$36,1,$F46)&gt;15)*(INDEX(_calc_기준500!$CN$36:$EF$36,1,$F46)&lt;=30)+(INDEX(_calc_기준500!$CN$36:$EF$36,1,$G46)&gt;15)*(INDEX(_calc_기준500!$CN$36:$EF$36,1,$G46)&lt;=30),"")</f>
        <v>1</v>
      </c>
      <c r="K46" s="43">
        <f>IFERROR((INDEX(_calc_기준500!$CN$36:$EF$36,1,$B46)&gt;30)+(INDEX(_calc_기준500!$CN$36:$EF$36,1,$C46)&gt;30)+(INDEX(_calc_기준500!$CN$36:$EF$36,1,$D46)&gt;30)+(INDEX(_calc_기준500!$CN$36:$EF$36,1,$E46)&gt;30)+(INDEX(_calc_기준500!$CN$36:$EF$36,1,$F46)&gt;30)+(INDEX(_calc_기준500!$CN$36:$EF$36,1,$G46)&gt;30),"")</f>
        <v>4</v>
      </c>
      <c r="L46" s="25">
        <f>IFERROR(MATCH(L$11,_calc_기준500!$CN$36:$EF$36,0),"")</f>
        <v>21</v>
      </c>
      <c r="M46" s="25">
        <f>IFERROR(MATCH(M$11,_calc_기준500!$CN$36:$EF$36,0),"")</f>
        <v>45</v>
      </c>
      <c r="N46" s="25">
        <f>IFERROR(MATCH(N$11,_calc_기준500!$CN$36:$EF$36,0),"")</f>
        <v>34</v>
      </c>
      <c r="O46" s="25">
        <f>IFERROR(MATCH(O$11,_calc_기준500!$CN$36:$EF$36,0),"")</f>
        <v>19</v>
      </c>
      <c r="P46" s="25">
        <f>IFERROR(MATCH(P$11,_calc_기준500!$CN$36:$EF$36,0),"")</f>
        <v>18</v>
      </c>
      <c r="Q46" s="25">
        <f>IFERROR(MATCH(Q$11,_calc_기준500!$CN$36:$EF$36,0),"")</f>
        <v>33</v>
      </c>
      <c r="R46" s="25">
        <f>IFERROR(MATCH(R$11,_calc_기준500!$CN$36:$EF$36,0),"")</f>
        <v>14</v>
      </c>
      <c r="S46" s="25">
        <f>IFERROR(MATCH(S$11,_calc_기준500!$CN$36:$EF$36,0),"")</f>
        <v>38</v>
      </c>
      <c r="T46" s="25">
        <f>IFERROR(MATCH(T$11,_calc_기준500!$CN$36:$EF$36,0),"")</f>
        <v>43</v>
      </c>
      <c r="U46" s="25">
        <f>IFERROR(MATCH(U$11,_calc_기준500!$CN$36:$EF$36,0),"")</f>
        <v>11</v>
      </c>
      <c r="V46" s="25">
        <f>IFERROR(MATCH(V$11,_calc_기준500!$CN$36:$EF$36,0),"")</f>
        <v>44</v>
      </c>
      <c r="W46" s="25">
        <f>IFERROR(MATCH(W$11,_calc_기준500!$CN$36:$EF$36,0),"")</f>
        <v>10</v>
      </c>
      <c r="X46" s="25">
        <f>IFERROR(MATCH(X$11,_calc_기준500!$CN$36:$EF$36,0),"")</f>
        <v>13</v>
      </c>
      <c r="Y46" s="25">
        <f>IFERROR(MATCH(Y$11,_calc_기준500!$CN$36:$EF$36,0),"")</f>
        <v>30</v>
      </c>
      <c r="Z46" s="25">
        <f>IFERROR(MATCH(Z$11,_calc_기준500!$CN$36:$EF$36,0),"")</f>
        <v>31</v>
      </c>
      <c r="AA46" s="25">
        <f>IFERROR(MATCH(AA$11,_calc_기준500!$CN$36:$EF$36,0),"")</f>
        <v>35</v>
      </c>
      <c r="AB46" s="25">
        <f>IFERROR(MATCH(AB$11,_calc_기준500!$CN$36:$EF$36,0),"")</f>
        <v>12</v>
      </c>
      <c r="AC46" s="25">
        <f>IFERROR(MATCH(AC$11,_calc_기준500!$CN$36:$EF$36,0),"")</f>
        <v>41</v>
      </c>
      <c r="AD46" s="25">
        <f>IFERROR(MATCH(AD$11,_calc_기준500!$CN$36:$EF$36,0),"")</f>
        <v>36</v>
      </c>
      <c r="AE46" s="25">
        <f>IFERROR(MATCH(AE$11,_calc_기준500!$CN$36:$EF$36,0),"")</f>
        <v>15</v>
      </c>
      <c r="AF46" s="25">
        <f>IFERROR(MATCH(AF$11,_calc_기준500!$CN$36:$EF$36,0),"")</f>
        <v>22</v>
      </c>
      <c r="AG46" s="25">
        <f>IFERROR(MATCH(AG$11,_calc_기준500!$CN$36:$EF$36,0),"")</f>
        <v>26</v>
      </c>
      <c r="AH46" s="25">
        <f>IFERROR(MATCH(AH$11,_calc_기준500!$CN$36:$EF$36,0),"")</f>
        <v>32</v>
      </c>
      <c r="AI46" s="25">
        <f>IFERROR(MATCH(AI$11,_calc_기준500!$CN$36:$EF$36,0),"")</f>
        <v>2</v>
      </c>
      <c r="AJ46" s="25">
        <f>IFERROR(MATCH(AJ$11,_calc_기준500!$CN$36:$EF$36,0),"")</f>
        <v>6</v>
      </c>
      <c r="AK46" s="25">
        <f>IFERROR(MATCH(AK$11,_calc_기준500!$CN$36:$EF$36,0),"")</f>
        <v>16</v>
      </c>
      <c r="AL46" s="25">
        <f>IFERROR(MATCH(AL$11,_calc_기준500!$CN$36:$EF$36,0),"")</f>
        <v>3</v>
      </c>
      <c r="AM46" s="25">
        <f>IFERROR(MATCH(AM$11,_calc_기준500!$CN$36:$EF$36,0),"")</f>
        <v>28</v>
      </c>
      <c r="AN46" s="25">
        <f>IFERROR(MATCH(AN$11,_calc_기준500!$CN$36:$EF$36,0),"")</f>
        <v>37</v>
      </c>
      <c r="AO46" s="25">
        <f>IFERROR(MATCH(AO$11,_calc_기준500!$CN$36:$EF$36,0),"")</f>
        <v>7</v>
      </c>
      <c r="AP46" s="25">
        <f>IFERROR(MATCH(AP$11,_calc_기준500!$CN$36:$EF$36,0),"")</f>
        <v>17</v>
      </c>
      <c r="AQ46" s="25">
        <f>IFERROR(MATCH(AQ$11,_calc_기준500!$CN$36:$EF$36,0),"")</f>
        <v>4</v>
      </c>
      <c r="AR46" s="25">
        <f>IFERROR(MATCH(AR$11,_calc_기준500!$CN$36:$EF$36,0),"")</f>
        <v>39</v>
      </c>
      <c r="AS46" s="25">
        <f>IFERROR(MATCH(AS$11,_calc_기준500!$CN$36:$EF$36,0),"")</f>
        <v>42</v>
      </c>
      <c r="AT46" s="25">
        <f>IFERROR(MATCH(AT$11,_calc_기준500!$CN$36:$EF$36,0),"")</f>
        <v>24</v>
      </c>
      <c r="AU46" s="25">
        <f>IFERROR(MATCH(AU$11,_calc_기준500!$CN$36:$EF$36,0),"")</f>
        <v>25</v>
      </c>
      <c r="AV46" s="25">
        <f>IFERROR(MATCH(AV$11,_calc_기준500!$CN$36:$EF$36,0),"")</f>
        <v>5</v>
      </c>
      <c r="AW46" s="25">
        <f>IFERROR(MATCH(AW$11,_calc_기준500!$CN$36:$EF$36,0),"")</f>
        <v>9</v>
      </c>
      <c r="AX46" s="25">
        <f>IFERROR(MATCH(AX$11,_calc_기준500!$CN$36:$EF$36,0),"")</f>
        <v>1</v>
      </c>
      <c r="AY46" s="25">
        <f>IFERROR(MATCH(AY$11,_calc_기준500!$CN$36:$EF$36,0),"")</f>
        <v>29</v>
      </c>
      <c r="AZ46" s="25">
        <f>IFERROR(MATCH(AZ$11,_calc_기준500!$CN$36:$EF$36,0),"")</f>
        <v>27</v>
      </c>
      <c r="BA46" s="25">
        <f>IFERROR(MATCH(BA$11,_calc_기준500!$CN$36:$EF$36,0),"")</f>
        <v>20</v>
      </c>
      <c r="BB46" s="25">
        <f>IFERROR(MATCH(BB$11,_calc_기준500!$CN$36:$EF$36,0),"")</f>
        <v>8</v>
      </c>
      <c r="BC46" s="25">
        <f>IFERROR(MATCH(BC$11,_calc_기준500!$CN$36:$EF$36,0),"")</f>
        <v>40</v>
      </c>
      <c r="BD46" s="25">
        <f>IFERROR(MATCH(BD$11,_calc_기준500!$CN$36:$EF$36,0),"")</f>
        <v>23</v>
      </c>
    </row>
    <row r="47" spans="1:56" ht="16.5" customHeight="1">
      <c r="A47" s="57">
        <f t="shared" si="3"/>
        <v>1209</v>
      </c>
      <c r="B47" s="40">
        <f>IFERROR(INDEX(전체당첨내역!$B:$B,MATCH($A47,전체당첨내역!$A:$A,0)),"")</f>
        <v>2</v>
      </c>
      <c r="C47" s="40">
        <f>IFERROR(INDEX(전체당첨내역!$C:$C,MATCH($A47,전체당첨내역!$A:$A,0)),"")</f>
        <v>17</v>
      </c>
      <c r="D47" s="40">
        <f>IFERROR(INDEX(전체당첨내역!$D:$D,MATCH($A47,전체당첨내역!$A:$A,0)),"")</f>
        <v>20</v>
      </c>
      <c r="E47" s="40">
        <f>IFERROR(INDEX(전체당첨내역!$E:$E,MATCH($A47,전체당첨내역!$A:$A,0)),"")</f>
        <v>35</v>
      </c>
      <c r="F47" s="40">
        <f>IFERROR(INDEX(전체당첨내역!$F:$F,MATCH($A47,전체당첨내역!$A:$A,0)),"")</f>
        <v>37</v>
      </c>
      <c r="G47" s="40">
        <f>IFERROR(INDEX(전체당첨내역!$G:$G,MATCH($A47,전체당첨내역!$A:$A,0)),"")</f>
        <v>39</v>
      </c>
      <c r="H47" s="45">
        <f>IFERROR(INDEX(전체당첨내역!$H:$H,MATCH($A47,전체당첨내역!$A:$A,0)),"")</f>
        <v>24</v>
      </c>
      <c r="I47" s="42">
        <f>IFERROR((INDEX(_calc_기준500!$CN$37:$EF$37,1,$B47)&gt;0)*(INDEX(_calc_기준500!$CN$37:$EF$37,1,$B47)&lt;=15)+(INDEX(_calc_기준500!$CN$37:$EF$37,1,$C47)&gt;0)*(INDEX(_calc_기준500!$CN$37:$EF$37,1,$C47)&lt;=15)+(INDEX(_calc_기준500!$CN$37:$EF$37,1,$D47)&gt;0)*(INDEX(_calc_기준500!$CN$37:$EF$37,1,$D47)&lt;=15)+(INDEX(_calc_기준500!$CN$37:$EF$37,1,$E47)&gt;0)*(INDEX(_calc_기준500!$CN$37:$EF$37,1,$E47)&lt;=15)+(INDEX(_calc_기준500!$CN$37:$EF$37,1,$F47)&gt;0)*(INDEX(_calc_기준500!$CN$37:$EF$37,1,$F47)&lt;=15)+(INDEX(_calc_기준500!$CN$37:$EF$37,1,$G47)&gt;0)*(INDEX(_calc_기준500!$CN$37:$EF$37,1,$G47)&lt;=15),"")</f>
        <v>1</v>
      </c>
      <c r="J47" s="40">
        <f>IFERROR((INDEX(_calc_기준500!$CN$37:$EF$37,1,$B47)&gt;15)*(INDEX(_calc_기준500!$CN$37:$EF$37,1,$B47)&lt;=30)+(INDEX(_calc_기준500!$CN$37:$EF$37,1,$C47)&gt;15)*(INDEX(_calc_기준500!$CN$37:$EF$37,1,$C47)&lt;=30)+(INDEX(_calc_기준500!$CN$37:$EF$37,1,$D47)&gt;15)*(INDEX(_calc_기준500!$CN$37:$EF$37,1,$D47)&lt;=30)+(INDEX(_calc_기준500!$CN$37:$EF$37,1,$E47)&gt;15)*(INDEX(_calc_기준500!$CN$37:$EF$37,1,$E47)&lt;=30)+(INDEX(_calc_기준500!$CN$37:$EF$37,1,$F47)&gt;15)*(INDEX(_calc_기준500!$CN$37:$EF$37,1,$F47)&lt;=30)+(INDEX(_calc_기준500!$CN$37:$EF$37,1,$G47)&gt;15)*(INDEX(_calc_기준500!$CN$37:$EF$37,1,$G47)&lt;=30),"")</f>
        <v>3</v>
      </c>
      <c r="K47" s="43">
        <f>IFERROR((INDEX(_calc_기준500!$CN$37:$EF$37,1,$B47)&gt;30)+(INDEX(_calc_기준500!$CN$37:$EF$37,1,$C47)&gt;30)+(INDEX(_calc_기준500!$CN$37:$EF$37,1,$D47)&gt;30)+(INDEX(_calc_기준500!$CN$37:$EF$37,1,$E47)&gt;30)+(INDEX(_calc_기준500!$CN$37:$EF$37,1,$F47)&gt;30)+(INDEX(_calc_기준500!$CN$37:$EF$37,1,$G47)&gt;30),"")</f>
        <v>2</v>
      </c>
      <c r="L47" s="25">
        <f>IFERROR(MATCH(L$11,_calc_기준500!$CN$37:$EF$37,0),"")</f>
        <v>21</v>
      </c>
      <c r="M47" s="25">
        <f>IFERROR(MATCH(M$11,_calc_기준500!$CN$37:$EF$37,0),"")</f>
        <v>45</v>
      </c>
      <c r="N47" s="25">
        <f>IFERROR(MATCH(N$11,_calc_기준500!$CN$37:$EF$37,0),"")</f>
        <v>34</v>
      </c>
      <c r="O47" s="25">
        <f>IFERROR(MATCH(O$11,_calc_기준500!$CN$37:$EF$37,0),"")</f>
        <v>19</v>
      </c>
      <c r="P47" s="25">
        <f>IFERROR(MATCH(P$11,_calc_기준500!$CN$37:$EF$37,0),"")</f>
        <v>18</v>
      </c>
      <c r="Q47" s="25">
        <f>IFERROR(MATCH(Q$11,_calc_기준500!$CN$37:$EF$37,0),"")</f>
        <v>35</v>
      </c>
      <c r="R47" s="25">
        <f>IFERROR(MATCH(R$11,_calc_기준500!$CN$37:$EF$37,0),"")</f>
        <v>14</v>
      </c>
      <c r="S47" s="25">
        <f>IFERROR(MATCH(S$11,_calc_기준500!$CN$37:$EF$37,0),"")</f>
        <v>33</v>
      </c>
      <c r="T47" s="25">
        <f>IFERROR(MATCH(T$11,_calc_기준500!$CN$37:$EF$37,0),"")</f>
        <v>43</v>
      </c>
      <c r="U47" s="25">
        <f>IFERROR(MATCH(U$11,_calc_기준500!$CN$37:$EF$37,0),"")</f>
        <v>11</v>
      </c>
      <c r="V47" s="25">
        <f>IFERROR(MATCH(V$11,_calc_기준500!$CN$37:$EF$37,0),"")</f>
        <v>10</v>
      </c>
      <c r="W47" s="25">
        <f>IFERROR(MATCH(W$11,_calc_기준500!$CN$37:$EF$37,0),"")</f>
        <v>44</v>
      </c>
      <c r="X47" s="25">
        <f>IFERROR(MATCH(X$11,_calc_기준500!$CN$37:$EF$37,0),"")</f>
        <v>12</v>
      </c>
      <c r="Y47" s="25">
        <f>IFERROR(MATCH(Y$11,_calc_기준500!$CN$37:$EF$37,0),"")</f>
        <v>13</v>
      </c>
      <c r="Z47" s="25">
        <f>IFERROR(MATCH(Z$11,_calc_기준500!$CN$37:$EF$37,0),"")</f>
        <v>31</v>
      </c>
      <c r="AA47" s="25">
        <f>IFERROR(MATCH(AA$11,_calc_기준500!$CN$37:$EF$37,0),"")</f>
        <v>30</v>
      </c>
      <c r="AB47" s="25">
        <f>IFERROR(MATCH(AB$11,_calc_기준500!$CN$37:$EF$37,0),"")</f>
        <v>41</v>
      </c>
      <c r="AC47" s="25">
        <f>IFERROR(MATCH(AC$11,_calc_기준500!$CN$37:$EF$37,0),"")</f>
        <v>36</v>
      </c>
      <c r="AD47" s="25">
        <f>IFERROR(MATCH(AD$11,_calc_기준500!$CN$37:$EF$37,0),"")</f>
        <v>2</v>
      </c>
      <c r="AE47" s="25">
        <f>IFERROR(MATCH(AE$11,_calc_기준500!$CN$37:$EF$37,0),"")</f>
        <v>22</v>
      </c>
      <c r="AF47" s="25">
        <f>IFERROR(MATCH(AF$11,_calc_기준500!$CN$37:$EF$37,0),"")</f>
        <v>38</v>
      </c>
      <c r="AG47" s="25">
        <f>IFERROR(MATCH(AG$11,_calc_기준500!$CN$37:$EF$37,0),"")</f>
        <v>15</v>
      </c>
      <c r="AH47" s="25">
        <f>IFERROR(MATCH(AH$11,_calc_기준500!$CN$37:$EF$37,0),"")</f>
        <v>26</v>
      </c>
      <c r="AI47" s="25">
        <f>IFERROR(MATCH(AI$11,_calc_기준500!$CN$37:$EF$37,0),"")</f>
        <v>32</v>
      </c>
      <c r="AJ47" s="25">
        <f>IFERROR(MATCH(AJ$11,_calc_기준500!$CN$37:$EF$37,0),"")</f>
        <v>37</v>
      </c>
      <c r="AK47" s="25">
        <f>IFERROR(MATCH(AK$11,_calc_기준500!$CN$37:$EF$37,0),"")</f>
        <v>16</v>
      </c>
      <c r="AL47" s="25">
        <f>IFERROR(MATCH(AL$11,_calc_기준500!$CN$37:$EF$37,0),"")</f>
        <v>6</v>
      </c>
      <c r="AM47" s="25">
        <f>IFERROR(MATCH(AM$11,_calc_기준500!$CN$37:$EF$37,0),"")</f>
        <v>17</v>
      </c>
      <c r="AN47" s="25">
        <f>IFERROR(MATCH(AN$11,_calc_기준500!$CN$37:$EF$37,0),"")</f>
        <v>3</v>
      </c>
      <c r="AO47" s="25">
        <f>IFERROR(MATCH(AO$11,_calc_기준500!$CN$37:$EF$37,0),"")</f>
        <v>7</v>
      </c>
      <c r="AP47" s="25">
        <f>IFERROR(MATCH(AP$11,_calc_기준500!$CN$37:$EF$37,0),"")</f>
        <v>28</v>
      </c>
      <c r="AQ47" s="25">
        <f>IFERROR(MATCH(AQ$11,_calc_기준500!$CN$37:$EF$37,0),"")</f>
        <v>39</v>
      </c>
      <c r="AR47" s="25">
        <f>IFERROR(MATCH(AR$11,_calc_기준500!$CN$37:$EF$37,0),"")</f>
        <v>42</v>
      </c>
      <c r="AS47" s="25">
        <f>IFERROR(MATCH(AS$11,_calc_기준500!$CN$37:$EF$37,0),"")</f>
        <v>24</v>
      </c>
      <c r="AT47" s="25">
        <f>IFERROR(MATCH(AT$11,_calc_기준500!$CN$37:$EF$37,0),"")</f>
        <v>20</v>
      </c>
      <c r="AU47" s="25">
        <f>IFERROR(MATCH(AU$11,_calc_기준500!$CN$37:$EF$37,0),"")</f>
        <v>4</v>
      </c>
      <c r="AV47" s="25">
        <f>IFERROR(MATCH(AV$11,_calc_기준500!$CN$37:$EF$37,0),"")</f>
        <v>25</v>
      </c>
      <c r="AW47" s="25">
        <f>IFERROR(MATCH(AW$11,_calc_기준500!$CN$37:$EF$37,0),"")</f>
        <v>1</v>
      </c>
      <c r="AX47" s="25">
        <f>IFERROR(MATCH(AX$11,_calc_기준500!$CN$37:$EF$37,0),"")</f>
        <v>5</v>
      </c>
      <c r="AY47" s="25">
        <f>IFERROR(MATCH(AY$11,_calc_기준500!$CN$37:$EF$37,0),"")</f>
        <v>29</v>
      </c>
      <c r="AZ47" s="25">
        <f>IFERROR(MATCH(AZ$11,_calc_기준500!$CN$37:$EF$37,0),"")</f>
        <v>27</v>
      </c>
      <c r="BA47" s="25">
        <f>IFERROR(MATCH(BA$11,_calc_기준500!$CN$37:$EF$37,0),"")</f>
        <v>8</v>
      </c>
      <c r="BB47" s="25">
        <f>IFERROR(MATCH(BB$11,_calc_기준500!$CN$37:$EF$37,0),"")</f>
        <v>9</v>
      </c>
      <c r="BC47" s="25">
        <f>IFERROR(MATCH(BC$11,_calc_기준500!$CN$37:$EF$37,0),"")</f>
        <v>40</v>
      </c>
      <c r="BD47" s="25">
        <f>IFERROR(MATCH(BD$11,_calc_기준500!$CN$37:$EF$37,0),"")</f>
        <v>23</v>
      </c>
    </row>
    <row r="48" spans="1:56" ht="16.5" customHeight="1">
      <c r="A48" s="57">
        <f t="shared" si="3"/>
        <v>1208</v>
      </c>
      <c r="B48" s="40">
        <f>IFERROR(INDEX(전체당첨내역!$B:$B,MATCH($A48,전체당첨내역!$A:$A,0)),"")</f>
        <v>6</v>
      </c>
      <c r="C48" s="40">
        <f>IFERROR(INDEX(전체당첨내역!$C:$C,MATCH($A48,전체당첨내역!$A:$A,0)),"")</f>
        <v>27</v>
      </c>
      <c r="D48" s="40">
        <f>IFERROR(INDEX(전체당첨내역!$D:$D,MATCH($A48,전체당첨내역!$A:$A,0)),"")</f>
        <v>30</v>
      </c>
      <c r="E48" s="40">
        <f>IFERROR(INDEX(전체당첨내역!$E:$E,MATCH($A48,전체당첨내역!$A:$A,0)),"")</f>
        <v>36</v>
      </c>
      <c r="F48" s="40">
        <f>IFERROR(INDEX(전체당첨내역!$F:$F,MATCH($A48,전체당첨내역!$A:$A,0)),"")</f>
        <v>38</v>
      </c>
      <c r="G48" s="40">
        <f>IFERROR(INDEX(전체당첨내역!$G:$G,MATCH($A48,전체당첨내역!$A:$A,0)),"")</f>
        <v>42</v>
      </c>
      <c r="H48" s="45">
        <f>IFERROR(INDEX(전체당첨내역!$H:$H,MATCH($A48,전체당첨내역!$A:$A,0)),"")</f>
        <v>25</v>
      </c>
      <c r="I48" s="42">
        <f>IFERROR((INDEX(_calc_기준500!$CN$38:$EF$38,1,$B48)&gt;0)*(INDEX(_calc_기준500!$CN$38:$EF$38,1,$B48)&lt;=15)+(INDEX(_calc_기준500!$CN$38:$EF$38,1,$C48)&gt;0)*(INDEX(_calc_기준500!$CN$38:$EF$38,1,$C48)&lt;=15)+(INDEX(_calc_기준500!$CN$38:$EF$38,1,$D48)&gt;0)*(INDEX(_calc_기준500!$CN$38:$EF$38,1,$D48)&lt;=15)+(INDEX(_calc_기준500!$CN$38:$EF$38,1,$E48)&gt;0)*(INDEX(_calc_기준500!$CN$38:$EF$38,1,$E48)&lt;=15)+(INDEX(_calc_기준500!$CN$38:$EF$38,1,$F48)&gt;0)*(INDEX(_calc_기준500!$CN$38:$EF$38,1,$F48)&lt;=15)+(INDEX(_calc_기준500!$CN$38:$EF$38,1,$G48)&gt;0)*(INDEX(_calc_기준500!$CN$38:$EF$38,1,$G48)&lt;=15),"")</f>
        <v>2</v>
      </c>
      <c r="J48" s="40">
        <f>IFERROR((INDEX(_calc_기준500!$CN$38:$EF$38,1,$B48)&gt;15)*(INDEX(_calc_기준500!$CN$38:$EF$38,1,$B48)&lt;=30)+(INDEX(_calc_기준500!$CN$38:$EF$38,1,$C48)&gt;15)*(INDEX(_calc_기준500!$CN$38:$EF$38,1,$C48)&lt;=30)+(INDEX(_calc_기준500!$CN$38:$EF$38,1,$D48)&gt;15)*(INDEX(_calc_기준500!$CN$38:$EF$38,1,$D48)&lt;=30)+(INDEX(_calc_기준500!$CN$38:$EF$38,1,$E48)&gt;15)*(INDEX(_calc_기준500!$CN$38:$EF$38,1,$E48)&lt;=30)+(INDEX(_calc_기준500!$CN$38:$EF$38,1,$F48)&gt;15)*(INDEX(_calc_기준500!$CN$38:$EF$38,1,$F48)&lt;=30)+(INDEX(_calc_기준500!$CN$38:$EF$38,1,$G48)&gt;15)*(INDEX(_calc_기준500!$CN$38:$EF$38,1,$G48)&lt;=30),"")</f>
        <v>3</v>
      </c>
      <c r="K48" s="43">
        <f>IFERROR((INDEX(_calc_기준500!$CN$38:$EF$38,1,$B48)&gt;30)+(INDEX(_calc_기준500!$CN$38:$EF$38,1,$C48)&gt;30)+(INDEX(_calc_기준500!$CN$38:$EF$38,1,$D48)&gt;30)+(INDEX(_calc_기준500!$CN$38:$EF$38,1,$E48)&gt;30)+(INDEX(_calc_기준500!$CN$38:$EF$38,1,$F48)&gt;30)+(INDEX(_calc_기준500!$CN$38:$EF$38,1,$G48)&gt;30),"")</f>
        <v>1</v>
      </c>
      <c r="L48" s="25">
        <f>IFERROR(MATCH(L$11,_calc_기준500!$CN$38:$EF$38,0),"")</f>
        <v>45</v>
      </c>
      <c r="M48" s="25">
        <f>IFERROR(MATCH(M$11,_calc_기준500!$CN$38:$EF$38,0),"")</f>
        <v>34</v>
      </c>
      <c r="N48" s="25">
        <f>IFERROR(MATCH(N$11,_calc_기준500!$CN$38:$EF$38,0),"")</f>
        <v>21</v>
      </c>
      <c r="O48" s="25">
        <f>IFERROR(MATCH(O$11,_calc_기준500!$CN$38:$EF$38,0),"")</f>
        <v>19</v>
      </c>
      <c r="P48" s="25">
        <f>IFERROR(MATCH(P$11,_calc_기준500!$CN$38:$EF$38,0),"")</f>
        <v>18</v>
      </c>
      <c r="Q48" s="25">
        <f>IFERROR(MATCH(Q$11,_calc_기준500!$CN$38:$EF$38,0),"")</f>
        <v>30</v>
      </c>
      <c r="R48" s="25">
        <f>IFERROR(MATCH(R$11,_calc_기준500!$CN$38:$EF$38,0),"")</f>
        <v>14</v>
      </c>
      <c r="S48" s="25">
        <f>IFERROR(MATCH(S$11,_calc_기준500!$CN$38:$EF$38,0),"")</f>
        <v>35</v>
      </c>
      <c r="T48" s="25">
        <f>IFERROR(MATCH(T$11,_calc_기준500!$CN$38:$EF$38,0),"")</f>
        <v>10</v>
      </c>
      <c r="U48" s="25">
        <f>IFERROR(MATCH(U$11,_calc_기준500!$CN$38:$EF$38,0),"")</f>
        <v>33</v>
      </c>
      <c r="V48" s="25">
        <f>IFERROR(MATCH(V$11,_calc_기준500!$CN$38:$EF$38,0),"")</f>
        <v>36</v>
      </c>
      <c r="W48" s="25">
        <f>IFERROR(MATCH(W$11,_calc_기준500!$CN$38:$EF$38,0),"")</f>
        <v>43</v>
      </c>
      <c r="X48" s="25">
        <f>IFERROR(MATCH(X$11,_calc_기준500!$CN$38:$EF$38,0),"")</f>
        <v>11</v>
      </c>
      <c r="Y48" s="25">
        <f>IFERROR(MATCH(Y$11,_calc_기준500!$CN$38:$EF$38,0),"")</f>
        <v>13</v>
      </c>
      <c r="Z48" s="25">
        <f>IFERROR(MATCH(Z$11,_calc_기준500!$CN$38:$EF$38,0),"")</f>
        <v>44</v>
      </c>
      <c r="AA48" s="25">
        <f>IFERROR(MATCH(AA$11,_calc_기준500!$CN$38:$EF$38,0),"")</f>
        <v>12</v>
      </c>
      <c r="AB48" s="25">
        <f>IFERROR(MATCH(AB$11,_calc_기준500!$CN$38:$EF$38,0),"")</f>
        <v>31</v>
      </c>
      <c r="AC48" s="25">
        <f>IFERROR(MATCH(AC$11,_calc_기준500!$CN$38:$EF$38,0),"")</f>
        <v>41</v>
      </c>
      <c r="AD48" s="25">
        <f>IFERROR(MATCH(AD$11,_calc_기준500!$CN$38:$EF$38,0),"")</f>
        <v>2</v>
      </c>
      <c r="AE48" s="25">
        <f>IFERROR(MATCH(AE$11,_calc_기준500!$CN$38:$EF$38,0),"")</f>
        <v>22</v>
      </c>
      <c r="AF48" s="25">
        <f>IFERROR(MATCH(AF$11,_calc_기준500!$CN$38:$EF$38,0),"")</f>
        <v>38</v>
      </c>
      <c r="AG48" s="25">
        <f>IFERROR(MATCH(AG$11,_calc_기준500!$CN$38:$EF$38,0),"")</f>
        <v>6</v>
      </c>
      <c r="AH48" s="25">
        <f>IFERROR(MATCH(AH$11,_calc_기준500!$CN$38:$EF$38,0),"")</f>
        <v>15</v>
      </c>
      <c r="AI48" s="25">
        <f>IFERROR(MATCH(AI$11,_calc_기준500!$CN$38:$EF$38,0),"")</f>
        <v>16</v>
      </c>
      <c r="AJ48" s="25">
        <f>IFERROR(MATCH(AJ$11,_calc_기준500!$CN$38:$EF$38,0),"")</f>
        <v>26</v>
      </c>
      <c r="AK48" s="25">
        <f>IFERROR(MATCH(AK$11,_calc_기준500!$CN$38:$EF$38,0),"")</f>
        <v>17</v>
      </c>
      <c r="AL48" s="25">
        <f>IFERROR(MATCH(AL$11,_calc_기준500!$CN$38:$EF$38,0),"")</f>
        <v>32</v>
      </c>
      <c r="AM48" s="25">
        <f>IFERROR(MATCH(AM$11,_calc_기준500!$CN$38:$EF$38,0),"")</f>
        <v>3</v>
      </c>
      <c r="AN48" s="25">
        <f>IFERROR(MATCH(AN$11,_calc_기준500!$CN$38:$EF$38,0),"")</f>
        <v>42</v>
      </c>
      <c r="AO48" s="25">
        <f>IFERROR(MATCH(AO$11,_calc_기준500!$CN$38:$EF$38,0),"")</f>
        <v>7</v>
      </c>
      <c r="AP48" s="25">
        <f>IFERROR(MATCH(AP$11,_calc_기준500!$CN$38:$EF$38,0),"")</f>
        <v>37</v>
      </c>
      <c r="AQ48" s="25">
        <f>IFERROR(MATCH(AQ$11,_calc_기준500!$CN$38:$EF$38,0),"")</f>
        <v>28</v>
      </c>
      <c r="AR48" s="25">
        <f>IFERROR(MATCH(AR$11,_calc_기준500!$CN$38:$EF$38,0),"")</f>
        <v>39</v>
      </c>
      <c r="AS48" s="25">
        <f>IFERROR(MATCH(AS$11,_calc_기준500!$CN$38:$EF$38,0),"")</f>
        <v>24</v>
      </c>
      <c r="AT48" s="25">
        <f>IFERROR(MATCH(AT$11,_calc_기준500!$CN$38:$EF$38,0),"")</f>
        <v>20</v>
      </c>
      <c r="AU48" s="25">
        <f>IFERROR(MATCH(AU$11,_calc_기준500!$CN$38:$EF$38,0),"")</f>
        <v>4</v>
      </c>
      <c r="AV48" s="25">
        <f>IFERROR(MATCH(AV$11,_calc_기준500!$CN$38:$EF$38,0),"")</f>
        <v>1</v>
      </c>
      <c r="AW48" s="25">
        <f>IFERROR(MATCH(AW$11,_calc_기준500!$CN$38:$EF$38,0),"")</f>
        <v>29</v>
      </c>
      <c r="AX48" s="25">
        <f>IFERROR(MATCH(AX$11,_calc_기준500!$CN$38:$EF$38,0),"")</f>
        <v>5</v>
      </c>
      <c r="AY48" s="25">
        <f>IFERROR(MATCH(AY$11,_calc_기준500!$CN$38:$EF$38,0),"")</f>
        <v>27</v>
      </c>
      <c r="AZ48" s="25">
        <f>IFERROR(MATCH(AZ$11,_calc_기준500!$CN$38:$EF$38,0),"")</f>
        <v>25</v>
      </c>
      <c r="BA48" s="25">
        <f>IFERROR(MATCH(BA$11,_calc_기준500!$CN$38:$EF$38,0),"")</f>
        <v>8</v>
      </c>
      <c r="BB48" s="25">
        <f>IFERROR(MATCH(BB$11,_calc_기준500!$CN$38:$EF$38,0),"")</f>
        <v>9</v>
      </c>
      <c r="BC48" s="25">
        <f>IFERROR(MATCH(BC$11,_calc_기준500!$CN$38:$EF$38,0),"")</f>
        <v>40</v>
      </c>
      <c r="BD48" s="25">
        <f>IFERROR(MATCH(BD$11,_calc_기준500!$CN$38:$EF$38,0),"")</f>
        <v>23</v>
      </c>
    </row>
    <row r="49" spans="1:56" ht="16.5" customHeight="1">
      <c r="A49" s="57">
        <f t="shared" si="3"/>
        <v>1207</v>
      </c>
      <c r="B49" s="40">
        <f>IFERROR(INDEX(전체당첨내역!$B:$B,MATCH($A49,전체당첨내역!$A:$A,0)),"")</f>
        <v>10</v>
      </c>
      <c r="C49" s="40">
        <f>IFERROR(INDEX(전체당첨내역!$C:$C,MATCH($A49,전체당첨내역!$A:$A,0)),"")</f>
        <v>22</v>
      </c>
      <c r="D49" s="40">
        <f>IFERROR(INDEX(전체당첨내역!$D:$D,MATCH($A49,전체당첨내역!$A:$A,0)),"")</f>
        <v>24</v>
      </c>
      <c r="E49" s="40">
        <f>IFERROR(INDEX(전체당첨내역!$E:$E,MATCH($A49,전체당첨내역!$A:$A,0)),"")</f>
        <v>27</v>
      </c>
      <c r="F49" s="40">
        <f>IFERROR(INDEX(전체당첨내역!$F:$F,MATCH($A49,전체당첨내역!$A:$A,0)),"")</f>
        <v>38</v>
      </c>
      <c r="G49" s="40">
        <f>IFERROR(INDEX(전체당첨내역!$G:$G,MATCH($A49,전체당첨내역!$A:$A,0)),"")</f>
        <v>45</v>
      </c>
      <c r="H49" s="45">
        <f>IFERROR(INDEX(전체당첨내역!$H:$H,MATCH($A49,전체당첨내역!$A:$A,0)),"")</f>
        <v>11</v>
      </c>
      <c r="I49" s="42">
        <f>IFERROR((INDEX(_calc_기준500!$CN$39:$EF$39,1,$B49)&gt;0)*(INDEX(_calc_기준500!$CN$39:$EF$39,1,$B49)&lt;=15)+(INDEX(_calc_기준500!$CN$39:$EF$39,1,$C49)&gt;0)*(INDEX(_calc_기준500!$CN$39:$EF$39,1,$C49)&lt;=15)+(INDEX(_calc_기준500!$CN$39:$EF$39,1,$D49)&gt;0)*(INDEX(_calc_기준500!$CN$39:$EF$39,1,$D49)&lt;=15)+(INDEX(_calc_기준500!$CN$39:$EF$39,1,$E49)&gt;0)*(INDEX(_calc_기준500!$CN$39:$EF$39,1,$E49)&lt;=15)+(INDEX(_calc_기준500!$CN$39:$EF$39,1,$F49)&gt;0)*(INDEX(_calc_기준500!$CN$39:$EF$39,1,$F49)&lt;=15)+(INDEX(_calc_기준500!$CN$39:$EF$39,1,$G49)&gt;0)*(INDEX(_calc_기준500!$CN$39:$EF$39,1,$G49)&lt;=15),"")</f>
        <v>2</v>
      </c>
      <c r="J49" s="40">
        <f>IFERROR((INDEX(_calc_기준500!$CN$39:$EF$39,1,$B49)&gt;15)*(INDEX(_calc_기준500!$CN$39:$EF$39,1,$B49)&lt;=30)+(INDEX(_calc_기준500!$CN$39:$EF$39,1,$C49)&gt;15)*(INDEX(_calc_기준500!$CN$39:$EF$39,1,$C49)&lt;=30)+(INDEX(_calc_기준500!$CN$39:$EF$39,1,$D49)&gt;15)*(INDEX(_calc_기준500!$CN$39:$EF$39,1,$D49)&lt;=30)+(INDEX(_calc_기준500!$CN$39:$EF$39,1,$E49)&gt;15)*(INDEX(_calc_기준500!$CN$39:$EF$39,1,$E49)&lt;=30)+(INDEX(_calc_기준500!$CN$39:$EF$39,1,$F49)&gt;15)*(INDEX(_calc_기준500!$CN$39:$EF$39,1,$F49)&lt;=30)+(INDEX(_calc_기준500!$CN$39:$EF$39,1,$G49)&gt;15)*(INDEX(_calc_기준500!$CN$39:$EF$39,1,$G49)&lt;=30),"")</f>
        <v>2</v>
      </c>
      <c r="K49" s="43">
        <f>IFERROR((INDEX(_calc_기준500!$CN$39:$EF$39,1,$B49)&gt;30)+(INDEX(_calc_기준500!$CN$39:$EF$39,1,$C49)&gt;30)+(INDEX(_calc_기준500!$CN$39:$EF$39,1,$D49)&gt;30)+(INDEX(_calc_기준500!$CN$39:$EF$39,1,$E49)&gt;30)+(INDEX(_calc_기준500!$CN$39:$EF$39,1,$F49)&gt;30)+(INDEX(_calc_기준500!$CN$39:$EF$39,1,$G49)&gt;30),"")</f>
        <v>2</v>
      </c>
      <c r="L49" s="25">
        <f>IFERROR(MATCH(L$11,_calc_기준500!$CN$39:$EF$39,0),"")</f>
        <v>45</v>
      </c>
      <c r="M49" s="25">
        <f>IFERROR(MATCH(M$11,_calc_기준500!$CN$39:$EF$39,0),"")</f>
        <v>34</v>
      </c>
      <c r="N49" s="25">
        <f>IFERROR(MATCH(N$11,_calc_기준500!$CN$39:$EF$39,0),"")</f>
        <v>21</v>
      </c>
      <c r="O49" s="25">
        <f>IFERROR(MATCH(O$11,_calc_기준500!$CN$39:$EF$39,0),"")</f>
        <v>19</v>
      </c>
      <c r="P49" s="25">
        <f>IFERROR(MATCH(P$11,_calc_기준500!$CN$39:$EF$39,0),"")</f>
        <v>18</v>
      </c>
      <c r="Q49" s="25">
        <f>IFERROR(MATCH(Q$11,_calc_기준500!$CN$39:$EF$39,0),"")</f>
        <v>30</v>
      </c>
      <c r="R49" s="25">
        <f>IFERROR(MATCH(R$11,_calc_기준500!$CN$39:$EF$39,0),"")</f>
        <v>33</v>
      </c>
      <c r="S49" s="25">
        <f>IFERROR(MATCH(S$11,_calc_기준500!$CN$39:$EF$39,0),"")</f>
        <v>35</v>
      </c>
      <c r="T49" s="25">
        <f>IFERROR(MATCH(T$11,_calc_기준500!$CN$39:$EF$39,0),"")</f>
        <v>14</v>
      </c>
      <c r="U49" s="25">
        <f>IFERROR(MATCH(U$11,_calc_기준500!$CN$39:$EF$39,0),"")</f>
        <v>11</v>
      </c>
      <c r="V49" s="25">
        <f>IFERROR(MATCH(V$11,_calc_기준500!$CN$39:$EF$39,0),"")</f>
        <v>36</v>
      </c>
      <c r="W49" s="25">
        <f>IFERROR(MATCH(W$11,_calc_기준500!$CN$39:$EF$39,0),"")</f>
        <v>43</v>
      </c>
      <c r="X49" s="25">
        <f>IFERROR(MATCH(X$11,_calc_기준500!$CN$39:$EF$39,0),"")</f>
        <v>44</v>
      </c>
      <c r="Y49" s="25">
        <f>IFERROR(MATCH(Y$11,_calc_기준500!$CN$39:$EF$39,0),"")</f>
        <v>10</v>
      </c>
      <c r="Z49" s="25">
        <f>IFERROR(MATCH(Z$11,_calc_기준500!$CN$39:$EF$39,0),"")</f>
        <v>13</v>
      </c>
      <c r="AA49" s="25">
        <f>IFERROR(MATCH(AA$11,_calc_기준500!$CN$39:$EF$39,0),"")</f>
        <v>38</v>
      </c>
      <c r="AB49" s="25">
        <f>IFERROR(MATCH(AB$11,_calc_기준500!$CN$39:$EF$39,0),"")</f>
        <v>31</v>
      </c>
      <c r="AC49" s="25">
        <f>IFERROR(MATCH(AC$11,_calc_기준500!$CN$39:$EF$39,0),"")</f>
        <v>2</v>
      </c>
      <c r="AD49" s="25">
        <f>IFERROR(MATCH(AD$11,_calc_기준500!$CN$39:$EF$39,0),"")</f>
        <v>22</v>
      </c>
      <c r="AE49" s="25">
        <f>IFERROR(MATCH(AE$11,_calc_기준500!$CN$39:$EF$39,0),"")</f>
        <v>41</v>
      </c>
      <c r="AF49" s="25">
        <f>IFERROR(MATCH(AF$11,_calc_기준500!$CN$39:$EF$39,0),"")</f>
        <v>12</v>
      </c>
      <c r="AG49" s="25">
        <f>IFERROR(MATCH(AG$11,_calc_기준500!$CN$39:$EF$39,0),"")</f>
        <v>15</v>
      </c>
      <c r="AH49" s="25">
        <f>IFERROR(MATCH(AH$11,_calc_기준500!$CN$39:$EF$39,0),"")</f>
        <v>6</v>
      </c>
      <c r="AI49" s="25">
        <f>IFERROR(MATCH(AI$11,_calc_기준500!$CN$39:$EF$39,0),"")</f>
        <v>16</v>
      </c>
      <c r="AJ49" s="25">
        <f>IFERROR(MATCH(AJ$11,_calc_기준500!$CN$39:$EF$39,0),"")</f>
        <v>17</v>
      </c>
      <c r="AK49" s="25">
        <f>IFERROR(MATCH(AK$11,_calc_기준500!$CN$39:$EF$39,0),"")</f>
        <v>42</v>
      </c>
      <c r="AL49" s="25">
        <f>IFERROR(MATCH(AL$11,_calc_기준500!$CN$39:$EF$39,0),"")</f>
        <v>32</v>
      </c>
      <c r="AM49" s="25">
        <f>IFERROR(MATCH(AM$11,_calc_기준500!$CN$39:$EF$39,0),"")</f>
        <v>3</v>
      </c>
      <c r="AN49" s="25">
        <f>IFERROR(MATCH(AN$11,_calc_기준500!$CN$39:$EF$39,0),"")</f>
        <v>26</v>
      </c>
      <c r="AO49" s="25">
        <f>IFERROR(MATCH(AO$11,_calc_기준500!$CN$39:$EF$39,0),"")</f>
        <v>37</v>
      </c>
      <c r="AP49" s="25">
        <f>IFERROR(MATCH(AP$11,_calc_기준500!$CN$39:$EF$39,0),"")</f>
        <v>39</v>
      </c>
      <c r="AQ49" s="25">
        <f>IFERROR(MATCH(AQ$11,_calc_기준500!$CN$39:$EF$39,0),"")</f>
        <v>24</v>
      </c>
      <c r="AR49" s="25">
        <f>IFERROR(MATCH(AR$11,_calc_기준500!$CN$39:$EF$39,0),"")</f>
        <v>28</v>
      </c>
      <c r="AS49" s="25">
        <f>IFERROR(MATCH(AS$11,_calc_기준500!$CN$39:$EF$39,0),"")</f>
        <v>7</v>
      </c>
      <c r="AT49" s="25">
        <f>IFERROR(MATCH(AT$11,_calc_기준500!$CN$39:$EF$39,0),"")</f>
        <v>4</v>
      </c>
      <c r="AU49" s="25">
        <f>IFERROR(MATCH(AU$11,_calc_기준500!$CN$39:$EF$39,0),"")</f>
        <v>1</v>
      </c>
      <c r="AV49" s="25">
        <f>IFERROR(MATCH(AV$11,_calc_기준500!$CN$39:$EF$39,0),"")</f>
        <v>29</v>
      </c>
      <c r="AW49" s="25">
        <f>IFERROR(MATCH(AW$11,_calc_기준500!$CN$39:$EF$39,0),"")</f>
        <v>20</v>
      </c>
      <c r="AX49" s="25">
        <f>IFERROR(MATCH(AX$11,_calc_기준500!$CN$39:$EF$39,0),"")</f>
        <v>8</v>
      </c>
      <c r="AY49" s="25">
        <f>IFERROR(MATCH(AY$11,_calc_기준500!$CN$39:$EF$39,0),"")</f>
        <v>9</v>
      </c>
      <c r="AZ49" s="25">
        <f>IFERROR(MATCH(AZ$11,_calc_기준500!$CN$39:$EF$39,0),"")</f>
        <v>27</v>
      </c>
      <c r="BA49" s="25">
        <f>IFERROR(MATCH(BA$11,_calc_기준500!$CN$39:$EF$39,0),"")</f>
        <v>40</v>
      </c>
      <c r="BB49" s="25">
        <f>IFERROR(MATCH(BB$11,_calc_기준500!$CN$39:$EF$39,0),"")</f>
        <v>5</v>
      </c>
      <c r="BC49" s="25">
        <f>IFERROR(MATCH(BC$11,_calc_기준500!$CN$39:$EF$39,0),"")</f>
        <v>25</v>
      </c>
      <c r="BD49" s="25">
        <f>IFERROR(MATCH(BD$11,_calc_기준500!$CN$39:$EF$39,0),"")</f>
        <v>23</v>
      </c>
    </row>
    <row r="50" spans="1:56" ht="16.5" customHeight="1">
      <c r="A50" s="57">
        <f t="shared" si="3"/>
        <v>1206</v>
      </c>
      <c r="B50" s="40">
        <f>IFERROR(INDEX(전체당첨내역!$B:$B,MATCH($A50,전체당첨내역!$A:$A,0)),"")</f>
        <v>1</v>
      </c>
      <c r="C50" s="40">
        <f>IFERROR(INDEX(전체당첨내역!$C:$C,MATCH($A50,전체당첨내역!$A:$A,0)),"")</f>
        <v>3</v>
      </c>
      <c r="D50" s="40">
        <f>IFERROR(INDEX(전체당첨내역!$D:$D,MATCH($A50,전체당첨내역!$A:$A,0)),"")</f>
        <v>17</v>
      </c>
      <c r="E50" s="40">
        <f>IFERROR(INDEX(전체당첨내역!$E:$E,MATCH($A50,전체당첨내역!$A:$A,0)),"")</f>
        <v>26</v>
      </c>
      <c r="F50" s="40">
        <f>IFERROR(INDEX(전체당첨내역!$F:$F,MATCH($A50,전체당첨내역!$A:$A,0)),"")</f>
        <v>27</v>
      </c>
      <c r="G50" s="40">
        <f>IFERROR(INDEX(전체당첨내역!$G:$G,MATCH($A50,전체당첨내역!$A:$A,0)),"")</f>
        <v>42</v>
      </c>
      <c r="H50" s="45">
        <f>IFERROR(INDEX(전체당첨내역!$H:$H,MATCH($A50,전체당첨내역!$A:$A,0)),"")</f>
        <v>23</v>
      </c>
      <c r="I50" s="42">
        <f>IFERROR((INDEX(_calc_기준500!$CN$40:$EF$40,1,$B50)&gt;0)*(INDEX(_calc_기준500!$CN$40:$EF$40,1,$B50)&lt;=15)+(INDEX(_calc_기준500!$CN$40:$EF$40,1,$C50)&gt;0)*(INDEX(_calc_기준500!$CN$40:$EF$40,1,$C50)&lt;=15)+(INDEX(_calc_기준500!$CN$40:$EF$40,1,$D50)&gt;0)*(INDEX(_calc_기준500!$CN$40:$EF$40,1,$D50)&lt;=15)+(INDEX(_calc_기준500!$CN$40:$EF$40,1,$E50)&gt;0)*(INDEX(_calc_기준500!$CN$40:$EF$40,1,$E50)&lt;=15)+(INDEX(_calc_기준500!$CN$40:$EF$40,1,$F50)&gt;0)*(INDEX(_calc_기준500!$CN$40:$EF$40,1,$F50)&lt;=15)+(INDEX(_calc_기준500!$CN$40:$EF$40,1,$G50)&gt;0)*(INDEX(_calc_기준500!$CN$40:$EF$40,1,$G50)&lt;=15),"")</f>
        <v>0</v>
      </c>
      <c r="J50" s="40">
        <f>IFERROR((INDEX(_calc_기준500!$CN$40:$EF$40,1,$B50)&gt;15)*(INDEX(_calc_기준500!$CN$40:$EF$40,1,$B50)&lt;=30)+(INDEX(_calc_기준500!$CN$40:$EF$40,1,$C50)&gt;15)*(INDEX(_calc_기준500!$CN$40:$EF$40,1,$C50)&lt;=30)+(INDEX(_calc_기준500!$CN$40:$EF$40,1,$D50)&gt;15)*(INDEX(_calc_기준500!$CN$40:$EF$40,1,$D50)&lt;=30)+(INDEX(_calc_기준500!$CN$40:$EF$40,1,$E50)&gt;15)*(INDEX(_calc_기준500!$CN$40:$EF$40,1,$E50)&lt;=30)+(INDEX(_calc_기준500!$CN$40:$EF$40,1,$F50)&gt;15)*(INDEX(_calc_기준500!$CN$40:$EF$40,1,$F50)&lt;=30)+(INDEX(_calc_기준500!$CN$40:$EF$40,1,$G50)&gt;15)*(INDEX(_calc_기준500!$CN$40:$EF$40,1,$G50)&lt;=30),"")</f>
        <v>4</v>
      </c>
      <c r="K50" s="43">
        <f>IFERROR((INDEX(_calc_기준500!$CN$40:$EF$40,1,$B50)&gt;30)+(INDEX(_calc_기준500!$CN$40:$EF$40,1,$C50)&gt;30)+(INDEX(_calc_기준500!$CN$40:$EF$40,1,$D50)&gt;30)+(INDEX(_calc_기준500!$CN$40:$EF$40,1,$E50)&gt;30)+(INDEX(_calc_기준500!$CN$40:$EF$40,1,$F50)&gt;30)+(INDEX(_calc_기준500!$CN$40:$EF$40,1,$G50)&gt;30),"")</f>
        <v>2</v>
      </c>
      <c r="L50" s="25">
        <f>IFERROR(MATCH(L$11,_calc_기준500!$CN$40:$EF$40,0),"")</f>
        <v>45</v>
      </c>
      <c r="M50" s="25">
        <f>IFERROR(MATCH(M$11,_calc_기준500!$CN$40:$EF$40,0),"")</f>
        <v>34</v>
      </c>
      <c r="N50" s="25">
        <f>IFERROR(MATCH(N$11,_calc_기준500!$CN$40:$EF$40,0),"")</f>
        <v>19</v>
      </c>
      <c r="O50" s="25">
        <f>IFERROR(MATCH(O$11,_calc_기준500!$CN$40:$EF$40,0),"")</f>
        <v>21</v>
      </c>
      <c r="P50" s="25">
        <f>IFERROR(MATCH(P$11,_calc_기준500!$CN$40:$EF$40,0),"")</f>
        <v>10</v>
      </c>
      <c r="Q50" s="25">
        <f>IFERROR(MATCH(Q$11,_calc_기준500!$CN$40:$EF$40,0),"")</f>
        <v>18</v>
      </c>
      <c r="R50" s="25">
        <f>IFERROR(MATCH(R$11,_calc_기준500!$CN$40:$EF$40,0),"")</f>
        <v>33</v>
      </c>
      <c r="S50" s="25">
        <f>IFERROR(MATCH(S$11,_calc_기준500!$CN$40:$EF$40,0),"")</f>
        <v>14</v>
      </c>
      <c r="T50" s="25">
        <f>IFERROR(MATCH(T$11,_calc_기준500!$CN$40:$EF$40,0),"")</f>
        <v>43</v>
      </c>
      <c r="U50" s="25">
        <f>IFERROR(MATCH(U$11,_calc_기준500!$CN$40:$EF$40,0),"")</f>
        <v>44</v>
      </c>
      <c r="V50" s="25">
        <f>IFERROR(MATCH(V$11,_calc_기준500!$CN$40:$EF$40,0),"")</f>
        <v>35</v>
      </c>
      <c r="W50" s="25">
        <f>IFERROR(MATCH(W$11,_calc_기준500!$CN$40:$EF$40,0),"")</f>
        <v>11</v>
      </c>
      <c r="X50" s="25">
        <f>IFERROR(MATCH(X$11,_calc_기준500!$CN$40:$EF$40,0),"")</f>
        <v>36</v>
      </c>
      <c r="Y50" s="25">
        <f>IFERROR(MATCH(Y$11,_calc_기준500!$CN$40:$EF$40,0),"")</f>
        <v>38</v>
      </c>
      <c r="Z50" s="25">
        <f>IFERROR(MATCH(Z$11,_calc_기준500!$CN$40:$EF$40,0),"")</f>
        <v>13</v>
      </c>
      <c r="AA50" s="25">
        <f>IFERROR(MATCH(AA$11,_calc_기준500!$CN$40:$EF$40,0),"")</f>
        <v>2</v>
      </c>
      <c r="AB50" s="25">
        <f>IFERROR(MATCH(AB$11,_calc_기준500!$CN$40:$EF$40,0),"")</f>
        <v>30</v>
      </c>
      <c r="AC50" s="25">
        <f>IFERROR(MATCH(AC$11,_calc_기준500!$CN$40:$EF$40,0),"")</f>
        <v>22</v>
      </c>
      <c r="AD50" s="25">
        <f>IFERROR(MATCH(AD$11,_calc_기준500!$CN$40:$EF$40,0),"")</f>
        <v>12</v>
      </c>
      <c r="AE50" s="25">
        <f>IFERROR(MATCH(AE$11,_calc_기준500!$CN$40:$EF$40,0),"")</f>
        <v>17</v>
      </c>
      <c r="AF50" s="25">
        <f>IFERROR(MATCH(AF$11,_calc_기준500!$CN$40:$EF$40,0),"")</f>
        <v>41</v>
      </c>
      <c r="AG50" s="25">
        <f>IFERROR(MATCH(AG$11,_calc_기준500!$CN$40:$EF$40,0),"")</f>
        <v>42</v>
      </c>
      <c r="AH50" s="25">
        <f>IFERROR(MATCH(AH$11,_calc_기준500!$CN$40:$EF$40,0),"")</f>
        <v>6</v>
      </c>
      <c r="AI50" s="25">
        <f>IFERROR(MATCH(AI$11,_calc_기준500!$CN$40:$EF$40,0),"")</f>
        <v>15</v>
      </c>
      <c r="AJ50" s="25">
        <f>IFERROR(MATCH(AJ$11,_calc_기준500!$CN$40:$EF$40,0),"")</f>
        <v>31</v>
      </c>
      <c r="AK50" s="25">
        <f>IFERROR(MATCH(AK$11,_calc_기준500!$CN$40:$EF$40,0),"")</f>
        <v>16</v>
      </c>
      <c r="AL50" s="25">
        <f>IFERROR(MATCH(AL$11,_calc_기준500!$CN$40:$EF$40,0),"")</f>
        <v>26</v>
      </c>
      <c r="AM50" s="25">
        <f>IFERROR(MATCH(AM$11,_calc_기준500!$CN$40:$EF$40,0),"")</f>
        <v>32</v>
      </c>
      <c r="AN50" s="25">
        <f>IFERROR(MATCH(AN$11,_calc_기준500!$CN$40:$EF$40,0),"")</f>
        <v>3</v>
      </c>
      <c r="AO50" s="25">
        <f>IFERROR(MATCH(AO$11,_calc_기준500!$CN$40:$EF$40,0),"")</f>
        <v>28</v>
      </c>
      <c r="AP50" s="25">
        <f>IFERROR(MATCH(AP$11,_calc_기준500!$CN$40:$EF$40,0),"")</f>
        <v>37</v>
      </c>
      <c r="AQ50" s="25">
        <f>IFERROR(MATCH(AQ$11,_calc_기준500!$CN$40:$EF$40,0),"")</f>
        <v>24</v>
      </c>
      <c r="AR50" s="25">
        <f>IFERROR(MATCH(AR$11,_calc_기준500!$CN$40:$EF$40,0),"")</f>
        <v>7</v>
      </c>
      <c r="AS50" s="25">
        <f>IFERROR(MATCH(AS$11,_calc_기준500!$CN$40:$EF$40,0),"")</f>
        <v>1</v>
      </c>
      <c r="AT50" s="25">
        <f>IFERROR(MATCH(AT$11,_calc_기준500!$CN$40:$EF$40,0),"")</f>
        <v>4</v>
      </c>
      <c r="AU50" s="25">
        <f>IFERROR(MATCH(AU$11,_calc_기준500!$CN$40:$EF$40,0),"")</f>
        <v>39</v>
      </c>
      <c r="AV50" s="25">
        <f>IFERROR(MATCH(AV$11,_calc_기준500!$CN$40:$EF$40,0),"")</f>
        <v>29</v>
      </c>
      <c r="AW50" s="25">
        <f>IFERROR(MATCH(AW$11,_calc_기준500!$CN$40:$EF$40,0),"")</f>
        <v>20</v>
      </c>
      <c r="AX50" s="25">
        <f>IFERROR(MATCH(AX$11,_calc_기준500!$CN$40:$EF$40,0),"")</f>
        <v>9</v>
      </c>
      <c r="AY50" s="25">
        <f>IFERROR(MATCH(AY$11,_calc_기준500!$CN$40:$EF$40,0),"")</f>
        <v>27</v>
      </c>
      <c r="AZ50" s="25">
        <f>IFERROR(MATCH(AZ$11,_calc_기준500!$CN$40:$EF$40,0),"")</f>
        <v>8</v>
      </c>
      <c r="BA50" s="25">
        <f>IFERROR(MATCH(BA$11,_calc_기준500!$CN$40:$EF$40,0),"")</f>
        <v>40</v>
      </c>
      <c r="BB50" s="25">
        <f>IFERROR(MATCH(BB$11,_calc_기준500!$CN$40:$EF$40,0),"")</f>
        <v>5</v>
      </c>
      <c r="BC50" s="25">
        <f>IFERROR(MATCH(BC$11,_calc_기준500!$CN$40:$EF$40,0),"")</f>
        <v>25</v>
      </c>
      <c r="BD50" s="25">
        <f>IFERROR(MATCH(BD$11,_calc_기준500!$CN$40:$EF$40,0),"")</f>
        <v>23</v>
      </c>
    </row>
    <row r="51" spans="1:56" ht="16.5" customHeight="1">
      <c r="A51" s="57">
        <f t="shared" si="3"/>
        <v>1205</v>
      </c>
      <c r="B51" s="40">
        <f>IFERROR(INDEX(전체당첨내역!$B:$B,MATCH($A51,전체당첨내역!$A:$A,0)),"")</f>
        <v>1</v>
      </c>
      <c r="C51" s="40">
        <f>IFERROR(INDEX(전체당첨내역!$C:$C,MATCH($A51,전체당첨내역!$A:$A,0)),"")</f>
        <v>4</v>
      </c>
      <c r="D51" s="40">
        <f>IFERROR(INDEX(전체당첨내역!$D:$D,MATCH($A51,전체당첨내역!$A:$A,0)),"")</f>
        <v>16</v>
      </c>
      <c r="E51" s="40">
        <f>IFERROR(INDEX(전체당첨내역!$E:$E,MATCH($A51,전체당첨내역!$A:$A,0)),"")</f>
        <v>23</v>
      </c>
      <c r="F51" s="40">
        <f>IFERROR(INDEX(전체당첨내역!$F:$F,MATCH($A51,전체당첨내역!$A:$A,0)),"")</f>
        <v>31</v>
      </c>
      <c r="G51" s="40">
        <f>IFERROR(INDEX(전체당첨내역!$G:$G,MATCH($A51,전체당첨내역!$A:$A,0)),"")</f>
        <v>41</v>
      </c>
      <c r="H51" s="45">
        <f>IFERROR(INDEX(전체당첨내역!$H:$H,MATCH($A51,전체당첨내역!$A:$A,0)),"")</f>
        <v>2</v>
      </c>
      <c r="I51" s="42">
        <f>IFERROR((INDEX(_calc_기준500!$CN$41:$EF$41,1,$B51)&gt;0)*(INDEX(_calc_기준500!$CN$41:$EF$41,1,$B51)&lt;=15)+(INDEX(_calc_기준500!$CN$41:$EF$41,1,$C51)&gt;0)*(INDEX(_calc_기준500!$CN$41:$EF$41,1,$C51)&lt;=15)+(INDEX(_calc_기준500!$CN$41:$EF$41,1,$D51)&gt;0)*(INDEX(_calc_기준500!$CN$41:$EF$41,1,$D51)&lt;=15)+(INDEX(_calc_기준500!$CN$41:$EF$41,1,$E51)&gt;0)*(INDEX(_calc_기준500!$CN$41:$EF$41,1,$E51)&lt;=15)+(INDEX(_calc_기준500!$CN$41:$EF$41,1,$F51)&gt;0)*(INDEX(_calc_기준500!$CN$41:$EF$41,1,$F51)&lt;=15)+(INDEX(_calc_기준500!$CN$41:$EF$41,1,$G51)&gt;0)*(INDEX(_calc_기준500!$CN$41:$EF$41,1,$G51)&lt;=15),"")</f>
        <v>0</v>
      </c>
      <c r="J51" s="40">
        <f>IFERROR((INDEX(_calc_기준500!$CN$41:$EF$41,1,$B51)&gt;15)*(INDEX(_calc_기준500!$CN$41:$EF$41,1,$B51)&lt;=30)+(INDEX(_calc_기준500!$CN$41:$EF$41,1,$C51)&gt;15)*(INDEX(_calc_기준500!$CN$41:$EF$41,1,$C51)&lt;=30)+(INDEX(_calc_기준500!$CN$41:$EF$41,1,$D51)&gt;15)*(INDEX(_calc_기준500!$CN$41:$EF$41,1,$D51)&lt;=30)+(INDEX(_calc_기준500!$CN$41:$EF$41,1,$E51)&gt;15)*(INDEX(_calc_기준500!$CN$41:$EF$41,1,$E51)&lt;=30)+(INDEX(_calc_기준500!$CN$41:$EF$41,1,$F51)&gt;15)*(INDEX(_calc_기준500!$CN$41:$EF$41,1,$F51)&lt;=30)+(INDEX(_calc_기준500!$CN$41:$EF$41,1,$G51)&gt;15)*(INDEX(_calc_기준500!$CN$41:$EF$41,1,$G51)&lt;=30),"")</f>
        <v>4</v>
      </c>
      <c r="K51" s="43">
        <f>IFERROR((INDEX(_calc_기준500!$CN$41:$EF$41,1,$B51)&gt;30)+(INDEX(_calc_기준500!$CN$41:$EF$41,1,$C51)&gt;30)+(INDEX(_calc_기준500!$CN$41:$EF$41,1,$D51)&gt;30)+(INDEX(_calc_기준500!$CN$41:$EF$41,1,$E51)&gt;30)+(INDEX(_calc_기준500!$CN$41:$EF$41,1,$F51)&gt;30)+(INDEX(_calc_기준500!$CN$41:$EF$41,1,$G51)&gt;30),"")</f>
        <v>2</v>
      </c>
      <c r="L51" s="25">
        <f>IFERROR(MATCH(L$11,_calc_기준500!$CN$41:$EF$41,0),"")</f>
        <v>45</v>
      </c>
      <c r="M51" s="25">
        <f>IFERROR(MATCH(M$11,_calc_기준500!$CN$41:$EF$41,0),"")</f>
        <v>34</v>
      </c>
      <c r="N51" s="25">
        <f>IFERROR(MATCH(N$11,_calc_기준500!$CN$41:$EF$41,0),"")</f>
        <v>21</v>
      </c>
      <c r="O51" s="25">
        <f>IFERROR(MATCH(O$11,_calc_기준500!$CN$41:$EF$41,0),"")</f>
        <v>14</v>
      </c>
      <c r="P51" s="25">
        <f>IFERROR(MATCH(P$11,_calc_기준500!$CN$41:$EF$41,0),"")</f>
        <v>33</v>
      </c>
      <c r="Q51" s="25">
        <f>IFERROR(MATCH(Q$11,_calc_기준500!$CN$41:$EF$41,0),"")</f>
        <v>10</v>
      </c>
      <c r="R51" s="25">
        <f>IFERROR(MATCH(R$11,_calc_기준500!$CN$41:$EF$41,0),"")</f>
        <v>43</v>
      </c>
      <c r="S51" s="25">
        <f>IFERROR(MATCH(S$11,_calc_기준500!$CN$41:$EF$41,0),"")</f>
        <v>44</v>
      </c>
      <c r="T51" s="25">
        <f>IFERROR(MATCH(T$11,_calc_기준500!$CN$41:$EF$41,0),"")</f>
        <v>18</v>
      </c>
      <c r="U51" s="25">
        <f>IFERROR(MATCH(U$11,_calc_기준500!$CN$41:$EF$41,0),"")</f>
        <v>19</v>
      </c>
      <c r="V51" s="25">
        <f>IFERROR(MATCH(V$11,_calc_기준500!$CN$41:$EF$41,0),"")</f>
        <v>11</v>
      </c>
      <c r="W51" s="25">
        <f>IFERROR(MATCH(W$11,_calc_기준500!$CN$41:$EF$41,0),"")</f>
        <v>35</v>
      </c>
      <c r="X51" s="25">
        <f>IFERROR(MATCH(X$11,_calc_기준500!$CN$41:$EF$41,0),"")</f>
        <v>13</v>
      </c>
      <c r="Y51" s="25">
        <f>IFERROR(MATCH(Y$11,_calc_기준500!$CN$41:$EF$41,0),"")</f>
        <v>36</v>
      </c>
      <c r="Z51" s="25">
        <f>IFERROR(MATCH(Z$11,_calc_기준500!$CN$41:$EF$41,0),"")</f>
        <v>30</v>
      </c>
      <c r="AA51" s="25">
        <f>IFERROR(MATCH(AA$11,_calc_기준500!$CN$41:$EF$41,0),"")</f>
        <v>2</v>
      </c>
      <c r="AB51" s="25">
        <f>IFERROR(MATCH(AB$11,_calc_기준500!$CN$41:$EF$41,0),"")</f>
        <v>22</v>
      </c>
      <c r="AC51" s="25">
        <f>IFERROR(MATCH(AC$11,_calc_기준500!$CN$41:$EF$41,0),"")</f>
        <v>17</v>
      </c>
      <c r="AD51" s="25">
        <f>IFERROR(MATCH(AD$11,_calc_기준500!$CN$41:$EF$41,0),"")</f>
        <v>12</v>
      </c>
      <c r="AE51" s="25">
        <f>IFERROR(MATCH(AE$11,_calc_기준500!$CN$41:$EF$41,0),"")</f>
        <v>6</v>
      </c>
      <c r="AF51" s="25">
        <f>IFERROR(MATCH(AF$11,_calc_기준500!$CN$41:$EF$41,0),"")</f>
        <v>31</v>
      </c>
      <c r="AG51" s="25">
        <f>IFERROR(MATCH(AG$11,_calc_기준500!$CN$41:$EF$41,0),"")</f>
        <v>38</v>
      </c>
      <c r="AH51" s="25">
        <f>IFERROR(MATCH(AH$11,_calc_기준500!$CN$41:$EF$41,0),"")</f>
        <v>41</v>
      </c>
      <c r="AI51" s="25">
        <f>IFERROR(MATCH(AI$11,_calc_기준500!$CN$41:$EF$41,0),"")</f>
        <v>42</v>
      </c>
      <c r="AJ51" s="25">
        <f>IFERROR(MATCH(AJ$11,_calc_기준500!$CN$41:$EF$41,0),"")</f>
        <v>15</v>
      </c>
      <c r="AK51" s="25">
        <f>IFERROR(MATCH(AK$11,_calc_기준500!$CN$41:$EF$41,0),"")</f>
        <v>16</v>
      </c>
      <c r="AL51" s="25">
        <f>IFERROR(MATCH(AL$11,_calc_기준500!$CN$41:$EF$41,0),"")</f>
        <v>32</v>
      </c>
      <c r="AM51" s="25">
        <f>IFERROR(MATCH(AM$11,_calc_기준500!$CN$41:$EF$41,0),"")</f>
        <v>26</v>
      </c>
      <c r="AN51" s="25">
        <f>IFERROR(MATCH(AN$11,_calc_기준500!$CN$41:$EF$41,0),"")</f>
        <v>1</v>
      </c>
      <c r="AO51" s="25">
        <f>IFERROR(MATCH(AO$11,_calc_기준500!$CN$41:$EF$41,0),"")</f>
        <v>3</v>
      </c>
      <c r="AP51" s="25">
        <f>IFERROR(MATCH(AP$11,_calc_기준500!$CN$41:$EF$41,0),"")</f>
        <v>4</v>
      </c>
      <c r="AQ51" s="25">
        <f>IFERROR(MATCH(AQ$11,_calc_기준500!$CN$41:$EF$41,0),"")</f>
        <v>24</v>
      </c>
      <c r="AR51" s="25">
        <f>IFERROR(MATCH(AR$11,_calc_기준500!$CN$41:$EF$41,0),"")</f>
        <v>28</v>
      </c>
      <c r="AS51" s="25">
        <f>IFERROR(MATCH(AS$11,_calc_기준500!$CN$41:$EF$41,0),"")</f>
        <v>7</v>
      </c>
      <c r="AT51" s="25">
        <f>IFERROR(MATCH(AT$11,_calc_기준500!$CN$41:$EF$41,0),"")</f>
        <v>37</v>
      </c>
      <c r="AU51" s="25">
        <f>IFERROR(MATCH(AU$11,_calc_기준500!$CN$41:$EF$41,0),"")</f>
        <v>39</v>
      </c>
      <c r="AV51" s="25">
        <f>IFERROR(MATCH(AV$11,_calc_기준500!$CN$41:$EF$41,0),"")</f>
        <v>29</v>
      </c>
      <c r="AW51" s="25">
        <f>IFERROR(MATCH(AW$11,_calc_기준500!$CN$41:$EF$41,0),"")</f>
        <v>20</v>
      </c>
      <c r="AX51" s="25">
        <f>IFERROR(MATCH(AX$11,_calc_기준500!$CN$41:$EF$41,0),"")</f>
        <v>9</v>
      </c>
      <c r="AY51" s="25">
        <f>IFERROR(MATCH(AY$11,_calc_기준500!$CN$41:$EF$41,0),"")</f>
        <v>40</v>
      </c>
      <c r="AZ51" s="25">
        <f>IFERROR(MATCH(AZ$11,_calc_기준500!$CN$41:$EF$41,0),"")</f>
        <v>8</v>
      </c>
      <c r="BA51" s="25">
        <f>IFERROR(MATCH(BA$11,_calc_기준500!$CN$41:$EF$41,0),"")</f>
        <v>5</v>
      </c>
      <c r="BB51" s="25">
        <f>IFERROR(MATCH(BB$11,_calc_기준500!$CN$41:$EF$41,0),"")</f>
        <v>27</v>
      </c>
      <c r="BC51" s="25">
        <f>IFERROR(MATCH(BC$11,_calc_기준500!$CN$41:$EF$41,0),"")</f>
        <v>23</v>
      </c>
      <c r="BD51" s="25">
        <f>IFERROR(MATCH(BD$11,_calc_기준500!$CN$41:$EF$41,0),"")</f>
        <v>25</v>
      </c>
    </row>
    <row r="52" spans="1:56" ht="16.5" customHeight="1">
      <c r="A52" s="57">
        <f t="shared" si="3"/>
        <v>1204</v>
      </c>
      <c r="B52" s="40">
        <f>IFERROR(INDEX(전체당첨내역!$B:$B,MATCH($A52,전체당첨내역!$A:$A,0)),"")</f>
        <v>8</v>
      </c>
      <c r="C52" s="40">
        <f>IFERROR(INDEX(전체당첨내역!$C:$C,MATCH($A52,전체당첨내역!$A:$A,0)),"")</f>
        <v>16</v>
      </c>
      <c r="D52" s="40">
        <f>IFERROR(INDEX(전체당첨내역!$D:$D,MATCH($A52,전체당첨내역!$A:$A,0)),"")</f>
        <v>28</v>
      </c>
      <c r="E52" s="40">
        <f>IFERROR(INDEX(전체당첨내역!$E:$E,MATCH($A52,전체당첨내역!$A:$A,0)),"")</f>
        <v>30</v>
      </c>
      <c r="F52" s="40">
        <f>IFERROR(INDEX(전체당첨내역!$F:$F,MATCH($A52,전체당첨내역!$A:$A,0)),"")</f>
        <v>31</v>
      </c>
      <c r="G52" s="40">
        <f>IFERROR(INDEX(전체당첨내역!$G:$G,MATCH($A52,전체당첨내역!$A:$A,0)),"")</f>
        <v>44</v>
      </c>
      <c r="H52" s="45">
        <f>IFERROR(INDEX(전체당첨내역!$H:$H,MATCH($A52,전체당첨내역!$A:$A,0)),"")</f>
        <v>27</v>
      </c>
      <c r="I52" s="42">
        <f>IFERROR((INDEX(_calc_기준500!$CN$42:$EF$42,1,$B52)&gt;0)*(INDEX(_calc_기준500!$CN$42:$EF$42,1,$B52)&lt;=15)+(INDEX(_calc_기준500!$CN$42:$EF$42,1,$C52)&gt;0)*(INDEX(_calc_기준500!$CN$42:$EF$42,1,$C52)&lt;=15)+(INDEX(_calc_기준500!$CN$42:$EF$42,1,$D52)&gt;0)*(INDEX(_calc_기준500!$CN$42:$EF$42,1,$D52)&lt;=15)+(INDEX(_calc_기준500!$CN$42:$EF$42,1,$E52)&gt;0)*(INDEX(_calc_기준500!$CN$42:$EF$42,1,$E52)&lt;=15)+(INDEX(_calc_기준500!$CN$42:$EF$42,1,$F52)&gt;0)*(INDEX(_calc_기준500!$CN$42:$EF$42,1,$F52)&lt;=15)+(INDEX(_calc_기준500!$CN$42:$EF$42,1,$G52)&gt;0)*(INDEX(_calc_기준500!$CN$42:$EF$42,1,$G52)&lt;=15),"")</f>
        <v>3</v>
      </c>
      <c r="J52" s="40">
        <f>IFERROR((INDEX(_calc_기준500!$CN$42:$EF$42,1,$B52)&gt;15)*(INDEX(_calc_기준500!$CN$42:$EF$42,1,$B52)&lt;=30)+(INDEX(_calc_기준500!$CN$42:$EF$42,1,$C52)&gt;15)*(INDEX(_calc_기준500!$CN$42:$EF$42,1,$C52)&lt;=30)+(INDEX(_calc_기준500!$CN$42:$EF$42,1,$D52)&gt;15)*(INDEX(_calc_기준500!$CN$42:$EF$42,1,$D52)&lt;=30)+(INDEX(_calc_기준500!$CN$42:$EF$42,1,$E52)&gt;15)*(INDEX(_calc_기준500!$CN$42:$EF$42,1,$E52)&lt;=30)+(INDEX(_calc_기준500!$CN$42:$EF$42,1,$F52)&gt;15)*(INDEX(_calc_기준500!$CN$42:$EF$42,1,$F52)&lt;=30)+(INDEX(_calc_기준500!$CN$42:$EF$42,1,$G52)&gt;15)*(INDEX(_calc_기준500!$CN$42:$EF$42,1,$G52)&lt;=30),"")</f>
        <v>2</v>
      </c>
      <c r="K52" s="43">
        <f>IFERROR((INDEX(_calc_기준500!$CN$42:$EF$42,1,$B52)&gt;30)+(INDEX(_calc_기준500!$CN$42:$EF$42,1,$C52)&gt;30)+(INDEX(_calc_기준500!$CN$42:$EF$42,1,$D52)&gt;30)+(INDEX(_calc_기준500!$CN$42:$EF$42,1,$E52)&gt;30)+(INDEX(_calc_기준500!$CN$42:$EF$42,1,$F52)&gt;30)+(INDEX(_calc_기준500!$CN$42:$EF$42,1,$G52)&gt;30),"")</f>
        <v>1</v>
      </c>
      <c r="L52" s="25">
        <f>IFERROR(MATCH(L$11,_calc_기준500!$CN$42:$EF$42,0),"")</f>
        <v>45</v>
      </c>
      <c r="M52" s="25">
        <f>IFERROR(MATCH(M$11,_calc_기준500!$CN$42:$EF$42,0),"")</f>
        <v>34</v>
      </c>
      <c r="N52" s="25">
        <f>IFERROR(MATCH(N$11,_calc_기준500!$CN$42:$EF$42,0),"")</f>
        <v>21</v>
      </c>
      <c r="O52" s="25">
        <f>IFERROR(MATCH(O$11,_calc_기준500!$CN$42:$EF$42,0),"")</f>
        <v>33</v>
      </c>
      <c r="P52" s="25">
        <f>IFERROR(MATCH(P$11,_calc_기준500!$CN$42:$EF$42,0),"")</f>
        <v>14</v>
      </c>
      <c r="Q52" s="25">
        <f>IFERROR(MATCH(Q$11,_calc_기준500!$CN$42:$EF$42,0),"")</f>
        <v>10</v>
      </c>
      <c r="R52" s="25">
        <f>IFERROR(MATCH(R$11,_calc_기준500!$CN$42:$EF$42,0),"")</f>
        <v>30</v>
      </c>
      <c r="S52" s="25">
        <f>IFERROR(MATCH(S$11,_calc_기준500!$CN$42:$EF$42,0),"")</f>
        <v>43</v>
      </c>
      <c r="T52" s="25">
        <f>IFERROR(MATCH(T$11,_calc_기준500!$CN$42:$EF$42,0),"")</f>
        <v>18</v>
      </c>
      <c r="U52" s="25">
        <f>IFERROR(MATCH(U$11,_calc_기준500!$CN$42:$EF$42,0),"")</f>
        <v>19</v>
      </c>
      <c r="V52" s="25">
        <f>IFERROR(MATCH(V$11,_calc_기준500!$CN$42:$EF$42,0),"")</f>
        <v>44</v>
      </c>
      <c r="W52" s="25">
        <f>IFERROR(MATCH(W$11,_calc_기준500!$CN$42:$EF$42,0),"")</f>
        <v>35</v>
      </c>
      <c r="X52" s="25">
        <f>IFERROR(MATCH(X$11,_calc_기준500!$CN$42:$EF$42,0),"")</f>
        <v>11</v>
      </c>
      <c r="Y52" s="25">
        <f>IFERROR(MATCH(Y$11,_calc_기준500!$CN$42:$EF$42,0),"")</f>
        <v>31</v>
      </c>
      <c r="Z52" s="25">
        <f>IFERROR(MATCH(Z$11,_calc_기준500!$CN$42:$EF$42,0),"")</f>
        <v>36</v>
      </c>
      <c r="AA52" s="25">
        <f>IFERROR(MATCH(AA$11,_calc_기준500!$CN$42:$EF$42,0),"")</f>
        <v>13</v>
      </c>
      <c r="AB52" s="25">
        <f>IFERROR(MATCH(AB$11,_calc_기준500!$CN$42:$EF$42,0),"")</f>
        <v>2</v>
      </c>
      <c r="AC52" s="25">
        <f>IFERROR(MATCH(AC$11,_calc_기준500!$CN$42:$EF$42,0),"")</f>
        <v>17</v>
      </c>
      <c r="AD52" s="25">
        <f>IFERROR(MATCH(AD$11,_calc_기준500!$CN$42:$EF$42,0),"")</f>
        <v>42</v>
      </c>
      <c r="AE52" s="25">
        <f>IFERROR(MATCH(AE$11,_calc_기준500!$CN$42:$EF$42,0),"")</f>
        <v>12</v>
      </c>
      <c r="AF52" s="25">
        <f>IFERROR(MATCH(AF$11,_calc_기준500!$CN$42:$EF$42,0),"")</f>
        <v>6</v>
      </c>
      <c r="AG52" s="25">
        <f>IFERROR(MATCH(AG$11,_calc_기준500!$CN$42:$EF$42,0),"")</f>
        <v>22</v>
      </c>
      <c r="AH52" s="25">
        <f>IFERROR(MATCH(AH$11,_calc_기준500!$CN$42:$EF$42,0),"")</f>
        <v>41</v>
      </c>
      <c r="AI52" s="25">
        <f>IFERROR(MATCH(AI$11,_calc_기준500!$CN$42:$EF$42,0),"")</f>
        <v>15</v>
      </c>
      <c r="AJ52" s="25">
        <f>IFERROR(MATCH(AJ$11,_calc_기준500!$CN$42:$EF$42,0),"")</f>
        <v>16</v>
      </c>
      <c r="AK52" s="25">
        <f>IFERROR(MATCH(AK$11,_calc_기준500!$CN$42:$EF$42,0),"")</f>
        <v>1</v>
      </c>
      <c r="AL52" s="25">
        <f>IFERROR(MATCH(AL$11,_calc_기준500!$CN$42:$EF$42,0),"")</f>
        <v>28</v>
      </c>
      <c r="AM52" s="25">
        <f>IFERROR(MATCH(AM$11,_calc_기준500!$CN$42:$EF$42,0),"")</f>
        <v>38</v>
      </c>
      <c r="AN52" s="25">
        <f>IFERROR(MATCH(AN$11,_calc_기준500!$CN$42:$EF$42,0),"")</f>
        <v>3</v>
      </c>
      <c r="AO52" s="25">
        <f>IFERROR(MATCH(AO$11,_calc_기준500!$CN$42:$EF$42,0),"")</f>
        <v>24</v>
      </c>
      <c r="AP52" s="25">
        <f>IFERROR(MATCH(AP$11,_calc_기준500!$CN$42:$EF$42,0),"")</f>
        <v>26</v>
      </c>
      <c r="AQ52" s="25">
        <f>IFERROR(MATCH(AQ$11,_calc_기준500!$CN$42:$EF$42,0),"")</f>
        <v>32</v>
      </c>
      <c r="AR52" s="25">
        <f>IFERROR(MATCH(AR$11,_calc_기준500!$CN$42:$EF$42,0),"")</f>
        <v>7</v>
      </c>
      <c r="AS52" s="25">
        <f>IFERROR(MATCH(AS$11,_calc_기준500!$CN$42:$EF$42,0),"")</f>
        <v>37</v>
      </c>
      <c r="AT52" s="25">
        <f>IFERROR(MATCH(AT$11,_calc_기준500!$CN$42:$EF$42,0),"")</f>
        <v>39</v>
      </c>
      <c r="AU52" s="25">
        <f>IFERROR(MATCH(AU$11,_calc_기준500!$CN$42:$EF$42,0),"")</f>
        <v>4</v>
      </c>
      <c r="AV52" s="25">
        <f>IFERROR(MATCH(AV$11,_calc_기준500!$CN$42:$EF$42,0),"")</f>
        <v>29</v>
      </c>
      <c r="AW52" s="25">
        <f>IFERROR(MATCH(AW$11,_calc_기준500!$CN$42:$EF$42,0),"")</f>
        <v>20</v>
      </c>
      <c r="AX52" s="25">
        <f>IFERROR(MATCH(AX$11,_calc_기준500!$CN$42:$EF$42,0),"")</f>
        <v>8</v>
      </c>
      <c r="AY52" s="25">
        <f>IFERROR(MATCH(AY$11,_calc_기준500!$CN$42:$EF$42,0),"")</f>
        <v>9</v>
      </c>
      <c r="AZ52" s="25">
        <f>IFERROR(MATCH(AZ$11,_calc_기준500!$CN$42:$EF$42,0),"")</f>
        <v>40</v>
      </c>
      <c r="BA52" s="25">
        <f>IFERROR(MATCH(BA$11,_calc_기준500!$CN$42:$EF$42,0),"")</f>
        <v>23</v>
      </c>
      <c r="BB52" s="25">
        <f>IFERROR(MATCH(BB$11,_calc_기준500!$CN$42:$EF$42,0),"")</f>
        <v>5</v>
      </c>
      <c r="BC52" s="25">
        <f>IFERROR(MATCH(BC$11,_calc_기준500!$CN$42:$EF$42,0),"")</f>
        <v>27</v>
      </c>
      <c r="BD52" s="25">
        <f>IFERROR(MATCH(BD$11,_calc_기준500!$CN$42:$EF$42,0),"")</f>
        <v>25</v>
      </c>
    </row>
    <row r="53" spans="1:56" ht="16.5" customHeight="1">
      <c r="A53" s="57">
        <f t="shared" si="3"/>
        <v>1203</v>
      </c>
      <c r="B53" s="40">
        <f>IFERROR(INDEX(전체당첨내역!$B:$B,MATCH($A53,전체당첨내역!$A:$A,0)),"")</f>
        <v>3</v>
      </c>
      <c r="C53" s="40">
        <f>IFERROR(INDEX(전체당첨내역!$C:$C,MATCH($A53,전체당첨내역!$A:$A,0)),"")</f>
        <v>6</v>
      </c>
      <c r="D53" s="40">
        <f>IFERROR(INDEX(전체당첨내역!$D:$D,MATCH($A53,전체당첨내역!$A:$A,0)),"")</f>
        <v>18</v>
      </c>
      <c r="E53" s="40">
        <f>IFERROR(INDEX(전체당첨내역!$E:$E,MATCH($A53,전체당첨내역!$A:$A,0)),"")</f>
        <v>29</v>
      </c>
      <c r="F53" s="40">
        <f>IFERROR(INDEX(전체당첨내역!$F:$F,MATCH($A53,전체당첨내역!$A:$A,0)),"")</f>
        <v>35</v>
      </c>
      <c r="G53" s="40">
        <f>IFERROR(INDEX(전체당첨내역!$G:$G,MATCH($A53,전체당첨내역!$A:$A,0)),"")</f>
        <v>39</v>
      </c>
      <c r="H53" s="45">
        <f>IFERROR(INDEX(전체당첨내역!$H:$H,MATCH($A53,전체당첨내역!$A:$A,0)),"")</f>
        <v>24</v>
      </c>
      <c r="I53" s="42">
        <f>IFERROR((INDEX(_calc_기준500!$CN$43:$EF$43,1,$B53)&gt;0)*(INDEX(_calc_기준500!$CN$43:$EF$43,1,$B53)&lt;=15)+(INDEX(_calc_기준500!$CN$43:$EF$43,1,$C53)&gt;0)*(INDEX(_calc_기준500!$CN$43:$EF$43,1,$C53)&lt;=15)+(INDEX(_calc_기준500!$CN$43:$EF$43,1,$D53)&gt;0)*(INDEX(_calc_기준500!$CN$43:$EF$43,1,$D53)&lt;=15)+(INDEX(_calc_기준500!$CN$43:$EF$43,1,$E53)&gt;0)*(INDEX(_calc_기준500!$CN$43:$EF$43,1,$E53)&lt;=15)+(INDEX(_calc_기준500!$CN$43:$EF$43,1,$F53)&gt;0)*(INDEX(_calc_기준500!$CN$43:$EF$43,1,$F53)&lt;=15)+(INDEX(_calc_기준500!$CN$43:$EF$43,1,$G53)&gt;0)*(INDEX(_calc_기준500!$CN$43:$EF$43,1,$G53)&lt;=15),"")</f>
        <v>2</v>
      </c>
      <c r="J53" s="40">
        <f>IFERROR((INDEX(_calc_기준500!$CN$43:$EF$43,1,$B53)&gt;15)*(INDEX(_calc_기준500!$CN$43:$EF$43,1,$B53)&lt;=30)+(INDEX(_calc_기준500!$CN$43:$EF$43,1,$C53)&gt;15)*(INDEX(_calc_기준500!$CN$43:$EF$43,1,$C53)&lt;=30)+(INDEX(_calc_기준500!$CN$43:$EF$43,1,$D53)&gt;15)*(INDEX(_calc_기준500!$CN$43:$EF$43,1,$D53)&lt;=30)+(INDEX(_calc_기준500!$CN$43:$EF$43,1,$E53)&gt;15)*(INDEX(_calc_기준500!$CN$43:$EF$43,1,$E53)&lt;=30)+(INDEX(_calc_기준500!$CN$43:$EF$43,1,$F53)&gt;15)*(INDEX(_calc_기준500!$CN$43:$EF$43,1,$F53)&lt;=30)+(INDEX(_calc_기준500!$CN$43:$EF$43,1,$G53)&gt;15)*(INDEX(_calc_기준500!$CN$43:$EF$43,1,$G53)&lt;=30),"")</f>
        <v>3</v>
      </c>
      <c r="K53" s="43">
        <f>IFERROR((INDEX(_calc_기준500!$CN$43:$EF$43,1,$B53)&gt;30)+(INDEX(_calc_기준500!$CN$43:$EF$43,1,$C53)&gt;30)+(INDEX(_calc_기준500!$CN$43:$EF$43,1,$D53)&gt;30)+(INDEX(_calc_기준500!$CN$43:$EF$43,1,$E53)&gt;30)+(INDEX(_calc_기준500!$CN$43:$EF$43,1,$F53)&gt;30)+(INDEX(_calc_기준500!$CN$43:$EF$43,1,$G53)&gt;30),"")</f>
        <v>1</v>
      </c>
      <c r="L53" s="25">
        <f>IFERROR(MATCH(L$11,_calc_기준500!$CN$43:$EF$43,0),"")</f>
        <v>45</v>
      </c>
      <c r="M53" s="25">
        <f>IFERROR(MATCH(M$11,_calc_기준500!$CN$43:$EF$43,0),"")</f>
        <v>34</v>
      </c>
      <c r="N53" s="25">
        <f>IFERROR(MATCH(N$11,_calc_기준500!$CN$43:$EF$43,0),"")</f>
        <v>18</v>
      </c>
      <c r="O53" s="25">
        <f>IFERROR(MATCH(O$11,_calc_기준500!$CN$43:$EF$43,0),"")</f>
        <v>21</v>
      </c>
      <c r="P53" s="25">
        <f>IFERROR(MATCH(P$11,_calc_기준500!$CN$43:$EF$43,0),"")</f>
        <v>14</v>
      </c>
      <c r="Q53" s="25">
        <f>IFERROR(MATCH(Q$11,_calc_기준500!$CN$43:$EF$43,0),"")</f>
        <v>33</v>
      </c>
      <c r="R53" s="25">
        <f>IFERROR(MATCH(R$11,_calc_기준500!$CN$43:$EF$43,0),"")</f>
        <v>30</v>
      </c>
      <c r="S53" s="25">
        <f>IFERROR(MATCH(S$11,_calc_기준500!$CN$43:$EF$43,0),"")</f>
        <v>43</v>
      </c>
      <c r="T53" s="25">
        <f>IFERROR(MATCH(T$11,_calc_기준500!$CN$43:$EF$43,0),"")</f>
        <v>44</v>
      </c>
      <c r="U53" s="25">
        <f>IFERROR(MATCH(U$11,_calc_기준500!$CN$43:$EF$43,0),"")</f>
        <v>19</v>
      </c>
      <c r="V53" s="25">
        <f>IFERROR(MATCH(V$11,_calc_기준500!$CN$43:$EF$43,0),"")</f>
        <v>10</v>
      </c>
      <c r="W53" s="25">
        <f>IFERROR(MATCH(W$11,_calc_기준500!$CN$43:$EF$43,0),"")</f>
        <v>11</v>
      </c>
      <c r="X53" s="25">
        <f>IFERROR(MATCH(X$11,_calc_기준500!$CN$43:$EF$43,0),"")</f>
        <v>35</v>
      </c>
      <c r="Y53" s="25">
        <f>IFERROR(MATCH(Y$11,_calc_기준500!$CN$43:$EF$43,0),"")</f>
        <v>36</v>
      </c>
      <c r="Z53" s="25">
        <f>IFERROR(MATCH(Z$11,_calc_기준500!$CN$43:$EF$43,0),"")</f>
        <v>31</v>
      </c>
      <c r="AA53" s="25">
        <f>IFERROR(MATCH(AA$11,_calc_기준500!$CN$43:$EF$43,0),"")</f>
        <v>6</v>
      </c>
      <c r="AB53" s="25">
        <f>IFERROR(MATCH(AB$11,_calc_기준500!$CN$43:$EF$43,0),"")</f>
        <v>2</v>
      </c>
      <c r="AC53" s="25">
        <f>IFERROR(MATCH(AC$11,_calc_기준500!$CN$43:$EF$43,0),"")</f>
        <v>41</v>
      </c>
      <c r="AD53" s="25">
        <f>IFERROR(MATCH(AD$11,_calc_기준500!$CN$43:$EF$43,0),"")</f>
        <v>42</v>
      </c>
      <c r="AE53" s="25">
        <f>IFERROR(MATCH(AE$11,_calc_기준500!$CN$43:$EF$43,0),"")</f>
        <v>12</v>
      </c>
      <c r="AF53" s="25">
        <f>IFERROR(MATCH(AF$11,_calc_기준500!$CN$43:$EF$43,0),"")</f>
        <v>17</v>
      </c>
      <c r="AG53" s="25">
        <f>IFERROR(MATCH(AG$11,_calc_기준500!$CN$43:$EF$43,0),"")</f>
        <v>22</v>
      </c>
      <c r="AH53" s="25">
        <f>IFERROR(MATCH(AH$11,_calc_기준500!$CN$43:$EF$43,0),"")</f>
        <v>13</v>
      </c>
      <c r="AI53" s="25">
        <f>IFERROR(MATCH(AI$11,_calc_기준500!$CN$43:$EF$43,0),"")</f>
        <v>15</v>
      </c>
      <c r="AJ53" s="25">
        <f>IFERROR(MATCH(AJ$11,_calc_기준500!$CN$43:$EF$43,0),"")</f>
        <v>16</v>
      </c>
      <c r="AK53" s="25">
        <f>IFERROR(MATCH(AK$11,_calc_기준500!$CN$43:$EF$43,0),"")</f>
        <v>28</v>
      </c>
      <c r="AL53" s="25">
        <f>IFERROR(MATCH(AL$11,_calc_기준500!$CN$43:$EF$43,0),"")</f>
        <v>38</v>
      </c>
      <c r="AM53" s="25">
        <f>IFERROR(MATCH(AM$11,_calc_기준500!$CN$43:$EF$43,0),"")</f>
        <v>3</v>
      </c>
      <c r="AN53" s="25">
        <f>IFERROR(MATCH(AN$11,_calc_기준500!$CN$43:$EF$43,0),"")</f>
        <v>24</v>
      </c>
      <c r="AO53" s="25">
        <f>IFERROR(MATCH(AO$11,_calc_기준500!$CN$43:$EF$43,0),"")</f>
        <v>39</v>
      </c>
      <c r="AP53" s="25">
        <f>IFERROR(MATCH(AP$11,_calc_기준500!$CN$43:$EF$43,0),"")</f>
        <v>32</v>
      </c>
      <c r="AQ53" s="25">
        <f>IFERROR(MATCH(AQ$11,_calc_기준500!$CN$43:$EF$43,0),"")</f>
        <v>1</v>
      </c>
      <c r="AR53" s="25">
        <f>IFERROR(MATCH(AR$11,_calc_기준500!$CN$43:$EF$43,0),"")</f>
        <v>26</v>
      </c>
      <c r="AS53" s="25">
        <f>IFERROR(MATCH(AS$11,_calc_기준500!$CN$43:$EF$43,0),"")</f>
        <v>7</v>
      </c>
      <c r="AT53" s="25">
        <f>IFERROR(MATCH(AT$11,_calc_기준500!$CN$43:$EF$43,0),"")</f>
        <v>29</v>
      </c>
      <c r="AU53" s="25">
        <f>IFERROR(MATCH(AU$11,_calc_기준500!$CN$43:$EF$43,0),"")</f>
        <v>37</v>
      </c>
      <c r="AV53" s="25">
        <f>IFERROR(MATCH(AV$11,_calc_기준500!$CN$43:$EF$43,0),"")</f>
        <v>4</v>
      </c>
      <c r="AW53" s="25">
        <f>IFERROR(MATCH(AW$11,_calc_기준500!$CN$43:$EF$43,0),"")</f>
        <v>20</v>
      </c>
      <c r="AX53" s="25">
        <f>IFERROR(MATCH(AX$11,_calc_기준500!$CN$43:$EF$43,0),"")</f>
        <v>8</v>
      </c>
      <c r="AY53" s="25">
        <f>IFERROR(MATCH(AY$11,_calc_기준500!$CN$43:$EF$43,0),"")</f>
        <v>40</v>
      </c>
      <c r="AZ53" s="25">
        <f>IFERROR(MATCH(AZ$11,_calc_기준500!$CN$43:$EF$43,0),"")</f>
        <v>23</v>
      </c>
      <c r="BA53" s="25">
        <f>IFERROR(MATCH(BA$11,_calc_기준500!$CN$43:$EF$43,0),"")</f>
        <v>5</v>
      </c>
      <c r="BB53" s="25">
        <f>IFERROR(MATCH(BB$11,_calc_기준500!$CN$43:$EF$43,0),"")</f>
        <v>27</v>
      </c>
      <c r="BC53" s="25">
        <f>IFERROR(MATCH(BC$11,_calc_기준500!$CN$43:$EF$43,0),"")</f>
        <v>9</v>
      </c>
      <c r="BD53" s="25">
        <f>IFERROR(MATCH(BD$11,_calc_기준500!$CN$43:$EF$43,0),"")</f>
        <v>25</v>
      </c>
    </row>
    <row r="54" spans="1:56" ht="16.5" customHeight="1">
      <c r="A54" s="57">
        <f t="shared" si="3"/>
        <v>1202</v>
      </c>
      <c r="B54" s="40">
        <f>IFERROR(INDEX(전체당첨내역!$B:$B,MATCH($A54,전체당첨내역!$A:$A,0)),"")</f>
        <v>5</v>
      </c>
      <c r="C54" s="40">
        <f>IFERROR(INDEX(전체당첨내역!$C:$C,MATCH($A54,전체당첨내역!$A:$A,0)),"")</f>
        <v>12</v>
      </c>
      <c r="D54" s="40">
        <f>IFERROR(INDEX(전체당첨내역!$D:$D,MATCH($A54,전체당첨내역!$A:$A,0)),"")</f>
        <v>21</v>
      </c>
      <c r="E54" s="40">
        <f>IFERROR(INDEX(전체당첨내역!$E:$E,MATCH($A54,전체당첨내역!$A:$A,0)),"")</f>
        <v>33</v>
      </c>
      <c r="F54" s="40">
        <f>IFERROR(INDEX(전체당첨내역!$F:$F,MATCH($A54,전체당첨내역!$A:$A,0)),"")</f>
        <v>37</v>
      </c>
      <c r="G54" s="40">
        <f>IFERROR(INDEX(전체당첨내역!$G:$G,MATCH($A54,전체당첨내역!$A:$A,0)),"")</f>
        <v>40</v>
      </c>
      <c r="H54" s="45">
        <f>IFERROR(INDEX(전체당첨내역!$H:$H,MATCH($A54,전체당첨내역!$A:$A,0)),"")</f>
        <v>7</v>
      </c>
      <c r="I54" s="42">
        <f>IFERROR((INDEX(_calc_기준500!$CN$44:$EF$44,1,$B54)&gt;0)*(INDEX(_calc_기준500!$CN$44:$EF$44,1,$B54)&lt;=15)+(INDEX(_calc_기준500!$CN$44:$EF$44,1,$C54)&gt;0)*(INDEX(_calc_기준500!$CN$44:$EF$44,1,$C54)&lt;=15)+(INDEX(_calc_기준500!$CN$44:$EF$44,1,$D54)&gt;0)*(INDEX(_calc_기준500!$CN$44:$EF$44,1,$D54)&lt;=15)+(INDEX(_calc_기준500!$CN$44:$EF$44,1,$E54)&gt;0)*(INDEX(_calc_기준500!$CN$44:$EF$44,1,$E54)&lt;=15)+(INDEX(_calc_기준500!$CN$44:$EF$44,1,$F54)&gt;0)*(INDEX(_calc_기준500!$CN$44:$EF$44,1,$F54)&lt;=15)+(INDEX(_calc_기준500!$CN$44:$EF$44,1,$G54)&gt;0)*(INDEX(_calc_기준500!$CN$44:$EF$44,1,$G54)&lt;=15),"")</f>
        <v>3</v>
      </c>
      <c r="J54" s="40">
        <f>IFERROR((INDEX(_calc_기준500!$CN$44:$EF$44,1,$B54)&gt;15)*(INDEX(_calc_기준500!$CN$44:$EF$44,1,$B54)&lt;=30)+(INDEX(_calc_기준500!$CN$44:$EF$44,1,$C54)&gt;15)*(INDEX(_calc_기준500!$CN$44:$EF$44,1,$C54)&lt;=30)+(INDEX(_calc_기준500!$CN$44:$EF$44,1,$D54)&gt;15)*(INDEX(_calc_기준500!$CN$44:$EF$44,1,$D54)&lt;=30)+(INDEX(_calc_기준500!$CN$44:$EF$44,1,$E54)&gt;15)*(INDEX(_calc_기준500!$CN$44:$EF$44,1,$E54)&lt;=30)+(INDEX(_calc_기준500!$CN$44:$EF$44,1,$F54)&gt;15)*(INDEX(_calc_기준500!$CN$44:$EF$44,1,$F54)&lt;=30)+(INDEX(_calc_기준500!$CN$44:$EF$44,1,$G54)&gt;15)*(INDEX(_calc_기준500!$CN$44:$EF$44,1,$G54)&lt;=30),"")</f>
        <v>0</v>
      </c>
      <c r="K54" s="43">
        <f>IFERROR((INDEX(_calc_기준500!$CN$44:$EF$44,1,$B54)&gt;30)+(INDEX(_calc_기준500!$CN$44:$EF$44,1,$C54)&gt;30)+(INDEX(_calc_기준500!$CN$44:$EF$44,1,$D54)&gt;30)+(INDEX(_calc_기준500!$CN$44:$EF$44,1,$E54)&gt;30)+(INDEX(_calc_기준500!$CN$44:$EF$44,1,$F54)&gt;30)+(INDEX(_calc_기준500!$CN$44:$EF$44,1,$G54)&gt;30),"")</f>
        <v>3</v>
      </c>
      <c r="L54" s="25">
        <f>IFERROR(MATCH(L$11,_calc_기준500!$CN$44:$EF$44,0),"")</f>
        <v>21</v>
      </c>
      <c r="M54" s="25">
        <f>IFERROR(MATCH(M$11,_calc_기준500!$CN$44:$EF$44,0),"")</f>
        <v>45</v>
      </c>
      <c r="N54" s="25">
        <f>IFERROR(MATCH(N$11,_calc_기준500!$CN$44:$EF$44,0),"")</f>
        <v>34</v>
      </c>
      <c r="O54" s="25">
        <f>IFERROR(MATCH(O$11,_calc_기준500!$CN$44:$EF$44,0),"")</f>
        <v>33</v>
      </c>
      <c r="P54" s="25">
        <f>IFERROR(MATCH(P$11,_calc_기준500!$CN$44:$EF$44,0),"")</f>
        <v>18</v>
      </c>
      <c r="Q54" s="25">
        <f>IFERROR(MATCH(Q$11,_calc_기준500!$CN$44:$EF$44,0),"")</f>
        <v>14</v>
      </c>
      <c r="R54" s="25">
        <f>IFERROR(MATCH(R$11,_calc_기준500!$CN$44:$EF$44,0),"")</f>
        <v>19</v>
      </c>
      <c r="S54" s="25">
        <f>IFERROR(MATCH(S$11,_calc_기준500!$CN$44:$EF$44,0),"")</f>
        <v>43</v>
      </c>
      <c r="T54" s="25">
        <f>IFERROR(MATCH(T$11,_calc_기준500!$CN$44:$EF$44,0),"")</f>
        <v>44</v>
      </c>
      <c r="U54" s="25">
        <f>IFERROR(MATCH(U$11,_calc_기준500!$CN$44:$EF$44,0),"")</f>
        <v>10</v>
      </c>
      <c r="V54" s="25">
        <f>IFERROR(MATCH(V$11,_calc_기준500!$CN$44:$EF$44,0),"")</f>
        <v>11</v>
      </c>
      <c r="W54" s="25">
        <f>IFERROR(MATCH(W$11,_calc_기준500!$CN$44:$EF$44,0),"")</f>
        <v>12</v>
      </c>
      <c r="X54" s="25">
        <f>IFERROR(MATCH(X$11,_calc_기준500!$CN$44:$EF$44,0),"")</f>
        <v>30</v>
      </c>
      <c r="Y54" s="25">
        <f>IFERROR(MATCH(Y$11,_calc_기준500!$CN$44:$EF$44,0),"")</f>
        <v>2</v>
      </c>
      <c r="Z54" s="25">
        <f>IFERROR(MATCH(Z$11,_calc_기준500!$CN$44:$EF$44,0),"")</f>
        <v>6</v>
      </c>
      <c r="AA54" s="25">
        <f>IFERROR(MATCH(AA$11,_calc_기준500!$CN$44:$EF$44,0),"")</f>
        <v>31</v>
      </c>
      <c r="AB54" s="25">
        <f>IFERROR(MATCH(AB$11,_calc_기준500!$CN$44:$EF$44,0),"")</f>
        <v>15</v>
      </c>
      <c r="AC54" s="25">
        <f>IFERROR(MATCH(AC$11,_calc_기준500!$CN$44:$EF$44,0),"")</f>
        <v>41</v>
      </c>
      <c r="AD54" s="25">
        <f>IFERROR(MATCH(AD$11,_calc_기준500!$CN$44:$EF$44,0),"")</f>
        <v>42</v>
      </c>
      <c r="AE54" s="25">
        <f>IFERROR(MATCH(AE$11,_calc_기준500!$CN$44:$EF$44,0),"")</f>
        <v>13</v>
      </c>
      <c r="AF54" s="25">
        <f>IFERROR(MATCH(AF$11,_calc_기준500!$CN$44:$EF$44,0),"")</f>
        <v>17</v>
      </c>
      <c r="AG54" s="25">
        <f>IFERROR(MATCH(AG$11,_calc_기준500!$CN$44:$EF$44,0),"")</f>
        <v>22</v>
      </c>
      <c r="AH54" s="25">
        <f>IFERROR(MATCH(AH$11,_calc_기준500!$CN$44:$EF$44,0),"")</f>
        <v>35</v>
      </c>
      <c r="AI54" s="25">
        <f>IFERROR(MATCH(AI$11,_calc_기준500!$CN$44:$EF$44,0),"")</f>
        <v>36</v>
      </c>
      <c r="AJ54" s="25">
        <f>IFERROR(MATCH(AJ$11,_calc_기준500!$CN$44:$EF$44,0),"")</f>
        <v>16</v>
      </c>
      <c r="AK54" s="25">
        <f>IFERROR(MATCH(AK$11,_calc_기준500!$CN$44:$EF$44,0),"")</f>
        <v>28</v>
      </c>
      <c r="AL54" s="25">
        <f>IFERROR(MATCH(AL$11,_calc_기준500!$CN$44:$EF$44,0),"")</f>
        <v>3</v>
      </c>
      <c r="AM54" s="25">
        <f>IFERROR(MATCH(AM$11,_calc_기준500!$CN$44:$EF$44,0),"")</f>
        <v>38</v>
      </c>
      <c r="AN54" s="25">
        <f>IFERROR(MATCH(AN$11,_calc_기준500!$CN$44:$EF$44,0),"")</f>
        <v>24</v>
      </c>
      <c r="AO54" s="25">
        <f>IFERROR(MATCH(AO$11,_calc_기준500!$CN$44:$EF$44,0),"")</f>
        <v>1</v>
      </c>
      <c r="AP54" s="25">
        <f>IFERROR(MATCH(AP$11,_calc_기준500!$CN$44:$EF$44,0),"")</f>
        <v>39</v>
      </c>
      <c r="AQ54" s="25">
        <f>IFERROR(MATCH(AQ$11,_calc_기준500!$CN$44:$EF$44,0),"")</f>
        <v>4</v>
      </c>
      <c r="AR54" s="25">
        <f>IFERROR(MATCH(AR$11,_calc_기준500!$CN$44:$EF$44,0),"")</f>
        <v>26</v>
      </c>
      <c r="AS54" s="25">
        <f>IFERROR(MATCH(AS$11,_calc_기준500!$CN$44:$EF$44,0),"")</f>
        <v>7</v>
      </c>
      <c r="AT54" s="25">
        <f>IFERROR(MATCH(AT$11,_calc_기준500!$CN$44:$EF$44,0),"")</f>
        <v>29</v>
      </c>
      <c r="AU54" s="25">
        <f>IFERROR(MATCH(AU$11,_calc_기준500!$CN$44:$EF$44,0),"")</f>
        <v>37</v>
      </c>
      <c r="AV54" s="25">
        <f>IFERROR(MATCH(AV$11,_calc_기준500!$CN$44:$EF$44,0),"")</f>
        <v>40</v>
      </c>
      <c r="AW54" s="25">
        <f>IFERROR(MATCH(AW$11,_calc_기준500!$CN$44:$EF$44,0),"")</f>
        <v>5</v>
      </c>
      <c r="AX54" s="25">
        <f>IFERROR(MATCH(AX$11,_calc_기준500!$CN$44:$EF$44,0),"")</f>
        <v>32</v>
      </c>
      <c r="AY54" s="25">
        <f>IFERROR(MATCH(AY$11,_calc_기준500!$CN$44:$EF$44,0),"")</f>
        <v>20</v>
      </c>
      <c r="AZ54" s="25">
        <f>IFERROR(MATCH(AZ$11,_calc_기준500!$CN$44:$EF$44,0),"")</f>
        <v>8</v>
      </c>
      <c r="BA54" s="25">
        <f>IFERROR(MATCH(BA$11,_calc_기준500!$CN$44:$EF$44,0),"")</f>
        <v>23</v>
      </c>
      <c r="BB54" s="25">
        <f>IFERROR(MATCH(BB$11,_calc_기준500!$CN$44:$EF$44,0),"")</f>
        <v>27</v>
      </c>
      <c r="BC54" s="25">
        <f>IFERROR(MATCH(BC$11,_calc_기준500!$CN$44:$EF$44,0),"")</f>
        <v>9</v>
      </c>
      <c r="BD54" s="25">
        <f>IFERROR(MATCH(BD$11,_calc_기준500!$CN$44:$EF$44,0),"")</f>
        <v>25</v>
      </c>
    </row>
    <row r="55" spans="1:56" ht="16.5" customHeight="1">
      <c r="A55" s="57">
        <f t="shared" si="3"/>
        <v>1201</v>
      </c>
      <c r="B55" s="40">
        <f>IFERROR(INDEX(전체당첨내역!$B:$B,MATCH($A55,전체당첨내역!$A:$A,0)),"")</f>
        <v>7</v>
      </c>
      <c r="C55" s="40">
        <f>IFERROR(INDEX(전체당첨내역!$C:$C,MATCH($A55,전체당첨내역!$A:$A,0)),"")</f>
        <v>9</v>
      </c>
      <c r="D55" s="40">
        <f>IFERROR(INDEX(전체당첨내역!$D:$D,MATCH($A55,전체당첨내역!$A:$A,0)),"")</f>
        <v>24</v>
      </c>
      <c r="E55" s="40">
        <f>IFERROR(INDEX(전체당첨내역!$E:$E,MATCH($A55,전체당첨내역!$A:$A,0)),"")</f>
        <v>27</v>
      </c>
      <c r="F55" s="40">
        <f>IFERROR(INDEX(전체당첨내역!$F:$F,MATCH($A55,전체당첨내역!$A:$A,0)),"")</f>
        <v>35</v>
      </c>
      <c r="G55" s="40">
        <f>IFERROR(INDEX(전체당첨내역!$G:$G,MATCH($A55,전체당첨내역!$A:$A,0)),"")</f>
        <v>36</v>
      </c>
      <c r="H55" s="45">
        <f>IFERROR(INDEX(전체당첨내역!$H:$H,MATCH($A55,전체당첨내역!$A:$A,0)),"")</f>
        <v>37</v>
      </c>
      <c r="I55" s="42">
        <f>IFERROR((INDEX(_calc_기준500!$CN$45:$EF$45,1,$B55)&gt;0)*(INDEX(_calc_기준500!$CN$45:$EF$45,1,$B55)&lt;=15)+(INDEX(_calc_기준500!$CN$45:$EF$45,1,$C55)&gt;0)*(INDEX(_calc_기준500!$CN$45:$EF$45,1,$C55)&lt;=15)+(INDEX(_calc_기준500!$CN$45:$EF$45,1,$D55)&gt;0)*(INDEX(_calc_기준500!$CN$45:$EF$45,1,$D55)&lt;=15)+(INDEX(_calc_기준500!$CN$45:$EF$45,1,$E55)&gt;0)*(INDEX(_calc_기준500!$CN$45:$EF$45,1,$E55)&lt;=15)+(INDEX(_calc_기준500!$CN$45:$EF$45,1,$F55)&gt;0)*(INDEX(_calc_기준500!$CN$45:$EF$45,1,$F55)&lt;=15)+(INDEX(_calc_기준500!$CN$45:$EF$45,1,$G55)&gt;0)*(INDEX(_calc_기준500!$CN$45:$EF$45,1,$G55)&lt;=15),"")</f>
        <v>2</v>
      </c>
      <c r="J55" s="40">
        <f>IFERROR((INDEX(_calc_기준500!$CN$45:$EF$45,1,$B55)&gt;15)*(INDEX(_calc_기준500!$CN$45:$EF$45,1,$B55)&lt;=30)+(INDEX(_calc_기준500!$CN$45:$EF$45,1,$C55)&gt;15)*(INDEX(_calc_기준500!$CN$45:$EF$45,1,$C55)&lt;=30)+(INDEX(_calc_기준500!$CN$45:$EF$45,1,$D55)&gt;15)*(INDEX(_calc_기준500!$CN$45:$EF$45,1,$D55)&lt;=30)+(INDEX(_calc_기준500!$CN$45:$EF$45,1,$E55)&gt;15)*(INDEX(_calc_기준500!$CN$45:$EF$45,1,$E55)&lt;=30)+(INDEX(_calc_기준500!$CN$45:$EF$45,1,$F55)&gt;15)*(INDEX(_calc_기준500!$CN$45:$EF$45,1,$F55)&lt;=30)+(INDEX(_calc_기준500!$CN$45:$EF$45,1,$G55)&gt;15)*(INDEX(_calc_기준500!$CN$45:$EF$45,1,$G55)&lt;=30),"")</f>
        <v>2</v>
      </c>
      <c r="K55" s="43">
        <f>IFERROR((INDEX(_calc_기준500!$CN$45:$EF$45,1,$B55)&gt;30)+(INDEX(_calc_기준500!$CN$45:$EF$45,1,$C55)&gt;30)+(INDEX(_calc_기준500!$CN$45:$EF$45,1,$D55)&gt;30)+(INDEX(_calc_기준500!$CN$45:$EF$45,1,$E55)&gt;30)+(INDEX(_calc_기준500!$CN$45:$EF$45,1,$F55)&gt;30)+(INDEX(_calc_기준500!$CN$45:$EF$45,1,$G55)&gt;30),"")</f>
        <v>2</v>
      </c>
      <c r="L55" s="25">
        <f>IFERROR(MATCH(L$11,_calc_기준500!$CN$45:$EF$45,0),"")</f>
        <v>21</v>
      </c>
      <c r="M55" s="25">
        <f>IFERROR(MATCH(M$11,_calc_기준500!$CN$45:$EF$45,0),"")</f>
        <v>45</v>
      </c>
      <c r="N55" s="25">
        <f>IFERROR(MATCH(N$11,_calc_기준500!$CN$45:$EF$45,0),"")</f>
        <v>34</v>
      </c>
      <c r="O55" s="25">
        <f>IFERROR(MATCH(O$11,_calc_기준500!$CN$45:$EF$45,0),"")</f>
        <v>18</v>
      </c>
      <c r="P55" s="25">
        <f>IFERROR(MATCH(P$11,_calc_기준500!$CN$45:$EF$45,0),"")</f>
        <v>33</v>
      </c>
      <c r="Q55" s="25">
        <f>IFERROR(MATCH(Q$11,_calc_기준500!$CN$45:$EF$45,0),"")</f>
        <v>14</v>
      </c>
      <c r="R55" s="25">
        <f>IFERROR(MATCH(R$11,_calc_기준500!$CN$45:$EF$45,0),"")</f>
        <v>10</v>
      </c>
      <c r="S55" s="25">
        <f>IFERROR(MATCH(S$11,_calc_기준500!$CN$45:$EF$45,0),"")</f>
        <v>19</v>
      </c>
      <c r="T55" s="25">
        <f>IFERROR(MATCH(T$11,_calc_기준500!$CN$45:$EF$45,0),"")</f>
        <v>43</v>
      </c>
      <c r="U55" s="25">
        <f>IFERROR(MATCH(U$11,_calc_기준500!$CN$45:$EF$45,0),"")</f>
        <v>44</v>
      </c>
      <c r="V55" s="25">
        <f>IFERROR(MATCH(V$11,_calc_기준500!$CN$45:$EF$45,0),"")</f>
        <v>11</v>
      </c>
      <c r="W55" s="25">
        <f>IFERROR(MATCH(W$11,_calc_기준500!$CN$45:$EF$45,0),"")</f>
        <v>35</v>
      </c>
      <c r="X55" s="25">
        <f>IFERROR(MATCH(X$11,_calc_기준500!$CN$45:$EF$45,0),"")</f>
        <v>36</v>
      </c>
      <c r="Y55" s="25">
        <f>IFERROR(MATCH(Y$11,_calc_기준500!$CN$45:$EF$45,0),"")</f>
        <v>30</v>
      </c>
      <c r="Z55" s="25">
        <f>IFERROR(MATCH(Z$11,_calc_기준500!$CN$45:$EF$45,0),"")</f>
        <v>6</v>
      </c>
      <c r="AA55" s="25">
        <f>IFERROR(MATCH(AA$11,_calc_기준500!$CN$45:$EF$45,0),"")</f>
        <v>12</v>
      </c>
      <c r="AB55" s="25">
        <f>IFERROR(MATCH(AB$11,_calc_기준500!$CN$45:$EF$45,0),"")</f>
        <v>41</v>
      </c>
      <c r="AC55" s="25">
        <f>IFERROR(MATCH(AC$11,_calc_기준500!$CN$45:$EF$45,0),"")</f>
        <v>17</v>
      </c>
      <c r="AD55" s="25">
        <f>IFERROR(MATCH(AD$11,_calc_기준500!$CN$45:$EF$45,0),"")</f>
        <v>22</v>
      </c>
      <c r="AE55" s="25">
        <f>IFERROR(MATCH(AE$11,_calc_기준500!$CN$45:$EF$45,0),"")</f>
        <v>42</v>
      </c>
      <c r="AF55" s="25">
        <f>IFERROR(MATCH(AF$11,_calc_기준500!$CN$45:$EF$45,0),"")</f>
        <v>31</v>
      </c>
      <c r="AG55" s="25">
        <f>IFERROR(MATCH(AG$11,_calc_기준500!$CN$45:$EF$45,0),"")</f>
        <v>13</v>
      </c>
      <c r="AH55" s="25">
        <f>IFERROR(MATCH(AH$11,_calc_기준500!$CN$45:$EF$45,0),"")</f>
        <v>2</v>
      </c>
      <c r="AI55" s="25">
        <f>IFERROR(MATCH(AI$11,_calc_기준500!$CN$45:$EF$45,0),"")</f>
        <v>16</v>
      </c>
      <c r="AJ55" s="25">
        <f>IFERROR(MATCH(AJ$11,_calc_기준500!$CN$45:$EF$45,0),"")</f>
        <v>28</v>
      </c>
      <c r="AK55" s="25">
        <f>IFERROR(MATCH(AK$11,_calc_기준500!$CN$45:$EF$45,0),"")</f>
        <v>24</v>
      </c>
      <c r="AL55" s="25">
        <f>IFERROR(MATCH(AL$11,_calc_기준500!$CN$45:$EF$45,0),"")</f>
        <v>38</v>
      </c>
      <c r="AM55" s="25">
        <f>IFERROR(MATCH(AM$11,_calc_기준500!$CN$45:$EF$45,0),"")</f>
        <v>3</v>
      </c>
      <c r="AN55" s="25">
        <f>IFERROR(MATCH(AN$11,_calc_기준500!$CN$45:$EF$45,0),"")</f>
        <v>15</v>
      </c>
      <c r="AO55" s="25">
        <f>IFERROR(MATCH(AO$11,_calc_기준500!$CN$45:$EF$45,0),"")</f>
        <v>7</v>
      </c>
      <c r="AP55" s="25">
        <f>IFERROR(MATCH(AP$11,_calc_기준500!$CN$45:$EF$45,0),"")</f>
        <v>26</v>
      </c>
      <c r="AQ55" s="25">
        <f>IFERROR(MATCH(AQ$11,_calc_기준500!$CN$45:$EF$45,0),"")</f>
        <v>1</v>
      </c>
      <c r="AR55" s="25">
        <f>IFERROR(MATCH(AR$11,_calc_기준500!$CN$45:$EF$45,0),"")</f>
        <v>39</v>
      </c>
      <c r="AS55" s="25">
        <f>IFERROR(MATCH(AS$11,_calc_기준500!$CN$45:$EF$45,0),"")</f>
        <v>4</v>
      </c>
      <c r="AT55" s="25">
        <f>IFERROR(MATCH(AT$11,_calc_기준500!$CN$45:$EF$45,0),"")</f>
        <v>29</v>
      </c>
      <c r="AU55" s="25">
        <f>IFERROR(MATCH(AU$11,_calc_기준500!$CN$45:$EF$45,0),"")</f>
        <v>32</v>
      </c>
      <c r="AV55" s="25">
        <f>IFERROR(MATCH(AV$11,_calc_기준500!$CN$45:$EF$45,0),"")</f>
        <v>40</v>
      </c>
      <c r="AW55" s="25">
        <f>IFERROR(MATCH(AW$11,_calc_기준500!$CN$45:$EF$45,0),"")</f>
        <v>5</v>
      </c>
      <c r="AX55" s="25">
        <f>IFERROR(MATCH(AX$11,_calc_기준500!$CN$45:$EF$45,0),"")</f>
        <v>37</v>
      </c>
      <c r="AY55" s="25">
        <f>IFERROR(MATCH(AY$11,_calc_기준500!$CN$45:$EF$45,0),"")</f>
        <v>20</v>
      </c>
      <c r="AZ55" s="25">
        <f>IFERROR(MATCH(AZ$11,_calc_기준500!$CN$45:$EF$45,0),"")</f>
        <v>8</v>
      </c>
      <c r="BA55" s="25">
        <f>IFERROR(MATCH(BA$11,_calc_기준500!$CN$45:$EF$45,0),"")</f>
        <v>23</v>
      </c>
      <c r="BB55" s="25">
        <f>IFERROR(MATCH(BB$11,_calc_기준500!$CN$45:$EF$45,0),"")</f>
        <v>25</v>
      </c>
      <c r="BC55" s="25">
        <f>IFERROR(MATCH(BC$11,_calc_기준500!$CN$45:$EF$45,0),"")</f>
        <v>27</v>
      </c>
      <c r="BD55" s="25">
        <f>IFERROR(MATCH(BD$11,_calc_기준500!$CN$45:$EF$45,0),"")</f>
        <v>9</v>
      </c>
    </row>
    <row r="56" spans="1:56" ht="16.5" customHeight="1">
      <c r="A56" s="57">
        <f t="shared" si="3"/>
        <v>1200</v>
      </c>
      <c r="B56" s="40">
        <f>IFERROR(INDEX(전체당첨내역!$B:$B,MATCH($A56,전체당첨내역!$A:$A,0)),"")</f>
        <v>1</v>
      </c>
      <c r="C56" s="40">
        <f>IFERROR(INDEX(전체당첨내역!$C:$C,MATCH($A56,전체당첨내역!$A:$A,0)),"")</f>
        <v>2</v>
      </c>
      <c r="D56" s="40">
        <f>IFERROR(INDEX(전체당첨내역!$D:$D,MATCH($A56,전체당첨내역!$A:$A,0)),"")</f>
        <v>4</v>
      </c>
      <c r="E56" s="40">
        <f>IFERROR(INDEX(전체당첨내역!$E:$E,MATCH($A56,전체당첨내역!$A:$A,0)),"")</f>
        <v>16</v>
      </c>
      <c r="F56" s="40">
        <f>IFERROR(INDEX(전체당첨내역!$F:$F,MATCH($A56,전체당첨내역!$A:$A,0)),"")</f>
        <v>20</v>
      </c>
      <c r="G56" s="40">
        <f>IFERROR(INDEX(전체당첨내역!$G:$G,MATCH($A56,전체당첨내역!$A:$A,0)),"")</f>
        <v>32</v>
      </c>
      <c r="H56" s="45">
        <f>IFERROR(INDEX(전체당첨내역!$H:$H,MATCH($A56,전체당첨내역!$A:$A,0)),"")</f>
        <v>45</v>
      </c>
      <c r="I56" s="42">
        <f>IFERROR((INDEX(_calc_기준500!$CN$46:$EF$46,1,$B56)&gt;0)*(INDEX(_calc_기준500!$CN$46:$EF$46,1,$B56)&lt;=15)+(INDEX(_calc_기준500!$CN$46:$EF$46,1,$C56)&gt;0)*(INDEX(_calc_기준500!$CN$46:$EF$46,1,$C56)&lt;=15)+(INDEX(_calc_기준500!$CN$46:$EF$46,1,$D56)&gt;0)*(INDEX(_calc_기준500!$CN$46:$EF$46,1,$D56)&lt;=15)+(INDEX(_calc_기준500!$CN$46:$EF$46,1,$E56)&gt;0)*(INDEX(_calc_기준500!$CN$46:$EF$46,1,$E56)&lt;=15)+(INDEX(_calc_기준500!$CN$46:$EF$46,1,$F56)&gt;0)*(INDEX(_calc_기준500!$CN$46:$EF$46,1,$F56)&lt;=15)+(INDEX(_calc_기준500!$CN$46:$EF$46,1,$G56)&gt;0)*(INDEX(_calc_기준500!$CN$46:$EF$46,1,$G56)&lt;=15),"")</f>
        <v>0</v>
      </c>
      <c r="J56" s="40">
        <f>IFERROR((INDEX(_calc_기준500!$CN$46:$EF$46,1,$B56)&gt;15)*(INDEX(_calc_기준500!$CN$46:$EF$46,1,$B56)&lt;=30)+(INDEX(_calc_기준500!$CN$46:$EF$46,1,$C56)&gt;15)*(INDEX(_calc_기준500!$CN$46:$EF$46,1,$C56)&lt;=30)+(INDEX(_calc_기준500!$CN$46:$EF$46,1,$D56)&gt;15)*(INDEX(_calc_기준500!$CN$46:$EF$46,1,$D56)&lt;=30)+(INDEX(_calc_기준500!$CN$46:$EF$46,1,$E56)&gt;15)*(INDEX(_calc_기준500!$CN$46:$EF$46,1,$E56)&lt;=30)+(INDEX(_calc_기준500!$CN$46:$EF$46,1,$F56)&gt;15)*(INDEX(_calc_기준500!$CN$46:$EF$46,1,$F56)&lt;=30)+(INDEX(_calc_기준500!$CN$46:$EF$46,1,$G56)&gt;15)*(INDEX(_calc_기준500!$CN$46:$EF$46,1,$G56)&lt;=30),"")</f>
        <v>4</v>
      </c>
      <c r="K56" s="43">
        <f>IFERROR((INDEX(_calc_기준500!$CN$46:$EF$46,1,$B56)&gt;30)+(INDEX(_calc_기준500!$CN$46:$EF$46,1,$C56)&gt;30)+(INDEX(_calc_기준500!$CN$46:$EF$46,1,$D56)&gt;30)+(INDEX(_calc_기준500!$CN$46:$EF$46,1,$E56)&gt;30)+(INDEX(_calc_기준500!$CN$46:$EF$46,1,$F56)&gt;30)+(INDEX(_calc_기준500!$CN$46:$EF$46,1,$G56)&gt;30),"")</f>
        <v>2</v>
      </c>
      <c r="L56" s="25">
        <f>IFERROR(MATCH(L$11,_calc_기준500!$CN$46:$EF$46,0),"")</f>
        <v>21</v>
      </c>
      <c r="M56" s="25">
        <f>IFERROR(MATCH(M$11,_calc_기준500!$CN$46:$EF$46,0),"")</f>
        <v>34</v>
      </c>
      <c r="N56" s="25">
        <f>IFERROR(MATCH(N$11,_calc_기준500!$CN$46:$EF$46,0),"")</f>
        <v>45</v>
      </c>
      <c r="O56" s="25">
        <f>IFERROR(MATCH(O$11,_calc_기준500!$CN$46:$EF$46,0),"")</f>
        <v>33</v>
      </c>
      <c r="P56" s="25">
        <f>IFERROR(MATCH(P$11,_calc_기준500!$CN$46:$EF$46,0),"")</f>
        <v>14</v>
      </c>
      <c r="Q56" s="25">
        <f>IFERROR(MATCH(Q$11,_calc_기준500!$CN$46:$EF$46,0),"")</f>
        <v>44</v>
      </c>
      <c r="R56" s="25">
        <f>IFERROR(MATCH(R$11,_calc_기준500!$CN$46:$EF$46,0),"")</f>
        <v>10</v>
      </c>
      <c r="S56" s="25">
        <f>IFERROR(MATCH(S$11,_calc_기준500!$CN$46:$EF$46,0),"")</f>
        <v>11</v>
      </c>
      <c r="T56" s="25">
        <f>IFERROR(MATCH(T$11,_calc_기준500!$CN$46:$EF$46,0),"")</f>
        <v>43</v>
      </c>
      <c r="U56" s="25">
        <f>IFERROR(MATCH(U$11,_calc_기준500!$CN$46:$EF$46,0),"")</f>
        <v>18</v>
      </c>
      <c r="V56" s="25">
        <f>IFERROR(MATCH(V$11,_calc_기준500!$CN$46:$EF$46,0),"")</f>
        <v>19</v>
      </c>
      <c r="W56" s="25">
        <f>IFERROR(MATCH(W$11,_calc_기준500!$CN$46:$EF$46,0),"")</f>
        <v>36</v>
      </c>
      <c r="X56" s="25">
        <f>IFERROR(MATCH(X$11,_calc_기준500!$CN$46:$EF$46,0),"")</f>
        <v>6</v>
      </c>
      <c r="Y56" s="25">
        <f>IFERROR(MATCH(Y$11,_calc_기준500!$CN$46:$EF$46,0),"")</f>
        <v>12</v>
      </c>
      <c r="Z56" s="25">
        <f>IFERROR(MATCH(Z$11,_calc_기준500!$CN$46:$EF$46,0),"")</f>
        <v>30</v>
      </c>
      <c r="AA56" s="25">
        <f>IFERROR(MATCH(AA$11,_calc_기준500!$CN$46:$EF$46,0),"")</f>
        <v>17</v>
      </c>
      <c r="AB56" s="25">
        <f>IFERROR(MATCH(AB$11,_calc_기준500!$CN$46:$EF$46,0),"")</f>
        <v>22</v>
      </c>
      <c r="AC56" s="25">
        <f>IFERROR(MATCH(AC$11,_calc_기준500!$CN$46:$EF$46,0),"")</f>
        <v>2</v>
      </c>
      <c r="AD56" s="25">
        <f>IFERROR(MATCH(AD$11,_calc_기준500!$CN$46:$EF$46,0),"")</f>
        <v>41</v>
      </c>
      <c r="AE56" s="25">
        <f>IFERROR(MATCH(AE$11,_calc_기준500!$CN$46:$EF$46,0),"")</f>
        <v>13</v>
      </c>
      <c r="AF56" s="25">
        <f>IFERROR(MATCH(AF$11,_calc_기준500!$CN$46:$EF$46,0),"")</f>
        <v>16</v>
      </c>
      <c r="AG56" s="25">
        <f>IFERROR(MATCH(AG$11,_calc_기준500!$CN$46:$EF$46,0),"")</f>
        <v>35</v>
      </c>
      <c r="AH56" s="25">
        <f>IFERROR(MATCH(AH$11,_calc_기준500!$CN$46:$EF$46,0),"")</f>
        <v>42</v>
      </c>
      <c r="AI56" s="25">
        <f>IFERROR(MATCH(AI$11,_calc_기준500!$CN$46:$EF$46,0),"")</f>
        <v>31</v>
      </c>
      <c r="AJ56" s="25">
        <f>IFERROR(MATCH(AJ$11,_calc_기준500!$CN$46:$EF$46,0),"")</f>
        <v>28</v>
      </c>
      <c r="AK56" s="25">
        <f>IFERROR(MATCH(AK$11,_calc_기준500!$CN$46:$EF$46,0),"")</f>
        <v>1</v>
      </c>
      <c r="AL56" s="25">
        <f>IFERROR(MATCH(AL$11,_calc_기준500!$CN$46:$EF$46,0),"")</f>
        <v>24</v>
      </c>
      <c r="AM56" s="25">
        <f>IFERROR(MATCH(AM$11,_calc_기준500!$CN$46:$EF$46,0),"")</f>
        <v>38</v>
      </c>
      <c r="AN56" s="25">
        <f>IFERROR(MATCH(AN$11,_calc_기준500!$CN$46:$EF$46,0),"")</f>
        <v>3</v>
      </c>
      <c r="AO56" s="25">
        <f>IFERROR(MATCH(AO$11,_calc_기준500!$CN$46:$EF$46,0),"")</f>
        <v>4</v>
      </c>
      <c r="AP56" s="25">
        <f>IFERROR(MATCH(AP$11,_calc_기준500!$CN$46:$EF$46,0),"")</f>
        <v>15</v>
      </c>
      <c r="AQ56" s="25">
        <f>IFERROR(MATCH(AQ$11,_calc_기준500!$CN$46:$EF$46,0),"")</f>
        <v>7</v>
      </c>
      <c r="AR56" s="25">
        <f>IFERROR(MATCH(AR$11,_calc_기준500!$CN$46:$EF$46,0),"")</f>
        <v>26</v>
      </c>
      <c r="AS56" s="25">
        <f>IFERROR(MATCH(AS$11,_calc_기준500!$CN$46:$EF$46,0),"")</f>
        <v>32</v>
      </c>
      <c r="AT56" s="25">
        <f>IFERROR(MATCH(AT$11,_calc_기준500!$CN$46:$EF$46,0),"")</f>
        <v>29</v>
      </c>
      <c r="AU56" s="25">
        <f>IFERROR(MATCH(AU$11,_calc_기준500!$CN$46:$EF$46,0),"")</f>
        <v>39</v>
      </c>
      <c r="AV56" s="25">
        <f>IFERROR(MATCH(AV$11,_calc_기준500!$CN$46:$EF$46,0),"")</f>
        <v>20</v>
      </c>
      <c r="AW56" s="25">
        <f>IFERROR(MATCH(AW$11,_calc_기준500!$CN$46:$EF$46,0),"")</f>
        <v>37</v>
      </c>
      <c r="AX56" s="25">
        <f>IFERROR(MATCH(AX$11,_calc_기준500!$CN$46:$EF$46,0),"")</f>
        <v>40</v>
      </c>
      <c r="AY56" s="25">
        <f>IFERROR(MATCH(AY$11,_calc_기준500!$CN$46:$EF$46,0),"")</f>
        <v>5</v>
      </c>
      <c r="AZ56" s="25">
        <f>IFERROR(MATCH(AZ$11,_calc_기준500!$CN$46:$EF$46,0),"")</f>
        <v>23</v>
      </c>
      <c r="BA56" s="25">
        <f>IFERROR(MATCH(BA$11,_calc_기준500!$CN$46:$EF$46,0),"")</f>
        <v>25</v>
      </c>
      <c r="BB56" s="25">
        <f>IFERROR(MATCH(BB$11,_calc_기준500!$CN$46:$EF$46,0),"")</f>
        <v>27</v>
      </c>
      <c r="BC56" s="25">
        <f>IFERROR(MATCH(BC$11,_calc_기준500!$CN$46:$EF$46,0),"")</f>
        <v>8</v>
      </c>
      <c r="BD56" s="25">
        <f>IFERROR(MATCH(BD$11,_calc_기준500!$CN$46:$EF$46,0),"")</f>
        <v>9</v>
      </c>
    </row>
    <row r="57" spans="1:56" ht="16.5" customHeight="1">
      <c r="A57" s="57">
        <f t="shared" si="3"/>
        <v>1199</v>
      </c>
      <c r="B57" s="40">
        <f>IFERROR(INDEX(전체당첨내역!$B:$B,MATCH($A57,전체당첨내역!$A:$A,0)),"")</f>
        <v>16</v>
      </c>
      <c r="C57" s="40">
        <f>IFERROR(INDEX(전체당첨내역!$C:$C,MATCH($A57,전체당첨내역!$A:$A,0)),"")</f>
        <v>24</v>
      </c>
      <c r="D57" s="40">
        <f>IFERROR(INDEX(전체당첨내역!$D:$D,MATCH($A57,전체당첨내역!$A:$A,0)),"")</f>
        <v>25</v>
      </c>
      <c r="E57" s="40">
        <f>IFERROR(INDEX(전체당첨내역!$E:$E,MATCH($A57,전체당첨내역!$A:$A,0)),"")</f>
        <v>30</v>
      </c>
      <c r="F57" s="40">
        <f>IFERROR(INDEX(전체당첨내역!$F:$F,MATCH($A57,전체당첨내역!$A:$A,0)),"")</f>
        <v>31</v>
      </c>
      <c r="G57" s="40">
        <f>IFERROR(INDEX(전체당첨내역!$G:$G,MATCH($A57,전체당첨내역!$A:$A,0)),"")</f>
        <v>32</v>
      </c>
      <c r="H57" s="45">
        <f>IFERROR(INDEX(전체당첨내역!$H:$H,MATCH($A57,전체당첨내역!$A:$A,0)),"")</f>
        <v>7</v>
      </c>
      <c r="I57" s="42">
        <f>IFERROR((INDEX(_calc_기준500!$CN$47:$EF$47,1,$B57)&gt;0)*(INDEX(_calc_기준500!$CN$47:$EF$47,1,$B57)&lt;=15)+(INDEX(_calc_기준500!$CN$47:$EF$47,1,$C57)&gt;0)*(INDEX(_calc_기준500!$CN$47:$EF$47,1,$C57)&lt;=15)+(INDEX(_calc_기준500!$CN$47:$EF$47,1,$D57)&gt;0)*(INDEX(_calc_기준500!$CN$47:$EF$47,1,$D57)&lt;=15)+(INDEX(_calc_기준500!$CN$47:$EF$47,1,$E57)&gt;0)*(INDEX(_calc_기준500!$CN$47:$EF$47,1,$E57)&lt;=15)+(INDEX(_calc_기준500!$CN$47:$EF$47,1,$F57)&gt;0)*(INDEX(_calc_기준500!$CN$47:$EF$47,1,$F57)&lt;=15)+(INDEX(_calc_기준500!$CN$47:$EF$47,1,$G57)&gt;0)*(INDEX(_calc_기준500!$CN$47:$EF$47,1,$G57)&lt;=15),"")</f>
        <v>3</v>
      </c>
      <c r="J57" s="40">
        <f>IFERROR((INDEX(_calc_기준500!$CN$47:$EF$47,1,$B57)&gt;15)*(INDEX(_calc_기준500!$CN$47:$EF$47,1,$B57)&lt;=30)+(INDEX(_calc_기준500!$CN$47:$EF$47,1,$C57)&gt;15)*(INDEX(_calc_기준500!$CN$47:$EF$47,1,$C57)&lt;=30)+(INDEX(_calc_기준500!$CN$47:$EF$47,1,$D57)&gt;15)*(INDEX(_calc_기준500!$CN$47:$EF$47,1,$D57)&lt;=30)+(INDEX(_calc_기준500!$CN$47:$EF$47,1,$E57)&gt;15)*(INDEX(_calc_기준500!$CN$47:$EF$47,1,$E57)&lt;=30)+(INDEX(_calc_기준500!$CN$47:$EF$47,1,$F57)&gt;15)*(INDEX(_calc_기준500!$CN$47:$EF$47,1,$F57)&lt;=30)+(INDEX(_calc_기준500!$CN$47:$EF$47,1,$G57)&gt;15)*(INDEX(_calc_기준500!$CN$47:$EF$47,1,$G57)&lt;=30),"")</f>
        <v>1</v>
      </c>
      <c r="K57" s="43">
        <f>IFERROR((INDEX(_calc_기준500!$CN$47:$EF$47,1,$B57)&gt;30)+(INDEX(_calc_기준500!$CN$47:$EF$47,1,$C57)&gt;30)+(INDEX(_calc_기준500!$CN$47:$EF$47,1,$D57)&gt;30)+(INDEX(_calc_기준500!$CN$47:$EF$47,1,$E57)&gt;30)+(INDEX(_calc_기준500!$CN$47:$EF$47,1,$F57)&gt;30)+(INDEX(_calc_기준500!$CN$47:$EF$47,1,$G57)&gt;30),"")</f>
        <v>2</v>
      </c>
      <c r="L57" s="25">
        <f>IFERROR(MATCH(L$11,_calc_기준500!$CN$47:$EF$47,0),"")</f>
        <v>34</v>
      </c>
      <c r="M57" s="25">
        <f>IFERROR(MATCH(M$11,_calc_기준500!$CN$47:$EF$47,0),"")</f>
        <v>45</v>
      </c>
      <c r="N57" s="25">
        <f>IFERROR(MATCH(N$11,_calc_기준500!$CN$47:$EF$47,0),"")</f>
        <v>33</v>
      </c>
      <c r="O57" s="25">
        <f>IFERROR(MATCH(O$11,_calc_기준500!$CN$47:$EF$47,0),"")</f>
        <v>21</v>
      </c>
      <c r="P57" s="25">
        <f>IFERROR(MATCH(P$11,_calc_기준500!$CN$47:$EF$47,0),"")</f>
        <v>14</v>
      </c>
      <c r="Q57" s="25">
        <f>IFERROR(MATCH(Q$11,_calc_기준500!$CN$47:$EF$47,0),"")</f>
        <v>44</v>
      </c>
      <c r="R57" s="25">
        <f>IFERROR(MATCH(R$11,_calc_기준500!$CN$47:$EF$47,0),"")</f>
        <v>10</v>
      </c>
      <c r="S57" s="25">
        <f>IFERROR(MATCH(S$11,_calc_기준500!$CN$47:$EF$47,0),"")</f>
        <v>11</v>
      </c>
      <c r="T57" s="25">
        <f>IFERROR(MATCH(T$11,_calc_기준500!$CN$47:$EF$47,0),"")</f>
        <v>18</v>
      </c>
      <c r="U57" s="25">
        <f>IFERROR(MATCH(U$11,_calc_기준500!$CN$47:$EF$47,0),"")</f>
        <v>30</v>
      </c>
      <c r="V57" s="25">
        <f>IFERROR(MATCH(V$11,_calc_기준500!$CN$47:$EF$47,0),"")</f>
        <v>43</v>
      </c>
      <c r="W57" s="25">
        <f>IFERROR(MATCH(W$11,_calc_기준500!$CN$47:$EF$47,0),"")</f>
        <v>31</v>
      </c>
      <c r="X57" s="25">
        <f>IFERROR(MATCH(X$11,_calc_기준500!$CN$47:$EF$47,0),"")</f>
        <v>16</v>
      </c>
      <c r="Y57" s="25">
        <f>IFERROR(MATCH(Y$11,_calc_기준500!$CN$47:$EF$47,0),"")</f>
        <v>6</v>
      </c>
      <c r="Z57" s="25">
        <f>IFERROR(MATCH(Z$11,_calc_기준500!$CN$47:$EF$47,0),"")</f>
        <v>12</v>
      </c>
      <c r="AA57" s="25">
        <f>IFERROR(MATCH(AA$11,_calc_기준500!$CN$47:$EF$47,0),"")</f>
        <v>19</v>
      </c>
      <c r="AB57" s="25">
        <f>IFERROR(MATCH(AB$11,_calc_기준500!$CN$47:$EF$47,0),"")</f>
        <v>22</v>
      </c>
      <c r="AC57" s="25">
        <f>IFERROR(MATCH(AC$11,_calc_기준500!$CN$47:$EF$47,0),"")</f>
        <v>2</v>
      </c>
      <c r="AD57" s="25">
        <f>IFERROR(MATCH(AD$11,_calc_기준500!$CN$47:$EF$47,0),"")</f>
        <v>17</v>
      </c>
      <c r="AE57" s="25">
        <f>IFERROR(MATCH(AE$11,_calc_기준500!$CN$47:$EF$47,0),"")</f>
        <v>41</v>
      </c>
      <c r="AF57" s="25">
        <f>IFERROR(MATCH(AF$11,_calc_기준500!$CN$47:$EF$47,0),"")</f>
        <v>35</v>
      </c>
      <c r="AG57" s="25">
        <f>IFERROR(MATCH(AG$11,_calc_기준500!$CN$47:$EF$47,0),"")</f>
        <v>13</v>
      </c>
      <c r="AH57" s="25">
        <f>IFERROR(MATCH(AH$11,_calc_기준500!$CN$47:$EF$47,0),"")</f>
        <v>36</v>
      </c>
      <c r="AI57" s="25">
        <f>IFERROR(MATCH(AI$11,_calc_기준500!$CN$47:$EF$47,0),"")</f>
        <v>42</v>
      </c>
      <c r="AJ57" s="25">
        <f>IFERROR(MATCH(AJ$11,_calc_기준500!$CN$47:$EF$47,0),"")</f>
        <v>24</v>
      </c>
      <c r="AK57" s="25">
        <f>IFERROR(MATCH(AK$11,_calc_기준500!$CN$47:$EF$47,0),"")</f>
        <v>28</v>
      </c>
      <c r="AL57" s="25">
        <f>IFERROR(MATCH(AL$11,_calc_기준500!$CN$47:$EF$47,0),"")</f>
        <v>1</v>
      </c>
      <c r="AM57" s="25">
        <f>IFERROR(MATCH(AM$11,_calc_기준500!$CN$47:$EF$47,0),"")</f>
        <v>38</v>
      </c>
      <c r="AN57" s="25">
        <f>IFERROR(MATCH(AN$11,_calc_기준500!$CN$47:$EF$47,0),"")</f>
        <v>4</v>
      </c>
      <c r="AO57" s="25">
        <f>IFERROR(MATCH(AO$11,_calc_기준500!$CN$47:$EF$47,0),"")</f>
        <v>3</v>
      </c>
      <c r="AP57" s="25">
        <f>IFERROR(MATCH(AP$11,_calc_기준500!$CN$47:$EF$47,0),"")</f>
        <v>7</v>
      </c>
      <c r="AQ57" s="25">
        <f>IFERROR(MATCH(AQ$11,_calc_기준500!$CN$47:$EF$47,0),"")</f>
        <v>26</v>
      </c>
      <c r="AR57" s="25">
        <f>IFERROR(MATCH(AR$11,_calc_기준500!$CN$47:$EF$47,0),"")</f>
        <v>29</v>
      </c>
      <c r="AS57" s="25">
        <f>IFERROR(MATCH(AS$11,_calc_기준500!$CN$47:$EF$47,0),"")</f>
        <v>15</v>
      </c>
      <c r="AT57" s="25">
        <f>IFERROR(MATCH(AT$11,_calc_기준500!$CN$47:$EF$47,0),"")</f>
        <v>32</v>
      </c>
      <c r="AU57" s="25">
        <f>IFERROR(MATCH(AU$11,_calc_기준500!$CN$47:$EF$47,0),"")</f>
        <v>39</v>
      </c>
      <c r="AV57" s="25">
        <f>IFERROR(MATCH(AV$11,_calc_기준500!$CN$47:$EF$47,0),"")</f>
        <v>20</v>
      </c>
      <c r="AW57" s="25">
        <f>IFERROR(MATCH(AW$11,_calc_기준500!$CN$47:$EF$47,0),"")</f>
        <v>37</v>
      </c>
      <c r="AX57" s="25">
        <f>IFERROR(MATCH(AX$11,_calc_기준500!$CN$47:$EF$47,0),"")</f>
        <v>40</v>
      </c>
      <c r="AY57" s="25">
        <f>IFERROR(MATCH(AY$11,_calc_기준500!$CN$47:$EF$47,0),"")</f>
        <v>5</v>
      </c>
      <c r="AZ57" s="25">
        <f>IFERROR(MATCH(AZ$11,_calc_기준500!$CN$47:$EF$47,0),"")</f>
        <v>23</v>
      </c>
      <c r="BA57" s="25">
        <f>IFERROR(MATCH(BA$11,_calc_기준500!$CN$47:$EF$47,0),"")</f>
        <v>25</v>
      </c>
      <c r="BB57" s="25">
        <f>IFERROR(MATCH(BB$11,_calc_기준500!$CN$47:$EF$47,0),"")</f>
        <v>27</v>
      </c>
      <c r="BC57" s="25">
        <f>IFERROR(MATCH(BC$11,_calc_기준500!$CN$47:$EF$47,0),"")</f>
        <v>9</v>
      </c>
      <c r="BD57" s="25">
        <f>IFERROR(MATCH(BD$11,_calc_기준500!$CN$47:$EF$47,0),"")</f>
        <v>8</v>
      </c>
    </row>
    <row r="58" spans="1:56" ht="16.5" customHeight="1">
      <c r="A58" s="57">
        <f t="shared" si="3"/>
        <v>1198</v>
      </c>
      <c r="B58" s="40">
        <f>IFERROR(INDEX(전체당첨내역!$B:$B,MATCH($A58,전체당첨내역!$A:$A,0)),"")</f>
        <v>26</v>
      </c>
      <c r="C58" s="40">
        <f>IFERROR(INDEX(전체당첨내역!$C:$C,MATCH($A58,전체당첨내역!$A:$A,0)),"")</f>
        <v>30</v>
      </c>
      <c r="D58" s="40">
        <f>IFERROR(INDEX(전체당첨내역!$D:$D,MATCH($A58,전체당첨내역!$A:$A,0)),"")</f>
        <v>33</v>
      </c>
      <c r="E58" s="40">
        <f>IFERROR(INDEX(전체당첨내역!$E:$E,MATCH($A58,전체당첨내역!$A:$A,0)),"")</f>
        <v>38</v>
      </c>
      <c r="F58" s="40">
        <f>IFERROR(INDEX(전체당첨내역!$F:$F,MATCH($A58,전체당첨내역!$A:$A,0)),"")</f>
        <v>39</v>
      </c>
      <c r="G58" s="40">
        <f>IFERROR(INDEX(전체당첨내역!$G:$G,MATCH($A58,전체당첨내역!$A:$A,0)),"")</f>
        <v>41</v>
      </c>
      <c r="H58" s="45">
        <f>IFERROR(INDEX(전체당첨내역!$H:$H,MATCH($A58,전체당첨내역!$A:$A,0)),"")</f>
        <v>21</v>
      </c>
      <c r="I58" s="42">
        <f>IFERROR((INDEX(_calc_기준500!$CN$48:$EF$48,1,$B58)&gt;0)*(INDEX(_calc_기준500!$CN$48:$EF$48,1,$B58)&lt;=15)+(INDEX(_calc_기준500!$CN$48:$EF$48,1,$C58)&gt;0)*(INDEX(_calc_기준500!$CN$48:$EF$48,1,$C58)&lt;=15)+(INDEX(_calc_기준500!$CN$48:$EF$48,1,$D58)&gt;0)*(INDEX(_calc_기준500!$CN$48:$EF$48,1,$D58)&lt;=15)+(INDEX(_calc_기준500!$CN$48:$EF$48,1,$E58)&gt;0)*(INDEX(_calc_기준500!$CN$48:$EF$48,1,$E58)&lt;=15)+(INDEX(_calc_기준500!$CN$48:$EF$48,1,$F58)&gt;0)*(INDEX(_calc_기준500!$CN$48:$EF$48,1,$F58)&lt;=15)+(INDEX(_calc_기준500!$CN$48:$EF$48,1,$G58)&gt;0)*(INDEX(_calc_기준500!$CN$48:$EF$48,1,$G58)&lt;=15),"")</f>
        <v>3</v>
      </c>
      <c r="J58" s="40">
        <f>IFERROR((INDEX(_calc_기준500!$CN$48:$EF$48,1,$B58)&gt;15)*(INDEX(_calc_기준500!$CN$48:$EF$48,1,$B58)&lt;=30)+(INDEX(_calc_기준500!$CN$48:$EF$48,1,$C58)&gt;15)*(INDEX(_calc_기준500!$CN$48:$EF$48,1,$C58)&lt;=30)+(INDEX(_calc_기준500!$CN$48:$EF$48,1,$D58)&gt;15)*(INDEX(_calc_기준500!$CN$48:$EF$48,1,$D58)&lt;=30)+(INDEX(_calc_기준500!$CN$48:$EF$48,1,$E58)&gt;15)*(INDEX(_calc_기준500!$CN$48:$EF$48,1,$E58)&lt;=30)+(INDEX(_calc_기준500!$CN$48:$EF$48,1,$F58)&gt;15)*(INDEX(_calc_기준500!$CN$48:$EF$48,1,$F58)&lt;=30)+(INDEX(_calc_기준500!$CN$48:$EF$48,1,$G58)&gt;15)*(INDEX(_calc_기준500!$CN$48:$EF$48,1,$G58)&lt;=30),"")</f>
        <v>2</v>
      </c>
      <c r="K58" s="43">
        <f>IFERROR((INDEX(_calc_기준500!$CN$48:$EF$48,1,$B58)&gt;30)+(INDEX(_calc_기준500!$CN$48:$EF$48,1,$C58)&gt;30)+(INDEX(_calc_기준500!$CN$48:$EF$48,1,$D58)&gt;30)+(INDEX(_calc_기준500!$CN$48:$EF$48,1,$E58)&gt;30)+(INDEX(_calc_기준500!$CN$48:$EF$48,1,$F58)&gt;30)+(INDEX(_calc_기준500!$CN$48:$EF$48,1,$G58)&gt;30),"")</f>
        <v>1</v>
      </c>
      <c r="L58" s="25">
        <f>IFERROR(MATCH(L$11,_calc_기준500!$CN$48:$EF$48,0),"")</f>
        <v>33</v>
      </c>
      <c r="M58" s="25">
        <f>IFERROR(MATCH(M$11,_calc_기준500!$CN$48:$EF$48,0),"")</f>
        <v>34</v>
      </c>
      <c r="N58" s="25">
        <f>IFERROR(MATCH(N$11,_calc_기준500!$CN$48:$EF$48,0),"")</f>
        <v>21</v>
      </c>
      <c r="O58" s="25">
        <f>IFERROR(MATCH(O$11,_calc_기준500!$CN$48:$EF$48,0),"")</f>
        <v>30</v>
      </c>
      <c r="P58" s="25">
        <f>IFERROR(MATCH(P$11,_calc_기준500!$CN$48:$EF$48,0),"")</f>
        <v>45</v>
      </c>
      <c r="Q58" s="25">
        <f>IFERROR(MATCH(Q$11,_calc_기준500!$CN$48:$EF$48,0),"")</f>
        <v>14</v>
      </c>
      <c r="R58" s="25">
        <f>IFERROR(MATCH(R$11,_calc_기준500!$CN$48:$EF$48,0),"")</f>
        <v>44</v>
      </c>
      <c r="S58" s="25">
        <f>IFERROR(MATCH(S$11,_calc_기준500!$CN$48:$EF$48,0),"")</f>
        <v>10</v>
      </c>
      <c r="T58" s="25">
        <f>IFERROR(MATCH(T$11,_calc_기준500!$CN$48:$EF$48,0),"")</f>
        <v>11</v>
      </c>
      <c r="U58" s="25">
        <f>IFERROR(MATCH(U$11,_calc_기준500!$CN$48:$EF$48,0),"")</f>
        <v>18</v>
      </c>
      <c r="V58" s="25">
        <f>IFERROR(MATCH(V$11,_calc_기준500!$CN$48:$EF$48,0),"")</f>
        <v>43</v>
      </c>
      <c r="W58" s="25">
        <f>IFERROR(MATCH(W$11,_calc_기준500!$CN$48:$EF$48,0),"")</f>
        <v>12</v>
      </c>
      <c r="X58" s="25">
        <f>IFERROR(MATCH(X$11,_calc_기준500!$CN$48:$EF$48,0),"")</f>
        <v>41</v>
      </c>
      <c r="Y58" s="25">
        <f>IFERROR(MATCH(Y$11,_calc_기준500!$CN$48:$EF$48,0),"")</f>
        <v>31</v>
      </c>
      <c r="Z58" s="25">
        <f>IFERROR(MATCH(Z$11,_calc_기준500!$CN$48:$EF$48,0),"")</f>
        <v>19</v>
      </c>
      <c r="AA58" s="25">
        <f>IFERROR(MATCH(AA$11,_calc_기준500!$CN$48:$EF$48,0),"")</f>
        <v>2</v>
      </c>
      <c r="AB58" s="25">
        <f>IFERROR(MATCH(AB$11,_calc_기준500!$CN$48:$EF$48,0),"")</f>
        <v>16</v>
      </c>
      <c r="AC58" s="25">
        <f>IFERROR(MATCH(AC$11,_calc_기준500!$CN$48:$EF$48,0),"")</f>
        <v>38</v>
      </c>
      <c r="AD58" s="25">
        <f>IFERROR(MATCH(AD$11,_calc_기준500!$CN$48:$EF$48,0),"")</f>
        <v>17</v>
      </c>
      <c r="AE58" s="25">
        <f>IFERROR(MATCH(AE$11,_calc_기준500!$CN$48:$EF$48,0),"")</f>
        <v>6</v>
      </c>
      <c r="AF58" s="25">
        <f>IFERROR(MATCH(AF$11,_calc_기준500!$CN$48:$EF$48,0),"")</f>
        <v>35</v>
      </c>
      <c r="AG58" s="25">
        <f>IFERROR(MATCH(AG$11,_calc_기준500!$CN$48:$EF$48,0),"")</f>
        <v>36</v>
      </c>
      <c r="AH58" s="25">
        <f>IFERROR(MATCH(AH$11,_calc_기준500!$CN$48:$EF$48,0),"")</f>
        <v>24</v>
      </c>
      <c r="AI58" s="25">
        <f>IFERROR(MATCH(AI$11,_calc_기준500!$CN$48:$EF$48,0),"")</f>
        <v>42</v>
      </c>
      <c r="AJ58" s="25">
        <f>IFERROR(MATCH(AJ$11,_calc_기준500!$CN$48:$EF$48,0),"")</f>
        <v>13</v>
      </c>
      <c r="AK58" s="25">
        <f>IFERROR(MATCH(AK$11,_calc_기준500!$CN$48:$EF$48,0),"")</f>
        <v>22</v>
      </c>
      <c r="AL58" s="25">
        <f>IFERROR(MATCH(AL$11,_calc_기준500!$CN$48:$EF$48,0),"")</f>
        <v>28</v>
      </c>
      <c r="AM58" s="25">
        <f>IFERROR(MATCH(AM$11,_calc_기준500!$CN$48:$EF$48,0),"")</f>
        <v>3</v>
      </c>
      <c r="AN58" s="25">
        <f>IFERROR(MATCH(AN$11,_calc_기준500!$CN$48:$EF$48,0),"")</f>
        <v>26</v>
      </c>
      <c r="AO58" s="25">
        <f>IFERROR(MATCH(AO$11,_calc_기준500!$CN$48:$EF$48,0),"")</f>
        <v>1</v>
      </c>
      <c r="AP58" s="25">
        <f>IFERROR(MATCH(AP$11,_calc_기준500!$CN$48:$EF$48,0),"")</f>
        <v>4</v>
      </c>
      <c r="AQ58" s="25">
        <f>IFERROR(MATCH(AQ$11,_calc_기준500!$CN$48:$EF$48,0),"")</f>
        <v>7</v>
      </c>
      <c r="AR58" s="25">
        <f>IFERROR(MATCH(AR$11,_calc_기준500!$CN$48:$EF$48,0),"")</f>
        <v>29</v>
      </c>
      <c r="AS58" s="25">
        <f>IFERROR(MATCH(AS$11,_calc_기준500!$CN$48:$EF$48,0),"")</f>
        <v>37</v>
      </c>
      <c r="AT58" s="25">
        <f>IFERROR(MATCH(AT$11,_calc_기준500!$CN$48:$EF$48,0),"")</f>
        <v>39</v>
      </c>
      <c r="AU58" s="25">
        <f>IFERROR(MATCH(AU$11,_calc_기준500!$CN$48:$EF$48,0),"")</f>
        <v>32</v>
      </c>
      <c r="AV58" s="25">
        <f>IFERROR(MATCH(AV$11,_calc_기준500!$CN$48:$EF$48,0),"")</f>
        <v>15</v>
      </c>
      <c r="AW58" s="25">
        <f>IFERROR(MATCH(AW$11,_calc_기준500!$CN$48:$EF$48,0),"")</f>
        <v>20</v>
      </c>
      <c r="AX58" s="25">
        <f>IFERROR(MATCH(AX$11,_calc_기준500!$CN$48:$EF$48,0),"")</f>
        <v>40</v>
      </c>
      <c r="AY58" s="25">
        <f>IFERROR(MATCH(AY$11,_calc_기준500!$CN$48:$EF$48,0),"")</f>
        <v>5</v>
      </c>
      <c r="AZ58" s="25">
        <f>IFERROR(MATCH(AZ$11,_calc_기준500!$CN$48:$EF$48,0),"")</f>
        <v>23</v>
      </c>
      <c r="BA58" s="25">
        <f>IFERROR(MATCH(BA$11,_calc_기준500!$CN$48:$EF$48,0),"")</f>
        <v>25</v>
      </c>
      <c r="BB58" s="25">
        <f>IFERROR(MATCH(BB$11,_calc_기준500!$CN$48:$EF$48,0),"")</f>
        <v>27</v>
      </c>
      <c r="BC58" s="25">
        <f>IFERROR(MATCH(BC$11,_calc_기준500!$CN$48:$EF$48,0),"")</f>
        <v>9</v>
      </c>
      <c r="BD58" s="25">
        <f>IFERROR(MATCH(BD$11,_calc_기준500!$CN$48:$EF$48,0),"")</f>
        <v>8</v>
      </c>
    </row>
    <row r="59" spans="1:56" ht="16.5" customHeight="1">
      <c r="A59" s="57">
        <f t="shared" si="3"/>
        <v>1197</v>
      </c>
      <c r="B59" s="40">
        <f>IFERROR(INDEX(전체당첨내역!$B:$B,MATCH($A59,전체당첨내역!$A:$A,0)),"")</f>
        <v>1</v>
      </c>
      <c r="C59" s="40">
        <f>IFERROR(INDEX(전체당첨내역!$C:$C,MATCH($A59,전체당첨내역!$A:$A,0)),"")</f>
        <v>5</v>
      </c>
      <c r="D59" s="40">
        <f>IFERROR(INDEX(전체당첨내역!$D:$D,MATCH($A59,전체당첨내역!$A:$A,0)),"")</f>
        <v>7</v>
      </c>
      <c r="E59" s="40">
        <f>IFERROR(INDEX(전체당첨내역!$E:$E,MATCH($A59,전체당첨내역!$A:$A,0)),"")</f>
        <v>26</v>
      </c>
      <c r="F59" s="40">
        <f>IFERROR(INDEX(전체당첨내역!$F:$F,MATCH($A59,전체당첨내역!$A:$A,0)),"")</f>
        <v>28</v>
      </c>
      <c r="G59" s="40">
        <f>IFERROR(INDEX(전체당첨내역!$G:$G,MATCH($A59,전체당첨내역!$A:$A,0)),"")</f>
        <v>43</v>
      </c>
      <c r="H59" s="45">
        <f>IFERROR(INDEX(전체당첨내역!$H:$H,MATCH($A59,전체당첨내역!$A:$A,0)),"")</f>
        <v>30</v>
      </c>
      <c r="I59" s="42">
        <f>IFERROR((INDEX(_calc_기준500!$CN$49:$EF$49,1,$B59)&gt;0)*(INDEX(_calc_기준500!$CN$49:$EF$49,1,$B59)&lt;=15)+(INDEX(_calc_기준500!$CN$49:$EF$49,1,$C59)&gt;0)*(INDEX(_calc_기준500!$CN$49:$EF$49,1,$C59)&lt;=15)+(INDEX(_calc_기준500!$CN$49:$EF$49,1,$D59)&gt;0)*(INDEX(_calc_기준500!$CN$49:$EF$49,1,$D59)&lt;=15)+(INDEX(_calc_기준500!$CN$49:$EF$49,1,$E59)&gt;0)*(INDEX(_calc_기준500!$CN$49:$EF$49,1,$E59)&lt;=15)+(INDEX(_calc_기준500!$CN$49:$EF$49,1,$F59)&gt;0)*(INDEX(_calc_기준500!$CN$49:$EF$49,1,$F59)&lt;=15)+(INDEX(_calc_기준500!$CN$49:$EF$49,1,$G59)&gt;0)*(INDEX(_calc_기준500!$CN$49:$EF$49,1,$G59)&lt;=15),"")</f>
        <v>1</v>
      </c>
      <c r="J59" s="40">
        <f>IFERROR((INDEX(_calc_기준500!$CN$49:$EF$49,1,$B59)&gt;15)*(INDEX(_calc_기준500!$CN$49:$EF$49,1,$B59)&lt;=30)+(INDEX(_calc_기준500!$CN$49:$EF$49,1,$C59)&gt;15)*(INDEX(_calc_기준500!$CN$49:$EF$49,1,$C59)&lt;=30)+(INDEX(_calc_기준500!$CN$49:$EF$49,1,$D59)&gt;15)*(INDEX(_calc_기준500!$CN$49:$EF$49,1,$D59)&lt;=30)+(INDEX(_calc_기준500!$CN$49:$EF$49,1,$E59)&gt;15)*(INDEX(_calc_기준500!$CN$49:$EF$49,1,$E59)&lt;=30)+(INDEX(_calc_기준500!$CN$49:$EF$49,1,$F59)&gt;15)*(INDEX(_calc_기준500!$CN$49:$EF$49,1,$F59)&lt;=30)+(INDEX(_calc_기준500!$CN$49:$EF$49,1,$G59)&gt;15)*(INDEX(_calc_기준500!$CN$49:$EF$49,1,$G59)&lt;=30),"")</f>
        <v>3</v>
      </c>
      <c r="K59" s="43">
        <f>IFERROR((INDEX(_calc_기준500!$CN$49:$EF$49,1,$B59)&gt;30)+(INDEX(_calc_기준500!$CN$49:$EF$49,1,$C59)&gt;30)+(INDEX(_calc_기준500!$CN$49:$EF$49,1,$D59)&gt;30)+(INDEX(_calc_기준500!$CN$49:$EF$49,1,$E59)&gt;30)+(INDEX(_calc_기준500!$CN$49:$EF$49,1,$F59)&gt;30)+(INDEX(_calc_기준500!$CN$49:$EF$49,1,$G59)&gt;30),"")</f>
        <v>2</v>
      </c>
      <c r="L59" s="25">
        <f>IFERROR(MATCH(L$11,_calc_기준500!$CN$49:$EF$49,0),"")</f>
        <v>33</v>
      </c>
      <c r="M59" s="25">
        <f>IFERROR(MATCH(M$11,_calc_기준500!$CN$49:$EF$49,0),"")</f>
        <v>34</v>
      </c>
      <c r="N59" s="25">
        <f>IFERROR(MATCH(N$11,_calc_기준500!$CN$49:$EF$49,0),"")</f>
        <v>21</v>
      </c>
      <c r="O59" s="25">
        <f>IFERROR(MATCH(O$11,_calc_기준500!$CN$49:$EF$49,0),"")</f>
        <v>30</v>
      </c>
      <c r="P59" s="25">
        <f>IFERROR(MATCH(P$11,_calc_기준500!$CN$49:$EF$49,0),"")</f>
        <v>45</v>
      </c>
      <c r="Q59" s="25">
        <f>IFERROR(MATCH(Q$11,_calc_기준500!$CN$49:$EF$49,0),"")</f>
        <v>14</v>
      </c>
      <c r="R59" s="25">
        <f>IFERROR(MATCH(R$11,_calc_기준500!$CN$49:$EF$49,0),"")</f>
        <v>44</v>
      </c>
      <c r="S59" s="25">
        <f>IFERROR(MATCH(S$11,_calc_기준500!$CN$49:$EF$49,0),"")</f>
        <v>10</v>
      </c>
      <c r="T59" s="25">
        <f>IFERROR(MATCH(T$11,_calc_기준500!$CN$49:$EF$49,0),"")</f>
        <v>18</v>
      </c>
      <c r="U59" s="25">
        <f>IFERROR(MATCH(U$11,_calc_기준500!$CN$49:$EF$49,0),"")</f>
        <v>43</v>
      </c>
      <c r="V59" s="25">
        <f>IFERROR(MATCH(V$11,_calc_기준500!$CN$49:$EF$49,0),"")</f>
        <v>12</v>
      </c>
      <c r="W59" s="25">
        <f>IFERROR(MATCH(W$11,_calc_기준500!$CN$49:$EF$49,0),"")</f>
        <v>41</v>
      </c>
      <c r="X59" s="25">
        <f>IFERROR(MATCH(X$11,_calc_기준500!$CN$49:$EF$49,0),"")</f>
        <v>11</v>
      </c>
      <c r="Y59" s="25">
        <f>IFERROR(MATCH(Y$11,_calc_기준500!$CN$49:$EF$49,0),"")</f>
        <v>31</v>
      </c>
      <c r="Z59" s="25">
        <f>IFERROR(MATCH(Z$11,_calc_기준500!$CN$49:$EF$49,0),"")</f>
        <v>2</v>
      </c>
      <c r="AA59" s="25">
        <f>IFERROR(MATCH(AA$11,_calc_기준500!$CN$49:$EF$49,0),"")</f>
        <v>19</v>
      </c>
      <c r="AB59" s="25">
        <f>IFERROR(MATCH(AB$11,_calc_기준500!$CN$49:$EF$49,0),"")</f>
        <v>16</v>
      </c>
      <c r="AC59" s="25">
        <f>IFERROR(MATCH(AC$11,_calc_기준500!$CN$49:$EF$49,0),"")</f>
        <v>38</v>
      </c>
      <c r="AD59" s="25">
        <f>IFERROR(MATCH(AD$11,_calc_기준500!$CN$49:$EF$49,0),"")</f>
        <v>17</v>
      </c>
      <c r="AE59" s="25">
        <f>IFERROR(MATCH(AE$11,_calc_기준500!$CN$49:$EF$49,0),"")</f>
        <v>28</v>
      </c>
      <c r="AF59" s="25">
        <f>IFERROR(MATCH(AF$11,_calc_기준500!$CN$49:$EF$49,0),"")</f>
        <v>6</v>
      </c>
      <c r="AG59" s="25">
        <f>IFERROR(MATCH(AG$11,_calc_기준500!$CN$49:$EF$49,0),"")</f>
        <v>35</v>
      </c>
      <c r="AH59" s="25">
        <f>IFERROR(MATCH(AH$11,_calc_기준500!$CN$49:$EF$49,0),"")</f>
        <v>36</v>
      </c>
      <c r="AI59" s="25">
        <f>IFERROR(MATCH(AI$11,_calc_기준500!$CN$49:$EF$49,0),"")</f>
        <v>1</v>
      </c>
      <c r="AJ59" s="25">
        <f>IFERROR(MATCH(AJ$11,_calc_기준500!$CN$49:$EF$49,0),"")</f>
        <v>13</v>
      </c>
      <c r="AK59" s="25">
        <f>IFERROR(MATCH(AK$11,_calc_기준500!$CN$49:$EF$49,0),"")</f>
        <v>42</v>
      </c>
      <c r="AL59" s="25">
        <f>IFERROR(MATCH(AL$11,_calc_기준500!$CN$49:$EF$49,0),"")</f>
        <v>22</v>
      </c>
      <c r="AM59" s="25">
        <f>IFERROR(MATCH(AM$11,_calc_기준500!$CN$49:$EF$49,0),"")</f>
        <v>24</v>
      </c>
      <c r="AN59" s="25">
        <f>IFERROR(MATCH(AN$11,_calc_기준500!$CN$49:$EF$49,0),"")</f>
        <v>3</v>
      </c>
      <c r="AO59" s="25">
        <f>IFERROR(MATCH(AO$11,_calc_기준500!$CN$49:$EF$49,0),"")</f>
        <v>26</v>
      </c>
      <c r="AP59" s="25">
        <f>IFERROR(MATCH(AP$11,_calc_기준500!$CN$49:$EF$49,0),"")</f>
        <v>4</v>
      </c>
      <c r="AQ59" s="25">
        <f>IFERROR(MATCH(AQ$11,_calc_기준500!$CN$49:$EF$49,0),"")</f>
        <v>39</v>
      </c>
      <c r="AR59" s="25">
        <f>IFERROR(MATCH(AR$11,_calc_기준500!$CN$49:$EF$49,0),"")</f>
        <v>7</v>
      </c>
      <c r="AS59" s="25">
        <f>IFERROR(MATCH(AS$11,_calc_기준500!$CN$49:$EF$49,0),"")</f>
        <v>29</v>
      </c>
      <c r="AT59" s="25">
        <f>IFERROR(MATCH(AT$11,_calc_기준500!$CN$49:$EF$49,0),"")</f>
        <v>5</v>
      </c>
      <c r="AU59" s="25">
        <f>IFERROR(MATCH(AU$11,_calc_기준500!$CN$49:$EF$49,0),"")</f>
        <v>32</v>
      </c>
      <c r="AV59" s="25">
        <f>IFERROR(MATCH(AV$11,_calc_기준500!$CN$49:$EF$49,0),"")</f>
        <v>15</v>
      </c>
      <c r="AW59" s="25">
        <f>IFERROR(MATCH(AW$11,_calc_기준500!$CN$49:$EF$49,0),"")</f>
        <v>20</v>
      </c>
      <c r="AX59" s="25">
        <f>IFERROR(MATCH(AX$11,_calc_기준500!$CN$49:$EF$49,0),"")</f>
        <v>37</v>
      </c>
      <c r="AY59" s="25">
        <f>IFERROR(MATCH(AY$11,_calc_기준500!$CN$49:$EF$49,0),"")</f>
        <v>40</v>
      </c>
      <c r="AZ59" s="25">
        <f>IFERROR(MATCH(AZ$11,_calc_기준500!$CN$49:$EF$49,0),"")</f>
        <v>23</v>
      </c>
      <c r="BA59" s="25">
        <f>IFERROR(MATCH(BA$11,_calc_기준500!$CN$49:$EF$49,0),"")</f>
        <v>25</v>
      </c>
      <c r="BB59" s="25">
        <f>IFERROR(MATCH(BB$11,_calc_기준500!$CN$49:$EF$49,0),"")</f>
        <v>27</v>
      </c>
      <c r="BC59" s="25">
        <f>IFERROR(MATCH(BC$11,_calc_기준500!$CN$49:$EF$49,0),"")</f>
        <v>9</v>
      </c>
      <c r="BD59" s="25">
        <f>IFERROR(MATCH(BD$11,_calc_기준500!$CN$49:$EF$49,0),"")</f>
        <v>8</v>
      </c>
    </row>
    <row r="60" spans="1:56" ht="16.5" customHeight="1">
      <c r="A60" s="57">
        <f t="shared" si="3"/>
        <v>1196</v>
      </c>
      <c r="B60" s="40">
        <f>IFERROR(INDEX(전체당첨내역!$B:$B,MATCH($A60,전체당첨내역!$A:$A,0)),"")</f>
        <v>8</v>
      </c>
      <c r="C60" s="40">
        <f>IFERROR(INDEX(전체당첨내역!$C:$C,MATCH($A60,전체당첨내역!$A:$A,0)),"")</f>
        <v>12</v>
      </c>
      <c r="D60" s="40">
        <f>IFERROR(INDEX(전체당첨내역!$D:$D,MATCH($A60,전체당첨내역!$A:$A,0)),"")</f>
        <v>15</v>
      </c>
      <c r="E60" s="40">
        <f>IFERROR(INDEX(전체당첨내역!$E:$E,MATCH($A60,전체당첨내역!$A:$A,0)),"")</f>
        <v>29</v>
      </c>
      <c r="F60" s="40">
        <f>IFERROR(INDEX(전체당첨내역!$F:$F,MATCH($A60,전체당첨내역!$A:$A,0)),"")</f>
        <v>40</v>
      </c>
      <c r="G60" s="40">
        <f>IFERROR(INDEX(전체당첨내역!$G:$G,MATCH($A60,전체당첨내역!$A:$A,0)),"")</f>
        <v>45</v>
      </c>
      <c r="H60" s="45">
        <f>IFERROR(INDEX(전체당첨내역!$H:$H,MATCH($A60,전체당첨내역!$A:$A,0)),"")</f>
        <v>14</v>
      </c>
      <c r="I60" s="42">
        <f>IFERROR((INDEX(_calc_기준500!$CN$50:$EF$50,1,$B60)&gt;0)*(INDEX(_calc_기준500!$CN$50:$EF$50,1,$B60)&lt;=15)+(INDEX(_calc_기준500!$CN$50:$EF$50,1,$C60)&gt;0)*(INDEX(_calc_기준500!$CN$50:$EF$50,1,$C60)&lt;=15)+(INDEX(_calc_기준500!$CN$50:$EF$50,1,$D60)&gt;0)*(INDEX(_calc_기준500!$CN$50:$EF$50,1,$D60)&lt;=15)+(INDEX(_calc_기준500!$CN$50:$EF$50,1,$E60)&gt;0)*(INDEX(_calc_기준500!$CN$50:$EF$50,1,$E60)&lt;=15)+(INDEX(_calc_기준500!$CN$50:$EF$50,1,$F60)&gt;0)*(INDEX(_calc_기준500!$CN$50:$EF$50,1,$F60)&lt;=15)+(INDEX(_calc_기준500!$CN$50:$EF$50,1,$G60)&gt;0)*(INDEX(_calc_기준500!$CN$50:$EF$50,1,$G60)&lt;=15),"")</f>
        <v>2</v>
      </c>
      <c r="J60" s="40">
        <f>IFERROR((INDEX(_calc_기준500!$CN$50:$EF$50,1,$B60)&gt;15)*(INDEX(_calc_기준500!$CN$50:$EF$50,1,$B60)&lt;=30)+(INDEX(_calc_기준500!$CN$50:$EF$50,1,$C60)&gt;15)*(INDEX(_calc_기준500!$CN$50:$EF$50,1,$C60)&lt;=30)+(INDEX(_calc_기준500!$CN$50:$EF$50,1,$D60)&gt;15)*(INDEX(_calc_기준500!$CN$50:$EF$50,1,$D60)&lt;=30)+(INDEX(_calc_기준500!$CN$50:$EF$50,1,$E60)&gt;15)*(INDEX(_calc_기준500!$CN$50:$EF$50,1,$E60)&lt;=30)+(INDEX(_calc_기준500!$CN$50:$EF$50,1,$F60)&gt;15)*(INDEX(_calc_기준500!$CN$50:$EF$50,1,$F60)&lt;=30)+(INDEX(_calc_기준500!$CN$50:$EF$50,1,$G60)&gt;15)*(INDEX(_calc_기준500!$CN$50:$EF$50,1,$G60)&lt;=30),"")</f>
        <v>0</v>
      </c>
      <c r="K60" s="43">
        <f>IFERROR((INDEX(_calc_기준500!$CN$50:$EF$50,1,$B60)&gt;30)+(INDEX(_calc_기준500!$CN$50:$EF$50,1,$C60)&gt;30)+(INDEX(_calc_기준500!$CN$50:$EF$50,1,$D60)&gt;30)+(INDEX(_calc_기준500!$CN$50:$EF$50,1,$E60)&gt;30)+(INDEX(_calc_기준500!$CN$50:$EF$50,1,$F60)&gt;30)+(INDEX(_calc_기준500!$CN$50:$EF$50,1,$G60)&gt;30),"")</f>
        <v>4</v>
      </c>
      <c r="L60" s="25">
        <f>IFERROR(MATCH(L$11,_calc_기준500!$CN$50:$EF$50,0),"")</f>
        <v>33</v>
      </c>
      <c r="M60" s="25">
        <f>IFERROR(MATCH(M$11,_calc_기준500!$CN$50:$EF$50,0),"")</f>
        <v>34</v>
      </c>
      <c r="N60" s="25">
        <f>IFERROR(MATCH(N$11,_calc_기준500!$CN$50:$EF$50,0),"")</f>
        <v>45</v>
      </c>
      <c r="O60" s="25">
        <f>IFERROR(MATCH(O$11,_calc_기준500!$CN$50:$EF$50,0),"")</f>
        <v>21</v>
      </c>
      <c r="P60" s="25">
        <f>IFERROR(MATCH(P$11,_calc_기준500!$CN$50:$EF$50,0),"")</f>
        <v>30</v>
      </c>
      <c r="Q60" s="25">
        <f>IFERROR(MATCH(Q$11,_calc_기준500!$CN$50:$EF$50,0),"")</f>
        <v>44</v>
      </c>
      <c r="R60" s="25">
        <f>IFERROR(MATCH(R$11,_calc_기준500!$CN$50:$EF$50,0),"")</f>
        <v>14</v>
      </c>
      <c r="S60" s="25">
        <f>IFERROR(MATCH(S$11,_calc_기준500!$CN$50:$EF$50,0),"")</f>
        <v>10</v>
      </c>
      <c r="T60" s="25">
        <f>IFERROR(MATCH(T$11,_calc_기준500!$CN$50:$EF$50,0),"")</f>
        <v>12</v>
      </c>
      <c r="U60" s="25">
        <f>IFERROR(MATCH(U$11,_calc_기준500!$CN$50:$EF$50,0),"")</f>
        <v>18</v>
      </c>
      <c r="V60" s="25">
        <f>IFERROR(MATCH(V$11,_calc_기준500!$CN$50:$EF$50,0),"")</f>
        <v>43</v>
      </c>
      <c r="W60" s="25">
        <f>IFERROR(MATCH(W$11,_calc_기준500!$CN$50:$EF$50,0),"")</f>
        <v>41</v>
      </c>
      <c r="X60" s="25">
        <f>IFERROR(MATCH(X$11,_calc_기준500!$CN$50:$EF$50,0),"")</f>
        <v>31</v>
      </c>
      <c r="Y60" s="25">
        <f>IFERROR(MATCH(Y$11,_calc_기준500!$CN$50:$EF$50,0),"")</f>
        <v>2</v>
      </c>
      <c r="Z60" s="25">
        <f>IFERROR(MATCH(Z$11,_calc_기준500!$CN$50:$EF$50,0),"")</f>
        <v>16</v>
      </c>
      <c r="AA60" s="25">
        <f>IFERROR(MATCH(AA$11,_calc_기준500!$CN$50:$EF$50,0),"")</f>
        <v>38</v>
      </c>
      <c r="AB60" s="25">
        <f>IFERROR(MATCH(AB$11,_calc_기준500!$CN$50:$EF$50,0),"")</f>
        <v>28</v>
      </c>
      <c r="AC60" s="25">
        <f>IFERROR(MATCH(AC$11,_calc_기준500!$CN$50:$EF$50,0),"")</f>
        <v>35</v>
      </c>
      <c r="AD60" s="25">
        <f>IFERROR(MATCH(AD$11,_calc_기준500!$CN$50:$EF$50,0),"")</f>
        <v>36</v>
      </c>
      <c r="AE60" s="25">
        <f>IFERROR(MATCH(AE$11,_calc_기준500!$CN$50:$EF$50,0),"")</f>
        <v>42</v>
      </c>
      <c r="AF60" s="25">
        <f>IFERROR(MATCH(AF$11,_calc_기준500!$CN$50:$EF$50,0),"")</f>
        <v>1</v>
      </c>
      <c r="AG60" s="25">
        <f>IFERROR(MATCH(AG$11,_calc_기준500!$CN$50:$EF$50,0),"")</f>
        <v>19</v>
      </c>
      <c r="AH60" s="25">
        <f>IFERROR(MATCH(AH$11,_calc_기준500!$CN$50:$EF$50,0),"")</f>
        <v>11</v>
      </c>
      <c r="AI60" s="25">
        <f>IFERROR(MATCH(AI$11,_calc_기준500!$CN$50:$EF$50,0),"")</f>
        <v>13</v>
      </c>
      <c r="AJ60" s="25">
        <f>IFERROR(MATCH(AJ$11,_calc_기준500!$CN$50:$EF$50,0),"")</f>
        <v>22</v>
      </c>
      <c r="AK60" s="25">
        <f>IFERROR(MATCH(AK$11,_calc_기준500!$CN$50:$EF$50,0),"")</f>
        <v>6</v>
      </c>
      <c r="AL60" s="25">
        <f>IFERROR(MATCH(AL$11,_calc_기준500!$CN$50:$EF$50,0),"")</f>
        <v>24</v>
      </c>
      <c r="AM60" s="25">
        <f>IFERROR(MATCH(AM$11,_calc_기준500!$CN$50:$EF$50,0),"")</f>
        <v>3</v>
      </c>
      <c r="AN60" s="25">
        <f>IFERROR(MATCH(AN$11,_calc_기준500!$CN$50:$EF$50,0),"")</f>
        <v>17</v>
      </c>
      <c r="AO60" s="25">
        <f>IFERROR(MATCH(AO$11,_calc_기준500!$CN$50:$EF$50,0),"")</f>
        <v>26</v>
      </c>
      <c r="AP60" s="25">
        <f>IFERROR(MATCH(AP$11,_calc_기준500!$CN$50:$EF$50,0),"")</f>
        <v>4</v>
      </c>
      <c r="AQ60" s="25">
        <f>IFERROR(MATCH(AQ$11,_calc_기준500!$CN$50:$EF$50,0),"")</f>
        <v>7</v>
      </c>
      <c r="AR60" s="25">
        <f>IFERROR(MATCH(AR$11,_calc_기준500!$CN$50:$EF$50,0),"")</f>
        <v>29</v>
      </c>
      <c r="AS60" s="25">
        <f>IFERROR(MATCH(AS$11,_calc_기준500!$CN$50:$EF$50,0),"")</f>
        <v>32</v>
      </c>
      <c r="AT60" s="25">
        <f>IFERROR(MATCH(AT$11,_calc_기준500!$CN$50:$EF$50,0),"")</f>
        <v>39</v>
      </c>
      <c r="AU60" s="25">
        <f>IFERROR(MATCH(AU$11,_calc_기준500!$CN$50:$EF$50,0),"")</f>
        <v>5</v>
      </c>
      <c r="AV60" s="25">
        <f>IFERROR(MATCH(AV$11,_calc_기준500!$CN$50:$EF$50,0),"")</f>
        <v>15</v>
      </c>
      <c r="AW60" s="25">
        <f>IFERROR(MATCH(AW$11,_calc_기준500!$CN$50:$EF$50,0),"")</f>
        <v>20</v>
      </c>
      <c r="AX60" s="25">
        <f>IFERROR(MATCH(AX$11,_calc_기준500!$CN$50:$EF$50,0),"")</f>
        <v>37</v>
      </c>
      <c r="AY60" s="25">
        <f>IFERROR(MATCH(AY$11,_calc_기준500!$CN$50:$EF$50,0),"")</f>
        <v>40</v>
      </c>
      <c r="AZ60" s="25">
        <f>IFERROR(MATCH(AZ$11,_calc_기준500!$CN$50:$EF$50,0),"")</f>
        <v>23</v>
      </c>
      <c r="BA60" s="25">
        <f>IFERROR(MATCH(BA$11,_calc_기준500!$CN$50:$EF$50,0),"")</f>
        <v>25</v>
      </c>
      <c r="BB60" s="25">
        <f>IFERROR(MATCH(BB$11,_calc_기준500!$CN$50:$EF$50,0),"")</f>
        <v>8</v>
      </c>
      <c r="BC60" s="25">
        <f>IFERROR(MATCH(BC$11,_calc_기준500!$CN$50:$EF$50,0),"")</f>
        <v>27</v>
      </c>
      <c r="BD60" s="25">
        <f>IFERROR(MATCH(BD$11,_calc_기준500!$CN$50:$EF$50,0),"")</f>
        <v>9</v>
      </c>
    </row>
    <row r="61" spans="1:56" ht="16.5" customHeight="1">
      <c r="A61" s="57">
        <f t="shared" si="3"/>
        <v>1195</v>
      </c>
      <c r="B61" s="40">
        <f>IFERROR(INDEX(전체당첨내역!$B:$B,MATCH($A61,전체당첨내역!$A:$A,0)),"")</f>
        <v>3</v>
      </c>
      <c r="C61" s="40">
        <f>IFERROR(INDEX(전체당첨내역!$C:$C,MATCH($A61,전체당첨내역!$A:$A,0)),"")</f>
        <v>15</v>
      </c>
      <c r="D61" s="40">
        <f>IFERROR(INDEX(전체당첨내역!$D:$D,MATCH($A61,전체당첨내역!$A:$A,0)),"")</f>
        <v>27</v>
      </c>
      <c r="E61" s="40">
        <f>IFERROR(INDEX(전체당첨내역!$E:$E,MATCH($A61,전체당첨내역!$A:$A,0)),"")</f>
        <v>33</v>
      </c>
      <c r="F61" s="40">
        <f>IFERROR(INDEX(전체당첨내역!$F:$F,MATCH($A61,전체당첨내역!$A:$A,0)),"")</f>
        <v>34</v>
      </c>
      <c r="G61" s="40">
        <f>IFERROR(INDEX(전체당첨내역!$G:$G,MATCH($A61,전체당첨내역!$A:$A,0)),"")</f>
        <v>36</v>
      </c>
      <c r="H61" s="45">
        <f>IFERROR(INDEX(전체당첨내역!$H:$H,MATCH($A61,전체당첨내역!$A:$A,0)),"")</f>
        <v>37</v>
      </c>
      <c r="I61" s="42">
        <f>IFERROR((INDEX(_calc_기준500!$CN$51:$EF$51,1,$B61)&gt;0)*(INDEX(_calc_기준500!$CN$51:$EF$51,1,$B61)&lt;=15)+(INDEX(_calc_기준500!$CN$51:$EF$51,1,$C61)&gt;0)*(INDEX(_calc_기준500!$CN$51:$EF$51,1,$C61)&lt;=15)+(INDEX(_calc_기준500!$CN$51:$EF$51,1,$D61)&gt;0)*(INDEX(_calc_기준500!$CN$51:$EF$51,1,$D61)&lt;=15)+(INDEX(_calc_기준500!$CN$51:$EF$51,1,$E61)&gt;0)*(INDEX(_calc_기준500!$CN$51:$EF$51,1,$E61)&lt;=15)+(INDEX(_calc_기준500!$CN$51:$EF$51,1,$F61)&gt;0)*(INDEX(_calc_기준500!$CN$51:$EF$51,1,$F61)&lt;=15)+(INDEX(_calc_기준500!$CN$51:$EF$51,1,$G61)&gt;0)*(INDEX(_calc_기준500!$CN$51:$EF$51,1,$G61)&lt;=15),"")</f>
        <v>3</v>
      </c>
      <c r="J61" s="40">
        <f>IFERROR((INDEX(_calc_기준500!$CN$51:$EF$51,1,$B61)&gt;15)*(INDEX(_calc_기준500!$CN$51:$EF$51,1,$B61)&lt;=30)+(INDEX(_calc_기준500!$CN$51:$EF$51,1,$C61)&gt;15)*(INDEX(_calc_기준500!$CN$51:$EF$51,1,$C61)&lt;=30)+(INDEX(_calc_기준500!$CN$51:$EF$51,1,$D61)&gt;15)*(INDEX(_calc_기준500!$CN$51:$EF$51,1,$D61)&lt;=30)+(INDEX(_calc_기준500!$CN$51:$EF$51,1,$E61)&gt;15)*(INDEX(_calc_기준500!$CN$51:$EF$51,1,$E61)&lt;=30)+(INDEX(_calc_기준500!$CN$51:$EF$51,1,$F61)&gt;15)*(INDEX(_calc_기준500!$CN$51:$EF$51,1,$F61)&lt;=30)+(INDEX(_calc_기준500!$CN$51:$EF$51,1,$G61)&gt;15)*(INDEX(_calc_기준500!$CN$51:$EF$51,1,$G61)&lt;=30),"")</f>
        <v>1</v>
      </c>
      <c r="K61" s="43">
        <f>IFERROR((INDEX(_calc_기준500!$CN$51:$EF$51,1,$B61)&gt;30)+(INDEX(_calc_기준500!$CN$51:$EF$51,1,$C61)&gt;30)+(INDEX(_calc_기준500!$CN$51:$EF$51,1,$D61)&gt;30)+(INDEX(_calc_기준500!$CN$51:$EF$51,1,$E61)&gt;30)+(INDEX(_calc_기준500!$CN$51:$EF$51,1,$F61)&gt;30)+(INDEX(_calc_기준500!$CN$51:$EF$51,1,$G61)&gt;30),"")</f>
        <v>2</v>
      </c>
      <c r="L61" s="25">
        <f>IFERROR(MATCH(L$11,_calc_기준500!$CN$51:$EF$51,0),"")</f>
        <v>33</v>
      </c>
      <c r="M61" s="25">
        <f>IFERROR(MATCH(M$11,_calc_기준500!$CN$51:$EF$51,0),"")</f>
        <v>34</v>
      </c>
      <c r="N61" s="25">
        <f>IFERROR(MATCH(N$11,_calc_기준500!$CN$51:$EF$51,0),"")</f>
        <v>45</v>
      </c>
      <c r="O61" s="25">
        <f>IFERROR(MATCH(O$11,_calc_기준500!$CN$51:$EF$51,0),"")</f>
        <v>21</v>
      </c>
      <c r="P61" s="25">
        <f>IFERROR(MATCH(P$11,_calc_기준500!$CN$51:$EF$51,0),"")</f>
        <v>30</v>
      </c>
      <c r="Q61" s="25">
        <f>IFERROR(MATCH(Q$11,_calc_기준500!$CN$51:$EF$51,0),"")</f>
        <v>14</v>
      </c>
      <c r="R61" s="25">
        <f>IFERROR(MATCH(R$11,_calc_기준500!$CN$51:$EF$51,0),"")</f>
        <v>10</v>
      </c>
      <c r="S61" s="25">
        <f>IFERROR(MATCH(S$11,_calc_기준500!$CN$51:$EF$51,0),"")</f>
        <v>18</v>
      </c>
      <c r="T61" s="25">
        <f>IFERROR(MATCH(T$11,_calc_기준500!$CN$51:$EF$51,0),"")</f>
        <v>12</v>
      </c>
      <c r="U61" s="25">
        <f>IFERROR(MATCH(U$11,_calc_기준500!$CN$51:$EF$51,0),"")</f>
        <v>43</v>
      </c>
      <c r="V61" s="25">
        <f>IFERROR(MATCH(V$11,_calc_기준500!$CN$51:$EF$51,0),"")</f>
        <v>44</v>
      </c>
      <c r="W61" s="25">
        <f>IFERROR(MATCH(W$11,_calc_기준500!$CN$51:$EF$51,0),"")</f>
        <v>41</v>
      </c>
      <c r="X61" s="25">
        <f>IFERROR(MATCH(X$11,_calc_기준500!$CN$51:$EF$51,0),"")</f>
        <v>36</v>
      </c>
      <c r="Y61" s="25">
        <f>IFERROR(MATCH(Y$11,_calc_기준500!$CN$51:$EF$51,0),"")</f>
        <v>16</v>
      </c>
      <c r="Z61" s="25">
        <f>IFERROR(MATCH(Z$11,_calc_기준500!$CN$51:$EF$51,0),"")</f>
        <v>38</v>
      </c>
      <c r="AA61" s="25">
        <f>IFERROR(MATCH(AA$11,_calc_기준500!$CN$51:$EF$51,0),"")</f>
        <v>42</v>
      </c>
      <c r="AB61" s="25">
        <f>IFERROR(MATCH(AB$11,_calc_기준500!$CN$51:$EF$51,0),"")</f>
        <v>1</v>
      </c>
      <c r="AC61" s="25">
        <f>IFERROR(MATCH(AC$11,_calc_기준500!$CN$51:$EF$51,0),"")</f>
        <v>28</v>
      </c>
      <c r="AD61" s="25">
        <f>IFERROR(MATCH(AD$11,_calc_기준500!$CN$51:$EF$51,0),"")</f>
        <v>31</v>
      </c>
      <c r="AE61" s="25">
        <f>IFERROR(MATCH(AE$11,_calc_기준500!$CN$51:$EF$51,0),"")</f>
        <v>35</v>
      </c>
      <c r="AF61" s="25">
        <f>IFERROR(MATCH(AF$11,_calc_기준500!$CN$51:$EF$51,0),"")</f>
        <v>13</v>
      </c>
      <c r="AG61" s="25">
        <f>IFERROR(MATCH(AG$11,_calc_기준500!$CN$51:$EF$51,0),"")</f>
        <v>2</v>
      </c>
      <c r="AH61" s="25">
        <f>IFERROR(MATCH(AH$11,_calc_기준500!$CN$51:$EF$51,0),"")</f>
        <v>19</v>
      </c>
      <c r="AI61" s="25">
        <f>IFERROR(MATCH(AI$11,_calc_기준500!$CN$51:$EF$51,0),"")</f>
        <v>22</v>
      </c>
      <c r="AJ61" s="25">
        <f>IFERROR(MATCH(AJ$11,_calc_기준500!$CN$51:$EF$51,0),"")</f>
        <v>24</v>
      </c>
      <c r="AK61" s="25">
        <f>IFERROR(MATCH(AK$11,_calc_기준500!$CN$51:$EF$51,0),"")</f>
        <v>3</v>
      </c>
      <c r="AL61" s="25">
        <f>IFERROR(MATCH(AL$11,_calc_기준500!$CN$51:$EF$51,0),"")</f>
        <v>4</v>
      </c>
      <c r="AM61" s="25">
        <f>IFERROR(MATCH(AM$11,_calc_기준500!$CN$51:$EF$51,0),"")</f>
        <v>6</v>
      </c>
      <c r="AN61" s="25">
        <f>IFERROR(MATCH(AN$11,_calc_기준500!$CN$51:$EF$51,0),"")</f>
        <v>11</v>
      </c>
      <c r="AO61" s="25">
        <f>IFERROR(MATCH(AO$11,_calc_기준500!$CN$51:$EF$51,0),"")</f>
        <v>17</v>
      </c>
      <c r="AP61" s="25">
        <f>IFERROR(MATCH(AP$11,_calc_기준500!$CN$51:$EF$51,0),"")</f>
        <v>26</v>
      </c>
      <c r="AQ61" s="25">
        <f>IFERROR(MATCH(AQ$11,_calc_기준500!$CN$51:$EF$51,0),"")</f>
        <v>7</v>
      </c>
      <c r="AR61" s="25">
        <f>IFERROR(MATCH(AR$11,_calc_기준500!$CN$51:$EF$51,0),"")</f>
        <v>29</v>
      </c>
      <c r="AS61" s="25">
        <f>IFERROR(MATCH(AS$11,_calc_기준500!$CN$51:$EF$51,0),"")</f>
        <v>5</v>
      </c>
      <c r="AT61" s="25">
        <f>IFERROR(MATCH(AT$11,_calc_기준500!$CN$51:$EF$51,0),"")</f>
        <v>15</v>
      </c>
      <c r="AU61" s="25">
        <f>IFERROR(MATCH(AU$11,_calc_기준500!$CN$51:$EF$51,0),"")</f>
        <v>39</v>
      </c>
      <c r="AV61" s="25">
        <f>IFERROR(MATCH(AV$11,_calc_기준500!$CN$51:$EF$51,0),"")</f>
        <v>32</v>
      </c>
      <c r="AW61" s="25">
        <f>IFERROR(MATCH(AW$11,_calc_기준500!$CN$51:$EF$51,0),"")</f>
        <v>20</v>
      </c>
      <c r="AX61" s="25">
        <f>IFERROR(MATCH(AX$11,_calc_기준500!$CN$51:$EF$51,0),"")</f>
        <v>40</v>
      </c>
      <c r="AY61" s="25">
        <f>IFERROR(MATCH(AY$11,_calc_기준500!$CN$51:$EF$51,0),"")</f>
        <v>37</v>
      </c>
      <c r="AZ61" s="25">
        <f>IFERROR(MATCH(AZ$11,_calc_기준500!$CN$51:$EF$51,0),"")</f>
        <v>23</v>
      </c>
      <c r="BA61" s="25">
        <f>IFERROR(MATCH(BA$11,_calc_기준500!$CN$51:$EF$51,0),"")</f>
        <v>25</v>
      </c>
      <c r="BB61" s="25">
        <f>IFERROR(MATCH(BB$11,_calc_기준500!$CN$51:$EF$51,0),"")</f>
        <v>27</v>
      </c>
      <c r="BC61" s="25">
        <f>IFERROR(MATCH(BC$11,_calc_기준500!$CN$51:$EF$51,0),"")</f>
        <v>8</v>
      </c>
      <c r="BD61" s="25">
        <f>IFERROR(MATCH(BD$11,_calc_기준500!$CN$51:$EF$51,0),"")</f>
        <v>9</v>
      </c>
    </row>
    <row r="62" spans="1:56" ht="16.5" customHeight="1">
      <c r="A62" s="57">
        <f t="shared" si="3"/>
        <v>1194</v>
      </c>
      <c r="B62" s="40">
        <f>IFERROR(INDEX(전체당첨내역!$B:$B,MATCH($A62,전체당첨내역!$A:$A,0)),"")</f>
        <v>3</v>
      </c>
      <c r="C62" s="40">
        <f>IFERROR(INDEX(전체당첨내역!$C:$C,MATCH($A62,전체당첨내역!$A:$A,0)),"")</f>
        <v>13</v>
      </c>
      <c r="D62" s="40">
        <f>IFERROR(INDEX(전체당첨내역!$D:$D,MATCH($A62,전체당첨내역!$A:$A,0)),"")</f>
        <v>15</v>
      </c>
      <c r="E62" s="40">
        <f>IFERROR(INDEX(전체당첨내역!$E:$E,MATCH($A62,전체당첨내역!$A:$A,0)),"")</f>
        <v>24</v>
      </c>
      <c r="F62" s="40">
        <f>IFERROR(INDEX(전체당첨내역!$F:$F,MATCH($A62,전체당첨내역!$A:$A,0)),"")</f>
        <v>33</v>
      </c>
      <c r="G62" s="40">
        <f>IFERROR(INDEX(전체당첨내역!$G:$G,MATCH($A62,전체당첨내역!$A:$A,0)),"")</f>
        <v>37</v>
      </c>
      <c r="H62" s="45">
        <f>IFERROR(INDEX(전체당첨내역!$H:$H,MATCH($A62,전체당첨내역!$A:$A,0)),"")</f>
        <v>2</v>
      </c>
      <c r="I62" s="42">
        <f>IFERROR((INDEX(_calc_기준500!$CN$52:$EF$52,1,$B62)&gt;0)*(INDEX(_calc_기준500!$CN$52:$EF$52,1,$B62)&lt;=15)+(INDEX(_calc_기준500!$CN$52:$EF$52,1,$C62)&gt;0)*(INDEX(_calc_기준500!$CN$52:$EF$52,1,$C62)&lt;=15)+(INDEX(_calc_기준500!$CN$52:$EF$52,1,$D62)&gt;0)*(INDEX(_calc_기준500!$CN$52:$EF$52,1,$D62)&lt;=15)+(INDEX(_calc_기준500!$CN$52:$EF$52,1,$E62)&gt;0)*(INDEX(_calc_기준500!$CN$52:$EF$52,1,$E62)&lt;=15)+(INDEX(_calc_기준500!$CN$52:$EF$52,1,$F62)&gt;0)*(INDEX(_calc_기준500!$CN$52:$EF$52,1,$F62)&lt;=15)+(INDEX(_calc_기준500!$CN$52:$EF$52,1,$G62)&gt;0)*(INDEX(_calc_기준500!$CN$52:$EF$52,1,$G62)&lt;=15),"")</f>
        <v>2</v>
      </c>
      <c r="J62" s="40">
        <f>IFERROR((INDEX(_calc_기준500!$CN$52:$EF$52,1,$B62)&gt;15)*(INDEX(_calc_기준500!$CN$52:$EF$52,1,$B62)&lt;=30)+(INDEX(_calc_기준500!$CN$52:$EF$52,1,$C62)&gt;15)*(INDEX(_calc_기준500!$CN$52:$EF$52,1,$C62)&lt;=30)+(INDEX(_calc_기준500!$CN$52:$EF$52,1,$D62)&gt;15)*(INDEX(_calc_기준500!$CN$52:$EF$52,1,$D62)&lt;=30)+(INDEX(_calc_기준500!$CN$52:$EF$52,1,$E62)&gt;15)*(INDEX(_calc_기준500!$CN$52:$EF$52,1,$E62)&lt;=30)+(INDEX(_calc_기준500!$CN$52:$EF$52,1,$F62)&gt;15)*(INDEX(_calc_기준500!$CN$52:$EF$52,1,$F62)&lt;=30)+(INDEX(_calc_기준500!$CN$52:$EF$52,1,$G62)&gt;15)*(INDEX(_calc_기준500!$CN$52:$EF$52,1,$G62)&lt;=30),"")</f>
        <v>2</v>
      </c>
      <c r="K62" s="43">
        <f>IFERROR((INDEX(_calc_기준500!$CN$52:$EF$52,1,$B62)&gt;30)+(INDEX(_calc_기준500!$CN$52:$EF$52,1,$C62)&gt;30)+(INDEX(_calc_기준500!$CN$52:$EF$52,1,$D62)&gt;30)+(INDEX(_calc_기준500!$CN$52:$EF$52,1,$E62)&gt;30)+(INDEX(_calc_기준500!$CN$52:$EF$52,1,$F62)&gt;30)+(INDEX(_calc_기준500!$CN$52:$EF$52,1,$G62)&gt;30),"")</f>
        <v>2</v>
      </c>
      <c r="L62" s="25">
        <f>IFERROR(MATCH(L$11,_calc_기준500!$CN$52:$EF$52,0),"")</f>
        <v>33</v>
      </c>
      <c r="M62" s="25">
        <f>IFERROR(MATCH(M$11,_calc_기준500!$CN$52:$EF$52,0),"")</f>
        <v>34</v>
      </c>
      <c r="N62" s="25">
        <f>IFERROR(MATCH(N$11,_calc_기준500!$CN$52:$EF$52,0),"")</f>
        <v>45</v>
      </c>
      <c r="O62" s="25">
        <f>IFERROR(MATCH(O$11,_calc_기준500!$CN$52:$EF$52,0),"")</f>
        <v>21</v>
      </c>
      <c r="P62" s="25">
        <f>IFERROR(MATCH(P$11,_calc_기준500!$CN$52:$EF$52,0),"")</f>
        <v>30</v>
      </c>
      <c r="Q62" s="25">
        <f>IFERROR(MATCH(Q$11,_calc_기준500!$CN$52:$EF$52,0),"")</f>
        <v>14</v>
      </c>
      <c r="R62" s="25">
        <f>IFERROR(MATCH(R$11,_calc_기준500!$CN$52:$EF$52,0),"")</f>
        <v>18</v>
      </c>
      <c r="S62" s="25">
        <f>IFERROR(MATCH(S$11,_calc_기준500!$CN$52:$EF$52,0),"")</f>
        <v>10</v>
      </c>
      <c r="T62" s="25">
        <f>IFERROR(MATCH(T$11,_calc_기준500!$CN$52:$EF$52,0),"")</f>
        <v>43</v>
      </c>
      <c r="U62" s="25">
        <f>IFERROR(MATCH(U$11,_calc_기준500!$CN$52:$EF$52,0),"")</f>
        <v>44</v>
      </c>
      <c r="V62" s="25">
        <f>IFERROR(MATCH(V$11,_calc_기준500!$CN$52:$EF$52,0),"")</f>
        <v>41</v>
      </c>
      <c r="W62" s="25">
        <f>IFERROR(MATCH(W$11,_calc_기준500!$CN$52:$EF$52,0),"")</f>
        <v>12</v>
      </c>
      <c r="X62" s="25">
        <f>IFERROR(MATCH(X$11,_calc_기준500!$CN$52:$EF$52,0),"")</f>
        <v>36</v>
      </c>
      <c r="Y62" s="25">
        <f>IFERROR(MATCH(Y$11,_calc_기준500!$CN$52:$EF$52,0),"")</f>
        <v>13</v>
      </c>
      <c r="Z62" s="25">
        <f>IFERROR(MATCH(Z$11,_calc_기준500!$CN$52:$EF$52,0),"")</f>
        <v>42</v>
      </c>
      <c r="AA62" s="25">
        <f>IFERROR(MATCH(AA$11,_calc_기준500!$CN$52:$EF$52,0),"")</f>
        <v>35</v>
      </c>
      <c r="AB62" s="25">
        <f>IFERROR(MATCH(AB$11,_calc_기준500!$CN$52:$EF$52,0),"")</f>
        <v>38</v>
      </c>
      <c r="AC62" s="25">
        <f>IFERROR(MATCH(AC$11,_calc_기준500!$CN$52:$EF$52,0),"")</f>
        <v>16</v>
      </c>
      <c r="AD62" s="25">
        <f>IFERROR(MATCH(AD$11,_calc_기준500!$CN$52:$EF$52,0),"")</f>
        <v>28</v>
      </c>
      <c r="AE62" s="25">
        <f>IFERROR(MATCH(AE$11,_calc_기준500!$CN$52:$EF$52,0),"")</f>
        <v>31</v>
      </c>
      <c r="AF62" s="25">
        <f>IFERROR(MATCH(AF$11,_calc_기준500!$CN$52:$EF$52,0),"")</f>
        <v>1</v>
      </c>
      <c r="AG62" s="25">
        <f>IFERROR(MATCH(AG$11,_calc_기준500!$CN$52:$EF$52,0),"")</f>
        <v>2</v>
      </c>
      <c r="AH62" s="25">
        <f>IFERROR(MATCH(AH$11,_calc_기준500!$CN$52:$EF$52,0),"")</f>
        <v>19</v>
      </c>
      <c r="AI62" s="25">
        <f>IFERROR(MATCH(AI$11,_calc_기준500!$CN$52:$EF$52,0),"")</f>
        <v>22</v>
      </c>
      <c r="AJ62" s="25">
        <f>IFERROR(MATCH(AJ$11,_calc_기준500!$CN$52:$EF$52,0),"")</f>
        <v>24</v>
      </c>
      <c r="AK62" s="25">
        <f>IFERROR(MATCH(AK$11,_calc_기준500!$CN$52:$EF$52,0),"")</f>
        <v>6</v>
      </c>
      <c r="AL62" s="25">
        <f>IFERROR(MATCH(AL$11,_calc_기준500!$CN$52:$EF$52,0),"")</f>
        <v>17</v>
      </c>
      <c r="AM62" s="25">
        <f>IFERROR(MATCH(AM$11,_calc_기준500!$CN$52:$EF$52,0),"")</f>
        <v>11</v>
      </c>
      <c r="AN62" s="25">
        <f>IFERROR(MATCH(AN$11,_calc_기준500!$CN$52:$EF$52,0),"")</f>
        <v>3</v>
      </c>
      <c r="AO62" s="25">
        <f>IFERROR(MATCH(AO$11,_calc_기준500!$CN$52:$EF$52,0),"")</f>
        <v>7</v>
      </c>
      <c r="AP62" s="25">
        <f>IFERROR(MATCH(AP$11,_calc_기준500!$CN$52:$EF$52,0),"")</f>
        <v>29</v>
      </c>
      <c r="AQ62" s="25">
        <f>IFERROR(MATCH(AQ$11,_calc_기준500!$CN$52:$EF$52,0),"")</f>
        <v>32</v>
      </c>
      <c r="AR62" s="25">
        <f>IFERROR(MATCH(AR$11,_calc_기준500!$CN$52:$EF$52,0),"")</f>
        <v>5</v>
      </c>
      <c r="AS62" s="25">
        <f>IFERROR(MATCH(AS$11,_calc_기준500!$CN$52:$EF$52,0),"")</f>
        <v>39</v>
      </c>
      <c r="AT62" s="25">
        <f>IFERROR(MATCH(AT$11,_calc_기준500!$CN$52:$EF$52,0),"")</f>
        <v>15</v>
      </c>
      <c r="AU62" s="25">
        <f>IFERROR(MATCH(AU$11,_calc_기준500!$CN$52:$EF$52,0),"")</f>
        <v>4</v>
      </c>
      <c r="AV62" s="25">
        <f>IFERROR(MATCH(AV$11,_calc_기준500!$CN$52:$EF$52,0),"")</f>
        <v>26</v>
      </c>
      <c r="AW62" s="25">
        <f>IFERROR(MATCH(AW$11,_calc_기준500!$CN$52:$EF$52,0),"")</f>
        <v>20</v>
      </c>
      <c r="AX62" s="25">
        <f>IFERROR(MATCH(AX$11,_calc_기준500!$CN$52:$EF$52,0),"")</f>
        <v>40</v>
      </c>
      <c r="AY62" s="25">
        <f>IFERROR(MATCH(AY$11,_calc_기준500!$CN$52:$EF$52,0),"")</f>
        <v>37</v>
      </c>
      <c r="AZ62" s="25">
        <f>IFERROR(MATCH(AZ$11,_calc_기준500!$CN$52:$EF$52,0),"")</f>
        <v>23</v>
      </c>
      <c r="BA62" s="25">
        <f>IFERROR(MATCH(BA$11,_calc_기준500!$CN$52:$EF$52,0),"")</f>
        <v>25</v>
      </c>
      <c r="BB62" s="25">
        <f>IFERROR(MATCH(BB$11,_calc_기준500!$CN$52:$EF$52,0),"")</f>
        <v>27</v>
      </c>
      <c r="BC62" s="25">
        <f>IFERROR(MATCH(BC$11,_calc_기준500!$CN$52:$EF$52,0),"")</f>
        <v>8</v>
      </c>
      <c r="BD62" s="25">
        <f>IFERROR(MATCH(BD$11,_calc_기준500!$CN$52:$EF$52,0),"")</f>
        <v>9</v>
      </c>
    </row>
  </sheetData>
  <mergeCells count="3">
    <mergeCell ref="AA10:AO10"/>
    <mergeCell ref="AP10:BD10"/>
    <mergeCell ref="L10:Z10"/>
  </mergeCells>
  <phoneticPr fontId="24" type="noConversion"/>
  <conditionalFormatting sqref="I10:K1048576">
    <cfRule type="cellIs" dxfId="26" priority="2" operator="equal">
      <formula>0</formula>
    </cfRule>
  </conditionalFormatting>
  <conditionalFormatting sqref="I12:K62">
    <cfRule type="cellIs" dxfId="25" priority="3" operator="equal">
      <formula>4</formula>
    </cfRule>
    <cfRule type="cellIs" dxfId="24" priority="4" operator="greaterThan">
      <formula>4</formula>
    </cfRule>
    <cfRule type="cellIs" dxfId="23" priority="5" operator="equal">
      <formula>0</formula>
    </cfRule>
  </conditionalFormatting>
  <conditionalFormatting sqref="L1:BD5">
    <cfRule type="expression" dxfId="22" priority="6">
      <formula>L$5&lt;=5</formula>
    </cfRule>
  </conditionalFormatting>
  <conditionalFormatting sqref="L12:BD62">
    <cfRule type="expression" dxfId="21" priority="7">
      <formula>L12=$H12</formula>
    </cfRule>
    <cfRule type="expression" dxfId="20" priority="8">
      <formula>COUNTIF($B12:$G12,L12)&gt;0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BD57"/>
  <sheetViews>
    <sheetView zoomScale="90" zoomScaleNormal="90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M33" sqref="M33"/>
    </sheetView>
  </sheetViews>
  <sheetFormatPr defaultColWidth="4.25" defaultRowHeight="16.5"/>
  <cols>
    <col min="1" max="1" width="5.625" style="60" customWidth="1"/>
    <col min="2" max="2" width="4.25" style="61" customWidth="1"/>
    <col min="3" max="6" width="4.25" style="62" customWidth="1"/>
    <col min="7" max="7" width="4.25" style="63" customWidth="1"/>
    <col min="8" max="8" width="4.25" style="9" customWidth="1"/>
    <col min="9" max="9" width="4.5" style="10" customWidth="1"/>
    <col min="10" max="11" width="4.5" style="8" customWidth="1"/>
    <col min="12" max="12" width="4.75" style="10" customWidth="1"/>
    <col min="13" max="13" width="4.75" style="8" customWidth="1"/>
    <col min="14" max="14" width="4.375" style="8" customWidth="1"/>
    <col min="15" max="15" width="4.75" style="8" customWidth="1"/>
    <col min="16" max="16" width="4.375" style="11" customWidth="1"/>
    <col min="17" max="18" width="4.375" style="8" customWidth="1"/>
    <col min="19" max="20" width="4.75" style="8" customWidth="1"/>
    <col min="21" max="25" width="4.375" style="8" customWidth="1"/>
    <col min="26" max="26" width="4.75" style="8" customWidth="1"/>
    <col min="27" max="30" width="4.375" style="8" customWidth="1"/>
    <col min="31" max="31" width="4.75" style="8" customWidth="1"/>
    <col min="32" max="35" width="4.375" style="8" customWidth="1"/>
    <col min="36" max="36" width="4.75" style="8" customWidth="1"/>
    <col min="37" max="37" width="4.375" style="8" customWidth="1"/>
    <col min="38" max="38" width="4.75" style="8" customWidth="1"/>
    <col min="39" max="41" width="4.375" style="8" customWidth="1"/>
    <col min="42" max="43" width="4.75" style="8" customWidth="1"/>
    <col min="44" max="51" width="4.375" style="8" customWidth="1"/>
    <col min="52" max="52" width="4.75" style="8" customWidth="1"/>
    <col min="53" max="56" width="4.375" style="8" customWidth="1"/>
    <col min="57" max="59" width="4.25" style="8" customWidth="1"/>
    <col min="60" max="16384" width="4.25" style="8"/>
  </cols>
  <sheetData>
    <row r="1" spans="1:56" ht="16.5" customHeight="1">
      <c r="B1" s="14"/>
      <c r="C1" s="15"/>
      <c r="D1" s="15"/>
      <c r="E1" s="15"/>
      <c r="F1" s="15"/>
      <c r="G1" s="16"/>
      <c r="H1" s="60"/>
      <c r="I1" s="64"/>
      <c r="J1" s="14"/>
      <c r="K1" s="15"/>
      <c r="L1" s="65">
        <v>1</v>
      </c>
      <c r="M1" s="66">
        <v>2</v>
      </c>
      <c r="N1" s="66">
        <v>3</v>
      </c>
      <c r="O1" s="66">
        <v>4</v>
      </c>
      <c r="P1" s="67">
        <v>5</v>
      </c>
      <c r="Q1" s="68">
        <v>6</v>
      </c>
      <c r="R1" s="69">
        <v>7</v>
      </c>
      <c r="S1" s="69">
        <v>8</v>
      </c>
      <c r="T1" s="69">
        <v>9</v>
      </c>
      <c r="U1" s="69">
        <v>10</v>
      </c>
      <c r="V1" s="69">
        <v>11</v>
      </c>
      <c r="W1" s="69">
        <v>12</v>
      </c>
      <c r="X1" s="69">
        <v>13</v>
      </c>
      <c r="Y1" s="69">
        <v>14</v>
      </c>
      <c r="Z1" s="69">
        <v>15</v>
      </c>
      <c r="AA1" s="69">
        <v>16</v>
      </c>
      <c r="AB1" s="69">
        <v>17</v>
      </c>
      <c r="AC1" s="69">
        <v>18</v>
      </c>
      <c r="AD1" s="69">
        <v>19</v>
      </c>
      <c r="AE1" s="69">
        <v>20</v>
      </c>
      <c r="AF1" s="69">
        <v>21</v>
      </c>
      <c r="AG1" s="69">
        <v>22</v>
      </c>
      <c r="AH1" s="69">
        <v>23</v>
      </c>
      <c r="AI1" s="69">
        <v>24</v>
      </c>
      <c r="AJ1" s="69">
        <v>25</v>
      </c>
      <c r="AK1" s="69">
        <v>26</v>
      </c>
      <c r="AL1" s="69">
        <v>27</v>
      </c>
      <c r="AM1" s="69">
        <v>28</v>
      </c>
      <c r="AN1" s="69">
        <v>29</v>
      </c>
      <c r="AO1" s="69">
        <v>30</v>
      </c>
      <c r="AP1" s="69">
        <v>31</v>
      </c>
      <c r="AQ1" s="69">
        <v>32</v>
      </c>
      <c r="AR1" s="69">
        <v>33</v>
      </c>
      <c r="AS1" s="69">
        <v>34</v>
      </c>
      <c r="AT1" s="69">
        <v>35</v>
      </c>
      <c r="AU1" s="69">
        <v>36</v>
      </c>
      <c r="AV1" s="69">
        <v>37</v>
      </c>
      <c r="AW1" s="69">
        <v>38</v>
      </c>
      <c r="AX1" s="69">
        <v>39</v>
      </c>
      <c r="AY1" s="69">
        <v>40</v>
      </c>
      <c r="AZ1" s="69">
        <v>41</v>
      </c>
      <c r="BA1" s="69">
        <v>42</v>
      </c>
      <c r="BB1" s="69">
        <v>43</v>
      </c>
      <c r="BC1" s="69">
        <v>44</v>
      </c>
      <c r="BD1" s="69">
        <v>45</v>
      </c>
    </row>
    <row r="2" spans="1:56" ht="16.5" customHeight="1">
      <c r="B2" s="10"/>
      <c r="C2" s="8"/>
      <c r="D2" s="8"/>
      <c r="E2" s="8"/>
      <c r="F2" s="8"/>
      <c r="G2" s="11"/>
      <c r="H2" s="70"/>
      <c r="I2" s="71"/>
      <c r="J2" s="72"/>
      <c r="K2" s="73" t="s">
        <v>22</v>
      </c>
      <c r="L2" s="74">
        <f>SUMPRODUCT((전체당첨내역!$A$2:$A$1500&gt;=(MAX(전체당첨내역!$A$2:$A$1500)-499))*((전체당첨내역!$B$2:$B$1500=L$1)+(전체당첨내역!$C$2:$C$1500=L$1)+(전체당첨내역!$D$2:$D$1500=L$1)+(전체당첨내역!$E$2:$E$1500=L$1)+(전체당첨내역!$F$2:$F$1500=L$1)+(전체당첨내역!$G$2:$G$1500=L$1)))</f>
        <v>61</v>
      </c>
      <c r="M2" s="75">
        <f>SUMPRODUCT((전체당첨내역!$A$2:$A$1500&gt;=(MAX(전체당첨내역!$A$2:$A$1500)-499))*((전체당첨내역!$B$2:$B$1500=M$1)+(전체당첨내역!$C$2:$C$1500=M$1)+(전체당첨내역!$D$2:$D$1500=M$1)+(전체당첨내역!$E$2:$E$1500=M$1)+(전체당첨내역!$F$2:$F$1500=M$1)+(전체당첨내역!$G$2:$G$1500=M$1)))</f>
        <v>59</v>
      </c>
      <c r="N2" s="75">
        <f>SUMPRODUCT((전체당첨내역!$A$2:$A$1500&gt;=(MAX(전체당첨내역!$A$2:$A$1500)-499))*((전체당첨내역!$B$2:$B$1500=N$1)+(전체당첨내역!$C$2:$C$1500=N$1)+(전체당첨내역!$D$2:$D$1500=N$1)+(전체당첨내역!$E$2:$E$1500=N$1)+(전체당첨내역!$F$2:$F$1500=N$1)+(전체당첨내역!$G$2:$G$1500=N$1)))</f>
        <v>76</v>
      </c>
      <c r="O2" s="75">
        <f>SUMPRODUCT((전체당첨내역!$A$2:$A$1500&gt;=(MAX(전체당첨내역!$A$2:$A$1500)-499))*((전체당첨내역!$B$2:$B$1500=O$1)+(전체당첨내역!$C$2:$C$1500=O$1)+(전체당첨내역!$D$2:$D$1500=O$1)+(전체당첨내역!$E$2:$E$1500=O$1)+(전체당첨내역!$F$2:$F$1500=O$1)+(전체당첨내역!$G$2:$G$1500=O$1)))</f>
        <v>56</v>
      </c>
      <c r="P2" s="76">
        <f>SUMPRODUCT((전체당첨내역!$A$2:$A$1500&gt;=(MAX(전체당첨내역!$A$2:$A$1500)-499))*((전체당첨내역!$B$2:$B$1500=P$1)+(전체당첨내역!$C$2:$C$1500=P$1)+(전체당첨내역!$D$2:$D$1500=P$1)+(전체당첨내역!$E$2:$E$1500=P$1)+(전체당첨내역!$F$2:$F$1500=P$1)+(전체당첨내역!$G$2:$G$1500=P$1)))</f>
        <v>48</v>
      </c>
      <c r="Q2" s="77">
        <f>SUMPRODUCT((전체당첨내역!$A$2:$A$1500&gt;=(MAX(전체당첨내역!$A$2:$A$1500)-499))*((전체당첨내역!$B$2:$B$1500=Q$1)+(전체당첨내역!$C$2:$C$1500=Q$1)+(전체당첨내역!$D$2:$D$1500=Q$1)+(전체당첨내역!$E$2:$E$1500=Q$1)+(전체당첨내역!$F$2:$F$1500=Q$1)+(전체당첨내역!$G$2:$G$1500=Q$1)))</f>
        <v>74</v>
      </c>
      <c r="R2" s="75">
        <f>SUMPRODUCT((전체당첨내역!$A$2:$A$1500&gt;=(MAX(전체당첨내역!$A$2:$A$1500)-499))*((전체당첨내역!$B$2:$B$1500=R$1)+(전체당첨내역!$C$2:$C$1500=R$1)+(전체당첨내역!$D$2:$D$1500=R$1)+(전체당첨내역!$E$2:$E$1500=R$1)+(전체당첨내역!$F$2:$F$1500=R$1)+(전체당첨내역!$G$2:$G$1500=R$1)))</f>
        <v>69</v>
      </c>
      <c r="S2" s="75">
        <f>SUMPRODUCT((전체당첨내역!$A$2:$A$1500&gt;=(MAX(전체당첨내역!$A$2:$A$1500)-499))*((전체당첨내역!$B$2:$B$1500=S$1)+(전체당첨내역!$C$2:$C$1500=S$1)+(전체당첨내역!$D$2:$D$1500=S$1)+(전체당첨내역!$E$2:$E$1500=S$1)+(전체당첨내역!$F$2:$F$1500=S$1)+(전체당첨내역!$G$2:$G$1500=S$1)))</f>
        <v>52</v>
      </c>
      <c r="T2" s="75">
        <f>SUMPRODUCT((전체당첨내역!$A$2:$A$1500&gt;=(MAX(전체당첨내역!$A$2:$A$1500)-499))*((전체당첨내역!$B$2:$B$1500=T$1)+(전체당첨내역!$C$2:$C$1500=T$1)+(전체당첨내역!$D$2:$D$1500=T$1)+(전체당첨내역!$E$2:$E$1500=T$1)+(전체당첨내역!$F$2:$F$1500=T$1)+(전체당첨내역!$G$2:$G$1500=T$1)))</f>
        <v>64</v>
      </c>
      <c r="U2" s="75">
        <f>SUMPRODUCT((전체당첨내역!$A$2:$A$1500&gt;=(MAX(전체당첨내역!$A$2:$A$1500)-499))*((전체당첨내역!$B$2:$B$1500=U$1)+(전체당첨내역!$C$2:$C$1500=U$1)+(전체당첨내역!$D$2:$D$1500=U$1)+(전체당첨내역!$E$2:$E$1500=U$1)+(전체당첨내역!$F$2:$F$1500=U$1)+(전체당첨내역!$G$2:$G$1500=U$1)))</f>
        <v>62</v>
      </c>
      <c r="V2" s="75">
        <f>SUMPRODUCT((전체당첨내역!$A$2:$A$1500&gt;=(MAX(전체당첨내역!$A$2:$A$1500)-499))*((전체당첨내역!$B$2:$B$1500=V$1)+(전체당첨내역!$C$2:$C$1500=V$1)+(전체당첨내역!$D$2:$D$1500=V$1)+(전체당첨내역!$E$2:$E$1500=V$1)+(전체당첨내역!$F$2:$F$1500=V$1)+(전체당첨내역!$G$2:$G$1500=V$1)))</f>
        <v>65</v>
      </c>
      <c r="W2" s="75">
        <f>SUMPRODUCT((전체당첨내역!$A$2:$A$1500&gt;=(MAX(전체당첨내역!$A$2:$A$1500)-499))*((전체당첨내역!$B$2:$B$1500=W$1)+(전체당첨내역!$C$2:$C$1500=W$1)+(전체당첨내역!$D$2:$D$1500=W$1)+(전체당첨내역!$E$2:$E$1500=W$1)+(전체당첨내역!$F$2:$F$1500=W$1)+(전체당첨내역!$G$2:$G$1500=W$1)))</f>
        <v>86</v>
      </c>
      <c r="X2" s="75">
        <f>SUMPRODUCT((전체당첨내역!$A$2:$A$1500&gt;=(MAX(전체당첨내역!$A$2:$A$1500)-499))*((전체당첨내역!$B$2:$B$1500=X$1)+(전체당첨내역!$C$2:$C$1500=X$1)+(전체당첨내역!$D$2:$D$1500=X$1)+(전체당첨내역!$E$2:$E$1500=X$1)+(전체당첨내역!$F$2:$F$1500=X$1)+(전체당첨내역!$G$2:$G$1500=X$1)))</f>
        <v>78</v>
      </c>
      <c r="Y2" s="75">
        <f>SUMPRODUCT((전체당첨내역!$A$2:$A$1500&gt;=(MAX(전체당첨내역!$A$2:$A$1500)-499))*((전체당첨내역!$B$2:$B$1500=Y$1)+(전체당첨내역!$C$2:$C$1500=Y$1)+(전체당첨내역!$D$2:$D$1500=Y$1)+(전체당첨내역!$E$2:$E$1500=Y$1)+(전체당첨내역!$F$2:$F$1500=Y$1)+(전체당첨내역!$G$2:$G$1500=Y$1)))</f>
        <v>67</v>
      </c>
      <c r="Z2" s="75">
        <f>SUMPRODUCT((전체당첨내역!$A$2:$A$1500&gt;=(MAX(전체당첨내역!$A$2:$A$1500)-499))*((전체당첨내역!$B$2:$B$1500=Z$1)+(전체당첨내역!$C$2:$C$1500=Z$1)+(전체당첨내역!$D$2:$D$1500=Z$1)+(전체당첨내역!$E$2:$E$1500=Z$1)+(전체당첨내역!$F$2:$F$1500=Z$1)+(전체당첨내역!$G$2:$G$1500=Z$1)))</f>
        <v>69</v>
      </c>
      <c r="AA2" s="75">
        <f>SUMPRODUCT((전체당첨내역!$A$2:$A$1500&gt;=(MAX(전체당첨내역!$A$2:$A$1500)-499))*((전체당첨내역!$B$2:$B$1500=AA$1)+(전체당첨내역!$C$2:$C$1500=AA$1)+(전체당첨내역!$D$2:$D$1500=AA$1)+(전체당첨내역!$E$2:$E$1500=AA$1)+(전체당첨내역!$F$2:$F$1500=AA$1)+(전체당첨내역!$G$2:$G$1500=AA$1)))</f>
        <v>79</v>
      </c>
      <c r="AB2" s="75">
        <f>SUMPRODUCT((전체당첨내역!$A$2:$A$1500&gt;=(MAX(전체당첨내역!$A$2:$A$1500)-499))*((전체당첨내역!$B$2:$B$1500=AB$1)+(전체당첨내역!$C$2:$C$1500=AB$1)+(전체당첨내역!$D$2:$D$1500=AB$1)+(전체당첨내역!$E$2:$E$1500=AB$1)+(전체당첨내역!$F$2:$F$1500=AB$1)+(전체당첨내역!$G$2:$G$1500=AB$1)))</f>
        <v>63</v>
      </c>
      <c r="AC2" s="75">
        <f>SUMPRODUCT((전체당첨내역!$A$2:$A$1500&gt;=(MAX(전체당첨내역!$A$2:$A$1500)-499))*((전체당첨내역!$B$2:$B$1500=AC$1)+(전체당첨내역!$C$2:$C$1500=AC$1)+(전체당첨내역!$D$2:$D$1500=AC$1)+(전체당첨내역!$E$2:$E$1500=AC$1)+(전체당첨내역!$F$2:$F$1500=AC$1)+(전체당첨내역!$G$2:$G$1500=AC$1)))</f>
        <v>77</v>
      </c>
      <c r="AD2" s="75">
        <f>SUMPRODUCT((전체당첨내역!$A$2:$A$1500&gt;=(MAX(전체당첨내역!$A$2:$A$1500)-499))*((전체당첨내역!$B$2:$B$1500=AD$1)+(전체당첨내역!$C$2:$C$1500=AD$1)+(전체당첨내역!$D$2:$D$1500=AD$1)+(전체당첨내역!$E$2:$E$1500=AD$1)+(전체당첨내역!$F$2:$F$1500=AD$1)+(전체당첨내역!$G$2:$G$1500=AD$1)))</f>
        <v>71</v>
      </c>
      <c r="AE2" s="75">
        <f>SUMPRODUCT((전체당첨내역!$A$2:$A$1500&gt;=(MAX(전체당첨내역!$A$2:$A$1500)-499))*((전체당첨내역!$B$2:$B$1500=AE$1)+(전체당첨내역!$C$2:$C$1500=AE$1)+(전체당첨내역!$D$2:$D$1500=AE$1)+(전체당첨내역!$E$2:$E$1500=AE$1)+(전체당첨내역!$F$2:$F$1500=AE$1)+(전체당첨내역!$G$2:$G$1500=AE$1)))</f>
        <v>56</v>
      </c>
      <c r="AF2" s="75">
        <f>SUMPRODUCT((전체당첨내역!$A$2:$A$1500&gt;=(MAX(전체당첨내역!$A$2:$A$1500)-499))*((전체당첨내역!$B$2:$B$1500=AF$1)+(전체당첨내역!$C$2:$C$1500=AF$1)+(전체당첨내역!$D$2:$D$1500=AF$1)+(전체당첨내역!$E$2:$E$1500=AF$1)+(전체당첨내역!$F$2:$F$1500=AF$1)+(전체당첨내역!$G$2:$G$1500=AF$1)))</f>
        <v>74</v>
      </c>
      <c r="AG2" s="75">
        <f>SUMPRODUCT((전체당첨내역!$A$2:$A$1500&gt;=(MAX(전체당첨내역!$A$2:$A$1500)-499))*((전체당첨내역!$B$2:$B$1500=AG$1)+(전체당첨내역!$C$2:$C$1500=AG$1)+(전체당첨내역!$D$2:$D$1500=AG$1)+(전체당첨내역!$E$2:$E$1500=AG$1)+(전체당첨내역!$F$2:$F$1500=AG$1)+(전체당첨내역!$G$2:$G$1500=AG$1)))</f>
        <v>63</v>
      </c>
      <c r="AH2" s="75">
        <f>SUMPRODUCT((전체당첨내역!$A$2:$A$1500&gt;=(MAX(전체당첨내역!$A$2:$A$1500)-499))*((전체당첨내역!$B$2:$B$1500=AH$1)+(전체당첨내역!$C$2:$C$1500=AH$1)+(전체당첨내역!$D$2:$D$1500=AH$1)+(전체당첨내역!$E$2:$E$1500=AH$1)+(전체당첨내역!$F$2:$F$1500=AH$1)+(전체당첨내역!$G$2:$G$1500=AH$1)))</f>
        <v>58</v>
      </c>
      <c r="AI2" s="75">
        <f>SUMPRODUCT((전체당첨내역!$A$2:$A$1500&gt;=(MAX(전체당첨내역!$A$2:$A$1500)-499))*((전체당첨내역!$B$2:$B$1500=AI$1)+(전체당첨내역!$C$2:$C$1500=AI$1)+(전체당첨내역!$D$2:$D$1500=AI$1)+(전체당첨내역!$E$2:$E$1500=AI$1)+(전체당첨내역!$F$2:$F$1500=AI$1)+(전체당첨내역!$G$2:$G$1500=AI$1)))</f>
        <v>71</v>
      </c>
      <c r="AJ2" s="75">
        <f>SUMPRODUCT((전체당첨내역!$A$2:$A$1500&gt;=(MAX(전체당첨내역!$A$2:$A$1500)-499))*((전체당첨내역!$B$2:$B$1500=AJ$1)+(전체당첨내역!$C$2:$C$1500=AJ$1)+(전체당첨내역!$D$2:$D$1500=AJ$1)+(전체당첨내역!$E$2:$E$1500=AJ$1)+(전체당첨내역!$F$2:$F$1500=AJ$1)+(전체당첨내역!$G$2:$G$1500=AJ$1)))</f>
        <v>53</v>
      </c>
      <c r="AK2" s="75">
        <f>SUMPRODUCT((전체당첨내역!$A$2:$A$1500&gt;=(MAX(전체당첨내역!$A$2:$A$1500)-499))*((전체당첨내역!$B$2:$B$1500=AK$1)+(전체당첨내역!$C$2:$C$1500=AK$1)+(전체당첨내역!$D$2:$D$1500=AK$1)+(전체당첨내역!$E$2:$E$1500=AK$1)+(전체당첨내역!$F$2:$F$1500=AK$1)+(전체당첨내역!$G$2:$G$1500=AK$1)))</f>
        <v>65</v>
      </c>
      <c r="AL2" s="75">
        <f>SUMPRODUCT((전체당첨내역!$A$2:$A$1500&gt;=(MAX(전체당첨내역!$A$2:$A$1500)-499))*((전체당첨내역!$B$2:$B$1500=AL$1)+(전체당첨내역!$C$2:$C$1500=AL$1)+(전체당첨내역!$D$2:$D$1500=AL$1)+(전체당첨내역!$E$2:$E$1500=AL$1)+(전체당첨내역!$F$2:$F$1500=AL$1)+(전체당첨내역!$G$2:$G$1500=AL$1)))</f>
        <v>64</v>
      </c>
      <c r="AM2" s="75">
        <f>SUMPRODUCT((전체당첨내역!$A$2:$A$1500&gt;=(MAX(전체당첨내역!$A$2:$A$1500)-499))*((전체당첨내역!$B$2:$B$1500=AM$1)+(전체당첨내역!$C$2:$C$1500=AM$1)+(전체당첨내역!$D$2:$D$1500=AM$1)+(전체당첨내역!$E$2:$E$1500=AM$1)+(전체당첨내역!$F$2:$F$1500=AM$1)+(전체당첨내역!$G$2:$G$1500=AM$1)))</f>
        <v>71</v>
      </c>
      <c r="AN2" s="75">
        <f>SUMPRODUCT((전체당첨내역!$A$2:$A$1500&gt;=(MAX(전체당첨내역!$A$2:$A$1500)-499))*((전체당첨내역!$B$2:$B$1500=AN$1)+(전체당첨내역!$C$2:$C$1500=AN$1)+(전체당첨내역!$D$2:$D$1500=AN$1)+(전체당첨내역!$E$2:$E$1500=AN$1)+(전체당첨내역!$F$2:$F$1500=AN$1)+(전체당첨내역!$G$2:$G$1500=AN$1)))</f>
        <v>64</v>
      </c>
      <c r="AO2" s="75">
        <f>SUMPRODUCT((전체당첨내역!$A$2:$A$1500&gt;=(MAX(전체당첨내역!$A$2:$A$1500)-499))*((전체당첨내역!$B$2:$B$1500=AO$1)+(전체당첨내역!$C$2:$C$1500=AO$1)+(전체당첨내역!$D$2:$D$1500=AO$1)+(전체당첨내역!$E$2:$E$1500=AO$1)+(전체당첨내역!$F$2:$F$1500=AO$1)+(전체당첨내역!$G$2:$G$1500=AO$1)))</f>
        <v>71</v>
      </c>
      <c r="AP2" s="75">
        <f>SUMPRODUCT((전체당첨내역!$A$2:$A$1500&gt;=(MAX(전체당첨내역!$A$2:$A$1500)-499))*((전체당첨내역!$B$2:$B$1500=AP$1)+(전체당첨내역!$C$2:$C$1500=AP$1)+(전체당첨내역!$D$2:$D$1500=AP$1)+(전체당첨내역!$E$2:$E$1500=AP$1)+(전체당첨내역!$F$2:$F$1500=AP$1)+(전체당첨내역!$G$2:$G$1500=AP$1)))</f>
        <v>73</v>
      </c>
      <c r="AQ2" s="75">
        <f>SUMPRODUCT((전체당첨내역!$A$2:$A$1500&gt;=(MAX(전체당첨내역!$A$2:$A$1500)-499))*((전체당첨내역!$B$2:$B$1500=AQ$1)+(전체당첨내역!$C$2:$C$1500=AQ$1)+(전체당첨내역!$D$2:$D$1500=AQ$1)+(전체당첨내역!$E$2:$E$1500=AQ$1)+(전체당첨내역!$F$2:$F$1500=AQ$1)+(전체당첨내역!$G$2:$G$1500=AQ$1)))</f>
        <v>59</v>
      </c>
      <c r="AR2" s="75">
        <f>SUMPRODUCT((전체당첨내역!$A$2:$A$1500&gt;=(MAX(전체당첨내역!$A$2:$A$1500)-499))*((전체당첨내역!$B$2:$B$1500=AR$1)+(전체당첨내역!$C$2:$C$1500=AR$1)+(전체당첨내역!$D$2:$D$1500=AR$1)+(전체당첨내역!$E$2:$E$1500=AR$1)+(전체당첨내역!$F$2:$F$1500=AR$1)+(전체당첨내역!$G$2:$G$1500=AR$1)))</f>
        <v>72</v>
      </c>
      <c r="AS2" s="75">
        <f>SUMPRODUCT((전체당첨내역!$A$2:$A$1500&gt;=(MAX(전체당첨내역!$A$2:$A$1500)-499))*((전체당첨내역!$B$2:$B$1500=AS$1)+(전체당첨내역!$C$2:$C$1500=AS$1)+(전체당첨내역!$D$2:$D$1500=AS$1)+(전체당첨내역!$E$2:$E$1500=AS$1)+(전체당첨내역!$F$2:$F$1500=AS$1)+(전체당첨내역!$G$2:$G$1500=AS$1)))</f>
        <v>70</v>
      </c>
      <c r="AT2" s="75">
        <f>SUMPRODUCT((전체당첨내역!$A$2:$A$1500&gt;=(MAX(전체당첨내역!$A$2:$A$1500)-499))*((전체당첨내역!$B$2:$B$1500=AT$1)+(전체당첨내역!$C$2:$C$1500=AT$1)+(전체당첨내역!$D$2:$D$1500=AT$1)+(전체당첨내역!$E$2:$E$1500=AT$1)+(전체당첨내역!$F$2:$F$1500=AT$1)+(전체당첨내역!$G$2:$G$1500=AT$1)))</f>
        <v>69</v>
      </c>
      <c r="AU2" s="75">
        <f>SUMPRODUCT((전체당첨내역!$A$2:$A$1500&gt;=(MAX(전체당첨내역!$A$2:$A$1500)-499))*((전체당첨내역!$B$2:$B$1500=AU$1)+(전체당첨내역!$C$2:$C$1500=AU$1)+(전체당첨내역!$D$2:$D$1500=AU$1)+(전체당첨내역!$E$2:$E$1500=AU$1)+(전체당첨내역!$F$2:$F$1500=AU$1)+(전체당첨내역!$G$2:$G$1500=AU$1)))</f>
        <v>68</v>
      </c>
      <c r="AV2" s="75">
        <f>SUMPRODUCT((전체당첨내역!$A$2:$A$1500&gt;=(MAX(전체당첨내역!$A$2:$A$1500)-499))*((전체당첨내역!$B$2:$B$1500=AV$1)+(전체당첨내역!$C$2:$C$1500=AV$1)+(전체당첨내역!$D$2:$D$1500=AV$1)+(전체당첨내역!$E$2:$E$1500=AV$1)+(전체당첨내역!$F$2:$F$1500=AV$1)+(전체당첨내역!$G$2:$G$1500=AV$1)))</f>
        <v>63</v>
      </c>
      <c r="AW2" s="75">
        <f>SUMPRODUCT((전체당첨내역!$A$2:$A$1500&gt;=(MAX(전체당첨내역!$A$2:$A$1500)-499))*((전체당첨내역!$B$2:$B$1500=AW$1)+(전체당첨내역!$C$2:$C$1500=AW$1)+(전체당첨내역!$D$2:$D$1500=AW$1)+(전체당첨내역!$E$2:$E$1500=AW$1)+(전체당첨내역!$F$2:$F$1500=AW$1)+(전체당첨내역!$G$2:$G$1500=AW$1)))</f>
        <v>80</v>
      </c>
      <c r="AX2" s="75">
        <f>SUMPRODUCT((전체당첨내역!$A$2:$A$1500&gt;=(MAX(전체당첨내역!$A$2:$A$1500)-499))*((전체당첨내역!$B$2:$B$1500=AX$1)+(전체당첨내역!$C$2:$C$1500=AX$1)+(전체당첨내역!$D$2:$D$1500=AX$1)+(전체당첨내역!$E$2:$E$1500=AX$1)+(전체당첨내역!$F$2:$F$1500=AX$1)+(전체당첨내역!$G$2:$G$1500=AX$1)))</f>
        <v>69</v>
      </c>
      <c r="AY2" s="75">
        <f>SUMPRODUCT((전체당첨내역!$A$2:$A$1500&gt;=(MAX(전체당첨내역!$A$2:$A$1500)-499))*((전체당첨내역!$B$2:$B$1500=AY$1)+(전체당첨내역!$C$2:$C$1500=AY$1)+(전체당첨내역!$D$2:$D$1500=AY$1)+(전체당첨내역!$E$2:$E$1500=AY$1)+(전체당첨내역!$F$2:$F$1500=AY$1)+(전체당첨내역!$G$2:$G$1500=AY$1)))</f>
        <v>58</v>
      </c>
      <c r="AZ2" s="75">
        <f>SUMPRODUCT((전체당첨내역!$A$2:$A$1500&gt;=(MAX(전체당첨내역!$A$2:$A$1500)-499))*((전체당첨내역!$B$2:$B$1500=AZ$1)+(전체당첨내역!$C$2:$C$1500=AZ$1)+(전체당첨내역!$D$2:$D$1500=AZ$1)+(전체당첨내역!$E$2:$E$1500=AZ$1)+(전체당첨내역!$F$2:$F$1500=AZ$1)+(전체당첨내역!$G$2:$G$1500=AZ$1)))</f>
        <v>61</v>
      </c>
      <c r="BA2" s="75">
        <f>SUMPRODUCT((전체당첨내역!$A$2:$A$1500&gt;=(MAX(전체당첨내역!$A$2:$A$1500)-499))*((전체당첨내역!$B$2:$B$1500=BA$1)+(전체당첨내역!$C$2:$C$1500=BA$1)+(전체당첨내역!$D$2:$D$1500=BA$1)+(전체당첨내역!$E$2:$E$1500=BA$1)+(전체당첨내역!$F$2:$F$1500=BA$1)+(전체당첨내역!$G$2:$G$1500=BA$1)))</f>
        <v>69</v>
      </c>
      <c r="BB2" s="75">
        <f>SUMPRODUCT((전체당첨내역!$A$2:$A$1500&gt;=(MAX(전체당첨내역!$A$2:$A$1500)-499))*((전체당첨내역!$B$2:$B$1500=BB$1)+(전체당첨내역!$C$2:$C$1500=BB$1)+(전체당첨내역!$D$2:$D$1500=BB$1)+(전체당첨내역!$E$2:$E$1500=BB$1)+(전체당첨내역!$F$2:$F$1500=BB$1)+(전체당첨내역!$G$2:$G$1500=BB$1)))</f>
        <v>65</v>
      </c>
      <c r="BC2" s="75">
        <f>SUMPRODUCT((전체당첨내역!$A$2:$A$1500&gt;=(MAX(전체당첨내역!$A$2:$A$1500)-499))*((전체당첨내역!$B$2:$B$1500=BC$1)+(전체당첨내역!$C$2:$C$1500=BC$1)+(전체당첨내역!$D$2:$D$1500=BC$1)+(전체당첨내역!$E$2:$E$1500=BC$1)+(전체당첨내역!$F$2:$F$1500=BC$1)+(전체당첨내역!$G$2:$G$1500=BC$1)))</f>
        <v>64</v>
      </c>
      <c r="BD2" s="75">
        <f>SUMPRODUCT((전체당첨내역!$A$2:$A$1500&gt;=(MAX(전체당첨내역!$A$2:$A$1500)-499))*((전체당첨내역!$B$2:$B$1500=BD$1)+(전체당첨내역!$C$2:$C$1500=BD$1)+(전체당첨내역!$D$2:$D$1500=BD$1)+(전체당첨내역!$E$2:$E$1500=BD$1)+(전체당첨내역!$F$2:$F$1500=BD$1)+(전체당첨내역!$G$2:$G$1500=BD$1)))</f>
        <v>74</v>
      </c>
    </row>
    <row r="3" spans="1:56" ht="16.5" customHeight="1">
      <c r="B3" s="10"/>
      <c r="C3" s="8"/>
      <c r="D3" s="8"/>
      <c r="E3" s="8"/>
      <c r="F3" s="8"/>
      <c r="G3" s="11"/>
      <c r="H3" s="60"/>
      <c r="I3" s="78"/>
      <c r="J3" s="10"/>
      <c r="K3" s="79" t="s">
        <v>23</v>
      </c>
      <c r="L3" s="74">
        <f>SUMPRODUCT((전체당첨내역!$A$2:$A$1500&gt;=(MAX(전체당첨내역!$A$2:$A$1500)-49))*((전체당첨내역!$B$2:$B$1500=L$1)+(전체당첨내역!$C$2:$C$1500=L$1)+(전체당첨내역!$D$2:$D$1500=L$1)+(전체당첨내역!$E$2:$E$1500=L$1)+(전체당첨내역!$F$2:$F$1500=L$1)+(전체당첨내역!$G$2:$G$1500=L$1)))</f>
        <v>8</v>
      </c>
      <c r="M3" s="75">
        <f>SUMPRODUCT((전체당첨내역!$A$2:$A$1500&gt;=(MAX(전체당첨내역!$A$2:$A$1500)-49))*((전체당첨내역!$B$2:$B$1500=M$1)+(전체당첨내역!$C$2:$C$1500=M$1)+(전체당첨내역!$D$2:$D$1500=M$1)+(전체당첨내역!$E$2:$E$1500=M$1)+(전체당첨내역!$F$2:$F$1500=M$1)+(전체당첨내역!$G$2:$G$1500=M$1)))</f>
        <v>7</v>
      </c>
      <c r="N3" s="75">
        <f>SUMPRODUCT((전체당첨내역!$A$2:$A$1500&gt;=(MAX(전체당첨내역!$A$2:$A$1500)-49))*((전체당첨내역!$B$2:$B$1500=N$1)+(전체당첨내역!$C$2:$C$1500=N$1)+(전체당첨내역!$D$2:$D$1500=N$1)+(전체당첨내역!$E$2:$E$1500=N$1)+(전체당첨내역!$F$2:$F$1500=N$1)+(전체당첨내역!$G$2:$G$1500=N$1)))</f>
        <v>7</v>
      </c>
      <c r="O3" s="75">
        <f>SUMPRODUCT((전체당첨내역!$A$2:$A$1500&gt;=(MAX(전체당첨내역!$A$2:$A$1500)-49))*((전체당첨내역!$B$2:$B$1500=O$1)+(전체당첨내역!$C$2:$C$1500=O$1)+(전체당첨내역!$D$2:$D$1500=O$1)+(전체당첨내역!$E$2:$E$1500=O$1)+(전체당첨내역!$F$2:$F$1500=O$1)+(전체당첨내역!$G$2:$G$1500=O$1)))</f>
        <v>6</v>
      </c>
      <c r="P3" s="76">
        <f>SUMPRODUCT((전체당첨내역!$A$2:$A$1500&gt;=(MAX(전체당첨내역!$A$2:$A$1500)-49))*((전체당첨내역!$B$2:$B$1500=P$1)+(전체당첨내역!$C$2:$C$1500=P$1)+(전체당첨내역!$D$2:$D$1500=P$1)+(전체당첨내역!$E$2:$E$1500=P$1)+(전체당첨내역!$F$2:$F$1500=P$1)+(전체당첨내역!$G$2:$G$1500=P$1)))</f>
        <v>4</v>
      </c>
      <c r="Q3" s="77">
        <f>SUMPRODUCT((전체당첨내역!$A$2:$A$1500&gt;=(MAX(전체당첨내역!$A$2:$A$1500)-49))*((전체당첨내역!$B$2:$B$1500=Q$1)+(전체당첨내역!$C$2:$C$1500=Q$1)+(전체당첨내역!$D$2:$D$1500=Q$1)+(전체당첨내역!$E$2:$E$1500=Q$1)+(전체당첨내역!$F$2:$F$1500=Q$1)+(전체당첨내역!$G$2:$G$1500=Q$1)))</f>
        <v>5</v>
      </c>
      <c r="R3" s="75">
        <f>SUMPRODUCT((전체당첨내역!$A$2:$A$1500&gt;=(MAX(전체당첨내역!$A$2:$A$1500)-49))*((전체당첨내역!$B$2:$B$1500=R$1)+(전체당첨내역!$C$2:$C$1500=R$1)+(전체당첨내역!$D$2:$D$1500=R$1)+(전체당첨내역!$E$2:$E$1500=R$1)+(전체당첨내역!$F$2:$F$1500=R$1)+(전체당첨내역!$G$2:$G$1500=R$1)))</f>
        <v>6</v>
      </c>
      <c r="S3" s="75">
        <f>SUMPRODUCT((전체당첨내역!$A$2:$A$1500&gt;=(MAX(전체당첨내역!$A$2:$A$1500)-49))*((전체당첨내역!$B$2:$B$1500=S$1)+(전체당첨내역!$C$2:$C$1500=S$1)+(전체당첨내역!$D$2:$D$1500=S$1)+(전체당첨내역!$E$2:$E$1500=S$1)+(전체당첨내역!$F$2:$F$1500=S$1)+(전체당첨내역!$G$2:$G$1500=S$1)))</f>
        <v>6</v>
      </c>
      <c r="T3" s="75">
        <f>SUMPRODUCT((전체당첨내역!$A$2:$A$1500&gt;=(MAX(전체당첨내역!$A$2:$A$1500)-49))*((전체당첨내역!$B$2:$B$1500=T$1)+(전체당첨내역!$C$2:$C$1500=T$1)+(전체당첨내역!$D$2:$D$1500=T$1)+(전체당첨내역!$E$2:$E$1500=T$1)+(전체당첨내역!$F$2:$F$1500=T$1)+(전체당첨내역!$G$2:$G$1500=T$1)))</f>
        <v>6</v>
      </c>
      <c r="U3" s="75">
        <f>SUMPRODUCT((전체당첨내역!$A$2:$A$1500&gt;=(MAX(전체당첨내역!$A$2:$A$1500)-49))*((전체당첨내역!$B$2:$B$1500=U$1)+(전체당첨내역!$C$2:$C$1500=U$1)+(전체당첨내역!$D$2:$D$1500=U$1)+(전체당첨내역!$E$2:$E$1500=U$1)+(전체당첨내역!$F$2:$F$1500=U$1)+(전체당첨내역!$G$2:$G$1500=U$1)))</f>
        <v>6</v>
      </c>
      <c r="V3" s="75">
        <f>SUMPRODUCT((전체당첨내역!$A$2:$A$1500&gt;=(MAX(전체당첨내역!$A$2:$A$1500)-49))*((전체당첨내역!$B$2:$B$1500=V$1)+(전체당첨내역!$C$2:$C$1500=V$1)+(전체당첨내역!$D$2:$D$1500=V$1)+(전체당첨내역!$E$2:$E$1500=V$1)+(전체당첨내역!$F$2:$F$1500=V$1)+(전체당첨내역!$G$2:$G$1500=V$1)))</f>
        <v>5</v>
      </c>
      <c r="W3" s="75">
        <f>SUMPRODUCT((전체당첨내역!$A$2:$A$1500&gt;=(MAX(전체당첨내역!$A$2:$A$1500)-49))*((전체당첨내역!$B$2:$B$1500=W$1)+(전체당첨내역!$C$2:$C$1500=W$1)+(전체당첨내역!$D$2:$D$1500=W$1)+(전체당첨내역!$E$2:$E$1500=W$1)+(전체당첨내역!$F$2:$F$1500=W$1)+(전체당첨내역!$G$2:$G$1500=W$1)))</f>
        <v>5</v>
      </c>
      <c r="X3" s="75">
        <f>SUMPRODUCT((전체당첨내역!$A$2:$A$1500&gt;=(MAX(전체당첨내역!$A$2:$A$1500)-49))*((전체당첨내역!$B$2:$B$1500=X$1)+(전체당첨내역!$C$2:$C$1500=X$1)+(전체당첨내역!$D$2:$D$1500=X$1)+(전체당첨내역!$E$2:$E$1500=X$1)+(전체당첨내역!$F$2:$F$1500=X$1)+(전체당첨내역!$G$2:$G$1500=X$1)))</f>
        <v>10</v>
      </c>
      <c r="Y3" s="75">
        <f>SUMPRODUCT((전체당첨내역!$A$2:$A$1500&gt;=(MAX(전체당첨내역!$A$2:$A$1500)-49))*((전체당첨내역!$B$2:$B$1500=Y$1)+(전체당첨내역!$C$2:$C$1500=Y$1)+(전체당첨내역!$D$2:$D$1500=Y$1)+(전체당첨내역!$E$2:$E$1500=Y$1)+(전체당첨내역!$F$2:$F$1500=Y$1)+(전체당첨내역!$G$2:$G$1500=Y$1)))</f>
        <v>3</v>
      </c>
      <c r="Z3" s="75">
        <f>SUMPRODUCT((전체당첨내역!$A$2:$A$1500&gt;=(MAX(전체당첨내역!$A$2:$A$1500)-49))*((전체당첨내역!$B$2:$B$1500=Z$1)+(전체당첨내역!$C$2:$C$1500=Z$1)+(전체당첨내역!$D$2:$D$1500=Z$1)+(전체당첨내역!$E$2:$E$1500=Z$1)+(전체당첨내역!$F$2:$F$1500=Z$1)+(전체당첨내역!$G$2:$G$1500=Z$1)))</f>
        <v>11</v>
      </c>
      <c r="AA3" s="75">
        <f>SUMPRODUCT((전체당첨내역!$A$2:$A$1500&gt;=(MAX(전체당첨내역!$A$2:$A$1500)-49))*((전체당첨내역!$B$2:$B$1500=AA$1)+(전체당첨내역!$C$2:$C$1500=AA$1)+(전체당첨내역!$D$2:$D$1500=AA$1)+(전체당첨내역!$E$2:$E$1500=AA$1)+(전체당첨내역!$F$2:$F$1500=AA$1)+(전체당첨내역!$G$2:$G$1500=AA$1)))</f>
        <v>8</v>
      </c>
      <c r="AB3" s="75">
        <f>SUMPRODUCT((전체당첨내역!$A$2:$A$1500&gt;=(MAX(전체당첨내역!$A$2:$A$1500)-49))*((전체당첨내역!$B$2:$B$1500=AB$1)+(전체당첨내역!$C$2:$C$1500=AB$1)+(전체당첨내역!$D$2:$D$1500=AB$1)+(전체당첨내역!$E$2:$E$1500=AB$1)+(전체당첨내역!$F$2:$F$1500=AB$1)+(전체당첨내역!$G$2:$G$1500=AB$1)))</f>
        <v>5</v>
      </c>
      <c r="AC3" s="75">
        <f>SUMPRODUCT((전체당첨내역!$A$2:$A$1500&gt;=(MAX(전체당첨내역!$A$2:$A$1500)-49))*((전체당첨내역!$B$2:$B$1500=AC$1)+(전체당첨내역!$C$2:$C$1500=AC$1)+(전체당첨내역!$D$2:$D$1500=AC$1)+(전체당첨내역!$E$2:$E$1500=AC$1)+(전체당첨내역!$F$2:$F$1500=AC$1)+(전체당첨내역!$G$2:$G$1500=AC$1)))</f>
        <v>8</v>
      </c>
      <c r="AD3" s="75">
        <f>SUMPRODUCT((전체당첨내역!$A$2:$A$1500&gt;=(MAX(전체당첨내역!$A$2:$A$1500)-49))*((전체당첨내역!$B$2:$B$1500=AD$1)+(전체당첨내역!$C$2:$C$1500=AD$1)+(전체당첨내역!$D$2:$D$1500=AD$1)+(전체당첨내역!$E$2:$E$1500=AD$1)+(전체당첨내역!$F$2:$F$1500=AD$1)+(전체당첨내역!$G$2:$G$1500=AD$1)))</f>
        <v>6</v>
      </c>
      <c r="AE3" s="75">
        <f>SUMPRODUCT((전체당첨내역!$A$2:$A$1500&gt;=(MAX(전체당첨내역!$A$2:$A$1500)-49))*((전체당첨내역!$B$2:$B$1500=AE$1)+(전체당첨내역!$C$2:$C$1500=AE$1)+(전체당첨내역!$D$2:$D$1500=AE$1)+(전체당첨내역!$E$2:$E$1500=AE$1)+(전체당첨내역!$F$2:$F$1500=AE$1)+(전체당첨내역!$G$2:$G$1500=AE$1)))</f>
        <v>7</v>
      </c>
      <c r="AF3" s="75">
        <f>SUMPRODUCT((전체당첨내역!$A$2:$A$1500&gt;=(MAX(전체당첨내역!$A$2:$A$1500)-49))*((전체당첨내역!$B$2:$B$1500=AF$1)+(전체당첨내역!$C$2:$C$1500=AF$1)+(전체당첨내역!$D$2:$D$1500=AF$1)+(전체당첨내역!$E$2:$E$1500=AF$1)+(전체당첨내역!$F$2:$F$1500=AF$1)+(전체당첨내역!$G$2:$G$1500=AF$1)))</f>
        <v>4</v>
      </c>
      <c r="AG3" s="75">
        <f>SUMPRODUCT((전체당첨내역!$A$2:$A$1500&gt;=(MAX(전체당첨내역!$A$2:$A$1500)-49))*((전체당첨내역!$B$2:$B$1500=AG$1)+(전체당첨내역!$C$2:$C$1500=AG$1)+(전체당첨내역!$D$2:$D$1500=AG$1)+(전체당첨내역!$E$2:$E$1500=AG$1)+(전체당첨내역!$F$2:$F$1500=AG$1)+(전체당첨내역!$G$2:$G$1500=AG$1)))</f>
        <v>6</v>
      </c>
      <c r="AH3" s="75">
        <f>SUMPRODUCT((전체당첨내역!$A$2:$A$1500&gt;=(MAX(전체당첨내역!$A$2:$A$1500)-49))*((전체당첨내역!$B$2:$B$1500=AH$1)+(전체당첨내역!$C$2:$C$1500=AH$1)+(전체당첨내역!$D$2:$D$1500=AH$1)+(전체당첨내역!$E$2:$E$1500=AH$1)+(전체당첨내역!$F$2:$F$1500=AH$1)+(전체당첨내역!$G$2:$G$1500=AH$1)))</f>
        <v>5</v>
      </c>
      <c r="AI3" s="75">
        <f>SUMPRODUCT((전체당첨내역!$A$2:$A$1500&gt;=(MAX(전체당첨내역!$A$2:$A$1500)-49))*((전체당첨내역!$B$2:$B$1500=AI$1)+(전체당첨내역!$C$2:$C$1500=AI$1)+(전체당첨내역!$D$2:$D$1500=AI$1)+(전체당첨내역!$E$2:$E$1500=AI$1)+(전체당첨내역!$F$2:$F$1500=AI$1)+(전체당첨내역!$G$2:$G$1500=AI$1)))</f>
        <v>9</v>
      </c>
      <c r="AJ3" s="75">
        <f>SUMPRODUCT((전체당첨내역!$A$2:$A$1500&gt;=(MAX(전체당첨내역!$A$2:$A$1500)-49))*((전체당첨내역!$B$2:$B$1500=AJ$1)+(전체당첨내역!$C$2:$C$1500=AJ$1)+(전체당첨내역!$D$2:$D$1500=AJ$1)+(전체당첨내역!$E$2:$E$1500=AJ$1)+(전체당첨내역!$F$2:$F$1500=AJ$1)+(전체당첨내역!$G$2:$G$1500=AJ$1)))</f>
        <v>6</v>
      </c>
      <c r="AK3" s="75">
        <f>SUMPRODUCT((전체당첨내역!$A$2:$A$1500&gt;=(MAX(전체당첨내역!$A$2:$A$1500)-49))*((전체당첨내역!$B$2:$B$1500=AK$1)+(전체당첨내역!$C$2:$C$1500=AK$1)+(전체당첨내역!$D$2:$D$1500=AK$1)+(전체당첨내역!$E$2:$E$1500=AK$1)+(전체당첨내역!$F$2:$F$1500=AK$1)+(전체당첨내역!$G$2:$G$1500=AK$1)))</f>
        <v>5</v>
      </c>
      <c r="AL3" s="75">
        <f>SUMPRODUCT((전체당첨내역!$A$2:$A$1500&gt;=(MAX(전체당첨내역!$A$2:$A$1500)-49))*((전체당첨내역!$B$2:$B$1500=AL$1)+(전체당첨내역!$C$2:$C$1500=AL$1)+(전체당첨내역!$D$2:$D$1500=AL$1)+(전체당첨내역!$E$2:$E$1500=AL$1)+(전체당첨내역!$F$2:$F$1500=AL$1)+(전체당첨내역!$G$2:$G$1500=AL$1)))</f>
        <v>10</v>
      </c>
      <c r="AM3" s="75">
        <f>SUMPRODUCT((전체당첨내역!$A$2:$A$1500&gt;=(MAX(전체당첨내역!$A$2:$A$1500)-49))*((전체당첨내역!$B$2:$B$1500=AM$1)+(전체당첨내역!$C$2:$C$1500=AM$1)+(전체당첨내역!$D$2:$D$1500=AM$1)+(전체당첨내역!$E$2:$E$1500=AM$1)+(전체당첨내역!$F$2:$F$1500=AM$1)+(전체당첨내역!$G$2:$G$1500=AM$1)))</f>
        <v>8</v>
      </c>
      <c r="AN3" s="75">
        <f>SUMPRODUCT((전체당첨내역!$A$2:$A$1500&gt;=(MAX(전체당첨내역!$A$2:$A$1500)-49))*((전체당첨내역!$B$2:$B$1500=AN$1)+(전체당첨내역!$C$2:$C$1500=AN$1)+(전체당첨내역!$D$2:$D$1500=AN$1)+(전체당첨내역!$E$2:$E$1500=AN$1)+(전체당첨내역!$F$2:$F$1500=AN$1)+(전체당첨내역!$G$2:$G$1500=AN$1)))</f>
        <v>6</v>
      </c>
      <c r="AO3" s="75">
        <f>SUMPRODUCT((전체당첨내역!$A$2:$A$1500&gt;=(MAX(전체당첨내역!$A$2:$A$1500)-49))*((전체당첨내역!$B$2:$B$1500=AO$1)+(전체당첨내역!$C$2:$C$1500=AO$1)+(전체당첨내역!$D$2:$D$1500=AO$1)+(전체당첨내역!$E$2:$E$1500=AO$1)+(전체당첨내역!$F$2:$F$1500=AO$1)+(전체당첨내역!$G$2:$G$1500=AO$1)))</f>
        <v>7</v>
      </c>
      <c r="AP3" s="75">
        <f>SUMPRODUCT((전체당첨내역!$A$2:$A$1500&gt;=(MAX(전체당첨내역!$A$2:$A$1500)-49))*((전체당첨내역!$B$2:$B$1500=AP$1)+(전체당첨내역!$C$2:$C$1500=AP$1)+(전체당첨내역!$D$2:$D$1500=AP$1)+(전체당첨내역!$E$2:$E$1500=AP$1)+(전체당첨내역!$F$2:$F$1500=AP$1)+(전체당첨내역!$G$2:$G$1500=AP$1)))</f>
        <v>11</v>
      </c>
      <c r="AQ3" s="75">
        <f>SUMPRODUCT((전체당첨내역!$A$2:$A$1500&gt;=(MAX(전체당첨내역!$A$2:$A$1500)-49))*((전체당첨내역!$B$2:$B$1500=AQ$1)+(전체당첨내역!$C$2:$C$1500=AQ$1)+(전체당첨내역!$D$2:$D$1500=AQ$1)+(전체당첨내역!$E$2:$E$1500=AQ$1)+(전체당첨내역!$F$2:$F$1500=AQ$1)+(전체당첨내역!$G$2:$G$1500=AQ$1)))</f>
        <v>7</v>
      </c>
      <c r="AR3" s="75">
        <f>SUMPRODUCT((전체당첨내역!$A$2:$A$1500&gt;=(MAX(전체당첨내역!$A$2:$A$1500)-49))*((전체당첨내역!$B$2:$B$1500=AR$1)+(전체당첨내역!$C$2:$C$1500=AR$1)+(전체당첨내역!$D$2:$D$1500=AR$1)+(전체당첨내역!$E$2:$E$1500=AR$1)+(전체당첨내역!$F$2:$F$1500=AR$1)+(전체당첨내역!$G$2:$G$1500=AR$1)))</f>
        <v>7</v>
      </c>
      <c r="AS3" s="75">
        <f>SUMPRODUCT((전체당첨내역!$A$2:$A$1500&gt;=(MAX(전체당첨내역!$A$2:$A$1500)-49))*((전체당첨내역!$B$2:$B$1500=AS$1)+(전체당첨내역!$C$2:$C$1500=AS$1)+(전체당첨내역!$D$2:$D$1500=AS$1)+(전체당첨내역!$E$2:$E$1500=AS$1)+(전체당첨내역!$F$2:$F$1500=AS$1)+(전체당첨내역!$G$2:$G$1500=AS$1)))</f>
        <v>6</v>
      </c>
      <c r="AT3" s="75">
        <f>SUMPRODUCT((전체당첨내역!$A$2:$A$1500&gt;=(MAX(전체당첨내역!$A$2:$A$1500)-49))*((전체당첨내역!$B$2:$B$1500=AT$1)+(전체당첨내역!$C$2:$C$1500=AT$1)+(전체당첨내역!$D$2:$D$1500=AT$1)+(전체당첨내역!$E$2:$E$1500=AT$1)+(전체당첨내역!$F$2:$F$1500=AT$1)+(전체당첨내역!$G$2:$G$1500=AT$1)))</f>
        <v>6</v>
      </c>
      <c r="AU3" s="75">
        <f>SUMPRODUCT((전체당첨내역!$A$2:$A$1500&gt;=(MAX(전체당첨내역!$A$2:$A$1500)-49))*((전체당첨내역!$B$2:$B$1500=AU$1)+(전체당첨내역!$C$2:$C$1500=AU$1)+(전체당첨내역!$D$2:$D$1500=AU$1)+(전체당첨내역!$E$2:$E$1500=AU$1)+(전체당첨내역!$F$2:$F$1500=AU$1)+(전체당첨내역!$G$2:$G$1500=AU$1)))</f>
        <v>7</v>
      </c>
      <c r="AV3" s="75">
        <f>SUMPRODUCT((전체당첨내역!$A$2:$A$1500&gt;=(MAX(전체당첨내역!$A$2:$A$1500)-49))*((전체당첨내역!$B$2:$B$1500=AV$1)+(전체당첨내역!$C$2:$C$1500=AV$1)+(전체당첨내역!$D$2:$D$1500=AV$1)+(전체당첨내역!$E$2:$E$1500=AV$1)+(전체당첨내역!$F$2:$F$1500=AV$1)+(전체당첨내역!$G$2:$G$1500=AV$1)))</f>
        <v>6</v>
      </c>
      <c r="AW3" s="75">
        <f>SUMPRODUCT((전체당첨내역!$A$2:$A$1500&gt;=(MAX(전체당첨내역!$A$2:$A$1500)-49))*((전체당첨내역!$B$2:$B$1500=AW$1)+(전체당첨내역!$C$2:$C$1500=AW$1)+(전체당첨내역!$D$2:$D$1500=AW$1)+(전체당첨내역!$E$2:$E$1500=AW$1)+(전체당첨내역!$F$2:$F$1500=AW$1)+(전체당첨내역!$G$2:$G$1500=AW$1)))</f>
        <v>10</v>
      </c>
      <c r="AX3" s="75">
        <f>SUMPRODUCT((전체당첨내역!$A$2:$A$1500&gt;=(MAX(전체당첨내역!$A$2:$A$1500)-49))*((전체당첨내역!$B$2:$B$1500=AX$1)+(전체당첨내역!$C$2:$C$1500=AX$1)+(전체당첨내역!$D$2:$D$1500=AX$1)+(전체당첨내역!$E$2:$E$1500=AX$1)+(전체당첨내역!$F$2:$F$1500=AX$1)+(전체당첨내역!$G$2:$G$1500=AX$1)))</f>
        <v>6</v>
      </c>
      <c r="AY3" s="75">
        <f>SUMPRODUCT((전체당첨내역!$A$2:$A$1500&gt;=(MAX(전체당첨내역!$A$2:$A$1500)-49))*((전체당첨내역!$B$2:$B$1500=AY$1)+(전체당첨내역!$C$2:$C$1500=AY$1)+(전체당첨내역!$D$2:$D$1500=AY$1)+(전체당첨내역!$E$2:$E$1500=AY$1)+(전체당첨내역!$F$2:$F$1500=AY$1)+(전체당첨내역!$G$2:$G$1500=AY$1)))</f>
        <v>5</v>
      </c>
      <c r="AZ3" s="75">
        <f>SUMPRODUCT((전체당첨내역!$A$2:$A$1500&gt;=(MAX(전체당첨내역!$A$2:$A$1500)-49))*((전체당첨내역!$B$2:$B$1500=AZ$1)+(전체당첨내역!$C$2:$C$1500=AZ$1)+(전체당첨내역!$D$2:$D$1500=AZ$1)+(전체당첨내역!$E$2:$E$1500=AZ$1)+(전체당첨내역!$F$2:$F$1500=AZ$1)+(전체당첨내역!$G$2:$G$1500=AZ$1)))</f>
        <v>7</v>
      </c>
      <c r="BA3" s="75">
        <f>SUMPRODUCT((전체당첨내역!$A$2:$A$1500&gt;=(MAX(전체당첨내역!$A$2:$A$1500)-49))*((전체당첨내역!$B$2:$B$1500=BA$1)+(전체당첨내역!$C$2:$C$1500=BA$1)+(전체당첨내역!$D$2:$D$1500=BA$1)+(전체당첨내역!$E$2:$E$1500=BA$1)+(전체당첨내역!$F$2:$F$1500=BA$1)+(전체당첨내역!$G$2:$G$1500=BA$1)))</f>
        <v>7</v>
      </c>
      <c r="BB3" s="75">
        <f>SUMPRODUCT((전체당첨내역!$A$2:$A$1500&gt;=(MAX(전체당첨내역!$A$2:$A$1500)-49))*((전체당첨내역!$B$2:$B$1500=BB$1)+(전체당첨내역!$C$2:$C$1500=BB$1)+(전체당첨내역!$D$2:$D$1500=BB$1)+(전체당첨내역!$E$2:$E$1500=BB$1)+(전체당첨내역!$F$2:$F$1500=BB$1)+(전체당첨내역!$G$2:$G$1500=BB$1)))</f>
        <v>6</v>
      </c>
      <c r="BC3" s="75">
        <f>SUMPRODUCT((전체당첨내역!$A$2:$A$1500&gt;=(MAX(전체당첨내역!$A$2:$A$1500)-49))*((전체당첨내역!$B$2:$B$1500=BC$1)+(전체당첨내역!$C$2:$C$1500=BC$1)+(전체당첨내역!$D$2:$D$1500=BC$1)+(전체당첨내역!$E$2:$E$1500=BC$1)+(전체당첨내역!$F$2:$F$1500=BC$1)+(전체당첨내역!$G$2:$G$1500=BC$1)))</f>
        <v>8</v>
      </c>
      <c r="BD3" s="75">
        <f>SUMPRODUCT((전체당첨내역!$A$2:$A$1500&gt;=(MAX(전체당첨내역!$A$2:$A$1500)-49))*((전체당첨내역!$B$2:$B$1500=BD$1)+(전체당첨내역!$C$2:$C$1500=BD$1)+(전체당첨내역!$D$2:$D$1500=BD$1)+(전체당첨내역!$E$2:$E$1500=BD$1)+(전체당첨내역!$F$2:$F$1500=BD$1)+(전체당첨내역!$G$2:$G$1500=BD$1)))</f>
        <v>6</v>
      </c>
    </row>
    <row r="4" spans="1:56" ht="16.5" customHeight="1">
      <c r="B4" s="10"/>
      <c r="C4" s="8"/>
      <c r="D4" s="8"/>
      <c r="E4" s="8"/>
      <c r="F4" s="8"/>
      <c r="G4" s="11"/>
      <c r="H4" s="60"/>
      <c r="I4" s="78"/>
      <c r="J4" s="10"/>
      <c r="K4" s="80" t="s">
        <v>4</v>
      </c>
      <c r="L4" s="81">
        <f>(RANK(L$3,L$3:BD$3,0)+COUNTIFS(L$3:BD$3,L$3,L$1:BD$1,"&lt;"&amp;L$1))-(RANK(L$2,L$2:BD$2,0)+COUNTIFS(L$2:BD$2,L$2,L$1:BD$1,"&lt;"&amp;L$1))</f>
        <v>-28</v>
      </c>
      <c r="M4" s="82">
        <f>(RANK(M$3,L$3:BD$3,0)+COUNTIFS(L$3:BD$3,M$3,L$1:BD$1,"&lt;"&amp;M$1))-(RANK(M$2,L$2:BD$2,0)+COUNTIFS(L$2:BD$2,M$2,L$1:BD$1,"&lt;"&amp;M$1))</f>
        <v>-25</v>
      </c>
      <c r="N4" s="82">
        <f>(RANK(N$3,L$3:BD$3,0)+COUNTIFS(L$3:BD$3,N$3,L$1:BD$1,"&lt;"&amp;N$1))-(RANK(N$2,L$2:BD$2,0)+COUNTIFS(L$2:BD$2,N$2,L$1:BD$1,"&lt;"&amp;N$1))</f>
        <v>7</v>
      </c>
      <c r="O4" s="82">
        <f>(RANK(O$3,L$3:BD$3,0)+COUNTIFS(L$3:BD$3,O$3,L$1:BD$1,"&lt;"&amp;O$1))-(RANK(O$2,L$2:BD$2,0)+COUNTIFS(L$2:BD$2,O$2,L$1:BD$1,"&lt;"&amp;O$1))</f>
        <v>-20</v>
      </c>
      <c r="P4" s="83">
        <f>(RANK(P$3,L$3:BD$3,0)+COUNTIFS(L$3:BD$3,P$3,L$1:BD$1,"&lt;"&amp;P$1))-(RANK(P$2,L$2:BD$2,0)+COUNTIFS(L$2:BD$2,P$2,L$1:BD$1,"&lt;"&amp;P$1))</f>
        <v>-2</v>
      </c>
      <c r="Q4" s="84">
        <f>(RANK(Q$3,L$3:BD$3,0)+COUNTIFS(L$3:BD$3,Q$3,L$1:BD$1,"&lt;"&amp;Q$1))-(RANK(Q$2,L$2:BD$2,0)+COUNTIFS(L$2:BD$2,Q$2,L$1:BD$1,"&lt;"&amp;Q$1))</f>
        <v>29</v>
      </c>
      <c r="R4" s="82">
        <f>(RANK(R$3,L$3:BD$3,0)+COUNTIFS(L$3:BD$3,R$3,L$1:BD$1,"&lt;"&amp;R$1))-(RANK(R$2,L$2:BD$2,0)+COUNTIFS(L$2:BD$2,R$2,L$1:BD$1,"&lt;"&amp;R$1))</f>
        <v>5</v>
      </c>
      <c r="S4" s="82">
        <f>(RANK(S$3,L$3:BD$3,0)+COUNTIFS(L$3:BD$3,S$3,L$1:BD$1,"&lt;"&amp;S$1))-(RANK(S$2,L$2:BD$2,0)+COUNTIFS(L$2:BD$2,S$2,L$1:BD$1,"&lt;"&amp;S$1))</f>
        <v>-21</v>
      </c>
      <c r="T4" s="82">
        <f>(RANK(T$3,L$3:BD$3,0)+COUNTIFS(L$3:BD$3,T$3,L$1:BD$1,"&lt;"&amp;T$1))-(RANK(T$2,L$2:BD$2,0)+COUNTIFS(L$2:BD$2,T$2,L$1:BD$1,"&lt;"&amp;T$1))</f>
        <v>-3</v>
      </c>
      <c r="U4" s="82">
        <f>(RANK(U$3,L$3:BD$3,0)+COUNTIFS(L$3:BD$3,U$3,L$1:BD$1,"&lt;"&amp;U$1))-(RANK(U$2,L$2:BD$2,0)+COUNTIFS(L$2:BD$2,U$2,L$1:BD$1,"&lt;"&amp;U$1))</f>
        <v>-9</v>
      </c>
      <c r="V4" s="82">
        <f>(RANK(V$3,L$3:BD$3,0)+COUNTIFS(L$3:BD$3,V$3,L$1:BD$1,"&lt;"&amp;V$1))-(RANK(V$2,L$2:BD$2,0)+COUNTIFS(L$2:BD$2,V$2,L$1:BD$1,"&lt;"&amp;V$1))</f>
        <v>13</v>
      </c>
      <c r="W4" s="82">
        <f>(RANK(W$3,L$3:BD$3,0)+COUNTIFS(L$3:BD$3,W$3,L$1:BD$1,"&lt;"&amp;W$1))-(RANK(W$2,L$2:BD$2,0)+COUNTIFS(L$2:BD$2,W$2,L$1:BD$1,"&lt;"&amp;W$1))</f>
        <v>37</v>
      </c>
      <c r="X4" s="82">
        <f>(RANK(X$3,L$3:BD$3,0)+COUNTIFS(L$3:BD$3,X$3,L$1:BD$1,"&lt;"&amp;X$1))-(RANK(X$2,L$2:BD$2,0)+COUNTIFS(L$2:BD$2,X$2,L$1:BD$1,"&lt;"&amp;X$1))</f>
        <v>-1</v>
      </c>
      <c r="Y4" s="82">
        <f>(RANK(Y$3,L$3:BD$3,0)+COUNTIFS(L$3:BD$3,Y$3,L$1:BD$1,"&lt;"&amp;Y$1))-(RANK(Y$2,L$2:BD$2,0)+COUNTIFS(L$2:BD$2,Y$2,L$1:BD$1,"&lt;"&amp;Y$1))</f>
        <v>22</v>
      </c>
      <c r="Z4" s="82">
        <f>(RANK(Z$3,L$3:BD$3,0)+COUNTIFS(L$3:BD$3,Z$3,L$1:BD$1,"&lt;"&amp;Z$1))-(RANK(Z$2,L$2:BD$2,0)+COUNTIFS(L$2:BD$2,Z$2,L$1:BD$1,"&lt;"&amp;Z$1))</f>
        <v>-17</v>
      </c>
      <c r="AA4" s="82">
        <f>(RANK(AA$3,L$3:BD$3,0)+COUNTIFS(L$3:BD$3,AA$3,L$1:BD$1,"&lt;"&amp;AA$1))-(RANK(AA$2,L$2:BD$2,0)+COUNTIFS(L$2:BD$2,AA$2,L$1:BD$1,"&lt;"&amp;AA$1))</f>
        <v>5</v>
      </c>
      <c r="AB4" s="82">
        <f>(RANK(AB$3,L$3:BD$3,0)+COUNTIFS(L$3:BD$3,AB$3,L$1:BD$1,"&lt;"&amp;AB$1))-(RANK(AB$2,L$2:BD$2,0)+COUNTIFS(L$2:BD$2,AB$2,L$1:BD$1,"&lt;"&amp;AB$1))</f>
        <v>8</v>
      </c>
      <c r="AC4" s="82">
        <f>(RANK(AC$3,L$3:BD$3,0)+COUNTIFS(L$3:BD$3,AC$3,L$1:BD$1,"&lt;"&amp;AC$1))-(RANK(AC$2,L$2:BD$2,0)+COUNTIFS(L$2:BD$2,AC$2,L$1:BD$1,"&lt;"&amp;AC$1))</f>
        <v>4</v>
      </c>
      <c r="AD4" s="82">
        <f>(RANK(AD$3,L$3:BD$3,0)+COUNTIFS(L$3:BD$3,AD$3,L$1:BD$1,"&lt;"&amp;AD$1))-(RANK(AD$2,L$2:BD$2,0)+COUNTIFS(L$2:BD$2,AD$2,L$1:BD$1,"&lt;"&amp;AD$1))</f>
        <v>14</v>
      </c>
      <c r="AE4" s="82">
        <f>(RANK(AE$3,L$3:BD$3,0)+COUNTIFS(L$3:BD$3,AE$3,L$1:BD$1,"&lt;"&amp;AE$1))-(RANK(AE$2,L$2:BD$2,0)+COUNTIFS(L$2:BD$2,AE$2,L$1:BD$1,"&lt;"&amp;AE$1))</f>
        <v>-28</v>
      </c>
      <c r="AF4" s="82">
        <f>(RANK(AF$3,L$3:BD$3,0)+COUNTIFS(L$3:BD$3,AF$3,L$1:BD$1,"&lt;"&amp;AF$1))-(RANK(AF$2,L$2:BD$2,0)+COUNTIFS(L$2:BD$2,AF$2,L$1:BD$1,"&lt;"&amp;AF$1))</f>
        <v>36</v>
      </c>
      <c r="AG4" s="82">
        <f>(RANK(AG$3,L$3:BD$3,0)+COUNTIFS(L$3:BD$3,AG$3,L$1:BD$1,"&lt;"&amp;AG$1))-(RANK(AG$2,L$2:BD$2,0)+COUNTIFS(L$2:BD$2,AG$2,L$1:BD$1,"&lt;"&amp;AG$1))</f>
        <v>-5</v>
      </c>
      <c r="AH4" s="82">
        <f>(RANK(AH$3,L$3:BD$3,0)+COUNTIFS(L$3:BD$3,AH$3,L$1:BD$1,"&lt;"&amp;AH$1))-(RANK(AH$2,L$2:BD$2,0)+COUNTIFS(L$2:BD$2,AH$2,L$1:BD$1,"&lt;"&amp;AH$1))</f>
        <v>1</v>
      </c>
      <c r="AI4" s="82">
        <f>(RANK(AI$3,L$3:BD$3,0)+COUNTIFS(L$3:BD$3,AI$3,L$1:BD$1,"&lt;"&amp;AI$1))-(RANK(AI$2,L$2:BD$2,0)+COUNTIFS(L$2:BD$2,AI$2,L$1:BD$1,"&lt;"&amp;AI$1))</f>
        <v>-7</v>
      </c>
      <c r="AJ4" s="82">
        <f>(RANK(AJ$3,L$3:BD$3,0)+COUNTIFS(L$3:BD$3,AJ$3,L$1:BD$1,"&lt;"&amp;AJ$1))-(RANK(AJ$2,L$2:BD$2,0)+COUNTIFS(L$2:BD$2,AJ$2,L$1:BD$1,"&lt;"&amp;AJ$1))</f>
        <v>-15</v>
      </c>
      <c r="AK4" s="82">
        <f>(RANK(AK$3,L$3:BD$3,0)+COUNTIFS(L$3:BD$3,AK$3,L$1:BD$1,"&lt;"&amp;AK$1))-(RANK(AK$2,L$2:BD$2,0)+COUNTIFS(L$2:BD$2,AK$2,L$1:BD$1,"&lt;"&amp;AK$1))</f>
        <v>16</v>
      </c>
      <c r="AL4" s="82">
        <f>(RANK(AL$3,L$3:BD$3,0)+COUNTIFS(L$3:BD$3,AL$3,L$1:BD$1,"&lt;"&amp;AL$1))-(RANK(AL$2,L$2:BD$2,0)+COUNTIFS(L$2:BD$2,AL$2,L$1:BD$1,"&lt;"&amp;AL$1))</f>
        <v>-24</v>
      </c>
      <c r="AM4" s="82">
        <f>(RANK(AM$3,L$3:BD$3,0)+COUNTIFS(L$3:BD$3,AM$3,L$1:BD$1,"&lt;"&amp;AM$1))-(RANK(AM$2,L$2:BD$2,0)+COUNTIFS(L$2:BD$2,AM$2,L$1:BD$1,"&lt;"&amp;AM$1))</f>
        <v>-4</v>
      </c>
      <c r="AN4" s="82">
        <f>(RANK(AN$3,L$3:BD$3,0)+COUNTIFS(L$3:BD$3,AN$3,L$1:BD$1,"&lt;"&amp;AN$1))-(RANK(AN$2,L$2:BD$2,0)+COUNTIFS(L$2:BD$2,AN$2,L$1:BD$1,"&lt;"&amp;AN$1))</f>
        <v>0</v>
      </c>
      <c r="AO4" s="82">
        <f>(RANK(AO$3,L$3:BD$3,0)+COUNTIFS(L$3:BD$3,AO$3,L$1:BD$1,"&lt;"&amp;AO$1))-(RANK(AO$2,L$2:BD$2,0)+COUNTIFS(L$2:BD$2,AO$2,L$1:BD$1,"&lt;"&amp;AO$1))</f>
        <v>0</v>
      </c>
      <c r="AP4" s="82">
        <f>(RANK(AP$3,L$3:BD$3,0)+COUNTIFS(L$3:BD$3,AP$3,L$1:BD$1,"&lt;"&amp;AP$1))-(RANK(AP$2,L$2:BD$2,0)+COUNTIFS(L$2:BD$2,AP$2,L$1:BD$1,"&lt;"&amp;AP$1))</f>
        <v>-8</v>
      </c>
      <c r="AQ4" s="82">
        <f>(RANK(AQ$3,L$3:BD$3,0)+COUNTIFS(L$3:BD$3,AQ$3,L$1:BD$1,"&lt;"&amp;AQ$1))-(RANK(AQ$2,L$2:BD$2,0)+COUNTIFS(L$2:BD$2,AQ$2,L$1:BD$1,"&lt;"&amp;AQ$1))</f>
        <v>-22</v>
      </c>
      <c r="AR4" s="82">
        <f>(RANK(AR$3,L$3:BD$3,0)+COUNTIFS(L$3:BD$3,AR$3,L$1:BD$1,"&lt;"&amp;AR$1))-(RANK(AR$2,L$2:BD$2,0)+COUNTIFS(L$2:BD$2,AR$2,L$1:BD$1,"&lt;"&amp;AR$1))</f>
        <v>6</v>
      </c>
      <c r="AS4" s="82">
        <f>(RANK(AS$3,L$3:BD$3,0)+COUNTIFS(L$3:BD$3,AS$3,L$1:BD$1,"&lt;"&amp;AS$1))-(RANK(AS$2,L$2:BD$2,0)+COUNTIFS(L$2:BD$2,AS$2,L$1:BD$1,"&lt;"&amp;AS$1))</f>
        <v>14</v>
      </c>
      <c r="AT4" s="82">
        <f>(RANK(AT$3,L$3:BD$3,0)+COUNTIFS(L$3:BD$3,AT$3,L$1:BD$1,"&lt;"&amp;AT$1))-(RANK(AT$2,L$2:BD$2,0)+COUNTIFS(L$2:BD$2,AT$2,L$1:BD$1,"&lt;"&amp;AT$1))</f>
        <v>12</v>
      </c>
      <c r="AU4" s="82">
        <f>(RANK(AU$3,L$3:BD$3,0)+COUNTIFS(L$3:BD$3,AU$3,L$1:BD$1,"&lt;"&amp;AU$1))-(RANK(AU$2,L$2:BD$2,0)+COUNTIFS(L$2:BD$2,AU$2,L$1:BD$1,"&lt;"&amp;AU$1))</f>
        <v>-4</v>
      </c>
      <c r="AV4" s="82">
        <f>(RANK(AV$3,L$3:BD$3,0)+COUNTIFS(L$3:BD$3,AV$3,L$1:BD$1,"&lt;"&amp;AV$1))-(RANK(AV$2,L$2:BD$2,0)+COUNTIFS(L$2:BD$2,AV$2,L$1:BD$1,"&lt;"&amp;AV$1))</f>
        <v>-1</v>
      </c>
      <c r="AW4" s="82">
        <f>(RANK(AW$3,L$3:BD$3,0)+COUNTIFS(L$3:BD$3,AW$3,L$1:BD$1,"&lt;"&amp;AW$1))-(RANK(AW$2,L$2:BD$2,0)+COUNTIFS(L$2:BD$2,AW$2,L$1:BD$1,"&lt;"&amp;AW$1))</f>
        <v>3</v>
      </c>
      <c r="AX4" s="82">
        <f>(RANK(AX$3,L$3:BD$3,0)+COUNTIFS(L$3:BD$3,AX$3,L$1:BD$1,"&lt;"&amp;AX$1))-(RANK(AX$2,L$2:BD$2,0)+COUNTIFS(L$2:BD$2,AX$2,L$1:BD$1,"&lt;"&amp;AX$1))</f>
        <v>13</v>
      </c>
      <c r="AY4" s="82">
        <f>(RANK(AY$3,L$3:BD$3,0)+COUNTIFS(L$3:BD$3,AY$3,L$1:BD$1,"&lt;"&amp;AY$1))-(RANK(AY$2,L$2:BD$2,0)+COUNTIFS(L$2:BD$2,AY$2,L$1:BD$1,"&lt;"&amp;AY$1))</f>
        <v>2</v>
      </c>
      <c r="AZ4" s="82">
        <f>(RANK(AZ$3,L$3:BD$3,0)+COUNTIFS(L$3:BD$3,AZ$3,L$1:BD$1,"&lt;"&amp;AZ$1))-(RANK(AZ$2,L$2:BD$2,0)+COUNTIFS(L$2:BD$2,AZ$2,L$1:BD$1,"&lt;"&amp;AZ$1))</f>
        <v>-17</v>
      </c>
      <c r="BA4" s="82">
        <f>(RANK(BA$3,L$3:BD$3,0)+COUNTIFS(L$3:BD$3,BA$3,L$1:BD$1,"&lt;"&amp;BA$1))-(RANK(BA$2,L$2:BD$2,0)+COUNTIFS(L$2:BD$2,BA$2,L$1:BD$1,"&lt;"&amp;BA$1))</f>
        <v>-1</v>
      </c>
      <c r="BB4" s="82">
        <f>(RANK(BB$3,L$3:BD$3,0)+COUNTIFS(L$3:BD$3,BB$3,L$1:BD$1,"&lt;"&amp;BB$1))-(RANK(BB$2,L$2:BD$2,0)+COUNTIFS(L$2:BD$2,BB$2,L$1:BD$1,"&lt;"&amp;BB$1))</f>
        <v>8</v>
      </c>
      <c r="BC4" s="82">
        <f>(RANK(BC$3,L$3:BD$3,0)+COUNTIFS(L$3:BD$3,BC$3,L$1:BD$1,"&lt;"&amp;BC$1))-(RANK(BC$2,L$2:BD$2,0)+COUNTIFS(L$2:BD$2,BC$2,L$1:BD$1,"&lt;"&amp;BC$1))</f>
        <v>-19</v>
      </c>
      <c r="BD4" s="82">
        <f>(RANK(BD$3,L$3:BD$3,0)+COUNTIFS(L$3:BD$3,BD$3,L$1:BD$1,"&lt;"&amp;BD$1))-(RANK(BD$2,L$2:BD$2,0)+COUNTIFS(L$2:BD$2,BD$2,L$1:BD$1,"&lt;"&amp;BD$1))</f>
        <v>26</v>
      </c>
    </row>
    <row r="5" spans="1:56" ht="17.25" customHeight="1">
      <c r="A5" s="85">
        <v>25</v>
      </c>
      <c r="B5" s="10"/>
      <c r="C5" s="8"/>
      <c r="D5" s="8"/>
      <c r="E5" s="8"/>
      <c r="F5" s="8"/>
      <c r="G5" s="11"/>
      <c r="H5" s="60"/>
      <c r="I5" s="78"/>
      <c r="J5" s="10"/>
      <c r="K5" s="86" t="s">
        <v>6</v>
      </c>
      <c r="L5" s="87">
        <f t="shared" ref="L5:BD5" si="0">SUMPRODUCT(($B$8:$B$57=L$1)+($C$8:$C$57=L$1)+($D$8:$D$57=L$1)+($E$8:$E$57=L$1)+($F$8:$F$57=L$1)+($G$8:$G$57=L$1))</f>
        <v>8</v>
      </c>
      <c r="M5" s="88">
        <f t="shared" si="0"/>
        <v>7</v>
      </c>
      <c r="N5" s="88">
        <f t="shared" si="0"/>
        <v>7</v>
      </c>
      <c r="O5" s="88">
        <f t="shared" si="0"/>
        <v>6</v>
      </c>
      <c r="P5" s="89">
        <f t="shared" si="0"/>
        <v>4</v>
      </c>
      <c r="Q5" s="88">
        <f t="shared" si="0"/>
        <v>5</v>
      </c>
      <c r="R5" s="88">
        <f t="shared" si="0"/>
        <v>6</v>
      </c>
      <c r="S5" s="88">
        <f t="shared" si="0"/>
        <v>6</v>
      </c>
      <c r="T5" s="88">
        <f t="shared" si="0"/>
        <v>6</v>
      </c>
      <c r="U5" s="88">
        <f t="shared" si="0"/>
        <v>6</v>
      </c>
      <c r="V5" s="88">
        <f t="shared" si="0"/>
        <v>5</v>
      </c>
      <c r="W5" s="88">
        <f t="shared" si="0"/>
        <v>5</v>
      </c>
      <c r="X5" s="88">
        <f t="shared" si="0"/>
        <v>10</v>
      </c>
      <c r="Y5" s="88">
        <f t="shared" si="0"/>
        <v>3</v>
      </c>
      <c r="Z5" s="88">
        <f t="shared" si="0"/>
        <v>11</v>
      </c>
      <c r="AA5" s="88">
        <f t="shared" si="0"/>
        <v>8</v>
      </c>
      <c r="AB5" s="88">
        <f t="shared" si="0"/>
        <v>5</v>
      </c>
      <c r="AC5" s="88">
        <f t="shared" si="0"/>
        <v>8</v>
      </c>
      <c r="AD5" s="88">
        <f t="shared" si="0"/>
        <v>6</v>
      </c>
      <c r="AE5" s="88">
        <f t="shared" si="0"/>
        <v>7</v>
      </c>
      <c r="AF5" s="88">
        <f t="shared" si="0"/>
        <v>4</v>
      </c>
      <c r="AG5" s="88">
        <f t="shared" si="0"/>
        <v>6</v>
      </c>
      <c r="AH5" s="88">
        <f t="shared" si="0"/>
        <v>5</v>
      </c>
      <c r="AI5" s="88">
        <f t="shared" si="0"/>
        <v>9</v>
      </c>
      <c r="AJ5" s="88">
        <f t="shared" si="0"/>
        <v>6</v>
      </c>
      <c r="AK5" s="88">
        <f t="shared" si="0"/>
        <v>5</v>
      </c>
      <c r="AL5" s="88">
        <f t="shared" si="0"/>
        <v>10</v>
      </c>
      <c r="AM5" s="88">
        <f t="shared" si="0"/>
        <v>8</v>
      </c>
      <c r="AN5" s="88">
        <f t="shared" si="0"/>
        <v>6</v>
      </c>
      <c r="AO5" s="88">
        <f t="shared" si="0"/>
        <v>7</v>
      </c>
      <c r="AP5" s="88">
        <f t="shared" si="0"/>
        <v>11</v>
      </c>
      <c r="AQ5" s="88">
        <f t="shared" si="0"/>
        <v>7</v>
      </c>
      <c r="AR5" s="88">
        <f t="shared" si="0"/>
        <v>7</v>
      </c>
      <c r="AS5" s="88">
        <f t="shared" si="0"/>
        <v>6</v>
      </c>
      <c r="AT5" s="88">
        <f t="shared" si="0"/>
        <v>6</v>
      </c>
      <c r="AU5" s="88">
        <f t="shared" si="0"/>
        <v>7</v>
      </c>
      <c r="AV5" s="88">
        <f t="shared" si="0"/>
        <v>6</v>
      </c>
      <c r="AW5" s="88">
        <f t="shared" si="0"/>
        <v>10</v>
      </c>
      <c r="AX5" s="88">
        <f t="shared" si="0"/>
        <v>6</v>
      </c>
      <c r="AY5" s="88">
        <f t="shared" si="0"/>
        <v>5</v>
      </c>
      <c r="AZ5" s="88">
        <f t="shared" si="0"/>
        <v>7</v>
      </c>
      <c r="BA5" s="88">
        <f t="shared" si="0"/>
        <v>7</v>
      </c>
      <c r="BB5" s="88">
        <f t="shared" si="0"/>
        <v>6</v>
      </c>
      <c r="BC5" s="88">
        <f t="shared" si="0"/>
        <v>8</v>
      </c>
      <c r="BD5" s="88">
        <f t="shared" si="0"/>
        <v>6</v>
      </c>
    </row>
    <row r="6" spans="1:56" ht="17.25" customHeight="1">
      <c r="A6" s="90" t="s">
        <v>8</v>
      </c>
      <c r="B6" s="91" t="s">
        <v>9</v>
      </c>
      <c r="C6" s="92" t="s">
        <v>10</v>
      </c>
      <c r="D6" s="92" t="s">
        <v>11</v>
      </c>
      <c r="E6" s="92" t="s">
        <v>12</v>
      </c>
      <c r="F6" s="92" t="s">
        <v>13</v>
      </c>
      <c r="G6" s="93" t="s">
        <v>14</v>
      </c>
      <c r="H6" s="94" t="s">
        <v>15</v>
      </c>
      <c r="I6" s="95" t="s">
        <v>19</v>
      </c>
      <c r="J6" s="96" t="s">
        <v>20</v>
      </c>
      <c r="K6" s="97" t="s">
        <v>21</v>
      </c>
      <c r="L6" s="112" t="s">
        <v>16</v>
      </c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4"/>
      <c r="AA6" s="112" t="s">
        <v>17</v>
      </c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4"/>
      <c r="AP6" s="112" t="s">
        <v>18</v>
      </c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4"/>
    </row>
    <row r="7" spans="1:56" ht="16.5" customHeight="1">
      <c r="A7" s="60">
        <f>MAX(전체당첨내역!$A$2:$A$1500)+1</f>
        <v>1244</v>
      </c>
      <c r="B7" s="61" t="str">
        <f>IFERROR(INDEX(전체당첨내역!$B:$B,MATCH($A7,전체당첨내역!$A:$A,0)),"")</f>
        <v/>
      </c>
      <c r="C7" s="62" t="str">
        <f>IFERROR(INDEX(전체당첨내역!$C:$C,MATCH($A7,전체당첨내역!$A:$A,0)),"")</f>
        <v/>
      </c>
      <c r="D7" s="62" t="str">
        <f>IFERROR(INDEX(전체당첨내역!$D:$D,MATCH($A7,전체당첨내역!$A:$A,0)),"")</f>
        <v/>
      </c>
      <c r="E7" s="62" t="str">
        <f>IFERROR(INDEX(전체당첨내역!$E:$E,MATCH($A7,전체당첨내역!$A:$A,0)),"")</f>
        <v/>
      </c>
      <c r="F7" s="62" t="str">
        <f>IFERROR(INDEX(전체당첨내역!$F:$F,MATCH($A7,전체당첨내역!$A:$A,0)),"")</f>
        <v/>
      </c>
      <c r="G7" s="63" t="str">
        <f>IFERROR(INDEX(전체당첨내역!$G:$G,MATCH($A7,전체당첨내역!$A:$A,0)),"")</f>
        <v/>
      </c>
      <c r="H7" s="9" t="str">
        <f>IFERROR(INDEX(전체당첨내역!$H:$H,MATCH($A7,전체당첨내역!$A:$A,0)),"")</f>
        <v/>
      </c>
      <c r="L7" s="10">
        <f t="array" ref="L7">INDEX(L$1:BD$1,MATCH(LARGE((L$4:BD$4*1000-L$1:BD$1),1),(L$4:BD$4*1000-L$1:BD$1),0))</f>
        <v>12</v>
      </c>
      <c r="M7" s="8">
        <f t="array" ref="M7">INDEX(L$1:BD$1,MATCH(LARGE((L$4:BD$4*1000-L$1:BD$1),2),(L$4:BD$4*1000-L$1:BD$1),0))</f>
        <v>21</v>
      </c>
      <c r="N7" s="8">
        <f t="array" ref="N7">INDEX(L$1:BD$1,MATCH(LARGE((L$4:BD$4*1000-L$1:BD$1),3),(L$4:BD$4*1000-L$1:BD$1),0))</f>
        <v>6</v>
      </c>
      <c r="O7" s="8">
        <f t="array" ref="O7">INDEX(L$1:BD$1,MATCH(LARGE((L$4:BD$4*1000-L$1:BD$1),4),(L$4:BD$4*1000-L$1:BD$1),0))</f>
        <v>45</v>
      </c>
      <c r="P7" s="11">
        <f t="array" ref="P7">INDEX(L$1:BD$1,MATCH(LARGE((L$4:BD$4*1000-L$1:BD$1),5),(L$4:BD$4*1000-L$1:BD$1),0))</f>
        <v>14</v>
      </c>
      <c r="Q7" s="8">
        <f t="array" ref="Q7">INDEX(L$1:BD$1,MATCH(LARGE((L$4:BD$4*1000-L$1:BD$1),6),(L$4:BD$4*1000-L$1:BD$1),0))</f>
        <v>26</v>
      </c>
      <c r="R7" s="8">
        <f t="array" ref="R7">INDEX(L$1:BD$1,MATCH(LARGE((L$4:BD$4*1000-L$1:BD$1),7),(L$4:BD$4*1000-L$1:BD$1),0))</f>
        <v>19</v>
      </c>
      <c r="S7" s="8">
        <f t="array" ref="S7">INDEX(L$1:BD$1,MATCH(LARGE((L$4:BD$4*1000-L$1:BD$1),8),(L$4:BD$4*1000-L$1:BD$1),0))</f>
        <v>34</v>
      </c>
      <c r="T7" s="8">
        <f t="array" ref="T7">INDEX(L$1:BD$1,MATCH(LARGE((L$4:BD$4*1000-L$1:BD$1),9),(L$4:BD$4*1000-L$1:BD$1),0))</f>
        <v>11</v>
      </c>
      <c r="U7" s="8">
        <f t="array" ref="U7">INDEX(L$1:BD$1,MATCH(LARGE((L$4:BD$4*1000-L$1:BD$1),10),(L$4:BD$4*1000-L$1:BD$1),0))</f>
        <v>39</v>
      </c>
      <c r="V7" s="8">
        <f t="array" ref="V7">INDEX(L$1:BD$1,MATCH(LARGE((L$4:BD$4*1000-L$1:BD$1),11),(L$4:BD$4*1000-L$1:BD$1),0))</f>
        <v>35</v>
      </c>
      <c r="W7" s="8">
        <f t="array" ref="W7">INDEX(L$1:BD$1,MATCH(LARGE((L$4:BD$4*1000-L$1:BD$1),12),(L$4:BD$4*1000-L$1:BD$1),0))</f>
        <v>17</v>
      </c>
      <c r="X7" s="8">
        <f t="array" ref="X7">INDEX(L$1:BD$1,MATCH(LARGE((L$4:BD$4*1000-L$1:BD$1),13),(L$4:BD$4*1000-L$1:BD$1),0))</f>
        <v>43</v>
      </c>
      <c r="Y7" s="8">
        <f t="array" ref="Y7">INDEX(L$1:BD$1,MATCH(LARGE((L$4:BD$4*1000-L$1:BD$1),14),(L$4:BD$4*1000-L$1:BD$1),0))</f>
        <v>3</v>
      </c>
      <c r="Z7" s="8">
        <f t="array" ref="Z7">INDEX(L$1:BD$1,MATCH(LARGE((L$4:BD$4*1000-L$1:BD$1),15),(L$4:BD$4*1000-L$1:BD$1),0))</f>
        <v>33</v>
      </c>
      <c r="AA7" s="8">
        <f t="array" ref="AA7">INDEX(L$1:BD$1,MATCH(LARGE((L$4:BD$4*1000-L$1:BD$1),16),(L$4:BD$4*1000-L$1:BD$1),0))</f>
        <v>7</v>
      </c>
      <c r="AB7" s="8">
        <f t="array" ref="AB7">INDEX(L$1:BD$1,MATCH(LARGE((L$4:BD$4*1000-L$1:BD$1),17),(L$4:BD$4*1000-L$1:BD$1),0))</f>
        <v>16</v>
      </c>
      <c r="AC7" s="8">
        <f t="array" ref="AC7">INDEX(L$1:BD$1,MATCH(LARGE((L$4:BD$4*1000-L$1:BD$1),18),(L$4:BD$4*1000-L$1:BD$1),0))</f>
        <v>18</v>
      </c>
      <c r="AD7" s="8">
        <f t="array" ref="AD7">INDEX(L$1:BD$1,MATCH(LARGE((L$4:BD$4*1000-L$1:BD$1),19),(L$4:BD$4*1000-L$1:BD$1),0))</f>
        <v>38</v>
      </c>
      <c r="AE7" s="8">
        <f t="array" ref="AE7">INDEX(L$1:BD$1,MATCH(LARGE((L$4:BD$4*1000-L$1:BD$1),20),(L$4:BD$4*1000-L$1:BD$1),0))</f>
        <v>40</v>
      </c>
      <c r="AF7" s="8">
        <f t="array" ref="AF7">INDEX(L$1:BD$1,MATCH(LARGE((L$4:BD$4*1000-L$1:BD$1),21),(L$4:BD$4*1000-L$1:BD$1),0))</f>
        <v>23</v>
      </c>
      <c r="AG7" s="8">
        <f t="array" ref="AG7">INDEX(L$1:BD$1,MATCH(LARGE((L$4:BD$4*1000-L$1:BD$1),22),(L$4:BD$4*1000-L$1:BD$1),0))</f>
        <v>29</v>
      </c>
      <c r="AH7" s="8">
        <f t="array" ref="AH7">INDEX(L$1:BD$1,MATCH(LARGE((L$4:BD$4*1000-L$1:BD$1),23),(L$4:BD$4*1000-L$1:BD$1),0))</f>
        <v>30</v>
      </c>
      <c r="AI7" s="8">
        <f t="array" ref="AI7">INDEX(L$1:BD$1,MATCH(LARGE((L$4:BD$4*1000-L$1:BD$1),24),(L$4:BD$4*1000-L$1:BD$1),0))</f>
        <v>13</v>
      </c>
      <c r="AJ7" s="8">
        <f t="array" ref="AJ7">INDEX(L$1:BD$1,MATCH(LARGE((L$4:BD$4*1000-L$1:BD$1),25),(L$4:BD$4*1000-L$1:BD$1),0))</f>
        <v>37</v>
      </c>
      <c r="AK7" s="8">
        <f t="array" ref="AK7">INDEX(L$1:BD$1,MATCH(LARGE((L$4:BD$4*1000-L$1:BD$1),26),(L$4:BD$4*1000-L$1:BD$1),0))</f>
        <v>42</v>
      </c>
      <c r="AL7" s="8">
        <f t="array" ref="AL7">INDEX(L$1:BD$1,MATCH(LARGE((L$4:BD$4*1000-L$1:BD$1),27),(L$4:BD$4*1000-L$1:BD$1),0))</f>
        <v>5</v>
      </c>
      <c r="AM7" s="8">
        <f t="array" ref="AM7">INDEX(L$1:BD$1,MATCH(LARGE((L$4:BD$4*1000-L$1:BD$1),28),(L$4:BD$4*1000-L$1:BD$1),0))</f>
        <v>9</v>
      </c>
      <c r="AN7" s="8">
        <f t="array" ref="AN7">INDEX(L$1:BD$1,MATCH(LARGE((L$4:BD$4*1000-L$1:BD$1),29),(L$4:BD$4*1000-L$1:BD$1),0))</f>
        <v>28</v>
      </c>
      <c r="AO7" s="8">
        <f t="array" ref="AO7">INDEX(L$1:BD$1,MATCH(LARGE((L$4:BD$4*1000-L$1:BD$1),30),(L$4:BD$4*1000-L$1:BD$1),0))</f>
        <v>36</v>
      </c>
      <c r="AP7" s="8">
        <f t="array" ref="AP7">INDEX(L$1:BD$1,MATCH(LARGE((L$4:BD$4*1000-L$1:BD$1),31),(L$4:BD$4*1000-L$1:BD$1),0))</f>
        <v>22</v>
      </c>
      <c r="AQ7" s="8">
        <f t="array" ref="AQ7">INDEX(L$1:BD$1,MATCH(LARGE((L$4:BD$4*1000-L$1:BD$1),32),(L$4:BD$4*1000-L$1:BD$1),0))</f>
        <v>24</v>
      </c>
      <c r="AR7" s="8">
        <f t="array" ref="AR7">INDEX(L$1:BD$1,MATCH(LARGE((L$4:BD$4*1000-L$1:BD$1),33),(L$4:BD$4*1000-L$1:BD$1),0))</f>
        <v>31</v>
      </c>
      <c r="AS7" s="8">
        <f t="array" ref="AS7">INDEX(L$1:BD$1,MATCH(LARGE((L$4:BD$4*1000-L$1:BD$1),34),(L$4:BD$4*1000-L$1:BD$1),0))</f>
        <v>10</v>
      </c>
      <c r="AT7" s="8">
        <f t="array" ref="AT7">INDEX(L$1:BD$1,MATCH(LARGE((L$4:BD$4*1000-L$1:BD$1),35),(L$4:BD$4*1000-L$1:BD$1),0))</f>
        <v>25</v>
      </c>
      <c r="AU7" s="8">
        <f t="array" ref="AU7">INDEX(L$1:BD$1,MATCH(LARGE((L$4:BD$4*1000-L$1:BD$1),36),(L$4:BD$4*1000-L$1:BD$1),0))</f>
        <v>15</v>
      </c>
      <c r="AV7" s="8">
        <f t="array" ref="AV7">INDEX(L$1:BD$1,MATCH(LARGE((L$4:BD$4*1000-L$1:BD$1),37),(L$4:BD$4*1000-L$1:BD$1),0))</f>
        <v>41</v>
      </c>
      <c r="AW7" s="8">
        <f t="array" ref="AW7">INDEX(L$1:BD$1,MATCH(LARGE((L$4:BD$4*1000-L$1:BD$1),38),(L$4:BD$4*1000-L$1:BD$1),0))</f>
        <v>44</v>
      </c>
      <c r="AX7" s="8">
        <f t="array" ref="AX7">INDEX(L$1:BD$1,MATCH(LARGE((L$4:BD$4*1000-L$1:BD$1),39),(L$4:BD$4*1000-L$1:BD$1),0))</f>
        <v>4</v>
      </c>
      <c r="AY7" s="8">
        <f t="array" ref="AY7">INDEX(L$1:BD$1,MATCH(LARGE((L$4:BD$4*1000-L$1:BD$1),40),(L$4:BD$4*1000-L$1:BD$1),0))</f>
        <v>8</v>
      </c>
      <c r="AZ7" s="8">
        <f t="array" ref="AZ7">INDEX(L$1:BD$1,MATCH(LARGE((L$4:BD$4*1000-L$1:BD$1),41),(L$4:BD$4*1000-L$1:BD$1),0))</f>
        <v>32</v>
      </c>
      <c r="BA7" s="8">
        <f t="array" ref="BA7">INDEX(L$1:BD$1,MATCH(LARGE((L$4:BD$4*1000-L$1:BD$1),42),(L$4:BD$4*1000-L$1:BD$1),0))</f>
        <v>27</v>
      </c>
      <c r="BB7" s="8">
        <f t="array" ref="BB7">INDEX(L$1:BD$1,MATCH(LARGE((L$4:BD$4*1000-L$1:BD$1),43),(L$4:BD$4*1000-L$1:BD$1),0))</f>
        <v>2</v>
      </c>
      <c r="BC7" s="8">
        <f t="array" ref="BC7">INDEX(L$1:BD$1,MATCH(LARGE((L$4:BD$4*1000-L$1:BD$1),44),(L$4:BD$4*1000-L$1:BD$1),0))</f>
        <v>1</v>
      </c>
      <c r="BD7" s="8">
        <f t="array" ref="BD7">INDEX(L$1:BD$1,MATCH(LARGE((L$4:BD$4*1000-L$1:BD$1),45),(L$4:BD$4*1000-L$1:BD$1),0))</f>
        <v>20</v>
      </c>
    </row>
    <row r="8" spans="1:56" ht="16.5" customHeight="1">
      <c r="A8" s="60">
        <f>MAX(전체당첨내역!$A$2:$A$1500)</f>
        <v>1243</v>
      </c>
      <c r="B8" s="61">
        <f>IFERROR(INDEX(전체당첨내역!$B:$B,MATCH($A8,전체당첨내역!$A:$A,0)),"")</f>
        <v>9</v>
      </c>
      <c r="C8" s="62">
        <f>IFERROR(INDEX(전체당첨내역!$C:$C,MATCH($A8,전체당첨내역!$A:$A,0)),"")</f>
        <v>18</v>
      </c>
      <c r="D8" s="62">
        <f>IFERROR(INDEX(전체당첨내역!$D:$D,MATCH($A8,전체당첨내역!$A:$A,0)),"")</f>
        <v>24</v>
      </c>
      <c r="E8" s="62">
        <f>IFERROR(INDEX(전체당첨내역!$E:$E,MATCH($A8,전체당첨내역!$A:$A,0)),"")</f>
        <v>38</v>
      </c>
      <c r="F8" s="62">
        <f>IFERROR(INDEX(전체당첨내역!$F:$F,MATCH($A8,전체당첨내역!$A:$A,0)),"")</f>
        <v>43</v>
      </c>
      <c r="G8" s="63">
        <f>IFERROR(INDEX(전체당첨내역!$G:$G,MATCH($A8,전체당첨내역!$A:$A,0)),"")</f>
        <v>44</v>
      </c>
      <c r="H8" s="9">
        <f>IFERROR(INDEX(전체당첨내역!$H:$H,MATCH($A8,전체당첨내역!$A:$A,0)),"")</f>
        <v>35</v>
      </c>
      <c r="I8" s="10">
        <v>2</v>
      </c>
      <c r="J8" s="8">
        <v>2</v>
      </c>
      <c r="K8" s="8">
        <v>2</v>
      </c>
      <c r="L8" s="10">
        <v>21</v>
      </c>
      <c r="M8" s="8">
        <v>12</v>
      </c>
      <c r="N8" s="8">
        <v>45</v>
      </c>
      <c r="O8" s="8">
        <v>14</v>
      </c>
      <c r="P8" s="11">
        <v>34</v>
      </c>
      <c r="Q8" s="8">
        <v>6</v>
      </c>
      <c r="R8" s="8">
        <v>26</v>
      </c>
      <c r="S8" s="8">
        <v>39</v>
      </c>
      <c r="T8" s="8">
        <v>43</v>
      </c>
      <c r="U8" s="8">
        <v>35</v>
      </c>
      <c r="V8" s="8">
        <v>11</v>
      </c>
      <c r="W8" s="8">
        <v>17</v>
      </c>
      <c r="X8" s="8">
        <v>3</v>
      </c>
      <c r="Y8" s="8">
        <v>7</v>
      </c>
      <c r="Z8" s="8">
        <v>18</v>
      </c>
      <c r="AA8" s="8">
        <v>33</v>
      </c>
      <c r="AB8" s="8">
        <v>38</v>
      </c>
      <c r="AC8" s="8">
        <v>16</v>
      </c>
      <c r="AD8" s="8">
        <v>29</v>
      </c>
      <c r="AE8" s="8">
        <v>19</v>
      </c>
      <c r="AF8" s="8">
        <v>30</v>
      </c>
      <c r="AG8" s="8">
        <v>40</v>
      </c>
      <c r="AH8" s="8">
        <v>23</v>
      </c>
      <c r="AI8" s="8">
        <v>37</v>
      </c>
      <c r="AJ8" s="8">
        <v>13</v>
      </c>
      <c r="AK8" s="8">
        <v>42</v>
      </c>
      <c r="AL8" s="8">
        <v>5</v>
      </c>
      <c r="AM8" s="8">
        <v>9</v>
      </c>
      <c r="AN8" s="8">
        <v>22</v>
      </c>
      <c r="AO8" s="8">
        <v>36</v>
      </c>
      <c r="AP8" s="8">
        <v>28</v>
      </c>
      <c r="AQ8" s="8">
        <v>10</v>
      </c>
      <c r="AR8" s="8">
        <v>31</v>
      </c>
      <c r="AS8" s="8">
        <v>44</v>
      </c>
      <c r="AT8" s="8">
        <v>24</v>
      </c>
      <c r="AU8" s="8">
        <v>25</v>
      </c>
      <c r="AV8" s="8">
        <v>15</v>
      </c>
      <c r="AW8" s="8">
        <v>41</v>
      </c>
      <c r="AX8" s="8">
        <v>4</v>
      </c>
      <c r="AY8" s="8">
        <v>8</v>
      </c>
      <c r="AZ8" s="8">
        <v>27</v>
      </c>
      <c r="BA8" s="8">
        <v>32</v>
      </c>
      <c r="BB8" s="8">
        <v>1</v>
      </c>
      <c r="BC8" s="8">
        <v>2</v>
      </c>
      <c r="BD8" s="8">
        <v>20</v>
      </c>
    </row>
    <row r="9" spans="1:56" ht="16.5" customHeight="1">
      <c r="A9" s="98">
        <f t="shared" ref="A9:A40" si="1">A8-1</f>
        <v>1242</v>
      </c>
      <c r="B9" s="99">
        <f>IFERROR(INDEX(전체당첨내역!$B:$B,MATCH($A9,전체당첨내역!$A:$A,0)),"")</f>
        <v>2</v>
      </c>
      <c r="C9" s="100">
        <f>IFERROR(INDEX(전체당첨내역!$C:$C,MATCH($A9,전체당첨내역!$A:$A,0)),"")</f>
        <v>4</v>
      </c>
      <c r="D9" s="100">
        <f>IFERROR(INDEX(전체당첨내역!$D:$D,MATCH($A9,전체당첨내역!$A:$A,0)),"")</f>
        <v>10</v>
      </c>
      <c r="E9" s="100">
        <f>IFERROR(INDEX(전체당첨내역!$E:$E,MATCH($A9,전체당첨내역!$A:$A,0)),"")</f>
        <v>16</v>
      </c>
      <c r="F9" s="100">
        <f>IFERROR(INDEX(전체당첨내역!$F:$F,MATCH($A9,전체당첨내역!$A:$A,0)),"")</f>
        <v>31</v>
      </c>
      <c r="G9" s="101">
        <f>IFERROR(INDEX(전체당첨내역!$G:$G,MATCH($A9,전체당첨내역!$A:$A,0)),"")</f>
        <v>41</v>
      </c>
      <c r="H9" s="102">
        <f>IFERROR(INDEX(전체당첨내역!$H:$H,MATCH($A9,전체당첨내역!$A:$A,0)),"")</f>
        <v>9</v>
      </c>
      <c r="I9" s="103">
        <v>0</v>
      </c>
      <c r="J9" s="104">
        <v>3</v>
      </c>
      <c r="K9" s="105">
        <v>3</v>
      </c>
      <c r="L9" s="74">
        <v>12</v>
      </c>
      <c r="M9" s="75">
        <v>21</v>
      </c>
      <c r="N9" s="75">
        <v>45</v>
      </c>
      <c r="O9" s="75">
        <v>14</v>
      </c>
      <c r="P9" s="76">
        <v>26</v>
      </c>
      <c r="Q9" s="77">
        <v>34</v>
      </c>
      <c r="R9" s="75">
        <v>6</v>
      </c>
      <c r="S9" s="75">
        <v>11</v>
      </c>
      <c r="T9" s="75">
        <v>35</v>
      </c>
      <c r="U9" s="75">
        <v>43</v>
      </c>
      <c r="V9" s="75">
        <v>17</v>
      </c>
      <c r="W9" s="75">
        <v>3</v>
      </c>
      <c r="X9" s="75">
        <v>18</v>
      </c>
      <c r="Y9" s="75">
        <v>7</v>
      </c>
      <c r="Z9" s="75">
        <v>33</v>
      </c>
      <c r="AA9" s="75">
        <v>37</v>
      </c>
      <c r="AB9" s="75">
        <v>38</v>
      </c>
      <c r="AC9" s="75">
        <v>19</v>
      </c>
      <c r="AD9" s="75">
        <v>29</v>
      </c>
      <c r="AE9" s="75">
        <v>16</v>
      </c>
      <c r="AF9" s="75">
        <v>30</v>
      </c>
      <c r="AG9" s="75">
        <v>13</v>
      </c>
      <c r="AH9" s="75">
        <v>41</v>
      </c>
      <c r="AI9" s="75">
        <v>5</v>
      </c>
      <c r="AJ9" s="75">
        <v>39</v>
      </c>
      <c r="AK9" s="75">
        <v>42</v>
      </c>
      <c r="AL9" s="75">
        <v>40</v>
      </c>
      <c r="AM9" s="75">
        <v>4</v>
      </c>
      <c r="AN9" s="75">
        <v>9</v>
      </c>
      <c r="AO9" s="75">
        <v>22</v>
      </c>
      <c r="AP9" s="75">
        <v>28</v>
      </c>
      <c r="AQ9" s="75">
        <v>31</v>
      </c>
      <c r="AR9" s="75">
        <v>10</v>
      </c>
      <c r="AS9" s="75">
        <v>36</v>
      </c>
      <c r="AT9" s="75">
        <v>44</v>
      </c>
      <c r="AU9" s="75">
        <v>24</v>
      </c>
      <c r="AV9" s="75">
        <v>23</v>
      </c>
      <c r="AW9" s="75">
        <v>15</v>
      </c>
      <c r="AX9" s="75">
        <v>25</v>
      </c>
      <c r="AY9" s="75">
        <v>2</v>
      </c>
      <c r="AZ9" s="75">
        <v>8</v>
      </c>
      <c r="BA9" s="75">
        <v>32</v>
      </c>
      <c r="BB9" s="75">
        <v>27</v>
      </c>
      <c r="BC9" s="75">
        <v>1</v>
      </c>
      <c r="BD9" s="75">
        <v>20</v>
      </c>
    </row>
    <row r="10" spans="1:56" ht="16.5" customHeight="1">
      <c r="A10" s="106">
        <f t="shared" si="1"/>
        <v>1241</v>
      </c>
      <c r="B10" s="99">
        <f>IFERROR(INDEX(전체당첨내역!$B:$B,MATCH($A10,전체당첨내역!$A:$A,0)),"")</f>
        <v>7</v>
      </c>
      <c r="C10" s="100">
        <f>IFERROR(INDEX(전체당첨내역!$C:$C,MATCH($A10,전체당첨내역!$A:$A,0)),"")</f>
        <v>13</v>
      </c>
      <c r="D10" s="100">
        <f>IFERROR(INDEX(전체당첨내역!$D:$D,MATCH($A10,전체당첨내역!$A:$A,0)),"")</f>
        <v>16</v>
      </c>
      <c r="E10" s="100">
        <f>IFERROR(INDEX(전체당첨내역!$E:$E,MATCH($A10,전체당첨내역!$A:$A,0)),"")</f>
        <v>23</v>
      </c>
      <c r="F10" s="100">
        <f>IFERROR(INDEX(전체당첨내역!$F:$F,MATCH($A10,전체당첨내역!$A:$A,0)),"")</f>
        <v>24</v>
      </c>
      <c r="G10" s="101">
        <f>IFERROR(INDEX(전체당첨내역!$G:$G,MATCH($A10,전체당첨내역!$A:$A,0)),"")</f>
        <v>43</v>
      </c>
      <c r="H10" s="102">
        <f>IFERROR(INDEX(전체당첨내역!$H:$H,MATCH($A10,전체당첨내역!$A:$A,0)),"")</f>
        <v>9</v>
      </c>
      <c r="I10" s="74">
        <v>2</v>
      </c>
      <c r="J10" s="75">
        <v>3</v>
      </c>
      <c r="K10" s="107">
        <v>1</v>
      </c>
      <c r="L10" s="74">
        <v>21</v>
      </c>
      <c r="M10" s="75">
        <v>45</v>
      </c>
      <c r="N10" s="75">
        <v>12</v>
      </c>
      <c r="O10" s="75">
        <v>14</v>
      </c>
      <c r="P10" s="76">
        <v>34</v>
      </c>
      <c r="Q10" s="77">
        <v>7</v>
      </c>
      <c r="R10" s="75">
        <v>26</v>
      </c>
      <c r="S10" s="75">
        <v>35</v>
      </c>
      <c r="T10" s="75">
        <v>6</v>
      </c>
      <c r="U10" s="75">
        <v>43</v>
      </c>
      <c r="V10" s="75">
        <v>17</v>
      </c>
      <c r="W10" s="75">
        <v>3</v>
      </c>
      <c r="X10" s="75">
        <v>18</v>
      </c>
      <c r="Y10" s="75">
        <v>37</v>
      </c>
      <c r="Z10" s="75">
        <v>33</v>
      </c>
      <c r="AA10" s="75">
        <v>38</v>
      </c>
      <c r="AB10" s="75">
        <v>11</v>
      </c>
      <c r="AC10" s="75">
        <v>16</v>
      </c>
      <c r="AD10" s="75">
        <v>19</v>
      </c>
      <c r="AE10" s="75">
        <v>29</v>
      </c>
      <c r="AF10" s="75">
        <v>13</v>
      </c>
      <c r="AG10" s="75">
        <v>23</v>
      </c>
      <c r="AH10" s="75">
        <v>30</v>
      </c>
      <c r="AI10" s="75">
        <v>42</v>
      </c>
      <c r="AJ10" s="75">
        <v>22</v>
      </c>
      <c r="AK10" s="75">
        <v>39</v>
      </c>
      <c r="AL10" s="75">
        <v>40</v>
      </c>
      <c r="AM10" s="75">
        <v>5</v>
      </c>
      <c r="AN10" s="75">
        <v>9</v>
      </c>
      <c r="AO10" s="75">
        <v>44</v>
      </c>
      <c r="AP10" s="75">
        <v>10</v>
      </c>
      <c r="AQ10" s="75">
        <v>24</v>
      </c>
      <c r="AR10" s="75">
        <v>28</v>
      </c>
      <c r="AS10" s="75">
        <v>31</v>
      </c>
      <c r="AT10" s="75">
        <v>36</v>
      </c>
      <c r="AU10" s="75">
        <v>25</v>
      </c>
      <c r="AV10" s="75">
        <v>15</v>
      </c>
      <c r="AW10" s="75">
        <v>2</v>
      </c>
      <c r="AX10" s="75">
        <v>41</v>
      </c>
      <c r="AY10" s="75">
        <v>8</v>
      </c>
      <c r="AZ10" s="75">
        <v>4</v>
      </c>
      <c r="BA10" s="75">
        <v>32</v>
      </c>
      <c r="BB10" s="75">
        <v>27</v>
      </c>
      <c r="BC10" s="75">
        <v>1</v>
      </c>
      <c r="BD10" s="75">
        <v>20</v>
      </c>
    </row>
    <row r="11" spans="1:56" ht="16.5" customHeight="1">
      <c r="A11" s="106">
        <f t="shared" si="1"/>
        <v>1240</v>
      </c>
      <c r="B11" s="99">
        <f>IFERROR(INDEX(전체당첨내역!$B:$B,MATCH($A11,전체당첨내역!$A:$A,0)),"")</f>
        <v>11</v>
      </c>
      <c r="C11" s="100">
        <f>IFERROR(INDEX(전체당첨내역!$C:$C,MATCH($A11,전체당첨내역!$A:$A,0)),"")</f>
        <v>13</v>
      </c>
      <c r="D11" s="100">
        <f>IFERROR(INDEX(전체당첨내역!$D:$D,MATCH($A11,전체당첨내역!$A:$A,0)),"")</f>
        <v>19</v>
      </c>
      <c r="E11" s="100">
        <f>IFERROR(INDEX(전체당첨내역!$E:$E,MATCH($A11,전체당첨내역!$A:$A,0)),"")</f>
        <v>20</v>
      </c>
      <c r="F11" s="100">
        <f>IFERROR(INDEX(전체당첨내역!$F:$F,MATCH($A11,전체당첨내역!$A:$A,0)),"")</f>
        <v>31</v>
      </c>
      <c r="G11" s="101">
        <f>IFERROR(INDEX(전체당첨내역!$G:$G,MATCH($A11,전체당첨내역!$A:$A,0)),"")</f>
        <v>44</v>
      </c>
      <c r="H11" s="102">
        <f>IFERROR(INDEX(전체당첨내역!$H:$H,MATCH($A11,전체당첨내역!$A:$A,0)),"")</f>
        <v>27</v>
      </c>
      <c r="I11" s="74">
        <v>2</v>
      </c>
      <c r="J11" s="75">
        <v>2</v>
      </c>
      <c r="K11" s="107">
        <v>2</v>
      </c>
      <c r="L11" s="74">
        <v>21</v>
      </c>
      <c r="M11" s="75">
        <v>12</v>
      </c>
      <c r="N11" s="75">
        <v>34</v>
      </c>
      <c r="O11" s="75">
        <v>14</v>
      </c>
      <c r="P11" s="76">
        <v>35</v>
      </c>
      <c r="Q11" s="77">
        <v>6</v>
      </c>
      <c r="R11" s="75">
        <v>45</v>
      </c>
      <c r="S11" s="75">
        <v>11</v>
      </c>
      <c r="T11" s="75">
        <v>17</v>
      </c>
      <c r="U11" s="75">
        <v>43</v>
      </c>
      <c r="V11" s="75">
        <v>26</v>
      </c>
      <c r="W11" s="75">
        <v>44</v>
      </c>
      <c r="X11" s="75">
        <v>18</v>
      </c>
      <c r="Y11" s="75">
        <v>33</v>
      </c>
      <c r="Z11" s="75">
        <v>37</v>
      </c>
      <c r="AA11" s="75">
        <v>3</v>
      </c>
      <c r="AB11" s="75">
        <v>16</v>
      </c>
      <c r="AC11" s="75">
        <v>29</v>
      </c>
      <c r="AD11" s="75">
        <v>7</v>
      </c>
      <c r="AE11" s="75">
        <v>19</v>
      </c>
      <c r="AF11" s="75">
        <v>38</v>
      </c>
      <c r="AG11" s="75">
        <v>13</v>
      </c>
      <c r="AH11" s="75">
        <v>30</v>
      </c>
      <c r="AI11" s="75">
        <v>40</v>
      </c>
      <c r="AJ11" s="75">
        <v>42</v>
      </c>
      <c r="AK11" s="75">
        <v>39</v>
      </c>
      <c r="AL11" s="75">
        <v>22</v>
      </c>
      <c r="AM11" s="75">
        <v>5</v>
      </c>
      <c r="AN11" s="75">
        <v>10</v>
      </c>
      <c r="AO11" s="75">
        <v>24</v>
      </c>
      <c r="AP11" s="75">
        <v>23</v>
      </c>
      <c r="AQ11" s="75">
        <v>28</v>
      </c>
      <c r="AR11" s="75">
        <v>36</v>
      </c>
      <c r="AS11" s="75">
        <v>31</v>
      </c>
      <c r="AT11" s="75">
        <v>25</v>
      </c>
      <c r="AU11" s="75">
        <v>9</v>
      </c>
      <c r="AV11" s="75">
        <v>15</v>
      </c>
      <c r="AW11" s="75">
        <v>2</v>
      </c>
      <c r="AX11" s="75">
        <v>8</v>
      </c>
      <c r="AY11" s="75">
        <v>41</v>
      </c>
      <c r="AZ11" s="75">
        <v>4</v>
      </c>
      <c r="BA11" s="75">
        <v>32</v>
      </c>
      <c r="BB11" s="75">
        <v>27</v>
      </c>
      <c r="BC11" s="75">
        <v>20</v>
      </c>
      <c r="BD11" s="75">
        <v>1</v>
      </c>
    </row>
    <row r="12" spans="1:56" ht="16.5" customHeight="1">
      <c r="A12" s="106">
        <f t="shared" si="1"/>
        <v>1239</v>
      </c>
      <c r="B12" s="99">
        <f>IFERROR(INDEX(전체당첨내역!$B:$B,MATCH($A12,전체당첨내역!$A:$A,0)),"")</f>
        <v>11</v>
      </c>
      <c r="C12" s="100">
        <f>IFERROR(INDEX(전체당첨내역!$C:$C,MATCH($A12,전체당첨내역!$A:$A,0)),"")</f>
        <v>13</v>
      </c>
      <c r="D12" s="100">
        <f>IFERROR(INDEX(전체당첨내역!$D:$D,MATCH($A12,전체당첨내역!$A:$A,0)),"")</f>
        <v>22</v>
      </c>
      <c r="E12" s="100">
        <f>IFERROR(INDEX(전체당첨내역!$E:$E,MATCH($A12,전체당첨내역!$A:$A,0)),"")</f>
        <v>32</v>
      </c>
      <c r="F12" s="100">
        <f>IFERROR(INDEX(전체당첨내역!$F:$F,MATCH($A12,전체당첨내역!$A:$A,0)),"")</f>
        <v>33</v>
      </c>
      <c r="G12" s="101">
        <f>IFERROR(INDEX(전체당첨내역!$G:$G,MATCH($A12,전체당첨내역!$A:$A,0)),"")</f>
        <v>36</v>
      </c>
      <c r="H12" s="102">
        <f>IFERROR(INDEX(전체당첨내역!$H:$H,MATCH($A12,전체당첨내역!$A:$A,0)),"")</f>
        <v>8</v>
      </c>
      <c r="I12" s="74">
        <v>3</v>
      </c>
      <c r="J12" s="75">
        <v>3</v>
      </c>
      <c r="K12" s="107">
        <v>0</v>
      </c>
      <c r="L12" s="74">
        <v>21</v>
      </c>
      <c r="M12" s="75">
        <v>12</v>
      </c>
      <c r="N12" s="75">
        <v>34</v>
      </c>
      <c r="O12" s="75">
        <v>33</v>
      </c>
      <c r="P12" s="76">
        <v>14</v>
      </c>
      <c r="Q12" s="77">
        <v>6</v>
      </c>
      <c r="R12" s="75">
        <v>45</v>
      </c>
      <c r="S12" s="75">
        <v>11</v>
      </c>
      <c r="T12" s="75">
        <v>17</v>
      </c>
      <c r="U12" s="75">
        <v>43</v>
      </c>
      <c r="V12" s="75">
        <v>7</v>
      </c>
      <c r="W12" s="75">
        <v>26</v>
      </c>
      <c r="X12" s="75">
        <v>22</v>
      </c>
      <c r="Y12" s="75">
        <v>44</v>
      </c>
      <c r="Z12" s="75">
        <v>3</v>
      </c>
      <c r="AA12" s="75">
        <v>13</v>
      </c>
      <c r="AB12" s="75">
        <v>18</v>
      </c>
      <c r="AC12" s="75">
        <v>16</v>
      </c>
      <c r="AD12" s="75">
        <v>30</v>
      </c>
      <c r="AE12" s="75">
        <v>38</v>
      </c>
      <c r="AF12" s="75">
        <v>42</v>
      </c>
      <c r="AG12" s="75">
        <v>35</v>
      </c>
      <c r="AH12" s="75">
        <v>39</v>
      </c>
      <c r="AI12" s="75">
        <v>40</v>
      </c>
      <c r="AJ12" s="75">
        <v>19</v>
      </c>
      <c r="AK12" s="75">
        <v>5</v>
      </c>
      <c r="AL12" s="75">
        <v>36</v>
      </c>
      <c r="AM12" s="75">
        <v>10</v>
      </c>
      <c r="AN12" s="75">
        <v>32</v>
      </c>
      <c r="AO12" s="75">
        <v>28</v>
      </c>
      <c r="AP12" s="75">
        <v>23</v>
      </c>
      <c r="AQ12" s="75">
        <v>24</v>
      </c>
      <c r="AR12" s="75">
        <v>31</v>
      </c>
      <c r="AS12" s="75">
        <v>37</v>
      </c>
      <c r="AT12" s="75">
        <v>29</v>
      </c>
      <c r="AU12" s="75">
        <v>25</v>
      </c>
      <c r="AV12" s="75">
        <v>2</v>
      </c>
      <c r="AW12" s="75">
        <v>8</v>
      </c>
      <c r="AX12" s="75">
        <v>15</v>
      </c>
      <c r="AY12" s="75">
        <v>41</v>
      </c>
      <c r="AZ12" s="75">
        <v>4</v>
      </c>
      <c r="BA12" s="75">
        <v>9</v>
      </c>
      <c r="BB12" s="75">
        <v>27</v>
      </c>
      <c r="BC12" s="75">
        <v>20</v>
      </c>
      <c r="BD12" s="75">
        <v>1</v>
      </c>
    </row>
    <row r="13" spans="1:56" ht="16.5" customHeight="1">
      <c r="A13" s="106">
        <f t="shared" si="1"/>
        <v>1238</v>
      </c>
      <c r="B13" s="99">
        <f>IFERROR(INDEX(전체당첨내역!$B:$B,MATCH($A13,전체당첨내역!$A:$A,0)),"")</f>
        <v>2</v>
      </c>
      <c r="C13" s="100">
        <f>IFERROR(INDEX(전체당첨내역!$C:$C,MATCH($A13,전체당첨내역!$A:$A,0)),"")</f>
        <v>13</v>
      </c>
      <c r="D13" s="100">
        <f>IFERROR(INDEX(전체당첨내역!$D:$D,MATCH($A13,전체당첨내역!$A:$A,0)),"")</f>
        <v>18</v>
      </c>
      <c r="E13" s="100">
        <f>IFERROR(INDEX(전체당첨내역!$E:$E,MATCH($A13,전체당첨내역!$A:$A,0)),"")</f>
        <v>32</v>
      </c>
      <c r="F13" s="100">
        <f>IFERROR(INDEX(전체당첨내역!$F:$F,MATCH($A13,전체당첨내역!$A:$A,0)),"")</f>
        <v>38</v>
      </c>
      <c r="G13" s="101">
        <f>IFERROR(INDEX(전체당첨내역!$G:$G,MATCH($A13,전체당첨내역!$A:$A,0)),"")</f>
        <v>42</v>
      </c>
      <c r="H13" s="102">
        <f>IFERROR(INDEX(전체당첨내역!$H:$H,MATCH($A13,전체당첨내역!$A:$A,0)),"")</f>
        <v>22</v>
      </c>
      <c r="I13" s="74">
        <v>3</v>
      </c>
      <c r="J13" s="75">
        <v>3</v>
      </c>
      <c r="K13" s="107">
        <v>0</v>
      </c>
      <c r="L13" s="74">
        <v>21</v>
      </c>
      <c r="M13" s="75">
        <v>34</v>
      </c>
      <c r="N13" s="75">
        <v>14</v>
      </c>
      <c r="O13" s="75">
        <v>13</v>
      </c>
      <c r="P13" s="76">
        <v>18</v>
      </c>
      <c r="Q13" s="77">
        <v>33</v>
      </c>
      <c r="R13" s="75">
        <v>42</v>
      </c>
      <c r="S13" s="75">
        <v>6</v>
      </c>
      <c r="T13" s="75">
        <v>43</v>
      </c>
      <c r="U13" s="75">
        <v>45</v>
      </c>
      <c r="V13" s="75">
        <v>12</v>
      </c>
      <c r="W13" s="75">
        <v>17</v>
      </c>
      <c r="X13" s="75">
        <v>11</v>
      </c>
      <c r="Y13" s="75">
        <v>16</v>
      </c>
      <c r="Z13" s="75">
        <v>26</v>
      </c>
      <c r="AA13" s="75">
        <v>7</v>
      </c>
      <c r="AB13" s="75">
        <v>44</v>
      </c>
      <c r="AC13" s="75">
        <v>38</v>
      </c>
      <c r="AD13" s="75">
        <v>3</v>
      </c>
      <c r="AE13" s="75">
        <v>30</v>
      </c>
      <c r="AF13" s="75">
        <v>32</v>
      </c>
      <c r="AG13" s="75">
        <v>35</v>
      </c>
      <c r="AH13" s="75">
        <v>39</v>
      </c>
      <c r="AI13" s="75">
        <v>2</v>
      </c>
      <c r="AJ13" s="75">
        <v>40</v>
      </c>
      <c r="AK13" s="75">
        <v>5</v>
      </c>
      <c r="AL13" s="75">
        <v>22</v>
      </c>
      <c r="AM13" s="75">
        <v>36</v>
      </c>
      <c r="AN13" s="75">
        <v>19</v>
      </c>
      <c r="AO13" s="75">
        <v>28</v>
      </c>
      <c r="AP13" s="75">
        <v>10</v>
      </c>
      <c r="AQ13" s="75">
        <v>23</v>
      </c>
      <c r="AR13" s="75">
        <v>24</v>
      </c>
      <c r="AS13" s="75">
        <v>31</v>
      </c>
      <c r="AT13" s="75">
        <v>37</v>
      </c>
      <c r="AU13" s="75">
        <v>29</v>
      </c>
      <c r="AV13" s="75">
        <v>25</v>
      </c>
      <c r="AW13" s="75">
        <v>15</v>
      </c>
      <c r="AX13" s="75">
        <v>41</v>
      </c>
      <c r="AY13" s="75">
        <v>8</v>
      </c>
      <c r="AZ13" s="75">
        <v>9</v>
      </c>
      <c r="BA13" s="75">
        <v>27</v>
      </c>
      <c r="BB13" s="75">
        <v>20</v>
      </c>
      <c r="BC13" s="75">
        <v>4</v>
      </c>
      <c r="BD13" s="75">
        <v>1</v>
      </c>
    </row>
    <row r="14" spans="1:56" ht="16.5" customHeight="1">
      <c r="A14" s="98">
        <f t="shared" si="1"/>
        <v>1237</v>
      </c>
      <c r="B14" s="99">
        <f>IFERROR(INDEX(전체당첨내역!$B:$B,MATCH($A14,전체당첨내역!$A:$A,0)),"")</f>
        <v>10</v>
      </c>
      <c r="C14" s="100">
        <f>IFERROR(INDEX(전체당첨내역!$C:$C,MATCH($A14,전체당첨내역!$A:$A,0)),"")</f>
        <v>20</v>
      </c>
      <c r="D14" s="100">
        <f>IFERROR(INDEX(전체당첨내역!$D:$D,MATCH($A14,전체당첨내역!$A:$A,0)),"")</f>
        <v>23</v>
      </c>
      <c r="E14" s="100">
        <f>IFERROR(INDEX(전체당첨내역!$E:$E,MATCH($A14,전체당첨내역!$A:$A,0)),"")</f>
        <v>34</v>
      </c>
      <c r="F14" s="100">
        <f>IFERROR(INDEX(전체당첨내역!$F:$F,MATCH($A14,전체당첨내역!$A:$A,0)),"")</f>
        <v>37</v>
      </c>
      <c r="G14" s="101">
        <f>IFERROR(INDEX(전체당첨내역!$G:$G,MATCH($A14,전체당첨내역!$A:$A,0)),"")</f>
        <v>40</v>
      </c>
      <c r="H14" s="102">
        <f>IFERROR(INDEX(전체당첨내역!$H:$H,MATCH($A14,전체당첨내역!$A:$A,0)),"")</f>
        <v>36</v>
      </c>
      <c r="I14" s="74">
        <v>1</v>
      </c>
      <c r="J14" s="75">
        <v>3</v>
      </c>
      <c r="K14" s="107">
        <v>2</v>
      </c>
      <c r="L14" s="74">
        <v>21</v>
      </c>
      <c r="M14" s="75">
        <v>34</v>
      </c>
      <c r="N14" s="75">
        <v>14</v>
      </c>
      <c r="O14" s="75">
        <v>18</v>
      </c>
      <c r="P14" s="76">
        <v>33</v>
      </c>
      <c r="Q14" s="77">
        <v>6</v>
      </c>
      <c r="R14" s="75">
        <v>43</v>
      </c>
      <c r="S14" s="75">
        <v>45</v>
      </c>
      <c r="T14" s="75">
        <v>12</v>
      </c>
      <c r="U14" s="75">
        <v>42</v>
      </c>
      <c r="V14" s="75">
        <v>11</v>
      </c>
      <c r="W14" s="75">
        <v>13</v>
      </c>
      <c r="X14" s="75">
        <v>17</v>
      </c>
      <c r="Y14" s="75">
        <v>16</v>
      </c>
      <c r="Z14" s="75">
        <v>7</v>
      </c>
      <c r="AA14" s="75">
        <v>38</v>
      </c>
      <c r="AB14" s="75">
        <v>3</v>
      </c>
      <c r="AC14" s="75">
        <v>44</v>
      </c>
      <c r="AD14" s="75">
        <v>30</v>
      </c>
      <c r="AE14" s="75">
        <v>10</v>
      </c>
      <c r="AF14" s="75">
        <v>39</v>
      </c>
      <c r="AG14" s="75">
        <v>23</v>
      </c>
      <c r="AH14" s="75">
        <v>32</v>
      </c>
      <c r="AI14" s="75">
        <v>35</v>
      </c>
      <c r="AJ14" s="75">
        <v>2</v>
      </c>
      <c r="AK14" s="75">
        <v>22</v>
      </c>
      <c r="AL14" s="75">
        <v>36</v>
      </c>
      <c r="AM14" s="75">
        <v>40</v>
      </c>
      <c r="AN14" s="75">
        <v>19</v>
      </c>
      <c r="AO14" s="75">
        <v>24</v>
      </c>
      <c r="AP14" s="75">
        <v>28</v>
      </c>
      <c r="AQ14" s="75">
        <v>5</v>
      </c>
      <c r="AR14" s="75">
        <v>26</v>
      </c>
      <c r="AS14" s="75">
        <v>31</v>
      </c>
      <c r="AT14" s="75">
        <v>41</v>
      </c>
      <c r="AU14" s="75">
        <v>15</v>
      </c>
      <c r="AV14" s="75">
        <v>37</v>
      </c>
      <c r="AW14" s="75">
        <v>25</v>
      </c>
      <c r="AX14" s="75">
        <v>29</v>
      </c>
      <c r="AY14" s="75">
        <v>20</v>
      </c>
      <c r="AZ14" s="75">
        <v>8</v>
      </c>
      <c r="BA14" s="75">
        <v>9</v>
      </c>
      <c r="BB14" s="75">
        <v>27</v>
      </c>
      <c r="BC14" s="75">
        <v>4</v>
      </c>
      <c r="BD14" s="75">
        <v>1</v>
      </c>
    </row>
    <row r="15" spans="1:56" ht="16.5" customHeight="1">
      <c r="A15" s="98">
        <f t="shared" si="1"/>
        <v>1236</v>
      </c>
      <c r="B15" s="99">
        <f>IFERROR(INDEX(전체당첨내역!$B:$B,MATCH($A15,전체당첨내역!$A:$A,0)),"")</f>
        <v>12</v>
      </c>
      <c r="C15" s="100">
        <f>IFERROR(INDEX(전체당첨내역!$C:$C,MATCH($A15,전체당첨내역!$A:$A,0)),"")</f>
        <v>18</v>
      </c>
      <c r="D15" s="100">
        <f>IFERROR(INDEX(전체당첨내역!$D:$D,MATCH($A15,전체당첨내역!$A:$A,0)),"")</f>
        <v>21</v>
      </c>
      <c r="E15" s="100">
        <f>IFERROR(INDEX(전체당첨내역!$E:$E,MATCH($A15,전체당첨내역!$A:$A,0)),"")</f>
        <v>29</v>
      </c>
      <c r="F15" s="100">
        <f>IFERROR(INDEX(전체당첨내역!$F:$F,MATCH($A15,전체당첨내역!$A:$A,0)),"")</f>
        <v>34</v>
      </c>
      <c r="G15" s="101">
        <f>IFERROR(INDEX(전체당첨내역!$G:$G,MATCH($A15,전체당첨내역!$A:$A,0)),"")</f>
        <v>38</v>
      </c>
      <c r="H15" s="102">
        <f>IFERROR(INDEX(전체당첨내역!$H:$H,MATCH($A15,전체당첨내역!$A:$A,0)),"")</f>
        <v>10</v>
      </c>
      <c r="I15" s="74">
        <v>5</v>
      </c>
      <c r="J15" s="75">
        <v>0</v>
      </c>
      <c r="K15" s="107">
        <v>1</v>
      </c>
      <c r="L15" s="74">
        <v>21</v>
      </c>
      <c r="M15" s="75">
        <v>18</v>
      </c>
      <c r="N15" s="75">
        <v>12</v>
      </c>
      <c r="O15" s="75">
        <v>34</v>
      </c>
      <c r="P15" s="76">
        <v>14</v>
      </c>
      <c r="Q15" s="77">
        <v>33</v>
      </c>
      <c r="R15" s="75">
        <v>6</v>
      </c>
      <c r="S15" s="75">
        <v>45</v>
      </c>
      <c r="T15" s="75">
        <v>11</v>
      </c>
      <c r="U15" s="75">
        <v>17</v>
      </c>
      <c r="V15" s="75">
        <v>42</v>
      </c>
      <c r="W15" s="75">
        <v>43</v>
      </c>
      <c r="X15" s="75">
        <v>38</v>
      </c>
      <c r="Y15" s="75">
        <v>7</v>
      </c>
      <c r="Z15" s="75">
        <v>13</v>
      </c>
      <c r="AA15" s="75">
        <v>3</v>
      </c>
      <c r="AB15" s="75">
        <v>44</v>
      </c>
      <c r="AC15" s="75">
        <v>16</v>
      </c>
      <c r="AD15" s="75">
        <v>30</v>
      </c>
      <c r="AE15" s="75">
        <v>10</v>
      </c>
      <c r="AF15" s="75">
        <v>39</v>
      </c>
      <c r="AG15" s="75">
        <v>32</v>
      </c>
      <c r="AH15" s="75">
        <v>35</v>
      </c>
      <c r="AI15" s="75">
        <v>22</v>
      </c>
      <c r="AJ15" s="75">
        <v>19</v>
      </c>
      <c r="AK15" s="75">
        <v>36</v>
      </c>
      <c r="AL15" s="75">
        <v>40</v>
      </c>
      <c r="AM15" s="75">
        <v>24</v>
      </c>
      <c r="AN15" s="75">
        <v>28</v>
      </c>
      <c r="AO15" s="75">
        <v>31</v>
      </c>
      <c r="AP15" s="75">
        <v>5</v>
      </c>
      <c r="AQ15" s="75">
        <v>23</v>
      </c>
      <c r="AR15" s="75">
        <v>26</v>
      </c>
      <c r="AS15" s="75">
        <v>15</v>
      </c>
      <c r="AT15" s="75">
        <v>41</v>
      </c>
      <c r="AU15" s="75">
        <v>2</v>
      </c>
      <c r="AV15" s="75">
        <v>25</v>
      </c>
      <c r="AW15" s="75">
        <v>29</v>
      </c>
      <c r="AX15" s="75">
        <v>37</v>
      </c>
      <c r="AY15" s="75">
        <v>20</v>
      </c>
      <c r="AZ15" s="75">
        <v>9</v>
      </c>
      <c r="BA15" s="75">
        <v>27</v>
      </c>
      <c r="BB15" s="75">
        <v>4</v>
      </c>
      <c r="BC15" s="75">
        <v>8</v>
      </c>
      <c r="BD15" s="75">
        <v>1</v>
      </c>
    </row>
    <row r="16" spans="1:56" ht="16.5" customHeight="1">
      <c r="A16" s="98">
        <f t="shared" si="1"/>
        <v>1235</v>
      </c>
      <c r="B16" s="99">
        <f>IFERROR(INDEX(전체당첨내역!$B:$B,MATCH($A16,전체당첨내역!$A:$A,0)),"")</f>
        <v>6</v>
      </c>
      <c r="C16" s="100">
        <f>IFERROR(INDEX(전체당첨내역!$C:$C,MATCH($A16,전체당첨내역!$A:$A,0)),"")</f>
        <v>7</v>
      </c>
      <c r="D16" s="100">
        <f>IFERROR(INDEX(전체당첨내역!$D:$D,MATCH($A16,전체당첨내역!$A:$A,0)),"")</f>
        <v>11</v>
      </c>
      <c r="E16" s="100">
        <f>IFERROR(INDEX(전체당첨내역!$E:$E,MATCH($A16,전체당첨내역!$A:$A,0)),"")</f>
        <v>15</v>
      </c>
      <c r="F16" s="100">
        <f>IFERROR(INDEX(전체당첨내역!$F:$F,MATCH($A16,전체당첨내역!$A:$A,0)),"")</f>
        <v>39</v>
      </c>
      <c r="G16" s="101">
        <f>IFERROR(INDEX(전체당첨내역!$G:$G,MATCH($A16,전체당첨내역!$A:$A,0)),"")</f>
        <v>43</v>
      </c>
      <c r="H16" s="102">
        <f>IFERROR(INDEX(전체당첨내역!$H:$H,MATCH($A16,전체당첨내역!$A:$A,0)),"")</f>
        <v>20</v>
      </c>
      <c r="I16" s="74">
        <v>5</v>
      </c>
      <c r="J16" s="75">
        <v>0</v>
      </c>
      <c r="K16" s="107">
        <v>1</v>
      </c>
      <c r="L16" s="74">
        <v>21</v>
      </c>
      <c r="M16" s="75">
        <v>18</v>
      </c>
      <c r="N16" s="75">
        <v>34</v>
      </c>
      <c r="O16" s="75">
        <v>12</v>
      </c>
      <c r="P16" s="76">
        <v>33</v>
      </c>
      <c r="Q16" s="77">
        <v>14</v>
      </c>
      <c r="R16" s="75">
        <v>7</v>
      </c>
      <c r="S16" s="75">
        <v>6</v>
      </c>
      <c r="T16" s="75">
        <v>42</v>
      </c>
      <c r="U16" s="75">
        <v>45</v>
      </c>
      <c r="V16" s="75">
        <v>11</v>
      </c>
      <c r="W16" s="75">
        <v>43</v>
      </c>
      <c r="X16" s="75">
        <v>38</v>
      </c>
      <c r="Y16" s="75">
        <v>39</v>
      </c>
      <c r="Z16" s="75">
        <v>13</v>
      </c>
      <c r="AA16" s="75">
        <v>44</v>
      </c>
      <c r="AB16" s="75">
        <v>30</v>
      </c>
      <c r="AC16" s="75">
        <v>10</v>
      </c>
      <c r="AD16" s="75">
        <v>3</v>
      </c>
      <c r="AE16" s="75">
        <v>16</v>
      </c>
      <c r="AF16" s="75">
        <v>17</v>
      </c>
      <c r="AG16" s="75">
        <v>35</v>
      </c>
      <c r="AH16" s="75">
        <v>36</v>
      </c>
      <c r="AI16" s="75">
        <v>19</v>
      </c>
      <c r="AJ16" s="75">
        <v>40</v>
      </c>
      <c r="AK16" s="75">
        <v>24</v>
      </c>
      <c r="AL16" s="75">
        <v>31</v>
      </c>
      <c r="AM16" s="75">
        <v>5</v>
      </c>
      <c r="AN16" s="75">
        <v>37</v>
      </c>
      <c r="AO16" s="75">
        <v>26</v>
      </c>
      <c r="AP16" s="75">
        <v>28</v>
      </c>
      <c r="AQ16" s="75">
        <v>32</v>
      </c>
      <c r="AR16" s="75">
        <v>23</v>
      </c>
      <c r="AS16" s="75">
        <v>41</v>
      </c>
      <c r="AT16" s="75">
        <v>2</v>
      </c>
      <c r="AU16" s="75">
        <v>15</v>
      </c>
      <c r="AV16" s="75">
        <v>25</v>
      </c>
      <c r="AW16" s="75">
        <v>20</v>
      </c>
      <c r="AX16" s="75">
        <v>22</v>
      </c>
      <c r="AY16" s="75">
        <v>29</v>
      </c>
      <c r="AZ16" s="75">
        <v>9</v>
      </c>
      <c r="BA16" s="75">
        <v>27</v>
      </c>
      <c r="BB16" s="75">
        <v>4</v>
      </c>
      <c r="BC16" s="75">
        <v>8</v>
      </c>
      <c r="BD16" s="75">
        <v>1</v>
      </c>
    </row>
    <row r="17" spans="1:56" ht="16.5" customHeight="1">
      <c r="A17" s="106">
        <f t="shared" si="1"/>
        <v>1234</v>
      </c>
      <c r="B17" s="99">
        <f>IFERROR(INDEX(전체당첨내역!$B:$B,MATCH($A17,전체당첨내역!$A:$A,0)),"")</f>
        <v>1</v>
      </c>
      <c r="C17" s="100">
        <f>IFERROR(INDEX(전체당첨내역!$C:$C,MATCH($A17,전체당첨내역!$A:$A,0)),"")</f>
        <v>15</v>
      </c>
      <c r="D17" s="100">
        <f>IFERROR(INDEX(전체당첨내역!$D:$D,MATCH($A17,전체당첨내역!$A:$A,0)),"")</f>
        <v>19</v>
      </c>
      <c r="E17" s="100">
        <f>IFERROR(INDEX(전체당첨내역!$E:$E,MATCH($A17,전체당첨내역!$A:$A,0)),"")</f>
        <v>31</v>
      </c>
      <c r="F17" s="100">
        <f>IFERROR(INDEX(전체당첨내역!$F:$F,MATCH($A17,전체당첨내역!$A:$A,0)),"")</f>
        <v>35</v>
      </c>
      <c r="G17" s="101">
        <f>IFERROR(INDEX(전체당첨내역!$G:$G,MATCH($A17,전체당첨내역!$A:$A,0)),"")</f>
        <v>43</v>
      </c>
      <c r="H17" s="102">
        <f>IFERROR(INDEX(전체당첨내역!$H:$H,MATCH($A17,전체당첨내역!$A:$A,0)),"")</f>
        <v>27</v>
      </c>
      <c r="I17" s="74">
        <v>2</v>
      </c>
      <c r="J17" s="75">
        <v>1</v>
      </c>
      <c r="K17" s="107">
        <v>3</v>
      </c>
      <c r="L17" s="74">
        <v>21</v>
      </c>
      <c r="M17" s="75">
        <v>18</v>
      </c>
      <c r="N17" s="75">
        <v>34</v>
      </c>
      <c r="O17" s="75">
        <v>12</v>
      </c>
      <c r="P17" s="76">
        <v>33</v>
      </c>
      <c r="Q17" s="77">
        <v>6</v>
      </c>
      <c r="R17" s="75">
        <v>7</v>
      </c>
      <c r="S17" s="75">
        <v>14</v>
      </c>
      <c r="T17" s="75">
        <v>45</v>
      </c>
      <c r="U17" s="75">
        <v>42</v>
      </c>
      <c r="V17" s="75">
        <v>35</v>
      </c>
      <c r="W17" s="75">
        <v>11</v>
      </c>
      <c r="X17" s="75">
        <v>38</v>
      </c>
      <c r="Y17" s="75">
        <v>39</v>
      </c>
      <c r="Z17" s="75">
        <v>43</v>
      </c>
      <c r="AA17" s="75">
        <v>30</v>
      </c>
      <c r="AB17" s="75">
        <v>10</v>
      </c>
      <c r="AC17" s="75">
        <v>13</v>
      </c>
      <c r="AD17" s="75">
        <v>44</v>
      </c>
      <c r="AE17" s="75">
        <v>17</v>
      </c>
      <c r="AF17" s="75">
        <v>3</v>
      </c>
      <c r="AG17" s="75">
        <v>16</v>
      </c>
      <c r="AH17" s="75">
        <v>36</v>
      </c>
      <c r="AI17" s="75">
        <v>19</v>
      </c>
      <c r="AJ17" s="75">
        <v>24</v>
      </c>
      <c r="AK17" s="75">
        <v>40</v>
      </c>
      <c r="AL17" s="75">
        <v>26</v>
      </c>
      <c r="AM17" s="75">
        <v>41</v>
      </c>
      <c r="AN17" s="75">
        <v>5</v>
      </c>
      <c r="AO17" s="75">
        <v>28</v>
      </c>
      <c r="AP17" s="75">
        <v>32</v>
      </c>
      <c r="AQ17" s="75">
        <v>31</v>
      </c>
      <c r="AR17" s="75">
        <v>2</v>
      </c>
      <c r="AS17" s="75">
        <v>15</v>
      </c>
      <c r="AT17" s="75">
        <v>20</v>
      </c>
      <c r="AU17" s="75">
        <v>37</v>
      </c>
      <c r="AV17" s="75">
        <v>22</v>
      </c>
      <c r="AW17" s="75">
        <v>27</v>
      </c>
      <c r="AX17" s="75">
        <v>29</v>
      </c>
      <c r="AY17" s="75">
        <v>9</v>
      </c>
      <c r="AZ17" s="75">
        <v>23</v>
      </c>
      <c r="BA17" s="75">
        <v>25</v>
      </c>
      <c r="BB17" s="75">
        <v>4</v>
      </c>
      <c r="BC17" s="75">
        <v>8</v>
      </c>
      <c r="BD17" s="75">
        <v>1</v>
      </c>
    </row>
    <row r="18" spans="1:56" ht="16.5" customHeight="1">
      <c r="A18" s="106">
        <f t="shared" si="1"/>
        <v>1233</v>
      </c>
      <c r="B18" s="99">
        <f>IFERROR(INDEX(전체당첨내역!$B:$B,MATCH($A18,전체당첨내역!$A:$A,0)),"")</f>
        <v>2</v>
      </c>
      <c r="C18" s="100">
        <f>IFERROR(INDEX(전체당첨내역!$C:$C,MATCH($A18,전체당첨내역!$A:$A,0)),"")</f>
        <v>7</v>
      </c>
      <c r="D18" s="100">
        <f>IFERROR(INDEX(전체당첨내역!$D:$D,MATCH($A18,전체당첨내역!$A:$A,0)),"")</f>
        <v>20</v>
      </c>
      <c r="E18" s="100">
        <f>IFERROR(INDEX(전체당첨내역!$E:$E,MATCH($A18,전체당첨내역!$A:$A,0)),"")</f>
        <v>25</v>
      </c>
      <c r="F18" s="100">
        <f>IFERROR(INDEX(전체당첨내역!$F:$F,MATCH($A18,전체당첨내역!$A:$A,0)),"")</f>
        <v>37</v>
      </c>
      <c r="G18" s="101">
        <f>IFERROR(INDEX(전체당첨내역!$G:$G,MATCH($A18,전체당첨내역!$A:$A,0)),"")</f>
        <v>40</v>
      </c>
      <c r="H18" s="102">
        <f>IFERROR(INDEX(전체당첨내역!$H:$H,MATCH($A18,전체당첨내역!$A:$A,0)),"")</f>
        <v>29</v>
      </c>
      <c r="I18" s="74">
        <v>1</v>
      </c>
      <c r="J18" s="75">
        <v>4</v>
      </c>
      <c r="K18" s="107">
        <v>1</v>
      </c>
      <c r="L18" s="74">
        <v>21</v>
      </c>
      <c r="M18" s="75">
        <v>18</v>
      </c>
      <c r="N18" s="75">
        <v>34</v>
      </c>
      <c r="O18" s="75">
        <v>12</v>
      </c>
      <c r="P18" s="76">
        <v>33</v>
      </c>
      <c r="Q18" s="77">
        <v>7</v>
      </c>
      <c r="R18" s="75">
        <v>14</v>
      </c>
      <c r="S18" s="75">
        <v>6</v>
      </c>
      <c r="T18" s="75">
        <v>45</v>
      </c>
      <c r="U18" s="75">
        <v>11</v>
      </c>
      <c r="V18" s="75">
        <v>35</v>
      </c>
      <c r="W18" s="75">
        <v>38</v>
      </c>
      <c r="X18" s="75">
        <v>42</v>
      </c>
      <c r="Y18" s="75">
        <v>43</v>
      </c>
      <c r="Z18" s="75">
        <v>39</v>
      </c>
      <c r="AA18" s="75">
        <v>30</v>
      </c>
      <c r="AB18" s="75">
        <v>13</v>
      </c>
      <c r="AC18" s="75">
        <v>3</v>
      </c>
      <c r="AD18" s="75">
        <v>10</v>
      </c>
      <c r="AE18" s="75">
        <v>16</v>
      </c>
      <c r="AF18" s="75">
        <v>40</v>
      </c>
      <c r="AG18" s="75">
        <v>44</v>
      </c>
      <c r="AH18" s="75">
        <v>24</v>
      </c>
      <c r="AI18" s="75">
        <v>19</v>
      </c>
      <c r="AJ18" s="75">
        <v>2</v>
      </c>
      <c r="AK18" s="75">
        <v>20</v>
      </c>
      <c r="AL18" s="75">
        <v>26</v>
      </c>
      <c r="AM18" s="75">
        <v>36</v>
      </c>
      <c r="AN18" s="75">
        <v>17</v>
      </c>
      <c r="AO18" s="75">
        <v>37</v>
      </c>
      <c r="AP18" s="75">
        <v>41</v>
      </c>
      <c r="AQ18" s="75">
        <v>28</v>
      </c>
      <c r="AR18" s="75">
        <v>32</v>
      </c>
      <c r="AS18" s="75">
        <v>5</v>
      </c>
      <c r="AT18" s="75">
        <v>31</v>
      </c>
      <c r="AU18" s="75">
        <v>22</v>
      </c>
      <c r="AV18" s="75">
        <v>15</v>
      </c>
      <c r="AW18" s="75">
        <v>29</v>
      </c>
      <c r="AX18" s="75">
        <v>25</v>
      </c>
      <c r="AY18" s="75">
        <v>9</v>
      </c>
      <c r="AZ18" s="75">
        <v>27</v>
      </c>
      <c r="BA18" s="75">
        <v>8</v>
      </c>
      <c r="BB18" s="75">
        <v>23</v>
      </c>
      <c r="BC18" s="75">
        <v>1</v>
      </c>
      <c r="BD18" s="75">
        <v>4</v>
      </c>
    </row>
    <row r="19" spans="1:56" ht="16.5" customHeight="1">
      <c r="A19" s="98">
        <f t="shared" si="1"/>
        <v>1232</v>
      </c>
      <c r="B19" s="99">
        <f>IFERROR(INDEX(전체당첨내역!$B:$B,MATCH($A19,전체당첨내역!$A:$A,0)),"")</f>
        <v>12</v>
      </c>
      <c r="C19" s="100">
        <f>IFERROR(INDEX(전체당첨내역!$C:$C,MATCH($A19,전체당첨내역!$A:$A,0)),"")</f>
        <v>15</v>
      </c>
      <c r="D19" s="100">
        <f>IFERROR(INDEX(전체당첨내역!$D:$D,MATCH($A19,전체당첨내역!$A:$A,0)),"")</f>
        <v>19</v>
      </c>
      <c r="E19" s="100">
        <f>IFERROR(INDEX(전체당첨내역!$E:$E,MATCH($A19,전체당첨내역!$A:$A,0)),"")</f>
        <v>22</v>
      </c>
      <c r="F19" s="100">
        <f>IFERROR(INDEX(전체당첨내역!$F:$F,MATCH($A19,전체당첨내역!$A:$A,0)),"")</f>
        <v>24</v>
      </c>
      <c r="G19" s="101">
        <f>IFERROR(INDEX(전체당첨내역!$G:$G,MATCH($A19,전체당첨내역!$A:$A,0)),"")</f>
        <v>36</v>
      </c>
      <c r="H19" s="102">
        <f>IFERROR(INDEX(전체당첨내역!$H:$H,MATCH($A19,전체당첨내역!$A:$A,0)),"")</f>
        <v>3</v>
      </c>
      <c r="I19" s="74">
        <v>1</v>
      </c>
      <c r="J19" s="75">
        <v>4</v>
      </c>
      <c r="K19" s="107">
        <v>1</v>
      </c>
      <c r="L19" s="74">
        <v>12</v>
      </c>
      <c r="M19" s="75">
        <v>21</v>
      </c>
      <c r="N19" s="75">
        <v>18</v>
      </c>
      <c r="O19" s="75">
        <v>34</v>
      </c>
      <c r="P19" s="76">
        <v>7</v>
      </c>
      <c r="Q19" s="77">
        <v>14</v>
      </c>
      <c r="R19" s="75">
        <v>33</v>
      </c>
      <c r="S19" s="75">
        <v>6</v>
      </c>
      <c r="T19" s="75">
        <v>11</v>
      </c>
      <c r="U19" s="75">
        <v>45</v>
      </c>
      <c r="V19" s="75">
        <v>42</v>
      </c>
      <c r="W19" s="75">
        <v>35</v>
      </c>
      <c r="X19" s="75">
        <v>38</v>
      </c>
      <c r="Y19" s="75">
        <v>43</v>
      </c>
      <c r="Z19" s="75">
        <v>39</v>
      </c>
      <c r="AA19" s="75">
        <v>30</v>
      </c>
      <c r="AB19" s="75">
        <v>3</v>
      </c>
      <c r="AC19" s="75">
        <v>10</v>
      </c>
      <c r="AD19" s="75">
        <v>13</v>
      </c>
      <c r="AE19" s="75">
        <v>19</v>
      </c>
      <c r="AF19" s="75">
        <v>24</v>
      </c>
      <c r="AG19" s="75">
        <v>16</v>
      </c>
      <c r="AH19" s="75">
        <v>40</v>
      </c>
      <c r="AI19" s="75">
        <v>44</v>
      </c>
      <c r="AJ19" s="75">
        <v>36</v>
      </c>
      <c r="AK19" s="75">
        <v>2</v>
      </c>
      <c r="AL19" s="75">
        <v>20</v>
      </c>
      <c r="AM19" s="75">
        <v>26</v>
      </c>
      <c r="AN19" s="75">
        <v>22</v>
      </c>
      <c r="AO19" s="75">
        <v>37</v>
      </c>
      <c r="AP19" s="75">
        <v>41</v>
      </c>
      <c r="AQ19" s="75">
        <v>28</v>
      </c>
      <c r="AR19" s="75">
        <v>17</v>
      </c>
      <c r="AS19" s="75">
        <v>32</v>
      </c>
      <c r="AT19" s="75">
        <v>5</v>
      </c>
      <c r="AU19" s="75">
        <v>15</v>
      </c>
      <c r="AV19" s="75">
        <v>31</v>
      </c>
      <c r="AW19" s="75">
        <v>27</v>
      </c>
      <c r="AX19" s="75">
        <v>9</v>
      </c>
      <c r="AY19" s="75">
        <v>29</v>
      </c>
      <c r="AZ19" s="75">
        <v>25</v>
      </c>
      <c r="BA19" s="75">
        <v>8</v>
      </c>
      <c r="BB19" s="75">
        <v>23</v>
      </c>
      <c r="BC19" s="75">
        <v>1</v>
      </c>
      <c r="BD19" s="75">
        <v>4</v>
      </c>
    </row>
    <row r="20" spans="1:56" ht="16.5" customHeight="1">
      <c r="A20" s="106">
        <f t="shared" si="1"/>
        <v>1231</v>
      </c>
      <c r="B20" s="99">
        <f>IFERROR(INDEX(전체당첨내역!$B:$B,MATCH($A20,전체당첨내역!$A:$A,0)),"")</f>
        <v>4</v>
      </c>
      <c r="C20" s="100">
        <f>IFERROR(INDEX(전체당첨내역!$C:$C,MATCH($A20,전체당첨내역!$A:$A,0)),"")</f>
        <v>13</v>
      </c>
      <c r="D20" s="100">
        <f>IFERROR(INDEX(전체당첨내역!$D:$D,MATCH($A20,전체당첨내역!$A:$A,0)),"")</f>
        <v>14</v>
      </c>
      <c r="E20" s="100">
        <f>IFERROR(INDEX(전체당첨내역!$E:$E,MATCH($A20,전체당첨내역!$A:$A,0)),"")</f>
        <v>18</v>
      </c>
      <c r="F20" s="100">
        <f>IFERROR(INDEX(전체당첨내역!$F:$F,MATCH($A20,전체당첨내역!$A:$A,0)),"")</f>
        <v>31</v>
      </c>
      <c r="G20" s="101">
        <f>IFERROR(INDEX(전체당첨내역!$G:$G,MATCH($A20,전체당첨내역!$A:$A,0)),"")</f>
        <v>38</v>
      </c>
      <c r="H20" s="102">
        <f>IFERROR(INDEX(전체당첨내역!$H:$H,MATCH($A20,전체당첨내역!$A:$A,0)),"")</f>
        <v>15</v>
      </c>
      <c r="I20" s="74">
        <v>3</v>
      </c>
      <c r="J20" s="75">
        <v>1</v>
      </c>
      <c r="K20" s="107">
        <v>2</v>
      </c>
      <c r="L20" s="74">
        <v>12</v>
      </c>
      <c r="M20" s="75">
        <v>21</v>
      </c>
      <c r="N20" s="75">
        <v>18</v>
      </c>
      <c r="O20" s="75">
        <v>34</v>
      </c>
      <c r="P20" s="76">
        <v>38</v>
      </c>
      <c r="Q20" s="77">
        <v>45</v>
      </c>
      <c r="R20" s="75">
        <v>7</v>
      </c>
      <c r="S20" s="75">
        <v>6</v>
      </c>
      <c r="T20" s="75">
        <v>11</v>
      </c>
      <c r="U20" s="75">
        <v>14</v>
      </c>
      <c r="V20" s="75">
        <v>42</v>
      </c>
      <c r="W20" s="75">
        <v>35</v>
      </c>
      <c r="X20" s="75">
        <v>33</v>
      </c>
      <c r="Y20" s="75">
        <v>39</v>
      </c>
      <c r="Z20" s="75">
        <v>43</v>
      </c>
      <c r="AA20" s="75">
        <v>30</v>
      </c>
      <c r="AB20" s="75">
        <v>13</v>
      </c>
      <c r="AC20" s="75">
        <v>19</v>
      </c>
      <c r="AD20" s="75">
        <v>24</v>
      </c>
      <c r="AE20" s="75">
        <v>44</v>
      </c>
      <c r="AF20" s="75">
        <v>3</v>
      </c>
      <c r="AG20" s="75">
        <v>16</v>
      </c>
      <c r="AH20" s="75">
        <v>36</v>
      </c>
      <c r="AI20" s="75">
        <v>40</v>
      </c>
      <c r="AJ20" s="75">
        <v>2</v>
      </c>
      <c r="AK20" s="75">
        <v>22</v>
      </c>
      <c r="AL20" s="75">
        <v>10</v>
      </c>
      <c r="AM20" s="75">
        <v>26</v>
      </c>
      <c r="AN20" s="75">
        <v>37</v>
      </c>
      <c r="AO20" s="75">
        <v>32</v>
      </c>
      <c r="AP20" s="75">
        <v>5</v>
      </c>
      <c r="AQ20" s="75">
        <v>28</v>
      </c>
      <c r="AR20" s="75">
        <v>17</v>
      </c>
      <c r="AS20" s="75">
        <v>31</v>
      </c>
      <c r="AT20" s="75">
        <v>20</v>
      </c>
      <c r="AU20" s="75">
        <v>27</v>
      </c>
      <c r="AV20" s="75">
        <v>15</v>
      </c>
      <c r="AW20" s="75">
        <v>29</v>
      </c>
      <c r="AX20" s="75">
        <v>9</v>
      </c>
      <c r="AY20" s="75">
        <v>41</v>
      </c>
      <c r="AZ20" s="75">
        <v>25</v>
      </c>
      <c r="BA20" s="75">
        <v>4</v>
      </c>
      <c r="BB20" s="75">
        <v>23</v>
      </c>
      <c r="BC20" s="75">
        <v>1</v>
      </c>
      <c r="BD20" s="75">
        <v>8</v>
      </c>
    </row>
    <row r="21" spans="1:56" ht="16.5" customHeight="1">
      <c r="A21" s="98">
        <f t="shared" si="1"/>
        <v>1230</v>
      </c>
      <c r="B21" s="99">
        <f>IFERROR(INDEX(전체당첨내역!$B:$B,MATCH($A21,전체당첨내역!$A:$A,0)),"")</f>
        <v>3</v>
      </c>
      <c r="C21" s="100">
        <f>IFERROR(INDEX(전체당첨내역!$C:$C,MATCH($A21,전체당첨내역!$A:$A,0)),"")</f>
        <v>8</v>
      </c>
      <c r="D21" s="100">
        <f>IFERROR(INDEX(전체당첨내역!$D:$D,MATCH($A21,전체당첨내역!$A:$A,0)),"")</f>
        <v>9</v>
      </c>
      <c r="E21" s="100">
        <f>IFERROR(INDEX(전체당첨내역!$E:$E,MATCH($A21,전체당첨내역!$A:$A,0)),"")</f>
        <v>22</v>
      </c>
      <c r="F21" s="100">
        <f>IFERROR(INDEX(전체당첨내역!$F:$F,MATCH($A21,전체당첨내역!$A:$A,0)),"")</f>
        <v>28</v>
      </c>
      <c r="G21" s="101">
        <f>IFERROR(INDEX(전체당첨내역!$G:$G,MATCH($A21,전체당첨내역!$A:$A,0)),"")</f>
        <v>42</v>
      </c>
      <c r="H21" s="102">
        <f>IFERROR(INDEX(전체당첨내역!$H:$H,MATCH($A21,전체당첨내역!$A:$A,0)),"")</f>
        <v>45</v>
      </c>
      <c r="I21" s="74">
        <v>1</v>
      </c>
      <c r="J21" s="75">
        <v>2</v>
      </c>
      <c r="K21" s="107">
        <v>3</v>
      </c>
      <c r="L21" s="74">
        <v>21</v>
      </c>
      <c r="M21" s="75">
        <v>18</v>
      </c>
      <c r="N21" s="75">
        <v>34</v>
      </c>
      <c r="O21" s="75">
        <v>12</v>
      </c>
      <c r="P21" s="76">
        <v>38</v>
      </c>
      <c r="Q21" s="77">
        <v>45</v>
      </c>
      <c r="R21" s="75">
        <v>7</v>
      </c>
      <c r="S21" s="75">
        <v>42</v>
      </c>
      <c r="T21" s="75">
        <v>14</v>
      </c>
      <c r="U21" s="75">
        <v>11</v>
      </c>
      <c r="V21" s="75">
        <v>35</v>
      </c>
      <c r="W21" s="75">
        <v>33</v>
      </c>
      <c r="X21" s="75">
        <v>30</v>
      </c>
      <c r="Y21" s="75">
        <v>39</v>
      </c>
      <c r="Z21" s="75">
        <v>43</v>
      </c>
      <c r="AA21" s="75">
        <v>6</v>
      </c>
      <c r="AB21" s="75">
        <v>3</v>
      </c>
      <c r="AC21" s="75">
        <v>13</v>
      </c>
      <c r="AD21" s="75">
        <v>19</v>
      </c>
      <c r="AE21" s="75">
        <v>22</v>
      </c>
      <c r="AF21" s="75">
        <v>24</v>
      </c>
      <c r="AG21" s="75">
        <v>44</v>
      </c>
      <c r="AH21" s="75">
        <v>16</v>
      </c>
      <c r="AI21" s="75">
        <v>36</v>
      </c>
      <c r="AJ21" s="75">
        <v>2</v>
      </c>
      <c r="AK21" s="75">
        <v>26</v>
      </c>
      <c r="AL21" s="75">
        <v>10</v>
      </c>
      <c r="AM21" s="75">
        <v>40</v>
      </c>
      <c r="AN21" s="75">
        <v>17</v>
      </c>
      <c r="AO21" s="75">
        <v>32</v>
      </c>
      <c r="AP21" s="75">
        <v>5</v>
      </c>
      <c r="AQ21" s="75">
        <v>28</v>
      </c>
      <c r="AR21" s="75">
        <v>15</v>
      </c>
      <c r="AS21" s="75">
        <v>31</v>
      </c>
      <c r="AT21" s="75">
        <v>20</v>
      </c>
      <c r="AU21" s="75">
        <v>27</v>
      </c>
      <c r="AV21" s="75">
        <v>9</v>
      </c>
      <c r="AW21" s="75">
        <v>29</v>
      </c>
      <c r="AX21" s="75">
        <v>37</v>
      </c>
      <c r="AY21" s="75">
        <v>41</v>
      </c>
      <c r="AZ21" s="75">
        <v>25</v>
      </c>
      <c r="BA21" s="75">
        <v>4</v>
      </c>
      <c r="BB21" s="75">
        <v>8</v>
      </c>
      <c r="BC21" s="75">
        <v>1</v>
      </c>
      <c r="BD21" s="75">
        <v>23</v>
      </c>
    </row>
    <row r="22" spans="1:56" ht="16.5" customHeight="1">
      <c r="A22" s="106">
        <f t="shared" si="1"/>
        <v>1229</v>
      </c>
      <c r="B22" s="99">
        <f>IFERROR(INDEX(전체당첨내역!$B:$B,MATCH($A22,전체당첨내역!$A:$A,0)),"")</f>
        <v>12</v>
      </c>
      <c r="C22" s="100">
        <f>IFERROR(INDEX(전체당첨내역!$C:$C,MATCH($A22,전체당첨내역!$A:$A,0)),"")</f>
        <v>13</v>
      </c>
      <c r="D22" s="100">
        <f>IFERROR(INDEX(전체당첨내역!$D:$D,MATCH($A22,전체당첨내역!$A:$A,0)),"")</f>
        <v>29</v>
      </c>
      <c r="E22" s="100">
        <f>IFERROR(INDEX(전체당첨내역!$E:$E,MATCH($A22,전체당첨내역!$A:$A,0)),"")</f>
        <v>34</v>
      </c>
      <c r="F22" s="100">
        <f>IFERROR(INDEX(전체당첨내역!$F:$F,MATCH($A22,전체당첨내역!$A:$A,0)),"")</f>
        <v>37</v>
      </c>
      <c r="G22" s="101">
        <f>IFERROR(INDEX(전체당첨내역!$G:$G,MATCH($A22,전체당첨내역!$A:$A,0)),"")</f>
        <v>42</v>
      </c>
      <c r="H22" s="102">
        <f>IFERROR(INDEX(전체당첨내역!$H:$H,MATCH($A22,전체당첨내역!$A:$A,0)),"")</f>
        <v>16</v>
      </c>
      <c r="I22" s="74">
        <v>4</v>
      </c>
      <c r="J22" s="75">
        <v>0</v>
      </c>
      <c r="K22" s="107">
        <v>2</v>
      </c>
      <c r="L22" s="74">
        <v>12</v>
      </c>
      <c r="M22" s="75">
        <v>21</v>
      </c>
      <c r="N22" s="75">
        <v>34</v>
      </c>
      <c r="O22" s="75">
        <v>45</v>
      </c>
      <c r="P22" s="76">
        <v>18</v>
      </c>
      <c r="Q22" s="77">
        <v>38</v>
      </c>
      <c r="R22" s="75">
        <v>7</v>
      </c>
      <c r="S22" s="75">
        <v>42</v>
      </c>
      <c r="T22" s="75">
        <v>11</v>
      </c>
      <c r="U22" s="75">
        <v>14</v>
      </c>
      <c r="V22" s="75">
        <v>35</v>
      </c>
      <c r="W22" s="75">
        <v>33</v>
      </c>
      <c r="X22" s="75">
        <v>39</v>
      </c>
      <c r="Y22" s="75">
        <v>43</v>
      </c>
      <c r="Z22" s="75">
        <v>13</v>
      </c>
      <c r="AA22" s="75">
        <v>30</v>
      </c>
      <c r="AB22" s="75">
        <v>19</v>
      </c>
      <c r="AC22" s="75">
        <v>22</v>
      </c>
      <c r="AD22" s="75">
        <v>6</v>
      </c>
      <c r="AE22" s="75">
        <v>36</v>
      </c>
      <c r="AF22" s="75">
        <v>3</v>
      </c>
      <c r="AG22" s="75">
        <v>16</v>
      </c>
      <c r="AH22" s="75">
        <v>2</v>
      </c>
      <c r="AI22" s="75">
        <v>10</v>
      </c>
      <c r="AJ22" s="75">
        <v>44</v>
      </c>
      <c r="AK22" s="75">
        <v>24</v>
      </c>
      <c r="AL22" s="75">
        <v>32</v>
      </c>
      <c r="AM22" s="75">
        <v>26</v>
      </c>
      <c r="AN22" s="75">
        <v>28</v>
      </c>
      <c r="AO22" s="75">
        <v>5</v>
      </c>
      <c r="AP22" s="75">
        <v>17</v>
      </c>
      <c r="AQ22" s="75">
        <v>37</v>
      </c>
      <c r="AR22" s="75">
        <v>20</v>
      </c>
      <c r="AS22" s="75">
        <v>29</v>
      </c>
      <c r="AT22" s="75">
        <v>15</v>
      </c>
      <c r="AU22" s="75">
        <v>31</v>
      </c>
      <c r="AV22" s="75">
        <v>40</v>
      </c>
      <c r="AW22" s="75">
        <v>27</v>
      </c>
      <c r="AX22" s="75">
        <v>9</v>
      </c>
      <c r="AY22" s="75">
        <v>41</v>
      </c>
      <c r="AZ22" s="75">
        <v>25</v>
      </c>
      <c r="BA22" s="75">
        <v>4</v>
      </c>
      <c r="BB22" s="75">
        <v>8</v>
      </c>
      <c r="BC22" s="75">
        <v>1</v>
      </c>
      <c r="BD22" s="75">
        <v>23</v>
      </c>
    </row>
    <row r="23" spans="1:56" ht="16.5" customHeight="1">
      <c r="A23" s="106">
        <f t="shared" si="1"/>
        <v>1228</v>
      </c>
      <c r="B23" s="99">
        <f>IFERROR(INDEX(전체당첨내역!$B:$B,MATCH($A23,전체당첨내역!$A:$A,0)),"")</f>
        <v>24</v>
      </c>
      <c r="C23" s="100">
        <f>IFERROR(INDEX(전체당첨내역!$C:$C,MATCH($A23,전체당첨내역!$A:$A,0)),"")</f>
        <v>29</v>
      </c>
      <c r="D23" s="100">
        <f>IFERROR(INDEX(전체당첨내역!$D:$D,MATCH($A23,전체당첨내역!$A:$A,0)),"")</f>
        <v>30</v>
      </c>
      <c r="E23" s="100">
        <f>IFERROR(INDEX(전체당첨내역!$E:$E,MATCH($A23,전체당첨내역!$A:$A,0)),"")</f>
        <v>31</v>
      </c>
      <c r="F23" s="100">
        <f>IFERROR(INDEX(전체당첨내역!$F:$F,MATCH($A23,전체당첨내역!$A:$A,0)),"")</f>
        <v>35</v>
      </c>
      <c r="G23" s="101">
        <f>IFERROR(INDEX(전체당첨내역!$G:$G,MATCH($A23,전체당첨내역!$A:$A,0)),"")</f>
        <v>44</v>
      </c>
      <c r="H23" s="102">
        <f>IFERROR(INDEX(전체당첨내역!$H:$H,MATCH($A23,전체당첨내역!$A:$A,0)),"")</f>
        <v>1</v>
      </c>
      <c r="I23" s="74">
        <v>2</v>
      </c>
      <c r="J23" s="75">
        <v>3</v>
      </c>
      <c r="K23" s="107">
        <v>1</v>
      </c>
      <c r="L23" s="74">
        <v>21</v>
      </c>
      <c r="M23" s="75">
        <v>12</v>
      </c>
      <c r="N23" s="75">
        <v>34</v>
      </c>
      <c r="O23" s="75">
        <v>45</v>
      </c>
      <c r="P23" s="76">
        <v>18</v>
      </c>
      <c r="Q23" s="77">
        <v>7</v>
      </c>
      <c r="R23" s="75">
        <v>30</v>
      </c>
      <c r="S23" s="75">
        <v>35</v>
      </c>
      <c r="T23" s="75">
        <v>38</v>
      </c>
      <c r="U23" s="75">
        <v>42</v>
      </c>
      <c r="V23" s="75">
        <v>14</v>
      </c>
      <c r="W23" s="75">
        <v>11</v>
      </c>
      <c r="X23" s="75">
        <v>39</v>
      </c>
      <c r="Y23" s="75">
        <v>33</v>
      </c>
      <c r="Z23" s="75">
        <v>43</v>
      </c>
      <c r="AA23" s="75">
        <v>13</v>
      </c>
      <c r="AB23" s="75">
        <v>22</v>
      </c>
      <c r="AC23" s="75">
        <v>19</v>
      </c>
      <c r="AD23" s="75">
        <v>3</v>
      </c>
      <c r="AE23" s="75">
        <v>10</v>
      </c>
      <c r="AF23" s="75">
        <v>16</v>
      </c>
      <c r="AG23" s="75">
        <v>24</v>
      </c>
      <c r="AH23" s="75">
        <v>36</v>
      </c>
      <c r="AI23" s="75">
        <v>6</v>
      </c>
      <c r="AJ23" s="75">
        <v>2</v>
      </c>
      <c r="AK23" s="75">
        <v>29</v>
      </c>
      <c r="AL23" s="75">
        <v>32</v>
      </c>
      <c r="AM23" s="75">
        <v>26</v>
      </c>
      <c r="AN23" s="75">
        <v>37</v>
      </c>
      <c r="AO23" s="75">
        <v>44</v>
      </c>
      <c r="AP23" s="75">
        <v>28</v>
      </c>
      <c r="AQ23" s="75">
        <v>17</v>
      </c>
      <c r="AR23" s="75">
        <v>31</v>
      </c>
      <c r="AS23" s="75">
        <v>15</v>
      </c>
      <c r="AT23" s="75">
        <v>20</v>
      </c>
      <c r="AU23" s="75">
        <v>27</v>
      </c>
      <c r="AV23" s="75">
        <v>40</v>
      </c>
      <c r="AW23" s="75">
        <v>5</v>
      </c>
      <c r="AX23" s="75">
        <v>9</v>
      </c>
      <c r="AY23" s="75">
        <v>41</v>
      </c>
      <c r="AZ23" s="75">
        <v>25</v>
      </c>
      <c r="BA23" s="75">
        <v>4</v>
      </c>
      <c r="BB23" s="75">
        <v>8</v>
      </c>
      <c r="BC23" s="75">
        <v>1</v>
      </c>
      <c r="BD23" s="75">
        <v>23</v>
      </c>
    </row>
    <row r="24" spans="1:56" ht="16.5" customHeight="1">
      <c r="A24" s="98">
        <f t="shared" si="1"/>
        <v>1227</v>
      </c>
      <c r="B24" s="99">
        <f>IFERROR(INDEX(전체당첨내역!$B:$B,MATCH($A24,전체당첨내역!$A:$A,0)),"")</f>
        <v>1</v>
      </c>
      <c r="C24" s="100">
        <f>IFERROR(INDEX(전체당첨내역!$C:$C,MATCH($A24,전체당첨내역!$A:$A,0)),"")</f>
        <v>14</v>
      </c>
      <c r="D24" s="100">
        <f>IFERROR(INDEX(전체당첨내역!$D:$D,MATCH($A24,전체당첨내역!$A:$A,0)),"")</f>
        <v>16</v>
      </c>
      <c r="E24" s="100">
        <f>IFERROR(INDEX(전체당첨내역!$E:$E,MATCH($A24,전체당첨내역!$A:$A,0)),"")</f>
        <v>34</v>
      </c>
      <c r="F24" s="100">
        <f>IFERROR(INDEX(전체당첨내역!$F:$F,MATCH($A24,전체당첨내역!$A:$A,0)),"")</f>
        <v>41</v>
      </c>
      <c r="G24" s="101">
        <f>IFERROR(INDEX(전체당첨내역!$G:$G,MATCH($A24,전체당첨내역!$A:$A,0)),"")</f>
        <v>44</v>
      </c>
      <c r="H24" s="102">
        <f>IFERROR(INDEX(전체당첨내역!$H:$H,MATCH($A24,전체당첨내역!$A:$A,0)),"")</f>
        <v>13</v>
      </c>
      <c r="I24" s="74">
        <v>2</v>
      </c>
      <c r="J24" s="75">
        <v>2</v>
      </c>
      <c r="K24" s="107">
        <v>2</v>
      </c>
      <c r="L24" s="74">
        <v>21</v>
      </c>
      <c r="M24" s="75">
        <v>12</v>
      </c>
      <c r="N24" s="75">
        <v>34</v>
      </c>
      <c r="O24" s="75">
        <v>7</v>
      </c>
      <c r="P24" s="76">
        <v>18</v>
      </c>
      <c r="Q24" s="77">
        <v>45</v>
      </c>
      <c r="R24" s="75">
        <v>14</v>
      </c>
      <c r="S24" s="75">
        <v>35</v>
      </c>
      <c r="T24" s="75">
        <v>38</v>
      </c>
      <c r="U24" s="75">
        <v>42</v>
      </c>
      <c r="V24" s="75">
        <v>30</v>
      </c>
      <c r="W24" s="75">
        <v>11</v>
      </c>
      <c r="X24" s="75">
        <v>39</v>
      </c>
      <c r="Y24" s="75">
        <v>33</v>
      </c>
      <c r="Z24" s="75">
        <v>43</v>
      </c>
      <c r="AA24" s="75">
        <v>13</v>
      </c>
      <c r="AB24" s="75">
        <v>22</v>
      </c>
      <c r="AC24" s="75">
        <v>10</v>
      </c>
      <c r="AD24" s="75">
        <v>16</v>
      </c>
      <c r="AE24" s="75">
        <v>36</v>
      </c>
      <c r="AF24" s="75">
        <v>3</v>
      </c>
      <c r="AG24" s="75">
        <v>24</v>
      </c>
      <c r="AH24" s="75">
        <v>44</v>
      </c>
      <c r="AI24" s="75">
        <v>2</v>
      </c>
      <c r="AJ24" s="75">
        <v>6</v>
      </c>
      <c r="AK24" s="75">
        <v>19</v>
      </c>
      <c r="AL24" s="75">
        <v>29</v>
      </c>
      <c r="AM24" s="75">
        <v>32</v>
      </c>
      <c r="AN24" s="75">
        <v>26</v>
      </c>
      <c r="AO24" s="75">
        <v>37</v>
      </c>
      <c r="AP24" s="75">
        <v>17</v>
      </c>
      <c r="AQ24" s="75">
        <v>28</v>
      </c>
      <c r="AR24" s="75">
        <v>31</v>
      </c>
      <c r="AS24" s="75">
        <v>15</v>
      </c>
      <c r="AT24" s="75">
        <v>27</v>
      </c>
      <c r="AU24" s="75">
        <v>20</v>
      </c>
      <c r="AV24" s="75">
        <v>40</v>
      </c>
      <c r="AW24" s="75">
        <v>9</v>
      </c>
      <c r="AX24" s="75">
        <v>5</v>
      </c>
      <c r="AY24" s="75">
        <v>41</v>
      </c>
      <c r="AZ24" s="75">
        <v>25</v>
      </c>
      <c r="BA24" s="75">
        <v>4</v>
      </c>
      <c r="BB24" s="75">
        <v>8</v>
      </c>
      <c r="BC24" s="75">
        <v>1</v>
      </c>
      <c r="BD24" s="75">
        <v>23</v>
      </c>
    </row>
    <row r="25" spans="1:56" ht="16.5" customHeight="1">
      <c r="A25" s="106">
        <f t="shared" si="1"/>
        <v>1226</v>
      </c>
      <c r="B25" s="99">
        <f>IFERROR(INDEX(전체당첨내역!$B:$B,MATCH($A25,전체당첨내역!$A:$A,0)),"")</f>
        <v>4</v>
      </c>
      <c r="C25" s="100">
        <f>IFERROR(INDEX(전체당첨내역!$C:$C,MATCH($A25,전체당첨내역!$A:$A,0)),"")</f>
        <v>6</v>
      </c>
      <c r="D25" s="100">
        <f>IFERROR(INDEX(전체당첨내역!$D:$D,MATCH($A25,전체당첨내역!$A:$A,0)),"")</f>
        <v>13</v>
      </c>
      <c r="E25" s="100">
        <f>IFERROR(INDEX(전체당첨내역!$E:$E,MATCH($A25,전체당첨내역!$A:$A,0)),"")</f>
        <v>17</v>
      </c>
      <c r="F25" s="100">
        <f>IFERROR(INDEX(전체당첨내역!$F:$F,MATCH($A25,전체당첨내역!$A:$A,0)),"")</f>
        <v>26</v>
      </c>
      <c r="G25" s="101">
        <f>IFERROR(INDEX(전체당첨내역!$G:$G,MATCH($A25,전체당첨내역!$A:$A,0)),"")</f>
        <v>28</v>
      </c>
      <c r="H25" s="102">
        <f>IFERROR(INDEX(전체당첨내역!$H:$H,MATCH($A25,전체당첨내역!$A:$A,0)),"")</f>
        <v>41</v>
      </c>
      <c r="I25" s="74">
        <v>1</v>
      </c>
      <c r="J25" s="75">
        <v>3</v>
      </c>
      <c r="K25" s="107">
        <v>2</v>
      </c>
      <c r="L25" s="74">
        <v>12</v>
      </c>
      <c r="M25" s="75">
        <v>21</v>
      </c>
      <c r="N25" s="75">
        <v>34</v>
      </c>
      <c r="O25" s="75">
        <v>18</v>
      </c>
      <c r="P25" s="76">
        <v>13</v>
      </c>
      <c r="Q25" s="77">
        <v>14</v>
      </c>
      <c r="R25" s="75">
        <v>42</v>
      </c>
      <c r="S25" s="75">
        <v>45</v>
      </c>
      <c r="T25" s="75">
        <v>38</v>
      </c>
      <c r="U25" s="75">
        <v>11</v>
      </c>
      <c r="V25" s="75">
        <v>35</v>
      </c>
      <c r="W25" s="75">
        <v>39</v>
      </c>
      <c r="X25" s="75">
        <v>7</v>
      </c>
      <c r="Y25" s="75">
        <v>22</v>
      </c>
      <c r="Z25" s="75">
        <v>43</v>
      </c>
      <c r="AA25" s="75">
        <v>33</v>
      </c>
      <c r="AB25" s="75">
        <v>30</v>
      </c>
      <c r="AC25" s="75">
        <v>44</v>
      </c>
      <c r="AD25" s="75">
        <v>6</v>
      </c>
      <c r="AE25" s="75">
        <v>26</v>
      </c>
      <c r="AF25" s="75">
        <v>17</v>
      </c>
      <c r="AG25" s="75">
        <v>2</v>
      </c>
      <c r="AH25" s="75">
        <v>3</v>
      </c>
      <c r="AI25" s="75">
        <v>10</v>
      </c>
      <c r="AJ25" s="75">
        <v>16</v>
      </c>
      <c r="AK25" s="75">
        <v>29</v>
      </c>
      <c r="AL25" s="75">
        <v>19</v>
      </c>
      <c r="AM25" s="75">
        <v>36</v>
      </c>
      <c r="AN25" s="75">
        <v>24</v>
      </c>
      <c r="AO25" s="75">
        <v>32</v>
      </c>
      <c r="AP25" s="75">
        <v>31</v>
      </c>
      <c r="AQ25" s="75">
        <v>37</v>
      </c>
      <c r="AR25" s="75">
        <v>28</v>
      </c>
      <c r="AS25" s="75">
        <v>20</v>
      </c>
      <c r="AT25" s="75">
        <v>27</v>
      </c>
      <c r="AU25" s="75">
        <v>15</v>
      </c>
      <c r="AV25" s="75">
        <v>4</v>
      </c>
      <c r="AW25" s="75">
        <v>40</v>
      </c>
      <c r="AX25" s="75">
        <v>41</v>
      </c>
      <c r="AY25" s="75">
        <v>5</v>
      </c>
      <c r="AZ25" s="75">
        <v>9</v>
      </c>
      <c r="BA25" s="75">
        <v>8</v>
      </c>
      <c r="BB25" s="75">
        <v>25</v>
      </c>
      <c r="BC25" s="75">
        <v>1</v>
      </c>
      <c r="BD25" s="75">
        <v>23</v>
      </c>
    </row>
    <row r="26" spans="1:56" ht="16.5" customHeight="1">
      <c r="A26" s="106">
        <f t="shared" si="1"/>
        <v>1225</v>
      </c>
      <c r="B26" s="99">
        <f>IFERROR(INDEX(전체당첨내역!$B:$B,MATCH($A26,전체당첨내역!$A:$A,0)),"")</f>
        <v>8</v>
      </c>
      <c r="C26" s="100">
        <f>IFERROR(INDEX(전체당첨내역!$C:$C,MATCH($A26,전체당첨내역!$A:$A,0)),"")</f>
        <v>9</v>
      </c>
      <c r="D26" s="100">
        <f>IFERROR(INDEX(전체당첨내역!$D:$D,MATCH($A26,전체당첨내역!$A:$A,0)),"")</f>
        <v>19</v>
      </c>
      <c r="E26" s="100">
        <f>IFERROR(INDEX(전체당첨내역!$E:$E,MATCH($A26,전체당첨내역!$A:$A,0)),"")</f>
        <v>25</v>
      </c>
      <c r="F26" s="100">
        <f>IFERROR(INDEX(전체당첨내역!$F:$F,MATCH($A26,전체당첨내역!$A:$A,0)),"")</f>
        <v>41</v>
      </c>
      <c r="G26" s="101">
        <f>IFERROR(INDEX(전체당첨내역!$G:$G,MATCH($A26,전체당첨내역!$A:$A,0)),"")</f>
        <v>42</v>
      </c>
      <c r="H26" s="102">
        <f>IFERROR(INDEX(전체당첨내역!$H:$H,MATCH($A26,전체당첨내역!$A:$A,0)),"")</f>
        <v>33</v>
      </c>
      <c r="I26" s="74">
        <v>1</v>
      </c>
      <c r="J26" s="75">
        <v>2</v>
      </c>
      <c r="K26" s="107">
        <v>3</v>
      </c>
      <c r="L26" s="74">
        <v>12</v>
      </c>
      <c r="M26" s="75">
        <v>21</v>
      </c>
      <c r="N26" s="75">
        <v>34</v>
      </c>
      <c r="O26" s="75">
        <v>18</v>
      </c>
      <c r="P26" s="76">
        <v>14</v>
      </c>
      <c r="Q26" s="77">
        <v>42</v>
      </c>
      <c r="R26" s="75">
        <v>13</v>
      </c>
      <c r="S26" s="75">
        <v>45</v>
      </c>
      <c r="T26" s="75">
        <v>38</v>
      </c>
      <c r="U26" s="75">
        <v>11</v>
      </c>
      <c r="V26" s="75">
        <v>35</v>
      </c>
      <c r="W26" s="75">
        <v>39</v>
      </c>
      <c r="X26" s="75">
        <v>43</v>
      </c>
      <c r="Y26" s="75">
        <v>7</v>
      </c>
      <c r="Z26" s="75">
        <v>22</v>
      </c>
      <c r="AA26" s="75">
        <v>33</v>
      </c>
      <c r="AB26" s="75">
        <v>26</v>
      </c>
      <c r="AC26" s="75">
        <v>44</v>
      </c>
      <c r="AD26" s="75">
        <v>30</v>
      </c>
      <c r="AE26" s="75">
        <v>17</v>
      </c>
      <c r="AF26" s="75">
        <v>19</v>
      </c>
      <c r="AG26" s="75">
        <v>2</v>
      </c>
      <c r="AH26" s="75">
        <v>6</v>
      </c>
      <c r="AI26" s="75">
        <v>10</v>
      </c>
      <c r="AJ26" s="75">
        <v>16</v>
      </c>
      <c r="AK26" s="75">
        <v>29</v>
      </c>
      <c r="AL26" s="75">
        <v>3</v>
      </c>
      <c r="AM26" s="75">
        <v>36</v>
      </c>
      <c r="AN26" s="75">
        <v>24</v>
      </c>
      <c r="AO26" s="75">
        <v>41</v>
      </c>
      <c r="AP26" s="75">
        <v>31</v>
      </c>
      <c r="AQ26" s="75">
        <v>37</v>
      </c>
      <c r="AR26" s="75">
        <v>28</v>
      </c>
      <c r="AS26" s="75">
        <v>15</v>
      </c>
      <c r="AT26" s="75">
        <v>20</v>
      </c>
      <c r="AU26" s="75">
        <v>25</v>
      </c>
      <c r="AV26" s="75">
        <v>27</v>
      </c>
      <c r="AW26" s="75">
        <v>40</v>
      </c>
      <c r="AX26" s="75">
        <v>5</v>
      </c>
      <c r="AY26" s="75">
        <v>9</v>
      </c>
      <c r="AZ26" s="75">
        <v>32</v>
      </c>
      <c r="BA26" s="75">
        <v>1</v>
      </c>
      <c r="BB26" s="75">
        <v>4</v>
      </c>
      <c r="BC26" s="75">
        <v>8</v>
      </c>
      <c r="BD26" s="75">
        <v>23</v>
      </c>
    </row>
    <row r="27" spans="1:56" ht="16.5" customHeight="1">
      <c r="A27" s="98">
        <f t="shared" si="1"/>
        <v>1224</v>
      </c>
      <c r="B27" s="99">
        <f>IFERROR(INDEX(전체당첨내역!$B:$B,MATCH($A27,전체당첨내역!$A:$A,0)),"")</f>
        <v>9</v>
      </c>
      <c r="C27" s="100">
        <f>IFERROR(INDEX(전체당첨내역!$C:$C,MATCH($A27,전체당첨내역!$A:$A,0)),"")</f>
        <v>18</v>
      </c>
      <c r="D27" s="100">
        <f>IFERROR(INDEX(전체당첨내역!$D:$D,MATCH($A27,전체당첨내역!$A:$A,0)),"")</f>
        <v>21</v>
      </c>
      <c r="E27" s="100">
        <f>IFERROR(INDEX(전체당첨내역!$E:$E,MATCH($A27,전체당첨내역!$A:$A,0)),"")</f>
        <v>27</v>
      </c>
      <c r="F27" s="100">
        <f>IFERROR(INDEX(전체당첨내역!$F:$F,MATCH($A27,전체당첨내역!$A:$A,0)),"")</f>
        <v>44</v>
      </c>
      <c r="G27" s="101">
        <f>IFERROR(INDEX(전체당첨내역!$G:$G,MATCH($A27,전체당첨내역!$A:$A,0)),"")</f>
        <v>45</v>
      </c>
      <c r="H27" s="102">
        <f>IFERROR(INDEX(전체당첨내역!$H:$H,MATCH($A27,전체당첨내역!$A:$A,0)),"")</f>
        <v>28</v>
      </c>
      <c r="I27" s="74">
        <v>4</v>
      </c>
      <c r="J27" s="75">
        <v>1</v>
      </c>
      <c r="K27" s="107">
        <v>1</v>
      </c>
      <c r="L27" s="74">
        <v>21</v>
      </c>
      <c r="M27" s="75">
        <v>12</v>
      </c>
      <c r="N27" s="75">
        <v>34</v>
      </c>
      <c r="O27" s="75">
        <v>45</v>
      </c>
      <c r="P27" s="76">
        <v>18</v>
      </c>
      <c r="Q27" s="77">
        <v>13</v>
      </c>
      <c r="R27" s="75">
        <v>42</v>
      </c>
      <c r="S27" s="75">
        <v>35</v>
      </c>
      <c r="T27" s="75">
        <v>14</v>
      </c>
      <c r="U27" s="75">
        <v>38</v>
      </c>
      <c r="V27" s="75">
        <v>43</v>
      </c>
      <c r="W27" s="75">
        <v>7</v>
      </c>
      <c r="X27" s="75">
        <v>33</v>
      </c>
      <c r="Y27" s="75">
        <v>22</v>
      </c>
      <c r="Z27" s="75">
        <v>44</v>
      </c>
      <c r="AA27" s="75">
        <v>11</v>
      </c>
      <c r="AB27" s="75">
        <v>26</v>
      </c>
      <c r="AC27" s="75">
        <v>30</v>
      </c>
      <c r="AD27" s="75">
        <v>19</v>
      </c>
      <c r="AE27" s="75">
        <v>6</v>
      </c>
      <c r="AF27" s="75">
        <v>10</v>
      </c>
      <c r="AG27" s="75">
        <v>29</v>
      </c>
      <c r="AH27" s="75">
        <v>2</v>
      </c>
      <c r="AI27" s="75">
        <v>16</v>
      </c>
      <c r="AJ27" s="75">
        <v>39</v>
      </c>
      <c r="AK27" s="75">
        <v>3</v>
      </c>
      <c r="AL27" s="75">
        <v>24</v>
      </c>
      <c r="AM27" s="75">
        <v>41</v>
      </c>
      <c r="AN27" s="75">
        <v>9</v>
      </c>
      <c r="AO27" s="75">
        <v>28</v>
      </c>
      <c r="AP27" s="75">
        <v>31</v>
      </c>
      <c r="AQ27" s="75">
        <v>36</v>
      </c>
      <c r="AR27" s="75">
        <v>37</v>
      </c>
      <c r="AS27" s="75">
        <v>15</v>
      </c>
      <c r="AT27" s="75">
        <v>17</v>
      </c>
      <c r="AU27" s="75">
        <v>20</v>
      </c>
      <c r="AV27" s="75">
        <v>25</v>
      </c>
      <c r="AW27" s="75">
        <v>27</v>
      </c>
      <c r="AX27" s="75">
        <v>40</v>
      </c>
      <c r="AY27" s="75">
        <v>5</v>
      </c>
      <c r="AZ27" s="75">
        <v>32</v>
      </c>
      <c r="BA27" s="75">
        <v>4</v>
      </c>
      <c r="BB27" s="75">
        <v>1</v>
      </c>
      <c r="BC27" s="75">
        <v>23</v>
      </c>
      <c r="BD27" s="75">
        <v>8</v>
      </c>
    </row>
    <row r="28" spans="1:56" ht="16.5" customHeight="1">
      <c r="A28" s="106">
        <f t="shared" si="1"/>
        <v>1223</v>
      </c>
      <c r="B28" s="99">
        <f>IFERROR(INDEX(전체당첨내역!$B:$B,MATCH($A28,전체당첨내역!$A:$A,0)),"")</f>
        <v>16</v>
      </c>
      <c r="C28" s="100">
        <f>IFERROR(INDEX(전체당첨내역!$C:$C,MATCH($A28,전체당첨내역!$A:$A,0)),"")</f>
        <v>18</v>
      </c>
      <c r="D28" s="100">
        <f>IFERROR(INDEX(전체당첨내역!$D:$D,MATCH($A28,전체당첨내역!$A:$A,0)),"")</f>
        <v>20</v>
      </c>
      <c r="E28" s="100">
        <f>IFERROR(INDEX(전체당첨내역!$E:$E,MATCH($A28,전체당첨내역!$A:$A,0)),"")</f>
        <v>32</v>
      </c>
      <c r="F28" s="100">
        <f>IFERROR(INDEX(전체당첨내역!$F:$F,MATCH($A28,전체당첨내역!$A:$A,0)),"")</f>
        <v>33</v>
      </c>
      <c r="G28" s="101">
        <f>IFERROR(INDEX(전체당첨내역!$G:$G,MATCH($A28,전체당첨내역!$A:$A,0)),"")</f>
        <v>39</v>
      </c>
      <c r="H28" s="102">
        <f>IFERROR(INDEX(전체당첨내역!$H:$H,MATCH($A28,전체당첨내역!$A:$A,0)),"")</f>
        <v>26</v>
      </c>
      <c r="I28" s="74">
        <v>3</v>
      </c>
      <c r="J28" s="75">
        <v>2</v>
      </c>
      <c r="K28" s="107">
        <v>1</v>
      </c>
      <c r="L28" s="74">
        <v>21</v>
      </c>
      <c r="M28" s="75">
        <v>12</v>
      </c>
      <c r="N28" s="75">
        <v>34</v>
      </c>
      <c r="O28" s="75">
        <v>45</v>
      </c>
      <c r="P28" s="76">
        <v>18</v>
      </c>
      <c r="Q28" s="77">
        <v>33</v>
      </c>
      <c r="R28" s="75">
        <v>42</v>
      </c>
      <c r="S28" s="75">
        <v>13</v>
      </c>
      <c r="T28" s="75">
        <v>38</v>
      </c>
      <c r="U28" s="75">
        <v>14</v>
      </c>
      <c r="V28" s="75">
        <v>43</v>
      </c>
      <c r="W28" s="75">
        <v>39</v>
      </c>
      <c r="X28" s="75">
        <v>7</v>
      </c>
      <c r="Y28" s="75">
        <v>44</v>
      </c>
      <c r="Z28" s="75">
        <v>22</v>
      </c>
      <c r="AA28" s="75">
        <v>19</v>
      </c>
      <c r="AB28" s="75">
        <v>35</v>
      </c>
      <c r="AC28" s="75">
        <v>11</v>
      </c>
      <c r="AD28" s="75">
        <v>26</v>
      </c>
      <c r="AE28" s="75">
        <v>6</v>
      </c>
      <c r="AF28" s="75">
        <v>16</v>
      </c>
      <c r="AG28" s="75">
        <v>2</v>
      </c>
      <c r="AH28" s="75">
        <v>24</v>
      </c>
      <c r="AI28" s="75">
        <v>30</v>
      </c>
      <c r="AJ28" s="75">
        <v>10</v>
      </c>
      <c r="AK28" s="75">
        <v>29</v>
      </c>
      <c r="AL28" s="75">
        <v>3</v>
      </c>
      <c r="AM28" s="75">
        <v>32</v>
      </c>
      <c r="AN28" s="75">
        <v>41</v>
      </c>
      <c r="AO28" s="75">
        <v>31</v>
      </c>
      <c r="AP28" s="75">
        <v>36</v>
      </c>
      <c r="AQ28" s="75">
        <v>37</v>
      </c>
      <c r="AR28" s="75">
        <v>9</v>
      </c>
      <c r="AS28" s="75">
        <v>17</v>
      </c>
      <c r="AT28" s="75">
        <v>28</v>
      </c>
      <c r="AU28" s="75">
        <v>15</v>
      </c>
      <c r="AV28" s="75">
        <v>20</v>
      </c>
      <c r="AW28" s="75">
        <v>25</v>
      </c>
      <c r="AX28" s="75">
        <v>27</v>
      </c>
      <c r="AY28" s="75">
        <v>40</v>
      </c>
      <c r="AZ28" s="75">
        <v>4</v>
      </c>
      <c r="BA28" s="75">
        <v>23</v>
      </c>
      <c r="BB28" s="75">
        <v>1</v>
      </c>
      <c r="BC28" s="75">
        <v>5</v>
      </c>
      <c r="BD28" s="75">
        <v>8</v>
      </c>
    </row>
    <row r="29" spans="1:56" ht="16.5" customHeight="1">
      <c r="A29" s="106">
        <f t="shared" si="1"/>
        <v>1222</v>
      </c>
      <c r="B29" s="99">
        <f>IFERROR(INDEX(전체당첨내역!$B:$B,MATCH($A29,전체당첨내역!$A:$A,0)),"")</f>
        <v>4</v>
      </c>
      <c r="C29" s="100">
        <f>IFERROR(INDEX(전체당첨내역!$C:$C,MATCH($A29,전체당첨내역!$A:$A,0)),"")</f>
        <v>11</v>
      </c>
      <c r="D29" s="100">
        <f>IFERROR(INDEX(전체당첨내역!$D:$D,MATCH($A29,전체당첨내역!$A:$A,0)),"")</f>
        <v>17</v>
      </c>
      <c r="E29" s="100">
        <f>IFERROR(INDEX(전체당첨내역!$E:$E,MATCH($A29,전체당첨내역!$A:$A,0)),"")</f>
        <v>22</v>
      </c>
      <c r="F29" s="100">
        <f>IFERROR(INDEX(전체당첨내역!$F:$F,MATCH($A29,전체당첨내역!$A:$A,0)),"")</f>
        <v>32</v>
      </c>
      <c r="G29" s="101">
        <f>IFERROR(INDEX(전체당첨내역!$G:$G,MATCH($A29,전체당첨내역!$A:$A,0)),"")</f>
        <v>41</v>
      </c>
      <c r="H29" s="102">
        <f>IFERROR(INDEX(전체당첨내역!$H:$H,MATCH($A29,전체당첨내역!$A:$A,0)),"")</f>
        <v>34</v>
      </c>
      <c r="I29" s="74">
        <v>2</v>
      </c>
      <c r="J29" s="75">
        <v>3</v>
      </c>
      <c r="K29" s="107">
        <v>1</v>
      </c>
      <c r="L29" s="74">
        <v>21</v>
      </c>
      <c r="M29" s="75">
        <v>12</v>
      </c>
      <c r="N29" s="75">
        <v>34</v>
      </c>
      <c r="O29" s="75">
        <v>18</v>
      </c>
      <c r="P29" s="76">
        <v>45</v>
      </c>
      <c r="Q29" s="77">
        <v>33</v>
      </c>
      <c r="R29" s="75">
        <v>14</v>
      </c>
      <c r="S29" s="75">
        <v>38</v>
      </c>
      <c r="T29" s="75">
        <v>13</v>
      </c>
      <c r="U29" s="75">
        <v>42</v>
      </c>
      <c r="V29" s="75">
        <v>43</v>
      </c>
      <c r="W29" s="75">
        <v>11</v>
      </c>
      <c r="X29" s="75">
        <v>39</v>
      </c>
      <c r="Y29" s="75">
        <v>22</v>
      </c>
      <c r="Z29" s="75">
        <v>19</v>
      </c>
      <c r="AA29" s="75">
        <v>35</v>
      </c>
      <c r="AB29" s="75">
        <v>7</v>
      </c>
      <c r="AC29" s="75">
        <v>41</v>
      </c>
      <c r="AD29" s="75">
        <v>44</v>
      </c>
      <c r="AE29" s="75">
        <v>6</v>
      </c>
      <c r="AF29" s="75">
        <v>16</v>
      </c>
      <c r="AG29" s="75">
        <v>26</v>
      </c>
      <c r="AH29" s="75">
        <v>30</v>
      </c>
      <c r="AI29" s="75">
        <v>32</v>
      </c>
      <c r="AJ29" s="75">
        <v>2</v>
      </c>
      <c r="AK29" s="75">
        <v>10</v>
      </c>
      <c r="AL29" s="75">
        <v>17</v>
      </c>
      <c r="AM29" s="75">
        <v>3</v>
      </c>
      <c r="AN29" s="75">
        <v>29</v>
      </c>
      <c r="AO29" s="75">
        <v>24</v>
      </c>
      <c r="AP29" s="75">
        <v>31</v>
      </c>
      <c r="AQ29" s="75">
        <v>36</v>
      </c>
      <c r="AR29" s="75">
        <v>37</v>
      </c>
      <c r="AS29" s="75">
        <v>28</v>
      </c>
      <c r="AT29" s="75">
        <v>15</v>
      </c>
      <c r="AU29" s="75">
        <v>9</v>
      </c>
      <c r="AV29" s="75">
        <v>20</v>
      </c>
      <c r="AW29" s="75">
        <v>25</v>
      </c>
      <c r="AX29" s="75">
        <v>27</v>
      </c>
      <c r="AY29" s="75">
        <v>4</v>
      </c>
      <c r="AZ29" s="75">
        <v>40</v>
      </c>
      <c r="BA29" s="75">
        <v>23</v>
      </c>
      <c r="BB29" s="75">
        <v>1</v>
      </c>
      <c r="BC29" s="75">
        <v>5</v>
      </c>
      <c r="BD29" s="75">
        <v>8</v>
      </c>
    </row>
    <row r="30" spans="1:56" ht="16.5" customHeight="1">
      <c r="A30" s="106">
        <f t="shared" si="1"/>
        <v>1221</v>
      </c>
      <c r="B30" s="99">
        <f>IFERROR(INDEX(전체당첨내역!$B:$B,MATCH($A30,전체당첨내역!$A:$A,0)),"")</f>
        <v>6</v>
      </c>
      <c r="C30" s="100">
        <f>IFERROR(INDEX(전체당첨내역!$C:$C,MATCH($A30,전체당첨내역!$A:$A,0)),"")</f>
        <v>13</v>
      </c>
      <c r="D30" s="100">
        <f>IFERROR(INDEX(전체당첨내역!$D:$D,MATCH($A30,전체당첨내역!$A:$A,0)),"")</f>
        <v>18</v>
      </c>
      <c r="E30" s="100">
        <f>IFERROR(INDEX(전체당첨내역!$E:$E,MATCH($A30,전체당첨내역!$A:$A,0)),"")</f>
        <v>28</v>
      </c>
      <c r="F30" s="100">
        <f>IFERROR(INDEX(전체당첨내역!$F:$F,MATCH($A30,전체당첨내역!$A:$A,0)),"")</f>
        <v>30</v>
      </c>
      <c r="G30" s="101">
        <f>IFERROR(INDEX(전체당첨내역!$G:$G,MATCH($A30,전체당첨내역!$A:$A,0)),"")</f>
        <v>36</v>
      </c>
      <c r="H30" s="102">
        <f>IFERROR(INDEX(전체당첨내역!$H:$H,MATCH($A30,전체당첨내역!$A:$A,0)),"")</f>
        <v>9</v>
      </c>
      <c r="I30" s="74">
        <v>3</v>
      </c>
      <c r="J30" s="75">
        <v>2</v>
      </c>
      <c r="K30" s="107">
        <v>1</v>
      </c>
      <c r="L30" s="74">
        <v>21</v>
      </c>
      <c r="M30" s="75">
        <v>18</v>
      </c>
      <c r="N30" s="75">
        <v>34</v>
      </c>
      <c r="O30" s="75">
        <v>45</v>
      </c>
      <c r="P30" s="76">
        <v>13</v>
      </c>
      <c r="Q30" s="77">
        <v>12</v>
      </c>
      <c r="R30" s="75">
        <v>33</v>
      </c>
      <c r="S30" s="75">
        <v>38</v>
      </c>
      <c r="T30" s="75">
        <v>14</v>
      </c>
      <c r="U30" s="75">
        <v>42</v>
      </c>
      <c r="V30" s="75">
        <v>43</v>
      </c>
      <c r="W30" s="75">
        <v>39</v>
      </c>
      <c r="X30" s="75">
        <v>22</v>
      </c>
      <c r="Y30" s="75">
        <v>30</v>
      </c>
      <c r="Z30" s="75">
        <v>35</v>
      </c>
      <c r="AA30" s="75">
        <v>19</v>
      </c>
      <c r="AB30" s="75">
        <v>41</v>
      </c>
      <c r="AC30" s="75">
        <v>44</v>
      </c>
      <c r="AD30" s="75">
        <v>26</v>
      </c>
      <c r="AE30" s="75">
        <v>6</v>
      </c>
      <c r="AF30" s="75">
        <v>16</v>
      </c>
      <c r="AG30" s="75">
        <v>2</v>
      </c>
      <c r="AH30" s="75">
        <v>10</v>
      </c>
      <c r="AI30" s="75">
        <v>11</v>
      </c>
      <c r="AJ30" s="75">
        <v>36</v>
      </c>
      <c r="AK30" s="75">
        <v>32</v>
      </c>
      <c r="AL30" s="75">
        <v>29</v>
      </c>
      <c r="AM30" s="75">
        <v>3</v>
      </c>
      <c r="AN30" s="75">
        <v>7</v>
      </c>
      <c r="AO30" s="75">
        <v>24</v>
      </c>
      <c r="AP30" s="75">
        <v>31</v>
      </c>
      <c r="AQ30" s="75">
        <v>37</v>
      </c>
      <c r="AR30" s="75">
        <v>28</v>
      </c>
      <c r="AS30" s="75">
        <v>17</v>
      </c>
      <c r="AT30" s="75">
        <v>15</v>
      </c>
      <c r="AU30" s="75">
        <v>20</v>
      </c>
      <c r="AV30" s="75">
        <v>25</v>
      </c>
      <c r="AW30" s="75">
        <v>4</v>
      </c>
      <c r="AX30" s="75">
        <v>27</v>
      </c>
      <c r="AY30" s="75">
        <v>9</v>
      </c>
      <c r="AZ30" s="75">
        <v>40</v>
      </c>
      <c r="BA30" s="75">
        <v>23</v>
      </c>
      <c r="BB30" s="75">
        <v>1</v>
      </c>
      <c r="BC30" s="75">
        <v>5</v>
      </c>
      <c r="BD30" s="75">
        <v>8</v>
      </c>
    </row>
    <row r="31" spans="1:56" ht="16.5" customHeight="1">
      <c r="A31" s="106">
        <f t="shared" si="1"/>
        <v>1220</v>
      </c>
      <c r="B31" s="99">
        <f>IFERROR(INDEX(전체당첨내역!$B:$B,MATCH($A31,전체당첨내역!$A:$A,0)),"")</f>
        <v>2</v>
      </c>
      <c r="C31" s="100">
        <f>IFERROR(INDEX(전체당첨내역!$C:$C,MATCH($A31,전체당첨내역!$A:$A,0)),"")</f>
        <v>22</v>
      </c>
      <c r="D31" s="100">
        <f>IFERROR(INDEX(전체당첨내역!$D:$D,MATCH($A31,전체당첨내역!$A:$A,0)),"")</f>
        <v>25</v>
      </c>
      <c r="E31" s="100">
        <f>IFERROR(INDEX(전체당첨내역!$E:$E,MATCH($A31,전체당첨내역!$A:$A,0)),"")</f>
        <v>28</v>
      </c>
      <c r="F31" s="100">
        <f>IFERROR(INDEX(전체당첨내역!$F:$F,MATCH($A31,전체당첨내역!$A:$A,0)),"")</f>
        <v>34</v>
      </c>
      <c r="G31" s="101">
        <f>IFERROR(INDEX(전체당첨내역!$G:$G,MATCH($A31,전체당첨내역!$A:$A,0)),"")</f>
        <v>43</v>
      </c>
      <c r="H31" s="102">
        <f>IFERROR(INDEX(전체당첨내역!$H:$H,MATCH($A31,전체당첨내역!$A:$A,0)),"")</f>
        <v>16</v>
      </c>
      <c r="I31" s="74">
        <v>3</v>
      </c>
      <c r="J31" s="75">
        <v>1</v>
      </c>
      <c r="K31" s="107">
        <v>2</v>
      </c>
      <c r="L31" s="74">
        <v>21</v>
      </c>
      <c r="M31" s="75">
        <v>18</v>
      </c>
      <c r="N31" s="75">
        <v>34</v>
      </c>
      <c r="O31" s="75">
        <v>45</v>
      </c>
      <c r="P31" s="76">
        <v>12</v>
      </c>
      <c r="Q31" s="77">
        <v>33</v>
      </c>
      <c r="R31" s="75">
        <v>13</v>
      </c>
      <c r="S31" s="75">
        <v>14</v>
      </c>
      <c r="T31" s="75">
        <v>43</v>
      </c>
      <c r="U31" s="75">
        <v>38</v>
      </c>
      <c r="V31" s="75">
        <v>39</v>
      </c>
      <c r="W31" s="75">
        <v>42</v>
      </c>
      <c r="X31" s="75">
        <v>30</v>
      </c>
      <c r="Y31" s="75">
        <v>35</v>
      </c>
      <c r="Z31" s="75">
        <v>22</v>
      </c>
      <c r="AA31" s="75">
        <v>19</v>
      </c>
      <c r="AB31" s="75">
        <v>41</v>
      </c>
      <c r="AC31" s="75">
        <v>44</v>
      </c>
      <c r="AD31" s="75">
        <v>2</v>
      </c>
      <c r="AE31" s="75">
        <v>6</v>
      </c>
      <c r="AF31" s="75">
        <v>16</v>
      </c>
      <c r="AG31" s="75">
        <v>26</v>
      </c>
      <c r="AH31" s="75">
        <v>36</v>
      </c>
      <c r="AI31" s="75">
        <v>10</v>
      </c>
      <c r="AJ31" s="75">
        <v>11</v>
      </c>
      <c r="AK31" s="75">
        <v>32</v>
      </c>
      <c r="AL31" s="75">
        <v>29</v>
      </c>
      <c r="AM31" s="75">
        <v>37</v>
      </c>
      <c r="AN31" s="75">
        <v>3</v>
      </c>
      <c r="AO31" s="75">
        <v>24</v>
      </c>
      <c r="AP31" s="75">
        <v>7</v>
      </c>
      <c r="AQ31" s="75">
        <v>25</v>
      </c>
      <c r="AR31" s="75">
        <v>31</v>
      </c>
      <c r="AS31" s="75">
        <v>17</v>
      </c>
      <c r="AT31" s="75">
        <v>15</v>
      </c>
      <c r="AU31" s="75">
        <v>28</v>
      </c>
      <c r="AV31" s="75">
        <v>20</v>
      </c>
      <c r="AW31" s="75">
        <v>27</v>
      </c>
      <c r="AX31" s="75">
        <v>4</v>
      </c>
      <c r="AY31" s="75">
        <v>9</v>
      </c>
      <c r="AZ31" s="75">
        <v>40</v>
      </c>
      <c r="BA31" s="75">
        <v>23</v>
      </c>
      <c r="BB31" s="75">
        <v>1</v>
      </c>
      <c r="BC31" s="75">
        <v>5</v>
      </c>
      <c r="BD31" s="75">
        <v>8</v>
      </c>
    </row>
    <row r="32" spans="1:56" ht="16.5" customHeight="1">
      <c r="A32" s="98">
        <f t="shared" si="1"/>
        <v>1219</v>
      </c>
      <c r="B32" s="99">
        <f>IFERROR(INDEX(전체당첨내역!$B:$B,MATCH($A32,전체당첨내역!$A:$A,0)),"")</f>
        <v>1</v>
      </c>
      <c r="C32" s="100">
        <f>IFERROR(INDEX(전체당첨내역!$C:$C,MATCH($A32,전체당첨내역!$A:$A,0)),"")</f>
        <v>2</v>
      </c>
      <c r="D32" s="100">
        <f>IFERROR(INDEX(전체당첨내역!$D:$D,MATCH($A32,전체당첨내역!$A:$A,0)),"")</f>
        <v>15</v>
      </c>
      <c r="E32" s="100">
        <f>IFERROR(INDEX(전체당첨내역!$E:$E,MATCH($A32,전체당첨내역!$A:$A,0)),"")</f>
        <v>28</v>
      </c>
      <c r="F32" s="100">
        <f>IFERROR(INDEX(전체당첨내역!$F:$F,MATCH($A32,전체당첨내역!$A:$A,0)),"")</f>
        <v>39</v>
      </c>
      <c r="G32" s="101">
        <f>IFERROR(INDEX(전체당첨내역!$G:$G,MATCH($A32,전체당첨내역!$A:$A,0)),"")</f>
        <v>45</v>
      </c>
      <c r="H32" s="102">
        <f>IFERROR(INDEX(전체당첨내역!$H:$H,MATCH($A32,전체당첨내역!$A:$A,0)),"")</f>
        <v>31</v>
      </c>
      <c r="I32" s="74">
        <v>2</v>
      </c>
      <c r="J32" s="75">
        <v>1</v>
      </c>
      <c r="K32" s="107">
        <v>3</v>
      </c>
      <c r="L32" s="74">
        <v>21</v>
      </c>
      <c r="M32" s="75">
        <v>45</v>
      </c>
      <c r="N32" s="75">
        <v>34</v>
      </c>
      <c r="O32" s="75">
        <v>18</v>
      </c>
      <c r="P32" s="76">
        <v>33</v>
      </c>
      <c r="Q32" s="77">
        <v>13</v>
      </c>
      <c r="R32" s="75">
        <v>14</v>
      </c>
      <c r="S32" s="75">
        <v>12</v>
      </c>
      <c r="T32" s="75">
        <v>43</v>
      </c>
      <c r="U32" s="75">
        <v>38</v>
      </c>
      <c r="V32" s="75">
        <v>39</v>
      </c>
      <c r="W32" s="75">
        <v>30</v>
      </c>
      <c r="X32" s="75">
        <v>35</v>
      </c>
      <c r="Y32" s="75">
        <v>19</v>
      </c>
      <c r="Z32" s="75">
        <v>22</v>
      </c>
      <c r="AA32" s="75">
        <v>2</v>
      </c>
      <c r="AB32" s="75">
        <v>36</v>
      </c>
      <c r="AC32" s="75">
        <v>41</v>
      </c>
      <c r="AD32" s="75">
        <v>44</v>
      </c>
      <c r="AE32" s="75">
        <v>10</v>
      </c>
      <c r="AF32" s="75">
        <v>11</v>
      </c>
      <c r="AG32" s="75">
        <v>42</v>
      </c>
      <c r="AH32" s="75">
        <v>6</v>
      </c>
      <c r="AI32" s="75">
        <v>16</v>
      </c>
      <c r="AJ32" s="75">
        <v>37</v>
      </c>
      <c r="AK32" s="75">
        <v>29</v>
      </c>
      <c r="AL32" s="75">
        <v>32</v>
      </c>
      <c r="AM32" s="75">
        <v>3</v>
      </c>
      <c r="AN32" s="75">
        <v>31</v>
      </c>
      <c r="AO32" s="75">
        <v>7</v>
      </c>
      <c r="AP32" s="75">
        <v>25</v>
      </c>
      <c r="AQ32" s="75">
        <v>26</v>
      </c>
      <c r="AR32" s="75">
        <v>28</v>
      </c>
      <c r="AS32" s="75">
        <v>17</v>
      </c>
      <c r="AT32" s="75">
        <v>24</v>
      </c>
      <c r="AU32" s="75">
        <v>20</v>
      </c>
      <c r="AV32" s="75">
        <v>4</v>
      </c>
      <c r="AW32" s="75">
        <v>27</v>
      </c>
      <c r="AX32" s="75">
        <v>15</v>
      </c>
      <c r="AY32" s="75">
        <v>9</v>
      </c>
      <c r="AZ32" s="75">
        <v>40</v>
      </c>
      <c r="BA32" s="75">
        <v>23</v>
      </c>
      <c r="BB32" s="75">
        <v>1</v>
      </c>
      <c r="BC32" s="75">
        <v>8</v>
      </c>
      <c r="BD32" s="75">
        <v>5</v>
      </c>
    </row>
    <row r="33" spans="1:56" ht="16.5" customHeight="1">
      <c r="A33" s="98">
        <f t="shared" si="1"/>
        <v>1218</v>
      </c>
      <c r="B33" s="99">
        <f>IFERROR(INDEX(전체당첨내역!$B:$B,MATCH($A33,전체당첨내역!$A:$A,0)),"")</f>
        <v>3</v>
      </c>
      <c r="C33" s="100">
        <f>IFERROR(INDEX(전체당첨내역!$C:$C,MATCH($A33,전체당첨내역!$A:$A,0)),"")</f>
        <v>28</v>
      </c>
      <c r="D33" s="100">
        <f>IFERROR(INDEX(전체당첨내역!$D:$D,MATCH($A33,전체당첨내역!$A:$A,0)),"")</f>
        <v>31</v>
      </c>
      <c r="E33" s="100">
        <f>IFERROR(INDEX(전체당첨내역!$E:$E,MATCH($A33,전체당첨내역!$A:$A,0)),"")</f>
        <v>32</v>
      </c>
      <c r="F33" s="100">
        <f>IFERROR(INDEX(전체당첨내역!$F:$F,MATCH($A33,전체당첨내역!$A:$A,0)),"")</f>
        <v>42</v>
      </c>
      <c r="G33" s="101">
        <f>IFERROR(INDEX(전체당첨내역!$G:$G,MATCH($A33,전체당첨내역!$A:$A,0)),"")</f>
        <v>45</v>
      </c>
      <c r="H33" s="102">
        <f>IFERROR(INDEX(전체당첨내역!$H:$H,MATCH($A33,전체당첨내역!$A:$A,0)),"")</f>
        <v>25</v>
      </c>
      <c r="I33" s="74">
        <v>2</v>
      </c>
      <c r="J33" s="75">
        <v>4</v>
      </c>
      <c r="K33" s="107">
        <v>0</v>
      </c>
      <c r="L33" s="74">
        <v>21</v>
      </c>
      <c r="M33" s="75">
        <v>45</v>
      </c>
      <c r="N33" s="75">
        <v>34</v>
      </c>
      <c r="O33" s="75">
        <v>18</v>
      </c>
      <c r="P33" s="76">
        <v>13</v>
      </c>
      <c r="Q33" s="77">
        <v>12</v>
      </c>
      <c r="R33" s="75">
        <v>14</v>
      </c>
      <c r="S33" s="75">
        <v>33</v>
      </c>
      <c r="T33" s="75">
        <v>43</v>
      </c>
      <c r="U33" s="75">
        <v>38</v>
      </c>
      <c r="V33" s="75">
        <v>35</v>
      </c>
      <c r="W33" s="75">
        <v>39</v>
      </c>
      <c r="X33" s="75">
        <v>19</v>
      </c>
      <c r="Y33" s="75">
        <v>42</v>
      </c>
      <c r="Z33" s="75">
        <v>22</v>
      </c>
      <c r="AA33" s="75">
        <v>36</v>
      </c>
      <c r="AB33" s="75">
        <v>2</v>
      </c>
      <c r="AC33" s="75">
        <v>11</v>
      </c>
      <c r="AD33" s="75">
        <v>44</v>
      </c>
      <c r="AE33" s="75">
        <v>31</v>
      </c>
      <c r="AF33" s="75">
        <v>41</v>
      </c>
      <c r="AG33" s="75">
        <v>30</v>
      </c>
      <c r="AH33" s="75">
        <v>6</v>
      </c>
      <c r="AI33" s="75">
        <v>10</v>
      </c>
      <c r="AJ33" s="75">
        <v>16</v>
      </c>
      <c r="AK33" s="75">
        <v>32</v>
      </c>
      <c r="AL33" s="75">
        <v>28</v>
      </c>
      <c r="AM33" s="75">
        <v>29</v>
      </c>
      <c r="AN33" s="75">
        <v>3</v>
      </c>
      <c r="AO33" s="75">
        <v>7</v>
      </c>
      <c r="AP33" s="75">
        <v>25</v>
      </c>
      <c r="AQ33" s="75">
        <v>26</v>
      </c>
      <c r="AR33" s="75">
        <v>17</v>
      </c>
      <c r="AS33" s="75">
        <v>37</v>
      </c>
      <c r="AT33" s="75">
        <v>24</v>
      </c>
      <c r="AU33" s="75">
        <v>20</v>
      </c>
      <c r="AV33" s="75">
        <v>4</v>
      </c>
      <c r="AW33" s="75">
        <v>15</v>
      </c>
      <c r="AX33" s="75">
        <v>27</v>
      </c>
      <c r="AY33" s="75">
        <v>40</v>
      </c>
      <c r="AZ33" s="75">
        <v>9</v>
      </c>
      <c r="BA33" s="75">
        <v>23</v>
      </c>
      <c r="BB33" s="75">
        <v>1</v>
      </c>
      <c r="BC33" s="75">
        <v>8</v>
      </c>
      <c r="BD33" s="75">
        <v>5</v>
      </c>
    </row>
    <row r="34" spans="1:56" ht="16.5" customHeight="1">
      <c r="A34" s="106">
        <f t="shared" si="1"/>
        <v>1217</v>
      </c>
      <c r="B34" s="99">
        <f>IFERROR(INDEX(전체당첨내역!$B:$B,MATCH($A34,전체당첨내역!$A:$A,0)),"")</f>
        <v>8</v>
      </c>
      <c r="C34" s="100">
        <f>IFERROR(INDEX(전체당첨내역!$C:$C,MATCH($A34,전체당첨내역!$A:$A,0)),"")</f>
        <v>10</v>
      </c>
      <c r="D34" s="100">
        <f>IFERROR(INDEX(전체당첨내역!$D:$D,MATCH($A34,전체당첨내역!$A:$A,0)),"")</f>
        <v>15</v>
      </c>
      <c r="E34" s="100">
        <f>IFERROR(INDEX(전체당첨내역!$E:$E,MATCH($A34,전체당첨내역!$A:$A,0)),"")</f>
        <v>20</v>
      </c>
      <c r="F34" s="100">
        <f>IFERROR(INDEX(전체당첨내역!$F:$F,MATCH($A34,전체당첨내역!$A:$A,0)),"")</f>
        <v>29</v>
      </c>
      <c r="G34" s="101">
        <f>IFERROR(INDEX(전체당첨내역!$G:$G,MATCH($A34,전체당첨내역!$A:$A,0)),"")</f>
        <v>31</v>
      </c>
      <c r="H34" s="102">
        <f>IFERROR(INDEX(전체당첨내역!$H:$H,MATCH($A34,전체당첨내역!$A:$A,0)),"")</f>
        <v>41</v>
      </c>
      <c r="I34" s="74">
        <v>0</v>
      </c>
      <c r="J34" s="75">
        <v>3</v>
      </c>
      <c r="K34" s="107">
        <v>3</v>
      </c>
      <c r="L34" s="74">
        <v>45</v>
      </c>
      <c r="M34" s="75">
        <v>21</v>
      </c>
      <c r="N34" s="75">
        <v>34</v>
      </c>
      <c r="O34" s="75">
        <v>18</v>
      </c>
      <c r="P34" s="76">
        <v>13</v>
      </c>
      <c r="Q34" s="77">
        <v>12</v>
      </c>
      <c r="R34" s="75">
        <v>14</v>
      </c>
      <c r="S34" s="75">
        <v>33</v>
      </c>
      <c r="T34" s="75">
        <v>43</v>
      </c>
      <c r="U34" s="75">
        <v>38</v>
      </c>
      <c r="V34" s="75">
        <v>19</v>
      </c>
      <c r="W34" s="75">
        <v>11</v>
      </c>
      <c r="X34" s="75">
        <v>22</v>
      </c>
      <c r="Y34" s="75">
        <v>36</v>
      </c>
      <c r="Z34" s="75">
        <v>39</v>
      </c>
      <c r="AA34" s="75">
        <v>2</v>
      </c>
      <c r="AB34" s="75">
        <v>42</v>
      </c>
      <c r="AC34" s="75">
        <v>29</v>
      </c>
      <c r="AD34" s="75">
        <v>10</v>
      </c>
      <c r="AE34" s="75">
        <v>28</v>
      </c>
      <c r="AF34" s="75">
        <v>30</v>
      </c>
      <c r="AG34" s="75">
        <v>35</v>
      </c>
      <c r="AH34" s="75">
        <v>6</v>
      </c>
      <c r="AI34" s="75">
        <v>32</v>
      </c>
      <c r="AJ34" s="75">
        <v>44</v>
      </c>
      <c r="AK34" s="75">
        <v>16</v>
      </c>
      <c r="AL34" s="75">
        <v>31</v>
      </c>
      <c r="AM34" s="75">
        <v>41</v>
      </c>
      <c r="AN34" s="75">
        <v>3</v>
      </c>
      <c r="AO34" s="75">
        <v>7</v>
      </c>
      <c r="AP34" s="75">
        <v>26</v>
      </c>
      <c r="AQ34" s="75">
        <v>17</v>
      </c>
      <c r="AR34" s="75">
        <v>25</v>
      </c>
      <c r="AS34" s="75">
        <v>20</v>
      </c>
      <c r="AT34" s="75">
        <v>37</v>
      </c>
      <c r="AU34" s="75">
        <v>15</v>
      </c>
      <c r="AV34" s="75">
        <v>24</v>
      </c>
      <c r="AW34" s="75">
        <v>4</v>
      </c>
      <c r="AX34" s="75">
        <v>27</v>
      </c>
      <c r="AY34" s="75">
        <v>9</v>
      </c>
      <c r="AZ34" s="75">
        <v>1</v>
      </c>
      <c r="BA34" s="75">
        <v>8</v>
      </c>
      <c r="BB34" s="75">
        <v>23</v>
      </c>
      <c r="BC34" s="75">
        <v>40</v>
      </c>
      <c r="BD34" s="75">
        <v>5</v>
      </c>
    </row>
    <row r="35" spans="1:56" ht="16.5" customHeight="1">
      <c r="A35" s="98">
        <f t="shared" si="1"/>
        <v>1216</v>
      </c>
      <c r="B35" s="99">
        <f>IFERROR(INDEX(전체당첨내역!$B:$B,MATCH($A35,전체당첨내역!$A:$A,0)),"")</f>
        <v>3</v>
      </c>
      <c r="C35" s="100">
        <f>IFERROR(INDEX(전체당첨내역!$C:$C,MATCH($A35,전체당첨내역!$A:$A,0)),"")</f>
        <v>10</v>
      </c>
      <c r="D35" s="100">
        <f>IFERROR(INDEX(전체당첨내역!$D:$D,MATCH($A35,전체당첨내역!$A:$A,0)),"")</f>
        <v>14</v>
      </c>
      <c r="E35" s="100">
        <f>IFERROR(INDEX(전체당첨내역!$E:$E,MATCH($A35,전체당첨내역!$A:$A,0)),"")</f>
        <v>15</v>
      </c>
      <c r="F35" s="100">
        <f>IFERROR(INDEX(전체당첨내역!$F:$F,MATCH($A35,전체당첨내역!$A:$A,0)),"")</f>
        <v>23</v>
      </c>
      <c r="G35" s="101">
        <f>IFERROR(INDEX(전체당첨내역!$G:$G,MATCH($A35,전체당첨내역!$A:$A,0)),"")</f>
        <v>24</v>
      </c>
      <c r="H35" s="102">
        <f>IFERROR(INDEX(전체당첨내역!$H:$H,MATCH($A35,전체당첨내역!$A:$A,0)),"")</f>
        <v>25</v>
      </c>
      <c r="I35" s="74">
        <v>1</v>
      </c>
      <c r="J35" s="75">
        <v>2</v>
      </c>
      <c r="K35" s="107">
        <v>3</v>
      </c>
      <c r="L35" s="74">
        <v>21</v>
      </c>
      <c r="M35" s="75">
        <v>45</v>
      </c>
      <c r="N35" s="75">
        <v>34</v>
      </c>
      <c r="O35" s="75">
        <v>18</v>
      </c>
      <c r="P35" s="76">
        <v>13</v>
      </c>
      <c r="Q35" s="77">
        <v>12</v>
      </c>
      <c r="R35" s="75">
        <v>14</v>
      </c>
      <c r="S35" s="75">
        <v>33</v>
      </c>
      <c r="T35" s="75">
        <v>43</v>
      </c>
      <c r="U35" s="75">
        <v>38</v>
      </c>
      <c r="V35" s="75">
        <v>19</v>
      </c>
      <c r="W35" s="75">
        <v>11</v>
      </c>
      <c r="X35" s="75">
        <v>36</v>
      </c>
      <c r="Y35" s="75">
        <v>2</v>
      </c>
      <c r="Z35" s="75">
        <v>22</v>
      </c>
      <c r="AA35" s="75">
        <v>39</v>
      </c>
      <c r="AB35" s="75">
        <v>10</v>
      </c>
      <c r="AC35" s="75">
        <v>6</v>
      </c>
      <c r="AD35" s="75">
        <v>28</v>
      </c>
      <c r="AE35" s="75">
        <v>41</v>
      </c>
      <c r="AF35" s="75">
        <v>44</v>
      </c>
      <c r="AG35" s="75">
        <v>30</v>
      </c>
      <c r="AH35" s="75">
        <v>31</v>
      </c>
      <c r="AI35" s="75">
        <v>32</v>
      </c>
      <c r="AJ35" s="75">
        <v>35</v>
      </c>
      <c r="AK35" s="75">
        <v>42</v>
      </c>
      <c r="AL35" s="75">
        <v>16</v>
      </c>
      <c r="AM35" s="75">
        <v>29</v>
      </c>
      <c r="AN35" s="75">
        <v>7</v>
      </c>
      <c r="AO35" s="75">
        <v>3</v>
      </c>
      <c r="AP35" s="75">
        <v>15</v>
      </c>
      <c r="AQ35" s="75">
        <v>26</v>
      </c>
      <c r="AR35" s="75">
        <v>17</v>
      </c>
      <c r="AS35" s="75">
        <v>20</v>
      </c>
      <c r="AT35" s="75">
        <v>37</v>
      </c>
      <c r="AU35" s="75">
        <v>4</v>
      </c>
      <c r="AV35" s="75">
        <v>24</v>
      </c>
      <c r="AW35" s="75">
        <v>25</v>
      </c>
      <c r="AX35" s="75">
        <v>27</v>
      </c>
      <c r="AY35" s="75">
        <v>9</v>
      </c>
      <c r="AZ35" s="75">
        <v>1</v>
      </c>
      <c r="BA35" s="75">
        <v>8</v>
      </c>
      <c r="BB35" s="75">
        <v>23</v>
      </c>
      <c r="BC35" s="75">
        <v>40</v>
      </c>
      <c r="BD35" s="75">
        <v>5</v>
      </c>
    </row>
    <row r="36" spans="1:56" ht="16.5" customHeight="1">
      <c r="A36" s="98">
        <f t="shared" si="1"/>
        <v>1215</v>
      </c>
      <c r="B36" s="99">
        <f>IFERROR(INDEX(전체당첨내역!$B:$B,MATCH($A36,전체당첨내역!$A:$A,0)),"")</f>
        <v>13</v>
      </c>
      <c r="C36" s="100">
        <f>IFERROR(INDEX(전체당첨내역!$C:$C,MATCH($A36,전체당첨내역!$A:$A,0)),"")</f>
        <v>15</v>
      </c>
      <c r="D36" s="100">
        <f>IFERROR(INDEX(전체당첨내역!$D:$D,MATCH($A36,전체당첨내역!$A:$A,0)),"")</f>
        <v>19</v>
      </c>
      <c r="E36" s="100">
        <f>IFERROR(INDEX(전체당첨내역!$E:$E,MATCH($A36,전체당첨내역!$A:$A,0)),"")</f>
        <v>21</v>
      </c>
      <c r="F36" s="100">
        <f>IFERROR(INDEX(전체당첨내역!$F:$F,MATCH($A36,전체당첨내역!$A:$A,0)),"")</f>
        <v>44</v>
      </c>
      <c r="G36" s="101">
        <f>IFERROR(INDEX(전체당첨내역!$G:$G,MATCH($A36,전체당첨내역!$A:$A,0)),"")</f>
        <v>45</v>
      </c>
      <c r="H36" s="102">
        <f>IFERROR(INDEX(전체당첨내역!$H:$H,MATCH($A36,전체당첨내역!$A:$A,0)),"")</f>
        <v>39</v>
      </c>
      <c r="I36" s="74">
        <v>4</v>
      </c>
      <c r="J36" s="75">
        <v>2</v>
      </c>
      <c r="K36" s="107">
        <v>0</v>
      </c>
      <c r="L36" s="74">
        <v>21</v>
      </c>
      <c r="M36" s="75">
        <v>45</v>
      </c>
      <c r="N36" s="75">
        <v>34</v>
      </c>
      <c r="O36" s="75">
        <v>18</v>
      </c>
      <c r="P36" s="76">
        <v>13</v>
      </c>
      <c r="Q36" s="77">
        <v>19</v>
      </c>
      <c r="R36" s="75">
        <v>12</v>
      </c>
      <c r="S36" s="75">
        <v>33</v>
      </c>
      <c r="T36" s="75">
        <v>14</v>
      </c>
      <c r="U36" s="75">
        <v>43</v>
      </c>
      <c r="V36" s="75">
        <v>2</v>
      </c>
      <c r="W36" s="75">
        <v>11</v>
      </c>
      <c r="X36" s="75">
        <v>36</v>
      </c>
      <c r="Y36" s="75">
        <v>22</v>
      </c>
      <c r="Z36" s="75">
        <v>39</v>
      </c>
      <c r="AA36" s="75">
        <v>10</v>
      </c>
      <c r="AB36" s="75">
        <v>38</v>
      </c>
      <c r="AC36" s="75">
        <v>44</v>
      </c>
      <c r="AD36" s="75">
        <v>15</v>
      </c>
      <c r="AE36" s="75">
        <v>30</v>
      </c>
      <c r="AF36" s="75">
        <v>41</v>
      </c>
      <c r="AG36" s="75">
        <v>35</v>
      </c>
      <c r="AH36" s="75">
        <v>28</v>
      </c>
      <c r="AI36" s="75">
        <v>32</v>
      </c>
      <c r="AJ36" s="75">
        <v>42</v>
      </c>
      <c r="AK36" s="75">
        <v>16</v>
      </c>
      <c r="AL36" s="75">
        <v>31</v>
      </c>
      <c r="AM36" s="75">
        <v>6</v>
      </c>
      <c r="AN36" s="75">
        <v>3</v>
      </c>
      <c r="AO36" s="75">
        <v>37</v>
      </c>
      <c r="AP36" s="75">
        <v>7</v>
      </c>
      <c r="AQ36" s="75">
        <v>17</v>
      </c>
      <c r="AR36" s="75">
        <v>20</v>
      </c>
      <c r="AS36" s="75">
        <v>26</v>
      </c>
      <c r="AT36" s="75">
        <v>24</v>
      </c>
      <c r="AU36" s="75">
        <v>29</v>
      </c>
      <c r="AV36" s="75">
        <v>25</v>
      </c>
      <c r="AW36" s="75">
        <v>4</v>
      </c>
      <c r="AX36" s="75">
        <v>27</v>
      </c>
      <c r="AY36" s="75">
        <v>9</v>
      </c>
      <c r="AZ36" s="75">
        <v>1</v>
      </c>
      <c r="BA36" s="75">
        <v>8</v>
      </c>
      <c r="BB36" s="75">
        <v>40</v>
      </c>
      <c r="BC36" s="75">
        <v>23</v>
      </c>
      <c r="BD36" s="75">
        <v>5</v>
      </c>
    </row>
    <row r="37" spans="1:56" ht="16.5" customHeight="1">
      <c r="A37" s="98">
        <f t="shared" si="1"/>
        <v>1214</v>
      </c>
      <c r="B37" s="99">
        <f>IFERROR(INDEX(전체당첨내역!$B:$B,MATCH($A37,전체당첨내역!$A:$A,0)),"")</f>
        <v>10</v>
      </c>
      <c r="C37" s="100">
        <f>IFERROR(INDEX(전체당첨내역!$C:$C,MATCH($A37,전체당첨내역!$A:$A,0)),"")</f>
        <v>15</v>
      </c>
      <c r="D37" s="100">
        <f>IFERROR(INDEX(전체당첨내역!$D:$D,MATCH($A37,전체당첨내역!$A:$A,0)),"")</f>
        <v>19</v>
      </c>
      <c r="E37" s="100">
        <f>IFERROR(INDEX(전체당첨내역!$E:$E,MATCH($A37,전체당첨내역!$A:$A,0)),"")</f>
        <v>27</v>
      </c>
      <c r="F37" s="100">
        <f>IFERROR(INDEX(전체당첨내역!$F:$F,MATCH($A37,전체당첨내역!$A:$A,0)),"")</f>
        <v>30</v>
      </c>
      <c r="G37" s="101">
        <f>IFERROR(INDEX(전체당첨내역!$G:$G,MATCH($A37,전체당첨내역!$A:$A,0)),"")</f>
        <v>33</v>
      </c>
      <c r="H37" s="102">
        <f>IFERROR(INDEX(전체당첨내역!$H:$H,MATCH($A37,전체당첨내역!$A:$A,0)),"")</f>
        <v>14</v>
      </c>
      <c r="I37" s="74">
        <v>4</v>
      </c>
      <c r="J37" s="75">
        <v>1</v>
      </c>
      <c r="K37" s="107">
        <v>1</v>
      </c>
      <c r="L37" s="74">
        <v>21</v>
      </c>
      <c r="M37" s="75">
        <v>45</v>
      </c>
      <c r="N37" s="75">
        <v>34</v>
      </c>
      <c r="O37" s="75">
        <v>13</v>
      </c>
      <c r="P37" s="76">
        <v>18</v>
      </c>
      <c r="Q37" s="77">
        <v>33</v>
      </c>
      <c r="R37" s="75">
        <v>19</v>
      </c>
      <c r="S37" s="75">
        <v>12</v>
      </c>
      <c r="T37" s="75">
        <v>43</v>
      </c>
      <c r="U37" s="75">
        <v>14</v>
      </c>
      <c r="V37" s="75">
        <v>30</v>
      </c>
      <c r="W37" s="75">
        <v>10</v>
      </c>
      <c r="X37" s="75">
        <v>36</v>
      </c>
      <c r="Y37" s="75">
        <v>11</v>
      </c>
      <c r="Z37" s="75">
        <v>2</v>
      </c>
      <c r="AA37" s="75">
        <v>22</v>
      </c>
      <c r="AB37" s="75">
        <v>44</v>
      </c>
      <c r="AC37" s="75">
        <v>15</v>
      </c>
      <c r="AD37" s="75">
        <v>28</v>
      </c>
      <c r="AE37" s="75">
        <v>31</v>
      </c>
      <c r="AF37" s="75">
        <v>35</v>
      </c>
      <c r="AG37" s="75">
        <v>41</v>
      </c>
      <c r="AH37" s="75">
        <v>6</v>
      </c>
      <c r="AI37" s="75">
        <v>38</v>
      </c>
      <c r="AJ37" s="75">
        <v>42</v>
      </c>
      <c r="AK37" s="75">
        <v>16</v>
      </c>
      <c r="AL37" s="75">
        <v>32</v>
      </c>
      <c r="AM37" s="75">
        <v>39</v>
      </c>
      <c r="AN37" s="75">
        <v>7</v>
      </c>
      <c r="AO37" s="75">
        <v>3</v>
      </c>
      <c r="AP37" s="75">
        <v>26</v>
      </c>
      <c r="AQ37" s="75">
        <v>37</v>
      </c>
      <c r="AR37" s="75">
        <v>20</v>
      </c>
      <c r="AS37" s="75">
        <v>24</v>
      </c>
      <c r="AT37" s="75">
        <v>29</v>
      </c>
      <c r="AU37" s="75">
        <v>17</v>
      </c>
      <c r="AV37" s="75">
        <v>4</v>
      </c>
      <c r="AW37" s="75">
        <v>27</v>
      </c>
      <c r="AX37" s="75">
        <v>1</v>
      </c>
      <c r="AY37" s="75">
        <v>9</v>
      </c>
      <c r="AZ37" s="75">
        <v>25</v>
      </c>
      <c r="BA37" s="75">
        <v>40</v>
      </c>
      <c r="BB37" s="75">
        <v>8</v>
      </c>
      <c r="BC37" s="75">
        <v>5</v>
      </c>
      <c r="BD37" s="75">
        <v>23</v>
      </c>
    </row>
    <row r="38" spans="1:56" ht="16.5" customHeight="1">
      <c r="A38" s="98">
        <f t="shared" si="1"/>
        <v>1213</v>
      </c>
      <c r="B38" s="99">
        <f>IFERROR(INDEX(전체당첨내역!$B:$B,MATCH($A38,전체당첨내역!$A:$A,0)),"")</f>
        <v>5</v>
      </c>
      <c r="C38" s="100">
        <f>IFERROR(INDEX(전체당첨내역!$C:$C,MATCH($A38,전체당첨내역!$A:$A,0)),"")</f>
        <v>11</v>
      </c>
      <c r="D38" s="100">
        <f>IFERROR(INDEX(전체당첨내역!$D:$D,MATCH($A38,전체당첨내역!$A:$A,0)),"")</f>
        <v>25</v>
      </c>
      <c r="E38" s="100">
        <f>IFERROR(INDEX(전체당첨내역!$E:$E,MATCH($A38,전체당첨내역!$A:$A,0)),"")</f>
        <v>27</v>
      </c>
      <c r="F38" s="100">
        <f>IFERROR(INDEX(전체당첨내역!$F:$F,MATCH($A38,전체당첨내역!$A:$A,0)),"")</f>
        <v>36</v>
      </c>
      <c r="G38" s="101">
        <f>IFERROR(INDEX(전체당첨내역!$G:$G,MATCH($A38,전체당첨내역!$A:$A,0)),"")</f>
        <v>38</v>
      </c>
      <c r="H38" s="102">
        <f>IFERROR(INDEX(전체당첨내역!$H:$H,MATCH($A38,전체당첨내역!$A:$A,0)),"")</f>
        <v>2</v>
      </c>
      <c r="I38" s="74">
        <v>2</v>
      </c>
      <c r="J38" s="75">
        <v>1</v>
      </c>
      <c r="K38" s="107">
        <v>3</v>
      </c>
      <c r="L38" s="74">
        <v>21</v>
      </c>
      <c r="M38" s="75">
        <v>45</v>
      </c>
      <c r="N38" s="75">
        <v>34</v>
      </c>
      <c r="O38" s="75">
        <v>18</v>
      </c>
      <c r="P38" s="76">
        <v>19</v>
      </c>
      <c r="Q38" s="77">
        <v>13</v>
      </c>
      <c r="R38" s="75">
        <v>12</v>
      </c>
      <c r="S38" s="75">
        <v>33</v>
      </c>
      <c r="T38" s="75">
        <v>14</v>
      </c>
      <c r="U38" s="75">
        <v>36</v>
      </c>
      <c r="V38" s="75">
        <v>43</v>
      </c>
      <c r="W38" s="75">
        <v>11</v>
      </c>
      <c r="X38" s="75">
        <v>30</v>
      </c>
      <c r="Y38" s="75">
        <v>10</v>
      </c>
      <c r="Z38" s="75">
        <v>22</v>
      </c>
      <c r="AA38" s="75">
        <v>44</v>
      </c>
      <c r="AB38" s="75">
        <v>38</v>
      </c>
      <c r="AC38" s="75">
        <v>2</v>
      </c>
      <c r="AD38" s="75">
        <v>15</v>
      </c>
      <c r="AE38" s="75">
        <v>28</v>
      </c>
      <c r="AF38" s="75">
        <v>31</v>
      </c>
      <c r="AG38" s="75">
        <v>41</v>
      </c>
      <c r="AH38" s="75">
        <v>6</v>
      </c>
      <c r="AI38" s="75">
        <v>32</v>
      </c>
      <c r="AJ38" s="75">
        <v>35</v>
      </c>
      <c r="AK38" s="75">
        <v>42</v>
      </c>
      <c r="AL38" s="75">
        <v>16</v>
      </c>
      <c r="AM38" s="75">
        <v>39</v>
      </c>
      <c r="AN38" s="75">
        <v>3</v>
      </c>
      <c r="AO38" s="75">
        <v>7</v>
      </c>
      <c r="AP38" s="75">
        <v>37</v>
      </c>
      <c r="AQ38" s="75">
        <v>20</v>
      </c>
      <c r="AR38" s="75">
        <v>24</v>
      </c>
      <c r="AS38" s="75">
        <v>26</v>
      </c>
      <c r="AT38" s="75">
        <v>29</v>
      </c>
      <c r="AU38" s="75">
        <v>17</v>
      </c>
      <c r="AV38" s="75">
        <v>4</v>
      </c>
      <c r="AW38" s="75">
        <v>25</v>
      </c>
      <c r="AX38" s="75">
        <v>27</v>
      </c>
      <c r="AY38" s="75">
        <v>1</v>
      </c>
      <c r="AZ38" s="75">
        <v>9</v>
      </c>
      <c r="BA38" s="75">
        <v>5</v>
      </c>
      <c r="BB38" s="75">
        <v>40</v>
      </c>
      <c r="BC38" s="75">
        <v>8</v>
      </c>
      <c r="BD38" s="75">
        <v>23</v>
      </c>
    </row>
    <row r="39" spans="1:56" ht="16.5" customHeight="1">
      <c r="A39" s="98">
        <f t="shared" si="1"/>
        <v>1212</v>
      </c>
      <c r="B39" s="99">
        <f>IFERROR(INDEX(전체당첨내역!$B:$B,MATCH($A39,전체당첨내역!$A:$A,0)),"")</f>
        <v>5</v>
      </c>
      <c r="C39" s="100">
        <f>IFERROR(INDEX(전체당첨내역!$C:$C,MATCH($A39,전체당첨내역!$A:$A,0)),"")</f>
        <v>8</v>
      </c>
      <c r="D39" s="100">
        <f>IFERROR(INDEX(전체당첨내역!$D:$D,MATCH($A39,전체당첨내역!$A:$A,0)),"")</f>
        <v>25</v>
      </c>
      <c r="E39" s="100">
        <f>IFERROR(INDEX(전체당첨내역!$E:$E,MATCH($A39,전체당첨내역!$A:$A,0)),"")</f>
        <v>31</v>
      </c>
      <c r="F39" s="100">
        <f>IFERROR(INDEX(전체당첨내역!$F:$F,MATCH($A39,전체당첨내역!$A:$A,0)),"")</f>
        <v>41</v>
      </c>
      <c r="G39" s="101">
        <f>IFERROR(INDEX(전체당첨내역!$G:$G,MATCH($A39,전체당첨내역!$A:$A,0)),"")</f>
        <v>44</v>
      </c>
      <c r="H39" s="102">
        <f>IFERROR(INDEX(전체당첨내역!$H:$H,MATCH($A39,전체당첨내역!$A:$A,0)),"")</f>
        <v>45</v>
      </c>
      <c r="I39" s="74">
        <v>1</v>
      </c>
      <c r="J39" s="75">
        <v>2</v>
      </c>
      <c r="K39" s="107">
        <v>3</v>
      </c>
      <c r="L39" s="74">
        <v>45</v>
      </c>
      <c r="M39" s="75">
        <v>21</v>
      </c>
      <c r="N39" s="75">
        <v>34</v>
      </c>
      <c r="O39" s="75">
        <v>18</v>
      </c>
      <c r="P39" s="76">
        <v>19</v>
      </c>
      <c r="Q39" s="77">
        <v>13</v>
      </c>
      <c r="R39" s="75">
        <v>12</v>
      </c>
      <c r="S39" s="75">
        <v>33</v>
      </c>
      <c r="T39" s="75">
        <v>14</v>
      </c>
      <c r="U39" s="75">
        <v>36</v>
      </c>
      <c r="V39" s="75">
        <v>43</v>
      </c>
      <c r="W39" s="75">
        <v>30</v>
      </c>
      <c r="X39" s="75">
        <v>44</v>
      </c>
      <c r="Y39" s="75">
        <v>10</v>
      </c>
      <c r="Z39" s="75">
        <v>11</v>
      </c>
      <c r="AA39" s="75">
        <v>31</v>
      </c>
      <c r="AB39" s="75">
        <v>41</v>
      </c>
      <c r="AC39" s="75">
        <v>38</v>
      </c>
      <c r="AD39" s="75">
        <v>2</v>
      </c>
      <c r="AE39" s="75">
        <v>22</v>
      </c>
      <c r="AF39" s="75">
        <v>35</v>
      </c>
      <c r="AG39" s="75">
        <v>15</v>
      </c>
      <c r="AH39" s="75">
        <v>32</v>
      </c>
      <c r="AI39" s="75">
        <v>6</v>
      </c>
      <c r="AJ39" s="75">
        <v>16</v>
      </c>
      <c r="AK39" s="75">
        <v>39</v>
      </c>
      <c r="AL39" s="75">
        <v>42</v>
      </c>
      <c r="AM39" s="75">
        <v>28</v>
      </c>
      <c r="AN39" s="75">
        <v>3</v>
      </c>
      <c r="AO39" s="75">
        <v>7</v>
      </c>
      <c r="AP39" s="75">
        <v>37</v>
      </c>
      <c r="AQ39" s="75">
        <v>26</v>
      </c>
      <c r="AR39" s="75">
        <v>24</v>
      </c>
      <c r="AS39" s="75">
        <v>17</v>
      </c>
      <c r="AT39" s="75">
        <v>20</v>
      </c>
      <c r="AU39" s="75">
        <v>25</v>
      </c>
      <c r="AV39" s="75">
        <v>27</v>
      </c>
      <c r="AW39" s="75">
        <v>4</v>
      </c>
      <c r="AX39" s="75">
        <v>29</v>
      </c>
      <c r="AY39" s="75">
        <v>5</v>
      </c>
      <c r="AZ39" s="75">
        <v>1</v>
      </c>
      <c r="BA39" s="75">
        <v>8</v>
      </c>
      <c r="BB39" s="75">
        <v>9</v>
      </c>
      <c r="BC39" s="75">
        <v>40</v>
      </c>
      <c r="BD39" s="75">
        <v>23</v>
      </c>
    </row>
    <row r="40" spans="1:56" ht="16.5" customHeight="1">
      <c r="A40" s="98">
        <f t="shared" si="1"/>
        <v>1211</v>
      </c>
      <c r="B40" s="99">
        <f>IFERROR(INDEX(전체당첨내역!$B:$B,MATCH($A40,전체당첨내역!$A:$A,0)),"")</f>
        <v>23</v>
      </c>
      <c r="C40" s="100">
        <f>IFERROR(INDEX(전체당첨내역!$C:$C,MATCH($A40,전체당첨내역!$A:$A,0)),"")</f>
        <v>26</v>
      </c>
      <c r="D40" s="100">
        <f>IFERROR(INDEX(전체당첨내역!$D:$D,MATCH($A40,전체당첨내역!$A:$A,0)),"")</f>
        <v>27</v>
      </c>
      <c r="E40" s="100">
        <f>IFERROR(INDEX(전체당첨내역!$E:$E,MATCH($A40,전체당첨내역!$A:$A,0)),"")</f>
        <v>35</v>
      </c>
      <c r="F40" s="100">
        <f>IFERROR(INDEX(전체당첨내역!$F:$F,MATCH($A40,전체당첨내역!$A:$A,0)),"")</f>
        <v>38</v>
      </c>
      <c r="G40" s="101">
        <f>IFERROR(INDEX(전체당첨내역!$G:$G,MATCH($A40,전체당첨내역!$A:$A,0)),"")</f>
        <v>40</v>
      </c>
      <c r="H40" s="102">
        <f>IFERROR(INDEX(전체당첨내역!$H:$H,MATCH($A40,전체당첨내역!$A:$A,0)),"")</f>
        <v>10</v>
      </c>
      <c r="I40" s="74">
        <v>1</v>
      </c>
      <c r="J40" s="75">
        <v>2</v>
      </c>
      <c r="K40" s="107">
        <v>3</v>
      </c>
      <c r="L40" s="74">
        <v>45</v>
      </c>
      <c r="M40" s="75">
        <v>21</v>
      </c>
      <c r="N40" s="75">
        <v>34</v>
      </c>
      <c r="O40" s="75">
        <v>18</v>
      </c>
      <c r="P40" s="76">
        <v>19</v>
      </c>
      <c r="Q40" s="77">
        <v>13</v>
      </c>
      <c r="R40" s="75">
        <v>33</v>
      </c>
      <c r="S40" s="75">
        <v>14</v>
      </c>
      <c r="T40" s="75">
        <v>36</v>
      </c>
      <c r="U40" s="75">
        <v>43</v>
      </c>
      <c r="V40" s="75">
        <v>11</v>
      </c>
      <c r="W40" s="75">
        <v>30</v>
      </c>
      <c r="X40" s="75">
        <v>38</v>
      </c>
      <c r="Y40" s="75">
        <v>44</v>
      </c>
      <c r="Z40" s="75">
        <v>10</v>
      </c>
      <c r="AA40" s="75">
        <v>12</v>
      </c>
      <c r="AB40" s="75">
        <v>35</v>
      </c>
      <c r="AC40" s="75">
        <v>31</v>
      </c>
      <c r="AD40" s="75">
        <v>41</v>
      </c>
      <c r="AE40" s="75">
        <v>15</v>
      </c>
      <c r="AF40" s="75">
        <v>22</v>
      </c>
      <c r="AG40" s="75">
        <v>32</v>
      </c>
      <c r="AH40" s="75">
        <v>26</v>
      </c>
      <c r="AI40" s="75">
        <v>2</v>
      </c>
      <c r="AJ40" s="75">
        <v>6</v>
      </c>
      <c r="AK40" s="75">
        <v>16</v>
      </c>
      <c r="AL40" s="75">
        <v>39</v>
      </c>
      <c r="AM40" s="75">
        <v>28</v>
      </c>
      <c r="AN40" s="75">
        <v>37</v>
      </c>
      <c r="AO40" s="75">
        <v>3</v>
      </c>
      <c r="AP40" s="75">
        <v>7</v>
      </c>
      <c r="AQ40" s="75">
        <v>42</v>
      </c>
      <c r="AR40" s="75">
        <v>24</v>
      </c>
      <c r="AS40" s="75">
        <v>17</v>
      </c>
      <c r="AT40" s="75">
        <v>4</v>
      </c>
      <c r="AU40" s="75">
        <v>25</v>
      </c>
      <c r="AV40" s="75">
        <v>29</v>
      </c>
      <c r="AW40" s="75">
        <v>5</v>
      </c>
      <c r="AX40" s="75">
        <v>27</v>
      </c>
      <c r="AY40" s="75">
        <v>20</v>
      </c>
      <c r="AZ40" s="75">
        <v>40</v>
      </c>
      <c r="BA40" s="75">
        <v>8</v>
      </c>
      <c r="BB40" s="75">
        <v>1</v>
      </c>
      <c r="BC40" s="75">
        <v>9</v>
      </c>
      <c r="BD40" s="75">
        <v>23</v>
      </c>
    </row>
    <row r="41" spans="1:56" ht="16.5" customHeight="1">
      <c r="A41" s="98">
        <f t="shared" ref="A41:A57" si="2">A40-1</f>
        <v>1210</v>
      </c>
      <c r="B41" s="99">
        <f>IFERROR(INDEX(전체당첨내역!$B:$B,MATCH($A41,전체당첨내역!$A:$A,0)),"")</f>
        <v>1</v>
      </c>
      <c r="C41" s="100">
        <f>IFERROR(INDEX(전체당첨내역!$C:$C,MATCH($A41,전체당첨내역!$A:$A,0)),"")</f>
        <v>7</v>
      </c>
      <c r="D41" s="100">
        <f>IFERROR(INDEX(전체당첨내역!$D:$D,MATCH($A41,전체당첨내역!$A:$A,0)),"")</f>
        <v>9</v>
      </c>
      <c r="E41" s="100">
        <f>IFERROR(INDEX(전체당첨내역!$E:$E,MATCH($A41,전체당첨내역!$A:$A,0)),"")</f>
        <v>17</v>
      </c>
      <c r="F41" s="100">
        <f>IFERROR(INDEX(전체당첨내역!$F:$F,MATCH($A41,전체당첨내역!$A:$A,0)),"")</f>
        <v>27</v>
      </c>
      <c r="G41" s="101">
        <f>IFERROR(INDEX(전체당첨내역!$G:$G,MATCH($A41,전체당첨내역!$A:$A,0)),"")</f>
        <v>38</v>
      </c>
      <c r="H41" s="102">
        <f>IFERROR(INDEX(전체당첨내역!$H:$H,MATCH($A41,전체당첨내역!$A:$A,0)),"")</f>
        <v>31</v>
      </c>
      <c r="I41" s="74">
        <v>1</v>
      </c>
      <c r="J41" s="75">
        <v>1</v>
      </c>
      <c r="K41" s="107">
        <v>4</v>
      </c>
      <c r="L41" s="74">
        <v>21</v>
      </c>
      <c r="M41" s="75">
        <v>45</v>
      </c>
      <c r="N41" s="75">
        <v>34</v>
      </c>
      <c r="O41" s="75">
        <v>19</v>
      </c>
      <c r="P41" s="76">
        <v>18</v>
      </c>
      <c r="Q41" s="77">
        <v>33</v>
      </c>
      <c r="R41" s="75">
        <v>14</v>
      </c>
      <c r="S41" s="75">
        <v>38</v>
      </c>
      <c r="T41" s="75">
        <v>43</v>
      </c>
      <c r="U41" s="75">
        <v>11</v>
      </c>
      <c r="V41" s="75">
        <v>44</v>
      </c>
      <c r="W41" s="75">
        <v>10</v>
      </c>
      <c r="X41" s="75">
        <v>13</v>
      </c>
      <c r="Y41" s="75">
        <v>30</v>
      </c>
      <c r="Z41" s="75">
        <v>31</v>
      </c>
      <c r="AA41" s="75">
        <v>35</v>
      </c>
      <c r="AB41" s="75">
        <v>12</v>
      </c>
      <c r="AC41" s="75">
        <v>41</v>
      </c>
      <c r="AD41" s="75">
        <v>36</v>
      </c>
      <c r="AE41" s="75">
        <v>15</v>
      </c>
      <c r="AF41" s="75">
        <v>22</v>
      </c>
      <c r="AG41" s="75">
        <v>26</v>
      </c>
      <c r="AH41" s="75">
        <v>32</v>
      </c>
      <c r="AI41" s="75">
        <v>2</v>
      </c>
      <c r="AJ41" s="75">
        <v>6</v>
      </c>
      <c r="AK41" s="75">
        <v>16</v>
      </c>
      <c r="AL41" s="75">
        <v>3</v>
      </c>
      <c r="AM41" s="75">
        <v>28</v>
      </c>
      <c r="AN41" s="75">
        <v>37</v>
      </c>
      <c r="AO41" s="75">
        <v>7</v>
      </c>
      <c r="AP41" s="75">
        <v>17</v>
      </c>
      <c r="AQ41" s="75">
        <v>4</v>
      </c>
      <c r="AR41" s="75">
        <v>39</v>
      </c>
      <c r="AS41" s="75">
        <v>42</v>
      </c>
      <c r="AT41" s="75">
        <v>24</v>
      </c>
      <c r="AU41" s="75">
        <v>25</v>
      </c>
      <c r="AV41" s="75">
        <v>5</v>
      </c>
      <c r="AW41" s="75">
        <v>9</v>
      </c>
      <c r="AX41" s="75">
        <v>1</v>
      </c>
      <c r="AY41" s="75">
        <v>29</v>
      </c>
      <c r="AZ41" s="75">
        <v>27</v>
      </c>
      <c r="BA41" s="75">
        <v>20</v>
      </c>
      <c r="BB41" s="75">
        <v>8</v>
      </c>
      <c r="BC41" s="75">
        <v>40</v>
      </c>
      <c r="BD41" s="75">
        <v>23</v>
      </c>
    </row>
    <row r="42" spans="1:56" ht="16.5" customHeight="1">
      <c r="A42" s="106">
        <f t="shared" si="2"/>
        <v>1209</v>
      </c>
      <c r="B42" s="99">
        <f>IFERROR(INDEX(전체당첨내역!$B:$B,MATCH($A42,전체당첨내역!$A:$A,0)),"")</f>
        <v>2</v>
      </c>
      <c r="C42" s="100">
        <f>IFERROR(INDEX(전체당첨내역!$C:$C,MATCH($A42,전체당첨내역!$A:$A,0)),"")</f>
        <v>17</v>
      </c>
      <c r="D42" s="100">
        <f>IFERROR(INDEX(전체당첨내역!$D:$D,MATCH($A42,전체당첨내역!$A:$A,0)),"")</f>
        <v>20</v>
      </c>
      <c r="E42" s="100">
        <f>IFERROR(INDEX(전체당첨내역!$E:$E,MATCH($A42,전체당첨내역!$A:$A,0)),"")</f>
        <v>35</v>
      </c>
      <c r="F42" s="100">
        <f>IFERROR(INDEX(전체당첨내역!$F:$F,MATCH($A42,전체당첨내역!$A:$A,0)),"")</f>
        <v>37</v>
      </c>
      <c r="G42" s="101">
        <f>IFERROR(INDEX(전체당첨내역!$G:$G,MATCH($A42,전체당첨내역!$A:$A,0)),"")</f>
        <v>39</v>
      </c>
      <c r="H42" s="102">
        <f>IFERROR(INDEX(전체당첨내역!$H:$H,MATCH($A42,전체당첨내역!$A:$A,0)),"")</f>
        <v>24</v>
      </c>
      <c r="I42" s="74">
        <v>1</v>
      </c>
      <c r="J42" s="75">
        <v>3</v>
      </c>
      <c r="K42" s="107">
        <v>2</v>
      </c>
      <c r="L42" s="74">
        <v>21</v>
      </c>
      <c r="M42" s="75">
        <v>45</v>
      </c>
      <c r="N42" s="75">
        <v>34</v>
      </c>
      <c r="O42" s="75">
        <v>19</v>
      </c>
      <c r="P42" s="76">
        <v>18</v>
      </c>
      <c r="Q42" s="77">
        <v>35</v>
      </c>
      <c r="R42" s="75">
        <v>14</v>
      </c>
      <c r="S42" s="75">
        <v>33</v>
      </c>
      <c r="T42" s="75">
        <v>43</v>
      </c>
      <c r="U42" s="75">
        <v>11</v>
      </c>
      <c r="V42" s="75">
        <v>10</v>
      </c>
      <c r="W42" s="75">
        <v>44</v>
      </c>
      <c r="X42" s="75">
        <v>12</v>
      </c>
      <c r="Y42" s="75">
        <v>13</v>
      </c>
      <c r="Z42" s="75">
        <v>31</v>
      </c>
      <c r="AA42" s="75">
        <v>30</v>
      </c>
      <c r="AB42" s="75">
        <v>41</v>
      </c>
      <c r="AC42" s="75">
        <v>36</v>
      </c>
      <c r="AD42" s="75">
        <v>2</v>
      </c>
      <c r="AE42" s="75">
        <v>22</v>
      </c>
      <c r="AF42" s="75">
        <v>38</v>
      </c>
      <c r="AG42" s="75">
        <v>15</v>
      </c>
      <c r="AH42" s="75">
        <v>26</v>
      </c>
      <c r="AI42" s="75">
        <v>32</v>
      </c>
      <c r="AJ42" s="75">
        <v>37</v>
      </c>
      <c r="AK42" s="75">
        <v>16</v>
      </c>
      <c r="AL42" s="75">
        <v>6</v>
      </c>
      <c r="AM42" s="75">
        <v>17</v>
      </c>
      <c r="AN42" s="75">
        <v>3</v>
      </c>
      <c r="AO42" s="75">
        <v>7</v>
      </c>
      <c r="AP42" s="75">
        <v>28</v>
      </c>
      <c r="AQ42" s="75">
        <v>39</v>
      </c>
      <c r="AR42" s="75">
        <v>42</v>
      </c>
      <c r="AS42" s="75">
        <v>24</v>
      </c>
      <c r="AT42" s="75">
        <v>20</v>
      </c>
      <c r="AU42" s="75">
        <v>4</v>
      </c>
      <c r="AV42" s="75">
        <v>25</v>
      </c>
      <c r="AW42" s="75">
        <v>1</v>
      </c>
      <c r="AX42" s="75">
        <v>5</v>
      </c>
      <c r="AY42" s="75">
        <v>29</v>
      </c>
      <c r="AZ42" s="75">
        <v>27</v>
      </c>
      <c r="BA42" s="75">
        <v>8</v>
      </c>
      <c r="BB42" s="75">
        <v>9</v>
      </c>
      <c r="BC42" s="75">
        <v>40</v>
      </c>
      <c r="BD42" s="75">
        <v>23</v>
      </c>
    </row>
    <row r="43" spans="1:56" ht="16.5" customHeight="1">
      <c r="A43" s="98">
        <f t="shared" si="2"/>
        <v>1208</v>
      </c>
      <c r="B43" s="99">
        <f>IFERROR(INDEX(전체당첨내역!$B:$B,MATCH($A43,전체당첨내역!$A:$A,0)),"")</f>
        <v>6</v>
      </c>
      <c r="C43" s="100">
        <f>IFERROR(INDEX(전체당첨내역!$C:$C,MATCH($A43,전체당첨내역!$A:$A,0)),"")</f>
        <v>27</v>
      </c>
      <c r="D43" s="100">
        <f>IFERROR(INDEX(전체당첨내역!$D:$D,MATCH($A43,전체당첨내역!$A:$A,0)),"")</f>
        <v>30</v>
      </c>
      <c r="E43" s="100">
        <f>IFERROR(INDEX(전체당첨내역!$E:$E,MATCH($A43,전체당첨내역!$A:$A,0)),"")</f>
        <v>36</v>
      </c>
      <c r="F43" s="100">
        <f>IFERROR(INDEX(전체당첨내역!$F:$F,MATCH($A43,전체당첨내역!$A:$A,0)),"")</f>
        <v>38</v>
      </c>
      <c r="G43" s="101">
        <f>IFERROR(INDEX(전체당첨내역!$G:$G,MATCH($A43,전체당첨내역!$A:$A,0)),"")</f>
        <v>42</v>
      </c>
      <c r="H43" s="102">
        <f>IFERROR(INDEX(전체당첨내역!$H:$H,MATCH($A43,전체당첨내역!$A:$A,0)),"")</f>
        <v>25</v>
      </c>
      <c r="I43" s="74">
        <v>2</v>
      </c>
      <c r="J43" s="75">
        <v>3</v>
      </c>
      <c r="K43" s="107">
        <v>1</v>
      </c>
      <c r="L43" s="74">
        <v>45</v>
      </c>
      <c r="M43" s="75">
        <v>34</v>
      </c>
      <c r="N43" s="75">
        <v>21</v>
      </c>
      <c r="O43" s="75">
        <v>19</v>
      </c>
      <c r="P43" s="76">
        <v>18</v>
      </c>
      <c r="Q43" s="77">
        <v>30</v>
      </c>
      <c r="R43" s="75">
        <v>14</v>
      </c>
      <c r="S43" s="75">
        <v>35</v>
      </c>
      <c r="T43" s="75">
        <v>10</v>
      </c>
      <c r="U43" s="75">
        <v>33</v>
      </c>
      <c r="V43" s="75">
        <v>36</v>
      </c>
      <c r="W43" s="75">
        <v>43</v>
      </c>
      <c r="X43" s="75">
        <v>11</v>
      </c>
      <c r="Y43" s="75">
        <v>13</v>
      </c>
      <c r="Z43" s="75">
        <v>44</v>
      </c>
      <c r="AA43" s="75">
        <v>12</v>
      </c>
      <c r="AB43" s="75">
        <v>31</v>
      </c>
      <c r="AC43" s="75">
        <v>41</v>
      </c>
      <c r="AD43" s="75">
        <v>2</v>
      </c>
      <c r="AE43" s="75">
        <v>22</v>
      </c>
      <c r="AF43" s="75">
        <v>38</v>
      </c>
      <c r="AG43" s="75">
        <v>6</v>
      </c>
      <c r="AH43" s="75">
        <v>15</v>
      </c>
      <c r="AI43" s="75">
        <v>16</v>
      </c>
      <c r="AJ43" s="75">
        <v>26</v>
      </c>
      <c r="AK43" s="75">
        <v>17</v>
      </c>
      <c r="AL43" s="75">
        <v>32</v>
      </c>
      <c r="AM43" s="75">
        <v>3</v>
      </c>
      <c r="AN43" s="75">
        <v>42</v>
      </c>
      <c r="AO43" s="75">
        <v>7</v>
      </c>
      <c r="AP43" s="75">
        <v>37</v>
      </c>
      <c r="AQ43" s="75">
        <v>28</v>
      </c>
      <c r="AR43" s="75">
        <v>39</v>
      </c>
      <c r="AS43" s="75">
        <v>24</v>
      </c>
      <c r="AT43" s="75">
        <v>20</v>
      </c>
      <c r="AU43" s="75">
        <v>4</v>
      </c>
      <c r="AV43" s="75">
        <v>1</v>
      </c>
      <c r="AW43" s="75">
        <v>29</v>
      </c>
      <c r="AX43" s="75">
        <v>5</v>
      </c>
      <c r="AY43" s="75">
        <v>27</v>
      </c>
      <c r="AZ43" s="75">
        <v>25</v>
      </c>
      <c r="BA43" s="75">
        <v>8</v>
      </c>
      <c r="BB43" s="75">
        <v>9</v>
      </c>
      <c r="BC43" s="75">
        <v>40</v>
      </c>
      <c r="BD43" s="75">
        <v>23</v>
      </c>
    </row>
    <row r="44" spans="1:56" ht="16.5" customHeight="1">
      <c r="A44" s="98">
        <f t="shared" si="2"/>
        <v>1207</v>
      </c>
      <c r="B44" s="99">
        <f>IFERROR(INDEX(전체당첨내역!$B:$B,MATCH($A44,전체당첨내역!$A:$A,0)),"")</f>
        <v>10</v>
      </c>
      <c r="C44" s="100">
        <f>IFERROR(INDEX(전체당첨내역!$C:$C,MATCH($A44,전체당첨내역!$A:$A,0)),"")</f>
        <v>22</v>
      </c>
      <c r="D44" s="100">
        <f>IFERROR(INDEX(전체당첨내역!$D:$D,MATCH($A44,전체당첨내역!$A:$A,0)),"")</f>
        <v>24</v>
      </c>
      <c r="E44" s="100">
        <f>IFERROR(INDEX(전체당첨내역!$E:$E,MATCH($A44,전체당첨내역!$A:$A,0)),"")</f>
        <v>27</v>
      </c>
      <c r="F44" s="100">
        <f>IFERROR(INDEX(전체당첨내역!$F:$F,MATCH($A44,전체당첨내역!$A:$A,0)),"")</f>
        <v>38</v>
      </c>
      <c r="G44" s="101">
        <f>IFERROR(INDEX(전체당첨내역!$G:$G,MATCH($A44,전체당첨내역!$A:$A,0)),"")</f>
        <v>45</v>
      </c>
      <c r="H44" s="102">
        <f>IFERROR(INDEX(전체당첨내역!$H:$H,MATCH($A44,전체당첨내역!$A:$A,0)),"")</f>
        <v>11</v>
      </c>
      <c r="I44" s="74">
        <v>2</v>
      </c>
      <c r="J44" s="75">
        <v>2</v>
      </c>
      <c r="K44" s="107">
        <v>2</v>
      </c>
      <c r="L44" s="74">
        <v>45</v>
      </c>
      <c r="M44" s="75">
        <v>34</v>
      </c>
      <c r="N44" s="75">
        <v>21</v>
      </c>
      <c r="O44" s="75">
        <v>19</v>
      </c>
      <c r="P44" s="76">
        <v>18</v>
      </c>
      <c r="Q44" s="77">
        <v>30</v>
      </c>
      <c r="R44" s="75">
        <v>33</v>
      </c>
      <c r="S44" s="75">
        <v>35</v>
      </c>
      <c r="T44" s="75">
        <v>14</v>
      </c>
      <c r="U44" s="75">
        <v>11</v>
      </c>
      <c r="V44" s="75">
        <v>36</v>
      </c>
      <c r="W44" s="75">
        <v>43</v>
      </c>
      <c r="X44" s="75">
        <v>44</v>
      </c>
      <c r="Y44" s="75">
        <v>10</v>
      </c>
      <c r="Z44" s="75">
        <v>13</v>
      </c>
      <c r="AA44" s="75">
        <v>38</v>
      </c>
      <c r="AB44" s="75">
        <v>31</v>
      </c>
      <c r="AC44" s="75">
        <v>2</v>
      </c>
      <c r="AD44" s="75">
        <v>22</v>
      </c>
      <c r="AE44" s="75">
        <v>41</v>
      </c>
      <c r="AF44" s="75">
        <v>12</v>
      </c>
      <c r="AG44" s="75">
        <v>15</v>
      </c>
      <c r="AH44" s="75">
        <v>6</v>
      </c>
      <c r="AI44" s="75">
        <v>16</v>
      </c>
      <c r="AJ44" s="75">
        <v>17</v>
      </c>
      <c r="AK44" s="75">
        <v>42</v>
      </c>
      <c r="AL44" s="75">
        <v>32</v>
      </c>
      <c r="AM44" s="75">
        <v>3</v>
      </c>
      <c r="AN44" s="75">
        <v>26</v>
      </c>
      <c r="AO44" s="75">
        <v>37</v>
      </c>
      <c r="AP44" s="75">
        <v>39</v>
      </c>
      <c r="AQ44" s="75">
        <v>24</v>
      </c>
      <c r="AR44" s="75">
        <v>28</v>
      </c>
      <c r="AS44" s="75">
        <v>7</v>
      </c>
      <c r="AT44" s="75">
        <v>4</v>
      </c>
      <c r="AU44" s="75">
        <v>1</v>
      </c>
      <c r="AV44" s="75">
        <v>29</v>
      </c>
      <c r="AW44" s="75">
        <v>20</v>
      </c>
      <c r="AX44" s="75">
        <v>8</v>
      </c>
      <c r="AY44" s="75">
        <v>9</v>
      </c>
      <c r="AZ44" s="75">
        <v>27</v>
      </c>
      <c r="BA44" s="75">
        <v>40</v>
      </c>
      <c r="BB44" s="75">
        <v>5</v>
      </c>
      <c r="BC44" s="75">
        <v>25</v>
      </c>
      <c r="BD44" s="75">
        <v>23</v>
      </c>
    </row>
    <row r="45" spans="1:56" ht="16.5" customHeight="1">
      <c r="A45" s="98">
        <f t="shared" si="2"/>
        <v>1206</v>
      </c>
      <c r="B45" s="99">
        <f>IFERROR(INDEX(전체당첨내역!$B:$B,MATCH($A45,전체당첨내역!$A:$A,0)),"")</f>
        <v>1</v>
      </c>
      <c r="C45" s="100">
        <f>IFERROR(INDEX(전체당첨내역!$C:$C,MATCH($A45,전체당첨내역!$A:$A,0)),"")</f>
        <v>3</v>
      </c>
      <c r="D45" s="100">
        <f>IFERROR(INDEX(전체당첨내역!$D:$D,MATCH($A45,전체당첨내역!$A:$A,0)),"")</f>
        <v>17</v>
      </c>
      <c r="E45" s="100">
        <f>IFERROR(INDEX(전체당첨내역!$E:$E,MATCH($A45,전체당첨내역!$A:$A,0)),"")</f>
        <v>26</v>
      </c>
      <c r="F45" s="100">
        <f>IFERROR(INDEX(전체당첨내역!$F:$F,MATCH($A45,전체당첨내역!$A:$A,0)),"")</f>
        <v>27</v>
      </c>
      <c r="G45" s="101">
        <f>IFERROR(INDEX(전체당첨내역!$G:$G,MATCH($A45,전체당첨내역!$A:$A,0)),"")</f>
        <v>42</v>
      </c>
      <c r="H45" s="102">
        <f>IFERROR(INDEX(전체당첨내역!$H:$H,MATCH($A45,전체당첨내역!$A:$A,0)),"")</f>
        <v>23</v>
      </c>
      <c r="I45" s="74">
        <v>0</v>
      </c>
      <c r="J45" s="75">
        <v>4</v>
      </c>
      <c r="K45" s="107">
        <v>2</v>
      </c>
      <c r="L45" s="74">
        <v>45</v>
      </c>
      <c r="M45" s="75">
        <v>34</v>
      </c>
      <c r="N45" s="75">
        <v>19</v>
      </c>
      <c r="O45" s="75">
        <v>21</v>
      </c>
      <c r="P45" s="76">
        <v>10</v>
      </c>
      <c r="Q45" s="77">
        <v>18</v>
      </c>
      <c r="R45" s="75">
        <v>33</v>
      </c>
      <c r="S45" s="75">
        <v>14</v>
      </c>
      <c r="T45" s="75">
        <v>43</v>
      </c>
      <c r="U45" s="75">
        <v>44</v>
      </c>
      <c r="V45" s="75">
        <v>35</v>
      </c>
      <c r="W45" s="75">
        <v>11</v>
      </c>
      <c r="X45" s="75">
        <v>36</v>
      </c>
      <c r="Y45" s="75">
        <v>38</v>
      </c>
      <c r="Z45" s="75">
        <v>13</v>
      </c>
      <c r="AA45" s="75">
        <v>2</v>
      </c>
      <c r="AB45" s="75">
        <v>30</v>
      </c>
      <c r="AC45" s="75">
        <v>22</v>
      </c>
      <c r="AD45" s="75">
        <v>12</v>
      </c>
      <c r="AE45" s="75">
        <v>17</v>
      </c>
      <c r="AF45" s="75">
        <v>41</v>
      </c>
      <c r="AG45" s="75">
        <v>42</v>
      </c>
      <c r="AH45" s="75">
        <v>6</v>
      </c>
      <c r="AI45" s="75">
        <v>15</v>
      </c>
      <c r="AJ45" s="75">
        <v>31</v>
      </c>
      <c r="AK45" s="75">
        <v>16</v>
      </c>
      <c r="AL45" s="75">
        <v>26</v>
      </c>
      <c r="AM45" s="75">
        <v>32</v>
      </c>
      <c r="AN45" s="75">
        <v>3</v>
      </c>
      <c r="AO45" s="75">
        <v>28</v>
      </c>
      <c r="AP45" s="75">
        <v>37</v>
      </c>
      <c r="AQ45" s="75">
        <v>24</v>
      </c>
      <c r="AR45" s="75">
        <v>7</v>
      </c>
      <c r="AS45" s="75">
        <v>1</v>
      </c>
      <c r="AT45" s="75">
        <v>4</v>
      </c>
      <c r="AU45" s="75">
        <v>39</v>
      </c>
      <c r="AV45" s="75">
        <v>29</v>
      </c>
      <c r="AW45" s="75">
        <v>20</v>
      </c>
      <c r="AX45" s="75">
        <v>9</v>
      </c>
      <c r="AY45" s="75">
        <v>27</v>
      </c>
      <c r="AZ45" s="75">
        <v>8</v>
      </c>
      <c r="BA45" s="75">
        <v>40</v>
      </c>
      <c r="BB45" s="75">
        <v>5</v>
      </c>
      <c r="BC45" s="75">
        <v>25</v>
      </c>
      <c r="BD45" s="75">
        <v>23</v>
      </c>
    </row>
    <row r="46" spans="1:56" ht="16.5" customHeight="1">
      <c r="A46" s="106">
        <f t="shared" si="2"/>
        <v>1205</v>
      </c>
      <c r="B46" s="99">
        <f>IFERROR(INDEX(전체당첨내역!$B:$B,MATCH($A46,전체당첨내역!$A:$A,0)),"")</f>
        <v>1</v>
      </c>
      <c r="C46" s="100">
        <f>IFERROR(INDEX(전체당첨내역!$C:$C,MATCH($A46,전체당첨내역!$A:$A,0)),"")</f>
        <v>4</v>
      </c>
      <c r="D46" s="100">
        <f>IFERROR(INDEX(전체당첨내역!$D:$D,MATCH($A46,전체당첨내역!$A:$A,0)),"")</f>
        <v>16</v>
      </c>
      <c r="E46" s="100">
        <f>IFERROR(INDEX(전체당첨내역!$E:$E,MATCH($A46,전체당첨내역!$A:$A,0)),"")</f>
        <v>23</v>
      </c>
      <c r="F46" s="100">
        <f>IFERROR(INDEX(전체당첨내역!$F:$F,MATCH($A46,전체당첨내역!$A:$A,0)),"")</f>
        <v>31</v>
      </c>
      <c r="G46" s="101">
        <f>IFERROR(INDEX(전체당첨내역!$G:$G,MATCH($A46,전체당첨내역!$A:$A,0)),"")</f>
        <v>41</v>
      </c>
      <c r="H46" s="102">
        <f>IFERROR(INDEX(전체당첨내역!$H:$H,MATCH($A46,전체당첨내역!$A:$A,0)),"")</f>
        <v>2</v>
      </c>
      <c r="I46" s="74">
        <v>0</v>
      </c>
      <c r="J46" s="75">
        <v>4</v>
      </c>
      <c r="K46" s="107">
        <v>2</v>
      </c>
      <c r="L46" s="74">
        <v>45</v>
      </c>
      <c r="M46" s="75">
        <v>34</v>
      </c>
      <c r="N46" s="75">
        <v>21</v>
      </c>
      <c r="O46" s="75">
        <v>14</v>
      </c>
      <c r="P46" s="76">
        <v>33</v>
      </c>
      <c r="Q46" s="77">
        <v>10</v>
      </c>
      <c r="R46" s="75">
        <v>43</v>
      </c>
      <c r="S46" s="75">
        <v>44</v>
      </c>
      <c r="T46" s="75">
        <v>18</v>
      </c>
      <c r="U46" s="75">
        <v>19</v>
      </c>
      <c r="V46" s="75">
        <v>11</v>
      </c>
      <c r="W46" s="75">
        <v>35</v>
      </c>
      <c r="X46" s="75">
        <v>13</v>
      </c>
      <c r="Y46" s="75">
        <v>36</v>
      </c>
      <c r="Z46" s="75">
        <v>30</v>
      </c>
      <c r="AA46" s="75">
        <v>2</v>
      </c>
      <c r="AB46" s="75">
        <v>22</v>
      </c>
      <c r="AC46" s="75">
        <v>17</v>
      </c>
      <c r="AD46" s="75">
        <v>12</v>
      </c>
      <c r="AE46" s="75">
        <v>6</v>
      </c>
      <c r="AF46" s="75">
        <v>31</v>
      </c>
      <c r="AG46" s="75">
        <v>38</v>
      </c>
      <c r="AH46" s="75">
        <v>41</v>
      </c>
      <c r="AI46" s="75">
        <v>42</v>
      </c>
      <c r="AJ46" s="75">
        <v>15</v>
      </c>
      <c r="AK46" s="75">
        <v>16</v>
      </c>
      <c r="AL46" s="75">
        <v>32</v>
      </c>
      <c r="AM46" s="75">
        <v>26</v>
      </c>
      <c r="AN46" s="75">
        <v>1</v>
      </c>
      <c r="AO46" s="75">
        <v>3</v>
      </c>
      <c r="AP46" s="75">
        <v>4</v>
      </c>
      <c r="AQ46" s="75">
        <v>24</v>
      </c>
      <c r="AR46" s="75">
        <v>28</v>
      </c>
      <c r="AS46" s="75">
        <v>7</v>
      </c>
      <c r="AT46" s="75">
        <v>37</v>
      </c>
      <c r="AU46" s="75">
        <v>39</v>
      </c>
      <c r="AV46" s="75">
        <v>29</v>
      </c>
      <c r="AW46" s="75">
        <v>20</v>
      </c>
      <c r="AX46" s="75">
        <v>9</v>
      </c>
      <c r="AY46" s="75">
        <v>40</v>
      </c>
      <c r="AZ46" s="75">
        <v>8</v>
      </c>
      <c r="BA46" s="75">
        <v>5</v>
      </c>
      <c r="BB46" s="75">
        <v>27</v>
      </c>
      <c r="BC46" s="75">
        <v>23</v>
      </c>
      <c r="BD46" s="75">
        <v>25</v>
      </c>
    </row>
    <row r="47" spans="1:56" ht="16.5" customHeight="1">
      <c r="A47" s="106">
        <f t="shared" si="2"/>
        <v>1204</v>
      </c>
      <c r="B47" s="99">
        <f>IFERROR(INDEX(전체당첨내역!$B:$B,MATCH($A47,전체당첨내역!$A:$A,0)),"")</f>
        <v>8</v>
      </c>
      <c r="C47" s="100">
        <f>IFERROR(INDEX(전체당첨내역!$C:$C,MATCH($A47,전체당첨내역!$A:$A,0)),"")</f>
        <v>16</v>
      </c>
      <c r="D47" s="100">
        <f>IFERROR(INDEX(전체당첨내역!$D:$D,MATCH($A47,전체당첨내역!$A:$A,0)),"")</f>
        <v>28</v>
      </c>
      <c r="E47" s="100">
        <f>IFERROR(INDEX(전체당첨내역!$E:$E,MATCH($A47,전체당첨내역!$A:$A,0)),"")</f>
        <v>30</v>
      </c>
      <c r="F47" s="100">
        <f>IFERROR(INDEX(전체당첨내역!$F:$F,MATCH($A47,전체당첨내역!$A:$A,0)),"")</f>
        <v>31</v>
      </c>
      <c r="G47" s="101">
        <f>IFERROR(INDEX(전체당첨내역!$G:$G,MATCH($A47,전체당첨내역!$A:$A,0)),"")</f>
        <v>44</v>
      </c>
      <c r="H47" s="102">
        <f>IFERROR(INDEX(전체당첨내역!$H:$H,MATCH($A47,전체당첨내역!$A:$A,0)),"")</f>
        <v>27</v>
      </c>
      <c r="I47" s="74">
        <v>3</v>
      </c>
      <c r="J47" s="75">
        <v>2</v>
      </c>
      <c r="K47" s="107">
        <v>1</v>
      </c>
      <c r="L47" s="74">
        <v>45</v>
      </c>
      <c r="M47" s="75">
        <v>34</v>
      </c>
      <c r="N47" s="75">
        <v>21</v>
      </c>
      <c r="O47" s="75">
        <v>33</v>
      </c>
      <c r="P47" s="76">
        <v>14</v>
      </c>
      <c r="Q47" s="77">
        <v>10</v>
      </c>
      <c r="R47" s="75">
        <v>30</v>
      </c>
      <c r="S47" s="75">
        <v>43</v>
      </c>
      <c r="T47" s="75">
        <v>18</v>
      </c>
      <c r="U47" s="75">
        <v>19</v>
      </c>
      <c r="V47" s="75">
        <v>44</v>
      </c>
      <c r="W47" s="75">
        <v>35</v>
      </c>
      <c r="X47" s="75">
        <v>11</v>
      </c>
      <c r="Y47" s="75">
        <v>31</v>
      </c>
      <c r="Z47" s="75">
        <v>36</v>
      </c>
      <c r="AA47" s="75">
        <v>13</v>
      </c>
      <c r="AB47" s="75">
        <v>2</v>
      </c>
      <c r="AC47" s="75">
        <v>17</v>
      </c>
      <c r="AD47" s="75">
        <v>42</v>
      </c>
      <c r="AE47" s="75">
        <v>12</v>
      </c>
      <c r="AF47" s="75">
        <v>6</v>
      </c>
      <c r="AG47" s="75">
        <v>22</v>
      </c>
      <c r="AH47" s="75">
        <v>41</v>
      </c>
      <c r="AI47" s="75">
        <v>15</v>
      </c>
      <c r="AJ47" s="75">
        <v>16</v>
      </c>
      <c r="AK47" s="75">
        <v>1</v>
      </c>
      <c r="AL47" s="75">
        <v>28</v>
      </c>
      <c r="AM47" s="75">
        <v>38</v>
      </c>
      <c r="AN47" s="75">
        <v>3</v>
      </c>
      <c r="AO47" s="75">
        <v>24</v>
      </c>
      <c r="AP47" s="75">
        <v>26</v>
      </c>
      <c r="AQ47" s="75">
        <v>32</v>
      </c>
      <c r="AR47" s="75">
        <v>7</v>
      </c>
      <c r="AS47" s="75">
        <v>37</v>
      </c>
      <c r="AT47" s="75">
        <v>39</v>
      </c>
      <c r="AU47" s="75">
        <v>4</v>
      </c>
      <c r="AV47" s="75">
        <v>29</v>
      </c>
      <c r="AW47" s="75">
        <v>20</v>
      </c>
      <c r="AX47" s="75">
        <v>8</v>
      </c>
      <c r="AY47" s="75">
        <v>9</v>
      </c>
      <c r="AZ47" s="75">
        <v>40</v>
      </c>
      <c r="BA47" s="75">
        <v>23</v>
      </c>
      <c r="BB47" s="75">
        <v>5</v>
      </c>
      <c r="BC47" s="75">
        <v>27</v>
      </c>
      <c r="BD47" s="75">
        <v>25</v>
      </c>
    </row>
    <row r="48" spans="1:56" ht="16.5" customHeight="1">
      <c r="A48" s="98">
        <f t="shared" si="2"/>
        <v>1203</v>
      </c>
      <c r="B48" s="99">
        <f>IFERROR(INDEX(전체당첨내역!$B:$B,MATCH($A48,전체당첨내역!$A:$A,0)),"")</f>
        <v>3</v>
      </c>
      <c r="C48" s="100">
        <f>IFERROR(INDEX(전체당첨내역!$C:$C,MATCH($A48,전체당첨내역!$A:$A,0)),"")</f>
        <v>6</v>
      </c>
      <c r="D48" s="100">
        <f>IFERROR(INDEX(전체당첨내역!$D:$D,MATCH($A48,전체당첨내역!$A:$A,0)),"")</f>
        <v>18</v>
      </c>
      <c r="E48" s="100">
        <f>IFERROR(INDEX(전체당첨내역!$E:$E,MATCH($A48,전체당첨내역!$A:$A,0)),"")</f>
        <v>29</v>
      </c>
      <c r="F48" s="100">
        <f>IFERROR(INDEX(전체당첨내역!$F:$F,MATCH($A48,전체당첨내역!$A:$A,0)),"")</f>
        <v>35</v>
      </c>
      <c r="G48" s="101">
        <f>IFERROR(INDEX(전체당첨내역!$G:$G,MATCH($A48,전체당첨내역!$A:$A,0)),"")</f>
        <v>39</v>
      </c>
      <c r="H48" s="102">
        <f>IFERROR(INDEX(전체당첨내역!$H:$H,MATCH($A48,전체당첨내역!$A:$A,0)),"")</f>
        <v>24</v>
      </c>
      <c r="I48" s="74">
        <v>2</v>
      </c>
      <c r="J48" s="75">
        <v>3</v>
      </c>
      <c r="K48" s="107">
        <v>1</v>
      </c>
      <c r="L48" s="74">
        <v>45</v>
      </c>
      <c r="M48" s="75">
        <v>34</v>
      </c>
      <c r="N48" s="75">
        <v>18</v>
      </c>
      <c r="O48" s="75">
        <v>21</v>
      </c>
      <c r="P48" s="76">
        <v>14</v>
      </c>
      <c r="Q48" s="77">
        <v>33</v>
      </c>
      <c r="R48" s="75">
        <v>30</v>
      </c>
      <c r="S48" s="75">
        <v>43</v>
      </c>
      <c r="T48" s="75">
        <v>44</v>
      </c>
      <c r="U48" s="75">
        <v>19</v>
      </c>
      <c r="V48" s="75">
        <v>10</v>
      </c>
      <c r="W48" s="75">
        <v>11</v>
      </c>
      <c r="X48" s="75">
        <v>35</v>
      </c>
      <c r="Y48" s="75">
        <v>36</v>
      </c>
      <c r="Z48" s="75">
        <v>31</v>
      </c>
      <c r="AA48" s="75">
        <v>6</v>
      </c>
      <c r="AB48" s="75">
        <v>2</v>
      </c>
      <c r="AC48" s="75">
        <v>41</v>
      </c>
      <c r="AD48" s="75">
        <v>42</v>
      </c>
      <c r="AE48" s="75">
        <v>12</v>
      </c>
      <c r="AF48" s="75">
        <v>17</v>
      </c>
      <c r="AG48" s="75">
        <v>22</v>
      </c>
      <c r="AH48" s="75">
        <v>13</v>
      </c>
      <c r="AI48" s="75">
        <v>15</v>
      </c>
      <c r="AJ48" s="75">
        <v>16</v>
      </c>
      <c r="AK48" s="75">
        <v>28</v>
      </c>
      <c r="AL48" s="75">
        <v>38</v>
      </c>
      <c r="AM48" s="75">
        <v>3</v>
      </c>
      <c r="AN48" s="75">
        <v>24</v>
      </c>
      <c r="AO48" s="75">
        <v>39</v>
      </c>
      <c r="AP48" s="75">
        <v>32</v>
      </c>
      <c r="AQ48" s="75">
        <v>1</v>
      </c>
      <c r="AR48" s="75">
        <v>26</v>
      </c>
      <c r="AS48" s="75">
        <v>7</v>
      </c>
      <c r="AT48" s="75">
        <v>29</v>
      </c>
      <c r="AU48" s="75">
        <v>37</v>
      </c>
      <c r="AV48" s="75">
        <v>4</v>
      </c>
      <c r="AW48" s="75">
        <v>20</v>
      </c>
      <c r="AX48" s="75">
        <v>8</v>
      </c>
      <c r="AY48" s="75">
        <v>40</v>
      </c>
      <c r="AZ48" s="75">
        <v>23</v>
      </c>
      <c r="BA48" s="75">
        <v>5</v>
      </c>
      <c r="BB48" s="75">
        <v>27</v>
      </c>
      <c r="BC48" s="75">
        <v>9</v>
      </c>
      <c r="BD48" s="75">
        <v>25</v>
      </c>
    </row>
    <row r="49" spans="1:56" ht="16.5" customHeight="1">
      <c r="A49" s="98">
        <f t="shared" si="2"/>
        <v>1202</v>
      </c>
      <c r="B49" s="99">
        <f>IFERROR(INDEX(전체당첨내역!$B:$B,MATCH($A49,전체당첨내역!$A:$A,0)),"")</f>
        <v>5</v>
      </c>
      <c r="C49" s="100">
        <f>IFERROR(INDEX(전체당첨내역!$C:$C,MATCH($A49,전체당첨내역!$A:$A,0)),"")</f>
        <v>12</v>
      </c>
      <c r="D49" s="100">
        <f>IFERROR(INDEX(전체당첨내역!$D:$D,MATCH($A49,전체당첨내역!$A:$A,0)),"")</f>
        <v>21</v>
      </c>
      <c r="E49" s="100">
        <f>IFERROR(INDEX(전체당첨내역!$E:$E,MATCH($A49,전체당첨내역!$A:$A,0)),"")</f>
        <v>33</v>
      </c>
      <c r="F49" s="100">
        <f>IFERROR(INDEX(전체당첨내역!$F:$F,MATCH($A49,전체당첨내역!$A:$A,0)),"")</f>
        <v>37</v>
      </c>
      <c r="G49" s="101">
        <f>IFERROR(INDEX(전체당첨내역!$G:$G,MATCH($A49,전체당첨내역!$A:$A,0)),"")</f>
        <v>40</v>
      </c>
      <c r="H49" s="102">
        <f>IFERROR(INDEX(전체당첨내역!$H:$H,MATCH($A49,전체당첨내역!$A:$A,0)),"")</f>
        <v>7</v>
      </c>
      <c r="I49" s="74">
        <v>3</v>
      </c>
      <c r="J49" s="75">
        <v>0</v>
      </c>
      <c r="K49" s="107">
        <v>3</v>
      </c>
      <c r="L49" s="74">
        <v>21</v>
      </c>
      <c r="M49" s="75">
        <v>45</v>
      </c>
      <c r="N49" s="75">
        <v>34</v>
      </c>
      <c r="O49" s="75">
        <v>33</v>
      </c>
      <c r="P49" s="76">
        <v>18</v>
      </c>
      <c r="Q49" s="77">
        <v>14</v>
      </c>
      <c r="R49" s="75">
        <v>19</v>
      </c>
      <c r="S49" s="75">
        <v>43</v>
      </c>
      <c r="T49" s="75">
        <v>44</v>
      </c>
      <c r="U49" s="75">
        <v>10</v>
      </c>
      <c r="V49" s="75">
        <v>11</v>
      </c>
      <c r="W49" s="75">
        <v>12</v>
      </c>
      <c r="X49" s="75">
        <v>30</v>
      </c>
      <c r="Y49" s="75">
        <v>2</v>
      </c>
      <c r="Z49" s="75">
        <v>6</v>
      </c>
      <c r="AA49" s="75">
        <v>31</v>
      </c>
      <c r="AB49" s="75">
        <v>15</v>
      </c>
      <c r="AC49" s="75">
        <v>41</v>
      </c>
      <c r="AD49" s="75">
        <v>42</v>
      </c>
      <c r="AE49" s="75">
        <v>13</v>
      </c>
      <c r="AF49" s="75">
        <v>17</v>
      </c>
      <c r="AG49" s="75">
        <v>22</v>
      </c>
      <c r="AH49" s="75">
        <v>35</v>
      </c>
      <c r="AI49" s="75">
        <v>36</v>
      </c>
      <c r="AJ49" s="75">
        <v>16</v>
      </c>
      <c r="AK49" s="75">
        <v>28</v>
      </c>
      <c r="AL49" s="75">
        <v>3</v>
      </c>
      <c r="AM49" s="75">
        <v>38</v>
      </c>
      <c r="AN49" s="75">
        <v>24</v>
      </c>
      <c r="AO49" s="75">
        <v>1</v>
      </c>
      <c r="AP49" s="75">
        <v>39</v>
      </c>
      <c r="AQ49" s="75">
        <v>4</v>
      </c>
      <c r="AR49" s="75">
        <v>26</v>
      </c>
      <c r="AS49" s="75">
        <v>7</v>
      </c>
      <c r="AT49" s="75">
        <v>29</v>
      </c>
      <c r="AU49" s="75">
        <v>37</v>
      </c>
      <c r="AV49" s="75">
        <v>40</v>
      </c>
      <c r="AW49" s="75">
        <v>5</v>
      </c>
      <c r="AX49" s="75">
        <v>32</v>
      </c>
      <c r="AY49" s="75">
        <v>20</v>
      </c>
      <c r="AZ49" s="75">
        <v>8</v>
      </c>
      <c r="BA49" s="75">
        <v>23</v>
      </c>
      <c r="BB49" s="75">
        <v>27</v>
      </c>
      <c r="BC49" s="75">
        <v>9</v>
      </c>
      <c r="BD49" s="75">
        <v>25</v>
      </c>
    </row>
    <row r="50" spans="1:56" ht="16.5" customHeight="1">
      <c r="A50" s="98">
        <f t="shared" si="2"/>
        <v>1201</v>
      </c>
      <c r="B50" s="99">
        <f>IFERROR(INDEX(전체당첨내역!$B:$B,MATCH($A50,전체당첨내역!$A:$A,0)),"")</f>
        <v>7</v>
      </c>
      <c r="C50" s="100">
        <f>IFERROR(INDEX(전체당첨내역!$C:$C,MATCH($A50,전체당첨내역!$A:$A,0)),"")</f>
        <v>9</v>
      </c>
      <c r="D50" s="100">
        <f>IFERROR(INDEX(전체당첨내역!$D:$D,MATCH($A50,전체당첨내역!$A:$A,0)),"")</f>
        <v>24</v>
      </c>
      <c r="E50" s="100">
        <f>IFERROR(INDEX(전체당첨내역!$E:$E,MATCH($A50,전체당첨내역!$A:$A,0)),"")</f>
        <v>27</v>
      </c>
      <c r="F50" s="100">
        <f>IFERROR(INDEX(전체당첨내역!$F:$F,MATCH($A50,전체당첨내역!$A:$A,0)),"")</f>
        <v>35</v>
      </c>
      <c r="G50" s="101">
        <f>IFERROR(INDEX(전체당첨내역!$G:$G,MATCH($A50,전체당첨내역!$A:$A,0)),"")</f>
        <v>36</v>
      </c>
      <c r="H50" s="102">
        <f>IFERROR(INDEX(전체당첨내역!$H:$H,MATCH($A50,전체당첨내역!$A:$A,0)),"")</f>
        <v>37</v>
      </c>
      <c r="I50" s="74">
        <v>2</v>
      </c>
      <c r="J50" s="75">
        <v>2</v>
      </c>
      <c r="K50" s="107">
        <v>2</v>
      </c>
      <c r="L50" s="74">
        <v>21</v>
      </c>
      <c r="M50" s="75">
        <v>45</v>
      </c>
      <c r="N50" s="75">
        <v>34</v>
      </c>
      <c r="O50" s="75">
        <v>18</v>
      </c>
      <c r="P50" s="76">
        <v>33</v>
      </c>
      <c r="Q50" s="77">
        <v>14</v>
      </c>
      <c r="R50" s="75">
        <v>10</v>
      </c>
      <c r="S50" s="75">
        <v>19</v>
      </c>
      <c r="T50" s="75">
        <v>43</v>
      </c>
      <c r="U50" s="75">
        <v>44</v>
      </c>
      <c r="V50" s="75">
        <v>11</v>
      </c>
      <c r="W50" s="75">
        <v>35</v>
      </c>
      <c r="X50" s="75">
        <v>36</v>
      </c>
      <c r="Y50" s="75">
        <v>30</v>
      </c>
      <c r="Z50" s="75">
        <v>6</v>
      </c>
      <c r="AA50" s="75">
        <v>12</v>
      </c>
      <c r="AB50" s="75">
        <v>41</v>
      </c>
      <c r="AC50" s="75">
        <v>17</v>
      </c>
      <c r="AD50" s="75">
        <v>22</v>
      </c>
      <c r="AE50" s="75">
        <v>42</v>
      </c>
      <c r="AF50" s="75">
        <v>31</v>
      </c>
      <c r="AG50" s="75">
        <v>13</v>
      </c>
      <c r="AH50" s="75">
        <v>2</v>
      </c>
      <c r="AI50" s="75">
        <v>16</v>
      </c>
      <c r="AJ50" s="75">
        <v>28</v>
      </c>
      <c r="AK50" s="75">
        <v>24</v>
      </c>
      <c r="AL50" s="75">
        <v>38</v>
      </c>
      <c r="AM50" s="75">
        <v>3</v>
      </c>
      <c r="AN50" s="75">
        <v>15</v>
      </c>
      <c r="AO50" s="75">
        <v>7</v>
      </c>
      <c r="AP50" s="75">
        <v>26</v>
      </c>
      <c r="AQ50" s="75">
        <v>1</v>
      </c>
      <c r="AR50" s="75">
        <v>39</v>
      </c>
      <c r="AS50" s="75">
        <v>4</v>
      </c>
      <c r="AT50" s="75">
        <v>29</v>
      </c>
      <c r="AU50" s="75">
        <v>32</v>
      </c>
      <c r="AV50" s="75">
        <v>40</v>
      </c>
      <c r="AW50" s="75">
        <v>5</v>
      </c>
      <c r="AX50" s="75">
        <v>37</v>
      </c>
      <c r="AY50" s="75">
        <v>20</v>
      </c>
      <c r="AZ50" s="75">
        <v>8</v>
      </c>
      <c r="BA50" s="75">
        <v>23</v>
      </c>
      <c r="BB50" s="75">
        <v>25</v>
      </c>
      <c r="BC50" s="75">
        <v>27</v>
      </c>
      <c r="BD50" s="75">
        <v>9</v>
      </c>
    </row>
    <row r="51" spans="1:56" ht="16.5" customHeight="1">
      <c r="A51" s="106">
        <f t="shared" si="2"/>
        <v>1200</v>
      </c>
      <c r="B51" s="99">
        <f>IFERROR(INDEX(전체당첨내역!$B:$B,MATCH($A51,전체당첨내역!$A:$A,0)),"")</f>
        <v>1</v>
      </c>
      <c r="C51" s="100">
        <f>IFERROR(INDEX(전체당첨내역!$C:$C,MATCH($A51,전체당첨내역!$A:$A,0)),"")</f>
        <v>2</v>
      </c>
      <c r="D51" s="100">
        <f>IFERROR(INDEX(전체당첨내역!$D:$D,MATCH($A51,전체당첨내역!$A:$A,0)),"")</f>
        <v>4</v>
      </c>
      <c r="E51" s="100">
        <f>IFERROR(INDEX(전체당첨내역!$E:$E,MATCH($A51,전체당첨내역!$A:$A,0)),"")</f>
        <v>16</v>
      </c>
      <c r="F51" s="100">
        <f>IFERROR(INDEX(전체당첨내역!$F:$F,MATCH($A51,전체당첨내역!$A:$A,0)),"")</f>
        <v>20</v>
      </c>
      <c r="G51" s="101">
        <f>IFERROR(INDEX(전체당첨내역!$G:$G,MATCH($A51,전체당첨내역!$A:$A,0)),"")</f>
        <v>32</v>
      </c>
      <c r="H51" s="102">
        <f>IFERROR(INDEX(전체당첨내역!$H:$H,MATCH($A51,전체당첨내역!$A:$A,0)),"")</f>
        <v>45</v>
      </c>
      <c r="I51" s="74">
        <v>0</v>
      </c>
      <c r="J51" s="75">
        <v>4</v>
      </c>
      <c r="K51" s="107">
        <v>2</v>
      </c>
      <c r="L51" s="74">
        <v>21</v>
      </c>
      <c r="M51" s="75">
        <v>34</v>
      </c>
      <c r="N51" s="75">
        <v>45</v>
      </c>
      <c r="O51" s="75">
        <v>33</v>
      </c>
      <c r="P51" s="76">
        <v>14</v>
      </c>
      <c r="Q51" s="77">
        <v>44</v>
      </c>
      <c r="R51" s="75">
        <v>10</v>
      </c>
      <c r="S51" s="75">
        <v>11</v>
      </c>
      <c r="T51" s="75">
        <v>43</v>
      </c>
      <c r="U51" s="75">
        <v>18</v>
      </c>
      <c r="V51" s="75">
        <v>19</v>
      </c>
      <c r="W51" s="75">
        <v>36</v>
      </c>
      <c r="X51" s="75">
        <v>6</v>
      </c>
      <c r="Y51" s="75">
        <v>12</v>
      </c>
      <c r="Z51" s="75">
        <v>30</v>
      </c>
      <c r="AA51" s="75">
        <v>17</v>
      </c>
      <c r="AB51" s="75">
        <v>22</v>
      </c>
      <c r="AC51" s="75">
        <v>2</v>
      </c>
      <c r="AD51" s="75">
        <v>41</v>
      </c>
      <c r="AE51" s="75">
        <v>13</v>
      </c>
      <c r="AF51" s="75">
        <v>16</v>
      </c>
      <c r="AG51" s="75">
        <v>35</v>
      </c>
      <c r="AH51" s="75">
        <v>42</v>
      </c>
      <c r="AI51" s="75">
        <v>31</v>
      </c>
      <c r="AJ51" s="75">
        <v>28</v>
      </c>
      <c r="AK51" s="75">
        <v>1</v>
      </c>
      <c r="AL51" s="75">
        <v>24</v>
      </c>
      <c r="AM51" s="75">
        <v>38</v>
      </c>
      <c r="AN51" s="75">
        <v>3</v>
      </c>
      <c r="AO51" s="75">
        <v>4</v>
      </c>
      <c r="AP51" s="75">
        <v>15</v>
      </c>
      <c r="AQ51" s="75">
        <v>7</v>
      </c>
      <c r="AR51" s="75">
        <v>26</v>
      </c>
      <c r="AS51" s="75">
        <v>32</v>
      </c>
      <c r="AT51" s="75">
        <v>29</v>
      </c>
      <c r="AU51" s="75">
        <v>39</v>
      </c>
      <c r="AV51" s="75">
        <v>20</v>
      </c>
      <c r="AW51" s="75">
        <v>37</v>
      </c>
      <c r="AX51" s="75">
        <v>40</v>
      </c>
      <c r="AY51" s="75">
        <v>5</v>
      </c>
      <c r="AZ51" s="75">
        <v>23</v>
      </c>
      <c r="BA51" s="75">
        <v>25</v>
      </c>
      <c r="BB51" s="75">
        <v>27</v>
      </c>
      <c r="BC51" s="75">
        <v>8</v>
      </c>
      <c r="BD51" s="75">
        <v>9</v>
      </c>
    </row>
    <row r="52" spans="1:56" ht="16.5" customHeight="1">
      <c r="A52" s="98">
        <f t="shared" si="2"/>
        <v>1199</v>
      </c>
      <c r="B52" s="99">
        <f>IFERROR(INDEX(전체당첨내역!$B:$B,MATCH($A52,전체당첨내역!$A:$A,0)),"")</f>
        <v>16</v>
      </c>
      <c r="C52" s="100">
        <f>IFERROR(INDEX(전체당첨내역!$C:$C,MATCH($A52,전체당첨내역!$A:$A,0)),"")</f>
        <v>24</v>
      </c>
      <c r="D52" s="100">
        <f>IFERROR(INDEX(전체당첨내역!$D:$D,MATCH($A52,전체당첨내역!$A:$A,0)),"")</f>
        <v>25</v>
      </c>
      <c r="E52" s="100">
        <f>IFERROR(INDEX(전체당첨내역!$E:$E,MATCH($A52,전체당첨내역!$A:$A,0)),"")</f>
        <v>30</v>
      </c>
      <c r="F52" s="100">
        <f>IFERROR(INDEX(전체당첨내역!$F:$F,MATCH($A52,전체당첨내역!$A:$A,0)),"")</f>
        <v>31</v>
      </c>
      <c r="G52" s="101">
        <f>IFERROR(INDEX(전체당첨내역!$G:$G,MATCH($A52,전체당첨내역!$A:$A,0)),"")</f>
        <v>32</v>
      </c>
      <c r="H52" s="102">
        <f>IFERROR(INDEX(전체당첨내역!$H:$H,MATCH($A52,전체당첨내역!$A:$A,0)),"")</f>
        <v>7</v>
      </c>
      <c r="I52" s="74">
        <v>3</v>
      </c>
      <c r="J52" s="75">
        <v>1</v>
      </c>
      <c r="K52" s="107">
        <v>2</v>
      </c>
      <c r="L52" s="74">
        <v>34</v>
      </c>
      <c r="M52" s="75">
        <v>45</v>
      </c>
      <c r="N52" s="75">
        <v>33</v>
      </c>
      <c r="O52" s="75">
        <v>21</v>
      </c>
      <c r="P52" s="76">
        <v>14</v>
      </c>
      <c r="Q52" s="77">
        <v>44</v>
      </c>
      <c r="R52" s="75">
        <v>10</v>
      </c>
      <c r="S52" s="75">
        <v>11</v>
      </c>
      <c r="T52" s="75">
        <v>18</v>
      </c>
      <c r="U52" s="75">
        <v>30</v>
      </c>
      <c r="V52" s="75">
        <v>43</v>
      </c>
      <c r="W52" s="75">
        <v>31</v>
      </c>
      <c r="X52" s="75">
        <v>16</v>
      </c>
      <c r="Y52" s="75">
        <v>6</v>
      </c>
      <c r="Z52" s="75">
        <v>12</v>
      </c>
      <c r="AA52" s="75">
        <v>19</v>
      </c>
      <c r="AB52" s="75">
        <v>22</v>
      </c>
      <c r="AC52" s="75">
        <v>2</v>
      </c>
      <c r="AD52" s="75">
        <v>17</v>
      </c>
      <c r="AE52" s="75">
        <v>41</v>
      </c>
      <c r="AF52" s="75">
        <v>35</v>
      </c>
      <c r="AG52" s="75">
        <v>13</v>
      </c>
      <c r="AH52" s="75">
        <v>36</v>
      </c>
      <c r="AI52" s="75">
        <v>42</v>
      </c>
      <c r="AJ52" s="75">
        <v>24</v>
      </c>
      <c r="AK52" s="75">
        <v>28</v>
      </c>
      <c r="AL52" s="75">
        <v>1</v>
      </c>
      <c r="AM52" s="75">
        <v>38</v>
      </c>
      <c r="AN52" s="75">
        <v>4</v>
      </c>
      <c r="AO52" s="75">
        <v>3</v>
      </c>
      <c r="AP52" s="75">
        <v>7</v>
      </c>
      <c r="AQ52" s="75">
        <v>26</v>
      </c>
      <c r="AR52" s="75">
        <v>29</v>
      </c>
      <c r="AS52" s="75">
        <v>15</v>
      </c>
      <c r="AT52" s="75">
        <v>32</v>
      </c>
      <c r="AU52" s="75">
        <v>39</v>
      </c>
      <c r="AV52" s="75">
        <v>20</v>
      </c>
      <c r="AW52" s="75">
        <v>37</v>
      </c>
      <c r="AX52" s="75">
        <v>40</v>
      </c>
      <c r="AY52" s="75">
        <v>5</v>
      </c>
      <c r="AZ52" s="75">
        <v>23</v>
      </c>
      <c r="BA52" s="75">
        <v>25</v>
      </c>
      <c r="BB52" s="75">
        <v>27</v>
      </c>
      <c r="BC52" s="75">
        <v>9</v>
      </c>
      <c r="BD52" s="75">
        <v>8</v>
      </c>
    </row>
    <row r="53" spans="1:56" ht="16.5" customHeight="1">
      <c r="A53" s="106">
        <f t="shared" si="2"/>
        <v>1198</v>
      </c>
      <c r="B53" s="99">
        <f>IFERROR(INDEX(전체당첨내역!$B:$B,MATCH($A53,전체당첨내역!$A:$A,0)),"")</f>
        <v>26</v>
      </c>
      <c r="C53" s="100">
        <f>IFERROR(INDEX(전체당첨내역!$C:$C,MATCH($A53,전체당첨내역!$A:$A,0)),"")</f>
        <v>30</v>
      </c>
      <c r="D53" s="100">
        <f>IFERROR(INDEX(전체당첨내역!$D:$D,MATCH($A53,전체당첨내역!$A:$A,0)),"")</f>
        <v>33</v>
      </c>
      <c r="E53" s="100">
        <f>IFERROR(INDEX(전체당첨내역!$E:$E,MATCH($A53,전체당첨내역!$A:$A,0)),"")</f>
        <v>38</v>
      </c>
      <c r="F53" s="100">
        <f>IFERROR(INDEX(전체당첨내역!$F:$F,MATCH($A53,전체당첨내역!$A:$A,0)),"")</f>
        <v>39</v>
      </c>
      <c r="G53" s="101">
        <f>IFERROR(INDEX(전체당첨내역!$G:$G,MATCH($A53,전체당첨내역!$A:$A,0)),"")</f>
        <v>41</v>
      </c>
      <c r="H53" s="102">
        <f>IFERROR(INDEX(전체당첨내역!$H:$H,MATCH($A53,전체당첨내역!$A:$A,0)),"")</f>
        <v>21</v>
      </c>
      <c r="I53" s="74">
        <v>3</v>
      </c>
      <c r="J53" s="75">
        <v>2</v>
      </c>
      <c r="K53" s="107">
        <v>1</v>
      </c>
      <c r="L53" s="74">
        <v>33</v>
      </c>
      <c r="M53" s="75">
        <v>34</v>
      </c>
      <c r="N53" s="75">
        <v>21</v>
      </c>
      <c r="O53" s="75">
        <v>30</v>
      </c>
      <c r="P53" s="76">
        <v>45</v>
      </c>
      <c r="Q53" s="77">
        <v>14</v>
      </c>
      <c r="R53" s="75">
        <v>44</v>
      </c>
      <c r="S53" s="75">
        <v>10</v>
      </c>
      <c r="T53" s="75">
        <v>11</v>
      </c>
      <c r="U53" s="75">
        <v>18</v>
      </c>
      <c r="V53" s="75">
        <v>43</v>
      </c>
      <c r="W53" s="75">
        <v>12</v>
      </c>
      <c r="X53" s="75">
        <v>41</v>
      </c>
      <c r="Y53" s="75">
        <v>31</v>
      </c>
      <c r="Z53" s="75">
        <v>19</v>
      </c>
      <c r="AA53" s="75">
        <v>2</v>
      </c>
      <c r="AB53" s="75">
        <v>16</v>
      </c>
      <c r="AC53" s="75">
        <v>38</v>
      </c>
      <c r="AD53" s="75">
        <v>17</v>
      </c>
      <c r="AE53" s="75">
        <v>6</v>
      </c>
      <c r="AF53" s="75">
        <v>35</v>
      </c>
      <c r="AG53" s="75">
        <v>36</v>
      </c>
      <c r="AH53" s="75">
        <v>24</v>
      </c>
      <c r="AI53" s="75">
        <v>42</v>
      </c>
      <c r="AJ53" s="75">
        <v>13</v>
      </c>
      <c r="AK53" s="75">
        <v>22</v>
      </c>
      <c r="AL53" s="75">
        <v>28</v>
      </c>
      <c r="AM53" s="75">
        <v>3</v>
      </c>
      <c r="AN53" s="75">
        <v>26</v>
      </c>
      <c r="AO53" s="75">
        <v>1</v>
      </c>
      <c r="AP53" s="75">
        <v>4</v>
      </c>
      <c r="AQ53" s="75">
        <v>7</v>
      </c>
      <c r="AR53" s="75">
        <v>29</v>
      </c>
      <c r="AS53" s="75">
        <v>37</v>
      </c>
      <c r="AT53" s="75">
        <v>39</v>
      </c>
      <c r="AU53" s="75">
        <v>32</v>
      </c>
      <c r="AV53" s="75">
        <v>15</v>
      </c>
      <c r="AW53" s="75">
        <v>20</v>
      </c>
      <c r="AX53" s="75">
        <v>40</v>
      </c>
      <c r="AY53" s="75">
        <v>5</v>
      </c>
      <c r="AZ53" s="75">
        <v>23</v>
      </c>
      <c r="BA53" s="75">
        <v>25</v>
      </c>
      <c r="BB53" s="75">
        <v>27</v>
      </c>
      <c r="BC53" s="75">
        <v>9</v>
      </c>
      <c r="BD53" s="75">
        <v>8</v>
      </c>
    </row>
    <row r="54" spans="1:56" ht="16.5" customHeight="1">
      <c r="A54" s="106">
        <f t="shared" si="2"/>
        <v>1197</v>
      </c>
      <c r="B54" s="99">
        <f>IFERROR(INDEX(전체당첨내역!$B:$B,MATCH($A54,전체당첨내역!$A:$A,0)),"")</f>
        <v>1</v>
      </c>
      <c r="C54" s="100">
        <f>IFERROR(INDEX(전체당첨내역!$C:$C,MATCH($A54,전체당첨내역!$A:$A,0)),"")</f>
        <v>5</v>
      </c>
      <c r="D54" s="100">
        <f>IFERROR(INDEX(전체당첨내역!$D:$D,MATCH($A54,전체당첨내역!$A:$A,0)),"")</f>
        <v>7</v>
      </c>
      <c r="E54" s="100">
        <f>IFERROR(INDEX(전체당첨내역!$E:$E,MATCH($A54,전체당첨내역!$A:$A,0)),"")</f>
        <v>26</v>
      </c>
      <c r="F54" s="100">
        <f>IFERROR(INDEX(전체당첨내역!$F:$F,MATCH($A54,전체당첨내역!$A:$A,0)),"")</f>
        <v>28</v>
      </c>
      <c r="G54" s="101">
        <f>IFERROR(INDEX(전체당첨내역!$G:$G,MATCH($A54,전체당첨내역!$A:$A,0)),"")</f>
        <v>43</v>
      </c>
      <c r="H54" s="102">
        <f>IFERROR(INDEX(전체당첨내역!$H:$H,MATCH($A54,전체당첨내역!$A:$A,0)),"")</f>
        <v>30</v>
      </c>
      <c r="I54" s="74">
        <v>1</v>
      </c>
      <c r="J54" s="75">
        <v>3</v>
      </c>
      <c r="K54" s="107">
        <v>2</v>
      </c>
      <c r="L54" s="74">
        <v>33</v>
      </c>
      <c r="M54" s="75">
        <v>34</v>
      </c>
      <c r="N54" s="75">
        <v>21</v>
      </c>
      <c r="O54" s="75">
        <v>30</v>
      </c>
      <c r="P54" s="76">
        <v>45</v>
      </c>
      <c r="Q54" s="77">
        <v>14</v>
      </c>
      <c r="R54" s="75">
        <v>44</v>
      </c>
      <c r="S54" s="75">
        <v>10</v>
      </c>
      <c r="T54" s="75">
        <v>18</v>
      </c>
      <c r="U54" s="75">
        <v>43</v>
      </c>
      <c r="V54" s="75">
        <v>12</v>
      </c>
      <c r="W54" s="75">
        <v>41</v>
      </c>
      <c r="X54" s="75">
        <v>11</v>
      </c>
      <c r="Y54" s="75">
        <v>31</v>
      </c>
      <c r="Z54" s="75">
        <v>2</v>
      </c>
      <c r="AA54" s="75">
        <v>19</v>
      </c>
      <c r="AB54" s="75">
        <v>16</v>
      </c>
      <c r="AC54" s="75">
        <v>38</v>
      </c>
      <c r="AD54" s="75">
        <v>17</v>
      </c>
      <c r="AE54" s="75">
        <v>28</v>
      </c>
      <c r="AF54" s="75">
        <v>6</v>
      </c>
      <c r="AG54" s="75">
        <v>35</v>
      </c>
      <c r="AH54" s="75">
        <v>36</v>
      </c>
      <c r="AI54" s="75">
        <v>1</v>
      </c>
      <c r="AJ54" s="75">
        <v>13</v>
      </c>
      <c r="AK54" s="75">
        <v>42</v>
      </c>
      <c r="AL54" s="75">
        <v>22</v>
      </c>
      <c r="AM54" s="75">
        <v>24</v>
      </c>
      <c r="AN54" s="75">
        <v>3</v>
      </c>
      <c r="AO54" s="75">
        <v>26</v>
      </c>
      <c r="AP54" s="75">
        <v>4</v>
      </c>
      <c r="AQ54" s="75">
        <v>39</v>
      </c>
      <c r="AR54" s="75">
        <v>7</v>
      </c>
      <c r="AS54" s="75">
        <v>29</v>
      </c>
      <c r="AT54" s="75">
        <v>5</v>
      </c>
      <c r="AU54" s="75">
        <v>32</v>
      </c>
      <c r="AV54" s="75">
        <v>15</v>
      </c>
      <c r="AW54" s="75">
        <v>20</v>
      </c>
      <c r="AX54" s="75">
        <v>37</v>
      </c>
      <c r="AY54" s="75">
        <v>40</v>
      </c>
      <c r="AZ54" s="75">
        <v>23</v>
      </c>
      <c r="BA54" s="75">
        <v>25</v>
      </c>
      <c r="BB54" s="75">
        <v>27</v>
      </c>
      <c r="BC54" s="75">
        <v>9</v>
      </c>
      <c r="BD54" s="75">
        <v>8</v>
      </c>
    </row>
    <row r="55" spans="1:56" ht="16.5" customHeight="1">
      <c r="A55" s="106">
        <f t="shared" si="2"/>
        <v>1196</v>
      </c>
      <c r="B55" s="99">
        <f>IFERROR(INDEX(전체당첨내역!$B:$B,MATCH($A55,전체당첨내역!$A:$A,0)),"")</f>
        <v>8</v>
      </c>
      <c r="C55" s="100">
        <f>IFERROR(INDEX(전체당첨내역!$C:$C,MATCH($A55,전체당첨내역!$A:$A,0)),"")</f>
        <v>12</v>
      </c>
      <c r="D55" s="100">
        <f>IFERROR(INDEX(전체당첨내역!$D:$D,MATCH($A55,전체당첨내역!$A:$A,0)),"")</f>
        <v>15</v>
      </c>
      <c r="E55" s="100">
        <f>IFERROR(INDEX(전체당첨내역!$E:$E,MATCH($A55,전체당첨내역!$A:$A,0)),"")</f>
        <v>29</v>
      </c>
      <c r="F55" s="100">
        <f>IFERROR(INDEX(전체당첨내역!$F:$F,MATCH($A55,전체당첨내역!$A:$A,0)),"")</f>
        <v>40</v>
      </c>
      <c r="G55" s="101">
        <f>IFERROR(INDEX(전체당첨내역!$G:$G,MATCH($A55,전체당첨내역!$A:$A,0)),"")</f>
        <v>45</v>
      </c>
      <c r="H55" s="102">
        <f>IFERROR(INDEX(전체당첨내역!$H:$H,MATCH($A55,전체당첨내역!$A:$A,0)),"")</f>
        <v>14</v>
      </c>
      <c r="I55" s="74">
        <v>2</v>
      </c>
      <c r="J55" s="75">
        <v>0</v>
      </c>
      <c r="K55" s="107">
        <v>4</v>
      </c>
      <c r="L55" s="74">
        <v>33</v>
      </c>
      <c r="M55" s="75">
        <v>34</v>
      </c>
      <c r="N55" s="75">
        <v>45</v>
      </c>
      <c r="O55" s="75">
        <v>21</v>
      </c>
      <c r="P55" s="76">
        <v>30</v>
      </c>
      <c r="Q55" s="77">
        <v>44</v>
      </c>
      <c r="R55" s="75">
        <v>14</v>
      </c>
      <c r="S55" s="75">
        <v>10</v>
      </c>
      <c r="T55" s="75">
        <v>12</v>
      </c>
      <c r="U55" s="75">
        <v>18</v>
      </c>
      <c r="V55" s="75">
        <v>43</v>
      </c>
      <c r="W55" s="75">
        <v>41</v>
      </c>
      <c r="X55" s="75">
        <v>31</v>
      </c>
      <c r="Y55" s="75">
        <v>2</v>
      </c>
      <c r="Z55" s="75">
        <v>16</v>
      </c>
      <c r="AA55" s="75">
        <v>38</v>
      </c>
      <c r="AB55" s="75">
        <v>28</v>
      </c>
      <c r="AC55" s="75">
        <v>35</v>
      </c>
      <c r="AD55" s="75">
        <v>36</v>
      </c>
      <c r="AE55" s="75">
        <v>42</v>
      </c>
      <c r="AF55" s="75">
        <v>1</v>
      </c>
      <c r="AG55" s="75">
        <v>19</v>
      </c>
      <c r="AH55" s="75">
        <v>11</v>
      </c>
      <c r="AI55" s="75">
        <v>13</v>
      </c>
      <c r="AJ55" s="75">
        <v>22</v>
      </c>
      <c r="AK55" s="75">
        <v>6</v>
      </c>
      <c r="AL55" s="75">
        <v>24</v>
      </c>
      <c r="AM55" s="75">
        <v>3</v>
      </c>
      <c r="AN55" s="75">
        <v>17</v>
      </c>
      <c r="AO55" s="75">
        <v>26</v>
      </c>
      <c r="AP55" s="75">
        <v>4</v>
      </c>
      <c r="AQ55" s="75">
        <v>7</v>
      </c>
      <c r="AR55" s="75">
        <v>29</v>
      </c>
      <c r="AS55" s="75">
        <v>32</v>
      </c>
      <c r="AT55" s="75">
        <v>39</v>
      </c>
      <c r="AU55" s="75">
        <v>5</v>
      </c>
      <c r="AV55" s="75">
        <v>15</v>
      </c>
      <c r="AW55" s="75">
        <v>20</v>
      </c>
      <c r="AX55" s="75">
        <v>37</v>
      </c>
      <c r="AY55" s="75">
        <v>40</v>
      </c>
      <c r="AZ55" s="75">
        <v>23</v>
      </c>
      <c r="BA55" s="75">
        <v>25</v>
      </c>
      <c r="BB55" s="75">
        <v>8</v>
      </c>
      <c r="BC55" s="75">
        <v>27</v>
      </c>
      <c r="BD55" s="75">
        <v>9</v>
      </c>
    </row>
    <row r="56" spans="1:56" ht="16.5" customHeight="1">
      <c r="A56" s="98">
        <f t="shared" si="2"/>
        <v>1195</v>
      </c>
      <c r="B56" s="99">
        <f>IFERROR(INDEX(전체당첨내역!$B:$B,MATCH($A56,전체당첨내역!$A:$A,0)),"")</f>
        <v>3</v>
      </c>
      <c r="C56" s="100">
        <f>IFERROR(INDEX(전체당첨내역!$C:$C,MATCH($A56,전체당첨내역!$A:$A,0)),"")</f>
        <v>15</v>
      </c>
      <c r="D56" s="100">
        <f>IFERROR(INDEX(전체당첨내역!$D:$D,MATCH($A56,전체당첨내역!$A:$A,0)),"")</f>
        <v>27</v>
      </c>
      <c r="E56" s="100">
        <f>IFERROR(INDEX(전체당첨내역!$E:$E,MATCH($A56,전체당첨내역!$A:$A,0)),"")</f>
        <v>33</v>
      </c>
      <c r="F56" s="100">
        <f>IFERROR(INDEX(전체당첨내역!$F:$F,MATCH($A56,전체당첨내역!$A:$A,0)),"")</f>
        <v>34</v>
      </c>
      <c r="G56" s="101">
        <f>IFERROR(INDEX(전체당첨내역!$G:$G,MATCH($A56,전체당첨내역!$A:$A,0)),"")</f>
        <v>36</v>
      </c>
      <c r="H56" s="102">
        <f>IFERROR(INDEX(전체당첨내역!$H:$H,MATCH($A56,전체당첨내역!$A:$A,0)),"")</f>
        <v>37</v>
      </c>
      <c r="I56" s="74">
        <v>3</v>
      </c>
      <c r="J56" s="75">
        <v>1</v>
      </c>
      <c r="K56" s="107">
        <v>2</v>
      </c>
      <c r="L56" s="74">
        <v>33</v>
      </c>
      <c r="M56" s="75">
        <v>34</v>
      </c>
      <c r="N56" s="75">
        <v>45</v>
      </c>
      <c r="O56" s="75">
        <v>21</v>
      </c>
      <c r="P56" s="76">
        <v>30</v>
      </c>
      <c r="Q56" s="77">
        <v>14</v>
      </c>
      <c r="R56" s="75">
        <v>10</v>
      </c>
      <c r="S56" s="75">
        <v>18</v>
      </c>
      <c r="T56" s="75">
        <v>12</v>
      </c>
      <c r="U56" s="75">
        <v>43</v>
      </c>
      <c r="V56" s="75">
        <v>44</v>
      </c>
      <c r="W56" s="75">
        <v>41</v>
      </c>
      <c r="X56" s="75">
        <v>36</v>
      </c>
      <c r="Y56" s="75">
        <v>16</v>
      </c>
      <c r="Z56" s="75">
        <v>38</v>
      </c>
      <c r="AA56" s="75">
        <v>42</v>
      </c>
      <c r="AB56" s="75">
        <v>1</v>
      </c>
      <c r="AC56" s="75">
        <v>28</v>
      </c>
      <c r="AD56" s="75">
        <v>31</v>
      </c>
      <c r="AE56" s="75">
        <v>35</v>
      </c>
      <c r="AF56" s="75">
        <v>13</v>
      </c>
      <c r="AG56" s="75">
        <v>2</v>
      </c>
      <c r="AH56" s="75">
        <v>19</v>
      </c>
      <c r="AI56" s="75">
        <v>22</v>
      </c>
      <c r="AJ56" s="75">
        <v>24</v>
      </c>
      <c r="AK56" s="75">
        <v>3</v>
      </c>
      <c r="AL56" s="75">
        <v>4</v>
      </c>
      <c r="AM56" s="75">
        <v>6</v>
      </c>
      <c r="AN56" s="75">
        <v>11</v>
      </c>
      <c r="AO56" s="75">
        <v>17</v>
      </c>
      <c r="AP56" s="75">
        <v>26</v>
      </c>
      <c r="AQ56" s="75">
        <v>7</v>
      </c>
      <c r="AR56" s="75">
        <v>29</v>
      </c>
      <c r="AS56" s="75">
        <v>5</v>
      </c>
      <c r="AT56" s="75">
        <v>15</v>
      </c>
      <c r="AU56" s="75">
        <v>39</v>
      </c>
      <c r="AV56" s="75">
        <v>32</v>
      </c>
      <c r="AW56" s="75">
        <v>20</v>
      </c>
      <c r="AX56" s="75">
        <v>40</v>
      </c>
      <c r="AY56" s="75">
        <v>37</v>
      </c>
      <c r="AZ56" s="75">
        <v>23</v>
      </c>
      <c r="BA56" s="75">
        <v>25</v>
      </c>
      <c r="BB56" s="75">
        <v>27</v>
      </c>
      <c r="BC56" s="75">
        <v>8</v>
      </c>
      <c r="BD56" s="75">
        <v>9</v>
      </c>
    </row>
    <row r="57" spans="1:56" ht="16.5" customHeight="1">
      <c r="A57" s="60">
        <f t="shared" si="2"/>
        <v>1194</v>
      </c>
      <c r="B57" s="61">
        <f>IFERROR(INDEX(전체당첨내역!$B:$B,MATCH($A57,전체당첨내역!$A:$A,0)),"")</f>
        <v>3</v>
      </c>
      <c r="C57" s="62">
        <f>IFERROR(INDEX(전체당첨내역!$C:$C,MATCH($A57,전체당첨내역!$A:$A,0)),"")</f>
        <v>13</v>
      </c>
      <c r="D57" s="62">
        <f>IFERROR(INDEX(전체당첨내역!$D:$D,MATCH($A57,전체당첨내역!$A:$A,0)),"")</f>
        <v>15</v>
      </c>
      <c r="E57" s="62">
        <f>IFERROR(INDEX(전체당첨내역!$E:$E,MATCH($A57,전체당첨내역!$A:$A,0)),"")</f>
        <v>24</v>
      </c>
      <c r="F57" s="62">
        <f>IFERROR(INDEX(전체당첨내역!$F:$F,MATCH($A57,전체당첨내역!$A:$A,0)),"")</f>
        <v>33</v>
      </c>
      <c r="G57" s="63">
        <f>IFERROR(INDEX(전체당첨내역!$G:$G,MATCH($A57,전체당첨내역!$A:$A,0)),"")</f>
        <v>37</v>
      </c>
      <c r="H57" s="9">
        <f>IFERROR(INDEX(전체당첨내역!$H:$H,MATCH($A57,전체당첨내역!$A:$A,0)),"")</f>
        <v>2</v>
      </c>
      <c r="I57">
        <v>2</v>
      </c>
      <c r="J57">
        <v>2</v>
      </c>
      <c r="K57">
        <v>2</v>
      </c>
      <c r="L57">
        <v>33</v>
      </c>
      <c r="M57">
        <v>34</v>
      </c>
      <c r="N57">
        <v>45</v>
      </c>
      <c r="O57">
        <v>21</v>
      </c>
      <c r="P57">
        <v>30</v>
      </c>
      <c r="Q57">
        <v>14</v>
      </c>
      <c r="R57">
        <v>18</v>
      </c>
      <c r="S57">
        <v>10</v>
      </c>
      <c r="T57">
        <v>43</v>
      </c>
      <c r="U57">
        <v>44</v>
      </c>
      <c r="V57">
        <v>41</v>
      </c>
      <c r="W57">
        <v>12</v>
      </c>
      <c r="X57">
        <v>36</v>
      </c>
      <c r="Y57">
        <v>13</v>
      </c>
      <c r="Z57">
        <v>42</v>
      </c>
      <c r="AA57">
        <v>35</v>
      </c>
      <c r="AB57">
        <v>38</v>
      </c>
      <c r="AC57">
        <v>16</v>
      </c>
      <c r="AD57">
        <v>28</v>
      </c>
      <c r="AE57">
        <v>31</v>
      </c>
      <c r="AF57">
        <v>1</v>
      </c>
      <c r="AG57">
        <v>2</v>
      </c>
      <c r="AH57">
        <v>19</v>
      </c>
      <c r="AI57">
        <v>22</v>
      </c>
      <c r="AJ57">
        <v>24</v>
      </c>
      <c r="AK57">
        <v>6</v>
      </c>
      <c r="AL57">
        <v>17</v>
      </c>
      <c r="AM57">
        <v>11</v>
      </c>
      <c r="AN57">
        <v>3</v>
      </c>
      <c r="AO57">
        <v>7</v>
      </c>
      <c r="AP57">
        <v>29</v>
      </c>
      <c r="AQ57">
        <v>32</v>
      </c>
      <c r="AR57">
        <v>5</v>
      </c>
      <c r="AS57">
        <v>39</v>
      </c>
      <c r="AT57">
        <v>15</v>
      </c>
      <c r="AU57">
        <v>4</v>
      </c>
      <c r="AV57">
        <v>26</v>
      </c>
      <c r="AW57">
        <v>20</v>
      </c>
      <c r="AX57">
        <v>40</v>
      </c>
      <c r="AY57">
        <v>37</v>
      </c>
      <c r="AZ57">
        <v>23</v>
      </c>
      <c r="BA57">
        <v>25</v>
      </c>
      <c r="BB57">
        <v>27</v>
      </c>
      <c r="BC57">
        <v>8</v>
      </c>
      <c r="BD57">
        <v>9</v>
      </c>
    </row>
  </sheetData>
  <mergeCells count="3">
    <mergeCell ref="L6:Z6"/>
    <mergeCell ref="AA6:AO6"/>
    <mergeCell ref="AP6:BD6"/>
  </mergeCells>
  <phoneticPr fontId="24" type="noConversion"/>
  <conditionalFormatting sqref="I6:K1048576">
    <cfRule type="cellIs" dxfId="19" priority="2" operator="equal">
      <formula>4</formula>
    </cfRule>
    <cfRule type="cellIs" dxfId="18" priority="3" operator="greaterThan">
      <formula>4</formula>
    </cfRule>
    <cfRule type="cellIs" dxfId="17" priority="4" operator="equal">
      <formula>0</formula>
    </cfRule>
    <cfRule type="cellIs" dxfId="16" priority="5" operator="equal">
      <formula>0</formula>
    </cfRule>
  </conditionalFormatting>
  <conditionalFormatting sqref="L8:BD56">
    <cfRule type="expression" dxfId="15" priority="6">
      <formula>L8=$H8</formula>
    </cfRule>
    <cfRule type="expression" dxfId="14" priority="7">
      <formula>COUNTIF($B8:$G8,L8)&gt;0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D62"/>
  <sheetViews>
    <sheetView showGridLines="0" zoomScaleNormal="10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L6" sqref="L6:P6"/>
    </sheetView>
  </sheetViews>
  <sheetFormatPr defaultColWidth="3.75" defaultRowHeight="16.5"/>
  <cols>
    <col min="1" max="1" width="5.5" style="54" customWidth="1"/>
    <col min="2" max="7" width="3.75" style="8" customWidth="1"/>
    <col min="8" max="8" width="3.75" style="9" customWidth="1"/>
    <col min="9" max="9" width="3.75" style="10" customWidth="1"/>
    <col min="10" max="10" width="3.75" style="8" customWidth="1"/>
    <col min="11" max="11" width="3.75" style="11" customWidth="1"/>
    <col min="12" max="13" width="4.75" style="8" customWidth="1"/>
    <col min="14" max="16" width="3.875" style="8" customWidth="1"/>
    <col min="17" max="17" width="4" style="8" customWidth="1"/>
    <col min="18" max="18" width="3.875" style="8" customWidth="1"/>
    <col min="19" max="20" width="4.75" style="8" customWidth="1"/>
    <col min="21" max="21" width="3.875" style="8" customWidth="1"/>
    <col min="22" max="23" width="4" style="8" customWidth="1"/>
    <col min="24" max="24" width="3.875" style="8" customWidth="1"/>
    <col min="25" max="25" width="4" style="8" customWidth="1"/>
    <col min="26" max="26" width="4.75" style="8" customWidth="1"/>
    <col min="27" max="30" width="3.875" style="8" customWidth="1"/>
    <col min="31" max="31" width="4.75" style="8" customWidth="1"/>
    <col min="32" max="32" width="4" style="8" customWidth="1"/>
    <col min="33" max="33" width="3.875" style="8" customWidth="1"/>
    <col min="34" max="36" width="4.75" style="8" customWidth="1"/>
    <col min="37" max="37" width="3.875" style="8" customWidth="1"/>
    <col min="38" max="38" width="4.75" style="8" customWidth="1"/>
    <col min="39" max="41" width="3.875" style="8" customWidth="1"/>
    <col min="42" max="43" width="4.75" style="8" customWidth="1"/>
    <col min="44" max="46" width="4" style="8" customWidth="1"/>
    <col min="47" max="47" width="4.75" style="8" customWidth="1"/>
    <col min="48" max="53" width="3.875" style="8" customWidth="1"/>
    <col min="54" max="54" width="4" style="8" customWidth="1"/>
    <col min="55" max="55" width="3.875" style="8" customWidth="1"/>
    <col min="56" max="56" width="4" style="8" customWidth="1"/>
    <col min="57" max="59" width="3.75" style="8" customWidth="1"/>
    <col min="60" max="16384" width="3.75" style="8"/>
  </cols>
  <sheetData>
    <row r="1" spans="1:56" ht="16.5" customHeight="1">
      <c r="A1" s="55" t="s">
        <v>0</v>
      </c>
      <c r="B1" s="58">
        <v>550</v>
      </c>
      <c r="I1" s="14"/>
      <c r="J1" s="15"/>
      <c r="K1" s="16"/>
      <c r="L1" s="17">
        <v>1</v>
      </c>
      <c r="M1" s="17">
        <v>2</v>
      </c>
      <c r="N1" s="17">
        <v>3</v>
      </c>
      <c r="O1" s="17">
        <v>4</v>
      </c>
      <c r="P1" s="17">
        <v>5</v>
      </c>
      <c r="Q1" s="17">
        <v>6</v>
      </c>
      <c r="R1" s="17">
        <v>7</v>
      </c>
      <c r="S1" s="17">
        <v>8</v>
      </c>
      <c r="T1" s="17">
        <v>9</v>
      </c>
      <c r="U1" s="17">
        <v>10</v>
      </c>
      <c r="V1" s="17">
        <v>11</v>
      </c>
      <c r="W1" s="17">
        <v>12</v>
      </c>
      <c r="X1" s="17">
        <v>13</v>
      </c>
      <c r="Y1" s="17">
        <v>14</v>
      </c>
      <c r="Z1" s="17">
        <v>15</v>
      </c>
      <c r="AA1" s="17">
        <v>16</v>
      </c>
      <c r="AB1" s="17">
        <v>17</v>
      </c>
      <c r="AC1" s="17">
        <v>18</v>
      </c>
      <c r="AD1" s="17">
        <v>19</v>
      </c>
      <c r="AE1" s="17">
        <v>20</v>
      </c>
      <c r="AF1" s="17">
        <v>21</v>
      </c>
      <c r="AG1" s="17">
        <v>22</v>
      </c>
      <c r="AH1" s="17">
        <v>23</v>
      </c>
      <c r="AI1" s="17">
        <v>24</v>
      </c>
      <c r="AJ1" s="17">
        <v>25</v>
      </c>
      <c r="AK1" s="17">
        <v>26</v>
      </c>
      <c r="AL1" s="17">
        <v>27</v>
      </c>
      <c r="AM1" s="17">
        <v>28</v>
      </c>
      <c r="AN1" s="17">
        <v>29</v>
      </c>
      <c r="AO1" s="17">
        <v>30</v>
      </c>
      <c r="AP1" s="17">
        <v>31</v>
      </c>
      <c r="AQ1" s="17">
        <v>32</v>
      </c>
      <c r="AR1" s="17">
        <v>33</v>
      </c>
      <c r="AS1" s="17">
        <v>34</v>
      </c>
      <c r="AT1" s="17">
        <v>35</v>
      </c>
      <c r="AU1" s="17">
        <v>36</v>
      </c>
      <c r="AV1" s="17">
        <v>37</v>
      </c>
      <c r="AW1" s="17">
        <v>38</v>
      </c>
      <c r="AX1" s="17">
        <v>39</v>
      </c>
      <c r="AY1" s="17">
        <v>40</v>
      </c>
      <c r="AZ1" s="17">
        <v>41</v>
      </c>
      <c r="BA1" s="17">
        <v>42</v>
      </c>
      <c r="BB1" s="17">
        <v>43</v>
      </c>
      <c r="BC1" s="17">
        <v>44</v>
      </c>
      <c r="BD1" s="17">
        <v>45</v>
      </c>
    </row>
    <row r="2" spans="1:56" ht="16.5" customHeight="1">
      <c r="K2" s="18" t="str">
        <f>"기준빈도(최근"&amp;$B$1&amp;"회)"</f>
        <v>기준빈도(최근550회)</v>
      </c>
      <c r="L2" s="25">
        <f>SUMPRODUCT((전체당첨내역!$A$2:$A$1500&gt;=(MAX(전체당첨내역!$A$2:$A$1500)-($B$1-1)))*((전체당첨내역!$B$2:$B$1500=L$1)+(전체당첨내역!$C$2:$C$1500=L$1)+(전체당첨내역!$D$2:$D$1500=L$1)+(전체당첨내역!$E$2:$E$1500=L$1)+(전체당첨내역!$F$2:$F$1500=L$1)+(전체당첨내역!$G$2:$G$1500=L$1)))</f>
        <v>68</v>
      </c>
      <c r="M2" s="25">
        <f>SUMPRODUCT((전체당첨내역!$A$2:$A$1500&gt;=(MAX(전체당첨내역!$A$2:$A$1500)-($B$1-1)))*((전체당첨내역!$B$2:$B$1500=M$1)+(전체당첨내역!$C$2:$C$1500=M$1)+(전체당첨내역!$D$2:$D$1500=M$1)+(전체당첨내역!$E$2:$E$1500=M$1)+(전체당첨내역!$F$2:$F$1500=M$1)+(전체당첨내역!$G$2:$G$1500=M$1)))</f>
        <v>70</v>
      </c>
      <c r="N2" s="25">
        <f>SUMPRODUCT((전체당첨내역!$A$2:$A$1500&gt;=(MAX(전체당첨내역!$A$2:$A$1500)-($B$1-1)))*((전체당첨내역!$B$2:$B$1500=N$1)+(전체당첨내역!$C$2:$C$1500=N$1)+(전체당첨내역!$D$2:$D$1500=N$1)+(전체당첨내역!$E$2:$E$1500=N$1)+(전체당첨내역!$F$2:$F$1500=N$1)+(전체당첨내역!$G$2:$G$1500=N$1)))</f>
        <v>82</v>
      </c>
      <c r="O2" s="25">
        <f>SUMPRODUCT((전체당첨내역!$A$2:$A$1500&gt;=(MAX(전체당첨내역!$A$2:$A$1500)-($B$1-1)))*((전체당첨내역!$B$2:$B$1500=O$1)+(전체당첨내역!$C$2:$C$1500=O$1)+(전체당첨내역!$D$2:$D$1500=O$1)+(전체당첨내역!$E$2:$E$1500=O$1)+(전체당첨내역!$F$2:$F$1500=O$1)+(전체당첨내역!$G$2:$G$1500=O$1)))</f>
        <v>66</v>
      </c>
      <c r="P2" s="25">
        <f>SUMPRODUCT((전체당첨내역!$A$2:$A$1500&gt;=(MAX(전체당첨내역!$A$2:$A$1500)-($B$1-1)))*((전체당첨내역!$B$2:$B$1500=P$1)+(전체당첨내역!$C$2:$C$1500=P$1)+(전체당첨내역!$D$2:$D$1500=P$1)+(전체당첨내역!$E$2:$E$1500=P$1)+(전체당첨내역!$F$2:$F$1500=P$1)+(전체당첨내역!$G$2:$G$1500=P$1)))</f>
        <v>54</v>
      </c>
      <c r="Q2" s="25">
        <f>SUMPRODUCT((전체당첨내역!$A$2:$A$1500&gt;=(MAX(전체당첨내역!$A$2:$A$1500)-($B$1-1)))*((전체당첨내역!$B$2:$B$1500=Q$1)+(전체당첨내역!$C$2:$C$1500=Q$1)+(전체당첨내역!$D$2:$D$1500=Q$1)+(전체당첨내역!$E$2:$E$1500=Q$1)+(전체당첨내역!$F$2:$F$1500=Q$1)+(전체당첨내역!$G$2:$G$1500=Q$1)))</f>
        <v>80</v>
      </c>
      <c r="R2" s="25">
        <f>SUMPRODUCT((전체당첨내역!$A$2:$A$1500&gt;=(MAX(전체당첨내역!$A$2:$A$1500)-($B$1-1)))*((전체당첨내역!$B$2:$B$1500=R$1)+(전체당첨내역!$C$2:$C$1500=R$1)+(전체당첨내역!$D$2:$D$1500=R$1)+(전체당첨내역!$E$2:$E$1500=R$1)+(전체당첨내역!$F$2:$F$1500=R$1)+(전체당첨내역!$G$2:$G$1500=R$1)))</f>
        <v>77</v>
      </c>
      <c r="S2" s="25">
        <f>SUMPRODUCT((전체당첨내역!$A$2:$A$1500&gt;=(MAX(전체당첨내역!$A$2:$A$1500)-($B$1-1)))*((전체당첨내역!$B$2:$B$1500=S$1)+(전체당첨내역!$C$2:$C$1500=S$1)+(전체당첨내역!$D$2:$D$1500=S$1)+(전체당첨내역!$E$2:$E$1500=S$1)+(전체당첨내역!$F$2:$F$1500=S$1)+(전체당첨내역!$G$2:$G$1500=S$1)))</f>
        <v>60</v>
      </c>
      <c r="T2" s="25">
        <f>SUMPRODUCT((전체당첨내역!$A$2:$A$1500&gt;=(MAX(전체당첨내역!$A$2:$A$1500)-($B$1-1)))*((전체당첨내역!$B$2:$B$1500=T$1)+(전체당첨내역!$C$2:$C$1500=T$1)+(전체당첨내역!$D$2:$D$1500=T$1)+(전체당첨내역!$E$2:$E$1500=T$1)+(전체당첨내역!$F$2:$F$1500=T$1)+(전체당첨내역!$G$2:$G$1500=T$1)))</f>
        <v>66</v>
      </c>
      <c r="U2" s="25">
        <f>SUMPRODUCT((전체당첨내역!$A$2:$A$1500&gt;=(MAX(전체당첨내역!$A$2:$A$1500)-($B$1-1)))*((전체당첨내역!$B$2:$B$1500=U$1)+(전체당첨내역!$C$2:$C$1500=U$1)+(전체당첨내역!$D$2:$D$1500=U$1)+(전체당첨내역!$E$2:$E$1500=U$1)+(전체당첨내역!$F$2:$F$1500=U$1)+(전체당첨내역!$G$2:$G$1500=U$1)))</f>
        <v>72</v>
      </c>
      <c r="V2" s="25">
        <f>SUMPRODUCT((전체당첨내역!$A$2:$A$1500&gt;=(MAX(전체당첨내역!$A$2:$A$1500)-($B$1-1)))*((전체당첨내역!$B$2:$B$1500=V$1)+(전체당첨내역!$C$2:$C$1500=V$1)+(전체당첨내역!$D$2:$D$1500=V$1)+(전체당첨내역!$E$2:$E$1500=V$1)+(전체당첨내역!$F$2:$F$1500=V$1)+(전체당첨내역!$G$2:$G$1500=V$1)))</f>
        <v>75</v>
      </c>
      <c r="W2" s="25">
        <f>SUMPRODUCT((전체당첨내역!$A$2:$A$1500&gt;=(MAX(전체당첨내역!$A$2:$A$1500)-($B$1-1)))*((전체당첨내역!$B$2:$B$1500=W$1)+(전체당첨내역!$C$2:$C$1500=W$1)+(전체당첨내역!$D$2:$D$1500=W$1)+(전체당첨내역!$E$2:$E$1500=W$1)+(전체당첨내역!$F$2:$F$1500=W$1)+(전체당첨내역!$G$2:$G$1500=W$1)))</f>
        <v>89</v>
      </c>
      <c r="X2" s="25">
        <f>SUMPRODUCT((전체당첨내역!$A$2:$A$1500&gt;=(MAX(전체당첨내역!$A$2:$A$1500)-($B$1-1)))*((전체당첨내역!$B$2:$B$1500=X$1)+(전체당첨내역!$C$2:$C$1500=X$1)+(전체당첨내역!$D$2:$D$1500=X$1)+(전체당첨내역!$E$2:$E$1500=X$1)+(전체당첨내역!$F$2:$F$1500=X$1)+(전체당첨내역!$G$2:$G$1500=X$1)))</f>
        <v>86</v>
      </c>
      <c r="Y2" s="25">
        <f>SUMPRODUCT((전체당첨내역!$A$2:$A$1500&gt;=(MAX(전체당첨내역!$A$2:$A$1500)-($B$1-1)))*((전체당첨내역!$B$2:$B$1500=Y$1)+(전체당첨내역!$C$2:$C$1500=Y$1)+(전체당첨내역!$D$2:$D$1500=Y$1)+(전체당첨내역!$E$2:$E$1500=Y$1)+(전체당첨내역!$F$2:$F$1500=Y$1)+(전체당첨내역!$G$2:$G$1500=Y$1)))</f>
        <v>70</v>
      </c>
      <c r="Z2" s="25">
        <f>SUMPRODUCT((전체당첨내역!$A$2:$A$1500&gt;=(MAX(전체당첨내역!$A$2:$A$1500)-($B$1-1)))*((전체당첨내역!$B$2:$B$1500=Z$1)+(전체당첨내역!$C$2:$C$1500=Z$1)+(전체당첨내역!$D$2:$D$1500=Z$1)+(전체당첨내역!$E$2:$E$1500=Z$1)+(전체당첨내역!$F$2:$F$1500=Z$1)+(전체당첨내역!$G$2:$G$1500=Z$1)))</f>
        <v>75</v>
      </c>
      <c r="AA2" s="25">
        <f>SUMPRODUCT((전체당첨내역!$A$2:$A$1500&gt;=(MAX(전체당첨내역!$A$2:$A$1500)-($B$1-1)))*((전체당첨내역!$B$2:$B$1500=AA$1)+(전체당첨내역!$C$2:$C$1500=AA$1)+(전체당첨내역!$D$2:$D$1500=AA$1)+(전체당첨내역!$E$2:$E$1500=AA$1)+(전체당첨내역!$F$2:$F$1500=AA$1)+(전체당첨내역!$G$2:$G$1500=AA$1)))</f>
        <v>87</v>
      </c>
      <c r="AB2" s="25">
        <f>SUMPRODUCT((전체당첨내역!$A$2:$A$1500&gt;=(MAX(전체당첨내역!$A$2:$A$1500)-($B$1-1)))*((전체당첨내역!$B$2:$B$1500=AB$1)+(전체당첨내역!$C$2:$C$1500=AB$1)+(전체당첨내역!$D$2:$D$1500=AB$1)+(전체당첨내역!$E$2:$E$1500=AB$1)+(전체당첨내역!$F$2:$F$1500=AB$1)+(전체당첨내역!$G$2:$G$1500=AB$1)))</f>
        <v>69</v>
      </c>
      <c r="AC2" s="25">
        <f>SUMPRODUCT((전체당첨내역!$A$2:$A$1500&gt;=(MAX(전체당첨내역!$A$2:$A$1500)-($B$1-1)))*((전체당첨내역!$B$2:$B$1500=AC$1)+(전체당첨내역!$C$2:$C$1500=AC$1)+(전체당첨내역!$D$2:$D$1500=AC$1)+(전체당첨내역!$E$2:$E$1500=AC$1)+(전체당첨내역!$F$2:$F$1500=AC$1)+(전체당첨내역!$G$2:$G$1500=AC$1)))</f>
        <v>84</v>
      </c>
      <c r="AD2" s="25">
        <f>SUMPRODUCT((전체당첨내역!$A$2:$A$1500&gt;=(MAX(전체당첨내역!$A$2:$A$1500)-($B$1-1)))*((전체당첨내역!$B$2:$B$1500=AD$1)+(전체당첨내역!$C$2:$C$1500=AD$1)+(전체당첨내역!$D$2:$D$1500=AD$1)+(전체당첨내역!$E$2:$E$1500=AD$1)+(전체당첨내역!$F$2:$F$1500=AD$1)+(전체당첨내역!$G$2:$G$1500=AD$1)))</f>
        <v>80</v>
      </c>
      <c r="AE2" s="25">
        <f>SUMPRODUCT((전체당첨내역!$A$2:$A$1500&gt;=(MAX(전체당첨내역!$A$2:$A$1500)-($B$1-1)))*((전체당첨내역!$B$2:$B$1500=AE$1)+(전체당첨내역!$C$2:$C$1500=AE$1)+(전체당첨내역!$D$2:$D$1500=AE$1)+(전체당첨내역!$E$2:$E$1500=AE$1)+(전체당첨내역!$F$2:$F$1500=AE$1)+(전체당첨내역!$G$2:$G$1500=AE$1)))</f>
        <v>61</v>
      </c>
      <c r="AF2" s="25">
        <f>SUMPRODUCT((전체당첨내역!$A$2:$A$1500&gt;=(MAX(전체당첨내역!$A$2:$A$1500)-($B$1-1)))*((전체당첨내역!$B$2:$B$1500=AF$1)+(전체당첨내역!$C$2:$C$1500=AF$1)+(전체당첨내역!$D$2:$D$1500=AF$1)+(전체당첨내역!$E$2:$E$1500=AF$1)+(전체당첨내역!$F$2:$F$1500=AF$1)+(전체당첨내역!$G$2:$G$1500=AF$1)))</f>
        <v>84</v>
      </c>
      <c r="AG2" s="25">
        <f>SUMPRODUCT((전체당첨내역!$A$2:$A$1500&gt;=(MAX(전체당첨내역!$A$2:$A$1500)-($B$1-1)))*((전체당첨내역!$B$2:$B$1500=AG$1)+(전체당첨내역!$C$2:$C$1500=AG$1)+(전체당첨내역!$D$2:$D$1500=AG$1)+(전체당첨내역!$E$2:$E$1500=AG$1)+(전체당첨내역!$F$2:$F$1500=AG$1)+(전체당첨내역!$G$2:$G$1500=AG$1)))</f>
        <v>67</v>
      </c>
      <c r="AH2" s="25">
        <f>SUMPRODUCT((전체당첨내역!$A$2:$A$1500&gt;=(MAX(전체당첨내역!$A$2:$A$1500)-($B$1-1)))*((전체당첨내역!$B$2:$B$1500=AH$1)+(전체당첨내역!$C$2:$C$1500=AH$1)+(전체당첨내역!$D$2:$D$1500=AH$1)+(전체당첨내역!$E$2:$E$1500=AH$1)+(전체당첨내역!$F$2:$F$1500=AH$1)+(전체당첨내역!$G$2:$G$1500=AH$1)))</f>
        <v>64</v>
      </c>
      <c r="AI2" s="25">
        <f>SUMPRODUCT((전체당첨내역!$A$2:$A$1500&gt;=(MAX(전체당첨내역!$A$2:$A$1500)-($B$1-1)))*((전체당첨내역!$B$2:$B$1500=AI$1)+(전체당첨내역!$C$2:$C$1500=AI$1)+(전체당첨내역!$D$2:$D$1500=AI$1)+(전체당첨내역!$E$2:$E$1500=AI$1)+(전체당첨내역!$F$2:$F$1500=AI$1)+(전체당첨내역!$G$2:$G$1500=AI$1)))</f>
        <v>77</v>
      </c>
      <c r="AJ2" s="25">
        <f>SUMPRODUCT((전체당첨내역!$A$2:$A$1500&gt;=(MAX(전체당첨내역!$A$2:$A$1500)-($B$1-1)))*((전체당첨내역!$B$2:$B$1500=AJ$1)+(전체당첨내역!$C$2:$C$1500=AJ$1)+(전체당첨내역!$D$2:$D$1500=AJ$1)+(전체당첨내역!$E$2:$E$1500=AJ$1)+(전체당첨내역!$F$2:$F$1500=AJ$1)+(전체당첨내역!$G$2:$G$1500=AJ$1)))</f>
        <v>57</v>
      </c>
      <c r="AK2" s="25">
        <f>SUMPRODUCT((전체당첨내역!$A$2:$A$1500&gt;=(MAX(전체당첨내역!$A$2:$A$1500)-($B$1-1)))*((전체당첨내역!$B$2:$B$1500=AK$1)+(전체당첨내역!$C$2:$C$1500=AK$1)+(전체당첨내역!$D$2:$D$1500=AK$1)+(전체당첨내역!$E$2:$E$1500=AK$1)+(전체당첨내역!$F$2:$F$1500=AK$1)+(전체당첨내역!$G$2:$G$1500=AK$1)))</f>
        <v>68</v>
      </c>
      <c r="AL2" s="25">
        <f>SUMPRODUCT((전체당첨내역!$A$2:$A$1500&gt;=(MAX(전체당첨내역!$A$2:$A$1500)-($B$1-1)))*((전체당첨내역!$B$2:$B$1500=AL$1)+(전체당첨내역!$C$2:$C$1500=AL$1)+(전체당첨내역!$D$2:$D$1500=AL$1)+(전체당첨내역!$E$2:$E$1500=AL$1)+(전체당첨내역!$F$2:$F$1500=AL$1)+(전체당첨내역!$G$2:$G$1500=AL$1)))</f>
        <v>71</v>
      </c>
      <c r="AM2" s="25">
        <f>SUMPRODUCT((전체당첨내역!$A$2:$A$1500&gt;=(MAX(전체당첨내역!$A$2:$A$1500)-($B$1-1)))*((전체당첨내역!$B$2:$B$1500=AM$1)+(전체당첨내역!$C$2:$C$1500=AM$1)+(전체당첨내역!$D$2:$D$1500=AM$1)+(전체당첨내역!$E$2:$E$1500=AM$1)+(전체당첨내역!$F$2:$F$1500=AM$1)+(전체당첨내역!$G$2:$G$1500=AM$1)))</f>
        <v>78</v>
      </c>
      <c r="AN2" s="25">
        <f>SUMPRODUCT((전체당첨내역!$A$2:$A$1500&gt;=(MAX(전체당첨내역!$A$2:$A$1500)-($B$1-1)))*((전체당첨내역!$B$2:$B$1500=AN$1)+(전체당첨내역!$C$2:$C$1500=AN$1)+(전체당첨내역!$D$2:$D$1500=AN$1)+(전체당첨내역!$E$2:$E$1500=AN$1)+(전체당첨내역!$F$2:$F$1500=AN$1)+(전체당첨내역!$G$2:$G$1500=AN$1)))</f>
        <v>70</v>
      </c>
      <c r="AO2" s="25">
        <f>SUMPRODUCT((전체당첨내역!$A$2:$A$1500&gt;=(MAX(전체당첨내역!$A$2:$A$1500)-($B$1-1)))*((전체당첨내역!$B$2:$B$1500=AO$1)+(전체당첨내역!$C$2:$C$1500=AO$1)+(전체당첨내역!$D$2:$D$1500=AO$1)+(전체당첨내역!$E$2:$E$1500=AO$1)+(전체당첨내역!$F$2:$F$1500=AO$1)+(전체당첨내역!$G$2:$G$1500=AO$1)))</f>
        <v>79</v>
      </c>
      <c r="AP2" s="25">
        <f>SUMPRODUCT((전체당첨내역!$A$2:$A$1500&gt;=(MAX(전체당첨내역!$A$2:$A$1500)-($B$1-1)))*((전체당첨내역!$B$2:$B$1500=AP$1)+(전체당첨내역!$C$2:$C$1500=AP$1)+(전체당첨내역!$D$2:$D$1500=AP$1)+(전체당첨내역!$E$2:$E$1500=AP$1)+(전체당첨내역!$F$2:$F$1500=AP$1)+(전체당첨내역!$G$2:$G$1500=AP$1)))</f>
        <v>76</v>
      </c>
      <c r="AQ2" s="25">
        <f>SUMPRODUCT((전체당첨내역!$A$2:$A$1500&gt;=(MAX(전체당첨내역!$A$2:$A$1500)-($B$1-1)))*((전체당첨내역!$B$2:$B$1500=AQ$1)+(전체당첨내역!$C$2:$C$1500=AQ$1)+(전체당첨내역!$D$2:$D$1500=AQ$1)+(전체당첨내역!$E$2:$E$1500=AQ$1)+(전체당첨내역!$F$2:$F$1500=AQ$1)+(전체당첨내역!$G$2:$G$1500=AQ$1)))</f>
        <v>63</v>
      </c>
      <c r="AR2" s="25">
        <f>SUMPRODUCT((전체당첨내역!$A$2:$A$1500&gt;=(MAX(전체당첨내역!$A$2:$A$1500)-($B$1-1)))*((전체당첨내역!$B$2:$B$1500=AR$1)+(전체당첨내역!$C$2:$C$1500=AR$1)+(전체당첨내역!$D$2:$D$1500=AR$1)+(전체당첨내역!$E$2:$E$1500=AR$1)+(전체당첨내역!$F$2:$F$1500=AR$1)+(전체당첨내역!$G$2:$G$1500=AR$1)))</f>
        <v>86</v>
      </c>
      <c r="AS2" s="25">
        <f>SUMPRODUCT((전체당첨내역!$A$2:$A$1500&gt;=(MAX(전체당첨내역!$A$2:$A$1500)-($B$1-1)))*((전체당첨내역!$B$2:$B$1500=AS$1)+(전체당첨내역!$C$2:$C$1500=AS$1)+(전체당첨내역!$D$2:$D$1500=AS$1)+(전체당첨내역!$E$2:$E$1500=AS$1)+(전체당첨내역!$F$2:$F$1500=AS$1)+(전체당첨내역!$G$2:$G$1500=AS$1)))</f>
        <v>79</v>
      </c>
      <c r="AT2" s="25">
        <f>SUMPRODUCT((전체당첨내역!$A$2:$A$1500&gt;=(MAX(전체당첨내역!$A$2:$A$1500)-($B$1-1)))*((전체당첨내역!$B$2:$B$1500=AT$1)+(전체당첨내역!$C$2:$C$1500=AT$1)+(전체당첨내역!$D$2:$D$1500=AT$1)+(전체당첨내역!$E$2:$E$1500=AT$1)+(전체당첨내역!$F$2:$F$1500=AT$1)+(전체당첨내역!$G$2:$G$1500=AT$1)))</f>
        <v>75</v>
      </c>
      <c r="AU2" s="25">
        <f>SUMPRODUCT((전체당첨내역!$A$2:$A$1500&gt;=(MAX(전체당첨내역!$A$2:$A$1500)-($B$1-1)))*((전체당첨내역!$B$2:$B$1500=AU$1)+(전체당첨내역!$C$2:$C$1500=AU$1)+(전체당첨내역!$D$2:$D$1500=AU$1)+(전체당첨내역!$E$2:$E$1500=AU$1)+(전체당첨내역!$F$2:$F$1500=AU$1)+(전체당첨내역!$G$2:$G$1500=AU$1)))</f>
        <v>74</v>
      </c>
      <c r="AV2" s="25">
        <f>SUMPRODUCT((전체당첨내역!$A$2:$A$1500&gt;=(MAX(전체당첨내역!$A$2:$A$1500)-($B$1-1)))*((전체당첨내역!$B$2:$B$1500=AV$1)+(전체당첨내역!$C$2:$C$1500=AV$1)+(전체당첨내역!$D$2:$D$1500=AV$1)+(전체당첨내역!$E$2:$E$1500=AV$1)+(전체당첨내역!$F$2:$F$1500=AV$1)+(전체당첨내역!$G$2:$G$1500=AV$1)))</f>
        <v>72</v>
      </c>
      <c r="AW2" s="25">
        <f>SUMPRODUCT((전체당첨내역!$A$2:$A$1500&gt;=(MAX(전체당첨내역!$A$2:$A$1500)-($B$1-1)))*((전체당첨내역!$B$2:$B$1500=AW$1)+(전체당첨내역!$C$2:$C$1500=AW$1)+(전체당첨내역!$D$2:$D$1500=AW$1)+(전체당첨내역!$E$2:$E$1500=AW$1)+(전체당첨내역!$F$2:$F$1500=AW$1)+(전체당첨내역!$G$2:$G$1500=AW$1)))</f>
        <v>85</v>
      </c>
      <c r="AX2" s="25">
        <f>SUMPRODUCT((전체당첨내역!$A$2:$A$1500&gt;=(MAX(전체당첨내역!$A$2:$A$1500)-($B$1-1)))*((전체당첨내역!$B$2:$B$1500=AX$1)+(전체당첨내역!$C$2:$C$1500=AX$1)+(전체당첨내역!$D$2:$D$1500=AX$1)+(전체당첨내역!$E$2:$E$1500=AX$1)+(전체당첨내역!$F$2:$F$1500=AX$1)+(전체당첨내역!$G$2:$G$1500=AX$1)))</f>
        <v>74</v>
      </c>
      <c r="AY2" s="25">
        <f>SUMPRODUCT((전체당첨내역!$A$2:$A$1500&gt;=(MAX(전체당첨내역!$A$2:$A$1500)-($B$1-1)))*((전체당첨내역!$B$2:$B$1500=AY$1)+(전체당첨내역!$C$2:$C$1500=AY$1)+(전체당첨내역!$D$2:$D$1500=AY$1)+(전체당첨내역!$E$2:$E$1500=AY$1)+(전체당첨내역!$F$2:$F$1500=AY$1)+(전체당첨내역!$G$2:$G$1500=AY$1)))</f>
        <v>61</v>
      </c>
      <c r="AZ2" s="25">
        <f>SUMPRODUCT((전체당첨내역!$A$2:$A$1500&gt;=(MAX(전체당첨내역!$A$2:$A$1500)-($B$1-1)))*((전체당첨내역!$B$2:$B$1500=AZ$1)+(전체당첨내역!$C$2:$C$1500=AZ$1)+(전체당첨내역!$D$2:$D$1500=AZ$1)+(전체당첨내역!$E$2:$E$1500=AZ$1)+(전체당첨내역!$F$2:$F$1500=AZ$1)+(전체당첨내역!$G$2:$G$1500=AZ$1)))</f>
        <v>70</v>
      </c>
      <c r="BA2" s="25">
        <f>SUMPRODUCT((전체당첨내역!$A$2:$A$1500&gt;=(MAX(전체당첨내역!$A$2:$A$1500)-($B$1-1)))*((전체당첨내역!$B$2:$B$1500=BA$1)+(전체당첨내역!$C$2:$C$1500=BA$1)+(전체당첨내역!$D$2:$D$1500=BA$1)+(전체당첨내역!$E$2:$E$1500=BA$1)+(전체당첨내역!$F$2:$F$1500=BA$1)+(전체당첨내역!$G$2:$G$1500=BA$1)))</f>
        <v>72</v>
      </c>
      <c r="BB2" s="25">
        <f>SUMPRODUCT((전체당첨내역!$A$2:$A$1500&gt;=(MAX(전체당첨내역!$A$2:$A$1500)-($B$1-1)))*((전체당첨내역!$B$2:$B$1500=BB$1)+(전체당첨내역!$C$2:$C$1500=BB$1)+(전체당첨내역!$D$2:$D$1500=BB$1)+(전체당첨내역!$E$2:$E$1500=BB$1)+(전체당첨내역!$F$2:$F$1500=BB$1)+(전체당첨내역!$G$2:$G$1500=BB$1)))</f>
        <v>71</v>
      </c>
      <c r="BC2" s="25">
        <f>SUMPRODUCT((전체당첨내역!$A$2:$A$1500&gt;=(MAX(전체당첨내역!$A$2:$A$1500)-($B$1-1)))*((전체당첨내역!$B$2:$B$1500=BC$1)+(전체당첨내역!$C$2:$C$1500=BC$1)+(전체당첨내역!$D$2:$D$1500=BC$1)+(전체당첨내역!$E$2:$E$1500=BC$1)+(전체당첨내역!$F$2:$F$1500=BC$1)+(전체당첨내역!$G$2:$G$1500=BC$1)))</f>
        <v>74</v>
      </c>
      <c r="BD2" s="25">
        <f>SUMPRODUCT((전체당첨내역!$A$2:$A$1500&gt;=(MAX(전체당첨내역!$A$2:$A$1500)-($B$1-1)))*((전체당첨내역!$B$2:$B$1500=BD$1)+(전체당첨내역!$C$2:$C$1500=BD$1)+(전체당첨내역!$D$2:$D$1500=BD$1)+(전체당첨내역!$E$2:$E$1500=BD$1)+(전체당첨내역!$F$2:$F$1500=BD$1)+(전체당첨내역!$G$2:$G$1500=BD$1)))</f>
        <v>82</v>
      </c>
    </row>
    <row r="3" spans="1:56" ht="16.5" customHeight="1">
      <c r="A3" s="55" t="s">
        <v>1</v>
      </c>
      <c r="B3" s="22" t="s">
        <v>2</v>
      </c>
      <c r="K3" s="23" t="s">
        <v>3</v>
      </c>
      <c r="L3" s="25">
        <f>SUMPRODUCT((전체당첨내역!$A$2:$A$1500&gt;=(MAX(전체당첨내역!$A$2:$A$1500)-49))*((전체당첨내역!$B$2:$B$1500=L$1)+(전체당첨내역!$C$2:$C$1500=L$1)+(전체당첨내역!$D$2:$D$1500=L$1)+(전체당첨내역!$E$2:$E$1500=L$1)+(전체당첨내역!$F$2:$F$1500=L$1)+(전체당첨내역!$G$2:$G$1500=L$1)))</f>
        <v>8</v>
      </c>
      <c r="M3" s="25">
        <f>SUMPRODUCT((전체당첨내역!$A$2:$A$1500&gt;=(MAX(전체당첨내역!$A$2:$A$1500)-49))*((전체당첨내역!$B$2:$B$1500=M$1)+(전체당첨내역!$C$2:$C$1500=M$1)+(전체당첨내역!$D$2:$D$1500=M$1)+(전체당첨내역!$E$2:$E$1500=M$1)+(전체당첨내역!$F$2:$F$1500=M$1)+(전체당첨내역!$G$2:$G$1500=M$1)))</f>
        <v>7</v>
      </c>
      <c r="N3" s="25">
        <f>SUMPRODUCT((전체당첨내역!$A$2:$A$1500&gt;=(MAX(전체당첨내역!$A$2:$A$1500)-49))*((전체당첨내역!$B$2:$B$1500=N$1)+(전체당첨내역!$C$2:$C$1500=N$1)+(전체당첨내역!$D$2:$D$1500=N$1)+(전체당첨내역!$E$2:$E$1500=N$1)+(전체당첨내역!$F$2:$F$1500=N$1)+(전체당첨내역!$G$2:$G$1500=N$1)))</f>
        <v>7</v>
      </c>
      <c r="O3" s="25">
        <f>SUMPRODUCT((전체당첨내역!$A$2:$A$1500&gt;=(MAX(전체당첨내역!$A$2:$A$1500)-49))*((전체당첨내역!$B$2:$B$1500=O$1)+(전체당첨내역!$C$2:$C$1500=O$1)+(전체당첨내역!$D$2:$D$1500=O$1)+(전체당첨내역!$E$2:$E$1500=O$1)+(전체당첨내역!$F$2:$F$1500=O$1)+(전체당첨내역!$G$2:$G$1500=O$1)))</f>
        <v>6</v>
      </c>
      <c r="P3" s="25">
        <f>SUMPRODUCT((전체당첨내역!$A$2:$A$1500&gt;=(MAX(전체당첨내역!$A$2:$A$1500)-49))*((전체당첨내역!$B$2:$B$1500=P$1)+(전체당첨내역!$C$2:$C$1500=P$1)+(전체당첨내역!$D$2:$D$1500=P$1)+(전체당첨내역!$E$2:$E$1500=P$1)+(전체당첨내역!$F$2:$F$1500=P$1)+(전체당첨내역!$G$2:$G$1500=P$1)))</f>
        <v>4</v>
      </c>
      <c r="Q3" s="25">
        <f>SUMPRODUCT((전체당첨내역!$A$2:$A$1500&gt;=(MAX(전체당첨내역!$A$2:$A$1500)-49))*((전체당첨내역!$B$2:$B$1500=Q$1)+(전체당첨내역!$C$2:$C$1500=Q$1)+(전체당첨내역!$D$2:$D$1500=Q$1)+(전체당첨내역!$E$2:$E$1500=Q$1)+(전체당첨내역!$F$2:$F$1500=Q$1)+(전체당첨내역!$G$2:$G$1500=Q$1)))</f>
        <v>5</v>
      </c>
      <c r="R3" s="25">
        <f>SUMPRODUCT((전체당첨내역!$A$2:$A$1500&gt;=(MAX(전체당첨내역!$A$2:$A$1500)-49))*((전체당첨내역!$B$2:$B$1500=R$1)+(전체당첨내역!$C$2:$C$1500=R$1)+(전체당첨내역!$D$2:$D$1500=R$1)+(전체당첨내역!$E$2:$E$1500=R$1)+(전체당첨내역!$F$2:$F$1500=R$1)+(전체당첨내역!$G$2:$G$1500=R$1)))</f>
        <v>6</v>
      </c>
      <c r="S3" s="25">
        <f>SUMPRODUCT((전체당첨내역!$A$2:$A$1500&gt;=(MAX(전체당첨내역!$A$2:$A$1500)-49))*((전체당첨내역!$B$2:$B$1500=S$1)+(전체당첨내역!$C$2:$C$1500=S$1)+(전체당첨내역!$D$2:$D$1500=S$1)+(전체당첨내역!$E$2:$E$1500=S$1)+(전체당첨내역!$F$2:$F$1500=S$1)+(전체당첨내역!$G$2:$G$1500=S$1)))</f>
        <v>6</v>
      </c>
      <c r="T3" s="25">
        <f>SUMPRODUCT((전체당첨내역!$A$2:$A$1500&gt;=(MAX(전체당첨내역!$A$2:$A$1500)-49))*((전체당첨내역!$B$2:$B$1500=T$1)+(전체당첨내역!$C$2:$C$1500=T$1)+(전체당첨내역!$D$2:$D$1500=T$1)+(전체당첨내역!$E$2:$E$1500=T$1)+(전체당첨내역!$F$2:$F$1500=T$1)+(전체당첨내역!$G$2:$G$1500=T$1)))</f>
        <v>6</v>
      </c>
      <c r="U3" s="25">
        <f>SUMPRODUCT((전체당첨내역!$A$2:$A$1500&gt;=(MAX(전체당첨내역!$A$2:$A$1500)-49))*((전체당첨내역!$B$2:$B$1500=U$1)+(전체당첨내역!$C$2:$C$1500=U$1)+(전체당첨내역!$D$2:$D$1500=U$1)+(전체당첨내역!$E$2:$E$1500=U$1)+(전체당첨내역!$F$2:$F$1500=U$1)+(전체당첨내역!$G$2:$G$1500=U$1)))</f>
        <v>6</v>
      </c>
      <c r="V3" s="25">
        <f>SUMPRODUCT((전체당첨내역!$A$2:$A$1500&gt;=(MAX(전체당첨내역!$A$2:$A$1500)-49))*((전체당첨내역!$B$2:$B$1500=V$1)+(전체당첨내역!$C$2:$C$1500=V$1)+(전체당첨내역!$D$2:$D$1500=V$1)+(전체당첨내역!$E$2:$E$1500=V$1)+(전체당첨내역!$F$2:$F$1500=V$1)+(전체당첨내역!$G$2:$G$1500=V$1)))</f>
        <v>5</v>
      </c>
      <c r="W3" s="25">
        <f>SUMPRODUCT((전체당첨내역!$A$2:$A$1500&gt;=(MAX(전체당첨내역!$A$2:$A$1500)-49))*((전체당첨내역!$B$2:$B$1500=W$1)+(전체당첨내역!$C$2:$C$1500=W$1)+(전체당첨내역!$D$2:$D$1500=W$1)+(전체당첨내역!$E$2:$E$1500=W$1)+(전체당첨내역!$F$2:$F$1500=W$1)+(전체당첨내역!$G$2:$G$1500=W$1)))</f>
        <v>5</v>
      </c>
      <c r="X3" s="25">
        <f>SUMPRODUCT((전체당첨내역!$A$2:$A$1500&gt;=(MAX(전체당첨내역!$A$2:$A$1500)-49))*((전체당첨내역!$B$2:$B$1500=X$1)+(전체당첨내역!$C$2:$C$1500=X$1)+(전체당첨내역!$D$2:$D$1500=X$1)+(전체당첨내역!$E$2:$E$1500=X$1)+(전체당첨내역!$F$2:$F$1500=X$1)+(전체당첨내역!$G$2:$G$1500=X$1)))</f>
        <v>10</v>
      </c>
      <c r="Y3" s="25">
        <f>SUMPRODUCT((전체당첨내역!$A$2:$A$1500&gt;=(MAX(전체당첨내역!$A$2:$A$1500)-49))*((전체당첨내역!$B$2:$B$1500=Y$1)+(전체당첨내역!$C$2:$C$1500=Y$1)+(전체당첨내역!$D$2:$D$1500=Y$1)+(전체당첨내역!$E$2:$E$1500=Y$1)+(전체당첨내역!$F$2:$F$1500=Y$1)+(전체당첨내역!$G$2:$G$1500=Y$1)))</f>
        <v>3</v>
      </c>
      <c r="Z3" s="25">
        <f>SUMPRODUCT((전체당첨내역!$A$2:$A$1500&gt;=(MAX(전체당첨내역!$A$2:$A$1500)-49))*((전체당첨내역!$B$2:$B$1500=Z$1)+(전체당첨내역!$C$2:$C$1500=Z$1)+(전체당첨내역!$D$2:$D$1500=Z$1)+(전체당첨내역!$E$2:$E$1500=Z$1)+(전체당첨내역!$F$2:$F$1500=Z$1)+(전체당첨내역!$G$2:$G$1500=Z$1)))</f>
        <v>11</v>
      </c>
      <c r="AA3" s="25">
        <f>SUMPRODUCT((전체당첨내역!$A$2:$A$1500&gt;=(MAX(전체당첨내역!$A$2:$A$1500)-49))*((전체당첨내역!$B$2:$B$1500=AA$1)+(전체당첨내역!$C$2:$C$1500=AA$1)+(전체당첨내역!$D$2:$D$1500=AA$1)+(전체당첨내역!$E$2:$E$1500=AA$1)+(전체당첨내역!$F$2:$F$1500=AA$1)+(전체당첨내역!$G$2:$G$1500=AA$1)))</f>
        <v>8</v>
      </c>
      <c r="AB3" s="25">
        <f>SUMPRODUCT((전체당첨내역!$A$2:$A$1500&gt;=(MAX(전체당첨내역!$A$2:$A$1500)-49))*((전체당첨내역!$B$2:$B$1500=AB$1)+(전체당첨내역!$C$2:$C$1500=AB$1)+(전체당첨내역!$D$2:$D$1500=AB$1)+(전체당첨내역!$E$2:$E$1500=AB$1)+(전체당첨내역!$F$2:$F$1500=AB$1)+(전체당첨내역!$G$2:$G$1500=AB$1)))</f>
        <v>5</v>
      </c>
      <c r="AC3" s="25">
        <f>SUMPRODUCT((전체당첨내역!$A$2:$A$1500&gt;=(MAX(전체당첨내역!$A$2:$A$1500)-49))*((전체당첨내역!$B$2:$B$1500=AC$1)+(전체당첨내역!$C$2:$C$1500=AC$1)+(전체당첨내역!$D$2:$D$1500=AC$1)+(전체당첨내역!$E$2:$E$1500=AC$1)+(전체당첨내역!$F$2:$F$1500=AC$1)+(전체당첨내역!$G$2:$G$1500=AC$1)))</f>
        <v>8</v>
      </c>
      <c r="AD3" s="25">
        <f>SUMPRODUCT((전체당첨내역!$A$2:$A$1500&gt;=(MAX(전체당첨내역!$A$2:$A$1500)-49))*((전체당첨내역!$B$2:$B$1500=AD$1)+(전체당첨내역!$C$2:$C$1500=AD$1)+(전체당첨내역!$D$2:$D$1500=AD$1)+(전체당첨내역!$E$2:$E$1500=AD$1)+(전체당첨내역!$F$2:$F$1500=AD$1)+(전체당첨내역!$G$2:$G$1500=AD$1)))</f>
        <v>6</v>
      </c>
      <c r="AE3" s="25">
        <f>SUMPRODUCT((전체당첨내역!$A$2:$A$1500&gt;=(MAX(전체당첨내역!$A$2:$A$1500)-49))*((전체당첨내역!$B$2:$B$1500=AE$1)+(전체당첨내역!$C$2:$C$1500=AE$1)+(전체당첨내역!$D$2:$D$1500=AE$1)+(전체당첨내역!$E$2:$E$1500=AE$1)+(전체당첨내역!$F$2:$F$1500=AE$1)+(전체당첨내역!$G$2:$G$1500=AE$1)))</f>
        <v>7</v>
      </c>
      <c r="AF3" s="25">
        <f>SUMPRODUCT((전체당첨내역!$A$2:$A$1500&gt;=(MAX(전체당첨내역!$A$2:$A$1500)-49))*((전체당첨내역!$B$2:$B$1500=AF$1)+(전체당첨내역!$C$2:$C$1500=AF$1)+(전체당첨내역!$D$2:$D$1500=AF$1)+(전체당첨내역!$E$2:$E$1500=AF$1)+(전체당첨내역!$F$2:$F$1500=AF$1)+(전체당첨내역!$G$2:$G$1500=AF$1)))</f>
        <v>4</v>
      </c>
      <c r="AG3" s="25">
        <f>SUMPRODUCT((전체당첨내역!$A$2:$A$1500&gt;=(MAX(전체당첨내역!$A$2:$A$1500)-49))*((전체당첨내역!$B$2:$B$1500=AG$1)+(전체당첨내역!$C$2:$C$1500=AG$1)+(전체당첨내역!$D$2:$D$1500=AG$1)+(전체당첨내역!$E$2:$E$1500=AG$1)+(전체당첨내역!$F$2:$F$1500=AG$1)+(전체당첨내역!$G$2:$G$1500=AG$1)))</f>
        <v>6</v>
      </c>
      <c r="AH3" s="25">
        <f>SUMPRODUCT((전체당첨내역!$A$2:$A$1500&gt;=(MAX(전체당첨내역!$A$2:$A$1500)-49))*((전체당첨내역!$B$2:$B$1500=AH$1)+(전체당첨내역!$C$2:$C$1500=AH$1)+(전체당첨내역!$D$2:$D$1500=AH$1)+(전체당첨내역!$E$2:$E$1500=AH$1)+(전체당첨내역!$F$2:$F$1500=AH$1)+(전체당첨내역!$G$2:$G$1500=AH$1)))</f>
        <v>5</v>
      </c>
      <c r="AI3" s="25">
        <f>SUMPRODUCT((전체당첨내역!$A$2:$A$1500&gt;=(MAX(전체당첨내역!$A$2:$A$1500)-49))*((전체당첨내역!$B$2:$B$1500=AI$1)+(전체당첨내역!$C$2:$C$1500=AI$1)+(전체당첨내역!$D$2:$D$1500=AI$1)+(전체당첨내역!$E$2:$E$1500=AI$1)+(전체당첨내역!$F$2:$F$1500=AI$1)+(전체당첨내역!$G$2:$G$1500=AI$1)))</f>
        <v>9</v>
      </c>
      <c r="AJ3" s="25">
        <f>SUMPRODUCT((전체당첨내역!$A$2:$A$1500&gt;=(MAX(전체당첨내역!$A$2:$A$1500)-49))*((전체당첨내역!$B$2:$B$1500=AJ$1)+(전체당첨내역!$C$2:$C$1500=AJ$1)+(전체당첨내역!$D$2:$D$1500=AJ$1)+(전체당첨내역!$E$2:$E$1500=AJ$1)+(전체당첨내역!$F$2:$F$1500=AJ$1)+(전체당첨내역!$G$2:$G$1500=AJ$1)))</f>
        <v>6</v>
      </c>
      <c r="AK3" s="25">
        <f>SUMPRODUCT((전체당첨내역!$A$2:$A$1500&gt;=(MAX(전체당첨내역!$A$2:$A$1500)-49))*((전체당첨내역!$B$2:$B$1500=AK$1)+(전체당첨내역!$C$2:$C$1500=AK$1)+(전체당첨내역!$D$2:$D$1500=AK$1)+(전체당첨내역!$E$2:$E$1500=AK$1)+(전체당첨내역!$F$2:$F$1500=AK$1)+(전체당첨내역!$G$2:$G$1500=AK$1)))</f>
        <v>5</v>
      </c>
      <c r="AL3" s="25">
        <f>SUMPRODUCT((전체당첨내역!$A$2:$A$1500&gt;=(MAX(전체당첨내역!$A$2:$A$1500)-49))*((전체당첨내역!$B$2:$B$1500=AL$1)+(전체당첨내역!$C$2:$C$1500=AL$1)+(전체당첨내역!$D$2:$D$1500=AL$1)+(전체당첨내역!$E$2:$E$1500=AL$1)+(전체당첨내역!$F$2:$F$1500=AL$1)+(전체당첨내역!$G$2:$G$1500=AL$1)))</f>
        <v>10</v>
      </c>
      <c r="AM3" s="25">
        <f>SUMPRODUCT((전체당첨내역!$A$2:$A$1500&gt;=(MAX(전체당첨내역!$A$2:$A$1500)-49))*((전체당첨내역!$B$2:$B$1500=AM$1)+(전체당첨내역!$C$2:$C$1500=AM$1)+(전체당첨내역!$D$2:$D$1500=AM$1)+(전체당첨내역!$E$2:$E$1500=AM$1)+(전체당첨내역!$F$2:$F$1500=AM$1)+(전체당첨내역!$G$2:$G$1500=AM$1)))</f>
        <v>8</v>
      </c>
      <c r="AN3" s="25">
        <f>SUMPRODUCT((전체당첨내역!$A$2:$A$1500&gt;=(MAX(전체당첨내역!$A$2:$A$1500)-49))*((전체당첨내역!$B$2:$B$1500=AN$1)+(전체당첨내역!$C$2:$C$1500=AN$1)+(전체당첨내역!$D$2:$D$1500=AN$1)+(전체당첨내역!$E$2:$E$1500=AN$1)+(전체당첨내역!$F$2:$F$1500=AN$1)+(전체당첨내역!$G$2:$G$1500=AN$1)))</f>
        <v>6</v>
      </c>
      <c r="AO3" s="25">
        <f>SUMPRODUCT((전체당첨내역!$A$2:$A$1500&gt;=(MAX(전체당첨내역!$A$2:$A$1500)-49))*((전체당첨내역!$B$2:$B$1500=AO$1)+(전체당첨내역!$C$2:$C$1500=AO$1)+(전체당첨내역!$D$2:$D$1500=AO$1)+(전체당첨내역!$E$2:$E$1500=AO$1)+(전체당첨내역!$F$2:$F$1500=AO$1)+(전체당첨내역!$G$2:$G$1500=AO$1)))</f>
        <v>7</v>
      </c>
      <c r="AP3" s="25">
        <f>SUMPRODUCT((전체당첨내역!$A$2:$A$1500&gt;=(MAX(전체당첨내역!$A$2:$A$1500)-49))*((전체당첨내역!$B$2:$B$1500=AP$1)+(전체당첨내역!$C$2:$C$1500=AP$1)+(전체당첨내역!$D$2:$D$1500=AP$1)+(전체당첨내역!$E$2:$E$1500=AP$1)+(전체당첨내역!$F$2:$F$1500=AP$1)+(전체당첨내역!$G$2:$G$1500=AP$1)))</f>
        <v>11</v>
      </c>
      <c r="AQ3" s="25">
        <f>SUMPRODUCT((전체당첨내역!$A$2:$A$1500&gt;=(MAX(전체당첨내역!$A$2:$A$1500)-49))*((전체당첨내역!$B$2:$B$1500=AQ$1)+(전체당첨내역!$C$2:$C$1500=AQ$1)+(전체당첨내역!$D$2:$D$1500=AQ$1)+(전체당첨내역!$E$2:$E$1500=AQ$1)+(전체당첨내역!$F$2:$F$1500=AQ$1)+(전체당첨내역!$G$2:$G$1500=AQ$1)))</f>
        <v>7</v>
      </c>
      <c r="AR3" s="25">
        <f>SUMPRODUCT((전체당첨내역!$A$2:$A$1500&gt;=(MAX(전체당첨내역!$A$2:$A$1500)-49))*((전체당첨내역!$B$2:$B$1500=AR$1)+(전체당첨내역!$C$2:$C$1500=AR$1)+(전체당첨내역!$D$2:$D$1500=AR$1)+(전체당첨내역!$E$2:$E$1500=AR$1)+(전체당첨내역!$F$2:$F$1500=AR$1)+(전체당첨내역!$G$2:$G$1500=AR$1)))</f>
        <v>7</v>
      </c>
      <c r="AS3" s="25">
        <f>SUMPRODUCT((전체당첨내역!$A$2:$A$1500&gt;=(MAX(전체당첨내역!$A$2:$A$1500)-49))*((전체당첨내역!$B$2:$B$1500=AS$1)+(전체당첨내역!$C$2:$C$1500=AS$1)+(전체당첨내역!$D$2:$D$1500=AS$1)+(전체당첨내역!$E$2:$E$1500=AS$1)+(전체당첨내역!$F$2:$F$1500=AS$1)+(전체당첨내역!$G$2:$G$1500=AS$1)))</f>
        <v>6</v>
      </c>
      <c r="AT3" s="25">
        <f>SUMPRODUCT((전체당첨내역!$A$2:$A$1500&gt;=(MAX(전체당첨내역!$A$2:$A$1500)-49))*((전체당첨내역!$B$2:$B$1500=AT$1)+(전체당첨내역!$C$2:$C$1500=AT$1)+(전체당첨내역!$D$2:$D$1500=AT$1)+(전체당첨내역!$E$2:$E$1500=AT$1)+(전체당첨내역!$F$2:$F$1500=AT$1)+(전체당첨내역!$G$2:$G$1500=AT$1)))</f>
        <v>6</v>
      </c>
      <c r="AU3" s="25">
        <f>SUMPRODUCT((전체당첨내역!$A$2:$A$1500&gt;=(MAX(전체당첨내역!$A$2:$A$1500)-49))*((전체당첨내역!$B$2:$B$1500=AU$1)+(전체당첨내역!$C$2:$C$1500=AU$1)+(전체당첨내역!$D$2:$D$1500=AU$1)+(전체당첨내역!$E$2:$E$1500=AU$1)+(전체당첨내역!$F$2:$F$1500=AU$1)+(전체당첨내역!$G$2:$G$1500=AU$1)))</f>
        <v>7</v>
      </c>
      <c r="AV3" s="25">
        <f>SUMPRODUCT((전체당첨내역!$A$2:$A$1500&gt;=(MAX(전체당첨내역!$A$2:$A$1500)-49))*((전체당첨내역!$B$2:$B$1500=AV$1)+(전체당첨내역!$C$2:$C$1500=AV$1)+(전체당첨내역!$D$2:$D$1500=AV$1)+(전체당첨내역!$E$2:$E$1500=AV$1)+(전체당첨내역!$F$2:$F$1500=AV$1)+(전체당첨내역!$G$2:$G$1500=AV$1)))</f>
        <v>6</v>
      </c>
      <c r="AW3" s="25">
        <f>SUMPRODUCT((전체당첨내역!$A$2:$A$1500&gt;=(MAX(전체당첨내역!$A$2:$A$1500)-49))*((전체당첨내역!$B$2:$B$1500=AW$1)+(전체당첨내역!$C$2:$C$1500=AW$1)+(전체당첨내역!$D$2:$D$1500=AW$1)+(전체당첨내역!$E$2:$E$1500=AW$1)+(전체당첨내역!$F$2:$F$1500=AW$1)+(전체당첨내역!$G$2:$G$1500=AW$1)))</f>
        <v>10</v>
      </c>
      <c r="AX3" s="25">
        <f>SUMPRODUCT((전체당첨내역!$A$2:$A$1500&gt;=(MAX(전체당첨내역!$A$2:$A$1500)-49))*((전체당첨내역!$B$2:$B$1500=AX$1)+(전체당첨내역!$C$2:$C$1500=AX$1)+(전체당첨내역!$D$2:$D$1500=AX$1)+(전체당첨내역!$E$2:$E$1500=AX$1)+(전체당첨내역!$F$2:$F$1500=AX$1)+(전체당첨내역!$G$2:$G$1500=AX$1)))</f>
        <v>6</v>
      </c>
      <c r="AY3" s="25">
        <f>SUMPRODUCT((전체당첨내역!$A$2:$A$1500&gt;=(MAX(전체당첨내역!$A$2:$A$1500)-49))*((전체당첨내역!$B$2:$B$1500=AY$1)+(전체당첨내역!$C$2:$C$1500=AY$1)+(전체당첨내역!$D$2:$D$1500=AY$1)+(전체당첨내역!$E$2:$E$1500=AY$1)+(전체당첨내역!$F$2:$F$1500=AY$1)+(전체당첨내역!$G$2:$G$1500=AY$1)))</f>
        <v>5</v>
      </c>
      <c r="AZ3" s="25">
        <f>SUMPRODUCT((전체당첨내역!$A$2:$A$1500&gt;=(MAX(전체당첨내역!$A$2:$A$1500)-49))*((전체당첨내역!$B$2:$B$1500=AZ$1)+(전체당첨내역!$C$2:$C$1500=AZ$1)+(전체당첨내역!$D$2:$D$1500=AZ$1)+(전체당첨내역!$E$2:$E$1500=AZ$1)+(전체당첨내역!$F$2:$F$1500=AZ$1)+(전체당첨내역!$G$2:$G$1500=AZ$1)))</f>
        <v>7</v>
      </c>
      <c r="BA3" s="25">
        <f>SUMPRODUCT((전체당첨내역!$A$2:$A$1500&gt;=(MAX(전체당첨내역!$A$2:$A$1500)-49))*((전체당첨내역!$B$2:$B$1500=BA$1)+(전체당첨내역!$C$2:$C$1500=BA$1)+(전체당첨내역!$D$2:$D$1500=BA$1)+(전체당첨내역!$E$2:$E$1500=BA$1)+(전체당첨내역!$F$2:$F$1500=BA$1)+(전체당첨내역!$G$2:$G$1500=BA$1)))</f>
        <v>7</v>
      </c>
      <c r="BB3" s="25">
        <f>SUMPRODUCT((전체당첨내역!$A$2:$A$1500&gt;=(MAX(전체당첨내역!$A$2:$A$1500)-49))*((전체당첨내역!$B$2:$B$1500=BB$1)+(전체당첨내역!$C$2:$C$1500=BB$1)+(전체당첨내역!$D$2:$D$1500=BB$1)+(전체당첨내역!$E$2:$E$1500=BB$1)+(전체당첨내역!$F$2:$F$1500=BB$1)+(전체당첨내역!$G$2:$G$1500=BB$1)))</f>
        <v>6</v>
      </c>
      <c r="BC3" s="25">
        <f>SUMPRODUCT((전체당첨내역!$A$2:$A$1500&gt;=(MAX(전체당첨내역!$A$2:$A$1500)-49))*((전체당첨내역!$B$2:$B$1500=BC$1)+(전체당첨내역!$C$2:$C$1500=BC$1)+(전체당첨내역!$D$2:$D$1500=BC$1)+(전체당첨내역!$E$2:$E$1500=BC$1)+(전체당첨내역!$F$2:$F$1500=BC$1)+(전체당첨내역!$G$2:$G$1500=BC$1)))</f>
        <v>8</v>
      </c>
      <c r="BD3" s="25">
        <f>SUMPRODUCT((전체당첨내역!$A$2:$A$1500&gt;=(MAX(전체당첨내역!$A$2:$A$1500)-49))*((전체당첨내역!$B$2:$B$1500=BD$1)+(전체당첨내역!$C$2:$C$1500=BD$1)+(전체당첨내역!$D$2:$D$1500=BD$1)+(전체당첨내역!$E$2:$E$1500=BD$1)+(전체당첨내역!$F$2:$F$1500=BD$1)+(전체당첨내역!$G$2:$G$1500=BD$1)))</f>
        <v>6</v>
      </c>
    </row>
    <row r="4" spans="1:56" ht="16.5" customHeight="1">
      <c r="A4" s="54">
        <v>1</v>
      </c>
      <c r="B4" s="59">
        <f>INDEX($L$1:$BD$1,MATCH(A4,$L$5:$BD$5,0))</f>
        <v>12</v>
      </c>
      <c r="K4" s="23" t="s">
        <v>4</v>
      </c>
      <c r="L4" s="28">
        <f t="shared" ref="L4:BD4" si="0">(RANK(L$3,$L$3:$BD$3,0)+COUNTIFS($L$3:$BD$3,L$3,$L$1:$BD$1,"&lt;"&amp;L$1))-(RANK(L$2,$L$2:$BD$2,0)+COUNTIFS($L$2:$BD$2,L$2,$L$1:$BD$1,"&lt;"&amp;L$1))</f>
        <v>-27</v>
      </c>
      <c r="M4" s="28">
        <f t="shared" si="0"/>
        <v>-17</v>
      </c>
      <c r="N4" s="28">
        <f t="shared" si="0"/>
        <v>5</v>
      </c>
      <c r="O4" s="28">
        <f t="shared" si="0"/>
        <v>-16</v>
      </c>
      <c r="P4" s="28">
        <f t="shared" si="0"/>
        <v>-2</v>
      </c>
      <c r="Q4" s="28">
        <f t="shared" si="0"/>
        <v>26</v>
      </c>
      <c r="R4" s="28">
        <f t="shared" si="0"/>
        <v>7</v>
      </c>
      <c r="S4" s="28">
        <f t="shared" si="0"/>
        <v>-20</v>
      </c>
      <c r="T4" s="28">
        <f t="shared" si="0"/>
        <v>-14</v>
      </c>
      <c r="U4" s="28">
        <f t="shared" si="0"/>
        <v>1</v>
      </c>
      <c r="V4" s="28">
        <f t="shared" si="0"/>
        <v>19</v>
      </c>
      <c r="W4" s="28">
        <f t="shared" si="0"/>
        <v>37</v>
      </c>
      <c r="X4" s="28">
        <f t="shared" si="0"/>
        <v>0</v>
      </c>
      <c r="Y4" s="28">
        <f t="shared" si="0"/>
        <v>15</v>
      </c>
      <c r="Z4" s="28">
        <f t="shared" si="0"/>
        <v>-18</v>
      </c>
      <c r="AA4" s="28">
        <f t="shared" si="0"/>
        <v>6</v>
      </c>
      <c r="AB4" s="28">
        <f t="shared" si="0"/>
        <v>6</v>
      </c>
      <c r="AC4" s="28">
        <f t="shared" si="0"/>
        <v>3</v>
      </c>
      <c r="AD4" s="28">
        <f t="shared" si="0"/>
        <v>15</v>
      </c>
      <c r="AE4" s="28">
        <f t="shared" si="0"/>
        <v>-27</v>
      </c>
      <c r="AF4" s="28">
        <f t="shared" si="0"/>
        <v>37</v>
      </c>
      <c r="AG4" s="28">
        <f t="shared" si="0"/>
        <v>-9</v>
      </c>
      <c r="AH4" s="28">
        <f t="shared" si="0"/>
        <v>1</v>
      </c>
      <c r="AI4" s="28">
        <f t="shared" si="0"/>
        <v>-10</v>
      </c>
      <c r="AJ4" s="28">
        <f t="shared" si="0"/>
        <v>-16</v>
      </c>
      <c r="AK4" s="28">
        <f t="shared" si="0"/>
        <v>6</v>
      </c>
      <c r="AL4" s="28">
        <f t="shared" si="0"/>
        <v>-23</v>
      </c>
      <c r="AM4" s="28">
        <f t="shared" si="0"/>
        <v>-4</v>
      </c>
      <c r="AN4" s="28">
        <f t="shared" si="0"/>
        <v>-2</v>
      </c>
      <c r="AO4" s="28">
        <f t="shared" si="0"/>
        <v>3</v>
      </c>
      <c r="AP4" s="28">
        <f t="shared" si="0"/>
        <v>-15</v>
      </c>
      <c r="AQ4" s="28">
        <f t="shared" si="0"/>
        <v>-24</v>
      </c>
      <c r="AR4" s="28">
        <f t="shared" si="0"/>
        <v>13</v>
      </c>
      <c r="AS4" s="28">
        <f t="shared" si="0"/>
        <v>17</v>
      </c>
      <c r="AT4" s="28">
        <f t="shared" si="0"/>
        <v>11</v>
      </c>
      <c r="AU4" s="28">
        <f t="shared" si="0"/>
        <v>-3</v>
      </c>
      <c r="AV4" s="28">
        <f t="shared" si="0"/>
        <v>7</v>
      </c>
      <c r="AW4" s="28">
        <f t="shared" si="0"/>
        <v>0</v>
      </c>
      <c r="AX4" s="28">
        <f t="shared" si="0"/>
        <v>11</v>
      </c>
      <c r="AY4" s="28">
        <f t="shared" si="0"/>
        <v>0</v>
      </c>
      <c r="AZ4" s="28">
        <f t="shared" si="0"/>
        <v>-13</v>
      </c>
      <c r="BA4" s="28">
        <f t="shared" si="0"/>
        <v>-6</v>
      </c>
      <c r="BB4" s="28">
        <f t="shared" si="0"/>
        <v>6</v>
      </c>
      <c r="BC4" s="28">
        <f t="shared" si="0"/>
        <v>-12</v>
      </c>
      <c r="BD4" s="28">
        <f t="shared" si="0"/>
        <v>26</v>
      </c>
    </row>
    <row r="5" spans="1:56" ht="16.5" customHeight="1">
      <c r="A5" s="54">
        <v>2</v>
      </c>
      <c r="B5" s="59">
        <f>INDEX($L$1:$BD$1,MATCH(A5,$L$5:$BD$5,0))</f>
        <v>21</v>
      </c>
      <c r="K5" s="23" t="s">
        <v>5</v>
      </c>
      <c r="L5" s="25">
        <f t="shared" ref="L5:BD5" si="1">RANK(L4,$L$4:$BD$4,0)+COUNTIFS($L$4:$BD$4,L4,$L$1:$BD$1,"&lt;"&amp;L$1)</f>
        <v>44</v>
      </c>
      <c r="M5" s="25">
        <f t="shared" si="1"/>
        <v>39</v>
      </c>
      <c r="N5" s="25">
        <f t="shared" si="1"/>
        <v>18</v>
      </c>
      <c r="O5" s="25">
        <f t="shared" si="1"/>
        <v>37</v>
      </c>
      <c r="P5" s="25">
        <f t="shared" si="1"/>
        <v>26</v>
      </c>
      <c r="Q5" s="25">
        <f t="shared" si="1"/>
        <v>3</v>
      </c>
      <c r="R5" s="25">
        <f t="shared" si="1"/>
        <v>12</v>
      </c>
      <c r="S5" s="25">
        <f t="shared" si="1"/>
        <v>41</v>
      </c>
      <c r="T5" s="25">
        <f t="shared" si="1"/>
        <v>35</v>
      </c>
      <c r="U5" s="25">
        <f t="shared" si="1"/>
        <v>21</v>
      </c>
      <c r="V5" s="25">
        <f t="shared" si="1"/>
        <v>5</v>
      </c>
      <c r="W5" s="25">
        <f t="shared" si="1"/>
        <v>1</v>
      </c>
      <c r="X5" s="25">
        <f t="shared" si="1"/>
        <v>23</v>
      </c>
      <c r="Y5" s="25">
        <f t="shared" si="1"/>
        <v>7</v>
      </c>
      <c r="Z5" s="25">
        <f t="shared" si="1"/>
        <v>40</v>
      </c>
      <c r="AA5" s="25">
        <f t="shared" si="1"/>
        <v>14</v>
      </c>
      <c r="AB5" s="25">
        <f t="shared" si="1"/>
        <v>15</v>
      </c>
      <c r="AC5" s="25">
        <f t="shared" si="1"/>
        <v>19</v>
      </c>
      <c r="AD5" s="25">
        <f t="shared" si="1"/>
        <v>8</v>
      </c>
      <c r="AE5" s="25">
        <f t="shared" si="1"/>
        <v>45</v>
      </c>
      <c r="AF5" s="25">
        <f t="shared" si="1"/>
        <v>2</v>
      </c>
      <c r="AG5" s="25">
        <f t="shared" si="1"/>
        <v>31</v>
      </c>
      <c r="AH5" s="25">
        <f t="shared" si="1"/>
        <v>22</v>
      </c>
      <c r="AI5" s="25">
        <f t="shared" si="1"/>
        <v>32</v>
      </c>
      <c r="AJ5" s="25">
        <f t="shared" si="1"/>
        <v>38</v>
      </c>
      <c r="AK5" s="25">
        <f t="shared" si="1"/>
        <v>16</v>
      </c>
      <c r="AL5" s="25">
        <f t="shared" si="1"/>
        <v>42</v>
      </c>
      <c r="AM5" s="25">
        <f t="shared" si="1"/>
        <v>29</v>
      </c>
      <c r="AN5" s="25">
        <f t="shared" si="1"/>
        <v>27</v>
      </c>
      <c r="AO5" s="25">
        <f t="shared" si="1"/>
        <v>20</v>
      </c>
      <c r="AP5" s="25">
        <f t="shared" si="1"/>
        <v>36</v>
      </c>
      <c r="AQ5" s="25">
        <f t="shared" si="1"/>
        <v>43</v>
      </c>
      <c r="AR5" s="25">
        <f t="shared" si="1"/>
        <v>9</v>
      </c>
      <c r="AS5" s="25">
        <f t="shared" si="1"/>
        <v>6</v>
      </c>
      <c r="AT5" s="25">
        <f t="shared" si="1"/>
        <v>10</v>
      </c>
      <c r="AU5" s="25">
        <f t="shared" si="1"/>
        <v>28</v>
      </c>
      <c r="AV5" s="25">
        <f t="shared" si="1"/>
        <v>13</v>
      </c>
      <c r="AW5" s="25">
        <f t="shared" si="1"/>
        <v>24</v>
      </c>
      <c r="AX5" s="25">
        <f t="shared" si="1"/>
        <v>11</v>
      </c>
      <c r="AY5" s="25">
        <f t="shared" si="1"/>
        <v>25</v>
      </c>
      <c r="AZ5" s="25">
        <f t="shared" si="1"/>
        <v>34</v>
      </c>
      <c r="BA5" s="25">
        <f t="shared" si="1"/>
        <v>30</v>
      </c>
      <c r="BB5" s="25">
        <f t="shared" si="1"/>
        <v>17</v>
      </c>
      <c r="BC5" s="25">
        <f t="shared" si="1"/>
        <v>33</v>
      </c>
      <c r="BD5" s="25">
        <f t="shared" si="1"/>
        <v>4</v>
      </c>
    </row>
    <row r="6" spans="1:56" ht="16.5" customHeight="1">
      <c r="A6" s="54">
        <v>3</v>
      </c>
      <c r="B6" s="59">
        <f>INDEX($L$1:$BD$1,MATCH(A6,$L$5:$BD$5,0))</f>
        <v>6</v>
      </c>
      <c r="K6" s="23" t="s">
        <v>6</v>
      </c>
      <c r="L6" s="108">
        <f>SUMPRODUCT(($L$13:$L$62=$B$13:$B$62)+($L$13:$L$62=$C$13:$C$62)+($L$13:$L$62=$D$13:$D$62)+($L$13:$L$62=$E$13:$E$62)+($L$13:$L$62=$F$13:$F$62)+($L$13:$L$62=$G$13:$G$62))</f>
        <v>9</v>
      </c>
      <c r="M6" s="108">
        <f>SUMPRODUCT(($M$13:$M$62=$B$13:$B$62)+($M$13:$M$62=$C$13:$C$62)+($M$13:$M$62=$D$13:$D$62)+($M$13:$M$62=$E$13:$E$62)+($M$13:$M$62=$F$13:$F$62)+($M$13:$M$62=$G$13:$G$62))</f>
        <v>6</v>
      </c>
      <c r="N6" s="108">
        <f>SUMPRODUCT(($N$13:$N$62=$B$13:$B$62)+($N$13:$N$62=$C$13:$C$62)+($N$13:$N$62=$D$13:$D$62)+($N$13:$N$62=$E$13:$E$62)+($N$13:$N$62=$F$13:$F$62)+($N$13:$N$62=$G$13:$G$62))</f>
        <v>10</v>
      </c>
      <c r="O6" s="108">
        <f>SUMPRODUCT(($O$13:$O$62=$B$13:$B$62)+($O$13:$O$62=$C$13:$C$62)+($O$13:$O$62=$D$13:$D$62)+($O$13:$O$62=$E$13:$E$62)+($O$13:$O$62=$F$13:$F$62)+($O$13:$O$62=$G$13:$G$62))</f>
        <v>7</v>
      </c>
      <c r="P6" s="108">
        <f>SUMPRODUCT(($P$13:$P$62=$B$13:$B$62)+($P$13:$P$62=$C$13:$C$62)+($P$13:$P$62=$D$13:$D$62)+($P$13:$P$62=$E$13:$E$62)+($P$13:$P$62=$F$13:$F$62)+($P$13:$P$62=$G$13:$G$62))</f>
        <v>7</v>
      </c>
      <c r="Q6" s="108">
        <f>SUMPRODUCT(($Q$13:$Q$62=$B$13:$B$62)+($Q$13:$Q$62=$C$13:$C$62)+($Q$13:$Q$62=$D$13:$D$62)+($Q$13:$Q$62=$E$13:$E$62)+($Q$13:$Q$62=$F$13:$F$62)+($Q$13:$Q$62=$G$13:$G$62))</f>
        <v>7</v>
      </c>
      <c r="R6" s="108">
        <f>SUMPRODUCT(($R$13:$R$62=$B$13:$B$62)+($R$13:$R$62=$C$13:$C$62)+($R$13:$R$62=$D$13:$D$62)+($R$13:$R$62=$E$13:$E$62)+($R$13:$R$62=$F$13:$F$62)+($R$13:$R$62=$G$13:$G$62))</f>
        <v>5</v>
      </c>
      <c r="S6" s="108">
        <f>SUMPRODUCT(($S$13:$S$62=$B$13:$B$62)+($S$13:$S$62=$C$13:$C$62)+($S$13:$S$62=$D$13:$D$62)+($S$13:$S$62=$E$13:$E$62)+($S$13:$S$62=$F$13:$F$62)+($S$13:$S$62=$G$13:$G$62))</f>
        <v>3</v>
      </c>
      <c r="T6" s="108">
        <f>SUMPRODUCT(($T$13:$T$62=$B$13:$B$62)+($T$13:$T$62=$C$13:$C$62)+($T$13:$T$62=$D$13:$D$62)+($T$13:$T$62=$E$13:$E$62)+($T$13:$T$62=$F$13:$F$62)+($T$13:$T$62=$G$13:$G$62))</f>
        <v>4</v>
      </c>
      <c r="U6" s="108">
        <f>SUMPRODUCT(($U$13:$U$62=$B$13:$B$62)+($U$13:$U$62=$C$13:$C$62)+($U$13:$U$62=$D$13:$D$62)+($U$13:$U$62=$E$13:$E$62)+($U$13:$U$62=$F$13:$F$62)+($U$13:$U$62=$G$13:$G$62))</f>
        <v>6</v>
      </c>
      <c r="V6" s="108">
        <f>SUMPRODUCT(($V$13:$V$62=$B$13:$B$62)+($V$13:$V$62=$C$13:$C$62)+($V$13:$V$62=$D$13:$D$62)+($V$13:$V$62=$E$13:$E$62)+($V$13:$V$62=$F$13:$F$62)+($V$13:$V$62=$G$13:$G$62))</f>
        <v>10</v>
      </c>
      <c r="W6" s="108">
        <f>SUMPRODUCT(($W$13:$W$62=$B$13:$B$62)+($W$13:$W$62=$C$13:$C$62)+($W$13:$W$62=$D$13:$D$62)+($W$13:$W$62=$E$13:$E$62)+($W$13:$W$62=$F$13:$F$62)+($W$13:$W$62=$G$13:$G$62))</f>
        <v>7</v>
      </c>
      <c r="X6" s="108">
        <f>SUMPRODUCT(($X$13:$X$62=$B$13:$B$62)+($X$13:$X$62=$C$13:$C$62)+($X$13:$X$62=$D$13:$D$62)+($X$13:$X$62=$E$13:$E$62)+($X$13:$X$62=$F$13:$F$62)+($X$13:$X$62=$G$13:$G$62))</f>
        <v>5</v>
      </c>
      <c r="Y6" s="108">
        <f>SUMPRODUCT(($Y$13:$Y$62=$B$13:$B$62)+($Y$13:$Y$62=$C$13:$C$62)+($Y$13:$Y$62=$D$13:$D$62)+($Y$13:$Y$62=$E$13:$E$62)+($Y$13:$Y$62=$F$13:$F$62)+($Y$13:$Y$62=$G$13:$G$62))</f>
        <v>11</v>
      </c>
      <c r="Z6" s="108">
        <f>SUMPRODUCT(($Z$13:$Z$62=$B$13:$B$62)+($Z$13:$Z$62=$C$13:$C$62)+($Z$13:$Z$62=$D$13:$D$62)+($Z$13:$Z$62=$E$13:$E$62)+($Z$13:$Z$62=$F$13:$F$62)+($Z$13:$Z$62=$G$13:$G$62))</f>
        <v>9</v>
      </c>
      <c r="AA6" s="108">
        <f>SUMPRODUCT(($AA$13:$AA$62=$B$13:$B$62)+($AA$13:$AA$62=$C$13:$C$62)+($AA$13:$AA$62=$D$13:$D$62)+($AA$13:$AA$62=$E$13:$E$62)+($AA$13:$AA$62=$F$13:$F$62)+($AA$13:$AA$62=$G$13:$G$62))</f>
        <v>6</v>
      </c>
      <c r="AB6" s="108">
        <f>SUMPRODUCT(($AB$13:$AB$62=$B$13:$B$62)+($AB$13:$AB$62=$C$13:$C$62)+($AB$13:$AB$62=$D$13:$D$62)+($AB$13:$AB$62=$E$13:$E$62)+($AB$13:$AB$62=$F$13:$F$62)+($AB$13:$AB$62=$G$13:$G$62))</f>
        <v>9</v>
      </c>
      <c r="AC6" s="108">
        <f>SUMPRODUCT(($AC$13:$AC$62=$B$13:$B$62)+($AC$13:$AC$62=$C$13:$C$62)+($AC$13:$AC$62=$D$13:$D$62)+($AC$13:$AC$62=$E$13:$E$62)+($AC$13:$AC$62=$F$13:$F$62)+($AC$13:$AC$62=$G$13:$G$62))</f>
        <v>7</v>
      </c>
      <c r="AD6" s="108">
        <f>SUMPRODUCT(($AD$13:$AD$62=$B$13:$B$62)+($AD$13:$AD$62=$C$13:$C$62)+($AD$13:$AD$62=$D$13:$D$62)+($AD$13:$AD$62=$E$13:$E$62)+($AD$13:$AD$62=$F$13:$F$62)+($AD$13:$AD$62=$G$13:$G$62))</f>
        <v>7</v>
      </c>
      <c r="AE6" s="108">
        <f>SUMPRODUCT(($AE$13:$AE$62=$B$13:$B$62)+($AE$13:$AE$62=$C$13:$C$62)+($AE$13:$AE$62=$D$13:$D$62)+($AE$13:$AE$62=$E$13:$E$62)+($AE$13:$AE$62=$F$13:$F$62)+($AE$13:$AE$62=$G$13:$G$62))</f>
        <v>6</v>
      </c>
      <c r="AF6" s="108">
        <f>SUMPRODUCT(($AF$13:$AF$62=$B$13:$B$62)+($AF$13:$AF$62=$C$13:$C$62)+($AF$13:$AF$62=$D$13:$D$62)+($AF$13:$AF$62=$E$13:$E$62)+($AF$13:$AF$62=$F$13:$F$62)+($AF$13:$AF$62=$G$13:$G$62))</f>
        <v>7</v>
      </c>
      <c r="AG6" s="108">
        <f>SUMPRODUCT(($AG$13:$AG$62=$B$13:$B$62)+($AG$13:$AG$62=$C$13:$C$62)+($AG$13:$AG$62=$D$13:$D$62)+($AG$13:$AG$62=$E$13:$E$62)+($AG$13:$AG$62=$F$13:$F$62)+($AG$13:$AG$62=$G$13:$G$62))</f>
        <v>5</v>
      </c>
      <c r="AH6" s="108">
        <f>SUMPRODUCT(($AH$13:$AH$62=$B$13:$B$62)+($AH$13:$AH$62=$C$13:$C$62)+($AH$13:$AH$62=$D$13:$D$62)+($AH$13:$AH$62=$E$13:$E$62)+($AH$13:$AH$62=$F$13:$F$62)+($AH$13:$AH$62=$G$13:$G$62))</f>
        <v>7</v>
      </c>
      <c r="AI6" s="108">
        <f>SUMPRODUCT(($AI$13:$AI$62=$B$13:$B$62)+($AI$13:$AI$62=$C$13:$C$62)+($AI$13:$AI$62=$D$13:$D$62)+($AI$13:$AI$62=$E$13:$E$62)+($AI$13:$AI$62=$F$13:$F$62)+($AI$13:$AI$62=$G$13:$G$62))</f>
        <v>11</v>
      </c>
      <c r="AJ6" s="108">
        <f>SUMPRODUCT(($AJ$13:$AJ$62=$B$13:$B$62)+($AJ$13:$AJ$62=$C$13:$C$62)+($AJ$13:$AJ$62=$D$13:$D$62)+($AJ$13:$AJ$62=$E$13:$E$62)+($AJ$13:$AJ$62=$F$13:$F$62)+($AJ$13:$AJ$62=$G$13:$G$62))</f>
        <v>3</v>
      </c>
      <c r="AK6" s="108">
        <f>SUMPRODUCT(($AK$13:$AK$62=$B$13:$B$62)+($AK$13:$AK$62=$C$13:$C$62)+($AK$13:$AK$62=$D$13:$D$62)+($AK$13:$AK$62=$E$13:$E$62)+($AK$13:$AK$62=$F$13:$F$62)+($AK$13:$AK$62=$G$13:$G$62))</f>
        <v>6</v>
      </c>
      <c r="AL6" s="108">
        <f>SUMPRODUCT(($AL$13:$AL$62=$B$13:$B$62)+($AL$13:$AL$62=$C$13:$C$62)+($AL$13:$AL$62=$D$13:$D$62)+($AL$13:$AL$62=$E$13:$E$62)+($AL$13:$AL$62=$F$13:$F$62)+($AL$13:$AL$62=$G$13:$G$62))</f>
        <v>10</v>
      </c>
      <c r="AM6" s="108">
        <f>SUMPRODUCT(($AM$13:$AM$62=$B$13:$B$62)+($AM$13:$AM$62=$C$13:$C$62)+($AM$13:$AM$62=$D$13:$D$62)+($AM$13:$AM$62=$E$13:$E$62)+($AM$13:$AM$62=$F$13:$F$62)+($AM$13:$AM$62=$G$13:$G$62))</f>
        <v>6</v>
      </c>
      <c r="AN6" s="108">
        <f>SUMPRODUCT(($AN$13:$AN$62=$B$13:$B$62)+($AN$13:$AN$62=$C$13:$C$62)+($AN$13:$AN$62=$D$13:$D$62)+($AN$13:$AN$62=$E$13:$E$62)+($AN$13:$AN$62=$F$13:$F$62)+($AN$13:$AN$62=$G$13:$G$62))</f>
        <v>6</v>
      </c>
      <c r="AO6" s="108">
        <f>SUMPRODUCT(($AO$13:$AO$62=$B$13:$B$62)+($AO$13:$AO$62=$C$13:$C$62)+($AO$13:$AO$62=$D$13:$D$62)+($AO$13:$AO$62=$E$13:$E$62)+($AO$13:$AO$62=$F$13:$F$62)+($AO$13:$AO$62=$G$13:$G$62))</f>
        <v>10</v>
      </c>
      <c r="AP6" s="108">
        <f>SUMPRODUCT(($AP$13:$AP$62=$B$13:$B$62)+($AP$13:$AP$62=$C$13:$C$62)+($AP$13:$AP$62=$D$13:$D$62)+($AP$13:$AP$62=$E$13:$E$62)+($AP$13:$AP$62=$F$13:$F$62)+($AP$13:$AP$62=$G$13:$G$62))</f>
        <v>9</v>
      </c>
      <c r="AQ6" s="108">
        <f>SUMPRODUCT(($AQ$13:$AQ$62=$B$13:$B$62)+($AQ$13:$AQ$62=$C$13:$C$62)+($AQ$13:$AQ$62=$D$13:$D$62)+($AQ$13:$AQ$62=$E$13:$E$62)+($AQ$13:$AQ$62=$F$13:$F$62)+($AQ$13:$AQ$62=$G$13:$G$62))</f>
        <v>6</v>
      </c>
      <c r="AR6" s="108">
        <f>SUMPRODUCT(($AR$13:$AR$62=$B$13:$B$62)+($AR$13:$AR$62=$C$13:$C$62)+($AR$13:$AR$62=$D$13:$D$62)+($AR$13:$AR$62=$E$13:$E$62)+($AR$13:$AR$62=$F$13:$F$62)+($AR$13:$AR$62=$G$13:$G$62))</f>
        <v>9</v>
      </c>
      <c r="AS6" s="108">
        <f>SUMPRODUCT(($AS$13:$AS$62=$B$13:$B$62)+($AS$13:$AS$62=$C$13:$C$62)+($AS$13:$AS$62=$D$13:$D$62)+($AS$13:$AS$62=$E$13:$E$62)+($AS$13:$AS$62=$F$13:$F$62)+($AS$13:$AS$62=$G$13:$G$62))</f>
        <v>3</v>
      </c>
      <c r="AT6" s="108">
        <f>SUMPRODUCT(($AT$13:$AT$62=$B$13:$B$62)+($AT$13:$AT$62=$C$13:$C$62)+($AT$13:$AT$62=$D$13:$D$62)+($AT$13:$AT$62=$E$13:$E$62)+($AT$13:$AT$62=$F$13:$F$62)+($AT$13:$AT$62=$G$13:$G$62))</f>
        <v>5</v>
      </c>
      <c r="AU6" s="108">
        <f>SUMPRODUCT(($AU$13:$AU$62=$B$13:$B$62)+($AU$13:$AU$62=$C$13:$C$62)+($AU$13:$AU$62=$D$13:$D$62)+($AU$13:$AU$62=$E$13:$E$62)+($AU$13:$AU$62=$F$13:$F$62)+($AU$13:$AU$62=$G$13:$G$62))</f>
        <v>6</v>
      </c>
      <c r="AV6" s="108">
        <f>SUMPRODUCT(($AV$13:$AV$62=$B$13:$B$62)+($AV$13:$AV$62=$C$13:$C$62)+($AV$13:$AV$62=$D$13:$D$62)+($AV$13:$AV$62=$E$13:$E$62)+($AV$13:$AV$62=$F$13:$F$62)+($AV$13:$AV$62=$G$13:$G$62))</f>
        <v>6</v>
      </c>
      <c r="AW6" s="108">
        <f>SUMPRODUCT(($AW$13:$AW$62=$B$13:$B$62)+($AW$13:$AW$62=$C$13:$C$62)+($AW$13:$AW$62=$D$13:$D$62)+($AW$13:$AW$62=$E$13:$E$62)+($AW$13:$AW$62=$F$13:$F$62)+($AW$13:$AW$62=$G$13:$G$62))</f>
        <v>10</v>
      </c>
      <c r="AX6" s="108">
        <f>SUMPRODUCT(($AX$13:$AX$62=$B$13:$B$62)+($AX$13:$AX$62=$C$13:$C$62)+($AX$13:$AX$62=$D$13:$D$62)+($AX$13:$AX$62=$E$13:$E$62)+($AX$13:$AX$62=$F$13:$F$62)+($AX$13:$AX$62=$G$13:$G$62))</f>
        <v>10</v>
      </c>
      <c r="AY6" s="108">
        <f>SUMPRODUCT(($AY$13:$AY$62=$B$13:$B$62)+($AY$13:$AY$62=$C$13:$C$62)+($AY$13:$AY$62=$D$13:$D$62)+($AY$13:$AY$62=$E$13:$E$62)+($AY$13:$AY$62=$F$13:$F$62)+($AY$13:$AY$62=$G$13:$G$62))</f>
        <v>5</v>
      </c>
      <c r="AZ6" s="108">
        <f>SUMPRODUCT(($AZ$13:$AZ$62=$B$13:$B$62)+($AZ$13:$AZ$62=$C$13:$C$62)+($AZ$13:$AZ$62=$D$13:$D$62)+($AZ$13:$AZ$62=$E$13:$E$62)+($AZ$13:$AZ$62=$F$13:$F$62)+($AZ$13:$AZ$62=$G$13:$G$62))</f>
        <v>2</v>
      </c>
      <c r="BA6" s="108">
        <f>SUMPRODUCT(($BA$13:$BA$62=$B$13:$B$62)+($BA$13:$BA$62=$C$13:$C$62)+($BA$13:$BA$62=$D$13:$D$62)+($BA$13:$BA$62=$E$13:$E$62)+($BA$13:$BA$62=$F$13:$F$62)+($BA$13:$BA$62=$G$13:$G$62))</f>
        <v>6</v>
      </c>
      <c r="BB6" s="108">
        <f>SUMPRODUCT(($BB$13:$BB$62=$B$13:$B$62)+($BB$13:$BB$62=$C$13:$C$62)+($BB$13:$BB$62=$D$13:$D$62)+($BB$13:$BB$62=$E$13:$E$62)+($BB$13:$BB$62=$F$13:$F$62)+($BB$13:$BB$62=$G$13:$G$62))</f>
        <v>4</v>
      </c>
      <c r="BC6" s="108">
        <f>SUMPRODUCT(($BC$13:$BC$62=$B$13:$B$62)+($BC$13:$BC$62=$C$13:$C$62)+($BC$13:$BC$62=$D$13:$D$62)+($BC$13:$BC$62=$E$13:$E$62)+($BC$13:$BC$62=$F$13:$F$62)+($BC$13:$BC$62=$G$13:$G$62))</f>
        <v>4</v>
      </c>
      <c r="BD6" s="108">
        <f>SUMPRODUCT(($BD$13:$BD$62=$B$13:$B$62)+($BD$13:$BD$62=$C$13:$C$62)+($BD$13:$BD$62=$D$13:$D$62)+($BD$13:$BD$62=$E$13:$E$62)+($BD$13:$BD$62=$F$13:$F$62)+($BD$13:$BD$62=$G$13:$G$62))</f>
        <v>3</v>
      </c>
    </row>
    <row r="7" spans="1:56" ht="15" customHeight="1">
      <c r="A7" s="54">
        <v>4</v>
      </c>
      <c r="B7" s="59">
        <f>INDEX($L$1:$BD$1,MATCH(A7,$L$5:$BD$5,0))</f>
        <v>45</v>
      </c>
    </row>
    <row r="8" spans="1:56" ht="15" customHeight="1">
      <c r="A8" s="54">
        <v>5</v>
      </c>
      <c r="B8" s="59">
        <f>INDEX($L$1:$BD$1,MATCH(A8,$L$5:$BD$5,0))</f>
        <v>11</v>
      </c>
    </row>
    <row r="9" spans="1:56" ht="16.5" customHeight="1">
      <c r="A9" s="55" t="s">
        <v>7</v>
      </c>
    </row>
    <row r="10" spans="1:56" ht="16.5" customHeight="1">
      <c r="A10" s="56" t="s">
        <v>8</v>
      </c>
      <c r="B10" s="30" t="s">
        <v>9</v>
      </c>
      <c r="C10" s="30" t="s">
        <v>10</v>
      </c>
      <c r="D10" s="30" t="s">
        <v>11</v>
      </c>
      <c r="E10" s="30" t="s">
        <v>12</v>
      </c>
      <c r="F10" s="30" t="s">
        <v>13</v>
      </c>
      <c r="G10" s="30" t="s">
        <v>14</v>
      </c>
      <c r="H10" s="44" t="s">
        <v>15</v>
      </c>
      <c r="I10" s="34"/>
      <c r="J10" s="35"/>
      <c r="K10" s="36"/>
      <c r="L10" s="109" t="s">
        <v>16</v>
      </c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1"/>
      <c r="AA10" s="109" t="s">
        <v>17</v>
      </c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1"/>
      <c r="AP10" s="109" t="s">
        <v>18</v>
      </c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1"/>
    </row>
    <row r="11" spans="1:56" ht="16.5" customHeight="1">
      <c r="A11" s="56" t="s">
        <v>8</v>
      </c>
      <c r="B11" s="30" t="s">
        <v>9</v>
      </c>
      <c r="C11" s="30" t="s">
        <v>10</v>
      </c>
      <c r="D11" s="30" t="s">
        <v>11</v>
      </c>
      <c r="E11" s="30" t="s">
        <v>12</v>
      </c>
      <c r="F11" s="30" t="s">
        <v>13</v>
      </c>
      <c r="G11" s="30" t="s">
        <v>14</v>
      </c>
      <c r="H11" s="44" t="s">
        <v>15</v>
      </c>
      <c r="I11" s="34" t="s">
        <v>19</v>
      </c>
      <c r="J11" s="35" t="s">
        <v>20</v>
      </c>
      <c r="K11" s="36" t="s">
        <v>21</v>
      </c>
      <c r="L11" s="38">
        <v>1</v>
      </c>
      <c r="M11" s="38">
        <v>2</v>
      </c>
      <c r="N11" s="38">
        <v>3</v>
      </c>
      <c r="O11" s="38">
        <v>4</v>
      </c>
      <c r="P11" s="38">
        <v>5</v>
      </c>
      <c r="Q11" s="38">
        <v>6</v>
      </c>
      <c r="R11" s="38">
        <v>7</v>
      </c>
      <c r="S11" s="38">
        <v>8</v>
      </c>
      <c r="T11" s="38">
        <v>9</v>
      </c>
      <c r="U11" s="38">
        <v>10</v>
      </c>
      <c r="V11" s="38">
        <v>11</v>
      </c>
      <c r="W11" s="38">
        <v>12</v>
      </c>
      <c r="X11" s="38">
        <v>13</v>
      </c>
      <c r="Y11" s="38">
        <v>14</v>
      </c>
      <c r="Z11" s="38">
        <v>15</v>
      </c>
      <c r="AA11" s="38">
        <v>16</v>
      </c>
      <c r="AB11" s="38">
        <v>17</v>
      </c>
      <c r="AC11" s="38">
        <v>18</v>
      </c>
      <c r="AD11" s="38">
        <v>19</v>
      </c>
      <c r="AE11" s="38">
        <v>20</v>
      </c>
      <c r="AF11" s="38">
        <v>21</v>
      </c>
      <c r="AG11" s="38">
        <v>22</v>
      </c>
      <c r="AH11" s="38">
        <v>23</v>
      </c>
      <c r="AI11" s="38">
        <v>24</v>
      </c>
      <c r="AJ11" s="38">
        <v>25</v>
      </c>
      <c r="AK11" s="38">
        <v>26</v>
      </c>
      <c r="AL11" s="38">
        <v>27</v>
      </c>
      <c r="AM11" s="38">
        <v>28</v>
      </c>
      <c r="AN11" s="38">
        <v>29</v>
      </c>
      <c r="AO11" s="38">
        <v>30</v>
      </c>
      <c r="AP11" s="38">
        <v>31</v>
      </c>
      <c r="AQ11" s="38">
        <v>32</v>
      </c>
      <c r="AR11" s="38">
        <v>33</v>
      </c>
      <c r="AS11" s="38">
        <v>34</v>
      </c>
      <c r="AT11" s="38">
        <v>35</v>
      </c>
      <c r="AU11" s="38">
        <v>36</v>
      </c>
      <c r="AV11" s="38">
        <v>37</v>
      </c>
      <c r="AW11" s="38">
        <v>38</v>
      </c>
      <c r="AX11" s="38">
        <v>39</v>
      </c>
      <c r="AY11" s="38">
        <v>40</v>
      </c>
      <c r="AZ11" s="38">
        <v>41</v>
      </c>
      <c r="BA11" s="38">
        <v>42</v>
      </c>
      <c r="BB11" s="38">
        <v>43</v>
      </c>
      <c r="BC11" s="38">
        <v>44</v>
      </c>
      <c r="BD11" s="38">
        <v>45</v>
      </c>
    </row>
    <row r="12" spans="1:56" ht="16.5" customHeight="1">
      <c r="A12" s="57">
        <f>MAX(전체당첨내역!$A$2:$A$1500)+1</f>
        <v>1244</v>
      </c>
      <c r="B12" s="40" t="str">
        <f>IFERROR(INDEX(전체당첨내역!$B:$B,MATCH($A12,전체당첨내역!$A:$A,0)),"")</f>
        <v/>
      </c>
      <c r="C12" s="40" t="str">
        <f>IFERROR(INDEX(전체당첨내역!$C:$C,MATCH($A12,전체당첨내역!$A:$A,0)),"")</f>
        <v/>
      </c>
      <c r="D12" s="40" t="str">
        <f>IFERROR(INDEX(전체당첨내역!$D:$D,MATCH($A12,전체당첨내역!$A:$A,0)),"")</f>
        <v/>
      </c>
      <c r="E12" s="40" t="str">
        <f>IFERROR(INDEX(전체당첨내역!$E:$E,MATCH($A12,전체당첨내역!$A:$A,0)),"")</f>
        <v/>
      </c>
      <c r="F12" s="40" t="str">
        <f>IFERROR(INDEX(전체당첨내역!$F:$F,MATCH($A12,전체당첨내역!$A:$A,0)),"")</f>
        <v/>
      </c>
      <c r="G12" s="40" t="str">
        <f>IFERROR(INDEX(전체당첨내역!$G:$G,MATCH($A12,전체당첨내역!$A:$A,0)),"")</f>
        <v/>
      </c>
      <c r="H12" s="45" t="str">
        <f>IFERROR(INDEX(전체당첨내역!$H:$H,MATCH($A12,전체당첨내역!$A:$A,0)),"")</f>
        <v/>
      </c>
      <c r="I12" s="42" t="str">
        <f>IFERROR((INDEX(_calc_기준550!$CN$2:$EF$2,1,$B12)&gt;0)*(INDEX(_calc_기준550!$CN$2:$EF$2,1,$B12)&lt;=15)+(INDEX(_calc_기준550!$CN$2:$EF$2,1,$C12)&gt;0)*(INDEX(_calc_기준550!$CN$2:$EF$2,1,$C12)&lt;=15)+(INDEX(_calc_기준550!$CN$2:$EF$2,1,$D12)&gt;0)*(INDEX(_calc_기준550!$CN$2:$EF$2,1,$D12)&lt;=15)+(INDEX(_calc_기준550!$CN$2:$EF$2,1,$E12)&gt;0)*(INDEX(_calc_기준550!$CN$2:$EF$2,1,$E12)&lt;=15)+(INDEX(_calc_기준550!$CN$2:$EF$2,1,$F12)&gt;0)*(INDEX(_calc_기준550!$CN$2:$EF$2,1,$F12)&lt;=15)+(INDEX(_calc_기준550!$CN$2:$EF$2,1,$G12)&gt;0)*(INDEX(_calc_기준550!$CN$2:$EF$2,1,$G12)&lt;=15),"")</f>
        <v/>
      </c>
      <c r="J12" s="40" t="str">
        <f>IFERROR((INDEX(_calc_기준550!$CN$2:$EF$2,1,$B12)&gt;15)*(INDEX(_calc_기준550!$CN$2:$EF$2,1,$B12)&lt;=30)+(INDEX(_calc_기준550!$CN$2:$EF$2,1,$C12)&gt;15)*(INDEX(_calc_기준550!$CN$2:$EF$2,1,$C12)&lt;=30)+(INDEX(_calc_기준550!$CN$2:$EF$2,1,$D12)&gt;15)*(INDEX(_calc_기준550!$CN$2:$EF$2,1,$D12)&lt;=30)+(INDEX(_calc_기준550!$CN$2:$EF$2,1,$E12)&gt;15)*(INDEX(_calc_기준550!$CN$2:$EF$2,1,$E12)&lt;=30)+(INDEX(_calc_기준550!$CN$2:$EF$2,1,$F12)&gt;15)*(INDEX(_calc_기준550!$CN$2:$EF$2,1,$F12)&lt;=30)+(INDEX(_calc_기준550!$CN$2:$EF$2,1,$G12)&gt;15)*(INDEX(_calc_기준550!$CN$2:$EF$2,1,$G12)&lt;=30),"")</f>
        <v/>
      </c>
      <c r="K12" s="43" t="str">
        <f>IFERROR((INDEX(_calc_기준550!$CN$2:$EF$2,1,$B12)&gt;30)+(INDEX(_calc_기준550!$CN$2:$EF$2,1,$C12)&gt;30)+(INDEX(_calc_기준550!$CN$2:$EF$2,1,$D12)&gt;30)+(INDEX(_calc_기준550!$CN$2:$EF$2,1,$E12)&gt;30)+(INDEX(_calc_기준550!$CN$2:$EF$2,1,$F12)&gt;30)+(INDEX(_calc_기준550!$CN$2:$EF$2,1,$G12)&gt;30),"")</f>
        <v/>
      </c>
      <c r="L12" s="25">
        <f>IFERROR(MATCH(L$11,_calc_기준550!$CN$2:$EF$2,0),"")</f>
        <v>12</v>
      </c>
      <c r="M12" s="25">
        <f>IFERROR(MATCH(M$11,_calc_기준550!$CN$2:$EF$2,0),"")</f>
        <v>21</v>
      </c>
      <c r="N12" s="25">
        <f>IFERROR(MATCH(N$11,_calc_기준550!$CN$2:$EF$2,0),"")</f>
        <v>6</v>
      </c>
      <c r="O12" s="25">
        <f>IFERROR(MATCH(O$11,_calc_기준550!$CN$2:$EF$2,0),"")</f>
        <v>45</v>
      </c>
      <c r="P12" s="25">
        <f>IFERROR(MATCH(P$11,_calc_기준550!$CN$2:$EF$2,0),"")</f>
        <v>11</v>
      </c>
      <c r="Q12" s="25">
        <f>IFERROR(MATCH(Q$11,_calc_기준550!$CN$2:$EF$2,0),"")</f>
        <v>34</v>
      </c>
      <c r="R12" s="25">
        <f>IFERROR(MATCH(R$11,_calc_기준550!$CN$2:$EF$2,0),"")</f>
        <v>14</v>
      </c>
      <c r="S12" s="25">
        <f>IFERROR(MATCH(S$11,_calc_기준550!$CN$2:$EF$2,0),"")</f>
        <v>19</v>
      </c>
      <c r="T12" s="25">
        <f>IFERROR(MATCH(T$11,_calc_기준550!$CN$2:$EF$2,0),"")</f>
        <v>33</v>
      </c>
      <c r="U12" s="25">
        <f>IFERROR(MATCH(U$11,_calc_기준550!$CN$2:$EF$2,0),"")</f>
        <v>35</v>
      </c>
      <c r="V12" s="25">
        <f>IFERROR(MATCH(V$11,_calc_기준550!$CN$2:$EF$2,0),"")</f>
        <v>39</v>
      </c>
      <c r="W12" s="25">
        <f>IFERROR(MATCH(W$11,_calc_기준550!$CN$2:$EF$2,0),"")</f>
        <v>7</v>
      </c>
      <c r="X12" s="25">
        <f>IFERROR(MATCH(X$11,_calc_기준550!$CN$2:$EF$2,0),"")</f>
        <v>37</v>
      </c>
      <c r="Y12" s="25">
        <f>IFERROR(MATCH(Y$11,_calc_기준550!$CN$2:$EF$2,0),"")</f>
        <v>16</v>
      </c>
      <c r="Z12" s="25">
        <f>IFERROR(MATCH(Z$11,_calc_기준550!$CN$2:$EF$2,0),"")</f>
        <v>17</v>
      </c>
      <c r="AA12" s="25">
        <f>IFERROR(MATCH(AA$11,_calc_기준550!$CN$2:$EF$2,0),"")</f>
        <v>26</v>
      </c>
      <c r="AB12" s="25">
        <f>IFERROR(MATCH(AB$11,_calc_기준550!$CN$2:$EF$2,0),"")</f>
        <v>43</v>
      </c>
      <c r="AC12" s="25">
        <f>IFERROR(MATCH(AC$11,_calc_기준550!$CN$2:$EF$2,0),"")</f>
        <v>3</v>
      </c>
      <c r="AD12" s="25">
        <f>IFERROR(MATCH(AD$11,_calc_기준550!$CN$2:$EF$2,0),"")</f>
        <v>18</v>
      </c>
      <c r="AE12" s="25">
        <f>IFERROR(MATCH(AE$11,_calc_기준550!$CN$2:$EF$2,0),"")</f>
        <v>30</v>
      </c>
      <c r="AF12" s="25">
        <f>IFERROR(MATCH(AF$11,_calc_기준550!$CN$2:$EF$2,0),"")</f>
        <v>10</v>
      </c>
      <c r="AG12" s="25">
        <f>IFERROR(MATCH(AG$11,_calc_기준550!$CN$2:$EF$2,0),"")</f>
        <v>23</v>
      </c>
      <c r="AH12" s="25">
        <f>IFERROR(MATCH(AH$11,_calc_기준550!$CN$2:$EF$2,0),"")</f>
        <v>13</v>
      </c>
      <c r="AI12" s="25">
        <f>IFERROR(MATCH(AI$11,_calc_기준550!$CN$2:$EF$2,0),"")</f>
        <v>38</v>
      </c>
      <c r="AJ12" s="25">
        <f>IFERROR(MATCH(AJ$11,_calc_기준550!$CN$2:$EF$2,0),"")</f>
        <v>40</v>
      </c>
      <c r="AK12" s="25">
        <f>IFERROR(MATCH(AK$11,_calc_기준550!$CN$2:$EF$2,0),"")</f>
        <v>5</v>
      </c>
      <c r="AL12" s="25">
        <f>IFERROR(MATCH(AL$11,_calc_기준550!$CN$2:$EF$2,0),"")</f>
        <v>29</v>
      </c>
      <c r="AM12" s="25">
        <f>IFERROR(MATCH(AM$11,_calc_기준550!$CN$2:$EF$2,0),"")</f>
        <v>36</v>
      </c>
      <c r="AN12" s="25">
        <f>IFERROR(MATCH(AN$11,_calc_기준550!$CN$2:$EF$2,0),"")</f>
        <v>28</v>
      </c>
      <c r="AO12" s="25">
        <f>IFERROR(MATCH(AO$11,_calc_기준550!$CN$2:$EF$2,0),"")</f>
        <v>42</v>
      </c>
      <c r="AP12" s="25">
        <f>IFERROR(MATCH(AP$11,_calc_기준550!$CN$2:$EF$2,0),"")</f>
        <v>22</v>
      </c>
      <c r="AQ12" s="25">
        <f>IFERROR(MATCH(AQ$11,_calc_기준550!$CN$2:$EF$2,0),"")</f>
        <v>24</v>
      </c>
      <c r="AR12" s="25">
        <f>IFERROR(MATCH(AR$11,_calc_기준550!$CN$2:$EF$2,0),"")</f>
        <v>44</v>
      </c>
      <c r="AS12" s="25">
        <f>IFERROR(MATCH(AS$11,_calc_기준550!$CN$2:$EF$2,0),"")</f>
        <v>41</v>
      </c>
      <c r="AT12" s="25">
        <f>IFERROR(MATCH(AT$11,_calc_기준550!$CN$2:$EF$2,0),"")</f>
        <v>9</v>
      </c>
      <c r="AU12" s="25">
        <f>IFERROR(MATCH(AU$11,_calc_기준550!$CN$2:$EF$2,0),"")</f>
        <v>31</v>
      </c>
      <c r="AV12" s="25">
        <f>IFERROR(MATCH(AV$11,_calc_기준550!$CN$2:$EF$2,0),"")</f>
        <v>4</v>
      </c>
      <c r="AW12" s="25">
        <f>IFERROR(MATCH(AW$11,_calc_기준550!$CN$2:$EF$2,0),"")</f>
        <v>25</v>
      </c>
      <c r="AX12" s="25">
        <f>IFERROR(MATCH(AX$11,_calc_기준550!$CN$2:$EF$2,0),"")</f>
        <v>2</v>
      </c>
      <c r="AY12" s="25">
        <f>IFERROR(MATCH(AY$11,_calc_기준550!$CN$2:$EF$2,0),"")</f>
        <v>15</v>
      </c>
      <c r="AZ12" s="25">
        <f>IFERROR(MATCH(AZ$11,_calc_기준550!$CN$2:$EF$2,0),"")</f>
        <v>8</v>
      </c>
      <c r="BA12" s="25">
        <f>IFERROR(MATCH(BA$11,_calc_기준550!$CN$2:$EF$2,0),"")</f>
        <v>27</v>
      </c>
      <c r="BB12" s="25">
        <f>IFERROR(MATCH(BB$11,_calc_기준550!$CN$2:$EF$2,0),"")</f>
        <v>32</v>
      </c>
      <c r="BC12" s="25">
        <f>IFERROR(MATCH(BC$11,_calc_기준550!$CN$2:$EF$2,0),"")</f>
        <v>1</v>
      </c>
      <c r="BD12" s="25">
        <f>IFERROR(MATCH(BD$11,_calc_기준550!$CN$2:$EF$2,0),"")</f>
        <v>20</v>
      </c>
    </row>
    <row r="13" spans="1:56" ht="16.5" customHeight="1">
      <c r="A13" s="57">
        <f>MAX(전체당첨내역!$A$2:$A$1500)</f>
        <v>1243</v>
      </c>
      <c r="B13" s="40">
        <f>IFERROR(INDEX(전체당첨내역!$B:$B,MATCH($A13,전체당첨내역!$A:$A,0)),"")</f>
        <v>9</v>
      </c>
      <c r="C13" s="40">
        <f>IFERROR(INDEX(전체당첨내역!$C:$C,MATCH($A13,전체당첨내역!$A:$A,0)),"")</f>
        <v>18</v>
      </c>
      <c r="D13" s="40">
        <f>IFERROR(INDEX(전체당첨내역!$D:$D,MATCH($A13,전체당첨내역!$A:$A,0)),"")</f>
        <v>24</v>
      </c>
      <c r="E13" s="40">
        <f>IFERROR(INDEX(전체당첨내역!$E:$E,MATCH($A13,전체당첨내역!$A:$A,0)),"")</f>
        <v>38</v>
      </c>
      <c r="F13" s="40">
        <f>IFERROR(INDEX(전체당첨내역!$F:$F,MATCH($A13,전체당첨내역!$A:$A,0)),"")</f>
        <v>43</v>
      </c>
      <c r="G13" s="40">
        <f>IFERROR(INDEX(전체당첨내역!$G:$G,MATCH($A13,전체당첨내역!$A:$A,0)),"")</f>
        <v>44</v>
      </c>
      <c r="H13" s="45">
        <f>IFERROR(INDEX(전체당첨내역!$H:$H,MATCH($A13,전체당첨내역!$A:$A,0)),"")</f>
        <v>35</v>
      </c>
      <c r="I13" s="42">
        <f>IFERROR((INDEX(_calc_기준550!$CN$3:$EF$3,1,$B13)&gt;0)*(INDEX(_calc_기준550!$CN$3:$EF$3,1,$B13)&lt;=15)+(INDEX(_calc_기준550!$CN$3:$EF$3,1,$C13)&gt;0)*(INDEX(_calc_기준550!$CN$3:$EF$3,1,$C13)&lt;=15)+(INDEX(_calc_기준550!$CN$3:$EF$3,1,$D13)&gt;0)*(INDEX(_calc_기준550!$CN$3:$EF$3,1,$D13)&lt;=15)+(INDEX(_calc_기준550!$CN$3:$EF$3,1,$E13)&gt;0)*(INDEX(_calc_기준550!$CN$3:$EF$3,1,$E13)&lt;=15)+(INDEX(_calc_기준550!$CN$3:$EF$3,1,$F13)&gt;0)*(INDEX(_calc_기준550!$CN$3:$EF$3,1,$F13)&lt;=15)+(INDEX(_calc_기준550!$CN$3:$EF$3,1,$G13)&gt;0)*(INDEX(_calc_기준550!$CN$3:$EF$3,1,$G13)&lt;=15),"")</f>
        <v>2</v>
      </c>
      <c r="J13" s="40">
        <f>IFERROR((INDEX(_calc_기준550!$CN$3:$EF$3,1,$B13)&gt;15)*(INDEX(_calc_기준550!$CN$3:$EF$3,1,$B13)&lt;=30)+(INDEX(_calc_기준550!$CN$3:$EF$3,1,$C13)&gt;15)*(INDEX(_calc_기준550!$CN$3:$EF$3,1,$C13)&lt;=30)+(INDEX(_calc_기준550!$CN$3:$EF$3,1,$D13)&gt;15)*(INDEX(_calc_기준550!$CN$3:$EF$3,1,$D13)&lt;=30)+(INDEX(_calc_기준550!$CN$3:$EF$3,1,$E13)&gt;15)*(INDEX(_calc_기준550!$CN$3:$EF$3,1,$E13)&lt;=30)+(INDEX(_calc_기준550!$CN$3:$EF$3,1,$F13)&gt;15)*(INDEX(_calc_기준550!$CN$3:$EF$3,1,$F13)&lt;=30)+(INDEX(_calc_기준550!$CN$3:$EF$3,1,$G13)&gt;15)*(INDEX(_calc_기준550!$CN$3:$EF$3,1,$G13)&lt;=30),"")</f>
        <v>2</v>
      </c>
      <c r="K13" s="43">
        <f>IFERROR((INDEX(_calc_기준550!$CN$3:$EF$3,1,$B13)&gt;30)+(INDEX(_calc_기준550!$CN$3:$EF$3,1,$C13)&gt;30)+(INDEX(_calc_기준550!$CN$3:$EF$3,1,$D13)&gt;30)+(INDEX(_calc_기준550!$CN$3:$EF$3,1,$E13)&gt;30)+(INDEX(_calc_기준550!$CN$3:$EF$3,1,$F13)&gt;30)+(INDEX(_calc_기준550!$CN$3:$EF$3,1,$G13)&gt;30),"")</f>
        <v>2</v>
      </c>
      <c r="L13" s="25">
        <f>IFERROR(MATCH(L$11,_calc_기준550!$CN$3:$EF$3,0),"")</f>
        <v>21</v>
      </c>
      <c r="M13" s="25">
        <f>IFERROR(MATCH(M$11,_calc_기준550!$CN$3:$EF$3,0),"")</f>
        <v>12</v>
      </c>
      <c r="N13" s="25">
        <f>IFERROR(MATCH(N$11,_calc_기준550!$CN$3:$EF$3,0),"")</f>
        <v>45</v>
      </c>
      <c r="O13" s="25">
        <f>IFERROR(MATCH(O$11,_calc_기준550!$CN$3:$EF$3,0),"")</f>
        <v>11</v>
      </c>
      <c r="P13" s="25">
        <f>IFERROR(MATCH(P$11,_calc_기준550!$CN$3:$EF$3,0),"")</f>
        <v>34</v>
      </c>
      <c r="Q13" s="25">
        <f>IFERROR(MATCH(Q$11,_calc_기준550!$CN$3:$EF$3,0),"")</f>
        <v>14</v>
      </c>
      <c r="R13" s="25">
        <f>IFERROR(MATCH(R$11,_calc_기준550!$CN$3:$EF$3,0),"")</f>
        <v>6</v>
      </c>
      <c r="S13" s="25">
        <f>IFERROR(MATCH(S$11,_calc_기준550!$CN$3:$EF$3,0),"")</f>
        <v>33</v>
      </c>
      <c r="T13" s="25">
        <f>IFERROR(MATCH(T$11,_calc_기준550!$CN$3:$EF$3,0),"")</f>
        <v>35</v>
      </c>
      <c r="U13" s="25">
        <f>IFERROR(MATCH(U$11,_calc_기준550!$CN$3:$EF$3,0),"")</f>
        <v>39</v>
      </c>
      <c r="V13" s="25">
        <f>IFERROR(MATCH(V$11,_calc_기준550!$CN$3:$EF$3,0),"")</f>
        <v>43</v>
      </c>
      <c r="W13" s="25">
        <f>IFERROR(MATCH(W$11,_calc_기준550!$CN$3:$EF$3,0),"")</f>
        <v>7</v>
      </c>
      <c r="X13" s="25">
        <f>IFERROR(MATCH(X$11,_calc_기준550!$CN$3:$EF$3,0),"")</f>
        <v>37</v>
      </c>
      <c r="Y13" s="25">
        <f>IFERROR(MATCH(Y$11,_calc_기준550!$CN$3:$EF$3,0),"")</f>
        <v>18</v>
      </c>
      <c r="Z13" s="25">
        <f>IFERROR(MATCH(Z$11,_calc_기준550!$CN$3:$EF$3,0),"")</f>
        <v>26</v>
      </c>
      <c r="AA13" s="25">
        <f>IFERROR(MATCH(AA$11,_calc_기준550!$CN$3:$EF$3,0),"")</f>
        <v>17</v>
      </c>
      <c r="AB13" s="25">
        <f>IFERROR(MATCH(AB$11,_calc_기준550!$CN$3:$EF$3,0),"")</f>
        <v>3</v>
      </c>
      <c r="AC13" s="25">
        <f>IFERROR(MATCH(AC$11,_calc_기준550!$CN$3:$EF$3,0),"")</f>
        <v>16</v>
      </c>
      <c r="AD13" s="25">
        <f>IFERROR(MATCH(AD$11,_calc_기준550!$CN$3:$EF$3,0),"")</f>
        <v>10</v>
      </c>
      <c r="AE13" s="25">
        <f>IFERROR(MATCH(AE$11,_calc_기준550!$CN$3:$EF$3,0),"")</f>
        <v>19</v>
      </c>
      <c r="AF13" s="25">
        <f>IFERROR(MATCH(AF$11,_calc_기준550!$CN$3:$EF$3,0),"")</f>
        <v>38</v>
      </c>
      <c r="AG13" s="25">
        <f>IFERROR(MATCH(AG$11,_calc_기준550!$CN$3:$EF$3,0),"")</f>
        <v>30</v>
      </c>
      <c r="AH13" s="25">
        <f>IFERROR(MATCH(AH$11,_calc_기준550!$CN$3:$EF$3,0),"")</f>
        <v>13</v>
      </c>
      <c r="AI13" s="25">
        <f>IFERROR(MATCH(AI$11,_calc_기준550!$CN$3:$EF$3,0),"")</f>
        <v>23</v>
      </c>
      <c r="AJ13" s="25">
        <f>IFERROR(MATCH(AJ$11,_calc_기준550!$CN$3:$EF$3,0),"")</f>
        <v>29</v>
      </c>
      <c r="AK13" s="25">
        <f>IFERROR(MATCH(AK$11,_calc_기준550!$CN$3:$EF$3,0),"")</f>
        <v>40</v>
      </c>
      <c r="AL13" s="25">
        <f>IFERROR(MATCH(AL$11,_calc_기준550!$CN$3:$EF$3,0),"")</f>
        <v>5</v>
      </c>
      <c r="AM13" s="25">
        <f>IFERROR(MATCH(AM$11,_calc_기준550!$CN$3:$EF$3,0),"")</f>
        <v>36</v>
      </c>
      <c r="AN13" s="25">
        <f>IFERROR(MATCH(AN$11,_calc_기준550!$CN$3:$EF$3,0),"")</f>
        <v>42</v>
      </c>
      <c r="AO13" s="25">
        <f>IFERROR(MATCH(AO$11,_calc_기준550!$CN$3:$EF$3,0),"")</f>
        <v>44</v>
      </c>
      <c r="AP13" s="25">
        <f>IFERROR(MATCH(AP$11,_calc_기준550!$CN$3:$EF$3,0),"")</f>
        <v>28</v>
      </c>
      <c r="AQ13" s="25">
        <f>IFERROR(MATCH(AQ$11,_calc_기준550!$CN$3:$EF$3,0),"")</f>
        <v>22</v>
      </c>
      <c r="AR13" s="25">
        <f>IFERROR(MATCH(AR$11,_calc_기준550!$CN$3:$EF$3,0),"")</f>
        <v>24</v>
      </c>
      <c r="AS13" s="25">
        <f>IFERROR(MATCH(AS$11,_calc_기준550!$CN$3:$EF$3,0),"")</f>
        <v>9</v>
      </c>
      <c r="AT13" s="25">
        <f>IFERROR(MATCH(AT$11,_calc_기준550!$CN$3:$EF$3,0),"")</f>
        <v>41</v>
      </c>
      <c r="AU13" s="25">
        <f>IFERROR(MATCH(AU$11,_calc_기준550!$CN$3:$EF$3,0),"")</f>
        <v>4</v>
      </c>
      <c r="AV13" s="25">
        <f>IFERROR(MATCH(AV$11,_calc_기준550!$CN$3:$EF$3,0),"")</f>
        <v>25</v>
      </c>
      <c r="AW13" s="25">
        <f>IFERROR(MATCH(AW$11,_calc_기준550!$CN$3:$EF$3,0),"")</f>
        <v>31</v>
      </c>
      <c r="AX13" s="25">
        <f>IFERROR(MATCH(AX$11,_calc_기준550!$CN$3:$EF$3,0),"")</f>
        <v>2</v>
      </c>
      <c r="AY13" s="25">
        <f>IFERROR(MATCH(AY$11,_calc_기준550!$CN$3:$EF$3,0),"")</f>
        <v>8</v>
      </c>
      <c r="AZ13" s="25">
        <f>IFERROR(MATCH(AZ$11,_calc_기준550!$CN$3:$EF$3,0),"")</f>
        <v>15</v>
      </c>
      <c r="BA13" s="25">
        <f>IFERROR(MATCH(BA$11,_calc_기준550!$CN$3:$EF$3,0),"")</f>
        <v>27</v>
      </c>
      <c r="BB13" s="25">
        <f>IFERROR(MATCH(BB$11,_calc_기준550!$CN$3:$EF$3,0),"")</f>
        <v>1</v>
      </c>
      <c r="BC13" s="25">
        <f>IFERROR(MATCH(BC$11,_calc_기준550!$CN$3:$EF$3,0),"")</f>
        <v>32</v>
      </c>
      <c r="BD13" s="25">
        <f>IFERROR(MATCH(BD$11,_calc_기준550!$CN$3:$EF$3,0),"")</f>
        <v>20</v>
      </c>
    </row>
    <row r="14" spans="1:56" ht="16.5" customHeight="1">
      <c r="A14" s="57">
        <f t="shared" ref="A14:A45" si="2">A13-1</f>
        <v>1242</v>
      </c>
      <c r="B14" s="40">
        <f>IFERROR(INDEX(전체당첨내역!$B:$B,MATCH($A14,전체당첨내역!$A:$A,0)),"")</f>
        <v>2</v>
      </c>
      <c r="C14" s="40">
        <f>IFERROR(INDEX(전체당첨내역!$C:$C,MATCH($A14,전체당첨내역!$A:$A,0)),"")</f>
        <v>4</v>
      </c>
      <c r="D14" s="40">
        <f>IFERROR(INDEX(전체당첨내역!$D:$D,MATCH($A14,전체당첨내역!$A:$A,0)),"")</f>
        <v>10</v>
      </c>
      <c r="E14" s="40">
        <f>IFERROR(INDEX(전체당첨내역!$E:$E,MATCH($A14,전체당첨내역!$A:$A,0)),"")</f>
        <v>16</v>
      </c>
      <c r="F14" s="40">
        <f>IFERROR(INDEX(전체당첨내역!$F:$F,MATCH($A14,전체당첨내역!$A:$A,0)),"")</f>
        <v>31</v>
      </c>
      <c r="G14" s="40">
        <f>IFERROR(INDEX(전체당첨내역!$G:$G,MATCH($A14,전체당첨내역!$A:$A,0)),"")</f>
        <v>41</v>
      </c>
      <c r="H14" s="45">
        <f>IFERROR(INDEX(전체당첨내역!$H:$H,MATCH($A14,전체당첨내역!$A:$A,0)),"")</f>
        <v>9</v>
      </c>
      <c r="I14" s="42">
        <f>IFERROR((INDEX(_calc_기준550!$CN$4:$EF$4,1,$B14)&gt;0)*(INDEX(_calc_기준550!$CN$4:$EF$4,1,$B14)&lt;=15)+(INDEX(_calc_기준550!$CN$4:$EF$4,1,$C14)&gt;0)*(INDEX(_calc_기준550!$CN$4:$EF$4,1,$C14)&lt;=15)+(INDEX(_calc_기준550!$CN$4:$EF$4,1,$D14)&gt;0)*(INDEX(_calc_기준550!$CN$4:$EF$4,1,$D14)&lt;=15)+(INDEX(_calc_기준550!$CN$4:$EF$4,1,$E14)&gt;0)*(INDEX(_calc_기준550!$CN$4:$EF$4,1,$E14)&lt;=15)+(INDEX(_calc_기준550!$CN$4:$EF$4,1,$F14)&gt;0)*(INDEX(_calc_기준550!$CN$4:$EF$4,1,$F14)&lt;=15)+(INDEX(_calc_기준550!$CN$4:$EF$4,1,$G14)&gt;0)*(INDEX(_calc_기준550!$CN$4:$EF$4,1,$G14)&lt;=15),"")</f>
        <v>0</v>
      </c>
      <c r="J14" s="40">
        <f>IFERROR((INDEX(_calc_기준550!$CN$4:$EF$4,1,$B14)&gt;15)*(INDEX(_calc_기준550!$CN$4:$EF$4,1,$B14)&lt;=30)+(INDEX(_calc_기준550!$CN$4:$EF$4,1,$C14)&gt;15)*(INDEX(_calc_기준550!$CN$4:$EF$4,1,$C14)&lt;=30)+(INDEX(_calc_기준550!$CN$4:$EF$4,1,$D14)&gt;15)*(INDEX(_calc_기준550!$CN$4:$EF$4,1,$D14)&lt;=30)+(INDEX(_calc_기준550!$CN$4:$EF$4,1,$E14)&gt;15)*(INDEX(_calc_기준550!$CN$4:$EF$4,1,$E14)&lt;=30)+(INDEX(_calc_기준550!$CN$4:$EF$4,1,$F14)&gt;15)*(INDEX(_calc_기준550!$CN$4:$EF$4,1,$F14)&lt;=30)+(INDEX(_calc_기준550!$CN$4:$EF$4,1,$G14)&gt;15)*(INDEX(_calc_기준550!$CN$4:$EF$4,1,$G14)&lt;=30),"")</f>
        <v>4</v>
      </c>
      <c r="K14" s="43">
        <f>IFERROR((INDEX(_calc_기준550!$CN$4:$EF$4,1,$B14)&gt;30)+(INDEX(_calc_기준550!$CN$4:$EF$4,1,$C14)&gt;30)+(INDEX(_calc_기준550!$CN$4:$EF$4,1,$D14)&gt;30)+(INDEX(_calc_기준550!$CN$4:$EF$4,1,$E14)&gt;30)+(INDEX(_calc_기준550!$CN$4:$EF$4,1,$F14)&gt;30)+(INDEX(_calc_기준550!$CN$4:$EF$4,1,$G14)&gt;30),"")</f>
        <v>2</v>
      </c>
      <c r="L14" s="25">
        <f>IFERROR(MATCH(L$11,_calc_기준550!$CN$4:$EF$4,0),"")</f>
        <v>21</v>
      </c>
      <c r="M14" s="25">
        <f>IFERROR(MATCH(M$11,_calc_기준550!$CN$4:$EF$4,0),"")</f>
        <v>12</v>
      </c>
      <c r="N14" s="25">
        <f>IFERROR(MATCH(N$11,_calc_기준550!$CN$4:$EF$4,0),"")</f>
        <v>45</v>
      </c>
      <c r="O14" s="25">
        <f>IFERROR(MATCH(O$11,_calc_기준550!$CN$4:$EF$4,0),"")</f>
        <v>11</v>
      </c>
      <c r="P14" s="25">
        <f>IFERROR(MATCH(P$11,_calc_기준550!$CN$4:$EF$4,0),"")</f>
        <v>34</v>
      </c>
      <c r="Q14" s="25">
        <f>IFERROR(MATCH(Q$11,_calc_기준550!$CN$4:$EF$4,0),"")</f>
        <v>14</v>
      </c>
      <c r="R14" s="25">
        <f>IFERROR(MATCH(R$11,_calc_기준550!$CN$4:$EF$4,0),"")</f>
        <v>33</v>
      </c>
      <c r="S14" s="25">
        <f>IFERROR(MATCH(S$11,_calc_기준550!$CN$4:$EF$4,0),"")</f>
        <v>6</v>
      </c>
      <c r="T14" s="25">
        <f>IFERROR(MATCH(T$11,_calc_기준550!$CN$4:$EF$4,0),"")</f>
        <v>35</v>
      </c>
      <c r="U14" s="25">
        <f>IFERROR(MATCH(U$11,_calc_기준550!$CN$4:$EF$4,0),"")</f>
        <v>43</v>
      </c>
      <c r="V14" s="25">
        <f>IFERROR(MATCH(V$11,_calc_기준550!$CN$4:$EF$4,0),"")</f>
        <v>7</v>
      </c>
      <c r="W14" s="25">
        <f>IFERROR(MATCH(W$11,_calc_기준550!$CN$4:$EF$4,0),"")</f>
        <v>37</v>
      </c>
      <c r="X14" s="25">
        <f>IFERROR(MATCH(X$11,_calc_기준550!$CN$4:$EF$4,0),"")</f>
        <v>17</v>
      </c>
      <c r="Y14" s="25">
        <f>IFERROR(MATCH(Y$11,_calc_기준550!$CN$4:$EF$4,0),"")</f>
        <v>26</v>
      </c>
      <c r="Z14" s="25">
        <f>IFERROR(MATCH(Z$11,_calc_기준550!$CN$4:$EF$4,0),"")</f>
        <v>3</v>
      </c>
      <c r="AA14" s="25">
        <f>IFERROR(MATCH(AA$11,_calc_기준550!$CN$4:$EF$4,0),"")</f>
        <v>18</v>
      </c>
      <c r="AB14" s="25">
        <f>IFERROR(MATCH(AB$11,_calc_기준550!$CN$4:$EF$4,0),"")</f>
        <v>16</v>
      </c>
      <c r="AC14" s="25">
        <f>IFERROR(MATCH(AC$11,_calc_기준550!$CN$4:$EF$4,0),"")</f>
        <v>19</v>
      </c>
      <c r="AD14" s="25">
        <f>IFERROR(MATCH(AD$11,_calc_기준550!$CN$4:$EF$4,0),"")</f>
        <v>38</v>
      </c>
      <c r="AE14" s="25">
        <f>IFERROR(MATCH(AE$11,_calc_기준550!$CN$4:$EF$4,0),"")</f>
        <v>29</v>
      </c>
      <c r="AF14" s="25">
        <f>IFERROR(MATCH(AF$11,_calc_기준550!$CN$4:$EF$4,0),"")</f>
        <v>30</v>
      </c>
      <c r="AG14" s="25">
        <f>IFERROR(MATCH(AG$11,_calc_기준550!$CN$4:$EF$4,0),"")</f>
        <v>41</v>
      </c>
      <c r="AH14" s="25">
        <f>IFERROR(MATCH(AH$11,_calc_기준550!$CN$4:$EF$4,0),"")</f>
        <v>4</v>
      </c>
      <c r="AI14" s="25">
        <f>IFERROR(MATCH(AI$11,_calc_기준550!$CN$4:$EF$4,0),"")</f>
        <v>10</v>
      </c>
      <c r="AJ14" s="25">
        <f>IFERROR(MATCH(AJ$11,_calc_기준550!$CN$4:$EF$4,0),"")</f>
        <v>13</v>
      </c>
      <c r="AK14" s="25">
        <f>IFERROR(MATCH(AK$11,_calc_기준550!$CN$4:$EF$4,0),"")</f>
        <v>5</v>
      </c>
      <c r="AL14" s="25">
        <f>IFERROR(MATCH(AL$11,_calc_기준550!$CN$4:$EF$4,0),"")</f>
        <v>39</v>
      </c>
      <c r="AM14" s="25">
        <f>IFERROR(MATCH(AM$11,_calc_기준550!$CN$4:$EF$4,0),"")</f>
        <v>42</v>
      </c>
      <c r="AN14" s="25">
        <f>IFERROR(MATCH(AN$11,_calc_기준550!$CN$4:$EF$4,0),"")</f>
        <v>44</v>
      </c>
      <c r="AO14" s="25">
        <f>IFERROR(MATCH(AO$11,_calc_기준550!$CN$4:$EF$4,0),"")</f>
        <v>28</v>
      </c>
      <c r="AP14" s="25">
        <f>IFERROR(MATCH(AP$11,_calc_기준550!$CN$4:$EF$4,0),"")</f>
        <v>40</v>
      </c>
      <c r="AQ14" s="25">
        <f>IFERROR(MATCH(AQ$11,_calc_기준550!$CN$4:$EF$4,0),"")</f>
        <v>22</v>
      </c>
      <c r="AR14" s="25">
        <f>IFERROR(MATCH(AR$11,_calc_기준550!$CN$4:$EF$4,0),"")</f>
        <v>2</v>
      </c>
      <c r="AS14" s="25">
        <f>IFERROR(MATCH(AS$11,_calc_기준550!$CN$4:$EF$4,0),"")</f>
        <v>23</v>
      </c>
      <c r="AT14" s="25">
        <f>IFERROR(MATCH(AT$11,_calc_기준550!$CN$4:$EF$4,0),"")</f>
        <v>36</v>
      </c>
      <c r="AU14" s="25">
        <f>IFERROR(MATCH(AU$11,_calc_기준550!$CN$4:$EF$4,0),"")</f>
        <v>24</v>
      </c>
      <c r="AV14" s="25">
        <f>IFERROR(MATCH(AV$11,_calc_기준550!$CN$4:$EF$4,0),"")</f>
        <v>9</v>
      </c>
      <c r="AW14" s="25">
        <f>IFERROR(MATCH(AW$11,_calc_기준550!$CN$4:$EF$4,0),"")</f>
        <v>25</v>
      </c>
      <c r="AX14" s="25">
        <f>IFERROR(MATCH(AX$11,_calc_기준550!$CN$4:$EF$4,0),"")</f>
        <v>31</v>
      </c>
      <c r="AY14" s="25">
        <f>IFERROR(MATCH(AY$11,_calc_기준550!$CN$4:$EF$4,0),"")</f>
        <v>15</v>
      </c>
      <c r="AZ14" s="25">
        <f>IFERROR(MATCH(AZ$11,_calc_기준550!$CN$4:$EF$4,0),"")</f>
        <v>8</v>
      </c>
      <c r="BA14" s="25">
        <f>IFERROR(MATCH(BA$11,_calc_기준550!$CN$4:$EF$4,0),"")</f>
        <v>1</v>
      </c>
      <c r="BB14" s="25">
        <f>IFERROR(MATCH(BB$11,_calc_기준550!$CN$4:$EF$4,0),"")</f>
        <v>32</v>
      </c>
      <c r="BC14" s="25">
        <f>IFERROR(MATCH(BC$11,_calc_기준550!$CN$4:$EF$4,0),"")</f>
        <v>27</v>
      </c>
      <c r="BD14" s="25">
        <f>IFERROR(MATCH(BD$11,_calc_기준550!$CN$4:$EF$4,0),"")</f>
        <v>20</v>
      </c>
    </row>
    <row r="15" spans="1:56" ht="16.5" customHeight="1">
      <c r="A15" s="57">
        <f t="shared" si="2"/>
        <v>1241</v>
      </c>
      <c r="B15" s="40">
        <f>IFERROR(INDEX(전체당첨내역!$B:$B,MATCH($A15,전체당첨내역!$A:$A,0)),"")</f>
        <v>7</v>
      </c>
      <c r="C15" s="40">
        <f>IFERROR(INDEX(전체당첨내역!$C:$C,MATCH($A15,전체당첨내역!$A:$A,0)),"")</f>
        <v>13</v>
      </c>
      <c r="D15" s="40">
        <f>IFERROR(INDEX(전체당첨내역!$D:$D,MATCH($A15,전체당첨내역!$A:$A,0)),"")</f>
        <v>16</v>
      </c>
      <c r="E15" s="40">
        <f>IFERROR(INDEX(전체당첨내역!$E:$E,MATCH($A15,전체당첨내역!$A:$A,0)),"")</f>
        <v>23</v>
      </c>
      <c r="F15" s="40">
        <f>IFERROR(INDEX(전체당첨내역!$F:$F,MATCH($A15,전체당첨내역!$A:$A,0)),"")</f>
        <v>24</v>
      </c>
      <c r="G15" s="40">
        <f>IFERROR(INDEX(전체당첨내역!$G:$G,MATCH($A15,전체당첨내역!$A:$A,0)),"")</f>
        <v>43</v>
      </c>
      <c r="H15" s="45">
        <f>IFERROR(INDEX(전체당첨내역!$H:$H,MATCH($A15,전체당첨내역!$A:$A,0)),"")</f>
        <v>9</v>
      </c>
      <c r="I15" s="42">
        <f>IFERROR((INDEX(_calc_기준550!$CN$5:$EF$5,1,$B15)&gt;0)*(INDEX(_calc_기준550!$CN$5:$EF$5,1,$B15)&lt;=15)+(INDEX(_calc_기준550!$CN$5:$EF$5,1,$C15)&gt;0)*(INDEX(_calc_기준550!$CN$5:$EF$5,1,$C15)&lt;=15)+(INDEX(_calc_기준550!$CN$5:$EF$5,1,$D15)&gt;0)*(INDEX(_calc_기준550!$CN$5:$EF$5,1,$D15)&lt;=15)+(INDEX(_calc_기준550!$CN$5:$EF$5,1,$E15)&gt;0)*(INDEX(_calc_기준550!$CN$5:$EF$5,1,$E15)&lt;=15)+(INDEX(_calc_기준550!$CN$5:$EF$5,1,$F15)&gt;0)*(INDEX(_calc_기준550!$CN$5:$EF$5,1,$F15)&lt;=15)+(INDEX(_calc_기준550!$CN$5:$EF$5,1,$G15)&gt;0)*(INDEX(_calc_기준550!$CN$5:$EF$5,1,$G15)&lt;=15),"")</f>
        <v>2</v>
      </c>
      <c r="J15" s="40">
        <f>IFERROR((INDEX(_calc_기준550!$CN$5:$EF$5,1,$B15)&gt;15)*(INDEX(_calc_기준550!$CN$5:$EF$5,1,$B15)&lt;=30)+(INDEX(_calc_기준550!$CN$5:$EF$5,1,$C15)&gt;15)*(INDEX(_calc_기준550!$CN$5:$EF$5,1,$C15)&lt;=30)+(INDEX(_calc_기준550!$CN$5:$EF$5,1,$D15)&gt;15)*(INDEX(_calc_기준550!$CN$5:$EF$5,1,$D15)&lt;=30)+(INDEX(_calc_기준550!$CN$5:$EF$5,1,$E15)&gt;15)*(INDEX(_calc_기준550!$CN$5:$EF$5,1,$E15)&lt;=30)+(INDEX(_calc_기준550!$CN$5:$EF$5,1,$F15)&gt;15)*(INDEX(_calc_기준550!$CN$5:$EF$5,1,$F15)&lt;=30)+(INDEX(_calc_기준550!$CN$5:$EF$5,1,$G15)&gt;15)*(INDEX(_calc_기준550!$CN$5:$EF$5,1,$G15)&lt;=30),"")</f>
        <v>3</v>
      </c>
      <c r="K15" s="43">
        <f>IFERROR((INDEX(_calc_기준550!$CN$5:$EF$5,1,$B15)&gt;30)+(INDEX(_calc_기준550!$CN$5:$EF$5,1,$C15)&gt;30)+(INDEX(_calc_기준550!$CN$5:$EF$5,1,$D15)&gt;30)+(INDEX(_calc_기준550!$CN$5:$EF$5,1,$E15)&gt;30)+(INDEX(_calc_기준550!$CN$5:$EF$5,1,$F15)&gt;30)+(INDEX(_calc_기준550!$CN$5:$EF$5,1,$G15)&gt;30),"")</f>
        <v>1</v>
      </c>
      <c r="L15" s="25">
        <f>IFERROR(MATCH(L$11,_calc_기준550!$CN$5:$EF$5,0),"")</f>
        <v>21</v>
      </c>
      <c r="M15" s="25">
        <f>IFERROR(MATCH(M$11,_calc_기준550!$CN$5:$EF$5,0),"")</f>
        <v>12</v>
      </c>
      <c r="N15" s="25">
        <f>IFERROR(MATCH(N$11,_calc_기준550!$CN$5:$EF$5,0),"")</f>
        <v>45</v>
      </c>
      <c r="O15" s="25">
        <f>IFERROR(MATCH(O$11,_calc_기준550!$CN$5:$EF$5,0),"")</f>
        <v>7</v>
      </c>
      <c r="P15" s="25">
        <f>IFERROR(MATCH(P$11,_calc_기준550!$CN$5:$EF$5,0),"")</f>
        <v>34</v>
      </c>
      <c r="Q15" s="25">
        <f>IFERROR(MATCH(Q$11,_calc_기준550!$CN$5:$EF$5,0),"")</f>
        <v>14</v>
      </c>
      <c r="R15" s="25">
        <f>IFERROR(MATCH(R$11,_calc_기준550!$CN$5:$EF$5,0),"")</f>
        <v>35</v>
      </c>
      <c r="S15" s="25">
        <f>IFERROR(MATCH(S$11,_calc_기준550!$CN$5:$EF$5,0),"")</f>
        <v>33</v>
      </c>
      <c r="T15" s="25">
        <f>IFERROR(MATCH(T$11,_calc_기준550!$CN$5:$EF$5,0),"")</f>
        <v>6</v>
      </c>
      <c r="U15" s="25">
        <f>IFERROR(MATCH(U$11,_calc_기준550!$CN$5:$EF$5,0),"")</f>
        <v>43</v>
      </c>
      <c r="V15" s="25">
        <f>IFERROR(MATCH(V$11,_calc_기준550!$CN$5:$EF$5,0),"")</f>
        <v>11</v>
      </c>
      <c r="W15" s="25">
        <f>IFERROR(MATCH(W$11,_calc_기준550!$CN$5:$EF$5,0),"")</f>
        <v>37</v>
      </c>
      <c r="X15" s="25">
        <f>IFERROR(MATCH(X$11,_calc_기준550!$CN$5:$EF$5,0),"")</f>
        <v>17</v>
      </c>
      <c r="Y15" s="25">
        <f>IFERROR(MATCH(Y$11,_calc_기준550!$CN$5:$EF$5,0),"")</f>
        <v>26</v>
      </c>
      <c r="Z15" s="25">
        <f>IFERROR(MATCH(Z$11,_calc_기준550!$CN$5:$EF$5,0),"")</f>
        <v>3</v>
      </c>
      <c r="AA15" s="25">
        <f>IFERROR(MATCH(AA$11,_calc_기준550!$CN$5:$EF$5,0),"")</f>
        <v>18</v>
      </c>
      <c r="AB15" s="25">
        <f>IFERROR(MATCH(AB$11,_calc_기준550!$CN$5:$EF$5,0),"")</f>
        <v>16</v>
      </c>
      <c r="AC15" s="25">
        <f>IFERROR(MATCH(AC$11,_calc_기준550!$CN$5:$EF$5,0),"")</f>
        <v>19</v>
      </c>
      <c r="AD15" s="25">
        <f>IFERROR(MATCH(AD$11,_calc_기준550!$CN$5:$EF$5,0),"")</f>
        <v>29</v>
      </c>
      <c r="AE15" s="25">
        <f>IFERROR(MATCH(AE$11,_calc_기준550!$CN$5:$EF$5,0),"")</f>
        <v>13</v>
      </c>
      <c r="AF15" s="25">
        <f>IFERROR(MATCH(AF$11,_calc_기준550!$CN$5:$EF$5,0),"")</f>
        <v>30</v>
      </c>
      <c r="AG15" s="25">
        <f>IFERROR(MATCH(AG$11,_calc_기준550!$CN$5:$EF$5,0),"")</f>
        <v>38</v>
      </c>
      <c r="AH15" s="25">
        <f>IFERROR(MATCH(AH$11,_calc_기준550!$CN$5:$EF$5,0),"")</f>
        <v>10</v>
      </c>
      <c r="AI15" s="25">
        <f>IFERROR(MATCH(AI$11,_calc_기준550!$CN$5:$EF$5,0),"")</f>
        <v>23</v>
      </c>
      <c r="AJ15" s="25">
        <f>IFERROR(MATCH(AJ$11,_calc_기준550!$CN$5:$EF$5,0),"")</f>
        <v>5</v>
      </c>
      <c r="AK15" s="25">
        <f>IFERROR(MATCH(AK$11,_calc_기준550!$CN$5:$EF$5,0),"")</f>
        <v>42</v>
      </c>
      <c r="AL15" s="25">
        <f>IFERROR(MATCH(AL$11,_calc_기준550!$CN$5:$EF$5,0),"")</f>
        <v>44</v>
      </c>
      <c r="AM15" s="25">
        <f>IFERROR(MATCH(AM$11,_calc_기준550!$CN$5:$EF$5,0),"")</f>
        <v>39</v>
      </c>
      <c r="AN15" s="25">
        <f>IFERROR(MATCH(AN$11,_calc_기준550!$CN$5:$EF$5,0),"")</f>
        <v>22</v>
      </c>
      <c r="AO15" s="25">
        <f>IFERROR(MATCH(AO$11,_calc_기준550!$CN$5:$EF$5,0),"")</f>
        <v>40</v>
      </c>
      <c r="AP15" s="25">
        <f>IFERROR(MATCH(AP$11,_calc_기준550!$CN$5:$EF$5,0),"")</f>
        <v>28</v>
      </c>
      <c r="AQ15" s="25">
        <f>IFERROR(MATCH(AQ$11,_calc_기준550!$CN$5:$EF$5,0),"")</f>
        <v>24</v>
      </c>
      <c r="AR15" s="25">
        <f>IFERROR(MATCH(AR$11,_calc_기준550!$CN$5:$EF$5,0),"")</f>
        <v>2</v>
      </c>
      <c r="AS15" s="25">
        <f>IFERROR(MATCH(AS$11,_calc_기준550!$CN$5:$EF$5,0),"")</f>
        <v>36</v>
      </c>
      <c r="AT15" s="25">
        <f>IFERROR(MATCH(AT$11,_calc_기준550!$CN$5:$EF$5,0),"")</f>
        <v>9</v>
      </c>
      <c r="AU15" s="25">
        <f>IFERROR(MATCH(AU$11,_calc_기준550!$CN$5:$EF$5,0),"")</f>
        <v>25</v>
      </c>
      <c r="AV15" s="25">
        <f>IFERROR(MATCH(AV$11,_calc_기준550!$CN$5:$EF$5,0),"")</f>
        <v>4</v>
      </c>
      <c r="AW15" s="25">
        <f>IFERROR(MATCH(AW$11,_calc_기준550!$CN$5:$EF$5,0),"")</f>
        <v>15</v>
      </c>
      <c r="AX15" s="25">
        <f>IFERROR(MATCH(AX$11,_calc_기준550!$CN$5:$EF$5,0),"")</f>
        <v>41</v>
      </c>
      <c r="AY15" s="25">
        <f>IFERROR(MATCH(AY$11,_calc_기준550!$CN$5:$EF$5,0),"")</f>
        <v>31</v>
      </c>
      <c r="AZ15" s="25">
        <f>IFERROR(MATCH(AZ$11,_calc_기준550!$CN$5:$EF$5,0),"")</f>
        <v>8</v>
      </c>
      <c r="BA15" s="25">
        <f>IFERROR(MATCH(BA$11,_calc_기준550!$CN$5:$EF$5,0),"")</f>
        <v>27</v>
      </c>
      <c r="BB15" s="25">
        <f>IFERROR(MATCH(BB$11,_calc_기준550!$CN$5:$EF$5,0),"")</f>
        <v>32</v>
      </c>
      <c r="BC15" s="25">
        <f>IFERROR(MATCH(BC$11,_calc_기준550!$CN$5:$EF$5,0),"")</f>
        <v>1</v>
      </c>
      <c r="BD15" s="25">
        <f>IFERROR(MATCH(BD$11,_calc_기준550!$CN$5:$EF$5,0),"")</f>
        <v>20</v>
      </c>
    </row>
    <row r="16" spans="1:56" ht="16.5" customHeight="1">
      <c r="A16" s="57">
        <f t="shared" si="2"/>
        <v>1240</v>
      </c>
      <c r="B16" s="40">
        <f>IFERROR(INDEX(전체당첨내역!$B:$B,MATCH($A16,전체당첨내역!$A:$A,0)),"")</f>
        <v>11</v>
      </c>
      <c r="C16" s="40">
        <f>IFERROR(INDEX(전체당첨내역!$C:$C,MATCH($A16,전체당첨내역!$A:$A,0)),"")</f>
        <v>13</v>
      </c>
      <c r="D16" s="40">
        <f>IFERROR(INDEX(전체당첨내역!$D:$D,MATCH($A16,전체당첨내역!$A:$A,0)),"")</f>
        <v>19</v>
      </c>
      <c r="E16" s="40">
        <f>IFERROR(INDEX(전체당첨내역!$E:$E,MATCH($A16,전체당첨내역!$A:$A,0)),"")</f>
        <v>20</v>
      </c>
      <c r="F16" s="40">
        <f>IFERROR(INDEX(전체당첨내역!$F:$F,MATCH($A16,전체당첨내역!$A:$A,0)),"")</f>
        <v>31</v>
      </c>
      <c r="G16" s="40">
        <f>IFERROR(INDEX(전체당첨내역!$G:$G,MATCH($A16,전체당첨내역!$A:$A,0)),"")</f>
        <v>44</v>
      </c>
      <c r="H16" s="45">
        <f>IFERROR(INDEX(전체당첨내역!$H:$H,MATCH($A16,전체당첨내역!$A:$A,0)),"")</f>
        <v>27</v>
      </c>
      <c r="I16" s="42">
        <f>IFERROR((INDEX(_calc_기준550!$CN$6:$EF$6,1,$B16)&gt;0)*(INDEX(_calc_기준550!$CN$6:$EF$6,1,$B16)&lt;=15)+(INDEX(_calc_기준550!$CN$6:$EF$6,1,$C16)&gt;0)*(INDEX(_calc_기준550!$CN$6:$EF$6,1,$C16)&lt;=15)+(INDEX(_calc_기준550!$CN$6:$EF$6,1,$D16)&gt;0)*(INDEX(_calc_기준550!$CN$6:$EF$6,1,$D16)&lt;=15)+(INDEX(_calc_기준550!$CN$6:$EF$6,1,$E16)&gt;0)*(INDEX(_calc_기준550!$CN$6:$EF$6,1,$E16)&lt;=15)+(INDEX(_calc_기준550!$CN$6:$EF$6,1,$F16)&gt;0)*(INDEX(_calc_기준550!$CN$6:$EF$6,1,$F16)&lt;=15)+(INDEX(_calc_기준550!$CN$6:$EF$6,1,$G16)&gt;0)*(INDEX(_calc_기준550!$CN$6:$EF$6,1,$G16)&lt;=15),"")</f>
        <v>2</v>
      </c>
      <c r="J16" s="40">
        <f>IFERROR((INDEX(_calc_기준550!$CN$6:$EF$6,1,$B16)&gt;15)*(INDEX(_calc_기준550!$CN$6:$EF$6,1,$B16)&lt;=30)+(INDEX(_calc_기준550!$CN$6:$EF$6,1,$C16)&gt;15)*(INDEX(_calc_기준550!$CN$6:$EF$6,1,$C16)&lt;=30)+(INDEX(_calc_기준550!$CN$6:$EF$6,1,$D16)&gt;15)*(INDEX(_calc_기준550!$CN$6:$EF$6,1,$D16)&lt;=30)+(INDEX(_calc_기준550!$CN$6:$EF$6,1,$E16)&gt;15)*(INDEX(_calc_기준550!$CN$6:$EF$6,1,$E16)&lt;=30)+(INDEX(_calc_기준550!$CN$6:$EF$6,1,$F16)&gt;15)*(INDEX(_calc_기준550!$CN$6:$EF$6,1,$F16)&lt;=30)+(INDEX(_calc_기준550!$CN$6:$EF$6,1,$G16)&gt;15)*(INDEX(_calc_기준550!$CN$6:$EF$6,1,$G16)&lt;=30),"")</f>
        <v>2</v>
      </c>
      <c r="K16" s="43">
        <f>IFERROR((INDEX(_calc_기준550!$CN$6:$EF$6,1,$B16)&gt;30)+(INDEX(_calc_기준550!$CN$6:$EF$6,1,$C16)&gt;30)+(INDEX(_calc_기준550!$CN$6:$EF$6,1,$D16)&gt;30)+(INDEX(_calc_기준550!$CN$6:$EF$6,1,$E16)&gt;30)+(INDEX(_calc_기준550!$CN$6:$EF$6,1,$F16)&gt;30)+(INDEX(_calc_기준550!$CN$6:$EF$6,1,$G16)&gt;30),"")</f>
        <v>2</v>
      </c>
      <c r="L16" s="25">
        <f>IFERROR(MATCH(L$11,_calc_기준550!$CN$6:$EF$6,0),"")</f>
        <v>21</v>
      </c>
      <c r="M16" s="25">
        <f>IFERROR(MATCH(M$11,_calc_기준550!$CN$6:$EF$6,0),"")</f>
        <v>12</v>
      </c>
      <c r="N16" s="25">
        <f>IFERROR(MATCH(N$11,_calc_기준550!$CN$6:$EF$6,0),"")</f>
        <v>34</v>
      </c>
      <c r="O16" s="25">
        <f>IFERROR(MATCH(O$11,_calc_기준550!$CN$6:$EF$6,0),"")</f>
        <v>11</v>
      </c>
      <c r="P16" s="25">
        <f>IFERROR(MATCH(P$11,_calc_기준550!$CN$6:$EF$6,0),"")</f>
        <v>14</v>
      </c>
      <c r="Q16" s="25">
        <f>IFERROR(MATCH(Q$11,_calc_기준550!$CN$6:$EF$6,0),"")</f>
        <v>35</v>
      </c>
      <c r="R16" s="25">
        <f>IFERROR(MATCH(R$11,_calc_기준550!$CN$6:$EF$6,0),"")</f>
        <v>33</v>
      </c>
      <c r="S16" s="25">
        <f>IFERROR(MATCH(S$11,_calc_기준550!$CN$6:$EF$6,0),"")</f>
        <v>6</v>
      </c>
      <c r="T16" s="25">
        <f>IFERROR(MATCH(T$11,_calc_기준550!$CN$6:$EF$6,0),"")</f>
        <v>43</v>
      </c>
      <c r="U16" s="25">
        <f>IFERROR(MATCH(U$11,_calc_기준550!$CN$6:$EF$6,0),"")</f>
        <v>44</v>
      </c>
      <c r="V16" s="25">
        <f>IFERROR(MATCH(V$11,_calc_기준550!$CN$6:$EF$6,0),"")</f>
        <v>45</v>
      </c>
      <c r="W16" s="25">
        <f>IFERROR(MATCH(W$11,_calc_기준550!$CN$6:$EF$6,0),"")</f>
        <v>37</v>
      </c>
      <c r="X16" s="25">
        <f>IFERROR(MATCH(X$11,_calc_기준550!$CN$6:$EF$6,0),"")</f>
        <v>7</v>
      </c>
      <c r="Y16" s="25">
        <f>IFERROR(MATCH(Y$11,_calc_기준550!$CN$6:$EF$6,0),"")</f>
        <v>17</v>
      </c>
      <c r="Z16" s="25">
        <f>IFERROR(MATCH(Z$11,_calc_기준550!$CN$6:$EF$6,0),"")</f>
        <v>16</v>
      </c>
      <c r="AA16" s="25">
        <f>IFERROR(MATCH(AA$11,_calc_기준550!$CN$6:$EF$6,0),"")</f>
        <v>18</v>
      </c>
      <c r="AB16" s="25">
        <f>IFERROR(MATCH(AB$11,_calc_기준550!$CN$6:$EF$6,0),"")</f>
        <v>29</v>
      </c>
      <c r="AC16" s="25">
        <f>IFERROR(MATCH(AC$11,_calc_기준550!$CN$6:$EF$6,0),"")</f>
        <v>3</v>
      </c>
      <c r="AD16" s="25">
        <f>IFERROR(MATCH(AD$11,_calc_기준550!$CN$6:$EF$6,0),"")</f>
        <v>13</v>
      </c>
      <c r="AE16" s="25">
        <f>IFERROR(MATCH(AE$11,_calc_기준550!$CN$6:$EF$6,0),"")</f>
        <v>19</v>
      </c>
      <c r="AF16" s="25">
        <f>IFERROR(MATCH(AF$11,_calc_기준550!$CN$6:$EF$6,0),"")</f>
        <v>30</v>
      </c>
      <c r="AG16" s="25">
        <f>IFERROR(MATCH(AG$11,_calc_기준550!$CN$6:$EF$6,0),"")</f>
        <v>38</v>
      </c>
      <c r="AH16" s="25">
        <f>IFERROR(MATCH(AH$11,_calc_기준550!$CN$6:$EF$6,0),"")</f>
        <v>10</v>
      </c>
      <c r="AI16" s="25">
        <f>IFERROR(MATCH(AI$11,_calc_기준550!$CN$6:$EF$6,0),"")</f>
        <v>26</v>
      </c>
      <c r="AJ16" s="25">
        <f>IFERROR(MATCH(AJ$11,_calc_기준550!$CN$6:$EF$6,0),"")</f>
        <v>39</v>
      </c>
      <c r="AK16" s="25">
        <f>IFERROR(MATCH(AK$11,_calc_기준550!$CN$6:$EF$6,0),"")</f>
        <v>42</v>
      </c>
      <c r="AL16" s="25">
        <f>IFERROR(MATCH(AL$11,_calc_기준550!$CN$6:$EF$6,0),"")</f>
        <v>5</v>
      </c>
      <c r="AM16" s="25">
        <f>IFERROR(MATCH(AM$11,_calc_기준550!$CN$6:$EF$6,0),"")</f>
        <v>40</v>
      </c>
      <c r="AN16" s="25">
        <f>IFERROR(MATCH(AN$11,_calc_기준550!$CN$6:$EF$6,0),"")</f>
        <v>22</v>
      </c>
      <c r="AO16" s="25">
        <f>IFERROR(MATCH(AO$11,_calc_기준550!$CN$6:$EF$6,0),"")</f>
        <v>2</v>
      </c>
      <c r="AP16" s="25">
        <f>IFERROR(MATCH(AP$11,_calc_기준550!$CN$6:$EF$6,0),"")</f>
        <v>23</v>
      </c>
      <c r="AQ16" s="25">
        <f>IFERROR(MATCH(AQ$11,_calc_기준550!$CN$6:$EF$6,0),"")</f>
        <v>24</v>
      </c>
      <c r="AR16" s="25">
        <f>IFERROR(MATCH(AR$11,_calc_기준550!$CN$6:$EF$6,0),"")</f>
        <v>28</v>
      </c>
      <c r="AS16" s="25">
        <f>IFERROR(MATCH(AS$11,_calc_기준550!$CN$6:$EF$6,0),"")</f>
        <v>36</v>
      </c>
      <c r="AT16" s="25">
        <f>IFERROR(MATCH(AT$11,_calc_기준550!$CN$6:$EF$6,0),"")</f>
        <v>25</v>
      </c>
      <c r="AU16" s="25">
        <f>IFERROR(MATCH(AU$11,_calc_기준550!$CN$6:$EF$6,0),"")</f>
        <v>4</v>
      </c>
      <c r="AV16" s="25">
        <f>IFERROR(MATCH(AV$11,_calc_기준550!$CN$6:$EF$6,0),"")</f>
        <v>15</v>
      </c>
      <c r="AW16" s="25">
        <f>IFERROR(MATCH(AW$11,_calc_기준550!$CN$6:$EF$6,0),"")</f>
        <v>41</v>
      </c>
      <c r="AX16" s="25">
        <f>IFERROR(MATCH(AX$11,_calc_기준550!$CN$6:$EF$6,0),"")</f>
        <v>8</v>
      </c>
      <c r="AY16" s="25">
        <f>IFERROR(MATCH(AY$11,_calc_기준550!$CN$6:$EF$6,0),"")</f>
        <v>31</v>
      </c>
      <c r="AZ16" s="25">
        <f>IFERROR(MATCH(AZ$11,_calc_기준550!$CN$6:$EF$6,0),"")</f>
        <v>27</v>
      </c>
      <c r="BA16" s="25">
        <f>IFERROR(MATCH(BA$11,_calc_기준550!$CN$6:$EF$6,0),"")</f>
        <v>32</v>
      </c>
      <c r="BB16" s="25">
        <f>IFERROR(MATCH(BB$11,_calc_기준550!$CN$6:$EF$6,0),"")</f>
        <v>9</v>
      </c>
      <c r="BC16" s="25">
        <f>IFERROR(MATCH(BC$11,_calc_기준550!$CN$6:$EF$6,0),"")</f>
        <v>1</v>
      </c>
      <c r="BD16" s="25">
        <f>IFERROR(MATCH(BD$11,_calc_기준550!$CN$6:$EF$6,0),"")</f>
        <v>20</v>
      </c>
    </row>
    <row r="17" spans="1:56" ht="16.5" customHeight="1">
      <c r="A17" s="57">
        <f t="shared" si="2"/>
        <v>1239</v>
      </c>
      <c r="B17" s="40">
        <f>IFERROR(INDEX(전체당첨내역!$B:$B,MATCH($A17,전체당첨내역!$A:$A,0)),"")</f>
        <v>11</v>
      </c>
      <c r="C17" s="40">
        <f>IFERROR(INDEX(전체당첨내역!$C:$C,MATCH($A17,전체당첨내역!$A:$A,0)),"")</f>
        <v>13</v>
      </c>
      <c r="D17" s="40">
        <f>IFERROR(INDEX(전체당첨내역!$D:$D,MATCH($A17,전체당첨내역!$A:$A,0)),"")</f>
        <v>22</v>
      </c>
      <c r="E17" s="40">
        <f>IFERROR(INDEX(전체당첨내역!$E:$E,MATCH($A17,전체당첨내역!$A:$A,0)),"")</f>
        <v>32</v>
      </c>
      <c r="F17" s="40">
        <f>IFERROR(INDEX(전체당첨내역!$F:$F,MATCH($A17,전체당첨내역!$A:$A,0)),"")</f>
        <v>33</v>
      </c>
      <c r="G17" s="40">
        <f>IFERROR(INDEX(전체당첨내역!$G:$G,MATCH($A17,전체당첨내역!$A:$A,0)),"")</f>
        <v>36</v>
      </c>
      <c r="H17" s="45">
        <f>IFERROR(INDEX(전체당첨내역!$H:$H,MATCH($A17,전체당첨내역!$A:$A,0)),"")</f>
        <v>8</v>
      </c>
      <c r="I17" s="42">
        <f>IFERROR((INDEX(_calc_기준550!$CN$7:$EF$7,1,$B17)&gt;0)*(INDEX(_calc_기준550!$CN$7:$EF$7,1,$B17)&lt;=15)+(INDEX(_calc_기준550!$CN$7:$EF$7,1,$C17)&gt;0)*(INDEX(_calc_기준550!$CN$7:$EF$7,1,$C17)&lt;=15)+(INDEX(_calc_기준550!$CN$7:$EF$7,1,$D17)&gt;0)*(INDEX(_calc_기준550!$CN$7:$EF$7,1,$D17)&lt;=15)+(INDEX(_calc_기준550!$CN$7:$EF$7,1,$E17)&gt;0)*(INDEX(_calc_기준550!$CN$7:$EF$7,1,$E17)&lt;=15)+(INDEX(_calc_기준550!$CN$7:$EF$7,1,$F17)&gt;0)*(INDEX(_calc_기준550!$CN$7:$EF$7,1,$F17)&lt;=15)+(INDEX(_calc_기준550!$CN$7:$EF$7,1,$G17)&gt;0)*(INDEX(_calc_기준550!$CN$7:$EF$7,1,$G17)&lt;=15),"")</f>
        <v>3</v>
      </c>
      <c r="J17" s="40">
        <f>IFERROR((INDEX(_calc_기준550!$CN$7:$EF$7,1,$B17)&gt;15)*(INDEX(_calc_기준550!$CN$7:$EF$7,1,$B17)&lt;=30)+(INDEX(_calc_기준550!$CN$7:$EF$7,1,$C17)&gt;15)*(INDEX(_calc_기준550!$CN$7:$EF$7,1,$C17)&lt;=30)+(INDEX(_calc_기준550!$CN$7:$EF$7,1,$D17)&gt;15)*(INDEX(_calc_기준550!$CN$7:$EF$7,1,$D17)&lt;=30)+(INDEX(_calc_기준550!$CN$7:$EF$7,1,$E17)&gt;15)*(INDEX(_calc_기준550!$CN$7:$EF$7,1,$E17)&lt;=30)+(INDEX(_calc_기준550!$CN$7:$EF$7,1,$F17)&gt;15)*(INDEX(_calc_기준550!$CN$7:$EF$7,1,$F17)&lt;=30)+(INDEX(_calc_기준550!$CN$7:$EF$7,1,$G17)&gt;15)*(INDEX(_calc_기준550!$CN$7:$EF$7,1,$G17)&lt;=30),"")</f>
        <v>3</v>
      </c>
      <c r="K17" s="43">
        <f>IFERROR((INDEX(_calc_기준550!$CN$7:$EF$7,1,$B17)&gt;30)+(INDEX(_calc_기준550!$CN$7:$EF$7,1,$C17)&gt;30)+(INDEX(_calc_기준550!$CN$7:$EF$7,1,$D17)&gt;30)+(INDEX(_calc_기준550!$CN$7:$EF$7,1,$E17)&gt;30)+(INDEX(_calc_기준550!$CN$7:$EF$7,1,$F17)&gt;30)+(INDEX(_calc_기준550!$CN$7:$EF$7,1,$G17)&gt;30),"")</f>
        <v>0</v>
      </c>
      <c r="L17" s="25">
        <f>IFERROR(MATCH(L$11,_calc_기준550!$CN$7:$EF$7,0),"")</f>
        <v>21</v>
      </c>
      <c r="M17" s="25">
        <f>IFERROR(MATCH(M$11,_calc_기준550!$CN$7:$EF$7,0),"")</f>
        <v>33</v>
      </c>
      <c r="N17" s="25">
        <f>IFERROR(MATCH(N$11,_calc_기준550!$CN$7:$EF$7,0),"")</f>
        <v>12</v>
      </c>
      <c r="O17" s="25">
        <f>IFERROR(MATCH(O$11,_calc_기준550!$CN$7:$EF$7,0),"")</f>
        <v>34</v>
      </c>
      <c r="P17" s="25">
        <f>IFERROR(MATCH(P$11,_calc_기준550!$CN$7:$EF$7,0),"")</f>
        <v>11</v>
      </c>
      <c r="Q17" s="25">
        <f>IFERROR(MATCH(Q$11,_calc_기준550!$CN$7:$EF$7,0),"")</f>
        <v>14</v>
      </c>
      <c r="R17" s="25">
        <f>IFERROR(MATCH(R$11,_calc_기준550!$CN$7:$EF$7,0),"")</f>
        <v>6</v>
      </c>
      <c r="S17" s="25">
        <f>IFERROR(MATCH(S$11,_calc_기준550!$CN$7:$EF$7,0),"")</f>
        <v>45</v>
      </c>
      <c r="T17" s="25">
        <f>IFERROR(MATCH(T$11,_calc_기준550!$CN$7:$EF$7,0),"")</f>
        <v>43</v>
      </c>
      <c r="U17" s="25">
        <f>IFERROR(MATCH(U$11,_calc_기준550!$CN$7:$EF$7,0),"")</f>
        <v>7</v>
      </c>
      <c r="V17" s="25">
        <f>IFERROR(MATCH(V$11,_calc_기준550!$CN$7:$EF$7,0),"")</f>
        <v>44</v>
      </c>
      <c r="W17" s="25">
        <f>IFERROR(MATCH(W$11,_calc_기준550!$CN$7:$EF$7,0),"")</f>
        <v>17</v>
      </c>
      <c r="X17" s="25">
        <f>IFERROR(MATCH(X$11,_calc_기준550!$CN$7:$EF$7,0),"")</f>
        <v>3</v>
      </c>
      <c r="Y17" s="25">
        <f>IFERROR(MATCH(Y$11,_calc_기준550!$CN$7:$EF$7,0),"")</f>
        <v>13</v>
      </c>
      <c r="Z17" s="25">
        <f>IFERROR(MATCH(Z$11,_calc_기준550!$CN$7:$EF$7,0),"")</f>
        <v>18</v>
      </c>
      <c r="AA17" s="25">
        <f>IFERROR(MATCH(AA$11,_calc_기준550!$CN$7:$EF$7,0),"")</f>
        <v>16</v>
      </c>
      <c r="AB17" s="25">
        <f>IFERROR(MATCH(AB$11,_calc_기준550!$CN$7:$EF$7,0),"")</f>
        <v>22</v>
      </c>
      <c r="AC17" s="25">
        <f>IFERROR(MATCH(AC$11,_calc_기준550!$CN$7:$EF$7,0),"")</f>
        <v>30</v>
      </c>
      <c r="AD17" s="25">
        <f>IFERROR(MATCH(AD$11,_calc_기준550!$CN$7:$EF$7,0),"")</f>
        <v>10</v>
      </c>
      <c r="AE17" s="25">
        <f>IFERROR(MATCH(AE$11,_calc_기준550!$CN$7:$EF$7,0),"")</f>
        <v>38</v>
      </c>
      <c r="AF17" s="25">
        <f>IFERROR(MATCH(AF$11,_calc_기준550!$CN$7:$EF$7,0),"")</f>
        <v>35</v>
      </c>
      <c r="AG17" s="25">
        <f>IFERROR(MATCH(AG$11,_calc_기준550!$CN$7:$EF$7,0),"")</f>
        <v>39</v>
      </c>
      <c r="AH17" s="25">
        <f>IFERROR(MATCH(AH$11,_calc_기준550!$CN$7:$EF$7,0),"")</f>
        <v>42</v>
      </c>
      <c r="AI17" s="25">
        <f>IFERROR(MATCH(AI$11,_calc_기준550!$CN$7:$EF$7,0),"")</f>
        <v>26</v>
      </c>
      <c r="AJ17" s="25">
        <f>IFERROR(MATCH(AJ$11,_calc_기준550!$CN$7:$EF$7,0),"")</f>
        <v>36</v>
      </c>
      <c r="AK17" s="25">
        <f>IFERROR(MATCH(AK$11,_calc_기준550!$CN$7:$EF$7,0),"")</f>
        <v>19</v>
      </c>
      <c r="AL17" s="25">
        <f>IFERROR(MATCH(AL$11,_calc_기준550!$CN$7:$EF$7,0),"")</f>
        <v>5</v>
      </c>
      <c r="AM17" s="25">
        <f>IFERROR(MATCH(AM$11,_calc_기준550!$CN$7:$EF$7,0),"")</f>
        <v>40</v>
      </c>
      <c r="AN17" s="25">
        <f>IFERROR(MATCH(AN$11,_calc_기준550!$CN$7:$EF$7,0),"")</f>
        <v>32</v>
      </c>
      <c r="AO17" s="25">
        <f>IFERROR(MATCH(AO$11,_calc_기준550!$CN$7:$EF$7,0),"")</f>
        <v>37</v>
      </c>
      <c r="AP17" s="25">
        <f>IFERROR(MATCH(AP$11,_calc_기준550!$CN$7:$EF$7,0),"")</f>
        <v>24</v>
      </c>
      <c r="AQ17" s="25">
        <f>IFERROR(MATCH(AQ$11,_calc_기준550!$CN$7:$EF$7,0),"")</f>
        <v>23</v>
      </c>
      <c r="AR17" s="25">
        <f>IFERROR(MATCH(AR$11,_calc_기준550!$CN$7:$EF$7,0),"")</f>
        <v>2</v>
      </c>
      <c r="AS17" s="25">
        <f>IFERROR(MATCH(AS$11,_calc_기준550!$CN$7:$EF$7,0),"")</f>
        <v>28</v>
      </c>
      <c r="AT17" s="25">
        <f>IFERROR(MATCH(AT$11,_calc_기준550!$CN$7:$EF$7,0),"")</f>
        <v>4</v>
      </c>
      <c r="AU17" s="25">
        <f>IFERROR(MATCH(AU$11,_calc_기준550!$CN$7:$EF$7,0),"")</f>
        <v>25</v>
      </c>
      <c r="AV17" s="25">
        <f>IFERROR(MATCH(AV$11,_calc_기준550!$CN$7:$EF$7,0),"")</f>
        <v>41</v>
      </c>
      <c r="AW17" s="25">
        <f>IFERROR(MATCH(AW$11,_calc_기준550!$CN$7:$EF$7,0),"")</f>
        <v>8</v>
      </c>
      <c r="AX17" s="25">
        <f>IFERROR(MATCH(AX$11,_calc_기준550!$CN$7:$EF$7,0),"")</f>
        <v>15</v>
      </c>
      <c r="AY17" s="25">
        <f>IFERROR(MATCH(AY$11,_calc_기준550!$CN$7:$EF$7,0),"")</f>
        <v>29</v>
      </c>
      <c r="AZ17" s="25">
        <f>IFERROR(MATCH(AZ$11,_calc_기준550!$CN$7:$EF$7,0),"")</f>
        <v>31</v>
      </c>
      <c r="BA17" s="25">
        <f>IFERROR(MATCH(BA$11,_calc_기준550!$CN$7:$EF$7,0),"")</f>
        <v>27</v>
      </c>
      <c r="BB17" s="25">
        <f>IFERROR(MATCH(BB$11,_calc_기준550!$CN$7:$EF$7,0),"")</f>
        <v>1</v>
      </c>
      <c r="BC17" s="25">
        <f>IFERROR(MATCH(BC$11,_calc_기준550!$CN$7:$EF$7,0),"")</f>
        <v>20</v>
      </c>
      <c r="BD17" s="25">
        <f>IFERROR(MATCH(BD$11,_calc_기준550!$CN$7:$EF$7,0),"")</f>
        <v>9</v>
      </c>
    </row>
    <row r="18" spans="1:56" ht="16.5" customHeight="1">
      <c r="A18" s="57">
        <f t="shared" si="2"/>
        <v>1238</v>
      </c>
      <c r="B18" s="40">
        <f>IFERROR(INDEX(전체당첨내역!$B:$B,MATCH($A18,전체당첨내역!$A:$A,0)),"")</f>
        <v>2</v>
      </c>
      <c r="C18" s="40">
        <f>IFERROR(INDEX(전체당첨내역!$C:$C,MATCH($A18,전체당첨내역!$A:$A,0)),"")</f>
        <v>13</v>
      </c>
      <c r="D18" s="40">
        <f>IFERROR(INDEX(전체당첨내역!$D:$D,MATCH($A18,전체당첨내역!$A:$A,0)),"")</f>
        <v>18</v>
      </c>
      <c r="E18" s="40">
        <f>IFERROR(INDEX(전체당첨내역!$E:$E,MATCH($A18,전체당첨내역!$A:$A,0)),"")</f>
        <v>32</v>
      </c>
      <c r="F18" s="40">
        <f>IFERROR(INDEX(전체당첨내역!$F:$F,MATCH($A18,전체당첨내역!$A:$A,0)),"")</f>
        <v>38</v>
      </c>
      <c r="G18" s="40">
        <f>IFERROR(INDEX(전체당첨내역!$G:$G,MATCH($A18,전체당첨내역!$A:$A,0)),"")</f>
        <v>42</v>
      </c>
      <c r="H18" s="45">
        <f>IFERROR(INDEX(전체당첨내역!$H:$H,MATCH($A18,전체당첨내역!$A:$A,0)),"")</f>
        <v>22</v>
      </c>
      <c r="I18" s="42">
        <f>IFERROR((INDEX(_calc_기준550!$CN$8:$EF$8,1,$B18)&gt;0)*(INDEX(_calc_기준550!$CN$8:$EF$8,1,$B18)&lt;=15)+(INDEX(_calc_기준550!$CN$8:$EF$8,1,$C18)&gt;0)*(INDEX(_calc_기준550!$CN$8:$EF$8,1,$C18)&lt;=15)+(INDEX(_calc_기준550!$CN$8:$EF$8,1,$D18)&gt;0)*(INDEX(_calc_기준550!$CN$8:$EF$8,1,$D18)&lt;=15)+(INDEX(_calc_기준550!$CN$8:$EF$8,1,$E18)&gt;0)*(INDEX(_calc_기준550!$CN$8:$EF$8,1,$E18)&lt;=15)+(INDEX(_calc_기준550!$CN$8:$EF$8,1,$F18)&gt;0)*(INDEX(_calc_기준550!$CN$8:$EF$8,1,$F18)&lt;=15)+(INDEX(_calc_기준550!$CN$8:$EF$8,1,$G18)&gt;0)*(INDEX(_calc_기준550!$CN$8:$EF$8,1,$G18)&lt;=15),"")</f>
        <v>3</v>
      </c>
      <c r="J18" s="40">
        <f>IFERROR((INDEX(_calc_기준550!$CN$8:$EF$8,1,$B18)&gt;15)*(INDEX(_calc_기준550!$CN$8:$EF$8,1,$B18)&lt;=30)+(INDEX(_calc_기준550!$CN$8:$EF$8,1,$C18)&gt;15)*(INDEX(_calc_기준550!$CN$8:$EF$8,1,$C18)&lt;=30)+(INDEX(_calc_기준550!$CN$8:$EF$8,1,$D18)&gt;15)*(INDEX(_calc_기준550!$CN$8:$EF$8,1,$D18)&lt;=30)+(INDEX(_calc_기준550!$CN$8:$EF$8,1,$E18)&gt;15)*(INDEX(_calc_기준550!$CN$8:$EF$8,1,$E18)&lt;=30)+(INDEX(_calc_기준550!$CN$8:$EF$8,1,$F18)&gt;15)*(INDEX(_calc_기준550!$CN$8:$EF$8,1,$F18)&lt;=30)+(INDEX(_calc_기준550!$CN$8:$EF$8,1,$G18)&gt;15)*(INDEX(_calc_기준550!$CN$8:$EF$8,1,$G18)&lt;=30),"")</f>
        <v>3</v>
      </c>
      <c r="K18" s="43">
        <f>IFERROR((INDEX(_calc_기준550!$CN$8:$EF$8,1,$B18)&gt;30)+(INDEX(_calc_기준550!$CN$8:$EF$8,1,$C18)&gt;30)+(INDEX(_calc_기준550!$CN$8:$EF$8,1,$D18)&gt;30)+(INDEX(_calc_기준550!$CN$8:$EF$8,1,$E18)&gt;30)+(INDEX(_calc_기준550!$CN$8:$EF$8,1,$F18)&gt;30)+(INDEX(_calc_기준550!$CN$8:$EF$8,1,$G18)&gt;30),"")</f>
        <v>0</v>
      </c>
      <c r="L18" s="25">
        <f>IFERROR(MATCH(L$11,_calc_기준550!$CN$8:$EF$8,0),"")</f>
        <v>21</v>
      </c>
      <c r="M18" s="25">
        <f>IFERROR(MATCH(M$11,_calc_기준550!$CN$8:$EF$8,0),"")</f>
        <v>33</v>
      </c>
      <c r="N18" s="25">
        <f>IFERROR(MATCH(N$11,_calc_기준550!$CN$8:$EF$8,0),"")</f>
        <v>34</v>
      </c>
      <c r="O18" s="25">
        <f>IFERROR(MATCH(O$11,_calc_기준550!$CN$8:$EF$8,0),"")</f>
        <v>11</v>
      </c>
      <c r="P18" s="25">
        <f>IFERROR(MATCH(P$11,_calc_기준550!$CN$8:$EF$8,0),"")</f>
        <v>13</v>
      </c>
      <c r="Q18" s="25">
        <f>IFERROR(MATCH(Q$11,_calc_기준550!$CN$8:$EF$8,0),"")</f>
        <v>18</v>
      </c>
      <c r="R18" s="25">
        <f>IFERROR(MATCH(R$11,_calc_기준550!$CN$8:$EF$8,0),"")</f>
        <v>14</v>
      </c>
      <c r="S18" s="25">
        <f>IFERROR(MATCH(S$11,_calc_기준550!$CN$8:$EF$8,0),"")</f>
        <v>45</v>
      </c>
      <c r="T18" s="25">
        <f>IFERROR(MATCH(T$11,_calc_기준550!$CN$8:$EF$8,0),"")</f>
        <v>43</v>
      </c>
      <c r="U18" s="25">
        <f>IFERROR(MATCH(U$11,_calc_기준550!$CN$8:$EF$8,0),"")</f>
        <v>6</v>
      </c>
      <c r="V18" s="25">
        <f>IFERROR(MATCH(V$11,_calc_기준550!$CN$8:$EF$8,0),"")</f>
        <v>12</v>
      </c>
      <c r="W18" s="25">
        <f>IFERROR(MATCH(W$11,_calc_기준550!$CN$8:$EF$8,0),"")</f>
        <v>42</v>
      </c>
      <c r="X18" s="25">
        <f>IFERROR(MATCH(X$11,_calc_기준550!$CN$8:$EF$8,0),"")</f>
        <v>44</v>
      </c>
      <c r="Y18" s="25">
        <f>IFERROR(MATCH(Y$11,_calc_기준550!$CN$8:$EF$8,0),"")</f>
        <v>17</v>
      </c>
      <c r="Z18" s="25">
        <f>IFERROR(MATCH(Z$11,_calc_기준550!$CN$8:$EF$8,0),"")</f>
        <v>7</v>
      </c>
      <c r="AA18" s="25">
        <f>IFERROR(MATCH(AA$11,_calc_기준550!$CN$8:$EF$8,0),"")</f>
        <v>16</v>
      </c>
      <c r="AB18" s="25">
        <f>IFERROR(MATCH(AB$11,_calc_기준550!$CN$8:$EF$8,0),"")</f>
        <v>2</v>
      </c>
      <c r="AC18" s="25">
        <f>IFERROR(MATCH(AC$11,_calc_기준550!$CN$8:$EF$8,0),"")</f>
        <v>30</v>
      </c>
      <c r="AD18" s="25">
        <f>IFERROR(MATCH(AD$11,_calc_기준550!$CN$8:$EF$8,0),"")</f>
        <v>38</v>
      </c>
      <c r="AE18" s="25">
        <f>IFERROR(MATCH(AE$11,_calc_기준550!$CN$8:$EF$8,0),"")</f>
        <v>3</v>
      </c>
      <c r="AF18" s="25">
        <f>IFERROR(MATCH(AF$11,_calc_기준550!$CN$8:$EF$8,0),"")</f>
        <v>32</v>
      </c>
      <c r="AG18" s="25">
        <f>IFERROR(MATCH(AG$11,_calc_기준550!$CN$8:$EF$8,0),"")</f>
        <v>35</v>
      </c>
      <c r="AH18" s="25">
        <f>IFERROR(MATCH(AH$11,_calc_기준550!$CN$8:$EF$8,0),"")</f>
        <v>10</v>
      </c>
      <c r="AI18" s="25">
        <f>IFERROR(MATCH(AI$11,_calc_기준550!$CN$8:$EF$8,0),"")</f>
        <v>39</v>
      </c>
      <c r="AJ18" s="25">
        <f>IFERROR(MATCH(AJ$11,_calc_기준550!$CN$8:$EF$8,0),"")</f>
        <v>36</v>
      </c>
      <c r="AK18" s="25">
        <f>IFERROR(MATCH(AK$11,_calc_기준550!$CN$8:$EF$8,0),"")</f>
        <v>26</v>
      </c>
      <c r="AL18" s="25">
        <f>IFERROR(MATCH(AL$11,_calc_기준550!$CN$8:$EF$8,0),"")</f>
        <v>5</v>
      </c>
      <c r="AM18" s="25">
        <f>IFERROR(MATCH(AM$11,_calc_기준550!$CN$8:$EF$8,0),"")</f>
        <v>37</v>
      </c>
      <c r="AN18" s="25">
        <f>IFERROR(MATCH(AN$11,_calc_기준550!$CN$8:$EF$8,0),"")</f>
        <v>40</v>
      </c>
      <c r="AO18" s="25">
        <f>IFERROR(MATCH(AO$11,_calc_기준550!$CN$8:$EF$8,0),"")</f>
        <v>22</v>
      </c>
      <c r="AP18" s="25">
        <f>IFERROR(MATCH(AP$11,_calc_기준550!$CN$8:$EF$8,0),"")</f>
        <v>24</v>
      </c>
      <c r="AQ18" s="25">
        <f>IFERROR(MATCH(AQ$11,_calc_기준550!$CN$8:$EF$8,0),"")</f>
        <v>19</v>
      </c>
      <c r="AR18" s="25">
        <f>IFERROR(MATCH(AR$11,_calc_기준550!$CN$8:$EF$8,0),"")</f>
        <v>23</v>
      </c>
      <c r="AS18" s="25">
        <f>IFERROR(MATCH(AS$11,_calc_기준550!$CN$8:$EF$8,0),"")</f>
        <v>28</v>
      </c>
      <c r="AT18" s="25">
        <f>IFERROR(MATCH(AT$11,_calc_기준550!$CN$8:$EF$8,0),"")</f>
        <v>41</v>
      </c>
      <c r="AU18" s="25">
        <f>IFERROR(MATCH(AU$11,_calc_기준550!$CN$8:$EF$8,0),"")</f>
        <v>25</v>
      </c>
      <c r="AV18" s="25">
        <f>IFERROR(MATCH(AV$11,_calc_기준550!$CN$8:$EF$8,0),"")</f>
        <v>15</v>
      </c>
      <c r="AW18" s="25">
        <f>IFERROR(MATCH(AW$11,_calc_기준550!$CN$8:$EF$8,0),"")</f>
        <v>29</v>
      </c>
      <c r="AX18" s="25">
        <f>IFERROR(MATCH(AX$11,_calc_기준550!$CN$8:$EF$8,0),"")</f>
        <v>31</v>
      </c>
      <c r="AY18" s="25">
        <f>IFERROR(MATCH(AY$11,_calc_기준550!$CN$8:$EF$8,0),"")</f>
        <v>8</v>
      </c>
      <c r="AZ18" s="25">
        <f>IFERROR(MATCH(AZ$11,_calc_기준550!$CN$8:$EF$8,0),"")</f>
        <v>27</v>
      </c>
      <c r="BA18" s="25">
        <f>IFERROR(MATCH(BA$11,_calc_기준550!$CN$8:$EF$8,0),"")</f>
        <v>4</v>
      </c>
      <c r="BB18" s="25">
        <f>IFERROR(MATCH(BB$11,_calc_기준550!$CN$8:$EF$8,0),"")</f>
        <v>1</v>
      </c>
      <c r="BC18" s="25">
        <f>IFERROR(MATCH(BC$11,_calc_기준550!$CN$8:$EF$8,0),"")</f>
        <v>9</v>
      </c>
      <c r="BD18" s="25">
        <f>IFERROR(MATCH(BD$11,_calc_기준550!$CN$8:$EF$8,0),"")</f>
        <v>20</v>
      </c>
    </row>
    <row r="19" spans="1:56" ht="16.5" customHeight="1">
      <c r="A19" s="57">
        <f t="shared" si="2"/>
        <v>1237</v>
      </c>
      <c r="B19" s="40">
        <f>IFERROR(INDEX(전체당첨내역!$B:$B,MATCH($A19,전체당첨내역!$A:$A,0)),"")</f>
        <v>10</v>
      </c>
      <c r="C19" s="40">
        <f>IFERROR(INDEX(전체당첨내역!$C:$C,MATCH($A19,전체당첨내역!$A:$A,0)),"")</f>
        <v>20</v>
      </c>
      <c r="D19" s="40">
        <f>IFERROR(INDEX(전체당첨내역!$D:$D,MATCH($A19,전체당첨내역!$A:$A,0)),"")</f>
        <v>23</v>
      </c>
      <c r="E19" s="40">
        <f>IFERROR(INDEX(전체당첨내역!$E:$E,MATCH($A19,전체당첨내역!$A:$A,0)),"")</f>
        <v>34</v>
      </c>
      <c r="F19" s="40">
        <f>IFERROR(INDEX(전체당첨내역!$F:$F,MATCH($A19,전체당첨내역!$A:$A,0)),"")</f>
        <v>37</v>
      </c>
      <c r="G19" s="40">
        <f>IFERROR(INDEX(전체당첨내역!$G:$G,MATCH($A19,전체당첨내역!$A:$A,0)),"")</f>
        <v>40</v>
      </c>
      <c r="H19" s="45">
        <f>IFERROR(INDEX(전체당첨내역!$H:$H,MATCH($A19,전체당첨내역!$A:$A,0)),"")</f>
        <v>36</v>
      </c>
      <c r="I19" s="42">
        <f>IFERROR((INDEX(_calc_기준550!$CN$9:$EF$9,1,$B19)&gt;0)*(INDEX(_calc_기준550!$CN$9:$EF$9,1,$B19)&lt;=15)+(INDEX(_calc_기준550!$CN$9:$EF$9,1,$C19)&gt;0)*(INDEX(_calc_기준550!$CN$9:$EF$9,1,$C19)&lt;=15)+(INDEX(_calc_기준550!$CN$9:$EF$9,1,$D19)&gt;0)*(INDEX(_calc_기준550!$CN$9:$EF$9,1,$D19)&lt;=15)+(INDEX(_calc_기준550!$CN$9:$EF$9,1,$E19)&gt;0)*(INDEX(_calc_기준550!$CN$9:$EF$9,1,$E19)&lt;=15)+(INDEX(_calc_기준550!$CN$9:$EF$9,1,$F19)&gt;0)*(INDEX(_calc_기준550!$CN$9:$EF$9,1,$F19)&lt;=15)+(INDEX(_calc_기준550!$CN$9:$EF$9,1,$G19)&gt;0)*(INDEX(_calc_기준550!$CN$9:$EF$9,1,$G19)&lt;=15),"")</f>
        <v>2</v>
      </c>
      <c r="J19" s="40">
        <f>IFERROR((INDEX(_calc_기준550!$CN$9:$EF$9,1,$B19)&gt;15)*(INDEX(_calc_기준550!$CN$9:$EF$9,1,$B19)&lt;=30)+(INDEX(_calc_기준550!$CN$9:$EF$9,1,$C19)&gt;15)*(INDEX(_calc_기준550!$CN$9:$EF$9,1,$C19)&lt;=30)+(INDEX(_calc_기준550!$CN$9:$EF$9,1,$D19)&gt;15)*(INDEX(_calc_기준550!$CN$9:$EF$9,1,$D19)&lt;=30)+(INDEX(_calc_기준550!$CN$9:$EF$9,1,$E19)&gt;15)*(INDEX(_calc_기준550!$CN$9:$EF$9,1,$E19)&lt;=30)+(INDEX(_calc_기준550!$CN$9:$EF$9,1,$F19)&gt;15)*(INDEX(_calc_기준550!$CN$9:$EF$9,1,$F19)&lt;=30)+(INDEX(_calc_기준550!$CN$9:$EF$9,1,$G19)&gt;15)*(INDEX(_calc_기준550!$CN$9:$EF$9,1,$G19)&lt;=30),"")</f>
        <v>1</v>
      </c>
      <c r="K19" s="43">
        <f>IFERROR((INDEX(_calc_기준550!$CN$9:$EF$9,1,$B19)&gt;30)+(INDEX(_calc_기준550!$CN$9:$EF$9,1,$C19)&gt;30)+(INDEX(_calc_기준550!$CN$9:$EF$9,1,$D19)&gt;30)+(INDEX(_calc_기준550!$CN$9:$EF$9,1,$E19)&gt;30)+(INDEX(_calc_기준550!$CN$9:$EF$9,1,$F19)&gt;30)+(INDEX(_calc_기준550!$CN$9:$EF$9,1,$G19)&gt;30),"")</f>
        <v>3</v>
      </c>
      <c r="L19" s="25">
        <f>IFERROR(MATCH(L$11,_calc_기준550!$CN$9:$EF$9,0),"")</f>
        <v>21</v>
      </c>
      <c r="M19" s="25">
        <f>IFERROR(MATCH(M$11,_calc_기준550!$CN$9:$EF$9,0),"")</f>
        <v>34</v>
      </c>
      <c r="N19" s="25">
        <f>IFERROR(MATCH(N$11,_calc_기준550!$CN$9:$EF$9,0),"")</f>
        <v>33</v>
      </c>
      <c r="O19" s="25">
        <f>IFERROR(MATCH(O$11,_calc_기준550!$CN$9:$EF$9,0),"")</f>
        <v>11</v>
      </c>
      <c r="P19" s="25">
        <f>IFERROR(MATCH(P$11,_calc_기준550!$CN$9:$EF$9,0),"")</f>
        <v>14</v>
      </c>
      <c r="Q19" s="25">
        <f>IFERROR(MATCH(Q$11,_calc_기준550!$CN$9:$EF$9,0),"")</f>
        <v>18</v>
      </c>
      <c r="R19" s="25">
        <f>IFERROR(MATCH(R$11,_calc_기준550!$CN$9:$EF$9,0),"")</f>
        <v>45</v>
      </c>
      <c r="S19" s="25">
        <f>IFERROR(MATCH(S$11,_calc_기준550!$CN$9:$EF$9,0),"")</f>
        <v>6</v>
      </c>
      <c r="T19" s="25">
        <f>IFERROR(MATCH(T$11,_calc_기준550!$CN$9:$EF$9,0),"")</f>
        <v>12</v>
      </c>
      <c r="U19" s="25">
        <f>IFERROR(MATCH(U$11,_calc_기준550!$CN$9:$EF$9,0),"")</f>
        <v>43</v>
      </c>
      <c r="V19" s="25">
        <f>IFERROR(MATCH(V$11,_calc_기준550!$CN$9:$EF$9,0),"")</f>
        <v>10</v>
      </c>
      <c r="W19" s="25">
        <f>IFERROR(MATCH(W$11,_calc_기준550!$CN$9:$EF$9,0),"")</f>
        <v>42</v>
      </c>
      <c r="X19" s="25">
        <f>IFERROR(MATCH(X$11,_calc_기준550!$CN$9:$EF$9,0),"")</f>
        <v>7</v>
      </c>
      <c r="Y19" s="25">
        <f>IFERROR(MATCH(Y$11,_calc_기준550!$CN$9:$EF$9,0),"")</f>
        <v>44</v>
      </c>
      <c r="Z19" s="25">
        <f>IFERROR(MATCH(Z$11,_calc_기준550!$CN$9:$EF$9,0),"")</f>
        <v>13</v>
      </c>
      <c r="AA19" s="25">
        <f>IFERROR(MATCH(AA$11,_calc_기준550!$CN$9:$EF$9,0),"")</f>
        <v>17</v>
      </c>
      <c r="AB19" s="25">
        <f>IFERROR(MATCH(AB$11,_calc_기준550!$CN$9:$EF$9,0),"")</f>
        <v>16</v>
      </c>
      <c r="AC19" s="25">
        <f>IFERROR(MATCH(AC$11,_calc_기준550!$CN$9:$EF$9,0),"")</f>
        <v>30</v>
      </c>
      <c r="AD19" s="25">
        <f>IFERROR(MATCH(AD$11,_calc_기준550!$CN$9:$EF$9,0),"")</f>
        <v>38</v>
      </c>
      <c r="AE19" s="25">
        <f>IFERROR(MATCH(AE$11,_calc_기준550!$CN$9:$EF$9,0),"")</f>
        <v>3</v>
      </c>
      <c r="AF19" s="25">
        <f>IFERROR(MATCH(AF$11,_calc_기준550!$CN$9:$EF$9,0),"")</f>
        <v>2</v>
      </c>
      <c r="AG19" s="25">
        <f>IFERROR(MATCH(AG$11,_calc_기준550!$CN$9:$EF$9,0),"")</f>
        <v>35</v>
      </c>
      <c r="AH19" s="25">
        <f>IFERROR(MATCH(AH$11,_calc_기준550!$CN$9:$EF$9,0),"")</f>
        <v>23</v>
      </c>
      <c r="AI19" s="25">
        <f>IFERROR(MATCH(AI$11,_calc_기준550!$CN$9:$EF$9,0),"")</f>
        <v>32</v>
      </c>
      <c r="AJ19" s="25">
        <f>IFERROR(MATCH(AJ$11,_calc_기준550!$CN$9:$EF$9,0),"")</f>
        <v>39</v>
      </c>
      <c r="AK19" s="25">
        <f>IFERROR(MATCH(AK$11,_calc_기준550!$CN$9:$EF$9,0),"")</f>
        <v>36</v>
      </c>
      <c r="AL19" s="25">
        <f>IFERROR(MATCH(AL$11,_calc_기준550!$CN$9:$EF$9,0),"")</f>
        <v>22</v>
      </c>
      <c r="AM19" s="25">
        <f>IFERROR(MATCH(AM$11,_calc_기준550!$CN$9:$EF$9,0),"")</f>
        <v>24</v>
      </c>
      <c r="AN19" s="25">
        <f>IFERROR(MATCH(AN$11,_calc_기준550!$CN$9:$EF$9,0),"")</f>
        <v>19</v>
      </c>
      <c r="AO19" s="25">
        <f>IFERROR(MATCH(AO$11,_calc_기준550!$CN$9:$EF$9,0),"")</f>
        <v>28</v>
      </c>
      <c r="AP19" s="25">
        <f>IFERROR(MATCH(AP$11,_calc_기준550!$CN$9:$EF$9,0),"")</f>
        <v>37</v>
      </c>
      <c r="AQ19" s="25">
        <f>IFERROR(MATCH(AQ$11,_calc_기준550!$CN$9:$EF$9,0),"")</f>
        <v>5</v>
      </c>
      <c r="AR19" s="25">
        <f>IFERROR(MATCH(AR$11,_calc_기준550!$CN$9:$EF$9,0),"")</f>
        <v>40</v>
      </c>
      <c r="AS19" s="25">
        <f>IFERROR(MATCH(AS$11,_calc_기준550!$CN$9:$EF$9,0),"")</f>
        <v>41</v>
      </c>
      <c r="AT19" s="25">
        <f>IFERROR(MATCH(AT$11,_calc_기준550!$CN$9:$EF$9,0),"")</f>
        <v>15</v>
      </c>
      <c r="AU19" s="25">
        <f>IFERROR(MATCH(AU$11,_calc_기준550!$CN$9:$EF$9,0),"")</f>
        <v>25</v>
      </c>
      <c r="AV19" s="25">
        <f>IFERROR(MATCH(AV$11,_calc_기준550!$CN$9:$EF$9,0),"")</f>
        <v>8</v>
      </c>
      <c r="AW19" s="25">
        <f>IFERROR(MATCH(AW$11,_calc_기준550!$CN$9:$EF$9,0),"")</f>
        <v>20</v>
      </c>
      <c r="AX19" s="25">
        <f>IFERROR(MATCH(AX$11,_calc_기준550!$CN$9:$EF$9,0),"")</f>
        <v>31</v>
      </c>
      <c r="AY19" s="25">
        <f>IFERROR(MATCH(AY$11,_calc_기준550!$CN$9:$EF$9,0),"")</f>
        <v>26</v>
      </c>
      <c r="AZ19" s="25">
        <f>IFERROR(MATCH(AZ$11,_calc_기준550!$CN$9:$EF$9,0),"")</f>
        <v>29</v>
      </c>
      <c r="BA19" s="25">
        <f>IFERROR(MATCH(BA$11,_calc_기준550!$CN$9:$EF$9,0),"")</f>
        <v>27</v>
      </c>
      <c r="BB19" s="25">
        <f>IFERROR(MATCH(BB$11,_calc_기준550!$CN$9:$EF$9,0),"")</f>
        <v>4</v>
      </c>
      <c r="BC19" s="25">
        <f>IFERROR(MATCH(BC$11,_calc_기준550!$CN$9:$EF$9,0),"")</f>
        <v>1</v>
      </c>
      <c r="BD19" s="25">
        <f>IFERROR(MATCH(BD$11,_calc_기준550!$CN$9:$EF$9,0),"")</f>
        <v>9</v>
      </c>
    </row>
    <row r="20" spans="1:56" ht="16.5" customHeight="1">
      <c r="A20" s="57">
        <f t="shared" si="2"/>
        <v>1236</v>
      </c>
      <c r="B20" s="40">
        <f>IFERROR(INDEX(전체당첨내역!$B:$B,MATCH($A20,전체당첨내역!$A:$A,0)),"")</f>
        <v>12</v>
      </c>
      <c r="C20" s="40">
        <f>IFERROR(INDEX(전체당첨내역!$C:$C,MATCH($A20,전체당첨내역!$A:$A,0)),"")</f>
        <v>18</v>
      </c>
      <c r="D20" s="40">
        <f>IFERROR(INDEX(전체당첨내역!$D:$D,MATCH($A20,전체당첨내역!$A:$A,0)),"")</f>
        <v>21</v>
      </c>
      <c r="E20" s="40">
        <f>IFERROR(INDEX(전체당첨내역!$E:$E,MATCH($A20,전체당첨내역!$A:$A,0)),"")</f>
        <v>29</v>
      </c>
      <c r="F20" s="40">
        <f>IFERROR(INDEX(전체당첨내역!$F:$F,MATCH($A20,전체당첨내역!$A:$A,0)),"")</f>
        <v>34</v>
      </c>
      <c r="G20" s="40">
        <f>IFERROR(INDEX(전체당첨내역!$G:$G,MATCH($A20,전체당첨내역!$A:$A,0)),"")</f>
        <v>38</v>
      </c>
      <c r="H20" s="45">
        <f>IFERROR(INDEX(전체당첨내역!$H:$H,MATCH($A20,전체당첨내역!$A:$A,0)),"")</f>
        <v>10</v>
      </c>
      <c r="I20" s="42">
        <f>IFERROR((INDEX(_calc_기준550!$CN$10:$EF$10,1,$B20)&gt;0)*(INDEX(_calc_기준550!$CN$10:$EF$10,1,$B20)&lt;=15)+(INDEX(_calc_기준550!$CN$10:$EF$10,1,$C20)&gt;0)*(INDEX(_calc_기준550!$CN$10:$EF$10,1,$C20)&lt;=15)+(INDEX(_calc_기준550!$CN$10:$EF$10,1,$D20)&gt;0)*(INDEX(_calc_기준550!$CN$10:$EF$10,1,$D20)&lt;=15)+(INDEX(_calc_기준550!$CN$10:$EF$10,1,$E20)&gt;0)*(INDEX(_calc_기준550!$CN$10:$EF$10,1,$E20)&lt;=15)+(INDEX(_calc_기준550!$CN$10:$EF$10,1,$F20)&gt;0)*(INDEX(_calc_기준550!$CN$10:$EF$10,1,$F20)&lt;=15)+(INDEX(_calc_기준550!$CN$10:$EF$10,1,$G20)&gt;0)*(INDEX(_calc_기준550!$CN$10:$EF$10,1,$G20)&lt;=15),"")</f>
        <v>5</v>
      </c>
      <c r="J20" s="40">
        <f>IFERROR((INDEX(_calc_기준550!$CN$10:$EF$10,1,$B20)&gt;15)*(INDEX(_calc_기준550!$CN$10:$EF$10,1,$B20)&lt;=30)+(INDEX(_calc_기준550!$CN$10:$EF$10,1,$C20)&gt;15)*(INDEX(_calc_기준550!$CN$10:$EF$10,1,$C20)&lt;=30)+(INDEX(_calc_기준550!$CN$10:$EF$10,1,$D20)&gt;15)*(INDEX(_calc_기준550!$CN$10:$EF$10,1,$D20)&lt;=30)+(INDEX(_calc_기준550!$CN$10:$EF$10,1,$E20)&gt;15)*(INDEX(_calc_기준550!$CN$10:$EF$10,1,$E20)&lt;=30)+(INDEX(_calc_기준550!$CN$10:$EF$10,1,$F20)&gt;15)*(INDEX(_calc_기준550!$CN$10:$EF$10,1,$F20)&lt;=30)+(INDEX(_calc_기준550!$CN$10:$EF$10,1,$G20)&gt;15)*(INDEX(_calc_기준550!$CN$10:$EF$10,1,$G20)&lt;=30),"")</f>
        <v>0</v>
      </c>
      <c r="K20" s="43">
        <f>IFERROR((INDEX(_calc_기준550!$CN$10:$EF$10,1,$B20)&gt;30)+(INDEX(_calc_기준550!$CN$10:$EF$10,1,$C20)&gt;30)+(INDEX(_calc_기준550!$CN$10:$EF$10,1,$D20)&gt;30)+(INDEX(_calc_기준550!$CN$10:$EF$10,1,$E20)&gt;30)+(INDEX(_calc_기준550!$CN$10:$EF$10,1,$F20)&gt;30)+(INDEX(_calc_기준550!$CN$10:$EF$10,1,$G20)&gt;30),"")</f>
        <v>1</v>
      </c>
      <c r="L20" s="25">
        <f>IFERROR(MATCH(L$11,_calc_기준550!$CN$10:$EF$10,0),"")</f>
        <v>21</v>
      </c>
      <c r="M20" s="25">
        <f>IFERROR(MATCH(M$11,_calc_기준550!$CN$10:$EF$10,0),"")</f>
        <v>33</v>
      </c>
      <c r="N20" s="25">
        <f>IFERROR(MATCH(N$11,_calc_기준550!$CN$10:$EF$10,0),"")</f>
        <v>18</v>
      </c>
      <c r="O20" s="25">
        <f>IFERROR(MATCH(O$11,_calc_기준550!$CN$10:$EF$10,0),"")</f>
        <v>34</v>
      </c>
      <c r="P20" s="25">
        <f>IFERROR(MATCH(P$11,_calc_기준550!$CN$10:$EF$10,0),"")</f>
        <v>12</v>
      </c>
      <c r="Q20" s="25">
        <f>IFERROR(MATCH(Q$11,_calc_기준550!$CN$10:$EF$10,0),"")</f>
        <v>11</v>
      </c>
      <c r="R20" s="25">
        <f>IFERROR(MATCH(R$11,_calc_기준550!$CN$10:$EF$10,0),"")</f>
        <v>14</v>
      </c>
      <c r="S20" s="25">
        <f>IFERROR(MATCH(S$11,_calc_기준550!$CN$10:$EF$10,0),"")</f>
        <v>6</v>
      </c>
      <c r="T20" s="25">
        <f>IFERROR(MATCH(T$11,_calc_기준550!$CN$10:$EF$10,0),"")</f>
        <v>45</v>
      </c>
      <c r="U20" s="25">
        <f>IFERROR(MATCH(U$11,_calc_기준550!$CN$10:$EF$10,0),"")</f>
        <v>43</v>
      </c>
      <c r="V20" s="25">
        <f>IFERROR(MATCH(V$11,_calc_기준550!$CN$10:$EF$10,0),"")</f>
        <v>10</v>
      </c>
      <c r="W20" s="25">
        <f>IFERROR(MATCH(W$11,_calc_기준550!$CN$10:$EF$10,0),"")</f>
        <v>42</v>
      </c>
      <c r="X20" s="25">
        <f>IFERROR(MATCH(X$11,_calc_기준550!$CN$10:$EF$10,0),"")</f>
        <v>7</v>
      </c>
      <c r="Y20" s="25">
        <f>IFERROR(MATCH(Y$11,_calc_기준550!$CN$10:$EF$10,0),"")</f>
        <v>44</v>
      </c>
      <c r="Z20" s="25">
        <f>IFERROR(MATCH(Z$11,_calc_기준550!$CN$10:$EF$10,0),"")</f>
        <v>38</v>
      </c>
      <c r="AA20" s="25">
        <f>IFERROR(MATCH(AA$11,_calc_기준550!$CN$10:$EF$10,0),"")</f>
        <v>17</v>
      </c>
      <c r="AB20" s="25">
        <f>IFERROR(MATCH(AB$11,_calc_기준550!$CN$10:$EF$10,0),"")</f>
        <v>13</v>
      </c>
      <c r="AC20" s="25">
        <f>IFERROR(MATCH(AC$11,_calc_기준550!$CN$10:$EF$10,0),"")</f>
        <v>30</v>
      </c>
      <c r="AD20" s="25">
        <f>IFERROR(MATCH(AD$11,_calc_기준550!$CN$10:$EF$10,0),"")</f>
        <v>3</v>
      </c>
      <c r="AE20" s="25">
        <f>IFERROR(MATCH(AE$11,_calc_기준550!$CN$10:$EF$10,0),"")</f>
        <v>16</v>
      </c>
      <c r="AF20" s="25">
        <f>IFERROR(MATCH(AF$11,_calc_기준550!$CN$10:$EF$10,0),"")</f>
        <v>32</v>
      </c>
      <c r="AG20" s="25">
        <f>IFERROR(MATCH(AG$11,_calc_기준550!$CN$10:$EF$10,0),"")</f>
        <v>35</v>
      </c>
      <c r="AH20" s="25">
        <f>IFERROR(MATCH(AH$11,_calc_기준550!$CN$10:$EF$10,0),"")</f>
        <v>39</v>
      </c>
      <c r="AI20" s="25">
        <f>IFERROR(MATCH(AI$11,_calc_기준550!$CN$10:$EF$10,0),"")</f>
        <v>36</v>
      </c>
      <c r="AJ20" s="25">
        <f>IFERROR(MATCH(AJ$11,_calc_기준550!$CN$10:$EF$10,0),"")</f>
        <v>19</v>
      </c>
      <c r="AK20" s="25">
        <f>IFERROR(MATCH(AK$11,_calc_기준550!$CN$10:$EF$10,0),"")</f>
        <v>24</v>
      </c>
      <c r="AL20" s="25">
        <f>IFERROR(MATCH(AL$11,_calc_기준550!$CN$10:$EF$10,0),"")</f>
        <v>22</v>
      </c>
      <c r="AM20" s="25">
        <f>IFERROR(MATCH(AM$11,_calc_기준550!$CN$10:$EF$10,0),"")</f>
        <v>37</v>
      </c>
      <c r="AN20" s="25">
        <f>IFERROR(MATCH(AN$11,_calc_기준550!$CN$10:$EF$10,0),"")</f>
        <v>5</v>
      </c>
      <c r="AO20" s="25">
        <f>IFERROR(MATCH(AO$11,_calc_기준550!$CN$10:$EF$10,0),"")</f>
        <v>23</v>
      </c>
      <c r="AP20" s="25">
        <f>IFERROR(MATCH(AP$11,_calc_기준550!$CN$10:$EF$10,0),"")</f>
        <v>28</v>
      </c>
      <c r="AQ20" s="25">
        <f>IFERROR(MATCH(AQ$11,_calc_기준550!$CN$10:$EF$10,0),"")</f>
        <v>40</v>
      </c>
      <c r="AR20" s="25">
        <f>IFERROR(MATCH(AR$11,_calc_기준550!$CN$10:$EF$10,0),"")</f>
        <v>2</v>
      </c>
      <c r="AS20" s="25">
        <f>IFERROR(MATCH(AS$11,_calc_기준550!$CN$10:$EF$10,0),"")</f>
        <v>41</v>
      </c>
      <c r="AT20" s="25">
        <f>IFERROR(MATCH(AT$11,_calc_기준550!$CN$10:$EF$10,0),"")</f>
        <v>25</v>
      </c>
      <c r="AU20" s="25">
        <f>IFERROR(MATCH(AU$11,_calc_기준550!$CN$10:$EF$10,0),"")</f>
        <v>15</v>
      </c>
      <c r="AV20" s="25">
        <f>IFERROR(MATCH(AV$11,_calc_기준550!$CN$10:$EF$10,0),"")</f>
        <v>20</v>
      </c>
      <c r="AW20" s="25">
        <f>IFERROR(MATCH(AW$11,_calc_기준550!$CN$10:$EF$10,0),"")</f>
        <v>31</v>
      </c>
      <c r="AX20" s="25">
        <f>IFERROR(MATCH(AX$11,_calc_기준550!$CN$10:$EF$10,0),"")</f>
        <v>29</v>
      </c>
      <c r="AY20" s="25">
        <f>IFERROR(MATCH(AY$11,_calc_기준550!$CN$10:$EF$10,0),"")</f>
        <v>26</v>
      </c>
      <c r="AZ20" s="25">
        <f>IFERROR(MATCH(AZ$11,_calc_기준550!$CN$10:$EF$10,0),"")</f>
        <v>27</v>
      </c>
      <c r="BA20" s="25">
        <f>IFERROR(MATCH(BA$11,_calc_기준550!$CN$10:$EF$10,0),"")</f>
        <v>4</v>
      </c>
      <c r="BB20" s="25">
        <f>IFERROR(MATCH(BB$11,_calc_기준550!$CN$10:$EF$10,0),"")</f>
        <v>1</v>
      </c>
      <c r="BC20" s="25">
        <f>IFERROR(MATCH(BC$11,_calc_기준550!$CN$10:$EF$10,0),"")</f>
        <v>8</v>
      </c>
      <c r="BD20" s="25">
        <f>IFERROR(MATCH(BD$11,_calc_기준550!$CN$10:$EF$10,0),"")</f>
        <v>9</v>
      </c>
    </row>
    <row r="21" spans="1:56" ht="16.5" customHeight="1">
      <c r="A21" s="57">
        <f t="shared" si="2"/>
        <v>1235</v>
      </c>
      <c r="B21" s="40">
        <f>IFERROR(INDEX(전체당첨내역!$B:$B,MATCH($A21,전체당첨내역!$A:$A,0)),"")</f>
        <v>6</v>
      </c>
      <c r="C21" s="40">
        <f>IFERROR(INDEX(전체당첨내역!$C:$C,MATCH($A21,전체당첨내역!$A:$A,0)),"")</f>
        <v>7</v>
      </c>
      <c r="D21" s="40">
        <f>IFERROR(INDEX(전체당첨내역!$D:$D,MATCH($A21,전체당첨내역!$A:$A,0)),"")</f>
        <v>11</v>
      </c>
      <c r="E21" s="40">
        <f>IFERROR(INDEX(전체당첨내역!$E:$E,MATCH($A21,전체당첨내역!$A:$A,0)),"")</f>
        <v>15</v>
      </c>
      <c r="F21" s="40">
        <f>IFERROR(INDEX(전체당첨내역!$F:$F,MATCH($A21,전체당첨내역!$A:$A,0)),"")</f>
        <v>39</v>
      </c>
      <c r="G21" s="40">
        <f>IFERROR(INDEX(전체당첨내역!$G:$G,MATCH($A21,전체당첨내역!$A:$A,0)),"")</f>
        <v>43</v>
      </c>
      <c r="H21" s="45">
        <f>IFERROR(INDEX(전체당첨내역!$H:$H,MATCH($A21,전체당첨내역!$A:$A,0)),"")</f>
        <v>20</v>
      </c>
      <c r="I21" s="42">
        <f>IFERROR((INDEX(_calc_기준550!$CN$11:$EF$11,1,$B21)&gt;0)*(INDEX(_calc_기준550!$CN$11:$EF$11,1,$B21)&lt;=15)+(INDEX(_calc_기준550!$CN$11:$EF$11,1,$C21)&gt;0)*(INDEX(_calc_기준550!$CN$11:$EF$11,1,$C21)&lt;=15)+(INDEX(_calc_기준550!$CN$11:$EF$11,1,$D21)&gt;0)*(INDEX(_calc_기준550!$CN$11:$EF$11,1,$D21)&lt;=15)+(INDEX(_calc_기준550!$CN$11:$EF$11,1,$E21)&gt;0)*(INDEX(_calc_기준550!$CN$11:$EF$11,1,$E21)&lt;=15)+(INDEX(_calc_기준550!$CN$11:$EF$11,1,$F21)&gt;0)*(INDEX(_calc_기준550!$CN$11:$EF$11,1,$F21)&lt;=15)+(INDEX(_calc_기준550!$CN$11:$EF$11,1,$G21)&gt;0)*(INDEX(_calc_기준550!$CN$11:$EF$11,1,$G21)&lt;=15),"")</f>
        <v>5</v>
      </c>
      <c r="J21" s="40">
        <f>IFERROR((INDEX(_calc_기준550!$CN$11:$EF$11,1,$B21)&gt;15)*(INDEX(_calc_기준550!$CN$11:$EF$11,1,$B21)&lt;=30)+(INDEX(_calc_기준550!$CN$11:$EF$11,1,$C21)&gt;15)*(INDEX(_calc_기준550!$CN$11:$EF$11,1,$C21)&lt;=30)+(INDEX(_calc_기준550!$CN$11:$EF$11,1,$D21)&gt;15)*(INDEX(_calc_기준550!$CN$11:$EF$11,1,$D21)&lt;=30)+(INDEX(_calc_기준550!$CN$11:$EF$11,1,$E21)&gt;15)*(INDEX(_calc_기준550!$CN$11:$EF$11,1,$E21)&lt;=30)+(INDEX(_calc_기준550!$CN$11:$EF$11,1,$F21)&gt;15)*(INDEX(_calc_기준550!$CN$11:$EF$11,1,$F21)&lt;=30)+(INDEX(_calc_기준550!$CN$11:$EF$11,1,$G21)&gt;15)*(INDEX(_calc_기준550!$CN$11:$EF$11,1,$G21)&lt;=30),"")</f>
        <v>0</v>
      </c>
      <c r="K21" s="43">
        <f>IFERROR((INDEX(_calc_기준550!$CN$11:$EF$11,1,$B21)&gt;30)+(INDEX(_calc_기준550!$CN$11:$EF$11,1,$C21)&gt;30)+(INDEX(_calc_기준550!$CN$11:$EF$11,1,$D21)&gt;30)+(INDEX(_calc_기준550!$CN$11:$EF$11,1,$E21)&gt;30)+(INDEX(_calc_기준550!$CN$11:$EF$11,1,$F21)&gt;30)+(INDEX(_calc_기준550!$CN$11:$EF$11,1,$G21)&gt;30),"")</f>
        <v>1</v>
      </c>
      <c r="L21" s="25">
        <f>IFERROR(MATCH(L$11,_calc_기준550!$CN$11:$EF$11,0),"")</f>
        <v>21</v>
      </c>
      <c r="M21" s="25">
        <f>IFERROR(MATCH(M$11,_calc_기준550!$CN$11:$EF$11,0),"")</f>
        <v>18</v>
      </c>
      <c r="N21" s="25">
        <f>IFERROR(MATCH(N$11,_calc_기준550!$CN$11:$EF$11,0),"")</f>
        <v>33</v>
      </c>
      <c r="O21" s="25">
        <f>IFERROR(MATCH(O$11,_calc_기준550!$CN$11:$EF$11,0),"")</f>
        <v>34</v>
      </c>
      <c r="P21" s="25">
        <f>IFERROR(MATCH(P$11,_calc_기준550!$CN$11:$EF$11,0),"")</f>
        <v>12</v>
      </c>
      <c r="Q21" s="25">
        <f>IFERROR(MATCH(Q$11,_calc_기준550!$CN$11:$EF$11,0),"")</f>
        <v>7</v>
      </c>
      <c r="R21" s="25">
        <f>IFERROR(MATCH(R$11,_calc_기준550!$CN$11:$EF$11,0),"")</f>
        <v>11</v>
      </c>
      <c r="S21" s="25">
        <f>IFERROR(MATCH(S$11,_calc_기준550!$CN$11:$EF$11,0),"")</f>
        <v>6</v>
      </c>
      <c r="T21" s="25">
        <f>IFERROR(MATCH(T$11,_calc_기준550!$CN$11:$EF$11,0),"")</f>
        <v>14</v>
      </c>
      <c r="U21" s="25">
        <f>IFERROR(MATCH(U$11,_calc_기준550!$CN$11:$EF$11,0),"")</f>
        <v>45</v>
      </c>
      <c r="V21" s="25">
        <f>IFERROR(MATCH(V$11,_calc_기준550!$CN$11:$EF$11,0),"")</f>
        <v>43</v>
      </c>
      <c r="W21" s="25">
        <f>IFERROR(MATCH(W$11,_calc_기준550!$CN$11:$EF$11,0),"")</f>
        <v>10</v>
      </c>
      <c r="X21" s="25">
        <f>IFERROR(MATCH(X$11,_calc_기준550!$CN$11:$EF$11,0),"")</f>
        <v>42</v>
      </c>
      <c r="Y21" s="25">
        <f>IFERROR(MATCH(Y$11,_calc_기준550!$CN$11:$EF$11,0),"")</f>
        <v>39</v>
      </c>
      <c r="Z21" s="25">
        <f>IFERROR(MATCH(Z$11,_calc_기준550!$CN$11:$EF$11,0),"")</f>
        <v>44</v>
      </c>
      <c r="AA21" s="25">
        <f>IFERROR(MATCH(AA$11,_calc_기준550!$CN$11:$EF$11,0),"")</f>
        <v>38</v>
      </c>
      <c r="AB21" s="25">
        <f>IFERROR(MATCH(AB$11,_calc_기준550!$CN$11:$EF$11,0),"")</f>
        <v>30</v>
      </c>
      <c r="AC21" s="25">
        <f>IFERROR(MATCH(AC$11,_calc_기준550!$CN$11:$EF$11,0),"")</f>
        <v>13</v>
      </c>
      <c r="AD21" s="25">
        <f>IFERROR(MATCH(AD$11,_calc_기준550!$CN$11:$EF$11,0),"")</f>
        <v>3</v>
      </c>
      <c r="AE21" s="25">
        <f>IFERROR(MATCH(AE$11,_calc_기준550!$CN$11:$EF$11,0),"")</f>
        <v>16</v>
      </c>
      <c r="AF21" s="25">
        <f>IFERROR(MATCH(AF$11,_calc_기준550!$CN$11:$EF$11,0),"")</f>
        <v>35</v>
      </c>
      <c r="AG21" s="25">
        <f>IFERROR(MATCH(AG$11,_calc_기준550!$CN$11:$EF$11,0),"")</f>
        <v>36</v>
      </c>
      <c r="AH21" s="25">
        <f>IFERROR(MATCH(AH$11,_calc_기준550!$CN$11:$EF$11,0),"")</f>
        <v>17</v>
      </c>
      <c r="AI21" s="25">
        <f>IFERROR(MATCH(AI$11,_calc_기준550!$CN$11:$EF$11,0),"")</f>
        <v>19</v>
      </c>
      <c r="AJ21" s="25">
        <f>IFERROR(MATCH(AJ$11,_calc_기준550!$CN$11:$EF$11,0),"")</f>
        <v>24</v>
      </c>
      <c r="AK21" s="25">
        <f>IFERROR(MATCH(AK$11,_calc_기준550!$CN$11:$EF$11,0),"")</f>
        <v>37</v>
      </c>
      <c r="AL21" s="25">
        <f>IFERROR(MATCH(AL$11,_calc_기준550!$CN$11:$EF$11,0),"")</f>
        <v>5</v>
      </c>
      <c r="AM21" s="25">
        <f>IFERROR(MATCH(AM$11,_calc_기준550!$CN$11:$EF$11,0),"")</f>
        <v>40</v>
      </c>
      <c r="AN21" s="25">
        <f>IFERROR(MATCH(AN$11,_calc_기준550!$CN$11:$EF$11,0),"")</f>
        <v>28</v>
      </c>
      <c r="AO21" s="25">
        <f>IFERROR(MATCH(AO$11,_calc_기준550!$CN$11:$EF$11,0),"")</f>
        <v>32</v>
      </c>
      <c r="AP21" s="25">
        <f>IFERROR(MATCH(AP$11,_calc_기준550!$CN$11:$EF$11,0),"")</f>
        <v>2</v>
      </c>
      <c r="AQ21" s="25">
        <f>IFERROR(MATCH(AQ$11,_calc_기준550!$CN$11:$EF$11,0),"")</f>
        <v>23</v>
      </c>
      <c r="AR21" s="25">
        <f>IFERROR(MATCH(AR$11,_calc_기준550!$CN$11:$EF$11,0),"")</f>
        <v>41</v>
      </c>
      <c r="AS21" s="25">
        <f>IFERROR(MATCH(AS$11,_calc_기준550!$CN$11:$EF$11,0),"")</f>
        <v>15</v>
      </c>
      <c r="AT21" s="25">
        <f>IFERROR(MATCH(AT$11,_calc_기준550!$CN$11:$EF$11,0),"")</f>
        <v>25</v>
      </c>
      <c r="AU21" s="25">
        <f>IFERROR(MATCH(AU$11,_calc_기준550!$CN$11:$EF$11,0),"")</f>
        <v>31</v>
      </c>
      <c r="AV21" s="25">
        <f>IFERROR(MATCH(AV$11,_calc_기준550!$CN$11:$EF$11,0),"")</f>
        <v>20</v>
      </c>
      <c r="AW21" s="25">
        <f>IFERROR(MATCH(AW$11,_calc_기준550!$CN$11:$EF$11,0),"")</f>
        <v>26</v>
      </c>
      <c r="AX21" s="25">
        <f>IFERROR(MATCH(AX$11,_calc_기준550!$CN$11:$EF$11,0),"")</f>
        <v>22</v>
      </c>
      <c r="AY21" s="25">
        <f>IFERROR(MATCH(AY$11,_calc_기준550!$CN$11:$EF$11,0),"")</f>
        <v>29</v>
      </c>
      <c r="AZ21" s="25">
        <f>IFERROR(MATCH(AZ$11,_calc_기준550!$CN$11:$EF$11,0),"")</f>
        <v>4</v>
      </c>
      <c r="BA21" s="25">
        <f>IFERROR(MATCH(BA$11,_calc_기준550!$CN$11:$EF$11,0),"")</f>
        <v>27</v>
      </c>
      <c r="BB21" s="25">
        <f>IFERROR(MATCH(BB$11,_calc_기준550!$CN$11:$EF$11,0),"")</f>
        <v>1</v>
      </c>
      <c r="BC21" s="25">
        <f>IFERROR(MATCH(BC$11,_calc_기준550!$CN$11:$EF$11,0),"")</f>
        <v>8</v>
      </c>
      <c r="BD21" s="25">
        <f>IFERROR(MATCH(BD$11,_calc_기준550!$CN$11:$EF$11,0),"")</f>
        <v>9</v>
      </c>
    </row>
    <row r="22" spans="1:56" ht="16.5" customHeight="1">
      <c r="A22" s="57">
        <f t="shared" si="2"/>
        <v>1234</v>
      </c>
      <c r="B22" s="40">
        <f>IFERROR(INDEX(전체당첨내역!$B:$B,MATCH($A22,전체당첨내역!$A:$A,0)),"")</f>
        <v>1</v>
      </c>
      <c r="C22" s="40">
        <f>IFERROR(INDEX(전체당첨내역!$C:$C,MATCH($A22,전체당첨내역!$A:$A,0)),"")</f>
        <v>15</v>
      </c>
      <c r="D22" s="40">
        <f>IFERROR(INDEX(전체당첨내역!$D:$D,MATCH($A22,전체당첨내역!$A:$A,0)),"")</f>
        <v>19</v>
      </c>
      <c r="E22" s="40">
        <f>IFERROR(INDEX(전체당첨내역!$E:$E,MATCH($A22,전체당첨내역!$A:$A,0)),"")</f>
        <v>31</v>
      </c>
      <c r="F22" s="40">
        <f>IFERROR(INDEX(전체당첨내역!$F:$F,MATCH($A22,전체당첨내역!$A:$A,0)),"")</f>
        <v>35</v>
      </c>
      <c r="G22" s="40">
        <f>IFERROR(INDEX(전체당첨내역!$G:$G,MATCH($A22,전체당첨내역!$A:$A,0)),"")</f>
        <v>43</v>
      </c>
      <c r="H22" s="45">
        <f>IFERROR(INDEX(전체당첨내역!$H:$H,MATCH($A22,전체당첨내역!$A:$A,0)),"")</f>
        <v>27</v>
      </c>
      <c r="I22" s="42">
        <f>IFERROR((INDEX(_calc_기준550!$CN$12:$EF$12,1,$B22)&gt;0)*(INDEX(_calc_기준550!$CN$12:$EF$12,1,$B22)&lt;=15)+(INDEX(_calc_기준550!$CN$12:$EF$12,1,$C22)&gt;0)*(INDEX(_calc_기준550!$CN$12:$EF$12,1,$C22)&lt;=15)+(INDEX(_calc_기준550!$CN$12:$EF$12,1,$D22)&gt;0)*(INDEX(_calc_기준550!$CN$12:$EF$12,1,$D22)&lt;=15)+(INDEX(_calc_기준550!$CN$12:$EF$12,1,$E22)&gt;0)*(INDEX(_calc_기준550!$CN$12:$EF$12,1,$E22)&lt;=15)+(INDEX(_calc_기준550!$CN$12:$EF$12,1,$F22)&gt;0)*(INDEX(_calc_기준550!$CN$12:$EF$12,1,$F22)&lt;=15)+(INDEX(_calc_기준550!$CN$12:$EF$12,1,$G22)&gt;0)*(INDEX(_calc_기준550!$CN$12:$EF$12,1,$G22)&lt;=15),"")</f>
        <v>2</v>
      </c>
      <c r="J22" s="40">
        <f>IFERROR((INDEX(_calc_기준550!$CN$12:$EF$12,1,$B22)&gt;15)*(INDEX(_calc_기준550!$CN$12:$EF$12,1,$B22)&lt;=30)+(INDEX(_calc_기준550!$CN$12:$EF$12,1,$C22)&gt;15)*(INDEX(_calc_기준550!$CN$12:$EF$12,1,$C22)&lt;=30)+(INDEX(_calc_기준550!$CN$12:$EF$12,1,$D22)&gt;15)*(INDEX(_calc_기준550!$CN$12:$EF$12,1,$D22)&lt;=30)+(INDEX(_calc_기준550!$CN$12:$EF$12,1,$E22)&gt;15)*(INDEX(_calc_기준550!$CN$12:$EF$12,1,$E22)&lt;=30)+(INDEX(_calc_기준550!$CN$12:$EF$12,1,$F22)&gt;15)*(INDEX(_calc_기준550!$CN$12:$EF$12,1,$F22)&lt;=30)+(INDEX(_calc_기준550!$CN$12:$EF$12,1,$G22)&gt;15)*(INDEX(_calc_기준550!$CN$12:$EF$12,1,$G22)&lt;=30),"")</f>
        <v>1</v>
      </c>
      <c r="K22" s="43">
        <f>IFERROR((INDEX(_calc_기준550!$CN$12:$EF$12,1,$B22)&gt;30)+(INDEX(_calc_기준550!$CN$12:$EF$12,1,$C22)&gt;30)+(INDEX(_calc_기준550!$CN$12:$EF$12,1,$D22)&gt;30)+(INDEX(_calc_기준550!$CN$12:$EF$12,1,$E22)&gt;30)+(INDEX(_calc_기준550!$CN$12:$EF$12,1,$F22)&gt;30)+(INDEX(_calc_기준550!$CN$12:$EF$12,1,$G22)&gt;30),"")</f>
        <v>3</v>
      </c>
      <c r="L22" s="25">
        <f>IFERROR(MATCH(L$11,_calc_기준550!$CN$12:$EF$12,0),"")</f>
        <v>21</v>
      </c>
      <c r="M22" s="25">
        <f>IFERROR(MATCH(M$11,_calc_기준550!$CN$12:$EF$12,0),"")</f>
        <v>18</v>
      </c>
      <c r="N22" s="25">
        <f>IFERROR(MATCH(N$11,_calc_기준550!$CN$12:$EF$12,0),"")</f>
        <v>33</v>
      </c>
      <c r="O22" s="25">
        <f>IFERROR(MATCH(O$11,_calc_기준550!$CN$12:$EF$12,0),"")</f>
        <v>34</v>
      </c>
      <c r="P22" s="25">
        <f>IFERROR(MATCH(P$11,_calc_기준550!$CN$12:$EF$12,0),"")</f>
        <v>12</v>
      </c>
      <c r="Q22" s="25">
        <f>IFERROR(MATCH(Q$11,_calc_기준550!$CN$12:$EF$12,0),"")</f>
        <v>11</v>
      </c>
      <c r="R22" s="25">
        <f>IFERROR(MATCH(R$11,_calc_기준550!$CN$12:$EF$12,0),"")</f>
        <v>7</v>
      </c>
      <c r="S22" s="25">
        <f>IFERROR(MATCH(S$11,_calc_기준550!$CN$12:$EF$12,0),"")</f>
        <v>6</v>
      </c>
      <c r="T22" s="25">
        <f>IFERROR(MATCH(T$11,_calc_기준550!$CN$12:$EF$12,0),"")</f>
        <v>45</v>
      </c>
      <c r="U22" s="25">
        <f>IFERROR(MATCH(U$11,_calc_기준550!$CN$12:$EF$12,0),"")</f>
        <v>14</v>
      </c>
      <c r="V22" s="25">
        <f>IFERROR(MATCH(V$11,_calc_기준550!$CN$12:$EF$12,0),"")</f>
        <v>35</v>
      </c>
      <c r="W22" s="25">
        <f>IFERROR(MATCH(W$11,_calc_기준550!$CN$12:$EF$12,0),"")</f>
        <v>10</v>
      </c>
      <c r="X22" s="25">
        <f>IFERROR(MATCH(X$11,_calc_기준550!$CN$12:$EF$12,0),"")</f>
        <v>39</v>
      </c>
      <c r="Y22" s="25">
        <f>IFERROR(MATCH(Y$11,_calc_기준550!$CN$12:$EF$12,0),"")</f>
        <v>42</v>
      </c>
      <c r="Z22" s="25">
        <f>IFERROR(MATCH(Z$11,_calc_기준550!$CN$12:$EF$12,0),"")</f>
        <v>43</v>
      </c>
      <c r="AA22" s="25">
        <f>IFERROR(MATCH(AA$11,_calc_기준550!$CN$12:$EF$12,0),"")</f>
        <v>44</v>
      </c>
      <c r="AB22" s="25">
        <f>IFERROR(MATCH(AB$11,_calc_기준550!$CN$12:$EF$12,0),"")</f>
        <v>38</v>
      </c>
      <c r="AC22" s="25">
        <f>IFERROR(MATCH(AC$11,_calc_기준550!$CN$12:$EF$12,0),"")</f>
        <v>30</v>
      </c>
      <c r="AD22" s="25">
        <f>IFERROR(MATCH(AD$11,_calc_기준550!$CN$12:$EF$12,0),"")</f>
        <v>13</v>
      </c>
      <c r="AE22" s="25">
        <f>IFERROR(MATCH(AE$11,_calc_기준550!$CN$12:$EF$12,0),"")</f>
        <v>3</v>
      </c>
      <c r="AF22" s="25">
        <f>IFERROR(MATCH(AF$11,_calc_기준550!$CN$12:$EF$12,0),"")</f>
        <v>36</v>
      </c>
      <c r="AG22" s="25">
        <f>IFERROR(MATCH(AG$11,_calc_기준550!$CN$12:$EF$12,0),"")</f>
        <v>16</v>
      </c>
      <c r="AH22" s="25">
        <f>IFERROR(MATCH(AH$11,_calc_기준550!$CN$12:$EF$12,0),"")</f>
        <v>17</v>
      </c>
      <c r="AI22" s="25">
        <f>IFERROR(MATCH(AI$11,_calc_기준550!$CN$12:$EF$12,0),"")</f>
        <v>19</v>
      </c>
      <c r="AJ22" s="25">
        <f>IFERROR(MATCH(AJ$11,_calc_기준550!$CN$12:$EF$12,0),"")</f>
        <v>24</v>
      </c>
      <c r="AK22" s="25">
        <f>IFERROR(MATCH(AK$11,_calc_기준550!$CN$12:$EF$12,0),"")</f>
        <v>5</v>
      </c>
      <c r="AL22" s="25">
        <f>IFERROR(MATCH(AL$11,_calc_기준550!$CN$12:$EF$12,0),"")</f>
        <v>40</v>
      </c>
      <c r="AM22" s="25">
        <f>IFERROR(MATCH(AM$11,_calc_기준550!$CN$12:$EF$12,0),"")</f>
        <v>2</v>
      </c>
      <c r="AN22" s="25">
        <f>IFERROR(MATCH(AN$11,_calc_기준550!$CN$12:$EF$12,0),"")</f>
        <v>28</v>
      </c>
      <c r="AO22" s="25">
        <f>IFERROR(MATCH(AO$11,_calc_기준550!$CN$12:$EF$12,0),"")</f>
        <v>41</v>
      </c>
      <c r="AP22" s="25">
        <f>IFERROR(MATCH(AP$11,_calc_기준550!$CN$12:$EF$12,0),"")</f>
        <v>32</v>
      </c>
      <c r="AQ22" s="25">
        <f>IFERROR(MATCH(AQ$11,_calc_기준550!$CN$12:$EF$12,0),"")</f>
        <v>15</v>
      </c>
      <c r="AR22" s="25">
        <f>IFERROR(MATCH(AR$11,_calc_기준550!$CN$12:$EF$12,0),"")</f>
        <v>20</v>
      </c>
      <c r="AS22" s="25">
        <f>IFERROR(MATCH(AS$11,_calc_기준550!$CN$12:$EF$12,0),"")</f>
        <v>26</v>
      </c>
      <c r="AT22" s="25">
        <f>IFERROR(MATCH(AT$11,_calc_기준550!$CN$12:$EF$12,0),"")</f>
        <v>37</v>
      </c>
      <c r="AU22" s="25">
        <f>IFERROR(MATCH(AU$11,_calc_기준550!$CN$12:$EF$12,0),"")</f>
        <v>31</v>
      </c>
      <c r="AV22" s="25">
        <f>IFERROR(MATCH(AV$11,_calc_기준550!$CN$12:$EF$12,0),"")</f>
        <v>22</v>
      </c>
      <c r="AW22" s="25">
        <f>IFERROR(MATCH(AW$11,_calc_기준550!$CN$12:$EF$12,0),"")</f>
        <v>29</v>
      </c>
      <c r="AX22" s="25">
        <f>IFERROR(MATCH(AX$11,_calc_기준550!$CN$12:$EF$12,0),"")</f>
        <v>23</v>
      </c>
      <c r="AY22" s="25">
        <f>IFERROR(MATCH(AY$11,_calc_기준550!$CN$12:$EF$12,0),"")</f>
        <v>4</v>
      </c>
      <c r="AZ22" s="25">
        <f>IFERROR(MATCH(AZ$11,_calc_기준550!$CN$12:$EF$12,0),"")</f>
        <v>27</v>
      </c>
      <c r="BA22" s="25">
        <f>IFERROR(MATCH(BA$11,_calc_기준550!$CN$12:$EF$12,0),"")</f>
        <v>1</v>
      </c>
      <c r="BB22" s="25">
        <f>IFERROR(MATCH(BB$11,_calc_기준550!$CN$12:$EF$12,0),"")</f>
        <v>25</v>
      </c>
      <c r="BC22" s="25">
        <f>IFERROR(MATCH(BC$11,_calc_기준550!$CN$12:$EF$12,0),"")</f>
        <v>8</v>
      </c>
      <c r="BD22" s="25">
        <f>IFERROR(MATCH(BD$11,_calc_기준550!$CN$12:$EF$12,0),"")</f>
        <v>9</v>
      </c>
    </row>
    <row r="23" spans="1:56" ht="16.5" customHeight="1">
      <c r="A23" s="57">
        <f t="shared" si="2"/>
        <v>1233</v>
      </c>
      <c r="B23" s="40">
        <f>IFERROR(INDEX(전체당첨내역!$B:$B,MATCH($A23,전체당첨내역!$A:$A,0)),"")</f>
        <v>2</v>
      </c>
      <c r="C23" s="40">
        <f>IFERROR(INDEX(전체당첨내역!$C:$C,MATCH($A23,전체당첨내역!$A:$A,0)),"")</f>
        <v>7</v>
      </c>
      <c r="D23" s="40">
        <f>IFERROR(INDEX(전체당첨내역!$D:$D,MATCH($A23,전체당첨내역!$A:$A,0)),"")</f>
        <v>20</v>
      </c>
      <c r="E23" s="40">
        <f>IFERROR(INDEX(전체당첨내역!$E:$E,MATCH($A23,전체당첨내역!$A:$A,0)),"")</f>
        <v>25</v>
      </c>
      <c r="F23" s="40">
        <f>IFERROR(INDEX(전체당첨내역!$F:$F,MATCH($A23,전체당첨내역!$A:$A,0)),"")</f>
        <v>37</v>
      </c>
      <c r="G23" s="40">
        <f>IFERROR(INDEX(전체당첨내역!$G:$G,MATCH($A23,전체당첨내역!$A:$A,0)),"")</f>
        <v>40</v>
      </c>
      <c r="H23" s="45">
        <f>IFERROR(INDEX(전체당첨내역!$H:$H,MATCH($A23,전체당첨내역!$A:$A,0)),"")</f>
        <v>29</v>
      </c>
      <c r="I23" s="42">
        <f>IFERROR((INDEX(_calc_기준550!$CN$13:$EF$13,1,$B23)&gt;0)*(INDEX(_calc_기준550!$CN$13:$EF$13,1,$B23)&lt;=15)+(INDEX(_calc_기준550!$CN$13:$EF$13,1,$C23)&gt;0)*(INDEX(_calc_기준550!$CN$13:$EF$13,1,$C23)&lt;=15)+(INDEX(_calc_기준550!$CN$13:$EF$13,1,$D23)&gt;0)*(INDEX(_calc_기준550!$CN$13:$EF$13,1,$D23)&lt;=15)+(INDEX(_calc_기준550!$CN$13:$EF$13,1,$E23)&gt;0)*(INDEX(_calc_기준550!$CN$13:$EF$13,1,$E23)&lt;=15)+(INDEX(_calc_기준550!$CN$13:$EF$13,1,$F23)&gt;0)*(INDEX(_calc_기준550!$CN$13:$EF$13,1,$F23)&lt;=15)+(INDEX(_calc_기준550!$CN$13:$EF$13,1,$G23)&gt;0)*(INDEX(_calc_기준550!$CN$13:$EF$13,1,$G23)&lt;=15),"")</f>
        <v>1</v>
      </c>
      <c r="J23" s="40">
        <f>IFERROR((INDEX(_calc_기준550!$CN$13:$EF$13,1,$B23)&gt;15)*(INDEX(_calc_기준550!$CN$13:$EF$13,1,$B23)&lt;=30)+(INDEX(_calc_기준550!$CN$13:$EF$13,1,$C23)&gt;15)*(INDEX(_calc_기준550!$CN$13:$EF$13,1,$C23)&lt;=30)+(INDEX(_calc_기준550!$CN$13:$EF$13,1,$D23)&gt;15)*(INDEX(_calc_기준550!$CN$13:$EF$13,1,$D23)&lt;=30)+(INDEX(_calc_기준550!$CN$13:$EF$13,1,$E23)&gt;15)*(INDEX(_calc_기준550!$CN$13:$EF$13,1,$E23)&lt;=30)+(INDEX(_calc_기준550!$CN$13:$EF$13,1,$F23)&gt;15)*(INDEX(_calc_기준550!$CN$13:$EF$13,1,$F23)&lt;=30)+(INDEX(_calc_기준550!$CN$13:$EF$13,1,$G23)&gt;15)*(INDEX(_calc_기준550!$CN$13:$EF$13,1,$G23)&lt;=30),"")</f>
        <v>4</v>
      </c>
      <c r="K23" s="43">
        <f>IFERROR((INDEX(_calc_기준550!$CN$13:$EF$13,1,$B23)&gt;30)+(INDEX(_calc_기준550!$CN$13:$EF$13,1,$C23)&gt;30)+(INDEX(_calc_기준550!$CN$13:$EF$13,1,$D23)&gt;30)+(INDEX(_calc_기준550!$CN$13:$EF$13,1,$E23)&gt;30)+(INDEX(_calc_기준550!$CN$13:$EF$13,1,$F23)&gt;30)+(INDEX(_calc_기준550!$CN$13:$EF$13,1,$G23)&gt;30),"")</f>
        <v>1</v>
      </c>
      <c r="L23" s="25">
        <f>IFERROR(MATCH(L$11,_calc_기준550!$CN$13:$EF$13,0),"")</f>
        <v>21</v>
      </c>
      <c r="M23" s="25">
        <f>IFERROR(MATCH(M$11,_calc_기준550!$CN$13:$EF$13,0),"")</f>
        <v>34</v>
      </c>
      <c r="N23" s="25">
        <f>IFERROR(MATCH(N$11,_calc_기준550!$CN$13:$EF$13,0),"")</f>
        <v>33</v>
      </c>
      <c r="O23" s="25">
        <f>IFERROR(MATCH(O$11,_calc_기준550!$CN$13:$EF$13,0),"")</f>
        <v>18</v>
      </c>
      <c r="P23" s="25">
        <f>IFERROR(MATCH(P$11,_calc_기준550!$CN$13:$EF$13,0),"")</f>
        <v>12</v>
      </c>
      <c r="Q23" s="25">
        <f>IFERROR(MATCH(Q$11,_calc_기준550!$CN$13:$EF$13,0),"")</f>
        <v>7</v>
      </c>
      <c r="R23" s="25">
        <f>IFERROR(MATCH(R$11,_calc_기준550!$CN$13:$EF$13,0),"")</f>
        <v>11</v>
      </c>
      <c r="S23" s="25">
        <f>IFERROR(MATCH(S$11,_calc_기준550!$CN$13:$EF$13,0),"")</f>
        <v>6</v>
      </c>
      <c r="T23" s="25">
        <f>IFERROR(MATCH(T$11,_calc_기준550!$CN$13:$EF$13,0),"")</f>
        <v>45</v>
      </c>
      <c r="U23" s="25">
        <f>IFERROR(MATCH(U$11,_calc_기준550!$CN$13:$EF$13,0),"")</f>
        <v>14</v>
      </c>
      <c r="V23" s="25">
        <f>IFERROR(MATCH(V$11,_calc_기준550!$CN$13:$EF$13,0),"")</f>
        <v>35</v>
      </c>
      <c r="W23" s="25">
        <f>IFERROR(MATCH(W$11,_calc_기준550!$CN$13:$EF$13,0),"")</f>
        <v>38</v>
      </c>
      <c r="X23" s="25">
        <f>IFERROR(MATCH(X$11,_calc_기준550!$CN$13:$EF$13,0),"")</f>
        <v>43</v>
      </c>
      <c r="Y23" s="25">
        <f>IFERROR(MATCH(Y$11,_calc_기준550!$CN$13:$EF$13,0),"")</f>
        <v>10</v>
      </c>
      <c r="Z23" s="25">
        <f>IFERROR(MATCH(Z$11,_calc_기준550!$CN$13:$EF$13,0),"")</f>
        <v>39</v>
      </c>
      <c r="AA23" s="25">
        <f>IFERROR(MATCH(AA$11,_calc_기준550!$CN$13:$EF$13,0),"")</f>
        <v>30</v>
      </c>
      <c r="AB23" s="25">
        <f>IFERROR(MATCH(AB$11,_calc_기준550!$CN$13:$EF$13,0),"")</f>
        <v>42</v>
      </c>
      <c r="AC23" s="25">
        <f>IFERROR(MATCH(AC$11,_calc_기준550!$CN$13:$EF$13,0),"")</f>
        <v>44</v>
      </c>
      <c r="AD23" s="25">
        <f>IFERROR(MATCH(AD$11,_calc_기준550!$CN$13:$EF$13,0),"")</f>
        <v>13</v>
      </c>
      <c r="AE23" s="25">
        <f>IFERROR(MATCH(AE$11,_calc_기준550!$CN$13:$EF$13,0),"")</f>
        <v>3</v>
      </c>
      <c r="AF23" s="25">
        <f>IFERROR(MATCH(AF$11,_calc_기준550!$CN$13:$EF$13,0),"")</f>
        <v>16</v>
      </c>
      <c r="AG23" s="25">
        <f>IFERROR(MATCH(AG$11,_calc_기준550!$CN$13:$EF$13,0),"")</f>
        <v>2</v>
      </c>
      <c r="AH23" s="25">
        <f>IFERROR(MATCH(AH$11,_calc_기준550!$CN$13:$EF$13,0),"")</f>
        <v>19</v>
      </c>
      <c r="AI23" s="25">
        <f>IFERROR(MATCH(AI$11,_calc_기준550!$CN$13:$EF$13,0),"")</f>
        <v>40</v>
      </c>
      <c r="AJ23" s="25">
        <f>IFERROR(MATCH(AJ$11,_calc_기준550!$CN$13:$EF$13,0),"")</f>
        <v>24</v>
      </c>
      <c r="AK23" s="25">
        <f>IFERROR(MATCH(AK$11,_calc_기준550!$CN$13:$EF$13,0),"")</f>
        <v>20</v>
      </c>
      <c r="AL23" s="25">
        <f>IFERROR(MATCH(AL$11,_calc_기준550!$CN$13:$EF$13,0),"")</f>
        <v>36</v>
      </c>
      <c r="AM23" s="25">
        <f>IFERROR(MATCH(AM$11,_calc_기준550!$CN$13:$EF$13,0),"")</f>
        <v>28</v>
      </c>
      <c r="AN23" s="25">
        <f>IFERROR(MATCH(AN$11,_calc_기준550!$CN$13:$EF$13,0),"")</f>
        <v>37</v>
      </c>
      <c r="AO23" s="25">
        <f>IFERROR(MATCH(AO$11,_calc_기준550!$CN$13:$EF$13,0),"")</f>
        <v>41</v>
      </c>
      <c r="AP23" s="25">
        <f>IFERROR(MATCH(AP$11,_calc_기준550!$CN$13:$EF$13,0),"")</f>
        <v>5</v>
      </c>
      <c r="AQ23" s="25">
        <f>IFERROR(MATCH(AQ$11,_calc_기준550!$CN$13:$EF$13,0),"")</f>
        <v>17</v>
      </c>
      <c r="AR23" s="25">
        <f>IFERROR(MATCH(AR$11,_calc_기준550!$CN$13:$EF$13,0),"")</f>
        <v>15</v>
      </c>
      <c r="AS23" s="25">
        <f>IFERROR(MATCH(AS$11,_calc_기준550!$CN$13:$EF$13,0),"")</f>
        <v>32</v>
      </c>
      <c r="AT23" s="25">
        <f>IFERROR(MATCH(AT$11,_calc_기준550!$CN$13:$EF$13,0),"")</f>
        <v>26</v>
      </c>
      <c r="AU23" s="25">
        <f>IFERROR(MATCH(AU$11,_calc_기준550!$CN$13:$EF$13,0),"")</f>
        <v>22</v>
      </c>
      <c r="AV23" s="25">
        <f>IFERROR(MATCH(AV$11,_calc_기준550!$CN$13:$EF$13,0),"")</f>
        <v>25</v>
      </c>
      <c r="AW23" s="25">
        <f>IFERROR(MATCH(AW$11,_calc_기준550!$CN$13:$EF$13,0),"")</f>
        <v>29</v>
      </c>
      <c r="AX23" s="25">
        <f>IFERROR(MATCH(AX$11,_calc_기준550!$CN$13:$EF$13,0),"")</f>
        <v>31</v>
      </c>
      <c r="AY23" s="25">
        <f>IFERROR(MATCH(AY$11,_calc_기준550!$CN$13:$EF$13,0),"")</f>
        <v>27</v>
      </c>
      <c r="AZ23" s="25">
        <f>IFERROR(MATCH(AZ$11,_calc_기준550!$CN$13:$EF$13,0),"")</f>
        <v>1</v>
      </c>
      <c r="BA23" s="25">
        <f>IFERROR(MATCH(BA$11,_calc_기준550!$CN$13:$EF$13,0),"")</f>
        <v>8</v>
      </c>
      <c r="BB23" s="25">
        <f>IFERROR(MATCH(BB$11,_calc_기준550!$CN$13:$EF$13,0),"")</f>
        <v>23</v>
      </c>
      <c r="BC23" s="25">
        <f>IFERROR(MATCH(BC$11,_calc_기준550!$CN$13:$EF$13,0),"")</f>
        <v>4</v>
      </c>
      <c r="BD23" s="25">
        <f>IFERROR(MATCH(BD$11,_calc_기준550!$CN$13:$EF$13,0),"")</f>
        <v>9</v>
      </c>
    </row>
    <row r="24" spans="1:56" ht="16.5" customHeight="1">
      <c r="A24" s="57">
        <f t="shared" si="2"/>
        <v>1232</v>
      </c>
      <c r="B24" s="40">
        <f>IFERROR(INDEX(전체당첨내역!$B:$B,MATCH($A24,전체당첨내역!$A:$A,0)),"")</f>
        <v>12</v>
      </c>
      <c r="C24" s="40">
        <f>IFERROR(INDEX(전체당첨내역!$C:$C,MATCH($A24,전체당첨내역!$A:$A,0)),"")</f>
        <v>15</v>
      </c>
      <c r="D24" s="40">
        <f>IFERROR(INDEX(전체당첨내역!$D:$D,MATCH($A24,전체당첨내역!$A:$A,0)),"")</f>
        <v>19</v>
      </c>
      <c r="E24" s="40">
        <f>IFERROR(INDEX(전체당첨내역!$E:$E,MATCH($A24,전체당첨내역!$A:$A,0)),"")</f>
        <v>22</v>
      </c>
      <c r="F24" s="40">
        <f>IFERROR(INDEX(전체당첨내역!$F:$F,MATCH($A24,전체당첨내역!$A:$A,0)),"")</f>
        <v>24</v>
      </c>
      <c r="G24" s="40">
        <f>IFERROR(INDEX(전체당첨내역!$G:$G,MATCH($A24,전체당첨내역!$A:$A,0)),"")</f>
        <v>36</v>
      </c>
      <c r="H24" s="45">
        <f>IFERROR(INDEX(전체당첨내역!$H:$H,MATCH($A24,전체당첨내역!$A:$A,0)),"")</f>
        <v>3</v>
      </c>
      <c r="I24" s="42">
        <f>IFERROR((INDEX(_calc_기준550!$CN$14:$EF$14,1,$B24)&gt;0)*(INDEX(_calc_기준550!$CN$14:$EF$14,1,$B24)&lt;=15)+(INDEX(_calc_기준550!$CN$14:$EF$14,1,$C24)&gt;0)*(INDEX(_calc_기준550!$CN$14:$EF$14,1,$C24)&lt;=15)+(INDEX(_calc_기준550!$CN$14:$EF$14,1,$D24)&gt;0)*(INDEX(_calc_기준550!$CN$14:$EF$14,1,$D24)&lt;=15)+(INDEX(_calc_기준550!$CN$14:$EF$14,1,$E24)&gt;0)*(INDEX(_calc_기준550!$CN$14:$EF$14,1,$E24)&lt;=15)+(INDEX(_calc_기준550!$CN$14:$EF$14,1,$F24)&gt;0)*(INDEX(_calc_기준550!$CN$14:$EF$14,1,$F24)&lt;=15)+(INDEX(_calc_기준550!$CN$14:$EF$14,1,$G24)&gt;0)*(INDEX(_calc_기준550!$CN$14:$EF$14,1,$G24)&lt;=15),"")</f>
        <v>1</v>
      </c>
      <c r="J24" s="40">
        <f>IFERROR((INDEX(_calc_기준550!$CN$14:$EF$14,1,$B24)&gt;15)*(INDEX(_calc_기준550!$CN$14:$EF$14,1,$B24)&lt;=30)+(INDEX(_calc_기준550!$CN$14:$EF$14,1,$C24)&gt;15)*(INDEX(_calc_기준550!$CN$14:$EF$14,1,$C24)&lt;=30)+(INDEX(_calc_기준550!$CN$14:$EF$14,1,$D24)&gt;15)*(INDEX(_calc_기준550!$CN$14:$EF$14,1,$D24)&lt;=30)+(INDEX(_calc_기준550!$CN$14:$EF$14,1,$E24)&gt;15)*(INDEX(_calc_기준550!$CN$14:$EF$14,1,$E24)&lt;=30)+(INDEX(_calc_기준550!$CN$14:$EF$14,1,$F24)&gt;15)*(INDEX(_calc_기준550!$CN$14:$EF$14,1,$F24)&lt;=30)+(INDEX(_calc_기준550!$CN$14:$EF$14,1,$G24)&gt;15)*(INDEX(_calc_기준550!$CN$14:$EF$14,1,$G24)&lt;=30),"")</f>
        <v>4</v>
      </c>
      <c r="K24" s="43">
        <f>IFERROR((INDEX(_calc_기준550!$CN$14:$EF$14,1,$B24)&gt;30)+(INDEX(_calc_기준550!$CN$14:$EF$14,1,$C24)&gt;30)+(INDEX(_calc_기준550!$CN$14:$EF$14,1,$D24)&gt;30)+(INDEX(_calc_기준550!$CN$14:$EF$14,1,$E24)&gt;30)+(INDEX(_calc_기준550!$CN$14:$EF$14,1,$F24)&gt;30)+(INDEX(_calc_기준550!$CN$14:$EF$14,1,$G24)&gt;30),"")</f>
        <v>1</v>
      </c>
      <c r="L24" s="25">
        <f>IFERROR(MATCH(L$11,_calc_기준550!$CN$14:$EF$14,0),"")</f>
        <v>12</v>
      </c>
      <c r="M24" s="25">
        <f>IFERROR(MATCH(M$11,_calc_기준550!$CN$14:$EF$14,0),"")</f>
        <v>21</v>
      </c>
      <c r="N24" s="25">
        <f>IFERROR(MATCH(N$11,_calc_기준550!$CN$14:$EF$14,0),"")</f>
        <v>34</v>
      </c>
      <c r="O24" s="25">
        <f>IFERROR(MATCH(O$11,_calc_기준550!$CN$14:$EF$14,0),"")</f>
        <v>18</v>
      </c>
      <c r="P24" s="25">
        <f>IFERROR(MATCH(P$11,_calc_기준550!$CN$14:$EF$14,0),"")</f>
        <v>33</v>
      </c>
      <c r="Q24" s="25">
        <f>IFERROR(MATCH(Q$11,_calc_기준550!$CN$14:$EF$14,0),"")</f>
        <v>7</v>
      </c>
      <c r="R24" s="25">
        <f>IFERROR(MATCH(R$11,_calc_기준550!$CN$14:$EF$14,0),"")</f>
        <v>11</v>
      </c>
      <c r="S24" s="25">
        <f>IFERROR(MATCH(S$11,_calc_기준550!$CN$14:$EF$14,0),"")</f>
        <v>6</v>
      </c>
      <c r="T24" s="25">
        <f>IFERROR(MATCH(T$11,_calc_기준550!$CN$14:$EF$14,0),"")</f>
        <v>45</v>
      </c>
      <c r="U24" s="25">
        <f>IFERROR(MATCH(U$11,_calc_기준550!$CN$14:$EF$14,0),"")</f>
        <v>43</v>
      </c>
      <c r="V24" s="25">
        <f>IFERROR(MATCH(V$11,_calc_기준550!$CN$14:$EF$14,0),"")</f>
        <v>14</v>
      </c>
      <c r="W24" s="25">
        <f>IFERROR(MATCH(W$11,_calc_기준550!$CN$14:$EF$14,0),"")</f>
        <v>35</v>
      </c>
      <c r="X24" s="25">
        <f>IFERROR(MATCH(X$11,_calc_기준550!$CN$14:$EF$14,0),"")</f>
        <v>38</v>
      </c>
      <c r="Y24" s="25">
        <f>IFERROR(MATCH(Y$11,_calc_기준550!$CN$14:$EF$14,0),"")</f>
        <v>39</v>
      </c>
      <c r="Z24" s="25">
        <f>IFERROR(MATCH(Z$11,_calc_기준550!$CN$14:$EF$14,0),"")</f>
        <v>10</v>
      </c>
      <c r="AA24" s="25">
        <f>IFERROR(MATCH(AA$11,_calc_기준550!$CN$14:$EF$14,0),"")</f>
        <v>30</v>
      </c>
      <c r="AB24" s="25">
        <f>IFERROR(MATCH(AB$11,_calc_기준550!$CN$14:$EF$14,0),"")</f>
        <v>42</v>
      </c>
      <c r="AC24" s="25">
        <f>IFERROR(MATCH(AC$11,_calc_기준550!$CN$14:$EF$14,0),"")</f>
        <v>44</v>
      </c>
      <c r="AD24" s="25">
        <f>IFERROR(MATCH(AD$11,_calc_기준550!$CN$14:$EF$14,0),"")</f>
        <v>3</v>
      </c>
      <c r="AE24" s="25">
        <f>IFERROR(MATCH(AE$11,_calc_기준550!$CN$14:$EF$14,0),"")</f>
        <v>19</v>
      </c>
      <c r="AF24" s="25">
        <f>IFERROR(MATCH(AF$11,_calc_기준550!$CN$14:$EF$14,0),"")</f>
        <v>13</v>
      </c>
      <c r="AG24" s="25">
        <f>IFERROR(MATCH(AG$11,_calc_기준550!$CN$14:$EF$14,0),"")</f>
        <v>16</v>
      </c>
      <c r="AH24" s="25">
        <f>IFERROR(MATCH(AH$11,_calc_기준550!$CN$14:$EF$14,0),"")</f>
        <v>24</v>
      </c>
      <c r="AI24" s="25">
        <f>IFERROR(MATCH(AI$11,_calc_기준550!$CN$14:$EF$14,0),"")</f>
        <v>36</v>
      </c>
      <c r="AJ24" s="25">
        <f>IFERROR(MATCH(AJ$11,_calc_기준550!$CN$14:$EF$14,0),"")</f>
        <v>2</v>
      </c>
      <c r="AK24" s="25">
        <f>IFERROR(MATCH(AK$11,_calc_기준550!$CN$14:$EF$14,0),"")</f>
        <v>40</v>
      </c>
      <c r="AL24" s="25">
        <f>IFERROR(MATCH(AL$11,_calc_기준550!$CN$14:$EF$14,0),"")</f>
        <v>20</v>
      </c>
      <c r="AM24" s="25">
        <f>IFERROR(MATCH(AM$11,_calc_기준550!$CN$14:$EF$14,0),"")</f>
        <v>28</v>
      </c>
      <c r="AN24" s="25">
        <f>IFERROR(MATCH(AN$11,_calc_기준550!$CN$14:$EF$14,0),"")</f>
        <v>37</v>
      </c>
      <c r="AO24" s="25">
        <f>IFERROR(MATCH(AO$11,_calc_기준550!$CN$14:$EF$14,0),"")</f>
        <v>15</v>
      </c>
      <c r="AP24" s="25">
        <f>IFERROR(MATCH(AP$11,_calc_기준550!$CN$14:$EF$14,0),"")</f>
        <v>17</v>
      </c>
      <c r="AQ24" s="25">
        <f>IFERROR(MATCH(AQ$11,_calc_기준550!$CN$14:$EF$14,0),"")</f>
        <v>22</v>
      </c>
      <c r="AR24" s="25">
        <f>IFERROR(MATCH(AR$11,_calc_기준550!$CN$14:$EF$14,0),"")</f>
        <v>41</v>
      </c>
      <c r="AS24" s="25">
        <f>IFERROR(MATCH(AS$11,_calc_기준550!$CN$14:$EF$14,0),"")</f>
        <v>5</v>
      </c>
      <c r="AT24" s="25">
        <f>IFERROR(MATCH(AT$11,_calc_기준550!$CN$14:$EF$14,0),"")</f>
        <v>32</v>
      </c>
      <c r="AU24" s="25">
        <f>IFERROR(MATCH(AU$11,_calc_기준550!$CN$14:$EF$14,0),"")</f>
        <v>26</v>
      </c>
      <c r="AV24" s="25">
        <f>IFERROR(MATCH(AV$11,_calc_기준550!$CN$14:$EF$14,0),"")</f>
        <v>31</v>
      </c>
      <c r="AW24" s="25">
        <f>IFERROR(MATCH(AW$11,_calc_기준550!$CN$14:$EF$14,0),"")</f>
        <v>27</v>
      </c>
      <c r="AX24" s="25">
        <f>IFERROR(MATCH(AX$11,_calc_기준550!$CN$14:$EF$14,0),"")</f>
        <v>29</v>
      </c>
      <c r="AY24" s="25">
        <f>IFERROR(MATCH(AY$11,_calc_기준550!$CN$14:$EF$14,0),"")</f>
        <v>1</v>
      </c>
      <c r="AZ24" s="25">
        <f>IFERROR(MATCH(AZ$11,_calc_기준550!$CN$14:$EF$14,0),"")</f>
        <v>25</v>
      </c>
      <c r="BA24" s="25">
        <f>IFERROR(MATCH(BA$11,_calc_기준550!$CN$14:$EF$14,0),"")</f>
        <v>8</v>
      </c>
      <c r="BB24" s="25">
        <f>IFERROR(MATCH(BB$11,_calc_기준550!$CN$14:$EF$14,0),"")</f>
        <v>4</v>
      </c>
      <c r="BC24" s="25">
        <f>IFERROR(MATCH(BC$11,_calc_기준550!$CN$14:$EF$14,0),"")</f>
        <v>9</v>
      </c>
      <c r="BD24" s="25">
        <f>IFERROR(MATCH(BD$11,_calc_기준550!$CN$14:$EF$14,0),"")</f>
        <v>23</v>
      </c>
    </row>
    <row r="25" spans="1:56" ht="16.5" customHeight="1">
      <c r="A25" s="57">
        <f t="shared" si="2"/>
        <v>1231</v>
      </c>
      <c r="B25" s="40">
        <f>IFERROR(INDEX(전체당첨내역!$B:$B,MATCH($A25,전체당첨내역!$A:$A,0)),"")</f>
        <v>4</v>
      </c>
      <c r="C25" s="40">
        <f>IFERROR(INDEX(전체당첨내역!$C:$C,MATCH($A25,전체당첨내역!$A:$A,0)),"")</f>
        <v>13</v>
      </c>
      <c r="D25" s="40">
        <f>IFERROR(INDEX(전체당첨내역!$D:$D,MATCH($A25,전체당첨내역!$A:$A,0)),"")</f>
        <v>14</v>
      </c>
      <c r="E25" s="40">
        <f>IFERROR(INDEX(전체당첨내역!$E:$E,MATCH($A25,전체당첨내역!$A:$A,0)),"")</f>
        <v>18</v>
      </c>
      <c r="F25" s="40">
        <f>IFERROR(INDEX(전체당첨내역!$F:$F,MATCH($A25,전체당첨내역!$A:$A,0)),"")</f>
        <v>31</v>
      </c>
      <c r="G25" s="40">
        <f>IFERROR(INDEX(전체당첨내역!$G:$G,MATCH($A25,전체당첨내역!$A:$A,0)),"")</f>
        <v>38</v>
      </c>
      <c r="H25" s="45">
        <f>IFERROR(INDEX(전체당첨내역!$H:$H,MATCH($A25,전체당첨내역!$A:$A,0)),"")</f>
        <v>15</v>
      </c>
      <c r="I25" s="42">
        <f>IFERROR((INDEX(_calc_기준550!$CN$15:$EF$15,1,$B25)&gt;0)*(INDEX(_calc_기준550!$CN$15:$EF$15,1,$B25)&lt;=15)+(INDEX(_calc_기준550!$CN$15:$EF$15,1,$C25)&gt;0)*(INDEX(_calc_기준550!$CN$15:$EF$15,1,$C25)&lt;=15)+(INDEX(_calc_기준550!$CN$15:$EF$15,1,$D25)&gt;0)*(INDEX(_calc_기준550!$CN$15:$EF$15,1,$D25)&lt;=15)+(INDEX(_calc_기준550!$CN$15:$EF$15,1,$E25)&gt;0)*(INDEX(_calc_기준550!$CN$15:$EF$15,1,$E25)&lt;=15)+(INDEX(_calc_기준550!$CN$15:$EF$15,1,$F25)&gt;0)*(INDEX(_calc_기준550!$CN$15:$EF$15,1,$F25)&lt;=15)+(INDEX(_calc_기준550!$CN$15:$EF$15,1,$G25)&gt;0)*(INDEX(_calc_기준550!$CN$15:$EF$15,1,$G25)&lt;=15),"")</f>
        <v>3</v>
      </c>
      <c r="J25" s="40">
        <f>IFERROR((INDEX(_calc_기준550!$CN$15:$EF$15,1,$B25)&gt;15)*(INDEX(_calc_기준550!$CN$15:$EF$15,1,$B25)&lt;=30)+(INDEX(_calc_기준550!$CN$15:$EF$15,1,$C25)&gt;15)*(INDEX(_calc_기준550!$CN$15:$EF$15,1,$C25)&lt;=30)+(INDEX(_calc_기준550!$CN$15:$EF$15,1,$D25)&gt;15)*(INDEX(_calc_기준550!$CN$15:$EF$15,1,$D25)&lt;=30)+(INDEX(_calc_기준550!$CN$15:$EF$15,1,$E25)&gt;15)*(INDEX(_calc_기준550!$CN$15:$EF$15,1,$E25)&lt;=30)+(INDEX(_calc_기준550!$CN$15:$EF$15,1,$F25)&gt;15)*(INDEX(_calc_기준550!$CN$15:$EF$15,1,$F25)&lt;=30)+(INDEX(_calc_기준550!$CN$15:$EF$15,1,$G25)&gt;15)*(INDEX(_calc_기준550!$CN$15:$EF$15,1,$G25)&lt;=30),"")</f>
        <v>1</v>
      </c>
      <c r="K25" s="43">
        <f>IFERROR((INDEX(_calc_기준550!$CN$15:$EF$15,1,$B25)&gt;30)+(INDEX(_calc_기준550!$CN$15:$EF$15,1,$C25)&gt;30)+(INDEX(_calc_기준550!$CN$15:$EF$15,1,$D25)&gt;30)+(INDEX(_calc_기준550!$CN$15:$EF$15,1,$E25)&gt;30)+(INDEX(_calc_기준550!$CN$15:$EF$15,1,$F25)&gt;30)+(INDEX(_calc_기준550!$CN$15:$EF$15,1,$G25)&gt;30),"")</f>
        <v>2</v>
      </c>
      <c r="L25" s="25">
        <f>IFERROR(MATCH(L$11,_calc_기준550!$CN$15:$EF$15,0),"")</f>
        <v>21</v>
      </c>
      <c r="M25" s="25">
        <f>IFERROR(MATCH(M$11,_calc_기준550!$CN$15:$EF$15,0),"")</f>
        <v>12</v>
      </c>
      <c r="N25" s="25">
        <f>IFERROR(MATCH(N$11,_calc_기준550!$CN$15:$EF$15,0),"")</f>
        <v>18</v>
      </c>
      <c r="O25" s="25">
        <f>IFERROR(MATCH(O$11,_calc_기준550!$CN$15:$EF$15,0),"")</f>
        <v>34</v>
      </c>
      <c r="P25" s="25">
        <f>IFERROR(MATCH(P$11,_calc_기준550!$CN$15:$EF$15,0),"")</f>
        <v>11</v>
      </c>
      <c r="Q25" s="25">
        <f>IFERROR(MATCH(Q$11,_calc_기준550!$CN$15:$EF$15,0),"")</f>
        <v>7</v>
      </c>
      <c r="R25" s="25">
        <f>IFERROR(MATCH(R$11,_calc_기준550!$CN$15:$EF$15,0),"")</f>
        <v>38</v>
      </c>
      <c r="S25" s="25">
        <f>IFERROR(MATCH(S$11,_calc_기준550!$CN$15:$EF$15,0),"")</f>
        <v>33</v>
      </c>
      <c r="T25" s="25">
        <f>IFERROR(MATCH(T$11,_calc_기준550!$CN$15:$EF$15,0),"")</f>
        <v>6</v>
      </c>
      <c r="U25" s="25">
        <f>IFERROR(MATCH(U$11,_calc_기준550!$CN$15:$EF$15,0),"")</f>
        <v>43</v>
      </c>
      <c r="V25" s="25">
        <f>IFERROR(MATCH(V$11,_calc_기준550!$CN$15:$EF$15,0),"")</f>
        <v>45</v>
      </c>
      <c r="W25" s="25">
        <f>IFERROR(MATCH(W$11,_calc_기준550!$CN$15:$EF$15,0),"")</f>
        <v>35</v>
      </c>
      <c r="X25" s="25">
        <f>IFERROR(MATCH(X$11,_calc_기준550!$CN$15:$EF$15,0),"")</f>
        <v>39</v>
      </c>
      <c r="Y25" s="25">
        <f>IFERROR(MATCH(Y$11,_calc_기준550!$CN$15:$EF$15,0),"")</f>
        <v>14</v>
      </c>
      <c r="Z25" s="25">
        <f>IFERROR(MATCH(Z$11,_calc_기준550!$CN$15:$EF$15,0),"")</f>
        <v>42</v>
      </c>
      <c r="AA25" s="25">
        <f>IFERROR(MATCH(AA$11,_calc_기준550!$CN$15:$EF$15,0),"")</f>
        <v>44</v>
      </c>
      <c r="AB25" s="25">
        <f>IFERROR(MATCH(AB$11,_calc_기준550!$CN$15:$EF$15,0),"")</f>
        <v>30</v>
      </c>
      <c r="AC25" s="25">
        <f>IFERROR(MATCH(AC$11,_calc_기준550!$CN$15:$EF$15,0),"")</f>
        <v>13</v>
      </c>
      <c r="AD25" s="25">
        <f>IFERROR(MATCH(AD$11,_calc_기준550!$CN$15:$EF$15,0),"")</f>
        <v>19</v>
      </c>
      <c r="AE25" s="25">
        <f>IFERROR(MATCH(AE$11,_calc_기준550!$CN$15:$EF$15,0),"")</f>
        <v>3</v>
      </c>
      <c r="AF25" s="25">
        <f>IFERROR(MATCH(AF$11,_calc_기준550!$CN$15:$EF$15,0),"")</f>
        <v>2</v>
      </c>
      <c r="AG25" s="25">
        <f>IFERROR(MATCH(AG$11,_calc_기준550!$CN$15:$EF$15,0),"")</f>
        <v>10</v>
      </c>
      <c r="AH25" s="25">
        <f>IFERROR(MATCH(AH$11,_calc_기준550!$CN$15:$EF$15,0),"")</f>
        <v>16</v>
      </c>
      <c r="AI25" s="25">
        <f>IFERROR(MATCH(AI$11,_calc_기준550!$CN$15:$EF$15,0),"")</f>
        <v>24</v>
      </c>
      <c r="AJ25" s="25">
        <f>IFERROR(MATCH(AJ$11,_calc_기준550!$CN$15:$EF$15,0),"")</f>
        <v>36</v>
      </c>
      <c r="AK25" s="25">
        <f>IFERROR(MATCH(AK$11,_calc_기준550!$CN$15:$EF$15,0),"")</f>
        <v>40</v>
      </c>
      <c r="AL25" s="25">
        <f>IFERROR(MATCH(AL$11,_calc_기준550!$CN$15:$EF$15,0),"")</f>
        <v>22</v>
      </c>
      <c r="AM25" s="25">
        <f>IFERROR(MATCH(AM$11,_calc_기준550!$CN$15:$EF$15,0),"")</f>
        <v>28</v>
      </c>
      <c r="AN25" s="25">
        <f>IFERROR(MATCH(AN$11,_calc_기준550!$CN$15:$EF$15,0),"")</f>
        <v>5</v>
      </c>
      <c r="AO25" s="25">
        <f>IFERROR(MATCH(AO$11,_calc_기준550!$CN$15:$EF$15,0),"")</f>
        <v>37</v>
      </c>
      <c r="AP25" s="25">
        <f>IFERROR(MATCH(AP$11,_calc_기준550!$CN$15:$EF$15,0),"")</f>
        <v>17</v>
      </c>
      <c r="AQ25" s="25">
        <f>IFERROR(MATCH(AQ$11,_calc_기준550!$CN$15:$EF$15,0),"")</f>
        <v>32</v>
      </c>
      <c r="AR25" s="25">
        <f>IFERROR(MATCH(AR$11,_calc_기준550!$CN$15:$EF$15,0),"")</f>
        <v>15</v>
      </c>
      <c r="AS25" s="25">
        <f>IFERROR(MATCH(AS$11,_calc_기준550!$CN$15:$EF$15,0),"")</f>
        <v>20</v>
      </c>
      <c r="AT25" s="25">
        <f>IFERROR(MATCH(AT$11,_calc_기준550!$CN$15:$EF$15,0),"")</f>
        <v>26</v>
      </c>
      <c r="AU25" s="25">
        <f>IFERROR(MATCH(AU$11,_calc_기준550!$CN$15:$EF$15,0),"")</f>
        <v>27</v>
      </c>
      <c r="AV25" s="25">
        <f>IFERROR(MATCH(AV$11,_calc_기준550!$CN$15:$EF$15,0),"")</f>
        <v>29</v>
      </c>
      <c r="AW25" s="25">
        <f>IFERROR(MATCH(AW$11,_calc_기준550!$CN$15:$EF$15,0),"")</f>
        <v>31</v>
      </c>
      <c r="AX25" s="25">
        <f>IFERROR(MATCH(AX$11,_calc_기준550!$CN$15:$EF$15,0),"")</f>
        <v>41</v>
      </c>
      <c r="AY25" s="25">
        <f>IFERROR(MATCH(AY$11,_calc_기준550!$CN$15:$EF$15,0),"")</f>
        <v>4</v>
      </c>
      <c r="AZ25" s="25">
        <f>IFERROR(MATCH(AZ$11,_calc_기준550!$CN$15:$EF$15,0),"")</f>
        <v>1</v>
      </c>
      <c r="BA25" s="25">
        <f>IFERROR(MATCH(BA$11,_calc_기준550!$CN$15:$EF$15,0),"")</f>
        <v>25</v>
      </c>
      <c r="BB25" s="25">
        <f>IFERROR(MATCH(BB$11,_calc_기준550!$CN$15:$EF$15,0),"")</f>
        <v>9</v>
      </c>
      <c r="BC25" s="25">
        <f>IFERROR(MATCH(BC$11,_calc_기준550!$CN$15:$EF$15,0),"")</f>
        <v>23</v>
      </c>
      <c r="BD25" s="25">
        <f>IFERROR(MATCH(BD$11,_calc_기준550!$CN$15:$EF$15,0),"")</f>
        <v>8</v>
      </c>
    </row>
    <row r="26" spans="1:56" ht="16.5" customHeight="1">
      <c r="A26" s="57">
        <f t="shared" si="2"/>
        <v>1230</v>
      </c>
      <c r="B26" s="40">
        <f>IFERROR(INDEX(전체당첨내역!$B:$B,MATCH($A26,전체당첨내역!$A:$A,0)),"")</f>
        <v>3</v>
      </c>
      <c r="C26" s="40">
        <f>IFERROR(INDEX(전체당첨내역!$C:$C,MATCH($A26,전체당첨내역!$A:$A,0)),"")</f>
        <v>8</v>
      </c>
      <c r="D26" s="40">
        <f>IFERROR(INDEX(전체당첨내역!$D:$D,MATCH($A26,전체당첨내역!$A:$A,0)),"")</f>
        <v>9</v>
      </c>
      <c r="E26" s="40">
        <f>IFERROR(INDEX(전체당첨내역!$E:$E,MATCH($A26,전체당첨내역!$A:$A,0)),"")</f>
        <v>22</v>
      </c>
      <c r="F26" s="40">
        <f>IFERROR(INDEX(전체당첨내역!$F:$F,MATCH($A26,전체당첨내역!$A:$A,0)),"")</f>
        <v>28</v>
      </c>
      <c r="G26" s="40">
        <f>IFERROR(INDEX(전체당첨내역!$G:$G,MATCH($A26,전체당첨내역!$A:$A,0)),"")</f>
        <v>42</v>
      </c>
      <c r="H26" s="45">
        <f>IFERROR(INDEX(전체당첨내역!$H:$H,MATCH($A26,전체당첨내역!$A:$A,0)),"")</f>
        <v>45</v>
      </c>
      <c r="I26" s="42">
        <f>IFERROR((INDEX(_calc_기준550!$CN$16:$EF$16,1,$B26)&gt;0)*(INDEX(_calc_기준550!$CN$16:$EF$16,1,$B26)&lt;=15)+(INDEX(_calc_기준550!$CN$16:$EF$16,1,$C26)&gt;0)*(INDEX(_calc_기준550!$CN$16:$EF$16,1,$C26)&lt;=15)+(INDEX(_calc_기준550!$CN$16:$EF$16,1,$D26)&gt;0)*(INDEX(_calc_기준550!$CN$16:$EF$16,1,$D26)&lt;=15)+(INDEX(_calc_기준550!$CN$16:$EF$16,1,$E26)&gt;0)*(INDEX(_calc_기준550!$CN$16:$EF$16,1,$E26)&lt;=15)+(INDEX(_calc_기준550!$CN$16:$EF$16,1,$F26)&gt;0)*(INDEX(_calc_기준550!$CN$16:$EF$16,1,$F26)&lt;=15)+(INDEX(_calc_기준550!$CN$16:$EF$16,1,$G26)&gt;0)*(INDEX(_calc_기준550!$CN$16:$EF$16,1,$G26)&lt;=15),"")</f>
        <v>1</v>
      </c>
      <c r="J26" s="40">
        <f>IFERROR((INDEX(_calc_기준550!$CN$16:$EF$16,1,$B26)&gt;15)*(INDEX(_calc_기준550!$CN$16:$EF$16,1,$B26)&lt;=30)+(INDEX(_calc_기준550!$CN$16:$EF$16,1,$C26)&gt;15)*(INDEX(_calc_기준550!$CN$16:$EF$16,1,$C26)&lt;=30)+(INDEX(_calc_기준550!$CN$16:$EF$16,1,$D26)&gt;15)*(INDEX(_calc_기준550!$CN$16:$EF$16,1,$D26)&lt;=30)+(INDEX(_calc_기준550!$CN$16:$EF$16,1,$E26)&gt;15)*(INDEX(_calc_기준550!$CN$16:$EF$16,1,$E26)&lt;=30)+(INDEX(_calc_기준550!$CN$16:$EF$16,1,$F26)&gt;15)*(INDEX(_calc_기준550!$CN$16:$EF$16,1,$F26)&lt;=30)+(INDEX(_calc_기준550!$CN$16:$EF$16,1,$G26)&gt;15)*(INDEX(_calc_기준550!$CN$16:$EF$16,1,$G26)&lt;=30),"")</f>
        <v>3</v>
      </c>
      <c r="K26" s="43">
        <f>IFERROR((INDEX(_calc_기준550!$CN$16:$EF$16,1,$B26)&gt;30)+(INDEX(_calc_기준550!$CN$16:$EF$16,1,$C26)&gt;30)+(INDEX(_calc_기준550!$CN$16:$EF$16,1,$D26)&gt;30)+(INDEX(_calc_기준550!$CN$16:$EF$16,1,$E26)&gt;30)+(INDEX(_calc_기준550!$CN$16:$EF$16,1,$F26)&gt;30)+(INDEX(_calc_기준550!$CN$16:$EF$16,1,$G26)&gt;30),"")</f>
        <v>2</v>
      </c>
      <c r="L26" s="25">
        <f>IFERROR(MATCH(L$11,_calc_기준550!$CN$16:$EF$16,0),"")</f>
        <v>21</v>
      </c>
      <c r="M26" s="25">
        <f>IFERROR(MATCH(M$11,_calc_기준550!$CN$16:$EF$16,0),"")</f>
        <v>34</v>
      </c>
      <c r="N26" s="25">
        <f>IFERROR(MATCH(N$11,_calc_기준550!$CN$16:$EF$16,0),"")</f>
        <v>12</v>
      </c>
      <c r="O26" s="25">
        <f>IFERROR(MATCH(O$11,_calc_기준550!$CN$16:$EF$16,0),"")</f>
        <v>18</v>
      </c>
      <c r="P26" s="25">
        <f>IFERROR(MATCH(P$11,_calc_기준550!$CN$16:$EF$16,0),"")</f>
        <v>7</v>
      </c>
      <c r="Q26" s="25">
        <f>IFERROR(MATCH(Q$11,_calc_기준550!$CN$16:$EF$16,0),"")</f>
        <v>11</v>
      </c>
      <c r="R26" s="25">
        <f>IFERROR(MATCH(R$11,_calc_기준550!$CN$16:$EF$16,0),"")</f>
        <v>33</v>
      </c>
      <c r="S26" s="25">
        <f>IFERROR(MATCH(S$11,_calc_기준550!$CN$16:$EF$16,0),"")</f>
        <v>38</v>
      </c>
      <c r="T26" s="25">
        <f>IFERROR(MATCH(T$11,_calc_기준550!$CN$16:$EF$16,0),"")</f>
        <v>45</v>
      </c>
      <c r="U26" s="25">
        <f>IFERROR(MATCH(U$11,_calc_기준550!$CN$16:$EF$16,0),"")</f>
        <v>42</v>
      </c>
      <c r="V26" s="25">
        <f>IFERROR(MATCH(V$11,_calc_기준550!$CN$16:$EF$16,0),"")</f>
        <v>43</v>
      </c>
      <c r="W26" s="25">
        <f>IFERROR(MATCH(W$11,_calc_기준550!$CN$16:$EF$16,0),"")</f>
        <v>35</v>
      </c>
      <c r="X26" s="25">
        <f>IFERROR(MATCH(X$11,_calc_기준550!$CN$16:$EF$16,0),"")</f>
        <v>39</v>
      </c>
      <c r="Y26" s="25">
        <f>IFERROR(MATCH(Y$11,_calc_기준550!$CN$16:$EF$16,0),"")</f>
        <v>14</v>
      </c>
      <c r="Z26" s="25">
        <f>IFERROR(MATCH(Z$11,_calc_기준550!$CN$16:$EF$16,0),"")</f>
        <v>30</v>
      </c>
      <c r="AA26" s="25">
        <f>IFERROR(MATCH(AA$11,_calc_기준550!$CN$16:$EF$16,0),"")</f>
        <v>44</v>
      </c>
      <c r="AB26" s="25">
        <f>IFERROR(MATCH(AB$11,_calc_기준550!$CN$16:$EF$16,0),"")</f>
        <v>6</v>
      </c>
      <c r="AC26" s="25">
        <f>IFERROR(MATCH(AC$11,_calc_기준550!$CN$16:$EF$16,0),"")</f>
        <v>3</v>
      </c>
      <c r="AD26" s="25">
        <f>IFERROR(MATCH(AD$11,_calc_기준550!$CN$16:$EF$16,0),"")</f>
        <v>19</v>
      </c>
      <c r="AE26" s="25">
        <f>IFERROR(MATCH(AE$11,_calc_기준550!$CN$16:$EF$16,0),"")</f>
        <v>10</v>
      </c>
      <c r="AF26" s="25">
        <f>IFERROR(MATCH(AF$11,_calc_기준550!$CN$16:$EF$16,0),"")</f>
        <v>13</v>
      </c>
      <c r="AG26" s="25">
        <f>IFERROR(MATCH(AG$11,_calc_기준550!$CN$16:$EF$16,0),"")</f>
        <v>24</v>
      </c>
      <c r="AH26" s="25">
        <f>IFERROR(MATCH(AH$11,_calc_기준550!$CN$16:$EF$16,0),"")</f>
        <v>36</v>
      </c>
      <c r="AI26" s="25">
        <f>IFERROR(MATCH(AI$11,_calc_기준550!$CN$16:$EF$16,0),"")</f>
        <v>22</v>
      </c>
      <c r="AJ26" s="25">
        <f>IFERROR(MATCH(AJ$11,_calc_기준550!$CN$16:$EF$16,0),"")</f>
        <v>2</v>
      </c>
      <c r="AK26" s="25">
        <f>IFERROR(MATCH(AK$11,_calc_기준550!$CN$16:$EF$16,0),"")</f>
        <v>16</v>
      </c>
      <c r="AL26" s="25">
        <f>IFERROR(MATCH(AL$11,_calc_기준550!$CN$16:$EF$16,0),"")</f>
        <v>28</v>
      </c>
      <c r="AM26" s="25">
        <f>IFERROR(MATCH(AM$11,_calc_기준550!$CN$16:$EF$16,0),"")</f>
        <v>40</v>
      </c>
      <c r="AN26" s="25">
        <f>IFERROR(MATCH(AN$11,_calc_기준550!$CN$16:$EF$16,0),"")</f>
        <v>5</v>
      </c>
      <c r="AO26" s="25">
        <f>IFERROR(MATCH(AO$11,_calc_기준550!$CN$16:$EF$16,0),"")</f>
        <v>17</v>
      </c>
      <c r="AP26" s="25">
        <f>IFERROR(MATCH(AP$11,_calc_기준550!$CN$16:$EF$16,0),"")</f>
        <v>32</v>
      </c>
      <c r="AQ26" s="25">
        <f>IFERROR(MATCH(AQ$11,_calc_기준550!$CN$16:$EF$16,0),"")</f>
        <v>15</v>
      </c>
      <c r="AR26" s="25">
        <f>IFERROR(MATCH(AR$11,_calc_기준550!$CN$16:$EF$16,0),"")</f>
        <v>26</v>
      </c>
      <c r="AS26" s="25">
        <f>IFERROR(MATCH(AS$11,_calc_기준550!$CN$16:$EF$16,0),"")</f>
        <v>20</v>
      </c>
      <c r="AT26" s="25">
        <f>IFERROR(MATCH(AT$11,_calc_기준550!$CN$16:$EF$16,0),"")</f>
        <v>29</v>
      </c>
      <c r="AU26" s="25">
        <f>IFERROR(MATCH(AU$11,_calc_기준550!$CN$16:$EF$16,0),"")</f>
        <v>27</v>
      </c>
      <c r="AV26" s="25">
        <f>IFERROR(MATCH(AV$11,_calc_기준550!$CN$16:$EF$16,0),"")</f>
        <v>31</v>
      </c>
      <c r="AW26" s="25">
        <f>IFERROR(MATCH(AW$11,_calc_기준550!$CN$16:$EF$16,0),"")</f>
        <v>37</v>
      </c>
      <c r="AX26" s="25">
        <f>IFERROR(MATCH(AX$11,_calc_기준550!$CN$16:$EF$16,0),"")</f>
        <v>9</v>
      </c>
      <c r="AY26" s="25">
        <f>IFERROR(MATCH(AY$11,_calc_기준550!$CN$16:$EF$16,0),"")</f>
        <v>4</v>
      </c>
      <c r="AZ26" s="25">
        <f>IFERROR(MATCH(AZ$11,_calc_기준550!$CN$16:$EF$16,0),"")</f>
        <v>25</v>
      </c>
      <c r="BA26" s="25">
        <f>IFERROR(MATCH(BA$11,_calc_기준550!$CN$16:$EF$16,0),"")</f>
        <v>1</v>
      </c>
      <c r="BB26" s="25">
        <f>IFERROR(MATCH(BB$11,_calc_기준550!$CN$16:$EF$16,0),"")</f>
        <v>41</v>
      </c>
      <c r="BC26" s="25">
        <f>IFERROR(MATCH(BC$11,_calc_기준550!$CN$16:$EF$16,0),"")</f>
        <v>8</v>
      </c>
      <c r="BD26" s="25">
        <f>IFERROR(MATCH(BD$11,_calc_기준550!$CN$16:$EF$16,0),"")</f>
        <v>23</v>
      </c>
    </row>
    <row r="27" spans="1:56" ht="16.5" customHeight="1">
      <c r="A27" s="57">
        <f t="shared" si="2"/>
        <v>1229</v>
      </c>
      <c r="B27" s="40">
        <f>IFERROR(INDEX(전체당첨내역!$B:$B,MATCH($A27,전체당첨내역!$A:$A,0)),"")</f>
        <v>12</v>
      </c>
      <c r="C27" s="40">
        <f>IFERROR(INDEX(전체당첨내역!$C:$C,MATCH($A27,전체당첨내역!$A:$A,0)),"")</f>
        <v>13</v>
      </c>
      <c r="D27" s="40">
        <f>IFERROR(INDEX(전체당첨내역!$D:$D,MATCH($A27,전체당첨내역!$A:$A,0)),"")</f>
        <v>29</v>
      </c>
      <c r="E27" s="40">
        <f>IFERROR(INDEX(전체당첨내역!$E:$E,MATCH($A27,전체당첨내역!$A:$A,0)),"")</f>
        <v>34</v>
      </c>
      <c r="F27" s="40">
        <f>IFERROR(INDEX(전체당첨내역!$F:$F,MATCH($A27,전체당첨내역!$A:$A,0)),"")</f>
        <v>37</v>
      </c>
      <c r="G27" s="40">
        <f>IFERROR(INDEX(전체당첨내역!$G:$G,MATCH($A27,전체당첨내역!$A:$A,0)),"")</f>
        <v>42</v>
      </c>
      <c r="H27" s="45">
        <f>IFERROR(INDEX(전체당첨내역!$H:$H,MATCH($A27,전체당첨내역!$A:$A,0)),"")</f>
        <v>16</v>
      </c>
      <c r="I27" s="42">
        <f>IFERROR((INDEX(_calc_기준550!$CN$17:$EF$17,1,$B27)&gt;0)*(INDEX(_calc_기준550!$CN$17:$EF$17,1,$B27)&lt;=15)+(INDEX(_calc_기준550!$CN$17:$EF$17,1,$C27)&gt;0)*(INDEX(_calc_기준550!$CN$17:$EF$17,1,$C27)&lt;=15)+(INDEX(_calc_기준550!$CN$17:$EF$17,1,$D27)&gt;0)*(INDEX(_calc_기준550!$CN$17:$EF$17,1,$D27)&lt;=15)+(INDEX(_calc_기준550!$CN$17:$EF$17,1,$E27)&gt;0)*(INDEX(_calc_기준550!$CN$17:$EF$17,1,$E27)&lt;=15)+(INDEX(_calc_기준550!$CN$17:$EF$17,1,$F27)&gt;0)*(INDEX(_calc_기준550!$CN$17:$EF$17,1,$F27)&lt;=15)+(INDEX(_calc_기준550!$CN$17:$EF$17,1,$G27)&gt;0)*(INDEX(_calc_기준550!$CN$17:$EF$17,1,$G27)&lt;=15),"")</f>
        <v>3</v>
      </c>
      <c r="J27" s="40">
        <f>IFERROR((INDEX(_calc_기준550!$CN$17:$EF$17,1,$B27)&gt;15)*(INDEX(_calc_기준550!$CN$17:$EF$17,1,$B27)&lt;=30)+(INDEX(_calc_기준550!$CN$17:$EF$17,1,$C27)&gt;15)*(INDEX(_calc_기준550!$CN$17:$EF$17,1,$C27)&lt;=30)+(INDEX(_calc_기준550!$CN$17:$EF$17,1,$D27)&gt;15)*(INDEX(_calc_기준550!$CN$17:$EF$17,1,$D27)&lt;=30)+(INDEX(_calc_기준550!$CN$17:$EF$17,1,$E27)&gt;15)*(INDEX(_calc_기준550!$CN$17:$EF$17,1,$E27)&lt;=30)+(INDEX(_calc_기준550!$CN$17:$EF$17,1,$F27)&gt;15)*(INDEX(_calc_기준550!$CN$17:$EF$17,1,$F27)&lt;=30)+(INDEX(_calc_기준550!$CN$17:$EF$17,1,$G27)&gt;15)*(INDEX(_calc_기준550!$CN$17:$EF$17,1,$G27)&lt;=30),"")</f>
        <v>1</v>
      </c>
      <c r="K27" s="43">
        <f>IFERROR((INDEX(_calc_기준550!$CN$17:$EF$17,1,$B27)&gt;30)+(INDEX(_calc_기준550!$CN$17:$EF$17,1,$C27)&gt;30)+(INDEX(_calc_기준550!$CN$17:$EF$17,1,$D27)&gt;30)+(INDEX(_calc_기준550!$CN$17:$EF$17,1,$E27)&gt;30)+(INDEX(_calc_기준550!$CN$17:$EF$17,1,$F27)&gt;30)+(INDEX(_calc_기준550!$CN$17:$EF$17,1,$G27)&gt;30),"")</f>
        <v>2</v>
      </c>
      <c r="L27" s="25">
        <f>IFERROR(MATCH(L$11,_calc_기준550!$CN$17:$EF$17,0),"")</f>
        <v>12</v>
      </c>
      <c r="M27" s="25">
        <f>IFERROR(MATCH(M$11,_calc_기준550!$CN$17:$EF$17,0),"")</f>
        <v>21</v>
      </c>
      <c r="N27" s="25">
        <f>IFERROR(MATCH(N$11,_calc_기준550!$CN$17:$EF$17,0),"")</f>
        <v>34</v>
      </c>
      <c r="O27" s="25">
        <f>IFERROR(MATCH(O$11,_calc_기준550!$CN$17:$EF$17,0),"")</f>
        <v>7</v>
      </c>
      <c r="P27" s="25">
        <f>IFERROR(MATCH(P$11,_calc_기준550!$CN$17:$EF$17,0),"")</f>
        <v>11</v>
      </c>
      <c r="Q27" s="25">
        <f>IFERROR(MATCH(Q$11,_calc_기준550!$CN$17:$EF$17,0),"")</f>
        <v>38</v>
      </c>
      <c r="R27" s="25">
        <f>IFERROR(MATCH(R$11,_calc_기준550!$CN$17:$EF$17,0),"")</f>
        <v>45</v>
      </c>
      <c r="S27" s="25">
        <f>IFERROR(MATCH(S$11,_calc_기준550!$CN$17:$EF$17,0),"")</f>
        <v>33</v>
      </c>
      <c r="T27" s="25">
        <f>IFERROR(MATCH(T$11,_calc_기준550!$CN$17:$EF$17,0),"")</f>
        <v>18</v>
      </c>
      <c r="U27" s="25">
        <f>IFERROR(MATCH(U$11,_calc_기준550!$CN$17:$EF$17,0),"")</f>
        <v>43</v>
      </c>
      <c r="V27" s="25">
        <f>IFERROR(MATCH(V$11,_calc_기준550!$CN$17:$EF$17,0),"")</f>
        <v>35</v>
      </c>
      <c r="W27" s="25">
        <f>IFERROR(MATCH(W$11,_calc_기준550!$CN$17:$EF$17,0),"")</f>
        <v>42</v>
      </c>
      <c r="X27" s="25">
        <f>IFERROR(MATCH(X$11,_calc_기준550!$CN$17:$EF$17,0),"")</f>
        <v>39</v>
      </c>
      <c r="Y27" s="25">
        <f>IFERROR(MATCH(Y$11,_calc_기준550!$CN$17:$EF$17,0),"")</f>
        <v>14</v>
      </c>
      <c r="Z27" s="25">
        <f>IFERROR(MATCH(Z$11,_calc_기준550!$CN$17:$EF$17,0),"")</f>
        <v>30</v>
      </c>
      <c r="AA27" s="25">
        <f>IFERROR(MATCH(AA$11,_calc_기준550!$CN$17:$EF$17,0),"")</f>
        <v>13</v>
      </c>
      <c r="AB27" s="25">
        <f>IFERROR(MATCH(AB$11,_calc_기준550!$CN$17:$EF$17,0),"")</f>
        <v>10</v>
      </c>
      <c r="AC27" s="25">
        <f>IFERROR(MATCH(AC$11,_calc_기준550!$CN$17:$EF$17,0),"")</f>
        <v>6</v>
      </c>
      <c r="AD27" s="25">
        <f>IFERROR(MATCH(AD$11,_calc_기준550!$CN$17:$EF$17,0),"")</f>
        <v>44</v>
      </c>
      <c r="AE27" s="25">
        <f>IFERROR(MATCH(AE$11,_calc_기준550!$CN$17:$EF$17,0),"")</f>
        <v>19</v>
      </c>
      <c r="AF27" s="25">
        <f>IFERROR(MATCH(AF$11,_calc_기준550!$CN$17:$EF$17,0),"")</f>
        <v>3</v>
      </c>
      <c r="AG27" s="25">
        <f>IFERROR(MATCH(AG$11,_calc_기준550!$CN$17:$EF$17,0),"")</f>
        <v>22</v>
      </c>
      <c r="AH27" s="25">
        <f>IFERROR(MATCH(AH$11,_calc_기준550!$CN$17:$EF$17,0),"")</f>
        <v>36</v>
      </c>
      <c r="AI27" s="25">
        <f>IFERROR(MATCH(AI$11,_calc_기준550!$CN$17:$EF$17,0),"")</f>
        <v>2</v>
      </c>
      <c r="AJ27" s="25">
        <f>IFERROR(MATCH(AJ$11,_calc_기준550!$CN$17:$EF$17,0),"")</f>
        <v>16</v>
      </c>
      <c r="AK27" s="25">
        <f>IFERROR(MATCH(AK$11,_calc_기준550!$CN$17:$EF$17,0),"")</f>
        <v>24</v>
      </c>
      <c r="AL27" s="25">
        <f>IFERROR(MATCH(AL$11,_calc_기준550!$CN$17:$EF$17,0),"")</f>
        <v>28</v>
      </c>
      <c r="AM27" s="25">
        <f>IFERROR(MATCH(AM$11,_calc_기준550!$CN$17:$EF$17,0),"")</f>
        <v>32</v>
      </c>
      <c r="AN27" s="25">
        <f>IFERROR(MATCH(AN$11,_calc_기준550!$CN$17:$EF$17,0),"")</f>
        <v>5</v>
      </c>
      <c r="AO27" s="25">
        <f>IFERROR(MATCH(AO$11,_calc_기준550!$CN$17:$EF$17,0),"")</f>
        <v>17</v>
      </c>
      <c r="AP27" s="25">
        <f>IFERROR(MATCH(AP$11,_calc_기준550!$CN$17:$EF$17,0),"")</f>
        <v>37</v>
      </c>
      <c r="AQ27" s="25">
        <f>IFERROR(MATCH(AQ$11,_calc_기준550!$CN$17:$EF$17,0),"")</f>
        <v>15</v>
      </c>
      <c r="AR27" s="25">
        <f>IFERROR(MATCH(AR$11,_calc_기준550!$CN$17:$EF$17,0),"")</f>
        <v>29</v>
      </c>
      <c r="AS27" s="25">
        <f>IFERROR(MATCH(AS$11,_calc_기준550!$CN$17:$EF$17,0),"")</f>
        <v>20</v>
      </c>
      <c r="AT27" s="25">
        <f>IFERROR(MATCH(AT$11,_calc_기준550!$CN$17:$EF$17,0),"")</f>
        <v>26</v>
      </c>
      <c r="AU27" s="25">
        <f>IFERROR(MATCH(AU$11,_calc_기준550!$CN$17:$EF$17,0),"")</f>
        <v>40</v>
      </c>
      <c r="AV27" s="25">
        <f>IFERROR(MATCH(AV$11,_calc_기준550!$CN$17:$EF$17,0),"")</f>
        <v>27</v>
      </c>
      <c r="AW27" s="25">
        <f>IFERROR(MATCH(AW$11,_calc_기준550!$CN$17:$EF$17,0),"")</f>
        <v>31</v>
      </c>
      <c r="AX27" s="25">
        <f>IFERROR(MATCH(AX$11,_calc_기준550!$CN$17:$EF$17,0),"")</f>
        <v>9</v>
      </c>
      <c r="AY27" s="25">
        <f>IFERROR(MATCH(AY$11,_calc_기준550!$CN$17:$EF$17,0),"")</f>
        <v>4</v>
      </c>
      <c r="AZ27" s="25">
        <f>IFERROR(MATCH(AZ$11,_calc_기준550!$CN$17:$EF$17,0),"")</f>
        <v>1</v>
      </c>
      <c r="BA27" s="25">
        <f>IFERROR(MATCH(BA$11,_calc_기준550!$CN$17:$EF$17,0),"")</f>
        <v>25</v>
      </c>
      <c r="BB27" s="25">
        <f>IFERROR(MATCH(BB$11,_calc_기준550!$CN$17:$EF$17,0),"")</f>
        <v>41</v>
      </c>
      <c r="BC27" s="25">
        <f>IFERROR(MATCH(BC$11,_calc_기준550!$CN$17:$EF$17,0),"")</f>
        <v>8</v>
      </c>
      <c r="BD27" s="25">
        <f>IFERROR(MATCH(BD$11,_calc_기준550!$CN$17:$EF$17,0),"")</f>
        <v>23</v>
      </c>
    </row>
    <row r="28" spans="1:56" ht="16.5" customHeight="1">
      <c r="A28" s="57">
        <f t="shared" si="2"/>
        <v>1228</v>
      </c>
      <c r="B28" s="40">
        <f>IFERROR(INDEX(전체당첨내역!$B:$B,MATCH($A28,전체당첨내역!$A:$A,0)),"")</f>
        <v>24</v>
      </c>
      <c r="C28" s="40">
        <f>IFERROR(INDEX(전체당첨내역!$C:$C,MATCH($A28,전체당첨내역!$A:$A,0)),"")</f>
        <v>29</v>
      </c>
      <c r="D28" s="40">
        <f>IFERROR(INDEX(전체당첨내역!$D:$D,MATCH($A28,전체당첨내역!$A:$A,0)),"")</f>
        <v>30</v>
      </c>
      <c r="E28" s="40">
        <f>IFERROR(INDEX(전체당첨내역!$E:$E,MATCH($A28,전체당첨내역!$A:$A,0)),"")</f>
        <v>31</v>
      </c>
      <c r="F28" s="40">
        <f>IFERROR(INDEX(전체당첨내역!$F:$F,MATCH($A28,전체당첨내역!$A:$A,0)),"")</f>
        <v>35</v>
      </c>
      <c r="G28" s="40">
        <f>IFERROR(INDEX(전체당첨내역!$G:$G,MATCH($A28,전체당첨내역!$A:$A,0)),"")</f>
        <v>44</v>
      </c>
      <c r="H28" s="45">
        <f>IFERROR(INDEX(전체당첨내역!$H:$H,MATCH($A28,전체당첨내역!$A:$A,0)),"")</f>
        <v>1</v>
      </c>
      <c r="I28" s="42">
        <f>IFERROR((INDEX(_calc_기준550!$CN$18:$EF$18,1,$B28)&gt;0)*(INDEX(_calc_기준550!$CN$18:$EF$18,1,$B28)&lt;=15)+(INDEX(_calc_기준550!$CN$18:$EF$18,1,$C28)&gt;0)*(INDEX(_calc_기준550!$CN$18:$EF$18,1,$C28)&lt;=15)+(INDEX(_calc_기준550!$CN$18:$EF$18,1,$D28)&gt;0)*(INDEX(_calc_기준550!$CN$18:$EF$18,1,$D28)&lt;=15)+(INDEX(_calc_기준550!$CN$18:$EF$18,1,$E28)&gt;0)*(INDEX(_calc_기준550!$CN$18:$EF$18,1,$E28)&lt;=15)+(INDEX(_calc_기준550!$CN$18:$EF$18,1,$F28)&gt;0)*(INDEX(_calc_기준550!$CN$18:$EF$18,1,$F28)&lt;=15)+(INDEX(_calc_기준550!$CN$18:$EF$18,1,$G28)&gt;0)*(INDEX(_calc_기준550!$CN$18:$EF$18,1,$G28)&lt;=15),"")</f>
        <v>2</v>
      </c>
      <c r="J28" s="40">
        <f>IFERROR((INDEX(_calc_기준550!$CN$18:$EF$18,1,$B28)&gt;15)*(INDEX(_calc_기준550!$CN$18:$EF$18,1,$B28)&lt;=30)+(INDEX(_calc_기준550!$CN$18:$EF$18,1,$C28)&gt;15)*(INDEX(_calc_기준550!$CN$18:$EF$18,1,$C28)&lt;=30)+(INDEX(_calc_기준550!$CN$18:$EF$18,1,$D28)&gt;15)*(INDEX(_calc_기준550!$CN$18:$EF$18,1,$D28)&lt;=30)+(INDEX(_calc_기준550!$CN$18:$EF$18,1,$E28)&gt;15)*(INDEX(_calc_기준550!$CN$18:$EF$18,1,$E28)&lt;=30)+(INDEX(_calc_기준550!$CN$18:$EF$18,1,$F28)&gt;15)*(INDEX(_calc_기준550!$CN$18:$EF$18,1,$F28)&lt;=30)+(INDEX(_calc_기준550!$CN$18:$EF$18,1,$G28)&gt;15)*(INDEX(_calc_기준550!$CN$18:$EF$18,1,$G28)&lt;=30),"")</f>
        <v>3</v>
      </c>
      <c r="K28" s="43">
        <f>IFERROR((INDEX(_calc_기준550!$CN$18:$EF$18,1,$B28)&gt;30)+(INDEX(_calc_기준550!$CN$18:$EF$18,1,$C28)&gt;30)+(INDEX(_calc_기준550!$CN$18:$EF$18,1,$D28)&gt;30)+(INDEX(_calc_기준550!$CN$18:$EF$18,1,$E28)&gt;30)+(INDEX(_calc_기준550!$CN$18:$EF$18,1,$F28)&gt;30)+(INDEX(_calc_기준550!$CN$18:$EF$18,1,$G28)&gt;30),"")</f>
        <v>1</v>
      </c>
      <c r="L28" s="25">
        <f>IFERROR(MATCH(L$11,_calc_기준550!$CN$18:$EF$18,0),"")</f>
        <v>21</v>
      </c>
      <c r="M28" s="25">
        <f>IFERROR(MATCH(M$11,_calc_기준550!$CN$18:$EF$18,0),"")</f>
        <v>12</v>
      </c>
      <c r="N28" s="25">
        <f>IFERROR(MATCH(N$11,_calc_기준550!$CN$18:$EF$18,0),"")</f>
        <v>34</v>
      </c>
      <c r="O28" s="25">
        <f>IFERROR(MATCH(O$11,_calc_기준550!$CN$18:$EF$18,0),"")</f>
        <v>7</v>
      </c>
      <c r="P28" s="25">
        <f>IFERROR(MATCH(P$11,_calc_기준550!$CN$18:$EF$18,0),"")</f>
        <v>11</v>
      </c>
      <c r="Q28" s="25">
        <f>IFERROR(MATCH(Q$11,_calc_기준550!$CN$18:$EF$18,0),"")</f>
        <v>35</v>
      </c>
      <c r="R28" s="25">
        <f>IFERROR(MATCH(R$11,_calc_기준550!$CN$18:$EF$18,0),"")</f>
        <v>38</v>
      </c>
      <c r="S28" s="25">
        <f>IFERROR(MATCH(S$11,_calc_기준550!$CN$18:$EF$18,0),"")</f>
        <v>18</v>
      </c>
      <c r="T28" s="25">
        <f>IFERROR(MATCH(T$11,_calc_기준550!$CN$18:$EF$18,0),"")</f>
        <v>30</v>
      </c>
      <c r="U28" s="25">
        <f>IFERROR(MATCH(U$11,_calc_기준550!$CN$18:$EF$18,0),"")</f>
        <v>33</v>
      </c>
      <c r="V28" s="25">
        <f>IFERROR(MATCH(V$11,_calc_기준550!$CN$18:$EF$18,0),"")</f>
        <v>42</v>
      </c>
      <c r="W28" s="25">
        <f>IFERROR(MATCH(W$11,_calc_기준550!$CN$18:$EF$18,0),"")</f>
        <v>45</v>
      </c>
      <c r="X28" s="25">
        <f>IFERROR(MATCH(X$11,_calc_기준550!$CN$18:$EF$18,0),"")</f>
        <v>43</v>
      </c>
      <c r="Y28" s="25">
        <f>IFERROR(MATCH(Y$11,_calc_기준550!$CN$18:$EF$18,0),"")</f>
        <v>14</v>
      </c>
      <c r="Z28" s="25">
        <f>IFERROR(MATCH(Z$11,_calc_기준550!$CN$18:$EF$18,0),"")</f>
        <v>39</v>
      </c>
      <c r="AA28" s="25">
        <f>IFERROR(MATCH(AA$11,_calc_기준550!$CN$18:$EF$18,0),"")</f>
        <v>10</v>
      </c>
      <c r="AB28" s="25">
        <f>IFERROR(MATCH(AB$11,_calc_기준550!$CN$18:$EF$18,0),"")</f>
        <v>13</v>
      </c>
      <c r="AC28" s="25">
        <f>IFERROR(MATCH(AC$11,_calc_기준550!$CN$18:$EF$18,0),"")</f>
        <v>19</v>
      </c>
      <c r="AD28" s="25">
        <f>IFERROR(MATCH(AD$11,_calc_기준550!$CN$18:$EF$18,0),"")</f>
        <v>3</v>
      </c>
      <c r="AE28" s="25">
        <f>IFERROR(MATCH(AE$11,_calc_기준550!$CN$18:$EF$18,0),"")</f>
        <v>6</v>
      </c>
      <c r="AF28" s="25">
        <f>IFERROR(MATCH(AF$11,_calc_기준550!$CN$18:$EF$18,0),"")</f>
        <v>2</v>
      </c>
      <c r="AG28" s="25">
        <f>IFERROR(MATCH(AG$11,_calc_기준550!$CN$18:$EF$18,0),"")</f>
        <v>22</v>
      </c>
      <c r="AH28" s="25">
        <f>IFERROR(MATCH(AH$11,_calc_기준550!$CN$18:$EF$18,0),"")</f>
        <v>24</v>
      </c>
      <c r="AI28" s="25">
        <f>IFERROR(MATCH(AI$11,_calc_기준550!$CN$18:$EF$18,0),"")</f>
        <v>16</v>
      </c>
      <c r="AJ28" s="25">
        <f>IFERROR(MATCH(AJ$11,_calc_기준550!$CN$18:$EF$18,0),"")</f>
        <v>36</v>
      </c>
      <c r="AK28" s="25">
        <f>IFERROR(MATCH(AK$11,_calc_기준550!$CN$18:$EF$18,0),"")</f>
        <v>44</v>
      </c>
      <c r="AL28" s="25">
        <f>IFERROR(MATCH(AL$11,_calc_기준550!$CN$18:$EF$18,0),"")</f>
        <v>29</v>
      </c>
      <c r="AM28" s="25">
        <f>IFERROR(MATCH(AM$11,_calc_기준550!$CN$18:$EF$18,0),"")</f>
        <v>28</v>
      </c>
      <c r="AN28" s="25">
        <f>IFERROR(MATCH(AN$11,_calc_기준550!$CN$18:$EF$18,0),"")</f>
        <v>32</v>
      </c>
      <c r="AO28" s="25">
        <f>IFERROR(MATCH(AO$11,_calc_기준550!$CN$18:$EF$18,0),"")</f>
        <v>17</v>
      </c>
      <c r="AP28" s="25">
        <f>IFERROR(MATCH(AP$11,_calc_기준550!$CN$18:$EF$18,0),"")</f>
        <v>37</v>
      </c>
      <c r="AQ28" s="25">
        <f>IFERROR(MATCH(AQ$11,_calc_기준550!$CN$18:$EF$18,0),"")</f>
        <v>15</v>
      </c>
      <c r="AR28" s="25">
        <f>IFERROR(MATCH(AR$11,_calc_기준550!$CN$18:$EF$18,0),"")</f>
        <v>26</v>
      </c>
      <c r="AS28" s="25">
        <f>IFERROR(MATCH(AS$11,_calc_기준550!$CN$18:$EF$18,0),"")</f>
        <v>20</v>
      </c>
      <c r="AT28" s="25">
        <f>IFERROR(MATCH(AT$11,_calc_기준550!$CN$18:$EF$18,0),"")</f>
        <v>40</v>
      </c>
      <c r="AU28" s="25">
        <f>IFERROR(MATCH(AU$11,_calc_기준550!$CN$18:$EF$18,0),"")</f>
        <v>5</v>
      </c>
      <c r="AV28" s="25">
        <f>IFERROR(MATCH(AV$11,_calc_기준550!$CN$18:$EF$18,0),"")</f>
        <v>31</v>
      </c>
      <c r="AW28" s="25">
        <f>IFERROR(MATCH(AW$11,_calc_기준550!$CN$18:$EF$18,0),"")</f>
        <v>27</v>
      </c>
      <c r="AX28" s="25">
        <f>IFERROR(MATCH(AX$11,_calc_기준550!$CN$18:$EF$18,0),"")</f>
        <v>4</v>
      </c>
      <c r="AY28" s="25">
        <f>IFERROR(MATCH(AY$11,_calc_기준550!$CN$18:$EF$18,0),"")</f>
        <v>9</v>
      </c>
      <c r="AZ28" s="25">
        <f>IFERROR(MATCH(AZ$11,_calc_기준550!$CN$18:$EF$18,0),"")</f>
        <v>25</v>
      </c>
      <c r="BA28" s="25">
        <f>IFERROR(MATCH(BA$11,_calc_기준550!$CN$18:$EF$18,0),"")</f>
        <v>1</v>
      </c>
      <c r="BB28" s="25">
        <f>IFERROR(MATCH(BB$11,_calc_기준550!$CN$18:$EF$18,0),"")</f>
        <v>41</v>
      </c>
      <c r="BC28" s="25">
        <f>IFERROR(MATCH(BC$11,_calc_기준550!$CN$18:$EF$18,0),"")</f>
        <v>8</v>
      </c>
      <c r="BD28" s="25">
        <f>IFERROR(MATCH(BD$11,_calc_기준550!$CN$18:$EF$18,0),"")</f>
        <v>23</v>
      </c>
    </row>
    <row r="29" spans="1:56" ht="16.5" customHeight="1">
      <c r="A29" s="57">
        <f t="shared" si="2"/>
        <v>1227</v>
      </c>
      <c r="B29" s="40">
        <f>IFERROR(INDEX(전체당첨내역!$B:$B,MATCH($A29,전체당첨내역!$A:$A,0)),"")</f>
        <v>1</v>
      </c>
      <c r="C29" s="40">
        <f>IFERROR(INDEX(전체당첨내역!$C:$C,MATCH($A29,전체당첨내역!$A:$A,0)),"")</f>
        <v>14</v>
      </c>
      <c r="D29" s="40">
        <f>IFERROR(INDEX(전체당첨내역!$D:$D,MATCH($A29,전체당첨내역!$A:$A,0)),"")</f>
        <v>16</v>
      </c>
      <c r="E29" s="40">
        <f>IFERROR(INDEX(전체당첨내역!$E:$E,MATCH($A29,전체당첨내역!$A:$A,0)),"")</f>
        <v>34</v>
      </c>
      <c r="F29" s="40">
        <f>IFERROR(INDEX(전체당첨내역!$F:$F,MATCH($A29,전체당첨내역!$A:$A,0)),"")</f>
        <v>41</v>
      </c>
      <c r="G29" s="40">
        <f>IFERROR(INDEX(전체당첨내역!$G:$G,MATCH($A29,전체당첨내역!$A:$A,0)),"")</f>
        <v>44</v>
      </c>
      <c r="H29" s="45">
        <f>IFERROR(INDEX(전체당첨내역!$H:$H,MATCH($A29,전체당첨내역!$A:$A,0)),"")</f>
        <v>13</v>
      </c>
      <c r="I29" s="42">
        <f>IFERROR((INDEX(_calc_기준550!$CN$19:$EF$19,1,$B29)&gt;0)*(INDEX(_calc_기준550!$CN$19:$EF$19,1,$B29)&lt;=15)+(INDEX(_calc_기준550!$CN$19:$EF$19,1,$C29)&gt;0)*(INDEX(_calc_기준550!$CN$19:$EF$19,1,$C29)&lt;=15)+(INDEX(_calc_기준550!$CN$19:$EF$19,1,$D29)&gt;0)*(INDEX(_calc_기준550!$CN$19:$EF$19,1,$D29)&lt;=15)+(INDEX(_calc_기준550!$CN$19:$EF$19,1,$E29)&gt;0)*(INDEX(_calc_기준550!$CN$19:$EF$19,1,$E29)&lt;=15)+(INDEX(_calc_기준550!$CN$19:$EF$19,1,$F29)&gt;0)*(INDEX(_calc_기준550!$CN$19:$EF$19,1,$F29)&lt;=15)+(INDEX(_calc_기준550!$CN$19:$EF$19,1,$G29)&gt;0)*(INDEX(_calc_기준550!$CN$19:$EF$19,1,$G29)&lt;=15),"")</f>
        <v>2</v>
      </c>
      <c r="J29" s="40">
        <f>IFERROR((INDEX(_calc_기준550!$CN$19:$EF$19,1,$B29)&gt;15)*(INDEX(_calc_기준550!$CN$19:$EF$19,1,$B29)&lt;=30)+(INDEX(_calc_기준550!$CN$19:$EF$19,1,$C29)&gt;15)*(INDEX(_calc_기준550!$CN$19:$EF$19,1,$C29)&lt;=30)+(INDEX(_calc_기준550!$CN$19:$EF$19,1,$D29)&gt;15)*(INDEX(_calc_기준550!$CN$19:$EF$19,1,$D29)&lt;=30)+(INDEX(_calc_기준550!$CN$19:$EF$19,1,$E29)&gt;15)*(INDEX(_calc_기준550!$CN$19:$EF$19,1,$E29)&lt;=30)+(INDEX(_calc_기준550!$CN$19:$EF$19,1,$F29)&gt;15)*(INDEX(_calc_기준550!$CN$19:$EF$19,1,$F29)&lt;=30)+(INDEX(_calc_기준550!$CN$19:$EF$19,1,$G29)&gt;15)*(INDEX(_calc_기준550!$CN$19:$EF$19,1,$G29)&lt;=30),"")</f>
        <v>2</v>
      </c>
      <c r="K29" s="43">
        <f>IFERROR((INDEX(_calc_기준550!$CN$19:$EF$19,1,$B29)&gt;30)+(INDEX(_calc_기준550!$CN$19:$EF$19,1,$C29)&gt;30)+(INDEX(_calc_기준550!$CN$19:$EF$19,1,$D29)&gt;30)+(INDEX(_calc_기준550!$CN$19:$EF$19,1,$E29)&gt;30)+(INDEX(_calc_기준550!$CN$19:$EF$19,1,$F29)&gt;30)+(INDEX(_calc_기준550!$CN$19:$EF$19,1,$G29)&gt;30),"")</f>
        <v>2</v>
      </c>
      <c r="L29" s="25">
        <f>IFERROR(MATCH(L$11,_calc_기준550!$CN$19:$EF$19,0),"")</f>
        <v>12</v>
      </c>
      <c r="M29" s="25">
        <f>IFERROR(MATCH(M$11,_calc_기준550!$CN$19:$EF$19,0),"")</f>
        <v>21</v>
      </c>
      <c r="N29" s="25">
        <f>IFERROR(MATCH(N$11,_calc_기준550!$CN$19:$EF$19,0),"")</f>
        <v>34</v>
      </c>
      <c r="O29" s="25">
        <f>IFERROR(MATCH(O$11,_calc_기준550!$CN$19:$EF$19,0),"")</f>
        <v>7</v>
      </c>
      <c r="P29" s="25">
        <f>IFERROR(MATCH(P$11,_calc_기준550!$CN$19:$EF$19,0),"")</f>
        <v>11</v>
      </c>
      <c r="Q29" s="25">
        <f>IFERROR(MATCH(Q$11,_calc_기준550!$CN$19:$EF$19,0),"")</f>
        <v>35</v>
      </c>
      <c r="R29" s="25">
        <f>IFERROR(MATCH(R$11,_calc_기준550!$CN$19:$EF$19,0),"")</f>
        <v>38</v>
      </c>
      <c r="S29" s="25">
        <f>IFERROR(MATCH(S$11,_calc_기준550!$CN$19:$EF$19,0),"")</f>
        <v>30</v>
      </c>
      <c r="T29" s="25">
        <f>IFERROR(MATCH(T$11,_calc_기준550!$CN$19:$EF$19,0),"")</f>
        <v>33</v>
      </c>
      <c r="U29" s="25">
        <f>IFERROR(MATCH(U$11,_calc_기준550!$CN$19:$EF$19,0),"")</f>
        <v>18</v>
      </c>
      <c r="V29" s="25">
        <f>IFERROR(MATCH(V$11,_calc_기준550!$CN$19:$EF$19,0),"")</f>
        <v>42</v>
      </c>
      <c r="W29" s="25">
        <f>IFERROR(MATCH(W$11,_calc_기준550!$CN$19:$EF$19,0),"")</f>
        <v>45</v>
      </c>
      <c r="X29" s="25">
        <f>IFERROR(MATCH(X$11,_calc_기준550!$CN$19:$EF$19,0),"")</f>
        <v>14</v>
      </c>
      <c r="Y29" s="25">
        <f>IFERROR(MATCH(Y$11,_calc_기준550!$CN$19:$EF$19,0),"")</f>
        <v>43</v>
      </c>
      <c r="Z29" s="25">
        <f>IFERROR(MATCH(Z$11,_calc_기준550!$CN$19:$EF$19,0),"")</f>
        <v>39</v>
      </c>
      <c r="AA29" s="25">
        <f>IFERROR(MATCH(AA$11,_calc_기준550!$CN$19:$EF$19,0),"")</f>
        <v>44</v>
      </c>
      <c r="AB29" s="25">
        <f>IFERROR(MATCH(AB$11,_calc_기준550!$CN$19:$EF$19,0),"")</f>
        <v>13</v>
      </c>
      <c r="AC29" s="25">
        <f>IFERROR(MATCH(AC$11,_calc_기준550!$CN$19:$EF$19,0),"")</f>
        <v>10</v>
      </c>
      <c r="AD29" s="25">
        <f>IFERROR(MATCH(AD$11,_calc_기준550!$CN$19:$EF$19,0),"")</f>
        <v>22</v>
      </c>
      <c r="AE29" s="25">
        <f>IFERROR(MATCH(AE$11,_calc_기준550!$CN$19:$EF$19,0),"")</f>
        <v>2</v>
      </c>
      <c r="AF29" s="25">
        <f>IFERROR(MATCH(AF$11,_calc_기준550!$CN$19:$EF$19,0),"")</f>
        <v>6</v>
      </c>
      <c r="AG29" s="25">
        <f>IFERROR(MATCH(AG$11,_calc_기준550!$CN$19:$EF$19,0),"")</f>
        <v>24</v>
      </c>
      <c r="AH29" s="25">
        <f>IFERROR(MATCH(AH$11,_calc_기준550!$CN$19:$EF$19,0),"")</f>
        <v>36</v>
      </c>
      <c r="AI29" s="25">
        <f>IFERROR(MATCH(AI$11,_calc_기준550!$CN$19:$EF$19,0),"")</f>
        <v>3</v>
      </c>
      <c r="AJ29" s="25">
        <f>IFERROR(MATCH(AJ$11,_calc_기준550!$CN$19:$EF$19,0),"")</f>
        <v>16</v>
      </c>
      <c r="AK29" s="25">
        <f>IFERROR(MATCH(AK$11,_calc_기준550!$CN$19:$EF$19,0),"")</f>
        <v>29</v>
      </c>
      <c r="AL29" s="25">
        <f>IFERROR(MATCH(AL$11,_calc_기준550!$CN$19:$EF$19,0),"")</f>
        <v>19</v>
      </c>
      <c r="AM29" s="25">
        <f>IFERROR(MATCH(AM$11,_calc_기준550!$CN$19:$EF$19,0),"")</f>
        <v>28</v>
      </c>
      <c r="AN29" s="25">
        <f>IFERROR(MATCH(AN$11,_calc_기준550!$CN$19:$EF$19,0),"")</f>
        <v>17</v>
      </c>
      <c r="AO29" s="25">
        <f>IFERROR(MATCH(AO$11,_calc_기준550!$CN$19:$EF$19,0),"")</f>
        <v>32</v>
      </c>
      <c r="AP29" s="25">
        <f>IFERROR(MATCH(AP$11,_calc_기준550!$CN$19:$EF$19,0),"")</f>
        <v>37</v>
      </c>
      <c r="AQ29" s="25">
        <f>IFERROR(MATCH(AQ$11,_calc_기준550!$CN$19:$EF$19,0),"")</f>
        <v>15</v>
      </c>
      <c r="AR29" s="25">
        <f>IFERROR(MATCH(AR$11,_calc_기준550!$CN$19:$EF$19,0),"")</f>
        <v>26</v>
      </c>
      <c r="AS29" s="25">
        <f>IFERROR(MATCH(AS$11,_calc_기준550!$CN$19:$EF$19,0),"")</f>
        <v>20</v>
      </c>
      <c r="AT29" s="25">
        <f>IFERROR(MATCH(AT$11,_calc_기준550!$CN$19:$EF$19,0),"")</f>
        <v>31</v>
      </c>
      <c r="AU29" s="25">
        <f>IFERROR(MATCH(AU$11,_calc_기준550!$CN$19:$EF$19,0),"")</f>
        <v>40</v>
      </c>
      <c r="AV29" s="25">
        <f>IFERROR(MATCH(AV$11,_calc_기준550!$CN$19:$EF$19,0),"")</f>
        <v>5</v>
      </c>
      <c r="AW29" s="25">
        <f>IFERROR(MATCH(AW$11,_calc_기준550!$CN$19:$EF$19,0),"")</f>
        <v>27</v>
      </c>
      <c r="AX29" s="25">
        <f>IFERROR(MATCH(AX$11,_calc_기준550!$CN$19:$EF$19,0),"")</f>
        <v>41</v>
      </c>
      <c r="AY29" s="25">
        <f>IFERROR(MATCH(AY$11,_calc_기준550!$CN$19:$EF$19,0),"")</f>
        <v>4</v>
      </c>
      <c r="AZ29" s="25">
        <f>IFERROR(MATCH(AZ$11,_calc_기준550!$CN$19:$EF$19,0),"")</f>
        <v>9</v>
      </c>
      <c r="BA29" s="25">
        <f>IFERROR(MATCH(BA$11,_calc_기준550!$CN$19:$EF$19,0),"")</f>
        <v>1</v>
      </c>
      <c r="BB29" s="25">
        <f>IFERROR(MATCH(BB$11,_calc_기준550!$CN$19:$EF$19,0),"")</f>
        <v>25</v>
      </c>
      <c r="BC29" s="25">
        <f>IFERROR(MATCH(BC$11,_calc_기준550!$CN$19:$EF$19,0),"")</f>
        <v>8</v>
      </c>
      <c r="BD29" s="25">
        <f>IFERROR(MATCH(BD$11,_calc_기준550!$CN$19:$EF$19,0),"")</f>
        <v>23</v>
      </c>
    </row>
    <row r="30" spans="1:56" ht="16.5" customHeight="1">
      <c r="A30" s="57">
        <f t="shared" si="2"/>
        <v>1226</v>
      </c>
      <c r="B30" s="40">
        <f>IFERROR(INDEX(전체당첨내역!$B:$B,MATCH($A30,전체당첨내역!$A:$A,0)),"")</f>
        <v>4</v>
      </c>
      <c r="C30" s="40">
        <f>IFERROR(INDEX(전체당첨내역!$C:$C,MATCH($A30,전체당첨내역!$A:$A,0)),"")</f>
        <v>6</v>
      </c>
      <c r="D30" s="40">
        <f>IFERROR(INDEX(전체당첨내역!$D:$D,MATCH($A30,전체당첨내역!$A:$A,0)),"")</f>
        <v>13</v>
      </c>
      <c r="E30" s="40">
        <f>IFERROR(INDEX(전체당첨내역!$E:$E,MATCH($A30,전체당첨내역!$A:$A,0)),"")</f>
        <v>17</v>
      </c>
      <c r="F30" s="40">
        <f>IFERROR(INDEX(전체당첨내역!$F:$F,MATCH($A30,전체당첨내역!$A:$A,0)),"")</f>
        <v>26</v>
      </c>
      <c r="G30" s="40">
        <f>IFERROR(INDEX(전체당첨내역!$G:$G,MATCH($A30,전체당첨내역!$A:$A,0)),"")</f>
        <v>28</v>
      </c>
      <c r="H30" s="45">
        <f>IFERROR(INDEX(전체당첨내역!$H:$H,MATCH($A30,전체당첨내역!$A:$A,0)),"")</f>
        <v>41</v>
      </c>
      <c r="I30" s="42">
        <f>IFERROR((INDEX(_calc_기준550!$CN$20:$EF$20,1,$B30)&gt;0)*(INDEX(_calc_기준550!$CN$20:$EF$20,1,$B30)&lt;=15)+(INDEX(_calc_기준550!$CN$20:$EF$20,1,$C30)&gt;0)*(INDEX(_calc_기준550!$CN$20:$EF$20,1,$C30)&lt;=15)+(INDEX(_calc_기준550!$CN$20:$EF$20,1,$D30)&gt;0)*(INDEX(_calc_기준550!$CN$20:$EF$20,1,$D30)&lt;=15)+(INDEX(_calc_기준550!$CN$20:$EF$20,1,$E30)&gt;0)*(INDEX(_calc_기준550!$CN$20:$EF$20,1,$E30)&lt;=15)+(INDEX(_calc_기준550!$CN$20:$EF$20,1,$F30)&gt;0)*(INDEX(_calc_기준550!$CN$20:$EF$20,1,$F30)&lt;=15)+(INDEX(_calc_기준550!$CN$20:$EF$20,1,$G30)&gt;0)*(INDEX(_calc_기준550!$CN$20:$EF$20,1,$G30)&lt;=15),"")</f>
        <v>1</v>
      </c>
      <c r="J30" s="40">
        <f>IFERROR((INDEX(_calc_기준550!$CN$20:$EF$20,1,$B30)&gt;15)*(INDEX(_calc_기준550!$CN$20:$EF$20,1,$B30)&lt;=30)+(INDEX(_calc_기준550!$CN$20:$EF$20,1,$C30)&gt;15)*(INDEX(_calc_기준550!$CN$20:$EF$20,1,$C30)&lt;=30)+(INDEX(_calc_기준550!$CN$20:$EF$20,1,$D30)&gt;15)*(INDEX(_calc_기준550!$CN$20:$EF$20,1,$D30)&lt;=30)+(INDEX(_calc_기준550!$CN$20:$EF$20,1,$E30)&gt;15)*(INDEX(_calc_기준550!$CN$20:$EF$20,1,$E30)&lt;=30)+(INDEX(_calc_기준550!$CN$20:$EF$20,1,$F30)&gt;15)*(INDEX(_calc_기준550!$CN$20:$EF$20,1,$F30)&lt;=30)+(INDEX(_calc_기준550!$CN$20:$EF$20,1,$G30)&gt;15)*(INDEX(_calc_기준550!$CN$20:$EF$20,1,$G30)&lt;=30),"")</f>
        <v>4</v>
      </c>
      <c r="K30" s="43">
        <f>IFERROR((INDEX(_calc_기준550!$CN$20:$EF$20,1,$B30)&gt;30)+(INDEX(_calc_기준550!$CN$20:$EF$20,1,$C30)&gt;30)+(INDEX(_calc_기준550!$CN$20:$EF$20,1,$D30)&gt;30)+(INDEX(_calc_기준550!$CN$20:$EF$20,1,$E30)&gt;30)+(INDEX(_calc_기준550!$CN$20:$EF$20,1,$F30)&gt;30)+(INDEX(_calc_기준550!$CN$20:$EF$20,1,$G30)&gt;30),"")</f>
        <v>1</v>
      </c>
      <c r="L30" s="25">
        <f>IFERROR(MATCH(L$11,_calc_기준550!$CN$20:$EF$20,0),"")</f>
        <v>12</v>
      </c>
      <c r="M30" s="25">
        <f>IFERROR(MATCH(M$11,_calc_기준550!$CN$20:$EF$20,0),"")</f>
        <v>21</v>
      </c>
      <c r="N30" s="25">
        <f>IFERROR(MATCH(N$11,_calc_기준550!$CN$20:$EF$20,0),"")</f>
        <v>34</v>
      </c>
      <c r="O30" s="25">
        <f>IFERROR(MATCH(O$11,_calc_기준550!$CN$20:$EF$20,0),"")</f>
        <v>18</v>
      </c>
      <c r="P30" s="25">
        <f>IFERROR(MATCH(P$11,_calc_기준550!$CN$20:$EF$20,0),"")</f>
        <v>11</v>
      </c>
      <c r="Q30" s="25">
        <f>IFERROR(MATCH(Q$11,_calc_기준550!$CN$20:$EF$20,0),"")</f>
        <v>13</v>
      </c>
      <c r="R30" s="25">
        <f>IFERROR(MATCH(R$11,_calc_기준550!$CN$20:$EF$20,0),"")</f>
        <v>38</v>
      </c>
      <c r="S30" s="25">
        <f>IFERROR(MATCH(S$11,_calc_기준550!$CN$20:$EF$20,0),"")</f>
        <v>42</v>
      </c>
      <c r="T30" s="25">
        <f>IFERROR(MATCH(T$11,_calc_기준550!$CN$20:$EF$20,0),"")</f>
        <v>35</v>
      </c>
      <c r="U30" s="25">
        <f>IFERROR(MATCH(U$11,_calc_기준550!$CN$20:$EF$20,0),"")</f>
        <v>39</v>
      </c>
      <c r="V30" s="25">
        <f>IFERROR(MATCH(V$11,_calc_기준550!$CN$20:$EF$20,0),"")</f>
        <v>45</v>
      </c>
      <c r="W30" s="25">
        <f>IFERROR(MATCH(W$11,_calc_기준550!$CN$20:$EF$20,0),"")</f>
        <v>33</v>
      </c>
      <c r="X30" s="25">
        <f>IFERROR(MATCH(X$11,_calc_기준550!$CN$20:$EF$20,0),"")</f>
        <v>43</v>
      </c>
      <c r="Y30" s="25">
        <f>IFERROR(MATCH(Y$11,_calc_기준550!$CN$20:$EF$20,0),"")</f>
        <v>14</v>
      </c>
      <c r="Z30" s="25">
        <f>IFERROR(MATCH(Z$11,_calc_기준550!$CN$20:$EF$20,0),"")</f>
        <v>7</v>
      </c>
      <c r="AA30" s="25">
        <f>IFERROR(MATCH(AA$11,_calc_기준550!$CN$20:$EF$20,0),"")</f>
        <v>44</v>
      </c>
      <c r="AB30" s="25">
        <f>IFERROR(MATCH(AB$11,_calc_기준550!$CN$20:$EF$20,0),"")</f>
        <v>6</v>
      </c>
      <c r="AC30" s="25">
        <f>IFERROR(MATCH(AC$11,_calc_기준550!$CN$20:$EF$20,0),"")</f>
        <v>17</v>
      </c>
      <c r="AD30" s="25">
        <f>IFERROR(MATCH(AD$11,_calc_기준550!$CN$20:$EF$20,0),"")</f>
        <v>22</v>
      </c>
      <c r="AE30" s="25">
        <f>IFERROR(MATCH(AE$11,_calc_기준550!$CN$20:$EF$20,0),"")</f>
        <v>10</v>
      </c>
      <c r="AF30" s="25">
        <f>IFERROR(MATCH(AF$11,_calc_기준550!$CN$20:$EF$20,0),"")</f>
        <v>2</v>
      </c>
      <c r="AG30" s="25">
        <f>IFERROR(MATCH(AG$11,_calc_기준550!$CN$20:$EF$20,0),"")</f>
        <v>30</v>
      </c>
      <c r="AH30" s="25">
        <f>IFERROR(MATCH(AH$11,_calc_기준550!$CN$20:$EF$20,0),"")</f>
        <v>29</v>
      </c>
      <c r="AI30" s="25">
        <f>IFERROR(MATCH(AI$11,_calc_기준550!$CN$20:$EF$20,0),"")</f>
        <v>3</v>
      </c>
      <c r="AJ30" s="25">
        <f>IFERROR(MATCH(AJ$11,_calc_기준550!$CN$20:$EF$20,0),"")</f>
        <v>16</v>
      </c>
      <c r="AK30" s="25">
        <f>IFERROR(MATCH(AK$11,_calc_기준550!$CN$20:$EF$20,0),"")</f>
        <v>24</v>
      </c>
      <c r="AL30" s="25">
        <f>IFERROR(MATCH(AL$11,_calc_기준550!$CN$20:$EF$20,0),"")</f>
        <v>26</v>
      </c>
      <c r="AM30" s="25">
        <f>IFERROR(MATCH(AM$11,_calc_기준550!$CN$20:$EF$20,0),"")</f>
        <v>36</v>
      </c>
      <c r="AN30" s="25">
        <f>IFERROR(MATCH(AN$11,_calc_기준550!$CN$20:$EF$20,0),"")</f>
        <v>19</v>
      </c>
      <c r="AO30" s="25">
        <f>IFERROR(MATCH(AO$11,_calc_기준550!$CN$20:$EF$20,0),"")</f>
        <v>28</v>
      </c>
      <c r="AP30" s="25">
        <f>IFERROR(MATCH(AP$11,_calc_기준550!$CN$20:$EF$20,0),"")</f>
        <v>32</v>
      </c>
      <c r="AQ30" s="25">
        <f>IFERROR(MATCH(AQ$11,_calc_기준550!$CN$20:$EF$20,0),"")</f>
        <v>37</v>
      </c>
      <c r="AR30" s="25">
        <f>IFERROR(MATCH(AR$11,_calc_기준550!$CN$20:$EF$20,0),"")</f>
        <v>4</v>
      </c>
      <c r="AS30" s="25">
        <f>IFERROR(MATCH(AS$11,_calc_기준550!$CN$20:$EF$20,0),"")</f>
        <v>15</v>
      </c>
      <c r="AT30" s="25">
        <f>IFERROR(MATCH(AT$11,_calc_기준550!$CN$20:$EF$20,0),"")</f>
        <v>20</v>
      </c>
      <c r="AU30" s="25">
        <f>IFERROR(MATCH(AU$11,_calc_기준550!$CN$20:$EF$20,0),"")</f>
        <v>31</v>
      </c>
      <c r="AV30" s="25">
        <f>IFERROR(MATCH(AV$11,_calc_기준550!$CN$20:$EF$20,0),"")</f>
        <v>27</v>
      </c>
      <c r="AW30" s="25">
        <f>IFERROR(MATCH(AW$11,_calc_기준550!$CN$20:$EF$20,0),"")</f>
        <v>5</v>
      </c>
      <c r="AX30" s="25">
        <f>IFERROR(MATCH(AX$11,_calc_기준550!$CN$20:$EF$20,0),"")</f>
        <v>40</v>
      </c>
      <c r="AY30" s="25">
        <f>IFERROR(MATCH(AY$11,_calc_기준550!$CN$20:$EF$20,0),"")</f>
        <v>41</v>
      </c>
      <c r="AZ30" s="25">
        <f>IFERROR(MATCH(AZ$11,_calc_기준550!$CN$20:$EF$20,0),"")</f>
        <v>1</v>
      </c>
      <c r="BA30" s="25">
        <f>IFERROR(MATCH(BA$11,_calc_기준550!$CN$20:$EF$20,0),"")</f>
        <v>8</v>
      </c>
      <c r="BB30" s="25">
        <f>IFERROR(MATCH(BB$11,_calc_기준550!$CN$20:$EF$20,0),"")</f>
        <v>25</v>
      </c>
      <c r="BC30" s="25">
        <f>IFERROR(MATCH(BC$11,_calc_기준550!$CN$20:$EF$20,0),"")</f>
        <v>23</v>
      </c>
      <c r="BD30" s="25">
        <f>IFERROR(MATCH(BD$11,_calc_기준550!$CN$20:$EF$20,0),"")</f>
        <v>9</v>
      </c>
    </row>
    <row r="31" spans="1:56" ht="16.5" customHeight="1">
      <c r="A31" s="57">
        <f t="shared" si="2"/>
        <v>1225</v>
      </c>
      <c r="B31" s="40">
        <f>IFERROR(INDEX(전체당첨내역!$B:$B,MATCH($A31,전체당첨내역!$A:$A,0)),"")</f>
        <v>8</v>
      </c>
      <c r="C31" s="40">
        <f>IFERROR(INDEX(전체당첨내역!$C:$C,MATCH($A31,전체당첨내역!$A:$A,0)),"")</f>
        <v>9</v>
      </c>
      <c r="D31" s="40">
        <f>IFERROR(INDEX(전체당첨내역!$D:$D,MATCH($A31,전체당첨내역!$A:$A,0)),"")</f>
        <v>19</v>
      </c>
      <c r="E31" s="40">
        <f>IFERROR(INDEX(전체당첨내역!$E:$E,MATCH($A31,전체당첨내역!$A:$A,0)),"")</f>
        <v>25</v>
      </c>
      <c r="F31" s="40">
        <f>IFERROR(INDEX(전체당첨내역!$F:$F,MATCH($A31,전체당첨내역!$A:$A,0)),"")</f>
        <v>41</v>
      </c>
      <c r="G31" s="40">
        <f>IFERROR(INDEX(전체당첨내역!$G:$G,MATCH($A31,전체당첨내역!$A:$A,0)),"")</f>
        <v>42</v>
      </c>
      <c r="H31" s="45">
        <f>IFERROR(INDEX(전체당첨내역!$H:$H,MATCH($A31,전체당첨내역!$A:$A,0)),"")</f>
        <v>33</v>
      </c>
      <c r="I31" s="42">
        <f>IFERROR((INDEX(_calc_기준550!$CN$21:$EF$21,1,$B31)&gt;0)*(INDEX(_calc_기준550!$CN$21:$EF$21,1,$B31)&lt;=15)+(INDEX(_calc_기준550!$CN$21:$EF$21,1,$C31)&gt;0)*(INDEX(_calc_기준550!$CN$21:$EF$21,1,$C31)&lt;=15)+(INDEX(_calc_기준550!$CN$21:$EF$21,1,$D31)&gt;0)*(INDEX(_calc_기준550!$CN$21:$EF$21,1,$D31)&lt;=15)+(INDEX(_calc_기준550!$CN$21:$EF$21,1,$E31)&gt;0)*(INDEX(_calc_기준550!$CN$21:$EF$21,1,$E31)&lt;=15)+(INDEX(_calc_기준550!$CN$21:$EF$21,1,$F31)&gt;0)*(INDEX(_calc_기준550!$CN$21:$EF$21,1,$F31)&lt;=15)+(INDEX(_calc_기준550!$CN$21:$EF$21,1,$G31)&gt;0)*(INDEX(_calc_기준550!$CN$21:$EF$21,1,$G31)&lt;=15),"")</f>
        <v>1</v>
      </c>
      <c r="J31" s="40">
        <f>IFERROR((INDEX(_calc_기준550!$CN$21:$EF$21,1,$B31)&gt;15)*(INDEX(_calc_기준550!$CN$21:$EF$21,1,$B31)&lt;=30)+(INDEX(_calc_기준550!$CN$21:$EF$21,1,$C31)&gt;15)*(INDEX(_calc_기준550!$CN$21:$EF$21,1,$C31)&lt;=30)+(INDEX(_calc_기준550!$CN$21:$EF$21,1,$D31)&gt;15)*(INDEX(_calc_기준550!$CN$21:$EF$21,1,$D31)&lt;=30)+(INDEX(_calc_기준550!$CN$21:$EF$21,1,$E31)&gt;15)*(INDEX(_calc_기준550!$CN$21:$EF$21,1,$E31)&lt;=30)+(INDEX(_calc_기준550!$CN$21:$EF$21,1,$F31)&gt;15)*(INDEX(_calc_기준550!$CN$21:$EF$21,1,$F31)&lt;=30)+(INDEX(_calc_기준550!$CN$21:$EF$21,1,$G31)&gt;15)*(INDEX(_calc_기준550!$CN$21:$EF$21,1,$G31)&lt;=30),"")</f>
        <v>1</v>
      </c>
      <c r="K31" s="43">
        <f>IFERROR((INDEX(_calc_기준550!$CN$21:$EF$21,1,$B31)&gt;30)+(INDEX(_calc_기준550!$CN$21:$EF$21,1,$C31)&gt;30)+(INDEX(_calc_기준550!$CN$21:$EF$21,1,$D31)&gt;30)+(INDEX(_calc_기준550!$CN$21:$EF$21,1,$E31)&gt;30)+(INDEX(_calc_기준550!$CN$21:$EF$21,1,$F31)&gt;30)+(INDEX(_calc_기준550!$CN$21:$EF$21,1,$G31)&gt;30),"")</f>
        <v>4</v>
      </c>
      <c r="L31" s="25">
        <f>IFERROR(MATCH(L$11,_calc_기준550!$CN$21:$EF$21,0),"")</f>
        <v>12</v>
      </c>
      <c r="M31" s="25">
        <f>IFERROR(MATCH(M$11,_calc_기준550!$CN$21:$EF$21,0),"")</f>
        <v>21</v>
      </c>
      <c r="N31" s="25">
        <f>IFERROR(MATCH(N$11,_calc_기준550!$CN$21:$EF$21,0),"")</f>
        <v>34</v>
      </c>
      <c r="O31" s="25">
        <f>IFERROR(MATCH(O$11,_calc_기준550!$CN$21:$EF$21,0),"")</f>
        <v>11</v>
      </c>
      <c r="P31" s="25">
        <f>IFERROR(MATCH(P$11,_calc_기준550!$CN$21:$EF$21,0),"")</f>
        <v>18</v>
      </c>
      <c r="Q31" s="25">
        <f>IFERROR(MATCH(Q$11,_calc_기준550!$CN$21:$EF$21,0),"")</f>
        <v>45</v>
      </c>
      <c r="R31" s="25">
        <f>IFERROR(MATCH(R$11,_calc_기준550!$CN$21:$EF$21,0),"")</f>
        <v>13</v>
      </c>
      <c r="S31" s="25">
        <f>IFERROR(MATCH(S$11,_calc_기준550!$CN$21:$EF$21,0),"")</f>
        <v>38</v>
      </c>
      <c r="T31" s="25">
        <f>IFERROR(MATCH(T$11,_calc_기준550!$CN$21:$EF$21,0),"")</f>
        <v>33</v>
      </c>
      <c r="U31" s="25">
        <f>IFERROR(MATCH(U$11,_calc_기준550!$CN$21:$EF$21,0),"")</f>
        <v>35</v>
      </c>
      <c r="V31" s="25">
        <f>IFERROR(MATCH(V$11,_calc_기준550!$CN$21:$EF$21,0),"")</f>
        <v>39</v>
      </c>
      <c r="W31" s="25">
        <f>IFERROR(MATCH(W$11,_calc_기준550!$CN$21:$EF$21,0),"")</f>
        <v>14</v>
      </c>
      <c r="X31" s="25">
        <f>IFERROR(MATCH(X$11,_calc_기준550!$CN$21:$EF$21,0),"")</f>
        <v>42</v>
      </c>
      <c r="Y31" s="25">
        <f>IFERROR(MATCH(Y$11,_calc_기준550!$CN$21:$EF$21,0),"")</f>
        <v>43</v>
      </c>
      <c r="Z31" s="25">
        <f>IFERROR(MATCH(Z$11,_calc_기준550!$CN$21:$EF$21,0),"")</f>
        <v>44</v>
      </c>
      <c r="AA31" s="25">
        <f>IFERROR(MATCH(AA$11,_calc_기준550!$CN$21:$EF$21,0),"")</f>
        <v>7</v>
      </c>
      <c r="AB31" s="25">
        <f>IFERROR(MATCH(AB$11,_calc_기준550!$CN$21:$EF$21,0),"")</f>
        <v>17</v>
      </c>
      <c r="AC31" s="25">
        <f>IFERROR(MATCH(AC$11,_calc_기준550!$CN$21:$EF$21,0),"")</f>
        <v>22</v>
      </c>
      <c r="AD31" s="25">
        <f>IFERROR(MATCH(AD$11,_calc_기준550!$CN$21:$EF$21,0),"")</f>
        <v>10</v>
      </c>
      <c r="AE31" s="25">
        <f>IFERROR(MATCH(AE$11,_calc_기준550!$CN$21:$EF$21,0),"")</f>
        <v>2</v>
      </c>
      <c r="AF31" s="25">
        <f>IFERROR(MATCH(AF$11,_calc_기준550!$CN$21:$EF$21,0),"")</f>
        <v>29</v>
      </c>
      <c r="AG31" s="25">
        <f>IFERROR(MATCH(AG$11,_calc_기준550!$CN$21:$EF$21,0),"")</f>
        <v>30</v>
      </c>
      <c r="AH31" s="25">
        <f>IFERROR(MATCH(AH$11,_calc_기준550!$CN$21:$EF$21,0),"")</f>
        <v>6</v>
      </c>
      <c r="AI31" s="25">
        <f>IFERROR(MATCH(AI$11,_calc_기준550!$CN$21:$EF$21,0),"")</f>
        <v>26</v>
      </c>
      <c r="AJ31" s="25">
        <f>IFERROR(MATCH(AJ$11,_calc_기준550!$CN$21:$EF$21,0),"")</f>
        <v>16</v>
      </c>
      <c r="AK31" s="25">
        <f>IFERROR(MATCH(AK$11,_calc_기준550!$CN$21:$EF$21,0),"")</f>
        <v>19</v>
      </c>
      <c r="AL31" s="25">
        <f>IFERROR(MATCH(AL$11,_calc_기준550!$CN$21:$EF$21,0),"")</f>
        <v>24</v>
      </c>
      <c r="AM31" s="25">
        <f>IFERROR(MATCH(AM$11,_calc_기준550!$CN$21:$EF$21,0),"")</f>
        <v>3</v>
      </c>
      <c r="AN31" s="25">
        <f>IFERROR(MATCH(AN$11,_calc_기준550!$CN$21:$EF$21,0),"")</f>
        <v>36</v>
      </c>
      <c r="AO31" s="25">
        <f>IFERROR(MATCH(AO$11,_calc_기준550!$CN$21:$EF$21,0),"")</f>
        <v>28</v>
      </c>
      <c r="AP31" s="25">
        <f>IFERROR(MATCH(AP$11,_calc_기준550!$CN$21:$EF$21,0),"")</f>
        <v>15</v>
      </c>
      <c r="AQ31" s="25">
        <f>IFERROR(MATCH(AQ$11,_calc_기준550!$CN$21:$EF$21,0),"")</f>
        <v>37</v>
      </c>
      <c r="AR31" s="25">
        <f>IFERROR(MATCH(AR$11,_calc_기준550!$CN$21:$EF$21,0),"")</f>
        <v>41</v>
      </c>
      <c r="AS31" s="25">
        <f>IFERROR(MATCH(AS$11,_calc_기준550!$CN$21:$EF$21,0),"")</f>
        <v>20</v>
      </c>
      <c r="AT31" s="25">
        <f>IFERROR(MATCH(AT$11,_calc_기준550!$CN$21:$EF$21,0),"")</f>
        <v>25</v>
      </c>
      <c r="AU31" s="25">
        <f>IFERROR(MATCH(AU$11,_calc_기준550!$CN$21:$EF$21,0),"")</f>
        <v>31</v>
      </c>
      <c r="AV31" s="25">
        <f>IFERROR(MATCH(AV$11,_calc_기준550!$CN$21:$EF$21,0),"")</f>
        <v>1</v>
      </c>
      <c r="AW31" s="25">
        <f>IFERROR(MATCH(AW$11,_calc_기준550!$CN$21:$EF$21,0),"")</f>
        <v>27</v>
      </c>
      <c r="AX31" s="25">
        <f>IFERROR(MATCH(AX$11,_calc_기준550!$CN$21:$EF$21,0),"")</f>
        <v>5</v>
      </c>
      <c r="AY31" s="25">
        <f>IFERROR(MATCH(AY$11,_calc_기준550!$CN$21:$EF$21,0),"")</f>
        <v>40</v>
      </c>
      <c r="AZ31" s="25">
        <f>IFERROR(MATCH(AZ$11,_calc_기준550!$CN$21:$EF$21,0),"")</f>
        <v>32</v>
      </c>
      <c r="BA31" s="25">
        <f>IFERROR(MATCH(BA$11,_calc_기준550!$CN$21:$EF$21,0),"")</f>
        <v>4</v>
      </c>
      <c r="BB31" s="25">
        <f>IFERROR(MATCH(BB$11,_calc_기준550!$CN$21:$EF$21,0),"")</f>
        <v>9</v>
      </c>
      <c r="BC31" s="25">
        <f>IFERROR(MATCH(BC$11,_calc_기준550!$CN$21:$EF$21,0),"")</f>
        <v>8</v>
      </c>
      <c r="BD31" s="25">
        <f>IFERROR(MATCH(BD$11,_calc_기준550!$CN$21:$EF$21,0),"")</f>
        <v>23</v>
      </c>
    </row>
    <row r="32" spans="1:56" ht="16.5" customHeight="1">
      <c r="A32" s="57">
        <f t="shared" si="2"/>
        <v>1224</v>
      </c>
      <c r="B32" s="40">
        <f>IFERROR(INDEX(전체당첨내역!$B:$B,MATCH($A32,전체당첨내역!$A:$A,0)),"")</f>
        <v>9</v>
      </c>
      <c r="C32" s="40">
        <f>IFERROR(INDEX(전체당첨내역!$C:$C,MATCH($A32,전체당첨내역!$A:$A,0)),"")</f>
        <v>18</v>
      </c>
      <c r="D32" s="40">
        <f>IFERROR(INDEX(전체당첨내역!$D:$D,MATCH($A32,전체당첨내역!$A:$A,0)),"")</f>
        <v>21</v>
      </c>
      <c r="E32" s="40">
        <f>IFERROR(INDEX(전체당첨내역!$E:$E,MATCH($A32,전체당첨내역!$A:$A,0)),"")</f>
        <v>27</v>
      </c>
      <c r="F32" s="40">
        <f>IFERROR(INDEX(전체당첨내역!$F:$F,MATCH($A32,전체당첨내역!$A:$A,0)),"")</f>
        <v>44</v>
      </c>
      <c r="G32" s="40">
        <f>IFERROR(INDEX(전체당첨내역!$G:$G,MATCH($A32,전체당첨내역!$A:$A,0)),"")</f>
        <v>45</v>
      </c>
      <c r="H32" s="45">
        <f>IFERROR(INDEX(전체당첨내역!$H:$H,MATCH($A32,전체당첨내역!$A:$A,0)),"")</f>
        <v>28</v>
      </c>
      <c r="I32" s="42">
        <f>IFERROR((INDEX(_calc_기준550!$CN$22:$EF$22,1,$B32)&gt;0)*(INDEX(_calc_기준550!$CN$22:$EF$22,1,$B32)&lt;=15)+(INDEX(_calc_기준550!$CN$22:$EF$22,1,$C32)&gt;0)*(INDEX(_calc_기준550!$CN$22:$EF$22,1,$C32)&lt;=15)+(INDEX(_calc_기준550!$CN$22:$EF$22,1,$D32)&gt;0)*(INDEX(_calc_기준550!$CN$22:$EF$22,1,$D32)&lt;=15)+(INDEX(_calc_기준550!$CN$22:$EF$22,1,$E32)&gt;0)*(INDEX(_calc_기준550!$CN$22:$EF$22,1,$E32)&lt;=15)+(INDEX(_calc_기준550!$CN$22:$EF$22,1,$F32)&gt;0)*(INDEX(_calc_기준550!$CN$22:$EF$22,1,$F32)&lt;=15)+(INDEX(_calc_기준550!$CN$22:$EF$22,1,$G32)&gt;0)*(INDEX(_calc_기준550!$CN$22:$EF$22,1,$G32)&lt;=15),"")</f>
        <v>4</v>
      </c>
      <c r="J32" s="40">
        <f>IFERROR((INDEX(_calc_기준550!$CN$22:$EF$22,1,$B32)&gt;15)*(INDEX(_calc_기준550!$CN$22:$EF$22,1,$B32)&lt;=30)+(INDEX(_calc_기준550!$CN$22:$EF$22,1,$C32)&gt;15)*(INDEX(_calc_기준550!$CN$22:$EF$22,1,$C32)&lt;=30)+(INDEX(_calc_기준550!$CN$22:$EF$22,1,$D32)&gt;15)*(INDEX(_calc_기준550!$CN$22:$EF$22,1,$D32)&lt;=30)+(INDEX(_calc_기준550!$CN$22:$EF$22,1,$E32)&gt;15)*(INDEX(_calc_기준550!$CN$22:$EF$22,1,$E32)&lt;=30)+(INDEX(_calc_기준550!$CN$22:$EF$22,1,$F32)&gt;15)*(INDEX(_calc_기준550!$CN$22:$EF$22,1,$F32)&lt;=30)+(INDEX(_calc_기준550!$CN$22:$EF$22,1,$G32)&gt;15)*(INDEX(_calc_기준550!$CN$22:$EF$22,1,$G32)&lt;=30),"")</f>
        <v>0</v>
      </c>
      <c r="K32" s="43">
        <f>IFERROR((INDEX(_calc_기준550!$CN$22:$EF$22,1,$B32)&gt;30)+(INDEX(_calc_기준550!$CN$22:$EF$22,1,$C32)&gt;30)+(INDEX(_calc_기준550!$CN$22:$EF$22,1,$D32)&gt;30)+(INDEX(_calc_기준550!$CN$22:$EF$22,1,$E32)&gt;30)+(INDEX(_calc_기준550!$CN$22:$EF$22,1,$F32)&gt;30)+(INDEX(_calc_기준550!$CN$22:$EF$22,1,$G32)&gt;30),"")</f>
        <v>2</v>
      </c>
      <c r="L32" s="25">
        <f>IFERROR(MATCH(L$11,_calc_기준550!$CN$22:$EF$22,0),"")</f>
        <v>12</v>
      </c>
      <c r="M32" s="25">
        <f>IFERROR(MATCH(M$11,_calc_기준550!$CN$22:$EF$22,0),"")</f>
        <v>21</v>
      </c>
      <c r="N32" s="25">
        <f>IFERROR(MATCH(N$11,_calc_기준550!$CN$22:$EF$22,0),"")</f>
        <v>34</v>
      </c>
      <c r="O32" s="25">
        <f>IFERROR(MATCH(O$11,_calc_기준550!$CN$22:$EF$22,0),"")</f>
        <v>45</v>
      </c>
      <c r="P32" s="25">
        <f>IFERROR(MATCH(P$11,_calc_기준550!$CN$22:$EF$22,0),"")</f>
        <v>18</v>
      </c>
      <c r="Q32" s="25">
        <f>IFERROR(MATCH(Q$11,_calc_기준550!$CN$22:$EF$22,0),"")</f>
        <v>13</v>
      </c>
      <c r="R32" s="25">
        <f>IFERROR(MATCH(R$11,_calc_기준550!$CN$22:$EF$22,0),"")</f>
        <v>38</v>
      </c>
      <c r="S32" s="25">
        <f>IFERROR(MATCH(S$11,_calc_기준550!$CN$22:$EF$22,0),"")</f>
        <v>33</v>
      </c>
      <c r="T32" s="25">
        <f>IFERROR(MATCH(T$11,_calc_기준550!$CN$22:$EF$22,0),"")</f>
        <v>35</v>
      </c>
      <c r="U32" s="25">
        <f>IFERROR(MATCH(U$11,_calc_기준550!$CN$22:$EF$22,0),"")</f>
        <v>42</v>
      </c>
      <c r="V32" s="25">
        <f>IFERROR(MATCH(V$11,_calc_기준550!$CN$22:$EF$22,0),"")</f>
        <v>43</v>
      </c>
      <c r="W32" s="25">
        <f>IFERROR(MATCH(W$11,_calc_기준550!$CN$22:$EF$22,0),"")</f>
        <v>14</v>
      </c>
      <c r="X32" s="25">
        <f>IFERROR(MATCH(X$11,_calc_기준550!$CN$22:$EF$22,0),"")</f>
        <v>7</v>
      </c>
      <c r="Y32" s="25">
        <f>IFERROR(MATCH(Y$11,_calc_기준550!$CN$22:$EF$22,0),"")</f>
        <v>11</v>
      </c>
      <c r="Z32" s="25">
        <f>IFERROR(MATCH(Z$11,_calc_기준550!$CN$22:$EF$22,0),"")</f>
        <v>44</v>
      </c>
      <c r="AA32" s="25">
        <f>IFERROR(MATCH(AA$11,_calc_기준550!$CN$22:$EF$22,0),"")</f>
        <v>10</v>
      </c>
      <c r="AB32" s="25">
        <f>IFERROR(MATCH(AB$11,_calc_기준550!$CN$22:$EF$22,0),"")</f>
        <v>22</v>
      </c>
      <c r="AC32" s="25">
        <f>IFERROR(MATCH(AC$11,_calc_기준550!$CN$22:$EF$22,0),"")</f>
        <v>30</v>
      </c>
      <c r="AD32" s="25">
        <f>IFERROR(MATCH(AD$11,_calc_기준550!$CN$22:$EF$22,0),"")</f>
        <v>2</v>
      </c>
      <c r="AE32" s="25">
        <f>IFERROR(MATCH(AE$11,_calc_기준550!$CN$22:$EF$22,0),"")</f>
        <v>29</v>
      </c>
      <c r="AF32" s="25">
        <f>IFERROR(MATCH(AF$11,_calc_기준550!$CN$22:$EF$22,0),"")</f>
        <v>39</v>
      </c>
      <c r="AG32" s="25">
        <f>IFERROR(MATCH(AG$11,_calc_기준550!$CN$22:$EF$22,0),"")</f>
        <v>6</v>
      </c>
      <c r="AH32" s="25">
        <f>IFERROR(MATCH(AH$11,_calc_기준550!$CN$22:$EF$22,0),"")</f>
        <v>26</v>
      </c>
      <c r="AI32" s="25">
        <f>IFERROR(MATCH(AI$11,_calc_기준550!$CN$22:$EF$22,0),"")</f>
        <v>16</v>
      </c>
      <c r="AJ32" s="25">
        <f>IFERROR(MATCH(AJ$11,_calc_기준550!$CN$22:$EF$22,0),"")</f>
        <v>19</v>
      </c>
      <c r="AK32" s="25">
        <f>IFERROR(MATCH(AK$11,_calc_기준550!$CN$22:$EF$22,0),"")</f>
        <v>24</v>
      </c>
      <c r="AL32" s="25">
        <f>IFERROR(MATCH(AL$11,_calc_기준550!$CN$22:$EF$22,0),"")</f>
        <v>3</v>
      </c>
      <c r="AM32" s="25">
        <f>IFERROR(MATCH(AM$11,_calc_기준550!$CN$22:$EF$22,0),"")</f>
        <v>28</v>
      </c>
      <c r="AN32" s="25">
        <f>IFERROR(MATCH(AN$11,_calc_기준550!$CN$22:$EF$22,0),"")</f>
        <v>15</v>
      </c>
      <c r="AO32" s="25">
        <f>IFERROR(MATCH(AO$11,_calc_기준550!$CN$22:$EF$22,0),"")</f>
        <v>17</v>
      </c>
      <c r="AP32" s="25">
        <f>IFERROR(MATCH(AP$11,_calc_기준550!$CN$22:$EF$22,0),"")</f>
        <v>36</v>
      </c>
      <c r="AQ32" s="25">
        <f>IFERROR(MATCH(AQ$11,_calc_기준550!$CN$22:$EF$22,0),"")</f>
        <v>41</v>
      </c>
      <c r="AR32" s="25">
        <f>IFERROR(MATCH(AR$11,_calc_기준550!$CN$22:$EF$22,0),"")</f>
        <v>25</v>
      </c>
      <c r="AS32" s="25">
        <f>IFERROR(MATCH(AS$11,_calc_기준550!$CN$22:$EF$22,0),"")</f>
        <v>37</v>
      </c>
      <c r="AT32" s="25">
        <f>IFERROR(MATCH(AT$11,_calc_기준550!$CN$22:$EF$22,0),"")</f>
        <v>9</v>
      </c>
      <c r="AU32" s="25">
        <f>IFERROR(MATCH(AU$11,_calc_기준550!$CN$22:$EF$22,0),"")</f>
        <v>20</v>
      </c>
      <c r="AV32" s="25">
        <f>IFERROR(MATCH(AV$11,_calc_기준550!$CN$22:$EF$22,0),"")</f>
        <v>31</v>
      </c>
      <c r="AW32" s="25">
        <f>IFERROR(MATCH(AW$11,_calc_기준550!$CN$22:$EF$22,0),"")</f>
        <v>1</v>
      </c>
      <c r="AX32" s="25">
        <f>IFERROR(MATCH(AX$11,_calc_기준550!$CN$22:$EF$22,0),"")</f>
        <v>27</v>
      </c>
      <c r="AY32" s="25">
        <f>IFERROR(MATCH(AY$11,_calc_기준550!$CN$22:$EF$22,0),"")</f>
        <v>40</v>
      </c>
      <c r="AZ32" s="25">
        <f>IFERROR(MATCH(AZ$11,_calc_기준550!$CN$22:$EF$22,0),"")</f>
        <v>5</v>
      </c>
      <c r="BA32" s="25">
        <f>IFERROR(MATCH(BA$11,_calc_기준550!$CN$22:$EF$22,0),"")</f>
        <v>32</v>
      </c>
      <c r="BB32" s="25">
        <f>IFERROR(MATCH(BB$11,_calc_기준550!$CN$22:$EF$22,0),"")</f>
        <v>4</v>
      </c>
      <c r="BC32" s="25">
        <f>IFERROR(MATCH(BC$11,_calc_기준550!$CN$22:$EF$22,0),"")</f>
        <v>23</v>
      </c>
      <c r="BD32" s="25">
        <f>IFERROR(MATCH(BD$11,_calc_기준550!$CN$22:$EF$22,0),"")</f>
        <v>8</v>
      </c>
    </row>
    <row r="33" spans="1:56" ht="16.5" customHeight="1">
      <c r="A33" s="57">
        <f t="shared" si="2"/>
        <v>1223</v>
      </c>
      <c r="B33" s="40">
        <f>IFERROR(INDEX(전체당첨내역!$B:$B,MATCH($A33,전체당첨내역!$A:$A,0)),"")</f>
        <v>16</v>
      </c>
      <c r="C33" s="40">
        <f>IFERROR(INDEX(전체당첨내역!$C:$C,MATCH($A33,전체당첨내역!$A:$A,0)),"")</f>
        <v>18</v>
      </c>
      <c r="D33" s="40">
        <f>IFERROR(INDEX(전체당첨내역!$D:$D,MATCH($A33,전체당첨내역!$A:$A,0)),"")</f>
        <v>20</v>
      </c>
      <c r="E33" s="40">
        <f>IFERROR(INDEX(전체당첨내역!$E:$E,MATCH($A33,전체당첨내역!$A:$A,0)),"")</f>
        <v>32</v>
      </c>
      <c r="F33" s="40">
        <f>IFERROR(INDEX(전체당첨내역!$F:$F,MATCH($A33,전체당첨내역!$A:$A,0)),"")</f>
        <v>33</v>
      </c>
      <c r="G33" s="40">
        <f>IFERROR(INDEX(전체당첨내역!$G:$G,MATCH($A33,전체당첨내역!$A:$A,0)),"")</f>
        <v>39</v>
      </c>
      <c r="H33" s="45">
        <f>IFERROR(INDEX(전체당첨내역!$H:$H,MATCH($A33,전체당첨내역!$A:$A,0)),"")</f>
        <v>26</v>
      </c>
      <c r="I33" s="42">
        <f>IFERROR((INDEX(_calc_기준550!$CN$23:$EF$23,1,$B33)&gt;0)*(INDEX(_calc_기준550!$CN$23:$EF$23,1,$B33)&lt;=15)+(INDEX(_calc_기준550!$CN$23:$EF$23,1,$C33)&gt;0)*(INDEX(_calc_기준550!$CN$23:$EF$23,1,$C33)&lt;=15)+(INDEX(_calc_기준550!$CN$23:$EF$23,1,$D33)&gt;0)*(INDEX(_calc_기준550!$CN$23:$EF$23,1,$D33)&lt;=15)+(INDEX(_calc_기준550!$CN$23:$EF$23,1,$E33)&gt;0)*(INDEX(_calc_기준550!$CN$23:$EF$23,1,$E33)&lt;=15)+(INDEX(_calc_기준550!$CN$23:$EF$23,1,$F33)&gt;0)*(INDEX(_calc_기준550!$CN$23:$EF$23,1,$F33)&lt;=15)+(INDEX(_calc_기준550!$CN$23:$EF$23,1,$G33)&gt;0)*(INDEX(_calc_기준550!$CN$23:$EF$23,1,$G33)&lt;=15),"")</f>
        <v>3</v>
      </c>
      <c r="J33" s="40">
        <f>IFERROR((INDEX(_calc_기준550!$CN$23:$EF$23,1,$B33)&gt;15)*(INDEX(_calc_기준550!$CN$23:$EF$23,1,$B33)&lt;=30)+(INDEX(_calc_기준550!$CN$23:$EF$23,1,$C33)&gt;15)*(INDEX(_calc_기준550!$CN$23:$EF$23,1,$C33)&lt;=30)+(INDEX(_calc_기준550!$CN$23:$EF$23,1,$D33)&gt;15)*(INDEX(_calc_기준550!$CN$23:$EF$23,1,$D33)&lt;=30)+(INDEX(_calc_기준550!$CN$23:$EF$23,1,$E33)&gt;15)*(INDEX(_calc_기준550!$CN$23:$EF$23,1,$E33)&lt;=30)+(INDEX(_calc_기준550!$CN$23:$EF$23,1,$F33)&gt;15)*(INDEX(_calc_기준550!$CN$23:$EF$23,1,$F33)&lt;=30)+(INDEX(_calc_기준550!$CN$23:$EF$23,1,$G33)&gt;15)*(INDEX(_calc_기준550!$CN$23:$EF$23,1,$G33)&lt;=30),"")</f>
        <v>2</v>
      </c>
      <c r="K33" s="43">
        <f>IFERROR((INDEX(_calc_기준550!$CN$23:$EF$23,1,$B33)&gt;30)+(INDEX(_calc_기준550!$CN$23:$EF$23,1,$C33)&gt;30)+(INDEX(_calc_기준550!$CN$23:$EF$23,1,$D33)&gt;30)+(INDEX(_calc_기준550!$CN$23:$EF$23,1,$E33)&gt;30)+(INDEX(_calc_기준550!$CN$23:$EF$23,1,$F33)&gt;30)+(INDEX(_calc_기준550!$CN$23:$EF$23,1,$G33)&gt;30),"")</f>
        <v>1</v>
      </c>
      <c r="L33" s="25">
        <f>IFERROR(MATCH(L$11,_calc_기준550!$CN$23:$EF$23,0),"")</f>
        <v>12</v>
      </c>
      <c r="M33" s="25">
        <f>IFERROR(MATCH(M$11,_calc_기준550!$CN$23:$EF$23,0),"")</f>
        <v>21</v>
      </c>
      <c r="N33" s="25">
        <f>IFERROR(MATCH(N$11,_calc_기준550!$CN$23:$EF$23,0),"")</f>
        <v>34</v>
      </c>
      <c r="O33" s="25">
        <f>IFERROR(MATCH(O$11,_calc_기준550!$CN$23:$EF$23,0),"")</f>
        <v>33</v>
      </c>
      <c r="P33" s="25">
        <f>IFERROR(MATCH(P$11,_calc_기준550!$CN$23:$EF$23,0),"")</f>
        <v>45</v>
      </c>
      <c r="Q33" s="25">
        <f>IFERROR(MATCH(Q$11,_calc_기준550!$CN$23:$EF$23,0),"")</f>
        <v>18</v>
      </c>
      <c r="R33" s="25">
        <f>IFERROR(MATCH(R$11,_calc_기준550!$CN$23:$EF$23,0),"")</f>
        <v>13</v>
      </c>
      <c r="S33" s="25">
        <f>IFERROR(MATCH(S$11,_calc_기준550!$CN$23:$EF$23,0),"")</f>
        <v>38</v>
      </c>
      <c r="T33" s="25">
        <f>IFERROR(MATCH(T$11,_calc_기준550!$CN$23:$EF$23,0),"")</f>
        <v>42</v>
      </c>
      <c r="U33" s="25">
        <f>IFERROR(MATCH(U$11,_calc_기준550!$CN$23:$EF$23,0),"")</f>
        <v>43</v>
      </c>
      <c r="V33" s="25">
        <f>IFERROR(MATCH(V$11,_calc_기준550!$CN$23:$EF$23,0),"")</f>
        <v>44</v>
      </c>
      <c r="W33" s="25">
        <f>IFERROR(MATCH(W$11,_calc_기준550!$CN$23:$EF$23,0),"")</f>
        <v>14</v>
      </c>
      <c r="X33" s="25">
        <f>IFERROR(MATCH(X$11,_calc_기준550!$CN$23:$EF$23,0),"")</f>
        <v>39</v>
      </c>
      <c r="Y33" s="25">
        <f>IFERROR(MATCH(Y$11,_calc_기준550!$CN$23:$EF$23,0),"")</f>
        <v>7</v>
      </c>
      <c r="Z33" s="25">
        <f>IFERROR(MATCH(Z$11,_calc_기준550!$CN$23:$EF$23,0),"")</f>
        <v>11</v>
      </c>
      <c r="AA33" s="25">
        <f>IFERROR(MATCH(AA$11,_calc_기준550!$CN$23:$EF$23,0),"")</f>
        <v>10</v>
      </c>
      <c r="AB33" s="25">
        <f>IFERROR(MATCH(AB$11,_calc_기준550!$CN$23:$EF$23,0),"")</f>
        <v>22</v>
      </c>
      <c r="AC33" s="25">
        <f>IFERROR(MATCH(AC$11,_calc_기준550!$CN$23:$EF$23,0),"")</f>
        <v>2</v>
      </c>
      <c r="AD33" s="25">
        <f>IFERROR(MATCH(AD$11,_calc_기준550!$CN$23:$EF$23,0),"")</f>
        <v>19</v>
      </c>
      <c r="AE33" s="25">
        <f>IFERROR(MATCH(AE$11,_calc_기준550!$CN$23:$EF$23,0),"")</f>
        <v>24</v>
      </c>
      <c r="AF33" s="25">
        <f>IFERROR(MATCH(AF$11,_calc_기준550!$CN$23:$EF$23,0),"")</f>
        <v>29</v>
      </c>
      <c r="AG33" s="25">
        <f>IFERROR(MATCH(AG$11,_calc_기준550!$CN$23:$EF$23,0),"")</f>
        <v>6</v>
      </c>
      <c r="AH33" s="25">
        <f>IFERROR(MATCH(AH$11,_calc_기준550!$CN$23:$EF$23,0),"")</f>
        <v>35</v>
      </c>
      <c r="AI33" s="25">
        <f>IFERROR(MATCH(AI$11,_calc_기준550!$CN$23:$EF$23,0),"")</f>
        <v>16</v>
      </c>
      <c r="AJ33" s="25">
        <f>IFERROR(MATCH(AJ$11,_calc_기준550!$CN$23:$EF$23,0),"")</f>
        <v>3</v>
      </c>
      <c r="AK33" s="25">
        <f>IFERROR(MATCH(AK$11,_calc_기준550!$CN$23:$EF$23,0),"")</f>
        <v>26</v>
      </c>
      <c r="AL33" s="25">
        <f>IFERROR(MATCH(AL$11,_calc_기준550!$CN$23:$EF$23,0),"")</f>
        <v>28</v>
      </c>
      <c r="AM33" s="25">
        <f>IFERROR(MATCH(AM$11,_calc_기준550!$CN$23:$EF$23,0),"")</f>
        <v>30</v>
      </c>
      <c r="AN33" s="25">
        <f>IFERROR(MATCH(AN$11,_calc_기준550!$CN$23:$EF$23,0),"")</f>
        <v>32</v>
      </c>
      <c r="AO33" s="25">
        <f>IFERROR(MATCH(AO$11,_calc_기준550!$CN$23:$EF$23,0),"")</f>
        <v>17</v>
      </c>
      <c r="AP33" s="25">
        <f>IFERROR(MATCH(AP$11,_calc_기준550!$CN$23:$EF$23,0),"")</f>
        <v>36</v>
      </c>
      <c r="AQ33" s="25">
        <f>IFERROR(MATCH(AQ$11,_calc_기준550!$CN$23:$EF$23,0),"")</f>
        <v>15</v>
      </c>
      <c r="AR33" s="25">
        <f>IFERROR(MATCH(AR$11,_calc_기준550!$CN$23:$EF$23,0),"")</f>
        <v>41</v>
      </c>
      <c r="AS33" s="25">
        <f>IFERROR(MATCH(AS$11,_calc_기준550!$CN$23:$EF$23,0),"")</f>
        <v>37</v>
      </c>
      <c r="AT33" s="25">
        <f>IFERROR(MATCH(AT$11,_calc_기준550!$CN$23:$EF$23,0),"")</f>
        <v>25</v>
      </c>
      <c r="AU33" s="25">
        <f>IFERROR(MATCH(AU$11,_calc_기준550!$CN$23:$EF$23,0),"")</f>
        <v>31</v>
      </c>
      <c r="AV33" s="25">
        <f>IFERROR(MATCH(AV$11,_calc_기준550!$CN$23:$EF$23,0),"")</f>
        <v>9</v>
      </c>
      <c r="AW33" s="25">
        <f>IFERROR(MATCH(AW$11,_calc_기준550!$CN$23:$EF$23,0),"")</f>
        <v>20</v>
      </c>
      <c r="AX33" s="25">
        <f>IFERROR(MATCH(AX$11,_calc_기준550!$CN$23:$EF$23,0),"")</f>
        <v>27</v>
      </c>
      <c r="AY33" s="25">
        <f>IFERROR(MATCH(AY$11,_calc_기준550!$CN$23:$EF$23,0),"")</f>
        <v>1</v>
      </c>
      <c r="AZ33" s="25">
        <f>IFERROR(MATCH(AZ$11,_calc_기준550!$CN$23:$EF$23,0),"")</f>
        <v>40</v>
      </c>
      <c r="BA33" s="25">
        <f>IFERROR(MATCH(BA$11,_calc_기준550!$CN$23:$EF$23,0),"")</f>
        <v>4</v>
      </c>
      <c r="BB33" s="25">
        <f>IFERROR(MATCH(BB$11,_calc_기준550!$CN$23:$EF$23,0),"")</f>
        <v>23</v>
      </c>
      <c r="BC33" s="25">
        <f>IFERROR(MATCH(BC$11,_calc_기준550!$CN$23:$EF$23,0),"")</f>
        <v>5</v>
      </c>
      <c r="BD33" s="25">
        <f>IFERROR(MATCH(BD$11,_calc_기준550!$CN$23:$EF$23,0),"")</f>
        <v>8</v>
      </c>
    </row>
    <row r="34" spans="1:56" ht="16.5" customHeight="1">
      <c r="A34" s="57">
        <f t="shared" si="2"/>
        <v>1222</v>
      </c>
      <c r="B34" s="40">
        <f>IFERROR(INDEX(전체당첨내역!$B:$B,MATCH($A34,전체당첨내역!$A:$A,0)),"")</f>
        <v>4</v>
      </c>
      <c r="C34" s="40">
        <f>IFERROR(INDEX(전체당첨내역!$C:$C,MATCH($A34,전체당첨내역!$A:$A,0)),"")</f>
        <v>11</v>
      </c>
      <c r="D34" s="40">
        <f>IFERROR(INDEX(전체당첨내역!$D:$D,MATCH($A34,전체당첨내역!$A:$A,0)),"")</f>
        <v>17</v>
      </c>
      <c r="E34" s="40">
        <f>IFERROR(INDEX(전체당첨내역!$E:$E,MATCH($A34,전체당첨내역!$A:$A,0)),"")</f>
        <v>22</v>
      </c>
      <c r="F34" s="40">
        <f>IFERROR(INDEX(전체당첨내역!$F:$F,MATCH($A34,전체당첨내역!$A:$A,0)),"")</f>
        <v>32</v>
      </c>
      <c r="G34" s="40">
        <f>IFERROR(INDEX(전체당첨내역!$G:$G,MATCH($A34,전체당첨내역!$A:$A,0)),"")</f>
        <v>41</v>
      </c>
      <c r="H34" s="45">
        <f>IFERROR(INDEX(전체당첨내역!$H:$H,MATCH($A34,전체당첨내역!$A:$A,0)),"")</f>
        <v>34</v>
      </c>
      <c r="I34" s="42">
        <f>IFERROR((INDEX(_calc_기준550!$CN$24:$EF$24,1,$B34)&gt;0)*(INDEX(_calc_기준550!$CN$24:$EF$24,1,$B34)&lt;=15)+(INDEX(_calc_기준550!$CN$24:$EF$24,1,$C34)&gt;0)*(INDEX(_calc_기준550!$CN$24:$EF$24,1,$C34)&lt;=15)+(INDEX(_calc_기준550!$CN$24:$EF$24,1,$D34)&gt;0)*(INDEX(_calc_기준550!$CN$24:$EF$24,1,$D34)&lt;=15)+(INDEX(_calc_기준550!$CN$24:$EF$24,1,$E34)&gt;0)*(INDEX(_calc_기준550!$CN$24:$EF$24,1,$E34)&lt;=15)+(INDEX(_calc_기준550!$CN$24:$EF$24,1,$F34)&gt;0)*(INDEX(_calc_기준550!$CN$24:$EF$24,1,$F34)&lt;=15)+(INDEX(_calc_기준550!$CN$24:$EF$24,1,$G34)&gt;0)*(INDEX(_calc_기준550!$CN$24:$EF$24,1,$G34)&lt;=15),"")</f>
        <v>2</v>
      </c>
      <c r="J34" s="40">
        <f>IFERROR((INDEX(_calc_기준550!$CN$24:$EF$24,1,$B34)&gt;15)*(INDEX(_calc_기준550!$CN$24:$EF$24,1,$B34)&lt;=30)+(INDEX(_calc_기준550!$CN$24:$EF$24,1,$C34)&gt;15)*(INDEX(_calc_기준550!$CN$24:$EF$24,1,$C34)&lt;=30)+(INDEX(_calc_기준550!$CN$24:$EF$24,1,$D34)&gt;15)*(INDEX(_calc_기준550!$CN$24:$EF$24,1,$D34)&lt;=30)+(INDEX(_calc_기준550!$CN$24:$EF$24,1,$E34)&gt;15)*(INDEX(_calc_기준550!$CN$24:$EF$24,1,$E34)&lt;=30)+(INDEX(_calc_기준550!$CN$24:$EF$24,1,$F34)&gt;15)*(INDEX(_calc_기준550!$CN$24:$EF$24,1,$F34)&lt;=30)+(INDEX(_calc_기준550!$CN$24:$EF$24,1,$G34)&gt;15)*(INDEX(_calc_기준550!$CN$24:$EF$24,1,$G34)&lt;=30),"")</f>
        <v>3</v>
      </c>
      <c r="K34" s="43">
        <f>IFERROR((INDEX(_calc_기준550!$CN$24:$EF$24,1,$B34)&gt;30)+(INDEX(_calc_기준550!$CN$24:$EF$24,1,$C34)&gt;30)+(INDEX(_calc_기준550!$CN$24:$EF$24,1,$D34)&gt;30)+(INDEX(_calc_기준550!$CN$24:$EF$24,1,$E34)&gt;30)+(INDEX(_calc_기준550!$CN$24:$EF$24,1,$F34)&gt;30)+(INDEX(_calc_기준550!$CN$24:$EF$24,1,$G34)&gt;30),"")</f>
        <v>1</v>
      </c>
      <c r="L34" s="25">
        <f>IFERROR(MATCH(L$11,_calc_기준550!$CN$24:$EF$24,0),"")</f>
        <v>21</v>
      </c>
      <c r="M34" s="25">
        <f>IFERROR(MATCH(M$11,_calc_기준550!$CN$24:$EF$24,0),"")</f>
        <v>12</v>
      </c>
      <c r="N34" s="25">
        <f>IFERROR(MATCH(N$11,_calc_기준550!$CN$24:$EF$24,0),"")</f>
        <v>34</v>
      </c>
      <c r="O34" s="25">
        <f>IFERROR(MATCH(O$11,_calc_기준550!$CN$24:$EF$24,0),"")</f>
        <v>45</v>
      </c>
      <c r="P34" s="25">
        <f>IFERROR(MATCH(P$11,_calc_기준550!$CN$24:$EF$24,0),"")</f>
        <v>33</v>
      </c>
      <c r="Q34" s="25">
        <f>IFERROR(MATCH(Q$11,_calc_기준550!$CN$24:$EF$24,0),"")</f>
        <v>18</v>
      </c>
      <c r="R34" s="25">
        <f>IFERROR(MATCH(R$11,_calc_기준550!$CN$24:$EF$24,0),"")</f>
        <v>38</v>
      </c>
      <c r="S34" s="25">
        <f>IFERROR(MATCH(S$11,_calc_기준550!$CN$24:$EF$24,0),"")</f>
        <v>11</v>
      </c>
      <c r="T34" s="25">
        <f>IFERROR(MATCH(T$11,_calc_기준550!$CN$24:$EF$24,0),"")</f>
        <v>13</v>
      </c>
      <c r="U34" s="25">
        <f>IFERROR(MATCH(U$11,_calc_기준550!$CN$24:$EF$24,0),"")</f>
        <v>43</v>
      </c>
      <c r="V34" s="25">
        <f>IFERROR(MATCH(V$11,_calc_기준550!$CN$24:$EF$24,0),"")</f>
        <v>14</v>
      </c>
      <c r="W34" s="25">
        <f>IFERROR(MATCH(W$11,_calc_기준550!$CN$24:$EF$24,0),"")</f>
        <v>42</v>
      </c>
      <c r="X34" s="25">
        <f>IFERROR(MATCH(X$11,_calc_기준550!$CN$24:$EF$24,0),"")</f>
        <v>39</v>
      </c>
      <c r="Y34" s="25">
        <f>IFERROR(MATCH(Y$11,_calc_기준550!$CN$24:$EF$24,0),"")</f>
        <v>44</v>
      </c>
      <c r="Z34" s="25">
        <f>IFERROR(MATCH(Z$11,_calc_기준550!$CN$24:$EF$24,0),"")</f>
        <v>22</v>
      </c>
      <c r="AA34" s="25">
        <f>IFERROR(MATCH(AA$11,_calc_기준550!$CN$24:$EF$24,0),"")</f>
        <v>7</v>
      </c>
      <c r="AB34" s="25">
        <f>IFERROR(MATCH(AB$11,_calc_기준550!$CN$24:$EF$24,0),"")</f>
        <v>19</v>
      </c>
      <c r="AC34" s="25">
        <f>IFERROR(MATCH(AC$11,_calc_기준550!$CN$24:$EF$24,0),"")</f>
        <v>2</v>
      </c>
      <c r="AD34" s="25">
        <f>IFERROR(MATCH(AD$11,_calc_기준550!$CN$24:$EF$24,0),"")</f>
        <v>35</v>
      </c>
      <c r="AE34" s="25">
        <f>IFERROR(MATCH(AE$11,_calc_기준550!$CN$24:$EF$24,0),"")</f>
        <v>10</v>
      </c>
      <c r="AF34" s="25">
        <f>IFERROR(MATCH(AF$11,_calc_기준550!$CN$24:$EF$24,0),"")</f>
        <v>17</v>
      </c>
      <c r="AG34" s="25">
        <f>IFERROR(MATCH(AG$11,_calc_기준550!$CN$24:$EF$24,0),"")</f>
        <v>6</v>
      </c>
      <c r="AH34" s="25">
        <f>IFERROR(MATCH(AH$11,_calc_기준550!$CN$24:$EF$24,0),"")</f>
        <v>29</v>
      </c>
      <c r="AI34" s="25">
        <f>IFERROR(MATCH(AI$11,_calc_기준550!$CN$24:$EF$24,0),"")</f>
        <v>32</v>
      </c>
      <c r="AJ34" s="25">
        <f>IFERROR(MATCH(AJ$11,_calc_기준550!$CN$24:$EF$24,0),"")</f>
        <v>16</v>
      </c>
      <c r="AK34" s="25">
        <f>IFERROR(MATCH(AK$11,_calc_기준550!$CN$24:$EF$24,0),"")</f>
        <v>41</v>
      </c>
      <c r="AL34" s="25">
        <f>IFERROR(MATCH(AL$11,_calc_기준550!$CN$24:$EF$24,0),"")</f>
        <v>3</v>
      </c>
      <c r="AM34" s="25">
        <f>IFERROR(MATCH(AM$11,_calc_기준550!$CN$24:$EF$24,0),"")</f>
        <v>30</v>
      </c>
      <c r="AN34" s="25">
        <f>IFERROR(MATCH(AN$11,_calc_기준550!$CN$24:$EF$24,0),"")</f>
        <v>26</v>
      </c>
      <c r="AO34" s="25">
        <f>IFERROR(MATCH(AO$11,_calc_기준550!$CN$24:$EF$24,0),"")</f>
        <v>28</v>
      </c>
      <c r="AP34" s="25">
        <f>IFERROR(MATCH(AP$11,_calc_기준550!$CN$24:$EF$24,0),"")</f>
        <v>36</v>
      </c>
      <c r="AQ34" s="25">
        <f>IFERROR(MATCH(AQ$11,_calc_기준550!$CN$24:$EF$24,0),"")</f>
        <v>24</v>
      </c>
      <c r="AR34" s="25">
        <f>IFERROR(MATCH(AR$11,_calc_기준550!$CN$24:$EF$24,0),"")</f>
        <v>15</v>
      </c>
      <c r="AS34" s="25">
        <f>IFERROR(MATCH(AS$11,_calc_기준550!$CN$24:$EF$24,0),"")</f>
        <v>31</v>
      </c>
      <c r="AT34" s="25">
        <f>IFERROR(MATCH(AT$11,_calc_기준550!$CN$24:$EF$24,0),"")</f>
        <v>37</v>
      </c>
      <c r="AU34" s="25">
        <f>IFERROR(MATCH(AU$11,_calc_기준550!$CN$24:$EF$24,0),"")</f>
        <v>4</v>
      </c>
      <c r="AV34" s="25">
        <f>IFERROR(MATCH(AV$11,_calc_기준550!$CN$24:$EF$24,0),"")</f>
        <v>25</v>
      </c>
      <c r="AW34" s="25">
        <f>IFERROR(MATCH(AW$11,_calc_기준550!$CN$24:$EF$24,0),"")</f>
        <v>20</v>
      </c>
      <c r="AX34" s="25">
        <f>IFERROR(MATCH(AX$11,_calc_기준550!$CN$24:$EF$24,0),"")</f>
        <v>27</v>
      </c>
      <c r="AY34" s="25">
        <f>IFERROR(MATCH(AY$11,_calc_기준550!$CN$24:$EF$24,0),"")</f>
        <v>1</v>
      </c>
      <c r="AZ34" s="25">
        <f>IFERROR(MATCH(AZ$11,_calc_기준550!$CN$24:$EF$24,0),"")</f>
        <v>9</v>
      </c>
      <c r="BA34" s="25">
        <f>IFERROR(MATCH(BA$11,_calc_기준550!$CN$24:$EF$24,0),"")</f>
        <v>40</v>
      </c>
      <c r="BB34" s="25">
        <f>IFERROR(MATCH(BB$11,_calc_기준550!$CN$24:$EF$24,0),"")</f>
        <v>23</v>
      </c>
      <c r="BC34" s="25">
        <f>IFERROR(MATCH(BC$11,_calc_기준550!$CN$24:$EF$24,0),"")</f>
        <v>5</v>
      </c>
      <c r="BD34" s="25">
        <f>IFERROR(MATCH(BD$11,_calc_기준550!$CN$24:$EF$24,0),"")</f>
        <v>8</v>
      </c>
    </row>
    <row r="35" spans="1:56" ht="16.5" customHeight="1">
      <c r="A35" s="57">
        <f t="shared" si="2"/>
        <v>1221</v>
      </c>
      <c r="B35" s="40">
        <f>IFERROR(INDEX(전체당첨내역!$B:$B,MATCH($A35,전체당첨내역!$A:$A,0)),"")</f>
        <v>6</v>
      </c>
      <c r="C35" s="40">
        <f>IFERROR(INDEX(전체당첨내역!$C:$C,MATCH($A35,전체당첨내역!$A:$A,0)),"")</f>
        <v>13</v>
      </c>
      <c r="D35" s="40">
        <f>IFERROR(INDEX(전체당첨내역!$D:$D,MATCH($A35,전체당첨내역!$A:$A,0)),"")</f>
        <v>18</v>
      </c>
      <c r="E35" s="40">
        <f>IFERROR(INDEX(전체당첨내역!$E:$E,MATCH($A35,전체당첨내역!$A:$A,0)),"")</f>
        <v>28</v>
      </c>
      <c r="F35" s="40">
        <f>IFERROR(INDEX(전체당첨내역!$F:$F,MATCH($A35,전체당첨내역!$A:$A,0)),"")</f>
        <v>30</v>
      </c>
      <c r="G35" s="40">
        <f>IFERROR(INDEX(전체당첨내역!$G:$G,MATCH($A35,전체당첨내역!$A:$A,0)),"")</f>
        <v>36</v>
      </c>
      <c r="H35" s="45">
        <f>IFERROR(INDEX(전체당첨내역!$H:$H,MATCH($A35,전체당첨내역!$A:$A,0)),"")</f>
        <v>9</v>
      </c>
      <c r="I35" s="42">
        <f>IFERROR((INDEX(_calc_기준550!$CN$25:$EF$25,1,$B35)&gt;0)*(INDEX(_calc_기준550!$CN$25:$EF$25,1,$B35)&lt;=15)+(INDEX(_calc_기준550!$CN$25:$EF$25,1,$C35)&gt;0)*(INDEX(_calc_기준550!$CN$25:$EF$25,1,$C35)&lt;=15)+(INDEX(_calc_기준550!$CN$25:$EF$25,1,$D35)&gt;0)*(INDEX(_calc_기준550!$CN$25:$EF$25,1,$D35)&lt;=15)+(INDEX(_calc_기준550!$CN$25:$EF$25,1,$E35)&gt;0)*(INDEX(_calc_기준550!$CN$25:$EF$25,1,$E35)&lt;=15)+(INDEX(_calc_기준550!$CN$25:$EF$25,1,$F35)&gt;0)*(INDEX(_calc_기준550!$CN$25:$EF$25,1,$F35)&lt;=15)+(INDEX(_calc_기준550!$CN$25:$EF$25,1,$G35)&gt;0)*(INDEX(_calc_기준550!$CN$25:$EF$25,1,$G35)&lt;=15),"")</f>
        <v>2</v>
      </c>
      <c r="J35" s="40">
        <f>IFERROR((INDEX(_calc_기준550!$CN$25:$EF$25,1,$B35)&gt;15)*(INDEX(_calc_기준550!$CN$25:$EF$25,1,$B35)&lt;=30)+(INDEX(_calc_기준550!$CN$25:$EF$25,1,$C35)&gt;15)*(INDEX(_calc_기준550!$CN$25:$EF$25,1,$C35)&lt;=30)+(INDEX(_calc_기준550!$CN$25:$EF$25,1,$D35)&gt;15)*(INDEX(_calc_기준550!$CN$25:$EF$25,1,$D35)&lt;=30)+(INDEX(_calc_기준550!$CN$25:$EF$25,1,$E35)&gt;15)*(INDEX(_calc_기준550!$CN$25:$EF$25,1,$E35)&lt;=30)+(INDEX(_calc_기준550!$CN$25:$EF$25,1,$F35)&gt;15)*(INDEX(_calc_기준550!$CN$25:$EF$25,1,$F35)&lt;=30)+(INDEX(_calc_기준550!$CN$25:$EF$25,1,$G35)&gt;15)*(INDEX(_calc_기준550!$CN$25:$EF$25,1,$G35)&lt;=30),"")</f>
        <v>4</v>
      </c>
      <c r="K35" s="43">
        <f>IFERROR((INDEX(_calc_기준550!$CN$25:$EF$25,1,$B35)&gt;30)+(INDEX(_calc_기준550!$CN$25:$EF$25,1,$C35)&gt;30)+(INDEX(_calc_기준550!$CN$25:$EF$25,1,$D35)&gt;30)+(INDEX(_calc_기준550!$CN$25:$EF$25,1,$E35)&gt;30)+(INDEX(_calc_기준550!$CN$25:$EF$25,1,$F35)&gt;30)+(INDEX(_calc_기준550!$CN$25:$EF$25,1,$G35)&gt;30),"")</f>
        <v>0</v>
      </c>
      <c r="L35" s="25">
        <f>IFERROR(MATCH(L$11,_calc_기준550!$CN$25:$EF$25,0),"")</f>
        <v>21</v>
      </c>
      <c r="M35" s="25">
        <f>IFERROR(MATCH(M$11,_calc_기준550!$CN$25:$EF$25,0),"")</f>
        <v>34</v>
      </c>
      <c r="N35" s="25">
        <f>IFERROR(MATCH(N$11,_calc_기준550!$CN$25:$EF$25,0),"")</f>
        <v>45</v>
      </c>
      <c r="O35" s="25">
        <f>IFERROR(MATCH(O$11,_calc_기준550!$CN$25:$EF$25,0),"")</f>
        <v>33</v>
      </c>
      <c r="P35" s="25">
        <f>IFERROR(MATCH(P$11,_calc_기준550!$CN$25:$EF$25,0),"")</f>
        <v>13</v>
      </c>
      <c r="Q35" s="25">
        <f>IFERROR(MATCH(Q$11,_calc_기준550!$CN$25:$EF$25,0),"")</f>
        <v>18</v>
      </c>
      <c r="R35" s="25">
        <f>IFERROR(MATCH(R$11,_calc_기준550!$CN$25:$EF$25,0),"")</f>
        <v>12</v>
      </c>
      <c r="S35" s="25">
        <f>IFERROR(MATCH(S$11,_calc_기준550!$CN$25:$EF$25,0),"")</f>
        <v>38</v>
      </c>
      <c r="T35" s="25">
        <f>IFERROR(MATCH(T$11,_calc_기준550!$CN$25:$EF$25,0),"")</f>
        <v>43</v>
      </c>
      <c r="U35" s="25">
        <f>IFERROR(MATCH(U$11,_calc_기준550!$CN$25:$EF$25,0),"")</f>
        <v>14</v>
      </c>
      <c r="V35" s="25">
        <f>IFERROR(MATCH(V$11,_calc_기준550!$CN$25:$EF$25,0),"")</f>
        <v>42</v>
      </c>
      <c r="W35" s="25">
        <f>IFERROR(MATCH(W$11,_calc_기준550!$CN$25:$EF$25,0),"")</f>
        <v>39</v>
      </c>
      <c r="X35" s="25">
        <f>IFERROR(MATCH(X$11,_calc_기준550!$CN$25:$EF$25,0),"")</f>
        <v>44</v>
      </c>
      <c r="Y35" s="25">
        <f>IFERROR(MATCH(Y$11,_calc_기준550!$CN$25:$EF$25,0),"")</f>
        <v>10</v>
      </c>
      <c r="Z35" s="25">
        <f>IFERROR(MATCH(Z$11,_calc_기준550!$CN$25:$EF$25,0),"")</f>
        <v>11</v>
      </c>
      <c r="AA35" s="25">
        <f>IFERROR(MATCH(AA$11,_calc_기준550!$CN$25:$EF$25,0),"")</f>
        <v>22</v>
      </c>
      <c r="AB35" s="25">
        <f>IFERROR(MATCH(AB$11,_calc_기준550!$CN$25:$EF$25,0),"")</f>
        <v>2</v>
      </c>
      <c r="AC35" s="25">
        <f>IFERROR(MATCH(AC$11,_calc_기준550!$CN$25:$EF$25,0),"")</f>
        <v>19</v>
      </c>
      <c r="AD35" s="25">
        <f>IFERROR(MATCH(AD$11,_calc_기준550!$CN$25:$EF$25,0),"")</f>
        <v>30</v>
      </c>
      <c r="AE35" s="25">
        <f>IFERROR(MATCH(AE$11,_calc_기준550!$CN$25:$EF$25,0),"")</f>
        <v>35</v>
      </c>
      <c r="AF35" s="25">
        <f>IFERROR(MATCH(AF$11,_calc_기준550!$CN$25:$EF$25,0),"")</f>
        <v>6</v>
      </c>
      <c r="AG35" s="25">
        <f>IFERROR(MATCH(AG$11,_calc_기준550!$CN$25:$EF$25,0),"")</f>
        <v>29</v>
      </c>
      <c r="AH35" s="25">
        <f>IFERROR(MATCH(AH$11,_calc_기준550!$CN$25:$EF$25,0),"")</f>
        <v>7</v>
      </c>
      <c r="AI35" s="25">
        <f>IFERROR(MATCH(AI$11,_calc_기준550!$CN$25:$EF$25,0),"")</f>
        <v>36</v>
      </c>
      <c r="AJ35" s="25">
        <f>IFERROR(MATCH(AJ$11,_calc_기준550!$CN$25:$EF$25,0),"")</f>
        <v>41</v>
      </c>
      <c r="AK35" s="25">
        <f>IFERROR(MATCH(AK$11,_calc_기준550!$CN$25:$EF$25,0),"")</f>
        <v>16</v>
      </c>
      <c r="AL35" s="25">
        <f>IFERROR(MATCH(AL$11,_calc_기준550!$CN$25:$EF$25,0),"")</f>
        <v>32</v>
      </c>
      <c r="AM35" s="25">
        <f>IFERROR(MATCH(AM$11,_calc_기준550!$CN$25:$EF$25,0),"")</f>
        <v>3</v>
      </c>
      <c r="AN35" s="25">
        <f>IFERROR(MATCH(AN$11,_calc_기준550!$CN$25:$EF$25,0),"")</f>
        <v>26</v>
      </c>
      <c r="AO35" s="25">
        <f>IFERROR(MATCH(AO$11,_calc_기준550!$CN$25:$EF$25,0),"")</f>
        <v>28</v>
      </c>
      <c r="AP35" s="25">
        <f>IFERROR(MATCH(AP$11,_calc_기준550!$CN$25:$EF$25,0),"")</f>
        <v>24</v>
      </c>
      <c r="AQ35" s="25">
        <f>IFERROR(MATCH(AQ$11,_calc_기준550!$CN$25:$EF$25,0),"")</f>
        <v>17</v>
      </c>
      <c r="AR35" s="25">
        <f>IFERROR(MATCH(AR$11,_calc_기준550!$CN$25:$EF$25,0),"")</f>
        <v>15</v>
      </c>
      <c r="AS35" s="25">
        <f>IFERROR(MATCH(AS$11,_calc_기준550!$CN$25:$EF$25,0),"")</f>
        <v>37</v>
      </c>
      <c r="AT35" s="25">
        <f>IFERROR(MATCH(AT$11,_calc_기준550!$CN$25:$EF$25,0),"")</f>
        <v>31</v>
      </c>
      <c r="AU35" s="25">
        <f>IFERROR(MATCH(AU$11,_calc_기준550!$CN$25:$EF$25,0),"")</f>
        <v>4</v>
      </c>
      <c r="AV35" s="25">
        <f>IFERROR(MATCH(AV$11,_calc_기준550!$CN$25:$EF$25,0),"")</f>
        <v>25</v>
      </c>
      <c r="AW35" s="25">
        <f>IFERROR(MATCH(AW$11,_calc_기준550!$CN$25:$EF$25,0),"")</f>
        <v>20</v>
      </c>
      <c r="AX35" s="25">
        <f>IFERROR(MATCH(AX$11,_calc_기준550!$CN$25:$EF$25,0),"")</f>
        <v>27</v>
      </c>
      <c r="AY35" s="25">
        <f>IFERROR(MATCH(AY$11,_calc_기준550!$CN$25:$EF$25,0),"")</f>
        <v>1</v>
      </c>
      <c r="AZ35" s="25">
        <f>IFERROR(MATCH(AZ$11,_calc_기준550!$CN$25:$EF$25,0),"")</f>
        <v>9</v>
      </c>
      <c r="BA35" s="25">
        <f>IFERROR(MATCH(BA$11,_calc_기준550!$CN$25:$EF$25,0),"")</f>
        <v>23</v>
      </c>
      <c r="BB35" s="25">
        <f>IFERROR(MATCH(BB$11,_calc_기준550!$CN$25:$EF$25,0),"")</f>
        <v>40</v>
      </c>
      <c r="BC35" s="25">
        <f>IFERROR(MATCH(BC$11,_calc_기준550!$CN$25:$EF$25,0),"")</f>
        <v>5</v>
      </c>
      <c r="BD35" s="25">
        <f>IFERROR(MATCH(BD$11,_calc_기준550!$CN$25:$EF$25,0),"")</f>
        <v>8</v>
      </c>
    </row>
    <row r="36" spans="1:56" ht="16.5" customHeight="1">
      <c r="A36" s="57">
        <f t="shared" si="2"/>
        <v>1220</v>
      </c>
      <c r="B36" s="40">
        <f>IFERROR(INDEX(전체당첨내역!$B:$B,MATCH($A36,전체당첨내역!$A:$A,0)),"")</f>
        <v>2</v>
      </c>
      <c r="C36" s="40">
        <f>IFERROR(INDEX(전체당첨내역!$C:$C,MATCH($A36,전체당첨내역!$A:$A,0)),"")</f>
        <v>22</v>
      </c>
      <c r="D36" s="40">
        <f>IFERROR(INDEX(전체당첨내역!$D:$D,MATCH($A36,전체당첨내역!$A:$A,0)),"")</f>
        <v>25</v>
      </c>
      <c r="E36" s="40">
        <f>IFERROR(INDEX(전체당첨내역!$E:$E,MATCH($A36,전체당첨내역!$A:$A,0)),"")</f>
        <v>28</v>
      </c>
      <c r="F36" s="40">
        <f>IFERROR(INDEX(전체당첨내역!$F:$F,MATCH($A36,전체당첨내역!$A:$A,0)),"")</f>
        <v>34</v>
      </c>
      <c r="G36" s="40">
        <f>IFERROR(INDEX(전체당첨내역!$G:$G,MATCH($A36,전체당첨내역!$A:$A,0)),"")</f>
        <v>43</v>
      </c>
      <c r="H36" s="45">
        <f>IFERROR(INDEX(전체당첨내역!$H:$H,MATCH($A36,전체당첨내역!$A:$A,0)),"")</f>
        <v>16</v>
      </c>
      <c r="I36" s="42">
        <f>IFERROR((INDEX(_calc_기준550!$CN$26:$EF$26,1,$B36)&gt;0)*(INDEX(_calc_기준550!$CN$26:$EF$26,1,$B36)&lt;=15)+(INDEX(_calc_기준550!$CN$26:$EF$26,1,$C36)&gt;0)*(INDEX(_calc_기준550!$CN$26:$EF$26,1,$C36)&lt;=15)+(INDEX(_calc_기준550!$CN$26:$EF$26,1,$D36)&gt;0)*(INDEX(_calc_기준550!$CN$26:$EF$26,1,$D36)&lt;=15)+(INDEX(_calc_기준550!$CN$26:$EF$26,1,$E36)&gt;0)*(INDEX(_calc_기준550!$CN$26:$EF$26,1,$E36)&lt;=15)+(INDEX(_calc_기준550!$CN$26:$EF$26,1,$F36)&gt;0)*(INDEX(_calc_기준550!$CN$26:$EF$26,1,$F36)&lt;=15)+(INDEX(_calc_기준550!$CN$26:$EF$26,1,$G36)&gt;0)*(INDEX(_calc_기준550!$CN$26:$EF$26,1,$G36)&lt;=15),"")</f>
        <v>3</v>
      </c>
      <c r="J36" s="40">
        <f>IFERROR((INDEX(_calc_기준550!$CN$26:$EF$26,1,$B36)&gt;15)*(INDEX(_calc_기준550!$CN$26:$EF$26,1,$B36)&lt;=30)+(INDEX(_calc_기준550!$CN$26:$EF$26,1,$C36)&gt;15)*(INDEX(_calc_기준550!$CN$26:$EF$26,1,$C36)&lt;=30)+(INDEX(_calc_기준550!$CN$26:$EF$26,1,$D36)&gt;15)*(INDEX(_calc_기준550!$CN$26:$EF$26,1,$D36)&lt;=30)+(INDEX(_calc_기준550!$CN$26:$EF$26,1,$E36)&gt;15)*(INDEX(_calc_기준550!$CN$26:$EF$26,1,$E36)&lt;=30)+(INDEX(_calc_기준550!$CN$26:$EF$26,1,$F36)&gt;15)*(INDEX(_calc_기준550!$CN$26:$EF$26,1,$F36)&lt;=30)+(INDEX(_calc_기준550!$CN$26:$EF$26,1,$G36)&gt;15)*(INDEX(_calc_기준550!$CN$26:$EF$26,1,$G36)&lt;=30),"")</f>
        <v>1</v>
      </c>
      <c r="K36" s="43">
        <f>IFERROR((INDEX(_calc_기준550!$CN$26:$EF$26,1,$B36)&gt;30)+(INDEX(_calc_기준550!$CN$26:$EF$26,1,$C36)&gt;30)+(INDEX(_calc_기준550!$CN$26:$EF$26,1,$D36)&gt;30)+(INDEX(_calc_기준550!$CN$26:$EF$26,1,$E36)&gt;30)+(INDEX(_calc_기준550!$CN$26:$EF$26,1,$F36)&gt;30)+(INDEX(_calc_기준550!$CN$26:$EF$26,1,$G36)&gt;30),"")</f>
        <v>2</v>
      </c>
      <c r="L36" s="25">
        <f>IFERROR(MATCH(L$11,_calc_기준550!$CN$26:$EF$26,0),"")</f>
        <v>21</v>
      </c>
      <c r="M36" s="25">
        <f>IFERROR(MATCH(M$11,_calc_기준550!$CN$26:$EF$26,0),"")</f>
        <v>45</v>
      </c>
      <c r="N36" s="25">
        <f>IFERROR(MATCH(N$11,_calc_기준550!$CN$26:$EF$26,0),"")</f>
        <v>34</v>
      </c>
      <c r="O36" s="25">
        <f>IFERROR(MATCH(O$11,_calc_기준550!$CN$26:$EF$26,0),"")</f>
        <v>18</v>
      </c>
      <c r="P36" s="25">
        <f>IFERROR(MATCH(P$11,_calc_기준550!$CN$26:$EF$26,0),"")</f>
        <v>33</v>
      </c>
      <c r="Q36" s="25">
        <f>IFERROR(MATCH(Q$11,_calc_기준550!$CN$26:$EF$26,0),"")</f>
        <v>12</v>
      </c>
      <c r="R36" s="25">
        <f>IFERROR(MATCH(R$11,_calc_기준550!$CN$26:$EF$26,0),"")</f>
        <v>13</v>
      </c>
      <c r="S36" s="25">
        <f>IFERROR(MATCH(S$11,_calc_기준550!$CN$26:$EF$26,0),"")</f>
        <v>14</v>
      </c>
      <c r="T36" s="25">
        <f>IFERROR(MATCH(T$11,_calc_기준550!$CN$26:$EF$26,0),"")</f>
        <v>43</v>
      </c>
      <c r="U36" s="25">
        <f>IFERROR(MATCH(U$11,_calc_기준550!$CN$26:$EF$26,0),"")</f>
        <v>38</v>
      </c>
      <c r="V36" s="25">
        <f>IFERROR(MATCH(V$11,_calc_기준550!$CN$26:$EF$26,0),"")</f>
        <v>39</v>
      </c>
      <c r="W36" s="25">
        <f>IFERROR(MATCH(W$11,_calc_기준550!$CN$26:$EF$26,0),"")</f>
        <v>44</v>
      </c>
      <c r="X36" s="25">
        <f>IFERROR(MATCH(X$11,_calc_기준550!$CN$26:$EF$26,0),"")</f>
        <v>11</v>
      </c>
      <c r="Y36" s="25">
        <f>IFERROR(MATCH(Y$11,_calc_기준550!$CN$26:$EF$26,0),"")</f>
        <v>42</v>
      </c>
      <c r="Z36" s="25">
        <f>IFERROR(MATCH(Z$11,_calc_기준550!$CN$26:$EF$26,0),"")</f>
        <v>2</v>
      </c>
      <c r="AA36" s="25">
        <f>IFERROR(MATCH(AA$11,_calc_기준550!$CN$26:$EF$26,0),"")</f>
        <v>22</v>
      </c>
      <c r="AB36" s="25">
        <f>IFERROR(MATCH(AB$11,_calc_기준550!$CN$26:$EF$26,0),"")</f>
        <v>10</v>
      </c>
      <c r="AC36" s="25">
        <f>IFERROR(MATCH(AC$11,_calc_기준550!$CN$26:$EF$26,0),"")</f>
        <v>19</v>
      </c>
      <c r="AD36" s="25">
        <f>IFERROR(MATCH(AD$11,_calc_기준550!$CN$26:$EF$26,0),"")</f>
        <v>30</v>
      </c>
      <c r="AE36" s="25">
        <f>IFERROR(MATCH(AE$11,_calc_기준550!$CN$26:$EF$26,0),"")</f>
        <v>35</v>
      </c>
      <c r="AF36" s="25">
        <f>IFERROR(MATCH(AF$11,_calc_기준550!$CN$26:$EF$26,0),"")</f>
        <v>29</v>
      </c>
      <c r="AG36" s="25">
        <f>IFERROR(MATCH(AG$11,_calc_기준550!$CN$26:$EF$26,0),"")</f>
        <v>6</v>
      </c>
      <c r="AH36" s="25">
        <f>IFERROR(MATCH(AH$11,_calc_기준550!$CN$26:$EF$26,0),"")</f>
        <v>36</v>
      </c>
      <c r="AI36" s="25">
        <f>IFERROR(MATCH(AI$11,_calc_기준550!$CN$26:$EF$26,0),"")</f>
        <v>41</v>
      </c>
      <c r="AJ36" s="25">
        <f>IFERROR(MATCH(AJ$11,_calc_기준550!$CN$26:$EF$26,0),"")</f>
        <v>7</v>
      </c>
      <c r="AK36" s="25">
        <f>IFERROR(MATCH(AK$11,_calc_기준550!$CN$26:$EF$26,0),"")</f>
        <v>16</v>
      </c>
      <c r="AL36" s="25">
        <f>IFERROR(MATCH(AL$11,_calc_기준550!$CN$26:$EF$26,0),"")</f>
        <v>26</v>
      </c>
      <c r="AM36" s="25">
        <f>IFERROR(MATCH(AM$11,_calc_기준550!$CN$26:$EF$26,0),"")</f>
        <v>32</v>
      </c>
      <c r="AN36" s="25">
        <f>IFERROR(MATCH(AN$11,_calc_기준550!$CN$26:$EF$26,0),"")</f>
        <v>3</v>
      </c>
      <c r="AO36" s="25">
        <f>IFERROR(MATCH(AO$11,_calc_기준550!$CN$26:$EF$26,0),"")</f>
        <v>24</v>
      </c>
      <c r="AP36" s="25">
        <f>IFERROR(MATCH(AP$11,_calc_기준550!$CN$26:$EF$26,0),"")</f>
        <v>25</v>
      </c>
      <c r="AQ36" s="25">
        <f>IFERROR(MATCH(AQ$11,_calc_기준550!$CN$26:$EF$26,0),"")</f>
        <v>28</v>
      </c>
      <c r="AR36" s="25">
        <f>IFERROR(MATCH(AR$11,_calc_기준550!$CN$26:$EF$26,0),"")</f>
        <v>15</v>
      </c>
      <c r="AS36" s="25">
        <f>IFERROR(MATCH(AS$11,_calc_기준550!$CN$26:$EF$26,0),"")</f>
        <v>17</v>
      </c>
      <c r="AT36" s="25">
        <f>IFERROR(MATCH(AT$11,_calc_기준550!$CN$26:$EF$26,0),"")</f>
        <v>37</v>
      </c>
      <c r="AU36" s="25">
        <f>IFERROR(MATCH(AU$11,_calc_기준550!$CN$26:$EF$26,0),"")</f>
        <v>31</v>
      </c>
      <c r="AV36" s="25">
        <f>IFERROR(MATCH(AV$11,_calc_기준550!$CN$26:$EF$26,0),"")</f>
        <v>4</v>
      </c>
      <c r="AW36" s="25">
        <f>IFERROR(MATCH(AW$11,_calc_기준550!$CN$26:$EF$26,0),"")</f>
        <v>20</v>
      </c>
      <c r="AX36" s="25">
        <f>IFERROR(MATCH(AX$11,_calc_기준550!$CN$26:$EF$26,0),"")</f>
        <v>27</v>
      </c>
      <c r="AY36" s="25">
        <f>IFERROR(MATCH(AY$11,_calc_기준550!$CN$26:$EF$26,0),"")</f>
        <v>9</v>
      </c>
      <c r="AZ36" s="25">
        <f>IFERROR(MATCH(AZ$11,_calc_기준550!$CN$26:$EF$26,0),"")</f>
        <v>1</v>
      </c>
      <c r="BA36" s="25">
        <f>IFERROR(MATCH(BA$11,_calc_기준550!$CN$26:$EF$26,0),"")</f>
        <v>40</v>
      </c>
      <c r="BB36" s="25">
        <f>IFERROR(MATCH(BB$11,_calc_기준550!$CN$26:$EF$26,0),"")</f>
        <v>23</v>
      </c>
      <c r="BC36" s="25">
        <f>IFERROR(MATCH(BC$11,_calc_기준550!$CN$26:$EF$26,0),"")</f>
        <v>5</v>
      </c>
      <c r="BD36" s="25">
        <f>IFERROR(MATCH(BD$11,_calc_기준550!$CN$26:$EF$26,0),"")</f>
        <v>8</v>
      </c>
    </row>
    <row r="37" spans="1:56" ht="16.5" customHeight="1">
      <c r="A37" s="57">
        <f t="shared" si="2"/>
        <v>1219</v>
      </c>
      <c r="B37" s="40">
        <f>IFERROR(INDEX(전체당첨내역!$B:$B,MATCH($A37,전체당첨내역!$A:$A,0)),"")</f>
        <v>1</v>
      </c>
      <c r="C37" s="40">
        <f>IFERROR(INDEX(전체당첨내역!$C:$C,MATCH($A37,전체당첨내역!$A:$A,0)),"")</f>
        <v>2</v>
      </c>
      <c r="D37" s="40">
        <f>IFERROR(INDEX(전체당첨내역!$D:$D,MATCH($A37,전체당첨내역!$A:$A,0)),"")</f>
        <v>15</v>
      </c>
      <c r="E37" s="40">
        <f>IFERROR(INDEX(전체당첨내역!$E:$E,MATCH($A37,전체당첨내역!$A:$A,0)),"")</f>
        <v>28</v>
      </c>
      <c r="F37" s="40">
        <f>IFERROR(INDEX(전체당첨내역!$F:$F,MATCH($A37,전체당첨내역!$A:$A,0)),"")</f>
        <v>39</v>
      </c>
      <c r="G37" s="40">
        <f>IFERROR(INDEX(전체당첨내역!$G:$G,MATCH($A37,전체당첨내역!$A:$A,0)),"")</f>
        <v>45</v>
      </c>
      <c r="H37" s="45">
        <f>IFERROR(INDEX(전체당첨내역!$H:$H,MATCH($A37,전체당첨내역!$A:$A,0)),"")</f>
        <v>31</v>
      </c>
      <c r="I37" s="42">
        <f>IFERROR((INDEX(_calc_기준550!$CN$27:$EF$27,1,$B37)&gt;0)*(INDEX(_calc_기준550!$CN$27:$EF$27,1,$B37)&lt;=15)+(INDEX(_calc_기준550!$CN$27:$EF$27,1,$C37)&gt;0)*(INDEX(_calc_기준550!$CN$27:$EF$27,1,$C37)&lt;=15)+(INDEX(_calc_기준550!$CN$27:$EF$27,1,$D37)&gt;0)*(INDEX(_calc_기준550!$CN$27:$EF$27,1,$D37)&lt;=15)+(INDEX(_calc_기준550!$CN$27:$EF$27,1,$E37)&gt;0)*(INDEX(_calc_기준550!$CN$27:$EF$27,1,$E37)&lt;=15)+(INDEX(_calc_기준550!$CN$27:$EF$27,1,$F37)&gt;0)*(INDEX(_calc_기준550!$CN$27:$EF$27,1,$F37)&lt;=15)+(INDEX(_calc_기준550!$CN$27:$EF$27,1,$G37)&gt;0)*(INDEX(_calc_기준550!$CN$27:$EF$27,1,$G37)&lt;=15),"")</f>
        <v>3</v>
      </c>
      <c r="J37" s="40">
        <f>IFERROR((INDEX(_calc_기준550!$CN$27:$EF$27,1,$B37)&gt;15)*(INDEX(_calc_기준550!$CN$27:$EF$27,1,$B37)&lt;=30)+(INDEX(_calc_기준550!$CN$27:$EF$27,1,$C37)&gt;15)*(INDEX(_calc_기준550!$CN$27:$EF$27,1,$C37)&lt;=30)+(INDEX(_calc_기준550!$CN$27:$EF$27,1,$D37)&gt;15)*(INDEX(_calc_기준550!$CN$27:$EF$27,1,$D37)&lt;=30)+(INDEX(_calc_기준550!$CN$27:$EF$27,1,$E37)&gt;15)*(INDEX(_calc_기준550!$CN$27:$EF$27,1,$E37)&lt;=30)+(INDEX(_calc_기준550!$CN$27:$EF$27,1,$F37)&gt;15)*(INDEX(_calc_기준550!$CN$27:$EF$27,1,$F37)&lt;=30)+(INDEX(_calc_기준550!$CN$27:$EF$27,1,$G37)&gt;15)*(INDEX(_calc_기준550!$CN$27:$EF$27,1,$G37)&lt;=30),"")</f>
        <v>1</v>
      </c>
      <c r="K37" s="43">
        <f>IFERROR((INDEX(_calc_기준550!$CN$27:$EF$27,1,$B37)&gt;30)+(INDEX(_calc_기준550!$CN$27:$EF$27,1,$C37)&gt;30)+(INDEX(_calc_기준550!$CN$27:$EF$27,1,$D37)&gt;30)+(INDEX(_calc_기준550!$CN$27:$EF$27,1,$E37)&gt;30)+(INDEX(_calc_기준550!$CN$27:$EF$27,1,$F37)&gt;30)+(INDEX(_calc_기준550!$CN$27:$EF$27,1,$G37)&gt;30),"")</f>
        <v>2</v>
      </c>
      <c r="L37" s="25">
        <f>IFERROR(MATCH(L$11,_calc_기준550!$CN$27:$EF$27,0),"")</f>
        <v>21</v>
      </c>
      <c r="M37" s="25">
        <f>IFERROR(MATCH(M$11,_calc_기준550!$CN$27:$EF$27,0),"")</f>
        <v>34</v>
      </c>
      <c r="N37" s="25">
        <f>IFERROR(MATCH(N$11,_calc_기준550!$CN$27:$EF$27,0),"")</f>
        <v>45</v>
      </c>
      <c r="O37" s="25">
        <f>IFERROR(MATCH(O$11,_calc_기준550!$CN$27:$EF$27,0),"")</f>
        <v>33</v>
      </c>
      <c r="P37" s="25">
        <f>IFERROR(MATCH(P$11,_calc_기준550!$CN$27:$EF$27,0),"")</f>
        <v>18</v>
      </c>
      <c r="Q37" s="25">
        <f>IFERROR(MATCH(Q$11,_calc_기준550!$CN$27:$EF$27,0),"")</f>
        <v>13</v>
      </c>
      <c r="R37" s="25">
        <f>IFERROR(MATCH(R$11,_calc_기준550!$CN$27:$EF$27,0),"")</f>
        <v>12</v>
      </c>
      <c r="S37" s="25">
        <f>IFERROR(MATCH(S$11,_calc_기준550!$CN$27:$EF$27,0),"")</f>
        <v>14</v>
      </c>
      <c r="T37" s="25">
        <f>IFERROR(MATCH(T$11,_calc_기준550!$CN$27:$EF$27,0),"")</f>
        <v>43</v>
      </c>
      <c r="U37" s="25">
        <f>IFERROR(MATCH(U$11,_calc_기준550!$CN$27:$EF$27,0),"")</f>
        <v>38</v>
      </c>
      <c r="V37" s="25">
        <f>IFERROR(MATCH(V$11,_calc_기준550!$CN$27:$EF$27,0),"")</f>
        <v>11</v>
      </c>
      <c r="W37" s="25">
        <f>IFERROR(MATCH(W$11,_calc_기준550!$CN$27:$EF$27,0),"")</f>
        <v>39</v>
      </c>
      <c r="X37" s="25">
        <f>IFERROR(MATCH(X$11,_calc_기준550!$CN$27:$EF$27,0),"")</f>
        <v>44</v>
      </c>
      <c r="Y37" s="25">
        <f>IFERROR(MATCH(Y$11,_calc_기준550!$CN$27:$EF$27,0),"")</f>
        <v>2</v>
      </c>
      <c r="Z37" s="25">
        <f>IFERROR(MATCH(Z$11,_calc_기준550!$CN$27:$EF$27,0),"")</f>
        <v>10</v>
      </c>
      <c r="AA37" s="25">
        <f>IFERROR(MATCH(AA$11,_calc_기준550!$CN$27:$EF$27,0),"")</f>
        <v>19</v>
      </c>
      <c r="AB37" s="25">
        <f>IFERROR(MATCH(AB$11,_calc_기준550!$CN$27:$EF$27,0),"")</f>
        <v>30</v>
      </c>
      <c r="AC37" s="25">
        <f>IFERROR(MATCH(AC$11,_calc_기준550!$CN$27:$EF$27,0),"")</f>
        <v>35</v>
      </c>
      <c r="AD37" s="25">
        <f>IFERROR(MATCH(AD$11,_calc_기준550!$CN$27:$EF$27,0),"")</f>
        <v>22</v>
      </c>
      <c r="AE37" s="25">
        <f>IFERROR(MATCH(AE$11,_calc_기준550!$CN$27:$EF$27,0),"")</f>
        <v>29</v>
      </c>
      <c r="AF37" s="25">
        <f>IFERROR(MATCH(AF$11,_calc_기준550!$CN$27:$EF$27,0),"")</f>
        <v>36</v>
      </c>
      <c r="AG37" s="25">
        <f>IFERROR(MATCH(AG$11,_calc_기준550!$CN$27:$EF$27,0),"")</f>
        <v>6</v>
      </c>
      <c r="AH37" s="25">
        <f>IFERROR(MATCH(AH$11,_calc_기준550!$CN$27:$EF$27,0),"")</f>
        <v>7</v>
      </c>
      <c r="AI37" s="25">
        <f>IFERROR(MATCH(AI$11,_calc_기준550!$CN$27:$EF$27,0),"")</f>
        <v>41</v>
      </c>
      <c r="AJ37" s="25">
        <f>IFERROR(MATCH(AJ$11,_calc_기준550!$CN$27:$EF$27,0),"")</f>
        <v>28</v>
      </c>
      <c r="AK37" s="25">
        <f>IFERROR(MATCH(AK$11,_calc_기준550!$CN$27:$EF$27,0),"")</f>
        <v>16</v>
      </c>
      <c r="AL37" s="25">
        <f>IFERROR(MATCH(AL$11,_calc_기준550!$CN$27:$EF$27,0),"")</f>
        <v>42</v>
      </c>
      <c r="AM37" s="25">
        <f>IFERROR(MATCH(AM$11,_calc_기준550!$CN$27:$EF$27,0),"")</f>
        <v>3</v>
      </c>
      <c r="AN37" s="25">
        <f>IFERROR(MATCH(AN$11,_calc_기준550!$CN$27:$EF$27,0),"")</f>
        <v>32</v>
      </c>
      <c r="AO37" s="25">
        <f>IFERROR(MATCH(AO$11,_calc_기준550!$CN$27:$EF$27,0),"")</f>
        <v>17</v>
      </c>
      <c r="AP37" s="25">
        <f>IFERROR(MATCH(AP$11,_calc_기준550!$CN$27:$EF$27,0),"")</f>
        <v>37</v>
      </c>
      <c r="AQ37" s="25">
        <f>IFERROR(MATCH(AQ$11,_calc_기준550!$CN$27:$EF$27,0),"")</f>
        <v>25</v>
      </c>
      <c r="AR37" s="25">
        <f>IFERROR(MATCH(AR$11,_calc_기준550!$CN$27:$EF$27,0),"")</f>
        <v>15</v>
      </c>
      <c r="AS37" s="25">
        <f>IFERROR(MATCH(AS$11,_calc_기준550!$CN$27:$EF$27,0),"")</f>
        <v>4</v>
      </c>
      <c r="AT37" s="25">
        <f>IFERROR(MATCH(AT$11,_calc_기준550!$CN$27:$EF$27,0),"")</f>
        <v>31</v>
      </c>
      <c r="AU37" s="25">
        <f>IFERROR(MATCH(AU$11,_calc_기준550!$CN$27:$EF$27,0),"")</f>
        <v>24</v>
      </c>
      <c r="AV37" s="25">
        <f>IFERROR(MATCH(AV$11,_calc_기준550!$CN$27:$EF$27,0),"")</f>
        <v>20</v>
      </c>
      <c r="AW37" s="25">
        <f>IFERROR(MATCH(AW$11,_calc_기준550!$CN$27:$EF$27,0),"")</f>
        <v>26</v>
      </c>
      <c r="AX37" s="25">
        <f>IFERROR(MATCH(AX$11,_calc_기준550!$CN$27:$EF$27,0),"")</f>
        <v>27</v>
      </c>
      <c r="AY37" s="25">
        <f>IFERROR(MATCH(AY$11,_calc_기준550!$CN$27:$EF$27,0),"")</f>
        <v>9</v>
      </c>
      <c r="AZ37" s="25">
        <f>IFERROR(MATCH(AZ$11,_calc_기준550!$CN$27:$EF$27,0),"")</f>
        <v>1</v>
      </c>
      <c r="BA37" s="25">
        <f>IFERROR(MATCH(BA$11,_calc_기준550!$CN$27:$EF$27,0),"")</f>
        <v>40</v>
      </c>
      <c r="BB37" s="25">
        <f>IFERROR(MATCH(BB$11,_calc_기준550!$CN$27:$EF$27,0),"")</f>
        <v>23</v>
      </c>
      <c r="BC37" s="25">
        <f>IFERROR(MATCH(BC$11,_calc_기준550!$CN$27:$EF$27,0),"")</f>
        <v>8</v>
      </c>
      <c r="BD37" s="25">
        <f>IFERROR(MATCH(BD$11,_calc_기준550!$CN$27:$EF$27,0),"")</f>
        <v>5</v>
      </c>
    </row>
    <row r="38" spans="1:56" ht="16.5" customHeight="1">
      <c r="A38" s="57">
        <f t="shared" si="2"/>
        <v>1218</v>
      </c>
      <c r="B38" s="40">
        <f>IFERROR(INDEX(전체당첨내역!$B:$B,MATCH($A38,전체당첨내역!$A:$A,0)),"")</f>
        <v>3</v>
      </c>
      <c r="C38" s="40">
        <f>IFERROR(INDEX(전체당첨내역!$C:$C,MATCH($A38,전체당첨내역!$A:$A,0)),"")</f>
        <v>28</v>
      </c>
      <c r="D38" s="40">
        <f>IFERROR(INDEX(전체당첨내역!$D:$D,MATCH($A38,전체당첨내역!$A:$A,0)),"")</f>
        <v>31</v>
      </c>
      <c r="E38" s="40">
        <f>IFERROR(INDEX(전체당첨내역!$E:$E,MATCH($A38,전체당첨내역!$A:$A,0)),"")</f>
        <v>32</v>
      </c>
      <c r="F38" s="40">
        <f>IFERROR(INDEX(전체당첨내역!$F:$F,MATCH($A38,전체당첨내역!$A:$A,0)),"")</f>
        <v>42</v>
      </c>
      <c r="G38" s="40">
        <f>IFERROR(INDEX(전체당첨내역!$G:$G,MATCH($A38,전체당첨내역!$A:$A,0)),"")</f>
        <v>45</v>
      </c>
      <c r="H38" s="45">
        <f>IFERROR(INDEX(전체당첨내역!$H:$H,MATCH($A38,전체당첨내역!$A:$A,0)),"")</f>
        <v>25</v>
      </c>
      <c r="I38" s="42">
        <f>IFERROR((INDEX(_calc_기준550!$CN$28:$EF$28,1,$B38)&gt;0)*(INDEX(_calc_기준550!$CN$28:$EF$28,1,$B38)&lt;=15)+(INDEX(_calc_기준550!$CN$28:$EF$28,1,$C38)&gt;0)*(INDEX(_calc_기준550!$CN$28:$EF$28,1,$C38)&lt;=15)+(INDEX(_calc_기준550!$CN$28:$EF$28,1,$D38)&gt;0)*(INDEX(_calc_기준550!$CN$28:$EF$28,1,$D38)&lt;=15)+(INDEX(_calc_기준550!$CN$28:$EF$28,1,$E38)&gt;0)*(INDEX(_calc_기준550!$CN$28:$EF$28,1,$E38)&lt;=15)+(INDEX(_calc_기준550!$CN$28:$EF$28,1,$F38)&gt;0)*(INDEX(_calc_기준550!$CN$28:$EF$28,1,$F38)&lt;=15)+(INDEX(_calc_기준550!$CN$28:$EF$28,1,$G38)&gt;0)*(INDEX(_calc_기준550!$CN$28:$EF$28,1,$G38)&lt;=15),"")</f>
        <v>1</v>
      </c>
      <c r="J38" s="40">
        <f>IFERROR((INDEX(_calc_기준550!$CN$28:$EF$28,1,$B38)&gt;15)*(INDEX(_calc_기준550!$CN$28:$EF$28,1,$B38)&lt;=30)+(INDEX(_calc_기준550!$CN$28:$EF$28,1,$C38)&gt;15)*(INDEX(_calc_기준550!$CN$28:$EF$28,1,$C38)&lt;=30)+(INDEX(_calc_기준550!$CN$28:$EF$28,1,$D38)&gt;15)*(INDEX(_calc_기준550!$CN$28:$EF$28,1,$D38)&lt;=30)+(INDEX(_calc_기준550!$CN$28:$EF$28,1,$E38)&gt;15)*(INDEX(_calc_기준550!$CN$28:$EF$28,1,$E38)&lt;=30)+(INDEX(_calc_기준550!$CN$28:$EF$28,1,$F38)&gt;15)*(INDEX(_calc_기준550!$CN$28:$EF$28,1,$F38)&lt;=30)+(INDEX(_calc_기준550!$CN$28:$EF$28,1,$G38)&gt;15)*(INDEX(_calc_기준550!$CN$28:$EF$28,1,$G38)&lt;=30),"")</f>
        <v>5</v>
      </c>
      <c r="K38" s="43">
        <f>IFERROR((INDEX(_calc_기준550!$CN$28:$EF$28,1,$B38)&gt;30)+(INDEX(_calc_기준550!$CN$28:$EF$28,1,$C38)&gt;30)+(INDEX(_calc_기준550!$CN$28:$EF$28,1,$D38)&gt;30)+(INDEX(_calc_기준550!$CN$28:$EF$28,1,$E38)&gt;30)+(INDEX(_calc_기준550!$CN$28:$EF$28,1,$F38)&gt;30)+(INDEX(_calc_기준550!$CN$28:$EF$28,1,$G38)&gt;30),"")</f>
        <v>0</v>
      </c>
      <c r="L38" s="25">
        <f>IFERROR(MATCH(L$11,_calc_기준550!$CN$28:$EF$28,0),"")</f>
        <v>45</v>
      </c>
      <c r="M38" s="25">
        <f>IFERROR(MATCH(M$11,_calc_기준550!$CN$28:$EF$28,0),"")</f>
        <v>21</v>
      </c>
      <c r="N38" s="25">
        <f>IFERROR(MATCH(N$11,_calc_기준550!$CN$28:$EF$28,0),"")</f>
        <v>34</v>
      </c>
      <c r="O38" s="25">
        <f>IFERROR(MATCH(O$11,_calc_기준550!$CN$28:$EF$28,0),"")</f>
        <v>18</v>
      </c>
      <c r="P38" s="25">
        <f>IFERROR(MATCH(P$11,_calc_기준550!$CN$28:$EF$28,0),"")</f>
        <v>33</v>
      </c>
      <c r="Q38" s="25">
        <f>IFERROR(MATCH(Q$11,_calc_기준550!$CN$28:$EF$28,0),"")</f>
        <v>13</v>
      </c>
      <c r="R38" s="25">
        <f>IFERROR(MATCH(R$11,_calc_기준550!$CN$28:$EF$28,0),"")</f>
        <v>12</v>
      </c>
      <c r="S38" s="25">
        <f>IFERROR(MATCH(S$11,_calc_기준550!$CN$28:$EF$28,0),"")</f>
        <v>14</v>
      </c>
      <c r="T38" s="25">
        <f>IFERROR(MATCH(T$11,_calc_기준550!$CN$28:$EF$28,0),"")</f>
        <v>38</v>
      </c>
      <c r="U38" s="25">
        <f>IFERROR(MATCH(U$11,_calc_기준550!$CN$28:$EF$28,0),"")</f>
        <v>43</v>
      </c>
      <c r="V38" s="25">
        <f>IFERROR(MATCH(V$11,_calc_기준550!$CN$28:$EF$28,0),"")</f>
        <v>39</v>
      </c>
      <c r="W38" s="25">
        <f>IFERROR(MATCH(W$11,_calc_기준550!$CN$28:$EF$28,0),"")</f>
        <v>11</v>
      </c>
      <c r="X38" s="25">
        <f>IFERROR(MATCH(X$11,_calc_기준550!$CN$28:$EF$28,0),"")</f>
        <v>44</v>
      </c>
      <c r="Y38" s="25">
        <f>IFERROR(MATCH(Y$11,_calc_기준550!$CN$28:$EF$28,0),"")</f>
        <v>2</v>
      </c>
      <c r="Z38" s="25">
        <f>IFERROR(MATCH(Z$11,_calc_기준550!$CN$28:$EF$28,0),"")</f>
        <v>10</v>
      </c>
      <c r="AA38" s="25">
        <f>IFERROR(MATCH(AA$11,_calc_기준550!$CN$28:$EF$28,0),"")</f>
        <v>19</v>
      </c>
      <c r="AB38" s="25">
        <f>IFERROR(MATCH(AB$11,_calc_기준550!$CN$28:$EF$28,0),"")</f>
        <v>35</v>
      </c>
      <c r="AC38" s="25">
        <f>IFERROR(MATCH(AC$11,_calc_기준550!$CN$28:$EF$28,0),"")</f>
        <v>22</v>
      </c>
      <c r="AD38" s="25">
        <f>IFERROR(MATCH(AD$11,_calc_기준550!$CN$28:$EF$28,0),"")</f>
        <v>28</v>
      </c>
      <c r="AE38" s="25">
        <f>IFERROR(MATCH(AE$11,_calc_기준550!$CN$28:$EF$28,0),"")</f>
        <v>29</v>
      </c>
      <c r="AF38" s="25">
        <f>IFERROR(MATCH(AF$11,_calc_기준550!$CN$28:$EF$28,0),"")</f>
        <v>36</v>
      </c>
      <c r="AG38" s="25">
        <f>IFERROR(MATCH(AG$11,_calc_기준550!$CN$28:$EF$28,0),"")</f>
        <v>42</v>
      </c>
      <c r="AH38" s="25">
        <f>IFERROR(MATCH(AH$11,_calc_기준550!$CN$28:$EF$28,0),"")</f>
        <v>6</v>
      </c>
      <c r="AI38" s="25">
        <f>IFERROR(MATCH(AI$11,_calc_기준550!$CN$28:$EF$28,0),"")</f>
        <v>7</v>
      </c>
      <c r="AJ38" s="25">
        <f>IFERROR(MATCH(AJ$11,_calc_기준550!$CN$28:$EF$28,0),"")</f>
        <v>41</v>
      </c>
      <c r="AK38" s="25">
        <f>IFERROR(MATCH(AK$11,_calc_기준550!$CN$28:$EF$28,0),"")</f>
        <v>16</v>
      </c>
      <c r="AL38" s="25">
        <f>IFERROR(MATCH(AL$11,_calc_기준550!$CN$28:$EF$28,0),"")</f>
        <v>31</v>
      </c>
      <c r="AM38" s="25">
        <f>IFERROR(MATCH(AM$11,_calc_기준550!$CN$28:$EF$28,0),"")</f>
        <v>32</v>
      </c>
      <c r="AN38" s="25">
        <f>IFERROR(MATCH(AN$11,_calc_기준550!$CN$28:$EF$28,0),"")</f>
        <v>30</v>
      </c>
      <c r="AO38" s="25">
        <f>IFERROR(MATCH(AO$11,_calc_기준550!$CN$28:$EF$28,0),"")</f>
        <v>3</v>
      </c>
      <c r="AP38" s="25">
        <f>IFERROR(MATCH(AP$11,_calc_기준550!$CN$28:$EF$28,0),"")</f>
        <v>15</v>
      </c>
      <c r="AQ38" s="25">
        <f>IFERROR(MATCH(AQ$11,_calc_기준550!$CN$28:$EF$28,0),"")</f>
        <v>25</v>
      </c>
      <c r="AR38" s="25">
        <f>IFERROR(MATCH(AR$11,_calc_기준550!$CN$28:$EF$28,0),"")</f>
        <v>17</v>
      </c>
      <c r="AS38" s="25">
        <f>IFERROR(MATCH(AS$11,_calc_기준550!$CN$28:$EF$28,0),"")</f>
        <v>4</v>
      </c>
      <c r="AT38" s="25">
        <f>IFERROR(MATCH(AT$11,_calc_기준550!$CN$28:$EF$28,0),"")</f>
        <v>24</v>
      </c>
      <c r="AU38" s="25">
        <f>IFERROR(MATCH(AU$11,_calc_기준550!$CN$28:$EF$28,0),"")</f>
        <v>20</v>
      </c>
      <c r="AV38" s="25">
        <f>IFERROR(MATCH(AV$11,_calc_기준550!$CN$28:$EF$28,0),"")</f>
        <v>26</v>
      </c>
      <c r="AW38" s="25">
        <f>IFERROR(MATCH(AW$11,_calc_기준550!$CN$28:$EF$28,0),"")</f>
        <v>27</v>
      </c>
      <c r="AX38" s="25">
        <f>IFERROR(MATCH(AX$11,_calc_기준550!$CN$28:$EF$28,0),"")</f>
        <v>37</v>
      </c>
      <c r="AY38" s="25">
        <f>IFERROR(MATCH(AY$11,_calc_기준550!$CN$28:$EF$28,0),"")</f>
        <v>1</v>
      </c>
      <c r="AZ38" s="25">
        <f>IFERROR(MATCH(AZ$11,_calc_기준550!$CN$28:$EF$28,0),"")</f>
        <v>40</v>
      </c>
      <c r="BA38" s="25">
        <f>IFERROR(MATCH(BA$11,_calc_기준550!$CN$28:$EF$28,0),"")</f>
        <v>9</v>
      </c>
      <c r="BB38" s="25">
        <f>IFERROR(MATCH(BB$11,_calc_기준550!$CN$28:$EF$28,0),"")</f>
        <v>23</v>
      </c>
      <c r="BC38" s="25">
        <f>IFERROR(MATCH(BC$11,_calc_기준550!$CN$28:$EF$28,0),"")</f>
        <v>8</v>
      </c>
      <c r="BD38" s="25">
        <f>IFERROR(MATCH(BD$11,_calc_기준550!$CN$28:$EF$28,0),"")</f>
        <v>5</v>
      </c>
    </row>
    <row r="39" spans="1:56" ht="16.5" customHeight="1">
      <c r="A39" s="57">
        <f t="shared" si="2"/>
        <v>1217</v>
      </c>
      <c r="B39" s="40">
        <f>IFERROR(INDEX(전체당첨내역!$B:$B,MATCH($A39,전체당첨내역!$A:$A,0)),"")</f>
        <v>8</v>
      </c>
      <c r="C39" s="40">
        <f>IFERROR(INDEX(전체당첨내역!$C:$C,MATCH($A39,전체당첨내역!$A:$A,0)),"")</f>
        <v>10</v>
      </c>
      <c r="D39" s="40">
        <f>IFERROR(INDEX(전체당첨내역!$D:$D,MATCH($A39,전체당첨내역!$A:$A,0)),"")</f>
        <v>15</v>
      </c>
      <c r="E39" s="40">
        <f>IFERROR(INDEX(전체당첨내역!$E:$E,MATCH($A39,전체당첨내역!$A:$A,0)),"")</f>
        <v>20</v>
      </c>
      <c r="F39" s="40">
        <f>IFERROR(INDEX(전체당첨내역!$F:$F,MATCH($A39,전체당첨내역!$A:$A,0)),"")</f>
        <v>29</v>
      </c>
      <c r="G39" s="40">
        <f>IFERROR(INDEX(전체당첨내역!$G:$G,MATCH($A39,전체당첨내역!$A:$A,0)),"")</f>
        <v>31</v>
      </c>
      <c r="H39" s="45">
        <f>IFERROR(INDEX(전체당첨내역!$H:$H,MATCH($A39,전체당첨내역!$A:$A,0)),"")</f>
        <v>41</v>
      </c>
      <c r="I39" s="42">
        <f>IFERROR((INDEX(_calc_기준550!$CN$29:$EF$29,1,$B39)&gt;0)*(INDEX(_calc_기준550!$CN$29:$EF$29,1,$B39)&lt;=15)+(INDEX(_calc_기준550!$CN$29:$EF$29,1,$C39)&gt;0)*(INDEX(_calc_기준550!$CN$29:$EF$29,1,$C39)&lt;=15)+(INDEX(_calc_기준550!$CN$29:$EF$29,1,$D39)&gt;0)*(INDEX(_calc_기준550!$CN$29:$EF$29,1,$D39)&lt;=15)+(INDEX(_calc_기준550!$CN$29:$EF$29,1,$E39)&gt;0)*(INDEX(_calc_기준550!$CN$29:$EF$29,1,$E39)&lt;=15)+(INDEX(_calc_기준550!$CN$29:$EF$29,1,$F39)&gt;0)*(INDEX(_calc_기준550!$CN$29:$EF$29,1,$F39)&lt;=15)+(INDEX(_calc_기준550!$CN$29:$EF$29,1,$G39)&gt;0)*(INDEX(_calc_기준550!$CN$29:$EF$29,1,$G39)&lt;=15),"")</f>
        <v>2</v>
      </c>
      <c r="J39" s="40">
        <f>IFERROR((INDEX(_calc_기준550!$CN$29:$EF$29,1,$B39)&gt;15)*(INDEX(_calc_기준550!$CN$29:$EF$29,1,$B39)&lt;=30)+(INDEX(_calc_기준550!$CN$29:$EF$29,1,$C39)&gt;15)*(INDEX(_calc_기준550!$CN$29:$EF$29,1,$C39)&lt;=30)+(INDEX(_calc_기준550!$CN$29:$EF$29,1,$D39)&gt;15)*(INDEX(_calc_기준550!$CN$29:$EF$29,1,$D39)&lt;=30)+(INDEX(_calc_기준550!$CN$29:$EF$29,1,$E39)&gt;15)*(INDEX(_calc_기준550!$CN$29:$EF$29,1,$E39)&lt;=30)+(INDEX(_calc_기준550!$CN$29:$EF$29,1,$F39)&gt;15)*(INDEX(_calc_기준550!$CN$29:$EF$29,1,$F39)&lt;=30)+(INDEX(_calc_기준550!$CN$29:$EF$29,1,$G39)&gt;15)*(INDEX(_calc_기준550!$CN$29:$EF$29,1,$G39)&lt;=30),"")</f>
        <v>2</v>
      </c>
      <c r="K39" s="43">
        <f>IFERROR((INDEX(_calc_기준550!$CN$29:$EF$29,1,$B39)&gt;30)+(INDEX(_calc_기준550!$CN$29:$EF$29,1,$C39)&gt;30)+(INDEX(_calc_기준550!$CN$29:$EF$29,1,$D39)&gt;30)+(INDEX(_calc_기준550!$CN$29:$EF$29,1,$E39)&gt;30)+(INDEX(_calc_기준550!$CN$29:$EF$29,1,$F39)&gt;30)+(INDEX(_calc_기준550!$CN$29:$EF$29,1,$G39)&gt;30),"")</f>
        <v>2</v>
      </c>
      <c r="L39" s="25">
        <f>IFERROR(MATCH(L$11,_calc_기준550!$CN$29:$EF$29,0),"")</f>
        <v>45</v>
      </c>
      <c r="M39" s="25">
        <f>IFERROR(MATCH(M$11,_calc_기준550!$CN$29:$EF$29,0),"")</f>
        <v>34</v>
      </c>
      <c r="N39" s="25">
        <f>IFERROR(MATCH(N$11,_calc_기준550!$CN$29:$EF$29,0),"")</f>
        <v>21</v>
      </c>
      <c r="O39" s="25">
        <f>IFERROR(MATCH(O$11,_calc_기준550!$CN$29:$EF$29,0),"")</f>
        <v>18</v>
      </c>
      <c r="P39" s="25">
        <f>IFERROR(MATCH(P$11,_calc_기준550!$CN$29:$EF$29,0),"")</f>
        <v>33</v>
      </c>
      <c r="Q39" s="25">
        <f>IFERROR(MATCH(Q$11,_calc_기준550!$CN$29:$EF$29,0),"")</f>
        <v>13</v>
      </c>
      <c r="R39" s="25">
        <f>IFERROR(MATCH(R$11,_calc_기준550!$CN$29:$EF$29,0),"")</f>
        <v>12</v>
      </c>
      <c r="S39" s="25">
        <f>IFERROR(MATCH(S$11,_calc_기준550!$CN$29:$EF$29,0),"")</f>
        <v>38</v>
      </c>
      <c r="T39" s="25">
        <f>IFERROR(MATCH(T$11,_calc_기준550!$CN$29:$EF$29,0),"")</f>
        <v>43</v>
      </c>
      <c r="U39" s="25">
        <f>IFERROR(MATCH(U$11,_calc_기준550!$CN$29:$EF$29,0),"")</f>
        <v>14</v>
      </c>
      <c r="V39" s="25">
        <f>IFERROR(MATCH(V$11,_calc_기준550!$CN$29:$EF$29,0),"")</f>
        <v>10</v>
      </c>
      <c r="W39" s="25">
        <f>IFERROR(MATCH(W$11,_calc_기준550!$CN$29:$EF$29,0),"")</f>
        <v>11</v>
      </c>
      <c r="X39" s="25">
        <f>IFERROR(MATCH(X$11,_calc_기준550!$CN$29:$EF$29,0),"")</f>
        <v>2</v>
      </c>
      <c r="Y39" s="25">
        <f>IFERROR(MATCH(Y$11,_calc_기준550!$CN$29:$EF$29,0),"")</f>
        <v>19</v>
      </c>
      <c r="Z39" s="25">
        <f>IFERROR(MATCH(Z$11,_calc_기준550!$CN$29:$EF$29,0),"")</f>
        <v>29</v>
      </c>
      <c r="AA39" s="25">
        <f>IFERROR(MATCH(AA$11,_calc_기준550!$CN$29:$EF$29,0),"")</f>
        <v>44</v>
      </c>
      <c r="AB39" s="25">
        <f>IFERROR(MATCH(AB$11,_calc_기준550!$CN$29:$EF$29,0),"")</f>
        <v>22</v>
      </c>
      <c r="AC39" s="25">
        <f>IFERROR(MATCH(AC$11,_calc_기준550!$CN$29:$EF$29,0),"")</f>
        <v>28</v>
      </c>
      <c r="AD39" s="25">
        <f>IFERROR(MATCH(AD$11,_calc_기준550!$CN$29:$EF$29,0),"")</f>
        <v>36</v>
      </c>
      <c r="AE39" s="25">
        <f>IFERROR(MATCH(AE$11,_calc_기준550!$CN$29:$EF$29,0),"")</f>
        <v>39</v>
      </c>
      <c r="AF39" s="25">
        <f>IFERROR(MATCH(AF$11,_calc_기준550!$CN$29:$EF$29,0),"")</f>
        <v>15</v>
      </c>
      <c r="AG39" s="25">
        <f>IFERROR(MATCH(AG$11,_calc_기준550!$CN$29:$EF$29,0),"")</f>
        <v>42</v>
      </c>
      <c r="AH39" s="25">
        <f>IFERROR(MATCH(AH$11,_calc_기준550!$CN$29:$EF$29,0),"")</f>
        <v>6</v>
      </c>
      <c r="AI39" s="25">
        <f>IFERROR(MATCH(AI$11,_calc_기준550!$CN$29:$EF$29,0),"")</f>
        <v>7</v>
      </c>
      <c r="AJ39" s="25">
        <f>IFERROR(MATCH(AJ$11,_calc_기준550!$CN$29:$EF$29,0),"")</f>
        <v>16</v>
      </c>
      <c r="AK39" s="25">
        <f>IFERROR(MATCH(AK$11,_calc_기준550!$CN$29:$EF$29,0),"")</f>
        <v>30</v>
      </c>
      <c r="AL39" s="25">
        <f>IFERROR(MATCH(AL$11,_calc_기준550!$CN$29:$EF$29,0),"")</f>
        <v>32</v>
      </c>
      <c r="AM39" s="25">
        <f>IFERROR(MATCH(AM$11,_calc_기준550!$CN$29:$EF$29,0),"")</f>
        <v>31</v>
      </c>
      <c r="AN39" s="25">
        <f>IFERROR(MATCH(AN$11,_calc_기준550!$CN$29:$EF$29,0),"")</f>
        <v>35</v>
      </c>
      <c r="AO39" s="25">
        <f>IFERROR(MATCH(AO$11,_calc_기준550!$CN$29:$EF$29,0),"")</f>
        <v>41</v>
      </c>
      <c r="AP39" s="25">
        <f>IFERROR(MATCH(AP$11,_calc_기준550!$CN$29:$EF$29,0),"")</f>
        <v>3</v>
      </c>
      <c r="AQ39" s="25">
        <f>IFERROR(MATCH(AQ$11,_calc_기준550!$CN$29:$EF$29,0),"")</f>
        <v>17</v>
      </c>
      <c r="AR39" s="25">
        <f>IFERROR(MATCH(AR$11,_calc_기준550!$CN$29:$EF$29,0),"")</f>
        <v>25</v>
      </c>
      <c r="AS39" s="25">
        <f>IFERROR(MATCH(AS$11,_calc_기준550!$CN$29:$EF$29,0),"")</f>
        <v>4</v>
      </c>
      <c r="AT39" s="25">
        <f>IFERROR(MATCH(AT$11,_calc_기준550!$CN$29:$EF$29,0),"")</f>
        <v>20</v>
      </c>
      <c r="AU39" s="25">
        <f>IFERROR(MATCH(AU$11,_calc_기준550!$CN$29:$EF$29,0),"")</f>
        <v>24</v>
      </c>
      <c r="AV39" s="25">
        <f>IFERROR(MATCH(AV$11,_calc_기준550!$CN$29:$EF$29,0),"")</f>
        <v>26</v>
      </c>
      <c r="AW39" s="25">
        <f>IFERROR(MATCH(AW$11,_calc_기준550!$CN$29:$EF$29,0),"")</f>
        <v>37</v>
      </c>
      <c r="AX39" s="25">
        <f>IFERROR(MATCH(AX$11,_calc_기준550!$CN$29:$EF$29,0),"")</f>
        <v>27</v>
      </c>
      <c r="AY39" s="25">
        <f>IFERROR(MATCH(AY$11,_calc_기준550!$CN$29:$EF$29,0),"")</f>
        <v>1</v>
      </c>
      <c r="AZ39" s="25">
        <f>IFERROR(MATCH(AZ$11,_calc_기준550!$CN$29:$EF$29,0),"")</f>
        <v>9</v>
      </c>
      <c r="BA39" s="25">
        <f>IFERROR(MATCH(BA$11,_calc_기준550!$CN$29:$EF$29,0),"")</f>
        <v>8</v>
      </c>
      <c r="BB39" s="25">
        <f>IFERROR(MATCH(BB$11,_calc_기준550!$CN$29:$EF$29,0),"")</f>
        <v>23</v>
      </c>
      <c r="BC39" s="25">
        <f>IFERROR(MATCH(BC$11,_calc_기준550!$CN$29:$EF$29,0),"")</f>
        <v>40</v>
      </c>
      <c r="BD39" s="25">
        <f>IFERROR(MATCH(BD$11,_calc_기준550!$CN$29:$EF$29,0),"")</f>
        <v>5</v>
      </c>
    </row>
    <row r="40" spans="1:56" ht="16.5" customHeight="1">
      <c r="A40" s="57">
        <f t="shared" si="2"/>
        <v>1216</v>
      </c>
      <c r="B40" s="40">
        <f>IFERROR(INDEX(전체당첨내역!$B:$B,MATCH($A40,전체당첨내역!$A:$A,0)),"")</f>
        <v>3</v>
      </c>
      <c r="C40" s="40">
        <f>IFERROR(INDEX(전체당첨내역!$C:$C,MATCH($A40,전체당첨내역!$A:$A,0)),"")</f>
        <v>10</v>
      </c>
      <c r="D40" s="40">
        <f>IFERROR(INDEX(전체당첨내역!$D:$D,MATCH($A40,전체당첨내역!$A:$A,0)),"")</f>
        <v>14</v>
      </c>
      <c r="E40" s="40">
        <f>IFERROR(INDEX(전체당첨내역!$E:$E,MATCH($A40,전체당첨내역!$A:$A,0)),"")</f>
        <v>15</v>
      </c>
      <c r="F40" s="40">
        <f>IFERROR(INDEX(전체당첨내역!$F:$F,MATCH($A40,전체당첨내역!$A:$A,0)),"")</f>
        <v>23</v>
      </c>
      <c r="G40" s="40">
        <f>IFERROR(INDEX(전체당첨내역!$G:$G,MATCH($A40,전체당첨내역!$A:$A,0)),"")</f>
        <v>24</v>
      </c>
      <c r="H40" s="45">
        <f>IFERROR(INDEX(전체당첨내역!$H:$H,MATCH($A40,전체당첨내역!$A:$A,0)),"")</f>
        <v>25</v>
      </c>
      <c r="I40" s="42">
        <f>IFERROR((INDEX(_calc_기준550!$CN$30:$EF$30,1,$B40)&gt;0)*(INDEX(_calc_기준550!$CN$30:$EF$30,1,$B40)&lt;=15)+(INDEX(_calc_기준550!$CN$30:$EF$30,1,$C40)&gt;0)*(INDEX(_calc_기준550!$CN$30:$EF$30,1,$C40)&lt;=15)+(INDEX(_calc_기준550!$CN$30:$EF$30,1,$D40)&gt;0)*(INDEX(_calc_기준550!$CN$30:$EF$30,1,$D40)&lt;=15)+(INDEX(_calc_기준550!$CN$30:$EF$30,1,$E40)&gt;0)*(INDEX(_calc_기준550!$CN$30:$EF$30,1,$E40)&lt;=15)+(INDEX(_calc_기준550!$CN$30:$EF$30,1,$F40)&gt;0)*(INDEX(_calc_기준550!$CN$30:$EF$30,1,$F40)&lt;=15)+(INDEX(_calc_기준550!$CN$30:$EF$30,1,$G40)&gt;0)*(INDEX(_calc_기준550!$CN$30:$EF$30,1,$G40)&lt;=15),"")</f>
        <v>2</v>
      </c>
      <c r="J40" s="40">
        <f>IFERROR((INDEX(_calc_기준550!$CN$30:$EF$30,1,$B40)&gt;15)*(INDEX(_calc_기준550!$CN$30:$EF$30,1,$B40)&lt;=30)+(INDEX(_calc_기준550!$CN$30:$EF$30,1,$C40)&gt;15)*(INDEX(_calc_기준550!$CN$30:$EF$30,1,$C40)&lt;=30)+(INDEX(_calc_기준550!$CN$30:$EF$30,1,$D40)&gt;15)*(INDEX(_calc_기준550!$CN$30:$EF$30,1,$D40)&lt;=30)+(INDEX(_calc_기준550!$CN$30:$EF$30,1,$E40)&gt;15)*(INDEX(_calc_기준550!$CN$30:$EF$30,1,$E40)&lt;=30)+(INDEX(_calc_기준550!$CN$30:$EF$30,1,$F40)&gt;15)*(INDEX(_calc_기준550!$CN$30:$EF$30,1,$F40)&lt;=30)+(INDEX(_calc_기준550!$CN$30:$EF$30,1,$G40)&gt;15)*(INDEX(_calc_기준550!$CN$30:$EF$30,1,$G40)&lt;=30),"")</f>
        <v>1</v>
      </c>
      <c r="K40" s="43">
        <f>IFERROR((INDEX(_calc_기준550!$CN$30:$EF$30,1,$B40)&gt;30)+(INDEX(_calc_기준550!$CN$30:$EF$30,1,$C40)&gt;30)+(INDEX(_calc_기준550!$CN$30:$EF$30,1,$D40)&gt;30)+(INDEX(_calc_기준550!$CN$30:$EF$30,1,$E40)&gt;30)+(INDEX(_calc_기준550!$CN$30:$EF$30,1,$F40)&gt;30)+(INDEX(_calc_기준550!$CN$30:$EF$30,1,$G40)&gt;30),"")</f>
        <v>3</v>
      </c>
      <c r="L40" s="25">
        <f>IFERROR(MATCH(L$11,_calc_기준550!$CN$30:$EF$30,0),"")</f>
        <v>45</v>
      </c>
      <c r="M40" s="25">
        <f>IFERROR(MATCH(M$11,_calc_기준550!$CN$30:$EF$30,0),"")</f>
        <v>34</v>
      </c>
      <c r="N40" s="25">
        <f>IFERROR(MATCH(N$11,_calc_기준550!$CN$30:$EF$30,0),"")</f>
        <v>21</v>
      </c>
      <c r="O40" s="25">
        <f>IFERROR(MATCH(O$11,_calc_기준550!$CN$30:$EF$30,0),"")</f>
        <v>18</v>
      </c>
      <c r="P40" s="25">
        <f>IFERROR(MATCH(P$11,_calc_기준550!$CN$30:$EF$30,0),"")</f>
        <v>33</v>
      </c>
      <c r="Q40" s="25">
        <f>IFERROR(MATCH(Q$11,_calc_기준550!$CN$30:$EF$30,0),"")</f>
        <v>13</v>
      </c>
      <c r="R40" s="25">
        <f>IFERROR(MATCH(R$11,_calc_기준550!$CN$30:$EF$30,0),"")</f>
        <v>12</v>
      </c>
      <c r="S40" s="25">
        <f>IFERROR(MATCH(S$11,_calc_기준550!$CN$30:$EF$30,0),"")</f>
        <v>43</v>
      </c>
      <c r="T40" s="25">
        <f>IFERROR(MATCH(T$11,_calc_기준550!$CN$30:$EF$30,0),"")</f>
        <v>10</v>
      </c>
      <c r="U40" s="25">
        <f>IFERROR(MATCH(U$11,_calc_기준550!$CN$30:$EF$30,0),"")</f>
        <v>38</v>
      </c>
      <c r="V40" s="25">
        <f>IFERROR(MATCH(V$11,_calc_기준550!$CN$30:$EF$30,0),"")</f>
        <v>11</v>
      </c>
      <c r="W40" s="25">
        <f>IFERROR(MATCH(W$11,_calc_기준550!$CN$30:$EF$30,0),"")</f>
        <v>14</v>
      </c>
      <c r="X40" s="25">
        <f>IFERROR(MATCH(X$11,_calc_기준550!$CN$30:$EF$30,0),"")</f>
        <v>44</v>
      </c>
      <c r="Y40" s="25">
        <f>IFERROR(MATCH(Y$11,_calc_기준550!$CN$30:$EF$30,0),"")</f>
        <v>2</v>
      </c>
      <c r="Z40" s="25">
        <f>IFERROR(MATCH(Z$11,_calc_기준550!$CN$30:$EF$30,0),"")</f>
        <v>28</v>
      </c>
      <c r="AA40" s="25">
        <f>IFERROR(MATCH(AA$11,_calc_기준550!$CN$30:$EF$30,0),"")</f>
        <v>19</v>
      </c>
      <c r="AB40" s="25">
        <f>IFERROR(MATCH(AB$11,_calc_기준550!$CN$30:$EF$30,0),"")</f>
        <v>15</v>
      </c>
      <c r="AC40" s="25">
        <f>IFERROR(MATCH(AC$11,_calc_기준550!$CN$30:$EF$30,0),"")</f>
        <v>22</v>
      </c>
      <c r="AD40" s="25">
        <f>IFERROR(MATCH(AD$11,_calc_기준550!$CN$30:$EF$30,0),"")</f>
        <v>36</v>
      </c>
      <c r="AE40" s="25">
        <f>IFERROR(MATCH(AE$11,_calc_기준550!$CN$30:$EF$30,0),"")</f>
        <v>39</v>
      </c>
      <c r="AF40" s="25">
        <f>IFERROR(MATCH(AF$11,_calc_기준550!$CN$30:$EF$30,0),"")</f>
        <v>6</v>
      </c>
      <c r="AG40" s="25">
        <f>IFERROR(MATCH(AG$11,_calc_기준550!$CN$30:$EF$30,0),"")</f>
        <v>7</v>
      </c>
      <c r="AH40" s="25">
        <f>IFERROR(MATCH(AH$11,_calc_기준550!$CN$30:$EF$30,0),"")</f>
        <v>29</v>
      </c>
      <c r="AI40" s="25">
        <f>IFERROR(MATCH(AI$11,_calc_기준550!$CN$30:$EF$30,0),"")</f>
        <v>41</v>
      </c>
      <c r="AJ40" s="25">
        <f>IFERROR(MATCH(AJ$11,_calc_기준550!$CN$30:$EF$30,0),"")</f>
        <v>16</v>
      </c>
      <c r="AK40" s="25">
        <f>IFERROR(MATCH(AK$11,_calc_기준550!$CN$30:$EF$30,0),"")</f>
        <v>31</v>
      </c>
      <c r="AL40" s="25">
        <f>IFERROR(MATCH(AL$11,_calc_기준550!$CN$30:$EF$30,0),"")</f>
        <v>32</v>
      </c>
      <c r="AM40" s="25">
        <f>IFERROR(MATCH(AM$11,_calc_기준550!$CN$30:$EF$30,0),"")</f>
        <v>42</v>
      </c>
      <c r="AN40" s="25">
        <f>IFERROR(MATCH(AN$11,_calc_기준550!$CN$30:$EF$30,0),"")</f>
        <v>17</v>
      </c>
      <c r="AO40" s="25">
        <f>IFERROR(MATCH(AO$11,_calc_기준550!$CN$30:$EF$30,0),"")</f>
        <v>30</v>
      </c>
      <c r="AP40" s="25">
        <f>IFERROR(MATCH(AP$11,_calc_기준550!$CN$30:$EF$30,0),"")</f>
        <v>3</v>
      </c>
      <c r="AQ40" s="25">
        <f>IFERROR(MATCH(AQ$11,_calc_기준550!$CN$30:$EF$30,0),"")</f>
        <v>35</v>
      </c>
      <c r="AR40" s="25">
        <f>IFERROR(MATCH(AR$11,_calc_기준550!$CN$30:$EF$30,0),"")</f>
        <v>4</v>
      </c>
      <c r="AS40" s="25">
        <f>IFERROR(MATCH(AS$11,_calc_기준550!$CN$30:$EF$30,0),"")</f>
        <v>20</v>
      </c>
      <c r="AT40" s="25">
        <f>IFERROR(MATCH(AT$11,_calc_기준550!$CN$30:$EF$30,0),"")</f>
        <v>25</v>
      </c>
      <c r="AU40" s="25">
        <f>IFERROR(MATCH(AU$11,_calc_기준550!$CN$30:$EF$30,0),"")</f>
        <v>26</v>
      </c>
      <c r="AV40" s="25">
        <f>IFERROR(MATCH(AV$11,_calc_기준550!$CN$30:$EF$30,0),"")</f>
        <v>24</v>
      </c>
      <c r="AW40" s="25">
        <f>IFERROR(MATCH(AW$11,_calc_기준550!$CN$30:$EF$30,0),"")</f>
        <v>37</v>
      </c>
      <c r="AX40" s="25">
        <f>IFERROR(MATCH(AX$11,_calc_기준550!$CN$30:$EF$30,0),"")</f>
        <v>27</v>
      </c>
      <c r="AY40" s="25">
        <f>IFERROR(MATCH(AY$11,_calc_기준550!$CN$30:$EF$30,0),"")</f>
        <v>1</v>
      </c>
      <c r="AZ40" s="25">
        <f>IFERROR(MATCH(AZ$11,_calc_기준550!$CN$30:$EF$30,0),"")</f>
        <v>9</v>
      </c>
      <c r="BA40" s="25">
        <f>IFERROR(MATCH(BA$11,_calc_기준550!$CN$30:$EF$30,0),"")</f>
        <v>8</v>
      </c>
      <c r="BB40" s="25">
        <f>IFERROR(MATCH(BB$11,_calc_기준550!$CN$30:$EF$30,0),"")</f>
        <v>23</v>
      </c>
      <c r="BC40" s="25">
        <f>IFERROR(MATCH(BC$11,_calc_기준550!$CN$30:$EF$30,0),"")</f>
        <v>40</v>
      </c>
      <c r="BD40" s="25">
        <f>IFERROR(MATCH(BD$11,_calc_기준550!$CN$30:$EF$30,0),"")</f>
        <v>5</v>
      </c>
    </row>
    <row r="41" spans="1:56" ht="16.5" customHeight="1">
      <c r="A41" s="57">
        <f t="shared" si="2"/>
        <v>1215</v>
      </c>
      <c r="B41" s="40">
        <f>IFERROR(INDEX(전체당첨내역!$B:$B,MATCH($A41,전체당첨내역!$A:$A,0)),"")</f>
        <v>13</v>
      </c>
      <c r="C41" s="40">
        <f>IFERROR(INDEX(전체당첨내역!$C:$C,MATCH($A41,전체당첨내역!$A:$A,0)),"")</f>
        <v>15</v>
      </c>
      <c r="D41" s="40">
        <f>IFERROR(INDEX(전체당첨내역!$D:$D,MATCH($A41,전체당첨내역!$A:$A,0)),"")</f>
        <v>19</v>
      </c>
      <c r="E41" s="40">
        <f>IFERROR(INDEX(전체당첨내역!$E:$E,MATCH($A41,전체당첨내역!$A:$A,0)),"")</f>
        <v>21</v>
      </c>
      <c r="F41" s="40">
        <f>IFERROR(INDEX(전체당첨내역!$F:$F,MATCH($A41,전체당첨내역!$A:$A,0)),"")</f>
        <v>44</v>
      </c>
      <c r="G41" s="40">
        <f>IFERROR(INDEX(전체당첨내역!$G:$G,MATCH($A41,전체당첨내역!$A:$A,0)),"")</f>
        <v>45</v>
      </c>
      <c r="H41" s="45">
        <f>IFERROR(INDEX(전체당첨내역!$H:$H,MATCH($A41,전체당첨내역!$A:$A,0)),"")</f>
        <v>39</v>
      </c>
      <c r="I41" s="42">
        <f>IFERROR((INDEX(_calc_기준550!$CN$31:$EF$31,1,$B41)&gt;0)*(INDEX(_calc_기준550!$CN$31:$EF$31,1,$B41)&lt;=15)+(INDEX(_calc_기준550!$CN$31:$EF$31,1,$C41)&gt;0)*(INDEX(_calc_기준550!$CN$31:$EF$31,1,$C41)&lt;=15)+(INDEX(_calc_기준550!$CN$31:$EF$31,1,$D41)&gt;0)*(INDEX(_calc_기준550!$CN$31:$EF$31,1,$D41)&lt;=15)+(INDEX(_calc_기준550!$CN$31:$EF$31,1,$E41)&gt;0)*(INDEX(_calc_기준550!$CN$31:$EF$31,1,$E41)&lt;=15)+(INDEX(_calc_기준550!$CN$31:$EF$31,1,$F41)&gt;0)*(INDEX(_calc_기준550!$CN$31:$EF$31,1,$F41)&lt;=15)+(INDEX(_calc_기준550!$CN$31:$EF$31,1,$G41)&gt;0)*(INDEX(_calc_기준550!$CN$31:$EF$31,1,$G41)&lt;=15),"")</f>
        <v>6</v>
      </c>
      <c r="J41" s="40">
        <f>IFERROR((INDEX(_calc_기준550!$CN$31:$EF$31,1,$B41)&gt;15)*(INDEX(_calc_기준550!$CN$31:$EF$31,1,$B41)&lt;=30)+(INDEX(_calc_기준550!$CN$31:$EF$31,1,$C41)&gt;15)*(INDEX(_calc_기준550!$CN$31:$EF$31,1,$C41)&lt;=30)+(INDEX(_calc_기준550!$CN$31:$EF$31,1,$D41)&gt;15)*(INDEX(_calc_기준550!$CN$31:$EF$31,1,$D41)&lt;=30)+(INDEX(_calc_기준550!$CN$31:$EF$31,1,$E41)&gt;15)*(INDEX(_calc_기준550!$CN$31:$EF$31,1,$E41)&lt;=30)+(INDEX(_calc_기준550!$CN$31:$EF$31,1,$F41)&gt;15)*(INDEX(_calc_기준550!$CN$31:$EF$31,1,$F41)&lt;=30)+(INDEX(_calc_기준550!$CN$31:$EF$31,1,$G41)&gt;15)*(INDEX(_calc_기준550!$CN$31:$EF$31,1,$G41)&lt;=30),"")</f>
        <v>0</v>
      </c>
      <c r="K41" s="43">
        <f>IFERROR((INDEX(_calc_기준550!$CN$31:$EF$31,1,$B41)&gt;30)+(INDEX(_calc_기준550!$CN$31:$EF$31,1,$C41)&gt;30)+(INDEX(_calc_기준550!$CN$31:$EF$31,1,$D41)&gt;30)+(INDEX(_calc_기준550!$CN$31:$EF$31,1,$E41)&gt;30)+(INDEX(_calc_기준550!$CN$31:$EF$31,1,$F41)&gt;30)+(INDEX(_calc_기준550!$CN$31:$EF$31,1,$G41)&gt;30),"")</f>
        <v>0</v>
      </c>
      <c r="L41" s="25">
        <f>IFERROR(MATCH(L$11,_calc_기준550!$CN$31:$EF$31,0),"")</f>
        <v>45</v>
      </c>
      <c r="M41" s="25">
        <f>IFERROR(MATCH(M$11,_calc_기준550!$CN$31:$EF$31,0),"")</f>
        <v>21</v>
      </c>
      <c r="N41" s="25">
        <f>IFERROR(MATCH(N$11,_calc_기준550!$CN$31:$EF$31,0),"")</f>
        <v>34</v>
      </c>
      <c r="O41" s="25">
        <f>IFERROR(MATCH(O$11,_calc_기준550!$CN$31:$EF$31,0),"")</f>
        <v>18</v>
      </c>
      <c r="P41" s="25">
        <f>IFERROR(MATCH(P$11,_calc_기준550!$CN$31:$EF$31,0),"")</f>
        <v>13</v>
      </c>
      <c r="Q41" s="25">
        <f>IFERROR(MATCH(Q$11,_calc_기준550!$CN$31:$EF$31,0),"")</f>
        <v>33</v>
      </c>
      <c r="R41" s="25">
        <f>IFERROR(MATCH(R$11,_calc_기준550!$CN$31:$EF$31,0),"")</f>
        <v>12</v>
      </c>
      <c r="S41" s="25">
        <f>IFERROR(MATCH(S$11,_calc_기준550!$CN$31:$EF$31,0),"")</f>
        <v>11</v>
      </c>
      <c r="T41" s="25">
        <f>IFERROR(MATCH(T$11,_calc_기준550!$CN$31:$EF$31,0),"")</f>
        <v>43</v>
      </c>
      <c r="U41" s="25">
        <f>IFERROR(MATCH(U$11,_calc_기준550!$CN$31:$EF$31,0),"")</f>
        <v>15</v>
      </c>
      <c r="V41" s="25">
        <f>IFERROR(MATCH(V$11,_calc_기준550!$CN$31:$EF$31,0),"")</f>
        <v>19</v>
      </c>
      <c r="W41" s="25">
        <f>IFERROR(MATCH(W$11,_calc_기준550!$CN$31:$EF$31,0),"")</f>
        <v>10</v>
      </c>
      <c r="X41" s="25">
        <f>IFERROR(MATCH(X$11,_calc_기준550!$CN$31:$EF$31,0),"")</f>
        <v>14</v>
      </c>
      <c r="Y41" s="25">
        <f>IFERROR(MATCH(Y$11,_calc_기준550!$CN$31:$EF$31,0),"")</f>
        <v>44</v>
      </c>
      <c r="Z41" s="25">
        <f>IFERROR(MATCH(Z$11,_calc_기준550!$CN$31:$EF$31,0),"")</f>
        <v>2</v>
      </c>
      <c r="AA41" s="25">
        <f>IFERROR(MATCH(AA$11,_calc_기준550!$CN$31:$EF$31,0),"")</f>
        <v>28</v>
      </c>
      <c r="AB41" s="25">
        <f>IFERROR(MATCH(AB$11,_calc_기준550!$CN$31:$EF$31,0),"")</f>
        <v>22</v>
      </c>
      <c r="AC41" s="25">
        <f>IFERROR(MATCH(AC$11,_calc_기준550!$CN$31:$EF$31,0),"")</f>
        <v>38</v>
      </c>
      <c r="AD41" s="25">
        <f>IFERROR(MATCH(AD$11,_calc_기준550!$CN$31:$EF$31,0),"")</f>
        <v>36</v>
      </c>
      <c r="AE41" s="25">
        <f>IFERROR(MATCH(AE$11,_calc_기준550!$CN$31:$EF$31,0),"")</f>
        <v>39</v>
      </c>
      <c r="AF41" s="25">
        <f>IFERROR(MATCH(AF$11,_calc_기준550!$CN$31:$EF$31,0),"")</f>
        <v>6</v>
      </c>
      <c r="AG41" s="25">
        <f>IFERROR(MATCH(AG$11,_calc_기준550!$CN$31:$EF$31,0),"")</f>
        <v>30</v>
      </c>
      <c r="AH41" s="25">
        <f>IFERROR(MATCH(AH$11,_calc_기준550!$CN$31:$EF$31,0),"")</f>
        <v>16</v>
      </c>
      <c r="AI41" s="25">
        <f>IFERROR(MATCH(AI$11,_calc_기준550!$CN$31:$EF$31,0),"")</f>
        <v>32</v>
      </c>
      <c r="AJ41" s="25">
        <f>IFERROR(MATCH(AJ$11,_calc_기준550!$CN$31:$EF$31,0),"")</f>
        <v>41</v>
      </c>
      <c r="AK41" s="25">
        <f>IFERROR(MATCH(AK$11,_calc_기준550!$CN$31:$EF$31,0),"")</f>
        <v>17</v>
      </c>
      <c r="AL41" s="25">
        <f>IFERROR(MATCH(AL$11,_calc_기준550!$CN$31:$EF$31,0),"")</f>
        <v>31</v>
      </c>
      <c r="AM41" s="25">
        <f>IFERROR(MATCH(AM$11,_calc_기준550!$CN$31:$EF$31,0),"")</f>
        <v>42</v>
      </c>
      <c r="AN41" s="25">
        <f>IFERROR(MATCH(AN$11,_calc_기준550!$CN$31:$EF$31,0),"")</f>
        <v>7</v>
      </c>
      <c r="AO41" s="25">
        <f>IFERROR(MATCH(AO$11,_calc_기준550!$CN$31:$EF$31,0),"")</f>
        <v>35</v>
      </c>
      <c r="AP41" s="25">
        <f>IFERROR(MATCH(AP$11,_calc_기준550!$CN$31:$EF$31,0),"")</f>
        <v>3</v>
      </c>
      <c r="AQ41" s="25">
        <f>IFERROR(MATCH(AQ$11,_calc_기준550!$CN$31:$EF$31,0),"")</f>
        <v>4</v>
      </c>
      <c r="AR41" s="25">
        <f>IFERROR(MATCH(AR$11,_calc_기준550!$CN$31:$EF$31,0),"")</f>
        <v>20</v>
      </c>
      <c r="AS41" s="25">
        <f>IFERROR(MATCH(AS$11,_calc_기준550!$CN$31:$EF$31,0),"")</f>
        <v>24</v>
      </c>
      <c r="AT41" s="25">
        <f>IFERROR(MATCH(AT$11,_calc_기준550!$CN$31:$EF$31,0),"")</f>
        <v>29</v>
      </c>
      <c r="AU41" s="25">
        <f>IFERROR(MATCH(AU$11,_calc_기준550!$CN$31:$EF$31,0),"")</f>
        <v>25</v>
      </c>
      <c r="AV41" s="25">
        <f>IFERROR(MATCH(AV$11,_calc_기준550!$CN$31:$EF$31,0),"")</f>
        <v>37</v>
      </c>
      <c r="AW41" s="25">
        <f>IFERROR(MATCH(AW$11,_calc_기준550!$CN$31:$EF$31,0),"")</f>
        <v>26</v>
      </c>
      <c r="AX41" s="25">
        <f>IFERROR(MATCH(AX$11,_calc_기준550!$CN$31:$EF$31,0),"")</f>
        <v>27</v>
      </c>
      <c r="AY41" s="25">
        <f>IFERROR(MATCH(AY$11,_calc_기준550!$CN$31:$EF$31,0),"")</f>
        <v>1</v>
      </c>
      <c r="AZ41" s="25">
        <f>IFERROR(MATCH(AZ$11,_calc_기준550!$CN$31:$EF$31,0),"")</f>
        <v>9</v>
      </c>
      <c r="BA41" s="25">
        <f>IFERROR(MATCH(BA$11,_calc_기준550!$CN$31:$EF$31,0),"")</f>
        <v>8</v>
      </c>
      <c r="BB41" s="25">
        <f>IFERROR(MATCH(BB$11,_calc_기준550!$CN$31:$EF$31,0),"")</f>
        <v>40</v>
      </c>
      <c r="BC41" s="25">
        <f>IFERROR(MATCH(BC$11,_calc_기준550!$CN$31:$EF$31,0),"")</f>
        <v>5</v>
      </c>
      <c r="BD41" s="25">
        <f>IFERROR(MATCH(BD$11,_calc_기준550!$CN$31:$EF$31,0),"")</f>
        <v>23</v>
      </c>
    </row>
    <row r="42" spans="1:56" ht="16.5" customHeight="1">
      <c r="A42" s="57">
        <f t="shared" si="2"/>
        <v>1214</v>
      </c>
      <c r="B42" s="40">
        <f>IFERROR(INDEX(전체당첨내역!$B:$B,MATCH($A42,전체당첨내역!$A:$A,0)),"")</f>
        <v>10</v>
      </c>
      <c r="C42" s="40">
        <f>IFERROR(INDEX(전체당첨내역!$C:$C,MATCH($A42,전체당첨내역!$A:$A,0)),"")</f>
        <v>15</v>
      </c>
      <c r="D42" s="40">
        <f>IFERROR(INDEX(전체당첨내역!$D:$D,MATCH($A42,전체당첨내역!$A:$A,0)),"")</f>
        <v>19</v>
      </c>
      <c r="E42" s="40">
        <f>IFERROR(INDEX(전체당첨내역!$E:$E,MATCH($A42,전체당첨내역!$A:$A,0)),"")</f>
        <v>27</v>
      </c>
      <c r="F42" s="40">
        <f>IFERROR(INDEX(전체당첨내역!$F:$F,MATCH($A42,전체당첨내역!$A:$A,0)),"")</f>
        <v>30</v>
      </c>
      <c r="G42" s="40">
        <f>IFERROR(INDEX(전체당첨내역!$G:$G,MATCH($A42,전체당첨내역!$A:$A,0)),"")</f>
        <v>33</v>
      </c>
      <c r="H42" s="45">
        <f>IFERROR(INDEX(전체당첨내역!$H:$H,MATCH($A42,전체당첨내역!$A:$A,0)),"")</f>
        <v>14</v>
      </c>
      <c r="I42" s="42">
        <f>IFERROR((INDEX(_calc_기준550!$CN$32:$EF$32,1,$B42)&gt;0)*(INDEX(_calc_기준550!$CN$32:$EF$32,1,$B42)&lt;=15)+(INDEX(_calc_기준550!$CN$32:$EF$32,1,$C42)&gt;0)*(INDEX(_calc_기준550!$CN$32:$EF$32,1,$C42)&lt;=15)+(INDEX(_calc_기준550!$CN$32:$EF$32,1,$D42)&gt;0)*(INDEX(_calc_기준550!$CN$32:$EF$32,1,$D42)&lt;=15)+(INDEX(_calc_기준550!$CN$32:$EF$32,1,$E42)&gt;0)*(INDEX(_calc_기준550!$CN$32:$EF$32,1,$E42)&lt;=15)+(INDEX(_calc_기준550!$CN$32:$EF$32,1,$F42)&gt;0)*(INDEX(_calc_기준550!$CN$32:$EF$32,1,$F42)&lt;=15)+(INDEX(_calc_기준550!$CN$32:$EF$32,1,$G42)&gt;0)*(INDEX(_calc_기준550!$CN$32:$EF$32,1,$G42)&lt;=15),"")</f>
        <v>4</v>
      </c>
      <c r="J42" s="40">
        <f>IFERROR((INDEX(_calc_기준550!$CN$32:$EF$32,1,$B42)&gt;15)*(INDEX(_calc_기준550!$CN$32:$EF$32,1,$B42)&lt;=30)+(INDEX(_calc_기준550!$CN$32:$EF$32,1,$C42)&gt;15)*(INDEX(_calc_기준550!$CN$32:$EF$32,1,$C42)&lt;=30)+(INDEX(_calc_기준550!$CN$32:$EF$32,1,$D42)&gt;15)*(INDEX(_calc_기준550!$CN$32:$EF$32,1,$D42)&lt;=30)+(INDEX(_calc_기준550!$CN$32:$EF$32,1,$E42)&gt;15)*(INDEX(_calc_기준550!$CN$32:$EF$32,1,$E42)&lt;=30)+(INDEX(_calc_기준550!$CN$32:$EF$32,1,$F42)&gt;15)*(INDEX(_calc_기준550!$CN$32:$EF$32,1,$F42)&lt;=30)+(INDEX(_calc_기준550!$CN$32:$EF$32,1,$G42)&gt;15)*(INDEX(_calc_기준550!$CN$32:$EF$32,1,$G42)&lt;=30),"")</f>
        <v>1</v>
      </c>
      <c r="K42" s="43">
        <f>IFERROR((INDEX(_calc_기준550!$CN$32:$EF$32,1,$B42)&gt;30)+(INDEX(_calc_기준550!$CN$32:$EF$32,1,$C42)&gt;30)+(INDEX(_calc_기준550!$CN$32:$EF$32,1,$D42)&gt;30)+(INDEX(_calc_기준550!$CN$32:$EF$32,1,$E42)&gt;30)+(INDEX(_calc_기준550!$CN$32:$EF$32,1,$F42)&gt;30)+(INDEX(_calc_기준550!$CN$32:$EF$32,1,$G42)&gt;30),"")</f>
        <v>1</v>
      </c>
      <c r="L42" s="25">
        <f>IFERROR(MATCH(L$11,_calc_기준550!$CN$32:$EF$32,0),"")</f>
        <v>34</v>
      </c>
      <c r="M42" s="25">
        <f>IFERROR(MATCH(M$11,_calc_기준550!$CN$32:$EF$32,0),"")</f>
        <v>45</v>
      </c>
      <c r="N42" s="25">
        <f>IFERROR(MATCH(N$11,_calc_기준550!$CN$32:$EF$32,0),"")</f>
        <v>21</v>
      </c>
      <c r="O42" s="25">
        <f>IFERROR(MATCH(O$11,_calc_기준550!$CN$32:$EF$32,0),"")</f>
        <v>33</v>
      </c>
      <c r="P42" s="25">
        <f>IFERROR(MATCH(P$11,_calc_기준550!$CN$32:$EF$32,0),"")</f>
        <v>18</v>
      </c>
      <c r="Q42" s="25">
        <f>IFERROR(MATCH(Q$11,_calc_기준550!$CN$32:$EF$32,0),"")</f>
        <v>13</v>
      </c>
      <c r="R42" s="25">
        <f>IFERROR(MATCH(R$11,_calc_기준550!$CN$32:$EF$32,0),"")</f>
        <v>10</v>
      </c>
      <c r="S42" s="25">
        <f>IFERROR(MATCH(S$11,_calc_기준550!$CN$32:$EF$32,0),"")</f>
        <v>12</v>
      </c>
      <c r="T42" s="25">
        <f>IFERROR(MATCH(T$11,_calc_기준550!$CN$32:$EF$32,0),"")</f>
        <v>11</v>
      </c>
      <c r="U42" s="25">
        <f>IFERROR(MATCH(U$11,_calc_기준550!$CN$32:$EF$32,0),"")</f>
        <v>19</v>
      </c>
      <c r="V42" s="25">
        <f>IFERROR(MATCH(V$11,_calc_기준550!$CN$32:$EF$32,0),"")</f>
        <v>15</v>
      </c>
      <c r="W42" s="25">
        <f>IFERROR(MATCH(W$11,_calc_기준550!$CN$32:$EF$32,0),"")</f>
        <v>43</v>
      </c>
      <c r="X42" s="25">
        <f>IFERROR(MATCH(X$11,_calc_기준550!$CN$32:$EF$32,0),"")</f>
        <v>44</v>
      </c>
      <c r="Y42" s="25">
        <f>IFERROR(MATCH(Y$11,_calc_기준550!$CN$32:$EF$32,0),"")</f>
        <v>14</v>
      </c>
      <c r="Z42" s="25">
        <f>IFERROR(MATCH(Z$11,_calc_기준550!$CN$32:$EF$32,0),"")</f>
        <v>28</v>
      </c>
      <c r="AA42" s="25">
        <f>IFERROR(MATCH(AA$11,_calc_기준550!$CN$32:$EF$32,0),"")</f>
        <v>30</v>
      </c>
      <c r="AB42" s="25">
        <f>IFERROR(MATCH(AB$11,_calc_기준550!$CN$32:$EF$32,0),"")</f>
        <v>2</v>
      </c>
      <c r="AC42" s="25">
        <f>IFERROR(MATCH(AC$11,_calc_기준550!$CN$32:$EF$32,0),"")</f>
        <v>22</v>
      </c>
      <c r="AD42" s="25">
        <f>IFERROR(MATCH(AD$11,_calc_기준550!$CN$32:$EF$32,0),"")</f>
        <v>36</v>
      </c>
      <c r="AE42" s="25">
        <f>IFERROR(MATCH(AE$11,_calc_기준550!$CN$32:$EF$32,0),"")</f>
        <v>6</v>
      </c>
      <c r="AF42" s="25">
        <f>IFERROR(MATCH(AF$11,_calc_기준550!$CN$32:$EF$32,0),"")</f>
        <v>38</v>
      </c>
      <c r="AG42" s="25">
        <f>IFERROR(MATCH(AG$11,_calc_기준550!$CN$32:$EF$32,0),"")</f>
        <v>7</v>
      </c>
      <c r="AH42" s="25">
        <f>IFERROR(MATCH(AH$11,_calc_기준550!$CN$32:$EF$32,0),"")</f>
        <v>16</v>
      </c>
      <c r="AI42" s="25">
        <f>IFERROR(MATCH(AI$11,_calc_기준550!$CN$32:$EF$32,0),"")</f>
        <v>31</v>
      </c>
      <c r="AJ42" s="25">
        <f>IFERROR(MATCH(AJ$11,_calc_기준550!$CN$32:$EF$32,0),"")</f>
        <v>35</v>
      </c>
      <c r="AK42" s="25">
        <f>IFERROR(MATCH(AK$11,_calc_기준550!$CN$32:$EF$32,0),"")</f>
        <v>32</v>
      </c>
      <c r="AL42" s="25">
        <f>IFERROR(MATCH(AL$11,_calc_기준550!$CN$32:$EF$32,0),"")</f>
        <v>42</v>
      </c>
      <c r="AM42" s="25">
        <f>IFERROR(MATCH(AM$11,_calc_기준550!$CN$32:$EF$32,0),"")</f>
        <v>41</v>
      </c>
      <c r="AN42" s="25">
        <f>IFERROR(MATCH(AN$11,_calc_기준550!$CN$32:$EF$32,0),"")</f>
        <v>3</v>
      </c>
      <c r="AO42" s="25">
        <f>IFERROR(MATCH(AO$11,_calc_기준550!$CN$32:$EF$32,0),"")</f>
        <v>39</v>
      </c>
      <c r="AP42" s="25">
        <f>IFERROR(MATCH(AP$11,_calc_기준550!$CN$32:$EF$32,0),"")</f>
        <v>24</v>
      </c>
      <c r="AQ42" s="25">
        <f>IFERROR(MATCH(AQ$11,_calc_기준550!$CN$32:$EF$32,0),"")</f>
        <v>17</v>
      </c>
      <c r="AR42" s="25">
        <f>IFERROR(MATCH(AR$11,_calc_기준550!$CN$32:$EF$32,0),"")</f>
        <v>4</v>
      </c>
      <c r="AS42" s="25">
        <f>IFERROR(MATCH(AS$11,_calc_기준550!$CN$32:$EF$32,0),"")</f>
        <v>20</v>
      </c>
      <c r="AT42" s="25">
        <f>IFERROR(MATCH(AT$11,_calc_기준550!$CN$32:$EF$32,0),"")</f>
        <v>29</v>
      </c>
      <c r="AU42" s="25">
        <f>IFERROR(MATCH(AU$11,_calc_기준550!$CN$32:$EF$32,0),"")</f>
        <v>37</v>
      </c>
      <c r="AV42" s="25">
        <f>IFERROR(MATCH(AV$11,_calc_기준550!$CN$32:$EF$32,0),"")</f>
        <v>26</v>
      </c>
      <c r="AW42" s="25">
        <f>IFERROR(MATCH(AW$11,_calc_기준550!$CN$32:$EF$32,0),"")</f>
        <v>27</v>
      </c>
      <c r="AX42" s="25">
        <f>IFERROR(MATCH(AX$11,_calc_기준550!$CN$32:$EF$32,0),"")</f>
        <v>1</v>
      </c>
      <c r="AY42" s="25">
        <f>IFERROR(MATCH(AY$11,_calc_기준550!$CN$32:$EF$32,0),"")</f>
        <v>9</v>
      </c>
      <c r="AZ42" s="25">
        <f>IFERROR(MATCH(AZ$11,_calc_기준550!$CN$32:$EF$32,0),"")</f>
        <v>25</v>
      </c>
      <c r="BA42" s="25">
        <f>IFERROR(MATCH(BA$11,_calc_기준550!$CN$32:$EF$32,0),"")</f>
        <v>8</v>
      </c>
      <c r="BB42" s="25">
        <f>IFERROR(MATCH(BB$11,_calc_기준550!$CN$32:$EF$32,0),"")</f>
        <v>40</v>
      </c>
      <c r="BC42" s="25">
        <f>IFERROR(MATCH(BC$11,_calc_기준550!$CN$32:$EF$32,0),"")</f>
        <v>5</v>
      </c>
      <c r="BD42" s="25">
        <f>IFERROR(MATCH(BD$11,_calc_기준550!$CN$32:$EF$32,0),"")</f>
        <v>23</v>
      </c>
    </row>
    <row r="43" spans="1:56" ht="16.5" customHeight="1">
      <c r="A43" s="57">
        <f t="shared" si="2"/>
        <v>1213</v>
      </c>
      <c r="B43" s="40">
        <f>IFERROR(INDEX(전체당첨내역!$B:$B,MATCH($A43,전체당첨내역!$A:$A,0)),"")</f>
        <v>5</v>
      </c>
      <c r="C43" s="40">
        <f>IFERROR(INDEX(전체당첨내역!$C:$C,MATCH($A43,전체당첨내역!$A:$A,0)),"")</f>
        <v>11</v>
      </c>
      <c r="D43" s="40">
        <f>IFERROR(INDEX(전체당첨내역!$D:$D,MATCH($A43,전체당첨내역!$A:$A,0)),"")</f>
        <v>25</v>
      </c>
      <c r="E43" s="40">
        <f>IFERROR(INDEX(전체당첨내역!$E:$E,MATCH($A43,전체당첨내역!$A:$A,0)),"")</f>
        <v>27</v>
      </c>
      <c r="F43" s="40">
        <f>IFERROR(INDEX(전체당첨내역!$F:$F,MATCH($A43,전체당첨내역!$A:$A,0)),"")</f>
        <v>36</v>
      </c>
      <c r="G43" s="40">
        <f>IFERROR(INDEX(전체당첨내역!$G:$G,MATCH($A43,전체당첨내역!$A:$A,0)),"")</f>
        <v>38</v>
      </c>
      <c r="H43" s="45">
        <f>IFERROR(INDEX(전체당첨내역!$H:$H,MATCH($A43,전체당첨내역!$A:$A,0)),"")</f>
        <v>2</v>
      </c>
      <c r="I43" s="42">
        <f>IFERROR((INDEX(_calc_기준550!$CN$33:$EF$33,1,$B43)&gt;0)*(INDEX(_calc_기준550!$CN$33:$EF$33,1,$B43)&lt;=15)+(INDEX(_calc_기준550!$CN$33:$EF$33,1,$C43)&gt;0)*(INDEX(_calc_기준550!$CN$33:$EF$33,1,$C43)&lt;=15)+(INDEX(_calc_기준550!$CN$33:$EF$33,1,$D43)&gt;0)*(INDEX(_calc_기준550!$CN$33:$EF$33,1,$D43)&lt;=15)+(INDEX(_calc_기준550!$CN$33:$EF$33,1,$E43)&gt;0)*(INDEX(_calc_기준550!$CN$33:$EF$33,1,$E43)&lt;=15)+(INDEX(_calc_기준550!$CN$33:$EF$33,1,$F43)&gt;0)*(INDEX(_calc_기준550!$CN$33:$EF$33,1,$F43)&lt;=15)+(INDEX(_calc_기준550!$CN$33:$EF$33,1,$G43)&gt;0)*(INDEX(_calc_기준550!$CN$33:$EF$33,1,$G43)&lt;=15),"")</f>
        <v>2</v>
      </c>
      <c r="J43" s="40">
        <f>IFERROR((INDEX(_calc_기준550!$CN$33:$EF$33,1,$B43)&gt;15)*(INDEX(_calc_기준550!$CN$33:$EF$33,1,$B43)&lt;=30)+(INDEX(_calc_기준550!$CN$33:$EF$33,1,$C43)&gt;15)*(INDEX(_calc_기준550!$CN$33:$EF$33,1,$C43)&lt;=30)+(INDEX(_calc_기준550!$CN$33:$EF$33,1,$D43)&gt;15)*(INDEX(_calc_기준550!$CN$33:$EF$33,1,$D43)&lt;=30)+(INDEX(_calc_기준550!$CN$33:$EF$33,1,$E43)&gt;15)*(INDEX(_calc_기준550!$CN$33:$EF$33,1,$E43)&lt;=30)+(INDEX(_calc_기준550!$CN$33:$EF$33,1,$F43)&gt;15)*(INDEX(_calc_기준550!$CN$33:$EF$33,1,$F43)&lt;=30)+(INDEX(_calc_기준550!$CN$33:$EF$33,1,$G43)&gt;15)*(INDEX(_calc_기준550!$CN$33:$EF$33,1,$G43)&lt;=30),"")</f>
        <v>1</v>
      </c>
      <c r="K43" s="43">
        <f>IFERROR((INDEX(_calc_기준550!$CN$33:$EF$33,1,$B43)&gt;30)+(INDEX(_calc_기준550!$CN$33:$EF$33,1,$C43)&gt;30)+(INDEX(_calc_기준550!$CN$33:$EF$33,1,$D43)&gt;30)+(INDEX(_calc_기준550!$CN$33:$EF$33,1,$E43)&gt;30)+(INDEX(_calc_기준550!$CN$33:$EF$33,1,$F43)&gt;30)+(INDEX(_calc_기준550!$CN$33:$EF$33,1,$G43)&gt;30),"")</f>
        <v>3</v>
      </c>
      <c r="L43" s="25">
        <f>IFERROR(MATCH(L$11,_calc_기준550!$CN$33:$EF$33,0),"")</f>
        <v>45</v>
      </c>
      <c r="M43" s="25">
        <f>IFERROR(MATCH(M$11,_calc_기준550!$CN$33:$EF$33,0),"")</f>
        <v>21</v>
      </c>
      <c r="N43" s="25">
        <f>IFERROR(MATCH(N$11,_calc_기준550!$CN$33:$EF$33,0),"")</f>
        <v>34</v>
      </c>
      <c r="O43" s="25">
        <f>IFERROR(MATCH(O$11,_calc_기준550!$CN$33:$EF$33,0),"")</f>
        <v>18</v>
      </c>
      <c r="P43" s="25">
        <f>IFERROR(MATCH(P$11,_calc_기준550!$CN$33:$EF$33,0),"")</f>
        <v>33</v>
      </c>
      <c r="Q43" s="25">
        <f>IFERROR(MATCH(Q$11,_calc_기준550!$CN$33:$EF$33,0),"")</f>
        <v>10</v>
      </c>
      <c r="R43" s="25">
        <f>IFERROR(MATCH(R$11,_calc_기준550!$CN$33:$EF$33,0),"")</f>
        <v>19</v>
      </c>
      <c r="S43" s="25">
        <f>IFERROR(MATCH(S$11,_calc_기준550!$CN$33:$EF$33,0),"")</f>
        <v>11</v>
      </c>
      <c r="T43" s="25">
        <f>IFERROR(MATCH(T$11,_calc_기준550!$CN$33:$EF$33,0),"")</f>
        <v>12</v>
      </c>
      <c r="U43" s="25">
        <f>IFERROR(MATCH(U$11,_calc_기준550!$CN$33:$EF$33,0),"")</f>
        <v>13</v>
      </c>
      <c r="V43" s="25">
        <f>IFERROR(MATCH(V$11,_calc_기준550!$CN$33:$EF$33,0),"")</f>
        <v>43</v>
      </c>
      <c r="W43" s="25">
        <f>IFERROR(MATCH(W$11,_calc_기준550!$CN$33:$EF$33,0),"")</f>
        <v>44</v>
      </c>
      <c r="X43" s="25">
        <f>IFERROR(MATCH(X$11,_calc_기준550!$CN$33:$EF$33,0),"")</f>
        <v>14</v>
      </c>
      <c r="Y43" s="25">
        <f>IFERROR(MATCH(Y$11,_calc_기준550!$CN$33:$EF$33,0),"")</f>
        <v>15</v>
      </c>
      <c r="Z43" s="25">
        <f>IFERROR(MATCH(Z$11,_calc_기준550!$CN$33:$EF$33,0),"")</f>
        <v>36</v>
      </c>
      <c r="AA43" s="25">
        <f>IFERROR(MATCH(AA$11,_calc_기준550!$CN$33:$EF$33,0),"")</f>
        <v>28</v>
      </c>
      <c r="AB43" s="25">
        <f>IFERROR(MATCH(AB$11,_calc_기준550!$CN$33:$EF$33,0),"")</f>
        <v>22</v>
      </c>
      <c r="AC43" s="25">
        <f>IFERROR(MATCH(AC$11,_calc_기준550!$CN$33:$EF$33,0),"")</f>
        <v>30</v>
      </c>
      <c r="AD43" s="25">
        <f>IFERROR(MATCH(AD$11,_calc_기준550!$CN$33:$EF$33,0),"")</f>
        <v>38</v>
      </c>
      <c r="AE43" s="25">
        <f>IFERROR(MATCH(AE$11,_calc_기준550!$CN$33:$EF$33,0),"")</f>
        <v>2</v>
      </c>
      <c r="AF43" s="25">
        <f>IFERROR(MATCH(AF$11,_calc_기준550!$CN$33:$EF$33,0),"")</f>
        <v>6</v>
      </c>
      <c r="AG43" s="25">
        <f>IFERROR(MATCH(AG$11,_calc_기준550!$CN$33:$EF$33,0),"")</f>
        <v>32</v>
      </c>
      <c r="AH43" s="25">
        <f>IFERROR(MATCH(AH$11,_calc_기준550!$CN$33:$EF$33,0),"")</f>
        <v>42</v>
      </c>
      <c r="AI43" s="25">
        <f>IFERROR(MATCH(AI$11,_calc_기준550!$CN$33:$EF$33,0),"")</f>
        <v>7</v>
      </c>
      <c r="AJ43" s="25">
        <f>IFERROR(MATCH(AJ$11,_calc_기준550!$CN$33:$EF$33,0),"")</f>
        <v>16</v>
      </c>
      <c r="AK43" s="25">
        <f>IFERROR(MATCH(AK$11,_calc_기준550!$CN$33:$EF$33,0),"")</f>
        <v>31</v>
      </c>
      <c r="AL43" s="25">
        <f>IFERROR(MATCH(AL$11,_calc_기준550!$CN$33:$EF$33,0),"")</f>
        <v>41</v>
      </c>
      <c r="AM43" s="25">
        <f>IFERROR(MATCH(AM$11,_calc_기준550!$CN$33:$EF$33,0),"")</f>
        <v>3</v>
      </c>
      <c r="AN43" s="25">
        <f>IFERROR(MATCH(AN$11,_calc_기준550!$CN$33:$EF$33,0),"")</f>
        <v>35</v>
      </c>
      <c r="AO43" s="25">
        <f>IFERROR(MATCH(AO$11,_calc_기준550!$CN$33:$EF$33,0),"")</f>
        <v>17</v>
      </c>
      <c r="AP43" s="25">
        <f>IFERROR(MATCH(AP$11,_calc_기준550!$CN$33:$EF$33,0),"")</f>
        <v>39</v>
      </c>
      <c r="AQ43" s="25">
        <f>IFERROR(MATCH(AQ$11,_calc_기준550!$CN$33:$EF$33,0),"")</f>
        <v>20</v>
      </c>
      <c r="AR43" s="25">
        <f>IFERROR(MATCH(AR$11,_calc_기준550!$CN$33:$EF$33,0),"")</f>
        <v>24</v>
      </c>
      <c r="AS43" s="25">
        <f>IFERROR(MATCH(AS$11,_calc_기준550!$CN$33:$EF$33,0),"")</f>
        <v>4</v>
      </c>
      <c r="AT43" s="25">
        <f>IFERROR(MATCH(AT$11,_calc_기준550!$CN$33:$EF$33,0),"")</f>
        <v>29</v>
      </c>
      <c r="AU43" s="25">
        <f>IFERROR(MATCH(AU$11,_calc_기준550!$CN$33:$EF$33,0),"")</f>
        <v>26</v>
      </c>
      <c r="AV43" s="25">
        <f>IFERROR(MATCH(AV$11,_calc_기준550!$CN$33:$EF$33,0),"")</f>
        <v>37</v>
      </c>
      <c r="AW43" s="25">
        <f>IFERROR(MATCH(AW$11,_calc_기준550!$CN$33:$EF$33,0),"")</f>
        <v>25</v>
      </c>
      <c r="AX43" s="25">
        <f>IFERROR(MATCH(AX$11,_calc_기준550!$CN$33:$EF$33,0),"")</f>
        <v>27</v>
      </c>
      <c r="AY43" s="25">
        <f>IFERROR(MATCH(AY$11,_calc_기준550!$CN$33:$EF$33,0),"")</f>
        <v>1</v>
      </c>
      <c r="AZ43" s="25">
        <f>IFERROR(MATCH(AZ$11,_calc_기준550!$CN$33:$EF$33,0),"")</f>
        <v>9</v>
      </c>
      <c r="BA43" s="25">
        <f>IFERROR(MATCH(BA$11,_calc_기준550!$CN$33:$EF$33,0),"")</f>
        <v>8</v>
      </c>
      <c r="BB43" s="25">
        <f>IFERROR(MATCH(BB$11,_calc_기준550!$CN$33:$EF$33,0),"")</f>
        <v>5</v>
      </c>
      <c r="BC43" s="25">
        <f>IFERROR(MATCH(BC$11,_calc_기준550!$CN$33:$EF$33,0),"")</f>
        <v>40</v>
      </c>
      <c r="BD43" s="25">
        <f>IFERROR(MATCH(BD$11,_calc_기준550!$CN$33:$EF$33,0),"")</f>
        <v>23</v>
      </c>
    </row>
    <row r="44" spans="1:56" ht="16.5" customHeight="1">
      <c r="A44" s="57">
        <f t="shared" si="2"/>
        <v>1212</v>
      </c>
      <c r="B44" s="40">
        <f>IFERROR(INDEX(전체당첨내역!$B:$B,MATCH($A44,전체당첨내역!$A:$A,0)),"")</f>
        <v>5</v>
      </c>
      <c r="C44" s="40">
        <f>IFERROR(INDEX(전체당첨내역!$C:$C,MATCH($A44,전체당첨내역!$A:$A,0)),"")</f>
        <v>8</v>
      </c>
      <c r="D44" s="40">
        <f>IFERROR(INDEX(전체당첨내역!$D:$D,MATCH($A44,전체당첨내역!$A:$A,0)),"")</f>
        <v>25</v>
      </c>
      <c r="E44" s="40">
        <f>IFERROR(INDEX(전체당첨내역!$E:$E,MATCH($A44,전체당첨내역!$A:$A,0)),"")</f>
        <v>31</v>
      </c>
      <c r="F44" s="40">
        <f>IFERROR(INDEX(전체당첨내역!$F:$F,MATCH($A44,전체당첨내역!$A:$A,0)),"")</f>
        <v>41</v>
      </c>
      <c r="G44" s="40">
        <f>IFERROR(INDEX(전체당첨내역!$G:$G,MATCH($A44,전체당첨내역!$A:$A,0)),"")</f>
        <v>44</v>
      </c>
      <c r="H44" s="45">
        <f>IFERROR(INDEX(전체당첨내역!$H:$H,MATCH($A44,전체당첨내역!$A:$A,0)),"")</f>
        <v>45</v>
      </c>
      <c r="I44" s="42">
        <f>IFERROR((INDEX(_calc_기준550!$CN$34:$EF$34,1,$B44)&gt;0)*(INDEX(_calc_기준550!$CN$34:$EF$34,1,$B44)&lt;=15)+(INDEX(_calc_기준550!$CN$34:$EF$34,1,$C44)&gt;0)*(INDEX(_calc_기준550!$CN$34:$EF$34,1,$C44)&lt;=15)+(INDEX(_calc_기준550!$CN$34:$EF$34,1,$D44)&gt;0)*(INDEX(_calc_기준550!$CN$34:$EF$34,1,$D44)&lt;=15)+(INDEX(_calc_기준550!$CN$34:$EF$34,1,$E44)&gt;0)*(INDEX(_calc_기준550!$CN$34:$EF$34,1,$E44)&lt;=15)+(INDEX(_calc_기준550!$CN$34:$EF$34,1,$F44)&gt;0)*(INDEX(_calc_기준550!$CN$34:$EF$34,1,$F44)&lt;=15)+(INDEX(_calc_기준550!$CN$34:$EF$34,1,$G44)&gt;0)*(INDEX(_calc_기준550!$CN$34:$EF$34,1,$G44)&lt;=15),"")</f>
        <v>1</v>
      </c>
      <c r="J44" s="40">
        <f>IFERROR((INDEX(_calc_기준550!$CN$34:$EF$34,1,$B44)&gt;15)*(INDEX(_calc_기준550!$CN$34:$EF$34,1,$B44)&lt;=30)+(INDEX(_calc_기준550!$CN$34:$EF$34,1,$C44)&gt;15)*(INDEX(_calc_기준550!$CN$34:$EF$34,1,$C44)&lt;=30)+(INDEX(_calc_기준550!$CN$34:$EF$34,1,$D44)&gt;15)*(INDEX(_calc_기준550!$CN$34:$EF$34,1,$D44)&lt;=30)+(INDEX(_calc_기준550!$CN$34:$EF$34,1,$E44)&gt;15)*(INDEX(_calc_기준550!$CN$34:$EF$34,1,$E44)&lt;=30)+(INDEX(_calc_기준550!$CN$34:$EF$34,1,$F44)&gt;15)*(INDEX(_calc_기준550!$CN$34:$EF$34,1,$F44)&lt;=30)+(INDEX(_calc_기준550!$CN$34:$EF$34,1,$G44)&gt;15)*(INDEX(_calc_기준550!$CN$34:$EF$34,1,$G44)&lt;=30),"")</f>
        <v>2</v>
      </c>
      <c r="K44" s="43">
        <f>IFERROR((INDEX(_calc_기준550!$CN$34:$EF$34,1,$B44)&gt;30)+(INDEX(_calc_기준550!$CN$34:$EF$34,1,$C44)&gt;30)+(INDEX(_calc_기준550!$CN$34:$EF$34,1,$D44)&gt;30)+(INDEX(_calc_기준550!$CN$34:$EF$34,1,$E44)&gt;30)+(INDEX(_calc_기준550!$CN$34:$EF$34,1,$F44)&gt;30)+(INDEX(_calc_기준550!$CN$34:$EF$34,1,$G44)&gt;30),"")</f>
        <v>3</v>
      </c>
      <c r="L44" s="25">
        <f>IFERROR(MATCH(L$11,_calc_기준550!$CN$34:$EF$34,0),"")</f>
        <v>45</v>
      </c>
      <c r="M44" s="25">
        <f>IFERROR(MATCH(M$11,_calc_기준550!$CN$34:$EF$34,0),"")</f>
        <v>34</v>
      </c>
      <c r="N44" s="25">
        <f>IFERROR(MATCH(N$11,_calc_기준550!$CN$34:$EF$34,0),"")</f>
        <v>21</v>
      </c>
      <c r="O44" s="25">
        <f>IFERROR(MATCH(O$11,_calc_기준550!$CN$34:$EF$34,0),"")</f>
        <v>18</v>
      </c>
      <c r="P44" s="25">
        <f>IFERROR(MATCH(P$11,_calc_기준550!$CN$34:$EF$34,0),"")</f>
        <v>10</v>
      </c>
      <c r="Q44" s="25">
        <f>IFERROR(MATCH(Q$11,_calc_기준550!$CN$34:$EF$34,0),"")</f>
        <v>33</v>
      </c>
      <c r="R44" s="25">
        <f>IFERROR(MATCH(R$11,_calc_기준550!$CN$34:$EF$34,0),"")</f>
        <v>11</v>
      </c>
      <c r="S44" s="25">
        <f>IFERROR(MATCH(S$11,_calc_기준550!$CN$34:$EF$34,0),"")</f>
        <v>12</v>
      </c>
      <c r="T44" s="25">
        <f>IFERROR(MATCH(T$11,_calc_기준550!$CN$34:$EF$34,0),"")</f>
        <v>19</v>
      </c>
      <c r="U44" s="25">
        <f>IFERROR(MATCH(U$11,_calc_기준550!$CN$34:$EF$34,0),"")</f>
        <v>13</v>
      </c>
      <c r="V44" s="25">
        <f>IFERROR(MATCH(V$11,_calc_기준550!$CN$34:$EF$34,0),"")</f>
        <v>44</v>
      </c>
      <c r="W44" s="25">
        <f>IFERROR(MATCH(W$11,_calc_기준550!$CN$34:$EF$34,0),"")</f>
        <v>15</v>
      </c>
      <c r="X44" s="25">
        <f>IFERROR(MATCH(X$11,_calc_기준550!$CN$34:$EF$34,0),"")</f>
        <v>43</v>
      </c>
      <c r="Y44" s="25">
        <f>IFERROR(MATCH(Y$11,_calc_기준550!$CN$34:$EF$34,0),"")</f>
        <v>14</v>
      </c>
      <c r="Z44" s="25">
        <f>IFERROR(MATCH(Z$11,_calc_기준550!$CN$34:$EF$34,0),"")</f>
        <v>36</v>
      </c>
      <c r="AA44" s="25">
        <f>IFERROR(MATCH(AA$11,_calc_기준550!$CN$34:$EF$34,0),"")</f>
        <v>38</v>
      </c>
      <c r="AB44" s="25">
        <f>IFERROR(MATCH(AB$11,_calc_기준550!$CN$34:$EF$34,0),"")</f>
        <v>30</v>
      </c>
      <c r="AC44" s="25">
        <f>IFERROR(MATCH(AC$11,_calc_기준550!$CN$34:$EF$34,0),"")</f>
        <v>2</v>
      </c>
      <c r="AD44" s="25">
        <f>IFERROR(MATCH(AD$11,_calc_기준550!$CN$34:$EF$34,0),"")</f>
        <v>41</v>
      </c>
      <c r="AE44" s="25">
        <f>IFERROR(MATCH(AE$11,_calc_기준550!$CN$34:$EF$34,0),"")</f>
        <v>6</v>
      </c>
      <c r="AF44" s="25">
        <f>IFERROR(MATCH(AF$11,_calc_기준550!$CN$34:$EF$34,0),"")</f>
        <v>22</v>
      </c>
      <c r="AG44" s="25">
        <f>IFERROR(MATCH(AG$11,_calc_기준550!$CN$34:$EF$34,0),"")</f>
        <v>31</v>
      </c>
      <c r="AH44" s="25">
        <f>IFERROR(MATCH(AH$11,_calc_기준550!$CN$34:$EF$34,0),"")</f>
        <v>28</v>
      </c>
      <c r="AI44" s="25">
        <f>IFERROR(MATCH(AI$11,_calc_기준550!$CN$34:$EF$34,0),"")</f>
        <v>32</v>
      </c>
      <c r="AJ44" s="25">
        <f>IFERROR(MATCH(AJ$11,_calc_기준550!$CN$34:$EF$34,0),"")</f>
        <v>7</v>
      </c>
      <c r="AK44" s="25">
        <f>IFERROR(MATCH(AK$11,_calc_기준550!$CN$34:$EF$34,0),"")</f>
        <v>16</v>
      </c>
      <c r="AL44" s="25">
        <f>IFERROR(MATCH(AL$11,_calc_기준550!$CN$34:$EF$34,0),"")</f>
        <v>42</v>
      </c>
      <c r="AM44" s="25">
        <f>IFERROR(MATCH(AM$11,_calc_기준550!$CN$34:$EF$34,0),"")</f>
        <v>3</v>
      </c>
      <c r="AN44" s="25">
        <f>IFERROR(MATCH(AN$11,_calc_기준550!$CN$34:$EF$34,0),"")</f>
        <v>35</v>
      </c>
      <c r="AO44" s="25">
        <f>IFERROR(MATCH(AO$11,_calc_기준550!$CN$34:$EF$34,0),"")</f>
        <v>39</v>
      </c>
      <c r="AP44" s="25">
        <f>IFERROR(MATCH(AP$11,_calc_기준550!$CN$34:$EF$34,0),"")</f>
        <v>17</v>
      </c>
      <c r="AQ44" s="25">
        <f>IFERROR(MATCH(AQ$11,_calc_기준550!$CN$34:$EF$34,0),"")</f>
        <v>37</v>
      </c>
      <c r="AR44" s="25">
        <f>IFERROR(MATCH(AR$11,_calc_기준550!$CN$34:$EF$34,0),"")</f>
        <v>24</v>
      </c>
      <c r="AS44" s="25">
        <f>IFERROR(MATCH(AS$11,_calc_기준550!$CN$34:$EF$34,0),"")</f>
        <v>4</v>
      </c>
      <c r="AT44" s="25">
        <f>IFERROR(MATCH(AT$11,_calc_기준550!$CN$34:$EF$34,0),"")</f>
        <v>26</v>
      </c>
      <c r="AU44" s="25">
        <f>IFERROR(MATCH(AU$11,_calc_기준550!$CN$34:$EF$34,0),"")</f>
        <v>20</v>
      </c>
      <c r="AV44" s="25">
        <f>IFERROR(MATCH(AV$11,_calc_기준550!$CN$34:$EF$34,0),"")</f>
        <v>25</v>
      </c>
      <c r="AW44" s="25">
        <f>IFERROR(MATCH(AW$11,_calc_기준550!$CN$34:$EF$34,0),"")</f>
        <v>29</v>
      </c>
      <c r="AX44" s="25">
        <f>IFERROR(MATCH(AX$11,_calc_기준550!$CN$34:$EF$34,0),"")</f>
        <v>5</v>
      </c>
      <c r="AY44" s="25">
        <f>IFERROR(MATCH(AY$11,_calc_기준550!$CN$34:$EF$34,0),"")</f>
        <v>27</v>
      </c>
      <c r="AZ44" s="25">
        <f>IFERROR(MATCH(AZ$11,_calc_기준550!$CN$34:$EF$34,0),"")</f>
        <v>1</v>
      </c>
      <c r="BA44" s="25">
        <f>IFERROR(MATCH(BA$11,_calc_기준550!$CN$34:$EF$34,0),"")</f>
        <v>8</v>
      </c>
      <c r="BB44" s="25">
        <f>IFERROR(MATCH(BB$11,_calc_기준550!$CN$34:$EF$34,0),"")</f>
        <v>9</v>
      </c>
      <c r="BC44" s="25">
        <f>IFERROR(MATCH(BC$11,_calc_기준550!$CN$34:$EF$34,0),"")</f>
        <v>40</v>
      </c>
      <c r="BD44" s="25">
        <f>IFERROR(MATCH(BD$11,_calc_기준550!$CN$34:$EF$34,0),"")</f>
        <v>23</v>
      </c>
    </row>
    <row r="45" spans="1:56" ht="16.5" customHeight="1">
      <c r="A45" s="57">
        <f t="shared" si="2"/>
        <v>1211</v>
      </c>
      <c r="B45" s="40">
        <f>IFERROR(INDEX(전체당첨내역!$B:$B,MATCH($A45,전체당첨내역!$A:$A,0)),"")</f>
        <v>23</v>
      </c>
      <c r="C45" s="40">
        <f>IFERROR(INDEX(전체당첨내역!$C:$C,MATCH($A45,전체당첨내역!$A:$A,0)),"")</f>
        <v>26</v>
      </c>
      <c r="D45" s="40">
        <f>IFERROR(INDEX(전체당첨내역!$D:$D,MATCH($A45,전체당첨내역!$A:$A,0)),"")</f>
        <v>27</v>
      </c>
      <c r="E45" s="40">
        <f>IFERROR(INDEX(전체당첨내역!$E:$E,MATCH($A45,전체당첨내역!$A:$A,0)),"")</f>
        <v>35</v>
      </c>
      <c r="F45" s="40">
        <f>IFERROR(INDEX(전체당첨내역!$F:$F,MATCH($A45,전체당첨내역!$A:$A,0)),"")</f>
        <v>38</v>
      </c>
      <c r="G45" s="40">
        <f>IFERROR(INDEX(전체당첨내역!$G:$G,MATCH($A45,전체당첨내역!$A:$A,0)),"")</f>
        <v>40</v>
      </c>
      <c r="H45" s="45">
        <f>IFERROR(INDEX(전체당첨내역!$H:$H,MATCH($A45,전체당첨내역!$A:$A,0)),"")</f>
        <v>10</v>
      </c>
      <c r="I45" s="42">
        <f>IFERROR((INDEX(_calc_기준550!$CN$35:$EF$35,1,$B45)&gt;0)*(INDEX(_calc_기준550!$CN$35:$EF$35,1,$B45)&lt;=15)+(INDEX(_calc_기준550!$CN$35:$EF$35,1,$C45)&gt;0)*(INDEX(_calc_기준550!$CN$35:$EF$35,1,$C45)&lt;=15)+(INDEX(_calc_기준550!$CN$35:$EF$35,1,$D45)&gt;0)*(INDEX(_calc_기준550!$CN$35:$EF$35,1,$D45)&lt;=15)+(INDEX(_calc_기준550!$CN$35:$EF$35,1,$E45)&gt;0)*(INDEX(_calc_기준550!$CN$35:$EF$35,1,$E45)&lt;=15)+(INDEX(_calc_기준550!$CN$35:$EF$35,1,$F45)&gt;0)*(INDEX(_calc_기준550!$CN$35:$EF$35,1,$F45)&lt;=15)+(INDEX(_calc_기준550!$CN$35:$EF$35,1,$G45)&gt;0)*(INDEX(_calc_기준550!$CN$35:$EF$35,1,$G45)&lt;=15),"")</f>
        <v>1</v>
      </c>
      <c r="J45" s="40">
        <f>IFERROR((INDEX(_calc_기준550!$CN$35:$EF$35,1,$B45)&gt;15)*(INDEX(_calc_기준550!$CN$35:$EF$35,1,$B45)&lt;=30)+(INDEX(_calc_기준550!$CN$35:$EF$35,1,$C45)&gt;15)*(INDEX(_calc_기준550!$CN$35:$EF$35,1,$C45)&lt;=30)+(INDEX(_calc_기준550!$CN$35:$EF$35,1,$D45)&gt;15)*(INDEX(_calc_기준550!$CN$35:$EF$35,1,$D45)&lt;=30)+(INDEX(_calc_기준550!$CN$35:$EF$35,1,$E45)&gt;15)*(INDEX(_calc_기준550!$CN$35:$EF$35,1,$E45)&lt;=30)+(INDEX(_calc_기준550!$CN$35:$EF$35,1,$F45)&gt;15)*(INDEX(_calc_기준550!$CN$35:$EF$35,1,$F45)&lt;=30)+(INDEX(_calc_기준550!$CN$35:$EF$35,1,$G45)&gt;15)*(INDEX(_calc_기준550!$CN$35:$EF$35,1,$G45)&lt;=30),"")</f>
        <v>2</v>
      </c>
      <c r="K45" s="43">
        <f>IFERROR((INDEX(_calc_기준550!$CN$35:$EF$35,1,$B45)&gt;30)+(INDEX(_calc_기준550!$CN$35:$EF$35,1,$C45)&gt;30)+(INDEX(_calc_기준550!$CN$35:$EF$35,1,$D45)&gt;30)+(INDEX(_calc_기준550!$CN$35:$EF$35,1,$E45)&gt;30)+(INDEX(_calc_기준550!$CN$35:$EF$35,1,$F45)&gt;30)+(INDEX(_calc_기준550!$CN$35:$EF$35,1,$G45)&gt;30),"")</f>
        <v>3</v>
      </c>
      <c r="L45" s="25">
        <f>IFERROR(MATCH(L$11,_calc_기준550!$CN$35:$EF$35,0),"")</f>
        <v>45</v>
      </c>
      <c r="M45" s="25">
        <f>IFERROR(MATCH(M$11,_calc_기준550!$CN$35:$EF$35,0),"")</f>
        <v>34</v>
      </c>
      <c r="N45" s="25">
        <f>IFERROR(MATCH(N$11,_calc_기준550!$CN$35:$EF$35,0),"")</f>
        <v>21</v>
      </c>
      <c r="O45" s="25">
        <f>IFERROR(MATCH(O$11,_calc_기준550!$CN$35:$EF$35,0),"")</f>
        <v>18</v>
      </c>
      <c r="P45" s="25">
        <f>IFERROR(MATCH(P$11,_calc_기준550!$CN$35:$EF$35,0),"")</f>
        <v>10</v>
      </c>
      <c r="Q45" s="25">
        <f>IFERROR(MATCH(Q$11,_calc_기준550!$CN$35:$EF$35,0),"")</f>
        <v>11</v>
      </c>
      <c r="R45" s="25">
        <f>IFERROR(MATCH(R$11,_calc_기준550!$CN$35:$EF$35,0),"")</f>
        <v>33</v>
      </c>
      <c r="S45" s="25">
        <f>IFERROR(MATCH(S$11,_calc_기준550!$CN$35:$EF$35,0),"")</f>
        <v>19</v>
      </c>
      <c r="T45" s="25">
        <f>IFERROR(MATCH(T$11,_calc_기준550!$CN$35:$EF$35,0),"")</f>
        <v>13</v>
      </c>
      <c r="U45" s="25">
        <f>IFERROR(MATCH(U$11,_calc_기준550!$CN$35:$EF$35,0),"")</f>
        <v>44</v>
      </c>
      <c r="V45" s="25">
        <f>IFERROR(MATCH(V$11,_calc_기준550!$CN$35:$EF$35,0),"")</f>
        <v>15</v>
      </c>
      <c r="W45" s="25">
        <f>IFERROR(MATCH(W$11,_calc_기준550!$CN$35:$EF$35,0),"")</f>
        <v>38</v>
      </c>
      <c r="X45" s="25">
        <f>IFERROR(MATCH(X$11,_calc_기준550!$CN$35:$EF$35,0),"")</f>
        <v>43</v>
      </c>
      <c r="Y45" s="25">
        <f>IFERROR(MATCH(Y$11,_calc_기준550!$CN$35:$EF$35,0),"")</f>
        <v>14</v>
      </c>
      <c r="Z45" s="25">
        <f>IFERROR(MATCH(Z$11,_calc_기준550!$CN$35:$EF$35,0),"")</f>
        <v>12</v>
      </c>
      <c r="AA45" s="25">
        <f>IFERROR(MATCH(AA$11,_calc_기준550!$CN$35:$EF$35,0),"")</f>
        <v>36</v>
      </c>
      <c r="AB45" s="25">
        <f>IFERROR(MATCH(AB$11,_calc_기준550!$CN$35:$EF$35,0),"")</f>
        <v>35</v>
      </c>
      <c r="AC45" s="25">
        <f>IFERROR(MATCH(AC$11,_calc_기준550!$CN$35:$EF$35,0),"")</f>
        <v>30</v>
      </c>
      <c r="AD45" s="25">
        <f>IFERROR(MATCH(AD$11,_calc_기준550!$CN$35:$EF$35,0),"")</f>
        <v>41</v>
      </c>
      <c r="AE45" s="25">
        <f>IFERROR(MATCH(AE$11,_calc_기준550!$CN$35:$EF$35,0),"")</f>
        <v>6</v>
      </c>
      <c r="AF45" s="25">
        <f>IFERROR(MATCH(AF$11,_calc_기준550!$CN$35:$EF$35,0),"")</f>
        <v>22</v>
      </c>
      <c r="AG45" s="25">
        <f>IFERROR(MATCH(AG$11,_calc_기준550!$CN$35:$EF$35,0),"")</f>
        <v>31</v>
      </c>
      <c r="AH45" s="25">
        <f>IFERROR(MATCH(AH$11,_calc_기준550!$CN$35:$EF$35,0),"")</f>
        <v>32</v>
      </c>
      <c r="AI45" s="25">
        <f>IFERROR(MATCH(AI$11,_calc_기준550!$CN$35:$EF$35,0),"")</f>
        <v>3</v>
      </c>
      <c r="AJ45" s="25">
        <f>IFERROR(MATCH(AJ$11,_calc_기준550!$CN$35:$EF$35,0),"")</f>
        <v>28</v>
      </c>
      <c r="AK45" s="25">
        <f>IFERROR(MATCH(AK$11,_calc_기준550!$CN$35:$EF$35,0),"")</f>
        <v>2</v>
      </c>
      <c r="AL45" s="25">
        <f>IFERROR(MATCH(AL$11,_calc_기준550!$CN$35:$EF$35,0),"")</f>
        <v>7</v>
      </c>
      <c r="AM45" s="25">
        <f>IFERROR(MATCH(AM$11,_calc_기준550!$CN$35:$EF$35,0),"")</f>
        <v>26</v>
      </c>
      <c r="AN45" s="25">
        <f>IFERROR(MATCH(AN$11,_calc_기준550!$CN$35:$EF$35,0),"")</f>
        <v>16</v>
      </c>
      <c r="AO45" s="25">
        <f>IFERROR(MATCH(AO$11,_calc_기준550!$CN$35:$EF$35,0),"")</f>
        <v>39</v>
      </c>
      <c r="AP45" s="25">
        <f>IFERROR(MATCH(AP$11,_calc_기준550!$CN$35:$EF$35,0),"")</f>
        <v>42</v>
      </c>
      <c r="AQ45" s="25">
        <f>IFERROR(MATCH(AQ$11,_calc_기준550!$CN$35:$EF$35,0),"")</f>
        <v>17</v>
      </c>
      <c r="AR45" s="25">
        <f>IFERROR(MATCH(AR$11,_calc_기준550!$CN$35:$EF$35,0),"")</f>
        <v>37</v>
      </c>
      <c r="AS45" s="25">
        <f>IFERROR(MATCH(AS$11,_calc_기준550!$CN$35:$EF$35,0),"")</f>
        <v>4</v>
      </c>
      <c r="AT45" s="25">
        <f>IFERROR(MATCH(AT$11,_calc_기준550!$CN$35:$EF$35,0),"")</f>
        <v>24</v>
      </c>
      <c r="AU45" s="25">
        <f>IFERROR(MATCH(AU$11,_calc_기준550!$CN$35:$EF$35,0),"")</f>
        <v>25</v>
      </c>
      <c r="AV45" s="25">
        <f>IFERROR(MATCH(AV$11,_calc_기준550!$CN$35:$EF$35,0),"")</f>
        <v>5</v>
      </c>
      <c r="AW45" s="25">
        <f>IFERROR(MATCH(AW$11,_calc_기준550!$CN$35:$EF$35,0),"")</f>
        <v>27</v>
      </c>
      <c r="AX45" s="25">
        <f>IFERROR(MATCH(AX$11,_calc_기준550!$CN$35:$EF$35,0),"")</f>
        <v>29</v>
      </c>
      <c r="AY45" s="25">
        <f>IFERROR(MATCH(AY$11,_calc_기준550!$CN$35:$EF$35,0),"")</f>
        <v>8</v>
      </c>
      <c r="AZ45" s="25">
        <f>IFERROR(MATCH(AZ$11,_calc_기준550!$CN$35:$EF$35,0),"")</f>
        <v>1</v>
      </c>
      <c r="BA45" s="25">
        <f>IFERROR(MATCH(BA$11,_calc_기준550!$CN$35:$EF$35,0),"")</f>
        <v>20</v>
      </c>
      <c r="BB45" s="25">
        <f>IFERROR(MATCH(BB$11,_calc_기준550!$CN$35:$EF$35,0),"")</f>
        <v>40</v>
      </c>
      <c r="BC45" s="25">
        <f>IFERROR(MATCH(BC$11,_calc_기준550!$CN$35:$EF$35,0),"")</f>
        <v>9</v>
      </c>
      <c r="BD45" s="25">
        <f>IFERROR(MATCH(BD$11,_calc_기준550!$CN$35:$EF$35,0),"")</f>
        <v>23</v>
      </c>
    </row>
    <row r="46" spans="1:56" ht="16.5" customHeight="1">
      <c r="A46" s="57">
        <f t="shared" ref="A46:A62" si="3">A45-1</f>
        <v>1210</v>
      </c>
      <c r="B46" s="40">
        <f>IFERROR(INDEX(전체당첨내역!$B:$B,MATCH($A46,전체당첨내역!$A:$A,0)),"")</f>
        <v>1</v>
      </c>
      <c r="C46" s="40">
        <f>IFERROR(INDEX(전체당첨내역!$C:$C,MATCH($A46,전체당첨내역!$A:$A,0)),"")</f>
        <v>7</v>
      </c>
      <c r="D46" s="40">
        <f>IFERROR(INDEX(전체당첨내역!$D:$D,MATCH($A46,전체당첨내역!$A:$A,0)),"")</f>
        <v>9</v>
      </c>
      <c r="E46" s="40">
        <f>IFERROR(INDEX(전체당첨내역!$E:$E,MATCH($A46,전체당첨내역!$A:$A,0)),"")</f>
        <v>17</v>
      </c>
      <c r="F46" s="40">
        <f>IFERROR(INDEX(전체당첨내역!$F:$F,MATCH($A46,전체당첨내역!$A:$A,0)),"")</f>
        <v>27</v>
      </c>
      <c r="G46" s="40">
        <f>IFERROR(INDEX(전체당첨내역!$G:$G,MATCH($A46,전체당첨내역!$A:$A,0)),"")</f>
        <v>38</v>
      </c>
      <c r="H46" s="45">
        <f>IFERROR(INDEX(전체당첨내역!$H:$H,MATCH($A46,전체당첨내역!$A:$A,0)),"")</f>
        <v>31</v>
      </c>
      <c r="I46" s="42">
        <f>IFERROR((INDEX(_calc_기준550!$CN$36:$EF$36,1,$B46)&gt;0)*(INDEX(_calc_기준550!$CN$36:$EF$36,1,$B46)&lt;=15)+(INDEX(_calc_기준550!$CN$36:$EF$36,1,$C46)&gt;0)*(INDEX(_calc_기준550!$CN$36:$EF$36,1,$C46)&lt;=15)+(INDEX(_calc_기준550!$CN$36:$EF$36,1,$D46)&gt;0)*(INDEX(_calc_기준550!$CN$36:$EF$36,1,$D46)&lt;=15)+(INDEX(_calc_기준550!$CN$36:$EF$36,1,$E46)&gt;0)*(INDEX(_calc_기준550!$CN$36:$EF$36,1,$E46)&lt;=15)+(INDEX(_calc_기준550!$CN$36:$EF$36,1,$F46)&gt;0)*(INDEX(_calc_기준550!$CN$36:$EF$36,1,$F46)&lt;=15)+(INDEX(_calc_기준550!$CN$36:$EF$36,1,$G46)&gt;0)*(INDEX(_calc_기준550!$CN$36:$EF$36,1,$G46)&lt;=15),"")</f>
        <v>1</v>
      </c>
      <c r="J46" s="40">
        <f>IFERROR((INDEX(_calc_기준550!$CN$36:$EF$36,1,$B46)&gt;15)*(INDEX(_calc_기준550!$CN$36:$EF$36,1,$B46)&lt;=30)+(INDEX(_calc_기준550!$CN$36:$EF$36,1,$C46)&gt;15)*(INDEX(_calc_기준550!$CN$36:$EF$36,1,$C46)&lt;=30)+(INDEX(_calc_기준550!$CN$36:$EF$36,1,$D46)&gt;15)*(INDEX(_calc_기준550!$CN$36:$EF$36,1,$D46)&lt;=30)+(INDEX(_calc_기준550!$CN$36:$EF$36,1,$E46)&gt;15)*(INDEX(_calc_기준550!$CN$36:$EF$36,1,$E46)&lt;=30)+(INDEX(_calc_기준550!$CN$36:$EF$36,1,$F46)&gt;15)*(INDEX(_calc_기준550!$CN$36:$EF$36,1,$F46)&lt;=30)+(INDEX(_calc_기준550!$CN$36:$EF$36,1,$G46)&gt;15)*(INDEX(_calc_기준550!$CN$36:$EF$36,1,$G46)&lt;=30),"")</f>
        <v>2</v>
      </c>
      <c r="K46" s="43">
        <f>IFERROR((INDEX(_calc_기준550!$CN$36:$EF$36,1,$B46)&gt;30)+(INDEX(_calc_기준550!$CN$36:$EF$36,1,$C46)&gt;30)+(INDEX(_calc_기준550!$CN$36:$EF$36,1,$D46)&gt;30)+(INDEX(_calc_기준550!$CN$36:$EF$36,1,$E46)&gt;30)+(INDEX(_calc_기준550!$CN$36:$EF$36,1,$F46)&gt;30)+(INDEX(_calc_기준550!$CN$36:$EF$36,1,$G46)&gt;30),"")</f>
        <v>3</v>
      </c>
      <c r="L46" s="25">
        <f>IFERROR(MATCH(L$11,_calc_기준550!$CN$36:$EF$36,0),"")</f>
        <v>34</v>
      </c>
      <c r="M46" s="25">
        <f>IFERROR(MATCH(M$11,_calc_기준550!$CN$36:$EF$36,0),"")</f>
        <v>45</v>
      </c>
      <c r="N46" s="25">
        <f>IFERROR(MATCH(N$11,_calc_기준550!$CN$36:$EF$36,0),"")</f>
        <v>21</v>
      </c>
      <c r="O46" s="25">
        <f>IFERROR(MATCH(O$11,_calc_기준550!$CN$36:$EF$36,0),"")</f>
        <v>38</v>
      </c>
      <c r="P46" s="25">
        <f>IFERROR(MATCH(P$11,_calc_기준550!$CN$36:$EF$36,0),"")</f>
        <v>11</v>
      </c>
      <c r="Q46" s="25">
        <f>IFERROR(MATCH(Q$11,_calc_기준550!$CN$36:$EF$36,0),"")</f>
        <v>10</v>
      </c>
      <c r="R46" s="25">
        <f>IFERROR(MATCH(R$11,_calc_기준550!$CN$36:$EF$36,0),"")</f>
        <v>33</v>
      </c>
      <c r="S46" s="25">
        <f>IFERROR(MATCH(S$11,_calc_기준550!$CN$36:$EF$36,0),"")</f>
        <v>19</v>
      </c>
      <c r="T46" s="25">
        <f>IFERROR(MATCH(T$11,_calc_기준550!$CN$36:$EF$36,0),"")</f>
        <v>18</v>
      </c>
      <c r="U46" s="25">
        <f>IFERROR(MATCH(U$11,_calc_기준550!$CN$36:$EF$36,0),"")</f>
        <v>44</v>
      </c>
      <c r="V46" s="25">
        <f>IFERROR(MATCH(V$11,_calc_기준550!$CN$36:$EF$36,0),"")</f>
        <v>15</v>
      </c>
      <c r="W46" s="25">
        <f>IFERROR(MATCH(W$11,_calc_기준550!$CN$36:$EF$36,0),"")</f>
        <v>43</v>
      </c>
      <c r="X46" s="25">
        <f>IFERROR(MATCH(X$11,_calc_기준550!$CN$36:$EF$36,0),"")</f>
        <v>14</v>
      </c>
      <c r="Y46" s="25">
        <f>IFERROR(MATCH(Y$11,_calc_기준550!$CN$36:$EF$36,0),"")</f>
        <v>12</v>
      </c>
      <c r="Z46" s="25">
        <f>IFERROR(MATCH(Z$11,_calc_기준550!$CN$36:$EF$36,0),"")</f>
        <v>13</v>
      </c>
      <c r="AA46" s="25">
        <f>IFERROR(MATCH(AA$11,_calc_기준550!$CN$36:$EF$36,0),"")</f>
        <v>35</v>
      </c>
      <c r="AB46" s="25">
        <f>IFERROR(MATCH(AB$11,_calc_기준550!$CN$36:$EF$36,0),"")</f>
        <v>36</v>
      </c>
      <c r="AC46" s="25">
        <f>IFERROR(MATCH(AC$11,_calc_기준550!$CN$36:$EF$36,0),"")</f>
        <v>30</v>
      </c>
      <c r="AD46" s="25">
        <f>IFERROR(MATCH(AD$11,_calc_기준550!$CN$36:$EF$36,0),"")</f>
        <v>31</v>
      </c>
      <c r="AE46" s="25">
        <f>IFERROR(MATCH(AE$11,_calc_기준550!$CN$36:$EF$36,0),"")</f>
        <v>41</v>
      </c>
      <c r="AF46" s="25">
        <f>IFERROR(MATCH(AF$11,_calc_기준550!$CN$36:$EF$36,0),"")</f>
        <v>22</v>
      </c>
      <c r="AG46" s="25">
        <f>IFERROR(MATCH(AG$11,_calc_기준550!$CN$36:$EF$36,0),"")</f>
        <v>6</v>
      </c>
      <c r="AH46" s="25">
        <f>IFERROR(MATCH(AH$11,_calc_기준550!$CN$36:$EF$36,0),"")</f>
        <v>32</v>
      </c>
      <c r="AI46" s="25">
        <f>IFERROR(MATCH(AI$11,_calc_기준550!$CN$36:$EF$36,0),"")</f>
        <v>2</v>
      </c>
      <c r="AJ46" s="25">
        <f>IFERROR(MATCH(AJ$11,_calc_기준550!$CN$36:$EF$36,0),"")</f>
        <v>26</v>
      </c>
      <c r="AK46" s="25">
        <f>IFERROR(MATCH(AK$11,_calc_기준550!$CN$36:$EF$36,0),"")</f>
        <v>3</v>
      </c>
      <c r="AL46" s="25">
        <f>IFERROR(MATCH(AL$11,_calc_기준550!$CN$36:$EF$36,0),"")</f>
        <v>7</v>
      </c>
      <c r="AM46" s="25">
        <f>IFERROR(MATCH(AM$11,_calc_기준550!$CN$36:$EF$36,0),"")</f>
        <v>17</v>
      </c>
      <c r="AN46" s="25">
        <f>IFERROR(MATCH(AN$11,_calc_기준550!$CN$36:$EF$36,0),"")</f>
        <v>28</v>
      </c>
      <c r="AO46" s="25">
        <f>IFERROR(MATCH(AO$11,_calc_기준550!$CN$36:$EF$36,0),"")</f>
        <v>16</v>
      </c>
      <c r="AP46" s="25">
        <f>IFERROR(MATCH(AP$11,_calc_기준550!$CN$36:$EF$36,0),"")</f>
        <v>4</v>
      </c>
      <c r="AQ46" s="25">
        <f>IFERROR(MATCH(AQ$11,_calc_기준550!$CN$36:$EF$36,0),"")</f>
        <v>39</v>
      </c>
      <c r="AR46" s="25">
        <f>IFERROR(MATCH(AR$11,_calc_기준550!$CN$36:$EF$36,0),"")</f>
        <v>42</v>
      </c>
      <c r="AS46" s="25">
        <f>IFERROR(MATCH(AS$11,_calc_기준550!$CN$36:$EF$36,0),"")</f>
        <v>24</v>
      </c>
      <c r="AT46" s="25">
        <f>IFERROR(MATCH(AT$11,_calc_기준550!$CN$36:$EF$36,0),"")</f>
        <v>37</v>
      </c>
      <c r="AU46" s="25">
        <f>IFERROR(MATCH(AU$11,_calc_기준550!$CN$36:$EF$36,0),"")</f>
        <v>25</v>
      </c>
      <c r="AV46" s="25">
        <f>IFERROR(MATCH(AV$11,_calc_기준550!$CN$36:$EF$36,0),"")</f>
        <v>1</v>
      </c>
      <c r="AW46" s="25">
        <f>IFERROR(MATCH(AW$11,_calc_기준550!$CN$36:$EF$36,0),"")</f>
        <v>5</v>
      </c>
      <c r="AX46" s="25">
        <f>IFERROR(MATCH(AX$11,_calc_기준550!$CN$36:$EF$36,0),"")</f>
        <v>27</v>
      </c>
      <c r="AY46" s="25">
        <f>IFERROR(MATCH(AY$11,_calc_기준550!$CN$36:$EF$36,0),"")</f>
        <v>9</v>
      </c>
      <c r="AZ46" s="25">
        <f>IFERROR(MATCH(AZ$11,_calc_기준550!$CN$36:$EF$36,0),"")</f>
        <v>29</v>
      </c>
      <c r="BA46" s="25">
        <f>IFERROR(MATCH(BA$11,_calc_기준550!$CN$36:$EF$36,0),"")</f>
        <v>20</v>
      </c>
      <c r="BB46" s="25">
        <f>IFERROR(MATCH(BB$11,_calc_기준550!$CN$36:$EF$36,0),"")</f>
        <v>8</v>
      </c>
      <c r="BC46" s="25">
        <f>IFERROR(MATCH(BC$11,_calc_기준550!$CN$36:$EF$36,0),"")</f>
        <v>40</v>
      </c>
      <c r="BD46" s="25">
        <f>IFERROR(MATCH(BD$11,_calc_기준550!$CN$36:$EF$36,0),"")</f>
        <v>23</v>
      </c>
    </row>
    <row r="47" spans="1:56" ht="16.5" customHeight="1">
      <c r="A47" s="57">
        <f t="shared" si="3"/>
        <v>1209</v>
      </c>
      <c r="B47" s="40">
        <f>IFERROR(INDEX(전체당첨내역!$B:$B,MATCH($A47,전체당첨내역!$A:$A,0)),"")</f>
        <v>2</v>
      </c>
      <c r="C47" s="40">
        <f>IFERROR(INDEX(전체당첨내역!$C:$C,MATCH($A47,전체당첨내역!$A:$A,0)),"")</f>
        <v>17</v>
      </c>
      <c r="D47" s="40">
        <f>IFERROR(INDEX(전체당첨내역!$D:$D,MATCH($A47,전체당첨내역!$A:$A,0)),"")</f>
        <v>20</v>
      </c>
      <c r="E47" s="40">
        <f>IFERROR(INDEX(전체당첨내역!$E:$E,MATCH($A47,전체당첨내역!$A:$A,0)),"")</f>
        <v>35</v>
      </c>
      <c r="F47" s="40">
        <f>IFERROR(INDEX(전체당첨내역!$F:$F,MATCH($A47,전체당첨내역!$A:$A,0)),"")</f>
        <v>37</v>
      </c>
      <c r="G47" s="40">
        <f>IFERROR(INDEX(전체당첨내역!$G:$G,MATCH($A47,전체당첨내역!$A:$A,0)),"")</f>
        <v>39</v>
      </c>
      <c r="H47" s="45">
        <f>IFERROR(INDEX(전체당첨내역!$H:$H,MATCH($A47,전체당첨내역!$A:$A,0)),"")</f>
        <v>24</v>
      </c>
      <c r="I47" s="42">
        <f>IFERROR((INDEX(_calc_기준550!$CN$37:$EF$37,1,$B47)&gt;0)*(INDEX(_calc_기준550!$CN$37:$EF$37,1,$B47)&lt;=15)+(INDEX(_calc_기준550!$CN$37:$EF$37,1,$C47)&gt;0)*(INDEX(_calc_기준550!$CN$37:$EF$37,1,$C47)&lt;=15)+(INDEX(_calc_기준550!$CN$37:$EF$37,1,$D47)&gt;0)*(INDEX(_calc_기준550!$CN$37:$EF$37,1,$D47)&lt;=15)+(INDEX(_calc_기준550!$CN$37:$EF$37,1,$E47)&gt;0)*(INDEX(_calc_기준550!$CN$37:$EF$37,1,$E47)&lt;=15)+(INDEX(_calc_기준550!$CN$37:$EF$37,1,$F47)&gt;0)*(INDEX(_calc_기준550!$CN$37:$EF$37,1,$F47)&lt;=15)+(INDEX(_calc_기준550!$CN$37:$EF$37,1,$G47)&gt;0)*(INDEX(_calc_기준550!$CN$37:$EF$37,1,$G47)&lt;=15),"")</f>
        <v>1</v>
      </c>
      <c r="J47" s="40">
        <f>IFERROR((INDEX(_calc_기준550!$CN$37:$EF$37,1,$B47)&gt;15)*(INDEX(_calc_기준550!$CN$37:$EF$37,1,$B47)&lt;=30)+(INDEX(_calc_기준550!$CN$37:$EF$37,1,$C47)&gt;15)*(INDEX(_calc_기준550!$CN$37:$EF$37,1,$C47)&lt;=30)+(INDEX(_calc_기준550!$CN$37:$EF$37,1,$D47)&gt;15)*(INDEX(_calc_기준550!$CN$37:$EF$37,1,$D47)&lt;=30)+(INDEX(_calc_기준550!$CN$37:$EF$37,1,$E47)&gt;15)*(INDEX(_calc_기준550!$CN$37:$EF$37,1,$E47)&lt;=30)+(INDEX(_calc_기준550!$CN$37:$EF$37,1,$F47)&gt;15)*(INDEX(_calc_기준550!$CN$37:$EF$37,1,$F47)&lt;=30)+(INDEX(_calc_기준550!$CN$37:$EF$37,1,$G47)&gt;15)*(INDEX(_calc_기준550!$CN$37:$EF$37,1,$G47)&lt;=30),"")</f>
        <v>2</v>
      </c>
      <c r="K47" s="43">
        <f>IFERROR((INDEX(_calc_기준550!$CN$37:$EF$37,1,$B47)&gt;30)+(INDEX(_calc_기준550!$CN$37:$EF$37,1,$C47)&gt;30)+(INDEX(_calc_기준550!$CN$37:$EF$37,1,$D47)&gt;30)+(INDEX(_calc_기준550!$CN$37:$EF$37,1,$E47)&gt;30)+(INDEX(_calc_기준550!$CN$37:$EF$37,1,$F47)&gt;30)+(INDEX(_calc_기준550!$CN$37:$EF$37,1,$G47)&gt;30),"")</f>
        <v>3</v>
      </c>
      <c r="L47" s="25">
        <f>IFERROR(MATCH(L$11,_calc_기준550!$CN$37:$EF$37,0),"")</f>
        <v>34</v>
      </c>
      <c r="M47" s="25">
        <f>IFERROR(MATCH(M$11,_calc_기준550!$CN$37:$EF$37,0),"")</f>
        <v>45</v>
      </c>
      <c r="N47" s="25">
        <f>IFERROR(MATCH(N$11,_calc_기준550!$CN$37:$EF$37,0),"")</f>
        <v>21</v>
      </c>
      <c r="O47" s="25">
        <f>IFERROR(MATCH(O$11,_calc_기준550!$CN$37:$EF$37,0),"")</f>
        <v>10</v>
      </c>
      <c r="P47" s="25">
        <f>IFERROR(MATCH(P$11,_calc_기준550!$CN$37:$EF$37,0),"")</f>
        <v>11</v>
      </c>
      <c r="Q47" s="25">
        <f>IFERROR(MATCH(Q$11,_calc_기준550!$CN$37:$EF$37,0),"")</f>
        <v>19</v>
      </c>
      <c r="R47" s="25">
        <f>IFERROR(MATCH(R$11,_calc_기준550!$CN$37:$EF$37,0),"")</f>
        <v>33</v>
      </c>
      <c r="S47" s="25">
        <f>IFERROR(MATCH(S$11,_calc_기준550!$CN$37:$EF$37,0),"")</f>
        <v>44</v>
      </c>
      <c r="T47" s="25">
        <f>IFERROR(MATCH(T$11,_calc_기준550!$CN$37:$EF$37,0),"")</f>
        <v>18</v>
      </c>
      <c r="U47" s="25">
        <f>IFERROR(MATCH(U$11,_calc_기준550!$CN$37:$EF$37,0),"")</f>
        <v>14</v>
      </c>
      <c r="V47" s="25">
        <f>IFERROR(MATCH(V$11,_calc_기준550!$CN$37:$EF$37,0),"")</f>
        <v>35</v>
      </c>
      <c r="W47" s="25">
        <f>IFERROR(MATCH(W$11,_calc_기준550!$CN$37:$EF$37,0),"")</f>
        <v>43</v>
      </c>
      <c r="X47" s="25">
        <f>IFERROR(MATCH(X$11,_calc_기준550!$CN$37:$EF$37,0),"")</f>
        <v>12</v>
      </c>
      <c r="Y47" s="25">
        <f>IFERROR(MATCH(Y$11,_calc_기준550!$CN$37:$EF$37,0),"")</f>
        <v>38</v>
      </c>
      <c r="Z47" s="25">
        <f>IFERROR(MATCH(Z$11,_calc_기준550!$CN$37:$EF$37,0),"")</f>
        <v>15</v>
      </c>
      <c r="AA47" s="25">
        <f>IFERROR(MATCH(AA$11,_calc_기준550!$CN$37:$EF$37,0),"")</f>
        <v>13</v>
      </c>
      <c r="AB47" s="25">
        <f>IFERROR(MATCH(AB$11,_calc_기준550!$CN$37:$EF$37,0),"")</f>
        <v>2</v>
      </c>
      <c r="AC47" s="25">
        <f>IFERROR(MATCH(AC$11,_calc_기준550!$CN$37:$EF$37,0),"")</f>
        <v>17</v>
      </c>
      <c r="AD47" s="25">
        <f>IFERROR(MATCH(AD$11,_calc_기준550!$CN$37:$EF$37,0),"")</f>
        <v>22</v>
      </c>
      <c r="AE47" s="25">
        <f>IFERROR(MATCH(AE$11,_calc_기준550!$CN$37:$EF$37,0),"")</f>
        <v>31</v>
      </c>
      <c r="AF47" s="25">
        <f>IFERROR(MATCH(AF$11,_calc_기준550!$CN$37:$EF$37,0),"")</f>
        <v>41</v>
      </c>
      <c r="AG47" s="25">
        <f>IFERROR(MATCH(AG$11,_calc_기준550!$CN$37:$EF$37,0),"")</f>
        <v>6</v>
      </c>
      <c r="AH47" s="25">
        <f>IFERROR(MATCH(AH$11,_calc_기준550!$CN$37:$EF$37,0),"")</f>
        <v>30</v>
      </c>
      <c r="AI47" s="25">
        <f>IFERROR(MATCH(AI$11,_calc_기준550!$CN$37:$EF$37,0),"")</f>
        <v>32</v>
      </c>
      <c r="AJ47" s="25">
        <f>IFERROR(MATCH(AJ$11,_calc_기준550!$CN$37:$EF$37,0),"")</f>
        <v>36</v>
      </c>
      <c r="AK47" s="25">
        <f>IFERROR(MATCH(AK$11,_calc_기준550!$CN$37:$EF$37,0),"")</f>
        <v>7</v>
      </c>
      <c r="AL47" s="25">
        <f>IFERROR(MATCH(AL$11,_calc_기준550!$CN$37:$EF$37,0),"")</f>
        <v>26</v>
      </c>
      <c r="AM47" s="25">
        <f>IFERROR(MATCH(AM$11,_calc_기준550!$CN$37:$EF$37,0),"")</f>
        <v>3</v>
      </c>
      <c r="AN47" s="25">
        <f>IFERROR(MATCH(AN$11,_calc_기준550!$CN$37:$EF$37,0),"")</f>
        <v>16</v>
      </c>
      <c r="AO47" s="25">
        <f>IFERROR(MATCH(AO$11,_calc_기준550!$CN$37:$EF$37,0),"")</f>
        <v>28</v>
      </c>
      <c r="AP47" s="25">
        <f>IFERROR(MATCH(AP$11,_calc_기준550!$CN$37:$EF$37,0),"")</f>
        <v>37</v>
      </c>
      <c r="AQ47" s="25">
        <f>IFERROR(MATCH(AQ$11,_calc_기준550!$CN$37:$EF$37,0),"")</f>
        <v>42</v>
      </c>
      <c r="AR47" s="25">
        <f>IFERROR(MATCH(AR$11,_calc_기준550!$CN$37:$EF$37,0),"")</f>
        <v>4</v>
      </c>
      <c r="AS47" s="25">
        <f>IFERROR(MATCH(AS$11,_calc_기준550!$CN$37:$EF$37,0),"")</f>
        <v>24</v>
      </c>
      <c r="AT47" s="25">
        <f>IFERROR(MATCH(AT$11,_calc_기준550!$CN$37:$EF$37,0),"")</f>
        <v>39</v>
      </c>
      <c r="AU47" s="25">
        <f>IFERROR(MATCH(AU$11,_calc_기준550!$CN$37:$EF$37,0),"")</f>
        <v>20</v>
      </c>
      <c r="AV47" s="25">
        <f>IFERROR(MATCH(AV$11,_calc_기준550!$CN$37:$EF$37,0),"")</f>
        <v>1</v>
      </c>
      <c r="AW47" s="25">
        <f>IFERROR(MATCH(AW$11,_calc_기준550!$CN$37:$EF$37,0),"")</f>
        <v>25</v>
      </c>
      <c r="AX47" s="25">
        <f>IFERROR(MATCH(AX$11,_calc_기준550!$CN$37:$EF$37,0),"")</f>
        <v>27</v>
      </c>
      <c r="AY47" s="25">
        <f>IFERROR(MATCH(AY$11,_calc_기준550!$CN$37:$EF$37,0),"")</f>
        <v>29</v>
      </c>
      <c r="AZ47" s="25">
        <f>IFERROR(MATCH(AZ$11,_calc_기준550!$CN$37:$EF$37,0),"")</f>
        <v>5</v>
      </c>
      <c r="BA47" s="25">
        <f>IFERROR(MATCH(BA$11,_calc_기준550!$CN$37:$EF$37,0),"")</f>
        <v>8</v>
      </c>
      <c r="BB47" s="25">
        <f>IFERROR(MATCH(BB$11,_calc_기준550!$CN$37:$EF$37,0),"")</f>
        <v>9</v>
      </c>
      <c r="BC47" s="25">
        <f>IFERROR(MATCH(BC$11,_calc_기준550!$CN$37:$EF$37,0),"")</f>
        <v>40</v>
      </c>
      <c r="BD47" s="25">
        <f>IFERROR(MATCH(BD$11,_calc_기준550!$CN$37:$EF$37,0),"")</f>
        <v>23</v>
      </c>
    </row>
    <row r="48" spans="1:56" ht="16.5" customHeight="1">
      <c r="A48" s="57">
        <f t="shared" si="3"/>
        <v>1208</v>
      </c>
      <c r="B48" s="40">
        <f>IFERROR(INDEX(전체당첨내역!$B:$B,MATCH($A48,전체당첨내역!$A:$A,0)),"")</f>
        <v>6</v>
      </c>
      <c r="C48" s="40">
        <f>IFERROR(INDEX(전체당첨내역!$C:$C,MATCH($A48,전체당첨내역!$A:$A,0)),"")</f>
        <v>27</v>
      </c>
      <c r="D48" s="40">
        <f>IFERROR(INDEX(전체당첨내역!$D:$D,MATCH($A48,전체당첨내역!$A:$A,0)),"")</f>
        <v>30</v>
      </c>
      <c r="E48" s="40">
        <f>IFERROR(INDEX(전체당첨내역!$E:$E,MATCH($A48,전체당첨내역!$A:$A,0)),"")</f>
        <v>36</v>
      </c>
      <c r="F48" s="40">
        <f>IFERROR(INDEX(전체당첨내역!$F:$F,MATCH($A48,전체당첨내역!$A:$A,0)),"")</f>
        <v>38</v>
      </c>
      <c r="G48" s="40">
        <f>IFERROR(INDEX(전체당첨내역!$G:$G,MATCH($A48,전체당첨내역!$A:$A,0)),"")</f>
        <v>42</v>
      </c>
      <c r="H48" s="45">
        <f>IFERROR(INDEX(전체당첨내역!$H:$H,MATCH($A48,전체당첨내역!$A:$A,0)),"")</f>
        <v>25</v>
      </c>
      <c r="I48" s="42">
        <f>IFERROR((INDEX(_calc_기준550!$CN$38:$EF$38,1,$B48)&gt;0)*(INDEX(_calc_기준550!$CN$38:$EF$38,1,$B48)&lt;=15)+(INDEX(_calc_기준550!$CN$38:$EF$38,1,$C48)&gt;0)*(INDEX(_calc_기준550!$CN$38:$EF$38,1,$C48)&lt;=15)+(INDEX(_calc_기준550!$CN$38:$EF$38,1,$D48)&gt;0)*(INDEX(_calc_기준550!$CN$38:$EF$38,1,$D48)&lt;=15)+(INDEX(_calc_기준550!$CN$38:$EF$38,1,$E48)&gt;0)*(INDEX(_calc_기준550!$CN$38:$EF$38,1,$E48)&lt;=15)+(INDEX(_calc_기준550!$CN$38:$EF$38,1,$F48)&gt;0)*(INDEX(_calc_기준550!$CN$38:$EF$38,1,$F48)&lt;=15)+(INDEX(_calc_기준550!$CN$38:$EF$38,1,$G48)&gt;0)*(INDEX(_calc_기준550!$CN$38:$EF$38,1,$G48)&lt;=15),"")</f>
        <v>3</v>
      </c>
      <c r="J48" s="40">
        <f>IFERROR((INDEX(_calc_기준550!$CN$38:$EF$38,1,$B48)&gt;15)*(INDEX(_calc_기준550!$CN$38:$EF$38,1,$B48)&lt;=30)+(INDEX(_calc_기준550!$CN$38:$EF$38,1,$C48)&gt;15)*(INDEX(_calc_기준550!$CN$38:$EF$38,1,$C48)&lt;=30)+(INDEX(_calc_기준550!$CN$38:$EF$38,1,$D48)&gt;15)*(INDEX(_calc_기준550!$CN$38:$EF$38,1,$D48)&lt;=30)+(INDEX(_calc_기준550!$CN$38:$EF$38,1,$E48)&gt;15)*(INDEX(_calc_기준550!$CN$38:$EF$38,1,$E48)&lt;=30)+(INDEX(_calc_기준550!$CN$38:$EF$38,1,$F48)&gt;15)*(INDEX(_calc_기준550!$CN$38:$EF$38,1,$F48)&lt;=30)+(INDEX(_calc_기준550!$CN$38:$EF$38,1,$G48)&gt;15)*(INDEX(_calc_기준550!$CN$38:$EF$38,1,$G48)&lt;=30),"")</f>
        <v>2</v>
      </c>
      <c r="K48" s="43">
        <f>IFERROR((INDEX(_calc_기준550!$CN$38:$EF$38,1,$B48)&gt;30)+(INDEX(_calc_기준550!$CN$38:$EF$38,1,$C48)&gt;30)+(INDEX(_calc_기준550!$CN$38:$EF$38,1,$D48)&gt;30)+(INDEX(_calc_기준550!$CN$38:$EF$38,1,$E48)&gt;30)+(INDEX(_calc_기준550!$CN$38:$EF$38,1,$F48)&gt;30)+(INDEX(_calc_기준550!$CN$38:$EF$38,1,$G48)&gt;30),"")</f>
        <v>1</v>
      </c>
      <c r="L48" s="25">
        <f>IFERROR(MATCH(L$11,_calc_기준550!$CN$38:$EF$38,0),"")</f>
        <v>34</v>
      </c>
      <c r="M48" s="25">
        <f>IFERROR(MATCH(M$11,_calc_기준550!$CN$38:$EF$38,0),"")</f>
        <v>45</v>
      </c>
      <c r="N48" s="25">
        <f>IFERROR(MATCH(N$11,_calc_기준550!$CN$38:$EF$38,0),"")</f>
        <v>19</v>
      </c>
      <c r="O48" s="25">
        <f>IFERROR(MATCH(O$11,_calc_기준550!$CN$38:$EF$38,0),"")</f>
        <v>10</v>
      </c>
      <c r="P48" s="25">
        <f>IFERROR(MATCH(P$11,_calc_기준550!$CN$38:$EF$38,0),"")</f>
        <v>21</v>
      </c>
      <c r="Q48" s="25">
        <f>IFERROR(MATCH(Q$11,_calc_기준550!$CN$38:$EF$38,0),"")</f>
        <v>11</v>
      </c>
      <c r="R48" s="25">
        <f>IFERROR(MATCH(R$11,_calc_기준550!$CN$38:$EF$38,0),"")</f>
        <v>33</v>
      </c>
      <c r="S48" s="25">
        <f>IFERROR(MATCH(S$11,_calc_기준550!$CN$38:$EF$38,0),"")</f>
        <v>44</v>
      </c>
      <c r="T48" s="25">
        <f>IFERROR(MATCH(T$11,_calc_기준550!$CN$38:$EF$38,0),"")</f>
        <v>18</v>
      </c>
      <c r="U48" s="25">
        <f>IFERROR(MATCH(U$11,_calc_기준550!$CN$38:$EF$38,0),"")</f>
        <v>14</v>
      </c>
      <c r="V48" s="25">
        <f>IFERROR(MATCH(V$11,_calc_기준550!$CN$38:$EF$38,0),"")</f>
        <v>35</v>
      </c>
      <c r="W48" s="25">
        <f>IFERROR(MATCH(W$11,_calc_기준550!$CN$38:$EF$38,0),"")</f>
        <v>36</v>
      </c>
      <c r="X48" s="25">
        <f>IFERROR(MATCH(X$11,_calc_기준550!$CN$38:$EF$38,0),"")</f>
        <v>30</v>
      </c>
      <c r="Y48" s="25">
        <f>IFERROR(MATCH(Y$11,_calc_기준550!$CN$38:$EF$38,0),"")</f>
        <v>38</v>
      </c>
      <c r="Z48" s="25">
        <f>IFERROR(MATCH(Z$11,_calc_기준550!$CN$38:$EF$38,0),"")</f>
        <v>43</v>
      </c>
      <c r="AA48" s="25">
        <f>IFERROR(MATCH(AA$11,_calc_기준550!$CN$38:$EF$38,0),"")</f>
        <v>12</v>
      </c>
      <c r="AB48" s="25">
        <f>IFERROR(MATCH(AB$11,_calc_기준550!$CN$38:$EF$38,0),"")</f>
        <v>13</v>
      </c>
      <c r="AC48" s="25">
        <f>IFERROR(MATCH(AC$11,_calc_기준550!$CN$38:$EF$38,0),"")</f>
        <v>15</v>
      </c>
      <c r="AD48" s="25">
        <f>IFERROR(MATCH(AD$11,_calc_기준550!$CN$38:$EF$38,0),"")</f>
        <v>2</v>
      </c>
      <c r="AE48" s="25">
        <f>IFERROR(MATCH(AE$11,_calc_기준550!$CN$38:$EF$38,0),"")</f>
        <v>6</v>
      </c>
      <c r="AF48" s="25">
        <f>IFERROR(MATCH(AF$11,_calc_기준550!$CN$38:$EF$38,0),"")</f>
        <v>41</v>
      </c>
      <c r="AG48" s="25">
        <f>IFERROR(MATCH(AG$11,_calc_기준550!$CN$38:$EF$38,0),"")</f>
        <v>22</v>
      </c>
      <c r="AH48" s="25">
        <f>IFERROR(MATCH(AH$11,_calc_기준550!$CN$38:$EF$38,0),"")</f>
        <v>31</v>
      </c>
      <c r="AI48" s="25">
        <f>IFERROR(MATCH(AI$11,_calc_기준550!$CN$38:$EF$38,0),"")</f>
        <v>17</v>
      </c>
      <c r="AJ48" s="25">
        <f>IFERROR(MATCH(AJ$11,_calc_기준550!$CN$38:$EF$38,0),"")</f>
        <v>3</v>
      </c>
      <c r="AK48" s="25">
        <f>IFERROR(MATCH(AK$11,_calc_기준550!$CN$38:$EF$38,0),"")</f>
        <v>7</v>
      </c>
      <c r="AL48" s="25">
        <f>IFERROR(MATCH(AL$11,_calc_기준550!$CN$38:$EF$38,0),"")</f>
        <v>16</v>
      </c>
      <c r="AM48" s="25">
        <f>IFERROR(MATCH(AM$11,_calc_기준550!$CN$38:$EF$38,0),"")</f>
        <v>26</v>
      </c>
      <c r="AN48" s="25">
        <f>IFERROR(MATCH(AN$11,_calc_기준550!$CN$38:$EF$38,0),"")</f>
        <v>32</v>
      </c>
      <c r="AO48" s="25">
        <f>IFERROR(MATCH(AO$11,_calc_기준550!$CN$38:$EF$38,0),"")</f>
        <v>42</v>
      </c>
      <c r="AP48" s="25">
        <f>IFERROR(MATCH(AP$11,_calc_기준550!$CN$38:$EF$38,0),"")</f>
        <v>28</v>
      </c>
      <c r="AQ48" s="25">
        <f>IFERROR(MATCH(AQ$11,_calc_기준550!$CN$38:$EF$38,0),"")</f>
        <v>24</v>
      </c>
      <c r="AR48" s="25">
        <f>IFERROR(MATCH(AR$11,_calc_기준550!$CN$38:$EF$38,0),"")</f>
        <v>4</v>
      </c>
      <c r="AS48" s="25">
        <f>IFERROR(MATCH(AS$11,_calc_기준550!$CN$38:$EF$38,0),"")</f>
        <v>39</v>
      </c>
      <c r="AT48" s="25">
        <f>IFERROR(MATCH(AT$11,_calc_기준550!$CN$38:$EF$38,0),"")</f>
        <v>1</v>
      </c>
      <c r="AU48" s="25">
        <f>IFERROR(MATCH(AU$11,_calc_기준550!$CN$38:$EF$38,0),"")</f>
        <v>20</v>
      </c>
      <c r="AV48" s="25">
        <f>IFERROR(MATCH(AV$11,_calc_기준550!$CN$38:$EF$38,0),"")</f>
        <v>29</v>
      </c>
      <c r="AW48" s="25">
        <f>IFERROR(MATCH(AW$11,_calc_기준550!$CN$38:$EF$38,0),"")</f>
        <v>37</v>
      </c>
      <c r="AX48" s="25">
        <f>IFERROR(MATCH(AX$11,_calc_기준550!$CN$38:$EF$38,0),"")</f>
        <v>27</v>
      </c>
      <c r="AY48" s="25">
        <f>IFERROR(MATCH(AY$11,_calc_기준550!$CN$38:$EF$38,0),"")</f>
        <v>8</v>
      </c>
      <c r="AZ48" s="25">
        <f>IFERROR(MATCH(AZ$11,_calc_기준550!$CN$38:$EF$38,0),"")</f>
        <v>5</v>
      </c>
      <c r="BA48" s="25">
        <f>IFERROR(MATCH(BA$11,_calc_기준550!$CN$38:$EF$38,0),"")</f>
        <v>25</v>
      </c>
      <c r="BB48" s="25">
        <f>IFERROR(MATCH(BB$11,_calc_기준550!$CN$38:$EF$38,0),"")</f>
        <v>9</v>
      </c>
      <c r="BC48" s="25">
        <f>IFERROR(MATCH(BC$11,_calc_기준550!$CN$38:$EF$38,0),"")</f>
        <v>40</v>
      </c>
      <c r="BD48" s="25">
        <f>IFERROR(MATCH(BD$11,_calc_기준550!$CN$38:$EF$38,0),"")</f>
        <v>23</v>
      </c>
    </row>
    <row r="49" spans="1:56" ht="16.5" customHeight="1">
      <c r="A49" s="57">
        <f t="shared" si="3"/>
        <v>1207</v>
      </c>
      <c r="B49" s="40">
        <f>IFERROR(INDEX(전체당첨내역!$B:$B,MATCH($A49,전체당첨내역!$A:$A,0)),"")</f>
        <v>10</v>
      </c>
      <c r="C49" s="40">
        <f>IFERROR(INDEX(전체당첨내역!$C:$C,MATCH($A49,전체당첨내역!$A:$A,0)),"")</f>
        <v>22</v>
      </c>
      <c r="D49" s="40">
        <f>IFERROR(INDEX(전체당첨내역!$D:$D,MATCH($A49,전체당첨내역!$A:$A,0)),"")</f>
        <v>24</v>
      </c>
      <c r="E49" s="40">
        <f>IFERROR(INDEX(전체당첨내역!$E:$E,MATCH($A49,전체당첨내역!$A:$A,0)),"")</f>
        <v>27</v>
      </c>
      <c r="F49" s="40">
        <f>IFERROR(INDEX(전체당첨내역!$F:$F,MATCH($A49,전체당첨내역!$A:$A,0)),"")</f>
        <v>38</v>
      </c>
      <c r="G49" s="40">
        <f>IFERROR(INDEX(전체당첨내역!$G:$G,MATCH($A49,전체당첨내역!$A:$A,0)),"")</f>
        <v>45</v>
      </c>
      <c r="H49" s="45">
        <f>IFERROR(INDEX(전체당첨내역!$H:$H,MATCH($A49,전체당첨내역!$A:$A,0)),"")</f>
        <v>11</v>
      </c>
      <c r="I49" s="42">
        <f>IFERROR((INDEX(_calc_기준550!$CN$39:$EF$39,1,$B49)&gt;0)*(INDEX(_calc_기준550!$CN$39:$EF$39,1,$B49)&lt;=15)+(INDEX(_calc_기준550!$CN$39:$EF$39,1,$C49)&gt;0)*(INDEX(_calc_기준550!$CN$39:$EF$39,1,$C49)&lt;=15)+(INDEX(_calc_기준550!$CN$39:$EF$39,1,$D49)&gt;0)*(INDEX(_calc_기준550!$CN$39:$EF$39,1,$D49)&lt;=15)+(INDEX(_calc_기준550!$CN$39:$EF$39,1,$E49)&gt;0)*(INDEX(_calc_기준550!$CN$39:$EF$39,1,$E49)&lt;=15)+(INDEX(_calc_기준550!$CN$39:$EF$39,1,$F49)&gt;0)*(INDEX(_calc_기준550!$CN$39:$EF$39,1,$F49)&lt;=15)+(INDEX(_calc_기준550!$CN$39:$EF$39,1,$G49)&gt;0)*(INDEX(_calc_기준550!$CN$39:$EF$39,1,$G49)&lt;=15),"")</f>
        <v>3</v>
      </c>
      <c r="J49" s="40">
        <f>IFERROR((INDEX(_calc_기준550!$CN$39:$EF$39,1,$B49)&gt;15)*(INDEX(_calc_기준550!$CN$39:$EF$39,1,$B49)&lt;=30)+(INDEX(_calc_기준550!$CN$39:$EF$39,1,$C49)&gt;15)*(INDEX(_calc_기준550!$CN$39:$EF$39,1,$C49)&lt;=30)+(INDEX(_calc_기준550!$CN$39:$EF$39,1,$D49)&gt;15)*(INDEX(_calc_기준550!$CN$39:$EF$39,1,$D49)&lt;=30)+(INDEX(_calc_기준550!$CN$39:$EF$39,1,$E49)&gt;15)*(INDEX(_calc_기준550!$CN$39:$EF$39,1,$E49)&lt;=30)+(INDEX(_calc_기준550!$CN$39:$EF$39,1,$F49)&gt;15)*(INDEX(_calc_기준550!$CN$39:$EF$39,1,$F49)&lt;=30)+(INDEX(_calc_기준550!$CN$39:$EF$39,1,$G49)&gt;15)*(INDEX(_calc_기준550!$CN$39:$EF$39,1,$G49)&lt;=30),"")</f>
        <v>1</v>
      </c>
      <c r="K49" s="43">
        <f>IFERROR((INDEX(_calc_기준550!$CN$39:$EF$39,1,$B49)&gt;30)+(INDEX(_calc_기준550!$CN$39:$EF$39,1,$C49)&gt;30)+(INDEX(_calc_기준550!$CN$39:$EF$39,1,$D49)&gt;30)+(INDEX(_calc_기준550!$CN$39:$EF$39,1,$E49)&gt;30)+(INDEX(_calc_기준550!$CN$39:$EF$39,1,$F49)&gt;30)+(INDEX(_calc_기준550!$CN$39:$EF$39,1,$G49)&gt;30),"")</f>
        <v>2</v>
      </c>
      <c r="L49" s="25">
        <f>IFERROR(MATCH(L$11,_calc_기준550!$CN$39:$EF$39,0),"")</f>
        <v>45</v>
      </c>
      <c r="M49" s="25">
        <f>IFERROR(MATCH(M$11,_calc_기준550!$CN$39:$EF$39,0),"")</f>
        <v>34</v>
      </c>
      <c r="N49" s="25">
        <f>IFERROR(MATCH(N$11,_calc_기준550!$CN$39:$EF$39,0),"")</f>
        <v>10</v>
      </c>
      <c r="O49" s="25">
        <f>IFERROR(MATCH(O$11,_calc_기준550!$CN$39:$EF$39,0),"")</f>
        <v>19</v>
      </c>
      <c r="P49" s="25">
        <f>IFERROR(MATCH(P$11,_calc_기준550!$CN$39:$EF$39,0),"")</f>
        <v>21</v>
      </c>
      <c r="Q49" s="25">
        <f>IFERROR(MATCH(Q$11,_calc_기준550!$CN$39:$EF$39,0),"")</f>
        <v>33</v>
      </c>
      <c r="R49" s="25">
        <f>IFERROR(MATCH(R$11,_calc_기준550!$CN$39:$EF$39,0),"")</f>
        <v>38</v>
      </c>
      <c r="S49" s="25">
        <f>IFERROR(MATCH(S$11,_calc_기준550!$CN$39:$EF$39,0),"")</f>
        <v>11</v>
      </c>
      <c r="T49" s="25">
        <f>IFERROR(MATCH(T$11,_calc_기준550!$CN$39:$EF$39,0),"")</f>
        <v>18</v>
      </c>
      <c r="U49" s="25">
        <f>IFERROR(MATCH(U$11,_calc_기준550!$CN$39:$EF$39,0),"")</f>
        <v>44</v>
      </c>
      <c r="V49" s="25">
        <f>IFERROR(MATCH(V$11,_calc_기준550!$CN$39:$EF$39,0),"")</f>
        <v>14</v>
      </c>
      <c r="W49" s="25">
        <f>IFERROR(MATCH(W$11,_calc_기준550!$CN$39:$EF$39,0),"")</f>
        <v>35</v>
      </c>
      <c r="X49" s="25">
        <f>IFERROR(MATCH(X$11,_calc_기준550!$CN$39:$EF$39,0),"")</f>
        <v>36</v>
      </c>
      <c r="Y49" s="25">
        <f>IFERROR(MATCH(Y$11,_calc_기준550!$CN$39:$EF$39,0),"")</f>
        <v>30</v>
      </c>
      <c r="Z49" s="25">
        <f>IFERROR(MATCH(Z$11,_calc_기준550!$CN$39:$EF$39,0),"")</f>
        <v>43</v>
      </c>
      <c r="AA49" s="25">
        <f>IFERROR(MATCH(AA$11,_calc_기준550!$CN$39:$EF$39,0),"")</f>
        <v>15</v>
      </c>
      <c r="AB49" s="25">
        <f>IFERROR(MATCH(AB$11,_calc_기준550!$CN$39:$EF$39,0),"")</f>
        <v>13</v>
      </c>
      <c r="AC49" s="25">
        <f>IFERROR(MATCH(AC$11,_calc_기준550!$CN$39:$EF$39,0),"")</f>
        <v>6</v>
      </c>
      <c r="AD49" s="25">
        <f>IFERROR(MATCH(AD$11,_calc_기준550!$CN$39:$EF$39,0),"")</f>
        <v>12</v>
      </c>
      <c r="AE49" s="25">
        <f>IFERROR(MATCH(AE$11,_calc_기준550!$CN$39:$EF$39,0),"")</f>
        <v>17</v>
      </c>
      <c r="AF49" s="25">
        <f>IFERROR(MATCH(AF$11,_calc_기준550!$CN$39:$EF$39,0),"")</f>
        <v>2</v>
      </c>
      <c r="AG49" s="25">
        <f>IFERROR(MATCH(AG$11,_calc_기준550!$CN$39:$EF$39,0),"")</f>
        <v>22</v>
      </c>
      <c r="AH49" s="25">
        <f>IFERROR(MATCH(AH$11,_calc_기준550!$CN$39:$EF$39,0),"")</f>
        <v>41</v>
      </c>
      <c r="AI49" s="25">
        <f>IFERROR(MATCH(AI$11,_calc_기준550!$CN$39:$EF$39,0),"")</f>
        <v>31</v>
      </c>
      <c r="AJ49" s="25">
        <f>IFERROR(MATCH(AJ$11,_calc_기준550!$CN$39:$EF$39,0),"")</f>
        <v>3</v>
      </c>
      <c r="AK49" s="25">
        <f>IFERROR(MATCH(AK$11,_calc_기준550!$CN$39:$EF$39,0),"")</f>
        <v>42</v>
      </c>
      <c r="AL49" s="25">
        <f>IFERROR(MATCH(AL$11,_calc_기준550!$CN$39:$EF$39,0),"")</f>
        <v>16</v>
      </c>
      <c r="AM49" s="25">
        <f>IFERROR(MATCH(AM$11,_calc_기준550!$CN$39:$EF$39,0),"")</f>
        <v>7</v>
      </c>
      <c r="AN49" s="25">
        <f>IFERROR(MATCH(AN$11,_calc_기준550!$CN$39:$EF$39,0),"")</f>
        <v>28</v>
      </c>
      <c r="AO49" s="25">
        <f>IFERROR(MATCH(AO$11,_calc_기준550!$CN$39:$EF$39,0),"")</f>
        <v>32</v>
      </c>
      <c r="AP49" s="25">
        <f>IFERROR(MATCH(AP$11,_calc_기준550!$CN$39:$EF$39,0),"")</f>
        <v>24</v>
      </c>
      <c r="AQ49" s="25">
        <f>IFERROR(MATCH(AQ$11,_calc_기준550!$CN$39:$EF$39,0),"")</f>
        <v>4</v>
      </c>
      <c r="AR49" s="25">
        <f>IFERROR(MATCH(AR$11,_calc_기준550!$CN$39:$EF$39,0),"")</f>
        <v>26</v>
      </c>
      <c r="AS49" s="25">
        <f>IFERROR(MATCH(AS$11,_calc_기준550!$CN$39:$EF$39,0),"")</f>
        <v>39</v>
      </c>
      <c r="AT49" s="25">
        <f>IFERROR(MATCH(AT$11,_calc_기준550!$CN$39:$EF$39,0),"")</f>
        <v>1</v>
      </c>
      <c r="AU49" s="25">
        <f>IFERROR(MATCH(AU$11,_calc_기준550!$CN$39:$EF$39,0),"")</f>
        <v>29</v>
      </c>
      <c r="AV49" s="25">
        <f>IFERROR(MATCH(AV$11,_calc_기준550!$CN$39:$EF$39,0),"")</f>
        <v>37</v>
      </c>
      <c r="AW49" s="25">
        <f>IFERROR(MATCH(AW$11,_calc_기준550!$CN$39:$EF$39,0),"")</f>
        <v>8</v>
      </c>
      <c r="AX49" s="25">
        <f>IFERROR(MATCH(AX$11,_calc_기준550!$CN$39:$EF$39,0),"")</f>
        <v>27</v>
      </c>
      <c r="AY49" s="25">
        <f>IFERROR(MATCH(AY$11,_calc_기준550!$CN$39:$EF$39,0),"")</f>
        <v>20</v>
      </c>
      <c r="AZ49" s="25">
        <f>IFERROR(MATCH(AZ$11,_calc_기준550!$CN$39:$EF$39,0),"")</f>
        <v>9</v>
      </c>
      <c r="BA49" s="25">
        <f>IFERROR(MATCH(BA$11,_calc_기준550!$CN$39:$EF$39,0),"")</f>
        <v>40</v>
      </c>
      <c r="BB49" s="25">
        <f>IFERROR(MATCH(BB$11,_calc_기준550!$CN$39:$EF$39,0),"")</f>
        <v>5</v>
      </c>
      <c r="BC49" s="25">
        <f>IFERROR(MATCH(BC$11,_calc_기준550!$CN$39:$EF$39,0),"")</f>
        <v>25</v>
      </c>
      <c r="BD49" s="25">
        <f>IFERROR(MATCH(BD$11,_calc_기준550!$CN$39:$EF$39,0),"")</f>
        <v>23</v>
      </c>
    </row>
    <row r="50" spans="1:56" ht="16.5" customHeight="1">
      <c r="A50" s="57">
        <f t="shared" si="3"/>
        <v>1206</v>
      </c>
      <c r="B50" s="40">
        <f>IFERROR(INDEX(전체당첨내역!$B:$B,MATCH($A50,전체당첨내역!$A:$A,0)),"")</f>
        <v>1</v>
      </c>
      <c r="C50" s="40">
        <f>IFERROR(INDEX(전체당첨내역!$C:$C,MATCH($A50,전체당첨내역!$A:$A,0)),"")</f>
        <v>3</v>
      </c>
      <c r="D50" s="40">
        <f>IFERROR(INDEX(전체당첨내역!$D:$D,MATCH($A50,전체당첨내역!$A:$A,0)),"")</f>
        <v>17</v>
      </c>
      <c r="E50" s="40">
        <f>IFERROR(INDEX(전체당첨내역!$E:$E,MATCH($A50,전체당첨내역!$A:$A,0)),"")</f>
        <v>26</v>
      </c>
      <c r="F50" s="40">
        <f>IFERROR(INDEX(전체당첨내역!$F:$F,MATCH($A50,전체당첨내역!$A:$A,0)),"")</f>
        <v>27</v>
      </c>
      <c r="G50" s="40">
        <f>IFERROR(INDEX(전체당첨내역!$G:$G,MATCH($A50,전체당첨내역!$A:$A,0)),"")</f>
        <v>42</v>
      </c>
      <c r="H50" s="45">
        <f>IFERROR(INDEX(전체당첨내역!$H:$H,MATCH($A50,전체당첨내역!$A:$A,0)),"")</f>
        <v>23</v>
      </c>
      <c r="I50" s="42">
        <f>IFERROR((INDEX(_calc_기준550!$CN$40:$EF$40,1,$B50)&gt;0)*(INDEX(_calc_기준550!$CN$40:$EF$40,1,$B50)&lt;=15)+(INDEX(_calc_기준550!$CN$40:$EF$40,1,$C50)&gt;0)*(INDEX(_calc_기준550!$CN$40:$EF$40,1,$C50)&lt;=15)+(INDEX(_calc_기준550!$CN$40:$EF$40,1,$D50)&gt;0)*(INDEX(_calc_기준550!$CN$40:$EF$40,1,$D50)&lt;=15)+(INDEX(_calc_기준550!$CN$40:$EF$40,1,$E50)&gt;0)*(INDEX(_calc_기준550!$CN$40:$EF$40,1,$E50)&lt;=15)+(INDEX(_calc_기준550!$CN$40:$EF$40,1,$F50)&gt;0)*(INDEX(_calc_기준550!$CN$40:$EF$40,1,$F50)&lt;=15)+(INDEX(_calc_기준550!$CN$40:$EF$40,1,$G50)&gt;0)*(INDEX(_calc_기준550!$CN$40:$EF$40,1,$G50)&lt;=15),"")</f>
        <v>0</v>
      </c>
      <c r="J50" s="40">
        <f>IFERROR((INDEX(_calc_기준550!$CN$40:$EF$40,1,$B50)&gt;15)*(INDEX(_calc_기준550!$CN$40:$EF$40,1,$B50)&lt;=30)+(INDEX(_calc_기준550!$CN$40:$EF$40,1,$C50)&gt;15)*(INDEX(_calc_기준550!$CN$40:$EF$40,1,$C50)&lt;=30)+(INDEX(_calc_기준550!$CN$40:$EF$40,1,$D50)&gt;15)*(INDEX(_calc_기준550!$CN$40:$EF$40,1,$D50)&lt;=30)+(INDEX(_calc_기준550!$CN$40:$EF$40,1,$E50)&gt;15)*(INDEX(_calc_기준550!$CN$40:$EF$40,1,$E50)&lt;=30)+(INDEX(_calc_기준550!$CN$40:$EF$40,1,$F50)&gt;15)*(INDEX(_calc_기준550!$CN$40:$EF$40,1,$F50)&lt;=30)+(INDEX(_calc_기준550!$CN$40:$EF$40,1,$G50)&gt;15)*(INDEX(_calc_기준550!$CN$40:$EF$40,1,$G50)&lt;=30),"")</f>
        <v>4</v>
      </c>
      <c r="K50" s="43">
        <f>IFERROR((INDEX(_calc_기준550!$CN$40:$EF$40,1,$B50)&gt;30)+(INDEX(_calc_기준550!$CN$40:$EF$40,1,$C50)&gt;30)+(INDEX(_calc_기준550!$CN$40:$EF$40,1,$D50)&gt;30)+(INDEX(_calc_기준550!$CN$40:$EF$40,1,$E50)&gt;30)+(INDEX(_calc_기준550!$CN$40:$EF$40,1,$F50)&gt;30)+(INDEX(_calc_기준550!$CN$40:$EF$40,1,$G50)&gt;30),"")</f>
        <v>2</v>
      </c>
      <c r="L50" s="25">
        <f>IFERROR(MATCH(L$11,_calc_기준550!$CN$40:$EF$40,0),"")</f>
        <v>45</v>
      </c>
      <c r="M50" s="25">
        <f>IFERROR(MATCH(M$11,_calc_기준550!$CN$40:$EF$40,0),"")</f>
        <v>34</v>
      </c>
      <c r="N50" s="25">
        <f>IFERROR(MATCH(N$11,_calc_기준550!$CN$40:$EF$40,0),"")</f>
        <v>19</v>
      </c>
      <c r="O50" s="25">
        <f>IFERROR(MATCH(O$11,_calc_기준550!$CN$40:$EF$40,0),"")</f>
        <v>10</v>
      </c>
      <c r="P50" s="25">
        <f>IFERROR(MATCH(P$11,_calc_기준550!$CN$40:$EF$40,0),"")</f>
        <v>21</v>
      </c>
      <c r="Q50" s="25">
        <f>IFERROR(MATCH(Q$11,_calc_기준550!$CN$40:$EF$40,0),"")</f>
        <v>33</v>
      </c>
      <c r="R50" s="25">
        <f>IFERROR(MATCH(R$11,_calc_기준550!$CN$40:$EF$40,0),"")</f>
        <v>11</v>
      </c>
      <c r="S50" s="25">
        <f>IFERROR(MATCH(S$11,_calc_기준550!$CN$40:$EF$40,0),"")</f>
        <v>38</v>
      </c>
      <c r="T50" s="25">
        <f>IFERROR(MATCH(T$11,_calc_기준550!$CN$40:$EF$40,0),"")</f>
        <v>44</v>
      </c>
      <c r="U50" s="25">
        <f>IFERROR(MATCH(U$11,_calc_기준550!$CN$40:$EF$40,0),"")</f>
        <v>14</v>
      </c>
      <c r="V50" s="25">
        <f>IFERROR(MATCH(V$11,_calc_기준550!$CN$40:$EF$40,0),"")</f>
        <v>18</v>
      </c>
      <c r="W50" s="25">
        <f>IFERROR(MATCH(W$11,_calc_기준550!$CN$40:$EF$40,0),"")</f>
        <v>43</v>
      </c>
      <c r="X50" s="25">
        <f>IFERROR(MATCH(X$11,_calc_기준550!$CN$40:$EF$40,0),"")</f>
        <v>35</v>
      </c>
      <c r="Y50" s="25">
        <f>IFERROR(MATCH(Y$11,_calc_기준550!$CN$40:$EF$40,0),"")</f>
        <v>36</v>
      </c>
      <c r="Z50" s="25">
        <f>IFERROR(MATCH(Z$11,_calc_기준550!$CN$40:$EF$40,0),"")</f>
        <v>15</v>
      </c>
      <c r="AA50" s="25">
        <f>IFERROR(MATCH(AA$11,_calc_기준550!$CN$40:$EF$40,0),"")</f>
        <v>17</v>
      </c>
      <c r="AB50" s="25">
        <f>IFERROR(MATCH(AB$11,_calc_기준550!$CN$40:$EF$40,0),"")</f>
        <v>13</v>
      </c>
      <c r="AC50" s="25">
        <f>IFERROR(MATCH(AC$11,_calc_기준550!$CN$40:$EF$40,0),"")</f>
        <v>2</v>
      </c>
      <c r="AD50" s="25">
        <f>IFERROR(MATCH(AD$11,_calc_기준550!$CN$40:$EF$40,0),"")</f>
        <v>6</v>
      </c>
      <c r="AE50" s="25">
        <f>IFERROR(MATCH(AE$11,_calc_기준550!$CN$40:$EF$40,0),"")</f>
        <v>12</v>
      </c>
      <c r="AF50" s="25">
        <f>IFERROR(MATCH(AF$11,_calc_기준550!$CN$40:$EF$40,0),"")</f>
        <v>22</v>
      </c>
      <c r="AG50" s="25">
        <f>IFERROR(MATCH(AG$11,_calc_기준550!$CN$40:$EF$40,0),"")</f>
        <v>30</v>
      </c>
      <c r="AH50" s="25">
        <f>IFERROR(MATCH(AH$11,_calc_기준550!$CN$40:$EF$40,0),"")</f>
        <v>42</v>
      </c>
      <c r="AI50" s="25">
        <f>IFERROR(MATCH(AI$11,_calc_기준550!$CN$40:$EF$40,0),"")</f>
        <v>41</v>
      </c>
      <c r="AJ50" s="25">
        <f>IFERROR(MATCH(AJ$11,_calc_기준550!$CN$40:$EF$40,0),"")</f>
        <v>16</v>
      </c>
      <c r="AK50" s="25">
        <f>IFERROR(MATCH(AK$11,_calc_기준550!$CN$40:$EF$40,0),"")</f>
        <v>3</v>
      </c>
      <c r="AL50" s="25">
        <f>IFERROR(MATCH(AL$11,_calc_기준550!$CN$40:$EF$40,0),"")</f>
        <v>28</v>
      </c>
      <c r="AM50" s="25">
        <f>IFERROR(MATCH(AM$11,_calc_기준550!$CN$40:$EF$40,0),"")</f>
        <v>7</v>
      </c>
      <c r="AN50" s="25">
        <f>IFERROR(MATCH(AN$11,_calc_기준550!$CN$40:$EF$40,0),"")</f>
        <v>26</v>
      </c>
      <c r="AO50" s="25">
        <f>IFERROR(MATCH(AO$11,_calc_기준550!$CN$40:$EF$40,0),"")</f>
        <v>32</v>
      </c>
      <c r="AP50" s="25">
        <f>IFERROR(MATCH(AP$11,_calc_기준550!$CN$40:$EF$40,0),"")</f>
        <v>31</v>
      </c>
      <c r="AQ50" s="25">
        <f>IFERROR(MATCH(AQ$11,_calc_기준550!$CN$40:$EF$40,0),"")</f>
        <v>1</v>
      </c>
      <c r="AR50" s="25">
        <f>IFERROR(MATCH(AR$11,_calc_기준550!$CN$40:$EF$40,0),"")</f>
        <v>24</v>
      </c>
      <c r="AS50" s="25">
        <f>IFERROR(MATCH(AS$11,_calc_기준550!$CN$40:$EF$40,0),"")</f>
        <v>4</v>
      </c>
      <c r="AT50" s="25">
        <f>IFERROR(MATCH(AT$11,_calc_기준550!$CN$40:$EF$40,0),"")</f>
        <v>29</v>
      </c>
      <c r="AU50" s="25">
        <f>IFERROR(MATCH(AU$11,_calc_기준550!$CN$40:$EF$40,0),"")</f>
        <v>37</v>
      </c>
      <c r="AV50" s="25">
        <f>IFERROR(MATCH(AV$11,_calc_기준550!$CN$40:$EF$40,0),"")</f>
        <v>39</v>
      </c>
      <c r="AW50" s="25">
        <f>IFERROR(MATCH(AW$11,_calc_기준550!$CN$40:$EF$40,0),"")</f>
        <v>27</v>
      </c>
      <c r="AX50" s="25">
        <f>IFERROR(MATCH(AX$11,_calc_기준550!$CN$40:$EF$40,0),"")</f>
        <v>8</v>
      </c>
      <c r="AY50" s="25">
        <f>IFERROR(MATCH(AY$11,_calc_기준550!$CN$40:$EF$40,0),"")</f>
        <v>20</v>
      </c>
      <c r="AZ50" s="25">
        <f>IFERROR(MATCH(AZ$11,_calc_기준550!$CN$40:$EF$40,0),"")</f>
        <v>40</v>
      </c>
      <c r="BA50" s="25">
        <f>IFERROR(MATCH(BA$11,_calc_기준550!$CN$40:$EF$40,0),"")</f>
        <v>9</v>
      </c>
      <c r="BB50" s="25">
        <f>IFERROR(MATCH(BB$11,_calc_기준550!$CN$40:$EF$40,0),"")</f>
        <v>5</v>
      </c>
      <c r="BC50" s="25">
        <f>IFERROR(MATCH(BC$11,_calc_기준550!$CN$40:$EF$40,0),"")</f>
        <v>25</v>
      </c>
      <c r="BD50" s="25">
        <f>IFERROR(MATCH(BD$11,_calc_기준550!$CN$40:$EF$40,0),"")</f>
        <v>23</v>
      </c>
    </row>
    <row r="51" spans="1:56" ht="16.5" customHeight="1">
      <c r="A51" s="57">
        <f t="shared" si="3"/>
        <v>1205</v>
      </c>
      <c r="B51" s="40">
        <f>IFERROR(INDEX(전체당첨내역!$B:$B,MATCH($A51,전체당첨내역!$A:$A,0)),"")</f>
        <v>1</v>
      </c>
      <c r="C51" s="40">
        <f>IFERROR(INDEX(전체당첨내역!$C:$C,MATCH($A51,전체당첨내역!$A:$A,0)),"")</f>
        <v>4</v>
      </c>
      <c r="D51" s="40">
        <f>IFERROR(INDEX(전체당첨내역!$D:$D,MATCH($A51,전체당첨내역!$A:$A,0)),"")</f>
        <v>16</v>
      </c>
      <c r="E51" s="40">
        <f>IFERROR(INDEX(전체당첨내역!$E:$E,MATCH($A51,전체당첨내역!$A:$A,0)),"")</f>
        <v>23</v>
      </c>
      <c r="F51" s="40">
        <f>IFERROR(INDEX(전체당첨내역!$F:$F,MATCH($A51,전체당첨내역!$A:$A,0)),"")</f>
        <v>31</v>
      </c>
      <c r="G51" s="40">
        <f>IFERROR(INDEX(전체당첨내역!$G:$G,MATCH($A51,전체당첨내역!$A:$A,0)),"")</f>
        <v>41</v>
      </c>
      <c r="H51" s="45">
        <f>IFERROR(INDEX(전체당첨내역!$H:$H,MATCH($A51,전체당첨내역!$A:$A,0)),"")</f>
        <v>2</v>
      </c>
      <c r="I51" s="42">
        <f>IFERROR((INDEX(_calc_기준550!$CN$41:$EF$41,1,$B51)&gt;0)*(INDEX(_calc_기준550!$CN$41:$EF$41,1,$B51)&lt;=15)+(INDEX(_calc_기준550!$CN$41:$EF$41,1,$C51)&gt;0)*(INDEX(_calc_기준550!$CN$41:$EF$41,1,$C51)&lt;=15)+(INDEX(_calc_기준550!$CN$41:$EF$41,1,$D51)&gt;0)*(INDEX(_calc_기준550!$CN$41:$EF$41,1,$D51)&lt;=15)+(INDEX(_calc_기준550!$CN$41:$EF$41,1,$E51)&gt;0)*(INDEX(_calc_기준550!$CN$41:$EF$41,1,$E51)&lt;=15)+(INDEX(_calc_기준550!$CN$41:$EF$41,1,$F51)&gt;0)*(INDEX(_calc_기준550!$CN$41:$EF$41,1,$F51)&lt;=15)+(INDEX(_calc_기준550!$CN$41:$EF$41,1,$G51)&gt;0)*(INDEX(_calc_기준550!$CN$41:$EF$41,1,$G51)&lt;=15),"")</f>
        <v>0</v>
      </c>
      <c r="J51" s="40">
        <f>IFERROR((INDEX(_calc_기준550!$CN$41:$EF$41,1,$B51)&gt;15)*(INDEX(_calc_기준550!$CN$41:$EF$41,1,$B51)&lt;=30)+(INDEX(_calc_기준550!$CN$41:$EF$41,1,$C51)&gt;15)*(INDEX(_calc_기준550!$CN$41:$EF$41,1,$C51)&lt;=30)+(INDEX(_calc_기준550!$CN$41:$EF$41,1,$D51)&gt;15)*(INDEX(_calc_기준550!$CN$41:$EF$41,1,$D51)&lt;=30)+(INDEX(_calc_기준550!$CN$41:$EF$41,1,$E51)&gt;15)*(INDEX(_calc_기준550!$CN$41:$EF$41,1,$E51)&lt;=30)+(INDEX(_calc_기준550!$CN$41:$EF$41,1,$F51)&gt;15)*(INDEX(_calc_기준550!$CN$41:$EF$41,1,$F51)&lt;=30)+(INDEX(_calc_기준550!$CN$41:$EF$41,1,$G51)&gt;15)*(INDEX(_calc_기준550!$CN$41:$EF$41,1,$G51)&lt;=30),"")</f>
        <v>4</v>
      </c>
      <c r="K51" s="43">
        <f>IFERROR((INDEX(_calc_기준550!$CN$41:$EF$41,1,$B51)&gt;30)+(INDEX(_calc_기준550!$CN$41:$EF$41,1,$C51)&gt;30)+(INDEX(_calc_기준550!$CN$41:$EF$41,1,$D51)&gt;30)+(INDEX(_calc_기준550!$CN$41:$EF$41,1,$E51)&gt;30)+(INDEX(_calc_기준550!$CN$41:$EF$41,1,$F51)&gt;30)+(INDEX(_calc_기준550!$CN$41:$EF$41,1,$G51)&gt;30),"")</f>
        <v>2</v>
      </c>
      <c r="L51" s="25">
        <f>IFERROR(MATCH(L$11,_calc_기준550!$CN$41:$EF$41,0),"")</f>
        <v>45</v>
      </c>
      <c r="M51" s="25">
        <f>IFERROR(MATCH(M$11,_calc_기준550!$CN$41:$EF$41,0),"")</f>
        <v>34</v>
      </c>
      <c r="N51" s="25">
        <f>IFERROR(MATCH(N$11,_calc_기준550!$CN$41:$EF$41,0),"")</f>
        <v>10</v>
      </c>
      <c r="O51" s="25">
        <f>IFERROR(MATCH(O$11,_calc_기준550!$CN$41:$EF$41,0),"")</f>
        <v>44</v>
      </c>
      <c r="P51" s="25">
        <f>IFERROR(MATCH(P$11,_calc_기준550!$CN$41:$EF$41,0),"")</f>
        <v>33</v>
      </c>
      <c r="Q51" s="25">
        <f>IFERROR(MATCH(Q$11,_calc_기준550!$CN$41:$EF$41,0),"")</f>
        <v>11</v>
      </c>
      <c r="R51" s="25">
        <f>IFERROR(MATCH(R$11,_calc_기준550!$CN$41:$EF$41,0),"")</f>
        <v>21</v>
      </c>
      <c r="S51" s="25">
        <f>IFERROR(MATCH(S$11,_calc_기준550!$CN$41:$EF$41,0),"")</f>
        <v>14</v>
      </c>
      <c r="T51" s="25">
        <f>IFERROR(MATCH(T$11,_calc_기준550!$CN$41:$EF$41,0),"")</f>
        <v>43</v>
      </c>
      <c r="U51" s="25">
        <f>IFERROR(MATCH(U$11,_calc_기준550!$CN$41:$EF$41,0),"")</f>
        <v>18</v>
      </c>
      <c r="V51" s="25">
        <f>IFERROR(MATCH(V$11,_calc_기준550!$CN$41:$EF$41,0),"")</f>
        <v>19</v>
      </c>
      <c r="W51" s="25">
        <f>IFERROR(MATCH(W$11,_calc_기준550!$CN$41:$EF$41,0),"")</f>
        <v>38</v>
      </c>
      <c r="X51" s="25">
        <f>IFERROR(MATCH(X$11,_calc_기준550!$CN$41:$EF$41,0),"")</f>
        <v>17</v>
      </c>
      <c r="Y51" s="25">
        <f>IFERROR(MATCH(Y$11,_calc_기준550!$CN$41:$EF$41,0),"")</f>
        <v>13</v>
      </c>
      <c r="Z51" s="25">
        <f>IFERROR(MATCH(Z$11,_calc_기준550!$CN$41:$EF$41,0),"")</f>
        <v>35</v>
      </c>
      <c r="AA51" s="25">
        <f>IFERROR(MATCH(AA$11,_calc_기준550!$CN$41:$EF$41,0),"")</f>
        <v>36</v>
      </c>
      <c r="AB51" s="25">
        <f>IFERROR(MATCH(AB$11,_calc_기준550!$CN$41:$EF$41,0),"")</f>
        <v>15</v>
      </c>
      <c r="AC51" s="25">
        <f>IFERROR(MATCH(AC$11,_calc_기준550!$CN$41:$EF$41,0),"")</f>
        <v>6</v>
      </c>
      <c r="AD51" s="25">
        <f>IFERROR(MATCH(AD$11,_calc_기준550!$CN$41:$EF$41,0),"")</f>
        <v>12</v>
      </c>
      <c r="AE51" s="25">
        <f>IFERROR(MATCH(AE$11,_calc_기준550!$CN$41:$EF$41,0),"")</f>
        <v>22</v>
      </c>
      <c r="AF51" s="25">
        <f>IFERROR(MATCH(AF$11,_calc_기준550!$CN$41:$EF$41,0),"")</f>
        <v>2</v>
      </c>
      <c r="AG51" s="25">
        <f>IFERROR(MATCH(AG$11,_calc_기준550!$CN$41:$EF$41,0),"")</f>
        <v>30</v>
      </c>
      <c r="AH51" s="25">
        <f>IFERROR(MATCH(AH$11,_calc_기준550!$CN$41:$EF$41,0),"")</f>
        <v>41</v>
      </c>
      <c r="AI51" s="25">
        <f>IFERROR(MATCH(AI$11,_calc_기준550!$CN$41:$EF$41,0),"")</f>
        <v>1</v>
      </c>
      <c r="AJ51" s="25">
        <f>IFERROR(MATCH(AJ$11,_calc_기준550!$CN$41:$EF$41,0),"")</f>
        <v>42</v>
      </c>
      <c r="AK51" s="25">
        <f>IFERROR(MATCH(AK$11,_calc_기준550!$CN$41:$EF$41,0),"")</f>
        <v>3</v>
      </c>
      <c r="AL51" s="25">
        <f>IFERROR(MATCH(AL$11,_calc_기준550!$CN$41:$EF$41,0),"")</f>
        <v>31</v>
      </c>
      <c r="AM51" s="25">
        <f>IFERROR(MATCH(AM$11,_calc_기준550!$CN$41:$EF$41,0),"")</f>
        <v>4</v>
      </c>
      <c r="AN51" s="25">
        <f>IFERROR(MATCH(AN$11,_calc_기준550!$CN$41:$EF$41,0),"")</f>
        <v>7</v>
      </c>
      <c r="AO51" s="25">
        <f>IFERROR(MATCH(AO$11,_calc_기준550!$CN$41:$EF$41,0),"")</f>
        <v>28</v>
      </c>
      <c r="AP51" s="25">
        <f>IFERROR(MATCH(AP$11,_calc_기준550!$CN$41:$EF$41,0),"")</f>
        <v>16</v>
      </c>
      <c r="AQ51" s="25">
        <f>IFERROR(MATCH(AQ$11,_calc_기준550!$CN$41:$EF$41,0),"")</f>
        <v>26</v>
      </c>
      <c r="AR51" s="25">
        <f>IFERROR(MATCH(AR$11,_calc_기준550!$CN$41:$EF$41,0),"")</f>
        <v>32</v>
      </c>
      <c r="AS51" s="25">
        <f>IFERROR(MATCH(AS$11,_calc_기준550!$CN$41:$EF$41,0),"")</f>
        <v>24</v>
      </c>
      <c r="AT51" s="25">
        <f>IFERROR(MATCH(AT$11,_calc_기준550!$CN$41:$EF$41,0),"")</f>
        <v>39</v>
      </c>
      <c r="AU51" s="25">
        <f>IFERROR(MATCH(AU$11,_calc_기준550!$CN$41:$EF$41,0),"")</f>
        <v>29</v>
      </c>
      <c r="AV51" s="25">
        <f>IFERROR(MATCH(AV$11,_calc_기준550!$CN$41:$EF$41,0),"")</f>
        <v>37</v>
      </c>
      <c r="AW51" s="25">
        <f>IFERROR(MATCH(AW$11,_calc_기준550!$CN$41:$EF$41,0),"")</f>
        <v>8</v>
      </c>
      <c r="AX51" s="25">
        <f>IFERROR(MATCH(AX$11,_calc_기준550!$CN$41:$EF$41,0),"")</f>
        <v>27</v>
      </c>
      <c r="AY51" s="25">
        <f>IFERROR(MATCH(AY$11,_calc_기준550!$CN$41:$EF$41,0),"")</f>
        <v>40</v>
      </c>
      <c r="AZ51" s="25">
        <f>IFERROR(MATCH(AZ$11,_calc_기준550!$CN$41:$EF$41,0),"")</f>
        <v>20</v>
      </c>
      <c r="BA51" s="25">
        <f>IFERROR(MATCH(BA$11,_calc_기준550!$CN$41:$EF$41,0),"")</f>
        <v>9</v>
      </c>
      <c r="BB51" s="25">
        <f>IFERROR(MATCH(BB$11,_calc_기준550!$CN$41:$EF$41,0),"")</f>
        <v>5</v>
      </c>
      <c r="BC51" s="25">
        <f>IFERROR(MATCH(BC$11,_calc_기준550!$CN$41:$EF$41,0),"")</f>
        <v>23</v>
      </c>
      <c r="BD51" s="25">
        <f>IFERROR(MATCH(BD$11,_calc_기준550!$CN$41:$EF$41,0),"")</f>
        <v>25</v>
      </c>
    </row>
    <row r="52" spans="1:56" ht="16.5" customHeight="1">
      <c r="A52" s="57">
        <f t="shared" si="3"/>
        <v>1204</v>
      </c>
      <c r="B52" s="40">
        <f>IFERROR(INDEX(전체당첨내역!$B:$B,MATCH($A52,전체당첨내역!$A:$A,0)),"")</f>
        <v>8</v>
      </c>
      <c r="C52" s="40">
        <f>IFERROR(INDEX(전체당첨내역!$C:$C,MATCH($A52,전체당첨내역!$A:$A,0)),"")</f>
        <v>16</v>
      </c>
      <c r="D52" s="40">
        <f>IFERROR(INDEX(전체당첨내역!$D:$D,MATCH($A52,전체당첨내역!$A:$A,0)),"")</f>
        <v>28</v>
      </c>
      <c r="E52" s="40">
        <f>IFERROR(INDEX(전체당첨내역!$E:$E,MATCH($A52,전체당첨내역!$A:$A,0)),"")</f>
        <v>30</v>
      </c>
      <c r="F52" s="40">
        <f>IFERROR(INDEX(전체당첨내역!$F:$F,MATCH($A52,전체당첨내역!$A:$A,0)),"")</f>
        <v>31</v>
      </c>
      <c r="G52" s="40">
        <f>IFERROR(INDEX(전체당첨내역!$G:$G,MATCH($A52,전체당첨내역!$A:$A,0)),"")</f>
        <v>44</v>
      </c>
      <c r="H52" s="45">
        <f>IFERROR(INDEX(전체당첨내역!$H:$H,MATCH($A52,전체당첨내역!$A:$A,0)),"")</f>
        <v>27</v>
      </c>
      <c r="I52" s="42">
        <f>IFERROR((INDEX(_calc_기준550!$CN$42:$EF$42,1,$B52)&gt;0)*(INDEX(_calc_기준550!$CN$42:$EF$42,1,$B52)&lt;=15)+(INDEX(_calc_기준550!$CN$42:$EF$42,1,$C52)&gt;0)*(INDEX(_calc_기준550!$CN$42:$EF$42,1,$C52)&lt;=15)+(INDEX(_calc_기준550!$CN$42:$EF$42,1,$D52)&gt;0)*(INDEX(_calc_기준550!$CN$42:$EF$42,1,$D52)&lt;=15)+(INDEX(_calc_기준550!$CN$42:$EF$42,1,$E52)&gt;0)*(INDEX(_calc_기준550!$CN$42:$EF$42,1,$E52)&lt;=15)+(INDEX(_calc_기준550!$CN$42:$EF$42,1,$F52)&gt;0)*(INDEX(_calc_기준550!$CN$42:$EF$42,1,$F52)&lt;=15)+(INDEX(_calc_기준550!$CN$42:$EF$42,1,$G52)&gt;0)*(INDEX(_calc_기준550!$CN$42:$EF$42,1,$G52)&lt;=15),"")</f>
        <v>1</v>
      </c>
      <c r="J52" s="40">
        <f>IFERROR((INDEX(_calc_기준550!$CN$42:$EF$42,1,$B52)&gt;15)*(INDEX(_calc_기준550!$CN$42:$EF$42,1,$B52)&lt;=30)+(INDEX(_calc_기준550!$CN$42:$EF$42,1,$C52)&gt;15)*(INDEX(_calc_기준550!$CN$42:$EF$42,1,$C52)&lt;=30)+(INDEX(_calc_기준550!$CN$42:$EF$42,1,$D52)&gt;15)*(INDEX(_calc_기준550!$CN$42:$EF$42,1,$D52)&lt;=30)+(INDEX(_calc_기준550!$CN$42:$EF$42,1,$E52)&gt;15)*(INDEX(_calc_기준550!$CN$42:$EF$42,1,$E52)&lt;=30)+(INDEX(_calc_기준550!$CN$42:$EF$42,1,$F52)&gt;15)*(INDEX(_calc_기준550!$CN$42:$EF$42,1,$F52)&lt;=30)+(INDEX(_calc_기준550!$CN$42:$EF$42,1,$G52)&gt;15)*(INDEX(_calc_기준550!$CN$42:$EF$42,1,$G52)&lt;=30),"")</f>
        <v>4</v>
      </c>
      <c r="K52" s="43">
        <f>IFERROR((INDEX(_calc_기준550!$CN$42:$EF$42,1,$B52)&gt;30)+(INDEX(_calc_기준550!$CN$42:$EF$42,1,$C52)&gt;30)+(INDEX(_calc_기준550!$CN$42:$EF$42,1,$D52)&gt;30)+(INDEX(_calc_기준550!$CN$42:$EF$42,1,$E52)&gt;30)+(INDEX(_calc_기준550!$CN$42:$EF$42,1,$F52)&gt;30)+(INDEX(_calc_기준550!$CN$42:$EF$42,1,$G52)&gt;30),"")</f>
        <v>1</v>
      </c>
      <c r="L52" s="25">
        <f>IFERROR(MATCH(L$11,_calc_기준550!$CN$42:$EF$42,0),"")</f>
        <v>34</v>
      </c>
      <c r="M52" s="25">
        <f>IFERROR(MATCH(M$11,_calc_기준550!$CN$42:$EF$42,0),"")</f>
        <v>45</v>
      </c>
      <c r="N52" s="25">
        <f>IFERROR(MATCH(N$11,_calc_기준550!$CN$42:$EF$42,0),"")</f>
        <v>21</v>
      </c>
      <c r="O52" s="25">
        <f>IFERROR(MATCH(O$11,_calc_기준550!$CN$42:$EF$42,0),"")</f>
        <v>10</v>
      </c>
      <c r="P52" s="25">
        <f>IFERROR(MATCH(P$11,_calc_기준550!$CN$42:$EF$42,0),"")</f>
        <v>11</v>
      </c>
      <c r="Q52" s="25">
        <f>IFERROR(MATCH(Q$11,_calc_기준550!$CN$42:$EF$42,0),"")</f>
        <v>33</v>
      </c>
      <c r="R52" s="25">
        <f>IFERROR(MATCH(R$11,_calc_기준550!$CN$42:$EF$42,0),"")</f>
        <v>44</v>
      </c>
      <c r="S52" s="25">
        <f>IFERROR(MATCH(S$11,_calc_기준550!$CN$42:$EF$42,0),"")</f>
        <v>43</v>
      </c>
      <c r="T52" s="25">
        <f>IFERROR(MATCH(T$11,_calc_기준550!$CN$42:$EF$42,0),"")</f>
        <v>14</v>
      </c>
      <c r="U52" s="25">
        <f>IFERROR(MATCH(U$11,_calc_기준550!$CN$42:$EF$42,0),"")</f>
        <v>18</v>
      </c>
      <c r="V52" s="25">
        <f>IFERROR(MATCH(V$11,_calc_기준550!$CN$42:$EF$42,0),"")</f>
        <v>19</v>
      </c>
      <c r="W52" s="25">
        <f>IFERROR(MATCH(W$11,_calc_기준550!$CN$42:$EF$42,0),"")</f>
        <v>36</v>
      </c>
      <c r="X52" s="25">
        <f>IFERROR(MATCH(X$11,_calc_기준550!$CN$42:$EF$42,0),"")</f>
        <v>13</v>
      </c>
      <c r="Y52" s="25">
        <f>IFERROR(MATCH(Y$11,_calc_기준550!$CN$42:$EF$42,0),"")</f>
        <v>17</v>
      </c>
      <c r="Z52" s="25">
        <f>IFERROR(MATCH(Z$11,_calc_기준550!$CN$42:$EF$42,0),"")</f>
        <v>35</v>
      </c>
      <c r="AA52" s="25">
        <f>IFERROR(MATCH(AA$11,_calc_기준550!$CN$42:$EF$42,0),"")</f>
        <v>15</v>
      </c>
      <c r="AB52" s="25">
        <f>IFERROR(MATCH(AB$11,_calc_기준550!$CN$42:$EF$42,0),"")</f>
        <v>30</v>
      </c>
      <c r="AC52" s="25">
        <f>IFERROR(MATCH(AC$11,_calc_기준550!$CN$42:$EF$42,0),"")</f>
        <v>31</v>
      </c>
      <c r="AD52" s="25">
        <f>IFERROR(MATCH(AD$11,_calc_기준550!$CN$42:$EF$42,0),"")</f>
        <v>38</v>
      </c>
      <c r="AE52" s="25">
        <f>IFERROR(MATCH(AE$11,_calc_기준550!$CN$42:$EF$42,0),"")</f>
        <v>12</v>
      </c>
      <c r="AF52" s="25">
        <f>IFERROR(MATCH(AF$11,_calc_기준550!$CN$42:$EF$42,0),"")</f>
        <v>2</v>
      </c>
      <c r="AG52" s="25">
        <f>IFERROR(MATCH(AG$11,_calc_기준550!$CN$42:$EF$42,0),"")</f>
        <v>6</v>
      </c>
      <c r="AH52" s="25">
        <f>IFERROR(MATCH(AH$11,_calc_기준550!$CN$42:$EF$42,0),"")</f>
        <v>41</v>
      </c>
      <c r="AI52" s="25">
        <f>IFERROR(MATCH(AI$11,_calc_기준550!$CN$42:$EF$42,0),"")</f>
        <v>22</v>
      </c>
      <c r="AJ52" s="25">
        <f>IFERROR(MATCH(AJ$11,_calc_기준550!$CN$42:$EF$42,0),"")</f>
        <v>42</v>
      </c>
      <c r="AK52" s="25">
        <f>IFERROR(MATCH(AK$11,_calc_기준550!$CN$42:$EF$42,0),"")</f>
        <v>1</v>
      </c>
      <c r="AL52" s="25">
        <f>IFERROR(MATCH(AL$11,_calc_기준550!$CN$42:$EF$42,0),"")</f>
        <v>28</v>
      </c>
      <c r="AM52" s="25">
        <f>IFERROR(MATCH(AM$11,_calc_기준550!$CN$42:$EF$42,0),"")</f>
        <v>3</v>
      </c>
      <c r="AN52" s="25">
        <f>IFERROR(MATCH(AN$11,_calc_기준550!$CN$42:$EF$42,0),"")</f>
        <v>7</v>
      </c>
      <c r="AO52" s="25">
        <f>IFERROR(MATCH(AO$11,_calc_기준550!$CN$42:$EF$42,0),"")</f>
        <v>16</v>
      </c>
      <c r="AP52" s="25">
        <f>IFERROR(MATCH(AP$11,_calc_기준550!$CN$42:$EF$42,0),"")</f>
        <v>24</v>
      </c>
      <c r="AQ52" s="25">
        <f>IFERROR(MATCH(AQ$11,_calc_기준550!$CN$42:$EF$42,0),"")</f>
        <v>26</v>
      </c>
      <c r="AR52" s="25">
        <f>IFERROR(MATCH(AR$11,_calc_기준550!$CN$42:$EF$42,0),"")</f>
        <v>4</v>
      </c>
      <c r="AS52" s="25">
        <f>IFERROR(MATCH(AS$11,_calc_기준550!$CN$42:$EF$42,0),"")</f>
        <v>32</v>
      </c>
      <c r="AT52" s="25">
        <f>IFERROR(MATCH(AT$11,_calc_기준550!$CN$42:$EF$42,0),"")</f>
        <v>29</v>
      </c>
      <c r="AU52" s="25">
        <f>IFERROR(MATCH(AU$11,_calc_기준550!$CN$42:$EF$42,0),"")</f>
        <v>39</v>
      </c>
      <c r="AV52" s="25">
        <f>IFERROR(MATCH(AV$11,_calc_기준550!$CN$42:$EF$42,0),"")</f>
        <v>37</v>
      </c>
      <c r="AW52" s="25">
        <f>IFERROR(MATCH(AW$11,_calc_기준550!$CN$42:$EF$42,0),"")</f>
        <v>8</v>
      </c>
      <c r="AX52" s="25">
        <f>IFERROR(MATCH(AX$11,_calc_기준550!$CN$42:$EF$42,0),"")</f>
        <v>40</v>
      </c>
      <c r="AY52" s="25">
        <f>IFERROR(MATCH(AY$11,_calc_기준550!$CN$42:$EF$42,0),"")</f>
        <v>20</v>
      </c>
      <c r="AZ52" s="25">
        <f>IFERROR(MATCH(AZ$11,_calc_기준550!$CN$42:$EF$42,0),"")</f>
        <v>27</v>
      </c>
      <c r="BA52" s="25">
        <f>IFERROR(MATCH(BA$11,_calc_기준550!$CN$42:$EF$42,0),"")</f>
        <v>9</v>
      </c>
      <c r="BB52" s="25">
        <f>IFERROR(MATCH(BB$11,_calc_기준550!$CN$42:$EF$42,0),"")</f>
        <v>5</v>
      </c>
      <c r="BC52" s="25">
        <f>IFERROR(MATCH(BC$11,_calc_기준550!$CN$42:$EF$42,0),"")</f>
        <v>23</v>
      </c>
      <c r="BD52" s="25">
        <f>IFERROR(MATCH(BD$11,_calc_기준550!$CN$42:$EF$42,0),"")</f>
        <v>25</v>
      </c>
    </row>
    <row r="53" spans="1:56" ht="16.5" customHeight="1">
      <c r="A53" s="57">
        <f t="shared" si="3"/>
        <v>1203</v>
      </c>
      <c r="B53" s="40">
        <f>IFERROR(INDEX(전체당첨내역!$B:$B,MATCH($A53,전체당첨내역!$A:$A,0)),"")</f>
        <v>3</v>
      </c>
      <c r="C53" s="40">
        <f>IFERROR(INDEX(전체당첨내역!$C:$C,MATCH($A53,전체당첨내역!$A:$A,0)),"")</f>
        <v>6</v>
      </c>
      <c r="D53" s="40">
        <f>IFERROR(INDEX(전체당첨내역!$D:$D,MATCH($A53,전체당첨내역!$A:$A,0)),"")</f>
        <v>18</v>
      </c>
      <c r="E53" s="40">
        <f>IFERROR(INDEX(전체당첨내역!$E:$E,MATCH($A53,전체당첨내역!$A:$A,0)),"")</f>
        <v>29</v>
      </c>
      <c r="F53" s="40">
        <f>IFERROR(INDEX(전체당첨내역!$F:$F,MATCH($A53,전체당첨내역!$A:$A,0)),"")</f>
        <v>35</v>
      </c>
      <c r="G53" s="40">
        <f>IFERROR(INDEX(전체당첨내역!$G:$G,MATCH($A53,전체당첨내역!$A:$A,0)),"")</f>
        <v>39</v>
      </c>
      <c r="H53" s="45">
        <f>IFERROR(INDEX(전체당첨내역!$H:$H,MATCH($A53,전체당첨내역!$A:$A,0)),"")</f>
        <v>24</v>
      </c>
      <c r="I53" s="42">
        <f>IFERROR((INDEX(_calc_기준550!$CN$43:$EF$43,1,$B53)&gt;0)*(INDEX(_calc_기준550!$CN$43:$EF$43,1,$B53)&lt;=15)+(INDEX(_calc_기준550!$CN$43:$EF$43,1,$C53)&gt;0)*(INDEX(_calc_기준550!$CN$43:$EF$43,1,$C53)&lt;=15)+(INDEX(_calc_기준550!$CN$43:$EF$43,1,$D53)&gt;0)*(INDEX(_calc_기준550!$CN$43:$EF$43,1,$D53)&lt;=15)+(INDEX(_calc_기준550!$CN$43:$EF$43,1,$E53)&gt;0)*(INDEX(_calc_기준550!$CN$43:$EF$43,1,$E53)&lt;=15)+(INDEX(_calc_기준550!$CN$43:$EF$43,1,$F53)&gt;0)*(INDEX(_calc_기준550!$CN$43:$EF$43,1,$F53)&lt;=15)+(INDEX(_calc_기준550!$CN$43:$EF$43,1,$G53)&gt;0)*(INDEX(_calc_기준550!$CN$43:$EF$43,1,$G53)&lt;=15),"")</f>
        <v>3</v>
      </c>
      <c r="J53" s="40">
        <f>IFERROR((INDEX(_calc_기준550!$CN$43:$EF$43,1,$B53)&gt;15)*(INDEX(_calc_기준550!$CN$43:$EF$43,1,$B53)&lt;=30)+(INDEX(_calc_기준550!$CN$43:$EF$43,1,$C53)&gt;15)*(INDEX(_calc_기준550!$CN$43:$EF$43,1,$C53)&lt;=30)+(INDEX(_calc_기준550!$CN$43:$EF$43,1,$D53)&gt;15)*(INDEX(_calc_기준550!$CN$43:$EF$43,1,$D53)&lt;=30)+(INDEX(_calc_기준550!$CN$43:$EF$43,1,$E53)&gt;15)*(INDEX(_calc_기준550!$CN$43:$EF$43,1,$E53)&lt;=30)+(INDEX(_calc_기준550!$CN$43:$EF$43,1,$F53)&gt;15)*(INDEX(_calc_기준550!$CN$43:$EF$43,1,$F53)&lt;=30)+(INDEX(_calc_기준550!$CN$43:$EF$43,1,$G53)&gt;15)*(INDEX(_calc_기준550!$CN$43:$EF$43,1,$G53)&lt;=30),"")</f>
        <v>2</v>
      </c>
      <c r="K53" s="43">
        <f>IFERROR((INDEX(_calc_기준550!$CN$43:$EF$43,1,$B53)&gt;30)+(INDEX(_calc_기준550!$CN$43:$EF$43,1,$C53)&gt;30)+(INDEX(_calc_기준550!$CN$43:$EF$43,1,$D53)&gt;30)+(INDEX(_calc_기준550!$CN$43:$EF$43,1,$E53)&gt;30)+(INDEX(_calc_기준550!$CN$43:$EF$43,1,$F53)&gt;30)+(INDEX(_calc_기준550!$CN$43:$EF$43,1,$G53)&gt;30),"")</f>
        <v>1</v>
      </c>
      <c r="L53" s="25">
        <f>IFERROR(MATCH(L$11,_calc_기준550!$CN$43:$EF$43,0),"")</f>
        <v>34</v>
      </c>
      <c r="M53" s="25">
        <f>IFERROR(MATCH(M$11,_calc_기준550!$CN$43:$EF$43,0),"")</f>
        <v>45</v>
      </c>
      <c r="N53" s="25">
        <f>IFERROR(MATCH(N$11,_calc_기준550!$CN$43:$EF$43,0),"")</f>
        <v>18</v>
      </c>
      <c r="O53" s="25">
        <f>IFERROR(MATCH(O$11,_calc_기준550!$CN$43:$EF$43,0),"")</f>
        <v>21</v>
      </c>
      <c r="P53" s="25">
        <f>IFERROR(MATCH(P$11,_calc_기준550!$CN$43:$EF$43,0),"")</f>
        <v>33</v>
      </c>
      <c r="Q53" s="25">
        <f>IFERROR(MATCH(Q$11,_calc_기준550!$CN$43:$EF$43,0),"")</f>
        <v>11</v>
      </c>
      <c r="R53" s="25">
        <f>IFERROR(MATCH(R$11,_calc_기준550!$CN$43:$EF$43,0),"")</f>
        <v>43</v>
      </c>
      <c r="S53" s="25">
        <f>IFERROR(MATCH(S$11,_calc_기준550!$CN$43:$EF$43,0),"")</f>
        <v>44</v>
      </c>
      <c r="T53" s="25">
        <f>IFERROR(MATCH(T$11,_calc_기준550!$CN$43:$EF$43,0),"")</f>
        <v>10</v>
      </c>
      <c r="U53" s="25">
        <f>IFERROR(MATCH(U$11,_calc_기준550!$CN$43:$EF$43,0),"")</f>
        <v>14</v>
      </c>
      <c r="V53" s="25">
        <f>IFERROR(MATCH(V$11,_calc_기준550!$CN$43:$EF$43,0),"")</f>
        <v>19</v>
      </c>
      <c r="W53" s="25">
        <f>IFERROR(MATCH(W$11,_calc_기준550!$CN$43:$EF$43,0),"")</f>
        <v>36</v>
      </c>
      <c r="X53" s="25">
        <f>IFERROR(MATCH(X$11,_calc_기준550!$CN$43:$EF$43,0),"")</f>
        <v>6</v>
      </c>
      <c r="Y53" s="25">
        <f>IFERROR(MATCH(Y$11,_calc_기준550!$CN$43:$EF$43,0),"")</f>
        <v>15</v>
      </c>
      <c r="Z53" s="25">
        <f>IFERROR(MATCH(Z$11,_calc_기준550!$CN$43:$EF$43,0),"")</f>
        <v>35</v>
      </c>
      <c r="AA53" s="25">
        <f>IFERROR(MATCH(AA$11,_calc_기준550!$CN$43:$EF$43,0),"")</f>
        <v>30</v>
      </c>
      <c r="AB53" s="25">
        <f>IFERROR(MATCH(AB$11,_calc_기준550!$CN$43:$EF$43,0),"")</f>
        <v>17</v>
      </c>
      <c r="AC53" s="25">
        <f>IFERROR(MATCH(AC$11,_calc_기준550!$CN$43:$EF$43,0),"")</f>
        <v>31</v>
      </c>
      <c r="AD53" s="25">
        <f>IFERROR(MATCH(AD$11,_calc_기준550!$CN$43:$EF$43,0),"")</f>
        <v>38</v>
      </c>
      <c r="AE53" s="25">
        <f>IFERROR(MATCH(AE$11,_calc_기준550!$CN$43:$EF$43,0),"")</f>
        <v>12</v>
      </c>
      <c r="AF53" s="25">
        <f>IFERROR(MATCH(AF$11,_calc_기준550!$CN$43:$EF$43,0),"")</f>
        <v>2</v>
      </c>
      <c r="AG53" s="25">
        <f>IFERROR(MATCH(AG$11,_calc_기준550!$CN$43:$EF$43,0),"")</f>
        <v>41</v>
      </c>
      <c r="AH53" s="25">
        <f>IFERROR(MATCH(AH$11,_calc_기준550!$CN$43:$EF$43,0),"")</f>
        <v>22</v>
      </c>
      <c r="AI53" s="25">
        <f>IFERROR(MATCH(AI$11,_calc_기준550!$CN$43:$EF$43,0),"")</f>
        <v>42</v>
      </c>
      <c r="AJ53" s="25">
        <f>IFERROR(MATCH(AJ$11,_calc_기준550!$CN$43:$EF$43,0),"")</f>
        <v>13</v>
      </c>
      <c r="AK53" s="25">
        <f>IFERROR(MATCH(AK$11,_calc_기준550!$CN$43:$EF$43,0),"")</f>
        <v>28</v>
      </c>
      <c r="AL53" s="25">
        <f>IFERROR(MATCH(AL$11,_calc_기준550!$CN$43:$EF$43,0),"")</f>
        <v>3</v>
      </c>
      <c r="AM53" s="25">
        <f>IFERROR(MATCH(AM$11,_calc_기준550!$CN$43:$EF$43,0),"")</f>
        <v>7</v>
      </c>
      <c r="AN53" s="25">
        <f>IFERROR(MATCH(AN$11,_calc_기준550!$CN$43:$EF$43,0),"")</f>
        <v>16</v>
      </c>
      <c r="AO53" s="25">
        <f>IFERROR(MATCH(AO$11,_calc_기준550!$CN$43:$EF$43,0),"")</f>
        <v>39</v>
      </c>
      <c r="AP53" s="25">
        <f>IFERROR(MATCH(AP$11,_calc_기준550!$CN$43:$EF$43,0),"")</f>
        <v>1</v>
      </c>
      <c r="AQ53" s="25">
        <f>IFERROR(MATCH(AQ$11,_calc_기준550!$CN$43:$EF$43,0),"")</f>
        <v>24</v>
      </c>
      <c r="AR53" s="25">
        <f>IFERROR(MATCH(AR$11,_calc_기준550!$CN$43:$EF$43,0),"")</f>
        <v>29</v>
      </c>
      <c r="AS53" s="25">
        <f>IFERROR(MATCH(AS$11,_calc_기준550!$CN$43:$EF$43,0),"")</f>
        <v>4</v>
      </c>
      <c r="AT53" s="25">
        <f>IFERROR(MATCH(AT$11,_calc_기준550!$CN$43:$EF$43,0),"")</f>
        <v>26</v>
      </c>
      <c r="AU53" s="25">
        <f>IFERROR(MATCH(AU$11,_calc_기준550!$CN$43:$EF$43,0),"")</f>
        <v>32</v>
      </c>
      <c r="AV53" s="25">
        <f>IFERROR(MATCH(AV$11,_calc_기준550!$CN$43:$EF$43,0),"")</f>
        <v>37</v>
      </c>
      <c r="AW53" s="25">
        <f>IFERROR(MATCH(AW$11,_calc_기준550!$CN$43:$EF$43,0),"")</f>
        <v>8</v>
      </c>
      <c r="AX53" s="25">
        <f>IFERROR(MATCH(AX$11,_calc_기준550!$CN$43:$EF$43,0),"")</f>
        <v>27</v>
      </c>
      <c r="AY53" s="25">
        <f>IFERROR(MATCH(AY$11,_calc_기준550!$CN$43:$EF$43,0),"")</f>
        <v>40</v>
      </c>
      <c r="AZ53" s="25">
        <f>IFERROR(MATCH(AZ$11,_calc_기준550!$CN$43:$EF$43,0),"")</f>
        <v>20</v>
      </c>
      <c r="BA53" s="25">
        <f>IFERROR(MATCH(BA$11,_calc_기준550!$CN$43:$EF$43,0),"")</f>
        <v>5</v>
      </c>
      <c r="BB53" s="25">
        <f>IFERROR(MATCH(BB$11,_calc_기준550!$CN$43:$EF$43,0),"")</f>
        <v>23</v>
      </c>
      <c r="BC53" s="25">
        <f>IFERROR(MATCH(BC$11,_calc_기준550!$CN$43:$EF$43,0),"")</f>
        <v>9</v>
      </c>
      <c r="BD53" s="25">
        <f>IFERROR(MATCH(BD$11,_calc_기준550!$CN$43:$EF$43,0),"")</f>
        <v>25</v>
      </c>
    </row>
    <row r="54" spans="1:56" ht="16.5" customHeight="1">
      <c r="A54" s="57">
        <f t="shared" si="3"/>
        <v>1202</v>
      </c>
      <c r="B54" s="40">
        <f>IFERROR(INDEX(전체당첨내역!$B:$B,MATCH($A54,전체당첨내역!$A:$A,0)),"")</f>
        <v>5</v>
      </c>
      <c r="C54" s="40">
        <f>IFERROR(INDEX(전체당첨내역!$C:$C,MATCH($A54,전체당첨내역!$A:$A,0)),"")</f>
        <v>12</v>
      </c>
      <c r="D54" s="40">
        <f>IFERROR(INDEX(전체당첨내역!$D:$D,MATCH($A54,전체당첨내역!$A:$A,0)),"")</f>
        <v>21</v>
      </c>
      <c r="E54" s="40">
        <f>IFERROR(INDEX(전체당첨내역!$E:$E,MATCH($A54,전체당첨내역!$A:$A,0)),"")</f>
        <v>33</v>
      </c>
      <c r="F54" s="40">
        <f>IFERROR(INDEX(전체당첨내역!$F:$F,MATCH($A54,전체당첨내역!$A:$A,0)),"")</f>
        <v>37</v>
      </c>
      <c r="G54" s="40">
        <f>IFERROR(INDEX(전체당첨내역!$G:$G,MATCH($A54,전체당첨내역!$A:$A,0)),"")</f>
        <v>40</v>
      </c>
      <c r="H54" s="45">
        <f>IFERROR(INDEX(전체당첨내역!$H:$H,MATCH($A54,전체당첨내역!$A:$A,0)),"")</f>
        <v>7</v>
      </c>
      <c r="I54" s="42">
        <f>IFERROR((INDEX(_calc_기준550!$CN$44:$EF$44,1,$B54)&gt;0)*(INDEX(_calc_기준550!$CN$44:$EF$44,1,$B54)&lt;=15)+(INDEX(_calc_기준550!$CN$44:$EF$44,1,$C54)&gt;0)*(INDEX(_calc_기준550!$CN$44:$EF$44,1,$C54)&lt;=15)+(INDEX(_calc_기준550!$CN$44:$EF$44,1,$D54)&gt;0)*(INDEX(_calc_기준550!$CN$44:$EF$44,1,$D54)&lt;=15)+(INDEX(_calc_기준550!$CN$44:$EF$44,1,$E54)&gt;0)*(INDEX(_calc_기준550!$CN$44:$EF$44,1,$E54)&lt;=15)+(INDEX(_calc_기준550!$CN$44:$EF$44,1,$F54)&gt;0)*(INDEX(_calc_기준550!$CN$44:$EF$44,1,$F54)&lt;=15)+(INDEX(_calc_기준550!$CN$44:$EF$44,1,$G54)&gt;0)*(INDEX(_calc_기준550!$CN$44:$EF$44,1,$G54)&lt;=15),"")</f>
        <v>3</v>
      </c>
      <c r="J54" s="40">
        <f>IFERROR((INDEX(_calc_기준550!$CN$44:$EF$44,1,$B54)&gt;15)*(INDEX(_calc_기준550!$CN$44:$EF$44,1,$B54)&lt;=30)+(INDEX(_calc_기준550!$CN$44:$EF$44,1,$C54)&gt;15)*(INDEX(_calc_기준550!$CN$44:$EF$44,1,$C54)&lt;=30)+(INDEX(_calc_기준550!$CN$44:$EF$44,1,$D54)&gt;15)*(INDEX(_calc_기준550!$CN$44:$EF$44,1,$D54)&lt;=30)+(INDEX(_calc_기준550!$CN$44:$EF$44,1,$E54)&gt;15)*(INDEX(_calc_기준550!$CN$44:$EF$44,1,$E54)&lt;=30)+(INDEX(_calc_기준550!$CN$44:$EF$44,1,$F54)&gt;15)*(INDEX(_calc_기준550!$CN$44:$EF$44,1,$F54)&lt;=30)+(INDEX(_calc_기준550!$CN$44:$EF$44,1,$G54)&gt;15)*(INDEX(_calc_기준550!$CN$44:$EF$44,1,$G54)&lt;=30),"")</f>
        <v>0</v>
      </c>
      <c r="K54" s="43">
        <f>IFERROR((INDEX(_calc_기준550!$CN$44:$EF$44,1,$B54)&gt;30)+(INDEX(_calc_기준550!$CN$44:$EF$44,1,$C54)&gt;30)+(INDEX(_calc_기준550!$CN$44:$EF$44,1,$D54)&gt;30)+(INDEX(_calc_기준550!$CN$44:$EF$44,1,$E54)&gt;30)+(INDEX(_calc_기준550!$CN$44:$EF$44,1,$F54)&gt;30)+(INDEX(_calc_기준550!$CN$44:$EF$44,1,$G54)&gt;30),"")</f>
        <v>3</v>
      </c>
      <c r="L54" s="25">
        <f>IFERROR(MATCH(L$11,_calc_기준550!$CN$44:$EF$44,0),"")</f>
        <v>34</v>
      </c>
      <c r="M54" s="25">
        <f>IFERROR(MATCH(M$11,_calc_기준550!$CN$44:$EF$44,0),"")</f>
        <v>33</v>
      </c>
      <c r="N54" s="25">
        <f>IFERROR(MATCH(N$11,_calc_기준550!$CN$44:$EF$44,0),"")</f>
        <v>21</v>
      </c>
      <c r="O54" s="25">
        <f>IFERROR(MATCH(O$11,_calc_기준550!$CN$44:$EF$44,0),"")</f>
        <v>45</v>
      </c>
      <c r="P54" s="25">
        <f>IFERROR(MATCH(P$11,_calc_기준550!$CN$44:$EF$44,0),"")</f>
        <v>18</v>
      </c>
      <c r="Q54" s="25">
        <f>IFERROR(MATCH(Q$11,_calc_기준550!$CN$44:$EF$44,0),"")</f>
        <v>44</v>
      </c>
      <c r="R54" s="25">
        <f>IFERROR(MATCH(R$11,_calc_기준550!$CN$44:$EF$44,0),"")</f>
        <v>11</v>
      </c>
      <c r="S54" s="25">
        <f>IFERROR(MATCH(S$11,_calc_기준550!$CN$44:$EF$44,0),"")</f>
        <v>19</v>
      </c>
      <c r="T54" s="25">
        <f>IFERROR(MATCH(T$11,_calc_기준550!$CN$44:$EF$44,0),"")</f>
        <v>43</v>
      </c>
      <c r="U54" s="25">
        <f>IFERROR(MATCH(U$11,_calc_기준550!$CN$44:$EF$44,0),"")</f>
        <v>10</v>
      </c>
      <c r="V54" s="25">
        <f>IFERROR(MATCH(V$11,_calc_기준550!$CN$44:$EF$44,0),"")</f>
        <v>14</v>
      </c>
      <c r="W54" s="25">
        <f>IFERROR(MATCH(W$11,_calc_기준550!$CN$44:$EF$44,0),"")</f>
        <v>15</v>
      </c>
      <c r="X54" s="25">
        <f>IFERROR(MATCH(X$11,_calc_기준550!$CN$44:$EF$44,0),"")</f>
        <v>6</v>
      </c>
      <c r="Y54" s="25">
        <f>IFERROR(MATCH(Y$11,_calc_기준550!$CN$44:$EF$44,0),"")</f>
        <v>12</v>
      </c>
      <c r="Z54" s="25">
        <f>IFERROR(MATCH(Z$11,_calc_기준550!$CN$44:$EF$44,0),"")</f>
        <v>17</v>
      </c>
      <c r="AA54" s="25">
        <f>IFERROR(MATCH(AA$11,_calc_기준550!$CN$44:$EF$44,0),"")</f>
        <v>36</v>
      </c>
      <c r="AB54" s="25">
        <f>IFERROR(MATCH(AB$11,_calc_기준550!$CN$44:$EF$44,0),"")</f>
        <v>38</v>
      </c>
      <c r="AC54" s="25">
        <f>IFERROR(MATCH(AC$11,_calc_기준550!$CN$44:$EF$44,0),"")</f>
        <v>2</v>
      </c>
      <c r="AD54" s="25">
        <f>IFERROR(MATCH(AD$11,_calc_기준550!$CN$44:$EF$44,0),"")</f>
        <v>41</v>
      </c>
      <c r="AE54" s="25">
        <f>IFERROR(MATCH(AE$11,_calc_기준550!$CN$44:$EF$44,0),"")</f>
        <v>13</v>
      </c>
      <c r="AF54" s="25">
        <f>IFERROR(MATCH(AF$11,_calc_기준550!$CN$44:$EF$44,0),"")</f>
        <v>22</v>
      </c>
      <c r="AG54" s="25">
        <f>IFERROR(MATCH(AG$11,_calc_기준550!$CN$44:$EF$44,0),"")</f>
        <v>31</v>
      </c>
      <c r="AH54" s="25">
        <f>IFERROR(MATCH(AH$11,_calc_기준550!$CN$44:$EF$44,0),"")</f>
        <v>42</v>
      </c>
      <c r="AI54" s="25">
        <f>IFERROR(MATCH(AI$11,_calc_기준550!$CN$44:$EF$44,0),"")</f>
        <v>35</v>
      </c>
      <c r="AJ54" s="25">
        <f>IFERROR(MATCH(AJ$11,_calc_기준550!$CN$44:$EF$44,0),"")</f>
        <v>3</v>
      </c>
      <c r="AK54" s="25">
        <f>IFERROR(MATCH(AK$11,_calc_기준550!$CN$44:$EF$44,0),"")</f>
        <v>30</v>
      </c>
      <c r="AL54" s="25">
        <f>IFERROR(MATCH(AL$11,_calc_기준550!$CN$44:$EF$44,0),"")</f>
        <v>28</v>
      </c>
      <c r="AM54" s="25">
        <f>IFERROR(MATCH(AM$11,_calc_기준550!$CN$44:$EF$44,0),"")</f>
        <v>7</v>
      </c>
      <c r="AN54" s="25">
        <f>IFERROR(MATCH(AN$11,_calc_기준550!$CN$44:$EF$44,0),"")</f>
        <v>16</v>
      </c>
      <c r="AO54" s="25">
        <f>IFERROR(MATCH(AO$11,_calc_기준550!$CN$44:$EF$44,0),"")</f>
        <v>1</v>
      </c>
      <c r="AP54" s="25">
        <f>IFERROR(MATCH(AP$11,_calc_기준550!$CN$44:$EF$44,0),"")</f>
        <v>4</v>
      </c>
      <c r="AQ54" s="25">
        <f>IFERROR(MATCH(AQ$11,_calc_기준550!$CN$44:$EF$44,0),"")</f>
        <v>39</v>
      </c>
      <c r="AR54" s="25">
        <f>IFERROR(MATCH(AR$11,_calc_기준550!$CN$44:$EF$44,0),"")</f>
        <v>24</v>
      </c>
      <c r="AS54" s="25">
        <f>IFERROR(MATCH(AS$11,_calc_기준550!$CN$44:$EF$44,0),"")</f>
        <v>29</v>
      </c>
      <c r="AT54" s="25">
        <f>IFERROR(MATCH(AT$11,_calc_기준550!$CN$44:$EF$44,0),"")</f>
        <v>26</v>
      </c>
      <c r="AU54" s="25">
        <f>IFERROR(MATCH(AU$11,_calc_기준550!$CN$44:$EF$44,0),"")</f>
        <v>40</v>
      </c>
      <c r="AV54" s="25">
        <f>IFERROR(MATCH(AV$11,_calc_기준550!$CN$44:$EF$44,0),"")</f>
        <v>5</v>
      </c>
      <c r="AW54" s="25">
        <f>IFERROR(MATCH(AW$11,_calc_기준550!$CN$44:$EF$44,0),"")</f>
        <v>32</v>
      </c>
      <c r="AX54" s="25">
        <f>IFERROR(MATCH(AX$11,_calc_기준550!$CN$44:$EF$44,0),"")</f>
        <v>27</v>
      </c>
      <c r="AY54" s="25">
        <f>IFERROR(MATCH(AY$11,_calc_기준550!$CN$44:$EF$44,0),"")</f>
        <v>37</v>
      </c>
      <c r="AZ54" s="25">
        <f>IFERROR(MATCH(AZ$11,_calc_기준550!$CN$44:$EF$44,0),"")</f>
        <v>8</v>
      </c>
      <c r="BA54" s="25">
        <f>IFERROR(MATCH(BA$11,_calc_기준550!$CN$44:$EF$44,0),"")</f>
        <v>20</v>
      </c>
      <c r="BB54" s="25">
        <f>IFERROR(MATCH(BB$11,_calc_기준550!$CN$44:$EF$44,0),"")</f>
        <v>23</v>
      </c>
      <c r="BC54" s="25">
        <f>IFERROR(MATCH(BC$11,_calc_기준550!$CN$44:$EF$44,0),"")</f>
        <v>25</v>
      </c>
      <c r="BD54" s="25">
        <f>IFERROR(MATCH(BD$11,_calc_기준550!$CN$44:$EF$44,0),"")</f>
        <v>9</v>
      </c>
    </row>
    <row r="55" spans="1:56" ht="16.5" customHeight="1">
      <c r="A55" s="57">
        <f t="shared" si="3"/>
        <v>1201</v>
      </c>
      <c r="B55" s="40">
        <f>IFERROR(INDEX(전체당첨내역!$B:$B,MATCH($A55,전체당첨내역!$A:$A,0)),"")</f>
        <v>7</v>
      </c>
      <c r="C55" s="40">
        <f>IFERROR(INDEX(전체당첨내역!$C:$C,MATCH($A55,전체당첨내역!$A:$A,0)),"")</f>
        <v>9</v>
      </c>
      <c r="D55" s="40">
        <f>IFERROR(INDEX(전체당첨내역!$D:$D,MATCH($A55,전체당첨내역!$A:$A,0)),"")</f>
        <v>24</v>
      </c>
      <c r="E55" s="40">
        <f>IFERROR(INDEX(전체당첨내역!$E:$E,MATCH($A55,전체당첨내역!$A:$A,0)),"")</f>
        <v>27</v>
      </c>
      <c r="F55" s="40">
        <f>IFERROR(INDEX(전체당첨내역!$F:$F,MATCH($A55,전체당첨내역!$A:$A,0)),"")</f>
        <v>35</v>
      </c>
      <c r="G55" s="40">
        <f>IFERROR(INDEX(전체당첨내역!$G:$G,MATCH($A55,전체당첨내역!$A:$A,0)),"")</f>
        <v>36</v>
      </c>
      <c r="H55" s="45">
        <f>IFERROR(INDEX(전체당첨내역!$H:$H,MATCH($A55,전체당첨내역!$A:$A,0)),"")</f>
        <v>37</v>
      </c>
      <c r="I55" s="42">
        <f>IFERROR((INDEX(_calc_기준550!$CN$45:$EF$45,1,$B55)&gt;0)*(INDEX(_calc_기준550!$CN$45:$EF$45,1,$B55)&lt;=15)+(INDEX(_calc_기준550!$CN$45:$EF$45,1,$C55)&gt;0)*(INDEX(_calc_기준550!$CN$45:$EF$45,1,$C55)&lt;=15)+(INDEX(_calc_기준550!$CN$45:$EF$45,1,$D55)&gt;0)*(INDEX(_calc_기준550!$CN$45:$EF$45,1,$D55)&lt;=15)+(INDEX(_calc_기준550!$CN$45:$EF$45,1,$E55)&gt;0)*(INDEX(_calc_기준550!$CN$45:$EF$45,1,$E55)&lt;=15)+(INDEX(_calc_기준550!$CN$45:$EF$45,1,$F55)&gt;0)*(INDEX(_calc_기준550!$CN$45:$EF$45,1,$F55)&lt;=15)+(INDEX(_calc_기준550!$CN$45:$EF$45,1,$G55)&gt;0)*(INDEX(_calc_기준550!$CN$45:$EF$45,1,$G55)&lt;=15),"")</f>
        <v>1</v>
      </c>
      <c r="J55" s="40">
        <f>IFERROR((INDEX(_calc_기준550!$CN$45:$EF$45,1,$B55)&gt;15)*(INDEX(_calc_기준550!$CN$45:$EF$45,1,$B55)&lt;=30)+(INDEX(_calc_기준550!$CN$45:$EF$45,1,$C55)&gt;15)*(INDEX(_calc_기준550!$CN$45:$EF$45,1,$C55)&lt;=30)+(INDEX(_calc_기준550!$CN$45:$EF$45,1,$D55)&gt;15)*(INDEX(_calc_기준550!$CN$45:$EF$45,1,$D55)&lt;=30)+(INDEX(_calc_기준550!$CN$45:$EF$45,1,$E55)&gt;15)*(INDEX(_calc_기준550!$CN$45:$EF$45,1,$E55)&lt;=30)+(INDEX(_calc_기준550!$CN$45:$EF$45,1,$F55)&gt;15)*(INDEX(_calc_기준550!$CN$45:$EF$45,1,$F55)&lt;=30)+(INDEX(_calc_기준550!$CN$45:$EF$45,1,$G55)&gt;15)*(INDEX(_calc_기준550!$CN$45:$EF$45,1,$G55)&lt;=30),"")</f>
        <v>3</v>
      </c>
      <c r="K55" s="43">
        <f>IFERROR((INDEX(_calc_기준550!$CN$45:$EF$45,1,$B55)&gt;30)+(INDEX(_calc_기준550!$CN$45:$EF$45,1,$C55)&gt;30)+(INDEX(_calc_기준550!$CN$45:$EF$45,1,$D55)&gt;30)+(INDEX(_calc_기준550!$CN$45:$EF$45,1,$E55)&gt;30)+(INDEX(_calc_기준550!$CN$45:$EF$45,1,$F55)&gt;30)+(INDEX(_calc_기준550!$CN$45:$EF$45,1,$G55)&gt;30),"")</f>
        <v>2</v>
      </c>
      <c r="L55" s="25">
        <f>IFERROR(MATCH(L$11,_calc_기준550!$CN$45:$EF$45,0),"")</f>
        <v>21</v>
      </c>
      <c r="M55" s="25">
        <f>IFERROR(MATCH(M$11,_calc_기준550!$CN$45:$EF$45,0),"")</f>
        <v>34</v>
      </c>
      <c r="N55" s="25">
        <f>IFERROR(MATCH(N$11,_calc_기준550!$CN$45:$EF$45,0),"")</f>
        <v>45</v>
      </c>
      <c r="O55" s="25">
        <f>IFERROR(MATCH(O$11,_calc_기준550!$CN$45:$EF$45,0),"")</f>
        <v>33</v>
      </c>
      <c r="P55" s="25">
        <f>IFERROR(MATCH(P$11,_calc_기준550!$CN$45:$EF$45,0),"")</f>
        <v>44</v>
      </c>
      <c r="Q55" s="25">
        <f>IFERROR(MATCH(Q$11,_calc_기준550!$CN$45:$EF$45,0),"")</f>
        <v>18</v>
      </c>
      <c r="R55" s="25">
        <f>IFERROR(MATCH(R$11,_calc_기준550!$CN$45:$EF$45,0),"")</f>
        <v>11</v>
      </c>
      <c r="S55" s="25">
        <f>IFERROR(MATCH(S$11,_calc_기준550!$CN$45:$EF$45,0),"")</f>
        <v>43</v>
      </c>
      <c r="T55" s="25">
        <f>IFERROR(MATCH(T$11,_calc_기준550!$CN$45:$EF$45,0),"")</f>
        <v>10</v>
      </c>
      <c r="U55" s="25">
        <f>IFERROR(MATCH(U$11,_calc_기준550!$CN$45:$EF$45,0),"")</f>
        <v>14</v>
      </c>
      <c r="V55" s="25">
        <f>IFERROR(MATCH(V$11,_calc_기준550!$CN$45:$EF$45,0),"")</f>
        <v>19</v>
      </c>
      <c r="W55" s="25">
        <f>IFERROR(MATCH(W$11,_calc_기준550!$CN$45:$EF$45,0),"")</f>
        <v>36</v>
      </c>
      <c r="X55" s="25">
        <f>IFERROR(MATCH(X$11,_calc_기준550!$CN$45:$EF$45,0),"")</f>
        <v>6</v>
      </c>
      <c r="Y55" s="25">
        <f>IFERROR(MATCH(Y$11,_calc_기준550!$CN$45:$EF$45,0),"")</f>
        <v>17</v>
      </c>
      <c r="Z55" s="25">
        <f>IFERROR(MATCH(Z$11,_calc_기준550!$CN$45:$EF$45,0),"")</f>
        <v>12</v>
      </c>
      <c r="AA55" s="25">
        <f>IFERROR(MATCH(AA$11,_calc_기준550!$CN$45:$EF$45,0),"")</f>
        <v>35</v>
      </c>
      <c r="AB55" s="25">
        <f>IFERROR(MATCH(AB$11,_calc_기준550!$CN$45:$EF$45,0),"")</f>
        <v>41</v>
      </c>
      <c r="AC55" s="25">
        <f>IFERROR(MATCH(AC$11,_calc_기준550!$CN$45:$EF$45,0),"")</f>
        <v>38</v>
      </c>
      <c r="AD55" s="25">
        <f>IFERROR(MATCH(AD$11,_calc_기준550!$CN$45:$EF$45,0),"")</f>
        <v>15</v>
      </c>
      <c r="AE55" s="25">
        <f>IFERROR(MATCH(AE$11,_calc_기준550!$CN$45:$EF$45,0),"")</f>
        <v>22</v>
      </c>
      <c r="AF55" s="25">
        <f>IFERROR(MATCH(AF$11,_calc_기준550!$CN$45:$EF$45,0),"")</f>
        <v>30</v>
      </c>
      <c r="AG55" s="25">
        <f>IFERROR(MATCH(AG$11,_calc_기준550!$CN$45:$EF$45,0),"")</f>
        <v>13</v>
      </c>
      <c r="AH55" s="25">
        <f>IFERROR(MATCH(AH$11,_calc_기준550!$CN$45:$EF$45,0),"")</f>
        <v>42</v>
      </c>
      <c r="AI55" s="25">
        <f>IFERROR(MATCH(AI$11,_calc_기준550!$CN$45:$EF$45,0),"")</f>
        <v>31</v>
      </c>
      <c r="AJ55" s="25">
        <f>IFERROR(MATCH(AJ$11,_calc_기준550!$CN$45:$EF$45,0),"")</f>
        <v>2</v>
      </c>
      <c r="AK55" s="25">
        <f>IFERROR(MATCH(AK$11,_calc_기준550!$CN$45:$EF$45,0),"")</f>
        <v>16</v>
      </c>
      <c r="AL55" s="25">
        <f>IFERROR(MATCH(AL$11,_calc_기준550!$CN$45:$EF$45,0),"")</f>
        <v>28</v>
      </c>
      <c r="AM55" s="25">
        <f>IFERROR(MATCH(AM$11,_calc_기준550!$CN$45:$EF$45,0),"")</f>
        <v>3</v>
      </c>
      <c r="AN55" s="25">
        <f>IFERROR(MATCH(AN$11,_calc_기준550!$CN$45:$EF$45,0),"")</f>
        <v>7</v>
      </c>
      <c r="AO55" s="25">
        <f>IFERROR(MATCH(AO$11,_calc_기준550!$CN$45:$EF$45,0),"")</f>
        <v>24</v>
      </c>
      <c r="AP55" s="25">
        <f>IFERROR(MATCH(AP$11,_calc_기준550!$CN$45:$EF$45,0),"")</f>
        <v>39</v>
      </c>
      <c r="AQ55" s="25">
        <f>IFERROR(MATCH(AQ$11,_calc_기준550!$CN$45:$EF$45,0),"")</f>
        <v>1</v>
      </c>
      <c r="AR55" s="25">
        <f>IFERROR(MATCH(AR$11,_calc_기준550!$CN$45:$EF$45,0),"")</f>
        <v>4</v>
      </c>
      <c r="AS55" s="25">
        <f>IFERROR(MATCH(AS$11,_calc_기준550!$CN$45:$EF$45,0),"")</f>
        <v>26</v>
      </c>
      <c r="AT55" s="25">
        <f>IFERROR(MATCH(AT$11,_calc_기준550!$CN$45:$EF$45,0),"")</f>
        <v>29</v>
      </c>
      <c r="AU55" s="25">
        <f>IFERROR(MATCH(AU$11,_calc_기준550!$CN$45:$EF$45,0),"")</f>
        <v>40</v>
      </c>
      <c r="AV55" s="25">
        <f>IFERROR(MATCH(AV$11,_calc_기준550!$CN$45:$EF$45,0),"")</f>
        <v>5</v>
      </c>
      <c r="AW55" s="25">
        <f>IFERROR(MATCH(AW$11,_calc_기준550!$CN$45:$EF$45,0),"")</f>
        <v>32</v>
      </c>
      <c r="AX55" s="25">
        <f>IFERROR(MATCH(AX$11,_calc_기준550!$CN$45:$EF$45,0),"")</f>
        <v>8</v>
      </c>
      <c r="AY55" s="25">
        <f>IFERROR(MATCH(AY$11,_calc_기준550!$CN$45:$EF$45,0),"")</f>
        <v>20</v>
      </c>
      <c r="AZ55" s="25">
        <f>IFERROR(MATCH(AZ$11,_calc_기준550!$CN$45:$EF$45,0),"")</f>
        <v>27</v>
      </c>
      <c r="BA55" s="25">
        <f>IFERROR(MATCH(BA$11,_calc_기준550!$CN$45:$EF$45,0),"")</f>
        <v>37</v>
      </c>
      <c r="BB55" s="25">
        <f>IFERROR(MATCH(BB$11,_calc_기준550!$CN$45:$EF$45,0),"")</f>
        <v>23</v>
      </c>
      <c r="BC55" s="25">
        <f>IFERROR(MATCH(BC$11,_calc_기준550!$CN$45:$EF$45,0),"")</f>
        <v>25</v>
      </c>
      <c r="BD55" s="25">
        <f>IFERROR(MATCH(BD$11,_calc_기준550!$CN$45:$EF$45,0),"")</f>
        <v>9</v>
      </c>
    </row>
    <row r="56" spans="1:56" ht="16.5" customHeight="1">
      <c r="A56" s="57">
        <f t="shared" si="3"/>
        <v>1200</v>
      </c>
      <c r="B56" s="40">
        <f>IFERROR(INDEX(전체당첨내역!$B:$B,MATCH($A56,전체당첨내역!$A:$A,0)),"")</f>
        <v>1</v>
      </c>
      <c r="C56" s="40">
        <f>IFERROR(INDEX(전체당첨내역!$C:$C,MATCH($A56,전체당첨내역!$A:$A,0)),"")</f>
        <v>2</v>
      </c>
      <c r="D56" s="40">
        <f>IFERROR(INDEX(전체당첨내역!$D:$D,MATCH($A56,전체당첨내역!$A:$A,0)),"")</f>
        <v>4</v>
      </c>
      <c r="E56" s="40">
        <f>IFERROR(INDEX(전체당첨내역!$E:$E,MATCH($A56,전체당첨내역!$A:$A,0)),"")</f>
        <v>16</v>
      </c>
      <c r="F56" s="40">
        <f>IFERROR(INDEX(전체당첨내역!$F:$F,MATCH($A56,전체당첨내역!$A:$A,0)),"")</f>
        <v>20</v>
      </c>
      <c r="G56" s="40">
        <f>IFERROR(INDEX(전체당첨내역!$G:$G,MATCH($A56,전체당첨내역!$A:$A,0)),"")</f>
        <v>32</v>
      </c>
      <c r="H56" s="45">
        <f>IFERROR(INDEX(전체당첨내역!$H:$H,MATCH($A56,전체당첨내역!$A:$A,0)),"")</f>
        <v>45</v>
      </c>
      <c r="I56" s="42">
        <f>IFERROR((INDEX(_calc_기준550!$CN$46:$EF$46,1,$B56)&gt;0)*(INDEX(_calc_기준550!$CN$46:$EF$46,1,$B56)&lt;=15)+(INDEX(_calc_기준550!$CN$46:$EF$46,1,$C56)&gt;0)*(INDEX(_calc_기준550!$CN$46:$EF$46,1,$C56)&lt;=15)+(INDEX(_calc_기준550!$CN$46:$EF$46,1,$D56)&gt;0)*(INDEX(_calc_기준550!$CN$46:$EF$46,1,$D56)&lt;=15)+(INDEX(_calc_기준550!$CN$46:$EF$46,1,$E56)&gt;0)*(INDEX(_calc_기준550!$CN$46:$EF$46,1,$E56)&lt;=15)+(INDEX(_calc_기준550!$CN$46:$EF$46,1,$F56)&gt;0)*(INDEX(_calc_기준550!$CN$46:$EF$46,1,$F56)&lt;=15)+(INDEX(_calc_기준550!$CN$46:$EF$46,1,$G56)&gt;0)*(INDEX(_calc_기준550!$CN$46:$EF$46,1,$G56)&lt;=15),"")</f>
        <v>0</v>
      </c>
      <c r="J56" s="40">
        <f>IFERROR((INDEX(_calc_기준550!$CN$46:$EF$46,1,$B56)&gt;15)*(INDEX(_calc_기준550!$CN$46:$EF$46,1,$B56)&lt;=30)+(INDEX(_calc_기준550!$CN$46:$EF$46,1,$C56)&gt;15)*(INDEX(_calc_기준550!$CN$46:$EF$46,1,$C56)&lt;=30)+(INDEX(_calc_기준550!$CN$46:$EF$46,1,$D56)&gt;15)*(INDEX(_calc_기준550!$CN$46:$EF$46,1,$D56)&lt;=30)+(INDEX(_calc_기준550!$CN$46:$EF$46,1,$E56)&gt;15)*(INDEX(_calc_기준550!$CN$46:$EF$46,1,$E56)&lt;=30)+(INDEX(_calc_기준550!$CN$46:$EF$46,1,$F56)&gt;15)*(INDEX(_calc_기준550!$CN$46:$EF$46,1,$F56)&lt;=30)+(INDEX(_calc_기준550!$CN$46:$EF$46,1,$G56)&gt;15)*(INDEX(_calc_기준550!$CN$46:$EF$46,1,$G56)&lt;=30),"")</f>
        <v>4</v>
      </c>
      <c r="K56" s="43">
        <f>IFERROR((INDEX(_calc_기준550!$CN$46:$EF$46,1,$B56)&gt;30)+(INDEX(_calc_기준550!$CN$46:$EF$46,1,$C56)&gt;30)+(INDEX(_calc_기준550!$CN$46:$EF$46,1,$D56)&gt;30)+(INDEX(_calc_기준550!$CN$46:$EF$46,1,$E56)&gt;30)+(INDEX(_calc_기준550!$CN$46:$EF$46,1,$F56)&gt;30)+(INDEX(_calc_기준550!$CN$46:$EF$46,1,$G56)&gt;30),"")</f>
        <v>2</v>
      </c>
      <c r="L56" s="25">
        <f>IFERROR(MATCH(L$11,_calc_기준550!$CN$46:$EF$46,0),"")</f>
        <v>21</v>
      </c>
      <c r="M56" s="25">
        <f>IFERROR(MATCH(M$11,_calc_기준550!$CN$46:$EF$46,0),"")</f>
        <v>34</v>
      </c>
      <c r="N56" s="25">
        <f>IFERROR(MATCH(N$11,_calc_기준550!$CN$46:$EF$46,0),"")</f>
        <v>33</v>
      </c>
      <c r="O56" s="25">
        <f>IFERROR(MATCH(O$11,_calc_기준550!$CN$46:$EF$46,0),"")</f>
        <v>11</v>
      </c>
      <c r="P56" s="25">
        <f>IFERROR(MATCH(P$11,_calc_기준550!$CN$46:$EF$46,0),"")</f>
        <v>44</v>
      </c>
      <c r="Q56" s="25">
        <f>IFERROR(MATCH(Q$11,_calc_기준550!$CN$46:$EF$46,0),"")</f>
        <v>45</v>
      </c>
      <c r="R56" s="25">
        <f>IFERROR(MATCH(R$11,_calc_기준550!$CN$46:$EF$46,0),"")</f>
        <v>43</v>
      </c>
      <c r="S56" s="25">
        <f>IFERROR(MATCH(S$11,_calc_기준550!$CN$46:$EF$46,0),"")</f>
        <v>10</v>
      </c>
      <c r="T56" s="25">
        <f>IFERROR(MATCH(T$11,_calc_기준550!$CN$46:$EF$46,0),"")</f>
        <v>14</v>
      </c>
      <c r="U56" s="25">
        <f>IFERROR(MATCH(U$11,_calc_기준550!$CN$46:$EF$46,0),"")</f>
        <v>19</v>
      </c>
      <c r="V56" s="25">
        <f>IFERROR(MATCH(V$11,_calc_기준550!$CN$46:$EF$46,0),"")</f>
        <v>6</v>
      </c>
      <c r="W56" s="25">
        <f>IFERROR(MATCH(W$11,_calc_기준550!$CN$46:$EF$46,0),"")</f>
        <v>18</v>
      </c>
      <c r="X56" s="25">
        <f>IFERROR(MATCH(X$11,_calc_기준550!$CN$46:$EF$46,0),"")</f>
        <v>17</v>
      </c>
      <c r="Y56" s="25">
        <f>IFERROR(MATCH(Y$11,_calc_기준550!$CN$46:$EF$46,0),"")</f>
        <v>36</v>
      </c>
      <c r="Z56" s="25">
        <f>IFERROR(MATCH(Z$11,_calc_기준550!$CN$46:$EF$46,0),"")</f>
        <v>12</v>
      </c>
      <c r="AA56" s="25">
        <f>IFERROR(MATCH(AA$11,_calc_기준550!$CN$46:$EF$46,0),"")</f>
        <v>38</v>
      </c>
      <c r="AB56" s="25">
        <f>IFERROR(MATCH(AB$11,_calc_기준550!$CN$46:$EF$46,0),"")</f>
        <v>41</v>
      </c>
      <c r="AC56" s="25">
        <f>IFERROR(MATCH(AC$11,_calc_기준550!$CN$46:$EF$46,0),"")</f>
        <v>2</v>
      </c>
      <c r="AD56" s="25">
        <f>IFERROR(MATCH(AD$11,_calc_기준550!$CN$46:$EF$46,0),"")</f>
        <v>15</v>
      </c>
      <c r="AE56" s="25">
        <f>IFERROR(MATCH(AE$11,_calc_기준550!$CN$46:$EF$46,0),"")</f>
        <v>13</v>
      </c>
      <c r="AF56" s="25">
        <f>IFERROR(MATCH(AF$11,_calc_기준550!$CN$46:$EF$46,0),"")</f>
        <v>22</v>
      </c>
      <c r="AG56" s="25">
        <f>IFERROR(MATCH(AG$11,_calc_기준550!$CN$46:$EF$46,0),"")</f>
        <v>30</v>
      </c>
      <c r="AH56" s="25">
        <f>IFERROR(MATCH(AH$11,_calc_기준550!$CN$46:$EF$46,0),"")</f>
        <v>42</v>
      </c>
      <c r="AI56" s="25">
        <f>IFERROR(MATCH(AI$11,_calc_기준550!$CN$46:$EF$46,0),"")</f>
        <v>1</v>
      </c>
      <c r="AJ56" s="25">
        <f>IFERROR(MATCH(AJ$11,_calc_기준550!$CN$46:$EF$46,0),"")</f>
        <v>7</v>
      </c>
      <c r="AK56" s="25">
        <f>IFERROR(MATCH(AK$11,_calc_기준550!$CN$46:$EF$46,0),"")</f>
        <v>16</v>
      </c>
      <c r="AL56" s="25">
        <f>IFERROR(MATCH(AL$11,_calc_기준550!$CN$46:$EF$46,0),"")</f>
        <v>28</v>
      </c>
      <c r="AM56" s="25">
        <f>IFERROR(MATCH(AM$11,_calc_기준550!$CN$46:$EF$46,0),"")</f>
        <v>31</v>
      </c>
      <c r="AN56" s="25">
        <f>IFERROR(MATCH(AN$11,_calc_기준550!$CN$46:$EF$46,0),"")</f>
        <v>4</v>
      </c>
      <c r="AO56" s="25">
        <f>IFERROR(MATCH(AO$11,_calc_기준550!$CN$46:$EF$46,0),"")</f>
        <v>3</v>
      </c>
      <c r="AP56" s="25">
        <f>IFERROR(MATCH(AP$11,_calc_기준550!$CN$46:$EF$46,0),"")</f>
        <v>35</v>
      </c>
      <c r="AQ56" s="25">
        <f>IFERROR(MATCH(AQ$11,_calc_기준550!$CN$46:$EF$46,0),"")</f>
        <v>24</v>
      </c>
      <c r="AR56" s="25">
        <f>IFERROR(MATCH(AR$11,_calc_기준550!$CN$46:$EF$46,0),"")</f>
        <v>26</v>
      </c>
      <c r="AS56" s="25">
        <f>IFERROR(MATCH(AS$11,_calc_기준550!$CN$46:$EF$46,0),"")</f>
        <v>29</v>
      </c>
      <c r="AT56" s="25">
        <f>IFERROR(MATCH(AT$11,_calc_기준550!$CN$46:$EF$46,0),"")</f>
        <v>39</v>
      </c>
      <c r="AU56" s="25">
        <f>IFERROR(MATCH(AU$11,_calc_기준550!$CN$46:$EF$46,0),"")</f>
        <v>32</v>
      </c>
      <c r="AV56" s="25">
        <f>IFERROR(MATCH(AV$11,_calc_기준550!$CN$46:$EF$46,0),"")</f>
        <v>40</v>
      </c>
      <c r="AW56" s="25">
        <f>IFERROR(MATCH(AW$11,_calc_기준550!$CN$46:$EF$46,0),"")</f>
        <v>20</v>
      </c>
      <c r="AX56" s="25">
        <f>IFERROR(MATCH(AX$11,_calc_기준550!$CN$46:$EF$46,0),"")</f>
        <v>5</v>
      </c>
      <c r="AY56" s="25">
        <f>IFERROR(MATCH(AY$11,_calc_기준550!$CN$46:$EF$46,0),"")</f>
        <v>37</v>
      </c>
      <c r="AZ56" s="25">
        <f>IFERROR(MATCH(AZ$11,_calc_기준550!$CN$46:$EF$46,0),"")</f>
        <v>27</v>
      </c>
      <c r="BA56" s="25">
        <f>IFERROR(MATCH(BA$11,_calc_기준550!$CN$46:$EF$46,0),"")</f>
        <v>23</v>
      </c>
      <c r="BB56" s="25">
        <f>IFERROR(MATCH(BB$11,_calc_기준550!$CN$46:$EF$46,0),"")</f>
        <v>25</v>
      </c>
      <c r="BC56" s="25">
        <f>IFERROR(MATCH(BC$11,_calc_기준550!$CN$46:$EF$46,0),"")</f>
        <v>8</v>
      </c>
      <c r="BD56" s="25">
        <f>IFERROR(MATCH(BD$11,_calc_기준550!$CN$46:$EF$46,0),"")</f>
        <v>9</v>
      </c>
    </row>
    <row r="57" spans="1:56" ht="16.5" customHeight="1">
      <c r="A57" s="57">
        <f t="shared" si="3"/>
        <v>1199</v>
      </c>
      <c r="B57" s="40">
        <f>IFERROR(INDEX(전체당첨내역!$B:$B,MATCH($A57,전체당첨내역!$A:$A,0)),"")</f>
        <v>16</v>
      </c>
      <c r="C57" s="40">
        <f>IFERROR(INDEX(전체당첨내역!$C:$C,MATCH($A57,전체당첨내역!$A:$A,0)),"")</f>
        <v>24</v>
      </c>
      <c r="D57" s="40">
        <f>IFERROR(INDEX(전체당첨내역!$D:$D,MATCH($A57,전체당첨내역!$A:$A,0)),"")</f>
        <v>25</v>
      </c>
      <c r="E57" s="40">
        <f>IFERROR(INDEX(전체당첨내역!$E:$E,MATCH($A57,전체당첨내역!$A:$A,0)),"")</f>
        <v>30</v>
      </c>
      <c r="F57" s="40">
        <f>IFERROR(INDEX(전체당첨내역!$F:$F,MATCH($A57,전체당첨내역!$A:$A,0)),"")</f>
        <v>31</v>
      </c>
      <c r="G57" s="40">
        <f>IFERROR(INDEX(전체당첨내역!$G:$G,MATCH($A57,전체당첨내역!$A:$A,0)),"")</f>
        <v>32</v>
      </c>
      <c r="H57" s="45">
        <f>IFERROR(INDEX(전체당첨내역!$H:$H,MATCH($A57,전체당첨내역!$A:$A,0)),"")</f>
        <v>7</v>
      </c>
      <c r="I57" s="42">
        <f>IFERROR((INDEX(_calc_기준550!$CN$47:$EF$47,1,$B57)&gt;0)*(INDEX(_calc_기준550!$CN$47:$EF$47,1,$B57)&lt;=15)+(INDEX(_calc_기준550!$CN$47:$EF$47,1,$C57)&gt;0)*(INDEX(_calc_기준550!$CN$47:$EF$47,1,$C57)&lt;=15)+(INDEX(_calc_기준550!$CN$47:$EF$47,1,$D57)&gt;0)*(INDEX(_calc_기준550!$CN$47:$EF$47,1,$D57)&lt;=15)+(INDEX(_calc_기준550!$CN$47:$EF$47,1,$E57)&gt;0)*(INDEX(_calc_기준550!$CN$47:$EF$47,1,$E57)&lt;=15)+(INDEX(_calc_기준550!$CN$47:$EF$47,1,$F57)&gt;0)*(INDEX(_calc_기준550!$CN$47:$EF$47,1,$F57)&lt;=15)+(INDEX(_calc_기준550!$CN$47:$EF$47,1,$G57)&gt;0)*(INDEX(_calc_기준550!$CN$47:$EF$47,1,$G57)&lt;=15),"")</f>
        <v>2</v>
      </c>
      <c r="J57" s="40">
        <f>IFERROR((INDEX(_calc_기준550!$CN$47:$EF$47,1,$B57)&gt;15)*(INDEX(_calc_기준550!$CN$47:$EF$47,1,$B57)&lt;=30)+(INDEX(_calc_기준550!$CN$47:$EF$47,1,$C57)&gt;15)*(INDEX(_calc_기준550!$CN$47:$EF$47,1,$C57)&lt;=30)+(INDEX(_calc_기준550!$CN$47:$EF$47,1,$D57)&gt;15)*(INDEX(_calc_기준550!$CN$47:$EF$47,1,$D57)&lt;=30)+(INDEX(_calc_기준550!$CN$47:$EF$47,1,$E57)&gt;15)*(INDEX(_calc_기준550!$CN$47:$EF$47,1,$E57)&lt;=30)+(INDEX(_calc_기준550!$CN$47:$EF$47,1,$F57)&gt;15)*(INDEX(_calc_기준550!$CN$47:$EF$47,1,$F57)&lt;=30)+(INDEX(_calc_기준550!$CN$47:$EF$47,1,$G57)&gt;15)*(INDEX(_calc_기준550!$CN$47:$EF$47,1,$G57)&lt;=30),"")</f>
        <v>2</v>
      </c>
      <c r="K57" s="43">
        <f>IFERROR((INDEX(_calc_기준550!$CN$47:$EF$47,1,$B57)&gt;30)+(INDEX(_calc_기준550!$CN$47:$EF$47,1,$C57)&gt;30)+(INDEX(_calc_기준550!$CN$47:$EF$47,1,$D57)&gt;30)+(INDEX(_calc_기준550!$CN$47:$EF$47,1,$E57)&gt;30)+(INDEX(_calc_기준550!$CN$47:$EF$47,1,$F57)&gt;30)+(INDEX(_calc_기준550!$CN$47:$EF$47,1,$G57)&gt;30),"")</f>
        <v>2</v>
      </c>
      <c r="L57" s="25">
        <f>IFERROR(MATCH(L$11,_calc_기준550!$CN$47:$EF$47,0),"")</f>
        <v>34</v>
      </c>
      <c r="M57" s="25">
        <f>IFERROR(MATCH(M$11,_calc_기준550!$CN$47:$EF$47,0),"")</f>
        <v>33</v>
      </c>
      <c r="N57" s="25">
        <f>IFERROR(MATCH(N$11,_calc_기준550!$CN$47:$EF$47,0),"")</f>
        <v>44</v>
      </c>
      <c r="O57" s="25">
        <f>IFERROR(MATCH(O$11,_calc_기준550!$CN$47:$EF$47,0),"")</f>
        <v>11</v>
      </c>
      <c r="P57" s="25">
        <f>IFERROR(MATCH(P$11,_calc_기준550!$CN$47:$EF$47,0),"")</f>
        <v>21</v>
      </c>
      <c r="Q57" s="25">
        <f>IFERROR(MATCH(Q$11,_calc_기준550!$CN$47:$EF$47,0),"")</f>
        <v>45</v>
      </c>
      <c r="R57" s="25">
        <f>IFERROR(MATCH(R$11,_calc_기준550!$CN$47:$EF$47,0),"")</f>
        <v>43</v>
      </c>
      <c r="S57" s="25">
        <f>IFERROR(MATCH(S$11,_calc_기준550!$CN$47:$EF$47,0),"")</f>
        <v>10</v>
      </c>
      <c r="T57" s="25">
        <f>IFERROR(MATCH(T$11,_calc_기준550!$CN$47:$EF$47,0),"")</f>
        <v>14</v>
      </c>
      <c r="U57" s="25">
        <f>IFERROR(MATCH(U$11,_calc_기준550!$CN$47:$EF$47,0),"")</f>
        <v>18</v>
      </c>
      <c r="V57" s="25">
        <f>IFERROR(MATCH(V$11,_calc_기준550!$CN$47:$EF$47,0),"")</f>
        <v>6</v>
      </c>
      <c r="W57" s="25">
        <f>IFERROR(MATCH(W$11,_calc_기준550!$CN$47:$EF$47,0),"")</f>
        <v>17</v>
      </c>
      <c r="X57" s="25">
        <f>IFERROR(MATCH(X$11,_calc_기준550!$CN$47:$EF$47,0),"")</f>
        <v>12</v>
      </c>
      <c r="Y57" s="25">
        <f>IFERROR(MATCH(Y$11,_calc_기준550!$CN$47:$EF$47,0),"")</f>
        <v>30</v>
      </c>
      <c r="Z57" s="25">
        <f>IFERROR(MATCH(Z$11,_calc_기준550!$CN$47:$EF$47,0),"")</f>
        <v>31</v>
      </c>
      <c r="AA57" s="25">
        <f>IFERROR(MATCH(AA$11,_calc_기준550!$CN$47:$EF$47,0),"")</f>
        <v>19</v>
      </c>
      <c r="AB57" s="25">
        <f>IFERROR(MATCH(AB$11,_calc_기준550!$CN$47:$EF$47,0),"")</f>
        <v>38</v>
      </c>
      <c r="AC57" s="25">
        <f>IFERROR(MATCH(AC$11,_calc_기준550!$CN$47:$EF$47,0),"")</f>
        <v>41</v>
      </c>
      <c r="AD57" s="25">
        <f>IFERROR(MATCH(AD$11,_calc_기준550!$CN$47:$EF$47,0),"")</f>
        <v>2</v>
      </c>
      <c r="AE57" s="25">
        <f>IFERROR(MATCH(AE$11,_calc_기준550!$CN$47:$EF$47,0),"")</f>
        <v>16</v>
      </c>
      <c r="AF57" s="25">
        <f>IFERROR(MATCH(AF$11,_calc_기준550!$CN$47:$EF$47,0),"")</f>
        <v>36</v>
      </c>
      <c r="AG57" s="25">
        <f>IFERROR(MATCH(AG$11,_calc_기준550!$CN$47:$EF$47,0),"")</f>
        <v>22</v>
      </c>
      <c r="AH57" s="25">
        <f>IFERROR(MATCH(AH$11,_calc_기준550!$CN$47:$EF$47,0),"")</f>
        <v>42</v>
      </c>
      <c r="AI57" s="25">
        <f>IFERROR(MATCH(AI$11,_calc_기준550!$CN$47:$EF$47,0),"")</f>
        <v>13</v>
      </c>
      <c r="AJ57" s="25">
        <f>IFERROR(MATCH(AJ$11,_calc_기준550!$CN$47:$EF$47,0),"")</f>
        <v>1</v>
      </c>
      <c r="AK57" s="25">
        <f>IFERROR(MATCH(AK$11,_calc_기준550!$CN$47:$EF$47,0),"")</f>
        <v>4</v>
      </c>
      <c r="AL57" s="25">
        <f>IFERROR(MATCH(AL$11,_calc_기준550!$CN$47:$EF$47,0),"")</f>
        <v>7</v>
      </c>
      <c r="AM57" s="25">
        <f>IFERROR(MATCH(AM$11,_calc_기준550!$CN$47:$EF$47,0),"")</f>
        <v>24</v>
      </c>
      <c r="AN57" s="25">
        <f>IFERROR(MATCH(AN$11,_calc_기준550!$CN$47:$EF$47,0),"")</f>
        <v>28</v>
      </c>
      <c r="AO57" s="25">
        <f>IFERROR(MATCH(AO$11,_calc_기준550!$CN$47:$EF$47,0),"")</f>
        <v>3</v>
      </c>
      <c r="AP57" s="25">
        <f>IFERROR(MATCH(AP$11,_calc_기준550!$CN$47:$EF$47,0),"")</f>
        <v>35</v>
      </c>
      <c r="AQ57" s="25">
        <f>IFERROR(MATCH(AQ$11,_calc_기준550!$CN$47:$EF$47,0),"")</f>
        <v>15</v>
      </c>
      <c r="AR57" s="25">
        <f>IFERROR(MATCH(AR$11,_calc_기준550!$CN$47:$EF$47,0),"")</f>
        <v>26</v>
      </c>
      <c r="AS57" s="25">
        <f>IFERROR(MATCH(AS$11,_calc_기준550!$CN$47:$EF$47,0),"")</f>
        <v>32</v>
      </c>
      <c r="AT57" s="25">
        <f>IFERROR(MATCH(AT$11,_calc_기준550!$CN$47:$EF$47,0),"")</f>
        <v>39</v>
      </c>
      <c r="AU57" s="25">
        <f>IFERROR(MATCH(AU$11,_calc_기준550!$CN$47:$EF$47,0),"")</f>
        <v>29</v>
      </c>
      <c r="AV57" s="25">
        <f>IFERROR(MATCH(AV$11,_calc_기준550!$CN$47:$EF$47,0),"")</f>
        <v>40</v>
      </c>
      <c r="AW57" s="25">
        <f>IFERROR(MATCH(AW$11,_calc_기준550!$CN$47:$EF$47,0),"")</f>
        <v>20</v>
      </c>
      <c r="AX57" s="25">
        <f>IFERROR(MATCH(AX$11,_calc_기준550!$CN$47:$EF$47,0),"")</f>
        <v>5</v>
      </c>
      <c r="AY57" s="25">
        <f>IFERROR(MATCH(AY$11,_calc_기준550!$CN$47:$EF$47,0),"")</f>
        <v>27</v>
      </c>
      <c r="AZ57" s="25">
        <f>IFERROR(MATCH(AZ$11,_calc_기준550!$CN$47:$EF$47,0),"")</f>
        <v>37</v>
      </c>
      <c r="BA57" s="25">
        <f>IFERROR(MATCH(BA$11,_calc_기준550!$CN$47:$EF$47,0),"")</f>
        <v>25</v>
      </c>
      <c r="BB57" s="25">
        <f>IFERROR(MATCH(BB$11,_calc_기준550!$CN$47:$EF$47,0),"")</f>
        <v>23</v>
      </c>
      <c r="BC57" s="25">
        <f>IFERROR(MATCH(BC$11,_calc_기준550!$CN$47:$EF$47,0),"")</f>
        <v>8</v>
      </c>
      <c r="BD57" s="25">
        <f>IFERROR(MATCH(BD$11,_calc_기준550!$CN$47:$EF$47,0),"")</f>
        <v>9</v>
      </c>
    </row>
    <row r="58" spans="1:56" ht="16.5" customHeight="1">
      <c r="A58" s="57">
        <f t="shared" si="3"/>
        <v>1198</v>
      </c>
      <c r="B58" s="40">
        <f>IFERROR(INDEX(전체당첨내역!$B:$B,MATCH($A58,전체당첨내역!$A:$A,0)),"")</f>
        <v>26</v>
      </c>
      <c r="C58" s="40">
        <f>IFERROR(INDEX(전체당첨내역!$C:$C,MATCH($A58,전체당첨내역!$A:$A,0)),"")</f>
        <v>30</v>
      </c>
      <c r="D58" s="40">
        <f>IFERROR(INDEX(전체당첨내역!$D:$D,MATCH($A58,전체당첨내역!$A:$A,0)),"")</f>
        <v>33</v>
      </c>
      <c r="E58" s="40">
        <f>IFERROR(INDEX(전체당첨내역!$E:$E,MATCH($A58,전체당첨내역!$A:$A,0)),"")</f>
        <v>38</v>
      </c>
      <c r="F58" s="40">
        <f>IFERROR(INDEX(전체당첨내역!$F:$F,MATCH($A58,전체당첨내역!$A:$A,0)),"")</f>
        <v>39</v>
      </c>
      <c r="G58" s="40">
        <f>IFERROR(INDEX(전체당첨내역!$G:$G,MATCH($A58,전체당첨내역!$A:$A,0)),"")</f>
        <v>41</v>
      </c>
      <c r="H58" s="45">
        <f>IFERROR(INDEX(전체당첨내역!$H:$H,MATCH($A58,전체당첨내역!$A:$A,0)),"")</f>
        <v>21</v>
      </c>
      <c r="I58" s="42">
        <f>IFERROR((INDEX(_calc_기준550!$CN$48:$EF$48,1,$B58)&gt;0)*(INDEX(_calc_기준550!$CN$48:$EF$48,1,$B58)&lt;=15)+(INDEX(_calc_기준550!$CN$48:$EF$48,1,$C58)&gt;0)*(INDEX(_calc_기준550!$CN$48:$EF$48,1,$C58)&lt;=15)+(INDEX(_calc_기준550!$CN$48:$EF$48,1,$D58)&gt;0)*(INDEX(_calc_기준550!$CN$48:$EF$48,1,$D58)&lt;=15)+(INDEX(_calc_기준550!$CN$48:$EF$48,1,$E58)&gt;0)*(INDEX(_calc_기준550!$CN$48:$EF$48,1,$E58)&lt;=15)+(INDEX(_calc_기준550!$CN$48:$EF$48,1,$F58)&gt;0)*(INDEX(_calc_기준550!$CN$48:$EF$48,1,$F58)&lt;=15)+(INDEX(_calc_기준550!$CN$48:$EF$48,1,$G58)&gt;0)*(INDEX(_calc_기준550!$CN$48:$EF$48,1,$G58)&lt;=15),"")</f>
        <v>4</v>
      </c>
      <c r="J58" s="40">
        <f>IFERROR((INDEX(_calc_기준550!$CN$48:$EF$48,1,$B58)&gt;15)*(INDEX(_calc_기준550!$CN$48:$EF$48,1,$B58)&lt;=30)+(INDEX(_calc_기준550!$CN$48:$EF$48,1,$C58)&gt;15)*(INDEX(_calc_기준550!$CN$48:$EF$48,1,$C58)&lt;=30)+(INDEX(_calc_기준550!$CN$48:$EF$48,1,$D58)&gt;15)*(INDEX(_calc_기준550!$CN$48:$EF$48,1,$D58)&lt;=30)+(INDEX(_calc_기준550!$CN$48:$EF$48,1,$E58)&gt;15)*(INDEX(_calc_기준550!$CN$48:$EF$48,1,$E58)&lt;=30)+(INDEX(_calc_기준550!$CN$48:$EF$48,1,$F58)&gt;15)*(INDEX(_calc_기준550!$CN$48:$EF$48,1,$F58)&lt;=30)+(INDEX(_calc_기준550!$CN$48:$EF$48,1,$G58)&gt;15)*(INDEX(_calc_기준550!$CN$48:$EF$48,1,$G58)&lt;=30),"")</f>
        <v>0</v>
      </c>
      <c r="K58" s="43">
        <f>IFERROR((INDEX(_calc_기준550!$CN$48:$EF$48,1,$B58)&gt;30)+(INDEX(_calc_기준550!$CN$48:$EF$48,1,$C58)&gt;30)+(INDEX(_calc_기준550!$CN$48:$EF$48,1,$D58)&gt;30)+(INDEX(_calc_기준550!$CN$48:$EF$48,1,$E58)&gt;30)+(INDEX(_calc_기준550!$CN$48:$EF$48,1,$F58)&gt;30)+(INDEX(_calc_기준550!$CN$48:$EF$48,1,$G58)&gt;30),"")</f>
        <v>2</v>
      </c>
      <c r="L58" s="25">
        <f>IFERROR(MATCH(L$11,_calc_기준550!$CN$48:$EF$48,0),"")</f>
        <v>33</v>
      </c>
      <c r="M58" s="25">
        <f>IFERROR(MATCH(M$11,_calc_기준550!$CN$48:$EF$48,0),"")</f>
        <v>34</v>
      </c>
      <c r="N58" s="25">
        <f>IFERROR(MATCH(N$11,_calc_기준550!$CN$48:$EF$48,0),"")</f>
        <v>44</v>
      </c>
      <c r="O58" s="25">
        <f>IFERROR(MATCH(O$11,_calc_기준550!$CN$48:$EF$48,0),"")</f>
        <v>43</v>
      </c>
      <c r="P58" s="25">
        <f>IFERROR(MATCH(P$11,_calc_기준550!$CN$48:$EF$48,0),"")</f>
        <v>11</v>
      </c>
      <c r="Q58" s="25">
        <f>IFERROR(MATCH(Q$11,_calc_기준550!$CN$48:$EF$48,0),"")</f>
        <v>21</v>
      </c>
      <c r="R58" s="25">
        <f>IFERROR(MATCH(R$11,_calc_기준550!$CN$48:$EF$48,0),"")</f>
        <v>45</v>
      </c>
      <c r="S58" s="25">
        <f>IFERROR(MATCH(S$11,_calc_기준550!$CN$48:$EF$48,0),"")</f>
        <v>10</v>
      </c>
      <c r="T58" s="25">
        <f>IFERROR(MATCH(T$11,_calc_기준550!$CN$48:$EF$48,0),"")</f>
        <v>14</v>
      </c>
      <c r="U58" s="25">
        <f>IFERROR(MATCH(U$11,_calc_기준550!$CN$48:$EF$48,0),"")</f>
        <v>38</v>
      </c>
      <c r="V58" s="25">
        <f>IFERROR(MATCH(V$11,_calc_기준550!$CN$48:$EF$48,0),"")</f>
        <v>30</v>
      </c>
      <c r="W58" s="25">
        <f>IFERROR(MATCH(W$11,_calc_기준550!$CN$48:$EF$48,0),"")</f>
        <v>12</v>
      </c>
      <c r="X58" s="25">
        <f>IFERROR(MATCH(X$11,_calc_기준550!$CN$48:$EF$48,0),"")</f>
        <v>18</v>
      </c>
      <c r="Y58" s="25">
        <f>IFERROR(MATCH(Y$11,_calc_기준550!$CN$48:$EF$48,0),"")</f>
        <v>41</v>
      </c>
      <c r="Z58" s="25">
        <f>IFERROR(MATCH(Z$11,_calc_기준550!$CN$48:$EF$48,0),"")</f>
        <v>17</v>
      </c>
      <c r="AA58" s="25">
        <f>IFERROR(MATCH(AA$11,_calc_기준550!$CN$48:$EF$48,0),"")</f>
        <v>19</v>
      </c>
      <c r="AB58" s="25">
        <f>IFERROR(MATCH(AB$11,_calc_기준550!$CN$48:$EF$48,0),"")</f>
        <v>31</v>
      </c>
      <c r="AC58" s="25">
        <f>IFERROR(MATCH(AC$11,_calc_기준550!$CN$48:$EF$48,0),"")</f>
        <v>6</v>
      </c>
      <c r="AD58" s="25">
        <f>IFERROR(MATCH(AD$11,_calc_기준550!$CN$48:$EF$48,0),"")</f>
        <v>2</v>
      </c>
      <c r="AE58" s="25">
        <f>IFERROR(MATCH(AE$11,_calc_기준550!$CN$48:$EF$48,0),"")</f>
        <v>36</v>
      </c>
      <c r="AF58" s="25">
        <f>IFERROR(MATCH(AF$11,_calc_기준550!$CN$48:$EF$48,0),"")</f>
        <v>28</v>
      </c>
      <c r="AG58" s="25">
        <f>IFERROR(MATCH(AG$11,_calc_기준550!$CN$48:$EF$48,0),"")</f>
        <v>42</v>
      </c>
      <c r="AH58" s="25">
        <f>IFERROR(MATCH(AH$11,_calc_기준550!$CN$48:$EF$48,0),"")</f>
        <v>16</v>
      </c>
      <c r="AI58" s="25">
        <f>IFERROR(MATCH(AI$11,_calc_기준550!$CN$48:$EF$48,0),"")</f>
        <v>13</v>
      </c>
      <c r="AJ58" s="25">
        <f>IFERROR(MATCH(AJ$11,_calc_기준550!$CN$48:$EF$48,0),"")</f>
        <v>24</v>
      </c>
      <c r="AK58" s="25">
        <f>IFERROR(MATCH(AK$11,_calc_기준550!$CN$48:$EF$48,0),"")</f>
        <v>1</v>
      </c>
      <c r="AL58" s="25">
        <f>IFERROR(MATCH(AL$11,_calc_기준550!$CN$48:$EF$48,0),"")</f>
        <v>3</v>
      </c>
      <c r="AM58" s="25">
        <f>IFERROR(MATCH(AM$11,_calc_기준550!$CN$48:$EF$48,0),"")</f>
        <v>7</v>
      </c>
      <c r="AN58" s="25">
        <f>IFERROR(MATCH(AN$11,_calc_기준550!$CN$48:$EF$48,0),"")</f>
        <v>4</v>
      </c>
      <c r="AO58" s="25">
        <f>IFERROR(MATCH(AO$11,_calc_기준550!$CN$48:$EF$48,0),"")</f>
        <v>22</v>
      </c>
      <c r="AP58" s="25">
        <f>IFERROR(MATCH(AP$11,_calc_기준550!$CN$48:$EF$48,0),"")</f>
        <v>26</v>
      </c>
      <c r="AQ58" s="25">
        <f>IFERROR(MATCH(AQ$11,_calc_기준550!$CN$48:$EF$48,0),"")</f>
        <v>35</v>
      </c>
      <c r="AR58" s="25">
        <f>IFERROR(MATCH(AR$11,_calc_기준550!$CN$48:$EF$48,0),"")</f>
        <v>39</v>
      </c>
      <c r="AS58" s="25">
        <f>IFERROR(MATCH(AS$11,_calc_기준550!$CN$48:$EF$48,0),"")</f>
        <v>15</v>
      </c>
      <c r="AT58" s="25">
        <f>IFERROR(MATCH(AT$11,_calc_기준550!$CN$48:$EF$48,0),"")</f>
        <v>32</v>
      </c>
      <c r="AU58" s="25">
        <f>IFERROR(MATCH(AU$11,_calc_기준550!$CN$48:$EF$48,0),"")</f>
        <v>29</v>
      </c>
      <c r="AV58" s="25">
        <f>IFERROR(MATCH(AV$11,_calc_기준550!$CN$48:$EF$48,0),"")</f>
        <v>40</v>
      </c>
      <c r="AW58" s="25">
        <f>IFERROR(MATCH(AW$11,_calc_기준550!$CN$48:$EF$48,0),"")</f>
        <v>20</v>
      </c>
      <c r="AX58" s="25">
        <f>IFERROR(MATCH(AX$11,_calc_기준550!$CN$48:$EF$48,0),"")</f>
        <v>37</v>
      </c>
      <c r="AY58" s="25">
        <f>IFERROR(MATCH(AY$11,_calc_기준550!$CN$48:$EF$48,0),"")</f>
        <v>5</v>
      </c>
      <c r="AZ58" s="25">
        <f>IFERROR(MATCH(AZ$11,_calc_기준550!$CN$48:$EF$48,0),"")</f>
        <v>27</v>
      </c>
      <c r="BA58" s="25">
        <f>IFERROR(MATCH(BA$11,_calc_기준550!$CN$48:$EF$48,0),"")</f>
        <v>25</v>
      </c>
      <c r="BB58" s="25">
        <f>IFERROR(MATCH(BB$11,_calc_기준550!$CN$48:$EF$48,0),"")</f>
        <v>23</v>
      </c>
      <c r="BC58" s="25">
        <f>IFERROR(MATCH(BC$11,_calc_기준550!$CN$48:$EF$48,0),"")</f>
        <v>8</v>
      </c>
      <c r="BD58" s="25">
        <f>IFERROR(MATCH(BD$11,_calc_기준550!$CN$48:$EF$48,0),"")</f>
        <v>9</v>
      </c>
    </row>
    <row r="59" spans="1:56" ht="16.5" customHeight="1">
      <c r="A59" s="57">
        <f t="shared" si="3"/>
        <v>1197</v>
      </c>
      <c r="B59" s="40">
        <f>IFERROR(INDEX(전체당첨내역!$B:$B,MATCH($A59,전체당첨내역!$A:$A,0)),"")</f>
        <v>1</v>
      </c>
      <c r="C59" s="40">
        <f>IFERROR(INDEX(전체당첨내역!$C:$C,MATCH($A59,전체당첨내역!$A:$A,0)),"")</f>
        <v>5</v>
      </c>
      <c r="D59" s="40">
        <f>IFERROR(INDEX(전체당첨내역!$D:$D,MATCH($A59,전체당첨내역!$A:$A,0)),"")</f>
        <v>7</v>
      </c>
      <c r="E59" s="40">
        <f>IFERROR(INDEX(전체당첨내역!$E:$E,MATCH($A59,전체당첨내역!$A:$A,0)),"")</f>
        <v>26</v>
      </c>
      <c r="F59" s="40">
        <f>IFERROR(INDEX(전체당첨내역!$F:$F,MATCH($A59,전체당첨내역!$A:$A,0)),"")</f>
        <v>28</v>
      </c>
      <c r="G59" s="40">
        <f>IFERROR(INDEX(전체당첨내역!$G:$G,MATCH($A59,전체당첨내역!$A:$A,0)),"")</f>
        <v>43</v>
      </c>
      <c r="H59" s="45">
        <f>IFERROR(INDEX(전체당첨내역!$H:$H,MATCH($A59,전체당첨내역!$A:$A,0)),"")</f>
        <v>30</v>
      </c>
      <c r="I59" s="42">
        <f>IFERROR((INDEX(_calc_기준550!$CN$49:$EF$49,1,$B59)&gt;0)*(INDEX(_calc_기준550!$CN$49:$EF$49,1,$B59)&lt;=15)+(INDEX(_calc_기준550!$CN$49:$EF$49,1,$C59)&gt;0)*(INDEX(_calc_기준550!$CN$49:$EF$49,1,$C59)&lt;=15)+(INDEX(_calc_기준550!$CN$49:$EF$49,1,$D59)&gt;0)*(INDEX(_calc_기준550!$CN$49:$EF$49,1,$D59)&lt;=15)+(INDEX(_calc_기준550!$CN$49:$EF$49,1,$E59)&gt;0)*(INDEX(_calc_기준550!$CN$49:$EF$49,1,$E59)&lt;=15)+(INDEX(_calc_기준550!$CN$49:$EF$49,1,$F59)&gt;0)*(INDEX(_calc_기준550!$CN$49:$EF$49,1,$F59)&lt;=15)+(INDEX(_calc_기준550!$CN$49:$EF$49,1,$G59)&gt;0)*(INDEX(_calc_기준550!$CN$49:$EF$49,1,$G59)&lt;=15),"")</f>
        <v>1</v>
      </c>
      <c r="J59" s="40">
        <f>IFERROR((INDEX(_calc_기준550!$CN$49:$EF$49,1,$B59)&gt;15)*(INDEX(_calc_기준550!$CN$49:$EF$49,1,$B59)&lt;=30)+(INDEX(_calc_기준550!$CN$49:$EF$49,1,$C59)&gt;15)*(INDEX(_calc_기준550!$CN$49:$EF$49,1,$C59)&lt;=30)+(INDEX(_calc_기준550!$CN$49:$EF$49,1,$D59)&gt;15)*(INDEX(_calc_기준550!$CN$49:$EF$49,1,$D59)&lt;=30)+(INDEX(_calc_기준550!$CN$49:$EF$49,1,$E59)&gt;15)*(INDEX(_calc_기준550!$CN$49:$EF$49,1,$E59)&lt;=30)+(INDEX(_calc_기준550!$CN$49:$EF$49,1,$F59)&gt;15)*(INDEX(_calc_기준550!$CN$49:$EF$49,1,$F59)&lt;=30)+(INDEX(_calc_기준550!$CN$49:$EF$49,1,$G59)&gt;15)*(INDEX(_calc_기준550!$CN$49:$EF$49,1,$G59)&lt;=30),"")</f>
        <v>3</v>
      </c>
      <c r="K59" s="43">
        <f>IFERROR((INDEX(_calc_기준550!$CN$49:$EF$49,1,$B59)&gt;30)+(INDEX(_calc_기준550!$CN$49:$EF$49,1,$C59)&gt;30)+(INDEX(_calc_기준550!$CN$49:$EF$49,1,$D59)&gt;30)+(INDEX(_calc_기준550!$CN$49:$EF$49,1,$E59)&gt;30)+(INDEX(_calc_기준550!$CN$49:$EF$49,1,$F59)&gt;30)+(INDEX(_calc_기준550!$CN$49:$EF$49,1,$G59)&gt;30),"")</f>
        <v>2</v>
      </c>
      <c r="L59" s="25">
        <f>IFERROR(MATCH(L$11,_calc_기준550!$CN$49:$EF$49,0),"")</f>
        <v>33</v>
      </c>
      <c r="M59" s="25">
        <f>IFERROR(MATCH(M$11,_calc_기준550!$CN$49:$EF$49,0),"")</f>
        <v>34</v>
      </c>
      <c r="N59" s="25">
        <f>IFERROR(MATCH(N$11,_calc_기준550!$CN$49:$EF$49,0),"")</f>
        <v>44</v>
      </c>
      <c r="O59" s="25">
        <f>IFERROR(MATCH(O$11,_calc_기준550!$CN$49:$EF$49,0),"")</f>
        <v>21</v>
      </c>
      <c r="P59" s="25">
        <f>IFERROR(MATCH(P$11,_calc_기준550!$CN$49:$EF$49,0),"")</f>
        <v>43</v>
      </c>
      <c r="Q59" s="25">
        <f>IFERROR(MATCH(Q$11,_calc_기준550!$CN$49:$EF$49,0),"")</f>
        <v>45</v>
      </c>
      <c r="R59" s="25">
        <f>IFERROR(MATCH(R$11,_calc_기준550!$CN$49:$EF$49,0),"")</f>
        <v>10</v>
      </c>
      <c r="S59" s="25">
        <f>IFERROR(MATCH(S$11,_calc_기준550!$CN$49:$EF$49,0),"")</f>
        <v>14</v>
      </c>
      <c r="T59" s="25">
        <f>IFERROR(MATCH(T$11,_calc_기준550!$CN$49:$EF$49,0),"")</f>
        <v>30</v>
      </c>
      <c r="U59" s="25">
        <f>IFERROR(MATCH(U$11,_calc_기준550!$CN$49:$EF$49,0),"")</f>
        <v>38</v>
      </c>
      <c r="V59" s="25">
        <f>IFERROR(MATCH(V$11,_calc_기준550!$CN$49:$EF$49,0),"")</f>
        <v>11</v>
      </c>
      <c r="W59" s="25">
        <f>IFERROR(MATCH(W$11,_calc_기준550!$CN$49:$EF$49,0),"")</f>
        <v>12</v>
      </c>
      <c r="X59" s="25">
        <f>IFERROR(MATCH(X$11,_calc_기준550!$CN$49:$EF$49,0),"")</f>
        <v>18</v>
      </c>
      <c r="Y59" s="25">
        <f>IFERROR(MATCH(Y$11,_calc_기준550!$CN$49:$EF$49,0),"")</f>
        <v>41</v>
      </c>
      <c r="Z59" s="25">
        <f>IFERROR(MATCH(Z$11,_calc_기준550!$CN$49:$EF$49,0),"")</f>
        <v>17</v>
      </c>
      <c r="AA59" s="25">
        <f>IFERROR(MATCH(AA$11,_calc_기준550!$CN$49:$EF$49,0),"")</f>
        <v>19</v>
      </c>
      <c r="AB59" s="25">
        <f>IFERROR(MATCH(AB$11,_calc_기준550!$CN$49:$EF$49,0),"")</f>
        <v>6</v>
      </c>
      <c r="AC59" s="25">
        <f>IFERROR(MATCH(AC$11,_calc_기준550!$CN$49:$EF$49,0),"")</f>
        <v>31</v>
      </c>
      <c r="AD59" s="25">
        <f>IFERROR(MATCH(AD$11,_calc_기준550!$CN$49:$EF$49,0),"")</f>
        <v>1</v>
      </c>
      <c r="AE59" s="25">
        <f>IFERROR(MATCH(AE$11,_calc_기준550!$CN$49:$EF$49,0),"")</f>
        <v>2</v>
      </c>
      <c r="AF59" s="25">
        <f>IFERROR(MATCH(AF$11,_calc_기준550!$CN$49:$EF$49,0),"")</f>
        <v>28</v>
      </c>
      <c r="AG59" s="25">
        <f>IFERROR(MATCH(AG$11,_calc_기준550!$CN$49:$EF$49,0),"")</f>
        <v>36</v>
      </c>
      <c r="AH59" s="25">
        <f>IFERROR(MATCH(AH$11,_calc_기준550!$CN$49:$EF$49,0),"")</f>
        <v>16</v>
      </c>
      <c r="AI59" s="25">
        <f>IFERROR(MATCH(AI$11,_calc_기준550!$CN$49:$EF$49,0),"")</f>
        <v>42</v>
      </c>
      <c r="AJ59" s="25">
        <f>IFERROR(MATCH(AJ$11,_calc_기준550!$CN$49:$EF$49,0),"")</f>
        <v>13</v>
      </c>
      <c r="AK59" s="25">
        <f>IFERROR(MATCH(AK$11,_calc_기준550!$CN$49:$EF$49,0),"")</f>
        <v>3</v>
      </c>
      <c r="AL59" s="25">
        <f>IFERROR(MATCH(AL$11,_calc_기준550!$CN$49:$EF$49,0),"")</f>
        <v>7</v>
      </c>
      <c r="AM59" s="25">
        <f>IFERROR(MATCH(AM$11,_calc_기준550!$CN$49:$EF$49,0),"")</f>
        <v>24</v>
      </c>
      <c r="AN59" s="25">
        <f>IFERROR(MATCH(AN$11,_calc_기준550!$CN$49:$EF$49,0),"")</f>
        <v>35</v>
      </c>
      <c r="AO59" s="25">
        <f>IFERROR(MATCH(AO$11,_calc_기준550!$CN$49:$EF$49,0),"")</f>
        <v>4</v>
      </c>
      <c r="AP59" s="25">
        <f>IFERROR(MATCH(AP$11,_calc_기준550!$CN$49:$EF$49,0),"")</f>
        <v>22</v>
      </c>
      <c r="AQ59" s="25">
        <f>IFERROR(MATCH(AQ$11,_calc_기준550!$CN$49:$EF$49,0),"")</f>
        <v>26</v>
      </c>
      <c r="AR59" s="25">
        <f>IFERROR(MATCH(AR$11,_calc_기준550!$CN$49:$EF$49,0),"")</f>
        <v>15</v>
      </c>
      <c r="AS59" s="25">
        <f>IFERROR(MATCH(AS$11,_calc_기준550!$CN$49:$EF$49,0),"")</f>
        <v>39</v>
      </c>
      <c r="AT59" s="25">
        <f>IFERROR(MATCH(AT$11,_calc_기준550!$CN$49:$EF$49,0),"")</f>
        <v>5</v>
      </c>
      <c r="AU59" s="25">
        <f>IFERROR(MATCH(AU$11,_calc_기준550!$CN$49:$EF$49,0),"")</f>
        <v>32</v>
      </c>
      <c r="AV59" s="25">
        <f>IFERROR(MATCH(AV$11,_calc_기준550!$CN$49:$EF$49,0),"")</f>
        <v>29</v>
      </c>
      <c r="AW59" s="25">
        <f>IFERROR(MATCH(AW$11,_calc_기준550!$CN$49:$EF$49,0),"")</f>
        <v>40</v>
      </c>
      <c r="AX59" s="25">
        <f>IFERROR(MATCH(AX$11,_calc_기준550!$CN$49:$EF$49,0),"")</f>
        <v>20</v>
      </c>
      <c r="AY59" s="25">
        <f>IFERROR(MATCH(AY$11,_calc_기준550!$CN$49:$EF$49,0),"")</f>
        <v>37</v>
      </c>
      <c r="AZ59" s="25">
        <f>IFERROR(MATCH(AZ$11,_calc_기준550!$CN$49:$EF$49,0),"")</f>
        <v>27</v>
      </c>
      <c r="BA59" s="25">
        <f>IFERROR(MATCH(BA$11,_calc_기준550!$CN$49:$EF$49,0),"")</f>
        <v>23</v>
      </c>
      <c r="BB59" s="25">
        <f>IFERROR(MATCH(BB$11,_calc_기준550!$CN$49:$EF$49,0),"")</f>
        <v>25</v>
      </c>
      <c r="BC59" s="25">
        <f>IFERROR(MATCH(BC$11,_calc_기준550!$CN$49:$EF$49,0),"")</f>
        <v>9</v>
      </c>
      <c r="BD59" s="25">
        <f>IFERROR(MATCH(BD$11,_calc_기준550!$CN$49:$EF$49,0),"")</f>
        <v>8</v>
      </c>
    </row>
    <row r="60" spans="1:56" ht="16.5" customHeight="1">
      <c r="A60" s="57">
        <f t="shared" si="3"/>
        <v>1196</v>
      </c>
      <c r="B60" s="40">
        <f>IFERROR(INDEX(전체당첨내역!$B:$B,MATCH($A60,전체당첨내역!$A:$A,0)),"")</f>
        <v>8</v>
      </c>
      <c r="C60" s="40">
        <f>IFERROR(INDEX(전체당첨내역!$C:$C,MATCH($A60,전체당첨내역!$A:$A,0)),"")</f>
        <v>12</v>
      </c>
      <c r="D60" s="40">
        <f>IFERROR(INDEX(전체당첨내역!$D:$D,MATCH($A60,전체당첨내역!$A:$A,0)),"")</f>
        <v>15</v>
      </c>
      <c r="E60" s="40">
        <f>IFERROR(INDEX(전체당첨내역!$E:$E,MATCH($A60,전체당첨내역!$A:$A,0)),"")</f>
        <v>29</v>
      </c>
      <c r="F60" s="40">
        <f>IFERROR(INDEX(전체당첨내역!$F:$F,MATCH($A60,전체당첨내역!$A:$A,0)),"")</f>
        <v>40</v>
      </c>
      <c r="G60" s="40">
        <f>IFERROR(INDEX(전체당첨내역!$G:$G,MATCH($A60,전체당첨내역!$A:$A,0)),"")</f>
        <v>45</v>
      </c>
      <c r="H60" s="45">
        <f>IFERROR(INDEX(전체당첨내역!$H:$H,MATCH($A60,전체당첨내역!$A:$A,0)),"")</f>
        <v>14</v>
      </c>
      <c r="I60" s="42">
        <f>IFERROR((INDEX(_calc_기준550!$CN$50:$EF$50,1,$B60)&gt;0)*(INDEX(_calc_기준550!$CN$50:$EF$50,1,$B60)&lt;=15)+(INDEX(_calc_기준550!$CN$50:$EF$50,1,$C60)&gt;0)*(INDEX(_calc_기준550!$CN$50:$EF$50,1,$C60)&lt;=15)+(INDEX(_calc_기준550!$CN$50:$EF$50,1,$D60)&gt;0)*(INDEX(_calc_기준550!$CN$50:$EF$50,1,$D60)&lt;=15)+(INDEX(_calc_기준550!$CN$50:$EF$50,1,$E60)&gt;0)*(INDEX(_calc_기준550!$CN$50:$EF$50,1,$E60)&lt;=15)+(INDEX(_calc_기준550!$CN$50:$EF$50,1,$F60)&gt;0)*(INDEX(_calc_기준550!$CN$50:$EF$50,1,$F60)&lt;=15)+(INDEX(_calc_기준550!$CN$50:$EF$50,1,$G60)&gt;0)*(INDEX(_calc_기준550!$CN$50:$EF$50,1,$G60)&lt;=15),"")</f>
        <v>2</v>
      </c>
      <c r="J60" s="40">
        <f>IFERROR((INDEX(_calc_기준550!$CN$50:$EF$50,1,$B60)&gt;15)*(INDEX(_calc_기준550!$CN$50:$EF$50,1,$B60)&lt;=30)+(INDEX(_calc_기준550!$CN$50:$EF$50,1,$C60)&gt;15)*(INDEX(_calc_기준550!$CN$50:$EF$50,1,$C60)&lt;=30)+(INDEX(_calc_기준550!$CN$50:$EF$50,1,$D60)&gt;15)*(INDEX(_calc_기준550!$CN$50:$EF$50,1,$D60)&lt;=30)+(INDEX(_calc_기준550!$CN$50:$EF$50,1,$E60)&gt;15)*(INDEX(_calc_기준550!$CN$50:$EF$50,1,$E60)&lt;=30)+(INDEX(_calc_기준550!$CN$50:$EF$50,1,$F60)&gt;15)*(INDEX(_calc_기준550!$CN$50:$EF$50,1,$F60)&lt;=30)+(INDEX(_calc_기준550!$CN$50:$EF$50,1,$G60)&gt;15)*(INDEX(_calc_기준550!$CN$50:$EF$50,1,$G60)&lt;=30),"")</f>
        <v>0</v>
      </c>
      <c r="K60" s="43">
        <f>IFERROR((INDEX(_calc_기준550!$CN$50:$EF$50,1,$B60)&gt;30)+(INDEX(_calc_기준550!$CN$50:$EF$50,1,$C60)&gt;30)+(INDEX(_calc_기준550!$CN$50:$EF$50,1,$D60)&gt;30)+(INDEX(_calc_기준550!$CN$50:$EF$50,1,$E60)&gt;30)+(INDEX(_calc_기준550!$CN$50:$EF$50,1,$F60)&gt;30)+(INDEX(_calc_기준550!$CN$50:$EF$50,1,$G60)&gt;30),"")</f>
        <v>4</v>
      </c>
      <c r="L60" s="25">
        <f>IFERROR(MATCH(L$11,_calc_기준550!$CN$50:$EF$50,0),"")</f>
        <v>33</v>
      </c>
      <c r="M60" s="25">
        <f>IFERROR(MATCH(M$11,_calc_기준550!$CN$50:$EF$50,0),"")</f>
        <v>34</v>
      </c>
      <c r="N60" s="25">
        <f>IFERROR(MATCH(N$11,_calc_기준550!$CN$50:$EF$50,0),"")</f>
        <v>45</v>
      </c>
      <c r="O60" s="25">
        <f>IFERROR(MATCH(O$11,_calc_기준550!$CN$50:$EF$50,0),"")</f>
        <v>44</v>
      </c>
      <c r="P60" s="25">
        <f>IFERROR(MATCH(P$11,_calc_기준550!$CN$50:$EF$50,0),"")</f>
        <v>21</v>
      </c>
      <c r="Q60" s="25">
        <f>IFERROR(MATCH(Q$11,_calc_기준550!$CN$50:$EF$50,0),"")</f>
        <v>43</v>
      </c>
      <c r="R60" s="25">
        <f>IFERROR(MATCH(R$11,_calc_기준550!$CN$50:$EF$50,0),"")</f>
        <v>10</v>
      </c>
      <c r="S60" s="25">
        <f>IFERROR(MATCH(S$11,_calc_기준550!$CN$50:$EF$50,0),"")</f>
        <v>14</v>
      </c>
      <c r="T60" s="25">
        <f>IFERROR(MATCH(T$11,_calc_기준550!$CN$50:$EF$50,0),"")</f>
        <v>12</v>
      </c>
      <c r="U60" s="25">
        <f>IFERROR(MATCH(U$11,_calc_기준550!$CN$50:$EF$50,0),"")</f>
        <v>30</v>
      </c>
      <c r="V60" s="25">
        <f>IFERROR(MATCH(V$11,_calc_기준550!$CN$50:$EF$50,0),"")</f>
        <v>18</v>
      </c>
      <c r="W60" s="25">
        <f>IFERROR(MATCH(W$11,_calc_기준550!$CN$50:$EF$50,0),"")</f>
        <v>38</v>
      </c>
      <c r="X60" s="25">
        <f>IFERROR(MATCH(X$11,_calc_기준550!$CN$50:$EF$50,0),"")</f>
        <v>41</v>
      </c>
      <c r="Y60" s="25">
        <f>IFERROR(MATCH(Y$11,_calc_기준550!$CN$50:$EF$50,0),"")</f>
        <v>2</v>
      </c>
      <c r="Z60" s="25">
        <f>IFERROR(MATCH(Z$11,_calc_기준550!$CN$50:$EF$50,0),"")</f>
        <v>31</v>
      </c>
      <c r="AA60" s="25">
        <f>IFERROR(MATCH(AA$11,_calc_기준550!$CN$50:$EF$50,0),"")</f>
        <v>11</v>
      </c>
      <c r="AB60" s="25">
        <f>IFERROR(MATCH(AB$11,_calc_기준550!$CN$50:$EF$50,0),"")</f>
        <v>28</v>
      </c>
      <c r="AC60" s="25">
        <f>IFERROR(MATCH(AC$11,_calc_기준550!$CN$50:$EF$50,0),"")</f>
        <v>36</v>
      </c>
      <c r="AD60" s="25">
        <f>IFERROR(MATCH(AD$11,_calc_기준550!$CN$50:$EF$50,0),"")</f>
        <v>1</v>
      </c>
      <c r="AE60" s="25">
        <f>IFERROR(MATCH(AE$11,_calc_기준550!$CN$50:$EF$50,0),"")</f>
        <v>19</v>
      </c>
      <c r="AF60" s="25">
        <f>IFERROR(MATCH(AF$11,_calc_기준550!$CN$50:$EF$50,0),"")</f>
        <v>16</v>
      </c>
      <c r="AG60" s="25">
        <f>IFERROR(MATCH(AG$11,_calc_기준550!$CN$50:$EF$50,0),"")</f>
        <v>42</v>
      </c>
      <c r="AH60" s="25">
        <f>IFERROR(MATCH(AH$11,_calc_기준550!$CN$50:$EF$50,0),"")</f>
        <v>6</v>
      </c>
      <c r="AI60" s="25">
        <f>IFERROR(MATCH(AI$11,_calc_기준550!$CN$50:$EF$50,0),"")</f>
        <v>7</v>
      </c>
      <c r="AJ60" s="25">
        <f>IFERROR(MATCH(AJ$11,_calc_기준550!$CN$50:$EF$50,0),"")</f>
        <v>13</v>
      </c>
      <c r="AK60" s="25">
        <f>IFERROR(MATCH(AK$11,_calc_기준550!$CN$50:$EF$50,0),"")</f>
        <v>17</v>
      </c>
      <c r="AL60" s="25">
        <f>IFERROR(MATCH(AL$11,_calc_기준550!$CN$50:$EF$50,0),"")</f>
        <v>3</v>
      </c>
      <c r="AM60" s="25">
        <f>IFERROR(MATCH(AM$11,_calc_기준550!$CN$50:$EF$50,0),"")</f>
        <v>24</v>
      </c>
      <c r="AN60" s="25">
        <f>IFERROR(MATCH(AN$11,_calc_기준550!$CN$50:$EF$50,0),"")</f>
        <v>35</v>
      </c>
      <c r="AO60" s="25">
        <f>IFERROR(MATCH(AO$11,_calc_기준550!$CN$50:$EF$50,0),"")</f>
        <v>4</v>
      </c>
      <c r="AP60" s="25">
        <f>IFERROR(MATCH(AP$11,_calc_기준550!$CN$50:$EF$50,0),"")</f>
        <v>15</v>
      </c>
      <c r="AQ60" s="25">
        <f>IFERROR(MATCH(AQ$11,_calc_기준550!$CN$50:$EF$50,0),"")</f>
        <v>22</v>
      </c>
      <c r="AR60" s="25">
        <f>IFERROR(MATCH(AR$11,_calc_기준550!$CN$50:$EF$50,0),"")</f>
        <v>26</v>
      </c>
      <c r="AS60" s="25">
        <f>IFERROR(MATCH(AS$11,_calc_기준550!$CN$50:$EF$50,0),"")</f>
        <v>39</v>
      </c>
      <c r="AT60" s="25">
        <f>IFERROR(MATCH(AT$11,_calc_기준550!$CN$50:$EF$50,0),"")</f>
        <v>5</v>
      </c>
      <c r="AU60" s="25">
        <f>IFERROR(MATCH(AU$11,_calc_기준550!$CN$50:$EF$50,0),"")</f>
        <v>29</v>
      </c>
      <c r="AV60" s="25">
        <f>IFERROR(MATCH(AV$11,_calc_기준550!$CN$50:$EF$50,0),"")</f>
        <v>32</v>
      </c>
      <c r="AW60" s="25">
        <f>IFERROR(MATCH(AW$11,_calc_기준550!$CN$50:$EF$50,0),"")</f>
        <v>40</v>
      </c>
      <c r="AX60" s="25">
        <f>IFERROR(MATCH(AX$11,_calc_기준550!$CN$50:$EF$50,0),"")</f>
        <v>20</v>
      </c>
      <c r="AY60" s="25">
        <f>IFERROR(MATCH(AY$11,_calc_기준550!$CN$50:$EF$50,0),"")</f>
        <v>37</v>
      </c>
      <c r="AZ60" s="25">
        <f>IFERROR(MATCH(AZ$11,_calc_기준550!$CN$50:$EF$50,0),"")</f>
        <v>27</v>
      </c>
      <c r="BA60" s="25">
        <f>IFERROR(MATCH(BA$11,_calc_기준550!$CN$50:$EF$50,0),"")</f>
        <v>23</v>
      </c>
      <c r="BB60" s="25">
        <f>IFERROR(MATCH(BB$11,_calc_기준550!$CN$50:$EF$50,0),"")</f>
        <v>25</v>
      </c>
      <c r="BC60" s="25">
        <f>IFERROR(MATCH(BC$11,_calc_기준550!$CN$50:$EF$50,0),"")</f>
        <v>8</v>
      </c>
      <c r="BD60" s="25">
        <f>IFERROR(MATCH(BD$11,_calc_기준550!$CN$50:$EF$50,0),"")</f>
        <v>9</v>
      </c>
    </row>
    <row r="61" spans="1:56" ht="16.5" customHeight="1">
      <c r="A61" s="57">
        <f t="shared" si="3"/>
        <v>1195</v>
      </c>
      <c r="B61" s="40">
        <f>IFERROR(INDEX(전체당첨내역!$B:$B,MATCH($A61,전체당첨내역!$A:$A,0)),"")</f>
        <v>3</v>
      </c>
      <c r="C61" s="40">
        <f>IFERROR(INDEX(전체당첨내역!$C:$C,MATCH($A61,전체당첨내역!$A:$A,0)),"")</f>
        <v>15</v>
      </c>
      <c r="D61" s="40">
        <f>IFERROR(INDEX(전체당첨내역!$D:$D,MATCH($A61,전체당첨내역!$A:$A,0)),"")</f>
        <v>27</v>
      </c>
      <c r="E61" s="40">
        <f>IFERROR(INDEX(전체당첨내역!$E:$E,MATCH($A61,전체당첨내역!$A:$A,0)),"")</f>
        <v>33</v>
      </c>
      <c r="F61" s="40">
        <f>IFERROR(INDEX(전체당첨내역!$F:$F,MATCH($A61,전체당첨내역!$A:$A,0)),"")</f>
        <v>34</v>
      </c>
      <c r="G61" s="40">
        <f>IFERROR(INDEX(전체당첨내역!$G:$G,MATCH($A61,전체당첨내역!$A:$A,0)),"")</f>
        <v>36</v>
      </c>
      <c r="H61" s="45">
        <f>IFERROR(INDEX(전체당첨내역!$H:$H,MATCH($A61,전체당첨내역!$A:$A,0)),"")</f>
        <v>37</v>
      </c>
      <c r="I61" s="42">
        <f>IFERROR((INDEX(_calc_기준550!$CN$51:$EF$51,1,$B61)&gt;0)*(INDEX(_calc_기준550!$CN$51:$EF$51,1,$B61)&lt;=15)+(INDEX(_calc_기준550!$CN$51:$EF$51,1,$C61)&gt;0)*(INDEX(_calc_기준550!$CN$51:$EF$51,1,$C61)&lt;=15)+(INDEX(_calc_기준550!$CN$51:$EF$51,1,$D61)&gt;0)*(INDEX(_calc_기준550!$CN$51:$EF$51,1,$D61)&lt;=15)+(INDEX(_calc_기준550!$CN$51:$EF$51,1,$E61)&gt;0)*(INDEX(_calc_기준550!$CN$51:$EF$51,1,$E61)&lt;=15)+(INDEX(_calc_기준550!$CN$51:$EF$51,1,$F61)&gt;0)*(INDEX(_calc_기준550!$CN$51:$EF$51,1,$F61)&lt;=15)+(INDEX(_calc_기준550!$CN$51:$EF$51,1,$G61)&gt;0)*(INDEX(_calc_기준550!$CN$51:$EF$51,1,$G61)&lt;=15),"")</f>
        <v>3</v>
      </c>
      <c r="J61" s="40">
        <f>IFERROR((INDEX(_calc_기준550!$CN$51:$EF$51,1,$B61)&gt;15)*(INDEX(_calc_기준550!$CN$51:$EF$51,1,$B61)&lt;=30)+(INDEX(_calc_기준550!$CN$51:$EF$51,1,$C61)&gt;15)*(INDEX(_calc_기준550!$CN$51:$EF$51,1,$C61)&lt;=30)+(INDEX(_calc_기준550!$CN$51:$EF$51,1,$D61)&gt;15)*(INDEX(_calc_기준550!$CN$51:$EF$51,1,$D61)&lt;=30)+(INDEX(_calc_기준550!$CN$51:$EF$51,1,$E61)&gt;15)*(INDEX(_calc_기준550!$CN$51:$EF$51,1,$E61)&lt;=30)+(INDEX(_calc_기준550!$CN$51:$EF$51,1,$F61)&gt;15)*(INDEX(_calc_기준550!$CN$51:$EF$51,1,$F61)&lt;=30)+(INDEX(_calc_기준550!$CN$51:$EF$51,1,$G61)&gt;15)*(INDEX(_calc_기준550!$CN$51:$EF$51,1,$G61)&lt;=30),"")</f>
        <v>2</v>
      </c>
      <c r="K61" s="43">
        <f>IFERROR((INDEX(_calc_기준550!$CN$51:$EF$51,1,$B61)&gt;30)+(INDEX(_calc_기준550!$CN$51:$EF$51,1,$C61)&gt;30)+(INDEX(_calc_기준550!$CN$51:$EF$51,1,$D61)&gt;30)+(INDEX(_calc_기준550!$CN$51:$EF$51,1,$E61)&gt;30)+(INDEX(_calc_기준550!$CN$51:$EF$51,1,$F61)&gt;30)+(INDEX(_calc_기준550!$CN$51:$EF$51,1,$G61)&gt;30),"")</f>
        <v>1</v>
      </c>
      <c r="L61" s="25">
        <f>IFERROR(MATCH(L$11,_calc_기준550!$CN$51:$EF$51,0),"")</f>
        <v>33</v>
      </c>
      <c r="M61" s="25">
        <f>IFERROR(MATCH(M$11,_calc_기준550!$CN$51:$EF$51,0),"")</f>
        <v>34</v>
      </c>
      <c r="N61" s="25">
        <f>IFERROR(MATCH(N$11,_calc_기준550!$CN$51:$EF$51,0),"")</f>
        <v>45</v>
      </c>
      <c r="O61" s="25">
        <f>IFERROR(MATCH(O$11,_calc_기준550!$CN$51:$EF$51,0),"")</f>
        <v>21</v>
      </c>
      <c r="P61" s="25">
        <f>IFERROR(MATCH(P$11,_calc_기준550!$CN$51:$EF$51,0),"")</f>
        <v>43</v>
      </c>
      <c r="Q61" s="25">
        <f>IFERROR(MATCH(Q$11,_calc_기준550!$CN$51:$EF$51,0),"")</f>
        <v>44</v>
      </c>
      <c r="R61" s="25">
        <f>IFERROR(MATCH(R$11,_calc_기준550!$CN$51:$EF$51,0),"")</f>
        <v>10</v>
      </c>
      <c r="S61" s="25">
        <f>IFERROR(MATCH(S$11,_calc_기준550!$CN$51:$EF$51,0),"")</f>
        <v>14</v>
      </c>
      <c r="T61" s="25">
        <f>IFERROR(MATCH(T$11,_calc_기준550!$CN$51:$EF$51,0),"")</f>
        <v>30</v>
      </c>
      <c r="U61" s="25">
        <f>IFERROR(MATCH(U$11,_calc_기준550!$CN$51:$EF$51,0),"")</f>
        <v>12</v>
      </c>
      <c r="V61" s="25">
        <f>IFERROR(MATCH(V$11,_calc_기준550!$CN$51:$EF$51,0),"")</f>
        <v>38</v>
      </c>
      <c r="W61" s="25">
        <f>IFERROR(MATCH(W$11,_calc_기준550!$CN$51:$EF$51,0),"")</f>
        <v>41</v>
      </c>
      <c r="X61" s="25">
        <f>IFERROR(MATCH(X$11,_calc_기준550!$CN$51:$EF$51,0),"")</f>
        <v>18</v>
      </c>
      <c r="Y61" s="25">
        <f>IFERROR(MATCH(Y$11,_calc_기준550!$CN$51:$EF$51,0),"")</f>
        <v>36</v>
      </c>
      <c r="Z61" s="25">
        <f>IFERROR(MATCH(Z$11,_calc_기준550!$CN$51:$EF$51,0),"")</f>
        <v>1</v>
      </c>
      <c r="AA61" s="25">
        <f>IFERROR(MATCH(AA$11,_calc_기준550!$CN$51:$EF$51,0),"")</f>
        <v>28</v>
      </c>
      <c r="AB61" s="25">
        <f>IFERROR(MATCH(AB$11,_calc_기준550!$CN$51:$EF$51,0),"")</f>
        <v>42</v>
      </c>
      <c r="AC61" s="25">
        <f>IFERROR(MATCH(AC$11,_calc_기준550!$CN$51:$EF$51,0),"")</f>
        <v>16</v>
      </c>
      <c r="AD61" s="25">
        <f>IFERROR(MATCH(AD$11,_calc_기준550!$CN$51:$EF$51,0),"")</f>
        <v>19</v>
      </c>
      <c r="AE61" s="25">
        <f>IFERROR(MATCH(AE$11,_calc_기준550!$CN$51:$EF$51,0),"")</f>
        <v>15</v>
      </c>
      <c r="AF61" s="25">
        <f>IFERROR(MATCH(AF$11,_calc_기준550!$CN$51:$EF$51,0),"")</f>
        <v>11</v>
      </c>
      <c r="AG61" s="25">
        <f>IFERROR(MATCH(AG$11,_calc_기준550!$CN$51:$EF$51,0),"")</f>
        <v>6</v>
      </c>
      <c r="AH61" s="25">
        <f>IFERROR(MATCH(AH$11,_calc_기준550!$CN$51:$EF$51,0),"")</f>
        <v>7</v>
      </c>
      <c r="AI61" s="25">
        <f>IFERROR(MATCH(AI$11,_calc_기준550!$CN$51:$EF$51,0),"")</f>
        <v>13</v>
      </c>
      <c r="AJ61" s="25">
        <f>IFERROR(MATCH(AJ$11,_calc_기준550!$CN$51:$EF$51,0),"")</f>
        <v>31</v>
      </c>
      <c r="AK61" s="25">
        <f>IFERROR(MATCH(AK$11,_calc_기준550!$CN$51:$EF$51,0),"")</f>
        <v>2</v>
      </c>
      <c r="AL61" s="25">
        <f>IFERROR(MATCH(AL$11,_calc_기준550!$CN$51:$EF$51,0),"")</f>
        <v>3</v>
      </c>
      <c r="AM61" s="25">
        <f>IFERROR(MATCH(AM$11,_calc_기준550!$CN$51:$EF$51,0),"")</f>
        <v>4</v>
      </c>
      <c r="AN61" s="25">
        <f>IFERROR(MATCH(AN$11,_calc_기준550!$CN$51:$EF$51,0),"")</f>
        <v>17</v>
      </c>
      <c r="AO61" s="25">
        <f>IFERROR(MATCH(AO$11,_calc_기준550!$CN$51:$EF$51,0),"")</f>
        <v>24</v>
      </c>
      <c r="AP61" s="25">
        <f>IFERROR(MATCH(AP$11,_calc_기준550!$CN$51:$EF$51,0),"")</f>
        <v>22</v>
      </c>
      <c r="AQ61" s="25">
        <f>IFERROR(MATCH(AQ$11,_calc_기준550!$CN$51:$EF$51,0),"")</f>
        <v>35</v>
      </c>
      <c r="AR61" s="25">
        <f>IFERROR(MATCH(AR$11,_calc_기준550!$CN$51:$EF$51,0),"")</f>
        <v>26</v>
      </c>
      <c r="AS61" s="25">
        <f>IFERROR(MATCH(AS$11,_calc_기준550!$CN$51:$EF$51,0),"")</f>
        <v>5</v>
      </c>
      <c r="AT61" s="25">
        <f>IFERROR(MATCH(AT$11,_calc_기준550!$CN$51:$EF$51,0),"")</f>
        <v>39</v>
      </c>
      <c r="AU61" s="25">
        <f>IFERROR(MATCH(AU$11,_calc_기준550!$CN$51:$EF$51,0),"")</f>
        <v>29</v>
      </c>
      <c r="AV61" s="25">
        <f>IFERROR(MATCH(AV$11,_calc_기준550!$CN$51:$EF$51,0),"")</f>
        <v>32</v>
      </c>
      <c r="AW61" s="25">
        <f>IFERROR(MATCH(AW$11,_calc_기준550!$CN$51:$EF$51,0),"")</f>
        <v>40</v>
      </c>
      <c r="AX61" s="25">
        <f>IFERROR(MATCH(AX$11,_calc_기준550!$CN$51:$EF$51,0),"")</f>
        <v>20</v>
      </c>
      <c r="AY61" s="25">
        <f>IFERROR(MATCH(AY$11,_calc_기준550!$CN$51:$EF$51,0),"")</f>
        <v>27</v>
      </c>
      <c r="AZ61" s="25">
        <f>IFERROR(MATCH(AZ$11,_calc_기준550!$CN$51:$EF$51,0),"")</f>
        <v>37</v>
      </c>
      <c r="BA61" s="25">
        <f>IFERROR(MATCH(BA$11,_calc_기준550!$CN$51:$EF$51,0),"")</f>
        <v>23</v>
      </c>
      <c r="BB61" s="25">
        <f>IFERROR(MATCH(BB$11,_calc_기준550!$CN$51:$EF$51,0),"")</f>
        <v>25</v>
      </c>
      <c r="BC61" s="25">
        <f>IFERROR(MATCH(BC$11,_calc_기준550!$CN$51:$EF$51,0),"")</f>
        <v>8</v>
      </c>
      <c r="BD61" s="25">
        <f>IFERROR(MATCH(BD$11,_calc_기준550!$CN$51:$EF$51,0),"")</f>
        <v>9</v>
      </c>
    </row>
    <row r="62" spans="1:56" ht="16.5" customHeight="1">
      <c r="A62" s="57">
        <f t="shared" si="3"/>
        <v>1194</v>
      </c>
      <c r="B62" s="40">
        <f>IFERROR(INDEX(전체당첨내역!$B:$B,MATCH($A62,전체당첨내역!$A:$A,0)),"")</f>
        <v>3</v>
      </c>
      <c r="C62" s="40">
        <f>IFERROR(INDEX(전체당첨내역!$C:$C,MATCH($A62,전체당첨내역!$A:$A,0)),"")</f>
        <v>13</v>
      </c>
      <c r="D62" s="40">
        <f>IFERROR(INDEX(전체당첨내역!$D:$D,MATCH($A62,전체당첨내역!$A:$A,0)),"")</f>
        <v>15</v>
      </c>
      <c r="E62" s="40">
        <f>IFERROR(INDEX(전체당첨내역!$E:$E,MATCH($A62,전체당첨내역!$A:$A,0)),"")</f>
        <v>24</v>
      </c>
      <c r="F62" s="40">
        <f>IFERROR(INDEX(전체당첨내역!$F:$F,MATCH($A62,전체당첨내역!$A:$A,0)),"")</f>
        <v>33</v>
      </c>
      <c r="G62" s="40">
        <f>IFERROR(INDEX(전체당첨내역!$G:$G,MATCH($A62,전체당첨내역!$A:$A,0)),"")</f>
        <v>37</v>
      </c>
      <c r="H62" s="45">
        <f>IFERROR(INDEX(전체당첨내역!$H:$H,MATCH($A62,전체당첨내역!$A:$A,0)),"")</f>
        <v>2</v>
      </c>
      <c r="I62" s="42">
        <f>IFERROR((INDEX(_calc_기준550!$CN$52:$EF$52,1,$B62)&gt;0)*(INDEX(_calc_기준550!$CN$52:$EF$52,1,$B62)&lt;=15)+(INDEX(_calc_기준550!$CN$52:$EF$52,1,$C62)&gt;0)*(INDEX(_calc_기준550!$CN$52:$EF$52,1,$C62)&lt;=15)+(INDEX(_calc_기준550!$CN$52:$EF$52,1,$D62)&gt;0)*(INDEX(_calc_기준550!$CN$52:$EF$52,1,$D62)&lt;=15)+(INDEX(_calc_기준550!$CN$52:$EF$52,1,$E62)&gt;0)*(INDEX(_calc_기준550!$CN$52:$EF$52,1,$E62)&lt;=15)+(INDEX(_calc_기준550!$CN$52:$EF$52,1,$F62)&gt;0)*(INDEX(_calc_기준550!$CN$52:$EF$52,1,$F62)&lt;=15)+(INDEX(_calc_기준550!$CN$52:$EF$52,1,$G62)&gt;0)*(INDEX(_calc_기준550!$CN$52:$EF$52,1,$G62)&lt;=15),"")</f>
        <v>1</v>
      </c>
      <c r="J62" s="40">
        <f>IFERROR((INDEX(_calc_기준550!$CN$52:$EF$52,1,$B62)&gt;15)*(INDEX(_calc_기준550!$CN$52:$EF$52,1,$B62)&lt;=30)+(INDEX(_calc_기준550!$CN$52:$EF$52,1,$C62)&gt;15)*(INDEX(_calc_기준550!$CN$52:$EF$52,1,$C62)&lt;=30)+(INDEX(_calc_기준550!$CN$52:$EF$52,1,$D62)&gt;15)*(INDEX(_calc_기준550!$CN$52:$EF$52,1,$D62)&lt;=30)+(INDEX(_calc_기준550!$CN$52:$EF$52,1,$E62)&gt;15)*(INDEX(_calc_기준550!$CN$52:$EF$52,1,$E62)&lt;=30)+(INDEX(_calc_기준550!$CN$52:$EF$52,1,$F62)&gt;15)*(INDEX(_calc_기준550!$CN$52:$EF$52,1,$F62)&lt;=30)+(INDEX(_calc_기준550!$CN$52:$EF$52,1,$G62)&gt;15)*(INDEX(_calc_기준550!$CN$52:$EF$52,1,$G62)&lt;=30),"")</f>
        <v>4</v>
      </c>
      <c r="K62" s="43">
        <f>IFERROR((INDEX(_calc_기준550!$CN$52:$EF$52,1,$B62)&gt;30)+(INDEX(_calc_기준550!$CN$52:$EF$52,1,$C62)&gt;30)+(INDEX(_calc_기준550!$CN$52:$EF$52,1,$D62)&gt;30)+(INDEX(_calc_기준550!$CN$52:$EF$52,1,$E62)&gt;30)+(INDEX(_calc_기준550!$CN$52:$EF$52,1,$F62)&gt;30)+(INDEX(_calc_기준550!$CN$52:$EF$52,1,$G62)&gt;30),"")</f>
        <v>1</v>
      </c>
      <c r="L62" s="25">
        <f>IFERROR(MATCH(L$11,_calc_기준550!$CN$52:$EF$52,0),"")</f>
        <v>33</v>
      </c>
      <c r="M62" s="25">
        <f>IFERROR(MATCH(M$11,_calc_기준550!$CN$52:$EF$52,0),"")</f>
        <v>34</v>
      </c>
      <c r="N62" s="25">
        <f>IFERROR(MATCH(N$11,_calc_기준550!$CN$52:$EF$52,0),"")</f>
        <v>45</v>
      </c>
      <c r="O62" s="25">
        <f>IFERROR(MATCH(O$11,_calc_기준550!$CN$52:$EF$52,0),"")</f>
        <v>21</v>
      </c>
      <c r="P62" s="25">
        <f>IFERROR(MATCH(P$11,_calc_기준550!$CN$52:$EF$52,0),"")</f>
        <v>43</v>
      </c>
      <c r="Q62" s="25">
        <f>IFERROR(MATCH(Q$11,_calc_기준550!$CN$52:$EF$52,0),"")</f>
        <v>10</v>
      </c>
      <c r="R62" s="25">
        <f>IFERROR(MATCH(R$11,_calc_기준550!$CN$52:$EF$52,0),"")</f>
        <v>14</v>
      </c>
      <c r="S62" s="25">
        <f>IFERROR(MATCH(S$11,_calc_기준550!$CN$52:$EF$52,0),"")</f>
        <v>44</v>
      </c>
      <c r="T62" s="25">
        <f>IFERROR(MATCH(T$11,_calc_기준550!$CN$52:$EF$52,0),"")</f>
        <v>30</v>
      </c>
      <c r="U62" s="25">
        <f>IFERROR(MATCH(U$11,_calc_기준550!$CN$52:$EF$52,0),"")</f>
        <v>18</v>
      </c>
      <c r="V62" s="25">
        <f>IFERROR(MATCH(V$11,_calc_기준550!$CN$52:$EF$52,0),"")</f>
        <v>36</v>
      </c>
      <c r="W62" s="25">
        <f>IFERROR(MATCH(W$11,_calc_기준550!$CN$52:$EF$52,0),"")</f>
        <v>41</v>
      </c>
      <c r="X62" s="25">
        <f>IFERROR(MATCH(X$11,_calc_기준550!$CN$52:$EF$52,0),"")</f>
        <v>38</v>
      </c>
      <c r="Y62" s="25">
        <f>IFERROR(MATCH(Y$11,_calc_기준550!$CN$52:$EF$52,0),"")</f>
        <v>12</v>
      </c>
      <c r="Z62" s="25">
        <f>IFERROR(MATCH(Z$11,_calc_기준550!$CN$52:$EF$52,0),"")</f>
        <v>28</v>
      </c>
      <c r="AA62" s="25">
        <f>IFERROR(MATCH(AA$11,_calc_기준550!$CN$52:$EF$52,0),"")</f>
        <v>1</v>
      </c>
      <c r="AB62" s="25">
        <f>IFERROR(MATCH(AB$11,_calc_기준550!$CN$52:$EF$52,0),"")</f>
        <v>42</v>
      </c>
      <c r="AC62" s="25">
        <f>IFERROR(MATCH(AC$11,_calc_기준550!$CN$52:$EF$52,0),"")</f>
        <v>13</v>
      </c>
      <c r="AD62" s="25">
        <f>IFERROR(MATCH(AD$11,_calc_기준550!$CN$52:$EF$52,0),"")</f>
        <v>19</v>
      </c>
      <c r="AE62" s="25">
        <f>IFERROR(MATCH(AE$11,_calc_기준550!$CN$52:$EF$52,0),"")</f>
        <v>16</v>
      </c>
      <c r="AF62" s="25">
        <f>IFERROR(MATCH(AF$11,_calc_기준550!$CN$52:$EF$52,0),"")</f>
        <v>15</v>
      </c>
      <c r="AG62" s="25">
        <f>IFERROR(MATCH(AG$11,_calc_기준550!$CN$52:$EF$52,0),"")</f>
        <v>17</v>
      </c>
      <c r="AH62" s="25">
        <f>IFERROR(MATCH(AH$11,_calc_기준550!$CN$52:$EF$52,0),"")</f>
        <v>24</v>
      </c>
      <c r="AI62" s="25">
        <f>IFERROR(MATCH(AI$11,_calc_기준550!$CN$52:$EF$52,0),"")</f>
        <v>31</v>
      </c>
      <c r="AJ62" s="25">
        <f>IFERROR(MATCH(AJ$11,_calc_기준550!$CN$52:$EF$52,0),"")</f>
        <v>2</v>
      </c>
      <c r="AK62" s="25">
        <f>IFERROR(MATCH(AK$11,_calc_기준550!$CN$52:$EF$52,0),"")</f>
        <v>6</v>
      </c>
      <c r="AL62" s="25">
        <f>IFERROR(MATCH(AL$11,_calc_기준550!$CN$52:$EF$52,0),"")</f>
        <v>7</v>
      </c>
      <c r="AM62" s="25">
        <f>IFERROR(MATCH(AM$11,_calc_기준550!$CN$52:$EF$52,0),"")</f>
        <v>11</v>
      </c>
      <c r="AN62" s="25">
        <f>IFERROR(MATCH(AN$11,_calc_기준550!$CN$52:$EF$52,0),"")</f>
        <v>35</v>
      </c>
      <c r="AO62" s="25">
        <f>IFERROR(MATCH(AO$11,_calc_기준550!$CN$52:$EF$52,0),"")</f>
        <v>3</v>
      </c>
      <c r="AP62" s="25">
        <f>IFERROR(MATCH(AP$11,_calc_기준550!$CN$52:$EF$52,0),"")</f>
        <v>22</v>
      </c>
      <c r="AQ62" s="25">
        <f>IFERROR(MATCH(AQ$11,_calc_기준550!$CN$52:$EF$52,0),"")</f>
        <v>5</v>
      </c>
      <c r="AR62" s="25">
        <f>IFERROR(MATCH(AR$11,_calc_기준550!$CN$52:$EF$52,0),"")</f>
        <v>29</v>
      </c>
      <c r="AS62" s="25">
        <f>IFERROR(MATCH(AS$11,_calc_기준550!$CN$52:$EF$52,0),"")</f>
        <v>39</v>
      </c>
      <c r="AT62" s="25">
        <f>IFERROR(MATCH(AT$11,_calc_기준550!$CN$52:$EF$52,0),"")</f>
        <v>4</v>
      </c>
      <c r="AU62" s="25">
        <f>IFERROR(MATCH(AU$11,_calc_기준550!$CN$52:$EF$52,0),"")</f>
        <v>32</v>
      </c>
      <c r="AV62" s="25">
        <f>IFERROR(MATCH(AV$11,_calc_기준550!$CN$52:$EF$52,0),"")</f>
        <v>26</v>
      </c>
      <c r="AW62" s="25">
        <f>IFERROR(MATCH(AW$11,_calc_기준550!$CN$52:$EF$52,0),"")</f>
        <v>40</v>
      </c>
      <c r="AX62" s="25">
        <f>IFERROR(MATCH(AX$11,_calc_기준550!$CN$52:$EF$52,0),"")</f>
        <v>20</v>
      </c>
      <c r="AY62" s="25">
        <f>IFERROR(MATCH(AY$11,_calc_기준550!$CN$52:$EF$52,0),"")</f>
        <v>23</v>
      </c>
      <c r="AZ62" s="25">
        <f>IFERROR(MATCH(AZ$11,_calc_기준550!$CN$52:$EF$52,0),"")</f>
        <v>27</v>
      </c>
      <c r="BA62" s="25">
        <f>IFERROR(MATCH(BA$11,_calc_기준550!$CN$52:$EF$52,0),"")</f>
        <v>37</v>
      </c>
      <c r="BB62" s="25">
        <f>IFERROR(MATCH(BB$11,_calc_기준550!$CN$52:$EF$52,0),"")</f>
        <v>25</v>
      </c>
      <c r="BC62" s="25">
        <f>IFERROR(MATCH(BC$11,_calc_기준550!$CN$52:$EF$52,0),"")</f>
        <v>8</v>
      </c>
      <c r="BD62" s="25">
        <f>IFERROR(MATCH(BD$11,_calc_기준550!$CN$52:$EF$52,0),"")</f>
        <v>9</v>
      </c>
    </row>
  </sheetData>
  <mergeCells count="3">
    <mergeCell ref="AA10:AO10"/>
    <mergeCell ref="AP10:BD10"/>
    <mergeCell ref="L10:Z10"/>
  </mergeCells>
  <phoneticPr fontId="24" type="noConversion"/>
  <conditionalFormatting sqref="I10:K1048576">
    <cfRule type="cellIs" dxfId="13" priority="2" operator="equal">
      <formula>0</formula>
    </cfRule>
  </conditionalFormatting>
  <conditionalFormatting sqref="I12:K62">
    <cfRule type="cellIs" dxfId="12" priority="3" operator="equal">
      <formula>4</formula>
    </cfRule>
    <cfRule type="cellIs" dxfId="11" priority="4" operator="greaterThan">
      <formula>4</formula>
    </cfRule>
    <cfRule type="cellIs" dxfId="10" priority="5" operator="equal">
      <formula>0</formula>
    </cfRule>
  </conditionalFormatting>
  <conditionalFormatting sqref="L1:BD5">
    <cfRule type="expression" dxfId="9" priority="6">
      <formula>L$5&lt;=5</formula>
    </cfRule>
  </conditionalFormatting>
  <conditionalFormatting sqref="L12:BD62">
    <cfRule type="expression" dxfId="8" priority="7">
      <formula>L12=$H12</formula>
    </cfRule>
    <cfRule type="expression" dxfId="7" priority="8">
      <formula>COUNTIF($B12:$G12,L12)&gt;0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BD62"/>
  <sheetViews>
    <sheetView showGridLines="0" zoomScaleNormal="10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L6" sqref="L6:P6"/>
    </sheetView>
  </sheetViews>
  <sheetFormatPr defaultColWidth="3.75" defaultRowHeight="16.5"/>
  <cols>
    <col min="1" max="1" width="5.5" style="54" customWidth="1"/>
    <col min="2" max="7" width="3.75" style="8" customWidth="1"/>
    <col min="8" max="8" width="3.75" style="9" customWidth="1"/>
    <col min="9" max="9" width="3.75" style="10" customWidth="1"/>
    <col min="10" max="10" width="3.75" style="8" customWidth="1"/>
    <col min="11" max="11" width="3.75" style="11" customWidth="1"/>
    <col min="12" max="13" width="4.75" style="8" customWidth="1"/>
    <col min="14" max="16" width="3.875" style="8" customWidth="1"/>
    <col min="17" max="18" width="4" style="8" customWidth="1"/>
    <col min="19" max="20" width="4.75" style="8" customWidth="1"/>
    <col min="21" max="21" width="3.875" style="8" customWidth="1"/>
    <col min="22" max="23" width="4" style="8" customWidth="1"/>
    <col min="24" max="24" width="3.875" style="8" customWidth="1"/>
    <col min="25" max="25" width="4" style="8" customWidth="1"/>
    <col min="26" max="26" width="4.75" style="8" customWidth="1"/>
    <col min="27" max="27" width="3.875" style="8" customWidth="1"/>
    <col min="28" max="28" width="4" style="8" customWidth="1"/>
    <col min="29" max="30" width="3.875" style="8" customWidth="1"/>
    <col min="31" max="31" width="4.75" style="8" customWidth="1"/>
    <col min="32" max="32" width="4" style="8" customWidth="1"/>
    <col min="33" max="36" width="4.75" style="8" customWidth="1"/>
    <col min="37" max="37" width="3.875" style="8" customWidth="1"/>
    <col min="38" max="38" width="4.75" style="8" customWidth="1"/>
    <col min="39" max="41" width="3.875" style="8" customWidth="1"/>
    <col min="42" max="43" width="4.75" style="8" customWidth="1"/>
    <col min="44" max="45" width="4" style="8" customWidth="1"/>
    <col min="46" max="53" width="3.875" style="8" customWidth="1"/>
    <col min="54" max="54" width="4" style="8" customWidth="1"/>
    <col min="55" max="55" width="3.875" style="8" customWidth="1"/>
    <col min="56" max="56" width="4" style="8" customWidth="1"/>
    <col min="57" max="59" width="3.75" style="8" customWidth="1"/>
    <col min="60" max="16384" width="3.75" style="8"/>
  </cols>
  <sheetData>
    <row r="1" spans="1:56" ht="16.5" customHeight="1">
      <c r="A1" s="55" t="s">
        <v>0</v>
      </c>
      <c r="B1" s="58">
        <v>600</v>
      </c>
      <c r="I1" s="14"/>
      <c r="J1" s="15"/>
      <c r="K1" s="16"/>
      <c r="L1" s="17">
        <v>1</v>
      </c>
      <c r="M1" s="17">
        <v>2</v>
      </c>
      <c r="N1" s="17">
        <v>3</v>
      </c>
      <c r="O1" s="17">
        <v>4</v>
      </c>
      <c r="P1" s="17">
        <v>5</v>
      </c>
      <c r="Q1" s="17">
        <v>6</v>
      </c>
      <c r="R1" s="17">
        <v>7</v>
      </c>
      <c r="S1" s="17">
        <v>8</v>
      </c>
      <c r="T1" s="17">
        <v>9</v>
      </c>
      <c r="U1" s="17">
        <v>10</v>
      </c>
      <c r="V1" s="17">
        <v>11</v>
      </c>
      <c r="W1" s="17">
        <v>12</v>
      </c>
      <c r="X1" s="17">
        <v>13</v>
      </c>
      <c r="Y1" s="17">
        <v>14</v>
      </c>
      <c r="Z1" s="17">
        <v>15</v>
      </c>
      <c r="AA1" s="17">
        <v>16</v>
      </c>
      <c r="AB1" s="17">
        <v>17</v>
      </c>
      <c r="AC1" s="17">
        <v>18</v>
      </c>
      <c r="AD1" s="17">
        <v>19</v>
      </c>
      <c r="AE1" s="17">
        <v>20</v>
      </c>
      <c r="AF1" s="17">
        <v>21</v>
      </c>
      <c r="AG1" s="17">
        <v>22</v>
      </c>
      <c r="AH1" s="17">
        <v>23</v>
      </c>
      <c r="AI1" s="17">
        <v>24</v>
      </c>
      <c r="AJ1" s="17">
        <v>25</v>
      </c>
      <c r="AK1" s="17">
        <v>26</v>
      </c>
      <c r="AL1" s="17">
        <v>27</v>
      </c>
      <c r="AM1" s="17">
        <v>28</v>
      </c>
      <c r="AN1" s="17">
        <v>29</v>
      </c>
      <c r="AO1" s="17">
        <v>30</v>
      </c>
      <c r="AP1" s="17">
        <v>31</v>
      </c>
      <c r="AQ1" s="17">
        <v>32</v>
      </c>
      <c r="AR1" s="17">
        <v>33</v>
      </c>
      <c r="AS1" s="17">
        <v>34</v>
      </c>
      <c r="AT1" s="17">
        <v>35</v>
      </c>
      <c r="AU1" s="17">
        <v>36</v>
      </c>
      <c r="AV1" s="17">
        <v>37</v>
      </c>
      <c r="AW1" s="17">
        <v>38</v>
      </c>
      <c r="AX1" s="17">
        <v>39</v>
      </c>
      <c r="AY1" s="17">
        <v>40</v>
      </c>
      <c r="AZ1" s="17">
        <v>41</v>
      </c>
      <c r="BA1" s="17">
        <v>42</v>
      </c>
      <c r="BB1" s="17">
        <v>43</v>
      </c>
      <c r="BC1" s="17">
        <v>44</v>
      </c>
      <c r="BD1" s="17">
        <v>45</v>
      </c>
    </row>
    <row r="2" spans="1:56" ht="16.5" customHeight="1">
      <c r="K2" s="18" t="str">
        <f>"기준빈도(최근"&amp;$B$1&amp;"회)"</f>
        <v>기준빈도(최근600회)</v>
      </c>
      <c r="L2" s="24">
        <f>SUMPRODUCT((전체당첨내역!$A$2:$A$1500&gt;=(MAX(전체당첨내역!$A$2:$A$1500)-($B$1-1)))*((전체당첨내역!$B$2:$B$1500=L$1)+(전체당첨내역!$C$2:$C$1500=L$1)+(전체당첨내역!$D$2:$D$1500=L$1)+(전체당첨내역!$E$2:$E$1500=L$1)+(전체당첨내역!$F$2:$F$1500=L$1)+(전체당첨내역!$G$2:$G$1500=L$1)))</f>
        <v>74</v>
      </c>
      <c r="M2" s="25">
        <f>SUMPRODUCT((전체당첨내역!$A$2:$A$1500&gt;=(MAX(전체당첨내역!$A$2:$A$1500)-($B$1-1)))*((전체당첨내역!$B$2:$B$1500=M$1)+(전체당첨내역!$C$2:$C$1500=M$1)+(전체당첨내역!$D$2:$D$1500=M$1)+(전체당첨내역!$E$2:$E$1500=M$1)+(전체당첨내역!$F$2:$F$1500=M$1)+(전체당첨내역!$G$2:$G$1500=M$1)))</f>
        <v>73</v>
      </c>
      <c r="N2" s="25">
        <f>SUMPRODUCT((전체당첨내역!$A$2:$A$1500&gt;=(MAX(전체당첨내역!$A$2:$A$1500)-($B$1-1)))*((전체당첨내역!$B$2:$B$1500=N$1)+(전체당첨내역!$C$2:$C$1500=N$1)+(전체당첨내역!$D$2:$D$1500=N$1)+(전체당첨내역!$E$2:$E$1500=N$1)+(전체당첨내역!$F$2:$F$1500=N$1)+(전체당첨내역!$G$2:$G$1500=N$1)))</f>
        <v>90</v>
      </c>
      <c r="O2" s="25">
        <f>SUMPRODUCT((전체당첨내역!$A$2:$A$1500&gt;=(MAX(전체당첨내역!$A$2:$A$1500)-($B$1-1)))*((전체당첨내역!$B$2:$B$1500=O$1)+(전체당첨내역!$C$2:$C$1500=O$1)+(전체당첨내역!$D$2:$D$1500=O$1)+(전체당첨내역!$E$2:$E$1500=O$1)+(전체당첨내역!$F$2:$F$1500=O$1)+(전체당첨내역!$G$2:$G$1500=O$1)))</f>
        <v>72</v>
      </c>
      <c r="P2" s="25">
        <f>SUMPRODUCT((전체당첨내역!$A$2:$A$1500&gt;=(MAX(전체당첨내역!$A$2:$A$1500)-($B$1-1)))*((전체당첨내역!$B$2:$B$1500=P$1)+(전체당첨내역!$C$2:$C$1500=P$1)+(전체당첨내역!$D$2:$D$1500=P$1)+(전체당첨내역!$E$2:$E$1500=P$1)+(전체당첨내역!$F$2:$F$1500=P$1)+(전체당첨내역!$G$2:$G$1500=P$1)))</f>
        <v>63</v>
      </c>
      <c r="Q2" s="25">
        <f>SUMPRODUCT((전체당첨내역!$A$2:$A$1500&gt;=(MAX(전체당첨내역!$A$2:$A$1500)-($B$1-1)))*((전체당첨내역!$B$2:$B$1500=Q$1)+(전체당첨내역!$C$2:$C$1500=Q$1)+(전체당첨내역!$D$2:$D$1500=Q$1)+(전체당첨내역!$E$2:$E$1500=Q$1)+(전체당첨내역!$F$2:$F$1500=Q$1)+(전체당첨내역!$G$2:$G$1500=Q$1)))</f>
        <v>88</v>
      </c>
      <c r="R2" s="25">
        <f>SUMPRODUCT((전체당첨내역!$A$2:$A$1500&gt;=(MAX(전체당첨내역!$A$2:$A$1500)-($B$1-1)))*((전체당첨내역!$B$2:$B$1500=R$1)+(전체당첨내역!$C$2:$C$1500=R$1)+(전체당첨내역!$D$2:$D$1500=R$1)+(전체당첨내역!$E$2:$E$1500=R$1)+(전체당첨내역!$F$2:$F$1500=R$1)+(전체당첨내역!$G$2:$G$1500=R$1)))</f>
        <v>88</v>
      </c>
      <c r="S2" s="25">
        <f>SUMPRODUCT((전체당첨내역!$A$2:$A$1500&gt;=(MAX(전체당첨내역!$A$2:$A$1500)-($B$1-1)))*((전체당첨내역!$B$2:$B$1500=S$1)+(전체당첨내역!$C$2:$C$1500=S$1)+(전체당첨내역!$D$2:$D$1500=S$1)+(전체당첨내역!$E$2:$E$1500=S$1)+(전체당첨내역!$F$2:$F$1500=S$1)+(전체당첨내역!$G$2:$G$1500=S$1)))</f>
        <v>67</v>
      </c>
      <c r="T2" s="25">
        <f>SUMPRODUCT((전체당첨내역!$A$2:$A$1500&gt;=(MAX(전체당첨내역!$A$2:$A$1500)-($B$1-1)))*((전체당첨내역!$B$2:$B$1500=T$1)+(전체당첨내역!$C$2:$C$1500=T$1)+(전체당첨내역!$D$2:$D$1500=T$1)+(전체당첨내역!$E$2:$E$1500=T$1)+(전체당첨내역!$F$2:$F$1500=T$1)+(전체당첨내역!$G$2:$G$1500=T$1)))</f>
        <v>71</v>
      </c>
      <c r="U2" s="25">
        <f>SUMPRODUCT((전체당첨내역!$A$2:$A$1500&gt;=(MAX(전체당첨내역!$A$2:$A$1500)-($B$1-1)))*((전체당첨내역!$B$2:$B$1500=U$1)+(전체당첨내역!$C$2:$C$1500=U$1)+(전체당첨내역!$D$2:$D$1500=U$1)+(전체당첨내역!$E$2:$E$1500=U$1)+(전체당첨내역!$F$2:$F$1500=U$1)+(전체당첨내역!$G$2:$G$1500=U$1)))</f>
        <v>79</v>
      </c>
      <c r="V2" s="25">
        <f>SUMPRODUCT((전체당첨내역!$A$2:$A$1500&gt;=(MAX(전체당첨내역!$A$2:$A$1500)-($B$1-1)))*((전체당첨내역!$B$2:$B$1500=V$1)+(전체당첨내역!$C$2:$C$1500=V$1)+(전체당첨내역!$D$2:$D$1500=V$1)+(전체당첨내역!$E$2:$E$1500=V$1)+(전체당첨내역!$F$2:$F$1500=V$1)+(전체당첨내역!$G$2:$G$1500=V$1)))</f>
        <v>85</v>
      </c>
      <c r="W2" s="25">
        <f>SUMPRODUCT((전체당첨내역!$A$2:$A$1500&gt;=(MAX(전체당첨내역!$A$2:$A$1500)-($B$1-1)))*((전체당첨내역!$B$2:$B$1500=W$1)+(전체당첨내역!$C$2:$C$1500=W$1)+(전체당첨내역!$D$2:$D$1500=W$1)+(전체당첨내역!$E$2:$E$1500=W$1)+(전체당첨내역!$F$2:$F$1500=W$1)+(전체당첨내역!$G$2:$G$1500=W$1)))</f>
        <v>96</v>
      </c>
      <c r="X2" s="25">
        <f>SUMPRODUCT((전체당첨내역!$A$2:$A$1500&gt;=(MAX(전체당첨내역!$A$2:$A$1500)-($B$1-1)))*((전체당첨내역!$B$2:$B$1500=X$1)+(전체당첨내역!$C$2:$C$1500=X$1)+(전체당첨내역!$D$2:$D$1500=X$1)+(전체당첨내역!$E$2:$E$1500=X$1)+(전체당첨내역!$F$2:$F$1500=X$1)+(전체당첨내역!$G$2:$G$1500=X$1)))</f>
        <v>92</v>
      </c>
      <c r="Y2" s="25">
        <f>SUMPRODUCT((전체당첨내역!$A$2:$A$1500&gt;=(MAX(전체당첨내역!$A$2:$A$1500)-($B$1-1)))*((전체당첨내역!$B$2:$B$1500=Y$1)+(전체당첨내역!$C$2:$C$1500=Y$1)+(전체당첨내역!$D$2:$D$1500=Y$1)+(전체당첨내역!$E$2:$E$1500=Y$1)+(전체당첨내역!$F$2:$F$1500=Y$1)+(전체당첨내역!$G$2:$G$1500=Y$1)))</f>
        <v>76</v>
      </c>
      <c r="Z2" s="25">
        <f>SUMPRODUCT((전체당첨내역!$A$2:$A$1500&gt;=(MAX(전체당첨내역!$A$2:$A$1500)-($B$1-1)))*((전체당첨내역!$B$2:$B$1500=Z$1)+(전체당첨내역!$C$2:$C$1500=Z$1)+(전체당첨내역!$D$2:$D$1500=Z$1)+(전체당첨내역!$E$2:$E$1500=Z$1)+(전체당첨내역!$F$2:$F$1500=Z$1)+(전체당첨내역!$G$2:$G$1500=Z$1)))</f>
        <v>86</v>
      </c>
      <c r="AA2" s="25">
        <f>SUMPRODUCT((전체당첨내역!$A$2:$A$1500&gt;=(MAX(전체당첨내역!$A$2:$A$1500)-($B$1-1)))*((전체당첨내역!$B$2:$B$1500=AA$1)+(전체당첨내역!$C$2:$C$1500=AA$1)+(전체당첨내역!$D$2:$D$1500=AA$1)+(전체당첨내역!$E$2:$E$1500=AA$1)+(전체당첨내역!$F$2:$F$1500=AA$1)+(전체당첨내역!$G$2:$G$1500=AA$1)))</f>
        <v>92</v>
      </c>
      <c r="AB2" s="25">
        <f>SUMPRODUCT((전체당첨내역!$A$2:$A$1500&gt;=(MAX(전체당첨내역!$A$2:$A$1500)-($B$1-1)))*((전체당첨내역!$B$2:$B$1500=AB$1)+(전체당첨내역!$C$2:$C$1500=AB$1)+(전체당첨내역!$D$2:$D$1500=AB$1)+(전체당첨내역!$E$2:$E$1500=AB$1)+(전체당첨내역!$F$2:$F$1500=AB$1)+(전체당첨내역!$G$2:$G$1500=AB$1)))</f>
        <v>78</v>
      </c>
      <c r="AC2" s="25">
        <f>SUMPRODUCT((전체당첨내역!$A$2:$A$1500&gt;=(MAX(전체당첨내역!$A$2:$A$1500)-($B$1-1)))*((전체당첨내역!$B$2:$B$1500=AC$1)+(전체당첨내역!$C$2:$C$1500=AC$1)+(전체당첨내역!$D$2:$D$1500=AC$1)+(전체당첨내역!$E$2:$E$1500=AC$1)+(전체당첨내역!$F$2:$F$1500=AC$1)+(전체당첨내역!$G$2:$G$1500=AC$1)))</f>
        <v>87</v>
      </c>
      <c r="AD2" s="25">
        <f>SUMPRODUCT((전체당첨내역!$A$2:$A$1500&gt;=(MAX(전체당첨내역!$A$2:$A$1500)-($B$1-1)))*((전체당첨내역!$B$2:$B$1500=AD$1)+(전체당첨내역!$C$2:$C$1500=AD$1)+(전체당첨내역!$D$2:$D$1500=AD$1)+(전체당첨내역!$E$2:$E$1500=AD$1)+(전체당첨내역!$F$2:$F$1500=AD$1)+(전체당첨내역!$G$2:$G$1500=AD$1)))</f>
        <v>87</v>
      </c>
      <c r="AE2" s="25">
        <f>SUMPRODUCT((전체당첨내역!$A$2:$A$1500&gt;=(MAX(전체당첨내역!$A$2:$A$1500)-($B$1-1)))*((전체당첨내역!$B$2:$B$1500=AE$1)+(전체당첨내역!$C$2:$C$1500=AE$1)+(전체당첨내역!$D$2:$D$1500=AE$1)+(전체당첨내역!$E$2:$E$1500=AE$1)+(전체당첨내역!$F$2:$F$1500=AE$1)+(전체당첨내역!$G$2:$G$1500=AE$1)))</f>
        <v>65</v>
      </c>
      <c r="AF2" s="25">
        <f>SUMPRODUCT((전체당첨내역!$A$2:$A$1500&gt;=(MAX(전체당첨내역!$A$2:$A$1500)-($B$1-1)))*((전체당첨내역!$B$2:$B$1500=AF$1)+(전체당첨내역!$C$2:$C$1500=AF$1)+(전체당첨내역!$D$2:$D$1500=AF$1)+(전체당첨내역!$E$2:$E$1500=AF$1)+(전체당첨내역!$F$2:$F$1500=AF$1)+(전체당첨내역!$G$2:$G$1500=AF$1)))</f>
        <v>89</v>
      </c>
      <c r="AG2" s="25">
        <f>SUMPRODUCT((전체당첨내역!$A$2:$A$1500&gt;=(MAX(전체당첨내역!$A$2:$A$1500)-($B$1-1)))*((전체당첨내역!$B$2:$B$1500=AG$1)+(전체당첨내역!$C$2:$C$1500=AG$1)+(전체당첨내역!$D$2:$D$1500=AG$1)+(전체당첨내역!$E$2:$E$1500=AG$1)+(전체당첨내역!$F$2:$F$1500=AG$1)+(전체당첨내역!$G$2:$G$1500=AG$1)))</f>
        <v>69</v>
      </c>
      <c r="AH2" s="25">
        <f>SUMPRODUCT((전체당첨내역!$A$2:$A$1500&gt;=(MAX(전체당첨내역!$A$2:$A$1500)-($B$1-1)))*((전체당첨내역!$B$2:$B$1500=AH$1)+(전체당첨내역!$C$2:$C$1500=AH$1)+(전체당첨내역!$D$2:$D$1500=AH$1)+(전체당첨내역!$E$2:$E$1500=AH$1)+(전체당첨내역!$F$2:$F$1500=AH$1)+(전체당첨내역!$G$2:$G$1500=AH$1)))</f>
        <v>69</v>
      </c>
      <c r="AI2" s="25">
        <f>SUMPRODUCT((전체당첨내역!$A$2:$A$1500&gt;=(MAX(전체당첨내역!$A$2:$A$1500)-($B$1-1)))*((전체당첨내역!$B$2:$B$1500=AI$1)+(전체당첨내역!$C$2:$C$1500=AI$1)+(전체당첨내역!$D$2:$D$1500=AI$1)+(전체당첨내역!$E$2:$E$1500=AI$1)+(전체당첨내역!$F$2:$F$1500=AI$1)+(전체당첨내역!$G$2:$G$1500=AI$1)))</f>
        <v>84</v>
      </c>
      <c r="AJ2" s="25">
        <f>SUMPRODUCT((전체당첨내역!$A$2:$A$1500&gt;=(MAX(전체당첨내역!$A$2:$A$1500)-($B$1-1)))*((전체당첨내역!$B$2:$B$1500=AJ$1)+(전체당첨내역!$C$2:$C$1500=AJ$1)+(전체당첨내역!$D$2:$D$1500=AJ$1)+(전체당첨내역!$E$2:$E$1500=AJ$1)+(전체당첨내역!$F$2:$F$1500=AJ$1)+(전체당첨내역!$G$2:$G$1500=AJ$1)))</f>
        <v>64</v>
      </c>
      <c r="AK2" s="25">
        <f>SUMPRODUCT((전체당첨내역!$A$2:$A$1500&gt;=(MAX(전체당첨내역!$A$2:$A$1500)-($B$1-1)))*((전체당첨내역!$B$2:$B$1500=AK$1)+(전체당첨내역!$C$2:$C$1500=AK$1)+(전체당첨내역!$D$2:$D$1500=AK$1)+(전체당첨내역!$E$2:$E$1500=AK$1)+(전체당첨내역!$F$2:$F$1500=AK$1)+(전체당첨내역!$G$2:$G$1500=AK$1)))</f>
        <v>74</v>
      </c>
      <c r="AL2" s="25">
        <f>SUMPRODUCT((전체당첨내역!$A$2:$A$1500&gt;=(MAX(전체당첨내역!$A$2:$A$1500)-($B$1-1)))*((전체당첨내역!$B$2:$B$1500=AL$1)+(전체당첨내역!$C$2:$C$1500=AL$1)+(전체당첨내역!$D$2:$D$1500=AL$1)+(전체당첨내역!$E$2:$E$1500=AL$1)+(전체당첨내역!$F$2:$F$1500=AL$1)+(전체당첨내역!$G$2:$G$1500=AL$1)))</f>
        <v>81</v>
      </c>
      <c r="AM2" s="25">
        <f>SUMPRODUCT((전체당첨내역!$A$2:$A$1500&gt;=(MAX(전체당첨내역!$A$2:$A$1500)-($B$1-1)))*((전체당첨내역!$B$2:$B$1500=AM$1)+(전체당첨내역!$C$2:$C$1500=AM$1)+(전체당첨내역!$D$2:$D$1500=AM$1)+(전체당첨내역!$E$2:$E$1500=AM$1)+(전체당첨내역!$F$2:$F$1500=AM$1)+(전체당첨내역!$G$2:$G$1500=AM$1)))</f>
        <v>87</v>
      </c>
      <c r="AN2" s="25">
        <f>SUMPRODUCT((전체당첨내역!$A$2:$A$1500&gt;=(MAX(전체당첨내역!$A$2:$A$1500)-($B$1-1)))*((전체당첨내역!$B$2:$B$1500=AN$1)+(전체당첨내역!$C$2:$C$1500=AN$1)+(전체당첨내역!$D$2:$D$1500=AN$1)+(전체당첨내역!$E$2:$E$1500=AN$1)+(전체당첨내역!$F$2:$F$1500=AN$1)+(전체당첨내역!$G$2:$G$1500=AN$1)))</f>
        <v>76</v>
      </c>
      <c r="AO2" s="25">
        <f>SUMPRODUCT((전체당첨내역!$A$2:$A$1500&gt;=(MAX(전체당첨내역!$A$2:$A$1500)-($B$1-1)))*((전체당첨내역!$B$2:$B$1500=AO$1)+(전체당첨내역!$C$2:$C$1500=AO$1)+(전체당첨내역!$D$2:$D$1500=AO$1)+(전체당첨내역!$E$2:$E$1500=AO$1)+(전체당첨내역!$F$2:$F$1500=AO$1)+(전체당첨내역!$G$2:$G$1500=AO$1)))</f>
        <v>81</v>
      </c>
      <c r="AP2" s="25">
        <f>SUMPRODUCT((전체당첨내역!$A$2:$A$1500&gt;=(MAX(전체당첨내역!$A$2:$A$1500)-($B$1-1)))*((전체당첨내역!$B$2:$B$1500=AP$1)+(전체당첨내역!$C$2:$C$1500=AP$1)+(전체당첨내역!$D$2:$D$1500=AP$1)+(전체당첨내역!$E$2:$E$1500=AP$1)+(전체당첨내역!$F$2:$F$1500=AP$1)+(전체당첨내역!$G$2:$G$1500=AP$1)))</f>
        <v>82</v>
      </c>
      <c r="AQ2" s="25">
        <f>SUMPRODUCT((전체당첨내역!$A$2:$A$1500&gt;=(MAX(전체당첨내역!$A$2:$A$1500)-($B$1-1)))*((전체당첨내역!$B$2:$B$1500=AQ$1)+(전체당첨내역!$C$2:$C$1500=AQ$1)+(전체당첨내역!$D$2:$D$1500=AQ$1)+(전체당첨내역!$E$2:$E$1500=AQ$1)+(전체당첨내역!$F$2:$F$1500=AQ$1)+(전체당첨내역!$G$2:$G$1500=AQ$1)))</f>
        <v>67</v>
      </c>
      <c r="AR2" s="25">
        <f>SUMPRODUCT((전체당첨내역!$A$2:$A$1500&gt;=(MAX(전체당첨내역!$A$2:$A$1500)-($B$1-1)))*((전체당첨내역!$B$2:$B$1500=AR$1)+(전체당첨내역!$C$2:$C$1500=AR$1)+(전체당첨내역!$D$2:$D$1500=AR$1)+(전체당첨내역!$E$2:$E$1500=AR$1)+(전체당첨내역!$F$2:$F$1500=AR$1)+(전체당첨내역!$G$2:$G$1500=AR$1)))</f>
        <v>93</v>
      </c>
      <c r="AS2" s="25">
        <f>SUMPRODUCT((전체당첨내역!$A$2:$A$1500&gt;=(MAX(전체당첨내역!$A$2:$A$1500)-($B$1-1)))*((전체당첨내역!$B$2:$B$1500=AS$1)+(전체당첨내역!$C$2:$C$1500=AS$1)+(전체당첨내역!$D$2:$D$1500=AS$1)+(전체당첨내역!$E$2:$E$1500=AS$1)+(전체당첨내역!$F$2:$F$1500=AS$1)+(전체당첨내역!$G$2:$G$1500=AS$1)))</f>
        <v>84</v>
      </c>
      <c r="AT2" s="25">
        <f>SUMPRODUCT((전체당첨내역!$A$2:$A$1500&gt;=(MAX(전체당첨내역!$A$2:$A$1500)-($B$1-1)))*((전체당첨내역!$B$2:$B$1500=AT$1)+(전체당첨내역!$C$2:$C$1500=AT$1)+(전체당첨내역!$D$2:$D$1500=AT$1)+(전체당첨내역!$E$2:$E$1500=AT$1)+(전체당첨내역!$F$2:$F$1500=AT$1)+(전체당첨내역!$G$2:$G$1500=AT$1)))</f>
        <v>79</v>
      </c>
      <c r="AU2" s="25">
        <f>SUMPRODUCT((전체당첨내역!$A$2:$A$1500&gt;=(MAX(전체당첨내역!$A$2:$A$1500)-($B$1-1)))*((전체당첨내역!$B$2:$B$1500=AU$1)+(전체당첨내역!$C$2:$C$1500=AU$1)+(전체당첨내역!$D$2:$D$1500=AU$1)+(전체당첨내역!$E$2:$E$1500=AU$1)+(전체당첨내역!$F$2:$F$1500=AU$1)+(전체당첨내역!$G$2:$G$1500=AU$1)))</f>
        <v>82</v>
      </c>
      <c r="AV2" s="25">
        <f>SUMPRODUCT((전체당첨내역!$A$2:$A$1500&gt;=(MAX(전체당첨내역!$A$2:$A$1500)-($B$1-1)))*((전체당첨내역!$B$2:$B$1500=AV$1)+(전체당첨내역!$C$2:$C$1500=AV$1)+(전체당첨내역!$D$2:$D$1500=AV$1)+(전체당첨내역!$E$2:$E$1500=AV$1)+(전체당첨내역!$F$2:$F$1500=AV$1)+(전체당첨내역!$G$2:$G$1500=AV$1)))</f>
        <v>77</v>
      </c>
      <c r="AW2" s="25">
        <f>SUMPRODUCT((전체당첨내역!$A$2:$A$1500&gt;=(MAX(전체당첨내역!$A$2:$A$1500)-($B$1-1)))*((전체당첨내역!$B$2:$B$1500=AW$1)+(전체당첨내역!$C$2:$C$1500=AW$1)+(전체당첨내역!$D$2:$D$1500=AW$1)+(전체당첨내역!$E$2:$E$1500=AW$1)+(전체당첨내역!$F$2:$F$1500=AW$1)+(전체당첨내역!$G$2:$G$1500=AW$1)))</f>
        <v>96</v>
      </c>
      <c r="AX2" s="25">
        <f>SUMPRODUCT((전체당첨내역!$A$2:$A$1500&gt;=(MAX(전체당첨내역!$A$2:$A$1500)-($B$1-1)))*((전체당첨내역!$B$2:$B$1500=AX$1)+(전체당첨내역!$C$2:$C$1500=AX$1)+(전체당첨내역!$D$2:$D$1500=AX$1)+(전체당첨내역!$E$2:$E$1500=AX$1)+(전체당첨내역!$F$2:$F$1500=AX$1)+(전체당첨내역!$G$2:$G$1500=AX$1)))</f>
        <v>81</v>
      </c>
      <c r="AY2" s="25">
        <f>SUMPRODUCT((전체당첨내역!$A$2:$A$1500&gt;=(MAX(전체당첨내역!$A$2:$A$1500)-($B$1-1)))*((전체당첨내역!$B$2:$B$1500=AY$1)+(전체당첨내역!$C$2:$C$1500=AY$1)+(전체당첨내역!$D$2:$D$1500=AY$1)+(전체당첨내역!$E$2:$E$1500=AY$1)+(전체당첨내역!$F$2:$F$1500=AY$1)+(전체당첨내역!$G$2:$G$1500=AY$1)))</f>
        <v>69</v>
      </c>
      <c r="AZ2" s="25">
        <f>SUMPRODUCT((전체당첨내역!$A$2:$A$1500&gt;=(MAX(전체당첨내역!$A$2:$A$1500)-($B$1-1)))*((전체당첨내역!$B$2:$B$1500=AZ$1)+(전체당첨내역!$C$2:$C$1500=AZ$1)+(전체당첨내역!$D$2:$D$1500=AZ$1)+(전체당첨내역!$E$2:$E$1500=AZ$1)+(전체당첨내역!$F$2:$F$1500=AZ$1)+(전체당첨내역!$G$2:$G$1500=AZ$1)))</f>
        <v>78</v>
      </c>
      <c r="BA2" s="25">
        <f>SUMPRODUCT((전체당첨내역!$A$2:$A$1500&gt;=(MAX(전체당첨내역!$A$2:$A$1500)-($B$1-1)))*((전체당첨내역!$B$2:$B$1500=BA$1)+(전체당첨내역!$C$2:$C$1500=BA$1)+(전체당첨내역!$D$2:$D$1500=BA$1)+(전체당첨내역!$E$2:$E$1500=BA$1)+(전체당첨내역!$F$2:$F$1500=BA$1)+(전체당첨내역!$G$2:$G$1500=BA$1)))</f>
        <v>79</v>
      </c>
      <c r="BB2" s="25">
        <f>SUMPRODUCT((전체당첨내역!$A$2:$A$1500&gt;=(MAX(전체당첨내역!$A$2:$A$1500)-($B$1-1)))*((전체당첨내역!$B$2:$B$1500=BB$1)+(전체당첨내역!$C$2:$C$1500=BB$1)+(전체당첨내역!$D$2:$D$1500=BB$1)+(전체당첨내역!$E$2:$E$1500=BB$1)+(전체당첨내역!$F$2:$F$1500=BB$1)+(전체당첨내역!$G$2:$G$1500=BB$1)))</f>
        <v>80</v>
      </c>
      <c r="BC2" s="25">
        <f>SUMPRODUCT((전체당첨내역!$A$2:$A$1500&gt;=(MAX(전체당첨내역!$A$2:$A$1500)-($B$1-1)))*((전체당첨내역!$B$2:$B$1500=BC$1)+(전체당첨내역!$C$2:$C$1500=BC$1)+(전체당첨내역!$D$2:$D$1500=BC$1)+(전체당첨내역!$E$2:$E$1500=BC$1)+(전체당첨내역!$F$2:$F$1500=BC$1)+(전체당첨내역!$G$2:$G$1500=BC$1)))</f>
        <v>83</v>
      </c>
      <c r="BD2" s="25">
        <f>SUMPRODUCT((전체당첨내역!$A$2:$A$1500&gt;=(MAX(전체당첨내역!$A$2:$A$1500)-($B$1-1)))*((전체당첨내역!$B$2:$B$1500=BD$1)+(전체당첨내역!$C$2:$C$1500=BD$1)+(전체당첨내역!$D$2:$D$1500=BD$1)+(전체당첨내역!$E$2:$E$1500=BD$1)+(전체당첨내역!$F$2:$F$1500=BD$1)+(전체당첨내역!$G$2:$G$1500=BD$1)))</f>
        <v>87</v>
      </c>
    </row>
    <row r="3" spans="1:56" ht="16.5" customHeight="1">
      <c r="A3" s="55" t="s">
        <v>1</v>
      </c>
      <c r="B3" s="22" t="s">
        <v>2</v>
      </c>
      <c r="K3" s="23" t="s">
        <v>3</v>
      </c>
      <c r="L3" s="24">
        <f>SUMPRODUCT((전체당첨내역!$A$2:$A$1500&gt;=(MAX(전체당첨내역!$A$2:$A$1500)-49))*((전체당첨내역!$B$2:$B$1500=L$1)+(전체당첨내역!$C$2:$C$1500=L$1)+(전체당첨내역!$D$2:$D$1500=L$1)+(전체당첨내역!$E$2:$E$1500=L$1)+(전체당첨내역!$F$2:$F$1500=L$1)+(전체당첨내역!$G$2:$G$1500=L$1)))</f>
        <v>8</v>
      </c>
      <c r="M3" s="25">
        <f>SUMPRODUCT((전체당첨내역!$A$2:$A$1500&gt;=(MAX(전체당첨내역!$A$2:$A$1500)-49))*((전체당첨내역!$B$2:$B$1500=M$1)+(전체당첨내역!$C$2:$C$1500=M$1)+(전체당첨내역!$D$2:$D$1500=M$1)+(전체당첨내역!$E$2:$E$1500=M$1)+(전체당첨내역!$F$2:$F$1500=M$1)+(전체당첨내역!$G$2:$G$1500=M$1)))</f>
        <v>7</v>
      </c>
      <c r="N3" s="25">
        <f>SUMPRODUCT((전체당첨내역!$A$2:$A$1500&gt;=(MAX(전체당첨내역!$A$2:$A$1500)-49))*((전체당첨내역!$B$2:$B$1500=N$1)+(전체당첨내역!$C$2:$C$1500=N$1)+(전체당첨내역!$D$2:$D$1500=N$1)+(전체당첨내역!$E$2:$E$1500=N$1)+(전체당첨내역!$F$2:$F$1500=N$1)+(전체당첨내역!$G$2:$G$1500=N$1)))</f>
        <v>7</v>
      </c>
      <c r="O3" s="25">
        <f>SUMPRODUCT((전체당첨내역!$A$2:$A$1500&gt;=(MAX(전체당첨내역!$A$2:$A$1500)-49))*((전체당첨내역!$B$2:$B$1500=O$1)+(전체당첨내역!$C$2:$C$1500=O$1)+(전체당첨내역!$D$2:$D$1500=O$1)+(전체당첨내역!$E$2:$E$1500=O$1)+(전체당첨내역!$F$2:$F$1500=O$1)+(전체당첨내역!$G$2:$G$1500=O$1)))</f>
        <v>6</v>
      </c>
      <c r="P3" s="25">
        <f>SUMPRODUCT((전체당첨내역!$A$2:$A$1500&gt;=(MAX(전체당첨내역!$A$2:$A$1500)-49))*((전체당첨내역!$B$2:$B$1500=P$1)+(전체당첨내역!$C$2:$C$1500=P$1)+(전체당첨내역!$D$2:$D$1500=P$1)+(전체당첨내역!$E$2:$E$1500=P$1)+(전체당첨내역!$F$2:$F$1500=P$1)+(전체당첨내역!$G$2:$G$1500=P$1)))</f>
        <v>4</v>
      </c>
      <c r="Q3" s="25">
        <f>SUMPRODUCT((전체당첨내역!$A$2:$A$1500&gt;=(MAX(전체당첨내역!$A$2:$A$1500)-49))*((전체당첨내역!$B$2:$B$1500=Q$1)+(전체당첨내역!$C$2:$C$1500=Q$1)+(전체당첨내역!$D$2:$D$1500=Q$1)+(전체당첨내역!$E$2:$E$1500=Q$1)+(전체당첨내역!$F$2:$F$1500=Q$1)+(전체당첨내역!$G$2:$G$1500=Q$1)))</f>
        <v>5</v>
      </c>
      <c r="R3" s="25">
        <f>SUMPRODUCT((전체당첨내역!$A$2:$A$1500&gt;=(MAX(전체당첨내역!$A$2:$A$1500)-49))*((전체당첨내역!$B$2:$B$1500=R$1)+(전체당첨내역!$C$2:$C$1500=R$1)+(전체당첨내역!$D$2:$D$1500=R$1)+(전체당첨내역!$E$2:$E$1500=R$1)+(전체당첨내역!$F$2:$F$1500=R$1)+(전체당첨내역!$G$2:$G$1500=R$1)))</f>
        <v>6</v>
      </c>
      <c r="S3" s="25">
        <f>SUMPRODUCT((전체당첨내역!$A$2:$A$1500&gt;=(MAX(전체당첨내역!$A$2:$A$1500)-49))*((전체당첨내역!$B$2:$B$1500=S$1)+(전체당첨내역!$C$2:$C$1500=S$1)+(전체당첨내역!$D$2:$D$1500=S$1)+(전체당첨내역!$E$2:$E$1500=S$1)+(전체당첨내역!$F$2:$F$1500=S$1)+(전체당첨내역!$G$2:$G$1500=S$1)))</f>
        <v>6</v>
      </c>
      <c r="T3" s="25">
        <f>SUMPRODUCT((전체당첨내역!$A$2:$A$1500&gt;=(MAX(전체당첨내역!$A$2:$A$1500)-49))*((전체당첨내역!$B$2:$B$1500=T$1)+(전체당첨내역!$C$2:$C$1500=T$1)+(전체당첨내역!$D$2:$D$1500=T$1)+(전체당첨내역!$E$2:$E$1500=T$1)+(전체당첨내역!$F$2:$F$1500=T$1)+(전체당첨내역!$G$2:$G$1500=T$1)))</f>
        <v>6</v>
      </c>
      <c r="U3" s="25">
        <f>SUMPRODUCT((전체당첨내역!$A$2:$A$1500&gt;=(MAX(전체당첨내역!$A$2:$A$1500)-49))*((전체당첨내역!$B$2:$B$1500=U$1)+(전체당첨내역!$C$2:$C$1500=U$1)+(전체당첨내역!$D$2:$D$1500=U$1)+(전체당첨내역!$E$2:$E$1500=U$1)+(전체당첨내역!$F$2:$F$1500=U$1)+(전체당첨내역!$G$2:$G$1500=U$1)))</f>
        <v>6</v>
      </c>
      <c r="V3" s="25">
        <f>SUMPRODUCT((전체당첨내역!$A$2:$A$1500&gt;=(MAX(전체당첨내역!$A$2:$A$1500)-49))*((전체당첨내역!$B$2:$B$1500=V$1)+(전체당첨내역!$C$2:$C$1500=V$1)+(전체당첨내역!$D$2:$D$1500=V$1)+(전체당첨내역!$E$2:$E$1500=V$1)+(전체당첨내역!$F$2:$F$1500=V$1)+(전체당첨내역!$G$2:$G$1500=V$1)))</f>
        <v>5</v>
      </c>
      <c r="W3" s="25">
        <f>SUMPRODUCT((전체당첨내역!$A$2:$A$1500&gt;=(MAX(전체당첨내역!$A$2:$A$1500)-49))*((전체당첨내역!$B$2:$B$1500=W$1)+(전체당첨내역!$C$2:$C$1500=W$1)+(전체당첨내역!$D$2:$D$1500=W$1)+(전체당첨내역!$E$2:$E$1500=W$1)+(전체당첨내역!$F$2:$F$1500=W$1)+(전체당첨내역!$G$2:$G$1500=W$1)))</f>
        <v>5</v>
      </c>
      <c r="X3" s="25">
        <f>SUMPRODUCT((전체당첨내역!$A$2:$A$1500&gt;=(MAX(전체당첨내역!$A$2:$A$1500)-49))*((전체당첨내역!$B$2:$B$1500=X$1)+(전체당첨내역!$C$2:$C$1500=X$1)+(전체당첨내역!$D$2:$D$1500=X$1)+(전체당첨내역!$E$2:$E$1500=X$1)+(전체당첨내역!$F$2:$F$1500=X$1)+(전체당첨내역!$G$2:$G$1500=X$1)))</f>
        <v>10</v>
      </c>
      <c r="Y3" s="25">
        <f>SUMPRODUCT((전체당첨내역!$A$2:$A$1500&gt;=(MAX(전체당첨내역!$A$2:$A$1500)-49))*((전체당첨내역!$B$2:$B$1500=Y$1)+(전체당첨내역!$C$2:$C$1500=Y$1)+(전체당첨내역!$D$2:$D$1500=Y$1)+(전체당첨내역!$E$2:$E$1500=Y$1)+(전체당첨내역!$F$2:$F$1500=Y$1)+(전체당첨내역!$G$2:$G$1500=Y$1)))</f>
        <v>3</v>
      </c>
      <c r="Z3" s="25">
        <f>SUMPRODUCT((전체당첨내역!$A$2:$A$1500&gt;=(MAX(전체당첨내역!$A$2:$A$1500)-49))*((전체당첨내역!$B$2:$B$1500=Z$1)+(전체당첨내역!$C$2:$C$1500=Z$1)+(전체당첨내역!$D$2:$D$1500=Z$1)+(전체당첨내역!$E$2:$E$1500=Z$1)+(전체당첨내역!$F$2:$F$1500=Z$1)+(전체당첨내역!$G$2:$G$1500=Z$1)))</f>
        <v>11</v>
      </c>
      <c r="AA3" s="25">
        <f>SUMPRODUCT((전체당첨내역!$A$2:$A$1500&gt;=(MAX(전체당첨내역!$A$2:$A$1500)-49))*((전체당첨내역!$B$2:$B$1500=AA$1)+(전체당첨내역!$C$2:$C$1500=AA$1)+(전체당첨내역!$D$2:$D$1500=AA$1)+(전체당첨내역!$E$2:$E$1500=AA$1)+(전체당첨내역!$F$2:$F$1500=AA$1)+(전체당첨내역!$G$2:$G$1500=AA$1)))</f>
        <v>8</v>
      </c>
      <c r="AB3" s="25">
        <f>SUMPRODUCT((전체당첨내역!$A$2:$A$1500&gt;=(MAX(전체당첨내역!$A$2:$A$1500)-49))*((전체당첨내역!$B$2:$B$1500=AB$1)+(전체당첨내역!$C$2:$C$1500=AB$1)+(전체당첨내역!$D$2:$D$1500=AB$1)+(전체당첨내역!$E$2:$E$1500=AB$1)+(전체당첨내역!$F$2:$F$1500=AB$1)+(전체당첨내역!$G$2:$G$1500=AB$1)))</f>
        <v>5</v>
      </c>
      <c r="AC3" s="25">
        <f>SUMPRODUCT((전체당첨내역!$A$2:$A$1500&gt;=(MAX(전체당첨내역!$A$2:$A$1500)-49))*((전체당첨내역!$B$2:$B$1500=AC$1)+(전체당첨내역!$C$2:$C$1500=AC$1)+(전체당첨내역!$D$2:$D$1500=AC$1)+(전체당첨내역!$E$2:$E$1500=AC$1)+(전체당첨내역!$F$2:$F$1500=AC$1)+(전체당첨내역!$G$2:$G$1500=AC$1)))</f>
        <v>8</v>
      </c>
      <c r="AD3" s="25">
        <f>SUMPRODUCT((전체당첨내역!$A$2:$A$1500&gt;=(MAX(전체당첨내역!$A$2:$A$1500)-49))*((전체당첨내역!$B$2:$B$1500=AD$1)+(전체당첨내역!$C$2:$C$1500=AD$1)+(전체당첨내역!$D$2:$D$1500=AD$1)+(전체당첨내역!$E$2:$E$1500=AD$1)+(전체당첨내역!$F$2:$F$1500=AD$1)+(전체당첨내역!$G$2:$G$1500=AD$1)))</f>
        <v>6</v>
      </c>
      <c r="AE3" s="25">
        <f>SUMPRODUCT((전체당첨내역!$A$2:$A$1500&gt;=(MAX(전체당첨내역!$A$2:$A$1500)-49))*((전체당첨내역!$B$2:$B$1500=AE$1)+(전체당첨내역!$C$2:$C$1500=AE$1)+(전체당첨내역!$D$2:$D$1500=AE$1)+(전체당첨내역!$E$2:$E$1500=AE$1)+(전체당첨내역!$F$2:$F$1500=AE$1)+(전체당첨내역!$G$2:$G$1500=AE$1)))</f>
        <v>7</v>
      </c>
      <c r="AF3" s="25">
        <f>SUMPRODUCT((전체당첨내역!$A$2:$A$1500&gt;=(MAX(전체당첨내역!$A$2:$A$1500)-49))*((전체당첨내역!$B$2:$B$1500=AF$1)+(전체당첨내역!$C$2:$C$1500=AF$1)+(전체당첨내역!$D$2:$D$1500=AF$1)+(전체당첨내역!$E$2:$E$1500=AF$1)+(전체당첨내역!$F$2:$F$1500=AF$1)+(전체당첨내역!$G$2:$G$1500=AF$1)))</f>
        <v>4</v>
      </c>
      <c r="AG3" s="25">
        <f>SUMPRODUCT((전체당첨내역!$A$2:$A$1500&gt;=(MAX(전체당첨내역!$A$2:$A$1500)-49))*((전체당첨내역!$B$2:$B$1500=AG$1)+(전체당첨내역!$C$2:$C$1500=AG$1)+(전체당첨내역!$D$2:$D$1500=AG$1)+(전체당첨내역!$E$2:$E$1500=AG$1)+(전체당첨내역!$F$2:$F$1500=AG$1)+(전체당첨내역!$G$2:$G$1500=AG$1)))</f>
        <v>6</v>
      </c>
      <c r="AH3" s="25">
        <f>SUMPRODUCT((전체당첨내역!$A$2:$A$1500&gt;=(MAX(전체당첨내역!$A$2:$A$1500)-49))*((전체당첨내역!$B$2:$B$1500=AH$1)+(전체당첨내역!$C$2:$C$1500=AH$1)+(전체당첨내역!$D$2:$D$1500=AH$1)+(전체당첨내역!$E$2:$E$1500=AH$1)+(전체당첨내역!$F$2:$F$1500=AH$1)+(전체당첨내역!$G$2:$G$1500=AH$1)))</f>
        <v>5</v>
      </c>
      <c r="AI3" s="25">
        <f>SUMPRODUCT((전체당첨내역!$A$2:$A$1500&gt;=(MAX(전체당첨내역!$A$2:$A$1500)-49))*((전체당첨내역!$B$2:$B$1500=AI$1)+(전체당첨내역!$C$2:$C$1500=AI$1)+(전체당첨내역!$D$2:$D$1500=AI$1)+(전체당첨내역!$E$2:$E$1500=AI$1)+(전체당첨내역!$F$2:$F$1500=AI$1)+(전체당첨내역!$G$2:$G$1500=AI$1)))</f>
        <v>9</v>
      </c>
      <c r="AJ3" s="25">
        <f>SUMPRODUCT((전체당첨내역!$A$2:$A$1500&gt;=(MAX(전체당첨내역!$A$2:$A$1500)-49))*((전체당첨내역!$B$2:$B$1500=AJ$1)+(전체당첨내역!$C$2:$C$1500=AJ$1)+(전체당첨내역!$D$2:$D$1500=AJ$1)+(전체당첨내역!$E$2:$E$1500=AJ$1)+(전체당첨내역!$F$2:$F$1500=AJ$1)+(전체당첨내역!$G$2:$G$1500=AJ$1)))</f>
        <v>6</v>
      </c>
      <c r="AK3" s="25">
        <f>SUMPRODUCT((전체당첨내역!$A$2:$A$1500&gt;=(MAX(전체당첨내역!$A$2:$A$1500)-49))*((전체당첨내역!$B$2:$B$1500=AK$1)+(전체당첨내역!$C$2:$C$1500=AK$1)+(전체당첨내역!$D$2:$D$1500=AK$1)+(전체당첨내역!$E$2:$E$1500=AK$1)+(전체당첨내역!$F$2:$F$1500=AK$1)+(전체당첨내역!$G$2:$G$1500=AK$1)))</f>
        <v>5</v>
      </c>
      <c r="AL3" s="25">
        <f>SUMPRODUCT((전체당첨내역!$A$2:$A$1500&gt;=(MAX(전체당첨내역!$A$2:$A$1500)-49))*((전체당첨내역!$B$2:$B$1500=AL$1)+(전체당첨내역!$C$2:$C$1500=AL$1)+(전체당첨내역!$D$2:$D$1500=AL$1)+(전체당첨내역!$E$2:$E$1500=AL$1)+(전체당첨내역!$F$2:$F$1500=AL$1)+(전체당첨내역!$G$2:$G$1500=AL$1)))</f>
        <v>10</v>
      </c>
      <c r="AM3" s="25">
        <f>SUMPRODUCT((전체당첨내역!$A$2:$A$1500&gt;=(MAX(전체당첨내역!$A$2:$A$1500)-49))*((전체당첨내역!$B$2:$B$1500=AM$1)+(전체당첨내역!$C$2:$C$1500=AM$1)+(전체당첨내역!$D$2:$D$1500=AM$1)+(전체당첨내역!$E$2:$E$1500=AM$1)+(전체당첨내역!$F$2:$F$1500=AM$1)+(전체당첨내역!$G$2:$G$1500=AM$1)))</f>
        <v>8</v>
      </c>
      <c r="AN3" s="25">
        <f>SUMPRODUCT((전체당첨내역!$A$2:$A$1500&gt;=(MAX(전체당첨내역!$A$2:$A$1500)-49))*((전체당첨내역!$B$2:$B$1500=AN$1)+(전체당첨내역!$C$2:$C$1500=AN$1)+(전체당첨내역!$D$2:$D$1500=AN$1)+(전체당첨내역!$E$2:$E$1500=AN$1)+(전체당첨내역!$F$2:$F$1500=AN$1)+(전체당첨내역!$G$2:$G$1500=AN$1)))</f>
        <v>6</v>
      </c>
      <c r="AO3" s="25">
        <f>SUMPRODUCT((전체당첨내역!$A$2:$A$1500&gt;=(MAX(전체당첨내역!$A$2:$A$1500)-49))*((전체당첨내역!$B$2:$B$1500=AO$1)+(전체당첨내역!$C$2:$C$1500=AO$1)+(전체당첨내역!$D$2:$D$1500=AO$1)+(전체당첨내역!$E$2:$E$1500=AO$1)+(전체당첨내역!$F$2:$F$1500=AO$1)+(전체당첨내역!$G$2:$G$1500=AO$1)))</f>
        <v>7</v>
      </c>
      <c r="AP3" s="25">
        <f>SUMPRODUCT((전체당첨내역!$A$2:$A$1500&gt;=(MAX(전체당첨내역!$A$2:$A$1500)-49))*((전체당첨내역!$B$2:$B$1500=AP$1)+(전체당첨내역!$C$2:$C$1500=AP$1)+(전체당첨내역!$D$2:$D$1500=AP$1)+(전체당첨내역!$E$2:$E$1500=AP$1)+(전체당첨내역!$F$2:$F$1500=AP$1)+(전체당첨내역!$G$2:$G$1500=AP$1)))</f>
        <v>11</v>
      </c>
      <c r="AQ3" s="25">
        <f>SUMPRODUCT((전체당첨내역!$A$2:$A$1500&gt;=(MAX(전체당첨내역!$A$2:$A$1500)-49))*((전체당첨내역!$B$2:$B$1500=AQ$1)+(전체당첨내역!$C$2:$C$1500=AQ$1)+(전체당첨내역!$D$2:$D$1500=AQ$1)+(전체당첨내역!$E$2:$E$1500=AQ$1)+(전체당첨내역!$F$2:$F$1500=AQ$1)+(전체당첨내역!$G$2:$G$1500=AQ$1)))</f>
        <v>7</v>
      </c>
      <c r="AR3" s="25">
        <f>SUMPRODUCT((전체당첨내역!$A$2:$A$1500&gt;=(MAX(전체당첨내역!$A$2:$A$1500)-49))*((전체당첨내역!$B$2:$B$1500=AR$1)+(전체당첨내역!$C$2:$C$1500=AR$1)+(전체당첨내역!$D$2:$D$1500=AR$1)+(전체당첨내역!$E$2:$E$1500=AR$1)+(전체당첨내역!$F$2:$F$1500=AR$1)+(전체당첨내역!$G$2:$G$1500=AR$1)))</f>
        <v>7</v>
      </c>
      <c r="AS3" s="25">
        <f>SUMPRODUCT((전체당첨내역!$A$2:$A$1500&gt;=(MAX(전체당첨내역!$A$2:$A$1500)-49))*((전체당첨내역!$B$2:$B$1500=AS$1)+(전체당첨내역!$C$2:$C$1500=AS$1)+(전체당첨내역!$D$2:$D$1500=AS$1)+(전체당첨내역!$E$2:$E$1500=AS$1)+(전체당첨내역!$F$2:$F$1500=AS$1)+(전체당첨내역!$G$2:$G$1500=AS$1)))</f>
        <v>6</v>
      </c>
      <c r="AT3" s="25">
        <f>SUMPRODUCT((전체당첨내역!$A$2:$A$1500&gt;=(MAX(전체당첨내역!$A$2:$A$1500)-49))*((전체당첨내역!$B$2:$B$1500=AT$1)+(전체당첨내역!$C$2:$C$1500=AT$1)+(전체당첨내역!$D$2:$D$1500=AT$1)+(전체당첨내역!$E$2:$E$1500=AT$1)+(전체당첨내역!$F$2:$F$1500=AT$1)+(전체당첨내역!$G$2:$G$1500=AT$1)))</f>
        <v>6</v>
      </c>
      <c r="AU3" s="25">
        <f>SUMPRODUCT((전체당첨내역!$A$2:$A$1500&gt;=(MAX(전체당첨내역!$A$2:$A$1500)-49))*((전체당첨내역!$B$2:$B$1500=AU$1)+(전체당첨내역!$C$2:$C$1500=AU$1)+(전체당첨내역!$D$2:$D$1500=AU$1)+(전체당첨내역!$E$2:$E$1500=AU$1)+(전체당첨내역!$F$2:$F$1500=AU$1)+(전체당첨내역!$G$2:$G$1500=AU$1)))</f>
        <v>7</v>
      </c>
      <c r="AV3" s="25">
        <f>SUMPRODUCT((전체당첨내역!$A$2:$A$1500&gt;=(MAX(전체당첨내역!$A$2:$A$1500)-49))*((전체당첨내역!$B$2:$B$1500=AV$1)+(전체당첨내역!$C$2:$C$1500=AV$1)+(전체당첨내역!$D$2:$D$1500=AV$1)+(전체당첨내역!$E$2:$E$1500=AV$1)+(전체당첨내역!$F$2:$F$1500=AV$1)+(전체당첨내역!$G$2:$G$1500=AV$1)))</f>
        <v>6</v>
      </c>
      <c r="AW3" s="25">
        <f>SUMPRODUCT((전체당첨내역!$A$2:$A$1500&gt;=(MAX(전체당첨내역!$A$2:$A$1500)-49))*((전체당첨내역!$B$2:$B$1500=AW$1)+(전체당첨내역!$C$2:$C$1500=AW$1)+(전체당첨내역!$D$2:$D$1500=AW$1)+(전체당첨내역!$E$2:$E$1500=AW$1)+(전체당첨내역!$F$2:$F$1500=AW$1)+(전체당첨내역!$G$2:$G$1500=AW$1)))</f>
        <v>10</v>
      </c>
      <c r="AX3" s="25">
        <f>SUMPRODUCT((전체당첨내역!$A$2:$A$1500&gt;=(MAX(전체당첨내역!$A$2:$A$1500)-49))*((전체당첨내역!$B$2:$B$1500=AX$1)+(전체당첨내역!$C$2:$C$1500=AX$1)+(전체당첨내역!$D$2:$D$1500=AX$1)+(전체당첨내역!$E$2:$E$1500=AX$1)+(전체당첨내역!$F$2:$F$1500=AX$1)+(전체당첨내역!$G$2:$G$1500=AX$1)))</f>
        <v>6</v>
      </c>
      <c r="AY3" s="25">
        <f>SUMPRODUCT((전체당첨내역!$A$2:$A$1500&gt;=(MAX(전체당첨내역!$A$2:$A$1500)-49))*((전체당첨내역!$B$2:$B$1500=AY$1)+(전체당첨내역!$C$2:$C$1500=AY$1)+(전체당첨내역!$D$2:$D$1500=AY$1)+(전체당첨내역!$E$2:$E$1500=AY$1)+(전체당첨내역!$F$2:$F$1500=AY$1)+(전체당첨내역!$G$2:$G$1500=AY$1)))</f>
        <v>5</v>
      </c>
      <c r="AZ3" s="25">
        <f>SUMPRODUCT((전체당첨내역!$A$2:$A$1500&gt;=(MAX(전체당첨내역!$A$2:$A$1500)-49))*((전체당첨내역!$B$2:$B$1500=AZ$1)+(전체당첨내역!$C$2:$C$1500=AZ$1)+(전체당첨내역!$D$2:$D$1500=AZ$1)+(전체당첨내역!$E$2:$E$1500=AZ$1)+(전체당첨내역!$F$2:$F$1500=AZ$1)+(전체당첨내역!$G$2:$G$1500=AZ$1)))</f>
        <v>7</v>
      </c>
      <c r="BA3" s="25">
        <f>SUMPRODUCT((전체당첨내역!$A$2:$A$1500&gt;=(MAX(전체당첨내역!$A$2:$A$1500)-49))*((전체당첨내역!$B$2:$B$1500=BA$1)+(전체당첨내역!$C$2:$C$1500=BA$1)+(전체당첨내역!$D$2:$D$1500=BA$1)+(전체당첨내역!$E$2:$E$1500=BA$1)+(전체당첨내역!$F$2:$F$1500=BA$1)+(전체당첨내역!$G$2:$G$1500=BA$1)))</f>
        <v>7</v>
      </c>
      <c r="BB3" s="25">
        <f>SUMPRODUCT((전체당첨내역!$A$2:$A$1500&gt;=(MAX(전체당첨내역!$A$2:$A$1500)-49))*((전체당첨내역!$B$2:$B$1500=BB$1)+(전체당첨내역!$C$2:$C$1500=BB$1)+(전체당첨내역!$D$2:$D$1500=BB$1)+(전체당첨내역!$E$2:$E$1500=BB$1)+(전체당첨내역!$F$2:$F$1500=BB$1)+(전체당첨내역!$G$2:$G$1500=BB$1)))</f>
        <v>6</v>
      </c>
      <c r="BC3" s="25">
        <f>SUMPRODUCT((전체당첨내역!$A$2:$A$1500&gt;=(MAX(전체당첨내역!$A$2:$A$1500)-49))*((전체당첨내역!$B$2:$B$1500=BC$1)+(전체당첨내역!$C$2:$C$1500=BC$1)+(전체당첨내역!$D$2:$D$1500=BC$1)+(전체당첨내역!$E$2:$E$1500=BC$1)+(전체당첨내역!$F$2:$F$1500=BC$1)+(전체당첨내역!$G$2:$G$1500=BC$1)))</f>
        <v>8</v>
      </c>
      <c r="BD3" s="25">
        <f>SUMPRODUCT((전체당첨내역!$A$2:$A$1500&gt;=(MAX(전체당첨내역!$A$2:$A$1500)-49))*((전체당첨내역!$B$2:$B$1500=BD$1)+(전체당첨내역!$C$2:$C$1500=BD$1)+(전체당첨내역!$D$2:$D$1500=BD$1)+(전체당첨내역!$E$2:$E$1500=BD$1)+(전체당첨내역!$F$2:$F$1500=BD$1)+(전체당첨내역!$G$2:$G$1500=BD$1)))</f>
        <v>6</v>
      </c>
    </row>
    <row r="4" spans="1:56" ht="16.5" customHeight="1">
      <c r="A4" s="54">
        <v>1</v>
      </c>
      <c r="B4" s="59">
        <f>INDEX($L$1:$BD$1,MATCH(A4,$L$5:$BD$5,0))</f>
        <v>12</v>
      </c>
      <c r="K4" s="23" t="s">
        <v>4</v>
      </c>
      <c r="L4" s="27">
        <f t="shared" ref="L4:BD4" si="0">(RANK(L$3,$L$3:$BD$3,0)+COUNTIFS($L$3:$BD$3,L$3,$L$1:$BD$1,"&lt;"&amp;L$1))-(RANK(L$2,$L$2:$BD$2,0)+COUNTIFS($L$2:$BD$2,L$2,$L$1:$BD$1,"&lt;"&amp;L$1))</f>
        <v>-26</v>
      </c>
      <c r="M4" s="28">
        <f t="shared" si="0"/>
        <v>-23</v>
      </c>
      <c r="N4" s="28">
        <f t="shared" si="0"/>
        <v>7</v>
      </c>
      <c r="O4" s="28">
        <f t="shared" si="0"/>
        <v>-15</v>
      </c>
      <c r="P4" s="28">
        <f t="shared" si="0"/>
        <v>-2</v>
      </c>
      <c r="Q4" s="28">
        <f t="shared" si="0"/>
        <v>28</v>
      </c>
      <c r="R4" s="28">
        <f t="shared" si="0"/>
        <v>13</v>
      </c>
      <c r="S4" s="28">
        <f t="shared" si="0"/>
        <v>-18</v>
      </c>
      <c r="T4" s="28">
        <f t="shared" si="0"/>
        <v>-13</v>
      </c>
      <c r="U4" s="28">
        <f t="shared" si="0"/>
        <v>0</v>
      </c>
      <c r="V4" s="28">
        <f t="shared" si="0"/>
        <v>22</v>
      </c>
      <c r="W4" s="28">
        <f t="shared" si="0"/>
        <v>37</v>
      </c>
      <c r="X4" s="28">
        <f t="shared" si="0"/>
        <v>-1</v>
      </c>
      <c r="Y4" s="28">
        <f t="shared" si="0"/>
        <v>14</v>
      </c>
      <c r="Z4" s="28">
        <f t="shared" si="0"/>
        <v>-13</v>
      </c>
      <c r="AA4" s="28">
        <f t="shared" si="0"/>
        <v>3</v>
      </c>
      <c r="AB4" s="28">
        <f t="shared" si="0"/>
        <v>11</v>
      </c>
      <c r="AC4" s="28">
        <f t="shared" si="0"/>
        <v>-1</v>
      </c>
      <c r="AD4" s="28">
        <f t="shared" si="0"/>
        <v>15</v>
      </c>
      <c r="AE4" s="28">
        <f t="shared" si="0"/>
        <v>-29</v>
      </c>
      <c r="AF4" s="28">
        <f t="shared" si="0"/>
        <v>37</v>
      </c>
      <c r="AG4" s="28">
        <f t="shared" si="0"/>
        <v>-11</v>
      </c>
      <c r="AH4" s="28">
        <f t="shared" si="0"/>
        <v>1</v>
      </c>
      <c r="AI4" s="28">
        <f t="shared" si="0"/>
        <v>-10</v>
      </c>
      <c r="AJ4" s="28">
        <f t="shared" si="0"/>
        <v>-16</v>
      </c>
      <c r="AK4" s="28">
        <f t="shared" si="0"/>
        <v>7</v>
      </c>
      <c r="AL4" s="28">
        <f t="shared" si="0"/>
        <v>-17</v>
      </c>
      <c r="AM4" s="28">
        <f t="shared" si="0"/>
        <v>-2</v>
      </c>
      <c r="AN4" s="28">
        <f t="shared" si="0"/>
        <v>-3</v>
      </c>
      <c r="AO4" s="28">
        <f t="shared" si="0"/>
        <v>-7</v>
      </c>
      <c r="AP4" s="28">
        <f t="shared" si="0"/>
        <v>-17</v>
      </c>
      <c r="AQ4" s="28">
        <f t="shared" si="0"/>
        <v>-26</v>
      </c>
      <c r="AR4" s="28">
        <f t="shared" si="0"/>
        <v>14</v>
      </c>
      <c r="AS4" s="28">
        <f t="shared" si="0"/>
        <v>13</v>
      </c>
      <c r="AT4" s="28">
        <f t="shared" si="0"/>
        <v>5</v>
      </c>
      <c r="AU4" s="28">
        <f t="shared" si="0"/>
        <v>-2</v>
      </c>
      <c r="AV4" s="28">
        <f t="shared" si="0"/>
        <v>2</v>
      </c>
      <c r="AW4" s="28">
        <f t="shared" si="0"/>
        <v>3</v>
      </c>
      <c r="AX4" s="28">
        <f t="shared" si="0"/>
        <v>10</v>
      </c>
      <c r="AY4" s="28">
        <f t="shared" si="0"/>
        <v>2</v>
      </c>
      <c r="AZ4" s="28">
        <f t="shared" si="0"/>
        <v>-10</v>
      </c>
      <c r="BA4" s="28">
        <f t="shared" si="0"/>
        <v>-7</v>
      </c>
      <c r="BB4" s="28">
        <f t="shared" si="0"/>
        <v>10</v>
      </c>
      <c r="BC4" s="28">
        <f t="shared" si="0"/>
        <v>-7</v>
      </c>
      <c r="BD4" s="28">
        <f t="shared" si="0"/>
        <v>22</v>
      </c>
    </row>
    <row r="5" spans="1:56" ht="16.5" customHeight="1">
      <c r="A5" s="54">
        <v>2</v>
      </c>
      <c r="B5" s="59">
        <f>INDEX($L$1:$BD$1,MATCH(A5,$L$5:$BD$5,0))</f>
        <v>21</v>
      </c>
      <c r="K5" s="23" t="s">
        <v>5</v>
      </c>
      <c r="L5" s="24">
        <f t="shared" ref="L5:BD5" si="1">RANK(L4,$L$4:$BD$4,0)+COUNTIFS($L$4:$BD$4,L4,$L$1:$BD$1,"&lt;"&amp;L$1)</f>
        <v>43</v>
      </c>
      <c r="M5" s="25">
        <f t="shared" si="1"/>
        <v>42</v>
      </c>
      <c r="N5" s="25">
        <f t="shared" si="1"/>
        <v>14</v>
      </c>
      <c r="O5" s="25">
        <f t="shared" si="1"/>
        <v>37</v>
      </c>
      <c r="P5" s="25">
        <f t="shared" si="1"/>
        <v>25</v>
      </c>
      <c r="Q5" s="25">
        <f t="shared" si="1"/>
        <v>3</v>
      </c>
      <c r="R5" s="25">
        <f t="shared" si="1"/>
        <v>9</v>
      </c>
      <c r="S5" s="25">
        <f t="shared" si="1"/>
        <v>41</v>
      </c>
      <c r="T5" s="25">
        <f t="shared" si="1"/>
        <v>35</v>
      </c>
      <c r="U5" s="25">
        <f t="shared" si="1"/>
        <v>22</v>
      </c>
      <c r="V5" s="25">
        <f t="shared" si="1"/>
        <v>4</v>
      </c>
      <c r="W5" s="25">
        <f t="shared" si="1"/>
        <v>1</v>
      </c>
      <c r="X5" s="25">
        <f t="shared" si="1"/>
        <v>23</v>
      </c>
      <c r="Y5" s="25">
        <f t="shared" si="1"/>
        <v>7</v>
      </c>
      <c r="Z5" s="25">
        <f t="shared" si="1"/>
        <v>36</v>
      </c>
      <c r="AA5" s="25">
        <f t="shared" si="1"/>
        <v>17</v>
      </c>
      <c r="AB5" s="25">
        <f t="shared" si="1"/>
        <v>11</v>
      </c>
      <c r="AC5" s="25">
        <f t="shared" si="1"/>
        <v>24</v>
      </c>
      <c r="AD5" s="25">
        <f t="shared" si="1"/>
        <v>6</v>
      </c>
      <c r="AE5" s="25">
        <f t="shared" si="1"/>
        <v>45</v>
      </c>
      <c r="AF5" s="25">
        <f t="shared" si="1"/>
        <v>2</v>
      </c>
      <c r="AG5" s="25">
        <f t="shared" si="1"/>
        <v>34</v>
      </c>
      <c r="AH5" s="25">
        <f t="shared" si="1"/>
        <v>21</v>
      </c>
      <c r="AI5" s="25">
        <f t="shared" si="1"/>
        <v>32</v>
      </c>
      <c r="AJ5" s="25">
        <f t="shared" si="1"/>
        <v>38</v>
      </c>
      <c r="AK5" s="25">
        <f t="shared" si="1"/>
        <v>15</v>
      </c>
      <c r="AL5" s="25">
        <f t="shared" si="1"/>
        <v>39</v>
      </c>
      <c r="AM5" s="25">
        <f t="shared" si="1"/>
        <v>26</v>
      </c>
      <c r="AN5" s="25">
        <f t="shared" si="1"/>
        <v>28</v>
      </c>
      <c r="AO5" s="25">
        <f t="shared" si="1"/>
        <v>29</v>
      </c>
      <c r="AP5" s="25">
        <f t="shared" si="1"/>
        <v>40</v>
      </c>
      <c r="AQ5" s="25">
        <f t="shared" si="1"/>
        <v>44</v>
      </c>
      <c r="AR5" s="25">
        <f t="shared" si="1"/>
        <v>8</v>
      </c>
      <c r="AS5" s="25">
        <f t="shared" si="1"/>
        <v>10</v>
      </c>
      <c r="AT5" s="25">
        <f t="shared" si="1"/>
        <v>16</v>
      </c>
      <c r="AU5" s="25">
        <f t="shared" si="1"/>
        <v>27</v>
      </c>
      <c r="AV5" s="25">
        <f t="shared" si="1"/>
        <v>19</v>
      </c>
      <c r="AW5" s="25">
        <f t="shared" si="1"/>
        <v>18</v>
      </c>
      <c r="AX5" s="25">
        <f t="shared" si="1"/>
        <v>12</v>
      </c>
      <c r="AY5" s="25">
        <f t="shared" si="1"/>
        <v>20</v>
      </c>
      <c r="AZ5" s="25">
        <f t="shared" si="1"/>
        <v>33</v>
      </c>
      <c r="BA5" s="25">
        <f t="shared" si="1"/>
        <v>30</v>
      </c>
      <c r="BB5" s="25">
        <f t="shared" si="1"/>
        <v>13</v>
      </c>
      <c r="BC5" s="25">
        <f t="shared" si="1"/>
        <v>31</v>
      </c>
      <c r="BD5" s="25">
        <f t="shared" si="1"/>
        <v>5</v>
      </c>
    </row>
    <row r="6" spans="1:56" ht="16.5" customHeight="1">
      <c r="A6" s="54">
        <v>3</v>
      </c>
      <c r="B6" s="59">
        <f>INDEX($L$1:$BD$1,MATCH(A6,$L$5:$BD$5,0))</f>
        <v>6</v>
      </c>
      <c r="K6" s="23" t="s">
        <v>6</v>
      </c>
      <c r="L6" s="108">
        <f>SUMPRODUCT(($L$13:$L$62=$B$13:$B$62)+($L$13:$L$62=$C$13:$C$62)+($L$13:$L$62=$D$13:$D$62)+($L$13:$L$62=$E$13:$E$62)+($L$13:$L$62=$F$13:$F$62)+($L$13:$L$62=$G$13:$G$62))</f>
        <v>10</v>
      </c>
      <c r="M6" s="108">
        <f>SUMPRODUCT(($M$13:$M$62=$B$13:$B$62)+($M$13:$M$62=$C$13:$C$62)+($M$13:$M$62=$D$13:$D$62)+($M$13:$M$62=$E$13:$E$62)+($M$13:$M$62=$F$13:$F$62)+($M$13:$M$62=$G$13:$G$62))</f>
        <v>8</v>
      </c>
      <c r="N6" s="108">
        <f>SUMPRODUCT(($N$13:$N$62=$B$13:$B$62)+($N$13:$N$62=$C$13:$C$62)+($N$13:$N$62=$D$13:$D$62)+($N$13:$N$62=$E$13:$E$62)+($N$13:$N$62=$F$13:$F$62)+($N$13:$N$62=$G$13:$G$62))</f>
        <v>9</v>
      </c>
      <c r="O6" s="108">
        <f>SUMPRODUCT(($O$13:$O$62=$B$13:$B$62)+($O$13:$O$62=$C$13:$C$62)+($O$13:$O$62=$D$13:$D$62)+($O$13:$O$62=$E$13:$E$62)+($O$13:$O$62=$F$13:$F$62)+($O$13:$O$62=$G$13:$G$62))</f>
        <v>10</v>
      </c>
      <c r="P6" s="108">
        <f>SUMPRODUCT(($P$13:$P$62=$B$13:$B$62)+($P$13:$P$62=$C$13:$C$62)+($P$13:$P$62=$D$13:$D$62)+($P$13:$P$62=$E$13:$E$62)+($P$13:$P$62=$F$13:$F$62)+($P$13:$P$62=$G$13:$G$62))</f>
        <v>5</v>
      </c>
      <c r="Q6" s="108">
        <f>SUMPRODUCT(($Q$13:$Q$62=$B$13:$B$62)+($Q$13:$Q$62=$C$13:$C$62)+($Q$13:$Q$62=$D$13:$D$62)+($Q$13:$Q$62=$E$13:$E$62)+($Q$13:$Q$62=$F$13:$F$62)+($Q$13:$Q$62=$G$13:$G$62))</f>
        <v>2</v>
      </c>
      <c r="R6" s="108">
        <f>SUMPRODUCT(($R$13:$R$62=$B$13:$B$62)+($R$13:$R$62=$C$13:$C$62)+($R$13:$R$62=$D$13:$D$62)+($R$13:$R$62=$E$13:$E$62)+($R$13:$R$62=$F$13:$F$62)+($R$13:$R$62=$G$13:$G$62))</f>
        <v>7</v>
      </c>
      <c r="S6" s="108">
        <f>SUMPRODUCT(($S$13:$S$62=$B$13:$B$62)+($S$13:$S$62=$C$13:$C$62)+($S$13:$S$62=$D$13:$D$62)+($S$13:$S$62=$E$13:$E$62)+($S$13:$S$62=$F$13:$F$62)+($S$13:$S$62=$G$13:$G$62))</f>
        <v>5</v>
      </c>
      <c r="T6" s="108">
        <f>SUMPRODUCT(($T$13:$T$62=$B$13:$B$62)+($T$13:$T$62=$C$13:$C$62)+($T$13:$T$62=$D$13:$D$62)+($T$13:$T$62=$E$13:$E$62)+($T$13:$T$62=$F$13:$F$62)+($T$13:$T$62=$G$13:$G$62))</f>
        <v>6</v>
      </c>
      <c r="U6" s="108">
        <f>SUMPRODUCT(($U$13:$U$62=$B$13:$B$62)+($U$13:$U$62=$C$13:$C$62)+($U$13:$U$62=$D$13:$D$62)+($U$13:$U$62=$E$13:$E$62)+($U$13:$U$62=$F$13:$F$62)+($U$13:$U$62=$G$13:$G$62))</f>
        <v>3</v>
      </c>
      <c r="V6" s="108">
        <f>SUMPRODUCT(($V$13:$V$62=$B$13:$B$62)+($V$13:$V$62=$C$13:$C$62)+($V$13:$V$62=$D$13:$D$62)+($V$13:$V$62=$E$13:$E$62)+($V$13:$V$62=$F$13:$F$62)+($V$13:$V$62=$G$13:$G$62))</f>
        <v>2</v>
      </c>
      <c r="W6" s="108">
        <f>SUMPRODUCT(($W$13:$W$62=$B$13:$B$62)+($W$13:$W$62=$C$13:$C$62)+($W$13:$W$62=$D$13:$D$62)+($W$13:$W$62=$E$13:$E$62)+($W$13:$W$62=$F$13:$F$62)+($W$13:$W$62=$G$13:$G$62))</f>
        <v>6</v>
      </c>
      <c r="X6" s="108">
        <f>SUMPRODUCT(($X$13:$X$62=$B$13:$B$62)+($X$13:$X$62=$C$13:$C$62)+($X$13:$X$62=$D$13:$D$62)+($X$13:$X$62=$E$13:$E$62)+($X$13:$X$62=$F$13:$F$62)+($X$13:$X$62=$G$13:$G$62))</f>
        <v>3</v>
      </c>
      <c r="Y6" s="108">
        <f>SUMPRODUCT(($Y$13:$Y$62=$B$13:$B$62)+($Y$13:$Y$62=$C$13:$C$62)+($Y$13:$Y$62=$D$13:$D$62)+($Y$13:$Y$62=$E$13:$E$62)+($Y$13:$Y$62=$F$13:$F$62)+($Y$13:$Y$62=$G$13:$G$62))</f>
        <v>11</v>
      </c>
      <c r="Z6" s="108">
        <f>SUMPRODUCT(($Z$13:$Z$62=$B$13:$B$62)+($Z$13:$Z$62=$C$13:$C$62)+($Z$13:$Z$62=$D$13:$D$62)+($Z$13:$Z$62=$E$13:$E$62)+($Z$13:$Z$62=$F$13:$F$62)+($Z$13:$Z$62=$G$13:$G$62))</f>
        <v>11</v>
      </c>
      <c r="AA6" s="108">
        <f>SUMPRODUCT(($AA$13:$AA$62=$B$13:$B$62)+($AA$13:$AA$62=$C$13:$C$62)+($AA$13:$AA$62=$D$13:$D$62)+($AA$13:$AA$62=$E$13:$E$62)+($AA$13:$AA$62=$F$13:$F$62)+($AA$13:$AA$62=$G$13:$G$62))</f>
        <v>13</v>
      </c>
      <c r="AB6" s="108">
        <f>SUMPRODUCT(($AB$13:$AB$62=$B$13:$B$62)+($AB$13:$AB$62=$C$13:$C$62)+($AB$13:$AB$62=$D$13:$D$62)+($AB$13:$AB$62=$E$13:$E$62)+($AB$13:$AB$62=$F$13:$F$62)+($AB$13:$AB$62=$G$13:$G$62))</f>
        <v>9</v>
      </c>
      <c r="AC6" s="108">
        <f>SUMPRODUCT(($AC$13:$AC$62=$B$13:$B$62)+($AC$13:$AC$62=$C$13:$C$62)+($AC$13:$AC$62=$D$13:$D$62)+($AC$13:$AC$62=$E$13:$E$62)+($AC$13:$AC$62=$F$13:$F$62)+($AC$13:$AC$62=$G$13:$G$62))</f>
        <v>10</v>
      </c>
      <c r="AD6" s="108">
        <f>SUMPRODUCT(($AD$13:$AD$62=$B$13:$B$62)+($AD$13:$AD$62=$C$13:$C$62)+($AD$13:$AD$62=$D$13:$D$62)+($AD$13:$AD$62=$E$13:$E$62)+($AD$13:$AD$62=$F$13:$F$62)+($AD$13:$AD$62=$G$13:$G$62))</f>
        <v>11</v>
      </c>
      <c r="AE6" s="108">
        <f>SUMPRODUCT(($AE$13:$AE$62=$B$13:$B$62)+($AE$13:$AE$62=$C$13:$C$62)+($AE$13:$AE$62=$D$13:$D$62)+($AE$13:$AE$62=$E$13:$E$62)+($AE$13:$AE$62=$F$13:$F$62)+($AE$13:$AE$62=$G$13:$G$62))</f>
        <v>4</v>
      </c>
      <c r="AF6" s="108">
        <f>SUMPRODUCT(($AF$13:$AF$62=$B$13:$B$62)+($AF$13:$AF$62=$C$13:$C$62)+($AF$13:$AF$62=$D$13:$D$62)+($AF$13:$AF$62=$E$13:$E$62)+($AF$13:$AF$62=$F$13:$F$62)+($AF$13:$AF$62=$G$13:$G$62))</f>
        <v>7</v>
      </c>
      <c r="AG6" s="108">
        <f>SUMPRODUCT(($AG$13:$AG$62=$B$13:$B$62)+($AG$13:$AG$62=$C$13:$C$62)+($AG$13:$AG$62=$D$13:$D$62)+($AG$13:$AG$62=$E$13:$E$62)+($AG$13:$AG$62=$F$13:$F$62)+($AG$13:$AG$62=$G$13:$G$62))</f>
        <v>7</v>
      </c>
      <c r="AH6" s="108">
        <f>SUMPRODUCT(($AH$13:$AH$62=$B$13:$B$62)+($AH$13:$AH$62=$C$13:$C$62)+($AH$13:$AH$62=$D$13:$D$62)+($AH$13:$AH$62=$E$13:$E$62)+($AH$13:$AH$62=$F$13:$F$62)+($AH$13:$AH$62=$G$13:$G$62))</f>
        <v>6</v>
      </c>
      <c r="AI6" s="108">
        <f>SUMPRODUCT(($AI$13:$AI$62=$B$13:$B$62)+($AI$13:$AI$62=$C$13:$C$62)+($AI$13:$AI$62=$D$13:$D$62)+($AI$13:$AI$62=$E$13:$E$62)+($AI$13:$AI$62=$F$13:$F$62)+($AI$13:$AI$62=$G$13:$G$62))</f>
        <v>14</v>
      </c>
      <c r="AJ6" s="108">
        <f>SUMPRODUCT(($AJ$13:$AJ$62=$B$13:$B$62)+($AJ$13:$AJ$62=$C$13:$C$62)+($AJ$13:$AJ$62=$D$13:$D$62)+($AJ$13:$AJ$62=$E$13:$E$62)+($AJ$13:$AJ$62=$F$13:$F$62)+($AJ$13:$AJ$62=$G$13:$G$62))</f>
        <v>5</v>
      </c>
      <c r="AK6" s="108">
        <f>SUMPRODUCT(($AK$13:$AK$62=$B$13:$B$62)+($AK$13:$AK$62=$C$13:$C$62)+($AK$13:$AK$62=$D$13:$D$62)+($AK$13:$AK$62=$E$13:$E$62)+($AK$13:$AK$62=$F$13:$F$62)+($AK$13:$AK$62=$G$13:$G$62))</f>
        <v>4</v>
      </c>
      <c r="AL6" s="108">
        <f>SUMPRODUCT(($AL$13:$AL$62=$B$13:$B$62)+($AL$13:$AL$62=$C$13:$C$62)+($AL$13:$AL$62=$D$13:$D$62)+($AL$13:$AL$62=$E$13:$E$62)+($AL$13:$AL$62=$F$13:$F$62)+($AL$13:$AL$62=$G$13:$G$62))</f>
        <v>8</v>
      </c>
      <c r="AM6" s="108">
        <f>SUMPRODUCT(($AM$13:$AM$62=$B$13:$B$62)+($AM$13:$AM$62=$C$13:$C$62)+($AM$13:$AM$62=$D$13:$D$62)+($AM$13:$AM$62=$E$13:$E$62)+($AM$13:$AM$62=$F$13:$F$62)+($AM$13:$AM$62=$G$13:$G$62))</f>
        <v>5</v>
      </c>
      <c r="AN6" s="108">
        <f>SUMPRODUCT(($AN$13:$AN$62=$B$13:$B$62)+($AN$13:$AN$62=$C$13:$C$62)+($AN$13:$AN$62=$D$13:$D$62)+($AN$13:$AN$62=$E$13:$E$62)+($AN$13:$AN$62=$F$13:$F$62)+($AN$13:$AN$62=$G$13:$G$62))</f>
        <v>6</v>
      </c>
      <c r="AO6" s="108">
        <f>SUMPRODUCT(($AO$13:$AO$62=$B$13:$B$62)+($AO$13:$AO$62=$C$13:$C$62)+($AO$13:$AO$62=$D$13:$D$62)+($AO$13:$AO$62=$E$13:$E$62)+($AO$13:$AO$62=$F$13:$F$62)+($AO$13:$AO$62=$G$13:$G$62))</f>
        <v>8</v>
      </c>
      <c r="AP6" s="108">
        <f>SUMPRODUCT(($AP$13:$AP$62=$B$13:$B$62)+($AP$13:$AP$62=$C$13:$C$62)+($AP$13:$AP$62=$D$13:$D$62)+($AP$13:$AP$62=$E$13:$E$62)+($AP$13:$AP$62=$F$13:$F$62)+($AP$13:$AP$62=$G$13:$G$62))</f>
        <v>3</v>
      </c>
      <c r="AQ6" s="108">
        <f>SUMPRODUCT(($AQ$13:$AQ$62=$B$13:$B$62)+($AQ$13:$AQ$62=$C$13:$C$62)+($AQ$13:$AQ$62=$D$13:$D$62)+($AQ$13:$AQ$62=$E$13:$E$62)+($AQ$13:$AQ$62=$F$13:$F$62)+($AQ$13:$AQ$62=$G$13:$G$62))</f>
        <v>6</v>
      </c>
      <c r="AR6" s="108">
        <f>SUMPRODUCT(($AR$13:$AR$62=$B$13:$B$62)+($AR$13:$AR$62=$C$13:$C$62)+($AR$13:$AR$62=$D$13:$D$62)+($AR$13:$AR$62=$E$13:$E$62)+($AR$13:$AR$62=$F$13:$F$62)+($AR$13:$AR$62=$G$13:$G$62))</f>
        <v>6</v>
      </c>
      <c r="AS6" s="108">
        <f>SUMPRODUCT(($AS$13:$AS$62=$B$13:$B$62)+($AS$13:$AS$62=$C$13:$C$62)+($AS$13:$AS$62=$D$13:$D$62)+($AS$13:$AS$62=$E$13:$E$62)+($AS$13:$AS$62=$F$13:$F$62)+($AS$13:$AS$62=$G$13:$G$62))</f>
        <v>6</v>
      </c>
      <c r="AT6" s="108">
        <f>SUMPRODUCT(($AT$13:$AT$62=$B$13:$B$62)+($AT$13:$AT$62=$C$13:$C$62)+($AT$13:$AT$62=$D$13:$D$62)+($AT$13:$AT$62=$E$13:$E$62)+($AT$13:$AT$62=$F$13:$F$62)+($AT$13:$AT$62=$G$13:$G$62))</f>
        <v>10</v>
      </c>
      <c r="AU6" s="108">
        <f>SUMPRODUCT(($AU$13:$AU$62=$B$13:$B$62)+($AU$13:$AU$62=$C$13:$C$62)+($AU$13:$AU$62=$D$13:$D$62)+($AU$13:$AU$62=$E$13:$E$62)+($AU$13:$AU$62=$F$13:$F$62)+($AU$13:$AU$62=$G$13:$G$62))</f>
        <v>11</v>
      </c>
      <c r="AV6" s="108">
        <f>SUMPRODUCT(($AV$13:$AV$62=$B$13:$B$62)+($AV$13:$AV$62=$C$13:$C$62)+($AV$13:$AV$62=$D$13:$D$62)+($AV$13:$AV$62=$E$13:$E$62)+($AV$13:$AV$62=$F$13:$F$62)+($AV$13:$AV$62=$G$13:$G$62))</f>
        <v>7</v>
      </c>
      <c r="AW6" s="108">
        <f>SUMPRODUCT(($AW$13:$AW$62=$B$13:$B$62)+($AW$13:$AW$62=$C$13:$C$62)+($AW$13:$AW$62=$D$13:$D$62)+($AW$13:$AW$62=$E$13:$E$62)+($AW$13:$AW$62=$F$13:$F$62)+($AW$13:$AW$62=$G$13:$G$62))</f>
        <v>8</v>
      </c>
      <c r="AX6" s="108">
        <f>SUMPRODUCT(($AX$13:$AX$62=$B$13:$B$62)+($AX$13:$AX$62=$C$13:$C$62)+($AX$13:$AX$62=$D$13:$D$62)+($AX$13:$AX$62=$E$13:$E$62)+($AX$13:$AX$62=$F$13:$F$62)+($AX$13:$AX$62=$G$13:$G$62))</f>
        <v>6</v>
      </c>
      <c r="AY6" s="108">
        <f>SUMPRODUCT(($AY$13:$AY$62=$B$13:$B$62)+($AY$13:$AY$62=$C$13:$C$62)+($AY$13:$AY$62=$D$13:$D$62)+($AY$13:$AY$62=$E$13:$E$62)+($AY$13:$AY$62=$F$13:$F$62)+($AY$13:$AY$62=$G$13:$G$62))</f>
        <v>5</v>
      </c>
      <c r="AZ6" s="108">
        <f>SUMPRODUCT(($AZ$13:$AZ$62=$B$13:$B$62)+($AZ$13:$AZ$62=$C$13:$C$62)+($AZ$13:$AZ$62=$D$13:$D$62)+($AZ$13:$AZ$62=$E$13:$E$62)+($AZ$13:$AZ$62=$F$13:$F$62)+($AZ$13:$AZ$62=$G$13:$G$62))</f>
        <v>3</v>
      </c>
      <c r="BA6" s="108">
        <f>SUMPRODUCT(($BA$13:$BA$62=$B$13:$B$62)+($BA$13:$BA$62=$C$13:$C$62)+($BA$13:$BA$62=$D$13:$D$62)+($BA$13:$BA$62=$E$13:$E$62)+($BA$13:$BA$62=$F$13:$F$62)+($BA$13:$BA$62=$G$13:$G$62))</f>
        <v>3</v>
      </c>
      <c r="BB6" s="108">
        <f>SUMPRODUCT(($BB$13:$BB$62=$B$13:$B$62)+($BB$13:$BB$62=$C$13:$C$62)+($BB$13:$BB$62=$D$13:$D$62)+($BB$13:$BB$62=$E$13:$E$62)+($BB$13:$BB$62=$F$13:$F$62)+($BB$13:$BB$62=$G$13:$G$62))</f>
        <v>2</v>
      </c>
      <c r="BC6" s="108">
        <f>SUMPRODUCT(($BC$13:$BC$62=$B$13:$B$62)+($BC$13:$BC$62=$C$13:$C$62)+($BC$13:$BC$62=$D$13:$D$62)+($BC$13:$BC$62=$E$13:$E$62)+($BC$13:$BC$62=$F$13:$F$62)+($BC$13:$BC$62=$G$13:$G$62))</f>
        <v>6</v>
      </c>
      <c r="BD6" s="108">
        <f>SUMPRODUCT(($BD$13:$BD$62=$B$13:$B$62)+($BD$13:$BD$62=$C$13:$C$62)+($BD$13:$BD$62=$D$13:$D$62)+($BD$13:$BD$62=$E$13:$E$62)+($BD$13:$BD$62=$F$13:$F$62)+($BD$13:$BD$62=$G$13:$G$62))</f>
        <v>3</v>
      </c>
    </row>
    <row r="7" spans="1:56" ht="15" customHeight="1">
      <c r="A7" s="54">
        <v>4</v>
      </c>
      <c r="B7" s="59">
        <f>INDEX($L$1:$BD$1,MATCH(A7,$L$5:$BD$5,0))</f>
        <v>11</v>
      </c>
    </row>
    <row r="8" spans="1:56" ht="15" customHeight="1">
      <c r="A8" s="54">
        <v>5</v>
      </c>
      <c r="B8" s="59">
        <f>INDEX($L$1:$BD$1,MATCH(A8,$L$5:$BD$5,0))</f>
        <v>45</v>
      </c>
    </row>
    <row r="9" spans="1:56" ht="16.5" customHeight="1">
      <c r="A9" s="55" t="s">
        <v>7</v>
      </c>
    </row>
    <row r="10" spans="1:56" ht="16.5" customHeight="1">
      <c r="A10" s="56" t="s">
        <v>8</v>
      </c>
      <c r="B10" s="30" t="s">
        <v>9</v>
      </c>
      <c r="C10" s="30" t="s">
        <v>10</v>
      </c>
      <c r="D10" s="30" t="s">
        <v>11</v>
      </c>
      <c r="E10" s="30" t="s">
        <v>12</v>
      </c>
      <c r="F10" s="30" t="s">
        <v>13</v>
      </c>
      <c r="G10" s="30" t="s">
        <v>14</v>
      </c>
      <c r="H10" s="31" t="s">
        <v>15</v>
      </c>
      <c r="I10" s="34"/>
      <c r="J10" s="35"/>
      <c r="K10" s="36"/>
      <c r="L10" s="109" t="s">
        <v>16</v>
      </c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1"/>
      <c r="AA10" s="109" t="s">
        <v>17</v>
      </c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1"/>
      <c r="AP10" s="109" t="s">
        <v>18</v>
      </c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1"/>
    </row>
    <row r="11" spans="1:56" ht="16.5" customHeight="1">
      <c r="A11" s="56" t="s">
        <v>8</v>
      </c>
      <c r="B11" s="30" t="s">
        <v>9</v>
      </c>
      <c r="C11" s="30" t="s">
        <v>10</v>
      </c>
      <c r="D11" s="30" t="s">
        <v>11</v>
      </c>
      <c r="E11" s="30" t="s">
        <v>12</v>
      </c>
      <c r="F11" s="30" t="s">
        <v>13</v>
      </c>
      <c r="G11" s="30" t="s">
        <v>14</v>
      </c>
      <c r="H11" s="31" t="s">
        <v>15</v>
      </c>
      <c r="I11" s="34" t="s">
        <v>19</v>
      </c>
      <c r="J11" s="35" t="s">
        <v>20</v>
      </c>
      <c r="K11" s="36" t="s">
        <v>21</v>
      </c>
      <c r="L11" s="37">
        <v>1</v>
      </c>
      <c r="M11" s="38">
        <v>2</v>
      </c>
      <c r="N11" s="38">
        <v>3</v>
      </c>
      <c r="O11" s="38">
        <v>4</v>
      </c>
      <c r="P11" s="38">
        <v>5</v>
      </c>
      <c r="Q11" s="38">
        <v>6</v>
      </c>
      <c r="R11" s="38">
        <v>7</v>
      </c>
      <c r="S11" s="38">
        <v>8</v>
      </c>
      <c r="T11" s="38">
        <v>9</v>
      </c>
      <c r="U11" s="38">
        <v>10</v>
      </c>
      <c r="V11" s="38">
        <v>11</v>
      </c>
      <c r="W11" s="38">
        <v>12</v>
      </c>
      <c r="X11" s="38">
        <v>13</v>
      </c>
      <c r="Y11" s="38">
        <v>14</v>
      </c>
      <c r="Z11" s="38">
        <v>15</v>
      </c>
      <c r="AA11" s="38">
        <v>16</v>
      </c>
      <c r="AB11" s="38">
        <v>17</v>
      </c>
      <c r="AC11" s="38">
        <v>18</v>
      </c>
      <c r="AD11" s="38">
        <v>19</v>
      </c>
      <c r="AE11" s="38">
        <v>20</v>
      </c>
      <c r="AF11" s="38">
        <v>21</v>
      </c>
      <c r="AG11" s="38">
        <v>22</v>
      </c>
      <c r="AH11" s="38">
        <v>23</v>
      </c>
      <c r="AI11" s="38">
        <v>24</v>
      </c>
      <c r="AJ11" s="38">
        <v>25</v>
      </c>
      <c r="AK11" s="38">
        <v>26</v>
      </c>
      <c r="AL11" s="38">
        <v>27</v>
      </c>
      <c r="AM11" s="38">
        <v>28</v>
      </c>
      <c r="AN11" s="38">
        <v>29</v>
      </c>
      <c r="AO11" s="38">
        <v>30</v>
      </c>
      <c r="AP11" s="38">
        <v>31</v>
      </c>
      <c r="AQ11" s="38">
        <v>32</v>
      </c>
      <c r="AR11" s="38">
        <v>33</v>
      </c>
      <c r="AS11" s="38">
        <v>34</v>
      </c>
      <c r="AT11" s="38">
        <v>35</v>
      </c>
      <c r="AU11" s="38">
        <v>36</v>
      </c>
      <c r="AV11" s="38">
        <v>37</v>
      </c>
      <c r="AW11" s="38">
        <v>38</v>
      </c>
      <c r="AX11" s="38">
        <v>39</v>
      </c>
      <c r="AY11" s="38">
        <v>40</v>
      </c>
      <c r="AZ11" s="38">
        <v>41</v>
      </c>
      <c r="BA11" s="38">
        <v>42</v>
      </c>
      <c r="BB11" s="38">
        <v>43</v>
      </c>
      <c r="BC11" s="38">
        <v>44</v>
      </c>
      <c r="BD11" s="38">
        <v>45</v>
      </c>
    </row>
    <row r="12" spans="1:56" ht="16.5" customHeight="1">
      <c r="A12" s="57">
        <f>MAX(전체당첨내역!$A$2:$A$1500)+1</f>
        <v>1244</v>
      </c>
      <c r="B12" s="40" t="str">
        <f>IFERROR(INDEX(전체당첨내역!$B:$B,MATCH($A12,전체당첨내역!$A:$A,0)),"")</f>
        <v/>
      </c>
      <c r="C12" s="40" t="str">
        <f>IFERROR(INDEX(전체당첨내역!$C:$C,MATCH($A12,전체당첨내역!$A:$A,0)),"")</f>
        <v/>
      </c>
      <c r="D12" s="40" t="str">
        <f>IFERROR(INDEX(전체당첨내역!$D:$D,MATCH($A12,전체당첨내역!$A:$A,0)),"")</f>
        <v/>
      </c>
      <c r="E12" s="40" t="str">
        <f>IFERROR(INDEX(전체당첨내역!$E:$E,MATCH($A12,전체당첨내역!$A:$A,0)),"")</f>
        <v/>
      </c>
      <c r="F12" s="40" t="str">
        <f>IFERROR(INDEX(전체당첨내역!$F:$F,MATCH($A12,전체당첨내역!$A:$A,0)),"")</f>
        <v/>
      </c>
      <c r="G12" s="40" t="str">
        <f>IFERROR(INDEX(전체당첨내역!$G:$G,MATCH($A12,전체당첨내역!$A:$A,0)),"")</f>
        <v/>
      </c>
      <c r="H12" s="41" t="str">
        <f>IFERROR(INDEX(전체당첨내역!$H:$H,MATCH($A12,전체당첨내역!$A:$A,0)),"")</f>
        <v/>
      </c>
      <c r="I12" s="42" t="str">
        <f>IFERROR((INDEX(_calc_기준600!$CN$2:$EF$2,1,$B12)&gt;0)*(INDEX(_calc_기준600!$CN$2:$EF$2,1,$B12)&lt;=15)+(INDEX(_calc_기준600!$CN$2:$EF$2,1,$C12)&gt;0)*(INDEX(_calc_기준600!$CN$2:$EF$2,1,$C12)&lt;=15)+(INDEX(_calc_기준600!$CN$2:$EF$2,1,$D12)&gt;0)*(INDEX(_calc_기준600!$CN$2:$EF$2,1,$D12)&lt;=15)+(INDEX(_calc_기준600!$CN$2:$EF$2,1,$E12)&gt;0)*(INDEX(_calc_기준600!$CN$2:$EF$2,1,$E12)&lt;=15)+(INDEX(_calc_기준600!$CN$2:$EF$2,1,$F12)&gt;0)*(INDEX(_calc_기준600!$CN$2:$EF$2,1,$F12)&lt;=15)+(INDEX(_calc_기준600!$CN$2:$EF$2,1,$G12)&gt;0)*(INDEX(_calc_기준600!$CN$2:$EF$2,1,$G12)&lt;=15),"")</f>
        <v/>
      </c>
      <c r="J12" s="40" t="str">
        <f>IFERROR((INDEX(_calc_기준600!$CN$2:$EF$2,1,$B12)&gt;15)*(INDEX(_calc_기준600!$CN$2:$EF$2,1,$B12)&lt;=30)+(INDEX(_calc_기준600!$CN$2:$EF$2,1,$C12)&gt;15)*(INDEX(_calc_기준600!$CN$2:$EF$2,1,$C12)&lt;=30)+(INDEX(_calc_기준600!$CN$2:$EF$2,1,$D12)&gt;15)*(INDEX(_calc_기준600!$CN$2:$EF$2,1,$D12)&lt;=30)+(INDEX(_calc_기준600!$CN$2:$EF$2,1,$E12)&gt;15)*(INDEX(_calc_기준600!$CN$2:$EF$2,1,$E12)&lt;=30)+(INDEX(_calc_기준600!$CN$2:$EF$2,1,$F12)&gt;15)*(INDEX(_calc_기준600!$CN$2:$EF$2,1,$F12)&lt;=30)+(INDEX(_calc_기준600!$CN$2:$EF$2,1,$G12)&gt;15)*(INDEX(_calc_기준600!$CN$2:$EF$2,1,$G12)&lt;=30),"")</f>
        <v/>
      </c>
      <c r="K12" s="43" t="str">
        <f>IFERROR((INDEX(_calc_기준600!$CN$2:$EF$2,1,$B12)&gt;30)+(INDEX(_calc_기준600!$CN$2:$EF$2,1,$C12)&gt;30)+(INDEX(_calc_기준600!$CN$2:$EF$2,1,$D12)&gt;30)+(INDEX(_calc_기준600!$CN$2:$EF$2,1,$E12)&gt;30)+(INDEX(_calc_기준600!$CN$2:$EF$2,1,$F12)&gt;30)+(INDEX(_calc_기준600!$CN$2:$EF$2,1,$G12)&gt;30),"")</f>
        <v/>
      </c>
      <c r="L12" s="24">
        <f>IFERROR(MATCH(L$11,_calc_기준600!$CN$2:$EF$2,0),"")</f>
        <v>12</v>
      </c>
      <c r="M12" s="25">
        <f>IFERROR(MATCH(M$11,_calc_기준600!$CN$2:$EF$2,0),"")</f>
        <v>21</v>
      </c>
      <c r="N12" s="25">
        <f>IFERROR(MATCH(N$11,_calc_기준600!$CN$2:$EF$2,0),"")</f>
        <v>6</v>
      </c>
      <c r="O12" s="25">
        <f>IFERROR(MATCH(O$11,_calc_기준600!$CN$2:$EF$2,0),"")</f>
        <v>11</v>
      </c>
      <c r="P12" s="25">
        <f>IFERROR(MATCH(P$11,_calc_기준600!$CN$2:$EF$2,0),"")</f>
        <v>45</v>
      </c>
      <c r="Q12" s="25">
        <f>IFERROR(MATCH(Q$11,_calc_기준600!$CN$2:$EF$2,0),"")</f>
        <v>19</v>
      </c>
      <c r="R12" s="25">
        <f>IFERROR(MATCH(R$11,_calc_기준600!$CN$2:$EF$2,0),"")</f>
        <v>14</v>
      </c>
      <c r="S12" s="25">
        <f>IFERROR(MATCH(S$11,_calc_기준600!$CN$2:$EF$2,0),"")</f>
        <v>33</v>
      </c>
      <c r="T12" s="25">
        <f>IFERROR(MATCH(T$11,_calc_기준600!$CN$2:$EF$2,0),"")</f>
        <v>7</v>
      </c>
      <c r="U12" s="25">
        <f>IFERROR(MATCH(U$11,_calc_기준600!$CN$2:$EF$2,0),"")</f>
        <v>34</v>
      </c>
      <c r="V12" s="25">
        <f>IFERROR(MATCH(V$11,_calc_기준600!$CN$2:$EF$2,0),"")</f>
        <v>17</v>
      </c>
      <c r="W12" s="25">
        <f>IFERROR(MATCH(W$11,_calc_기준600!$CN$2:$EF$2,0),"")</f>
        <v>39</v>
      </c>
      <c r="X12" s="25">
        <f>IFERROR(MATCH(X$11,_calc_기준600!$CN$2:$EF$2,0),"")</f>
        <v>43</v>
      </c>
      <c r="Y12" s="25">
        <f>IFERROR(MATCH(Y$11,_calc_기준600!$CN$2:$EF$2,0),"")</f>
        <v>3</v>
      </c>
      <c r="Z12" s="25">
        <f>IFERROR(MATCH(Z$11,_calc_기준600!$CN$2:$EF$2,0),"")</f>
        <v>26</v>
      </c>
      <c r="AA12" s="25">
        <f>IFERROR(MATCH(AA$11,_calc_기준600!$CN$2:$EF$2,0),"")</f>
        <v>35</v>
      </c>
      <c r="AB12" s="25">
        <f>IFERROR(MATCH(AB$11,_calc_기준600!$CN$2:$EF$2,0),"")</f>
        <v>16</v>
      </c>
      <c r="AC12" s="25">
        <f>IFERROR(MATCH(AC$11,_calc_기준600!$CN$2:$EF$2,0),"")</f>
        <v>38</v>
      </c>
      <c r="AD12" s="25">
        <f>IFERROR(MATCH(AD$11,_calc_기준600!$CN$2:$EF$2,0),"")</f>
        <v>37</v>
      </c>
      <c r="AE12" s="25">
        <f>IFERROR(MATCH(AE$11,_calc_기준600!$CN$2:$EF$2,0),"")</f>
        <v>40</v>
      </c>
      <c r="AF12" s="25">
        <f>IFERROR(MATCH(AF$11,_calc_기준600!$CN$2:$EF$2,0),"")</f>
        <v>23</v>
      </c>
      <c r="AG12" s="25">
        <f>IFERROR(MATCH(AG$11,_calc_기준600!$CN$2:$EF$2,0),"")</f>
        <v>10</v>
      </c>
      <c r="AH12" s="25">
        <f>IFERROR(MATCH(AH$11,_calc_기준600!$CN$2:$EF$2,0),"")</f>
        <v>13</v>
      </c>
      <c r="AI12" s="25">
        <f>IFERROR(MATCH(AI$11,_calc_기준600!$CN$2:$EF$2,0),"")</f>
        <v>18</v>
      </c>
      <c r="AJ12" s="25">
        <f>IFERROR(MATCH(AJ$11,_calc_기준600!$CN$2:$EF$2,0),"")</f>
        <v>5</v>
      </c>
      <c r="AK12" s="25">
        <f>IFERROR(MATCH(AK$11,_calc_기준600!$CN$2:$EF$2,0),"")</f>
        <v>28</v>
      </c>
      <c r="AL12" s="25">
        <f>IFERROR(MATCH(AL$11,_calc_기준600!$CN$2:$EF$2,0),"")</f>
        <v>36</v>
      </c>
      <c r="AM12" s="25">
        <f>IFERROR(MATCH(AM$11,_calc_기준600!$CN$2:$EF$2,0),"")</f>
        <v>29</v>
      </c>
      <c r="AN12" s="25">
        <f>IFERROR(MATCH(AN$11,_calc_기준600!$CN$2:$EF$2,0),"")</f>
        <v>30</v>
      </c>
      <c r="AO12" s="25">
        <f>IFERROR(MATCH(AO$11,_calc_기준600!$CN$2:$EF$2,0),"")</f>
        <v>42</v>
      </c>
      <c r="AP12" s="25">
        <f>IFERROR(MATCH(AP$11,_calc_기준600!$CN$2:$EF$2,0),"")</f>
        <v>44</v>
      </c>
      <c r="AQ12" s="25">
        <f>IFERROR(MATCH(AQ$11,_calc_기준600!$CN$2:$EF$2,0),"")</f>
        <v>24</v>
      </c>
      <c r="AR12" s="25">
        <f>IFERROR(MATCH(AR$11,_calc_기준600!$CN$2:$EF$2,0),"")</f>
        <v>41</v>
      </c>
      <c r="AS12" s="25">
        <f>IFERROR(MATCH(AS$11,_calc_기준600!$CN$2:$EF$2,0),"")</f>
        <v>22</v>
      </c>
      <c r="AT12" s="25">
        <f>IFERROR(MATCH(AT$11,_calc_기준600!$CN$2:$EF$2,0),"")</f>
        <v>9</v>
      </c>
      <c r="AU12" s="25">
        <f>IFERROR(MATCH(AU$11,_calc_기준600!$CN$2:$EF$2,0),"")</f>
        <v>15</v>
      </c>
      <c r="AV12" s="25">
        <f>IFERROR(MATCH(AV$11,_calc_기준600!$CN$2:$EF$2,0),"")</f>
        <v>4</v>
      </c>
      <c r="AW12" s="25">
        <f>IFERROR(MATCH(AW$11,_calc_기준600!$CN$2:$EF$2,0),"")</f>
        <v>25</v>
      </c>
      <c r="AX12" s="25">
        <f>IFERROR(MATCH(AX$11,_calc_기준600!$CN$2:$EF$2,0),"")</f>
        <v>27</v>
      </c>
      <c r="AY12" s="25">
        <f>IFERROR(MATCH(AY$11,_calc_기준600!$CN$2:$EF$2,0),"")</f>
        <v>31</v>
      </c>
      <c r="AZ12" s="25">
        <f>IFERROR(MATCH(AZ$11,_calc_기준600!$CN$2:$EF$2,0),"")</f>
        <v>8</v>
      </c>
      <c r="BA12" s="25">
        <f>IFERROR(MATCH(BA$11,_calc_기준600!$CN$2:$EF$2,0),"")</f>
        <v>2</v>
      </c>
      <c r="BB12" s="25">
        <f>IFERROR(MATCH(BB$11,_calc_기준600!$CN$2:$EF$2,0),"")</f>
        <v>1</v>
      </c>
      <c r="BC12" s="25">
        <f>IFERROR(MATCH(BC$11,_calc_기준600!$CN$2:$EF$2,0),"")</f>
        <v>32</v>
      </c>
      <c r="BD12" s="25">
        <f>IFERROR(MATCH(BD$11,_calc_기준600!$CN$2:$EF$2,0),"")</f>
        <v>20</v>
      </c>
    </row>
    <row r="13" spans="1:56" ht="16.5" customHeight="1">
      <c r="A13" s="57">
        <f>MAX(전체당첨내역!$A$2:$A$1500)</f>
        <v>1243</v>
      </c>
      <c r="B13" s="40">
        <f>IFERROR(INDEX(전체당첨내역!$B:$B,MATCH($A13,전체당첨내역!$A:$A,0)),"")</f>
        <v>9</v>
      </c>
      <c r="C13" s="40">
        <f>IFERROR(INDEX(전체당첨내역!$C:$C,MATCH($A13,전체당첨내역!$A:$A,0)),"")</f>
        <v>18</v>
      </c>
      <c r="D13" s="40">
        <f>IFERROR(INDEX(전체당첨내역!$D:$D,MATCH($A13,전체당첨내역!$A:$A,0)),"")</f>
        <v>24</v>
      </c>
      <c r="E13" s="40">
        <f>IFERROR(INDEX(전체당첨내역!$E:$E,MATCH($A13,전체당첨내역!$A:$A,0)),"")</f>
        <v>38</v>
      </c>
      <c r="F13" s="40">
        <f>IFERROR(INDEX(전체당첨내역!$F:$F,MATCH($A13,전체당첨내역!$A:$A,0)),"")</f>
        <v>43</v>
      </c>
      <c r="G13" s="40">
        <f>IFERROR(INDEX(전체당첨내역!$G:$G,MATCH($A13,전체당첨내역!$A:$A,0)),"")</f>
        <v>44</v>
      </c>
      <c r="H13" s="41">
        <f>IFERROR(INDEX(전체당첨내역!$H:$H,MATCH($A13,전체당첨내역!$A:$A,0)),"")</f>
        <v>35</v>
      </c>
      <c r="I13" s="42">
        <f>IFERROR((INDEX(_calc_기준600!$CN$3:$EF$3,1,$B13)&gt;0)*(INDEX(_calc_기준600!$CN$3:$EF$3,1,$B13)&lt;=15)+(INDEX(_calc_기준600!$CN$3:$EF$3,1,$C13)&gt;0)*(INDEX(_calc_기준600!$CN$3:$EF$3,1,$C13)&lt;=15)+(INDEX(_calc_기준600!$CN$3:$EF$3,1,$D13)&gt;0)*(INDEX(_calc_기준600!$CN$3:$EF$3,1,$D13)&lt;=15)+(INDEX(_calc_기준600!$CN$3:$EF$3,1,$E13)&gt;0)*(INDEX(_calc_기준600!$CN$3:$EF$3,1,$E13)&lt;=15)+(INDEX(_calc_기준600!$CN$3:$EF$3,1,$F13)&gt;0)*(INDEX(_calc_기준600!$CN$3:$EF$3,1,$F13)&lt;=15)+(INDEX(_calc_기준600!$CN$3:$EF$3,1,$G13)&gt;0)*(INDEX(_calc_기준600!$CN$3:$EF$3,1,$G13)&lt;=15),"")</f>
        <v>2</v>
      </c>
      <c r="J13" s="40">
        <f>IFERROR((INDEX(_calc_기준600!$CN$3:$EF$3,1,$B13)&gt;15)*(INDEX(_calc_기준600!$CN$3:$EF$3,1,$B13)&lt;=30)+(INDEX(_calc_기준600!$CN$3:$EF$3,1,$C13)&gt;15)*(INDEX(_calc_기준600!$CN$3:$EF$3,1,$C13)&lt;=30)+(INDEX(_calc_기준600!$CN$3:$EF$3,1,$D13)&gt;15)*(INDEX(_calc_기준600!$CN$3:$EF$3,1,$D13)&lt;=30)+(INDEX(_calc_기준600!$CN$3:$EF$3,1,$E13)&gt;15)*(INDEX(_calc_기준600!$CN$3:$EF$3,1,$E13)&lt;=30)+(INDEX(_calc_기준600!$CN$3:$EF$3,1,$F13)&gt;15)*(INDEX(_calc_기준600!$CN$3:$EF$3,1,$F13)&lt;=30)+(INDEX(_calc_기준600!$CN$3:$EF$3,1,$G13)&gt;15)*(INDEX(_calc_기준600!$CN$3:$EF$3,1,$G13)&lt;=30),"")</f>
        <v>2</v>
      </c>
      <c r="K13" s="43">
        <f>IFERROR((INDEX(_calc_기준600!$CN$3:$EF$3,1,$B13)&gt;30)+(INDEX(_calc_기준600!$CN$3:$EF$3,1,$C13)&gt;30)+(INDEX(_calc_기준600!$CN$3:$EF$3,1,$D13)&gt;30)+(INDEX(_calc_기준600!$CN$3:$EF$3,1,$E13)&gt;30)+(INDEX(_calc_기준600!$CN$3:$EF$3,1,$F13)&gt;30)+(INDEX(_calc_기준600!$CN$3:$EF$3,1,$G13)&gt;30),"")</f>
        <v>2</v>
      </c>
      <c r="L13" s="24">
        <f>IFERROR(MATCH(L$11,_calc_기준600!$CN$3:$EF$3,0),"")</f>
        <v>21</v>
      </c>
      <c r="M13" s="25">
        <f>IFERROR(MATCH(M$11,_calc_기준600!$CN$3:$EF$3,0),"")</f>
        <v>12</v>
      </c>
      <c r="N13" s="25">
        <f>IFERROR(MATCH(N$11,_calc_기준600!$CN$3:$EF$3,0),"")</f>
        <v>45</v>
      </c>
      <c r="O13" s="25">
        <f>IFERROR(MATCH(O$11,_calc_기준600!$CN$3:$EF$3,0),"")</f>
        <v>11</v>
      </c>
      <c r="P13" s="25">
        <f>IFERROR(MATCH(P$11,_calc_기준600!$CN$3:$EF$3,0),"")</f>
        <v>6</v>
      </c>
      <c r="Q13" s="25">
        <f>IFERROR(MATCH(Q$11,_calc_기준600!$CN$3:$EF$3,0),"")</f>
        <v>7</v>
      </c>
      <c r="R13" s="25">
        <f>IFERROR(MATCH(R$11,_calc_기준600!$CN$3:$EF$3,0),"")</f>
        <v>43</v>
      </c>
      <c r="S13" s="25">
        <f>IFERROR(MATCH(S$11,_calc_기준600!$CN$3:$EF$3,0),"")</f>
        <v>14</v>
      </c>
      <c r="T13" s="25">
        <f>IFERROR(MATCH(T$11,_calc_기준600!$CN$3:$EF$3,0),"")</f>
        <v>33</v>
      </c>
      <c r="U13" s="25">
        <f>IFERROR(MATCH(U$11,_calc_기준600!$CN$3:$EF$3,0),"")</f>
        <v>34</v>
      </c>
      <c r="V13" s="25">
        <f>IFERROR(MATCH(V$11,_calc_기준600!$CN$3:$EF$3,0),"")</f>
        <v>39</v>
      </c>
      <c r="W13" s="25">
        <f>IFERROR(MATCH(W$11,_calc_기준600!$CN$3:$EF$3,0),"")</f>
        <v>17</v>
      </c>
      <c r="X13" s="25">
        <f>IFERROR(MATCH(X$11,_calc_기준600!$CN$3:$EF$3,0),"")</f>
        <v>35</v>
      </c>
      <c r="Y13" s="25">
        <f>IFERROR(MATCH(Y$11,_calc_기준600!$CN$3:$EF$3,0),"")</f>
        <v>26</v>
      </c>
      <c r="Z13" s="25">
        <f>IFERROR(MATCH(Z$11,_calc_기준600!$CN$3:$EF$3,0),"")</f>
        <v>38</v>
      </c>
      <c r="AA13" s="25">
        <f>IFERROR(MATCH(AA$11,_calc_기준600!$CN$3:$EF$3,0),"")</f>
        <v>3</v>
      </c>
      <c r="AB13" s="25">
        <f>IFERROR(MATCH(AB$11,_calc_기준600!$CN$3:$EF$3,0),"")</f>
        <v>10</v>
      </c>
      <c r="AC13" s="25">
        <f>IFERROR(MATCH(AC$11,_calc_기준600!$CN$3:$EF$3,0),"")</f>
        <v>37</v>
      </c>
      <c r="AD13" s="25">
        <f>IFERROR(MATCH(AD$11,_calc_기준600!$CN$3:$EF$3,0),"")</f>
        <v>40</v>
      </c>
      <c r="AE13" s="25">
        <f>IFERROR(MATCH(AE$11,_calc_기준600!$CN$3:$EF$3,0),"")</f>
        <v>19</v>
      </c>
      <c r="AF13" s="25">
        <f>IFERROR(MATCH(AF$11,_calc_기준600!$CN$3:$EF$3,0),"")</f>
        <v>44</v>
      </c>
      <c r="AG13" s="25">
        <f>IFERROR(MATCH(AG$11,_calc_기준600!$CN$3:$EF$3,0),"")</f>
        <v>16</v>
      </c>
      <c r="AH13" s="25">
        <f>IFERROR(MATCH(AH$11,_calc_기준600!$CN$3:$EF$3,0),"")</f>
        <v>13</v>
      </c>
      <c r="AI13" s="25">
        <f>IFERROR(MATCH(AI$11,_calc_기준600!$CN$3:$EF$3,0),"")</f>
        <v>23</v>
      </c>
      <c r="AJ13" s="25">
        <f>IFERROR(MATCH(AJ$11,_calc_기준600!$CN$3:$EF$3,0),"")</f>
        <v>36</v>
      </c>
      <c r="AK13" s="25">
        <f>IFERROR(MATCH(AK$11,_calc_기준600!$CN$3:$EF$3,0),"")</f>
        <v>5</v>
      </c>
      <c r="AL13" s="25">
        <f>IFERROR(MATCH(AL$11,_calc_기준600!$CN$3:$EF$3,0),"")</f>
        <v>18</v>
      </c>
      <c r="AM13" s="25">
        <f>IFERROR(MATCH(AM$11,_calc_기준600!$CN$3:$EF$3,0),"")</f>
        <v>29</v>
      </c>
      <c r="AN13" s="25">
        <f>IFERROR(MATCH(AN$11,_calc_기준600!$CN$3:$EF$3,0),"")</f>
        <v>28</v>
      </c>
      <c r="AO13" s="25">
        <f>IFERROR(MATCH(AO$11,_calc_기준600!$CN$3:$EF$3,0),"")</f>
        <v>42</v>
      </c>
      <c r="AP13" s="25">
        <f>IFERROR(MATCH(AP$11,_calc_기준600!$CN$3:$EF$3,0),"")</f>
        <v>30</v>
      </c>
      <c r="AQ13" s="25">
        <f>IFERROR(MATCH(AQ$11,_calc_기준600!$CN$3:$EF$3,0),"")</f>
        <v>15</v>
      </c>
      <c r="AR13" s="25">
        <f>IFERROR(MATCH(AR$11,_calc_기준600!$CN$3:$EF$3,0),"")</f>
        <v>24</v>
      </c>
      <c r="AS13" s="25">
        <f>IFERROR(MATCH(AS$11,_calc_기준600!$CN$3:$EF$3,0),"")</f>
        <v>41</v>
      </c>
      <c r="AT13" s="25">
        <f>IFERROR(MATCH(AT$11,_calc_기준600!$CN$3:$EF$3,0),"")</f>
        <v>9</v>
      </c>
      <c r="AU13" s="25">
        <f>IFERROR(MATCH(AU$11,_calc_기준600!$CN$3:$EF$3,0),"")</f>
        <v>22</v>
      </c>
      <c r="AV13" s="25">
        <f>IFERROR(MATCH(AV$11,_calc_기준600!$CN$3:$EF$3,0),"")</f>
        <v>4</v>
      </c>
      <c r="AW13" s="25">
        <f>IFERROR(MATCH(AW$11,_calc_기준600!$CN$3:$EF$3,0),"")</f>
        <v>25</v>
      </c>
      <c r="AX13" s="25">
        <f>IFERROR(MATCH(AX$11,_calc_기준600!$CN$3:$EF$3,0),"")</f>
        <v>31</v>
      </c>
      <c r="AY13" s="25">
        <f>IFERROR(MATCH(AY$11,_calc_기준600!$CN$3:$EF$3,0),"")</f>
        <v>8</v>
      </c>
      <c r="AZ13" s="25">
        <f>IFERROR(MATCH(AZ$11,_calc_기준600!$CN$3:$EF$3,0),"")</f>
        <v>27</v>
      </c>
      <c r="BA13" s="25">
        <f>IFERROR(MATCH(BA$11,_calc_기준600!$CN$3:$EF$3,0),"")</f>
        <v>1</v>
      </c>
      <c r="BB13" s="25">
        <f>IFERROR(MATCH(BB$11,_calc_기준600!$CN$3:$EF$3,0),"")</f>
        <v>2</v>
      </c>
      <c r="BC13" s="25">
        <f>IFERROR(MATCH(BC$11,_calc_기준600!$CN$3:$EF$3,0),"")</f>
        <v>32</v>
      </c>
      <c r="BD13" s="25">
        <f>IFERROR(MATCH(BD$11,_calc_기준600!$CN$3:$EF$3,0),"")</f>
        <v>20</v>
      </c>
    </row>
    <row r="14" spans="1:56" ht="16.5" customHeight="1">
      <c r="A14" s="57">
        <f t="shared" ref="A14:A45" si="2">A13-1</f>
        <v>1242</v>
      </c>
      <c r="B14" s="40">
        <f>IFERROR(INDEX(전체당첨내역!$B:$B,MATCH($A14,전체당첨내역!$A:$A,0)),"")</f>
        <v>2</v>
      </c>
      <c r="C14" s="40">
        <f>IFERROR(INDEX(전체당첨내역!$C:$C,MATCH($A14,전체당첨내역!$A:$A,0)),"")</f>
        <v>4</v>
      </c>
      <c r="D14" s="40">
        <f>IFERROR(INDEX(전체당첨내역!$D:$D,MATCH($A14,전체당첨내역!$A:$A,0)),"")</f>
        <v>10</v>
      </c>
      <c r="E14" s="40">
        <f>IFERROR(INDEX(전체당첨내역!$E:$E,MATCH($A14,전체당첨내역!$A:$A,0)),"")</f>
        <v>16</v>
      </c>
      <c r="F14" s="40">
        <f>IFERROR(INDEX(전체당첨내역!$F:$F,MATCH($A14,전체당첨내역!$A:$A,0)),"")</f>
        <v>31</v>
      </c>
      <c r="G14" s="40">
        <f>IFERROR(INDEX(전체당첨내역!$G:$G,MATCH($A14,전체당첨내역!$A:$A,0)),"")</f>
        <v>41</v>
      </c>
      <c r="H14" s="41">
        <f>IFERROR(INDEX(전체당첨내역!$H:$H,MATCH($A14,전체당첨내역!$A:$A,0)),"")</f>
        <v>9</v>
      </c>
      <c r="I14" s="42">
        <f>IFERROR((INDEX(_calc_기준600!$CN$4:$EF$4,1,$B14)&gt;0)*(INDEX(_calc_기준600!$CN$4:$EF$4,1,$B14)&lt;=15)+(INDEX(_calc_기준600!$CN$4:$EF$4,1,$C14)&gt;0)*(INDEX(_calc_기준600!$CN$4:$EF$4,1,$C14)&lt;=15)+(INDEX(_calc_기준600!$CN$4:$EF$4,1,$D14)&gt;0)*(INDEX(_calc_기준600!$CN$4:$EF$4,1,$D14)&lt;=15)+(INDEX(_calc_기준600!$CN$4:$EF$4,1,$E14)&gt;0)*(INDEX(_calc_기준600!$CN$4:$EF$4,1,$E14)&lt;=15)+(INDEX(_calc_기준600!$CN$4:$EF$4,1,$F14)&gt;0)*(INDEX(_calc_기준600!$CN$4:$EF$4,1,$F14)&lt;=15)+(INDEX(_calc_기준600!$CN$4:$EF$4,1,$G14)&gt;0)*(INDEX(_calc_기준600!$CN$4:$EF$4,1,$G14)&lt;=15),"")</f>
        <v>0</v>
      </c>
      <c r="J14" s="40">
        <f>IFERROR((INDEX(_calc_기준600!$CN$4:$EF$4,1,$B14)&gt;15)*(INDEX(_calc_기준600!$CN$4:$EF$4,1,$B14)&lt;=30)+(INDEX(_calc_기준600!$CN$4:$EF$4,1,$C14)&gt;15)*(INDEX(_calc_기준600!$CN$4:$EF$4,1,$C14)&lt;=30)+(INDEX(_calc_기준600!$CN$4:$EF$4,1,$D14)&gt;15)*(INDEX(_calc_기준600!$CN$4:$EF$4,1,$D14)&lt;=30)+(INDEX(_calc_기준600!$CN$4:$EF$4,1,$E14)&gt;15)*(INDEX(_calc_기준600!$CN$4:$EF$4,1,$E14)&lt;=30)+(INDEX(_calc_기준600!$CN$4:$EF$4,1,$F14)&gt;15)*(INDEX(_calc_기준600!$CN$4:$EF$4,1,$F14)&lt;=30)+(INDEX(_calc_기준600!$CN$4:$EF$4,1,$G14)&gt;15)*(INDEX(_calc_기준600!$CN$4:$EF$4,1,$G14)&lt;=30),"")</f>
        <v>4</v>
      </c>
      <c r="K14" s="43">
        <f>IFERROR((INDEX(_calc_기준600!$CN$4:$EF$4,1,$B14)&gt;30)+(INDEX(_calc_기준600!$CN$4:$EF$4,1,$C14)&gt;30)+(INDEX(_calc_기준600!$CN$4:$EF$4,1,$D14)&gt;30)+(INDEX(_calc_기준600!$CN$4:$EF$4,1,$E14)&gt;30)+(INDEX(_calc_기준600!$CN$4:$EF$4,1,$F14)&gt;30)+(INDEX(_calc_기준600!$CN$4:$EF$4,1,$G14)&gt;30),"")</f>
        <v>2</v>
      </c>
      <c r="L14" s="24">
        <f>IFERROR(MATCH(L$11,_calc_기준600!$CN$4:$EF$4,0),"")</f>
        <v>12</v>
      </c>
      <c r="M14" s="25">
        <f>IFERROR(MATCH(M$11,_calc_기준600!$CN$4:$EF$4,0),"")</f>
        <v>21</v>
      </c>
      <c r="N14" s="25">
        <f>IFERROR(MATCH(N$11,_calc_기준600!$CN$4:$EF$4,0),"")</f>
        <v>45</v>
      </c>
      <c r="O14" s="25">
        <f>IFERROR(MATCH(O$11,_calc_기준600!$CN$4:$EF$4,0),"")</f>
        <v>11</v>
      </c>
      <c r="P14" s="25">
        <f>IFERROR(MATCH(P$11,_calc_기준600!$CN$4:$EF$4,0),"")</f>
        <v>17</v>
      </c>
      <c r="Q14" s="25">
        <f>IFERROR(MATCH(Q$11,_calc_기준600!$CN$4:$EF$4,0),"")</f>
        <v>43</v>
      </c>
      <c r="R14" s="25">
        <f>IFERROR(MATCH(R$11,_calc_기준600!$CN$4:$EF$4,0),"")</f>
        <v>6</v>
      </c>
      <c r="S14" s="25">
        <f>IFERROR(MATCH(S$11,_calc_기준600!$CN$4:$EF$4,0),"")</f>
        <v>7</v>
      </c>
      <c r="T14" s="25">
        <f>IFERROR(MATCH(T$11,_calc_기준600!$CN$4:$EF$4,0),"")</f>
        <v>14</v>
      </c>
      <c r="U14" s="25">
        <f>IFERROR(MATCH(U$11,_calc_기준600!$CN$4:$EF$4,0),"")</f>
        <v>33</v>
      </c>
      <c r="V14" s="25">
        <f>IFERROR(MATCH(V$11,_calc_기준600!$CN$4:$EF$4,0),"")</f>
        <v>34</v>
      </c>
      <c r="W14" s="25">
        <f>IFERROR(MATCH(W$11,_calc_기준600!$CN$4:$EF$4,0),"")</f>
        <v>26</v>
      </c>
      <c r="X14" s="25">
        <f>IFERROR(MATCH(X$11,_calc_기준600!$CN$4:$EF$4,0),"")</f>
        <v>35</v>
      </c>
      <c r="Y14" s="25">
        <f>IFERROR(MATCH(Y$11,_calc_기준600!$CN$4:$EF$4,0),"")</f>
        <v>38</v>
      </c>
      <c r="Z14" s="25">
        <f>IFERROR(MATCH(Z$11,_calc_기준600!$CN$4:$EF$4,0),"")</f>
        <v>3</v>
      </c>
      <c r="AA14" s="25">
        <f>IFERROR(MATCH(AA$11,_calc_기준600!$CN$4:$EF$4,0),"")</f>
        <v>41</v>
      </c>
      <c r="AB14" s="25">
        <f>IFERROR(MATCH(AB$11,_calc_기준600!$CN$4:$EF$4,0),"")</f>
        <v>37</v>
      </c>
      <c r="AC14" s="25">
        <f>IFERROR(MATCH(AC$11,_calc_기준600!$CN$4:$EF$4,0),"")</f>
        <v>4</v>
      </c>
      <c r="AD14" s="25">
        <f>IFERROR(MATCH(AD$11,_calc_기준600!$CN$4:$EF$4,0),"")</f>
        <v>16</v>
      </c>
      <c r="AE14" s="25">
        <f>IFERROR(MATCH(AE$11,_calc_기준600!$CN$4:$EF$4,0),"")</f>
        <v>18</v>
      </c>
      <c r="AF14" s="25">
        <f>IFERROR(MATCH(AF$11,_calc_기준600!$CN$4:$EF$4,0),"")</f>
        <v>19</v>
      </c>
      <c r="AG14" s="25">
        <f>IFERROR(MATCH(AG$11,_calc_기준600!$CN$4:$EF$4,0),"")</f>
        <v>44</v>
      </c>
      <c r="AH14" s="25">
        <f>IFERROR(MATCH(AH$11,_calc_기준600!$CN$4:$EF$4,0),"")</f>
        <v>5</v>
      </c>
      <c r="AI14" s="25">
        <f>IFERROR(MATCH(AI$11,_calc_기준600!$CN$4:$EF$4,0),"")</f>
        <v>10</v>
      </c>
      <c r="AJ14" s="25">
        <f>IFERROR(MATCH(AJ$11,_calc_기준600!$CN$4:$EF$4,0),"")</f>
        <v>13</v>
      </c>
      <c r="AK14" s="25">
        <f>IFERROR(MATCH(AK$11,_calc_기준600!$CN$4:$EF$4,0),"")</f>
        <v>29</v>
      </c>
      <c r="AL14" s="25">
        <f>IFERROR(MATCH(AL$11,_calc_기준600!$CN$4:$EF$4,0),"")</f>
        <v>39</v>
      </c>
      <c r="AM14" s="25">
        <f>IFERROR(MATCH(AM$11,_calc_기준600!$CN$4:$EF$4,0),"")</f>
        <v>40</v>
      </c>
      <c r="AN14" s="25">
        <f>IFERROR(MATCH(AN$11,_calc_기준600!$CN$4:$EF$4,0),"")</f>
        <v>28</v>
      </c>
      <c r="AO14" s="25">
        <f>IFERROR(MATCH(AO$11,_calc_기준600!$CN$4:$EF$4,0),"")</f>
        <v>42</v>
      </c>
      <c r="AP14" s="25">
        <f>IFERROR(MATCH(AP$11,_calc_기준600!$CN$4:$EF$4,0),"")</f>
        <v>30</v>
      </c>
      <c r="AQ14" s="25">
        <f>IFERROR(MATCH(AQ$11,_calc_기준600!$CN$4:$EF$4,0),"")</f>
        <v>36</v>
      </c>
      <c r="AR14" s="25">
        <f>IFERROR(MATCH(AR$11,_calc_기준600!$CN$4:$EF$4,0),"")</f>
        <v>15</v>
      </c>
      <c r="AS14" s="25">
        <f>IFERROR(MATCH(AS$11,_calc_기준600!$CN$4:$EF$4,0),"")</f>
        <v>24</v>
      </c>
      <c r="AT14" s="25">
        <f>IFERROR(MATCH(AT$11,_calc_기준600!$CN$4:$EF$4,0),"")</f>
        <v>9</v>
      </c>
      <c r="AU14" s="25">
        <f>IFERROR(MATCH(AU$11,_calc_기준600!$CN$4:$EF$4,0),"")</f>
        <v>22</v>
      </c>
      <c r="AV14" s="25">
        <f>IFERROR(MATCH(AV$11,_calc_기준600!$CN$4:$EF$4,0),"")</f>
        <v>23</v>
      </c>
      <c r="AW14" s="25">
        <f>IFERROR(MATCH(AW$11,_calc_기준600!$CN$4:$EF$4,0),"")</f>
        <v>2</v>
      </c>
      <c r="AX14" s="25">
        <f>IFERROR(MATCH(AX$11,_calc_기준600!$CN$4:$EF$4,0),"")</f>
        <v>31</v>
      </c>
      <c r="AY14" s="25">
        <f>IFERROR(MATCH(AY$11,_calc_기준600!$CN$4:$EF$4,0),"")</f>
        <v>25</v>
      </c>
      <c r="AZ14" s="25">
        <f>IFERROR(MATCH(AZ$11,_calc_기준600!$CN$4:$EF$4,0),"")</f>
        <v>8</v>
      </c>
      <c r="BA14" s="25">
        <f>IFERROR(MATCH(BA$11,_calc_기준600!$CN$4:$EF$4,0),"")</f>
        <v>27</v>
      </c>
      <c r="BB14" s="25">
        <f>IFERROR(MATCH(BB$11,_calc_기준600!$CN$4:$EF$4,0),"")</f>
        <v>1</v>
      </c>
      <c r="BC14" s="25">
        <f>IFERROR(MATCH(BC$11,_calc_기준600!$CN$4:$EF$4,0),"")</f>
        <v>32</v>
      </c>
      <c r="BD14" s="25">
        <f>IFERROR(MATCH(BD$11,_calc_기준600!$CN$4:$EF$4,0),"")</f>
        <v>20</v>
      </c>
    </row>
    <row r="15" spans="1:56" ht="16.5" customHeight="1">
      <c r="A15" s="57">
        <f t="shared" si="2"/>
        <v>1241</v>
      </c>
      <c r="B15" s="40">
        <f>IFERROR(INDEX(전체당첨내역!$B:$B,MATCH($A15,전체당첨내역!$A:$A,0)),"")</f>
        <v>7</v>
      </c>
      <c r="C15" s="40">
        <f>IFERROR(INDEX(전체당첨내역!$C:$C,MATCH($A15,전체당첨내역!$A:$A,0)),"")</f>
        <v>13</v>
      </c>
      <c r="D15" s="40">
        <f>IFERROR(INDEX(전체당첨내역!$D:$D,MATCH($A15,전체당첨내역!$A:$A,0)),"")</f>
        <v>16</v>
      </c>
      <c r="E15" s="40">
        <f>IFERROR(INDEX(전체당첨내역!$E:$E,MATCH($A15,전체당첨내역!$A:$A,0)),"")</f>
        <v>23</v>
      </c>
      <c r="F15" s="40">
        <f>IFERROR(INDEX(전체당첨내역!$F:$F,MATCH($A15,전체당첨내역!$A:$A,0)),"")</f>
        <v>24</v>
      </c>
      <c r="G15" s="40">
        <f>IFERROR(INDEX(전체당첨내역!$G:$G,MATCH($A15,전체당첨내역!$A:$A,0)),"")</f>
        <v>43</v>
      </c>
      <c r="H15" s="41">
        <f>IFERROR(INDEX(전체당첨내역!$H:$H,MATCH($A15,전체당첨내역!$A:$A,0)),"")</f>
        <v>9</v>
      </c>
      <c r="I15" s="42">
        <f>IFERROR((INDEX(_calc_기준600!$CN$5:$EF$5,1,$B15)&gt;0)*(INDEX(_calc_기준600!$CN$5:$EF$5,1,$B15)&lt;=15)+(INDEX(_calc_기준600!$CN$5:$EF$5,1,$C15)&gt;0)*(INDEX(_calc_기준600!$CN$5:$EF$5,1,$C15)&lt;=15)+(INDEX(_calc_기준600!$CN$5:$EF$5,1,$D15)&gt;0)*(INDEX(_calc_기준600!$CN$5:$EF$5,1,$D15)&lt;=15)+(INDEX(_calc_기준600!$CN$5:$EF$5,1,$E15)&gt;0)*(INDEX(_calc_기준600!$CN$5:$EF$5,1,$E15)&lt;=15)+(INDEX(_calc_기준600!$CN$5:$EF$5,1,$F15)&gt;0)*(INDEX(_calc_기준600!$CN$5:$EF$5,1,$F15)&lt;=15)+(INDEX(_calc_기준600!$CN$5:$EF$5,1,$G15)&gt;0)*(INDEX(_calc_기준600!$CN$5:$EF$5,1,$G15)&lt;=15),"")</f>
        <v>2</v>
      </c>
      <c r="J15" s="40">
        <f>IFERROR((INDEX(_calc_기준600!$CN$5:$EF$5,1,$B15)&gt;15)*(INDEX(_calc_기준600!$CN$5:$EF$5,1,$B15)&lt;=30)+(INDEX(_calc_기준600!$CN$5:$EF$5,1,$C15)&gt;15)*(INDEX(_calc_기준600!$CN$5:$EF$5,1,$C15)&lt;=30)+(INDEX(_calc_기준600!$CN$5:$EF$5,1,$D15)&gt;15)*(INDEX(_calc_기준600!$CN$5:$EF$5,1,$D15)&lt;=30)+(INDEX(_calc_기준600!$CN$5:$EF$5,1,$E15)&gt;15)*(INDEX(_calc_기준600!$CN$5:$EF$5,1,$E15)&lt;=30)+(INDEX(_calc_기준600!$CN$5:$EF$5,1,$F15)&gt;15)*(INDEX(_calc_기준600!$CN$5:$EF$5,1,$F15)&lt;=30)+(INDEX(_calc_기준600!$CN$5:$EF$5,1,$G15)&gt;15)*(INDEX(_calc_기준600!$CN$5:$EF$5,1,$G15)&lt;=30),"")</f>
        <v>4</v>
      </c>
      <c r="K15" s="43">
        <f>IFERROR((INDEX(_calc_기준600!$CN$5:$EF$5,1,$B15)&gt;30)+(INDEX(_calc_기준600!$CN$5:$EF$5,1,$C15)&gt;30)+(INDEX(_calc_기준600!$CN$5:$EF$5,1,$D15)&gt;30)+(INDEX(_calc_기준600!$CN$5:$EF$5,1,$E15)&gt;30)+(INDEX(_calc_기준600!$CN$5:$EF$5,1,$F15)&gt;30)+(INDEX(_calc_기준600!$CN$5:$EF$5,1,$G15)&gt;30),"")</f>
        <v>0</v>
      </c>
      <c r="L15" s="24">
        <f>IFERROR(MATCH(L$11,_calc_기준600!$CN$5:$EF$5,0),"")</f>
        <v>21</v>
      </c>
      <c r="M15" s="25">
        <f>IFERROR(MATCH(M$11,_calc_기준600!$CN$5:$EF$5,0),"")</f>
        <v>12</v>
      </c>
      <c r="N15" s="25">
        <f>IFERROR(MATCH(N$11,_calc_기준600!$CN$5:$EF$5,0),"")</f>
        <v>7</v>
      </c>
      <c r="O15" s="25">
        <f>IFERROR(MATCH(O$11,_calc_기준600!$CN$5:$EF$5,0),"")</f>
        <v>45</v>
      </c>
      <c r="P15" s="25">
        <f>IFERROR(MATCH(P$11,_calc_기준600!$CN$5:$EF$5,0),"")</f>
        <v>43</v>
      </c>
      <c r="Q15" s="25">
        <f>IFERROR(MATCH(Q$11,_calc_기준600!$CN$5:$EF$5,0),"")</f>
        <v>6</v>
      </c>
      <c r="R15" s="25">
        <f>IFERROR(MATCH(R$11,_calc_기준600!$CN$5:$EF$5,0),"")</f>
        <v>34</v>
      </c>
      <c r="S15" s="25">
        <f>IFERROR(MATCH(S$11,_calc_기준600!$CN$5:$EF$5,0),"")</f>
        <v>17</v>
      </c>
      <c r="T15" s="25">
        <f>IFERROR(MATCH(T$11,_calc_기준600!$CN$5:$EF$5,0),"")</f>
        <v>14</v>
      </c>
      <c r="U15" s="25">
        <f>IFERROR(MATCH(U$11,_calc_기준600!$CN$5:$EF$5,0),"")</f>
        <v>33</v>
      </c>
      <c r="V15" s="25">
        <f>IFERROR(MATCH(V$11,_calc_기준600!$CN$5:$EF$5,0),"")</f>
        <v>11</v>
      </c>
      <c r="W15" s="25">
        <f>IFERROR(MATCH(W$11,_calc_기준600!$CN$5:$EF$5,0),"")</f>
        <v>35</v>
      </c>
      <c r="X15" s="25">
        <f>IFERROR(MATCH(X$11,_calc_기준600!$CN$5:$EF$5,0),"")</f>
        <v>3</v>
      </c>
      <c r="Y15" s="25">
        <f>IFERROR(MATCH(Y$11,_calc_기준600!$CN$5:$EF$5,0),"")</f>
        <v>26</v>
      </c>
      <c r="Z15" s="25">
        <f>IFERROR(MATCH(Z$11,_calc_기준600!$CN$5:$EF$5,0),"")</f>
        <v>37</v>
      </c>
      <c r="AA15" s="25">
        <f>IFERROR(MATCH(AA$11,_calc_기준600!$CN$5:$EF$5,0),"")</f>
        <v>38</v>
      </c>
      <c r="AB15" s="25">
        <f>IFERROR(MATCH(AB$11,_calc_기준600!$CN$5:$EF$5,0),"")</f>
        <v>18</v>
      </c>
      <c r="AC15" s="25">
        <f>IFERROR(MATCH(AC$11,_calc_기준600!$CN$5:$EF$5,0),"")</f>
        <v>16</v>
      </c>
      <c r="AD15" s="25">
        <f>IFERROR(MATCH(AD$11,_calc_기준600!$CN$5:$EF$5,0),"")</f>
        <v>13</v>
      </c>
      <c r="AE15" s="25">
        <f>IFERROR(MATCH(AE$11,_calc_기준600!$CN$5:$EF$5,0),"")</f>
        <v>19</v>
      </c>
      <c r="AF15" s="25">
        <f>IFERROR(MATCH(AF$11,_calc_기준600!$CN$5:$EF$5,0),"")</f>
        <v>29</v>
      </c>
      <c r="AG15" s="25">
        <f>IFERROR(MATCH(AG$11,_calc_기준600!$CN$5:$EF$5,0),"")</f>
        <v>44</v>
      </c>
      <c r="AH15" s="25">
        <f>IFERROR(MATCH(AH$11,_calc_기준600!$CN$5:$EF$5,0),"")</f>
        <v>10</v>
      </c>
      <c r="AI15" s="25">
        <f>IFERROR(MATCH(AI$11,_calc_기준600!$CN$5:$EF$5,0),"")</f>
        <v>23</v>
      </c>
      <c r="AJ15" s="25">
        <f>IFERROR(MATCH(AJ$11,_calc_기준600!$CN$5:$EF$5,0),"")</f>
        <v>39</v>
      </c>
      <c r="AK15" s="25">
        <f>IFERROR(MATCH(AK$11,_calc_기준600!$CN$5:$EF$5,0),"")</f>
        <v>40</v>
      </c>
      <c r="AL15" s="25">
        <f>IFERROR(MATCH(AL$11,_calc_기준600!$CN$5:$EF$5,0),"")</f>
        <v>5</v>
      </c>
      <c r="AM15" s="25">
        <f>IFERROR(MATCH(AM$11,_calc_기준600!$CN$5:$EF$5,0),"")</f>
        <v>24</v>
      </c>
      <c r="AN15" s="25">
        <f>IFERROR(MATCH(AN$11,_calc_기준600!$CN$5:$EF$5,0),"")</f>
        <v>42</v>
      </c>
      <c r="AO15" s="25">
        <f>IFERROR(MATCH(AO$11,_calc_기준600!$CN$5:$EF$5,0),"")</f>
        <v>36</v>
      </c>
      <c r="AP15" s="25">
        <f>IFERROR(MATCH(AP$11,_calc_기준600!$CN$5:$EF$5,0),"")</f>
        <v>28</v>
      </c>
      <c r="AQ15" s="25">
        <f>IFERROR(MATCH(AQ$11,_calc_기준600!$CN$5:$EF$5,0),"")</f>
        <v>30</v>
      </c>
      <c r="AR15" s="25">
        <f>IFERROR(MATCH(AR$11,_calc_기준600!$CN$5:$EF$5,0),"")</f>
        <v>22</v>
      </c>
      <c r="AS15" s="25">
        <f>IFERROR(MATCH(AS$11,_calc_기준600!$CN$5:$EF$5,0),"")</f>
        <v>9</v>
      </c>
      <c r="AT15" s="25">
        <f>IFERROR(MATCH(AT$11,_calc_기준600!$CN$5:$EF$5,0),"")</f>
        <v>15</v>
      </c>
      <c r="AU15" s="25">
        <f>IFERROR(MATCH(AU$11,_calc_기준600!$CN$5:$EF$5,0),"")</f>
        <v>41</v>
      </c>
      <c r="AV15" s="25">
        <f>IFERROR(MATCH(AV$11,_calc_기준600!$CN$5:$EF$5,0),"")</f>
        <v>2</v>
      </c>
      <c r="AW15" s="25">
        <f>IFERROR(MATCH(AW$11,_calc_기준600!$CN$5:$EF$5,0),"")</f>
        <v>4</v>
      </c>
      <c r="AX15" s="25">
        <f>IFERROR(MATCH(AX$11,_calc_기준600!$CN$5:$EF$5,0),"")</f>
        <v>25</v>
      </c>
      <c r="AY15" s="25">
        <f>IFERROR(MATCH(AY$11,_calc_기준600!$CN$5:$EF$5,0),"")</f>
        <v>8</v>
      </c>
      <c r="AZ15" s="25">
        <f>IFERROR(MATCH(AZ$11,_calc_기준600!$CN$5:$EF$5,0),"")</f>
        <v>31</v>
      </c>
      <c r="BA15" s="25">
        <f>IFERROR(MATCH(BA$11,_calc_기준600!$CN$5:$EF$5,0),"")</f>
        <v>27</v>
      </c>
      <c r="BB15" s="25">
        <f>IFERROR(MATCH(BB$11,_calc_기준600!$CN$5:$EF$5,0),"")</f>
        <v>32</v>
      </c>
      <c r="BC15" s="25">
        <f>IFERROR(MATCH(BC$11,_calc_기준600!$CN$5:$EF$5,0),"")</f>
        <v>1</v>
      </c>
      <c r="BD15" s="25">
        <f>IFERROR(MATCH(BD$11,_calc_기준600!$CN$5:$EF$5,0),"")</f>
        <v>20</v>
      </c>
    </row>
    <row r="16" spans="1:56" ht="16.5" customHeight="1">
      <c r="A16" s="57">
        <f t="shared" si="2"/>
        <v>1240</v>
      </c>
      <c r="B16" s="40">
        <f>IFERROR(INDEX(전체당첨내역!$B:$B,MATCH($A16,전체당첨내역!$A:$A,0)),"")</f>
        <v>11</v>
      </c>
      <c r="C16" s="40">
        <f>IFERROR(INDEX(전체당첨내역!$C:$C,MATCH($A16,전체당첨내역!$A:$A,0)),"")</f>
        <v>13</v>
      </c>
      <c r="D16" s="40">
        <f>IFERROR(INDEX(전체당첨내역!$D:$D,MATCH($A16,전체당첨내역!$A:$A,0)),"")</f>
        <v>19</v>
      </c>
      <c r="E16" s="40">
        <f>IFERROR(INDEX(전체당첨내역!$E:$E,MATCH($A16,전체당첨내역!$A:$A,0)),"")</f>
        <v>20</v>
      </c>
      <c r="F16" s="40">
        <f>IFERROR(INDEX(전체당첨내역!$F:$F,MATCH($A16,전체당첨내역!$A:$A,0)),"")</f>
        <v>31</v>
      </c>
      <c r="G16" s="40">
        <f>IFERROR(INDEX(전체당첨내역!$G:$G,MATCH($A16,전체당첨내역!$A:$A,0)),"")</f>
        <v>44</v>
      </c>
      <c r="H16" s="41">
        <f>IFERROR(INDEX(전체당첨내역!$H:$H,MATCH($A16,전체당첨내역!$A:$A,0)),"")</f>
        <v>27</v>
      </c>
      <c r="I16" s="42">
        <f>IFERROR((INDEX(_calc_기준600!$CN$6:$EF$6,1,$B16)&gt;0)*(INDEX(_calc_기준600!$CN$6:$EF$6,1,$B16)&lt;=15)+(INDEX(_calc_기준600!$CN$6:$EF$6,1,$C16)&gt;0)*(INDEX(_calc_기준600!$CN$6:$EF$6,1,$C16)&lt;=15)+(INDEX(_calc_기준600!$CN$6:$EF$6,1,$D16)&gt;0)*(INDEX(_calc_기준600!$CN$6:$EF$6,1,$D16)&lt;=15)+(INDEX(_calc_기준600!$CN$6:$EF$6,1,$E16)&gt;0)*(INDEX(_calc_기준600!$CN$6:$EF$6,1,$E16)&lt;=15)+(INDEX(_calc_기준600!$CN$6:$EF$6,1,$F16)&gt;0)*(INDEX(_calc_기준600!$CN$6:$EF$6,1,$F16)&lt;=15)+(INDEX(_calc_기준600!$CN$6:$EF$6,1,$G16)&gt;0)*(INDEX(_calc_기준600!$CN$6:$EF$6,1,$G16)&lt;=15),"")</f>
        <v>2</v>
      </c>
      <c r="J16" s="40">
        <f>IFERROR((INDEX(_calc_기준600!$CN$6:$EF$6,1,$B16)&gt;15)*(INDEX(_calc_기준600!$CN$6:$EF$6,1,$B16)&lt;=30)+(INDEX(_calc_기준600!$CN$6:$EF$6,1,$C16)&gt;15)*(INDEX(_calc_기준600!$CN$6:$EF$6,1,$C16)&lt;=30)+(INDEX(_calc_기준600!$CN$6:$EF$6,1,$D16)&gt;15)*(INDEX(_calc_기준600!$CN$6:$EF$6,1,$D16)&lt;=30)+(INDEX(_calc_기준600!$CN$6:$EF$6,1,$E16)&gt;15)*(INDEX(_calc_기준600!$CN$6:$EF$6,1,$E16)&lt;=30)+(INDEX(_calc_기준600!$CN$6:$EF$6,1,$F16)&gt;15)*(INDEX(_calc_기준600!$CN$6:$EF$6,1,$F16)&lt;=30)+(INDEX(_calc_기준600!$CN$6:$EF$6,1,$G16)&gt;15)*(INDEX(_calc_기준600!$CN$6:$EF$6,1,$G16)&lt;=30),"")</f>
        <v>2</v>
      </c>
      <c r="K16" s="43">
        <f>IFERROR((INDEX(_calc_기준600!$CN$6:$EF$6,1,$B16)&gt;30)+(INDEX(_calc_기준600!$CN$6:$EF$6,1,$C16)&gt;30)+(INDEX(_calc_기준600!$CN$6:$EF$6,1,$D16)&gt;30)+(INDEX(_calc_기준600!$CN$6:$EF$6,1,$E16)&gt;30)+(INDEX(_calc_기준600!$CN$6:$EF$6,1,$F16)&gt;30)+(INDEX(_calc_기준600!$CN$6:$EF$6,1,$G16)&gt;30),"")</f>
        <v>2</v>
      </c>
      <c r="L16" s="24">
        <f>IFERROR(MATCH(L$11,_calc_기준600!$CN$6:$EF$6,0),"")</f>
        <v>21</v>
      </c>
      <c r="M16" s="25">
        <f>IFERROR(MATCH(M$11,_calc_기준600!$CN$6:$EF$6,0),"")</f>
        <v>12</v>
      </c>
      <c r="N16" s="25">
        <f>IFERROR(MATCH(N$11,_calc_기준600!$CN$6:$EF$6,0),"")</f>
        <v>11</v>
      </c>
      <c r="O16" s="25">
        <f>IFERROR(MATCH(O$11,_calc_기준600!$CN$6:$EF$6,0),"")</f>
        <v>34</v>
      </c>
      <c r="P16" s="25">
        <f>IFERROR(MATCH(P$11,_calc_기준600!$CN$6:$EF$6,0),"")</f>
        <v>43</v>
      </c>
      <c r="Q16" s="25">
        <f>IFERROR(MATCH(Q$11,_calc_기준600!$CN$6:$EF$6,0),"")</f>
        <v>6</v>
      </c>
      <c r="R16" s="25">
        <f>IFERROR(MATCH(R$11,_calc_기준600!$CN$6:$EF$6,0),"")</f>
        <v>17</v>
      </c>
      <c r="S16" s="25">
        <f>IFERROR(MATCH(S$11,_calc_기준600!$CN$6:$EF$6,0),"")</f>
        <v>44</v>
      </c>
      <c r="T16" s="25">
        <f>IFERROR(MATCH(T$11,_calc_기준600!$CN$6:$EF$6,0),"")</f>
        <v>14</v>
      </c>
      <c r="U16" s="25">
        <f>IFERROR(MATCH(U$11,_calc_기준600!$CN$6:$EF$6,0),"")</f>
        <v>33</v>
      </c>
      <c r="V16" s="25">
        <f>IFERROR(MATCH(V$11,_calc_기준600!$CN$6:$EF$6,0),"")</f>
        <v>7</v>
      </c>
      <c r="W16" s="25">
        <f>IFERROR(MATCH(W$11,_calc_기준600!$CN$6:$EF$6,0),"")</f>
        <v>35</v>
      </c>
      <c r="X16" s="25">
        <f>IFERROR(MATCH(X$11,_calc_기준600!$CN$6:$EF$6,0),"")</f>
        <v>45</v>
      </c>
      <c r="Y16" s="25">
        <f>IFERROR(MATCH(Y$11,_calc_기준600!$CN$6:$EF$6,0),"")</f>
        <v>37</v>
      </c>
      <c r="Z16" s="25">
        <f>IFERROR(MATCH(Z$11,_calc_기준600!$CN$6:$EF$6,0),"")</f>
        <v>3</v>
      </c>
      <c r="AA16" s="25">
        <f>IFERROR(MATCH(AA$11,_calc_기준600!$CN$6:$EF$6,0),"")</f>
        <v>18</v>
      </c>
      <c r="AB16" s="25">
        <f>IFERROR(MATCH(AB$11,_calc_기준600!$CN$6:$EF$6,0),"")</f>
        <v>38</v>
      </c>
      <c r="AC16" s="25">
        <f>IFERROR(MATCH(AC$11,_calc_기준600!$CN$6:$EF$6,0),"")</f>
        <v>29</v>
      </c>
      <c r="AD16" s="25">
        <f>IFERROR(MATCH(AD$11,_calc_기준600!$CN$6:$EF$6,0),"")</f>
        <v>13</v>
      </c>
      <c r="AE16" s="25">
        <f>IFERROR(MATCH(AE$11,_calc_기준600!$CN$6:$EF$6,0),"")</f>
        <v>16</v>
      </c>
      <c r="AF16" s="25">
        <f>IFERROR(MATCH(AF$11,_calc_기준600!$CN$6:$EF$6,0),"")</f>
        <v>10</v>
      </c>
      <c r="AG16" s="25">
        <f>IFERROR(MATCH(AG$11,_calc_기준600!$CN$6:$EF$6,0),"")</f>
        <v>19</v>
      </c>
      <c r="AH16" s="25">
        <f>IFERROR(MATCH(AH$11,_calc_기준600!$CN$6:$EF$6,0),"")</f>
        <v>26</v>
      </c>
      <c r="AI16" s="25">
        <f>IFERROR(MATCH(AI$11,_calc_기준600!$CN$6:$EF$6,0),"")</f>
        <v>39</v>
      </c>
      <c r="AJ16" s="25">
        <f>IFERROR(MATCH(AJ$11,_calc_기준600!$CN$6:$EF$6,0),"")</f>
        <v>40</v>
      </c>
      <c r="AK16" s="25">
        <f>IFERROR(MATCH(AK$11,_calc_기준600!$CN$6:$EF$6,0),"")</f>
        <v>5</v>
      </c>
      <c r="AL16" s="25">
        <f>IFERROR(MATCH(AL$11,_calc_기준600!$CN$6:$EF$6,0),"")</f>
        <v>30</v>
      </c>
      <c r="AM16" s="25">
        <f>IFERROR(MATCH(AM$11,_calc_기준600!$CN$6:$EF$6,0),"")</f>
        <v>42</v>
      </c>
      <c r="AN16" s="25">
        <f>IFERROR(MATCH(AN$11,_calc_기준600!$CN$6:$EF$6,0),"")</f>
        <v>24</v>
      </c>
      <c r="AO16" s="25">
        <f>IFERROR(MATCH(AO$11,_calc_기준600!$CN$6:$EF$6,0),"")</f>
        <v>36</v>
      </c>
      <c r="AP16" s="25">
        <f>IFERROR(MATCH(AP$11,_calc_기준600!$CN$6:$EF$6,0),"")</f>
        <v>15</v>
      </c>
      <c r="AQ16" s="25">
        <f>IFERROR(MATCH(AQ$11,_calc_기준600!$CN$6:$EF$6,0),"")</f>
        <v>22</v>
      </c>
      <c r="AR16" s="25">
        <f>IFERROR(MATCH(AR$11,_calc_기준600!$CN$6:$EF$6,0),"")</f>
        <v>28</v>
      </c>
      <c r="AS16" s="25">
        <f>IFERROR(MATCH(AS$11,_calc_기준600!$CN$6:$EF$6,0),"")</f>
        <v>23</v>
      </c>
      <c r="AT16" s="25">
        <f>IFERROR(MATCH(AT$11,_calc_기준600!$CN$6:$EF$6,0),"")</f>
        <v>41</v>
      </c>
      <c r="AU16" s="25">
        <f>IFERROR(MATCH(AU$11,_calc_기준600!$CN$6:$EF$6,0),"")</f>
        <v>2</v>
      </c>
      <c r="AV16" s="25">
        <f>IFERROR(MATCH(AV$11,_calc_기준600!$CN$6:$EF$6,0),"")</f>
        <v>4</v>
      </c>
      <c r="AW16" s="25">
        <f>IFERROR(MATCH(AW$11,_calc_기준600!$CN$6:$EF$6,0),"")</f>
        <v>25</v>
      </c>
      <c r="AX16" s="25">
        <f>IFERROR(MATCH(AX$11,_calc_기준600!$CN$6:$EF$6,0),"")</f>
        <v>8</v>
      </c>
      <c r="AY16" s="25">
        <f>IFERROR(MATCH(AY$11,_calc_기준600!$CN$6:$EF$6,0),"")</f>
        <v>31</v>
      </c>
      <c r="AZ16" s="25">
        <f>IFERROR(MATCH(AZ$11,_calc_기준600!$CN$6:$EF$6,0),"")</f>
        <v>27</v>
      </c>
      <c r="BA16" s="25">
        <f>IFERROR(MATCH(BA$11,_calc_기준600!$CN$6:$EF$6,0),"")</f>
        <v>9</v>
      </c>
      <c r="BB16" s="25">
        <f>IFERROR(MATCH(BB$11,_calc_기준600!$CN$6:$EF$6,0),"")</f>
        <v>32</v>
      </c>
      <c r="BC16" s="25">
        <f>IFERROR(MATCH(BC$11,_calc_기준600!$CN$6:$EF$6,0),"")</f>
        <v>20</v>
      </c>
      <c r="BD16" s="25">
        <f>IFERROR(MATCH(BD$11,_calc_기준600!$CN$6:$EF$6,0),"")</f>
        <v>1</v>
      </c>
    </row>
    <row r="17" spans="1:56" ht="16.5" customHeight="1">
      <c r="A17" s="57">
        <f t="shared" si="2"/>
        <v>1239</v>
      </c>
      <c r="B17" s="40">
        <f>IFERROR(INDEX(전체당첨내역!$B:$B,MATCH($A17,전체당첨내역!$A:$A,0)),"")</f>
        <v>11</v>
      </c>
      <c r="C17" s="40">
        <f>IFERROR(INDEX(전체당첨내역!$C:$C,MATCH($A17,전체당첨내역!$A:$A,0)),"")</f>
        <v>13</v>
      </c>
      <c r="D17" s="40">
        <f>IFERROR(INDEX(전체당첨내역!$D:$D,MATCH($A17,전체당첨내역!$A:$A,0)),"")</f>
        <v>22</v>
      </c>
      <c r="E17" s="40">
        <f>IFERROR(INDEX(전체당첨내역!$E:$E,MATCH($A17,전체당첨내역!$A:$A,0)),"")</f>
        <v>32</v>
      </c>
      <c r="F17" s="40">
        <f>IFERROR(INDEX(전체당첨내역!$F:$F,MATCH($A17,전체당첨내역!$A:$A,0)),"")</f>
        <v>33</v>
      </c>
      <c r="G17" s="40">
        <f>IFERROR(INDEX(전체당첨내역!$G:$G,MATCH($A17,전체당첨내역!$A:$A,0)),"")</f>
        <v>36</v>
      </c>
      <c r="H17" s="41">
        <f>IFERROR(INDEX(전체당첨내역!$H:$H,MATCH($A17,전체당첨내역!$A:$A,0)),"")</f>
        <v>8</v>
      </c>
      <c r="I17" s="42">
        <f>IFERROR((INDEX(_calc_기준600!$CN$7:$EF$7,1,$B17)&gt;0)*(INDEX(_calc_기준600!$CN$7:$EF$7,1,$B17)&lt;=15)+(INDEX(_calc_기준600!$CN$7:$EF$7,1,$C17)&gt;0)*(INDEX(_calc_기준600!$CN$7:$EF$7,1,$C17)&lt;=15)+(INDEX(_calc_기준600!$CN$7:$EF$7,1,$D17)&gt;0)*(INDEX(_calc_기준600!$CN$7:$EF$7,1,$D17)&lt;=15)+(INDEX(_calc_기준600!$CN$7:$EF$7,1,$E17)&gt;0)*(INDEX(_calc_기준600!$CN$7:$EF$7,1,$E17)&lt;=15)+(INDEX(_calc_기준600!$CN$7:$EF$7,1,$F17)&gt;0)*(INDEX(_calc_기준600!$CN$7:$EF$7,1,$F17)&lt;=15)+(INDEX(_calc_기준600!$CN$7:$EF$7,1,$G17)&gt;0)*(INDEX(_calc_기준600!$CN$7:$EF$7,1,$G17)&lt;=15),"")</f>
        <v>3</v>
      </c>
      <c r="J17" s="40">
        <f>IFERROR((INDEX(_calc_기준600!$CN$7:$EF$7,1,$B17)&gt;15)*(INDEX(_calc_기준600!$CN$7:$EF$7,1,$B17)&lt;=30)+(INDEX(_calc_기준600!$CN$7:$EF$7,1,$C17)&gt;15)*(INDEX(_calc_기준600!$CN$7:$EF$7,1,$C17)&lt;=30)+(INDEX(_calc_기준600!$CN$7:$EF$7,1,$D17)&gt;15)*(INDEX(_calc_기준600!$CN$7:$EF$7,1,$D17)&lt;=30)+(INDEX(_calc_기준600!$CN$7:$EF$7,1,$E17)&gt;15)*(INDEX(_calc_기준600!$CN$7:$EF$7,1,$E17)&lt;=30)+(INDEX(_calc_기준600!$CN$7:$EF$7,1,$F17)&gt;15)*(INDEX(_calc_기준600!$CN$7:$EF$7,1,$F17)&lt;=30)+(INDEX(_calc_기준600!$CN$7:$EF$7,1,$G17)&gt;15)*(INDEX(_calc_기준600!$CN$7:$EF$7,1,$G17)&lt;=30),"")</f>
        <v>2</v>
      </c>
      <c r="K17" s="43">
        <f>IFERROR((INDEX(_calc_기준600!$CN$7:$EF$7,1,$B17)&gt;30)+(INDEX(_calc_기준600!$CN$7:$EF$7,1,$C17)&gt;30)+(INDEX(_calc_기준600!$CN$7:$EF$7,1,$D17)&gt;30)+(INDEX(_calc_기준600!$CN$7:$EF$7,1,$E17)&gt;30)+(INDEX(_calc_기준600!$CN$7:$EF$7,1,$F17)&gt;30)+(INDEX(_calc_기준600!$CN$7:$EF$7,1,$G17)&gt;30),"")</f>
        <v>1</v>
      </c>
      <c r="L17" s="24">
        <f>IFERROR(MATCH(L$11,_calc_기준600!$CN$7:$EF$7,0),"")</f>
        <v>21</v>
      </c>
      <c r="M17" s="25">
        <f>IFERROR(MATCH(M$11,_calc_기준600!$CN$7:$EF$7,0),"")</f>
        <v>33</v>
      </c>
      <c r="N17" s="25">
        <f>IFERROR(MATCH(N$11,_calc_기준600!$CN$7:$EF$7,0),"")</f>
        <v>12</v>
      </c>
      <c r="O17" s="25">
        <f>IFERROR(MATCH(O$11,_calc_기준600!$CN$7:$EF$7,0),"")</f>
        <v>11</v>
      </c>
      <c r="P17" s="25">
        <f>IFERROR(MATCH(P$11,_calc_기준600!$CN$7:$EF$7,0),"")</f>
        <v>6</v>
      </c>
      <c r="Q17" s="25">
        <f>IFERROR(MATCH(Q$11,_calc_기준600!$CN$7:$EF$7,0),"")</f>
        <v>34</v>
      </c>
      <c r="R17" s="25">
        <f>IFERROR(MATCH(R$11,_calc_기준600!$CN$7:$EF$7,0),"")</f>
        <v>43</v>
      </c>
      <c r="S17" s="25">
        <f>IFERROR(MATCH(S$11,_calc_기준600!$CN$7:$EF$7,0),"")</f>
        <v>7</v>
      </c>
      <c r="T17" s="25">
        <f>IFERROR(MATCH(T$11,_calc_기준600!$CN$7:$EF$7,0),"")</f>
        <v>14</v>
      </c>
      <c r="U17" s="25">
        <f>IFERROR(MATCH(U$11,_calc_기준600!$CN$7:$EF$7,0),"")</f>
        <v>44</v>
      </c>
      <c r="V17" s="25">
        <f>IFERROR(MATCH(V$11,_calc_기준600!$CN$7:$EF$7,0),"")</f>
        <v>17</v>
      </c>
      <c r="W17" s="25">
        <f>IFERROR(MATCH(W$11,_calc_기준600!$CN$7:$EF$7,0),"")</f>
        <v>45</v>
      </c>
      <c r="X17" s="25">
        <f>IFERROR(MATCH(X$11,_calc_기준600!$CN$7:$EF$7,0),"")</f>
        <v>3</v>
      </c>
      <c r="Y17" s="25">
        <f>IFERROR(MATCH(Y$11,_calc_기준600!$CN$7:$EF$7,0),"")</f>
        <v>13</v>
      </c>
      <c r="Z17" s="25">
        <f>IFERROR(MATCH(Z$11,_calc_기준600!$CN$7:$EF$7,0),"")</f>
        <v>18</v>
      </c>
      <c r="AA17" s="25">
        <f>IFERROR(MATCH(AA$11,_calc_기준600!$CN$7:$EF$7,0),"")</f>
        <v>16</v>
      </c>
      <c r="AB17" s="25">
        <f>IFERROR(MATCH(AB$11,_calc_기준600!$CN$7:$EF$7,0),"")</f>
        <v>10</v>
      </c>
      <c r="AC17" s="25">
        <f>IFERROR(MATCH(AC$11,_calc_기준600!$CN$7:$EF$7,0),"")</f>
        <v>22</v>
      </c>
      <c r="AD17" s="25">
        <f>IFERROR(MATCH(AD$11,_calc_기준600!$CN$7:$EF$7,0),"")</f>
        <v>38</v>
      </c>
      <c r="AE17" s="25">
        <f>IFERROR(MATCH(AE$11,_calc_기준600!$CN$7:$EF$7,0),"")</f>
        <v>39</v>
      </c>
      <c r="AF17" s="25">
        <f>IFERROR(MATCH(AF$11,_calc_기준600!$CN$7:$EF$7,0),"")</f>
        <v>26</v>
      </c>
      <c r="AG17" s="25">
        <f>IFERROR(MATCH(AG$11,_calc_기준600!$CN$7:$EF$7,0),"")</f>
        <v>36</v>
      </c>
      <c r="AH17" s="25">
        <f>IFERROR(MATCH(AH$11,_calc_기준600!$CN$7:$EF$7,0),"")</f>
        <v>40</v>
      </c>
      <c r="AI17" s="25">
        <f>IFERROR(MATCH(AI$11,_calc_기준600!$CN$7:$EF$7,0),"")</f>
        <v>5</v>
      </c>
      <c r="AJ17" s="25">
        <f>IFERROR(MATCH(AJ$11,_calc_기준600!$CN$7:$EF$7,0),"")</f>
        <v>42</v>
      </c>
      <c r="AK17" s="25">
        <f>IFERROR(MATCH(AK$11,_calc_기준600!$CN$7:$EF$7,0),"")</f>
        <v>19</v>
      </c>
      <c r="AL17" s="25">
        <f>IFERROR(MATCH(AL$11,_calc_기준600!$CN$7:$EF$7,0),"")</f>
        <v>30</v>
      </c>
      <c r="AM17" s="25">
        <f>IFERROR(MATCH(AM$11,_calc_기준600!$CN$7:$EF$7,0),"")</f>
        <v>24</v>
      </c>
      <c r="AN17" s="25">
        <f>IFERROR(MATCH(AN$11,_calc_기준600!$CN$7:$EF$7,0),"")</f>
        <v>35</v>
      </c>
      <c r="AO17" s="25">
        <f>IFERROR(MATCH(AO$11,_calc_기준600!$CN$7:$EF$7,0),"")</f>
        <v>15</v>
      </c>
      <c r="AP17" s="25">
        <f>IFERROR(MATCH(AP$11,_calc_기준600!$CN$7:$EF$7,0),"")</f>
        <v>28</v>
      </c>
      <c r="AQ17" s="25">
        <f>IFERROR(MATCH(AQ$11,_calc_기준600!$CN$7:$EF$7,0),"")</f>
        <v>32</v>
      </c>
      <c r="AR17" s="25">
        <f>IFERROR(MATCH(AR$11,_calc_기준600!$CN$7:$EF$7,0),"")</f>
        <v>23</v>
      </c>
      <c r="AS17" s="25">
        <f>IFERROR(MATCH(AS$11,_calc_기준600!$CN$7:$EF$7,0),"")</f>
        <v>37</v>
      </c>
      <c r="AT17" s="25">
        <f>IFERROR(MATCH(AT$11,_calc_기준600!$CN$7:$EF$7,0),"")</f>
        <v>41</v>
      </c>
      <c r="AU17" s="25">
        <f>IFERROR(MATCH(AU$11,_calc_기준600!$CN$7:$EF$7,0),"")</f>
        <v>2</v>
      </c>
      <c r="AV17" s="25">
        <f>IFERROR(MATCH(AV$11,_calc_기준600!$CN$7:$EF$7,0),"")</f>
        <v>4</v>
      </c>
      <c r="AW17" s="25">
        <f>IFERROR(MATCH(AW$11,_calc_기준600!$CN$7:$EF$7,0),"")</f>
        <v>25</v>
      </c>
      <c r="AX17" s="25">
        <f>IFERROR(MATCH(AX$11,_calc_기준600!$CN$7:$EF$7,0),"")</f>
        <v>8</v>
      </c>
      <c r="AY17" s="25">
        <f>IFERROR(MATCH(AY$11,_calc_기준600!$CN$7:$EF$7,0),"")</f>
        <v>31</v>
      </c>
      <c r="AZ17" s="25">
        <f>IFERROR(MATCH(AZ$11,_calc_기준600!$CN$7:$EF$7,0),"")</f>
        <v>29</v>
      </c>
      <c r="BA17" s="25">
        <f>IFERROR(MATCH(BA$11,_calc_기준600!$CN$7:$EF$7,0),"")</f>
        <v>27</v>
      </c>
      <c r="BB17" s="25">
        <f>IFERROR(MATCH(BB$11,_calc_기준600!$CN$7:$EF$7,0),"")</f>
        <v>1</v>
      </c>
      <c r="BC17" s="25">
        <f>IFERROR(MATCH(BC$11,_calc_기준600!$CN$7:$EF$7,0),"")</f>
        <v>9</v>
      </c>
      <c r="BD17" s="25">
        <f>IFERROR(MATCH(BD$11,_calc_기준600!$CN$7:$EF$7,0),"")</f>
        <v>20</v>
      </c>
    </row>
    <row r="18" spans="1:56" ht="16.5" customHeight="1">
      <c r="A18" s="57">
        <f t="shared" si="2"/>
        <v>1238</v>
      </c>
      <c r="B18" s="40">
        <f>IFERROR(INDEX(전체당첨내역!$B:$B,MATCH($A18,전체당첨내역!$A:$A,0)),"")</f>
        <v>2</v>
      </c>
      <c r="C18" s="40">
        <f>IFERROR(INDEX(전체당첨내역!$C:$C,MATCH($A18,전체당첨내역!$A:$A,0)),"")</f>
        <v>13</v>
      </c>
      <c r="D18" s="40">
        <f>IFERROR(INDEX(전체당첨내역!$D:$D,MATCH($A18,전체당첨내역!$A:$A,0)),"")</f>
        <v>18</v>
      </c>
      <c r="E18" s="40">
        <f>IFERROR(INDEX(전체당첨내역!$E:$E,MATCH($A18,전체당첨내역!$A:$A,0)),"")</f>
        <v>32</v>
      </c>
      <c r="F18" s="40">
        <f>IFERROR(INDEX(전체당첨내역!$F:$F,MATCH($A18,전체당첨내역!$A:$A,0)),"")</f>
        <v>38</v>
      </c>
      <c r="G18" s="40">
        <f>IFERROR(INDEX(전체당첨내역!$G:$G,MATCH($A18,전체당첨내역!$A:$A,0)),"")</f>
        <v>42</v>
      </c>
      <c r="H18" s="41">
        <f>IFERROR(INDEX(전체당첨내역!$H:$H,MATCH($A18,전체당첨내역!$A:$A,0)),"")</f>
        <v>22</v>
      </c>
      <c r="I18" s="42">
        <f>IFERROR((INDEX(_calc_기준600!$CN$8:$EF$8,1,$B18)&gt;0)*(INDEX(_calc_기준600!$CN$8:$EF$8,1,$B18)&lt;=15)+(INDEX(_calc_기준600!$CN$8:$EF$8,1,$C18)&gt;0)*(INDEX(_calc_기준600!$CN$8:$EF$8,1,$C18)&lt;=15)+(INDEX(_calc_기준600!$CN$8:$EF$8,1,$D18)&gt;0)*(INDEX(_calc_기준600!$CN$8:$EF$8,1,$D18)&lt;=15)+(INDEX(_calc_기준600!$CN$8:$EF$8,1,$E18)&gt;0)*(INDEX(_calc_기준600!$CN$8:$EF$8,1,$E18)&lt;=15)+(INDEX(_calc_기준600!$CN$8:$EF$8,1,$F18)&gt;0)*(INDEX(_calc_기준600!$CN$8:$EF$8,1,$F18)&lt;=15)+(INDEX(_calc_기준600!$CN$8:$EF$8,1,$G18)&gt;0)*(INDEX(_calc_기준600!$CN$8:$EF$8,1,$G18)&lt;=15),"")</f>
        <v>3</v>
      </c>
      <c r="J18" s="40">
        <f>IFERROR((INDEX(_calc_기준600!$CN$8:$EF$8,1,$B18)&gt;15)*(INDEX(_calc_기준600!$CN$8:$EF$8,1,$B18)&lt;=30)+(INDEX(_calc_기준600!$CN$8:$EF$8,1,$C18)&gt;15)*(INDEX(_calc_기준600!$CN$8:$EF$8,1,$C18)&lt;=30)+(INDEX(_calc_기준600!$CN$8:$EF$8,1,$D18)&gt;15)*(INDEX(_calc_기준600!$CN$8:$EF$8,1,$D18)&lt;=30)+(INDEX(_calc_기준600!$CN$8:$EF$8,1,$E18)&gt;15)*(INDEX(_calc_기준600!$CN$8:$EF$8,1,$E18)&lt;=30)+(INDEX(_calc_기준600!$CN$8:$EF$8,1,$F18)&gt;15)*(INDEX(_calc_기준600!$CN$8:$EF$8,1,$F18)&lt;=30)+(INDEX(_calc_기준600!$CN$8:$EF$8,1,$G18)&gt;15)*(INDEX(_calc_기준600!$CN$8:$EF$8,1,$G18)&lt;=30),"")</f>
        <v>3</v>
      </c>
      <c r="K18" s="43">
        <f>IFERROR((INDEX(_calc_기준600!$CN$8:$EF$8,1,$B18)&gt;30)+(INDEX(_calc_기준600!$CN$8:$EF$8,1,$C18)&gt;30)+(INDEX(_calc_기준600!$CN$8:$EF$8,1,$D18)&gt;30)+(INDEX(_calc_기준600!$CN$8:$EF$8,1,$E18)&gt;30)+(INDEX(_calc_기준600!$CN$8:$EF$8,1,$F18)&gt;30)+(INDEX(_calc_기준600!$CN$8:$EF$8,1,$G18)&gt;30),"")</f>
        <v>0</v>
      </c>
      <c r="L18" s="24">
        <f>IFERROR(MATCH(L$11,_calc_기준600!$CN$8:$EF$8,0),"")</f>
        <v>21</v>
      </c>
      <c r="M18" s="25">
        <f>IFERROR(MATCH(M$11,_calc_기준600!$CN$8:$EF$8,0),"")</f>
        <v>33</v>
      </c>
      <c r="N18" s="25">
        <f>IFERROR(MATCH(N$11,_calc_기준600!$CN$8:$EF$8,0),"")</f>
        <v>11</v>
      </c>
      <c r="O18" s="25">
        <f>IFERROR(MATCH(O$11,_calc_기준600!$CN$8:$EF$8,0),"")</f>
        <v>18</v>
      </c>
      <c r="P18" s="25">
        <f>IFERROR(MATCH(P$11,_calc_기준600!$CN$8:$EF$8,0),"")</f>
        <v>34</v>
      </c>
      <c r="Q18" s="25">
        <f>IFERROR(MATCH(Q$11,_calc_기준600!$CN$8:$EF$8,0),"")</f>
        <v>43</v>
      </c>
      <c r="R18" s="25">
        <f>IFERROR(MATCH(R$11,_calc_기준600!$CN$8:$EF$8,0),"")</f>
        <v>6</v>
      </c>
      <c r="S18" s="25">
        <f>IFERROR(MATCH(S$11,_calc_기준600!$CN$8:$EF$8,0),"")</f>
        <v>13</v>
      </c>
      <c r="T18" s="25">
        <f>IFERROR(MATCH(T$11,_calc_기준600!$CN$8:$EF$8,0),"")</f>
        <v>14</v>
      </c>
      <c r="U18" s="25">
        <f>IFERROR(MATCH(U$11,_calc_기준600!$CN$8:$EF$8,0),"")</f>
        <v>7</v>
      </c>
      <c r="V18" s="25">
        <f>IFERROR(MATCH(V$11,_calc_기준600!$CN$8:$EF$8,0),"")</f>
        <v>17</v>
      </c>
      <c r="W18" s="25">
        <f>IFERROR(MATCH(W$11,_calc_기준600!$CN$8:$EF$8,0),"")</f>
        <v>44</v>
      </c>
      <c r="X18" s="25">
        <f>IFERROR(MATCH(X$11,_calc_기준600!$CN$8:$EF$8,0),"")</f>
        <v>12</v>
      </c>
      <c r="Y18" s="25">
        <f>IFERROR(MATCH(Y$11,_calc_기준600!$CN$8:$EF$8,0),"")</f>
        <v>45</v>
      </c>
      <c r="Z18" s="25">
        <f>IFERROR(MATCH(Z$11,_calc_기준600!$CN$8:$EF$8,0),"")</f>
        <v>42</v>
      </c>
      <c r="AA18" s="25">
        <f>IFERROR(MATCH(AA$11,_calc_기준600!$CN$8:$EF$8,0),"")</f>
        <v>38</v>
      </c>
      <c r="AB18" s="25">
        <f>IFERROR(MATCH(AB$11,_calc_기준600!$CN$8:$EF$8,0),"")</f>
        <v>16</v>
      </c>
      <c r="AC18" s="25">
        <f>IFERROR(MATCH(AC$11,_calc_기준600!$CN$8:$EF$8,0),"")</f>
        <v>2</v>
      </c>
      <c r="AD18" s="25">
        <f>IFERROR(MATCH(AD$11,_calc_기준600!$CN$8:$EF$8,0),"")</f>
        <v>3</v>
      </c>
      <c r="AE18" s="25">
        <f>IFERROR(MATCH(AE$11,_calc_기준600!$CN$8:$EF$8,0),"")</f>
        <v>39</v>
      </c>
      <c r="AF18" s="25">
        <f>IFERROR(MATCH(AF$11,_calc_기준600!$CN$8:$EF$8,0),"")</f>
        <v>10</v>
      </c>
      <c r="AG18" s="25">
        <f>IFERROR(MATCH(AG$11,_calc_기준600!$CN$8:$EF$8,0),"")</f>
        <v>26</v>
      </c>
      <c r="AH18" s="25">
        <f>IFERROR(MATCH(AH$11,_calc_기준600!$CN$8:$EF$8,0),"")</f>
        <v>36</v>
      </c>
      <c r="AI18" s="25">
        <f>IFERROR(MATCH(AI$11,_calc_기준600!$CN$8:$EF$8,0),"")</f>
        <v>32</v>
      </c>
      <c r="AJ18" s="25">
        <f>IFERROR(MATCH(AJ$11,_calc_기준600!$CN$8:$EF$8,0),"")</f>
        <v>5</v>
      </c>
      <c r="AK18" s="25">
        <f>IFERROR(MATCH(AK$11,_calc_기준600!$CN$8:$EF$8,0),"")</f>
        <v>24</v>
      </c>
      <c r="AL18" s="25">
        <f>IFERROR(MATCH(AL$11,_calc_기준600!$CN$8:$EF$8,0),"")</f>
        <v>40</v>
      </c>
      <c r="AM18" s="25">
        <f>IFERROR(MATCH(AM$11,_calc_기준600!$CN$8:$EF$8,0),"")</f>
        <v>30</v>
      </c>
      <c r="AN18" s="25">
        <f>IFERROR(MATCH(AN$11,_calc_기준600!$CN$8:$EF$8,0),"")</f>
        <v>15</v>
      </c>
      <c r="AO18" s="25">
        <f>IFERROR(MATCH(AO$11,_calc_기준600!$CN$8:$EF$8,0),"")</f>
        <v>35</v>
      </c>
      <c r="AP18" s="25">
        <f>IFERROR(MATCH(AP$11,_calc_기준600!$CN$8:$EF$8,0),"")</f>
        <v>28</v>
      </c>
      <c r="AQ18" s="25">
        <f>IFERROR(MATCH(AQ$11,_calc_기준600!$CN$8:$EF$8,0),"")</f>
        <v>22</v>
      </c>
      <c r="AR18" s="25">
        <f>IFERROR(MATCH(AR$11,_calc_기준600!$CN$8:$EF$8,0),"")</f>
        <v>37</v>
      </c>
      <c r="AS18" s="25">
        <f>IFERROR(MATCH(AS$11,_calc_기준600!$CN$8:$EF$8,0),"")</f>
        <v>19</v>
      </c>
      <c r="AT18" s="25">
        <f>IFERROR(MATCH(AT$11,_calc_기준600!$CN$8:$EF$8,0),"")</f>
        <v>23</v>
      </c>
      <c r="AU18" s="25">
        <f>IFERROR(MATCH(AU$11,_calc_기준600!$CN$8:$EF$8,0),"")</f>
        <v>41</v>
      </c>
      <c r="AV18" s="25">
        <f>IFERROR(MATCH(AV$11,_calc_기준600!$CN$8:$EF$8,0),"")</f>
        <v>25</v>
      </c>
      <c r="AW18" s="25">
        <f>IFERROR(MATCH(AW$11,_calc_기준600!$CN$8:$EF$8,0),"")</f>
        <v>31</v>
      </c>
      <c r="AX18" s="25">
        <f>IFERROR(MATCH(AX$11,_calc_기준600!$CN$8:$EF$8,0),"")</f>
        <v>8</v>
      </c>
      <c r="AY18" s="25">
        <f>IFERROR(MATCH(AY$11,_calc_기준600!$CN$8:$EF$8,0),"")</f>
        <v>29</v>
      </c>
      <c r="AZ18" s="25">
        <f>IFERROR(MATCH(AZ$11,_calc_기준600!$CN$8:$EF$8,0),"")</f>
        <v>27</v>
      </c>
      <c r="BA18" s="25">
        <f>IFERROR(MATCH(BA$11,_calc_기준600!$CN$8:$EF$8,0),"")</f>
        <v>4</v>
      </c>
      <c r="BB18" s="25">
        <f>IFERROR(MATCH(BB$11,_calc_기준600!$CN$8:$EF$8,0),"")</f>
        <v>9</v>
      </c>
      <c r="BC18" s="25">
        <f>IFERROR(MATCH(BC$11,_calc_기준600!$CN$8:$EF$8,0),"")</f>
        <v>20</v>
      </c>
      <c r="BD18" s="25">
        <f>IFERROR(MATCH(BD$11,_calc_기준600!$CN$8:$EF$8,0),"")</f>
        <v>1</v>
      </c>
    </row>
    <row r="19" spans="1:56" ht="16.5" customHeight="1">
      <c r="A19" s="57">
        <f t="shared" si="2"/>
        <v>1237</v>
      </c>
      <c r="B19" s="40">
        <f>IFERROR(INDEX(전체당첨내역!$B:$B,MATCH($A19,전체당첨내역!$A:$A,0)),"")</f>
        <v>10</v>
      </c>
      <c r="C19" s="40">
        <f>IFERROR(INDEX(전체당첨내역!$C:$C,MATCH($A19,전체당첨내역!$A:$A,0)),"")</f>
        <v>20</v>
      </c>
      <c r="D19" s="40">
        <f>IFERROR(INDEX(전체당첨내역!$D:$D,MATCH($A19,전체당첨내역!$A:$A,0)),"")</f>
        <v>23</v>
      </c>
      <c r="E19" s="40">
        <f>IFERROR(INDEX(전체당첨내역!$E:$E,MATCH($A19,전체당첨내역!$A:$A,0)),"")</f>
        <v>34</v>
      </c>
      <c r="F19" s="40">
        <f>IFERROR(INDEX(전체당첨내역!$F:$F,MATCH($A19,전체당첨내역!$A:$A,0)),"")</f>
        <v>37</v>
      </c>
      <c r="G19" s="40">
        <f>IFERROR(INDEX(전체당첨내역!$G:$G,MATCH($A19,전체당첨내역!$A:$A,0)),"")</f>
        <v>40</v>
      </c>
      <c r="H19" s="41">
        <f>IFERROR(INDEX(전체당첨내역!$H:$H,MATCH($A19,전체당첨내역!$A:$A,0)),"")</f>
        <v>36</v>
      </c>
      <c r="I19" s="42">
        <f>IFERROR((INDEX(_calc_기준600!$CN$9:$EF$9,1,$B19)&gt;0)*(INDEX(_calc_기준600!$CN$9:$EF$9,1,$B19)&lt;=15)+(INDEX(_calc_기준600!$CN$9:$EF$9,1,$C19)&gt;0)*(INDEX(_calc_기준600!$CN$9:$EF$9,1,$C19)&lt;=15)+(INDEX(_calc_기준600!$CN$9:$EF$9,1,$D19)&gt;0)*(INDEX(_calc_기준600!$CN$9:$EF$9,1,$D19)&lt;=15)+(INDEX(_calc_기준600!$CN$9:$EF$9,1,$E19)&gt;0)*(INDEX(_calc_기준600!$CN$9:$EF$9,1,$E19)&lt;=15)+(INDEX(_calc_기준600!$CN$9:$EF$9,1,$F19)&gt;0)*(INDEX(_calc_기준600!$CN$9:$EF$9,1,$F19)&lt;=15)+(INDEX(_calc_기준600!$CN$9:$EF$9,1,$G19)&gt;0)*(INDEX(_calc_기준600!$CN$9:$EF$9,1,$G19)&lt;=15),"")</f>
        <v>2</v>
      </c>
      <c r="J19" s="40">
        <f>IFERROR((INDEX(_calc_기준600!$CN$9:$EF$9,1,$B19)&gt;15)*(INDEX(_calc_기준600!$CN$9:$EF$9,1,$B19)&lt;=30)+(INDEX(_calc_기준600!$CN$9:$EF$9,1,$C19)&gt;15)*(INDEX(_calc_기준600!$CN$9:$EF$9,1,$C19)&lt;=30)+(INDEX(_calc_기준600!$CN$9:$EF$9,1,$D19)&gt;15)*(INDEX(_calc_기준600!$CN$9:$EF$9,1,$D19)&lt;=30)+(INDEX(_calc_기준600!$CN$9:$EF$9,1,$E19)&gt;15)*(INDEX(_calc_기준600!$CN$9:$EF$9,1,$E19)&lt;=30)+(INDEX(_calc_기준600!$CN$9:$EF$9,1,$F19)&gt;15)*(INDEX(_calc_기준600!$CN$9:$EF$9,1,$F19)&lt;=30)+(INDEX(_calc_기준600!$CN$9:$EF$9,1,$G19)&gt;15)*(INDEX(_calc_기준600!$CN$9:$EF$9,1,$G19)&lt;=30),"")</f>
        <v>3</v>
      </c>
      <c r="K19" s="43">
        <f>IFERROR((INDEX(_calc_기준600!$CN$9:$EF$9,1,$B19)&gt;30)+(INDEX(_calc_기준600!$CN$9:$EF$9,1,$C19)&gt;30)+(INDEX(_calc_기준600!$CN$9:$EF$9,1,$D19)&gt;30)+(INDEX(_calc_기준600!$CN$9:$EF$9,1,$E19)&gt;30)+(INDEX(_calc_기준600!$CN$9:$EF$9,1,$F19)&gt;30)+(INDEX(_calc_기준600!$CN$9:$EF$9,1,$G19)&gt;30),"")</f>
        <v>1</v>
      </c>
      <c r="L19" s="24">
        <f>IFERROR(MATCH(L$11,_calc_기준600!$CN$9:$EF$9,0),"")</f>
        <v>21</v>
      </c>
      <c r="M19" s="25">
        <f>IFERROR(MATCH(M$11,_calc_기준600!$CN$9:$EF$9,0),"")</f>
        <v>33</v>
      </c>
      <c r="N19" s="25">
        <f>IFERROR(MATCH(N$11,_calc_기준600!$CN$9:$EF$9,0),"")</f>
        <v>11</v>
      </c>
      <c r="O19" s="25">
        <f>IFERROR(MATCH(O$11,_calc_기준600!$CN$9:$EF$9,0),"")</f>
        <v>34</v>
      </c>
      <c r="P19" s="25">
        <f>IFERROR(MATCH(P$11,_calc_기준600!$CN$9:$EF$9,0),"")</f>
        <v>18</v>
      </c>
      <c r="Q19" s="25">
        <f>IFERROR(MATCH(Q$11,_calc_기준600!$CN$9:$EF$9,0),"")</f>
        <v>43</v>
      </c>
      <c r="R19" s="25">
        <f>IFERROR(MATCH(R$11,_calc_기준600!$CN$9:$EF$9,0),"")</f>
        <v>6</v>
      </c>
      <c r="S19" s="25">
        <f>IFERROR(MATCH(S$11,_calc_기준600!$CN$9:$EF$9,0),"")</f>
        <v>7</v>
      </c>
      <c r="T19" s="25">
        <f>IFERROR(MATCH(T$11,_calc_기준600!$CN$9:$EF$9,0),"")</f>
        <v>14</v>
      </c>
      <c r="U19" s="25">
        <f>IFERROR(MATCH(U$11,_calc_기준600!$CN$9:$EF$9,0),"")</f>
        <v>12</v>
      </c>
      <c r="V19" s="25">
        <f>IFERROR(MATCH(V$11,_calc_기준600!$CN$9:$EF$9,0),"")</f>
        <v>17</v>
      </c>
      <c r="W19" s="25">
        <f>IFERROR(MATCH(W$11,_calc_기준600!$CN$9:$EF$9,0),"")</f>
        <v>44</v>
      </c>
      <c r="X19" s="25">
        <f>IFERROR(MATCH(X$11,_calc_기준600!$CN$9:$EF$9,0),"")</f>
        <v>45</v>
      </c>
      <c r="Y19" s="25">
        <f>IFERROR(MATCH(Y$11,_calc_기준600!$CN$9:$EF$9,0),"")</f>
        <v>10</v>
      </c>
      <c r="Z19" s="25">
        <f>IFERROR(MATCH(Z$11,_calc_기준600!$CN$9:$EF$9,0),"")</f>
        <v>16</v>
      </c>
      <c r="AA19" s="25">
        <f>IFERROR(MATCH(AA$11,_calc_기준600!$CN$9:$EF$9,0),"")</f>
        <v>38</v>
      </c>
      <c r="AB19" s="25">
        <f>IFERROR(MATCH(AB$11,_calc_기준600!$CN$9:$EF$9,0),"")</f>
        <v>42</v>
      </c>
      <c r="AC19" s="25">
        <f>IFERROR(MATCH(AC$11,_calc_기준600!$CN$9:$EF$9,0),"")</f>
        <v>3</v>
      </c>
      <c r="AD19" s="25">
        <f>IFERROR(MATCH(AD$11,_calc_기준600!$CN$9:$EF$9,0),"")</f>
        <v>13</v>
      </c>
      <c r="AE19" s="25">
        <f>IFERROR(MATCH(AE$11,_calc_기준600!$CN$9:$EF$9,0),"")</f>
        <v>39</v>
      </c>
      <c r="AF19" s="25">
        <f>IFERROR(MATCH(AF$11,_calc_기준600!$CN$9:$EF$9,0),"")</f>
        <v>2</v>
      </c>
      <c r="AG19" s="25">
        <f>IFERROR(MATCH(AG$11,_calc_기준600!$CN$9:$EF$9,0),"")</f>
        <v>36</v>
      </c>
      <c r="AH19" s="25">
        <f>IFERROR(MATCH(AH$11,_calc_기준600!$CN$9:$EF$9,0),"")</f>
        <v>23</v>
      </c>
      <c r="AI19" s="25">
        <f>IFERROR(MATCH(AI$11,_calc_기준600!$CN$9:$EF$9,0),"")</f>
        <v>32</v>
      </c>
      <c r="AJ19" s="25">
        <f>IFERROR(MATCH(AJ$11,_calc_기준600!$CN$9:$EF$9,0),"")</f>
        <v>24</v>
      </c>
      <c r="AK19" s="25">
        <f>IFERROR(MATCH(AK$11,_calc_기준600!$CN$9:$EF$9,0),"")</f>
        <v>30</v>
      </c>
      <c r="AL19" s="25">
        <f>IFERROR(MATCH(AL$11,_calc_기준600!$CN$9:$EF$9,0),"")</f>
        <v>35</v>
      </c>
      <c r="AM19" s="25">
        <f>IFERROR(MATCH(AM$11,_calc_기준600!$CN$9:$EF$9,0),"")</f>
        <v>15</v>
      </c>
      <c r="AN19" s="25">
        <f>IFERROR(MATCH(AN$11,_calc_기준600!$CN$9:$EF$9,0),"")</f>
        <v>37</v>
      </c>
      <c r="AO19" s="25">
        <f>IFERROR(MATCH(AO$11,_calc_기준600!$CN$9:$EF$9,0),"")</f>
        <v>40</v>
      </c>
      <c r="AP19" s="25">
        <f>IFERROR(MATCH(AP$11,_calc_기준600!$CN$9:$EF$9,0),"")</f>
        <v>5</v>
      </c>
      <c r="AQ19" s="25">
        <f>IFERROR(MATCH(AQ$11,_calc_기준600!$CN$9:$EF$9,0),"")</f>
        <v>22</v>
      </c>
      <c r="AR19" s="25">
        <f>IFERROR(MATCH(AR$11,_calc_기준600!$CN$9:$EF$9,0),"")</f>
        <v>28</v>
      </c>
      <c r="AS19" s="25">
        <f>IFERROR(MATCH(AS$11,_calc_기준600!$CN$9:$EF$9,0),"")</f>
        <v>41</v>
      </c>
      <c r="AT19" s="25">
        <f>IFERROR(MATCH(AT$11,_calc_기준600!$CN$9:$EF$9,0),"")</f>
        <v>19</v>
      </c>
      <c r="AU19" s="25">
        <f>IFERROR(MATCH(AU$11,_calc_기준600!$CN$9:$EF$9,0),"")</f>
        <v>31</v>
      </c>
      <c r="AV19" s="25">
        <f>IFERROR(MATCH(AV$11,_calc_기준600!$CN$9:$EF$9,0),"")</f>
        <v>25</v>
      </c>
      <c r="AW19" s="25">
        <f>IFERROR(MATCH(AW$11,_calc_기준600!$CN$9:$EF$9,0),"")</f>
        <v>8</v>
      </c>
      <c r="AX19" s="25">
        <f>IFERROR(MATCH(AX$11,_calc_기준600!$CN$9:$EF$9,0),"")</f>
        <v>20</v>
      </c>
      <c r="AY19" s="25">
        <f>IFERROR(MATCH(AY$11,_calc_기준600!$CN$9:$EF$9,0),"")</f>
        <v>26</v>
      </c>
      <c r="AZ19" s="25">
        <f>IFERROR(MATCH(AZ$11,_calc_기준600!$CN$9:$EF$9,0),"")</f>
        <v>27</v>
      </c>
      <c r="BA19" s="25">
        <f>IFERROR(MATCH(BA$11,_calc_기준600!$CN$9:$EF$9,0),"")</f>
        <v>29</v>
      </c>
      <c r="BB19" s="25">
        <f>IFERROR(MATCH(BB$11,_calc_기준600!$CN$9:$EF$9,0),"")</f>
        <v>4</v>
      </c>
      <c r="BC19" s="25">
        <f>IFERROR(MATCH(BC$11,_calc_기준600!$CN$9:$EF$9,0),"")</f>
        <v>9</v>
      </c>
      <c r="BD19" s="25">
        <f>IFERROR(MATCH(BD$11,_calc_기준600!$CN$9:$EF$9,0),"")</f>
        <v>1</v>
      </c>
    </row>
    <row r="20" spans="1:56" ht="16.5" customHeight="1">
      <c r="A20" s="57">
        <f t="shared" si="2"/>
        <v>1236</v>
      </c>
      <c r="B20" s="40">
        <f>IFERROR(INDEX(전체당첨내역!$B:$B,MATCH($A20,전체당첨내역!$A:$A,0)),"")</f>
        <v>12</v>
      </c>
      <c r="C20" s="40">
        <f>IFERROR(INDEX(전체당첨내역!$C:$C,MATCH($A20,전체당첨내역!$A:$A,0)),"")</f>
        <v>18</v>
      </c>
      <c r="D20" s="40">
        <f>IFERROR(INDEX(전체당첨내역!$D:$D,MATCH($A20,전체당첨내역!$A:$A,0)),"")</f>
        <v>21</v>
      </c>
      <c r="E20" s="40">
        <f>IFERROR(INDEX(전체당첨내역!$E:$E,MATCH($A20,전체당첨내역!$A:$A,0)),"")</f>
        <v>29</v>
      </c>
      <c r="F20" s="40">
        <f>IFERROR(INDEX(전체당첨내역!$F:$F,MATCH($A20,전체당첨내역!$A:$A,0)),"")</f>
        <v>34</v>
      </c>
      <c r="G20" s="40">
        <f>IFERROR(INDEX(전체당첨내역!$G:$G,MATCH($A20,전체당첨내역!$A:$A,0)),"")</f>
        <v>38</v>
      </c>
      <c r="H20" s="41">
        <f>IFERROR(INDEX(전체당첨내역!$H:$H,MATCH($A20,전체당첨내역!$A:$A,0)),"")</f>
        <v>10</v>
      </c>
      <c r="I20" s="42">
        <f>IFERROR((INDEX(_calc_기준600!$CN$10:$EF$10,1,$B20)&gt;0)*(INDEX(_calc_기준600!$CN$10:$EF$10,1,$B20)&lt;=15)+(INDEX(_calc_기준600!$CN$10:$EF$10,1,$C20)&gt;0)*(INDEX(_calc_기준600!$CN$10:$EF$10,1,$C20)&lt;=15)+(INDEX(_calc_기준600!$CN$10:$EF$10,1,$D20)&gt;0)*(INDEX(_calc_기준600!$CN$10:$EF$10,1,$D20)&lt;=15)+(INDEX(_calc_기준600!$CN$10:$EF$10,1,$E20)&gt;0)*(INDEX(_calc_기준600!$CN$10:$EF$10,1,$E20)&lt;=15)+(INDEX(_calc_기준600!$CN$10:$EF$10,1,$F20)&gt;0)*(INDEX(_calc_기준600!$CN$10:$EF$10,1,$F20)&lt;=15)+(INDEX(_calc_기준600!$CN$10:$EF$10,1,$G20)&gt;0)*(INDEX(_calc_기준600!$CN$10:$EF$10,1,$G20)&lt;=15),"")</f>
        <v>5</v>
      </c>
      <c r="J20" s="40">
        <f>IFERROR((INDEX(_calc_기준600!$CN$10:$EF$10,1,$B20)&gt;15)*(INDEX(_calc_기준600!$CN$10:$EF$10,1,$B20)&lt;=30)+(INDEX(_calc_기준600!$CN$10:$EF$10,1,$C20)&gt;15)*(INDEX(_calc_기준600!$CN$10:$EF$10,1,$C20)&lt;=30)+(INDEX(_calc_기준600!$CN$10:$EF$10,1,$D20)&gt;15)*(INDEX(_calc_기준600!$CN$10:$EF$10,1,$D20)&lt;=30)+(INDEX(_calc_기준600!$CN$10:$EF$10,1,$E20)&gt;15)*(INDEX(_calc_기준600!$CN$10:$EF$10,1,$E20)&lt;=30)+(INDEX(_calc_기준600!$CN$10:$EF$10,1,$F20)&gt;15)*(INDEX(_calc_기준600!$CN$10:$EF$10,1,$F20)&lt;=30)+(INDEX(_calc_기준600!$CN$10:$EF$10,1,$G20)&gt;15)*(INDEX(_calc_기준600!$CN$10:$EF$10,1,$G20)&lt;=30),"")</f>
        <v>0</v>
      </c>
      <c r="K20" s="43">
        <f>IFERROR((INDEX(_calc_기준600!$CN$10:$EF$10,1,$B20)&gt;30)+(INDEX(_calc_기준600!$CN$10:$EF$10,1,$C20)&gt;30)+(INDEX(_calc_기준600!$CN$10:$EF$10,1,$D20)&gt;30)+(INDEX(_calc_기준600!$CN$10:$EF$10,1,$E20)&gt;30)+(INDEX(_calc_기준600!$CN$10:$EF$10,1,$F20)&gt;30)+(INDEX(_calc_기준600!$CN$10:$EF$10,1,$G20)&gt;30),"")</f>
        <v>1</v>
      </c>
      <c r="L20" s="24">
        <f>IFERROR(MATCH(L$11,_calc_기준600!$CN$10:$EF$10,0),"")</f>
        <v>21</v>
      </c>
      <c r="M20" s="25">
        <f>IFERROR(MATCH(M$11,_calc_기준600!$CN$10:$EF$10,0),"")</f>
        <v>33</v>
      </c>
      <c r="N20" s="25">
        <f>IFERROR(MATCH(N$11,_calc_기준600!$CN$10:$EF$10,0),"")</f>
        <v>18</v>
      </c>
      <c r="O20" s="25">
        <f>IFERROR(MATCH(O$11,_calc_기준600!$CN$10:$EF$10,0),"")</f>
        <v>12</v>
      </c>
      <c r="P20" s="25">
        <f>IFERROR(MATCH(P$11,_calc_기준600!$CN$10:$EF$10,0),"")</f>
        <v>11</v>
      </c>
      <c r="Q20" s="25">
        <f>IFERROR(MATCH(Q$11,_calc_기준600!$CN$10:$EF$10,0),"")</f>
        <v>34</v>
      </c>
      <c r="R20" s="25">
        <f>IFERROR(MATCH(R$11,_calc_기준600!$CN$10:$EF$10,0),"")</f>
        <v>6</v>
      </c>
      <c r="S20" s="25">
        <f>IFERROR(MATCH(S$11,_calc_기준600!$CN$10:$EF$10,0),"")</f>
        <v>7</v>
      </c>
      <c r="T20" s="25">
        <f>IFERROR(MATCH(T$11,_calc_기준600!$CN$10:$EF$10,0),"")</f>
        <v>43</v>
      </c>
      <c r="U20" s="25">
        <f>IFERROR(MATCH(U$11,_calc_기준600!$CN$10:$EF$10,0),"")</f>
        <v>14</v>
      </c>
      <c r="V20" s="25">
        <f>IFERROR(MATCH(V$11,_calc_기준600!$CN$10:$EF$10,0),"")</f>
        <v>44</v>
      </c>
      <c r="W20" s="25">
        <f>IFERROR(MATCH(W$11,_calc_기준600!$CN$10:$EF$10,0),"")</f>
        <v>17</v>
      </c>
      <c r="X20" s="25">
        <f>IFERROR(MATCH(X$11,_calc_기준600!$CN$10:$EF$10,0),"")</f>
        <v>45</v>
      </c>
      <c r="Y20" s="25">
        <f>IFERROR(MATCH(Y$11,_calc_기준600!$CN$10:$EF$10,0),"")</f>
        <v>38</v>
      </c>
      <c r="Z20" s="25">
        <f>IFERROR(MATCH(Z$11,_calc_기준600!$CN$10:$EF$10,0),"")</f>
        <v>10</v>
      </c>
      <c r="AA20" s="25">
        <f>IFERROR(MATCH(AA$11,_calc_기준600!$CN$10:$EF$10,0),"")</f>
        <v>42</v>
      </c>
      <c r="AB20" s="25">
        <f>IFERROR(MATCH(AB$11,_calc_기준600!$CN$10:$EF$10,0),"")</f>
        <v>3</v>
      </c>
      <c r="AC20" s="25">
        <f>IFERROR(MATCH(AC$11,_calc_기준600!$CN$10:$EF$10,0),"")</f>
        <v>16</v>
      </c>
      <c r="AD20" s="25">
        <f>IFERROR(MATCH(AD$11,_calc_기준600!$CN$10:$EF$10,0),"")</f>
        <v>39</v>
      </c>
      <c r="AE20" s="25">
        <f>IFERROR(MATCH(AE$11,_calc_기준600!$CN$10:$EF$10,0),"")</f>
        <v>13</v>
      </c>
      <c r="AF20" s="25">
        <f>IFERROR(MATCH(AF$11,_calc_기준600!$CN$10:$EF$10,0),"")</f>
        <v>36</v>
      </c>
      <c r="AG20" s="25">
        <f>IFERROR(MATCH(AG$11,_calc_기준600!$CN$10:$EF$10,0),"")</f>
        <v>32</v>
      </c>
      <c r="AH20" s="25">
        <f>IFERROR(MATCH(AH$11,_calc_기준600!$CN$10:$EF$10,0),"")</f>
        <v>24</v>
      </c>
      <c r="AI20" s="25">
        <f>IFERROR(MATCH(AI$11,_calc_기준600!$CN$10:$EF$10,0),"")</f>
        <v>15</v>
      </c>
      <c r="AJ20" s="25">
        <f>IFERROR(MATCH(AJ$11,_calc_기준600!$CN$10:$EF$10,0),"")</f>
        <v>30</v>
      </c>
      <c r="AK20" s="25">
        <f>IFERROR(MATCH(AK$11,_calc_기준600!$CN$10:$EF$10,0),"")</f>
        <v>35</v>
      </c>
      <c r="AL20" s="25">
        <f>IFERROR(MATCH(AL$11,_calc_기준600!$CN$10:$EF$10,0),"")</f>
        <v>40</v>
      </c>
      <c r="AM20" s="25">
        <f>IFERROR(MATCH(AM$11,_calc_기준600!$CN$10:$EF$10,0),"")</f>
        <v>37</v>
      </c>
      <c r="AN20" s="25">
        <f>IFERROR(MATCH(AN$11,_calc_기준600!$CN$10:$EF$10,0),"")</f>
        <v>19</v>
      </c>
      <c r="AO20" s="25">
        <f>IFERROR(MATCH(AO$11,_calc_기준600!$CN$10:$EF$10,0),"")</f>
        <v>22</v>
      </c>
      <c r="AP20" s="25">
        <f>IFERROR(MATCH(AP$11,_calc_기준600!$CN$10:$EF$10,0),"")</f>
        <v>5</v>
      </c>
      <c r="AQ20" s="25">
        <f>IFERROR(MATCH(AQ$11,_calc_기준600!$CN$10:$EF$10,0),"")</f>
        <v>41</v>
      </c>
      <c r="AR20" s="25">
        <f>IFERROR(MATCH(AR$11,_calc_기준600!$CN$10:$EF$10,0),"")</f>
        <v>28</v>
      </c>
      <c r="AS20" s="25">
        <f>IFERROR(MATCH(AS$11,_calc_기준600!$CN$10:$EF$10,0),"")</f>
        <v>31</v>
      </c>
      <c r="AT20" s="25">
        <f>IFERROR(MATCH(AT$11,_calc_기준600!$CN$10:$EF$10,0),"")</f>
        <v>2</v>
      </c>
      <c r="AU20" s="25">
        <f>IFERROR(MATCH(AU$11,_calc_기준600!$CN$10:$EF$10,0),"")</f>
        <v>23</v>
      </c>
      <c r="AV20" s="25">
        <f>IFERROR(MATCH(AV$11,_calc_기준600!$CN$10:$EF$10,0),"")</f>
        <v>25</v>
      </c>
      <c r="AW20" s="25">
        <f>IFERROR(MATCH(AW$11,_calc_기준600!$CN$10:$EF$10,0),"")</f>
        <v>20</v>
      </c>
      <c r="AX20" s="25">
        <f>IFERROR(MATCH(AX$11,_calc_기준600!$CN$10:$EF$10,0),"")</f>
        <v>26</v>
      </c>
      <c r="AY20" s="25">
        <f>IFERROR(MATCH(AY$11,_calc_기준600!$CN$10:$EF$10,0),"")</f>
        <v>29</v>
      </c>
      <c r="AZ20" s="25">
        <f>IFERROR(MATCH(AZ$11,_calc_기준600!$CN$10:$EF$10,0),"")</f>
        <v>27</v>
      </c>
      <c r="BA20" s="25">
        <f>IFERROR(MATCH(BA$11,_calc_기준600!$CN$10:$EF$10,0),"")</f>
        <v>4</v>
      </c>
      <c r="BB20" s="25">
        <f>IFERROR(MATCH(BB$11,_calc_기준600!$CN$10:$EF$10,0),"")</f>
        <v>8</v>
      </c>
      <c r="BC20" s="25">
        <f>IFERROR(MATCH(BC$11,_calc_기준600!$CN$10:$EF$10,0),"")</f>
        <v>9</v>
      </c>
      <c r="BD20" s="25">
        <f>IFERROR(MATCH(BD$11,_calc_기준600!$CN$10:$EF$10,0),"")</f>
        <v>1</v>
      </c>
    </row>
    <row r="21" spans="1:56" ht="16.5" customHeight="1">
      <c r="A21" s="57">
        <f t="shared" si="2"/>
        <v>1235</v>
      </c>
      <c r="B21" s="40">
        <f>IFERROR(INDEX(전체당첨내역!$B:$B,MATCH($A21,전체당첨내역!$A:$A,0)),"")</f>
        <v>6</v>
      </c>
      <c r="C21" s="40">
        <f>IFERROR(INDEX(전체당첨내역!$C:$C,MATCH($A21,전체당첨내역!$A:$A,0)),"")</f>
        <v>7</v>
      </c>
      <c r="D21" s="40">
        <f>IFERROR(INDEX(전체당첨내역!$D:$D,MATCH($A21,전체당첨내역!$A:$A,0)),"")</f>
        <v>11</v>
      </c>
      <c r="E21" s="40">
        <f>IFERROR(INDEX(전체당첨내역!$E:$E,MATCH($A21,전체당첨내역!$A:$A,0)),"")</f>
        <v>15</v>
      </c>
      <c r="F21" s="40">
        <f>IFERROR(INDEX(전체당첨내역!$F:$F,MATCH($A21,전체당첨내역!$A:$A,0)),"")</f>
        <v>39</v>
      </c>
      <c r="G21" s="40">
        <f>IFERROR(INDEX(전체당첨내역!$G:$G,MATCH($A21,전체당첨내역!$A:$A,0)),"")</f>
        <v>43</v>
      </c>
      <c r="H21" s="41">
        <f>IFERROR(INDEX(전체당첨내역!$H:$H,MATCH($A21,전체당첨내역!$A:$A,0)),"")</f>
        <v>20</v>
      </c>
      <c r="I21" s="42">
        <f>IFERROR((INDEX(_calc_기준600!$CN$11:$EF$11,1,$B21)&gt;0)*(INDEX(_calc_기준600!$CN$11:$EF$11,1,$B21)&lt;=15)+(INDEX(_calc_기준600!$CN$11:$EF$11,1,$C21)&gt;0)*(INDEX(_calc_기준600!$CN$11:$EF$11,1,$C21)&lt;=15)+(INDEX(_calc_기준600!$CN$11:$EF$11,1,$D21)&gt;0)*(INDEX(_calc_기준600!$CN$11:$EF$11,1,$D21)&lt;=15)+(INDEX(_calc_기준600!$CN$11:$EF$11,1,$E21)&gt;0)*(INDEX(_calc_기준600!$CN$11:$EF$11,1,$E21)&lt;=15)+(INDEX(_calc_기준600!$CN$11:$EF$11,1,$F21)&gt;0)*(INDEX(_calc_기준600!$CN$11:$EF$11,1,$F21)&lt;=15)+(INDEX(_calc_기준600!$CN$11:$EF$11,1,$G21)&gt;0)*(INDEX(_calc_기준600!$CN$11:$EF$11,1,$G21)&lt;=15),"")</f>
        <v>5</v>
      </c>
      <c r="J21" s="40">
        <f>IFERROR((INDEX(_calc_기준600!$CN$11:$EF$11,1,$B21)&gt;15)*(INDEX(_calc_기준600!$CN$11:$EF$11,1,$B21)&lt;=30)+(INDEX(_calc_기준600!$CN$11:$EF$11,1,$C21)&gt;15)*(INDEX(_calc_기준600!$CN$11:$EF$11,1,$C21)&lt;=30)+(INDEX(_calc_기준600!$CN$11:$EF$11,1,$D21)&gt;15)*(INDEX(_calc_기준600!$CN$11:$EF$11,1,$D21)&lt;=30)+(INDEX(_calc_기준600!$CN$11:$EF$11,1,$E21)&gt;15)*(INDEX(_calc_기준600!$CN$11:$EF$11,1,$E21)&lt;=30)+(INDEX(_calc_기준600!$CN$11:$EF$11,1,$F21)&gt;15)*(INDEX(_calc_기준600!$CN$11:$EF$11,1,$F21)&lt;=30)+(INDEX(_calc_기준600!$CN$11:$EF$11,1,$G21)&gt;15)*(INDEX(_calc_기준600!$CN$11:$EF$11,1,$G21)&lt;=30),"")</f>
        <v>1</v>
      </c>
      <c r="K21" s="43">
        <f>IFERROR((INDEX(_calc_기준600!$CN$11:$EF$11,1,$B21)&gt;30)+(INDEX(_calc_기준600!$CN$11:$EF$11,1,$C21)&gt;30)+(INDEX(_calc_기준600!$CN$11:$EF$11,1,$D21)&gt;30)+(INDEX(_calc_기준600!$CN$11:$EF$11,1,$E21)&gt;30)+(INDEX(_calc_기준600!$CN$11:$EF$11,1,$F21)&gt;30)+(INDEX(_calc_기준600!$CN$11:$EF$11,1,$G21)&gt;30),"")</f>
        <v>0</v>
      </c>
      <c r="L21" s="24">
        <f>IFERROR(MATCH(L$11,_calc_기준600!$CN$11:$EF$11,0),"")</f>
        <v>21</v>
      </c>
      <c r="M21" s="25">
        <f>IFERROR(MATCH(M$11,_calc_기준600!$CN$11:$EF$11,0),"")</f>
        <v>33</v>
      </c>
      <c r="N21" s="25">
        <f>IFERROR(MATCH(N$11,_calc_기준600!$CN$11:$EF$11,0),"")</f>
        <v>18</v>
      </c>
      <c r="O21" s="25">
        <f>IFERROR(MATCH(O$11,_calc_기준600!$CN$11:$EF$11,0),"")</f>
        <v>7</v>
      </c>
      <c r="P21" s="25">
        <f>IFERROR(MATCH(P$11,_calc_기준600!$CN$11:$EF$11,0),"")</f>
        <v>11</v>
      </c>
      <c r="Q21" s="25">
        <f>IFERROR(MATCH(Q$11,_calc_기준600!$CN$11:$EF$11,0),"")</f>
        <v>12</v>
      </c>
      <c r="R21" s="25">
        <f>IFERROR(MATCH(R$11,_calc_기준600!$CN$11:$EF$11,0),"")</f>
        <v>34</v>
      </c>
      <c r="S21" s="25">
        <f>IFERROR(MATCH(S$11,_calc_기준600!$CN$11:$EF$11,0),"")</f>
        <v>6</v>
      </c>
      <c r="T21" s="25">
        <f>IFERROR(MATCH(T$11,_calc_기준600!$CN$11:$EF$11,0),"")</f>
        <v>43</v>
      </c>
      <c r="U21" s="25">
        <f>IFERROR(MATCH(U$11,_calc_기준600!$CN$11:$EF$11,0),"")</f>
        <v>44</v>
      </c>
      <c r="V21" s="25">
        <f>IFERROR(MATCH(V$11,_calc_기준600!$CN$11:$EF$11,0),"")</f>
        <v>14</v>
      </c>
      <c r="W21" s="25">
        <f>IFERROR(MATCH(W$11,_calc_기준600!$CN$11:$EF$11,0),"")</f>
        <v>45</v>
      </c>
      <c r="X21" s="25">
        <f>IFERROR(MATCH(X$11,_calc_기준600!$CN$11:$EF$11,0),"")</f>
        <v>10</v>
      </c>
      <c r="Y21" s="25">
        <f>IFERROR(MATCH(Y$11,_calc_기준600!$CN$11:$EF$11,0),"")</f>
        <v>38</v>
      </c>
      <c r="Z21" s="25">
        <f>IFERROR(MATCH(Z$11,_calc_기준600!$CN$11:$EF$11,0),"")</f>
        <v>39</v>
      </c>
      <c r="AA21" s="25">
        <f>IFERROR(MATCH(AA$11,_calc_기준600!$CN$11:$EF$11,0),"")</f>
        <v>42</v>
      </c>
      <c r="AB21" s="25">
        <f>IFERROR(MATCH(AB$11,_calc_기준600!$CN$11:$EF$11,0),"")</f>
        <v>3</v>
      </c>
      <c r="AC21" s="25">
        <f>IFERROR(MATCH(AC$11,_calc_기준600!$CN$11:$EF$11,0),"")</f>
        <v>13</v>
      </c>
      <c r="AD21" s="25">
        <f>IFERROR(MATCH(AD$11,_calc_기준600!$CN$11:$EF$11,0),"")</f>
        <v>17</v>
      </c>
      <c r="AE21" s="25">
        <f>IFERROR(MATCH(AE$11,_calc_기준600!$CN$11:$EF$11,0),"")</f>
        <v>16</v>
      </c>
      <c r="AF21" s="25">
        <f>IFERROR(MATCH(AF$11,_calc_기준600!$CN$11:$EF$11,0),"")</f>
        <v>36</v>
      </c>
      <c r="AG21" s="25">
        <f>IFERROR(MATCH(AG$11,_calc_기준600!$CN$11:$EF$11,0),"")</f>
        <v>24</v>
      </c>
      <c r="AH21" s="25">
        <f>IFERROR(MATCH(AH$11,_calc_기준600!$CN$11:$EF$11,0),"")</f>
        <v>30</v>
      </c>
      <c r="AI21" s="25">
        <f>IFERROR(MATCH(AI$11,_calc_기준600!$CN$11:$EF$11,0),"")</f>
        <v>35</v>
      </c>
      <c r="AJ21" s="25">
        <f>IFERROR(MATCH(AJ$11,_calc_기준600!$CN$11:$EF$11,0),"")</f>
        <v>37</v>
      </c>
      <c r="AK21" s="25">
        <f>IFERROR(MATCH(AK$11,_calc_기준600!$CN$11:$EF$11,0),"")</f>
        <v>40</v>
      </c>
      <c r="AL21" s="25">
        <f>IFERROR(MATCH(AL$11,_calc_기준600!$CN$11:$EF$11,0),"")</f>
        <v>15</v>
      </c>
      <c r="AM21" s="25">
        <f>IFERROR(MATCH(AM$11,_calc_기준600!$CN$11:$EF$11,0),"")</f>
        <v>5</v>
      </c>
      <c r="AN21" s="25">
        <f>IFERROR(MATCH(AN$11,_calc_기준600!$CN$11:$EF$11,0),"")</f>
        <v>19</v>
      </c>
      <c r="AO21" s="25">
        <f>IFERROR(MATCH(AO$11,_calc_기준600!$CN$11:$EF$11,0),"")</f>
        <v>41</v>
      </c>
      <c r="AP21" s="25">
        <f>IFERROR(MATCH(AP$11,_calc_기준600!$CN$11:$EF$11,0),"")</f>
        <v>31</v>
      </c>
      <c r="AQ21" s="25">
        <f>IFERROR(MATCH(AQ$11,_calc_기준600!$CN$11:$EF$11,0),"")</f>
        <v>2</v>
      </c>
      <c r="AR21" s="25">
        <f>IFERROR(MATCH(AR$11,_calc_기준600!$CN$11:$EF$11,0),"")</f>
        <v>28</v>
      </c>
      <c r="AS21" s="25">
        <f>IFERROR(MATCH(AS$11,_calc_기준600!$CN$11:$EF$11,0),"")</f>
        <v>32</v>
      </c>
      <c r="AT21" s="25">
        <f>IFERROR(MATCH(AT$11,_calc_기준600!$CN$11:$EF$11,0),"")</f>
        <v>23</v>
      </c>
      <c r="AU21" s="25">
        <f>IFERROR(MATCH(AU$11,_calc_기준600!$CN$11:$EF$11,0),"")</f>
        <v>25</v>
      </c>
      <c r="AV21" s="25">
        <f>IFERROR(MATCH(AV$11,_calc_기준600!$CN$11:$EF$11,0),"")</f>
        <v>26</v>
      </c>
      <c r="AW21" s="25">
        <f>IFERROR(MATCH(AW$11,_calc_기준600!$CN$11:$EF$11,0),"")</f>
        <v>20</v>
      </c>
      <c r="AX21" s="25">
        <f>IFERROR(MATCH(AX$11,_calc_기준600!$CN$11:$EF$11,0),"")</f>
        <v>27</v>
      </c>
      <c r="AY21" s="25">
        <f>IFERROR(MATCH(AY$11,_calc_기준600!$CN$11:$EF$11,0),"")</f>
        <v>22</v>
      </c>
      <c r="AZ21" s="25">
        <f>IFERROR(MATCH(AZ$11,_calc_기준600!$CN$11:$EF$11,0),"")</f>
        <v>29</v>
      </c>
      <c r="BA21" s="25">
        <f>IFERROR(MATCH(BA$11,_calc_기준600!$CN$11:$EF$11,0),"")</f>
        <v>4</v>
      </c>
      <c r="BB21" s="25">
        <f>IFERROR(MATCH(BB$11,_calc_기준600!$CN$11:$EF$11,0),"")</f>
        <v>8</v>
      </c>
      <c r="BC21" s="25">
        <f>IFERROR(MATCH(BC$11,_calc_기준600!$CN$11:$EF$11,0),"")</f>
        <v>9</v>
      </c>
      <c r="BD21" s="25">
        <f>IFERROR(MATCH(BD$11,_calc_기준600!$CN$11:$EF$11,0),"")</f>
        <v>1</v>
      </c>
    </row>
    <row r="22" spans="1:56" ht="16.5" customHeight="1">
      <c r="A22" s="57">
        <f t="shared" si="2"/>
        <v>1234</v>
      </c>
      <c r="B22" s="40">
        <f>IFERROR(INDEX(전체당첨내역!$B:$B,MATCH($A22,전체당첨내역!$A:$A,0)),"")</f>
        <v>1</v>
      </c>
      <c r="C22" s="40">
        <f>IFERROR(INDEX(전체당첨내역!$C:$C,MATCH($A22,전체당첨내역!$A:$A,0)),"")</f>
        <v>15</v>
      </c>
      <c r="D22" s="40">
        <f>IFERROR(INDEX(전체당첨내역!$D:$D,MATCH($A22,전체당첨내역!$A:$A,0)),"")</f>
        <v>19</v>
      </c>
      <c r="E22" s="40">
        <f>IFERROR(INDEX(전체당첨내역!$E:$E,MATCH($A22,전체당첨내역!$A:$A,0)),"")</f>
        <v>31</v>
      </c>
      <c r="F22" s="40">
        <f>IFERROR(INDEX(전체당첨내역!$F:$F,MATCH($A22,전체당첨내역!$A:$A,0)),"")</f>
        <v>35</v>
      </c>
      <c r="G22" s="40">
        <f>IFERROR(INDEX(전체당첨내역!$G:$G,MATCH($A22,전체당첨내역!$A:$A,0)),"")</f>
        <v>43</v>
      </c>
      <c r="H22" s="41">
        <f>IFERROR(INDEX(전체당첨내역!$H:$H,MATCH($A22,전체당첨내역!$A:$A,0)),"")</f>
        <v>27</v>
      </c>
      <c r="I22" s="42">
        <f>IFERROR((INDEX(_calc_기준600!$CN$12:$EF$12,1,$B22)&gt;0)*(INDEX(_calc_기준600!$CN$12:$EF$12,1,$B22)&lt;=15)+(INDEX(_calc_기준600!$CN$12:$EF$12,1,$C22)&gt;0)*(INDEX(_calc_기준600!$CN$12:$EF$12,1,$C22)&lt;=15)+(INDEX(_calc_기준600!$CN$12:$EF$12,1,$D22)&gt;0)*(INDEX(_calc_기준600!$CN$12:$EF$12,1,$D22)&lt;=15)+(INDEX(_calc_기준600!$CN$12:$EF$12,1,$E22)&gt;0)*(INDEX(_calc_기준600!$CN$12:$EF$12,1,$E22)&lt;=15)+(INDEX(_calc_기준600!$CN$12:$EF$12,1,$F22)&gt;0)*(INDEX(_calc_기준600!$CN$12:$EF$12,1,$F22)&lt;=15)+(INDEX(_calc_기준600!$CN$12:$EF$12,1,$G22)&gt;0)*(INDEX(_calc_기준600!$CN$12:$EF$12,1,$G22)&lt;=15),"")</f>
        <v>1</v>
      </c>
      <c r="J22" s="40">
        <f>IFERROR((INDEX(_calc_기준600!$CN$12:$EF$12,1,$B22)&gt;15)*(INDEX(_calc_기준600!$CN$12:$EF$12,1,$B22)&lt;=30)+(INDEX(_calc_기준600!$CN$12:$EF$12,1,$C22)&gt;15)*(INDEX(_calc_기준600!$CN$12:$EF$12,1,$C22)&lt;=30)+(INDEX(_calc_기준600!$CN$12:$EF$12,1,$D22)&gt;15)*(INDEX(_calc_기준600!$CN$12:$EF$12,1,$D22)&lt;=30)+(INDEX(_calc_기준600!$CN$12:$EF$12,1,$E22)&gt;15)*(INDEX(_calc_기준600!$CN$12:$EF$12,1,$E22)&lt;=30)+(INDEX(_calc_기준600!$CN$12:$EF$12,1,$F22)&gt;15)*(INDEX(_calc_기준600!$CN$12:$EF$12,1,$F22)&lt;=30)+(INDEX(_calc_기준600!$CN$12:$EF$12,1,$G22)&gt;15)*(INDEX(_calc_기준600!$CN$12:$EF$12,1,$G22)&lt;=30),"")</f>
        <v>3</v>
      </c>
      <c r="K22" s="43">
        <f>IFERROR((INDEX(_calc_기준600!$CN$12:$EF$12,1,$B22)&gt;30)+(INDEX(_calc_기준600!$CN$12:$EF$12,1,$C22)&gt;30)+(INDEX(_calc_기준600!$CN$12:$EF$12,1,$D22)&gt;30)+(INDEX(_calc_기준600!$CN$12:$EF$12,1,$E22)&gt;30)+(INDEX(_calc_기준600!$CN$12:$EF$12,1,$F22)&gt;30)+(INDEX(_calc_기준600!$CN$12:$EF$12,1,$G22)&gt;30),"")</f>
        <v>2</v>
      </c>
      <c r="L22" s="24">
        <f>IFERROR(MATCH(L$11,_calc_기준600!$CN$12:$EF$12,0),"")</f>
        <v>21</v>
      </c>
      <c r="M22" s="25">
        <f>IFERROR(MATCH(M$11,_calc_기준600!$CN$12:$EF$12,0),"")</f>
        <v>7</v>
      </c>
      <c r="N22" s="25">
        <f>IFERROR(MATCH(N$11,_calc_기준600!$CN$12:$EF$12,0),"")</f>
        <v>11</v>
      </c>
      <c r="O22" s="25">
        <f>IFERROR(MATCH(O$11,_calc_기준600!$CN$12:$EF$12,0),"")</f>
        <v>18</v>
      </c>
      <c r="P22" s="25">
        <f>IFERROR(MATCH(P$11,_calc_기준600!$CN$12:$EF$12,0),"")</f>
        <v>33</v>
      </c>
      <c r="Q22" s="25">
        <f>IFERROR(MATCH(Q$11,_calc_기준600!$CN$12:$EF$12,0),"")</f>
        <v>12</v>
      </c>
      <c r="R22" s="25">
        <f>IFERROR(MATCH(R$11,_calc_기준600!$CN$12:$EF$12,0),"")</f>
        <v>34</v>
      </c>
      <c r="S22" s="25">
        <f>IFERROR(MATCH(S$11,_calc_기준600!$CN$12:$EF$12,0),"")</f>
        <v>6</v>
      </c>
      <c r="T22" s="25">
        <f>IFERROR(MATCH(T$11,_calc_기준600!$CN$12:$EF$12,0),"")</f>
        <v>44</v>
      </c>
      <c r="U22" s="25">
        <f>IFERROR(MATCH(U$11,_calc_기준600!$CN$12:$EF$12,0),"")</f>
        <v>43</v>
      </c>
      <c r="V22" s="25">
        <f>IFERROR(MATCH(V$11,_calc_기준600!$CN$12:$EF$12,0),"")</f>
        <v>10</v>
      </c>
      <c r="W22" s="25">
        <f>IFERROR(MATCH(W$11,_calc_기준600!$CN$12:$EF$12,0),"")</f>
        <v>14</v>
      </c>
      <c r="X22" s="25">
        <f>IFERROR(MATCH(X$11,_calc_기준600!$CN$12:$EF$12,0),"")</f>
        <v>45</v>
      </c>
      <c r="Y22" s="25">
        <f>IFERROR(MATCH(Y$11,_calc_기준600!$CN$12:$EF$12,0),"")</f>
        <v>38</v>
      </c>
      <c r="Z22" s="25">
        <f>IFERROR(MATCH(Z$11,_calc_기준600!$CN$12:$EF$12,0),"")</f>
        <v>39</v>
      </c>
      <c r="AA22" s="25">
        <f>IFERROR(MATCH(AA$11,_calc_기준600!$CN$12:$EF$12,0),"")</f>
        <v>35</v>
      </c>
      <c r="AB22" s="25">
        <f>IFERROR(MATCH(AB$11,_calc_기준600!$CN$12:$EF$12,0),"")</f>
        <v>42</v>
      </c>
      <c r="AC22" s="25">
        <f>IFERROR(MATCH(AC$11,_calc_기준600!$CN$12:$EF$12,0),"")</f>
        <v>17</v>
      </c>
      <c r="AD22" s="25">
        <f>IFERROR(MATCH(AD$11,_calc_기준600!$CN$12:$EF$12,0),"")</f>
        <v>3</v>
      </c>
      <c r="AE22" s="25">
        <f>IFERROR(MATCH(AE$11,_calc_기준600!$CN$12:$EF$12,0),"")</f>
        <v>36</v>
      </c>
      <c r="AF22" s="25">
        <f>IFERROR(MATCH(AF$11,_calc_기준600!$CN$12:$EF$12,0),"")</f>
        <v>13</v>
      </c>
      <c r="AG22" s="25">
        <f>IFERROR(MATCH(AG$11,_calc_기준600!$CN$12:$EF$12,0),"")</f>
        <v>16</v>
      </c>
      <c r="AH22" s="25">
        <f>IFERROR(MATCH(AH$11,_calc_기준600!$CN$12:$EF$12,0),"")</f>
        <v>30</v>
      </c>
      <c r="AI22" s="25">
        <f>IFERROR(MATCH(AI$11,_calc_기준600!$CN$12:$EF$12,0),"")</f>
        <v>19</v>
      </c>
      <c r="AJ22" s="25">
        <f>IFERROR(MATCH(AJ$11,_calc_기준600!$CN$12:$EF$12,0),"")</f>
        <v>24</v>
      </c>
      <c r="AK22" s="25">
        <f>IFERROR(MATCH(AK$11,_calc_기준600!$CN$12:$EF$12,0),"")</f>
        <v>40</v>
      </c>
      <c r="AL22" s="25">
        <f>IFERROR(MATCH(AL$11,_calc_기준600!$CN$12:$EF$12,0),"")</f>
        <v>15</v>
      </c>
      <c r="AM22" s="25">
        <f>IFERROR(MATCH(AM$11,_calc_기준600!$CN$12:$EF$12,0),"")</f>
        <v>41</v>
      </c>
      <c r="AN22" s="25">
        <f>IFERROR(MATCH(AN$11,_calc_기준600!$CN$12:$EF$12,0),"")</f>
        <v>5</v>
      </c>
      <c r="AO22" s="25">
        <f>IFERROR(MATCH(AO$11,_calc_기준600!$CN$12:$EF$12,0),"")</f>
        <v>2</v>
      </c>
      <c r="AP22" s="25">
        <f>IFERROR(MATCH(AP$11,_calc_기준600!$CN$12:$EF$12,0),"")</f>
        <v>28</v>
      </c>
      <c r="AQ22" s="25">
        <f>IFERROR(MATCH(AQ$11,_calc_기준600!$CN$12:$EF$12,0),"")</f>
        <v>26</v>
      </c>
      <c r="AR22" s="25">
        <f>IFERROR(MATCH(AR$11,_calc_기준600!$CN$12:$EF$12,0),"")</f>
        <v>32</v>
      </c>
      <c r="AS22" s="25">
        <f>IFERROR(MATCH(AS$11,_calc_기준600!$CN$12:$EF$12,0),"")</f>
        <v>31</v>
      </c>
      <c r="AT22" s="25">
        <f>IFERROR(MATCH(AT$11,_calc_기준600!$CN$12:$EF$12,0),"")</f>
        <v>37</v>
      </c>
      <c r="AU22" s="25">
        <f>IFERROR(MATCH(AU$11,_calc_기준600!$CN$12:$EF$12,0),"")</f>
        <v>20</v>
      </c>
      <c r="AV22" s="25">
        <f>IFERROR(MATCH(AV$11,_calc_기준600!$CN$12:$EF$12,0),"")</f>
        <v>27</v>
      </c>
      <c r="AW22" s="25">
        <f>IFERROR(MATCH(AW$11,_calc_기준600!$CN$12:$EF$12,0),"")</f>
        <v>4</v>
      </c>
      <c r="AX22" s="25">
        <f>IFERROR(MATCH(AX$11,_calc_기준600!$CN$12:$EF$12,0),"")</f>
        <v>22</v>
      </c>
      <c r="AY22" s="25">
        <f>IFERROR(MATCH(AY$11,_calc_기준600!$CN$12:$EF$12,0),"")</f>
        <v>29</v>
      </c>
      <c r="AZ22" s="25">
        <f>IFERROR(MATCH(AZ$11,_calc_기준600!$CN$12:$EF$12,0),"")</f>
        <v>23</v>
      </c>
      <c r="BA22" s="25">
        <f>IFERROR(MATCH(BA$11,_calc_기준600!$CN$12:$EF$12,0),"")</f>
        <v>8</v>
      </c>
      <c r="BB22" s="25">
        <f>IFERROR(MATCH(BB$11,_calc_기준600!$CN$12:$EF$12,0),"")</f>
        <v>25</v>
      </c>
      <c r="BC22" s="25">
        <f>IFERROR(MATCH(BC$11,_calc_기준600!$CN$12:$EF$12,0),"")</f>
        <v>1</v>
      </c>
      <c r="BD22" s="25">
        <f>IFERROR(MATCH(BD$11,_calc_기준600!$CN$12:$EF$12,0),"")</f>
        <v>9</v>
      </c>
    </row>
    <row r="23" spans="1:56" ht="16.5" customHeight="1">
      <c r="A23" s="57">
        <f t="shared" si="2"/>
        <v>1233</v>
      </c>
      <c r="B23" s="40">
        <f>IFERROR(INDEX(전체당첨내역!$B:$B,MATCH($A23,전체당첨내역!$A:$A,0)),"")</f>
        <v>2</v>
      </c>
      <c r="C23" s="40">
        <f>IFERROR(INDEX(전체당첨내역!$C:$C,MATCH($A23,전체당첨내역!$A:$A,0)),"")</f>
        <v>7</v>
      </c>
      <c r="D23" s="40">
        <f>IFERROR(INDEX(전체당첨내역!$D:$D,MATCH($A23,전체당첨내역!$A:$A,0)),"")</f>
        <v>20</v>
      </c>
      <c r="E23" s="40">
        <f>IFERROR(INDEX(전체당첨내역!$E:$E,MATCH($A23,전체당첨내역!$A:$A,0)),"")</f>
        <v>25</v>
      </c>
      <c r="F23" s="40">
        <f>IFERROR(INDEX(전체당첨내역!$F:$F,MATCH($A23,전체당첨내역!$A:$A,0)),"")</f>
        <v>37</v>
      </c>
      <c r="G23" s="40">
        <f>IFERROR(INDEX(전체당첨내역!$G:$G,MATCH($A23,전체당첨내역!$A:$A,0)),"")</f>
        <v>40</v>
      </c>
      <c r="H23" s="41">
        <f>IFERROR(INDEX(전체당첨내역!$H:$H,MATCH($A23,전체당첨내역!$A:$A,0)),"")</f>
        <v>29</v>
      </c>
      <c r="I23" s="42">
        <f>IFERROR((INDEX(_calc_기준600!$CN$13:$EF$13,1,$B23)&gt;0)*(INDEX(_calc_기준600!$CN$13:$EF$13,1,$B23)&lt;=15)+(INDEX(_calc_기준600!$CN$13:$EF$13,1,$C23)&gt;0)*(INDEX(_calc_기준600!$CN$13:$EF$13,1,$C23)&lt;=15)+(INDEX(_calc_기준600!$CN$13:$EF$13,1,$D23)&gt;0)*(INDEX(_calc_기준600!$CN$13:$EF$13,1,$D23)&lt;=15)+(INDEX(_calc_기준600!$CN$13:$EF$13,1,$E23)&gt;0)*(INDEX(_calc_기준600!$CN$13:$EF$13,1,$E23)&lt;=15)+(INDEX(_calc_기준600!$CN$13:$EF$13,1,$F23)&gt;0)*(INDEX(_calc_기준600!$CN$13:$EF$13,1,$F23)&lt;=15)+(INDEX(_calc_기준600!$CN$13:$EF$13,1,$G23)&gt;0)*(INDEX(_calc_기준600!$CN$13:$EF$13,1,$G23)&lt;=15),"")</f>
        <v>1</v>
      </c>
      <c r="J23" s="40">
        <f>IFERROR((INDEX(_calc_기준600!$CN$13:$EF$13,1,$B23)&gt;15)*(INDEX(_calc_기준600!$CN$13:$EF$13,1,$B23)&lt;=30)+(INDEX(_calc_기준600!$CN$13:$EF$13,1,$C23)&gt;15)*(INDEX(_calc_기준600!$CN$13:$EF$13,1,$C23)&lt;=30)+(INDEX(_calc_기준600!$CN$13:$EF$13,1,$D23)&gt;15)*(INDEX(_calc_기준600!$CN$13:$EF$13,1,$D23)&lt;=30)+(INDEX(_calc_기준600!$CN$13:$EF$13,1,$E23)&gt;15)*(INDEX(_calc_기준600!$CN$13:$EF$13,1,$E23)&lt;=30)+(INDEX(_calc_기준600!$CN$13:$EF$13,1,$F23)&gt;15)*(INDEX(_calc_기준600!$CN$13:$EF$13,1,$F23)&lt;=30)+(INDEX(_calc_기준600!$CN$13:$EF$13,1,$G23)&gt;15)*(INDEX(_calc_기준600!$CN$13:$EF$13,1,$G23)&lt;=30),"")</f>
        <v>3</v>
      </c>
      <c r="K23" s="43">
        <f>IFERROR((INDEX(_calc_기준600!$CN$13:$EF$13,1,$B23)&gt;30)+(INDEX(_calc_기준600!$CN$13:$EF$13,1,$C23)&gt;30)+(INDEX(_calc_기준600!$CN$13:$EF$13,1,$D23)&gt;30)+(INDEX(_calc_기준600!$CN$13:$EF$13,1,$E23)&gt;30)+(INDEX(_calc_기준600!$CN$13:$EF$13,1,$F23)&gt;30)+(INDEX(_calc_기준600!$CN$13:$EF$13,1,$G23)&gt;30),"")</f>
        <v>2</v>
      </c>
      <c r="L23" s="24">
        <f>IFERROR(MATCH(L$11,_calc_기준600!$CN$13:$EF$13,0),"")</f>
        <v>21</v>
      </c>
      <c r="M23" s="25">
        <f>IFERROR(MATCH(M$11,_calc_기준600!$CN$13:$EF$13,0),"")</f>
        <v>7</v>
      </c>
      <c r="N23" s="25">
        <f>IFERROR(MATCH(N$11,_calc_기준600!$CN$13:$EF$13,0),"")</f>
        <v>11</v>
      </c>
      <c r="O23" s="25">
        <f>IFERROR(MATCH(O$11,_calc_기준600!$CN$13:$EF$13,0),"")</f>
        <v>18</v>
      </c>
      <c r="P23" s="25">
        <f>IFERROR(MATCH(P$11,_calc_기준600!$CN$13:$EF$13,0),"")</f>
        <v>33</v>
      </c>
      <c r="Q23" s="25">
        <f>IFERROR(MATCH(Q$11,_calc_기준600!$CN$13:$EF$13,0),"")</f>
        <v>12</v>
      </c>
      <c r="R23" s="25">
        <f>IFERROR(MATCH(R$11,_calc_기준600!$CN$13:$EF$13,0),"")</f>
        <v>34</v>
      </c>
      <c r="S23" s="25">
        <f>IFERROR(MATCH(S$11,_calc_기준600!$CN$13:$EF$13,0),"")</f>
        <v>6</v>
      </c>
      <c r="T23" s="25">
        <f>IFERROR(MATCH(T$11,_calc_기준600!$CN$13:$EF$13,0),"")</f>
        <v>43</v>
      </c>
      <c r="U23" s="25">
        <f>IFERROR(MATCH(U$11,_calc_기준600!$CN$13:$EF$13,0),"")</f>
        <v>38</v>
      </c>
      <c r="V23" s="25">
        <f>IFERROR(MATCH(V$11,_calc_기준600!$CN$13:$EF$13,0),"")</f>
        <v>45</v>
      </c>
      <c r="W23" s="25">
        <f>IFERROR(MATCH(W$11,_calc_기준600!$CN$13:$EF$13,0),"")</f>
        <v>14</v>
      </c>
      <c r="X23" s="25">
        <f>IFERROR(MATCH(X$11,_calc_기준600!$CN$13:$EF$13,0),"")</f>
        <v>44</v>
      </c>
      <c r="Y23" s="25">
        <f>IFERROR(MATCH(Y$11,_calc_기준600!$CN$13:$EF$13,0),"")</f>
        <v>10</v>
      </c>
      <c r="Z23" s="25">
        <f>IFERROR(MATCH(Z$11,_calc_기준600!$CN$13:$EF$13,0),"")</f>
        <v>39</v>
      </c>
      <c r="AA23" s="25">
        <f>IFERROR(MATCH(AA$11,_calc_기준600!$CN$13:$EF$13,0),"")</f>
        <v>35</v>
      </c>
      <c r="AB23" s="25">
        <f>IFERROR(MATCH(AB$11,_calc_기준600!$CN$13:$EF$13,0),"")</f>
        <v>42</v>
      </c>
      <c r="AC23" s="25">
        <f>IFERROR(MATCH(AC$11,_calc_기준600!$CN$13:$EF$13,0),"")</f>
        <v>3</v>
      </c>
      <c r="AD23" s="25">
        <f>IFERROR(MATCH(AD$11,_calc_기준600!$CN$13:$EF$13,0),"")</f>
        <v>13</v>
      </c>
      <c r="AE23" s="25">
        <f>IFERROR(MATCH(AE$11,_calc_기준600!$CN$13:$EF$13,0),"")</f>
        <v>16</v>
      </c>
      <c r="AF23" s="25">
        <f>IFERROR(MATCH(AF$11,_calc_기준600!$CN$13:$EF$13,0),"")</f>
        <v>30</v>
      </c>
      <c r="AG23" s="25">
        <f>IFERROR(MATCH(AG$11,_calc_기준600!$CN$13:$EF$13,0),"")</f>
        <v>40</v>
      </c>
      <c r="AH23" s="25">
        <f>IFERROR(MATCH(AH$11,_calc_기준600!$CN$13:$EF$13,0),"")</f>
        <v>19</v>
      </c>
      <c r="AI23" s="25">
        <f>IFERROR(MATCH(AI$11,_calc_기준600!$CN$13:$EF$13,0),"")</f>
        <v>24</v>
      </c>
      <c r="AJ23" s="25">
        <f>IFERROR(MATCH(AJ$11,_calc_기준600!$CN$13:$EF$13,0),"")</f>
        <v>2</v>
      </c>
      <c r="AK23" s="25">
        <f>IFERROR(MATCH(AK$11,_calc_기준600!$CN$13:$EF$13,0),"")</f>
        <v>41</v>
      </c>
      <c r="AL23" s="25">
        <f>IFERROR(MATCH(AL$11,_calc_기준600!$CN$13:$EF$13,0),"")</f>
        <v>20</v>
      </c>
      <c r="AM23" s="25">
        <f>IFERROR(MATCH(AM$11,_calc_기준600!$CN$13:$EF$13,0),"")</f>
        <v>36</v>
      </c>
      <c r="AN23" s="25">
        <f>IFERROR(MATCH(AN$11,_calc_기준600!$CN$13:$EF$13,0),"")</f>
        <v>15</v>
      </c>
      <c r="AO23" s="25">
        <f>IFERROR(MATCH(AO$11,_calc_기준600!$CN$13:$EF$13,0),"")</f>
        <v>17</v>
      </c>
      <c r="AP23" s="25">
        <f>IFERROR(MATCH(AP$11,_calc_기준600!$CN$13:$EF$13,0),"")</f>
        <v>37</v>
      </c>
      <c r="AQ23" s="25">
        <f>IFERROR(MATCH(AQ$11,_calc_기준600!$CN$13:$EF$13,0),"")</f>
        <v>5</v>
      </c>
      <c r="AR23" s="25">
        <f>IFERROR(MATCH(AR$11,_calc_기준600!$CN$13:$EF$13,0),"")</f>
        <v>28</v>
      </c>
      <c r="AS23" s="25">
        <f>IFERROR(MATCH(AS$11,_calc_기준600!$CN$13:$EF$13,0),"")</f>
        <v>26</v>
      </c>
      <c r="AT23" s="25">
        <f>IFERROR(MATCH(AT$11,_calc_기준600!$CN$13:$EF$13,0),"")</f>
        <v>31</v>
      </c>
      <c r="AU23" s="25">
        <f>IFERROR(MATCH(AU$11,_calc_기준600!$CN$13:$EF$13,0),"")</f>
        <v>32</v>
      </c>
      <c r="AV23" s="25">
        <f>IFERROR(MATCH(AV$11,_calc_기준600!$CN$13:$EF$13,0),"")</f>
        <v>25</v>
      </c>
      <c r="AW23" s="25">
        <f>IFERROR(MATCH(AW$11,_calc_기준600!$CN$13:$EF$13,0),"")</f>
        <v>27</v>
      </c>
      <c r="AX23" s="25">
        <f>IFERROR(MATCH(AX$11,_calc_기준600!$CN$13:$EF$13,0),"")</f>
        <v>22</v>
      </c>
      <c r="AY23" s="25">
        <f>IFERROR(MATCH(AY$11,_calc_기준600!$CN$13:$EF$13,0),"")</f>
        <v>29</v>
      </c>
      <c r="AZ23" s="25">
        <f>IFERROR(MATCH(AZ$11,_calc_기준600!$CN$13:$EF$13,0),"")</f>
        <v>8</v>
      </c>
      <c r="BA23" s="25">
        <f>IFERROR(MATCH(BA$11,_calc_기준600!$CN$13:$EF$13,0),"")</f>
        <v>4</v>
      </c>
      <c r="BB23" s="25">
        <f>IFERROR(MATCH(BB$11,_calc_기준600!$CN$13:$EF$13,0),"")</f>
        <v>9</v>
      </c>
      <c r="BC23" s="25">
        <f>IFERROR(MATCH(BC$11,_calc_기준600!$CN$13:$EF$13,0),"")</f>
        <v>1</v>
      </c>
      <c r="BD23" s="25">
        <f>IFERROR(MATCH(BD$11,_calc_기준600!$CN$13:$EF$13,0),"")</f>
        <v>23</v>
      </c>
    </row>
    <row r="24" spans="1:56" ht="16.5" customHeight="1">
      <c r="A24" s="57">
        <f t="shared" si="2"/>
        <v>1232</v>
      </c>
      <c r="B24" s="40">
        <f>IFERROR(INDEX(전체당첨내역!$B:$B,MATCH($A24,전체당첨내역!$A:$A,0)),"")</f>
        <v>12</v>
      </c>
      <c r="C24" s="40">
        <f>IFERROR(INDEX(전체당첨내역!$C:$C,MATCH($A24,전체당첨내역!$A:$A,0)),"")</f>
        <v>15</v>
      </c>
      <c r="D24" s="40">
        <f>IFERROR(INDEX(전체당첨내역!$D:$D,MATCH($A24,전체당첨내역!$A:$A,0)),"")</f>
        <v>19</v>
      </c>
      <c r="E24" s="40">
        <f>IFERROR(INDEX(전체당첨내역!$E:$E,MATCH($A24,전체당첨내역!$A:$A,0)),"")</f>
        <v>22</v>
      </c>
      <c r="F24" s="40">
        <f>IFERROR(INDEX(전체당첨내역!$F:$F,MATCH($A24,전체당첨내역!$A:$A,0)),"")</f>
        <v>24</v>
      </c>
      <c r="G24" s="40">
        <f>IFERROR(INDEX(전체당첨내역!$G:$G,MATCH($A24,전체당첨내역!$A:$A,0)),"")</f>
        <v>36</v>
      </c>
      <c r="H24" s="41">
        <f>IFERROR(INDEX(전체당첨내역!$H:$H,MATCH($A24,전체당첨내역!$A:$A,0)),"")</f>
        <v>3</v>
      </c>
      <c r="I24" s="42">
        <f>IFERROR((INDEX(_calc_기준600!$CN$14:$EF$14,1,$B24)&gt;0)*(INDEX(_calc_기준600!$CN$14:$EF$14,1,$B24)&lt;=15)+(INDEX(_calc_기준600!$CN$14:$EF$14,1,$C24)&gt;0)*(INDEX(_calc_기준600!$CN$14:$EF$14,1,$C24)&lt;=15)+(INDEX(_calc_기준600!$CN$14:$EF$14,1,$D24)&gt;0)*(INDEX(_calc_기준600!$CN$14:$EF$14,1,$D24)&lt;=15)+(INDEX(_calc_기준600!$CN$14:$EF$14,1,$E24)&gt;0)*(INDEX(_calc_기준600!$CN$14:$EF$14,1,$E24)&lt;=15)+(INDEX(_calc_기준600!$CN$14:$EF$14,1,$F24)&gt;0)*(INDEX(_calc_기준600!$CN$14:$EF$14,1,$F24)&lt;=15)+(INDEX(_calc_기준600!$CN$14:$EF$14,1,$G24)&gt;0)*(INDEX(_calc_기준600!$CN$14:$EF$14,1,$G24)&lt;=15),"")</f>
        <v>1</v>
      </c>
      <c r="J24" s="40">
        <f>IFERROR((INDEX(_calc_기준600!$CN$14:$EF$14,1,$B24)&gt;15)*(INDEX(_calc_기준600!$CN$14:$EF$14,1,$B24)&lt;=30)+(INDEX(_calc_기준600!$CN$14:$EF$14,1,$C24)&gt;15)*(INDEX(_calc_기준600!$CN$14:$EF$14,1,$C24)&lt;=30)+(INDEX(_calc_기준600!$CN$14:$EF$14,1,$D24)&gt;15)*(INDEX(_calc_기준600!$CN$14:$EF$14,1,$D24)&lt;=30)+(INDEX(_calc_기준600!$CN$14:$EF$14,1,$E24)&gt;15)*(INDEX(_calc_기준600!$CN$14:$EF$14,1,$E24)&lt;=30)+(INDEX(_calc_기준600!$CN$14:$EF$14,1,$F24)&gt;15)*(INDEX(_calc_기준600!$CN$14:$EF$14,1,$F24)&lt;=30)+(INDEX(_calc_기준600!$CN$14:$EF$14,1,$G24)&gt;15)*(INDEX(_calc_기준600!$CN$14:$EF$14,1,$G24)&lt;=30),"")</f>
        <v>4</v>
      </c>
      <c r="K24" s="43">
        <f>IFERROR((INDEX(_calc_기준600!$CN$14:$EF$14,1,$B24)&gt;30)+(INDEX(_calc_기준600!$CN$14:$EF$14,1,$C24)&gt;30)+(INDEX(_calc_기준600!$CN$14:$EF$14,1,$D24)&gt;30)+(INDEX(_calc_기준600!$CN$14:$EF$14,1,$E24)&gt;30)+(INDEX(_calc_기준600!$CN$14:$EF$14,1,$F24)&gt;30)+(INDEX(_calc_기준600!$CN$14:$EF$14,1,$G24)&gt;30),"")</f>
        <v>1</v>
      </c>
      <c r="L24" s="24">
        <f>IFERROR(MATCH(L$11,_calc_기준600!$CN$14:$EF$14,0),"")</f>
        <v>21</v>
      </c>
      <c r="M24" s="25">
        <f>IFERROR(MATCH(M$11,_calc_기준600!$CN$14:$EF$14,0),"")</f>
        <v>12</v>
      </c>
      <c r="N24" s="25">
        <f>IFERROR(MATCH(N$11,_calc_기준600!$CN$14:$EF$14,0),"")</f>
        <v>11</v>
      </c>
      <c r="O24" s="25">
        <f>IFERROR(MATCH(O$11,_calc_기준600!$CN$14:$EF$14,0),"")</f>
        <v>7</v>
      </c>
      <c r="P24" s="25">
        <f>IFERROR(MATCH(P$11,_calc_기준600!$CN$14:$EF$14,0),"")</f>
        <v>18</v>
      </c>
      <c r="Q24" s="25">
        <f>IFERROR(MATCH(Q$11,_calc_기준600!$CN$14:$EF$14,0),"")</f>
        <v>33</v>
      </c>
      <c r="R24" s="25">
        <f>IFERROR(MATCH(R$11,_calc_기준600!$CN$14:$EF$14,0),"")</f>
        <v>34</v>
      </c>
      <c r="S24" s="25">
        <f>IFERROR(MATCH(S$11,_calc_기준600!$CN$14:$EF$14,0),"")</f>
        <v>6</v>
      </c>
      <c r="T24" s="25">
        <f>IFERROR(MATCH(T$11,_calc_기준600!$CN$14:$EF$14,0),"")</f>
        <v>43</v>
      </c>
      <c r="U24" s="25">
        <f>IFERROR(MATCH(U$11,_calc_기준600!$CN$14:$EF$14,0),"")</f>
        <v>44</v>
      </c>
      <c r="V24" s="25">
        <f>IFERROR(MATCH(V$11,_calc_기준600!$CN$14:$EF$14,0),"")</f>
        <v>45</v>
      </c>
      <c r="W24" s="25">
        <f>IFERROR(MATCH(W$11,_calc_기준600!$CN$14:$EF$14,0),"")</f>
        <v>14</v>
      </c>
      <c r="X24" s="25">
        <f>IFERROR(MATCH(X$11,_calc_기준600!$CN$14:$EF$14,0),"")</f>
        <v>38</v>
      </c>
      <c r="Y24" s="25">
        <f>IFERROR(MATCH(Y$11,_calc_기준600!$CN$14:$EF$14,0),"")</f>
        <v>10</v>
      </c>
      <c r="Z24" s="25">
        <f>IFERROR(MATCH(Z$11,_calc_기준600!$CN$14:$EF$14,0),"")</f>
        <v>39</v>
      </c>
      <c r="AA24" s="25">
        <f>IFERROR(MATCH(AA$11,_calc_기준600!$CN$14:$EF$14,0),"")</f>
        <v>35</v>
      </c>
      <c r="AB24" s="25">
        <f>IFERROR(MATCH(AB$11,_calc_기준600!$CN$14:$EF$14,0),"")</f>
        <v>3</v>
      </c>
      <c r="AC24" s="25">
        <f>IFERROR(MATCH(AC$11,_calc_기준600!$CN$14:$EF$14,0),"")</f>
        <v>42</v>
      </c>
      <c r="AD24" s="25">
        <f>IFERROR(MATCH(AD$11,_calc_기준600!$CN$14:$EF$14,0),"")</f>
        <v>19</v>
      </c>
      <c r="AE24" s="25">
        <f>IFERROR(MATCH(AE$11,_calc_기준600!$CN$14:$EF$14,0),"")</f>
        <v>24</v>
      </c>
      <c r="AF24" s="25">
        <f>IFERROR(MATCH(AF$11,_calc_기준600!$CN$14:$EF$14,0),"")</f>
        <v>16</v>
      </c>
      <c r="AG24" s="25">
        <f>IFERROR(MATCH(AG$11,_calc_기준600!$CN$14:$EF$14,0),"")</f>
        <v>13</v>
      </c>
      <c r="AH24" s="25">
        <f>IFERROR(MATCH(AH$11,_calc_기준600!$CN$14:$EF$14,0),"")</f>
        <v>30</v>
      </c>
      <c r="AI24" s="25">
        <f>IFERROR(MATCH(AI$11,_calc_기준600!$CN$14:$EF$14,0),"")</f>
        <v>36</v>
      </c>
      <c r="AJ24" s="25">
        <f>IFERROR(MATCH(AJ$11,_calc_기준600!$CN$14:$EF$14,0),"")</f>
        <v>15</v>
      </c>
      <c r="AK24" s="25">
        <f>IFERROR(MATCH(AK$11,_calc_기준600!$CN$14:$EF$14,0),"")</f>
        <v>40</v>
      </c>
      <c r="AL24" s="25">
        <f>IFERROR(MATCH(AL$11,_calc_기준600!$CN$14:$EF$14,0),"")</f>
        <v>2</v>
      </c>
      <c r="AM24" s="25">
        <f>IFERROR(MATCH(AM$11,_calc_기준600!$CN$14:$EF$14,0),"")</f>
        <v>41</v>
      </c>
      <c r="AN24" s="25">
        <f>IFERROR(MATCH(AN$11,_calc_기준600!$CN$14:$EF$14,0),"")</f>
        <v>20</v>
      </c>
      <c r="AO24" s="25">
        <f>IFERROR(MATCH(AO$11,_calc_기준600!$CN$14:$EF$14,0),"")</f>
        <v>37</v>
      </c>
      <c r="AP24" s="25">
        <f>IFERROR(MATCH(AP$11,_calc_기준600!$CN$14:$EF$14,0),"")</f>
        <v>17</v>
      </c>
      <c r="AQ24" s="25">
        <f>IFERROR(MATCH(AQ$11,_calc_기준600!$CN$14:$EF$14,0),"")</f>
        <v>5</v>
      </c>
      <c r="AR24" s="25">
        <f>IFERROR(MATCH(AR$11,_calc_기준600!$CN$14:$EF$14,0),"")</f>
        <v>28</v>
      </c>
      <c r="AS24" s="25">
        <f>IFERROR(MATCH(AS$11,_calc_기준600!$CN$14:$EF$14,0),"")</f>
        <v>22</v>
      </c>
      <c r="AT24" s="25">
        <f>IFERROR(MATCH(AT$11,_calc_기준600!$CN$14:$EF$14,0),"")</f>
        <v>26</v>
      </c>
      <c r="AU24" s="25">
        <f>IFERROR(MATCH(AU$11,_calc_기준600!$CN$14:$EF$14,0),"")</f>
        <v>32</v>
      </c>
      <c r="AV24" s="25">
        <f>IFERROR(MATCH(AV$11,_calc_기준600!$CN$14:$EF$14,0),"")</f>
        <v>31</v>
      </c>
      <c r="AW24" s="25">
        <f>IFERROR(MATCH(AW$11,_calc_기준600!$CN$14:$EF$14,0),"")</f>
        <v>27</v>
      </c>
      <c r="AX24" s="25">
        <f>IFERROR(MATCH(AX$11,_calc_기준600!$CN$14:$EF$14,0),"")</f>
        <v>29</v>
      </c>
      <c r="AY24" s="25">
        <f>IFERROR(MATCH(AY$11,_calc_기준600!$CN$14:$EF$14,0),"")</f>
        <v>8</v>
      </c>
      <c r="AZ24" s="25">
        <f>IFERROR(MATCH(AZ$11,_calc_기준600!$CN$14:$EF$14,0),"")</f>
        <v>4</v>
      </c>
      <c r="BA24" s="25">
        <f>IFERROR(MATCH(BA$11,_calc_기준600!$CN$14:$EF$14,0),"")</f>
        <v>9</v>
      </c>
      <c r="BB24" s="25">
        <f>IFERROR(MATCH(BB$11,_calc_기준600!$CN$14:$EF$14,0),"")</f>
        <v>25</v>
      </c>
      <c r="BC24" s="25">
        <f>IFERROR(MATCH(BC$11,_calc_기준600!$CN$14:$EF$14,0),"")</f>
        <v>1</v>
      </c>
      <c r="BD24" s="25">
        <f>IFERROR(MATCH(BD$11,_calc_기준600!$CN$14:$EF$14,0),"")</f>
        <v>23</v>
      </c>
    </row>
    <row r="25" spans="1:56" ht="16.5" customHeight="1">
      <c r="A25" s="57">
        <f t="shared" si="2"/>
        <v>1231</v>
      </c>
      <c r="B25" s="40">
        <f>IFERROR(INDEX(전체당첨내역!$B:$B,MATCH($A25,전체당첨내역!$A:$A,0)),"")</f>
        <v>4</v>
      </c>
      <c r="C25" s="40">
        <f>IFERROR(INDEX(전체당첨내역!$C:$C,MATCH($A25,전체당첨내역!$A:$A,0)),"")</f>
        <v>13</v>
      </c>
      <c r="D25" s="40">
        <f>IFERROR(INDEX(전체당첨내역!$D:$D,MATCH($A25,전체당첨내역!$A:$A,0)),"")</f>
        <v>14</v>
      </c>
      <c r="E25" s="40">
        <f>IFERROR(INDEX(전체당첨내역!$E:$E,MATCH($A25,전체당첨내역!$A:$A,0)),"")</f>
        <v>18</v>
      </c>
      <c r="F25" s="40">
        <f>IFERROR(INDEX(전체당첨내역!$F:$F,MATCH($A25,전체당첨내역!$A:$A,0)),"")</f>
        <v>31</v>
      </c>
      <c r="G25" s="40">
        <f>IFERROR(INDEX(전체당첨내역!$G:$G,MATCH($A25,전체당첨내역!$A:$A,0)),"")</f>
        <v>38</v>
      </c>
      <c r="H25" s="41">
        <f>IFERROR(INDEX(전체당첨내역!$H:$H,MATCH($A25,전체당첨내역!$A:$A,0)),"")</f>
        <v>15</v>
      </c>
      <c r="I25" s="42">
        <f>IFERROR((INDEX(_calc_기준600!$CN$15:$EF$15,1,$B25)&gt;0)*(INDEX(_calc_기준600!$CN$15:$EF$15,1,$B25)&lt;=15)+(INDEX(_calc_기준600!$CN$15:$EF$15,1,$C25)&gt;0)*(INDEX(_calc_기준600!$CN$15:$EF$15,1,$C25)&lt;=15)+(INDEX(_calc_기준600!$CN$15:$EF$15,1,$D25)&gt;0)*(INDEX(_calc_기준600!$CN$15:$EF$15,1,$D25)&lt;=15)+(INDEX(_calc_기준600!$CN$15:$EF$15,1,$E25)&gt;0)*(INDEX(_calc_기준600!$CN$15:$EF$15,1,$E25)&lt;=15)+(INDEX(_calc_기준600!$CN$15:$EF$15,1,$F25)&gt;0)*(INDEX(_calc_기준600!$CN$15:$EF$15,1,$F25)&lt;=15)+(INDEX(_calc_기준600!$CN$15:$EF$15,1,$G25)&gt;0)*(INDEX(_calc_기준600!$CN$15:$EF$15,1,$G25)&lt;=15),"")</f>
        <v>3</v>
      </c>
      <c r="J25" s="40">
        <f>IFERROR((INDEX(_calc_기준600!$CN$15:$EF$15,1,$B25)&gt;15)*(INDEX(_calc_기준600!$CN$15:$EF$15,1,$B25)&lt;=30)+(INDEX(_calc_기준600!$CN$15:$EF$15,1,$C25)&gt;15)*(INDEX(_calc_기준600!$CN$15:$EF$15,1,$C25)&lt;=30)+(INDEX(_calc_기준600!$CN$15:$EF$15,1,$D25)&gt;15)*(INDEX(_calc_기준600!$CN$15:$EF$15,1,$D25)&lt;=30)+(INDEX(_calc_기준600!$CN$15:$EF$15,1,$E25)&gt;15)*(INDEX(_calc_기준600!$CN$15:$EF$15,1,$E25)&lt;=30)+(INDEX(_calc_기준600!$CN$15:$EF$15,1,$F25)&gt;15)*(INDEX(_calc_기준600!$CN$15:$EF$15,1,$F25)&lt;=30)+(INDEX(_calc_기준600!$CN$15:$EF$15,1,$G25)&gt;15)*(INDEX(_calc_기준600!$CN$15:$EF$15,1,$G25)&lt;=30),"")</f>
        <v>1</v>
      </c>
      <c r="K25" s="43">
        <f>IFERROR((INDEX(_calc_기준600!$CN$15:$EF$15,1,$B25)&gt;30)+(INDEX(_calc_기준600!$CN$15:$EF$15,1,$C25)&gt;30)+(INDEX(_calc_기준600!$CN$15:$EF$15,1,$D25)&gt;30)+(INDEX(_calc_기준600!$CN$15:$EF$15,1,$E25)&gt;30)+(INDEX(_calc_기준600!$CN$15:$EF$15,1,$F25)&gt;30)+(INDEX(_calc_기준600!$CN$15:$EF$15,1,$G25)&gt;30),"")</f>
        <v>2</v>
      </c>
      <c r="L25" s="24">
        <f>IFERROR(MATCH(L$11,_calc_기준600!$CN$15:$EF$15,0),"")</f>
        <v>12</v>
      </c>
      <c r="M25" s="25">
        <f>IFERROR(MATCH(M$11,_calc_기준600!$CN$15:$EF$15,0),"")</f>
        <v>21</v>
      </c>
      <c r="N25" s="25">
        <f>IFERROR(MATCH(N$11,_calc_기준600!$CN$15:$EF$15,0),"")</f>
        <v>18</v>
      </c>
      <c r="O25" s="25">
        <f>IFERROR(MATCH(O$11,_calc_기준600!$CN$15:$EF$15,0),"")</f>
        <v>11</v>
      </c>
      <c r="P25" s="25">
        <f>IFERROR(MATCH(P$11,_calc_기준600!$CN$15:$EF$15,0),"")</f>
        <v>7</v>
      </c>
      <c r="Q25" s="25">
        <f>IFERROR(MATCH(Q$11,_calc_기준600!$CN$15:$EF$15,0),"")</f>
        <v>34</v>
      </c>
      <c r="R25" s="25">
        <f>IFERROR(MATCH(R$11,_calc_기준600!$CN$15:$EF$15,0),"")</f>
        <v>38</v>
      </c>
      <c r="S25" s="25">
        <f>IFERROR(MATCH(S$11,_calc_기준600!$CN$15:$EF$15,0),"")</f>
        <v>6</v>
      </c>
      <c r="T25" s="25">
        <f>IFERROR(MATCH(T$11,_calc_기준600!$CN$15:$EF$15,0),"")</f>
        <v>33</v>
      </c>
      <c r="U25" s="25">
        <f>IFERROR(MATCH(U$11,_calc_기준600!$CN$15:$EF$15,0),"")</f>
        <v>44</v>
      </c>
      <c r="V25" s="25">
        <f>IFERROR(MATCH(V$11,_calc_기준600!$CN$15:$EF$15,0),"")</f>
        <v>43</v>
      </c>
      <c r="W25" s="25">
        <f>IFERROR(MATCH(W$11,_calc_기준600!$CN$15:$EF$15,0),"")</f>
        <v>45</v>
      </c>
      <c r="X25" s="25">
        <f>IFERROR(MATCH(X$11,_calc_기준600!$CN$15:$EF$15,0),"")</f>
        <v>39</v>
      </c>
      <c r="Y25" s="25">
        <f>IFERROR(MATCH(Y$11,_calc_기준600!$CN$15:$EF$15,0),"")</f>
        <v>14</v>
      </c>
      <c r="Z25" s="25">
        <f>IFERROR(MATCH(Z$11,_calc_기준600!$CN$15:$EF$15,0),"")</f>
        <v>35</v>
      </c>
      <c r="AA25" s="25">
        <f>IFERROR(MATCH(AA$11,_calc_기준600!$CN$15:$EF$15,0),"")</f>
        <v>42</v>
      </c>
      <c r="AB25" s="25">
        <f>IFERROR(MATCH(AB$11,_calc_기준600!$CN$15:$EF$15,0),"")</f>
        <v>3</v>
      </c>
      <c r="AC25" s="25">
        <f>IFERROR(MATCH(AC$11,_calc_기준600!$CN$15:$EF$15,0),"")</f>
        <v>13</v>
      </c>
      <c r="AD25" s="25">
        <f>IFERROR(MATCH(AD$11,_calc_기준600!$CN$15:$EF$15,0),"")</f>
        <v>10</v>
      </c>
      <c r="AE25" s="25">
        <f>IFERROR(MATCH(AE$11,_calc_기준600!$CN$15:$EF$15,0),"")</f>
        <v>19</v>
      </c>
      <c r="AF25" s="25">
        <f>IFERROR(MATCH(AF$11,_calc_기준600!$CN$15:$EF$15,0),"")</f>
        <v>24</v>
      </c>
      <c r="AG25" s="25">
        <f>IFERROR(MATCH(AG$11,_calc_기준600!$CN$15:$EF$15,0),"")</f>
        <v>2</v>
      </c>
      <c r="AH25" s="25">
        <f>IFERROR(MATCH(AH$11,_calc_기준600!$CN$15:$EF$15,0),"")</f>
        <v>16</v>
      </c>
      <c r="AI25" s="25">
        <f>IFERROR(MATCH(AI$11,_calc_기준600!$CN$15:$EF$15,0),"")</f>
        <v>36</v>
      </c>
      <c r="AJ25" s="25">
        <f>IFERROR(MATCH(AJ$11,_calc_기준600!$CN$15:$EF$15,0),"")</f>
        <v>30</v>
      </c>
      <c r="AK25" s="25">
        <f>IFERROR(MATCH(AK$11,_calc_기준600!$CN$15:$EF$15,0),"")</f>
        <v>15</v>
      </c>
      <c r="AL25" s="25">
        <f>IFERROR(MATCH(AL$11,_calc_기준600!$CN$15:$EF$15,0),"")</f>
        <v>40</v>
      </c>
      <c r="AM25" s="25">
        <f>IFERROR(MATCH(AM$11,_calc_기준600!$CN$15:$EF$15,0),"")</f>
        <v>37</v>
      </c>
      <c r="AN25" s="25">
        <f>IFERROR(MATCH(AN$11,_calc_기준600!$CN$15:$EF$15,0),"")</f>
        <v>5</v>
      </c>
      <c r="AO25" s="25">
        <f>IFERROR(MATCH(AO$11,_calc_기준600!$CN$15:$EF$15,0),"")</f>
        <v>22</v>
      </c>
      <c r="AP25" s="25">
        <f>IFERROR(MATCH(AP$11,_calc_기준600!$CN$15:$EF$15,0),"")</f>
        <v>17</v>
      </c>
      <c r="AQ25" s="25">
        <f>IFERROR(MATCH(AQ$11,_calc_기준600!$CN$15:$EF$15,0),"")</f>
        <v>28</v>
      </c>
      <c r="AR25" s="25">
        <f>IFERROR(MATCH(AR$11,_calc_기준600!$CN$15:$EF$15,0),"")</f>
        <v>32</v>
      </c>
      <c r="AS25" s="25">
        <f>IFERROR(MATCH(AS$11,_calc_기준600!$CN$15:$EF$15,0),"")</f>
        <v>26</v>
      </c>
      <c r="AT25" s="25">
        <f>IFERROR(MATCH(AT$11,_calc_기준600!$CN$15:$EF$15,0),"")</f>
        <v>31</v>
      </c>
      <c r="AU25" s="25">
        <f>IFERROR(MATCH(AU$11,_calc_기준600!$CN$15:$EF$15,0),"")</f>
        <v>41</v>
      </c>
      <c r="AV25" s="25">
        <f>IFERROR(MATCH(AV$11,_calc_기준600!$CN$15:$EF$15,0),"")</f>
        <v>20</v>
      </c>
      <c r="AW25" s="25">
        <f>IFERROR(MATCH(AW$11,_calc_기준600!$CN$15:$EF$15,0),"")</f>
        <v>27</v>
      </c>
      <c r="AX25" s="25">
        <f>IFERROR(MATCH(AX$11,_calc_기준600!$CN$15:$EF$15,0),"")</f>
        <v>4</v>
      </c>
      <c r="AY25" s="25">
        <f>IFERROR(MATCH(AY$11,_calc_기준600!$CN$15:$EF$15,0),"")</f>
        <v>29</v>
      </c>
      <c r="AZ25" s="25">
        <f>IFERROR(MATCH(AZ$11,_calc_기준600!$CN$15:$EF$15,0),"")</f>
        <v>25</v>
      </c>
      <c r="BA25" s="25">
        <f>IFERROR(MATCH(BA$11,_calc_기준600!$CN$15:$EF$15,0),"")</f>
        <v>9</v>
      </c>
      <c r="BB25" s="25">
        <f>IFERROR(MATCH(BB$11,_calc_기준600!$CN$15:$EF$15,0),"")</f>
        <v>23</v>
      </c>
      <c r="BC25" s="25">
        <f>IFERROR(MATCH(BC$11,_calc_기준600!$CN$15:$EF$15,0),"")</f>
        <v>1</v>
      </c>
      <c r="BD25" s="25">
        <f>IFERROR(MATCH(BD$11,_calc_기준600!$CN$15:$EF$15,0),"")</f>
        <v>8</v>
      </c>
    </row>
    <row r="26" spans="1:56" ht="16.5" customHeight="1">
      <c r="A26" s="57">
        <f t="shared" si="2"/>
        <v>1230</v>
      </c>
      <c r="B26" s="40">
        <f>IFERROR(INDEX(전체당첨내역!$B:$B,MATCH($A26,전체당첨내역!$A:$A,0)),"")</f>
        <v>3</v>
      </c>
      <c r="C26" s="40">
        <f>IFERROR(INDEX(전체당첨내역!$C:$C,MATCH($A26,전체당첨내역!$A:$A,0)),"")</f>
        <v>8</v>
      </c>
      <c r="D26" s="40">
        <f>IFERROR(INDEX(전체당첨내역!$D:$D,MATCH($A26,전체당첨내역!$A:$A,0)),"")</f>
        <v>9</v>
      </c>
      <c r="E26" s="40">
        <f>IFERROR(INDEX(전체당첨내역!$E:$E,MATCH($A26,전체당첨내역!$A:$A,0)),"")</f>
        <v>22</v>
      </c>
      <c r="F26" s="40">
        <f>IFERROR(INDEX(전체당첨내역!$F:$F,MATCH($A26,전체당첨내역!$A:$A,0)),"")</f>
        <v>28</v>
      </c>
      <c r="G26" s="40">
        <f>IFERROR(INDEX(전체당첨내역!$G:$G,MATCH($A26,전체당첨내역!$A:$A,0)),"")</f>
        <v>42</v>
      </c>
      <c r="H26" s="41">
        <f>IFERROR(INDEX(전체당첨내역!$H:$H,MATCH($A26,전체당첨내역!$A:$A,0)),"")</f>
        <v>45</v>
      </c>
      <c r="I26" s="42">
        <f>IFERROR((INDEX(_calc_기준600!$CN$16:$EF$16,1,$B26)&gt;0)*(INDEX(_calc_기준600!$CN$16:$EF$16,1,$B26)&lt;=15)+(INDEX(_calc_기준600!$CN$16:$EF$16,1,$C26)&gt;0)*(INDEX(_calc_기준600!$CN$16:$EF$16,1,$C26)&lt;=15)+(INDEX(_calc_기준600!$CN$16:$EF$16,1,$D26)&gt;0)*(INDEX(_calc_기준600!$CN$16:$EF$16,1,$D26)&lt;=15)+(INDEX(_calc_기준600!$CN$16:$EF$16,1,$E26)&gt;0)*(INDEX(_calc_기준600!$CN$16:$EF$16,1,$E26)&lt;=15)+(INDEX(_calc_기준600!$CN$16:$EF$16,1,$F26)&gt;0)*(INDEX(_calc_기준600!$CN$16:$EF$16,1,$F26)&lt;=15)+(INDEX(_calc_기준600!$CN$16:$EF$16,1,$G26)&gt;0)*(INDEX(_calc_기준600!$CN$16:$EF$16,1,$G26)&lt;=15),"")</f>
        <v>1</v>
      </c>
      <c r="J26" s="40">
        <f>IFERROR((INDEX(_calc_기준600!$CN$16:$EF$16,1,$B26)&gt;15)*(INDEX(_calc_기준600!$CN$16:$EF$16,1,$B26)&lt;=30)+(INDEX(_calc_기준600!$CN$16:$EF$16,1,$C26)&gt;15)*(INDEX(_calc_기준600!$CN$16:$EF$16,1,$C26)&lt;=30)+(INDEX(_calc_기준600!$CN$16:$EF$16,1,$D26)&gt;15)*(INDEX(_calc_기준600!$CN$16:$EF$16,1,$D26)&lt;=30)+(INDEX(_calc_기준600!$CN$16:$EF$16,1,$E26)&gt;15)*(INDEX(_calc_기준600!$CN$16:$EF$16,1,$E26)&lt;=30)+(INDEX(_calc_기준600!$CN$16:$EF$16,1,$F26)&gt;15)*(INDEX(_calc_기준600!$CN$16:$EF$16,1,$F26)&lt;=30)+(INDEX(_calc_기준600!$CN$16:$EF$16,1,$G26)&gt;15)*(INDEX(_calc_기준600!$CN$16:$EF$16,1,$G26)&lt;=30),"")</f>
        <v>2</v>
      </c>
      <c r="K26" s="43">
        <f>IFERROR((INDEX(_calc_기준600!$CN$16:$EF$16,1,$B26)&gt;30)+(INDEX(_calc_기준600!$CN$16:$EF$16,1,$C26)&gt;30)+(INDEX(_calc_기준600!$CN$16:$EF$16,1,$D26)&gt;30)+(INDEX(_calc_기준600!$CN$16:$EF$16,1,$E26)&gt;30)+(INDEX(_calc_기준600!$CN$16:$EF$16,1,$F26)&gt;30)+(INDEX(_calc_기준600!$CN$16:$EF$16,1,$G26)&gt;30),"")</f>
        <v>3</v>
      </c>
      <c r="L26" s="24">
        <f>IFERROR(MATCH(L$11,_calc_기준600!$CN$16:$EF$16,0),"")</f>
        <v>21</v>
      </c>
      <c r="M26" s="25">
        <f>IFERROR(MATCH(M$11,_calc_기준600!$CN$16:$EF$16,0),"")</f>
        <v>11</v>
      </c>
      <c r="N26" s="25">
        <f>IFERROR(MATCH(N$11,_calc_기준600!$CN$16:$EF$16,0),"")</f>
        <v>7</v>
      </c>
      <c r="O26" s="25">
        <f>IFERROR(MATCH(O$11,_calc_기준600!$CN$16:$EF$16,0),"")</f>
        <v>12</v>
      </c>
      <c r="P26" s="25">
        <f>IFERROR(MATCH(P$11,_calc_기준600!$CN$16:$EF$16,0),"")</f>
        <v>18</v>
      </c>
      <c r="Q26" s="25">
        <f>IFERROR(MATCH(Q$11,_calc_기준600!$CN$16:$EF$16,0),"")</f>
        <v>34</v>
      </c>
      <c r="R26" s="25">
        <f>IFERROR(MATCH(R$11,_calc_기준600!$CN$16:$EF$16,0),"")</f>
        <v>38</v>
      </c>
      <c r="S26" s="25">
        <f>IFERROR(MATCH(S$11,_calc_기준600!$CN$16:$EF$16,0),"")</f>
        <v>33</v>
      </c>
      <c r="T26" s="25">
        <f>IFERROR(MATCH(T$11,_calc_기준600!$CN$16:$EF$16,0),"")</f>
        <v>43</v>
      </c>
      <c r="U26" s="25">
        <f>IFERROR(MATCH(U$11,_calc_기준600!$CN$16:$EF$16,0),"")</f>
        <v>45</v>
      </c>
      <c r="V26" s="25">
        <f>IFERROR(MATCH(V$11,_calc_기준600!$CN$16:$EF$16,0),"")</f>
        <v>44</v>
      </c>
      <c r="W26" s="25">
        <f>IFERROR(MATCH(W$11,_calc_기준600!$CN$16:$EF$16,0),"")</f>
        <v>39</v>
      </c>
      <c r="X26" s="25">
        <f>IFERROR(MATCH(X$11,_calc_기준600!$CN$16:$EF$16,0),"")</f>
        <v>14</v>
      </c>
      <c r="Y26" s="25">
        <f>IFERROR(MATCH(Y$11,_calc_기준600!$CN$16:$EF$16,0),"")</f>
        <v>42</v>
      </c>
      <c r="Z26" s="25">
        <f>IFERROR(MATCH(Z$11,_calc_기준600!$CN$16:$EF$16,0),"")</f>
        <v>6</v>
      </c>
      <c r="AA26" s="25">
        <f>IFERROR(MATCH(AA$11,_calc_기준600!$CN$16:$EF$16,0),"")</f>
        <v>3</v>
      </c>
      <c r="AB26" s="25">
        <f>IFERROR(MATCH(AB$11,_calc_기준600!$CN$16:$EF$16,0),"")</f>
        <v>35</v>
      </c>
      <c r="AC26" s="25">
        <f>IFERROR(MATCH(AC$11,_calc_기준600!$CN$16:$EF$16,0),"")</f>
        <v>19</v>
      </c>
      <c r="AD26" s="25">
        <f>IFERROR(MATCH(AD$11,_calc_기준600!$CN$16:$EF$16,0),"")</f>
        <v>24</v>
      </c>
      <c r="AE26" s="25">
        <f>IFERROR(MATCH(AE$11,_calc_기준600!$CN$16:$EF$16,0),"")</f>
        <v>10</v>
      </c>
      <c r="AF26" s="25">
        <f>IFERROR(MATCH(AF$11,_calc_기준600!$CN$16:$EF$16,0),"")</f>
        <v>36</v>
      </c>
      <c r="AG26" s="25">
        <f>IFERROR(MATCH(AG$11,_calc_기준600!$CN$16:$EF$16,0),"")</f>
        <v>13</v>
      </c>
      <c r="AH26" s="25">
        <f>IFERROR(MATCH(AH$11,_calc_기준600!$CN$16:$EF$16,0),"")</f>
        <v>22</v>
      </c>
      <c r="AI26" s="25">
        <f>IFERROR(MATCH(AI$11,_calc_기준600!$CN$16:$EF$16,0),"")</f>
        <v>30</v>
      </c>
      <c r="AJ26" s="25">
        <f>IFERROR(MATCH(AJ$11,_calc_기준600!$CN$16:$EF$16,0),"")</f>
        <v>2</v>
      </c>
      <c r="AK26" s="25">
        <f>IFERROR(MATCH(AK$11,_calc_기준600!$CN$16:$EF$16,0),"")</f>
        <v>16</v>
      </c>
      <c r="AL26" s="25">
        <f>IFERROR(MATCH(AL$11,_calc_기준600!$CN$16:$EF$16,0),"")</f>
        <v>15</v>
      </c>
      <c r="AM26" s="25">
        <f>IFERROR(MATCH(AM$11,_calc_기준600!$CN$16:$EF$16,0),"")</f>
        <v>17</v>
      </c>
      <c r="AN26" s="25">
        <f>IFERROR(MATCH(AN$11,_calc_기준600!$CN$16:$EF$16,0),"")</f>
        <v>5</v>
      </c>
      <c r="AO26" s="25">
        <f>IFERROR(MATCH(AO$11,_calc_기준600!$CN$16:$EF$16,0),"")</f>
        <v>40</v>
      </c>
      <c r="AP26" s="25">
        <f>IFERROR(MATCH(AP$11,_calc_기준600!$CN$16:$EF$16,0),"")</f>
        <v>26</v>
      </c>
      <c r="AQ26" s="25">
        <f>IFERROR(MATCH(AQ$11,_calc_기준600!$CN$16:$EF$16,0),"")</f>
        <v>28</v>
      </c>
      <c r="AR26" s="25">
        <f>IFERROR(MATCH(AR$11,_calc_기준600!$CN$16:$EF$16,0),"")</f>
        <v>32</v>
      </c>
      <c r="AS26" s="25">
        <f>IFERROR(MATCH(AS$11,_calc_기준600!$CN$16:$EF$16,0),"")</f>
        <v>31</v>
      </c>
      <c r="AT26" s="25">
        <f>IFERROR(MATCH(AT$11,_calc_기준600!$CN$16:$EF$16,0),"")</f>
        <v>20</v>
      </c>
      <c r="AU26" s="25">
        <f>IFERROR(MATCH(AU$11,_calc_기준600!$CN$16:$EF$16,0),"")</f>
        <v>27</v>
      </c>
      <c r="AV26" s="25">
        <f>IFERROR(MATCH(AV$11,_calc_기준600!$CN$16:$EF$16,0),"")</f>
        <v>37</v>
      </c>
      <c r="AW26" s="25">
        <f>IFERROR(MATCH(AW$11,_calc_기준600!$CN$16:$EF$16,0),"")</f>
        <v>41</v>
      </c>
      <c r="AX26" s="25">
        <f>IFERROR(MATCH(AX$11,_calc_기준600!$CN$16:$EF$16,0),"")</f>
        <v>9</v>
      </c>
      <c r="AY26" s="25">
        <f>IFERROR(MATCH(AY$11,_calc_기준600!$CN$16:$EF$16,0),"")</f>
        <v>4</v>
      </c>
      <c r="AZ26" s="25">
        <f>IFERROR(MATCH(AZ$11,_calc_기준600!$CN$16:$EF$16,0),"")</f>
        <v>29</v>
      </c>
      <c r="BA26" s="25">
        <f>IFERROR(MATCH(BA$11,_calc_기준600!$CN$16:$EF$16,0),"")</f>
        <v>25</v>
      </c>
      <c r="BB26" s="25">
        <f>IFERROR(MATCH(BB$11,_calc_기준600!$CN$16:$EF$16,0),"")</f>
        <v>8</v>
      </c>
      <c r="BC26" s="25">
        <f>IFERROR(MATCH(BC$11,_calc_기준600!$CN$16:$EF$16,0),"")</f>
        <v>1</v>
      </c>
      <c r="BD26" s="25">
        <f>IFERROR(MATCH(BD$11,_calc_기준600!$CN$16:$EF$16,0),"")</f>
        <v>23</v>
      </c>
    </row>
    <row r="27" spans="1:56" ht="16.5" customHeight="1">
      <c r="A27" s="57">
        <f t="shared" si="2"/>
        <v>1229</v>
      </c>
      <c r="B27" s="40">
        <f>IFERROR(INDEX(전체당첨내역!$B:$B,MATCH($A27,전체당첨내역!$A:$A,0)),"")</f>
        <v>12</v>
      </c>
      <c r="C27" s="40">
        <f>IFERROR(INDEX(전체당첨내역!$C:$C,MATCH($A27,전체당첨내역!$A:$A,0)),"")</f>
        <v>13</v>
      </c>
      <c r="D27" s="40">
        <f>IFERROR(INDEX(전체당첨내역!$D:$D,MATCH($A27,전체당첨내역!$A:$A,0)),"")</f>
        <v>29</v>
      </c>
      <c r="E27" s="40">
        <f>IFERROR(INDEX(전체당첨내역!$E:$E,MATCH($A27,전체당첨내역!$A:$A,0)),"")</f>
        <v>34</v>
      </c>
      <c r="F27" s="40">
        <f>IFERROR(INDEX(전체당첨내역!$F:$F,MATCH($A27,전체당첨내역!$A:$A,0)),"")</f>
        <v>37</v>
      </c>
      <c r="G27" s="40">
        <f>IFERROR(INDEX(전체당첨내역!$G:$G,MATCH($A27,전체당첨내역!$A:$A,0)),"")</f>
        <v>42</v>
      </c>
      <c r="H27" s="41">
        <f>IFERROR(INDEX(전체당첨내역!$H:$H,MATCH($A27,전체당첨내역!$A:$A,0)),"")</f>
        <v>16</v>
      </c>
      <c r="I27" s="42">
        <f>IFERROR((INDEX(_calc_기준600!$CN$17:$EF$17,1,$B27)&gt;0)*(INDEX(_calc_기준600!$CN$17:$EF$17,1,$B27)&lt;=15)+(INDEX(_calc_기준600!$CN$17:$EF$17,1,$C27)&gt;0)*(INDEX(_calc_기준600!$CN$17:$EF$17,1,$C27)&lt;=15)+(INDEX(_calc_기준600!$CN$17:$EF$17,1,$D27)&gt;0)*(INDEX(_calc_기준600!$CN$17:$EF$17,1,$D27)&lt;=15)+(INDEX(_calc_기준600!$CN$17:$EF$17,1,$E27)&gt;0)*(INDEX(_calc_기준600!$CN$17:$EF$17,1,$E27)&lt;=15)+(INDEX(_calc_기준600!$CN$17:$EF$17,1,$F27)&gt;0)*(INDEX(_calc_기준600!$CN$17:$EF$17,1,$F27)&lt;=15)+(INDEX(_calc_기준600!$CN$17:$EF$17,1,$G27)&gt;0)*(INDEX(_calc_기준600!$CN$17:$EF$17,1,$G27)&lt;=15),"")</f>
        <v>3</v>
      </c>
      <c r="J27" s="40">
        <f>IFERROR((INDEX(_calc_기준600!$CN$17:$EF$17,1,$B27)&gt;15)*(INDEX(_calc_기준600!$CN$17:$EF$17,1,$B27)&lt;=30)+(INDEX(_calc_기준600!$CN$17:$EF$17,1,$C27)&gt;15)*(INDEX(_calc_기준600!$CN$17:$EF$17,1,$C27)&lt;=30)+(INDEX(_calc_기준600!$CN$17:$EF$17,1,$D27)&gt;15)*(INDEX(_calc_기준600!$CN$17:$EF$17,1,$D27)&lt;=30)+(INDEX(_calc_기준600!$CN$17:$EF$17,1,$E27)&gt;15)*(INDEX(_calc_기준600!$CN$17:$EF$17,1,$E27)&lt;=30)+(INDEX(_calc_기준600!$CN$17:$EF$17,1,$F27)&gt;15)*(INDEX(_calc_기준600!$CN$17:$EF$17,1,$F27)&lt;=30)+(INDEX(_calc_기준600!$CN$17:$EF$17,1,$G27)&gt;15)*(INDEX(_calc_기준600!$CN$17:$EF$17,1,$G27)&lt;=30),"")</f>
        <v>2</v>
      </c>
      <c r="K27" s="43">
        <f>IFERROR((INDEX(_calc_기준600!$CN$17:$EF$17,1,$B27)&gt;30)+(INDEX(_calc_기준600!$CN$17:$EF$17,1,$C27)&gt;30)+(INDEX(_calc_기준600!$CN$17:$EF$17,1,$D27)&gt;30)+(INDEX(_calc_기준600!$CN$17:$EF$17,1,$E27)&gt;30)+(INDEX(_calc_기준600!$CN$17:$EF$17,1,$F27)&gt;30)+(INDEX(_calc_기준600!$CN$17:$EF$17,1,$G27)&gt;30),"")</f>
        <v>1</v>
      </c>
      <c r="L27" s="24">
        <f>IFERROR(MATCH(L$11,_calc_기준600!$CN$17:$EF$17,0),"")</f>
        <v>12</v>
      </c>
      <c r="M27" s="25">
        <f>IFERROR(MATCH(M$11,_calc_기준600!$CN$17:$EF$17,0),"")</f>
        <v>21</v>
      </c>
      <c r="N27" s="25">
        <f>IFERROR(MATCH(N$11,_calc_기준600!$CN$17:$EF$17,0),"")</f>
        <v>7</v>
      </c>
      <c r="O27" s="25">
        <f>IFERROR(MATCH(O$11,_calc_기준600!$CN$17:$EF$17,0),"")</f>
        <v>11</v>
      </c>
      <c r="P27" s="25">
        <f>IFERROR(MATCH(P$11,_calc_기준600!$CN$17:$EF$17,0),"")</f>
        <v>34</v>
      </c>
      <c r="Q27" s="25">
        <f>IFERROR(MATCH(Q$11,_calc_기준600!$CN$17:$EF$17,0),"")</f>
        <v>38</v>
      </c>
      <c r="R27" s="25">
        <f>IFERROR(MATCH(R$11,_calc_기준600!$CN$17:$EF$17,0),"")</f>
        <v>18</v>
      </c>
      <c r="S27" s="25">
        <f>IFERROR(MATCH(S$11,_calc_기준600!$CN$17:$EF$17,0),"")</f>
        <v>33</v>
      </c>
      <c r="T27" s="25">
        <f>IFERROR(MATCH(T$11,_calc_기준600!$CN$17:$EF$17,0),"")</f>
        <v>45</v>
      </c>
      <c r="U27" s="25">
        <f>IFERROR(MATCH(U$11,_calc_기준600!$CN$17:$EF$17,0),"")</f>
        <v>43</v>
      </c>
      <c r="V27" s="25">
        <f>IFERROR(MATCH(V$11,_calc_기준600!$CN$17:$EF$17,0),"")</f>
        <v>39</v>
      </c>
      <c r="W27" s="25">
        <f>IFERROR(MATCH(W$11,_calc_기준600!$CN$17:$EF$17,0),"")</f>
        <v>14</v>
      </c>
      <c r="X27" s="25">
        <f>IFERROR(MATCH(X$11,_calc_기준600!$CN$17:$EF$17,0),"")</f>
        <v>42</v>
      </c>
      <c r="Y27" s="25">
        <f>IFERROR(MATCH(Y$11,_calc_기준600!$CN$17:$EF$17,0),"")</f>
        <v>44</v>
      </c>
      <c r="Z27" s="25">
        <f>IFERROR(MATCH(Z$11,_calc_기준600!$CN$17:$EF$17,0),"")</f>
        <v>35</v>
      </c>
      <c r="AA27" s="25">
        <f>IFERROR(MATCH(AA$11,_calc_기준600!$CN$17:$EF$17,0),"")</f>
        <v>6</v>
      </c>
      <c r="AB27" s="25">
        <f>IFERROR(MATCH(AB$11,_calc_기준600!$CN$17:$EF$17,0),"")</f>
        <v>10</v>
      </c>
      <c r="AC27" s="25">
        <f>IFERROR(MATCH(AC$11,_calc_기준600!$CN$17:$EF$17,0),"")</f>
        <v>13</v>
      </c>
      <c r="AD27" s="25">
        <f>IFERROR(MATCH(AD$11,_calc_기준600!$CN$17:$EF$17,0),"")</f>
        <v>19</v>
      </c>
      <c r="AE27" s="25">
        <f>IFERROR(MATCH(AE$11,_calc_기준600!$CN$17:$EF$17,0),"")</f>
        <v>3</v>
      </c>
      <c r="AF27" s="25">
        <f>IFERROR(MATCH(AF$11,_calc_기준600!$CN$17:$EF$17,0),"")</f>
        <v>22</v>
      </c>
      <c r="AG27" s="25">
        <f>IFERROR(MATCH(AG$11,_calc_기준600!$CN$17:$EF$17,0),"")</f>
        <v>36</v>
      </c>
      <c r="AH27" s="25">
        <f>IFERROR(MATCH(AH$11,_calc_기준600!$CN$17:$EF$17,0),"")</f>
        <v>2</v>
      </c>
      <c r="AI27" s="25">
        <f>IFERROR(MATCH(AI$11,_calc_기준600!$CN$17:$EF$17,0),"")</f>
        <v>30</v>
      </c>
      <c r="AJ27" s="25">
        <f>IFERROR(MATCH(AJ$11,_calc_기준600!$CN$17:$EF$17,0),"")</f>
        <v>16</v>
      </c>
      <c r="AK27" s="25">
        <f>IFERROR(MATCH(AK$11,_calc_기준600!$CN$17:$EF$17,0),"")</f>
        <v>15</v>
      </c>
      <c r="AL27" s="25">
        <f>IFERROR(MATCH(AL$11,_calc_기준600!$CN$17:$EF$17,0),"")</f>
        <v>24</v>
      </c>
      <c r="AM27" s="25">
        <f>IFERROR(MATCH(AM$11,_calc_기준600!$CN$17:$EF$17,0),"")</f>
        <v>37</v>
      </c>
      <c r="AN27" s="25">
        <f>IFERROR(MATCH(AN$11,_calc_기준600!$CN$17:$EF$17,0),"")</f>
        <v>17</v>
      </c>
      <c r="AO27" s="25">
        <f>IFERROR(MATCH(AO$11,_calc_기준600!$CN$17:$EF$17,0),"")</f>
        <v>5</v>
      </c>
      <c r="AP27" s="25">
        <f>IFERROR(MATCH(AP$11,_calc_기준600!$CN$17:$EF$17,0),"")</f>
        <v>32</v>
      </c>
      <c r="AQ27" s="25">
        <f>IFERROR(MATCH(AQ$11,_calc_기준600!$CN$17:$EF$17,0),"")</f>
        <v>28</v>
      </c>
      <c r="AR27" s="25">
        <f>IFERROR(MATCH(AR$11,_calc_기준600!$CN$17:$EF$17,0),"")</f>
        <v>26</v>
      </c>
      <c r="AS27" s="25">
        <f>IFERROR(MATCH(AS$11,_calc_기준600!$CN$17:$EF$17,0),"")</f>
        <v>31</v>
      </c>
      <c r="AT27" s="25">
        <f>IFERROR(MATCH(AT$11,_calc_기준600!$CN$17:$EF$17,0),"")</f>
        <v>20</v>
      </c>
      <c r="AU27" s="25">
        <f>IFERROR(MATCH(AU$11,_calc_기준600!$CN$17:$EF$17,0),"")</f>
        <v>29</v>
      </c>
      <c r="AV27" s="25">
        <f>IFERROR(MATCH(AV$11,_calc_기준600!$CN$17:$EF$17,0),"")</f>
        <v>40</v>
      </c>
      <c r="AW27" s="25">
        <f>IFERROR(MATCH(AW$11,_calc_기준600!$CN$17:$EF$17,0),"")</f>
        <v>27</v>
      </c>
      <c r="AX27" s="25">
        <f>IFERROR(MATCH(AX$11,_calc_기준600!$CN$17:$EF$17,0),"")</f>
        <v>41</v>
      </c>
      <c r="AY27" s="25">
        <f>IFERROR(MATCH(AY$11,_calc_기준600!$CN$17:$EF$17,0),"")</f>
        <v>9</v>
      </c>
      <c r="AZ27" s="25">
        <f>IFERROR(MATCH(AZ$11,_calc_기준600!$CN$17:$EF$17,0),"")</f>
        <v>4</v>
      </c>
      <c r="BA27" s="25">
        <f>IFERROR(MATCH(BA$11,_calc_기준600!$CN$17:$EF$17,0),"")</f>
        <v>25</v>
      </c>
      <c r="BB27" s="25">
        <f>IFERROR(MATCH(BB$11,_calc_기준600!$CN$17:$EF$17,0),"")</f>
        <v>8</v>
      </c>
      <c r="BC27" s="25">
        <f>IFERROR(MATCH(BC$11,_calc_기준600!$CN$17:$EF$17,0),"")</f>
        <v>1</v>
      </c>
      <c r="BD27" s="25">
        <f>IFERROR(MATCH(BD$11,_calc_기준600!$CN$17:$EF$17,0),"")</f>
        <v>23</v>
      </c>
    </row>
    <row r="28" spans="1:56" ht="16.5" customHeight="1">
      <c r="A28" s="57">
        <f t="shared" si="2"/>
        <v>1228</v>
      </c>
      <c r="B28" s="40">
        <f>IFERROR(INDEX(전체당첨내역!$B:$B,MATCH($A28,전체당첨내역!$A:$A,0)),"")</f>
        <v>24</v>
      </c>
      <c r="C28" s="40">
        <f>IFERROR(INDEX(전체당첨내역!$C:$C,MATCH($A28,전체당첨내역!$A:$A,0)),"")</f>
        <v>29</v>
      </c>
      <c r="D28" s="40">
        <f>IFERROR(INDEX(전체당첨내역!$D:$D,MATCH($A28,전체당첨내역!$A:$A,0)),"")</f>
        <v>30</v>
      </c>
      <c r="E28" s="40">
        <f>IFERROR(INDEX(전체당첨내역!$E:$E,MATCH($A28,전체당첨내역!$A:$A,0)),"")</f>
        <v>31</v>
      </c>
      <c r="F28" s="40">
        <f>IFERROR(INDEX(전체당첨내역!$F:$F,MATCH($A28,전체당첨내역!$A:$A,0)),"")</f>
        <v>35</v>
      </c>
      <c r="G28" s="40">
        <f>IFERROR(INDEX(전체당첨내역!$G:$G,MATCH($A28,전체당첨내역!$A:$A,0)),"")</f>
        <v>44</v>
      </c>
      <c r="H28" s="41">
        <f>IFERROR(INDEX(전체당첨내역!$H:$H,MATCH($A28,전체당첨내역!$A:$A,0)),"")</f>
        <v>1</v>
      </c>
      <c r="I28" s="42">
        <f>IFERROR((INDEX(_calc_기준600!$CN$18:$EF$18,1,$B28)&gt;0)*(INDEX(_calc_기준600!$CN$18:$EF$18,1,$B28)&lt;=15)+(INDEX(_calc_기준600!$CN$18:$EF$18,1,$C28)&gt;0)*(INDEX(_calc_기준600!$CN$18:$EF$18,1,$C28)&lt;=15)+(INDEX(_calc_기준600!$CN$18:$EF$18,1,$D28)&gt;0)*(INDEX(_calc_기준600!$CN$18:$EF$18,1,$D28)&lt;=15)+(INDEX(_calc_기준600!$CN$18:$EF$18,1,$E28)&gt;0)*(INDEX(_calc_기준600!$CN$18:$EF$18,1,$E28)&lt;=15)+(INDEX(_calc_기준600!$CN$18:$EF$18,1,$F28)&gt;0)*(INDEX(_calc_기준600!$CN$18:$EF$18,1,$F28)&lt;=15)+(INDEX(_calc_기준600!$CN$18:$EF$18,1,$G28)&gt;0)*(INDEX(_calc_기준600!$CN$18:$EF$18,1,$G28)&lt;=15),"")</f>
        <v>2</v>
      </c>
      <c r="J28" s="40">
        <f>IFERROR((INDEX(_calc_기준600!$CN$18:$EF$18,1,$B28)&gt;15)*(INDEX(_calc_기준600!$CN$18:$EF$18,1,$B28)&lt;=30)+(INDEX(_calc_기준600!$CN$18:$EF$18,1,$C28)&gt;15)*(INDEX(_calc_기준600!$CN$18:$EF$18,1,$C28)&lt;=30)+(INDEX(_calc_기준600!$CN$18:$EF$18,1,$D28)&gt;15)*(INDEX(_calc_기준600!$CN$18:$EF$18,1,$D28)&lt;=30)+(INDEX(_calc_기준600!$CN$18:$EF$18,1,$E28)&gt;15)*(INDEX(_calc_기준600!$CN$18:$EF$18,1,$E28)&lt;=30)+(INDEX(_calc_기준600!$CN$18:$EF$18,1,$F28)&gt;15)*(INDEX(_calc_기준600!$CN$18:$EF$18,1,$F28)&lt;=30)+(INDEX(_calc_기준600!$CN$18:$EF$18,1,$G28)&gt;15)*(INDEX(_calc_기준600!$CN$18:$EF$18,1,$G28)&lt;=30),"")</f>
        <v>4</v>
      </c>
      <c r="K28" s="43">
        <f>IFERROR((INDEX(_calc_기준600!$CN$18:$EF$18,1,$B28)&gt;30)+(INDEX(_calc_기준600!$CN$18:$EF$18,1,$C28)&gt;30)+(INDEX(_calc_기준600!$CN$18:$EF$18,1,$D28)&gt;30)+(INDEX(_calc_기준600!$CN$18:$EF$18,1,$E28)&gt;30)+(INDEX(_calc_기준600!$CN$18:$EF$18,1,$F28)&gt;30)+(INDEX(_calc_기준600!$CN$18:$EF$18,1,$G28)&gt;30),"")</f>
        <v>0</v>
      </c>
      <c r="L28" s="24">
        <f>IFERROR(MATCH(L$11,_calc_기준600!$CN$18:$EF$18,0),"")</f>
        <v>21</v>
      </c>
      <c r="M28" s="25">
        <f>IFERROR(MATCH(M$11,_calc_기준600!$CN$18:$EF$18,0),"")</f>
        <v>12</v>
      </c>
      <c r="N28" s="25">
        <f>IFERROR(MATCH(N$11,_calc_기준600!$CN$18:$EF$18,0),"")</f>
        <v>7</v>
      </c>
      <c r="O28" s="25">
        <f>IFERROR(MATCH(O$11,_calc_기준600!$CN$18:$EF$18,0),"")</f>
        <v>11</v>
      </c>
      <c r="P28" s="25">
        <f>IFERROR(MATCH(P$11,_calc_기준600!$CN$18:$EF$18,0),"")</f>
        <v>34</v>
      </c>
      <c r="Q28" s="25">
        <f>IFERROR(MATCH(Q$11,_calc_기준600!$CN$18:$EF$18,0),"")</f>
        <v>38</v>
      </c>
      <c r="R28" s="25">
        <f>IFERROR(MATCH(R$11,_calc_기준600!$CN$18:$EF$18,0),"")</f>
        <v>18</v>
      </c>
      <c r="S28" s="25">
        <f>IFERROR(MATCH(S$11,_calc_기준600!$CN$18:$EF$18,0),"")</f>
        <v>33</v>
      </c>
      <c r="T28" s="25">
        <f>IFERROR(MATCH(T$11,_calc_기준600!$CN$18:$EF$18,0),"")</f>
        <v>43</v>
      </c>
      <c r="U28" s="25">
        <f>IFERROR(MATCH(U$11,_calc_기준600!$CN$18:$EF$18,0),"")</f>
        <v>45</v>
      </c>
      <c r="V28" s="25">
        <f>IFERROR(MATCH(V$11,_calc_기준600!$CN$18:$EF$18,0),"")</f>
        <v>42</v>
      </c>
      <c r="W28" s="25">
        <f>IFERROR(MATCH(W$11,_calc_기준600!$CN$18:$EF$18,0),"")</f>
        <v>35</v>
      </c>
      <c r="X28" s="25">
        <f>IFERROR(MATCH(X$11,_calc_기준600!$CN$18:$EF$18,0),"")</f>
        <v>39</v>
      </c>
      <c r="Y28" s="25">
        <f>IFERROR(MATCH(Y$11,_calc_기준600!$CN$18:$EF$18,0),"")</f>
        <v>14</v>
      </c>
      <c r="Z28" s="25">
        <f>IFERROR(MATCH(Z$11,_calc_기준600!$CN$18:$EF$18,0),"")</f>
        <v>30</v>
      </c>
      <c r="AA28" s="25">
        <f>IFERROR(MATCH(AA$11,_calc_기준600!$CN$18:$EF$18,0),"")</f>
        <v>44</v>
      </c>
      <c r="AB28" s="25">
        <f>IFERROR(MATCH(AB$11,_calc_기준600!$CN$18:$EF$18,0),"")</f>
        <v>10</v>
      </c>
      <c r="AC28" s="25">
        <f>IFERROR(MATCH(AC$11,_calc_기준600!$CN$18:$EF$18,0),"")</f>
        <v>13</v>
      </c>
      <c r="AD28" s="25">
        <f>IFERROR(MATCH(AD$11,_calc_기준600!$CN$18:$EF$18,0),"")</f>
        <v>19</v>
      </c>
      <c r="AE28" s="25">
        <f>IFERROR(MATCH(AE$11,_calc_기준600!$CN$18:$EF$18,0),"")</f>
        <v>3</v>
      </c>
      <c r="AF28" s="25">
        <f>IFERROR(MATCH(AF$11,_calc_기준600!$CN$18:$EF$18,0),"")</f>
        <v>6</v>
      </c>
      <c r="AG28" s="25">
        <f>IFERROR(MATCH(AG$11,_calc_기준600!$CN$18:$EF$18,0),"")</f>
        <v>24</v>
      </c>
      <c r="AH28" s="25">
        <f>IFERROR(MATCH(AH$11,_calc_기준600!$CN$18:$EF$18,0),"")</f>
        <v>2</v>
      </c>
      <c r="AI28" s="25">
        <f>IFERROR(MATCH(AI$11,_calc_기준600!$CN$18:$EF$18,0),"")</f>
        <v>36</v>
      </c>
      <c r="AJ28" s="25">
        <f>IFERROR(MATCH(AJ$11,_calc_기준600!$CN$18:$EF$18,0),"")</f>
        <v>16</v>
      </c>
      <c r="AK28" s="25">
        <f>IFERROR(MATCH(AK$11,_calc_기준600!$CN$18:$EF$18,0),"")</f>
        <v>22</v>
      </c>
      <c r="AL28" s="25">
        <f>IFERROR(MATCH(AL$11,_calc_기준600!$CN$18:$EF$18,0),"")</f>
        <v>15</v>
      </c>
      <c r="AM28" s="25">
        <f>IFERROR(MATCH(AM$11,_calc_기준600!$CN$18:$EF$18,0),"")</f>
        <v>29</v>
      </c>
      <c r="AN28" s="25">
        <f>IFERROR(MATCH(AN$11,_calc_기준600!$CN$18:$EF$18,0),"")</f>
        <v>17</v>
      </c>
      <c r="AO28" s="25">
        <f>IFERROR(MATCH(AO$11,_calc_기준600!$CN$18:$EF$18,0),"")</f>
        <v>31</v>
      </c>
      <c r="AP28" s="25">
        <f>IFERROR(MATCH(AP$11,_calc_기준600!$CN$18:$EF$18,0),"")</f>
        <v>32</v>
      </c>
      <c r="AQ28" s="25">
        <f>IFERROR(MATCH(AQ$11,_calc_기준600!$CN$18:$EF$18,0),"")</f>
        <v>28</v>
      </c>
      <c r="AR28" s="25">
        <f>IFERROR(MATCH(AR$11,_calc_기준600!$CN$18:$EF$18,0),"")</f>
        <v>37</v>
      </c>
      <c r="AS28" s="25">
        <f>IFERROR(MATCH(AS$11,_calc_기준600!$CN$18:$EF$18,0),"")</f>
        <v>26</v>
      </c>
      <c r="AT28" s="25">
        <f>IFERROR(MATCH(AT$11,_calc_기준600!$CN$18:$EF$18,0),"")</f>
        <v>20</v>
      </c>
      <c r="AU28" s="25">
        <f>IFERROR(MATCH(AU$11,_calc_기준600!$CN$18:$EF$18,0),"")</f>
        <v>27</v>
      </c>
      <c r="AV28" s="25">
        <f>IFERROR(MATCH(AV$11,_calc_기준600!$CN$18:$EF$18,0),"")</f>
        <v>5</v>
      </c>
      <c r="AW28" s="25">
        <f>IFERROR(MATCH(AW$11,_calc_기준600!$CN$18:$EF$18,0),"")</f>
        <v>40</v>
      </c>
      <c r="AX28" s="25">
        <f>IFERROR(MATCH(AX$11,_calc_기준600!$CN$18:$EF$18,0),"")</f>
        <v>41</v>
      </c>
      <c r="AY28" s="25">
        <f>IFERROR(MATCH(AY$11,_calc_기준600!$CN$18:$EF$18,0),"")</f>
        <v>4</v>
      </c>
      <c r="AZ28" s="25">
        <f>IFERROR(MATCH(AZ$11,_calc_기준600!$CN$18:$EF$18,0),"")</f>
        <v>9</v>
      </c>
      <c r="BA28" s="25">
        <f>IFERROR(MATCH(BA$11,_calc_기준600!$CN$18:$EF$18,0),"")</f>
        <v>25</v>
      </c>
      <c r="BB28" s="25">
        <f>IFERROR(MATCH(BB$11,_calc_기준600!$CN$18:$EF$18,0),"")</f>
        <v>8</v>
      </c>
      <c r="BC28" s="25">
        <f>IFERROR(MATCH(BC$11,_calc_기준600!$CN$18:$EF$18,0),"")</f>
        <v>1</v>
      </c>
      <c r="BD28" s="25">
        <f>IFERROR(MATCH(BD$11,_calc_기준600!$CN$18:$EF$18,0),"")</f>
        <v>23</v>
      </c>
    </row>
    <row r="29" spans="1:56" ht="16.5" customHeight="1">
      <c r="A29" s="57">
        <f t="shared" si="2"/>
        <v>1227</v>
      </c>
      <c r="B29" s="40">
        <f>IFERROR(INDEX(전체당첨내역!$B:$B,MATCH($A29,전체당첨내역!$A:$A,0)),"")</f>
        <v>1</v>
      </c>
      <c r="C29" s="40">
        <f>IFERROR(INDEX(전체당첨내역!$C:$C,MATCH($A29,전체당첨내역!$A:$A,0)),"")</f>
        <v>14</v>
      </c>
      <c r="D29" s="40">
        <f>IFERROR(INDEX(전체당첨내역!$D:$D,MATCH($A29,전체당첨내역!$A:$A,0)),"")</f>
        <v>16</v>
      </c>
      <c r="E29" s="40">
        <f>IFERROR(INDEX(전체당첨내역!$E:$E,MATCH($A29,전체당첨내역!$A:$A,0)),"")</f>
        <v>34</v>
      </c>
      <c r="F29" s="40">
        <f>IFERROR(INDEX(전체당첨내역!$F:$F,MATCH($A29,전체당첨내역!$A:$A,0)),"")</f>
        <v>41</v>
      </c>
      <c r="G29" s="40">
        <f>IFERROR(INDEX(전체당첨내역!$G:$G,MATCH($A29,전체당첨내역!$A:$A,0)),"")</f>
        <v>44</v>
      </c>
      <c r="H29" s="41">
        <f>IFERROR(INDEX(전체당첨내역!$H:$H,MATCH($A29,전체당첨내역!$A:$A,0)),"")</f>
        <v>13</v>
      </c>
      <c r="I29" s="42">
        <f>IFERROR((INDEX(_calc_기준600!$CN$19:$EF$19,1,$B29)&gt;0)*(INDEX(_calc_기준600!$CN$19:$EF$19,1,$B29)&lt;=15)+(INDEX(_calc_기준600!$CN$19:$EF$19,1,$C29)&gt;0)*(INDEX(_calc_기준600!$CN$19:$EF$19,1,$C29)&lt;=15)+(INDEX(_calc_기준600!$CN$19:$EF$19,1,$D29)&gt;0)*(INDEX(_calc_기준600!$CN$19:$EF$19,1,$D29)&lt;=15)+(INDEX(_calc_기준600!$CN$19:$EF$19,1,$E29)&gt;0)*(INDEX(_calc_기준600!$CN$19:$EF$19,1,$E29)&lt;=15)+(INDEX(_calc_기준600!$CN$19:$EF$19,1,$F29)&gt;0)*(INDEX(_calc_기준600!$CN$19:$EF$19,1,$F29)&lt;=15)+(INDEX(_calc_기준600!$CN$19:$EF$19,1,$G29)&gt;0)*(INDEX(_calc_기준600!$CN$19:$EF$19,1,$G29)&lt;=15),"")</f>
        <v>3</v>
      </c>
      <c r="J29" s="40">
        <f>IFERROR((INDEX(_calc_기준600!$CN$19:$EF$19,1,$B29)&gt;15)*(INDEX(_calc_기준600!$CN$19:$EF$19,1,$B29)&lt;=30)+(INDEX(_calc_기준600!$CN$19:$EF$19,1,$C29)&gt;15)*(INDEX(_calc_기준600!$CN$19:$EF$19,1,$C29)&lt;=30)+(INDEX(_calc_기준600!$CN$19:$EF$19,1,$D29)&gt;15)*(INDEX(_calc_기준600!$CN$19:$EF$19,1,$D29)&lt;=30)+(INDEX(_calc_기준600!$CN$19:$EF$19,1,$E29)&gt;15)*(INDEX(_calc_기준600!$CN$19:$EF$19,1,$E29)&lt;=30)+(INDEX(_calc_기준600!$CN$19:$EF$19,1,$F29)&gt;15)*(INDEX(_calc_기준600!$CN$19:$EF$19,1,$F29)&lt;=30)+(INDEX(_calc_기준600!$CN$19:$EF$19,1,$G29)&gt;15)*(INDEX(_calc_기준600!$CN$19:$EF$19,1,$G29)&lt;=30),"")</f>
        <v>1</v>
      </c>
      <c r="K29" s="43">
        <f>IFERROR((INDEX(_calc_기준600!$CN$19:$EF$19,1,$B29)&gt;30)+(INDEX(_calc_기준600!$CN$19:$EF$19,1,$C29)&gt;30)+(INDEX(_calc_기준600!$CN$19:$EF$19,1,$D29)&gt;30)+(INDEX(_calc_기준600!$CN$19:$EF$19,1,$E29)&gt;30)+(INDEX(_calc_기준600!$CN$19:$EF$19,1,$F29)&gt;30)+(INDEX(_calc_기준600!$CN$19:$EF$19,1,$G29)&gt;30),"")</f>
        <v>2</v>
      </c>
      <c r="L29" s="24">
        <f>IFERROR(MATCH(L$11,_calc_기준600!$CN$19:$EF$19,0),"")</f>
        <v>21</v>
      </c>
      <c r="M29" s="25">
        <f>IFERROR(MATCH(M$11,_calc_기준600!$CN$19:$EF$19,0),"")</f>
        <v>12</v>
      </c>
      <c r="N29" s="25">
        <f>IFERROR(MATCH(N$11,_calc_기준600!$CN$19:$EF$19,0),"")</f>
        <v>7</v>
      </c>
      <c r="O29" s="25">
        <f>IFERROR(MATCH(O$11,_calc_기준600!$CN$19:$EF$19,0),"")</f>
        <v>34</v>
      </c>
      <c r="P29" s="25">
        <f>IFERROR(MATCH(P$11,_calc_기준600!$CN$19:$EF$19,0),"")</f>
        <v>11</v>
      </c>
      <c r="Q29" s="25">
        <f>IFERROR(MATCH(Q$11,_calc_기준600!$CN$19:$EF$19,0),"")</f>
        <v>38</v>
      </c>
      <c r="R29" s="25">
        <f>IFERROR(MATCH(R$11,_calc_기준600!$CN$19:$EF$19,0),"")</f>
        <v>33</v>
      </c>
      <c r="S29" s="25">
        <f>IFERROR(MATCH(S$11,_calc_기준600!$CN$19:$EF$19,0),"")</f>
        <v>18</v>
      </c>
      <c r="T29" s="25">
        <f>IFERROR(MATCH(T$11,_calc_기준600!$CN$19:$EF$19,0),"")</f>
        <v>43</v>
      </c>
      <c r="U29" s="25">
        <f>IFERROR(MATCH(U$11,_calc_기준600!$CN$19:$EF$19,0),"")</f>
        <v>45</v>
      </c>
      <c r="V29" s="25">
        <f>IFERROR(MATCH(V$11,_calc_기준600!$CN$19:$EF$19,0),"")</f>
        <v>35</v>
      </c>
      <c r="W29" s="25">
        <f>IFERROR(MATCH(W$11,_calc_기준600!$CN$19:$EF$19,0),"")</f>
        <v>39</v>
      </c>
      <c r="X29" s="25">
        <f>IFERROR(MATCH(X$11,_calc_기준600!$CN$19:$EF$19,0),"")</f>
        <v>42</v>
      </c>
      <c r="Y29" s="25">
        <f>IFERROR(MATCH(Y$11,_calc_기준600!$CN$19:$EF$19,0),"")</f>
        <v>44</v>
      </c>
      <c r="Z29" s="25">
        <f>IFERROR(MATCH(Z$11,_calc_기준600!$CN$19:$EF$19,0),"")</f>
        <v>14</v>
      </c>
      <c r="AA29" s="25">
        <f>IFERROR(MATCH(AA$11,_calc_기준600!$CN$19:$EF$19,0),"")</f>
        <v>30</v>
      </c>
      <c r="AB29" s="25">
        <f>IFERROR(MATCH(AB$11,_calc_기준600!$CN$19:$EF$19,0),"")</f>
        <v>13</v>
      </c>
      <c r="AC29" s="25">
        <f>IFERROR(MATCH(AC$11,_calc_기준600!$CN$19:$EF$19,0),"")</f>
        <v>10</v>
      </c>
      <c r="AD29" s="25">
        <f>IFERROR(MATCH(AD$11,_calc_기준600!$CN$19:$EF$19,0),"")</f>
        <v>24</v>
      </c>
      <c r="AE29" s="25">
        <f>IFERROR(MATCH(AE$11,_calc_기준600!$CN$19:$EF$19,0),"")</f>
        <v>2</v>
      </c>
      <c r="AF29" s="25">
        <f>IFERROR(MATCH(AF$11,_calc_기준600!$CN$19:$EF$19,0),"")</f>
        <v>6</v>
      </c>
      <c r="AG29" s="25">
        <f>IFERROR(MATCH(AG$11,_calc_기준600!$CN$19:$EF$19,0),"")</f>
        <v>22</v>
      </c>
      <c r="AH29" s="25">
        <f>IFERROR(MATCH(AH$11,_calc_기준600!$CN$19:$EF$19,0),"")</f>
        <v>3</v>
      </c>
      <c r="AI29" s="25">
        <f>IFERROR(MATCH(AI$11,_calc_기준600!$CN$19:$EF$19,0),"")</f>
        <v>36</v>
      </c>
      <c r="AJ29" s="25">
        <f>IFERROR(MATCH(AJ$11,_calc_기준600!$CN$19:$EF$19,0),"")</f>
        <v>16</v>
      </c>
      <c r="AK29" s="25">
        <f>IFERROR(MATCH(AK$11,_calc_기준600!$CN$19:$EF$19,0),"")</f>
        <v>15</v>
      </c>
      <c r="AL29" s="25">
        <f>IFERROR(MATCH(AL$11,_calc_기준600!$CN$19:$EF$19,0),"")</f>
        <v>29</v>
      </c>
      <c r="AM29" s="25">
        <f>IFERROR(MATCH(AM$11,_calc_기준600!$CN$19:$EF$19,0),"")</f>
        <v>19</v>
      </c>
      <c r="AN29" s="25">
        <f>IFERROR(MATCH(AN$11,_calc_기준600!$CN$19:$EF$19,0),"")</f>
        <v>17</v>
      </c>
      <c r="AO29" s="25">
        <f>IFERROR(MATCH(AO$11,_calc_기준600!$CN$19:$EF$19,0),"")</f>
        <v>31</v>
      </c>
      <c r="AP29" s="25">
        <f>IFERROR(MATCH(AP$11,_calc_기준600!$CN$19:$EF$19,0),"")</f>
        <v>32</v>
      </c>
      <c r="AQ29" s="25">
        <f>IFERROR(MATCH(AQ$11,_calc_기준600!$CN$19:$EF$19,0),"")</f>
        <v>37</v>
      </c>
      <c r="AR29" s="25">
        <f>IFERROR(MATCH(AR$11,_calc_기준600!$CN$19:$EF$19,0),"")</f>
        <v>28</v>
      </c>
      <c r="AS29" s="25">
        <f>IFERROR(MATCH(AS$11,_calc_기준600!$CN$19:$EF$19,0),"")</f>
        <v>26</v>
      </c>
      <c r="AT29" s="25">
        <f>IFERROR(MATCH(AT$11,_calc_기준600!$CN$19:$EF$19,0),"")</f>
        <v>20</v>
      </c>
      <c r="AU29" s="25">
        <f>IFERROR(MATCH(AU$11,_calc_기준600!$CN$19:$EF$19,0),"")</f>
        <v>27</v>
      </c>
      <c r="AV29" s="25">
        <f>IFERROR(MATCH(AV$11,_calc_기준600!$CN$19:$EF$19,0),"")</f>
        <v>41</v>
      </c>
      <c r="AW29" s="25">
        <f>IFERROR(MATCH(AW$11,_calc_기준600!$CN$19:$EF$19,0),"")</f>
        <v>40</v>
      </c>
      <c r="AX29" s="25">
        <f>IFERROR(MATCH(AX$11,_calc_기준600!$CN$19:$EF$19,0),"")</f>
        <v>5</v>
      </c>
      <c r="AY29" s="25">
        <f>IFERROR(MATCH(AY$11,_calc_기준600!$CN$19:$EF$19,0),"")</f>
        <v>9</v>
      </c>
      <c r="AZ29" s="25">
        <f>IFERROR(MATCH(AZ$11,_calc_기준600!$CN$19:$EF$19,0),"")</f>
        <v>4</v>
      </c>
      <c r="BA29" s="25">
        <f>IFERROR(MATCH(BA$11,_calc_기준600!$CN$19:$EF$19,0),"")</f>
        <v>25</v>
      </c>
      <c r="BB29" s="25">
        <f>IFERROR(MATCH(BB$11,_calc_기준600!$CN$19:$EF$19,0),"")</f>
        <v>1</v>
      </c>
      <c r="BC29" s="25">
        <f>IFERROR(MATCH(BC$11,_calc_기준600!$CN$19:$EF$19,0),"")</f>
        <v>8</v>
      </c>
      <c r="BD29" s="25">
        <f>IFERROR(MATCH(BD$11,_calc_기준600!$CN$19:$EF$19,0),"")</f>
        <v>23</v>
      </c>
    </row>
    <row r="30" spans="1:56" ht="16.5" customHeight="1">
      <c r="A30" s="57">
        <f t="shared" si="2"/>
        <v>1226</v>
      </c>
      <c r="B30" s="40">
        <f>IFERROR(INDEX(전체당첨내역!$B:$B,MATCH($A30,전체당첨내역!$A:$A,0)),"")</f>
        <v>4</v>
      </c>
      <c r="C30" s="40">
        <f>IFERROR(INDEX(전체당첨내역!$C:$C,MATCH($A30,전체당첨내역!$A:$A,0)),"")</f>
        <v>6</v>
      </c>
      <c r="D30" s="40">
        <f>IFERROR(INDEX(전체당첨내역!$D:$D,MATCH($A30,전체당첨내역!$A:$A,0)),"")</f>
        <v>13</v>
      </c>
      <c r="E30" s="40">
        <f>IFERROR(INDEX(전체당첨내역!$E:$E,MATCH($A30,전체당첨내역!$A:$A,0)),"")</f>
        <v>17</v>
      </c>
      <c r="F30" s="40">
        <f>IFERROR(INDEX(전체당첨내역!$F:$F,MATCH($A30,전체당첨내역!$A:$A,0)),"")</f>
        <v>26</v>
      </c>
      <c r="G30" s="40">
        <f>IFERROR(INDEX(전체당첨내역!$G:$G,MATCH($A30,전체당첨내역!$A:$A,0)),"")</f>
        <v>28</v>
      </c>
      <c r="H30" s="41">
        <f>IFERROR(INDEX(전체당첨내역!$H:$H,MATCH($A30,전체당첨내역!$A:$A,0)),"")</f>
        <v>41</v>
      </c>
      <c r="I30" s="42">
        <f>IFERROR((INDEX(_calc_기준600!$CN$20:$EF$20,1,$B30)&gt;0)*(INDEX(_calc_기준600!$CN$20:$EF$20,1,$B30)&lt;=15)+(INDEX(_calc_기준600!$CN$20:$EF$20,1,$C30)&gt;0)*(INDEX(_calc_기준600!$CN$20:$EF$20,1,$C30)&lt;=15)+(INDEX(_calc_기준600!$CN$20:$EF$20,1,$D30)&gt;0)*(INDEX(_calc_기준600!$CN$20:$EF$20,1,$D30)&lt;=15)+(INDEX(_calc_기준600!$CN$20:$EF$20,1,$E30)&gt;0)*(INDEX(_calc_기준600!$CN$20:$EF$20,1,$E30)&lt;=15)+(INDEX(_calc_기준600!$CN$20:$EF$20,1,$F30)&gt;0)*(INDEX(_calc_기준600!$CN$20:$EF$20,1,$F30)&lt;=15)+(INDEX(_calc_기준600!$CN$20:$EF$20,1,$G30)&gt;0)*(INDEX(_calc_기준600!$CN$20:$EF$20,1,$G30)&lt;=15),"")</f>
        <v>1</v>
      </c>
      <c r="J30" s="40">
        <f>IFERROR((INDEX(_calc_기준600!$CN$20:$EF$20,1,$B30)&gt;15)*(INDEX(_calc_기준600!$CN$20:$EF$20,1,$B30)&lt;=30)+(INDEX(_calc_기준600!$CN$20:$EF$20,1,$C30)&gt;15)*(INDEX(_calc_기준600!$CN$20:$EF$20,1,$C30)&lt;=30)+(INDEX(_calc_기준600!$CN$20:$EF$20,1,$D30)&gt;15)*(INDEX(_calc_기준600!$CN$20:$EF$20,1,$D30)&lt;=30)+(INDEX(_calc_기준600!$CN$20:$EF$20,1,$E30)&gt;15)*(INDEX(_calc_기준600!$CN$20:$EF$20,1,$E30)&lt;=30)+(INDEX(_calc_기준600!$CN$20:$EF$20,1,$F30)&gt;15)*(INDEX(_calc_기준600!$CN$20:$EF$20,1,$F30)&lt;=30)+(INDEX(_calc_기준600!$CN$20:$EF$20,1,$G30)&gt;15)*(INDEX(_calc_기준600!$CN$20:$EF$20,1,$G30)&lt;=30),"")</f>
        <v>3</v>
      </c>
      <c r="K30" s="43">
        <f>IFERROR((INDEX(_calc_기준600!$CN$20:$EF$20,1,$B30)&gt;30)+(INDEX(_calc_기준600!$CN$20:$EF$20,1,$C30)&gt;30)+(INDEX(_calc_기준600!$CN$20:$EF$20,1,$D30)&gt;30)+(INDEX(_calc_기준600!$CN$20:$EF$20,1,$E30)&gt;30)+(INDEX(_calc_기준600!$CN$20:$EF$20,1,$F30)&gt;30)+(INDEX(_calc_기준600!$CN$20:$EF$20,1,$G30)&gt;30),"")</f>
        <v>2</v>
      </c>
      <c r="L30" s="24">
        <f>IFERROR(MATCH(L$11,_calc_기준600!$CN$20:$EF$20,0),"")</f>
        <v>12</v>
      </c>
      <c r="M30" s="25">
        <f>IFERROR(MATCH(M$11,_calc_기준600!$CN$20:$EF$20,0),"")</f>
        <v>21</v>
      </c>
      <c r="N30" s="25">
        <f>IFERROR(MATCH(N$11,_calc_기준600!$CN$20:$EF$20,0),"")</f>
        <v>34</v>
      </c>
      <c r="O30" s="25">
        <f>IFERROR(MATCH(O$11,_calc_기준600!$CN$20:$EF$20,0),"")</f>
        <v>11</v>
      </c>
      <c r="P30" s="25">
        <f>IFERROR(MATCH(P$11,_calc_기준600!$CN$20:$EF$20,0),"")</f>
        <v>18</v>
      </c>
      <c r="Q30" s="25">
        <f>IFERROR(MATCH(Q$11,_calc_기준600!$CN$20:$EF$20,0),"")</f>
        <v>38</v>
      </c>
      <c r="R30" s="25">
        <f>IFERROR(MATCH(R$11,_calc_기준600!$CN$20:$EF$20,0),"")</f>
        <v>43</v>
      </c>
      <c r="S30" s="25">
        <f>IFERROR(MATCH(S$11,_calc_기준600!$CN$20:$EF$20,0),"")</f>
        <v>7</v>
      </c>
      <c r="T30" s="25">
        <f>IFERROR(MATCH(T$11,_calc_기준600!$CN$20:$EF$20,0),"")</f>
        <v>13</v>
      </c>
      <c r="U30" s="25">
        <f>IFERROR(MATCH(U$11,_calc_기준600!$CN$20:$EF$20,0),"")</f>
        <v>33</v>
      </c>
      <c r="V30" s="25">
        <f>IFERROR(MATCH(V$11,_calc_기준600!$CN$20:$EF$20,0),"")</f>
        <v>39</v>
      </c>
      <c r="W30" s="25">
        <f>IFERROR(MATCH(W$11,_calc_기준600!$CN$20:$EF$20,0),"")</f>
        <v>44</v>
      </c>
      <c r="X30" s="25">
        <f>IFERROR(MATCH(X$11,_calc_기준600!$CN$20:$EF$20,0),"")</f>
        <v>14</v>
      </c>
      <c r="Y30" s="25">
        <f>IFERROR(MATCH(Y$11,_calc_기준600!$CN$20:$EF$20,0),"")</f>
        <v>45</v>
      </c>
      <c r="Z30" s="25">
        <f>IFERROR(MATCH(Z$11,_calc_기준600!$CN$20:$EF$20,0),"")</f>
        <v>42</v>
      </c>
      <c r="AA30" s="25">
        <f>IFERROR(MATCH(AA$11,_calc_기준600!$CN$20:$EF$20,0),"")</f>
        <v>35</v>
      </c>
      <c r="AB30" s="25">
        <f>IFERROR(MATCH(AB$11,_calc_기준600!$CN$20:$EF$20,0),"")</f>
        <v>17</v>
      </c>
      <c r="AC30" s="25">
        <f>IFERROR(MATCH(AC$11,_calc_기준600!$CN$20:$EF$20,0),"")</f>
        <v>6</v>
      </c>
      <c r="AD30" s="25">
        <f>IFERROR(MATCH(AD$11,_calc_기준600!$CN$20:$EF$20,0),"")</f>
        <v>22</v>
      </c>
      <c r="AE30" s="25">
        <f>IFERROR(MATCH(AE$11,_calc_기준600!$CN$20:$EF$20,0),"")</f>
        <v>2</v>
      </c>
      <c r="AF30" s="25">
        <f>IFERROR(MATCH(AF$11,_calc_기준600!$CN$20:$EF$20,0),"")</f>
        <v>26</v>
      </c>
      <c r="AG30" s="25">
        <f>IFERROR(MATCH(AG$11,_calc_기준600!$CN$20:$EF$20,0),"")</f>
        <v>3</v>
      </c>
      <c r="AH30" s="25">
        <f>IFERROR(MATCH(AH$11,_calc_기준600!$CN$20:$EF$20,0),"")</f>
        <v>10</v>
      </c>
      <c r="AI30" s="25">
        <f>IFERROR(MATCH(AI$11,_calc_기준600!$CN$20:$EF$20,0),"")</f>
        <v>24</v>
      </c>
      <c r="AJ30" s="25">
        <f>IFERROR(MATCH(AJ$11,_calc_기준600!$CN$20:$EF$20,0),"")</f>
        <v>29</v>
      </c>
      <c r="AK30" s="25">
        <f>IFERROR(MATCH(AK$11,_calc_기준600!$CN$20:$EF$20,0),"")</f>
        <v>16</v>
      </c>
      <c r="AL30" s="25">
        <f>IFERROR(MATCH(AL$11,_calc_기준600!$CN$20:$EF$20,0),"")</f>
        <v>15</v>
      </c>
      <c r="AM30" s="25">
        <f>IFERROR(MATCH(AM$11,_calc_기준600!$CN$20:$EF$20,0),"")</f>
        <v>36</v>
      </c>
      <c r="AN30" s="25">
        <f>IFERROR(MATCH(AN$11,_calc_기준600!$CN$20:$EF$20,0),"")</f>
        <v>19</v>
      </c>
      <c r="AO30" s="25">
        <f>IFERROR(MATCH(AO$11,_calc_기준600!$CN$20:$EF$20,0),"")</f>
        <v>30</v>
      </c>
      <c r="AP30" s="25">
        <f>IFERROR(MATCH(AP$11,_calc_기준600!$CN$20:$EF$20,0),"")</f>
        <v>31</v>
      </c>
      <c r="AQ30" s="25">
        <f>IFERROR(MATCH(AQ$11,_calc_기준600!$CN$20:$EF$20,0),"")</f>
        <v>32</v>
      </c>
      <c r="AR30" s="25">
        <f>IFERROR(MATCH(AR$11,_calc_기준600!$CN$20:$EF$20,0),"")</f>
        <v>28</v>
      </c>
      <c r="AS30" s="25">
        <f>IFERROR(MATCH(AS$11,_calc_기준600!$CN$20:$EF$20,0),"")</f>
        <v>4</v>
      </c>
      <c r="AT30" s="25">
        <f>IFERROR(MATCH(AT$11,_calc_기준600!$CN$20:$EF$20,0),"")</f>
        <v>37</v>
      </c>
      <c r="AU30" s="25">
        <f>IFERROR(MATCH(AU$11,_calc_기준600!$CN$20:$EF$20,0),"")</f>
        <v>20</v>
      </c>
      <c r="AV30" s="25">
        <f>IFERROR(MATCH(AV$11,_calc_기준600!$CN$20:$EF$20,0),"")</f>
        <v>27</v>
      </c>
      <c r="AW30" s="25">
        <f>IFERROR(MATCH(AW$11,_calc_기준600!$CN$20:$EF$20,0),"")</f>
        <v>41</v>
      </c>
      <c r="AX30" s="25">
        <f>IFERROR(MATCH(AX$11,_calc_기준600!$CN$20:$EF$20,0),"")</f>
        <v>40</v>
      </c>
      <c r="AY30" s="25">
        <f>IFERROR(MATCH(AY$11,_calc_기준600!$CN$20:$EF$20,0),"")</f>
        <v>5</v>
      </c>
      <c r="AZ30" s="25">
        <f>IFERROR(MATCH(AZ$11,_calc_기준600!$CN$20:$EF$20,0),"")</f>
        <v>1</v>
      </c>
      <c r="BA30" s="25">
        <f>IFERROR(MATCH(BA$11,_calc_기준600!$CN$20:$EF$20,0),"")</f>
        <v>8</v>
      </c>
      <c r="BB30" s="25">
        <f>IFERROR(MATCH(BB$11,_calc_기준600!$CN$20:$EF$20,0),"")</f>
        <v>25</v>
      </c>
      <c r="BC30" s="25">
        <f>IFERROR(MATCH(BC$11,_calc_기준600!$CN$20:$EF$20,0),"")</f>
        <v>9</v>
      </c>
      <c r="BD30" s="25">
        <f>IFERROR(MATCH(BD$11,_calc_기준600!$CN$20:$EF$20,0),"")</f>
        <v>23</v>
      </c>
    </row>
    <row r="31" spans="1:56" ht="16.5" customHeight="1">
      <c r="A31" s="57">
        <f t="shared" si="2"/>
        <v>1225</v>
      </c>
      <c r="B31" s="40">
        <f>IFERROR(INDEX(전체당첨내역!$B:$B,MATCH($A31,전체당첨내역!$A:$A,0)),"")</f>
        <v>8</v>
      </c>
      <c r="C31" s="40">
        <f>IFERROR(INDEX(전체당첨내역!$C:$C,MATCH($A31,전체당첨내역!$A:$A,0)),"")</f>
        <v>9</v>
      </c>
      <c r="D31" s="40">
        <f>IFERROR(INDEX(전체당첨내역!$D:$D,MATCH($A31,전체당첨내역!$A:$A,0)),"")</f>
        <v>19</v>
      </c>
      <c r="E31" s="40">
        <f>IFERROR(INDEX(전체당첨내역!$E:$E,MATCH($A31,전체당첨내역!$A:$A,0)),"")</f>
        <v>25</v>
      </c>
      <c r="F31" s="40">
        <f>IFERROR(INDEX(전체당첨내역!$F:$F,MATCH($A31,전체당첨내역!$A:$A,0)),"")</f>
        <v>41</v>
      </c>
      <c r="G31" s="40">
        <f>IFERROR(INDEX(전체당첨내역!$G:$G,MATCH($A31,전체당첨내역!$A:$A,0)),"")</f>
        <v>42</v>
      </c>
      <c r="H31" s="41">
        <f>IFERROR(INDEX(전체당첨내역!$H:$H,MATCH($A31,전체당첨내역!$A:$A,0)),"")</f>
        <v>33</v>
      </c>
      <c r="I31" s="42">
        <f>IFERROR((INDEX(_calc_기준600!$CN$21:$EF$21,1,$B31)&gt;0)*(INDEX(_calc_기준600!$CN$21:$EF$21,1,$B31)&lt;=15)+(INDEX(_calc_기준600!$CN$21:$EF$21,1,$C31)&gt;0)*(INDEX(_calc_기준600!$CN$21:$EF$21,1,$C31)&lt;=15)+(INDEX(_calc_기준600!$CN$21:$EF$21,1,$D31)&gt;0)*(INDEX(_calc_기준600!$CN$21:$EF$21,1,$D31)&lt;=15)+(INDEX(_calc_기준600!$CN$21:$EF$21,1,$E31)&gt;0)*(INDEX(_calc_기준600!$CN$21:$EF$21,1,$E31)&lt;=15)+(INDEX(_calc_기준600!$CN$21:$EF$21,1,$F31)&gt;0)*(INDEX(_calc_기준600!$CN$21:$EF$21,1,$F31)&lt;=15)+(INDEX(_calc_기준600!$CN$21:$EF$21,1,$G31)&gt;0)*(INDEX(_calc_기준600!$CN$21:$EF$21,1,$G31)&lt;=15),"")</f>
        <v>1</v>
      </c>
      <c r="J31" s="40">
        <f>IFERROR((INDEX(_calc_기준600!$CN$21:$EF$21,1,$B31)&gt;15)*(INDEX(_calc_기준600!$CN$21:$EF$21,1,$B31)&lt;=30)+(INDEX(_calc_기준600!$CN$21:$EF$21,1,$C31)&gt;15)*(INDEX(_calc_기준600!$CN$21:$EF$21,1,$C31)&lt;=30)+(INDEX(_calc_기준600!$CN$21:$EF$21,1,$D31)&gt;15)*(INDEX(_calc_기준600!$CN$21:$EF$21,1,$D31)&lt;=30)+(INDEX(_calc_기준600!$CN$21:$EF$21,1,$E31)&gt;15)*(INDEX(_calc_기준600!$CN$21:$EF$21,1,$E31)&lt;=30)+(INDEX(_calc_기준600!$CN$21:$EF$21,1,$F31)&gt;15)*(INDEX(_calc_기준600!$CN$21:$EF$21,1,$F31)&lt;=30)+(INDEX(_calc_기준600!$CN$21:$EF$21,1,$G31)&gt;15)*(INDEX(_calc_기준600!$CN$21:$EF$21,1,$G31)&lt;=30),"")</f>
        <v>1</v>
      </c>
      <c r="K31" s="43">
        <f>IFERROR((INDEX(_calc_기준600!$CN$21:$EF$21,1,$B31)&gt;30)+(INDEX(_calc_기준600!$CN$21:$EF$21,1,$C31)&gt;30)+(INDEX(_calc_기준600!$CN$21:$EF$21,1,$D31)&gt;30)+(INDEX(_calc_기준600!$CN$21:$EF$21,1,$E31)&gt;30)+(INDEX(_calc_기준600!$CN$21:$EF$21,1,$F31)&gt;30)+(INDEX(_calc_기준600!$CN$21:$EF$21,1,$G31)&gt;30),"")</f>
        <v>4</v>
      </c>
      <c r="L31" s="24">
        <f>IFERROR(MATCH(L$11,_calc_기준600!$CN$21:$EF$21,0),"")</f>
        <v>12</v>
      </c>
      <c r="M31" s="25">
        <f>IFERROR(MATCH(M$11,_calc_기준600!$CN$21:$EF$21,0),"")</f>
        <v>21</v>
      </c>
      <c r="N31" s="25">
        <f>IFERROR(MATCH(N$11,_calc_기준600!$CN$21:$EF$21,0),"")</f>
        <v>34</v>
      </c>
      <c r="O31" s="25">
        <f>IFERROR(MATCH(O$11,_calc_기준600!$CN$21:$EF$21,0),"")</f>
        <v>11</v>
      </c>
      <c r="P31" s="25">
        <f>IFERROR(MATCH(P$11,_calc_기준600!$CN$21:$EF$21,0),"")</f>
        <v>18</v>
      </c>
      <c r="Q31" s="25">
        <f>IFERROR(MATCH(Q$11,_calc_기준600!$CN$21:$EF$21,0),"")</f>
        <v>7</v>
      </c>
      <c r="R31" s="25">
        <f>IFERROR(MATCH(R$11,_calc_기준600!$CN$21:$EF$21,0),"")</f>
        <v>38</v>
      </c>
      <c r="S31" s="25">
        <f>IFERROR(MATCH(S$11,_calc_기준600!$CN$21:$EF$21,0),"")</f>
        <v>43</v>
      </c>
      <c r="T31" s="25">
        <f>IFERROR(MATCH(T$11,_calc_기준600!$CN$21:$EF$21,0),"")</f>
        <v>14</v>
      </c>
      <c r="U31" s="25">
        <f>IFERROR(MATCH(U$11,_calc_기준600!$CN$21:$EF$21,0),"")</f>
        <v>39</v>
      </c>
      <c r="V31" s="25">
        <f>IFERROR(MATCH(V$11,_calc_기준600!$CN$21:$EF$21,0),"")</f>
        <v>13</v>
      </c>
      <c r="W31" s="25">
        <f>IFERROR(MATCH(W$11,_calc_기준600!$CN$21:$EF$21,0),"")</f>
        <v>33</v>
      </c>
      <c r="X31" s="25">
        <f>IFERROR(MATCH(X$11,_calc_기준600!$CN$21:$EF$21,0),"")</f>
        <v>44</v>
      </c>
      <c r="Y31" s="25">
        <f>IFERROR(MATCH(Y$11,_calc_기준600!$CN$21:$EF$21,0),"")</f>
        <v>45</v>
      </c>
      <c r="Z31" s="25">
        <f>IFERROR(MATCH(Z$11,_calc_기준600!$CN$21:$EF$21,0),"")</f>
        <v>42</v>
      </c>
      <c r="AA31" s="25">
        <f>IFERROR(MATCH(AA$11,_calc_기준600!$CN$21:$EF$21,0),"")</f>
        <v>35</v>
      </c>
      <c r="AB31" s="25">
        <f>IFERROR(MATCH(AB$11,_calc_기준600!$CN$21:$EF$21,0),"")</f>
        <v>17</v>
      </c>
      <c r="AC31" s="25">
        <f>IFERROR(MATCH(AC$11,_calc_기준600!$CN$21:$EF$21,0),"")</f>
        <v>22</v>
      </c>
      <c r="AD31" s="25">
        <f>IFERROR(MATCH(AD$11,_calc_기준600!$CN$21:$EF$21,0),"")</f>
        <v>26</v>
      </c>
      <c r="AE31" s="25">
        <f>IFERROR(MATCH(AE$11,_calc_기준600!$CN$21:$EF$21,0),"")</f>
        <v>2</v>
      </c>
      <c r="AF31" s="25">
        <f>IFERROR(MATCH(AF$11,_calc_기준600!$CN$21:$EF$21,0),"")</f>
        <v>6</v>
      </c>
      <c r="AG31" s="25">
        <f>IFERROR(MATCH(AG$11,_calc_기준600!$CN$21:$EF$21,0),"")</f>
        <v>10</v>
      </c>
      <c r="AH31" s="25">
        <f>IFERROR(MATCH(AH$11,_calc_기준600!$CN$21:$EF$21,0),"")</f>
        <v>29</v>
      </c>
      <c r="AI31" s="25">
        <f>IFERROR(MATCH(AI$11,_calc_기준600!$CN$21:$EF$21,0),"")</f>
        <v>3</v>
      </c>
      <c r="AJ31" s="25">
        <f>IFERROR(MATCH(AJ$11,_calc_기준600!$CN$21:$EF$21,0),"")</f>
        <v>19</v>
      </c>
      <c r="AK31" s="25">
        <f>IFERROR(MATCH(AK$11,_calc_기준600!$CN$21:$EF$21,0),"")</f>
        <v>24</v>
      </c>
      <c r="AL31" s="25">
        <f>IFERROR(MATCH(AL$11,_calc_기준600!$CN$21:$EF$21,0),"")</f>
        <v>16</v>
      </c>
      <c r="AM31" s="25">
        <f>IFERROR(MATCH(AM$11,_calc_기준600!$CN$21:$EF$21,0),"")</f>
        <v>36</v>
      </c>
      <c r="AN31" s="25">
        <f>IFERROR(MATCH(AN$11,_calc_기준600!$CN$21:$EF$21,0),"")</f>
        <v>15</v>
      </c>
      <c r="AO31" s="25">
        <f>IFERROR(MATCH(AO$11,_calc_기준600!$CN$21:$EF$21,0),"")</f>
        <v>28</v>
      </c>
      <c r="AP31" s="25">
        <f>IFERROR(MATCH(AP$11,_calc_기준600!$CN$21:$EF$21,0),"")</f>
        <v>30</v>
      </c>
      <c r="AQ31" s="25">
        <f>IFERROR(MATCH(AQ$11,_calc_기준600!$CN$21:$EF$21,0),"")</f>
        <v>31</v>
      </c>
      <c r="AR31" s="25">
        <f>IFERROR(MATCH(AR$11,_calc_기준600!$CN$21:$EF$21,0),"")</f>
        <v>41</v>
      </c>
      <c r="AS31" s="25">
        <f>IFERROR(MATCH(AS$11,_calc_기준600!$CN$21:$EF$21,0),"")</f>
        <v>37</v>
      </c>
      <c r="AT31" s="25">
        <f>IFERROR(MATCH(AT$11,_calc_기준600!$CN$21:$EF$21,0),"")</f>
        <v>20</v>
      </c>
      <c r="AU31" s="25">
        <f>IFERROR(MATCH(AU$11,_calc_기준600!$CN$21:$EF$21,0),"")</f>
        <v>25</v>
      </c>
      <c r="AV31" s="25">
        <f>IFERROR(MATCH(AV$11,_calc_기준600!$CN$21:$EF$21,0),"")</f>
        <v>27</v>
      </c>
      <c r="AW31" s="25">
        <f>IFERROR(MATCH(AW$11,_calc_기준600!$CN$21:$EF$21,0),"")</f>
        <v>40</v>
      </c>
      <c r="AX31" s="25">
        <f>IFERROR(MATCH(AX$11,_calc_기준600!$CN$21:$EF$21,0),"")</f>
        <v>5</v>
      </c>
      <c r="AY31" s="25">
        <f>IFERROR(MATCH(AY$11,_calc_기준600!$CN$21:$EF$21,0),"")</f>
        <v>9</v>
      </c>
      <c r="AZ31" s="25">
        <f>IFERROR(MATCH(AZ$11,_calc_기준600!$CN$21:$EF$21,0),"")</f>
        <v>32</v>
      </c>
      <c r="BA31" s="25">
        <f>IFERROR(MATCH(BA$11,_calc_기준600!$CN$21:$EF$21,0),"")</f>
        <v>4</v>
      </c>
      <c r="BB31" s="25">
        <f>IFERROR(MATCH(BB$11,_calc_기준600!$CN$21:$EF$21,0),"")</f>
        <v>1</v>
      </c>
      <c r="BC31" s="25">
        <f>IFERROR(MATCH(BC$11,_calc_기준600!$CN$21:$EF$21,0),"")</f>
        <v>8</v>
      </c>
      <c r="BD31" s="25">
        <f>IFERROR(MATCH(BD$11,_calc_기준600!$CN$21:$EF$21,0),"")</f>
        <v>23</v>
      </c>
    </row>
    <row r="32" spans="1:56" ht="16.5" customHeight="1">
      <c r="A32" s="57">
        <f t="shared" si="2"/>
        <v>1224</v>
      </c>
      <c r="B32" s="40">
        <f>IFERROR(INDEX(전체당첨내역!$B:$B,MATCH($A32,전체당첨내역!$A:$A,0)),"")</f>
        <v>9</v>
      </c>
      <c r="C32" s="40">
        <f>IFERROR(INDEX(전체당첨내역!$C:$C,MATCH($A32,전체당첨내역!$A:$A,0)),"")</f>
        <v>18</v>
      </c>
      <c r="D32" s="40">
        <f>IFERROR(INDEX(전체당첨내역!$D:$D,MATCH($A32,전체당첨내역!$A:$A,0)),"")</f>
        <v>21</v>
      </c>
      <c r="E32" s="40">
        <f>IFERROR(INDEX(전체당첨내역!$E:$E,MATCH($A32,전체당첨내역!$A:$A,0)),"")</f>
        <v>27</v>
      </c>
      <c r="F32" s="40">
        <f>IFERROR(INDEX(전체당첨내역!$F:$F,MATCH($A32,전체당첨내역!$A:$A,0)),"")</f>
        <v>44</v>
      </c>
      <c r="G32" s="40">
        <f>IFERROR(INDEX(전체당첨내역!$G:$G,MATCH($A32,전체당첨내역!$A:$A,0)),"")</f>
        <v>45</v>
      </c>
      <c r="H32" s="41">
        <f>IFERROR(INDEX(전체당첨내역!$H:$H,MATCH($A32,전체당첨내역!$A:$A,0)),"")</f>
        <v>28</v>
      </c>
      <c r="I32" s="42">
        <f>IFERROR((INDEX(_calc_기준600!$CN$22:$EF$22,1,$B32)&gt;0)*(INDEX(_calc_기준600!$CN$22:$EF$22,1,$B32)&lt;=15)+(INDEX(_calc_기준600!$CN$22:$EF$22,1,$C32)&gt;0)*(INDEX(_calc_기준600!$CN$22:$EF$22,1,$C32)&lt;=15)+(INDEX(_calc_기준600!$CN$22:$EF$22,1,$D32)&gt;0)*(INDEX(_calc_기준600!$CN$22:$EF$22,1,$D32)&lt;=15)+(INDEX(_calc_기준600!$CN$22:$EF$22,1,$E32)&gt;0)*(INDEX(_calc_기준600!$CN$22:$EF$22,1,$E32)&lt;=15)+(INDEX(_calc_기준600!$CN$22:$EF$22,1,$F32)&gt;0)*(INDEX(_calc_기준600!$CN$22:$EF$22,1,$F32)&lt;=15)+(INDEX(_calc_기준600!$CN$22:$EF$22,1,$G32)&gt;0)*(INDEX(_calc_기준600!$CN$22:$EF$22,1,$G32)&lt;=15),"")</f>
        <v>4</v>
      </c>
      <c r="J32" s="40">
        <f>IFERROR((INDEX(_calc_기준600!$CN$22:$EF$22,1,$B32)&gt;15)*(INDEX(_calc_기준600!$CN$22:$EF$22,1,$B32)&lt;=30)+(INDEX(_calc_기준600!$CN$22:$EF$22,1,$C32)&gt;15)*(INDEX(_calc_기준600!$CN$22:$EF$22,1,$C32)&lt;=30)+(INDEX(_calc_기준600!$CN$22:$EF$22,1,$D32)&gt;15)*(INDEX(_calc_기준600!$CN$22:$EF$22,1,$D32)&lt;=30)+(INDEX(_calc_기준600!$CN$22:$EF$22,1,$E32)&gt;15)*(INDEX(_calc_기준600!$CN$22:$EF$22,1,$E32)&lt;=30)+(INDEX(_calc_기준600!$CN$22:$EF$22,1,$F32)&gt;15)*(INDEX(_calc_기준600!$CN$22:$EF$22,1,$F32)&lt;=30)+(INDEX(_calc_기준600!$CN$22:$EF$22,1,$G32)&gt;15)*(INDEX(_calc_기준600!$CN$22:$EF$22,1,$G32)&lt;=30),"")</f>
        <v>0</v>
      </c>
      <c r="K32" s="43">
        <f>IFERROR((INDEX(_calc_기준600!$CN$22:$EF$22,1,$B32)&gt;30)+(INDEX(_calc_기준600!$CN$22:$EF$22,1,$C32)&gt;30)+(INDEX(_calc_기준600!$CN$22:$EF$22,1,$D32)&gt;30)+(INDEX(_calc_기준600!$CN$22:$EF$22,1,$E32)&gt;30)+(INDEX(_calc_기준600!$CN$22:$EF$22,1,$F32)&gt;30)+(INDEX(_calc_기준600!$CN$22:$EF$22,1,$G32)&gt;30),"")</f>
        <v>2</v>
      </c>
      <c r="L32" s="24">
        <f>IFERROR(MATCH(L$11,_calc_기준600!$CN$22:$EF$22,0),"")</f>
        <v>21</v>
      </c>
      <c r="M32" s="25">
        <f>IFERROR(MATCH(M$11,_calc_기준600!$CN$22:$EF$22,0),"")</f>
        <v>12</v>
      </c>
      <c r="N32" s="25">
        <f>IFERROR(MATCH(N$11,_calc_기준600!$CN$22:$EF$22,0),"")</f>
        <v>18</v>
      </c>
      <c r="O32" s="25">
        <f>IFERROR(MATCH(O$11,_calc_기준600!$CN$22:$EF$22,0),"")</f>
        <v>34</v>
      </c>
      <c r="P32" s="25">
        <f>IFERROR(MATCH(P$11,_calc_기준600!$CN$22:$EF$22,0),"")</f>
        <v>45</v>
      </c>
      <c r="Q32" s="25">
        <f>IFERROR(MATCH(Q$11,_calc_기준600!$CN$22:$EF$22,0),"")</f>
        <v>7</v>
      </c>
      <c r="R32" s="25">
        <f>IFERROR(MATCH(R$11,_calc_기준600!$CN$22:$EF$22,0),"")</f>
        <v>13</v>
      </c>
      <c r="S32" s="25">
        <f>IFERROR(MATCH(S$11,_calc_기준600!$CN$22:$EF$22,0),"")</f>
        <v>43</v>
      </c>
      <c r="T32" s="25">
        <f>IFERROR(MATCH(T$11,_calc_기준600!$CN$22:$EF$22,0),"")</f>
        <v>44</v>
      </c>
      <c r="U32" s="25">
        <f>IFERROR(MATCH(U$11,_calc_기준600!$CN$22:$EF$22,0),"")</f>
        <v>38</v>
      </c>
      <c r="V32" s="25">
        <f>IFERROR(MATCH(V$11,_calc_기준600!$CN$22:$EF$22,0),"")</f>
        <v>33</v>
      </c>
      <c r="W32" s="25">
        <f>IFERROR(MATCH(W$11,_calc_기준600!$CN$22:$EF$22,0),"")</f>
        <v>11</v>
      </c>
      <c r="X32" s="25">
        <f>IFERROR(MATCH(X$11,_calc_기준600!$CN$22:$EF$22,0),"")</f>
        <v>14</v>
      </c>
      <c r="Y32" s="25">
        <f>IFERROR(MATCH(Y$11,_calc_기준600!$CN$22:$EF$22,0),"")</f>
        <v>42</v>
      </c>
      <c r="Z32" s="25">
        <f>IFERROR(MATCH(Z$11,_calc_기준600!$CN$22:$EF$22,0),"")</f>
        <v>35</v>
      </c>
      <c r="AA32" s="25">
        <f>IFERROR(MATCH(AA$11,_calc_기준600!$CN$22:$EF$22,0),"")</f>
        <v>26</v>
      </c>
      <c r="AB32" s="25">
        <f>IFERROR(MATCH(AB$11,_calc_기준600!$CN$22:$EF$22,0),"")</f>
        <v>22</v>
      </c>
      <c r="AC32" s="25">
        <f>IFERROR(MATCH(AC$11,_calc_기준600!$CN$22:$EF$22,0),"")</f>
        <v>39</v>
      </c>
      <c r="AD32" s="25">
        <f>IFERROR(MATCH(AD$11,_calc_기준600!$CN$22:$EF$22,0),"")</f>
        <v>2</v>
      </c>
      <c r="AE32" s="25">
        <f>IFERROR(MATCH(AE$11,_calc_기준600!$CN$22:$EF$22,0),"")</f>
        <v>19</v>
      </c>
      <c r="AF32" s="25">
        <f>IFERROR(MATCH(AF$11,_calc_기준600!$CN$22:$EF$22,0),"")</f>
        <v>10</v>
      </c>
      <c r="AG32" s="25">
        <f>IFERROR(MATCH(AG$11,_calc_기준600!$CN$22:$EF$22,0),"")</f>
        <v>6</v>
      </c>
      <c r="AH32" s="25">
        <f>IFERROR(MATCH(AH$11,_calc_기준600!$CN$22:$EF$22,0),"")</f>
        <v>24</v>
      </c>
      <c r="AI32" s="25">
        <f>IFERROR(MATCH(AI$11,_calc_기준600!$CN$22:$EF$22,0),"")</f>
        <v>29</v>
      </c>
      <c r="AJ32" s="25">
        <f>IFERROR(MATCH(AJ$11,_calc_기준600!$CN$22:$EF$22,0),"")</f>
        <v>3</v>
      </c>
      <c r="AK32" s="25">
        <f>IFERROR(MATCH(AK$11,_calc_기준600!$CN$22:$EF$22,0),"")</f>
        <v>16</v>
      </c>
      <c r="AL32" s="25">
        <f>IFERROR(MATCH(AL$11,_calc_기준600!$CN$22:$EF$22,0),"")</f>
        <v>15</v>
      </c>
      <c r="AM32" s="25">
        <f>IFERROR(MATCH(AM$11,_calc_기준600!$CN$22:$EF$22,0),"")</f>
        <v>30</v>
      </c>
      <c r="AN32" s="25">
        <f>IFERROR(MATCH(AN$11,_calc_기준600!$CN$22:$EF$22,0),"")</f>
        <v>31</v>
      </c>
      <c r="AO32" s="25">
        <f>IFERROR(MATCH(AO$11,_calc_기준600!$CN$22:$EF$22,0),"")</f>
        <v>41</v>
      </c>
      <c r="AP32" s="25">
        <f>IFERROR(MATCH(AP$11,_calc_기준600!$CN$22:$EF$22,0),"")</f>
        <v>28</v>
      </c>
      <c r="AQ32" s="25">
        <f>IFERROR(MATCH(AQ$11,_calc_기준600!$CN$22:$EF$22,0),"")</f>
        <v>36</v>
      </c>
      <c r="AR32" s="25">
        <f>IFERROR(MATCH(AR$11,_calc_기준600!$CN$22:$EF$22,0),"")</f>
        <v>37</v>
      </c>
      <c r="AS32" s="25">
        <f>IFERROR(MATCH(AS$11,_calc_기준600!$CN$22:$EF$22,0),"")</f>
        <v>17</v>
      </c>
      <c r="AT32" s="25">
        <f>IFERROR(MATCH(AT$11,_calc_기준600!$CN$22:$EF$22,0),"")</f>
        <v>9</v>
      </c>
      <c r="AU32" s="25">
        <f>IFERROR(MATCH(AU$11,_calc_기준600!$CN$22:$EF$22,0),"")</f>
        <v>20</v>
      </c>
      <c r="AV32" s="25">
        <f>IFERROR(MATCH(AV$11,_calc_기준600!$CN$22:$EF$22,0),"")</f>
        <v>25</v>
      </c>
      <c r="AW32" s="25">
        <f>IFERROR(MATCH(AW$11,_calc_기준600!$CN$22:$EF$22,0),"")</f>
        <v>27</v>
      </c>
      <c r="AX32" s="25">
        <f>IFERROR(MATCH(AX$11,_calc_기준600!$CN$22:$EF$22,0),"")</f>
        <v>40</v>
      </c>
      <c r="AY32" s="25">
        <f>IFERROR(MATCH(AY$11,_calc_기준600!$CN$22:$EF$22,0),"")</f>
        <v>5</v>
      </c>
      <c r="AZ32" s="25">
        <f>IFERROR(MATCH(AZ$11,_calc_기준600!$CN$22:$EF$22,0),"")</f>
        <v>4</v>
      </c>
      <c r="BA32" s="25">
        <f>IFERROR(MATCH(BA$11,_calc_기준600!$CN$22:$EF$22,0),"")</f>
        <v>32</v>
      </c>
      <c r="BB32" s="25">
        <f>IFERROR(MATCH(BB$11,_calc_기준600!$CN$22:$EF$22,0),"")</f>
        <v>1</v>
      </c>
      <c r="BC32" s="25">
        <f>IFERROR(MATCH(BC$11,_calc_기준600!$CN$22:$EF$22,0),"")</f>
        <v>23</v>
      </c>
      <c r="BD32" s="25">
        <f>IFERROR(MATCH(BD$11,_calc_기준600!$CN$22:$EF$22,0),"")</f>
        <v>8</v>
      </c>
    </row>
    <row r="33" spans="1:56" ht="16.5" customHeight="1">
      <c r="A33" s="57">
        <f t="shared" si="2"/>
        <v>1223</v>
      </c>
      <c r="B33" s="40">
        <f>IFERROR(INDEX(전체당첨내역!$B:$B,MATCH($A33,전체당첨내역!$A:$A,0)),"")</f>
        <v>16</v>
      </c>
      <c r="C33" s="40">
        <f>IFERROR(INDEX(전체당첨내역!$C:$C,MATCH($A33,전체당첨내역!$A:$A,0)),"")</f>
        <v>18</v>
      </c>
      <c r="D33" s="40">
        <f>IFERROR(INDEX(전체당첨내역!$D:$D,MATCH($A33,전체당첨내역!$A:$A,0)),"")</f>
        <v>20</v>
      </c>
      <c r="E33" s="40">
        <f>IFERROR(INDEX(전체당첨내역!$E:$E,MATCH($A33,전체당첨내역!$A:$A,0)),"")</f>
        <v>32</v>
      </c>
      <c r="F33" s="40">
        <f>IFERROR(INDEX(전체당첨내역!$F:$F,MATCH($A33,전체당첨내역!$A:$A,0)),"")</f>
        <v>33</v>
      </c>
      <c r="G33" s="40">
        <f>IFERROR(INDEX(전체당첨내역!$G:$G,MATCH($A33,전체당첨내역!$A:$A,0)),"")</f>
        <v>39</v>
      </c>
      <c r="H33" s="41">
        <f>IFERROR(INDEX(전체당첨내역!$H:$H,MATCH($A33,전체당첨내역!$A:$A,0)),"")</f>
        <v>26</v>
      </c>
      <c r="I33" s="42">
        <f>IFERROR((INDEX(_calc_기준600!$CN$23:$EF$23,1,$B33)&gt;0)*(INDEX(_calc_기준600!$CN$23:$EF$23,1,$B33)&lt;=15)+(INDEX(_calc_기준600!$CN$23:$EF$23,1,$C33)&gt;0)*(INDEX(_calc_기준600!$CN$23:$EF$23,1,$C33)&lt;=15)+(INDEX(_calc_기준600!$CN$23:$EF$23,1,$D33)&gt;0)*(INDEX(_calc_기준600!$CN$23:$EF$23,1,$D33)&lt;=15)+(INDEX(_calc_기준600!$CN$23:$EF$23,1,$E33)&gt;0)*(INDEX(_calc_기준600!$CN$23:$EF$23,1,$E33)&lt;=15)+(INDEX(_calc_기준600!$CN$23:$EF$23,1,$F33)&gt;0)*(INDEX(_calc_기준600!$CN$23:$EF$23,1,$F33)&lt;=15)+(INDEX(_calc_기준600!$CN$23:$EF$23,1,$G33)&gt;0)*(INDEX(_calc_기준600!$CN$23:$EF$23,1,$G33)&lt;=15),"")</f>
        <v>3</v>
      </c>
      <c r="J33" s="40">
        <f>IFERROR((INDEX(_calc_기준600!$CN$23:$EF$23,1,$B33)&gt;15)*(INDEX(_calc_기준600!$CN$23:$EF$23,1,$B33)&lt;=30)+(INDEX(_calc_기준600!$CN$23:$EF$23,1,$C33)&gt;15)*(INDEX(_calc_기준600!$CN$23:$EF$23,1,$C33)&lt;=30)+(INDEX(_calc_기준600!$CN$23:$EF$23,1,$D33)&gt;15)*(INDEX(_calc_기준600!$CN$23:$EF$23,1,$D33)&lt;=30)+(INDEX(_calc_기준600!$CN$23:$EF$23,1,$E33)&gt;15)*(INDEX(_calc_기준600!$CN$23:$EF$23,1,$E33)&lt;=30)+(INDEX(_calc_기준600!$CN$23:$EF$23,1,$F33)&gt;15)*(INDEX(_calc_기준600!$CN$23:$EF$23,1,$F33)&lt;=30)+(INDEX(_calc_기준600!$CN$23:$EF$23,1,$G33)&gt;15)*(INDEX(_calc_기준600!$CN$23:$EF$23,1,$G33)&lt;=30),"")</f>
        <v>1</v>
      </c>
      <c r="K33" s="43">
        <f>IFERROR((INDEX(_calc_기준600!$CN$23:$EF$23,1,$B33)&gt;30)+(INDEX(_calc_기준600!$CN$23:$EF$23,1,$C33)&gt;30)+(INDEX(_calc_기준600!$CN$23:$EF$23,1,$D33)&gt;30)+(INDEX(_calc_기준600!$CN$23:$EF$23,1,$E33)&gt;30)+(INDEX(_calc_기준600!$CN$23:$EF$23,1,$F33)&gt;30)+(INDEX(_calc_기준600!$CN$23:$EF$23,1,$G33)&gt;30),"")</f>
        <v>2</v>
      </c>
      <c r="L33" s="24">
        <f>IFERROR(MATCH(L$11,_calc_기준600!$CN$23:$EF$23,0),"")</f>
        <v>21</v>
      </c>
      <c r="M33" s="25">
        <f>IFERROR(MATCH(M$11,_calc_기준600!$CN$23:$EF$23,0),"")</f>
        <v>12</v>
      </c>
      <c r="N33" s="25">
        <f>IFERROR(MATCH(N$11,_calc_기준600!$CN$23:$EF$23,0),"")</f>
        <v>33</v>
      </c>
      <c r="O33" s="25">
        <f>IFERROR(MATCH(O$11,_calc_기준600!$CN$23:$EF$23,0),"")</f>
        <v>18</v>
      </c>
      <c r="P33" s="25">
        <f>IFERROR(MATCH(P$11,_calc_기준600!$CN$23:$EF$23,0),"")</f>
        <v>34</v>
      </c>
      <c r="Q33" s="25">
        <f>IFERROR(MATCH(Q$11,_calc_기준600!$CN$23:$EF$23,0),"")</f>
        <v>45</v>
      </c>
      <c r="R33" s="25">
        <f>IFERROR(MATCH(R$11,_calc_기준600!$CN$23:$EF$23,0),"")</f>
        <v>43</v>
      </c>
      <c r="S33" s="25">
        <f>IFERROR(MATCH(S$11,_calc_기준600!$CN$23:$EF$23,0),"")</f>
        <v>7</v>
      </c>
      <c r="T33" s="25">
        <f>IFERROR(MATCH(T$11,_calc_기준600!$CN$23:$EF$23,0),"")</f>
        <v>38</v>
      </c>
      <c r="U33" s="25">
        <f>IFERROR(MATCH(U$11,_calc_기준600!$CN$23:$EF$23,0),"")</f>
        <v>44</v>
      </c>
      <c r="V33" s="25">
        <f>IFERROR(MATCH(V$11,_calc_기준600!$CN$23:$EF$23,0),"")</f>
        <v>13</v>
      </c>
      <c r="W33" s="25">
        <f>IFERROR(MATCH(W$11,_calc_기준600!$CN$23:$EF$23,0),"")</f>
        <v>39</v>
      </c>
      <c r="X33" s="25">
        <f>IFERROR(MATCH(X$11,_calc_기준600!$CN$23:$EF$23,0),"")</f>
        <v>11</v>
      </c>
      <c r="Y33" s="25">
        <f>IFERROR(MATCH(Y$11,_calc_기준600!$CN$23:$EF$23,0),"")</f>
        <v>14</v>
      </c>
      <c r="Z33" s="25">
        <f>IFERROR(MATCH(Z$11,_calc_기준600!$CN$23:$EF$23,0),"")</f>
        <v>42</v>
      </c>
      <c r="AA33" s="25">
        <f>IFERROR(MATCH(AA$11,_calc_기준600!$CN$23:$EF$23,0),"")</f>
        <v>19</v>
      </c>
      <c r="AB33" s="25">
        <f>IFERROR(MATCH(AB$11,_calc_기준600!$CN$23:$EF$23,0),"")</f>
        <v>22</v>
      </c>
      <c r="AC33" s="25">
        <f>IFERROR(MATCH(AC$11,_calc_기준600!$CN$23:$EF$23,0),"")</f>
        <v>26</v>
      </c>
      <c r="AD33" s="25">
        <f>IFERROR(MATCH(AD$11,_calc_기준600!$CN$23:$EF$23,0),"")</f>
        <v>2</v>
      </c>
      <c r="AE33" s="25">
        <f>IFERROR(MATCH(AE$11,_calc_기준600!$CN$23:$EF$23,0),"")</f>
        <v>24</v>
      </c>
      <c r="AF33" s="25">
        <f>IFERROR(MATCH(AF$11,_calc_기준600!$CN$23:$EF$23,0),"")</f>
        <v>6</v>
      </c>
      <c r="AG33" s="25">
        <f>IFERROR(MATCH(AG$11,_calc_기준600!$CN$23:$EF$23,0),"")</f>
        <v>10</v>
      </c>
      <c r="AH33" s="25">
        <f>IFERROR(MATCH(AH$11,_calc_기준600!$CN$23:$EF$23,0),"")</f>
        <v>3</v>
      </c>
      <c r="AI33" s="25">
        <f>IFERROR(MATCH(AI$11,_calc_기준600!$CN$23:$EF$23,0),"")</f>
        <v>16</v>
      </c>
      <c r="AJ33" s="25">
        <f>IFERROR(MATCH(AJ$11,_calc_기준600!$CN$23:$EF$23,0),"")</f>
        <v>29</v>
      </c>
      <c r="AK33" s="25">
        <f>IFERROR(MATCH(AK$11,_calc_기준600!$CN$23:$EF$23,0),"")</f>
        <v>15</v>
      </c>
      <c r="AL33" s="25">
        <f>IFERROR(MATCH(AL$11,_calc_기준600!$CN$23:$EF$23,0),"")</f>
        <v>31</v>
      </c>
      <c r="AM33" s="25">
        <f>IFERROR(MATCH(AM$11,_calc_기준600!$CN$23:$EF$23,0),"")</f>
        <v>35</v>
      </c>
      <c r="AN33" s="25">
        <f>IFERROR(MATCH(AN$11,_calc_기준600!$CN$23:$EF$23,0),"")</f>
        <v>41</v>
      </c>
      <c r="AO33" s="25">
        <f>IFERROR(MATCH(AO$11,_calc_기준600!$CN$23:$EF$23,0),"")</f>
        <v>28</v>
      </c>
      <c r="AP33" s="25">
        <f>IFERROR(MATCH(AP$11,_calc_기준600!$CN$23:$EF$23,0),"")</f>
        <v>17</v>
      </c>
      <c r="AQ33" s="25">
        <f>IFERROR(MATCH(AQ$11,_calc_기준600!$CN$23:$EF$23,0),"")</f>
        <v>32</v>
      </c>
      <c r="AR33" s="25">
        <f>IFERROR(MATCH(AR$11,_calc_기준600!$CN$23:$EF$23,0),"")</f>
        <v>36</v>
      </c>
      <c r="AS33" s="25">
        <f>IFERROR(MATCH(AS$11,_calc_기준600!$CN$23:$EF$23,0),"")</f>
        <v>30</v>
      </c>
      <c r="AT33" s="25">
        <f>IFERROR(MATCH(AT$11,_calc_기준600!$CN$23:$EF$23,0),"")</f>
        <v>37</v>
      </c>
      <c r="AU33" s="25">
        <f>IFERROR(MATCH(AU$11,_calc_기준600!$CN$23:$EF$23,0),"")</f>
        <v>9</v>
      </c>
      <c r="AV33" s="25">
        <f>IFERROR(MATCH(AV$11,_calc_기준600!$CN$23:$EF$23,0),"")</f>
        <v>20</v>
      </c>
      <c r="AW33" s="25">
        <f>IFERROR(MATCH(AW$11,_calc_기준600!$CN$23:$EF$23,0),"")</f>
        <v>25</v>
      </c>
      <c r="AX33" s="25">
        <f>IFERROR(MATCH(AX$11,_calc_기준600!$CN$23:$EF$23,0),"")</f>
        <v>27</v>
      </c>
      <c r="AY33" s="25">
        <f>IFERROR(MATCH(AY$11,_calc_기준600!$CN$23:$EF$23,0),"")</f>
        <v>40</v>
      </c>
      <c r="AZ33" s="25">
        <f>IFERROR(MATCH(AZ$11,_calc_기준600!$CN$23:$EF$23,0),"")</f>
        <v>4</v>
      </c>
      <c r="BA33" s="25">
        <f>IFERROR(MATCH(BA$11,_calc_기준600!$CN$23:$EF$23,0),"")</f>
        <v>1</v>
      </c>
      <c r="BB33" s="25">
        <f>IFERROR(MATCH(BB$11,_calc_기준600!$CN$23:$EF$23,0),"")</f>
        <v>23</v>
      </c>
      <c r="BC33" s="25">
        <f>IFERROR(MATCH(BC$11,_calc_기준600!$CN$23:$EF$23,0),"")</f>
        <v>5</v>
      </c>
      <c r="BD33" s="25">
        <f>IFERROR(MATCH(BD$11,_calc_기준600!$CN$23:$EF$23,0),"")</f>
        <v>8</v>
      </c>
    </row>
    <row r="34" spans="1:56" ht="16.5" customHeight="1">
      <c r="A34" s="57">
        <f t="shared" si="2"/>
        <v>1222</v>
      </c>
      <c r="B34" s="40">
        <f>IFERROR(INDEX(전체당첨내역!$B:$B,MATCH($A34,전체당첨내역!$A:$A,0)),"")</f>
        <v>4</v>
      </c>
      <c r="C34" s="40">
        <f>IFERROR(INDEX(전체당첨내역!$C:$C,MATCH($A34,전체당첨내역!$A:$A,0)),"")</f>
        <v>11</v>
      </c>
      <c r="D34" s="40">
        <f>IFERROR(INDEX(전체당첨내역!$D:$D,MATCH($A34,전체당첨내역!$A:$A,0)),"")</f>
        <v>17</v>
      </c>
      <c r="E34" s="40">
        <f>IFERROR(INDEX(전체당첨내역!$E:$E,MATCH($A34,전체당첨내역!$A:$A,0)),"")</f>
        <v>22</v>
      </c>
      <c r="F34" s="40">
        <f>IFERROR(INDEX(전체당첨내역!$F:$F,MATCH($A34,전체당첨내역!$A:$A,0)),"")</f>
        <v>32</v>
      </c>
      <c r="G34" s="40">
        <f>IFERROR(INDEX(전체당첨내역!$G:$G,MATCH($A34,전체당첨내역!$A:$A,0)),"")</f>
        <v>41</v>
      </c>
      <c r="H34" s="41">
        <f>IFERROR(INDEX(전체당첨내역!$H:$H,MATCH($A34,전체당첨내역!$A:$A,0)),"")</f>
        <v>34</v>
      </c>
      <c r="I34" s="42">
        <f>IFERROR((INDEX(_calc_기준600!$CN$24:$EF$24,1,$B34)&gt;0)*(INDEX(_calc_기준600!$CN$24:$EF$24,1,$B34)&lt;=15)+(INDEX(_calc_기준600!$CN$24:$EF$24,1,$C34)&gt;0)*(INDEX(_calc_기준600!$CN$24:$EF$24,1,$C34)&lt;=15)+(INDEX(_calc_기준600!$CN$24:$EF$24,1,$D34)&gt;0)*(INDEX(_calc_기준600!$CN$24:$EF$24,1,$D34)&lt;=15)+(INDEX(_calc_기준600!$CN$24:$EF$24,1,$E34)&gt;0)*(INDEX(_calc_기준600!$CN$24:$EF$24,1,$E34)&lt;=15)+(INDEX(_calc_기준600!$CN$24:$EF$24,1,$F34)&gt;0)*(INDEX(_calc_기준600!$CN$24:$EF$24,1,$F34)&lt;=15)+(INDEX(_calc_기준600!$CN$24:$EF$24,1,$G34)&gt;0)*(INDEX(_calc_기준600!$CN$24:$EF$24,1,$G34)&lt;=15),"")</f>
        <v>1</v>
      </c>
      <c r="J34" s="40">
        <f>IFERROR((INDEX(_calc_기준600!$CN$24:$EF$24,1,$B34)&gt;15)*(INDEX(_calc_기준600!$CN$24:$EF$24,1,$B34)&lt;=30)+(INDEX(_calc_기준600!$CN$24:$EF$24,1,$C34)&gt;15)*(INDEX(_calc_기준600!$CN$24:$EF$24,1,$C34)&lt;=30)+(INDEX(_calc_기준600!$CN$24:$EF$24,1,$D34)&gt;15)*(INDEX(_calc_기준600!$CN$24:$EF$24,1,$D34)&lt;=30)+(INDEX(_calc_기준600!$CN$24:$EF$24,1,$E34)&gt;15)*(INDEX(_calc_기준600!$CN$24:$EF$24,1,$E34)&lt;=30)+(INDEX(_calc_기준600!$CN$24:$EF$24,1,$F34)&gt;15)*(INDEX(_calc_기준600!$CN$24:$EF$24,1,$F34)&lt;=30)+(INDEX(_calc_기준600!$CN$24:$EF$24,1,$G34)&gt;15)*(INDEX(_calc_기준600!$CN$24:$EF$24,1,$G34)&lt;=30),"")</f>
        <v>4</v>
      </c>
      <c r="K34" s="43">
        <f>IFERROR((INDEX(_calc_기준600!$CN$24:$EF$24,1,$B34)&gt;30)+(INDEX(_calc_기준600!$CN$24:$EF$24,1,$C34)&gt;30)+(INDEX(_calc_기준600!$CN$24:$EF$24,1,$D34)&gt;30)+(INDEX(_calc_기준600!$CN$24:$EF$24,1,$E34)&gt;30)+(INDEX(_calc_기준600!$CN$24:$EF$24,1,$F34)&gt;30)+(INDEX(_calc_기준600!$CN$24:$EF$24,1,$G34)&gt;30),"")</f>
        <v>1</v>
      </c>
      <c r="L34" s="24">
        <f>IFERROR(MATCH(L$11,_calc_기준600!$CN$24:$EF$24,0),"")</f>
        <v>21</v>
      </c>
      <c r="M34" s="25">
        <f>IFERROR(MATCH(M$11,_calc_기준600!$CN$24:$EF$24,0),"")</f>
        <v>12</v>
      </c>
      <c r="N34" s="25">
        <f>IFERROR(MATCH(N$11,_calc_기준600!$CN$24:$EF$24,0),"")</f>
        <v>33</v>
      </c>
      <c r="O34" s="25">
        <f>IFERROR(MATCH(O$11,_calc_기준600!$CN$24:$EF$24,0),"")</f>
        <v>34</v>
      </c>
      <c r="P34" s="25">
        <f>IFERROR(MATCH(P$11,_calc_기준600!$CN$24:$EF$24,0),"")</f>
        <v>18</v>
      </c>
      <c r="Q34" s="25">
        <f>IFERROR(MATCH(Q$11,_calc_기준600!$CN$24:$EF$24,0),"")</f>
        <v>45</v>
      </c>
      <c r="R34" s="25">
        <f>IFERROR(MATCH(R$11,_calc_기준600!$CN$24:$EF$24,0),"")</f>
        <v>11</v>
      </c>
      <c r="S34" s="25">
        <f>IFERROR(MATCH(S$11,_calc_기준600!$CN$24:$EF$24,0),"")</f>
        <v>43</v>
      </c>
      <c r="T34" s="25">
        <f>IFERROR(MATCH(T$11,_calc_기준600!$CN$24:$EF$24,0),"")</f>
        <v>38</v>
      </c>
      <c r="U34" s="25">
        <f>IFERROR(MATCH(U$11,_calc_기준600!$CN$24:$EF$24,0),"")</f>
        <v>13</v>
      </c>
      <c r="V34" s="25">
        <f>IFERROR(MATCH(V$11,_calc_기준600!$CN$24:$EF$24,0),"")</f>
        <v>14</v>
      </c>
      <c r="W34" s="25">
        <f>IFERROR(MATCH(W$11,_calc_기준600!$CN$24:$EF$24,0),"")</f>
        <v>39</v>
      </c>
      <c r="X34" s="25">
        <f>IFERROR(MATCH(X$11,_calc_기준600!$CN$24:$EF$24,0),"")</f>
        <v>7</v>
      </c>
      <c r="Y34" s="25">
        <f>IFERROR(MATCH(Y$11,_calc_기준600!$CN$24:$EF$24,0),"")</f>
        <v>44</v>
      </c>
      <c r="Z34" s="25">
        <f>IFERROR(MATCH(Z$11,_calc_기준600!$CN$24:$EF$24,0),"")</f>
        <v>42</v>
      </c>
      <c r="AA34" s="25">
        <f>IFERROR(MATCH(AA$11,_calc_기준600!$CN$24:$EF$24,0),"")</f>
        <v>19</v>
      </c>
      <c r="AB34" s="25">
        <f>IFERROR(MATCH(AB$11,_calc_기준600!$CN$24:$EF$24,0),"")</f>
        <v>22</v>
      </c>
      <c r="AC34" s="25">
        <f>IFERROR(MATCH(AC$11,_calc_기준600!$CN$24:$EF$24,0),"")</f>
        <v>41</v>
      </c>
      <c r="AD34" s="25">
        <f>IFERROR(MATCH(AD$11,_calc_기준600!$CN$24:$EF$24,0),"")</f>
        <v>2</v>
      </c>
      <c r="AE34" s="25">
        <f>IFERROR(MATCH(AE$11,_calc_기준600!$CN$24:$EF$24,0),"")</f>
        <v>26</v>
      </c>
      <c r="AF34" s="25">
        <f>IFERROR(MATCH(AF$11,_calc_기준600!$CN$24:$EF$24,0),"")</f>
        <v>6</v>
      </c>
      <c r="AG34" s="25">
        <f>IFERROR(MATCH(AG$11,_calc_기준600!$CN$24:$EF$24,0),"")</f>
        <v>17</v>
      </c>
      <c r="AH34" s="25">
        <f>IFERROR(MATCH(AH$11,_calc_기준600!$CN$24:$EF$24,0),"")</f>
        <v>3</v>
      </c>
      <c r="AI34" s="25">
        <f>IFERROR(MATCH(AI$11,_calc_기준600!$CN$24:$EF$24,0),"")</f>
        <v>10</v>
      </c>
      <c r="AJ34" s="25">
        <f>IFERROR(MATCH(AJ$11,_calc_기준600!$CN$24:$EF$24,0),"")</f>
        <v>16</v>
      </c>
      <c r="AK34" s="25">
        <f>IFERROR(MATCH(AK$11,_calc_기준600!$CN$24:$EF$24,0),"")</f>
        <v>32</v>
      </c>
      <c r="AL34" s="25">
        <f>IFERROR(MATCH(AL$11,_calc_기준600!$CN$24:$EF$24,0),"")</f>
        <v>15</v>
      </c>
      <c r="AM34" s="25">
        <f>IFERROR(MATCH(AM$11,_calc_기준600!$CN$24:$EF$24,0),"")</f>
        <v>29</v>
      </c>
      <c r="AN34" s="25">
        <f>IFERROR(MATCH(AN$11,_calc_기준600!$CN$24:$EF$24,0),"")</f>
        <v>31</v>
      </c>
      <c r="AO34" s="25">
        <f>IFERROR(MATCH(AO$11,_calc_기준600!$CN$24:$EF$24,0),"")</f>
        <v>35</v>
      </c>
      <c r="AP34" s="25">
        <f>IFERROR(MATCH(AP$11,_calc_기준600!$CN$24:$EF$24,0),"")</f>
        <v>24</v>
      </c>
      <c r="AQ34" s="25">
        <f>IFERROR(MATCH(AQ$11,_calc_기준600!$CN$24:$EF$24,0),"")</f>
        <v>28</v>
      </c>
      <c r="AR34" s="25">
        <f>IFERROR(MATCH(AR$11,_calc_기준600!$CN$24:$EF$24,0),"")</f>
        <v>36</v>
      </c>
      <c r="AS34" s="25">
        <f>IFERROR(MATCH(AS$11,_calc_기준600!$CN$24:$EF$24,0),"")</f>
        <v>30</v>
      </c>
      <c r="AT34" s="25">
        <f>IFERROR(MATCH(AT$11,_calc_기준600!$CN$24:$EF$24,0),"")</f>
        <v>37</v>
      </c>
      <c r="AU34" s="25">
        <f>IFERROR(MATCH(AU$11,_calc_기준600!$CN$24:$EF$24,0),"")</f>
        <v>4</v>
      </c>
      <c r="AV34" s="25">
        <f>IFERROR(MATCH(AV$11,_calc_기준600!$CN$24:$EF$24,0),"")</f>
        <v>20</v>
      </c>
      <c r="AW34" s="25">
        <f>IFERROR(MATCH(AW$11,_calc_기준600!$CN$24:$EF$24,0),"")</f>
        <v>25</v>
      </c>
      <c r="AX34" s="25">
        <f>IFERROR(MATCH(AX$11,_calc_기준600!$CN$24:$EF$24,0),"")</f>
        <v>27</v>
      </c>
      <c r="AY34" s="25">
        <f>IFERROR(MATCH(AY$11,_calc_기준600!$CN$24:$EF$24,0),"")</f>
        <v>9</v>
      </c>
      <c r="AZ34" s="25">
        <f>IFERROR(MATCH(AZ$11,_calc_기준600!$CN$24:$EF$24,0),"")</f>
        <v>40</v>
      </c>
      <c r="BA34" s="25">
        <f>IFERROR(MATCH(BA$11,_calc_기준600!$CN$24:$EF$24,0),"")</f>
        <v>1</v>
      </c>
      <c r="BB34" s="25">
        <f>IFERROR(MATCH(BB$11,_calc_기준600!$CN$24:$EF$24,0),"")</f>
        <v>23</v>
      </c>
      <c r="BC34" s="25">
        <f>IFERROR(MATCH(BC$11,_calc_기준600!$CN$24:$EF$24,0),"")</f>
        <v>5</v>
      </c>
      <c r="BD34" s="25">
        <f>IFERROR(MATCH(BD$11,_calc_기준600!$CN$24:$EF$24,0),"")</f>
        <v>8</v>
      </c>
    </row>
    <row r="35" spans="1:56" ht="16.5" customHeight="1">
      <c r="A35" s="57">
        <f t="shared" si="2"/>
        <v>1221</v>
      </c>
      <c r="B35" s="40">
        <f>IFERROR(INDEX(전체당첨내역!$B:$B,MATCH($A35,전체당첨내역!$A:$A,0)),"")</f>
        <v>6</v>
      </c>
      <c r="C35" s="40">
        <f>IFERROR(INDEX(전체당첨내역!$C:$C,MATCH($A35,전체당첨내역!$A:$A,0)),"")</f>
        <v>13</v>
      </c>
      <c r="D35" s="40">
        <f>IFERROR(INDEX(전체당첨내역!$D:$D,MATCH($A35,전체당첨내역!$A:$A,0)),"")</f>
        <v>18</v>
      </c>
      <c r="E35" s="40">
        <f>IFERROR(INDEX(전체당첨내역!$E:$E,MATCH($A35,전체당첨내역!$A:$A,0)),"")</f>
        <v>28</v>
      </c>
      <c r="F35" s="40">
        <f>IFERROR(INDEX(전체당첨내역!$F:$F,MATCH($A35,전체당첨내역!$A:$A,0)),"")</f>
        <v>30</v>
      </c>
      <c r="G35" s="40">
        <f>IFERROR(INDEX(전체당첨내역!$G:$G,MATCH($A35,전체당첨내역!$A:$A,0)),"")</f>
        <v>36</v>
      </c>
      <c r="H35" s="41">
        <f>IFERROR(INDEX(전체당첨내역!$H:$H,MATCH($A35,전체당첨내역!$A:$A,0)),"")</f>
        <v>9</v>
      </c>
      <c r="I35" s="42">
        <f>IFERROR((INDEX(_calc_기준600!$CN$25:$EF$25,1,$B35)&gt;0)*(INDEX(_calc_기준600!$CN$25:$EF$25,1,$B35)&lt;=15)+(INDEX(_calc_기준600!$CN$25:$EF$25,1,$C35)&gt;0)*(INDEX(_calc_기준600!$CN$25:$EF$25,1,$C35)&lt;=15)+(INDEX(_calc_기준600!$CN$25:$EF$25,1,$D35)&gt;0)*(INDEX(_calc_기준600!$CN$25:$EF$25,1,$D35)&lt;=15)+(INDEX(_calc_기준600!$CN$25:$EF$25,1,$E35)&gt;0)*(INDEX(_calc_기준600!$CN$25:$EF$25,1,$E35)&lt;=15)+(INDEX(_calc_기준600!$CN$25:$EF$25,1,$F35)&gt;0)*(INDEX(_calc_기준600!$CN$25:$EF$25,1,$F35)&lt;=15)+(INDEX(_calc_기준600!$CN$25:$EF$25,1,$G35)&gt;0)*(INDEX(_calc_기준600!$CN$25:$EF$25,1,$G35)&lt;=15),"")</f>
        <v>2</v>
      </c>
      <c r="J35" s="40">
        <f>IFERROR((INDEX(_calc_기준600!$CN$25:$EF$25,1,$B35)&gt;15)*(INDEX(_calc_기준600!$CN$25:$EF$25,1,$B35)&lt;=30)+(INDEX(_calc_기준600!$CN$25:$EF$25,1,$C35)&gt;15)*(INDEX(_calc_기준600!$CN$25:$EF$25,1,$C35)&lt;=30)+(INDEX(_calc_기준600!$CN$25:$EF$25,1,$D35)&gt;15)*(INDEX(_calc_기준600!$CN$25:$EF$25,1,$D35)&lt;=30)+(INDEX(_calc_기준600!$CN$25:$EF$25,1,$E35)&gt;15)*(INDEX(_calc_기준600!$CN$25:$EF$25,1,$E35)&lt;=30)+(INDEX(_calc_기준600!$CN$25:$EF$25,1,$F35)&gt;15)*(INDEX(_calc_기준600!$CN$25:$EF$25,1,$F35)&lt;=30)+(INDEX(_calc_기준600!$CN$25:$EF$25,1,$G35)&gt;15)*(INDEX(_calc_기준600!$CN$25:$EF$25,1,$G35)&lt;=30),"")</f>
        <v>3</v>
      </c>
      <c r="K35" s="43">
        <f>IFERROR((INDEX(_calc_기준600!$CN$25:$EF$25,1,$B35)&gt;30)+(INDEX(_calc_기준600!$CN$25:$EF$25,1,$C35)&gt;30)+(INDEX(_calc_기준600!$CN$25:$EF$25,1,$D35)&gt;30)+(INDEX(_calc_기준600!$CN$25:$EF$25,1,$E35)&gt;30)+(INDEX(_calc_기준600!$CN$25:$EF$25,1,$F35)&gt;30)+(INDEX(_calc_기준600!$CN$25:$EF$25,1,$G35)&gt;30),"")</f>
        <v>1</v>
      </c>
      <c r="L35" s="24">
        <f>IFERROR(MATCH(L$11,_calc_기준600!$CN$25:$EF$25,0),"")</f>
        <v>21</v>
      </c>
      <c r="M35" s="25">
        <f>IFERROR(MATCH(M$11,_calc_기준600!$CN$25:$EF$25,0),"")</f>
        <v>33</v>
      </c>
      <c r="N35" s="25">
        <f>IFERROR(MATCH(N$11,_calc_기준600!$CN$25:$EF$25,0),"")</f>
        <v>18</v>
      </c>
      <c r="O35" s="25">
        <f>IFERROR(MATCH(O$11,_calc_기준600!$CN$25:$EF$25,0),"")</f>
        <v>13</v>
      </c>
      <c r="P35" s="25">
        <f>IFERROR(MATCH(P$11,_calc_기준600!$CN$25:$EF$25,0),"")</f>
        <v>34</v>
      </c>
      <c r="Q35" s="25">
        <f>IFERROR(MATCH(Q$11,_calc_기준600!$CN$25:$EF$25,0),"")</f>
        <v>12</v>
      </c>
      <c r="R35" s="25">
        <f>IFERROR(MATCH(R$11,_calc_기준600!$CN$25:$EF$25,0),"")</f>
        <v>45</v>
      </c>
      <c r="S35" s="25">
        <f>IFERROR(MATCH(S$11,_calc_기준600!$CN$25:$EF$25,0),"")</f>
        <v>38</v>
      </c>
      <c r="T35" s="25">
        <f>IFERROR(MATCH(T$11,_calc_기준600!$CN$25:$EF$25,0),"")</f>
        <v>43</v>
      </c>
      <c r="U35" s="25">
        <f>IFERROR(MATCH(U$11,_calc_기준600!$CN$25:$EF$25,0),"")</f>
        <v>44</v>
      </c>
      <c r="V35" s="25">
        <f>IFERROR(MATCH(V$11,_calc_기준600!$CN$25:$EF$25,0),"")</f>
        <v>39</v>
      </c>
      <c r="W35" s="25">
        <f>IFERROR(MATCH(W$11,_calc_기준600!$CN$25:$EF$25,0),"")</f>
        <v>11</v>
      </c>
      <c r="X35" s="25">
        <f>IFERROR(MATCH(X$11,_calc_기준600!$CN$25:$EF$25,0),"")</f>
        <v>42</v>
      </c>
      <c r="Y35" s="25">
        <f>IFERROR(MATCH(Y$11,_calc_기준600!$CN$25:$EF$25,0),"")</f>
        <v>14</v>
      </c>
      <c r="Z35" s="25">
        <f>IFERROR(MATCH(Z$11,_calc_기준600!$CN$25:$EF$25,0),"")</f>
        <v>19</v>
      </c>
      <c r="AA35" s="25">
        <f>IFERROR(MATCH(AA$11,_calc_기준600!$CN$25:$EF$25,0),"")</f>
        <v>22</v>
      </c>
      <c r="AB35" s="25">
        <f>IFERROR(MATCH(AB$11,_calc_기준600!$CN$25:$EF$25,0),"")</f>
        <v>2</v>
      </c>
      <c r="AC35" s="25">
        <f>IFERROR(MATCH(AC$11,_calc_기준600!$CN$25:$EF$25,0),"")</f>
        <v>7</v>
      </c>
      <c r="AD35" s="25">
        <f>IFERROR(MATCH(AD$11,_calc_기준600!$CN$25:$EF$25,0),"")</f>
        <v>26</v>
      </c>
      <c r="AE35" s="25">
        <f>IFERROR(MATCH(AE$11,_calc_기준600!$CN$25:$EF$25,0),"")</f>
        <v>41</v>
      </c>
      <c r="AF35" s="25">
        <f>IFERROR(MATCH(AF$11,_calc_기준600!$CN$25:$EF$25,0),"")</f>
        <v>16</v>
      </c>
      <c r="AG35" s="25">
        <f>IFERROR(MATCH(AG$11,_calc_기준600!$CN$25:$EF$25,0),"")</f>
        <v>6</v>
      </c>
      <c r="AH35" s="25">
        <f>IFERROR(MATCH(AH$11,_calc_기준600!$CN$25:$EF$25,0),"")</f>
        <v>10</v>
      </c>
      <c r="AI35" s="25">
        <f>IFERROR(MATCH(AI$11,_calc_기준600!$CN$25:$EF$25,0),"")</f>
        <v>3</v>
      </c>
      <c r="AJ35" s="25">
        <f>IFERROR(MATCH(AJ$11,_calc_기준600!$CN$25:$EF$25,0),"")</f>
        <v>29</v>
      </c>
      <c r="AK35" s="25">
        <f>IFERROR(MATCH(AK$11,_calc_기준600!$CN$25:$EF$25,0),"")</f>
        <v>30</v>
      </c>
      <c r="AL35" s="25">
        <f>IFERROR(MATCH(AL$11,_calc_기준600!$CN$25:$EF$25,0),"")</f>
        <v>32</v>
      </c>
      <c r="AM35" s="25">
        <f>IFERROR(MATCH(AM$11,_calc_기준600!$CN$25:$EF$25,0),"")</f>
        <v>35</v>
      </c>
      <c r="AN35" s="25">
        <f>IFERROR(MATCH(AN$11,_calc_기준600!$CN$25:$EF$25,0),"")</f>
        <v>36</v>
      </c>
      <c r="AO35" s="25">
        <f>IFERROR(MATCH(AO$11,_calc_기준600!$CN$25:$EF$25,0),"")</f>
        <v>15</v>
      </c>
      <c r="AP35" s="25">
        <f>IFERROR(MATCH(AP$11,_calc_기준600!$CN$25:$EF$25,0),"")</f>
        <v>24</v>
      </c>
      <c r="AQ35" s="25">
        <f>IFERROR(MATCH(AQ$11,_calc_기준600!$CN$25:$EF$25,0),"")</f>
        <v>31</v>
      </c>
      <c r="AR35" s="25">
        <f>IFERROR(MATCH(AR$11,_calc_기준600!$CN$25:$EF$25,0),"")</f>
        <v>28</v>
      </c>
      <c r="AS35" s="25">
        <f>IFERROR(MATCH(AS$11,_calc_기준600!$CN$25:$EF$25,0),"")</f>
        <v>17</v>
      </c>
      <c r="AT35" s="25">
        <f>IFERROR(MATCH(AT$11,_calc_기준600!$CN$25:$EF$25,0),"")</f>
        <v>37</v>
      </c>
      <c r="AU35" s="25">
        <f>IFERROR(MATCH(AU$11,_calc_기준600!$CN$25:$EF$25,0),"")</f>
        <v>4</v>
      </c>
      <c r="AV35" s="25">
        <f>IFERROR(MATCH(AV$11,_calc_기준600!$CN$25:$EF$25,0),"")</f>
        <v>20</v>
      </c>
      <c r="AW35" s="25">
        <f>IFERROR(MATCH(AW$11,_calc_기준600!$CN$25:$EF$25,0),"")</f>
        <v>25</v>
      </c>
      <c r="AX35" s="25">
        <f>IFERROR(MATCH(AX$11,_calc_기준600!$CN$25:$EF$25,0),"")</f>
        <v>27</v>
      </c>
      <c r="AY35" s="25">
        <f>IFERROR(MATCH(AY$11,_calc_기준600!$CN$25:$EF$25,0),"")</f>
        <v>9</v>
      </c>
      <c r="AZ35" s="25">
        <f>IFERROR(MATCH(AZ$11,_calc_기준600!$CN$25:$EF$25,0),"")</f>
        <v>1</v>
      </c>
      <c r="BA35" s="25">
        <f>IFERROR(MATCH(BA$11,_calc_기준600!$CN$25:$EF$25,0),"")</f>
        <v>40</v>
      </c>
      <c r="BB35" s="25">
        <f>IFERROR(MATCH(BB$11,_calc_기준600!$CN$25:$EF$25,0),"")</f>
        <v>23</v>
      </c>
      <c r="BC35" s="25">
        <f>IFERROR(MATCH(BC$11,_calc_기준600!$CN$25:$EF$25,0),"")</f>
        <v>5</v>
      </c>
      <c r="BD35" s="25">
        <f>IFERROR(MATCH(BD$11,_calc_기준600!$CN$25:$EF$25,0),"")</f>
        <v>8</v>
      </c>
    </row>
    <row r="36" spans="1:56" ht="16.5" customHeight="1">
      <c r="A36" s="57">
        <f t="shared" si="2"/>
        <v>1220</v>
      </c>
      <c r="B36" s="40">
        <f>IFERROR(INDEX(전체당첨내역!$B:$B,MATCH($A36,전체당첨내역!$A:$A,0)),"")</f>
        <v>2</v>
      </c>
      <c r="C36" s="40">
        <f>IFERROR(INDEX(전체당첨내역!$C:$C,MATCH($A36,전체당첨내역!$A:$A,0)),"")</f>
        <v>22</v>
      </c>
      <c r="D36" s="40">
        <f>IFERROR(INDEX(전체당첨내역!$D:$D,MATCH($A36,전체당첨내역!$A:$A,0)),"")</f>
        <v>25</v>
      </c>
      <c r="E36" s="40">
        <f>IFERROR(INDEX(전체당첨내역!$E:$E,MATCH($A36,전체당첨내역!$A:$A,0)),"")</f>
        <v>28</v>
      </c>
      <c r="F36" s="40">
        <f>IFERROR(INDEX(전체당첨내역!$F:$F,MATCH($A36,전체당첨내역!$A:$A,0)),"")</f>
        <v>34</v>
      </c>
      <c r="G36" s="40">
        <f>IFERROR(INDEX(전체당첨내역!$G:$G,MATCH($A36,전체당첨내역!$A:$A,0)),"")</f>
        <v>43</v>
      </c>
      <c r="H36" s="41">
        <f>IFERROR(INDEX(전체당첨내역!$H:$H,MATCH($A36,전체당첨내역!$A:$A,0)),"")</f>
        <v>16</v>
      </c>
      <c r="I36" s="42">
        <f>IFERROR((INDEX(_calc_기준600!$CN$26:$EF$26,1,$B36)&gt;0)*(INDEX(_calc_기준600!$CN$26:$EF$26,1,$B36)&lt;=15)+(INDEX(_calc_기준600!$CN$26:$EF$26,1,$C36)&gt;0)*(INDEX(_calc_기준600!$CN$26:$EF$26,1,$C36)&lt;=15)+(INDEX(_calc_기준600!$CN$26:$EF$26,1,$D36)&gt;0)*(INDEX(_calc_기준600!$CN$26:$EF$26,1,$D36)&lt;=15)+(INDEX(_calc_기준600!$CN$26:$EF$26,1,$E36)&gt;0)*(INDEX(_calc_기준600!$CN$26:$EF$26,1,$E36)&lt;=15)+(INDEX(_calc_기준600!$CN$26:$EF$26,1,$F36)&gt;0)*(INDEX(_calc_기준600!$CN$26:$EF$26,1,$F36)&lt;=15)+(INDEX(_calc_기준600!$CN$26:$EF$26,1,$G36)&gt;0)*(INDEX(_calc_기준600!$CN$26:$EF$26,1,$G36)&lt;=15),"")</f>
        <v>2</v>
      </c>
      <c r="J36" s="40">
        <f>IFERROR((INDEX(_calc_기준600!$CN$26:$EF$26,1,$B36)&gt;15)*(INDEX(_calc_기준600!$CN$26:$EF$26,1,$B36)&lt;=30)+(INDEX(_calc_기준600!$CN$26:$EF$26,1,$C36)&gt;15)*(INDEX(_calc_기준600!$CN$26:$EF$26,1,$C36)&lt;=30)+(INDEX(_calc_기준600!$CN$26:$EF$26,1,$D36)&gt;15)*(INDEX(_calc_기준600!$CN$26:$EF$26,1,$D36)&lt;=30)+(INDEX(_calc_기준600!$CN$26:$EF$26,1,$E36)&gt;15)*(INDEX(_calc_기준600!$CN$26:$EF$26,1,$E36)&lt;=30)+(INDEX(_calc_기준600!$CN$26:$EF$26,1,$F36)&gt;15)*(INDEX(_calc_기준600!$CN$26:$EF$26,1,$F36)&lt;=30)+(INDEX(_calc_기준600!$CN$26:$EF$26,1,$G36)&gt;15)*(INDEX(_calc_기준600!$CN$26:$EF$26,1,$G36)&lt;=30),"")</f>
        <v>2</v>
      </c>
      <c r="K36" s="43">
        <f>IFERROR((INDEX(_calc_기준600!$CN$26:$EF$26,1,$B36)&gt;30)+(INDEX(_calc_기준600!$CN$26:$EF$26,1,$C36)&gt;30)+(INDEX(_calc_기준600!$CN$26:$EF$26,1,$D36)&gt;30)+(INDEX(_calc_기준600!$CN$26:$EF$26,1,$E36)&gt;30)+(INDEX(_calc_기준600!$CN$26:$EF$26,1,$F36)&gt;30)+(INDEX(_calc_기준600!$CN$26:$EF$26,1,$G36)&gt;30),"")</f>
        <v>2</v>
      </c>
      <c r="L36" s="24">
        <f>IFERROR(MATCH(L$11,_calc_기준600!$CN$26:$EF$26,0),"")</f>
        <v>21</v>
      </c>
      <c r="M36" s="25">
        <f>IFERROR(MATCH(M$11,_calc_기준600!$CN$26:$EF$26,0),"")</f>
        <v>33</v>
      </c>
      <c r="N36" s="25">
        <f>IFERROR(MATCH(N$11,_calc_기준600!$CN$26:$EF$26,0),"")</f>
        <v>18</v>
      </c>
      <c r="O36" s="25">
        <f>IFERROR(MATCH(O$11,_calc_기준600!$CN$26:$EF$26,0),"")</f>
        <v>45</v>
      </c>
      <c r="P36" s="25">
        <f>IFERROR(MATCH(P$11,_calc_기준600!$CN$26:$EF$26,0),"")</f>
        <v>12</v>
      </c>
      <c r="Q36" s="25">
        <f>IFERROR(MATCH(Q$11,_calc_기준600!$CN$26:$EF$26,0),"")</f>
        <v>34</v>
      </c>
      <c r="R36" s="25">
        <f>IFERROR(MATCH(R$11,_calc_기준600!$CN$26:$EF$26,0),"")</f>
        <v>43</v>
      </c>
      <c r="S36" s="25">
        <f>IFERROR(MATCH(S$11,_calc_기준600!$CN$26:$EF$26,0),"")</f>
        <v>13</v>
      </c>
      <c r="T36" s="25">
        <f>IFERROR(MATCH(T$11,_calc_기준600!$CN$26:$EF$26,0),"")</f>
        <v>39</v>
      </c>
      <c r="U36" s="25">
        <f>IFERROR(MATCH(U$11,_calc_기준600!$CN$26:$EF$26,0),"")</f>
        <v>44</v>
      </c>
      <c r="V36" s="25">
        <f>IFERROR(MATCH(V$11,_calc_기준600!$CN$26:$EF$26,0),"")</f>
        <v>11</v>
      </c>
      <c r="W36" s="25">
        <f>IFERROR(MATCH(W$11,_calc_기준600!$CN$26:$EF$26,0),"")</f>
        <v>38</v>
      </c>
      <c r="X36" s="25">
        <f>IFERROR(MATCH(X$11,_calc_기준600!$CN$26:$EF$26,0),"")</f>
        <v>14</v>
      </c>
      <c r="Y36" s="25">
        <f>IFERROR(MATCH(Y$11,_calc_기준600!$CN$26:$EF$26,0),"")</f>
        <v>19</v>
      </c>
      <c r="Z36" s="25">
        <f>IFERROR(MATCH(Z$11,_calc_기준600!$CN$26:$EF$26,0),"")</f>
        <v>42</v>
      </c>
      <c r="AA36" s="25">
        <f>IFERROR(MATCH(AA$11,_calc_기준600!$CN$26:$EF$26,0),"")</f>
        <v>2</v>
      </c>
      <c r="AB36" s="25">
        <f>IFERROR(MATCH(AB$11,_calc_기준600!$CN$26:$EF$26,0),"")</f>
        <v>22</v>
      </c>
      <c r="AC36" s="25">
        <f>IFERROR(MATCH(AC$11,_calc_기준600!$CN$26:$EF$26,0),"")</f>
        <v>7</v>
      </c>
      <c r="AD36" s="25">
        <f>IFERROR(MATCH(AD$11,_calc_기준600!$CN$26:$EF$26,0),"")</f>
        <v>26</v>
      </c>
      <c r="AE36" s="25">
        <f>IFERROR(MATCH(AE$11,_calc_기준600!$CN$26:$EF$26,0),"")</f>
        <v>16</v>
      </c>
      <c r="AF36" s="25">
        <f>IFERROR(MATCH(AF$11,_calc_기준600!$CN$26:$EF$26,0),"")</f>
        <v>41</v>
      </c>
      <c r="AG36" s="25">
        <f>IFERROR(MATCH(AG$11,_calc_기준600!$CN$26:$EF$26,0),"")</f>
        <v>10</v>
      </c>
      <c r="AH36" s="25">
        <f>IFERROR(MATCH(AH$11,_calc_기준600!$CN$26:$EF$26,0),"")</f>
        <v>6</v>
      </c>
      <c r="AI36" s="25">
        <f>IFERROR(MATCH(AI$11,_calc_기준600!$CN$26:$EF$26,0),"")</f>
        <v>30</v>
      </c>
      <c r="AJ36" s="25">
        <f>IFERROR(MATCH(AJ$11,_calc_기준600!$CN$26:$EF$26,0),"")</f>
        <v>35</v>
      </c>
      <c r="AK36" s="25">
        <f>IFERROR(MATCH(AK$11,_calc_기준600!$CN$26:$EF$26,0),"")</f>
        <v>36</v>
      </c>
      <c r="AL36" s="25">
        <f>IFERROR(MATCH(AL$11,_calc_기준600!$CN$26:$EF$26,0),"")</f>
        <v>29</v>
      </c>
      <c r="AM36" s="25">
        <f>IFERROR(MATCH(AM$11,_calc_기준600!$CN$26:$EF$26,0),"")</f>
        <v>32</v>
      </c>
      <c r="AN36" s="25">
        <f>IFERROR(MATCH(AN$11,_calc_기준600!$CN$26:$EF$26,0),"")</f>
        <v>3</v>
      </c>
      <c r="AO36" s="25">
        <f>IFERROR(MATCH(AO$11,_calc_기준600!$CN$26:$EF$26,0),"")</f>
        <v>15</v>
      </c>
      <c r="AP36" s="25">
        <f>IFERROR(MATCH(AP$11,_calc_기준600!$CN$26:$EF$26,0),"")</f>
        <v>24</v>
      </c>
      <c r="AQ36" s="25">
        <f>IFERROR(MATCH(AQ$11,_calc_기준600!$CN$26:$EF$26,0),"")</f>
        <v>31</v>
      </c>
      <c r="AR36" s="25">
        <f>IFERROR(MATCH(AR$11,_calc_기준600!$CN$26:$EF$26,0),"")</f>
        <v>25</v>
      </c>
      <c r="AS36" s="25">
        <f>IFERROR(MATCH(AS$11,_calc_기준600!$CN$26:$EF$26,0),"")</f>
        <v>17</v>
      </c>
      <c r="AT36" s="25">
        <f>IFERROR(MATCH(AT$11,_calc_기준600!$CN$26:$EF$26,0),"")</f>
        <v>28</v>
      </c>
      <c r="AU36" s="25">
        <f>IFERROR(MATCH(AU$11,_calc_기준600!$CN$26:$EF$26,0),"")</f>
        <v>37</v>
      </c>
      <c r="AV36" s="25">
        <f>IFERROR(MATCH(AV$11,_calc_기준600!$CN$26:$EF$26,0),"")</f>
        <v>4</v>
      </c>
      <c r="AW36" s="25">
        <f>IFERROR(MATCH(AW$11,_calc_기준600!$CN$26:$EF$26,0),"")</f>
        <v>20</v>
      </c>
      <c r="AX36" s="25">
        <f>IFERROR(MATCH(AX$11,_calc_기준600!$CN$26:$EF$26,0),"")</f>
        <v>27</v>
      </c>
      <c r="AY36" s="25">
        <f>IFERROR(MATCH(AY$11,_calc_기준600!$CN$26:$EF$26,0),"")</f>
        <v>9</v>
      </c>
      <c r="AZ36" s="25">
        <f>IFERROR(MATCH(AZ$11,_calc_기준600!$CN$26:$EF$26,0),"")</f>
        <v>1</v>
      </c>
      <c r="BA36" s="25">
        <f>IFERROR(MATCH(BA$11,_calc_기준600!$CN$26:$EF$26,0),"")</f>
        <v>40</v>
      </c>
      <c r="BB36" s="25">
        <f>IFERROR(MATCH(BB$11,_calc_기준600!$CN$26:$EF$26,0),"")</f>
        <v>23</v>
      </c>
      <c r="BC36" s="25">
        <f>IFERROR(MATCH(BC$11,_calc_기준600!$CN$26:$EF$26,0),"")</f>
        <v>5</v>
      </c>
      <c r="BD36" s="25">
        <f>IFERROR(MATCH(BD$11,_calc_기준600!$CN$26:$EF$26,0),"")</f>
        <v>8</v>
      </c>
    </row>
    <row r="37" spans="1:56" ht="16.5" customHeight="1">
      <c r="A37" s="57">
        <f t="shared" si="2"/>
        <v>1219</v>
      </c>
      <c r="B37" s="40">
        <f>IFERROR(INDEX(전체당첨내역!$B:$B,MATCH($A37,전체당첨내역!$A:$A,0)),"")</f>
        <v>1</v>
      </c>
      <c r="C37" s="40">
        <f>IFERROR(INDEX(전체당첨내역!$C:$C,MATCH($A37,전체당첨내역!$A:$A,0)),"")</f>
        <v>2</v>
      </c>
      <c r="D37" s="40">
        <f>IFERROR(INDEX(전체당첨내역!$D:$D,MATCH($A37,전체당첨내역!$A:$A,0)),"")</f>
        <v>15</v>
      </c>
      <c r="E37" s="40">
        <f>IFERROR(INDEX(전체당첨내역!$E:$E,MATCH($A37,전체당첨내역!$A:$A,0)),"")</f>
        <v>28</v>
      </c>
      <c r="F37" s="40">
        <f>IFERROR(INDEX(전체당첨내역!$F:$F,MATCH($A37,전체당첨내역!$A:$A,0)),"")</f>
        <v>39</v>
      </c>
      <c r="G37" s="40">
        <f>IFERROR(INDEX(전체당첨내역!$G:$G,MATCH($A37,전체당첨내역!$A:$A,0)),"")</f>
        <v>45</v>
      </c>
      <c r="H37" s="41">
        <f>IFERROR(INDEX(전체당첨내역!$H:$H,MATCH($A37,전체당첨내역!$A:$A,0)),"")</f>
        <v>31</v>
      </c>
      <c r="I37" s="42">
        <f>IFERROR((INDEX(_calc_기준600!$CN$27:$EF$27,1,$B37)&gt;0)*(INDEX(_calc_기준600!$CN$27:$EF$27,1,$B37)&lt;=15)+(INDEX(_calc_기준600!$CN$27:$EF$27,1,$C37)&gt;0)*(INDEX(_calc_기준600!$CN$27:$EF$27,1,$C37)&lt;=15)+(INDEX(_calc_기준600!$CN$27:$EF$27,1,$D37)&gt;0)*(INDEX(_calc_기준600!$CN$27:$EF$27,1,$D37)&lt;=15)+(INDEX(_calc_기준600!$CN$27:$EF$27,1,$E37)&gt;0)*(INDEX(_calc_기준600!$CN$27:$EF$27,1,$E37)&lt;=15)+(INDEX(_calc_기준600!$CN$27:$EF$27,1,$F37)&gt;0)*(INDEX(_calc_기준600!$CN$27:$EF$27,1,$F37)&lt;=15)+(INDEX(_calc_기준600!$CN$27:$EF$27,1,$G37)&gt;0)*(INDEX(_calc_기준600!$CN$27:$EF$27,1,$G37)&lt;=15),"")</f>
        <v>3</v>
      </c>
      <c r="J37" s="40">
        <f>IFERROR((INDEX(_calc_기준600!$CN$27:$EF$27,1,$B37)&gt;15)*(INDEX(_calc_기준600!$CN$27:$EF$27,1,$B37)&lt;=30)+(INDEX(_calc_기준600!$CN$27:$EF$27,1,$C37)&gt;15)*(INDEX(_calc_기준600!$CN$27:$EF$27,1,$C37)&lt;=30)+(INDEX(_calc_기준600!$CN$27:$EF$27,1,$D37)&gt;15)*(INDEX(_calc_기준600!$CN$27:$EF$27,1,$D37)&lt;=30)+(INDEX(_calc_기준600!$CN$27:$EF$27,1,$E37)&gt;15)*(INDEX(_calc_기준600!$CN$27:$EF$27,1,$E37)&lt;=30)+(INDEX(_calc_기준600!$CN$27:$EF$27,1,$F37)&gt;15)*(INDEX(_calc_기준600!$CN$27:$EF$27,1,$F37)&lt;=30)+(INDEX(_calc_기준600!$CN$27:$EF$27,1,$G37)&gt;15)*(INDEX(_calc_기준600!$CN$27:$EF$27,1,$G37)&lt;=30),"")</f>
        <v>2</v>
      </c>
      <c r="K37" s="43">
        <f>IFERROR((INDEX(_calc_기준600!$CN$27:$EF$27,1,$B37)&gt;30)+(INDEX(_calc_기준600!$CN$27:$EF$27,1,$C37)&gt;30)+(INDEX(_calc_기준600!$CN$27:$EF$27,1,$D37)&gt;30)+(INDEX(_calc_기준600!$CN$27:$EF$27,1,$E37)&gt;30)+(INDEX(_calc_기준600!$CN$27:$EF$27,1,$F37)&gt;30)+(INDEX(_calc_기준600!$CN$27:$EF$27,1,$G37)&gt;30),"")</f>
        <v>1</v>
      </c>
      <c r="L37" s="24">
        <f>IFERROR(MATCH(L$11,_calc_기준600!$CN$27:$EF$27,0),"")</f>
        <v>21</v>
      </c>
      <c r="M37" s="25">
        <f>IFERROR(MATCH(M$11,_calc_기준600!$CN$27:$EF$27,0),"")</f>
        <v>33</v>
      </c>
      <c r="N37" s="25">
        <f>IFERROR(MATCH(N$11,_calc_기준600!$CN$27:$EF$27,0),"")</f>
        <v>45</v>
      </c>
      <c r="O37" s="25">
        <f>IFERROR(MATCH(O$11,_calc_기준600!$CN$27:$EF$27,0),"")</f>
        <v>18</v>
      </c>
      <c r="P37" s="25">
        <f>IFERROR(MATCH(P$11,_calc_기준600!$CN$27:$EF$27,0),"")</f>
        <v>34</v>
      </c>
      <c r="Q37" s="25">
        <f>IFERROR(MATCH(Q$11,_calc_기준600!$CN$27:$EF$27,0),"")</f>
        <v>13</v>
      </c>
      <c r="R37" s="25">
        <f>IFERROR(MATCH(R$11,_calc_기준600!$CN$27:$EF$27,0),"")</f>
        <v>43</v>
      </c>
      <c r="S37" s="25">
        <f>IFERROR(MATCH(S$11,_calc_기준600!$CN$27:$EF$27,0),"")</f>
        <v>12</v>
      </c>
      <c r="T37" s="25">
        <f>IFERROR(MATCH(T$11,_calc_기준600!$CN$27:$EF$27,0),"")</f>
        <v>11</v>
      </c>
      <c r="U37" s="25">
        <f>IFERROR(MATCH(U$11,_calc_기준600!$CN$27:$EF$27,0),"")</f>
        <v>39</v>
      </c>
      <c r="V37" s="25">
        <f>IFERROR(MATCH(V$11,_calc_기준600!$CN$27:$EF$27,0),"")</f>
        <v>44</v>
      </c>
      <c r="W37" s="25">
        <f>IFERROR(MATCH(W$11,_calc_기준600!$CN$27:$EF$27,0),"")</f>
        <v>38</v>
      </c>
      <c r="X37" s="25">
        <f>IFERROR(MATCH(X$11,_calc_기준600!$CN$27:$EF$27,0),"")</f>
        <v>14</v>
      </c>
      <c r="Y37" s="25">
        <f>IFERROR(MATCH(Y$11,_calc_기준600!$CN$27:$EF$27,0),"")</f>
        <v>2</v>
      </c>
      <c r="Z37" s="25">
        <f>IFERROR(MATCH(Z$11,_calc_기준600!$CN$27:$EF$27,0),"")</f>
        <v>19</v>
      </c>
      <c r="AA37" s="25">
        <f>IFERROR(MATCH(AA$11,_calc_기준600!$CN$27:$EF$27,0),"")</f>
        <v>7</v>
      </c>
      <c r="AB37" s="25">
        <f>IFERROR(MATCH(AB$11,_calc_기준600!$CN$27:$EF$27,0),"")</f>
        <v>22</v>
      </c>
      <c r="AC37" s="25">
        <f>IFERROR(MATCH(AC$11,_calc_기준600!$CN$27:$EF$27,0),"")</f>
        <v>41</v>
      </c>
      <c r="AD37" s="25">
        <f>IFERROR(MATCH(AD$11,_calc_기준600!$CN$27:$EF$27,0),"")</f>
        <v>10</v>
      </c>
      <c r="AE37" s="25">
        <f>IFERROR(MATCH(AE$11,_calc_기준600!$CN$27:$EF$27,0),"")</f>
        <v>6</v>
      </c>
      <c r="AF37" s="25">
        <f>IFERROR(MATCH(AF$11,_calc_기준600!$CN$27:$EF$27,0),"")</f>
        <v>30</v>
      </c>
      <c r="AG37" s="25">
        <f>IFERROR(MATCH(AG$11,_calc_기준600!$CN$27:$EF$27,0),"")</f>
        <v>35</v>
      </c>
      <c r="AH37" s="25">
        <f>IFERROR(MATCH(AH$11,_calc_기준600!$CN$27:$EF$27,0),"")</f>
        <v>16</v>
      </c>
      <c r="AI37" s="25">
        <f>IFERROR(MATCH(AI$11,_calc_기준600!$CN$27:$EF$27,0),"")</f>
        <v>36</v>
      </c>
      <c r="AJ37" s="25">
        <f>IFERROR(MATCH(AJ$11,_calc_기준600!$CN$27:$EF$27,0),"")</f>
        <v>29</v>
      </c>
      <c r="AK37" s="25">
        <f>IFERROR(MATCH(AK$11,_calc_기준600!$CN$27:$EF$27,0),"")</f>
        <v>28</v>
      </c>
      <c r="AL37" s="25">
        <f>IFERROR(MATCH(AL$11,_calc_기준600!$CN$27:$EF$27,0),"")</f>
        <v>31</v>
      </c>
      <c r="AM37" s="25">
        <f>IFERROR(MATCH(AM$11,_calc_기준600!$CN$27:$EF$27,0),"")</f>
        <v>42</v>
      </c>
      <c r="AN37" s="25">
        <f>IFERROR(MATCH(AN$11,_calc_기준600!$CN$27:$EF$27,0),"")</f>
        <v>3</v>
      </c>
      <c r="AO37" s="25">
        <f>IFERROR(MATCH(AO$11,_calc_기준600!$CN$27:$EF$27,0),"")</f>
        <v>15</v>
      </c>
      <c r="AP37" s="25">
        <f>IFERROR(MATCH(AP$11,_calc_기준600!$CN$27:$EF$27,0),"")</f>
        <v>32</v>
      </c>
      <c r="AQ37" s="25">
        <f>IFERROR(MATCH(AQ$11,_calc_기준600!$CN$27:$EF$27,0),"")</f>
        <v>17</v>
      </c>
      <c r="AR37" s="25">
        <f>IFERROR(MATCH(AR$11,_calc_기준600!$CN$27:$EF$27,0),"")</f>
        <v>37</v>
      </c>
      <c r="AS37" s="25">
        <f>IFERROR(MATCH(AS$11,_calc_기준600!$CN$27:$EF$27,0),"")</f>
        <v>25</v>
      </c>
      <c r="AT37" s="25">
        <f>IFERROR(MATCH(AT$11,_calc_기준600!$CN$27:$EF$27,0),"")</f>
        <v>26</v>
      </c>
      <c r="AU37" s="25">
        <f>IFERROR(MATCH(AU$11,_calc_기준600!$CN$27:$EF$27,0),"")</f>
        <v>4</v>
      </c>
      <c r="AV37" s="25">
        <f>IFERROR(MATCH(AV$11,_calc_기준600!$CN$27:$EF$27,0),"")</f>
        <v>24</v>
      </c>
      <c r="AW37" s="25">
        <f>IFERROR(MATCH(AW$11,_calc_기준600!$CN$27:$EF$27,0),"")</f>
        <v>20</v>
      </c>
      <c r="AX37" s="25">
        <f>IFERROR(MATCH(AX$11,_calc_기준600!$CN$27:$EF$27,0),"")</f>
        <v>27</v>
      </c>
      <c r="AY37" s="25">
        <f>IFERROR(MATCH(AY$11,_calc_기준600!$CN$27:$EF$27,0),"")</f>
        <v>9</v>
      </c>
      <c r="AZ37" s="25">
        <f>IFERROR(MATCH(AZ$11,_calc_기준600!$CN$27:$EF$27,0),"")</f>
        <v>40</v>
      </c>
      <c r="BA37" s="25">
        <f>IFERROR(MATCH(BA$11,_calc_기준600!$CN$27:$EF$27,0),"")</f>
        <v>1</v>
      </c>
      <c r="BB37" s="25">
        <f>IFERROR(MATCH(BB$11,_calc_기준600!$CN$27:$EF$27,0),"")</f>
        <v>23</v>
      </c>
      <c r="BC37" s="25">
        <f>IFERROR(MATCH(BC$11,_calc_기준600!$CN$27:$EF$27,0),"")</f>
        <v>8</v>
      </c>
      <c r="BD37" s="25">
        <f>IFERROR(MATCH(BD$11,_calc_기준600!$CN$27:$EF$27,0),"")</f>
        <v>5</v>
      </c>
    </row>
    <row r="38" spans="1:56" ht="16.5" customHeight="1">
      <c r="A38" s="57">
        <f t="shared" si="2"/>
        <v>1218</v>
      </c>
      <c r="B38" s="40">
        <f>IFERROR(INDEX(전체당첨내역!$B:$B,MATCH($A38,전체당첨내역!$A:$A,0)),"")</f>
        <v>3</v>
      </c>
      <c r="C38" s="40">
        <f>IFERROR(INDEX(전체당첨내역!$C:$C,MATCH($A38,전체당첨내역!$A:$A,0)),"")</f>
        <v>28</v>
      </c>
      <c r="D38" s="40">
        <f>IFERROR(INDEX(전체당첨내역!$D:$D,MATCH($A38,전체당첨내역!$A:$A,0)),"")</f>
        <v>31</v>
      </c>
      <c r="E38" s="40">
        <f>IFERROR(INDEX(전체당첨내역!$E:$E,MATCH($A38,전체당첨내역!$A:$A,0)),"")</f>
        <v>32</v>
      </c>
      <c r="F38" s="40">
        <f>IFERROR(INDEX(전체당첨내역!$F:$F,MATCH($A38,전체당첨내역!$A:$A,0)),"")</f>
        <v>42</v>
      </c>
      <c r="G38" s="40">
        <f>IFERROR(INDEX(전체당첨내역!$G:$G,MATCH($A38,전체당첨내역!$A:$A,0)),"")</f>
        <v>45</v>
      </c>
      <c r="H38" s="41">
        <f>IFERROR(INDEX(전체당첨내역!$H:$H,MATCH($A38,전체당첨내역!$A:$A,0)),"")</f>
        <v>25</v>
      </c>
      <c r="I38" s="42">
        <f>IFERROR((INDEX(_calc_기준600!$CN$28:$EF$28,1,$B38)&gt;0)*(INDEX(_calc_기준600!$CN$28:$EF$28,1,$B38)&lt;=15)+(INDEX(_calc_기준600!$CN$28:$EF$28,1,$C38)&gt;0)*(INDEX(_calc_기준600!$CN$28:$EF$28,1,$C38)&lt;=15)+(INDEX(_calc_기준600!$CN$28:$EF$28,1,$D38)&gt;0)*(INDEX(_calc_기준600!$CN$28:$EF$28,1,$D38)&lt;=15)+(INDEX(_calc_기준600!$CN$28:$EF$28,1,$E38)&gt;0)*(INDEX(_calc_기준600!$CN$28:$EF$28,1,$E38)&lt;=15)+(INDEX(_calc_기준600!$CN$28:$EF$28,1,$F38)&gt;0)*(INDEX(_calc_기준600!$CN$28:$EF$28,1,$F38)&lt;=15)+(INDEX(_calc_기준600!$CN$28:$EF$28,1,$G38)&gt;0)*(INDEX(_calc_기준600!$CN$28:$EF$28,1,$G38)&lt;=15),"")</f>
        <v>1</v>
      </c>
      <c r="J38" s="40">
        <f>IFERROR((INDEX(_calc_기준600!$CN$28:$EF$28,1,$B38)&gt;15)*(INDEX(_calc_기준600!$CN$28:$EF$28,1,$B38)&lt;=30)+(INDEX(_calc_기준600!$CN$28:$EF$28,1,$C38)&gt;15)*(INDEX(_calc_기준600!$CN$28:$EF$28,1,$C38)&lt;=30)+(INDEX(_calc_기준600!$CN$28:$EF$28,1,$D38)&gt;15)*(INDEX(_calc_기준600!$CN$28:$EF$28,1,$D38)&lt;=30)+(INDEX(_calc_기준600!$CN$28:$EF$28,1,$E38)&gt;15)*(INDEX(_calc_기준600!$CN$28:$EF$28,1,$E38)&lt;=30)+(INDEX(_calc_기준600!$CN$28:$EF$28,1,$F38)&gt;15)*(INDEX(_calc_기준600!$CN$28:$EF$28,1,$F38)&lt;=30)+(INDEX(_calc_기준600!$CN$28:$EF$28,1,$G38)&gt;15)*(INDEX(_calc_기준600!$CN$28:$EF$28,1,$G38)&lt;=30),"")</f>
        <v>5</v>
      </c>
      <c r="K38" s="43">
        <f>IFERROR((INDEX(_calc_기준600!$CN$28:$EF$28,1,$B38)&gt;30)+(INDEX(_calc_기준600!$CN$28:$EF$28,1,$C38)&gt;30)+(INDEX(_calc_기준600!$CN$28:$EF$28,1,$D38)&gt;30)+(INDEX(_calc_기준600!$CN$28:$EF$28,1,$E38)&gt;30)+(INDEX(_calc_기준600!$CN$28:$EF$28,1,$F38)&gt;30)+(INDEX(_calc_기준600!$CN$28:$EF$28,1,$G38)&gt;30),"")</f>
        <v>0</v>
      </c>
      <c r="L38" s="24">
        <f>IFERROR(MATCH(L$11,_calc_기준600!$CN$28:$EF$28,0),"")</f>
        <v>21</v>
      </c>
      <c r="M38" s="25">
        <f>IFERROR(MATCH(M$11,_calc_기준600!$CN$28:$EF$28,0),"")</f>
        <v>45</v>
      </c>
      <c r="N38" s="25">
        <f>IFERROR(MATCH(N$11,_calc_기준600!$CN$28:$EF$28,0),"")</f>
        <v>18</v>
      </c>
      <c r="O38" s="25">
        <f>IFERROR(MATCH(O$11,_calc_기준600!$CN$28:$EF$28,0),"")</f>
        <v>34</v>
      </c>
      <c r="P38" s="25">
        <f>IFERROR(MATCH(P$11,_calc_기준600!$CN$28:$EF$28,0),"")</f>
        <v>33</v>
      </c>
      <c r="Q38" s="25">
        <f>IFERROR(MATCH(Q$11,_calc_기준600!$CN$28:$EF$28,0),"")</f>
        <v>13</v>
      </c>
      <c r="R38" s="25">
        <f>IFERROR(MATCH(R$11,_calc_기준600!$CN$28:$EF$28,0),"")</f>
        <v>43</v>
      </c>
      <c r="S38" s="25">
        <f>IFERROR(MATCH(S$11,_calc_기준600!$CN$28:$EF$28,0),"")</f>
        <v>12</v>
      </c>
      <c r="T38" s="25">
        <f>IFERROR(MATCH(T$11,_calc_기준600!$CN$28:$EF$28,0),"")</f>
        <v>11</v>
      </c>
      <c r="U38" s="25">
        <f>IFERROR(MATCH(U$11,_calc_기준600!$CN$28:$EF$28,0),"")</f>
        <v>39</v>
      </c>
      <c r="V38" s="25">
        <f>IFERROR(MATCH(V$11,_calc_기준600!$CN$28:$EF$28,0),"")</f>
        <v>44</v>
      </c>
      <c r="W38" s="25">
        <f>IFERROR(MATCH(W$11,_calc_기준600!$CN$28:$EF$28,0),"")</f>
        <v>38</v>
      </c>
      <c r="X38" s="25">
        <f>IFERROR(MATCH(X$11,_calc_기준600!$CN$28:$EF$28,0),"")</f>
        <v>14</v>
      </c>
      <c r="Y38" s="25">
        <f>IFERROR(MATCH(Y$11,_calc_기준600!$CN$28:$EF$28,0),"")</f>
        <v>2</v>
      </c>
      <c r="Z38" s="25">
        <f>IFERROR(MATCH(Z$11,_calc_기준600!$CN$28:$EF$28,0),"")</f>
        <v>19</v>
      </c>
      <c r="AA38" s="25">
        <f>IFERROR(MATCH(AA$11,_calc_기준600!$CN$28:$EF$28,0),"")</f>
        <v>42</v>
      </c>
      <c r="AB38" s="25">
        <f>IFERROR(MATCH(AB$11,_calc_기준600!$CN$28:$EF$28,0),"")</f>
        <v>28</v>
      </c>
      <c r="AC38" s="25">
        <f>IFERROR(MATCH(AC$11,_calc_기준600!$CN$28:$EF$28,0),"")</f>
        <v>31</v>
      </c>
      <c r="AD38" s="25">
        <f>IFERROR(MATCH(AD$11,_calc_기준600!$CN$28:$EF$28,0),"")</f>
        <v>7</v>
      </c>
      <c r="AE38" s="25">
        <f>IFERROR(MATCH(AE$11,_calc_기준600!$CN$28:$EF$28,0),"")</f>
        <v>22</v>
      </c>
      <c r="AF38" s="25">
        <f>IFERROR(MATCH(AF$11,_calc_기준600!$CN$28:$EF$28,0),"")</f>
        <v>35</v>
      </c>
      <c r="AG38" s="25">
        <f>IFERROR(MATCH(AG$11,_calc_기준600!$CN$28:$EF$28,0),"")</f>
        <v>16</v>
      </c>
      <c r="AH38" s="25">
        <f>IFERROR(MATCH(AH$11,_calc_기준600!$CN$28:$EF$28,0),"")</f>
        <v>36</v>
      </c>
      <c r="AI38" s="25">
        <f>IFERROR(MATCH(AI$11,_calc_기준600!$CN$28:$EF$28,0),"")</f>
        <v>41</v>
      </c>
      <c r="AJ38" s="25">
        <f>IFERROR(MATCH(AJ$11,_calc_기준600!$CN$28:$EF$28,0),"")</f>
        <v>6</v>
      </c>
      <c r="AK38" s="25">
        <f>IFERROR(MATCH(AK$11,_calc_기준600!$CN$28:$EF$28,0),"")</f>
        <v>10</v>
      </c>
      <c r="AL38" s="25">
        <f>IFERROR(MATCH(AL$11,_calc_기준600!$CN$28:$EF$28,0),"")</f>
        <v>32</v>
      </c>
      <c r="AM38" s="25">
        <f>IFERROR(MATCH(AM$11,_calc_기준600!$CN$28:$EF$28,0),"")</f>
        <v>29</v>
      </c>
      <c r="AN38" s="25">
        <f>IFERROR(MATCH(AN$11,_calc_기준600!$CN$28:$EF$28,0),"")</f>
        <v>15</v>
      </c>
      <c r="AO38" s="25">
        <f>IFERROR(MATCH(AO$11,_calc_기준600!$CN$28:$EF$28,0),"")</f>
        <v>3</v>
      </c>
      <c r="AP38" s="25">
        <f>IFERROR(MATCH(AP$11,_calc_기준600!$CN$28:$EF$28,0),"")</f>
        <v>17</v>
      </c>
      <c r="AQ38" s="25">
        <f>IFERROR(MATCH(AQ$11,_calc_기준600!$CN$28:$EF$28,0),"")</f>
        <v>25</v>
      </c>
      <c r="AR38" s="25">
        <f>IFERROR(MATCH(AR$11,_calc_기준600!$CN$28:$EF$28,0),"")</f>
        <v>30</v>
      </c>
      <c r="AS38" s="25">
        <f>IFERROR(MATCH(AS$11,_calc_기준600!$CN$28:$EF$28,0),"")</f>
        <v>26</v>
      </c>
      <c r="AT38" s="25">
        <f>IFERROR(MATCH(AT$11,_calc_기준600!$CN$28:$EF$28,0),"")</f>
        <v>4</v>
      </c>
      <c r="AU38" s="25">
        <f>IFERROR(MATCH(AU$11,_calc_기준600!$CN$28:$EF$28,0),"")</f>
        <v>24</v>
      </c>
      <c r="AV38" s="25">
        <f>IFERROR(MATCH(AV$11,_calc_기준600!$CN$28:$EF$28,0),"")</f>
        <v>20</v>
      </c>
      <c r="AW38" s="25">
        <f>IFERROR(MATCH(AW$11,_calc_기준600!$CN$28:$EF$28,0),"")</f>
        <v>27</v>
      </c>
      <c r="AX38" s="25">
        <f>IFERROR(MATCH(AX$11,_calc_기준600!$CN$28:$EF$28,0),"")</f>
        <v>37</v>
      </c>
      <c r="AY38" s="25">
        <f>IFERROR(MATCH(AY$11,_calc_기준600!$CN$28:$EF$28,0),"")</f>
        <v>40</v>
      </c>
      <c r="AZ38" s="25">
        <f>IFERROR(MATCH(AZ$11,_calc_기준600!$CN$28:$EF$28,0),"")</f>
        <v>9</v>
      </c>
      <c r="BA38" s="25">
        <f>IFERROR(MATCH(BA$11,_calc_기준600!$CN$28:$EF$28,0),"")</f>
        <v>23</v>
      </c>
      <c r="BB38" s="25">
        <f>IFERROR(MATCH(BB$11,_calc_기준600!$CN$28:$EF$28,0),"")</f>
        <v>1</v>
      </c>
      <c r="BC38" s="25">
        <f>IFERROR(MATCH(BC$11,_calc_기준600!$CN$28:$EF$28,0),"")</f>
        <v>8</v>
      </c>
      <c r="BD38" s="25">
        <f>IFERROR(MATCH(BD$11,_calc_기준600!$CN$28:$EF$28,0),"")</f>
        <v>5</v>
      </c>
    </row>
    <row r="39" spans="1:56" ht="16.5" customHeight="1">
      <c r="A39" s="57">
        <f t="shared" si="2"/>
        <v>1217</v>
      </c>
      <c r="B39" s="40">
        <f>IFERROR(INDEX(전체당첨내역!$B:$B,MATCH($A39,전체당첨내역!$A:$A,0)),"")</f>
        <v>8</v>
      </c>
      <c r="C39" s="40">
        <f>IFERROR(INDEX(전체당첨내역!$C:$C,MATCH($A39,전체당첨내역!$A:$A,0)),"")</f>
        <v>10</v>
      </c>
      <c r="D39" s="40">
        <f>IFERROR(INDEX(전체당첨내역!$D:$D,MATCH($A39,전체당첨내역!$A:$A,0)),"")</f>
        <v>15</v>
      </c>
      <c r="E39" s="40">
        <f>IFERROR(INDEX(전체당첨내역!$E:$E,MATCH($A39,전체당첨내역!$A:$A,0)),"")</f>
        <v>20</v>
      </c>
      <c r="F39" s="40">
        <f>IFERROR(INDEX(전체당첨내역!$F:$F,MATCH($A39,전체당첨내역!$A:$A,0)),"")</f>
        <v>29</v>
      </c>
      <c r="G39" s="40">
        <f>IFERROR(INDEX(전체당첨내역!$G:$G,MATCH($A39,전체당첨내역!$A:$A,0)),"")</f>
        <v>31</v>
      </c>
      <c r="H39" s="41">
        <f>IFERROR(INDEX(전체당첨내역!$H:$H,MATCH($A39,전체당첨내역!$A:$A,0)),"")</f>
        <v>41</v>
      </c>
      <c r="I39" s="42">
        <f>IFERROR((INDEX(_calc_기준600!$CN$29:$EF$29,1,$B39)&gt;0)*(INDEX(_calc_기준600!$CN$29:$EF$29,1,$B39)&lt;=15)+(INDEX(_calc_기준600!$CN$29:$EF$29,1,$C39)&gt;0)*(INDEX(_calc_기준600!$CN$29:$EF$29,1,$C39)&lt;=15)+(INDEX(_calc_기준600!$CN$29:$EF$29,1,$D39)&gt;0)*(INDEX(_calc_기준600!$CN$29:$EF$29,1,$D39)&lt;=15)+(INDEX(_calc_기준600!$CN$29:$EF$29,1,$E39)&gt;0)*(INDEX(_calc_기준600!$CN$29:$EF$29,1,$E39)&lt;=15)+(INDEX(_calc_기준600!$CN$29:$EF$29,1,$F39)&gt;0)*(INDEX(_calc_기준600!$CN$29:$EF$29,1,$F39)&lt;=15)+(INDEX(_calc_기준600!$CN$29:$EF$29,1,$G39)&gt;0)*(INDEX(_calc_기준600!$CN$29:$EF$29,1,$G39)&lt;=15),"")</f>
        <v>0</v>
      </c>
      <c r="J39" s="40">
        <f>IFERROR((INDEX(_calc_기준600!$CN$29:$EF$29,1,$B39)&gt;15)*(INDEX(_calc_기준600!$CN$29:$EF$29,1,$B39)&lt;=30)+(INDEX(_calc_기준600!$CN$29:$EF$29,1,$C39)&gt;15)*(INDEX(_calc_기준600!$CN$29:$EF$29,1,$C39)&lt;=30)+(INDEX(_calc_기준600!$CN$29:$EF$29,1,$D39)&gt;15)*(INDEX(_calc_기준600!$CN$29:$EF$29,1,$D39)&lt;=30)+(INDEX(_calc_기준600!$CN$29:$EF$29,1,$E39)&gt;15)*(INDEX(_calc_기준600!$CN$29:$EF$29,1,$E39)&lt;=30)+(INDEX(_calc_기준600!$CN$29:$EF$29,1,$F39)&gt;15)*(INDEX(_calc_기준600!$CN$29:$EF$29,1,$F39)&lt;=30)+(INDEX(_calc_기준600!$CN$29:$EF$29,1,$G39)&gt;15)*(INDEX(_calc_기준600!$CN$29:$EF$29,1,$G39)&lt;=30),"")</f>
        <v>4</v>
      </c>
      <c r="K39" s="43">
        <f>IFERROR((INDEX(_calc_기준600!$CN$29:$EF$29,1,$B39)&gt;30)+(INDEX(_calc_기준600!$CN$29:$EF$29,1,$C39)&gt;30)+(INDEX(_calc_기준600!$CN$29:$EF$29,1,$D39)&gt;30)+(INDEX(_calc_기준600!$CN$29:$EF$29,1,$E39)&gt;30)+(INDEX(_calc_기준600!$CN$29:$EF$29,1,$F39)&gt;30)+(INDEX(_calc_기준600!$CN$29:$EF$29,1,$G39)&gt;30),"")</f>
        <v>2</v>
      </c>
      <c r="L39" s="24">
        <f>IFERROR(MATCH(L$11,_calc_기준600!$CN$29:$EF$29,0),"")</f>
        <v>21</v>
      </c>
      <c r="M39" s="25">
        <f>IFERROR(MATCH(M$11,_calc_기준600!$CN$29:$EF$29,0),"")</f>
        <v>45</v>
      </c>
      <c r="N39" s="25">
        <f>IFERROR(MATCH(N$11,_calc_기준600!$CN$29:$EF$29,0),"")</f>
        <v>18</v>
      </c>
      <c r="O39" s="25">
        <f>IFERROR(MATCH(O$11,_calc_기준600!$CN$29:$EF$29,0),"")</f>
        <v>34</v>
      </c>
      <c r="P39" s="25">
        <f>IFERROR(MATCH(P$11,_calc_기준600!$CN$29:$EF$29,0),"")</f>
        <v>33</v>
      </c>
      <c r="Q39" s="25">
        <f>IFERROR(MATCH(Q$11,_calc_기준600!$CN$29:$EF$29,0),"")</f>
        <v>13</v>
      </c>
      <c r="R39" s="25">
        <f>IFERROR(MATCH(R$11,_calc_기준600!$CN$29:$EF$29,0),"")</f>
        <v>43</v>
      </c>
      <c r="S39" s="25">
        <f>IFERROR(MATCH(S$11,_calc_기준600!$CN$29:$EF$29,0),"")</f>
        <v>12</v>
      </c>
      <c r="T39" s="25">
        <f>IFERROR(MATCH(T$11,_calc_기준600!$CN$29:$EF$29,0),"")</f>
        <v>11</v>
      </c>
      <c r="U39" s="25">
        <f>IFERROR(MATCH(U$11,_calc_기준600!$CN$29:$EF$29,0),"")</f>
        <v>38</v>
      </c>
      <c r="V39" s="25">
        <f>IFERROR(MATCH(V$11,_calc_기준600!$CN$29:$EF$29,0),"")</f>
        <v>44</v>
      </c>
      <c r="W39" s="25">
        <f>IFERROR(MATCH(W$11,_calc_기준600!$CN$29:$EF$29,0),"")</f>
        <v>14</v>
      </c>
      <c r="X39" s="25">
        <f>IFERROR(MATCH(X$11,_calc_기준600!$CN$29:$EF$29,0),"")</f>
        <v>19</v>
      </c>
      <c r="Y39" s="25">
        <f>IFERROR(MATCH(Y$11,_calc_기준600!$CN$29:$EF$29,0),"")</f>
        <v>39</v>
      </c>
      <c r="Z39" s="25">
        <f>IFERROR(MATCH(Z$11,_calc_기준600!$CN$29:$EF$29,0),"")</f>
        <v>2</v>
      </c>
      <c r="AA39" s="25">
        <f>IFERROR(MATCH(AA$11,_calc_기준600!$CN$29:$EF$29,0),"")</f>
        <v>10</v>
      </c>
      <c r="AB39" s="25">
        <f>IFERROR(MATCH(AB$11,_calc_기준600!$CN$29:$EF$29,0),"")</f>
        <v>28</v>
      </c>
      <c r="AC39" s="25">
        <f>IFERROR(MATCH(AC$11,_calc_기준600!$CN$29:$EF$29,0),"")</f>
        <v>7</v>
      </c>
      <c r="AD39" s="25">
        <f>IFERROR(MATCH(AD$11,_calc_기준600!$CN$29:$EF$29,0),"")</f>
        <v>15</v>
      </c>
      <c r="AE39" s="25">
        <f>IFERROR(MATCH(AE$11,_calc_기준600!$CN$29:$EF$29,0),"")</f>
        <v>29</v>
      </c>
      <c r="AF39" s="25">
        <f>IFERROR(MATCH(AF$11,_calc_기준600!$CN$29:$EF$29,0),"")</f>
        <v>31</v>
      </c>
      <c r="AG39" s="25">
        <f>IFERROR(MATCH(AG$11,_calc_기준600!$CN$29:$EF$29,0),"")</f>
        <v>22</v>
      </c>
      <c r="AH39" s="25">
        <f>IFERROR(MATCH(AH$11,_calc_기준600!$CN$29:$EF$29,0),"")</f>
        <v>42</v>
      </c>
      <c r="AI39" s="25">
        <f>IFERROR(MATCH(AI$11,_calc_기준600!$CN$29:$EF$29,0),"")</f>
        <v>6</v>
      </c>
      <c r="AJ39" s="25">
        <f>IFERROR(MATCH(AJ$11,_calc_기준600!$CN$29:$EF$29,0),"")</f>
        <v>16</v>
      </c>
      <c r="AK39" s="25">
        <f>IFERROR(MATCH(AK$11,_calc_기준600!$CN$29:$EF$29,0),"")</f>
        <v>36</v>
      </c>
      <c r="AL39" s="25">
        <f>IFERROR(MATCH(AL$11,_calc_기준600!$CN$29:$EF$29,0),"")</f>
        <v>32</v>
      </c>
      <c r="AM39" s="25">
        <f>IFERROR(MATCH(AM$11,_calc_기준600!$CN$29:$EF$29,0),"")</f>
        <v>41</v>
      </c>
      <c r="AN39" s="25">
        <f>IFERROR(MATCH(AN$11,_calc_기준600!$CN$29:$EF$29,0),"")</f>
        <v>3</v>
      </c>
      <c r="AO39" s="25">
        <f>IFERROR(MATCH(AO$11,_calc_기준600!$CN$29:$EF$29,0),"")</f>
        <v>30</v>
      </c>
      <c r="AP39" s="25">
        <f>IFERROR(MATCH(AP$11,_calc_기준600!$CN$29:$EF$29,0),"")</f>
        <v>17</v>
      </c>
      <c r="AQ39" s="25">
        <f>IFERROR(MATCH(AQ$11,_calc_기준600!$CN$29:$EF$29,0),"")</f>
        <v>25</v>
      </c>
      <c r="AR39" s="25">
        <f>IFERROR(MATCH(AR$11,_calc_기준600!$CN$29:$EF$29,0),"")</f>
        <v>26</v>
      </c>
      <c r="AS39" s="25">
        <f>IFERROR(MATCH(AS$11,_calc_기준600!$CN$29:$EF$29,0),"")</f>
        <v>35</v>
      </c>
      <c r="AT39" s="25">
        <f>IFERROR(MATCH(AT$11,_calc_기준600!$CN$29:$EF$29,0),"")</f>
        <v>4</v>
      </c>
      <c r="AU39" s="25">
        <f>IFERROR(MATCH(AU$11,_calc_기준600!$CN$29:$EF$29,0),"")</f>
        <v>20</v>
      </c>
      <c r="AV39" s="25">
        <f>IFERROR(MATCH(AV$11,_calc_기준600!$CN$29:$EF$29,0),"")</f>
        <v>24</v>
      </c>
      <c r="AW39" s="25">
        <f>IFERROR(MATCH(AW$11,_calc_기준600!$CN$29:$EF$29,0),"")</f>
        <v>27</v>
      </c>
      <c r="AX39" s="25">
        <f>IFERROR(MATCH(AX$11,_calc_기준600!$CN$29:$EF$29,0),"")</f>
        <v>37</v>
      </c>
      <c r="AY39" s="25">
        <f>IFERROR(MATCH(AY$11,_calc_기준600!$CN$29:$EF$29,0),"")</f>
        <v>9</v>
      </c>
      <c r="AZ39" s="25">
        <f>IFERROR(MATCH(AZ$11,_calc_기준600!$CN$29:$EF$29,0),"")</f>
        <v>1</v>
      </c>
      <c r="BA39" s="25">
        <f>IFERROR(MATCH(BA$11,_calc_기준600!$CN$29:$EF$29,0),"")</f>
        <v>8</v>
      </c>
      <c r="BB39" s="25">
        <f>IFERROR(MATCH(BB$11,_calc_기준600!$CN$29:$EF$29,0),"")</f>
        <v>23</v>
      </c>
      <c r="BC39" s="25">
        <f>IFERROR(MATCH(BC$11,_calc_기준600!$CN$29:$EF$29,0),"")</f>
        <v>40</v>
      </c>
      <c r="BD39" s="25">
        <f>IFERROR(MATCH(BD$11,_calc_기준600!$CN$29:$EF$29,0),"")</f>
        <v>5</v>
      </c>
    </row>
    <row r="40" spans="1:56" ht="16.5" customHeight="1">
      <c r="A40" s="57">
        <f t="shared" si="2"/>
        <v>1216</v>
      </c>
      <c r="B40" s="40">
        <f>IFERROR(INDEX(전체당첨내역!$B:$B,MATCH($A40,전체당첨내역!$A:$A,0)),"")</f>
        <v>3</v>
      </c>
      <c r="C40" s="40">
        <f>IFERROR(INDEX(전체당첨내역!$C:$C,MATCH($A40,전체당첨내역!$A:$A,0)),"")</f>
        <v>10</v>
      </c>
      <c r="D40" s="40">
        <f>IFERROR(INDEX(전체당첨내역!$D:$D,MATCH($A40,전체당첨내역!$A:$A,0)),"")</f>
        <v>14</v>
      </c>
      <c r="E40" s="40">
        <f>IFERROR(INDEX(전체당첨내역!$E:$E,MATCH($A40,전체당첨내역!$A:$A,0)),"")</f>
        <v>15</v>
      </c>
      <c r="F40" s="40">
        <f>IFERROR(INDEX(전체당첨내역!$F:$F,MATCH($A40,전체당첨내역!$A:$A,0)),"")</f>
        <v>23</v>
      </c>
      <c r="G40" s="40">
        <f>IFERROR(INDEX(전체당첨내역!$G:$G,MATCH($A40,전체당첨내역!$A:$A,0)),"")</f>
        <v>24</v>
      </c>
      <c r="H40" s="41">
        <f>IFERROR(INDEX(전체당첨내역!$H:$H,MATCH($A40,전체당첨내역!$A:$A,0)),"")</f>
        <v>25</v>
      </c>
      <c r="I40" s="42">
        <f>IFERROR((INDEX(_calc_기준600!$CN$30:$EF$30,1,$B40)&gt;0)*(INDEX(_calc_기준600!$CN$30:$EF$30,1,$B40)&lt;=15)+(INDEX(_calc_기준600!$CN$30:$EF$30,1,$C40)&gt;0)*(INDEX(_calc_기준600!$CN$30:$EF$30,1,$C40)&lt;=15)+(INDEX(_calc_기준600!$CN$30:$EF$30,1,$D40)&gt;0)*(INDEX(_calc_기준600!$CN$30:$EF$30,1,$D40)&lt;=15)+(INDEX(_calc_기준600!$CN$30:$EF$30,1,$E40)&gt;0)*(INDEX(_calc_기준600!$CN$30:$EF$30,1,$E40)&lt;=15)+(INDEX(_calc_기준600!$CN$30:$EF$30,1,$F40)&gt;0)*(INDEX(_calc_기준600!$CN$30:$EF$30,1,$F40)&lt;=15)+(INDEX(_calc_기준600!$CN$30:$EF$30,1,$G40)&gt;0)*(INDEX(_calc_기준600!$CN$30:$EF$30,1,$G40)&lt;=15),"")</f>
        <v>1</v>
      </c>
      <c r="J40" s="40">
        <f>IFERROR((INDEX(_calc_기준600!$CN$30:$EF$30,1,$B40)&gt;15)*(INDEX(_calc_기준600!$CN$30:$EF$30,1,$B40)&lt;=30)+(INDEX(_calc_기준600!$CN$30:$EF$30,1,$C40)&gt;15)*(INDEX(_calc_기준600!$CN$30:$EF$30,1,$C40)&lt;=30)+(INDEX(_calc_기준600!$CN$30:$EF$30,1,$D40)&gt;15)*(INDEX(_calc_기준600!$CN$30:$EF$30,1,$D40)&lt;=30)+(INDEX(_calc_기준600!$CN$30:$EF$30,1,$E40)&gt;15)*(INDEX(_calc_기준600!$CN$30:$EF$30,1,$E40)&lt;=30)+(INDEX(_calc_기준600!$CN$30:$EF$30,1,$F40)&gt;15)*(INDEX(_calc_기준600!$CN$30:$EF$30,1,$F40)&lt;=30)+(INDEX(_calc_기준600!$CN$30:$EF$30,1,$G40)&gt;15)*(INDEX(_calc_기준600!$CN$30:$EF$30,1,$G40)&lt;=30),"")</f>
        <v>3</v>
      </c>
      <c r="K40" s="43">
        <f>IFERROR((INDEX(_calc_기준600!$CN$30:$EF$30,1,$B40)&gt;30)+(INDEX(_calc_기준600!$CN$30:$EF$30,1,$C40)&gt;30)+(INDEX(_calc_기준600!$CN$30:$EF$30,1,$D40)&gt;30)+(INDEX(_calc_기준600!$CN$30:$EF$30,1,$E40)&gt;30)+(INDEX(_calc_기준600!$CN$30:$EF$30,1,$F40)&gt;30)+(INDEX(_calc_기준600!$CN$30:$EF$30,1,$G40)&gt;30),"")</f>
        <v>2</v>
      </c>
      <c r="L40" s="24">
        <f>IFERROR(MATCH(L$11,_calc_기준600!$CN$30:$EF$30,0),"")</f>
        <v>21</v>
      </c>
      <c r="M40" s="25">
        <f>IFERROR(MATCH(M$11,_calc_기준600!$CN$30:$EF$30,0),"")</f>
        <v>45</v>
      </c>
      <c r="N40" s="25">
        <f>IFERROR(MATCH(N$11,_calc_기준600!$CN$30:$EF$30,0),"")</f>
        <v>18</v>
      </c>
      <c r="O40" s="25">
        <f>IFERROR(MATCH(O$11,_calc_기준600!$CN$30:$EF$30,0),"")</f>
        <v>34</v>
      </c>
      <c r="P40" s="25">
        <f>IFERROR(MATCH(P$11,_calc_기준600!$CN$30:$EF$30,0),"")</f>
        <v>13</v>
      </c>
      <c r="Q40" s="25">
        <f>IFERROR(MATCH(Q$11,_calc_기준600!$CN$30:$EF$30,0),"")</f>
        <v>33</v>
      </c>
      <c r="R40" s="25">
        <f>IFERROR(MATCH(R$11,_calc_기준600!$CN$30:$EF$30,0),"")</f>
        <v>43</v>
      </c>
      <c r="S40" s="25">
        <f>IFERROR(MATCH(S$11,_calc_기준600!$CN$30:$EF$30,0),"")</f>
        <v>12</v>
      </c>
      <c r="T40" s="25">
        <f>IFERROR(MATCH(T$11,_calc_기준600!$CN$30:$EF$30,0),"")</f>
        <v>11</v>
      </c>
      <c r="U40" s="25">
        <f>IFERROR(MATCH(U$11,_calc_기준600!$CN$30:$EF$30,0),"")</f>
        <v>38</v>
      </c>
      <c r="V40" s="25">
        <f>IFERROR(MATCH(V$11,_calc_기준600!$CN$30:$EF$30,0),"")</f>
        <v>44</v>
      </c>
      <c r="W40" s="25">
        <f>IFERROR(MATCH(W$11,_calc_기준600!$CN$30:$EF$30,0),"")</f>
        <v>10</v>
      </c>
      <c r="X40" s="25">
        <f>IFERROR(MATCH(X$11,_calc_기준600!$CN$30:$EF$30,0),"")</f>
        <v>19</v>
      </c>
      <c r="Y40" s="25">
        <f>IFERROR(MATCH(Y$11,_calc_기준600!$CN$30:$EF$30,0),"")</f>
        <v>39</v>
      </c>
      <c r="Z40" s="25">
        <f>IFERROR(MATCH(Z$11,_calc_기준600!$CN$30:$EF$30,0),"")</f>
        <v>2</v>
      </c>
      <c r="AA40" s="25">
        <f>IFERROR(MATCH(AA$11,_calc_기준600!$CN$30:$EF$30,0),"")</f>
        <v>15</v>
      </c>
      <c r="AB40" s="25">
        <f>IFERROR(MATCH(AB$11,_calc_기준600!$CN$30:$EF$30,0),"")</f>
        <v>14</v>
      </c>
      <c r="AC40" s="25">
        <f>IFERROR(MATCH(AC$11,_calc_기준600!$CN$30:$EF$30,0),"")</f>
        <v>28</v>
      </c>
      <c r="AD40" s="25">
        <f>IFERROR(MATCH(AD$11,_calc_기준600!$CN$30:$EF$30,0),"")</f>
        <v>7</v>
      </c>
      <c r="AE40" s="25">
        <f>IFERROR(MATCH(AE$11,_calc_기준600!$CN$30:$EF$30,0),"")</f>
        <v>31</v>
      </c>
      <c r="AF40" s="25">
        <f>IFERROR(MATCH(AF$11,_calc_기준600!$CN$30:$EF$30,0),"")</f>
        <v>6</v>
      </c>
      <c r="AG40" s="25">
        <f>IFERROR(MATCH(AG$11,_calc_기준600!$CN$30:$EF$30,0),"")</f>
        <v>22</v>
      </c>
      <c r="AH40" s="25">
        <f>IFERROR(MATCH(AH$11,_calc_기준600!$CN$30:$EF$30,0),"")</f>
        <v>41</v>
      </c>
      <c r="AI40" s="25">
        <f>IFERROR(MATCH(AI$11,_calc_기준600!$CN$30:$EF$30,0),"")</f>
        <v>16</v>
      </c>
      <c r="AJ40" s="25">
        <f>IFERROR(MATCH(AJ$11,_calc_기준600!$CN$30:$EF$30,0),"")</f>
        <v>36</v>
      </c>
      <c r="AK40" s="25">
        <f>IFERROR(MATCH(AK$11,_calc_기준600!$CN$30:$EF$30,0),"")</f>
        <v>42</v>
      </c>
      <c r="AL40" s="25">
        <f>IFERROR(MATCH(AL$11,_calc_기준600!$CN$30:$EF$30,0),"")</f>
        <v>29</v>
      </c>
      <c r="AM40" s="25">
        <f>IFERROR(MATCH(AM$11,_calc_기준600!$CN$30:$EF$30,0),"")</f>
        <v>32</v>
      </c>
      <c r="AN40" s="25">
        <f>IFERROR(MATCH(AN$11,_calc_기준600!$CN$30:$EF$30,0),"")</f>
        <v>3</v>
      </c>
      <c r="AO40" s="25">
        <f>IFERROR(MATCH(AO$11,_calc_기준600!$CN$30:$EF$30,0),"")</f>
        <v>17</v>
      </c>
      <c r="AP40" s="25">
        <f>IFERROR(MATCH(AP$11,_calc_기준600!$CN$30:$EF$30,0),"")</f>
        <v>26</v>
      </c>
      <c r="AQ40" s="25">
        <f>IFERROR(MATCH(AQ$11,_calc_기준600!$CN$30:$EF$30,0),"")</f>
        <v>30</v>
      </c>
      <c r="AR40" s="25">
        <f>IFERROR(MATCH(AR$11,_calc_기준600!$CN$30:$EF$30,0),"")</f>
        <v>4</v>
      </c>
      <c r="AS40" s="25">
        <f>IFERROR(MATCH(AS$11,_calc_기준600!$CN$30:$EF$30,0),"")</f>
        <v>35</v>
      </c>
      <c r="AT40" s="25">
        <f>IFERROR(MATCH(AT$11,_calc_기준600!$CN$30:$EF$30,0),"")</f>
        <v>20</v>
      </c>
      <c r="AU40" s="25">
        <f>IFERROR(MATCH(AU$11,_calc_기준600!$CN$30:$EF$30,0),"")</f>
        <v>24</v>
      </c>
      <c r="AV40" s="25">
        <f>IFERROR(MATCH(AV$11,_calc_기준600!$CN$30:$EF$30,0),"")</f>
        <v>25</v>
      </c>
      <c r="AW40" s="25">
        <f>IFERROR(MATCH(AW$11,_calc_기준600!$CN$30:$EF$30,0),"")</f>
        <v>27</v>
      </c>
      <c r="AX40" s="25">
        <f>IFERROR(MATCH(AX$11,_calc_기준600!$CN$30:$EF$30,0),"")</f>
        <v>37</v>
      </c>
      <c r="AY40" s="25">
        <f>IFERROR(MATCH(AY$11,_calc_기준600!$CN$30:$EF$30,0),"")</f>
        <v>1</v>
      </c>
      <c r="AZ40" s="25">
        <f>IFERROR(MATCH(AZ$11,_calc_기준600!$CN$30:$EF$30,0),"")</f>
        <v>9</v>
      </c>
      <c r="BA40" s="25">
        <f>IFERROR(MATCH(BA$11,_calc_기준600!$CN$30:$EF$30,0),"")</f>
        <v>8</v>
      </c>
      <c r="BB40" s="25">
        <f>IFERROR(MATCH(BB$11,_calc_기준600!$CN$30:$EF$30,0),"")</f>
        <v>40</v>
      </c>
      <c r="BC40" s="25">
        <f>IFERROR(MATCH(BC$11,_calc_기준600!$CN$30:$EF$30,0),"")</f>
        <v>5</v>
      </c>
      <c r="BD40" s="25">
        <f>IFERROR(MATCH(BD$11,_calc_기준600!$CN$30:$EF$30,0),"")</f>
        <v>23</v>
      </c>
    </row>
    <row r="41" spans="1:56" ht="16.5" customHeight="1">
      <c r="A41" s="57">
        <f t="shared" si="2"/>
        <v>1215</v>
      </c>
      <c r="B41" s="40">
        <f>IFERROR(INDEX(전체당첨내역!$B:$B,MATCH($A41,전체당첨내역!$A:$A,0)),"")</f>
        <v>13</v>
      </c>
      <c r="C41" s="40">
        <f>IFERROR(INDEX(전체당첨내역!$C:$C,MATCH($A41,전체당첨내역!$A:$A,0)),"")</f>
        <v>15</v>
      </c>
      <c r="D41" s="40">
        <f>IFERROR(INDEX(전체당첨내역!$D:$D,MATCH($A41,전체당첨내역!$A:$A,0)),"")</f>
        <v>19</v>
      </c>
      <c r="E41" s="40">
        <f>IFERROR(INDEX(전체당첨내역!$E:$E,MATCH($A41,전체당첨내역!$A:$A,0)),"")</f>
        <v>21</v>
      </c>
      <c r="F41" s="40">
        <f>IFERROR(INDEX(전체당첨내역!$F:$F,MATCH($A41,전체당첨내역!$A:$A,0)),"")</f>
        <v>44</v>
      </c>
      <c r="G41" s="40">
        <f>IFERROR(INDEX(전체당첨내역!$G:$G,MATCH($A41,전체당첨내역!$A:$A,0)),"")</f>
        <v>45</v>
      </c>
      <c r="H41" s="41">
        <f>IFERROR(INDEX(전체당첨내역!$H:$H,MATCH($A41,전체당첨내역!$A:$A,0)),"")</f>
        <v>39</v>
      </c>
      <c r="I41" s="42">
        <f>IFERROR((INDEX(_calc_기준600!$CN$31:$EF$31,1,$B41)&gt;0)*(INDEX(_calc_기준600!$CN$31:$EF$31,1,$B41)&lt;=15)+(INDEX(_calc_기준600!$CN$31:$EF$31,1,$C41)&gt;0)*(INDEX(_calc_기준600!$CN$31:$EF$31,1,$C41)&lt;=15)+(INDEX(_calc_기준600!$CN$31:$EF$31,1,$D41)&gt;0)*(INDEX(_calc_기준600!$CN$31:$EF$31,1,$D41)&lt;=15)+(INDEX(_calc_기준600!$CN$31:$EF$31,1,$E41)&gt;0)*(INDEX(_calc_기준600!$CN$31:$EF$31,1,$E41)&lt;=15)+(INDEX(_calc_기준600!$CN$31:$EF$31,1,$F41)&gt;0)*(INDEX(_calc_기준600!$CN$31:$EF$31,1,$F41)&lt;=15)+(INDEX(_calc_기준600!$CN$31:$EF$31,1,$G41)&gt;0)*(INDEX(_calc_기준600!$CN$31:$EF$31,1,$G41)&lt;=15),"")</f>
        <v>6</v>
      </c>
      <c r="J41" s="40">
        <f>IFERROR((INDEX(_calc_기준600!$CN$31:$EF$31,1,$B41)&gt;15)*(INDEX(_calc_기준600!$CN$31:$EF$31,1,$B41)&lt;=30)+(INDEX(_calc_기준600!$CN$31:$EF$31,1,$C41)&gt;15)*(INDEX(_calc_기준600!$CN$31:$EF$31,1,$C41)&lt;=30)+(INDEX(_calc_기준600!$CN$31:$EF$31,1,$D41)&gt;15)*(INDEX(_calc_기준600!$CN$31:$EF$31,1,$D41)&lt;=30)+(INDEX(_calc_기준600!$CN$31:$EF$31,1,$E41)&gt;15)*(INDEX(_calc_기준600!$CN$31:$EF$31,1,$E41)&lt;=30)+(INDEX(_calc_기준600!$CN$31:$EF$31,1,$F41)&gt;15)*(INDEX(_calc_기준600!$CN$31:$EF$31,1,$F41)&lt;=30)+(INDEX(_calc_기준600!$CN$31:$EF$31,1,$G41)&gt;15)*(INDEX(_calc_기준600!$CN$31:$EF$31,1,$G41)&lt;=30),"")</f>
        <v>0</v>
      </c>
      <c r="K41" s="43">
        <f>IFERROR((INDEX(_calc_기준600!$CN$31:$EF$31,1,$B41)&gt;30)+(INDEX(_calc_기준600!$CN$31:$EF$31,1,$C41)&gt;30)+(INDEX(_calc_기준600!$CN$31:$EF$31,1,$D41)&gt;30)+(INDEX(_calc_기준600!$CN$31:$EF$31,1,$E41)&gt;30)+(INDEX(_calc_기준600!$CN$31:$EF$31,1,$F41)&gt;30)+(INDEX(_calc_기준600!$CN$31:$EF$31,1,$G41)&gt;30),"")</f>
        <v>0</v>
      </c>
      <c r="L41" s="24">
        <f>IFERROR(MATCH(L$11,_calc_기준600!$CN$31:$EF$31,0),"")</f>
        <v>21</v>
      </c>
      <c r="M41" s="25">
        <f>IFERROR(MATCH(M$11,_calc_기준600!$CN$31:$EF$31,0),"")</f>
        <v>45</v>
      </c>
      <c r="N41" s="25">
        <f>IFERROR(MATCH(N$11,_calc_기준600!$CN$31:$EF$31,0),"")</f>
        <v>18</v>
      </c>
      <c r="O41" s="25">
        <f>IFERROR(MATCH(O$11,_calc_기준600!$CN$31:$EF$31,0),"")</f>
        <v>13</v>
      </c>
      <c r="P41" s="25">
        <f>IFERROR(MATCH(P$11,_calc_기준600!$CN$31:$EF$31,0),"")</f>
        <v>34</v>
      </c>
      <c r="Q41" s="25">
        <f>IFERROR(MATCH(Q$11,_calc_기준600!$CN$31:$EF$31,0),"")</f>
        <v>33</v>
      </c>
      <c r="R41" s="25">
        <f>IFERROR(MATCH(R$11,_calc_기준600!$CN$31:$EF$31,0),"")</f>
        <v>19</v>
      </c>
      <c r="S41" s="25">
        <f>IFERROR(MATCH(S$11,_calc_기준600!$CN$31:$EF$31,0),"")</f>
        <v>43</v>
      </c>
      <c r="T41" s="25">
        <f>IFERROR(MATCH(T$11,_calc_기준600!$CN$31:$EF$31,0),"")</f>
        <v>12</v>
      </c>
      <c r="U41" s="25">
        <f>IFERROR(MATCH(U$11,_calc_기준600!$CN$31:$EF$31,0),"")</f>
        <v>15</v>
      </c>
      <c r="V41" s="25">
        <f>IFERROR(MATCH(V$11,_calc_기준600!$CN$31:$EF$31,0),"")</f>
        <v>11</v>
      </c>
      <c r="W41" s="25">
        <f>IFERROR(MATCH(W$11,_calc_기준600!$CN$31:$EF$31,0),"")</f>
        <v>44</v>
      </c>
      <c r="X41" s="25">
        <f>IFERROR(MATCH(X$11,_calc_기준600!$CN$31:$EF$31,0),"")</f>
        <v>10</v>
      </c>
      <c r="Y41" s="25">
        <f>IFERROR(MATCH(Y$11,_calc_기준600!$CN$31:$EF$31,0),"")</f>
        <v>2</v>
      </c>
      <c r="Z41" s="25">
        <f>IFERROR(MATCH(Z$11,_calc_기준600!$CN$31:$EF$31,0),"")</f>
        <v>39</v>
      </c>
      <c r="AA41" s="25">
        <f>IFERROR(MATCH(AA$11,_calc_기준600!$CN$31:$EF$31,0),"")</f>
        <v>14</v>
      </c>
      <c r="AB41" s="25">
        <f>IFERROR(MATCH(AB$11,_calc_기준600!$CN$31:$EF$31,0),"")</f>
        <v>38</v>
      </c>
      <c r="AC41" s="25">
        <f>IFERROR(MATCH(AC$11,_calc_기준600!$CN$31:$EF$31,0),"")</f>
        <v>28</v>
      </c>
      <c r="AD41" s="25">
        <f>IFERROR(MATCH(AD$11,_calc_기준600!$CN$31:$EF$31,0),"")</f>
        <v>22</v>
      </c>
      <c r="AE41" s="25">
        <f>IFERROR(MATCH(AE$11,_calc_기준600!$CN$31:$EF$31,0),"")</f>
        <v>31</v>
      </c>
      <c r="AF41" s="25">
        <f>IFERROR(MATCH(AF$11,_calc_기준600!$CN$31:$EF$31,0),"")</f>
        <v>16</v>
      </c>
      <c r="AG41" s="25">
        <f>IFERROR(MATCH(AG$11,_calc_기준600!$CN$31:$EF$31,0),"")</f>
        <v>41</v>
      </c>
      <c r="AH41" s="25">
        <f>IFERROR(MATCH(AH$11,_calc_기준600!$CN$31:$EF$31,0),"")</f>
        <v>36</v>
      </c>
      <c r="AI41" s="25">
        <f>IFERROR(MATCH(AI$11,_calc_기준600!$CN$31:$EF$31,0),"")</f>
        <v>7</v>
      </c>
      <c r="AJ41" s="25">
        <f>IFERROR(MATCH(AJ$11,_calc_기준600!$CN$31:$EF$31,0),"")</f>
        <v>32</v>
      </c>
      <c r="AK41" s="25">
        <f>IFERROR(MATCH(AK$11,_calc_기준600!$CN$31:$EF$31,0),"")</f>
        <v>6</v>
      </c>
      <c r="AL41" s="25">
        <f>IFERROR(MATCH(AL$11,_calc_기준600!$CN$31:$EF$31,0),"")</f>
        <v>42</v>
      </c>
      <c r="AM41" s="25">
        <f>IFERROR(MATCH(AM$11,_calc_기준600!$CN$31:$EF$31,0),"")</f>
        <v>17</v>
      </c>
      <c r="AN41" s="25">
        <f>IFERROR(MATCH(AN$11,_calc_기준600!$CN$31:$EF$31,0),"")</f>
        <v>30</v>
      </c>
      <c r="AO41" s="25">
        <f>IFERROR(MATCH(AO$11,_calc_기준600!$CN$31:$EF$31,0),"")</f>
        <v>3</v>
      </c>
      <c r="AP41" s="25">
        <f>IFERROR(MATCH(AP$11,_calc_기준600!$CN$31:$EF$31,0),"")</f>
        <v>35</v>
      </c>
      <c r="AQ41" s="25">
        <f>IFERROR(MATCH(AQ$11,_calc_기준600!$CN$31:$EF$31,0),"")</f>
        <v>4</v>
      </c>
      <c r="AR41" s="25">
        <f>IFERROR(MATCH(AR$11,_calc_기준600!$CN$31:$EF$31,0),"")</f>
        <v>24</v>
      </c>
      <c r="AS41" s="25">
        <f>IFERROR(MATCH(AS$11,_calc_기준600!$CN$31:$EF$31,0),"")</f>
        <v>26</v>
      </c>
      <c r="AT41" s="25">
        <f>IFERROR(MATCH(AT$11,_calc_기준600!$CN$31:$EF$31,0),"")</f>
        <v>20</v>
      </c>
      <c r="AU41" s="25">
        <f>IFERROR(MATCH(AU$11,_calc_기준600!$CN$31:$EF$31,0),"")</f>
        <v>25</v>
      </c>
      <c r="AV41" s="25">
        <f>IFERROR(MATCH(AV$11,_calc_기준600!$CN$31:$EF$31,0),"")</f>
        <v>29</v>
      </c>
      <c r="AW41" s="25">
        <f>IFERROR(MATCH(AW$11,_calc_기준600!$CN$31:$EF$31,0),"")</f>
        <v>27</v>
      </c>
      <c r="AX41" s="25">
        <f>IFERROR(MATCH(AX$11,_calc_기준600!$CN$31:$EF$31,0),"")</f>
        <v>37</v>
      </c>
      <c r="AY41" s="25">
        <f>IFERROR(MATCH(AY$11,_calc_기준600!$CN$31:$EF$31,0),"")</f>
        <v>1</v>
      </c>
      <c r="AZ41" s="25">
        <f>IFERROR(MATCH(AZ$11,_calc_기준600!$CN$31:$EF$31,0),"")</f>
        <v>9</v>
      </c>
      <c r="BA41" s="25">
        <f>IFERROR(MATCH(BA$11,_calc_기준600!$CN$31:$EF$31,0),"")</f>
        <v>8</v>
      </c>
      <c r="BB41" s="25">
        <f>IFERROR(MATCH(BB$11,_calc_기준600!$CN$31:$EF$31,0),"")</f>
        <v>40</v>
      </c>
      <c r="BC41" s="25">
        <f>IFERROR(MATCH(BC$11,_calc_기준600!$CN$31:$EF$31,0),"")</f>
        <v>23</v>
      </c>
      <c r="BD41" s="25">
        <f>IFERROR(MATCH(BD$11,_calc_기준600!$CN$31:$EF$31,0),"")</f>
        <v>5</v>
      </c>
    </row>
    <row r="42" spans="1:56" ht="16.5" customHeight="1">
      <c r="A42" s="57">
        <f t="shared" si="2"/>
        <v>1214</v>
      </c>
      <c r="B42" s="40">
        <f>IFERROR(INDEX(전체당첨내역!$B:$B,MATCH($A42,전체당첨내역!$A:$A,0)),"")</f>
        <v>10</v>
      </c>
      <c r="C42" s="40">
        <f>IFERROR(INDEX(전체당첨내역!$C:$C,MATCH($A42,전체당첨내역!$A:$A,0)),"")</f>
        <v>15</v>
      </c>
      <c r="D42" s="40">
        <f>IFERROR(INDEX(전체당첨내역!$D:$D,MATCH($A42,전체당첨내역!$A:$A,0)),"")</f>
        <v>19</v>
      </c>
      <c r="E42" s="40">
        <f>IFERROR(INDEX(전체당첨내역!$E:$E,MATCH($A42,전체당첨내역!$A:$A,0)),"")</f>
        <v>27</v>
      </c>
      <c r="F42" s="40">
        <f>IFERROR(INDEX(전체당첨내역!$F:$F,MATCH($A42,전체당첨내역!$A:$A,0)),"")</f>
        <v>30</v>
      </c>
      <c r="G42" s="40">
        <f>IFERROR(INDEX(전체당첨내역!$G:$G,MATCH($A42,전체당첨내역!$A:$A,0)),"")</f>
        <v>33</v>
      </c>
      <c r="H42" s="41">
        <f>IFERROR(INDEX(전체당첨내역!$H:$H,MATCH($A42,전체당첨내역!$A:$A,0)),"")</f>
        <v>14</v>
      </c>
      <c r="I42" s="42">
        <f>IFERROR((INDEX(_calc_기준600!$CN$32:$EF$32,1,$B42)&gt;0)*(INDEX(_calc_기준600!$CN$32:$EF$32,1,$B42)&lt;=15)+(INDEX(_calc_기준600!$CN$32:$EF$32,1,$C42)&gt;0)*(INDEX(_calc_기준600!$CN$32:$EF$32,1,$C42)&lt;=15)+(INDEX(_calc_기준600!$CN$32:$EF$32,1,$D42)&gt;0)*(INDEX(_calc_기준600!$CN$32:$EF$32,1,$D42)&lt;=15)+(INDEX(_calc_기준600!$CN$32:$EF$32,1,$E42)&gt;0)*(INDEX(_calc_기준600!$CN$32:$EF$32,1,$E42)&lt;=15)+(INDEX(_calc_기준600!$CN$32:$EF$32,1,$F42)&gt;0)*(INDEX(_calc_기준600!$CN$32:$EF$32,1,$F42)&lt;=15)+(INDEX(_calc_기준600!$CN$32:$EF$32,1,$G42)&gt;0)*(INDEX(_calc_기준600!$CN$32:$EF$32,1,$G42)&lt;=15),"")</f>
        <v>4</v>
      </c>
      <c r="J42" s="40">
        <f>IFERROR((INDEX(_calc_기준600!$CN$32:$EF$32,1,$B42)&gt;15)*(INDEX(_calc_기준600!$CN$32:$EF$32,1,$B42)&lt;=30)+(INDEX(_calc_기준600!$CN$32:$EF$32,1,$C42)&gt;15)*(INDEX(_calc_기준600!$CN$32:$EF$32,1,$C42)&lt;=30)+(INDEX(_calc_기준600!$CN$32:$EF$32,1,$D42)&gt;15)*(INDEX(_calc_기준600!$CN$32:$EF$32,1,$D42)&lt;=30)+(INDEX(_calc_기준600!$CN$32:$EF$32,1,$E42)&gt;15)*(INDEX(_calc_기준600!$CN$32:$EF$32,1,$E42)&lt;=30)+(INDEX(_calc_기준600!$CN$32:$EF$32,1,$F42)&gt;15)*(INDEX(_calc_기준600!$CN$32:$EF$32,1,$F42)&lt;=30)+(INDEX(_calc_기준600!$CN$32:$EF$32,1,$G42)&gt;15)*(INDEX(_calc_기준600!$CN$32:$EF$32,1,$G42)&lt;=30),"")</f>
        <v>1</v>
      </c>
      <c r="K42" s="43">
        <f>IFERROR((INDEX(_calc_기준600!$CN$32:$EF$32,1,$B42)&gt;30)+(INDEX(_calc_기준600!$CN$32:$EF$32,1,$C42)&gt;30)+(INDEX(_calc_기준600!$CN$32:$EF$32,1,$D42)&gt;30)+(INDEX(_calc_기준600!$CN$32:$EF$32,1,$E42)&gt;30)+(INDEX(_calc_기준600!$CN$32:$EF$32,1,$F42)&gt;30)+(INDEX(_calc_기준600!$CN$32:$EF$32,1,$G42)&gt;30),"")</f>
        <v>1</v>
      </c>
      <c r="L42" s="24">
        <f>IFERROR(MATCH(L$11,_calc_기준600!$CN$32:$EF$32,0),"")</f>
        <v>21</v>
      </c>
      <c r="M42" s="25">
        <f>IFERROR(MATCH(M$11,_calc_기준600!$CN$32:$EF$32,0),"")</f>
        <v>45</v>
      </c>
      <c r="N42" s="25">
        <f>IFERROR(MATCH(N$11,_calc_기준600!$CN$32:$EF$32,0),"")</f>
        <v>34</v>
      </c>
      <c r="O42" s="25">
        <f>IFERROR(MATCH(O$11,_calc_기준600!$CN$32:$EF$32,0),"")</f>
        <v>33</v>
      </c>
      <c r="P42" s="25">
        <f>IFERROR(MATCH(P$11,_calc_기준600!$CN$32:$EF$32,0),"")</f>
        <v>13</v>
      </c>
      <c r="Q42" s="25">
        <f>IFERROR(MATCH(Q$11,_calc_기준600!$CN$32:$EF$32,0),"")</f>
        <v>18</v>
      </c>
      <c r="R42" s="25">
        <f>IFERROR(MATCH(R$11,_calc_기준600!$CN$32:$EF$32,0),"")</f>
        <v>19</v>
      </c>
      <c r="S42" s="25">
        <f>IFERROR(MATCH(S$11,_calc_기준600!$CN$32:$EF$32,0),"")</f>
        <v>15</v>
      </c>
      <c r="T42" s="25">
        <f>IFERROR(MATCH(T$11,_calc_기준600!$CN$32:$EF$32,0),"")</f>
        <v>43</v>
      </c>
      <c r="U42" s="25">
        <f>IFERROR(MATCH(U$11,_calc_기준600!$CN$32:$EF$32,0),"")</f>
        <v>12</v>
      </c>
      <c r="V42" s="25">
        <f>IFERROR(MATCH(V$11,_calc_기준600!$CN$32:$EF$32,0),"")</f>
        <v>11</v>
      </c>
      <c r="W42" s="25">
        <f>IFERROR(MATCH(W$11,_calc_기준600!$CN$32:$EF$32,0),"")</f>
        <v>10</v>
      </c>
      <c r="X42" s="25">
        <f>IFERROR(MATCH(X$11,_calc_기준600!$CN$32:$EF$32,0),"")</f>
        <v>44</v>
      </c>
      <c r="Y42" s="25">
        <f>IFERROR(MATCH(Y$11,_calc_기준600!$CN$32:$EF$32,0),"")</f>
        <v>2</v>
      </c>
      <c r="Z42" s="25">
        <f>IFERROR(MATCH(Z$11,_calc_기준600!$CN$32:$EF$32,0),"")</f>
        <v>31</v>
      </c>
      <c r="AA42" s="25">
        <f>IFERROR(MATCH(AA$11,_calc_기준600!$CN$32:$EF$32,0),"")</f>
        <v>14</v>
      </c>
      <c r="AB42" s="25">
        <f>IFERROR(MATCH(AB$11,_calc_기준600!$CN$32:$EF$32,0),"")</f>
        <v>28</v>
      </c>
      <c r="AC42" s="25">
        <f>IFERROR(MATCH(AC$11,_calc_기준600!$CN$32:$EF$32,0),"")</f>
        <v>22</v>
      </c>
      <c r="AD42" s="25">
        <f>IFERROR(MATCH(AD$11,_calc_기준600!$CN$32:$EF$32,0),"")</f>
        <v>30</v>
      </c>
      <c r="AE42" s="25">
        <f>IFERROR(MATCH(AE$11,_calc_기준600!$CN$32:$EF$32,0),"")</f>
        <v>38</v>
      </c>
      <c r="AF42" s="25">
        <f>IFERROR(MATCH(AF$11,_calc_기준600!$CN$32:$EF$32,0),"")</f>
        <v>7</v>
      </c>
      <c r="AG42" s="25">
        <f>IFERROR(MATCH(AG$11,_calc_기준600!$CN$32:$EF$32,0),"")</f>
        <v>16</v>
      </c>
      <c r="AH42" s="25">
        <f>IFERROR(MATCH(AH$11,_calc_기준600!$CN$32:$EF$32,0),"")</f>
        <v>36</v>
      </c>
      <c r="AI42" s="25">
        <f>IFERROR(MATCH(AI$11,_calc_기준600!$CN$32:$EF$32,0),"")</f>
        <v>39</v>
      </c>
      <c r="AJ42" s="25">
        <f>IFERROR(MATCH(AJ$11,_calc_기준600!$CN$32:$EF$32,0),"")</f>
        <v>6</v>
      </c>
      <c r="AK42" s="25">
        <f>IFERROR(MATCH(AK$11,_calc_기준600!$CN$32:$EF$32,0),"")</f>
        <v>41</v>
      </c>
      <c r="AL42" s="25">
        <f>IFERROR(MATCH(AL$11,_calc_기준600!$CN$32:$EF$32,0),"")</f>
        <v>42</v>
      </c>
      <c r="AM42" s="25">
        <f>IFERROR(MATCH(AM$11,_calc_기준600!$CN$32:$EF$32,0),"")</f>
        <v>32</v>
      </c>
      <c r="AN42" s="25">
        <f>IFERROR(MATCH(AN$11,_calc_기준600!$CN$32:$EF$32,0),"")</f>
        <v>3</v>
      </c>
      <c r="AO42" s="25">
        <f>IFERROR(MATCH(AO$11,_calc_기준600!$CN$32:$EF$32,0),"")</f>
        <v>24</v>
      </c>
      <c r="AP42" s="25">
        <f>IFERROR(MATCH(AP$11,_calc_기준600!$CN$32:$EF$32,0),"")</f>
        <v>26</v>
      </c>
      <c r="AQ42" s="25">
        <f>IFERROR(MATCH(AQ$11,_calc_기준600!$CN$32:$EF$32,0),"")</f>
        <v>35</v>
      </c>
      <c r="AR42" s="25">
        <f>IFERROR(MATCH(AR$11,_calc_기준600!$CN$32:$EF$32,0),"")</f>
        <v>4</v>
      </c>
      <c r="AS42" s="25">
        <f>IFERROR(MATCH(AS$11,_calc_기준600!$CN$32:$EF$32,0),"")</f>
        <v>17</v>
      </c>
      <c r="AT42" s="25">
        <f>IFERROR(MATCH(AT$11,_calc_기준600!$CN$32:$EF$32,0),"")</f>
        <v>20</v>
      </c>
      <c r="AU42" s="25">
        <f>IFERROR(MATCH(AU$11,_calc_기준600!$CN$32:$EF$32,0),"")</f>
        <v>29</v>
      </c>
      <c r="AV42" s="25">
        <f>IFERROR(MATCH(AV$11,_calc_기준600!$CN$32:$EF$32,0),"")</f>
        <v>37</v>
      </c>
      <c r="AW42" s="25">
        <f>IFERROR(MATCH(AW$11,_calc_기준600!$CN$32:$EF$32,0),"")</f>
        <v>27</v>
      </c>
      <c r="AX42" s="25">
        <f>IFERROR(MATCH(AX$11,_calc_기준600!$CN$32:$EF$32,0),"")</f>
        <v>1</v>
      </c>
      <c r="AY42" s="25">
        <f>IFERROR(MATCH(AY$11,_calc_기준600!$CN$32:$EF$32,0),"")</f>
        <v>25</v>
      </c>
      <c r="AZ42" s="25">
        <f>IFERROR(MATCH(AZ$11,_calc_기준600!$CN$32:$EF$32,0),"")</f>
        <v>9</v>
      </c>
      <c r="BA42" s="25">
        <f>IFERROR(MATCH(BA$11,_calc_기준600!$CN$32:$EF$32,0),"")</f>
        <v>40</v>
      </c>
      <c r="BB42" s="25">
        <f>IFERROR(MATCH(BB$11,_calc_기준600!$CN$32:$EF$32,0),"")</f>
        <v>8</v>
      </c>
      <c r="BC42" s="25">
        <f>IFERROR(MATCH(BC$11,_calc_기준600!$CN$32:$EF$32,0),"")</f>
        <v>5</v>
      </c>
      <c r="BD42" s="25">
        <f>IFERROR(MATCH(BD$11,_calc_기준600!$CN$32:$EF$32,0),"")</f>
        <v>23</v>
      </c>
    </row>
    <row r="43" spans="1:56" ht="16.5" customHeight="1">
      <c r="A43" s="57">
        <f t="shared" si="2"/>
        <v>1213</v>
      </c>
      <c r="B43" s="40">
        <f>IFERROR(INDEX(전체당첨내역!$B:$B,MATCH($A43,전체당첨내역!$A:$A,0)),"")</f>
        <v>5</v>
      </c>
      <c r="C43" s="40">
        <f>IFERROR(INDEX(전체당첨내역!$C:$C,MATCH($A43,전체당첨내역!$A:$A,0)),"")</f>
        <v>11</v>
      </c>
      <c r="D43" s="40">
        <f>IFERROR(INDEX(전체당첨내역!$D:$D,MATCH($A43,전체당첨내역!$A:$A,0)),"")</f>
        <v>25</v>
      </c>
      <c r="E43" s="40">
        <f>IFERROR(INDEX(전체당첨내역!$E:$E,MATCH($A43,전체당첨내역!$A:$A,0)),"")</f>
        <v>27</v>
      </c>
      <c r="F43" s="40">
        <f>IFERROR(INDEX(전체당첨내역!$F:$F,MATCH($A43,전체당첨내역!$A:$A,0)),"")</f>
        <v>36</v>
      </c>
      <c r="G43" s="40">
        <f>IFERROR(INDEX(전체당첨내역!$G:$G,MATCH($A43,전체당첨내역!$A:$A,0)),"")</f>
        <v>38</v>
      </c>
      <c r="H43" s="41">
        <f>IFERROR(INDEX(전체당첨내역!$H:$H,MATCH($A43,전체당첨내역!$A:$A,0)),"")</f>
        <v>2</v>
      </c>
      <c r="I43" s="42">
        <f>IFERROR((INDEX(_calc_기준600!$CN$33:$EF$33,1,$B43)&gt;0)*(INDEX(_calc_기준600!$CN$33:$EF$33,1,$B43)&lt;=15)+(INDEX(_calc_기준600!$CN$33:$EF$33,1,$C43)&gt;0)*(INDEX(_calc_기준600!$CN$33:$EF$33,1,$C43)&lt;=15)+(INDEX(_calc_기준600!$CN$33:$EF$33,1,$D43)&gt;0)*(INDEX(_calc_기준600!$CN$33:$EF$33,1,$D43)&lt;=15)+(INDEX(_calc_기준600!$CN$33:$EF$33,1,$E43)&gt;0)*(INDEX(_calc_기준600!$CN$33:$EF$33,1,$E43)&lt;=15)+(INDEX(_calc_기준600!$CN$33:$EF$33,1,$F43)&gt;0)*(INDEX(_calc_기준600!$CN$33:$EF$33,1,$F43)&lt;=15)+(INDEX(_calc_기준600!$CN$33:$EF$33,1,$G43)&gt;0)*(INDEX(_calc_기준600!$CN$33:$EF$33,1,$G43)&lt;=15),"")</f>
        <v>2</v>
      </c>
      <c r="J43" s="40">
        <f>IFERROR((INDEX(_calc_기준600!$CN$33:$EF$33,1,$B43)&gt;15)*(INDEX(_calc_기준600!$CN$33:$EF$33,1,$B43)&lt;=30)+(INDEX(_calc_기준600!$CN$33:$EF$33,1,$C43)&gt;15)*(INDEX(_calc_기준600!$CN$33:$EF$33,1,$C43)&lt;=30)+(INDEX(_calc_기준600!$CN$33:$EF$33,1,$D43)&gt;15)*(INDEX(_calc_기준600!$CN$33:$EF$33,1,$D43)&lt;=30)+(INDEX(_calc_기준600!$CN$33:$EF$33,1,$E43)&gt;15)*(INDEX(_calc_기준600!$CN$33:$EF$33,1,$E43)&lt;=30)+(INDEX(_calc_기준600!$CN$33:$EF$33,1,$F43)&gt;15)*(INDEX(_calc_기준600!$CN$33:$EF$33,1,$F43)&lt;=30)+(INDEX(_calc_기준600!$CN$33:$EF$33,1,$G43)&gt;15)*(INDEX(_calc_기준600!$CN$33:$EF$33,1,$G43)&lt;=30),"")</f>
        <v>1</v>
      </c>
      <c r="K43" s="43">
        <f>IFERROR((INDEX(_calc_기준600!$CN$33:$EF$33,1,$B43)&gt;30)+(INDEX(_calc_기준600!$CN$33:$EF$33,1,$C43)&gt;30)+(INDEX(_calc_기준600!$CN$33:$EF$33,1,$D43)&gt;30)+(INDEX(_calc_기준600!$CN$33:$EF$33,1,$E43)&gt;30)+(INDEX(_calc_기준600!$CN$33:$EF$33,1,$F43)&gt;30)+(INDEX(_calc_기준600!$CN$33:$EF$33,1,$G43)&gt;30),"")</f>
        <v>3</v>
      </c>
      <c r="L43" s="24">
        <f>IFERROR(MATCH(L$11,_calc_기준600!$CN$33:$EF$33,0),"")</f>
        <v>21</v>
      </c>
      <c r="M43" s="25">
        <f>IFERROR(MATCH(M$11,_calc_기준600!$CN$33:$EF$33,0),"")</f>
        <v>45</v>
      </c>
      <c r="N43" s="25">
        <f>IFERROR(MATCH(N$11,_calc_기준600!$CN$33:$EF$33,0),"")</f>
        <v>34</v>
      </c>
      <c r="O43" s="25">
        <f>IFERROR(MATCH(O$11,_calc_기준600!$CN$33:$EF$33,0),"")</f>
        <v>18</v>
      </c>
      <c r="P43" s="25">
        <f>IFERROR(MATCH(P$11,_calc_기준600!$CN$33:$EF$33,0),"")</f>
        <v>19</v>
      </c>
      <c r="Q43" s="25">
        <f>IFERROR(MATCH(Q$11,_calc_기준600!$CN$33:$EF$33,0),"")</f>
        <v>33</v>
      </c>
      <c r="R43" s="25">
        <f>IFERROR(MATCH(R$11,_calc_기준600!$CN$33:$EF$33,0),"")</f>
        <v>11</v>
      </c>
      <c r="S43" s="25">
        <f>IFERROR(MATCH(S$11,_calc_기준600!$CN$33:$EF$33,0),"")</f>
        <v>13</v>
      </c>
      <c r="T43" s="25">
        <f>IFERROR(MATCH(T$11,_calc_기준600!$CN$33:$EF$33,0),"")</f>
        <v>12</v>
      </c>
      <c r="U43" s="25">
        <f>IFERROR(MATCH(U$11,_calc_기준600!$CN$33:$EF$33,0),"")</f>
        <v>43</v>
      </c>
      <c r="V43" s="25">
        <f>IFERROR(MATCH(V$11,_calc_기준600!$CN$33:$EF$33,0),"")</f>
        <v>44</v>
      </c>
      <c r="W43" s="25">
        <f>IFERROR(MATCH(W$11,_calc_기준600!$CN$33:$EF$33,0),"")</f>
        <v>15</v>
      </c>
      <c r="X43" s="25">
        <f>IFERROR(MATCH(X$11,_calc_기준600!$CN$33:$EF$33,0),"")</f>
        <v>10</v>
      </c>
      <c r="Y43" s="25">
        <f>IFERROR(MATCH(Y$11,_calc_기준600!$CN$33:$EF$33,0),"")</f>
        <v>14</v>
      </c>
      <c r="Z43" s="25">
        <f>IFERROR(MATCH(Z$11,_calc_기준600!$CN$33:$EF$33,0),"")</f>
        <v>36</v>
      </c>
      <c r="AA43" s="25">
        <f>IFERROR(MATCH(AA$11,_calc_기준600!$CN$33:$EF$33,0),"")</f>
        <v>31</v>
      </c>
      <c r="AB43" s="25">
        <f>IFERROR(MATCH(AB$11,_calc_기준600!$CN$33:$EF$33,0),"")</f>
        <v>22</v>
      </c>
      <c r="AC43" s="25">
        <f>IFERROR(MATCH(AC$11,_calc_기준600!$CN$33:$EF$33,0),"")</f>
        <v>38</v>
      </c>
      <c r="AD43" s="25">
        <f>IFERROR(MATCH(AD$11,_calc_기준600!$CN$33:$EF$33,0),"")</f>
        <v>41</v>
      </c>
      <c r="AE43" s="25">
        <f>IFERROR(MATCH(AE$11,_calc_기준600!$CN$33:$EF$33,0),"")</f>
        <v>2</v>
      </c>
      <c r="AF43" s="25">
        <f>IFERROR(MATCH(AF$11,_calc_기준600!$CN$33:$EF$33,0),"")</f>
        <v>28</v>
      </c>
      <c r="AG43" s="25">
        <f>IFERROR(MATCH(AG$11,_calc_기준600!$CN$33:$EF$33,0),"")</f>
        <v>7</v>
      </c>
      <c r="AH43" s="25">
        <f>IFERROR(MATCH(AH$11,_calc_기준600!$CN$33:$EF$33,0),"")</f>
        <v>16</v>
      </c>
      <c r="AI43" s="25">
        <f>IFERROR(MATCH(AI$11,_calc_기준600!$CN$33:$EF$33,0),"")</f>
        <v>30</v>
      </c>
      <c r="AJ43" s="25">
        <f>IFERROR(MATCH(AJ$11,_calc_기준600!$CN$33:$EF$33,0),"")</f>
        <v>39</v>
      </c>
      <c r="AK43" s="25">
        <f>IFERROR(MATCH(AK$11,_calc_기준600!$CN$33:$EF$33,0),"")</f>
        <v>6</v>
      </c>
      <c r="AL43" s="25">
        <f>IFERROR(MATCH(AL$11,_calc_기준600!$CN$33:$EF$33,0),"")</f>
        <v>32</v>
      </c>
      <c r="AM43" s="25">
        <f>IFERROR(MATCH(AM$11,_calc_기준600!$CN$33:$EF$33,0),"")</f>
        <v>42</v>
      </c>
      <c r="AN43" s="25">
        <f>IFERROR(MATCH(AN$11,_calc_기준600!$CN$33:$EF$33,0),"")</f>
        <v>3</v>
      </c>
      <c r="AO43" s="25">
        <f>IFERROR(MATCH(AO$11,_calc_기준600!$CN$33:$EF$33,0),"")</f>
        <v>24</v>
      </c>
      <c r="AP43" s="25">
        <f>IFERROR(MATCH(AP$11,_calc_기준600!$CN$33:$EF$33,0),"")</f>
        <v>26</v>
      </c>
      <c r="AQ43" s="25">
        <f>IFERROR(MATCH(AQ$11,_calc_기준600!$CN$33:$EF$33,0),"")</f>
        <v>35</v>
      </c>
      <c r="AR43" s="25">
        <f>IFERROR(MATCH(AR$11,_calc_기준600!$CN$33:$EF$33,0),"")</f>
        <v>20</v>
      </c>
      <c r="AS43" s="25">
        <f>IFERROR(MATCH(AS$11,_calc_기준600!$CN$33:$EF$33,0),"")</f>
        <v>4</v>
      </c>
      <c r="AT43" s="25">
        <f>IFERROR(MATCH(AT$11,_calc_기준600!$CN$33:$EF$33,0),"")</f>
        <v>17</v>
      </c>
      <c r="AU43" s="25">
        <f>IFERROR(MATCH(AU$11,_calc_기준600!$CN$33:$EF$33,0),"")</f>
        <v>29</v>
      </c>
      <c r="AV43" s="25">
        <f>IFERROR(MATCH(AV$11,_calc_기준600!$CN$33:$EF$33,0),"")</f>
        <v>25</v>
      </c>
      <c r="AW43" s="25">
        <f>IFERROR(MATCH(AW$11,_calc_기준600!$CN$33:$EF$33,0),"")</f>
        <v>27</v>
      </c>
      <c r="AX43" s="25">
        <f>IFERROR(MATCH(AX$11,_calc_기준600!$CN$33:$EF$33,0),"")</f>
        <v>37</v>
      </c>
      <c r="AY43" s="25">
        <f>IFERROR(MATCH(AY$11,_calc_기준600!$CN$33:$EF$33,0),"")</f>
        <v>1</v>
      </c>
      <c r="AZ43" s="25">
        <f>IFERROR(MATCH(AZ$11,_calc_기준600!$CN$33:$EF$33,0),"")</f>
        <v>5</v>
      </c>
      <c r="BA43" s="25">
        <f>IFERROR(MATCH(BA$11,_calc_기준600!$CN$33:$EF$33,0),"")</f>
        <v>40</v>
      </c>
      <c r="BB43" s="25">
        <f>IFERROR(MATCH(BB$11,_calc_기준600!$CN$33:$EF$33,0),"")</f>
        <v>8</v>
      </c>
      <c r="BC43" s="25">
        <f>IFERROR(MATCH(BC$11,_calc_기준600!$CN$33:$EF$33,0),"")</f>
        <v>9</v>
      </c>
      <c r="BD43" s="25">
        <f>IFERROR(MATCH(BD$11,_calc_기준600!$CN$33:$EF$33,0),"")</f>
        <v>23</v>
      </c>
    </row>
    <row r="44" spans="1:56" ht="16.5" customHeight="1">
      <c r="A44" s="57">
        <f t="shared" si="2"/>
        <v>1212</v>
      </c>
      <c r="B44" s="40">
        <f>IFERROR(INDEX(전체당첨내역!$B:$B,MATCH($A44,전체당첨내역!$A:$A,0)),"")</f>
        <v>5</v>
      </c>
      <c r="C44" s="40">
        <f>IFERROR(INDEX(전체당첨내역!$C:$C,MATCH($A44,전체당첨내역!$A:$A,0)),"")</f>
        <v>8</v>
      </c>
      <c r="D44" s="40">
        <f>IFERROR(INDEX(전체당첨내역!$D:$D,MATCH($A44,전체당첨내역!$A:$A,0)),"")</f>
        <v>25</v>
      </c>
      <c r="E44" s="40">
        <f>IFERROR(INDEX(전체당첨내역!$E:$E,MATCH($A44,전체당첨내역!$A:$A,0)),"")</f>
        <v>31</v>
      </c>
      <c r="F44" s="40">
        <f>IFERROR(INDEX(전체당첨내역!$F:$F,MATCH($A44,전체당첨내역!$A:$A,0)),"")</f>
        <v>41</v>
      </c>
      <c r="G44" s="40">
        <f>IFERROR(INDEX(전체당첨내역!$G:$G,MATCH($A44,전체당첨내역!$A:$A,0)),"")</f>
        <v>44</v>
      </c>
      <c r="H44" s="41">
        <f>IFERROR(INDEX(전체당첨내역!$H:$H,MATCH($A44,전체당첨내역!$A:$A,0)),"")</f>
        <v>45</v>
      </c>
      <c r="I44" s="42">
        <f>IFERROR((INDEX(_calc_기준600!$CN$34:$EF$34,1,$B44)&gt;0)*(INDEX(_calc_기준600!$CN$34:$EF$34,1,$B44)&lt;=15)+(INDEX(_calc_기준600!$CN$34:$EF$34,1,$C44)&gt;0)*(INDEX(_calc_기준600!$CN$34:$EF$34,1,$C44)&lt;=15)+(INDEX(_calc_기준600!$CN$34:$EF$34,1,$D44)&gt;0)*(INDEX(_calc_기준600!$CN$34:$EF$34,1,$D44)&lt;=15)+(INDEX(_calc_기준600!$CN$34:$EF$34,1,$E44)&gt;0)*(INDEX(_calc_기준600!$CN$34:$EF$34,1,$E44)&lt;=15)+(INDEX(_calc_기준600!$CN$34:$EF$34,1,$F44)&gt;0)*(INDEX(_calc_기준600!$CN$34:$EF$34,1,$F44)&lt;=15)+(INDEX(_calc_기준600!$CN$34:$EF$34,1,$G44)&gt;0)*(INDEX(_calc_기준600!$CN$34:$EF$34,1,$G44)&lt;=15),"")</f>
        <v>2</v>
      </c>
      <c r="J44" s="40">
        <f>IFERROR((INDEX(_calc_기준600!$CN$34:$EF$34,1,$B44)&gt;15)*(INDEX(_calc_기준600!$CN$34:$EF$34,1,$B44)&lt;=30)+(INDEX(_calc_기준600!$CN$34:$EF$34,1,$C44)&gt;15)*(INDEX(_calc_기준600!$CN$34:$EF$34,1,$C44)&lt;=30)+(INDEX(_calc_기준600!$CN$34:$EF$34,1,$D44)&gt;15)*(INDEX(_calc_기준600!$CN$34:$EF$34,1,$D44)&lt;=30)+(INDEX(_calc_기준600!$CN$34:$EF$34,1,$E44)&gt;15)*(INDEX(_calc_기준600!$CN$34:$EF$34,1,$E44)&lt;=30)+(INDEX(_calc_기준600!$CN$34:$EF$34,1,$F44)&gt;15)*(INDEX(_calc_기준600!$CN$34:$EF$34,1,$F44)&lt;=30)+(INDEX(_calc_기준600!$CN$34:$EF$34,1,$G44)&gt;15)*(INDEX(_calc_기준600!$CN$34:$EF$34,1,$G44)&lt;=30),"")</f>
        <v>1</v>
      </c>
      <c r="K44" s="43">
        <f>IFERROR((INDEX(_calc_기준600!$CN$34:$EF$34,1,$B44)&gt;30)+(INDEX(_calc_기준600!$CN$34:$EF$34,1,$C44)&gt;30)+(INDEX(_calc_기준600!$CN$34:$EF$34,1,$D44)&gt;30)+(INDEX(_calc_기준600!$CN$34:$EF$34,1,$E44)&gt;30)+(INDEX(_calc_기준600!$CN$34:$EF$34,1,$F44)&gt;30)+(INDEX(_calc_기준600!$CN$34:$EF$34,1,$G44)&gt;30),"")</f>
        <v>3</v>
      </c>
      <c r="L44" s="24">
        <f>IFERROR(MATCH(L$11,_calc_기준600!$CN$34:$EF$34,0),"")</f>
        <v>45</v>
      </c>
      <c r="M44" s="25">
        <f>IFERROR(MATCH(M$11,_calc_기준600!$CN$34:$EF$34,0),"")</f>
        <v>21</v>
      </c>
      <c r="N44" s="25">
        <f>IFERROR(MATCH(N$11,_calc_기준600!$CN$34:$EF$34,0),"")</f>
        <v>34</v>
      </c>
      <c r="O44" s="25">
        <f>IFERROR(MATCH(O$11,_calc_기준600!$CN$34:$EF$34,0),"")</f>
        <v>18</v>
      </c>
      <c r="P44" s="25">
        <f>IFERROR(MATCH(P$11,_calc_기준600!$CN$34:$EF$34,0),"")</f>
        <v>19</v>
      </c>
      <c r="Q44" s="25">
        <f>IFERROR(MATCH(Q$11,_calc_기준600!$CN$34:$EF$34,0),"")</f>
        <v>11</v>
      </c>
      <c r="R44" s="25">
        <f>IFERROR(MATCH(R$11,_calc_기준600!$CN$34:$EF$34,0),"")</f>
        <v>33</v>
      </c>
      <c r="S44" s="25">
        <f>IFERROR(MATCH(S$11,_calc_기준600!$CN$34:$EF$34,0),"")</f>
        <v>44</v>
      </c>
      <c r="T44" s="25">
        <f>IFERROR(MATCH(T$11,_calc_기준600!$CN$34:$EF$34,0),"")</f>
        <v>12</v>
      </c>
      <c r="U44" s="25">
        <f>IFERROR(MATCH(U$11,_calc_기준600!$CN$34:$EF$34,0),"")</f>
        <v>13</v>
      </c>
      <c r="V44" s="25">
        <f>IFERROR(MATCH(V$11,_calc_기준600!$CN$34:$EF$34,0),"")</f>
        <v>10</v>
      </c>
      <c r="W44" s="25">
        <f>IFERROR(MATCH(W$11,_calc_기준600!$CN$34:$EF$34,0),"")</f>
        <v>43</v>
      </c>
      <c r="X44" s="25">
        <f>IFERROR(MATCH(X$11,_calc_기준600!$CN$34:$EF$34,0),"")</f>
        <v>15</v>
      </c>
      <c r="Y44" s="25">
        <f>IFERROR(MATCH(Y$11,_calc_기준600!$CN$34:$EF$34,0),"")</f>
        <v>31</v>
      </c>
      <c r="Z44" s="25">
        <f>IFERROR(MATCH(Z$11,_calc_기준600!$CN$34:$EF$34,0),"")</f>
        <v>36</v>
      </c>
      <c r="AA44" s="25">
        <f>IFERROR(MATCH(AA$11,_calc_기준600!$CN$34:$EF$34,0),"")</f>
        <v>14</v>
      </c>
      <c r="AB44" s="25">
        <f>IFERROR(MATCH(AB$11,_calc_기준600!$CN$34:$EF$34,0),"")</f>
        <v>41</v>
      </c>
      <c r="AC44" s="25">
        <f>IFERROR(MATCH(AC$11,_calc_기준600!$CN$34:$EF$34,0),"")</f>
        <v>38</v>
      </c>
      <c r="AD44" s="25">
        <f>IFERROR(MATCH(AD$11,_calc_기준600!$CN$34:$EF$34,0),"")</f>
        <v>2</v>
      </c>
      <c r="AE44" s="25">
        <f>IFERROR(MATCH(AE$11,_calc_기준600!$CN$34:$EF$34,0),"")</f>
        <v>30</v>
      </c>
      <c r="AF44" s="25">
        <f>IFERROR(MATCH(AF$11,_calc_기준600!$CN$34:$EF$34,0),"")</f>
        <v>39</v>
      </c>
      <c r="AG44" s="25">
        <f>IFERROR(MATCH(AG$11,_calc_기준600!$CN$34:$EF$34,0),"")</f>
        <v>7</v>
      </c>
      <c r="AH44" s="25">
        <f>IFERROR(MATCH(AH$11,_calc_기준600!$CN$34:$EF$34,0),"")</f>
        <v>16</v>
      </c>
      <c r="AI44" s="25">
        <f>IFERROR(MATCH(AI$11,_calc_기준600!$CN$34:$EF$34,0),"")</f>
        <v>6</v>
      </c>
      <c r="AJ44" s="25">
        <f>IFERROR(MATCH(AJ$11,_calc_기준600!$CN$34:$EF$34,0),"")</f>
        <v>22</v>
      </c>
      <c r="AK44" s="25">
        <f>IFERROR(MATCH(AK$11,_calc_기준600!$CN$34:$EF$34,0),"")</f>
        <v>32</v>
      </c>
      <c r="AL44" s="25">
        <f>IFERROR(MATCH(AL$11,_calc_기준600!$CN$34:$EF$34,0),"")</f>
        <v>3</v>
      </c>
      <c r="AM44" s="25">
        <f>IFERROR(MATCH(AM$11,_calc_기준600!$CN$34:$EF$34,0),"")</f>
        <v>28</v>
      </c>
      <c r="AN44" s="25">
        <f>IFERROR(MATCH(AN$11,_calc_기준600!$CN$34:$EF$34,0),"")</f>
        <v>42</v>
      </c>
      <c r="AO44" s="25">
        <f>IFERROR(MATCH(AO$11,_calc_기준600!$CN$34:$EF$34,0),"")</f>
        <v>26</v>
      </c>
      <c r="AP44" s="25">
        <f>IFERROR(MATCH(AP$11,_calc_기준600!$CN$34:$EF$34,0),"")</f>
        <v>35</v>
      </c>
      <c r="AQ44" s="25">
        <f>IFERROR(MATCH(AQ$11,_calc_기준600!$CN$34:$EF$34,0),"")</f>
        <v>24</v>
      </c>
      <c r="AR44" s="25">
        <f>IFERROR(MATCH(AR$11,_calc_기준600!$CN$34:$EF$34,0),"")</f>
        <v>17</v>
      </c>
      <c r="AS44" s="25">
        <f>IFERROR(MATCH(AS$11,_calc_기준600!$CN$34:$EF$34,0),"")</f>
        <v>4</v>
      </c>
      <c r="AT44" s="25">
        <f>IFERROR(MATCH(AT$11,_calc_기준600!$CN$34:$EF$34,0),"")</f>
        <v>25</v>
      </c>
      <c r="AU44" s="25">
        <f>IFERROR(MATCH(AU$11,_calc_기준600!$CN$34:$EF$34,0),"")</f>
        <v>37</v>
      </c>
      <c r="AV44" s="25">
        <f>IFERROR(MATCH(AV$11,_calc_기준600!$CN$34:$EF$34,0),"")</f>
        <v>20</v>
      </c>
      <c r="AW44" s="25">
        <f>IFERROR(MATCH(AW$11,_calc_기준600!$CN$34:$EF$34,0),"")</f>
        <v>27</v>
      </c>
      <c r="AX44" s="25">
        <f>IFERROR(MATCH(AX$11,_calc_기준600!$CN$34:$EF$34,0),"")</f>
        <v>5</v>
      </c>
      <c r="AY44" s="25">
        <f>IFERROR(MATCH(AY$11,_calc_기준600!$CN$34:$EF$34,0),"")</f>
        <v>29</v>
      </c>
      <c r="AZ44" s="25">
        <f>IFERROR(MATCH(AZ$11,_calc_기준600!$CN$34:$EF$34,0),"")</f>
        <v>1</v>
      </c>
      <c r="BA44" s="25">
        <f>IFERROR(MATCH(BA$11,_calc_기준600!$CN$34:$EF$34,0),"")</f>
        <v>8</v>
      </c>
      <c r="BB44" s="25">
        <f>IFERROR(MATCH(BB$11,_calc_기준600!$CN$34:$EF$34,0),"")</f>
        <v>9</v>
      </c>
      <c r="BC44" s="25">
        <f>IFERROR(MATCH(BC$11,_calc_기준600!$CN$34:$EF$34,0),"")</f>
        <v>40</v>
      </c>
      <c r="BD44" s="25">
        <f>IFERROR(MATCH(BD$11,_calc_기준600!$CN$34:$EF$34,0),"")</f>
        <v>23</v>
      </c>
    </row>
    <row r="45" spans="1:56" ht="16.5" customHeight="1">
      <c r="A45" s="57">
        <f t="shared" si="2"/>
        <v>1211</v>
      </c>
      <c r="B45" s="40">
        <f>IFERROR(INDEX(전체당첨내역!$B:$B,MATCH($A45,전체당첨내역!$A:$A,0)),"")</f>
        <v>23</v>
      </c>
      <c r="C45" s="40">
        <f>IFERROR(INDEX(전체당첨내역!$C:$C,MATCH($A45,전체당첨내역!$A:$A,0)),"")</f>
        <v>26</v>
      </c>
      <c r="D45" s="40">
        <f>IFERROR(INDEX(전체당첨내역!$D:$D,MATCH($A45,전체당첨내역!$A:$A,0)),"")</f>
        <v>27</v>
      </c>
      <c r="E45" s="40">
        <f>IFERROR(INDEX(전체당첨내역!$E:$E,MATCH($A45,전체당첨내역!$A:$A,0)),"")</f>
        <v>35</v>
      </c>
      <c r="F45" s="40">
        <f>IFERROR(INDEX(전체당첨내역!$F:$F,MATCH($A45,전체당첨내역!$A:$A,0)),"")</f>
        <v>38</v>
      </c>
      <c r="G45" s="40">
        <f>IFERROR(INDEX(전체당첨내역!$G:$G,MATCH($A45,전체당첨내역!$A:$A,0)),"")</f>
        <v>40</v>
      </c>
      <c r="H45" s="41">
        <f>IFERROR(INDEX(전체당첨내역!$H:$H,MATCH($A45,전체당첨내역!$A:$A,0)),"")</f>
        <v>10</v>
      </c>
      <c r="I45" s="42">
        <f>IFERROR((INDEX(_calc_기준600!$CN$35:$EF$35,1,$B45)&gt;0)*(INDEX(_calc_기준600!$CN$35:$EF$35,1,$B45)&lt;=15)+(INDEX(_calc_기준600!$CN$35:$EF$35,1,$C45)&gt;0)*(INDEX(_calc_기준600!$CN$35:$EF$35,1,$C45)&lt;=15)+(INDEX(_calc_기준600!$CN$35:$EF$35,1,$D45)&gt;0)*(INDEX(_calc_기준600!$CN$35:$EF$35,1,$D45)&lt;=15)+(INDEX(_calc_기준600!$CN$35:$EF$35,1,$E45)&gt;0)*(INDEX(_calc_기준600!$CN$35:$EF$35,1,$E45)&lt;=15)+(INDEX(_calc_기준600!$CN$35:$EF$35,1,$F45)&gt;0)*(INDEX(_calc_기준600!$CN$35:$EF$35,1,$F45)&lt;=15)+(INDEX(_calc_기준600!$CN$35:$EF$35,1,$G45)&gt;0)*(INDEX(_calc_기준600!$CN$35:$EF$35,1,$G45)&lt;=15),"")</f>
        <v>1</v>
      </c>
      <c r="J45" s="40">
        <f>IFERROR((INDEX(_calc_기준600!$CN$35:$EF$35,1,$B45)&gt;15)*(INDEX(_calc_기준600!$CN$35:$EF$35,1,$B45)&lt;=30)+(INDEX(_calc_기준600!$CN$35:$EF$35,1,$C45)&gt;15)*(INDEX(_calc_기준600!$CN$35:$EF$35,1,$C45)&lt;=30)+(INDEX(_calc_기준600!$CN$35:$EF$35,1,$D45)&gt;15)*(INDEX(_calc_기준600!$CN$35:$EF$35,1,$D45)&lt;=30)+(INDEX(_calc_기준600!$CN$35:$EF$35,1,$E45)&gt;15)*(INDEX(_calc_기준600!$CN$35:$EF$35,1,$E45)&lt;=30)+(INDEX(_calc_기준600!$CN$35:$EF$35,1,$F45)&gt;15)*(INDEX(_calc_기준600!$CN$35:$EF$35,1,$F45)&lt;=30)+(INDEX(_calc_기준600!$CN$35:$EF$35,1,$G45)&gt;15)*(INDEX(_calc_기준600!$CN$35:$EF$35,1,$G45)&lt;=30),"")</f>
        <v>2</v>
      </c>
      <c r="K45" s="43">
        <f>IFERROR((INDEX(_calc_기준600!$CN$35:$EF$35,1,$B45)&gt;30)+(INDEX(_calc_기준600!$CN$35:$EF$35,1,$C45)&gt;30)+(INDEX(_calc_기준600!$CN$35:$EF$35,1,$D45)&gt;30)+(INDEX(_calc_기준600!$CN$35:$EF$35,1,$E45)&gt;30)+(INDEX(_calc_기준600!$CN$35:$EF$35,1,$F45)&gt;30)+(INDEX(_calc_기준600!$CN$35:$EF$35,1,$G45)&gt;30),"")</f>
        <v>3</v>
      </c>
      <c r="L45" s="24">
        <f>IFERROR(MATCH(L$11,_calc_기준600!$CN$35:$EF$35,0),"")</f>
        <v>21</v>
      </c>
      <c r="M45" s="25">
        <f>IFERROR(MATCH(M$11,_calc_기준600!$CN$35:$EF$35,0),"")</f>
        <v>45</v>
      </c>
      <c r="N45" s="25">
        <f>IFERROR(MATCH(N$11,_calc_기준600!$CN$35:$EF$35,0),"")</f>
        <v>34</v>
      </c>
      <c r="O45" s="25">
        <f>IFERROR(MATCH(O$11,_calc_기준600!$CN$35:$EF$35,0),"")</f>
        <v>18</v>
      </c>
      <c r="P45" s="25">
        <f>IFERROR(MATCH(P$11,_calc_기준600!$CN$35:$EF$35,0),"")</f>
        <v>19</v>
      </c>
      <c r="Q45" s="25">
        <f>IFERROR(MATCH(Q$11,_calc_기준600!$CN$35:$EF$35,0),"")</f>
        <v>11</v>
      </c>
      <c r="R45" s="25">
        <f>IFERROR(MATCH(R$11,_calc_기준600!$CN$35:$EF$35,0),"")</f>
        <v>44</v>
      </c>
      <c r="S45" s="25">
        <f>IFERROR(MATCH(S$11,_calc_기준600!$CN$35:$EF$35,0),"")</f>
        <v>33</v>
      </c>
      <c r="T45" s="25">
        <f>IFERROR(MATCH(T$11,_calc_기준600!$CN$35:$EF$35,0),"")</f>
        <v>13</v>
      </c>
      <c r="U45" s="25">
        <f>IFERROR(MATCH(U$11,_calc_기준600!$CN$35:$EF$35,0),"")</f>
        <v>10</v>
      </c>
      <c r="V45" s="25">
        <f>IFERROR(MATCH(V$11,_calc_기준600!$CN$35:$EF$35,0),"")</f>
        <v>43</v>
      </c>
      <c r="W45" s="25">
        <f>IFERROR(MATCH(W$11,_calc_기준600!$CN$35:$EF$35,0),"")</f>
        <v>15</v>
      </c>
      <c r="X45" s="25">
        <f>IFERROR(MATCH(X$11,_calc_기준600!$CN$35:$EF$35,0),"")</f>
        <v>12</v>
      </c>
      <c r="Y45" s="25">
        <f>IFERROR(MATCH(Y$11,_calc_기준600!$CN$35:$EF$35,0),"")</f>
        <v>31</v>
      </c>
      <c r="Z45" s="25">
        <f>IFERROR(MATCH(Z$11,_calc_기준600!$CN$35:$EF$35,0),"")</f>
        <v>38</v>
      </c>
      <c r="AA45" s="25">
        <f>IFERROR(MATCH(AA$11,_calc_기준600!$CN$35:$EF$35,0),"")</f>
        <v>36</v>
      </c>
      <c r="AB45" s="25">
        <f>IFERROR(MATCH(AB$11,_calc_기준600!$CN$35:$EF$35,0),"")</f>
        <v>41</v>
      </c>
      <c r="AC45" s="25">
        <f>IFERROR(MATCH(AC$11,_calc_기준600!$CN$35:$EF$35,0),"")</f>
        <v>14</v>
      </c>
      <c r="AD45" s="25">
        <f>IFERROR(MATCH(AD$11,_calc_기준600!$CN$35:$EF$35,0),"")</f>
        <v>7</v>
      </c>
      <c r="AE45" s="25">
        <f>IFERROR(MATCH(AE$11,_calc_기준600!$CN$35:$EF$35,0),"")</f>
        <v>30</v>
      </c>
      <c r="AF45" s="25">
        <f>IFERROR(MATCH(AF$11,_calc_기준600!$CN$35:$EF$35,0),"")</f>
        <v>39</v>
      </c>
      <c r="AG45" s="25">
        <f>IFERROR(MATCH(AG$11,_calc_기준600!$CN$35:$EF$35,0),"")</f>
        <v>16</v>
      </c>
      <c r="AH45" s="25">
        <f>IFERROR(MATCH(AH$11,_calc_기준600!$CN$35:$EF$35,0),"")</f>
        <v>26</v>
      </c>
      <c r="AI45" s="25">
        <f>IFERROR(MATCH(AI$11,_calc_기준600!$CN$35:$EF$35,0),"")</f>
        <v>35</v>
      </c>
      <c r="AJ45" s="25">
        <f>IFERROR(MATCH(AJ$11,_calc_기준600!$CN$35:$EF$35,0),"")</f>
        <v>2</v>
      </c>
      <c r="AK45" s="25">
        <f>IFERROR(MATCH(AK$11,_calc_기준600!$CN$35:$EF$35,0),"")</f>
        <v>6</v>
      </c>
      <c r="AL45" s="25">
        <f>IFERROR(MATCH(AL$11,_calc_기준600!$CN$35:$EF$35,0),"")</f>
        <v>22</v>
      </c>
      <c r="AM45" s="25">
        <f>IFERROR(MATCH(AM$11,_calc_기준600!$CN$35:$EF$35,0),"")</f>
        <v>32</v>
      </c>
      <c r="AN45" s="25">
        <f>IFERROR(MATCH(AN$11,_calc_기준600!$CN$35:$EF$35,0),"")</f>
        <v>3</v>
      </c>
      <c r="AO45" s="25">
        <f>IFERROR(MATCH(AO$11,_calc_기준600!$CN$35:$EF$35,0),"")</f>
        <v>28</v>
      </c>
      <c r="AP45" s="25">
        <f>IFERROR(MATCH(AP$11,_calc_기준600!$CN$35:$EF$35,0),"")</f>
        <v>42</v>
      </c>
      <c r="AQ45" s="25">
        <f>IFERROR(MATCH(AQ$11,_calc_기준600!$CN$35:$EF$35,0),"")</f>
        <v>24</v>
      </c>
      <c r="AR45" s="25">
        <f>IFERROR(MATCH(AR$11,_calc_기준600!$CN$35:$EF$35,0),"")</f>
        <v>4</v>
      </c>
      <c r="AS45" s="25">
        <f>IFERROR(MATCH(AS$11,_calc_기준600!$CN$35:$EF$35,0),"")</f>
        <v>17</v>
      </c>
      <c r="AT45" s="25">
        <f>IFERROR(MATCH(AT$11,_calc_기준600!$CN$35:$EF$35,0),"")</f>
        <v>37</v>
      </c>
      <c r="AU45" s="25">
        <f>IFERROR(MATCH(AU$11,_calc_기준600!$CN$35:$EF$35,0),"")</f>
        <v>25</v>
      </c>
      <c r="AV45" s="25">
        <f>IFERROR(MATCH(AV$11,_calc_기준600!$CN$35:$EF$35,0),"")</f>
        <v>27</v>
      </c>
      <c r="AW45" s="25">
        <f>IFERROR(MATCH(AW$11,_calc_기준600!$CN$35:$EF$35,0),"")</f>
        <v>5</v>
      </c>
      <c r="AX45" s="25">
        <f>IFERROR(MATCH(AX$11,_calc_기준600!$CN$35:$EF$35,0),"")</f>
        <v>8</v>
      </c>
      <c r="AY45" s="25">
        <f>IFERROR(MATCH(AY$11,_calc_기준600!$CN$35:$EF$35,0),"")</f>
        <v>40</v>
      </c>
      <c r="AZ45" s="25">
        <f>IFERROR(MATCH(AZ$11,_calc_기준600!$CN$35:$EF$35,0),"")</f>
        <v>29</v>
      </c>
      <c r="BA45" s="25">
        <f>IFERROR(MATCH(BA$11,_calc_기준600!$CN$35:$EF$35,0),"")</f>
        <v>1</v>
      </c>
      <c r="BB45" s="25">
        <f>IFERROR(MATCH(BB$11,_calc_기준600!$CN$35:$EF$35,0),"")</f>
        <v>20</v>
      </c>
      <c r="BC45" s="25">
        <f>IFERROR(MATCH(BC$11,_calc_기준600!$CN$35:$EF$35,0),"")</f>
        <v>9</v>
      </c>
      <c r="BD45" s="25">
        <f>IFERROR(MATCH(BD$11,_calc_기준600!$CN$35:$EF$35,0),"")</f>
        <v>23</v>
      </c>
    </row>
    <row r="46" spans="1:56" ht="16.5" customHeight="1">
      <c r="A46" s="57">
        <f t="shared" ref="A46:A62" si="3">A45-1</f>
        <v>1210</v>
      </c>
      <c r="B46" s="40">
        <f>IFERROR(INDEX(전체당첨내역!$B:$B,MATCH($A46,전체당첨내역!$A:$A,0)),"")</f>
        <v>1</v>
      </c>
      <c r="C46" s="40">
        <f>IFERROR(INDEX(전체당첨내역!$C:$C,MATCH($A46,전체당첨내역!$A:$A,0)),"")</f>
        <v>7</v>
      </c>
      <c r="D46" s="40">
        <f>IFERROR(INDEX(전체당첨내역!$D:$D,MATCH($A46,전체당첨내역!$A:$A,0)),"")</f>
        <v>9</v>
      </c>
      <c r="E46" s="40">
        <f>IFERROR(INDEX(전체당첨내역!$E:$E,MATCH($A46,전체당첨내역!$A:$A,0)),"")</f>
        <v>17</v>
      </c>
      <c r="F46" s="40">
        <f>IFERROR(INDEX(전체당첨내역!$F:$F,MATCH($A46,전체당첨내역!$A:$A,0)),"")</f>
        <v>27</v>
      </c>
      <c r="G46" s="40">
        <f>IFERROR(INDEX(전체당첨내역!$G:$G,MATCH($A46,전체당첨내역!$A:$A,0)),"")</f>
        <v>38</v>
      </c>
      <c r="H46" s="41">
        <f>IFERROR(INDEX(전체당첨내역!$H:$H,MATCH($A46,전체당첨내역!$A:$A,0)),"")</f>
        <v>31</v>
      </c>
      <c r="I46" s="42">
        <f>IFERROR((INDEX(_calc_기준600!$CN$36:$EF$36,1,$B46)&gt;0)*(INDEX(_calc_기준600!$CN$36:$EF$36,1,$B46)&lt;=15)+(INDEX(_calc_기준600!$CN$36:$EF$36,1,$C46)&gt;0)*(INDEX(_calc_기준600!$CN$36:$EF$36,1,$C46)&lt;=15)+(INDEX(_calc_기준600!$CN$36:$EF$36,1,$D46)&gt;0)*(INDEX(_calc_기준600!$CN$36:$EF$36,1,$D46)&lt;=15)+(INDEX(_calc_기준600!$CN$36:$EF$36,1,$E46)&gt;0)*(INDEX(_calc_기준600!$CN$36:$EF$36,1,$E46)&lt;=15)+(INDEX(_calc_기준600!$CN$36:$EF$36,1,$F46)&gt;0)*(INDEX(_calc_기준600!$CN$36:$EF$36,1,$F46)&lt;=15)+(INDEX(_calc_기준600!$CN$36:$EF$36,1,$G46)&gt;0)*(INDEX(_calc_기준600!$CN$36:$EF$36,1,$G46)&lt;=15),"")</f>
        <v>1</v>
      </c>
      <c r="J46" s="40">
        <f>IFERROR((INDEX(_calc_기준600!$CN$36:$EF$36,1,$B46)&gt;15)*(INDEX(_calc_기준600!$CN$36:$EF$36,1,$B46)&lt;=30)+(INDEX(_calc_기준600!$CN$36:$EF$36,1,$C46)&gt;15)*(INDEX(_calc_기준600!$CN$36:$EF$36,1,$C46)&lt;=30)+(INDEX(_calc_기준600!$CN$36:$EF$36,1,$D46)&gt;15)*(INDEX(_calc_기준600!$CN$36:$EF$36,1,$D46)&lt;=30)+(INDEX(_calc_기준600!$CN$36:$EF$36,1,$E46)&gt;15)*(INDEX(_calc_기준600!$CN$36:$EF$36,1,$E46)&lt;=30)+(INDEX(_calc_기준600!$CN$36:$EF$36,1,$F46)&gt;15)*(INDEX(_calc_기준600!$CN$36:$EF$36,1,$F46)&lt;=30)+(INDEX(_calc_기준600!$CN$36:$EF$36,1,$G46)&gt;15)*(INDEX(_calc_기준600!$CN$36:$EF$36,1,$G46)&lt;=30),"")</f>
        <v>2</v>
      </c>
      <c r="K46" s="43">
        <f>IFERROR((INDEX(_calc_기준600!$CN$36:$EF$36,1,$B46)&gt;30)+(INDEX(_calc_기준600!$CN$36:$EF$36,1,$C46)&gt;30)+(INDEX(_calc_기준600!$CN$36:$EF$36,1,$D46)&gt;30)+(INDEX(_calc_기준600!$CN$36:$EF$36,1,$E46)&gt;30)+(INDEX(_calc_기준600!$CN$36:$EF$36,1,$F46)&gt;30)+(INDEX(_calc_기준600!$CN$36:$EF$36,1,$G46)&gt;30),"")</f>
        <v>3</v>
      </c>
      <c r="L46" s="24">
        <f>IFERROR(MATCH(L$11,_calc_기준600!$CN$36:$EF$36,0),"")</f>
        <v>21</v>
      </c>
      <c r="M46" s="25">
        <f>IFERROR(MATCH(M$11,_calc_기준600!$CN$36:$EF$36,0),"")</f>
        <v>45</v>
      </c>
      <c r="N46" s="25">
        <f>IFERROR(MATCH(N$11,_calc_기준600!$CN$36:$EF$36,0),"")</f>
        <v>34</v>
      </c>
      <c r="O46" s="25">
        <f>IFERROR(MATCH(O$11,_calc_기준600!$CN$36:$EF$36,0),"")</f>
        <v>19</v>
      </c>
      <c r="P46" s="25">
        <f>IFERROR(MATCH(P$11,_calc_기준600!$CN$36:$EF$36,0),"")</f>
        <v>11</v>
      </c>
      <c r="Q46" s="25">
        <f>IFERROR(MATCH(Q$11,_calc_기준600!$CN$36:$EF$36,0),"")</f>
        <v>18</v>
      </c>
      <c r="R46" s="25">
        <f>IFERROR(MATCH(R$11,_calc_기준600!$CN$36:$EF$36,0),"")</f>
        <v>44</v>
      </c>
      <c r="S46" s="25">
        <f>IFERROR(MATCH(S$11,_calc_기준600!$CN$36:$EF$36,0),"")</f>
        <v>33</v>
      </c>
      <c r="T46" s="25">
        <f>IFERROR(MATCH(T$11,_calc_기준600!$CN$36:$EF$36,0),"")</f>
        <v>38</v>
      </c>
      <c r="U46" s="25">
        <f>IFERROR(MATCH(U$11,_calc_기준600!$CN$36:$EF$36,0),"")</f>
        <v>43</v>
      </c>
      <c r="V46" s="25">
        <f>IFERROR(MATCH(V$11,_calc_기준600!$CN$36:$EF$36,0),"")</f>
        <v>10</v>
      </c>
      <c r="W46" s="25">
        <f>IFERROR(MATCH(W$11,_calc_기준600!$CN$36:$EF$36,0),"")</f>
        <v>15</v>
      </c>
      <c r="X46" s="25">
        <f>IFERROR(MATCH(X$11,_calc_기준600!$CN$36:$EF$36,0),"")</f>
        <v>31</v>
      </c>
      <c r="Y46" s="25">
        <f>IFERROR(MATCH(Y$11,_calc_기준600!$CN$36:$EF$36,0),"")</f>
        <v>14</v>
      </c>
      <c r="Z46" s="25">
        <f>IFERROR(MATCH(Z$11,_calc_기준600!$CN$36:$EF$36,0),"")</f>
        <v>12</v>
      </c>
      <c r="AA46" s="25">
        <f>IFERROR(MATCH(AA$11,_calc_기준600!$CN$36:$EF$36,0),"")</f>
        <v>13</v>
      </c>
      <c r="AB46" s="25">
        <f>IFERROR(MATCH(AB$11,_calc_기준600!$CN$36:$EF$36,0),"")</f>
        <v>41</v>
      </c>
      <c r="AC46" s="25">
        <f>IFERROR(MATCH(AC$11,_calc_기준600!$CN$36:$EF$36,0),"")</f>
        <v>36</v>
      </c>
      <c r="AD46" s="25">
        <f>IFERROR(MATCH(AD$11,_calc_기준600!$CN$36:$EF$36,0),"")</f>
        <v>30</v>
      </c>
      <c r="AE46" s="25">
        <f>IFERROR(MATCH(AE$11,_calc_기준600!$CN$36:$EF$36,0),"")</f>
        <v>6</v>
      </c>
      <c r="AF46" s="25">
        <f>IFERROR(MATCH(AF$11,_calc_기준600!$CN$36:$EF$36,0),"")</f>
        <v>7</v>
      </c>
      <c r="AG46" s="25">
        <f>IFERROR(MATCH(AG$11,_calc_기준600!$CN$36:$EF$36,0),"")</f>
        <v>26</v>
      </c>
      <c r="AH46" s="25">
        <f>IFERROR(MATCH(AH$11,_calc_기준600!$CN$36:$EF$36,0),"")</f>
        <v>2</v>
      </c>
      <c r="AI46" s="25">
        <f>IFERROR(MATCH(AI$11,_calc_기준600!$CN$36:$EF$36,0),"")</f>
        <v>16</v>
      </c>
      <c r="AJ46" s="25">
        <f>IFERROR(MATCH(AJ$11,_calc_기준600!$CN$36:$EF$36,0),"")</f>
        <v>22</v>
      </c>
      <c r="AK46" s="25">
        <f>IFERROR(MATCH(AK$11,_calc_기준600!$CN$36:$EF$36,0),"")</f>
        <v>32</v>
      </c>
      <c r="AL46" s="25">
        <f>IFERROR(MATCH(AL$11,_calc_기준600!$CN$36:$EF$36,0),"")</f>
        <v>35</v>
      </c>
      <c r="AM46" s="25">
        <f>IFERROR(MATCH(AM$11,_calc_기준600!$CN$36:$EF$36,0),"")</f>
        <v>3</v>
      </c>
      <c r="AN46" s="25">
        <f>IFERROR(MATCH(AN$11,_calc_기준600!$CN$36:$EF$36,0),"")</f>
        <v>17</v>
      </c>
      <c r="AO46" s="25">
        <f>IFERROR(MATCH(AO$11,_calc_기준600!$CN$36:$EF$36,0),"")</f>
        <v>28</v>
      </c>
      <c r="AP46" s="25">
        <f>IFERROR(MATCH(AP$11,_calc_기준600!$CN$36:$EF$36,0),"")</f>
        <v>39</v>
      </c>
      <c r="AQ46" s="25">
        <f>IFERROR(MATCH(AQ$11,_calc_기준600!$CN$36:$EF$36,0),"")</f>
        <v>4</v>
      </c>
      <c r="AR46" s="25">
        <f>IFERROR(MATCH(AR$11,_calc_기준600!$CN$36:$EF$36,0),"")</f>
        <v>24</v>
      </c>
      <c r="AS46" s="25">
        <f>IFERROR(MATCH(AS$11,_calc_기준600!$CN$36:$EF$36,0),"")</f>
        <v>25</v>
      </c>
      <c r="AT46" s="25">
        <f>IFERROR(MATCH(AT$11,_calc_기준600!$CN$36:$EF$36,0),"")</f>
        <v>27</v>
      </c>
      <c r="AU46" s="25">
        <f>IFERROR(MATCH(AU$11,_calc_기준600!$CN$36:$EF$36,0),"")</f>
        <v>42</v>
      </c>
      <c r="AV46" s="25">
        <f>IFERROR(MATCH(AV$11,_calc_기준600!$CN$36:$EF$36,0),"")</f>
        <v>37</v>
      </c>
      <c r="AW46" s="25">
        <f>IFERROR(MATCH(AW$11,_calc_기준600!$CN$36:$EF$36,0),"")</f>
        <v>1</v>
      </c>
      <c r="AX46" s="25">
        <f>IFERROR(MATCH(AX$11,_calc_기준600!$CN$36:$EF$36,0),"")</f>
        <v>5</v>
      </c>
      <c r="AY46" s="25">
        <f>IFERROR(MATCH(AY$11,_calc_기준600!$CN$36:$EF$36,0),"")</f>
        <v>9</v>
      </c>
      <c r="AZ46" s="25">
        <f>IFERROR(MATCH(AZ$11,_calc_기준600!$CN$36:$EF$36,0),"")</f>
        <v>20</v>
      </c>
      <c r="BA46" s="25">
        <f>IFERROR(MATCH(BA$11,_calc_기준600!$CN$36:$EF$36,0),"")</f>
        <v>8</v>
      </c>
      <c r="BB46" s="25">
        <f>IFERROR(MATCH(BB$11,_calc_기준600!$CN$36:$EF$36,0),"")</f>
        <v>29</v>
      </c>
      <c r="BC46" s="25">
        <f>IFERROR(MATCH(BC$11,_calc_기준600!$CN$36:$EF$36,0),"")</f>
        <v>40</v>
      </c>
      <c r="BD46" s="25">
        <f>IFERROR(MATCH(BD$11,_calc_기준600!$CN$36:$EF$36,0),"")</f>
        <v>23</v>
      </c>
    </row>
    <row r="47" spans="1:56" ht="16.5" customHeight="1">
      <c r="A47" s="57">
        <f t="shared" si="3"/>
        <v>1209</v>
      </c>
      <c r="B47" s="40">
        <f>IFERROR(INDEX(전체당첨내역!$B:$B,MATCH($A47,전체당첨내역!$A:$A,0)),"")</f>
        <v>2</v>
      </c>
      <c r="C47" s="40">
        <f>IFERROR(INDEX(전체당첨내역!$C:$C,MATCH($A47,전체당첨내역!$A:$A,0)),"")</f>
        <v>17</v>
      </c>
      <c r="D47" s="40">
        <f>IFERROR(INDEX(전체당첨내역!$D:$D,MATCH($A47,전체당첨내역!$A:$A,0)),"")</f>
        <v>20</v>
      </c>
      <c r="E47" s="40">
        <f>IFERROR(INDEX(전체당첨내역!$E:$E,MATCH($A47,전체당첨내역!$A:$A,0)),"")</f>
        <v>35</v>
      </c>
      <c r="F47" s="40">
        <f>IFERROR(INDEX(전체당첨내역!$F:$F,MATCH($A47,전체당첨내역!$A:$A,0)),"")</f>
        <v>37</v>
      </c>
      <c r="G47" s="40">
        <f>IFERROR(INDEX(전체당첨내역!$G:$G,MATCH($A47,전체당첨내역!$A:$A,0)),"")</f>
        <v>39</v>
      </c>
      <c r="H47" s="41">
        <f>IFERROR(INDEX(전체당첨내역!$H:$H,MATCH($A47,전체당첨내역!$A:$A,0)),"")</f>
        <v>24</v>
      </c>
      <c r="I47" s="42">
        <f>IFERROR((INDEX(_calc_기준600!$CN$37:$EF$37,1,$B47)&gt;0)*(INDEX(_calc_기준600!$CN$37:$EF$37,1,$B47)&lt;=15)+(INDEX(_calc_기준600!$CN$37:$EF$37,1,$C47)&gt;0)*(INDEX(_calc_기준600!$CN$37:$EF$37,1,$C47)&lt;=15)+(INDEX(_calc_기준600!$CN$37:$EF$37,1,$D47)&gt;0)*(INDEX(_calc_기준600!$CN$37:$EF$37,1,$D47)&lt;=15)+(INDEX(_calc_기준600!$CN$37:$EF$37,1,$E47)&gt;0)*(INDEX(_calc_기준600!$CN$37:$EF$37,1,$E47)&lt;=15)+(INDEX(_calc_기준600!$CN$37:$EF$37,1,$F47)&gt;0)*(INDEX(_calc_기준600!$CN$37:$EF$37,1,$F47)&lt;=15)+(INDEX(_calc_기준600!$CN$37:$EF$37,1,$G47)&gt;0)*(INDEX(_calc_기준600!$CN$37:$EF$37,1,$G47)&lt;=15),"")</f>
        <v>0</v>
      </c>
      <c r="J47" s="40">
        <f>IFERROR((INDEX(_calc_기준600!$CN$37:$EF$37,1,$B47)&gt;15)*(INDEX(_calc_기준600!$CN$37:$EF$37,1,$B47)&lt;=30)+(INDEX(_calc_기준600!$CN$37:$EF$37,1,$C47)&gt;15)*(INDEX(_calc_기준600!$CN$37:$EF$37,1,$C47)&lt;=30)+(INDEX(_calc_기준600!$CN$37:$EF$37,1,$D47)&gt;15)*(INDEX(_calc_기준600!$CN$37:$EF$37,1,$D47)&lt;=30)+(INDEX(_calc_기준600!$CN$37:$EF$37,1,$E47)&gt;15)*(INDEX(_calc_기준600!$CN$37:$EF$37,1,$E47)&lt;=30)+(INDEX(_calc_기준600!$CN$37:$EF$37,1,$F47)&gt;15)*(INDEX(_calc_기준600!$CN$37:$EF$37,1,$F47)&lt;=30)+(INDEX(_calc_기준600!$CN$37:$EF$37,1,$G47)&gt;15)*(INDEX(_calc_기준600!$CN$37:$EF$37,1,$G47)&lt;=30),"")</f>
        <v>3</v>
      </c>
      <c r="K47" s="43">
        <f>IFERROR((INDEX(_calc_기준600!$CN$37:$EF$37,1,$B47)&gt;30)+(INDEX(_calc_기준600!$CN$37:$EF$37,1,$C47)&gt;30)+(INDEX(_calc_기준600!$CN$37:$EF$37,1,$D47)&gt;30)+(INDEX(_calc_기준600!$CN$37:$EF$37,1,$E47)&gt;30)+(INDEX(_calc_기준600!$CN$37:$EF$37,1,$F47)&gt;30)+(INDEX(_calc_기준600!$CN$37:$EF$37,1,$G47)&gt;30),"")</f>
        <v>3</v>
      </c>
      <c r="L47" s="24">
        <f>IFERROR(MATCH(L$11,_calc_기준600!$CN$37:$EF$37,0),"")</f>
        <v>21</v>
      </c>
      <c r="M47" s="25">
        <f>IFERROR(MATCH(M$11,_calc_기준600!$CN$37:$EF$37,0),"")</f>
        <v>34</v>
      </c>
      <c r="N47" s="25">
        <f>IFERROR(MATCH(N$11,_calc_기준600!$CN$37:$EF$37,0),"")</f>
        <v>45</v>
      </c>
      <c r="O47" s="25">
        <f>IFERROR(MATCH(O$11,_calc_기준600!$CN$37:$EF$37,0),"")</f>
        <v>19</v>
      </c>
      <c r="P47" s="25">
        <f>IFERROR(MATCH(P$11,_calc_기준600!$CN$37:$EF$37,0),"")</f>
        <v>11</v>
      </c>
      <c r="Q47" s="25">
        <f>IFERROR(MATCH(Q$11,_calc_기준600!$CN$37:$EF$37,0),"")</f>
        <v>44</v>
      </c>
      <c r="R47" s="25">
        <f>IFERROR(MATCH(R$11,_calc_기준600!$CN$37:$EF$37,0),"")</f>
        <v>18</v>
      </c>
      <c r="S47" s="25">
        <f>IFERROR(MATCH(S$11,_calc_기준600!$CN$37:$EF$37,0),"")</f>
        <v>33</v>
      </c>
      <c r="T47" s="25">
        <f>IFERROR(MATCH(T$11,_calc_기준600!$CN$37:$EF$37,0),"")</f>
        <v>43</v>
      </c>
      <c r="U47" s="25">
        <f>IFERROR(MATCH(U$11,_calc_기준600!$CN$37:$EF$37,0),"")</f>
        <v>10</v>
      </c>
      <c r="V47" s="25">
        <f>IFERROR(MATCH(V$11,_calc_기준600!$CN$37:$EF$37,0),"")</f>
        <v>15</v>
      </c>
      <c r="W47" s="25">
        <f>IFERROR(MATCH(W$11,_calc_기준600!$CN$37:$EF$37,0),"")</f>
        <v>12</v>
      </c>
      <c r="X47" s="25">
        <f>IFERROR(MATCH(X$11,_calc_기준600!$CN$37:$EF$37,0),"")</f>
        <v>14</v>
      </c>
      <c r="Y47" s="25">
        <f>IFERROR(MATCH(Y$11,_calc_기준600!$CN$37:$EF$37,0),"")</f>
        <v>31</v>
      </c>
      <c r="Z47" s="25">
        <f>IFERROR(MATCH(Z$11,_calc_기준600!$CN$37:$EF$37,0),"")</f>
        <v>13</v>
      </c>
      <c r="AA47" s="25">
        <f>IFERROR(MATCH(AA$11,_calc_기준600!$CN$37:$EF$37,0),"")</f>
        <v>35</v>
      </c>
      <c r="AB47" s="25">
        <f>IFERROR(MATCH(AB$11,_calc_기준600!$CN$37:$EF$37,0),"")</f>
        <v>38</v>
      </c>
      <c r="AC47" s="25">
        <f>IFERROR(MATCH(AC$11,_calc_기준600!$CN$37:$EF$37,0),"")</f>
        <v>41</v>
      </c>
      <c r="AD47" s="25">
        <f>IFERROR(MATCH(AD$11,_calc_기준600!$CN$37:$EF$37,0),"")</f>
        <v>2</v>
      </c>
      <c r="AE47" s="25">
        <f>IFERROR(MATCH(AE$11,_calc_기준600!$CN$37:$EF$37,0),"")</f>
        <v>6</v>
      </c>
      <c r="AF47" s="25">
        <f>IFERROR(MATCH(AF$11,_calc_기준600!$CN$37:$EF$37,0),"")</f>
        <v>7</v>
      </c>
      <c r="AG47" s="25">
        <f>IFERROR(MATCH(AG$11,_calc_기준600!$CN$37:$EF$37,0),"")</f>
        <v>16</v>
      </c>
      <c r="AH47" s="25">
        <f>IFERROR(MATCH(AH$11,_calc_기준600!$CN$37:$EF$37,0),"")</f>
        <v>17</v>
      </c>
      <c r="AI47" s="25">
        <f>IFERROR(MATCH(AI$11,_calc_기준600!$CN$37:$EF$37,0),"")</f>
        <v>26</v>
      </c>
      <c r="AJ47" s="25">
        <f>IFERROR(MATCH(AJ$11,_calc_기준600!$CN$37:$EF$37,0),"")</f>
        <v>22</v>
      </c>
      <c r="AK47" s="25">
        <f>IFERROR(MATCH(AK$11,_calc_기준600!$CN$37:$EF$37,0),"")</f>
        <v>30</v>
      </c>
      <c r="AL47" s="25">
        <f>IFERROR(MATCH(AL$11,_calc_기준600!$CN$37:$EF$37,0),"")</f>
        <v>32</v>
      </c>
      <c r="AM47" s="25">
        <f>IFERROR(MATCH(AM$11,_calc_기준600!$CN$37:$EF$37,0),"")</f>
        <v>36</v>
      </c>
      <c r="AN47" s="25">
        <f>IFERROR(MATCH(AN$11,_calc_기준600!$CN$37:$EF$37,0),"")</f>
        <v>3</v>
      </c>
      <c r="AO47" s="25">
        <f>IFERROR(MATCH(AO$11,_calc_기준600!$CN$37:$EF$37,0),"")</f>
        <v>28</v>
      </c>
      <c r="AP47" s="25">
        <f>IFERROR(MATCH(AP$11,_calc_기준600!$CN$37:$EF$37,0),"")</f>
        <v>39</v>
      </c>
      <c r="AQ47" s="25">
        <f>IFERROR(MATCH(AQ$11,_calc_기준600!$CN$37:$EF$37,0),"")</f>
        <v>37</v>
      </c>
      <c r="AR47" s="25">
        <f>IFERROR(MATCH(AR$11,_calc_기준600!$CN$37:$EF$37,0),"")</f>
        <v>24</v>
      </c>
      <c r="AS47" s="25">
        <f>IFERROR(MATCH(AS$11,_calc_기준600!$CN$37:$EF$37,0),"")</f>
        <v>42</v>
      </c>
      <c r="AT47" s="25">
        <f>IFERROR(MATCH(AT$11,_calc_기준600!$CN$37:$EF$37,0),"")</f>
        <v>4</v>
      </c>
      <c r="AU47" s="25">
        <f>IFERROR(MATCH(AU$11,_calc_기준600!$CN$37:$EF$37,0),"")</f>
        <v>25</v>
      </c>
      <c r="AV47" s="25">
        <f>IFERROR(MATCH(AV$11,_calc_기준600!$CN$37:$EF$37,0),"")</f>
        <v>27</v>
      </c>
      <c r="AW47" s="25">
        <f>IFERROR(MATCH(AW$11,_calc_기준600!$CN$37:$EF$37,0),"")</f>
        <v>20</v>
      </c>
      <c r="AX47" s="25">
        <f>IFERROR(MATCH(AX$11,_calc_기준600!$CN$37:$EF$37,0),"")</f>
        <v>1</v>
      </c>
      <c r="AY47" s="25">
        <f>IFERROR(MATCH(AY$11,_calc_기준600!$CN$37:$EF$37,0),"")</f>
        <v>5</v>
      </c>
      <c r="AZ47" s="25">
        <f>IFERROR(MATCH(AZ$11,_calc_기준600!$CN$37:$EF$37,0),"")</f>
        <v>8</v>
      </c>
      <c r="BA47" s="25">
        <f>IFERROR(MATCH(BA$11,_calc_기준600!$CN$37:$EF$37,0),"")</f>
        <v>29</v>
      </c>
      <c r="BB47" s="25">
        <f>IFERROR(MATCH(BB$11,_calc_기준600!$CN$37:$EF$37,0),"")</f>
        <v>40</v>
      </c>
      <c r="BC47" s="25">
        <f>IFERROR(MATCH(BC$11,_calc_기준600!$CN$37:$EF$37,0),"")</f>
        <v>9</v>
      </c>
      <c r="BD47" s="25">
        <f>IFERROR(MATCH(BD$11,_calc_기준600!$CN$37:$EF$37,0),"")</f>
        <v>23</v>
      </c>
    </row>
    <row r="48" spans="1:56" ht="16.5" customHeight="1">
      <c r="A48" s="57">
        <f t="shared" si="3"/>
        <v>1208</v>
      </c>
      <c r="B48" s="40">
        <f>IFERROR(INDEX(전체당첨내역!$B:$B,MATCH($A48,전체당첨내역!$A:$A,0)),"")</f>
        <v>6</v>
      </c>
      <c r="C48" s="40">
        <f>IFERROR(INDEX(전체당첨내역!$C:$C,MATCH($A48,전체당첨내역!$A:$A,0)),"")</f>
        <v>27</v>
      </c>
      <c r="D48" s="40">
        <f>IFERROR(INDEX(전체당첨내역!$D:$D,MATCH($A48,전체당첨내역!$A:$A,0)),"")</f>
        <v>30</v>
      </c>
      <c r="E48" s="40">
        <f>IFERROR(INDEX(전체당첨내역!$E:$E,MATCH($A48,전체당첨내역!$A:$A,0)),"")</f>
        <v>36</v>
      </c>
      <c r="F48" s="40">
        <f>IFERROR(INDEX(전체당첨내역!$F:$F,MATCH($A48,전체당첨내역!$A:$A,0)),"")</f>
        <v>38</v>
      </c>
      <c r="G48" s="40">
        <f>IFERROR(INDEX(전체당첨내역!$G:$G,MATCH($A48,전체당첨내역!$A:$A,0)),"")</f>
        <v>42</v>
      </c>
      <c r="H48" s="41">
        <f>IFERROR(INDEX(전체당첨내역!$H:$H,MATCH($A48,전체당첨내역!$A:$A,0)),"")</f>
        <v>25</v>
      </c>
      <c r="I48" s="42">
        <f>IFERROR((INDEX(_calc_기준600!$CN$38:$EF$38,1,$B48)&gt;0)*(INDEX(_calc_기준600!$CN$38:$EF$38,1,$B48)&lt;=15)+(INDEX(_calc_기준600!$CN$38:$EF$38,1,$C48)&gt;0)*(INDEX(_calc_기준600!$CN$38:$EF$38,1,$C48)&lt;=15)+(INDEX(_calc_기준600!$CN$38:$EF$38,1,$D48)&gt;0)*(INDEX(_calc_기준600!$CN$38:$EF$38,1,$D48)&lt;=15)+(INDEX(_calc_기준600!$CN$38:$EF$38,1,$E48)&gt;0)*(INDEX(_calc_기준600!$CN$38:$EF$38,1,$E48)&lt;=15)+(INDEX(_calc_기준600!$CN$38:$EF$38,1,$F48)&gt;0)*(INDEX(_calc_기준600!$CN$38:$EF$38,1,$F48)&lt;=15)+(INDEX(_calc_기준600!$CN$38:$EF$38,1,$G48)&gt;0)*(INDEX(_calc_기준600!$CN$38:$EF$38,1,$G48)&lt;=15),"")</f>
        <v>1</v>
      </c>
      <c r="J48" s="40">
        <f>IFERROR((INDEX(_calc_기준600!$CN$38:$EF$38,1,$B48)&gt;15)*(INDEX(_calc_기준600!$CN$38:$EF$38,1,$B48)&lt;=30)+(INDEX(_calc_기준600!$CN$38:$EF$38,1,$C48)&gt;15)*(INDEX(_calc_기준600!$CN$38:$EF$38,1,$C48)&lt;=30)+(INDEX(_calc_기준600!$CN$38:$EF$38,1,$D48)&gt;15)*(INDEX(_calc_기준600!$CN$38:$EF$38,1,$D48)&lt;=30)+(INDEX(_calc_기준600!$CN$38:$EF$38,1,$E48)&gt;15)*(INDEX(_calc_기준600!$CN$38:$EF$38,1,$E48)&lt;=30)+(INDEX(_calc_기준600!$CN$38:$EF$38,1,$F48)&gt;15)*(INDEX(_calc_기준600!$CN$38:$EF$38,1,$F48)&lt;=30)+(INDEX(_calc_기준600!$CN$38:$EF$38,1,$G48)&gt;15)*(INDEX(_calc_기준600!$CN$38:$EF$38,1,$G48)&lt;=30),"")</f>
        <v>3</v>
      </c>
      <c r="K48" s="43">
        <f>IFERROR((INDEX(_calc_기준600!$CN$38:$EF$38,1,$B48)&gt;30)+(INDEX(_calc_기준600!$CN$38:$EF$38,1,$C48)&gt;30)+(INDEX(_calc_기준600!$CN$38:$EF$38,1,$D48)&gt;30)+(INDEX(_calc_기준600!$CN$38:$EF$38,1,$E48)&gt;30)+(INDEX(_calc_기준600!$CN$38:$EF$38,1,$F48)&gt;30)+(INDEX(_calc_기준600!$CN$38:$EF$38,1,$G48)&gt;30),"")</f>
        <v>2</v>
      </c>
      <c r="L48" s="24">
        <f>IFERROR(MATCH(L$11,_calc_기준600!$CN$38:$EF$38,0),"")</f>
        <v>34</v>
      </c>
      <c r="M48" s="25">
        <f>IFERROR(MATCH(M$11,_calc_기준600!$CN$38:$EF$38,0),"")</f>
        <v>45</v>
      </c>
      <c r="N48" s="25">
        <f>IFERROR(MATCH(N$11,_calc_기준600!$CN$38:$EF$38,0),"")</f>
        <v>19</v>
      </c>
      <c r="O48" s="25">
        <f>IFERROR(MATCH(O$11,_calc_기준600!$CN$38:$EF$38,0),"")</f>
        <v>21</v>
      </c>
      <c r="P48" s="25">
        <f>IFERROR(MATCH(P$11,_calc_기준600!$CN$38:$EF$38,0),"")</f>
        <v>44</v>
      </c>
      <c r="Q48" s="25">
        <f>IFERROR(MATCH(Q$11,_calc_기준600!$CN$38:$EF$38,0),"")</f>
        <v>11</v>
      </c>
      <c r="R48" s="25">
        <f>IFERROR(MATCH(R$11,_calc_기준600!$CN$38:$EF$38,0),"")</f>
        <v>18</v>
      </c>
      <c r="S48" s="25">
        <f>IFERROR(MATCH(S$11,_calc_기준600!$CN$38:$EF$38,0),"")</f>
        <v>10</v>
      </c>
      <c r="T48" s="25">
        <f>IFERROR(MATCH(T$11,_calc_기준600!$CN$38:$EF$38,0),"")</f>
        <v>33</v>
      </c>
      <c r="U48" s="25">
        <f>IFERROR(MATCH(U$11,_calc_기준600!$CN$38:$EF$38,0),"")</f>
        <v>43</v>
      </c>
      <c r="V48" s="25">
        <f>IFERROR(MATCH(V$11,_calc_기준600!$CN$38:$EF$38,0),"")</f>
        <v>14</v>
      </c>
      <c r="W48" s="25">
        <f>IFERROR(MATCH(W$11,_calc_기준600!$CN$38:$EF$38,0),"")</f>
        <v>12</v>
      </c>
      <c r="X48" s="25">
        <f>IFERROR(MATCH(X$11,_calc_기준600!$CN$38:$EF$38,0),"")</f>
        <v>15</v>
      </c>
      <c r="Y48" s="25">
        <f>IFERROR(MATCH(Y$11,_calc_기준600!$CN$38:$EF$38,0),"")</f>
        <v>31</v>
      </c>
      <c r="Z48" s="25">
        <f>IFERROR(MATCH(Z$11,_calc_기준600!$CN$38:$EF$38,0),"")</f>
        <v>36</v>
      </c>
      <c r="AA48" s="25">
        <f>IFERROR(MATCH(AA$11,_calc_기준600!$CN$38:$EF$38,0),"")</f>
        <v>13</v>
      </c>
      <c r="AB48" s="25">
        <f>IFERROR(MATCH(AB$11,_calc_기준600!$CN$38:$EF$38,0),"")</f>
        <v>30</v>
      </c>
      <c r="AC48" s="25">
        <f>IFERROR(MATCH(AC$11,_calc_기준600!$CN$38:$EF$38,0),"")</f>
        <v>35</v>
      </c>
      <c r="AD48" s="25">
        <f>IFERROR(MATCH(AD$11,_calc_기준600!$CN$38:$EF$38,0),"")</f>
        <v>38</v>
      </c>
      <c r="AE48" s="25">
        <f>IFERROR(MATCH(AE$11,_calc_기준600!$CN$38:$EF$38,0),"")</f>
        <v>41</v>
      </c>
      <c r="AF48" s="25">
        <f>IFERROR(MATCH(AF$11,_calc_기준600!$CN$38:$EF$38,0),"")</f>
        <v>2</v>
      </c>
      <c r="AG48" s="25">
        <f>IFERROR(MATCH(AG$11,_calc_기준600!$CN$38:$EF$38,0),"")</f>
        <v>6</v>
      </c>
      <c r="AH48" s="25">
        <f>IFERROR(MATCH(AH$11,_calc_기준600!$CN$38:$EF$38,0),"")</f>
        <v>7</v>
      </c>
      <c r="AI48" s="25">
        <f>IFERROR(MATCH(AI$11,_calc_기준600!$CN$38:$EF$38,0),"")</f>
        <v>16</v>
      </c>
      <c r="AJ48" s="25">
        <f>IFERROR(MATCH(AJ$11,_calc_기준600!$CN$38:$EF$38,0),"")</f>
        <v>22</v>
      </c>
      <c r="AK48" s="25">
        <f>IFERROR(MATCH(AK$11,_calc_기준600!$CN$38:$EF$38,0),"")</f>
        <v>26</v>
      </c>
      <c r="AL48" s="25">
        <f>IFERROR(MATCH(AL$11,_calc_기준600!$CN$38:$EF$38,0),"")</f>
        <v>17</v>
      </c>
      <c r="AM48" s="25">
        <f>IFERROR(MATCH(AM$11,_calc_기준600!$CN$38:$EF$38,0),"")</f>
        <v>32</v>
      </c>
      <c r="AN48" s="25">
        <f>IFERROR(MATCH(AN$11,_calc_기준600!$CN$38:$EF$38,0),"")</f>
        <v>39</v>
      </c>
      <c r="AO48" s="25">
        <f>IFERROR(MATCH(AO$11,_calc_기준600!$CN$38:$EF$38,0),"")</f>
        <v>3</v>
      </c>
      <c r="AP48" s="25">
        <f>IFERROR(MATCH(AP$11,_calc_기준600!$CN$38:$EF$38,0),"")</f>
        <v>28</v>
      </c>
      <c r="AQ48" s="25">
        <f>IFERROR(MATCH(AQ$11,_calc_기준600!$CN$38:$EF$38,0),"")</f>
        <v>42</v>
      </c>
      <c r="AR48" s="25">
        <f>IFERROR(MATCH(AR$11,_calc_기준600!$CN$38:$EF$38,0),"")</f>
        <v>4</v>
      </c>
      <c r="AS48" s="25">
        <f>IFERROR(MATCH(AS$11,_calc_기준600!$CN$38:$EF$38,0),"")</f>
        <v>24</v>
      </c>
      <c r="AT48" s="25">
        <f>IFERROR(MATCH(AT$11,_calc_기준600!$CN$38:$EF$38,0),"")</f>
        <v>27</v>
      </c>
      <c r="AU48" s="25">
        <f>IFERROR(MATCH(AU$11,_calc_기준600!$CN$38:$EF$38,0),"")</f>
        <v>1</v>
      </c>
      <c r="AV48" s="25">
        <f>IFERROR(MATCH(AV$11,_calc_기준600!$CN$38:$EF$38,0),"")</f>
        <v>20</v>
      </c>
      <c r="AW48" s="25">
        <f>IFERROR(MATCH(AW$11,_calc_기준600!$CN$38:$EF$38,0),"")</f>
        <v>37</v>
      </c>
      <c r="AX48" s="25">
        <f>IFERROR(MATCH(AX$11,_calc_기준600!$CN$38:$EF$38,0),"")</f>
        <v>8</v>
      </c>
      <c r="AY48" s="25">
        <f>IFERROR(MATCH(AY$11,_calc_기준600!$CN$38:$EF$38,0),"")</f>
        <v>5</v>
      </c>
      <c r="AZ48" s="25">
        <f>IFERROR(MATCH(AZ$11,_calc_기준600!$CN$38:$EF$38,0),"")</f>
        <v>40</v>
      </c>
      <c r="BA48" s="25">
        <f>IFERROR(MATCH(BA$11,_calc_기준600!$CN$38:$EF$38,0),"")</f>
        <v>29</v>
      </c>
      <c r="BB48" s="25">
        <f>IFERROR(MATCH(BB$11,_calc_기준600!$CN$38:$EF$38,0),"")</f>
        <v>25</v>
      </c>
      <c r="BC48" s="25">
        <f>IFERROR(MATCH(BC$11,_calc_기준600!$CN$38:$EF$38,0),"")</f>
        <v>9</v>
      </c>
      <c r="BD48" s="25">
        <f>IFERROR(MATCH(BD$11,_calc_기준600!$CN$38:$EF$38,0),"")</f>
        <v>23</v>
      </c>
    </row>
    <row r="49" spans="1:56" ht="16.5" customHeight="1">
      <c r="A49" s="57">
        <f t="shared" si="3"/>
        <v>1207</v>
      </c>
      <c r="B49" s="40">
        <f>IFERROR(INDEX(전체당첨내역!$B:$B,MATCH($A49,전체당첨내역!$A:$A,0)),"")</f>
        <v>10</v>
      </c>
      <c r="C49" s="40">
        <f>IFERROR(INDEX(전체당첨내역!$C:$C,MATCH($A49,전체당첨내역!$A:$A,0)),"")</f>
        <v>22</v>
      </c>
      <c r="D49" s="40">
        <f>IFERROR(INDEX(전체당첨내역!$D:$D,MATCH($A49,전체당첨내역!$A:$A,0)),"")</f>
        <v>24</v>
      </c>
      <c r="E49" s="40">
        <f>IFERROR(INDEX(전체당첨내역!$E:$E,MATCH($A49,전체당첨내역!$A:$A,0)),"")</f>
        <v>27</v>
      </c>
      <c r="F49" s="40">
        <f>IFERROR(INDEX(전체당첨내역!$F:$F,MATCH($A49,전체당첨내역!$A:$A,0)),"")</f>
        <v>38</v>
      </c>
      <c r="G49" s="40">
        <f>IFERROR(INDEX(전체당첨내역!$G:$G,MATCH($A49,전체당첨내역!$A:$A,0)),"")</f>
        <v>45</v>
      </c>
      <c r="H49" s="41">
        <f>IFERROR(INDEX(전체당첨내역!$H:$H,MATCH($A49,전체당첨내역!$A:$A,0)),"")</f>
        <v>11</v>
      </c>
      <c r="I49" s="42">
        <f>IFERROR((INDEX(_calc_기준600!$CN$39:$EF$39,1,$B49)&gt;0)*(INDEX(_calc_기준600!$CN$39:$EF$39,1,$B49)&lt;=15)+(INDEX(_calc_기준600!$CN$39:$EF$39,1,$C49)&gt;0)*(INDEX(_calc_기준600!$CN$39:$EF$39,1,$C49)&lt;=15)+(INDEX(_calc_기준600!$CN$39:$EF$39,1,$D49)&gt;0)*(INDEX(_calc_기준600!$CN$39:$EF$39,1,$D49)&lt;=15)+(INDEX(_calc_기준600!$CN$39:$EF$39,1,$E49)&gt;0)*(INDEX(_calc_기준600!$CN$39:$EF$39,1,$E49)&lt;=15)+(INDEX(_calc_기준600!$CN$39:$EF$39,1,$F49)&gt;0)*(INDEX(_calc_기준600!$CN$39:$EF$39,1,$F49)&lt;=15)+(INDEX(_calc_기준600!$CN$39:$EF$39,1,$G49)&gt;0)*(INDEX(_calc_기준600!$CN$39:$EF$39,1,$G49)&lt;=15),"")</f>
        <v>3</v>
      </c>
      <c r="J49" s="40">
        <f>IFERROR((INDEX(_calc_기준600!$CN$39:$EF$39,1,$B49)&gt;15)*(INDEX(_calc_기준600!$CN$39:$EF$39,1,$B49)&lt;=30)+(INDEX(_calc_기준600!$CN$39:$EF$39,1,$C49)&gt;15)*(INDEX(_calc_기준600!$CN$39:$EF$39,1,$C49)&lt;=30)+(INDEX(_calc_기준600!$CN$39:$EF$39,1,$D49)&gt;15)*(INDEX(_calc_기준600!$CN$39:$EF$39,1,$D49)&lt;=30)+(INDEX(_calc_기준600!$CN$39:$EF$39,1,$E49)&gt;15)*(INDEX(_calc_기준600!$CN$39:$EF$39,1,$E49)&lt;=30)+(INDEX(_calc_기준600!$CN$39:$EF$39,1,$F49)&gt;15)*(INDEX(_calc_기준600!$CN$39:$EF$39,1,$F49)&lt;=30)+(INDEX(_calc_기준600!$CN$39:$EF$39,1,$G49)&gt;15)*(INDEX(_calc_기준600!$CN$39:$EF$39,1,$G49)&lt;=30),"")</f>
        <v>1</v>
      </c>
      <c r="K49" s="43">
        <f>IFERROR((INDEX(_calc_기준600!$CN$39:$EF$39,1,$B49)&gt;30)+(INDEX(_calc_기준600!$CN$39:$EF$39,1,$C49)&gt;30)+(INDEX(_calc_기준600!$CN$39:$EF$39,1,$D49)&gt;30)+(INDEX(_calc_기준600!$CN$39:$EF$39,1,$E49)&gt;30)+(INDEX(_calc_기준600!$CN$39:$EF$39,1,$F49)&gt;30)+(INDEX(_calc_기준600!$CN$39:$EF$39,1,$G49)&gt;30),"")</f>
        <v>2</v>
      </c>
      <c r="L49" s="24">
        <f>IFERROR(MATCH(L$11,_calc_기준600!$CN$39:$EF$39,0),"")</f>
        <v>45</v>
      </c>
      <c r="M49" s="25">
        <f>IFERROR(MATCH(M$11,_calc_기준600!$CN$39:$EF$39,0),"")</f>
        <v>34</v>
      </c>
      <c r="N49" s="25">
        <f>IFERROR(MATCH(N$11,_calc_기준600!$CN$39:$EF$39,0),"")</f>
        <v>21</v>
      </c>
      <c r="O49" s="25">
        <f>IFERROR(MATCH(O$11,_calc_기준600!$CN$39:$EF$39,0),"")</f>
        <v>19</v>
      </c>
      <c r="P49" s="25">
        <f>IFERROR(MATCH(P$11,_calc_기준600!$CN$39:$EF$39,0),"")</f>
        <v>44</v>
      </c>
      <c r="Q49" s="25">
        <f>IFERROR(MATCH(Q$11,_calc_기준600!$CN$39:$EF$39,0),"")</f>
        <v>18</v>
      </c>
      <c r="R49" s="25">
        <f>IFERROR(MATCH(R$11,_calc_기준600!$CN$39:$EF$39,0),"")</f>
        <v>11</v>
      </c>
      <c r="S49" s="25">
        <f>IFERROR(MATCH(S$11,_calc_기준600!$CN$39:$EF$39,0),"")</f>
        <v>33</v>
      </c>
      <c r="T49" s="25">
        <f>IFERROR(MATCH(T$11,_calc_기준600!$CN$39:$EF$39,0),"")</f>
        <v>38</v>
      </c>
      <c r="U49" s="25">
        <f>IFERROR(MATCH(U$11,_calc_기준600!$CN$39:$EF$39,0),"")</f>
        <v>43</v>
      </c>
      <c r="V49" s="25">
        <f>IFERROR(MATCH(V$11,_calc_기준600!$CN$39:$EF$39,0),"")</f>
        <v>10</v>
      </c>
      <c r="W49" s="25">
        <f>IFERROR(MATCH(W$11,_calc_기준600!$CN$39:$EF$39,0),"")</f>
        <v>14</v>
      </c>
      <c r="X49" s="25">
        <f>IFERROR(MATCH(X$11,_calc_기준600!$CN$39:$EF$39,0),"")</f>
        <v>15</v>
      </c>
      <c r="Y49" s="25">
        <f>IFERROR(MATCH(Y$11,_calc_기준600!$CN$39:$EF$39,0),"")</f>
        <v>36</v>
      </c>
      <c r="Z49" s="25">
        <f>IFERROR(MATCH(Z$11,_calc_기준600!$CN$39:$EF$39,0),"")</f>
        <v>31</v>
      </c>
      <c r="AA49" s="25">
        <f>IFERROR(MATCH(AA$11,_calc_기준600!$CN$39:$EF$39,0),"")</f>
        <v>13</v>
      </c>
      <c r="AB49" s="25">
        <f>IFERROR(MATCH(AB$11,_calc_기준600!$CN$39:$EF$39,0),"")</f>
        <v>35</v>
      </c>
      <c r="AC49" s="25">
        <f>IFERROR(MATCH(AC$11,_calc_기준600!$CN$39:$EF$39,0),"")</f>
        <v>30</v>
      </c>
      <c r="AD49" s="25">
        <f>IFERROR(MATCH(AD$11,_calc_기준600!$CN$39:$EF$39,0),"")</f>
        <v>41</v>
      </c>
      <c r="AE49" s="25">
        <f>IFERROR(MATCH(AE$11,_calc_기준600!$CN$39:$EF$39,0),"")</f>
        <v>6</v>
      </c>
      <c r="AF49" s="25">
        <f>IFERROR(MATCH(AF$11,_calc_기준600!$CN$39:$EF$39,0),"")</f>
        <v>12</v>
      </c>
      <c r="AG49" s="25">
        <f>IFERROR(MATCH(AG$11,_calc_기준600!$CN$39:$EF$39,0),"")</f>
        <v>2</v>
      </c>
      <c r="AH49" s="25">
        <f>IFERROR(MATCH(AH$11,_calc_기준600!$CN$39:$EF$39,0),"")</f>
        <v>22</v>
      </c>
      <c r="AI49" s="25">
        <f>IFERROR(MATCH(AI$11,_calc_기준600!$CN$39:$EF$39,0),"")</f>
        <v>17</v>
      </c>
      <c r="AJ49" s="25">
        <f>IFERROR(MATCH(AJ$11,_calc_기준600!$CN$39:$EF$39,0),"")</f>
        <v>16</v>
      </c>
      <c r="AK49" s="25">
        <f>IFERROR(MATCH(AK$11,_calc_기준600!$CN$39:$EF$39,0),"")</f>
        <v>7</v>
      </c>
      <c r="AL49" s="25">
        <f>IFERROR(MATCH(AL$11,_calc_기준600!$CN$39:$EF$39,0),"")</f>
        <v>39</v>
      </c>
      <c r="AM49" s="25">
        <f>IFERROR(MATCH(AM$11,_calc_기준600!$CN$39:$EF$39,0),"")</f>
        <v>32</v>
      </c>
      <c r="AN49" s="25">
        <f>IFERROR(MATCH(AN$11,_calc_기준600!$CN$39:$EF$39,0),"")</f>
        <v>26</v>
      </c>
      <c r="AO49" s="25">
        <f>IFERROR(MATCH(AO$11,_calc_기준600!$CN$39:$EF$39,0),"")</f>
        <v>42</v>
      </c>
      <c r="AP49" s="25">
        <f>IFERROR(MATCH(AP$11,_calc_기준600!$CN$39:$EF$39,0),"")</f>
        <v>3</v>
      </c>
      <c r="AQ49" s="25">
        <f>IFERROR(MATCH(AQ$11,_calc_기준600!$CN$39:$EF$39,0),"")</f>
        <v>28</v>
      </c>
      <c r="AR49" s="25">
        <f>IFERROR(MATCH(AR$11,_calc_기준600!$CN$39:$EF$39,0),"")</f>
        <v>4</v>
      </c>
      <c r="AS49" s="25">
        <f>IFERROR(MATCH(AS$11,_calc_기준600!$CN$39:$EF$39,0),"")</f>
        <v>24</v>
      </c>
      <c r="AT49" s="25">
        <f>IFERROR(MATCH(AT$11,_calc_기준600!$CN$39:$EF$39,0),"")</f>
        <v>37</v>
      </c>
      <c r="AU49" s="25">
        <f>IFERROR(MATCH(AU$11,_calc_기준600!$CN$39:$EF$39,0),"")</f>
        <v>27</v>
      </c>
      <c r="AV49" s="25">
        <f>IFERROR(MATCH(AV$11,_calc_기준600!$CN$39:$EF$39,0),"")</f>
        <v>1</v>
      </c>
      <c r="AW49" s="25">
        <f>IFERROR(MATCH(AW$11,_calc_기준600!$CN$39:$EF$39,0),"")</f>
        <v>8</v>
      </c>
      <c r="AX49" s="25">
        <f>IFERROR(MATCH(AX$11,_calc_기준600!$CN$39:$EF$39,0),"")</f>
        <v>29</v>
      </c>
      <c r="AY49" s="25">
        <f>IFERROR(MATCH(AY$11,_calc_기준600!$CN$39:$EF$39,0),"")</f>
        <v>20</v>
      </c>
      <c r="AZ49" s="25">
        <f>IFERROR(MATCH(AZ$11,_calc_기준600!$CN$39:$EF$39,0),"")</f>
        <v>40</v>
      </c>
      <c r="BA49" s="25">
        <f>IFERROR(MATCH(BA$11,_calc_기준600!$CN$39:$EF$39,0),"")</f>
        <v>5</v>
      </c>
      <c r="BB49" s="25">
        <f>IFERROR(MATCH(BB$11,_calc_기준600!$CN$39:$EF$39,0),"")</f>
        <v>9</v>
      </c>
      <c r="BC49" s="25">
        <f>IFERROR(MATCH(BC$11,_calc_기준600!$CN$39:$EF$39,0),"")</f>
        <v>25</v>
      </c>
      <c r="BD49" s="25">
        <f>IFERROR(MATCH(BD$11,_calc_기준600!$CN$39:$EF$39,0),"")</f>
        <v>23</v>
      </c>
    </row>
    <row r="50" spans="1:56" ht="16.5" customHeight="1">
      <c r="A50" s="57">
        <f t="shared" si="3"/>
        <v>1206</v>
      </c>
      <c r="B50" s="40">
        <f>IFERROR(INDEX(전체당첨내역!$B:$B,MATCH($A50,전체당첨내역!$A:$A,0)),"")</f>
        <v>1</v>
      </c>
      <c r="C50" s="40">
        <f>IFERROR(INDEX(전체당첨내역!$C:$C,MATCH($A50,전체당첨내역!$A:$A,0)),"")</f>
        <v>3</v>
      </c>
      <c r="D50" s="40">
        <f>IFERROR(INDEX(전체당첨내역!$D:$D,MATCH($A50,전체당첨내역!$A:$A,0)),"")</f>
        <v>17</v>
      </c>
      <c r="E50" s="40">
        <f>IFERROR(INDEX(전체당첨내역!$E:$E,MATCH($A50,전체당첨내역!$A:$A,0)),"")</f>
        <v>26</v>
      </c>
      <c r="F50" s="40">
        <f>IFERROR(INDEX(전체당첨내역!$F:$F,MATCH($A50,전체당첨내역!$A:$A,0)),"")</f>
        <v>27</v>
      </c>
      <c r="G50" s="40">
        <f>IFERROR(INDEX(전체당첨내역!$G:$G,MATCH($A50,전체당첨내역!$A:$A,0)),"")</f>
        <v>42</v>
      </c>
      <c r="H50" s="41">
        <f>IFERROR(INDEX(전체당첨내역!$H:$H,MATCH($A50,전체당첨내역!$A:$A,0)),"")</f>
        <v>23</v>
      </c>
      <c r="I50" s="42">
        <f>IFERROR((INDEX(_calc_기준600!$CN$40:$EF$40,1,$B50)&gt;0)*(INDEX(_calc_기준600!$CN$40:$EF$40,1,$B50)&lt;=15)+(INDEX(_calc_기준600!$CN$40:$EF$40,1,$C50)&gt;0)*(INDEX(_calc_기준600!$CN$40:$EF$40,1,$C50)&lt;=15)+(INDEX(_calc_기준600!$CN$40:$EF$40,1,$D50)&gt;0)*(INDEX(_calc_기준600!$CN$40:$EF$40,1,$D50)&lt;=15)+(INDEX(_calc_기준600!$CN$40:$EF$40,1,$E50)&gt;0)*(INDEX(_calc_기준600!$CN$40:$EF$40,1,$E50)&lt;=15)+(INDEX(_calc_기준600!$CN$40:$EF$40,1,$F50)&gt;0)*(INDEX(_calc_기준600!$CN$40:$EF$40,1,$F50)&lt;=15)+(INDEX(_calc_기준600!$CN$40:$EF$40,1,$G50)&gt;0)*(INDEX(_calc_기준600!$CN$40:$EF$40,1,$G50)&lt;=15),"")</f>
        <v>0</v>
      </c>
      <c r="J50" s="40">
        <f>IFERROR((INDEX(_calc_기준600!$CN$40:$EF$40,1,$B50)&gt;15)*(INDEX(_calc_기준600!$CN$40:$EF$40,1,$B50)&lt;=30)+(INDEX(_calc_기준600!$CN$40:$EF$40,1,$C50)&gt;15)*(INDEX(_calc_기준600!$CN$40:$EF$40,1,$C50)&lt;=30)+(INDEX(_calc_기준600!$CN$40:$EF$40,1,$D50)&gt;15)*(INDEX(_calc_기준600!$CN$40:$EF$40,1,$D50)&lt;=30)+(INDEX(_calc_기준600!$CN$40:$EF$40,1,$E50)&gt;15)*(INDEX(_calc_기준600!$CN$40:$EF$40,1,$E50)&lt;=30)+(INDEX(_calc_기준600!$CN$40:$EF$40,1,$F50)&gt;15)*(INDEX(_calc_기준600!$CN$40:$EF$40,1,$F50)&lt;=30)+(INDEX(_calc_기준600!$CN$40:$EF$40,1,$G50)&gt;15)*(INDEX(_calc_기준600!$CN$40:$EF$40,1,$G50)&lt;=30),"")</f>
        <v>4</v>
      </c>
      <c r="K50" s="43">
        <f>IFERROR((INDEX(_calc_기준600!$CN$40:$EF$40,1,$B50)&gt;30)+(INDEX(_calc_기준600!$CN$40:$EF$40,1,$C50)&gt;30)+(INDEX(_calc_기준600!$CN$40:$EF$40,1,$D50)&gt;30)+(INDEX(_calc_기준600!$CN$40:$EF$40,1,$E50)&gt;30)+(INDEX(_calc_기준600!$CN$40:$EF$40,1,$F50)&gt;30)+(INDEX(_calc_기준600!$CN$40:$EF$40,1,$G50)&gt;30),"")</f>
        <v>2</v>
      </c>
      <c r="L50" s="24">
        <f>IFERROR(MATCH(L$11,_calc_기준600!$CN$40:$EF$40,0),"")</f>
        <v>19</v>
      </c>
      <c r="M50" s="25">
        <f>IFERROR(MATCH(M$11,_calc_기준600!$CN$40:$EF$40,0),"")</f>
        <v>45</v>
      </c>
      <c r="N50" s="25">
        <f>IFERROR(MATCH(N$11,_calc_기준600!$CN$40:$EF$40,0),"")</f>
        <v>21</v>
      </c>
      <c r="O50" s="25">
        <f>IFERROR(MATCH(O$11,_calc_기준600!$CN$40:$EF$40,0),"")</f>
        <v>44</v>
      </c>
      <c r="P50" s="25">
        <f>IFERROR(MATCH(P$11,_calc_기준600!$CN$40:$EF$40,0),"")</f>
        <v>34</v>
      </c>
      <c r="Q50" s="25">
        <f>IFERROR(MATCH(Q$11,_calc_기준600!$CN$40:$EF$40,0),"")</f>
        <v>11</v>
      </c>
      <c r="R50" s="25">
        <f>IFERROR(MATCH(R$11,_calc_기준600!$CN$40:$EF$40,0),"")</f>
        <v>18</v>
      </c>
      <c r="S50" s="25">
        <f>IFERROR(MATCH(S$11,_calc_기준600!$CN$40:$EF$40,0),"")</f>
        <v>33</v>
      </c>
      <c r="T50" s="25">
        <f>IFERROR(MATCH(T$11,_calc_기준600!$CN$40:$EF$40,0),"")</f>
        <v>43</v>
      </c>
      <c r="U50" s="25">
        <f>IFERROR(MATCH(U$11,_calc_기준600!$CN$40:$EF$40,0),"")</f>
        <v>10</v>
      </c>
      <c r="V50" s="25">
        <f>IFERROR(MATCH(V$11,_calc_기준600!$CN$40:$EF$40,0),"")</f>
        <v>38</v>
      </c>
      <c r="W50" s="25">
        <f>IFERROR(MATCH(W$11,_calc_기준600!$CN$40:$EF$40,0),"")</f>
        <v>14</v>
      </c>
      <c r="X50" s="25">
        <f>IFERROR(MATCH(X$11,_calc_기준600!$CN$40:$EF$40,0),"")</f>
        <v>15</v>
      </c>
      <c r="Y50" s="25">
        <f>IFERROR(MATCH(Y$11,_calc_기준600!$CN$40:$EF$40,0),"")</f>
        <v>36</v>
      </c>
      <c r="Z50" s="25">
        <f>IFERROR(MATCH(Z$11,_calc_기준600!$CN$40:$EF$40,0),"")</f>
        <v>13</v>
      </c>
      <c r="AA50" s="25">
        <f>IFERROR(MATCH(AA$11,_calc_기준600!$CN$40:$EF$40,0),"")</f>
        <v>17</v>
      </c>
      <c r="AB50" s="25">
        <f>IFERROR(MATCH(AB$11,_calc_기준600!$CN$40:$EF$40,0),"")</f>
        <v>35</v>
      </c>
      <c r="AC50" s="25">
        <f>IFERROR(MATCH(AC$11,_calc_기준600!$CN$40:$EF$40,0),"")</f>
        <v>6</v>
      </c>
      <c r="AD50" s="25">
        <f>IFERROR(MATCH(AD$11,_calc_기준600!$CN$40:$EF$40,0),"")</f>
        <v>12</v>
      </c>
      <c r="AE50" s="25">
        <f>IFERROR(MATCH(AE$11,_calc_기준600!$CN$40:$EF$40,0),"")</f>
        <v>2</v>
      </c>
      <c r="AF50" s="25">
        <f>IFERROR(MATCH(AF$11,_calc_기준600!$CN$40:$EF$40,0),"")</f>
        <v>22</v>
      </c>
      <c r="AG50" s="25">
        <f>IFERROR(MATCH(AG$11,_calc_기준600!$CN$40:$EF$40,0),"")</f>
        <v>41</v>
      </c>
      <c r="AH50" s="25">
        <f>IFERROR(MATCH(AH$11,_calc_기준600!$CN$40:$EF$40,0),"")</f>
        <v>31</v>
      </c>
      <c r="AI50" s="25">
        <f>IFERROR(MATCH(AI$11,_calc_기준600!$CN$40:$EF$40,0),"")</f>
        <v>42</v>
      </c>
      <c r="AJ50" s="25">
        <f>IFERROR(MATCH(AJ$11,_calc_기준600!$CN$40:$EF$40,0),"")</f>
        <v>16</v>
      </c>
      <c r="AK50" s="25">
        <f>IFERROR(MATCH(AK$11,_calc_기준600!$CN$40:$EF$40,0),"")</f>
        <v>26</v>
      </c>
      <c r="AL50" s="25">
        <f>IFERROR(MATCH(AL$11,_calc_기준600!$CN$40:$EF$40,0),"")</f>
        <v>7</v>
      </c>
      <c r="AM50" s="25">
        <f>IFERROR(MATCH(AM$11,_calc_기준600!$CN$40:$EF$40,0),"")</f>
        <v>30</v>
      </c>
      <c r="AN50" s="25">
        <f>IFERROR(MATCH(AN$11,_calc_기준600!$CN$40:$EF$40,0),"")</f>
        <v>32</v>
      </c>
      <c r="AO50" s="25">
        <f>IFERROR(MATCH(AO$11,_calc_기준600!$CN$40:$EF$40,0),"")</f>
        <v>3</v>
      </c>
      <c r="AP50" s="25">
        <f>IFERROR(MATCH(AP$11,_calc_기준600!$CN$40:$EF$40,0),"")</f>
        <v>28</v>
      </c>
      <c r="AQ50" s="25">
        <f>IFERROR(MATCH(AQ$11,_calc_기준600!$CN$40:$EF$40,0),"")</f>
        <v>39</v>
      </c>
      <c r="AR50" s="25">
        <f>IFERROR(MATCH(AR$11,_calc_기준600!$CN$40:$EF$40,0),"")</f>
        <v>1</v>
      </c>
      <c r="AS50" s="25">
        <f>IFERROR(MATCH(AS$11,_calc_기준600!$CN$40:$EF$40,0),"")</f>
        <v>4</v>
      </c>
      <c r="AT50" s="25">
        <f>IFERROR(MATCH(AT$11,_calc_기준600!$CN$40:$EF$40,0),"")</f>
        <v>24</v>
      </c>
      <c r="AU50" s="25">
        <f>IFERROR(MATCH(AU$11,_calc_기준600!$CN$40:$EF$40,0),"")</f>
        <v>27</v>
      </c>
      <c r="AV50" s="25">
        <f>IFERROR(MATCH(AV$11,_calc_기준600!$CN$40:$EF$40,0),"")</f>
        <v>37</v>
      </c>
      <c r="AW50" s="25">
        <f>IFERROR(MATCH(AW$11,_calc_기준600!$CN$40:$EF$40,0),"")</f>
        <v>8</v>
      </c>
      <c r="AX50" s="25">
        <f>IFERROR(MATCH(AX$11,_calc_기준600!$CN$40:$EF$40,0),"")</f>
        <v>29</v>
      </c>
      <c r="AY50" s="25">
        <f>IFERROR(MATCH(AY$11,_calc_기준600!$CN$40:$EF$40,0),"")</f>
        <v>20</v>
      </c>
      <c r="AZ50" s="25">
        <f>IFERROR(MATCH(AZ$11,_calc_기준600!$CN$40:$EF$40,0),"")</f>
        <v>40</v>
      </c>
      <c r="BA50" s="25">
        <f>IFERROR(MATCH(BA$11,_calc_기준600!$CN$40:$EF$40,0),"")</f>
        <v>5</v>
      </c>
      <c r="BB50" s="25">
        <f>IFERROR(MATCH(BB$11,_calc_기준600!$CN$40:$EF$40,0),"")</f>
        <v>9</v>
      </c>
      <c r="BC50" s="25">
        <f>IFERROR(MATCH(BC$11,_calc_기준600!$CN$40:$EF$40,0),"")</f>
        <v>23</v>
      </c>
      <c r="BD50" s="25">
        <f>IFERROR(MATCH(BD$11,_calc_기준600!$CN$40:$EF$40,0),"")</f>
        <v>25</v>
      </c>
    </row>
    <row r="51" spans="1:56" ht="16.5" customHeight="1">
      <c r="A51" s="57">
        <f t="shared" si="3"/>
        <v>1205</v>
      </c>
      <c r="B51" s="40">
        <f>IFERROR(INDEX(전체당첨내역!$B:$B,MATCH($A51,전체당첨내역!$A:$A,0)),"")</f>
        <v>1</v>
      </c>
      <c r="C51" s="40">
        <f>IFERROR(INDEX(전체당첨내역!$C:$C,MATCH($A51,전체당첨내역!$A:$A,0)),"")</f>
        <v>4</v>
      </c>
      <c r="D51" s="40">
        <f>IFERROR(INDEX(전체당첨내역!$D:$D,MATCH($A51,전체당첨내역!$A:$A,0)),"")</f>
        <v>16</v>
      </c>
      <c r="E51" s="40">
        <f>IFERROR(INDEX(전체당첨내역!$E:$E,MATCH($A51,전체당첨내역!$A:$A,0)),"")</f>
        <v>23</v>
      </c>
      <c r="F51" s="40">
        <f>IFERROR(INDEX(전체당첨내역!$F:$F,MATCH($A51,전체당첨내역!$A:$A,0)),"")</f>
        <v>31</v>
      </c>
      <c r="G51" s="40">
        <f>IFERROR(INDEX(전체당첨내역!$G:$G,MATCH($A51,전체당첨내역!$A:$A,0)),"")</f>
        <v>41</v>
      </c>
      <c r="H51" s="41">
        <f>IFERROR(INDEX(전체당첨내역!$H:$H,MATCH($A51,전체당첨내역!$A:$A,0)),"")</f>
        <v>2</v>
      </c>
      <c r="I51" s="42">
        <f>IFERROR((INDEX(_calc_기준600!$CN$41:$EF$41,1,$B51)&gt;0)*(INDEX(_calc_기준600!$CN$41:$EF$41,1,$B51)&lt;=15)+(INDEX(_calc_기준600!$CN$41:$EF$41,1,$C51)&gt;0)*(INDEX(_calc_기준600!$CN$41:$EF$41,1,$C51)&lt;=15)+(INDEX(_calc_기준600!$CN$41:$EF$41,1,$D51)&gt;0)*(INDEX(_calc_기준600!$CN$41:$EF$41,1,$D51)&lt;=15)+(INDEX(_calc_기준600!$CN$41:$EF$41,1,$E51)&gt;0)*(INDEX(_calc_기준600!$CN$41:$EF$41,1,$E51)&lt;=15)+(INDEX(_calc_기준600!$CN$41:$EF$41,1,$F51)&gt;0)*(INDEX(_calc_기준600!$CN$41:$EF$41,1,$F51)&lt;=15)+(INDEX(_calc_기준600!$CN$41:$EF$41,1,$G51)&gt;0)*(INDEX(_calc_기준600!$CN$41:$EF$41,1,$G51)&lt;=15),"")</f>
        <v>0</v>
      </c>
      <c r="J51" s="40">
        <f>IFERROR((INDEX(_calc_기준600!$CN$41:$EF$41,1,$B51)&gt;15)*(INDEX(_calc_기준600!$CN$41:$EF$41,1,$B51)&lt;=30)+(INDEX(_calc_기준600!$CN$41:$EF$41,1,$C51)&gt;15)*(INDEX(_calc_기준600!$CN$41:$EF$41,1,$C51)&lt;=30)+(INDEX(_calc_기준600!$CN$41:$EF$41,1,$D51)&gt;15)*(INDEX(_calc_기준600!$CN$41:$EF$41,1,$D51)&lt;=30)+(INDEX(_calc_기준600!$CN$41:$EF$41,1,$E51)&gt;15)*(INDEX(_calc_기준600!$CN$41:$EF$41,1,$E51)&lt;=30)+(INDEX(_calc_기준600!$CN$41:$EF$41,1,$F51)&gt;15)*(INDEX(_calc_기준600!$CN$41:$EF$41,1,$F51)&lt;=30)+(INDEX(_calc_기준600!$CN$41:$EF$41,1,$G51)&gt;15)*(INDEX(_calc_기준600!$CN$41:$EF$41,1,$G51)&lt;=30),"")</f>
        <v>5</v>
      </c>
      <c r="K51" s="43">
        <f>IFERROR((INDEX(_calc_기준600!$CN$41:$EF$41,1,$B51)&gt;30)+(INDEX(_calc_기준600!$CN$41:$EF$41,1,$C51)&gt;30)+(INDEX(_calc_기준600!$CN$41:$EF$41,1,$D51)&gt;30)+(INDEX(_calc_기준600!$CN$41:$EF$41,1,$E51)&gt;30)+(INDEX(_calc_기준600!$CN$41:$EF$41,1,$F51)&gt;30)+(INDEX(_calc_기준600!$CN$41:$EF$41,1,$G51)&gt;30),"")</f>
        <v>1</v>
      </c>
      <c r="L51" s="24">
        <f>IFERROR(MATCH(L$11,_calc_기준600!$CN$41:$EF$41,0),"")</f>
        <v>45</v>
      </c>
      <c r="M51" s="25">
        <f>IFERROR(MATCH(M$11,_calc_기준600!$CN$41:$EF$41,0),"")</f>
        <v>44</v>
      </c>
      <c r="N51" s="25">
        <f>IFERROR(MATCH(N$11,_calc_기준600!$CN$41:$EF$41,0),"")</f>
        <v>34</v>
      </c>
      <c r="O51" s="25">
        <f>IFERROR(MATCH(O$11,_calc_기준600!$CN$41:$EF$41,0),"")</f>
        <v>21</v>
      </c>
      <c r="P51" s="25">
        <f>IFERROR(MATCH(P$11,_calc_기준600!$CN$41:$EF$41,0),"")</f>
        <v>11</v>
      </c>
      <c r="Q51" s="25">
        <f>IFERROR(MATCH(Q$11,_calc_기준600!$CN$41:$EF$41,0),"")</f>
        <v>33</v>
      </c>
      <c r="R51" s="25">
        <f>IFERROR(MATCH(R$11,_calc_기준600!$CN$41:$EF$41,0),"")</f>
        <v>43</v>
      </c>
      <c r="S51" s="25">
        <f>IFERROR(MATCH(S$11,_calc_기준600!$CN$41:$EF$41,0),"")</f>
        <v>10</v>
      </c>
      <c r="T51" s="25">
        <f>IFERROR(MATCH(T$11,_calc_기준600!$CN$41:$EF$41,0),"")</f>
        <v>18</v>
      </c>
      <c r="U51" s="25">
        <f>IFERROR(MATCH(U$11,_calc_기준600!$CN$41:$EF$41,0),"")</f>
        <v>14</v>
      </c>
      <c r="V51" s="25">
        <f>IFERROR(MATCH(V$11,_calc_기준600!$CN$41:$EF$41,0),"")</f>
        <v>19</v>
      </c>
      <c r="W51" s="25">
        <f>IFERROR(MATCH(W$11,_calc_기준600!$CN$41:$EF$41,0),"")</f>
        <v>36</v>
      </c>
      <c r="X51" s="25">
        <f>IFERROR(MATCH(X$11,_calc_기준600!$CN$41:$EF$41,0),"")</f>
        <v>13</v>
      </c>
      <c r="Y51" s="25">
        <f>IFERROR(MATCH(Y$11,_calc_기준600!$CN$41:$EF$41,0),"")</f>
        <v>15</v>
      </c>
      <c r="Z51" s="25">
        <f>IFERROR(MATCH(Z$11,_calc_기준600!$CN$41:$EF$41,0),"")</f>
        <v>17</v>
      </c>
      <c r="AA51" s="25">
        <f>IFERROR(MATCH(AA$11,_calc_기준600!$CN$41:$EF$41,0),"")</f>
        <v>38</v>
      </c>
      <c r="AB51" s="25">
        <f>IFERROR(MATCH(AB$11,_calc_기준600!$CN$41:$EF$41,0),"")</f>
        <v>41</v>
      </c>
      <c r="AC51" s="25">
        <f>IFERROR(MATCH(AC$11,_calc_기준600!$CN$41:$EF$41,0),"")</f>
        <v>2</v>
      </c>
      <c r="AD51" s="25">
        <f>IFERROR(MATCH(AD$11,_calc_기준600!$CN$41:$EF$41,0),"")</f>
        <v>12</v>
      </c>
      <c r="AE51" s="25">
        <f>IFERROR(MATCH(AE$11,_calc_기준600!$CN$41:$EF$41,0),"")</f>
        <v>31</v>
      </c>
      <c r="AF51" s="25">
        <f>IFERROR(MATCH(AF$11,_calc_기준600!$CN$41:$EF$41,0),"")</f>
        <v>35</v>
      </c>
      <c r="AG51" s="25">
        <f>IFERROR(MATCH(AG$11,_calc_기준600!$CN$41:$EF$41,0),"")</f>
        <v>6</v>
      </c>
      <c r="AH51" s="25">
        <f>IFERROR(MATCH(AH$11,_calc_기준600!$CN$41:$EF$41,0),"")</f>
        <v>22</v>
      </c>
      <c r="AI51" s="25">
        <f>IFERROR(MATCH(AI$11,_calc_기준600!$CN$41:$EF$41,0),"")</f>
        <v>1</v>
      </c>
      <c r="AJ51" s="25">
        <f>IFERROR(MATCH(AJ$11,_calc_기준600!$CN$41:$EF$41,0),"")</f>
        <v>30</v>
      </c>
      <c r="AK51" s="25">
        <f>IFERROR(MATCH(AK$11,_calc_기준600!$CN$41:$EF$41,0),"")</f>
        <v>42</v>
      </c>
      <c r="AL51" s="25">
        <f>IFERROR(MATCH(AL$11,_calc_기준600!$CN$41:$EF$41,0),"")</f>
        <v>7</v>
      </c>
      <c r="AM51" s="25">
        <f>IFERROR(MATCH(AM$11,_calc_기준600!$CN$41:$EF$41,0),"")</f>
        <v>16</v>
      </c>
      <c r="AN51" s="25">
        <f>IFERROR(MATCH(AN$11,_calc_기준600!$CN$41:$EF$41,0),"")</f>
        <v>4</v>
      </c>
      <c r="AO51" s="25">
        <f>IFERROR(MATCH(AO$11,_calc_기준600!$CN$41:$EF$41,0),"")</f>
        <v>26</v>
      </c>
      <c r="AP51" s="25">
        <f>IFERROR(MATCH(AP$11,_calc_기준600!$CN$41:$EF$41,0),"")</f>
        <v>32</v>
      </c>
      <c r="AQ51" s="25">
        <f>IFERROR(MATCH(AQ$11,_calc_기준600!$CN$41:$EF$41,0),"")</f>
        <v>3</v>
      </c>
      <c r="AR51" s="25">
        <f>IFERROR(MATCH(AR$11,_calc_기준600!$CN$41:$EF$41,0),"")</f>
        <v>39</v>
      </c>
      <c r="AS51" s="25">
        <f>IFERROR(MATCH(AS$11,_calc_기준600!$CN$41:$EF$41,0),"")</f>
        <v>28</v>
      </c>
      <c r="AT51" s="25">
        <f>IFERROR(MATCH(AT$11,_calc_기준600!$CN$41:$EF$41,0),"")</f>
        <v>24</v>
      </c>
      <c r="AU51" s="25">
        <f>IFERROR(MATCH(AU$11,_calc_기준600!$CN$41:$EF$41,0),"")</f>
        <v>27</v>
      </c>
      <c r="AV51" s="25">
        <f>IFERROR(MATCH(AV$11,_calc_기준600!$CN$41:$EF$41,0),"")</f>
        <v>8</v>
      </c>
      <c r="AW51" s="25">
        <f>IFERROR(MATCH(AW$11,_calc_기준600!$CN$41:$EF$41,0),"")</f>
        <v>37</v>
      </c>
      <c r="AX51" s="25">
        <f>IFERROR(MATCH(AX$11,_calc_기준600!$CN$41:$EF$41,0),"")</f>
        <v>29</v>
      </c>
      <c r="AY51" s="25">
        <f>IFERROR(MATCH(AY$11,_calc_기준600!$CN$41:$EF$41,0),"")</f>
        <v>40</v>
      </c>
      <c r="AZ51" s="25">
        <f>IFERROR(MATCH(AZ$11,_calc_기준600!$CN$41:$EF$41,0),"")</f>
        <v>20</v>
      </c>
      <c r="BA51" s="25">
        <f>IFERROR(MATCH(BA$11,_calc_기준600!$CN$41:$EF$41,0),"")</f>
        <v>5</v>
      </c>
      <c r="BB51" s="25">
        <f>IFERROR(MATCH(BB$11,_calc_기준600!$CN$41:$EF$41,0),"")</f>
        <v>9</v>
      </c>
      <c r="BC51" s="25">
        <f>IFERROR(MATCH(BC$11,_calc_기준600!$CN$41:$EF$41,0),"")</f>
        <v>23</v>
      </c>
      <c r="BD51" s="25">
        <f>IFERROR(MATCH(BD$11,_calc_기준600!$CN$41:$EF$41,0),"")</f>
        <v>25</v>
      </c>
    </row>
    <row r="52" spans="1:56" ht="16.5" customHeight="1">
      <c r="A52" s="57">
        <f t="shared" si="3"/>
        <v>1204</v>
      </c>
      <c r="B52" s="40">
        <f>IFERROR(INDEX(전체당첨내역!$B:$B,MATCH($A52,전체당첨내역!$A:$A,0)),"")</f>
        <v>8</v>
      </c>
      <c r="C52" s="40">
        <f>IFERROR(INDEX(전체당첨내역!$C:$C,MATCH($A52,전체당첨내역!$A:$A,0)),"")</f>
        <v>16</v>
      </c>
      <c r="D52" s="40">
        <f>IFERROR(INDEX(전체당첨내역!$D:$D,MATCH($A52,전체당첨내역!$A:$A,0)),"")</f>
        <v>28</v>
      </c>
      <c r="E52" s="40">
        <f>IFERROR(INDEX(전체당첨내역!$E:$E,MATCH($A52,전체당첨내역!$A:$A,0)),"")</f>
        <v>30</v>
      </c>
      <c r="F52" s="40">
        <f>IFERROR(INDEX(전체당첨내역!$F:$F,MATCH($A52,전체당첨내역!$A:$A,0)),"")</f>
        <v>31</v>
      </c>
      <c r="G52" s="40">
        <f>IFERROR(INDEX(전체당첨내역!$G:$G,MATCH($A52,전체당첨내역!$A:$A,0)),"")</f>
        <v>44</v>
      </c>
      <c r="H52" s="41">
        <f>IFERROR(INDEX(전체당첨내역!$H:$H,MATCH($A52,전체당첨내역!$A:$A,0)),"")</f>
        <v>27</v>
      </c>
      <c r="I52" s="42">
        <f>IFERROR((INDEX(_calc_기준600!$CN$42:$EF$42,1,$B52)&gt;0)*(INDEX(_calc_기준600!$CN$42:$EF$42,1,$B52)&lt;=15)+(INDEX(_calc_기준600!$CN$42:$EF$42,1,$C52)&gt;0)*(INDEX(_calc_기준600!$CN$42:$EF$42,1,$C52)&lt;=15)+(INDEX(_calc_기준600!$CN$42:$EF$42,1,$D52)&gt;0)*(INDEX(_calc_기준600!$CN$42:$EF$42,1,$D52)&lt;=15)+(INDEX(_calc_기준600!$CN$42:$EF$42,1,$E52)&gt;0)*(INDEX(_calc_기준600!$CN$42:$EF$42,1,$E52)&lt;=15)+(INDEX(_calc_기준600!$CN$42:$EF$42,1,$F52)&gt;0)*(INDEX(_calc_기준600!$CN$42:$EF$42,1,$F52)&lt;=15)+(INDEX(_calc_기준600!$CN$42:$EF$42,1,$G52)&gt;0)*(INDEX(_calc_기준600!$CN$42:$EF$42,1,$G52)&lt;=15),"")</f>
        <v>2</v>
      </c>
      <c r="J52" s="40">
        <f>IFERROR((INDEX(_calc_기준600!$CN$42:$EF$42,1,$B52)&gt;15)*(INDEX(_calc_기준600!$CN$42:$EF$42,1,$B52)&lt;=30)+(INDEX(_calc_기준600!$CN$42:$EF$42,1,$C52)&gt;15)*(INDEX(_calc_기준600!$CN$42:$EF$42,1,$C52)&lt;=30)+(INDEX(_calc_기준600!$CN$42:$EF$42,1,$D52)&gt;15)*(INDEX(_calc_기준600!$CN$42:$EF$42,1,$D52)&lt;=30)+(INDEX(_calc_기준600!$CN$42:$EF$42,1,$E52)&gt;15)*(INDEX(_calc_기준600!$CN$42:$EF$42,1,$E52)&lt;=30)+(INDEX(_calc_기준600!$CN$42:$EF$42,1,$F52)&gt;15)*(INDEX(_calc_기준600!$CN$42:$EF$42,1,$F52)&lt;=30)+(INDEX(_calc_기준600!$CN$42:$EF$42,1,$G52)&gt;15)*(INDEX(_calc_기준600!$CN$42:$EF$42,1,$G52)&lt;=30),"")</f>
        <v>3</v>
      </c>
      <c r="K52" s="43">
        <f>IFERROR((INDEX(_calc_기준600!$CN$42:$EF$42,1,$B52)&gt;30)+(INDEX(_calc_기준600!$CN$42:$EF$42,1,$C52)&gt;30)+(INDEX(_calc_기준600!$CN$42:$EF$42,1,$D52)&gt;30)+(INDEX(_calc_기준600!$CN$42:$EF$42,1,$E52)&gt;30)+(INDEX(_calc_기준600!$CN$42:$EF$42,1,$F52)&gt;30)+(INDEX(_calc_기준600!$CN$42:$EF$42,1,$G52)&gt;30),"")</f>
        <v>1</v>
      </c>
      <c r="L52" s="24">
        <f>IFERROR(MATCH(L$11,_calc_기준600!$CN$42:$EF$42,0),"")</f>
        <v>34</v>
      </c>
      <c r="M52" s="25">
        <f>IFERROR(MATCH(M$11,_calc_기준600!$CN$42:$EF$42,0),"")</f>
        <v>44</v>
      </c>
      <c r="N52" s="25">
        <f>IFERROR(MATCH(N$11,_calc_기준600!$CN$42:$EF$42,0),"")</f>
        <v>45</v>
      </c>
      <c r="O52" s="25">
        <f>IFERROR(MATCH(O$11,_calc_기준600!$CN$42:$EF$42,0),"")</f>
        <v>21</v>
      </c>
      <c r="P52" s="25">
        <f>IFERROR(MATCH(P$11,_calc_기준600!$CN$42:$EF$42,0),"")</f>
        <v>11</v>
      </c>
      <c r="Q52" s="25">
        <f>IFERROR(MATCH(Q$11,_calc_기준600!$CN$42:$EF$42,0),"")</f>
        <v>33</v>
      </c>
      <c r="R52" s="25">
        <f>IFERROR(MATCH(R$11,_calc_기준600!$CN$42:$EF$42,0),"")</f>
        <v>18</v>
      </c>
      <c r="S52" s="25">
        <f>IFERROR(MATCH(S$11,_calc_기준600!$CN$42:$EF$42,0),"")</f>
        <v>43</v>
      </c>
      <c r="T52" s="25">
        <f>IFERROR(MATCH(T$11,_calc_기준600!$CN$42:$EF$42,0),"")</f>
        <v>10</v>
      </c>
      <c r="U52" s="25">
        <f>IFERROR(MATCH(U$11,_calc_기준600!$CN$42:$EF$42,0),"")</f>
        <v>19</v>
      </c>
      <c r="V52" s="25">
        <f>IFERROR(MATCH(V$11,_calc_기준600!$CN$42:$EF$42,0),"")</f>
        <v>14</v>
      </c>
      <c r="W52" s="25">
        <f>IFERROR(MATCH(W$11,_calc_기준600!$CN$42:$EF$42,0),"")</f>
        <v>31</v>
      </c>
      <c r="X52" s="25">
        <f>IFERROR(MATCH(X$11,_calc_기준600!$CN$42:$EF$42,0),"")</f>
        <v>36</v>
      </c>
      <c r="Y52" s="25">
        <f>IFERROR(MATCH(Y$11,_calc_기준600!$CN$42:$EF$42,0),"")</f>
        <v>13</v>
      </c>
      <c r="Z52" s="25">
        <f>IFERROR(MATCH(Z$11,_calc_기준600!$CN$42:$EF$42,0),"")</f>
        <v>15</v>
      </c>
      <c r="AA52" s="25">
        <f>IFERROR(MATCH(AA$11,_calc_기준600!$CN$42:$EF$42,0),"")</f>
        <v>17</v>
      </c>
      <c r="AB52" s="25">
        <f>IFERROR(MATCH(AB$11,_calc_기준600!$CN$42:$EF$42,0),"")</f>
        <v>30</v>
      </c>
      <c r="AC52" s="25">
        <f>IFERROR(MATCH(AC$11,_calc_기준600!$CN$42:$EF$42,0),"")</f>
        <v>35</v>
      </c>
      <c r="AD52" s="25">
        <f>IFERROR(MATCH(AD$11,_calc_기준600!$CN$42:$EF$42,0),"")</f>
        <v>41</v>
      </c>
      <c r="AE52" s="25">
        <f>IFERROR(MATCH(AE$11,_calc_기준600!$CN$42:$EF$42,0),"")</f>
        <v>2</v>
      </c>
      <c r="AF52" s="25">
        <f>IFERROR(MATCH(AF$11,_calc_기준600!$CN$42:$EF$42,0),"")</f>
        <v>6</v>
      </c>
      <c r="AG52" s="25">
        <f>IFERROR(MATCH(AG$11,_calc_기준600!$CN$42:$EF$42,0),"")</f>
        <v>12</v>
      </c>
      <c r="AH52" s="25">
        <f>IFERROR(MATCH(AH$11,_calc_기준600!$CN$42:$EF$42,0),"")</f>
        <v>38</v>
      </c>
      <c r="AI52" s="25">
        <f>IFERROR(MATCH(AI$11,_calc_기준600!$CN$42:$EF$42,0),"")</f>
        <v>1</v>
      </c>
      <c r="AJ52" s="25">
        <f>IFERROR(MATCH(AJ$11,_calc_기준600!$CN$42:$EF$42,0),"")</f>
        <v>22</v>
      </c>
      <c r="AK52" s="25">
        <f>IFERROR(MATCH(AK$11,_calc_기준600!$CN$42:$EF$42,0),"")</f>
        <v>42</v>
      </c>
      <c r="AL52" s="25">
        <f>IFERROR(MATCH(AL$11,_calc_기준600!$CN$42:$EF$42,0),"")</f>
        <v>16</v>
      </c>
      <c r="AM52" s="25">
        <f>IFERROR(MATCH(AM$11,_calc_기준600!$CN$42:$EF$42,0),"")</f>
        <v>7</v>
      </c>
      <c r="AN52" s="25">
        <f>IFERROR(MATCH(AN$11,_calc_기준600!$CN$42:$EF$42,0),"")</f>
        <v>28</v>
      </c>
      <c r="AO52" s="25">
        <f>IFERROR(MATCH(AO$11,_calc_기준600!$CN$42:$EF$42,0),"")</f>
        <v>39</v>
      </c>
      <c r="AP52" s="25">
        <f>IFERROR(MATCH(AP$11,_calc_기준600!$CN$42:$EF$42,0),"")</f>
        <v>3</v>
      </c>
      <c r="AQ52" s="25">
        <f>IFERROR(MATCH(AQ$11,_calc_기준600!$CN$42:$EF$42,0),"")</f>
        <v>26</v>
      </c>
      <c r="AR52" s="25">
        <f>IFERROR(MATCH(AR$11,_calc_기준600!$CN$42:$EF$42,0),"")</f>
        <v>24</v>
      </c>
      <c r="AS52" s="25">
        <f>IFERROR(MATCH(AS$11,_calc_기준600!$CN$42:$EF$42,0),"")</f>
        <v>4</v>
      </c>
      <c r="AT52" s="25">
        <f>IFERROR(MATCH(AT$11,_calc_기준600!$CN$42:$EF$42,0),"")</f>
        <v>32</v>
      </c>
      <c r="AU52" s="25">
        <f>IFERROR(MATCH(AU$11,_calc_기준600!$CN$42:$EF$42,0),"")</f>
        <v>27</v>
      </c>
      <c r="AV52" s="25">
        <f>IFERROR(MATCH(AV$11,_calc_기준600!$CN$42:$EF$42,0),"")</f>
        <v>8</v>
      </c>
      <c r="AW52" s="25">
        <f>IFERROR(MATCH(AW$11,_calc_기준600!$CN$42:$EF$42,0),"")</f>
        <v>29</v>
      </c>
      <c r="AX52" s="25">
        <f>IFERROR(MATCH(AX$11,_calc_기준600!$CN$42:$EF$42,0),"")</f>
        <v>37</v>
      </c>
      <c r="AY52" s="25">
        <f>IFERROR(MATCH(AY$11,_calc_기준600!$CN$42:$EF$42,0),"")</f>
        <v>40</v>
      </c>
      <c r="AZ52" s="25">
        <f>IFERROR(MATCH(AZ$11,_calc_기준600!$CN$42:$EF$42,0),"")</f>
        <v>20</v>
      </c>
      <c r="BA52" s="25">
        <f>IFERROR(MATCH(BA$11,_calc_기준600!$CN$42:$EF$42,0),"")</f>
        <v>5</v>
      </c>
      <c r="BB52" s="25">
        <f>IFERROR(MATCH(BB$11,_calc_기준600!$CN$42:$EF$42,0),"")</f>
        <v>9</v>
      </c>
      <c r="BC52" s="25">
        <f>IFERROR(MATCH(BC$11,_calc_기준600!$CN$42:$EF$42,0),"")</f>
        <v>23</v>
      </c>
      <c r="BD52" s="25">
        <f>IFERROR(MATCH(BD$11,_calc_기준600!$CN$42:$EF$42,0),"")</f>
        <v>25</v>
      </c>
    </row>
    <row r="53" spans="1:56" ht="16.5" customHeight="1">
      <c r="A53" s="57">
        <f t="shared" si="3"/>
        <v>1203</v>
      </c>
      <c r="B53" s="40">
        <f>IFERROR(INDEX(전체당첨내역!$B:$B,MATCH($A53,전체당첨내역!$A:$A,0)),"")</f>
        <v>3</v>
      </c>
      <c r="C53" s="40">
        <f>IFERROR(INDEX(전체당첨내역!$C:$C,MATCH($A53,전체당첨내역!$A:$A,0)),"")</f>
        <v>6</v>
      </c>
      <c r="D53" s="40">
        <f>IFERROR(INDEX(전체당첨내역!$D:$D,MATCH($A53,전체당첨내역!$A:$A,0)),"")</f>
        <v>18</v>
      </c>
      <c r="E53" s="40">
        <f>IFERROR(INDEX(전체당첨내역!$E:$E,MATCH($A53,전체당첨내역!$A:$A,0)),"")</f>
        <v>29</v>
      </c>
      <c r="F53" s="40">
        <f>IFERROR(INDEX(전체당첨내역!$F:$F,MATCH($A53,전체당첨내역!$A:$A,0)),"")</f>
        <v>35</v>
      </c>
      <c r="G53" s="40">
        <f>IFERROR(INDEX(전체당첨내역!$G:$G,MATCH($A53,전체당첨내역!$A:$A,0)),"")</f>
        <v>39</v>
      </c>
      <c r="H53" s="41">
        <f>IFERROR(INDEX(전체당첨내역!$H:$H,MATCH($A53,전체당첨내역!$A:$A,0)),"")</f>
        <v>24</v>
      </c>
      <c r="I53" s="42">
        <f>IFERROR((INDEX(_calc_기준600!$CN$43:$EF$43,1,$B53)&gt;0)*(INDEX(_calc_기준600!$CN$43:$EF$43,1,$B53)&lt;=15)+(INDEX(_calc_기준600!$CN$43:$EF$43,1,$C53)&gt;0)*(INDEX(_calc_기준600!$CN$43:$EF$43,1,$C53)&lt;=15)+(INDEX(_calc_기준600!$CN$43:$EF$43,1,$D53)&gt;0)*(INDEX(_calc_기준600!$CN$43:$EF$43,1,$D53)&lt;=15)+(INDEX(_calc_기준600!$CN$43:$EF$43,1,$E53)&gt;0)*(INDEX(_calc_기준600!$CN$43:$EF$43,1,$E53)&lt;=15)+(INDEX(_calc_기준600!$CN$43:$EF$43,1,$F53)&gt;0)*(INDEX(_calc_기준600!$CN$43:$EF$43,1,$F53)&lt;=15)+(INDEX(_calc_기준600!$CN$43:$EF$43,1,$G53)&gt;0)*(INDEX(_calc_기준600!$CN$43:$EF$43,1,$G53)&lt;=15),"")</f>
        <v>2</v>
      </c>
      <c r="J53" s="40">
        <f>IFERROR((INDEX(_calc_기준600!$CN$43:$EF$43,1,$B53)&gt;15)*(INDEX(_calc_기준600!$CN$43:$EF$43,1,$B53)&lt;=30)+(INDEX(_calc_기준600!$CN$43:$EF$43,1,$C53)&gt;15)*(INDEX(_calc_기준600!$CN$43:$EF$43,1,$C53)&lt;=30)+(INDEX(_calc_기준600!$CN$43:$EF$43,1,$D53)&gt;15)*(INDEX(_calc_기준600!$CN$43:$EF$43,1,$D53)&lt;=30)+(INDEX(_calc_기준600!$CN$43:$EF$43,1,$E53)&gt;15)*(INDEX(_calc_기준600!$CN$43:$EF$43,1,$E53)&lt;=30)+(INDEX(_calc_기준600!$CN$43:$EF$43,1,$F53)&gt;15)*(INDEX(_calc_기준600!$CN$43:$EF$43,1,$F53)&lt;=30)+(INDEX(_calc_기준600!$CN$43:$EF$43,1,$G53)&gt;15)*(INDEX(_calc_기준600!$CN$43:$EF$43,1,$G53)&lt;=30),"")</f>
        <v>3</v>
      </c>
      <c r="K53" s="43">
        <f>IFERROR((INDEX(_calc_기준600!$CN$43:$EF$43,1,$B53)&gt;30)+(INDEX(_calc_기준600!$CN$43:$EF$43,1,$C53)&gt;30)+(INDEX(_calc_기준600!$CN$43:$EF$43,1,$D53)&gt;30)+(INDEX(_calc_기준600!$CN$43:$EF$43,1,$E53)&gt;30)+(INDEX(_calc_기준600!$CN$43:$EF$43,1,$F53)&gt;30)+(INDEX(_calc_기준600!$CN$43:$EF$43,1,$G53)&gt;30),"")</f>
        <v>1</v>
      </c>
      <c r="L53" s="24">
        <f>IFERROR(MATCH(L$11,_calc_기준600!$CN$43:$EF$43,0),"")</f>
        <v>18</v>
      </c>
      <c r="M53" s="25">
        <f>IFERROR(MATCH(M$11,_calc_기준600!$CN$43:$EF$43,0),"")</f>
        <v>34</v>
      </c>
      <c r="N53" s="25">
        <f>IFERROR(MATCH(N$11,_calc_기준600!$CN$43:$EF$43,0),"")</f>
        <v>45</v>
      </c>
      <c r="O53" s="25">
        <f>IFERROR(MATCH(O$11,_calc_기준600!$CN$43:$EF$43,0),"")</f>
        <v>21</v>
      </c>
      <c r="P53" s="25">
        <f>IFERROR(MATCH(P$11,_calc_기준600!$CN$43:$EF$43,0),"")</f>
        <v>44</v>
      </c>
      <c r="Q53" s="25">
        <f>IFERROR(MATCH(Q$11,_calc_기준600!$CN$43:$EF$43,0),"")</f>
        <v>43</v>
      </c>
      <c r="R53" s="25">
        <f>IFERROR(MATCH(R$11,_calc_기준600!$CN$43:$EF$43,0),"")</f>
        <v>33</v>
      </c>
      <c r="S53" s="25">
        <f>IFERROR(MATCH(S$11,_calc_기준600!$CN$43:$EF$43,0),"")</f>
        <v>11</v>
      </c>
      <c r="T53" s="25">
        <f>IFERROR(MATCH(T$11,_calc_기준600!$CN$43:$EF$43,0),"")</f>
        <v>19</v>
      </c>
      <c r="U53" s="25">
        <f>IFERROR(MATCH(U$11,_calc_기준600!$CN$43:$EF$43,0),"")</f>
        <v>14</v>
      </c>
      <c r="V53" s="25">
        <f>IFERROR(MATCH(V$11,_calc_기준600!$CN$43:$EF$43,0),"")</f>
        <v>10</v>
      </c>
      <c r="W53" s="25">
        <f>IFERROR(MATCH(W$11,_calc_기준600!$CN$43:$EF$43,0),"")</f>
        <v>31</v>
      </c>
      <c r="X53" s="25">
        <f>IFERROR(MATCH(X$11,_calc_기준600!$CN$43:$EF$43,0),"")</f>
        <v>6</v>
      </c>
      <c r="Y53" s="25">
        <f>IFERROR(MATCH(Y$11,_calc_기준600!$CN$43:$EF$43,0),"")</f>
        <v>36</v>
      </c>
      <c r="Z53" s="25">
        <f>IFERROR(MATCH(Z$11,_calc_기준600!$CN$43:$EF$43,0),"")</f>
        <v>15</v>
      </c>
      <c r="AA53" s="25">
        <f>IFERROR(MATCH(AA$11,_calc_기준600!$CN$43:$EF$43,0),"")</f>
        <v>2</v>
      </c>
      <c r="AB53" s="25">
        <f>IFERROR(MATCH(AB$11,_calc_기준600!$CN$43:$EF$43,0),"")</f>
        <v>17</v>
      </c>
      <c r="AC53" s="25">
        <f>IFERROR(MATCH(AC$11,_calc_기준600!$CN$43:$EF$43,0),"")</f>
        <v>12</v>
      </c>
      <c r="AD53" s="25">
        <f>IFERROR(MATCH(AD$11,_calc_기준600!$CN$43:$EF$43,0),"")</f>
        <v>30</v>
      </c>
      <c r="AE53" s="25">
        <f>IFERROR(MATCH(AE$11,_calc_기준600!$CN$43:$EF$43,0),"")</f>
        <v>41</v>
      </c>
      <c r="AF53" s="25">
        <f>IFERROR(MATCH(AF$11,_calc_기준600!$CN$43:$EF$43,0),"")</f>
        <v>35</v>
      </c>
      <c r="AG53" s="25">
        <f>IFERROR(MATCH(AG$11,_calc_기준600!$CN$43:$EF$43,0),"")</f>
        <v>38</v>
      </c>
      <c r="AH53" s="25">
        <f>IFERROR(MATCH(AH$11,_calc_기준600!$CN$43:$EF$43,0),"")</f>
        <v>13</v>
      </c>
      <c r="AI53" s="25">
        <f>IFERROR(MATCH(AI$11,_calc_기준600!$CN$43:$EF$43,0),"")</f>
        <v>22</v>
      </c>
      <c r="AJ53" s="25">
        <f>IFERROR(MATCH(AJ$11,_calc_기준600!$CN$43:$EF$43,0),"")</f>
        <v>42</v>
      </c>
      <c r="AK53" s="25">
        <f>IFERROR(MATCH(AK$11,_calc_기준600!$CN$43:$EF$43,0),"")</f>
        <v>16</v>
      </c>
      <c r="AL53" s="25">
        <f>IFERROR(MATCH(AL$11,_calc_기준600!$CN$43:$EF$43,0),"")</f>
        <v>39</v>
      </c>
      <c r="AM53" s="25">
        <f>IFERROR(MATCH(AM$11,_calc_기준600!$CN$43:$EF$43,0),"")</f>
        <v>7</v>
      </c>
      <c r="AN53" s="25">
        <f>IFERROR(MATCH(AN$11,_calc_기준600!$CN$43:$EF$43,0),"")</f>
        <v>28</v>
      </c>
      <c r="AO53" s="25">
        <f>IFERROR(MATCH(AO$11,_calc_기준600!$CN$43:$EF$43,0),"")</f>
        <v>3</v>
      </c>
      <c r="AP53" s="25">
        <f>IFERROR(MATCH(AP$11,_calc_기준600!$CN$43:$EF$43,0),"")</f>
        <v>26</v>
      </c>
      <c r="AQ53" s="25">
        <f>IFERROR(MATCH(AQ$11,_calc_기준600!$CN$43:$EF$43,0),"")</f>
        <v>24</v>
      </c>
      <c r="AR53" s="25">
        <f>IFERROR(MATCH(AR$11,_calc_기준600!$CN$43:$EF$43,0),"")</f>
        <v>1</v>
      </c>
      <c r="AS53" s="25">
        <f>IFERROR(MATCH(AS$11,_calc_기준600!$CN$43:$EF$43,0),"")</f>
        <v>4</v>
      </c>
      <c r="AT53" s="25">
        <f>IFERROR(MATCH(AT$11,_calc_기준600!$CN$43:$EF$43,0),"")</f>
        <v>32</v>
      </c>
      <c r="AU53" s="25">
        <f>IFERROR(MATCH(AU$11,_calc_기준600!$CN$43:$EF$43,0),"")</f>
        <v>29</v>
      </c>
      <c r="AV53" s="25">
        <f>IFERROR(MATCH(AV$11,_calc_기준600!$CN$43:$EF$43,0),"")</f>
        <v>27</v>
      </c>
      <c r="AW53" s="25">
        <f>IFERROR(MATCH(AW$11,_calc_기준600!$CN$43:$EF$43,0),"")</f>
        <v>8</v>
      </c>
      <c r="AX53" s="25">
        <f>IFERROR(MATCH(AX$11,_calc_기준600!$CN$43:$EF$43,0),"")</f>
        <v>37</v>
      </c>
      <c r="AY53" s="25">
        <f>IFERROR(MATCH(AY$11,_calc_기준600!$CN$43:$EF$43,0),"")</f>
        <v>40</v>
      </c>
      <c r="AZ53" s="25">
        <f>IFERROR(MATCH(AZ$11,_calc_기준600!$CN$43:$EF$43,0),"")</f>
        <v>20</v>
      </c>
      <c r="BA53" s="25">
        <f>IFERROR(MATCH(BA$11,_calc_기준600!$CN$43:$EF$43,0),"")</f>
        <v>23</v>
      </c>
      <c r="BB53" s="25">
        <f>IFERROR(MATCH(BB$11,_calc_기준600!$CN$43:$EF$43,0),"")</f>
        <v>5</v>
      </c>
      <c r="BC53" s="25">
        <f>IFERROR(MATCH(BC$11,_calc_기준600!$CN$43:$EF$43,0),"")</f>
        <v>25</v>
      </c>
      <c r="BD53" s="25">
        <f>IFERROR(MATCH(BD$11,_calc_기준600!$CN$43:$EF$43,0),"")</f>
        <v>9</v>
      </c>
    </row>
    <row r="54" spans="1:56" ht="16.5" customHeight="1">
      <c r="A54" s="57">
        <f t="shared" si="3"/>
        <v>1202</v>
      </c>
      <c r="B54" s="40">
        <f>IFERROR(INDEX(전체당첨내역!$B:$B,MATCH($A54,전체당첨내역!$A:$A,0)),"")</f>
        <v>5</v>
      </c>
      <c r="C54" s="40">
        <f>IFERROR(INDEX(전체당첨내역!$C:$C,MATCH($A54,전체당첨내역!$A:$A,0)),"")</f>
        <v>12</v>
      </c>
      <c r="D54" s="40">
        <f>IFERROR(INDEX(전체당첨내역!$D:$D,MATCH($A54,전체당첨내역!$A:$A,0)),"")</f>
        <v>21</v>
      </c>
      <c r="E54" s="40">
        <f>IFERROR(INDEX(전체당첨내역!$E:$E,MATCH($A54,전체당첨내역!$A:$A,0)),"")</f>
        <v>33</v>
      </c>
      <c r="F54" s="40">
        <f>IFERROR(INDEX(전체당첨내역!$F:$F,MATCH($A54,전체당첨내역!$A:$A,0)),"")</f>
        <v>37</v>
      </c>
      <c r="G54" s="40">
        <f>IFERROR(INDEX(전체당첨내역!$G:$G,MATCH($A54,전체당첨내역!$A:$A,0)),"")</f>
        <v>40</v>
      </c>
      <c r="H54" s="41">
        <f>IFERROR(INDEX(전체당첨내역!$H:$H,MATCH($A54,전체당첨내역!$A:$A,0)),"")</f>
        <v>7</v>
      </c>
      <c r="I54" s="42">
        <f>IFERROR((INDEX(_calc_기준600!$CN$44:$EF$44,1,$B54)&gt;0)*(INDEX(_calc_기준600!$CN$44:$EF$44,1,$B54)&lt;=15)+(INDEX(_calc_기준600!$CN$44:$EF$44,1,$C54)&gt;0)*(INDEX(_calc_기준600!$CN$44:$EF$44,1,$C54)&lt;=15)+(INDEX(_calc_기준600!$CN$44:$EF$44,1,$D54)&gt;0)*(INDEX(_calc_기준600!$CN$44:$EF$44,1,$D54)&lt;=15)+(INDEX(_calc_기준600!$CN$44:$EF$44,1,$E54)&gt;0)*(INDEX(_calc_기준600!$CN$44:$EF$44,1,$E54)&lt;=15)+(INDEX(_calc_기준600!$CN$44:$EF$44,1,$F54)&gt;0)*(INDEX(_calc_기준600!$CN$44:$EF$44,1,$F54)&lt;=15)+(INDEX(_calc_기준600!$CN$44:$EF$44,1,$G54)&gt;0)*(INDEX(_calc_기준600!$CN$44:$EF$44,1,$G54)&lt;=15),"")</f>
        <v>3</v>
      </c>
      <c r="J54" s="40">
        <f>IFERROR((INDEX(_calc_기준600!$CN$44:$EF$44,1,$B54)&gt;15)*(INDEX(_calc_기준600!$CN$44:$EF$44,1,$B54)&lt;=30)+(INDEX(_calc_기준600!$CN$44:$EF$44,1,$C54)&gt;15)*(INDEX(_calc_기준600!$CN$44:$EF$44,1,$C54)&lt;=30)+(INDEX(_calc_기준600!$CN$44:$EF$44,1,$D54)&gt;15)*(INDEX(_calc_기준600!$CN$44:$EF$44,1,$D54)&lt;=30)+(INDEX(_calc_기준600!$CN$44:$EF$44,1,$E54)&gt;15)*(INDEX(_calc_기준600!$CN$44:$EF$44,1,$E54)&lt;=30)+(INDEX(_calc_기준600!$CN$44:$EF$44,1,$F54)&gt;15)*(INDEX(_calc_기준600!$CN$44:$EF$44,1,$F54)&lt;=30)+(INDEX(_calc_기준600!$CN$44:$EF$44,1,$G54)&gt;15)*(INDEX(_calc_기준600!$CN$44:$EF$44,1,$G54)&lt;=30),"")</f>
        <v>0</v>
      </c>
      <c r="K54" s="43">
        <f>IFERROR((INDEX(_calc_기준600!$CN$44:$EF$44,1,$B54)&gt;30)+(INDEX(_calc_기준600!$CN$44:$EF$44,1,$C54)&gt;30)+(INDEX(_calc_기준600!$CN$44:$EF$44,1,$D54)&gt;30)+(INDEX(_calc_기준600!$CN$44:$EF$44,1,$E54)&gt;30)+(INDEX(_calc_기준600!$CN$44:$EF$44,1,$F54)&gt;30)+(INDEX(_calc_기준600!$CN$44:$EF$44,1,$G54)&gt;30),"")</f>
        <v>3</v>
      </c>
      <c r="L54" s="24">
        <f>IFERROR(MATCH(L$11,_calc_기준600!$CN$44:$EF$44,0),"")</f>
        <v>21</v>
      </c>
      <c r="M54" s="25">
        <f>IFERROR(MATCH(M$11,_calc_기준600!$CN$44:$EF$44,0),"")</f>
        <v>33</v>
      </c>
      <c r="N54" s="25">
        <f>IFERROR(MATCH(N$11,_calc_기준600!$CN$44:$EF$44,0),"")</f>
        <v>18</v>
      </c>
      <c r="O54" s="25">
        <f>IFERROR(MATCH(O$11,_calc_기준600!$CN$44:$EF$44,0),"")</f>
        <v>34</v>
      </c>
      <c r="P54" s="25">
        <f>IFERROR(MATCH(P$11,_calc_기준600!$CN$44:$EF$44,0),"")</f>
        <v>45</v>
      </c>
      <c r="Q54" s="25">
        <f>IFERROR(MATCH(Q$11,_calc_기준600!$CN$44:$EF$44,0),"")</f>
        <v>44</v>
      </c>
      <c r="R54" s="25">
        <f>IFERROR(MATCH(R$11,_calc_기준600!$CN$44:$EF$44,0),"")</f>
        <v>43</v>
      </c>
      <c r="S54" s="25">
        <f>IFERROR(MATCH(S$11,_calc_기준600!$CN$44:$EF$44,0),"")</f>
        <v>11</v>
      </c>
      <c r="T54" s="25">
        <f>IFERROR(MATCH(T$11,_calc_기준600!$CN$44:$EF$44,0),"")</f>
        <v>19</v>
      </c>
      <c r="U54" s="25">
        <f>IFERROR(MATCH(U$11,_calc_기준600!$CN$44:$EF$44,0),"")</f>
        <v>14</v>
      </c>
      <c r="V54" s="25">
        <f>IFERROR(MATCH(V$11,_calc_기준600!$CN$44:$EF$44,0),"")</f>
        <v>15</v>
      </c>
      <c r="W54" s="25">
        <f>IFERROR(MATCH(W$11,_calc_기준600!$CN$44:$EF$44,0),"")</f>
        <v>10</v>
      </c>
      <c r="X54" s="25">
        <f>IFERROR(MATCH(X$11,_calc_기준600!$CN$44:$EF$44,0),"")</f>
        <v>2</v>
      </c>
      <c r="Y54" s="25">
        <f>IFERROR(MATCH(Y$11,_calc_기준600!$CN$44:$EF$44,0),"")</f>
        <v>12</v>
      </c>
      <c r="Z54" s="25">
        <f>IFERROR(MATCH(Z$11,_calc_기준600!$CN$44:$EF$44,0),"")</f>
        <v>6</v>
      </c>
      <c r="AA54" s="25">
        <f>IFERROR(MATCH(AA$11,_calc_기준600!$CN$44:$EF$44,0),"")</f>
        <v>17</v>
      </c>
      <c r="AB54" s="25">
        <f>IFERROR(MATCH(AB$11,_calc_기준600!$CN$44:$EF$44,0),"")</f>
        <v>31</v>
      </c>
      <c r="AC54" s="25">
        <f>IFERROR(MATCH(AC$11,_calc_기준600!$CN$44:$EF$44,0),"")</f>
        <v>41</v>
      </c>
      <c r="AD54" s="25">
        <f>IFERROR(MATCH(AD$11,_calc_기준600!$CN$44:$EF$44,0),"")</f>
        <v>36</v>
      </c>
      <c r="AE54" s="25">
        <f>IFERROR(MATCH(AE$11,_calc_기준600!$CN$44:$EF$44,0),"")</f>
        <v>13</v>
      </c>
      <c r="AF54" s="25">
        <f>IFERROR(MATCH(AF$11,_calc_기준600!$CN$44:$EF$44,0),"")</f>
        <v>38</v>
      </c>
      <c r="AG54" s="25">
        <f>IFERROR(MATCH(AG$11,_calc_기준600!$CN$44:$EF$44,0),"")</f>
        <v>22</v>
      </c>
      <c r="AH54" s="25">
        <f>IFERROR(MATCH(AH$11,_calc_기준600!$CN$44:$EF$44,0),"")</f>
        <v>16</v>
      </c>
      <c r="AI54" s="25">
        <f>IFERROR(MATCH(AI$11,_calc_기준600!$CN$44:$EF$44,0),"")</f>
        <v>42</v>
      </c>
      <c r="AJ54" s="25">
        <f>IFERROR(MATCH(AJ$11,_calc_기준600!$CN$44:$EF$44,0),"")</f>
        <v>30</v>
      </c>
      <c r="AK54" s="25">
        <f>IFERROR(MATCH(AK$11,_calc_기준600!$CN$44:$EF$44,0),"")</f>
        <v>7</v>
      </c>
      <c r="AL54" s="25">
        <f>IFERROR(MATCH(AL$11,_calc_기준600!$CN$44:$EF$44,0),"")</f>
        <v>28</v>
      </c>
      <c r="AM54" s="25">
        <f>IFERROR(MATCH(AM$11,_calc_기준600!$CN$44:$EF$44,0),"")</f>
        <v>35</v>
      </c>
      <c r="AN54" s="25">
        <f>IFERROR(MATCH(AN$11,_calc_기준600!$CN$44:$EF$44,0),"")</f>
        <v>39</v>
      </c>
      <c r="AO54" s="25">
        <f>IFERROR(MATCH(AO$11,_calc_기준600!$CN$44:$EF$44,0),"")</f>
        <v>3</v>
      </c>
      <c r="AP54" s="25">
        <f>IFERROR(MATCH(AP$11,_calc_기준600!$CN$44:$EF$44,0),"")</f>
        <v>1</v>
      </c>
      <c r="AQ54" s="25">
        <f>IFERROR(MATCH(AQ$11,_calc_기준600!$CN$44:$EF$44,0),"")</f>
        <v>4</v>
      </c>
      <c r="AR54" s="25">
        <f>IFERROR(MATCH(AR$11,_calc_기준600!$CN$44:$EF$44,0),"")</f>
        <v>24</v>
      </c>
      <c r="AS54" s="25">
        <f>IFERROR(MATCH(AS$11,_calc_기준600!$CN$44:$EF$44,0),"")</f>
        <v>26</v>
      </c>
      <c r="AT54" s="25">
        <f>IFERROR(MATCH(AT$11,_calc_기준600!$CN$44:$EF$44,0),"")</f>
        <v>27</v>
      </c>
      <c r="AU54" s="25">
        <f>IFERROR(MATCH(AU$11,_calc_기준600!$CN$44:$EF$44,0),"")</f>
        <v>40</v>
      </c>
      <c r="AV54" s="25">
        <f>IFERROR(MATCH(AV$11,_calc_기준600!$CN$44:$EF$44,0),"")</f>
        <v>29</v>
      </c>
      <c r="AW54" s="25">
        <f>IFERROR(MATCH(AW$11,_calc_기준600!$CN$44:$EF$44,0),"")</f>
        <v>5</v>
      </c>
      <c r="AX54" s="25">
        <f>IFERROR(MATCH(AX$11,_calc_기준600!$CN$44:$EF$44,0),"")</f>
        <v>8</v>
      </c>
      <c r="AY54" s="25">
        <f>IFERROR(MATCH(AY$11,_calc_기준600!$CN$44:$EF$44,0),"")</f>
        <v>32</v>
      </c>
      <c r="AZ54" s="25">
        <f>IFERROR(MATCH(AZ$11,_calc_기준600!$CN$44:$EF$44,0),"")</f>
        <v>37</v>
      </c>
      <c r="BA54" s="25">
        <f>IFERROR(MATCH(BA$11,_calc_기준600!$CN$44:$EF$44,0),"")</f>
        <v>20</v>
      </c>
      <c r="BB54" s="25">
        <f>IFERROR(MATCH(BB$11,_calc_기준600!$CN$44:$EF$44,0),"")</f>
        <v>23</v>
      </c>
      <c r="BC54" s="25">
        <f>IFERROR(MATCH(BC$11,_calc_기준600!$CN$44:$EF$44,0),"")</f>
        <v>25</v>
      </c>
      <c r="BD54" s="25">
        <f>IFERROR(MATCH(BD$11,_calc_기준600!$CN$44:$EF$44,0),"")</f>
        <v>9</v>
      </c>
    </row>
    <row r="55" spans="1:56" ht="16.5" customHeight="1">
      <c r="A55" s="57">
        <f t="shared" si="3"/>
        <v>1201</v>
      </c>
      <c r="B55" s="40">
        <f>IFERROR(INDEX(전체당첨내역!$B:$B,MATCH($A55,전체당첨내역!$A:$A,0)),"")</f>
        <v>7</v>
      </c>
      <c r="C55" s="40">
        <f>IFERROR(INDEX(전체당첨내역!$C:$C,MATCH($A55,전체당첨내역!$A:$A,0)),"")</f>
        <v>9</v>
      </c>
      <c r="D55" s="40">
        <f>IFERROR(INDEX(전체당첨내역!$D:$D,MATCH($A55,전체당첨내역!$A:$A,0)),"")</f>
        <v>24</v>
      </c>
      <c r="E55" s="40">
        <f>IFERROR(INDEX(전체당첨내역!$E:$E,MATCH($A55,전체당첨내역!$A:$A,0)),"")</f>
        <v>27</v>
      </c>
      <c r="F55" s="40">
        <f>IFERROR(INDEX(전체당첨내역!$F:$F,MATCH($A55,전체당첨내역!$A:$A,0)),"")</f>
        <v>35</v>
      </c>
      <c r="G55" s="40">
        <f>IFERROR(INDEX(전체당첨내역!$G:$G,MATCH($A55,전체당첨내역!$A:$A,0)),"")</f>
        <v>36</v>
      </c>
      <c r="H55" s="41">
        <f>IFERROR(INDEX(전체당첨내역!$H:$H,MATCH($A55,전체당첨내역!$A:$A,0)),"")</f>
        <v>37</v>
      </c>
      <c r="I55" s="42">
        <f>IFERROR((INDEX(_calc_기준600!$CN$45:$EF$45,1,$B55)&gt;0)*(INDEX(_calc_기준600!$CN$45:$EF$45,1,$B55)&lt;=15)+(INDEX(_calc_기준600!$CN$45:$EF$45,1,$C55)&gt;0)*(INDEX(_calc_기준600!$CN$45:$EF$45,1,$C55)&lt;=15)+(INDEX(_calc_기준600!$CN$45:$EF$45,1,$D55)&gt;0)*(INDEX(_calc_기준600!$CN$45:$EF$45,1,$D55)&lt;=15)+(INDEX(_calc_기준600!$CN$45:$EF$45,1,$E55)&gt;0)*(INDEX(_calc_기준600!$CN$45:$EF$45,1,$E55)&lt;=15)+(INDEX(_calc_기준600!$CN$45:$EF$45,1,$F55)&gt;0)*(INDEX(_calc_기준600!$CN$45:$EF$45,1,$F55)&lt;=15)+(INDEX(_calc_기준600!$CN$45:$EF$45,1,$G55)&gt;0)*(INDEX(_calc_기준600!$CN$45:$EF$45,1,$G55)&lt;=15),"")</f>
        <v>1</v>
      </c>
      <c r="J55" s="40">
        <f>IFERROR((INDEX(_calc_기준600!$CN$45:$EF$45,1,$B55)&gt;15)*(INDEX(_calc_기준600!$CN$45:$EF$45,1,$B55)&lt;=30)+(INDEX(_calc_기준600!$CN$45:$EF$45,1,$C55)&gt;15)*(INDEX(_calc_기준600!$CN$45:$EF$45,1,$C55)&lt;=30)+(INDEX(_calc_기준600!$CN$45:$EF$45,1,$D55)&gt;15)*(INDEX(_calc_기준600!$CN$45:$EF$45,1,$D55)&lt;=30)+(INDEX(_calc_기준600!$CN$45:$EF$45,1,$E55)&gt;15)*(INDEX(_calc_기준600!$CN$45:$EF$45,1,$E55)&lt;=30)+(INDEX(_calc_기준600!$CN$45:$EF$45,1,$F55)&gt;15)*(INDEX(_calc_기준600!$CN$45:$EF$45,1,$F55)&lt;=30)+(INDEX(_calc_기준600!$CN$45:$EF$45,1,$G55)&gt;15)*(INDEX(_calc_기준600!$CN$45:$EF$45,1,$G55)&lt;=30),"")</f>
        <v>3</v>
      </c>
      <c r="K55" s="43">
        <f>IFERROR((INDEX(_calc_기준600!$CN$45:$EF$45,1,$B55)&gt;30)+(INDEX(_calc_기준600!$CN$45:$EF$45,1,$C55)&gt;30)+(INDEX(_calc_기준600!$CN$45:$EF$45,1,$D55)&gt;30)+(INDEX(_calc_기준600!$CN$45:$EF$45,1,$E55)&gt;30)+(INDEX(_calc_기준600!$CN$45:$EF$45,1,$F55)&gt;30)+(INDEX(_calc_기준600!$CN$45:$EF$45,1,$G55)&gt;30),"")</f>
        <v>2</v>
      </c>
      <c r="L55" s="24">
        <f>IFERROR(MATCH(L$11,_calc_기준600!$CN$45:$EF$45,0),"")</f>
        <v>21</v>
      </c>
      <c r="M55" s="25">
        <f>IFERROR(MATCH(M$11,_calc_기준600!$CN$45:$EF$45,0),"")</f>
        <v>18</v>
      </c>
      <c r="N55" s="25">
        <f>IFERROR(MATCH(N$11,_calc_기준600!$CN$45:$EF$45,0),"")</f>
        <v>33</v>
      </c>
      <c r="O55" s="25">
        <f>IFERROR(MATCH(O$11,_calc_기준600!$CN$45:$EF$45,0),"")</f>
        <v>34</v>
      </c>
      <c r="P55" s="25">
        <f>IFERROR(MATCH(P$11,_calc_기준600!$CN$45:$EF$45,0),"")</f>
        <v>45</v>
      </c>
      <c r="Q55" s="25">
        <f>IFERROR(MATCH(Q$11,_calc_기준600!$CN$45:$EF$45,0),"")</f>
        <v>44</v>
      </c>
      <c r="R55" s="25">
        <f>IFERROR(MATCH(R$11,_calc_기준600!$CN$45:$EF$45,0),"")</f>
        <v>11</v>
      </c>
      <c r="S55" s="25">
        <f>IFERROR(MATCH(S$11,_calc_기준600!$CN$45:$EF$45,0),"")</f>
        <v>43</v>
      </c>
      <c r="T55" s="25">
        <f>IFERROR(MATCH(T$11,_calc_기준600!$CN$45:$EF$45,0),"")</f>
        <v>19</v>
      </c>
      <c r="U55" s="25">
        <f>IFERROR(MATCH(U$11,_calc_기준600!$CN$45:$EF$45,0),"")</f>
        <v>14</v>
      </c>
      <c r="V55" s="25">
        <f>IFERROR(MATCH(V$11,_calc_기준600!$CN$45:$EF$45,0),"")</f>
        <v>10</v>
      </c>
      <c r="W55" s="25">
        <f>IFERROR(MATCH(W$11,_calc_기준600!$CN$45:$EF$45,0),"")</f>
        <v>6</v>
      </c>
      <c r="X55" s="25">
        <f>IFERROR(MATCH(X$11,_calc_기준600!$CN$45:$EF$45,0),"")</f>
        <v>12</v>
      </c>
      <c r="Y55" s="25">
        <f>IFERROR(MATCH(Y$11,_calc_기준600!$CN$45:$EF$45,0),"")</f>
        <v>17</v>
      </c>
      <c r="Z55" s="25">
        <f>IFERROR(MATCH(Z$11,_calc_기준600!$CN$45:$EF$45,0),"")</f>
        <v>36</v>
      </c>
      <c r="AA55" s="25">
        <f>IFERROR(MATCH(AA$11,_calc_기준600!$CN$45:$EF$45,0),"")</f>
        <v>31</v>
      </c>
      <c r="AB55" s="25">
        <f>IFERROR(MATCH(AB$11,_calc_기준600!$CN$45:$EF$45,0),"")</f>
        <v>41</v>
      </c>
      <c r="AC55" s="25">
        <f>IFERROR(MATCH(AC$11,_calc_기준600!$CN$45:$EF$45,0),"")</f>
        <v>2</v>
      </c>
      <c r="AD55" s="25">
        <f>IFERROR(MATCH(AD$11,_calc_기준600!$CN$45:$EF$45,0),"")</f>
        <v>35</v>
      </c>
      <c r="AE55" s="25">
        <f>IFERROR(MATCH(AE$11,_calc_기준600!$CN$45:$EF$45,0),"")</f>
        <v>15</v>
      </c>
      <c r="AF55" s="25">
        <f>IFERROR(MATCH(AF$11,_calc_기준600!$CN$45:$EF$45,0),"")</f>
        <v>38</v>
      </c>
      <c r="AG55" s="25">
        <f>IFERROR(MATCH(AG$11,_calc_기준600!$CN$45:$EF$45,0),"")</f>
        <v>22</v>
      </c>
      <c r="AH55" s="25">
        <f>IFERROR(MATCH(AH$11,_calc_기준600!$CN$45:$EF$45,0),"")</f>
        <v>13</v>
      </c>
      <c r="AI55" s="25">
        <f>IFERROR(MATCH(AI$11,_calc_기준600!$CN$45:$EF$45,0),"")</f>
        <v>30</v>
      </c>
      <c r="AJ55" s="25">
        <f>IFERROR(MATCH(AJ$11,_calc_기준600!$CN$45:$EF$45,0),"")</f>
        <v>16</v>
      </c>
      <c r="AK55" s="25">
        <f>IFERROR(MATCH(AK$11,_calc_기준600!$CN$45:$EF$45,0),"")</f>
        <v>42</v>
      </c>
      <c r="AL55" s="25">
        <f>IFERROR(MATCH(AL$11,_calc_기준600!$CN$45:$EF$45,0),"")</f>
        <v>7</v>
      </c>
      <c r="AM55" s="25">
        <f>IFERROR(MATCH(AM$11,_calc_기준600!$CN$45:$EF$45,0),"")</f>
        <v>28</v>
      </c>
      <c r="AN55" s="25">
        <f>IFERROR(MATCH(AN$11,_calc_기준600!$CN$45:$EF$45,0),"")</f>
        <v>39</v>
      </c>
      <c r="AO55" s="25">
        <f>IFERROR(MATCH(AO$11,_calc_기준600!$CN$45:$EF$45,0),"")</f>
        <v>24</v>
      </c>
      <c r="AP55" s="25">
        <f>IFERROR(MATCH(AP$11,_calc_기준600!$CN$45:$EF$45,0),"")</f>
        <v>1</v>
      </c>
      <c r="AQ55" s="25">
        <f>IFERROR(MATCH(AQ$11,_calc_기준600!$CN$45:$EF$45,0),"")</f>
        <v>3</v>
      </c>
      <c r="AR55" s="25">
        <f>IFERROR(MATCH(AR$11,_calc_기준600!$CN$45:$EF$45,0),"")</f>
        <v>4</v>
      </c>
      <c r="AS55" s="25">
        <f>IFERROR(MATCH(AS$11,_calc_기준600!$CN$45:$EF$45,0),"")</f>
        <v>26</v>
      </c>
      <c r="AT55" s="25">
        <f>IFERROR(MATCH(AT$11,_calc_기준600!$CN$45:$EF$45,0),"")</f>
        <v>27</v>
      </c>
      <c r="AU55" s="25">
        <f>IFERROR(MATCH(AU$11,_calc_기준600!$CN$45:$EF$45,0),"")</f>
        <v>40</v>
      </c>
      <c r="AV55" s="25">
        <f>IFERROR(MATCH(AV$11,_calc_기준600!$CN$45:$EF$45,0),"")</f>
        <v>5</v>
      </c>
      <c r="AW55" s="25">
        <f>IFERROR(MATCH(AW$11,_calc_기준600!$CN$45:$EF$45,0),"")</f>
        <v>8</v>
      </c>
      <c r="AX55" s="25">
        <f>IFERROR(MATCH(AX$11,_calc_기준600!$CN$45:$EF$45,0),"")</f>
        <v>29</v>
      </c>
      <c r="AY55" s="25">
        <f>IFERROR(MATCH(AY$11,_calc_기준600!$CN$45:$EF$45,0),"")</f>
        <v>32</v>
      </c>
      <c r="AZ55" s="25">
        <f>IFERROR(MATCH(AZ$11,_calc_기준600!$CN$45:$EF$45,0),"")</f>
        <v>20</v>
      </c>
      <c r="BA55" s="25">
        <f>IFERROR(MATCH(BA$11,_calc_기준600!$CN$45:$EF$45,0),"")</f>
        <v>37</v>
      </c>
      <c r="BB55" s="25">
        <f>IFERROR(MATCH(BB$11,_calc_기준600!$CN$45:$EF$45,0),"")</f>
        <v>23</v>
      </c>
      <c r="BC55" s="25">
        <f>IFERROR(MATCH(BC$11,_calc_기준600!$CN$45:$EF$45,0),"")</f>
        <v>25</v>
      </c>
      <c r="BD55" s="25">
        <f>IFERROR(MATCH(BD$11,_calc_기준600!$CN$45:$EF$45,0),"")</f>
        <v>9</v>
      </c>
    </row>
    <row r="56" spans="1:56" ht="16.5" customHeight="1">
      <c r="A56" s="57">
        <f t="shared" si="3"/>
        <v>1200</v>
      </c>
      <c r="B56" s="40">
        <f>IFERROR(INDEX(전체당첨내역!$B:$B,MATCH($A56,전체당첨내역!$A:$A,0)),"")</f>
        <v>1</v>
      </c>
      <c r="C56" s="40">
        <f>IFERROR(INDEX(전체당첨내역!$C:$C,MATCH($A56,전체당첨내역!$A:$A,0)),"")</f>
        <v>2</v>
      </c>
      <c r="D56" s="40">
        <f>IFERROR(INDEX(전체당첨내역!$D:$D,MATCH($A56,전체당첨내역!$A:$A,0)),"")</f>
        <v>4</v>
      </c>
      <c r="E56" s="40">
        <f>IFERROR(INDEX(전체당첨내역!$E:$E,MATCH($A56,전체당첨내역!$A:$A,0)),"")</f>
        <v>16</v>
      </c>
      <c r="F56" s="40">
        <f>IFERROR(INDEX(전체당첨내역!$F:$F,MATCH($A56,전체당첨내역!$A:$A,0)),"")</f>
        <v>20</v>
      </c>
      <c r="G56" s="40">
        <f>IFERROR(INDEX(전체당첨내역!$G:$G,MATCH($A56,전체당첨내역!$A:$A,0)),"")</f>
        <v>32</v>
      </c>
      <c r="H56" s="41">
        <f>IFERROR(INDEX(전체당첨내역!$H:$H,MATCH($A56,전체당첨내역!$A:$A,0)),"")</f>
        <v>45</v>
      </c>
      <c r="I56" s="42">
        <f>IFERROR((INDEX(_calc_기준600!$CN$46:$EF$46,1,$B56)&gt;0)*(INDEX(_calc_기준600!$CN$46:$EF$46,1,$B56)&lt;=15)+(INDEX(_calc_기준600!$CN$46:$EF$46,1,$C56)&gt;0)*(INDEX(_calc_기준600!$CN$46:$EF$46,1,$C56)&lt;=15)+(INDEX(_calc_기준600!$CN$46:$EF$46,1,$D56)&gt;0)*(INDEX(_calc_기준600!$CN$46:$EF$46,1,$D56)&lt;=15)+(INDEX(_calc_기준600!$CN$46:$EF$46,1,$E56)&gt;0)*(INDEX(_calc_기준600!$CN$46:$EF$46,1,$E56)&lt;=15)+(INDEX(_calc_기준600!$CN$46:$EF$46,1,$F56)&gt;0)*(INDEX(_calc_기준600!$CN$46:$EF$46,1,$F56)&lt;=15)+(INDEX(_calc_기준600!$CN$46:$EF$46,1,$G56)&gt;0)*(INDEX(_calc_기준600!$CN$46:$EF$46,1,$G56)&lt;=15),"")</f>
        <v>1</v>
      </c>
      <c r="J56" s="40">
        <f>IFERROR((INDEX(_calc_기준600!$CN$46:$EF$46,1,$B56)&gt;15)*(INDEX(_calc_기준600!$CN$46:$EF$46,1,$B56)&lt;=30)+(INDEX(_calc_기준600!$CN$46:$EF$46,1,$C56)&gt;15)*(INDEX(_calc_기준600!$CN$46:$EF$46,1,$C56)&lt;=30)+(INDEX(_calc_기준600!$CN$46:$EF$46,1,$D56)&gt;15)*(INDEX(_calc_기준600!$CN$46:$EF$46,1,$D56)&lt;=30)+(INDEX(_calc_기준600!$CN$46:$EF$46,1,$E56)&gt;15)*(INDEX(_calc_기준600!$CN$46:$EF$46,1,$E56)&lt;=30)+(INDEX(_calc_기준600!$CN$46:$EF$46,1,$F56)&gt;15)*(INDEX(_calc_기준600!$CN$46:$EF$46,1,$F56)&lt;=30)+(INDEX(_calc_기준600!$CN$46:$EF$46,1,$G56)&gt;15)*(INDEX(_calc_기준600!$CN$46:$EF$46,1,$G56)&lt;=30),"")</f>
        <v>3</v>
      </c>
      <c r="K56" s="43">
        <f>IFERROR((INDEX(_calc_기준600!$CN$46:$EF$46,1,$B56)&gt;30)+(INDEX(_calc_기준600!$CN$46:$EF$46,1,$C56)&gt;30)+(INDEX(_calc_기준600!$CN$46:$EF$46,1,$D56)&gt;30)+(INDEX(_calc_기준600!$CN$46:$EF$46,1,$E56)&gt;30)+(INDEX(_calc_기준600!$CN$46:$EF$46,1,$F56)&gt;30)+(INDEX(_calc_기준600!$CN$46:$EF$46,1,$G56)&gt;30),"")</f>
        <v>2</v>
      </c>
      <c r="L56" s="24">
        <f>IFERROR(MATCH(L$11,_calc_기준600!$CN$46:$EF$46,0),"")</f>
        <v>21</v>
      </c>
      <c r="M56" s="25">
        <f>IFERROR(MATCH(M$11,_calc_기준600!$CN$46:$EF$46,0),"")</f>
        <v>33</v>
      </c>
      <c r="N56" s="25">
        <f>IFERROR(MATCH(N$11,_calc_기준600!$CN$46:$EF$46,0),"")</f>
        <v>34</v>
      </c>
      <c r="O56" s="25">
        <f>IFERROR(MATCH(O$11,_calc_기준600!$CN$46:$EF$46,0),"")</f>
        <v>44</v>
      </c>
      <c r="P56" s="25">
        <f>IFERROR(MATCH(P$11,_calc_기준600!$CN$46:$EF$46,0),"")</f>
        <v>11</v>
      </c>
      <c r="Q56" s="25">
        <f>IFERROR(MATCH(Q$11,_calc_기준600!$CN$46:$EF$46,0),"")</f>
        <v>45</v>
      </c>
      <c r="R56" s="25">
        <f>IFERROR(MATCH(R$11,_calc_기준600!$CN$46:$EF$46,0),"")</f>
        <v>14</v>
      </c>
      <c r="S56" s="25">
        <f>IFERROR(MATCH(S$11,_calc_기준600!$CN$46:$EF$46,0),"")</f>
        <v>43</v>
      </c>
      <c r="T56" s="25">
        <f>IFERROR(MATCH(T$11,_calc_기준600!$CN$46:$EF$46,0),"")</f>
        <v>18</v>
      </c>
      <c r="U56" s="25">
        <f>IFERROR(MATCH(U$11,_calc_기준600!$CN$46:$EF$46,0),"")</f>
        <v>19</v>
      </c>
      <c r="V56" s="25">
        <f>IFERROR(MATCH(V$11,_calc_기준600!$CN$46:$EF$46,0),"")</f>
        <v>10</v>
      </c>
      <c r="W56" s="25">
        <f>IFERROR(MATCH(W$11,_calc_기준600!$CN$46:$EF$46,0),"")</f>
        <v>6</v>
      </c>
      <c r="X56" s="25">
        <f>IFERROR(MATCH(X$11,_calc_기준600!$CN$46:$EF$46,0),"")</f>
        <v>36</v>
      </c>
      <c r="Y56" s="25">
        <f>IFERROR(MATCH(Y$11,_calc_기준600!$CN$46:$EF$46,0),"")</f>
        <v>2</v>
      </c>
      <c r="Z56" s="25">
        <f>IFERROR(MATCH(Z$11,_calc_기준600!$CN$46:$EF$46,0),"")</f>
        <v>12</v>
      </c>
      <c r="AA56" s="25">
        <f>IFERROR(MATCH(AA$11,_calc_기준600!$CN$46:$EF$46,0),"")</f>
        <v>17</v>
      </c>
      <c r="AB56" s="25">
        <f>IFERROR(MATCH(AB$11,_calc_기준600!$CN$46:$EF$46,0),"")</f>
        <v>41</v>
      </c>
      <c r="AC56" s="25">
        <f>IFERROR(MATCH(AC$11,_calc_기준600!$CN$46:$EF$46,0),"")</f>
        <v>15</v>
      </c>
      <c r="AD56" s="25">
        <f>IFERROR(MATCH(AD$11,_calc_기준600!$CN$46:$EF$46,0),"")</f>
        <v>16</v>
      </c>
      <c r="AE56" s="25">
        <f>IFERROR(MATCH(AE$11,_calc_기준600!$CN$46:$EF$46,0),"")</f>
        <v>31</v>
      </c>
      <c r="AF56" s="25">
        <f>IFERROR(MATCH(AF$11,_calc_기준600!$CN$46:$EF$46,0),"")</f>
        <v>38</v>
      </c>
      <c r="AG56" s="25">
        <f>IFERROR(MATCH(AG$11,_calc_기준600!$CN$46:$EF$46,0),"")</f>
        <v>13</v>
      </c>
      <c r="AH56" s="25">
        <f>IFERROR(MATCH(AH$11,_calc_기준600!$CN$46:$EF$46,0),"")</f>
        <v>22</v>
      </c>
      <c r="AI56" s="25">
        <f>IFERROR(MATCH(AI$11,_calc_기준600!$CN$46:$EF$46,0),"")</f>
        <v>1</v>
      </c>
      <c r="AJ56" s="25">
        <f>IFERROR(MATCH(AJ$11,_calc_기준600!$CN$46:$EF$46,0),"")</f>
        <v>4</v>
      </c>
      <c r="AK56" s="25">
        <f>IFERROR(MATCH(AK$11,_calc_기준600!$CN$46:$EF$46,0),"")</f>
        <v>7</v>
      </c>
      <c r="AL56" s="25">
        <f>IFERROR(MATCH(AL$11,_calc_기준600!$CN$46:$EF$46,0),"")</f>
        <v>28</v>
      </c>
      <c r="AM56" s="25">
        <f>IFERROR(MATCH(AM$11,_calc_기준600!$CN$46:$EF$46,0),"")</f>
        <v>42</v>
      </c>
      <c r="AN56" s="25">
        <f>IFERROR(MATCH(AN$11,_calc_기준600!$CN$46:$EF$46,0),"")</f>
        <v>30</v>
      </c>
      <c r="AO56" s="25">
        <f>IFERROR(MATCH(AO$11,_calc_기준600!$CN$46:$EF$46,0),"")</f>
        <v>24</v>
      </c>
      <c r="AP56" s="25">
        <f>IFERROR(MATCH(AP$11,_calc_기준600!$CN$46:$EF$46,0),"")</f>
        <v>35</v>
      </c>
      <c r="AQ56" s="25">
        <f>IFERROR(MATCH(AQ$11,_calc_기준600!$CN$46:$EF$46,0),"")</f>
        <v>3</v>
      </c>
      <c r="AR56" s="25">
        <f>IFERROR(MATCH(AR$11,_calc_기준600!$CN$46:$EF$46,0),"")</f>
        <v>26</v>
      </c>
      <c r="AS56" s="25">
        <f>IFERROR(MATCH(AS$11,_calc_기준600!$CN$46:$EF$46,0),"")</f>
        <v>39</v>
      </c>
      <c r="AT56" s="25">
        <f>IFERROR(MATCH(AT$11,_calc_기준600!$CN$46:$EF$46,0),"")</f>
        <v>32</v>
      </c>
      <c r="AU56" s="25">
        <f>IFERROR(MATCH(AU$11,_calc_기준600!$CN$46:$EF$46,0),"")</f>
        <v>27</v>
      </c>
      <c r="AV56" s="25">
        <f>IFERROR(MATCH(AV$11,_calc_기준600!$CN$46:$EF$46,0),"")</f>
        <v>40</v>
      </c>
      <c r="AW56" s="25">
        <f>IFERROR(MATCH(AW$11,_calc_기준600!$CN$46:$EF$46,0),"")</f>
        <v>20</v>
      </c>
      <c r="AX56" s="25">
        <f>IFERROR(MATCH(AX$11,_calc_기준600!$CN$46:$EF$46,0),"")</f>
        <v>29</v>
      </c>
      <c r="AY56" s="25">
        <f>IFERROR(MATCH(AY$11,_calc_기준600!$CN$46:$EF$46,0),"")</f>
        <v>5</v>
      </c>
      <c r="AZ56" s="25">
        <f>IFERROR(MATCH(AZ$11,_calc_기준600!$CN$46:$EF$46,0),"")</f>
        <v>37</v>
      </c>
      <c r="BA56" s="25">
        <f>IFERROR(MATCH(BA$11,_calc_기준600!$CN$46:$EF$46,0),"")</f>
        <v>23</v>
      </c>
      <c r="BB56" s="25">
        <f>IFERROR(MATCH(BB$11,_calc_기준600!$CN$46:$EF$46,0),"")</f>
        <v>8</v>
      </c>
      <c r="BC56" s="25">
        <f>IFERROR(MATCH(BC$11,_calc_기준600!$CN$46:$EF$46,0),"")</f>
        <v>25</v>
      </c>
      <c r="BD56" s="25">
        <f>IFERROR(MATCH(BD$11,_calc_기준600!$CN$46:$EF$46,0),"")</f>
        <v>9</v>
      </c>
    </row>
    <row r="57" spans="1:56" ht="16.5" customHeight="1">
      <c r="A57" s="57">
        <f t="shared" si="3"/>
        <v>1199</v>
      </c>
      <c r="B57" s="40">
        <f>IFERROR(INDEX(전체당첨내역!$B:$B,MATCH($A57,전체당첨내역!$A:$A,0)),"")</f>
        <v>16</v>
      </c>
      <c r="C57" s="40">
        <f>IFERROR(INDEX(전체당첨내역!$C:$C,MATCH($A57,전체당첨내역!$A:$A,0)),"")</f>
        <v>24</v>
      </c>
      <c r="D57" s="40">
        <f>IFERROR(INDEX(전체당첨내역!$D:$D,MATCH($A57,전체당첨내역!$A:$A,0)),"")</f>
        <v>25</v>
      </c>
      <c r="E57" s="40">
        <f>IFERROR(INDEX(전체당첨내역!$E:$E,MATCH($A57,전체당첨내역!$A:$A,0)),"")</f>
        <v>30</v>
      </c>
      <c r="F57" s="40">
        <f>IFERROR(INDEX(전체당첨내역!$F:$F,MATCH($A57,전체당첨내역!$A:$A,0)),"")</f>
        <v>31</v>
      </c>
      <c r="G57" s="40">
        <f>IFERROR(INDEX(전체당첨내역!$G:$G,MATCH($A57,전체당첨내역!$A:$A,0)),"")</f>
        <v>32</v>
      </c>
      <c r="H57" s="41">
        <f>IFERROR(INDEX(전체당첨내역!$H:$H,MATCH($A57,전체당첨내역!$A:$A,0)),"")</f>
        <v>7</v>
      </c>
      <c r="I57" s="42">
        <f>IFERROR((INDEX(_calc_기준600!$CN$47:$EF$47,1,$B57)&gt;0)*(INDEX(_calc_기준600!$CN$47:$EF$47,1,$B57)&lt;=15)+(INDEX(_calc_기준600!$CN$47:$EF$47,1,$C57)&gt;0)*(INDEX(_calc_기준600!$CN$47:$EF$47,1,$C57)&lt;=15)+(INDEX(_calc_기준600!$CN$47:$EF$47,1,$D57)&gt;0)*(INDEX(_calc_기준600!$CN$47:$EF$47,1,$D57)&lt;=15)+(INDEX(_calc_기준600!$CN$47:$EF$47,1,$E57)&gt;0)*(INDEX(_calc_기준600!$CN$47:$EF$47,1,$E57)&lt;=15)+(INDEX(_calc_기준600!$CN$47:$EF$47,1,$F57)&gt;0)*(INDEX(_calc_기준600!$CN$47:$EF$47,1,$F57)&lt;=15)+(INDEX(_calc_기준600!$CN$47:$EF$47,1,$G57)&gt;0)*(INDEX(_calc_기준600!$CN$47:$EF$47,1,$G57)&lt;=15),"")</f>
        <v>1</v>
      </c>
      <c r="J57" s="40">
        <f>IFERROR((INDEX(_calc_기준600!$CN$47:$EF$47,1,$B57)&gt;15)*(INDEX(_calc_기준600!$CN$47:$EF$47,1,$B57)&lt;=30)+(INDEX(_calc_기준600!$CN$47:$EF$47,1,$C57)&gt;15)*(INDEX(_calc_기준600!$CN$47:$EF$47,1,$C57)&lt;=30)+(INDEX(_calc_기준600!$CN$47:$EF$47,1,$D57)&gt;15)*(INDEX(_calc_기준600!$CN$47:$EF$47,1,$D57)&lt;=30)+(INDEX(_calc_기준600!$CN$47:$EF$47,1,$E57)&gt;15)*(INDEX(_calc_기준600!$CN$47:$EF$47,1,$E57)&lt;=30)+(INDEX(_calc_기준600!$CN$47:$EF$47,1,$F57)&gt;15)*(INDEX(_calc_기준600!$CN$47:$EF$47,1,$F57)&lt;=30)+(INDEX(_calc_기준600!$CN$47:$EF$47,1,$G57)&gt;15)*(INDEX(_calc_기준600!$CN$47:$EF$47,1,$G57)&lt;=30),"")</f>
        <v>3</v>
      </c>
      <c r="K57" s="43">
        <f>IFERROR((INDEX(_calc_기준600!$CN$47:$EF$47,1,$B57)&gt;30)+(INDEX(_calc_기준600!$CN$47:$EF$47,1,$C57)&gt;30)+(INDEX(_calc_기준600!$CN$47:$EF$47,1,$D57)&gt;30)+(INDEX(_calc_기준600!$CN$47:$EF$47,1,$E57)&gt;30)+(INDEX(_calc_기준600!$CN$47:$EF$47,1,$F57)&gt;30)+(INDEX(_calc_기준600!$CN$47:$EF$47,1,$G57)&gt;30),"")</f>
        <v>2</v>
      </c>
      <c r="L57" s="24">
        <f>IFERROR(MATCH(L$11,_calc_기준600!$CN$47:$EF$47,0),"")</f>
        <v>34</v>
      </c>
      <c r="M57" s="25">
        <f>IFERROR(MATCH(M$11,_calc_기준600!$CN$47:$EF$47,0),"")</f>
        <v>33</v>
      </c>
      <c r="N57" s="25">
        <f>IFERROR(MATCH(N$11,_calc_기준600!$CN$47:$EF$47,0),"")</f>
        <v>21</v>
      </c>
      <c r="O57" s="25">
        <f>IFERROR(MATCH(O$11,_calc_기준600!$CN$47:$EF$47,0),"")</f>
        <v>44</v>
      </c>
      <c r="P57" s="25">
        <f>IFERROR(MATCH(P$11,_calc_기준600!$CN$47:$EF$47,0),"")</f>
        <v>11</v>
      </c>
      <c r="Q57" s="25">
        <f>IFERROR(MATCH(Q$11,_calc_기준600!$CN$47:$EF$47,0),"")</f>
        <v>43</v>
      </c>
      <c r="R57" s="25">
        <f>IFERROR(MATCH(R$11,_calc_기준600!$CN$47:$EF$47,0),"")</f>
        <v>45</v>
      </c>
      <c r="S57" s="25">
        <f>IFERROR(MATCH(S$11,_calc_기준600!$CN$47:$EF$47,0),"")</f>
        <v>14</v>
      </c>
      <c r="T57" s="25">
        <f>IFERROR(MATCH(T$11,_calc_기준600!$CN$47:$EF$47,0),"")</f>
        <v>18</v>
      </c>
      <c r="U57" s="25">
        <f>IFERROR(MATCH(U$11,_calc_기준600!$CN$47:$EF$47,0),"")</f>
        <v>10</v>
      </c>
      <c r="V57" s="25">
        <f>IFERROR(MATCH(V$11,_calc_기준600!$CN$47:$EF$47,0),"")</f>
        <v>31</v>
      </c>
      <c r="W57" s="25">
        <f>IFERROR(MATCH(W$11,_calc_기준600!$CN$47:$EF$47,0),"")</f>
        <v>6</v>
      </c>
      <c r="X57" s="25">
        <f>IFERROR(MATCH(X$11,_calc_기준600!$CN$47:$EF$47,0),"")</f>
        <v>2</v>
      </c>
      <c r="Y57" s="25">
        <f>IFERROR(MATCH(Y$11,_calc_기준600!$CN$47:$EF$47,0),"")</f>
        <v>17</v>
      </c>
      <c r="Z57" s="25">
        <f>IFERROR(MATCH(Z$11,_calc_기준600!$CN$47:$EF$47,0),"")</f>
        <v>12</v>
      </c>
      <c r="AA57" s="25">
        <f>IFERROR(MATCH(AA$11,_calc_기준600!$CN$47:$EF$47,0),"")</f>
        <v>16</v>
      </c>
      <c r="AB57" s="25">
        <f>IFERROR(MATCH(AB$11,_calc_기준600!$CN$47:$EF$47,0),"")</f>
        <v>19</v>
      </c>
      <c r="AC57" s="25">
        <f>IFERROR(MATCH(AC$11,_calc_기준600!$CN$47:$EF$47,0),"")</f>
        <v>41</v>
      </c>
      <c r="AD57" s="25">
        <f>IFERROR(MATCH(AD$11,_calc_기준600!$CN$47:$EF$47,0),"")</f>
        <v>30</v>
      </c>
      <c r="AE57" s="25">
        <f>IFERROR(MATCH(AE$11,_calc_기준600!$CN$47:$EF$47,0),"")</f>
        <v>38</v>
      </c>
      <c r="AF57" s="25">
        <f>IFERROR(MATCH(AF$11,_calc_기준600!$CN$47:$EF$47,0),"")</f>
        <v>36</v>
      </c>
      <c r="AG57" s="25">
        <f>IFERROR(MATCH(AG$11,_calc_기준600!$CN$47:$EF$47,0),"")</f>
        <v>22</v>
      </c>
      <c r="AH57" s="25">
        <f>IFERROR(MATCH(AH$11,_calc_기준600!$CN$47:$EF$47,0),"")</f>
        <v>13</v>
      </c>
      <c r="AI57" s="25">
        <f>IFERROR(MATCH(AI$11,_calc_기준600!$CN$47:$EF$47,0),"")</f>
        <v>24</v>
      </c>
      <c r="AJ57" s="25">
        <f>IFERROR(MATCH(AJ$11,_calc_기준600!$CN$47:$EF$47,0),"")</f>
        <v>1</v>
      </c>
      <c r="AK57" s="25">
        <f>IFERROR(MATCH(AK$11,_calc_기준600!$CN$47:$EF$47,0),"")</f>
        <v>4</v>
      </c>
      <c r="AL57" s="25">
        <f>IFERROR(MATCH(AL$11,_calc_기준600!$CN$47:$EF$47,0),"")</f>
        <v>7</v>
      </c>
      <c r="AM57" s="25">
        <f>IFERROR(MATCH(AM$11,_calc_기준600!$CN$47:$EF$47,0),"")</f>
        <v>42</v>
      </c>
      <c r="AN57" s="25">
        <f>IFERROR(MATCH(AN$11,_calc_기준600!$CN$47:$EF$47,0),"")</f>
        <v>28</v>
      </c>
      <c r="AO57" s="25">
        <f>IFERROR(MATCH(AO$11,_calc_기준600!$CN$47:$EF$47,0),"")</f>
        <v>15</v>
      </c>
      <c r="AP57" s="25">
        <f>IFERROR(MATCH(AP$11,_calc_기준600!$CN$47:$EF$47,0),"")</f>
        <v>35</v>
      </c>
      <c r="AQ57" s="25">
        <f>IFERROR(MATCH(AQ$11,_calc_기준600!$CN$47:$EF$47,0),"")</f>
        <v>26</v>
      </c>
      <c r="AR57" s="25">
        <f>IFERROR(MATCH(AR$11,_calc_기준600!$CN$47:$EF$47,0),"")</f>
        <v>3</v>
      </c>
      <c r="AS57" s="25">
        <f>IFERROR(MATCH(AS$11,_calc_기준600!$CN$47:$EF$47,0),"")</f>
        <v>39</v>
      </c>
      <c r="AT57" s="25">
        <f>IFERROR(MATCH(AT$11,_calc_기준600!$CN$47:$EF$47,0),"")</f>
        <v>27</v>
      </c>
      <c r="AU57" s="25">
        <f>IFERROR(MATCH(AU$11,_calc_기준600!$CN$47:$EF$47,0),"")</f>
        <v>32</v>
      </c>
      <c r="AV57" s="25">
        <f>IFERROR(MATCH(AV$11,_calc_기준600!$CN$47:$EF$47,0),"")</f>
        <v>40</v>
      </c>
      <c r="AW57" s="25">
        <f>IFERROR(MATCH(AW$11,_calc_기준600!$CN$47:$EF$47,0),"")</f>
        <v>5</v>
      </c>
      <c r="AX57" s="25">
        <f>IFERROR(MATCH(AX$11,_calc_기준600!$CN$47:$EF$47,0),"")</f>
        <v>20</v>
      </c>
      <c r="AY57" s="25">
        <f>IFERROR(MATCH(AY$11,_calc_기준600!$CN$47:$EF$47,0),"")</f>
        <v>29</v>
      </c>
      <c r="AZ57" s="25">
        <f>IFERROR(MATCH(AZ$11,_calc_기준600!$CN$47:$EF$47,0),"")</f>
        <v>25</v>
      </c>
      <c r="BA57" s="25">
        <f>IFERROR(MATCH(BA$11,_calc_기준600!$CN$47:$EF$47,0),"")</f>
        <v>37</v>
      </c>
      <c r="BB57" s="25">
        <f>IFERROR(MATCH(BB$11,_calc_기준600!$CN$47:$EF$47,0),"")</f>
        <v>23</v>
      </c>
      <c r="BC57" s="25">
        <f>IFERROR(MATCH(BC$11,_calc_기준600!$CN$47:$EF$47,0),"")</f>
        <v>8</v>
      </c>
      <c r="BD57" s="25">
        <f>IFERROR(MATCH(BD$11,_calc_기준600!$CN$47:$EF$47,0),"")</f>
        <v>9</v>
      </c>
    </row>
    <row r="58" spans="1:56" ht="16.5" customHeight="1">
      <c r="A58" s="57">
        <f t="shared" si="3"/>
        <v>1198</v>
      </c>
      <c r="B58" s="40">
        <f>IFERROR(INDEX(전체당첨내역!$B:$B,MATCH($A58,전체당첨내역!$A:$A,0)),"")</f>
        <v>26</v>
      </c>
      <c r="C58" s="40">
        <f>IFERROR(INDEX(전체당첨내역!$C:$C,MATCH($A58,전체당첨내역!$A:$A,0)),"")</f>
        <v>30</v>
      </c>
      <c r="D58" s="40">
        <f>IFERROR(INDEX(전체당첨내역!$D:$D,MATCH($A58,전체당첨내역!$A:$A,0)),"")</f>
        <v>33</v>
      </c>
      <c r="E58" s="40">
        <f>IFERROR(INDEX(전체당첨내역!$E:$E,MATCH($A58,전체당첨내역!$A:$A,0)),"")</f>
        <v>38</v>
      </c>
      <c r="F58" s="40">
        <f>IFERROR(INDEX(전체당첨내역!$F:$F,MATCH($A58,전체당첨내역!$A:$A,0)),"")</f>
        <v>39</v>
      </c>
      <c r="G58" s="40">
        <f>IFERROR(INDEX(전체당첨내역!$G:$G,MATCH($A58,전체당첨내역!$A:$A,0)),"")</f>
        <v>41</v>
      </c>
      <c r="H58" s="41">
        <f>IFERROR(INDEX(전체당첨내역!$H:$H,MATCH($A58,전체당첨내역!$A:$A,0)),"")</f>
        <v>21</v>
      </c>
      <c r="I58" s="42">
        <f>IFERROR((INDEX(_calc_기준600!$CN$48:$EF$48,1,$B58)&gt;0)*(INDEX(_calc_기준600!$CN$48:$EF$48,1,$B58)&lt;=15)+(INDEX(_calc_기준600!$CN$48:$EF$48,1,$C58)&gt;0)*(INDEX(_calc_기준600!$CN$48:$EF$48,1,$C58)&lt;=15)+(INDEX(_calc_기준600!$CN$48:$EF$48,1,$D58)&gt;0)*(INDEX(_calc_기준600!$CN$48:$EF$48,1,$D58)&lt;=15)+(INDEX(_calc_기준600!$CN$48:$EF$48,1,$E58)&gt;0)*(INDEX(_calc_기준600!$CN$48:$EF$48,1,$E58)&lt;=15)+(INDEX(_calc_기준600!$CN$48:$EF$48,1,$F58)&gt;0)*(INDEX(_calc_기준600!$CN$48:$EF$48,1,$F58)&lt;=15)+(INDEX(_calc_기준600!$CN$48:$EF$48,1,$G58)&gt;0)*(INDEX(_calc_기준600!$CN$48:$EF$48,1,$G58)&lt;=15),"")</f>
        <v>3</v>
      </c>
      <c r="J58" s="40">
        <f>IFERROR((INDEX(_calc_기준600!$CN$48:$EF$48,1,$B58)&gt;15)*(INDEX(_calc_기준600!$CN$48:$EF$48,1,$B58)&lt;=30)+(INDEX(_calc_기준600!$CN$48:$EF$48,1,$C58)&gt;15)*(INDEX(_calc_기준600!$CN$48:$EF$48,1,$C58)&lt;=30)+(INDEX(_calc_기준600!$CN$48:$EF$48,1,$D58)&gt;15)*(INDEX(_calc_기준600!$CN$48:$EF$48,1,$D58)&lt;=30)+(INDEX(_calc_기준600!$CN$48:$EF$48,1,$E58)&gt;15)*(INDEX(_calc_기준600!$CN$48:$EF$48,1,$E58)&lt;=30)+(INDEX(_calc_기준600!$CN$48:$EF$48,1,$F58)&gt;15)*(INDEX(_calc_기준600!$CN$48:$EF$48,1,$F58)&lt;=30)+(INDEX(_calc_기준600!$CN$48:$EF$48,1,$G58)&gt;15)*(INDEX(_calc_기준600!$CN$48:$EF$48,1,$G58)&lt;=30),"")</f>
        <v>2</v>
      </c>
      <c r="K58" s="43">
        <f>IFERROR((INDEX(_calc_기준600!$CN$48:$EF$48,1,$B58)&gt;30)+(INDEX(_calc_기준600!$CN$48:$EF$48,1,$C58)&gt;30)+(INDEX(_calc_기준600!$CN$48:$EF$48,1,$D58)&gt;30)+(INDEX(_calc_기준600!$CN$48:$EF$48,1,$E58)&gt;30)+(INDEX(_calc_기준600!$CN$48:$EF$48,1,$F58)&gt;30)+(INDEX(_calc_기준600!$CN$48:$EF$48,1,$G58)&gt;30),"")</f>
        <v>1</v>
      </c>
      <c r="L58" s="24">
        <f>IFERROR(MATCH(L$11,_calc_기준600!$CN$48:$EF$48,0),"")</f>
        <v>33</v>
      </c>
      <c r="M58" s="25">
        <f>IFERROR(MATCH(M$11,_calc_기준600!$CN$48:$EF$48,0),"")</f>
        <v>34</v>
      </c>
      <c r="N58" s="25">
        <f>IFERROR(MATCH(N$11,_calc_기준600!$CN$48:$EF$48,0),"")</f>
        <v>44</v>
      </c>
      <c r="O58" s="25">
        <f>IFERROR(MATCH(O$11,_calc_기준600!$CN$48:$EF$48,0),"")</f>
        <v>21</v>
      </c>
      <c r="P58" s="25">
        <f>IFERROR(MATCH(P$11,_calc_기준600!$CN$48:$EF$48,0),"")</f>
        <v>43</v>
      </c>
      <c r="Q58" s="25">
        <f>IFERROR(MATCH(Q$11,_calc_기준600!$CN$48:$EF$48,0),"")</f>
        <v>11</v>
      </c>
      <c r="R58" s="25">
        <f>IFERROR(MATCH(R$11,_calc_기준600!$CN$48:$EF$48,0),"")</f>
        <v>14</v>
      </c>
      <c r="S58" s="25">
        <f>IFERROR(MATCH(S$11,_calc_기준600!$CN$48:$EF$48,0),"")</f>
        <v>45</v>
      </c>
      <c r="T58" s="25">
        <f>IFERROR(MATCH(T$11,_calc_기준600!$CN$48:$EF$48,0),"")</f>
        <v>18</v>
      </c>
      <c r="U58" s="25">
        <f>IFERROR(MATCH(U$11,_calc_기준600!$CN$48:$EF$48,0),"")</f>
        <v>31</v>
      </c>
      <c r="V58" s="25">
        <f>IFERROR(MATCH(V$11,_calc_기준600!$CN$48:$EF$48,0),"")</f>
        <v>10</v>
      </c>
      <c r="W58" s="25">
        <f>IFERROR(MATCH(W$11,_calc_기준600!$CN$48:$EF$48,0),"")</f>
        <v>12</v>
      </c>
      <c r="X58" s="25">
        <f>IFERROR(MATCH(X$11,_calc_기준600!$CN$48:$EF$48,0),"")</f>
        <v>38</v>
      </c>
      <c r="Y58" s="25">
        <f>IFERROR(MATCH(Y$11,_calc_기준600!$CN$48:$EF$48,0),"")</f>
        <v>2</v>
      </c>
      <c r="Z58" s="25">
        <f>IFERROR(MATCH(Z$11,_calc_기준600!$CN$48:$EF$48,0),"")</f>
        <v>30</v>
      </c>
      <c r="AA58" s="25">
        <f>IFERROR(MATCH(AA$11,_calc_기준600!$CN$48:$EF$48,0),"")</f>
        <v>41</v>
      </c>
      <c r="AB58" s="25">
        <f>IFERROR(MATCH(AB$11,_calc_기준600!$CN$48:$EF$48,0),"")</f>
        <v>17</v>
      </c>
      <c r="AC58" s="25">
        <f>IFERROR(MATCH(AC$11,_calc_기준600!$CN$48:$EF$48,0),"")</f>
        <v>19</v>
      </c>
      <c r="AD58" s="25">
        <f>IFERROR(MATCH(AD$11,_calc_기준600!$CN$48:$EF$48,0),"")</f>
        <v>6</v>
      </c>
      <c r="AE58" s="25">
        <f>IFERROR(MATCH(AE$11,_calc_기준600!$CN$48:$EF$48,0),"")</f>
        <v>16</v>
      </c>
      <c r="AF58" s="25">
        <f>IFERROR(MATCH(AF$11,_calc_기준600!$CN$48:$EF$48,0),"")</f>
        <v>36</v>
      </c>
      <c r="AG58" s="25">
        <f>IFERROR(MATCH(AG$11,_calc_기준600!$CN$48:$EF$48,0),"")</f>
        <v>24</v>
      </c>
      <c r="AH58" s="25">
        <f>IFERROR(MATCH(AH$11,_calc_기준600!$CN$48:$EF$48,0),"")</f>
        <v>7</v>
      </c>
      <c r="AI58" s="25">
        <f>IFERROR(MATCH(AI$11,_calc_기준600!$CN$48:$EF$48,0),"")</f>
        <v>26</v>
      </c>
      <c r="AJ58" s="25">
        <f>IFERROR(MATCH(AJ$11,_calc_기준600!$CN$48:$EF$48,0),"")</f>
        <v>28</v>
      </c>
      <c r="AK58" s="25">
        <f>IFERROR(MATCH(AK$11,_calc_기준600!$CN$48:$EF$48,0),"")</f>
        <v>42</v>
      </c>
      <c r="AL58" s="25">
        <f>IFERROR(MATCH(AL$11,_calc_기준600!$CN$48:$EF$48,0),"")</f>
        <v>1</v>
      </c>
      <c r="AM58" s="25">
        <f>IFERROR(MATCH(AM$11,_calc_기준600!$CN$48:$EF$48,0),"")</f>
        <v>4</v>
      </c>
      <c r="AN58" s="25">
        <f>IFERROR(MATCH(AN$11,_calc_기준600!$CN$48:$EF$48,0),"")</f>
        <v>13</v>
      </c>
      <c r="AO58" s="25">
        <f>IFERROR(MATCH(AO$11,_calc_기준600!$CN$48:$EF$48,0),"")</f>
        <v>35</v>
      </c>
      <c r="AP58" s="25">
        <f>IFERROR(MATCH(AP$11,_calc_기준600!$CN$48:$EF$48,0),"")</f>
        <v>22</v>
      </c>
      <c r="AQ58" s="25">
        <f>IFERROR(MATCH(AQ$11,_calc_기준600!$CN$48:$EF$48,0),"")</f>
        <v>39</v>
      </c>
      <c r="AR58" s="25">
        <f>IFERROR(MATCH(AR$11,_calc_기준600!$CN$48:$EF$48,0),"")</f>
        <v>15</v>
      </c>
      <c r="AS58" s="25">
        <f>IFERROR(MATCH(AS$11,_calc_기준600!$CN$48:$EF$48,0),"")</f>
        <v>3</v>
      </c>
      <c r="AT58" s="25">
        <f>IFERROR(MATCH(AT$11,_calc_기준600!$CN$48:$EF$48,0),"")</f>
        <v>27</v>
      </c>
      <c r="AU58" s="25">
        <f>IFERROR(MATCH(AU$11,_calc_기준600!$CN$48:$EF$48,0),"")</f>
        <v>32</v>
      </c>
      <c r="AV58" s="25">
        <f>IFERROR(MATCH(AV$11,_calc_기준600!$CN$48:$EF$48,0),"")</f>
        <v>40</v>
      </c>
      <c r="AW58" s="25">
        <f>IFERROR(MATCH(AW$11,_calc_기준600!$CN$48:$EF$48,0),"")</f>
        <v>29</v>
      </c>
      <c r="AX58" s="25">
        <f>IFERROR(MATCH(AX$11,_calc_기준600!$CN$48:$EF$48,0),"")</f>
        <v>5</v>
      </c>
      <c r="AY58" s="25">
        <f>IFERROR(MATCH(AY$11,_calc_기준600!$CN$48:$EF$48,0),"")</f>
        <v>20</v>
      </c>
      <c r="AZ58" s="25">
        <f>IFERROR(MATCH(AZ$11,_calc_기준600!$CN$48:$EF$48,0),"")</f>
        <v>37</v>
      </c>
      <c r="BA58" s="25">
        <f>IFERROR(MATCH(BA$11,_calc_기준600!$CN$48:$EF$48,0),"")</f>
        <v>25</v>
      </c>
      <c r="BB58" s="25">
        <f>IFERROR(MATCH(BB$11,_calc_기준600!$CN$48:$EF$48,0),"")</f>
        <v>23</v>
      </c>
      <c r="BC58" s="25">
        <f>IFERROR(MATCH(BC$11,_calc_기준600!$CN$48:$EF$48,0),"")</f>
        <v>8</v>
      </c>
      <c r="BD58" s="25">
        <f>IFERROR(MATCH(BD$11,_calc_기준600!$CN$48:$EF$48,0),"")</f>
        <v>9</v>
      </c>
    </row>
    <row r="59" spans="1:56" ht="16.5" customHeight="1">
      <c r="A59" s="57">
        <f t="shared" si="3"/>
        <v>1197</v>
      </c>
      <c r="B59" s="40">
        <f>IFERROR(INDEX(전체당첨내역!$B:$B,MATCH($A59,전체당첨내역!$A:$A,0)),"")</f>
        <v>1</v>
      </c>
      <c r="C59" s="40">
        <f>IFERROR(INDEX(전체당첨내역!$C:$C,MATCH($A59,전체당첨내역!$A:$A,0)),"")</f>
        <v>5</v>
      </c>
      <c r="D59" s="40">
        <f>IFERROR(INDEX(전체당첨내역!$D:$D,MATCH($A59,전체당첨내역!$A:$A,0)),"")</f>
        <v>7</v>
      </c>
      <c r="E59" s="40">
        <f>IFERROR(INDEX(전체당첨내역!$E:$E,MATCH($A59,전체당첨내역!$A:$A,0)),"")</f>
        <v>26</v>
      </c>
      <c r="F59" s="40">
        <f>IFERROR(INDEX(전체당첨내역!$F:$F,MATCH($A59,전체당첨내역!$A:$A,0)),"")</f>
        <v>28</v>
      </c>
      <c r="G59" s="40">
        <f>IFERROR(INDEX(전체당첨내역!$G:$G,MATCH($A59,전체당첨내역!$A:$A,0)),"")</f>
        <v>43</v>
      </c>
      <c r="H59" s="41">
        <f>IFERROR(INDEX(전체당첨내역!$H:$H,MATCH($A59,전체당첨내역!$A:$A,0)),"")</f>
        <v>30</v>
      </c>
      <c r="I59" s="42">
        <f>IFERROR((INDEX(_calc_기준600!$CN$49:$EF$49,1,$B59)&gt;0)*(INDEX(_calc_기준600!$CN$49:$EF$49,1,$B59)&lt;=15)+(INDEX(_calc_기준600!$CN$49:$EF$49,1,$C59)&gt;0)*(INDEX(_calc_기준600!$CN$49:$EF$49,1,$C59)&lt;=15)+(INDEX(_calc_기준600!$CN$49:$EF$49,1,$D59)&gt;0)*(INDEX(_calc_기준600!$CN$49:$EF$49,1,$D59)&lt;=15)+(INDEX(_calc_기준600!$CN$49:$EF$49,1,$E59)&gt;0)*(INDEX(_calc_기준600!$CN$49:$EF$49,1,$E59)&lt;=15)+(INDEX(_calc_기준600!$CN$49:$EF$49,1,$F59)&gt;0)*(INDEX(_calc_기준600!$CN$49:$EF$49,1,$F59)&lt;=15)+(INDEX(_calc_기준600!$CN$49:$EF$49,1,$G59)&gt;0)*(INDEX(_calc_기준600!$CN$49:$EF$49,1,$G59)&lt;=15),"")</f>
        <v>1</v>
      </c>
      <c r="J59" s="40">
        <f>IFERROR((INDEX(_calc_기준600!$CN$49:$EF$49,1,$B59)&gt;15)*(INDEX(_calc_기준600!$CN$49:$EF$49,1,$B59)&lt;=30)+(INDEX(_calc_기준600!$CN$49:$EF$49,1,$C59)&gt;15)*(INDEX(_calc_기준600!$CN$49:$EF$49,1,$C59)&lt;=30)+(INDEX(_calc_기준600!$CN$49:$EF$49,1,$D59)&gt;15)*(INDEX(_calc_기준600!$CN$49:$EF$49,1,$D59)&lt;=30)+(INDEX(_calc_기준600!$CN$49:$EF$49,1,$E59)&gt;15)*(INDEX(_calc_기준600!$CN$49:$EF$49,1,$E59)&lt;=30)+(INDEX(_calc_기준600!$CN$49:$EF$49,1,$F59)&gt;15)*(INDEX(_calc_기준600!$CN$49:$EF$49,1,$F59)&lt;=30)+(INDEX(_calc_기준600!$CN$49:$EF$49,1,$G59)&gt;15)*(INDEX(_calc_기준600!$CN$49:$EF$49,1,$G59)&lt;=30),"")</f>
        <v>4</v>
      </c>
      <c r="K59" s="43">
        <f>IFERROR((INDEX(_calc_기준600!$CN$49:$EF$49,1,$B59)&gt;30)+(INDEX(_calc_기준600!$CN$49:$EF$49,1,$C59)&gt;30)+(INDEX(_calc_기준600!$CN$49:$EF$49,1,$D59)&gt;30)+(INDEX(_calc_기준600!$CN$49:$EF$49,1,$E59)&gt;30)+(INDEX(_calc_기준600!$CN$49:$EF$49,1,$F59)&gt;30)+(INDEX(_calc_기준600!$CN$49:$EF$49,1,$G59)&gt;30),"")</f>
        <v>1</v>
      </c>
      <c r="L59" s="24">
        <f>IFERROR(MATCH(L$11,_calc_기준600!$CN$49:$EF$49,0),"")</f>
        <v>33</v>
      </c>
      <c r="M59" s="25">
        <f>IFERROR(MATCH(M$11,_calc_기준600!$CN$49:$EF$49,0),"")</f>
        <v>34</v>
      </c>
      <c r="N59" s="25">
        <f>IFERROR(MATCH(N$11,_calc_기준600!$CN$49:$EF$49,0),"")</f>
        <v>21</v>
      </c>
      <c r="O59" s="25">
        <f>IFERROR(MATCH(O$11,_calc_기준600!$CN$49:$EF$49,0),"")</f>
        <v>44</v>
      </c>
      <c r="P59" s="25">
        <f>IFERROR(MATCH(P$11,_calc_기준600!$CN$49:$EF$49,0),"")</f>
        <v>43</v>
      </c>
      <c r="Q59" s="25">
        <f>IFERROR(MATCH(Q$11,_calc_기준600!$CN$49:$EF$49,0),"")</f>
        <v>14</v>
      </c>
      <c r="R59" s="25">
        <f>IFERROR(MATCH(R$11,_calc_기준600!$CN$49:$EF$49,0),"")</f>
        <v>45</v>
      </c>
      <c r="S59" s="25">
        <f>IFERROR(MATCH(S$11,_calc_기준600!$CN$49:$EF$49,0),"")</f>
        <v>18</v>
      </c>
      <c r="T59" s="25">
        <f>IFERROR(MATCH(T$11,_calc_기준600!$CN$49:$EF$49,0),"")</f>
        <v>10</v>
      </c>
      <c r="U59" s="25">
        <f>IFERROR(MATCH(U$11,_calc_기준600!$CN$49:$EF$49,0),"")</f>
        <v>12</v>
      </c>
      <c r="V59" s="25">
        <f>IFERROR(MATCH(V$11,_calc_기준600!$CN$49:$EF$49,0),"")</f>
        <v>31</v>
      </c>
      <c r="W59" s="25">
        <f>IFERROR(MATCH(W$11,_calc_기준600!$CN$49:$EF$49,0),"")</f>
        <v>38</v>
      </c>
      <c r="X59" s="25">
        <f>IFERROR(MATCH(X$11,_calc_기준600!$CN$49:$EF$49,0),"")</f>
        <v>2</v>
      </c>
      <c r="Y59" s="25">
        <f>IFERROR(MATCH(Y$11,_calc_기준600!$CN$49:$EF$49,0),"")</f>
        <v>11</v>
      </c>
      <c r="Z59" s="25">
        <f>IFERROR(MATCH(Z$11,_calc_기준600!$CN$49:$EF$49,0),"")</f>
        <v>41</v>
      </c>
      <c r="AA59" s="25">
        <f>IFERROR(MATCH(AA$11,_calc_기준600!$CN$49:$EF$49,0),"")</f>
        <v>19</v>
      </c>
      <c r="AB59" s="25">
        <f>IFERROR(MATCH(AB$11,_calc_기준600!$CN$49:$EF$49,0),"")</f>
        <v>30</v>
      </c>
      <c r="AC59" s="25">
        <f>IFERROR(MATCH(AC$11,_calc_기준600!$CN$49:$EF$49,0),"")</f>
        <v>17</v>
      </c>
      <c r="AD59" s="25">
        <f>IFERROR(MATCH(AD$11,_calc_기준600!$CN$49:$EF$49,0),"")</f>
        <v>6</v>
      </c>
      <c r="AE59" s="25">
        <f>IFERROR(MATCH(AE$11,_calc_기준600!$CN$49:$EF$49,0),"")</f>
        <v>16</v>
      </c>
      <c r="AF59" s="25">
        <f>IFERROR(MATCH(AF$11,_calc_기준600!$CN$49:$EF$49,0),"")</f>
        <v>1</v>
      </c>
      <c r="AG59" s="25">
        <f>IFERROR(MATCH(AG$11,_calc_기준600!$CN$49:$EF$49,0),"")</f>
        <v>36</v>
      </c>
      <c r="AH59" s="25">
        <f>IFERROR(MATCH(AH$11,_calc_기준600!$CN$49:$EF$49,0),"")</f>
        <v>28</v>
      </c>
      <c r="AI59" s="25">
        <f>IFERROR(MATCH(AI$11,_calc_기준600!$CN$49:$EF$49,0),"")</f>
        <v>7</v>
      </c>
      <c r="AJ59" s="25">
        <f>IFERROR(MATCH(AJ$11,_calc_기준600!$CN$49:$EF$49,0),"")</f>
        <v>42</v>
      </c>
      <c r="AK59" s="25">
        <f>IFERROR(MATCH(AK$11,_calc_기준600!$CN$49:$EF$49,0),"")</f>
        <v>13</v>
      </c>
      <c r="AL59" s="25">
        <f>IFERROR(MATCH(AL$11,_calc_기준600!$CN$49:$EF$49,0),"")</f>
        <v>24</v>
      </c>
      <c r="AM59" s="25">
        <f>IFERROR(MATCH(AM$11,_calc_기준600!$CN$49:$EF$49,0),"")</f>
        <v>35</v>
      </c>
      <c r="AN59" s="25">
        <f>IFERROR(MATCH(AN$11,_calc_기준600!$CN$49:$EF$49,0),"")</f>
        <v>4</v>
      </c>
      <c r="AO59" s="25">
        <f>IFERROR(MATCH(AO$11,_calc_기준600!$CN$49:$EF$49,0),"")</f>
        <v>26</v>
      </c>
      <c r="AP59" s="25">
        <f>IFERROR(MATCH(AP$11,_calc_기준600!$CN$49:$EF$49,0),"")</f>
        <v>39</v>
      </c>
      <c r="AQ59" s="25">
        <f>IFERROR(MATCH(AQ$11,_calc_기준600!$CN$49:$EF$49,0),"")</f>
        <v>15</v>
      </c>
      <c r="AR59" s="25">
        <f>IFERROR(MATCH(AR$11,_calc_기준600!$CN$49:$EF$49,0),"")</f>
        <v>22</v>
      </c>
      <c r="AS59" s="25">
        <f>IFERROR(MATCH(AS$11,_calc_기준600!$CN$49:$EF$49,0),"")</f>
        <v>3</v>
      </c>
      <c r="AT59" s="25">
        <f>IFERROR(MATCH(AT$11,_calc_기준600!$CN$49:$EF$49,0),"")</f>
        <v>5</v>
      </c>
      <c r="AU59" s="25">
        <f>IFERROR(MATCH(AU$11,_calc_기준600!$CN$49:$EF$49,0),"")</f>
        <v>27</v>
      </c>
      <c r="AV59" s="25">
        <f>IFERROR(MATCH(AV$11,_calc_기준600!$CN$49:$EF$49,0),"")</f>
        <v>32</v>
      </c>
      <c r="AW59" s="25">
        <f>IFERROR(MATCH(AW$11,_calc_기준600!$CN$49:$EF$49,0),"")</f>
        <v>40</v>
      </c>
      <c r="AX59" s="25">
        <f>IFERROR(MATCH(AX$11,_calc_기준600!$CN$49:$EF$49,0),"")</f>
        <v>29</v>
      </c>
      <c r="AY59" s="25">
        <f>IFERROR(MATCH(AY$11,_calc_기준600!$CN$49:$EF$49,0),"")</f>
        <v>20</v>
      </c>
      <c r="AZ59" s="25">
        <f>IFERROR(MATCH(AZ$11,_calc_기준600!$CN$49:$EF$49,0),"")</f>
        <v>25</v>
      </c>
      <c r="BA59" s="25">
        <f>IFERROR(MATCH(BA$11,_calc_기준600!$CN$49:$EF$49,0),"")</f>
        <v>23</v>
      </c>
      <c r="BB59" s="25">
        <f>IFERROR(MATCH(BB$11,_calc_기준600!$CN$49:$EF$49,0),"")</f>
        <v>37</v>
      </c>
      <c r="BC59" s="25">
        <f>IFERROR(MATCH(BC$11,_calc_기준600!$CN$49:$EF$49,0),"")</f>
        <v>8</v>
      </c>
      <c r="BD59" s="25">
        <f>IFERROR(MATCH(BD$11,_calc_기준600!$CN$49:$EF$49,0),"")</f>
        <v>9</v>
      </c>
    </row>
    <row r="60" spans="1:56" ht="16.5" customHeight="1">
      <c r="A60" s="57">
        <f t="shared" si="3"/>
        <v>1196</v>
      </c>
      <c r="B60" s="40">
        <f>IFERROR(INDEX(전체당첨내역!$B:$B,MATCH($A60,전체당첨내역!$A:$A,0)),"")</f>
        <v>8</v>
      </c>
      <c r="C60" s="40">
        <f>IFERROR(INDEX(전체당첨내역!$C:$C,MATCH($A60,전체당첨내역!$A:$A,0)),"")</f>
        <v>12</v>
      </c>
      <c r="D60" s="40">
        <f>IFERROR(INDEX(전체당첨내역!$D:$D,MATCH($A60,전체당첨내역!$A:$A,0)),"")</f>
        <v>15</v>
      </c>
      <c r="E60" s="40">
        <f>IFERROR(INDEX(전체당첨내역!$E:$E,MATCH($A60,전체당첨내역!$A:$A,0)),"")</f>
        <v>29</v>
      </c>
      <c r="F60" s="40">
        <f>IFERROR(INDEX(전체당첨내역!$F:$F,MATCH($A60,전체당첨내역!$A:$A,0)),"")</f>
        <v>40</v>
      </c>
      <c r="G60" s="40">
        <f>IFERROR(INDEX(전체당첨내역!$G:$G,MATCH($A60,전체당첨내역!$A:$A,0)),"")</f>
        <v>45</v>
      </c>
      <c r="H60" s="41">
        <f>IFERROR(INDEX(전체당첨내역!$H:$H,MATCH($A60,전체당첨내역!$A:$A,0)),"")</f>
        <v>14</v>
      </c>
      <c r="I60" s="42">
        <f>IFERROR((INDEX(_calc_기준600!$CN$50:$EF$50,1,$B60)&gt;0)*(INDEX(_calc_기준600!$CN$50:$EF$50,1,$B60)&lt;=15)+(INDEX(_calc_기준600!$CN$50:$EF$50,1,$C60)&gt;0)*(INDEX(_calc_기준600!$CN$50:$EF$50,1,$C60)&lt;=15)+(INDEX(_calc_기준600!$CN$50:$EF$50,1,$D60)&gt;0)*(INDEX(_calc_기준600!$CN$50:$EF$50,1,$D60)&lt;=15)+(INDEX(_calc_기준600!$CN$50:$EF$50,1,$E60)&gt;0)*(INDEX(_calc_기준600!$CN$50:$EF$50,1,$E60)&lt;=15)+(INDEX(_calc_기준600!$CN$50:$EF$50,1,$F60)&gt;0)*(INDEX(_calc_기준600!$CN$50:$EF$50,1,$F60)&lt;=15)+(INDEX(_calc_기준600!$CN$50:$EF$50,1,$G60)&gt;0)*(INDEX(_calc_기준600!$CN$50:$EF$50,1,$G60)&lt;=15),"")</f>
        <v>2</v>
      </c>
      <c r="J60" s="40">
        <f>IFERROR((INDEX(_calc_기준600!$CN$50:$EF$50,1,$B60)&gt;15)*(INDEX(_calc_기준600!$CN$50:$EF$50,1,$B60)&lt;=30)+(INDEX(_calc_기준600!$CN$50:$EF$50,1,$C60)&gt;15)*(INDEX(_calc_기준600!$CN$50:$EF$50,1,$C60)&lt;=30)+(INDEX(_calc_기준600!$CN$50:$EF$50,1,$D60)&gt;15)*(INDEX(_calc_기준600!$CN$50:$EF$50,1,$D60)&lt;=30)+(INDEX(_calc_기준600!$CN$50:$EF$50,1,$E60)&gt;15)*(INDEX(_calc_기준600!$CN$50:$EF$50,1,$E60)&lt;=30)+(INDEX(_calc_기준600!$CN$50:$EF$50,1,$F60)&gt;15)*(INDEX(_calc_기준600!$CN$50:$EF$50,1,$F60)&lt;=30)+(INDEX(_calc_기준600!$CN$50:$EF$50,1,$G60)&gt;15)*(INDEX(_calc_기준600!$CN$50:$EF$50,1,$G60)&lt;=30),"")</f>
        <v>0</v>
      </c>
      <c r="K60" s="43">
        <f>IFERROR((INDEX(_calc_기준600!$CN$50:$EF$50,1,$B60)&gt;30)+(INDEX(_calc_기준600!$CN$50:$EF$50,1,$C60)&gt;30)+(INDEX(_calc_기준600!$CN$50:$EF$50,1,$D60)&gt;30)+(INDEX(_calc_기준600!$CN$50:$EF$50,1,$E60)&gt;30)+(INDEX(_calc_기준600!$CN$50:$EF$50,1,$F60)&gt;30)+(INDEX(_calc_기준600!$CN$50:$EF$50,1,$G60)&gt;30),"")</f>
        <v>4</v>
      </c>
      <c r="L60" s="24">
        <f>IFERROR(MATCH(L$11,_calc_기준600!$CN$50:$EF$50,0),"")</f>
        <v>33</v>
      </c>
      <c r="M60" s="25">
        <f>IFERROR(MATCH(M$11,_calc_기준600!$CN$50:$EF$50,0),"")</f>
        <v>34</v>
      </c>
      <c r="N60" s="25">
        <f>IFERROR(MATCH(N$11,_calc_기준600!$CN$50:$EF$50,0),"")</f>
        <v>45</v>
      </c>
      <c r="O60" s="25">
        <f>IFERROR(MATCH(O$11,_calc_기준600!$CN$50:$EF$50,0),"")</f>
        <v>21</v>
      </c>
      <c r="P60" s="25">
        <f>IFERROR(MATCH(P$11,_calc_기준600!$CN$50:$EF$50,0),"")</f>
        <v>43</v>
      </c>
      <c r="Q60" s="25">
        <f>IFERROR(MATCH(Q$11,_calc_기준600!$CN$50:$EF$50,0),"")</f>
        <v>44</v>
      </c>
      <c r="R60" s="25">
        <f>IFERROR(MATCH(R$11,_calc_기준600!$CN$50:$EF$50,0),"")</f>
        <v>14</v>
      </c>
      <c r="S60" s="25">
        <f>IFERROR(MATCH(S$11,_calc_기준600!$CN$50:$EF$50,0),"")</f>
        <v>18</v>
      </c>
      <c r="T60" s="25">
        <f>IFERROR(MATCH(T$11,_calc_기준600!$CN$50:$EF$50,0),"")</f>
        <v>12</v>
      </c>
      <c r="U60" s="25">
        <f>IFERROR(MATCH(U$11,_calc_기준600!$CN$50:$EF$50,0),"")</f>
        <v>10</v>
      </c>
      <c r="V60" s="25">
        <f>IFERROR(MATCH(V$11,_calc_기준600!$CN$50:$EF$50,0),"")</f>
        <v>2</v>
      </c>
      <c r="W60" s="25">
        <f>IFERROR(MATCH(W$11,_calc_기준600!$CN$50:$EF$50,0),"")</f>
        <v>31</v>
      </c>
      <c r="X60" s="25">
        <f>IFERROR(MATCH(X$11,_calc_기준600!$CN$50:$EF$50,0),"")</f>
        <v>38</v>
      </c>
      <c r="Y60" s="25">
        <f>IFERROR(MATCH(Y$11,_calc_기준600!$CN$50:$EF$50,0),"")</f>
        <v>41</v>
      </c>
      <c r="Z60" s="25">
        <f>IFERROR(MATCH(Z$11,_calc_기준600!$CN$50:$EF$50,0),"")</f>
        <v>30</v>
      </c>
      <c r="AA60" s="25">
        <f>IFERROR(MATCH(AA$11,_calc_기준600!$CN$50:$EF$50,0),"")</f>
        <v>16</v>
      </c>
      <c r="AB60" s="25">
        <f>IFERROR(MATCH(AB$11,_calc_기준600!$CN$50:$EF$50,0),"")</f>
        <v>11</v>
      </c>
      <c r="AC60" s="25">
        <f>IFERROR(MATCH(AC$11,_calc_기준600!$CN$50:$EF$50,0),"")</f>
        <v>19</v>
      </c>
      <c r="AD60" s="25">
        <f>IFERROR(MATCH(AD$11,_calc_기준600!$CN$50:$EF$50,0),"")</f>
        <v>1</v>
      </c>
      <c r="AE60" s="25">
        <f>IFERROR(MATCH(AE$11,_calc_기준600!$CN$50:$EF$50,0),"")</f>
        <v>36</v>
      </c>
      <c r="AF60" s="25">
        <f>IFERROR(MATCH(AF$11,_calc_기준600!$CN$50:$EF$50,0),"")</f>
        <v>28</v>
      </c>
      <c r="AG60" s="25">
        <f>IFERROR(MATCH(AG$11,_calc_기준600!$CN$50:$EF$50,0),"")</f>
        <v>6</v>
      </c>
      <c r="AH60" s="25">
        <f>IFERROR(MATCH(AH$11,_calc_기준600!$CN$50:$EF$50,0),"")</f>
        <v>7</v>
      </c>
      <c r="AI60" s="25">
        <f>IFERROR(MATCH(AI$11,_calc_기준600!$CN$50:$EF$50,0),"")</f>
        <v>42</v>
      </c>
      <c r="AJ60" s="25">
        <f>IFERROR(MATCH(AJ$11,_calc_기준600!$CN$50:$EF$50,0),"")</f>
        <v>17</v>
      </c>
      <c r="AK60" s="25">
        <f>IFERROR(MATCH(AK$11,_calc_기준600!$CN$50:$EF$50,0),"")</f>
        <v>4</v>
      </c>
      <c r="AL60" s="25">
        <f>IFERROR(MATCH(AL$11,_calc_기준600!$CN$50:$EF$50,0),"")</f>
        <v>13</v>
      </c>
      <c r="AM60" s="25">
        <f>IFERROR(MATCH(AM$11,_calc_기준600!$CN$50:$EF$50,0),"")</f>
        <v>24</v>
      </c>
      <c r="AN60" s="25">
        <f>IFERROR(MATCH(AN$11,_calc_기준600!$CN$50:$EF$50,0),"")</f>
        <v>35</v>
      </c>
      <c r="AO60" s="25">
        <f>IFERROR(MATCH(AO$11,_calc_기준600!$CN$50:$EF$50,0),"")</f>
        <v>26</v>
      </c>
      <c r="AP60" s="25">
        <f>IFERROR(MATCH(AP$11,_calc_기준600!$CN$50:$EF$50,0),"")</f>
        <v>15</v>
      </c>
      <c r="AQ60" s="25">
        <f>IFERROR(MATCH(AQ$11,_calc_기준600!$CN$50:$EF$50,0),"")</f>
        <v>39</v>
      </c>
      <c r="AR60" s="25">
        <f>IFERROR(MATCH(AR$11,_calc_기준600!$CN$50:$EF$50,0),"")</f>
        <v>22</v>
      </c>
      <c r="AS60" s="25">
        <f>IFERROR(MATCH(AS$11,_calc_기준600!$CN$50:$EF$50,0),"")</f>
        <v>3</v>
      </c>
      <c r="AT60" s="25">
        <f>IFERROR(MATCH(AT$11,_calc_기준600!$CN$50:$EF$50,0),"")</f>
        <v>5</v>
      </c>
      <c r="AU60" s="25">
        <f>IFERROR(MATCH(AU$11,_calc_기준600!$CN$50:$EF$50,0),"")</f>
        <v>29</v>
      </c>
      <c r="AV60" s="25">
        <f>IFERROR(MATCH(AV$11,_calc_기준600!$CN$50:$EF$50,0),"")</f>
        <v>27</v>
      </c>
      <c r="AW60" s="25">
        <f>IFERROR(MATCH(AW$11,_calc_기준600!$CN$50:$EF$50,0),"")</f>
        <v>32</v>
      </c>
      <c r="AX60" s="25">
        <f>IFERROR(MATCH(AX$11,_calc_기준600!$CN$50:$EF$50,0),"")</f>
        <v>40</v>
      </c>
      <c r="AY60" s="25">
        <f>IFERROR(MATCH(AY$11,_calc_기준600!$CN$50:$EF$50,0),"")</f>
        <v>20</v>
      </c>
      <c r="AZ60" s="25">
        <f>IFERROR(MATCH(AZ$11,_calc_기준600!$CN$50:$EF$50,0),"")</f>
        <v>23</v>
      </c>
      <c r="BA60" s="25">
        <f>IFERROR(MATCH(BA$11,_calc_기준600!$CN$50:$EF$50,0),"")</f>
        <v>25</v>
      </c>
      <c r="BB60" s="25">
        <f>IFERROR(MATCH(BB$11,_calc_기준600!$CN$50:$EF$50,0),"")</f>
        <v>37</v>
      </c>
      <c r="BC60" s="25">
        <f>IFERROR(MATCH(BC$11,_calc_기준600!$CN$50:$EF$50,0),"")</f>
        <v>8</v>
      </c>
      <c r="BD60" s="25">
        <f>IFERROR(MATCH(BD$11,_calc_기준600!$CN$50:$EF$50,0),"")</f>
        <v>9</v>
      </c>
    </row>
    <row r="61" spans="1:56" ht="16.5" customHeight="1">
      <c r="A61" s="57">
        <f t="shared" si="3"/>
        <v>1195</v>
      </c>
      <c r="B61" s="40">
        <f>IFERROR(INDEX(전체당첨내역!$B:$B,MATCH($A61,전체당첨내역!$A:$A,0)),"")</f>
        <v>3</v>
      </c>
      <c r="C61" s="40">
        <f>IFERROR(INDEX(전체당첨내역!$C:$C,MATCH($A61,전체당첨내역!$A:$A,0)),"")</f>
        <v>15</v>
      </c>
      <c r="D61" s="40">
        <f>IFERROR(INDEX(전체당첨내역!$D:$D,MATCH($A61,전체당첨내역!$A:$A,0)),"")</f>
        <v>27</v>
      </c>
      <c r="E61" s="40">
        <f>IFERROR(INDEX(전체당첨내역!$E:$E,MATCH($A61,전체당첨내역!$A:$A,0)),"")</f>
        <v>33</v>
      </c>
      <c r="F61" s="40">
        <f>IFERROR(INDEX(전체당첨내역!$F:$F,MATCH($A61,전체당첨내역!$A:$A,0)),"")</f>
        <v>34</v>
      </c>
      <c r="G61" s="40">
        <f>IFERROR(INDEX(전체당첨내역!$G:$G,MATCH($A61,전체당첨내역!$A:$A,0)),"")</f>
        <v>36</v>
      </c>
      <c r="H61" s="41">
        <f>IFERROR(INDEX(전체당첨내역!$H:$H,MATCH($A61,전체당첨내역!$A:$A,0)),"")</f>
        <v>37</v>
      </c>
      <c r="I61" s="42">
        <f>IFERROR((INDEX(_calc_기준600!$CN$51:$EF$51,1,$B61)&gt;0)*(INDEX(_calc_기준600!$CN$51:$EF$51,1,$B61)&lt;=15)+(INDEX(_calc_기준600!$CN$51:$EF$51,1,$C61)&gt;0)*(INDEX(_calc_기준600!$CN$51:$EF$51,1,$C61)&lt;=15)+(INDEX(_calc_기준600!$CN$51:$EF$51,1,$D61)&gt;0)*(INDEX(_calc_기준600!$CN$51:$EF$51,1,$D61)&lt;=15)+(INDEX(_calc_기준600!$CN$51:$EF$51,1,$E61)&gt;0)*(INDEX(_calc_기준600!$CN$51:$EF$51,1,$E61)&lt;=15)+(INDEX(_calc_기준600!$CN$51:$EF$51,1,$F61)&gt;0)*(INDEX(_calc_기준600!$CN$51:$EF$51,1,$F61)&lt;=15)+(INDEX(_calc_기준600!$CN$51:$EF$51,1,$G61)&gt;0)*(INDEX(_calc_기준600!$CN$51:$EF$51,1,$G61)&lt;=15),"")</f>
        <v>3</v>
      </c>
      <c r="J61" s="40">
        <f>IFERROR((INDEX(_calc_기준600!$CN$51:$EF$51,1,$B61)&gt;15)*(INDEX(_calc_기준600!$CN$51:$EF$51,1,$B61)&lt;=30)+(INDEX(_calc_기준600!$CN$51:$EF$51,1,$C61)&gt;15)*(INDEX(_calc_기준600!$CN$51:$EF$51,1,$C61)&lt;=30)+(INDEX(_calc_기준600!$CN$51:$EF$51,1,$D61)&gt;15)*(INDEX(_calc_기준600!$CN$51:$EF$51,1,$D61)&lt;=30)+(INDEX(_calc_기준600!$CN$51:$EF$51,1,$E61)&gt;15)*(INDEX(_calc_기준600!$CN$51:$EF$51,1,$E61)&lt;=30)+(INDEX(_calc_기준600!$CN$51:$EF$51,1,$F61)&gt;15)*(INDEX(_calc_기준600!$CN$51:$EF$51,1,$F61)&lt;=30)+(INDEX(_calc_기준600!$CN$51:$EF$51,1,$G61)&gt;15)*(INDEX(_calc_기준600!$CN$51:$EF$51,1,$G61)&lt;=30),"")</f>
        <v>1</v>
      </c>
      <c r="K61" s="43">
        <f>IFERROR((INDEX(_calc_기준600!$CN$51:$EF$51,1,$B61)&gt;30)+(INDEX(_calc_기준600!$CN$51:$EF$51,1,$C61)&gt;30)+(INDEX(_calc_기준600!$CN$51:$EF$51,1,$D61)&gt;30)+(INDEX(_calc_기준600!$CN$51:$EF$51,1,$E61)&gt;30)+(INDEX(_calc_기준600!$CN$51:$EF$51,1,$F61)&gt;30)+(INDEX(_calc_기준600!$CN$51:$EF$51,1,$G61)&gt;30),"")</f>
        <v>2</v>
      </c>
      <c r="L61" s="24">
        <f>IFERROR(MATCH(L$11,_calc_기준600!$CN$51:$EF$51,0),"")</f>
        <v>33</v>
      </c>
      <c r="M61" s="25">
        <f>IFERROR(MATCH(M$11,_calc_기준600!$CN$51:$EF$51,0),"")</f>
        <v>34</v>
      </c>
      <c r="N61" s="25">
        <f>IFERROR(MATCH(N$11,_calc_기준600!$CN$51:$EF$51,0),"")</f>
        <v>45</v>
      </c>
      <c r="O61" s="25">
        <f>IFERROR(MATCH(O$11,_calc_기준600!$CN$51:$EF$51,0),"")</f>
        <v>14</v>
      </c>
      <c r="P61" s="25">
        <f>IFERROR(MATCH(P$11,_calc_기준600!$CN$51:$EF$51,0),"")</f>
        <v>21</v>
      </c>
      <c r="Q61" s="25">
        <f>IFERROR(MATCH(Q$11,_calc_기준600!$CN$51:$EF$51,0),"")</f>
        <v>43</v>
      </c>
      <c r="R61" s="25">
        <f>IFERROR(MATCH(R$11,_calc_기준600!$CN$51:$EF$51,0),"")</f>
        <v>18</v>
      </c>
      <c r="S61" s="25">
        <f>IFERROR(MATCH(S$11,_calc_기준600!$CN$51:$EF$51,0),"")</f>
        <v>12</v>
      </c>
      <c r="T61" s="25">
        <f>IFERROR(MATCH(T$11,_calc_기준600!$CN$51:$EF$51,0),"")</f>
        <v>44</v>
      </c>
      <c r="U61" s="25">
        <f>IFERROR(MATCH(U$11,_calc_기준600!$CN$51:$EF$51,0),"")</f>
        <v>10</v>
      </c>
      <c r="V61" s="25">
        <f>IFERROR(MATCH(V$11,_calc_기준600!$CN$51:$EF$51,0),"")</f>
        <v>38</v>
      </c>
      <c r="W61" s="25">
        <f>IFERROR(MATCH(W$11,_calc_기준600!$CN$51:$EF$51,0),"")</f>
        <v>41</v>
      </c>
      <c r="X61" s="25">
        <f>IFERROR(MATCH(X$11,_calc_기준600!$CN$51:$EF$51,0),"")</f>
        <v>30</v>
      </c>
      <c r="Y61" s="25">
        <f>IFERROR(MATCH(Y$11,_calc_기준600!$CN$51:$EF$51,0),"")</f>
        <v>36</v>
      </c>
      <c r="Z61" s="25">
        <f>IFERROR(MATCH(Z$11,_calc_기준600!$CN$51:$EF$51,0),"")</f>
        <v>1</v>
      </c>
      <c r="AA61" s="25">
        <f>IFERROR(MATCH(AA$11,_calc_기준600!$CN$51:$EF$51,0),"")</f>
        <v>2</v>
      </c>
      <c r="AB61" s="25">
        <f>IFERROR(MATCH(AB$11,_calc_기준600!$CN$51:$EF$51,0),"")</f>
        <v>16</v>
      </c>
      <c r="AC61" s="25">
        <f>IFERROR(MATCH(AC$11,_calc_기준600!$CN$51:$EF$51,0),"")</f>
        <v>19</v>
      </c>
      <c r="AD61" s="25">
        <f>IFERROR(MATCH(AD$11,_calc_기준600!$CN$51:$EF$51,0),"")</f>
        <v>31</v>
      </c>
      <c r="AE61" s="25">
        <f>IFERROR(MATCH(AE$11,_calc_기준600!$CN$51:$EF$51,0),"")</f>
        <v>28</v>
      </c>
      <c r="AF61" s="25">
        <f>IFERROR(MATCH(AF$11,_calc_기준600!$CN$51:$EF$51,0),"")</f>
        <v>15</v>
      </c>
      <c r="AG61" s="25">
        <f>IFERROR(MATCH(AG$11,_calc_기준600!$CN$51:$EF$51,0),"")</f>
        <v>35</v>
      </c>
      <c r="AH61" s="25">
        <f>IFERROR(MATCH(AH$11,_calc_기준600!$CN$51:$EF$51,0),"")</f>
        <v>42</v>
      </c>
      <c r="AI61" s="25">
        <f>IFERROR(MATCH(AI$11,_calc_기준600!$CN$51:$EF$51,0),"")</f>
        <v>4</v>
      </c>
      <c r="AJ61" s="25">
        <f>IFERROR(MATCH(AJ$11,_calc_기준600!$CN$51:$EF$51,0),"")</f>
        <v>6</v>
      </c>
      <c r="AK61" s="25">
        <f>IFERROR(MATCH(AK$11,_calc_기준600!$CN$51:$EF$51,0),"")</f>
        <v>7</v>
      </c>
      <c r="AL61" s="25">
        <f>IFERROR(MATCH(AL$11,_calc_기준600!$CN$51:$EF$51,0),"")</f>
        <v>11</v>
      </c>
      <c r="AM61" s="25">
        <f>IFERROR(MATCH(AM$11,_calc_기준600!$CN$51:$EF$51,0),"")</f>
        <v>24</v>
      </c>
      <c r="AN61" s="25">
        <f>IFERROR(MATCH(AN$11,_calc_기준600!$CN$51:$EF$51,0),"")</f>
        <v>13</v>
      </c>
      <c r="AO61" s="25">
        <f>IFERROR(MATCH(AO$11,_calc_기준600!$CN$51:$EF$51,0),"")</f>
        <v>17</v>
      </c>
      <c r="AP61" s="25">
        <f>IFERROR(MATCH(AP$11,_calc_기준600!$CN$51:$EF$51,0),"")</f>
        <v>26</v>
      </c>
      <c r="AQ61" s="25">
        <f>IFERROR(MATCH(AQ$11,_calc_기준600!$CN$51:$EF$51,0),"")</f>
        <v>22</v>
      </c>
      <c r="AR61" s="25">
        <f>IFERROR(MATCH(AR$11,_calc_기준600!$CN$51:$EF$51,0),"")</f>
        <v>39</v>
      </c>
      <c r="AS61" s="25">
        <f>IFERROR(MATCH(AS$11,_calc_기준600!$CN$51:$EF$51,0),"")</f>
        <v>3</v>
      </c>
      <c r="AT61" s="25">
        <f>IFERROR(MATCH(AT$11,_calc_기준600!$CN$51:$EF$51,0),"")</f>
        <v>5</v>
      </c>
      <c r="AU61" s="25">
        <f>IFERROR(MATCH(AU$11,_calc_기준600!$CN$51:$EF$51,0),"")</f>
        <v>29</v>
      </c>
      <c r="AV61" s="25">
        <f>IFERROR(MATCH(AV$11,_calc_기준600!$CN$51:$EF$51,0),"")</f>
        <v>27</v>
      </c>
      <c r="AW61" s="25">
        <f>IFERROR(MATCH(AW$11,_calc_기준600!$CN$51:$EF$51,0),"")</f>
        <v>32</v>
      </c>
      <c r="AX61" s="25">
        <f>IFERROR(MATCH(AX$11,_calc_기준600!$CN$51:$EF$51,0),"")</f>
        <v>40</v>
      </c>
      <c r="AY61" s="25">
        <f>IFERROR(MATCH(AY$11,_calc_기준600!$CN$51:$EF$51,0),"")</f>
        <v>20</v>
      </c>
      <c r="AZ61" s="25">
        <f>IFERROR(MATCH(AZ$11,_calc_기준600!$CN$51:$EF$51,0),"")</f>
        <v>25</v>
      </c>
      <c r="BA61" s="25">
        <f>IFERROR(MATCH(BA$11,_calc_기준600!$CN$51:$EF$51,0),"")</f>
        <v>23</v>
      </c>
      <c r="BB61" s="25">
        <f>IFERROR(MATCH(BB$11,_calc_기준600!$CN$51:$EF$51,0),"")</f>
        <v>8</v>
      </c>
      <c r="BC61" s="25">
        <f>IFERROR(MATCH(BC$11,_calc_기준600!$CN$51:$EF$51,0),"")</f>
        <v>37</v>
      </c>
      <c r="BD61" s="25">
        <f>IFERROR(MATCH(BD$11,_calc_기준600!$CN$51:$EF$51,0),"")</f>
        <v>9</v>
      </c>
    </row>
    <row r="62" spans="1:56" ht="16.5" customHeight="1">
      <c r="A62" s="57">
        <f t="shared" si="3"/>
        <v>1194</v>
      </c>
      <c r="B62" s="40">
        <f>IFERROR(INDEX(전체당첨내역!$B:$B,MATCH($A62,전체당첨내역!$A:$A,0)),"")</f>
        <v>3</v>
      </c>
      <c r="C62" s="40">
        <f>IFERROR(INDEX(전체당첨내역!$C:$C,MATCH($A62,전체당첨내역!$A:$A,0)),"")</f>
        <v>13</v>
      </c>
      <c r="D62" s="40">
        <f>IFERROR(INDEX(전체당첨내역!$D:$D,MATCH($A62,전체당첨내역!$A:$A,0)),"")</f>
        <v>15</v>
      </c>
      <c r="E62" s="40">
        <f>IFERROR(INDEX(전체당첨내역!$E:$E,MATCH($A62,전체당첨내역!$A:$A,0)),"")</f>
        <v>24</v>
      </c>
      <c r="F62" s="40">
        <f>IFERROR(INDEX(전체당첨내역!$F:$F,MATCH($A62,전체당첨내역!$A:$A,0)),"")</f>
        <v>33</v>
      </c>
      <c r="G62" s="40">
        <f>IFERROR(INDEX(전체당첨내역!$G:$G,MATCH($A62,전체당첨내역!$A:$A,0)),"")</f>
        <v>37</v>
      </c>
      <c r="H62" s="41">
        <f>IFERROR(INDEX(전체당첨내역!$H:$H,MATCH($A62,전체당첨내역!$A:$A,0)),"")</f>
        <v>2</v>
      </c>
      <c r="I62" s="42">
        <f>IFERROR((INDEX(_calc_기준600!$CN$52:$EF$52,1,$B62)&gt;0)*(INDEX(_calc_기준600!$CN$52:$EF$52,1,$B62)&lt;=15)+(INDEX(_calc_기준600!$CN$52:$EF$52,1,$C62)&gt;0)*(INDEX(_calc_기준600!$CN$52:$EF$52,1,$C62)&lt;=15)+(INDEX(_calc_기준600!$CN$52:$EF$52,1,$D62)&gt;0)*(INDEX(_calc_기준600!$CN$52:$EF$52,1,$D62)&lt;=15)+(INDEX(_calc_기준600!$CN$52:$EF$52,1,$E62)&gt;0)*(INDEX(_calc_기준600!$CN$52:$EF$52,1,$E62)&lt;=15)+(INDEX(_calc_기준600!$CN$52:$EF$52,1,$F62)&gt;0)*(INDEX(_calc_기준600!$CN$52:$EF$52,1,$F62)&lt;=15)+(INDEX(_calc_기준600!$CN$52:$EF$52,1,$G62)&gt;0)*(INDEX(_calc_기준600!$CN$52:$EF$52,1,$G62)&lt;=15),"")</f>
        <v>1</v>
      </c>
      <c r="J62" s="40">
        <f>IFERROR((INDEX(_calc_기준600!$CN$52:$EF$52,1,$B62)&gt;15)*(INDEX(_calc_기준600!$CN$52:$EF$52,1,$B62)&lt;=30)+(INDEX(_calc_기준600!$CN$52:$EF$52,1,$C62)&gt;15)*(INDEX(_calc_기준600!$CN$52:$EF$52,1,$C62)&lt;=30)+(INDEX(_calc_기준600!$CN$52:$EF$52,1,$D62)&gt;15)*(INDEX(_calc_기준600!$CN$52:$EF$52,1,$D62)&lt;=30)+(INDEX(_calc_기준600!$CN$52:$EF$52,1,$E62)&gt;15)*(INDEX(_calc_기준600!$CN$52:$EF$52,1,$E62)&lt;=30)+(INDEX(_calc_기준600!$CN$52:$EF$52,1,$F62)&gt;15)*(INDEX(_calc_기준600!$CN$52:$EF$52,1,$F62)&lt;=30)+(INDEX(_calc_기준600!$CN$52:$EF$52,1,$G62)&gt;15)*(INDEX(_calc_기준600!$CN$52:$EF$52,1,$G62)&lt;=30),"")</f>
        <v>3</v>
      </c>
      <c r="K62" s="43">
        <f>IFERROR((INDEX(_calc_기준600!$CN$52:$EF$52,1,$B62)&gt;30)+(INDEX(_calc_기준600!$CN$52:$EF$52,1,$C62)&gt;30)+(INDEX(_calc_기준600!$CN$52:$EF$52,1,$D62)&gt;30)+(INDEX(_calc_기준600!$CN$52:$EF$52,1,$E62)&gt;30)+(INDEX(_calc_기준600!$CN$52:$EF$52,1,$F62)&gt;30)+(INDEX(_calc_기준600!$CN$52:$EF$52,1,$G62)&gt;30),"")</f>
        <v>2</v>
      </c>
      <c r="L62" s="24">
        <f>IFERROR(MATCH(L$11,_calc_기준600!$CN$52:$EF$52,0),"")</f>
        <v>33</v>
      </c>
      <c r="M62" s="25">
        <f>IFERROR(MATCH(M$11,_calc_기준600!$CN$52:$EF$52,0),"")</f>
        <v>34</v>
      </c>
      <c r="N62" s="25">
        <f>IFERROR(MATCH(N$11,_calc_기준600!$CN$52:$EF$52,0),"")</f>
        <v>45</v>
      </c>
      <c r="O62" s="25">
        <f>IFERROR(MATCH(O$11,_calc_기준600!$CN$52:$EF$52,0),"")</f>
        <v>21</v>
      </c>
      <c r="P62" s="25">
        <f>IFERROR(MATCH(P$11,_calc_기준600!$CN$52:$EF$52,0),"")</f>
        <v>43</v>
      </c>
      <c r="Q62" s="25">
        <f>IFERROR(MATCH(Q$11,_calc_기준600!$CN$52:$EF$52,0),"")</f>
        <v>14</v>
      </c>
      <c r="R62" s="25">
        <f>IFERROR(MATCH(R$11,_calc_기준600!$CN$52:$EF$52,0),"")</f>
        <v>18</v>
      </c>
      <c r="S62" s="25">
        <f>IFERROR(MATCH(S$11,_calc_기준600!$CN$52:$EF$52,0),"")</f>
        <v>44</v>
      </c>
      <c r="T62" s="25">
        <f>IFERROR(MATCH(T$11,_calc_기준600!$CN$52:$EF$52,0),"")</f>
        <v>10</v>
      </c>
      <c r="U62" s="25">
        <f>IFERROR(MATCH(U$11,_calc_기준600!$CN$52:$EF$52,0),"")</f>
        <v>38</v>
      </c>
      <c r="V62" s="25">
        <f>IFERROR(MATCH(V$11,_calc_기준600!$CN$52:$EF$52,0),"")</f>
        <v>41</v>
      </c>
      <c r="W62" s="25">
        <f>IFERROR(MATCH(W$11,_calc_기준600!$CN$52:$EF$52,0),"")</f>
        <v>12</v>
      </c>
      <c r="X62" s="25">
        <f>IFERROR(MATCH(X$11,_calc_기준600!$CN$52:$EF$52,0),"")</f>
        <v>30</v>
      </c>
      <c r="Y62" s="25">
        <f>IFERROR(MATCH(Y$11,_calc_기준600!$CN$52:$EF$52,0),"")</f>
        <v>36</v>
      </c>
      <c r="Z62" s="25">
        <f>IFERROR(MATCH(Z$11,_calc_기준600!$CN$52:$EF$52,0),"")</f>
        <v>2</v>
      </c>
      <c r="AA62" s="25">
        <f>IFERROR(MATCH(AA$11,_calc_기준600!$CN$52:$EF$52,0),"")</f>
        <v>19</v>
      </c>
      <c r="AB62" s="25">
        <f>IFERROR(MATCH(AB$11,_calc_기준600!$CN$52:$EF$52,0),"")</f>
        <v>28</v>
      </c>
      <c r="AC62" s="25">
        <f>IFERROR(MATCH(AC$11,_calc_기준600!$CN$52:$EF$52,0),"")</f>
        <v>31</v>
      </c>
      <c r="AD62" s="25">
        <f>IFERROR(MATCH(AD$11,_calc_기준600!$CN$52:$EF$52,0),"")</f>
        <v>1</v>
      </c>
      <c r="AE62" s="25">
        <f>IFERROR(MATCH(AE$11,_calc_기준600!$CN$52:$EF$52,0),"")</f>
        <v>13</v>
      </c>
      <c r="AF62" s="25">
        <f>IFERROR(MATCH(AF$11,_calc_기준600!$CN$52:$EF$52,0),"")</f>
        <v>16</v>
      </c>
      <c r="AG62" s="25">
        <f>IFERROR(MATCH(AG$11,_calc_기준600!$CN$52:$EF$52,0),"")</f>
        <v>35</v>
      </c>
      <c r="AH62" s="25">
        <f>IFERROR(MATCH(AH$11,_calc_기준600!$CN$52:$EF$52,0),"")</f>
        <v>42</v>
      </c>
      <c r="AI62" s="25">
        <f>IFERROR(MATCH(AI$11,_calc_기준600!$CN$52:$EF$52,0),"")</f>
        <v>24</v>
      </c>
      <c r="AJ62" s="25">
        <f>IFERROR(MATCH(AJ$11,_calc_기준600!$CN$52:$EF$52,0),"")</f>
        <v>6</v>
      </c>
      <c r="AK62" s="25">
        <f>IFERROR(MATCH(AK$11,_calc_기준600!$CN$52:$EF$52,0),"")</f>
        <v>7</v>
      </c>
      <c r="AL62" s="25">
        <f>IFERROR(MATCH(AL$11,_calc_기준600!$CN$52:$EF$52,0),"")</f>
        <v>17</v>
      </c>
      <c r="AM62" s="25">
        <f>IFERROR(MATCH(AM$11,_calc_기준600!$CN$52:$EF$52,0),"")</f>
        <v>15</v>
      </c>
      <c r="AN62" s="25">
        <f>IFERROR(MATCH(AN$11,_calc_기준600!$CN$52:$EF$52,0),"")</f>
        <v>11</v>
      </c>
      <c r="AO62" s="25">
        <f>IFERROR(MATCH(AO$11,_calc_기준600!$CN$52:$EF$52,0),"")</f>
        <v>22</v>
      </c>
      <c r="AP62" s="25">
        <f>IFERROR(MATCH(AP$11,_calc_기준600!$CN$52:$EF$52,0),"")</f>
        <v>39</v>
      </c>
      <c r="AQ62" s="25">
        <f>IFERROR(MATCH(AQ$11,_calc_기준600!$CN$52:$EF$52,0),"")</f>
        <v>5</v>
      </c>
      <c r="AR62" s="25">
        <f>IFERROR(MATCH(AR$11,_calc_기준600!$CN$52:$EF$52,0),"")</f>
        <v>4</v>
      </c>
      <c r="AS62" s="25">
        <f>IFERROR(MATCH(AS$11,_calc_기준600!$CN$52:$EF$52,0),"")</f>
        <v>3</v>
      </c>
      <c r="AT62" s="25">
        <f>IFERROR(MATCH(AT$11,_calc_기준600!$CN$52:$EF$52,0),"")</f>
        <v>26</v>
      </c>
      <c r="AU62" s="25">
        <f>IFERROR(MATCH(AU$11,_calc_기준600!$CN$52:$EF$52,0),"")</f>
        <v>29</v>
      </c>
      <c r="AV62" s="25">
        <f>IFERROR(MATCH(AV$11,_calc_기준600!$CN$52:$EF$52,0),"")</f>
        <v>32</v>
      </c>
      <c r="AW62" s="25">
        <f>IFERROR(MATCH(AW$11,_calc_기준600!$CN$52:$EF$52,0),"")</f>
        <v>40</v>
      </c>
      <c r="AX62" s="25">
        <f>IFERROR(MATCH(AX$11,_calc_기준600!$CN$52:$EF$52,0),"")</f>
        <v>20</v>
      </c>
      <c r="AY62" s="25">
        <f>IFERROR(MATCH(AY$11,_calc_기준600!$CN$52:$EF$52,0),"")</f>
        <v>27</v>
      </c>
      <c r="AZ62" s="25">
        <f>IFERROR(MATCH(AZ$11,_calc_기준600!$CN$52:$EF$52,0),"")</f>
        <v>23</v>
      </c>
      <c r="BA62" s="25">
        <f>IFERROR(MATCH(BA$11,_calc_기준600!$CN$52:$EF$52,0),"")</f>
        <v>25</v>
      </c>
      <c r="BB62" s="25">
        <f>IFERROR(MATCH(BB$11,_calc_기준600!$CN$52:$EF$52,0),"")</f>
        <v>8</v>
      </c>
      <c r="BC62" s="25">
        <f>IFERROR(MATCH(BC$11,_calc_기준600!$CN$52:$EF$52,0),"")</f>
        <v>37</v>
      </c>
      <c r="BD62" s="25">
        <f>IFERROR(MATCH(BD$11,_calc_기준600!$CN$52:$EF$52,0),"")</f>
        <v>9</v>
      </c>
    </row>
  </sheetData>
  <mergeCells count="3">
    <mergeCell ref="AA10:AO10"/>
    <mergeCell ref="AP10:BD10"/>
    <mergeCell ref="L10:Z10"/>
  </mergeCells>
  <phoneticPr fontId="24" type="noConversion"/>
  <conditionalFormatting sqref="I10:K1048576">
    <cfRule type="cellIs" dxfId="6" priority="2" operator="equal">
      <formula>0</formula>
    </cfRule>
  </conditionalFormatting>
  <conditionalFormatting sqref="I12:K62">
    <cfRule type="cellIs" dxfId="5" priority="4" operator="equal">
      <formula>4</formula>
    </cfRule>
    <cfRule type="cellIs" dxfId="4" priority="5" operator="greaterThan">
      <formula>4</formula>
    </cfRule>
    <cfRule type="cellIs" dxfId="3" priority="6" operator="equal">
      <formula>0</formula>
    </cfRule>
  </conditionalFormatting>
  <conditionalFormatting sqref="L1:BD5">
    <cfRule type="expression" dxfId="2" priority="3">
      <formula>L$5&lt;=5</formula>
    </cfRule>
  </conditionalFormatting>
  <conditionalFormatting sqref="L12:BD62">
    <cfRule type="expression" dxfId="1" priority="7">
      <formula>L12=$H12</formula>
    </cfRule>
    <cfRule type="expression" dxfId="0" priority="8">
      <formula>COUNTIF($B12:$G12,L12)&gt;0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T1244"/>
  <sheetViews>
    <sheetView zoomScaleNormal="100" workbookViewId="0"/>
  </sheetViews>
  <sheetFormatPr defaultColWidth="8.5" defaultRowHeight="16.5"/>
  <sheetData>
    <row r="1" spans="1:46" ht="16.5" customHeight="1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</row>
    <row r="2" spans="1:46" ht="16.5" customHeight="1">
      <c r="A2">
        <v>1</v>
      </c>
      <c r="B2">
        <f>B1+COUNTIF(전체당첨내역!$B2:$G2,1)</f>
        <v>0</v>
      </c>
      <c r="C2">
        <f>C1+COUNTIF(전체당첨내역!$B2:$G2,2)</f>
        <v>0</v>
      </c>
      <c r="D2">
        <f>D1+COUNTIF(전체당첨내역!$B2:$G2,3)</f>
        <v>0</v>
      </c>
      <c r="E2">
        <f>E1+COUNTIF(전체당첨내역!$B2:$G2,4)</f>
        <v>0</v>
      </c>
      <c r="F2">
        <f>F1+COUNTIF(전체당첨내역!$B2:$G2,5)</f>
        <v>0</v>
      </c>
      <c r="G2">
        <f>G1+COUNTIF(전체당첨내역!$B2:$G2,6)</f>
        <v>0</v>
      </c>
      <c r="H2">
        <f>H1+COUNTIF(전체당첨내역!$B2:$G2,7)</f>
        <v>0</v>
      </c>
      <c r="I2">
        <f>I1+COUNTIF(전체당첨내역!$B2:$G2,8)</f>
        <v>0</v>
      </c>
      <c r="J2">
        <f>J1+COUNTIF(전체당첨내역!$B2:$G2,9)</f>
        <v>0</v>
      </c>
      <c r="K2">
        <f>K1+COUNTIF(전체당첨내역!$B2:$G2,10)</f>
        <v>1</v>
      </c>
      <c r="L2">
        <f>L1+COUNTIF(전체당첨내역!$B2:$G2,11)</f>
        <v>0</v>
      </c>
      <c r="M2">
        <f>M1+COUNTIF(전체당첨내역!$B2:$G2,12)</f>
        <v>0</v>
      </c>
      <c r="N2">
        <f>N1+COUNTIF(전체당첨내역!$B2:$G2,13)</f>
        <v>0</v>
      </c>
      <c r="O2">
        <f>O1+COUNTIF(전체당첨내역!$B2:$G2,14)</f>
        <v>0</v>
      </c>
      <c r="P2">
        <f>P1+COUNTIF(전체당첨내역!$B2:$G2,15)</f>
        <v>0</v>
      </c>
      <c r="Q2">
        <f>Q1+COUNTIF(전체당첨내역!$B2:$G2,16)</f>
        <v>0</v>
      </c>
      <c r="R2">
        <f>R1+COUNTIF(전체당첨내역!$B2:$G2,17)</f>
        <v>0</v>
      </c>
      <c r="S2">
        <f>S1+COUNTIF(전체당첨내역!$B2:$G2,18)</f>
        <v>0</v>
      </c>
      <c r="T2">
        <f>T1+COUNTIF(전체당첨내역!$B2:$G2,19)</f>
        <v>0</v>
      </c>
      <c r="U2">
        <f>U1+COUNTIF(전체당첨내역!$B2:$G2,20)</f>
        <v>0</v>
      </c>
      <c r="V2">
        <f>V1+COUNTIF(전체당첨내역!$B2:$G2,21)</f>
        <v>0</v>
      </c>
      <c r="W2">
        <f>W1+COUNTIF(전체당첨내역!$B2:$G2,22)</f>
        <v>0</v>
      </c>
      <c r="X2">
        <f>X1+COUNTIF(전체당첨내역!$B2:$G2,23)</f>
        <v>1</v>
      </c>
      <c r="Y2">
        <f>Y1+COUNTIF(전체당첨내역!$B2:$G2,24)</f>
        <v>0</v>
      </c>
      <c r="Z2">
        <f>Z1+COUNTIF(전체당첨내역!$B2:$G2,25)</f>
        <v>0</v>
      </c>
      <c r="AA2">
        <f>AA1+COUNTIF(전체당첨내역!$B2:$G2,26)</f>
        <v>0</v>
      </c>
      <c r="AB2">
        <f>AB1+COUNTIF(전체당첨내역!$B2:$G2,27)</f>
        <v>0</v>
      </c>
      <c r="AC2">
        <f>AC1+COUNTIF(전체당첨내역!$B2:$G2,28)</f>
        <v>0</v>
      </c>
      <c r="AD2">
        <f>AD1+COUNTIF(전체당첨내역!$B2:$G2,29)</f>
        <v>1</v>
      </c>
      <c r="AE2">
        <f>AE1+COUNTIF(전체당첨내역!$B2:$G2,30)</f>
        <v>0</v>
      </c>
      <c r="AF2">
        <f>AF1+COUNTIF(전체당첨내역!$B2:$G2,31)</f>
        <v>0</v>
      </c>
      <c r="AG2">
        <f>AG1+COUNTIF(전체당첨내역!$B2:$G2,32)</f>
        <v>0</v>
      </c>
      <c r="AH2">
        <f>AH1+COUNTIF(전체당첨내역!$B2:$G2,33)</f>
        <v>1</v>
      </c>
      <c r="AI2">
        <f>AI1+COUNTIF(전체당첨내역!$B2:$G2,34)</f>
        <v>0</v>
      </c>
      <c r="AJ2">
        <f>AJ1+COUNTIF(전체당첨내역!$B2:$G2,35)</f>
        <v>0</v>
      </c>
      <c r="AK2">
        <f>AK1+COUNTIF(전체당첨내역!$B2:$G2,36)</f>
        <v>0</v>
      </c>
      <c r="AL2">
        <f>AL1+COUNTIF(전체당첨내역!$B2:$G2,37)</f>
        <v>1</v>
      </c>
      <c r="AM2">
        <f>AM1+COUNTIF(전체당첨내역!$B2:$G2,38)</f>
        <v>0</v>
      </c>
      <c r="AN2">
        <f>AN1+COUNTIF(전체당첨내역!$B2:$G2,39)</f>
        <v>0</v>
      </c>
      <c r="AO2">
        <f>AO1+COUNTIF(전체당첨내역!$B2:$G2,40)</f>
        <v>1</v>
      </c>
      <c r="AP2">
        <f>AP1+COUNTIF(전체당첨내역!$B2:$G2,41)</f>
        <v>0</v>
      </c>
      <c r="AQ2">
        <f>AQ1+COUNTIF(전체당첨내역!$B2:$G2,42)</f>
        <v>0</v>
      </c>
      <c r="AR2">
        <f>AR1+COUNTIF(전체당첨내역!$B2:$G2,43)</f>
        <v>0</v>
      </c>
      <c r="AS2">
        <f>AS1+COUNTIF(전체당첨내역!$B2:$G2,44)</f>
        <v>0</v>
      </c>
      <c r="AT2">
        <f>AT1+COUNTIF(전체당첨내역!$B2:$G2,45)</f>
        <v>0</v>
      </c>
    </row>
    <row r="3" spans="1:46" ht="16.5" customHeight="1">
      <c r="A3">
        <v>2</v>
      </c>
      <c r="B3">
        <f>B2+COUNTIF(전체당첨내역!$B3:$G3,1)</f>
        <v>0</v>
      </c>
      <c r="C3">
        <f>C2+COUNTIF(전체당첨내역!$B3:$G3,2)</f>
        <v>0</v>
      </c>
      <c r="D3">
        <f>D2+COUNTIF(전체당첨내역!$B3:$G3,3)</f>
        <v>0</v>
      </c>
      <c r="E3">
        <f>E2+COUNTIF(전체당첨내역!$B3:$G3,4)</f>
        <v>0</v>
      </c>
      <c r="F3">
        <f>F2+COUNTIF(전체당첨내역!$B3:$G3,5)</f>
        <v>0</v>
      </c>
      <c r="G3">
        <f>G2+COUNTIF(전체당첨내역!$B3:$G3,6)</f>
        <v>0</v>
      </c>
      <c r="H3">
        <f>H2+COUNTIF(전체당첨내역!$B3:$G3,7)</f>
        <v>0</v>
      </c>
      <c r="I3">
        <f>I2+COUNTIF(전체당첨내역!$B3:$G3,8)</f>
        <v>0</v>
      </c>
      <c r="J3">
        <f>J2+COUNTIF(전체당첨내역!$B3:$G3,9)</f>
        <v>1</v>
      </c>
      <c r="K3">
        <f>K2+COUNTIF(전체당첨내역!$B3:$G3,10)</f>
        <v>1</v>
      </c>
      <c r="L3">
        <f>L2+COUNTIF(전체당첨내역!$B3:$G3,11)</f>
        <v>0</v>
      </c>
      <c r="M3">
        <f>M2+COUNTIF(전체당첨내역!$B3:$G3,12)</f>
        <v>0</v>
      </c>
      <c r="N3">
        <f>N2+COUNTIF(전체당첨내역!$B3:$G3,13)</f>
        <v>1</v>
      </c>
      <c r="O3">
        <f>O2+COUNTIF(전체당첨내역!$B3:$G3,14)</f>
        <v>0</v>
      </c>
      <c r="P3">
        <f>P2+COUNTIF(전체당첨내역!$B3:$G3,15)</f>
        <v>0</v>
      </c>
      <c r="Q3">
        <f>Q2+COUNTIF(전체당첨내역!$B3:$G3,16)</f>
        <v>0</v>
      </c>
      <c r="R3">
        <f>R2+COUNTIF(전체당첨내역!$B3:$G3,17)</f>
        <v>0</v>
      </c>
      <c r="S3">
        <f>S2+COUNTIF(전체당첨내역!$B3:$G3,18)</f>
        <v>0</v>
      </c>
      <c r="T3">
        <f>T2+COUNTIF(전체당첨내역!$B3:$G3,19)</f>
        <v>0</v>
      </c>
      <c r="U3">
        <f>U2+COUNTIF(전체당첨내역!$B3:$G3,20)</f>
        <v>0</v>
      </c>
      <c r="V3">
        <f>V2+COUNTIF(전체당첨내역!$B3:$G3,21)</f>
        <v>1</v>
      </c>
      <c r="W3">
        <f>W2+COUNTIF(전체당첨내역!$B3:$G3,22)</f>
        <v>0</v>
      </c>
      <c r="X3">
        <f>X2+COUNTIF(전체당첨내역!$B3:$G3,23)</f>
        <v>1</v>
      </c>
      <c r="Y3">
        <f>Y2+COUNTIF(전체당첨내역!$B3:$G3,24)</f>
        <v>0</v>
      </c>
      <c r="Z3">
        <f>Z2+COUNTIF(전체당첨내역!$B3:$G3,25)</f>
        <v>1</v>
      </c>
      <c r="AA3">
        <f>AA2+COUNTIF(전체당첨내역!$B3:$G3,26)</f>
        <v>0</v>
      </c>
      <c r="AB3">
        <f>AB2+COUNTIF(전체당첨내역!$B3:$G3,27)</f>
        <v>0</v>
      </c>
      <c r="AC3">
        <f>AC2+COUNTIF(전체당첨내역!$B3:$G3,28)</f>
        <v>0</v>
      </c>
      <c r="AD3">
        <f>AD2+COUNTIF(전체당첨내역!$B3:$G3,29)</f>
        <v>1</v>
      </c>
      <c r="AE3">
        <f>AE2+COUNTIF(전체당첨내역!$B3:$G3,30)</f>
        <v>0</v>
      </c>
      <c r="AF3">
        <f>AF2+COUNTIF(전체당첨내역!$B3:$G3,31)</f>
        <v>0</v>
      </c>
      <c r="AG3">
        <f>AG2+COUNTIF(전체당첨내역!$B3:$G3,32)</f>
        <v>1</v>
      </c>
      <c r="AH3">
        <f>AH2+COUNTIF(전체당첨내역!$B3:$G3,33)</f>
        <v>1</v>
      </c>
      <c r="AI3">
        <f>AI2+COUNTIF(전체당첨내역!$B3:$G3,34)</f>
        <v>0</v>
      </c>
      <c r="AJ3">
        <f>AJ2+COUNTIF(전체당첨내역!$B3:$G3,35)</f>
        <v>0</v>
      </c>
      <c r="AK3">
        <f>AK2+COUNTIF(전체당첨내역!$B3:$G3,36)</f>
        <v>0</v>
      </c>
      <c r="AL3">
        <f>AL2+COUNTIF(전체당첨내역!$B3:$G3,37)</f>
        <v>1</v>
      </c>
      <c r="AM3">
        <f>AM2+COUNTIF(전체당첨내역!$B3:$G3,38)</f>
        <v>0</v>
      </c>
      <c r="AN3">
        <f>AN2+COUNTIF(전체당첨내역!$B3:$G3,39)</f>
        <v>0</v>
      </c>
      <c r="AO3">
        <f>AO2+COUNTIF(전체당첨내역!$B3:$G3,40)</f>
        <v>1</v>
      </c>
      <c r="AP3">
        <f>AP2+COUNTIF(전체당첨내역!$B3:$G3,41)</f>
        <v>0</v>
      </c>
      <c r="AQ3">
        <f>AQ2+COUNTIF(전체당첨내역!$B3:$G3,42)</f>
        <v>1</v>
      </c>
      <c r="AR3">
        <f>AR2+COUNTIF(전체당첨내역!$B3:$G3,43)</f>
        <v>0</v>
      </c>
      <c r="AS3">
        <f>AS2+COUNTIF(전체당첨내역!$B3:$G3,44)</f>
        <v>0</v>
      </c>
      <c r="AT3">
        <f>AT2+COUNTIF(전체당첨내역!$B3:$G3,45)</f>
        <v>0</v>
      </c>
    </row>
    <row r="4" spans="1:46" ht="16.5" customHeight="1">
      <c r="A4">
        <v>3</v>
      </c>
      <c r="B4">
        <f>B3+COUNTIF(전체당첨내역!$B4:$G4,1)</f>
        <v>0</v>
      </c>
      <c r="C4">
        <f>C3+COUNTIF(전체당첨내역!$B4:$G4,2)</f>
        <v>0</v>
      </c>
      <c r="D4">
        <f>D3+COUNTIF(전체당첨내역!$B4:$G4,3)</f>
        <v>0</v>
      </c>
      <c r="E4">
        <f>E3+COUNTIF(전체당첨내역!$B4:$G4,4)</f>
        <v>0</v>
      </c>
      <c r="F4">
        <f>F3+COUNTIF(전체당첨내역!$B4:$G4,5)</f>
        <v>0</v>
      </c>
      <c r="G4">
        <f>G3+COUNTIF(전체당첨내역!$B4:$G4,6)</f>
        <v>0</v>
      </c>
      <c r="H4">
        <f>H3+COUNTIF(전체당첨내역!$B4:$G4,7)</f>
        <v>0</v>
      </c>
      <c r="I4">
        <f>I3+COUNTIF(전체당첨내역!$B4:$G4,8)</f>
        <v>0</v>
      </c>
      <c r="J4">
        <f>J3+COUNTIF(전체당첨내역!$B4:$G4,9)</f>
        <v>1</v>
      </c>
      <c r="K4">
        <f>K3+COUNTIF(전체당첨내역!$B4:$G4,10)</f>
        <v>1</v>
      </c>
      <c r="L4">
        <f>L3+COUNTIF(전체당첨내역!$B4:$G4,11)</f>
        <v>1</v>
      </c>
      <c r="M4">
        <f>M3+COUNTIF(전체당첨내역!$B4:$G4,12)</f>
        <v>0</v>
      </c>
      <c r="N4">
        <f>N3+COUNTIF(전체당첨내역!$B4:$G4,13)</f>
        <v>1</v>
      </c>
      <c r="O4">
        <f>O3+COUNTIF(전체당첨내역!$B4:$G4,14)</f>
        <v>0</v>
      </c>
      <c r="P4">
        <f>P3+COUNTIF(전체당첨내역!$B4:$G4,15)</f>
        <v>0</v>
      </c>
      <c r="Q4">
        <f>Q3+COUNTIF(전체당첨내역!$B4:$G4,16)</f>
        <v>1</v>
      </c>
      <c r="R4">
        <f>R3+COUNTIF(전체당첨내역!$B4:$G4,17)</f>
        <v>0</v>
      </c>
      <c r="S4">
        <f>S3+COUNTIF(전체당첨내역!$B4:$G4,18)</f>
        <v>0</v>
      </c>
      <c r="T4">
        <f>T3+COUNTIF(전체당첨내역!$B4:$G4,19)</f>
        <v>1</v>
      </c>
      <c r="U4">
        <f>U3+COUNTIF(전체당첨내역!$B4:$G4,20)</f>
        <v>0</v>
      </c>
      <c r="V4">
        <f>V3+COUNTIF(전체당첨내역!$B4:$G4,21)</f>
        <v>2</v>
      </c>
      <c r="W4">
        <f>W3+COUNTIF(전체당첨내역!$B4:$G4,22)</f>
        <v>0</v>
      </c>
      <c r="X4">
        <f>X3+COUNTIF(전체당첨내역!$B4:$G4,23)</f>
        <v>1</v>
      </c>
      <c r="Y4">
        <f>Y3+COUNTIF(전체당첨내역!$B4:$G4,24)</f>
        <v>0</v>
      </c>
      <c r="Z4">
        <f>Z3+COUNTIF(전체당첨내역!$B4:$G4,25)</f>
        <v>1</v>
      </c>
      <c r="AA4">
        <f>AA3+COUNTIF(전체당첨내역!$B4:$G4,26)</f>
        <v>0</v>
      </c>
      <c r="AB4">
        <f>AB3+COUNTIF(전체당첨내역!$B4:$G4,27)</f>
        <v>1</v>
      </c>
      <c r="AC4">
        <f>AC3+COUNTIF(전체당첨내역!$B4:$G4,28)</f>
        <v>0</v>
      </c>
      <c r="AD4">
        <f>AD3+COUNTIF(전체당첨내역!$B4:$G4,29)</f>
        <v>1</v>
      </c>
      <c r="AE4">
        <f>AE3+COUNTIF(전체당첨내역!$B4:$G4,30)</f>
        <v>0</v>
      </c>
      <c r="AF4">
        <f>AF3+COUNTIF(전체당첨내역!$B4:$G4,31)</f>
        <v>1</v>
      </c>
      <c r="AG4">
        <f>AG3+COUNTIF(전체당첨내역!$B4:$G4,32)</f>
        <v>1</v>
      </c>
      <c r="AH4">
        <f>AH3+COUNTIF(전체당첨내역!$B4:$G4,33)</f>
        <v>1</v>
      </c>
      <c r="AI4">
        <f>AI3+COUNTIF(전체당첨내역!$B4:$G4,34)</f>
        <v>0</v>
      </c>
      <c r="AJ4">
        <f>AJ3+COUNTIF(전체당첨내역!$B4:$G4,35)</f>
        <v>0</v>
      </c>
      <c r="AK4">
        <f>AK3+COUNTIF(전체당첨내역!$B4:$G4,36)</f>
        <v>0</v>
      </c>
      <c r="AL4">
        <f>AL3+COUNTIF(전체당첨내역!$B4:$G4,37)</f>
        <v>1</v>
      </c>
      <c r="AM4">
        <f>AM3+COUNTIF(전체당첨내역!$B4:$G4,38)</f>
        <v>0</v>
      </c>
      <c r="AN4">
        <f>AN3+COUNTIF(전체당첨내역!$B4:$G4,39)</f>
        <v>0</v>
      </c>
      <c r="AO4">
        <f>AO3+COUNTIF(전체당첨내역!$B4:$G4,40)</f>
        <v>1</v>
      </c>
      <c r="AP4">
        <f>AP3+COUNTIF(전체당첨내역!$B4:$G4,41)</f>
        <v>0</v>
      </c>
      <c r="AQ4">
        <f>AQ3+COUNTIF(전체당첨내역!$B4:$G4,42)</f>
        <v>1</v>
      </c>
      <c r="AR4">
        <f>AR3+COUNTIF(전체당첨내역!$B4:$G4,43)</f>
        <v>0</v>
      </c>
      <c r="AS4">
        <f>AS3+COUNTIF(전체당첨내역!$B4:$G4,44)</f>
        <v>0</v>
      </c>
      <c r="AT4">
        <f>AT3+COUNTIF(전체당첨내역!$B4:$G4,45)</f>
        <v>0</v>
      </c>
    </row>
    <row r="5" spans="1:46" ht="16.5" customHeight="1">
      <c r="A5">
        <v>4</v>
      </c>
      <c r="B5">
        <f>B4+COUNTIF(전체당첨내역!$B5:$G5,1)</f>
        <v>0</v>
      </c>
      <c r="C5">
        <f>C4+COUNTIF(전체당첨내역!$B5:$G5,2)</f>
        <v>0</v>
      </c>
      <c r="D5">
        <f>D4+COUNTIF(전체당첨내역!$B5:$G5,3)</f>
        <v>0</v>
      </c>
      <c r="E5">
        <f>E4+COUNTIF(전체당첨내역!$B5:$G5,4)</f>
        <v>0</v>
      </c>
      <c r="F5">
        <f>F4+COUNTIF(전체당첨내역!$B5:$G5,5)</f>
        <v>0</v>
      </c>
      <c r="G5">
        <f>G4+COUNTIF(전체당첨내역!$B5:$G5,6)</f>
        <v>0</v>
      </c>
      <c r="H5">
        <f>H4+COUNTIF(전체당첨내역!$B5:$G5,7)</f>
        <v>0</v>
      </c>
      <c r="I5">
        <f>I4+COUNTIF(전체당첨내역!$B5:$G5,8)</f>
        <v>0</v>
      </c>
      <c r="J5">
        <f>J4+COUNTIF(전체당첨내역!$B5:$G5,9)</f>
        <v>1</v>
      </c>
      <c r="K5">
        <f>K4+COUNTIF(전체당첨내역!$B5:$G5,10)</f>
        <v>1</v>
      </c>
      <c r="L5">
        <f>L4+COUNTIF(전체당첨내역!$B5:$G5,11)</f>
        <v>1</v>
      </c>
      <c r="M5">
        <f>M4+COUNTIF(전체당첨내역!$B5:$G5,12)</f>
        <v>0</v>
      </c>
      <c r="N5">
        <f>N4+COUNTIF(전체당첨내역!$B5:$G5,13)</f>
        <v>1</v>
      </c>
      <c r="O5">
        <f>O4+COUNTIF(전체당첨내역!$B5:$G5,14)</f>
        <v>1</v>
      </c>
      <c r="P5">
        <f>P4+COUNTIF(전체당첨내역!$B5:$G5,15)</f>
        <v>0</v>
      </c>
      <c r="Q5">
        <f>Q4+COUNTIF(전체당첨내역!$B5:$G5,16)</f>
        <v>1</v>
      </c>
      <c r="R5">
        <f>R4+COUNTIF(전체당첨내역!$B5:$G5,17)</f>
        <v>0</v>
      </c>
      <c r="S5">
        <f>S4+COUNTIF(전체당첨내역!$B5:$G5,18)</f>
        <v>0</v>
      </c>
      <c r="T5">
        <f>T4+COUNTIF(전체당첨내역!$B5:$G5,19)</f>
        <v>1</v>
      </c>
      <c r="U5">
        <f>U4+COUNTIF(전체당첨내역!$B5:$G5,20)</f>
        <v>0</v>
      </c>
      <c r="V5">
        <f>V4+COUNTIF(전체당첨내역!$B5:$G5,21)</f>
        <v>2</v>
      </c>
      <c r="W5">
        <f>W4+COUNTIF(전체당첨내역!$B5:$G5,22)</f>
        <v>0</v>
      </c>
      <c r="X5">
        <f>X4+COUNTIF(전체당첨내역!$B5:$G5,23)</f>
        <v>1</v>
      </c>
      <c r="Y5">
        <f>Y4+COUNTIF(전체당첨내역!$B5:$G5,24)</f>
        <v>0</v>
      </c>
      <c r="Z5">
        <f>Z4+COUNTIF(전체당첨내역!$B5:$G5,25)</f>
        <v>1</v>
      </c>
      <c r="AA5">
        <f>AA4+COUNTIF(전체당첨내역!$B5:$G5,26)</f>
        <v>0</v>
      </c>
      <c r="AB5">
        <f>AB4+COUNTIF(전체당첨내역!$B5:$G5,27)</f>
        <v>2</v>
      </c>
      <c r="AC5">
        <f>AC4+COUNTIF(전체당첨내역!$B5:$G5,28)</f>
        <v>0</v>
      </c>
      <c r="AD5">
        <f>AD4+COUNTIF(전체당첨내역!$B5:$G5,29)</f>
        <v>1</v>
      </c>
      <c r="AE5">
        <f>AE4+COUNTIF(전체당첨내역!$B5:$G5,30)</f>
        <v>1</v>
      </c>
      <c r="AF5">
        <f>AF4+COUNTIF(전체당첨내역!$B5:$G5,31)</f>
        <v>2</v>
      </c>
      <c r="AG5">
        <f>AG4+COUNTIF(전체당첨내역!$B5:$G5,32)</f>
        <v>1</v>
      </c>
      <c r="AH5">
        <f>AH4+COUNTIF(전체당첨내역!$B5:$G5,33)</f>
        <v>1</v>
      </c>
      <c r="AI5">
        <f>AI4+COUNTIF(전체당첨내역!$B5:$G5,34)</f>
        <v>0</v>
      </c>
      <c r="AJ5">
        <f>AJ4+COUNTIF(전체당첨내역!$B5:$G5,35)</f>
        <v>0</v>
      </c>
      <c r="AK5">
        <f>AK4+COUNTIF(전체당첨내역!$B5:$G5,36)</f>
        <v>0</v>
      </c>
      <c r="AL5">
        <f>AL4+COUNTIF(전체당첨내역!$B5:$G5,37)</f>
        <v>1</v>
      </c>
      <c r="AM5">
        <f>AM4+COUNTIF(전체당첨내역!$B5:$G5,38)</f>
        <v>0</v>
      </c>
      <c r="AN5">
        <f>AN4+COUNTIF(전체당첨내역!$B5:$G5,39)</f>
        <v>0</v>
      </c>
      <c r="AO5">
        <f>AO4+COUNTIF(전체당첨내역!$B5:$G5,40)</f>
        <v>2</v>
      </c>
      <c r="AP5">
        <f>AP4+COUNTIF(전체당첨내역!$B5:$G5,41)</f>
        <v>0</v>
      </c>
      <c r="AQ5">
        <f>AQ4+COUNTIF(전체당첨내역!$B5:$G5,42)</f>
        <v>2</v>
      </c>
      <c r="AR5">
        <f>AR4+COUNTIF(전체당첨내역!$B5:$G5,43)</f>
        <v>0</v>
      </c>
      <c r="AS5">
        <f>AS4+COUNTIF(전체당첨내역!$B5:$G5,44)</f>
        <v>0</v>
      </c>
      <c r="AT5">
        <f>AT4+COUNTIF(전체당첨내역!$B5:$G5,45)</f>
        <v>0</v>
      </c>
    </row>
    <row r="6" spans="1:46" ht="16.5" customHeight="1">
      <c r="A6">
        <v>5</v>
      </c>
      <c r="B6">
        <f>B5+COUNTIF(전체당첨내역!$B6:$G6,1)</f>
        <v>0</v>
      </c>
      <c r="C6">
        <f>C5+COUNTIF(전체당첨내역!$B6:$G6,2)</f>
        <v>0</v>
      </c>
      <c r="D6">
        <f>D5+COUNTIF(전체당첨내역!$B6:$G6,3)</f>
        <v>0</v>
      </c>
      <c r="E6">
        <f>E5+COUNTIF(전체당첨내역!$B6:$G6,4)</f>
        <v>0</v>
      </c>
      <c r="F6">
        <f>F5+COUNTIF(전체당첨내역!$B6:$G6,5)</f>
        <v>0</v>
      </c>
      <c r="G6">
        <f>G5+COUNTIF(전체당첨내역!$B6:$G6,6)</f>
        <v>0</v>
      </c>
      <c r="H6">
        <f>H5+COUNTIF(전체당첨내역!$B6:$G6,7)</f>
        <v>0</v>
      </c>
      <c r="I6">
        <f>I5+COUNTIF(전체당첨내역!$B6:$G6,8)</f>
        <v>0</v>
      </c>
      <c r="J6">
        <f>J5+COUNTIF(전체당첨내역!$B6:$G6,9)</f>
        <v>1</v>
      </c>
      <c r="K6">
        <f>K5+COUNTIF(전체당첨내역!$B6:$G6,10)</f>
        <v>1</v>
      </c>
      <c r="L6">
        <f>L5+COUNTIF(전체당첨내역!$B6:$G6,11)</f>
        <v>1</v>
      </c>
      <c r="M6">
        <f>M5+COUNTIF(전체당첨내역!$B6:$G6,12)</f>
        <v>0</v>
      </c>
      <c r="N6">
        <f>N5+COUNTIF(전체당첨내역!$B6:$G6,13)</f>
        <v>1</v>
      </c>
      <c r="O6">
        <f>O5+COUNTIF(전체당첨내역!$B6:$G6,14)</f>
        <v>1</v>
      </c>
      <c r="P6">
        <f>P5+COUNTIF(전체당첨내역!$B6:$G6,15)</f>
        <v>0</v>
      </c>
      <c r="Q6">
        <f>Q5+COUNTIF(전체당첨내역!$B6:$G6,16)</f>
        <v>2</v>
      </c>
      <c r="R6">
        <f>R5+COUNTIF(전체당첨내역!$B6:$G6,17)</f>
        <v>0</v>
      </c>
      <c r="S6">
        <f>S5+COUNTIF(전체당첨내역!$B6:$G6,18)</f>
        <v>0</v>
      </c>
      <c r="T6">
        <f>T5+COUNTIF(전체당첨내역!$B6:$G6,19)</f>
        <v>1</v>
      </c>
      <c r="U6">
        <f>U5+COUNTIF(전체당첨내역!$B6:$G6,20)</f>
        <v>0</v>
      </c>
      <c r="V6">
        <f>V5+COUNTIF(전체당첨내역!$B6:$G6,21)</f>
        <v>2</v>
      </c>
      <c r="W6">
        <f>W5+COUNTIF(전체당첨내역!$B6:$G6,22)</f>
        <v>0</v>
      </c>
      <c r="X6">
        <f>X5+COUNTIF(전체당첨내역!$B6:$G6,23)</f>
        <v>1</v>
      </c>
      <c r="Y6">
        <f>Y5+COUNTIF(전체당첨내역!$B6:$G6,24)</f>
        <v>1</v>
      </c>
      <c r="Z6">
        <f>Z5+COUNTIF(전체당첨내역!$B6:$G6,25)</f>
        <v>1</v>
      </c>
      <c r="AA6">
        <f>AA5+COUNTIF(전체당첨내역!$B6:$G6,26)</f>
        <v>0</v>
      </c>
      <c r="AB6">
        <f>AB5+COUNTIF(전체당첨내역!$B6:$G6,27)</f>
        <v>2</v>
      </c>
      <c r="AC6">
        <f>AC5+COUNTIF(전체당첨내역!$B6:$G6,28)</f>
        <v>0</v>
      </c>
      <c r="AD6">
        <f>AD5+COUNTIF(전체당첨내역!$B6:$G6,29)</f>
        <v>2</v>
      </c>
      <c r="AE6">
        <f>AE5+COUNTIF(전체당첨내역!$B6:$G6,30)</f>
        <v>1</v>
      </c>
      <c r="AF6">
        <f>AF5+COUNTIF(전체당첨내역!$B6:$G6,31)</f>
        <v>2</v>
      </c>
      <c r="AG6">
        <f>AG5+COUNTIF(전체당첨내역!$B6:$G6,32)</f>
        <v>1</v>
      </c>
      <c r="AH6">
        <f>AH5+COUNTIF(전체당첨내역!$B6:$G6,33)</f>
        <v>1</v>
      </c>
      <c r="AI6">
        <f>AI5+COUNTIF(전체당첨내역!$B6:$G6,34)</f>
        <v>0</v>
      </c>
      <c r="AJ6">
        <f>AJ5+COUNTIF(전체당첨내역!$B6:$G6,35)</f>
        <v>0</v>
      </c>
      <c r="AK6">
        <f>AK5+COUNTIF(전체당첨내역!$B6:$G6,36)</f>
        <v>0</v>
      </c>
      <c r="AL6">
        <f>AL5+COUNTIF(전체당첨내역!$B6:$G6,37)</f>
        <v>1</v>
      </c>
      <c r="AM6">
        <f>AM5+COUNTIF(전체당첨내역!$B6:$G6,38)</f>
        <v>0</v>
      </c>
      <c r="AN6">
        <f>AN5+COUNTIF(전체당첨내역!$B6:$G6,39)</f>
        <v>0</v>
      </c>
      <c r="AO6">
        <f>AO5+COUNTIF(전체당첨내역!$B6:$G6,40)</f>
        <v>3</v>
      </c>
      <c r="AP6">
        <f>AP5+COUNTIF(전체당첨내역!$B6:$G6,41)</f>
        <v>1</v>
      </c>
      <c r="AQ6">
        <f>AQ5+COUNTIF(전체당첨내역!$B6:$G6,42)</f>
        <v>3</v>
      </c>
      <c r="AR6">
        <f>AR5+COUNTIF(전체당첨내역!$B6:$G6,43)</f>
        <v>0</v>
      </c>
      <c r="AS6">
        <f>AS5+COUNTIF(전체당첨내역!$B6:$G6,44)</f>
        <v>0</v>
      </c>
      <c r="AT6">
        <f>AT5+COUNTIF(전체당첨내역!$B6:$G6,45)</f>
        <v>0</v>
      </c>
    </row>
    <row r="7" spans="1:46" ht="16.5" customHeight="1">
      <c r="A7">
        <v>6</v>
      </c>
      <c r="B7">
        <f>B6+COUNTIF(전체당첨내역!$B7:$G7,1)</f>
        <v>0</v>
      </c>
      <c r="C7">
        <f>C6+COUNTIF(전체당첨내역!$B7:$G7,2)</f>
        <v>0</v>
      </c>
      <c r="D7">
        <f>D6+COUNTIF(전체당첨내역!$B7:$G7,3)</f>
        <v>0</v>
      </c>
      <c r="E7">
        <f>E6+COUNTIF(전체당첨내역!$B7:$G7,4)</f>
        <v>0</v>
      </c>
      <c r="F7">
        <f>F6+COUNTIF(전체당첨내역!$B7:$G7,5)</f>
        <v>0</v>
      </c>
      <c r="G7">
        <f>G6+COUNTIF(전체당첨내역!$B7:$G7,6)</f>
        <v>0</v>
      </c>
      <c r="H7">
        <f>H6+COUNTIF(전체당첨내역!$B7:$G7,7)</f>
        <v>0</v>
      </c>
      <c r="I7">
        <f>I6+COUNTIF(전체당첨내역!$B7:$G7,8)</f>
        <v>0</v>
      </c>
      <c r="J7">
        <f>J6+COUNTIF(전체당첨내역!$B7:$G7,9)</f>
        <v>1</v>
      </c>
      <c r="K7">
        <f>K6+COUNTIF(전체당첨내역!$B7:$G7,10)</f>
        <v>1</v>
      </c>
      <c r="L7">
        <f>L6+COUNTIF(전체당첨내역!$B7:$G7,11)</f>
        <v>1</v>
      </c>
      <c r="M7">
        <f>M6+COUNTIF(전체당첨내역!$B7:$G7,12)</f>
        <v>0</v>
      </c>
      <c r="N7">
        <f>N6+COUNTIF(전체당첨내역!$B7:$G7,13)</f>
        <v>1</v>
      </c>
      <c r="O7">
        <f>O6+COUNTIF(전체당첨내역!$B7:$G7,14)</f>
        <v>2</v>
      </c>
      <c r="P7">
        <f>P6+COUNTIF(전체당첨내역!$B7:$G7,15)</f>
        <v>1</v>
      </c>
      <c r="Q7">
        <f>Q6+COUNTIF(전체당첨내역!$B7:$G7,16)</f>
        <v>2</v>
      </c>
      <c r="R7">
        <f>R6+COUNTIF(전체당첨내역!$B7:$G7,17)</f>
        <v>0</v>
      </c>
      <c r="S7">
        <f>S6+COUNTIF(전체당첨내역!$B7:$G7,18)</f>
        <v>0</v>
      </c>
      <c r="T7">
        <f>T6+COUNTIF(전체당첨내역!$B7:$G7,19)</f>
        <v>1</v>
      </c>
      <c r="U7">
        <f>U6+COUNTIF(전체당첨내역!$B7:$G7,20)</f>
        <v>0</v>
      </c>
      <c r="V7">
        <f>V6+COUNTIF(전체당첨내역!$B7:$G7,21)</f>
        <v>2</v>
      </c>
      <c r="W7">
        <f>W6+COUNTIF(전체당첨내역!$B7:$G7,22)</f>
        <v>0</v>
      </c>
      <c r="X7">
        <f>X6+COUNTIF(전체당첨내역!$B7:$G7,23)</f>
        <v>1</v>
      </c>
      <c r="Y7">
        <f>Y6+COUNTIF(전체당첨내역!$B7:$G7,24)</f>
        <v>1</v>
      </c>
      <c r="Z7">
        <f>Z6+COUNTIF(전체당첨내역!$B7:$G7,25)</f>
        <v>1</v>
      </c>
      <c r="AA7">
        <f>AA6+COUNTIF(전체당첨내역!$B7:$G7,26)</f>
        <v>1</v>
      </c>
      <c r="AB7">
        <f>AB6+COUNTIF(전체당첨내역!$B7:$G7,27)</f>
        <v>3</v>
      </c>
      <c r="AC7">
        <f>AC6+COUNTIF(전체당첨내역!$B7:$G7,28)</f>
        <v>0</v>
      </c>
      <c r="AD7">
        <f>AD6+COUNTIF(전체당첨내역!$B7:$G7,29)</f>
        <v>2</v>
      </c>
      <c r="AE7">
        <f>AE6+COUNTIF(전체당첨내역!$B7:$G7,30)</f>
        <v>1</v>
      </c>
      <c r="AF7">
        <f>AF6+COUNTIF(전체당첨내역!$B7:$G7,31)</f>
        <v>2</v>
      </c>
      <c r="AG7">
        <f>AG6+COUNTIF(전체당첨내역!$B7:$G7,32)</f>
        <v>1</v>
      </c>
      <c r="AH7">
        <f>AH6+COUNTIF(전체당첨내역!$B7:$G7,33)</f>
        <v>1</v>
      </c>
      <c r="AI7">
        <f>AI6+COUNTIF(전체당첨내역!$B7:$G7,34)</f>
        <v>0</v>
      </c>
      <c r="AJ7">
        <f>AJ6+COUNTIF(전체당첨내역!$B7:$G7,35)</f>
        <v>0</v>
      </c>
      <c r="AK7">
        <f>AK6+COUNTIF(전체당첨내역!$B7:$G7,36)</f>
        <v>0</v>
      </c>
      <c r="AL7">
        <f>AL6+COUNTIF(전체당첨내역!$B7:$G7,37)</f>
        <v>1</v>
      </c>
      <c r="AM7">
        <f>AM6+COUNTIF(전체당첨내역!$B7:$G7,38)</f>
        <v>0</v>
      </c>
      <c r="AN7">
        <f>AN6+COUNTIF(전체당첨내역!$B7:$G7,39)</f>
        <v>0</v>
      </c>
      <c r="AO7">
        <f>AO6+COUNTIF(전체당첨내역!$B7:$G7,40)</f>
        <v>4</v>
      </c>
      <c r="AP7">
        <f>AP6+COUNTIF(전체당첨내역!$B7:$G7,41)</f>
        <v>1</v>
      </c>
      <c r="AQ7">
        <f>AQ6+COUNTIF(전체당첨내역!$B7:$G7,42)</f>
        <v>4</v>
      </c>
      <c r="AR7">
        <f>AR6+COUNTIF(전체당첨내역!$B7:$G7,43)</f>
        <v>0</v>
      </c>
      <c r="AS7">
        <f>AS6+COUNTIF(전체당첨내역!$B7:$G7,44)</f>
        <v>0</v>
      </c>
      <c r="AT7">
        <f>AT6+COUNTIF(전체당첨내역!$B7:$G7,45)</f>
        <v>0</v>
      </c>
    </row>
    <row r="8" spans="1:46" ht="16.5" customHeight="1">
      <c r="A8">
        <v>7</v>
      </c>
      <c r="B8">
        <f>B7+COUNTIF(전체당첨내역!$B8:$G8,1)</f>
        <v>0</v>
      </c>
      <c r="C8">
        <f>C7+COUNTIF(전체당첨내역!$B8:$G8,2)</f>
        <v>1</v>
      </c>
      <c r="D8">
        <f>D7+COUNTIF(전체당첨내역!$B8:$G8,3)</f>
        <v>0</v>
      </c>
      <c r="E8">
        <f>E7+COUNTIF(전체당첨내역!$B8:$G8,4)</f>
        <v>0</v>
      </c>
      <c r="F8">
        <f>F7+COUNTIF(전체당첨내역!$B8:$G8,5)</f>
        <v>0</v>
      </c>
      <c r="G8">
        <f>G7+COUNTIF(전체당첨내역!$B8:$G8,6)</f>
        <v>0</v>
      </c>
      <c r="H8">
        <f>H7+COUNTIF(전체당첨내역!$B8:$G8,7)</f>
        <v>0</v>
      </c>
      <c r="I8">
        <f>I7+COUNTIF(전체당첨내역!$B8:$G8,8)</f>
        <v>0</v>
      </c>
      <c r="J8">
        <f>J7+COUNTIF(전체당첨내역!$B8:$G8,9)</f>
        <v>2</v>
      </c>
      <c r="K8">
        <f>K7+COUNTIF(전체당첨내역!$B8:$G8,10)</f>
        <v>1</v>
      </c>
      <c r="L8">
        <f>L7+COUNTIF(전체당첨내역!$B8:$G8,11)</f>
        <v>1</v>
      </c>
      <c r="M8">
        <f>M7+COUNTIF(전체당첨내역!$B8:$G8,12)</f>
        <v>0</v>
      </c>
      <c r="N8">
        <f>N7+COUNTIF(전체당첨내역!$B8:$G8,13)</f>
        <v>1</v>
      </c>
      <c r="O8">
        <f>O7+COUNTIF(전체당첨내역!$B8:$G8,14)</f>
        <v>2</v>
      </c>
      <c r="P8">
        <f>P7+COUNTIF(전체당첨내역!$B8:$G8,15)</f>
        <v>1</v>
      </c>
      <c r="Q8">
        <f>Q7+COUNTIF(전체당첨내역!$B8:$G8,16)</f>
        <v>3</v>
      </c>
      <c r="R8">
        <f>R7+COUNTIF(전체당첨내역!$B8:$G8,17)</f>
        <v>0</v>
      </c>
      <c r="S8">
        <f>S7+COUNTIF(전체당첨내역!$B8:$G8,18)</f>
        <v>0</v>
      </c>
      <c r="T8">
        <f>T7+COUNTIF(전체당첨내역!$B8:$G8,19)</f>
        <v>1</v>
      </c>
      <c r="U8">
        <f>U7+COUNTIF(전체당첨내역!$B8:$G8,20)</f>
        <v>0</v>
      </c>
      <c r="V8">
        <f>V7+COUNTIF(전체당첨내역!$B8:$G8,21)</f>
        <v>2</v>
      </c>
      <c r="W8">
        <f>W7+COUNTIF(전체당첨내역!$B8:$G8,22)</f>
        <v>0</v>
      </c>
      <c r="X8">
        <f>X7+COUNTIF(전체당첨내역!$B8:$G8,23)</f>
        <v>1</v>
      </c>
      <c r="Y8">
        <f>Y7+COUNTIF(전체당첨내역!$B8:$G8,24)</f>
        <v>1</v>
      </c>
      <c r="Z8">
        <f>Z7+COUNTIF(전체당첨내역!$B8:$G8,25)</f>
        <v>2</v>
      </c>
      <c r="AA8">
        <f>AA7+COUNTIF(전체당첨내역!$B8:$G8,26)</f>
        <v>2</v>
      </c>
      <c r="AB8">
        <f>AB7+COUNTIF(전체당첨내역!$B8:$G8,27)</f>
        <v>3</v>
      </c>
      <c r="AC8">
        <f>AC7+COUNTIF(전체당첨내역!$B8:$G8,28)</f>
        <v>0</v>
      </c>
      <c r="AD8">
        <f>AD7+COUNTIF(전체당첨내역!$B8:$G8,29)</f>
        <v>2</v>
      </c>
      <c r="AE8">
        <f>AE7+COUNTIF(전체당첨내역!$B8:$G8,30)</f>
        <v>1</v>
      </c>
      <c r="AF8">
        <f>AF7+COUNTIF(전체당첨내역!$B8:$G8,31)</f>
        <v>2</v>
      </c>
      <c r="AG8">
        <f>AG7+COUNTIF(전체당첨내역!$B8:$G8,32)</f>
        <v>1</v>
      </c>
      <c r="AH8">
        <f>AH7+COUNTIF(전체당첨내역!$B8:$G8,33)</f>
        <v>1</v>
      </c>
      <c r="AI8">
        <f>AI7+COUNTIF(전체당첨내역!$B8:$G8,34)</f>
        <v>0</v>
      </c>
      <c r="AJ8">
        <f>AJ7+COUNTIF(전체당첨내역!$B8:$G8,35)</f>
        <v>0</v>
      </c>
      <c r="AK8">
        <f>AK7+COUNTIF(전체당첨내역!$B8:$G8,36)</f>
        <v>0</v>
      </c>
      <c r="AL8">
        <f>AL7+COUNTIF(전체당첨내역!$B8:$G8,37)</f>
        <v>1</v>
      </c>
      <c r="AM8">
        <f>AM7+COUNTIF(전체당첨내역!$B8:$G8,38)</f>
        <v>0</v>
      </c>
      <c r="AN8">
        <f>AN7+COUNTIF(전체당첨내역!$B8:$G8,39)</f>
        <v>0</v>
      </c>
      <c r="AO8">
        <f>AO7+COUNTIF(전체당첨내역!$B8:$G8,40)</f>
        <v>5</v>
      </c>
      <c r="AP8">
        <f>AP7+COUNTIF(전체당첨내역!$B8:$G8,41)</f>
        <v>1</v>
      </c>
      <c r="AQ8">
        <f>AQ7+COUNTIF(전체당첨내역!$B8:$G8,42)</f>
        <v>4</v>
      </c>
      <c r="AR8">
        <f>AR7+COUNTIF(전체당첨내역!$B8:$G8,43)</f>
        <v>0</v>
      </c>
      <c r="AS8">
        <f>AS7+COUNTIF(전체당첨내역!$B8:$G8,44)</f>
        <v>0</v>
      </c>
      <c r="AT8">
        <f>AT7+COUNTIF(전체당첨내역!$B8:$G8,45)</f>
        <v>0</v>
      </c>
    </row>
    <row r="9" spans="1:46" ht="16.5" customHeight="1">
      <c r="A9">
        <v>8</v>
      </c>
      <c r="B9">
        <f>B8+COUNTIF(전체당첨내역!$B9:$G9,1)</f>
        <v>0</v>
      </c>
      <c r="C9">
        <f>C8+COUNTIF(전체당첨내역!$B9:$G9,2)</f>
        <v>1</v>
      </c>
      <c r="D9">
        <f>D8+COUNTIF(전체당첨내역!$B9:$G9,3)</f>
        <v>0</v>
      </c>
      <c r="E9">
        <f>E8+COUNTIF(전체당첨내역!$B9:$G9,4)</f>
        <v>0</v>
      </c>
      <c r="F9">
        <f>F8+COUNTIF(전체당첨내역!$B9:$G9,5)</f>
        <v>0</v>
      </c>
      <c r="G9">
        <f>G8+COUNTIF(전체당첨내역!$B9:$G9,6)</f>
        <v>0</v>
      </c>
      <c r="H9">
        <f>H8+COUNTIF(전체당첨내역!$B9:$G9,7)</f>
        <v>0</v>
      </c>
      <c r="I9">
        <f>I8+COUNTIF(전체당첨내역!$B9:$G9,8)</f>
        <v>1</v>
      </c>
      <c r="J9">
        <f>J8+COUNTIF(전체당첨내역!$B9:$G9,9)</f>
        <v>2</v>
      </c>
      <c r="K9">
        <f>K8+COUNTIF(전체당첨내역!$B9:$G9,10)</f>
        <v>1</v>
      </c>
      <c r="L9">
        <f>L8+COUNTIF(전체당첨내역!$B9:$G9,11)</f>
        <v>1</v>
      </c>
      <c r="M9">
        <f>M8+COUNTIF(전체당첨내역!$B9:$G9,12)</f>
        <v>0</v>
      </c>
      <c r="N9">
        <f>N8+COUNTIF(전체당첨내역!$B9:$G9,13)</f>
        <v>1</v>
      </c>
      <c r="O9">
        <f>O8+COUNTIF(전체당첨내역!$B9:$G9,14)</f>
        <v>2</v>
      </c>
      <c r="P9">
        <f>P8+COUNTIF(전체당첨내역!$B9:$G9,15)</f>
        <v>1</v>
      </c>
      <c r="Q9">
        <f>Q8+COUNTIF(전체당첨내역!$B9:$G9,16)</f>
        <v>3</v>
      </c>
      <c r="R9">
        <f>R8+COUNTIF(전체당첨내역!$B9:$G9,17)</f>
        <v>0</v>
      </c>
      <c r="S9">
        <f>S8+COUNTIF(전체당첨내역!$B9:$G9,18)</f>
        <v>0</v>
      </c>
      <c r="T9">
        <f>T8+COUNTIF(전체당첨내역!$B9:$G9,19)</f>
        <v>2</v>
      </c>
      <c r="U9">
        <f>U8+COUNTIF(전체당첨내역!$B9:$G9,20)</f>
        <v>0</v>
      </c>
      <c r="V9">
        <f>V8+COUNTIF(전체당첨내역!$B9:$G9,21)</f>
        <v>2</v>
      </c>
      <c r="W9">
        <f>W8+COUNTIF(전체당첨내역!$B9:$G9,22)</f>
        <v>0</v>
      </c>
      <c r="X9">
        <f>X8+COUNTIF(전체당첨내역!$B9:$G9,23)</f>
        <v>1</v>
      </c>
      <c r="Y9">
        <f>Y8+COUNTIF(전체당첨내역!$B9:$G9,24)</f>
        <v>1</v>
      </c>
      <c r="Z9">
        <f>Z8+COUNTIF(전체당첨내역!$B9:$G9,25)</f>
        <v>3</v>
      </c>
      <c r="AA9">
        <f>AA8+COUNTIF(전체당첨내역!$B9:$G9,26)</f>
        <v>2</v>
      </c>
      <c r="AB9">
        <f>AB8+COUNTIF(전체당첨내역!$B9:$G9,27)</f>
        <v>3</v>
      </c>
      <c r="AC9">
        <f>AC8+COUNTIF(전체당첨내역!$B9:$G9,28)</f>
        <v>0</v>
      </c>
      <c r="AD9">
        <f>AD8+COUNTIF(전체당첨내역!$B9:$G9,29)</f>
        <v>2</v>
      </c>
      <c r="AE9">
        <f>AE8+COUNTIF(전체당첨내역!$B9:$G9,30)</f>
        <v>1</v>
      </c>
      <c r="AF9">
        <f>AF8+COUNTIF(전체당첨내역!$B9:$G9,31)</f>
        <v>2</v>
      </c>
      <c r="AG9">
        <f>AG8+COUNTIF(전체당첨내역!$B9:$G9,32)</f>
        <v>1</v>
      </c>
      <c r="AH9">
        <f>AH8+COUNTIF(전체당첨내역!$B9:$G9,33)</f>
        <v>1</v>
      </c>
      <c r="AI9">
        <f>AI8+COUNTIF(전체당첨내역!$B9:$G9,34)</f>
        <v>1</v>
      </c>
      <c r="AJ9">
        <f>AJ8+COUNTIF(전체당첨내역!$B9:$G9,35)</f>
        <v>0</v>
      </c>
      <c r="AK9">
        <f>AK8+COUNTIF(전체당첨내역!$B9:$G9,36)</f>
        <v>0</v>
      </c>
      <c r="AL9">
        <f>AL8+COUNTIF(전체당첨내역!$B9:$G9,37)</f>
        <v>2</v>
      </c>
      <c r="AM9">
        <f>AM8+COUNTIF(전체당첨내역!$B9:$G9,38)</f>
        <v>0</v>
      </c>
      <c r="AN9">
        <f>AN8+COUNTIF(전체당첨내역!$B9:$G9,39)</f>
        <v>1</v>
      </c>
      <c r="AO9">
        <f>AO8+COUNTIF(전체당첨내역!$B9:$G9,40)</f>
        <v>5</v>
      </c>
      <c r="AP9">
        <f>AP8+COUNTIF(전체당첨내역!$B9:$G9,41)</f>
        <v>1</v>
      </c>
      <c r="AQ9">
        <f>AQ8+COUNTIF(전체당첨내역!$B9:$G9,42)</f>
        <v>4</v>
      </c>
      <c r="AR9">
        <f>AR8+COUNTIF(전체당첨내역!$B9:$G9,43)</f>
        <v>0</v>
      </c>
      <c r="AS9">
        <f>AS8+COUNTIF(전체당첨내역!$B9:$G9,44)</f>
        <v>0</v>
      </c>
      <c r="AT9">
        <f>AT8+COUNTIF(전체당첨내역!$B9:$G9,45)</f>
        <v>0</v>
      </c>
    </row>
    <row r="10" spans="1:46" ht="16.5" customHeight="1">
      <c r="A10">
        <v>9</v>
      </c>
      <c r="B10">
        <f>B9+COUNTIF(전체당첨내역!$B10:$G10,1)</f>
        <v>0</v>
      </c>
      <c r="C10">
        <f>C9+COUNTIF(전체당첨내역!$B10:$G10,2)</f>
        <v>2</v>
      </c>
      <c r="D10">
        <f>D9+COUNTIF(전체당첨내역!$B10:$G10,3)</f>
        <v>0</v>
      </c>
      <c r="E10">
        <f>E9+COUNTIF(전체당첨내역!$B10:$G10,4)</f>
        <v>1</v>
      </c>
      <c r="F10">
        <f>F9+COUNTIF(전체당첨내역!$B10:$G10,5)</f>
        <v>0</v>
      </c>
      <c r="G10">
        <f>G9+COUNTIF(전체당첨내역!$B10:$G10,6)</f>
        <v>0</v>
      </c>
      <c r="H10">
        <f>H9+COUNTIF(전체당첨내역!$B10:$G10,7)</f>
        <v>0</v>
      </c>
      <c r="I10">
        <f>I9+COUNTIF(전체당첨내역!$B10:$G10,8)</f>
        <v>1</v>
      </c>
      <c r="J10">
        <f>J9+COUNTIF(전체당첨내역!$B10:$G10,9)</f>
        <v>2</v>
      </c>
      <c r="K10">
        <f>K9+COUNTIF(전체당첨내역!$B10:$G10,10)</f>
        <v>1</v>
      </c>
      <c r="L10">
        <f>L9+COUNTIF(전체당첨내역!$B10:$G10,11)</f>
        <v>1</v>
      </c>
      <c r="M10">
        <f>M9+COUNTIF(전체당첨내역!$B10:$G10,12)</f>
        <v>0</v>
      </c>
      <c r="N10">
        <f>N9+COUNTIF(전체당첨내역!$B10:$G10,13)</f>
        <v>1</v>
      </c>
      <c r="O10">
        <f>O9+COUNTIF(전체당첨내역!$B10:$G10,14)</f>
        <v>2</v>
      </c>
      <c r="P10">
        <f>P9+COUNTIF(전체당첨내역!$B10:$G10,15)</f>
        <v>1</v>
      </c>
      <c r="Q10">
        <f>Q9+COUNTIF(전체당첨내역!$B10:$G10,16)</f>
        <v>4</v>
      </c>
      <c r="R10">
        <f>R9+COUNTIF(전체당첨내역!$B10:$G10,17)</f>
        <v>1</v>
      </c>
      <c r="S10">
        <f>S9+COUNTIF(전체당첨내역!$B10:$G10,18)</f>
        <v>0</v>
      </c>
      <c r="T10">
        <f>T9+COUNTIF(전체당첨내역!$B10:$G10,19)</f>
        <v>2</v>
      </c>
      <c r="U10">
        <f>U9+COUNTIF(전체당첨내역!$B10:$G10,20)</f>
        <v>0</v>
      </c>
      <c r="V10">
        <f>V9+COUNTIF(전체당첨내역!$B10:$G10,21)</f>
        <v>2</v>
      </c>
      <c r="W10">
        <f>W9+COUNTIF(전체당첨내역!$B10:$G10,22)</f>
        <v>0</v>
      </c>
      <c r="X10">
        <f>X9+COUNTIF(전체당첨내역!$B10:$G10,23)</f>
        <v>1</v>
      </c>
      <c r="Y10">
        <f>Y9+COUNTIF(전체당첨내역!$B10:$G10,24)</f>
        <v>1</v>
      </c>
      <c r="Z10">
        <f>Z9+COUNTIF(전체당첨내역!$B10:$G10,25)</f>
        <v>3</v>
      </c>
      <c r="AA10">
        <f>AA9+COUNTIF(전체당첨내역!$B10:$G10,26)</f>
        <v>2</v>
      </c>
      <c r="AB10">
        <f>AB9+COUNTIF(전체당첨내역!$B10:$G10,27)</f>
        <v>3</v>
      </c>
      <c r="AC10">
        <f>AC9+COUNTIF(전체당첨내역!$B10:$G10,28)</f>
        <v>0</v>
      </c>
      <c r="AD10">
        <f>AD9+COUNTIF(전체당첨내역!$B10:$G10,29)</f>
        <v>2</v>
      </c>
      <c r="AE10">
        <f>AE9+COUNTIF(전체당첨내역!$B10:$G10,30)</f>
        <v>1</v>
      </c>
      <c r="AF10">
        <f>AF9+COUNTIF(전체당첨내역!$B10:$G10,31)</f>
        <v>2</v>
      </c>
      <c r="AG10">
        <f>AG9+COUNTIF(전체당첨내역!$B10:$G10,32)</f>
        <v>1</v>
      </c>
      <c r="AH10">
        <f>AH9+COUNTIF(전체당첨내역!$B10:$G10,33)</f>
        <v>1</v>
      </c>
      <c r="AI10">
        <f>AI9+COUNTIF(전체당첨내역!$B10:$G10,34)</f>
        <v>1</v>
      </c>
      <c r="AJ10">
        <f>AJ9+COUNTIF(전체당첨내역!$B10:$G10,35)</f>
        <v>0</v>
      </c>
      <c r="AK10">
        <f>AK9+COUNTIF(전체당첨내역!$B10:$G10,36)</f>
        <v>1</v>
      </c>
      <c r="AL10">
        <f>AL9+COUNTIF(전체당첨내역!$B10:$G10,37)</f>
        <v>2</v>
      </c>
      <c r="AM10">
        <f>AM9+COUNTIF(전체당첨내역!$B10:$G10,38)</f>
        <v>0</v>
      </c>
      <c r="AN10">
        <f>AN9+COUNTIF(전체당첨내역!$B10:$G10,39)</f>
        <v>2</v>
      </c>
      <c r="AO10">
        <f>AO9+COUNTIF(전체당첨내역!$B10:$G10,40)</f>
        <v>5</v>
      </c>
      <c r="AP10">
        <f>AP9+COUNTIF(전체당첨내역!$B10:$G10,41)</f>
        <v>1</v>
      </c>
      <c r="AQ10">
        <f>AQ9+COUNTIF(전체당첨내역!$B10:$G10,42)</f>
        <v>4</v>
      </c>
      <c r="AR10">
        <f>AR9+COUNTIF(전체당첨내역!$B10:$G10,43)</f>
        <v>0</v>
      </c>
      <c r="AS10">
        <f>AS9+COUNTIF(전체당첨내역!$B10:$G10,44)</f>
        <v>0</v>
      </c>
      <c r="AT10">
        <f>AT9+COUNTIF(전체당첨내역!$B10:$G10,45)</f>
        <v>0</v>
      </c>
    </row>
    <row r="11" spans="1:46" ht="16.5" customHeight="1">
      <c r="A11">
        <v>10</v>
      </c>
      <c r="B11">
        <f>B10+COUNTIF(전체당첨내역!$B11:$G11,1)</f>
        <v>0</v>
      </c>
      <c r="C11">
        <f>C10+COUNTIF(전체당첨내역!$B11:$G11,2)</f>
        <v>2</v>
      </c>
      <c r="D11">
        <f>D10+COUNTIF(전체당첨내역!$B11:$G11,3)</f>
        <v>0</v>
      </c>
      <c r="E11">
        <f>E10+COUNTIF(전체당첨내역!$B11:$G11,4)</f>
        <v>1</v>
      </c>
      <c r="F11">
        <f>F10+COUNTIF(전체당첨내역!$B11:$G11,5)</f>
        <v>0</v>
      </c>
      <c r="G11">
        <f>G10+COUNTIF(전체당첨내역!$B11:$G11,6)</f>
        <v>0</v>
      </c>
      <c r="H11">
        <f>H10+COUNTIF(전체당첨내역!$B11:$G11,7)</f>
        <v>0</v>
      </c>
      <c r="I11">
        <f>I10+COUNTIF(전체당첨내역!$B11:$G11,8)</f>
        <v>1</v>
      </c>
      <c r="J11">
        <f>J10+COUNTIF(전체당첨내역!$B11:$G11,9)</f>
        <v>3</v>
      </c>
      <c r="K11">
        <f>K10+COUNTIF(전체당첨내역!$B11:$G11,10)</f>
        <v>1</v>
      </c>
      <c r="L11">
        <f>L10+COUNTIF(전체당첨내역!$B11:$G11,11)</f>
        <v>1</v>
      </c>
      <c r="M11">
        <f>M10+COUNTIF(전체당첨내역!$B11:$G11,12)</f>
        <v>0</v>
      </c>
      <c r="N11">
        <f>N10+COUNTIF(전체당첨내역!$B11:$G11,13)</f>
        <v>1</v>
      </c>
      <c r="O11">
        <f>O10+COUNTIF(전체당첨내역!$B11:$G11,14)</f>
        <v>2</v>
      </c>
      <c r="P11">
        <f>P10+COUNTIF(전체당첨내역!$B11:$G11,15)</f>
        <v>1</v>
      </c>
      <c r="Q11">
        <f>Q10+COUNTIF(전체당첨내역!$B11:$G11,16)</f>
        <v>4</v>
      </c>
      <c r="R11">
        <f>R10+COUNTIF(전체당첨내역!$B11:$G11,17)</f>
        <v>1</v>
      </c>
      <c r="S11">
        <f>S10+COUNTIF(전체당첨내역!$B11:$G11,18)</f>
        <v>0</v>
      </c>
      <c r="T11">
        <f>T10+COUNTIF(전체당첨내역!$B11:$G11,19)</f>
        <v>2</v>
      </c>
      <c r="U11">
        <f>U10+COUNTIF(전체당첨내역!$B11:$G11,20)</f>
        <v>0</v>
      </c>
      <c r="V11">
        <f>V10+COUNTIF(전체당첨내역!$B11:$G11,21)</f>
        <v>2</v>
      </c>
      <c r="W11">
        <f>W10+COUNTIF(전체당첨내역!$B11:$G11,22)</f>
        <v>0</v>
      </c>
      <c r="X11">
        <f>X10+COUNTIF(전체당첨내역!$B11:$G11,23)</f>
        <v>1</v>
      </c>
      <c r="Y11">
        <f>Y10+COUNTIF(전체당첨내역!$B11:$G11,24)</f>
        <v>1</v>
      </c>
      <c r="Z11">
        <f>Z10+COUNTIF(전체당첨내역!$B11:$G11,25)</f>
        <v>4</v>
      </c>
      <c r="AA11">
        <f>AA10+COUNTIF(전체당첨내역!$B11:$G11,26)</f>
        <v>2</v>
      </c>
      <c r="AB11">
        <f>AB10+COUNTIF(전체당첨내역!$B11:$G11,27)</f>
        <v>3</v>
      </c>
      <c r="AC11">
        <f>AC10+COUNTIF(전체당첨내역!$B11:$G11,28)</f>
        <v>0</v>
      </c>
      <c r="AD11">
        <f>AD10+COUNTIF(전체당첨내역!$B11:$G11,29)</f>
        <v>2</v>
      </c>
      <c r="AE11">
        <f>AE10+COUNTIF(전체당첨내역!$B11:$G11,30)</f>
        <v>2</v>
      </c>
      <c r="AF11">
        <f>AF10+COUNTIF(전체당첨내역!$B11:$G11,31)</f>
        <v>2</v>
      </c>
      <c r="AG11">
        <f>AG10+COUNTIF(전체당첨내역!$B11:$G11,32)</f>
        <v>1</v>
      </c>
      <c r="AH11">
        <f>AH10+COUNTIF(전체당첨내역!$B11:$G11,33)</f>
        <v>2</v>
      </c>
      <c r="AI11">
        <f>AI10+COUNTIF(전체당첨내역!$B11:$G11,34)</f>
        <v>1</v>
      </c>
      <c r="AJ11">
        <f>AJ10+COUNTIF(전체당첨내역!$B11:$G11,35)</f>
        <v>0</v>
      </c>
      <c r="AK11">
        <f>AK10+COUNTIF(전체당첨내역!$B11:$G11,36)</f>
        <v>1</v>
      </c>
      <c r="AL11">
        <f>AL10+COUNTIF(전체당첨내역!$B11:$G11,37)</f>
        <v>2</v>
      </c>
      <c r="AM11">
        <f>AM10+COUNTIF(전체당첨내역!$B11:$G11,38)</f>
        <v>0</v>
      </c>
      <c r="AN11">
        <f>AN10+COUNTIF(전체당첨내역!$B11:$G11,39)</f>
        <v>2</v>
      </c>
      <c r="AO11">
        <f>AO10+COUNTIF(전체당첨내역!$B11:$G11,40)</f>
        <v>5</v>
      </c>
      <c r="AP11">
        <f>AP10+COUNTIF(전체당첨내역!$B11:$G11,41)</f>
        <v>2</v>
      </c>
      <c r="AQ11">
        <f>AQ10+COUNTIF(전체당첨내역!$B11:$G11,42)</f>
        <v>4</v>
      </c>
      <c r="AR11">
        <f>AR10+COUNTIF(전체당첨내역!$B11:$G11,43)</f>
        <v>0</v>
      </c>
      <c r="AS11">
        <f>AS10+COUNTIF(전체당첨내역!$B11:$G11,44)</f>
        <v>1</v>
      </c>
      <c r="AT11">
        <f>AT10+COUNTIF(전체당첨내역!$B11:$G11,45)</f>
        <v>0</v>
      </c>
    </row>
    <row r="12" spans="1:46" ht="16.5" customHeight="1">
      <c r="A12">
        <v>11</v>
      </c>
      <c r="B12">
        <f>B11+COUNTIF(전체당첨내역!$B12:$G12,1)</f>
        <v>1</v>
      </c>
      <c r="C12">
        <f>C11+COUNTIF(전체당첨내역!$B12:$G12,2)</f>
        <v>2</v>
      </c>
      <c r="D12">
        <f>D11+COUNTIF(전체당첨내역!$B12:$G12,3)</f>
        <v>0</v>
      </c>
      <c r="E12">
        <f>E11+COUNTIF(전체당첨내역!$B12:$G12,4)</f>
        <v>1</v>
      </c>
      <c r="F12">
        <f>F11+COUNTIF(전체당첨내역!$B12:$G12,5)</f>
        <v>0</v>
      </c>
      <c r="G12">
        <f>G11+COUNTIF(전체당첨내역!$B12:$G12,6)</f>
        <v>0</v>
      </c>
      <c r="H12">
        <f>H11+COUNTIF(전체당첨내역!$B12:$G12,7)</f>
        <v>1</v>
      </c>
      <c r="I12">
        <f>I11+COUNTIF(전체당첨내역!$B12:$G12,8)</f>
        <v>1</v>
      </c>
      <c r="J12">
        <f>J11+COUNTIF(전체당첨내역!$B12:$G12,9)</f>
        <v>3</v>
      </c>
      <c r="K12">
        <f>K11+COUNTIF(전체당첨내역!$B12:$G12,10)</f>
        <v>1</v>
      </c>
      <c r="L12">
        <f>L11+COUNTIF(전체당첨내역!$B12:$G12,11)</f>
        <v>1</v>
      </c>
      <c r="M12">
        <f>M11+COUNTIF(전체당첨내역!$B12:$G12,12)</f>
        <v>0</v>
      </c>
      <c r="N12">
        <f>N11+COUNTIF(전체당첨내역!$B12:$G12,13)</f>
        <v>1</v>
      </c>
      <c r="O12">
        <f>O11+COUNTIF(전체당첨내역!$B12:$G12,14)</f>
        <v>2</v>
      </c>
      <c r="P12">
        <f>P11+COUNTIF(전체당첨내역!$B12:$G12,15)</f>
        <v>1</v>
      </c>
      <c r="Q12">
        <f>Q11+COUNTIF(전체당첨내역!$B12:$G12,16)</f>
        <v>4</v>
      </c>
      <c r="R12">
        <f>R11+COUNTIF(전체당첨내역!$B12:$G12,17)</f>
        <v>1</v>
      </c>
      <c r="S12">
        <f>S11+COUNTIF(전체당첨내역!$B12:$G12,18)</f>
        <v>0</v>
      </c>
      <c r="T12">
        <f>T11+COUNTIF(전체당첨내역!$B12:$G12,19)</f>
        <v>2</v>
      </c>
      <c r="U12">
        <f>U11+COUNTIF(전체당첨내역!$B12:$G12,20)</f>
        <v>0</v>
      </c>
      <c r="V12">
        <f>V11+COUNTIF(전체당첨내역!$B12:$G12,21)</f>
        <v>2</v>
      </c>
      <c r="W12">
        <f>W11+COUNTIF(전체당첨내역!$B12:$G12,22)</f>
        <v>0</v>
      </c>
      <c r="X12">
        <f>X11+COUNTIF(전체당첨내역!$B12:$G12,23)</f>
        <v>1</v>
      </c>
      <c r="Y12">
        <f>Y11+COUNTIF(전체당첨내역!$B12:$G12,24)</f>
        <v>1</v>
      </c>
      <c r="Z12">
        <f>Z11+COUNTIF(전체당첨내역!$B12:$G12,25)</f>
        <v>4</v>
      </c>
      <c r="AA12">
        <f>AA11+COUNTIF(전체당첨내역!$B12:$G12,26)</f>
        <v>2</v>
      </c>
      <c r="AB12">
        <f>AB11+COUNTIF(전체당첨내역!$B12:$G12,27)</f>
        <v>3</v>
      </c>
      <c r="AC12">
        <f>AC11+COUNTIF(전체당첨내역!$B12:$G12,28)</f>
        <v>0</v>
      </c>
      <c r="AD12">
        <f>AD11+COUNTIF(전체당첨내역!$B12:$G12,29)</f>
        <v>2</v>
      </c>
      <c r="AE12">
        <f>AE11+COUNTIF(전체당첨내역!$B12:$G12,30)</f>
        <v>2</v>
      </c>
      <c r="AF12">
        <f>AF11+COUNTIF(전체당첨내역!$B12:$G12,31)</f>
        <v>2</v>
      </c>
      <c r="AG12">
        <f>AG11+COUNTIF(전체당첨내역!$B12:$G12,32)</f>
        <v>1</v>
      </c>
      <c r="AH12">
        <f>AH11+COUNTIF(전체당첨내역!$B12:$G12,33)</f>
        <v>2</v>
      </c>
      <c r="AI12">
        <f>AI11+COUNTIF(전체당첨내역!$B12:$G12,34)</f>
        <v>1</v>
      </c>
      <c r="AJ12">
        <f>AJ11+COUNTIF(전체당첨내역!$B12:$G12,35)</f>
        <v>0</v>
      </c>
      <c r="AK12">
        <f>AK11+COUNTIF(전체당첨내역!$B12:$G12,36)</f>
        <v>2</v>
      </c>
      <c r="AL12">
        <f>AL11+COUNTIF(전체당첨내역!$B12:$G12,37)</f>
        <v>3</v>
      </c>
      <c r="AM12">
        <f>AM11+COUNTIF(전체당첨내역!$B12:$G12,38)</f>
        <v>0</v>
      </c>
      <c r="AN12">
        <f>AN11+COUNTIF(전체당첨내역!$B12:$G12,39)</f>
        <v>2</v>
      </c>
      <c r="AO12">
        <f>AO11+COUNTIF(전체당첨내역!$B12:$G12,40)</f>
        <v>5</v>
      </c>
      <c r="AP12">
        <f>AP11+COUNTIF(전체당첨내역!$B12:$G12,41)</f>
        <v>3</v>
      </c>
      <c r="AQ12">
        <f>AQ11+COUNTIF(전체당첨내역!$B12:$G12,42)</f>
        <v>5</v>
      </c>
      <c r="AR12">
        <f>AR11+COUNTIF(전체당첨내역!$B12:$G12,43)</f>
        <v>0</v>
      </c>
      <c r="AS12">
        <f>AS11+COUNTIF(전체당첨내역!$B12:$G12,44)</f>
        <v>1</v>
      </c>
      <c r="AT12">
        <f>AT11+COUNTIF(전체당첨내역!$B12:$G12,45)</f>
        <v>0</v>
      </c>
    </row>
    <row r="13" spans="1:46" ht="16.5" customHeight="1">
      <c r="A13">
        <v>12</v>
      </c>
      <c r="B13">
        <f>B12+COUNTIF(전체당첨내역!$B13:$G13,1)</f>
        <v>1</v>
      </c>
      <c r="C13">
        <f>C12+COUNTIF(전체당첨내역!$B13:$G13,2)</f>
        <v>3</v>
      </c>
      <c r="D13">
        <f>D12+COUNTIF(전체당첨내역!$B13:$G13,3)</f>
        <v>0</v>
      </c>
      <c r="E13">
        <f>E12+COUNTIF(전체당첨내역!$B13:$G13,4)</f>
        <v>1</v>
      </c>
      <c r="F13">
        <f>F12+COUNTIF(전체당첨내역!$B13:$G13,5)</f>
        <v>0</v>
      </c>
      <c r="G13">
        <f>G12+COUNTIF(전체당첨내역!$B13:$G13,6)</f>
        <v>0</v>
      </c>
      <c r="H13">
        <f>H12+COUNTIF(전체당첨내역!$B13:$G13,7)</f>
        <v>1</v>
      </c>
      <c r="I13">
        <f>I12+COUNTIF(전체당첨내역!$B13:$G13,8)</f>
        <v>1</v>
      </c>
      <c r="J13">
        <f>J12+COUNTIF(전체당첨내역!$B13:$G13,9)</f>
        <v>3</v>
      </c>
      <c r="K13">
        <f>K12+COUNTIF(전체당첨내역!$B13:$G13,10)</f>
        <v>1</v>
      </c>
      <c r="L13">
        <f>L12+COUNTIF(전체당첨내역!$B13:$G13,11)</f>
        <v>2</v>
      </c>
      <c r="M13">
        <f>M12+COUNTIF(전체당첨내역!$B13:$G13,12)</f>
        <v>0</v>
      </c>
      <c r="N13">
        <f>N12+COUNTIF(전체당첨내역!$B13:$G13,13)</f>
        <v>1</v>
      </c>
      <c r="O13">
        <f>O12+COUNTIF(전체당첨내역!$B13:$G13,14)</f>
        <v>2</v>
      </c>
      <c r="P13">
        <f>P12+COUNTIF(전체당첨내역!$B13:$G13,15)</f>
        <v>1</v>
      </c>
      <c r="Q13">
        <f>Q12+COUNTIF(전체당첨내역!$B13:$G13,16)</f>
        <v>4</v>
      </c>
      <c r="R13">
        <f>R12+COUNTIF(전체당첨내역!$B13:$G13,17)</f>
        <v>1</v>
      </c>
      <c r="S13">
        <f>S12+COUNTIF(전체당첨내역!$B13:$G13,18)</f>
        <v>0</v>
      </c>
      <c r="T13">
        <f>T12+COUNTIF(전체당첨내역!$B13:$G13,19)</f>
        <v>2</v>
      </c>
      <c r="U13">
        <f>U12+COUNTIF(전체당첨내역!$B13:$G13,20)</f>
        <v>0</v>
      </c>
      <c r="V13">
        <f>V12+COUNTIF(전체당첨내역!$B13:$G13,21)</f>
        <v>3</v>
      </c>
      <c r="W13">
        <f>W12+COUNTIF(전체당첨내역!$B13:$G13,22)</f>
        <v>0</v>
      </c>
      <c r="X13">
        <f>X12+COUNTIF(전체당첨내역!$B13:$G13,23)</f>
        <v>1</v>
      </c>
      <c r="Y13">
        <f>Y12+COUNTIF(전체당첨내역!$B13:$G13,24)</f>
        <v>1</v>
      </c>
      <c r="Z13">
        <f>Z12+COUNTIF(전체당첨내역!$B13:$G13,25)</f>
        <v>5</v>
      </c>
      <c r="AA13">
        <f>AA12+COUNTIF(전체당첨내역!$B13:$G13,26)</f>
        <v>2</v>
      </c>
      <c r="AB13">
        <f>AB12+COUNTIF(전체당첨내역!$B13:$G13,27)</f>
        <v>3</v>
      </c>
      <c r="AC13">
        <f>AC12+COUNTIF(전체당첨내역!$B13:$G13,28)</f>
        <v>0</v>
      </c>
      <c r="AD13">
        <f>AD12+COUNTIF(전체당첨내역!$B13:$G13,29)</f>
        <v>2</v>
      </c>
      <c r="AE13">
        <f>AE12+COUNTIF(전체당첨내역!$B13:$G13,30)</f>
        <v>2</v>
      </c>
      <c r="AF13">
        <f>AF12+COUNTIF(전체당첨내역!$B13:$G13,31)</f>
        <v>2</v>
      </c>
      <c r="AG13">
        <f>AG12+COUNTIF(전체당첨내역!$B13:$G13,32)</f>
        <v>1</v>
      </c>
      <c r="AH13">
        <f>AH12+COUNTIF(전체당첨내역!$B13:$G13,33)</f>
        <v>2</v>
      </c>
      <c r="AI13">
        <f>AI12+COUNTIF(전체당첨내역!$B13:$G13,34)</f>
        <v>1</v>
      </c>
      <c r="AJ13">
        <f>AJ12+COUNTIF(전체당첨내역!$B13:$G13,35)</f>
        <v>0</v>
      </c>
      <c r="AK13">
        <f>AK12+COUNTIF(전체당첨내역!$B13:$G13,36)</f>
        <v>2</v>
      </c>
      <c r="AL13">
        <f>AL12+COUNTIF(전체당첨내역!$B13:$G13,37)</f>
        <v>3</v>
      </c>
      <c r="AM13">
        <f>AM12+COUNTIF(전체당첨내역!$B13:$G13,38)</f>
        <v>0</v>
      </c>
      <c r="AN13">
        <f>AN12+COUNTIF(전체당첨내역!$B13:$G13,39)</f>
        <v>3</v>
      </c>
      <c r="AO13">
        <f>AO12+COUNTIF(전체당첨내역!$B13:$G13,40)</f>
        <v>5</v>
      </c>
      <c r="AP13">
        <f>AP12+COUNTIF(전체당첨내역!$B13:$G13,41)</f>
        <v>3</v>
      </c>
      <c r="AQ13">
        <f>AQ12+COUNTIF(전체당첨내역!$B13:$G13,42)</f>
        <v>5</v>
      </c>
      <c r="AR13">
        <f>AR12+COUNTIF(전체당첨내역!$B13:$G13,43)</f>
        <v>0</v>
      </c>
      <c r="AS13">
        <f>AS12+COUNTIF(전체당첨내역!$B13:$G13,44)</f>
        <v>1</v>
      </c>
      <c r="AT13">
        <f>AT12+COUNTIF(전체당첨내역!$B13:$G13,45)</f>
        <v>1</v>
      </c>
    </row>
    <row r="14" spans="1:46" ht="16.5" customHeight="1">
      <c r="A14">
        <v>13</v>
      </c>
      <c r="B14">
        <f>B13+COUNTIF(전체당첨내역!$B14:$G14,1)</f>
        <v>1</v>
      </c>
      <c r="C14">
        <f>C13+COUNTIF(전체당첨내역!$B14:$G14,2)</f>
        <v>3</v>
      </c>
      <c r="D14">
        <f>D13+COUNTIF(전체당첨내역!$B14:$G14,3)</f>
        <v>0</v>
      </c>
      <c r="E14">
        <f>E13+COUNTIF(전체당첨내역!$B14:$G14,4)</f>
        <v>1</v>
      </c>
      <c r="F14">
        <f>F13+COUNTIF(전체당첨내역!$B14:$G14,5)</f>
        <v>0</v>
      </c>
      <c r="G14">
        <f>G13+COUNTIF(전체당첨내역!$B14:$G14,6)</f>
        <v>0</v>
      </c>
      <c r="H14">
        <f>H13+COUNTIF(전체당첨내역!$B14:$G14,7)</f>
        <v>1</v>
      </c>
      <c r="I14">
        <f>I13+COUNTIF(전체당첨내역!$B14:$G14,8)</f>
        <v>1</v>
      </c>
      <c r="J14">
        <f>J13+COUNTIF(전체당첨내역!$B14:$G14,9)</f>
        <v>3</v>
      </c>
      <c r="K14">
        <f>K13+COUNTIF(전체당첨내역!$B14:$G14,10)</f>
        <v>1</v>
      </c>
      <c r="L14">
        <f>L13+COUNTIF(전체당첨내역!$B14:$G14,11)</f>
        <v>2</v>
      </c>
      <c r="M14">
        <f>M13+COUNTIF(전체당첨내역!$B14:$G14,12)</f>
        <v>0</v>
      </c>
      <c r="N14">
        <f>N13+COUNTIF(전체당첨내역!$B14:$G14,13)</f>
        <v>1</v>
      </c>
      <c r="O14">
        <f>O13+COUNTIF(전체당첨내역!$B14:$G14,14)</f>
        <v>2</v>
      </c>
      <c r="P14">
        <f>P13+COUNTIF(전체당첨내역!$B14:$G14,15)</f>
        <v>1</v>
      </c>
      <c r="Q14">
        <f>Q13+COUNTIF(전체당첨내역!$B14:$G14,16)</f>
        <v>4</v>
      </c>
      <c r="R14">
        <f>R13+COUNTIF(전체당첨내역!$B14:$G14,17)</f>
        <v>1</v>
      </c>
      <c r="S14">
        <f>S13+COUNTIF(전체당첨내역!$B14:$G14,18)</f>
        <v>0</v>
      </c>
      <c r="T14">
        <f>T13+COUNTIF(전체당첨내역!$B14:$G14,19)</f>
        <v>2</v>
      </c>
      <c r="U14">
        <f>U13+COUNTIF(전체당첨내역!$B14:$G14,20)</f>
        <v>0</v>
      </c>
      <c r="V14">
        <f>V13+COUNTIF(전체당첨내역!$B14:$G14,21)</f>
        <v>3</v>
      </c>
      <c r="W14">
        <f>W13+COUNTIF(전체당첨내역!$B14:$G14,22)</f>
        <v>1</v>
      </c>
      <c r="X14">
        <f>X13+COUNTIF(전체당첨내역!$B14:$G14,23)</f>
        <v>2</v>
      </c>
      <c r="Y14">
        <f>Y13+COUNTIF(전체당첨내역!$B14:$G14,24)</f>
        <v>1</v>
      </c>
      <c r="Z14">
        <f>Z13+COUNTIF(전체당첨내역!$B14:$G14,25)</f>
        <v>6</v>
      </c>
      <c r="AA14">
        <f>AA13+COUNTIF(전체당첨내역!$B14:$G14,26)</f>
        <v>2</v>
      </c>
      <c r="AB14">
        <f>AB13+COUNTIF(전체당첨내역!$B14:$G14,27)</f>
        <v>3</v>
      </c>
      <c r="AC14">
        <f>AC13+COUNTIF(전체당첨내역!$B14:$G14,28)</f>
        <v>0</v>
      </c>
      <c r="AD14">
        <f>AD13+COUNTIF(전체당첨내역!$B14:$G14,29)</f>
        <v>2</v>
      </c>
      <c r="AE14">
        <f>AE13+COUNTIF(전체당첨내역!$B14:$G14,30)</f>
        <v>2</v>
      </c>
      <c r="AF14">
        <f>AF13+COUNTIF(전체당첨내역!$B14:$G14,31)</f>
        <v>2</v>
      </c>
      <c r="AG14">
        <f>AG13+COUNTIF(전체당첨내역!$B14:$G14,32)</f>
        <v>1</v>
      </c>
      <c r="AH14">
        <f>AH13+COUNTIF(전체당첨내역!$B14:$G14,33)</f>
        <v>2</v>
      </c>
      <c r="AI14">
        <f>AI13+COUNTIF(전체당첨내역!$B14:$G14,34)</f>
        <v>1</v>
      </c>
      <c r="AJ14">
        <f>AJ13+COUNTIF(전체당첨내역!$B14:$G14,35)</f>
        <v>0</v>
      </c>
      <c r="AK14">
        <f>AK13+COUNTIF(전체당첨내역!$B14:$G14,36)</f>
        <v>2</v>
      </c>
      <c r="AL14">
        <f>AL13+COUNTIF(전체당첨내역!$B14:$G14,37)</f>
        <v>4</v>
      </c>
      <c r="AM14">
        <f>AM13+COUNTIF(전체당첨내역!$B14:$G14,38)</f>
        <v>1</v>
      </c>
      <c r="AN14">
        <f>AN13+COUNTIF(전체당첨내역!$B14:$G14,39)</f>
        <v>3</v>
      </c>
      <c r="AO14">
        <f>AO13+COUNTIF(전체당첨내역!$B14:$G14,40)</f>
        <v>5</v>
      </c>
      <c r="AP14">
        <f>AP13+COUNTIF(전체당첨내역!$B14:$G14,41)</f>
        <v>3</v>
      </c>
      <c r="AQ14">
        <f>AQ13+COUNTIF(전체당첨내역!$B14:$G14,42)</f>
        <v>6</v>
      </c>
      <c r="AR14">
        <f>AR13+COUNTIF(전체당첨내역!$B14:$G14,43)</f>
        <v>0</v>
      </c>
      <c r="AS14">
        <f>AS13+COUNTIF(전체당첨내역!$B14:$G14,44)</f>
        <v>1</v>
      </c>
      <c r="AT14">
        <f>AT13+COUNTIF(전체당첨내역!$B14:$G14,45)</f>
        <v>1</v>
      </c>
    </row>
    <row r="15" spans="1:46" ht="16.5" customHeight="1">
      <c r="A15">
        <v>14</v>
      </c>
      <c r="B15">
        <f>B14+COUNTIF(전체당첨내역!$B15:$G15,1)</f>
        <v>1</v>
      </c>
      <c r="C15">
        <f>C14+COUNTIF(전체당첨내역!$B15:$G15,2)</f>
        <v>4</v>
      </c>
      <c r="D15">
        <f>D14+COUNTIF(전체당첨내역!$B15:$G15,3)</f>
        <v>0</v>
      </c>
      <c r="E15">
        <f>E14+COUNTIF(전체당첨내역!$B15:$G15,4)</f>
        <v>1</v>
      </c>
      <c r="F15">
        <f>F14+COUNTIF(전체당첨내역!$B15:$G15,5)</f>
        <v>0</v>
      </c>
      <c r="G15">
        <f>G14+COUNTIF(전체당첨내역!$B15:$G15,6)</f>
        <v>1</v>
      </c>
      <c r="H15">
        <f>H14+COUNTIF(전체당첨내역!$B15:$G15,7)</f>
        <v>1</v>
      </c>
      <c r="I15">
        <f>I14+COUNTIF(전체당첨내역!$B15:$G15,8)</f>
        <v>1</v>
      </c>
      <c r="J15">
        <f>J14+COUNTIF(전체당첨내역!$B15:$G15,9)</f>
        <v>3</v>
      </c>
      <c r="K15">
        <f>K14+COUNTIF(전체당첨내역!$B15:$G15,10)</f>
        <v>1</v>
      </c>
      <c r="L15">
        <f>L14+COUNTIF(전체당첨내역!$B15:$G15,11)</f>
        <v>2</v>
      </c>
      <c r="M15">
        <f>M14+COUNTIF(전체당첨내역!$B15:$G15,12)</f>
        <v>1</v>
      </c>
      <c r="N15">
        <f>N14+COUNTIF(전체당첨내역!$B15:$G15,13)</f>
        <v>1</v>
      </c>
      <c r="O15">
        <f>O14+COUNTIF(전체당첨내역!$B15:$G15,14)</f>
        <v>2</v>
      </c>
      <c r="P15">
        <f>P14+COUNTIF(전체당첨내역!$B15:$G15,15)</f>
        <v>1</v>
      </c>
      <c r="Q15">
        <f>Q14+COUNTIF(전체당첨내역!$B15:$G15,16)</f>
        <v>4</v>
      </c>
      <c r="R15">
        <f>R14+COUNTIF(전체당첨내역!$B15:$G15,17)</f>
        <v>1</v>
      </c>
      <c r="S15">
        <f>S14+COUNTIF(전체당첨내역!$B15:$G15,18)</f>
        <v>0</v>
      </c>
      <c r="T15">
        <f>T14+COUNTIF(전체당첨내역!$B15:$G15,19)</f>
        <v>2</v>
      </c>
      <c r="U15">
        <f>U14+COUNTIF(전체당첨내역!$B15:$G15,20)</f>
        <v>0</v>
      </c>
      <c r="V15">
        <f>V14+COUNTIF(전체당첨내역!$B15:$G15,21)</f>
        <v>3</v>
      </c>
      <c r="W15">
        <f>W14+COUNTIF(전체당첨내역!$B15:$G15,22)</f>
        <v>1</v>
      </c>
      <c r="X15">
        <f>X14+COUNTIF(전체당첨내역!$B15:$G15,23)</f>
        <v>2</v>
      </c>
      <c r="Y15">
        <f>Y14+COUNTIF(전체당첨내역!$B15:$G15,24)</f>
        <v>1</v>
      </c>
      <c r="Z15">
        <f>Z14+COUNTIF(전체당첨내역!$B15:$G15,25)</f>
        <v>6</v>
      </c>
      <c r="AA15">
        <f>AA14+COUNTIF(전체당첨내역!$B15:$G15,26)</f>
        <v>2</v>
      </c>
      <c r="AB15">
        <f>AB14+COUNTIF(전체당첨내역!$B15:$G15,27)</f>
        <v>3</v>
      </c>
      <c r="AC15">
        <f>AC14+COUNTIF(전체당첨내역!$B15:$G15,28)</f>
        <v>0</v>
      </c>
      <c r="AD15">
        <f>AD14+COUNTIF(전체당첨내역!$B15:$G15,29)</f>
        <v>2</v>
      </c>
      <c r="AE15">
        <f>AE14+COUNTIF(전체당첨내역!$B15:$G15,30)</f>
        <v>2</v>
      </c>
      <c r="AF15">
        <f>AF14+COUNTIF(전체당첨내역!$B15:$G15,31)</f>
        <v>3</v>
      </c>
      <c r="AG15">
        <f>AG14+COUNTIF(전체당첨내역!$B15:$G15,32)</f>
        <v>1</v>
      </c>
      <c r="AH15">
        <f>AH14+COUNTIF(전체당첨내역!$B15:$G15,33)</f>
        <v>3</v>
      </c>
      <c r="AI15">
        <f>AI14+COUNTIF(전체당첨내역!$B15:$G15,34)</f>
        <v>1</v>
      </c>
      <c r="AJ15">
        <f>AJ14+COUNTIF(전체당첨내역!$B15:$G15,35)</f>
        <v>0</v>
      </c>
      <c r="AK15">
        <f>AK14+COUNTIF(전체당첨내역!$B15:$G15,36)</f>
        <v>2</v>
      </c>
      <c r="AL15">
        <f>AL14+COUNTIF(전체당첨내역!$B15:$G15,37)</f>
        <v>4</v>
      </c>
      <c r="AM15">
        <f>AM14+COUNTIF(전체당첨내역!$B15:$G15,38)</f>
        <v>1</v>
      </c>
      <c r="AN15">
        <f>AN14+COUNTIF(전체당첨내역!$B15:$G15,39)</f>
        <v>3</v>
      </c>
      <c r="AO15">
        <f>AO14+COUNTIF(전체당첨내역!$B15:$G15,40)</f>
        <v>6</v>
      </c>
      <c r="AP15">
        <f>AP14+COUNTIF(전체당첨내역!$B15:$G15,41)</f>
        <v>3</v>
      </c>
      <c r="AQ15">
        <f>AQ14+COUNTIF(전체당첨내역!$B15:$G15,42)</f>
        <v>6</v>
      </c>
      <c r="AR15">
        <f>AR14+COUNTIF(전체당첨내역!$B15:$G15,43)</f>
        <v>0</v>
      </c>
      <c r="AS15">
        <f>AS14+COUNTIF(전체당첨내역!$B15:$G15,44)</f>
        <v>1</v>
      </c>
      <c r="AT15">
        <f>AT14+COUNTIF(전체당첨내역!$B15:$G15,45)</f>
        <v>1</v>
      </c>
    </row>
    <row r="16" spans="1:46" ht="16.5" customHeight="1">
      <c r="A16">
        <v>15</v>
      </c>
      <c r="B16">
        <f>B15+COUNTIF(전체당첨내역!$B16:$G16,1)</f>
        <v>1</v>
      </c>
      <c r="C16">
        <f>C15+COUNTIF(전체당첨내역!$B16:$G16,2)</f>
        <v>4</v>
      </c>
      <c r="D16">
        <f>D15+COUNTIF(전체당첨내역!$B16:$G16,3)</f>
        <v>1</v>
      </c>
      <c r="E16">
        <f>E15+COUNTIF(전체당첨내역!$B16:$G16,4)</f>
        <v>2</v>
      </c>
      <c r="F16">
        <f>F15+COUNTIF(전체당첨내역!$B16:$G16,5)</f>
        <v>0</v>
      </c>
      <c r="G16">
        <f>G15+COUNTIF(전체당첨내역!$B16:$G16,6)</f>
        <v>1</v>
      </c>
      <c r="H16">
        <f>H15+COUNTIF(전체당첨내역!$B16:$G16,7)</f>
        <v>1</v>
      </c>
      <c r="I16">
        <f>I15+COUNTIF(전체당첨내역!$B16:$G16,8)</f>
        <v>1</v>
      </c>
      <c r="J16">
        <f>J15+COUNTIF(전체당첨내역!$B16:$G16,9)</f>
        <v>3</v>
      </c>
      <c r="K16">
        <f>K15+COUNTIF(전체당첨내역!$B16:$G16,10)</f>
        <v>1</v>
      </c>
      <c r="L16">
        <f>L15+COUNTIF(전체당첨내역!$B16:$G16,11)</f>
        <v>2</v>
      </c>
      <c r="M16">
        <f>M15+COUNTIF(전체당첨내역!$B16:$G16,12)</f>
        <v>1</v>
      </c>
      <c r="N16">
        <f>N15+COUNTIF(전체당첨내역!$B16:$G16,13)</f>
        <v>1</v>
      </c>
      <c r="O16">
        <f>O15+COUNTIF(전체당첨내역!$B16:$G16,14)</f>
        <v>2</v>
      </c>
      <c r="P16">
        <f>P15+COUNTIF(전체당첨내역!$B16:$G16,15)</f>
        <v>1</v>
      </c>
      <c r="Q16">
        <f>Q15+COUNTIF(전체당첨내역!$B16:$G16,16)</f>
        <v>5</v>
      </c>
      <c r="R16">
        <f>R15+COUNTIF(전체당첨내역!$B16:$G16,17)</f>
        <v>1</v>
      </c>
      <c r="S16">
        <f>S15+COUNTIF(전체당첨내역!$B16:$G16,18)</f>
        <v>0</v>
      </c>
      <c r="T16">
        <f>T15+COUNTIF(전체당첨내역!$B16:$G16,19)</f>
        <v>2</v>
      </c>
      <c r="U16">
        <f>U15+COUNTIF(전체당첨내역!$B16:$G16,20)</f>
        <v>0</v>
      </c>
      <c r="V16">
        <f>V15+COUNTIF(전체당첨내역!$B16:$G16,21)</f>
        <v>3</v>
      </c>
      <c r="W16">
        <f>W15+COUNTIF(전체당첨내역!$B16:$G16,22)</f>
        <v>1</v>
      </c>
      <c r="X16">
        <f>X15+COUNTIF(전체당첨내역!$B16:$G16,23)</f>
        <v>2</v>
      </c>
      <c r="Y16">
        <f>Y15+COUNTIF(전체당첨내역!$B16:$G16,24)</f>
        <v>1</v>
      </c>
      <c r="Z16">
        <f>Z15+COUNTIF(전체당첨내역!$B16:$G16,25)</f>
        <v>6</v>
      </c>
      <c r="AA16">
        <f>AA15+COUNTIF(전체당첨내역!$B16:$G16,26)</f>
        <v>2</v>
      </c>
      <c r="AB16">
        <f>AB15+COUNTIF(전체당첨내역!$B16:$G16,27)</f>
        <v>3</v>
      </c>
      <c r="AC16">
        <f>AC15+COUNTIF(전체당첨내역!$B16:$G16,28)</f>
        <v>0</v>
      </c>
      <c r="AD16">
        <f>AD15+COUNTIF(전체당첨내역!$B16:$G16,29)</f>
        <v>2</v>
      </c>
      <c r="AE16">
        <f>AE15+COUNTIF(전체당첨내역!$B16:$G16,30)</f>
        <v>3</v>
      </c>
      <c r="AF16">
        <f>AF15+COUNTIF(전체당첨내역!$B16:$G16,31)</f>
        <v>4</v>
      </c>
      <c r="AG16">
        <f>AG15+COUNTIF(전체당첨내역!$B16:$G16,32)</f>
        <v>1</v>
      </c>
      <c r="AH16">
        <f>AH15+COUNTIF(전체당첨내역!$B16:$G16,33)</f>
        <v>3</v>
      </c>
      <c r="AI16">
        <f>AI15+COUNTIF(전체당첨내역!$B16:$G16,34)</f>
        <v>1</v>
      </c>
      <c r="AJ16">
        <f>AJ15+COUNTIF(전체당첨내역!$B16:$G16,35)</f>
        <v>0</v>
      </c>
      <c r="AK16">
        <f>AK15+COUNTIF(전체당첨내역!$B16:$G16,36)</f>
        <v>2</v>
      </c>
      <c r="AL16">
        <f>AL15+COUNTIF(전체당첨내역!$B16:$G16,37)</f>
        <v>5</v>
      </c>
      <c r="AM16">
        <f>AM15+COUNTIF(전체당첨내역!$B16:$G16,38)</f>
        <v>1</v>
      </c>
      <c r="AN16">
        <f>AN15+COUNTIF(전체당첨내역!$B16:$G16,39)</f>
        <v>3</v>
      </c>
      <c r="AO16">
        <f>AO15+COUNTIF(전체당첨내역!$B16:$G16,40)</f>
        <v>6</v>
      </c>
      <c r="AP16">
        <f>AP15+COUNTIF(전체당첨내역!$B16:$G16,41)</f>
        <v>3</v>
      </c>
      <c r="AQ16">
        <f>AQ15+COUNTIF(전체당첨내역!$B16:$G16,42)</f>
        <v>6</v>
      </c>
      <c r="AR16">
        <f>AR15+COUNTIF(전체당첨내역!$B16:$G16,43)</f>
        <v>0</v>
      </c>
      <c r="AS16">
        <f>AS15+COUNTIF(전체당첨내역!$B16:$G16,44)</f>
        <v>1</v>
      </c>
      <c r="AT16">
        <f>AT15+COUNTIF(전체당첨내역!$B16:$G16,45)</f>
        <v>1</v>
      </c>
    </row>
    <row r="17" spans="1:46" ht="16.5" customHeight="1">
      <c r="A17">
        <v>16</v>
      </c>
      <c r="B17">
        <f>B16+COUNTIF(전체당첨내역!$B17:$G17,1)</f>
        <v>1</v>
      </c>
      <c r="C17">
        <f>C16+COUNTIF(전체당첨내역!$B17:$G17,2)</f>
        <v>4</v>
      </c>
      <c r="D17">
        <f>D16+COUNTIF(전체당첨내역!$B17:$G17,3)</f>
        <v>1</v>
      </c>
      <c r="E17">
        <f>E16+COUNTIF(전체당첨내역!$B17:$G17,4)</f>
        <v>2</v>
      </c>
      <c r="F17">
        <f>F16+COUNTIF(전체당첨내역!$B17:$G17,5)</f>
        <v>0</v>
      </c>
      <c r="G17">
        <f>G16+COUNTIF(전체당첨내역!$B17:$G17,6)</f>
        <v>2</v>
      </c>
      <c r="H17">
        <f>H16+COUNTIF(전체당첨내역!$B17:$G17,7)</f>
        <v>2</v>
      </c>
      <c r="I17">
        <f>I16+COUNTIF(전체당첨내역!$B17:$G17,8)</f>
        <v>1</v>
      </c>
      <c r="J17">
        <f>J16+COUNTIF(전체당첨내역!$B17:$G17,9)</f>
        <v>3</v>
      </c>
      <c r="K17">
        <f>K16+COUNTIF(전체당첨내역!$B17:$G17,10)</f>
        <v>1</v>
      </c>
      <c r="L17">
        <f>L16+COUNTIF(전체당첨내역!$B17:$G17,11)</f>
        <v>2</v>
      </c>
      <c r="M17">
        <f>M16+COUNTIF(전체당첨내역!$B17:$G17,12)</f>
        <v>1</v>
      </c>
      <c r="N17">
        <f>N16+COUNTIF(전체당첨내역!$B17:$G17,13)</f>
        <v>1</v>
      </c>
      <c r="O17">
        <f>O16+COUNTIF(전체당첨내역!$B17:$G17,14)</f>
        <v>2</v>
      </c>
      <c r="P17">
        <f>P16+COUNTIF(전체당첨내역!$B17:$G17,15)</f>
        <v>1</v>
      </c>
      <c r="Q17">
        <f>Q16+COUNTIF(전체당첨내역!$B17:$G17,16)</f>
        <v>5</v>
      </c>
      <c r="R17">
        <f>R16+COUNTIF(전체당첨내역!$B17:$G17,17)</f>
        <v>1</v>
      </c>
      <c r="S17">
        <f>S16+COUNTIF(전체당첨내역!$B17:$G17,18)</f>
        <v>0</v>
      </c>
      <c r="T17">
        <f>T16+COUNTIF(전체당첨내역!$B17:$G17,19)</f>
        <v>2</v>
      </c>
      <c r="U17">
        <f>U16+COUNTIF(전체당첨내역!$B17:$G17,20)</f>
        <v>0</v>
      </c>
      <c r="V17">
        <f>V16+COUNTIF(전체당첨내역!$B17:$G17,21)</f>
        <v>3</v>
      </c>
      <c r="W17">
        <f>W16+COUNTIF(전체당첨내역!$B17:$G17,22)</f>
        <v>1</v>
      </c>
      <c r="X17">
        <f>X16+COUNTIF(전체당첨내역!$B17:$G17,23)</f>
        <v>2</v>
      </c>
      <c r="Y17">
        <f>Y16+COUNTIF(전체당첨내역!$B17:$G17,24)</f>
        <v>2</v>
      </c>
      <c r="Z17">
        <f>Z16+COUNTIF(전체당첨내역!$B17:$G17,25)</f>
        <v>6</v>
      </c>
      <c r="AA17">
        <f>AA16+COUNTIF(전체당첨내역!$B17:$G17,26)</f>
        <v>2</v>
      </c>
      <c r="AB17">
        <f>AB16+COUNTIF(전체당첨내역!$B17:$G17,27)</f>
        <v>3</v>
      </c>
      <c r="AC17">
        <f>AC16+COUNTIF(전체당첨내역!$B17:$G17,28)</f>
        <v>0</v>
      </c>
      <c r="AD17">
        <f>AD16+COUNTIF(전체당첨내역!$B17:$G17,29)</f>
        <v>2</v>
      </c>
      <c r="AE17">
        <f>AE16+COUNTIF(전체당첨내역!$B17:$G17,30)</f>
        <v>3</v>
      </c>
      <c r="AF17">
        <f>AF16+COUNTIF(전체당첨내역!$B17:$G17,31)</f>
        <v>4</v>
      </c>
      <c r="AG17">
        <f>AG16+COUNTIF(전체당첨내역!$B17:$G17,32)</f>
        <v>1</v>
      </c>
      <c r="AH17">
        <f>AH16+COUNTIF(전체당첨내역!$B17:$G17,33)</f>
        <v>3</v>
      </c>
      <c r="AI17">
        <f>AI16+COUNTIF(전체당첨내역!$B17:$G17,34)</f>
        <v>1</v>
      </c>
      <c r="AJ17">
        <f>AJ16+COUNTIF(전체당첨내역!$B17:$G17,35)</f>
        <v>0</v>
      </c>
      <c r="AK17">
        <f>AK16+COUNTIF(전체당첨내역!$B17:$G17,36)</f>
        <v>2</v>
      </c>
      <c r="AL17">
        <f>AL16+COUNTIF(전체당첨내역!$B17:$G17,37)</f>
        <v>6</v>
      </c>
      <c r="AM17">
        <f>AM16+COUNTIF(전체당첨내역!$B17:$G17,38)</f>
        <v>2</v>
      </c>
      <c r="AN17">
        <f>AN16+COUNTIF(전체당첨내역!$B17:$G17,39)</f>
        <v>3</v>
      </c>
      <c r="AO17">
        <f>AO16+COUNTIF(전체당첨내역!$B17:$G17,40)</f>
        <v>7</v>
      </c>
      <c r="AP17">
        <f>AP16+COUNTIF(전체당첨내역!$B17:$G17,41)</f>
        <v>3</v>
      </c>
      <c r="AQ17">
        <f>AQ16+COUNTIF(전체당첨내역!$B17:$G17,42)</f>
        <v>6</v>
      </c>
      <c r="AR17">
        <f>AR16+COUNTIF(전체당첨내역!$B17:$G17,43)</f>
        <v>0</v>
      </c>
      <c r="AS17">
        <f>AS16+COUNTIF(전체당첨내역!$B17:$G17,44)</f>
        <v>1</v>
      </c>
      <c r="AT17">
        <f>AT16+COUNTIF(전체당첨내역!$B17:$G17,45)</f>
        <v>1</v>
      </c>
    </row>
    <row r="18" spans="1:46" ht="16.5" customHeight="1">
      <c r="A18">
        <v>17</v>
      </c>
      <c r="B18">
        <f>B17+COUNTIF(전체당첨내역!$B18:$G18,1)</f>
        <v>1</v>
      </c>
      <c r="C18">
        <f>C17+COUNTIF(전체당첨내역!$B18:$G18,2)</f>
        <v>4</v>
      </c>
      <c r="D18">
        <f>D17+COUNTIF(전체당첨내역!$B18:$G18,3)</f>
        <v>2</v>
      </c>
      <c r="E18">
        <f>E17+COUNTIF(전체당첨내역!$B18:$G18,4)</f>
        <v>3</v>
      </c>
      <c r="F18">
        <f>F17+COUNTIF(전체당첨내역!$B18:$G18,5)</f>
        <v>0</v>
      </c>
      <c r="G18">
        <f>G17+COUNTIF(전체당첨내역!$B18:$G18,6)</f>
        <v>2</v>
      </c>
      <c r="H18">
        <f>H17+COUNTIF(전체당첨내역!$B18:$G18,7)</f>
        <v>2</v>
      </c>
      <c r="I18">
        <f>I17+COUNTIF(전체당첨내역!$B18:$G18,8)</f>
        <v>1</v>
      </c>
      <c r="J18">
        <f>J17+COUNTIF(전체당첨내역!$B18:$G18,9)</f>
        <v>4</v>
      </c>
      <c r="K18">
        <f>K17+COUNTIF(전체당첨내역!$B18:$G18,10)</f>
        <v>1</v>
      </c>
      <c r="L18">
        <f>L17+COUNTIF(전체당첨내역!$B18:$G18,11)</f>
        <v>2</v>
      </c>
      <c r="M18">
        <f>M17+COUNTIF(전체당첨내역!$B18:$G18,12)</f>
        <v>1</v>
      </c>
      <c r="N18">
        <f>N17+COUNTIF(전체당첨내역!$B18:$G18,13)</f>
        <v>1</v>
      </c>
      <c r="O18">
        <f>O17+COUNTIF(전체당첨내역!$B18:$G18,14)</f>
        <v>2</v>
      </c>
      <c r="P18">
        <f>P17+COUNTIF(전체당첨내역!$B18:$G18,15)</f>
        <v>1</v>
      </c>
      <c r="Q18">
        <f>Q17+COUNTIF(전체당첨내역!$B18:$G18,16)</f>
        <v>5</v>
      </c>
      <c r="R18">
        <f>R17+COUNTIF(전체당첨내역!$B18:$G18,17)</f>
        <v>2</v>
      </c>
      <c r="S18">
        <f>S17+COUNTIF(전체당첨내역!$B18:$G18,18)</f>
        <v>0</v>
      </c>
      <c r="T18">
        <f>T17+COUNTIF(전체당첨내역!$B18:$G18,19)</f>
        <v>2</v>
      </c>
      <c r="U18">
        <f>U17+COUNTIF(전체당첨내역!$B18:$G18,20)</f>
        <v>0</v>
      </c>
      <c r="V18">
        <f>V17+COUNTIF(전체당첨내역!$B18:$G18,21)</f>
        <v>3</v>
      </c>
      <c r="W18">
        <f>W17+COUNTIF(전체당첨내역!$B18:$G18,22)</f>
        <v>1</v>
      </c>
      <c r="X18">
        <f>X17+COUNTIF(전체당첨내역!$B18:$G18,23)</f>
        <v>2</v>
      </c>
      <c r="Y18">
        <f>Y17+COUNTIF(전체당첨내역!$B18:$G18,24)</f>
        <v>2</v>
      </c>
      <c r="Z18">
        <f>Z17+COUNTIF(전체당첨내역!$B18:$G18,25)</f>
        <v>6</v>
      </c>
      <c r="AA18">
        <f>AA17+COUNTIF(전체당첨내역!$B18:$G18,26)</f>
        <v>2</v>
      </c>
      <c r="AB18">
        <f>AB17+COUNTIF(전체당첨내역!$B18:$G18,27)</f>
        <v>3</v>
      </c>
      <c r="AC18">
        <f>AC17+COUNTIF(전체당첨내역!$B18:$G18,28)</f>
        <v>0</v>
      </c>
      <c r="AD18">
        <f>AD17+COUNTIF(전체당첨내역!$B18:$G18,29)</f>
        <v>2</v>
      </c>
      <c r="AE18">
        <f>AE17+COUNTIF(전체당첨내역!$B18:$G18,30)</f>
        <v>3</v>
      </c>
      <c r="AF18">
        <f>AF17+COUNTIF(전체당첨내역!$B18:$G18,31)</f>
        <v>4</v>
      </c>
      <c r="AG18">
        <f>AG17+COUNTIF(전체당첨내역!$B18:$G18,32)</f>
        <v>2</v>
      </c>
      <c r="AH18">
        <f>AH17+COUNTIF(전체당첨내역!$B18:$G18,33)</f>
        <v>3</v>
      </c>
      <c r="AI18">
        <f>AI17+COUNTIF(전체당첨내역!$B18:$G18,34)</f>
        <v>1</v>
      </c>
      <c r="AJ18">
        <f>AJ17+COUNTIF(전체당첨내역!$B18:$G18,35)</f>
        <v>0</v>
      </c>
      <c r="AK18">
        <f>AK17+COUNTIF(전체당첨내역!$B18:$G18,36)</f>
        <v>2</v>
      </c>
      <c r="AL18">
        <f>AL17+COUNTIF(전체당첨내역!$B18:$G18,37)</f>
        <v>7</v>
      </c>
      <c r="AM18">
        <f>AM17+COUNTIF(전체당첨내역!$B18:$G18,38)</f>
        <v>2</v>
      </c>
      <c r="AN18">
        <f>AN17+COUNTIF(전체당첨내역!$B18:$G18,39)</f>
        <v>3</v>
      </c>
      <c r="AO18">
        <f>AO17+COUNTIF(전체당첨내역!$B18:$G18,40)</f>
        <v>7</v>
      </c>
      <c r="AP18">
        <f>AP17+COUNTIF(전체당첨내역!$B18:$G18,41)</f>
        <v>3</v>
      </c>
      <c r="AQ18">
        <f>AQ17+COUNTIF(전체당첨내역!$B18:$G18,42)</f>
        <v>6</v>
      </c>
      <c r="AR18">
        <f>AR17+COUNTIF(전체당첨내역!$B18:$G18,43)</f>
        <v>0</v>
      </c>
      <c r="AS18">
        <f>AS17+COUNTIF(전체당첨내역!$B18:$G18,44)</f>
        <v>1</v>
      </c>
      <c r="AT18">
        <f>AT17+COUNTIF(전체당첨내역!$B18:$G18,45)</f>
        <v>1</v>
      </c>
    </row>
    <row r="19" spans="1:46" ht="16.5" customHeight="1">
      <c r="A19">
        <v>18</v>
      </c>
      <c r="B19">
        <f>B18+COUNTIF(전체당첨내역!$B19:$G19,1)</f>
        <v>1</v>
      </c>
      <c r="C19">
        <f>C18+COUNTIF(전체당첨내역!$B19:$G19,2)</f>
        <v>4</v>
      </c>
      <c r="D19">
        <f>D18+COUNTIF(전체당첨내역!$B19:$G19,3)</f>
        <v>3</v>
      </c>
      <c r="E19">
        <f>E18+COUNTIF(전체당첨내역!$B19:$G19,4)</f>
        <v>3</v>
      </c>
      <c r="F19">
        <f>F18+COUNTIF(전체당첨내역!$B19:$G19,5)</f>
        <v>0</v>
      </c>
      <c r="G19">
        <f>G18+COUNTIF(전체당첨내역!$B19:$G19,6)</f>
        <v>2</v>
      </c>
      <c r="H19">
        <f>H18+COUNTIF(전체당첨내역!$B19:$G19,7)</f>
        <v>2</v>
      </c>
      <c r="I19">
        <f>I18+COUNTIF(전체당첨내역!$B19:$G19,8)</f>
        <v>1</v>
      </c>
      <c r="J19">
        <f>J18+COUNTIF(전체당첨내역!$B19:$G19,9)</f>
        <v>4</v>
      </c>
      <c r="K19">
        <f>K18+COUNTIF(전체당첨내역!$B19:$G19,10)</f>
        <v>1</v>
      </c>
      <c r="L19">
        <f>L18+COUNTIF(전체당첨내역!$B19:$G19,11)</f>
        <v>2</v>
      </c>
      <c r="M19">
        <f>M18+COUNTIF(전체당첨내역!$B19:$G19,12)</f>
        <v>2</v>
      </c>
      <c r="N19">
        <f>N18+COUNTIF(전체당첨내역!$B19:$G19,13)</f>
        <v>2</v>
      </c>
      <c r="O19">
        <f>O18+COUNTIF(전체당첨내역!$B19:$G19,14)</f>
        <v>2</v>
      </c>
      <c r="P19">
        <f>P18+COUNTIF(전체당첨내역!$B19:$G19,15)</f>
        <v>1</v>
      </c>
      <c r="Q19">
        <f>Q18+COUNTIF(전체당첨내역!$B19:$G19,16)</f>
        <v>5</v>
      </c>
      <c r="R19">
        <f>R18+COUNTIF(전체당첨내역!$B19:$G19,17)</f>
        <v>2</v>
      </c>
      <c r="S19">
        <f>S18+COUNTIF(전체당첨내역!$B19:$G19,18)</f>
        <v>0</v>
      </c>
      <c r="T19">
        <f>T18+COUNTIF(전체당첨내역!$B19:$G19,19)</f>
        <v>3</v>
      </c>
      <c r="U19">
        <f>U18+COUNTIF(전체당첨내역!$B19:$G19,20)</f>
        <v>0</v>
      </c>
      <c r="V19">
        <f>V18+COUNTIF(전체당첨내역!$B19:$G19,21)</f>
        <v>3</v>
      </c>
      <c r="W19">
        <f>W18+COUNTIF(전체당첨내역!$B19:$G19,22)</f>
        <v>1</v>
      </c>
      <c r="X19">
        <f>X18+COUNTIF(전체당첨내역!$B19:$G19,23)</f>
        <v>2</v>
      </c>
      <c r="Y19">
        <f>Y18+COUNTIF(전체당첨내역!$B19:$G19,24)</f>
        <v>2</v>
      </c>
      <c r="Z19">
        <f>Z18+COUNTIF(전체당첨내역!$B19:$G19,25)</f>
        <v>6</v>
      </c>
      <c r="AA19">
        <f>AA18+COUNTIF(전체당첨내역!$B19:$G19,26)</f>
        <v>2</v>
      </c>
      <c r="AB19">
        <f>AB18+COUNTIF(전체당첨내역!$B19:$G19,27)</f>
        <v>3</v>
      </c>
      <c r="AC19">
        <f>AC18+COUNTIF(전체당첨내역!$B19:$G19,28)</f>
        <v>0</v>
      </c>
      <c r="AD19">
        <f>AD18+COUNTIF(전체당첨내역!$B19:$G19,29)</f>
        <v>2</v>
      </c>
      <c r="AE19">
        <f>AE18+COUNTIF(전체당첨내역!$B19:$G19,30)</f>
        <v>3</v>
      </c>
      <c r="AF19">
        <f>AF18+COUNTIF(전체당첨내역!$B19:$G19,31)</f>
        <v>4</v>
      </c>
      <c r="AG19">
        <f>AG18+COUNTIF(전체당첨내역!$B19:$G19,32)</f>
        <v>3</v>
      </c>
      <c r="AH19">
        <f>AH18+COUNTIF(전체당첨내역!$B19:$G19,33)</f>
        <v>3</v>
      </c>
      <c r="AI19">
        <f>AI18+COUNTIF(전체당첨내역!$B19:$G19,34)</f>
        <v>1</v>
      </c>
      <c r="AJ19">
        <f>AJ18+COUNTIF(전체당첨내역!$B19:$G19,35)</f>
        <v>1</v>
      </c>
      <c r="AK19">
        <f>AK18+COUNTIF(전체당첨내역!$B19:$G19,36)</f>
        <v>2</v>
      </c>
      <c r="AL19">
        <f>AL18+COUNTIF(전체당첨내역!$B19:$G19,37)</f>
        <v>7</v>
      </c>
      <c r="AM19">
        <f>AM18+COUNTIF(전체당첨내역!$B19:$G19,38)</f>
        <v>2</v>
      </c>
      <c r="AN19">
        <f>AN18+COUNTIF(전체당첨내역!$B19:$G19,39)</f>
        <v>3</v>
      </c>
      <c r="AO19">
        <f>AO18+COUNTIF(전체당첨내역!$B19:$G19,40)</f>
        <v>7</v>
      </c>
      <c r="AP19">
        <f>AP18+COUNTIF(전체당첨내역!$B19:$G19,41)</f>
        <v>3</v>
      </c>
      <c r="AQ19">
        <f>AQ18+COUNTIF(전체당첨내역!$B19:$G19,42)</f>
        <v>6</v>
      </c>
      <c r="AR19">
        <f>AR18+COUNTIF(전체당첨내역!$B19:$G19,43)</f>
        <v>0</v>
      </c>
      <c r="AS19">
        <f>AS18+COUNTIF(전체당첨내역!$B19:$G19,44)</f>
        <v>1</v>
      </c>
      <c r="AT19">
        <f>AT18+COUNTIF(전체당첨내역!$B19:$G19,45)</f>
        <v>1</v>
      </c>
    </row>
    <row r="20" spans="1:46" ht="16.5" customHeight="1">
      <c r="A20">
        <v>19</v>
      </c>
      <c r="B20">
        <f>B19+COUNTIF(전체당첨내역!$B20:$G20,1)</f>
        <v>1</v>
      </c>
      <c r="C20">
        <f>C19+COUNTIF(전체당첨내역!$B20:$G20,2)</f>
        <v>4</v>
      </c>
      <c r="D20">
        <f>D19+COUNTIF(전체당첨내역!$B20:$G20,3)</f>
        <v>3</v>
      </c>
      <c r="E20">
        <f>E19+COUNTIF(전체당첨내역!$B20:$G20,4)</f>
        <v>3</v>
      </c>
      <c r="F20">
        <f>F19+COUNTIF(전체당첨내역!$B20:$G20,5)</f>
        <v>0</v>
      </c>
      <c r="G20">
        <f>G19+COUNTIF(전체당첨내역!$B20:$G20,6)</f>
        <v>3</v>
      </c>
      <c r="H20">
        <f>H19+COUNTIF(전체당첨내역!$B20:$G20,7)</f>
        <v>2</v>
      </c>
      <c r="I20">
        <f>I19+COUNTIF(전체당첨내역!$B20:$G20,8)</f>
        <v>1</v>
      </c>
      <c r="J20">
        <f>J19+COUNTIF(전체당첨내역!$B20:$G20,9)</f>
        <v>4</v>
      </c>
      <c r="K20">
        <f>K19+COUNTIF(전체당첨내역!$B20:$G20,10)</f>
        <v>1</v>
      </c>
      <c r="L20">
        <f>L19+COUNTIF(전체당첨내역!$B20:$G20,11)</f>
        <v>2</v>
      </c>
      <c r="M20">
        <f>M19+COUNTIF(전체당첨내역!$B20:$G20,12)</f>
        <v>2</v>
      </c>
      <c r="N20">
        <f>N19+COUNTIF(전체당첨내역!$B20:$G20,13)</f>
        <v>2</v>
      </c>
      <c r="O20">
        <f>O19+COUNTIF(전체당첨내역!$B20:$G20,14)</f>
        <v>2</v>
      </c>
      <c r="P20">
        <f>P19+COUNTIF(전체당첨내역!$B20:$G20,15)</f>
        <v>1</v>
      </c>
      <c r="Q20">
        <f>Q19+COUNTIF(전체당첨내역!$B20:$G20,16)</f>
        <v>5</v>
      </c>
      <c r="R20">
        <f>R19+COUNTIF(전체당첨내역!$B20:$G20,17)</f>
        <v>2</v>
      </c>
      <c r="S20">
        <f>S19+COUNTIF(전체당첨내역!$B20:$G20,18)</f>
        <v>0</v>
      </c>
      <c r="T20">
        <f>T19+COUNTIF(전체당첨내역!$B20:$G20,19)</f>
        <v>3</v>
      </c>
      <c r="U20">
        <f>U19+COUNTIF(전체당첨내역!$B20:$G20,20)</f>
        <v>0</v>
      </c>
      <c r="V20">
        <f>V19+COUNTIF(전체당첨내역!$B20:$G20,21)</f>
        <v>3</v>
      </c>
      <c r="W20">
        <f>W19+COUNTIF(전체당첨내역!$B20:$G20,22)</f>
        <v>1</v>
      </c>
      <c r="X20">
        <f>X19+COUNTIF(전체당첨내역!$B20:$G20,23)</f>
        <v>2</v>
      </c>
      <c r="Y20">
        <f>Y19+COUNTIF(전체당첨내역!$B20:$G20,24)</f>
        <v>2</v>
      </c>
      <c r="Z20">
        <f>Z19+COUNTIF(전체당첨내역!$B20:$G20,25)</f>
        <v>6</v>
      </c>
      <c r="AA20">
        <f>AA19+COUNTIF(전체당첨내역!$B20:$G20,26)</f>
        <v>2</v>
      </c>
      <c r="AB20">
        <f>AB19+COUNTIF(전체당첨내역!$B20:$G20,27)</f>
        <v>3</v>
      </c>
      <c r="AC20">
        <f>AC19+COUNTIF(전체당첨내역!$B20:$G20,28)</f>
        <v>0</v>
      </c>
      <c r="AD20">
        <f>AD19+COUNTIF(전체당첨내역!$B20:$G20,29)</f>
        <v>2</v>
      </c>
      <c r="AE20">
        <f>AE19+COUNTIF(전체당첨내역!$B20:$G20,30)</f>
        <v>4</v>
      </c>
      <c r="AF20">
        <f>AF19+COUNTIF(전체당첨내역!$B20:$G20,31)</f>
        <v>4</v>
      </c>
      <c r="AG20">
        <f>AG19+COUNTIF(전체당첨내역!$B20:$G20,32)</f>
        <v>3</v>
      </c>
      <c r="AH20">
        <f>AH19+COUNTIF(전체당첨내역!$B20:$G20,33)</f>
        <v>3</v>
      </c>
      <c r="AI20">
        <f>AI19+COUNTIF(전체당첨내역!$B20:$G20,34)</f>
        <v>1</v>
      </c>
      <c r="AJ20">
        <f>AJ19+COUNTIF(전체당첨내역!$B20:$G20,35)</f>
        <v>1</v>
      </c>
      <c r="AK20">
        <f>AK19+COUNTIF(전체당첨내역!$B20:$G20,36)</f>
        <v>2</v>
      </c>
      <c r="AL20">
        <f>AL19+COUNTIF(전체당첨내역!$B20:$G20,37)</f>
        <v>7</v>
      </c>
      <c r="AM20">
        <f>AM19+COUNTIF(전체당첨내역!$B20:$G20,38)</f>
        <v>3</v>
      </c>
      <c r="AN20">
        <f>AN19+COUNTIF(전체당첨내역!$B20:$G20,39)</f>
        <v>4</v>
      </c>
      <c r="AO20">
        <f>AO19+COUNTIF(전체당첨내역!$B20:$G20,40)</f>
        <v>8</v>
      </c>
      <c r="AP20">
        <f>AP19+COUNTIF(전체당첨내역!$B20:$G20,41)</f>
        <v>3</v>
      </c>
      <c r="AQ20">
        <f>AQ19+COUNTIF(전체당첨내역!$B20:$G20,42)</f>
        <v>6</v>
      </c>
      <c r="AR20">
        <f>AR19+COUNTIF(전체당첨내역!$B20:$G20,43)</f>
        <v>1</v>
      </c>
      <c r="AS20">
        <f>AS19+COUNTIF(전체당첨내역!$B20:$G20,44)</f>
        <v>1</v>
      </c>
      <c r="AT20">
        <f>AT19+COUNTIF(전체당첨내역!$B20:$G20,45)</f>
        <v>1</v>
      </c>
    </row>
    <row r="21" spans="1:46" ht="16.5" customHeight="1">
      <c r="A21">
        <v>20</v>
      </c>
      <c r="B21">
        <f>B20+COUNTIF(전체당첨내역!$B21:$G21,1)</f>
        <v>1</v>
      </c>
      <c r="C21">
        <f>C20+COUNTIF(전체당첨내역!$B21:$G21,2)</f>
        <v>4</v>
      </c>
      <c r="D21">
        <f>D20+COUNTIF(전체당첨내역!$B21:$G21,3)</f>
        <v>3</v>
      </c>
      <c r="E21">
        <f>E20+COUNTIF(전체당첨내역!$B21:$G21,4)</f>
        <v>3</v>
      </c>
      <c r="F21">
        <f>F20+COUNTIF(전체당첨내역!$B21:$G21,5)</f>
        <v>0</v>
      </c>
      <c r="G21">
        <f>G20+COUNTIF(전체당첨내역!$B21:$G21,6)</f>
        <v>3</v>
      </c>
      <c r="H21">
        <f>H20+COUNTIF(전체당첨내역!$B21:$G21,7)</f>
        <v>2</v>
      </c>
      <c r="I21">
        <f>I20+COUNTIF(전체당첨내역!$B21:$G21,8)</f>
        <v>1</v>
      </c>
      <c r="J21">
        <f>J20+COUNTIF(전체당첨내역!$B21:$G21,9)</f>
        <v>4</v>
      </c>
      <c r="K21">
        <f>K20+COUNTIF(전체당첨내역!$B21:$G21,10)</f>
        <v>2</v>
      </c>
      <c r="L21">
        <f>L20+COUNTIF(전체당첨내역!$B21:$G21,11)</f>
        <v>2</v>
      </c>
      <c r="M21">
        <f>M20+COUNTIF(전체당첨내역!$B21:$G21,12)</f>
        <v>2</v>
      </c>
      <c r="N21">
        <f>N20+COUNTIF(전체당첨내역!$B21:$G21,13)</f>
        <v>2</v>
      </c>
      <c r="O21">
        <f>O20+COUNTIF(전체당첨내역!$B21:$G21,14)</f>
        <v>3</v>
      </c>
      <c r="P21">
        <f>P20+COUNTIF(전체당첨내역!$B21:$G21,15)</f>
        <v>1</v>
      </c>
      <c r="Q21">
        <f>Q20+COUNTIF(전체당첨내역!$B21:$G21,16)</f>
        <v>5</v>
      </c>
      <c r="R21">
        <f>R20+COUNTIF(전체당첨내역!$B21:$G21,17)</f>
        <v>2</v>
      </c>
      <c r="S21">
        <f>S20+COUNTIF(전체당첨내역!$B21:$G21,18)</f>
        <v>1</v>
      </c>
      <c r="T21">
        <f>T20+COUNTIF(전체당첨내역!$B21:$G21,19)</f>
        <v>3</v>
      </c>
      <c r="U21">
        <f>U20+COUNTIF(전체당첨내역!$B21:$G21,20)</f>
        <v>1</v>
      </c>
      <c r="V21">
        <f>V20+COUNTIF(전체당첨내역!$B21:$G21,21)</f>
        <v>3</v>
      </c>
      <c r="W21">
        <f>W20+COUNTIF(전체당첨내역!$B21:$G21,22)</f>
        <v>1</v>
      </c>
      <c r="X21">
        <f>X20+COUNTIF(전체당첨내역!$B21:$G21,23)</f>
        <v>3</v>
      </c>
      <c r="Y21">
        <f>Y20+COUNTIF(전체당첨내역!$B21:$G21,24)</f>
        <v>2</v>
      </c>
      <c r="Z21">
        <f>Z20+COUNTIF(전체당첨내역!$B21:$G21,25)</f>
        <v>6</v>
      </c>
      <c r="AA21">
        <f>AA20+COUNTIF(전체당첨내역!$B21:$G21,26)</f>
        <v>2</v>
      </c>
      <c r="AB21">
        <f>AB20+COUNTIF(전체당첨내역!$B21:$G21,27)</f>
        <v>3</v>
      </c>
      <c r="AC21">
        <f>AC20+COUNTIF(전체당첨내역!$B21:$G21,28)</f>
        <v>0</v>
      </c>
      <c r="AD21">
        <f>AD20+COUNTIF(전체당첨내역!$B21:$G21,29)</f>
        <v>2</v>
      </c>
      <c r="AE21">
        <f>AE20+COUNTIF(전체당첨내역!$B21:$G21,30)</f>
        <v>5</v>
      </c>
      <c r="AF21">
        <f>AF20+COUNTIF(전체당첨내역!$B21:$G21,31)</f>
        <v>4</v>
      </c>
      <c r="AG21">
        <f>AG20+COUNTIF(전체당첨내역!$B21:$G21,32)</f>
        <v>3</v>
      </c>
      <c r="AH21">
        <f>AH20+COUNTIF(전체당첨내역!$B21:$G21,33)</f>
        <v>3</v>
      </c>
      <c r="AI21">
        <f>AI20+COUNTIF(전체당첨내역!$B21:$G21,34)</f>
        <v>1</v>
      </c>
      <c r="AJ21">
        <f>AJ20+COUNTIF(전체당첨내역!$B21:$G21,35)</f>
        <v>1</v>
      </c>
      <c r="AK21">
        <f>AK20+COUNTIF(전체당첨내역!$B21:$G21,36)</f>
        <v>2</v>
      </c>
      <c r="AL21">
        <f>AL20+COUNTIF(전체당첨내역!$B21:$G21,37)</f>
        <v>7</v>
      </c>
      <c r="AM21">
        <f>AM20+COUNTIF(전체당첨내역!$B21:$G21,38)</f>
        <v>3</v>
      </c>
      <c r="AN21">
        <f>AN20+COUNTIF(전체당첨내역!$B21:$G21,39)</f>
        <v>4</v>
      </c>
      <c r="AO21">
        <f>AO20+COUNTIF(전체당첨내역!$B21:$G21,40)</f>
        <v>8</v>
      </c>
      <c r="AP21">
        <f>AP20+COUNTIF(전체당첨내역!$B21:$G21,41)</f>
        <v>3</v>
      </c>
      <c r="AQ21">
        <f>AQ20+COUNTIF(전체당첨내역!$B21:$G21,42)</f>
        <v>6</v>
      </c>
      <c r="AR21">
        <f>AR20+COUNTIF(전체당첨내역!$B21:$G21,43)</f>
        <v>1</v>
      </c>
      <c r="AS21">
        <f>AS20+COUNTIF(전체당첨내역!$B21:$G21,44)</f>
        <v>1</v>
      </c>
      <c r="AT21">
        <f>AT20+COUNTIF(전체당첨내역!$B21:$G21,45)</f>
        <v>1</v>
      </c>
    </row>
    <row r="22" spans="1:46" ht="16.5" customHeight="1">
      <c r="A22">
        <v>21</v>
      </c>
      <c r="B22">
        <f>B21+COUNTIF(전체당첨내역!$B22:$G22,1)</f>
        <v>1</v>
      </c>
      <c r="C22">
        <f>C21+COUNTIF(전체당첨내역!$B22:$G22,2)</f>
        <v>4</v>
      </c>
      <c r="D22">
        <f>D21+COUNTIF(전체당첨내역!$B22:$G22,3)</f>
        <v>3</v>
      </c>
      <c r="E22">
        <f>E21+COUNTIF(전체당첨내역!$B22:$G22,4)</f>
        <v>3</v>
      </c>
      <c r="F22">
        <f>F21+COUNTIF(전체당첨내역!$B22:$G22,5)</f>
        <v>0</v>
      </c>
      <c r="G22">
        <f>G21+COUNTIF(전체당첨내역!$B22:$G22,6)</f>
        <v>4</v>
      </c>
      <c r="H22">
        <f>H21+COUNTIF(전체당첨내역!$B22:$G22,7)</f>
        <v>2</v>
      </c>
      <c r="I22">
        <f>I21+COUNTIF(전체당첨내역!$B22:$G22,8)</f>
        <v>1</v>
      </c>
      <c r="J22">
        <f>J21+COUNTIF(전체당첨내역!$B22:$G22,9)</f>
        <v>4</v>
      </c>
      <c r="K22">
        <f>K21+COUNTIF(전체당첨내역!$B22:$G22,10)</f>
        <v>2</v>
      </c>
      <c r="L22">
        <f>L21+COUNTIF(전체당첨내역!$B22:$G22,11)</f>
        <v>2</v>
      </c>
      <c r="M22">
        <f>M21+COUNTIF(전체당첨내역!$B22:$G22,12)</f>
        <v>3</v>
      </c>
      <c r="N22">
        <f>N21+COUNTIF(전체당첨내역!$B22:$G22,13)</f>
        <v>2</v>
      </c>
      <c r="O22">
        <f>O21+COUNTIF(전체당첨내역!$B22:$G22,14)</f>
        <v>3</v>
      </c>
      <c r="P22">
        <f>P21+COUNTIF(전체당첨내역!$B22:$G22,15)</f>
        <v>1</v>
      </c>
      <c r="Q22">
        <f>Q21+COUNTIF(전체당첨내역!$B22:$G22,16)</f>
        <v>5</v>
      </c>
      <c r="R22">
        <f>R21+COUNTIF(전체당첨내역!$B22:$G22,17)</f>
        <v>3</v>
      </c>
      <c r="S22">
        <f>S21+COUNTIF(전체당첨내역!$B22:$G22,18)</f>
        <v>2</v>
      </c>
      <c r="T22">
        <f>T21+COUNTIF(전체당첨내역!$B22:$G22,19)</f>
        <v>3</v>
      </c>
      <c r="U22">
        <f>U21+COUNTIF(전체당첨내역!$B22:$G22,20)</f>
        <v>1</v>
      </c>
      <c r="V22">
        <f>V21+COUNTIF(전체당첨내역!$B22:$G22,21)</f>
        <v>3</v>
      </c>
      <c r="W22">
        <f>W21+COUNTIF(전체당첨내역!$B22:$G22,22)</f>
        <v>1</v>
      </c>
      <c r="X22">
        <f>X21+COUNTIF(전체당첨내역!$B22:$G22,23)</f>
        <v>3</v>
      </c>
      <c r="Y22">
        <f>Y21+COUNTIF(전체당첨내역!$B22:$G22,24)</f>
        <v>2</v>
      </c>
      <c r="Z22">
        <f>Z21+COUNTIF(전체당첨내역!$B22:$G22,25)</f>
        <v>6</v>
      </c>
      <c r="AA22">
        <f>AA21+COUNTIF(전체당첨내역!$B22:$G22,26)</f>
        <v>2</v>
      </c>
      <c r="AB22">
        <f>AB21+COUNTIF(전체당첨내역!$B22:$G22,27)</f>
        <v>3</v>
      </c>
      <c r="AC22">
        <f>AC21+COUNTIF(전체당첨내역!$B22:$G22,28)</f>
        <v>0</v>
      </c>
      <c r="AD22">
        <f>AD21+COUNTIF(전체당첨내역!$B22:$G22,29)</f>
        <v>2</v>
      </c>
      <c r="AE22">
        <f>AE21+COUNTIF(전체당첨내역!$B22:$G22,30)</f>
        <v>5</v>
      </c>
      <c r="AF22">
        <f>AF21+COUNTIF(전체당첨내역!$B22:$G22,31)</f>
        <v>5</v>
      </c>
      <c r="AG22">
        <f>AG21+COUNTIF(전체당첨내역!$B22:$G22,32)</f>
        <v>4</v>
      </c>
      <c r="AH22">
        <f>AH21+COUNTIF(전체당첨내역!$B22:$G22,33)</f>
        <v>3</v>
      </c>
      <c r="AI22">
        <f>AI21+COUNTIF(전체당첨내역!$B22:$G22,34)</f>
        <v>1</v>
      </c>
      <c r="AJ22">
        <f>AJ21+COUNTIF(전체당첨내역!$B22:$G22,35)</f>
        <v>1</v>
      </c>
      <c r="AK22">
        <f>AK21+COUNTIF(전체당첨내역!$B22:$G22,36)</f>
        <v>2</v>
      </c>
      <c r="AL22">
        <f>AL21+COUNTIF(전체당첨내역!$B22:$G22,37)</f>
        <v>7</v>
      </c>
      <c r="AM22">
        <f>AM21+COUNTIF(전체당첨내역!$B22:$G22,38)</f>
        <v>3</v>
      </c>
      <c r="AN22">
        <f>AN21+COUNTIF(전체당첨내역!$B22:$G22,39)</f>
        <v>4</v>
      </c>
      <c r="AO22">
        <f>AO21+COUNTIF(전체당첨내역!$B22:$G22,40)</f>
        <v>8</v>
      </c>
      <c r="AP22">
        <f>AP21+COUNTIF(전체당첨내역!$B22:$G22,41)</f>
        <v>3</v>
      </c>
      <c r="AQ22">
        <f>AQ21+COUNTIF(전체당첨내역!$B22:$G22,42)</f>
        <v>6</v>
      </c>
      <c r="AR22">
        <f>AR21+COUNTIF(전체당첨내역!$B22:$G22,43)</f>
        <v>1</v>
      </c>
      <c r="AS22">
        <f>AS21+COUNTIF(전체당첨내역!$B22:$G22,44)</f>
        <v>1</v>
      </c>
      <c r="AT22">
        <f>AT21+COUNTIF(전체당첨내역!$B22:$G22,45)</f>
        <v>1</v>
      </c>
    </row>
    <row r="23" spans="1:46" ht="16.5" customHeight="1">
      <c r="A23">
        <v>22</v>
      </c>
      <c r="B23">
        <f>B22+COUNTIF(전체당첨내역!$B23:$G23,1)</f>
        <v>1</v>
      </c>
      <c r="C23">
        <f>C22+COUNTIF(전체당첨내역!$B23:$G23,2)</f>
        <v>4</v>
      </c>
      <c r="D23">
        <f>D22+COUNTIF(전체당첨내역!$B23:$G23,3)</f>
        <v>3</v>
      </c>
      <c r="E23">
        <f>E22+COUNTIF(전체당첨내역!$B23:$G23,4)</f>
        <v>4</v>
      </c>
      <c r="F23">
        <f>F22+COUNTIF(전체당첨내역!$B23:$G23,5)</f>
        <v>1</v>
      </c>
      <c r="G23">
        <f>G22+COUNTIF(전체당첨내역!$B23:$G23,6)</f>
        <v>5</v>
      </c>
      <c r="H23">
        <f>H22+COUNTIF(전체당첨내역!$B23:$G23,7)</f>
        <v>2</v>
      </c>
      <c r="I23">
        <f>I22+COUNTIF(전체당첨내역!$B23:$G23,8)</f>
        <v>2</v>
      </c>
      <c r="J23">
        <f>J22+COUNTIF(전체당첨내역!$B23:$G23,9)</f>
        <v>4</v>
      </c>
      <c r="K23">
        <f>K22+COUNTIF(전체당첨내역!$B23:$G23,10)</f>
        <v>2</v>
      </c>
      <c r="L23">
        <f>L22+COUNTIF(전체당첨내역!$B23:$G23,11)</f>
        <v>2</v>
      </c>
      <c r="M23">
        <f>M22+COUNTIF(전체당첨내역!$B23:$G23,12)</f>
        <v>3</v>
      </c>
      <c r="N23">
        <f>N22+COUNTIF(전체당첨내역!$B23:$G23,13)</f>
        <v>2</v>
      </c>
      <c r="O23">
        <f>O22+COUNTIF(전체당첨내역!$B23:$G23,14)</f>
        <v>3</v>
      </c>
      <c r="P23">
        <f>P22+COUNTIF(전체당첨내역!$B23:$G23,15)</f>
        <v>1</v>
      </c>
      <c r="Q23">
        <f>Q22+COUNTIF(전체당첨내역!$B23:$G23,16)</f>
        <v>5</v>
      </c>
      <c r="R23">
        <f>R22+COUNTIF(전체당첨내역!$B23:$G23,17)</f>
        <v>4</v>
      </c>
      <c r="S23">
        <f>S22+COUNTIF(전체당첨내역!$B23:$G23,18)</f>
        <v>2</v>
      </c>
      <c r="T23">
        <f>T22+COUNTIF(전체당첨내역!$B23:$G23,19)</f>
        <v>3</v>
      </c>
      <c r="U23">
        <f>U22+COUNTIF(전체당첨내역!$B23:$G23,20)</f>
        <v>1</v>
      </c>
      <c r="V23">
        <f>V22+COUNTIF(전체당첨내역!$B23:$G23,21)</f>
        <v>3</v>
      </c>
      <c r="W23">
        <f>W22+COUNTIF(전체당첨내역!$B23:$G23,22)</f>
        <v>1</v>
      </c>
      <c r="X23">
        <f>X22+COUNTIF(전체당첨내역!$B23:$G23,23)</f>
        <v>3</v>
      </c>
      <c r="Y23">
        <f>Y22+COUNTIF(전체당첨내역!$B23:$G23,24)</f>
        <v>2</v>
      </c>
      <c r="Z23">
        <f>Z22+COUNTIF(전체당첨내역!$B23:$G23,25)</f>
        <v>6</v>
      </c>
      <c r="AA23">
        <f>AA22+COUNTIF(전체당첨내역!$B23:$G23,26)</f>
        <v>2</v>
      </c>
      <c r="AB23">
        <f>AB22+COUNTIF(전체당첨내역!$B23:$G23,27)</f>
        <v>3</v>
      </c>
      <c r="AC23">
        <f>AC22+COUNTIF(전체당첨내역!$B23:$G23,28)</f>
        <v>0</v>
      </c>
      <c r="AD23">
        <f>AD22+COUNTIF(전체당첨내역!$B23:$G23,29)</f>
        <v>2</v>
      </c>
      <c r="AE23">
        <f>AE22+COUNTIF(전체당첨내역!$B23:$G23,30)</f>
        <v>5</v>
      </c>
      <c r="AF23">
        <f>AF22+COUNTIF(전체당첨내역!$B23:$G23,31)</f>
        <v>5</v>
      </c>
      <c r="AG23">
        <f>AG22+COUNTIF(전체당첨내역!$B23:$G23,32)</f>
        <v>4</v>
      </c>
      <c r="AH23">
        <f>AH22+COUNTIF(전체당첨내역!$B23:$G23,33)</f>
        <v>3</v>
      </c>
      <c r="AI23">
        <f>AI22+COUNTIF(전체당첨내역!$B23:$G23,34)</f>
        <v>1</v>
      </c>
      <c r="AJ23">
        <f>AJ22+COUNTIF(전체당첨내역!$B23:$G23,35)</f>
        <v>1</v>
      </c>
      <c r="AK23">
        <f>AK22+COUNTIF(전체당첨내역!$B23:$G23,36)</f>
        <v>2</v>
      </c>
      <c r="AL23">
        <f>AL22+COUNTIF(전체당첨내역!$B23:$G23,37)</f>
        <v>7</v>
      </c>
      <c r="AM23">
        <f>AM22+COUNTIF(전체당첨내역!$B23:$G23,38)</f>
        <v>3</v>
      </c>
      <c r="AN23">
        <f>AN22+COUNTIF(전체당첨내역!$B23:$G23,39)</f>
        <v>5</v>
      </c>
      <c r="AO23">
        <f>AO22+COUNTIF(전체당첨내역!$B23:$G23,40)</f>
        <v>8</v>
      </c>
      <c r="AP23">
        <f>AP22+COUNTIF(전체당첨내역!$B23:$G23,41)</f>
        <v>3</v>
      </c>
      <c r="AQ23">
        <f>AQ22+COUNTIF(전체당첨내역!$B23:$G23,42)</f>
        <v>6</v>
      </c>
      <c r="AR23">
        <f>AR22+COUNTIF(전체당첨내역!$B23:$G23,43)</f>
        <v>1</v>
      </c>
      <c r="AS23">
        <f>AS22+COUNTIF(전체당첨내역!$B23:$G23,44)</f>
        <v>1</v>
      </c>
      <c r="AT23">
        <f>AT22+COUNTIF(전체당첨내역!$B23:$G23,45)</f>
        <v>1</v>
      </c>
    </row>
    <row r="24" spans="1:46" ht="16.5" customHeight="1">
      <c r="A24">
        <v>23</v>
      </c>
      <c r="B24">
        <f>B23+COUNTIF(전체당첨내역!$B24:$G24,1)</f>
        <v>1</v>
      </c>
      <c r="C24">
        <f>C23+COUNTIF(전체당첨내역!$B24:$G24,2)</f>
        <v>4</v>
      </c>
      <c r="D24">
        <f>D23+COUNTIF(전체당첨내역!$B24:$G24,3)</f>
        <v>3</v>
      </c>
      <c r="E24">
        <f>E23+COUNTIF(전체당첨내역!$B24:$G24,4)</f>
        <v>4</v>
      </c>
      <c r="F24">
        <f>F23+COUNTIF(전체당첨내역!$B24:$G24,5)</f>
        <v>2</v>
      </c>
      <c r="G24">
        <f>G23+COUNTIF(전체당첨내역!$B24:$G24,6)</f>
        <v>5</v>
      </c>
      <c r="H24">
        <f>H23+COUNTIF(전체당첨내역!$B24:$G24,7)</f>
        <v>2</v>
      </c>
      <c r="I24">
        <f>I23+COUNTIF(전체당첨내역!$B24:$G24,8)</f>
        <v>2</v>
      </c>
      <c r="J24">
        <f>J23+COUNTIF(전체당첨내역!$B24:$G24,9)</f>
        <v>4</v>
      </c>
      <c r="K24">
        <f>K23+COUNTIF(전체당첨내역!$B24:$G24,10)</f>
        <v>2</v>
      </c>
      <c r="L24">
        <f>L23+COUNTIF(전체당첨내역!$B24:$G24,11)</f>
        <v>2</v>
      </c>
      <c r="M24">
        <f>M23+COUNTIF(전체당첨내역!$B24:$G24,12)</f>
        <v>3</v>
      </c>
      <c r="N24">
        <f>N23+COUNTIF(전체당첨내역!$B24:$G24,13)</f>
        <v>3</v>
      </c>
      <c r="O24">
        <f>O23+COUNTIF(전체당첨내역!$B24:$G24,14)</f>
        <v>3</v>
      </c>
      <c r="P24">
        <f>P23+COUNTIF(전체당첨내역!$B24:$G24,15)</f>
        <v>1</v>
      </c>
      <c r="Q24">
        <f>Q23+COUNTIF(전체당첨내역!$B24:$G24,16)</f>
        <v>5</v>
      </c>
      <c r="R24">
        <f>R23+COUNTIF(전체당첨내역!$B24:$G24,17)</f>
        <v>5</v>
      </c>
      <c r="S24">
        <f>S23+COUNTIF(전체당첨내역!$B24:$G24,18)</f>
        <v>3</v>
      </c>
      <c r="T24">
        <f>T23+COUNTIF(전체당첨내역!$B24:$G24,19)</f>
        <v>3</v>
      </c>
      <c r="U24">
        <f>U23+COUNTIF(전체당첨내역!$B24:$G24,20)</f>
        <v>1</v>
      </c>
      <c r="V24">
        <f>V23+COUNTIF(전체당첨내역!$B24:$G24,21)</f>
        <v>3</v>
      </c>
      <c r="W24">
        <f>W23+COUNTIF(전체당첨내역!$B24:$G24,22)</f>
        <v>1</v>
      </c>
      <c r="X24">
        <f>X23+COUNTIF(전체당첨내역!$B24:$G24,23)</f>
        <v>3</v>
      </c>
      <c r="Y24">
        <f>Y23+COUNTIF(전체당첨내역!$B24:$G24,24)</f>
        <v>2</v>
      </c>
      <c r="Z24">
        <f>Z23+COUNTIF(전체당첨내역!$B24:$G24,25)</f>
        <v>6</v>
      </c>
      <c r="AA24">
        <f>AA23+COUNTIF(전체당첨내역!$B24:$G24,26)</f>
        <v>2</v>
      </c>
      <c r="AB24">
        <f>AB23+COUNTIF(전체당첨내역!$B24:$G24,27)</f>
        <v>3</v>
      </c>
      <c r="AC24">
        <f>AC23+COUNTIF(전체당첨내역!$B24:$G24,28)</f>
        <v>0</v>
      </c>
      <c r="AD24">
        <f>AD23+COUNTIF(전체당첨내역!$B24:$G24,29)</f>
        <v>2</v>
      </c>
      <c r="AE24">
        <f>AE23+COUNTIF(전체당첨내역!$B24:$G24,30)</f>
        <v>5</v>
      </c>
      <c r="AF24">
        <f>AF23+COUNTIF(전체당첨내역!$B24:$G24,31)</f>
        <v>5</v>
      </c>
      <c r="AG24">
        <f>AG23+COUNTIF(전체당첨내역!$B24:$G24,32)</f>
        <v>4</v>
      </c>
      <c r="AH24">
        <f>AH23+COUNTIF(전체당첨내역!$B24:$G24,33)</f>
        <v>4</v>
      </c>
      <c r="AI24">
        <f>AI23+COUNTIF(전체당첨내역!$B24:$G24,34)</f>
        <v>1</v>
      </c>
      <c r="AJ24">
        <f>AJ23+COUNTIF(전체당첨내역!$B24:$G24,35)</f>
        <v>1</v>
      </c>
      <c r="AK24">
        <f>AK23+COUNTIF(전체당첨내역!$B24:$G24,36)</f>
        <v>2</v>
      </c>
      <c r="AL24">
        <f>AL23+COUNTIF(전체당첨내역!$B24:$G24,37)</f>
        <v>7</v>
      </c>
      <c r="AM24">
        <f>AM23+COUNTIF(전체당첨내역!$B24:$G24,38)</f>
        <v>3</v>
      </c>
      <c r="AN24">
        <f>AN23+COUNTIF(전체당첨내역!$B24:$G24,39)</f>
        <v>5</v>
      </c>
      <c r="AO24">
        <f>AO23+COUNTIF(전체당첨내역!$B24:$G24,40)</f>
        <v>8</v>
      </c>
      <c r="AP24">
        <f>AP23+COUNTIF(전체당첨내역!$B24:$G24,41)</f>
        <v>3</v>
      </c>
      <c r="AQ24">
        <f>AQ23+COUNTIF(전체당첨내역!$B24:$G24,42)</f>
        <v>7</v>
      </c>
      <c r="AR24">
        <f>AR23+COUNTIF(전체당첨내역!$B24:$G24,43)</f>
        <v>1</v>
      </c>
      <c r="AS24">
        <f>AS23+COUNTIF(전체당첨내역!$B24:$G24,44)</f>
        <v>1</v>
      </c>
      <c r="AT24">
        <f>AT23+COUNTIF(전체당첨내역!$B24:$G24,45)</f>
        <v>1</v>
      </c>
    </row>
    <row r="25" spans="1:46" ht="16.5" customHeight="1">
      <c r="A25">
        <v>24</v>
      </c>
      <c r="B25">
        <f>B24+COUNTIF(전체당첨내역!$B25:$G25,1)</f>
        <v>1</v>
      </c>
      <c r="C25">
        <f>C24+COUNTIF(전체당첨내역!$B25:$G25,2)</f>
        <v>4</v>
      </c>
      <c r="D25">
        <f>D24+COUNTIF(전체당첨내역!$B25:$G25,3)</f>
        <v>3</v>
      </c>
      <c r="E25">
        <f>E24+COUNTIF(전체당첨내역!$B25:$G25,4)</f>
        <v>4</v>
      </c>
      <c r="F25">
        <f>F24+COUNTIF(전체당첨내역!$B25:$G25,5)</f>
        <v>2</v>
      </c>
      <c r="G25">
        <f>G24+COUNTIF(전체당첨내역!$B25:$G25,6)</f>
        <v>5</v>
      </c>
      <c r="H25">
        <f>H24+COUNTIF(전체당첨내역!$B25:$G25,7)</f>
        <v>3</v>
      </c>
      <c r="I25">
        <f>I24+COUNTIF(전체당첨내역!$B25:$G25,8)</f>
        <v>3</v>
      </c>
      <c r="J25">
        <f>J24+COUNTIF(전체당첨내역!$B25:$G25,9)</f>
        <v>4</v>
      </c>
      <c r="K25">
        <f>K24+COUNTIF(전체당첨내역!$B25:$G25,10)</f>
        <v>2</v>
      </c>
      <c r="L25">
        <f>L24+COUNTIF(전체당첨내역!$B25:$G25,11)</f>
        <v>2</v>
      </c>
      <c r="M25">
        <f>M24+COUNTIF(전체당첨내역!$B25:$G25,12)</f>
        <v>3</v>
      </c>
      <c r="N25">
        <f>N24+COUNTIF(전체당첨내역!$B25:$G25,13)</f>
        <v>3</v>
      </c>
      <c r="O25">
        <f>O24+COUNTIF(전체당첨내역!$B25:$G25,14)</f>
        <v>3</v>
      </c>
      <c r="P25">
        <f>P24+COUNTIF(전체당첨내역!$B25:$G25,15)</f>
        <v>1</v>
      </c>
      <c r="Q25">
        <f>Q24+COUNTIF(전체당첨내역!$B25:$G25,16)</f>
        <v>5</v>
      </c>
      <c r="R25">
        <f>R24+COUNTIF(전체당첨내역!$B25:$G25,17)</f>
        <v>5</v>
      </c>
      <c r="S25">
        <f>S24+COUNTIF(전체당첨내역!$B25:$G25,18)</f>
        <v>3</v>
      </c>
      <c r="T25">
        <f>T24+COUNTIF(전체당첨내역!$B25:$G25,19)</f>
        <v>3</v>
      </c>
      <c r="U25">
        <f>U24+COUNTIF(전체당첨내역!$B25:$G25,20)</f>
        <v>1</v>
      </c>
      <c r="V25">
        <f>V24+COUNTIF(전체당첨내역!$B25:$G25,21)</f>
        <v>3</v>
      </c>
      <c r="W25">
        <f>W24+COUNTIF(전체당첨내역!$B25:$G25,22)</f>
        <v>1</v>
      </c>
      <c r="X25">
        <f>X24+COUNTIF(전체당첨내역!$B25:$G25,23)</f>
        <v>3</v>
      </c>
      <c r="Y25">
        <f>Y24+COUNTIF(전체당첨내역!$B25:$G25,24)</f>
        <v>2</v>
      </c>
      <c r="Z25">
        <f>Z24+COUNTIF(전체당첨내역!$B25:$G25,25)</f>
        <v>6</v>
      </c>
      <c r="AA25">
        <f>AA24+COUNTIF(전체당첨내역!$B25:$G25,26)</f>
        <v>2</v>
      </c>
      <c r="AB25">
        <f>AB24+COUNTIF(전체당첨내역!$B25:$G25,27)</f>
        <v>4</v>
      </c>
      <c r="AC25">
        <f>AC24+COUNTIF(전체당첨내역!$B25:$G25,28)</f>
        <v>0</v>
      </c>
      <c r="AD25">
        <f>AD24+COUNTIF(전체당첨내역!$B25:$G25,29)</f>
        <v>3</v>
      </c>
      <c r="AE25">
        <f>AE24+COUNTIF(전체당첨내역!$B25:$G25,30)</f>
        <v>5</v>
      </c>
      <c r="AF25">
        <f>AF24+COUNTIF(전체당첨내역!$B25:$G25,31)</f>
        <v>5</v>
      </c>
      <c r="AG25">
        <f>AG24+COUNTIF(전체당첨내역!$B25:$G25,32)</f>
        <v>4</v>
      </c>
      <c r="AH25">
        <f>AH24+COUNTIF(전체당첨내역!$B25:$G25,33)</f>
        <v>4</v>
      </c>
      <c r="AI25">
        <f>AI24+COUNTIF(전체당첨내역!$B25:$G25,34)</f>
        <v>1</v>
      </c>
      <c r="AJ25">
        <f>AJ24+COUNTIF(전체당첨내역!$B25:$G25,35)</f>
        <v>1</v>
      </c>
      <c r="AK25">
        <f>AK24+COUNTIF(전체당첨내역!$B25:$G25,36)</f>
        <v>3</v>
      </c>
      <c r="AL25">
        <f>AL24+COUNTIF(전체당첨내역!$B25:$G25,37)</f>
        <v>7</v>
      </c>
      <c r="AM25">
        <f>AM24+COUNTIF(전체당첨내역!$B25:$G25,38)</f>
        <v>3</v>
      </c>
      <c r="AN25">
        <f>AN24+COUNTIF(전체당첨내역!$B25:$G25,39)</f>
        <v>5</v>
      </c>
      <c r="AO25">
        <f>AO24+COUNTIF(전체당첨내역!$B25:$G25,40)</f>
        <v>8</v>
      </c>
      <c r="AP25">
        <f>AP24+COUNTIF(전체당첨내역!$B25:$G25,41)</f>
        <v>3</v>
      </c>
      <c r="AQ25">
        <f>AQ24+COUNTIF(전체당첨내역!$B25:$G25,42)</f>
        <v>7</v>
      </c>
      <c r="AR25">
        <f>AR24+COUNTIF(전체당첨내역!$B25:$G25,43)</f>
        <v>2</v>
      </c>
      <c r="AS25">
        <f>AS24+COUNTIF(전체당첨내역!$B25:$G25,44)</f>
        <v>1</v>
      </c>
      <c r="AT25">
        <f>AT24+COUNTIF(전체당첨내역!$B25:$G25,45)</f>
        <v>1</v>
      </c>
    </row>
    <row r="26" spans="1:46" ht="16.5" customHeight="1">
      <c r="A26">
        <v>25</v>
      </c>
      <c r="B26">
        <f>B25+COUNTIF(전체당첨내역!$B26:$G26,1)</f>
        <v>1</v>
      </c>
      <c r="C26">
        <f>C25+COUNTIF(전체당첨내역!$B26:$G26,2)</f>
        <v>5</v>
      </c>
      <c r="D26">
        <f>D25+COUNTIF(전체당첨내역!$B26:$G26,3)</f>
        <v>3</v>
      </c>
      <c r="E26">
        <f>E25+COUNTIF(전체당첨내역!$B26:$G26,4)</f>
        <v>5</v>
      </c>
      <c r="F26">
        <f>F25+COUNTIF(전체당첨내역!$B26:$G26,5)</f>
        <v>2</v>
      </c>
      <c r="G26">
        <f>G25+COUNTIF(전체당첨내역!$B26:$G26,6)</f>
        <v>5</v>
      </c>
      <c r="H26">
        <f>H25+COUNTIF(전체당첨내역!$B26:$G26,7)</f>
        <v>3</v>
      </c>
      <c r="I26">
        <f>I25+COUNTIF(전체당첨내역!$B26:$G26,8)</f>
        <v>3</v>
      </c>
      <c r="J26">
        <f>J25+COUNTIF(전체당첨내역!$B26:$G26,9)</f>
        <v>4</v>
      </c>
      <c r="K26">
        <f>K25+COUNTIF(전체당첨내역!$B26:$G26,10)</f>
        <v>2</v>
      </c>
      <c r="L26">
        <f>L25+COUNTIF(전체당첨내역!$B26:$G26,11)</f>
        <v>2</v>
      </c>
      <c r="M26">
        <f>M25+COUNTIF(전체당첨내역!$B26:$G26,12)</f>
        <v>3</v>
      </c>
      <c r="N26">
        <f>N25+COUNTIF(전체당첨내역!$B26:$G26,13)</f>
        <v>3</v>
      </c>
      <c r="O26">
        <f>O25+COUNTIF(전체당첨내역!$B26:$G26,14)</f>
        <v>3</v>
      </c>
      <c r="P26">
        <f>P25+COUNTIF(전체당첨내역!$B26:$G26,15)</f>
        <v>1</v>
      </c>
      <c r="Q26">
        <f>Q25+COUNTIF(전체당첨내역!$B26:$G26,16)</f>
        <v>5</v>
      </c>
      <c r="R26">
        <f>R25+COUNTIF(전체당첨내역!$B26:$G26,17)</f>
        <v>5</v>
      </c>
      <c r="S26">
        <f>S25+COUNTIF(전체당첨내역!$B26:$G26,18)</f>
        <v>3</v>
      </c>
      <c r="T26">
        <f>T25+COUNTIF(전체당첨내역!$B26:$G26,19)</f>
        <v>3</v>
      </c>
      <c r="U26">
        <f>U25+COUNTIF(전체당첨내역!$B26:$G26,20)</f>
        <v>1</v>
      </c>
      <c r="V26">
        <f>V25+COUNTIF(전체당첨내역!$B26:$G26,21)</f>
        <v>4</v>
      </c>
      <c r="W26">
        <f>W25+COUNTIF(전체당첨내역!$B26:$G26,22)</f>
        <v>1</v>
      </c>
      <c r="X26">
        <f>X25+COUNTIF(전체당첨내역!$B26:$G26,23)</f>
        <v>3</v>
      </c>
      <c r="Y26">
        <f>Y25+COUNTIF(전체당첨내역!$B26:$G26,24)</f>
        <v>2</v>
      </c>
      <c r="Z26">
        <f>Z25+COUNTIF(전체당첨내역!$B26:$G26,25)</f>
        <v>6</v>
      </c>
      <c r="AA26">
        <f>AA25+COUNTIF(전체당첨내역!$B26:$G26,26)</f>
        <v>3</v>
      </c>
      <c r="AB26">
        <f>AB25+COUNTIF(전체당첨내역!$B26:$G26,27)</f>
        <v>4</v>
      </c>
      <c r="AC26">
        <f>AC25+COUNTIF(전체당첨내역!$B26:$G26,28)</f>
        <v>0</v>
      </c>
      <c r="AD26">
        <f>AD25+COUNTIF(전체당첨내역!$B26:$G26,29)</f>
        <v>3</v>
      </c>
      <c r="AE26">
        <f>AE25+COUNTIF(전체당첨내역!$B26:$G26,30)</f>
        <v>5</v>
      </c>
      <c r="AF26">
        <f>AF25+COUNTIF(전체당첨내역!$B26:$G26,31)</f>
        <v>5</v>
      </c>
      <c r="AG26">
        <f>AG25+COUNTIF(전체당첨내역!$B26:$G26,32)</f>
        <v>4</v>
      </c>
      <c r="AH26">
        <f>AH25+COUNTIF(전체당첨내역!$B26:$G26,33)</f>
        <v>4</v>
      </c>
      <c r="AI26">
        <f>AI25+COUNTIF(전체당첨내역!$B26:$G26,34)</f>
        <v>1</v>
      </c>
      <c r="AJ26">
        <f>AJ25+COUNTIF(전체당첨내역!$B26:$G26,35)</f>
        <v>1</v>
      </c>
      <c r="AK26">
        <f>AK25+COUNTIF(전체당첨내역!$B26:$G26,36)</f>
        <v>3</v>
      </c>
      <c r="AL26">
        <f>AL25+COUNTIF(전체당첨내역!$B26:$G26,37)</f>
        <v>7</v>
      </c>
      <c r="AM26">
        <f>AM25+COUNTIF(전체당첨내역!$B26:$G26,38)</f>
        <v>3</v>
      </c>
      <c r="AN26">
        <f>AN25+COUNTIF(전체당첨내역!$B26:$G26,39)</f>
        <v>5</v>
      </c>
      <c r="AO26">
        <f>AO25+COUNTIF(전체당첨내역!$B26:$G26,40)</f>
        <v>8</v>
      </c>
      <c r="AP26">
        <f>AP25+COUNTIF(전체당첨내역!$B26:$G26,41)</f>
        <v>3</v>
      </c>
      <c r="AQ26">
        <f>AQ25+COUNTIF(전체당첨내역!$B26:$G26,42)</f>
        <v>7</v>
      </c>
      <c r="AR26">
        <f>AR25+COUNTIF(전체당첨내역!$B26:$G26,43)</f>
        <v>3</v>
      </c>
      <c r="AS26">
        <f>AS25+COUNTIF(전체당첨내역!$B26:$G26,44)</f>
        <v>2</v>
      </c>
      <c r="AT26">
        <f>AT25+COUNTIF(전체당첨내역!$B26:$G26,45)</f>
        <v>1</v>
      </c>
    </row>
    <row r="27" spans="1:46" ht="16.5" customHeight="1">
      <c r="A27">
        <v>26</v>
      </c>
      <c r="B27">
        <f>B26+COUNTIF(전체당첨내역!$B27:$G27,1)</f>
        <v>1</v>
      </c>
      <c r="C27">
        <f>C26+COUNTIF(전체당첨내역!$B27:$G27,2)</f>
        <v>5</v>
      </c>
      <c r="D27">
        <f>D26+COUNTIF(전체당첨내역!$B27:$G27,3)</f>
        <v>3</v>
      </c>
      <c r="E27">
        <f>E26+COUNTIF(전체당첨내역!$B27:$G27,4)</f>
        <v>6</v>
      </c>
      <c r="F27">
        <f>F26+COUNTIF(전체당첨내역!$B27:$G27,5)</f>
        <v>3</v>
      </c>
      <c r="G27">
        <f>G26+COUNTIF(전체당첨내역!$B27:$G27,6)</f>
        <v>5</v>
      </c>
      <c r="H27">
        <f>H26+COUNTIF(전체당첨내역!$B27:$G27,7)</f>
        <v>4</v>
      </c>
      <c r="I27">
        <f>I26+COUNTIF(전체당첨내역!$B27:$G27,8)</f>
        <v>3</v>
      </c>
      <c r="J27">
        <f>J26+COUNTIF(전체당첨내역!$B27:$G27,9)</f>
        <v>4</v>
      </c>
      <c r="K27">
        <f>K26+COUNTIF(전체당첨내역!$B27:$G27,10)</f>
        <v>2</v>
      </c>
      <c r="L27">
        <f>L26+COUNTIF(전체당첨내역!$B27:$G27,11)</f>
        <v>2</v>
      </c>
      <c r="M27">
        <f>M26+COUNTIF(전체당첨내역!$B27:$G27,12)</f>
        <v>3</v>
      </c>
      <c r="N27">
        <f>N26+COUNTIF(전체당첨내역!$B27:$G27,13)</f>
        <v>3</v>
      </c>
      <c r="O27">
        <f>O26+COUNTIF(전체당첨내역!$B27:$G27,14)</f>
        <v>3</v>
      </c>
      <c r="P27">
        <f>P26+COUNTIF(전체당첨내역!$B27:$G27,15)</f>
        <v>1</v>
      </c>
      <c r="Q27">
        <f>Q26+COUNTIF(전체당첨내역!$B27:$G27,16)</f>
        <v>5</v>
      </c>
      <c r="R27">
        <f>R26+COUNTIF(전체당첨내역!$B27:$G27,17)</f>
        <v>5</v>
      </c>
      <c r="S27">
        <f>S26+COUNTIF(전체당첨내역!$B27:$G27,18)</f>
        <v>4</v>
      </c>
      <c r="T27">
        <f>T26+COUNTIF(전체당첨내역!$B27:$G27,19)</f>
        <v>3</v>
      </c>
      <c r="U27">
        <f>U26+COUNTIF(전체당첨내역!$B27:$G27,20)</f>
        <v>2</v>
      </c>
      <c r="V27">
        <f>V26+COUNTIF(전체당첨내역!$B27:$G27,21)</f>
        <v>4</v>
      </c>
      <c r="W27">
        <f>W26+COUNTIF(전체당첨내역!$B27:$G27,22)</f>
        <v>1</v>
      </c>
      <c r="X27">
        <f>X26+COUNTIF(전체당첨내역!$B27:$G27,23)</f>
        <v>3</v>
      </c>
      <c r="Y27">
        <f>Y26+COUNTIF(전체당첨내역!$B27:$G27,24)</f>
        <v>2</v>
      </c>
      <c r="Z27">
        <f>Z26+COUNTIF(전체당첨내역!$B27:$G27,25)</f>
        <v>7</v>
      </c>
      <c r="AA27">
        <f>AA26+COUNTIF(전체당첨내역!$B27:$G27,26)</f>
        <v>3</v>
      </c>
      <c r="AB27">
        <f>AB26+COUNTIF(전체당첨내역!$B27:$G27,27)</f>
        <v>4</v>
      </c>
      <c r="AC27">
        <f>AC26+COUNTIF(전체당첨내역!$B27:$G27,28)</f>
        <v>0</v>
      </c>
      <c r="AD27">
        <f>AD26+COUNTIF(전체당첨내역!$B27:$G27,29)</f>
        <v>3</v>
      </c>
      <c r="AE27">
        <f>AE26+COUNTIF(전체당첨내역!$B27:$G27,30)</f>
        <v>5</v>
      </c>
      <c r="AF27">
        <f>AF26+COUNTIF(전체당첨내역!$B27:$G27,31)</f>
        <v>5</v>
      </c>
      <c r="AG27">
        <f>AG26+COUNTIF(전체당첨내역!$B27:$G27,32)</f>
        <v>4</v>
      </c>
      <c r="AH27">
        <f>AH26+COUNTIF(전체당첨내역!$B27:$G27,33)</f>
        <v>4</v>
      </c>
      <c r="AI27">
        <f>AI26+COUNTIF(전체당첨내역!$B27:$G27,34)</f>
        <v>1</v>
      </c>
      <c r="AJ27">
        <f>AJ26+COUNTIF(전체당첨내역!$B27:$G27,35)</f>
        <v>1</v>
      </c>
      <c r="AK27">
        <f>AK26+COUNTIF(전체당첨내역!$B27:$G27,36)</f>
        <v>3</v>
      </c>
      <c r="AL27">
        <f>AL26+COUNTIF(전체당첨내역!$B27:$G27,37)</f>
        <v>7</v>
      </c>
      <c r="AM27">
        <f>AM26+COUNTIF(전체당첨내역!$B27:$G27,38)</f>
        <v>3</v>
      </c>
      <c r="AN27">
        <f>AN26+COUNTIF(전체당첨내역!$B27:$G27,39)</f>
        <v>5</v>
      </c>
      <c r="AO27">
        <f>AO26+COUNTIF(전체당첨내역!$B27:$G27,40)</f>
        <v>8</v>
      </c>
      <c r="AP27">
        <f>AP26+COUNTIF(전체당첨내역!$B27:$G27,41)</f>
        <v>3</v>
      </c>
      <c r="AQ27">
        <f>AQ26+COUNTIF(전체당첨내역!$B27:$G27,42)</f>
        <v>7</v>
      </c>
      <c r="AR27">
        <f>AR26+COUNTIF(전체당첨내역!$B27:$G27,43)</f>
        <v>3</v>
      </c>
      <c r="AS27">
        <f>AS26+COUNTIF(전체당첨내역!$B27:$G27,44)</f>
        <v>2</v>
      </c>
      <c r="AT27">
        <f>AT26+COUNTIF(전체당첨내역!$B27:$G27,45)</f>
        <v>1</v>
      </c>
    </row>
    <row r="28" spans="1:46" ht="16.5" customHeight="1">
      <c r="A28">
        <v>27</v>
      </c>
      <c r="B28">
        <f>B27+COUNTIF(전체당첨내역!$B28:$G28,1)</f>
        <v>2</v>
      </c>
      <c r="C28">
        <f>C27+COUNTIF(전체당첨내역!$B28:$G28,2)</f>
        <v>5</v>
      </c>
      <c r="D28">
        <f>D27+COUNTIF(전체당첨내역!$B28:$G28,3)</f>
        <v>3</v>
      </c>
      <c r="E28">
        <f>E27+COUNTIF(전체당첨내역!$B28:$G28,4)</f>
        <v>6</v>
      </c>
      <c r="F28">
        <f>F27+COUNTIF(전체당첨내역!$B28:$G28,5)</f>
        <v>3</v>
      </c>
      <c r="G28">
        <f>G27+COUNTIF(전체당첨내역!$B28:$G28,6)</f>
        <v>5</v>
      </c>
      <c r="H28">
        <f>H27+COUNTIF(전체당첨내역!$B28:$G28,7)</f>
        <v>4</v>
      </c>
      <c r="I28">
        <f>I27+COUNTIF(전체당첨내역!$B28:$G28,8)</f>
        <v>3</v>
      </c>
      <c r="J28">
        <f>J27+COUNTIF(전체당첨내역!$B28:$G28,9)</f>
        <v>4</v>
      </c>
      <c r="K28">
        <f>K27+COUNTIF(전체당첨내역!$B28:$G28,10)</f>
        <v>2</v>
      </c>
      <c r="L28">
        <f>L27+COUNTIF(전체당첨내역!$B28:$G28,11)</f>
        <v>2</v>
      </c>
      <c r="M28">
        <f>M27+COUNTIF(전체당첨내역!$B28:$G28,12)</f>
        <v>3</v>
      </c>
      <c r="N28">
        <f>N27+COUNTIF(전체당첨내역!$B28:$G28,13)</f>
        <v>3</v>
      </c>
      <c r="O28">
        <f>O27+COUNTIF(전체당첨내역!$B28:$G28,14)</f>
        <v>3</v>
      </c>
      <c r="P28">
        <f>P27+COUNTIF(전체당첨내역!$B28:$G28,15)</f>
        <v>1</v>
      </c>
      <c r="Q28">
        <f>Q27+COUNTIF(전체당첨내역!$B28:$G28,16)</f>
        <v>5</v>
      </c>
      <c r="R28">
        <f>R27+COUNTIF(전체당첨내역!$B28:$G28,17)</f>
        <v>5</v>
      </c>
      <c r="S28">
        <f>S27+COUNTIF(전체당첨내역!$B28:$G28,18)</f>
        <v>4</v>
      </c>
      <c r="T28">
        <f>T27+COUNTIF(전체당첨내역!$B28:$G28,19)</f>
        <v>3</v>
      </c>
      <c r="U28">
        <f>U27+COUNTIF(전체당첨내역!$B28:$G28,20)</f>
        <v>3</v>
      </c>
      <c r="V28">
        <f>V27+COUNTIF(전체당첨내역!$B28:$G28,21)</f>
        <v>4</v>
      </c>
      <c r="W28">
        <f>W27+COUNTIF(전체당첨내역!$B28:$G28,22)</f>
        <v>1</v>
      </c>
      <c r="X28">
        <f>X27+COUNTIF(전체당첨내역!$B28:$G28,23)</f>
        <v>3</v>
      </c>
      <c r="Y28">
        <f>Y27+COUNTIF(전체당첨내역!$B28:$G28,24)</f>
        <v>2</v>
      </c>
      <c r="Z28">
        <f>Z27+COUNTIF(전체당첨내역!$B28:$G28,25)</f>
        <v>7</v>
      </c>
      <c r="AA28">
        <f>AA27+COUNTIF(전체당첨내역!$B28:$G28,26)</f>
        <v>4</v>
      </c>
      <c r="AB28">
        <f>AB27+COUNTIF(전체당첨내역!$B28:$G28,27)</f>
        <v>4</v>
      </c>
      <c r="AC28">
        <f>AC27+COUNTIF(전체당첨내역!$B28:$G28,28)</f>
        <v>1</v>
      </c>
      <c r="AD28">
        <f>AD27+COUNTIF(전체당첨내역!$B28:$G28,29)</f>
        <v>3</v>
      </c>
      <c r="AE28">
        <f>AE27+COUNTIF(전체당첨내역!$B28:$G28,30)</f>
        <v>5</v>
      </c>
      <c r="AF28">
        <f>AF27+COUNTIF(전체당첨내역!$B28:$G28,31)</f>
        <v>5</v>
      </c>
      <c r="AG28">
        <f>AG27+COUNTIF(전체당첨내역!$B28:$G28,32)</f>
        <v>4</v>
      </c>
      <c r="AH28">
        <f>AH27+COUNTIF(전체당첨내역!$B28:$G28,33)</f>
        <v>4</v>
      </c>
      <c r="AI28">
        <f>AI27+COUNTIF(전체당첨내역!$B28:$G28,34)</f>
        <v>1</v>
      </c>
      <c r="AJ28">
        <f>AJ27+COUNTIF(전체당첨내역!$B28:$G28,35)</f>
        <v>1</v>
      </c>
      <c r="AK28">
        <f>AK27+COUNTIF(전체당첨내역!$B28:$G28,36)</f>
        <v>3</v>
      </c>
      <c r="AL28">
        <f>AL27+COUNTIF(전체당첨내역!$B28:$G28,37)</f>
        <v>8</v>
      </c>
      <c r="AM28">
        <f>AM27+COUNTIF(전체당첨내역!$B28:$G28,38)</f>
        <v>3</v>
      </c>
      <c r="AN28">
        <f>AN27+COUNTIF(전체당첨내역!$B28:$G28,39)</f>
        <v>5</v>
      </c>
      <c r="AO28">
        <f>AO27+COUNTIF(전체당첨내역!$B28:$G28,40)</f>
        <v>8</v>
      </c>
      <c r="AP28">
        <f>AP27+COUNTIF(전체당첨내역!$B28:$G28,41)</f>
        <v>3</v>
      </c>
      <c r="AQ28">
        <f>AQ27+COUNTIF(전체당첨내역!$B28:$G28,42)</f>
        <v>7</v>
      </c>
      <c r="AR28">
        <f>AR27+COUNTIF(전체당첨내역!$B28:$G28,43)</f>
        <v>4</v>
      </c>
      <c r="AS28">
        <f>AS27+COUNTIF(전체당첨내역!$B28:$G28,44)</f>
        <v>2</v>
      </c>
      <c r="AT28">
        <f>AT27+COUNTIF(전체당첨내역!$B28:$G28,45)</f>
        <v>1</v>
      </c>
    </row>
    <row r="29" spans="1:46" ht="16.5" customHeight="1">
      <c r="A29">
        <v>28</v>
      </c>
      <c r="B29">
        <f>B28+COUNTIF(전체당첨내역!$B29:$G29,1)</f>
        <v>2</v>
      </c>
      <c r="C29">
        <f>C28+COUNTIF(전체당첨내역!$B29:$G29,2)</f>
        <v>5</v>
      </c>
      <c r="D29">
        <f>D28+COUNTIF(전체당첨내역!$B29:$G29,3)</f>
        <v>3</v>
      </c>
      <c r="E29">
        <f>E28+COUNTIF(전체당첨내역!$B29:$G29,4)</f>
        <v>6</v>
      </c>
      <c r="F29">
        <f>F28+COUNTIF(전체당첨내역!$B29:$G29,5)</f>
        <v>3</v>
      </c>
      <c r="G29">
        <f>G28+COUNTIF(전체당첨내역!$B29:$G29,6)</f>
        <v>5</v>
      </c>
      <c r="H29">
        <f>H28+COUNTIF(전체당첨내역!$B29:$G29,7)</f>
        <v>4</v>
      </c>
      <c r="I29">
        <f>I28+COUNTIF(전체당첨내역!$B29:$G29,8)</f>
        <v>3</v>
      </c>
      <c r="J29">
        <f>J28+COUNTIF(전체당첨내역!$B29:$G29,9)</f>
        <v>5</v>
      </c>
      <c r="K29">
        <f>K28+COUNTIF(전체당첨내역!$B29:$G29,10)</f>
        <v>2</v>
      </c>
      <c r="L29">
        <f>L28+COUNTIF(전체당첨내역!$B29:$G29,11)</f>
        <v>2</v>
      </c>
      <c r="M29">
        <f>M28+COUNTIF(전체당첨내역!$B29:$G29,12)</f>
        <v>3</v>
      </c>
      <c r="N29">
        <f>N28+COUNTIF(전체당첨내역!$B29:$G29,13)</f>
        <v>3</v>
      </c>
      <c r="O29">
        <f>O28+COUNTIF(전체당첨내역!$B29:$G29,14)</f>
        <v>3</v>
      </c>
      <c r="P29">
        <f>P28+COUNTIF(전체당첨내역!$B29:$G29,15)</f>
        <v>1</v>
      </c>
      <c r="Q29">
        <f>Q28+COUNTIF(전체당첨내역!$B29:$G29,16)</f>
        <v>5</v>
      </c>
      <c r="R29">
        <f>R28+COUNTIF(전체당첨내역!$B29:$G29,17)</f>
        <v>5</v>
      </c>
      <c r="S29">
        <f>S28+COUNTIF(전체당첨내역!$B29:$G29,18)</f>
        <v>5</v>
      </c>
      <c r="T29">
        <f>T28+COUNTIF(전체당첨내역!$B29:$G29,19)</f>
        <v>3</v>
      </c>
      <c r="U29">
        <f>U28+COUNTIF(전체당첨내역!$B29:$G29,20)</f>
        <v>3</v>
      </c>
      <c r="V29">
        <f>V28+COUNTIF(전체당첨내역!$B29:$G29,21)</f>
        <v>4</v>
      </c>
      <c r="W29">
        <f>W28+COUNTIF(전체당첨내역!$B29:$G29,22)</f>
        <v>1</v>
      </c>
      <c r="X29">
        <f>X28+COUNTIF(전체당첨내역!$B29:$G29,23)</f>
        <v>4</v>
      </c>
      <c r="Y29">
        <f>Y28+COUNTIF(전체당첨내역!$B29:$G29,24)</f>
        <v>2</v>
      </c>
      <c r="Z29">
        <f>Z28+COUNTIF(전체당첨내역!$B29:$G29,25)</f>
        <v>8</v>
      </c>
      <c r="AA29">
        <f>AA28+COUNTIF(전체당첨내역!$B29:$G29,26)</f>
        <v>4</v>
      </c>
      <c r="AB29">
        <f>AB28+COUNTIF(전체당첨내역!$B29:$G29,27)</f>
        <v>4</v>
      </c>
      <c r="AC29">
        <f>AC28+COUNTIF(전체당첨내역!$B29:$G29,28)</f>
        <v>1</v>
      </c>
      <c r="AD29">
        <f>AD28+COUNTIF(전체당첨내역!$B29:$G29,29)</f>
        <v>3</v>
      </c>
      <c r="AE29">
        <f>AE28+COUNTIF(전체당첨내역!$B29:$G29,30)</f>
        <v>5</v>
      </c>
      <c r="AF29">
        <f>AF28+COUNTIF(전체당첨내역!$B29:$G29,31)</f>
        <v>5</v>
      </c>
      <c r="AG29">
        <f>AG28+COUNTIF(전체당첨내역!$B29:$G29,32)</f>
        <v>4</v>
      </c>
      <c r="AH29">
        <f>AH28+COUNTIF(전체당첨내역!$B29:$G29,33)</f>
        <v>4</v>
      </c>
      <c r="AI29">
        <f>AI28+COUNTIF(전체당첨내역!$B29:$G29,34)</f>
        <v>1</v>
      </c>
      <c r="AJ29">
        <f>AJ28+COUNTIF(전체당첨내역!$B29:$G29,35)</f>
        <v>2</v>
      </c>
      <c r="AK29">
        <f>AK28+COUNTIF(전체당첨내역!$B29:$G29,36)</f>
        <v>3</v>
      </c>
      <c r="AL29">
        <f>AL28+COUNTIF(전체당첨내역!$B29:$G29,37)</f>
        <v>9</v>
      </c>
      <c r="AM29">
        <f>AM28+COUNTIF(전체당첨내역!$B29:$G29,38)</f>
        <v>3</v>
      </c>
      <c r="AN29">
        <f>AN28+COUNTIF(전체당첨내역!$B29:$G29,39)</f>
        <v>5</v>
      </c>
      <c r="AO29">
        <f>AO28+COUNTIF(전체당첨내역!$B29:$G29,40)</f>
        <v>8</v>
      </c>
      <c r="AP29">
        <f>AP28+COUNTIF(전체당첨내역!$B29:$G29,41)</f>
        <v>3</v>
      </c>
      <c r="AQ29">
        <f>AQ28+COUNTIF(전체당첨내역!$B29:$G29,42)</f>
        <v>7</v>
      </c>
      <c r="AR29">
        <f>AR28+COUNTIF(전체당첨내역!$B29:$G29,43)</f>
        <v>4</v>
      </c>
      <c r="AS29">
        <f>AS28+COUNTIF(전체당첨내역!$B29:$G29,44)</f>
        <v>2</v>
      </c>
      <c r="AT29">
        <f>AT28+COUNTIF(전체당첨내역!$B29:$G29,45)</f>
        <v>1</v>
      </c>
    </row>
    <row r="30" spans="1:46" ht="16.5" customHeight="1">
      <c r="A30">
        <v>29</v>
      </c>
      <c r="B30">
        <f>B29+COUNTIF(전체당첨내역!$B30:$G30,1)</f>
        <v>3</v>
      </c>
      <c r="C30">
        <f>C29+COUNTIF(전체당첨내역!$B30:$G30,2)</f>
        <v>5</v>
      </c>
      <c r="D30">
        <f>D29+COUNTIF(전체당첨내역!$B30:$G30,3)</f>
        <v>3</v>
      </c>
      <c r="E30">
        <f>E29+COUNTIF(전체당첨내역!$B30:$G30,4)</f>
        <v>6</v>
      </c>
      <c r="F30">
        <f>F29+COUNTIF(전체당첨내역!$B30:$G30,5)</f>
        <v>4</v>
      </c>
      <c r="G30">
        <f>G29+COUNTIF(전체당첨내역!$B30:$G30,6)</f>
        <v>5</v>
      </c>
      <c r="H30">
        <f>H29+COUNTIF(전체당첨내역!$B30:$G30,7)</f>
        <v>4</v>
      </c>
      <c r="I30">
        <f>I29+COUNTIF(전체당첨내역!$B30:$G30,8)</f>
        <v>3</v>
      </c>
      <c r="J30">
        <f>J29+COUNTIF(전체당첨내역!$B30:$G30,9)</f>
        <v>5</v>
      </c>
      <c r="K30">
        <f>K29+COUNTIF(전체당첨내역!$B30:$G30,10)</f>
        <v>2</v>
      </c>
      <c r="L30">
        <f>L29+COUNTIF(전체당첨내역!$B30:$G30,11)</f>
        <v>2</v>
      </c>
      <c r="M30">
        <f>M29+COUNTIF(전체당첨내역!$B30:$G30,12)</f>
        <v>3</v>
      </c>
      <c r="N30">
        <f>N29+COUNTIF(전체당첨내역!$B30:$G30,13)</f>
        <v>4</v>
      </c>
      <c r="O30">
        <f>O29+COUNTIF(전체당첨내역!$B30:$G30,14)</f>
        <v>3</v>
      </c>
      <c r="P30">
        <f>P29+COUNTIF(전체당첨내역!$B30:$G30,15)</f>
        <v>1</v>
      </c>
      <c r="Q30">
        <f>Q29+COUNTIF(전체당첨내역!$B30:$G30,16)</f>
        <v>5</v>
      </c>
      <c r="R30">
        <f>R29+COUNTIF(전체당첨내역!$B30:$G30,17)</f>
        <v>5</v>
      </c>
      <c r="S30">
        <f>S29+COUNTIF(전체당첨내역!$B30:$G30,18)</f>
        <v>5</v>
      </c>
      <c r="T30">
        <f>T29+COUNTIF(전체당첨내역!$B30:$G30,19)</f>
        <v>3</v>
      </c>
      <c r="U30">
        <f>U29+COUNTIF(전체당첨내역!$B30:$G30,20)</f>
        <v>3</v>
      </c>
      <c r="V30">
        <f>V29+COUNTIF(전체당첨내역!$B30:$G30,21)</f>
        <v>4</v>
      </c>
      <c r="W30">
        <f>W29+COUNTIF(전체당첨내역!$B30:$G30,22)</f>
        <v>1</v>
      </c>
      <c r="X30">
        <f>X29+COUNTIF(전체당첨내역!$B30:$G30,23)</f>
        <v>4</v>
      </c>
      <c r="Y30">
        <f>Y29+COUNTIF(전체당첨내역!$B30:$G30,24)</f>
        <v>2</v>
      </c>
      <c r="Z30">
        <f>Z29+COUNTIF(전체당첨내역!$B30:$G30,25)</f>
        <v>8</v>
      </c>
      <c r="AA30">
        <f>AA29+COUNTIF(전체당첨내역!$B30:$G30,26)</f>
        <v>4</v>
      </c>
      <c r="AB30">
        <f>AB29+COUNTIF(전체당첨내역!$B30:$G30,27)</f>
        <v>4</v>
      </c>
      <c r="AC30">
        <f>AC29+COUNTIF(전체당첨내역!$B30:$G30,28)</f>
        <v>1</v>
      </c>
      <c r="AD30">
        <f>AD29+COUNTIF(전체당첨내역!$B30:$G30,29)</f>
        <v>3</v>
      </c>
      <c r="AE30">
        <f>AE29+COUNTIF(전체당첨내역!$B30:$G30,30)</f>
        <v>5</v>
      </c>
      <c r="AF30">
        <f>AF29+COUNTIF(전체당첨내역!$B30:$G30,31)</f>
        <v>5</v>
      </c>
      <c r="AG30">
        <f>AG29+COUNTIF(전체당첨내역!$B30:$G30,32)</f>
        <v>4</v>
      </c>
      <c r="AH30">
        <f>AH29+COUNTIF(전체당첨내역!$B30:$G30,33)</f>
        <v>4</v>
      </c>
      <c r="AI30">
        <f>AI29+COUNTIF(전체당첨내역!$B30:$G30,34)</f>
        <v>2</v>
      </c>
      <c r="AJ30">
        <f>AJ29+COUNTIF(전체당첨내역!$B30:$G30,35)</f>
        <v>2</v>
      </c>
      <c r="AK30">
        <f>AK29+COUNTIF(전체당첨내역!$B30:$G30,36)</f>
        <v>3</v>
      </c>
      <c r="AL30">
        <f>AL29+COUNTIF(전체당첨내역!$B30:$G30,37)</f>
        <v>9</v>
      </c>
      <c r="AM30">
        <f>AM29+COUNTIF(전체당첨내역!$B30:$G30,38)</f>
        <v>3</v>
      </c>
      <c r="AN30">
        <f>AN29+COUNTIF(전체당첨내역!$B30:$G30,39)</f>
        <v>6</v>
      </c>
      <c r="AO30">
        <f>AO29+COUNTIF(전체당첨내역!$B30:$G30,40)</f>
        <v>9</v>
      </c>
      <c r="AP30">
        <f>AP29+COUNTIF(전체당첨내역!$B30:$G30,41)</f>
        <v>3</v>
      </c>
      <c r="AQ30">
        <f>AQ29+COUNTIF(전체당첨내역!$B30:$G30,42)</f>
        <v>7</v>
      </c>
      <c r="AR30">
        <f>AR29+COUNTIF(전체당첨내역!$B30:$G30,43)</f>
        <v>4</v>
      </c>
      <c r="AS30">
        <f>AS29+COUNTIF(전체당첨내역!$B30:$G30,44)</f>
        <v>2</v>
      </c>
      <c r="AT30">
        <f>AT29+COUNTIF(전체당첨내역!$B30:$G30,45)</f>
        <v>1</v>
      </c>
    </row>
    <row r="31" spans="1:46" ht="16.5" customHeight="1">
      <c r="A31">
        <v>30</v>
      </c>
      <c r="B31">
        <f>B30+COUNTIF(전체당첨내역!$B31:$G31,1)</f>
        <v>3</v>
      </c>
      <c r="C31">
        <f>C30+COUNTIF(전체당첨내역!$B31:$G31,2)</f>
        <v>5</v>
      </c>
      <c r="D31">
        <f>D30+COUNTIF(전체당첨내역!$B31:$G31,3)</f>
        <v>3</v>
      </c>
      <c r="E31">
        <f>E30+COUNTIF(전체당첨내역!$B31:$G31,4)</f>
        <v>6</v>
      </c>
      <c r="F31">
        <f>F30+COUNTIF(전체당첨내역!$B31:$G31,5)</f>
        <v>4</v>
      </c>
      <c r="G31">
        <f>G30+COUNTIF(전체당첨내역!$B31:$G31,6)</f>
        <v>5</v>
      </c>
      <c r="H31">
        <f>H30+COUNTIF(전체당첨내역!$B31:$G31,7)</f>
        <v>4</v>
      </c>
      <c r="I31">
        <f>I30+COUNTIF(전체당첨내역!$B31:$G31,8)</f>
        <v>4</v>
      </c>
      <c r="J31">
        <f>J30+COUNTIF(전체당첨내역!$B31:$G31,9)</f>
        <v>5</v>
      </c>
      <c r="K31">
        <f>K30+COUNTIF(전체당첨내역!$B31:$G31,10)</f>
        <v>2</v>
      </c>
      <c r="L31">
        <f>L30+COUNTIF(전체당첨내역!$B31:$G31,11)</f>
        <v>2</v>
      </c>
      <c r="M31">
        <f>M30+COUNTIF(전체당첨내역!$B31:$G31,12)</f>
        <v>3</v>
      </c>
      <c r="N31">
        <f>N30+COUNTIF(전체당첨내역!$B31:$G31,13)</f>
        <v>4</v>
      </c>
      <c r="O31">
        <f>O30+COUNTIF(전체당첨내역!$B31:$G31,14)</f>
        <v>3</v>
      </c>
      <c r="P31">
        <f>P30+COUNTIF(전체당첨내역!$B31:$G31,15)</f>
        <v>1</v>
      </c>
      <c r="Q31">
        <f>Q30+COUNTIF(전체당첨내역!$B31:$G31,16)</f>
        <v>5</v>
      </c>
      <c r="R31">
        <f>R30+COUNTIF(전체당첨내역!$B31:$G31,17)</f>
        <v>6</v>
      </c>
      <c r="S31">
        <f>S30+COUNTIF(전체당첨내역!$B31:$G31,18)</f>
        <v>5</v>
      </c>
      <c r="T31">
        <f>T30+COUNTIF(전체당첨내역!$B31:$G31,19)</f>
        <v>3</v>
      </c>
      <c r="U31">
        <f>U30+COUNTIF(전체당첨내역!$B31:$G31,20)</f>
        <v>4</v>
      </c>
      <c r="V31">
        <f>V30+COUNTIF(전체당첨내역!$B31:$G31,21)</f>
        <v>4</v>
      </c>
      <c r="W31">
        <f>W30+COUNTIF(전체당첨내역!$B31:$G31,22)</f>
        <v>1</v>
      </c>
      <c r="X31">
        <f>X30+COUNTIF(전체당첨내역!$B31:$G31,23)</f>
        <v>4</v>
      </c>
      <c r="Y31">
        <f>Y30+COUNTIF(전체당첨내역!$B31:$G31,24)</f>
        <v>2</v>
      </c>
      <c r="Z31">
        <f>Z30+COUNTIF(전체당첨내역!$B31:$G31,25)</f>
        <v>8</v>
      </c>
      <c r="AA31">
        <f>AA30+COUNTIF(전체당첨내역!$B31:$G31,26)</f>
        <v>4</v>
      </c>
      <c r="AB31">
        <f>AB30+COUNTIF(전체당첨내역!$B31:$G31,27)</f>
        <v>4</v>
      </c>
      <c r="AC31">
        <f>AC30+COUNTIF(전체당첨내역!$B31:$G31,28)</f>
        <v>1</v>
      </c>
      <c r="AD31">
        <f>AD30+COUNTIF(전체당첨내역!$B31:$G31,29)</f>
        <v>3</v>
      </c>
      <c r="AE31">
        <f>AE30+COUNTIF(전체당첨내역!$B31:$G31,30)</f>
        <v>5</v>
      </c>
      <c r="AF31">
        <f>AF30+COUNTIF(전체당첨내역!$B31:$G31,31)</f>
        <v>5</v>
      </c>
      <c r="AG31">
        <f>AG30+COUNTIF(전체당첨내역!$B31:$G31,32)</f>
        <v>4</v>
      </c>
      <c r="AH31">
        <f>AH30+COUNTIF(전체당첨내역!$B31:$G31,33)</f>
        <v>4</v>
      </c>
      <c r="AI31">
        <f>AI30+COUNTIF(전체당첨내역!$B31:$G31,34)</f>
        <v>2</v>
      </c>
      <c r="AJ31">
        <f>AJ30+COUNTIF(전체당첨내역!$B31:$G31,35)</f>
        <v>3</v>
      </c>
      <c r="AK31">
        <f>AK30+COUNTIF(전체당첨내역!$B31:$G31,36)</f>
        <v>4</v>
      </c>
      <c r="AL31">
        <f>AL30+COUNTIF(전체당첨내역!$B31:$G31,37)</f>
        <v>9</v>
      </c>
      <c r="AM31">
        <f>AM30+COUNTIF(전체당첨내역!$B31:$G31,38)</f>
        <v>3</v>
      </c>
      <c r="AN31">
        <f>AN30+COUNTIF(전체당첨내역!$B31:$G31,39)</f>
        <v>6</v>
      </c>
      <c r="AO31">
        <f>AO30+COUNTIF(전체당첨내역!$B31:$G31,40)</f>
        <v>9</v>
      </c>
      <c r="AP31">
        <f>AP30+COUNTIF(전체당첨내역!$B31:$G31,41)</f>
        <v>3</v>
      </c>
      <c r="AQ31">
        <f>AQ30+COUNTIF(전체당첨내역!$B31:$G31,42)</f>
        <v>7</v>
      </c>
      <c r="AR31">
        <f>AR30+COUNTIF(전체당첨내역!$B31:$G31,43)</f>
        <v>4</v>
      </c>
      <c r="AS31">
        <f>AS30+COUNTIF(전체당첨내역!$B31:$G31,44)</f>
        <v>3</v>
      </c>
      <c r="AT31">
        <f>AT30+COUNTIF(전체당첨내역!$B31:$G31,45)</f>
        <v>1</v>
      </c>
    </row>
    <row r="32" spans="1:46" ht="16.5" customHeight="1">
      <c r="A32">
        <v>31</v>
      </c>
      <c r="B32">
        <f>B31+COUNTIF(전체당첨내역!$B32:$G32,1)</f>
        <v>3</v>
      </c>
      <c r="C32">
        <f>C31+COUNTIF(전체당첨내역!$B32:$G32,2)</f>
        <v>5</v>
      </c>
      <c r="D32">
        <f>D31+COUNTIF(전체당첨내역!$B32:$G32,3)</f>
        <v>3</v>
      </c>
      <c r="E32">
        <f>E31+COUNTIF(전체당첨내역!$B32:$G32,4)</f>
        <v>6</v>
      </c>
      <c r="F32">
        <f>F31+COUNTIF(전체당첨내역!$B32:$G32,5)</f>
        <v>4</v>
      </c>
      <c r="G32">
        <f>G31+COUNTIF(전체당첨내역!$B32:$G32,6)</f>
        <v>5</v>
      </c>
      <c r="H32">
        <f>H31+COUNTIF(전체당첨내역!$B32:$G32,7)</f>
        <v>5</v>
      </c>
      <c r="I32">
        <f>I31+COUNTIF(전체당첨내역!$B32:$G32,8)</f>
        <v>4</v>
      </c>
      <c r="J32">
        <f>J31+COUNTIF(전체당첨내역!$B32:$G32,9)</f>
        <v>6</v>
      </c>
      <c r="K32">
        <f>K31+COUNTIF(전체당첨내역!$B32:$G32,10)</f>
        <v>2</v>
      </c>
      <c r="L32">
        <f>L31+COUNTIF(전체당첨내역!$B32:$G32,11)</f>
        <v>2</v>
      </c>
      <c r="M32">
        <f>M31+COUNTIF(전체당첨내역!$B32:$G32,12)</f>
        <v>3</v>
      </c>
      <c r="N32">
        <f>N31+COUNTIF(전체당첨내역!$B32:$G32,13)</f>
        <v>4</v>
      </c>
      <c r="O32">
        <f>O31+COUNTIF(전체당첨내역!$B32:$G32,14)</f>
        <v>3</v>
      </c>
      <c r="P32">
        <f>P31+COUNTIF(전체당첨내역!$B32:$G32,15)</f>
        <v>1</v>
      </c>
      <c r="Q32">
        <f>Q31+COUNTIF(전체당첨내역!$B32:$G32,16)</f>
        <v>5</v>
      </c>
      <c r="R32">
        <f>R31+COUNTIF(전체당첨내역!$B32:$G32,17)</f>
        <v>6</v>
      </c>
      <c r="S32">
        <f>S31+COUNTIF(전체당첨내역!$B32:$G32,18)</f>
        <v>6</v>
      </c>
      <c r="T32">
        <f>T31+COUNTIF(전체당첨내역!$B32:$G32,19)</f>
        <v>3</v>
      </c>
      <c r="U32">
        <f>U31+COUNTIF(전체당첨내역!$B32:$G32,20)</f>
        <v>4</v>
      </c>
      <c r="V32">
        <f>V31+COUNTIF(전체당첨내역!$B32:$G32,21)</f>
        <v>4</v>
      </c>
      <c r="W32">
        <f>W31+COUNTIF(전체당첨내역!$B32:$G32,22)</f>
        <v>1</v>
      </c>
      <c r="X32">
        <f>X31+COUNTIF(전체당첨내역!$B32:$G32,23)</f>
        <v>5</v>
      </c>
      <c r="Y32">
        <f>Y31+COUNTIF(전체당첨내역!$B32:$G32,24)</f>
        <v>2</v>
      </c>
      <c r="Z32">
        <f>Z31+COUNTIF(전체당첨내역!$B32:$G32,25)</f>
        <v>8</v>
      </c>
      <c r="AA32">
        <f>AA31+COUNTIF(전체당첨내역!$B32:$G32,26)</f>
        <v>4</v>
      </c>
      <c r="AB32">
        <f>AB31+COUNTIF(전체당첨내역!$B32:$G32,27)</f>
        <v>4</v>
      </c>
      <c r="AC32">
        <f>AC31+COUNTIF(전체당첨내역!$B32:$G32,28)</f>
        <v>2</v>
      </c>
      <c r="AD32">
        <f>AD31+COUNTIF(전체당첨내역!$B32:$G32,29)</f>
        <v>3</v>
      </c>
      <c r="AE32">
        <f>AE31+COUNTIF(전체당첨내역!$B32:$G32,30)</f>
        <v>5</v>
      </c>
      <c r="AF32">
        <f>AF31+COUNTIF(전체당첨내역!$B32:$G32,31)</f>
        <v>5</v>
      </c>
      <c r="AG32">
        <f>AG31+COUNTIF(전체당첨내역!$B32:$G32,32)</f>
        <v>4</v>
      </c>
      <c r="AH32">
        <f>AH31+COUNTIF(전체당첨내역!$B32:$G32,33)</f>
        <v>4</v>
      </c>
      <c r="AI32">
        <f>AI31+COUNTIF(전체당첨내역!$B32:$G32,34)</f>
        <v>2</v>
      </c>
      <c r="AJ32">
        <f>AJ31+COUNTIF(전체당첨내역!$B32:$G32,35)</f>
        <v>4</v>
      </c>
      <c r="AK32">
        <f>AK31+COUNTIF(전체당첨내역!$B32:$G32,36)</f>
        <v>4</v>
      </c>
      <c r="AL32">
        <f>AL31+COUNTIF(전체당첨내역!$B32:$G32,37)</f>
        <v>9</v>
      </c>
      <c r="AM32">
        <f>AM31+COUNTIF(전체당첨내역!$B32:$G32,38)</f>
        <v>3</v>
      </c>
      <c r="AN32">
        <f>AN31+COUNTIF(전체당첨내역!$B32:$G32,39)</f>
        <v>6</v>
      </c>
      <c r="AO32">
        <f>AO31+COUNTIF(전체당첨내역!$B32:$G32,40)</f>
        <v>9</v>
      </c>
      <c r="AP32">
        <f>AP31+COUNTIF(전체당첨내역!$B32:$G32,41)</f>
        <v>3</v>
      </c>
      <c r="AQ32">
        <f>AQ31+COUNTIF(전체당첨내역!$B32:$G32,42)</f>
        <v>7</v>
      </c>
      <c r="AR32">
        <f>AR31+COUNTIF(전체당첨내역!$B32:$G32,43)</f>
        <v>4</v>
      </c>
      <c r="AS32">
        <f>AS31+COUNTIF(전체당첨내역!$B32:$G32,44)</f>
        <v>3</v>
      </c>
      <c r="AT32">
        <f>AT31+COUNTIF(전체당첨내역!$B32:$G32,45)</f>
        <v>1</v>
      </c>
    </row>
    <row r="33" spans="1:46" ht="16.5" customHeight="1">
      <c r="A33">
        <v>32</v>
      </c>
      <c r="B33">
        <f>B32+COUNTIF(전체당첨내역!$B33:$G33,1)</f>
        <v>3</v>
      </c>
      <c r="C33">
        <f>C32+COUNTIF(전체당첨내역!$B33:$G33,2)</f>
        <v>5</v>
      </c>
      <c r="D33">
        <f>D32+COUNTIF(전체당첨내역!$B33:$G33,3)</f>
        <v>3</v>
      </c>
      <c r="E33">
        <f>E32+COUNTIF(전체당첨내역!$B33:$G33,4)</f>
        <v>6</v>
      </c>
      <c r="F33">
        <f>F32+COUNTIF(전체당첨내역!$B33:$G33,5)</f>
        <v>4</v>
      </c>
      <c r="G33">
        <f>G32+COUNTIF(전체당첨내역!$B33:$G33,6)</f>
        <v>6</v>
      </c>
      <c r="H33">
        <f>H32+COUNTIF(전체당첨내역!$B33:$G33,7)</f>
        <v>5</v>
      </c>
      <c r="I33">
        <f>I32+COUNTIF(전체당첨내역!$B33:$G33,8)</f>
        <v>4</v>
      </c>
      <c r="J33">
        <f>J32+COUNTIF(전체당첨내역!$B33:$G33,9)</f>
        <v>6</v>
      </c>
      <c r="K33">
        <f>K32+COUNTIF(전체당첨내역!$B33:$G33,10)</f>
        <v>2</v>
      </c>
      <c r="L33">
        <f>L32+COUNTIF(전체당첨내역!$B33:$G33,11)</f>
        <v>2</v>
      </c>
      <c r="M33">
        <f>M32+COUNTIF(전체당첨내역!$B33:$G33,12)</f>
        <v>3</v>
      </c>
      <c r="N33">
        <f>N32+COUNTIF(전체당첨내역!$B33:$G33,13)</f>
        <v>4</v>
      </c>
      <c r="O33">
        <f>O32+COUNTIF(전체당첨내역!$B33:$G33,14)</f>
        <v>4</v>
      </c>
      <c r="P33">
        <f>P32+COUNTIF(전체당첨내역!$B33:$G33,15)</f>
        <v>1</v>
      </c>
      <c r="Q33">
        <f>Q32+COUNTIF(전체당첨내역!$B33:$G33,16)</f>
        <v>5</v>
      </c>
      <c r="R33">
        <f>R32+COUNTIF(전체당첨내역!$B33:$G33,17)</f>
        <v>6</v>
      </c>
      <c r="S33">
        <f>S32+COUNTIF(전체당첨내역!$B33:$G33,18)</f>
        <v>6</v>
      </c>
      <c r="T33">
        <f>T32+COUNTIF(전체당첨내역!$B33:$G33,19)</f>
        <v>4</v>
      </c>
      <c r="U33">
        <f>U32+COUNTIF(전체당첨내역!$B33:$G33,20)</f>
        <v>4</v>
      </c>
      <c r="V33">
        <f>V32+COUNTIF(전체당첨내역!$B33:$G33,21)</f>
        <v>4</v>
      </c>
      <c r="W33">
        <f>W32+COUNTIF(전체당첨내역!$B33:$G33,22)</f>
        <v>1</v>
      </c>
      <c r="X33">
        <f>X32+COUNTIF(전체당첨내역!$B33:$G33,23)</f>
        <v>5</v>
      </c>
      <c r="Y33">
        <f>Y32+COUNTIF(전체당첨내역!$B33:$G33,24)</f>
        <v>2</v>
      </c>
      <c r="Z33">
        <f>Z32+COUNTIF(전체당첨내역!$B33:$G33,25)</f>
        <v>9</v>
      </c>
      <c r="AA33">
        <f>AA32+COUNTIF(전체당첨내역!$B33:$G33,26)</f>
        <v>4</v>
      </c>
      <c r="AB33">
        <f>AB32+COUNTIF(전체당첨내역!$B33:$G33,27)</f>
        <v>4</v>
      </c>
      <c r="AC33">
        <f>AC32+COUNTIF(전체당첨내역!$B33:$G33,28)</f>
        <v>2</v>
      </c>
      <c r="AD33">
        <f>AD32+COUNTIF(전체당첨내역!$B33:$G33,29)</f>
        <v>3</v>
      </c>
      <c r="AE33">
        <f>AE32+COUNTIF(전체당첨내역!$B33:$G33,30)</f>
        <v>5</v>
      </c>
      <c r="AF33">
        <f>AF32+COUNTIF(전체당첨내역!$B33:$G33,31)</f>
        <v>5</v>
      </c>
      <c r="AG33">
        <f>AG32+COUNTIF(전체당첨내역!$B33:$G33,32)</f>
        <v>4</v>
      </c>
      <c r="AH33">
        <f>AH32+COUNTIF(전체당첨내역!$B33:$G33,33)</f>
        <v>4</v>
      </c>
      <c r="AI33">
        <f>AI32+COUNTIF(전체당첨내역!$B33:$G33,34)</f>
        <v>3</v>
      </c>
      <c r="AJ33">
        <f>AJ32+COUNTIF(전체당첨내역!$B33:$G33,35)</f>
        <v>4</v>
      </c>
      <c r="AK33">
        <f>AK32+COUNTIF(전체당첨내역!$B33:$G33,36)</f>
        <v>4</v>
      </c>
      <c r="AL33">
        <f>AL32+COUNTIF(전체당첨내역!$B33:$G33,37)</f>
        <v>9</v>
      </c>
      <c r="AM33">
        <f>AM32+COUNTIF(전체당첨내역!$B33:$G33,38)</f>
        <v>3</v>
      </c>
      <c r="AN33">
        <f>AN32+COUNTIF(전체당첨내역!$B33:$G33,39)</f>
        <v>6</v>
      </c>
      <c r="AO33">
        <f>AO32+COUNTIF(전체당첨내역!$B33:$G33,40)</f>
        <v>9</v>
      </c>
      <c r="AP33">
        <f>AP32+COUNTIF(전체당첨내역!$B33:$G33,41)</f>
        <v>3</v>
      </c>
      <c r="AQ33">
        <f>AQ32+COUNTIF(전체당첨내역!$B33:$G33,42)</f>
        <v>7</v>
      </c>
      <c r="AR33">
        <f>AR32+COUNTIF(전체당첨내역!$B33:$G33,43)</f>
        <v>4</v>
      </c>
      <c r="AS33">
        <f>AS32+COUNTIF(전체당첨내역!$B33:$G33,44)</f>
        <v>4</v>
      </c>
      <c r="AT33">
        <f>AT32+COUNTIF(전체당첨내역!$B33:$G33,45)</f>
        <v>1</v>
      </c>
    </row>
    <row r="34" spans="1:46" ht="16.5" customHeight="1">
      <c r="A34">
        <v>33</v>
      </c>
      <c r="B34">
        <f>B33+COUNTIF(전체당첨내역!$B34:$G34,1)</f>
        <v>3</v>
      </c>
      <c r="C34">
        <f>C33+COUNTIF(전체당첨내역!$B34:$G34,2)</f>
        <v>5</v>
      </c>
      <c r="D34">
        <f>D33+COUNTIF(전체당첨내역!$B34:$G34,3)</f>
        <v>3</v>
      </c>
      <c r="E34">
        <f>E33+COUNTIF(전체당첨내역!$B34:$G34,4)</f>
        <v>7</v>
      </c>
      <c r="F34">
        <f>F33+COUNTIF(전체당첨내역!$B34:$G34,5)</f>
        <v>4</v>
      </c>
      <c r="G34">
        <f>G33+COUNTIF(전체당첨내역!$B34:$G34,6)</f>
        <v>6</v>
      </c>
      <c r="H34">
        <f>H33+COUNTIF(전체당첨내역!$B34:$G34,7)</f>
        <v>6</v>
      </c>
      <c r="I34">
        <f>I33+COUNTIF(전체당첨내역!$B34:$G34,8)</f>
        <v>4</v>
      </c>
      <c r="J34">
        <f>J33+COUNTIF(전체당첨내역!$B34:$G34,9)</f>
        <v>6</v>
      </c>
      <c r="K34">
        <f>K33+COUNTIF(전체당첨내역!$B34:$G34,10)</f>
        <v>2</v>
      </c>
      <c r="L34">
        <f>L33+COUNTIF(전체당첨내역!$B34:$G34,11)</f>
        <v>2</v>
      </c>
      <c r="M34">
        <f>M33+COUNTIF(전체당첨내역!$B34:$G34,12)</f>
        <v>3</v>
      </c>
      <c r="N34">
        <f>N33+COUNTIF(전체당첨내역!$B34:$G34,13)</f>
        <v>4</v>
      </c>
      <c r="O34">
        <f>O33+COUNTIF(전체당첨내역!$B34:$G34,14)</f>
        <v>4</v>
      </c>
      <c r="P34">
        <f>P33+COUNTIF(전체당첨내역!$B34:$G34,15)</f>
        <v>1</v>
      </c>
      <c r="Q34">
        <f>Q33+COUNTIF(전체당첨내역!$B34:$G34,16)</f>
        <v>5</v>
      </c>
      <c r="R34">
        <f>R33+COUNTIF(전체당첨내역!$B34:$G34,17)</f>
        <v>6</v>
      </c>
      <c r="S34">
        <f>S33+COUNTIF(전체당첨내역!$B34:$G34,18)</f>
        <v>6</v>
      </c>
      <c r="T34">
        <f>T33+COUNTIF(전체당첨내역!$B34:$G34,19)</f>
        <v>4</v>
      </c>
      <c r="U34">
        <f>U33+COUNTIF(전체당첨내역!$B34:$G34,20)</f>
        <v>4</v>
      </c>
      <c r="V34">
        <f>V33+COUNTIF(전체당첨내역!$B34:$G34,21)</f>
        <v>4</v>
      </c>
      <c r="W34">
        <f>W33+COUNTIF(전체당첨내역!$B34:$G34,22)</f>
        <v>1</v>
      </c>
      <c r="X34">
        <f>X33+COUNTIF(전체당첨내역!$B34:$G34,23)</f>
        <v>5</v>
      </c>
      <c r="Y34">
        <f>Y33+COUNTIF(전체당첨내역!$B34:$G34,24)</f>
        <v>2</v>
      </c>
      <c r="Z34">
        <f>Z33+COUNTIF(전체당첨내역!$B34:$G34,25)</f>
        <v>9</v>
      </c>
      <c r="AA34">
        <f>AA33+COUNTIF(전체당첨내역!$B34:$G34,26)</f>
        <v>4</v>
      </c>
      <c r="AB34">
        <f>AB33+COUNTIF(전체당첨내역!$B34:$G34,27)</f>
        <v>4</v>
      </c>
      <c r="AC34">
        <f>AC33+COUNTIF(전체당첨내역!$B34:$G34,28)</f>
        <v>2</v>
      </c>
      <c r="AD34">
        <f>AD33+COUNTIF(전체당첨내역!$B34:$G34,29)</f>
        <v>3</v>
      </c>
      <c r="AE34">
        <f>AE33+COUNTIF(전체당첨내역!$B34:$G34,30)</f>
        <v>5</v>
      </c>
      <c r="AF34">
        <f>AF33+COUNTIF(전체당첨내역!$B34:$G34,31)</f>
        <v>5</v>
      </c>
      <c r="AG34">
        <f>AG33+COUNTIF(전체당첨내역!$B34:$G34,32)</f>
        <v>5</v>
      </c>
      <c r="AH34">
        <f>AH33+COUNTIF(전체당첨내역!$B34:$G34,33)</f>
        <v>5</v>
      </c>
      <c r="AI34">
        <f>AI33+COUNTIF(전체당첨내역!$B34:$G34,34)</f>
        <v>3</v>
      </c>
      <c r="AJ34">
        <f>AJ33+COUNTIF(전체당첨내역!$B34:$G34,35)</f>
        <v>4</v>
      </c>
      <c r="AK34">
        <f>AK33+COUNTIF(전체당첨내역!$B34:$G34,36)</f>
        <v>4</v>
      </c>
      <c r="AL34">
        <f>AL33+COUNTIF(전체당첨내역!$B34:$G34,37)</f>
        <v>9</v>
      </c>
      <c r="AM34">
        <f>AM33+COUNTIF(전체당첨내역!$B34:$G34,38)</f>
        <v>3</v>
      </c>
      <c r="AN34">
        <f>AN33+COUNTIF(전체당첨내역!$B34:$G34,39)</f>
        <v>6</v>
      </c>
      <c r="AO34">
        <f>AO33+COUNTIF(전체당첨내역!$B34:$G34,40)</f>
        <v>10</v>
      </c>
      <c r="AP34">
        <f>AP33+COUNTIF(전체당첨내역!$B34:$G34,41)</f>
        <v>4</v>
      </c>
      <c r="AQ34">
        <f>AQ33+COUNTIF(전체당첨내역!$B34:$G34,42)</f>
        <v>7</v>
      </c>
      <c r="AR34">
        <f>AR33+COUNTIF(전체당첨내역!$B34:$G34,43)</f>
        <v>4</v>
      </c>
      <c r="AS34">
        <f>AS33+COUNTIF(전체당첨내역!$B34:$G34,44)</f>
        <v>4</v>
      </c>
      <c r="AT34">
        <f>AT33+COUNTIF(전체당첨내역!$B34:$G34,45)</f>
        <v>1</v>
      </c>
    </row>
    <row r="35" spans="1:46" ht="16.5" customHeight="1">
      <c r="A35">
        <v>34</v>
      </c>
      <c r="B35">
        <f>B34+COUNTIF(전체당첨내역!$B35:$G35,1)</f>
        <v>3</v>
      </c>
      <c r="C35">
        <f>C34+COUNTIF(전체당첨내역!$B35:$G35,2)</f>
        <v>5</v>
      </c>
      <c r="D35">
        <f>D34+COUNTIF(전체당첨내역!$B35:$G35,3)</f>
        <v>3</v>
      </c>
      <c r="E35">
        <f>E34+COUNTIF(전체당첨내역!$B35:$G35,4)</f>
        <v>7</v>
      </c>
      <c r="F35">
        <f>F34+COUNTIF(전체당첨내역!$B35:$G35,5)</f>
        <v>4</v>
      </c>
      <c r="G35">
        <f>G34+COUNTIF(전체당첨내역!$B35:$G35,6)</f>
        <v>6</v>
      </c>
      <c r="H35">
        <f>H34+COUNTIF(전체당첨내역!$B35:$G35,7)</f>
        <v>6</v>
      </c>
      <c r="I35">
        <f>I34+COUNTIF(전체당첨내역!$B35:$G35,8)</f>
        <v>4</v>
      </c>
      <c r="J35">
        <f>J34+COUNTIF(전체당첨내역!$B35:$G35,9)</f>
        <v>7</v>
      </c>
      <c r="K35">
        <f>K34+COUNTIF(전체당첨내역!$B35:$G35,10)</f>
        <v>2</v>
      </c>
      <c r="L35">
        <f>L34+COUNTIF(전체당첨내역!$B35:$G35,11)</f>
        <v>2</v>
      </c>
      <c r="M35">
        <f>M34+COUNTIF(전체당첨내역!$B35:$G35,12)</f>
        <v>3</v>
      </c>
      <c r="N35">
        <f>N34+COUNTIF(전체당첨내역!$B35:$G35,13)</f>
        <v>4</v>
      </c>
      <c r="O35">
        <f>O34+COUNTIF(전체당첨내역!$B35:$G35,14)</f>
        <v>4</v>
      </c>
      <c r="P35">
        <f>P34+COUNTIF(전체당첨내역!$B35:$G35,15)</f>
        <v>1</v>
      </c>
      <c r="Q35">
        <f>Q34+COUNTIF(전체당첨내역!$B35:$G35,16)</f>
        <v>5</v>
      </c>
      <c r="R35">
        <f>R34+COUNTIF(전체당첨내역!$B35:$G35,17)</f>
        <v>6</v>
      </c>
      <c r="S35">
        <f>S34+COUNTIF(전체당첨내역!$B35:$G35,18)</f>
        <v>6</v>
      </c>
      <c r="T35">
        <f>T34+COUNTIF(전체당첨내역!$B35:$G35,19)</f>
        <v>4</v>
      </c>
      <c r="U35">
        <f>U34+COUNTIF(전체당첨내역!$B35:$G35,20)</f>
        <v>4</v>
      </c>
      <c r="V35">
        <f>V34+COUNTIF(전체당첨내역!$B35:$G35,21)</f>
        <v>4</v>
      </c>
      <c r="W35">
        <f>W34+COUNTIF(전체당첨내역!$B35:$G35,22)</f>
        <v>1</v>
      </c>
      <c r="X35">
        <f>X34+COUNTIF(전체당첨내역!$B35:$G35,23)</f>
        <v>5</v>
      </c>
      <c r="Y35">
        <f>Y34+COUNTIF(전체당첨내역!$B35:$G35,24)</f>
        <v>2</v>
      </c>
      <c r="Z35">
        <f>Z34+COUNTIF(전체당첨내역!$B35:$G35,25)</f>
        <v>9</v>
      </c>
      <c r="AA35">
        <f>AA34+COUNTIF(전체당첨내역!$B35:$G35,26)</f>
        <v>5</v>
      </c>
      <c r="AB35">
        <f>AB34+COUNTIF(전체당첨내역!$B35:$G35,27)</f>
        <v>4</v>
      </c>
      <c r="AC35">
        <f>AC34+COUNTIF(전체당첨내역!$B35:$G35,28)</f>
        <v>2</v>
      </c>
      <c r="AD35">
        <f>AD34+COUNTIF(전체당첨내역!$B35:$G35,29)</f>
        <v>3</v>
      </c>
      <c r="AE35">
        <f>AE34+COUNTIF(전체당첨내역!$B35:$G35,30)</f>
        <v>5</v>
      </c>
      <c r="AF35">
        <f>AF34+COUNTIF(전체당첨내역!$B35:$G35,31)</f>
        <v>5</v>
      </c>
      <c r="AG35">
        <f>AG34+COUNTIF(전체당첨내역!$B35:$G35,32)</f>
        <v>5</v>
      </c>
      <c r="AH35">
        <f>AH34+COUNTIF(전체당첨내역!$B35:$G35,33)</f>
        <v>5</v>
      </c>
      <c r="AI35">
        <f>AI34+COUNTIF(전체당첨내역!$B35:$G35,34)</f>
        <v>3</v>
      </c>
      <c r="AJ35">
        <f>AJ34+COUNTIF(전체당첨내역!$B35:$G35,35)</f>
        <v>5</v>
      </c>
      <c r="AK35">
        <f>AK34+COUNTIF(전체당첨내역!$B35:$G35,36)</f>
        <v>4</v>
      </c>
      <c r="AL35">
        <f>AL34+COUNTIF(전체당첨내역!$B35:$G35,37)</f>
        <v>10</v>
      </c>
      <c r="AM35">
        <f>AM34+COUNTIF(전체당첨내역!$B35:$G35,38)</f>
        <v>3</v>
      </c>
      <c r="AN35">
        <f>AN34+COUNTIF(전체당첨내역!$B35:$G35,39)</f>
        <v>6</v>
      </c>
      <c r="AO35">
        <f>AO34+COUNTIF(전체당첨내역!$B35:$G35,40)</f>
        <v>11</v>
      </c>
      <c r="AP35">
        <f>AP34+COUNTIF(전체당첨내역!$B35:$G35,41)</f>
        <v>4</v>
      </c>
      <c r="AQ35">
        <f>AQ34+COUNTIF(전체당첨내역!$B35:$G35,42)</f>
        <v>8</v>
      </c>
      <c r="AR35">
        <f>AR34+COUNTIF(전체당첨내역!$B35:$G35,43)</f>
        <v>4</v>
      </c>
      <c r="AS35">
        <f>AS34+COUNTIF(전체당첨내역!$B35:$G35,44)</f>
        <v>4</v>
      </c>
      <c r="AT35">
        <f>AT34+COUNTIF(전체당첨내역!$B35:$G35,45)</f>
        <v>1</v>
      </c>
    </row>
    <row r="36" spans="1:46" ht="16.5" customHeight="1">
      <c r="A36">
        <v>35</v>
      </c>
      <c r="B36">
        <f>B35+COUNTIF(전체당첨내역!$B36:$G36,1)</f>
        <v>3</v>
      </c>
      <c r="C36">
        <f>C35+COUNTIF(전체당첨내역!$B36:$G36,2)</f>
        <v>6</v>
      </c>
      <c r="D36">
        <f>D35+COUNTIF(전체당첨내역!$B36:$G36,3)</f>
        <v>4</v>
      </c>
      <c r="E36">
        <f>E35+COUNTIF(전체당첨내역!$B36:$G36,4)</f>
        <v>7</v>
      </c>
      <c r="F36">
        <f>F35+COUNTIF(전체당첨내역!$B36:$G36,5)</f>
        <v>4</v>
      </c>
      <c r="G36">
        <f>G35+COUNTIF(전체당첨내역!$B36:$G36,6)</f>
        <v>6</v>
      </c>
      <c r="H36">
        <f>H35+COUNTIF(전체당첨내역!$B36:$G36,7)</f>
        <v>6</v>
      </c>
      <c r="I36">
        <f>I35+COUNTIF(전체당첨내역!$B36:$G36,8)</f>
        <v>4</v>
      </c>
      <c r="J36">
        <f>J35+COUNTIF(전체당첨내역!$B36:$G36,9)</f>
        <v>7</v>
      </c>
      <c r="K36">
        <f>K35+COUNTIF(전체당첨내역!$B36:$G36,10)</f>
        <v>2</v>
      </c>
      <c r="L36">
        <f>L35+COUNTIF(전체당첨내역!$B36:$G36,11)</f>
        <v>3</v>
      </c>
      <c r="M36">
        <f>M35+COUNTIF(전체당첨내역!$B36:$G36,12)</f>
        <v>3</v>
      </c>
      <c r="N36">
        <f>N35+COUNTIF(전체당첨내역!$B36:$G36,13)</f>
        <v>4</v>
      </c>
      <c r="O36">
        <f>O35+COUNTIF(전체당첨내역!$B36:$G36,14)</f>
        <v>4</v>
      </c>
      <c r="P36">
        <f>P35+COUNTIF(전체당첨내역!$B36:$G36,15)</f>
        <v>1</v>
      </c>
      <c r="Q36">
        <f>Q35+COUNTIF(전체당첨내역!$B36:$G36,16)</f>
        <v>5</v>
      </c>
      <c r="R36">
        <f>R35+COUNTIF(전체당첨내역!$B36:$G36,17)</f>
        <v>6</v>
      </c>
      <c r="S36">
        <f>S35+COUNTIF(전체당첨내역!$B36:$G36,18)</f>
        <v>6</v>
      </c>
      <c r="T36">
        <f>T35+COUNTIF(전체당첨내역!$B36:$G36,19)</f>
        <v>4</v>
      </c>
      <c r="U36">
        <f>U35+COUNTIF(전체당첨내역!$B36:$G36,20)</f>
        <v>4</v>
      </c>
      <c r="V36">
        <f>V35+COUNTIF(전체당첨내역!$B36:$G36,21)</f>
        <v>4</v>
      </c>
      <c r="W36">
        <f>W35+COUNTIF(전체당첨내역!$B36:$G36,22)</f>
        <v>1</v>
      </c>
      <c r="X36">
        <f>X35+COUNTIF(전체당첨내역!$B36:$G36,23)</f>
        <v>5</v>
      </c>
      <c r="Y36">
        <f>Y35+COUNTIF(전체당첨내역!$B36:$G36,24)</f>
        <v>2</v>
      </c>
      <c r="Z36">
        <f>Z35+COUNTIF(전체당첨내역!$B36:$G36,25)</f>
        <v>9</v>
      </c>
      <c r="AA36">
        <f>AA35+COUNTIF(전체당첨내역!$B36:$G36,26)</f>
        <v>6</v>
      </c>
      <c r="AB36">
        <f>AB35+COUNTIF(전체당첨내역!$B36:$G36,27)</f>
        <v>4</v>
      </c>
      <c r="AC36">
        <f>AC35+COUNTIF(전체당첨내역!$B36:$G36,28)</f>
        <v>2</v>
      </c>
      <c r="AD36">
        <f>AD35+COUNTIF(전체당첨내역!$B36:$G36,29)</f>
        <v>3</v>
      </c>
      <c r="AE36">
        <f>AE35+COUNTIF(전체당첨내역!$B36:$G36,30)</f>
        <v>5</v>
      </c>
      <c r="AF36">
        <f>AF35+COUNTIF(전체당첨내역!$B36:$G36,31)</f>
        <v>5</v>
      </c>
      <c r="AG36">
        <f>AG35+COUNTIF(전체당첨내역!$B36:$G36,32)</f>
        <v>5</v>
      </c>
      <c r="AH36">
        <f>AH35+COUNTIF(전체당첨내역!$B36:$G36,33)</f>
        <v>5</v>
      </c>
      <c r="AI36">
        <f>AI35+COUNTIF(전체당첨내역!$B36:$G36,34)</f>
        <v>3</v>
      </c>
      <c r="AJ36">
        <f>AJ35+COUNTIF(전체당첨내역!$B36:$G36,35)</f>
        <v>5</v>
      </c>
      <c r="AK36">
        <f>AK35+COUNTIF(전체당첨내역!$B36:$G36,36)</f>
        <v>4</v>
      </c>
      <c r="AL36">
        <f>AL35+COUNTIF(전체당첨내역!$B36:$G36,37)</f>
        <v>11</v>
      </c>
      <c r="AM36">
        <f>AM35+COUNTIF(전체당첨내역!$B36:$G36,38)</f>
        <v>3</v>
      </c>
      <c r="AN36">
        <f>AN35+COUNTIF(전체당첨내역!$B36:$G36,39)</f>
        <v>6</v>
      </c>
      <c r="AO36">
        <f>AO35+COUNTIF(전체당첨내역!$B36:$G36,40)</f>
        <v>11</v>
      </c>
      <c r="AP36">
        <f>AP35+COUNTIF(전체당첨내역!$B36:$G36,41)</f>
        <v>4</v>
      </c>
      <c r="AQ36">
        <f>AQ35+COUNTIF(전체당첨내역!$B36:$G36,42)</f>
        <v>8</v>
      </c>
      <c r="AR36">
        <f>AR35+COUNTIF(전체당첨내역!$B36:$G36,43)</f>
        <v>5</v>
      </c>
      <c r="AS36">
        <f>AS35+COUNTIF(전체당첨내역!$B36:$G36,44)</f>
        <v>4</v>
      </c>
      <c r="AT36">
        <f>AT35+COUNTIF(전체당첨내역!$B36:$G36,45)</f>
        <v>1</v>
      </c>
    </row>
    <row r="37" spans="1:46" ht="16.5" customHeight="1">
      <c r="A37">
        <v>36</v>
      </c>
      <c r="B37">
        <f>B36+COUNTIF(전체당첨내역!$B37:$G37,1)</f>
        <v>4</v>
      </c>
      <c r="C37">
        <f>C36+COUNTIF(전체당첨내역!$B37:$G37,2)</f>
        <v>6</v>
      </c>
      <c r="D37">
        <f>D36+COUNTIF(전체당첨내역!$B37:$G37,3)</f>
        <v>4</v>
      </c>
      <c r="E37">
        <f>E36+COUNTIF(전체당첨내역!$B37:$G37,4)</f>
        <v>7</v>
      </c>
      <c r="F37">
        <f>F36+COUNTIF(전체당첨내역!$B37:$G37,5)</f>
        <v>4</v>
      </c>
      <c r="G37">
        <f>G36+COUNTIF(전체당첨내역!$B37:$G37,6)</f>
        <v>6</v>
      </c>
      <c r="H37">
        <f>H36+COUNTIF(전체당첨내역!$B37:$G37,7)</f>
        <v>6</v>
      </c>
      <c r="I37">
        <f>I36+COUNTIF(전체당첨내역!$B37:$G37,8)</f>
        <v>4</v>
      </c>
      <c r="J37">
        <f>J36+COUNTIF(전체당첨내역!$B37:$G37,9)</f>
        <v>7</v>
      </c>
      <c r="K37">
        <f>K36+COUNTIF(전체당첨내역!$B37:$G37,10)</f>
        <v>3</v>
      </c>
      <c r="L37">
        <f>L36+COUNTIF(전체당첨내역!$B37:$G37,11)</f>
        <v>3</v>
      </c>
      <c r="M37">
        <f>M36+COUNTIF(전체당첨내역!$B37:$G37,12)</f>
        <v>3</v>
      </c>
      <c r="N37">
        <f>N36+COUNTIF(전체당첨내역!$B37:$G37,13)</f>
        <v>4</v>
      </c>
      <c r="O37">
        <f>O36+COUNTIF(전체당첨내역!$B37:$G37,14)</f>
        <v>4</v>
      </c>
      <c r="P37">
        <f>P36+COUNTIF(전체당첨내역!$B37:$G37,15)</f>
        <v>1</v>
      </c>
      <c r="Q37">
        <f>Q36+COUNTIF(전체당첨내역!$B37:$G37,16)</f>
        <v>5</v>
      </c>
      <c r="R37">
        <f>R36+COUNTIF(전체당첨내역!$B37:$G37,17)</f>
        <v>6</v>
      </c>
      <c r="S37">
        <f>S36+COUNTIF(전체당첨내역!$B37:$G37,18)</f>
        <v>6</v>
      </c>
      <c r="T37">
        <f>T36+COUNTIF(전체당첨내역!$B37:$G37,19)</f>
        <v>4</v>
      </c>
      <c r="U37">
        <f>U36+COUNTIF(전체당첨내역!$B37:$G37,20)</f>
        <v>4</v>
      </c>
      <c r="V37">
        <f>V36+COUNTIF(전체당첨내역!$B37:$G37,21)</f>
        <v>4</v>
      </c>
      <c r="W37">
        <f>W36+COUNTIF(전체당첨내역!$B37:$G37,22)</f>
        <v>1</v>
      </c>
      <c r="X37">
        <f>X36+COUNTIF(전체당첨내역!$B37:$G37,23)</f>
        <v>6</v>
      </c>
      <c r="Y37">
        <f>Y36+COUNTIF(전체당첨내역!$B37:$G37,24)</f>
        <v>2</v>
      </c>
      <c r="Z37">
        <f>Z36+COUNTIF(전체당첨내역!$B37:$G37,25)</f>
        <v>9</v>
      </c>
      <c r="AA37">
        <f>AA36+COUNTIF(전체당첨내역!$B37:$G37,26)</f>
        <v>7</v>
      </c>
      <c r="AB37">
        <f>AB36+COUNTIF(전체당첨내역!$B37:$G37,27)</f>
        <v>4</v>
      </c>
      <c r="AC37">
        <f>AC36+COUNTIF(전체당첨내역!$B37:$G37,28)</f>
        <v>3</v>
      </c>
      <c r="AD37">
        <f>AD36+COUNTIF(전체당첨내역!$B37:$G37,29)</f>
        <v>3</v>
      </c>
      <c r="AE37">
        <f>AE36+COUNTIF(전체당첨내역!$B37:$G37,30)</f>
        <v>5</v>
      </c>
      <c r="AF37">
        <f>AF36+COUNTIF(전체당첨내역!$B37:$G37,31)</f>
        <v>5</v>
      </c>
      <c r="AG37">
        <f>AG36+COUNTIF(전체당첨내역!$B37:$G37,32)</f>
        <v>5</v>
      </c>
      <c r="AH37">
        <f>AH36+COUNTIF(전체당첨내역!$B37:$G37,33)</f>
        <v>5</v>
      </c>
      <c r="AI37">
        <f>AI36+COUNTIF(전체당첨내역!$B37:$G37,34)</f>
        <v>3</v>
      </c>
      <c r="AJ37">
        <f>AJ36+COUNTIF(전체당첨내역!$B37:$G37,35)</f>
        <v>5</v>
      </c>
      <c r="AK37">
        <f>AK36+COUNTIF(전체당첨내역!$B37:$G37,36)</f>
        <v>4</v>
      </c>
      <c r="AL37">
        <f>AL36+COUNTIF(전체당첨내역!$B37:$G37,37)</f>
        <v>11</v>
      </c>
      <c r="AM37">
        <f>AM36+COUNTIF(전체당첨내역!$B37:$G37,38)</f>
        <v>3</v>
      </c>
      <c r="AN37">
        <f>AN36+COUNTIF(전체당첨내역!$B37:$G37,39)</f>
        <v>6</v>
      </c>
      <c r="AO37">
        <f>AO36+COUNTIF(전체당첨내역!$B37:$G37,40)</f>
        <v>12</v>
      </c>
      <c r="AP37">
        <f>AP36+COUNTIF(전체당첨내역!$B37:$G37,41)</f>
        <v>4</v>
      </c>
      <c r="AQ37">
        <f>AQ36+COUNTIF(전체당첨내역!$B37:$G37,42)</f>
        <v>8</v>
      </c>
      <c r="AR37">
        <f>AR36+COUNTIF(전체당첨내역!$B37:$G37,43)</f>
        <v>5</v>
      </c>
      <c r="AS37">
        <f>AS36+COUNTIF(전체당첨내역!$B37:$G37,44)</f>
        <v>4</v>
      </c>
      <c r="AT37">
        <f>AT36+COUNTIF(전체당첨내역!$B37:$G37,45)</f>
        <v>1</v>
      </c>
    </row>
    <row r="38" spans="1:46" ht="16.5" customHeight="1">
      <c r="A38">
        <v>37</v>
      </c>
      <c r="B38">
        <f>B37+COUNTIF(전체당첨내역!$B38:$G38,1)</f>
        <v>4</v>
      </c>
      <c r="C38">
        <f>C37+COUNTIF(전체당첨내역!$B38:$G38,2)</f>
        <v>6</v>
      </c>
      <c r="D38">
        <f>D37+COUNTIF(전체당첨내역!$B38:$G38,3)</f>
        <v>4</v>
      </c>
      <c r="E38">
        <f>E37+COUNTIF(전체당첨내역!$B38:$G38,4)</f>
        <v>7</v>
      </c>
      <c r="F38">
        <f>F37+COUNTIF(전체당첨내역!$B38:$G38,5)</f>
        <v>4</v>
      </c>
      <c r="G38">
        <f>G37+COUNTIF(전체당첨내역!$B38:$G38,6)</f>
        <v>6</v>
      </c>
      <c r="H38">
        <f>H37+COUNTIF(전체당첨내역!$B38:$G38,7)</f>
        <v>7</v>
      </c>
      <c r="I38">
        <f>I37+COUNTIF(전체당첨내역!$B38:$G38,8)</f>
        <v>4</v>
      </c>
      <c r="J38">
        <f>J37+COUNTIF(전체당첨내역!$B38:$G38,9)</f>
        <v>7</v>
      </c>
      <c r="K38">
        <f>K37+COUNTIF(전체당첨내역!$B38:$G38,10)</f>
        <v>3</v>
      </c>
      <c r="L38">
        <f>L37+COUNTIF(전체당첨내역!$B38:$G38,11)</f>
        <v>3</v>
      </c>
      <c r="M38">
        <f>M37+COUNTIF(전체당첨내역!$B38:$G38,12)</f>
        <v>3</v>
      </c>
      <c r="N38">
        <f>N37+COUNTIF(전체당첨내역!$B38:$G38,13)</f>
        <v>4</v>
      </c>
      <c r="O38">
        <f>O37+COUNTIF(전체당첨내역!$B38:$G38,14)</f>
        <v>4</v>
      </c>
      <c r="P38">
        <f>P37+COUNTIF(전체당첨내역!$B38:$G38,15)</f>
        <v>1</v>
      </c>
      <c r="Q38">
        <f>Q37+COUNTIF(전체당첨내역!$B38:$G38,16)</f>
        <v>5</v>
      </c>
      <c r="R38">
        <f>R37+COUNTIF(전체당첨내역!$B38:$G38,17)</f>
        <v>6</v>
      </c>
      <c r="S38">
        <f>S37+COUNTIF(전체당첨내역!$B38:$G38,18)</f>
        <v>6</v>
      </c>
      <c r="T38">
        <f>T37+COUNTIF(전체당첨내역!$B38:$G38,19)</f>
        <v>4</v>
      </c>
      <c r="U38">
        <f>U37+COUNTIF(전체당첨내역!$B38:$G38,20)</f>
        <v>4</v>
      </c>
      <c r="V38">
        <f>V37+COUNTIF(전체당첨내역!$B38:$G38,21)</f>
        <v>4</v>
      </c>
      <c r="W38">
        <f>W37+COUNTIF(전체당첨내역!$B38:$G38,22)</f>
        <v>1</v>
      </c>
      <c r="X38">
        <f>X37+COUNTIF(전체당첨내역!$B38:$G38,23)</f>
        <v>6</v>
      </c>
      <c r="Y38">
        <f>Y37+COUNTIF(전체당첨내역!$B38:$G38,24)</f>
        <v>2</v>
      </c>
      <c r="Z38">
        <f>Z37+COUNTIF(전체당첨내역!$B38:$G38,25)</f>
        <v>9</v>
      </c>
      <c r="AA38">
        <f>AA37+COUNTIF(전체당첨내역!$B38:$G38,26)</f>
        <v>7</v>
      </c>
      <c r="AB38">
        <f>AB37+COUNTIF(전체당첨내역!$B38:$G38,27)</f>
        <v>5</v>
      </c>
      <c r="AC38">
        <f>AC37+COUNTIF(전체당첨내역!$B38:$G38,28)</f>
        <v>3</v>
      </c>
      <c r="AD38">
        <f>AD37+COUNTIF(전체당첨내역!$B38:$G38,29)</f>
        <v>3</v>
      </c>
      <c r="AE38">
        <f>AE37+COUNTIF(전체당첨내역!$B38:$G38,30)</f>
        <v>6</v>
      </c>
      <c r="AF38">
        <f>AF37+COUNTIF(전체당첨내역!$B38:$G38,31)</f>
        <v>5</v>
      </c>
      <c r="AG38">
        <f>AG37+COUNTIF(전체당첨내역!$B38:$G38,32)</f>
        <v>5</v>
      </c>
      <c r="AH38">
        <f>AH37+COUNTIF(전체당첨내역!$B38:$G38,33)</f>
        <v>6</v>
      </c>
      <c r="AI38">
        <f>AI37+COUNTIF(전체당첨내역!$B38:$G38,34)</f>
        <v>3</v>
      </c>
      <c r="AJ38">
        <f>AJ37+COUNTIF(전체당첨내역!$B38:$G38,35)</f>
        <v>6</v>
      </c>
      <c r="AK38">
        <f>AK37+COUNTIF(전체당첨내역!$B38:$G38,36)</f>
        <v>4</v>
      </c>
      <c r="AL38">
        <f>AL37+COUNTIF(전체당첨내역!$B38:$G38,37)</f>
        <v>12</v>
      </c>
      <c r="AM38">
        <f>AM37+COUNTIF(전체당첨내역!$B38:$G38,38)</f>
        <v>3</v>
      </c>
      <c r="AN38">
        <f>AN37+COUNTIF(전체당첨내역!$B38:$G38,39)</f>
        <v>6</v>
      </c>
      <c r="AO38">
        <f>AO37+COUNTIF(전체당첨내역!$B38:$G38,40)</f>
        <v>12</v>
      </c>
      <c r="AP38">
        <f>AP37+COUNTIF(전체당첨내역!$B38:$G38,41)</f>
        <v>4</v>
      </c>
      <c r="AQ38">
        <f>AQ37+COUNTIF(전체당첨내역!$B38:$G38,42)</f>
        <v>8</v>
      </c>
      <c r="AR38">
        <f>AR37+COUNTIF(전체당첨내역!$B38:$G38,43)</f>
        <v>5</v>
      </c>
      <c r="AS38">
        <f>AS37+COUNTIF(전체당첨내역!$B38:$G38,44)</f>
        <v>4</v>
      </c>
      <c r="AT38">
        <f>AT37+COUNTIF(전체당첨내역!$B38:$G38,45)</f>
        <v>1</v>
      </c>
    </row>
    <row r="39" spans="1:46" ht="16.5" customHeight="1">
      <c r="A39">
        <v>38</v>
      </c>
      <c r="B39">
        <f>B38+COUNTIF(전체당첨내역!$B39:$G39,1)</f>
        <v>4</v>
      </c>
      <c r="C39">
        <f>C38+COUNTIF(전체당첨내역!$B39:$G39,2)</f>
        <v>6</v>
      </c>
      <c r="D39">
        <f>D38+COUNTIF(전체당첨내역!$B39:$G39,3)</f>
        <v>4</v>
      </c>
      <c r="E39">
        <f>E38+COUNTIF(전체당첨내역!$B39:$G39,4)</f>
        <v>7</v>
      </c>
      <c r="F39">
        <f>F38+COUNTIF(전체당첨내역!$B39:$G39,5)</f>
        <v>4</v>
      </c>
      <c r="G39">
        <f>G38+COUNTIF(전체당첨내역!$B39:$G39,6)</f>
        <v>6</v>
      </c>
      <c r="H39">
        <f>H38+COUNTIF(전체당첨내역!$B39:$G39,7)</f>
        <v>7</v>
      </c>
      <c r="I39">
        <f>I38+COUNTIF(전체당첨내역!$B39:$G39,8)</f>
        <v>4</v>
      </c>
      <c r="J39">
        <f>J38+COUNTIF(전체당첨내역!$B39:$G39,9)</f>
        <v>7</v>
      </c>
      <c r="K39">
        <f>K38+COUNTIF(전체당첨내역!$B39:$G39,10)</f>
        <v>3</v>
      </c>
      <c r="L39">
        <f>L38+COUNTIF(전체당첨내역!$B39:$G39,11)</f>
        <v>3</v>
      </c>
      <c r="M39">
        <f>M38+COUNTIF(전체당첨내역!$B39:$G39,12)</f>
        <v>3</v>
      </c>
      <c r="N39">
        <f>N38+COUNTIF(전체당첨내역!$B39:$G39,13)</f>
        <v>4</v>
      </c>
      <c r="O39">
        <f>O38+COUNTIF(전체당첨내역!$B39:$G39,14)</f>
        <v>4</v>
      </c>
      <c r="P39">
        <f>P38+COUNTIF(전체당첨내역!$B39:$G39,15)</f>
        <v>1</v>
      </c>
      <c r="Q39">
        <f>Q38+COUNTIF(전체당첨내역!$B39:$G39,16)</f>
        <v>6</v>
      </c>
      <c r="R39">
        <f>R38+COUNTIF(전체당첨내역!$B39:$G39,17)</f>
        <v>7</v>
      </c>
      <c r="S39">
        <f>S38+COUNTIF(전체당첨내역!$B39:$G39,18)</f>
        <v>6</v>
      </c>
      <c r="T39">
        <f>T38+COUNTIF(전체당첨내역!$B39:$G39,19)</f>
        <v>4</v>
      </c>
      <c r="U39">
        <f>U38+COUNTIF(전체당첨내역!$B39:$G39,20)</f>
        <v>4</v>
      </c>
      <c r="V39">
        <f>V38+COUNTIF(전체당첨내역!$B39:$G39,21)</f>
        <v>4</v>
      </c>
      <c r="W39">
        <f>W38+COUNTIF(전체당첨내역!$B39:$G39,22)</f>
        <v>2</v>
      </c>
      <c r="X39">
        <f>X38+COUNTIF(전체당첨내역!$B39:$G39,23)</f>
        <v>6</v>
      </c>
      <c r="Y39">
        <f>Y38+COUNTIF(전체당첨내역!$B39:$G39,24)</f>
        <v>2</v>
      </c>
      <c r="Z39">
        <f>Z38+COUNTIF(전체당첨내역!$B39:$G39,25)</f>
        <v>9</v>
      </c>
      <c r="AA39">
        <f>AA38+COUNTIF(전체당첨내역!$B39:$G39,26)</f>
        <v>7</v>
      </c>
      <c r="AB39">
        <f>AB38+COUNTIF(전체당첨내역!$B39:$G39,27)</f>
        <v>5</v>
      </c>
      <c r="AC39">
        <f>AC38+COUNTIF(전체당첨내역!$B39:$G39,28)</f>
        <v>3</v>
      </c>
      <c r="AD39">
        <f>AD38+COUNTIF(전체당첨내역!$B39:$G39,29)</f>
        <v>3</v>
      </c>
      <c r="AE39">
        <f>AE38+COUNTIF(전체당첨내역!$B39:$G39,30)</f>
        <v>7</v>
      </c>
      <c r="AF39">
        <f>AF38+COUNTIF(전체당첨내역!$B39:$G39,31)</f>
        <v>5</v>
      </c>
      <c r="AG39">
        <f>AG38+COUNTIF(전체당첨내역!$B39:$G39,32)</f>
        <v>5</v>
      </c>
      <c r="AH39">
        <f>AH38+COUNTIF(전체당첨내역!$B39:$G39,33)</f>
        <v>6</v>
      </c>
      <c r="AI39">
        <f>AI38+COUNTIF(전체당첨내역!$B39:$G39,34)</f>
        <v>3</v>
      </c>
      <c r="AJ39">
        <f>AJ38+COUNTIF(전체당첨내역!$B39:$G39,35)</f>
        <v>6</v>
      </c>
      <c r="AK39">
        <f>AK38+COUNTIF(전체당첨내역!$B39:$G39,36)</f>
        <v>4</v>
      </c>
      <c r="AL39">
        <f>AL38+COUNTIF(전체당첨내역!$B39:$G39,37)</f>
        <v>13</v>
      </c>
      <c r="AM39">
        <f>AM38+COUNTIF(전체당첨내역!$B39:$G39,38)</f>
        <v>3</v>
      </c>
      <c r="AN39">
        <f>AN38+COUNTIF(전체당첨내역!$B39:$G39,39)</f>
        <v>6</v>
      </c>
      <c r="AO39">
        <f>AO38+COUNTIF(전체당첨내역!$B39:$G39,40)</f>
        <v>12</v>
      </c>
      <c r="AP39">
        <f>AP38+COUNTIF(전체당첨내역!$B39:$G39,41)</f>
        <v>4</v>
      </c>
      <c r="AQ39">
        <f>AQ38+COUNTIF(전체당첨내역!$B39:$G39,42)</f>
        <v>8</v>
      </c>
      <c r="AR39">
        <f>AR38+COUNTIF(전체당첨내역!$B39:$G39,43)</f>
        <v>6</v>
      </c>
      <c r="AS39">
        <f>AS38+COUNTIF(전체당첨내역!$B39:$G39,44)</f>
        <v>4</v>
      </c>
      <c r="AT39">
        <f>AT38+COUNTIF(전체당첨내역!$B39:$G39,45)</f>
        <v>1</v>
      </c>
    </row>
    <row r="40" spans="1:46" ht="16.5" customHeight="1">
      <c r="A40">
        <v>39</v>
      </c>
      <c r="B40">
        <f>B39+COUNTIF(전체당첨내역!$B40:$G40,1)</f>
        <v>4</v>
      </c>
      <c r="C40">
        <f>C39+COUNTIF(전체당첨내역!$B40:$G40,2)</f>
        <v>6</v>
      </c>
      <c r="D40">
        <f>D39+COUNTIF(전체당첨내역!$B40:$G40,3)</f>
        <v>4</v>
      </c>
      <c r="E40">
        <f>E39+COUNTIF(전체당첨내역!$B40:$G40,4)</f>
        <v>7</v>
      </c>
      <c r="F40">
        <f>F39+COUNTIF(전체당첨내역!$B40:$G40,5)</f>
        <v>4</v>
      </c>
      <c r="G40">
        <f>G39+COUNTIF(전체당첨내역!$B40:$G40,6)</f>
        <v>7</v>
      </c>
      <c r="H40">
        <f>H39+COUNTIF(전체당첨내역!$B40:$G40,7)</f>
        <v>8</v>
      </c>
      <c r="I40">
        <f>I39+COUNTIF(전체당첨내역!$B40:$G40,8)</f>
        <v>4</v>
      </c>
      <c r="J40">
        <f>J39+COUNTIF(전체당첨내역!$B40:$G40,9)</f>
        <v>7</v>
      </c>
      <c r="K40">
        <f>K39+COUNTIF(전체당첨내역!$B40:$G40,10)</f>
        <v>3</v>
      </c>
      <c r="L40">
        <f>L39+COUNTIF(전체당첨내역!$B40:$G40,11)</f>
        <v>3</v>
      </c>
      <c r="M40">
        <f>M39+COUNTIF(전체당첨내역!$B40:$G40,12)</f>
        <v>3</v>
      </c>
      <c r="N40">
        <f>N39+COUNTIF(전체당첨내역!$B40:$G40,13)</f>
        <v>5</v>
      </c>
      <c r="O40">
        <f>O39+COUNTIF(전체당첨내역!$B40:$G40,14)</f>
        <v>4</v>
      </c>
      <c r="P40">
        <f>P39+COUNTIF(전체당첨내역!$B40:$G40,15)</f>
        <v>2</v>
      </c>
      <c r="Q40">
        <f>Q39+COUNTIF(전체당첨내역!$B40:$G40,16)</f>
        <v>6</v>
      </c>
      <c r="R40">
        <f>R39+COUNTIF(전체당첨내역!$B40:$G40,17)</f>
        <v>7</v>
      </c>
      <c r="S40">
        <f>S39+COUNTIF(전체당첨내역!$B40:$G40,18)</f>
        <v>6</v>
      </c>
      <c r="T40">
        <f>T39+COUNTIF(전체당첨내역!$B40:$G40,19)</f>
        <v>4</v>
      </c>
      <c r="U40">
        <f>U39+COUNTIF(전체당첨내역!$B40:$G40,20)</f>
        <v>4</v>
      </c>
      <c r="V40">
        <f>V39+COUNTIF(전체당첨내역!$B40:$G40,21)</f>
        <v>5</v>
      </c>
      <c r="W40">
        <f>W39+COUNTIF(전체당첨내역!$B40:$G40,22)</f>
        <v>2</v>
      </c>
      <c r="X40">
        <f>X39+COUNTIF(전체당첨내역!$B40:$G40,23)</f>
        <v>6</v>
      </c>
      <c r="Y40">
        <f>Y39+COUNTIF(전체당첨내역!$B40:$G40,24)</f>
        <v>2</v>
      </c>
      <c r="Z40">
        <f>Z39+COUNTIF(전체당첨내역!$B40:$G40,25)</f>
        <v>9</v>
      </c>
      <c r="AA40">
        <f>AA39+COUNTIF(전체당첨내역!$B40:$G40,26)</f>
        <v>7</v>
      </c>
      <c r="AB40">
        <f>AB39+COUNTIF(전체당첨내역!$B40:$G40,27)</f>
        <v>5</v>
      </c>
      <c r="AC40">
        <f>AC39+COUNTIF(전체당첨내역!$B40:$G40,28)</f>
        <v>3</v>
      </c>
      <c r="AD40">
        <f>AD39+COUNTIF(전체당첨내역!$B40:$G40,29)</f>
        <v>3</v>
      </c>
      <c r="AE40">
        <f>AE39+COUNTIF(전체당첨내역!$B40:$G40,30)</f>
        <v>7</v>
      </c>
      <c r="AF40">
        <f>AF39+COUNTIF(전체당첨내역!$B40:$G40,31)</f>
        <v>5</v>
      </c>
      <c r="AG40">
        <f>AG39+COUNTIF(전체당첨내역!$B40:$G40,32)</f>
        <v>5</v>
      </c>
      <c r="AH40">
        <f>AH39+COUNTIF(전체당첨내역!$B40:$G40,33)</f>
        <v>6</v>
      </c>
      <c r="AI40">
        <f>AI39+COUNTIF(전체당첨내역!$B40:$G40,34)</f>
        <v>3</v>
      </c>
      <c r="AJ40">
        <f>AJ39+COUNTIF(전체당첨내역!$B40:$G40,35)</f>
        <v>6</v>
      </c>
      <c r="AK40">
        <f>AK39+COUNTIF(전체당첨내역!$B40:$G40,36)</f>
        <v>4</v>
      </c>
      <c r="AL40">
        <f>AL39+COUNTIF(전체당첨내역!$B40:$G40,37)</f>
        <v>13</v>
      </c>
      <c r="AM40">
        <f>AM39+COUNTIF(전체당첨내역!$B40:$G40,38)</f>
        <v>3</v>
      </c>
      <c r="AN40">
        <f>AN39+COUNTIF(전체당첨내역!$B40:$G40,39)</f>
        <v>6</v>
      </c>
      <c r="AO40">
        <f>AO39+COUNTIF(전체당첨내역!$B40:$G40,40)</f>
        <v>12</v>
      </c>
      <c r="AP40">
        <f>AP39+COUNTIF(전체당첨내역!$B40:$G40,41)</f>
        <v>4</v>
      </c>
      <c r="AQ40">
        <f>AQ39+COUNTIF(전체당첨내역!$B40:$G40,42)</f>
        <v>8</v>
      </c>
      <c r="AR40">
        <f>AR39+COUNTIF(전체당첨내역!$B40:$G40,43)</f>
        <v>7</v>
      </c>
      <c r="AS40">
        <f>AS39+COUNTIF(전체당첨내역!$B40:$G40,44)</f>
        <v>4</v>
      </c>
      <c r="AT40">
        <f>AT39+COUNTIF(전체당첨내역!$B40:$G40,45)</f>
        <v>1</v>
      </c>
    </row>
    <row r="41" spans="1:46" ht="16.5" customHeight="1">
      <c r="A41">
        <v>40</v>
      </c>
      <c r="B41">
        <f>B40+COUNTIF(전체당첨내역!$B41:$G41,1)</f>
        <v>4</v>
      </c>
      <c r="C41">
        <f>C40+COUNTIF(전체당첨내역!$B41:$G41,2)</f>
        <v>6</v>
      </c>
      <c r="D41">
        <f>D40+COUNTIF(전체당첨내역!$B41:$G41,3)</f>
        <v>4</v>
      </c>
      <c r="E41">
        <f>E40+COUNTIF(전체당첨내역!$B41:$G41,4)</f>
        <v>7</v>
      </c>
      <c r="F41">
        <f>F40+COUNTIF(전체당첨내역!$B41:$G41,5)</f>
        <v>4</v>
      </c>
      <c r="G41">
        <f>G40+COUNTIF(전체당첨내역!$B41:$G41,6)</f>
        <v>7</v>
      </c>
      <c r="H41">
        <f>H40+COUNTIF(전체당첨내역!$B41:$G41,7)</f>
        <v>9</v>
      </c>
      <c r="I41">
        <f>I40+COUNTIF(전체당첨내역!$B41:$G41,8)</f>
        <v>4</v>
      </c>
      <c r="J41">
        <f>J40+COUNTIF(전체당첨내역!$B41:$G41,9)</f>
        <v>7</v>
      </c>
      <c r="K41">
        <f>K40+COUNTIF(전체당첨내역!$B41:$G41,10)</f>
        <v>3</v>
      </c>
      <c r="L41">
        <f>L40+COUNTIF(전체당첨내역!$B41:$G41,11)</f>
        <v>3</v>
      </c>
      <c r="M41">
        <f>M40+COUNTIF(전체당첨내역!$B41:$G41,12)</f>
        <v>3</v>
      </c>
      <c r="N41">
        <f>N40+COUNTIF(전체당첨내역!$B41:$G41,13)</f>
        <v>6</v>
      </c>
      <c r="O41">
        <f>O40+COUNTIF(전체당첨내역!$B41:$G41,14)</f>
        <v>4</v>
      </c>
      <c r="P41">
        <f>P40+COUNTIF(전체당첨내역!$B41:$G41,15)</f>
        <v>2</v>
      </c>
      <c r="Q41">
        <f>Q40+COUNTIF(전체당첨내역!$B41:$G41,16)</f>
        <v>6</v>
      </c>
      <c r="R41">
        <f>R40+COUNTIF(전체당첨내역!$B41:$G41,17)</f>
        <v>7</v>
      </c>
      <c r="S41">
        <f>S40+COUNTIF(전체당첨내역!$B41:$G41,18)</f>
        <v>7</v>
      </c>
      <c r="T41">
        <f>T40+COUNTIF(전체당첨내역!$B41:$G41,19)</f>
        <v>5</v>
      </c>
      <c r="U41">
        <f>U40+COUNTIF(전체당첨내역!$B41:$G41,20)</f>
        <v>4</v>
      </c>
      <c r="V41">
        <f>V40+COUNTIF(전체당첨내역!$B41:$G41,21)</f>
        <v>5</v>
      </c>
      <c r="W41">
        <f>W40+COUNTIF(전체당첨내역!$B41:$G41,22)</f>
        <v>2</v>
      </c>
      <c r="X41">
        <f>X40+COUNTIF(전체당첨내역!$B41:$G41,23)</f>
        <v>6</v>
      </c>
      <c r="Y41">
        <f>Y40+COUNTIF(전체당첨내역!$B41:$G41,24)</f>
        <v>2</v>
      </c>
      <c r="Z41">
        <f>Z40+COUNTIF(전체당첨내역!$B41:$G41,25)</f>
        <v>10</v>
      </c>
      <c r="AA41">
        <f>AA40+COUNTIF(전체당첨내역!$B41:$G41,26)</f>
        <v>8</v>
      </c>
      <c r="AB41">
        <f>AB40+COUNTIF(전체당첨내역!$B41:$G41,27)</f>
        <v>5</v>
      </c>
      <c r="AC41">
        <f>AC40+COUNTIF(전체당첨내역!$B41:$G41,28)</f>
        <v>3</v>
      </c>
      <c r="AD41">
        <f>AD40+COUNTIF(전체당첨내역!$B41:$G41,29)</f>
        <v>3</v>
      </c>
      <c r="AE41">
        <f>AE40+COUNTIF(전체당첨내역!$B41:$G41,30)</f>
        <v>7</v>
      </c>
      <c r="AF41">
        <f>AF40+COUNTIF(전체당첨내역!$B41:$G41,31)</f>
        <v>5</v>
      </c>
      <c r="AG41">
        <f>AG40+COUNTIF(전체당첨내역!$B41:$G41,32)</f>
        <v>5</v>
      </c>
      <c r="AH41">
        <f>AH40+COUNTIF(전체당첨내역!$B41:$G41,33)</f>
        <v>6</v>
      </c>
      <c r="AI41">
        <f>AI40+COUNTIF(전체당첨내역!$B41:$G41,34)</f>
        <v>3</v>
      </c>
      <c r="AJ41">
        <f>AJ40+COUNTIF(전체당첨내역!$B41:$G41,35)</f>
        <v>6</v>
      </c>
      <c r="AK41">
        <f>AK40+COUNTIF(전체당첨내역!$B41:$G41,36)</f>
        <v>4</v>
      </c>
      <c r="AL41">
        <f>AL40+COUNTIF(전체당첨내역!$B41:$G41,37)</f>
        <v>13</v>
      </c>
      <c r="AM41">
        <f>AM40+COUNTIF(전체당첨내역!$B41:$G41,38)</f>
        <v>3</v>
      </c>
      <c r="AN41">
        <f>AN40+COUNTIF(전체당첨내역!$B41:$G41,39)</f>
        <v>6</v>
      </c>
      <c r="AO41">
        <f>AO40+COUNTIF(전체당첨내역!$B41:$G41,40)</f>
        <v>12</v>
      </c>
      <c r="AP41">
        <f>AP40+COUNTIF(전체당첨내역!$B41:$G41,41)</f>
        <v>4</v>
      </c>
      <c r="AQ41">
        <f>AQ40+COUNTIF(전체당첨내역!$B41:$G41,42)</f>
        <v>8</v>
      </c>
      <c r="AR41">
        <f>AR40+COUNTIF(전체당첨내역!$B41:$G41,43)</f>
        <v>7</v>
      </c>
      <c r="AS41">
        <f>AS40+COUNTIF(전체당첨내역!$B41:$G41,44)</f>
        <v>4</v>
      </c>
      <c r="AT41">
        <f>AT40+COUNTIF(전체당첨내역!$B41:$G41,45)</f>
        <v>1</v>
      </c>
    </row>
    <row r="42" spans="1:46" ht="16.5" customHeight="1">
      <c r="A42">
        <v>41</v>
      </c>
      <c r="B42">
        <f>B41+COUNTIF(전체당첨내역!$B42:$G42,1)</f>
        <v>4</v>
      </c>
      <c r="C42">
        <f>C41+COUNTIF(전체당첨내역!$B42:$G42,2)</f>
        <v>6</v>
      </c>
      <c r="D42">
        <f>D41+COUNTIF(전체당첨내역!$B42:$G42,3)</f>
        <v>4</v>
      </c>
      <c r="E42">
        <f>E41+COUNTIF(전체당첨내역!$B42:$G42,4)</f>
        <v>7</v>
      </c>
      <c r="F42">
        <f>F41+COUNTIF(전체당첨내역!$B42:$G42,5)</f>
        <v>4</v>
      </c>
      <c r="G42">
        <f>G41+COUNTIF(전체당첨내역!$B42:$G42,6)</f>
        <v>7</v>
      </c>
      <c r="H42">
        <f>H41+COUNTIF(전체당첨내역!$B42:$G42,7)</f>
        <v>9</v>
      </c>
      <c r="I42">
        <f>I41+COUNTIF(전체당첨내역!$B42:$G42,8)</f>
        <v>4</v>
      </c>
      <c r="J42">
        <f>J41+COUNTIF(전체당첨내역!$B42:$G42,9)</f>
        <v>7</v>
      </c>
      <c r="K42">
        <f>K41+COUNTIF(전체당첨내역!$B42:$G42,10)</f>
        <v>3</v>
      </c>
      <c r="L42">
        <f>L41+COUNTIF(전체당첨내역!$B42:$G42,11)</f>
        <v>3</v>
      </c>
      <c r="M42">
        <f>M41+COUNTIF(전체당첨내역!$B42:$G42,12)</f>
        <v>3</v>
      </c>
      <c r="N42">
        <f>N41+COUNTIF(전체당첨내역!$B42:$G42,13)</f>
        <v>7</v>
      </c>
      <c r="O42">
        <f>O41+COUNTIF(전체당첨내역!$B42:$G42,14)</f>
        <v>4</v>
      </c>
      <c r="P42">
        <f>P41+COUNTIF(전체당첨내역!$B42:$G42,15)</f>
        <v>2</v>
      </c>
      <c r="Q42">
        <f>Q41+COUNTIF(전체당첨내역!$B42:$G42,16)</f>
        <v>6</v>
      </c>
      <c r="R42">
        <f>R41+COUNTIF(전체당첨내역!$B42:$G42,17)</f>
        <v>7</v>
      </c>
      <c r="S42">
        <f>S41+COUNTIF(전체당첨내역!$B42:$G42,18)</f>
        <v>7</v>
      </c>
      <c r="T42">
        <f>T41+COUNTIF(전체당첨내역!$B42:$G42,19)</f>
        <v>5</v>
      </c>
      <c r="U42">
        <f>U41+COUNTIF(전체당첨내역!$B42:$G42,20)</f>
        <v>5</v>
      </c>
      <c r="V42">
        <f>V41+COUNTIF(전체당첨내역!$B42:$G42,21)</f>
        <v>5</v>
      </c>
      <c r="W42">
        <f>W41+COUNTIF(전체당첨내역!$B42:$G42,22)</f>
        <v>2</v>
      </c>
      <c r="X42">
        <f>X41+COUNTIF(전체당첨내역!$B42:$G42,23)</f>
        <v>7</v>
      </c>
      <c r="Y42">
        <f>Y41+COUNTIF(전체당첨내역!$B42:$G42,24)</f>
        <v>2</v>
      </c>
      <c r="Z42">
        <f>Z41+COUNTIF(전체당첨내역!$B42:$G42,25)</f>
        <v>10</v>
      </c>
      <c r="AA42">
        <f>AA41+COUNTIF(전체당첨내역!$B42:$G42,26)</f>
        <v>8</v>
      </c>
      <c r="AB42">
        <f>AB41+COUNTIF(전체당첨내역!$B42:$G42,27)</f>
        <v>5</v>
      </c>
      <c r="AC42">
        <f>AC41+COUNTIF(전체당첨내역!$B42:$G42,28)</f>
        <v>3</v>
      </c>
      <c r="AD42">
        <f>AD41+COUNTIF(전체당첨내역!$B42:$G42,29)</f>
        <v>3</v>
      </c>
      <c r="AE42">
        <f>AE41+COUNTIF(전체당첨내역!$B42:$G42,30)</f>
        <v>7</v>
      </c>
      <c r="AF42">
        <f>AF41+COUNTIF(전체당첨내역!$B42:$G42,31)</f>
        <v>5</v>
      </c>
      <c r="AG42">
        <f>AG41+COUNTIF(전체당첨내역!$B42:$G42,32)</f>
        <v>5</v>
      </c>
      <c r="AH42">
        <f>AH41+COUNTIF(전체당첨내역!$B42:$G42,33)</f>
        <v>6</v>
      </c>
      <c r="AI42">
        <f>AI41+COUNTIF(전체당첨내역!$B42:$G42,34)</f>
        <v>3</v>
      </c>
      <c r="AJ42">
        <f>AJ41+COUNTIF(전체당첨내역!$B42:$G42,35)</f>
        <v>7</v>
      </c>
      <c r="AK42">
        <f>AK41+COUNTIF(전체당첨내역!$B42:$G42,36)</f>
        <v>4</v>
      </c>
      <c r="AL42">
        <f>AL41+COUNTIF(전체당첨내역!$B42:$G42,37)</f>
        <v>13</v>
      </c>
      <c r="AM42">
        <f>AM41+COUNTIF(전체당첨내역!$B42:$G42,38)</f>
        <v>4</v>
      </c>
      <c r="AN42">
        <f>AN41+COUNTIF(전체당첨내역!$B42:$G42,39)</f>
        <v>6</v>
      </c>
      <c r="AO42">
        <f>AO41+COUNTIF(전체당첨내역!$B42:$G42,40)</f>
        <v>12</v>
      </c>
      <c r="AP42">
        <f>AP41+COUNTIF(전체당첨내역!$B42:$G42,41)</f>
        <v>4</v>
      </c>
      <c r="AQ42">
        <f>AQ41+COUNTIF(전체당첨내역!$B42:$G42,42)</f>
        <v>8</v>
      </c>
      <c r="AR42">
        <f>AR41+COUNTIF(전체당첨내역!$B42:$G42,43)</f>
        <v>8</v>
      </c>
      <c r="AS42">
        <f>AS41+COUNTIF(전체당첨내역!$B42:$G42,44)</f>
        <v>4</v>
      </c>
      <c r="AT42">
        <f>AT41+COUNTIF(전체당첨내역!$B42:$G42,45)</f>
        <v>1</v>
      </c>
    </row>
    <row r="43" spans="1:46" ht="16.5" customHeight="1">
      <c r="A43">
        <v>42</v>
      </c>
      <c r="B43">
        <f>B42+COUNTIF(전체당첨내역!$B43:$G43,1)</f>
        <v>4</v>
      </c>
      <c r="C43">
        <f>C42+COUNTIF(전체당첨내역!$B43:$G43,2)</f>
        <v>6</v>
      </c>
      <c r="D43">
        <f>D42+COUNTIF(전체당첨내역!$B43:$G43,3)</f>
        <v>4</v>
      </c>
      <c r="E43">
        <f>E42+COUNTIF(전체당첨내역!$B43:$G43,4)</f>
        <v>7</v>
      </c>
      <c r="F43">
        <f>F42+COUNTIF(전체당첨내역!$B43:$G43,5)</f>
        <v>4</v>
      </c>
      <c r="G43">
        <f>G42+COUNTIF(전체당첨내역!$B43:$G43,6)</f>
        <v>7</v>
      </c>
      <c r="H43">
        <f>H42+COUNTIF(전체당첨내역!$B43:$G43,7)</f>
        <v>9</v>
      </c>
      <c r="I43">
        <f>I42+COUNTIF(전체당첨내역!$B43:$G43,8)</f>
        <v>4</v>
      </c>
      <c r="J43">
        <f>J42+COUNTIF(전체당첨내역!$B43:$G43,9)</f>
        <v>7</v>
      </c>
      <c r="K43">
        <f>K42+COUNTIF(전체당첨내역!$B43:$G43,10)</f>
        <v>3</v>
      </c>
      <c r="L43">
        <f>L42+COUNTIF(전체당첨내역!$B43:$G43,11)</f>
        <v>3</v>
      </c>
      <c r="M43">
        <f>M42+COUNTIF(전체당첨내역!$B43:$G43,12)</f>
        <v>3</v>
      </c>
      <c r="N43">
        <f>N42+COUNTIF(전체당첨내역!$B43:$G43,13)</f>
        <v>7</v>
      </c>
      <c r="O43">
        <f>O42+COUNTIF(전체당첨내역!$B43:$G43,14)</f>
        <v>4</v>
      </c>
      <c r="P43">
        <f>P42+COUNTIF(전체당첨내역!$B43:$G43,15)</f>
        <v>2</v>
      </c>
      <c r="Q43">
        <f>Q42+COUNTIF(전체당첨내역!$B43:$G43,16)</f>
        <v>6</v>
      </c>
      <c r="R43">
        <f>R42+COUNTIF(전체당첨내역!$B43:$G43,17)</f>
        <v>8</v>
      </c>
      <c r="S43">
        <f>S42+COUNTIF(전체당첨내역!$B43:$G43,18)</f>
        <v>8</v>
      </c>
      <c r="T43">
        <f>T42+COUNTIF(전체당첨내역!$B43:$G43,19)</f>
        <v>6</v>
      </c>
      <c r="U43">
        <f>U42+COUNTIF(전체당첨내역!$B43:$G43,20)</f>
        <v>5</v>
      </c>
      <c r="V43">
        <f>V42+COUNTIF(전체당첨내역!$B43:$G43,21)</f>
        <v>6</v>
      </c>
      <c r="W43">
        <f>W42+COUNTIF(전체당첨내역!$B43:$G43,22)</f>
        <v>2</v>
      </c>
      <c r="X43">
        <f>X42+COUNTIF(전체당첨내역!$B43:$G43,23)</f>
        <v>8</v>
      </c>
      <c r="Y43">
        <f>Y42+COUNTIF(전체당첨내역!$B43:$G43,24)</f>
        <v>2</v>
      </c>
      <c r="Z43">
        <f>Z42+COUNTIF(전체당첨내역!$B43:$G43,25)</f>
        <v>10</v>
      </c>
      <c r="AA43">
        <f>AA42+COUNTIF(전체당첨내역!$B43:$G43,26)</f>
        <v>8</v>
      </c>
      <c r="AB43">
        <f>AB42+COUNTIF(전체당첨내역!$B43:$G43,27)</f>
        <v>5</v>
      </c>
      <c r="AC43">
        <f>AC42+COUNTIF(전체당첨내역!$B43:$G43,28)</f>
        <v>3</v>
      </c>
      <c r="AD43">
        <f>AD42+COUNTIF(전체당첨내역!$B43:$G43,29)</f>
        <v>3</v>
      </c>
      <c r="AE43">
        <f>AE42+COUNTIF(전체당첨내역!$B43:$G43,30)</f>
        <v>7</v>
      </c>
      <c r="AF43">
        <f>AF42+COUNTIF(전체당첨내역!$B43:$G43,31)</f>
        <v>5</v>
      </c>
      <c r="AG43">
        <f>AG42+COUNTIF(전체당첨내역!$B43:$G43,32)</f>
        <v>6</v>
      </c>
      <c r="AH43">
        <f>AH42+COUNTIF(전체당첨내역!$B43:$G43,33)</f>
        <v>6</v>
      </c>
      <c r="AI43">
        <f>AI42+COUNTIF(전체당첨내역!$B43:$G43,34)</f>
        <v>3</v>
      </c>
      <c r="AJ43">
        <f>AJ42+COUNTIF(전체당첨내역!$B43:$G43,35)</f>
        <v>7</v>
      </c>
      <c r="AK43">
        <f>AK42+COUNTIF(전체당첨내역!$B43:$G43,36)</f>
        <v>4</v>
      </c>
      <c r="AL43">
        <f>AL42+COUNTIF(전체당첨내역!$B43:$G43,37)</f>
        <v>13</v>
      </c>
      <c r="AM43">
        <f>AM42+COUNTIF(전체당첨내역!$B43:$G43,38)</f>
        <v>4</v>
      </c>
      <c r="AN43">
        <f>AN42+COUNTIF(전체당첨내역!$B43:$G43,39)</f>
        <v>6</v>
      </c>
      <c r="AO43">
        <f>AO42+COUNTIF(전체당첨내역!$B43:$G43,40)</f>
        <v>12</v>
      </c>
      <c r="AP43">
        <f>AP42+COUNTIF(전체당첨내역!$B43:$G43,41)</f>
        <v>4</v>
      </c>
      <c r="AQ43">
        <f>AQ42+COUNTIF(전체당첨내역!$B43:$G43,42)</f>
        <v>8</v>
      </c>
      <c r="AR43">
        <f>AR42+COUNTIF(전체당첨내역!$B43:$G43,43)</f>
        <v>8</v>
      </c>
      <c r="AS43">
        <f>AS42+COUNTIF(전체당첨내역!$B43:$G43,44)</f>
        <v>4</v>
      </c>
      <c r="AT43">
        <f>AT42+COUNTIF(전체당첨내역!$B43:$G43,45)</f>
        <v>1</v>
      </c>
    </row>
    <row r="44" spans="1:46" ht="16.5" customHeight="1">
      <c r="A44">
        <v>43</v>
      </c>
      <c r="B44">
        <f>B43+COUNTIF(전체당첨내역!$B44:$G44,1)</f>
        <v>4</v>
      </c>
      <c r="C44">
        <f>C43+COUNTIF(전체당첨내역!$B44:$G44,2)</f>
        <v>6</v>
      </c>
      <c r="D44">
        <f>D43+COUNTIF(전체당첨내역!$B44:$G44,3)</f>
        <v>4</v>
      </c>
      <c r="E44">
        <f>E43+COUNTIF(전체당첨내역!$B44:$G44,4)</f>
        <v>7</v>
      </c>
      <c r="F44">
        <f>F43+COUNTIF(전체당첨내역!$B44:$G44,5)</f>
        <v>4</v>
      </c>
      <c r="G44">
        <f>G43+COUNTIF(전체당첨내역!$B44:$G44,6)</f>
        <v>8</v>
      </c>
      <c r="H44">
        <f>H43+COUNTIF(전체당첨내역!$B44:$G44,7)</f>
        <v>9</v>
      </c>
      <c r="I44">
        <f>I43+COUNTIF(전체당첨내역!$B44:$G44,8)</f>
        <v>4</v>
      </c>
      <c r="J44">
        <f>J43+COUNTIF(전체당첨내역!$B44:$G44,9)</f>
        <v>7</v>
      </c>
      <c r="K44">
        <f>K43+COUNTIF(전체당첨내역!$B44:$G44,10)</f>
        <v>3</v>
      </c>
      <c r="L44">
        <f>L43+COUNTIF(전체당첨내역!$B44:$G44,11)</f>
        <v>3</v>
      </c>
      <c r="M44">
        <f>M43+COUNTIF(전체당첨내역!$B44:$G44,12)</f>
        <v>3</v>
      </c>
      <c r="N44">
        <f>N43+COUNTIF(전체당첨내역!$B44:$G44,13)</f>
        <v>7</v>
      </c>
      <c r="O44">
        <f>O43+COUNTIF(전체당첨내역!$B44:$G44,14)</f>
        <v>4</v>
      </c>
      <c r="P44">
        <f>P43+COUNTIF(전체당첨내역!$B44:$G44,15)</f>
        <v>2</v>
      </c>
      <c r="Q44">
        <f>Q43+COUNTIF(전체당첨내역!$B44:$G44,16)</f>
        <v>6</v>
      </c>
      <c r="R44">
        <f>R43+COUNTIF(전체당첨내역!$B44:$G44,17)</f>
        <v>8</v>
      </c>
      <c r="S44">
        <f>S43+COUNTIF(전체당첨내역!$B44:$G44,18)</f>
        <v>8</v>
      </c>
      <c r="T44">
        <f>T43+COUNTIF(전체당첨내역!$B44:$G44,19)</f>
        <v>6</v>
      </c>
      <c r="U44">
        <f>U43+COUNTIF(전체당첨내역!$B44:$G44,20)</f>
        <v>5</v>
      </c>
      <c r="V44">
        <f>V43+COUNTIF(전체당첨내역!$B44:$G44,21)</f>
        <v>6</v>
      </c>
      <c r="W44">
        <f>W43+COUNTIF(전체당첨내역!$B44:$G44,22)</f>
        <v>2</v>
      </c>
      <c r="X44">
        <f>X43+COUNTIF(전체당첨내역!$B44:$G44,23)</f>
        <v>8</v>
      </c>
      <c r="Y44">
        <f>Y43+COUNTIF(전체당첨내역!$B44:$G44,24)</f>
        <v>2</v>
      </c>
      <c r="Z44">
        <f>Z43+COUNTIF(전체당첨내역!$B44:$G44,25)</f>
        <v>10</v>
      </c>
      <c r="AA44">
        <f>AA43+COUNTIF(전체당첨내역!$B44:$G44,26)</f>
        <v>8</v>
      </c>
      <c r="AB44">
        <f>AB43+COUNTIF(전체당첨내역!$B44:$G44,27)</f>
        <v>5</v>
      </c>
      <c r="AC44">
        <f>AC43+COUNTIF(전체당첨내역!$B44:$G44,28)</f>
        <v>3</v>
      </c>
      <c r="AD44">
        <f>AD43+COUNTIF(전체당첨내역!$B44:$G44,29)</f>
        <v>3</v>
      </c>
      <c r="AE44">
        <f>AE43+COUNTIF(전체당첨내역!$B44:$G44,30)</f>
        <v>7</v>
      </c>
      <c r="AF44">
        <f>AF43+COUNTIF(전체당첨내역!$B44:$G44,31)</f>
        <v>6</v>
      </c>
      <c r="AG44">
        <f>AG43+COUNTIF(전체당첨내역!$B44:$G44,32)</f>
        <v>6</v>
      </c>
      <c r="AH44">
        <f>AH43+COUNTIF(전체당첨내역!$B44:$G44,33)</f>
        <v>6</v>
      </c>
      <c r="AI44">
        <f>AI43+COUNTIF(전체당첨내역!$B44:$G44,34)</f>
        <v>3</v>
      </c>
      <c r="AJ44">
        <f>AJ43+COUNTIF(전체당첨내역!$B44:$G44,35)</f>
        <v>8</v>
      </c>
      <c r="AK44">
        <f>AK43+COUNTIF(전체당첨내역!$B44:$G44,36)</f>
        <v>4</v>
      </c>
      <c r="AL44">
        <f>AL43+COUNTIF(전체당첨내역!$B44:$G44,37)</f>
        <v>13</v>
      </c>
      <c r="AM44">
        <f>AM43+COUNTIF(전체당첨내역!$B44:$G44,38)</f>
        <v>5</v>
      </c>
      <c r="AN44">
        <f>AN43+COUNTIF(전체당첨내역!$B44:$G44,39)</f>
        <v>7</v>
      </c>
      <c r="AO44">
        <f>AO43+COUNTIF(전체당첨내역!$B44:$G44,40)</f>
        <v>12</v>
      </c>
      <c r="AP44">
        <f>AP43+COUNTIF(전체당첨내역!$B44:$G44,41)</f>
        <v>4</v>
      </c>
      <c r="AQ44">
        <f>AQ43+COUNTIF(전체당첨내역!$B44:$G44,42)</f>
        <v>8</v>
      </c>
      <c r="AR44">
        <f>AR43+COUNTIF(전체당첨내역!$B44:$G44,43)</f>
        <v>8</v>
      </c>
      <c r="AS44">
        <f>AS43+COUNTIF(전체당첨내역!$B44:$G44,44)</f>
        <v>5</v>
      </c>
      <c r="AT44">
        <f>AT43+COUNTIF(전체당첨내역!$B44:$G44,45)</f>
        <v>1</v>
      </c>
    </row>
    <row r="45" spans="1:46" ht="16.5" customHeight="1">
      <c r="A45">
        <v>44</v>
      </c>
      <c r="B45">
        <f>B44+COUNTIF(전체당첨내역!$B45:$G45,1)</f>
        <v>4</v>
      </c>
      <c r="C45">
        <f>C44+COUNTIF(전체당첨내역!$B45:$G45,2)</f>
        <v>6</v>
      </c>
      <c r="D45">
        <f>D44+COUNTIF(전체당첨내역!$B45:$G45,3)</f>
        <v>5</v>
      </c>
      <c r="E45">
        <f>E44+COUNTIF(전체당첨내역!$B45:$G45,4)</f>
        <v>7</v>
      </c>
      <c r="F45">
        <f>F44+COUNTIF(전체당첨내역!$B45:$G45,5)</f>
        <v>4</v>
      </c>
      <c r="G45">
        <f>G44+COUNTIF(전체당첨내역!$B45:$G45,6)</f>
        <v>8</v>
      </c>
      <c r="H45">
        <f>H44+COUNTIF(전체당첨내역!$B45:$G45,7)</f>
        <v>9</v>
      </c>
      <c r="I45">
        <f>I44+COUNTIF(전체당첨내역!$B45:$G45,8)</f>
        <v>4</v>
      </c>
      <c r="J45">
        <f>J44+COUNTIF(전체당첨내역!$B45:$G45,9)</f>
        <v>7</v>
      </c>
      <c r="K45">
        <f>K44+COUNTIF(전체당첨내역!$B45:$G45,10)</f>
        <v>3</v>
      </c>
      <c r="L45">
        <f>L44+COUNTIF(전체당첨내역!$B45:$G45,11)</f>
        <v>4</v>
      </c>
      <c r="M45">
        <f>M44+COUNTIF(전체당첨내역!$B45:$G45,12)</f>
        <v>3</v>
      </c>
      <c r="N45">
        <f>N44+COUNTIF(전체당첨내역!$B45:$G45,13)</f>
        <v>7</v>
      </c>
      <c r="O45">
        <f>O44+COUNTIF(전체당첨내역!$B45:$G45,14)</f>
        <v>4</v>
      </c>
      <c r="P45">
        <f>P44+COUNTIF(전체당첨내역!$B45:$G45,15)</f>
        <v>2</v>
      </c>
      <c r="Q45">
        <f>Q44+COUNTIF(전체당첨내역!$B45:$G45,16)</f>
        <v>6</v>
      </c>
      <c r="R45">
        <f>R44+COUNTIF(전체당첨내역!$B45:$G45,17)</f>
        <v>8</v>
      </c>
      <c r="S45">
        <f>S44+COUNTIF(전체당첨내역!$B45:$G45,18)</f>
        <v>8</v>
      </c>
      <c r="T45">
        <f>T44+COUNTIF(전체당첨내역!$B45:$G45,19)</f>
        <v>6</v>
      </c>
      <c r="U45">
        <f>U44+COUNTIF(전체당첨내역!$B45:$G45,20)</f>
        <v>5</v>
      </c>
      <c r="V45">
        <f>V44+COUNTIF(전체당첨내역!$B45:$G45,21)</f>
        <v>7</v>
      </c>
      <c r="W45">
        <f>W44+COUNTIF(전체당첨내역!$B45:$G45,22)</f>
        <v>2</v>
      </c>
      <c r="X45">
        <f>X44+COUNTIF(전체당첨내역!$B45:$G45,23)</f>
        <v>8</v>
      </c>
      <c r="Y45">
        <f>Y44+COUNTIF(전체당첨내역!$B45:$G45,24)</f>
        <v>2</v>
      </c>
      <c r="Z45">
        <f>Z44+COUNTIF(전체당첨내역!$B45:$G45,25)</f>
        <v>10</v>
      </c>
      <c r="AA45">
        <f>AA44+COUNTIF(전체당첨내역!$B45:$G45,26)</f>
        <v>8</v>
      </c>
      <c r="AB45">
        <f>AB44+COUNTIF(전체당첨내역!$B45:$G45,27)</f>
        <v>5</v>
      </c>
      <c r="AC45">
        <f>AC44+COUNTIF(전체당첨내역!$B45:$G45,28)</f>
        <v>3</v>
      </c>
      <c r="AD45">
        <f>AD44+COUNTIF(전체당첨내역!$B45:$G45,29)</f>
        <v>3</v>
      </c>
      <c r="AE45">
        <f>AE44+COUNTIF(전체당첨내역!$B45:$G45,30)</f>
        <v>8</v>
      </c>
      <c r="AF45">
        <f>AF44+COUNTIF(전체당첨내역!$B45:$G45,31)</f>
        <v>6</v>
      </c>
      <c r="AG45">
        <f>AG44+COUNTIF(전체당첨내역!$B45:$G45,32)</f>
        <v>6</v>
      </c>
      <c r="AH45">
        <f>AH44+COUNTIF(전체당첨내역!$B45:$G45,33)</f>
        <v>6</v>
      </c>
      <c r="AI45">
        <f>AI44+COUNTIF(전체당첨내역!$B45:$G45,34)</f>
        <v>3</v>
      </c>
      <c r="AJ45">
        <f>AJ44+COUNTIF(전체당첨내역!$B45:$G45,35)</f>
        <v>8</v>
      </c>
      <c r="AK45">
        <f>AK44+COUNTIF(전체당첨내역!$B45:$G45,36)</f>
        <v>4</v>
      </c>
      <c r="AL45">
        <f>AL44+COUNTIF(전체당첨내역!$B45:$G45,37)</f>
        <v>13</v>
      </c>
      <c r="AM45">
        <f>AM44+COUNTIF(전체당첨내역!$B45:$G45,38)</f>
        <v>6</v>
      </c>
      <c r="AN45">
        <f>AN44+COUNTIF(전체당첨내역!$B45:$G45,39)</f>
        <v>7</v>
      </c>
      <c r="AO45">
        <f>AO44+COUNTIF(전체당첨내역!$B45:$G45,40)</f>
        <v>12</v>
      </c>
      <c r="AP45">
        <f>AP44+COUNTIF(전체당첨내역!$B45:$G45,41)</f>
        <v>4</v>
      </c>
      <c r="AQ45">
        <f>AQ44+COUNTIF(전체당첨내역!$B45:$G45,42)</f>
        <v>8</v>
      </c>
      <c r="AR45">
        <f>AR44+COUNTIF(전체당첨내역!$B45:$G45,43)</f>
        <v>8</v>
      </c>
      <c r="AS45">
        <f>AS44+COUNTIF(전체당첨내역!$B45:$G45,44)</f>
        <v>5</v>
      </c>
      <c r="AT45">
        <f>AT44+COUNTIF(전체당첨내역!$B45:$G45,45)</f>
        <v>2</v>
      </c>
    </row>
    <row r="46" spans="1:46" ht="16.5" customHeight="1">
      <c r="A46">
        <v>45</v>
      </c>
      <c r="B46">
        <f>B45+COUNTIF(전체당첨내역!$B46:$G46,1)</f>
        <v>5</v>
      </c>
      <c r="C46">
        <f>C45+COUNTIF(전체당첨내역!$B46:$G46,2)</f>
        <v>6</v>
      </c>
      <c r="D46">
        <f>D45+COUNTIF(전체당첨내역!$B46:$G46,3)</f>
        <v>5</v>
      </c>
      <c r="E46">
        <f>E45+COUNTIF(전체당첨내역!$B46:$G46,4)</f>
        <v>7</v>
      </c>
      <c r="F46">
        <f>F45+COUNTIF(전체당첨내역!$B46:$G46,5)</f>
        <v>4</v>
      </c>
      <c r="G46">
        <f>G45+COUNTIF(전체당첨내역!$B46:$G46,6)</f>
        <v>8</v>
      </c>
      <c r="H46">
        <f>H45+COUNTIF(전체당첨내역!$B46:$G46,7)</f>
        <v>9</v>
      </c>
      <c r="I46">
        <f>I45+COUNTIF(전체당첨내역!$B46:$G46,8)</f>
        <v>4</v>
      </c>
      <c r="J46">
        <f>J45+COUNTIF(전체당첨내역!$B46:$G46,9)</f>
        <v>7</v>
      </c>
      <c r="K46">
        <f>K45+COUNTIF(전체당첨내역!$B46:$G46,10)</f>
        <v>4</v>
      </c>
      <c r="L46">
        <f>L45+COUNTIF(전체당첨내역!$B46:$G46,11)</f>
        <v>4</v>
      </c>
      <c r="M46">
        <f>M45+COUNTIF(전체당첨내역!$B46:$G46,12)</f>
        <v>3</v>
      </c>
      <c r="N46">
        <f>N45+COUNTIF(전체당첨내역!$B46:$G46,13)</f>
        <v>7</v>
      </c>
      <c r="O46">
        <f>O45+COUNTIF(전체당첨내역!$B46:$G46,14)</f>
        <v>4</v>
      </c>
      <c r="P46">
        <f>P45+COUNTIF(전체당첨내역!$B46:$G46,15)</f>
        <v>2</v>
      </c>
      <c r="Q46">
        <f>Q45+COUNTIF(전체당첨내역!$B46:$G46,16)</f>
        <v>6</v>
      </c>
      <c r="R46">
        <f>R45+COUNTIF(전체당첨내역!$B46:$G46,17)</f>
        <v>8</v>
      </c>
      <c r="S46">
        <f>S45+COUNTIF(전체당첨내역!$B46:$G46,18)</f>
        <v>8</v>
      </c>
      <c r="T46">
        <f>T45+COUNTIF(전체당첨내역!$B46:$G46,19)</f>
        <v>6</v>
      </c>
      <c r="U46">
        <f>U45+COUNTIF(전체당첨내역!$B46:$G46,20)</f>
        <v>6</v>
      </c>
      <c r="V46">
        <f>V45+COUNTIF(전체당첨내역!$B46:$G46,21)</f>
        <v>7</v>
      </c>
      <c r="W46">
        <f>W45+COUNTIF(전체당첨내역!$B46:$G46,22)</f>
        <v>2</v>
      </c>
      <c r="X46">
        <f>X45+COUNTIF(전체당첨내역!$B46:$G46,23)</f>
        <v>8</v>
      </c>
      <c r="Y46">
        <f>Y45+COUNTIF(전체당첨내역!$B46:$G46,24)</f>
        <v>2</v>
      </c>
      <c r="Z46">
        <f>Z45+COUNTIF(전체당첨내역!$B46:$G46,25)</f>
        <v>10</v>
      </c>
      <c r="AA46">
        <f>AA45+COUNTIF(전체당첨내역!$B46:$G46,26)</f>
        <v>8</v>
      </c>
      <c r="AB46">
        <f>AB45+COUNTIF(전체당첨내역!$B46:$G46,27)</f>
        <v>6</v>
      </c>
      <c r="AC46">
        <f>AC45+COUNTIF(전체당첨내역!$B46:$G46,28)</f>
        <v>3</v>
      </c>
      <c r="AD46">
        <f>AD45+COUNTIF(전체당첨내역!$B46:$G46,29)</f>
        <v>3</v>
      </c>
      <c r="AE46">
        <f>AE45+COUNTIF(전체당첨내역!$B46:$G46,30)</f>
        <v>8</v>
      </c>
      <c r="AF46">
        <f>AF45+COUNTIF(전체당첨내역!$B46:$G46,31)</f>
        <v>6</v>
      </c>
      <c r="AG46">
        <f>AG45+COUNTIF(전체당첨내역!$B46:$G46,32)</f>
        <v>6</v>
      </c>
      <c r="AH46">
        <f>AH45+COUNTIF(전체당첨내역!$B46:$G46,33)</f>
        <v>7</v>
      </c>
      <c r="AI46">
        <f>AI45+COUNTIF(전체당첨내역!$B46:$G46,34)</f>
        <v>3</v>
      </c>
      <c r="AJ46">
        <f>AJ45+COUNTIF(전체당첨내역!$B46:$G46,35)</f>
        <v>9</v>
      </c>
      <c r="AK46">
        <f>AK45+COUNTIF(전체당첨내역!$B46:$G46,36)</f>
        <v>4</v>
      </c>
      <c r="AL46">
        <f>AL45+COUNTIF(전체당첨내역!$B46:$G46,37)</f>
        <v>13</v>
      </c>
      <c r="AM46">
        <f>AM45+COUNTIF(전체당첨내역!$B46:$G46,38)</f>
        <v>6</v>
      </c>
      <c r="AN46">
        <f>AN45+COUNTIF(전체당첨내역!$B46:$G46,39)</f>
        <v>7</v>
      </c>
      <c r="AO46">
        <f>AO45+COUNTIF(전체당첨내역!$B46:$G46,40)</f>
        <v>12</v>
      </c>
      <c r="AP46">
        <f>AP45+COUNTIF(전체당첨내역!$B46:$G46,41)</f>
        <v>4</v>
      </c>
      <c r="AQ46">
        <f>AQ45+COUNTIF(전체당첨내역!$B46:$G46,42)</f>
        <v>8</v>
      </c>
      <c r="AR46">
        <f>AR45+COUNTIF(전체당첨내역!$B46:$G46,43)</f>
        <v>8</v>
      </c>
      <c r="AS46">
        <f>AS45+COUNTIF(전체당첨내역!$B46:$G46,44)</f>
        <v>5</v>
      </c>
      <c r="AT46">
        <f>AT45+COUNTIF(전체당첨내역!$B46:$G46,45)</f>
        <v>2</v>
      </c>
    </row>
    <row r="47" spans="1:46" ht="16.5" customHeight="1">
      <c r="A47">
        <v>46</v>
      </c>
      <c r="B47">
        <f>B46+COUNTIF(전체당첨내역!$B47:$G47,1)</f>
        <v>5</v>
      </c>
      <c r="C47">
        <f>C46+COUNTIF(전체당첨내역!$B47:$G47,2)</f>
        <v>6</v>
      </c>
      <c r="D47">
        <f>D46+COUNTIF(전체당첨내역!$B47:$G47,3)</f>
        <v>5</v>
      </c>
      <c r="E47">
        <f>E46+COUNTIF(전체당첨내역!$B47:$G47,4)</f>
        <v>7</v>
      </c>
      <c r="F47">
        <f>F46+COUNTIF(전체당첨내역!$B47:$G47,5)</f>
        <v>4</v>
      </c>
      <c r="G47">
        <f>G46+COUNTIF(전체당첨내역!$B47:$G47,6)</f>
        <v>8</v>
      </c>
      <c r="H47">
        <f>H46+COUNTIF(전체당첨내역!$B47:$G47,7)</f>
        <v>9</v>
      </c>
      <c r="I47">
        <f>I46+COUNTIF(전체당첨내역!$B47:$G47,8)</f>
        <v>5</v>
      </c>
      <c r="J47">
        <f>J46+COUNTIF(전체당첨내역!$B47:$G47,9)</f>
        <v>7</v>
      </c>
      <c r="K47">
        <f>K46+COUNTIF(전체당첨내역!$B47:$G47,10)</f>
        <v>4</v>
      </c>
      <c r="L47">
        <f>L46+COUNTIF(전체당첨내역!$B47:$G47,11)</f>
        <v>4</v>
      </c>
      <c r="M47">
        <f>M46+COUNTIF(전체당첨내역!$B47:$G47,12)</f>
        <v>3</v>
      </c>
      <c r="N47">
        <f>N46+COUNTIF(전체당첨내역!$B47:$G47,13)</f>
        <v>8</v>
      </c>
      <c r="O47">
        <f>O46+COUNTIF(전체당첨내역!$B47:$G47,14)</f>
        <v>4</v>
      </c>
      <c r="P47">
        <f>P46+COUNTIF(전체당첨내역!$B47:$G47,15)</f>
        <v>3</v>
      </c>
      <c r="Q47">
        <f>Q46+COUNTIF(전체당첨내역!$B47:$G47,16)</f>
        <v>6</v>
      </c>
      <c r="R47">
        <f>R46+COUNTIF(전체당첨내역!$B47:$G47,17)</f>
        <v>8</v>
      </c>
      <c r="S47">
        <f>S46+COUNTIF(전체당첨내역!$B47:$G47,18)</f>
        <v>8</v>
      </c>
      <c r="T47">
        <f>T46+COUNTIF(전체당첨내역!$B47:$G47,19)</f>
        <v>6</v>
      </c>
      <c r="U47">
        <f>U46+COUNTIF(전체당첨내역!$B47:$G47,20)</f>
        <v>6</v>
      </c>
      <c r="V47">
        <f>V46+COUNTIF(전체당첨내역!$B47:$G47,21)</f>
        <v>7</v>
      </c>
      <c r="W47">
        <f>W46+COUNTIF(전체당첨내역!$B47:$G47,22)</f>
        <v>2</v>
      </c>
      <c r="X47">
        <f>X46+COUNTIF(전체당첨내역!$B47:$G47,23)</f>
        <v>9</v>
      </c>
      <c r="Y47">
        <f>Y46+COUNTIF(전체당첨내역!$B47:$G47,24)</f>
        <v>2</v>
      </c>
      <c r="Z47">
        <f>Z46+COUNTIF(전체당첨내역!$B47:$G47,25)</f>
        <v>10</v>
      </c>
      <c r="AA47">
        <f>AA46+COUNTIF(전체당첨내역!$B47:$G47,26)</f>
        <v>8</v>
      </c>
      <c r="AB47">
        <f>AB46+COUNTIF(전체당첨내역!$B47:$G47,27)</f>
        <v>6</v>
      </c>
      <c r="AC47">
        <f>AC46+COUNTIF(전체당첨내역!$B47:$G47,28)</f>
        <v>3</v>
      </c>
      <c r="AD47">
        <f>AD46+COUNTIF(전체당첨내역!$B47:$G47,29)</f>
        <v>3</v>
      </c>
      <c r="AE47">
        <f>AE46+COUNTIF(전체당첨내역!$B47:$G47,30)</f>
        <v>8</v>
      </c>
      <c r="AF47">
        <f>AF46+COUNTIF(전체당첨내역!$B47:$G47,31)</f>
        <v>7</v>
      </c>
      <c r="AG47">
        <f>AG46+COUNTIF(전체당첨내역!$B47:$G47,32)</f>
        <v>6</v>
      </c>
      <c r="AH47">
        <f>AH46+COUNTIF(전체당첨내역!$B47:$G47,33)</f>
        <v>7</v>
      </c>
      <c r="AI47">
        <f>AI46+COUNTIF(전체당첨내역!$B47:$G47,34)</f>
        <v>3</v>
      </c>
      <c r="AJ47">
        <f>AJ46+COUNTIF(전체당첨내역!$B47:$G47,35)</f>
        <v>9</v>
      </c>
      <c r="AK47">
        <f>AK46+COUNTIF(전체당첨내역!$B47:$G47,36)</f>
        <v>4</v>
      </c>
      <c r="AL47">
        <f>AL46+COUNTIF(전체당첨내역!$B47:$G47,37)</f>
        <v>13</v>
      </c>
      <c r="AM47">
        <f>AM46+COUNTIF(전체당첨내역!$B47:$G47,38)</f>
        <v>7</v>
      </c>
      <c r="AN47">
        <f>AN46+COUNTIF(전체당첨내역!$B47:$G47,39)</f>
        <v>7</v>
      </c>
      <c r="AO47">
        <f>AO46+COUNTIF(전체당첨내역!$B47:$G47,40)</f>
        <v>12</v>
      </c>
      <c r="AP47">
        <f>AP46+COUNTIF(전체당첨내역!$B47:$G47,41)</f>
        <v>4</v>
      </c>
      <c r="AQ47">
        <f>AQ46+COUNTIF(전체당첨내역!$B47:$G47,42)</f>
        <v>8</v>
      </c>
      <c r="AR47">
        <f>AR46+COUNTIF(전체당첨내역!$B47:$G47,43)</f>
        <v>8</v>
      </c>
      <c r="AS47">
        <f>AS46+COUNTIF(전체당첨내역!$B47:$G47,44)</f>
        <v>5</v>
      </c>
      <c r="AT47">
        <f>AT46+COUNTIF(전체당첨내역!$B47:$G47,45)</f>
        <v>2</v>
      </c>
    </row>
    <row r="48" spans="1:46" ht="16.5" customHeight="1">
      <c r="A48">
        <v>47</v>
      </c>
      <c r="B48">
        <f>B47+COUNTIF(전체당첨내역!$B48:$G48,1)</f>
        <v>5</v>
      </c>
      <c r="C48">
        <f>C47+COUNTIF(전체당첨내역!$B48:$G48,2)</f>
        <v>6</v>
      </c>
      <c r="D48">
        <f>D47+COUNTIF(전체당첨내역!$B48:$G48,3)</f>
        <v>5</v>
      </c>
      <c r="E48">
        <f>E47+COUNTIF(전체당첨내역!$B48:$G48,4)</f>
        <v>7</v>
      </c>
      <c r="F48">
        <f>F47+COUNTIF(전체당첨내역!$B48:$G48,5)</f>
        <v>4</v>
      </c>
      <c r="G48">
        <f>G47+COUNTIF(전체당첨내역!$B48:$G48,6)</f>
        <v>8</v>
      </c>
      <c r="H48">
        <f>H47+COUNTIF(전체당첨내역!$B48:$G48,7)</f>
        <v>9</v>
      </c>
      <c r="I48">
        <f>I47+COUNTIF(전체당첨내역!$B48:$G48,8)</f>
        <v>5</v>
      </c>
      <c r="J48">
        <f>J47+COUNTIF(전체당첨내역!$B48:$G48,9)</f>
        <v>7</v>
      </c>
      <c r="K48">
        <f>K47+COUNTIF(전체당첨내역!$B48:$G48,10)</f>
        <v>4</v>
      </c>
      <c r="L48">
        <f>L47+COUNTIF(전체당첨내역!$B48:$G48,11)</f>
        <v>4</v>
      </c>
      <c r="M48">
        <f>M47+COUNTIF(전체당첨내역!$B48:$G48,12)</f>
        <v>3</v>
      </c>
      <c r="N48">
        <f>N47+COUNTIF(전체당첨내역!$B48:$G48,13)</f>
        <v>8</v>
      </c>
      <c r="O48">
        <f>O47+COUNTIF(전체당첨내역!$B48:$G48,14)</f>
        <v>5</v>
      </c>
      <c r="P48">
        <f>P47+COUNTIF(전체당첨내역!$B48:$G48,15)</f>
        <v>3</v>
      </c>
      <c r="Q48">
        <f>Q47+COUNTIF(전체당첨내역!$B48:$G48,16)</f>
        <v>6</v>
      </c>
      <c r="R48">
        <f>R47+COUNTIF(전체당첨내역!$B48:$G48,17)</f>
        <v>9</v>
      </c>
      <c r="S48">
        <f>S47+COUNTIF(전체당첨내역!$B48:$G48,18)</f>
        <v>8</v>
      </c>
      <c r="T48">
        <f>T47+COUNTIF(전체당첨내역!$B48:$G48,19)</f>
        <v>6</v>
      </c>
      <c r="U48">
        <f>U47+COUNTIF(전체당첨내역!$B48:$G48,20)</f>
        <v>6</v>
      </c>
      <c r="V48">
        <f>V47+COUNTIF(전체당첨내역!$B48:$G48,21)</f>
        <v>7</v>
      </c>
      <c r="W48">
        <f>W47+COUNTIF(전체당첨내역!$B48:$G48,22)</f>
        <v>2</v>
      </c>
      <c r="X48">
        <f>X47+COUNTIF(전체당첨내역!$B48:$G48,23)</f>
        <v>9</v>
      </c>
      <c r="Y48">
        <f>Y47+COUNTIF(전체당첨내역!$B48:$G48,24)</f>
        <v>2</v>
      </c>
      <c r="Z48">
        <f>Z47+COUNTIF(전체당첨내역!$B48:$G48,25)</f>
        <v>10</v>
      </c>
      <c r="AA48">
        <f>AA47+COUNTIF(전체당첨내역!$B48:$G48,26)</f>
        <v>9</v>
      </c>
      <c r="AB48">
        <f>AB47+COUNTIF(전체당첨내역!$B48:$G48,27)</f>
        <v>6</v>
      </c>
      <c r="AC48">
        <f>AC47+COUNTIF(전체당첨내역!$B48:$G48,28)</f>
        <v>3</v>
      </c>
      <c r="AD48">
        <f>AD47+COUNTIF(전체당첨내역!$B48:$G48,29)</f>
        <v>3</v>
      </c>
      <c r="AE48">
        <f>AE47+COUNTIF(전체당첨내역!$B48:$G48,30)</f>
        <v>8</v>
      </c>
      <c r="AF48">
        <f>AF47+COUNTIF(전체당첨내역!$B48:$G48,31)</f>
        <v>8</v>
      </c>
      <c r="AG48">
        <f>AG47+COUNTIF(전체당첨내역!$B48:$G48,32)</f>
        <v>6</v>
      </c>
      <c r="AH48">
        <f>AH47+COUNTIF(전체당첨내역!$B48:$G48,33)</f>
        <v>7</v>
      </c>
      <c r="AI48">
        <f>AI47+COUNTIF(전체당첨내역!$B48:$G48,34)</f>
        <v>3</v>
      </c>
      <c r="AJ48">
        <f>AJ47+COUNTIF(전체당첨내역!$B48:$G48,35)</f>
        <v>9</v>
      </c>
      <c r="AK48">
        <f>AK47+COUNTIF(전체당첨내역!$B48:$G48,36)</f>
        <v>5</v>
      </c>
      <c r="AL48">
        <f>AL47+COUNTIF(전체당첨내역!$B48:$G48,37)</f>
        <v>13</v>
      </c>
      <c r="AM48">
        <f>AM47+COUNTIF(전체당첨내역!$B48:$G48,38)</f>
        <v>7</v>
      </c>
      <c r="AN48">
        <f>AN47+COUNTIF(전체당첨내역!$B48:$G48,39)</f>
        <v>7</v>
      </c>
      <c r="AO48">
        <f>AO47+COUNTIF(전체당첨내역!$B48:$G48,40)</f>
        <v>12</v>
      </c>
      <c r="AP48">
        <f>AP47+COUNTIF(전체당첨내역!$B48:$G48,41)</f>
        <v>4</v>
      </c>
      <c r="AQ48">
        <f>AQ47+COUNTIF(전체당첨내역!$B48:$G48,42)</f>
        <v>8</v>
      </c>
      <c r="AR48">
        <f>AR47+COUNTIF(전체당첨내역!$B48:$G48,43)</f>
        <v>8</v>
      </c>
      <c r="AS48">
        <f>AS47+COUNTIF(전체당첨내역!$B48:$G48,44)</f>
        <v>5</v>
      </c>
      <c r="AT48">
        <f>AT47+COUNTIF(전체당첨내역!$B48:$G48,45)</f>
        <v>3</v>
      </c>
    </row>
    <row r="49" spans="1:46" ht="16.5" customHeight="1">
      <c r="A49">
        <v>48</v>
      </c>
      <c r="B49">
        <f>B48+COUNTIF(전체당첨내역!$B49:$G49,1)</f>
        <v>5</v>
      </c>
      <c r="C49">
        <f>C48+COUNTIF(전체당첨내역!$B49:$G49,2)</f>
        <v>6</v>
      </c>
      <c r="D49">
        <f>D48+COUNTIF(전체당첨내역!$B49:$G49,3)</f>
        <v>5</v>
      </c>
      <c r="E49">
        <f>E48+COUNTIF(전체당첨내역!$B49:$G49,4)</f>
        <v>7</v>
      </c>
      <c r="F49">
        <f>F48+COUNTIF(전체당첨내역!$B49:$G49,5)</f>
        <v>4</v>
      </c>
      <c r="G49">
        <f>G48+COUNTIF(전체당첨내역!$B49:$G49,6)</f>
        <v>9</v>
      </c>
      <c r="H49">
        <f>H48+COUNTIF(전체당첨내역!$B49:$G49,7)</f>
        <v>9</v>
      </c>
      <c r="I49">
        <f>I48+COUNTIF(전체당첨내역!$B49:$G49,8)</f>
        <v>5</v>
      </c>
      <c r="J49">
        <f>J48+COUNTIF(전체당첨내역!$B49:$G49,9)</f>
        <v>7</v>
      </c>
      <c r="K49">
        <f>K48+COUNTIF(전체당첨내역!$B49:$G49,10)</f>
        <v>5</v>
      </c>
      <c r="L49">
        <f>L48+COUNTIF(전체당첨내역!$B49:$G49,11)</f>
        <v>4</v>
      </c>
      <c r="M49">
        <f>M48+COUNTIF(전체당첨내역!$B49:$G49,12)</f>
        <v>3</v>
      </c>
      <c r="N49">
        <f>N48+COUNTIF(전체당첨내역!$B49:$G49,13)</f>
        <v>8</v>
      </c>
      <c r="O49">
        <f>O48+COUNTIF(전체당첨내역!$B49:$G49,14)</f>
        <v>5</v>
      </c>
      <c r="P49">
        <f>P48+COUNTIF(전체당첨내역!$B49:$G49,15)</f>
        <v>3</v>
      </c>
      <c r="Q49">
        <f>Q48+COUNTIF(전체당첨내역!$B49:$G49,16)</f>
        <v>6</v>
      </c>
      <c r="R49">
        <f>R48+COUNTIF(전체당첨내역!$B49:$G49,17)</f>
        <v>9</v>
      </c>
      <c r="S49">
        <f>S48+COUNTIF(전체당첨내역!$B49:$G49,18)</f>
        <v>9</v>
      </c>
      <c r="T49">
        <f>T48+COUNTIF(전체당첨내역!$B49:$G49,19)</f>
        <v>6</v>
      </c>
      <c r="U49">
        <f>U48+COUNTIF(전체당첨내역!$B49:$G49,20)</f>
        <v>6</v>
      </c>
      <c r="V49">
        <f>V48+COUNTIF(전체당첨내역!$B49:$G49,21)</f>
        <v>7</v>
      </c>
      <c r="W49">
        <f>W48+COUNTIF(전체당첨내역!$B49:$G49,22)</f>
        <v>2</v>
      </c>
      <c r="X49">
        <f>X48+COUNTIF(전체당첨내역!$B49:$G49,23)</f>
        <v>9</v>
      </c>
      <c r="Y49">
        <f>Y48+COUNTIF(전체당첨내역!$B49:$G49,24)</f>
        <v>2</v>
      </c>
      <c r="Z49">
        <f>Z48+COUNTIF(전체당첨내역!$B49:$G49,25)</f>
        <v>10</v>
      </c>
      <c r="AA49">
        <f>AA48+COUNTIF(전체당첨내역!$B49:$G49,26)</f>
        <v>10</v>
      </c>
      <c r="AB49">
        <f>AB48+COUNTIF(전체당첨내역!$B49:$G49,27)</f>
        <v>6</v>
      </c>
      <c r="AC49">
        <f>AC48+COUNTIF(전체당첨내역!$B49:$G49,28)</f>
        <v>3</v>
      </c>
      <c r="AD49">
        <f>AD48+COUNTIF(전체당첨내역!$B49:$G49,29)</f>
        <v>3</v>
      </c>
      <c r="AE49">
        <f>AE48+COUNTIF(전체당첨내역!$B49:$G49,30)</f>
        <v>8</v>
      </c>
      <c r="AF49">
        <f>AF48+COUNTIF(전체당첨내역!$B49:$G49,31)</f>
        <v>8</v>
      </c>
      <c r="AG49">
        <f>AG48+COUNTIF(전체당첨내역!$B49:$G49,32)</f>
        <v>6</v>
      </c>
      <c r="AH49">
        <f>AH48+COUNTIF(전체당첨내역!$B49:$G49,33)</f>
        <v>7</v>
      </c>
      <c r="AI49">
        <f>AI48+COUNTIF(전체당첨내역!$B49:$G49,34)</f>
        <v>3</v>
      </c>
      <c r="AJ49">
        <f>AJ48+COUNTIF(전체당첨내역!$B49:$G49,35)</f>
        <v>9</v>
      </c>
      <c r="AK49">
        <f>AK48+COUNTIF(전체당첨내역!$B49:$G49,36)</f>
        <v>5</v>
      </c>
      <c r="AL49">
        <f>AL48+COUNTIF(전체당첨내역!$B49:$G49,37)</f>
        <v>14</v>
      </c>
      <c r="AM49">
        <f>AM48+COUNTIF(전체당첨내역!$B49:$G49,38)</f>
        <v>8</v>
      </c>
      <c r="AN49">
        <f>AN48+COUNTIF(전체당첨내역!$B49:$G49,39)</f>
        <v>7</v>
      </c>
      <c r="AO49">
        <f>AO48+COUNTIF(전체당첨내역!$B49:$G49,40)</f>
        <v>12</v>
      </c>
      <c r="AP49">
        <f>AP48+COUNTIF(전체당첨내역!$B49:$G49,41)</f>
        <v>4</v>
      </c>
      <c r="AQ49">
        <f>AQ48+COUNTIF(전체당첨내역!$B49:$G49,42)</f>
        <v>8</v>
      </c>
      <c r="AR49">
        <f>AR48+COUNTIF(전체당첨내역!$B49:$G49,43)</f>
        <v>8</v>
      </c>
      <c r="AS49">
        <f>AS48+COUNTIF(전체당첨내역!$B49:$G49,44)</f>
        <v>5</v>
      </c>
      <c r="AT49">
        <f>AT48+COUNTIF(전체당첨내역!$B49:$G49,45)</f>
        <v>3</v>
      </c>
    </row>
    <row r="50" spans="1:46" ht="16.5" customHeight="1">
      <c r="A50">
        <v>49</v>
      </c>
      <c r="B50">
        <f>B49+COUNTIF(전체당첨내역!$B50:$G50,1)</f>
        <v>5</v>
      </c>
      <c r="C50">
        <f>C49+COUNTIF(전체당첨내역!$B50:$G50,2)</f>
        <v>6</v>
      </c>
      <c r="D50">
        <f>D49+COUNTIF(전체당첨내역!$B50:$G50,3)</f>
        <v>5</v>
      </c>
      <c r="E50">
        <f>E49+COUNTIF(전체당첨내역!$B50:$G50,4)</f>
        <v>8</v>
      </c>
      <c r="F50">
        <f>F49+COUNTIF(전체당첨내역!$B50:$G50,5)</f>
        <v>4</v>
      </c>
      <c r="G50">
        <f>G49+COUNTIF(전체당첨내역!$B50:$G50,6)</f>
        <v>9</v>
      </c>
      <c r="H50">
        <f>H49+COUNTIF(전체당첨내역!$B50:$G50,7)</f>
        <v>10</v>
      </c>
      <c r="I50">
        <f>I49+COUNTIF(전체당첨내역!$B50:$G50,8)</f>
        <v>5</v>
      </c>
      <c r="J50">
        <f>J49+COUNTIF(전체당첨내역!$B50:$G50,9)</f>
        <v>7</v>
      </c>
      <c r="K50">
        <f>K49+COUNTIF(전체당첨내역!$B50:$G50,10)</f>
        <v>5</v>
      </c>
      <c r="L50">
        <f>L49+COUNTIF(전체당첨내역!$B50:$G50,11)</f>
        <v>4</v>
      </c>
      <c r="M50">
        <f>M49+COUNTIF(전체당첨내역!$B50:$G50,12)</f>
        <v>3</v>
      </c>
      <c r="N50">
        <f>N49+COUNTIF(전체당첨내역!$B50:$G50,13)</f>
        <v>8</v>
      </c>
      <c r="O50">
        <f>O49+COUNTIF(전체당첨내역!$B50:$G50,14)</f>
        <v>5</v>
      </c>
      <c r="P50">
        <f>P49+COUNTIF(전체당첨내역!$B50:$G50,15)</f>
        <v>3</v>
      </c>
      <c r="Q50">
        <f>Q49+COUNTIF(전체당첨내역!$B50:$G50,16)</f>
        <v>7</v>
      </c>
      <c r="R50">
        <f>R49+COUNTIF(전체당첨내역!$B50:$G50,17)</f>
        <v>9</v>
      </c>
      <c r="S50">
        <f>S49+COUNTIF(전체당첨내역!$B50:$G50,18)</f>
        <v>9</v>
      </c>
      <c r="T50">
        <f>T49+COUNTIF(전체당첨내역!$B50:$G50,19)</f>
        <v>7</v>
      </c>
      <c r="U50">
        <f>U49+COUNTIF(전체당첨내역!$B50:$G50,20)</f>
        <v>6</v>
      </c>
      <c r="V50">
        <f>V49+COUNTIF(전체당첨내역!$B50:$G50,21)</f>
        <v>7</v>
      </c>
      <c r="W50">
        <f>W49+COUNTIF(전체당첨내역!$B50:$G50,22)</f>
        <v>2</v>
      </c>
      <c r="X50">
        <f>X49+COUNTIF(전체당첨내역!$B50:$G50,23)</f>
        <v>9</v>
      </c>
      <c r="Y50">
        <f>Y49+COUNTIF(전체당첨내역!$B50:$G50,24)</f>
        <v>2</v>
      </c>
      <c r="Z50">
        <f>Z49+COUNTIF(전체당첨내역!$B50:$G50,25)</f>
        <v>10</v>
      </c>
      <c r="AA50">
        <f>AA49+COUNTIF(전체당첨내역!$B50:$G50,26)</f>
        <v>10</v>
      </c>
      <c r="AB50">
        <f>AB49+COUNTIF(전체당첨내역!$B50:$G50,27)</f>
        <v>6</v>
      </c>
      <c r="AC50">
        <f>AC49+COUNTIF(전체당첨내역!$B50:$G50,28)</f>
        <v>3</v>
      </c>
      <c r="AD50">
        <f>AD49+COUNTIF(전체당첨내역!$B50:$G50,29)</f>
        <v>3</v>
      </c>
      <c r="AE50">
        <f>AE49+COUNTIF(전체당첨내역!$B50:$G50,30)</f>
        <v>8</v>
      </c>
      <c r="AF50">
        <f>AF49+COUNTIF(전체당첨내역!$B50:$G50,31)</f>
        <v>8</v>
      </c>
      <c r="AG50">
        <f>AG49+COUNTIF(전체당첨내역!$B50:$G50,32)</f>
        <v>6</v>
      </c>
      <c r="AH50">
        <f>AH49+COUNTIF(전체당첨내역!$B50:$G50,33)</f>
        <v>8</v>
      </c>
      <c r="AI50">
        <f>AI49+COUNTIF(전체당첨내역!$B50:$G50,34)</f>
        <v>3</v>
      </c>
      <c r="AJ50">
        <f>AJ49+COUNTIF(전체당첨내역!$B50:$G50,35)</f>
        <v>9</v>
      </c>
      <c r="AK50">
        <f>AK49+COUNTIF(전체당첨내역!$B50:$G50,36)</f>
        <v>5</v>
      </c>
      <c r="AL50">
        <f>AL49+COUNTIF(전체당첨내역!$B50:$G50,37)</f>
        <v>14</v>
      </c>
      <c r="AM50">
        <f>AM49+COUNTIF(전체당첨내역!$B50:$G50,38)</f>
        <v>8</v>
      </c>
      <c r="AN50">
        <f>AN49+COUNTIF(전체당첨내역!$B50:$G50,39)</f>
        <v>7</v>
      </c>
      <c r="AO50">
        <f>AO49+COUNTIF(전체당첨내역!$B50:$G50,40)</f>
        <v>13</v>
      </c>
      <c r="AP50">
        <f>AP49+COUNTIF(전체당첨내역!$B50:$G50,41)</f>
        <v>4</v>
      </c>
      <c r="AQ50">
        <f>AQ49+COUNTIF(전체당첨내역!$B50:$G50,42)</f>
        <v>8</v>
      </c>
      <c r="AR50">
        <f>AR49+COUNTIF(전체당첨내역!$B50:$G50,43)</f>
        <v>8</v>
      </c>
      <c r="AS50">
        <f>AS49+COUNTIF(전체당첨내역!$B50:$G50,44)</f>
        <v>5</v>
      </c>
      <c r="AT50">
        <f>AT49+COUNTIF(전체당첨내역!$B50:$G50,45)</f>
        <v>3</v>
      </c>
    </row>
    <row r="51" spans="1:46" ht="16.5" customHeight="1">
      <c r="A51">
        <v>50</v>
      </c>
      <c r="B51">
        <f>B50+COUNTIF(전체당첨내역!$B51:$G51,1)</f>
        <v>5</v>
      </c>
      <c r="C51">
        <f>C50+COUNTIF(전체당첨내역!$B51:$G51,2)</f>
        <v>7</v>
      </c>
      <c r="D51">
        <f>D50+COUNTIF(전체당첨내역!$B51:$G51,3)</f>
        <v>5</v>
      </c>
      <c r="E51">
        <f>E50+COUNTIF(전체당첨내역!$B51:$G51,4)</f>
        <v>8</v>
      </c>
      <c r="F51">
        <f>F50+COUNTIF(전체당첨내역!$B51:$G51,5)</f>
        <v>4</v>
      </c>
      <c r="G51">
        <f>G50+COUNTIF(전체당첨내역!$B51:$G51,6)</f>
        <v>9</v>
      </c>
      <c r="H51">
        <f>H50+COUNTIF(전체당첨내역!$B51:$G51,7)</f>
        <v>10</v>
      </c>
      <c r="I51">
        <f>I50+COUNTIF(전체당첨내역!$B51:$G51,8)</f>
        <v>5</v>
      </c>
      <c r="J51">
        <f>J50+COUNTIF(전체당첨내역!$B51:$G51,9)</f>
        <v>7</v>
      </c>
      <c r="K51">
        <f>K50+COUNTIF(전체당첨내역!$B51:$G51,10)</f>
        <v>6</v>
      </c>
      <c r="L51">
        <f>L50+COUNTIF(전체당첨내역!$B51:$G51,11)</f>
        <v>4</v>
      </c>
      <c r="M51">
        <f>M50+COUNTIF(전체당첨내역!$B51:$G51,12)</f>
        <v>4</v>
      </c>
      <c r="N51">
        <f>N50+COUNTIF(전체당첨내역!$B51:$G51,13)</f>
        <v>8</v>
      </c>
      <c r="O51">
        <f>O50+COUNTIF(전체당첨내역!$B51:$G51,14)</f>
        <v>5</v>
      </c>
      <c r="P51">
        <f>P50+COUNTIF(전체당첨내역!$B51:$G51,15)</f>
        <v>4</v>
      </c>
      <c r="Q51">
        <f>Q50+COUNTIF(전체당첨내역!$B51:$G51,16)</f>
        <v>7</v>
      </c>
      <c r="R51">
        <f>R50+COUNTIF(전체당첨내역!$B51:$G51,17)</f>
        <v>9</v>
      </c>
      <c r="S51">
        <f>S50+COUNTIF(전체당첨내역!$B51:$G51,18)</f>
        <v>9</v>
      </c>
      <c r="T51">
        <f>T50+COUNTIF(전체당첨내역!$B51:$G51,19)</f>
        <v>7</v>
      </c>
      <c r="U51">
        <f>U50+COUNTIF(전체당첨내역!$B51:$G51,20)</f>
        <v>6</v>
      </c>
      <c r="V51">
        <f>V50+COUNTIF(전체당첨내역!$B51:$G51,21)</f>
        <v>7</v>
      </c>
      <c r="W51">
        <f>W50+COUNTIF(전체당첨내역!$B51:$G51,22)</f>
        <v>3</v>
      </c>
      <c r="X51">
        <f>X50+COUNTIF(전체당첨내역!$B51:$G51,23)</f>
        <v>9</v>
      </c>
      <c r="Y51">
        <f>Y50+COUNTIF(전체당첨내역!$B51:$G51,24)</f>
        <v>2</v>
      </c>
      <c r="Z51">
        <f>Z50+COUNTIF(전체당첨내역!$B51:$G51,25)</f>
        <v>10</v>
      </c>
      <c r="AA51">
        <f>AA50+COUNTIF(전체당첨내역!$B51:$G51,26)</f>
        <v>10</v>
      </c>
      <c r="AB51">
        <f>AB50+COUNTIF(전체당첨내역!$B51:$G51,27)</f>
        <v>6</v>
      </c>
      <c r="AC51">
        <f>AC50+COUNTIF(전체당첨내역!$B51:$G51,28)</f>
        <v>3</v>
      </c>
      <c r="AD51">
        <f>AD50+COUNTIF(전체당첨내역!$B51:$G51,29)</f>
        <v>3</v>
      </c>
      <c r="AE51">
        <f>AE50+COUNTIF(전체당첨내역!$B51:$G51,30)</f>
        <v>8</v>
      </c>
      <c r="AF51">
        <f>AF50+COUNTIF(전체당첨내역!$B51:$G51,31)</f>
        <v>8</v>
      </c>
      <c r="AG51">
        <f>AG50+COUNTIF(전체당첨내역!$B51:$G51,32)</f>
        <v>6</v>
      </c>
      <c r="AH51">
        <f>AH50+COUNTIF(전체당첨내역!$B51:$G51,33)</f>
        <v>8</v>
      </c>
      <c r="AI51">
        <f>AI50+COUNTIF(전체당첨내역!$B51:$G51,34)</f>
        <v>3</v>
      </c>
      <c r="AJ51">
        <f>AJ50+COUNTIF(전체당첨내역!$B51:$G51,35)</f>
        <v>9</v>
      </c>
      <c r="AK51">
        <f>AK50+COUNTIF(전체당첨내역!$B51:$G51,36)</f>
        <v>5</v>
      </c>
      <c r="AL51">
        <f>AL50+COUNTIF(전체당첨내역!$B51:$G51,37)</f>
        <v>14</v>
      </c>
      <c r="AM51">
        <f>AM50+COUNTIF(전체당첨내역!$B51:$G51,38)</f>
        <v>8</v>
      </c>
      <c r="AN51">
        <f>AN50+COUNTIF(전체당첨내역!$B51:$G51,39)</f>
        <v>7</v>
      </c>
      <c r="AO51">
        <f>AO50+COUNTIF(전체당첨내역!$B51:$G51,40)</f>
        <v>13</v>
      </c>
      <c r="AP51">
        <f>AP50+COUNTIF(전체당첨내역!$B51:$G51,41)</f>
        <v>4</v>
      </c>
      <c r="AQ51">
        <f>AQ50+COUNTIF(전체당첨내역!$B51:$G51,42)</f>
        <v>8</v>
      </c>
      <c r="AR51">
        <f>AR50+COUNTIF(전체당첨내역!$B51:$G51,43)</f>
        <v>8</v>
      </c>
      <c r="AS51">
        <f>AS50+COUNTIF(전체당첨내역!$B51:$G51,44)</f>
        <v>6</v>
      </c>
      <c r="AT51">
        <f>AT50+COUNTIF(전체당첨내역!$B51:$G51,45)</f>
        <v>3</v>
      </c>
    </row>
    <row r="52" spans="1:46" ht="16.5" customHeight="1">
      <c r="A52">
        <v>51</v>
      </c>
      <c r="B52">
        <f>B51+COUNTIF(전체당첨내역!$B52:$G52,1)</f>
        <v>5</v>
      </c>
      <c r="C52">
        <f>C51+COUNTIF(전체당첨내역!$B52:$G52,2)</f>
        <v>8</v>
      </c>
      <c r="D52">
        <f>D51+COUNTIF(전체당첨내역!$B52:$G52,3)</f>
        <v>6</v>
      </c>
      <c r="E52">
        <f>E51+COUNTIF(전체당첨내역!$B52:$G52,4)</f>
        <v>8</v>
      </c>
      <c r="F52">
        <f>F51+COUNTIF(전체당첨내역!$B52:$G52,5)</f>
        <v>4</v>
      </c>
      <c r="G52">
        <f>G51+COUNTIF(전체당첨내역!$B52:$G52,6)</f>
        <v>9</v>
      </c>
      <c r="H52">
        <f>H51+COUNTIF(전체당첨내역!$B52:$G52,7)</f>
        <v>10</v>
      </c>
      <c r="I52">
        <f>I51+COUNTIF(전체당첨내역!$B52:$G52,8)</f>
        <v>5</v>
      </c>
      <c r="J52">
        <f>J51+COUNTIF(전체당첨내역!$B52:$G52,9)</f>
        <v>7</v>
      </c>
      <c r="K52">
        <f>K51+COUNTIF(전체당첨내역!$B52:$G52,10)</f>
        <v>6</v>
      </c>
      <c r="L52">
        <f>L51+COUNTIF(전체당첨내역!$B52:$G52,11)</f>
        <v>5</v>
      </c>
      <c r="M52">
        <f>M51+COUNTIF(전체당첨내역!$B52:$G52,12)</f>
        <v>4</v>
      </c>
      <c r="N52">
        <f>N51+COUNTIF(전체당첨내역!$B52:$G52,13)</f>
        <v>8</v>
      </c>
      <c r="O52">
        <f>O51+COUNTIF(전체당첨내역!$B52:$G52,14)</f>
        <v>5</v>
      </c>
      <c r="P52">
        <f>P51+COUNTIF(전체당첨내역!$B52:$G52,15)</f>
        <v>4</v>
      </c>
      <c r="Q52">
        <f>Q51+COUNTIF(전체당첨내역!$B52:$G52,16)</f>
        <v>8</v>
      </c>
      <c r="R52">
        <f>R51+COUNTIF(전체당첨내역!$B52:$G52,17)</f>
        <v>9</v>
      </c>
      <c r="S52">
        <f>S51+COUNTIF(전체당첨내역!$B52:$G52,18)</f>
        <v>9</v>
      </c>
      <c r="T52">
        <f>T51+COUNTIF(전체당첨내역!$B52:$G52,19)</f>
        <v>7</v>
      </c>
      <c r="U52">
        <f>U51+COUNTIF(전체당첨내역!$B52:$G52,20)</f>
        <v>6</v>
      </c>
      <c r="V52">
        <f>V51+COUNTIF(전체당첨내역!$B52:$G52,21)</f>
        <v>7</v>
      </c>
      <c r="W52">
        <f>W51+COUNTIF(전체당첨내역!$B52:$G52,22)</f>
        <v>3</v>
      </c>
      <c r="X52">
        <f>X51+COUNTIF(전체당첨내역!$B52:$G52,23)</f>
        <v>9</v>
      </c>
      <c r="Y52">
        <f>Y51+COUNTIF(전체당첨내역!$B52:$G52,24)</f>
        <v>2</v>
      </c>
      <c r="Z52">
        <f>Z51+COUNTIF(전체당첨내역!$B52:$G52,25)</f>
        <v>10</v>
      </c>
      <c r="AA52">
        <f>AA51+COUNTIF(전체당첨내역!$B52:$G52,26)</f>
        <v>11</v>
      </c>
      <c r="AB52">
        <f>AB51+COUNTIF(전체당첨내역!$B52:$G52,27)</f>
        <v>6</v>
      </c>
      <c r="AC52">
        <f>AC51+COUNTIF(전체당첨내역!$B52:$G52,28)</f>
        <v>3</v>
      </c>
      <c r="AD52">
        <f>AD51+COUNTIF(전체당첨내역!$B52:$G52,29)</f>
        <v>3</v>
      </c>
      <c r="AE52">
        <f>AE51+COUNTIF(전체당첨내역!$B52:$G52,30)</f>
        <v>8</v>
      </c>
      <c r="AF52">
        <f>AF51+COUNTIF(전체당첨내역!$B52:$G52,31)</f>
        <v>8</v>
      </c>
      <c r="AG52">
        <f>AG51+COUNTIF(전체당첨내역!$B52:$G52,32)</f>
        <v>6</v>
      </c>
      <c r="AH52">
        <f>AH51+COUNTIF(전체당첨내역!$B52:$G52,33)</f>
        <v>8</v>
      </c>
      <c r="AI52">
        <f>AI51+COUNTIF(전체당첨내역!$B52:$G52,34)</f>
        <v>3</v>
      </c>
      <c r="AJ52">
        <f>AJ51+COUNTIF(전체당첨내역!$B52:$G52,35)</f>
        <v>9</v>
      </c>
      <c r="AK52">
        <f>AK51+COUNTIF(전체당첨내역!$B52:$G52,36)</f>
        <v>5</v>
      </c>
      <c r="AL52">
        <f>AL51+COUNTIF(전체당첨내역!$B52:$G52,37)</f>
        <v>14</v>
      </c>
      <c r="AM52">
        <f>AM51+COUNTIF(전체당첨내역!$B52:$G52,38)</f>
        <v>8</v>
      </c>
      <c r="AN52">
        <f>AN51+COUNTIF(전체당첨내역!$B52:$G52,39)</f>
        <v>7</v>
      </c>
      <c r="AO52">
        <f>AO51+COUNTIF(전체당첨내역!$B52:$G52,40)</f>
        <v>13</v>
      </c>
      <c r="AP52">
        <f>AP51+COUNTIF(전체당첨내역!$B52:$G52,41)</f>
        <v>4</v>
      </c>
      <c r="AQ52">
        <f>AQ51+COUNTIF(전체당첨내역!$B52:$G52,42)</f>
        <v>8</v>
      </c>
      <c r="AR52">
        <f>AR51+COUNTIF(전체당첨내역!$B52:$G52,43)</f>
        <v>8</v>
      </c>
      <c r="AS52">
        <f>AS51+COUNTIF(전체당첨내역!$B52:$G52,44)</f>
        <v>7</v>
      </c>
      <c r="AT52">
        <f>AT51+COUNTIF(전체당첨내역!$B52:$G52,45)</f>
        <v>3</v>
      </c>
    </row>
    <row r="53" spans="1:46" ht="16.5" customHeight="1">
      <c r="A53">
        <v>52</v>
      </c>
      <c r="B53">
        <f>B52+COUNTIF(전체당첨내역!$B53:$G53,1)</f>
        <v>5</v>
      </c>
      <c r="C53">
        <f>C52+COUNTIF(전체당첨내역!$B53:$G53,2)</f>
        <v>9</v>
      </c>
      <c r="D53">
        <f>D52+COUNTIF(전체당첨내역!$B53:$G53,3)</f>
        <v>6</v>
      </c>
      <c r="E53">
        <f>E52+COUNTIF(전체당첨내역!$B53:$G53,4)</f>
        <v>9</v>
      </c>
      <c r="F53">
        <f>F52+COUNTIF(전체당첨내역!$B53:$G53,5)</f>
        <v>4</v>
      </c>
      <c r="G53">
        <f>G52+COUNTIF(전체당첨내역!$B53:$G53,6)</f>
        <v>9</v>
      </c>
      <c r="H53">
        <f>H52+COUNTIF(전체당첨내역!$B53:$G53,7)</f>
        <v>10</v>
      </c>
      <c r="I53">
        <f>I52+COUNTIF(전체당첨내역!$B53:$G53,8)</f>
        <v>5</v>
      </c>
      <c r="J53">
        <f>J52+COUNTIF(전체당첨내역!$B53:$G53,9)</f>
        <v>7</v>
      </c>
      <c r="K53">
        <f>K52+COUNTIF(전체당첨내역!$B53:$G53,10)</f>
        <v>6</v>
      </c>
      <c r="L53">
        <f>L52+COUNTIF(전체당첨내역!$B53:$G53,11)</f>
        <v>5</v>
      </c>
      <c r="M53">
        <f>M52+COUNTIF(전체당첨내역!$B53:$G53,12)</f>
        <v>4</v>
      </c>
      <c r="N53">
        <f>N52+COUNTIF(전체당첨내역!$B53:$G53,13)</f>
        <v>8</v>
      </c>
      <c r="O53">
        <f>O52+COUNTIF(전체당첨내역!$B53:$G53,14)</f>
        <v>5</v>
      </c>
      <c r="P53">
        <f>P52+COUNTIF(전체당첨내역!$B53:$G53,15)</f>
        <v>5</v>
      </c>
      <c r="Q53">
        <f>Q52+COUNTIF(전체당첨내역!$B53:$G53,16)</f>
        <v>9</v>
      </c>
      <c r="R53">
        <f>R52+COUNTIF(전체당첨내역!$B53:$G53,17)</f>
        <v>9</v>
      </c>
      <c r="S53">
        <f>S52+COUNTIF(전체당첨내역!$B53:$G53,18)</f>
        <v>9</v>
      </c>
      <c r="T53">
        <f>T52+COUNTIF(전체당첨내역!$B53:$G53,19)</f>
        <v>7</v>
      </c>
      <c r="U53">
        <f>U52+COUNTIF(전체당첨내역!$B53:$G53,20)</f>
        <v>7</v>
      </c>
      <c r="V53">
        <f>V52+COUNTIF(전체당첨내역!$B53:$G53,21)</f>
        <v>7</v>
      </c>
      <c r="W53">
        <f>W52+COUNTIF(전체당첨내역!$B53:$G53,22)</f>
        <v>3</v>
      </c>
      <c r="X53">
        <f>X52+COUNTIF(전체당첨내역!$B53:$G53,23)</f>
        <v>9</v>
      </c>
      <c r="Y53">
        <f>Y52+COUNTIF(전체당첨내역!$B53:$G53,24)</f>
        <v>2</v>
      </c>
      <c r="Z53">
        <f>Z52+COUNTIF(전체당첨내역!$B53:$G53,25)</f>
        <v>10</v>
      </c>
      <c r="AA53">
        <f>AA52+COUNTIF(전체당첨내역!$B53:$G53,26)</f>
        <v>11</v>
      </c>
      <c r="AB53">
        <f>AB52+COUNTIF(전체당첨내역!$B53:$G53,27)</f>
        <v>6</v>
      </c>
      <c r="AC53">
        <f>AC52+COUNTIF(전체당첨내역!$B53:$G53,28)</f>
        <v>3</v>
      </c>
      <c r="AD53">
        <f>AD52+COUNTIF(전체당첨내역!$B53:$G53,29)</f>
        <v>4</v>
      </c>
      <c r="AE53">
        <f>AE52+COUNTIF(전체당첨내역!$B53:$G53,30)</f>
        <v>8</v>
      </c>
      <c r="AF53">
        <f>AF52+COUNTIF(전체당첨내역!$B53:$G53,31)</f>
        <v>8</v>
      </c>
      <c r="AG53">
        <f>AG52+COUNTIF(전체당첨내역!$B53:$G53,32)</f>
        <v>6</v>
      </c>
      <c r="AH53">
        <f>AH52+COUNTIF(전체당첨내역!$B53:$G53,33)</f>
        <v>8</v>
      </c>
      <c r="AI53">
        <f>AI52+COUNTIF(전체당첨내역!$B53:$G53,34)</f>
        <v>3</v>
      </c>
      <c r="AJ53">
        <f>AJ52+COUNTIF(전체당첨내역!$B53:$G53,35)</f>
        <v>9</v>
      </c>
      <c r="AK53">
        <f>AK52+COUNTIF(전체당첨내역!$B53:$G53,36)</f>
        <v>5</v>
      </c>
      <c r="AL53">
        <f>AL52+COUNTIF(전체당첨내역!$B53:$G53,37)</f>
        <v>14</v>
      </c>
      <c r="AM53">
        <f>AM52+COUNTIF(전체당첨내역!$B53:$G53,38)</f>
        <v>8</v>
      </c>
      <c r="AN53">
        <f>AN52+COUNTIF(전체당첨내역!$B53:$G53,39)</f>
        <v>7</v>
      </c>
      <c r="AO53">
        <f>AO52+COUNTIF(전체당첨내역!$B53:$G53,40)</f>
        <v>13</v>
      </c>
      <c r="AP53">
        <f>AP52+COUNTIF(전체당첨내역!$B53:$G53,41)</f>
        <v>4</v>
      </c>
      <c r="AQ53">
        <f>AQ52+COUNTIF(전체당첨내역!$B53:$G53,42)</f>
        <v>8</v>
      </c>
      <c r="AR53">
        <f>AR52+COUNTIF(전체당첨내역!$B53:$G53,43)</f>
        <v>8</v>
      </c>
      <c r="AS53">
        <f>AS52+COUNTIF(전체당첨내역!$B53:$G53,44)</f>
        <v>7</v>
      </c>
      <c r="AT53">
        <f>AT52+COUNTIF(전체당첨내역!$B53:$G53,45)</f>
        <v>3</v>
      </c>
    </row>
    <row r="54" spans="1:46" ht="16.5" customHeight="1">
      <c r="A54">
        <v>53</v>
      </c>
      <c r="B54">
        <f>B53+COUNTIF(전체당첨내역!$B54:$G54,1)</f>
        <v>5</v>
      </c>
      <c r="C54">
        <f>C53+COUNTIF(전체당첨내역!$B54:$G54,2)</f>
        <v>9</v>
      </c>
      <c r="D54">
        <f>D53+COUNTIF(전체당첨내역!$B54:$G54,3)</f>
        <v>6</v>
      </c>
      <c r="E54">
        <f>E53+COUNTIF(전체당첨내역!$B54:$G54,4)</f>
        <v>9</v>
      </c>
      <c r="F54">
        <f>F53+COUNTIF(전체당첨내역!$B54:$G54,5)</f>
        <v>4</v>
      </c>
      <c r="G54">
        <f>G53+COUNTIF(전체당첨내역!$B54:$G54,6)</f>
        <v>9</v>
      </c>
      <c r="H54">
        <f>H53+COUNTIF(전체당첨내역!$B54:$G54,7)</f>
        <v>11</v>
      </c>
      <c r="I54">
        <f>I53+COUNTIF(전체당첨내역!$B54:$G54,8)</f>
        <v>6</v>
      </c>
      <c r="J54">
        <f>J53+COUNTIF(전체당첨내역!$B54:$G54,9)</f>
        <v>7</v>
      </c>
      <c r="K54">
        <f>K53+COUNTIF(전체당첨내역!$B54:$G54,10)</f>
        <v>6</v>
      </c>
      <c r="L54">
        <f>L53+COUNTIF(전체당첨내역!$B54:$G54,11)</f>
        <v>5</v>
      </c>
      <c r="M54">
        <f>M53+COUNTIF(전체당첨내역!$B54:$G54,12)</f>
        <v>4</v>
      </c>
      <c r="N54">
        <f>N53+COUNTIF(전체당첨내역!$B54:$G54,13)</f>
        <v>8</v>
      </c>
      <c r="O54">
        <f>O53+COUNTIF(전체당첨내역!$B54:$G54,14)</f>
        <v>6</v>
      </c>
      <c r="P54">
        <f>P53+COUNTIF(전체당첨내역!$B54:$G54,15)</f>
        <v>5</v>
      </c>
      <c r="Q54">
        <f>Q53+COUNTIF(전체당첨내역!$B54:$G54,16)</f>
        <v>9</v>
      </c>
      <c r="R54">
        <f>R53+COUNTIF(전체당첨내역!$B54:$G54,17)</f>
        <v>9</v>
      </c>
      <c r="S54">
        <f>S53+COUNTIF(전체당첨내역!$B54:$G54,18)</f>
        <v>9</v>
      </c>
      <c r="T54">
        <f>T53+COUNTIF(전체당첨내역!$B54:$G54,19)</f>
        <v>7</v>
      </c>
      <c r="U54">
        <f>U53+COUNTIF(전체당첨내역!$B54:$G54,20)</f>
        <v>7</v>
      </c>
      <c r="V54">
        <f>V53+COUNTIF(전체당첨내역!$B54:$G54,21)</f>
        <v>7</v>
      </c>
      <c r="W54">
        <f>W53+COUNTIF(전체당첨내역!$B54:$G54,22)</f>
        <v>3</v>
      </c>
      <c r="X54">
        <f>X53+COUNTIF(전체당첨내역!$B54:$G54,23)</f>
        <v>9</v>
      </c>
      <c r="Y54">
        <f>Y53+COUNTIF(전체당첨내역!$B54:$G54,24)</f>
        <v>2</v>
      </c>
      <c r="Z54">
        <f>Z53+COUNTIF(전체당첨내역!$B54:$G54,25)</f>
        <v>10</v>
      </c>
      <c r="AA54">
        <f>AA53+COUNTIF(전체당첨내역!$B54:$G54,26)</f>
        <v>11</v>
      </c>
      <c r="AB54">
        <f>AB53+COUNTIF(전체당첨내역!$B54:$G54,27)</f>
        <v>6</v>
      </c>
      <c r="AC54">
        <f>AC53+COUNTIF(전체당첨내역!$B54:$G54,28)</f>
        <v>3</v>
      </c>
      <c r="AD54">
        <f>AD53+COUNTIF(전체당첨내역!$B54:$G54,29)</f>
        <v>4</v>
      </c>
      <c r="AE54">
        <f>AE53+COUNTIF(전체당첨내역!$B54:$G54,30)</f>
        <v>8</v>
      </c>
      <c r="AF54">
        <f>AF53+COUNTIF(전체당첨내역!$B54:$G54,31)</f>
        <v>8</v>
      </c>
      <c r="AG54">
        <f>AG53+COUNTIF(전체당첨내역!$B54:$G54,32)</f>
        <v>7</v>
      </c>
      <c r="AH54">
        <f>AH53+COUNTIF(전체당첨내역!$B54:$G54,33)</f>
        <v>9</v>
      </c>
      <c r="AI54">
        <f>AI53+COUNTIF(전체당첨내역!$B54:$G54,34)</f>
        <v>3</v>
      </c>
      <c r="AJ54">
        <f>AJ53+COUNTIF(전체당첨내역!$B54:$G54,35)</f>
        <v>9</v>
      </c>
      <c r="AK54">
        <f>AK53+COUNTIF(전체당첨내역!$B54:$G54,36)</f>
        <v>5</v>
      </c>
      <c r="AL54">
        <f>AL53+COUNTIF(전체당첨내역!$B54:$G54,37)</f>
        <v>14</v>
      </c>
      <c r="AM54">
        <f>AM53+COUNTIF(전체당첨내역!$B54:$G54,38)</f>
        <v>8</v>
      </c>
      <c r="AN54">
        <f>AN53+COUNTIF(전체당첨내역!$B54:$G54,39)</f>
        <v>8</v>
      </c>
      <c r="AO54">
        <f>AO53+COUNTIF(전체당첨내역!$B54:$G54,40)</f>
        <v>13</v>
      </c>
      <c r="AP54">
        <f>AP53+COUNTIF(전체당첨내역!$B54:$G54,41)</f>
        <v>4</v>
      </c>
      <c r="AQ54">
        <f>AQ53+COUNTIF(전체당첨내역!$B54:$G54,42)</f>
        <v>8</v>
      </c>
      <c r="AR54">
        <f>AR53+COUNTIF(전체당첨내역!$B54:$G54,43)</f>
        <v>8</v>
      </c>
      <c r="AS54">
        <f>AS53+COUNTIF(전체당첨내역!$B54:$G54,44)</f>
        <v>7</v>
      </c>
      <c r="AT54">
        <f>AT53+COUNTIF(전체당첨내역!$B54:$G54,45)</f>
        <v>3</v>
      </c>
    </row>
    <row r="55" spans="1:46" ht="16.5" customHeight="1">
      <c r="A55">
        <v>54</v>
      </c>
      <c r="B55">
        <f>B54+COUNTIF(전체당첨내역!$B55:$G55,1)</f>
        <v>6</v>
      </c>
      <c r="C55">
        <f>C54+COUNTIF(전체당첨내역!$B55:$G55,2)</f>
        <v>9</v>
      </c>
      <c r="D55">
        <f>D54+COUNTIF(전체당첨내역!$B55:$G55,3)</f>
        <v>6</v>
      </c>
      <c r="E55">
        <f>E54+COUNTIF(전체당첨내역!$B55:$G55,4)</f>
        <v>9</v>
      </c>
      <c r="F55">
        <f>F54+COUNTIF(전체당첨내역!$B55:$G55,5)</f>
        <v>4</v>
      </c>
      <c r="G55">
        <f>G54+COUNTIF(전체당첨내역!$B55:$G55,6)</f>
        <v>9</v>
      </c>
      <c r="H55">
        <f>H54+COUNTIF(전체당첨내역!$B55:$G55,7)</f>
        <v>11</v>
      </c>
      <c r="I55">
        <f>I54+COUNTIF(전체당첨내역!$B55:$G55,8)</f>
        <v>7</v>
      </c>
      <c r="J55">
        <f>J54+COUNTIF(전체당첨내역!$B55:$G55,9)</f>
        <v>7</v>
      </c>
      <c r="K55">
        <f>K54+COUNTIF(전체당첨내역!$B55:$G55,10)</f>
        <v>6</v>
      </c>
      <c r="L55">
        <f>L54+COUNTIF(전체당첨내역!$B55:$G55,11)</f>
        <v>5</v>
      </c>
      <c r="M55">
        <f>M54+COUNTIF(전체당첨내역!$B55:$G55,12)</f>
        <v>4</v>
      </c>
      <c r="N55">
        <f>N54+COUNTIF(전체당첨내역!$B55:$G55,13)</f>
        <v>8</v>
      </c>
      <c r="O55">
        <f>O54+COUNTIF(전체당첨내역!$B55:$G55,14)</f>
        <v>6</v>
      </c>
      <c r="P55">
        <f>P54+COUNTIF(전체당첨내역!$B55:$G55,15)</f>
        <v>5</v>
      </c>
      <c r="Q55">
        <f>Q54+COUNTIF(전체당첨내역!$B55:$G55,16)</f>
        <v>9</v>
      </c>
      <c r="R55">
        <f>R54+COUNTIF(전체당첨내역!$B55:$G55,17)</f>
        <v>9</v>
      </c>
      <c r="S55">
        <f>S54+COUNTIF(전체당첨내역!$B55:$G55,18)</f>
        <v>9</v>
      </c>
      <c r="T55">
        <f>T54+COUNTIF(전체당첨내역!$B55:$G55,19)</f>
        <v>7</v>
      </c>
      <c r="U55">
        <f>U54+COUNTIF(전체당첨내역!$B55:$G55,20)</f>
        <v>7</v>
      </c>
      <c r="V55">
        <f>V54+COUNTIF(전체당첨내역!$B55:$G55,21)</f>
        <v>8</v>
      </c>
      <c r="W55">
        <f>W54+COUNTIF(전체당첨내역!$B55:$G55,22)</f>
        <v>3</v>
      </c>
      <c r="X55">
        <f>X54+COUNTIF(전체당첨내역!$B55:$G55,23)</f>
        <v>9</v>
      </c>
      <c r="Y55">
        <f>Y54+COUNTIF(전체당첨내역!$B55:$G55,24)</f>
        <v>2</v>
      </c>
      <c r="Z55">
        <f>Z54+COUNTIF(전체당첨내역!$B55:$G55,25)</f>
        <v>10</v>
      </c>
      <c r="AA55">
        <f>AA54+COUNTIF(전체당첨내역!$B55:$G55,26)</f>
        <v>11</v>
      </c>
      <c r="AB55">
        <f>AB54+COUNTIF(전체당첨내역!$B55:$G55,27)</f>
        <v>7</v>
      </c>
      <c r="AC55">
        <f>AC54+COUNTIF(전체당첨내역!$B55:$G55,28)</f>
        <v>3</v>
      </c>
      <c r="AD55">
        <f>AD54+COUNTIF(전체당첨내역!$B55:$G55,29)</f>
        <v>4</v>
      </c>
      <c r="AE55">
        <f>AE54+COUNTIF(전체당첨내역!$B55:$G55,30)</f>
        <v>8</v>
      </c>
      <c r="AF55">
        <f>AF54+COUNTIF(전체당첨내역!$B55:$G55,31)</f>
        <v>8</v>
      </c>
      <c r="AG55">
        <f>AG54+COUNTIF(전체당첨내역!$B55:$G55,32)</f>
        <v>7</v>
      </c>
      <c r="AH55">
        <f>AH54+COUNTIF(전체당첨내역!$B55:$G55,33)</f>
        <v>9</v>
      </c>
      <c r="AI55">
        <f>AI54+COUNTIF(전체당첨내역!$B55:$G55,34)</f>
        <v>3</v>
      </c>
      <c r="AJ55">
        <f>AJ54+COUNTIF(전체당첨내역!$B55:$G55,35)</f>
        <v>9</v>
      </c>
      <c r="AK55">
        <f>AK54+COUNTIF(전체당첨내역!$B55:$G55,36)</f>
        <v>6</v>
      </c>
      <c r="AL55">
        <f>AL54+COUNTIF(전체당첨내역!$B55:$G55,37)</f>
        <v>14</v>
      </c>
      <c r="AM55">
        <f>AM54+COUNTIF(전체당첨내역!$B55:$G55,38)</f>
        <v>8</v>
      </c>
      <c r="AN55">
        <f>AN54+COUNTIF(전체당첨내역!$B55:$G55,39)</f>
        <v>9</v>
      </c>
      <c r="AO55">
        <f>AO54+COUNTIF(전체당첨내역!$B55:$G55,40)</f>
        <v>13</v>
      </c>
      <c r="AP55">
        <f>AP54+COUNTIF(전체당첨내역!$B55:$G55,41)</f>
        <v>4</v>
      </c>
      <c r="AQ55">
        <f>AQ54+COUNTIF(전체당첨내역!$B55:$G55,42)</f>
        <v>8</v>
      </c>
      <c r="AR55">
        <f>AR54+COUNTIF(전체당첨내역!$B55:$G55,43)</f>
        <v>8</v>
      </c>
      <c r="AS55">
        <f>AS54+COUNTIF(전체당첨내역!$B55:$G55,44)</f>
        <v>7</v>
      </c>
      <c r="AT55">
        <f>AT54+COUNTIF(전체당첨내역!$B55:$G55,45)</f>
        <v>3</v>
      </c>
    </row>
    <row r="56" spans="1:46" ht="16.5" customHeight="1">
      <c r="A56">
        <v>55</v>
      </c>
      <c r="B56">
        <f>B55+COUNTIF(전체당첨내역!$B56:$G56,1)</f>
        <v>6</v>
      </c>
      <c r="C56">
        <f>C55+COUNTIF(전체당첨내역!$B56:$G56,2)</f>
        <v>9</v>
      </c>
      <c r="D56">
        <f>D55+COUNTIF(전체당첨내역!$B56:$G56,3)</f>
        <v>6</v>
      </c>
      <c r="E56">
        <f>E55+COUNTIF(전체당첨내역!$B56:$G56,4)</f>
        <v>9</v>
      </c>
      <c r="F56">
        <f>F55+COUNTIF(전체당첨내역!$B56:$G56,5)</f>
        <v>4</v>
      </c>
      <c r="G56">
        <f>G55+COUNTIF(전체당첨내역!$B56:$G56,6)</f>
        <v>9</v>
      </c>
      <c r="H56">
        <f>H55+COUNTIF(전체당첨내역!$B56:$G56,7)</f>
        <v>11</v>
      </c>
      <c r="I56">
        <f>I55+COUNTIF(전체당첨내역!$B56:$G56,8)</f>
        <v>7</v>
      </c>
      <c r="J56">
        <f>J55+COUNTIF(전체당첨내역!$B56:$G56,9)</f>
        <v>7</v>
      </c>
      <c r="K56">
        <f>K55+COUNTIF(전체당첨내역!$B56:$G56,10)</f>
        <v>6</v>
      </c>
      <c r="L56">
        <f>L55+COUNTIF(전체당첨내역!$B56:$G56,11)</f>
        <v>5</v>
      </c>
      <c r="M56">
        <f>M55+COUNTIF(전체당첨내역!$B56:$G56,12)</f>
        <v>4</v>
      </c>
      <c r="N56">
        <f>N55+COUNTIF(전체당첨내역!$B56:$G56,13)</f>
        <v>8</v>
      </c>
      <c r="O56">
        <f>O55+COUNTIF(전체당첨내역!$B56:$G56,14)</f>
        <v>6</v>
      </c>
      <c r="P56">
        <f>P55+COUNTIF(전체당첨내역!$B56:$G56,15)</f>
        <v>5</v>
      </c>
      <c r="Q56">
        <f>Q55+COUNTIF(전체당첨내역!$B56:$G56,16)</f>
        <v>9</v>
      </c>
      <c r="R56">
        <f>R55+COUNTIF(전체당첨내역!$B56:$G56,17)</f>
        <v>10</v>
      </c>
      <c r="S56">
        <f>S55+COUNTIF(전체당첨내역!$B56:$G56,18)</f>
        <v>9</v>
      </c>
      <c r="T56">
        <f>T55+COUNTIF(전체당첨내역!$B56:$G56,19)</f>
        <v>7</v>
      </c>
      <c r="U56">
        <f>U55+COUNTIF(전체당첨내역!$B56:$G56,20)</f>
        <v>7</v>
      </c>
      <c r="V56">
        <f>V55+COUNTIF(전체당첨내역!$B56:$G56,21)</f>
        <v>9</v>
      </c>
      <c r="W56">
        <f>W55+COUNTIF(전체당첨내역!$B56:$G56,22)</f>
        <v>3</v>
      </c>
      <c r="X56">
        <f>X55+COUNTIF(전체당첨내역!$B56:$G56,23)</f>
        <v>9</v>
      </c>
      <c r="Y56">
        <f>Y55+COUNTIF(전체당첨내역!$B56:$G56,24)</f>
        <v>2</v>
      </c>
      <c r="Z56">
        <f>Z55+COUNTIF(전체당첨내역!$B56:$G56,25)</f>
        <v>10</v>
      </c>
      <c r="AA56">
        <f>AA55+COUNTIF(전체당첨내역!$B56:$G56,26)</f>
        <v>11</v>
      </c>
      <c r="AB56">
        <f>AB55+COUNTIF(전체당첨내역!$B56:$G56,27)</f>
        <v>7</v>
      </c>
      <c r="AC56">
        <f>AC55+COUNTIF(전체당첨내역!$B56:$G56,28)</f>
        <v>3</v>
      </c>
      <c r="AD56">
        <f>AD55+COUNTIF(전체당첨내역!$B56:$G56,29)</f>
        <v>4</v>
      </c>
      <c r="AE56">
        <f>AE55+COUNTIF(전체당첨내역!$B56:$G56,30)</f>
        <v>8</v>
      </c>
      <c r="AF56">
        <f>AF55+COUNTIF(전체당첨내역!$B56:$G56,31)</f>
        <v>9</v>
      </c>
      <c r="AG56">
        <f>AG55+COUNTIF(전체당첨내역!$B56:$G56,32)</f>
        <v>7</v>
      </c>
      <c r="AH56">
        <f>AH55+COUNTIF(전체당첨내역!$B56:$G56,33)</f>
        <v>9</v>
      </c>
      <c r="AI56">
        <f>AI55+COUNTIF(전체당첨내역!$B56:$G56,34)</f>
        <v>3</v>
      </c>
      <c r="AJ56">
        <f>AJ55+COUNTIF(전체당첨내역!$B56:$G56,35)</f>
        <v>9</v>
      </c>
      <c r="AK56">
        <f>AK55+COUNTIF(전체당첨내역!$B56:$G56,36)</f>
        <v>6</v>
      </c>
      <c r="AL56">
        <f>AL55+COUNTIF(전체당첨내역!$B56:$G56,37)</f>
        <v>15</v>
      </c>
      <c r="AM56">
        <f>AM55+COUNTIF(전체당첨내역!$B56:$G56,38)</f>
        <v>8</v>
      </c>
      <c r="AN56">
        <f>AN55+COUNTIF(전체당첨내역!$B56:$G56,39)</f>
        <v>9</v>
      </c>
      <c r="AO56">
        <f>AO55+COUNTIF(전체당첨내역!$B56:$G56,40)</f>
        <v>14</v>
      </c>
      <c r="AP56">
        <f>AP55+COUNTIF(전체당첨내역!$B56:$G56,41)</f>
        <v>4</v>
      </c>
      <c r="AQ56">
        <f>AQ55+COUNTIF(전체당첨내역!$B56:$G56,42)</f>
        <v>8</v>
      </c>
      <c r="AR56">
        <f>AR55+COUNTIF(전체당첨내역!$B56:$G56,43)</f>
        <v>8</v>
      </c>
      <c r="AS56">
        <f>AS55+COUNTIF(전체당첨내역!$B56:$G56,44)</f>
        <v>8</v>
      </c>
      <c r="AT56">
        <f>AT55+COUNTIF(전체당첨내역!$B56:$G56,45)</f>
        <v>3</v>
      </c>
    </row>
    <row r="57" spans="1:46" ht="16.5" customHeight="1">
      <c r="A57">
        <v>56</v>
      </c>
      <c r="B57">
        <f>B56+COUNTIF(전체당첨내역!$B57:$G57,1)</f>
        <v>6</v>
      </c>
      <c r="C57">
        <f>C56+COUNTIF(전체당첨내역!$B57:$G57,2)</f>
        <v>9</v>
      </c>
      <c r="D57">
        <f>D56+COUNTIF(전체당첨내역!$B57:$G57,3)</f>
        <v>6</v>
      </c>
      <c r="E57">
        <f>E56+COUNTIF(전체당첨내역!$B57:$G57,4)</f>
        <v>9</v>
      </c>
      <c r="F57">
        <f>F56+COUNTIF(전체당첨내역!$B57:$G57,5)</f>
        <v>4</v>
      </c>
      <c r="G57">
        <f>G56+COUNTIF(전체당첨내역!$B57:$G57,6)</f>
        <v>9</v>
      </c>
      <c r="H57">
        <f>H56+COUNTIF(전체당첨내역!$B57:$G57,7)</f>
        <v>11</v>
      </c>
      <c r="I57">
        <f>I56+COUNTIF(전체당첨내역!$B57:$G57,8)</f>
        <v>7</v>
      </c>
      <c r="J57">
        <f>J56+COUNTIF(전체당첨내역!$B57:$G57,9)</f>
        <v>7</v>
      </c>
      <c r="K57">
        <f>K56+COUNTIF(전체당첨내역!$B57:$G57,10)</f>
        <v>7</v>
      </c>
      <c r="L57">
        <f>L56+COUNTIF(전체당첨내역!$B57:$G57,11)</f>
        <v>5</v>
      </c>
      <c r="M57">
        <f>M56+COUNTIF(전체당첨내역!$B57:$G57,12)</f>
        <v>4</v>
      </c>
      <c r="N57">
        <f>N56+COUNTIF(전체당첨내역!$B57:$G57,13)</f>
        <v>8</v>
      </c>
      <c r="O57">
        <f>O56+COUNTIF(전체당첨내역!$B57:$G57,14)</f>
        <v>7</v>
      </c>
      <c r="P57">
        <f>P56+COUNTIF(전체당첨내역!$B57:$G57,15)</f>
        <v>5</v>
      </c>
      <c r="Q57">
        <f>Q56+COUNTIF(전체당첨내역!$B57:$G57,16)</f>
        <v>9</v>
      </c>
      <c r="R57">
        <f>R56+COUNTIF(전체당첨내역!$B57:$G57,17)</f>
        <v>10</v>
      </c>
      <c r="S57">
        <f>S56+COUNTIF(전체당첨내역!$B57:$G57,18)</f>
        <v>9</v>
      </c>
      <c r="T57">
        <f>T56+COUNTIF(전체당첨내역!$B57:$G57,19)</f>
        <v>7</v>
      </c>
      <c r="U57">
        <f>U56+COUNTIF(전체당첨내역!$B57:$G57,20)</f>
        <v>7</v>
      </c>
      <c r="V57">
        <f>V56+COUNTIF(전체당첨내역!$B57:$G57,21)</f>
        <v>9</v>
      </c>
      <c r="W57">
        <f>W56+COUNTIF(전체당첨내역!$B57:$G57,22)</f>
        <v>3</v>
      </c>
      <c r="X57">
        <f>X56+COUNTIF(전체당첨내역!$B57:$G57,23)</f>
        <v>9</v>
      </c>
      <c r="Y57">
        <f>Y56+COUNTIF(전체당첨내역!$B57:$G57,24)</f>
        <v>2</v>
      </c>
      <c r="Z57">
        <f>Z56+COUNTIF(전체당첨내역!$B57:$G57,25)</f>
        <v>10</v>
      </c>
      <c r="AA57">
        <f>AA56+COUNTIF(전체당첨내역!$B57:$G57,26)</f>
        <v>11</v>
      </c>
      <c r="AB57">
        <f>AB56+COUNTIF(전체당첨내역!$B57:$G57,27)</f>
        <v>7</v>
      </c>
      <c r="AC57">
        <f>AC56+COUNTIF(전체당첨내역!$B57:$G57,28)</f>
        <v>3</v>
      </c>
      <c r="AD57">
        <f>AD56+COUNTIF(전체당첨내역!$B57:$G57,29)</f>
        <v>4</v>
      </c>
      <c r="AE57">
        <f>AE56+COUNTIF(전체당첨내역!$B57:$G57,30)</f>
        <v>9</v>
      </c>
      <c r="AF57">
        <f>AF56+COUNTIF(전체당첨내역!$B57:$G57,31)</f>
        <v>10</v>
      </c>
      <c r="AG57">
        <f>AG56+COUNTIF(전체당첨내역!$B57:$G57,32)</f>
        <v>7</v>
      </c>
      <c r="AH57">
        <f>AH56+COUNTIF(전체당첨내역!$B57:$G57,33)</f>
        <v>10</v>
      </c>
      <c r="AI57">
        <f>AI56+COUNTIF(전체당첨내역!$B57:$G57,34)</f>
        <v>3</v>
      </c>
      <c r="AJ57">
        <f>AJ56+COUNTIF(전체당첨내역!$B57:$G57,35)</f>
        <v>9</v>
      </c>
      <c r="AK57">
        <f>AK56+COUNTIF(전체당첨내역!$B57:$G57,36)</f>
        <v>6</v>
      </c>
      <c r="AL57">
        <f>AL56+COUNTIF(전체당첨내역!$B57:$G57,37)</f>
        <v>16</v>
      </c>
      <c r="AM57">
        <f>AM56+COUNTIF(전체당첨내역!$B57:$G57,38)</f>
        <v>8</v>
      </c>
      <c r="AN57">
        <f>AN56+COUNTIF(전체당첨내역!$B57:$G57,39)</f>
        <v>9</v>
      </c>
      <c r="AO57">
        <f>AO56+COUNTIF(전체당첨내역!$B57:$G57,40)</f>
        <v>14</v>
      </c>
      <c r="AP57">
        <f>AP56+COUNTIF(전체당첨내역!$B57:$G57,41)</f>
        <v>4</v>
      </c>
      <c r="AQ57">
        <f>AQ56+COUNTIF(전체당첨내역!$B57:$G57,42)</f>
        <v>8</v>
      </c>
      <c r="AR57">
        <f>AR56+COUNTIF(전체당첨내역!$B57:$G57,43)</f>
        <v>8</v>
      </c>
      <c r="AS57">
        <f>AS56+COUNTIF(전체당첨내역!$B57:$G57,44)</f>
        <v>8</v>
      </c>
      <c r="AT57">
        <f>AT56+COUNTIF(전체당첨내역!$B57:$G57,45)</f>
        <v>3</v>
      </c>
    </row>
    <row r="58" spans="1:46" ht="16.5" customHeight="1">
      <c r="A58">
        <v>57</v>
      </c>
      <c r="B58">
        <f>B57+COUNTIF(전체당첨내역!$B58:$G58,1)</f>
        <v>6</v>
      </c>
      <c r="C58">
        <f>C57+COUNTIF(전체당첨내역!$B58:$G58,2)</f>
        <v>9</v>
      </c>
      <c r="D58">
        <f>D57+COUNTIF(전체당첨내역!$B58:$G58,3)</f>
        <v>6</v>
      </c>
      <c r="E58">
        <f>E57+COUNTIF(전체당첨내역!$B58:$G58,4)</f>
        <v>9</v>
      </c>
      <c r="F58">
        <f>F57+COUNTIF(전체당첨내역!$B58:$G58,5)</f>
        <v>4</v>
      </c>
      <c r="G58">
        <f>G57+COUNTIF(전체당첨내역!$B58:$G58,6)</f>
        <v>9</v>
      </c>
      <c r="H58">
        <f>H57+COUNTIF(전체당첨내역!$B58:$G58,7)</f>
        <v>12</v>
      </c>
      <c r="I58">
        <f>I57+COUNTIF(전체당첨내역!$B58:$G58,8)</f>
        <v>7</v>
      </c>
      <c r="J58">
        <f>J57+COUNTIF(전체당첨내역!$B58:$G58,9)</f>
        <v>7</v>
      </c>
      <c r="K58">
        <f>K57+COUNTIF(전체당첨내역!$B58:$G58,10)</f>
        <v>8</v>
      </c>
      <c r="L58">
        <f>L57+COUNTIF(전체당첨내역!$B58:$G58,11)</f>
        <v>5</v>
      </c>
      <c r="M58">
        <f>M57+COUNTIF(전체당첨내역!$B58:$G58,12)</f>
        <v>4</v>
      </c>
      <c r="N58">
        <f>N57+COUNTIF(전체당첨내역!$B58:$G58,13)</f>
        <v>8</v>
      </c>
      <c r="O58">
        <f>O57+COUNTIF(전체당첨내역!$B58:$G58,14)</f>
        <v>7</v>
      </c>
      <c r="P58">
        <f>P57+COUNTIF(전체당첨내역!$B58:$G58,15)</f>
        <v>5</v>
      </c>
      <c r="Q58">
        <f>Q57+COUNTIF(전체당첨내역!$B58:$G58,16)</f>
        <v>10</v>
      </c>
      <c r="R58">
        <f>R57+COUNTIF(전체당첨내역!$B58:$G58,17)</f>
        <v>10</v>
      </c>
      <c r="S58">
        <f>S57+COUNTIF(전체당첨내역!$B58:$G58,18)</f>
        <v>9</v>
      </c>
      <c r="T58">
        <f>T57+COUNTIF(전체당첨내역!$B58:$G58,19)</f>
        <v>7</v>
      </c>
      <c r="U58">
        <f>U57+COUNTIF(전체당첨내역!$B58:$G58,20)</f>
        <v>7</v>
      </c>
      <c r="V58">
        <f>V57+COUNTIF(전체당첨내역!$B58:$G58,21)</f>
        <v>9</v>
      </c>
      <c r="W58">
        <f>W57+COUNTIF(전체당첨내역!$B58:$G58,22)</f>
        <v>3</v>
      </c>
      <c r="X58">
        <f>X57+COUNTIF(전체당첨내역!$B58:$G58,23)</f>
        <v>9</v>
      </c>
      <c r="Y58">
        <f>Y57+COUNTIF(전체당첨내역!$B58:$G58,24)</f>
        <v>2</v>
      </c>
      <c r="Z58">
        <f>Z57+COUNTIF(전체당첨내역!$B58:$G58,25)</f>
        <v>11</v>
      </c>
      <c r="AA58">
        <f>AA57+COUNTIF(전체당첨내역!$B58:$G58,26)</f>
        <v>11</v>
      </c>
      <c r="AB58">
        <f>AB57+COUNTIF(전체당첨내역!$B58:$G58,27)</f>
        <v>7</v>
      </c>
      <c r="AC58">
        <f>AC57+COUNTIF(전체당첨내역!$B58:$G58,28)</f>
        <v>3</v>
      </c>
      <c r="AD58">
        <f>AD57+COUNTIF(전체당첨내역!$B58:$G58,29)</f>
        <v>5</v>
      </c>
      <c r="AE58">
        <f>AE57+COUNTIF(전체당첨내역!$B58:$G58,30)</f>
        <v>9</v>
      </c>
      <c r="AF58">
        <f>AF57+COUNTIF(전체당첨내역!$B58:$G58,31)</f>
        <v>10</v>
      </c>
      <c r="AG58">
        <f>AG57+COUNTIF(전체당첨내역!$B58:$G58,32)</f>
        <v>7</v>
      </c>
      <c r="AH58">
        <f>AH57+COUNTIF(전체당첨내역!$B58:$G58,33)</f>
        <v>10</v>
      </c>
      <c r="AI58">
        <f>AI57+COUNTIF(전체당첨내역!$B58:$G58,34)</f>
        <v>3</v>
      </c>
      <c r="AJ58">
        <f>AJ57+COUNTIF(전체당첨내역!$B58:$G58,35)</f>
        <v>9</v>
      </c>
      <c r="AK58">
        <f>AK57+COUNTIF(전체당첨내역!$B58:$G58,36)</f>
        <v>6</v>
      </c>
      <c r="AL58">
        <f>AL57+COUNTIF(전체당첨내역!$B58:$G58,37)</f>
        <v>16</v>
      </c>
      <c r="AM58">
        <f>AM57+COUNTIF(전체당첨내역!$B58:$G58,38)</f>
        <v>8</v>
      </c>
      <c r="AN58">
        <f>AN57+COUNTIF(전체당첨내역!$B58:$G58,39)</f>
        <v>9</v>
      </c>
      <c r="AO58">
        <f>AO57+COUNTIF(전체당첨내역!$B58:$G58,40)</f>
        <v>14</v>
      </c>
      <c r="AP58">
        <f>AP57+COUNTIF(전체당첨내역!$B58:$G58,41)</f>
        <v>4</v>
      </c>
      <c r="AQ58">
        <f>AQ57+COUNTIF(전체당첨내역!$B58:$G58,42)</f>
        <v>8</v>
      </c>
      <c r="AR58">
        <f>AR57+COUNTIF(전체당첨내역!$B58:$G58,43)</f>
        <v>8</v>
      </c>
      <c r="AS58">
        <f>AS57+COUNTIF(전체당첨내역!$B58:$G58,44)</f>
        <v>9</v>
      </c>
      <c r="AT58">
        <f>AT57+COUNTIF(전체당첨내역!$B58:$G58,45)</f>
        <v>3</v>
      </c>
    </row>
    <row r="59" spans="1:46" ht="16.5" customHeight="1">
      <c r="A59">
        <v>58</v>
      </c>
      <c r="B59">
        <f>B58+COUNTIF(전체당첨내역!$B59:$G59,1)</f>
        <v>6</v>
      </c>
      <c r="C59">
        <f>C58+COUNTIF(전체당첨내역!$B59:$G59,2)</f>
        <v>9</v>
      </c>
      <c r="D59">
        <f>D58+COUNTIF(전체당첨내역!$B59:$G59,3)</f>
        <v>6</v>
      </c>
      <c r="E59">
        <f>E58+COUNTIF(전체당첨내역!$B59:$G59,4)</f>
        <v>9</v>
      </c>
      <c r="F59">
        <f>F58+COUNTIF(전체당첨내역!$B59:$G59,5)</f>
        <v>4</v>
      </c>
      <c r="G59">
        <f>G58+COUNTIF(전체당첨내역!$B59:$G59,6)</f>
        <v>9</v>
      </c>
      <c r="H59">
        <f>H58+COUNTIF(전체당첨내역!$B59:$G59,7)</f>
        <v>12</v>
      </c>
      <c r="I59">
        <f>I58+COUNTIF(전체당첨내역!$B59:$G59,8)</f>
        <v>7</v>
      </c>
      <c r="J59">
        <f>J58+COUNTIF(전체당첨내역!$B59:$G59,9)</f>
        <v>7</v>
      </c>
      <c r="K59">
        <f>K58+COUNTIF(전체당첨내역!$B59:$G59,10)</f>
        <v>9</v>
      </c>
      <c r="L59">
        <f>L58+COUNTIF(전체당첨내역!$B59:$G59,11)</f>
        <v>5</v>
      </c>
      <c r="M59">
        <f>M58+COUNTIF(전체당첨내역!$B59:$G59,12)</f>
        <v>4</v>
      </c>
      <c r="N59">
        <f>N58+COUNTIF(전체당첨내역!$B59:$G59,13)</f>
        <v>8</v>
      </c>
      <c r="O59">
        <f>O58+COUNTIF(전체당첨내역!$B59:$G59,14)</f>
        <v>7</v>
      </c>
      <c r="P59">
        <f>P58+COUNTIF(전체당첨내역!$B59:$G59,15)</f>
        <v>5</v>
      </c>
      <c r="Q59">
        <f>Q58+COUNTIF(전체당첨내역!$B59:$G59,16)</f>
        <v>10</v>
      </c>
      <c r="R59">
        <f>R58+COUNTIF(전체당첨내역!$B59:$G59,17)</f>
        <v>10</v>
      </c>
      <c r="S59">
        <f>S58+COUNTIF(전체당첨내역!$B59:$G59,18)</f>
        <v>9</v>
      </c>
      <c r="T59">
        <f>T58+COUNTIF(전체당첨내역!$B59:$G59,19)</f>
        <v>7</v>
      </c>
      <c r="U59">
        <f>U58+COUNTIF(전체당첨내역!$B59:$G59,20)</f>
        <v>7</v>
      </c>
      <c r="V59">
        <f>V58+COUNTIF(전체당첨내역!$B59:$G59,21)</f>
        <v>9</v>
      </c>
      <c r="W59">
        <f>W58+COUNTIF(전체당첨내역!$B59:$G59,22)</f>
        <v>3</v>
      </c>
      <c r="X59">
        <f>X58+COUNTIF(전체당첨내역!$B59:$G59,23)</f>
        <v>9</v>
      </c>
      <c r="Y59">
        <f>Y58+COUNTIF(전체당첨내역!$B59:$G59,24)</f>
        <v>3</v>
      </c>
      <c r="Z59">
        <f>Z58+COUNTIF(전체당첨내역!$B59:$G59,25)</f>
        <v>12</v>
      </c>
      <c r="AA59">
        <f>AA58+COUNTIF(전체당첨내역!$B59:$G59,26)</f>
        <v>11</v>
      </c>
      <c r="AB59">
        <f>AB58+COUNTIF(전체당첨내역!$B59:$G59,27)</f>
        <v>7</v>
      </c>
      <c r="AC59">
        <f>AC58+COUNTIF(전체당첨내역!$B59:$G59,28)</f>
        <v>3</v>
      </c>
      <c r="AD59">
        <f>AD58+COUNTIF(전체당첨내역!$B59:$G59,29)</f>
        <v>5</v>
      </c>
      <c r="AE59">
        <f>AE58+COUNTIF(전체당첨내역!$B59:$G59,30)</f>
        <v>9</v>
      </c>
      <c r="AF59">
        <f>AF58+COUNTIF(전체당첨내역!$B59:$G59,31)</f>
        <v>10</v>
      </c>
      <c r="AG59">
        <f>AG58+COUNTIF(전체당첨내역!$B59:$G59,32)</f>
        <v>7</v>
      </c>
      <c r="AH59">
        <f>AH58+COUNTIF(전체당첨내역!$B59:$G59,33)</f>
        <v>11</v>
      </c>
      <c r="AI59">
        <f>AI58+COUNTIF(전체당첨내역!$B59:$G59,34)</f>
        <v>3</v>
      </c>
      <c r="AJ59">
        <f>AJ58+COUNTIF(전체당첨내역!$B59:$G59,35)</f>
        <v>9</v>
      </c>
      <c r="AK59">
        <f>AK58+COUNTIF(전체당첨내역!$B59:$G59,36)</f>
        <v>6</v>
      </c>
      <c r="AL59">
        <f>AL58+COUNTIF(전체당첨내역!$B59:$G59,37)</f>
        <v>16</v>
      </c>
      <c r="AM59">
        <f>AM58+COUNTIF(전체당첨내역!$B59:$G59,38)</f>
        <v>8</v>
      </c>
      <c r="AN59">
        <f>AN58+COUNTIF(전체당첨내역!$B59:$G59,39)</f>
        <v>9</v>
      </c>
      <c r="AO59">
        <f>AO58+COUNTIF(전체당첨내역!$B59:$G59,40)</f>
        <v>15</v>
      </c>
      <c r="AP59">
        <f>AP58+COUNTIF(전체당첨내역!$B59:$G59,41)</f>
        <v>4</v>
      </c>
      <c r="AQ59">
        <f>AQ58+COUNTIF(전체당첨내역!$B59:$G59,42)</f>
        <v>8</v>
      </c>
      <c r="AR59">
        <f>AR58+COUNTIF(전체당첨내역!$B59:$G59,43)</f>
        <v>8</v>
      </c>
      <c r="AS59">
        <f>AS58+COUNTIF(전체당첨내역!$B59:$G59,44)</f>
        <v>10</v>
      </c>
      <c r="AT59">
        <f>AT58+COUNTIF(전체당첨내역!$B59:$G59,45)</f>
        <v>3</v>
      </c>
    </row>
    <row r="60" spans="1:46" ht="16.5" customHeight="1">
      <c r="A60">
        <v>59</v>
      </c>
      <c r="B60">
        <f>B59+COUNTIF(전체당첨내역!$B60:$G60,1)</f>
        <v>6</v>
      </c>
      <c r="C60">
        <f>C59+COUNTIF(전체당첨내역!$B60:$G60,2)</f>
        <v>9</v>
      </c>
      <c r="D60">
        <f>D59+COUNTIF(전체당첨내역!$B60:$G60,3)</f>
        <v>6</v>
      </c>
      <c r="E60">
        <f>E59+COUNTIF(전체당첨내역!$B60:$G60,4)</f>
        <v>9</v>
      </c>
      <c r="F60">
        <f>F59+COUNTIF(전체당첨내역!$B60:$G60,5)</f>
        <v>4</v>
      </c>
      <c r="G60">
        <f>G59+COUNTIF(전체당첨내역!$B60:$G60,6)</f>
        <v>10</v>
      </c>
      <c r="H60">
        <f>H59+COUNTIF(전체당첨내역!$B60:$G60,7)</f>
        <v>12</v>
      </c>
      <c r="I60">
        <f>I59+COUNTIF(전체당첨내역!$B60:$G60,8)</f>
        <v>7</v>
      </c>
      <c r="J60">
        <f>J59+COUNTIF(전체당첨내역!$B60:$G60,9)</f>
        <v>7</v>
      </c>
      <c r="K60">
        <f>K59+COUNTIF(전체당첨내역!$B60:$G60,10)</f>
        <v>9</v>
      </c>
      <c r="L60">
        <f>L59+COUNTIF(전체당첨내역!$B60:$G60,11)</f>
        <v>5</v>
      </c>
      <c r="M60">
        <f>M59+COUNTIF(전체당첨내역!$B60:$G60,12)</f>
        <v>4</v>
      </c>
      <c r="N60">
        <f>N59+COUNTIF(전체당첨내역!$B60:$G60,13)</f>
        <v>8</v>
      </c>
      <c r="O60">
        <f>O59+COUNTIF(전체당첨내역!$B60:$G60,14)</f>
        <v>7</v>
      </c>
      <c r="P60">
        <f>P59+COUNTIF(전체당첨내역!$B60:$G60,15)</f>
        <v>5</v>
      </c>
      <c r="Q60">
        <f>Q59+COUNTIF(전체당첨내역!$B60:$G60,16)</f>
        <v>10</v>
      </c>
      <c r="R60">
        <f>R59+COUNTIF(전체당첨내역!$B60:$G60,17)</f>
        <v>10</v>
      </c>
      <c r="S60">
        <f>S59+COUNTIF(전체당첨내역!$B60:$G60,18)</f>
        <v>9</v>
      </c>
      <c r="T60">
        <f>T59+COUNTIF(전체당첨내역!$B60:$G60,19)</f>
        <v>7</v>
      </c>
      <c r="U60">
        <f>U59+COUNTIF(전체당첨내역!$B60:$G60,20)</f>
        <v>7</v>
      </c>
      <c r="V60">
        <f>V59+COUNTIF(전체당첨내역!$B60:$G60,21)</f>
        <v>9</v>
      </c>
      <c r="W60">
        <f>W59+COUNTIF(전체당첨내역!$B60:$G60,22)</f>
        <v>3</v>
      </c>
      <c r="X60">
        <f>X59+COUNTIF(전체당첨내역!$B60:$G60,23)</f>
        <v>9</v>
      </c>
      <c r="Y60">
        <f>Y59+COUNTIF(전체당첨내역!$B60:$G60,24)</f>
        <v>3</v>
      </c>
      <c r="Z60">
        <f>Z59+COUNTIF(전체당첨내역!$B60:$G60,25)</f>
        <v>12</v>
      </c>
      <c r="AA60">
        <f>AA59+COUNTIF(전체당첨내역!$B60:$G60,26)</f>
        <v>11</v>
      </c>
      <c r="AB60">
        <f>AB59+COUNTIF(전체당첨내역!$B60:$G60,27)</f>
        <v>7</v>
      </c>
      <c r="AC60">
        <f>AC59+COUNTIF(전체당첨내역!$B60:$G60,28)</f>
        <v>3</v>
      </c>
      <c r="AD60">
        <f>AD59+COUNTIF(전체당첨내역!$B60:$G60,29)</f>
        <v>6</v>
      </c>
      <c r="AE60">
        <f>AE59+COUNTIF(전체당첨내역!$B60:$G60,30)</f>
        <v>9</v>
      </c>
      <c r="AF60">
        <f>AF59+COUNTIF(전체당첨내역!$B60:$G60,31)</f>
        <v>10</v>
      </c>
      <c r="AG60">
        <f>AG59+COUNTIF(전체당첨내역!$B60:$G60,32)</f>
        <v>7</v>
      </c>
      <c r="AH60">
        <f>AH59+COUNTIF(전체당첨내역!$B60:$G60,33)</f>
        <v>11</v>
      </c>
      <c r="AI60">
        <f>AI59+COUNTIF(전체당첨내역!$B60:$G60,34)</f>
        <v>3</v>
      </c>
      <c r="AJ60">
        <f>AJ59+COUNTIF(전체당첨내역!$B60:$G60,35)</f>
        <v>9</v>
      </c>
      <c r="AK60">
        <f>AK59+COUNTIF(전체당첨내역!$B60:$G60,36)</f>
        <v>7</v>
      </c>
      <c r="AL60">
        <f>AL59+COUNTIF(전체당첨내역!$B60:$G60,37)</f>
        <v>16</v>
      </c>
      <c r="AM60">
        <f>AM59+COUNTIF(전체당첨내역!$B60:$G60,38)</f>
        <v>8</v>
      </c>
      <c r="AN60">
        <f>AN59+COUNTIF(전체당첨내역!$B60:$G60,39)</f>
        <v>10</v>
      </c>
      <c r="AO60">
        <f>AO59+COUNTIF(전체당첨내역!$B60:$G60,40)</f>
        <v>15</v>
      </c>
      <c r="AP60">
        <f>AP59+COUNTIF(전체당첨내역!$B60:$G60,41)</f>
        <v>5</v>
      </c>
      <c r="AQ60">
        <f>AQ59+COUNTIF(전체당첨내역!$B60:$G60,42)</f>
        <v>8</v>
      </c>
      <c r="AR60">
        <f>AR59+COUNTIF(전체당첨내역!$B60:$G60,43)</f>
        <v>8</v>
      </c>
      <c r="AS60">
        <f>AS59+COUNTIF(전체당첨내역!$B60:$G60,44)</f>
        <v>10</v>
      </c>
      <c r="AT60">
        <f>AT59+COUNTIF(전체당첨내역!$B60:$G60,45)</f>
        <v>4</v>
      </c>
    </row>
    <row r="61" spans="1:46" ht="16.5" customHeight="1">
      <c r="A61">
        <v>60</v>
      </c>
      <c r="B61">
        <f>B60+COUNTIF(전체당첨내역!$B61:$G61,1)</f>
        <v>6</v>
      </c>
      <c r="C61">
        <f>C60+COUNTIF(전체당첨내역!$B61:$G61,2)</f>
        <v>10</v>
      </c>
      <c r="D61">
        <f>D60+COUNTIF(전체당첨내역!$B61:$G61,3)</f>
        <v>6</v>
      </c>
      <c r="E61">
        <f>E60+COUNTIF(전체당첨내역!$B61:$G61,4)</f>
        <v>9</v>
      </c>
      <c r="F61">
        <f>F60+COUNTIF(전체당첨내역!$B61:$G61,5)</f>
        <v>4</v>
      </c>
      <c r="G61">
        <f>G60+COUNTIF(전체당첨내역!$B61:$G61,6)</f>
        <v>10</v>
      </c>
      <c r="H61">
        <f>H60+COUNTIF(전체당첨내역!$B61:$G61,7)</f>
        <v>12</v>
      </c>
      <c r="I61">
        <f>I60+COUNTIF(전체당첨내역!$B61:$G61,8)</f>
        <v>8</v>
      </c>
      <c r="J61">
        <f>J60+COUNTIF(전체당첨내역!$B61:$G61,9)</f>
        <v>7</v>
      </c>
      <c r="K61">
        <f>K60+COUNTIF(전체당첨내역!$B61:$G61,10)</f>
        <v>9</v>
      </c>
      <c r="L61">
        <f>L60+COUNTIF(전체당첨내역!$B61:$G61,11)</f>
        <v>5</v>
      </c>
      <c r="M61">
        <f>M60+COUNTIF(전체당첨내역!$B61:$G61,12)</f>
        <v>4</v>
      </c>
      <c r="N61">
        <f>N60+COUNTIF(전체당첨내역!$B61:$G61,13)</f>
        <v>8</v>
      </c>
      <c r="O61">
        <f>O60+COUNTIF(전체당첨내역!$B61:$G61,14)</f>
        <v>7</v>
      </c>
      <c r="P61">
        <f>P60+COUNTIF(전체당첨내역!$B61:$G61,15)</f>
        <v>5</v>
      </c>
      <c r="Q61">
        <f>Q60+COUNTIF(전체당첨내역!$B61:$G61,16)</f>
        <v>10</v>
      </c>
      <c r="R61">
        <f>R60+COUNTIF(전체당첨내역!$B61:$G61,17)</f>
        <v>10</v>
      </c>
      <c r="S61">
        <f>S60+COUNTIF(전체당첨내역!$B61:$G61,18)</f>
        <v>9</v>
      </c>
      <c r="T61">
        <f>T60+COUNTIF(전체당첨내역!$B61:$G61,19)</f>
        <v>7</v>
      </c>
      <c r="U61">
        <f>U60+COUNTIF(전체당첨내역!$B61:$G61,20)</f>
        <v>7</v>
      </c>
      <c r="V61">
        <f>V60+COUNTIF(전체당첨내역!$B61:$G61,21)</f>
        <v>9</v>
      </c>
      <c r="W61">
        <f>W60+COUNTIF(전체당첨내역!$B61:$G61,22)</f>
        <v>3</v>
      </c>
      <c r="X61">
        <f>X60+COUNTIF(전체당첨내역!$B61:$G61,23)</f>
        <v>9</v>
      </c>
      <c r="Y61">
        <f>Y60+COUNTIF(전체당첨내역!$B61:$G61,24)</f>
        <v>3</v>
      </c>
      <c r="Z61">
        <f>Z60+COUNTIF(전체당첨내역!$B61:$G61,25)</f>
        <v>13</v>
      </c>
      <c r="AA61">
        <f>AA60+COUNTIF(전체당첨내역!$B61:$G61,26)</f>
        <v>11</v>
      </c>
      <c r="AB61">
        <f>AB60+COUNTIF(전체당첨내역!$B61:$G61,27)</f>
        <v>7</v>
      </c>
      <c r="AC61">
        <f>AC60+COUNTIF(전체당첨내역!$B61:$G61,28)</f>
        <v>3</v>
      </c>
      <c r="AD61">
        <f>AD60+COUNTIF(전체당첨내역!$B61:$G61,29)</f>
        <v>6</v>
      </c>
      <c r="AE61">
        <f>AE60+COUNTIF(전체당첨내역!$B61:$G61,30)</f>
        <v>9</v>
      </c>
      <c r="AF61">
        <f>AF60+COUNTIF(전체당첨내역!$B61:$G61,31)</f>
        <v>10</v>
      </c>
      <c r="AG61">
        <f>AG60+COUNTIF(전체당첨내역!$B61:$G61,32)</f>
        <v>7</v>
      </c>
      <c r="AH61">
        <f>AH60+COUNTIF(전체당첨내역!$B61:$G61,33)</f>
        <v>11</v>
      </c>
      <c r="AI61">
        <f>AI60+COUNTIF(전체당첨내역!$B61:$G61,34)</f>
        <v>3</v>
      </c>
      <c r="AJ61">
        <f>AJ60+COUNTIF(전체당첨내역!$B61:$G61,35)</f>
        <v>9</v>
      </c>
      <c r="AK61">
        <f>AK60+COUNTIF(전체당첨내역!$B61:$G61,36)</f>
        <v>8</v>
      </c>
      <c r="AL61">
        <f>AL60+COUNTIF(전체당첨내역!$B61:$G61,37)</f>
        <v>16</v>
      </c>
      <c r="AM61">
        <f>AM60+COUNTIF(전체당첨내역!$B61:$G61,38)</f>
        <v>8</v>
      </c>
      <c r="AN61">
        <f>AN60+COUNTIF(전체당첨내역!$B61:$G61,39)</f>
        <v>11</v>
      </c>
      <c r="AO61">
        <f>AO60+COUNTIF(전체당첨내역!$B61:$G61,40)</f>
        <v>15</v>
      </c>
      <c r="AP61">
        <f>AP60+COUNTIF(전체당첨내역!$B61:$G61,41)</f>
        <v>5</v>
      </c>
      <c r="AQ61">
        <f>AQ60+COUNTIF(전체당첨내역!$B61:$G61,42)</f>
        <v>9</v>
      </c>
      <c r="AR61">
        <f>AR60+COUNTIF(전체당첨내역!$B61:$G61,43)</f>
        <v>8</v>
      </c>
      <c r="AS61">
        <f>AS60+COUNTIF(전체당첨내역!$B61:$G61,44)</f>
        <v>10</v>
      </c>
      <c r="AT61">
        <f>AT60+COUNTIF(전체당첨내역!$B61:$G61,45)</f>
        <v>4</v>
      </c>
    </row>
    <row r="62" spans="1:46" ht="16.5" customHeight="1">
      <c r="A62">
        <v>61</v>
      </c>
      <c r="B62">
        <f>B61+COUNTIF(전체당첨내역!$B62:$G62,1)</f>
        <v>6</v>
      </c>
      <c r="C62">
        <f>C61+COUNTIF(전체당첨내역!$B62:$G62,2)</f>
        <v>10</v>
      </c>
      <c r="D62">
        <f>D61+COUNTIF(전체당첨내역!$B62:$G62,3)</f>
        <v>6</v>
      </c>
      <c r="E62">
        <f>E61+COUNTIF(전체당첨내역!$B62:$G62,4)</f>
        <v>9</v>
      </c>
      <c r="F62">
        <f>F61+COUNTIF(전체당첨내역!$B62:$G62,5)</f>
        <v>4</v>
      </c>
      <c r="G62">
        <f>G61+COUNTIF(전체당첨내역!$B62:$G62,6)</f>
        <v>10</v>
      </c>
      <c r="H62">
        <f>H61+COUNTIF(전체당첨내역!$B62:$G62,7)</f>
        <v>12</v>
      </c>
      <c r="I62">
        <f>I61+COUNTIF(전체당첨내역!$B62:$G62,8)</f>
        <v>8</v>
      </c>
      <c r="J62">
        <f>J61+COUNTIF(전체당첨내역!$B62:$G62,9)</f>
        <v>7</v>
      </c>
      <c r="K62">
        <f>K61+COUNTIF(전체당첨내역!$B62:$G62,10)</f>
        <v>9</v>
      </c>
      <c r="L62">
        <f>L61+COUNTIF(전체당첨내역!$B62:$G62,11)</f>
        <v>5</v>
      </c>
      <c r="M62">
        <f>M61+COUNTIF(전체당첨내역!$B62:$G62,12)</f>
        <v>4</v>
      </c>
      <c r="N62">
        <f>N61+COUNTIF(전체당첨내역!$B62:$G62,13)</f>
        <v>8</v>
      </c>
      <c r="O62">
        <f>O61+COUNTIF(전체당첨내역!$B62:$G62,14)</f>
        <v>8</v>
      </c>
      <c r="P62">
        <f>P61+COUNTIF(전체당첨내역!$B62:$G62,15)</f>
        <v>6</v>
      </c>
      <c r="Q62">
        <f>Q61+COUNTIF(전체당첨내역!$B62:$G62,16)</f>
        <v>10</v>
      </c>
      <c r="R62">
        <f>R61+COUNTIF(전체당첨내역!$B62:$G62,17)</f>
        <v>10</v>
      </c>
      <c r="S62">
        <f>S61+COUNTIF(전체당첨내역!$B62:$G62,18)</f>
        <v>9</v>
      </c>
      <c r="T62">
        <f>T61+COUNTIF(전체당첨내역!$B62:$G62,19)</f>
        <v>8</v>
      </c>
      <c r="U62">
        <f>U61+COUNTIF(전체당첨내역!$B62:$G62,20)</f>
        <v>7</v>
      </c>
      <c r="V62">
        <f>V61+COUNTIF(전체당첨내역!$B62:$G62,21)</f>
        <v>9</v>
      </c>
      <c r="W62">
        <f>W61+COUNTIF(전체당첨내역!$B62:$G62,22)</f>
        <v>3</v>
      </c>
      <c r="X62">
        <f>X61+COUNTIF(전체당첨내역!$B62:$G62,23)</f>
        <v>9</v>
      </c>
      <c r="Y62">
        <f>Y61+COUNTIF(전체당첨내역!$B62:$G62,24)</f>
        <v>3</v>
      </c>
      <c r="Z62">
        <f>Z61+COUNTIF(전체당첨내역!$B62:$G62,25)</f>
        <v>13</v>
      </c>
      <c r="AA62">
        <f>AA61+COUNTIF(전체당첨내역!$B62:$G62,26)</f>
        <v>11</v>
      </c>
      <c r="AB62">
        <f>AB61+COUNTIF(전체당첨내역!$B62:$G62,27)</f>
        <v>7</v>
      </c>
      <c r="AC62">
        <f>AC61+COUNTIF(전체당첨내역!$B62:$G62,28)</f>
        <v>3</v>
      </c>
      <c r="AD62">
        <f>AD61+COUNTIF(전체당첨내역!$B62:$G62,29)</f>
        <v>6</v>
      </c>
      <c r="AE62">
        <f>AE61+COUNTIF(전체당첨내역!$B62:$G62,30)</f>
        <v>10</v>
      </c>
      <c r="AF62">
        <f>AF61+COUNTIF(전체당첨내역!$B62:$G62,31)</f>
        <v>10</v>
      </c>
      <c r="AG62">
        <f>AG61+COUNTIF(전체당첨내역!$B62:$G62,32)</f>
        <v>7</v>
      </c>
      <c r="AH62">
        <f>AH61+COUNTIF(전체당첨내역!$B62:$G62,33)</f>
        <v>11</v>
      </c>
      <c r="AI62">
        <f>AI61+COUNTIF(전체당첨내역!$B62:$G62,34)</f>
        <v>3</v>
      </c>
      <c r="AJ62">
        <f>AJ61+COUNTIF(전체당첨내역!$B62:$G62,35)</f>
        <v>9</v>
      </c>
      <c r="AK62">
        <f>AK61+COUNTIF(전체당첨내역!$B62:$G62,36)</f>
        <v>8</v>
      </c>
      <c r="AL62">
        <f>AL61+COUNTIF(전체당첨내역!$B62:$G62,37)</f>
        <v>16</v>
      </c>
      <c r="AM62">
        <f>AM61+COUNTIF(전체당첨내역!$B62:$G62,38)</f>
        <v>9</v>
      </c>
      <c r="AN62">
        <f>AN61+COUNTIF(전체당첨내역!$B62:$G62,39)</f>
        <v>11</v>
      </c>
      <c r="AO62">
        <f>AO61+COUNTIF(전체당첨내역!$B62:$G62,40)</f>
        <v>15</v>
      </c>
      <c r="AP62">
        <f>AP61+COUNTIF(전체당첨내역!$B62:$G62,41)</f>
        <v>5</v>
      </c>
      <c r="AQ62">
        <f>AQ61+COUNTIF(전체당첨내역!$B62:$G62,42)</f>
        <v>9</v>
      </c>
      <c r="AR62">
        <f>AR61+COUNTIF(전체당첨내역!$B62:$G62,43)</f>
        <v>9</v>
      </c>
      <c r="AS62">
        <f>AS61+COUNTIF(전체당첨내역!$B62:$G62,44)</f>
        <v>10</v>
      </c>
      <c r="AT62">
        <f>AT61+COUNTIF(전체당첨내역!$B62:$G62,45)</f>
        <v>4</v>
      </c>
    </row>
    <row r="63" spans="1:46" ht="16.5" customHeight="1">
      <c r="A63">
        <v>62</v>
      </c>
      <c r="B63">
        <f>B62+COUNTIF(전체당첨내역!$B63:$G63,1)</f>
        <v>6</v>
      </c>
      <c r="C63">
        <f>C62+COUNTIF(전체당첨내역!$B63:$G63,2)</f>
        <v>10</v>
      </c>
      <c r="D63">
        <f>D62+COUNTIF(전체당첨내역!$B63:$G63,3)</f>
        <v>7</v>
      </c>
      <c r="E63">
        <f>E62+COUNTIF(전체당첨내역!$B63:$G63,4)</f>
        <v>9</v>
      </c>
      <c r="F63">
        <f>F62+COUNTIF(전체당첨내역!$B63:$G63,5)</f>
        <v>4</v>
      </c>
      <c r="G63">
        <f>G62+COUNTIF(전체당첨내역!$B63:$G63,6)</f>
        <v>10</v>
      </c>
      <c r="H63">
        <f>H62+COUNTIF(전체당첨내역!$B63:$G63,7)</f>
        <v>12</v>
      </c>
      <c r="I63">
        <f>I62+COUNTIF(전체당첨내역!$B63:$G63,8)</f>
        <v>9</v>
      </c>
      <c r="J63">
        <f>J62+COUNTIF(전체당첨내역!$B63:$G63,9)</f>
        <v>7</v>
      </c>
      <c r="K63">
        <f>K62+COUNTIF(전체당첨내역!$B63:$G63,10)</f>
        <v>9</v>
      </c>
      <c r="L63">
        <f>L62+COUNTIF(전체당첨내역!$B63:$G63,11)</f>
        <v>5</v>
      </c>
      <c r="M63">
        <f>M62+COUNTIF(전체당첨내역!$B63:$G63,12)</f>
        <v>4</v>
      </c>
      <c r="N63">
        <f>N62+COUNTIF(전체당첨내역!$B63:$G63,13)</f>
        <v>8</v>
      </c>
      <c r="O63">
        <f>O62+COUNTIF(전체당첨내역!$B63:$G63,14)</f>
        <v>8</v>
      </c>
      <c r="P63">
        <f>P62+COUNTIF(전체당첨내역!$B63:$G63,15)</f>
        <v>7</v>
      </c>
      <c r="Q63">
        <f>Q62+COUNTIF(전체당첨내역!$B63:$G63,16)</f>
        <v>10</v>
      </c>
      <c r="R63">
        <f>R62+COUNTIF(전체당첨내역!$B63:$G63,17)</f>
        <v>10</v>
      </c>
      <c r="S63">
        <f>S62+COUNTIF(전체당첨내역!$B63:$G63,18)</f>
        <v>9</v>
      </c>
      <c r="T63">
        <f>T62+COUNTIF(전체당첨내역!$B63:$G63,19)</f>
        <v>8</v>
      </c>
      <c r="U63">
        <f>U62+COUNTIF(전체당첨내역!$B63:$G63,20)</f>
        <v>7</v>
      </c>
      <c r="V63">
        <f>V62+COUNTIF(전체당첨내역!$B63:$G63,21)</f>
        <v>9</v>
      </c>
      <c r="W63">
        <f>W62+COUNTIF(전체당첨내역!$B63:$G63,22)</f>
        <v>3</v>
      </c>
      <c r="X63">
        <f>X62+COUNTIF(전체당첨내역!$B63:$G63,23)</f>
        <v>9</v>
      </c>
      <c r="Y63">
        <f>Y62+COUNTIF(전체당첨내역!$B63:$G63,24)</f>
        <v>3</v>
      </c>
      <c r="Z63">
        <f>Z62+COUNTIF(전체당첨내역!$B63:$G63,25)</f>
        <v>13</v>
      </c>
      <c r="AA63">
        <f>AA62+COUNTIF(전체당첨내역!$B63:$G63,26)</f>
        <v>11</v>
      </c>
      <c r="AB63">
        <f>AB62+COUNTIF(전체당첨내역!$B63:$G63,27)</f>
        <v>8</v>
      </c>
      <c r="AC63">
        <f>AC62+COUNTIF(전체당첨내역!$B63:$G63,28)</f>
        <v>3</v>
      </c>
      <c r="AD63">
        <f>AD62+COUNTIF(전체당첨내역!$B63:$G63,29)</f>
        <v>7</v>
      </c>
      <c r="AE63">
        <f>AE62+COUNTIF(전체당첨내역!$B63:$G63,30)</f>
        <v>10</v>
      </c>
      <c r="AF63">
        <f>AF62+COUNTIF(전체당첨내역!$B63:$G63,31)</f>
        <v>10</v>
      </c>
      <c r="AG63">
        <f>AG62+COUNTIF(전체당첨내역!$B63:$G63,32)</f>
        <v>7</v>
      </c>
      <c r="AH63">
        <f>AH62+COUNTIF(전체당첨내역!$B63:$G63,33)</f>
        <v>11</v>
      </c>
      <c r="AI63">
        <f>AI62+COUNTIF(전체당첨내역!$B63:$G63,34)</f>
        <v>3</v>
      </c>
      <c r="AJ63">
        <f>AJ62+COUNTIF(전체당첨내역!$B63:$G63,35)</f>
        <v>10</v>
      </c>
      <c r="AK63">
        <f>AK62+COUNTIF(전체당첨내역!$B63:$G63,36)</f>
        <v>8</v>
      </c>
      <c r="AL63">
        <f>AL62+COUNTIF(전체당첨내역!$B63:$G63,37)</f>
        <v>16</v>
      </c>
      <c r="AM63">
        <f>AM62+COUNTIF(전체당첨내역!$B63:$G63,38)</f>
        <v>9</v>
      </c>
      <c r="AN63">
        <f>AN62+COUNTIF(전체당첨내역!$B63:$G63,39)</f>
        <v>11</v>
      </c>
      <c r="AO63">
        <f>AO62+COUNTIF(전체당첨내역!$B63:$G63,40)</f>
        <v>15</v>
      </c>
      <c r="AP63">
        <f>AP62+COUNTIF(전체당첨내역!$B63:$G63,41)</f>
        <v>5</v>
      </c>
      <c r="AQ63">
        <f>AQ62+COUNTIF(전체당첨내역!$B63:$G63,42)</f>
        <v>9</v>
      </c>
      <c r="AR63">
        <f>AR62+COUNTIF(전체당첨내역!$B63:$G63,43)</f>
        <v>9</v>
      </c>
      <c r="AS63">
        <f>AS62+COUNTIF(전체당첨내역!$B63:$G63,44)</f>
        <v>10</v>
      </c>
      <c r="AT63">
        <f>AT62+COUNTIF(전체당첨내역!$B63:$G63,45)</f>
        <v>4</v>
      </c>
    </row>
    <row r="64" spans="1:46" ht="16.5" customHeight="1">
      <c r="A64">
        <v>63</v>
      </c>
      <c r="B64">
        <f>B63+COUNTIF(전체당첨내역!$B64:$G64,1)</f>
        <v>6</v>
      </c>
      <c r="C64">
        <f>C63+COUNTIF(전체당첨내역!$B64:$G64,2)</f>
        <v>10</v>
      </c>
      <c r="D64">
        <f>D63+COUNTIF(전체당첨내역!$B64:$G64,3)</f>
        <v>8</v>
      </c>
      <c r="E64">
        <f>E63+COUNTIF(전체당첨내역!$B64:$G64,4)</f>
        <v>9</v>
      </c>
      <c r="F64">
        <f>F63+COUNTIF(전체당첨내역!$B64:$G64,5)</f>
        <v>4</v>
      </c>
      <c r="G64">
        <f>G63+COUNTIF(전체당첨내역!$B64:$G64,6)</f>
        <v>10</v>
      </c>
      <c r="H64">
        <f>H63+COUNTIF(전체당첨내역!$B64:$G64,7)</f>
        <v>12</v>
      </c>
      <c r="I64">
        <f>I63+COUNTIF(전체당첨내역!$B64:$G64,8)</f>
        <v>9</v>
      </c>
      <c r="J64">
        <f>J63+COUNTIF(전체당첨내역!$B64:$G64,9)</f>
        <v>7</v>
      </c>
      <c r="K64">
        <f>K63+COUNTIF(전체당첨내역!$B64:$G64,10)</f>
        <v>9</v>
      </c>
      <c r="L64">
        <f>L63+COUNTIF(전체당첨내역!$B64:$G64,11)</f>
        <v>5</v>
      </c>
      <c r="M64">
        <f>M63+COUNTIF(전체당첨내역!$B64:$G64,12)</f>
        <v>4</v>
      </c>
      <c r="N64">
        <f>N63+COUNTIF(전체당첨내역!$B64:$G64,13)</f>
        <v>8</v>
      </c>
      <c r="O64">
        <f>O63+COUNTIF(전체당첨내역!$B64:$G64,14)</f>
        <v>8</v>
      </c>
      <c r="P64">
        <f>P63+COUNTIF(전체당첨내역!$B64:$G64,15)</f>
        <v>7</v>
      </c>
      <c r="Q64">
        <f>Q63+COUNTIF(전체당첨내역!$B64:$G64,16)</f>
        <v>10</v>
      </c>
      <c r="R64">
        <f>R63+COUNTIF(전체당첨내역!$B64:$G64,17)</f>
        <v>10</v>
      </c>
      <c r="S64">
        <f>S63+COUNTIF(전체당첨내역!$B64:$G64,18)</f>
        <v>9</v>
      </c>
      <c r="T64">
        <f>T63+COUNTIF(전체당첨내역!$B64:$G64,19)</f>
        <v>8</v>
      </c>
      <c r="U64">
        <f>U63+COUNTIF(전체당첨내역!$B64:$G64,20)</f>
        <v>8</v>
      </c>
      <c r="V64">
        <f>V63+COUNTIF(전체당첨내역!$B64:$G64,21)</f>
        <v>9</v>
      </c>
      <c r="W64">
        <f>W63+COUNTIF(전체당첨내역!$B64:$G64,22)</f>
        <v>3</v>
      </c>
      <c r="X64">
        <f>X63+COUNTIF(전체당첨내역!$B64:$G64,23)</f>
        <v>10</v>
      </c>
      <c r="Y64">
        <f>Y63+COUNTIF(전체당첨내역!$B64:$G64,24)</f>
        <v>3</v>
      </c>
      <c r="Z64">
        <f>Z63+COUNTIF(전체당첨내역!$B64:$G64,25)</f>
        <v>13</v>
      </c>
      <c r="AA64">
        <f>AA63+COUNTIF(전체당첨내역!$B64:$G64,26)</f>
        <v>11</v>
      </c>
      <c r="AB64">
        <f>AB63+COUNTIF(전체당첨내역!$B64:$G64,27)</f>
        <v>8</v>
      </c>
      <c r="AC64">
        <f>AC63+COUNTIF(전체당첨내역!$B64:$G64,28)</f>
        <v>3</v>
      </c>
      <c r="AD64">
        <f>AD63+COUNTIF(전체당첨내역!$B64:$G64,29)</f>
        <v>7</v>
      </c>
      <c r="AE64">
        <f>AE63+COUNTIF(전체당첨내역!$B64:$G64,30)</f>
        <v>10</v>
      </c>
      <c r="AF64">
        <f>AF63+COUNTIF(전체당첨내역!$B64:$G64,31)</f>
        <v>10</v>
      </c>
      <c r="AG64">
        <f>AG63+COUNTIF(전체당첨내역!$B64:$G64,32)</f>
        <v>7</v>
      </c>
      <c r="AH64">
        <f>AH63+COUNTIF(전체당첨내역!$B64:$G64,33)</f>
        <v>11</v>
      </c>
      <c r="AI64">
        <f>AI63+COUNTIF(전체당첨내역!$B64:$G64,34)</f>
        <v>3</v>
      </c>
      <c r="AJ64">
        <f>AJ63+COUNTIF(전체당첨내역!$B64:$G64,35)</f>
        <v>10</v>
      </c>
      <c r="AK64">
        <f>AK63+COUNTIF(전체당첨내역!$B64:$G64,36)</f>
        <v>9</v>
      </c>
      <c r="AL64">
        <f>AL63+COUNTIF(전체당첨내역!$B64:$G64,37)</f>
        <v>16</v>
      </c>
      <c r="AM64">
        <f>AM63+COUNTIF(전체당첨내역!$B64:$G64,38)</f>
        <v>10</v>
      </c>
      <c r="AN64">
        <f>AN63+COUNTIF(전체당첨내역!$B64:$G64,39)</f>
        <v>11</v>
      </c>
      <c r="AO64">
        <f>AO63+COUNTIF(전체당첨내역!$B64:$G64,40)</f>
        <v>16</v>
      </c>
      <c r="AP64">
        <f>AP63+COUNTIF(전체당첨내역!$B64:$G64,41)</f>
        <v>5</v>
      </c>
      <c r="AQ64">
        <f>AQ63+COUNTIF(전체당첨내역!$B64:$G64,42)</f>
        <v>9</v>
      </c>
      <c r="AR64">
        <f>AR63+COUNTIF(전체당첨내역!$B64:$G64,43)</f>
        <v>9</v>
      </c>
      <c r="AS64">
        <f>AS63+COUNTIF(전체당첨내역!$B64:$G64,44)</f>
        <v>10</v>
      </c>
      <c r="AT64">
        <f>AT63+COUNTIF(전체당첨내역!$B64:$G64,45)</f>
        <v>4</v>
      </c>
    </row>
    <row r="65" spans="1:46" ht="16.5" customHeight="1">
      <c r="A65">
        <v>64</v>
      </c>
      <c r="B65">
        <f>B64+COUNTIF(전체당첨내역!$B65:$G65,1)</f>
        <v>6</v>
      </c>
      <c r="C65">
        <f>C64+COUNTIF(전체당첨내역!$B65:$G65,2)</f>
        <v>10</v>
      </c>
      <c r="D65">
        <f>D64+COUNTIF(전체당첨내역!$B65:$G65,3)</f>
        <v>8</v>
      </c>
      <c r="E65">
        <f>E64+COUNTIF(전체당첨내역!$B65:$G65,4)</f>
        <v>9</v>
      </c>
      <c r="F65">
        <f>F64+COUNTIF(전체당첨내역!$B65:$G65,5)</f>
        <v>4</v>
      </c>
      <c r="G65">
        <f>G64+COUNTIF(전체당첨내역!$B65:$G65,6)</f>
        <v>10</v>
      </c>
      <c r="H65">
        <f>H64+COUNTIF(전체당첨내역!$B65:$G65,7)</f>
        <v>12</v>
      </c>
      <c r="I65">
        <f>I64+COUNTIF(전체당첨내역!$B65:$G65,8)</f>
        <v>9</v>
      </c>
      <c r="J65">
        <f>J64+COUNTIF(전체당첨내역!$B65:$G65,9)</f>
        <v>7</v>
      </c>
      <c r="K65">
        <f>K64+COUNTIF(전체당첨내역!$B65:$G65,10)</f>
        <v>9</v>
      </c>
      <c r="L65">
        <f>L64+COUNTIF(전체당첨내역!$B65:$G65,11)</f>
        <v>5</v>
      </c>
      <c r="M65">
        <f>M64+COUNTIF(전체당첨내역!$B65:$G65,12)</f>
        <v>4</v>
      </c>
      <c r="N65">
        <f>N64+COUNTIF(전체당첨내역!$B65:$G65,13)</f>
        <v>8</v>
      </c>
      <c r="O65">
        <f>O64+COUNTIF(전체당첨내역!$B65:$G65,14)</f>
        <v>9</v>
      </c>
      <c r="P65">
        <f>P64+COUNTIF(전체당첨내역!$B65:$G65,15)</f>
        <v>8</v>
      </c>
      <c r="Q65">
        <f>Q64+COUNTIF(전체당첨내역!$B65:$G65,16)</f>
        <v>10</v>
      </c>
      <c r="R65">
        <f>R64+COUNTIF(전체당첨내역!$B65:$G65,17)</f>
        <v>10</v>
      </c>
      <c r="S65">
        <f>S64+COUNTIF(전체당첨내역!$B65:$G65,18)</f>
        <v>10</v>
      </c>
      <c r="T65">
        <f>T64+COUNTIF(전체당첨내역!$B65:$G65,19)</f>
        <v>8</v>
      </c>
      <c r="U65">
        <f>U64+COUNTIF(전체당첨내역!$B65:$G65,20)</f>
        <v>8</v>
      </c>
      <c r="V65">
        <f>V64+COUNTIF(전체당첨내역!$B65:$G65,21)</f>
        <v>10</v>
      </c>
      <c r="W65">
        <f>W64+COUNTIF(전체당첨내역!$B65:$G65,22)</f>
        <v>3</v>
      </c>
      <c r="X65">
        <f>X64+COUNTIF(전체당첨내역!$B65:$G65,23)</f>
        <v>10</v>
      </c>
      <c r="Y65">
        <f>Y64+COUNTIF(전체당첨내역!$B65:$G65,24)</f>
        <v>3</v>
      </c>
      <c r="Z65">
        <f>Z64+COUNTIF(전체당첨내역!$B65:$G65,25)</f>
        <v>13</v>
      </c>
      <c r="AA65">
        <f>AA64+COUNTIF(전체당첨내역!$B65:$G65,26)</f>
        <v>12</v>
      </c>
      <c r="AB65">
        <f>AB64+COUNTIF(전체당첨내역!$B65:$G65,27)</f>
        <v>8</v>
      </c>
      <c r="AC65">
        <f>AC64+COUNTIF(전체당첨내역!$B65:$G65,28)</f>
        <v>3</v>
      </c>
      <c r="AD65">
        <f>AD64+COUNTIF(전체당첨내역!$B65:$G65,29)</f>
        <v>7</v>
      </c>
      <c r="AE65">
        <f>AE64+COUNTIF(전체당첨내역!$B65:$G65,30)</f>
        <v>10</v>
      </c>
      <c r="AF65">
        <f>AF64+COUNTIF(전체당첨내역!$B65:$G65,31)</f>
        <v>10</v>
      </c>
      <c r="AG65">
        <f>AG64+COUNTIF(전체당첨내역!$B65:$G65,32)</f>
        <v>7</v>
      </c>
      <c r="AH65">
        <f>AH64+COUNTIF(전체당첨내역!$B65:$G65,33)</f>
        <v>11</v>
      </c>
      <c r="AI65">
        <f>AI64+COUNTIF(전체당첨내역!$B65:$G65,34)</f>
        <v>3</v>
      </c>
      <c r="AJ65">
        <f>AJ64+COUNTIF(전체당첨내역!$B65:$G65,35)</f>
        <v>10</v>
      </c>
      <c r="AK65">
        <f>AK64+COUNTIF(전체당첨내역!$B65:$G65,36)</f>
        <v>10</v>
      </c>
      <c r="AL65">
        <f>AL64+COUNTIF(전체당첨내역!$B65:$G65,37)</f>
        <v>16</v>
      </c>
      <c r="AM65">
        <f>AM64+COUNTIF(전체당첨내역!$B65:$G65,38)</f>
        <v>10</v>
      </c>
      <c r="AN65">
        <f>AN64+COUNTIF(전체당첨내역!$B65:$G65,39)</f>
        <v>11</v>
      </c>
      <c r="AO65">
        <f>AO64+COUNTIF(전체당첨내역!$B65:$G65,40)</f>
        <v>16</v>
      </c>
      <c r="AP65">
        <f>AP64+COUNTIF(전체당첨내역!$B65:$G65,41)</f>
        <v>5</v>
      </c>
      <c r="AQ65">
        <f>AQ64+COUNTIF(전체당첨내역!$B65:$G65,42)</f>
        <v>9</v>
      </c>
      <c r="AR65">
        <f>AR64+COUNTIF(전체당첨내역!$B65:$G65,43)</f>
        <v>9</v>
      </c>
      <c r="AS65">
        <f>AS64+COUNTIF(전체당첨내역!$B65:$G65,44)</f>
        <v>10</v>
      </c>
      <c r="AT65">
        <f>AT64+COUNTIF(전체당첨내역!$B65:$G65,45)</f>
        <v>4</v>
      </c>
    </row>
    <row r="66" spans="1:46" ht="16.5" customHeight="1">
      <c r="A66">
        <v>65</v>
      </c>
      <c r="B66">
        <f>B65+COUNTIF(전체당첨내역!$B66:$G66,1)</f>
        <v>6</v>
      </c>
      <c r="C66">
        <f>C65+COUNTIF(전체당첨내역!$B66:$G66,2)</f>
        <v>10</v>
      </c>
      <c r="D66">
        <f>D65+COUNTIF(전체당첨내역!$B66:$G66,3)</f>
        <v>8</v>
      </c>
      <c r="E66">
        <f>E65+COUNTIF(전체당첨내역!$B66:$G66,4)</f>
        <v>10</v>
      </c>
      <c r="F66">
        <f>F65+COUNTIF(전체당첨내역!$B66:$G66,5)</f>
        <v>4</v>
      </c>
      <c r="G66">
        <f>G65+COUNTIF(전체당첨내역!$B66:$G66,6)</f>
        <v>10</v>
      </c>
      <c r="H66">
        <f>H65+COUNTIF(전체당첨내역!$B66:$G66,7)</f>
        <v>12</v>
      </c>
      <c r="I66">
        <f>I65+COUNTIF(전체당첨내역!$B66:$G66,8)</f>
        <v>9</v>
      </c>
      <c r="J66">
        <f>J65+COUNTIF(전체당첨내역!$B66:$G66,9)</f>
        <v>7</v>
      </c>
      <c r="K66">
        <f>K65+COUNTIF(전체당첨내역!$B66:$G66,10)</f>
        <v>9</v>
      </c>
      <c r="L66">
        <f>L65+COUNTIF(전체당첨내역!$B66:$G66,11)</f>
        <v>5</v>
      </c>
      <c r="M66">
        <f>M65+COUNTIF(전체당첨내역!$B66:$G66,12)</f>
        <v>4</v>
      </c>
      <c r="N66">
        <f>N65+COUNTIF(전체당첨내역!$B66:$G66,13)</f>
        <v>8</v>
      </c>
      <c r="O66">
        <f>O65+COUNTIF(전체당첨내역!$B66:$G66,14)</f>
        <v>9</v>
      </c>
      <c r="P66">
        <f>P65+COUNTIF(전체당첨내역!$B66:$G66,15)</f>
        <v>8</v>
      </c>
      <c r="Q66">
        <f>Q65+COUNTIF(전체당첨내역!$B66:$G66,16)</f>
        <v>10</v>
      </c>
      <c r="R66">
        <f>R65+COUNTIF(전체당첨내역!$B66:$G66,17)</f>
        <v>10</v>
      </c>
      <c r="S66">
        <f>S65+COUNTIF(전체당첨내역!$B66:$G66,18)</f>
        <v>10</v>
      </c>
      <c r="T66">
        <f>T65+COUNTIF(전체당첨내역!$B66:$G66,19)</f>
        <v>8</v>
      </c>
      <c r="U66">
        <f>U65+COUNTIF(전체당첨내역!$B66:$G66,20)</f>
        <v>8</v>
      </c>
      <c r="V66">
        <f>V65+COUNTIF(전체당첨내역!$B66:$G66,21)</f>
        <v>10</v>
      </c>
      <c r="W66">
        <f>W65+COUNTIF(전체당첨내역!$B66:$G66,22)</f>
        <v>3</v>
      </c>
      <c r="X66">
        <f>X65+COUNTIF(전체당첨내역!$B66:$G66,23)</f>
        <v>10</v>
      </c>
      <c r="Y66">
        <f>Y65+COUNTIF(전체당첨내역!$B66:$G66,24)</f>
        <v>3</v>
      </c>
      <c r="Z66">
        <f>Z65+COUNTIF(전체당첨내역!$B66:$G66,25)</f>
        <v>14</v>
      </c>
      <c r="AA66">
        <f>AA65+COUNTIF(전체당첨내역!$B66:$G66,26)</f>
        <v>12</v>
      </c>
      <c r="AB66">
        <f>AB65+COUNTIF(전체당첨내역!$B66:$G66,27)</f>
        <v>8</v>
      </c>
      <c r="AC66">
        <f>AC65+COUNTIF(전체당첨내역!$B66:$G66,28)</f>
        <v>3</v>
      </c>
      <c r="AD66">
        <f>AD65+COUNTIF(전체당첨내역!$B66:$G66,29)</f>
        <v>7</v>
      </c>
      <c r="AE66">
        <f>AE65+COUNTIF(전체당첨내역!$B66:$G66,30)</f>
        <v>10</v>
      </c>
      <c r="AF66">
        <f>AF65+COUNTIF(전체당첨내역!$B66:$G66,31)</f>
        <v>10</v>
      </c>
      <c r="AG66">
        <f>AG65+COUNTIF(전체당첨내역!$B66:$G66,32)</f>
        <v>7</v>
      </c>
      <c r="AH66">
        <f>AH65+COUNTIF(전체당첨내역!$B66:$G66,33)</f>
        <v>12</v>
      </c>
      <c r="AI66">
        <f>AI65+COUNTIF(전체당첨내역!$B66:$G66,34)</f>
        <v>3</v>
      </c>
      <c r="AJ66">
        <f>AJ65+COUNTIF(전체당첨내역!$B66:$G66,35)</f>
        <v>10</v>
      </c>
      <c r="AK66">
        <f>AK65+COUNTIF(전체당첨내역!$B66:$G66,36)</f>
        <v>11</v>
      </c>
      <c r="AL66">
        <f>AL65+COUNTIF(전체당첨내역!$B66:$G66,37)</f>
        <v>16</v>
      </c>
      <c r="AM66">
        <f>AM65+COUNTIF(전체당첨내역!$B66:$G66,38)</f>
        <v>10</v>
      </c>
      <c r="AN66">
        <f>AN65+COUNTIF(전체당첨내역!$B66:$G66,39)</f>
        <v>11</v>
      </c>
      <c r="AO66">
        <f>AO65+COUNTIF(전체당첨내역!$B66:$G66,40)</f>
        <v>17</v>
      </c>
      <c r="AP66">
        <f>AP65+COUNTIF(전체당첨내역!$B66:$G66,41)</f>
        <v>5</v>
      </c>
      <c r="AQ66">
        <f>AQ65+COUNTIF(전체당첨내역!$B66:$G66,42)</f>
        <v>9</v>
      </c>
      <c r="AR66">
        <f>AR65+COUNTIF(전체당첨내역!$B66:$G66,43)</f>
        <v>10</v>
      </c>
      <c r="AS66">
        <f>AS65+COUNTIF(전체당첨내역!$B66:$G66,44)</f>
        <v>10</v>
      </c>
      <c r="AT66">
        <f>AT65+COUNTIF(전체당첨내역!$B66:$G66,45)</f>
        <v>4</v>
      </c>
    </row>
    <row r="67" spans="1:46" ht="16.5" customHeight="1">
      <c r="A67">
        <v>66</v>
      </c>
      <c r="B67">
        <f>B66+COUNTIF(전체당첨내역!$B67:$G67,1)</f>
        <v>6</v>
      </c>
      <c r="C67">
        <f>C66+COUNTIF(전체당첨내역!$B67:$G67,2)</f>
        <v>11</v>
      </c>
      <c r="D67">
        <f>D66+COUNTIF(전체당첨내역!$B67:$G67,3)</f>
        <v>9</v>
      </c>
      <c r="E67">
        <f>E66+COUNTIF(전체당첨내역!$B67:$G67,4)</f>
        <v>10</v>
      </c>
      <c r="F67">
        <f>F66+COUNTIF(전체당첨내역!$B67:$G67,5)</f>
        <v>4</v>
      </c>
      <c r="G67">
        <f>G66+COUNTIF(전체당첨내역!$B67:$G67,6)</f>
        <v>10</v>
      </c>
      <c r="H67">
        <f>H66+COUNTIF(전체당첨내역!$B67:$G67,7)</f>
        <v>13</v>
      </c>
      <c r="I67">
        <f>I66+COUNTIF(전체당첨내역!$B67:$G67,8)</f>
        <v>9</v>
      </c>
      <c r="J67">
        <f>J66+COUNTIF(전체당첨내역!$B67:$G67,9)</f>
        <v>7</v>
      </c>
      <c r="K67">
        <f>K66+COUNTIF(전체당첨내역!$B67:$G67,10)</f>
        <v>9</v>
      </c>
      <c r="L67">
        <f>L66+COUNTIF(전체당첨내역!$B67:$G67,11)</f>
        <v>5</v>
      </c>
      <c r="M67">
        <f>M66+COUNTIF(전체당첨내역!$B67:$G67,12)</f>
        <v>4</v>
      </c>
      <c r="N67">
        <f>N66+COUNTIF(전체당첨내역!$B67:$G67,13)</f>
        <v>8</v>
      </c>
      <c r="O67">
        <f>O66+COUNTIF(전체당첨내역!$B67:$G67,14)</f>
        <v>9</v>
      </c>
      <c r="P67">
        <f>P66+COUNTIF(전체당첨내역!$B67:$G67,15)</f>
        <v>8</v>
      </c>
      <c r="Q67">
        <f>Q66+COUNTIF(전체당첨내역!$B67:$G67,16)</f>
        <v>10</v>
      </c>
      <c r="R67">
        <f>R66+COUNTIF(전체당첨내역!$B67:$G67,17)</f>
        <v>11</v>
      </c>
      <c r="S67">
        <f>S66+COUNTIF(전체당첨내역!$B67:$G67,18)</f>
        <v>10</v>
      </c>
      <c r="T67">
        <f>T66+COUNTIF(전체당첨내역!$B67:$G67,19)</f>
        <v>8</v>
      </c>
      <c r="U67">
        <f>U66+COUNTIF(전체당첨내역!$B67:$G67,20)</f>
        <v>8</v>
      </c>
      <c r="V67">
        <f>V66+COUNTIF(전체당첨내역!$B67:$G67,21)</f>
        <v>10</v>
      </c>
      <c r="W67">
        <f>W66+COUNTIF(전체당첨내역!$B67:$G67,22)</f>
        <v>4</v>
      </c>
      <c r="X67">
        <f>X66+COUNTIF(전체당첨내역!$B67:$G67,23)</f>
        <v>10</v>
      </c>
      <c r="Y67">
        <f>Y66+COUNTIF(전체당첨내역!$B67:$G67,24)</f>
        <v>4</v>
      </c>
      <c r="Z67">
        <f>Z66+COUNTIF(전체당첨내역!$B67:$G67,25)</f>
        <v>14</v>
      </c>
      <c r="AA67">
        <f>AA66+COUNTIF(전체당첨내역!$B67:$G67,26)</f>
        <v>12</v>
      </c>
      <c r="AB67">
        <f>AB66+COUNTIF(전체당첨내역!$B67:$G67,27)</f>
        <v>8</v>
      </c>
      <c r="AC67">
        <f>AC66+COUNTIF(전체당첨내역!$B67:$G67,28)</f>
        <v>3</v>
      </c>
      <c r="AD67">
        <f>AD66+COUNTIF(전체당첨내역!$B67:$G67,29)</f>
        <v>7</v>
      </c>
      <c r="AE67">
        <f>AE66+COUNTIF(전체당첨내역!$B67:$G67,30)</f>
        <v>10</v>
      </c>
      <c r="AF67">
        <f>AF66+COUNTIF(전체당첨내역!$B67:$G67,31)</f>
        <v>10</v>
      </c>
      <c r="AG67">
        <f>AG66+COUNTIF(전체당첨내역!$B67:$G67,32)</f>
        <v>7</v>
      </c>
      <c r="AH67">
        <f>AH66+COUNTIF(전체당첨내역!$B67:$G67,33)</f>
        <v>12</v>
      </c>
      <c r="AI67">
        <f>AI66+COUNTIF(전체당첨내역!$B67:$G67,34)</f>
        <v>3</v>
      </c>
      <c r="AJ67">
        <f>AJ66+COUNTIF(전체당첨내역!$B67:$G67,35)</f>
        <v>10</v>
      </c>
      <c r="AK67">
        <f>AK66+COUNTIF(전체당첨내역!$B67:$G67,36)</f>
        <v>11</v>
      </c>
      <c r="AL67">
        <f>AL66+COUNTIF(전체당첨내역!$B67:$G67,37)</f>
        <v>16</v>
      </c>
      <c r="AM67">
        <f>AM66+COUNTIF(전체당첨내역!$B67:$G67,38)</f>
        <v>10</v>
      </c>
      <c r="AN67">
        <f>AN66+COUNTIF(전체당첨내역!$B67:$G67,39)</f>
        <v>11</v>
      </c>
      <c r="AO67">
        <f>AO66+COUNTIF(전체당첨내역!$B67:$G67,40)</f>
        <v>17</v>
      </c>
      <c r="AP67">
        <f>AP66+COUNTIF(전체당첨내역!$B67:$G67,41)</f>
        <v>5</v>
      </c>
      <c r="AQ67">
        <f>AQ66+COUNTIF(전체당첨내역!$B67:$G67,42)</f>
        <v>9</v>
      </c>
      <c r="AR67">
        <f>AR66+COUNTIF(전체당첨내역!$B67:$G67,43)</f>
        <v>10</v>
      </c>
      <c r="AS67">
        <f>AS66+COUNTIF(전체당첨내역!$B67:$G67,44)</f>
        <v>10</v>
      </c>
      <c r="AT67">
        <f>AT66+COUNTIF(전체당첨내역!$B67:$G67,45)</f>
        <v>4</v>
      </c>
    </row>
    <row r="68" spans="1:46" ht="16.5" customHeight="1">
      <c r="A68">
        <v>67</v>
      </c>
      <c r="B68">
        <f>B67+COUNTIF(전체당첨내역!$B68:$G68,1)</f>
        <v>6</v>
      </c>
      <c r="C68">
        <f>C67+COUNTIF(전체당첨내역!$B68:$G68,2)</f>
        <v>11</v>
      </c>
      <c r="D68">
        <f>D67+COUNTIF(전체당첨내역!$B68:$G68,3)</f>
        <v>10</v>
      </c>
      <c r="E68">
        <f>E67+COUNTIF(전체당첨내역!$B68:$G68,4)</f>
        <v>10</v>
      </c>
      <c r="F68">
        <f>F67+COUNTIF(전체당첨내역!$B68:$G68,5)</f>
        <v>4</v>
      </c>
      <c r="G68">
        <f>G67+COUNTIF(전체당첨내역!$B68:$G68,6)</f>
        <v>10</v>
      </c>
      <c r="H68">
        <f>H67+COUNTIF(전체당첨내역!$B68:$G68,7)</f>
        <v>14</v>
      </c>
      <c r="I68">
        <f>I67+COUNTIF(전체당첨내역!$B68:$G68,8)</f>
        <v>9</v>
      </c>
      <c r="J68">
        <f>J67+COUNTIF(전체당첨내역!$B68:$G68,9)</f>
        <v>7</v>
      </c>
      <c r="K68">
        <f>K67+COUNTIF(전체당첨내역!$B68:$G68,10)</f>
        <v>10</v>
      </c>
      <c r="L68">
        <f>L67+COUNTIF(전체당첨내역!$B68:$G68,11)</f>
        <v>5</v>
      </c>
      <c r="M68">
        <f>M67+COUNTIF(전체당첨내역!$B68:$G68,12)</f>
        <v>4</v>
      </c>
      <c r="N68">
        <f>N67+COUNTIF(전체당첨내역!$B68:$G68,13)</f>
        <v>8</v>
      </c>
      <c r="O68">
        <f>O67+COUNTIF(전체당첨내역!$B68:$G68,14)</f>
        <v>9</v>
      </c>
      <c r="P68">
        <f>P67+COUNTIF(전체당첨내역!$B68:$G68,15)</f>
        <v>9</v>
      </c>
      <c r="Q68">
        <f>Q67+COUNTIF(전체당첨내역!$B68:$G68,16)</f>
        <v>10</v>
      </c>
      <c r="R68">
        <f>R67+COUNTIF(전체당첨내역!$B68:$G68,17)</f>
        <v>11</v>
      </c>
      <c r="S68">
        <f>S67+COUNTIF(전체당첨내역!$B68:$G68,18)</f>
        <v>10</v>
      </c>
      <c r="T68">
        <f>T67+COUNTIF(전체당첨내역!$B68:$G68,19)</f>
        <v>8</v>
      </c>
      <c r="U68">
        <f>U67+COUNTIF(전체당첨내역!$B68:$G68,20)</f>
        <v>8</v>
      </c>
      <c r="V68">
        <f>V67+COUNTIF(전체당첨내역!$B68:$G68,21)</f>
        <v>10</v>
      </c>
      <c r="W68">
        <f>W67+COUNTIF(전체당첨내역!$B68:$G68,22)</f>
        <v>4</v>
      </c>
      <c r="X68">
        <f>X67+COUNTIF(전체당첨내역!$B68:$G68,23)</f>
        <v>10</v>
      </c>
      <c r="Y68">
        <f>Y67+COUNTIF(전체당첨내역!$B68:$G68,24)</f>
        <v>4</v>
      </c>
      <c r="Z68">
        <f>Z67+COUNTIF(전체당첨내역!$B68:$G68,25)</f>
        <v>14</v>
      </c>
      <c r="AA68">
        <f>AA67+COUNTIF(전체당첨내역!$B68:$G68,26)</f>
        <v>12</v>
      </c>
      <c r="AB68">
        <f>AB67+COUNTIF(전체당첨내역!$B68:$G68,27)</f>
        <v>8</v>
      </c>
      <c r="AC68">
        <f>AC67+COUNTIF(전체당첨내역!$B68:$G68,28)</f>
        <v>3</v>
      </c>
      <c r="AD68">
        <f>AD67+COUNTIF(전체당첨내역!$B68:$G68,29)</f>
        <v>7</v>
      </c>
      <c r="AE68">
        <f>AE67+COUNTIF(전체당첨내역!$B68:$G68,30)</f>
        <v>10</v>
      </c>
      <c r="AF68">
        <f>AF67+COUNTIF(전체당첨내역!$B68:$G68,31)</f>
        <v>10</v>
      </c>
      <c r="AG68">
        <f>AG67+COUNTIF(전체당첨내역!$B68:$G68,32)</f>
        <v>7</v>
      </c>
      <c r="AH68">
        <f>AH67+COUNTIF(전체당첨내역!$B68:$G68,33)</f>
        <v>12</v>
      </c>
      <c r="AI68">
        <f>AI67+COUNTIF(전체당첨내역!$B68:$G68,34)</f>
        <v>3</v>
      </c>
      <c r="AJ68">
        <f>AJ67+COUNTIF(전체당첨내역!$B68:$G68,35)</f>
        <v>10</v>
      </c>
      <c r="AK68">
        <f>AK67+COUNTIF(전체당첨내역!$B68:$G68,36)</f>
        <v>12</v>
      </c>
      <c r="AL68">
        <f>AL67+COUNTIF(전체당첨내역!$B68:$G68,37)</f>
        <v>16</v>
      </c>
      <c r="AM68">
        <f>AM67+COUNTIF(전체당첨내역!$B68:$G68,38)</f>
        <v>11</v>
      </c>
      <c r="AN68">
        <f>AN67+COUNTIF(전체당첨내역!$B68:$G68,39)</f>
        <v>11</v>
      </c>
      <c r="AO68">
        <f>AO67+COUNTIF(전체당첨내역!$B68:$G68,40)</f>
        <v>17</v>
      </c>
      <c r="AP68">
        <f>AP67+COUNTIF(전체당첨내역!$B68:$G68,41)</f>
        <v>5</v>
      </c>
      <c r="AQ68">
        <f>AQ67+COUNTIF(전체당첨내역!$B68:$G68,42)</f>
        <v>9</v>
      </c>
      <c r="AR68">
        <f>AR67+COUNTIF(전체당첨내역!$B68:$G68,43)</f>
        <v>10</v>
      </c>
      <c r="AS68">
        <f>AS67+COUNTIF(전체당첨내역!$B68:$G68,44)</f>
        <v>10</v>
      </c>
      <c r="AT68">
        <f>AT67+COUNTIF(전체당첨내역!$B68:$G68,45)</f>
        <v>4</v>
      </c>
    </row>
    <row r="69" spans="1:46" ht="16.5" customHeight="1">
      <c r="A69">
        <v>68</v>
      </c>
      <c r="B69">
        <f>B68+COUNTIF(전체당첨내역!$B69:$G69,1)</f>
        <v>6</v>
      </c>
      <c r="C69">
        <f>C68+COUNTIF(전체당첨내역!$B69:$G69,2)</f>
        <v>11</v>
      </c>
      <c r="D69">
        <f>D68+COUNTIF(전체당첨내역!$B69:$G69,3)</f>
        <v>10</v>
      </c>
      <c r="E69">
        <f>E68+COUNTIF(전체당첨내역!$B69:$G69,4)</f>
        <v>10</v>
      </c>
      <c r="F69">
        <f>F68+COUNTIF(전체당첨내역!$B69:$G69,5)</f>
        <v>4</v>
      </c>
      <c r="G69">
        <f>G68+COUNTIF(전체당첨내역!$B69:$G69,6)</f>
        <v>10</v>
      </c>
      <c r="H69">
        <f>H68+COUNTIF(전체당첨내역!$B69:$G69,7)</f>
        <v>14</v>
      </c>
      <c r="I69">
        <f>I68+COUNTIF(전체당첨내역!$B69:$G69,8)</f>
        <v>9</v>
      </c>
      <c r="J69">
        <f>J68+COUNTIF(전체당첨내역!$B69:$G69,9)</f>
        <v>7</v>
      </c>
      <c r="K69">
        <f>K68+COUNTIF(전체당첨내역!$B69:$G69,10)</f>
        <v>11</v>
      </c>
      <c r="L69">
        <f>L68+COUNTIF(전체당첨내역!$B69:$G69,11)</f>
        <v>5</v>
      </c>
      <c r="M69">
        <f>M68+COUNTIF(전체당첨내역!$B69:$G69,12)</f>
        <v>5</v>
      </c>
      <c r="N69">
        <f>N68+COUNTIF(전체당첨내역!$B69:$G69,13)</f>
        <v>8</v>
      </c>
      <c r="O69">
        <f>O68+COUNTIF(전체당첨내역!$B69:$G69,14)</f>
        <v>9</v>
      </c>
      <c r="P69">
        <f>P68+COUNTIF(전체당첨내역!$B69:$G69,15)</f>
        <v>10</v>
      </c>
      <c r="Q69">
        <f>Q68+COUNTIF(전체당첨내역!$B69:$G69,16)</f>
        <v>11</v>
      </c>
      <c r="R69">
        <f>R68+COUNTIF(전체당첨내역!$B69:$G69,17)</f>
        <v>11</v>
      </c>
      <c r="S69">
        <f>S68+COUNTIF(전체당첨내역!$B69:$G69,18)</f>
        <v>10</v>
      </c>
      <c r="T69">
        <f>T68+COUNTIF(전체당첨내역!$B69:$G69,19)</f>
        <v>8</v>
      </c>
      <c r="U69">
        <f>U68+COUNTIF(전체당첨내역!$B69:$G69,20)</f>
        <v>8</v>
      </c>
      <c r="V69">
        <f>V68+COUNTIF(전체당첨내역!$B69:$G69,21)</f>
        <v>10</v>
      </c>
      <c r="W69">
        <f>W68+COUNTIF(전체당첨내역!$B69:$G69,22)</f>
        <v>4</v>
      </c>
      <c r="X69">
        <f>X68+COUNTIF(전체당첨내역!$B69:$G69,23)</f>
        <v>10</v>
      </c>
      <c r="Y69">
        <f>Y68+COUNTIF(전체당첨내역!$B69:$G69,24)</f>
        <v>4</v>
      </c>
      <c r="Z69">
        <f>Z68+COUNTIF(전체당첨내역!$B69:$G69,25)</f>
        <v>14</v>
      </c>
      <c r="AA69">
        <f>AA68+COUNTIF(전체당첨내역!$B69:$G69,26)</f>
        <v>13</v>
      </c>
      <c r="AB69">
        <f>AB68+COUNTIF(전체당첨내역!$B69:$G69,27)</f>
        <v>8</v>
      </c>
      <c r="AC69">
        <f>AC68+COUNTIF(전체당첨내역!$B69:$G69,28)</f>
        <v>3</v>
      </c>
      <c r="AD69">
        <f>AD68+COUNTIF(전체당첨내역!$B69:$G69,29)</f>
        <v>7</v>
      </c>
      <c r="AE69">
        <f>AE68+COUNTIF(전체당첨내역!$B69:$G69,30)</f>
        <v>10</v>
      </c>
      <c r="AF69">
        <f>AF68+COUNTIF(전체당첨내역!$B69:$G69,31)</f>
        <v>10</v>
      </c>
      <c r="AG69">
        <f>AG68+COUNTIF(전체당첨내역!$B69:$G69,32)</f>
        <v>7</v>
      </c>
      <c r="AH69">
        <f>AH68+COUNTIF(전체당첨내역!$B69:$G69,33)</f>
        <v>12</v>
      </c>
      <c r="AI69">
        <f>AI68+COUNTIF(전체당첨내역!$B69:$G69,34)</f>
        <v>3</v>
      </c>
      <c r="AJ69">
        <f>AJ68+COUNTIF(전체당첨내역!$B69:$G69,35)</f>
        <v>10</v>
      </c>
      <c r="AK69">
        <f>AK68+COUNTIF(전체당첨내역!$B69:$G69,36)</f>
        <v>12</v>
      </c>
      <c r="AL69">
        <f>AL68+COUNTIF(전체당첨내역!$B69:$G69,37)</f>
        <v>16</v>
      </c>
      <c r="AM69">
        <f>AM68+COUNTIF(전체당첨내역!$B69:$G69,38)</f>
        <v>11</v>
      </c>
      <c r="AN69">
        <f>AN68+COUNTIF(전체당첨내역!$B69:$G69,39)</f>
        <v>12</v>
      </c>
      <c r="AO69">
        <f>AO68+COUNTIF(전체당첨내역!$B69:$G69,40)</f>
        <v>17</v>
      </c>
      <c r="AP69">
        <f>AP68+COUNTIF(전체당첨내역!$B69:$G69,41)</f>
        <v>5</v>
      </c>
      <c r="AQ69">
        <f>AQ68+COUNTIF(전체당첨내역!$B69:$G69,42)</f>
        <v>9</v>
      </c>
      <c r="AR69">
        <f>AR68+COUNTIF(전체당첨내역!$B69:$G69,43)</f>
        <v>10</v>
      </c>
      <c r="AS69">
        <f>AS68+COUNTIF(전체당첨내역!$B69:$G69,44)</f>
        <v>10</v>
      </c>
      <c r="AT69">
        <f>AT68+COUNTIF(전체당첨내역!$B69:$G69,45)</f>
        <v>4</v>
      </c>
    </row>
    <row r="70" spans="1:46" ht="16.5" customHeight="1">
      <c r="A70">
        <v>69</v>
      </c>
      <c r="B70">
        <f>B69+COUNTIF(전체당첨내역!$B70:$G70,1)</f>
        <v>6</v>
      </c>
      <c r="C70">
        <f>C69+COUNTIF(전체당첨내역!$B70:$G70,2)</f>
        <v>11</v>
      </c>
      <c r="D70">
        <f>D69+COUNTIF(전체당첨내역!$B70:$G70,3)</f>
        <v>10</v>
      </c>
      <c r="E70">
        <f>E69+COUNTIF(전체당첨내역!$B70:$G70,4)</f>
        <v>10</v>
      </c>
      <c r="F70">
        <f>F69+COUNTIF(전체당첨내역!$B70:$G70,5)</f>
        <v>5</v>
      </c>
      <c r="G70">
        <f>G69+COUNTIF(전체당첨내역!$B70:$G70,6)</f>
        <v>10</v>
      </c>
      <c r="H70">
        <f>H69+COUNTIF(전체당첨내역!$B70:$G70,7)</f>
        <v>14</v>
      </c>
      <c r="I70">
        <f>I69+COUNTIF(전체당첨내역!$B70:$G70,8)</f>
        <v>10</v>
      </c>
      <c r="J70">
        <f>J69+COUNTIF(전체당첨내역!$B70:$G70,9)</f>
        <v>7</v>
      </c>
      <c r="K70">
        <f>K69+COUNTIF(전체당첨내역!$B70:$G70,10)</f>
        <v>11</v>
      </c>
      <c r="L70">
        <f>L69+COUNTIF(전체당첨내역!$B70:$G70,11)</f>
        <v>5</v>
      </c>
      <c r="M70">
        <f>M69+COUNTIF(전체당첨내역!$B70:$G70,12)</f>
        <v>5</v>
      </c>
      <c r="N70">
        <f>N69+COUNTIF(전체당첨내역!$B70:$G70,13)</f>
        <v>8</v>
      </c>
      <c r="O70">
        <f>O69+COUNTIF(전체당첨내역!$B70:$G70,14)</f>
        <v>10</v>
      </c>
      <c r="P70">
        <f>P69+COUNTIF(전체당첨내역!$B70:$G70,15)</f>
        <v>11</v>
      </c>
      <c r="Q70">
        <f>Q69+COUNTIF(전체당첨내역!$B70:$G70,16)</f>
        <v>11</v>
      </c>
      <c r="R70">
        <f>R69+COUNTIF(전체당첨내역!$B70:$G70,17)</f>
        <v>11</v>
      </c>
      <c r="S70">
        <f>S69+COUNTIF(전체당첨내역!$B70:$G70,18)</f>
        <v>10</v>
      </c>
      <c r="T70">
        <f>T69+COUNTIF(전체당첨내역!$B70:$G70,19)</f>
        <v>9</v>
      </c>
      <c r="U70">
        <f>U69+COUNTIF(전체당첨내역!$B70:$G70,20)</f>
        <v>8</v>
      </c>
      <c r="V70">
        <f>V69+COUNTIF(전체당첨내역!$B70:$G70,21)</f>
        <v>10</v>
      </c>
      <c r="W70">
        <f>W69+COUNTIF(전체당첨내역!$B70:$G70,22)</f>
        <v>4</v>
      </c>
      <c r="X70">
        <f>X69+COUNTIF(전체당첨내역!$B70:$G70,23)</f>
        <v>10</v>
      </c>
      <c r="Y70">
        <f>Y69+COUNTIF(전체당첨내역!$B70:$G70,24)</f>
        <v>4</v>
      </c>
      <c r="Z70">
        <f>Z69+COUNTIF(전체당첨내역!$B70:$G70,25)</f>
        <v>14</v>
      </c>
      <c r="AA70">
        <f>AA69+COUNTIF(전체당첨내역!$B70:$G70,26)</f>
        <v>13</v>
      </c>
      <c r="AB70">
        <f>AB69+COUNTIF(전체당첨내역!$B70:$G70,27)</f>
        <v>8</v>
      </c>
      <c r="AC70">
        <f>AC69+COUNTIF(전체당첨내역!$B70:$G70,28)</f>
        <v>3</v>
      </c>
      <c r="AD70">
        <f>AD69+COUNTIF(전체당첨내역!$B70:$G70,29)</f>
        <v>7</v>
      </c>
      <c r="AE70">
        <f>AE69+COUNTIF(전체당첨내역!$B70:$G70,30)</f>
        <v>10</v>
      </c>
      <c r="AF70">
        <f>AF69+COUNTIF(전체당첨내역!$B70:$G70,31)</f>
        <v>10</v>
      </c>
      <c r="AG70">
        <f>AG69+COUNTIF(전체당첨내역!$B70:$G70,32)</f>
        <v>7</v>
      </c>
      <c r="AH70">
        <f>AH69+COUNTIF(전체당첨내역!$B70:$G70,33)</f>
        <v>12</v>
      </c>
      <c r="AI70">
        <f>AI69+COUNTIF(전체당첨내역!$B70:$G70,34)</f>
        <v>3</v>
      </c>
      <c r="AJ70">
        <f>AJ69+COUNTIF(전체당첨내역!$B70:$G70,35)</f>
        <v>10</v>
      </c>
      <c r="AK70">
        <f>AK69+COUNTIF(전체당첨내역!$B70:$G70,36)</f>
        <v>12</v>
      </c>
      <c r="AL70">
        <f>AL69+COUNTIF(전체당첨내역!$B70:$G70,37)</f>
        <v>16</v>
      </c>
      <c r="AM70">
        <f>AM69+COUNTIF(전체당첨내역!$B70:$G70,38)</f>
        <v>11</v>
      </c>
      <c r="AN70">
        <f>AN69+COUNTIF(전체당첨내역!$B70:$G70,39)</f>
        <v>13</v>
      </c>
      <c r="AO70">
        <f>AO69+COUNTIF(전체당첨내역!$B70:$G70,40)</f>
        <v>17</v>
      </c>
      <c r="AP70">
        <f>AP69+COUNTIF(전체당첨내역!$B70:$G70,41)</f>
        <v>5</v>
      </c>
      <c r="AQ70">
        <f>AQ69+COUNTIF(전체당첨내역!$B70:$G70,42)</f>
        <v>9</v>
      </c>
      <c r="AR70">
        <f>AR69+COUNTIF(전체당첨내역!$B70:$G70,43)</f>
        <v>10</v>
      </c>
      <c r="AS70">
        <f>AS69+COUNTIF(전체당첨내역!$B70:$G70,44)</f>
        <v>10</v>
      </c>
      <c r="AT70">
        <f>AT69+COUNTIF(전체당첨내역!$B70:$G70,45)</f>
        <v>4</v>
      </c>
    </row>
    <row r="71" spans="1:46" ht="16.5" customHeight="1">
      <c r="A71">
        <v>70</v>
      </c>
      <c r="B71">
        <f>B70+COUNTIF(전체당첨내역!$B71:$G71,1)</f>
        <v>6</v>
      </c>
      <c r="C71">
        <f>C70+COUNTIF(전체당첨내역!$B71:$G71,2)</f>
        <v>11</v>
      </c>
      <c r="D71">
        <f>D70+COUNTIF(전체당첨내역!$B71:$G71,3)</f>
        <v>10</v>
      </c>
      <c r="E71">
        <f>E70+COUNTIF(전체당첨내역!$B71:$G71,4)</f>
        <v>10</v>
      </c>
      <c r="F71">
        <f>F70+COUNTIF(전체당첨내역!$B71:$G71,5)</f>
        <v>6</v>
      </c>
      <c r="G71">
        <f>G70+COUNTIF(전체당첨내역!$B71:$G71,6)</f>
        <v>10</v>
      </c>
      <c r="H71">
        <f>H70+COUNTIF(전체당첨내역!$B71:$G71,7)</f>
        <v>14</v>
      </c>
      <c r="I71">
        <f>I70+COUNTIF(전체당첨내역!$B71:$G71,8)</f>
        <v>10</v>
      </c>
      <c r="J71">
        <f>J70+COUNTIF(전체당첨내역!$B71:$G71,9)</f>
        <v>7</v>
      </c>
      <c r="K71">
        <f>K70+COUNTIF(전체당첨내역!$B71:$G71,10)</f>
        <v>11</v>
      </c>
      <c r="L71">
        <f>L70+COUNTIF(전체당첨내역!$B71:$G71,11)</f>
        <v>5</v>
      </c>
      <c r="M71">
        <f>M70+COUNTIF(전체당첨내역!$B71:$G71,12)</f>
        <v>5</v>
      </c>
      <c r="N71">
        <f>N70+COUNTIF(전체당첨내역!$B71:$G71,13)</f>
        <v>8</v>
      </c>
      <c r="O71">
        <f>O70+COUNTIF(전체당첨내역!$B71:$G71,14)</f>
        <v>10</v>
      </c>
      <c r="P71">
        <f>P70+COUNTIF(전체당첨내역!$B71:$G71,15)</f>
        <v>11</v>
      </c>
      <c r="Q71">
        <f>Q70+COUNTIF(전체당첨내역!$B71:$G71,16)</f>
        <v>11</v>
      </c>
      <c r="R71">
        <f>R70+COUNTIF(전체당첨내역!$B71:$G71,17)</f>
        <v>11</v>
      </c>
      <c r="S71">
        <f>S70+COUNTIF(전체당첨내역!$B71:$G71,18)</f>
        <v>10</v>
      </c>
      <c r="T71">
        <f>T70+COUNTIF(전체당첨내역!$B71:$G71,19)</f>
        <v>10</v>
      </c>
      <c r="U71">
        <f>U70+COUNTIF(전체당첨내역!$B71:$G71,20)</f>
        <v>8</v>
      </c>
      <c r="V71">
        <f>V70+COUNTIF(전체당첨내역!$B71:$G71,21)</f>
        <v>10</v>
      </c>
      <c r="W71">
        <f>W70+COUNTIF(전체당첨내역!$B71:$G71,22)</f>
        <v>5</v>
      </c>
      <c r="X71">
        <f>X70+COUNTIF(전체당첨내역!$B71:$G71,23)</f>
        <v>10</v>
      </c>
      <c r="Y71">
        <f>Y70+COUNTIF(전체당첨내역!$B71:$G71,24)</f>
        <v>4</v>
      </c>
      <c r="Z71">
        <f>Z70+COUNTIF(전체당첨내역!$B71:$G71,25)</f>
        <v>15</v>
      </c>
      <c r="AA71">
        <f>AA70+COUNTIF(전체당첨내역!$B71:$G71,26)</f>
        <v>13</v>
      </c>
      <c r="AB71">
        <f>AB70+COUNTIF(전체당첨내역!$B71:$G71,27)</f>
        <v>8</v>
      </c>
      <c r="AC71">
        <f>AC70+COUNTIF(전체당첨내역!$B71:$G71,28)</f>
        <v>4</v>
      </c>
      <c r="AD71">
        <f>AD70+COUNTIF(전체당첨내역!$B71:$G71,29)</f>
        <v>7</v>
      </c>
      <c r="AE71">
        <f>AE70+COUNTIF(전체당첨내역!$B71:$G71,30)</f>
        <v>10</v>
      </c>
      <c r="AF71">
        <f>AF70+COUNTIF(전체당첨내역!$B71:$G71,31)</f>
        <v>10</v>
      </c>
      <c r="AG71">
        <f>AG70+COUNTIF(전체당첨내역!$B71:$G71,32)</f>
        <v>7</v>
      </c>
      <c r="AH71">
        <f>AH70+COUNTIF(전체당첨내역!$B71:$G71,33)</f>
        <v>12</v>
      </c>
      <c r="AI71">
        <f>AI70+COUNTIF(전체당첨내역!$B71:$G71,34)</f>
        <v>3</v>
      </c>
      <c r="AJ71">
        <f>AJ70+COUNTIF(전체당첨내역!$B71:$G71,35)</f>
        <v>10</v>
      </c>
      <c r="AK71">
        <f>AK70+COUNTIF(전체당첨내역!$B71:$G71,36)</f>
        <v>12</v>
      </c>
      <c r="AL71">
        <f>AL70+COUNTIF(전체당첨내역!$B71:$G71,37)</f>
        <v>16</v>
      </c>
      <c r="AM71">
        <f>AM70+COUNTIF(전체당첨내역!$B71:$G71,38)</f>
        <v>11</v>
      </c>
      <c r="AN71">
        <f>AN70+COUNTIF(전체당첨내역!$B71:$G71,39)</f>
        <v>13</v>
      </c>
      <c r="AO71">
        <f>AO70+COUNTIF(전체당첨내역!$B71:$G71,40)</f>
        <v>17</v>
      </c>
      <c r="AP71">
        <f>AP70+COUNTIF(전체당첨내역!$B71:$G71,41)</f>
        <v>5</v>
      </c>
      <c r="AQ71">
        <f>AQ70+COUNTIF(전체당첨내역!$B71:$G71,42)</f>
        <v>9</v>
      </c>
      <c r="AR71">
        <f>AR70+COUNTIF(전체당첨내역!$B71:$G71,43)</f>
        <v>11</v>
      </c>
      <c r="AS71">
        <f>AS70+COUNTIF(전체당첨내역!$B71:$G71,44)</f>
        <v>10</v>
      </c>
      <c r="AT71">
        <f>AT70+COUNTIF(전체당첨내역!$B71:$G71,45)</f>
        <v>4</v>
      </c>
    </row>
    <row r="72" spans="1:46" ht="16.5" customHeight="1">
      <c r="A72">
        <v>71</v>
      </c>
      <c r="B72">
        <f>B71+COUNTIF(전체당첨내역!$B72:$G72,1)</f>
        <v>6</v>
      </c>
      <c r="C72">
        <f>C71+COUNTIF(전체당첨내역!$B72:$G72,2)</f>
        <v>11</v>
      </c>
      <c r="D72">
        <f>D71+COUNTIF(전체당첨내역!$B72:$G72,3)</f>
        <v>10</v>
      </c>
      <c r="E72">
        <f>E71+COUNTIF(전체당첨내역!$B72:$G72,4)</f>
        <v>10</v>
      </c>
      <c r="F72">
        <f>F71+COUNTIF(전체당첨내역!$B72:$G72,5)</f>
        <v>7</v>
      </c>
      <c r="G72">
        <f>G71+COUNTIF(전체당첨내역!$B72:$G72,6)</f>
        <v>10</v>
      </c>
      <c r="H72">
        <f>H71+COUNTIF(전체당첨내역!$B72:$G72,7)</f>
        <v>14</v>
      </c>
      <c r="I72">
        <f>I71+COUNTIF(전체당첨내역!$B72:$G72,8)</f>
        <v>10</v>
      </c>
      <c r="J72">
        <f>J71+COUNTIF(전체당첨내역!$B72:$G72,9)</f>
        <v>8</v>
      </c>
      <c r="K72">
        <f>K71+COUNTIF(전체당첨내역!$B72:$G72,10)</f>
        <v>11</v>
      </c>
      <c r="L72">
        <f>L71+COUNTIF(전체당첨내역!$B72:$G72,11)</f>
        <v>5</v>
      </c>
      <c r="M72">
        <f>M71+COUNTIF(전체당첨내역!$B72:$G72,12)</f>
        <v>6</v>
      </c>
      <c r="N72">
        <f>N71+COUNTIF(전체당첨내역!$B72:$G72,13)</f>
        <v>8</v>
      </c>
      <c r="O72">
        <f>O71+COUNTIF(전체당첨내역!$B72:$G72,14)</f>
        <v>10</v>
      </c>
      <c r="P72">
        <f>P71+COUNTIF(전체당첨내역!$B72:$G72,15)</f>
        <v>11</v>
      </c>
      <c r="Q72">
        <f>Q71+COUNTIF(전체당첨내역!$B72:$G72,16)</f>
        <v>12</v>
      </c>
      <c r="R72">
        <f>R71+COUNTIF(전체당첨내역!$B72:$G72,17)</f>
        <v>11</v>
      </c>
      <c r="S72">
        <f>S71+COUNTIF(전체당첨내역!$B72:$G72,18)</f>
        <v>10</v>
      </c>
      <c r="T72">
        <f>T71+COUNTIF(전체당첨내역!$B72:$G72,19)</f>
        <v>10</v>
      </c>
      <c r="U72">
        <f>U71+COUNTIF(전체당첨내역!$B72:$G72,20)</f>
        <v>8</v>
      </c>
      <c r="V72">
        <f>V71+COUNTIF(전체당첨내역!$B72:$G72,21)</f>
        <v>10</v>
      </c>
      <c r="W72">
        <f>W71+COUNTIF(전체당첨내역!$B72:$G72,22)</f>
        <v>5</v>
      </c>
      <c r="X72">
        <f>X71+COUNTIF(전체당첨내역!$B72:$G72,23)</f>
        <v>10</v>
      </c>
      <c r="Y72">
        <f>Y71+COUNTIF(전체당첨내역!$B72:$G72,24)</f>
        <v>4</v>
      </c>
      <c r="Z72">
        <f>Z71+COUNTIF(전체당첨내역!$B72:$G72,25)</f>
        <v>15</v>
      </c>
      <c r="AA72">
        <f>AA71+COUNTIF(전체당첨내역!$B72:$G72,26)</f>
        <v>13</v>
      </c>
      <c r="AB72">
        <f>AB71+COUNTIF(전체당첨내역!$B72:$G72,27)</f>
        <v>8</v>
      </c>
      <c r="AC72">
        <f>AC71+COUNTIF(전체당첨내역!$B72:$G72,28)</f>
        <v>4</v>
      </c>
      <c r="AD72">
        <f>AD71+COUNTIF(전체당첨내역!$B72:$G72,29)</f>
        <v>8</v>
      </c>
      <c r="AE72">
        <f>AE71+COUNTIF(전체당첨내역!$B72:$G72,30)</f>
        <v>10</v>
      </c>
      <c r="AF72">
        <f>AF71+COUNTIF(전체당첨내역!$B72:$G72,31)</f>
        <v>10</v>
      </c>
      <c r="AG72">
        <f>AG71+COUNTIF(전체당첨내역!$B72:$G72,32)</f>
        <v>7</v>
      </c>
      <c r="AH72">
        <f>AH71+COUNTIF(전체당첨내역!$B72:$G72,33)</f>
        <v>12</v>
      </c>
      <c r="AI72">
        <f>AI71+COUNTIF(전체당첨내역!$B72:$G72,34)</f>
        <v>3</v>
      </c>
      <c r="AJ72">
        <f>AJ71+COUNTIF(전체당첨내역!$B72:$G72,35)</f>
        <v>10</v>
      </c>
      <c r="AK72">
        <f>AK71+COUNTIF(전체당첨내역!$B72:$G72,36)</f>
        <v>12</v>
      </c>
      <c r="AL72">
        <f>AL71+COUNTIF(전체당첨내역!$B72:$G72,37)</f>
        <v>16</v>
      </c>
      <c r="AM72">
        <f>AM71+COUNTIF(전체당첨내역!$B72:$G72,38)</f>
        <v>11</v>
      </c>
      <c r="AN72">
        <f>AN71+COUNTIF(전체당첨내역!$B72:$G72,39)</f>
        <v>13</v>
      </c>
      <c r="AO72">
        <f>AO71+COUNTIF(전체당첨내역!$B72:$G72,40)</f>
        <v>17</v>
      </c>
      <c r="AP72">
        <f>AP71+COUNTIF(전체당첨내역!$B72:$G72,41)</f>
        <v>6</v>
      </c>
      <c r="AQ72">
        <f>AQ71+COUNTIF(전체당첨내역!$B72:$G72,42)</f>
        <v>9</v>
      </c>
      <c r="AR72">
        <f>AR71+COUNTIF(전체당첨내역!$B72:$G72,43)</f>
        <v>11</v>
      </c>
      <c r="AS72">
        <f>AS71+COUNTIF(전체당첨내역!$B72:$G72,44)</f>
        <v>10</v>
      </c>
      <c r="AT72">
        <f>AT71+COUNTIF(전체당첨내역!$B72:$G72,45)</f>
        <v>4</v>
      </c>
    </row>
    <row r="73" spans="1:46" ht="16.5" customHeight="1">
      <c r="A73">
        <v>72</v>
      </c>
      <c r="B73">
        <f>B72+COUNTIF(전체당첨내역!$B73:$G73,1)</f>
        <v>6</v>
      </c>
      <c r="C73">
        <f>C72+COUNTIF(전체당첨내역!$B73:$G73,2)</f>
        <v>12</v>
      </c>
      <c r="D73">
        <f>D72+COUNTIF(전체당첨내역!$B73:$G73,3)</f>
        <v>10</v>
      </c>
      <c r="E73">
        <f>E72+COUNTIF(전체당첨내역!$B73:$G73,4)</f>
        <v>11</v>
      </c>
      <c r="F73">
        <f>F72+COUNTIF(전체당첨내역!$B73:$G73,5)</f>
        <v>7</v>
      </c>
      <c r="G73">
        <f>G72+COUNTIF(전체당첨내역!$B73:$G73,6)</f>
        <v>10</v>
      </c>
      <c r="H73">
        <f>H72+COUNTIF(전체당첨내역!$B73:$G73,7)</f>
        <v>14</v>
      </c>
      <c r="I73">
        <f>I72+COUNTIF(전체당첨내역!$B73:$G73,8)</f>
        <v>10</v>
      </c>
      <c r="J73">
        <f>J72+COUNTIF(전체당첨내역!$B73:$G73,9)</f>
        <v>8</v>
      </c>
      <c r="K73">
        <f>K72+COUNTIF(전체당첨내역!$B73:$G73,10)</f>
        <v>11</v>
      </c>
      <c r="L73">
        <f>L72+COUNTIF(전체당첨내역!$B73:$G73,11)</f>
        <v>6</v>
      </c>
      <c r="M73">
        <f>M72+COUNTIF(전체당첨내역!$B73:$G73,12)</f>
        <v>6</v>
      </c>
      <c r="N73">
        <f>N72+COUNTIF(전체당첨내역!$B73:$G73,13)</f>
        <v>8</v>
      </c>
      <c r="O73">
        <f>O72+COUNTIF(전체당첨내역!$B73:$G73,14)</f>
        <v>10</v>
      </c>
      <c r="P73">
        <f>P72+COUNTIF(전체당첨내역!$B73:$G73,15)</f>
        <v>11</v>
      </c>
      <c r="Q73">
        <f>Q72+COUNTIF(전체당첨내역!$B73:$G73,16)</f>
        <v>12</v>
      </c>
      <c r="R73">
        <f>R72+COUNTIF(전체당첨내역!$B73:$G73,17)</f>
        <v>12</v>
      </c>
      <c r="S73">
        <f>S72+COUNTIF(전체당첨내역!$B73:$G73,18)</f>
        <v>10</v>
      </c>
      <c r="T73">
        <f>T72+COUNTIF(전체당첨내역!$B73:$G73,19)</f>
        <v>10</v>
      </c>
      <c r="U73">
        <f>U72+COUNTIF(전체당첨내역!$B73:$G73,20)</f>
        <v>8</v>
      </c>
      <c r="V73">
        <f>V72+COUNTIF(전체당첨내역!$B73:$G73,21)</f>
        <v>10</v>
      </c>
      <c r="W73">
        <f>W72+COUNTIF(전체당첨내역!$B73:$G73,22)</f>
        <v>5</v>
      </c>
      <c r="X73">
        <f>X72+COUNTIF(전체당첨내역!$B73:$G73,23)</f>
        <v>10</v>
      </c>
      <c r="Y73">
        <f>Y72+COUNTIF(전체당첨내역!$B73:$G73,24)</f>
        <v>4</v>
      </c>
      <c r="Z73">
        <f>Z72+COUNTIF(전체당첨내역!$B73:$G73,25)</f>
        <v>15</v>
      </c>
      <c r="AA73">
        <f>AA72+COUNTIF(전체당첨내역!$B73:$G73,26)</f>
        <v>14</v>
      </c>
      <c r="AB73">
        <f>AB72+COUNTIF(전체당첨내역!$B73:$G73,27)</f>
        <v>9</v>
      </c>
      <c r="AC73">
        <f>AC72+COUNTIF(전체당첨내역!$B73:$G73,28)</f>
        <v>4</v>
      </c>
      <c r="AD73">
        <f>AD72+COUNTIF(전체당첨내역!$B73:$G73,29)</f>
        <v>8</v>
      </c>
      <c r="AE73">
        <f>AE72+COUNTIF(전체당첨내역!$B73:$G73,30)</f>
        <v>10</v>
      </c>
      <c r="AF73">
        <f>AF72+COUNTIF(전체당첨내역!$B73:$G73,31)</f>
        <v>10</v>
      </c>
      <c r="AG73">
        <f>AG72+COUNTIF(전체당첨내역!$B73:$G73,32)</f>
        <v>7</v>
      </c>
      <c r="AH73">
        <f>AH72+COUNTIF(전체당첨내역!$B73:$G73,33)</f>
        <v>12</v>
      </c>
      <c r="AI73">
        <f>AI72+COUNTIF(전체당첨내역!$B73:$G73,34)</f>
        <v>3</v>
      </c>
      <c r="AJ73">
        <f>AJ72+COUNTIF(전체당첨내역!$B73:$G73,35)</f>
        <v>10</v>
      </c>
      <c r="AK73">
        <f>AK72+COUNTIF(전체당첨내역!$B73:$G73,36)</f>
        <v>12</v>
      </c>
      <c r="AL73">
        <f>AL72+COUNTIF(전체당첨내역!$B73:$G73,37)</f>
        <v>16</v>
      </c>
      <c r="AM73">
        <f>AM72+COUNTIF(전체당첨내역!$B73:$G73,38)</f>
        <v>11</v>
      </c>
      <c r="AN73">
        <f>AN72+COUNTIF(전체당첨내역!$B73:$G73,39)</f>
        <v>13</v>
      </c>
      <c r="AO73">
        <f>AO72+COUNTIF(전체당첨내역!$B73:$G73,40)</f>
        <v>17</v>
      </c>
      <c r="AP73">
        <f>AP72+COUNTIF(전체당첨내역!$B73:$G73,41)</f>
        <v>6</v>
      </c>
      <c r="AQ73">
        <f>AQ72+COUNTIF(전체당첨내역!$B73:$G73,42)</f>
        <v>9</v>
      </c>
      <c r="AR73">
        <f>AR72+COUNTIF(전체당첨내역!$B73:$G73,43)</f>
        <v>11</v>
      </c>
      <c r="AS73">
        <f>AS72+COUNTIF(전체당첨내역!$B73:$G73,44)</f>
        <v>10</v>
      </c>
      <c r="AT73">
        <f>AT72+COUNTIF(전체당첨내역!$B73:$G73,45)</f>
        <v>4</v>
      </c>
    </row>
    <row r="74" spans="1:46" ht="16.5" customHeight="1">
      <c r="A74">
        <v>73</v>
      </c>
      <c r="B74">
        <f>B73+COUNTIF(전체당첨내역!$B74:$G74,1)</f>
        <v>6</v>
      </c>
      <c r="C74">
        <f>C73+COUNTIF(전체당첨내역!$B74:$G74,2)</f>
        <v>12</v>
      </c>
      <c r="D74">
        <f>D73+COUNTIF(전체당첨내역!$B74:$G74,3)</f>
        <v>11</v>
      </c>
      <c r="E74">
        <f>E73+COUNTIF(전체당첨내역!$B74:$G74,4)</f>
        <v>11</v>
      </c>
      <c r="F74">
        <f>F73+COUNTIF(전체당첨내역!$B74:$G74,5)</f>
        <v>7</v>
      </c>
      <c r="G74">
        <f>G73+COUNTIF(전체당첨내역!$B74:$G74,6)</f>
        <v>10</v>
      </c>
      <c r="H74">
        <f>H73+COUNTIF(전체당첨내역!$B74:$G74,7)</f>
        <v>14</v>
      </c>
      <c r="I74">
        <f>I73+COUNTIF(전체당첨내역!$B74:$G74,8)</f>
        <v>10</v>
      </c>
      <c r="J74">
        <f>J73+COUNTIF(전체당첨내역!$B74:$G74,9)</f>
        <v>8</v>
      </c>
      <c r="K74">
        <f>K73+COUNTIF(전체당첨내역!$B74:$G74,10)</f>
        <v>11</v>
      </c>
      <c r="L74">
        <f>L73+COUNTIF(전체당첨내역!$B74:$G74,11)</f>
        <v>6</v>
      </c>
      <c r="M74">
        <f>M73+COUNTIF(전체당첨내역!$B74:$G74,12)</f>
        <v>7</v>
      </c>
      <c r="N74">
        <f>N73+COUNTIF(전체당첨내역!$B74:$G74,13)</f>
        <v>8</v>
      </c>
      <c r="O74">
        <f>O73+COUNTIF(전체당첨내역!$B74:$G74,14)</f>
        <v>10</v>
      </c>
      <c r="P74">
        <f>P73+COUNTIF(전체당첨내역!$B74:$G74,15)</f>
        <v>11</v>
      </c>
      <c r="Q74">
        <f>Q73+COUNTIF(전체당첨내역!$B74:$G74,16)</f>
        <v>12</v>
      </c>
      <c r="R74">
        <f>R73+COUNTIF(전체당첨내역!$B74:$G74,17)</f>
        <v>12</v>
      </c>
      <c r="S74">
        <f>S73+COUNTIF(전체당첨내역!$B74:$G74,18)</f>
        <v>11</v>
      </c>
      <c r="T74">
        <f>T73+COUNTIF(전체당첨내역!$B74:$G74,19)</f>
        <v>10</v>
      </c>
      <c r="U74">
        <f>U73+COUNTIF(전체당첨내역!$B74:$G74,20)</f>
        <v>8</v>
      </c>
      <c r="V74">
        <f>V73+COUNTIF(전체당첨내역!$B74:$G74,21)</f>
        <v>10</v>
      </c>
      <c r="W74">
        <f>W73+COUNTIF(전체당첨내역!$B74:$G74,22)</f>
        <v>5</v>
      </c>
      <c r="X74">
        <f>X73+COUNTIF(전체당첨내역!$B74:$G74,23)</f>
        <v>10</v>
      </c>
      <c r="Y74">
        <f>Y73+COUNTIF(전체당첨내역!$B74:$G74,24)</f>
        <v>4</v>
      </c>
      <c r="Z74">
        <f>Z73+COUNTIF(전체당첨내역!$B74:$G74,25)</f>
        <v>15</v>
      </c>
      <c r="AA74">
        <f>AA73+COUNTIF(전체당첨내역!$B74:$G74,26)</f>
        <v>14</v>
      </c>
      <c r="AB74">
        <f>AB73+COUNTIF(전체당첨내역!$B74:$G74,27)</f>
        <v>9</v>
      </c>
      <c r="AC74">
        <f>AC73+COUNTIF(전체당첨내역!$B74:$G74,28)</f>
        <v>4</v>
      </c>
      <c r="AD74">
        <f>AD73+COUNTIF(전체당첨내역!$B74:$G74,29)</f>
        <v>8</v>
      </c>
      <c r="AE74">
        <f>AE73+COUNTIF(전체당첨내역!$B74:$G74,30)</f>
        <v>10</v>
      </c>
      <c r="AF74">
        <f>AF73+COUNTIF(전체당첨내역!$B74:$G74,31)</f>
        <v>10</v>
      </c>
      <c r="AG74">
        <f>AG73+COUNTIF(전체당첨내역!$B74:$G74,32)</f>
        <v>8</v>
      </c>
      <c r="AH74">
        <f>AH73+COUNTIF(전체당첨내역!$B74:$G74,33)</f>
        <v>12</v>
      </c>
      <c r="AI74">
        <f>AI73+COUNTIF(전체당첨내역!$B74:$G74,34)</f>
        <v>3</v>
      </c>
      <c r="AJ74">
        <f>AJ73+COUNTIF(전체당첨내역!$B74:$G74,35)</f>
        <v>10</v>
      </c>
      <c r="AK74">
        <f>AK73+COUNTIF(전체당첨내역!$B74:$G74,36)</f>
        <v>12</v>
      </c>
      <c r="AL74">
        <f>AL73+COUNTIF(전체당첨내역!$B74:$G74,37)</f>
        <v>16</v>
      </c>
      <c r="AM74">
        <f>AM73+COUNTIF(전체당첨내역!$B74:$G74,38)</f>
        <v>11</v>
      </c>
      <c r="AN74">
        <f>AN73+COUNTIF(전체당첨내역!$B74:$G74,39)</f>
        <v>13</v>
      </c>
      <c r="AO74">
        <f>AO73+COUNTIF(전체당첨내역!$B74:$G74,40)</f>
        <v>18</v>
      </c>
      <c r="AP74">
        <f>AP73+COUNTIF(전체당첨내역!$B74:$G74,41)</f>
        <v>6</v>
      </c>
      <c r="AQ74">
        <f>AQ73+COUNTIF(전체당첨내역!$B74:$G74,42)</f>
        <v>9</v>
      </c>
      <c r="AR74">
        <f>AR73+COUNTIF(전체당첨내역!$B74:$G74,43)</f>
        <v>12</v>
      </c>
      <c r="AS74">
        <f>AS73+COUNTIF(전체당첨내역!$B74:$G74,44)</f>
        <v>10</v>
      </c>
      <c r="AT74">
        <f>AT73+COUNTIF(전체당첨내역!$B74:$G74,45)</f>
        <v>4</v>
      </c>
    </row>
    <row r="75" spans="1:46" ht="16.5" customHeight="1">
      <c r="A75">
        <v>74</v>
      </c>
      <c r="B75">
        <f>B74+COUNTIF(전체당첨내역!$B75:$G75,1)</f>
        <v>6</v>
      </c>
      <c r="C75">
        <f>C74+COUNTIF(전체당첨내역!$B75:$G75,2)</f>
        <v>12</v>
      </c>
      <c r="D75">
        <f>D74+COUNTIF(전체당첨내역!$B75:$G75,3)</f>
        <v>11</v>
      </c>
      <c r="E75">
        <f>E74+COUNTIF(전체당첨내역!$B75:$G75,4)</f>
        <v>11</v>
      </c>
      <c r="F75">
        <f>F74+COUNTIF(전체당첨내역!$B75:$G75,5)</f>
        <v>7</v>
      </c>
      <c r="G75">
        <f>G74+COUNTIF(전체당첨내역!$B75:$G75,6)</f>
        <v>11</v>
      </c>
      <c r="H75">
        <f>H74+COUNTIF(전체당첨내역!$B75:$G75,7)</f>
        <v>14</v>
      </c>
      <c r="I75">
        <f>I74+COUNTIF(전체당첨내역!$B75:$G75,8)</f>
        <v>10</v>
      </c>
      <c r="J75">
        <f>J74+COUNTIF(전체당첨내역!$B75:$G75,9)</f>
        <v>8</v>
      </c>
      <c r="K75">
        <f>K74+COUNTIF(전체당첨내역!$B75:$G75,10)</f>
        <v>11</v>
      </c>
      <c r="L75">
        <f>L74+COUNTIF(전체당첨내역!$B75:$G75,11)</f>
        <v>6</v>
      </c>
      <c r="M75">
        <f>M74+COUNTIF(전체당첨내역!$B75:$G75,12)</f>
        <v>7</v>
      </c>
      <c r="N75">
        <f>N74+COUNTIF(전체당첨내역!$B75:$G75,13)</f>
        <v>8</v>
      </c>
      <c r="O75">
        <f>O74+COUNTIF(전체당첨내역!$B75:$G75,14)</f>
        <v>10</v>
      </c>
      <c r="P75">
        <f>P74+COUNTIF(전체당첨내역!$B75:$G75,15)</f>
        <v>12</v>
      </c>
      <c r="Q75">
        <f>Q74+COUNTIF(전체당첨내역!$B75:$G75,16)</f>
        <v>12</v>
      </c>
      <c r="R75">
        <f>R74+COUNTIF(전체당첨내역!$B75:$G75,17)</f>
        <v>13</v>
      </c>
      <c r="S75">
        <f>S74+COUNTIF(전체당첨내역!$B75:$G75,18)</f>
        <v>12</v>
      </c>
      <c r="T75">
        <f>T74+COUNTIF(전체당첨내역!$B75:$G75,19)</f>
        <v>10</v>
      </c>
      <c r="U75">
        <f>U74+COUNTIF(전체당첨내역!$B75:$G75,20)</f>
        <v>8</v>
      </c>
      <c r="V75">
        <f>V74+COUNTIF(전체당첨내역!$B75:$G75,21)</f>
        <v>10</v>
      </c>
      <c r="W75">
        <f>W74+COUNTIF(전체당첨내역!$B75:$G75,22)</f>
        <v>5</v>
      </c>
      <c r="X75">
        <f>X74+COUNTIF(전체당첨내역!$B75:$G75,23)</f>
        <v>10</v>
      </c>
      <c r="Y75">
        <f>Y74+COUNTIF(전체당첨내역!$B75:$G75,24)</f>
        <v>4</v>
      </c>
      <c r="Z75">
        <f>Z74+COUNTIF(전체당첨내역!$B75:$G75,25)</f>
        <v>15</v>
      </c>
      <c r="AA75">
        <f>AA74+COUNTIF(전체당첨내역!$B75:$G75,26)</f>
        <v>14</v>
      </c>
      <c r="AB75">
        <f>AB74+COUNTIF(전체당첨내역!$B75:$G75,27)</f>
        <v>9</v>
      </c>
      <c r="AC75">
        <f>AC74+COUNTIF(전체당첨내역!$B75:$G75,28)</f>
        <v>4</v>
      </c>
      <c r="AD75">
        <f>AD74+COUNTIF(전체당첨내역!$B75:$G75,29)</f>
        <v>8</v>
      </c>
      <c r="AE75">
        <f>AE74+COUNTIF(전체당첨내역!$B75:$G75,30)</f>
        <v>10</v>
      </c>
      <c r="AF75">
        <f>AF74+COUNTIF(전체당첨내역!$B75:$G75,31)</f>
        <v>10</v>
      </c>
      <c r="AG75">
        <f>AG74+COUNTIF(전체당첨내역!$B75:$G75,32)</f>
        <v>8</v>
      </c>
      <c r="AH75">
        <f>AH74+COUNTIF(전체당첨내역!$B75:$G75,33)</f>
        <v>12</v>
      </c>
      <c r="AI75">
        <f>AI74+COUNTIF(전체당첨내역!$B75:$G75,34)</f>
        <v>3</v>
      </c>
      <c r="AJ75">
        <f>AJ74+COUNTIF(전체당첨내역!$B75:$G75,35)</f>
        <v>11</v>
      </c>
      <c r="AK75">
        <f>AK74+COUNTIF(전체당첨내역!$B75:$G75,36)</f>
        <v>12</v>
      </c>
      <c r="AL75">
        <f>AL74+COUNTIF(전체당첨내역!$B75:$G75,37)</f>
        <v>16</v>
      </c>
      <c r="AM75">
        <f>AM74+COUNTIF(전체당첨내역!$B75:$G75,38)</f>
        <v>11</v>
      </c>
      <c r="AN75">
        <f>AN74+COUNTIF(전체당첨내역!$B75:$G75,39)</f>
        <v>13</v>
      </c>
      <c r="AO75">
        <f>AO74+COUNTIF(전체당첨내역!$B75:$G75,40)</f>
        <v>19</v>
      </c>
      <c r="AP75">
        <f>AP74+COUNTIF(전체당첨내역!$B75:$G75,41)</f>
        <v>6</v>
      </c>
      <c r="AQ75">
        <f>AQ74+COUNTIF(전체당첨내역!$B75:$G75,42)</f>
        <v>9</v>
      </c>
      <c r="AR75">
        <f>AR74+COUNTIF(전체당첨내역!$B75:$G75,43)</f>
        <v>12</v>
      </c>
      <c r="AS75">
        <f>AS74+COUNTIF(전체당첨내역!$B75:$G75,44)</f>
        <v>10</v>
      </c>
      <c r="AT75">
        <f>AT74+COUNTIF(전체당첨내역!$B75:$G75,45)</f>
        <v>4</v>
      </c>
    </row>
    <row r="76" spans="1:46" ht="16.5" customHeight="1">
      <c r="A76">
        <v>75</v>
      </c>
      <c r="B76">
        <f>B75+COUNTIF(전체당첨내역!$B76:$G76,1)</f>
        <v>6</v>
      </c>
      <c r="C76">
        <f>C75+COUNTIF(전체당첨내역!$B76:$G76,2)</f>
        <v>13</v>
      </c>
      <c r="D76">
        <f>D75+COUNTIF(전체당첨내역!$B76:$G76,3)</f>
        <v>11</v>
      </c>
      <c r="E76">
        <f>E75+COUNTIF(전체당첨내역!$B76:$G76,4)</f>
        <v>11</v>
      </c>
      <c r="F76">
        <f>F75+COUNTIF(전체당첨내역!$B76:$G76,5)</f>
        <v>8</v>
      </c>
      <c r="G76">
        <f>G75+COUNTIF(전체당첨내역!$B76:$G76,6)</f>
        <v>11</v>
      </c>
      <c r="H76">
        <f>H75+COUNTIF(전체당첨내역!$B76:$G76,7)</f>
        <v>14</v>
      </c>
      <c r="I76">
        <f>I75+COUNTIF(전체당첨내역!$B76:$G76,8)</f>
        <v>10</v>
      </c>
      <c r="J76">
        <f>J75+COUNTIF(전체당첨내역!$B76:$G76,9)</f>
        <v>8</v>
      </c>
      <c r="K76">
        <f>K75+COUNTIF(전체당첨내역!$B76:$G76,10)</f>
        <v>11</v>
      </c>
      <c r="L76">
        <f>L75+COUNTIF(전체당첨내역!$B76:$G76,11)</f>
        <v>6</v>
      </c>
      <c r="M76">
        <f>M75+COUNTIF(전체당첨내역!$B76:$G76,12)</f>
        <v>7</v>
      </c>
      <c r="N76">
        <f>N75+COUNTIF(전체당첨내역!$B76:$G76,13)</f>
        <v>8</v>
      </c>
      <c r="O76">
        <f>O75+COUNTIF(전체당첨내역!$B76:$G76,14)</f>
        <v>10</v>
      </c>
      <c r="P76">
        <f>P75+COUNTIF(전체당첨내역!$B76:$G76,15)</f>
        <v>12</v>
      </c>
      <c r="Q76">
        <f>Q75+COUNTIF(전체당첨내역!$B76:$G76,16)</f>
        <v>12</v>
      </c>
      <c r="R76">
        <f>R75+COUNTIF(전체당첨내역!$B76:$G76,17)</f>
        <v>13</v>
      </c>
      <c r="S76">
        <f>S75+COUNTIF(전체당첨내역!$B76:$G76,18)</f>
        <v>12</v>
      </c>
      <c r="T76">
        <f>T75+COUNTIF(전체당첨내역!$B76:$G76,19)</f>
        <v>10</v>
      </c>
      <c r="U76">
        <f>U75+COUNTIF(전체당첨내역!$B76:$G76,20)</f>
        <v>8</v>
      </c>
      <c r="V76">
        <f>V75+COUNTIF(전체당첨내역!$B76:$G76,21)</f>
        <v>10</v>
      </c>
      <c r="W76">
        <f>W75+COUNTIF(전체당첨내역!$B76:$G76,22)</f>
        <v>5</v>
      </c>
      <c r="X76">
        <f>X75+COUNTIF(전체당첨내역!$B76:$G76,23)</f>
        <v>10</v>
      </c>
      <c r="Y76">
        <f>Y75+COUNTIF(전체당첨내역!$B76:$G76,24)</f>
        <v>5</v>
      </c>
      <c r="Z76">
        <f>Z75+COUNTIF(전체당첨내역!$B76:$G76,25)</f>
        <v>15</v>
      </c>
      <c r="AA76">
        <f>AA75+COUNTIF(전체당첨내역!$B76:$G76,26)</f>
        <v>14</v>
      </c>
      <c r="AB76">
        <f>AB75+COUNTIF(전체당첨내역!$B76:$G76,27)</f>
        <v>9</v>
      </c>
      <c r="AC76">
        <f>AC75+COUNTIF(전체당첨내역!$B76:$G76,28)</f>
        <v>4</v>
      </c>
      <c r="AD76">
        <f>AD75+COUNTIF(전체당첨내역!$B76:$G76,29)</f>
        <v>8</v>
      </c>
      <c r="AE76">
        <f>AE75+COUNTIF(전체당첨내역!$B76:$G76,30)</f>
        <v>10</v>
      </c>
      <c r="AF76">
        <f>AF75+COUNTIF(전체당첨내역!$B76:$G76,31)</f>
        <v>10</v>
      </c>
      <c r="AG76">
        <f>AG75+COUNTIF(전체당첨내역!$B76:$G76,32)</f>
        <v>9</v>
      </c>
      <c r="AH76">
        <f>AH75+COUNTIF(전체당첨내역!$B76:$G76,33)</f>
        <v>12</v>
      </c>
      <c r="AI76">
        <f>AI75+COUNTIF(전체당첨내역!$B76:$G76,34)</f>
        <v>4</v>
      </c>
      <c r="AJ76">
        <f>AJ75+COUNTIF(전체당첨내역!$B76:$G76,35)</f>
        <v>11</v>
      </c>
      <c r="AK76">
        <f>AK75+COUNTIF(전체당첨내역!$B76:$G76,36)</f>
        <v>12</v>
      </c>
      <c r="AL76">
        <f>AL75+COUNTIF(전체당첨내역!$B76:$G76,37)</f>
        <v>16</v>
      </c>
      <c r="AM76">
        <f>AM75+COUNTIF(전체당첨내역!$B76:$G76,38)</f>
        <v>11</v>
      </c>
      <c r="AN76">
        <f>AN75+COUNTIF(전체당첨내역!$B76:$G76,39)</f>
        <v>13</v>
      </c>
      <c r="AO76">
        <f>AO75+COUNTIF(전체당첨내역!$B76:$G76,40)</f>
        <v>19</v>
      </c>
      <c r="AP76">
        <f>AP75+COUNTIF(전체당첨내역!$B76:$G76,41)</f>
        <v>6</v>
      </c>
      <c r="AQ76">
        <f>AQ75+COUNTIF(전체당첨내역!$B76:$G76,42)</f>
        <v>9</v>
      </c>
      <c r="AR76">
        <f>AR75+COUNTIF(전체당첨내역!$B76:$G76,43)</f>
        <v>12</v>
      </c>
      <c r="AS76">
        <f>AS75+COUNTIF(전체당첨내역!$B76:$G76,44)</f>
        <v>11</v>
      </c>
      <c r="AT76">
        <f>AT75+COUNTIF(전체당첨내역!$B76:$G76,45)</f>
        <v>4</v>
      </c>
    </row>
    <row r="77" spans="1:46" ht="16.5" customHeight="1">
      <c r="A77">
        <v>76</v>
      </c>
      <c r="B77">
        <f>B76+COUNTIF(전체당첨내역!$B77:$G77,1)</f>
        <v>7</v>
      </c>
      <c r="C77">
        <f>C76+COUNTIF(전체당첨내역!$B77:$G77,2)</f>
        <v>13</v>
      </c>
      <c r="D77">
        <f>D76+COUNTIF(전체당첨내역!$B77:$G77,3)</f>
        <v>12</v>
      </c>
      <c r="E77">
        <f>E76+COUNTIF(전체당첨내역!$B77:$G77,4)</f>
        <v>11</v>
      </c>
      <c r="F77">
        <f>F76+COUNTIF(전체당첨내역!$B77:$G77,5)</f>
        <v>8</v>
      </c>
      <c r="G77">
        <f>G76+COUNTIF(전체당첨내역!$B77:$G77,6)</f>
        <v>11</v>
      </c>
      <c r="H77">
        <f>H76+COUNTIF(전체당첨내역!$B77:$G77,7)</f>
        <v>14</v>
      </c>
      <c r="I77">
        <f>I76+COUNTIF(전체당첨내역!$B77:$G77,8)</f>
        <v>10</v>
      </c>
      <c r="J77">
        <f>J76+COUNTIF(전체당첨내역!$B77:$G77,9)</f>
        <v>8</v>
      </c>
      <c r="K77">
        <f>K76+COUNTIF(전체당첨내역!$B77:$G77,10)</f>
        <v>11</v>
      </c>
      <c r="L77">
        <f>L76+COUNTIF(전체당첨내역!$B77:$G77,11)</f>
        <v>6</v>
      </c>
      <c r="M77">
        <f>M76+COUNTIF(전체당첨내역!$B77:$G77,12)</f>
        <v>7</v>
      </c>
      <c r="N77">
        <f>N76+COUNTIF(전체당첨내역!$B77:$G77,13)</f>
        <v>8</v>
      </c>
      <c r="O77">
        <f>O76+COUNTIF(전체당첨내역!$B77:$G77,14)</f>
        <v>10</v>
      </c>
      <c r="P77">
        <f>P76+COUNTIF(전체당첨내역!$B77:$G77,15)</f>
        <v>13</v>
      </c>
      <c r="Q77">
        <f>Q76+COUNTIF(전체당첨내역!$B77:$G77,16)</f>
        <v>12</v>
      </c>
      <c r="R77">
        <f>R76+COUNTIF(전체당첨내역!$B77:$G77,17)</f>
        <v>13</v>
      </c>
      <c r="S77">
        <f>S76+COUNTIF(전체당첨내역!$B77:$G77,18)</f>
        <v>12</v>
      </c>
      <c r="T77">
        <f>T76+COUNTIF(전체당첨내역!$B77:$G77,19)</f>
        <v>10</v>
      </c>
      <c r="U77">
        <f>U76+COUNTIF(전체당첨내역!$B77:$G77,20)</f>
        <v>8</v>
      </c>
      <c r="V77">
        <f>V76+COUNTIF(전체당첨내역!$B77:$G77,21)</f>
        <v>10</v>
      </c>
      <c r="W77">
        <f>W76+COUNTIF(전체당첨내역!$B77:$G77,22)</f>
        <v>6</v>
      </c>
      <c r="X77">
        <f>X76+COUNTIF(전체당첨내역!$B77:$G77,23)</f>
        <v>10</v>
      </c>
      <c r="Y77">
        <f>Y76+COUNTIF(전체당첨내역!$B77:$G77,24)</f>
        <v>5</v>
      </c>
      <c r="Z77">
        <f>Z76+COUNTIF(전체당첨내역!$B77:$G77,25)</f>
        <v>16</v>
      </c>
      <c r="AA77">
        <f>AA76+COUNTIF(전체당첨내역!$B77:$G77,26)</f>
        <v>14</v>
      </c>
      <c r="AB77">
        <f>AB76+COUNTIF(전체당첨내역!$B77:$G77,27)</f>
        <v>9</v>
      </c>
      <c r="AC77">
        <f>AC76+COUNTIF(전체당첨내역!$B77:$G77,28)</f>
        <v>4</v>
      </c>
      <c r="AD77">
        <f>AD76+COUNTIF(전체당첨내역!$B77:$G77,29)</f>
        <v>8</v>
      </c>
      <c r="AE77">
        <f>AE76+COUNTIF(전체당첨내역!$B77:$G77,30)</f>
        <v>10</v>
      </c>
      <c r="AF77">
        <f>AF76+COUNTIF(전체당첨내역!$B77:$G77,31)</f>
        <v>10</v>
      </c>
      <c r="AG77">
        <f>AG76+COUNTIF(전체당첨내역!$B77:$G77,32)</f>
        <v>9</v>
      </c>
      <c r="AH77">
        <f>AH76+COUNTIF(전체당첨내역!$B77:$G77,33)</f>
        <v>12</v>
      </c>
      <c r="AI77">
        <f>AI76+COUNTIF(전체당첨내역!$B77:$G77,34)</f>
        <v>4</v>
      </c>
      <c r="AJ77">
        <f>AJ76+COUNTIF(전체당첨내역!$B77:$G77,35)</f>
        <v>11</v>
      </c>
      <c r="AK77">
        <f>AK76+COUNTIF(전체당첨내역!$B77:$G77,36)</f>
        <v>12</v>
      </c>
      <c r="AL77">
        <f>AL76+COUNTIF(전체당첨내역!$B77:$G77,37)</f>
        <v>17</v>
      </c>
      <c r="AM77">
        <f>AM76+COUNTIF(전체당첨내역!$B77:$G77,38)</f>
        <v>11</v>
      </c>
      <c r="AN77">
        <f>AN76+COUNTIF(전체당첨내역!$B77:$G77,39)</f>
        <v>13</v>
      </c>
      <c r="AO77">
        <f>AO76+COUNTIF(전체당첨내역!$B77:$G77,40)</f>
        <v>19</v>
      </c>
      <c r="AP77">
        <f>AP76+COUNTIF(전체당첨내역!$B77:$G77,41)</f>
        <v>6</v>
      </c>
      <c r="AQ77">
        <f>AQ76+COUNTIF(전체당첨내역!$B77:$G77,42)</f>
        <v>9</v>
      </c>
      <c r="AR77">
        <f>AR76+COUNTIF(전체당첨내역!$B77:$G77,43)</f>
        <v>12</v>
      </c>
      <c r="AS77">
        <f>AS76+COUNTIF(전체당첨내역!$B77:$G77,44)</f>
        <v>11</v>
      </c>
      <c r="AT77">
        <f>AT76+COUNTIF(전체당첨내역!$B77:$G77,45)</f>
        <v>4</v>
      </c>
    </row>
    <row r="78" spans="1:46" ht="16.5" customHeight="1">
      <c r="A78">
        <v>77</v>
      </c>
      <c r="B78">
        <f>B77+COUNTIF(전체당첨내역!$B78:$G78,1)</f>
        <v>7</v>
      </c>
      <c r="C78">
        <f>C77+COUNTIF(전체당첨내역!$B78:$G78,2)</f>
        <v>14</v>
      </c>
      <c r="D78">
        <f>D77+COUNTIF(전체당첨내역!$B78:$G78,3)</f>
        <v>12</v>
      </c>
      <c r="E78">
        <f>E77+COUNTIF(전체당첨내역!$B78:$G78,4)</f>
        <v>11</v>
      </c>
      <c r="F78">
        <f>F77+COUNTIF(전체당첨내역!$B78:$G78,5)</f>
        <v>8</v>
      </c>
      <c r="G78">
        <f>G77+COUNTIF(전체당첨내역!$B78:$G78,6)</f>
        <v>11</v>
      </c>
      <c r="H78">
        <f>H77+COUNTIF(전체당첨내역!$B78:$G78,7)</f>
        <v>14</v>
      </c>
      <c r="I78">
        <f>I77+COUNTIF(전체당첨내역!$B78:$G78,8)</f>
        <v>10</v>
      </c>
      <c r="J78">
        <f>J77+COUNTIF(전체당첨내역!$B78:$G78,9)</f>
        <v>8</v>
      </c>
      <c r="K78">
        <f>K77+COUNTIF(전체당첨내역!$B78:$G78,10)</f>
        <v>11</v>
      </c>
      <c r="L78">
        <f>L77+COUNTIF(전체당첨내역!$B78:$G78,11)</f>
        <v>6</v>
      </c>
      <c r="M78">
        <f>M77+COUNTIF(전체당첨내역!$B78:$G78,12)</f>
        <v>7</v>
      </c>
      <c r="N78">
        <f>N77+COUNTIF(전체당첨내역!$B78:$G78,13)</f>
        <v>8</v>
      </c>
      <c r="O78">
        <f>O77+COUNTIF(전체당첨내역!$B78:$G78,14)</f>
        <v>10</v>
      </c>
      <c r="P78">
        <f>P77+COUNTIF(전체당첨내역!$B78:$G78,15)</f>
        <v>13</v>
      </c>
      <c r="Q78">
        <f>Q77+COUNTIF(전체당첨내역!$B78:$G78,16)</f>
        <v>12</v>
      </c>
      <c r="R78">
        <f>R77+COUNTIF(전체당첨내역!$B78:$G78,17)</f>
        <v>13</v>
      </c>
      <c r="S78">
        <f>S77+COUNTIF(전체당첨내역!$B78:$G78,18)</f>
        <v>13</v>
      </c>
      <c r="T78">
        <f>T77+COUNTIF(전체당첨내역!$B78:$G78,19)</f>
        <v>10</v>
      </c>
      <c r="U78">
        <f>U77+COUNTIF(전체당첨내역!$B78:$G78,20)</f>
        <v>8</v>
      </c>
      <c r="V78">
        <f>V77+COUNTIF(전체당첨내역!$B78:$G78,21)</f>
        <v>10</v>
      </c>
      <c r="W78">
        <f>W77+COUNTIF(전체당첨내역!$B78:$G78,22)</f>
        <v>6</v>
      </c>
      <c r="X78">
        <f>X77+COUNTIF(전체당첨내역!$B78:$G78,23)</f>
        <v>10</v>
      </c>
      <c r="Y78">
        <f>Y77+COUNTIF(전체당첨내역!$B78:$G78,24)</f>
        <v>5</v>
      </c>
      <c r="Z78">
        <f>Z77+COUNTIF(전체당첨내역!$B78:$G78,25)</f>
        <v>16</v>
      </c>
      <c r="AA78">
        <f>AA77+COUNTIF(전체당첨내역!$B78:$G78,26)</f>
        <v>14</v>
      </c>
      <c r="AB78">
        <f>AB77+COUNTIF(전체당첨내역!$B78:$G78,27)</f>
        <v>9</v>
      </c>
      <c r="AC78">
        <f>AC77+COUNTIF(전체당첨내역!$B78:$G78,28)</f>
        <v>4</v>
      </c>
      <c r="AD78">
        <f>AD77+COUNTIF(전체당첨내역!$B78:$G78,29)</f>
        <v>9</v>
      </c>
      <c r="AE78">
        <f>AE77+COUNTIF(전체당첨내역!$B78:$G78,30)</f>
        <v>10</v>
      </c>
      <c r="AF78">
        <f>AF77+COUNTIF(전체당첨내역!$B78:$G78,31)</f>
        <v>10</v>
      </c>
      <c r="AG78">
        <f>AG77+COUNTIF(전체당첨내역!$B78:$G78,32)</f>
        <v>10</v>
      </c>
      <c r="AH78">
        <f>AH77+COUNTIF(전체당첨내역!$B78:$G78,33)</f>
        <v>12</v>
      </c>
      <c r="AI78">
        <f>AI77+COUNTIF(전체당첨내역!$B78:$G78,34)</f>
        <v>4</v>
      </c>
      <c r="AJ78">
        <f>AJ77+COUNTIF(전체당첨내역!$B78:$G78,35)</f>
        <v>11</v>
      </c>
      <c r="AK78">
        <f>AK77+COUNTIF(전체당첨내역!$B78:$G78,36)</f>
        <v>12</v>
      </c>
      <c r="AL78">
        <f>AL77+COUNTIF(전체당첨내역!$B78:$G78,37)</f>
        <v>17</v>
      </c>
      <c r="AM78">
        <f>AM77+COUNTIF(전체당첨내역!$B78:$G78,38)</f>
        <v>11</v>
      </c>
      <c r="AN78">
        <f>AN77+COUNTIF(전체당첨내역!$B78:$G78,39)</f>
        <v>13</v>
      </c>
      <c r="AO78">
        <f>AO77+COUNTIF(전체당첨내역!$B78:$G78,40)</f>
        <v>19</v>
      </c>
      <c r="AP78">
        <f>AP77+COUNTIF(전체당첨내역!$B78:$G78,41)</f>
        <v>6</v>
      </c>
      <c r="AQ78">
        <f>AQ77+COUNTIF(전체당첨내역!$B78:$G78,42)</f>
        <v>9</v>
      </c>
      <c r="AR78">
        <f>AR77+COUNTIF(전체당첨내역!$B78:$G78,43)</f>
        <v>13</v>
      </c>
      <c r="AS78">
        <f>AS77+COUNTIF(전체당첨내역!$B78:$G78,44)</f>
        <v>12</v>
      </c>
      <c r="AT78">
        <f>AT77+COUNTIF(전체당첨내역!$B78:$G78,45)</f>
        <v>4</v>
      </c>
    </row>
    <row r="79" spans="1:46" ht="16.5" customHeight="1">
      <c r="A79">
        <v>78</v>
      </c>
      <c r="B79">
        <f>B78+COUNTIF(전체당첨내역!$B79:$G79,1)</f>
        <v>7</v>
      </c>
      <c r="C79">
        <f>C78+COUNTIF(전체당첨내역!$B79:$G79,2)</f>
        <v>14</v>
      </c>
      <c r="D79">
        <f>D78+COUNTIF(전체당첨내역!$B79:$G79,3)</f>
        <v>12</v>
      </c>
      <c r="E79">
        <f>E78+COUNTIF(전체당첨내역!$B79:$G79,4)</f>
        <v>11</v>
      </c>
      <c r="F79">
        <f>F78+COUNTIF(전체당첨내역!$B79:$G79,5)</f>
        <v>8</v>
      </c>
      <c r="G79">
        <f>G78+COUNTIF(전체당첨내역!$B79:$G79,6)</f>
        <v>11</v>
      </c>
      <c r="H79">
        <f>H78+COUNTIF(전체당첨내역!$B79:$G79,7)</f>
        <v>14</v>
      </c>
      <c r="I79">
        <f>I78+COUNTIF(전체당첨내역!$B79:$G79,8)</f>
        <v>10</v>
      </c>
      <c r="J79">
        <f>J78+COUNTIF(전체당첨내역!$B79:$G79,9)</f>
        <v>8</v>
      </c>
      <c r="K79">
        <f>K78+COUNTIF(전체당첨내역!$B79:$G79,10)</f>
        <v>12</v>
      </c>
      <c r="L79">
        <f>L78+COUNTIF(전체당첨내역!$B79:$G79,11)</f>
        <v>6</v>
      </c>
      <c r="M79">
        <f>M78+COUNTIF(전체당첨내역!$B79:$G79,12)</f>
        <v>7</v>
      </c>
      <c r="N79">
        <f>N78+COUNTIF(전체당첨내역!$B79:$G79,13)</f>
        <v>9</v>
      </c>
      <c r="O79">
        <f>O78+COUNTIF(전체당첨내역!$B79:$G79,14)</f>
        <v>10</v>
      </c>
      <c r="P79">
        <f>P78+COUNTIF(전체당첨내역!$B79:$G79,15)</f>
        <v>13</v>
      </c>
      <c r="Q79">
        <f>Q78+COUNTIF(전체당첨내역!$B79:$G79,16)</f>
        <v>12</v>
      </c>
      <c r="R79">
        <f>R78+COUNTIF(전체당첨내역!$B79:$G79,17)</f>
        <v>13</v>
      </c>
      <c r="S79">
        <f>S78+COUNTIF(전체당첨내역!$B79:$G79,18)</f>
        <v>13</v>
      </c>
      <c r="T79">
        <f>T78+COUNTIF(전체당첨내역!$B79:$G79,19)</f>
        <v>10</v>
      </c>
      <c r="U79">
        <f>U78+COUNTIF(전체당첨내역!$B79:$G79,20)</f>
        <v>8</v>
      </c>
      <c r="V79">
        <f>V78+COUNTIF(전체당첨내역!$B79:$G79,21)</f>
        <v>10</v>
      </c>
      <c r="W79">
        <f>W78+COUNTIF(전체당첨내역!$B79:$G79,22)</f>
        <v>6</v>
      </c>
      <c r="X79">
        <f>X78+COUNTIF(전체당첨내역!$B79:$G79,23)</f>
        <v>10</v>
      </c>
      <c r="Y79">
        <f>Y78+COUNTIF(전체당첨내역!$B79:$G79,24)</f>
        <v>5</v>
      </c>
      <c r="Z79">
        <f>Z78+COUNTIF(전체당첨내역!$B79:$G79,25)</f>
        <v>17</v>
      </c>
      <c r="AA79">
        <f>AA78+COUNTIF(전체당첨내역!$B79:$G79,26)</f>
        <v>14</v>
      </c>
      <c r="AB79">
        <f>AB78+COUNTIF(전체당첨내역!$B79:$G79,27)</f>
        <v>9</v>
      </c>
      <c r="AC79">
        <f>AC78+COUNTIF(전체당첨내역!$B79:$G79,28)</f>
        <v>4</v>
      </c>
      <c r="AD79">
        <f>AD78+COUNTIF(전체당첨내역!$B79:$G79,29)</f>
        <v>10</v>
      </c>
      <c r="AE79">
        <f>AE78+COUNTIF(전체당첨내역!$B79:$G79,30)</f>
        <v>10</v>
      </c>
      <c r="AF79">
        <f>AF78+COUNTIF(전체당첨내역!$B79:$G79,31)</f>
        <v>10</v>
      </c>
      <c r="AG79">
        <f>AG78+COUNTIF(전체당첨내역!$B79:$G79,32)</f>
        <v>10</v>
      </c>
      <c r="AH79">
        <f>AH78+COUNTIF(전체당첨내역!$B79:$G79,33)</f>
        <v>13</v>
      </c>
      <c r="AI79">
        <f>AI78+COUNTIF(전체당첨내역!$B79:$G79,34)</f>
        <v>4</v>
      </c>
      <c r="AJ79">
        <f>AJ78+COUNTIF(전체당첨내역!$B79:$G79,35)</f>
        <v>12</v>
      </c>
      <c r="AK79">
        <f>AK78+COUNTIF(전체당첨내역!$B79:$G79,36)</f>
        <v>12</v>
      </c>
      <c r="AL79">
        <f>AL78+COUNTIF(전체당첨내역!$B79:$G79,37)</f>
        <v>17</v>
      </c>
      <c r="AM79">
        <f>AM78+COUNTIF(전체당첨내역!$B79:$G79,38)</f>
        <v>11</v>
      </c>
      <c r="AN79">
        <f>AN78+COUNTIF(전체당첨내역!$B79:$G79,39)</f>
        <v>13</v>
      </c>
      <c r="AO79">
        <f>AO78+COUNTIF(전체당첨내역!$B79:$G79,40)</f>
        <v>19</v>
      </c>
      <c r="AP79">
        <f>AP78+COUNTIF(전체당첨내역!$B79:$G79,41)</f>
        <v>6</v>
      </c>
      <c r="AQ79">
        <f>AQ78+COUNTIF(전체당첨내역!$B79:$G79,42)</f>
        <v>9</v>
      </c>
      <c r="AR79">
        <f>AR78+COUNTIF(전체당첨내역!$B79:$G79,43)</f>
        <v>13</v>
      </c>
      <c r="AS79">
        <f>AS78+COUNTIF(전체당첨내역!$B79:$G79,44)</f>
        <v>12</v>
      </c>
      <c r="AT79">
        <f>AT78+COUNTIF(전체당첨내역!$B79:$G79,45)</f>
        <v>4</v>
      </c>
    </row>
    <row r="80" spans="1:46" ht="16.5" customHeight="1">
      <c r="A80">
        <v>79</v>
      </c>
      <c r="B80">
        <f>B79+COUNTIF(전체당첨내역!$B80:$G80,1)</f>
        <v>7</v>
      </c>
      <c r="C80">
        <f>C79+COUNTIF(전체당첨내역!$B80:$G80,2)</f>
        <v>14</v>
      </c>
      <c r="D80">
        <f>D79+COUNTIF(전체당첨내역!$B80:$G80,3)</f>
        <v>13</v>
      </c>
      <c r="E80">
        <f>E79+COUNTIF(전체당첨내역!$B80:$G80,4)</f>
        <v>11</v>
      </c>
      <c r="F80">
        <f>F79+COUNTIF(전체당첨내역!$B80:$G80,5)</f>
        <v>8</v>
      </c>
      <c r="G80">
        <f>G79+COUNTIF(전체당첨내역!$B80:$G80,6)</f>
        <v>11</v>
      </c>
      <c r="H80">
        <f>H79+COUNTIF(전체당첨내역!$B80:$G80,7)</f>
        <v>14</v>
      </c>
      <c r="I80">
        <f>I79+COUNTIF(전체당첨내역!$B80:$G80,8)</f>
        <v>10</v>
      </c>
      <c r="J80">
        <f>J79+COUNTIF(전체당첨내역!$B80:$G80,9)</f>
        <v>8</v>
      </c>
      <c r="K80">
        <f>K79+COUNTIF(전체당첨내역!$B80:$G80,10)</f>
        <v>12</v>
      </c>
      <c r="L80">
        <f>L79+COUNTIF(전체당첨내역!$B80:$G80,11)</f>
        <v>6</v>
      </c>
      <c r="M80">
        <f>M79+COUNTIF(전체당첨내역!$B80:$G80,12)</f>
        <v>8</v>
      </c>
      <c r="N80">
        <f>N79+COUNTIF(전체당첨내역!$B80:$G80,13)</f>
        <v>9</v>
      </c>
      <c r="O80">
        <f>O79+COUNTIF(전체당첨내역!$B80:$G80,14)</f>
        <v>10</v>
      </c>
      <c r="P80">
        <f>P79+COUNTIF(전체당첨내역!$B80:$G80,15)</f>
        <v>13</v>
      </c>
      <c r="Q80">
        <f>Q79+COUNTIF(전체당첨내역!$B80:$G80,16)</f>
        <v>12</v>
      </c>
      <c r="R80">
        <f>R79+COUNTIF(전체당첨내역!$B80:$G80,17)</f>
        <v>13</v>
      </c>
      <c r="S80">
        <f>S79+COUNTIF(전체당첨내역!$B80:$G80,18)</f>
        <v>13</v>
      </c>
      <c r="T80">
        <f>T79+COUNTIF(전체당첨내역!$B80:$G80,19)</f>
        <v>10</v>
      </c>
      <c r="U80">
        <f>U79+COUNTIF(전체당첨내역!$B80:$G80,20)</f>
        <v>8</v>
      </c>
      <c r="V80">
        <f>V79+COUNTIF(전체당첨내역!$B80:$G80,21)</f>
        <v>10</v>
      </c>
      <c r="W80">
        <f>W79+COUNTIF(전체당첨내역!$B80:$G80,22)</f>
        <v>6</v>
      </c>
      <c r="X80">
        <f>X79+COUNTIF(전체당첨내역!$B80:$G80,23)</f>
        <v>10</v>
      </c>
      <c r="Y80">
        <f>Y79+COUNTIF(전체당첨내역!$B80:$G80,24)</f>
        <v>6</v>
      </c>
      <c r="Z80">
        <f>Z79+COUNTIF(전체당첨내역!$B80:$G80,25)</f>
        <v>17</v>
      </c>
      <c r="AA80">
        <f>AA79+COUNTIF(전체당첨내역!$B80:$G80,26)</f>
        <v>14</v>
      </c>
      <c r="AB80">
        <f>AB79+COUNTIF(전체당첨내역!$B80:$G80,27)</f>
        <v>10</v>
      </c>
      <c r="AC80">
        <f>AC79+COUNTIF(전체당첨내역!$B80:$G80,28)</f>
        <v>4</v>
      </c>
      <c r="AD80">
        <f>AD79+COUNTIF(전체당첨내역!$B80:$G80,29)</f>
        <v>10</v>
      </c>
      <c r="AE80">
        <f>AE79+COUNTIF(전체당첨내역!$B80:$G80,30)</f>
        <v>11</v>
      </c>
      <c r="AF80">
        <f>AF79+COUNTIF(전체당첨내역!$B80:$G80,31)</f>
        <v>10</v>
      </c>
      <c r="AG80">
        <f>AG79+COUNTIF(전체당첨내역!$B80:$G80,32)</f>
        <v>11</v>
      </c>
      <c r="AH80">
        <f>AH79+COUNTIF(전체당첨내역!$B80:$G80,33)</f>
        <v>13</v>
      </c>
      <c r="AI80">
        <f>AI79+COUNTIF(전체당첨내역!$B80:$G80,34)</f>
        <v>4</v>
      </c>
      <c r="AJ80">
        <f>AJ79+COUNTIF(전체당첨내역!$B80:$G80,35)</f>
        <v>12</v>
      </c>
      <c r="AK80">
        <f>AK79+COUNTIF(전체당첨내역!$B80:$G80,36)</f>
        <v>12</v>
      </c>
      <c r="AL80">
        <f>AL79+COUNTIF(전체당첨내역!$B80:$G80,37)</f>
        <v>17</v>
      </c>
      <c r="AM80">
        <f>AM79+COUNTIF(전체당첨내역!$B80:$G80,38)</f>
        <v>11</v>
      </c>
      <c r="AN80">
        <f>AN79+COUNTIF(전체당첨내역!$B80:$G80,39)</f>
        <v>13</v>
      </c>
      <c r="AO80">
        <f>AO79+COUNTIF(전체당첨내역!$B80:$G80,40)</f>
        <v>19</v>
      </c>
      <c r="AP80">
        <f>AP79+COUNTIF(전체당첨내역!$B80:$G80,41)</f>
        <v>6</v>
      </c>
      <c r="AQ80">
        <f>AQ79+COUNTIF(전체당첨내역!$B80:$G80,42)</f>
        <v>9</v>
      </c>
      <c r="AR80">
        <f>AR79+COUNTIF(전체당첨내역!$B80:$G80,43)</f>
        <v>13</v>
      </c>
      <c r="AS80">
        <f>AS79+COUNTIF(전체당첨내역!$B80:$G80,44)</f>
        <v>12</v>
      </c>
      <c r="AT80">
        <f>AT79+COUNTIF(전체당첨내역!$B80:$G80,45)</f>
        <v>4</v>
      </c>
    </row>
    <row r="81" spans="1:46" ht="16.5" customHeight="1">
      <c r="A81">
        <v>80</v>
      </c>
      <c r="B81">
        <f>B80+COUNTIF(전체당첨내역!$B81:$G81,1)</f>
        <v>7</v>
      </c>
      <c r="C81">
        <f>C80+COUNTIF(전체당첨내역!$B81:$G81,2)</f>
        <v>14</v>
      </c>
      <c r="D81">
        <f>D80+COUNTIF(전체당첨내역!$B81:$G81,3)</f>
        <v>13</v>
      </c>
      <c r="E81">
        <f>E80+COUNTIF(전체당첨내역!$B81:$G81,4)</f>
        <v>11</v>
      </c>
      <c r="F81">
        <f>F80+COUNTIF(전체당첨내역!$B81:$G81,5)</f>
        <v>8</v>
      </c>
      <c r="G81">
        <f>G80+COUNTIF(전체당첨내역!$B81:$G81,6)</f>
        <v>11</v>
      </c>
      <c r="H81">
        <f>H80+COUNTIF(전체당첨내역!$B81:$G81,7)</f>
        <v>14</v>
      </c>
      <c r="I81">
        <f>I80+COUNTIF(전체당첨내역!$B81:$G81,8)</f>
        <v>10</v>
      </c>
      <c r="J81">
        <f>J80+COUNTIF(전체당첨내역!$B81:$G81,9)</f>
        <v>8</v>
      </c>
      <c r="K81">
        <f>K80+COUNTIF(전체당첨내역!$B81:$G81,10)</f>
        <v>12</v>
      </c>
      <c r="L81">
        <f>L80+COUNTIF(전체당첨내역!$B81:$G81,11)</f>
        <v>6</v>
      </c>
      <c r="M81">
        <f>M80+COUNTIF(전체당첨내역!$B81:$G81,12)</f>
        <v>8</v>
      </c>
      <c r="N81">
        <f>N80+COUNTIF(전체당첨내역!$B81:$G81,13)</f>
        <v>9</v>
      </c>
      <c r="O81">
        <f>O80+COUNTIF(전체당첨내역!$B81:$G81,14)</f>
        <v>10</v>
      </c>
      <c r="P81">
        <f>P80+COUNTIF(전체당첨내역!$B81:$G81,15)</f>
        <v>13</v>
      </c>
      <c r="Q81">
        <f>Q80+COUNTIF(전체당첨내역!$B81:$G81,16)</f>
        <v>12</v>
      </c>
      <c r="R81">
        <f>R80+COUNTIF(전체당첨내역!$B81:$G81,17)</f>
        <v>14</v>
      </c>
      <c r="S81">
        <f>S80+COUNTIF(전체당첨내역!$B81:$G81,18)</f>
        <v>14</v>
      </c>
      <c r="T81">
        <f>T80+COUNTIF(전체당첨내역!$B81:$G81,19)</f>
        <v>10</v>
      </c>
      <c r="U81">
        <f>U80+COUNTIF(전체당첨내역!$B81:$G81,20)</f>
        <v>8</v>
      </c>
      <c r="V81">
        <f>V80+COUNTIF(전체당첨내역!$B81:$G81,21)</f>
        <v>10</v>
      </c>
      <c r="W81">
        <f>W80+COUNTIF(전체당첨내역!$B81:$G81,22)</f>
        <v>6</v>
      </c>
      <c r="X81">
        <f>X80+COUNTIF(전체당첨내역!$B81:$G81,23)</f>
        <v>10</v>
      </c>
      <c r="Y81">
        <f>Y80+COUNTIF(전체당첨내역!$B81:$G81,24)</f>
        <v>7</v>
      </c>
      <c r="Z81">
        <f>Z80+COUNTIF(전체당첨내역!$B81:$G81,25)</f>
        <v>18</v>
      </c>
      <c r="AA81">
        <f>AA80+COUNTIF(전체당첨내역!$B81:$G81,26)</f>
        <v>15</v>
      </c>
      <c r="AB81">
        <f>AB80+COUNTIF(전체당첨내역!$B81:$G81,27)</f>
        <v>10</v>
      </c>
      <c r="AC81">
        <f>AC80+COUNTIF(전체당첨내역!$B81:$G81,28)</f>
        <v>4</v>
      </c>
      <c r="AD81">
        <f>AD80+COUNTIF(전체당첨내역!$B81:$G81,29)</f>
        <v>10</v>
      </c>
      <c r="AE81">
        <f>AE80+COUNTIF(전체당첨내역!$B81:$G81,30)</f>
        <v>12</v>
      </c>
      <c r="AF81">
        <f>AF80+COUNTIF(전체당첨내역!$B81:$G81,31)</f>
        <v>10</v>
      </c>
      <c r="AG81">
        <f>AG80+COUNTIF(전체당첨내역!$B81:$G81,32)</f>
        <v>11</v>
      </c>
      <c r="AH81">
        <f>AH80+COUNTIF(전체당첨내역!$B81:$G81,33)</f>
        <v>13</v>
      </c>
      <c r="AI81">
        <f>AI80+COUNTIF(전체당첨내역!$B81:$G81,34)</f>
        <v>4</v>
      </c>
      <c r="AJ81">
        <f>AJ80+COUNTIF(전체당첨내역!$B81:$G81,35)</f>
        <v>12</v>
      </c>
      <c r="AK81">
        <f>AK80+COUNTIF(전체당첨내역!$B81:$G81,36)</f>
        <v>12</v>
      </c>
      <c r="AL81">
        <f>AL80+COUNTIF(전체당첨내역!$B81:$G81,37)</f>
        <v>17</v>
      </c>
      <c r="AM81">
        <f>AM80+COUNTIF(전체당첨내역!$B81:$G81,38)</f>
        <v>11</v>
      </c>
      <c r="AN81">
        <f>AN80+COUNTIF(전체당첨내역!$B81:$G81,39)</f>
        <v>13</v>
      </c>
      <c r="AO81">
        <f>AO80+COUNTIF(전체당첨내역!$B81:$G81,40)</f>
        <v>19</v>
      </c>
      <c r="AP81">
        <f>AP80+COUNTIF(전체당첨내역!$B81:$G81,41)</f>
        <v>6</v>
      </c>
      <c r="AQ81">
        <f>AQ80+COUNTIF(전체당첨내역!$B81:$G81,42)</f>
        <v>9</v>
      </c>
      <c r="AR81">
        <f>AR80+COUNTIF(전체당첨내역!$B81:$G81,43)</f>
        <v>13</v>
      </c>
      <c r="AS81">
        <f>AS80+COUNTIF(전체당첨내역!$B81:$G81,44)</f>
        <v>12</v>
      </c>
      <c r="AT81">
        <f>AT80+COUNTIF(전체당첨내역!$B81:$G81,45)</f>
        <v>4</v>
      </c>
    </row>
    <row r="82" spans="1:46" ht="16.5" customHeight="1">
      <c r="A82">
        <v>81</v>
      </c>
      <c r="B82">
        <f>B81+COUNTIF(전체당첨내역!$B82:$G82,1)</f>
        <v>7</v>
      </c>
      <c r="C82">
        <f>C81+COUNTIF(전체당첨내역!$B82:$G82,2)</f>
        <v>14</v>
      </c>
      <c r="D82">
        <f>D81+COUNTIF(전체당첨내역!$B82:$G82,3)</f>
        <v>13</v>
      </c>
      <c r="E82">
        <f>E81+COUNTIF(전체당첨내역!$B82:$G82,4)</f>
        <v>11</v>
      </c>
      <c r="F82">
        <f>F81+COUNTIF(전체당첨내역!$B82:$G82,5)</f>
        <v>9</v>
      </c>
      <c r="G82">
        <f>G81+COUNTIF(전체당첨내역!$B82:$G82,6)</f>
        <v>11</v>
      </c>
      <c r="H82">
        <f>H81+COUNTIF(전체당첨내역!$B82:$G82,7)</f>
        <v>15</v>
      </c>
      <c r="I82">
        <f>I81+COUNTIF(전체당첨내역!$B82:$G82,8)</f>
        <v>10</v>
      </c>
      <c r="J82">
        <f>J81+COUNTIF(전체당첨내역!$B82:$G82,9)</f>
        <v>8</v>
      </c>
      <c r="K82">
        <f>K81+COUNTIF(전체당첨내역!$B82:$G82,10)</f>
        <v>12</v>
      </c>
      <c r="L82">
        <f>L81+COUNTIF(전체당첨내역!$B82:$G82,11)</f>
        <v>7</v>
      </c>
      <c r="M82">
        <f>M81+COUNTIF(전체당첨내역!$B82:$G82,12)</f>
        <v>8</v>
      </c>
      <c r="N82">
        <f>N81+COUNTIF(전체당첨내역!$B82:$G82,13)</f>
        <v>10</v>
      </c>
      <c r="O82">
        <f>O81+COUNTIF(전체당첨내역!$B82:$G82,14)</f>
        <v>10</v>
      </c>
      <c r="P82">
        <f>P81+COUNTIF(전체당첨내역!$B82:$G82,15)</f>
        <v>13</v>
      </c>
      <c r="Q82">
        <f>Q81+COUNTIF(전체당첨내역!$B82:$G82,16)</f>
        <v>12</v>
      </c>
      <c r="R82">
        <f>R81+COUNTIF(전체당첨내역!$B82:$G82,17)</f>
        <v>14</v>
      </c>
      <c r="S82">
        <f>S81+COUNTIF(전체당첨내역!$B82:$G82,18)</f>
        <v>14</v>
      </c>
      <c r="T82">
        <f>T81+COUNTIF(전체당첨내역!$B82:$G82,19)</f>
        <v>10</v>
      </c>
      <c r="U82">
        <f>U81+COUNTIF(전체당첨내역!$B82:$G82,20)</f>
        <v>9</v>
      </c>
      <c r="V82">
        <f>V81+COUNTIF(전체당첨내역!$B82:$G82,21)</f>
        <v>10</v>
      </c>
      <c r="W82">
        <f>W81+COUNTIF(전체당첨내역!$B82:$G82,22)</f>
        <v>6</v>
      </c>
      <c r="X82">
        <f>X81+COUNTIF(전체당첨내역!$B82:$G82,23)</f>
        <v>10</v>
      </c>
      <c r="Y82">
        <f>Y81+COUNTIF(전체당첨내역!$B82:$G82,24)</f>
        <v>7</v>
      </c>
      <c r="Z82">
        <f>Z81+COUNTIF(전체당첨내역!$B82:$G82,25)</f>
        <v>18</v>
      </c>
      <c r="AA82">
        <f>AA81+COUNTIF(전체당첨내역!$B82:$G82,26)</f>
        <v>15</v>
      </c>
      <c r="AB82">
        <f>AB81+COUNTIF(전체당첨내역!$B82:$G82,27)</f>
        <v>10</v>
      </c>
      <c r="AC82">
        <f>AC81+COUNTIF(전체당첨내역!$B82:$G82,28)</f>
        <v>4</v>
      </c>
      <c r="AD82">
        <f>AD81+COUNTIF(전체당첨내역!$B82:$G82,29)</f>
        <v>10</v>
      </c>
      <c r="AE82">
        <f>AE81+COUNTIF(전체당첨내역!$B82:$G82,30)</f>
        <v>12</v>
      </c>
      <c r="AF82">
        <f>AF81+COUNTIF(전체당첨내역!$B82:$G82,31)</f>
        <v>10</v>
      </c>
      <c r="AG82">
        <f>AG81+COUNTIF(전체당첨내역!$B82:$G82,32)</f>
        <v>11</v>
      </c>
      <c r="AH82">
        <f>AH81+COUNTIF(전체당첨내역!$B82:$G82,33)</f>
        <v>14</v>
      </c>
      <c r="AI82">
        <f>AI81+COUNTIF(전체당첨내역!$B82:$G82,34)</f>
        <v>4</v>
      </c>
      <c r="AJ82">
        <f>AJ81+COUNTIF(전체당첨내역!$B82:$G82,35)</f>
        <v>12</v>
      </c>
      <c r="AK82">
        <f>AK81+COUNTIF(전체당첨내역!$B82:$G82,36)</f>
        <v>12</v>
      </c>
      <c r="AL82">
        <f>AL81+COUNTIF(전체당첨내역!$B82:$G82,37)</f>
        <v>17</v>
      </c>
      <c r="AM82">
        <f>AM81+COUNTIF(전체당첨내역!$B82:$G82,38)</f>
        <v>11</v>
      </c>
      <c r="AN82">
        <f>AN81+COUNTIF(전체당첨내역!$B82:$G82,39)</f>
        <v>13</v>
      </c>
      <c r="AO82">
        <f>AO81+COUNTIF(전체당첨내역!$B82:$G82,40)</f>
        <v>19</v>
      </c>
      <c r="AP82">
        <f>AP81+COUNTIF(전체당첨내역!$B82:$G82,41)</f>
        <v>6</v>
      </c>
      <c r="AQ82">
        <f>AQ81+COUNTIF(전체당첨내역!$B82:$G82,42)</f>
        <v>9</v>
      </c>
      <c r="AR82">
        <f>AR81+COUNTIF(전체당첨내역!$B82:$G82,43)</f>
        <v>13</v>
      </c>
      <c r="AS82">
        <f>AS81+COUNTIF(전체당첨내역!$B82:$G82,44)</f>
        <v>12</v>
      </c>
      <c r="AT82">
        <f>AT81+COUNTIF(전체당첨내역!$B82:$G82,45)</f>
        <v>4</v>
      </c>
    </row>
    <row r="83" spans="1:46" ht="16.5" customHeight="1">
      <c r="A83">
        <v>82</v>
      </c>
      <c r="B83">
        <f>B82+COUNTIF(전체당첨내역!$B83:$G83,1)</f>
        <v>8</v>
      </c>
      <c r="C83">
        <f>C82+COUNTIF(전체당첨내역!$B83:$G83,2)</f>
        <v>15</v>
      </c>
      <c r="D83">
        <f>D82+COUNTIF(전체당첨내역!$B83:$G83,3)</f>
        <v>14</v>
      </c>
      <c r="E83">
        <f>E82+COUNTIF(전체당첨내역!$B83:$G83,4)</f>
        <v>11</v>
      </c>
      <c r="F83">
        <f>F82+COUNTIF(전체당첨내역!$B83:$G83,5)</f>
        <v>9</v>
      </c>
      <c r="G83">
        <f>G82+COUNTIF(전체당첨내역!$B83:$G83,6)</f>
        <v>11</v>
      </c>
      <c r="H83">
        <f>H82+COUNTIF(전체당첨내역!$B83:$G83,7)</f>
        <v>15</v>
      </c>
      <c r="I83">
        <f>I82+COUNTIF(전체당첨내역!$B83:$G83,8)</f>
        <v>10</v>
      </c>
      <c r="J83">
        <f>J82+COUNTIF(전체당첨내역!$B83:$G83,9)</f>
        <v>8</v>
      </c>
      <c r="K83">
        <f>K82+COUNTIF(전체당첨내역!$B83:$G83,10)</f>
        <v>12</v>
      </c>
      <c r="L83">
        <f>L82+COUNTIF(전체당첨내역!$B83:$G83,11)</f>
        <v>7</v>
      </c>
      <c r="M83">
        <f>M82+COUNTIF(전체당첨내역!$B83:$G83,12)</f>
        <v>8</v>
      </c>
      <c r="N83">
        <f>N82+COUNTIF(전체당첨내역!$B83:$G83,13)</f>
        <v>10</v>
      </c>
      <c r="O83">
        <f>O82+COUNTIF(전체당첨내역!$B83:$G83,14)</f>
        <v>11</v>
      </c>
      <c r="P83">
        <f>P82+COUNTIF(전체당첨내역!$B83:$G83,15)</f>
        <v>13</v>
      </c>
      <c r="Q83">
        <f>Q82+COUNTIF(전체당첨내역!$B83:$G83,16)</f>
        <v>12</v>
      </c>
      <c r="R83">
        <f>R82+COUNTIF(전체당첨내역!$B83:$G83,17)</f>
        <v>14</v>
      </c>
      <c r="S83">
        <f>S82+COUNTIF(전체당첨내역!$B83:$G83,18)</f>
        <v>14</v>
      </c>
      <c r="T83">
        <f>T82+COUNTIF(전체당첨내역!$B83:$G83,19)</f>
        <v>10</v>
      </c>
      <c r="U83">
        <f>U82+COUNTIF(전체당첨내역!$B83:$G83,20)</f>
        <v>9</v>
      </c>
      <c r="V83">
        <f>V82+COUNTIF(전체당첨내역!$B83:$G83,21)</f>
        <v>10</v>
      </c>
      <c r="W83">
        <f>W82+COUNTIF(전체당첨내역!$B83:$G83,22)</f>
        <v>6</v>
      </c>
      <c r="X83">
        <f>X82+COUNTIF(전체당첨내역!$B83:$G83,23)</f>
        <v>10</v>
      </c>
      <c r="Y83">
        <f>Y82+COUNTIF(전체당첨내역!$B83:$G83,24)</f>
        <v>7</v>
      </c>
      <c r="Z83">
        <f>Z82+COUNTIF(전체당첨내역!$B83:$G83,25)</f>
        <v>18</v>
      </c>
      <c r="AA83">
        <f>AA82+COUNTIF(전체당첨내역!$B83:$G83,26)</f>
        <v>15</v>
      </c>
      <c r="AB83">
        <f>AB82+COUNTIF(전체당첨내역!$B83:$G83,27)</f>
        <v>11</v>
      </c>
      <c r="AC83">
        <f>AC82+COUNTIF(전체당첨내역!$B83:$G83,28)</f>
        <v>4</v>
      </c>
      <c r="AD83">
        <f>AD82+COUNTIF(전체당첨내역!$B83:$G83,29)</f>
        <v>10</v>
      </c>
      <c r="AE83">
        <f>AE82+COUNTIF(전체당첨내역!$B83:$G83,30)</f>
        <v>12</v>
      </c>
      <c r="AF83">
        <f>AF82+COUNTIF(전체당첨내역!$B83:$G83,31)</f>
        <v>10</v>
      </c>
      <c r="AG83">
        <f>AG82+COUNTIF(전체당첨내역!$B83:$G83,32)</f>
        <v>11</v>
      </c>
      <c r="AH83">
        <f>AH82+COUNTIF(전체당첨내역!$B83:$G83,33)</f>
        <v>14</v>
      </c>
      <c r="AI83">
        <f>AI82+COUNTIF(전체당첨내역!$B83:$G83,34)</f>
        <v>4</v>
      </c>
      <c r="AJ83">
        <f>AJ82+COUNTIF(전체당첨내역!$B83:$G83,35)</f>
        <v>12</v>
      </c>
      <c r="AK83">
        <f>AK82+COUNTIF(전체당첨내역!$B83:$G83,36)</f>
        <v>12</v>
      </c>
      <c r="AL83">
        <f>AL82+COUNTIF(전체당첨내역!$B83:$G83,37)</f>
        <v>17</v>
      </c>
      <c r="AM83">
        <f>AM82+COUNTIF(전체당첨내역!$B83:$G83,38)</f>
        <v>11</v>
      </c>
      <c r="AN83">
        <f>AN82+COUNTIF(전체당첨내역!$B83:$G83,39)</f>
        <v>13</v>
      </c>
      <c r="AO83">
        <f>AO82+COUNTIF(전체당첨내역!$B83:$G83,40)</f>
        <v>19</v>
      </c>
      <c r="AP83">
        <f>AP82+COUNTIF(전체당첨내역!$B83:$G83,41)</f>
        <v>6</v>
      </c>
      <c r="AQ83">
        <f>AQ82+COUNTIF(전체당첨내역!$B83:$G83,42)</f>
        <v>10</v>
      </c>
      <c r="AR83">
        <f>AR82+COUNTIF(전체당첨내역!$B83:$G83,43)</f>
        <v>13</v>
      </c>
      <c r="AS83">
        <f>AS82+COUNTIF(전체당첨내역!$B83:$G83,44)</f>
        <v>12</v>
      </c>
      <c r="AT83">
        <f>AT82+COUNTIF(전체당첨내역!$B83:$G83,45)</f>
        <v>4</v>
      </c>
    </row>
    <row r="84" spans="1:46" ht="16.5" customHeight="1">
      <c r="A84">
        <v>83</v>
      </c>
      <c r="B84">
        <f>B83+COUNTIF(전체당첨내역!$B84:$G84,1)</f>
        <v>8</v>
      </c>
      <c r="C84">
        <f>C83+COUNTIF(전체당첨내역!$B84:$G84,2)</f>
        <v>15</v>
      </c>
      <c r="D84">
        <f>D83+COUNTIF(전체당첨내역!$B84:$G84,3)</f>
        <v>14</v>
      </c>
      <c r="E84">
        <f>E83+COUNTIF(전체당첨내역!$B84:$G84,4)</f>
        <v>11</v>
      </c>
      <c r="F84">
        <f>F83+COUNTIF(전체당첨내역!$B84:$G84,5)</f>
        <v>9</v>
      </c>
      <c r="G84">
        <f>G83+COUNTIF(전체당첨내역!$B84:$G84,6)</f>
        <v>12</v>
      </c>
      <c r="H84">
        <f>H83+COUNTIF(전체당첨내역!$B84:$G84,7)</f>
        <v>15</v>
      </c>
      <c r="I84">
        <f>I83+COUNTIF(전체당첨내역!$B84:$G84,8)</f>
        <v>10</v>
      </c>
      <c r="J84">
        <f>J83+COUNTIF(전체당첨내역!$B84:$G84,9)</f>
        <v>8</v>
      </c>
      <c r="K84">
        <f>K83+COUNTIF(전체당첨내역!$B84:$G84,10)</f>
        <v>13</v>
      </c>
      <c r="L84">
        <f>L83+COUNTIF(전체당첨내역!$B84:$G84,11)</f>
        <v>7</v>
      </c>
      <c r="M84">
        <f>M83+COUNTIF(전체당첨내역!$B84:$G84,12)</f>
        <v>8</v>
      </c>
      <c r="N84">
        <f>N83+COUNTIF(전체당첨내역!$B84:$G84,13)</f>
        <v>10</v>
      </c>
      <c r="O84">
        <f>O83+COUNTIF(전체당첨내역!$B84:$G84,14)</f>
        <v>11</v>
      </c>
      <c r="P84">
        <f>P83+COUNTIF(전체당첨내역!$B84:$G84,15)</f>
        <v>14</v>
      </c>
      <c r="Q84">
        <f>Q83+COUNTIF(전체당첨내역!$B84:$G84,16)</f>
        <v>12</v>
      </c>
      <c r="R84">
        <f>R83+COUNTIF(전체당첨내역!$B84:$G84,17)</f>
        <v>15</v>
      </c>
      <c r="S84">
        <f>S83+COUNTIF(전체당첨내역!$B84:$G84,18)</f>
        <v>14</v>
      </c>
      <c r="T84">
        <f>T83+COUNTIF(전체당첨내역!$B84:$G84,19)</f>
        <v>11</v>
      </c>
      <c r="U84">
        <f>U83+COUNTIF(전체당첨내역!$B84:$G84,20)</f>
        <v>9</v>
      </c>
      <c r="V84">
        <f>V83+COUNTIF(전체당첨내역!$B84:$G84,21)</f>
        <v>10</v>
      </c>
      <c r="W84">
        <f>W83+COUNTIF(전체당첨내역!$B84:$G84,22)</f>
        <v>6</v>
      </c>
      <c r="X84">
        <f>X83+COUNTIF(전체당첨내역!$B84:$G84,23)</f>
        <v>10</v>
      </c>
      <c r="Y84">
        <f>Y83+COUNTIF(전체당첨내역!$B84:$G84,24)</f>
        <v>7</v>
      </c>
      <c r="Z84">
        <f>Z83+COUNTIF(전체당첨내역!$B84:$G84,25)</f>
        <v>18</v>
      </c>
      <c r="AA84">
        <f>AA83+COUNTIF(전체당첨내역!$B84:$G84,26)</f>
        <v>15</v>
      </c>
      <c r="AB84">
        <f>AB83+COUNTIF(전체당첨내역!$B84:$G84,27)</f>
        <v>11</v>
      </c>
      <c r="AC84">
        <f>AC83+COUNTIF(전체당첨내역!$B84:$G84,28)</f>
        <v>4</v>
      </c>
      <c r="AD84">
        <f>AD83+COUNTIF(전체당첨내역!$B84:$G84,29)</f>
        <v>10</v>
      </c>
      <c r="AE84">
        <f>AE83+COUNTIF(전체당첨내역!$B84:$G84,30)</f>
        <v>12</v>
      </c>
      <c r="AF84">
        <f>AF83+COUNTIF(전체당첨내역!$B84:$G84,31)</f>
        <v>10</v>
      </c>
      <c r="AG84">
        <f>AG83+COUNTIF(전체당첨내역!$B84:$G84,32)</f>
        <v>11</v>
      </c>
      <c r="AH84">
        <f>AH83+COUNTIF(전체당첨내역!$B84:$G84,33)</f>
        <v>14</v>
      </c>
      <c r="AI84">
        <f>AI83+COUNTIF(전체당첨내역!$B84:$G84,34)</f>
        <v>5</v>
      </c>
      <c r="AJ84">
        <f>AJ83+COUNTIF(전체당첨내역!$B84:$G84,35)</f>
        <v>12</v>
      </c>
      <c r="AK84">
        <f>AK83+COUNTIF(전체당첨내역!$B84:$G84,36)</f>
        <v>12</v>
      </c>
      <c r="AL84">
        <f>AL83+COUNTIF(전체당첨내역!$B84:$G84,37)</f>
        <v>17</v>
      </c>
      <c r="AM84">
        <f>AM83+COUNTIF(전체당첨내역!$B84:$G84,38)</f>
        <v>11</v>
      </c>
      <c r="AN84">
        <f>AN83+COUNTIF(전체당첨내역!$B84:$G84,39)</f>
        <v>13</v>
      </c>
      <c r="AO84">
        <f>AO83+COUNTIF(전체당첨내역!$B84:$G84,40)</f>
        <v>19</v>
      </c>
      <c r="AP84">
        <f>AP83+COUNTIF(전체당첨내역!$B84:$G84,41)</f>
        <v>6</v>
      </c>
      <c r="AQ84">
        <f>AQ83+COUNTIF(전체당첨내역!$B84:$G84,42)</f>
        <v>10</v>
      </c>
      <c r="AR84">
        <f>AR83+COUNTIF(전체당첨내역!$B84:$G84,43)</f>
        <v>13</v>
      </c>
      <c r="AS84">
        <f>AS83+COUNTIF(전체당첨내역!$B84:$G84,44)</f>
        <v>12</v>
      </c>
      <c r="AT84">
        <f>AT83+COUNTIF(전체당첨내역!$B84:$G84,45)</f>
        <v>4</v>
      </c>
    </row>
    <row r="85" spans="1:46" ht="16.5" customHeight="1">
      <c r="A85">
        <v>84</v>
      </c>
      <c r="B85">
        <f>B84+COUNTIF(전체당첨내역!$B85:$G85,1)</f>
        <v>8</v>
      </c>
      <c r="C85">
        <f>C84+COUNTIF(전체당첨내역!$B85:$G85,2)</f>
        <v>15</v>
      </c>
      <c r="D85">
        <f>D84+COUNTIF(전체당첨내역!$B85:$G85,3)</f>
        <v>14</v>
      </c>
      <c r="E85">
        <f>E84+COUNTIF(전체당첨내역!$B85:$G85,4)</f>
        <v>11</v>
      </c>
      <c r="F85">
        <f>F84+COUNTIF(전체당첨내역!$B85:$G85,5)</f>
        <v>9</v>
      </c>
      <c r="G85">
        <f>G84+COUNTIF(전체당첨내역!$B85:$G85,6)</f>
        <v>12</v>
      </c>
      <c r="H85">
        <f>H84+COUNTIF(전체당첨내역!$B85:$G85,7)</f>
        <v>15</v>
      </c>
      <c r="I85">
        <f>I84+COUNTIF(전체당첨내역!$B85:$G85,8)</f>
        <v>10</v>
      </c>
      <c r="J85">
        <f>J84+COUNTIF(전체당첨내역!$B85:$G85,9)</f>
        <v>8</v>
      </c>
      <c r="K85">
        <f>K84+COUNTIF(전체당첨내역!$B85:$G85,10)</f>
        <v>13</v>
      </c>
      <c r="L85">
        <f>L84+COUNTIF(전체당첨내역!$B85:$G85,11)</f>
        <v>7</v>
      </c>
      <c r="M85">
        <f>M84+COUNTIF(전체당첨내역!$B85:$G85,12)</f>
        <v>8</v>
      </c>
      <c r="N85">
        <f>N84+COUNTIF(전체당첨내역!$B85:$G85,13)</f>
        <v>10</v>
      </c>
      <c r="O85">
        <f>O84+COUNTIF(전체당첨내역!$B85:$G85,14)</f>
        <v>11</v>
      </c>
      <c r="P85">
        <f>P84+COUNTIF(전체당첨내역!$B85:$G85,15)</f>
        <v>14</v>
      </c>
      <c r="Q85">
        <f>Q84+COUNTIF(전체당첨내역!$B85:$G85,16)</f>
        <v>13</v>
      </c>
      <c r="R85">
        <f>R84+COUNTIF(전체당첨내역!$B85:$G85,17)</f>
        <v>15</v>
      </c>
      <c r="S85">
        <f>S84+COUNTIF(전체당첨내역!$B85:$G85,18)</f>
        <v>14</v>
      </c>
      <c r="T85">
        <f>T84+COUNTIF(전체당첨내역!$B85:$G85,19)</f>
        <v>11</v>
      </c>
      <c r="U85">
        <f>U84+COUNTIF(전체당첨내역!$B85:$G85,20)</f>
        <v>9</v>
      </c>
      <c r="V85">
        <f>V84+COUNTIF(전체당첨내역!$B85:$G85,21)</f>
        <v>10</v>
      </c>
      <c r="W85">
        <f>W84+COUNTIF(전체당첨내역!$B85:$G85,22)</f>
        <v>6</v>
      </c>
      <c r="X85">
        <f>X84+COUNTIF(전체당첨내역!$B85:$G85,23)</f>
        <v>11</v>
      </c>
      <c r="Y85">
        <f>Y84+COUNTIF(전체당첨내역!$B85:$G85,24)</f>
        <v>7</v>
      </c>
      <c r="Z85">
        <f>Z84+COUNTIF(전체당첨내역!$B85:$G85,25)</f>
        <v>18</v>
      </c>
      <c r="AA85">
        <f>AA84+COUNTIF(전체당첨내역!$B85:$G85,26)</f>
        <v>15</v>
      </c>
      <c r="AB85">
        <f>AB84+COUNTIF(전체당첨내역!$B85:$G85,27)</f>
        <v>12</v>
      </c>
      <c r="AC85">
        <f>AC84+COUNTIF(전체당첨내역!$B85:$G85,28)</f>
        <v>4</v>
      </c>
      <c r="AD85">
        <f>AD84+COUNTIF(전체당첨내역!$B85:$G85,29)</f>
        <v>10</v>
      </c>
      <c r="AE85">
        <f>AE84+COUNTIF(전체당첨내역!$B85:$G85,30)</f>
        <v>12</v>
      </c>
      <c r="AF85">
        <f>AF84+COUNTIF(전체당첨내역!$B85:$G85,31)</f>
        <v>10</v>
      </c>
      <c r="AG85">
        <f>AG84+COUNTIF(전체당첨내역!$B85:$G85,32)</f>
        <v>11</v>
      </c>
      <c r="AH85">
        <f>AH84+COUNTIF(전체당첨내역!$B85:$G85,33)</f>
        <v>14</v>
      </c>
      <c r="AI85">
        <f>AI84+COUNTIF(전체당첨내역!$B85:$G85,34)</f>
        <v>6</v>
      </c>
      <c r="AJ85">
        <f>AJ84+COUNTIF(전체당첨내역!$B85:$G85,35)</f>
        <v>12</v>
      </c>
      <c r="AK85">
        <f>AK84+COUNTIF(전체당첨내역!$B85:$G85,36)</f>
        <v>12</v>
      </c>
      <c r="AL85">
        <f>AL84+COUNTIF(전체당첨내역!$B85:$G85,37)</f>
        <v>17</v>
      </c>
      <c r="AM85">
        <f>AM84+COUNTIF(전체당첨내역!$B85:$G85,38)</f>
        <v>11</v>
      </c>
      <c r="AN85">
        <f>AN84+COUNTIF(전체당첨내역!$B85:$G85,39)</f>
        <v>13</v>
      </c>
      <c r="AO85">
        <f>AO84+COUNTIF(전체당첨내역!$B85:$G85,40)</f>
        <v>19</v>
      </c>
      <c r="AP85">
        <f>AP84+COUNTIF(전체당첨내역!$B85:$G85,41)</f>
        <v>6</v>
      </c>
      <c r="AQ85">
        <f>AQ84+COUNTIF(전체당첨내역!$B85:$G85,42)</f>
        <v>11</v>
      </c>
      <c r="AR85">
        <f>AR84+COUNTIF(전체당첨내역!$B85:$G85,43)</f>
        <v>13</v>
      </c>
      <c r="AS85">
        <f>AS84+COUNTIF(전체당첨내역!$B85:$G85,44)</f>
        <v>12</v>
      </c>
      <c r="AT85">
        <f>AT84+COUNTIF(전체당첨내역!$B85:$G85,45)</f>
        <v>5</v>
      </c>
    </row>
    <row r="86" spans="1:46" ht="16.5" customHeight="1">
      <c r="A86">
        <v>85</v>
      </c>
      <c r="B86">
        <f>B85+COUNTIF(전체당첨내역!$B86:$G86,1)</f>
        <v>8</v>
      </c>
      <c r="C86">
        <f>C85+COUNTIF(전체당첨내역!$B86:$G86,2)</f>
        <v>15</v>
      </c>
      <c r="D86">
        <f>D85+COUNTIF(전체당첨내역!$B86:$G86,3)</f>
        <v>14</v>
      </c>
      <c r="E86">
        <f>E85+COUNTIF(전체당첨내역!$B86:$G86,4)</f>
        <v>11</v>
      </c>
      <c r="F86">
        <f>F85+COUNTIF(전체당첨내역!$B86:$G86,5)</f>
        <v>9</v>
      </c>
      <c r="G86">
        <f>G85+COUNTIF(전체당첨내역!$B86:$G86,6)</f>
        <v>13</v>
      </c>
      <c r="H86">
        <f>H85+COUNTIF(전체당첨내역!$B86:$G86,7)</f>
        <v>15</v>
      </c>
      <c r="I86">
        <f>I85+COUNTIF(전체당첨내역!$B86:$G86,8)</f>
        <v>11</v>
      </c>
      <c r="J86">
        <f>J85+COUNTIF(전체당첨내역!$B86:$G86,9)</f>
        <v>8</v>
      </c>
      <c r="K86">
        <f>K85+COUNTIF(전체당첨내역!$B86:$G86,10)</f>
        <v>13</v>
      </c>
      <c r="L86">
        <f>L85+COUNTIF(전체당첨내역!$B86:$G86,11)</f>
        <v>7</v>
      </c>
      <c r="M86">
        <f>M85+COUNTIF(전체당첨내역!$B86:$G86,12)</f>
        <v>8</v>
      </c>
      <c r="N86">
        <f>N85+COUNTIF(전체당첨내역!$B86:$G86,13)</f>
        <v>11</v>
      </c>
      <c r="O86">
        <f>O85+COUNTIF(전체당첨내역!$B86:$G86,14)</f>
        <v>11</v>
      </c>
      <c r="P86">
        <f>P85+COUNTIF(전체당첨내역!$B86:$G86,15)</f>
        <v>14</v>
      </c>
      <c r="Q86">
        <f>Q85+COUNTIF(전체당첨내역!$B86:$G86,16)</f>
        <v>13</v>
      </c>
      <c r="R86">
        <f>R85+COUNTIF(전체당첨내역!$B86:$G86,17)</f>
        <v>15</v>
      </c>
      <c r="S86">
        <f>S85+COUNTIF(전체당첨내역!$B86:$G86,18)</f>
        <v>14</v>
      </c>
      <c r="T86">
        <f>T85+COUNTIF(전체당첨내역!$B86:$G86,19)</f>
        <v>11</v>
      </c>
      <c r="U86">
        <f>U85+COUNTIF(전체당첨내역!$B86:$G86,20)</f>
        <v>9</v>
      </c>
      <c r="V86">
        <f>V85+COUNTIF(전체당첨내역!$B86:$G86,21)</f>
        <v>10</v>
      </c>
      <c r="W86">
        <f>W85+COUNTIF(전체당첨내역!$B86:$G86,22)</f>
        <v>6</v>
      </c>
      <c r="X86">
        <f>X85+COUNTIF(전체당첨내역!$B86:$G86,23)</f>
        <v>12</v>
      </c>
      <c r="Y86">
        <f>Y85+COUNTIF(전체당첨내역!$B86:$G86,24)</f>
        <v>7</v>
      </c>
      <c r="Z86">
        <f>Z85+COUNTIF(전체당첨내역!$B86:$G86,25)</f>
        <v>18</v>
      </c>
      <c r="AA86">
        <f>AA85+COUNTIF(전체당첨내역!$B86:$G86,26)</f>
        <v>15</v>
      </c>
      <c r="AB86">
        <f>AB85+COUNTIF(전체당첨내역!$B86:$G86,27)</f>
        <v>12</v>
      </c>
      <c r="AC86">
        <f>AC85+COUNTIF(전체당첨내역!$B86:$G86,28)</f>
        <v>4</v>
      </c>
      <c r="AD86">
        <f>AD85+COUNTIF(전체당첨내역!$B86:$G86,29)</f>
        <v>10</v>
      </c>
      <c r="AE86">
        <f>AE85+COUNTIF(전체당첨내역!$B86:$G86,30)</f>
        <v>12</v>
      </c>
      <c r="AF86">
        <f>AF85+COUNTIF(전체당첨내역!$B86:$G86,31)</f>
        <v>11</v>
      </c>
      <c r="AG86">
        <f>AG85+COUNTIF(전체당첨내역!$B86:$G86,32)</f>
        <v>11</v>
      </c>
      <c r="AH86">
        <f>AH85+COUNTIF(전체당첨내역!$B86:$G86,33)</f>
        <v>14</v>
      </c>
      <c r="AI86">
        <f>AI85+COUNTIF(전체당첨내역!$B86:$G86,34)</f>
        <v>6</v>
      </c>
      <c r="AJ86">
        <f>AJ85+COUNTIF(전체당첨내역!$B86:$G86,35)</f>
        <v>12</v>
      </c>
      <c r="AK86">
        <f>AK85+COUNTIF(전체당첨내역!$B86:$G86,36)</f>
        <v>13</v>
      </c>
      <c r="AL86">
        <f>AL85+COUNTIF(전체당첨내역!$B86:$G86,37)</f>
        <v>17</v>
      </c>
      <c r="AM86">
        <f>AM85+COUNTIF(전체당첨내역!$B86:$G86,38)</f>
        <v>11</v>
      </c>
      <c r="AN86">
        <f>AN85+COUNTIF(전체당첨내역!$B86:$G86,39)</f>
        <v>13</v>
      </c>
      <c r="AO86">
        <f>AO85+COUNTIF(전체당첨내역!$B86:$G86,40)</f>
        <v>19</v>
      </c>
      <c r="AP86">
        <f>AP85+COUNTIF(전체당첨내역!$B86:$G86,41)</f>
        <v>6</v>
      </c>
      <c r="AQ86">
        <f>AQ85+COUNTIF(전체당첨내역!$B86:$G86,42)</f>
        <v>11</v>
      </c>
      <c r="AR86">
        <f>AR85+COUNTIF(전체당첨내역!$B86:$G86,43)</f>
        <v>13</v>
      </c>
      <c r="AS86">
        <f>AS85+COUNTIF(전체당첨내역!$B86:$G86,44)</f>
        <v>12</v>
      </c>
      <c r="AT86">
        <f>AT85+COUNTIF(전체당첨내역!$B86:$G86,45)</f>
        <v>5</v>
      </c>
    </row>
    <row r="87" spans="1:46" ht="16.5" customHeight="1">
      <c r="A87">
        <v>86</v>
      </c>
      <c r="B87">
        <f>B86+COUNTIF(전체당첨내역!$B87:$G87,1)</f>
        <v>8</v>
      </c>
      <c r="C87">
        <f>C86+COUNTIF(전체당첨내역!$B87:$G87,2)</f>
        <v>16</v>
      </c>
      <c r="D87">
        <f>D86+COUNTIF(전체당첨내역!$B87:$G87,3)</f>
        <v>14</v>
      </c>
      <c r="E87">
        <f>E86+COUNTIF(전체당첨내역!$B87:$G87,4)</f>
        <v>11</v>
      </c>
      <c r="F87">
        <f>F86+COUNTIF(전체당첨내역!$B87:$G87,5)</f>
        <v>9</v>
      </c>
      <c r="G87">
        <f>G86+COUNTIF(전체당첨내역!$B87:$G87,6)</f>
        <v>13</v>
      </c>
      <c r="H87">
        <f>H86+COUNTIF(전체당첨내역!$B87:$G87,7)</f>
        <v>15</v>
      </c>
      <c r="I87">
        <f>I86+COUNTIF(전체당첨내역!$B87:$G87,8)</f>
        <v>11</v>
      </c>
      <c r="J87">
        <f>J86+COUNTIF(전체당첨내역!$B87:$G87,9)</f>
        <v>8</v>
      </c>
      <c r="K87">
        <f>K86+COUNTIF(전체당첨내역!$B87:$G87,10)</f>
        <v>13</v>
      </c>
      <c r="L87">
        <f>L86+COUNTIF(전체당첨내역!$B87:$G87,11)</f>
        <v>7</v>
      </c>
      <c r="M87">
        <f>M86+COUNTIF(전체당첨내역!$B87:$G87,12)</f>
        <v>9</v>
      </c>
      <c r="N87">
        <f>N86+COUNTIF(전체당첨내역!$B87:$G87,13)</f>
        <v>11</v>
      </c>
      <c r="O87">
        <f>O86+COUNTIF(전체당첨내역!$B87:$G87,14)</f>
        <v>11</v>
      </c>
      <c r="P87">
        <f>P86+COUNTIF(전체당첨내역!$B87:$G87,15)</f>
        <v>14</v>
      </c>
      <c r="Q87">
        <f>Q86+COUNTIF(전체당첨내역!$B87:$G87,16)</f>
        <v>13</v>
      </c>
      <c r="R87">
        <f>R86+COUNTIF(전체당첨내역!$B87:$G87,17)</f>
        <v>15</v>
      </c>
      <c r="S87">
        <f>S86+COUNTIF(전체당첨내역!$B87:$G87,18)</f>
        <v>14</v>
      </c>
      <c r="T87">
        <f>T86+COUNTIF(전체당첨내역!$B87:$G87,19)</f>
        <v>11</v>
      </c>
      <c r="U87">
        <f>U86+COUNTIF(전체당첨내역!$B87:$G87,20)</f>
        <v>9</v>
      </c>
      <c r="V87">
        <f>V86+COUNTIF(전체당첨내역!$B87:$G87,21)</f>
        <v>10</v>
      </c>
      <c r="W87">
        <f>W86+COUNTIF(전체당첨내역!$B87:$G87,22)</f>
        <v>6</v>
      </c>
      <c r="X87">
        <f>X86+COUNTIF(전체당첨내역!$B87:$G87,23)</f>
        <v>12</v>
      </c>
      <c r="Y87">
        <f>Y86+COUNTIF(전체당첨내역!$B87:$G87,24)</f>
        <v>7</v>
      </c>
      <c r="Z87">
        <f>Z86+COUNTIF(전체당첨내역!$B87:$G87,25)</f>
        <v>18</v>
      </c>
      <c r="AA87">
        <f>AA86+COUNTIF(전체당첨내역!$B87:$G87,26)</f>
        <v>15</v>
      </c>
      <c r="AB87">
        <f>AB86+COUNTIF(전체당첨내역!$B87:$G87,27)</f>
        <v>12</v>
      </c>
      <c r="AC87">
        <f>AC86+COUNTIF(전체당첨내역!$B87:$G87,28)</f>
        <v>4</v>
      </c>
      <c r="AD87">
        <f>AD86+COUNTIF(전체당첨내역!$B87:$G87,29)</f>
        <v>10</v>
      </c>
      <c r="AE87">
        <f>AE86+COUNTIF(전체당첨내역!$B87:$G87,30)</f>
        <v>12</v>
      </c>
      <c r="AF87">
        <f>AF86+COUNTIF(전체당첨내역!$B87:$G87,31)</f>
        <v>11</v>
      </c>
      <c r="AG87">
        <f>AG86+COUNTIF(전체당첨내역!$B87:$G87,32)</f>
        <v>11</v>
      </c>
      <c r="AH87">
        <f>AH86+COUNTIF(전체당첨내역!$B87:$G87,33)</f>
        <v>14</v>
      </c>
      <c r="AI87">
        <f>AI86+COUNTIF(전체당첨내역!$B87:$G87,34)</f>
        <v>6</v>
      </c>
      <c r="AJ87">
        <f>AJ86+COUNTIF(전체당첨내역!$B87:$G87,35)</f>
        <v>12</v>
      </c>
      <c r="AK87">
        <f>AK86+COUNTIF(전체당첨내역!$B87:$G87,36)</f>
        <v>13</v>
      </c>
      <c r="AL87">
        <f>AL86+COUNTIF(전체당첨내역!$B87:$G87,37)</f>
        <v>18</v>
      </c>
      <c r="AM87">
        <f>AM86+COUNTIF(전체당첨내역!$B87:$G87,38)</f>
        <v>11</v>
      </c>
      <c r="AN87">
        <f>AN86+COUNTIF(전체당첨내역!$B87:$G87,39)</f>
        <v>14</v>
      </c>
      <c r="AO87">
        <f>AO86+COUNTIF(전체당첨내역!$B87:$G87,40)</f>
        <v>19</v>
      </c>
      <c r="AP87">
        <f>AP86+COUNTIF(전체당첨내역!$B87:$G87,41)</f>
        <v>7</v>
      </c>
      <c r="AQ87">
        <f>AQ86+COUNTIF(전체당첨내역!$B87:$G87,42)</f>
        <v>11</v>
      </c>
      <c r="AR87">
        <f>AR86+COUNTIF(전체당첨내역!$B87:$G87,43)</f>
        <v>13</v>
      </c>
      <c r="AS87">
        <f>AS86+COUNTIF(전체당첨내역!$B87:$G87,44)</f>
        <v>12</v>
      </c>
      <c r="AT87">
        <f>AT86+COUNTIF(전체당첨내역!$B87:$G87,45)</f>
        <v>6</v>
      </c>
    </row>
    <row r="88" spans="1:46" ht="16.5" customHeight="1">
      <c r="A88">
        <v>87</v>
      </c>
      <c r="B88">
        <f>B87+COUNTIF(전체당첨내역!$B88:$G88,1)</f>
        <v>8</v>
      </c>
      <c r="C88">
        <f>C87+COUNTIF(전체당첨내역!$B88:$G88,2)</f>
        <v>16</v>
      </c>
      <c r="D88">
        <f>D87+COUNTIF(전체당첨내역!$B88:$G88,3)</f>
        <v>14</v>
      </c>
      <c r="E88">
        <f>E87+COUNTIF(전체당첨내역!$B88:$G88,4)</f>
        <v>12</v>
      </c>
      <c r="F88">
        <f>F87+COUNTIF(전체당첨내역!$B88:$G88,5)</f>
        <v>9</v>
      </c>
      <c r="G88">
        <f>G87+COUNTIF(전체당첨내역!$B88:$G88,6)</f>
        <v>13</v>
      </c>
      <c r="H88">
        <f>H87+COUNTIF(전체당첨내역!$B88:$G88,7)</f>
        <v>15</v>
      </c>
      <c r="I88">
        <f>I87+COUNTIF(전체당첨내역!$B88:$G88,8)</f>
        <v>11</v>
      </c>
      <c r="J88">
        <f>J87+COUNTIF(전체당첨내역!$B88:$G88,9)</f>
        <v>8</v>
      </c>
      <c r="K88">
        <f>K87+COUNTIF(전체당첨내역!$B88:$G88,10)</f>
        <v>13</v>
      </c>
      <c r="L88">
        <f>L87+COUNTIF(전체당첨내역!$B88:$G88,11)</f>
        <v>7</v>
      </c>
      <c r="M88">
        <f>M87+COUNTIF(전체당첨내역!$B88:$G88,12)</f>
        <v>10</v>
      </c>
      <c r="N88">
        <f>N87+COUNTIF(전체당첨내역!$B88:$G88,13)</f>
        <v>11</v>
      </c>
      <c r="O88">
        <f>O87+COUNTIF(전체당첨내역!$B88:$G88,14)</f>
        <v>11</v>
      </c>
      <c r="P88">
        <f>P87+COUNTIF(전체당첨내역!$B88:$G88,15)</f>
        <v>14</v>
      </c>
      <c r="Q88">
        <f>Q87+COUNTIF(전체당첨내역!$B88:$G88,16)</f>
        <v>14</v>
      </c>
      <c r="R88">
        <f>R87+COUNTIF(전체당첨내역!$B88:$G88,17)</f>
        <v>15</v>
      </c>
      <c r="S88">
        <f>S87+COUNTIF(전체당첨내역!$B88:$G88,18)</f>
        <v>14</v>
      </c>
      <c r="T88">
        <f>T87+COUNTIF(전체당첨내역!$B88:$G88,19)</f>
        <v>11</v>
      </c>
      <c r="U88">
        <f>U87+COUNTIF(전체당첨내역!$B88:$G88,20)</f>
        <v>9</v>
      </c>
      <c r="V88">
        <f>V87+COUNTIF(전체당첨내역!$B88:$G88,21)</f>
        <v>10</v>
      </c>
      <c r="W88">
        <f>W87+COUNTIF(전체당첨내역!$B88:$G88,22)</f>
        <v>6</v>
      </c>
      <c r="X88">
        <f>X87+COUNTIF(전체당첨내역!$B88:$G88,23)</f>
        <v>13</v>
      </c>
      <c r="Y88">
        <f>Y87+COUNTIF(전체당첨내역!$B88:$G88,24)</f>
        <v>7</v>
      </c>
      <c r="Z88">
        <f>Z87+COUNTIF(전체당첨내역!$B88:$G88,25)</f>
        <v>18</v>
      </c>
      <c r="AA88">
        <f>AA87+COUNTIF(전체당첨내역!$B88:$G88,26)</f>
        <v>15</v>
      </c>
      <c r="AB88">
        <f>AB87+COUNTIF(전체당첨내역!$B88:$G88,27)</f>
        <v>12</v>
      </c>
      <c r="AC88">
        <f>AC87+COUNTIF(전체당첨내역!$B88:$G88,28)</f>
        <v>4</v>
      </c>
      <c r="AD88">
        <f>AD87+COUNTIF(전체당첨내역!$B88:$G88,29)</f>
        <v>10</v>
      </c>
      <c r="AE88">
        <f>AE87+COUNTIF(전체당첨내역!$B88:$G88,30)</f>
        <v>12</v>
      </c>
      <c r="AF88">
        <f>AF87+COUNTIF(전체당첨내역!$B88:$G88,31)</f>
        <v>11</v>
      </c>
      <c r="AG88">
        <f>AG87+COUNTIF(전체당첨내역!$B88:$G88,32)</f>
        <v>11</v>
      </c>
      <c r="AH88">
        <f>AH87+COUNTIF(전체당첨내역!$B88:$G88,33)</f>
        <v>14</v>
      </c>
      <c r="AI88">
        <f>AI87+COUNTIF(전체당첨내역!$B88:$G88,34)</f>
        <v>7</v>
      </c>
      <c r="AJ88">
        <f>AJ87+COUNTIF(전체당첨내역!$B88:$G88,35)</f>
        <v>12</v>
      </c>
      <c r="AK88">
        <f>AK87+COUNTIF(전체당첨내역!$B88:$G88,36)</f>
        <v>13</v>
      </c>
      <c r="AL88">
        <f>AL87+COUNTIF(전체당첨내역!$B88:$G88,37)</f>
        <v>18</v>
      </c>
      <c r="AM88">
        <f>AM87+COUNTIF(전체당첨내역!$B88:$G88,38)</f>
        <v>11</v>
      </c>
      <c r="AN88">
        <f>AN87+COUNTIF(전체당첨내역!$B88:$G88,39)</f>
        <v>14</v>
      </c>
      <c r="AO88">
        <f>AO87+COUNTIF(전체당첨내역!$B88:$G88,40)</f>
        <v>19</v>
      </c>
      <c r="AP88">
        <f>AP87+COUNTIF(전체당첨내역!$B88:$G88,41)</f>
        <v>7</v>
      </c>
      <c r="AQ88">
        <f>AQ87+COUNTIF(전체당첨내역!$B88:$G88,42)</f>
        <v>11</v>
      </c>
      <c r="AR88">
        <f>AR87+COUNTIF(전체당첨내역!$B88:$G88,43)</f>
        <v>14</v>
      </c>
      <c r="AS88">
        <f>AS87+COUNTIF(전체당첨내역!$B88:$G88,44)</f>
        <v>12</v>
      </c>
      <c r="AT88">
        <f>AT87+COUNTIF(전체당첨내역!$B88:$G88,45)</f>
        <v>6</v>
      </c>
    </row>
    <row r="89" spans="1:46" ht="16.5" customHeight="1">
      <c r="A89">
        <v>88</v>
      </c>
      <c r="B89">
        <f>B88+COUNTIF(전체당첨내역!$B89:$G89,1)</f>
        <v>9</v>
      </c>
      <c r="C89">
        <f>C88+COUNTIF(전체당첨내역!$B89:$G89,2)</f>
        <v>16</v>
      </c>
      <c r="D89">
        <f>D88+COUNTIF(전체당첨내역!$B89:$G89,3)</f>
        <v>14</v>
      </c>
      <c r="E89">
        <f>E88+COUNTIF(전체당첨내역!$B89:$G89,4)</f>
        <v>12</v>
      </c>
      <c r="F89">
        <f>F88+COUNTIF(전체당첨내역!$B89:$G89,5)</f>
        <v>9</v>
      </c>
      <c r="G89">
        <f>G88+COUNTIF(전체당첨내역!$B89:$G89,6)</f>
        <v>13</v>
      </c>
      <c r="H89">
        <f>H88+COUNTIF(전체당첨내역!$B89:$G89,7)</f>
        <v>15</v>
      </c>
      <c r="I89">
        <f>I88+COUNTIF(전체당첨내역!$B89:$G89,8)</f>
        <v>11</v>
      </c>
      <c r="J89">
        <f>J88+COUNTIF(전체당첨내역!$B89:$G89,9)</f>
        <v>8</v>
      </c>
      <c r="K89">
        <f>K88+COUNTIF(전체당첨내역!$B89:$G89,10)</f>
        <v>13</v>
      </c>
      <c r="L89">
        <f>L88+COUNTIF(전체당첨내역!$B89:$G89,11)</f>
        <v>7</v>
      </c>
      <c r="M89">
        <f>M88+COUNTIF(전체당첨내역!$B89:$G89,12)</f>
        <v>10</v>
      </c>
      <c r="N89">
        <f>N88+COUNTIF(전체당첨내역!$B89:$G89,13)</f>
        <v>11</v>
      </c>
      <c r="O89">
        <f>O88+COUNTIF(전체당첨내역!$B89:$G89,14)</f>
        <v>11</v>
      </c>
      <c r="P89">
        <f>P88+COUNTIF(전체당첨내역!$B89:$G89,15)</f>
        <v>14</v>
      </c>
      <c r="Q89">
        <f>Q88+COUNTIF(전체당첨내역!$B89:$G89,16)</f>
        <v>14</v>
      </c>
      <c r="R89">
        <f>R88+COUNTIF(전체당첨내역!$B89:$G89,17)</f>
        <v>16</v>
      </c>
      <c r="S89">
        <f>S88+COUNTIF(전체당첨내역!$B89:$G89,18)</f>
        <v>14</v>
      </c>
      <c r="T89">
        <f>T88+COUNTIF(전체당첨내역!$B89:$G89,19)</f>
        <v>11</v>
      </c>
      <c r="U89">
        <f>U88+COUNTIF(전체당첨내역!$B89:$G89,20)</f>
        <v>10</v>
      </c>
      <c r="V89">
        <f>V88+COUNTIF(전체당첨내역!$B89:$G89,21)</f>
        <v>10</v>
      </c>
      <c r="W89">
        <f>W88+COUNTIF(전체당첨내역!$B89:$G89,22)</f>
        <v>6</v>
      </c>
      <c r="X89">
        <f>X88+COUNTIF(전체당첨내역!$B89:$G89,23)</f>
        <v>13</v>
      </c>
      <c r="Y89">
        <f>Y88+COUNTIF(전체당첨내역!$B89:$G89,24)</f>
        <v>8</v>
      </c>
      <c r="Z89">
        <f>Z88+COUNTIF(전체당첨내역!$B89:$G89,25)</f>
        <v>18</v>
      </c>
      <c r="AA89">
        <f>AA88+COUNTIF(전체당첨내역!$B89:$G89,26)</f>
        <v>15</v>
      </c>
      <c r="AB89">
        <f>AB88+COUNTIF(전체당첨내역!$B89:$G89,27)</f>
        <v>12</v>
      </c>
      <c r="AC89">
        <f>AC88+COUNTIF(전체당첨내역!$B89:$G89,28)</f>
        <v>4</v>
      </c>
      <c r="AD89">
        <f>AD88+COUNTIF(전체당첨내역!$B89:$G89,29)</f>
        <v>10</v>
      </c>
      <c r="AE89">
        <f>AE88+COUNTIF(전체당첨내역!$B89:$G89,30)</f>
        <v>13</v>
      </c>
      <c r="AF89">
        <f>AF88+COUNTIF(전체당첨내역!$B89:$G89,31)</f>
        <v>11</v>
      </c>
      <c r="AG89">
        <f>AG88+COUNTIF(전체당첨내역!$B89:$G89,32)</f>
        <v>11</v>
      </c>
      <c r="AH89">
        <f>AH88+COUNTIF(전체당첨내역!$B89:$G89,33)</f>
        <v>14</v>
      </c>
      <c r="AI89">
        <f>AI88+COUNTIF(전체당첨내역!$B89:$G89,34)</f>
        <v>7</v>
      </c>
      <c r="AJ89">
        <f>AJ88+COUNTIF(전체당첨내역!$B89:$G89,35)</f>
        <v>12</v>
      </c>
      <c r="AK89">
        <f>AK88+COUNTIF(전체당첨내역!$B89:$G89,36)</f>
        <v>13</v>
      </c>
      <c r="AL89">
        <f>AL88+COUNTIF(전체당첨내역!$B89:$G89,37)</f>
        <v>18</v>
      </c>
      <c r="AM89">
        <f>AM88+COUNTIF(전체당첨내역!$B89:$G89,38)</f>
        <v>11</v>
      </c>
      <c r="AN89">
        <f>AN88+COUNTIF(전체당첨내역!$B89:$G89,39)</f>
        <v>14</v>
      </c>
      <c r="AO89">
        <f>AO88+COUNTIF(전체당첨내역!$B89:$G89,40)</f>
        <v>19</v>
      </c>
      <c r="AP89">
        <f>AP88+COUNTIF(전체당첨내역!$B89:$G89,41)</f>
        <v>8</v>
      </c>
      <c r="AQ89">
        <f>AQ88+COUNTIF(전체당첨내역!$B89:$G89,42)</f>
        <v>11</v>
      </c>
      <c r="AR89">
        <f>AR88+COUNTIF(전체당첨내역!$B89:$G89,43)</f>
        <v>14</v>
      </c>
      <c r="AS89">
        <f>AS88+COUNTIF(전체당첨내역!$B89:$G89,44)</f>
        <v>12</v>
      </c>
      <c r="AT89">
        <f>AT88+COUNTIF(전체당첨내역!$B89:$G89,45)</f>
        <v>6</v>
      </c>
    </row>
    <row r="90" spans="1:46" ht="16.5" customHeight="1">
      <c r="A90">
        <v>89</v>
      </c>
      <c r="B90">
        <f>B89+COUNTIF(전체당첨내역!$B90:$G90,1)</f>
        <v>9</v>
      </c>
      <c r="C90">
        <f>C89+COUNTIF(전체당첨내역!$B90:$G90,2)</f>
        <v>16</v>
      </c>
      <c r="D90">
        <f>D89+COUNTIF(전체당첨내역!$B90:$G90,3)</f>
        <v>14</v>
      </c>
      <c r="E90">
        <f>E89+COUNTIF(전체당첨내역!$B90:$G90,4)</f>
        <v>13</v>
      </c>
      <c r="F90">
        <f>F89+COUNTIF(전체당첨내역!$B90:$G90,5)</f>
        <v>9</v>
      </c>
      <c r="G90">
        <f>G89+COUNTIF(전체당첨내역!$B90:$G90,6)</f>
        <v>13</v>
      </c>
      <c r="H90">
        <f>H89+COUNTIF(전체당첨내역!$B90:$G90,7)</f>
        <v>15</v>
      </c>
      <c r="I90">
        <f>I89+COUNTIF(전체당첨내역!$B90:$G90,8)</f>
        <v>11</v>
      </c>
      <c r="J90">
        <f>J89+COUNTIF(전체당첨내역!$B90:$G90,9)</f>
        <v>8</v>
      </c>
      <c r="K90">
        <f>K89+COUNTIF(전체당첨내역!$B90:$G90,10)</f>
        <v>13</v>
      </c>
      <c r="L90">
        <f>L89+COUNTIF(전체당첨내역!$B90:$G90,11)</f>
        <v>7</v>
      </c>
      <c r="M90">
        <f>M89+COUNTIF(전체당첨내역!$B90:$G90,12)</f>
        <v>10</v>
      </c>
      <c r="N90">
        <f>N89+COUNTIF(전체당첨내역!$B90:$G90,13)</f>
        <v>11</v>
      </c>
      <c r="O90">
        <f>O89+COUNTIF(전체당첨내역!$B90:$G90,14)</f>
        <v>11</v>
      </c>
      <c r="P90">
        <f>P89+COUNTIF(전체당첨내역!$B90:$G90,15)</f>
        <v>14</v>
      </c>
      <c r="Q90">
        <f>Q89+COUNTIF(전체당첨내역!$B90:$G90,16)</f>
        <v>14</v>
      </c>
      <c r="R90">
        <f>R89+COUNTIF(전체당첨내역!$B90:$G90,17)</f>
        <v>16</v>
      </c>
      <c r="S90">
        <f>S89+COUNTIF(전체당첨내역!$B90:$G90,18)</f>
        <v>14</v>
      </c>
      <c r="T90">
        <f>T89+COUNTIF(전체당첨내역!$B90:$G90,19)</f>
        <v>11</v>
      </c>
      <c r="U90">
        <f>U89+COUNTIF(전체당첨내역!$B90:$G90,20)</f>
        <v>10</v>
      </c>
      <c r="V90">
        <f>V89+COUNTIF(전체당첨내역!$B90:$G90,21)</f>
        <v>10</v>
      </c>
      <c r="W90">
        <f>W89+COUNTIF(전체당첨내역!$B90:$G90,22)</f>
        <v>6</v>
      </c>
      <c r="X90">
        <f>X89+COUNTIF(전체당첨내역!$B90:$G90,23)</f>
        <v>13</v>
      </c>
      <c r="Y90">
        <f>Y89+COUNTIF(전체당첨내역!$B90:$G90,24)</f>
        <v>8</v>
      </c>
      <c r="Z90">
        <f>Z89+COUNTIF(전체당첨내역!$B90:$G90,25)</f>
        <v>18</v>
      </c>
      <c r="AA90">
        <f>AA89+COUNTIF(전체당첨내역!$B90:$G90,26)</f>
        <v>16</v>
      </c>
      <c r="AB90">
        <f>AB89+COUNTIF(전체당첨내역!$B90:$G90,27)</f>
        <v>12</v>
      </c>
      <c r="AC90">
        <f>AC89+COUNTIF(전체당첨내역!$B90:$G90,28)</f>
        <v>5</v>
      </c>
      <c r="AD90">
        <f>AD89+COUNTIF(전체당첨내역!$B90:$G90,29)</f>
        <v>11</v>
      </c>
      <c r="AE90">
        <f>AE89+COUNTIF(전체당첨내역!$B90:$G90,30)</f>
        <v>13</v>
      </c>
      <c r="AF90">
        <f>AF89+COUNTIF(전체당첨내역!$B90:$G90,31)</f>
        <v>11</v>
      </c>
      <c r="AG90">
        <f>AG89+COUNTIF(전체당첨내역!$B90:$G90,32)</f>
        <v>11</v>
      </c>
      <c r="AH90">
        <f>AH89+COUNTIF(전체당첨내역!$B90:$G90,33)</f>
        <v>15</v>
      </c>
      <c r="AI90">
        <f>AI89+COUNTIF(전체당첨내역!$B90:$G90,34)</f>
        <v>7</v>
      </c>
      <c r="AJ90">
        <f>AJ89+COUNTIF(전체당첨내역!$B90:$G90,35)</f>
        <v>12</v>
      </c>
      <c r="AK90">
        <f>AK89+COUNTIF(전체당첨내역!$B90:$G90,36)</f>
        <v>13</v>
      </c>
      <c r="AL90">
        <f>AL89+COUNTIF(전체당첨내역!$B90:$G90,37)</f>
        <v>18</v>
      </c>
      <c r="AM90">
        <f>AM89+COUNTIF(전체당첨내역!$B90:$G90,38)</f>
        <v>11</v>
      </c>
      <c r="AN90">
        <f>AN89+COUNTIF(전체당첨내역!$B90:$G90,39)</f>
        <v>14</v>
      </c>
      <c r="AO90">
        <f>AO89+COUNTIF(전체당첨내역!$B90:$G90,40)</f>
        <v>20</v>
      </c>
      <c r="AP90">
        <f>AP89+COUNTIF(전체당첨내역!$B90:$G90,41)</f>
        <v>8</v>
      </c>
      <c r="AQ90">
        <f>AQ89+COUNTIF(전체당첨내역!$B90:$G90,42)</f>
        <v>11</v>
      </c>
      <c r="AR90">
        <f>AR89+COUNTIF(전체당첨내역!$B90:$G90,43)</f>
        <v>14</v>
      </c>
      <c r="AS90">
        <f>AS89+COUNTIF(전체당첨내역!$B90:$G90,44)</f>
        <v>12</v>
      </c>
      <c r="AT90">
        <f>AT89+COUNTIF(전체당첨내역!$B90:$G90,45)</f>
        <v>6</v>
      </c>
    </row>
    <row r="91" spans="1:46" ht="16.5" customHeight="1">
      <c r="A91">
        <v>90</v>
      </c>
      <c r="B91">
        <f>B90+COUNTIF(전체당첨내역!$B91:$G91,1)</f>
        <v>9</v>
      </c>
      <c r="C91">
        <f>C90+COUNTIF(전체당첨내역!$B91:$G91,2)</f>
        <v>16</v>
      </c>
      <c r="D91">
        <f>D90+COUNTIF(전체당첨내역!$B91:$G91,3)</f>
        <v>14</v>
      </c>
      <c r="E91">
        <f>E90+COUNTIF(전체당첨내역!$B91:$G91,4)</f>
        <v>13</v>
      </c>
      <c r="F91">
        <f>F90+COUNTIF(전체당첨내역!$B91:$G91,5)</f>
        <v>9</v>
      </c>
      <c r="G91">
        <f>G90+COUNTIF(전체당첨내역!$B91:$G91,6)</f>
        <v>13</v>
      </c>
      <c r="H91">
        <f>H90+COUNTIF(전체당첨내역!$B91:$G91,7)</f>
        <v>15</v>
      </c>
      <c r="I91">
        <f>I90+COUNTIF(전체당첨내역!$B91:$G91,8)</f>
        <v>11</v>
      </c>
      <c r="J91">
        <f>J90+COUNTIF(전체당첨내역!$B91:$G91,9)</f>
        <v>8</v>
      </c>
      <c r="K91">
        <f>K90+COUNTIF(전체당첨내역!$B91:$G91,10)</f>
        <v>13</v>
      </c>
      <c r="L91">
        <f>L90+COUNTIF(전체당첨내역!$B91:$G91,11)</f>
        <v>7</v>
      </c>
      <c r="M91">
        <f>M90+COUNTIF(전체당첨내역!$B91:$G91,12)</f>
        <v>10</v>
      </c>
      <c r="N91">
        <f>N90+COUNTIF(전체당첨내역!$B91:$G91,13)</f>
        <v>11</v>
      </c>
      <c r="O91">
        <f>O90+COUNTIF(전체당첨내역!$B91:$G91,14)</f>
        <v>11</v>
      </c>
      <c r="P91">
        <f>P90+COUNTIF(전체당첨내역!$B91:$G91,15)</f>
        <v>14</v>
      </c>
      <c r="Q91">
        <f>Q90+COUNTIF(전체당첨내역!$B91:$G91,16)</f>
        <v>14</v>
      </c>
      <c r="R91">
        <f>R90+COUNTIF(전체당첨내역!$B91:$G91,17)</f>
        <v>17</v>
      </c>
      <c r="S91">
        <f>S90+COUNTIF(전체당첨내역!$B91:$G91,18)</f>
        <v>14</v>
      </c>
      <c r="T91">
        <f>T90+COUNTIF(전체당첨내역!$B91:$G91,19)</f>
        <v>11</v>
      </c>
      <c r="U91">
        <f>U90+COUNTIF(전체당첨내역!$B91:$G91,20)</f>
        <v>11</v>
      </c>
      <c r="V91">
        <f>V90+COUNTIF(전체당첨내역!$B91:$G91,21)</f>
        <v>10</v>
      </c>
      <c r="W91">
        <f>W90+COUNTIF(전체당첨내역!$B91:$G91,22)</f>
        <v>6</v>
      </c>
      <c r="X91">
        <f>X90+COUNTIF(전체당첨내역!$B91:$G91,23)</f>
        <v>13</v>
      </c>
      <c r="Y91">
        <f>Y90+COUNTIF(전체당첨내역!$B91:$G91,24)</f>
        <v>8</v>
      </c>
      <c r="Z91">
        <f>Z90+COUNTIF(전체당첨내역!$B91:$G91,25)</f>
        <v>18</v>
      </c>
      <c r="AA91">
        <f>AA90+COUNTIF(전체당첨내역!$B91:$G91,26)</f>
        <v>16</v>
      </c>
      <c r="AB91">
        <f>AB90+COUNTIF(전체당첨내역!$B91:$G91,27)</f>
        <v>12</v>
      </c>
      <c r="AC91">
        <f>AC90+COUNTIF(전체당첨내역!$B91:$G91,28)</f>
        <v>5</v>
      </c>
      <c r="AD91">
        <f>AD90+COUNTIF(전체당첨내역!$B91:$G91,29)</f>
        <v>12</v>
      </c>
      <c r="AE91">
        <f>AE90+COUNTIF(전체당첨내역!$B91:$G91,30)</f>
        <v>13</v>
      </c>
      <c r="AF91">
        <f>AF90+COUNTIF(전체당첨내역!$B91:$G91,31)</f>
        <v>11</v>
      </c>
      <c r="AG91">
        <f>AG90+COUNTIF(전체당첨내역!$B91:$G91,32)</f>
        <v>11</v>
      </c>
      <c r="AH91">
        <f>AH90+COUNTIF(전체당첨내역!$B91:$G91,33)</f>
        <v>15</v>
      </c>
      <c r="AI91">
        <f>AI90+COUNTIF(전체당첨내역!$B91:$G91,34)</f>
        <v>7</v>
      </c>
      <c r="AJ91">
        <f>AJ90+COUNTIF(전체당첨내역!$B91:$G91,35)</f>
        <v>13</v>
      </c>
      <c r="AK91">
        <f>AK90+COUNTIF(전체당첨내역!$B91:$G91,36)</f>
        <v>13</v>
      </c>
      <c r="AL91">
        <f>AL90+COUNTIF(전체당첨내역!$B91:$G91,37)</f>
        <v>18</v>
      </c>
      <c r="AM91">
        <f>AM90+COUNTIF(전체당첨내역!$B91:$G91,38)</f>
        <v>12</v>
      </c>
      <c r="AN91">
        <f>AN90+COUNTIF(전체당첨내역!$B91:$G91,39)</f>
        <v>14</v>
      </c>
      <c r="AO91">
        <f>AO90+COUNTIF(전체당첨내역!$B91:$G91,40)</f>
        <v>20</v>
      </c>
      <c r="AP91">
        <f>AP90+COUNTIF(전체당첨내역!$B91:$G91,41)</f>
        <v>8</v>
      </c>
      <c r="AQ91">
        <f>AQ90+COUNTIF(전체당첨내역!$B91:$G91,42)</f>
        <v>11</v>
      </c>
      <c r="AR91">
        <f>AR90+COUNTIF(전체당첨내역!$B91:$G91,43)</f>
        <v>14</v>
      </c>
      <c r="AS91">
        <f>AS90+COUNTIF(전체당첨내역!$B91:$G91,44)</f>
        <v>13</v>
      </c>
      <c r="AT91">
        <f>AT90+COUNTIF(전체당첨내역!$B91:$G91,45)</f>
        <v>6</v>
      </c>
    </row>
    <row r="92" spans="1:46" ht="16.5" customHeight="1">
      <c r="A92">
        <v>91</v>
      </c>
      <c r="B92">
        <f>B91+COUNTIF(전체당첨내역!$B92:$G92,1)</f>
        <v>10</v>
      </c>
      <c r="C92">
        <f>C91+COUNTIF(전체당첨내역!$B92:$G92,2)</f>
        <v>16</v>
      </c>
      <c r="D92">
        <f>D91+COUNTIF(전체당첨내역!$B92:$G92,3)</f>
        <v>14</v>
      </c>
      <c r="E92">
        <f>E91+COUNTIF(전체당첨내역!$B92:$G92,4)</f>
        <v>13</v>
      </c>
      <c r="F92">
        <f>F91+COUNTIF(전체당첨내역!$B92:$G92,5)</f>
        <v>9</v>
      </c>
      <c r="G92">
        <f>G91+COUNTIF(전체당첨내역!$B92:$G92,6)</f>
        <v>13</v>
      </c>
      <c r="H92">
        <f>H91+COUNTIF(전체당첨내역!$B92:$G92,7)</f>
        <v>15</v>
      </c>
      <c r="I92">
        <f>I91+COUNTIF(전체당첨내역!$B92:$G92,8)</f>
        <v>11</v>
      </c>
      <c r="J92">
        <f>J91+COUNTIF(전체당첨내역!$B92:$G92,9)</f>
        <v>8</v>
      </c>
      <c r="K92">
        <f>K91+COUNTIF(전체당첨내역!$B92:$G92,10)</f>
        <v>13</v>
      </c>
      <c r="L92">
        <f>L91+COUNTIF(전체당첨내역!$B92:$G92,11)</f>
        <v>7</v>
      </c>
      <c r="M92">
        <f>M91+COUNTIF(전체당첨내역!$B92:$G92,12)</f>
        <v>10</v>
      </c>
      <c r="N92">
        <f>N91+COUNTIF(전체당첨내역!$B92:$G92,13)</f>
        <v>11</v>
      </c>
      <c r="O92">
        <f>O91+COUNTIF(전체당첨내역!$B92:$G92,14)</f>
        <v>11</v>
      </c>
      <c r="P92">
        <f>P91+COUNTIF(전체당첨내역!$B92:$G92,15)</f>
        <v>14</v>
      </c>
      <c r="Q92">
        <f>Q91+COUNTIF(전체당첨내역!$B92:$G92,16)</f>
        <v>14</v>
      </c>
      <c r="R92">
        <f>R91+COUNTIF(전체당첨내역!$B92:$G92,17)</f>
        <v>17</v>
      </c>
      <c r="S92">
        <f>S91+COUNTIF(전체당첨내역!$B92:$G92,18)</f>
        <v>14</v>
      </c>
      <c r="T92">
        <f>T91+COUNTIF(전체당첨내역!$B92:$G92,19)</f>
        <v>11</v>
      </c>
      <c r="U92">
        <f>U91+COUNTIF(전체당첨내역!$B92:$G92,20)</f>
        <v>11</v>
      </c>
      <c r="V92">
        <f>V91+COUNTIF(전체당첨내역!$B92:$G92,21)</f>
        <v>11</v>
      </c>
      <c r="W92">
        <f>W91+COUNTIF(전체당첨내역!$B92:$G92,22)</f>
        <v>6</v>
      </c>
      <c r="X92">
        <f>X91+COUNTIF(전체당첨내역!$B92:$G92,23)</f>
        <v>13</v>
      </c>
      <c r="Y92">
        <f>Y91+COUNTIF(전체당첨내역!$B92:$G92,24)</f>
        <v>9</v>
      </c>
      <c r="Z92">
        <f>Z91+COUNTIF(전체당첨내역!$B92:$G92,25)</f>
        <v>18</v>
      </c>
      <c r="AA92">
        <f>AA91+COUNTIF(전체당첨내역!$B92:$G92,26)</f>
        <v>17</v>
      </c>
      <c r="AB92">
        <f>AB91+COUNTIF(전체당첨내역!$B92:$G92,27)</f>
        <v>12</v>
      </c>
      <c r="AC92">
        <f>AC91+COUNTIF(전체당첨내역!$B92:$G92,28)</f>
        <v>5</v>
      </c>
      <c r="AD92">
        <f>AD91+COUNTIF(전체당첨내역!$B92:$G92,29)</f>
        <v>13</v>
      </c>
      <c r="AE92">
        <f>AE91+COUNTIF(전체당첨내역!$B92:$G92,30)</f>
        <v>13</v>
      </c>
      <c r="AF92">
        <f>AF91+COUNTIF(전체당첨내역!$B92:$G92,31)</f>
        <v>11</v>
      </c>
      <c r="AG92">
        <f>AG91+COUNTIF(전체당첨내역!$B92:$G92,32)</f>
        <v>11</v>
      </c>
      <c r="AH92">
        <f>AH91+COUNTIF(전체당첨내역!$B92:$G92,33)</f>
        <v>15</v>
      </c>
      <c r="AI92">
        <f>AI91+COUNTIF(전체당첨내역!$B92:$G92,34)</f>
        <v>7</v>
      </c>
      <c r="AJ92">
        <f>AJ91+COUNTIF(전체당첨내역!$B92:$G92,35)</f>
        <v>13</v>
      </c>
      <c r="AK92">
        <f>AK91+COUNTIF(전체당첨내역!$B92:$G92,36)</f>
        <v>13</v>
      </c>
      <c r="AL92">
        <f>AL91+COUNTIF(전체당첨내역!$B92:$G92,37)</f>
        <v>18</v>
      </c>
      <c r="AM92">
        <f>AM91+COUNTIF(전체당첨내역!$B92:$G92,38)</f>
        <v>12</v>
      </c>
      <c r="AN92">
        <f>AN91+COUNTIF(전체당첨내역!$B92:$G92,39)</f>
        <v>14</v>
      </c>
      <c r="AO92">
        <f>AO91+COUNTIF(전체당첨내역!$B92:$G92,40)</f>
        <v>20</v>
      </c>
      <c r="AP92">
        <f>AP91+COUNTIF(전체당첨내역!$B92:$G92,41)</f>
        <v>8</v>
      </c>
      <c r="AQ92">
        <f>AQ91+COUNTIF(전체당첨내역!$B92:$G92,42)</f>
        <v>12</v>
      </c>
      <c r="AR92">
        <f>AR91+COUNTIF(전체당첨내역!$B92:$G92,43)</f>
        <v>14</v>
      </c>
      <c r="AS92">
        <f>AS91+COUNTIF(전체당첨내역!$B92:$G92,44)</f>
        <v>13</v>
      </c>
      <c r="AT92">
        <f>AT91+COUNTIF(전체당첨내역!$B92:$G92,45)</f>
        <v>6</v>
      </c>
    </row>
    <row r="93" spans="1:46" ht="16.5" customHeight="1">
      <c r="A93">
        <v>92</v>
      </c>
      <c r="B93">
        <f>B92+COUNTIF(전체당첨내역!$B93:$G93,1)</f>
        <v>10</v>
      </c>
      <c r="C93">
        <f>C92+COUNTIF(전체당첨내역!$B93:$G93,2)</f>
        <v>16</v>
      </c>
      <c r="D93">
        <f>D92+COUNTIF(전체당첨내역!$B93:$G93,3)</f>
        <v>15</v>
      </c>
      <c r="E93">
        <f>E92+COUNTIF(전체당첨내역!$B93:$G93,4)</f>
        <v>13</v>
      </c>
      <c r="F93">
        <f>F92+COUNTIF(전체당첨내역!$B93:$G93,5)</f>
        <v>9</v>
      </c>
      <c r="G93">
        <f>G92+COUNTIF(전체당첨내역!$B93:$G93,6)</f>
        <v>13</v>
      </c>
      <c r="H93">
        <f>H92+COUNTIF(전체당첨내역!$B93:$G93,7)</f>
        <v>15</v>
      </c>
      <c r="I93">
        <f>I92+COUNTIF(전체당첨내역!$B93:$G93,8)</f>
        <v>11</v>
      </c>
      <c r="J93">
        <f>J92+COUNTIF(전체당첨내역!$B93:$G93,9)</f>
        <v>8</v>
      </c>
      <c r="K93">
        <f>K92+COUNTIF(전체당첨내역!$B93:$G93,10)</f>
        <v>13</v>
      </c>
      <c r="L93">
        <f>L92+COUNTIF(전체당첨내역!$B93:$G93,11)</f>
        <v>7</v>
      </c>
      <c r="M93">
        <f>M92+COUNTIF(전체당첨내역!$B93:$G93,12)</f>
        <v>10</v>
      </c>
      <c r="N93">
        <f>N92+COUNTIF(전체당첨내역!$B93:$G93,13)</f>
        <v>11</v>
      </c>
      <c r="O93">
        <f>O92+COUNTIF(전체당첨내역!$B93:$G93,14)</f>
        <v>12</v>
      </c>
      <c r="P93">
        <f>P92+COUNTIF(전체당첨내역!$B93:$G93,15)</f>
        <v>14</v>
      </c>
      <c r="Q93">
        <f>Q92+COUNTIF(전체당첨내역!$B93:$G93,16)</f>
        <v>14</v>
      </c>
      <c r="R93">
        <f>R92+COUNTIF(전체당첨내역!$B93:$G93,17)</f>
        <v>17</v>
      </c>
      <c r="S93">
        <f>S92+COUNTIF(전체당첨내역!$B93:$G93,18)</f>
        <v>14</v>
      </c>
      <c r="T93">
        <f>T92+COUNTIF(전체당첨내역!$B93:$G93,19)</f>
        <v>11</v>
      </c>
      <c r="U93">
        <f>U92+COUNTIF(전체당첨내역!$B93:$G93,20)</f>
        <v>11</v>
      </c>
      <c r="V93">
        <f>V92+COUNTIF(전체당첨내역!$B93:$G93,21)</f>
        <v>11</v>
      </c>
      <c r="W93">
        <f>W92+COUNTIF(전체당첨내역!$B93:$G93,22)</f>
        <v>6</v>
      </c>
      <c r="X93">
        <f>X92+COUNTIF(전체당첨내역!$B93:$G93,23)</f>
        <v>13</v>
      </c>
      <c r="Y93">
        <f>Y92+COUNTIF(전체당첨내역!$B93:$G93,24)</f>
        <v>10</v>
      </c>
      <c r="Z93">
        <f>Z92+COUNTIF(전체당첨내역!$B93:$G93,25)</f>
        <v>18</v>
      </c>
      <c r="AA93">
        <f>AA92+COUNTIF(전체당첨내역!$B93:$G93,26)</f>
        <v>17</v>
      </c>
      <c r="AB93">
        <f>AB92+COUNTIF(전체당첨내역!$B93:$G93,27)</f>
        <v>12</v>
      </c>
      <c r="AC93">
        <f>AC92+COUNTIF(전체당첨내역!$B93:$G93,28)</f>
        <v>5</v>
      </c>
      <c r="AD93">
        <f>AD92+COUNTIF(전체당첨내역!$B93:$G93,29)</f>
        <v>13</v>
      </c>
      <c r="AE93">
        <f>AE92+COUNTIF(전체당첨내역!$B93:$G93,30)</f>
        <v>13</v>
      </c>
      <c r="AF93">
        <f>AF92+COUNTIF(전체당첨내역!$B93:$G93,31)</f>
        <v>11</v>
      </c>
      <c r="AG93">
        <f>AG92+COUNTIF(전체당첨내역!$B93:$G93,32)</f>
        <v>11</v>
      </c>
      <c r="AH93">
        <f>AH92+COUNTIF(전체당첨내역!$B93:$G93,33)</f>
        <v>16</v>
      </c>
      <c r="AI93">
        <f>AI92+COUNTIF(전체당첨내역!$B93:$G93,34)</f>
        <v>7</v>
      </c>
      <c r="AJ93">
        <f>AJ92+COUNTIF(전체당첨내역!$B93:$G93,35)</f>
        <v>14</v>
      </c>
      <c r="AK93">
        <f>AK92+COUNTIF(전체당첨내역!$B93:$G93,36)</f>
        <v>14</v>
      </c>
      <c r="AL93">
        <f>AL92+COUNTIF(전체당첨내역!$B93:$G93,37)</f>
        <v>18</v>
      </c>
      <c r="AM93">
        <f>AM92+COUNTIF(전체당첨내역!$B93:$G93,38)</f>
        <v>12</v>
      </c>
      <c r="AN93">
        <f>AN92+COUNTIF(전체당첨내역!$B93:$G93,39)</f>
        <v>14</v>
      </c>
      <c r="AO93">
        <f>AO92+COUNTIF(전체당첨내역!$B93:$G93,40)</f>
        <v>20</v>
      </c>
      <c r="AP93">
        <f>AP92+COUNTIF(전체당첨내역!$B93:$G93,41)</f>
        <v>8</v>
      </c>
      <c r="AQ93">
        <f>AQ92+COUNTIF(전체당첨내역!$B93:$G93,42)</f>
        <v>12</v>
      </c>
      <c r="AR93">
        <f>AR92+COUNTIF(전체당첨내역!$B93:$G93,43)</f>
        <v>14</v>
      </c>
      <c r="AS93">
        <f>AS92+COUNTIF(전체당첨내역!$B93:$G93,44)</f>
        <v>13</v>
      </c>
      <c r="AT93">
        <f>AT92+COUNTIF(전체당첨내역!$B93:$G93,45)</f>
        <v>6</v>
      </c>
    </row>
    <row r="94" spans="1:46" ht="16.5" customHeight="1">
      <c r="A94">
        <v>93</v>
      </c>
      <c r="B94">
        <f>B93+COUNTIF(전체당첨내역!$B94:$G94,1)</f>
        <v>10</v>
      </c>
      <c r="C94">
        <f>C93+COUNTIF(전체당첨내역!$B94:$G94,2)</f>
        <v>16</v>
      </c>
      <c r="D94">
        <f>D93+COUNTIF(전체당첨내역!$B94:$G94,3)</f>
        <v>15</v>
      </c>
      <c r="E94">
        <f>E93+COUNTIF(전체당첨내역!$B94:$G94,4)</f>
        <v>13</v>
      </c>
      <c r="F94">
        <f>F93+COUNTIF(전체당첨내역!$B94:$G94,5)</f>
        <v>9</v>
      </c>
      <c r="G94">
        <f>G93+COUNTIF(전체당첨내역!$B94:$G94,6)</f>
        <v>14</v>
      </c>
      <c r="H94">
        <f>H93+COUNTIF(전체당첨내역!$B94:$G94,7)</f>
        <v>15</v>
      </c>
      <c r="I94">
        <f>I93+COUNTIF(전체당첨내역!$B94:$G94,8)</f>
        <v>11</v>
      </c>
      <c r="J94">
        <f>J93+COUNTIF(전체당첨내역!$B94:$G94,9)</f>
        <v>8</v>
      </c>
      <c r="K94">
        <f>K93+COUNTIF(전체당첨내역!$B94:$G94,10)</f>
        <v>13</v>
      </c>
      <c r="L94">
        <f>L93+COUNTIF(전체당첨내역!$B94:$G94,11)</f>
        <v>7</v>
      </c>
      <c r="M94">
        <f>M93+COUNTIF(전체당첨내역!$B94:$G94,12)</f>
        <v>10</v>
      </c>
      <c r="N94">
        <f>N93+COUNTIF(전체당첨내역!$B94:$G94,13)</f>
        <v>11</v>
      </c>
      <c r="O94">
        <f>O93+COUNTIF(전체당첨내역!$B94:$G94,14)</f>
        <v>12</v>
      </c>
      <c r="P94">
        <f>P93+COUNTIF(전체당첨내역!$B94:$G94,15)</f>
        <v>14</v>
      </c>
      <c r="Q94">
        <f>Q93+COUNTIF(전체당첨내역!$B94:$G94,16)</f>
        <v>14</v>
      </c>
      <c r="R94">
        <f>R93+COUNTIF(전체당첨내역!$B94:$G94,17)</f>
        <v>17</v>
      </c>
      <c r="S94">
        <f>S93+COUNTIF(전체당첨내역!$B94:$G94,18)</f>
        <v>14</v>
      </c>
      <c r="T94">
        <f>T93+COUNTIF(전체당첨내역!$B94:$G94,19)</f>
        <v>11</v>
      </c>
      <c r="U94">
        <f>U93+COUNTIF(전체당첨내역!$B94:$G94,20)</f>
        <v>11</v>
      </c>
      <c r="V94">
        <f>V93+COUNTIF(전체당첨내역!$B94:$G94,21)</f>
        <v>11</v>
      </c>
      <c r="W94">
        <f>W93+COUNTIF(전체당첨내역!$B94:$G94,22)</f>
        <v>7</v>
      </c>
      <c r="X94">
        <f>X93+COUNTIF(전체당첨내역!$B94:$G94,23)</f>
        <v>13</v>
      </c>
      <c r="Y94">
        <f>Y93+COUNTIF(전체당첨내역!$B94:$G94,24)</f>
        <v>11</v>
      </c>
      <c r="Z94">
        <f>Z93+COUNTIF(전체당첨내역!$B94:$G94,25)</f>
        <v>18</v>
      </c>
      <c r="AA94">
        <f>AA93+COUNTIF(전체당첨내역!$B94:$G94,26)</f>
        <v>17</v>
      </c>
      <c r="AB94">
        <f>AB93+COUNTIF(전체당첨내역!$B94:$G94,27)</f>
        <v>12</v>
      </c>
      <c r="AC94">
        <f>AC93+COUNTIF(전체당첨내역!$B94:$G94,28)</f>
        <v>5</v>
      </c>
      <c r="AD94">
        <f>AD93+COUNTIF(전체당첨내역!$B94:$G94,29)</f>
        <v>13</v>
      </c>
      <c r="AE94">
        <f>AE93+COUNTIF(전체당첨내역!$B94:$G94,30)</f>
        <v>13</v>
      </c>
      <c r="AF94">
        <f>AF93+COUNTIF(전체당첨내역!$B94:$G94,31)</f>
        <v>11</v>
      </c>
      <c r="AG94">
        <f>AG93+COUNTIF(전체당첨내역!$B94:$G94,32)</f>
        <v>11</v>
      </c>
      <c r="AH94">
        <f>AH93+COUNTIF(전체당첨내역!$B94:$G94,33)</f>
        <v>16</v>
      </c>
      <c r="AI94">
        <f>AI93+COUNTIF(전체당첨내역!$B94:$G94,34)</f>
        <v>7</v>
      </c>
      <c r="AJ94">
        <f>AJ93+COUNTIF(전체당첨내역!$B94:$G94,35)</f>
        <v>14</v>
      </c>
      <c r="AK94">
        <f>AK93+COUNTIF(전체당첨내역!$B94:$G94,36)</f>
        <v>15</v>
      </c>
      <c r="AL94">
        <f>AL93+COUNTIF(전체당첨내역!$B94:$G94,37)</f>
        <v>18</v>
      </c>
      <c r="AM94">
        <f>AM93+COUNTIF(전체당첨내역!$B94:$G94,38)</f>
        <v>13</v>
      </c>
      <c r="AN94">
        <f>AN93+COUNTIF(전체당첨내역!$B94:$G94,39)</f>
        <v>14</v>
      </c>
      <c r="AO94">
        <f>AO93+COUNTIF(전체당첨내역!$B94:$G94,40)</f>
        <v>20</v>
      </c>
      <c r="AP94">
        <f>AP93+COUNTIF(전체당첨내역!$B94:$G94,41)</f>
        <v>8</v>
      </c>
      <c r="AQ94">
        <f>AQ93+COUNTIF(전체당첨내역!$B94:$G94,42)</f>
        <v>12</v>
      </c>
      <c r="AR94">
        <f>AR93+COUNTIF(전체당첨내역!$B94:$G94,43)</f>
        <v>14</v>
      </c>
      <c r="AS94">
        <f>AS93+COUNTIF(전체당첨내역!$B94:$G94,44)</f>
        <v>14</v>
      </c>
      <c r="AT94">
        <f>AT93+COUNTIF(전체당첨내역!$B94:$G94,45)</f>
        <v>6</v>
      </c>
    </row>
    <row r="95" spans="1:46" ht="16.5" customHeight="1">
      <c r="A95">
        <v>94</v>
      </c>
      <c r="B95">
        <f>B94+COUNTIF(전체당첨내역!$B95:$G95,1)</f>
        <v>10</v>
      </c>
      <c r="C95">
        <f>C94+COUNTIF(전체당첨내역!$B95:$G95,2)</f>
        <v>16</v>
      </c>
      <c r="D95">
        <f>D94+COUNTIF(전체당첨내역!$B95:$G95,3)</f>
        <v>15</v>
      </c>
      <c r="E95">
        <f>E94+COUNTIF(전체당첨내역!$B95:$G95,4)</f>
        <v>13</v>
      </c>
      <c r="F95">
        <f>F94+COUNTIF(전체당첨내역!$B95:$G95,5)</f>
        <v>10</v>
      </c>
      <c r="G95">
        <f>G94+COUNTIF(전체당첨내역!$B95:$G95,6)</f>
        <v>14</v>
      </c>
      <c r="H95">
        <f>H94+COUNTIF(전체당첨내역!$B95:$G95,7)</f>
        <v>15</v>
      </c>
      <c r="I95">
        <f>I94+COUNTIF(전체당첨내역!$B95:$G95,8)</f>
        <v>11</v>
      </c>
      <c r="J95">
        <f>J94+COUNTIF(전체당첨내역!$B95:$G95,9)</f>
        <v>8</v>
      </c>
      <c r="K95">
        <f>K94+COUNTIF(전체당첨내역!$B95:$G95,10)</f>
        <v>13</v>
      </c>
      <c r="L95">
        <f>L94+COUNTIF(전체당첨내역!$B95:$G95,11)</f>
        <v>7</v>
      </c>
      <c r="M95">
        <f>M94+COUNTIF(전체당첨내역!$B95:$G95,12)</f>
        <v>10</v>
      </c>
      <c r="N95">
        <f>N94+COUNTIF(전체당첨내역!$B95:$G95,13)</f>
        <v>11</v>
      </c>
      <c r="O95">
        <f>O94+COUNTIF(전체당첨내역!$B95:$G95,14)</f>
        <v>12</v>
      </c>
      <c r="P95">
        <f>P94+COUNTIF(전체당첨내역!$B95:$G95,15)</f>
        <v>14</v>
      </c>
      <c r="Q95">
        <f>Q94+COUNTIF(전체당첨내역!$B95:$G95,16)</f>
        <v>14</v>
      </c>
      <c r="R95">
        <f>R94+COUNTIF(전체당첨내역!$B95:$G95,17)</f>
        <v>17</v>
      </c>
      <c r="S95">
        <f>S94+COUNTIF(전체당첨내역!$B95:$G95,18)</f>
        <v>14</v>
      </c>
      <c r="T95">
        <f>T94+COUNTIF(전체당첨내역!$B95:$G95,19)</f>
        <v>11</v>
      </c>
      <c r="U95">
        <f>U94+COUNTIF(전체당첨내역!$B95:$G95,20)</f>
        <v>11</v>
      </c>
      <c r="V95">
        <f>V94+COUNTIF(전체당첨내역!$B95:$G95,21)</f>
        <v>11</v>
      </c>
      <c r="W95">
        <f>W94+COUNTIF(전체당첨내역!$B95:$G95,22)</f>
        <v>7</v>
      </c>
      <c r="X95">
        <f>X94+COUNTIF(전체당첨내역!$B95:$G95,23)</f>
        <v>13</v>
      </c>
      <c r="Y95">
        <f>Y94+COUNTIF(전체당첨내역!$B95:$G95,24)</f>
        <v>11</v>
      </c>
      <c r="Z95">
        <f>Z94+COUNTIF(전체당첨내역!$B95:$G95,25)</f>
        <v>18</v>
      </c>
      <c r="AA95">
        <f>AA94+COUNTIF(전체당첨내역!$B95:$G95,26)</f>
        <v>17</v>
      </c>
      <c r="AB95">
        <f>AB94+COUNTIF(전체당첨내역!$B95:$G95,27)</f>
        <v>12</v>
      </c>
      <c r="AC95">
        <f>AC94+COUNTIF(전체당첨내역!$B95:$G95,28)</f>
        <v>5</v>
      </c>
      <c r="AD95">
        <f>AD94+COUNTIF(전체당첨내역!$B95:$G95,29)</f>
        <v>13</v>
      </c>
      <c r="AE95">
        <f>AE94+COUNTIF(전체당첨내역!$B95:$G95,30)</f>
        <v>13</v>
      </c>
      <c r="AF95">
        <f>AF94+COUNTIF(전체당첨내역!$B95:$G95,31)</f>
        <v>11</v>
      </c>
      <c r="AG95">
        <f>AG94+COUNTIF(전체당첨내역!$B95:$G95,32)</f>
        <v>12</v>
      </c>
      <c r="AH95">
        <f>AH94+COUNTIF(전체당첨내역!$B95:$G95,33)</f>
        <v>16</v>
      </c>
      <c r="AI95">
        <f>AI94+COUNTIF(전체당첨내역!$B95:$G95,34)</f>
        <v>8</v>
      </c>
      <c r="AJ95">
        <f>AJ94+COUNTIF(전체당첨내역!$B95:$G95,35)</f>
        <v>14</v>
      </c>
      <c r="AK95">
        <f>AK94+COUNTIF(전체당첨내역!$B95:$G95,36)</f>
        <v>15</v>
      </c>
      <c r="AL95">
        <f>AL94+COUNTIF(전체당첨내역!$B95:$G95,37)</f>
        <v>18</v>
      </c>
      <c r="AM95">
        <f>AM94+COUNTIF(전체당첨내역!$B95:$G95,38)</f>
        <v>13</v>
      </c>
      <c r="AN95">
        <f>AN94+COUNTIF(전체당첨내역!$B95:$G95,39)</f>
        <v>14</v>
      </c>
      <c r="AO95">
        <f>AO94+COUNTIF(전체당첨내역!$B95:$G95,40)</f>
        <v>21</v>
      </c>
      <c r="AP95">
        <f>AP94+COUNTIF(전체당첨내역!$B95:$G95,41)</f>
        <v>9</v>
      </c>
      <c r="AQ95">
        <f>AQ94+COUNTIF(전체당첨내역!$B95:$G95,42)</f>
        <v>12</v>
      </c>
      <c r="AR95">
        <f>AR94+COUNTIF(전체당첨내역!$B95:$G95,43)</f>
        <v>14</v>
      </c>
      <c r="AS95">
        <f>AS94+COUNTIF(전체당첨내역!$B95:$G95,44)</f>
        <v>14</v>
      </c>
      <c r="AT95">
        <f>AT94+COUNTIF(전체당첨내역!$B95:$G95,45)</f>
        <v>7</v>
      </c>
    </row>
    <row r="96" spans="1:46" ht="16.5" customHeight="1">
      <c r="A96">
        <v>95</v>
      </c>
      <c r="B96">
        <f>B95+COUNTIF(전체당첨내역!$B96:$G96,1)</f>
        <v>10</v>
      </c>
      <c r="C96">
        <f>C95+COUNTIF(전체당첨내역!$B96:$G96,2)</f>
        <v>16</v>
      </c>
      <c r="D96">
        <f>D95+COUNTIF(전체당첨내역!$B96:$G96,3)</f>
        <v>15</v>
      </c>
      <c r="E96">
        <f>E95+COUNTIF(전체당첨내역!$B96:$G96,4)</f>
        <v>13</v>
      </c>
      <c r="F96">
        <f>F95+COUNTIF(전체당첨내역!$B96:$G96,5)</f>
        <v>10</v>
      </c>
      <c r="G96">
        <f>G95+COUNTIF(전체당첨내역!$B96:$G96,6)</f>
        <v>14</v>
      </c>
      <c r="H96">
        <f>H95+COUNTIF(전체당첨내역!$B96:$G96,7)</f>
        <v>15</v>
      </c>
      <c r="I96">
        <f>I95+COUNTIF(전체당첨내역!$B96:$G96,8)</f>
        <v>12</v>
      </c>
      <c r="J96">
        <f>J95+COUNTIF(전체당첨내역!$B96:$G96,9)</f>
        <v>8</v>
      </c>
      <c r="K96">
        <f>K95+COUNTIF(전체당첨내역!$B96:$G96,10)</f>
        <v>13</v>
      </c>
      <c r="L96">
        <f>L95+COUNTIF(전체당첨내역!$B96:$G96,11)</f>
        <v>7</v>
      </c>
      <c r="M96">
        <f>M95+COUNTIF(전체당첨내역!$B96:$G96,12)</f>
        <v>10</v>
      </c>
      <c r="N96">
        <f>N95+COUNTIF(전체당첨내역!$B96:$G96,13)</f>
        <v>11</v>
      </c>
      <c r="O96">
        <f>O95+COUNTIF(전체당첨내역!$B96:$G96,14)</f>
        <v>12</v>
      </c>
      <c r="P96">
        <f>P95+COUNTIF(전체당첨내역!$B96:$G96,15)</f>
        <v>14</v>
      </c>
      <c r="Q96">
        <f>Q95+COUNTIF(전체당첨내역!$B96:$G96,16)</f>
        <v>14</v>
      </c>
      <c r="R96">
        <f>R95+COUNTIF(전체당첨내역!$B96:$G96,17)</f>
        <v>18</v>
      </c>
      <c r="S96">
        <f>S95+COUNTIF(전체당첨내역!$B96:$G96,18)</f>
        <v>14</v>
      </c>
      <c r="T96">
        <f>T95+COUNTIF(전체당첨내역!$B96:$G96,19)</f>
        <v>11</v>
      </c>
      <c r="U96">
        <f>U95+COUNTIF(전체당첨내역!$B96:$G96,20)</f>
        <v>11</v>
      </c>
      <c r="V96">
        <f>V95+COUNTIF(전체당첨내역!$B96:$G96,21)</f>
        <v>11</v>
      </c>
      <c r="W96">
        <f>W95+COUNTIF(전체당첨내역!$B96:$G96,22)</f>
        <v>7</v>
      </c>
      <c r="X96">
        <f>X95+COUNTIF(전체당첨내역!$B96:$G96,23)</f>
        <v>13</v>
      </c>
      <c r="Y96">
        <f>Y95+COUNTIF(전체당첨내역!$B96:$G96,24)</f>
        <v>11</v>
      </c>
      <c r="Z96">
        <f>Z95+COUNTIF(전체당첨내역!$B96:$G96,25)</f>
        <v>18</v>
      </c>
      <c r="AA96">
        <f>AA95+COUNTIF(전체당첨내역!$B96:$G96,26)</f>
        <v>17</v>
      </c>
      <c r="AB96">
        <f>AB95+COUNTIF(전체당첨내역!$B96:$G96,27)</f>
        <v>13</v>
      </c>
      <c r="AC96">
        <f>AC95+COUNTIF(전체당첨내역!$B96:$G96,28)</f>
        <v>5</v>
      </c>
      <c r="AD96">
        <f>AD95+COUNTIF(전체당첨내역!$B96:$G96,29)</f>
        <v>13</v>
      </c>
      <c r="AE96">
        <f>AE95+COUNTIF(전체당첨내역!$B96:$G96,30)</f>
        <v>13</v>
      </c>
      <c r="AF96">
        <f>AF95+COUNTIF(전체당첨내역!$B96:$G96,31)</f>
        <v>12</v>
      </c>
      <c r="AG96">
        <f>AG95+COUNTIF(전체당첨내역!$B96:$G96,32)</f>
        <v>12</v>
      </c>
      <c r="AH96">
        <f>AH95+COUNTIF(전체당첨내역!$B96:$G96,33)</f>
        <v>16</v>
      </c>
      <c r="AI96">
        <f>AI95+COUNTIF(전체당첨내역!$B96:$G96,34)</f>
        <v>9</v>
      </c>
      <c r="AJ96">
        <f>AJ95+COUNTIF(전체당첨내역!$B96:$G96,35)</f>
        <v>14</v>
      </c>
      <c r="AK96">
        <f>AK95+COUNTIF(전체당첨내역!$B96:$G96,36)</f>
        <v>15</v>
      </c>
      <c r="AL96">
        <f>AL95+COUNTIF(전체당첨내역!$B96:$G96,37)</f>
        <v>18</v>
      </c>
      <c r="AM96">
        <f>AM95+COUNTIF(전체당첨내역!$B96:$G96,38)</f>
        <v>13</v>
      </c>
      <c r="AN96">
        <f>AN95+COUNTIF(전체당첨내역!$B96:$G96,39)</f>
        <v>14</v>
      </c>
      <c r="AO96">
        <f>AO95+COUNTIF(전체당첨내역!$B96:$G96,40)</f>
        <v>21</v>
      </c>
      <c r="AP96">
        <f>AP95+COUNTIF(전체당첨내역!$B96:$G96,41)</f>
        <v>9</v>
      </c>
      <c r="AQ96">
        <f>AQ95+COUNTIF(전체당첨내역!$B96:$G96,42)</f>
        <v>12</v>
      </c>
      <c r="AR96">
        <f>AR95+COUNTIF(전체당첨내역!$B96:$G96,43)</f>
        <v>15</v>
      </c>
      <c r="AS96">
        <f>AS95+COUNTIF(전체당첨내역!$B96:$G96,44)</f>
        <v>14</v>
      </c>
      <c r="AT96">
        <f>AT95+COUNTIF(전체당첨내역!$B96:$G96,45)</f>
        <v>7</v>
      </c>
    </row>
    <row r="97" spans="1:46" ht="16.5" customHeight="1">
      <c r="A97">
        <v>96</v>
      </c>
      <c r="B97">
        <f>B96+COUNTIF(전체당첨내역!$B97:$G97,1)</f>
        <v>11</v>
      </c>
      <c r="C97">
        <f>C96+COUNTIF(전체당첨내역!$B97:$G97,2)</f>
        <v>16</v>
      </c>
      <c r="D97">
        <f>D96+COUNTIF(전체당첨내역!$B97:$G97,3)</f>
        <v>16</v>
      </c>
      <c r="E97">
        <f>E96+COUNTIF(전체당첨내역!$B97:$G97,4)</f>
        <v>13</v>
      </c>
      <c r="F97">
        <f>F96+COUNTIF(전체당첨내역!$B97:$G97,5)</f>
        <v>10</v>
      </c>
      <c r="G97">
        <f>G96+COUNTIF(전체당첨내역!$B97:$G97,6)</f>
        <v>14</v>
      </c>
      <c r="H97">
        <f>H96+COUNTIF(전체당첨내역!$B97:$G97,7)</f>
        <v>15</v>
      </c>
      <c r="I97">
        <f>I96+COUNTIF(전체당첨내역!$B97:$G97,8)</f>
        <v>13</v>
      </c>
      <c r="J97">
        <f>J96+COUNTIF(전체당첨내역!$B97:$G97,9)</f>
        <v>8</v>
      </c>
      <c r="K97">
        <f>K96+COUNTIF(전체당첨내역!$B97:$G97,10)</f>
        <v>13</v>
      </c>
      <c r="L97">
        <f>L96+COUNTIF(전체당첨내역!$B97:$G97,11)</f>
        <v>7</v>
      </c>
      <c r="M97">
        <f>M96+COUNTIF(전체당첨내역!$B97:$G97,12)</f>
        <v>10</v>
      </c>
      <c r="N97">
        <f>N96+COUNTIF(전체당첨내역!$B97:$G97,13)</f>
        <v>11</v>
      </c>
      <c r="O97">
        <f>O96+COUNTIF(전체당첨내역!$B97:$G97,14)</f>
        <v>12</v>
      </c>
      <c r="P97">
        <f>P96+COUNTIF(전체당첨내역!$B97:$G97,15)</f>
        <v>14</v>
      </c>
      <c r="Q97">
        <f>Q96+COUNTIF(전체당첨내역!$B97:$G97,16)</f>
        <v>14</v>
      </c>
      <c r="R97">
        <f>R96+COUNTIF(전체당첨내역!$B97:$G97,17)</f>
        <v>18</v>
      </c>
      <c r="S97">
        <f>S96+COUNTIF(전체당첨내역!$B97:$G97,18)</f>
        <v>14</v>
      </c>
      <c r="T97">
        <f>T96+COUNTIF(전체당첨내역!$B97:$G97,19)</f>
        <v>11</v>
      </c>
      <c r="U97">
        <f>U96+COUNTIF(전체당첨내역!$B97:$G97,20)</f>
        <v>11</v>
      </c>
      <c r="V97">
        <f>V96+COUNTIF(전체당첨내역!$B97:$G97,21)</f>
        <v>12</v>
      </c>
      <c r="W97">
        <f>W96+COUNTIF(전체당첨내역!$B97:$G97,22)</f>
        <v>8</v>
      </c>
      <c r="X97">
        <f>X96+COUNTIF(전체당첨내역!$B97:$G97,23)</f>
        <v>13</v>
      </c>
      <c r="Y97">
        <f>Y96+COUNTIF(전체당첨내역!$B97:$G97,24)</f>
        <v>11</v>
      </c>
      <c r="Z97">
        <f>Z96+COUNTIF(전체당첨내역!$B97:$G97,25)</f>
        <v>18</v>
      </c>
      <c r="AA97">
        <f>AA96+COUNTIF(전체당첨내역!$B97:$G97,26)</f>
        <v>17</v>
      </c>
      <c r="AB97">
        <f>AB96+COUNTIF(전체당첨내역!$B97:$G97,27)</f>
        <v>13</v>
      </c>
      <c r="AC97">
        <f>AC96+COUNTIF(전체당첨내역!$B97:$G97,28)</f>
        <v>5</v>
      </c>
      <c r="AD97">
        <f>AD96+COUNTIF(전체당첨내역!$B97:$G97,29)</f>
        <v>13</v>
      </c>
      <c r="AE97">
        <f>AE96+COUNTIF(전체당첨내역!$B97:$G97,30)</f>
        <v>13</v>
      </c>
      <c r="AF97">
        <f>AF96+COUNTIF(전체당첨내역!$B97:$G97,31)</f>
        <v>13</v>
      </c>
      <c r="AG97">
        <f>AG96+COUNTIF(전체당첨내역!$B97:$G97,32)</f>
        <v>12</v>
      </c>
      <c r="AH97">
        <f>AH96+COUNTIF(전체당첨내역!$B97:$G97,33)</f>
        <v>16</v>
      </c>
      <c r="AI97">
        <f>AI96+COUNTIF(전체당첨내역!$B97:$G97,34)</f>
        <v>9</v>
      </c>
      <c r="AJ97">
        <f>AJ96+COUNTIF(전체당첨내역!$B97:$G97,35)</f>
        <v>14</v>
      </c>
      <c r="AK97">
        <f>AK96+COUNTIF(전체당첨내역!$B97:$G97,36)</f>
        <v>15</v>
      </c>
      <c r="AL97">
        <f>AL96+COUNTIF(전체당첨내역!$B97:$G97,37)</f>
        <v>18</v>
      </c>
      <c r="AM97">
        <f>AM96+COUNTIF(전체당첨내역!$B97:$G97,38)</f>
        <v>13</v>
      </c>
      <c r="AN97">
        <f>AN96+COUNTIF(전체당첨내역!$B97:$G97,39)</f>
        <v>14</v>
      </c>
      <c r="AO97">
        <f>AO96+COUNTIF(전체당첨내역!$B97:$G97,40)</f>
        <v>21</v>
      </c>
      <c r="AP97">
        <f>AP96+COUNTIF(전체당첨내역!$B97:$G97,41)</f>
        <v>9</v>
      </c>
      <c r="AQ97">
        <f>AQ96+COUNTIF(전체당첨내역!$B97:$G97,42)</f>
        <v>12</v>
      </c>
      <c r="AR97">
        <f>AR96+COUNTIF(전체당첨내역!$B97:$G97,43)</f>
        <v>15</v>
      </c>
      <c r="AS97">
        <f>AS96+COUNTIF(전체당첨내역!$B97:$G97,44)</f>
        <v>14</v>
      </c>
      <c r="AT97">
        <f>AT96+COUNTIF(전체당첨내역!$B97:$G97,45)</f>
        <v>7</v>
      </c>
    </row>
    <row r="98" spans="1:46" ht="16.5" customHeight="1">
      <c r="A98">
        <v>97</v>
      </c>
      <c r="B98">
        <f>B97+COUNTIF(전체당첨내역!$B98:$G98,1)</f>
        <v>11</v>
      </c>
      <c r="C98">
        <f>C97+COUNTIF(전체당첨내역!$B98:$G98,2)</f>
        <v>16</v>
      </c>
      <c r="D98">
        <f>D97+COUNTIF(전체당첨내역!$B98:$G98,3)</f>
        <v>16</v>
      </c>
      <c r="E98">
        <f>E97+COUNTIF(전체당첨내역!$B98:$G98,4)</f>
        <v>13</v>
      </c>
      <c r="F98">
        <f>F97+COUNTIF(전체당첨내역!$B98:$G98,5)</f>
        <v>10</v>
      </c>
      <c r="G98">
        <f>G97+COUNTIF(전체당첨내역!$B98:$G98,6)</f>
        <v>15</v>
      </c>
      <c r="H98">
        <f>H97+COUNTIF(전체당첨내역!$B98:$G98,7)</f>
        <v>16</v>
      </c>
      <c r="I98">
        <f>I97+COUNTIF(전체당첨내역!$B98:$G98,8)</f>
        <v>13</v>
      </c>
      <c r="J98">
        <f>J97+COUNTIF(전체당첨내역!$B98:$G98,9)</f>
        <v>8</v>
      </c>
      <c r="K98">
        <f>K97+COUNTIF(전체당첨내역!$B98:$G98,10)</f>
        <v>13</v>
      </c>
      <c r="L98">
        <f>L97+COUNTIF(전체당첨내역!$B98:$G98,11)</f>
        <v>7</v>
      </c>
      <c r="M98">
        <f>M97+COUNTIF(전체당첨내역!$B98:$G98,12)</f>
        <v>10</v>
      </c>
      <c r="N98">
        <f>N97+COUNTIF(전체당첨내역!$B98:$G98,13)</f>
        <v>11</v>
      </c>
      <c r="O98">
        <f>O97+COUNTIF(전체당첨내역!$B98:$G98,14)</f>
        <v>13</v>
      </c>
      <c r="P98">
        <f>P97+COUNTIF(전체당첨내역!$B98:$G98,15)</f>
        <v>15</v>
      </c>
      <c r="Q98">
        <f>Q97+COUNTIF(전체당첨내역!$B98:$G98,16)</f>
        <v>14</v>
      </c>
      <c r="R98">
        <f>R97+COUNTIF(전체당첨내역!$B98:$G98,17)</f>
        <v>18</v>
      </c>
      <c r="S98">
        <f>S97+COUNTIF(전체당첨내역!$B98:$G98,18)</f>
        <v>14</v>
      </c>
      <c r="T98">
        <f>T97+COUNTIF(전체당첨내역!$B98:$G98,19)</f>
        <v>11</v>
      </c>
      <c r="U98">
        <f>U97+COUNTIF(전체당첨내역!$B98:$G98,20)</f>
        <v>12</v>
      </c>
      <c r="V98">
        <f>V97+COUNTIF(전체당첨내역!$B98:$G98,21)</f>
        <v>12</v>
      </c>
      <c r="W98">
        <f>W97+COUNTIF(전체당첨내역!$B98:$G98,22)</f>
        <v>8</v>
      </c>
      <c r="X98">
        <f>X97+COUNTIF(전체당첨내역!$B98:$G98,23)</f>
        <v>13</v>
      </c>
      <c r="Y98">
        <f>Y97+COUNTIF(전체당첨내역!$B98:$G98,24)</f>
        <v>11</v>
      </c>
      <c r="Z98">
        <f>Z97+COUNTIF(전체당첨내역!$B98:$G98,25)</f>
        <v>18</v>
      </c>
      <c r="AA98">
        <f>AA97+COUNTIF(전체당첨내역!$B98:$G98,26)</f>
        <v>17</v>
      </c>
      <c r="AB98">
        <f>AB97+COUNTIF(전체당첨내역!$B98:$G98,27)</f>
        <v>13</v>
      </c>
      <c r="AC98">
        <f>AC97+COUNTIF(전체당첨내역!$B98:$G98,28)</f>
        <v>5</v>
      </c>
      <c r="AD98">
        <f>AD97+COUNTIF(전체당첨내역!$B98:$G98,29)</f>
        <v>13</v>
      </c>
      <c r="AE98">
        <f>AE97+COUNTIF(전체당첨내역!$B98:$G98,30)</f>
        <v>13</v>
      </c>
      <c r="AF98">
        <f>AF97+COUNTIF(전체당첨내역!$B98:$G98,31)</f>
        <v>13</v>
      </c>
      <c r="AG98">
        <f>AG97+COUNTIF(전체당첨내역!$B98:$G98,32)</f>
        <v>12</v>
      </c>
      <c r="AH98">
        <f>AH97+COUNTIF(전체당첨내역!$B98:$G98,33)</f>
        <v>16</v>
      </c>
      <c r="AI98">
        <f>AI97+COUNTIF(전체당첨내역!$B98:$G98,34)</f>
        <v>9</v>
      </c>
      <c r="AJ98">
        <f>AJ97+COUNTIF(전체당첨내역!$B98:$G98,35)</f>
        <v>14</v>
      </c>
      <c r="AK98">
        <f>AK97+COUNTIF(전체당첨내역!$B98:$G98,36)</f>
        <v>16</v>
      </c>
      <c r="AL98">
        <f>AL97+COUNTIF(전체당첨내역!$B98:$G98,37)</f>
        <v>18</v>
      </c>
      <c r="AM98">
        <f>AM97+COUNTIF(전체당첨내역!$B98:$G98,38)</f>
        <v>13</v>
      </c>
      <c r="AN98">
        <f>AN97+COUNTIF(전체당첨내역!$B98:$G98,39)</f>
        <v>14</v>
      </c>
      <c r="AO98">
        <f>AO97+COUNTIF(전체당첨내역!$B98:$G98,40)</f>
        <v>21</v>
      </c>
      <c r="AP98">
        <f>AP97+COUNTIF(전체당첨내역!$B98:$G98,41)</f>
        <v>9</v>
      </c>
      <c r="AQ98">
        <f>AQ97+COUNTIF(전체당첨내역!$B98:$G98,42)</f>
        <v>12</v>
      </c>
      <c r="AR98">
        <f>AR97+COUNTIF(전체당첨내역!$B98:$G98,43)</f>
        <v>15</v>
      </c>
      <c r="AS98">
        <f>AS97+COUNTIF(전체당첨내역!$B98:$G98,44)</f>
        <v>14</v>
      </c>
      <c r="AT98">
        <f>AT97+COUNTIF(전체당첨내역!$B98:$G98,45)</f>
        <v>7</v>
      </c>
    </row>
    <row r="99" spans="1:46" ht="16.5" customHeight="1">
      <c r="A99">
        <v>98</v>
      </c>
      <c r="B99">
        <f>B98+COUNTIF(전체당첨내역!$B99:$G99,1)</f>
        <v>11</v>
      </c>
      <c r="C99">
        <f>C98+COUNTIF(전체당첨내역!$B99:$G99,2)</f>
        <v>16</v>
      </c>
      <c r="D99">
        <f>D98+COUNTIF(전체당첨내역!$B99:$G99,3)</f>
        <v>16</v>
      </c>
      <c r="E99">
        <f>E98+COUNTIF(전체당첨내역!$B99:$G99,4)</f>
        <v>13</v>
      </c>
      <c r="F99">
        <f>F98+COUNTIF(전체당첨내역!$B99:$G99,5)</f>
        <v>10</v>
      </c>
      <c r="G99">
        <f>G98+COUNTIF(전체당첨내역!$B99:$G99,6)</f>
        <v>16</v>
      </c>
      <c r="H99">
        <f>H98+COUNTIF(전체당첨내역!$B99:$G99,7)</f>
        <v>16</v>
      </c>
      <c r="I99">
        <f>I98+COUNTIF(전체당첨내역!$B99:$G99,8)</f>
        <v>13</v>
      </c>
      <c r="J99">
        <f>J98+COUNTIF(전체당첨내역!$B99:$G99,9)</f>
        <v>9</v>
      </c>
      <c r="K99">
        <f>K98+COUNTIF(전체당첨내역!$B99:$G99,10)</f>
        <v>13</v>
      </c>
      <c r="L99">
        <f>L98+COUNTIF(전체당첨내역!$B99:$G99,11)</f>
        <v>7</v>
      </c>
      <c r="M99">
        <f>M98+COUNTIF(전체당첨내역!$B99:$G99,12)</f>
        <v>10</v>
      </c>
      <c r="N99">
        <f>N98+COUNTIF(전체당첨내역!$B99:$G99,13)</f>
        <v>11</v>
      </c>
      <c r="O99">
        <f>O98+COUNTIF(전체당첨내역!$B99:$G99,14)</f>
        <v>13</v>
      </c>
      <c r="P99">
        <f>P98+COUNTIF(전체당첨내역!$B99:$G99,15)</f>
        <v>15</v>
      </c>
      <c r="Q99">
        <f>Q98+COUNTIF(전체당첨내역!$B99:$G99,16)</f>
        <v>15</v>
      </c>
      <c r="R99">
        <f>R98+COUNTIF(전체당첨내역!$B99:$G99,17)</f>
        <v>18</v>
      </c>
      <c r="S99">
        <f>S98+COUNTIF(전체당첨내역!$B99:$G99,18)</f>
        <v>14</v>
      </c>
      <c r="T99">
        <f>T98+COUNTIF(전체당첨내역!$B99:$G99,19)</f>
        <v>11</v>
      </c>
      <c r="U99">
        <f>U98+COUNTIF(전체당첨내역!$B99:$G99,20)</f>
        <v>12</v>
      </c>
      <c r="V99">
        <f>V98+COUNTIF(전체당첨내역!$B99:$G99,21)</f>
        <v>12</v>
      </c>
      <c r="W99">
        <f>W98+COUNTIF(전체당첨내역!$B99:$G99,22)</f>
        <v>8</v>
      </c>
      <c r="X99">
        <f>X98+COUNTIF(전체당첨내역!$B99:$G99,23)</f>
        <v>14</v>
      </c>
      <c r="Y99">
        <f>Y98+COUNTIF(전체당첨내역!$B99:$G99,24)</f>
        <v>12</v>
      </c>
      <c r="Z99">
        <f>Z98+COUNTIF(전체당첨내역!$B99:$G99,25)</f>
        <v>18</v>
      </c>
      <c r="AA99">
        <f>AA98+COUNTIF(전체당첨내역!$B99:$G99,26)</f>
        <v>17</v>
      </c>
      <c r="AB99">
        <f>AB98+COUNTIF(전체당첨내역!$B99:$G99,27)</f>
        <v>13</v>
      </c>
      <c r="AC99">
        <f>AC98+COUNTIF(전체당첨내역!$B99:$G99,28)</f>
        <v>5</v>
      </c>
      <c r="AD99">
        <f>AD98+COUNTIF(전체당첨내역!$B99:$G99,29)</f>
        <v>13</v>
      </c>
      <c r="AE99">
        <f>AE98+COUNTIF(전체당첨내역!$B99:$G99,30)</f>
        <v>13</v>
      </c>
      <c r="AF99">
        <f>AF98+COUNTIF(전체당첨내역!$B99:$G99,31)</f>
        <v>13</v>
      </c>
      <c r="AG99">
        <f>AG98+COUNTIF(전체당첨내역!$B99:$G99,32)</f>
        <v>13</v>
      </c>
      <c r="AH99">
        <f>AH98+COUNTIF(전체당첨내역!$B99:$G99,33)</f>
        <v>16</v>
      </c>
      <c r="AI99">
        <f>AI98+COUNTIF(전체당첨내역!$B99:$G99,34)</f>
        <v>9</v>
      </c>
      <c r="AJ99">
        <f>AJ98+COUNTIF(전체당첨내역!$B99:$G99,35)</f>
        <v>14</v>
      </c>
      <c r="AK99">
        <f>AK98+COUNTIF(전체당첨내역!$B99:$G99,36)</f>
        <v>16</v>
      </c>
      <c r="AL99">
        <f>AL98+COUNTIF(전체당첨내역!$B99:$G99,37)</f>
        <v>18</v>
      </c>
      <c r="AM99">
        <f>AM98+COUNTIF(전체당첨내역!$B99:$G99,38)</f>
        <v>13</v>
      </c>
      <c r="AN99">
        <f>AN98+COUNTIF(전체당첨내역!$B99:$G99,39)</f>
        <v>14</v>
      </c>
      <c r="AO99">
        <f>AO98+COUNTIF(전체당첨내역!$B99:$G99,40)</f>
        <v>21</v>
      </c>
      <c r="AP99">
        <f>AP98+COUNTIF(전체당첨내역!$B99:$G99,41)</f>
        <v>9</v>
      </c>
      <c r="AQ99">
        <f>AQ98+COUNTIF(전체당첨내역!$B99:$G99,42)</f>
        <v>12</v>
      </c>
      <c r="AR99">
        <f>AR98+COUNTIF(전체당첨내역!$B99:$G99,43)</f>
        <v>15</v>
      </c>
      <c r="AS99">
        <f>AS98+COUNTIF(전체당첨내역!$B99:$G99,44)</f>
        <v>14</v>
      </c>
      <c r="AT99">
        <f>AT98+COUNTIF(전체당첨내역!$B99:$G99,45)</f>
        <v>7</v>
      </c>
    </row>
    <row r="100" spans="1:46" ht="16.5" customHeight="1">
      <c r="A100">
        <v>99</v>
      </c>
      <c r="B100">
        <f>B99+COUNTIF(전체당첨내역!$B100:$G100,1)</f>
        <v>12</v>
      </c>
      <c r="C100">
        <f>C99+COUNTIF(전체당첨내역!$B100:$G100,2)</f>
        <v>16</v>
      </c>
      <c r="D100">
        <f>D99+COUNTIF(전체당첨내역!$B100:$G100,3)</f>
        <v>17</v>
      </c>
      <c r="E100">
        <f>E99+COUNTIF(전체당첨내역!$B100:$G100,4)</f>
        <v>13</v>
      </c>
      <c r="F100">
        <f>F99+COUNTIF(전체당첨내역!$B100:$G100,5)</f>
        <v>10</v>
      </c>
      <c r="G100">
        <f>G99+COUNTIF(전체당첨내역!$B100:$G100,6)</f>
        <v>16</v>
      </c>
      <c r="H100">
        <f>H99+COUNTIF(전체당첨내역!$B100:$G100,7)</f>
        <v>16</v>
      </c>
      <c r="I100">
        <f>I99+COUNTIF(전체당첨내역!$B100:$G100,8)</f>
        <v>13</v>
      </c>
      <c r="J100">
        <f>J99+COUNTIF(전체당첨내역!$B100:$G100,9)</f>
        <v>9</v>
      </c>
      <c r="K100">
        <f>K99+COUNTIF(전체당첨내역!$B100:$G100,10)</f>
        <v>14</v>
      </c>
      <c r="L100">
        <f>L99+COUNTIF(전체당첨내역!$B100:$G100,11)</f>
        <v>7</v>
      </c>
      <c r="M100">
        <f>M99+COUNTIF(전체당첨내역!$B100:$G100,12)</f>
        <v>10</v>
      </c>
      <c r="N100">
        <f>N99+COUNTIF(전체당첨내역!$B100:$G100,13)</f>
        <v>11</v>
      </c>
      <c r="O100">
        <f>O99+COUNTIF(전체당첨내역!$B100:$G100,14)</f>
        <v>13</v>
      </c>
      <c r="P100">
        <f>P99+COUNTIF(전체당첨내역!$B100:$G100,15)</f>
        <v>15</v>
      </c>
      <c r="Q100">
        <f>Q99+COUNTIF(전체당첨내역!$B100:$G100,16)</f>
        <v>15</v>
      </c>
      <c r="R100">
        <f>R99+COUNTIF(전체당첨내역!$B100:$G100,17)</f>
        <v>18</v>
      </c>
      <c r="S100">
        <f>S99+COUNTIF(전체당첨내역!$B100:$G100,18)</f>
        <v>14</v>
      </c>
      <c r="T100">
        <f>T99+COUNTIF(전체당첨내역!$B100:$G100,19)</f>
        <v>11</v>
      </c>
      <c r="U100">
        <f>U99+COUNTIF(전체당첨내역!$B100:$G100,20)</f>
        <v>12</v>
      </c>
      <c r="V100">
        <f>V99+COUNTIF(전체당첨내역!$B100:$G100,21)</f>
        <v>12</v>
      </c>
      <c r="W100">
        <f>W99+COUNTIF(전체당첨내역!$B100:$G100,22)</f>
        <v>8</v>
      </c>
      <c r="X100">
        <f>X99+COUNTIF(전체당첨내역!$B100:$G100,23)</f>
        <v>14</v>
      </c>
      <c r="Y100">
        <f>Y99+COUNTIF(전체당첨내역!$B100:$G100,24)</f>
        <v>12</v>
      </c>
      <c r="Z100">
        <f>Z99+COUNTIF(전체당첨내역!$B100:$G100,25)</f>
        <v>18</v>
      </c>
      <c r="AA100">
        <f>AA99+COUNTIF(전체당첨내역!$B100:$G100,26)</f>
        <v>17</v>
      </c>
      <c r="AB100">
        <f>AB99+COUNTIF(전체당첨내역!$B100:$G100,27)</f>
        <v>14</v>
      </c>
      <c r="AC100">
        <f>AC99+COUNTIF(전체당첨내역!$B100:$G100,28)</f>
        <v>5</v>
      </c>
      <c r="AD100">
        <f>AD99+COUNTIF(전체당첨내역!$B100:$G100,29)</f>
        <v>14</v>
      </c>
      <c r="AE100">
        <f>AE99+COUNTIF(전체당첨내역!$B100:$G100,30)</f>
        <v>13</v>
      </c>
      <c r="AF100">
        <f>AF99+COUNTIF(전체당첨내역!$B100:$G100,31)</f>
        <v>13</v>
      </c>
      <c r="AG100">
        <f>AG99+COUNTIF(전체당첨내역!$B100:$G100,32)</f>
        <v>13</v>
      </c>
      <c r="AH100">
        <f>AH99+COUNTIF(전체당첨내역!$B100:$G100,33)</f>
        <v>16</v>
      </c>
      <c r="AI100">
        <f>AI99+COUNTIF(전체당첨내역!$B100:$G100,34)</f>
        <v>9</v>
      </c>
      <c r="AJ100">
        <f>AJ99+COUNTIF(전체당첨내역!$B100:$G100,35)</f>
        <v>14</v>
      </c>
      <c r="AK100">
        <f>AK99+COUNTIF(전체당첨내역!$B100:$G100,36)</f>
        <v>16</v>
      </c>
      <c r="AL100">
        <f>AL99+COUNTIF(전체당첨내역!$B100:$G100,37)</f>
        <v>19</v>
      </c>
      <c r="AM100">
        <f>AM99+COUNTIF(전체당첨내역!$B100:$G100,38)</f>
        <v>13</v>
      </c>
      <c r="AN100">
        <f>AN99+COUNTIF(전체당첨내역!$B100:$G100,39)</f>
        <v>14</v>
      </c>
      <c r="AO100">
        <f>AO99+COUNTIF(전체당첨내역!$B100:$G100,40)</f>
        <v>21</v>
      </c>
      <c r="AP100">
        <f>AP99+COUNTIF(전체당첨내역!$B100:$G100,41)</f>
        <v>9</v>
      </c>
      <c r="AQ100">
        <f>AQ99+COUNTIF(전체당첨내역!$B100:$G100,42)</f>
        <v>12</v>
      </c>
      <c r="AR100">
        <f>AR99+COUNTIF(전체당첨내역!$B100:$G100,43)</f>
        <v>15</v>
      </c>
      <c r="AS100">
        <f>AS99+COUNTIF(전체당첨내역!$B100:$G100,44)</f>
        <v>14</v>
      </c>
      <c r="AT100">
        <f>AT99+COUNTIF(전체당첨내역!$B100:$G100,45)</f>
        <v>7</v>
      </c>
    </row>
    <row r="101" spans="1:46" ht="16.5" customHeight="1">
      <c r="A101">
        <v>100</v>
      </c>
      <c r="B101">
        <f>B100+COUNTIF(전체당첨내역!$B101:$G101,1)</f>
        <v>13</v>
      </c>
      <c r="C101">
        <f>C100+COUNTIF(전체당첨내역!$B101:$G101,2)</f>
        <v>16</v>
      </c>
      <c r="D101">
        <f>D100+COUNTIF(전체당첨내역!$B101:$G101,3)</f>
        <v>17</v>
      </c>
      <c r="E101">
        <f>E100+COUNTIF(전체당첨내역!$B101:$G101,4)</f>
        <v>13</v>
      </c>
      <c r="F101">
        <f>F100+COUNTIF(전체당첨내역!$B101:$G101,5)</f>
        <v>10</v>
      </c>
      <c r="G101">
        <f>G100+COUNTIF(전체당첨내역!$B101:$G101,6)</f>
        <v>16</v>
      </c>
      <c r="H101">
        <f>H100+COUNTIF(전체당첨내역!$B101:$G101,7)</f>
        <v>17</v>
      </c>
      <c r="I101">
        <f>I100+COUNTIF(전체당첨내역!$B101:$G101,8)</f>
        <v>13</v>
      </c>
      <c r="J101">
        <f>J100+COUNTIF(전체당첨내역!$B101:$G101,9)</f>
        <v>9</v>
      </c>
      <c r="K101">
        <f>K100+COUNTIF(전체당첨내역!$B101:$G101,10)</f>
        <v>14</v>
      </c>
      <c r="L101">
        <f>L100+COUNTIF(전체당첨내역!$B101:$G101,11)</f>
        <v>8</v>
      </c>
      <c r="M101">
        <f>M100+COUNTIF(전체당첨내역!$B101:$G101,12)</f>
        <v>10</v>
      </c>
      <c r="N101">
        <f>N100+COUNTIF(전체당첨내역!$B101:$G101,13)</f>
        <v>11</v>
      </c>
      <c r="O101">
        <f>O100+COUNTIF(전체당첨내역!$B101:$G101,14)</f>
        <v>13</v>
      </c>
      <c r="P101">
        <f>P100+COUNTIF(전체당첨내역!$B101:$G101,15)</f>
        <v>15</v>
      </c>
      <c r="Q101">
        <f>Q100+COUNTIF(전체당첨내역!$B101:$G101,16)</f>
        <v>15</v>
      </c>
      <c r="R101">
        <f>R100+COUNTIF(전체당첨내역!$B101:$G101,17)</f>
        <v>18</v>
      </c>
      <c r="S101">
        <f>S100+COUNTIF(전체당첨내역!$B101:$G101,18)</f>
        <v>14</v>
      </c>
      <c r="T101">
        <f>T100+COUNTIF(전체당첨내역!$B101:$G101,19)</f>
        <v>11</v>
      </c>
      <c r="U101">
        <f>U100+COUNTIF(전체당첨내역!$B101:$G101,20)</f>
        <v>12</v>
      </c>
      <c r="V101">
        <f>V100+COUNTIF(전체당첨내역!$B101:$G101,21)</f>
        <v>12</v>
      </c>
      <c r="W101">
        <f>W100+COUNTIF(전체당첨내역!$B101:$G101,22)</f>
        <v>8</v>
      </c>
      <c r="X101">
        <f>X100+COUNTIF(전체당첨내역!$B101:$G101,23)</f>
        <v>15</v>
      </c>
      <c r="Y101">
        <f>Y100+COUNTIF(전체당첨내역!$B101:$G101,24)</f>
        <v>12</v>
      </c>
      <c r="Z101">
        <f>Z100+COUNTIF(전체당첨내역!$B101:$G101,25)</f>
        <v>18</v>
      </c>
      <c r="AA101">
        <f>AA100+COUNTIF(전체당첨내역!$B101:$G101,26)</f>
        <v>17</v>
      </c>
      <c r="AB101">
        <f>AB100+COUNTIF(전체당첨내역!$B101:$G101,27)</f>
        <v>14</v>
      </c>
      <c r="AC101">
        <f>AC100+COUNTIF(전체당첨내역!$B101:$G101,28)</f>
        <v>5</v>
      </c>
      <c r="AD101">
        <f>AD100+COUNTIF(전체당첨내역!$B101:$G101,29)</f>
        <v>14</v>
      </c>
      <c r="AE101">
        <f>AE100+COUNTIF(전체당첨내역!$B101:$G101,30)</f>
        <v>13</v>
      </c>
      <c r="AF101">
        <f>AF100+COUNTIF(전체당첨내역!$B101:$G101,31)</f>
        <v>13</v>
      </c>
      <c r="AG101">
        <f>AG100+COUNTIF(전체당첨내역!$B101:$G101,32)</f>
        <v>13</v>
      </c>
      <c r="AH101">
        <f>AH100+COUNTIF(전체당첨내역!$B101:$G101,33)</f>
        <v>16</v>
      </c>
      <c r="AI101">
        <f>AI100+COUNTIF(전체당첨내역!$B101:$G101,34)</f>
        <v>9</v>
      </c>
      <c r="AJ101">
        <f>AJ100+COUNTIF(전체당첨내역!$B101:$G101,35)</f>
        <v>14</v>
      </c>
      <c r="AK101">
        <f>AK100+COUNTIF(전체당첨내역!$B101:$G101,36)</f>
        <v>16</v>
      </c>
      <c r="AL101">
        <f>AL100+COUNTIF(전체당첨내역!$B101:$G101,37)</f>
        <v>20</v>
      </c>
      <c r="AM101">
        <f>AM100+COUNTIF(전체당첨내역!$B101:$G101,38)</f>
        <v>13</v>
      </c>
      <c r="AN101">
        <f>AN100+COUNTIF(전체당첨내역!$B101:$G101,39)</f>
        <v>14</v>
      </c>
      <c r="AO101">
        <f>AO100+COUNTIF(전체당첨내역!$B101:$G101,40)</f>
        <v>21</v>
      </c>
      <c r="AP101">
        <f>AP100+COUNTIF(전체당첨내역!$B101:$G101,41)</f>
        <v>9</v>
      </c>
      <c r="AQ101">
        <f>AQ100+COUNTIF(전체당첨내역!$B101:$G101,42)</f>
        <v>13</v>
      </c>
      <c r="AR101">
        <f>AR100+COUNTIF(전체당첨내역!$B101:$G101,43)</f>
        <v>15</v>
      </c>
      <c r="AS101">
        <f>AS100+COUNTIF(전체당첨내역!$B101:$G101,44)</f>
        <v>14</v>
      </c>
      <c r="AT101">
        <f>AT100+COUNTIF(전체당첨내역!$B101:$G101,45)</f>
        <v>7</v>
      </c>
    </row>
    <row r="102" spans="1:46" ht="16.5" customHeight="1">
      <c r="A102">
        <v>101</v>
      </c>
      <c r="B102">
        <f>B101+COUNTIF(전체당첨내역!$B102:$G102,1)</f>
        <v>14</v>
      </c>
      <c r="C102">
        <f>C101+COUNTIF(전체당첨내역!$B102:$G102,2)</f>
        <v>16</v>
      </c>
      <c r="D102">
        <f>D101+COUNTIF(전체당첨내역!$B102:$G102,3)</f>
        <v>18</v>
      </c>
      <c r="E102">
        <f>E101+COUNTIF(전체당첨내역!$B102:$G102,4)</f>
        <v>13</v>
      </c>
      <c r="F102">
        <f>F101+COUNTIF(전체당첨내역!$B102:$G102,5)</f>
        <v>10</v>
      </c>
      <c r="G102">
        <f>G101+COUNTIF(전체당첨내역!$B102:$G102,6)</f>
        <v>16</v>
      </c>
      <c r="H102">
        <f>H101+COUNTIF(전체당첨내역!$B102:$G102,7)</f>
        <v>17</v>
      </c>
      <c r="I102">
        <f>I101+COUNTIF(전체당첨내역!$B102:$G102,8)</f>
        <v>13</v>
      </c>
      <c r="J102">
        <f>J101+COUNTIF(전체당첨내역!$B102:$G102,9)</f>
        <v>9</v>
      </c>
      <c r="K102">
        <f>K101+COUNTIF(전체당첨내역!$B102:$G102,10)</f>
        <v>14</v>
      </c>
      <c r="L102">
        <f>L101+COUNTIF(전체당첨내역!$B102:$G102,11)</f>
        <v>8</v>
      </c>
      <c r="M102">
        <f>M101+COUNTIF(전체당첨내역!$B102:$G102,12)</f>
        <v>10</v>
      </c>
      <c r="N102">
        <f>N101+COUNTIF(전체당첨내역!$B102:$G102,13)</f>
        <v>11</v>
      </c>
      <c r="O102">
        <f>O101+COUNTIF(전체당첨내역!$B102:$G102,14)</f>
        <v>13</v>
      </c>
      <c r="P102">
        <f>P101+COUNTIF(전체당첨내역!$B102:$G102,15)</f>
        <v>15</v>
      </c>
      <c r="Q102">
        <f>Q101+COUNTIF(전체당첨내역!$B102:$G102,16)</f>
        <v>15</v>
      </c>
      <c r="R102">
        <f>R101+COUNTIF(전체당첨내역!$B102:$G102,17)</f>
        <v>19</v>
      </c>
      <c r="S102">
        <f>S101+COUNTIF(전체당첨내역!$B102:$G102,18)</f>
        <v>14</v>
      </c>
      <c r="T102">
        <f>T101+COUNTIF(전체당첨내역!$B102:$G102,19)</f>
        <v>11</v>
      </c>
      <c r="U102">
        <f>U101+COUNTIF(전체당첨내역!$B102:$G102,20)</f>
        <v>12</v>
      </c>
      <c r="V102">
        <f>V101+COUNTIF(전체당첨내역!$B102:$G102,21)</f>
        <v>12</v>
      </c>
      <c r="W102">
        <f>W101+COUNTIF(전체당첨내역!$B102:$G102,22)</f>
        <v>8</v>
      </c>
      <c r="X102">
        <f>X101+COUNTIF(전체당첨내역!$B102:$G102,23)</f>
        <v>15</v>
      </c>
      <c r="Y102">
        <f>Y101+COUNTIF(전체당첨내역!$B102:$G102,24)</f>
        <v>12</v>
      </c>
      <c r="Z102">
        <f>Z101+COUNTIF(전체당첨내역!$B102:$G102,25)</f>
        <v>18</v>
      </c>
      <c r="AA102">
        <f>AA101+COUNTIF(전체당첨내역!$B102:$G102,26)</f>
        <v>17</v>
      </c>
      <c r="AB102">
        <f>AB101+COUNTIF(전체당첨내역!$B102:$G102,27)</f>
        <v>14</v>
      </c>
      <c r="AC102">
        <f>AC101+COUNTIF(전체당첨내역!$B102:$G102,28)</f>
        <v>5</v>
      </c>
      <c r="AD102">
        <f>AD101+COUNTIF(전체당첨내역!$B102:$G102,29)</f>
        <v>14</v>
      </c>
      <c r="AE102">
        <f>AE101+COUNTIF(전체당첨내역!$B102:$G102,30)</f>
        <v>13</v>
      </c>
      <c r="AF102">
        <f>AF101+COUNTIF(전체당첨내역!$B102:$G102,31)</f>
        <v>13</v>
      </c>
      <c r="AG102">
        <f>AG101+COUNTIF(전체당첨내역!$B102:$G102,32)</f>
        <v>14</v>
      </c>
      <c r="AH102">
        <f>AH101+COUNTIF(전체당첨내역!$B102:$G102,33)</f>
        <v>16</v>
      </c>
      <c r="AI102">
        <f>AI101+COUNTIF(전체당첨내역!$B102:$G102,34)</f>
        <v>9</v>
      </c>
      <c r="AJ102">
        <f>AJ101+COUNTIF(전체당첨내역!$B102:$G102,35)</f>
        <v>15</v>
      </c>
      <c r="AK102">
        <f>AK101+COUNTIF(전체당첨내역!$B102:$G102,36)</f>
        <v>16</v>
      </c>
      <c r="AL102">
        <f>AL101+COUNTIF(전체당첨내역!$B102:$G102,37)</f>
        <v>20</v>
      </c>
      <c r="AM102">
        <f>AM101+COUNTIF(전체당첨내역!$B102:$G102,38)</f>
        <v>13</v>
      </c>
      <c r="AN102">
        <f>AN101+COUNTIF(전체당첨내역!$B102:$G102,39)</f>
        <v>14</v>
      </c>
      <c r="AO102">
        <f>AO101+COUNTIF(전체당첨내역!$B102:$G102,40)</f>
        <v>21</v>
      </c>
      <c r="AP102">
        <f>AP101+COUNTIF(전체당첨내역!$B102:$G102,41)</f>
        <v>9</v>
      </c>
      <c r="AQ102">
        <f>AQ101+COUNTIF(전체당첨내역!$B102:$G102,42)</f>
        <v>13</v>
      </c>
      <c r="AR102">
        <f>AR101+COUNTIF(전체당첨내역!$B102:$G102,43)</f>
        <v>15</v>
      </c>
      <c r="AS102">
        <f>AS101+COUNTIF(전체당첨내역!$B102:$G102,44)</f>
        <v>14</v>
      </c>
      <c r="AT102">
        <f>AT101+COUNTIF(전체당첨내역!$B102:$G102,45)</f>
        <v>8</v>
      </c>
    </row>
    <row r="103" spans="1:46" ht="16.5" customHeight="1">
      <c r="A103">
        <v>102</v>
      </c>
      <c r="B103">
        <f>B102+COUNTIF(전체당첨내역!$B103:$G103,1)</f>
        <v>14</v>
      </c>
      <c r="C103">
        <f>C102+COUNTIF(전체당첨내역!$B103:$G103,2)</f>
        <v>16</v>
      </c>
      <c r="D103">
        <f>D102+COUNTIF(전체당첨내역!$B103:$G103,3)</f>
        <v>18</v>
      </c>
      <c r="E103">
        <f>E102+COUNTIF(전체당첨내역!$B103:$G103,4)</f>
        <v>13</v>
      </c>
      <c r="F103">
        <f>F102+COUNTIF(전체당첨내역!$B103:$G103,5)</f>
        <v>10</v>
      </c>
      <c r="G103">
        <f>G102+COUNTIF(전체당첨내역!$B103:$G103,6)</f>
        <v>16</v>
      </c>
      <c r="H103">
        <f>H102+COUNTIF(전체당첨내역!$B103:$G103,7)</f>
        <v>17</v>
      </c>
      <c r="I103">
        <f>I102+COUNTIF(전체당첨내역!$B103:$G103,8)</f>
        <v>13</v>
      </c>
      <c r="J103">
        <f>J102+COUNTIF(전체당첨내역!$B103:$G103,9)</f>
        <v>9</v>
      </c>
      <c r="K103">
        <f>K102+COUNTIF(전체당첨내역!$B103:$G103,10)</f>
        <v>14</v>
      </c>
      <c r="L103">
        <f>L102+COUNTIF(전체당첨내역!$B103:$G103,11)</f>
        <v>8</v>
      </c>
      <c r="M103">
        <f>M102+COUNTIF(전체당첨내역!$B103:$G103,12)</f>
        <v>10</v>
      </c>
      <c r="N103">
        <f>N102+COUNTIF(전체당첨내역!$B103:$G103,13)</f>
        <v>11</v>
      </c>
      <c r="O103">
        <f>O102+COUNTIF(전체당첨내역!$B103:$G103,14)</f>
        <v>13</v>
      </c>
      <c r="P103">
        <f>P102+COUNTIF(전체당첨내역!$B103:$G103,15)</f>
        <v>15</v>
      </c>
      <c r="Q103">
        <f>Q102+COUNTIF(전체당첨내역!$B103:$G103,16)</f>
        <v>15</v>
      </c>
      <c r="R103">
        <f>R102+COUNTIF(전체당첨내역!$B103:$G103,17)</f>
        <v>20</v>
      </c>
      <c r="S103">
        <f>S102+COUNTIF(전체당첨내역!$B103:$G103,18)</f>
        <v>14</v>
      </c>
      <c r="T103">
        <f>T102+COUNTIF(전체당첨내역!$B103:$G103,19)</f>
        <v>11</v>
      </c>
      <c r="U103">
        <f>U102+COUNTIF(전체당첨내역!$B103:$G103,20)</f>
        <v>12</v>
      </c>
      <c r="V103">
        <f>V102+COUNTIF(전체당첨내역!$B103:$G103,21)</f>
        <v>12</v>
      </c>
      <c r="W103">
        <f>W102+COUNTIF(전체당첨내역!$B103:$G103,22)</f>
        <v>9</v>
      </c>
      <c r="X103">
        <f>X102+COUNTIF(전체당첨내역!$B103:$G103,23)</f>
        <v>15</v>
      </c>
      <c r="Y103">
        <f>Y102+COUNTIF(전체당첨내역!$B103:$G103,24)</f>
        <v>13</v>
      </c>
      <c r="Z103">
        <f>Z102+COUNTIF(전체당첨내역!$B103:$G103,25)</f>
        <v>18</v>
      </c>
      <c r="AA103">
        <f>AA102+COUNTIF(전체당첨내역!$B103:$G103,26)</f>
        <v>18</v>
      </c>
      <c r="AB103">
        <f>AB102+COUNTIF(전체당첨내역!$B103:$G103,27)</f>
        <v>14</v>
      </c>
      <c r="AC103">
        <f>AC102+COUNTIF(전체당첨내역!$B103:$G103,28)</f>
        <v>5</v>
      </c>
      <c r="AD103">
        <f>AD102+COUNTIF(전체당첨내역!$B103:$G103,29)</f>
        <v>14</v>
      </c>
      <c r="AE103">
        <f>AE102+COUNTIF(전체당첨내역!$B103:$G103,30)</f>
        <v>13</v>
      </c>
      <c r="AF103">
        <f>AF102+COUNTIF(전체당첨내역!$B103:$G103,31)</f>
        <v>13</v>
      </c>
      <c r="AG103">
        <f>AG102+COUNTIF(전체당첨내역!$B103:$G103,32)</f>
        <v>14</v>
      </c>
      <c r="AH103">
        <f>AH102+COUNTIF(전체당첨내역!$B103:$G103,33)</f>
        <v>16</v>
      </c>
      <c r="AI103">
        <f>AI102+COUNTIF(전체당첨내역!$B103:$G103,34)</f>
        <v>9</v>
      </c>
      <c r="AJ103">
        <f>AJ102+COUNTIF(전체당첨내역!$B103:$G103,35)</f>
        <v>16</v>
      </c>
      <c r="AK103">
        <f>AK102+COUNTIF(전체당첨내역!$B103:$G103,36)</f>
        <v>16</v>
      </c>
      <c r="AL103">
        <f>AL102+COUNTIF(전체당첨내역!$B103:$G103,37)</f>
        <v>20</v>
      </c>
      <c r="AM103">
        <f>AM102+COUNTIF(전체당첨내역!$B103:$G103,38)</f>
        <v>13</v>
      </c>
      <c r="AN103">
        <f>AN102+COUNTIF(전체당첨내역!$B103:$G103,39)</f>
        <v>14</v>
      </c>
      <c r="AO103">
        <f>AO102+COUNTIF(전체당첨내역!$B103:$G103,40)</f>
        <v>22</v>
      </c>
      <c r="AP103">
        <f>AP102+COUNTIF(전체당첨내역!$B103:$G103,41)</f>
        <v>9</v>
      </c>
      <c r="AQ103">
        <f>AQ102+COUNTIF(전체당첨내역!$B103:$G103,42)</f>
        <v>13</v>
      </c>
      <c r="AR103">
        <f>AR102+COUNTIF(전체당첨내역!$B103:$G103,43)</f>
        <v>15</v>
      </c>
      <c r="AS103">
        <f>AS102+COUNTIF(전체당첨내역!$B103:$G103,44)</f>
        <v>14</v>
      </c>
      <c r="AT103">
        <f>AT102+COUNTIF(전체당첨내역!$B103:$G103,45)</f>
        <v>8</v>
      </c>
    </row>
    <row r="104" spans="1:46" ht="16.5" customHeight="1">
      <c r="A104">
        <v>103</v>
      </c>
      <c r="B104">
        <f>B103+COUNTIF(전체당첨내역!$B104:$G104,1)</f>
        <v>14</v>
      </c>
      <c r="C104">
        <f>C103+COUNTIF(전체당첨내역!$B104:$G104,2)</f>
        <v>16</v>
      </c>
      <c r="D104">
        <f>D103+COUNTIF(전체당첨내역!$B104:$G104,3)</f>
        <v>18</v>
      </c>
      <c r="E104">
        <f>E103+COUNTIF(전체당첨내역!$B104:$G104,4)</f>
        <v>13</v>
      </c>
      <c r="F104">
        <f>F103+COUNTIF(전체당첨내역!$B104:$G104,5)</f>
        <v>11</v>
      </c>
      <c r="G104">
        <f>G103+COUNTIF(전체당첨내역!$B104:$G104,6)</f>
        <v>16</v>
      </c>
      <c r="H104">
        <f>H103+COUNTIF(전체당첨내역!$B104:$G104,7)</f>
        <v>17</v>
      </c>
      <c r="I104">
        <f>I103+COUNTIF(전체당첨내역!$B104:$G104,8)</f>
        <v>13</v>
      </c>
      <c r="J104">
        <f>J103+COUNTIF(전체당첨내역!$B104:$G104,9)</f>
        <v>9</v>
      </c>
      <c r="K104">
        <f>K103+COUNTIF(전체당첨내역!$B104:$G104,10)</f>
        <v>14</v>
      </c>
      <c r="L104">
        <f>L103+COUNTIF(전체당첨내역!$B104:$G104,11)</f>
        <v>8</v>
      </c>
      <c r="M104">
        <f>M103+COUNTIF(전체당첨내역!$B104:$G104,12)</f>
        <v>10</v>
      </c>
      <c r="N104">
        <f>N103+COUNTIF(전체당첨내역!$B104:$G104,13)</f>
        <v>11</v>
      </c>
      <c r="O104">
        <f>O103+COUNTIF(전체당첨내역!$B104:$G104,14)</f>
        <v>14</v>
      </c>
      <c r="P104">
        <f>P103+COUNTIF(전체당첨내역!$B104:$G104,15)</f>
        <v>16</v>
      </c>
      <c r="Q104">
        <f>Q103+COUNTIF(전체당첨내역!$B104:$G104,16)</f>
        <v>15</v>
      </c>
      <c r="R104">
        <f>R103+COUNTIF(전체당첨내역!$B104:$G104,17)</f>
        <v>20</v>
      </c>
      <c r="S104">
        <f>S103+COUNTIF(전체당첨내역!$B104:$G104,18)</f>
        <v>14</v>
      </c>
      <c r="T104">
        <f>T103+COUNTIF(전체당첨내역!$B104:$G104,19)</f>
        <v>11</v>
      </c>
      <c r="U104">
        <f>U103+COUNTIF(전체당첨내역!$B104:$G104,20)</f>
        <v>12</v>
      </c>
      <c r="V104">
        <f>V103+COUNTIF(전체당첨내역!$B104:$G104,21)</f>
        <v>12</v>
      </c>
      <c r="W104">
        <f>W103+COUNTIF(전체당첨내역!$B104:$G104,22)</f>
        <v>9</v>
      </c>
      <c r="X104">
        <f>X103+COUNTIF(전체당첨내역!$B104:$G104,23)</f>
        <v>15</v>
      </c>
      <c r="Y104">
        <f>Y103+COUNTIF(전체당첨내역!$B104:$G104,24)</f>
        <v>13</v>
      </c>
      <c r="Z104">
        <f>Z103+COUNTIF(전체당첨내역!$B104:$G104,25)</f>
        <v>18</v>
      </c>
      <c r="AA104">
        <f>AA103+COUNTIF(전체당첨내역!$B104:$G104,26)</f>
        <v>18</v>
      </c>
      <c r="AB104">
        <f>AB103+COUNTIF(전체당첨내역!$B104:$G104,27)</f>
        <v>15</v>
      </c>
      <c r="AC104">
        <f>AC103+COUNTIF(전체당첨내역!$B104:$G104,28)</f>
        <v>5</v>
      </c>
      <c r="AD104">
        <f>AD103+COUNTIF(전체당첨내역!$B104:$G104,29)</f>
        <v>14</v>
      </c>
      <c r="AE104">
        <f>AE103+COUNTIF(전체당첨내역!$B104:$G104,30)</f>
        <v>14</v>
      </c>
      <c r="AF104">
        <f>AF103+COUNTIF(전체당첨내역!$B104:$G104,31)</f>
        <v>13</v>
      </c>
      <c r="AG104">
        <f>AG103+COUNTIF(전체당첨내역!$B104:$G104,32)</f>
        <v>14</v>
      </c>
      <c r="AH104">
        <f>AH103+COUNTIF(전체당첨내역!$B104:$G104,33)</f>
        <v>16</v>
      </c>
      <c r="AI104">
        <f>AI103+COUNTIF(전체당첨내역!$B104:$G104,34)</f>
        <v>9</v>
      </c>
      <c r="AJ104">
        <f>AJ103+COUNTIF(전체당첨내역!$B104:$G104,35)</f>
        <v>16</v>
      </c>
      <c r="AK104">
        <f>AK103+COUNTIF(전체당첨내역!$B104:$G104,36)</f>
        <v>16</v>
      </c>
      <c r="AL104">
        <f>AL103+COUNTIF(전체당첨내역!$B104:$G104,37)</f>
        <v>20</v>
      </c>
      <c r="AM104">
        <f>AM103+COUNTIF(전체당첨내역!$B104:$G104,38)</f>
        <v>13</v>
      </c>
      <c r="AN104">
        <f>AN103+COUNTIF(전체당첨내역!$B104:$G104,39)</f>
        <v>14</v>
      </c>
      <c r="AO104">
        <f>AO103+COUNTIF(전체당첨내역!$B104:$G104,40)</f>
        <v>22</v>
      </c>
      <c r="AP104">
        <f>AP103+COUNTIF(전체당첨내역!$B104:$G104,41)</f>
        <v>9</v>
      </c>
      <c r="AQ104">
        <f>AQ103+COUNTIF(전체당첨내역!$B104:$G104,42)</f>
        <v>13</v>
      </c>
      <c r="AR104">
        <f>AR103+COUNTIF(전체당첨내역!$B104:$G104,43)</f>
        <v>15</v>
      </c>
      <c r="AS104">
        <f>AS103+COUNTIF(전체당첨내역!$B104:$G104,44)</f>
        <v>14</v>
      </c>
      <c r="AT104">
        <f>AT103+COUNTIF(전체당첨내역!$B104:$G104,45)</f>
        <v>9</v>
      </c>
    </row>
    <row r="105" spans="1:46" ht="16.5" customHeight="1">
      <c r="A105">
        <v>104</v>
      </c>
      <c r="B105">
        <f>B104+COUNTIF(전체당첨내역!$B105:$G105,1)</f>
        <v>14</v>
      </c>
      <c r="C105">
        <f>C104+COUNTIF(전체당첨내역!$B105:$G105,2)</f>
        <v>16</v>
      </c>
      <c r="D105">
        <f>D104+COUNTIF(전체당첨내역!$B105:$G105,3)</f>
        <v>18</v>
      </c>
      <c r="E105">
        <f>E104+COUNTIF(전체당첨내역!$B105:$G105,4)</f>
        <v>13</v>
      </c>
      <c r="F105">
        <f>F104+COUNTIF(전체당첨내역!$B105:$G105,5)</f>
        <v>11</v>
      </c>
      <c r="G105">
        <f>G104+COUNTIF(전체당첨내역!$B105:$G105,6)</f>
        <v>16</v>
      </c>
      <c r="H105">
        <f>H104+COUNTIF(전체당첨내역!$B105:$G105,7)</f>
        <v>17</v>
      </c>
      <c r="I105">
        <f>I104+COUNTIF(전체당첨내역!$B105:$G105,8)</f>
        <v>13</v>
      </c>
      <c r="J105">
        <f>J104+COUNTIF(전체당첨내역!$B105:$G105,9)</f>
        <v>9</v>
      </c>
      <c r="K105">
        <f>K104+COUNTIF(전체당첨내역!$B105:$G105,10)</f>
        <v>14</v>
      </c>
      <c r="L105">
        <f>L104+COUNTIF(전체당첨내역!$B105:$G105,11)</f>
        <v>8</v>
      </c>
      <c r="M105">
        <f>M104+COUNTIF(전체당첨내역!$B105:$G105,12)</f>
        <v>10</v>
      </c>
      <c r="N105">
        <f>N104+COUNTIF(전체당첨내역!$B105:$G105,13)</f>
        <v>11</v>
      </c>
      <c r="O105">
        <f>O104+COUNTIF(전체당첨내역!$B105:$G105,14)</f>
        <v>14</v>
      </c>
      <c r="P105">
        <f>P104+COUNTIF(전체당첨내역!$B105:$G105,15)</f>
        <v>16</v>
      </c>
      <c r="Q105">
        <f>Q104+COUNTIF(전체당첨내역!$B105:$G105,16)</f>
        <v>15</v>
      </c>
      <c r="R105">
        <f>R104+COUNTIF(전체당첨내역!$B105:$G105,17)</f>
        <v>21</v>
      </c>
      <c r="S105">
        <f>S104+COUNTIF(전체당첨내역!$B105:$G105,18)</f>
        <v>14</v>
      </c>
      <c r="T105">
        <f>T104+COUNTIF(전체당첨내역!$B105:$G105,19)</f>
        <v>11</v>
      </c>
      <c r="U105">
        <f>U104+COUNTIF(전체당첨내역!$B105:$G105,20)</f>
        <v>12</v>
      </c>
      <c r="V105">
        <f>V104+COUNTIF(전체당첨내역!$B105:$G105,21)</f>
        <v>12</v>
      </c>
      <c r="W105">
        <f>W104+COUNTIF(전체당첨내역!$B105:$G105,22)</f>
        <v>9</v>
      </c>
      <c r="X105">
        <f>X104+COUNTIF(전체당첨내역!$B105:$G105,23)</f>
        <v>15</v>
      </c>
      <c r="Y105">
        <f>Y104+COUNTIF(전체당첨내역!$B105:$G105,24)</f>
        <v>13</v>
      </c>
      <c r="Z105">
        <f>Z104+COUNTIF(전체당첨내역!$B105:$G105,25)</f>
        <v>18</v>
      </c>
      <c r="AA105">
        <f>AA104+COUNTIF(전체당첨내역!$B105:$G105,26)</f>
        <v>18</v>
      </c>
      <c r="AB105">
        <f>AB104+COUNTIF(전체당첨내역!$B105:$G105,27)</f>
        <v>15</v>
      </c>
      <c r="AC105">
        <f>AC104+COUNTIF(전체당첨내역!$B105:$G105,28)</f>
        <v>5</v>
      </c>
      <c r="AD105">
        <f>AD104+COUNTIF(전체당첨내역!$B105:$G105,29)</f>
        <v>14</v>
      </c>
      <c r="AE105">
        <f>AE104+COUNTIF(전체당첨내역!$B105:$G105,30)</f>
        <v>14</v>
      </c>
      <c r="AF105">
        <f>AF104+COUNTIF(전체당첨내역!$B105:$G105,31)</f>
        <v>13</v>
      </c>
      <c r="AG105">
        <f>AG104+COUNTIF(전체당첨내역!$B105:$G105,32)</f>
        <v>15</v>
      </c>
      <c r="AH105">
        <f>AH104+COUNTIF(전체당첨내역!$B105:$G105,33)</f>
        <v>17</v>
      </c>
      <c r="AI105">
        <f>AI104+COUNTIF(전체당첨내역!$B105:$G105,34)</f>
        <v>10</v>
      </c>
      <c r="AJ105">
        <f>AJ104+COUNTIF(전체당첨내역!$B105:$G105,35)</f>
        <v>16</v>
      </c>
      <c r="AK105">
        <f>AK104+COUNTIF(전체당첨내역!$B105:$G105,36)</f>
        <v>16</v>
      </c>
      <c r="AL105">
        <f>AL104+COUNTIF(전체당첨내역!$B105:$G105,37)</f>
        <v>20</v>
      </c>
      <c r="AM105">
        <f>AM104+COUNTIF(전체당첨내역!$B105:$G105,38)</f>
        <v>13</v>
      </c>
      <c r="AN105">
        <f>AN104+COUNTIF(전체당첨내역!$B105:$G105,39)</f>
        <v>14</v>
      </c>
      <c r="AO105">
        <f>AO104+COUNTIF(전체당첨내역!$B105:$G105,40)</f>
        <v>22</v>
      </c>
      <c r="AP105">
        <f>AP104+COUNTIF(전체당첨내역!$B105:$G105,41)</f>
        <v>9</v>
      </c>
      <c r="AQ105">
        <f>AQ104+COUNTIF(전체당첨내역!$B105:$G105,42)</f>
        <v>14</v>
      </c>
      <c r="AR105">
        <f>AR104+COUNTIF(전체당첨내역!$B105:$G105,43)</f>
        <v>15</v>
      </c>
      <c r="AS105">
        <f>AS104+COUNTIF(전체당첨내역!$B105:$G105,44)</f>
        <v>15</v>
      </c>
      <c r="AT105">
        <f>AT104+COUNTIF(전체당첨내역!$B105:$G105,45)</f>
        <v>9</v>
      </c>
    </row>
    <row r="106" spans="1:46" ht="16.5" customHeight="1">
      <c r="A106">
        <v>105</v>
      </c>
      <c r="B106">
        <f>B105+COUNTIF(전체당첨내역!$B106:$G106,1)</f>
        <v>14</v>
      </c>
      <c r="C106">
        <f>C105+COUNTIF(전체당첨내역!$B106:$G106,2)</f>
        <v>16</v>
      </c>
      <c r="D106">
        <f>D105+COUNTIF(전체당첨내역!$B106:$G106,3)</f>
        <v>18</v>
      </c>
      <c r="E106">
        <f>E105+COUNTIF(전체당첨내역!$B106:$G106,4)</f>
        <v>13</v>
      </c>
      <c r="F106">
        <f>F105+COUNTIF(전체당첨내역!$B106:$G106,5)</f>
        <v>11</v>
      </c>
      <c r="G106">
        <f>G105+COUNTIF(전체당첨내역!$B106:$G106,6)</f>
        <v>16</v>
      </c>
      <c r="H106">
        <f>H105+COUNTIF(전체당첨내역!$B106:$G106,7)</f>
        <v>17</v>
      </c>
      <c r="I106">
        <f>I105+COUNTIF(전체당첨내역!$B106:$G106,8)</f>
        <v>14</v>
      </c>
      <c r="J106">
        <f>J105+COUNTIF(전체당첨내역!$B106:$G106,9)</f>
        <v>9</v>
      </c>
      <c r="K106">
        <f>K105+COUNTIF(전체당첨내역!$B106:$G106,10)</f>
        <v>15</v>
      </c>
      <c r="L106">
        <f>L105+COUNTIF(전체당첨내역!$B106:$G106,11)</f>
        <v>8</v>
      </c>
      <c r="M106">
        <f>M105+COUNTIF(전체당첨내역!$B106:$G106,12)</f>
        <v>10</v>
      </c>
      <c r="N106">
        <f>N105+COUNTIF(전체당첨내역!$B106:$G106,13)</f>
        <v>11</v>
      </c>
      <c r="O106">
        <f>O105+COUNTIF(전체당첨내역!$B106:$G106,14)</f>
        <v>14</v>
      </c>
      <c r="P106">
        <f>P105+COUNTIF(전체당첨내역!$B106:$G106,15)</f>
        <v>16</v>
      </c>
      <c r="Q106">
        <f>Q105+COUNTIF(전체당첨내역!$B106:$G106,16)</f>
        <v>15</v>
      </c>
      <c r="R106">
        <f>R105+COUNTIF(전체당첨내역!$B106:$G106,17)</f>
        <v>21</v>
      </c>
      <c r="S106">
        <f>S105+COUNTIF(전체당첨내역!$B106:$G106,18)</f>
        <v>14</v>
      </c>
      <c r="T106">
        <f>T105+COUNTIF(전체당첨내역!$B106:$G106,19)</f>
        <v>11</v>
      </c>
      <c r="U106">
        <f>U105+COUNTIF(전체당첨내역!$B106:$G106,20)</f>
        <v>13</v>
      </c>
      <c r="V106">
        <f>V105+COUNTIF(전체당첨내역!$B106:$G106,21)</f>
        <v>12</v>
      </c>
      <c r="W106">
        <f>W105+COUNTIF(전체당첨내역!$B106:$G106,22)</f>
        <v>9</v>
      </c>
      <c r="X106">
        <f>X105+COUNTIF(전체당첨내역!$B106:$G106,23)</f>
        <v>15</v>
      </c>
      <c r="Y106">
        <f>Y105+COUNTIF(전체당첨내역!$B106:$G106,24)</f>
        <v>13</v>
      </c>
      <c r="Z106">
        <f>Z105+COUNTIF(전체당첨내역!$B106:$G106,25)</f>
        <v>18</v>
      </c>
      <c r="AA106">
        <f>AA105+COUNTIF(전체당첨내역!$B106:$G106,26)</f>
        <v>18</v>
      </c>
      <c r="AB106">
        <f>AB105+COUNTIF(전체당첨내역!$B106:$G106,27)</f>
        <v>15</v>
      </c>
      <c r="AC106">
        <f>AC105+COUNTIF(전체당첨내역!$B106:$G106,28)</f>
        <v>5</v>
      </c>
      <c r="AD106">
        <f>AD105+COUNTIF(전체당첨내역!$B106:$G106,29)</f>
        <v>14</v>
      </c>
      <c r="AE106">
        <f>AE105+COUNTIF(전체당첨내역!$B106:$G106,30)</f>
        <v>14</v>
      </c>
      <c r="AF106">
        <f>AF105+COUNTIF(전체당첨내역!$B106:$G106,31)</f>
        <v>13</v>
      </c>
      <c r="AG106">
        <f>AG105+COUNTIF(전체당첨내역!$B106:$G106,32)</f>
        <v>15</v>
      </c>
      <c r="AH106">
        <f>AH105+COUNTIF(전체당첨내역!$B106:$G106,33)</f>
        <v>17</v>
      </c>
      <c r="AI106">
        <f>AI105+COUNTIF(전체당첨내역!$B106:$G106,34)</f>
        <v>11</v>
      </c>
      <c r="AJ106">
        <f>AJ105+COUNTIF(전체당첨내역!$B106:$G106,35)</f>
        <v>16</v>
      </c>
      <c r="AK106">
        <f>AK105+COUNTIF(전체당첨내역!$B106:$G106,36)</f>
        <v>16</v>
      </c>
      <c r="AL106">
        <f>AL105+COUNTIF(전체당첨내역!$B106:$G106,37)</f>
        <v>20</v>
      </c>
      <c r="AM106">
        <f>AM105+COUNTIF(전체당첨내역!$B106:$G106,38)</f>
        <v>13</v>
      </c>
      <c r="AN106">
        <f>AN105+COUNTIF(전체당첨내역!$B106:$G106,39)</f>
        <v>14</v>
      </c>
      <c r="AO106">
        <f>AO105+COUNTIF(전체당첨내역!$B106:$G106,40)</f>
        <v>22</v>
      </c>
      <c r="AP106">
        <f>AP105+COUNTIF(전체당첨내역!$B106:$G106,41)</f>
        <v>10</v>
      </c>
      <c r="AQ106">
        <f>AQ105+COUNTIF(전체당첨내역!$B106:$G106,42)</f>
        <v>14</v>
      </c>
      <c r="AR106">
        <f>AR105+COUNTIF(전체당첨내역!$B106:$G106,43)</f>
        <v>15</v>
      </c>
      <c r="AS106">
        <f>AS105+COUNTIF(전체당첨내역!$B106:$G106,44)</f>
        <v>15</v>
      </c>
      <c r="AT106">
        <f>AT105+COUNTIF(전체당첨내역!$B106:$G106,45)</f>
        <v>10</v>
      </c>
    </row>
    <row r="107" spans="1:46" ht="16.5" customHeight="1">
      <c r="A107">
        <v>106</v>
      </c>
      <c r="B107">
        <f>B106+COUNTIF(전체당첨내역!$B107:$G107,1)</f>
        <v>14</v>
      </c>
      <c r="C107">
        <f>C106+COUNTIF(전체당첨내역!$B107:$G107,2)</f>
        <v>16</v>
      </c>
      <c r="D107">
        <f>D106+COUNTIF(전체당첨내역!$B107:$G107,3)</f>
        <v>18</v>
      </c>
      <c r="E107">
        <f>E106+COUNTIF(전체당첨내역!$B107:$G107,4)</f>
        <v>14</v>
      </c>
      <c r="F107">
        <f>F106+COUNTIF(전체당첨내역!$B107:$G107,5)</f>
        <v>11</v>
      </c>
      <c r="G107">
        <f>G106+COUNTIF(전체당첨내역!$B107:$G107,6)</f>
        <v>16</v>
      </c>
      <c r="H107">
        <f>H106+COUNTIF(전체당첨내역!$B107:$G107,7)</f>
        <v>17</v>
      </c>
      <c r="I107">
        <f>I106+COUNTIF(전체당첨내역!$B107:$G107,8)</f>
        <v>14</v>
      </c>
      <c r="J107">
        <f>J106+COUNTIF(전체당첨내역!$B107:$G107,9)</f>
        <v>9</v>
      </c>
      <c r="K107">
        <f>K106+COUNTIF(전체당첨내역!$B107:$G107,10)</f>
        <v>16</v>
      </c>
      <c r="L107">
        <f>L106+COUNTIF(전체당첨내역!$B107:$G107,11)</f>
        <v>8</v>
      </c>
      <c r="M107">
        <f>M106+COUNTIF(전체당첨내역!$B107:$G107,12)</f>
        <v>11</v>
      </c>
      <c r="N107">
        <f>N106+COUNTIF(전체당첨내역!$B107:$G107,13)</f>
        <v>11</v>
      </c>
      <c r="O107">
        <f>O106+COUNTIF(전체당첨내역!$B107:$G107,14)</f>
        <v>14</v>
      </c>
      <c r="P107">
        <f>P106+COUNTIF(전체당첨내역!$B107:$G107,15)</f>
        <v>16</v>
      </c>
      <c r="Q107">
        <f>Q106+COUNTIF(전체당첨내역!$B107:$G107,16)</f>
        <v>15</v>
      </c>
      <c r="R107">
        <f>R106+COUNTIF(전체당첨내역!$B107:$G107,17)</f>
        <v>21</v>
      </c>
      <c r="S107">
        <f>S106+COUNTIF(전체당첨내역!$B107:$G107,18)</f>
        <v>14</v>
      </c>
      <c r="T107">
        <f>T106+COUNTIF(전체당첨내역!$B107:$G107,19)</f>
        <v>11</v>
      </c>
      <c r="U107">
        <f>U106+COUNTIF(전체당첨내역!$B107:$G107,20)</f>
        <v>13</v>
      </c>
      <c r="V107">
        <f>V106+COUNTIF(전체당첨내역!$B107:$G107,21)</f>
        <v>12</v>
      </c>
      <c r="W107">
        <f>W106+COUNTIF(전체당첨내역!$B107:$G107,22)</f>
        <v>10</v>
      </c>
      <c r="X107">
        <f>X106+COUNTIF(전체당첨내역!$B107:$G107,23)</f>
        <v>15</v>
      </c>
      <c r="Y107">
        <f>Y106+COUNTIF(전체당첨내역!$B107:$G107,24)</f>
        <v>14</v>
      </c>
      <c r="Z107">
        <f>Z106+COUNTIF(전체당첨내역!$B107:$G107,25)</f>
        <v>18</v>
      </c>
      <c r="AA107">
        <f>AA106+COUNTIF(전체당첨내역!$B107:$G107,26)</f>
        <v>18</v>
      </c>
      <c r="AB107">
        <f>AB106+COUNTIF(전체당첨내역!$B107:$G107,27)</f>
        <v>15</v>
      </c>
      <c r="AC107">
        <f>AC106+COUNTIF(전체당첨내역!$B107:$G107,28)</f>
        <v>5</v>
      </c>
      <c r="AD107">
        <f>AD106+COUNTIF(전체당첨내역!$B107:$G107,29)</f>
        <v>14</v>
      </c>
      <c r="AE107">
        <f>AE106+COUNTIF(전체당첨내역!$B107:$G107,30)</f>
        <v>14</v>
      </c>
      <c r="AF107">
        <f>AF106+COUNTIF(전체당첨내역!$B107:$G107,31)</f>
        <v>13</v>
      </c>
      <c r="AG107">
        <f>AG106+COUNTIF(전체당첨내역!$B107:$G107,32)</f>
        <v>15</v>
      </c>
      <c r="AH107">
        <f>AH106+COUNTIF(전체당첨내역!$B107:$G107,33)</f>
        <v>18</v>
      </c>
      <c r="AI107">
        <f>AI106+COUNTIF(전체당첨내역!$B107:$G107,34)</f>
        <v>11</v>
      </c>
      <c r="AJ107">
        <f>AJ106+COUNTIF(전체당첨내역!$B107:$G107,35)</f>
        <v>16</v>
      </c>
      <c r="AK107">
        <f>AK106+COUNTIF(전체당첨내역!$B107:$G107,36)</f>
        <v>16</v>
      </c>
      <c r="AL107">
        <f>AL106+COUNTIF(전체당첨내역!$B107:$G107,37)</f>
        <v>20</v>
      </c>
      <c r="AM107">
        <f>AM106+COUNTIF(전체당첨내역!$B107:$G107,38)</f>
        <v>13</v>
      </c>
      <c r="AN107">
        <f>AN106+COUNTIF(전체당첨내역!$B107:$G107,39)</f>
        <v>14</v>
      </c>
      <c r="AO107">
        <f>AO106+COUNTIF(전체당첨내역!$B107:$G107,40)</f>
        <v>22</v>
      </c>
      <c r="AP107">
        <f>AP106+COUNTIF(전체당첨내역!$B107:$G107,41)</f>
        <v>10</v>
      </c>
      <c r="AQ107">
        <f>AQ106+COUNTIF(전체당첨내역!$B107:$G107,42)</f>
        <v>14</v>
      </c>
      <c r="AR107">
        <f>AR106+COUNTIF(전체당첨내역!$B107:$G107,43)</f>
        <v>15</v>
      </c>
      <c r="AS107">
        <f>AS106+COUNTIF(전체당첨내역!$B107:$G107,44)</f>
        <v>15</v>
      </c>
      <c r="AT107">
        <f>AT106+COUNTIF(전체당첨내역!$B107:$G107,45)</f>
        <v>10</v>
      </c>
    </row>
    <row r="108" spans="1:46" ht="16.5" customHeight="1">
      <c r="A108">
        <v>107</v>
      </c>
      <c r="B108">
        <f>B107+COUNTIF(전체당첨내역!$B108:$G108,1)</f>
        <v>15</v>
      </c>
      <c r="C108">
        <f>C107+COUNTIF(전체당첨내역!$B108:$G108,2)</f>
        <v>16</v>
      </c>
      <c r="D108">
        <f>D107+COUNTIF(전체당첨내역!$B108:$G108,3)</f>
        <v>18</v>
      </c>
      <c r="E108">
        <f>E107+COUNTIF(전체당첨내역!$B108:$G108,4)</f>
        <v>15</v>
      </c>
      <c r="F108">
        <f>F107+COUNTIF(전체당첨내역!$B108:$G108,5)</f>
        <v>12</v>
      </c>
      <c r="G108">
        <f>G107+COUNTIF(전체당첨내역!$B108:$G108,6)</f>
        <v>17</v>
      </c>
      <c r="H108">
        <f>H107+COUNTIF(전체당첨내역!$B108:$G108,7)</f>
        <v>17</v>
      </c>
      <c r="I108">
        <f>I107+COUNTIF(전체당첨내역!$B108:$G108,8)</f>
        <v>14</v>
      </c>
      <c r="J108">
        <f>J107+COUNTIF(전체당첨내역!$B108:$G108,9)</f>
        <v>10</v>
      </c>
      <c r="K108">
        <f>K107+COUNTIF(전체당첨내역!$B108:$G108,10)</f>
        <v>16</v>
      </c>
      <c r="L108">
        <f>L107+COUNTIF(전체당첨내역!$B108:$G108,11)</f>
        <v>8</v>
      </c>
      <c r="M108">
        <f>M107+COUNTIF(전체당첨내역!$B108:$G108,12)</f>
        <v>11</v>
      </c>
      <c r="N108">
        <f>N107+COUNTIF(전체당첨내역!$B108:$G108,13)</f>
        <v>11</v>
      </c>
      <c r="O108">
        <f>O107+COUNTIF(전체당첨내역!$B108:$G108,14)</f>
        <v>14</v>
      </c>
      <c r="P108">
        <f>P107+COUNTIF(전체당첨내역!$B108:$G108,15)</f>
        <v>16</v>
      </c>
      <c r="Q108">
        <f>Q107+COUNTIF(전체당첨내역!$B108:$G108,16)</f>
        <v>15</v>
      </c>
      <c r="R108">
        <f>R107+COUNTIF(전체당첨내역!$B108:$G108,17)</f>
        <v>21</v>
      </c>
      <c r="S108">
        <f>S107+COUNTIF(전체당첨내역!$B108:$G108,18)</f>
        <v>14</v>
      </c>
      <c r="T108">
        <f>T107+COUNTIF(전체당첨내역!$B108:$G108,19)</f>
        <v>11</v>
      </c>
      <c r="U108">
        <f>U107+COUNTIF(전체당첨내역!$B108:$G108,20)</f>
        <v>13</v>
      </c>
      <c r="V108">
        <f>V107+COUNTIF(전체당첨내역!$B108:$G108,21)</f>
        <v>12</v>
      </c>
      <c r="W108">
        <f>W107+COUNTIF(전체당첨내역!$B108:$G108,22)</f>
        <v>10</v>
      </c>
      <c r="X108">
        <f>X107+COUNTIF(전체당첨내역!$B108:$G108,23)</f>
        <v>15</v>
      </c>
      <c r="Y108">
        <f>Y107+COUNTIF(전체당첨내역!$B108:$G108,24)</f>
        <v>14</v>
      </c>
      <c r="Z108">
        <f>Z107+COUNTIF(전체당첨내역!$B108:$G108,25)</f>
        <v>18</v>
      </c>
      <c r="AA108">
        <f>AA107+COUNTIF(전체당첨내역!$B108:$G108,26)</f>
        <v>18</v>
      </c>
      <c r="AB108">
        <f>AB107+COUNTIF(전체당첨내역!$B108:$G108,27)</f>
        <v>15</v>
      </c>
      <c r="AC108">
        <f>AC107+COUNTIF(전체당첨내역!$B108:$G108,28)</f>
        <v>5</v>
      </c>
      <c r="AD108">
        <f>AD107+COUNTIF(전체당첨내역!$B108:$G108,29)</f>
        <v>14</v>
      </c>
      <c r="AE108">
        <f>AE107+COUNTIF(전체당첨내역!$B108:$G108,30)</f>
        <v>14</v>
      </c>
      <c r="AF108">
        <f>AF107+COUNTIF(전체당첨내역!$B108:$G108,31)</f>
        <v>14</v>
      </c>
      <c r="AG108">
        <f>AG107+COUNTIF(전체당첨내역!$B108:$G108,32)</f>
        <v>15</v>
      </c>
      <c r="AH108">
        <f>AH107+COUNTIF(전체당첨내역!$B108:$G108,33)</f>
        <v>18</v>
      </c>
      <c r="AI108">
        <f>AI107+COUNTIF(전체당첨내역!$B108:$G108,34)</f>
        <v>11</v>
      </c>
      <c r="AJ108">
        <f>AJ107+COUNTIF(전체당첨내역!$B108:$G108,35)</f>
        <v>16</v>
      </c>
      <c r="AK108">
        <f>AK107+COUNTIF(전체당첨내역!$B108:$G108,36)</f>
        <v>16</v>
      </c>
      <c r="AL108">
        <f>AL107+COUNTIF(전체당첨내역!$B108:$G108,37)</f>
        <v>20</v>
      </c>
      <c r="AM108">
        <f>AM107+COUNTIF(전체당첨내역!$B108:$G108,38)</f>
        <v>13</v>
      </c>
      <c r="AN108">
        <f>AN107+COUNTIF(전체당첨내역!$B108:$G108,39)</f>
        <v>14</v>
      </c>
      <c r="AO108">
        <f>AO107+COUNTIF(전체당첨내역!$B108:$G108,40)</f>
        <v>22</v>
      </c>
      <c r="AP108">
        <f>AP107+COUNTIF(전체당첨내역!$B108:$G108,41)</f>
        <v>10</v>
      </c>
      <c r="AQ108">
        <f>AQ107+COUNTIF(전체당첨내역!$B108:$G108,42)</f>
        <v>14</v>
      </c>
      <c r="AR108">
        <f>AR107+COUNTIF(전체당첨내역!$B108:$G108,43)</f>
        <v>15</v>
      </c>
      <c r="AS108">
        <f>AS107+COUNTIF(전체당첨내역!$B108:$G108,44)</f>
        <v>15</v>
      </c>
      <c r="AT108">
        <f>AT107+COUNTIF(전체당첨내역!$B108:$G108,45)</f>
        <v>10</v>
      </c>
    </row>
    <row r="109" spans="1:46" ht="16.5" customHeight="1">
      <c r="A109">
        <v>108</v>
      </c>
      <c r="B109">
        <f>B108+COUNTIF(전체당첨내역!$B109:$G109,1)</f>
        <v>15</v>
      </c>
      <c r="C109">
        <f>C108+COUNTIF(전체당첨내역!$B109:$G109,2)</f>
        <v>16</v>
      </c>
      <c r="D109">
        <f>D108+COUNTIF(전체당첨내역!$B109:$G109,3)</f>
        <v>18</v>
      </c>
      <c r="E109">
        <f>E108+COUNTIF(전체당첨내역!$B109:$G109,4)</f>
        <v>15</v>
      </c>
      <c r="F109">
        <f>F108+COUNTIF(전체당첨내역!$B109:$G109,5)</f>
        <v>12</v>
      </c>
      <c r="G109">
        <f>G108+COUNTIF(전체당첨내역!$B109:$G109,6)</f>
        <v>17</v>
      </c>
      <c r="H109">
        <f>H108+COUNTIF(전체당첨내역!$B109:$G109,7)</f>
        <v>18</v>
      </c>
      <c r="I109">
        <f>I108+COUNTIF(전체당첨내역!$B109:$G109,8)</f>
        <v>14</v>
      </c>
      <c r="J109">
        <f>J108+COUNTIF(전체당첨내역!$B109:$G109,9)</f>
        <v>10</v>
      </c>
      <c r="K109">
        <f>K108+COUNTIF(전체당첨내역!$B109:$G109,10)</f>
        <v>16</v>
      </c>
      <c r="L109">
        <f>L108+COUNTIF(전체당첨내역!$B109:$G109,11)</f>
        <v>8</v>
      </c>
      <c r="M109">
        <f>M108+COUNTIF(전체당첨내역!$B109:$G109,12)</f>
        <v>11</v>
      </c>
      <c r="N109">
        <f>N108+COUNTIF(전체당첨내역!$B109:$G109,13)</f>
        <v>11</v>
      </c>
      <c r="O109">
        <f>O108+COUNTIF(전체당첨내역!$B109:$G109,14)</f>
        <v>14</v>
      </c>
      <c r="P109">
        <f>P108+COUNTIF(전체당첨내역!$B109:$G109,15)</f>
        <v>16</v>
      </c>
      <c r="Q109">
        <f>Q108+COUNTIF(전체당첨내역!$B109:$G109,16)</f>
        <v>15</v>
      </c>
      <c r="R109">
        <f>R108+COUNTIF(전체당첨내역!$B109:$G109,17)</f>
        <v>21</v>
      </c>
      <c r="S109">
        <f>S108+COUNTIF(전체당첨내역!$B109:$G109,18)</f>
        <v>15</v>
      </c>
      <c r="T109">
        <f>T108+COUNTIF(전체당첨내역!$B109:$G109,19)</f>
        <v>11</v>
      </c>
      <c r="U109">
        <f>U108+COUNTIF(전체당첨내역!$B109:$G109,20)</f>
        <v>13</v>
      </c>
      <c r="V109">
        <f>V108+COUNTIF(전체당첨내역!$B109:$G109,21)</f>
        <v>12</v>
      </c>
      <c r="W109">
        <f>W108+COUNTIF(전체당첨내역!$B109:$G109,22)</f>
        <v>11</v>
      </c>
      <c r="X109">
        <f>X108+COUNTIF(전체당첨내역!$B109:$G109,23)</f>
        <v>16</v>
      </c>
      <c r="Y109">
        <f>Y108+COUNTIF(전체당첨내역!$B109:$G109,24)</f>
        <v>14</v>
      </c>
      <c r="Z109">
        <f>Z108+COUNTIF(전체당첨내역!$B109:$G109,25)</f>
        <v>18</v>
      </c>
      <c r="AA109">
        <f>AA108+COUNTIF(전체당첨내역!$B109:$G109,26)</f>
        <v>18</v>
      </c>
      <c r="AB109">
        <f>AB108+COUNTIF(전체당첨내역!$B109:$G109,27)</f>
        <v>15</v>
      </c>
      <c r="AC109">
        <f>AC108+COUNTIF(전체당첨내역!$B109:$G109,28)</f>
        <v>5</v>
      </c>
      <c r="AD109">
        <f>AD108+COUNTIF(전체당첨내역!$B109:$G109,29)</f>
        <v>15</v>
      </c>
      <c r="AE109">
        <f>AE108+COUNTIF(전체당첨내역!$B109:$G109,30)</f>
        <v>14</v>
      </c>
      <c r="AF109">
        <f>AF108+COUNTIF(전체당첨내역!$B109:$G109,31)</f>
        <v>14</v>
      </c>
      <c r="AG109">
        <f>AG108+COUNTIF(전체당첨내역!$B109:$G109,32)</f>
        <v>15</v>
      </c>
      <c r="AH109">
        <f>AH108+COUNTIF(전체당첨내역!$B109:$G109,33)</f>
        <v>18</v>
      </c>
      <c r="AI109">
        <f>AI108+COUNTIF(전체당첨내역!$B109:$G109,34)</f>
        <v>11</v>
      </c>
      <c r="AJ109">
        <f>AJ108+COUNTIF(전체당첨내역!$B109:$G109,35)</f>
        <v>16</v>
      </c>
      <c r="AK109">
        <f>AK108+COUNTIF(전체당첨내역!$B109:$G109,36)</f>
        <v>16</v>
      </c>
      <c r="AL109">
        <f>AL108+COUNTIF(전체당첨내역!$B109:$G109,37)</f>
        <v>20</v>
      </c>
      <c r="AM109">
        <f>AM108+COUNTIF(전체당첨내역!$B109:$G109,38)</f>
        <v>13</v>
      </c>
      <c r="AN109">
        <f>AN108+COUNTIF(전체당첨내역!$B109:$G109,39)</f>
        <v>14</v>
      </c>
      <c r="AO109">
        <f>AO108+COUNTIF(전체당첨내역!$B109:$G109,40)</f>
        <v>22</v>
      </c>
      <c r="AP109">
        <f>AP108+COUNTIF(전체당첨내역!$B109:$G109,41)</f>
        <v>10</v>
      </c>
      <c r="AQ109">
        <f>AQ108+COUNTIF(전체당첨내역!$B109:$G109,42)</f>
        <v>14</v>
      </c>
      <c r="AR109">
        <f>AR108+COUNTIF(전체당첨내역!$B109:$G109,43)</f>
        <v>15</v>
      </c>
      <c r="AS109">
        <f>AS108+COUNTIF(전체당첨내역!$B109:$G109,44)</f>
        <v>16</v>
      </c>
      <c r="AT109">
        <f>AT108+COUNTIF(전체당첨내역!$B109:$G109,45)</f>
        <v>10</v>
      </c>
    </row>
    <row r="110" spans="1:46" ht="16.5" customHeight="1">
      <c r="A110">
        <v>109</v>
      </c>
      <c r="B110">
        <f>B109+COUNTIF(전체당첨내역!$B110:$G110,1)</f>
        <v>16</v>
      </c>
      <c r="C110">
        <f>C109+COUNTIF(전체당첨내역!$B110:$G110,2)</f>
        <v>16</v>
      </c>
      <c r="D110">
        <f>D109+COUNTIF(전체당첨내역!$B110:$G110,3)</f>
        <v>18</v>
      </c>
      <c r="E110">
        <f>E109+COUNTIF(전체당첨내역!$B110:$G110,4)</f>
        <v>15</v>
      </c>
      <c r="F110">
        <f>F109+COUNTIF(전체당첨내역!$B110:$G110,5)</f>
        <v>13</v>
      </c>
      <c r="G110">
        <f>G109+COUNTIF(전체당첨내역!$B110:$G110,6)</f>
        <v>17</v>
      </c>
      <c r="H110">
        <f>H109+COUNTIF(전체당첨내역!$B110:$G110,7)</f>
        <v>18</v>
      </c>
      <c r="I110">
        <f>I109+COUNTIF(전체당첨내역!$B110:$G110,8)</f>
        <v>14</v>
      </c>
      <c r="J110">
        <f>J109+COUNTIF(전체당첨내역!$B110:$G110,9)</f>
        <v>10</v>
      </c>
      <c r="K110">
        <f>K109+COUNTIF(전체당첨내역!$B110:$G110,10)</f>
        <v>16</v>
      </c>
      <c r="L110">
        <f>L109+COUNTIF(전체당첨내역!$B110:$G110,11)</f>
        <v>8</v>
      </c>
      <c r="M110">
        <f>M109+COUNTIF(전체당첨내역!$B110:$G110,12)</f>
        <v>11</v>
      </c>
      <c r="N110">
        <f>N109+COUNTIF(전체당첨내역!$B110:$G110,13)</f>
        <v>11</v>
      </c>
      <c r="O110">
        <f>O109+COUNTIF(전체당첨내역!$B110:$G110,14)</f>
        <v>14</v>
      </c>
      <c r="P110">
        <f>P109+COUNTIF(전체당첨내역!$B110:$G110,15)</f>
        <v>16</v>
      </c>
      <c r="Q110">
        <f>Q109+COUNTIF(전체당첨내역!$B110:$G110,16)</f>
        <v>15</v>
      </c>
      <c r="R110">
        <f>R109+COUNTIF(전체당첨내역!$B110:$G110,17)</f>
        <v>21</v>
      </c>
      <c r="S110">
        <f>S109+COUNTIF(전체당첨내역!$B110:$G110,18)</f>
        <v>15</v>
      </c>
      <c r="T110">
        <f>T109+COUNTIF(전체당첨내역!$B110:$G110,19)</f>
        <v>11</v>
      </c>
      <c r="U110">
        <f>U109+COUNTIF(전체당첨내역!$B110:$G110,20)</f>
        <v>13</v>
      </c>
      <c r="V110">
        <f>V109+COUNTIF(전체당첨내역!$B110:$G110,21)</f>
        <v>12</v>
      </c>
      <c r="W110">
        <f>W109+COUNTIF(전체당첨내역!$B110:$G110,22)</f>
        <v>11</v>
      </c>
      <c r="X110">
        <f>X109+COUNTIF(전체당첨내역!$B110:$G110,23)</f>
        <v>16</v>
      </c>
      <c r="Y110">
        <f>Y109+COUNTIF(전체당첨내역!$B110:$G110,24)</f>
        <v>14</v>
      </c>
      <c r="Z110">
        <f>Z109+COUNTIF(전체당첨내역!$B110:$G110,25)</f>
        <v>18</v>
      </c>
      <c r="AA110">
        <f>AA109+COUNTIF(전체당첨내역!$B110:$G110,26)</f>
        <v>18</v>
      </c>
      <c r="AB110">
        <f>AB109+COUNTIF(전체당첨내역!$B110:$G110,27)</f>
        <v>15</v>
      </c>
      <c r="AC110">
        <f>AC109+COUNTIF(전체당첨내역!$B110:$G110,28)</f>
        <v>5</v>
      </c>
      <c r="AD110">
        <f>AD109+COUNTIF(전체당첨내역!$B110:$G110,29)</f>
        <v>15</v>
      </c>
      <c r="AE110">
        <f>AE109+COUNTIF(전체당첨내역!$B110:$G110,30)</f>
        <v>14</v>
      </c>
      <c r="AF110">
        <f>AF109+COUNTIF(전체당첨내역!$B110:$G110,31)</f>
        <v>14</v>
      </c>
      <c r="AG110">
        <f>AG109+COUNTIF(전체당첨내역!$B110:$G110,32)</f>
        <v>15</v>
      </c>
      <c r="AH110">
        <f>AH109+COUNTIF(전체당첨내역!$B110:$G110,33)</f>
        <v>18</v>
      </c>
      <c r="AI110">
        <f>AI109+COUNTIF(전체당첨내역!$B110:$G110,34)</f>
        <v>12</v>
      </c>
      <c r="AJ110">
        <f>AJ109+COUNTIF(전체당첨내역!$B110:$G110,35)</f>
        <v>16</v>
      </c>
      <c r="AK110">
        <f>AK109+COUNTIF(전체당첨내역!$B110:$G110,36)</f>
        <v>17</v>
      </c>
      <c r="AL110">
        <f>AL109+COUNTIF(전체당첨내역!$B110:$G110,37)</f>
        <v>20</v>
      </c>
      <c r="AM110">
        <f>AM109+COUNTIF(전체당첨내역!$B110:$G110,38)</f>
        <v>13</v>
      </c>
      <c r="AN110">
        <f>AN109+COUNTIF(전체당첨내역!$B110:$G110,39)</f>
        <v>14</v>
      </c>
      <c r="AO110">
        <f>AO109+COUNTIF(전체당첨내역!$B110:$G110,40)</f>
        <v>22</v>
      </c>
      <c r="AP110">
        <f>AP109+COUNTIF(전체당첨내역!$B110:$G110,41)</f>
        <v>10</v>
      </c>
      <c r="AQ110">
        <f>AQ109+COUNTIF(전체당첨내역!$B110:$G110,42)</f>
        <v>15</v>
      </c>
      <c r="AR110">
        <f>AR109+COUNTIF(전체당첨내역!$B110:$G110,43)</f>
        <v>15</v>
      </c>
      <c r="AS110">
        <f>AS109+COUNTIF(전체당첨내역!$B110:$G110,44)</f>
        <v>17</v>
      </c>
      <c r="AT110">
        <f>AT109+COUNTIF(전체당첨내역!$B110:$G110,45)</f>
        <v>10</v>
      </c>
    </row>
    <row r="111" spans="1:46" ht="16.5" customHeight="1">
      <c r="A111">
        <v>110</v>
      </c>
      <c r="B111">
        <f>B110+COUNTIF(전체당첨내역!$B111:$G111,1)</f>
        <v>16</v>
      </c>
      <c r="C111">
        <f>C110+COUNTIF(전체당첨내역!$B111:$G111,2)</f>
        <v>16</v>
      </c>
      <c r="D111">
        <f>D110+COUNTIF(전체당첨내역!$B111:$G111,3)</f>
        <v>18</v>
      </c>
      <c r="E111">
        <f>E110+COUNTIF(전체당첨내역!$B111:$G111,4)</f>
        <v>15</v>
      </c>
      <c r="F111">
        <f>F110+COUNTIF(전체당첨내역!$B111:$G111,5)</f>
        <v>13</v>
      </c>
      <c r="G111">
        <f>G110+COUNTIF(전체당첨내역!$B111:$G111,6)</f>
        <v>17</v>
      </c>
      <c r="H111">
        <f>H110+COUNTIF(전체당첨내역!$B111:$G111,7)</f>
        <v>19</v>
      </c>
      <c r="I111">
        <f>I110+COUNTIF(전체당첨내역!$B111:$G111,8)</f>
        <v>14</v>
      </c>
      <c r="J111">
        <f>J110+COUNTIF(전체당첨내역!$B111:$G111,9)</f>
        <v>10</v>
      </c>
      <c r="K111">
        <f>K110+COUNTIF(전체당첨내역!$B111:$G111,10)</f>
        <v>16</v>
      </c>
      <c r="L111">
        <f>L110+COUNTIF(전체당첨내역!$B111:$G111,11)</f>
        <v>8</v>
      </c>
      <c r="M111">
        <f>M110+COUNTIF(전체당첨내역!$B111:$G111,12)</f>
        <v>11</v>
      </c>
      <c r="N111">
        <f>N110+COUNTIF(전체당첨내역!$B111:$G111,13)</f>
        <v>11</v>
      </c>
      <c r="O111">
        <f>O110+COUNTIF(전체당첨내역!$B111:$G111,14)</f>
        <v>14</v>
      </c>
      <c r="P111">
        <f>P110+COUNTIF(전체당첨내역!$B111:$G111,15)</f>
        <v>16</v>
      </c>
      <c r="Q111">
        <f>Q110+COUNTIF(전체당첨내역!$B111:$G111,16)</f>
        <v>15</v>
      </c>
      <c r="R111">
        <f>R110+COUNTIF(전체당첨내역!$B111:$G111,17)</f>
        <v>21</v>
      </c>
      <c r="S111">
        <f>S110+COUNTIF(전체당첨내역!$B111:$G111,18)</f>
        <v>15</v>
      </c>
      <c r="T111">
        <f>T110+COUNTIF(전체당첨내역!$B111:$G111,19)</f>
        <v>11</v>
      </c>
      <c r="U111">
        <f>U110+COUNTIF(전체당첨내역!$B111:$G111,20)</f>
        <v>14</v>
      </c>
      <c r="V111">
        <f>V110+COUNTIF(전체당첨내역!$B111:$G111,21)</f>
        <v>12</v>
      </c>
      <c r="W111">
        <f>W110+COUNTIF(전체당첨내역!$B111:$G111,22)</f>
        <v>12</v>
      </c>
      <c r="X111">
        <f>X110+COUNTIF(전체당첨내역!$B111:$G111,23)</f>
        <v>17</v>
      </c>
      <c r="Y111">
        <f>Y110+COUNTIF(전체당첨내역!$B111:$G111,24)</f>
        <v>14</v>
      </c>
      <c r="Z111">
        <f>Z110+COUNTIF(전체당첨내역!$B111:$G111,25)</f>
        <v>18</v>
      </c>
      <c r="AA111">
        <f>AA110+COUNTIF(전체당첨내역!$B111:$G111,26)</f>
        <v>18</v>
      </c>
      <c r="AB111">
        <f>AB110+COUNTIF(전체당첨내역!$B111:$G111,27)</f>
        <v>15</v>
      </c>
      <c r="AC111">
        <f>AC110+COUNTIF(전체당첨내역!$B111:$G111,28)</f>
        <v>5</v>
      </c>
      <c r="AD111">
        <f>AD110+COUNTIF(전체당첨내역!$B111:$G111,29)</f>
        <v>16</v>
      </c>
      <c r="AE111">
        <f>AE110+COUNTIF(전체당첨내역!$B111:$G111,30)</f>
        <v>14</v>
      </c>
      <c r="AF111">
        <f>AF110+COUNTIF(전체당첨내역!$B111:$G111,31)</f>
        <v>14</v>
      </c>
      <c r="AG111">
        <f>AG110+COUNTIF(전체당첨내역!$B111:$G111,32)</f>
        <v>15</v>
      </c>
      <c r="AH111">
        <f>AH110+COUNTIF(전체당첨내역!$B111:$G111,33)</f>
        <v>18</v>
      </c>
      <c r="AI111">
        <f>AI110+COUNTIF(전체당첨내역!$B111:$G111,34)</f>
        <v>12</v>
      </c>
      <c r="AJ111">
        <f>AJ110+COUNTIF(전체당첨내역!$B111:$G111,35)</f>
        <v>16</v>
      </c>
      <c r="AK111">
        <f>AK110+COUNTIF(전체당첨내역!$B111:$G111,36)</f>
        <v>17</v>
      </c>
      <c r="AL111">
        <f>AL110+COUNTIF(전체당첨내역!$B111:$G111,37)</f>
        <v>20</v>
      </c>
      <c r="AM111">
        <f>AM110+COUNTIF(전체당첨내역!$B111:$G111,38)</f>
        <v>13</v>
      </c>
      <c r="AN111">
        <f>AN110+COUNTIF(전체당첨내역!$B111:$G111,39)</f>
        <v>14</v>
      </c>
      <c r="AO111">
        <f>AO110+COUNTIF(전체당첨내역!$B111:$G111,40)</f>
        <v>22</v>
      </c>
      <c r="AP111">
        <f>AP110+COUNTIF(전체당첨내역!$B111:$G111,41)</f>
        <v>10</v>
      </c>
      <c r="AQ111">
        <f>AQ110+COUNTIF(전체당첨내역!$B111:$G111,42)</f>
        <v>15</v>
      </c>
      <c r="AR111">
        <f>AR110+COUNTIF(전체당첨내역!$B111:$G111,43)</f>
        <v>16</v>
      </c>
      <c r="AS111">
        <f>AS110+COUNTIF(전체당첨내역!$B111:$G111,44)</f>
        <v>17</v>
      </c>
      <c r="AT111">
        <f>AT110+COUNTIF(전체당첨내역!$B111:$G111,45)</f>
        <v>10</v>
      </c>
    </row>
    <row r="112" spans="1:46" ht="16.5" customHeight="1">
      <c r="A112">
        <v>111</v>
      </c>
      <c r="B112">
        <f>B111+COUNTIF(전체당첨내역!$B112:$G112,1)</f>
        <v>16</v>
      </c>
      <c r="C112">
        <f>C111+COUNTIF(전체당첨내역!$B112:$G112,2)</f>
        <v>16</v>
      </c>
      <c r="D112">
        <f>D111+COUNTIF(전체당첨내역!$B112:$G112,3)</f>
        <v>18</v>
      </c>
      <c r="E112">
        <f>E111+COUNTIF(전체당첨내역!$B112:$G112,4)</f>
        <v>15</v>
      </c>
      <c r="F112">
        <f>F111+COUNTIF(전체당첨내역!$B112:$G112,5)</f>
        <v>13</v>
      </c>
      <c r="G112">
        <f>G111+COUNTIF(전체당첨내역!$B112:$G112,6)</f>
        <v>17</v>
      </c>
      <c r="H112">
        <f>H111+COUNTIF(전체당첨내역!$B112:$G112,7)</f>
        <v>20</v>
      </c>
      <c r="I112">
        <f>I111+COUNTIF(전체당첨내역!$B112:$G112,8)</f>
        <v>14</v>
      </c>
      <c r="J112">
        <f>J111+COUNTIF(전체당첨내역!$B112:$G112,9)</f>
        <v>10</v>
      </c>
      <c r="K112">
        <f>K111+COUNTIF(전체당첨내역!$B112:$G112,10)</f>
        <v>16</v>
      </c>
      <c r="L112">
        <f>L111+COUNTIF(전체당첨내역!$B112:$G112,11)</f>
        <v>8</v>
      </c>
      <c r="M112">
        <f>M111+COUNTIF(전체당첨내역!$B112:$G112,12)</f>
        <v>11</v>
      </c>
      <c r="N112">
        <f>N111+COUNTIF(전체당첨내역!$B112:$G112,13)</f>
        <v>11</v>
      </c>
      <c r="O112">
        <f>O111+COUNTIF(전체당첨내역!$B112:$G112,14)</f>
        <v>14</v>
      </c>
      <c r="P112">
        <f>P111+COUNTIF(전체당첨내역!$B112:$G112,15)</f>
        <v>16</v>
      </c>
      <c r="Q112">
        <f>Q111+COUNTIF(전체당첨내역!$B112:$G112,16)</f>
        <v>15</v>
      </c>
      <c r="R112">
        <f>R111+COUNTIF(전체당첨내역!$B112:$G112,17)</f>
        <v>21</v>
      </c>
      <c r="S112">
        <f>S111+COUNTIF(전체당첨내역!$B112:$G112,18)</f>
        <v>16</v>
      </c>
      <c r="T112">
        <f>T111+COUNTIF(전체당첨내역!$B112:$G112,19)</f>
        <v>11</v>
      </c>
      <c r="U112">
        <f>U111+COUNTIF(전체당첨내역!$B112:$G112,20)</f>
        <v>14</v>
      </c>
      <c r="V112">
        <f>V111+COUNTIF(전체당첨내역!$B112:$G112,21)</f>
        <v>12</v>
      </c>
      <c r="W112">
        <f>W111+COUNTIF(전체당첨내역!$B112:$G112,22)</f>
        <v>12</v>
      </c>
      <c r="X112">
        <f>X111+COUNTIF(전체당첨내역!$B112:$G112,23)</f>
        <v>17</v>
      </c>
      <c r="Y112">
        <f>Y111+COUNTIF(전체당첨내역!$B112:$G112,24)</f>
        <v>14</v>
      </c>
      <c r="Z112">
        <f>Z111+COUNTIF(전체당첨내역!$B112:$G112,25)</f>
        <v>18</v>
      </c>
      <c r="AA112">
        <f>AA111+COUNTIF(전체당첨내역!$B112:$G112,26)</f>
        <v>18</v>
      </c>
      <c r="AB112">
        <f>AB111+COUNTIF(전체당첨내역!$B112:$G112,27)</f>
        <v>15</v>
      </c>
      <c r="AC112">
        <f>AC111+COUNTIF(전체당첨내역!$B112:$G112,28)</f>
        <v>5</v>
      </c>
      <c r="AD112">
        <f>AD111+COUNTIF(전체당첨내역!$B112:$G112,29)</f>
        <v>16</v>
      </c>
      <c r="AE112">
        <f>AE111+COUNTIF(전체당첨내역!$B112:$G112,30)</f>
        <v>14</v>
      </c>
      <c r="AF112">
        <f>AF111+COUNTIF(전체당첨내역!$B112:$G112,31)</f>
        <v>15</v>
      </c>
      <c r="AG112">
        <f>AG111+COUNTIF(전체당첨내역!$B112:$G112,32)</f>
        <v>15</v>
      </c>
      <c r="AH112">
        <f>AH111+COUNTIF(전체당첨내역!$B112:$G112,33)</f>
        <v>19</v>
      </c>
      <c r="AI112">
        <f>AI111+COUNTIF(전체당첨내역!$B112:$G112,34)</f>
        <v>12</v>
      </c>
      <c r="AJ112">
        <f>AJ111+COUNTIF(전체당첨내역!$B112:$G112,35)</f>
        <v>16</v>
      </c>
      <c r="AK112">
        <f>AK111+COUNTIF(전체당첨내역!$B112:$G112,36)</f>
        <v>18</v>
      </c>
      <c r="AL112">
        <f>AL111+COUNTIF(전체당첨내역!$B112:$G112,37)</f>
        <v>20</v>
      </c>
      <c r="AM112">
        <f>AM111+COUNTIF(전체당첨내역!$B112:$G112,38)</f>
        <v>13</v>
      </c>
      <c r="AN112">
        <f>AN111+COUNTIF(전체당첨내역!$B112:$G112,39)</f>
        <v>14</v>
      </c>
      <c r="AO112">
        <f>AO111+COUNTIF(전체당첨내역!$B112:$G112,40)</f>
        <v>23</v>
      </c>
      <c r="AP112">
        <f>AP111+COUNTIF(전체당첨내역!$B112:$G112,41)</f>
        <v>10</v>
      </c>
      <c r="AQ112">
        <f>AQ111+COUNTIF(전체당첨내역!$B112:$G112,42)</f>
        <v>15</v>
      </c>
      <c r="AR112">
        <f>AR111+COUNTIF(전체당첨내역!$B112:$G112,43)</f>
        <v>16</v>
      </c>
      <c r="AS112">
        <f>AS111+COUNTIF(전체당첨내역!$B112:$G112,44)</f>
        <v>17</v>
      </c>
      <c r="AT112">
        <f>AT111+COUNTIF(전체당첨내역!$B112:$G112,45)</f>
        <v>10</v>
      </c>
    </row>
    <row r="113" spans="1:46" ht="16.5" customHeight="1">
      <c r="A113">
        <v>112</v>
      </c>
      <c r="B113">
        <f>B112+COUNTIF(전체당첨내역!$B113:$G113,1)</f>
        <v>16</v>
      </c>
      <c r="C113">
        <f>C112+COUNTIF(전체당첨내역!$B113:$G113,2)</f>
        <v>16</v>
      </c>
      <c r="D113">
        <f>D112+COUNTIF(전체당첨내역!$B113:$G113,3)</f>
        <v>18</v>
      </c>
      <c r="E113">
        <f>E112+COUNTIF(전체당첨내역!$B113:$G113,4)</f>
        <v>15</v>
      </c>
      <c r="F113">
        <f>F112+COUNTIF(전체당첨내역!$B113:$G113,5)</f>
        <v>13</v>
      </c>
      <c r="G113">
        <f>G112+COUNTIF(전체당첨내역!$B113:$G113,6)</f>
        <v>17</v>
      </c>
      <c r="H113">
        <f>H112+COUNTIF(전체당첨내역!$B113:$G113,7)</f>
        <v>20</v>
      </c>
      <c r="I113">
        <f>I112+COUNTIF(전체당첨내역!$B113:$G113,8)</f>
        <v>14</v>
      </c>
      <c r="J113">
        <f>J112+COUNTIF(전체당첨내역!$B113:$G113,9)</f>
        <v>10</v>
      </c>
      <c r="K113">
        <f>K112+COUNTIF(전체당첨내역!$B113:$G113,10)</f>
        <v>16</v>
      </c>
      <c r="L113">
        <f>L112+COUNTIF(전체당첨내역!$B113:$G113,11)</f>
        <v>8</v>
      </c>
      <c r="M113">
        <f>M112+COUNTIF(전체당첨내역!$B113:$G113,12)</f>
        <v>11</v>
      </c>
      <c r="N113">
        <f>N112+COUNTIF(전체당첨내역!$B113:$G113,13)</f>
        <v>11</v>
      </c>
      <c r="O113">
        <f>O112+COUNTIF(전체당첨내역!$B113:$G113,14)</f>
        <v>14</v>
      </c>
      <c r="P113">
        <f>P112+COUNTIF(전체당첨내역!$B113:$G113,15)</f>
        <v>16</v>
      </c>
      <c r="Q113">
        <f>Q112+COUNTIF(전체당첨내역!$B113:$G113,16)</f>
        <v>15</v>
      </c>
      <c r="R113">
        <f>R112+COUNTIF(전체당첨내역!$B113:$G113,17)</f>
        <v>21</v>
      </c>
      <c r="S113">
        <f>S112+COUNTIF(전체당첨내역!$B113:$G113,18)</f>
        <v>16</v>
      </c>
      <c r="T113">
        <f>T112+COUNTIF(전체당첨내역!$B113:$G113,19)</f>
        <v>11</v>
      </c>
      <c r="U113">
        <f>U112+COUNTIF(전체당첨내역!$B113:$G113,20)</f>
        <v>14</v>
      </c>
      <c r="V113">
        <f>V112+COUNTIF(전체당첨내역!$B113:$G113,21)</f>
        <v>12</v>
      </c>
      <c r="W113">
        <f>W112+COUNTIF(전체당첨내역!$B113:$G113,22)</f>
        <v>12</v>
      </c>
      <c r="X113">
        <f>X112+COUNTIF(전체당첨내역!$B113:$G113,23)</f>
        <v>17</v>
      </c>
      <c r="Y113">
        <f>Y112+COUNTIF(전체당첨내역!$B113:$G113,24)</f>
        <v>14</v>
      </c>
      <c r="Z113">
        <f>Z112+COUNTIF(전체당첨내역!$B113:$G113,25)</f>
        <v>18</v>
      </c>
      <c r="AA113">
        <f>AA112+COUNTIF(전체당첨내역!$B113:$G113,26)</f>
        <v>19</v>
      </c>
      <c r="AB113">
        <f>AB112+COUNTIF(전체당첨내역!$B113:$G113,27)</f>
        <v>15</v>
      </c>
      <c r="AC113">
        <f>AC112+COUNTIF(전체당첨내역!$B113:$G113,28)</f>
        <v>5</v>
      </c>
      <c r="AD113">
        <f>AD112+COUNTIF(전체당첨내역!$B113:$G113,29)</f>
        <v>17</v>
      </c>
      <c r="AE113">
        <f>AE112+COUNTIF(전체당첨내역!$B113:$G113,30)</f>
        <v>15</v>
      </c>
      <c r="AF113">
        <f>AF112+COUNTIF(전체당첨내역!$B113:$G113,31)</f>
        <v>15</v>
      </c>
      <c r="AG113">
        <f>AG112+COUNTIF(전체당첨내역!$B113:$G113,32)</f>
        <v>15</v>
      </c>
      <c r="AH113">
        <f>AH112+COUNTIF(전체당첨내역!$B113:$G113,33)</f>
        <v>20</v>
      </c>
      <c r="AI113">
        <f>AI112+COUNTIF(전체당첨내역!$B113:$G113,34)</f>
        <v>12</v>
      </c>
      <c r="AJ113">
        <f>AJ112+COUNTIF(전체당첨내역!$B113:$G113,35)</f>
        <v>16</v>
      </c>
      <c r="AK113">
        <f>AK112+COUNTIF(전체당첨내역!$B113:$G113,36)</f>
        <v>18</v>
      </c>
      <c r="AL113">
        <f>AL112+COUNTIF(전체당첨내역!$B113:$G113,37)</f>
        <v>20</v>
      </c>
      <c r="AM113">
        <f>AM112+COUNTIF(전체당첨내역!$B113:$G113,38)</f>
        <v>13</v>
      </c>
      <c r="AN113">
        <f>AN112+COUNTIF(전체당첨내역!$B113:$G113,39)</f>
        <v>14</v>
      </c>
      <c r="AO113">
        <f>AO112+COUNTIF(전체당첨내역!$B113:$G113,40)</f>
        <v>23</v>
      </c>
      <c r="AP113">
        <f>AP112+COUNTIF(전체당첨내역!$B113:$G113,41)</f>
        <v>11</v>
      </c>
      <c r="AQ113">
        <f>AQ112+COUNTIF(전체당첨내역!$B113:$G113,42)</f>
        <v>16</v>
      </c>
      <c r="AR113">
        <f>AR112+COUNTIF(전체당첨내역!$B113:$G113,43)</f>
        <v>16</v>
      </c>
      <c r="AS113">
        <f>AS112+COUNTIF(전체당첨내역!$B113:$G113,44)</f>
        <v>17</v>
      </c>
      <c r="AT113">
        <f>AT112+COUNTIF(전체당첨내역!$B113:$G113,45)</f>
        <v>10</v>
      </c>
    </row>
    <row r="114" spans="1:46" ht="16.5" customHeight="1">
      <c r="A114">
        <v>113</v>
      </c>
      <c r="B114">
        <f>B113+COUNTIF(전체당첨내역!$B114:$G114,1)</f>
        <v>16</v>
      </c>
      <c r="C114">
        <f>C113+COUNTIF(전체당첨내역!$B114:$G114,2)</f>
        <v>16</v>
      </c>
      <c r="D114">
        <f>D113+COUNTIF(전체당첨내역!$B114:$G114,3)</f>
        <v>18</v>
      </c>
      <c r="E114">
        <f>E113+COUNTIF(전체당첨내역!$B114:$G114,4)</f>
        <v>16</v>
      </c>
      <c r="F114">
        <f>F113+COUNTIF(전체당첨내역!$B114:$G114,5)</f>
        <v>13</v>
      </c>
      <c r="G114">
        <f>G113+COUNTIF(전체당첨내역!$B114:$G114,6)</f>
        <v>17</v>
      </c>
      <c r="H114">
        <f>H113+COUNTIF(전체당첨내역!$B114:$G114,7)</f>
        <v>20</v>
      </c>
      <c r="I114">
        <f>I113+COUNTIF(전체당첨내역!$B114:$G114,8)</f>
        <v>14</v>
      </c>
      <c r="J114">
        <f>J113+COUNTIF(전체당첨내역!$B114:$G114,9)</f>
        <v>11</v>
      </c>
      <c r="K114">
        <f>K113+COUNTIF(전체당첨내역!$B114:$G114,10)</f>
        <v>16</v>
      </c>
      <c r="L114">
        <f>L113+COUNTIF(전체당첨내역!$B114:$G114,11)</f>
        <v>8</v>
      </c>
      <c r="M114">
        <f>M113+COUNTIF(전체당첨내역!$B114:$G114,12)</f>
        <v>11</v>
      </c>
      <c r="N114">
        <f>N113+COUNTIF(전체당첨내역!$B114:$G114,13)</f>
        <v>11</v>
      </c>
      <c r="O114">
        <f>O113+COUNTIF(전체당첨내역!$B114:$G114,14)</f>
        <v>14</v>
      </c>
      <c r="P114">
        <f>P113+COUNTIF(전체당첨내역!$B114:$G114,15)</f>
        <v>16</v>
      </c>
      <c r="Q114">
        <f>Q113+COUNTIF(전체당첨내역!$B114:$G114,16)</f>
        <v>15</v>
      </c>
      <c r="R114">
        <f>R113+COUNTIF(전체당첨내역!$B114:$G114,17)</f>
        <v>21</v>
      </c>
      <c r="S114">
        <f>S113+COUNTIF(전체당첨내역!$B114:$G114,18)</f>
        <v>16</v>
      </c>
      <c r="T114">
        <f>T113+COUNTIF(전체당첨내역!$B114:$G114,19)</f>
        <v>11</v>
      </c>
      <c r="U114">
        <f>U113+COUNTIF(전체당첨내역!$B114:$G114,20)</f>
        <v>14</v>
      </c>
      <c r="V114">
        <f>V113+COUNTIF(전체당첨내역!$B114:$G114,21)</f>
        <v>12</v>
      </c>
      <c r="W114">
        <f>W113+COUNTIF(전체당첨내역!$B114:$G114,22)</f>
        <v>12</v>
      </c>
      <c r="X114">
        <f>X113+COUNTIF(전체당첨내역!$B114:$G114,23)</f>
        <v>17</v>
      </c>
      <c r="Y114">
        <f>Y113+COUNTIF(전체당첨내역!$B114:$G114,24)</f>
        <v>14</v>
      </c>
      <c r="Z114">
        <f>Z113+COUNTIF(전체당첨내역!$B114:$G114,25)</f>
        <v>18</v>
      </c>
      <c r="AA114">
        <f>AA113+COUNTIF(전체당첨내역!$B114:$G114,26)</f>
        <v>19</v>
      </c>
      <c r="AB114">
        <f>AB113+COUNTIF(전체당첨내역!$B114:$G114,27)</f>
        <v>15</v>
      </c>
      <c r="AC114">
        <f>AC113+COUNTIF(전체당첨내역!$B114:$G114,28)</f>
        <v>6</v>
      </c>
      <c r="AD114">
        <f>AD113+COUNTIF(전체당첨내역!$B114:$G114,29)</f>
        <v>17</v>
      </c>
      <c r="AE114">
        <f>AE113+COUNTIF(전체당첨내역!$B114:$G114,30)</f>
        <v>15</v>
      </c>
      <c r="AF114">
        <f>AF113+COUNTIF(전체당첨내역!$B114:$G114,31)</f>
        <v>15</v>
      </c>
      <c r="AG114">
        <f>AG113+COUNTIF(전체당첨내역!$B114:$G114,32)</f>
        <v>15</v>
      </c>
      <c r="AH114">
        <f>AH113+COUNTIF(전체당첨내역!$B114:$G114,33)</f>
        <v>21</v>
      </c>
      <c r="AI114">
        <f>AI113+COUNTIF(전체당첨내역!$B114:$G114,34)</f>
        <v>12</v>
      </c>
      <c r="AJ114">
        <f>AJ113+COUNTIF(전체당첨내역!$B114:$G114,35)</f>
        <v>16</v>
      </c>
      <c r="AK114">
        <f>AK113+COUNTIF(전체당첨내역!$B114:$G114,36)</f>
        <v>19</v>
      </c>
      <c r="AL114">
        <f>AL113+COUNTIF(전체당첨내역!$B114:$G114,37)</f>
        <v>20</v>
      </c>
      <c r="AM114">
        <f>AM113+COUNTIF(전체당첨내역!$B114:$G114,38)</f>
        <v>13</v>
      </c>
      <c r="AN114">
        <f>AN113+COUNTIF(전체당첨내역!$B114:$G114,39)</f>
        <v>14</v>
      </c>
      <c r="AO114">
        <f>AO113+COUNTIF(전체당첨내역!$B114:$G114,40)</f>
        <v>23</v>
      </c>
      <c r="AP114">
        <f>AP113+COUNTIF(전체당첨내역!$B114:$G114,41)</f>
        <v>11</v>
      </c>
      <c r="AQ114">
        <f>AQ113+COUNTIF(전체당첨내역!$B114:$G114,42)</f>
        <v>16</v>
      </c>
      <c r="AR114">
        <f>AR113+COUNTIF(전체당첨내역!$B114:$G114,43)</f>
        <v>16</v>
      </c>
      <c r="AS114">
        <f>AS113+COUNTIF(전체당첨내역!$B114:$G114,44)</f>
        <v>17</v>
      </c>
      <c r="AT114">
        <f>AT113+COUNTIF(전체당첨내역!$B114:$G114,45)</f>
        <v>11</v>
      </c>
    </row>
    <row r="115" spans="1:46" ht="16.5" customHeight="1">
      <c r="A115">
        <v>114</v>
      </c>
      <c r="B115">
        <f>B114+COUNTIF(전체당첨내역!$B115:$G115,1)</f>
        <v>16</v>
      </c>
      <c r="C115">
        <f>C114+COUNTIF(전체당첨내역!$B115:$G115,2)</f>
        <v>16</v>
      </c>
      <c r="D115">
        <f>D114+COUNTIF(전체당첨내역!$B115:$G115,3)</f>
        <v>18</v>
      </c>
      <c r="E115">
        <f>E114+COUNTIF(전체당첨내역!$B115:$G115,4)</f>
        <v>16</v>
      </c>
      <c r="F115">
        <f>F114+COUNTIF(전체당첨내역!$B115:$G115,5)</f>
        <v>13</v>
      </c>
      <c r="G115">
        <f>G114+COUNTIF(전체당첨내역!$B115:$G115,6)</f>
        <v>17</v>
      </c>
      <c r="H115">
        <f>H114+COUNTIF(전체당첨내역!$B115:$G115,7)</f>
        <v>20</v>
      </c>
      <c r="I115">
        <f>I114+COUNTIF(전체당첨내역!$B115:$G115,8)</f>
        <v>14</v>
      </c>
      <c r="J115">
        <f>J114+COUNTIF(전체당첨내역!$B115:$G115,9)</f>
        <v>11</v>
      </c>
      <c r="K115">
        <f>K114+COUNTIF(전체당첨내역!$B115:$G115,10)</f>
        <v>16</v>
      </c>
      <c r="L115">
        <f>L114+COUNTIF(전체당첨내역!$B115:$G115,11)</f>
        <v>9</v>
      </c>
      <c r="M115">
        <f>M114+COUNTIF(전체당첨내역!$B115:$G115,12)</f>
        <v>11</v>
      </c>
      <c r="N115">
        <f>N114+COUNTIF(전체당첨내역!$B115:$G115,13)</f>
        <v>11</v>
      </c>
      <c r="O115">
        <f>O114+COUNTIF(전체당첨내역!$B115:$G115,14)</f>
        <v>15</v>
      </c>
      <c r="P115">
        <f>P114+COUNTIF(전체당첨내역!$B115:$G115,15)</f>
        <v>16</v>
      </c>
      <c r="Q115">
        <f>Q114+COUNTIF(전체당첨내역!$B115:$G115,16)</f>
        <v>15</v>
      </c>
      <c r="R115">
        <f>R114+COUNTIF(전체당첨내역!$B115:$G115,17)</f>
        <v>21</v>
      </c>
      <c r="S115">
        <f>S114+COUNTIF(전체당첨내역!$B115:$G115,18)</f>
        <v>16</v>
      </c>
      <c r="T115">
        <f>T114+COUNTIF(전체당첨내역!$B115:$G115,19)</f>
        <v>12</v>
      </c>
      <c r="U115">
        <f>U114+COUNTIF(전체당첨내역!$B115:$G115,20)</f>
        <v>14</v>
      </c>
      <c r="V115">
        <f>V114+COUNTIF(전체당첨내역!$B115:$G115,21)</f>
        <v>12</v>
      </c>
      <c r="W115">
        <f>W114+COUNTIF(전체당첨내역!$B115:$G115,22)</f>
        <v>12</v>
      </c>
      <c r="X115">
        <f>X114+COUNTIF(전체당첨내역!$B115:$G115,23)</f>
        <v>17</v>
      </c>
      <c r="Y115">
        <f>Y114+COUNTIF(전체당첨내역!$B115:$G115,24)</f>
        <v>14</v>
      </c>
      <c r="Z115">
        <f>Z114+COUNTIF(전체당첨내역!$B115:$G115,25)</f>
        <v>18</v>
      </c>
      <c r="AA115">
        <f>AA114+COUNTIF(전체당첨내역!$B115:$G115,26)</f>
        <v>20</v>
      </c>
      <c r="AB115">
        <f>AB114+COUNTIF(전체당첨내역!$B115:$G115,27)</f>
        <v>15</v>
      </c>
      <c r="AC115">
        <f>AC114+COUNTIF(전체당첨내역!$B115:$G115,28)</f>
        <v>7</v>
      </c>
      <c r="AD115">
        <f>AD114+COUNTIF(전체당첨내역!$B115:$G115,29)</f>
        <v>17</v>
      </c>
      <c r="AE115">
        <f>AE114+COUNTIF(전체당첨내역!$B115:$G115,30)</f>
        <v>15</v>
      </c>
      <c r="AF115">
        <f>AF114+COUNTIF(전체당첨내역!$B115:$G115,31)</f>
        <v>15</v>
      </c>
      <c r="AG115">
        <f>AG114+COUNTIF(전체당첨내역!$B115:$G115,32)</f>
        <v>15</v>
      </c>
      <c r="AH115">
        <f>AH114+COUNTIF(전체당첨내역!$B115:$G115,33)</f>
        <v>21</v>
      </c>
      <c r="AI115">
        <f>AI114+COUNTIF(전체당첨내역!$B115:$G115,34)</f>
        <v>12</v>
      </c>
      <c r="AJ115">
        <f>AJ114+COUNTIF(전체당첨내역!$B115:$G115,35)</f>
        <v>16</v>
      </c>
      <c r="AK115">
        <f>AK114+COUNTIF(전체당첨내역!$B115:$G115,36)</f>
        <v>19</v>
      </c>
      <c r="AL115">
        <f>AL114+COUNTIF(전체당첨내역!$B115:$G115,37)</f>
        <v>20</v>
      </c>
      <c r="AM115">
        <f>AM114+COUNTIF(전체당첨내역!$B115:$G115,38)</f>
        <v>13</v>
      </c>
      <c r="AN115">
        <f>AN114+COUNTIF(전체당첨내역!$B115:$G115,39)</f>
        <v>14</v>
      </c>
      <c r="AO115">
        <f>AO114+COUNTIF(전체당첨내역!$B115:$G115,40)</f>
        <v>23</v>
      </c>
      <c r="AP115">
        <f>AP114+COUNTIF(전체당첨내역!$B115:$G115,41)</f>
        <v>12</v>
      </c>
      <c r="AQ115">
        <f>AQ114+COUNTIF(전체당첨내역!$B115:$G115,42)</f>
        <v>16</v>
      </c>
      <c r="AR115">
        <f>AR114+COUNTIF(전체당첨내역!$B115:$G115,43)</f>
        <v>16</v>
      </c>
      <c r="AS115">
        <f>AS114+COUNTIF(전체당첨내역!$B115:$G115,44)</f>
        <v>17</v>
      </c>
      <c r="AT115">
        <f>AT114+COUNTIF(전체당첨내역!$B115:$G115,45)</f>
        <v>11</v>
      </c>
    </row>
    <row r="116" spans="1:46" ht="16.5" customHeight="1">
      <c r="A116">
        <v>115</v>
      </c>
      <c r="B116">
        <f>B115+COUNTIF(전체당첨내역!$B116:$G116,1)</f>
        <v>17</v>
      </c>
      <c r="C116">
        <f>C115+COUNTIF(전체당첨내역!$B116:$G116,2)</f>
        <v>17</v>
      </c>
      <c r="D116">
        <f>D115+COUNTIF(전체당첨내역!$B116:$G116,3)</f>
        <v>18</v>
      </c>
      <c r="E116">
        <f>E115+COUNTIF(전체당첨내역!$B116:$G116,4)</f>
        <v>16</v>
      </c>
      <c r="F116">
        <f>F115+COUNTIF(전체당첨내역!$B116:$G116,5)</f>
        <v>13</v>
      </c>
      <c r="G116">
        <f>G115+COUNTIF(전체당첨내역!$B116:$G116,6)</f>
        <v>18</v>
      </c>
      <c r="H116">
        <f>H115+COUNTIF(전체당첨내역!$B116:$G116,7)</f>
        <v>20</v>
      </c>
      <c r="I116">
        <f>I115+COUNTIF(전체당첨내역!$B116:$G116,8)</f>
        <v>14</v>
      </c>
      <c r="J116">
        <f>J115+COUNTIF(전체당첨내역!$B116:$G116,9)</f>
        <v>12</v>
      </c>
      <c r="K116">
        <f>K115+COUNTIF(전체당첨내역!$B116:$G116,10)</f>
        <v>16</v>
      </c>
      <c r="L116">
        <f>L115+COUNTIF(전체당첨내역!$B116:$G116,11)</f>
        <v>9</v>
      </c>
      <c r="M116">
        <f>M115+COUNTIF(전체당첨내역!$B116:$G116,12)</f>
        <v>11</v>
      </c>
      <c r="N116">
        <f>N115+COUNTIF(전체당첨내역!$B116:$G116,13)</f>
        <v>11</v>
      </c>
      <c r="O116">
        <f>O115+COUNTIF(전체당첨내역!$B116:$G116,14)</f>
        <v>15</v>
      </c>
      <c r="P116">
        <f>P115+COUNTIF(전체당첨내역!$B116:$G116,15)</f>
        <v>16</v>
      </c>
      <c r="Q116">
        <f>Q115+COUNTIF(전체당첨내역!$B116:$G116,16)</f>
        <v>15</v>
      </c>
      <c r="R116">
        <f>R115+COUNTIF(전체당첨내역!$B116:$G116,17)</f>
        <v>21</v>
      </c>
      <c r="S116">
        <f>S115+COUNTIF(전체당첨내역!$B116:$G116,18)</f>
        <v>16</v>
      </c>
      <c r="T116">
        <f>T115+COUNTIF(전체당첨내역!$B116:$G116,19)</f>
        <v>12</v>
      </c>
      <c r="U116">
        <f>U115+COUNTIF(전체당첨내역!$B116:$G116,20)</f>
        <v>14</v>
      </c>
      <c r="V116">
        <f>V115+COUNTIF(전체당첨내역!$B116:$G116,21)</f>
        <v>12</v>
      </c>
      <c r="W116">
        <f>W115+COUNTIF(전체당첨내역!$B116:$G116,22)</f>
        <v>12</v>
      </c>
      <c r="X116">
        <f>X115+COUNTIF(전체당첨내역!$B116:$G116,23)</f>
        <v>17</v>
      </c>
      <c r="Y116">
        <f>Y115+COUNTIF(전체당첨내역!$B116:$G116,24)</f>
        <v>14</v>
      </c>
      <c r="Z116">
        <f>Z115+COUNTIF(전체당첨내역!$B116:$G116,25)</f>
        <v>19</v>
      </c>
      <c r="AA116">
        <f>AA115+COUNTIF(전체당첨내역!$B116:$G116,26)</f>
        <v>20</v>
      </c>
      <c r="AB116">
        <f>AB115+COUNTIF(전체당첨내역!$B116:$G116,27)</f>
        <v>15</v>
      </c>
      <c r="AC116">
        <f>AC115+COUNTIF(전체당첨내역!$B116:$G116,28)</f>
        <v>8</v>
      </c>
      <c r="AD116">
        <f>AD115+COUNTIF(전체당첨내역!$B116:$G116,29)</f>
        <v>17</v>
      </c>
      <c r="AE116">
        <f>AE115+COUNTIF(전체당첨내역!$B116:$G116,30)</f>
        <v>15</v>
      </c>
      <c r="AF116">
        <f>AF115+COUNTIF(전체당첨내역!$B116:$G116,31)</f>
        <v>15</v>
      </c>
      <c r="AG116">
        <f>AG115+COUNTIF(전체당첨내역!$B116:$G116,32)</f>
        <v>15</v>
      </c>
      <c r="AH116">
        <f>AH115+COUNTIF(전체당첨내역!$B116:$G116,33)</f>
        <v>21</v>
      </c>
      <c r="AI116">
        <f>AI115+COUNTIF(전체당첨내역!$B116:$G116,34)</f>
        <v>12</v>
      </c>
      <c r="AJ116">
        <f>AJ115+COUNTIF(전체당첨내역!$B116:$G116,35)</f>
        <v>16</v>
      </c>
      <c r="AK116">
        <f>AK115+COUNTIF(전체당첨내역!$B116:$G116,36)</f>
        <v>19</v>
      </c>
      <c r="AL116">
        <f>AL115+COUNTIF(전체당첨내역!$B116:$G116,37)</f>
        <v>20</v>
      </c>
      <c r="AM116">
        <f>AM115+COUNTIF(전체당첨내역!$B116:$G116,38)</f>
        <v>13</v>
      </c>
      <c r="AN116">
        <f>AN115+COUNTIF(전체당첨내역!$B116:$G116,39)</f>
        <v>14</v>
      </c>
      <c r="AO116">
        <f>AO115+COUNTIF(전체당첨내역!$B116:$G116,40)</f>
        <v>23</v>
      </c>
      <c r="AP116">
        <f>AP115+COUNTIF(전체당첨내역!$B116:$G116,41)</f>
        <v>12</v>
      </c>
      <c r="AQ116">
        <f>AQ115+COUNTIF(전체당첨내역!$B116:$G116,42)</f>
        <v>16</v>
      </c>
      <c r="AR116">
        <f>AR115+COUNTIF(전체당첨내역!$B116:$G116,43)</f>
        <v>16</v>
      </c>
      <c r="AS116">
        <f>AS115+COUNTIF(전체당첨내역!$B116:$G116,44)</f>
        <v>17</v>
      </c>
      <c r="AT116">
        <f>AT115+COUNTIF(전체당첨내역!$B116:$G116,45)</f>
        <v>11</v>
      </c>
    </row>
    <row r="117" spans="1:46" ht="16.5" customHeight="1">
      <c r="A117">
        <v>116</v>
      </c>
      <c r="B117">
        <f>B116+COUNTIF(전체당첨내역!$B117:$G117,1)</f>
        <v>17</v>
      </c>
      <c r="C117">
        <f>C116+COUNTIF(전체당첨내역!$B117:$G117,2)</f>
        <v>18</v>
      </c>
      <c r="D117">
        <f>D116+COUNTIF(전체당첨내역!$B117:$G117,3)</f>
        <v>18</v>
      </c>
      <c r="E117">
        <f>E116+COUNTIF(전체당첨내역!$B117:$G117,4)</f>
        <v>17</v>
      </c>
      <c r="F117">
        <f>F116+COUNTIF(전체당첨내역!$B117:$G117,5)</f>
        <v>13</v>
      </c>
      <c r="G117">
        <f>G116+COUNTIF(전체당첨내역!$B117:$G117,6)</f>
        <v>18</v>
      </c>
      <c r="H117">
        <f>H116+COUNTIF(전체당첨내역!$B117:$G117,7)</f>
        <v>20</v>
      </c>
      <c r="I117">
        <f>I116+COUNTIF(전체당첨내역!$B117:$G117,8)</f>
        <v>14</v>
      </c>
      <c r="J117">
        <f>J116+COUNTIF(전체당첨내역!$B117:$G117,9)</f>
        <v>12</v>
      </c>
      <c r="K117">
        <f>K116+COUNTIF(전체당첨내역!$B117:$G117,10)</f>
        <v>16</v>
      </c>
      <c r="L117">
        <f>L116+COUNTIF(전체당첨내역!$B117:$G117,11)</f>
        <v>9</v>
      </c>
      <c r="M117">
        <f>M116+COUNTIF(전체당첨내역!$B117:$G117,12)</f>
        <v>11</v>
      </c>
      <c r="N117">
        <f>N116+COUNTIF(전체당첨내역!$B117:$G117,13)</f>
        <v>11</v>
      </c>
      <c r="O117">
        <f>O116+COUNTIF(전체당첨내역!$B117:$G117,14)</f>
        <v>15</v>
      </c>
      <c r="P117">
        <f>P116+COUNTIF(전체당첨내역!$B117:$G117,15)</f>
        <v>16</v>
      </c>
      <c r="Q117">
        <f>Q116+COUNTIF(전체당첨내역!$B117:$G117,16)</f>
        <v>15</v>
      </c>
      <c r="R117">
        <f>R116+COUNTIF(전체당첨내역!$B117:$G117,17)</f>
        <v>21</v>
      </c>
      <c r="S117">
        <f>S116+COUNTIF(전체당첨내역!$B117:$G117,18)</f>
        <v>16</v>
      </c>
      <c r="T117">
        <f>T116+COUNTIF(전체당첨내역!$B117:$G117,19)</f>
        <v>12</v>
      </c>
      <c r="U117">
        <f>U116+COUNTIF(전체당첨내역!$B117:$G117,20)</f>
        <v>14</v>
      </c>
      <c r="V117">
        <f>V116+COUNTIF(전체당첨내역!$B117:$G117,21)</f>
        <v>12</v>
      </c>
      <c r="W117">
        <f>W116+COUNTIF(전체당첨내역!$B117:$G117,22)</f>
        <v>12</v>
      </c>
      <c r="X117">
        <f>X116+COUNTIF(전체당첨내역!$B117:$G117,23)</f>
        <v>17</v>
      </c>
      <c r="Y117">
        <f>Y116+COUNTIF(전체당첨내역!$B117:$G117,24)</f>
        <v>14</v>
      </c>
      <c r="Z117">
        <f>Z116+COUNTIF(전체당첨내역!$B117:$G117,25)</f>
        <v>20</v>
      </c>
      <c r="AA117">
        <f>AA116+COUNTIF(전체당첨내역!$B117:$G117,26)</f>
        <v>20</v>
      </c>
      <c r="AB117">
        <f>AB116+COUNTIF(전체당첨내역!$B117:$G117,27)</f>
        <v>15</v>
      </c>
      <c r="AC117">
        <f>AC116+COUNTIF(전체당첨내역!$B117:$G117,28)</f>
        <v>8</v>
      </c>
      <c r="AD117">
        <f>AD116+COUNTIF(전체당첨내역!$B117:$G117,29)</f>
        <v>17</v>
      </c>
      <c r="AE117">
        <f>AE116+COUNTIF(전체당첨내역!$B117:$G117,30)</f>
        <v>15</v>
      </c>
      <c r="AF117">
        <f>AF116+COUNTIF(전체당첨내역!$B117:$G117,31)</f>
        <v>16</v>
      </c>
      <c r="AG117">
        <f>AG116+COUNTIF(전체당첨내역!$B117:$G117,32)</f>
        <v>15</v>
      </c>
      <c r="AH117">
        <f>AH116+COUNTIF(전체당첨내역!$B117:$G117,33)</f>
        <v>21</v>
      </c>
      <c r="AI117">
        <f>AI116+COUNTIF(전체당첨내역!$B117:$G117,34)</f>
        <v>13</v>
      </c>
      <c r="AJ117">
        <f>AJ116+COUNTIF(전체당첨내역!$B117:$G117,35)</f>
        <v>16</v>
      </c>
      <c r="AK117">
        <f>AK116+COUNTIF(전체당첨내역!$B117:$G117,36)</f>
        <v>19</v>
      </c>
      <c r="AL117">
        <f>AL116+COUNTIF(전체당첨내역!$B117:$G117,37)</f>
        <v>21</v>
      </c>
      <c r="AM117">
        <f>AM116+COUNTIF(전체당첨내역!$B117:$G117,38)</f>
        <v>13</v>
      </c>
      <c r="AN117">
        <f>AN116+COUNTIF(전체당첨내역!$B117:$G117,39)</f>
        <v>14</v>
      </c>
      <c r="AO117">
        <f>AO116+COUNTIF(전체당첨내역!$B117:$G117,40)</f>
        <v>23</v>
      </c>
      <c r="AP117">
        <f>AP116+COUNTIF(전체당첨내역!$B117:$G117,41)</f>
        <v>12</v>
      </c>
      <c r="AQ117">
        <f>AQ116+COUNTIF(전체당첨내역!$B117:$G117,42)</f>
        <v>16</v>
      </c>
      <c r="AR117">
        <f>AR116+COUNTIF(전체당첨내역!$B117:$G117,43)</f>
        <v>16</v>
      </c>
      <c r="AS117">
        <f>AS116+COUNTIF(전체당첨내역!$B117:$G117,44)</f>
        <v>17</v>
      </c>
      <c r="AT117">
        <f>AT116+COUNTIF(전체당첨내역!$B117:$G117,45)</f>
        <v>11</v>
      </c>
    </row>
    <row r="118" spans="1:46" ht="16.5" customHeight="1">
      <c r="A118">
        <v>117</v>
      </c>
      <c r="B118">
        <f>B117+COUNTIF(전체당첨내역!$B118:$G118,1)</f>
        <v>17</v>
      </c>
      <c r="C118">
        <f>C117+COUNTIF(전체당첨내역!$B118:$G118,2)</f>
        <v>18</v>
      </c>
      <c r="D118">
        <f>D117+COUNTIF(전체당첨내역!$B118:$G118,3)</f>
        <v>18</v>
      </c>
      <c r="E118">
        <f>E117+COUNTIF(전체당첨내역!$B118:$G118,4)</f>
        <v>17</v>
      </c>
      <c r="F118">
        <f>F117+COUNTIF(전체당첨내역!$B118:$G118,5)</f>
        <v>14</v>
      </c>
      <c r="G118">
        <f>G117+COUNTIF(전체당첨내역!$B118:$G118,6)</f>
        <v>18</v>
      </c>
      <c r="H118">
        <f>H117+COUNTIF(전체당첨내역!$B118:$G118,7)</f>
        <v>20</v>
      </c>
      <c r="I118">
        <f>I117+COUNTIF(전체당첨내역!$B118:$G118,8)</f>
        <v>14</v>
      </c>
      <c r="J118">
        <f>J117+COUNTIF(전체당첨내역!$B118:$G118,9)</f>
        <v>12</v>
      </c>
      <c r="K118">
        <f>K117+COUNTIF(전체당첨내역!$B118:$G118,10)</f>
        <v>17</v>
      </c>
      <c r="L118">
        <f>L117+COUNTIF(전체당첨내역!$B118:$G118,11)</f>
        <v>9</v>
      </c>
      <c r="M118">
        <f>M117+COUNTIF(전체당첨내역!$B118:$G118,12)</f>
        <v>11</v>
      </c>
      <c r="N118">
        <f>N117+COUNTIF(전체당첨내역!$B118:$G118,13)</f>
        <v>11</v>
      </c>
      <c r="O118">
        <f>O117+COUNTIF(전체당첨내역!$B118:$G118,14)</f>
        <v>15</v>
      </c>
      <c r="P118">
        <f>P117+COUNTIF(전체당첨내역!$B118:$G118,15)</f>
        <v>16</v>
      </c>
      <c r="Q118">
        <f>Q117+COUNTIF(전체당첨내역!$B118:$G118,16)</f>
        <v>15</v>
      </c>
      <c r="R118">
        <f>R117+COUNTIF(전체당첨내역!$B118:$G118,17)</f>
        <v>21</v>
      </c>
      <c r="S118">
        <f>S117+COUNTIF(전체당첨내역!$B118:$G118,18)</f>
        <v>16</v>
      </c>
      <c r="T118">
        <f>T117+COUNTIF(전체당첨내역!$B118:$G118,19)</f>
        <v>12</v>
      </c>
      <c r="U118">
        <f>U117+COUNTIF(전체당첨내역!$B118:$G118,20)</f>
        <v>14</v>
      </c>
      <c r="V118">
        <f>V117+COUNTIF(전체당첨내역!$B118:$G118,21)</f>
        <v>12</v>
      </c>
      <c r="W118">
        <f>W117+COUNTIF(전체당첨내역!$B118:$G118,22)</f>
        <v>13</v>
      </c>
      <c r="X118">
        <f>X117+COUNTIF(전체당첨내역!$B118:$G118,23)</f>
        <v>17</v>
      </c>
      <c r="Y118">
        <f>Y117+COUNTIF(전체당첨내역!$B118:$G118,24)</f>
        <v>14</v>
      </c>
      <c r="Z118">
        <f>Z117+COUNTIF(전체당첨내역!$B118:$G118,25)</f>
        <v>20</v>
      </c>
      <c r="AA118">
        <f>AA117+COUNTIF(전체당첨내역!$B118:$G118,26)</f>
        <v>20</v>
      </c>
      <c r="AB118">
        <f>AB117+COUNTIF(전체당첨내역!$B118:$G118,27)</f>
        <v>15</v>
      </c>
      <c r="AC118">
        <f>AC117+COUNTIF(전체당첨내역!$B118:$G118,28)</f>
        <v>8</v>
      </c>
      <c r="AD118">
        <f>AD117+COUNTIF(전체당첨내역!$B118:$G118,29)</f>
        <v>17</v>
      </c>
      <c r="AE118">
        <f>AE117+COUNTIF(전체당첨내역!$B118:$G118,30)</f>
        <v>15</v>
      </c>
      <c r="AF118">
        <f>AF117+COUNTIF(전체당첨내역!$B118:$G118,31)</f>
        <v>16</v>
      </c>
      <c r="AG118">
        <f>AG117+COUNTIF(전체당첨내역!$B118:$G118,32)</f>
        <v>15</v>
      </c>
      <c r="AH118">
        <f>AH117+COUNTIF(전체당첨내역!$B118:$G118,33)</f>
        <v>21</v>
      </c>
      <c r="AI118">
        <f>AI117+COUNTIF(전체당첨내역!$B118:$G118,34)</f>
        <v>14</v>
      </c>
      <c r="AJ118">
        <f>AJ117+COUNTIF(전체당첨내역!$B118:$G118,35)</f>
        <v>16</v>
      </c>
      <c r="AK118">
        <f>AK117+COUNTIF(전체당첨내역!$B118:$G118,36)</f>
        <v>20</v>
      </c>
      <c r="AL118">
        <f>AL117+COUNTIF(전체당첨내역!$B118:$G118,37)</f>
        <v>21</v>
      </c>
      <c r="AM118">
        <f>AM117+COUNTIF(전체당첨내역!$B118:$G118,38)</f>
        <v>13</v>
      </c>
      <c r="AN118">
        <f>AN117+COUNTIF(전체당첨내역!$B118:$G118,39)</f>
        <v>14</v>
      </c>
      <c r="AO118">
        <f>AO117+COUNTIF(전체당첨내역!$B118:$G118,40)</f>
        <v>23</v>
      </c>
      <c r="AP118">
        <f>AP117+COUNTIF(전체당첨내역!$B118:$G118,41)</f>
        <v>12</v>
      </c>
      <c r="AQ118">
        <f>AQ117+COUNTIF(전체당첨내역!$B118:$G118,42)</f>
        <v>16</v>
      </c>
      <c r="AR118">
        <f>AR117+COUNTIF(전체당첨내역!$B118:$G118,43)</f>
        <v>16</v>
      </c>
      <c r="AS118">
        <f>AS117+COUNTIF(전체당첨내역!$B118:$G118,44)</f>
        <v>18</v>
      </c>
      <c r="AT118">
        <f>AT117+COUNTIF(전체당첨내역!$B118:$G118,45)</f>
        <v>11</v>
      </c>
    </row>
    <row r="119" spans="1:46" ht="16.5" customHeight="1">
      <c r="A119">
        <v>118</v>
      </c>
      <c r="B119">
        <f>B118+COUNTIF(전체당첨내역!$B119:$G119,1)</f>
        <v>17</v>
      </c>
      <c r="C119">
        <f>C118+COUNTIF(전체당첨내역!$B119:$G119,2)</f>
        <v>18</v>
      </c>
      <c r="D119">
        <f>D118+COUNTIF(전체당첨내역!$B119:$G119,3)</f>
        <v>19</v>
      </c>
      <c r="E119">
        <f>E118+COUNTIF(전체당첨내역!$B119:$G119,4)</f>
        <v>18</v>
      </c>
      <c r="F119">
        <f>F118+COUNTIF(전체당첨내역!$B119:$G119,5)</f>
        <v>14</v>
      </c>
      <c r="G119">
        <f>G118+COUNTIF(전체당첨내역!$B119:$G119,6)</f>
        <v>18</v>
      </c>
      <c r="H119">
        <f>H118+COUNTIF(전체당첨내역!$B119:$G119,7)</f>
        <v>20</v>
      </c>
      <c r="I119">
        <f>I118+COUNTIF(전체당첨내역!$B119:$G119,8)</f>
        <v>14</v>
      </c>
      <c r="J119">
        <f>J118+COUNTIF(전체당첨내역!$B119:$G119,9)</f>
        <v>12</v>
      </c>
      <c r="K119">
        <f>K118+COUNTIF(전체당첨내역!$B119:$G119,10)</f>
        <v>18</v>
      </c>
      <c r="L119">
        <f>L118+COUNTIF(전체당첨내역!$B119:$G119,11)</f>
        <v>9</v>
      </c>
      <c r="M119">
        <f>M118+COUNTIF(전체당첨내역!$B119:$G119,12)</f>
        <v>11</v>
      </c>
      <c r="N119">
        <f>N118+COUNTIF(전체당첨내역!$B119:$G119,13)</f>
        <v>11</v>
      </c>
      <c r="O119">
        <f>O118+COUNTIF(전체당첨내역!$B119:$G119,14)</f>
        <v>15</v>
      </c>
      <c r="P119">
        <f>P118+COUNTIF(전체당첨내역!$B119:$G119,15)</f>
        <v>16</v>
      </c>
      <c r="Q119">
        <f>Q118+COUNTIF(전체당첨내역!$B119:$G119,16)</f>
        <v>15</v>
      </c>
      <c r="R119">
        <f>R118+COUNTIF(전체당첨내역!$B119:$G119,17)</f>
        <v>22</v>
      </c>
      <c r="S119">
        <f>S118+COUNTIF(전체당첨내역!$B119:$G119,18)</f>
        <v>16</v>
      </c>
      <c r="T119">
        <f>T118+COUNTIF(전체당첨내역!$B119:$G119,19)</f>
        <v>13</v>
      </c>
      <c r="U119">
        <f>U118+COUNTIF(전체당첨내역!$B119:$G119,20)</f>
        <v>14</v>
      </c>
      <c r="V119">
        <f>V118+COUNTIF(전체당첨내역!$B119:$G119,21)</f>
        <v>12</v>
      </c>
      <c r="W119">
        <f>W118+COUNTIF(전체당첨내역!$B119:$G119,22)</f>
        <v>14</v>
      </c>
      <c r="X119">
        <f>X118+COUNTIF(전체당첨내역!$B119:$G119,23)</f>
        <v>17</v>
      </c>
      <c r="Y119">
        <f>Y118+COUNTIF(전체당첨내역!$B119:$G119,24)</f>
        <v>14</v>
      </c>
      <c r="Z119">
        <f>Z118+COUNTIF(전체당첨내역!$B119:$G119,25)</f>
        <v>20</v>
      </c>
      <c r="AA119">
        <f>AA118+COUNTIF(전체당첨내역!$B119:$G119,26)</f>
        <v>20</v>
      </c>
      <c r="AB119">
        <f>AB118+COUNTIF(전체당첨내역!$B119:$G119,27)</f>
        <v>15</v>
      </c>
      <c r="AC119">
        <f>AC118+COUNTIF(전체당첨내역!$B119:$G119,28)</f>
        <v>8</v>
      </c>
      <c r="AD119">
        <f>AD118+COUNTIF(전체당첨내역!$B119:$G119,29)</f>
        <v>17</v>
      </c>
      <c r="AE119">
        <f>AE118+COUNTIF(전체당첨내역!$B119:$G119,30)</f>
        <v>15</v>
      </c>
      <c r="AF119">
        <f>AF118+COUNTIF(전체당첨내역!$B119:$G119,31)</f>
        <v>16</v>
      </c>
      <c r="AG119">
        <f>AG118+COUNTIF(전체당첨내역!$B119:$G119,32)</f>
        <v>15</v>
      </c>
      <c r="AH119">
        <f>AH118+COUNTIF(전체당첨내역!$B119:$G119,33)</f>
        <v>21</v>
      </c>
      <c r="AI119">
        <f>AI118+COUNTIF(전체당첨내역!$B119:$G119,34)</f>
        <v>14</v>
      </c>
      <c r="AJ119">
        <f>AJ118+COUNTIF(전체당첨내역!$B119:$G119,35)</f>
        <v>16</v>
      </c>
      <c r="AK119">
        <f>AK118+COUNTIF(전체당첨내역!$B119:$G119,36)</f>
        <v>20</v>
      </c>
      <c r="AL119">
        <f>AL118+COUNTIF(전체당첨내역!$B119:$G119,37)</f>
        <v>21</v>
      </c>
      <c r="AM119">
        <f>AM118+COUNTIF(전체당첨내역!$B119:$G119,38)</f>
        <v>13</v>
      </c>
      <c r="AN119">
        <f>AN118+COUNTIF(전체당첨내역!$B119:$G119,39)</f>
        <v>14</v>
      </c>
      <c r="AO119">
        <f>AO118+COUNTIF(전체당첨내역!$B119:$G119,40)</f>
        <v>23</v>
      </c>
      <c r="AP119">
        <f>AP118+COUNTIF(전체당첨내역!$B119:$G119,41)</f>
        <v>12</v>
      </c>
      <c r="AQ119">
        <f>AQ118+COUNTIF(전체당첨내역!$B119:$G119,42)</f>
        <v>16</v>
      </c>
      <c r="AR119">
        <f>AR118+COUNTIF(전체당첨내역!$B119:$G119,43)</f>
        <v>16</v>
      </c>
      <c r="AS119">
        <f>AS118+COUNTIF(전체당첨내역!$B119:$G119,44)</f>
        <v>18</v>
      </c>
      <c r="AT119">
        <f>AT118+COUNTIF(전체당첨내역!$B119:$G119,45)</f>
        <v>11</v>
      </c>
    </row>
    <row r="120" spans="1:46" ht="16.5" customHeight="1">
      <c r="A120">
        <v>119</v>
      </c>
      <c r="B120">
        <f>B119+COUNTIF(전체당첨내역!$B120:$G120,1)</f>
        <v>17</v>
      </c>
      <c r="C120">
        <f>C119+COUNTIF(전체당첨내역!$B120:$G120,2)</f>
        <v>18</v>
      </c>
      <c r="D120">
        <f>D119+COUNTIF(전체당첨내역!$B120:$G120,3)</f>
        <v>20</v>
      </c>
      <c r="E120">
        <f>E119+COUNTIF(전체당첨내역!$B120:$G120,4)</f>
        <v>18</v>
      </c>
      <c r="F120">
        <f>F119+COUNTIF(전체당첨내역!$B120:$G120,5)</f>
        <v>14</v>
      </c>
      <c r="G120">
        <f>G119+COUNTIF(전체당첨내역!$B120:$G120,6)</f>
        <v>18</v>
      </c>
      <c r="H120">
        <f>H119+COUNTIF(전체당첨내역!$B120:$G120,7)</f>
        <v>20</v>
      </c>
      <c r="I120">
        <f>I119+COUNTIF(전체당첨내역!$B120:$G120,8)</f>
        <v>14</v>
      </c>
      <c r="J120">
        <f>J119+COUNTIF(전체당첨내역!$B120:$G120,9)</f>
        <v>12</v>
      </c>
      <c r="K120">
        <f>K119+COUNTIF(전체당첨내역!$B120:$G120,10)</f>
        <v>18</v>
      </c>
      <c r="L120">
        <f>L119+COUNTIF(전체당첨내역!$B120:$G120,11)</f>
        <v>10</v>
      </c>
      <c r="M120">
        <f>M119+COUNTIF(전체당첨내역!$B120:$G120,12)</f>
        <v>11</v>
      </c>
      <c r="N120">
        <f>N119+COUNTIF(전체당첨내역!$B120:$G120,13)</f>
        <v>12</v>
      </c>
      <c r="O120">
        <f>O119+COUNTIF(전체당첨내역!$B120:$G120,14)</f>
        <v>16</v>
      </c>
      <c r="P120">
        <f>P119+COUNTIF(전체당첨내역!$B120:$G120,15)</f>
        <v>16</v>
      </c>
      <c r="Q120">
        <f>Q119+COUNTIF(전체당첨내역!$B120:$G120,16)</f>
        <v>15</v>
      </c>
      <c r="R120">
        <f>R119+COUNTIF(전체당첨내역!$B120:$G120,17)</f>
        <v>23</v>
      </c>
      <c r="S120">
        <f>S119+COUNTIF(전체당첨내역!$B120:$G120,18)</f>
        <v>16</v>
      </c>
      <c r="T120">
        <f>T119+COUNTIF(전체당첨내역!$B120:$G120,19)</f>
        <v>13</v>
      </c>
      <c r="U120">
        <f>U119+COUNTIF(전체당첨내역!$B120:$G120,20)</f>
        <v>14</v>
      </c>
      <c r="V120">
        <f>V119+COUNTIF(전체당첨내역!$B120:$G120,21)</f>
        <v>13</v>
      </c>
      <c r="W120">
        <f>W119+COUNTIF(전체당첨내역!$B120:$G120,22)</f>
        <v>14</v>
      </c>
      <c r="X120">
        <f>X119+COUNTIF(전체당첨내역!$B120:$G120,23)</f>
        <v>17</v>
      </c>
      <c r="Y120">
        <f>Y119+COUNTIF(전체당첨내역!$B120:$G120,24)</f>
        <v>14</v>
      </c>
      <c r="Z120">
        <f>Z119+COUNTIF(전체당첨내역!$B120:$G120,25)</f>
        <v>20</v>
      </c>
      <c r="AA120">
        <f>AA119+COUNTIF(전체당첨내역!$B120:$G120,26)</f>
        <v>20</v>
      </c>
      <c r="AB120">
        <f>AB119+COUNTIF(전체당첨내역!$B120:$G120,27)</f>
        <v>15</v>
      </c>
      <c r="AC120">
        <f>AC119+COUNTIF(전체당첨내역!$B120:$G120,28)</f>
        <v>8</v>
      </c>
      <c r="AD120">
        <f>AD119+COUNTIF(전체당첨내역!$B120:$G120,29)</f>
        <v>17</v>
      </c>
      <c r="AE120">
        <f>AE119+COUNTIF(전체당첨내역!$B120:$G120,30)</f>
        <v>15</v>
      </c>
      <c r="AF120">
        <f>AF119+COUNTIF(전체당첨내역!$B120:$G120,31)</f>
        <v>16</v>
      </c>
      <c r="AG120">
        <f>AG119+COUNTIF(전체당첨내역!$B120:$G120,32)</f>
        <v>15</v>
      </c>
      <c r="AH120">
        <f>AH119+COUNTIF(전체당첨내역!$B120:$G120,33)</f>
        <v>21</v>
      </c>
      <c r="AI120">
        <f>AI119+COUNTIF(전체당첨내역!$B120:$G120,34)</f>
        <v>14</v>
      </c>
      <c r="AJ120">
        <f>AJ119+COUNTIF(전체당첨내역!$B120:$G120,35)</f>
        <v>16</v>
      </c>
      <c r="AK120">
        <f>AK119+COUNTIF(전체당첨내역!$B120:$G120,36)</f>
        <v>20</v>
      </c>
      <c r="AL120">
        <f>AL119+COUNTIF(전체당첨내역!$B120:$G120,37)</f>
        <v>21</v>
      </c>
      <c r="AM120">
        <f>AM119+COUNTIF(전체당첨내역!$B120:$G120,38)</f>
        <v>13</v>
      </c>
      <c r="AN120">
        <f>AN119+COUNTIF(전체당첨내역!$B120:$G120,39)</f>
        <v>14</v>
      </c>
      <c r="AO120">
        <f>AO119+COUNTIF(전체당첨내역!$B120:$G120,40)</f>
        <v>23</v>
      </c>
      <c r="AP120">
        <f>AP119+COUNTIF(전체당첨내역!$B120:$G120,41)</f>
        <v>12</v>
      </c>
      <c r="AQ120">
        <f>AQ119+COUNTIF(전체당첨내역!$B120:$G120,42)</f>
        <v>16</v>
      </c>
      <c r="AR120">
        <f>AR119+COUNTIF(전체당첨내역!$B120:$G120,43)</f>
        <v>16</v>
      </c>
      <c r="AS120">
        <f>AS119+COUNTIF(전체당첨내역!$B120:$G120,44)</f>
        <v>18</v>
      </c>
      <c r="AT120">
        <f>AT119+COUNTIF(전체당첨내역!$B120:$G120,45)</f>
        <v>11</v>
      </c>
    </row>
    <row r="121" spans="1:46" ht="16.5" customHeight="1">
      <c r="A121">
        <v>120</v>
      </c>
      <c r="B121">
        <f>B120+COUNTIF(전체당첨내역!$B121:$G121,1)</f>
        <v>17</v>
      </c>
      <c r="C121">
        <f>C120+COUNTIF(전체당첨내역!$B121:$G121,2)</f>
        <v>18</v>
      </c>
      <c r="D121">
        <f>D120+COUNTIF(전체당첨내역!$B121:$G121,3)</f>
        <v>20</v>
      </c>
      <c r="E121">
        <f>E120+COUNTIF(전체당첨내역!$B121:$G121,4)</f>
        <v>19</v>
      </c>
      <c r="F121">
        <f>F120+COUNTIF(전체당첨내역!$B121:$G121,5)</f>
        <v>14</v>
      </c>
      <c r="G121">
        <f>G120+COUNTIF(전체당첨내역!$B121:$G121,6)</f>
        <v>19</v>
      </c>
      <c r="H121">
        <f>H120+COUNTIF(전체당첨내역!$B121:$G121,7)</f>
        <v>20</v>
      </c>
      <c r="I121">
        <f>I120+COUNTIF(전체당첨내역!$B121:$G121,8)</f>
        <v>14</v>
      </c>
      <c r="J121">
        <f>J120+COUNTIF(전체당첨내역!$B121:$G121,9)</f>
        <v>12</v>
      </c>
      <c r="K121">
        <f>K120+COUNTIF(전체당첨내역!$B121:$G121,10)</f>
        <v>19</v>
      </c>
      <c r="L121">
        <f>L120+COUNTIF(전체당첨내역!$B121:$G121,11)</f>
        <v>11</v>
      </c>
      <c r="M121">
        <f>M120+COUNTIF(전체당첨내역!$B121:$G121,12)</f>
        <v>11</v>
      </c>
      <c r="N121">
        <f>N120+COUNTIF(전체당첨내역!$B121:$G121,13)</f>
        <v>12</v>
      </c>
      <c r="O121">
        <f>O120+COUNTIF(전체당첨내역!$B121:$G121,14)</f>
        <v>16</v>
      </c>
      <c r="P121">
        <f>P120+COUNTIF(전체당첨내역!$B121:$G121,15)</f>
        <v>16</v>
      </c>
      <c r="Q121">
        <f>Q120+COUNTIF(전체당첨내역!$B121:$G121,16)</f>
        <v>15</v>
      </c>
      <c r="R121">
        <f>R120+COUNTIF(전체당첨내역!$B121:$G121,17)</f>
        <v>23</v>
      </c>
      <c r="S121">
        <f>S120+COUNTIF(전체당첨내역!$B121:$G121,18)</f>
        <v>16</v>
      </c>
      <c r="T121">
        <f>T120+COUNTIF(전체당첨내역!$B121:$G121,19)</f>
        <v>13</v>
      </c>
      <c r="U121">
        <f>U120+COUNTIF(전체당첨내역!$B121:$G121,20)</f>
        <v>14</v>
      </c>
      <c r="V121">
        <f>V120+COUNTIF(전체당첨내역!$B121:$G121,21)</f>
        <v>13</v>
      </c>
      <c r="W121">
        <f>W120+COUNTIF(전체당첨내역!$B121:$G121,22)</f>
        <v>14</v>
      </c>
      <c r="X121">
        <f>X120+COUNTIF(전체당첨내역!$B121:$G121,23)</f>
        <v>17</v>
      </c>
      <c r="Y121">
        <f>Y120+COUNTIF(전체당첨내역!$B121:$G121,24)</f>
        <v>14</v>
      </c>
      <c r="Z121">
        <f>Z120+COUNTIF(전체당첨내역!$B121:$G121,25)</f>
        <v>20</v>
      </c>
      <c r="AA121">
        <f>AA120+COUNTIF(전체당첨내역!$B121:$G121,26)</f>
        <v>20</v>
      </c>
      <c r="AB121">
        <f>AB120+COUNTIF(전체당첨내역!$B121:$G121,27)</f>
        <v>15</v>
      </c>
      <c r="AC121">
        <f>AC120+COUNTIF(전체당첨내역!$B121:$G121,28)</f>
        <v>8</v>
      </c>
      <c r="AD121">
        <f>AD120+COUNTIF(전체당첨내역!$B121:$G121,29)</f>
        <v>17</v>
      </c>
      <c r="AE121">
        <f>AE120+COUNTIF(전체당첨내역!$B121:$G121,30)</f>
        <v>15</v>
      </c>
      <c r="AF121">
        <f>AF120+COUNTIF(전체당첨내역!$B121:$G121,31)</f>
        <v>16</v>
      </c>
      <c r="AG121">
        <f>AG120+COUNTIF(전체당첨내역!$B121:$G121,32)</f>
        <v>16</v>
      </c>
      <c r="AH121">
        <f>AH120+COUNTIF(전체당첨내역!$B121:$G121,33)</f>
        <v>21</v>
      </c>
      <c r="AI121">
        <f>AI120+COUNTIF(전체당첨내역!$B121:$G121,34)</f>
        <v>14</v>
      </c>
      <c r="AJ121">
        <f>AJ120+COUNTIF(전체당첨내역!$B121:$G121,35)</f>
        <v>16</v>
      </c>
      <c r="AK121">
        <f>AK120+COUNTIF(전체당첨내역!$B121:$G121,36)</f>
        <v>20</v>
      </c>
      <c r="AL121">
        <f>AL120+COUNTIF(전체당첨내역!$B121:$G121,37)</f>
        <v>22</v>
      </c>
      <c r="AM121">
        <f>AM120+COUNTIF(전체당첨내역!$B121:$G121,38)</f>
        <v>13</v>
      </c>
      <c r="AN121">
        <f>AN120+COUNTIF(전체당첨내역!$B121:$G121,39)</f>
        <v>14</v>
      </c>
      <c r="AO121">
        <f>AO120+COUNTIF(전체당첨내역!$B121:$G121,40)</f>
        <v>23</v>
      </c>
      <c r="AP121">
        <f>AP120+COUNTIF(전체당첨내역!$B121:$G121,41)</f>
        <v>12</v>
      </c>
      <c r="AQ121">
        <f>AQ120+COUNTIF(전체당첨내역!$B121:$G121,42)</f>
        <v>16</v>
      </c>
      <c r="AR121">
        <f>AR120+COUNTIF(전체당첨내역!$B121:$G121,43)</f>
        <v>16</v>
      </c>
      <c r="AS121">
        <f>AS120+COUNTIF(전체당첨내역!$B121:$G121,44)</f>
        <v>18</v>
      </c>
      <c r="AT121">
        <f>AT120+COUNTIF(전체당첨내역!$B121:$G121,45)</f>
        <v>11</v>
      </c>
    </row>
    <row r="122" spans="1:46" ht="16.5" customHeight="1">
      <c r="A122">
        <v>121</v>
      </c>
      <c r="B122">
        <f>B121+COUNTIF(전체당첨내역!$B122:$G122,1)</f>
        <v>17</v>
      </c>
      <c r="C122">
        <f>C121+COUNTIF(전체당첨내역!$B122:$G122,2)</f>
        <v>18</v>
      </c>
      <c r="D122">
        <f>D121+COUNTIF(전체당첨내역!$B122:$G122,3)</f>
        <v>20</v>
      </c>
      <c r="E122">
        <f>E121+COUNTIF(전체당첨내역!$B122:$G122,4)</f>
        <v>19</v>
      </c>
      <c r="F122">
        <f>F121+COUNTIF(전체당첨내역!$B122:$G122,5)</f>
        <v>14</v>
      </c>
      <c r="G122">
        <f>G121+COUNTIF(전체당첨내역!$B122:$G122,6)</f>
        <v>19</v>
      </c>
      <c r="H122">
        <f>H121+COUNTIF(전체당첨내역!$B122:$G122,7)</f>
        <v>20</v>
      </c>
      <c r="I122">
        <f>I121+COUNTIF(전체당첨내역!$B122:$G122,8)</f>
        <v>14</v>
      </c>
      <c r="J122">
        <f>J121+COUNTIF(전체당첨내역!$B122:$G122,9)</f>
        <v>12</v>
      </c>
      <c r="K122">
        <f>K121+COUNTIF(전체당첨내역!$B122:$G122,10)</f>
        <v>19</v>
      </c>
      <c r="L122">
        <f>L121+COUNTIF(전체당첨내역!$B122:$G122,11)</f>
        <v>11</v>
      </c>
      <c r="M122">
        <f>M121+COUNTIF(전체당첨내역!$B122:$G122,12)</f>
        <v>12</v>
      </c>
      <c r="N122">
        <f>N121+COUNTIF(전체당첨내역!$B122:$G122,13)</f>
        <v>12</v>
      </c>
      <c r="O122">
        <f>O121+COUNTIF(전체당첨내역!$B122:$G122,14)</f>
        <v>16</v>
      </c>
      <c r="P122">
        <f>P121+COUNTIF(전체당첨내역!$B122:$G122,15)</f>
        <v>16</v>
      </c>
      <c r="Q122">
        <f>Q121+COUNTIF(전체당첨내역!$B122:$G122,16)</f>
        <v>15</v>
      </c>
      <c r="R122">
        <f>R121+COUNTIF(전체당첨내역!$B122:$G122,17)</f>
        <v>23</v>
      </c>
      <c r="S122">
        <f>S121+COUNTIF(전체당첨내역!$B122:$G122,18)</f>
        <v>16</v>
      </c>
      <c r="T122">
        <f>T121+COUNTIF(전체당첨내역!$B122:$G122,19)</f>
        <v>13</v>
      </c>
      <c r="U122">
        <f>U121+COUNTIF(전체당첨내역!$B122:$G122,20)</f>
        <v>14</v>
      </c>
      <c r="V122">
        <f>V121+COUNTIF(전체당첨내역!$B122:$G122,21)</f>
        <v>13</v>
      </c>
      <c r="W122">
        <f>W121+COUNTIF(전체당첨내역!$B122:$G122,22)</f>
        <v>14</v>
      </c>
      <c r="X122">
        <f>X121+COUNTIF(전체당첨내역!$B122:$G122,23)</f>
        <v>17</v>
      </c>
      <c r="Y122">
        <f>Y121+COUNTIF(전체당첨내역!$B122:$G122,24)</f>
        <v>14</v>
      </c>
      <c r="Z122">
        <f>Z121+COUNTIF(전체당첨내역!$B122:$G122,25)</f>
        <v>20</v>
      </c>
      <c r="AA122">
        <f>AA121+COUNTIF(전체당첨내역!$B122:$G122,26)</f>
        <v>20</v>
      </c>
      <c r="AB122">
        <f>AB121+COUNTIF(전체당첨내역!$B122:$G122,27)</f>
        <v>15</v>
      </c>
      <c r="AC122">
        <f>AC121+COUNTIF(전체당첨내역!$B122:$G122,28)</f>
        <v>9</v>
      </c>
      <c r="AD122">
        <f>AD121+COUNTIF(전체당첨내역!$B122:$G122,29)</f>
        <v>17</v>
      </c>
      <c r="AE122">
        <f>AE121+COUNTIF(전체당첨내역!$B122:$G122,30)</f>
        <v>16</v>
      </c>
      <c r="AF122">
        <f>AF121+COUNTIF(전체당첨내역!$B122:$G122,31)</f>
        <v>16</v>
      </c>
      <c r="AG122">
        <f>AG121+COUNTIF(전체당첨내역!$B122:$G122,32)</f>
        <v>16</v>
      </c>
      <c r="AH122">
        <f>AH121+COUNTIF(전체당첨내역!$B122:$G122,33)</f>
        <v>21</v>
      </c>
      <c r="AI122">
        <f>AI121+COUNTIF(전체당첨내역!$B122:$G122,34)</f>
        <v>15</v>
      </c>
      <c r="AJ122">
        <f>AJ121+COUNTIF(전체당첨내역!$B122:$G122,35)</f>
        <v>16</v>
      </c>
      <c r="AK122">
        <f>AK121+COUNTIF(전체당첨내역!$B122:$G122,36)</f>
        <v>20</v>
      </c>
      <c r="AL122">
        <f>AL121+COUNTIF(전체당첨내역!$B122:$G122,37)</f>
        <v>22</v>
      </c>
      <c r="AM122">
        <f>AM121+COUNTIF(전체당첨내역!$B122:$G122,38)</f>
        <v>14</v>
      </c>
      <c r="AN122">
        <f>AN121+COUNTIF(전체당첨내역!$B122:$G122,39)</f>
        <v>14</v>
      </c>
      <c r="AO122">
        <f>AO121+COUNTIF(전체당첨내역!$B122:$G122,40)</f>
        <v>23</v>
      </c>
      <c r="AP122">
        <f>AP121+COUNTIF(전체당첨내역!$B122:$G122,41)</f>
        <v>12</v>
      </c>
      <c r="AQ122">
        <f>AQ121+COUNTIF(전체당첨내역!$B122:$G122,42)</f>
        <v>16</v>
      </c>
      <c r="AR122">
        <f>AR121+COUNTIF(전체당첨내역!$B122:$G122,43)</f>
        <v>17</v>
      </c>
      <c r="AS122">
        <f>AS121+COUNTIF(전체당첨내역!$B122:$G122,44)</f>
        <v>18</v>
      </c>
      <c r="AT122">
        <f>AT121+COUNTIF(전체당첨내역!$B122:$G122,45)</f>
        <v>11</v>
      </c>
    </row>
    <row r="123" spans="1:46" ht="16.5" customHeight="1">
      <c r="A123">
        <v>122</v>
      </c>
      <c r="B123">
        <f>B122+COUNTIF(전체당첨내역!$B123:$G123,1)</f>
        <v>18</v>
      </c>
      <c r="C123">
        <f>C122+COUNTIF(전체당첨내역!$B123:$G123,2)</f>
        <v>18</v>
      </c>
      <c r="D123">
        <f>D122+COUNTIF(전체당첨내역!$B123:$G123,3)</f>
        <v>20</v>
      </c>
      <c r="E123">
        <f>E122+COUNTIF(전체당첨내역!$B123:$G123,4)</f>
        <v>19</v>
      </c>
      <c r="F123">
        <f>F122+COUNTIF(전체당첨내역!$B123:$G123,5)</f>
        <v>14</v>
      </c>
      <c r="G123">
        <f>G122+COUNTIF(전체당첨내역!$B123:$G123,6)</f>
        <v>19</v>
      </c>
      <c r="H123">
        <f>H122+COUNTIF(전체당첨내역!$B123:$G123,7)</f>
        <v>20</v>
      </c>
      <c r="I123">
        <f>I122+COUNTIF(전체당첨내역!$B123:$G123,8)</f>
        <v>14</v>
      </c>
      <c r="J123">
        <f>J122+COUNTIF(전체당첨내역!$B123:$G123,9)</f>
        <v>12</v>
      </c>
      <c r="K123">
        <f>K122+COUNTIF(전체당첨내역!$B123:$G123,10)</f>
        <v>19</v>
      </c>
      <c r="L123">
        <f>L122+COUNTIF(전체당첨내역!$B123:$G123,11)</f>
        <v>12</v>
      </c>
      <c r="M123">
        <f>M122+COUNTIF(전체당첨내역!$B123:$G123,12)</f>
        <v>12</v>
      </c>
      <c r="N123">
        <f>N122+COUNTIF(전체당첨내역!$B123:$G123,13)</f>
        <v>12</v>
      </c>
      <c r="O123">
        <f>O122+COUNTIF(전체당첨내역!$B123:$G123,14)</f>
        <v>16</v>
      </c>
      <c r="P123">
        <f>P122+COUNTIF(전체당첨내역!$B123:$G123,15)</f>
        <v>16</v>
      </c>
      <c r="Q123">
        <f>Q122+COUNTIF(전체당첨내역!$B123:$G123,16)</f>
        <v>16</v>
      </c>
      <c r="R123">
        <f>R122+COUNTIF(전체당첨내역!$B123:$G123,17)</f>
        <v>24</v>
      </c>
      <c r="S123">
        <f>S122+COUNTIF(전체당첨내역!$B123:$G123,18)</f>
        <v>16</v>
      </c>
      <c r="T123">
        <f>T122+COUNTIF(전체당첨내역!$B123:$G123,19)</f>
        <v>13</v>
      </c>
      <c r="U123">
        <f>U122+COUNTIF(전체당첨내역!$B123:$G123,20)</f>
        <v>14</v>
      </c>
      <c r="V123">
        <f>V122+COUNTIF(전체당첨내역!$B123:$G123,21)</f>
        <v>13</v>
      </c>
      <c r="W123">
        <f>W122+COUNTIF(전체당첨내역!$B123:$G123,22)</f>
        <v>14</v>
      </c>
      <c r="X123">
        <f>X122+COUNTIF(전체당첨내역!$B123:$G123,23)</f>
        <v>17</v>
      </c>
      <c r="Y123">
        <f>Y122+COUNTIF(전체당첨내역!$B123:$G123,24)</f>
        <v>14</v>
      </c>
      <c r="Z123">
        <f>Z122+COUNTIF(전체당첨내역!$B123:$G123,25)</f>
        <v>20</v>
      </c>
      <c r="AA123">
        <f>AA122+COUNTIF(전체당첨내역!$B123:$G123,26)</f>
        <v>20</v>
      </c>
      <c r="AB123">
        <f>AB122+COUNTIF(전체당첨내역!$B123:$G123,27)</f>
        <v>15</v>
      </c>
      <c r="AC123">
        <f>AC122+COUNTIF(전체당첨내역!$B123:$G123,28)</f>
        <v>9</v>
      </c>
      <c r="AD123">
        <f>AD122+COUNTIF(전체당첨내역!$B123:$G123,29)</f>
        <v>17</v>
      </c>
      <c r="AE123">
        <f>AE122+COUNTIF(전체당첨내역!$B123:$G123,30)</f>
        <v>16</v>
      </c>
      <c r="AF123">
        <f>AF122+COUNTIF(전체당첨내역!$B123:$G123,31)</f>
        <v>16</v>
      </c>
      <c r="AG123">
        <f>AG122+COUNTIF(전체당첨내역!$B123:$G123,32)</f>
        <v>16</v>
      </c>
      <c r="AH123">
        <f>AH122+COUNTIF(전체당첨내역!$B123:$G123,33)</f>
        <v>21</v>
      </c>
      <c r="AI123">
        <f>AI122+COUNTIF(전체당첨내역!$B123:$G123,34)</f>
        <v>15</v>
      </c>
      <c r="AJ123">
        <f>AJ122+COUNTIF(전체당첨내역!$B123:$G123,35)</f>
        <v>16</v>
      </c>
      <c r="AK123">
        <f>AK122+COUNTIF(전체당첨내역!$B123:$G123,36)</f>
        <v>21</v>
      </c>
      <c r="AL123">
        <f>AL122+COUNTIF(전체당첨내역!$B123:$G123,37)</f>
        <v>22</v>
      </c>
      <c r="AM123">
        <f>AM122+COUNTIF(전체당첨내역!$B123:$G123,38)</f>
        <v>14</v>
      </c>
      <c r="AN123">
        <f>AN122+COUNTIF(전체당첨내역!$B123:$G123,39)</f>
        <v>14</v>
      </c>
      <c r="AO123">
        <f>AO122+COUNTIF(전체당첨내역!$B123:$G123,40)</f>
        <v>24</v>
      </c>
      <c r="AP123">
        <f>AP122+COUNTIF(전체당첨내역!$B123:$G123,41)</f>
        <v>12</v>
      </c>
      <c r="AQ123">
        <f>AQ122+COUNTIF(전체당첨내역!$B123:$G123,42)</f>
        <v>16</v>
      </c>
      <c r="AR123">
        <f>AR122+COUNTIF(전체당첨내역!$B123:$G123,43)</f>
        <v>17</v>
      </c>
      <c r="AS123">
        <f>AS122+COUNTIF(전체당첨내역!$B123:$G123,44)</f>
        <v>18</v>
      </c>
      <c r="AT123">
        <f>AT122+COUNTIF(전체당첨내역!$B123:$G123,45)</f>
        <v>11</v>
      </c>
    </row>
    <row r="124" spans="1:46" ht="16.5" customHeight="1">
      <c r="A124">
        <v>123</v>
      </c>
      <c r="B124">
        <f>B123+COUNTIF(전체당첨내역!$B124:$G124,1)</f>
        <v>18</v>
      </c>
      <c r="C124">
        <f>C123+COUNTIF(전체당첨내역!$B124:$G124,2)</f>
        <v>18</v>
      </c>
      <c r="D124">
        <f>D123+COUNTIF(전체당첨내역!$B124:$G124,3)</f>
        <v>20</v>
      </c>
      <c r="E124">
        <f>E123+COUNTIF(전체당첨내역!$B124:$G124,4)</f>
        <v>19</v>
      </c>
      <c r="F124">
        <f>F123+COUNTIF(전체당첨내역!$B124:$G124,5)</f>
        <v>14</v>
      </c>
      <c r="G124">
        <f>G123+COUNTIF(전체당첨내역!$B124:$G124,6)</f>
        <v>19</v>
      </c>
      <c r="H124">
        <f>H123+COUNTIF(전체당첨내역!$B124:$G124,7)</f>
        <v>21</v>
      </c>
      <c r="I124">
        <f>I123+COUNTIF(전체당첨내역!$B124:$G124,8)</f>
        <v>14</v>
      </c>
      <c r="J124">
        <f>J123+COUNTIF(전체당첨내역!$B124:$G124,9)</f>
        <v>12</v>
      </c>
      <c r="K124">
        <f>K123+COUNTIF(전체당첨내역!$B124:$G124,10)</f>
        <v>19</v>
      </c>
      <c r="L124">
        <f>L123+COUNTIF(전체당첨내역!$B124:$G124,11)</f>
        <v>12</v>
      </c>
      <c r="M124">
        <f>M123+COUNTIF(전체당첨내역!$B124:$G124,12)</f>
        <v>12</v>
      </c>
      <c r="N124">
        <f>N123+COUNTIF(전체당첨내역!$B124:$G124,13)</f>
        <v>12</v>
      </c>
      <c r="O124">
        <f>O123+COUNTIF(전체당첨내역!$B124:$G124,14)</f>
        <v>16</v>
      </c>
      <c r="P124">
        <f>P123+COUNTIF(전체당첨내역!$B124:$G124,15)</f>
        <v>16</v>
      </c>
      <c r="Q124">
        <f>Q123+COUNTIF(전체당첨내역!$B124:$G124,16)</f>
        <v>16</v>
      </c>
      <c r="R124">
        <f>R123+COUNTIF(전체당첨내역!$B124:$G124,17)</f>
        <v>25</v>
      </c>
      <c r="S124">
        <f>S123+COUNTIF(전체당첨내역!$B124:$G124,18)</f>
        <v>17</v>
      </c>
      <c r="T124">
        <f>T123+COUNTIF(전체당첨내역!$B124:$G124,19)</f>
        <v>13</v>
      </c>
      <c r="U124">
        <f>U123+COUNTIF(전체당첨내역!$B124:$G124,20)</f>
        <v>14</v>
      </c>
      <c r="V124">
        <f>V123+COUNTIF(전체당첨내역!$B124:$G124,21)</f>
        <v>13</v>
      </c>
      <c r="W124">
        <f>W123+COUNTIF(전체당첨내역!$B124:$G124,22)</f>
        <v>14</v>
      </c>
      <c r="X124">
        <f>X123+COUNTIF(전체당첨내역!$B124:$G124,23)</f>
        <v>17</v>
      </c>
      <c r="Y124">
        <f>Y123+COUNTIF(전체당첨내역!$B124:$G124,24)</f>
        <v>14</v>
      </c>
      <c r="Z124">
        <f>Z123+COUNTIF(전체당첨내역!$B124:$G124,25)</f>
        <v>20</v>
      </c>
      <c r="AA124">
        <f>AA123+COUNTIF(전체당첨내역!$B124:$G124,26)</f>
        <v>20</v>
      </c>
      <c r="AB124">
        <f>AB123+COUNTIF(전체당첨내역!$B124:$G124,27)</f>
        <v>15</v>
      </c>
      <c r="AC124">
        <f>AC123+COUNTIF(전체당첨내역!$B124:$G124,28)</f>
        <v>10</v>
      </c>
      <c r="AD124">
        <f>AD123+COUNTIF(전체당첨내역!$B124:$G124,29)</f>
        <v>17</v>
      </c>
      <c r="AE124">
        <f>AE123+COUNTIF(전체당첨내역!$B124:$G124,30)</f>
        <v>17</v>
      </c>
      <c r="AF124">
        <f>AF123+COUNTIF(전체당첨내역!$B124:$G124,31)</f>
        <v>16</v>
      </c>
      <c r="AG124">
        <f>AG123+COUNTIF(전체당첨내역!$B124:$G124,32)</f>
        <v>16</v>
      </c>
      <c r="AH124">
        <f>AH123+COUNTIF(전체당첨내역!$B124:$G124,33)</f>
        <v>21</v>
      </c>
      <c r="AI124">
        <f>AI123+COUNTIF(전체당첨내역!$B124:$G124,34)</f>
        <v>15</v>
      </c>
      <c r="AJ124">
        <f>AJ123+COUNTIF(전체당첨내역!$B124:$G124,35)</f>
        <v>16</v>
      </c>
      <c r="AK124">
        <f>AK123+COUNTIF(전체당첨내역!$B124:$G124,36)</f>
        <v>21</v>
      </c>
      <c r="AL124">
        <f>AL123+COUNTIF(전체당첨내역!$B124:$G124,37)</f>
        <v>22</v>
      </c>
      <c r="AM124">
        <f>AM123+COUNTIF(전체당첨내역!$B124:$G124,38)</f>
        <v>14</v>
      </c>
      <c r="AN124">
        <f>AN123+COUNTIF(전체당첨내역!$B124:$G124,39)</f>
        <v>14</v>
      </c>
      <c r="AO124">
        <f>AO123+COUNTIF(전체당첨내역!$B124:$G124,40)</f>
        <v>24</v>
      </c>
      <c r="AP124">
        <f>AP123+COUNTIF(전체당첨내역!$B124:$G124,41)</f>
        <v>12</v>
      </c>
      <c r="AQ124">
        <f>AQ123+COUNTIF(전체당첨내역!$B124:$G124,42)</f>
        <v>16</v>
      </c>
      <c r="AR124">
        <f>AR123+COUNTIF(전체당첨내역!$B124:$G124,43)</f>
        <v>17</v>
      </c>
      <c r="AS124">
        <f>AS123+COUNTIF(전체당첨내역!$B124:$G124,44)</f>
        <v>18</v>
      </c>
      <c r="AT124">
        <f>AT123+COUNTIF(전체당첨내역!$B124:$G124,45)</f>
        <v>12</v>
      </c>
    </row>
    <row r="125" spans="1:46" ht="16.5" customHeight="1">
      <c r="A125">
        <v>124</v>
      </c>
      <c r="B125">
        <f>B124+COUNTIF(전체당첨내역!$B125:$G125,1)</f>
        <v>18</v>
      </c>
      <c r="C125">
        <f>C124+COUNTIF(전체당첨내역!$B125:$G125,2)</f>
        <v>18</v>
      </c>
      <c r="D125">
        <f>D124+COUNTIF(전체당첨내역!$B125:$G125,3)</f>
        <v>20</v>
      </c>
      <c r="E125">
        <f>E124+COUNTIF(전체당첨내역!$B125:$G125,4)</f>
        <v>20</v>
      </c>
      <c r="F125">
        <f>F124+COUNTIF(전체당첨내역!$B125:$G125,5)</f>
        <v>14</v>
      </c>
      <c r="G125">
        <f>G124+COUNTIF(전체당첨내역!$B125:$G125,6)</f>
        <v>19</v>
      </c>
      <c r="H125">
        <f>H124+COUNTIF(전체당첨내역!$B125:$G125,7)</f>
        <v>21</v>
      </c>
      <c r="I125">
        <f>I124+COUNTIF(전체당첨내역!$B125:$G125,8)</f>
        <v>14</v>
      </c>
      <c r="J125">
        <f>J124+COUNTIF(전체당첨내역!$B125:$G125,9)</f>
        <v>12</v>
      </c>
      <c r="K125">
        <f>K124+COUNTIF(전체당첨내역!$B125:$G125,10)</f>
        <v>19</v>
      </c>
      <c r="L125">
        <f>L124+COUNTIF(전체당첨내역!$B125:$G125,11)</f>
        <v>12</v>
      </c>
      <c r="M125">
        <f>M124+COUNTIF(전체당첨내역!$B125:$G125,12)</f>
        <v>12</v>
      </c>
      <c r="N125">
        <f>N124+COUNTIF(전체당첨내역!$B125:$G125,13)</f>
        <v>12</v>
      </c>
      <c r="O125">
        <f>O124+COUNTIF(전체당첨내역!$B125:$G125,14)</f>
        <v>16</v>
      </c>
      <c r="P125">
        <f>P124+COUNTIF(전체당첨내역!$B125:$G125,15)</f>
        <v>16</v>
      </c>
      <c r="Q125">
        <f>Q124+COUNTIF(전체당첨내역!$B125:$G125,16)</f>
        <v>17</v>
      </c>
      <c r="R125">
        <f>R124+COUNTIF(전체당첨내역!$B125:$G125,17)</f>
        <v>25</v>
      </c>
      <c r="S125">
        <f>S124+COUNTIF(전체당첨내역!$B125:$G125,18)</f>
        <v>17</v>
      </c>
      <c r="T125">
        <f>T124+COUNTIF(전체당첨내역!$B125:$G125,19)</f>
        <v>13</v>
      </c>
      <c r="U125">
        <f>U124+COUNTIF(전체당첨내역!$B125:$G125,20)</f>
        <v>14</v>
      </c>
      <c r="V125">
        <f>V124+COUNTIF(전체당첨내역!$B125:$G125,21)</f>
        <v>13</v>
      </c>
      <c r="W125">
        <f>W124+COUNTIF(전체당첨내역!$B125:$G125,22)</f>
        <v>14</v>
      </c>
      <c r="X125">
        <f>X124+COUNTIF(전체당첨내역!$B125:$G125,23)</f>
        <v>18</v>
      </c>
      <c r="Y125">
        <f>Y124+COUNTIF(전체당첨내역!$B125:$G125,24)</f>
        <v>14</v>
      </c>
      <c r="Z125">
        <f>Z124+COUNTIF(전체당첨내역!$B125:$G125,25)</f>
        <v>21</v>
      </c>
      <c r="AA125">
        <f>AA124+COUNTIF(전체당첨내역!$B125:$G125,26)</f>
        <v>20</v>
      </c>
      <c r="AB125">
        <f>AB124+COUNTIF(전체당첨내역!$B125:$G125,27)</f>
        <v>15</v>
      </c>
      <c r="AC125">
        <f>AC124+COUNTIF(전체당첨내역!$B125:$G125,28)</f>
        <v>10</v>
      </c>
      <c r="AD125">
        <f>AD124+COUNTIF(전체당첨내역!$B125:$G125,29)</f>
        <v>18</v>
      </c>
      <c r="AE125">
        <f>AE124+COUNTIF(전체당첨내역!$B125:$G125,30)</f>
        <v>17</v>
      </c>
      <c r="AF125">
        <f>AF124+COUNTIF(전체당첨내역!$B125:$G125,31)</f>
        <v>16</v>
      </c>
      <c r="AG125">
        <f>AG124+COUNTIF(전체당첨내역!$B125:$G125,32)</f>
        <v>16</v>
      </c>
      <c r="AH125">
        <f>AH124+COUNTIF(전체당첨내역!$B125:$G125,33)</f>
        <v>21</v>
      </c>
      <c r="AI125">
        <f>AI124+COUNTIF(전체당첨내역!$B125:$G125,34)</f>
        <v>15</v>
      </c>
      <c r="AJ125">
        <f>AJ124+COUNTIF(전체당첨내역!$B125:$G125,35)</f>
        <v>16</v>
      </c>
      <c r="AK125">
        <f>AK124+COUNTIF(전체당첨내역!$B125:$G125,36)</f>
        <v>21</v>
      </c>
      <c r="AL125">
        <f>AL124+COUNTIF(전체당첨내역!$B125:$G125,37)</f>
        <v>22</v>
      </c>
      <c r="AM125">
        <f>AM124+COUNTIF(전체당첨내역!$B125:$G125,38)</f>
        <v>14</v>
      </c>
      <c r="AN125">
        <f>AN124+COUNTIF(전체당첨내역!$B125:$G125,39)</f>
        <v>14</v>
      </c>
      <c r="AO125">
        <f>AO124+COUNTIF(전체당첨내역!$B125:$G125,40)</f>
        <v>24</v>
      </c>
      <c r="AP125">
        <f>AP124+COUNTIF(전체당첨내역!$B125:$G125,41)</f>
        <v>12</v>
      </c>
      <c r="AQ125">
        <f>AQ124+COUNTIF(전체당첨내역!$B125:$G125,42)</f>
        <v>17</v>
      </c>
      <c r="AR125">
        <f>AR124+COUNTIF(전체당첨내역!$B125:$G125,43)</f>
        <v>17</v>
      </c>
      <c r="AS125">
        <f>AS124+COUNTIF(전체당첨내역!$B125:$G125,44)</f>
        <v>18</v>
      </c>
      <c r="AT125">
        <f>AT124+COUNTIF(전체당첨내역!$B125:$G125,45)</f>
        <v>12</v>
      </c>
    </row>
    <row r="126" spans="1:46" ht="16.5" customHeight="1">
      <c r="A126">
        <v>125</v>
      </c>
      <c r="B126">
        <f>B125+COUNTIF(전체당첨내역!$B126:$G126,1)</f>
        <v>18</v>
      </c>
      <c r="C126">
        <f>C125+COUNTIF(전체당첨내역!$B126:$G126,2)</f>
        <v>19</v>
      </c>
      <c r="D126">
        <f>D125+COUNTIF(전체당첨내역!$B126:$G126,3)</f>
        <v>20</v>
      </c>
      <c r="E126">
        <f>E125+COUNTIF(전체당첨내역!$B126:$G126,4)</f>
        <v>20</v>
      </c>
      <c r="F126">
        <f>F125+COUNTIF(전체당첨내역!$B126:$G126,5)</f>
        <v>14</v>
      </c>
      <c r="G126">
        <f>G125+COUNTIF(전체당첨내역!$B126:$G126,6)</f>
        <v>19</v>
      </c>
      <c r="H126">
        <f>H125+COUNTIF(전체당첨내역!$B126:$G126,7)</f>
        <v>21</v>
      </c>
      <c r="I126">
        <f>I125+COUNTIF(전체당첨내역!$B126:$G126,8)</f>
        <v>15</v>
      </c>
      <c r="J126">
        <f>J125+COUNTIF(전체당첨내역!$B126:$G126,9)</f>
        <v>12</v>
      </c>
      <c r="K126">
        <f>K125+COUNTIF(전체당첨내역!$B126:$G126,10)</f>
        <v>19</v>
      </c>
      <c r="L126">
        <f>L125+COUNTIF(전체당첨내역!$B126:$G126,11)</f>
        <v>12</v>
      </c>
      <c r="M126">
        <f>M125+COUNTIF(전체당첨내역!$B126:$G126,12)</f>
        <v>12</v>
      </c>
      <c r="N126">
        <f>N125+COUNTIF(전체당첨내역!$B126:$G126,13)</f>
        <v>12</v>
      </c>
      <c r="O126">
        <f>O125+COUNTIF(전체당첨내역!$B126:$G126,14)</f>
        <v>16</v>
      </c>
      <c r="P126">
        <f>P125+COUNTIF(전체당첨내역!$B126:$G126,15)</f>
        <v>16</v>
      </c>
      <c r="Q126">
        <f>Q125+COUNTIF(전체당첨내역!$B126:$G126,16)</f>
        <v>17</v>
      </c>
      <c r="R126">
        <f>R125+COUNTIF(전체당첨내역!$B126:$G126,17)</f>
        <v>25</v>
      </c>
      <c r="S126">
        <f>S125+COUNTIF(전체당첨내역!$B126:$G126,18)</f>
        <v>17</v>
      </c>
      <c r="T126">
        <f>T125+COUNTIF(전체당첨내역!$B126:$G126,19)</f>
        <v>13</v>
      </c>
      <c r="U126">
        <f>U125+COUNTIF(전체당첨내역!$B126:$G126,20)</f>
        <v>14</v>
      </c>
      <c r="V126">
        <f>V125+COUNTIF(전체당첨내역!$B126:$G126,21)</f>
        <v>13</v>
      </c>
      <c r="W126">
        <f>W125+COUNTIF(전체당첨내역!$B126:$G126,22)</f>
        <v>14</v>
      </c>
      <c r="X126">
        <f>X125+COUNTIF(전체당첨내역!$B126:$G126,23)</f>
        <v>18</v>
      </c>
      <c r="Y126">
        <f>Y125+COUNTIF(전체당첨내역!$B126:$G126,24)</f>
        <v>14</v>
      </c>
      <c r="Z126">
        <f>Z125+COUNTIF(전체당첨내역!$B126:$G126,25)</f>
        <v>21</v>
      </c>
      <c r="AA126">
        <f>AA125+COUNTIF(전체당첨내역!$B126:$G126,26)</f>
        <v>20</v>
      </c>
      <c r="AB126">
        <f>AB125+COUNTIF(전체당첨내역!$B126:$G126,27)</f>
        <v>15</v>
      </c>
      <c r="AC126">
        <f>AC125+COUNTIF(전체당첨내역!$B126:$G126,28)</f>
        <v>10</v>
      </c>
      <c r="AD126">
        <f>AD125+COUNTIF(전체당첨내역!$B126:$G126,29)</f>
        <v>18</v>
      </c>
      <c r="AE126">
        <f>AE125+COUNTIF(전체당첨내역!$B126:$G126,30)</f>
        <v>17</v>
      </c>
      <c r="AF126">
        <f>AF125+COUNTIF(전체당첨내역!$B126:$G126,31)</f>
        <v>16</v>
      </c>
      <c r="AG126">
        <f>AG125+COUNTIF(전체당첨내역!$B126:$G126,32)</f>
        <v>17</v>
      </c>
      <c r="AH126">
        <f>AH125+COUNTIF(전체당첨내역!$B126:$G126,33)</f>
        <v>22</v>
      </c>
      <c r="AI126">
        <f>AI125+COUNTIF(전체당첨내역!$B126:$G126,34)</f>
        <v>15</v>
      </c>
      <c r="AJ126">
        <f>AJ125+COUNTIF(전체당첨내역!$B126:$G126,35)</f>
        <v>17</v>
      </c>
      <c r="AK126">
        <f>AK125+COUNTIF(전체당첨내역!$B126:$G126,36)</f>
        <v>22</v>
      </c>
      <c r="AL126">
        <f>AL125+COUNTIF(전체당첨내역!$B126:$G126,37)</f>
        <v>22</v>
      </c>
      <c r="AM126">
        <f>AM125+COUNTIF(전체당첨내역!$B126:$G126,38)</f>
        <v>14</v>
      </c>
      <c r="AN126">
        <f>AN125+COUNTIF(전체당첨내역!$B126:$G126,39)</f>
        <v>14</v>
      </c>
      <c r="AO126">
        <f>AO125+COUNTIF(전체당첨내역!$B126:$G126,40)</f>
        <v>24</v>
      </c>
      <c r="AP126">
        <f>AP125+COUNTIF(전체당첨내역!$B126:$G126,41)</f>
        <v>12</v>
      </c>
      <c r="AQ126">
        <f>AQ125+COUNTIF(전체당첨내역!$B126:$G126,42)</f>
        <v>17</v>
      </c>
      <c r="AR126">
        <f>AR125+COUNTIF(전체당첨내역!$B126:$G126,43)</f>
        <v>17</v>
      </c>
      <c r="AS126">
        <f>AS125+COUNTIF(전체당첨내역!$B126:$G126,44)</f>
        <v>18</v>
      </c>
      <c r="AT126">
        <f>AT125+COUNTIF(전체당첨내역!$B126:$G126,45)</f>
        <v>12</v>
      </c>
    </row>
    <row r="127" spans="1:46" ht="16.5" customHeight="1">
      <c r="A127">
        <v>126</v>
      </c>
      <c r="B127">
        <f>B126+COUNTIF(전체당첨내역!$B127:$G127,1)</f>
        <v>18</v>
      </c>
      <c r="C127">
        <f>C126+COUNTIF(전체당첨내역!$B127:$G127,2)</f>
        <v>19</v>
      </c>
      <c r="D127">
        <f>D126+COUNTIF(전체당첨내역!$B127:$G127,3)</f>
        <v>20</v>
      </c>
      <c r="E127">
        <f>E126+COUNTIF(전체당첨내역!$B127:$G127,4)</f>
        <v>20</v>
      </c>
      <c r="F127">
        <f>F126+COUNTIF(전체당첨내역!$B127:$G127,5)</f>
        <v>14</v>
      </c>
      <c r="G127">
        <f>G126+COUNTIF(전체당첨내역!$B127:$G127,6)</f>
        <v>19</v>
      </c>
      <c r="H127">
        <f>H126+COUNTIF(전체당첨내역!$B127:$G127,7)</f>
        <v>22</v>
      </c>
      <c r="I127">
        <f>I126+COUNTIF(전체당첨내역!$B127:$G127,8)</f>
        <v>15</v>
      </c>
      <c r="J127">
        <f>J126+COUNTIF(전체당첨내역!$B127:$G127,9)</f>
        <v>12</v>
      </c>
      <c r="K127">
        <f>K126+COUNTIF(전체당첨내역!$B127:$G127,10)</f>
        <v>19</v>
      </c>
      <c r="L127">
        <f>L126+COUNTIF(전체당첨내역!$B127:$G127,11)</f>
        <v>12</v>
      </c>
      <c r="M127">
        <f>M126+COUNTIF(전체당첨내역!$B127:$G127,12)</f>
        <v>12</v>
      </c>
      <c r="N127">
        <f>N126+COUNTIF(전체당첨내역!$B127:$G127,13)</f>
        <v>12</v>
      </c>
      <c r="O127">
        <f>O126+COUNTIF(전체당첨내역!$B127:$G127,14)</f>
        <v>16</v>
      </c>
      <c r="P127">
        <f>P126+COUNTIF(전체당첨내역!$B127:$G127,15)</f>
        <v>16</v>
      </c>
      <c r="Q127">
        <f>Q126+COUNTIF(전체당첨내역!$B127:$G127,16)</f>
        <v>17</v>
      </c>
      <c r="R127">
        <f>R126+COUNTIF(전체당첨내역!$B127:$G127,17)</f>
        <v>25</v>
      </c>
      <c r="S127">
        <f>S126+COUNTIF(전체당첨내역!$B127:$G127,18)</f>
        <v>17</v>
      </c>
      <c r="T127">
        <f>T126+COUNTIF(전체당첨내역!$B127:$G127,19)</f>
        <v>13</v>
      </c>
      <c r="U127">
        <f>U126+COUNTIF(전체당첨내역!$B127:$G127,20)</f>
        <v>15</v>
      </c>
      <c r="V127">
        <f>V126+COUNTIF(전체당첨내역!$B127:$G127,21)</f>
        <v>13</v>
      </c>
      <c r="W127">
        <f>W126+COUNTIF(전체당첨내역!$B127:$G127,22)</f>
        <v>15</v>
      </c>
      <c r="X127">
        <f>X126+COUNTIF(전체당첨내역!$B127:$G127,23)</f>
        <v>18</v>
      </c>
      <c r="Y127">
        <f>Y126+COUNTIF(전체당첨내역!$B127:$G127,24)</f>
        <v>14</v>
      </c>
      <c r="Z127">
        <f>Z126+COUNTIF(전체당첨내역!$B127:$G127,25)</f>
        <v>21</v>
      </c>
      <c r="AA127">
        <f>AA126+COUNTIF(전체당첨내역!$B127:$G127,26)</f>
        <v>20</v>
      </c>
      <c r="AB127">
        <f>AB126+COUNTIF(전체당첨내역!$B127:$G127,27)</f>
        <v>16</v>
      </c>
      <c r="AC127">
        <f>AC126+COUNTIF(전체당첨내역!$B127:$G127,28)</f>
        <v>10</v>
      </c>
      <c r="AD127">
        <f>AD126+COUNTIF(전체당첨내역!$B127:$G127,29)</f>
        <v>18</v>
      </c>
      <c r="AE127">
        <f>AE126+COUNTIF(전체당첨내역!$B127:$G127,30)</f>
        <v>17</v>
      </c>
      <c r="AF127">
        <f>AF126+COUNTIF(전체당첨내역!$B127:$G127,31)</f>
        <v>16</v>
      </c>
      <c r="AG127">
        <f>AG126+COUNTIF(전체당첨내역!$B127:$G127,32)</f>
        <v>17</v>
      </c>
      <c r="AH127">
        <f>AH126+COUNTIF(전체당첨내역!$B127:$G127,33)</f>
        <v>22</v>
      </c>
      <c r="AI127">
        <f>AI126+COUNTIF(전체당첨내역!$B127:$G127,34)</f>
        <v>15</v>
      </c>
      <c r="AJ127">
        <f>AJ126+COUNTIF(전체당첨내역!$B127:$G127,35)</f>
        <v>17</v>
      </c>
      <c r="AK127">
        <f>AK126+COUNTIF(전체당첨내역!$B127:$G127,36)</f>
        <v>22</v>
      </c>
      <c r="AL127">
        <f>AL126+COUNTIF(전체당첨내역!$B127:$G127,37)</f>
        <v>22</v>
      </c>
      <c r="AM127">
        <f>AM126+COUNTIF(전체당첨내역!$B127:$G127,38)</f>
        <v>14</v>
      </c>
      <c r="AN127">
        <f>AN126+COUNTIF(전체당첨내역!$B127:$G127,39)</f>
        <v>14</v>
      </c>
      <c r="AO127">
        <f>AO126+COUNTIF(전체당첨내역!$B127:$G127,40)</f>
        <v>25</v>
      </c>
      <c r="AP127">
        <f>AP126+COUNTIF(전체당첨내역!$B127:$G127,41)</f>
        <v>12</v>
      </c>
      <c r="AQ127">
        <f>AQ126+COUNTIF(전체당첨내역!$B127:$G127,42)</f>
        <v>17</v>
      </c>
      <c r="AR127">
        <f>AR126+COUNTIF(전체당첨내역!$B127:$G127,43)</f>
        <v>18</v>
      </c>
      <c r="AS127">
        <f>AS126+COUNTIF(전체당첨내역!$B127:$G127,44)</f>
        <v>18</v>
      </c>
      <c r="AT127">
        <f>AT126+COUNTIF(전체당첨내역!$B127:$G127,45)</f>
        <v>12</v>
      </c>
    </row>
    <row r="128" spans="1:46" ht="16.5" customHeight="1">
      <c r="A128">
        <v>127</v>
      </c>
      <c r="B128">
        <f>B127+COUNTIF(전체당첨내역!$B128:$G128,1)</f>
        <v>18</v>
      </c>
      <c r="C128">
        <f>C127+COUNTIF(전체당첨내역!$B128:$G128,2)</f>
        <v>19</v>
      </c>
      <c r="D128">
        <f>D127+COUNTIF(전체당첨내역!$B128:$G128,3)</f>
        <v>21</v>
      </c>
      <c r="E128">
        <f>E127+COUNTIF(전체당첨내역!$B128:$G128,4)</f>
        <v>20</v>
      </c>
      <c r="F128">
        <f>F127+COUNTIF(전체당첨내역!$B128:$G128,5)</f>
        <v>15</v>
      </c>
      <c r="G128">
        <f>G127+COUNTIF(전체당첨내역!$B128:$G128,6)</f>
        <v>19</v>
      </c>
      <c r="H128">
        <f>H127+COUNTIF(전체당첨내역!$B128:$G128,7)</f>
        <v>22</v>
      </c>
      <c r="I128">
        <f>I127+COUNTIF(전체당첨내역!$B128:$G128,8)</f>
        <v>15</v>
      </c>
      <c r="J128">
        <f>J127+COUNTIF(전체당첨내역!$B128:$G128,9)</f>
        <v>12</v>
      </c>
      <c r="K128">
        <f>K127+COUNTIF(전체당첨내역!$B128:$G128,10)</f>
        <v>20</v>
      </c>
      <c r="L128">
        <f>L127+COUNTIF(전체당첨내역!$B128:$G128,11)</f>
        <v>12</v>
      </c>
      <c r="M128">
        <f>M127+COUNTIF(전체당첨내역!$B128:$G128,12)</f>
        <v>12</v>
      </c>
      <c r="N128">
        <f>N127+COUNTIF(전체당첨내역!$B128:$G128,13)</f>
        <v>12</v>
      </c>
      <c r="O128">
        <f>O127+COUNTIF(전체당첨내역!$B128:$G128,14)</f>
        <v>16</v>
      </c>
      <c r="P128">
        <f>P127+COUNTIF(전체당첨내역!$B128:$G128,15)</f>
        <v>16</v>
      </c>
      <c r="Q128">
        <f>Q127+COUNTIF(전체당첨내역!$B128:$G128,16)</f>
        <v>17</v>
      </c>
      <c r="R128">
        <f>R127+COUNTIF(전체당첨내역!$B128:$G128,17)</f>
        <v>25</v>
      </c>
      <c r="S128">
        <f>S127+COUNTIF(전체당첨내역!$B128:$G128,18)</f>
        <v>17</v>
      </c>
      <c r="T128">
        <f>T127+COUNTIF(전체당첨내역!$B128:$G128,19)</f>
        <v>13</v>
      </c>
      <c r="U128">
        <f>U127+COUNTIF(전체당첨내역!$B128:$G128,20)</f>
        <v>15</v>
      </c>
      <c r="V128">
        <f>V127+COUNTIF(전체당첨내역!$B128:$G128,21)</f>
        <v>13</v>
      </c>
      <c r="W128">
        <f>W127+COUNTIF(전체당첨내역!$B128:$G128,22)</f>
        <v>15</v>
      </c>
      <c r="X128">
        <f>X127+COUNTIF(전체당첨내역!$B128:$G128,23)</f>
        <v>18</v>
      </c>
      <c r="Y128">
        <f>Y127+COUNTIF(전체당첨내역!$B128:$G128,24)</f>
        <v>14</v>
      </c>
      <c r="Z128">
        <f>Z127+COUNTIF(전체당첨내역!$B128:$G128,25)</f>
        <v>21</v>
      </c>
      <c r="AA128">
        <f>AA127+COUNTIF(전체당첨내역!$B128:$G128,26)</f>
        <v>20</v>
      </c>
      <c r="AB128">
        <f>AB127+COUNTIF(전체당첨내역!$B128:$G128,27)</f>
        <v>16</v>
      </c>
      <c r="AC128">
        <f>AC127+COUNTIF(전체당첨내역!$B128:$G128,28)</f>
        <v>10</v>
      </c>
      <c r="AD128">
        <f>AD127+COUNTIF(전체당첨내역!$B128:$G128,29)</f>
        <v>19</v>
      </c>
      <c r="AE128">
        <f>AE127+COUNTIF(전체당첨내역!$B128:$G128,30)</f>
        <v>17</v>
      </c>
      <c r="AF128">
        <f>AF127+COUNTIF(전체당첨내역!$B128:$G128,31)</f>
        <v>16</v>
      </c>
      <c r="AG128">
        <f>AG127+COUNTIF(전체당첨내역!$B128:$G128,32)</f>
        <v>18</v>
      </c>
      <c r="AH128">
        <f>AH127+COUNTIF(전체당첨내역!$B128:$G128,33)</f>
        <v>22</v>
      </c>
      <c r="AI128">
        <f>AI127+COUNTIF(전체당첨내역!$B128:$G128,34)</f>
        <v>15</v>
      </c>
      <c r="AJ128">
        <f>AJ127+COUNTIF(전체당첨내역!$B128:$G128,35)</f>
        <v>17</v>
      </c>
      <c r="AK128">
        <f>AK127+COUNTIF(전체당첨내역!$B128:$G128,36)</f>
        <v>22</v>
      </c>
      <c r="AL128">
        <f>AL127+COUNTIF(전체당첨내역!$B128:$G128,37)</f>
        <v>22</v>
      </c>
      <c r="AM128">
        <f>AM127+COUNTIF(전체당첨내역!$B128:$G128,38)</f>
        <v>14</v>
      </c>
      <c r="AN128">
        <f>AN127+COUNTIF(전체당첨내역!$B128:$G128,39)</f>
        <v>14</v>
      </c>
      <c r="AO128">
        <f>AO127+COUNTIF(전체당첨내역!$B128:$G128,40)</f>
        <v>25</v>
      </c>
      <c r="AP128">
        <f>AP127+COUNTIF(전체당첨내역!$B128:$G128,41)</f>
        <v>12</v>
      </c>
      <c r="AQ128">
        <f>AQ127+COUNTIF(전체당첨내역!$B128:$G128,42)</f>
        <v>17</v>
      </c>
      <c r="AR128">
        <f>AR127+COUNTIF(전체당첨내역!$B128:$G128,43)</f>
        <v>19</v>
      </c>
      <c r="AS128">
        <f>AS127+COUNTIF(전체당첨내역!$B128:$G128,44)</f>
        <v>18</v>
      </c>
      <c r="AT128">
        <f>AT127+COUNTIF(전체당첨내역!$B128:$G128,45)</f>
        <v>12</v>
      </c>
    </row>
    <row r="129" spans="1:46" ht="16.5" customHeight="1">
      <c r="A129">
        <v>128</v>
      </c>
      <c r="B129">
        <f>B128+COUNTIF(전체당첨내역!$B129:$G129,1)</f>
        <v>18</v>
      </c>
      <c r="C129">
        <f>C128+COUNTIF(전체당첨내역!$B129:$G129,2)</f>
        <v>19</v>
      </c>
      <c r="D129">
        <f>D128+COUNTIF(전체당첨내역!$B129:$G129,3)</f>
        <v>21</v>
      </c>
      <c r="E129">
        <f>E128+COUNTIF(전체당첨내역!$B129:$G129,4)</f>
        <v>20</v>
      </c>
      <c r="F129">
        <f>F128+COUNTIF(전체당첨내역!$B129:$G129,5)</f>
        <v>15</v>
      </c>
      <c r="G129">
        <f>G128+COUNTIF(전체당첨내역!$B129:$G129,6)</f>
        <v>19</v>
      </c>
      <c r="H129">
        <f>H128+COUNTIF(전체당첨내역!$B129:$G129,7)</f>
        <v>22</v>
      </c>
      <c r="I129">
        <f>I128+COUNTIF(전체당첨내역!$B129:$G129,8)</f>
        <v>15</v>
      </c>
      <c r="J129">
        <f>J128+COUNTIF(전체당첨내역!$B129:$G129,9)</f>
        <v>12</v>
      </c>
      <c r="K129">
        <f>K128+COUNTIF(전체당첨내역!$B129:$G129,10)</f>
        <v>20</v>
      </c>
      <c r="L129">
        <f>L128+COUNTIF(전체당첨내역!$B129:$G129,11)</f>
        <v>12</v>
      </c>
      <c r="M129">
        <f>M128+COUNTIF(전체당첨내역!$B129:$G129,12)</f>
        <v>13</v>
      </c>
      <c r="N129">
        <f>N128+COUNTIF(전체당첨내역!$B129:$G129,13)</f>
        <v>12</v>
      </c>
      <c r="O129">
        <f>O128+COUNTIF(전체당첨내역!$B129:$G129,14)</f>
        <v>16</v>
      </c>
      <c r="P129">
        <f>P128+COUNTIF(전체당첨내역!$B129:$G129,15)</f>
        <v>16</v>
      </c>
      <c r="Q129">
        <f>Q128+COUNTIF(전체당첨내역!$B129:$G129,16)</f>
        <v>17</v>
      </c>
      <c r="R129">
        <f>R128+COUNTIF(전체당첨내역!$B129:$G129,17)</f>
        <v>25</v>
      </c>
      <c r="S129">
        <f>S128+COUNTIF(전체당첨내역!$B129:$G129,18)</f>
        <v>17</v>
      </c>
      <c r="T129">
        <f>T128+COUNTIF(전체당첨내역!$B129:$G129,19)</f>
        <v>13</v>
      </c>
      <c r="U129">
        <f>U128+COUNTIF(전체당첨내역!$B129:$G129,20)</f>
        <v>15</v>
      </c>
      <c r="V129">
        <f>V128+COUNTIF(전체당첨내역!$B129:$G129,21)</f>
        <v>13</v>
      </c>
      <c r="W129">
        <f>W128+COUNTIF(전체당첨내역!$B129:$G129,22)</f>
        <v>15</v>
      </c>
      <c r="X129">
        <f>X128+COUNTIF(전체당첨내역!$B129:$G129,23)</f>
        <v>18</v>
      </c>
      <c r="Y129">
        <f>Y128+COUNTIF(전체당첨내역!$B129:$G129,24)</f>
        <v>14</v>
      </c>
      <c r="Z129">
        <f>Z128+COUNTIF(전체당첨내역!$B129:$G129,25)</f>
        <v>21</v>
      </c>
      <c r="AA129">
        <f>AA128+COUNTIF(전체당첨내역!$B129:$G129,26)</f>
        <v>20</v>
      </c>
      <c r="AB129">
        <f>AB128+COUNTIF(전체당첨내역!$B129:$G129,27)</f>
        <v>16</v>
      </c>
      <c r="AC129">
        <f>AC128+COUNTIF(전체당첨내역!$B129:$G129,28)</f>
        <v>10</v>
      </c>
      <c r="AD129">
        <f>AD128+COUNTIF(전체당첨내역!$B129:$G129,29)</f>
        <v>19</v>
      </c>
      <c r="AE129">
        <f>AE128+COUNTIF(전체당첨내역!$B129:$G129,30)</f>
        <v>18</v>
      </c>
      <c r="AF129">
        <f>AF128+COUNTIF(전체당첨내역!$B129:$G129,31)</f>
        <v>16</v>
      </c>
      <c r="AG129">
        <f>AG128+COUNTIF(전체당첨내역!$B129:$G129,32)</f>
        <v>18</v>
      </c>
      <c r="AH129">
        <f>AH128+COUNTIF(전체당첨내역!$B129:$G129,33)</f>
        <v>22</v>
      </c>
      <c r="AI129">
        <f>AI128+COUNTIF(전체당첨내역!$B129:$G129,34)</f>
        <v>16</v>
      </c>
      <c r="AJ129">
        <f>AJ128+COUNTIF(전체당첨내역!$B129:$G129,35)</f>
        <v>17</v>
      </c>
      <c r="AK129">
        <f>AK128+COUNTIF(전체당첨내역!$B129:$G129,36)</f>
        <v>23</v>
      </c>
      <c r="AL129">
        <f>AL128+COUNTIF(전체당첨내역!$B129:$G129,37)</f>
        <v>23</v>
      </c>
      <c r="AM129">
        <f>AM128+COUNTIF(전체당첨내역!$B129:$G129,38)</f>
        <v>14</v>
      </c>
      <c r="AN129">
        <f>AN128+COUNTIF(전체당첨내역!$B129:$G129,39)</f>
        <v>14</v>
      </c>
      <c r="AO129">
        <f>AO128+COUNTIF(전체당첨내역!$B129:$G129,40)</f>
        <v>25</v>
      </c>
      <c r="AP129">
        <f>AP128+COUNTIF(전체당첨내역!$B129:$G129,41)</f>
        <v>12</v>
      </c>
      <c r="AQ129">
        <f>AQ128+COUNTIF(전체당첨내역!$B129:$G129,42)</f>
        <v>17</v>
      </c>
      <c r="AR129">
        <f>AR128+COUNTIF(전체당첨내역!$B129:$G129,43)</f>
        <v>19</v>
      </c>
      <c r="AS129">
        <f>AS128+COUNTIF(전체당첨내역!$B129:$G129,44)</f>
        <v>18</v>
      </c>
      <c r="AT129">
        <f>AT128+COUNTIF(전체당첨내역!$B129:$G129,45)</f>
        <v>13</v>
      </c>
    </row>
    <row r="130" spans="1:46" ht="16.5" customHeight="1">
      <c r="A130">
        <v>129</v>
      </c>
      <c r="B130">
        <f>B129+COUNTIF(전체당첨내역!$B130:$G130,1)</f>
        <v>18</v>
      </c>
      <c r="C130">
        <f>C129+COUNTIF(전체당첨내역!$B130:$G130,2)</f>
        <v>19</v>
      </c>
      <c r="D130">
        <f>D129+COUNTIF(전체당첨내역!$B130:$G130,3)</f>
        <v>21</v>
      </c>
      <c r="E130">
        <f>E129+COUNTIF(전체당첨내역!$B130:$G130,4)</f>
        <v>20</v>
      </c>
      <c r="F130">
        <f>F129+COUNTIF(전체당첨내역!$B130:$G130,5)</f>
        <v>15</v>
      </c>
      <c r="G130">
        <f>G129+COUNTIF(전체당첨내역!$B130:$G130,6)</f>
        <v>19</v>
      </c>
      <c r="H130">
        <f>H129+COUNTIF(전체당첨내역!$B130:$G130,7)</f>
        <v>22</v>
      </c>
      <c r="I130">
        <f>I129+COUNTIF(전체당첨내역!$B130:$G130,8)</f>
        <v>15</v>
      </c>
      <c r="J130">
        <f>J129+COUNTIF(전체당첨내역!$B130:$G130,9)</f>
        <v>12</v>
      </c>
      <c r="K130">
        <f>K129+COUNTIF(전체당첨내역!$B130:$G130,10)</f>
        <v>20</v>
      </c>
      <c r="L130">
        <f>L129+COUNTIF(전체당첨내역!$B130:$G130,11)</f>
        <v>12</v>
      </c>
      <c r="M130">
        <f>M129+COUNTIF(전체당첨내역!$B130:$G130,12)</f>
        <v>13</v>
      </c>
      <c r="N130">
        <f>N129+COUNTIF(전체당첨내역!$B130:$G130,13)</f>
        <v>12</v>
      </c>
      <c r="O130">
        <f>O129+COUNTIF(전체당첨내역!$B130:$G130,14)</f>
        <v>16</v>
      </c>
      <c r="P130">
        <f>P129+COUNTIF(전체당첨내역!$B130:$G130,15)</f>
        <v>16</v>
      </c>
      <c r="Q130">
        <f>Q129+COUNTIF(전체당첨내역!$B130:$G130,16)</f>
        <v>17</v>
      </c>
      <c r="R130">
        <f>R129+COUNTIF(전체당첨내역!$B130:$G130,17)</f>
        <v>25</v>
      </c>
      <c r="S130">
        <f>S129+COUNTIF(전체당첨내역!$B130:$G130,18)</f>
        <v>17</v>
      </c>
      <c r="T130">
        <f>T129+COUNTIF(전체당첨내역!$B130:$G130,19)</f>
        <v>14</v>
      </c>
      <c r="U130">
        <f>U129+COUNTIF(전체당첨내역!$B130:$G130,20)</f>
        <v>15</v>
      </c>
      <c r="V130">
        <f>V129+COUNTIF(전체당첨내역!$B130:$G130,21)</f>
        <v>13</v>
      </c>
      <c r="W130">
        <f>W129+COUNTIF(전체당첨내역!$B130:$G130,22)</f>
        <v>15</v>
      </c>
      <c r="X130">
        <f>X129+COUNTIF(전체당첨내역!$B130:$G130,23)</f>
        <v>19</v>
      </c>
      <c r="Y130">
        <f>Y129+COUNTIF(전체당첨내역!$B130:$G130,24)</f>
        <v>14</v>
      </c>
      <c r="Z130">
        <f>Z129+COUNTIF(전체당첨내역!$B130:$G130,25)</f>
        <v>22</v>
      </c>
      <c r="AA130">
        <f>AA129+COUNTIF(전체당첨내역!$B130:$G130,26)</f>
        <v>20</v>
      </c>
      <c r="AB130">
        <f>AB129+COUNTIF(전체당첨내역!$B130:$G130,27)</f>
        <v>16</v>
      </c>
      <c r="AC130">
        <f>AC129+COUNTIF(전체당첨내역!$B130:$G130,28)</f>
        <v>11</v>
      </c>
      <c r="AD130">
        <f>AD129+COUNTIF(전체당첨내역!$B130:$G130,29)</f>
        <v>19</v>
      </c>
      <c r="AE130">
        <f>AE129+COUNTIF(전체당첨내역!$B130:$G130,30)</f>
        <v>18</v>
      </c>
      <c r="AF130">
        <f>AF129+COUNTIF(전체당첨내역!$B130:$G130,31)</f>
        <v>16</v>
      </c>
      <c r="AG130">
        <f>AG129+COUNTIF(전체당첨내역!$B130:$G130,32)</f>
        <v>18</v>
      </c>
      <c r="AH130">
        <f>AH129+COUNTIF(전체당첨내역!$B130:$G130,33)</f>
        <v>22</v>
      </c>
      <c r="AI130">
        <f>AI129+COUNTIF(전체당첨내역!$B130:$G130,34)</f>
        <v>16</v>
      </c>
      <c r="AJ130">
        <f>AJ129+COUNTIF(전체당첨내역!$B130:$G130,35)</f>
        <v>17</v>
      </c>
      <c r="AK130">
        <f>AK129+COUNTIF(전체당첨내역!$B130:$G130,36)</f>
        <v>23</v>
      </c>
      <c r="AL130">
        <f>AL129+COUNTIF(전체당첨내역!$B130:$G130,37)</f>
        <v>23</v>
      </c>
      <c r="AM130">
        <f>AM129+COUNTIF(전체당첨내역!$B130:$G130,38)</f>
        <v>15</v>
      </c>
      <c r="AN130">
        <f>AN129+COUNTIF(전체당첨내역!$B130:$G130,39)</f>
        <v>14</v>
      </c>
      <c r="AO130">
        <f>AO129+COUNTIF(전체당첨내역!$B130:$G130,40)</f>
        <v>25</v>
      </c>
      <c r="AP130">
        <f>AP129+COUNTIF(전체당첨내역!$B130:$G130,41)</f>
        <v>12</v>
      </c>
      <c r="AQ130">
        <f>AQ129+COUNTIF(전체당첨내역!$B130:$G130,42)</f>
        <v>18</v>
      </c>
      <c r="AR130">
        <f>AR129+COUNTIF(전체당첨내역!$B130:$G130,43)</f>
        <v>19</v>
      </c>
      <c r="AS130">
        <f>AS129+COUNTIF(전체당첨내역!$B130:$G130,44)</f>
        <v>18</v>
      </c>
      <c r="AT130">
        <f>AT129+COUNTIF(전체당첨내역!$B130:$G130,45)</f>
        <v>13</v>
      </c>
    </row>
    <row r="131" spans="1:46" ht="16.5" customHeight="1">
      <c r="A131">
        <v>130</v>
      </c>
      <c r="B131">
        <f>B130+COUNTIF(전체당첨내역!$B131:$G131,1)</f>
        <v>18</v>
      </c>
      <c r="C131">
        <f>C130+COUNTIF(전체당첨내역!$B131:$G131,2)</f>
        <v>19</v>
      </c>
      <c r="D131">
        <f>D130+COUNTIF(전체당첨내역!$B131:$G131,3)</f>
        <v>21</v>
      </c>
      <c r="E131">
        <f>E130+COUNTIF(전체당첨내역!$B131:$G131,4)</f>
        <v>20</v>
      </c>
      <c r="F131">
        <f>F130+COUNTIF(전체당첨내역!$B131:$G131,5)</f>
        <v>15</v>
      </c>
      <c r="G131">
        <f>G130+COUNTIF(전체당첨내역!$B131:$G131,6)</f>
        <v>19</v>
      </c>
      <c r="H131">
        <f>H130+COUNTIF(전체당첨내역!$B131:$G131,7)</f>
        <v>23</v>
      </c>
      <c r="I131">
        <f>I130+COUNTIF(전체당첨내역!$B131:$G131,8)</f>
        <v>15</v>
      </c>
      <c r="J131">
        <f>J130+COUNTIF(전체당첨내역!$B131:$G131,9)</f>
        <v>12</v>
      </c>
      <c r="K131">
        <f>K130+COUNTIF(전체당첨내역!$B131:$G131,10)</f>
        <v>20</v>
      </c>
      <c r="L131">
        <f>L130+COUNTIF(전체당첨내역!$B131:$G131,11)</f>
        <v>12</v>
      </c>
      <c r="M131">
        <f>M130+COUNTIF(전체당첨내역!$B131:$G131,12)</f>
        <v>13</v>
      </c>
      <c r="N131">
        <f>N130+COUNTIF(전체당첨내역!$B131:$G131,13)</f>
        <v>12</v>
      </c>
      <c r="O131">
        <f>O130+COUNTIF(전체당첨내역!$B131:$G131,14)</f>
        <v>16</v>
      </c>
      <c r="P131">
        <f>P130+COUNTIF(전체당첨내역!$B131:$G131,15)</f>
        <v>16</v>
      </c>
      <c r="Q131">
        <f>Q130+COUNTIF(전체당첨내역!$B131:$G131,16)</f>
        <v>17</v>
      </c>
      <c r="R131">
        <f>R130+COUNTIF(전체당첨내역!$B131:$G131,17)</f>
        <v>25</v>
      </c>
      <c r="S131">
        <f>S130+COUNTIF(전체당첨내역!$B131:$G131,18)</f>
        <v>17</v>
      </c>
      <c r="T131">
        <f>T130+COUNTIF(전체당첨내역!$B131:$G131,19)</f>
        <v>15</v>
      </c>
      <c r="U131">
        <f>U130+COUNTIF(전체당첨내역!$B131:$G131,20)</f>
        <v>15</v>
      </c>
      <c r="V131">
        <f>V130+COUNTIF(전체당첨내역!$B131:$G131,21)</f>
        <v>13</v>
      </c>
      <c r="W131">
        <f>W130+COUNTIF(전체당첨내역!$B131:$G131,22)</f>
        <v>15</v>
      </c>
      <c r="X131">
        <f>X130+COUNTIF(전체당첨내역!$B131:$G131,23)</f>
        <v>19</v>
      </c>
      <c r="Y131">
        <f>Y130+COUNTIF(전체당첨내역!$B131:$G131,24)</f>
        <v>15</v>
      </c>
      <c r="Z131">
        <f>Z130+COUNTIF(전체당첨내역!$B131:$G131,25)</f>
        <v>22</v>
      </c>
      <c r="AA131">
        <f>AA130+COUNTIF(전체당첨내역!$B131:$G131,26)</f>
        <v>20</v>
      </c>
      <c r="AB131">
        <f>AB130+COUNTIF(전체당첨내역!$B131:$G131,27)</f>
        <v>17</v>
      </c>
      <c r="AC131">
        <f>AC130+COUNTIF(전체당첨내역!$B131:$G131,28)</f>
        <v>11</v>
      </c>
      <c r="AD131">
        <f>AD130+COUNTIF(전체당첨내역!$B131:$G131,29)</f>
        <v>19</v>
      </c>
      <c r="AE131">
        <f>AE130+COUNTIF(전체당첨내역!$B131:$G131,30)</f>
        <v>18</v>
      </c>
      <c r="AF131">
        <f>AF130+COUNTIF(전체당첨내역!$B131:$G131,31)</f>
        <v>16</v>
      </c>
      <c r="AG131">
        <f>AG130+COUNTIF(전체당첨내역!$B131:$G131,32)</f>
        <v>18</v>
      </c>
      <c r="AH131">
        <f>AH130+COUNTIF(전체당첨내역!$B131:$G131,33)</f>
        <v>22</v>
      </c>
      <c r="AI131">
        <f>AI130+COUNTIF(전체당첨내역!$B131:$G131,34)</f>
        <v>16</v>
      </c>
      <c r="AJ131">
        <f>AJ130+COUNTIF(전체당첨내역!$B131:$G131,35)</f>
        <v>17</v>
      </c>
      <c r="AK131">
        <f>AK130+COUNTIF(전체당첨내역!$B131:$G131,36)</f>
        <v>23</v>
      </c>
      <c r="AL131">
        <f>AL130+COUNTIF(전체당첨내역!$B131:$G131,37)</f>
        <v>23</v>
      </c>
      <c r="AM131">
        <f>AM130+COUNTIF(전체당첨내역!$B131:$G131,38)</f>
        <v>15</v>
      </c>
      <c r="AN131">
        <f>AN130+COUNTIF(전체당첨내역!$B131:$G131,39)</f>
        <v>14</v>
      </c>
      <c r="AO131">
        <f>AO130+COUNTIF(전체당첨내역!$B131:$G131,40)</f>
        <v>25</v>
      </c>
      <c r="AP131">
        <f>AP130+COUNTIF(전체당첨내역!$B131:$G131,41)</f>
        <v>12</v>
      </c>
      <c r="AQ131">
        <f>AQ130+COUNTIF(전체당첨내역!$B131:$G131,42)</f>
        <v>19</v>
      </c>
      <c r="AR131">
        <f>AR130+COUNTIF(전체당첨내역!$B131:$G131,43)</f>
        <v>19</v>
      </c>
      <c r="AS131">
        <f>AS130+COUNTIF(전체당첨내역!$B131:$G131,44)</f>
        <v>18</v>
      </c>
      <c r="AT131">
        <f>AT130+COUNTIF(전체당첨내역!$B131:$G131,45)</f>
        <v>14</v>
      </c>
    </row>
    <row r="132" spans="1:46" ht="16.5" customHeight="1">
      <c r="A132">
        <v>131</v>
      </c>
      <c r="B132">
        <f>B131+COUNTIF(전체당첨내역!$B132:$G132,1)</f>
        <v>18</v>
      </c>
      <c r="C132">
        <f>C131+COUNTIF(전체당첨내역!$B132:$G132,2)</f>
        <v>19</v>
      </c>
      <c r="D132">
        <f>D131+COUNTIF(전체당첨내역!$B132:$G132,3)</f>
        <v>21</v>
      </c>
      <c r="E132">
        <f>E131+COUNTIF(전체당첨내역!$B132:$G132,4)</f>
        <v>20</v>
      </c>
      <c r="F132">
        <f>F131+COUNTIF(전체당첨내역!$B132:$G132,5)</f>
        <v>15</v>
      </c>
      <c r="G132">
        <f>G131+COUNTIF(전체당첨내역!$B132:$G132,6)</f>
        <v>19</v>
      </c>
      <c r="H132">
        <f>H131+COUNTIF(전체당첨내역!$B132:$G132,7)</f>
        <v>23</v>
      </c>
      <c r="I132">
        <f>I131+COUNTIF(전체당첨내역!$B132:$G132,8)</f>
        <v>16</v>
      </c>
      <c r="J132">
        <f>J131+COUNTIF(전체당첨내역!$B132:$G132,9)</f>
        <v>12</v>
      </c>
      <c r="K132">
        <f>K131+COUNTIF(전체당첨내역!$B132:$G132,10)</f>
        <v>21</v>
      </c>
      <c r="L132">
        <f>L131+COUNTIF(전체당첨내역!$B132:$G132,11)</f>
        <v>13</v>
      </c>
      <c r="M132">
        <f>M131+COUNTIF(전체당첨내역!$B132:$G132,12)</f>
        <v>13</v>
      </c>
      <c r="N132">
        <f>N131+COUNTIF(전체당첨내역!$B132:$G132,13)</f>
        <v>12</v>
      </c>
      <c r="O132">
        <f>O131+COUNTIF(전체당첨내역!$B132:$G132,14)</f>
        <v>17</v>
      </c>
      <c r="P132">
        <f>P131+COUNTIF(전체당첨내역!$B132:$G132,15)</f>
        <v>17</v>
      </c>
      <c r="Q132">
        <f>Q131+COUNTIF(전체당첨내역!$B132:$G132,16)</f>
        <v>17</v>
      </c>
      <c r="R132">
        <f>R131+COUNTIF(전체당첨내역!$B132:$G132,17)</f>
        <v>25</v>
      </c>
      <c r="S132">
        <f>S131+COUNTIF(전체당첨내역!$B132:$G132,18)</f>
        <v>17</v>
      </c>
      <c r="T132">
        <f>T131+COUNTIF(전체당첨내역!$B132:$G132,19)</f>
        <v>15</v>
      </c>
      <c r="U132">
        <f>U131+COUNTIF(전체당첨내역!$B132:$G132,20)</f>
        <v>15</v>
      </c>
      <c r="V132">
        <f>V131+COUNTIF(전체당첨내역!$B132:$G132,21)</f>
        <v>14</v>
      </c>
      <c r="W132">
        <f>W131+COUNTIF(전체당첨내역!$B132:$G132,22)</f>
        <v>15</v>
      </c>
      <c r="X132">
        <f>X131+COUNTIF(전체당첨내역!$B132:$G132,23)</f>
        <v>19</v>
      </c>
      <c r="Y132">
        <f>Y131+COUNTIF(전체당첨내역!$B132:$G132,24)</f>
        <v>15</v>
      </c>
      <c r="Z132">
        <f>Z131+COUNTIF(전체당첨내역!$B132:$G132,25)</f>
        <v>22</v>
      </c>
      <c r="AA132">
        <f>AA131+COUNTIF(전체당첨내역!$B132:$G132,26)</f>
        <v>20</v>
      </c>
      <c r="AB132">
        <f>AB131+COUNTIF(전체당첨내역!$B132:$G132,27)</f>
        <v>17</v>
      </c>
      <c r="AC132">
        <f>AC131+COUNTIF(전체당첨내역!$B132:$G132,28)</f>
        <v>11</v>
      </c>
      <c r="AD132">
        <f>AD131+COUNTIF(전체당첨내역!$B132:$G132,29)</f>
        <v>19</v>
      </c>
      <c r="AE132">
        <f>AE131+COUNTIF(전체당첨내역!$B132:$G132,30)</f>
        <v>18</v>
      </c>
      <c r="AF132">
        <f>AF131+COUNTIF(전체당첨내역!$B132:$G132,31)</f>
        <v>16</v>
      </c>
      <c r="AG132">
        <f>AG131+COUNTIF(전체당첨내역!$B132:$G132,32)</f>
        <v>18</v>
      </c>
      <c r="AH132">
        <f>AH131+COUNTIF(전체당첨내역!$B132:$G132,33)</f>
        <v>22</v>
      </c>
      <c r="AI132">
        <f>AI131+COUNTIF(전체당첨내역!$B132:$G132,34)</f>
        <v>16</v>
      </c>
      <c r="AJ132">
        <f>AJ131+COUNTIF(전체당첨내역!$B132:$G132,35)</f>
        <v>17</v>
      </c>
      <c r="AK132">
        <f>AK131+COUNTIF(전체당첨내역!$B132:$G132,36)</f>
        <v>23</v>
      </c>
      <c r="AL132">
        <f>AL131+COUNTIF(전체당첨내역!$B132:$G132,37)</f>
        <v>23</v>
      </c>
      <c r="AM132">
        <f>AM131+COUNTIF(전체당첨내역!$B132:$G132,38)</f>
        <v>15</v>
      </c>
      <c r="AN132">
        <f>AN131+COUNTIF(전체당첨내역!$B132:$G132,39)</f>
        <v>14</v>
      </c>
      <c r="AO132">
        <f>AO131+COUNTIF(전체당첨내역!$B132:$G132,40)</f>
        <v>25</v>
      </c>
      <c r="AP132">
        <f>AP131+COUNTIF(전체당첨내역!$B132:$G132,41)</f>
        <v>12</v>
      </c>
      <c r="AQ132">
        <f>AQ131+COUNTIF(전체당첨내역!$B132:$G132,42)</f>
        <v>19</v>
      </c>
      <c r="AR132">
        <f>AR131+COUNTIF(전체당첨내역!$B132:$G132,43)</f>
        <v>19</v>
      </c>
      <c r="AS132">
        <f>AS131+COUNTIF(전체당첨내역!$B132:$G132,44)</f>
        <v>18</v>
      </c>
      <c r="AT132">
        <f>AT131+COUNTIF(전체당첨내역!$B132:$G132,45)</f>
        <v>14</v>
      </c>
    </row>
    <row r="133" spans="1:46" ht="16.5" customHeight="1">
      <c r="A133">
        <v>132</v>
      </c>
      <c r="B133">
        <f>B132+COUNTIF(전체당첨내역!$B133:$G133,1)</f>
        <v>18</v>
      </c>
      <c r="C133">
        <f>C132+COUNTIF(전체당첨내역!$B133:$G133,2)</f>
        <v>19</v>
      </c>
      <c r="D133">
        <f>D132+COUNTIF(전체당첨내역!$B133:$G133,3)</f>
        <v>22</v>
      </c>
      <c r="E133">
        <f>E132+COUNTIF(전체당첨내역!$B133:$G133,4)</f>
        <v>20</v>
      </c>
      <c r="F133">
        <f>F132+COUNTIF(전체당첨내역!$B133:$G133,5)</f>
        <v>15</v>
      </c>
      <c r="G133">
        <f>G132+COUNTIF(전체당첨내역!$B133:$G133,6)</f>
        <v>19</v>
      </c>
      <c r="H133">
        <f>H132+COUNTIF(전체당첨내역!$B133:$G133,7)</f>
        <v>23</v>
      </c>
      <c r="I133">
        <f>I132+COUNTIF(전체당첨내역!$B133:$G133,8)</f>
        <v>16</v>
      </c>
      <c r="J133">
        <f>J132+COUNTIF(전체당첨내역!$B133:$G133,9)</f>
        <v>12</v>
      </c>
      <c r="K133">
        <f>K132+COUNTIF(전체당첨내역!$B133:$G133,10)</f>
        <v>21</v>
      </c>
      <c r="L133">
        <f>L132+COUNTIF(전체당첨내역!$B133:$G133,11)</f>
        <v>13</v>
      </c>
      <c r="M133">
        <f>M132+COUNTIF(전체당첨내역!$B133:$G133,12)</f>
        <v>13</v>
      </c>
      <c r="N133">
        <f>N132+COUNTIF(전체당첨내역!$B133:$G133,13)</f>
        <v>12</v>
      </c>
      <c r="O133">
        <f>O132+COUNTIF(전체당첨내역!$B133:$G133,14)</f>
        <v>17</v>
      </c>
      <c r="P133">
        <f>P132+COUNTIF(전체당첨내역!$B133:$G133,15)</f>
        <v>17</v>
      </c>
      <c r="Q133">
        <f>Q132+COUNTIF(전체당첨내역!$B133:$G133,16)</f>
        <v>17</v>
      </c>
      <c r="R133">
        <f>R132+COUNTIF(전체당첨내역!$B133:$G133,17)</f>
        <v>26</v>
      </c>
      <c r="S133">
        <f>S132+COUNTIF(전체당첨내역!$B133:$G133,18)</f>
        <v>17</v>
      </c>
      <c r="T133">
        <f>T132+COUNTIF(전체당첨내역!$B133:$G133,19)</f>
        <v>15</v>
      </c>
      <c r="U133">
        <f>U132+COUNTIF(전체당첨내역!$B133:$G133,20)</f>
        <v>15</v>
      </c>
      <c r="V133">
        <f>V132+COUNTIF(전체당첨내역!$B133:$G133,21)</f>
        <v>14</v>
      </c>
      <c r="W133">
        <f>W132+COUNTIF(전체당첨내역!$B133:$G133,22)</f>
        <v>15</v>
      </c>
      <c r="X133">
        <f>X132+COUNTIF(전체당첨내역!$B133:$G133,23)</f>
        <v>20</v>
      </c>
      <c r="Y133">
        <f>Y132+COUNTIF(전체당첨내역!$B133:$G133,24)</f>
        <v>15</v>
      </c>
      <c r="Z133">
        <f>Z132+COUNTIF(전체당첨내역!$B133:$G133,25)</f>
        <v>22</v>
      </c>
      <c r="AA133">
        <f>AA132+COUNTIF(전체당첨내역!$B133:$G133,26)</f>
        <v>20</v>
      </c>
      <c r="AB133">
        <f>AB132+COUNTIF(전체당첨내역!$B133:$G133,27)</f>
        <v>17</v>
      </c>
      <c r="AC133">
        <f>AC132+COUNTIF(전체당첨내역!$B133:$G133,28)</f>
        <v>11</v>
      </c>
      <c r="AD133">
        <f>AD132+COUNTIF(전체당첨내역!$B133:$G133,29)</f>
        <v>19</v>
      </c>
      <c r="AE133">
        <f>AE132+COUNTIF(전체당첨내역!$B133:$G133,30)</f>
        <v>18</v>
      </c>
      <c r="AF133">
        <f>AF132+COUNTIF(전체당첨내역!$B133:$G133,31)</f>
        <v>16</v>
      </c>
      <c r="AG133">
        <f>AG132+COUNTIF(전체당첨내역!$B133:$G133,32)</f>
        <v>18</v>
      </c>
      <c r="AH133">
        <f>AH132+COUNTIF(전체당첨내역!$B133:$G133,33)</f>
        <v>22</v>
      </c>
      <c r="AI133">
        <f>AI132+COUNTIF(전체당첨내역!$B133:$G133,34)</f>
        <v>17</v>
      </c>
      <c r="AJ133">
        <f>AJ132+COUNTIF(전체당첨내역!$B133:$G133,35)</f>
        <v>17</v>
      </c>
      <c r="AK133">
        <f>AK132+COUNTIF(전체당첨내역!$B133:$G133,36)</f>
        <v>23</v>
      </c>
      <c r="AL133">
        <f>AL132+COUNTIF(전체당첨내역!$B133:$G133,37)</f>
        <v>23</v>
      </c>
      <c r="AM133">
        <f>AM132+COUNTIF(전체당첨내역!$B133:$G133,38)</f>
        <v>15</v>
      </c>
      <c r="AN133">
        <f>AN132+COUNTIF(전체당첨내역!$B133:$G133,39)</f>
        <v>14</v>
      </c>
      <c r="AO133">
        <f>AO132+COUNTIF(전체당첨내역!$B133:$G133,40)</f>
        <v>25</v>
      </c>
      <c r="AP133">
        <f>AP132+COUNTIF(전체당첨내역!$B133:$G133,41)</f>
        <v>13</v>
      </c>
      <c r="AQ133">
        <f>AQ132+COUNTIF(전체당첨내역!$B133:$G133,42)</f>
        <v>19</v>
      </c>
      <c r="AR133">
        <f>AR132+COUNTIF(전체당첨내역!$B133:$G133,43)</f>
        <v>19</v>
      </c>
      <c r="AS133">
        <f>AS132+COUNTIF(전체당첨내역!$B133:$G133,44)</f>
        <v>18</v>
      </c>
      <c r="AT133">
        <f>AT132+COUNTIF(전체당첨내역!$B133:$G133,45)</f>
        <v>15</v>
      </c>
    </row>
    <row r="134" spans="1:46" ht="16.5" customHeight="1">
      <c r="A134">
        <v>133</v>
      </c>
      <c r="B134">
        <f>B133+COUNTIF(전체당첨내역!$B134:$G134,1)</f>
        <v>18</v>
      </c>
      <c r="C134">
        <f>C133+COUNTIF(전체당첨내역!$B134:$G134,2)</f>
        <v>19</v>
      </c>
      <c r="D134">
        <f>D133+COUNTIF(전체당첨내역!$B134:$G134,3)</f>
        <v>22</v>
      </c>
      <c r="E134">
        <f>E133+COUNTIF(전체당첨내역!$B134:$G134,4)</f>
        <v>21</v>
      </c>
      <c r="F134">
        <f>F133+COUNTIF(전체당첨내역!$B134:$G134,5)</f>
        <v>15</v>
      </c>
      <c r="G134">
        <f>G133+COUNTIF(전체당첨내역!$B134:$G134,6)</f>
        <v>19</v>
      </c>
      <c r="H134">
        <f>H133+COUNTIF(전체당첨내역!$B134:$G134,7)</f>
        <v>24</v>
      </c>
      <c r="I134">
        <f>I133+COUNTIF(전체당첨내역!$B134:$G134,8)</f>
        <v>16</v>
      </c>
      <c r="J134">
        <f>J133+COUNTIF(전체당첨내역!$B134:$G134,9)</f>
        <v>12</v>
      </c>
      <c r="K134">
        <f>K133+COUNTIF(전체당첨내역!$B134:$G134,10)</f>
        <v>21</v>
      </c>
      <c r="L134">
        <f>L133+COUNTIF(전체당첨내역!$B134:$G134,11)</f>
        <v>13</v>
      </c>
      <c r="M134">
        <f>M133+COUNTIF(전체당첨내역!$B134:$G134,12)</f>
        <v>13</v>
      </c>
      <c r="N134">
        <f>N133+COUNTIF(전체당첨내역!$B134:$G134,13)</f>
        <v>12</v>
      </c>
      <c r="O134">
        <f>O133+COUNTIF(전체당첨내역!$B134:$G134,14)</f>
        <v>17</v>
      </c>
      <c r="P134">
        <f>P133+COUNTIF(전체당첨내역!$B134:$G134,15)</f>
        <v>18</v>
      </c>
      <c r="Q134">
        <f>Q133+COUNTIF(전체당첨내역!$B134:$G134,16)</f>
        <v>17</v>
      </c>
      <c r="R134">
        <f>R133+COUNTIF(전체당첨내역!$B134:$G134,17)</f>
        <v>26</v>
      </c>
      <c r="S134">
        <f>S133+COUNTIF(전체당첨내역!$B134:$G134,18)</f>
        <v>18</v>
      </c>
      <c r="T134">
        <f>T133+COUNTIF(전체당첨내역!$B134:$G134,19)</f>
        <v>15</v>
      </c>
      <c r="U134">
        <f>U133+COUNTIF(전체당첨내역!$B134:$G134,20)</f>
        <v>15</v>
      </c>
      <c r="V134">
        <f>V133+COUNTIF(전체당첨내역!$B134:$G134,21)</f>
        <v>14</v>
      </c>
      <c r="W134">
        <f>W133+COUNTIF(전체당첨내역!$B134:$G134,22)</f>
        <v>15</v>
      </c>
      <c r="X134">
        <f>X133+COUNTIF(전체당첨내역!$B134:$G134,23)</f>
        <v>21</v>
      </c>
      <c r="Y134">
        <f>Y133+COUNTIF(전체당첨내역!$B134:$G134,24)</f>
        <v>15</v>
      </c>
      <c r="Z134">
        <f>Z133+COUNTIF(전체당첨내역!$B134:$G134,25)</f>
        <v>22</v>
      </c>
      <c r="AA134">
        <f>AA133+COUNTIF(전체당첨내역!$B134:$G134,26)</f>
        <v>21</v>
      </c>
      <c r="AB134">
        <f>AB133+COUNTIF(전체당첨내역!$B134:$G134,27)</f>
        <v>17</v>
      </c>
      <c r="AC134">
        <f>AC133+COUNTIF(전체당첨내역!$B134:$G134,28)</f>
        <v>11</v>
      </c>
      <c r="AD134">
        <f>AD133+COUNTIF(전체당첨내역!$B134:$G134,29)</f>
        <v>19</v>
      </c>
      <c r="AE134">
        <f>AE133+COUNTIF(전체당첨내역!$B134:$G134,30)</f>
        <v>18</v>
      </c>
      <c r="AF134">
        <f>AF133+COUNTIF(전체당첨내역!$B134:$G134,31)</f>
        <v>16</v>
      </c>
      <c r="AG134">
        <f>AG133+COUNTIF(전체당첨내역!$B134:$G134,32)</f>
        <v>18</v>
      </c>
      <c r="AH134">
        <f>AH133+COUNTIF(전체당첨내역!$B134:$G134,33)</f>
        <v>22</v>
      </c>
      <c r="AI134">
        <f>AI133+COUNTIF(전체당첨내역!$B134:$G134,34)</f>
        <v>17</v>
      </c>
      <c r="AJ134">
        <f>AJ133+COUNTIF(전체당첨내역!$B134:$G134,35)</f>
        <v>17</v>
      </c>
      <c r="AK134">
        <f>AK133+COUNTIF(전체당첨내역!$B134:$G134,36)</f>
        <v>23</v>
      </c>
      <c r="AL134">
        <f>AL133+COUNTIF(전체당첨내역!$B134:$G134,37)</f>
        <v>23</v>
      </c>
      <c r="AM134">
        <f>AM133+COUNTIF(전체당첨내역!$B134:$G134,38)</f>
        <v>15</v>
      </c>
      <c r="AN134">
        <f>AN133+COUNTIF(전체당첨내역!$B134:$G134,39)</f>
        <v>14</v>
      </c>
      <c r="AO134">
        <f>AO133+COUNTIF(전체당첨내역!$B134:$G134,40)</f>
        <v>25</v>
      </c>
      <c r="AP134">
        <f>AP133+COUNTIF(전체당첨내역!$B134:$G134,41)</f>
        <v>13</v>
      </c>
      <c r="AQ134">
        <f>AQ133+COUNTIF(전체당첨내역!$B134:$G134,42)</f>
        <v>19</v>
      </c>
      <c r="AR134">
        <f>AR133+COUNTIF(전체당첨내역!$B134:$G134,43)</f>
        <v>19</v>
      </c>
      <c r="AS134">
        <f>AS133+COUNTIF(전체당첨내역!$B134:$G134,44)</f>
        <v>18</v>
      </c>
      <c r="AT134">
        <f>AT133+COUNTIF(전체당첨내역!$B134:$G134,45)</f>
        <v>15</v>
      </c>
    </row>
    <row r="135" spans="1:46" ht="16.5" customHeight="1">
      <c r="A135">
        <v>134</v>
      </c>
      <c r="B135">
        <f>B134+COUNTIF(전체당첨내역!$B135:$G135,1)</f>
        <v>18</v>
      </c>
      <c r="C135">
        <f>C134+COUNTIF(전체당첨내역!$B135:$G135,2)</f>
        <v>19</v>
      </c>
      <c r="D135">
        <f>D134+COUNTIF(전체당첨내역!$B135:$G135,3)</f>
        <v>23</v>
      </c>
      <c r="E135">
        <f>E134+COUNTIF(전체당첨내역!$B135:$G135,4)</f>
        <v>21</v>
      </c>
      <c r="F135">
        <f>F134+COUNTIF(전체당첨내역!$B135:$G135,5)</f>
        <v>15</v>
      </c>
      <c r="G135">
        <f>G134+COUNTIF(전체당첨내역!$B135:$G135,6)</f>
        <v>19</v>
      </c>
      <c r="H135">
        <f>H134+COUNTIF(전체당첨내역!$B135:$G135,7)</f>
        <v>24</v>
      </c>
      <c r="I135">
        <f>I134+COUNTIF(전체당첨내역!$B135:$G135,8)</f>
        <v>16</v>
      </c>
      <c r="J135">
        <f>J134+COUNTIF(전체당첨내역!$B135:$G135,9)</f>
        <v>12</v>
      </c>
      <c r="K135">
        <f>K134+COUNTIF(전체당첨내역!$B135:$G135,10)</f>
        <v>21</v>
      </c>
      <c r="L135">
        <f>L134+COUNTIF(전체당첨내역!$B135:$G135,11)</f>
        <v>13</v>
      </c>
      <c r="M135">
        <f>M134+COUNTIF(전체당첨내역!$B135:$G135,12)</f>
        <v>14</v>
      </c>
      <c r="N135">
        <f>N134+COUNTIF(전체당첨내역!$B135:$G135,13)</f>
        <v>12</v>
      </c>
      <c r="O135">
        <f>O134+COUNTIF(전체당첨내역!$B135:$G135,14)</f>
        <v>17</v>
      </c>
      <c r="P135">
        <f>P134+COUNTIF(전체당첨내역!$B135:$G135,15)</f>
        <v>18</v>
      </c>
      <c r="Q135">
        <f>Q134+COUNTIF(전체당첨내역!$B135:$G135,16)</f>
        <v>17</v>
      </c>
      <c r="R135">
        <f>R134+COUNTIF(전체당첨내역!$B135:$G135,17)</f>
        <v>26</v>
      </c>
      <c r="S135">
        <f>S134+COUNTIF(전체당첨내역!$B135:$G135,18)</f>
        <v>18</v>
      </c>
      <c r="T135">
        <f>T134+COUNTIF(전체당첨내역!$B135:$G135,19)</f>
        <v>15</v>
      </c>
      <c r="U135">
        <f>U134+COUNTIF(전체당첨내역!$B135:$G135,20)</f>
        <v>16</v>
      </c>
      <c r="V135">
        <f>V134+COUNTIF(전체당첨내역!$B135:$G135,21)</f>
        <v>14</v>
      </c>
      <c r="W135">
        <f>W134+COUNTIF(전체당첨내역!$B135:$G135,22)</f>
        <v>15</v>
      </c>
      <c r="X135">
        <f>X134+COUNTIF(전체당첨내역!$B135:$G135,23)</f>
        <v>22</v>
      </c>
      <c r="Y135">
        <f>Y134+COUNTIF(전체당첨내역!$B135:$G135,24)</f>
        <v>15</v>
      </c>
      <c r="Z135">
        <f>Z134+COUNTIF(전체당첨내역!$B135:$G135,25)</f>
        <v>22</v>
      </c>
      <c r="AA135">
        <f>AA134+COUNTIF(전체당첨내역!$B135:$G135,26)</f>
        <v>21</v>
      </c>
      <c r="AB135">
        <f>AB134+COUNTIF(전체당첨내역!$B135:$G135,27)</f>
        <v>17</v>
      </c>
      <c r="AC135">
        <f>AC134+COUNTIF(전체당첨내역!$B135:$G135,28)</f>
        <v>11</v>
      </c>
      <c r="AD135">
        <f>AD134+COUNTIF(전체당첨내역!$B135:$G135,29)</f>
        <v>19</v>
      </c>
      <c r="AE135">
        <f>AE134+COUNTIF(전체당첨내역!$B135:$G135,30)</f>
        <v>18</v>
      </c>
      <c r="AF135">
        <f>AF134+COUNTIF(전체당첨내역!$B135:$G135,31)</f>
        <v>17</v>
      </c>
      <c r="AG135">
        <f>AG134+COUNTIF(전체당첨내역!$B135:$G135,32)</f>
        <v>18</v>
      </c>
      <c r="AH135">
        <f>AH134+COUNTIF(전체당첨내역!$B135:$G135,33)</f>
        <v>22</v>
      </c>
      <c r="AI135">
        <f>AI134+COUNTIF(전체당첨내역!$B135:$G135,34)</f>
        <v>17</v>
      </c>
      <c r="AJ135">
        <f>AJ134+COUNTIF(전체당첨내역!$B135:$G135,35)</f>
        <v>18</v>
      </c>
      <c r="AK135">
        <f>AK134+COUNTIF(전체당첨내역!$B135:$G135,36)</f>
        <v>23</v>
      </c>
      <c r="AL135">
        <f>AL134+COUNTIF(전체당첨내역!$B135:$G135,37)</f>
        <v>23</v>
      </c>
      <c r="AM135">
        <f>AM134+COUNTIF(전체당첨내역!$B135:$G135,38)</f>
        <v>15</v>
      </c>
      <c r="AN135">
        <f>AN134+COUNTIF(전체당첨내역!$B135:$G135,39)</f>
        <v>14</v>
      </c>
      <c r="AO135">
        <f>AO134+COUNTIF(전체당첨내역!$B135:$G135,40)</f>
        <v>25</v>
      </c>
      <c r="AP135">
        <f>AP134+COUNTIF(전체당첨내역!$B135:$G135,41)</f>
        <v>13</v>
      </c>
      <c r="AQ135">
        <f>AQ134+COUNTIF(전체당첨내역!$B135:$G135,42)</f>
        <v>19</v>
      </c>
      <c r="AR135">
        <f>AR134+COUNTIF(전체당첨내역!$B135:$G135,43)</f>
        <v>19</v>
      </c>
      <c r="AS135">
        <f>AS134+COUNTIF(전체당첨내역!$B135:$G135,44)</f>
        <v>18</v>
      </c>
      <c r="AT135">
        <f>AT134+COUNTIF(전체당첨내역!$B135:$G135,45)</f>
        <v>15</v>
      </c>
    </row>
    <row r="136" spans="1:46" ht="16.5" customHeight="1">
      <c r="A136">
        <v>135</v>
      </c>
      <c r="B136">
        <f>B135+COUNTIF(전체당첨내역!$B136:$G136,1)</f>
        <v>18</v>
      </c>
      <c r="C136">
        <f>C135+COUNTIF(전체당첨내역!$B136:$G136,2)</f>
        <v>19</v>
      </c>
      <c r="D136">
        <f>D135+COUNTIF(전체당첨내역!$B136:$G136,3)</f>
        <v>23</v>
      </c>
      <c r="E136">
        <f>E135+COUNTIF(전체당첨내역!$B136:$G136,4)</f>
        <v>21</v>
      </c>
      <c r="F136">
        <f>F135+COUNTIF(전체당첨내역!$B136:$G136,5)</f>
        <v>15</v>
      </c>
      <c r="G136">
        <f>G135+COUNTIF(전체당첨내역!$B136:$G136,6)</f>
        <v>20</v>
      </c>
      <c r="H136">
        <f>H135+COUNTIF(전체당첨내역!$B136:$G136,7)</f>
        <v>24</v>
      </c>
      <c r="I136">
        <f>I135+COUNTIF(전체당첨내역!$B136:$G136,8)</f>
        <v>16</v>
      </c>
      <c r="J136">
        <f>J135+COUNTIF(전체당첨내역!$B136:$G136,9)</f>
        <v>12</v>
      </c>
      <c r="K136">
        <f>K135+COUNTIF(전체당첨내역!$B136:$G136,10)</f>
        <v>21</v>
      </c>
      <c r="L136">
        <f>L135+COUNTIF(전체당첨내역!$B136:$G136,11)</f>
        <v>13</v>
      </c>
      <c r="M136">
        <f>M135+COUNTIF(전체당첨내역!$B136:$G136,12)</f>
        <v>14</v>
      </c>
      <c r="N136">
        <f>N135+COUNTIF(전체당첨내역!$B136:$G136,13)</f>
        <v>12</v>
      </c>
      <c r="O136">
        <f>O135+COUNTIF(전체당첨내역!$B136:$G136,14)</f>
        <v>18</v>
      </c>
      <c r="P136">
        <f>P135+COUNTIF(전체당첨내역!$B136:$G136,15)</f>
        <v>18</v>
      </c>
      <c r="Q136">
        <f>Q135+COUNTIF(전체당첨내역!$B136:$G136,16)</f>
        <v>17</v>
      </c>
      <c r="R136">
        <f>R135+COUNTIF(전체당첨내역!$B136:$G136,17)</f>
        <v>26</v>
      </c>
      <c r="S136">
        <f>S135+COUNTIF(전체당첨내역!$B136:$G136,18)</f>
        <v>18</v>
      </c>
      <c r="T136">
        <f>T135+COUNTIF(전체당첨내역!$B136:$G136,19)</f>
        <v>15</v>
      </c>
      <c r="U136">
        <f>U135+COUNTIF(전체당첨내역!$B136:$G136,20)</f>
        <v>16</v>
      </c>
      <c r="V136">
        <f>V135+COUNTIF(전체당첨내역!$B136:$G136,21)</f>
        <v>14</v>
      </c>
      <c r="W136">
        <f>W135+COUNTIF(전체당첨내역!$B136:$G136,22)</f>
        <v>16</v>
      </c>
      <c r="X136">
        <f>X135+COUNTIF(전체당첨내역!$B136:$G136,23)</f>
        <v>22</v>
      </c>
      <c r="Y136">
        <f>Y135+COUNTIF(전체당첨내역!$B136:$G136,24)</f>
        <v>15</v>
      </c>
      <c r="Z136">
        <f>Z135+COUNTIF(전체당첨내역!$B136:$G136,25)</f>
        <v>22</v>
      </c>
      <c r="AA136">
        <f>AA135+COUNTIF(전체당첨내역!$B136:$G136,26)</f>
        <v>21</v>
      </c>
      <c r="AB136">
        <f>AB135+COUNTIF(전체당첨내역!$B136:$G136,27)</f>
        <v>17</v>
      </c>
      <c r="AC136">
        <f>AC135+COUNTIF(전체당첨내역!$B136:$G136,28)</f>
        <v>12</v>
      </c>
      <c r="AD136">
        <f>AD135+COUNTIF(전체당첨내역!$B136:$G136,29)</f>
        <v>19</v>
      </c>
      <c r="AE136">
        <f>AE135+COUNTIF(전체당첨내역!$B136:$G136,30)</f>
        <v>18</v>
      </c>
      <c r="AF136">
        <f>AF135+COUNTIF(전체당첨내역!$B136:$G136,31)</f>
        <v>17</v>
      </c>
      <c r="AG136">
        <f>AG135+COUNTIF(전체당첨내역!$B136:$G136,32)</f>
        <v>18</v>
      </c>
      <c r="AH136">
        <f>AH135+COUNTIF(전체당첨내역!$B136:$G136,33)</f>
        <v>22</v>
      </c>
      <c r="AI136">
        <f>AI135+COUNTIF(전체당첨내역!$B136:$G136,34)</f>
        <v>17</v>
      </c>
      <c r="AJ136">
        <f>AJ135+COUNTIF(전체당첨내역!$B136:$G136,35)</f>
        <v>19</v>
      </c>
      <c r="AK136">
        <f>AK135+COUNTIF(전체당첨내역!$B136:$G136,36)</f>
        <v>23</v>
      </c>
      <c r="AL136">
        <f>AL135+COUNTIF(전체당첨내역!$B136:$G136,37)</f>
        <v>23</v>
      </c>
      <c r="AM136">
        <f>AM135+COUNTIF(전체당첨내역!$B136:$G136,38)</f>
        <v>15</v>
      </c>
      <c r="AN136">
        <f>AN135+COUNTIF(전체당첨내역!$B136:$G136,39)</f>
        <v>15</v>
      </c>
      <c r="AO136">
        <f>AO135+COUNTIF(전체당첨내역!$B136:$G136,40)</f>
        <v>25</v>
      </c>
      <c r="AP136">
        <f>AP135+COUNTIF(전체당첨내역!$B136:$G136,41)</f>
        <v>13</v>
      </c>
      <c r="AQ136">
        <f>AQ135+COUNTIF(전체당첨내역!$B136:$G136,42)</f>
        <v>19</v>
      </c>
      <c r="AR136">
        <f>AR135+COUNTIF(전체당첨내역!$B136:$G136,43)</f>
        <v>19</v>
      </c>
      <c r="AS136">
        <f>AS135+COUNTIF(전체당첨내역!$B136:$G136,44)</f>
        <v>18</v>
      </c>
      <c r="AT136">
        <f>AT135+COUNTIF(전체당첨내역!$B136:$G136,45)</f>
        <v>15</v>
      </c>
    </row>
    <row r="137" spans="1:46" ht="16.5" customHeight="1">
      <c r="A137">
        <v>136</v>
      </c>
      <c r="B137">
        <f>B136+COUNTIF(전체당첨내역!$B137:$G137,1)</f>
        <v>18</v>
      </c>
      <c r="C137">
        <f>C136+COUNTIF(전체당첨내역!$B137:$G137,2)</f>
        <v>20</v>
      </c>
      <c r="D137">
        <f>D136+COUNTIF(전체당첨내역!$B137:$G137,3)</f>
        <v>23</v>
      </c>
      <c r="E137">
        <f>E136+COUNTIF(전체당첨내역!$B137:$G137,4)</f>
        <v>21</v>
      </c>
      <c r="F137">
        <f>F136+COUNTIF(전체당첨내역!$B137:$G137,5)</f>
        <v>15</v>
      </c>
      <c r="G137">
        <f>G136+COUNTIF(전체당첨내역!$B137:$G137,6)</f>
        <v>20</v>
      </c>
      <c r="H137">
        <f>H136+COUNTIF(전체당첨내역!$B137:$G137,7)</f>
        <v>24</v>
      </c>
      <c r="I137">
        <f>I136+COUNTIF(전체당첨내역!$B137:$G137,8)</f>
        <v>16</v>
      </c>
      <c r="J137">
        <f>J136+COUNTIF(전체당첨내역!$B137:$G137,9)</f>
        <v>12</v>
      </c>
      <c r="K137">
        <f>K136+COUNTIF(전체당첨내역!$B137:$G137,10)</f>
        <v>21</v>
      </c>
      <c r="L137">
        <f>L136+COUNTIF(전체당첨내역!$B137:$G137,11)</f>
        <v>13</v>
      </c>
      <c r="M137">
        <f>M136+COUNTIF(전체당첨내역!$B137:$G137,12)</f>
        <v>14</v>
      </c>
      <c r="N137">
        <f>N136+COUNTIF(전체당첨내역!$B137:$G137,13)</f>
        <v>12</v>
      </c>
      <c r="O137">
        <f>O136+COUNTIF(전체당첨내역!$B137:$G137,14)</f>
        <v>18</v>
      </c>
      <c r="P137">
        <f>P136+COUNTIF(전체당첨내역!$B137:$G137,15)</f>
        <v>18</v>
      </c>
      <c r="Q137">
        <f>Q136+COUNTIF(전체당첨내역!$B137:$G137,16)</f>
        <v>18</v>
      </c>
      <c r="R137">
        <f>R136+COUNTIF(전체당첨내역!$B137:$G137,17)</f>
        <v>26</v>
      </c>
      <c r="S137">
        <f>S136+COUNTIF(전체당첨내역!$B137:$G137,18)</f>
        <v>18</v>
      </c>
      <c r="T137">
        <f>T136+COUNTIF(전체당첨내역!$B137:$G137,19)</f>
        <v>15</v>
      </c>
      <c r="U137">
        <f>U136+COUNTIF(전체당첨내역!$B137:$G137,20)</f>
        <v>16</v>
      </c>
      <c r="V137">
        <f>V136+COUNTIF(전체당첨내역!$B137:$G137,21)</f>
        <v>14</v>
      </c>
      <c r="W137">
        <f>W136+COUNTIF(전체당첨내역!$B137:$G137,22)</f>
        <v>16</v>
      </c>
      <c r="X137">
        <f>X136+COUNTIF(전체당첨내역!$B137:$G137,23)</f>
        <v>22</v>
      </c>
      <c r="Y137">
        <f>Y136+COUNTIF(전체당첨내역!$B137:$G137,24)</f>
        <v>15</v>
      </c>
      <c r="Z137">
        <f>Z136+COUNTIF(전체당첨내역!$B137:$G137,25)</f>
        <v>22</v>
      </c>
      <c r="AA137">
        <f>AA136+COUNTIF(전체당첨내역!$B137:$G137,26)</f>
        <v>21</v>
      </c>
      <c r="AB137">
        <f>AB136+COUNTIF(전체당첨내역!$B137:$G137,27)</f>
        <v>17</v>
      </c>
      <c r="AC137">
        <f>AC136+COUNTIF(전체당첨내역!$B137:$G137,28)</f>
        <v>12</v>
      </c>
      <c r="AD137">
        <f>AD136+COUNTIF(전체당첨내역!$B137:$G137,29)</f>
        <v>19</v>
      </c>
      <c r="AE137">
        <f>AE136+COUNTIF(전체당첨내역!$B137:$G137,30)</f>
        <v>19</v>
      </c>
      <c r="AF137">
        <f>AF136+COUNTIF(전체당첨내역!$B137:$G137,31)</f>
        <v>17</v>
      </c>
      <c r="AG137">
        <f>AG136+COUNTIF(전체당첨내역!$B137:$G137,32)</f>
        <v>18</v>
      </c>
      <c r="AH137">
        <f>AH136+COUNTIF(전체당첨내역!$B137:$G137,33)</f>
        <v>22</v>
      </c>
      <c r="AI137">
        <f>AI136+COUNTIF(전체당첨내역!$B137:$G137,34)</f>
        <v>17</v>
      </c>
      <c r="AJ137">
        <f>AJ136+COUNTIF(전체당첨내역!$B137:$G137,35)</f>
        <v>19</v>
      </c>
      <c r="AK137">
        <f>AK136+COUNTIF(전체당첨내역!$B137:$G137,36)</f>
        <v>24</v>
      </c>
      <c r="AL137">
        <f>AL136+COUNTIF(전체당첨내역!$B137:$G137,37)</f>
        <v>23</v>
      </c>
      <c r="AM137">
        <f>AM136+COUNTIF(전체당첨내역!$B137:$G137,38)</f>
        <v>15</v>
      </c>
      <c r="AN137">
        <f>AN136+COUNTIF(전체당첨내역!$B137:$G137,39)</f>
        <v>15</v>
      </c>
      <c r="AO137">
        <f>AO136+COUNTIF(전체당첨내역!$B137:$G137,40)</f>
        <v>25</v>
      </c>
      <c r="AP137">
        <f>AP136+COUNTIF(전체당첨내역!$B137:$G137,41)</f>
        <v>14</v>
      </c>
      <c r="AQ137">
        <f>AQ136+COUNTIF(전체당첨내역!$B137:$G137,42)</f>
        <v>20</v>
      </c>
      <c r="AR137">
        <f>AR136+COUNTIF(전체당첨내역!$B137:$G137,43)</f>
        <v>19</v>
      </c>
      <c r="AS137">
        <f>AS136+COUNTIF(전체당첨내역!$B137:$G137,44)</f>
        <v>18</v>
      </c>
      <c r="AT137">
        <f>AT136+COUNTIF(전체당첨내역!$B137:$G137,45)</f>
        <v>15</v>
      </c>
    </row>
    <row r="138" spans="1:46" ht="16.5" customHeight="1">
      <c r="A138">
        <v>137</v>
      </c>
      <c r="B138">
        <f>B137+COUNTIF(전체당첨내역!$B138:$G138,1)</f>
        <v>18</v>
      </c>
      <c r="C138">
        <f>C137+COUNTIF(전체당첨내역!$B138:$G138,2)</f>
        <v>20</v>
      </c>
      <c r="D138">
        <f>D137+COUNTIF(전체당첨내역!$B138:$G138,3)</f>
        <v>23</v>
      </c>
      <c r="E138">
        <f>E137+COUNTIF(전체당첨내역!$B138:$G138,4)</f>
        <v>21</v>
      </c>
      <c r="F138">
        <f>F137+COUNTIF(전체당첨내역!$B138:$G138,5)</f>
        <v>15</v>
      </c>
      <c r="G138">
        <f>G137+COUNTIF(전체당첨내역!$B138:$G138,6)</f>
        <v>20</v>
      </c>
      <c r="H138">
        <f>H137+COUNTIF(전체당첨내역!$B138:$G138,7)</f>
        <v>25</v>
      </c>
      <c r="I138">
        <f>I137+COUNTIF(전체당첨내역!$B138:$G138,8)</f>
        <v>16</v>
      </c>
      <c r="J138">
        <f>J137+COUNTIF(전체당첨내역!$B138:$G138,9)</f>
        <v>13</v>
      </c>
      <c r="K138">
        <f>K137+COUNTIF(전체당첨내역!$B138:$G138,10)</f>
        <v>21</v>
      </c>
      <c r="L138">
        <f>L137+COUNTIF(전체당첨내역!$B138:$G138,11)</f>
        <v>13</v>
      </c>
      <c r="M138">
        <f>M137+COUNTIF(전체당첨내역!$B138:$G138,12)</f>
        <v>14</v>
      </c>
      <c r="N138">
        <f>N137+COUNTIF(전체당첨내역!$B138:$G138,13)</f>
        <v>12</v>
      </c>
      <c r="O138">
        <f>O137+COUNTIF(전체당첨내역!$B138:$G138,14)</f>
        <v>18</v>
      </c>
      <c r="P138">
        <f>P137+COUNTIF(전체당첨내역!$B138:$G138,15)</f>
        <v>18</v>
      </c>
      <c r="Q138">
        <f>Q137+COUNTIF(전체당첨내역!$B138:$G138,16)</f>
        <v>18</v>
      </c>
      <c r="R138">
        <f>R137+COUNTIF(전체당첨내역!$B138:$G138,17)</f>
        <v>26</v>
      </c>
      <c r="S138">
        <f>S137+COUNTIF(전체당첨내역!$B138:$G138,18)</f>
        <v>18</v>
      </c>
      <c r="T138">
        <f>T137+COUNTIF(전체당첨내역!$B138:$G138,19)</f>
        <v>15</v>
      </c>
      <c r="U138">
        <f>U137+COUNTIF(전체당첨내역!$B138:$G138,20)</f>
        <v>17</v>
      </c>
      <c r="V138">
        <f>V137+COUNTIF(전체당첨내역!$B138:$G138,21)</f>
        <v>14</v>
      </c>
      <c r="W138">
        <f>W137+COUNTIF(전체당첨내역!$B138:$G138,22)</f>
        <v>16</v>
      </c>
      <c r="X138">
        <f>X137+COUNTIF(전체당첨내역!$B138:$G138,23)</f>
        <v>22</v>
      </c>
      <c r="Y138">
        <f>Y137+COUNTIF(전체당첨내역!$B138:$G138,24)</f>
        <v>15</v>
      </c>
      <c r="Z138">
        <f>Z137+COUNTIF(전체당첨내역!$B138:$G138,25)</f>
        <v>23</v>
      </c>
      <c r="AA138">
        <f>AA137+COUNTIF(전체당첨내역!$B138:$G138,26)</f>
        <v>21</v>
      </c>
      <c r="AB138">
        <f>AB137+COUNTIF(전체당첨내역!$B138:$G138,27)</f>
        <v>17</v>
      </c>
      <c r="AC138">
        <f>AC137+COUNTIF(전체당첨내역!$B138:$G138,28)</f>
        <v>12</v>
      </c>
      <c r="AD138">
        <f>AD137+COUNTIF(전체당첨내역!$B138:$G138,29)</f>
        <v>19</v>
      </c>
      <c r="AE138">
        <f>AE137+COUNTIF(전체당첨내역!$B138:$G138,30)</f>
        <v>19</v>
      </c>
      <c r="AF138">
        <f>AF137+COUNTIF(전체당첨내역!$B138:$G138,31)</f>
        <v>17</v>
      </c>
      <c r="AG138">
        <f>AG137+COUNTIF(전체당첨내역!$B138:$G138,32)</f>
        <v>18</v>
      </c>
      <c r="AH138">
        <f>AH137+COUNTIF(전체당첨내역!$B138:$G138,33)</f>
        <v>22</v>
      </c>
      <c r="AI138">
        <f>AI137+COUNTIF(전체당첨내역!$B138:$G138,34)</f>
        <v>17</v>
      </c>
      <c r="AJ138">
        <f>AJ137+COUNTIF(전체당첨내역!$B138:$G138,35)</f>
        <v>19</v>
      </c>
      <c r="AK138">
        <f>AK137+COUNTIF(전체당첨내역!$B138:$G138,36)</f>
        <v>25</v>
      </c>
      <c r="AL138">
        <f>AL137+COUNTIF(전체당첨내역!$B138:$G138,37)</f>
        <v>23</v>
      </c>
      <c r="AM138">
        <f>AM137+COUNTIF(전체당첨내역!$B138:$G138,38)</f>
        <v>15</v>
      </c>
      <c r="AN138">
        <f>AN137+COUNTIF(전체당첨내역!$B138:$G138,39)</f>
        <v>16</v>
      </c>
      <c r="AO138">
        <f>AO137+COUNTIF(전체당첨내역!$B138:$G138,40)</f>
        <v>25</v>
      </c>
      <c r="AP138">
        <f>AP137+COUNTIF(전체당첨내역!$B138:$G138,41)</f>
        <v>14</v>
      </c>
      <c r="AQ138">
        <f>AQ137+COUNTIF(전체당첨내역!$B138:$G138,42)</f>
        <v>20</v>
      </c>
      <c r="AR138">
        <f>AR137+COUNTIF(전체당첨내역!$B138:$G138,43)</f>
        <v>19</v>
      </c>
      <c r="AS138">
        <f>AS137+COUNTIF(전체당첨내역!$B138:$G138,44)</f>
        <v>18</v>
      </c>
      <c r="AT138">
        <f>AT137+COUNTIF(전체당첨내역!$B138:$G138,45)</f>
        <v>15</v>
      </c>
    </row>
    <row r="139" spans="1:46" ht="16.5" customHeight="1">
      <c r="A139">
        <v>138</v>
      </c>
      <c r="B139">
        <f>B138+COUNTIF(전체당첨내역!$B139:$G139,1)</f>
        <v>18</v>
      </c>
      <c r="C139">
        <f>C138+COUNTIF(전체당첨내역!$B139:$G139,2)</f>
        <v>20</v>
      </c>
      <c r="D139">
        <f>D138+COUNTIF(전체당첨내역!$B139:$G139,3)</f>
        <v>23</v>
      </c>
      <c r="E139">
        <f>E138+COUNTIF(전체당첨내역!$B139:$G139,4)</f>
        <v>21</v>
      </c>
      <c r="F139">
        <f>F138+COUNTIF(전체당첨내역!$B139:$G139,5)</f>
        <v>15</v>
      </c>
      <c r="G139">
        <f>G138+COUNTIF(전체당첨내역!$B139:$G139,6)</f>
        <v>20</v>
      </c>
      <c r="H139">
        <f>H138+COUNTIF(전체당첨내역!$B139:$G139,7)</f>
        <v>25</v>
      </c>
      <c r="I139">
        <f>I138+COUNTIF(전체당첨내역!$B139:$G139,8)</f>
        <v>16</v>
      </c>
      <c r="J139">
        <f>J138+COUNTIF(전체당첨내역!$B139:$G139,9)</f>
        <v>13</v>
      </c>
      <c r="K139">
        <f>K138+COUNTIF(전체당첨내역!$B139:$G139,10)</f>
        <v>22</v>
      </c>
      <c r="L139">
        <f>L138+COUNTIF(전체당첨내역!$B139:$G139,11)</f>
        <v>14</v>
      </c>
      <c r="M139">
        <f>M138+COUNTIF(전체당첨내역!$B139:$G139,12)</f>
        <v>14</v>
      </c>
      <c r="N139">
        <f>N138+COUNTIF(전체당첨내역!$B139:$G139,13)</f>
        <v>12</v>
      </c>
      <c r="O139">
        <f>O138+COUNTIF(전체당첨내역!$B139:$G139,14)</f>
        <v>18</v>
      </c>
      <c r="P139">
        <f>P138+COUNTIF(전체당첨내역!$B139:$G139,15)</f>
        <v>18</v>
      </c>
      <c r="Q139">
        <f>Q138+COUNTIF(전체당첨내역!$B139:$G139,16)</f>
        <v>18</v>
      </c>
      <c r="R139">
        <f>R138+COUNTIF(전체당첨내역!$B139:$G139,17)</f>
        <v>26</v>
      </c>
      <c r="S139">
        <f>S138+COUNTIF(전체당첨내역!$B139:$G139,18)</f>
        <v>18</v>
      </c>
      <c r="T139">
        <f>T138+COUNTIF(전체당첨내역!$B139:$G139,19)</f>
        <v>15</v>
      </c>
      <c r="U139">
        <f>U138+COUNTIF(전체당첨내역!$B139:$G139,20)</f>
        <v>17</v>
      </c>
      <c r="V139">
        <f>V138+COUNTIF(전체당첨내역!$B139:$G139,21)</f>
        <v>14</v>
      </c>
      <c r="W139">
        <f>W138+COUNTIF(전체당첨내역!$B139:$G139,22)</f>
        <v>16</v>
      </c>
      <c r="X139">
        <f>X138+COUNTIF(전체당첨내역!$B139:$G139,23)</f>
        <v>22</v>
      </c>
      <c r="Y139">
        <f>Y138+COUNTIF(전체당첨내역!$B139:$G139,24)</f>
        <v>15</v>
      </c>
      <c r="Z139">
        <f>Z138+COUNTIF(전체당첨내역!$B139:$G139,25)</f>
        <v>23</v>
      </c>
      <c r="AA139">
        <f>AA138+COUNTIF(전체당첨내역!$B139:$G139,26)</f>
        <v>21</v>
      </c>
      <c r="AB139">
        <f>AB138+COUNTIF(전체당첨내역!$B139:$G139,27)</f>
        <v>18</v>
      </c>
      <c r="AC139">
        <f>AC138+COUNTIF(전체당첨내역!$B139:$G139,28)</f>
        <v>13</v>
      </c>
      <c r="AD139">
        <f>AD138+COUNTIF(전체당첨내역!$B139:$G139,29)</f>
        <v>19</v>
      </c>
      <c r="AE139">
        <f>AE138+COUNTIF(전체당첨내역!$B139:$G139,30)</f>
        <v>19</v>
      </c>
      <c r="AF139">
        <f>AF138+COUNTIF(전체당첨내역!$B139:$G139,31)</f>
        <v>17</v>
      </c>
      <c r="AG139">
        <f>AG138+COUNTIF(전체당첨내역!$B139:$G139,32)</f>
        <v>18</v>
      </c>
      <c r="AH139">
        <f>AH138+COUNTIF(전체당첨내역!$B139:$G139,33)</f>
        <v>22</v>
      </c>
      <c r="AI139">
        <f>AI138+COUNTIF(전체당첨내역!$B139:$G139,34)</f>
        <v>17</v>
      </c>
      <c r="AJ139">
        <f>AJ138+COUNTIF(전체당첨내역!$B139:$G139,35)</f>
        <v>19</v>
      </c>
      <c r="AK139">
        <f>AK138+COUNTIF(전체당첨내역!$B139:$G139,36)</f>
        <v>25</v>
      </c>
      <c r="AL139">
        <f>AL138+COUNTIF(전체당첨내역!$B139:$G139,37)</f>
        <v>24</v>
      </c>
      <c r="AM139">
        <f>AM138+COUNTIF(전체당첨내역!$B139:$G139,38)</f>
        <v>15</v>
      </c>
      <c r="AN139">
        <f>AN138+COUNTIF(전체당첨내역!$B139:$G139,39)</f>
        <v>17</v>
      </c>
      <c r="AO139">
        <f>AO138+COUNTIF(전체당첨내역!$B139:$G139,40)</f>
        <v>25</v>
      </c>
      <c r="AP139">
        <f>AP138+COUNTIF(전체당첨내역!$B139:$G139,41)</f>
        <v>14</v>
      </c>
      <c r="AQ139">
        <f>AQ138+COUNTIF(전체당첨내역!$B139:$G139,42)</f>
        <v>20</v>
      </c>
      <c r="AR139">
        <f>AR138+COUNTIF(전체당첨내역!$B139:$G139,43)</f>
        <v>19</v>
      </c>
      <c r="AS139">
        <f>AS138+COUNTIF(전체당첨내역!$B139:$G139,44)</f>
        <v>18</v>
      </c>
      <c r="AT139">
        <f>AT138+COUNTIF(전체당첨내역!$B139:$G139,45)</f>
        <v>15</v>
      </c>
    </row>
    <row r="140" spans="1:46" ht="16.5" customHeight="1">
      <c r="A140">
        <v>139</v>
      </c>
      <c r="B140">
        <f>B139+COUNTIF(전체당첨내역!$B140:$G140,1)</f>
        <v>18</v>
      </c>
      <c r="C140">
        <f>C139+COUNTIF(전체당첨내역!$B140:$G140,2)</f>
        <v>20</v>
      </c>
      <c r="D140">
        <f>D139+COUNTIF(전체당첨내역!$B140:$G140,3)</f>
        <v>23</v>
      </c>
      <c r="E140">
        <f>E139+COUNTIF(전체당첨내역!$B140:$G140,4)</f>
        <v>21</v>
      </c>
      <c r="F140">
        <f>F139+COUNTIF(전체당첨내역!$B140:$G140,5)</f>
        <v>15</v>
      </c>
      <c r="G140">
        <f>G139+COUNTIF(전체당첨내역!$B140:$G140,6)</f>
        <v>20</v>
      </c>
      <c r="H140">
        <f>H139+COUNTIF(전체당첨내역!$B140:$G140,7)</f>
        <v>25</v>
      </c>
      <c r="I140">
        <f>I139+COUNTIF(전체당첨내역!$B140:$G140,8)</f>
        <v>16</v>
      </c>
      <c r="J140">
        <f>J139+COUNTIF(전체당첨내역!$B140:$G140,9)</f>
        <v>14</v>
      </c>
      <c r="K140">
        <f>K139+COUNTIF(전체당첨내역!$B140:$G140,10)</f>
        <v>22</v>
      </c>
      <c r="L140">
        <f>L139+COUNTIF(전체당첨내역!$B140:$G140,11)</f>
        <v>15</v>
      </c>
      <c r="M140">
        <f>M139+COUNTIF(전체당첨내역!$B140:$G140,12)</f>
        <v>14</v>
      </c>
      <c r="N140">
        <f>N139+COUNTIF(전체당첨내역!$B140:$G140,13)</f>
        <v>12</v>
      </c>
      <c r="O140">
        <f>O139+COUNTIF(전체당첨내역!$B140:$G140,14)</f>
        <v>18</v>
      </c>
      <c r="P140">
        <f>P139+COUNTIF(전체당첨내역!$B140:$G140,15)</f>
        <v>19</v>
      </c>
      <c r="Q140">
        <f>Q139+COUNTIF(전체당첨내역!$B140:$G140,16)</f>
        <v>18</v>
      </c>
      <c r="R140">
        <f>R139+COUNTIF(전체당첨내역!$B140:$G140,17)</f>
        <v>26</v>
      </c>
      <c r="S140">
        <f>S139+COUNTIF(전체당첨내역!$B140:$G140,18)</f>
        <v>18</v>
      </c>
      <c r="T140">
        <f>T139+COUNTIF(전체당첨내역!$B140:$G140,19)</f>
        <v>15</v>
      </c>
      <c r="U140">
        <f>U139+COUNTIF(전체당첨내역!$B140:$G140,20)</f>
        <v>18</v>
      </c>
      <c r="V140">
        <f>V139+COUNTIF(전체당첨내역!$B140:$G140,21)</f>
        <v>14</v>
      </c>
      <c r="W140">
        <f>W139+COUNTIF(전체당첨내역!$B140:$G140,22)</f>
        <v>16</v>
      </c>
      <c r="X140">
        <f>X139+COUNTIF(전체당첨내역!$B140:$G140,23)</f>
        <v>22</v>
      </c>
      <c r="Y140">
        <f>Y139+COUNTIF(전체당첨내역!$B140:$G140,24)</f>
        <v>15</v>
      </c>
      <c r="Z140">
        <f>Z139+COUNTIF(전체당첨내역!$B140:$G140,25)</f>
        <v>23</v>
      </c>
      <c r="AA140">
        <f>AA139+COUNTIF(전체당첨내역!$B140:$G140,26)</f>
        <v>21</v>
      </c>
      <c r="AB140">
        <f>AB139+COUNTIF(전체당첨내역!$B140:$G140,27)</f>
        <v>18</v>
      </c>
      <c r="AC140">
        <f>AC139+COUNTIF(전체당첨내역!$B140:$G140,28)</f>
        <v>14</v>
      </c>
      <c r="AD140">
        <f>AD139+COUNTIF(전체당첨내역!$B140:$G140,29)</f>
        <v>19</v>
      </c>
      <c r="AE140">
        <f>AE139+COUNTIF(전체당첨내역!$B140:$G140,30)</f>
        <v>19</v>
      </c>
      <c r="AF140">
        <f>AF139+COUNTIF(전체당첨내역!$B140:$G140,31)</f>
        <v>17</v>
      </c>
      <c r="AG140">
        <f>AG139+COUNTIF(전체당첨내역!$B140:$G140,32)</f>
        <v>18</v>
      </c>
      <c r="AH140">
        <f>AH139+COUNTIF(전체당첨내역!$B140:$G140,33)</f>
        <v>22</v>
      </c>
      <c r="AI140">
        <f>AI139+COUNTIF(전체당첨내역!$B140:$G140,34)</f>
        <v>17</v>
      </c>
      <c r="AJ140">
        <f>AJ139+COUNTIF(전체당첨내역!$B140:$G140,35)</f>
        <v>19</v>
      </c>
      <c r="AK140">
        <f>AK139+COUNTIF(전체당첨내역!$B140:$G140,36)</f>
        <v>25</v>
      </c>
      <c r="AL140">
        <f>AL139+COUNTIF(전체당첨내역!$B140:$G140,37)</f>
        <v>24</v>
      </c>
      <c r="AM140">
        <f>AM139+COUNTIF(전체당첨내역!$B140:$G140,38)</f>
        <v>15</v>
      </c>
      <c r="AN140">
        <f>AN139+COUNTIF(전체당첨내역!$B140:$G140,39)</f>
        <v>17</v>
      </c>
      <c r="AO140">
        <f>AO139+COUNTIF(전체당첨내역!$B140:$G140,40)</f>
        <v>25</v>
      </c>
      <c r="AP140">
        <f>AP139+COUNTIF(전체당첨내역!$B140:$G140,41)</f>
        <v>14</v>
      </c>
      <c r="AQ140">
        <f>AQ139+COUNTIF(전체당첨내역!$B140:$G140,42)</f>
        <v>20</v>
      </c>
      <c r="AR140">
        <f>AR139+COUNTIF(전체당첨내역!$B140:$G140,43)</f>
        <v>20</v>
      </c>
      <c r="AS140">
        <f>AS139+COUNTIF(전체당첨내역!$B140:$G140,44)</f>
        <v>18</v>
      </c>
      <c r="AT140">
        <f>AT139+COUNTIF(전체당첨내역!$B140:$G140,45)</f>
        <v>15</v>
      </c>
    </row>
    <row r="141" spans="1:46" ht="16.5" customHeight="1">
      <c r="A141">
        <v>140</v>
      </c>
      <c r="B141">
        <f>B140+COUNTIF(전체당첨내역!$B141:$G141,1)</f>
        <v>18</v>
      </c>
      <c r="C141">
        <f>C140+COUNTIF(전체당첨내역!$B141:$G141,2)</f>
        <v>20</v>
      </c>
      <c r="D141">
        <f>D140+COUNTIF(전체당첨내역!$B141:$G141,3)</f>
        <v>24</v>
      </c>
      <c r="E141">
        <f>E140+COUNTIF(전체당첨내역!$B141:$G141,4)</f>
        <v>21</v>
      </c>
      <c r="F141">
        <f>F140+COUNTIF(전체당첨내역!$B141:$G141,5)</f>
        <v>15</v>
      </c>
      <c r="G141">
        <f>G140+COUNTIF(전체당첨내역!$B141:$G141,6)</f>
        <v>20</v>
      </c>
      <c r="H141">
        <f>H140+COUNTIF(전체당첨내역!$B141:$G141,7)</f>
        <v>25</v>
      </c>
      <c r="I141">
        <f>I140+COUNTIF(전체당첨내역!$B141:$G141,8)</f>
        <v>16</v>
      </c>
      <c r="J141">
        <f>J140+COUNTIF(전체당첨내역!$B141:$G141,9)</f>
        <v>14</v>
      </c>
      <c r="K141">
        <f>K140+COUNTIF(전체당첨내역!$B141:$G141,10)</f>
        <v>22</v>
      </c>
      <c r="L141">
        <f>L140+COUNTIF(전체당첨내역!$B141:$G141,11)</f>
        <v>15</v>
      </c>
      <c r="M141">
        <f>M140+COUNTIF(전체당첨내역!$B141:$G141,12)</f>
        <v>14</v>
      </c>
      <c r="N141">
        <f>N140+COUNTIF(전체당첨내역!$B141:$G141,13)</f>
        <v>13</v>
      </c>
      <c r="O141">
        <f>O140+COUNTIF(전체당첨내역!$B141:$G141,14)</f>
        <v>18</v>
      </c>
      <c r="P141">
        <f>P140+COUNTIF(전체당첨내역!$B141:$G141,15)</f>
        <v>19</v>
      </c>
      <c r="Q141">
        <f>Q140+COUNTIF(전체당첨내역!$B141:$G141,16)</f>
        <v>18</v>
      </c>
      <c r="R141">
        <f>R140+COUNTIF(전체당첨내역!$B141:$G141,17)</f>
        <v>27</v>
      </c>
      <c r="S141">
        <f>S140+COUNTIF(전체당첨내역!$B141:$G141,18)</f>
        <v>19</v>
      </c>
      <c r="T141">
        <f>T140+COUNTIF(전체당첨내역!$B141:$G141,19)</f>
        <v>16</v>
      </c>
      <c r="U141">
        <f>U140+COUNTIF(전체당첨내역!$B141:$G141,20)</f>
        <v>18</v>
      </c>
      <c r="V141">
        <f>V140+COUNTIF(전체당첨내역!$B141:$G141,21)</f>
        <v>14</v>
      </c>
      <c r="W141">
        <f>W140+COUNTIF(전체당첨내역!$B141:$G141,22)</f>
        <v>16</v>
      </c>
      <c r="X141">
        <f>X140+COUNTIF(전체당첨내역!$B141:$G141,23)</f>
        <v>22</v>
      </c>
      <c r="Y141">
        <f>Y140+COUNTIF(전체당첨내역!$B141:$G141,24)</f>
        <v>15</v>
      </c>
      <c r="Z141">
        <f>Z140+COUNTIF(전체당첨내역!$B141:$G141,25)</f>
        <v>23</v>
      </c>
      <c r="AA141">
        <f>AA140+COUNTIF(전체당첨내역!$B141:$G141,26)</f>
        <v>21</v>
      </c>
      <c r="AB141">
        <f>AB140+COUNTIF(전체당첨내역!$B141:$G141,27)</f>
        <v>18</v>
      </c>
      <c r="AC141">
        <f>AC140+COUNTIF(전체당첨내역!$B141:$G141,28)</f>
        <v>15</v>
      </c>
      <c r="AD141">
        <f>AD140+COUNTIF(전체당첨내역!$B141:$G141,29)</f>
        <v>19</v>
      </c>
      <c r="AE141">
        <f>AE140+COUNTIF(전체당첨내역!$B141:$G141,30)</f>
        <v>19</v>
      </c>
      <c r="AF141">
        <f>AF140+COUNTIF(전체당첨내역!$B141:$G141,31)</f>
        <v>17</v>
      </c>
      <c r="AG141">
        <f>AG140+COUNTIF(전체당첨내역!$B141:$G141,32)</f>
        <v>18</v>
      </c>
      <c r="AH141">
        <f>AH140+COUNTIF(전체당첨내역!$B141:$G141,33)</f>
        <v>22</v>
      </c>
      <c r="AI141">
        <f>AI140+COUNTIF(전체당첨내역!$B141:$G141,34)</f>
        <v>17</v>
      </c>
      <c r="AJ141">
        <f>AJ140+COUNTIF(전체당첨내역!$B141:$G141,35)</f>
        <v>19</v>
      </c>
      <c r="AK141">
        <f>AK140+COUNTIF(전체당첨내역!$B141:$G141,36)</f>
        <v>25</v>
      </c>
      <c r="AL141">
        <f>AL140+COUNTIF(전체당첨내역!$B141:$G141,37)</f>
        <v>24</v>
      </c>
      <c r="AM141">
        <f>AM140+COUNTIF(전체당첨내역!$B141:$G141,38)</f>
        <v>15</v>
      </c>
      <c r="AN141">
        <f>AN140+COUNTIF(전체당첨내역!$B141:$G141,39)</f>
        <v>17</v>
      </c>
      <c r="AO141">
        <f>AO140+COUNTIF(전체당첨내역!$B141:$G141,40)</f>
        <v>25</v>
      </c>
      <c r="AP141">
        <f>AP140+COUNTIF(전체당첨내역!$B141:$G141,41)</f>
        <v>14</v>
      </c>
      <c r="AQ141">
        <f>AQ140+COUNTIF(전체당첨내역!$B141:$G141,42)</f>
        <v>20</v>
      </c>
      <c r="AR141">
        <f>AR140+COUNTIF(전체당첨내역!$B141:$G141,43)</f>
        <v>20</v>
      </c>
      <c r="AS141">
        <f>AS140+COUNTIF(전체당첨내역!$B141:$G141,44)</f>
        <v>18</v>
      </c>
      <c r="AT141">
        <f>AT140+COUNTIF(전체당첨내역!$B141:$G141,45)</f>
        <v>15</v>
      </c>
    </row>
    <row r="142" spans="1:46" ht="16.5" customHeight="1">
      <c r="A142">
        <v>141</v>
      </c>
      <c r="B142">
        <f>B141+COUNTIF(전체당첨내역!$B142:$G142,1)</f>
        <v>18</v>
      </c>
      <c r="C142">
        <f>C141+COUNTIF(전체당첨내역!$B142:$G142,2)</f>
        <v>20</v>
      </c>
      <c r="D142">
        <f>D141+COUNTIF(전체당첨내역!$B142:$G142,3)</f>
        <v>24</v>
      </c>
      <c r="E142">
        <f>E141+COUNTIF(전체당첨내역!$B142:$G142,4)</f>
        <v>21</v>
      </c>
      <c r="F142">
        <f>F141+COUNTIF(전체당첨내역!$B142:$G142,5)</f>
        <v>15</v>
      </c>
      <c r="G142">
        <f>G141+COUNTIF(전체당첨내역!$B142:$G142,6)</f>
        <v>20</v>
      </c>
      <c r="H142">
        <f>H141+COUNTIF(전체당첨내역!$B142:$G142,7)</f>
        <v>25</v>
      </c>
      <c r="I142">
        <f>I141+COUNTIF(전체당첨내역!$B142:$G142,8)</f>
        <v>17</v>
      </c>
      <c r="J142">
        <f>J141+COUNTIF(전체당첨내역!$B142:$G142,9)</f>
        <v>14</v>
      </c>
      <c r="K142">
        <f>K141+COUNTIF(전체당첨내역!$B142:$G142,10)</f>
        <v>22</v>
      </c>
      <c r="L142">
        <f>L141+COUNTIF(전체당첨내역!$B142:$G142,11)</f>
        <v>15</v>
      </c>
      <c r="M142">
        <f>M141+COUNTIF(전체당첨내역!$B142:$G142,12)</f>
        <v>15</v>
      </c>
      <c r="N142">
        <f>N141+COUNTIF(전체당첨내역!$B142:$G142,13)</f>
        <v>13</v>
      </c>
      <c r="O142">
        <f>O141+COUNTIF(전체당첨내역!$B142:$G142,14)</f>
        <v>18</v>
      </c>
      <c r="P142">
        <f>P141+COUNTIF(전체당첨내역!$B142:$G142,15)</f>
        <v>19</v>
      </c>
      <c r="Q142">
        <f>Q141+COUNTIF(전체당첨내역!$B142:$G142,16)</f>
        <v>18</v>
      </c>
      <c r="R142">
        <f>R141+COUNTIF(전체당첨내역!$B142:$G142,17)</f>
        <v>27</v>
      </c>
      <c r="S142">
        <f>S141+COUNTIF(전체당첨내역!$B142:$G142,18)</f>
        <v>19</v>
      </c>
      <c r="T142">
        <f>T141+COUNTIF(전체당첨내역!$B142:$G142,19)</f>
        <v>16</v>
      </c>
      <c r="U142">
        <f>U141+COUNTIF(전체당첨내역!$B142:$G142,20)</f>
        <v>18</v>
      </c>
      <c r="V142">
        <f>V141+COUNTIF(전체당첨내역!$B142:$G142,21)</f>
        <v>14</v>
      </c>
      <c r="W142">
        <f>W141+COUNTIF(전체당첨내역!$B142:$G142,22)</f>
        <v>16</v>
      </c>
      <c r="X142">
        <f>X141+COUNTIF(전체당첨내역!$B142:$G142,23)</f>
        <v>22</v>
      </c>
      <c r="Y142">
        <f>Y141+COUNTIF(전체당첨내역!$B142:$G142,24)</f>
        <v>15</v>
      </c>
      <c r="Z142">
        <f>Z141+COUNTIF(전체당첨내역!$B142:$G142,25)</f>
        <v>23</v>
      </c>
      <c r="AA142">
        <f>AA141+COUNTIF(전체당첨내역!$B142:$G142,26)</f>
        <v>21</v>
      </c>
      <c r="AB142">
        <f>AB141+COUNTIF(전체당첨내역!$B142:$G142,27)</f>
        <v>18</v>
      </c>
      <c r="AC142">
        <f>AC141+COUNTIF(전체당첨내역!$B142:$G142,28)</f>
        <v>15</v>
      </c>
      <c r="AD142">
        <f>AD141+COUNTIF(전체당첨내역!$B142:$G142,29)</f>
        <v>20</v>
      </c>
      <c r="AE142">
        <f>AE141+COUNTIF(전체당첨내역!$B142:$G142,30)</f>
        <v>19</v>
      </c>
      <c r="AF142">
        <f>AF141+COUNTIF(전체당첨내역!$B142:$G142,31)</f>
        <v>18</v>
      </c>
      <c r="AG142">
        <f>AG141+COUNTIF(전체당첨내역!$B142:$G142,32)</f>
        <v>18</v>
      </c>
      <c r="AH142">
        <f>AH141+COUNTIF(전체당첨내역!$B142:$G142,33)</f>
        <v>22</v>
      </c>
      <c r="AI142">
        <f>AI141+COUNTIF(전체당첨내역!$B142:$G142,34)</f>
        <v>17</v>
      </c>
      <c r="AJ142">
        <f>AJ141+COUNTIF(전체당첨내역!$B142:$G142,35)</f>
        <v>19</v>
      </c>
      <c r="AK142">
        <f>AK141+COUNTIF(전체당첨내역!$B142:$G142,36)</f>
        <v>25</v>
      </c>
      <c r="AL142">
        <f>AL141+COUNTIF(전체당첨내역!$B142:$G142,37)</f>
        <v>24</v>
      </c>
      <c r="AM142">
        <f>AM141+COUNTIF(전체당첨내역!$B142:$G142,38)</f>
        <v>15</v>
      </c>
      <c r="AN142">
        <f>AN141+COUNTIF(전체당첨내역!$B142:$G142,39)</f>
        <v>17</v>
      </c>
      <c r="AO142">
        <f>AO141+COUNTIF(전체당첨내역!$B142:$G142,40)</f>
        <v>25</v>
      </c>
      <c r="AP142">
        <f>AP141+COUNTIF(전체당첨내역!$B142:$G142,41)</f>
        <v>14</v>
      </c>
      <c r="AQ142">
        <f>AQ141+COUNTIF(전체당첨내역!$B142:$G142,42)</f>
        <v>21</v>
      </c>
      <c r="AR142">
        <f>AR141+COUNTIF(전체당첨내역!$B142:$G142,43)</f>
        <v>21</v>
      </c>
      <c r="AS142">
        <f>AS141+COUNTIF(전체당첨내역!$B142:$G142,44)</f>
        <v>18</v>
      </c>
      <c r="AT142">
        <f>AT141+COUNTIF(전체당첨내역!$B142:$G142,45)</f>
        <v>15</v>
      </c>
    </row>
    <row r="143" spans="1:46" ht="16.5" customHeight="1">
      <c r="A143">
        <v>142</v>
      </c>
      <c r="B143">
        <f>B142+COUNTIF(전체당첨내역!$B143:$G143,1)</f>
        <v>18</v>
      </c>
      <c r="C143">
        <f>C142+COUNTIF(전체당첨내역!$B143:$G143,2)</f>
        <v>20</v>
      </c>
      <c r="D143">
        <f>D142+COUNTIF(전체당첨내역!$B143:$G143,3)</f>
        <v>24</v>
      </c>
      <c r="E143">
        <f>E142+COUNTIF(전체당첨내역!$B143:$G143,4)</f>
        <v>21</v>
      </c>
      <c r="F143">
        <f>F142+COUNTIF(전체당첨내역!$B143:$G143,5)</f>
        <v>15</v>
      </c>
      <c r="G143">
        <f>G142+COUNTIF(전체당첨내역!$B143:$G143,6)</f>
        <v>20</v>
      </c>
      <c r="H143">
        <f>H142+COUNTIF(전체당첨내역!$B143:$G143,7)</f>
        <v>25</v>
      </c>
      <c r="I143">
        <f>I142+COUNTIF(전체당첨내역!$B143:$G143,8)</f>
        <v>17</v>
      </c>
      <c r="J143">
        <f>J142+COUNTIF(전체당첨내역!$B143:$G143,9)</f>
        <v>14</v>
      </c>
      <c r="K143">
        <f>K142+COUNTIF(전체당첨내역!$B143:$G143,10)</f>
        <v>22</v>
      </c>
      <c r="L143">
        <f>L142+COUNTIF(전체당첨내역!$B143:$G143,11)</f>
        <v>15</v>
      </c>
      <c r="M143">
        <f>M142+COUNTIF(전체당첨내역!$B143:$G143,12)</f>
        <v>16</v>
      </c>
      <c r="N143">
        <f>N142+COUNTIF(전체당첨내역!$B143:$G143,13)</f>
        <v>13</v>
      </c>
      <c r="O143">
        <f>O142+COUNTIF(전체당첨내역!$B143:$G143,14)</f>
        <v>18</v>
      </c>
      <c r="P143">
        <f>P142+COUNTIF(전체당첨내역!$B143:$G143,15)</f>
        <v>19</v>
      </c>
      <c r="Q143">
        <f>Q142+COUNTIF(전체당첨내역!$B143:$G143,16)</f>
        <v>19</v>
      </c>
      <c r="R143">
        <f>R142+COUNTIF(전체당첨내역!$B143:$G143,17)</f>
        <v>27</v>
      </c>
      <c r="S143">
        <f>S142+COUNTIF(전체당첨내역!$B143:$G143,18)</f>
        <v>19</v>
      </c>
      <c r="T143">
        <f>T142+COUNTIF(전체당첨내역!$B143:$G143,19)</f>
        <v>16</v>
      </c>
      <c r="U143">
        <f>U142+COUNTIF(전체당첨내역!$B143:$G143,20)</f>
        <v>18</v>
      </c>
      <c r="V143">
        <f>V142+COUNTIF(전체당첨내역!$B143:$G143,21)</f>
        <v>14</v>
      </c>
      <c r="W143">
        <f>W142+COUNTIF(전체당첨내역!$B143:$G143,22)</f>
        <v>16</v>
      </c>
      <c r="X143">
        <f>X142+COUNTIF(전체당첨내역!$B143:$G143,23)</f>
        <v>22</v>
      </c>
      <c r="Y143">
        <f>Y142+COUNTIF(전체당첨내역!$B143:$G143,24)</f>
        <v>15</v>
      </c>
      <c r="Z143">
        <f>Z142+COUNTIF(전체당첨내역!$B143:$G143,25)</f>
        <v>23</v>
      </c>
      <c r="AA143">
        <f>AA142+COUNTIF(전체당첨내역!$B143:$G143,26)</f>
        <v>21</v>
      </c>
      <c r="AB143">
        <f>AB142+COUNTIF(전체당첨내역!$B143:$G143,27)</f>
        <v>18</v>
      </c>
      <c r="AC143">
        <f>AC142+COUNTIF(전체당첨내역!$B143:$G143,28)</f>
        <v>15</v>
      </c>
      <c r="AD143">
        <f>AD142+COUNTIF(전체당첨내역!$B143:$G143,29)</f>
        <v>20</v>
      </c>
      <c r="AE143">
        <f>AE142+COUNTIF(전체당첨내역!$B143:$G143,30)</f>
        <v>20</v>
      </c>
      <c r="AF143">
        <f>AF142+COUNTIF(전체당첨내역!$B143:$G143,31)</f>
        <v>18</v>
      </c>
      <c r="AG143">
        <f>AG142+COUNTIF(전체당첨내역!$B143:$G143,32)</f>
        <v>18</v>
      </c>
      <c r="AH143">
        <f>AH142+COUNTIF(전체당첨내역!$B143:$G143,33)</f>
        <v>22</v>
      </c>
      <c r="AI143">
        <f>AI142+COUNTIF(전체당첨내역!$B143:$G143,34)</f>
        <v>18</v>
      </c>
      <c r="AJ143">
        <f>AJ142+COUNTIF(전체당첨내역!$B143:$G143,35)</f>
        <v>19</v>
      </c>
      <c r="AK143">
        <f>AK142+COUNTIF(전체당첨내역!$B143:$G143,36)</f>
        <v>25</v>
      </c>
      <c r="AL143">
        <f>AL142+COUNTIF(전체당첨내역!$B143:$G143,37)</f>
        <v>24</v>
      </c>
      <c r="AM143">
        <f>AM142+COUNTIF(전체당첨내역!$B143:$G143,38)</f>
        <v>15</v>
      </c>
      <c r="AN143">
        <f>AN142+COUNTIF(전체당첨내역!$B143:$G143,39)</f>
        <v>17</v>
      </c>
      <c r="AO143">
        <f>AO142+COUNTIF(전체당첨내역!$B143:$G143,40)</f>
        <v>26</v>
      </c>
      <c r="AP143">
        <f>AP142+COUNTIF(전체당첨내역!$B143:$G143,41)</f>
        <v>14</v>
      </c>
      <c r="AQ143">
        <f>AQ142+COUNTIF(전체당첨내역!$B143:$G143,42)</f>
        <v>21</v>
      </c>
      <c r="AR143">
        <f>AR142+COUNTIF(전체당첨내역!$B143:$G143,43)</f>
        <v>21</v>
      </c>
      <c r="AS143">
        <f>AS142+COUNTIF(전체당첨내역!$B143:$G143,44)</f>
        <v>19</v>
      </c>
      <c r="AT143">
        <f>AT142+COUNTIF(전체당첨내역!$B143:$G143,45)</f>
        <v>15</v>
      </c>
    </row>
    <row r="144" spans="1:46" ht="16.5" customHeight="1">
      <c r="A144">
        <v>143</v>
      </c>
      <c r="B144">
        <f>B143+COUNTIF(전체당첨내역!$B144:$G144,1)</f>
        <v>18</v>
      </c>
      <c r="C144">
        <f>C143+COUNTIF(전체당첨내역!$B144:$G144,2)</f>
        <v>20</v>
      </c>
      <c r="D144">
        <f>D143+COUNTIF(전체당첨내역!$B144:$G144,3)</f>
        <v>24</v>
      </c>
      <c r="E144">
        <f>E143+COUNTIF(전체당첨내역!$B144:$G144,4)</f>
        <v>21</v>
      </c>
      <c r="F144">
        <f>F143+COUNTIF(전체당첨내역!$B144:$G144,5)</f>
        <v>15</v>
      </c>
      <c r="G144">
        <f>G143+COUNTIF(전체당첨내역!$B144:$G144,6)</f>
        <v>20</v>
      </c>
      <c r="H144">
        <f>H143+COUNTIF(전체당첨내역!$B144:$G144,7)</f>
        <v>25</v>
      </c>
      <c r="I144">
        <f>I143+COUNTIF(전체당첨내역!$B144:$G144,8)</f>
        <v>17</v>
      </c>
      <c r="J144">
        <f>J143+COUNTIF(전체당첨내역!$B144:$G144,9)</f>
        <v>14</v>
      </c>
      <c r="K144">
        <f>K143+COUNTIF(전체당첨내역!$B144:$G144,10)</f>
        <v>22</v>
      </c>
      <c r="L144">
        <f>L143+COUNTIF(전체당첨내역!$B144:$G144,11)</f>
        <v>15</v>
      </c>
      <c r="M144">
        <f>M143+COUNTIF(전체당첨내역!$B144:$G144,12)</f>
        <v>16</v>
      </c>
      <c r="N144">
        <f>N143+COUNTIF(전체당첨내역!$B144:$G144,13)</f>
        <v>13</v>
      </c>
      <c r="O144">
        <f>O143+COUNTIF(전체당첨내역!$B144:$G144,14)</f>
        <v>18</v>
      </c>
      <c r="P144">
        <f>P143+COUNTIF(전체당첨내역!$B144:$G144,15)</f>
        <v>19</v>
      </c>
      <c r="Q144">
        <f>Q143+COUNTIF(전체당첨내역!$B144:$G144,16)</f>
        <v>19</v>
      </c>
      <c r="R144">
        <f>R143+COUNTIF(전체당첨내역!$B144:$G144,17)</f>
        <v>27</v>
      </c>
      <c r="S144">
        <f>S143+COUNTIF(전체당첨내역!$B144:$G144,18)</f>
        <v>19</v>
      </c>
      <c r="T144">
        <f>T143+COUNTIF(전체당첨내역!$B144:$G144,19)</f>
        <v>16</v>
      </c>
      <c r="U144">
        <f>U143+COUNTIF(전체당첨내역!$B144:$G144,20)</f>
        <v>18</v>
      </c>
      <c r="V144">
        <f>V143+COUNTIF(전체당첨내역!$B144:$G144,21)</f>
        <v>14</v>
      </c>
      <c r="W144">
        <f>W143+COUNTIF(전체당첨내역!$B144:$G144,22)</f>
        <v>16</v>
      </c>
      <c r="X144">
        <f>X143+COUNTIF(전체당첨내역!$B144:$G144,23)</f>
        <v>22</v>
      </c>
      <c r="Y144">
        <f>Y143+COUNTIF(전체당첨내역!$B144:$G144,24)</f>
        <v>15</v>
      </c>
      <c r="Z144">
        <f>Z143+COUNTIF(전체당첨내역!$B144:$G144,25)</f>
        <v>23</v>
      </c>
      <c r="AA144">
        <f>AA143+COUNTIF(전체당첨내역!$B144:$G144,26)</f>
        <v>22</v>
      </c>
      <c r="AB144">
        <f>AB143+COUNTIF(전체당첨내역!$B144:$G144,27)</f>
        <v>19</v>
      </c>
      <c r="AC144">
        <f>AC143+COUNTIF(전체당첨내역!$B144:$G144,28)</f>
        <v>16</v>
      </c>
      <c r="AD144">
        <f>AD143+COUNTIF(전체당첨내역!$B144:$G144,29)</f>
        <v>20</v>
      </c>
      <c r="AE144">
        <f>AE143+COUNTIF(전체당첨내역!$B144:$G144,30)</f>
        <v>20</v>
      </c>
      <c r="AF144">
        <f>AF143+COUNTIF(전체당첨내역!$B144:$G144,31)</f>
        <v>18</v>
      </c>
      <c r="AG144">
        <f>AG143+COUNTIF(전체당첨내역!$B144:$G144,32)</f>
        <v>18</v>
      </c>
      <c r="AH144">
        <f>AH143+COUNTIF(전체당첨내역!$B144:$G144,33)</f>
        <v>22</v>
      </c>
      <c r="AI144">
        <f>AI143+COUNTIF(전체당첨내역!$B144:$G144,34)</f>
        <v>18</v>
      </c>
      <c r="AJ144">
        <f>AJ143+COUNTIF(전체당첨내역!$B144:$G144,35)</f>
        <v>19</v>
      </c>
      <c r="AK144">
        <f>AK143+COUNTIF(전체당첨내역!$B144:$G144,36)</f>
        <v>25</v>
      </c>
      <c r="AL144">
        <f>AL143+COUNTIF(전체당첨내역!$B144:$G144,37)</f>
        <v>24</v>
      </c>
      <c r="AM144">
        <f>AM143+COUNTIF(전체당첨내역!$B144:$G144,38)</f>
        <v>15</v>
      </c>
      <c r="AN144">
        <f>AN143+COUNTIF(전체당첨내역!$B144:$G144,39)</f>
        <v>17</v>
      </c>
      <c r="AO144">
        <f>AO143+COUNTIF(전체당첨내역!$B144:$G144,40)</f>
        <v>26</v>
      </c>
      <c r="AP144">
        <f>AP143+COUNTIF(전체당첨내역!$B144:$G144,41)</f>
        <v>14</v>
      </c>
      <c r="AQ144">
        <f>AQ143+COUNTIF(전체당첨내역!$B144:$G144,42)</f>
        <v>22</v>
      </c>
      <c r="AR144">
        <f>AR143+COUNTIF(전체당첨내역!$B144:$G144,43)</f>
        <v>22</v>
      </c>
      <c r="AS144">
        <f>AS143+COUNTIF(전체당첨내역!$B144:$G144,44)</f>
        <v>19</v>
      </c>
      <c r="AT144">
        <f>AT143+COUNTIF(전체당첨내역!$B144:$G144,45)</f>
        <v>16</v>
      </c>
    </row>
    <row r="145" spans="1:46" ht="16.5" customHeight="1">
      <c r="A145">
        <v>144</v>
      </c>
      <c r="B145">
        <f>B144+COUNTIF(전체당첨내역!$B145:$G145,1)</f>
        <v>18</v>
      </c>
      <c r="C145">
        <f>C144+COUNTIF(전체당첨내역!$B145:$G145,2)</f>
        <v>20</v>
      </c>
      <c r="D145">
        <f>D144+COUNTIF(전체당첨내역!$B145:$G145,3)</f>
        <v>24</v>
      </c>
      <c r="E145">
        <f>E144+COUNTIF(전체당첨내역!$B145:$G145,4)</f>
        <v>22</v>
      </c>
      <c r="F145">
        <f>F144+COUNTIF(전체당첨내역!$B145:$G145,5)</f>
        <v>15</v>
      </c>
      <c r="G145">
        <f>G144+COUNTIF(전체당첨내역!$B145:$G145,6)</f>
        <v>20</v>
      </c>
      <c r="H145">
        <f>H144+COUNTIF(전체당첨내역!$B145:$G145,7)</f>
        <v>25</v>
      </c>
      <c r="I145">
        <f>I144+COUNTIF(전체당첨내역!$B145:$G145,8)</f>
        <v>17</v>
      </c>
      <c r="J145">
        <f>J144+COUNTIF(전체당첨내역!$B145:$G145,9)</f>
        <v>14</v>
      </c>
      <c r="K145">
        <f>K144+COUNTIF(전체당첨내역!$B145:$G145,10)</f>
        <v>22</v>
      </c>
      <c r="L145">
        <f>L144+COUNTIF(전체당첨내역!$B145:$G145,11)</f>
        <v>15</v>
      </c>
      <c r="M145">
        <f>M144+COUNTIF(전체당첨내역!$B145:$G145,12)</f>
        <v>16</v>
      </c>
      <c r="N145">
        <f>N144+COUNTIF(전체당첨내역!$B145:$G145,13)</f>
        <v>13</v>
      </c>
      <c r="O145">
        <f>O144+COUNTIF(전체당첨내역!$B145:$G145,14)</f>
        <v>18</v>
      </c>
      <c r="P145">
        <f>P144+COUNTIF(전체당첨내역!$B145:$G145,15)</f>
        <v>20</v>
      </c>
      <c r="Q145">
        <f>Q144+COUNTIF(전체당첨내역!$B145:$G145,16)</f>
        <v>19</v>
      </c>
      <c r="R145">
        <f>R144+COUNTIF(전체당첨내역!$B145:$G145,17)</f>
        <v>28</v>
      </c>
      <c r="S145">
        <f>S144+COUNTIF(전체당첨내역!$B145:$G145,18)</f>
        <v>19</v>
      </c>
      <c r="T145">
        <f>T144+COUNTIF(전체당첨내역!$B145:$G145,19)</f>
        <v>16</v>
      </c>
      <c r="U145">
        <f>U144+COUNTIF(전체당첨내역!$B145:$G145,20)</f>
        <v>18</v>
      </c>
      <c r="V145">
        <f>V144+COUNTIF(전체당첨내역!$B145:$G145,21)</f>
        <v>14</v>
      </c>
      <c r="W145">
        <f>W144+COUNTIF(전체당첨내역!$B145:$G145,22)</f>
        <v>16</v>
      </c>
      <c r="X145">
        <f>X144+COUNTIF(전체당첨내역!$B145:$G145,23)</f>
        <v>22</v>
      </c>
      <c r="Y145">
        <f>Y144+COUNTIF(전체당첨내역!$B145:$G145,24)</f>
        <v>15</v>
      </c>
      <c r="Z145">
        <f>Z144+COUNTIF(전체당첨내역!$B145:$G145,25)</f>
        <v>23</v>
      </c>
      <c r="AA145">
        <f>AA144+COUNTIF(전체당첨내역!$B145:$G145,26)</f>
        <v>23</v>
      </c>
      <c r="AB145">
        <f>AB144+COUNTIF(전체당첨내역!$B145:$G145,27)</f>
        <v>19</v>
      </c>
      <c r="AC145">
        <f>AC144+COUNTIF(전체당첨내역!$B145:$G145,28)</f>
        <v>16</v>
      </c>
      <c r="AD145">
        <f>AD144+COUNTIF(전체당첨내역!$B145:$G145,29)</f>
        <v>20</v>
      </c>
      <c r="AE145">
        <f>AE144+COUNTIF(전체당첨내역!$B145:$G145,30)</f>
        <v>20</v>
      </c>
      <c r="AF145">
        <f>AF144+COUNTIF(전체당첨내역!$B145:$G145,31)</f>
        <v>18</v>
      </c>
      <c r="AG145">
        <f>AG144+COUNTIF(전체당첨내역!$B145:$G145,32)</f>
        <v>18</v>
      </c>
      <c r="AH145">
        <f>AH144+COUNTIF(전체당첨내역!$B145:$G145,33)</f>
        <v>22</v>
      </c>
      <c r="AI145">
        <f>AI144+COUNTIF(전체당첨내역!$B145:$G145,34)</f>
        <v>18</v>
      </c>
      <c r="AJ145">
        <f>AJ144+COUNTIF(전체당첨내역!$B145:$G145,35)</f>
        <v>19</v>
      </c>
      <c r="AK145">
        <f>AK144+COUNTIF(전체당첨내역!$B145:$G145,36)</f>
        <v>26</v>
      </c>
      <c r="AL145">
        <f>AL144+COUNTIF(전체당첨내역!$B145:$G145,37)</f>
        <v>25</v>
      </c>
      <c r="AM145">
        <f>AM144+COUNTIF(전체당첨내역!$B145:$G145,38)</f>
        <v>15</v>
      </c>
      <c r="AN145">
        <f>AN144+COUNTIF(전체당첨내역!$B145:$G145,39)</f>
        <v>17</v>
      </c>
      <c r="AO145">
        <f>AO144+COUNTIF(전체당첨내역!$B145:$G145,40)</f>
        <v>26</v>
      </c>
      <c r="AP145">
        <f>AP144+COUNTIF(전체당첨내역!$B145:$G145,41)</f>
        <v>14</v>
      </c>
      <c r="AQ145">
        <f>AQ144+COUNTIF(전체당첨내역!$B145:$G145,42)</f>
        <v>22</v>
      </c>
      <c r="AR145">
        <f>AR144+COUNTIF(전체당첨내역!$B145:$G145,43)</f>
        <v>22</v>
      </c>
      <c r="AS145">
        <f>AS144+COUNTIF(전체당첨내역!$B145:$G145,44)</f>
        <v>19</v>
      </c>
      <c r="AT145">
        <f>AT144+COUNTIF(전체당첨내역!$B145:$G145,45)</f>
        <v>16</v>
      </c>
    </row>
    <row r="146" spans="1:46" ht="16.5" customHeight="1">
      <c r="A146">
        <v>145</v>
      </c>
      <c r="B146">
        <f>B145+COUNTIF(전체당첨내역!$B146:$G146,1)</f>
        <v>18</v>
      </c>
      <c r="C146">
        <f>C145+COUNTIF(전체당첨내역!$B146:$G146,2)</f>
        <v>21</v>
      </c>
      <c r="D146">
        <f>D145+COUNTIF(전체당첨내역!$B146:$G146,3)</f>
        <v>25</v>
      </c>
      <c r="E146">
        <f>E145+COUNTIF(전체당첨내역!$B146:$G146,4)</f>
        <v>22</v>
      </c>
      <c r="F146">
        <f>F145+COUNTIF(전체당첨내역!$B146:$G146,5)</f>
        <v>15</v>
      </c>
      <c r="G146">
        <f>G145+COUNTIF(전체당첨내역!$B146:$G146,6)</f>
        <v>20</v>
      </c>
      <c r="H146">
        <f>H145+COUNTIF(전체당첨내역!$B146:$G146,7)</f>
        <v>25</v>
      </c>
      <c r="I146">
        <f>I145+COUNTIF(전체당첨내역!$B146:$G146,8)</f>
        <v>17</v>
      </c>
      <c r="J146">
        <f>J145+COUNTIF(전체당첨내역!$B146:$G146,9)</f>
        <v>14</v>
      </c>
      <c r="K146">
        <f>K145+COUNTIF(전체당첨내역!$B146:$G146,10)</f>
        <v>22</v>
      </c>
      <c r="L146">
        <f>L145+COUNTIF(전체당첨내역!$B146:$G146,11)</f>
        <v>15</v>
      </c>
      <c r="M146">
        <f>M145+COUNTIF(전체당첨내역!$B146:$G146,12)</f>
        <v>16</v>
      </c>
      <c r="N146">
        <f>N145+COUNTIF(전체당첨내역!$B146:$G146,13)</f>
        <v>14</v>
      </c>
      <c r="O146">
        <f>O145+COUNTIF(전체당첨내역!$B146:$G146,14)</f>
        <v>18</v>
      </c>
      <c r="P146">
        <f>P145+COUNTIF(전체당첨내역!$B146:$G146,15)</f>
        <v>20</v>
      </c>
      <c r="Q146">
        <f>Q145+COUNTIF(전체당첨내역!$B146:$G146,16)</f>
        <v>19</v>
      </c>
      <c r="R146">
        <f>R145+COUNTIF(전체당첨내역!$B146:$G146,17)</f>
        <v>28</v>
      </c>
      <c r="S146">
        <f>S145+COUNTIF(전체당첨내역!$B146:$G146,18)</f>
        <v>19</v>
      </c>
      <c r="T146">
        <f>T145+COUNTIF(전체당첨내역!$B146:$G146,19)</f>
        <v>16</v>
      </c>
      <c r="U146">
        <f>U145+COUNTIF(전체당첨내역!$B146:$G146,20)</f>
        <v>19</v>
      </c>
      <c r="V146">
        <f>V145+COUNTIF(전체당첨내역!$B146:$G146,21)</f>
        <v>14</v>
      </c>
      <c r="W146">
        <f>W145+COUNTIF(전체당첨내역!$B146:$G146,22)</f>
        <v>16</v>
      </c>
      <c r="X146">
        <f>X145+COUNTIF(전체당첨내역!$B146:$G146,23)</f>
        <v>22</v>
      </c>
      <c r="Y146">
        <f>Y145+COUNTIF(전체당첨내역!$B146:$G146,24)</f>
        <v>15</v>
      </c>
      <c r="Z146">
        <f>Z145+COUNTIF(전체당첨내역!$B146:$G146,25)</f>
        <v>23</v>
      </c>
      <c r="AA146">
        <f>AA145+COUNTIF(전체당첨내역!$B146:$G146,26)</f>
        <v>23</v>
      </c>
      <c r="AB146">
        <f>AB145+COUNTIF(전체당첨내역!$B146:$G146,27)</f>
        <v>20</v>
      </c>
      <c r="AC146">
        <f>AC145+COUNTIF(전체당첨내역!$B146:$G146,28)</f>
        <v>16</v>
      </c>
      <c r="AD146">
        <f>AD145+COUNTIF(전체당첨내역!$B146:$G146,29)</f>
        <v>20</v>
      </c>
      <c r="AE146">
        <f>AE145+COUNTIF(전체당첨내역!$B146:$G146,30)</f>
        <v>20</v>
      </c>
      <c r="AF146">
        <f>AF145+COUNTIF(전체당첨내역!$B146:$G146,31)</f>
        <v>18</v>
      </c>
      <c r="AG146">
        <f>AG145+COUNTIF(전체당첨내역!$B146:$G146,32)</f>
        <v>18</v>
      </c>
      <c r="AH146">
        <f>AH145+COUNTIF(전체당첨내역!$B146:$G146,33)</f>
        <v>22</v>
      </c>
      <c r="AI146">
        <f>AI145+COUNTIF(전체당첨내역!$B146:$G146,34)</f>
        <v>18</v>
      </c>
      <c r="AJ146">
        <f>AJ145+COUNTIF(전체당첨내역!$B146:$G146,35)</f>
        <v>19</v>
      </c>
      <c r="AK146">
        <f>AK145+COUNTIF(전체당첨내역!$B146:$G146,36)</f>
        <v>26</v>
      </c>
      <c r="AL146">
        <f>AL145+COUNTIF(전체당첨내역!$B146:$G146,37)</f>
        <v>25</v>
      </c>
      <c r="AM146">
        <f>AM145+COUNTIF(전체당첨내역!$B146:$G146,38)</f>
        <v>15</v>
      </c>
      <c r="AN146">
        <f>AN145+COUNTIF(전체당첨내역!$B146:$G146,39)</f>
        <v>17</v>
      </c>
      <c r="AO146">
        <f>AO145+COUNTIF(전체당첨내역!$B146:$G146,40)</f>
        <v>26</v>
      </c>
      <c r="AP146">
        <f>AP145+COUNTIF(전체당첨내역!$B146:$G146,41)</f>
        <v>14</v>
      </c>
      <c r="AQ146">
        <f>AQ145+COUNTIF(전체당첨내역!$B146:$G146,42)</f>
        <v>22</v>
      </c>
      <c r="AR146">
        <f>AR145+COUNTIF(전체당첨내역!$B146:$G146,43)</f>
        <v>22</v>
      </c>
      <c r="AS146">
        <f>AS145+COUNTIF(전체당첨내역!$B146:$G146,44)</f>
        <v>20</v>
      </c>
      <c r="AT146">
        <f>AT145+COUNTIF(전체당첨내역!$B146:$G146,45)</f>
        <v>16</v>
      </c>
    </row>
    <row r="147" spans="1:46" ht="16.5" customHeight="1">
      <c r="A147">
        <v>146</v>
      </c>
      <c r="B147">
        <f>B146+COUNTIF(전체당첨내역!$B147:$G147,1)</f>
        <v>18</v>
      </c>
      <c r="C147">
        <f>C146+COUNTIF(전체당첨내역!$B147:$G147,2)</f>
        <v>22</v>
      </c>
      <c r="D147">
        <f>D146+COUNTIF(전체당첨내역!$B147:$G147,3)</f>
        <v>25</v>
      </c>
      <c r="E147">
        <f>E146+COUNTIF(전체당첨내역!$B147:$G147,4)</f>
        <v>22</v>
      </c>
      <c r="F147">
        <f>F146+COUNTIF(전체당첨내역!$B147:$G147,5)</f>
        <v>15</v>
      </c>
      <c r="G147">
        <f>G146+COUNTIF(전체당첨내역!$B147:$G147,6)</f>
        <v>20</v>
      </c>
      <c r="H147">
        <f>H146+COUNTIF(전체당첨내역!$B147:$G147,7)</f>
        <v>25</v>
      </c>
      <c r="I147">
        <f>I146+COUNTIF(전체당첨내역!$B147:$G147,8)</f>
        <v>17</v>
      </c>
      <c r="J147">
        <f>J146+COUNTIF(전체당첨내역!$B147:$G147,9)</f>
        <v>14</v>
      </c>
      <c r="K147">
        <f>K146+COUNTIF(전체당첨내역!$B147:$G147,10)</f>
        <v>22</v>
      </c>
      <c r="L147">
        <f>L146+COUNTIF(전체당첨내역!$B147:$G147,11)</f>
        <v>15</v>
      </c>
      <c r="M147">
        <f>M146+COUNTIF(전체당첨내역!$B147:$G147,12)</f>
        <v>16</v>
      </c>
      <c r="N147">
        <f>N146+COUNTIF(전체당첨내역!$B147:$G147,13)</f>
        <v>14</v>
      </c>
      <c r="O147">
        <f>O146+COUNTIF(전체당첨내역!$B147:$G147,14)</f>
        <v>18</v>
      </c>
      <c r="P147">
        <f>P146+COUNTIF(전체당첨내역!$B147:$G147,15)</f>
        <v>20</v>
      </c>
      <c r="Q147">
        <f>Q146+COUNTIF(전체당첨내역!$B147:$G147,16)</f>
        <v>19</v>
      </c>
      <c r="R147">
        <f>R146+COUNTIF(전체당첨내역!$B147:$G147,17)</f>
        <v>28</v>
      </c>
      <c r="S147">
        <f>S146+COUNTIF(전체당첨내역!$B147:$G147,18)</f>
        <v>19</v>
      </c>
      <c r="T147">
        <f>T146+COUNTIF(전체당첨내역!$B147:$G147,19)</f>
        <v>17</v>
      </c>
      <c r="U147">
        <f>U146+COUNTIF(전체당첨내역!$B147:$G147,20)</f>
        <v>19</v>
      </c>
      <c r="V147">
        <f>V146+COUNTIF(전체당첨내역!$B147:$G147,21)</f>
        <v>14</v>
      </c>
      <c r="W147">
        <f>W146+COUNTIF(전체당첨내역!$B147:$G147,22)</f>
        <v>16</v>
      </c>
      <c r="X147">
        <f>X146+COUNTIF(전체당첨내역!$B147:$G147,23)</f>
        <v>22</v>
      </c>
      <c r="Y147">
        <f>Y146+COUNTIF(전체당첨내역!$B147:$G147,24)</f>
        <v>15</v>
      </c>
      <c r="Z147">
        <f>Z146+COUNTIF(전체당첨내역!$B147:$G147,25)</f>
        <v>23</v>
      </c>
      <c r="AA147">
        <f>AA146+COUNTIF(전체당첨내역!$B147:$G147,26)</f>
        <v>23</v>
      </c>
      <c r="AB147">
        <f>AB146+COUNTIF(전체당첨내역!$B147:$G147,27)</f>
        <v>21</v>
      </c>
      <c r="AC147">
        <f>AC146+COUNTIF(전체당첨내역!$B147:$G147,28)</f>
        <v>16</v>
      </c>
      <c r="AD147">
        <f>AD146+COUNTIF(전체당첨내역!$B147:$G147,29)</f>
        <v>20</v>
      </c>
      <c r="AE147">
        <f>AE146+COUNTIF(전체당첨내역!$B147:$G147,30)</f>
        <v>20</v>
      </c>
      <c r="AF147">
        <f>AF146+COUNTIF(전체당첨내역!$B147:$G147,31)</f>
        <v>18</v>
      </c>
      <c r="AG147">
        <f>AG146+COUNTIF(전체당첨내역!$B147:$G147,32)</f>
        <v>18</v>
      </c>
      <c r="AH147">
        <f>AH146+COUNTIF(전체당첨내역!$B147:$G147,33)</f>
        <v>22</v>
      </c>
      <c r="AI147">
        <f>AI146+COUNTIF(전체당첨내역!$B147:$G147,34)</f>
        <v>18</v>
      </c>
      <c r="AJ147">
        <f>AJ146+COUNTIF(전체당첨내역!$B147:$G147,35)</f>
        <v>20</v>
      </c>
      <c r="AK147">
        <f>AK146+COUNTIF(전체당첨내역!$B147:$G147,36)</f>
        <v>26</v>
      </c>
      <c r="AL147">
        <f>AL146+COUNTIF(전체당첨내역!$B147:$G147,37)</f>
        <v>25</v>
      </c>
      <c r="AM147">
        <f>AM146+COUNTIF(전체당첨내역!$B147:$G147,38)</f>
        <v>15</v>
      </c>
      <c r="AN147">
        <f>AN146+COUNTIF(전체당첨내역!$B147:$G147,39)</f>
        <v>17</v>
      </c>
      <c r="AO147">
        <f>AO146+COUNTIF(전체당첨내역!$B147:$G147,40)</f>
        <v>26</v>
      </c>
      <c r="AP147">
        <f>AP146+COUNTIF(전체당첨내역!$B147:$G147,41)</f>
        <v>15</v>
      </c>
      <c r="AQ147">
        <f>AQ146+COUNTIF(전체당첨내역!$B147:$G147,42)</f>
        <v>23</v>
      </c>
      <c r="AR147">
        <f>AR146+COUNTIF(전체당첨내역!$B147:$G147,43)</f>
        <v>22</v>
      </c>
      <c r="AS147">
        <f>AS146+COUNTIF(전체당첨내역!$B147:$G147,44)</f>
        <v>20</v>
      </c>
      <c r="AT147">
        <f>AT146+COUNTIF(전체당첨내역!$B147:$G147,45)</f>
        <v>16</v>
      </c>
    </row>
    <row r="148" spans="1:46" ht="16.5" customHeight="1">
      <c r="A148">
        <v>147</v>
      </c>
      <c r="B148">
        <f>B147+COUNTIF(전체당첨내역!$B148:$G148,1)</f>
        <v>18</v>
      </c>
      <c r="C148">
        <f>C147+COUNTIF(전체당첨내역!$B148:$G148,2)</f>
        <v>22</v>
      </c>
      <c r="D148">
        <f>D147+COUNTIF(전체당첨내역!$B148:$G148,3)</f>
        <v>25</v>
      </c>
      <c r="E148">
        <f>E147+COUNTIF(전체당첨내역!$B148:$G148,4)</f>
        <v>23</v>
      </c>
      <c r="F148">
        <f>F147+COUNTIF(전체당첨내역!$B148:$G148,5)</f>
        <v>15</v>
      </c>
      <c r="G148">
        <f>G147+COUNTIF(전체당첨내역!$B148:$G148,6)</f>
        <v>21</v>
      </c>
      <c r="H148">
        <f>H147+COUNTIF(전체당첨내역!$B148:$G148,7)</f>
        <v>25</v>
      </c>
      <c r="I148">
        <f>I147+COUNTIF(전체당첨내역!$B148:$G148,8)</f>
        <v>17</v>
      </c>
      <c r="J148">
        <f>J147+COUNTIF(전체당첨내역!$B148:$G148,9)</f>
        <v>14</v>
      </c>
      <c r="K148">
        <f>K147+COUNTIF(전체당첨내역!$B148:$G148,10)</f>
        <v>22</v>
      </c>
      <c r="L148">
        <f>L147+COUNTIF(전체당첨내역!$B148:$G148,11)</f>
        <v>15</v>
      </c>
      <c r="M148">
        <f>M147+COUNTIF(전체당첨내역!$B148:$G148,12)</f>
        <v>16</v>
      </c>
      <c r="N148">
        <f>N147+COUNTIF(전체당첨내역!$B148:$G148,13)</f>
        <v>15</v>
      </c>
      <c r="O148">
        <f>O147+COUNTIF(전체당첨내역!$B148:$G148,14)</f>
        <v>18</v>
      </c>
      <c r="P148">
        <f>P147+COUNTIF(전체당첨내역!$B148:$G148,15)</f>
        <v>20</v>
      </c>
      <c r="Q148">
        <f>Q147+COUNTIF(전체당첨내역!$B148:$G148,16)</f>
        <v>19</v>
      </c>
      <c r="R148">
        <f>R147+COUNTIF(전체당첨내역!$B148:$G148,17)</f>
        <v>28</v>
      </c>
      <c r="S148">
        <f>S147+COUNTIF(전체당첨내역!$B148:$G148,18)</f>
        <v>19</v>
      </c>
      <c r="T148">
        <f>T147+COUNTIF(전체당첨내역!$B148:$G148,19)</f>
        <v>17</v>
      </c>
      <c r="U148">
        <f>U147+COUNTIF(전체당첨내역!$B148:$G148,20)</f>
        <v>19</v>
      </c>
      <c r="V148">
        <f>V147+COUNTIF(전체당첨내역!$B148:$G148,21)</f>
        <v>15</v>
      </c>
      <c r="W148">
        <f>W147+COUNTIF(전체당첨내역!$B148:$G148,22)</f>
        <v>16</v>
      </c>
      <c r="X148">
        <f>X147+COUNTIF(전체당첨내역!$B148:$G148,23)</f>
        <v>22</v>
      </c>
      <c r="Y148">
        <f>Y147+COUNTIF(전체당첨내역!$B148:$G148,24)</f>
        <v>15</v>
      </c>
      <c r="Z148">
        <f>Z147+COUNTIF(전체당첨내역!$B148:$G148,25)</f>
        <v>23</v>
      </c>
      <c r="AA148">
        <f>AA147+COUNTIF(전체당첨내역!$B148:$G148,26)</f>
        <v>23</v>
      </c>
      <c r="AB148">
        <f>AB147+COUNTIF(전체당첨내역!$B148:$G148,27)</f>
        <v>21</v>
      </c>
      <c r="AC148">
        <f>AC147+COUNTIF(전체당첨내역!$B148:$G148,28)</f>
        <v>16</v>
      </c>
      <c r="AD148">
        <f>AD147+COUNTIF(전체당첨내역!$B148:$G148,29)</f>
        <v>20</v>
      </c>
      <c r="AE148">
        <f>AE147+COUNTIF(전체당첨내역!$B148:$G148,30)</f>
        <v>20</v>
      </c>
      <c r="AF148">
        <f>AF147+COUNTIF(전체당첨내역!$B148:$G148,31)</f>
        <v>18</v>
      </c>
      <c r="AG148">
        <f>AG147+COUNTIF(전체당첨내역!$B148:$G148,32)</f>
        <v>18</v>
      </c>
      <c r="AH148">
        <f>AH147+COUNTIF(전체당첨내역!$B148:$G148,33)</f>
        <v>22</v>
      </c>
      <c r="AI148">
        <f>AI147+COUNTIF(전체당첨내역!$B148:$G148,34)</f>
        <v>18</v>
      </c>
      <c r="AJ148">
        <f>AJ147+COUNTIF(전체당첨내역!$B148:$G148,35)</f>
        <v>20</v>
      </c>
      <c r="AK148">
        <f>AK147+COUNTIF(전체당첨내역!$B148:$G148,36)</f>
        <v>26</v>
      </c>
      <c r="AL148">
        <f>AL147+COUNTIF(전체당첨내역!$B148:$G148,37)</f>
        <v>25</v>
      </c>
      <c r="AM148">
        <f>AM147+COUNTIF(전체당첨내역!$B148:$G148,38)</f>
        <v>15</v>
      </c>
      <c r="AN148">
        <f>AN147+COUNTIF(전체당첨내역!$B148:$G148,39)</f>
        <v>17</v>
      </c>
      <c r="AO148">
        <f>AO147+COUNTIF(전체당첨내역!$B148:$G148,40)</f>
        <v>27</v>
      </c>
      <c r="AP148">
        <f>AP147+COUNTIF(전체당첨내역!$B148:$G148,41)</f>
        <v>15</v>
      </c>
      <c r="AQ148">
        <f>AQ147+COUNTIF(전체당첨내역!$B148:$G148,42)</f>
        <v>24</v>
      </c>
      <c r="AR148">
        <f>AR147+COUNTIF(전체당첨내역!$B148:$G148,43)</f>
        <v>22</v>
      </c>
      <c r="AS148">
        <f>AS147+COUNTIF(전체당첨내역!$B148:$G148,44)</f>
        <v>20</v>
      </c>
      <c r="AT148">
        <f>AT147+COUNTIF(전체당첨내역!$B148:$G148,45)</f>
        <v>16</v>
      </c>
    </row>
    <row r="149" spans="1:46" ht="16.5" customHeight="1">
      <c r="A149">
        <v>148</v>
      </c>
      <c r="B149">
        <f>B148+COUNTIF(전체당첨내역!$B149:$G149,1)</f>
        <v>18</v>
      </c>
      <c r="C149">
        <f>C148+COUNTIF(전체당첨내역!$B149:$G149,2)</f>
        <v>22</v>
      </c>
      <c r="D149">
        <f>D148+COUNTIF(전체당첨내역!$B149:$G149,3)</f>
        <v>25</v>
      </c>
      <c r="E149">
        <f>E148+COUNTIF(전체당첨내역!$B149:$G149,4)</f>
        <v>23</v>
      </c>
      <c r="F149">
        <f>F148+COUNTIF(전체당첨내역!$B149:$G149,5)</f>
        <v>15</v>
      </c>
      <c r="G149">
        <f>G148+COUNTIF(전체당첨내역!$B149:$G149,6)</f>
        <v>21</v>
      </c>
      <c r="H149">
        <f>H148+COUNTIF(전체당첨내역!$B149:$G149,7)</f>
        <v>25</v>
      </c>
      <c r="I149">
        <f>I148+COUNTIF(전체당첨내역!$B149:$G149,8)</f>
        <v>17</v>
      </c>
      <c r="J149">
        <f>J148+COUNTIF(전체당첨내역!$B149:$G149,9)</f>
        <v>14</v>
      </c>
      <c r="K149">
        <f>K148+COUNTIF(전체당첨내역!$B149:$G149,10)</f>
        <v>22</v>
      </c>
      <c r="L149">
        <f>L148+COUNTIF(전체당첨내역!$B149:$G149,11)</f>
        <v>15</v>
      </c>
      <c r="M149">
        <f>M148+COUNTIF(전체당첨내역!$B149:$G149,12)</f>
        <v>16</v>
      </c>
      <c r="N149">
        <f>N148+COUNTIF(전체당첨내역!$B149:$G149,13)</f>
        <v>15</v>
      </c>
      <c r="O149">
        <f>O148+COUNTIF(전체당첨내역!$B149:$G149,14)</f>
        <v>18</v>
      </c>
      <c r="P149">
        <f>P148+COUNTIF(전체당첨내역!$B149:$G149,15)</f>
        <v>20</v>
      </c>
      <c r="Q149">
        <f>Q148+COUNTIF(전체당첨내역!$B149:$G149,16)</f>
        <v>19</v>
      </c>
      <c r="R149">
        <f>R148+COUNTIF(전체당첨내역!$B149:$G149,17)</f>
        <v>28</v>
      </c>
      <c r="S149">
        <f>S148+COUNTIF(전체당첨내역!$B149:$G149,18)</f>
        <v>19</v>
      </c>
      <c r="T149">
        <f>T148+COUNTIF(전체당첨내역!$B149:$G149,19)</f>
        <v>17</v>
      </c>
      <c r="U149">
        <f>U148+COUNTIF(전체당첨내역!$B149:$G149,20)</f>
        <v>19</v>
      </c>
      <c r="V149">
        <f>V148+COUNTIF(전체당첨내역!$B149:$G149,21)</f>
        <v>16</v>
      </c>
      <c r="W149">
        <f>W148+COUNTIF(전체당첨내역!$B149:$G149,22)</f>
        <v>16</v>
      </c>
      <c r="X149">
        <f>X148+COUNTIF(전체당첨내역!$B149:$G149,23)</f>
        <v>22</v>
      </c>
      <c r="Y149">
        <f>Y148+COUNTIF(전체당첨내역!$B149:$G149,24)</f>
        <v>15</v>
      </c>
      <c r="Z149">
        <f>Z148+COUNTIF(전체당첨내역!$B149:$G149,25)</f>
        <v>24</v>
      </c>
      <c r="AA149">
        <f>AA148+COUNTIF(전체당첨내역!$B149:$G149,26)</f>
        <v>23</v>
      </c>
      <c r="AB149">
        <f>AB148+COUNTIF(전체당첨내역!$B149:$G149,27)</f>
        <v>21</v>
      </c>
      <c r="AC149">
        <f>AC148+COUNTIF(전체당첨내역!$B149:$G149,28)</f>
        <v>16</v>
      </c>
      <c r="AD149">
        <f>AD148+COUNTIF(전체당첨내역!$B149:$G149,29)</f>
        <v>20</v>
      </c>
      <c r="AE149">
        <f>AE148+COUNTIF(전체당첨내역!$B149:$G149,30)</f>
        <v>20</v>
      </c>
      <c r="AF149">
        <f>AF148+COUNTIF(전체당첨내역!$B149:$G149,31)</f>
        <v>18</v>
      </c>
      <c r="AG149">
        <f>AG148+COUNTIF(전체당첨내역!$B149:$G149,32)</f>
        <v>18</v>
      </c>
      <c r="AH149">
        <f>AH148+COUNTIF(전체당첨내역!$B149:$G149,33)</f>
        <v>23</v>
      </c>
      <c r="AI149">
        <f>AI148+COUNTIF(전체당첨내역!$B149:$G149,34)</f>
        <v>19</v>
      </c>
      <c r="AJ149">
        <f>AJ148+COUNTIF(전체당첨내역!$B149:$G149,35)</f>
        <v>21</v>
      </c>
      <c r="AK149">
        <f>AK148+COUNTIF(전체당첨내역!$B149:$G149,36)</f>
        <v>27</v>
      </c>
      <c r="AL149">
        <f>AL148+COUNTIF(전체당첨내역!$B149:$G149,37)</f>
        <v>25</v>
      </c>
      <c r="AM149">
        <f>AM148+COUNTIF(전체당첨내역!$B149:$G149,38)</f>
        <v>15</v>
      </c>
      <c r="AN149">
        <f>AN148+COUNTIF(전체당첨내역!$B149:$G149,39)</f>
        <v>17</v>
      </c>
      <c r="AO149">
        <f>AO148+COUNTIF(전체당첨내역!$B149:$G149,40)</f>
        <v>27</v>
      </c>
      <c r="AP149">
        <f>AP148+COUNTIF(전체당첨내역!$B149:$G149,41)</f>
        <v>15</v>
      </c>
      <c r="AQ149">
        <f>AQ148+COUNTIF(전체당첨내역!$B149:$G149,42)</f>
        <v>24</v>
      </c>
      <c r="AR149">
        <f>AR148+COUNTIF(전체당첨내역!$B149:$G149,43)</f>
        <v>22</v>
      </c>
      <c r="AS149">
        <f>AS148+COUNTIF(전체당첨내역!$B149:$G149,44)</f>
        <v>20</v>
      </c>
      <c r="AT149">
        <f>AT148+COUNTIF(전체당첨내역!$B149:$G149,45)</f>
        <v>16</v>
      </c>
    </row>
    <row r="150" spans="1:46" ht="16.5" customHeight="1">
      <c r="A150">
        <v>149</v>
      </c>
      <c r="B150">
        <f>B149+COUNTIF(전체당첨내역!$B150:$G150,1)</f>
        <v>18</v>
      </c>
      <c r="C150">
        <f>C149+COUNTIF(전체당첨내역!$B150:$G150,2)</f>
        <v>23</v>
      </c>
      <c r="D150">
        <f>D149+COUNTIF(전체당첨내역!$B150:$G150,3)</f>
        <v>25</v>
      </c>
      <c r="E150">
        <f>E149+COUNTIF(전체당첨내역!$B150:$G150,4)</f>
        <v>23</v>
      </c>
      <c r="F150">
        <f>F149+COUNTIF(전체당첨내역!$B150:$G150,5)</f>
        <v>15</v>
      </c>
      <c r="G150">
        <f>G149+COUNTIF(전체당첨내역!$B150:$G150,6)</f>
        <v>21</v>
      </c>
      <c r="H150">
        <f>H149+COUNTIF(전체당첨내역!$B150:$G150,7)</f>
        <v>25</v>
      </c>
      <c r="I150">
        <f>I149+COUNTIF(전체당첨내역!$B150:$G150,8)</f>
        <v>17</v>
      </c>
      <c r="J150">
        <f>J149+COUNTIF(전체당첨내역!$B150:$G150,9)</f>
        <v>14</v>
      </c>
      <c r="K150">
        <f>K149+COUNTIF(전체당첨내역!$B150:$G150,10)</f>
        <v>22</v>
      </c>
      <c r="L150">
        <f>L149+COUNTIF(전체당첨내역!$B150:$G150,11)</f>
        <v>16</v>
      </c>
      <c r="M150">
        <f>M149+COUNTIF(전체당첨내역!$B150:$G150,12)</f>
        <v>16</v>
      </c>
      <c r="N150">
        <f>N149+COUNTIF(전체당첨내역!$B150:$G150,13)</f>
        <v>15</v>
      </c>
      <c r="O150">
        <f>O149+COUNTIF(전체당첨내역!$B150:$G150,14)</f>
        <v>18</v>
      </c>
      <c r="P150">
        <f>P149+COUNTIF(전체당첨내역!$B150:$G150,15)</f>
        <v>20</v>
      </c>
      <c r="Q150">
        <f>Q149+COUNTIF(전체당첨내역!$B150:$G150,16)</f>
        <v>19</v>
      </c>
      <c r="R150">
        <f>R149+COUNTIF(전체당첨내역!$B150:$G150,17)</f>
        <v>28</v>
      </c>
      <c r="S150">
        <f>S149+COUNTIF(전체당첨내역!$B150:$G150,18)</f>
        <v>19</v>
      </c>
      <c r="T150">
        <f>T149+COUNTIF(전체당첨내역!$B150:$G150,19)</f>
        <v>17</v>
      </c>
      <c r="U150">
        <f>U149+COUNTIF(전체당첨내역!$B150:$G150,20)</f>
        <v>19</v>
      </c>
      <c r="V150">
        <f>V149+COUNTIF(전체당첨내역!$B150:$G150,21)</f>
        <v>17</v>
      </c>
      <c r="W150">
        <f>W149+COUNTIF(전체당첨내역!$B150:$G150,22)</f>
        <v>16</v>
      </c>
      <c r="X150">
        <f>X149+COUNTIF(전체당첨내역!$B150:$G150,23)</f>
        <v>22</v>
      </c>
      <c r="Y150">
        <f>Y149+COUNTIF(전체당첨내역!$B150:$G150,24)</f>
        <v>15</v>
      </c>
      <c r="Z150">
        <f>Z149+COUNTIF(전체당첨내역!$B150:$G150,25)</f>
        <v>24</v>
      </c>
      <c r="AA150">
        <f>AA149+COUNTIF(전체당첨내역!$B150:$G150,26)</f>
        <v>23</v>
      </c>
      <c r="AB150">
        <f>AB149+COUNTIF(전체당첨내역!$B150:$G150,27)</f>
        <v>21</v>
      </c>
      <c r="AC150">
        <f>AC149+COUNTIF(전체당첨내역!$B150:$G150,28)</f>
        <v>16</v>
      </c>
      <c r="AD150">
        <f>AD149+COUNTIF(전체당첨내역!$B150:$G150,29)</f>
        <v>20</v>
      </c>
      <c r="AE150">
        <f>AE149+COUNTIF(전체당첨내역!$B150:$G150,30)</f>
        <v>20</v>
      </c>
      <c r="AF150">
        <f>AF149+COUNTIF(전체당첨내역!$B150:$G150,31)</f>
        <v>18</v>
      </c>
      <c r="AG150">
        <f>AG149+COUNTIF(전체당첨내역!$B150:$G150,32)</f>
        <v>18</v>
      </c>
      <c r="AH150">
        <f>AH149+COUNTIF(전체당첨내역!$B150:$G150,33)</f>
        <v>23</v>
      </c>
      <c r="AI150">
        <f>AI149+COUNTIF(전체당첨내역!$B150:$G150,34)</f>
        <v>20</v>
      </c>
      <c r="AJ150">
        <f>AJ149+COUNTIF(전체당첨내역!$B150:$G150,35)</f>
        <v>21</v>
      </c>
      <c r="AK150">
        <f>AK149+COUNTIF(전체당첨내역!$B150:$G150,36)</f>
        <v>27</v>
      </c>
      <c r="AL150">
        <f>AL149+COUNTIF(전체당첨내역!$B150:$G150,37)</f>
        <v>25</v>
      </c>
      <c r="AM150">
        <f>AM149+COUNTIF(전체당첨내역!$B150:$G150,38)</f>
        <v>15</v>
      </c>
      <c r="AN150">
        <f>AN149+COUNTIF(전체당첨내역!$B150:$G150,39)</f>
        <v>17</v>
      </c>
      <c r="AO150">
        <f>AO149+COUNTIF(전체당첨내역!$B150:$G150,40)</f>
        <v>27</v>
      </c>
      <c r="AP150">
        <f>AP149+COUNTIF(전체당첨내역!$B150:$G150,41)</f>
        <v>16</v>
      </c>
      <c r="AQ150">
        <f>AQ149+COUNTIF(전체당첨내역!$B150:$G150,42)</f>
        <v>25</v>
      </c>
      <c r="AR150">
        <f>AR149+COUNTIF(전체당첨내역!$B150:$G150,43)</f>
        <v>22</v>
      </c>
      <c r="AS150">
        <f>AS149+COUNTIF(전체당첨내역!$B150:$G150,44)</f>
        <v>20</v>
      </c>
      <c r="AT150">
        <f>AT149+COUNTIF(전체당첨내역!$B150:$G150,45)</f>
        <v>16</v>
      </c>
    </row>
    <row r="151" spans="1:46" ht="16.5" customHeight="1">
      <c r="A151">
        <v>150</v>
      </c>
      <c r="B151">
        <f>B150+COUNTIF(전체당첨내역!$B151:$G151,1)</f>
        <v>18</v>
      </c>
      <c r="C151">
        <f>C150+COUNTIF(전체당첨내역!$B151:$G151,2)</f>
        <v>24</v>
      </c>
      <c r="D151">
        <f>D150+COUNTIF(전체당첨내역!$B151:$G151,3)</f>
        <v>25</v>
      </c>
      <c r="E151">
        <f>E150+COUNTIF(전체당첨내역!$B151:$G151,4)</f>
        <v>23</v>
      </c>
      <c r="F151">
        <f>F150+COUNTIF(전체당첨내역!$B151:$G151,5)</f>
        <v>15</v>
      </c>
      <c r="G151">
        <f>G150+COUNTIF(전체당첨내역!$B151:$G151,6)</f>
        <v>21</v>
      </c>
      <c r="H151">
        <f>H150+COUNTIF(전체당첨내역!$B151:$G151,7)</f>
        <v>25</v>
      </c>
      <c r="I151">
        <f>I150+COUNTIF(전체당첨내역!$B151:$G151,8)</f>
        <v>17</v>
      </c>
      <c r="J151">
        <f>J150+COUNTIF(전체당첨내역!$B151:$G151,9)</f>
        <v>14</v>
      </c>
      <c r="K151">
        <f>K150+COUNTIF(전체당첨내역!$B151:$G151,10)</f>
        <v>22</v>
      </c>
      <c r="L151">
        <f>L150+COUNTIF(전체당첨내역!$B151:$G151,11)</f>
        <v>16</v>
      </c>
      <c r="M151">
        <f>M150+COUNTIF(전체당첨내역!$B151:$G151,12)</f>
        <v>16</v>
      </c>
      <c r="N151">
        <f>N150+COUNTIF(전체당첨내역!$B151:$G151,13)</f>
        <v>15</v>
      </c>
      <c r="O151">
        <f>O150+COUNTIF(전체당첨내역!$B151:$G151,14)</f>
        <v>18</v>
      </c>
      <c r="P151">
        <f>P150+COUNTIF(전체당첨내역!$B151:$G151,15)</f>
        <v>20</v>
      </c>
      <c r="Q151">
        <f>Q150+COUNTIF(전체당첨내역!$B151:$G151,16)</f>
        <v>19</v>
      </c>
      <c r="R151">
        <f>R150+COUNTIF(전체당첨내역!$B151:$G151,17)</f>
        <v>28</v>
      </c>
      <c r="S151">
        <f>S150+COUNTIF(전체당첨내역!$B151:$G151,18)</f>
        <v>20</v>
      </c>
      <c r="T151">
        <f>T150+COUNTIF(전체당첨내역!$B151:$G151,19)</f>
        <v>17</v>
      </c>
      <c r="U151">
        <f>U150+COUNTIF(전체당첨내역!$B151:$G151,20)</f>
        <v>19</v>
      </c>
      <c r="V151">
        <f>V150+COUNTIF(전체당첨내역!$B151:$G151,21)</f>
        <v>17</v>
      </c>
      <c r="W151">
        <f>W150+COUNTIF(전체당첨내역!$B151:$G151,22)</f>
        <v>16</v>
      </c>
      <c r="X151">
        <f>X150+COUNTIF(전체당첨내역!$B151:$G151,23)</f>
        <v>22</v>
      </c>
      <c r="Y151">
        <f>Y150+COUNTIF(전체당첨내역!$B151:$G151,24)</f>
        <v>15</v>
      </c>
      <c r="Z151">
        <f>Z150+COUNTIF(전체당첨내역!$B151:$G151,25)</f>
        <v>25</v>
      </c>
      <c r="AA151">
        <f>AA150+COUNTIF(전체당첨내역!$B151:$G151,26)</f>
        <v>23</v>
      </c>
      <c r="AB151">
        <f>AB150+COUNTIF(전체당첨내역!$B151:$G151,27)</f>
        <v>21</v>
      </c>
      <c r="AC151">
        <f>AC150+COUNTIF(전체당첨내역!$B151:$G151,28)</f>
        <v>17</v>
      </c>
      <c r="AD151">
        <f>AD150+COUNTIF(전체당첨내역!$B151:$G151,29)</f>
        <v>20</v>
      </c>
      <c r="AE151">
        <f>AE150+COUNTIF(전체당첨내역!$B151:$G151,30)</f>
        <v>20</v>
      </c>
      <c r="AF151">
        <f>AF150+COUNTIF(전체당첨내역!$B151:$G151,31)</f>
        <v>18</v>
      </c>
      <c r="AG151">
        <f>AG150+COUNTIF(전체당첨내역!$B151:$G151,32)</f>
        <v>18</v>
      </c>
      <c r="AH151">
        <f>AH150+COUNTIF(전체당첨내역!$B151:$G151,33)</f>
        <v>23</v>
      </c>
      <c r="AI151">
        <f>AI150+COUNTIF(전체당첨내역!$B151:$G151,34)</f>
        <v>20</v>
      </c>
      <c r="AJ151">
        <f>AJ150+COUNTIF(전체당첨내역!$B151:$G151,35)</f>
        <v>21</v>
      </c>
      <c r="AK151">
        <f>AK150+COUNTIF(전체당첨내역!$B151:$G151,36)</f>
        <v>27</v>
      </c>
      <c r="AL151">
        <f>AL150+COUNTIF(전체당첨내역!$B151:$G151,37)</f>
        <v>26</v>
      </c>
      <c r="AM151">
        <f>AM150+COUNTIF(전체당첨내역!$B151:$G151,38)</f>
        <v>15</v>
      </c>
      <c r="AN151">
        <f>AN150+COUNTIF(전체당첨내역!$B151:$G151,39)</f>
        <v>18</v>
      </c>
      <c r="AO151">
        <f>AO150+COUNTIF(전체당첨내역!$B151:$G151,40)</f>
        <v>27</v>
      </c>
      <c r="AP151">
        <f>AP150+COUNTIF(전체당첨내역!$B151:$G151,41)</f>
        <v>16</v>
      </c>
      <c r="AQ151">
        <f>AQ150+COUNTIF(전체당첨내역!$B151:$G151,42)</f>
        <v>25</v>
      </c>
      <c r="AR151">
        <f>AR150+COUNTIF(전체당첨내역!$B151:$G151,43)</f>
        <v>22</v>
      </c>
      <c r="AS151">
        <f>AS150+COUNTIF(전체당첨내역!$B151:$G151,44)</f>
        <v>20</v>
      </c>
      <c r="AT151">
        <f>AT150+COUNTIF(전체당첨내역!$B151:$G151,45)</f>
        <v>16</v>
      </c>
    </row>
    <row r="152" spans="1:46" ht="16.5" customHeight="1">
      <c r="A152">
        <v>151</v>
      </c>
      <c r="B152">
        <f>B151+COUNTIF(전체당첨내역!$B152:$G152,1)</f>
        <v>19</v>
      </c>
      <c r="C152">
        <f>C151+COUNTIF(전체당첨내역!$B152:$G152,2)</f>
        <v>25</v>
      </c>
      <c r="D152">
        <f>D151+COUNTIF(전체당첨내역!$B152:$G152,3)</f>
        <v>25</v>
      </c>
      <c r="E152">
        <f>E151+COUNTIF(전체당첨내역!$B152:$G152,4)</f>
        <v>23</v>
      </c>
      <c r="F152">
        <f>F151+COUNTIF(전체당첨내역!$B152:$G152,5)</f>
        <v>15</v>
      </c>
      <c r="G152">
        <f>G151+COUNTIF(전체당첨내역!$B152:$G152,6)</f>
        <v>21</v>
      </c>
      <c r="H152">
        <f>H151+COUNTIF(전체당첨내역!$B152:$G152,7)</f>
        <v>25</v>
      </c>
      <c r="I152">
        <f>I151+COUNTIF(전체당첨내역!$B152:$G152,8)</f>
        <v>17</v>
      </c>
      <c r="J152">
        <f>J151+COUNTIF(전체당첨내역!$B152:$G152,9)</f>
        <v>14</v>
      </c>
      <c r="K152">
        <f>K151+COUNTIF(전체당첨내역!$B152:$G152,10)</f>
        <v>23</v>
      </c>
      <c r="L152">
        <f>L151+COUNTIF(전체당첨내역!$B152:$G152,11)</f>
        <v>16</v>
      </c>
      <c r="M152">
        <f>M151+COUNTIF(전체당첨내역!$B152:$G152,12)</f>
        <v>16</v>
      </c>
      <c r="N152">
        <f>N151+COUNTIF(전체당첨내역!$B152:$G152,13)</f>
        <v>16</v>
      </c>
      <c r="O152">
        <f>O151+COUNTIF(전체당첨내역!$B152:$G152,14)</f>
        <v>18</v>
      </c>
      <c r="P152">
        <f>P151+COUNTIF(전체당첨내역!$B152:$G152,15)</f>
        <v>20</v>
      </c>
      <c r="Q152">
        <f>Q151+COUNTIF(전체당첨내역!$B152:$G152,16)</f>
        <v>19</v>
      </c>
      <c r="R152">
        <f>R151+COUNTIF(전체당첨내역!$B152:$G152,17)</f>
        <v>28</v>
      </c>
      <c r="S152">
        <f>S151+COUNTIF(전체당첨내역!$B152:$G152,18)</f>
        <v>21</v>
      </c>
      <c r="T152">
        <f>T151+COUNTIF(전체당첨내역!$B152:$G152,19)</f>
        <v>18</v>
      </c>
      <c r="U152">
        <f>U151+COUNTIF(전체당첨내역!$B152:$G152,20)</f>
        <v>19</v>
      </c>
      <c r="V152">
        <f>V151+COUNTIF(전체당첨내역!$B152:$G152,21)</f>
        <v>17</v>
      </c>
      <c r="W152">
        <f>W151+COUNTIF(전체당첨내역!$B152:$G152,22)</f>
        <v>16</v>
      </c>
      <c r="X152">
        <f>X151+COUNTIF(전체당첨내역!$B152:$G152,23)</f>
        <v>22</v>
      </c>
      <c r="Y152">
        <f>Y151+COUNTIF(전체당첨내역!$B152:$G152,24)</f>
        <v>15</v>
      </c>
      <c r="Z152">
        <f>Z151+COUNTIF(전체당첨내역!$B152:$G152,25)</f>
        <v>25</v>
      </c>
      <c r="AA152">
        <f>AA151+COUNTIF(전체당첨내역!$B152:$G152,26)</f>
        <v>23</v>
      </c>
      <c r="AB152">
        <f>AB151+COUNTIF(전체당첨내역!$B152:$G152,27)</f>
        <v>21</v>
      </c>
      <c r="AC152">
        <f>AC151+COUNTIF(전체당첨내역!$B152:$G152,28)</f>
        <v>17</v>
      </c>
      <c r="AD152">
        <f>AD151+COUNTIF(전체당첨내역!$B152:$G152,29)</f>
        <v>20</v>
      </c>
      <c r="AE152">
        <f>AE151+COUNTIF(전체당첨내역!$B152:$G152,30)</f>
        <v>20</v>
      </c>
      <c r="AF152">
        <f>AF151+COUNTIF(전체당첨내역!$B152:$G152,31)</f>
        <v>18</v>
      </c>
      <c r="AG152">
        <f>AG151+COUNTIF(전체당첨내역!$B152:$G152,32)</f>
        <v>18</v>
      </c>
      <c r="AH152">
        <f>AH151+COUNTIF(전체당첨내역!$B152:$G152,33)</f>
        <v>23</v>
      </c>
      <c r="AI152">
        <f>AI151+COUNTIF(전체당첨내역!$B152:$G152,34)</f>
        <v>20</v>
      </c>
      <c r="AJ152">
        <f>AJ151+COUNTIF(전체당첨내역!$B152:$G152,35)</f>
        <v>21</v>
      </c>
      <c r="AK152">
        <f>AK151+COUNTIF(전체당첨내역!$B152:$G152,36)</f>
        <v>27</v>
      </c>
      <c r="AL152">
        <f>AL151+COUNTIF(전체당첨내역!$B152:$G152,37)</f>
        <v>26</v>
      </c>
      <c r="AM152">
        <f>AM151+COUNTIF(전체당첨내역!$B152:$G152,38)</f>
        <v>15</v>
      </c>
      <c r="AN152">
        <f>AN151+COUNTIF(전체당첨내역!$B152:$G152,39)</f>
        <v>18</v>
      </c>
      <c r="AO152">
        <f>AO151+COUNTIF(전체당첨내역!$B152:$G152,40)</f>
        <v>27</v>
      </c>
      <c r="AP152">
        <f>AP151+COUNTIF(전체당첨내역!$B152:$G152,41)</f>
        <v>16</v>
      </c>
      <c r="AQ152">
        <f>AQ151+COUNTIF(전체당첨내역!$B152:$G152,42)</f>
        <v>25</v>
      </c>
      <c r="AR152">
        <f>AR151+COUNTIF(전체당첨내역!$B152:$G152,43)</f>
        <v>22</v>
      </c>
      <c r="AS152">
        <f>AS151+COUNTIF(전체당첨내역!$B152:$G152,44)</f>
        <v>20</v>
      </c>
      <c r="AT152">
        <f>AT151+COUNTIF(전체당첨내역!$B152:$G152,45)</f>
        <v>16</v>
      </c>
    </row>
    <row r="153" spans="1:46" ht="16.5" customHeight="1">
      <c r="A153">
        <v>152</v>
      </c>
      <c r="B153">
        <f>B152+COUNTIF(전체당첨내역!$B153:$G153,1)</f>
        <v>20</v>
      </c>
      <c r="C153">
        <f>C152+COUNTIF(전체당첨내역!$B153:$G153,2)</f>
        <v>25</v>
      </c>
      <c r="D153">
        <f>D152+COUNTIF(전체당첨내역!$B153:$G153,3)</f>
        <v>25</v>
      </c>
      <c r="E153">
        <f>E152+COUNTIF(전체당첨내역!$B153:$G153,4)</f>
        <v>23</v>
      </c>
      <c r="F153">
        <f>F152+COUNTIF(전체당첨내역!$B153:$G153,5)</f>
        <v>16</v>
      </c>
      <c r="G153">
        <f>G152+COUNTIF(전체당첨내역!$B153:$G153,6)</f>
        <v>21</v>
      </c>
      <c r="H153">
        <f>H152+COUNTIF(전체당첨내역!$B153:$G153,7)</f>
        <v>25</v>
      </c>
      <c r="I153">
        <f>I152+COUNTIF(전체당첨내역!$B153:$G153,8)</f>
        <v>17</v>
      </c>
      <c r="J153">
        <f>J152+COUNTIF(전체당첨내역!$B153:$G153,9)</f>
        <v>14</v>
      </c>
      <c r="K153">
        <f>K152+COUNTIF(전체당첨내역!$B153:$G153,10)</f>
        <v>23</v>
      </c>
      <c r="L153">
        <f>L152+COUNTIF(전체당첨내역!$B153:$G153,11)</f>
        <v>16</v>
      </c>
      <c r="M153">
        <f>M152+COUNTIF(전체당첨내역!$B153:$G153,12)</f>
        <v>16</v>
      </c>
      <c r="N153">
        <f>N152+COUNTIF(전체당첨내역!$B153:$G153,13)</f>
        <v>17</v>
      </c>
      <c r="O153">
        <f>O152+COUNTIF(전체당첨내역!$B153:$G153,14)</f>
        <v>18</v>
      </c>
      <c r="P153">
        <f>P152+COUNTIF(전체당첨내역!$B153:$G153,15)</f>
        <v>20</v>
      </c>
      <c r="Q153">
        <f>Q152+COUNTIF(전체당첨내역!$B153:$G153,16)</f>
        <v>19</v>
      </c>
      <c r="R153">
        <f>R152+COUNTIF(전체당첨내역!$B153:$G153,17)</f>
        <v>28</v>
      </c>
      <c r="S153">
        <f>S152+COUNTIF(전체당첨내역!$B153:$G153,18)</f>
        <v>21</v>
      </c>
      <c r="T153">
        <f>T152+COUNTIF(전체당첨내역!$B153:$G153,19)</f>
        <v>18</v>
      </c>
      <c r="U153">
        <f>U152+COUNTIF(전체당첨내역!$B153:$G153,20)</f>
        <v>19</v>
      </c>
      <c r="V153">
        <f>V152+COUNTIF(전체당첨내역!$B153:$G153,21)</f>
        <v>17</v>
      </c>
      <c r="W153">
        <f>W152+COUNTIF(전체당첨내역!$B153:$G153,22)</f>
        <v>16</v>
      </c>
      <c r="X153">
        <f>X152+COUNTIF(전체당첨내역!$B153:$G153,23)</f>
        <v>22</v>
      </c>
      <c r="Y153">
        <f>Y152+COUNTIF(전체당첨내역!$B153:$G153,24)</f>
        <v>15</v>
      </c>
      <c r="Z153">
        <f>Z152+COUNTIF(전체당첨내역!$B153:$G153,25)</f>
        <v>25</v>
      </c>
      <c r="AA153">
        <f>AA152+COUNTIF(전체당첨내역!$B153:$G153,26)</f>
        <v>24</v>
      </c>
      <c r="AB153">
        <f>AB152+COUNTIF(전체당첨내역!$B153:$G153,27)</f>
        <v>21</v>
      </c>
      <c r="AC153">
        <f>AC152+COUNTIF(전체당첨내역!$B153:$G153,28)</f>
        <v>17</v>
      </c>
      <c r="AD153">
        <f>AD152+COUNTIF(전체당첨내역!$B153:$G153,29)</f>
        <v>21</v>
      </c>
      <c r="AE153">
        <f>AE152+COUNTIF(전체당첨내역!$B153:$G153,30)</f>
        <v>20</v>
      </c>
      <c r="AF153">
        <f>AF152+COUNTIF(전체당첨내역!$B153:$G153,31)</f>
        <v>18</v>
      </c>
      <c r="AG153">
        <f>AG152+COUNTIF(전체당첨내역!$B153:$G153,32)</f>
        <v>18</v>
      </c>
      <c r="AH153">
        <f>AH152+COUNTIF(전체당첨내역!$B153:$G153,33)</f>
        <v>23</v>
      </c>
      <c r="AI153">
        <f>AI152+COUNTIF(전체당첨내역!$B153:$G153,34)</f>
        <v>21</v>
      </c>
      <c r="AJ153">
        <f>AJ152+COUNTIF(전체당첨내역!$B153:$G153,35)</f>
        <v>21</v>
      </c>
      <c r="AK153">
        <f>AK152+COUNTIF(전체당첨내역!$B153:$G153,36)</f>
        <v>27</v>
      </c>
      <c r="AL153">
        <f>AL152+COUNTIF(전체당첨내역!$B153:$G153,37)</f>
        <v>26</v>
      </c>
      <c r="AM153">
        <f>AM152+COUNTIF(전체당첨내역!$B153:$G153,38)</f>
        <v>15</v>
      </c>
      <c r="AN153">
        <f>AN152+COUNTIF(전체당첨내역!$B153:$G153,39)</f>
        <v>18</v>
      </c>
      <c r="AO153">
        <f>AO152+COUNTIF(전체당첨내역!$B153:$G153,40)</f>
        <v>27</v>
      </c>
      <c r="AP153">
        <f>AP152+COUNTIF(전체당첨내역!$B153:$G153,41)</f>
        <v>16</v>
      </c>
      <c r="AQ153">
        <f>AQ152+COUNTIF(전체당첨내역!$B153:$G153,42)</f>
        <v>25</v>
      </c>
      <c r="AR153">
        <f>AR152+COUNTIF(전체당첨내역!$B153:$G153,43)</f>
        <v>22</v>
      </c>
      <c r="AS153">
        <f>AS152+COUNTIF(전체당첨내역!$B153:$G153,44)</f>
        <v>20</v>
      </c>
      <c r="AT153">
        <f>AT152+COUNTIF(전체당첨내역!$B153:$G153,45)</f>
        <v>16</v>
      </c>
    </row>
    <row r="154" spans="1:46" ht="16.5" customHeight="1">
      <c r="A154">
        <v>153</v>
      </c>
      <c r="B154">
        <f>B153+COUNTIF(전체당첨내역!$B154:$G154,1)</f>
        <v>20</v>
      </c>
      <c r="C154">
        <f>C153+COUNTIF(전체당첨내역!$B154:$G154,2)</f>
        <v>25</v>
      </c>
      <c r="D154">
        <f>D153+COUNTIF(전체당첨내역!$B154:$G154,3)</f>
        <v>26</v>
      </c>
      <c r="E154">
        <f>E153+COUNTIF(전체당첨내역!$B154:$G154,4)</f>
        <v>23</v>
      </c>
      <c r="F154">
        <f>F153+COUNTIF(전체당첨내역!$B154:$G154,5)</f>
        <v>16</v>
      </c>
      <c r="G154">
        <f>G153+COUNTIF(전체당첨내역!$B154:$G154,6)</f>
        <v>21</v>
      </c>
      <c r="H154">
        <f>H153+COUNTIF(전체당첨내역!$B154:$G154,7)</f>
        <v>25</v>
      </c>
      <c r="I154">
        <f>I153+COUNTIF(전체당첨내역!$B154:$G154,8)</f>
        <v>18</v>
      </c>
      <c r="J154">
        <f>J153+COUNTIF(전체당첨내역!$B154:$G154,9)</f>
        <v>14</v>
      </c>
      <c r="K154">
        <f>K153+COUNTIF(전체당첨내역!$B154:$G154,10)</f>
        <v>23</v>
      </c>
      <c r="L154">
        <f>L153+COUNTIF(전체당첨내역!$B154:$G154,11)</f>
        <v>17</v>
      </c>
      <c r="M154">
        <f>M153+COUNTIF(전체당첨내역!$B154:$G154,12)</f>
        <v>17</v>
      </c>
      <c r="N154">
        <f>N153+COUNTIF(전체당첨내역!$B154:$G154,13)</f>
        <v>18</v>
      </c>
      <c r="O154">
        <f>O153+COUNTIF(전체당첨내역!$B154:$G154,14)</f>
        <v>18</v>
      </c>
      <c r="P154">
        <f>P153+COUNTIF(전체당첨내역!$B154:$G154,15)</f>
        <v>20</v>
      </c>
      <c r="Q154">
        <f>Q153+COUNTIF(전체당첨내역!$B154:$G154,16)</f>
        <v>19</v>
      </c>
      <c r="R154">
        <f>R153+COUNTIF(전체당첨내역!$B154:$G154,17)</f>
        <v>28</v>
      </c>
      <c r="S154">
        <f>S153+COUNTIF(전체당첨내역!$B154:$G154,18)</f>
        <v>21</v>
      </c>
      <c r="T154">
        <f>T153+COUNTIF(전체당첨내역!$B154:$G154,19)</f>
        <v>18</v>
      </c>
      <c r="U154">
        <f>U153+COUNTIF(전체당첨내역!$B154:$G154,20)</f>
        <v>19</v>
      </c>
      <c r="V154">
        <f>V153+COUNTIF(전체당첨내역!$B154:$G154,21)</f>
        <v>17</v>
      </c>
      <c r="W154">
        <f>W153+COUNTIF(전체당첨내역!$B154:$G154,22)</f>
        <v>16</v>
      </c>
      <c r="X154">
        <f>X153+COUNTIF(전체당첨내역!$B154:$G154,23)</f>
        <v>22</v>
      </c>
      <c r="Y154">
        <f>Y153+COUNTIF(전체당첨내역!$B154:$G154,24)</f>
        <v>15</v>
      </c>
      <c r="Z154">
        <f>Z153+COUNTIF(전체당첨내역!$B154:$G154,25)</f>
        <v>25</v>
      </c>
      <c r="AA154">
        <f>AA153+COUNTIF(전체당첨내역!$B154:$G154,26)</f>
        <v>24</v>
      </c>
      <c r="AB154">
        <f>AB153+COUNTIF(전체당첨내역!$B154:$G154,27)</f>
        <v>21</v>
      </c>
      <c r="AC154">
        <f>AC153+COUNTIF(전체당첨내역!$B154:$G154,28)</f>
        <v>17</v>
      </c>
      <c r="AD154">
        <f>AD153+COUNTIF(전체당첨내역!$B154:$G154,29)</f>
        <v>21</v>
      </c>
      <c r="AE154">
        <f>AE153+COUNTIF(전체당첨내역!$B154:$G154,30)</f>
        <v>20</v>
      </c>
      <c r="AF154">
        <f>AF153+COUNTIF(전체당첨내역!$B154:$G154,31)</f>
        <v>18</v>
      </c>
      <c r="AG154">
        <f>AG153+COUNTIF(전체당첨내역!$B154:$G154,32)</f>
        <v>18</v>
      </c>
      <c r="AH154">
        <f>AH153+COUNTIF(전체당첨내역!$B154:$G154,33)</f>
        <v>23</v>
      </c>
      <c r="AI154">
        <f>AI153+COUNTIF(전체당첨내역!$B154:$G154,34)</f>
        <v>21</v>
      </c>
      <c r="AJ154">
        <f>AJ153+COUNTIF(전체당첨내역!$B154:$G154,35)</f>
        <v>21</v>
      </c>
      <c r="AK154">
        <f>AK153+COUNTIF(전체당첨내역!$B154:$G154,36)</f>
        <v>28</v>
      </c>
      <c r="AL154">
        <f>AL153+COUNTIF(전체당첨내역!$B154:$G154,37)</f>
        <v>26</v>
      </c>
      <c r="AM154">
        <f>AM153+COUNTIF(전체당첨내역!$B154:$G154,38)</f>
        <v>15</v>
      </c>
      <c r="AN154">
        <f>AN153+COUNTIF(전체당첨내역!$B154:$G154,39)</f>
        <v>18</v>
      </c>
      <c r="AO154">
        <f>AO153+COUNTIF(전체당첨내역!$B154:$G154,40)</f>
        <v>27</v>
      </c>
      <c r="AP154">
        <f>AP153+COUNTIF(전체당첨내역!$B154:$G154,41)</f>
        <v>16</v>
      </c>
      <c r="AQ154">
        <f>AQ153+COUNTIF(전체당첨내역!$B154:$G154,42)</f>
        <v>25</v>
      </c>
      <c r="AR154">
        <f>AR153+COUNTIF(전체당첨내역!$B154:$G154,43)</f>
        <v>22</v>
      </c>
      <c r="AS154">
        <f>AS153+COUNTIF(전체당첨내역!$B154:$G154,44)</f>
        <v>20</v>
      </c>
      <c r="AT154">
        <f>AT153+COUNTIF(전체당첨내역!$B154:$G154,45)</f>
        <v>16</v>
      </c>
    </row>
    <row r="155" spans="1:46" ht="16.5" customHeight="1">
      <c r="A155">
        <v>154</v>
      </c>
      <c r="B155">
        <f>B154+COUNTIF(전체당첨내역!$B155:$G155,1)</f>
        <v>20</v>
      </c>
      <c r="C155">
        <f>C154+COUNTIF(전체당첨내역!$B155:$G155,2)</f>
        <v>25</v>
      </c>
      <c r="D155">
        <f>D154+COUNTIF(전체당첨내역!$B155:$G155,3)</f>
        <v>26</v>
      </c>
      <c r="E155">
        <f>E154+COUNTIF(전체당첨내역!$B155:$G155,4)</f>
        <v>23</v>
      </c>
      <c r="F155">
        <f>F154+COUNTIF(전체당첨내역!$B155:$G155,5)</f>
        <v>16</v>
      </c>
      <c r="G155">
        <f>G154+COUNTIF(전체당첨내역!$B155:$G155,6)</f>
        <v>22</v>
      </c>
      <c r="H155">
        <f>H154+COUNTIF(전체당첨내역!$B155:$G155,7)</f>
        <v>25</v>
      </c>
      <c r="I155">
        <f>I154+COUNTIF(전체당첨내역!$B155:$G155,8)</f>
        <v>18</v>
      </c>
      <c r="J155">
        <f>J154+COUNTIF(전체당첨내역!$B155:$G155,9)</f>
        <v>14</v>
      </c>
      <c r="K155">
        <f>K154+COUNTIF(전체당첨내역!$B155:$G155,10)</f>
        <v>23</v>
      </c>
      <c r="L155">
        <f>L154+COUNTIF(전체당첨내역!$B155:$G155,11)</f>
        <v>17</v>
      </c>
      <c r="M155">
        <f>M154+COUNTIF(전체당첨내역!$B155:$G155,12)</f>
        <v>17</v>
      </c>
      <c r="N155">
        <f>N154+COUNTIF(전체당첨내역!$B155:$G155,13)</f>
        <v>18</v>
      </c>
      <c r="O155">
        <f>O154+COUNTIF(전체당첨내역!$B155:$G155,14)</f>
        <v>18</v>
      </c>
      <c r="P155">
        <f>P154+COUNTIF(전체당첨내역!$B155:$G155,15)</f>
        <v>20</v>
      </c>
      <c r="Q155">
        <f>Q154+COUNTIF(전체당첨내역!$B155:$G155,16)</f>
        <v>19</v>
      </c>
      <c r="R155">
        <f>R154+COUNTIF(전체당첨내역!$B155:$G155,17)</f>
        <v>28</v>
      </c>
      <c r="S155">
        <f>S154+COUNTIF(전체당첨내역!$B155:$G155,18)</f>
        <v>21</v>
      </c>
      <c r="T155">
        <f>T154+COUNTIF(전체당첨내역!$B155:$G155,19)</f>
        <v>19</v>
      </c>
      <c r="U155">
        <f>U154+COUNTIF(전체당첨내역!$B155:$G155,20)</f>
        <v>19</v>
      </c>
      <c r="V155">
        <f>V154+COUNTIF(전체당첨내역!$B155:$G155,21)</f>
        <v>18</v>
      </c>
      <c r="W155">
        <f>W154+COUNTIF(전체당첨내역!$B155:$G155,22)</f>
        <v>16</v>
      </c>
      <c r="X155">
        <f>X154+COUNTIF(전체당첨내역!$B155:$G155,23)</f>
        <v>22</v>
      </c>
      <c r="Y155">
        <f>Y154+COUNTIF(전체당첨내역!$B155:$G155,24)</f>
        <v>15</v>
      </c>
      <c r="Z155">
        <f>Z154+COUNTIF(전체당첨내역!$B155:$G155,25)</f>
        <v>25</v>
      </c>
      <c r="AA155">
        <f>AA154+COUNTIF(전체당첨내역!$B155:$G155,26)</f>
        <v>24</v>
      </c>
      <c r="AB155">
        <f>AB154+COUNTIF(전체당첨내역!$B155:$G155,27)</f>
        <v>21</v>
      </c>
      <c r="AC155">
        <f>AC154+COUNTIF(전체당첨내역!$B155:$G155,28)</f>
        <v>17</v>
      </c>
      <c r="AD155">
        <f>AD154+COUNTIF(전체당첨내역!$B155:$G155,29)</f>
        <v>21</v>
      </c>
      <c r="AE155">
        <f>AE154+COUNTIF(전체당첨내역!$B155:$G155,30)</f>
        <v>20</v>
      </c>
      <c r="AF155">
        <f>AF154+COUNTIF(전체당첨내역!$B155:$G155,31)</f>
        <v>18</v>
      </c>
      <c r="AG155">
        <f>AG154+COUNTIF(전체당첨내역!$B155:$G155,32)</f>
        <v>18</v>
      </c>
      <c r="AH155">
        <f>AH154+COUNTIF(전체당첨내역!$B155:$G155,33)</f>
        <v>23</v>
      </c>
      <c r="AI155">
        <f>AI154+COUNTIF(전체당첨내역!$B155:$G155,34)</f>
        <v>21</v>
      </c>
      <c r="AJ155">
        <f>AJ154+COUNTIF(전체당첨내역!$B155:$G155,35)</f>
        <v>22</v>
      </c>
      <c r="AK155">
        <f>AK154+COUNTIF(전체당첨내역!$B155:$G155,36)</f>
        <v>28</v>
      </c>
      <c r="AL155">
        <f>AL154+COUNTIF(전체당첨내역!$B155:$G155,37)</f>
        <v>26</v>
      </c>
      <c r="AM155">
        <f>AM154+COUNTIF(전체당첨내역!$B155:$G155,38)</f>
        <v>15</v>
      </c>
      <c r="AN155">
        <f>AN154+COUNTIF(전체당첨내역!$B155:$G155,39)</f>
        <v>18</v>
      </c>
      <c r="AO155">
        <f>AO154+COUNTIF(전체당첨내역!$B155:$G155,40)</f>
        <v>28</v>
      </c>
      <c r="AP155">
        <f>AP154+COUNTIF(전체당첨내역!$B155:$G155,41)</f>
        <v>16</v>
      </c>
      <c r="AQ155">
        <f>AQ154+COUNTIF(전체당첨내역!$B155:$G155,42)</f>
        <v>25</v>
      </c>
      <c r="AR155">
        <f>AR154+COUNTIF(전체당첨내역!$B155:$G155,43)</f>
        <v>22</v>
      </c>
      <c r="AS155">
        <f>AS154+COUNTIF(전체당첨내역!$B155:$G155,44)</f>
        <v>20</v>
      </c>
      <c r="AT155">
        <f>AT154+COUNTIF(전체당첨내역!$B155:$G155,45)</f>
        <v>17</v>
      </c>
    </row>
    <row r="156" spans="1:46" ht="16.5" customHeight="1">
      <c r="A156">
        <v>155</v>
      </c>
      <c r="B156">
        <f>B155+COUNTIF(전체당첨내역!$B156:$G156,1)</f>
        <v>20</v>
      </c>
      <c r="C156">
        <f>C155+COUNTIF(전체당첨내역!$B156:$G156,2)</f>
        <v>25</v>
      </c>
      <c r="D156">
        <f>D155+COUNTIF(전체당첨내역!$B156:$G156,3)</f>
        <v>26</v>
      </c>
      <c r="E156">
        <f>E155+COUNTIF(전체당첨내역!$B156:$G156,4)</f>
        <v>23</v>
      </c>
      <c r="F156">
        <f>F155+COUNTIF(전체당첨내역!$B156:$G156,5)</f>
        <v>16</v>
      </c>
      <c r="G156">
        <f>G155+COUNTIF(전체당첨내역!$B156:$G156,6)</f>
        <v>22</v>
      </c>
      <c r="H156">
        <f>H155+COUNTIF(전체당첨내역!$B156:$G156,7)</f>
        <v>25</v>
      </c>
      <c r="I156">
        <f>I155+COUNTIF(전체당첨내역!$B156:$G156,8)</f>
        <v>18</v>
      </c>
      <c r="J156">
        <f>J155+COUNTIF(전체당첨내역!$B156:$G156,9)</f>
        <v>14</v>
      </c>
      <c r="K156">
        <f>K155+COUNTIF(전체당첨내역!$B156:$G156,10)</f>
        <v>23</v>
      </c>
      <c r="L156">
        <f>L155+COUNTIF(전체당첨내역!$B156:$G156,11)</f>
        <v>17</v>
      </c>
      <c r="M156">
        <f>M155+COUNTIF(전체당첨내역!$B156:$G156,12)</f>
        <v>17</v>
      </c>
      <c r="N156">
        <f>N155+COUNTIF(전체당첨내역!$B156:$G156,13)</f>
        <v>18</v>
      </c>
      <c r="O156">
        <f>O155+COUNTIF(전체당첨내역!$B156:$G156,14)</f>
        <v>18</v>
      </c>
      <c r="P156">
        <f>P155+COUNTIF(전체당첨내역!$B156:$G156,15)</f>
        <v>20</v>
      </c>
      <c r="Q156">
        <f>Q155+COUNTIF(전체당첨내역!$B156:$G156,16)</f>
        <v>20</v>
      </c>
      <c r="R156">
        <f>R155+COUNTIF(전체당첨내역!$B156:$G156,17)</f>
        <v>28</v>
      </c>
      <c r="S156">
        <f>S155+COUNTIF(전체당첨내역!$B156:$G156,18)</f>
        <v>21</v>
      </c>
      <c r="T156">
        <f>T155+COUNTIF(전체당첨내역!$B156:$G156,19)</f>
        <v>20</v>
      </c>
      <c r="U156">
        <f>U155+COUNTIF(전체당첨내역!$B156:$G156,20)</f>
        <v>20</v>
      </c>
      <c r="V156">
        <f>V155+COUNTIF(전체당첨내역!$B156:$G156,21)</f>
        <v>18</v>
      </c>
      <c r="W156">
        <f>W155+COUNTIF(전체당첨내역!$B156:$G156,22)</f>
        <v>16</v>
      </c>
      <c r="X156">
        <f>X155+COUNTIF(전체당첨내역!$B156:$G156,23)</f>
        <v>22</v>
      </c>
      <c r="Y156">
        <f>Y155+COUNTIF(전체당첨내역!$B156:$G156,24)</f>
        <v>15</v>
      </c>
      <c r="Z156">
        <f>Z155+COUNTIF(전체당첨내역!$B156:$G156,25)</f>
        <v>25</v>
      </c>
      <c r="AA156">
        <f>AA155+COUNTIF(전체당첨내역!$B156:$G156,26)</f>
        <v>24</v>
      </c>
      <c r="AB156">
        <f>AB155+COUNTIF(전체당첨내역!$B156:$G156,27)</f>
        <v>21</v>
      </c>
      <c r="AC156">
        <f>AC155+COUNTIF(전체당첨내역!$B156:$G156,28)</f>
        <v>17</v>
      </c>
      <c r="AD156">
        <f>AD155+COUNTIF(전체당첨내역!$B156:$G156,29)</f>
        <v>21</v>
      </c>
      <c r="AE156">
        <f>AE155+COUNTIF(전체당첨내역!$B156:$G156,30)</f>
        <v>20</v>
      </c>
      <c r="AF156">
        <f>AF155+COUNTIF(전체당첨내역!$B156:$G156,31)</f>
        <v>18</v>
      </c>
      <c r="AG156">
        <f>AG155+COUNTIF(전체당첨내역!$B156:$G156,32)</f>
        <v>19</v>
      </c>
      <c r="AH156">
        <f>AH155+COUNTIF(전체당첨내역!$B156:$G156,33)</f>
        <v>24</v>
      </c>
      <c r="AI156">
        <f>AI155+COUNTIF(전체당첨내역!$B156:$G156,34)</f>
        <v>21</v>
      </c>
      <c r="AJ156">
        <f>AJ155+COUNTIF(전체당첨내역!$B156:$G156,35)</f>
        <v>22</v>
      </c>
      <c r="AK156">
        <f>AK155+COUNTIF(전체당첨내역!$B156:$G156,36)</f>
        <v>28</v>
      </c>
      <c r="AL156">
        <f>AL155+COUNTIF(전체당첨내역!$B156:$G156,37)</f>
        <v>26</v>
      </c>
      <c r="AM156">
        <f>AM155+COUNTIF(전체당첨내역!$B156:$G156,38)</f>
        <v>15</v>
      </c>
      <c r="AN156">
        <f>AN155+COUNTIF(전체당첨내역!$B156:$G156,39)</f>
        <v>18</v>
      </c>
      <c r="AO156">
        <f>AO155+COUNTIF(전체당첨내역!$B156:$G156,40)</f>
        <v>28</v>
      </c>
      <c r="AP156">
        <f>AP155+COUNTIF(전체당첨내역!$B156:$G156,41)</f>
        <v>17</v>
      </c>
      <c r="AQ156">
        <f>AQ155+COUNTIF(전체당첨내역!$B156:$G156,42)</f>
        <v>25</v>
      </c>
      <c r="AR156">
        <f>AR155+COUNTIF(전체당첨내역!$B156:$G156,43)</f>
        <v>22</v>
      </c>
      <c r="AS156">
        <f>AS155+COUNTIF(전체당첨내역!$B156:$G156,44)</f>
        <v>20</v>
      </c>
      <c r="AT156">
        <f>AT155+COUNTIF(전체당첨내역!$B156:$G156,45)</f>
        <v>17</v>
      </c>
    </row>
    <row r="157" spans="1:46" ht="16.5" customHeight="1">
      <c r="A157">
        <v>156</v>
      </c>
      <c r="B157">
        <f>B156+COUNTIF(전체당첨내역!$B157:$G157,1)</f>
        <v>20</v>
      </c>
      <c r="C157">
        <f>C156+COUNTIF(전체당첨내역!$B157:$G157,2)</f>
        <v>25</v>
      </c>
      <c r="D157">
        <f>D156+COUNTIF(전체당첨내역!$B157:$G157,3)</f>
        <v>26</v>
      </c>
      <c r="E157">
        <f>E156+COUNTIF(전체당첨내역!$B157:$G157,4)</f>
        <v>23</v>
      </c>
      <c r="F157">
        <f>F156+COUNTIF(전체당첨내역!$B157:$G157,5)</f>
        <v>17</v>
      </c>
      <c r="G157">
        <f>G156+COUNTIF(전체당첨내역!$B157:$G157,6)</f>
        <v>22</v>
      </c>
      <c r="H157">
        <f>H156+COUNTIF(전체당첨내역!$B157:$G157,7)</f>
        <v>25</v>
      </c>
      <c r="I157">
        <f>I156+COUNTIF(전체당첨내역!$B157:$G157,8)</f>
        <v>18</v>
      </c>
      <c r="J157">
        <f>J156+COUNTIF(전체당첨내역!$B157:$G157,9)</f>
        <v>14</v>
      </c>
      <c r="K157">
        <f>K156+COUNTIF(전체당첨내역!$B157:$G157,10)</f>
        <v>23</v>
      </c>
      <c r="L157">
        <f>L156+COUNTIF(전체당첨내역!$B157:$G157,11)</f>
        <v>17</v>
      </c>
      <c r="M157">
        <f>M156+COUNTIF(전체당첨내역!$B157:$G157,12)</f>
        <v>17</v>
      </c>
      <c r="N157">
        <f>N156+COUNTIF(전체당첨내역!$B157:$G157,13)</f>
        <v>18</v>
      </c>
      <c r="O157">
        <f>O156+COUNTIF(전체당첨내역!$B157:$G157,14)</f>
        <v>18</v>
      </c>
      <c r="P157">
        <f>P156+COUNTIF(전체당첨내역!$B157:$G157,15)</f>
        <v>20</v>
      </c>
      <c r="Q157">
        <f>Q156+COUNTIF(전체당첨내역!$B157:$G157,16)</f>
        <v>20</v>
      </c>
      <c r="R157">
        <f>R156+COUNTIF(전체당첨내역!$B157:$G157,17)</f>
        <v>28</v>
      </c>
      <c r="S157">
        <f>S156+COUNTIF(전체당첨내역!$B157:$G157,18)</f>
        <v>22</v>
      </c>
      <c r="T157">
        <f>T156+COUNTIF(전체당첨내역!$B157:$G157,19)</f>
        <v>20</v>
      </c>
      <c r="U157">
        <f>U156+COUNTIF(전체당첨내역!$B157:$G157,20)</f>
        <v>20</v>
      </c>
      <c r="V157">
        <f>V156+COUNTIF(전체당첨내역!$B157:$G157,21)</f>
        <v>18</v>
      </c>
      <c r="W157">
        <f>W156+COUNTIF(전체당첨내역!$B157:$G157,22)</f>
        <v>16</v>
      </c>
      <c r="X157">
        <f>X156+COUNTIF(전체당첨내역!$B157:$G157,23)</f>
        <v>22</v>
      </c>
      <c r="Y157">
        <f>Y156+COUNTIF(전체당첨내역!$B157:$G157,24)</f>
        <v>15</v>
      </c>
      <c r="Z157">
        <f>Z156+COUNTIF(전체당첨내역!$B157:$G157,25)</f>
        <v>25</v>
      </c>
      <c r="AA157">
        <f>AA156+COUNTIF(전체당첨내역!$B157:$G157,26)</f>
        <v>24</v>
      </c>
      <c r="AB157">
        <f>AB156+COUNTIF(전체당첨내역!$B157:$G157,27)</f>
        <v>21</v>
      </c>
      <c r="AC157">
        <f>AC156+COUNTIF(전체당첨내역!$B157:$G157,28)</f>
        <v>18</v>
      </c>
      <c r="AD157">
        <f>AD156+COUNTIF(전체당첨내역!$B157:$G157,29)</f>
        <v>21</v>
      </c>
      <c r="AE157">
        <f>AE156+COUNTIF(전체당첨내역!$B157:$G157,30)</f>
        <v>21</v>
      </c>
      <c r="AF157">
        <f>AF156+COUNTIF(전체당첨내역!$B157:$G157,31)</f>
        <v>18</v>
      </c>
      <c r="AG157">
        <f>AG156+COUNTIF(전체당첨내역!$B157:$G157,32)</f>
        <v>19</v>
      </c>
      <c r="AH157">
        <f>AH156+COUNTIF(전체당첨내역!$B157:$G157,33)</f>
        <v>24</v>
      </c>
      <c r="AI157">
        <f>AI156+COUNTIF(전체당첨내역!$B157:$G157,34)</f>
        <v>21</v>
      </c>
      <c r="AJ157">
        <f>AJ156+COUNTIF(전체당첨내역!$B157:$G157,35)</f>
        <v>22</v>
      </c>
      <c r="AK157">
        <f>AK156+COUNTIF(전체당첨내역!$B157:$G157,36)</f>
        <v>28</v>
      </c>
      <c r="AL157">
        <f>AL156+COUNTIF(전체당첨내역!$B157:$G157,37)</f>
        <v>26</v>
      </c>
      <c r="AM157">
        <f>AM156+COUNTIF(전체당첨내역!$B157:$G157,38)</f>
        <v>15</v>
      </c>
      <c r="AN157">
        <f>AN156+COUNTIF(전체당첨내역!$B157:$G157,39)</f>
        <v>18</v>
      </c>
      <c r="AO157">
        <f>AO156+COUNTIF(전체당첨내역!$B157:$G157,40)</f>
        <v>28</v>
      </c>
      <c r="AP157">
        <f>AP156+COUNTIF(전체당첨내역!$B157:$G157,41)</f>
        <v>17</v>
      </c>
      <c r="AQ157">
        <f>AQ156+COUNTIF(전체당첨내역!$B157:$G157,42)</f>
        <v>26</v>
      </c>
      <c r="AR157">
        <f>AR156+COUNTIF(전체당첨내역!$B157:$G157,43)</f>
        <v>22</v>
      </c>
      <c r="AS157">
        <f>AS156+COUNTIF(전체당첨내역!$B157:$G157,44)</f>
        <v>20</v>
      </c>
      <c r="AT157">
        <f>AT156+COUNTIF(전체당첨내역!$B157:$G157,45)</f>
        <v>18</v>
      </c>
    </row>
    <row r="158" spans="1:46" ht="16.5" customHeight="1">
      <c r="A158">
        <v>157</v>
      </c>
      <c r="B158">
        <f>B157+COUNTIF(전체당첨내역!$B158:$G158,1)</f>
        <v>20</v>
      </c>
      <c r="C158">
        <f>C157+COUNTIF(전체당첨내역!$B158:$G158,2)</f>
        <v>25</v>
      </c>
      <c r="D158">
        <f>D157+COUNTIF(전체당첨내역!$B158:$G158,3)</f>
        <v>26</v>
      </c>
      <c r="E158">
        <f>E157+COUNTIF(전체당첨내역!$B158:$G158,4)</f>
        <v>23</v>
      </c>
      <c r="F158">
        <f>F157+COUNTIF(전체당첨내역!$B158:$G158,5)</f>
        <v>17</v>
      </c>
      <c r="G158">
        <f>G157+COUNTIF(전체당첨내역!$B158:$G158,6)</f>
        <v>22</v>
      </c>
      <c r="H158">
        <f>H157+COUNTIF(전체당첨내역!$B158:$G158,7)</f>
        <v>25</v>
      </c>
      <c r="I158">
        <f>I157+COUNTIF(전체당첨내역!$B158:$G158,8)</f>
        <v>18</v>
      </c>
      <c r="J158">
        <f>J157+COUNTIF(전체당첨내역!$B158:$G158,9)</f>
        <v>14</v>
      </c>
      <c r="K158">
        <f>K157+COUNTIF(전체당첨내역!$B158:$G158,10)</f>
        <v>23</v>
      </c>
      <c r="L158">
        <f>L157+COUNTIF(전체당첨내역!$B158:$G158,11)</f>
        <v>17</v>
      </c>
      <c r="M158">
        <f>M157+COUNTIF(전체당첨내역!$B158:$G158,12)</f>
        <v>17</v>
      </c>
      <c r="N158">
        <f>N157+COUNTIF(전체당첨내역!$B158:$G158,13)</f>
        <v>18</v>
      </c>
      <c r="O158">
        <f>O157+COUNTIF(전체당첨내역!$B158:$G158,14)</f>
        <v>18</v>
      </c>
      <c r="P158">
        <f>P157+COUNTIF(전체당첨내역!$B158:$G158,15)</f>
        <v>20</v>
      </c>
      <c r="Q158">
        <f>Q157+COUNTIF(전체당첨내역!$B158:$G158,16)</f>
        <v>20</v>
      </c>
      <c r="R158">
        <f>R157+COUNTIF(전체당첨내역!$B158:$G158,17)</f>
        <v>28</v>
      </c>
      <c r="S158">
        <f>S157+COUNTIF(전체당첨내역!$B158:$G158,18)</f>
        <v>22</v>
      </c>
      <c r="T158">
        <f>T157+COUNTIF(전체당첨내역!$B158:$G158,19)</f>
        <v>21</v>
      </c>
      <c r="U158">
        <f>U157+COUNTIF(전체당첨내역!$B158:$G158,20)</f>
        <v>20</v>
      </c>
      <c r="V158">
        <f>V157+COUNTIF(전체당첨내역!$B158:$G158,21)</f>
        <v>18</v>
      </c>
      <c r="W158">
        <f>W157+COUNTIF(전체당첨내역!$B158:$G158,22)</f>
        <v>16</v>
      </c>
      <c r="X158">
        <f>X157+COUNTIF(전체당첨내역!$B158:$G158,23)</f>
        <v>22</v>
      </c>
      <c r="Y158">
        <f>Y157+COUNTIF(전체당첨내역!$B158:$G158,24)</f>
        <v>15</v>
      </c>
      <c r="Z158">
        <f>Z157+COUNTIF(전체당첨내역!$B158:$G158,25)</f>
        <v>25</v>
      </c>
      <c r="AA158">
        <f>AA157+COUNTIF(전체당첨내역!$B158:$G158,26)</f>
        <v>25</v>
      </c>
      <c r="AB158">
        <f>AB157+COUNTIF(전체당첨내역!$B158:$G158,27)</f>
        <v>21</v>
      </c>
      <c r="AC158">
        <f>AC157+COUNTIF(전체당첨내역!$B158:$G158,28)</f>
        <v>18</v>
      </c>
      <c r="AD158">
        <f>AD157+COUNTIF(전체당첨내역!$B158:$G158,29)</f>
        <v>21</v>
      </c>
      <c r="AE158">
        <f>AE157+COUNTIF(전체당첨내역!$B158:$G158,30)</f>
        <v>22</v>
      </c>
      <c r="AF158">
        <f>AF157+COUNTIF(전체당첨내역!$B158:$G158,31)</f>
        <v>18</v>
      </c>
      <c r="AG158">
        <f>AG157+COUNTIF(전체당첨내역!$B158:$G158,32)</f>
        <v>19</v>
      </c>
      <c r="AH158">
        <f>AH157+COUNTIF(전체당첨내역!$B158:$G158,33)</f>
        <v>25</v>
      </c>
      <c r="AI158">
        <f>AI157+COUNTIF(전체당첨내역!$B158:$G158,34)</f>
        <v>21</v>
      </c>
      <c r="AJ158">
        <f>AJ157+COUNTIF(전체당첨내역!$B158:$G158,35)</f>
        <v>23</v>
      </c>
      <c r="AK158">
        <f>AK157+COUNTIF(전체당첨내역!$B158:$G158,36)</f>
        <v>28</v>
      </c>
      <c r="AL158">
        <f>AL157+COUNTIF(전체당첨내역!$B158:$G158,37)</f>
        <v>26</v>
      </c>
      <c r="AM158">
        <f>AM157+COUNTIF(전체당첨내역!$B158:$G158,38)</f>
        <v>15</v>
      </c>
      <c r="AN158">
        <f>AN157+COUNTIF(전체당첨내역!$B158:$G158,39)</f>
        <v>19</v>
      </c>
      <c r="AO158">
        <f>AO157+COUNTIF(전체당첨내역!$B158:$G158,40)</f>
        <v>28</v>
      </c>
      <c r="AP158">
        <f>AP157+COUNTIF(전체당첨내역!$B158:$G158,41)</f>
        <v>17</v>
      </c>
      <c r="AQ158">
        <f>AQ157+COUNTIF(전체당첨내역!$B158:$G158,42)</f>
        <v>26</v>
      </c>
      <c r="AR158">
        <f>AR157+COUNTIF(전체당첨내역!$B158:$G158,43)</f>
        <v>22</v>
      </c>
      <c r="AS158">
        <f>AS157+COUNTIF(전체당첨내역!$B158:$G158,44)</f>
        <v>20</v>
      </c>
      <c r="AT158">
        <f>AT157+COUNTIF(전체당첨내역!$B158:$G158,45)</f>
        <v>18</v>
      </c>
    </row>
    <row r="159" spans="1:46" ht="16.5" customHeight="1">
      <c r="A159">
        <v>158</v>
      </c>
      <c r="B159">
        <f>B158+COUNTIF(전체당첨내역!$B159:$G159,1)</f>
        <v>20</v>
      </c>
      <c r="C159">
        <f>C158+COUNTIF(전체당첨내역!$B159:$G159,2)</f>
        <v>25</v>
      </c>
      <c r="D159">
        <f>D158+COUNTIF(전체당첨내역!$B159:$G159,3)</f>
        <v>26</v>
      </c>
      <c r="E159">
        <f>E158+COUNTIF(전체당첨내역!$B159:$G159,4)</f>
        <v>24</v>
      </c>
      <c r="F159">
        <f>F158+COUNTIF(전체당첨내역!$B159:$G159,5)</f>
        <v>17</v>
      </c>
      <c r="G159">
        <f>G158+COUNTIF(전체당첨내역!$B159:$G159,6)</f>
        <v>22</v>
      </c>
      <c r="H159">
        <f>H158+COUNTIF(전체당첨내역!$B159:$G159,7)</f>
        <v>25</v>
      </c>
      <c r="I159">
        <f>I158+COUNTIF(전체당첨내역!$B159:$G159,8)</f>
        <v>18</v>
      </c>
      <c r="J159">
        <f>J158+COUNTIF(전체당첨내역!$B159:$G159,9)</f>
        <v>15</v>
      </c>
      <c r="K159">
        <f>K158+COUNTIF(전체당첨내역!$B159:$G159,10)</f>
        <v>23</v>
      </c>
      <c r="L159">
        <f>L158+COUNTIF(전체당첨내역!$B159:$G159,11)</f>
        <v>17</v>
      </c>
      <c r="M159">
        <f>M158+COUNTIF(전체당첨내역!$B159:$G159,12)</f>
        <v>17</v>
      </c>
      <c r="N159">
        <f>N158+COUNTIF(전체당첨내역!$B159:$G159,13)</f>
        <v>19</v>
      </c>
      <c r="O159">
        <f>O158+COUNTIF(전체당첨내역!$B159:$G159,14)</f>
        <v>18</v>
      </c>
      <c r="P159">
        <f>P158+COUNTIF(전체당첨내역!$B159:$G159,15)</f>
        <v>20</v>
      </c>
      <c r="Q159">
        <f>Q158+COUNTIF(전체당첨내역!$B159:$G159,16)</f>
        <v>20</v>
      </c>
      <c r="R159">
        <f>R158+COUNTIF(전체당첨내역!$B159:$G159,17)</f>
        <v>28</v>
      </c>
      <c r="S159">
        <f>S158+COUNTIF(전체당첨내역!$B159:$G159,18)</f>
        <v>23</v>
      </c>
      <c r="T159">
        <f>T158+COUNTIF(전체당첨내역!$B159:$G159,19)</f>
        <v>21</v>
      </c>
      <c r="U159">
        <f>U158+COUNTIF(전체당첨내역!$B159:$G159,20)</f>
        <v>20</v>
      </c>
      <c r="V159">
        <f>V158+COUNTIF(전체당첨내역!$B159:$G159,21)</f>
        <v>19</v>
      </c>
      <c r="W159">
        <f>W158+COUNTIF(전체당첨내역!$B159:$G159,22)</f>
        <v>16</v>
      </c>
      <c r="X159">
        <f>X158+COUNTIF(전체당첨내역!$B159:$G159,23)</f>
        <v>22</v>
      </c>
      <c r="Y159">
        <f>Y158+COUNTIF(전체당첨내역!$B159:$G159,24)</f>
        <v>15</v>
      </c>
      <c r="Z159">
        <f>Z158+COUNTIF(전체당첨내역!$B159:$G159,25)</f>
        <v>25</v>
      </c>
      <c r="AA159">
        <f>AA158+COUNTIF(전체당첨내역!$B159:$G159,26)</f>
        <v>25</v>
      </c>
      <c r="AB159">
        <f>AB158+COUNTIF(전체당첨내역!$B159:$G159,27)</f>
        <v>21</v>
      </c>
      <c r="AC159">
        <f>AC158+COUNTIF(전체당첨내역!$B159:$G159,28)</f>
        <v>18</v>
      </c>
      <c r="AD159">
        <f>AD158+COUNTIF(전체당첨내역!$B159:$G159,29)</f>
        <v>21</v>
      </c>
      <c r="AE159">
        <f>AE158+COUNTIF(전체당첨내역!$B159:$G159,30)</f>
        <v>22</v>
      </c>
      <c r="AF159">
        <f>AF158+COUNTIF(전체당첨내역!$B159:$G159,31)</f>
        <v>18</v>
      </c>
      <c r="AG159">
        <f>AG158+COUNTIF(전체당첨내역!$B159:$G159,32)</f>
        <v>19</v>
      </c>
      <c r="AH159">
        <f>AH158+COUNTIF(전체당첨내역!$B159:$G159,33)</f>
        <v>25</v>
      </c>
      <c r="AI159">
        <f>AI158+COUNTIF(전체당첨내역!$B159:$G159,34)</f>
        <v>22</v>
      </c>
      <c r="AJ159">
        <f>AJ158+COUNTIF(전체당첨내역!$B159:$G159,35)</f>
        <v>23</v>
      </c>
      <c r="AK159">
        <f>AK158+COUNTIF(전체당첨내역!$B159:$G159,36)</f>
        <v>28</v>
      </c>
      <c r="AL159">
        <f>AL158+COUNTIF(전체당첨내역!$B159:$G159,37)</f>
        <v>26</v>
      </c>
      <c r="AM159">
        <f>AM158+COUNTIF(전체당첨내역!$B159:$G159,38)</f>
        <v>15</v>
      </c>
      <c r="AN159">
        <f>AN158+COUNTIF(전체당첨내역!$B159:$G159,39)</f>
        <v>19</v>
      </c>
      <c r="AO159">
        <f>AO158+COUNTIF(전체당첨내역!$B159:$G159,40)</f>
        <v>28</v>
      </c>
      <c r="AP159">
        <f>AP158+COUNTIF(전체당첨내역!$B159:$G159,41)</f>
        <v>17</v>
      </c>
      <c r="AQ159">
        <f>AQ158+COUNTIF(전체당첨내역!$B159:$G159,42)</f>
        <v>26</v>
      </c>
      <c r="AR159">
        <f>AR158+COUNTIF(전체당첨내역!$B159:$G159,43)</f>
        <v>22</v>
      </c>
      <c r="AS159">
        <f>AS158+COUNTIF(전체당첨내역!$B159:$G159,44)</f>
        <v>20</v>
      </c>
      <c r="AT159">
        <f>AT158+COUNTIF(전체당첨내역!$B159:$G159,45)</f>
        <v>18</v>
      </c>
    </row>
    <row r="160" spans="1:46" ht="16.5" customHeight="1">
      <c r="A160">
        <v>159</v>
      </c>
      <c r="B160">
        <f>B159+COUNTIF(전체당첨내역!$B160:$G160,1)</f>
        <v>21</v>
      </c>
      <c r="C160">
        <f>C159+COUNTIF(전체당첨내역!$B160:$G160,2)</f>
        <v>25</v>
      </c>
      <c r="D160">
        <f>D159+COUNTIF(전체당첨내역!$B160:$G160,3)</f>
        <v>26</v>
      </c>
      <c r="E160">
        <f>E159+COUNTIF(전체당첨내역!$B160:$G160,4)</f>
        <v>24</v>
      </c>
      <c r="F160">
        <f>F159+COUNTIF(전체당첨내역!$B160:$G160,5)</f>
        <v>17</v>
      </c>
      <c r="G160">
        <f>G159+COUNTIF(전체당첨내역!$B160:$G160,6)</f>
        <v>22</v>
      </c>
      <c r="H160">
        <f>H159+COUNTIF(전체당첨내역!$B160:$G160,7)</f>
        <v>25</v>
      </c>
      <c r="I160">
        <f>I159+COUNTIF(전체당첨내역!$B160:$G160,8)</f>
        <v>18</v>
      </c>
      <c r="J160">
        <f>J159+COUNTIF(전체당첨내역!$B160:$G160,9)</f>
        <v>15</v>
      </c>
      <c r="K160">
        <f>K159+COUNTIF(전체당첨내역!$B160:$G160,10)</f>
        <v>23</v>
      </c>
      <c r="L160">
        <f>L159+COUNTIF(전체당첨내역!$B160:$G160,11)</f>
        <v>17</v>
      </c>
      <c r="M160">
        <f>M159+COUNTIF(전체당첨내역!$B160:$G160,12)</f>
        <v>17</v>
      </c>
      <c r="N160">
        <f>N159+COUNTIF(전체당첨내역!$B160:$G160,13)</f>
        <v>19</v>
      </c>
      <c r="O160">
        <f>O159+COUNTIF(전체당첨내역!$B160:$G160,14)</f>
        <v>18</v>
      </c>
      <c r="P160">
        <f>P159+COUNTIF(전체당첨내역!$B160:$G160,15)</f>
        <v>20</v>
      </c>
      <c r="Q160">
        <f>Q159+COUNTIF(전체당첨내역!$B160:$G160,16)</f>
        <v>20</v>
      </c>
      <c r="R160">
        <f>R159+COUNTIF(전체당첨내역!$B160:$G160,17)</f>
        <v>28</v>
      </c>
      <c r="S160">
        <f>S159+COUNTIF(전체당첨내역!$B160:$G160,18)</f>
        <v>24</v>
      </c>
      <c r="T160">
        <f>T159+COUNTIF(전체당첨내역!$B160:$G160,19)</f>
        <v>21</v>
      </c>
      <c r="U160">
        <f>U159+COUNTIF(전체당첨내역!$B160:$G160,20)</f>
        <v>20</v>
      </c>
      <c r="V160">
        <f>V159+COUNTIF(전체당첨내역!$B160:$G160,21)</f>
        <v>19</v>
      </c>
      <c r="W160">
        <f>W159+COUNTIF(전체당첨내역!$B160:$G160,22)</f>
        <v>16</v>
      </c>
      <c r="X160">
        <f>X159+COUNTIF(전체당첨내역!$B160:$G160,23)</f>
        <v>22</v>
      </c>
      <c r="Y160">
        <f>Y159+COUNTIF(전체당첨내역!$B160:$G160,24)</f>
        <v>15</v>
      </c>
      <c r="Z160">
        <f>Z159+COUNTIF(전체당첨내역!$B160:$G160,25)</f>
        <v>25</v>
      </c>
      <c r="AA160">
        <f>AA159+COUNTIF(전체당첨내역!$B160:$G160,26)</f>
        <v>25</v>
      </c>
      <c r="AB160">
        <f>AB159+COUNTIF(전체당첨내역!$B160:$G160,27)</f>
        <v>21</v>
      </c>
      <c r="AC160">
        <f>AC159+COUNTIF(전체당첨내역!$B160:$G160,28)</f>
        <v>18</v>
      </c>
      <c r="AD160">
        <f>AD159+COUNTIF(전체당첨내역!$B160:$G160,29)</f>
        <v>21</v>
      </c>
      <c r="AE160">
        <f>AE159+COUNTIF(전체당첨내역!$B160:$G160,30)</f>
        <v>23</v>
      </c>
      <c r="AF160">
        <f>AF159+COUNTIF(전체당첨내역!$B160:$G160,31)</f>
        <v>18</v>
      </c>
      <c r="AG160">
        <f>AG159+COUNTIF(전체당첨내역!$B160:$G160,32)</f>
        <v>19</v>
      </c>
      <c r="AH160">
        <f>AH159+COUNTIF(전체당첨내역!$B160:$G160,33)</f>
        <v>25</v>
      </c>
      <c r="AI160">
        <f>AI159+COUNTIF(전체당첨내역!$B160:$G160,34)</f>
        <v>22</v>
      </c>
      <c r="AJ160">
        <f>AJ159+COUNTIF(전체당첨내역!$B160:$G160,35)</f>
        <v>23</v>
      </c>
      <c r="AK160">
        <f>AK159+COUNTIF(전체당첨내역!$B160:$G160,36)</f>
        <v>28</v>
      </c>
      <c r="AL160">
        <f>AL159+COUNTIF(전체당첨내역!$B160:$G160,37)</f>
        <v>26</v>
      </c>
      <c r="AM160">
        <f>AM159+COUNTIF(전체당첨내역!$B160:$G160,38)</f>
        <v>15</v>
      </c>
      <c r="AN160">
        <f>AN159+COUNTIF(전체당첨내역!$B160:$G160,39)</f>
        <v>19</v>
      </c>
      <c r="AO160">
        <f>AO159+COUNTIF(전체당첨내역!$B160:$G160,40)</f>
        <v>28</v>
      </c>
      <c r="AP160">
        <f>AP159+COUNTIF(전체당첨내역!$B160:$G160,41)</f>
        <v>18</v>
      </c>
      <c r="AQ160">
        <f>AQ159+COUNTIF(전체당첨내역!$B160:$G160,42)</f>
        <v>27</v>
      </c>
      <c r="AR160">
        <f>AR159+COUNTIF(전체당첨내역!$B160:$G160,43)</f>
        <v>23</v>
      </c>
      <c r="AS160">
        <f>AS159+COUNTIF(전체당첨내역!$B160:$G160,44)</f>
        <v>20</v>
      </c>
      <c r="AT160">
        <f>AT159+COUNTIF(전체당첨내역!$B160:$G160,45)</f>
        <v>18</v>
      </c>
    </row>
    <row r="161" spans="1:46" ht="16.5" customHeight="1">
      <c r="A161">
        <v>160</v>
      </c>
      <c r="B161">
        <f>B160+COUNTIF(전체당첨내역!$B161:$G161,1)</f>
        <v>21</v>
      </c>
      <c r="C161">
        <f>C160+COUNTIF(전체당첨내역!$B161:$G161,2)</f>
        <v>25</v>
      </c>
      <c r="D161">
        <f>D160+COUNTIF(전체당첨내역!$B161:$G161,3)</f>
        <v>27</v>
      </c>
      <c r="E161">
        <f>E160+COUNTIF(전체당첨내역!$B161:$G161,4)</f>
        <v>24</v>
      </c>
      <c r="F161">
        <f>F160+COUNTIF(전체당첨내역!$B161:$G161,5)</f>
        <v>17</v>
      </c>
      <c r="G161">
        <f>G160+COUNTIF(전체당첨내역!$B161:$G161,6)</f>
        <v>22</v>
      </c>
      <c r="H161">
        <f>H160+COUNTIF(전체당첨내역!$B161:$G161,7)</f>
        <v>26</v>
      </c>
      <c r="I161">
        <f>I160+COUNTIF(전체당첨내역!$B161:$G161,8)</f>
        <v>19</v>
      </c>
      <c r="J161">
        <f>J160+COUNTIF(전체당첨내역!$B161:$G161,9)</f>
        <v>15</v>
      </c>
      <c r="K161">
        <f>K160+COUNTIF(전체당첨내역!$B161:$G161,10)</f>
        <v>23</v>
      </c>
      <c r="L161">
        <f>L160+COUNTIF(전체당첨내역!$B161:$G161,11)</f>
        <v>17</v>
      </c>
      <c r="M161">
        <f>M160+COUNTIF(전체당첨내역!$B161:$G161,12)</f>
        <v>17</v>
      </c>
      <c r="N161">
        <f>N160+COUNTIF(전체당첨내역!$B161:$G161,13)</f>
        <v>19</v>
      </c>
      <c r="O161">
        <f>O160+COUNTIF(전체당첨내역!$B161:$G161,14)</f>
        <v>18</v>
      </c>
      <c r="P161">
        <f>P160+COUNTIF(전체당첨내역!$B161:$G161,15)</f>
        <v>20</v>
      </c>
      <c r="Q161">
        <f>Q160+COUNTIF(전체당첨내역!$B161:$G161,16)</f>
        <v>20</v>
      </c>
      <c r="R161">
        <f>R160+COUNTIF(전체당첨내역!$B161:$G161,17)</f>
        <v>28</v>
      </c>
      <c r="S161">
        <f>S160+COUNTIF(전체당첨내역!$B161:$G161,18)</f>
        <v>24</v>
      </c>
      <c r="T161">
        <f>T160+COUNTIF(전체당첨내역!$B161:$G161,19)</f>
        <v>21</v>
      </c>
      <c r="U161">
        <f>U160+COUNTIF(전체당첨내역!$B161:$G161,20)</f>
        <v>20</v>
      </c>
      <c r="V161">
        <f>V160+COUNTIF(전체당첨내역!$B161:$G161,21)</f>
        <v>19</v>
      </c>
      <c r="W161">
        <f>W160+COUNTIF(전체당첨내역!$B161:$G161,22)</f>
        <v>16</v>
      </c>
      <c r="X161">
        <f>X160+COUNTIF(전체당첨내역!$B161:$G161,23)</f>
        <v>22</v>
      </c>
      <c r="Y161">
        <f>Y160+COUNTIF(전체당첨내역!$B161:$G161,24)</f>
        <v>15</v>
      </c>
      <c r="Z161">
        <f>Z160+COUNTIF(전체당첨내역!$B161:$G161,25)</f>
        <v>25</v>
      </c>
      <c r="AA161">
        <f>AA160+COUNTIF(전체당첨내역!$B161:$G161,26)</f>
        <v>25</v>
      </c>
      <c r="AB161">
        <f>AB160+COUNTIF(전체당첨내역!$B161:$G161,27)</f>
        <v>21</v>
      </c>
      <c r="AC161">
        <f>AC160+COUNTIF(전체당첨내역!$B161:$G161,28)</f>
        <v>18</v>
      </c>
      <c r="AD161">
        <f>AD160+COUNTIF(전체당첨내역!$B161:$G161,29)</f>
        <v>21</v>
      </c>
      <c r="AE161">
        <f>AE160+COUNTIF(전체당첨내역!$B161:$G161,30)</f>
        <v>23</v>
      </c>
      <c r="AF161">
        <f>AF160+COUNTIF(전체당첨내역!$B161:$G161,31)</f>
        <v>18</v>
      </c>
      <c r="AG161">
        <f>AG160+COUNTIF(전체당첨내역!$B161:$G161,32)</f>
        <v>19</v>
      </c>
      <c r="AH161">
        <f>AH160+COUNTIF(전체당첨내역!$B161:$G161,33)</f>
        <v>25</v>
      </c>
      <c r="AI161">
        <f>AI160+COUNTIF(전체당첨내역!$B161:$G161,34)</f>
        <v>23</v>
      </c>
      <c r="AJ161">
        <f>AJ160+COUNTIF(전체당첨내역!$B161:$G161,35)</f>
        <v>23</v>
      </c>
      <c r="AK161">
        <f>AK160+COUNTIF(전체당첨내역!$B161:$G161,36)</f>
        <v>28</v>
      </c>
      <c r="AL161">
        <f>AL160+COUNTIF(전체당첨내역!$B161:$G161,37)</f>
        <v>26</v>
      </c>
      <c r="AM161">
        <f>AM160+COUNTIF(전체당첨내역!$B161:$G161,38)</f>
        <v>15</v>
      </c>
      <c r="AN161">
        <f>AN160+COUNTIF(전체당첨내역!$B161:$G161,39)</f>
        <v>20</v>
      </c>
      <c r="AO161">
        <f>AO160+COUNTIF(전체당첨내역!$B161:$G161,40)</f>
        <v>28</v>
      </c>
      <c r="AP161">
        <f>AP160+COUNTIF(전체당첨내역!$B161:$G161,41)</f>
        <v>19</v>
      </c>
      <c r="AQ161">
        <f>AQ160+COUNTIF(전체당첨내역!$B161:$G161,42)</f>
        <v>27</v>
      </c>
      <c r="AR161">
        <f>AR160+COUNTIF(전체당첨내역!$B161:$G161,43)</f>
        <v>23</v>
      </c>
      <c r="AS161">
        <f>AS160+COUNTIF(전체당첨내역!$B161:$G161,44)</f>
        <v>20</v>
      </c>
      <c r="AT161">
        <f>AT160+COUNTIF(전체당첨내역!$B161:$G161,45)</f>
        <v>18</v>
      </c>
    </row>
    <row r="162" spans="1:46" ht="16.5" customHeight="1">
      <c r="A162">
        <v>161</v>
      </c>
      <c r="B162">
        <f>B161+COUNTIF(전체당첨내역!$B162:$G162,1)</f>
        <v>21</v>
      </c>
      <c r="C162">
        <f>C161+COUNTIF(전체당첨내역!$B162:$G162,2)</f>
        <v>25</v>
      </c>
      <c r="D162">
        <f>D161+COUNTIF(전체당첨내역!$B162:$G162,3)</f>
        <v>27</v>
      </c>
      <c r="E162">
        <f>E161+COUNTIF(전체당첨내역!$B162:$G162,4)</f>
        <v>24</v>
      </c>
      <c r="F162">
        <f>F161+COUNTIF(전체당첨내역!$B162:$G162,5)</f>
        <v>17</v>
      </c>
      <c r="G162">
        <f>G161+COUNTIF(전체당첨내역!$B162:$G162,6)</f>
        <v>22</v>
      </c>
      <c r="H162">
        <f>H161+COUNTIF(전체당첨내역!$B162:$G162,7)</f>
        <v>26</v>
      </c>
      <c r="I162">
        <f>I161+COUNTIF(전체당첨내역!$B162:$G162,8)</f>
        <v>19</v>
      </c>
      <c r="J162">
        <f>J161+COUNTIF(전체당첨내역!$B162:$G162,9)</f>
        <v>15</v>
      </c>
      <c r="K162">
        <f>K161+COUNTIF(전체당첨내역!$B162:$G162,10)</f>
        <v>23</v>
      </c>
      <c r="L162">
        <f>L161+COUNTIF(전체당첨내역!$B162:$G162,11)</f>
        <v>17</v>
      </c>
      <c r="M162">
        <f>M161+COUNTIF(전체당첨내역!$B162:$G162,12)</f>
        <v>17</v>
      </c>
      <c r="N162">
        <f>N161+COUNTIF(전체당첨내역!$B162:$G162,13)</f>
        <v>19</v>
      </c>
      <c r="O162">
        <f>O161+COUNTIF(전체당첨내역!$B162:$G162,14)</f>
        <v>18</v>
      </c>
      <c r="P162">
        <f>P161+COUNTIF(전체당첨내역!$B162:$G162,15)</f>
        <v>20</v>
      </c>
      <c r="Q162">
        <f>Q161+COUNTIF(전체당첨내역!$B162:$G162,16)</f>
        <v>20</v>
      </c>
      <c r="R162">
        <f>R161+COUNTIF(전체당첨내역!$B162:$G162,17)</f>
        <v>28</v>
      </c>
      <c r="S162">
        <f>S161+COUNTIF(전체당첨내역!$B162:$G162,18)</f>
        <v>24</v>
      </c>
      <c r="T162">
        <f>T161+COUNTIF(전체당첨내역!$B162:$G162,19)</f>
        <v>21</v>
      </c>
      <c r="U162">
        <f>U161+COUNTIF(전체당첨내역!$B162:$G162,20)</f>
        <v>20</v>
      </c>
      <c r="V162">
        <f>V161+COUNTIF(전체당첨내역!$B162:$G162,21)</f>
        <v>19</v>
      </c>
      <c r="W162">
        <f>W161+COUNTIF(전체당첨내역!$B162:$G162,22)</f>
        <v>17</v>
      </c>
      <c r="X162">
        <f>X161+COUNTIF(전체당첨내역!$B162:$G162,23)</f>
        <v>22</v>
      </c>
      <c r="Y162">
        <f>Y161+COUNTIF(전체당첨내역!$B162:$G162,24)</f>
        <v>15</v>
      </c>
      <c r="Z162">
        <f>Z161+COUNTIF(전체당첨내역!$B162:$G162,25)</f>
        <v>25</v>
      </c>
      <c r="AA162">
        <f>AA161+COUNTIF(전체당첨내역!$B162:$G162,26)</f>
        <v>25</v>
      </c>
      <c r="AB162">
        <f>AB161+COUNTIF(전체당첨내역!$B162:$G162,27)</f>
        <v>21</v>
      </c>
      <c r="AC162">
        <f>AC161+COUNTIF(전체당첨내역!$B162:$G162,28)</f>
        <v>18</v>
      </c>
      <c r="AD162">
        <f>AD161+COUNTIF(전체당첨내역!$B162:$G162,29)</f>
        <v>21</v>
      </c>
      <c r="AE162">
        <f>AE161+COUNTIF(전체당첨내역!$B162:$G162,30)</f>
        <v>23</v>
      </c>
      <c r="AF162">
        <f>AF161+COUNTIF(전체당첨내역!$B162:$G162,31)</f>
        <v>18</v>
      </c>
      <c r="AG162">
        <f>AG161+COUNTIF(전체당첨내역!$B162:$G162,32)</f>
        <v>19</v>
      </c>
      <c r="AH162">
        <f>AH161+COUNTIF(전체당첨내역!$B162:$G162,33)</f>
        <v>25</v>
      </c>
      <c r="AI162">
        <f>AI161+COUNTIF(전체당첨내역!$B162:$G162,34)</f>
        <v>24</v>
      </c>
      <c r="AJ162">
        <f>AJ161+COUNTIF(전체당첨내역!$B162:$G162,35)</f>
        <v>23</v>
      </c>
      <c r="AK162">
        <f>AK161+COUNTIF(전체당첨내역!$B162:$G162,36)</f>
        <v>29</v>
      </c>
      <c r="AL162">
        <f>AL161+COUNTIF(전체당첨내역!$B162:$G162,37)</f>
        <v>26</v>
      </c>
      <c r="AM162">
        <f>AM161+COUNTIF(전체당첨내역!$B162:$G162,38)</f>
        <v>15</v>
      </c>
      <c r="AN162">
        <f>AN161+COUNTIF(전체당첨내역!$B162:$G162,39)</f>
        <v>20</v>
      </c>
      <c r="AO162">
        <f>AO161+COUNTIF(전체당첨내역!$B162:$G162,40)</f>
        <v>29</v>
      </c>
      <c r="AP162">
        <f>AP161+COUNTIF(전체당첨내역!$B162:$G162,41)</f>
        <v>19</v>
      </c>
      <c r="AQ162">
        <f>AQ161+COUNTIF(전체당첨내역!$B162:$G162,42)</f>
        <v>28</v>
      </c>
      <c r="AR162">
        <f>AR161+COUNTIF(전체당첨내역!$B162:$G162,43)</f>
        <v>23</v>
      </c>
      <c r="AS162">
        <f>AS161+COUNTIF(전체당첨내역!$B162:$G162,44)</f>
        <v>20</v>
      </c>
      <c r="AT162">
        <f>AT161+COUNTIF(전체당첨내역!$B162:$G162,45)</f>
        <v>19</v>
      </c>
    </row>
    <row r="163" spans="1:46" ht="16.5" customHeight="1">
      <c r="A163">
        <v>162</v>
      </c>
      <c r="B163">
        <f>B162+COUNTIF(전체당첨내역!$B163:$G163,1)</f>
        <v>22</v>
      </c>
      <c r="C163">
        <f>C162+COUNTIF(전체당첨내역!$B163:$G163,2)</f>
        <v>25</v>
      </c>
      <c r="D163">
        <f>D162+COUNTIF(전체당첨내역!$B163:$G163,3)</f>
        <v>27</v>
      </c>
      <c r="E163">
        <f>E162+COUNTIF(전체당첨내역!$B163:$G163,4)</f>
        <v>24</v>
      </c>
      <c r="F163">
        <f>F162+COUNTIF(전체당첨내역!$B163:$G163,5)</f>
        <v>18</v>
      </c>
      <c r="G163">
        <f>G162+COUNTIF(전체당첨내역!$B163:$G163,6)</f>
        <v>22</v>
      </c>
      <c r="H163">
        <f>H162+COUNTIF(전체당첨내역!$B163:$G163,7)</f>
        <v>26</v>
      </c>
      <c r="I163">
        <f>I162+COUNTIF(전체당첨내역!$B163:$G163,8)</f>
        <v>19</v>
      </c>
      <c r="J163">
        <f>J162+COUNTIF(전체당첨내역!$B163:$G163,9)</f>
        <v>15</v>
      </c>
      <c r="K163">
        <f>K162+COUNTIF(전체당첨내역!$B163:$G163,10)</f>
        <v>23</v>
      </c>
      <c r="L163">
        <f>L162+COUNTIF(전체당첨내역!$B163:$G163,11)</f>
        <v>17</v>
      </c>
      <c r="M163">
        <f>M162+COUNTIF(전체당첨내역!$B163:$G163,12)</f>
        <v>17</v>
      </c>
      <c r="N163">
        <f>N162+COUNTIF(전체당첨내역!$B163:$G163,13)</f>
        <v>19</v>
      </c>
      <c r="O163">
        <f>O162+COUNTIF(전체당첨내역!$B163:$G163,14)</f>
        <v>18</v>
      </c>
      <c r="P163">
        <f>P162+COUNTIF(전체당첨내역!$B163:$G163,15)</f>
        <v>20</v>
      </c>
      <c r="Q163">
        <f>Q162+COUNTIF(전체당첨내역!$B163:$G163,16)</f>
        <v>20</v>
      </c>
      <c r="R163">
        <f>R162+COUNTIF(전체당첨내역!$B163:$G163,17)</f>
        <v>28</v>
      </c>
      <c r="S163">
        <f>S162+COUNTIF(전체당첨내역!$B163:$G163,18)</f>
        <v>24</v>
      </c>
      <c r="T163">
        <f>T162+COUNTIF(전체당첨내역!$B163:$G163,19)</f>
        <v>21</v>
      </c>
      <c r="U163">
        <f>U162+COUNTIF(전체당첨내역!$B163:$G163,20)</f>
        <v>20</v>
      </c>
      <c r="V163">
        <f>V162+COUNTIF(전체당첨내역!$B163:$G163,21)</f>
        <v>20</v>
      </c>
      <c r="W163">
        <f>W162+COUNTIF(전체당첨내역!$B163:$G163,22)</f>
        <v>17</v>
      </c>
      <c r="X163">
        <f>X162+COUNTIF(전체당첨내역!$B163:$G163,23)</f>
        <v>22</v>
      </c>
      <c r="Y163">
        <f>Y162+COUNTIF(전체당첨내역!$B163:$G163,24)</f>
        <v>15</v>
      </c>
      <c r="Z163">
        <f>Z162+COUNTIF(전체당첨내역!$B163:$G163,25)</f>
        <v>26</v>
      </c>
      <c r="AA163">
        <f>AA162+COUNTIF(전체당첨내역!$B163:$G163,26)</f>
        <v>25</v>
      </c>
      <c r="AB163">
        <f>AB162+COUNTIF(전체당첨내역!$B163:$G163,27)</f>
        <v>21</v>
      </c>
      <c r="AC163">
        <f>AC162+COUNTIF(전체당첨내역!$B163:$G163,28)</f>
        <v>18</v>
      </c>
      <c r="AD163">
        <f>AD162+COUNTIF(전체당첨내역!$B163:$G163,29)</f>
        <v>21</v>
      </c>
      <c r="AE163">
        <f>AE162+COUNTIF(전체당첨내역!$B163:$G163,30)</f>
        <v>23</v>
      </c>
      <c r="AF163">
        <f>AF162+COUNTIF(전체당첨내역!$B163:$G163,31)</f>
        <v>18</v>
      </c>
      <c r="AG163">
        <f>AG162+COUNTIF(전체당첨내역!$B163:$G163,32)</f>
        <v>19</v>
      </c>
      <c r="AH163">
        <f>AH162+COUNTIF(전체당첨내역!$B163:$G163,33)</f>
        <v>25</v>
      </c>
      <c r="AI163">
        <f>AI162+COUNTIF(전체당첨내역!$B163:$G163,34)</f>
        <v>24</v>
      </c>
      <c r="AJ163">
        <f>AJ162+COUNTIF(전체당첨내역!$B163:$G163,35)</f>
        <v>23</v>
      </c>
      <c r="AK163">
        <f>AK162+COUNTIF(전체당첨내역!$B163:$G163,36)</f>
        <v>29</v>
      </c>
      <c r="AL163">
        <f>AL162+COUNTIF(전체당첨내역!$B163:$G163,37)</f>
        <v>26</v>
      </c>
      <c r="AM163">
        <f>AM162+COUNTIF(전체당첨내역!$B163:$G163,38)</f>
        <v>16</v>
      </c>
      <c r="AN163">
        <f>AN162+COUNTIF(전체당첨내역!$B163:$G163,39)</f>
        <v>20</v>
      </c>
      <c r="AO163">
        <f>AO162+COUNTIF(전체당첨내역!$B163:$G163,40)</f>
        <v>29</v>
      </c>
      <c r="AP163">
        <f>AP162+COUNTIF(전체당첨내역!$B163:$G163,41)</f>
        <v>20</v>
      </c>
      <c r="AQ163">
        <f>AQ162+COUNTIF(전체당첨내역!$B163:$G163,42)</f>
        <v>28</v>
      </c>
      <c r="AR163">
        <f>AR162+COUNTIF(전체당첨내역!$B163:$G163,43)</f>
        <v>23</v>
      </c>
      <c r="AS163">
        <f>AS162+COUNTIF(전체당첨내역!$B163:$G163,44)</f>
        <v>20</v>
      </c>
      <c r="AT163">
        <f>AT162+COUNTIF(전체당첨내역!$B163:$G163,45)</f>
        <v>19</v>
      </c>
    </row>
    <row r="164" spans="1:46" ht="16.5" customHeight="1">
      <c r="A164">
        <v>163</v>
      </c>
      <c r="B164">
        <f>B163+COUNTIF(전체당첨내역!$B164:$G164,1)</f>
        <v>22</v>
      </c>
      <c r="C164">
        <f>C163+COUNTIF(전체당첨내역!$B164:$G164,2)</f>
        <v>25</v>
      </c>
      <c r="D164">
        <f>D163+COUNTIF(전체당첨내역!$B164:$G164,3)</f>
        <v>27</v>
      </c>
      <c r="E164">
        <f>E163+COUNTIF(전체당첨내역!$B164:$G164,4)</f>
        <v>24</v>
      </c>
      <c r="F164">
        <f>F163+COUNTIF(전체당첨내역!$B164:$G164,5)</f>
        <v>18</v>
      </c>
      <c r="G164">
        <f>G163+COUNTIF(전체당첨내역!$B164:$G164,6)</f>
        <v>22</v>
      </c>
      <c r="H164">
        <f>H163+COUNTIF(전체당첨내역!$B164:$G164,7)</f>
        <v>27</v>
      </c>
      <c r="I164">
        <f>I163+COUNTIF(전체당첨내역!$B164:$G164,8)</f>
        <v>19</v>
      </c>
      <c r="J164">
        <f>J163+COUNTIF(전체당첨내역!$B164:$G164,9)</f>
        <v>15</v>
      </c>
      <c r="K164">
        <f>K163+COUNTIF(전체당첨내역!$B164:$G164,10)</f>
        <v>23</v>
      </c>
      <c r="L164">
        <f>L163+COUNTIF(전체당첨내역!$B164:$G164,11)</f>
        <v>18</v>
      </c>
      <c r="M164">
        <f>M163+COUNTIF(전체당첨내역!$B164:$G164,12)</f>
        <v>17</v>
      </c>
      <c r="N164">
        <f>N163+COUNTIF(전체당첨내역!$B164:$G164,13)</f>
        <v>19</v>
      </c>
      <c r="O164">
        <f>O163+COUNTIF(전체당첨내역!$B164:$G164,14)</f>
        <v>18</v>
      </c>
      <c r="P164">
        <f>P163+COUNTIF(전체당첨내역!$B164:$G164,15)</f>
        <v>20</v>
      </c>
      <c r="Q164">
        <f>Q163+COUNTIF(전체당첨내역!$B164:$G164,16)</f>
        <v>20</v>
      </c>
      <c r="R164">
        <f>R163+COUNTIF(전체당첨내역!$B164:$G164,17)</f>
        <v>28</v>
      </c>
      <c r="S164">
        <f>S163+COUNTIF(전체당첨내역!$B164:$G164,18)</f>
        <v>24</v>
      </c>
      <c r="T164">
        <f>T163+COUNTIF(전체당첨내역!$B164:$G164,19)</f>
        <v>21</v>
      </c>
      <c r="U164">
        <f>U163+COUNTIF(전체당첨내역!$B164:$G164,20)</f>
        <v>20</v>
      </c>
      <c r="V164">
        <f>V163+COUNTIF(전체당첨내역!$B164:$G164,21)</f>
        <v>20</v>
      </c>
      <c r="W164">
        <f>W163+COUNTIF(전체당첨내역!$B164:$G164,22)</f>
        <v>17</v>
      </c>
      <c r="X164">
        <f>X163+COUNTIF(전체당첨내역!$B164:$G164,23)</f>
        <v>22</v>
      </c>
      <c r="Y164">
        <f>Y163+COUNTIF(전체당첨내역!$B164:$G164,24)</f>
        <v>15</v>
      </c>
      <c r="Z164">
        <f>Z163+COUNTIF(전체당첨내역!$B164:$G164,25)</f>
        <v>26</v>
      </c>
      <c r="AA164">
        <f>AA163+COUNTIF(전체당첨내역!$B164:$G164,26)</f>
        <v>26</v>
      </c>
      <c r="AB164">
        <f>AB163+COUNTIF(전체당첨내역!$B164:$G164,27)</f>
        <v>21</v>
      </c>
      <c r="AC164">
        <f>AC163+COUNTIF(전체당첨내역!$B164:$G164,28)</f>
        <v>19</v>
      </c>
      <c r="AD164">
        <f>AD163+COUNTIF(전체당첨내역!$B164:$G164,29)</f>
        <v>22</v>
      </c>
      <c r="AE164">
        <f>AE163+COUNTIF(전체당첨내역!$B164:$G164,30)</f>
        <v>23</v>
      </c>
      <c r="AF164">
        <f>AF163+COUNTIF(전체당첨내역!$B164:$G164,31)</f>
        <v>18</v>
      </c>
      <c r="AG164">
        <f>AG163+COUNTIF(전체당첨내역!$B164:$G164,32)</f>
        <v>19</v>
      </c>
      <c r="AH164">
        <f>AH163+COUNTIF(전체당첨내역!$B164:$G164,33)</f>
        <v>25</v>
      </c>
      <c r="AI164">
        <f>AI163+COUNTIF(전체당첨내역!$B164:$G164,34)</f>
        <v>24</v>
      </c>
      <c r="AJ164">
        <f>AJ163+COUNTIF(전체당첨내역!$B164:$G164,35)</f>
        <v>23</v>
      </c>
      <c r="AK164">
        <f>AK163+COUNTIF(전체당첨내역!$B164:$G164,36)</f>
        <v>29</v>
      </c>
      <c r="AL164">
        <f>AL163+COUNTIF(전체당첨내역!$B164:$G164,37)</f>
        <v>26</v>
      </c>
      <c r="AM164">
        <f>AM163+COUNTIF(전체당첨내역!$B164:$G164,38)</f>
        <v>16</v>
      </c>
      <c r="AN164">
        <f>AN163+COUNTIF(전체당첨내역!$B164:$G164,39)</f>
        <v>20</v>
      </c>
      <c r="AO164">
        <f>AO163+COUNTIF(전체당첨내역!$B164:$G164,40)</f>
        <v>29</v>
      </c>
      <c r="AP164">
        <f>AP163+COUNTIF(전체당첨내역!$B164:$G164,41)</f>
        <v>20</v>
      </c>
      <c r="AQ164">
        <f>AQ163+COUNTIF(전체당첨내역!$B164:$G164,42)</f>
        <v>28</v>
      </c>
      <c r="AR164">
        <f>AR163+COUNTIF(전체당첨내역!$B164:$G164,43)</f>
        <v>23</v>
      </c>
      <c r="AS164">
        <f>AS163+COUNTIF(전체당첨내역!$B164:$G164,44)</f>
        <v>21</v>
      </c>
      <c r="AT164">
        <f>AT163+COUNTIF(전체당첨내역!$B164:$G164,45)</f>
        <v>19</v>
      </c>
    </row>
    <row r="165" spans="1:46" ht="16.5" customHeight="1">
      <c r="A165">
        <v>164</v>
      </c>
      <c r="B165">
        <f>B164+COUNTIF(전체당첨내역!$B165:$G165,1)</f>
        <v>22</v>
      </c>
      <c r="C165">
        <f>C164+COUNTIF(전체당첨내역!$B165:$G165,2)</f>
        <v>25</v>
      </c>
      <c r="D165">
        <f>D164+COUNTIF(전체당첨내역!$B165:$G165,3)</f>
        <v>27</v>
      </c>
      <c r="E165">
        <f>E164+COUNTIF(전체당첨내역!$B165:$G165,4)</f>
        <v>24</v>
      </c>
      <c r="F165">
        <f>F164+COUNTIF(전체당첨내역!$B165:$G165,5)</f>
        <v>18</v>
      </c>
      <c r="G165">
        <f>G164+COUNTIF(전체당첨내역!$B165:$G165,6)</f>
        <v>23</v>
      </c>
      <c r="H165">
        <f>H164+COUNTIF(전체당첨내역!$B165:$G165,7)</f>
        <v>27</v>
      </c>
      <c r="I165">
        <f>I164+COUNTIF(전체당첨내역!$B165:$G165,8)</f>
        <v>19</v>
      </c>
      <c r="J165">
        <f>J164+COUNTIF(전체당첨내역!$B165:$G165,9)</f>
        <v>16</v>
      </c>
      <c r="K165">
        <f>K164+COUNTIF(전체당첨내역!$B165:$G165,10)</f>
        <v>24</v>
      </c>
      <c r="L165">
        <f>L164+COUNTIF(전체당첨내역!$B165:$G165,11)</f>
        <v>19</v>
      </c>
      <c r="M165">
        <f>M164+COUNTIF(전체당첨내역!$B165:$G165,12)</f>
        <v>17</v>
      </c>
      <c r="N165">
        <f>N164+COUNTIF(전체당첨내역!$B165:$G165,13)</f>
        <v>19</v>
      </c>
      <c r="O165">
        <f>O164+COUNTIF(전체당첨내역!$B165:$G165,14)</f>
        <v>18</v>
      </c>
      <c r="P165">
        <f>P164+COUNTIF(전체당첨내역!$B165:$G165,15)</f>
        <v>20</v>
      </c>
      <c r="Q165">
        <f>Q164+COUNTIF(전체당첨내역!$B165:$G165,16)</f>
        <v>20</v>
      </c>
      <c r="R165">
        <f>R164+COUNTIF(전체당첨내역!$B165:$G165,17)</f>
        <v>28</v>
      </c>
      <c r="S165">
        <f>S164+COUNTIF(전체당첨내역!$B165:$G165,18)</f>
        <v>24</v>
      </c>
      <c r="T165">
        <f>T164+COUNTIF(전체당첨내역!$B165:$G165,19)</f>
        <v>21</v>
      </c>
      <c r="U165">
        <f>U164+COUNTIF(전체당첨내역!$B165:$G165,20)</f>
        <v>20</v>
      </c>
      <c r="V165">
        <f>V164+COUNTIF(전체당첨내역!$B165:$G165,21)</f>
        <v>20</v>
      </c>
      <c r="W165">
        <f>W164+COUNTIF(전체당첨내역!$B165:$G165,22)</f>
        <v>17</v>
      </c>
      <c r="X165">
        <f>X164+COUNTIF(전체당첨내역!$B165:$G165,23)</f>
        <v>22</v>
      </c>
      <c r="Y165">
        <f>Y164+COUNTIF(전체당첨내역!$B165:$G165,24)</f>
        <v>15</v>
      </c>
      <c r="Z165">
        <f>Z164+COUNTIF(전체당첨내역!$B165:$G165,25)</f>
        <v>26</v>
      </c>
      <c r="AA165">
        <f>AA164+COUNTIF(전체당첨내역!$B165:$G165,26)</f>
        <v>26</v>
      </c>
      <c r="AB165">
        <f>AB164+COUNTIF(전체당첨내역!$B165:$G165,27)</f>
        <v>21</v>
      </c>
      <c r="AC165">
        <f>AC164+COUNTIF(전체당첨내역!$B165:$G165,28)</f>
        <v>19</v>
      </c>
      <c r="AD165">
        <f>AD164+COUNTIF(전체당첨내역!$B165:$G165,29)</f>
        <v>22</v>
      </c>
      <c r="AE165">
        <f>AE164+COUNTIF(전체당첨내역!$B165:$G165,30)</f>
        <v>23</v>
      </c>
      <c r="AF165">
        <f>AF164+COUNTIF(전체당첨내역!$B165:$G165,31)</f>
        <v>18</v>
      </c>
      <c r="AG165">
        <f>AG164+COUNTIF(전체당첨내역!$B165:$G165,32)</f>
        <v>19</v>
      </c>
      <c r="AH165">
        <f>AH164+COUNTIF(전체당첨내역!$B165:$G165,33)</f>
        <v>25</v>
      </c>
      <c r="AI165">
        <f>AI164+COUNTIF(전체당첨내역!$B165:$G165,34)</f>
        <v>24</v>
      </c>
      <c r="AJ165">
        <f>AJ164+COUNTIF(전체당첨내역!$B165:$G165,35)</f>
        <v>23</v>
      </c>
      <c r="AK165">
        <f>AK164+COUNTIF(전체당첨내역!$B165:$G165,36)</f>
        <v>29</v>
      </c>
      <c r="AL165">
        <f>AL164+COUNTIF(전체당첨내역!$B165:$G165,37)</f>
        <v>26</v>
      </c>
      <c r="AM165">
        <f>AM164+COUNTIF(전체당첨내역!$B165:$G165,38)</f>
        <v>16</v>
      </c>
      <c r="AN165">
        <f>AN164+COUNTIF(전체당첨내역!$B165:$G165,39)</f>
        <v>21</v>
      </c>
      <c r="AO165">
        <f>AO164+COUNTIF(전체당첨내역!$B165:$G165,40)</f>
        <v>29</v>
      </c>
      <c r="AP165">
        <f>AP164+COUNTIF(전체당첨내역!$B165:$G165,41)</f>
        <v>21</v>
      </c>
      <c r="AQ165">
        <f>AQ164+COUNTIF(전체당첨내역!$B165:$G165,42)</f>
        <v>28</v>
      </c>
      <c r="AR165">
        <f>AR164+COUNTIF(전체당첨내역!$B165:$G165,43)</f>
        <v>23</v>
      </c>
      <c r="AS165">
        <f>AS164+COUNTIF(전체당첨내역!$B165:$G165,44)</f>
        <v>21</v>
      </c>
      <c r="AT165">
        <f>AT164+COUNTIF(전체당첨내역!$B165:$G165,45)</f>
        <v>19</v>
      </c>
    </row>
    <row r="166" spans="1:46" ht="16.5" customHeight="1">
      <c r="A166">
        <v>165</v>
      </c>
      <c r="B166">
        <f>B165+COUNTIF(전체당첨내역!$B166:$G166,1)</f>
        <v>22</v>
      </c>
      <c r="C166">
        <f>C165+COUNTIF(전체당첨내역!$B166:$G166,2)</f>
        <v>25</v>
      </c>
      <c r="D166">
        <f>D165+COUNTIF(전체당첨내역!$B166:$G166,3)</f>
        <v>27</v>
      </c>
      <c r="E166">
        <f>E165+COUNTIF(전체당첨내역!$B166:$G166,4)</f>
        <v>24</v>
      </c>
      <c r="F166">
        <f>F165+COUNTIF(전체당첨내역!$B166:$G166,5)</f>
        <v>19</v>
      </c>
      <c r="G166">
        <f>G165+COUNTIF(전체당첨내역!$B166:$G166,6)</f>
        <v>23</v>
      </c>
      <c r="H166">
        <f>H165+COUNTIF(전체당첨내역!$B166:$G166,7)</f>
        <v>27</v>
      </c>
      <c r="I166">
        <f>I165+COUNTIF(전체당첨내역!$B166:$G166,8)</f>
        <v>19</v>
      </c>
      <c r="J166">
        <f>J165+COUNTIF(전체당첨내역!$B166:$G166,9)</f>
        <v>16</v>
      </c>
      <c r="K166">
        <f>K165+COUNTIF(전체당첨내역!$B166:$G166,10)</f>
        <v>24</v>
      </c>
      <c r="L166">
        <f>L165+COUNTIF(전체당첨내역!$B166:$G166,11)</f>
        <v>19</v>
      </c>
      <c r="M166">
        <f>M165+COUNTIF(전체당첨내역!$B166:$G166,12)</f>
        <v>17</v>
      </c>
      <c r="N166">
        <f>N165+COUNTIF(전체당첨내역!$B166:$G166,13)</f>
        <v>20</v>
      </c>
      <c r="O166">
        <f>O165+COUNTIF(전체당첨내역!$B166:$G166,14)</f>
        <v>18</v>
      </c>
      <c r="P166">
        <f>P165+COUNTIF(전체당첨내역!$B166:$G166,15)</f>
        <v>20</v>
      </c>
      <c r="Q166">
        <f>Q165+COUNTIF(전체당첨내역!$B166:$G166,16)</f>
        <v>20</v>
      </c>
      <c r="R166">
        <f>R165+COUNTIF(전체당첨내역!$B166:$G166,17)</f>
        <v>28</v>
      </c>
      <c r="S166">
        <f>S165+COUNTIF(전체당첨내역!$B166:$G166,18)</f>
        <v>25</v>
      </c>
      <c r="T166">
        <f>T165+COUNTIF(전체당첨내역!$B166:$G166,19)</f>
        <v>22</v>
      </c>
      <c r="U166">
        <f>U165+COUNTIF(전체당첨내역!$B166:$G166,20)</f>
        <v>20</v>
      </c>
      <c r="V166">
        <f>V165+COUNTIF(전체당첨내역!$B166:$G166,21)</f>
        <v>20</v>
      </c>
      <c r="W166">
        <f>W165+COUNTIF(전체당첨내역!$B166:$G166,22)</f>
        <v>18</v>
      </c>
      <c r="X166">
        <f>X165+COUNTIF(전체당첨내역!$B166:$G166,23)</f>
        <v>22</v>
      </c>
      <c r="Y166">
        <f>Y165+COUNTIF(전체당첨내역!$B166:$G166,24)</f>
        <v>15</v>
      </c>
      <c r="Z166">
        <f>Z165+COUNTIF(전체당첨내역!$B166:$G166,25)</f>
        <v>26</v>
      </c>
      <c r="AA166">
        <f>AA165+COUNTIF(전체당첨내역!$B166:$G166,26)</f>
        <v>26</v>
      </c>
      <c r="AB166">
        <f>AB165+COUNTIF(전체당첨내역!$B166:$G166,27)</f>
        <v>21</v>
      </c>
      <c r="AC166">
        <f>AC165+COUNTIF(전체당첨내역!$B166:$G166,28)</f>
        <v>19</v>
      </c>
      <c r="AD166">
        <f>AD165+COUNTIF(전체당첨내역!$B166:$G166,29)</f>
        <v>22</v>
      </c>
      <c r="AE166">
        <f>AE165+COUNTIF(전체당첨내역!$B166:$G166,30)</f>
        <v>23</v>
      </c>
      <c r="AF166">
        <f>AF165+COUNTIF(전체당첨내역!$B166:$G166,31)</f>
        <v>18</v>
      </c>
      <c r="AG166">
        <f>AG165+COUNTIF(전체당첨내역!$B166:$G166,32)</f>
        <v>19</v>
      </c>
      <c r="AH166">
        <f>AH165+COUNTIF(전체당첨내역!$B166:$G166,33)</f>
        <v>25</v>
      </c>
      <c r="AI166">
        <f>AI165+COUNTIF(전체당첨내역!$B166:$G166,34)</f>
        <v>24</v>
      </c>
      <c r="AJ166">
        <f>AJ165+COUNTIF(전체당첨내역!$B166:$G166,35)</f>
        <v>23</v>
      </c>
      <c r="AK166">
        <f>AK165+COUNTIF(전체당첨내역!$B166:$G166,36)</f>
        <v>29</v>
      </c>
      <c r="AL166">
        <f>AL165+COUNTIF(전체당첨내역!$B166:$G166,37)</f>
        <v>26</v>
      </c>
      <c r="AM166">
        <f>AM165+COUNTIF(전체당첨내역!$B166:$G166,38)</f>
        <v>16</v>
      </c>
      <c r="AN166">
        <f>AN165+COUNTIF(전체당첨내역!$B166:$G166,39)</f>
        <v>21</v>
      </c>
      <c r="AO166">
        <f>AO165+COUNTIF(전체당첨내역!$B166:$G166,40)</f>
        <v>29</v>
      </c>
      <c r="AP166">
        <f>AP165+COUNTIF(전체당첨내역!$B166:$G166,41)</f>
        <v>21</v>
      </c>
      <c r="AQ166">
        <f>AQ165+COUNTIF(전체당첨내역!$B166:$G166,42)</f>
        <v>29</v>
      </c>
      <c r="AR166">
        <f>AR165+COUNTIF(전체당첨내역!$B166:$G166,43)</f>
        <v>23</v>
      </c>
      <c r="AS166">
        <f>AS165+COUNTIF(전체당첨내역!$B166:$G166,44)</f>
        <v>21</v>
      </c>
      <c r="AT166">
        <f>AT165+COUNTIF(전체당첨내역!$B166:$G166,45)</f>
        <v>19</v>
      </c>
    </row>
    <row r="167" spans="1:46" ht="16.5" customHeight="1">
      <c r="A167">
        <v>166</v>
      </c>
      <c r="B167">
        <f>B166+COUNTIF(전체당첨내역!$B167:$G167,1)</f>
        <v>22</v>
      </c>
      <c r="C167">
        <f>C166+COUNTIF(전체당첨내역!$B167:$G167,2)</f>
        <v>25</v>
      </c>
      <c r="D167">
        <f>D166+COUNTIF(전체당첨내역!$B167:$G167,3)</f>
        <v>27</v>
      </c>
      <c r="E167">
        <f>E166+COUNTIF(전체당첨내역!$B167:$G167,4)</f>
        <v>24</v>
      </c>
      <c r="F167">
        <f>F166+COUNTIF(전체당첨내역!$B167:$G167,5)</f>
        <v>19</v>
      </c>
      <c r="G167">
        <f>G166+COUNTIF(전체당첨내역!$B167:$G167,6)</f>
        <v>23</v>
      </c>
      <c r="H167">
        <f>H166+COUNTIF(전체당첨내역!$B167:$G167,7)</f>
        <v>27</v>
      </c>
      <c r="I167">
        <f>I166+COUNTIF(전체당첨내역!$B167:$G167,8)</f>
        <v>19</v>
      </c>
      <c r="J167">
        <f>J166+COUNTIF(전체당첨내역!$B167:$G167,9)</f>
        <v>17</v>
      </c>
      <c r="K167">
        <f>K166+COUNTIF(전체당첨내역!$B167:$G167,10)</f>
        <v>24</v>
      </c>
      <c r="L167">
        <f>L166+COUNTIF(전체당첨내역!$B167:$G167,11)</f>
        <v>19</v>
      </c>
      <c r="M167">
        <f>M166+COUNTIF(전체당첨내역!$B167:$G167,12)</f>
        <v>18</v>
      </c>
      <c r="N167">
        <f>N166+COUNTIF(전체당첨내역!$B167:$G167,13)</f>
        <v>20</v>
      </c>
      <c r="O167">
        <f>O166+COUNTIF(전체당첨내역!$B167:$G167,14)</f>
        <v>18</v>
      </c>
      <c r="P167">
        <f>P166+COUNTIF(전체당첨내역!$B167:$G167,15)</f>
        <v>20</v>
      </c>
      <c r="Q167">
        <f>Q166+COUNTIF(전체당첨내역!$B167:$G167,16)</f>
        <v>20</v>
      </c>
      <c r="R167">
        <f>R166+COUNTIF(전체당첨내역!$B167:$G167,17)</f>
        <v>28</v>
      </c>
      <c r="S167">
        <f>S166+COUNTIF(전체당첨내역!$B167:$G167,18)</f>
        <v>25</v>
      </c>
      <c r="T167">
        <f>T166+COUNTIF(전체당첨내역!$B167:$G167,19)</f>
        <v>22</v>
      </c>
      <c r="U167">
        <f>U166+COUNTIF(전체당첨내역!$B167:$G167,20)</f>
        <v>20</v>
      </c>
      <c r="V167">
        <f>V166+COUNTIF(전체당첨내역!$B167:$G167,21)</f>
        <v>20</v>
      </c>
      <c r="W167">
        <f>W166+COUNTIF(전체당첨내역!$B167:$G167,22)</f>
        <v>18</v>
      </c>
      <c r="X167">
        <f>X166+COUNTIF(전체당첨내역!$B167:$G167,23)</f>
        <v>22</v>
      </c>
      <c r="Y167">
        <f>Y166+COUNTIF(전체당첨내역!$B167:$G167,24)</f>
        <v>15</v>
      </c>
      <c r="Z167">
        <f>Z166+COUNTIF(전체당첨내역!$B167:$G167,25)</f>
        <v>26</v>
      </c>
      <c r="AA167">
        <f>AA166+COUNTIF(전체당첨내역!$B167:$G167,26)</f>
        <v>26</v>
      </c>
      <c r="AB167">
        <f>AB166+COUNTIF(전체당첨내역!$B167:$G167,27)</f>
        <v>22</v>
      </c>
      <c r="AC167">
        <f>AC166+COUNTIF(전체당첨내역!$B167:$G167,28)</f>
        <v>19</v>
      </c>
      <c r="AD167">
        <f>AD166+COUNTIF(전체당첨내역!$B167:$G167,29)</f>
        <v>22</v>
      </c>
      <c r="AE167">
        <f>AE166+COUNTIF(전체당첨내역!$B167:$G167,30)</f>
        <v>23</v>
      </c>
      <c r="AF167">
        <f>AF166+COUNTIF(전체당첨내역!$B167:$G167,31)</f>
        <v>18</v>
      </c>
      <c r="AG167">
        <f>AG166+COUNTIF(전체당첨내역!$B167:$G167,32)</f>
        <v>19</v>
      </c>
      <c r="AH167">
        <f>AH166+COUNTIF(전체당첨내역!$B167:$G167,33)</f>
        <v>25</v>
      </c>
      <c r="AI167">
        <f>AI166+COUNTIF(전체당첨내역!$B167:$G167,34)</f>
        <v>24</v>
      </c>
      <c r="AJ167">
        <f>AJ166+COUNTIF(전체당첨내역!$B167:$G167,35)</f>
        <v>23</v>
      </c>
      <c r="AK167">
        <f>AK166+COUNTIF(전체당첨내역!$B167:$G167,36)</f>
        <v>30</v>
      </c>
      <c r="AL167">
        <f>AL166+COUNTIF(전체당첨내역!$B167:$G167,37)</f>
        <v>26</v>
      </c>
      <c r="AM167">
        <f>AM166+COUNTIF(전체당첨내역!$B167:$G167,38)</f>
        <v>16</v>
      </c>
      <c r="AN167">
        <f>AN166+COUNTIF(전체당첨내역!$B167:$G167,39)</f>
        <v>22</v>
      </c>
      <c r="AO167">
        <f>AO166+COUNTIF(전체당첨내역!$B167:$G167,40)</f>
        <v>29</v>
      </c>
      <c r="AP167">
        <f>AP166+COUNTIF(전체당첨내역!$B167:$G167,41)</f>
        <v>21</v>
      </c>
      <c r="AQ167">
        <f>AQ166+COUNTIF(전체당첨내역!$B167:$G167,42)</f>
        <v>29</v>
      </c>
      <c r="AR167">
        <f>AR166+COUNTIF(전체당첨내역!$B167:$G167,43)</f>
        <v>23</v>
      </c>
      <c r="AS167">
        <f>AS166+COUNTIF(전체당첨내역!$B167:$G167,44)</f>
        <v>21</v>
      </c>
      <c r="AT167">
        <f>AT166+COUNTIF(전체당첨내역!$B167:$G167,45)</f>
        <v>20</v>
      </c>
    </row>
    <row r="168" spans="1:46" ht="16.5" customHeight="1">
      <c r="A168">
        <v>167</v>
      </c>
      <c r="B168">
        <f>B167+COUNTIF(전체당첨내역!$B168:$G168,1)</f>
        <v>22</v>
      </c>
      <c r="C168">
        <f>C167+COUNTIF(전체당첨내역!$B168:$G168,2)</f>
        <v>25</v>
      </c>
      <c r="D168">
        <f>D167+COUNTIF(전체당첨내역!$B168:$G168,3)</f>
        <v>27</v>
      </c>
      <c r="E168">
        <f>E167+COUNTIF(전체당첨내역!$B168:$G168,4)</f>
        <v>24</v>
      </c>
      <c r="F168">
        <f>F167+COUNTIF(전체당첨내역!$B168:$G168,5)</f>
        <v>19</v>
      </c>
      <c r="G168">
        <f>G167+COUNTIF(전체당첨내역!$B168:$G168,6)</f>
        <v>23</v>
      </c>
      <c r="H168">
        <f>H167+COUNTIF(전체당첨내역!$B168:$G168,7)</f>
        <v>27</v>
      </c>
      <c r="I168">
        <f>I167+COUNTIF(전체당첨내역!$B168:$G168,8)</f>
        <v>19</v>
      </c>
      <c r="J168">
        <f>J167+COUNTIF(전체당첨내역!$B168:$G168,9)</f>
        <v>17</v>
      </c>
      <c r="K168">
        <f>K167+COUNTIF(전체당첨내역!$B168:$G168,10)</f>
        <v>24</v>
      </c>
      <c r="L168">
        <f>L167+COUNTIF(전체당첨내역!$B168:$G168,11)</f>
        <v>19</v>
      </c>
      <c r="M168">
        <f>M167+COUNTIF(전체당첨내역!$B168:$G168,12)</f>
        <v>18</v>
      </c>
      <c r="N168">
        <f>N167+COUNTIF(전체당첨내역!$B168:$G168,13)</f>
        <v>20</v>
      </c>
      <c r="O168">
        <f>O167+COUNTIF(전체당첨내역!$B168:$G168,14)</f>
        <v>18</v>
      </c>
      <c r="P168">
        <f>P167+COUNTIF(전체당첨내역!$B168:$G168,15)</f>
        <v>20</v>
      </c>
      <c r="Q168">
        <f>Q167+COUNTIF(전체당첨내역!$B168:$G168,16)</f>
        <v>20</v>
      </c>
      <c r="R168">
        <f>R167+COUNTIF(전체당첨내역!$B168:$G168,17)</f>
        <v>28</v>
      </c>
      <c r="S168">
        <f>S167+COUNTIF(전체당첨내역!$B168:$G168,18)</f>
        <v>25</v>
      </c>
      <c r="T168">
        <f>T167+COUNTIF(전체당첨내역!$B168:$G168,19)</f>
        <v>22</v>
      </c>
      <c r="U168">
        <f>U167+COUNTIF(전체당첨내역!$B168:$G168,20)</f>
        <v>20</v>
      </c>
      <c r="V168">
        <f>V167+COUNTIF(전체당첨내역!$B168:$G168,21)</f>
        <v>20</v>
      </c>
      <c r="W168">
        <f>W167+COUNTIF(전체당첨내역!$B168:$G168,22)</f>
        <v>18</v>
      </c>
      <c r="X168">
        <f>X167+COUNTIF(전체당첨내역!$B168:$G168,23)</f>
        <v>22</v>
      </c>
      <c r="Y168">
        <f>Y167+COUNTIF(전체당첨내역!$B168:$G168,24)</f>
        <v>16</v>
      </c>
      <c r="Z168">
        <f>Z167+COUNTIF(전체당첨내역!$B168:$G168,25)</f>
        <v>26</v>
      </c>
      <c r="AA168">
        <f>AA167+COUNTIF(전체당첨내역!$B168:$G168,26)</f>
        <v>26</v>
      </c>
      <c r="AB168">
        <f>AB167+COUNTIF(전체당첨내역!$B168:$G168,27)</f>
        <v>23</v>
      </c>
      <c r="AC168">
        <f>AC167+COUNTIF(전체당첨내역!$B168:$G168,28)</f>
        <v>20</v>
      </c>
      <c r="AD168">
        <f>AD167+COUNTIF(전체당첨내역!$B168:$G168,29)</f>
        <v>22</v>
      </c>
      <c r="AE168">
        <f>AE167+COUNTIF(전체당첨내역!$B168:$G168,30)</f>
        <v>24</v>
      </c>
      <c r="AF168">
        <f>AF167+COUNTIF(전체당첨내역!$B168:$G168,31)</f>
        <v>18</v>
      </c>
      <c r="AG168">
        <f>AG167+COUNTIF(전체당첨내역!$B168:$G168,32)</f>
        <v>19</v>
      </c>
      <c r="AH168">
        <f>AH167+COUNTIF(전체당첨내역!$B168:$G168,33)</f>
        <v>25</v>
      </c>
      <c r="AI168">
        <f>AI167+COUNTIF(전체당첨내역!$B168:$G168,34)</f>
        <v>24</v>
      </c>
      <c r="AJ168">
        <f>AJ167+COUNTIF(전체당첨내역!$B168:$G168,35)</f>
        <v>23</v>
      </c>
      <c r="AK168">
        <f>AK167+COUNTIF(전체당첨내역!$B168:$G168,36)</f>
        <v>31</v>
      </c>
      <c r="AL168">
        <f>AL167+COUNTIF(전체당첨내역!$B168:$G168,37)</f>
        <v>26</v>
      </c>
      <c r="AM168">
        <f>AM167+COUNTIF(전체당첨내역!$B168:$G168,38)</f>
        <v>16</v>
      </c>
      <c r="AN168">
        <f>AN167+COUNTIF(전체당첨내역!$B168:$G168,39)</f>
        <v>23</v>
      </c>
      <c r="AO168">
        <f>AO167+COUNTIF(전체당첨내역!$B168:$G168,40)</f>
        <v>29</v>
      </c>
      <c r="AP168">
        <f>AP167+COUNTIF(전체당첨내역!$B168:$G168,41)</f>
        <v>21</v>
      </c>
      <c r="AQ168">
        <f>AQ167+COUNTIF(전체당첨내역!$B168:$G168,42)</f>
        <v>29</v>
      </c>
      <c r="AR168">
        <f>AR167+COUNTIF(전체당첨내역!$B168:$G168,43)</f>
        <v>23</v>
      </c>
      <c r="AS168">
        <f>AS167+COUNTIF(전체당첨내역!$B168:$G168,44)</f>
        <v>21</v>
      </c>
      <c r="AT168">
        <f>AT167+COUNTIF(전체당첨내역!$B168:$G168,45)</f>
        <v>20</v>
      </c>
    </row>
    <row r="169" spans="1:46" ht="16.5" customHeight="1">
      <c r="A169">
        <v>168</v>
      </c>
      <c r="B169">
        <f>B168+COUNTIF(전체당첨내역!$B169:$G169,1)</f>
        <v>22</v>
      </c>
      <c r="C169">
        <f>C168+COUNTIF(전체당첨내역!$B169:$G169,2)</f>
        <v>25</v>
      </c>
      <c r="D169">
        <f>D168+COUNTIF(전체당첨내역!$B169:$G169,3)</f>
        <v>28</v>
      </c>
      <c r="E169">
        <f>E168+COUNTIF(전체당첨내역!$B169:$G169,4)</f>
        <v>24</v>
      </c>
      <c r="F169">
        <f>F168+COUNTIF(전체당첨내역!$B169:$G169,5)</f>
        <v>19</v>
      </c>
      <c r="G169">
        <f>G168+COUNTIF(전체당첨내역!$B169:$G169,6)</f>
        <v>23</v>
      </c>
      <c r="H169">
        <f>H168+COUNTIF(전체당첨내역!$B169:$G169,7)</f>
        <v>27</v>
      </c>
      <c r="I169">
        <f>I168+COUNTIF(전체당첨내역!$B169:$G169,8)</f>
        <v>19</v>
      </c>
      <c r="J169">
        <f>J168+COUNTIF(전체당첨내역!$B169:$G169,9)</f>
        <v>17</v>
      </c>
      <c r="K169">
        <f>K168+COUNTIF(전체당첨내역!$B169:$G169,10)</f>
        <v>25</v>
      </c>
      <c r="L169">
        <f>L168+COUNTIF(전체당첨내역!$B169:$G169,11)</f>
        <v>19</v>
      </c>
      <c r="M169">
        <f>M168+COUNTIF(전체당첨내역!$B169:$G169,12)</f>
        <v>18</v>
      </c>
      <c r="N169">
        <f>N168+COUNTIF(전체당첨내역!$B169:$G169,13)</f>
        <v>20</v>
      </c>
      <c r="O169">
        <f>O168+COUNTIF(전체당첨내역!$B169:$G169,14)</f>
        <v>18</v>
      </c>
      <c r="P169">
        <f>P168+COUNTIF(전체당첨내역!$B169:$G169,15)</f>
        <v>20</v>
      </c>
      <c r="Q169">
        <f>Q168+COUNTIF(전체당첨내역!$B169:$G169,16)</f>
        <v>20</v>
      </c>
      <c r="R169">
        <f>R168+COUNTIF(전체당첨내역!$B169:$G169,17)</f>
        <v>28</v>
      </c>
      <c r="S169">
        <f>S168+COUNTIF(전체당첨내역!$B169:$G169,18)</f>
        <v>25</v>
      </c>
      <c r="T169">
        <f>T168+COUNTIF(전체당첨내역!$B169:$G169,19)</f>
        <v>22</v>
      </c>
      <c r="U169">
        <f>U168+COUNTIF(전체당첨내역!$B169:$G169,20)</f>
        <v>20</v>
      </c>
      <c r="V169">
        <f>V168+COUNTIF(전체당첨내역!$B169:$G169,21)</f>
        <v>20</v>
      </c>
      <c r="W169">
        <f>W168+COUNTIF(전체당첨내역!$B169:$G169,22)</f>
        <v>18</v>
      </c>
      <c r="X169">
        <f>X168+COUNTIF(전체당첨내역!$B169:$G169,23)</f>
        <v>22</v>
      </c>
      <c r="Y169">
        <f>Y168+COUNTIF(전체당첨내역!$B169:$G169,24)</f>
        <v>16</v>
      </c>
      <c r="Z169">
        <f>Z168+COUNTIF(전체당첨내역!$B169:$G169,25)</f>
        <v>26</v>
      </c>
      <c r="AA169">
        <f>AA168+COUNTIF(전체당첨내역!$B169:$G169,26)</f>
        <v>26</v>
      </c>
      <c r="AB169">
        <f>AB168+COUNTIF(전체당첨내역!$B169:$G169,27)</f>
        <v>23</v>
      </c>
      <c r="AC169">
        <f>AC168+COUNTIF(전체당첨내역!$B169:$G169,28)</f>
        <v>20</v>
      </c>
      <c r="AD169">
        <f>AD168+COUNTIF(전체당첨내역!$B169:$G169,29)</f>
        <v>22</v>
      </c>
      <c r="AE169">
        <f>AE168+COUNTIF(전체당첨내역!$B169:$G169,30)</f>
        <v>24</v>
      </c>
      <c r="AF169">
        <f>AF168+COUNTIF(전체당첨내역!$B169:$G169,31)</f>
        <v>19</v>
      </c>
      <c r="AG169">
        <f>AG168+COUNTIF(전체당첨내역!$B169:$G169,32)</f>
        <v>19</v>
      </c>
      <c r="AH169">
        <f>AH168+COUNTIF(전체당첨내역!$B169:$G169,33)</f>
        <v>25</v>
      </c>
      <c r="AI169">
        <f>AI168+COUNTIF(전체당첨내역!$B169:$G169,34)</f>
        <v>24</v>
      </c>
      <c r="AJ169">
        <f>AJ168+COUNTIF(전체당첨내역!$B169:$G169,35)</f>
        <v>23</v>
      </c>
      <c r="AK169">
        <f>AK168+COUNTIF(전체당첨내역!$B169:$G169,36)</f>
        <v>31</v>
      </c>
      <c r="AL169">
        <f>AL168+COUNTIF(전체당첨내역!$B169:$G169,37)</f>
        <v>26</v>
      </c>
      <c r="AM169">
        <f>AM168+COUNTIF(전체당첨내역!$B169:$G169,38)</f>
        <v>16</v>
      </c>
      <c r="AN169">
        <f>AN168+COUNTIF(전체당첨내역!$B169:$G169,39)</f>
        <v>23</v>
      </c>
      <c r="AO169">
        <f>AO168+COUNTIF(전체당첨내역!$B169:$G169,40)</f>
        <v>30</v>
      </c>
      <c r="AP169">
        <f>AP168+COUNTIF(전체당첨내역!$B169:$G169,41)</f>
        <v>21</v>
      </c>
      <c r="AQ169">
        <f>AQ168+COUNTIF(전체당첨내역!$B169:$G169,42)</f>
        <v>30</v>
      </c>
      <c r="AR169">
        <f>AR168+COUNTIF(전체당첨내역!$B169:$G169,43)</f>
        <v>24</v>
      </c>
      <c r="AS169">
        <f>AS168+COUNTIF(전체당첨내역!$B169:$G169,44)</f>
        <v>21</v>
      </c>
      <c r="AT169">
        <f>AT168+COUNTIF(전체당첨내역!$B169:$G169,45)</f>
        <v>20</v>
      </c>
    </row>
    <row r="170" spans="1:46" ht="16.5" customHeight="1">
      <c r="A170">
        <v>169</v>
      </c>
      <c r="B170">
        <f>B169+COUNTIF(전체당첨내역!$B170:$G170,1)</f>
        <v>22</v>
      </c>
      <c r="C170">
        <f>C169+COUNTIF(전체당첨내역!$B170:$G170,2)</f>
        <v>25</v>
      </c>
      <c r="D170">
        <f>D169+COUNTIF(전체당첨내역!$B170:$G170,3)</f>
        <v>28</v>
      </c>
      <c r="E170">
        <f>E169+COUNTIF(전체당첨내역!$B170:$G170,4)</f>
        <v>24</v>
      </c>
      <c r="F170">
        <f>F169+COUNTIF(전체당첨내역!$B170:$G170,5)</f>
        <v>19</v>
      </c>
      <c r="G170">
        <f>G169+COUNTIF(전체당첨내역!$B170:$G170,6)</f>
        <v>23</v>
      </c>
      <c r="H170">
        <f>H169+COUNTIF(전체당첨내역!$B170:$G170,7)</f>
        <v>27</v>
      </c>
      <c r="I170">
        <f>I169+COUNTIF(전체당첨내역!$B170:$G170,8)</f>
        <v>19</v>
      </c>
      <c r="J170">
        <f>J169+COUNTIF(전체당첨내역!$B170:$G170,9)</f>
        <v>17</v>
      </c>
      <c r="K170">
        <f>K169+COUNTIF(전체당첨내역!$B170:$G170,10)</f>
        <v>25</v>
      </c>
      <c r="L170">
        <f>L169+COUNTIF(전체당첨내역!$B170:$G170,11)</f>
        <v>19</v>
      </c>
      <c r="M170">
        <f>M169+COUNTIF(전체당첨내역!$B170:$G170,12)</f>
        <v>18</v>
      </c>
      <c r="N170">
        <f>N169+COUNTIF(전체당첨내역!$B170:$G170,13)</f>
        <v>20</v>
      </c>
      <c r="O170">
        <f>O169+COUNTIF(전체당첨내역!$B170:$G170,14)</f>
        <v>18</v>
      </c>
      <c r="P170">
        <f>P169+COUNTIF(전체당첨내역!$B170:$G170,15)</f>
        <v>20</v>
      </c>
      <c r="Q170">
        <f>Q169+COUNTIF(전체당첨내역!$B170:$G170,16)</f>
        <v>21</v>
      </c>
      <c r="R170">
        <f>R169+COUNTIF(전체당첨내역!$B170:$G170,17)</f>
        <v>28</v>
      </c>
      <c r="S170">
        <f>S169+COUNTIF(전체당첨내역!$B170:$G170,18)</f>
        <v>25</v>
      </c>
      <c r="T170">
        <f>T169+COUNTIF(전체당첨내역!$B170:$G170,19)</f>
        <v>22</v>
      </c>
      <c r="U170">
        <f>U169+COUNTIF(전체당첨내역!$B170:$G170,20)</f>
        <v>20</v>
      </c>
      <c r="V170">
        <f>V169+COUNTIF(전체당첨내역!$B170:$G170,21)</f>
        <v>20</v>
      </c>
      <c r="W170">
        <f>W169+COUNTIF(전체당첨내역!$B170:$G170,22)</f>
        <v>18</v>
      </c>
      <c r="X170">
        <f>X169+COUNTIF(전체당첨내역!$B170:$G170,23)</f>
        <v>22</v>
      </c>
      <c r="Y170">
        <f>Y169+COUNTIF(전체당첨내역!$B170:$G170,24)</f>
        <v>16</v>
      </c>
      <c r="Z170">
        <f>Z169+COUNTIF(전체당첨내역!$B170:$G170,25)</f>
        <v>26</v>
      </c>
      <c r="AA170">
        <f>AA169+COUNTIF(전체당첨내역!$B170:$G170,26)</f>
        <v>26</v>
      </c>
      <c r="AB170">
        <f>AB169+COUNTIF(전체당첨내역!$B170:$G170,27)</f>
        <v>24</v>
      </c>
      <c r="AC170">
        <f>AC169+COUNTIF(전체당첨내역!$B170:$G170,28)</f>
        <v>20</v>
      </c>
      <c r="AD170">
        <f>AD169+COUNTIF(전체당첨내역!$B170:$G170,29)</f>
        <v>22</v>
      </c>
      <c r="AE170">
        <f>AE169+COUNTIF(전체당첨내역!$B170:$G170,30)</f>
        <v>24</v>
      </c>
      <c r="AF170">
        <f>AF169+COUNTIF(전체당첨내역!$B170:$G170,31)</f>
        <v>19</v>
      </c>
      <c r="AG170">
        <f>AG169+COUNTIF(전체당첨내역!$B170:$G170,32)</f>
        <v>19</v>
      </c>
      <c r="AH170">
        <f>AH169+COUNTIF(전체당첨내역!$B170:$G170,33)</f>
        <v>25</v>
      </c>
      <c r="AI170">
        <f>AI169+COUNTIF(전체당첨내역!$B170:$G170,34)</f>
        <v>24</v>
      </c>
      <c r="AJ170">
        <f>AJ169+COUNTIF(전체당첨내역!$B170:$G170,35)</f>
        <v>24</v>
      </c>
      <c r="AK170">
        <f>AK169+COUNTIF(전체당첨내역!$B170:$G170,36)</f>
        <v>31</v>
      </c>
      <c r="AL170">
        <f>AL169+COUNTIF(전체당첨내역!$B170:$G170,37)</f>
        <v>27</v>
      </c>
      <c r="AM170">
        <f>AM169+COUNTIF(전체당첨내역!$B170:$G170,38)</f>
        <v>16</v>
      </c>
      <c r="AN170">
        <f>AN169+COUNTIF(전체당첨내역!$B170:$G170,39)</f>
        <v>23</v>
      </c>
      <c r="AO170">
        <f>AO169+COUNTIF(전체당첨내역!$B170:$G170,40)</f>
        <v>30</v>
      </c>
      <c r="AP170">
        <f>AP169+COUNTIF(전체당첨내역!$B170:$G170,41)</f>
        <v>21</v>
      </c>
      <c r="AQ170">
        <f>AQ169+COUNTIF(전체당첨내역!$B170:$G170,42)</f>
        <v>30</v>
      </c>
      <c r="AR170">
        <f>AR169+COUNTIF(전체당첨내역!$B170:$G170,43)</f>
        <v>25</v>
      </c>
      <c r="AS170">
        <f>AS169+COUNTIF(전체당첨내역!$B170:$G170,44)</f>
        <v>21</v>
      </c>
      <c r="AT170">
        <f>AT169+COUNTIF(전체당첨내역!$B170:$G170,45)</f>
        <v>21</v>
      </c>
    </row>
    <row r="171" spans="1:46" ht="16.5" customHeight="1">
      <c r="A171">
        <v>170</v>
      </c>
      <c r="B171">
        <f>B170+COUNTIF(전체당첨내역!$B171:$G171,1)</f>
        <v>22</v>
      </c>
      <c r="C171">
        <f>C170+COUNTIF(전체당첨내역!$B171:$G171,2)</f>
        <v>26</v>
      </c>
      <c r="D171">
        <f>D170+COUNTIF(전체당첨내역!$B171:$G171,3)</f>
        <v>28</v>
      </c>
      <c r="E171">
        <f>E170+COUNTIF(전체당첨내역!$B171:$G171,4)</f>
        <v>24</v>
      </c>
      <c r="F171">
        <f>F170+COUNTIF(전체당첨내역!$B171:$G171,5)</f>
        <v>19</v>
      </c>
      <c r="G171">
        <f>G170+COUNTIF(전체당첨내역!$B171:$G171,6)</f>
        <v>23</v>
      </c>
      <c r="H171">
        <f>H170+COUNTIF(전체당첨내역!$B171:$G171,7)</f>
        <v>27</v>
      </c>
      <c r="I171">
        <f>I170+COUNTIF(전체당첨내역!$B171:$G171,8)</f>
        <v>19</v>
      </c>
      <c r="J171">
        <f>J170+COUNTIF(전체당첨내역!$B171:$G171,9)</f>
        <v>17</v>
      </c>
      <c r="K171">
        <f>K170+COUNTIF(전체당첨내역!$B171:$G171,10)</f>
        <v>25</v>
      </c>
      <c r="L171">
        <f>L170+COUNTIF(전체당첨내역!$B171:$G171,11)</f>
        <v>20</v>
      </c>
      <c r="M171">
        <f>M170+COUNTIF(전체당첨내역!$B171:$G171,12)</f>
        <v>18</v>
      </c>
      <c r="N171">
        <f>N170+COUNTIF(전체당첨내역!$B171:$G171,13)</f>
        <v>21</v>
      </c>
      <c r="O171">
        <f>O170+COUNTIF(전체당첨내역!$B171:$G171,14)</f>
        <v>18</v>
      </c>
      <c r="P171">
        <f>P170+COUNTIF(전체당첨내역!$B171:$G171,15)</f>
        <v>21</v>
      </c>
      <c r="Q171">
        <f>Q170+COUNTIF(전체당첨내역!$B171:$G171,16)</f>
        <v>21</v>
      </c>
      <c r="R171">
        <f>R170+COUNTIF(전체당첨내역!$B171:$G171,17)</f>
        <v>28</v>
      </c>
      <c r="S171">
        <f>S170+COUNTIF(전체당첨내역!$B171:$G171,18)</f>
        <v>25</v>
      </c>
      <c r="T171">
        <f>T170+COUNTIF(전체당첨내역!$B171:$G171,19)</f>
        <v>22</v>
      </c>
      <c r="U171">
        <f>U170+COUNTIF(전체당첨내역!$B171:$G171,20)</f>
        <v>20</v>
      </c>
      <c r="V171">
        <f>V170+COUNTIF(전체당첨내역!$B171:$G171,21)</f>
        <v>20</v>
      </c>
      <c r="W171">
        <f>W170+COUNTIF(전체당첨내역!$B171:$G171,22)</f>
        <v>18</v>
      </c>
      <c r="X171">
        <f>X170+COUNTIF(전체당첨내역!$B171:$G171,23)</f>
        <v>22</v>
      </c>
      <c r="Y171">
        <f>Y170+COUNTIF(전체당첨내역!$B171:$G171,24)</f>
        <v>16</v>
      </c>
      <c r="Z171">
        <f>Z170+COUNTIF(전체당첨내역!$B171:$G171,25)</f>
        <v>26</v>
      </c>
      <c r="AA171">
        <f>AA170+COUNTIF(전체당첨내역!$B171:$G171,26)</f>
        <v>26</v>
      </c>
      <c r="AB171">
        <f>AB170+COUNTIF(전체당첨내역!$B171:$G171,27)</f>
        <v>24</v>
      </c>
      <c r="AC171">
        <f>AC170+COUNTIF(전체당첨내역!$B171:$G171,28)</f>
        <v>20</v>
      </c>
      <c r="AD171">
        <f>AD170+COUNTIF(전체당첨내역!$B171:$G171,29)</f>
        <v>22</v>
      </c>
      <c r="AE171">
        <f>AE170+COUNTIF(전체당첨내역!$B171:$G171,30)</f>
        <v>24</v>
      </c>
      <c r="AF171">
        <f>AF170+COUNTIF(전체당첨내역!$B171:$G171,31)</f>
        <v>20</v>
      </c>
      <c r="AG171">
        <f>AG170+COUNTIF(전체당첨내역!$B171:$G171,32)</f>
        <v>19</v>
      </c>
      <c r="AH171">
        <f>AH170+COUNTIF(전체당첨내역!$B171:$G171,33)</f>
        <v>25</v>
      </c>
      <c r="AI171">
        <f>AI170+COUNTIF(전체당첨내역!$B171:$G171,34)</f>
        <v>24</v>
      </c>
      <c r="AJ171">
        <f>AJ170+COUNTIF(전체당첨내역!$B171:$G171,35)</f>
        <v>24</v>
      </c>
      <c r="AK171">
        <f>AK170+COUNTIF(전체당첨내역!$B171:$G171,36)</f>
        <v>31</v>
      </c>
      <c r="AL171">
        <f>AL170+COUNTIF(전체당첨내역!$B171:$G171,37)</f>
        <v>27</v>
      </c>
      <c r="AM171">
        <f>AM170+COUNTIF(전체당첨내역!$B171:$G171,38)</f>
        <v>16</v>
      </c>
      <c r="AN171">
        <f>AN170+COUNTIF(전체당첨내역!$B171:$G171,39)</f>
        <v>23</v>
      </c>
      <c r="AO171">
        <f>AO170+COUNTIF(전체당첨내역!$B171:$G171,40)</f>
        <v>30</v>
      </c>
      <c r="AP171">
        <f>AP170+COUNTIF(전체당첨내역!$B171:$G171,41)</f>
        <v>21</v>
      </c>
      <c r="AQ171">
        <f>AQ170+COUNTIF(전체당첨내역!$B171:$G171,42)</f>
        <v>31</v>
      </c>
      <c r="AR171">
        <f>AR170+COUNTIF(전체당첨내역!$B171:$G171,43)</f>
        <v>25</v>
      </c>
      <c r="AS171">
        <f>AS170+COUNTIF(전체당첨내역!$B171:$G171,44)</f>
        <v>21</v>
      </c>
      <c r="AT171">
        <f>AT170+COUNTIF(전체당첨내역!$B171:$G171,45)</f>
        <v>21</v>
      </c>
    </row>
    <row r="172" spans="1:46" ht="16.5" customHeight="1">
      <c r="A172">
        <v>171</v>
      </c>
      <c r="B172">
        <f>B171+COUNTIF(전체당첨내역!$B172:$G172,1)</f>
        <v>22</v>
      </c>
      <c r="C172">
        <f>C171+COUNTIF(전체당첨내역!$B172:$G172,2)</f>
        <v>26</v>
      </c>
      <c r="D172">
        <f>D171+COUNTIF(전체당첨내역!$B172:$G172,3)</f>
        <v>28</v>
      </c>
      <c r="E172">
        <f>E171+COUNTIF(전체당첨내역!$B172:$G172,4)</f>
        <v>25</v>
      </c>
      <c r="F172">
        <f>F171+COUNTIF(전체당첨내역!$B172:$G172,5)</f>
        <v>19</v>
      </c>
      <c r="G172">
        <f>G171+COUNTIF(전체당첨내역!$B172:$G172,6)</f>
        <v>23</v>
      </c>
      <c r="H172">
        <f>H171+COUNTIF(전체당첨내역!$B172:$G172,7)</f>
        <v>27</v>
      </c>
      <c r="I172">
        <f>I171+COUNTIF(전체당첨내역!$B172:$G172,8)</f>
        <v>19</v>
      </c>
      <c r="J172">
        <f>J171+COUNTIF(전체당첨내역!$B172:$G172,9)</f>
        <v>17</v>
      </c>
      <c r="K172">
        <f>K171+COUNTIF(전체당첨내역!$B172:$G172,10)</f>
        <v>25</v>
      </c>
      <c r="L172">
        <f>L171+COUNTIF(전체당첨내역!$B172:$G172,11)</f>
        <v>20</v>
      </c>
      <c r="M172">
        <f>M171+COUNTIF(전체당첨내역!$B172:$G172,12)</f>
        <v>18</v>
      </c>
      <c r="N172">
        <f>N171+COUNTIF(전체당첨내역!$B172:$G172,13)</f>
        <v>21</v>
      </c>
      <c r="O172">
        <f>O171+COUNTIF(전체당첨내역!$B172:$G172,14)</f>
        <v>18</v>
      </c>
      <c r="P172">
        <f>P171+COUNTIF(전체당첨내역!$B172:$G172,15)</f>
        <v>21</v>
      </c>
      <c r="Q172">
        <f>Q171+COUNTIF(전체당첨내역!$B172:$G172,16)</f>
        <v>22</v>
      </c>
      <c r="R172">
        <f>R171+COUNTIF(전체당첨내역!$B172:$G172,17)</f>
        <v>28</v>
      </c>
      <c r="S172">
        <f>S171+COUNTIF(전체당첨내역!$B172:$G172,18)</f>
        <v>25</v>
      </c>
      <c r="T172">
        <f>T171+COUNTIF(전체당첨내역!$B172:$G172,19)</f>
        <v>22</v>
      </c>
      <c r="U172">
        <f>U171+COUNTIF(전체당첨내역!$B172:$G172,20)</f>
        <v>20</v>
      </c>
      <c r="V172">
        <f>V171+COUNTIF(전체당첨내역!$B172:$G172,21)</f>
        <v>20</v>
      </c>
      <c r="W172">
        <f>W171+COUNTIF(전체당첨내역!$B172:$G172,22)</f>
        <v>18</v>
      </c>
      <c r="X172">
        <f>X171+COUNTIF(전체당첨내역!$B172:$G172,23)</f>
        <v>22</v>
      </c>
      <c r="Y172">
        <f>Y171+COUNTIF(전체당첨내역!$B172:$G172,24)</f>
        <v>16</v>
      </c>
      <c r="Z172">
        <f>Z171+COUNTIF(전체당첨내역!$B172:$G172,25)</f>
        <v>27</v>
      </c>
      <c r="AA172">
        <f>AA171+COUNTIF(전체당첨내역!$B172:$G172,26)</f>
        <v>26</v>
      </c>
      <c r="AB172">
        <f>AB171+COUNTIF(전체당첨내역!$B172:$G172,27)</f>
        <v>24</v>
      </c>
      <c r="AC172">
        <f>AC171+COUNTIF(전체당첨내역!$B172:$G172,28)</f>
        <v>20</v>
      </c>
      <c r="AD172">
        <f>AD171+COUNTIF(전체당첨내역!$B172:$G172,29)</f>
        <v>23</v>
      </c>
      <c r="AE172">
        <f>AE171+COUNTIF(전체당첨내역!$B172:$G172,30)</f>
        <v>24</v>
      </c>
      <c r="AF172">
        <f>AF171+COUNTIF(전체당첨내역!$B172:$G172,31)</f>
        <v>20</v>
      </c>
      <c r="AG172">
        <f>AG171+COUNTIF(전체당첨내역!$B172:$G172,32)</f>
        <v>19</v>
      </c>
      <c r="AH172">
        <f>AH171+COUNTIF(전체당첨내역!$B172:$G172,33)</f>
        <v>25</v>
      </c>
      <c r="AI172">
        <f>AI171+COUNTIF(전체당첨내역!$B172:$G172,34)</f>
        <v>25</v>
      </c>
      <c r="AJ172">
        <f>AJ171+COUNTIF(전체당첨내역!$B172:$G172,35)</f>
        <v>25</v>
      </c>
      <c r="AK172">
        <f>AK171+COUNTIF(전체당첨내역!$B172:$G172,36)</f>
        <v>31</v>
      </c>
      <c r="AL172">
        <f>AL171+COUNTIF(전체당첨내역!$B172:$G172,37)</f>
        <v>27</v>
      </c>
      <c r="AM172">
        <f>AM171+COUNTIF(전체당첨내역!$B172:$G172,38)</f>
        <v>16</v>
      </c>
      <c r="AN172">
        <f>AN171+COUNTIF(전체당첨내역!$B172:$G172,39)</f>
        <v>23</v>
      </c>
      <c r="AO172">
        <f>AO171+COUNTIF(전체당첨내역!$B172:$G172,40)</f>
        <v>30</v>
      </c>
      <c r="AP172">
        <f>AP171+COUNTIF(전체당첨내역!$B172:$G172,41)</f>
        <v>21</v>
      </c>
      <c r="AQ172">
        <f>AQ171+COUNTIF(전체당첨내역!$B172:$G172,42)</f>
        <v>31</v>
      </c>
      <c r="AR172">
        <f>AR171+COUNTIF(전체당첨내역!$B172:$G172,43)</f>
        <v>25</v>
      </c>
      <c r="AS172">
        <f>AS171+COUNTIF(전체당첨내역!$B172:$G172,44)</f>
        <v>21</v>
      </c>
      <c r="AT172">
        <f>AT171+COUNTIF(전체당첨내역!$B172:$G172,45)</f>
        <v>21</v>
      </c>
    </row>
    <row r="173" spans="1:46" ht="16.5" customHeight="1">
      <c r="A173">
        <v>172</v>
      </c>
      <c r="B173">
        <f>B172+COUNTIF(전체당첨내역!$B173:$G173,1)</f>
        <v>22</v>
      </c>
      <c r="C173">
        <f>C172+COUNTIF(전체당첨내역!$B173:$G173,2)</f>
        <v>26</v>
      </c>
      <c r="D173">
        <f>D172+COUNTIF(전체당첨내역!$B173:$G173,3)</f>
        <v>28</v>
      </c>
      <c r="E173">
        <f>E172+COUNTIF(전체당첨내역!$B173:$G173,4)</f>
        <v>26</v>
      </c>
      <c r="F173">
        <f>F172+COUNTIF(전체당첨내역!$B173:$G173,5)</f>
        <v>19</v>
      </c>
      <c r="G173">
        <f>G172+COUNTIF(전체당첨내역!$B173:$G173,6)</f>
        <v>23</v>
      </c>
      <c r="H173">
        <f>H172+COUNTIF(전체당첨내역!$B173:$G173,7)</f>
        <v>27</v>
      </c>
      <c r="I173">
        <f>I172+COUNTIF(전체당첨내역!$B173:$G173,8)</f>
        <v>19</v>
      </c>
      <c r="J173">
        <f>J172+COUNTIF(전체당첨내역!$B173:$G173,9)</f>
        <v>17</v>
      </c>
      <c r="K173">
        <f>K172+COUNTIF(전체당첨내역!$B173:$G173,10)</f>
        <v>25</v>
      </c>
      <c r="L173">
        <f>L172+COUNTIF(전체당첨내역!$B173:$G173,11)</f>
        <v>20</v>
      </c>
      <c r="M173">
        <f>M172+COUNTIF(전체당첨내역!$B173:$G173,12)</f>
        <v>18</v>
      </c>
      <c r="N173">
        <f>N172+COUNTIF(전체당첨내역!$B173:$G173,13)</f>
        <v>21</v>
      </c>
      <c r="O173">
        <f>O172+COUNTIF(전체당첨내역!$B173:$G173,14)</f>
        <v>18</v>
      </c>
      <c r="P173">
        <f>P172+COUNTIF(전체당첨내역!$B173:$G173,15)</f>
        <v>21</v>
      </c>
      <c r="Q173">
        <f>Q172+COUNTIF(전체당첨내역!$B173:$G173,16)</f>
        <v>22</v>
      </c>
      <c r="R173">
        <f>R172+COUNTIF(전체당첨내역!$B173:$G173,17)</f>
        <v>28</v>
      </c>
      <c r="S173">
        <f>S172+COUNTIF(전체당첨내역!$B173:$G173,18)</f>
        <v>25</v>
      </c>
      <c r="T173">
        <f>T172+COUNTIF(전체당첨내역!$B173:$G173,19)</f>
        <v>23</v>
      </c>
      <c r="U173">
        <f>U172+COUNTIF(전체당첨내역!$B173:$G173,20)</f>
        <v>20</v>
      </c>
      <c r="V173">
        <f>V172+COUNTIF(전체당첨내역!$B173:$G173,21)</f>
        <v>21</v>
      </c>
      <c r="W173">
        <f>W172+COUNTIF(전체당첨내역!$B173:$G173,22)</f>
        <v>18</v>
      </c>
      <c r="X173">
        <f>X172+COUNTIF(전체당첨내역!$B173:$G173,23)</f>
        <v>22</v>
      </c>
      <c r="Y173">
        <f>Y172+COUNTIF(전체당첨내역!$B173:$G173,24)</f>
        <v>17</v>
      </c>
      <c r="Z173">
        <f>Z172+COUNTIF(전체당첨내역!$B173:$G173,25)</f>
        <v>27</v>
      </c>
      <c r="AA173">
        <f>AA172+COUNTIF(전체당첨내역!$B173:$G173,26)</f>
        <v>27</v>
      </c>
      <c r="AB173">
        <f>AB172+COUNTIF(전체당첨내역!$B173:$G173,27)</f>
        <v>24</v>
      </c>
      <c r="AC173">
        <f>AC172+COUNTIF(전체당첨내역!$B173:$G173,28)</f>
        <v>20</v>
      </c>
      <c r="AD173">
        <f>AD172+COUNTIF(전체당첨내역!$B173:$G173,29)</f>
        <v>23</v>
      </c>
      <c r="AE173">
        <f>AE172+COUNTIF(전체당첨내역!$B173:$G173,30)</f>
        <v>24</v>
      </c>
      <c r="AF173">
        <f>AF172+COUNTIF(전체당첨내역!$B173:$G173,31)</f>
        <v>20</v>
      </c>
      <c r="AG173">
        <f>AG172+COUNTIF(전체당첨내역!$B173:$G173,32)</f>
        <v>19</v>
      </c>
      <c r="AH173">
        <f>AH172+COUNTIF(전체당첨내역!$B173:$G173,33)</f>
        <v>25</v>
      </c>
      <c r="AI173">
        <f>AI172+COUNTIF(전체당첨내역!$B173:$G173,34)</f>
        <v>25</v>
      </c>
      <c r="AJ173">
        <f>AJ172+COUNTIF(전체당첨내역!$B173:$G173,35)</f>
        <v>25</v>
      </c>
      <c r="AK173">
        <f>AK172+COUNTIF(전체당첨내역!$B173:$G173,36)</f>
        <v>31</v>
      </c>
      <c r="AL173">
        <f>AL172+COUNTIF(전체당첨내역!$B173:$G173,37)</f>
        <v>27</v>
      </c>
      <c r="AM173">
        <f>AM172+COUNTIF(전체당첨내역!$B173:$G173,38)</f>
        <v>16</v>
      </c>
      <c r="AN173">
        <f>AN172+COUNTIF(전체당첨내역!$B173:$G173,39)</f>
        <v>23</v>
      </c>
      <c r="AO173">
        <f>AO172+COUNTIF(전체당첨내역!$B173:$G173,40)</f>
        <v>30</v>
      </c>
      <c r="AP173">
        <f>AP172+COUNTIF(전체당첨내역!$B173:$G173,41)</f>
        <v>22</v>
      </c>
      <c r="AQ173">
        <f>AQ172+COUNTIF(전체당첨내역!$B173:$G173,42)</f>
        <v>31</v>
      </c>
      <c r="AR173">
        <f>AR172+COUNTIF(전체당첨내역!$B173:$G173,43)</f>
        <v>25</v>
      </c>
      <c r="AS173">
        <f>AS172+COUNTIF(전체당첨내역!$B173:$G173,44)</f>
        <v>21</v>
      </c>
      <c r="AT173">
        <f>AT172+COUNTIF(전체당첨내역!$B173:$G173,45)</f>
        <v>21</v>
      </c>
    </row>
    <row r="174" spans="1:46" ht="16.5" customHeight="1">
      <c r="A174">
        <v>173</v>
      </c>
      <c r="B174">
        <f>B173+COUNTIF(전체당첨내역!$B174:$G174,1)</f>
        <v>22</v>
      </c>
      <c r="C174">
        <f>C173+COUNTIF(전체당첨내역!$B174:$G174,2)</f>
        <v>26</v>
      </c>
      <c r="D174">
        <f>D173+COUNTIF(전체당첨내역!$B174:$G174,3)</f>
        <v>29</v>
      </c>
      <c r="E174">
        <f>E173+COUNTIF(전체당첨내역!$B174:$G174,4)</f>
        <v>26</v>
      </c>
      <c r="F174">
        <f>F173+COUNTIF(전체당첨내역!$B174:$G174,5)</f>
        <v>19</v>
      </c>
      <c r="G174">
        <f>G173+COUNTIF(전체당첨내역!$B174:$G174,6)</f>
        <v>23</v>
      </c>
      <c r="H174">
        <f>H173+COUNTIF(전체당첨내역!$B174:$G174,7)</f>
        <v>27</v>
      </c>
      <c r="I174">
        <f>I173+COUNTIF(전체당첨내역!$B174:$G174,8)</f>
        <v>19</v>
      </c>
      <c r="J174">
        <f>J173+COUNTIF(전체당첨내역!$B174:$G174,9)</f>
        <v>18</v>
      </c>
      <c r="K174">
        <f>K173+COUNTIF(전체당첨내역!$B174:$G174,10)</f>
        <v>25</v>
      </c>
      <c r="L174">
        <f>L173+COUNTIF(전체당첨내역!$B174:$G174,11)</f>
        <v>20</v>
      </c>
      <c r="M174">
        <f>M173+COUNTIF(전체당첨내역!$B174:$G174,12)</f>
        <v>18</v>
      </c>
      <c r="N174">
        <f>N173+COUNTIF(전체당첨내역!$B174:$G174,13)</f>
        <v>21</v>
      </c>
      <c r="O174">
        <f>O173+COUNTIF(전체당첨내역!$B174:$G174,14)</f>
        <v>18</v>
      </c>
      <c r="P174">
        <f>P173+COUNTIF(전체당첨내역!$B174:$G174,15)</f>
        <v>21</v>
      </c>
      <c r="Q174">
        <f>Q173+COUNTIF(전체당첨내역!$B174:$G174,16)</f>
        <v>22</v>
      </c>
      <c r="R174">
        <f>R173+COUNTIF(전체당첨내역!$B174:$G174,17)</f>
        <v>28</v>
      </c>
      <c r="S174">
        <f>S173+COUNTIF(전체당첨내역!$B174:$G174,18)</f>
        <v>25</v>
      </c>
      <c r="T174">
        <f>T173+COUNTIF(전체당첨내역!$B174:$G174,19)</f>
        <v>23</v>
      </c>
      <c r="U174">
        <f>U173+COUNTIF(전체당첨내역!$B174:$G174,20)</f>
        <v>20</v>
      </c>
      <c r="V174">
        <f>V173+COUNTIF(전체당첨내역!$B174:$G174,21)</f>
        <v>21</v>
      </c>
      <c r="W174">
        <f>W173+COUNTIF(전체당첨내역!$B174:$G174,22)</f>
        <v>18</v>
      </c>
      <c r="X174">
        <f>X173+COUNTIF(전체당첨내역!$B174:$G174,23)</f>
        <v>22</v>
      </c>
      <c r="Y174">
        <f>Y173+COUNTIF(전체당첨내역!$B174:$G174,24)</f>
        <v>18</v>
      </c>
      <c r="Z174">
        <f>Z173+COUNTIF(전체당첨내역!$B174:$G174,25)</f>
        <v>27</v>
      </c>
      <c r="AA174">
        <f>AA173+COUNTIF(전체당첨내역!$B174:$G174,26)</f>
        <v>27</v>
      </c>
      <c r="AB174">
        <f>AB173+COUNTIF(전체당첨내역!$B174:$G174,27)</f>
        <v>24</v>
      </c>
      <c r="AC174">
        <f>AC173+COUNTIF(전체당첨내역!$B174:$G174,28)</f>
        <v>20</v>
      </c>
      <c r="AD174">
        <f>AD173+COUNTIF(전체당첨내역!$B174:$G174,29)</f>
        <v>23</v>
      </c>
      <c r="AE174">
        <f>AE173+COUNTIF(전체당첨내역!$B174:$G174,30)</f>
        <v>25</v>
      </c>
      <c r="AF174">
        <f>AF173+COUNTIF(전체당첨내역!$B174:$G174,31)</f>
        <v>20</v>
      </c>
      <c r="AG174">
        <f>AG173+COUNTIF(전체당첨내역!$B174:$G174,32)</f>
        <v>19</v>
      </c>
      <c r="AH174">
        <f>AH173+COUNTIF(전체당첨내역!$B174:$G174,33)</f>
        <v>26</v>
      </c>
      <c r="AI174">
        <f>AI173+COUNTIF(전체당첨내역!$B174:$G174,34)</f>
        <v>26</v>
      </c>
      <c r="AJ174">
        <f>AJ173+COUNTIF(전체당첨내역!$B174:$G174,35)</f>
        <v>25</v>
      </c>
      <c r="AK174">
        <f>AK173+COUNTIF(전체당첨내역!$B174:$G174,36)</f>
        <v>31</v>
      </c>
      <c r="AL174">
        <f>AL173+COUNTIF(전체당첨내역!$B174:$G174,37)</f>
        <v>27</v>
      </c>
      <c r="AM174">
        <f>AM173+COUNTIF(전체당첨내역!$B174:$G174,38)</f>
        <v>16</v>
      </c>
      <c r="AN174">
        <f>AN173+COUNTIF(전체당첨내역!$B174:$G174,39)</f>
        <v>23</v>
      </c>
      <c r="AO174">
        <f>AO173+COUNTIF(전체당첨내역!$B174:$G174,40)</f>
        <v>30</v>
      </c>
      <c r="AP174">
        <f>AP173+COUNTIF(전체당첨내역!$B174:$G174,41)</f>
        <v>22</v>
      </c>
      <c r="AQ174">
        <f>AQ173+COUNTIF(전체당첨내역!$B174:$G174,42)</f>
        <v>31</v>
      </c>
      <c r="AR174">
        <f>AR173+COUNTIF(전체당첨내역!$B174:$G174,43)</f>
        <v>25</v>
      </c>
      <c r="AS174">
        <f>AS173+COUNTIF(전체당첨내역!$B174:$G174,44)</f>
        <v>21</v>
      </c>
      <c r="AT174">
        <f>AT173+COUNTIF(전체당첨내역!$B174:$G174,45)</f>
        <v>21</v>
      </c>
    </row>
    <row r="175" spans="1:46" ht="16.5" customHeight="1">
      <c r="A175">
        <v>174</v>
      </c>
      <c r="B175">
        <f>B174+COUNTIF(전체당첨내역!$B175:$G175,1)</f>
        <v>22</v>
      </c>
      <c r="C175">
        <f>C174+COUNTIF(전체당첨내역!$B175:$G175,2)</f>
        <v>26</v>
      </c>
      <c r="D175">
        <f>D174+COUNTIF(전체당첨내역!$B175:$G175,3)</f>
        <v>29</v>
      </c>
      <c r="E175">
        <f>E174+COUNTIF(전체당첨내역!$B175:$G175,4)</f>
        <v>26</v>
      </c>
      <c r="F175">
        <f>F174+COUNTIF(전체당첨내역!$B175:$G175,5)</f>
        <v>19</v>
      </c>
      <c r="G175">
        <f>G174+COUNTIF(전체당첨내역!$B175:$G175,6)</f>
        <v>23</v>
      </c>
      <c r="H175">
        <f>H174+COUNTIF(전체당첨내역!$B175:$G175,7)</f>
        <v>27</v>
      </c>
      <c r="I175">
        <f>I174+COUNTIF(전체당첨내역!$B175:$G175,8)</f>
        <v>19</v>
      </c>
      <c r="J175">
        <f>J174+COUNTIF(전체당첨내역!$B175:$G175,9)</f>
        <v>18</v>
      </c>
      <c r="K175">
        <f>K174+COUNTIF(전체당첨내역!$B175:$G175,10)</f>
        <v>25</v>
      </c>
      <c r="L175">
        <f>L174+COUNTIF(전체당첨내역!$B175:$G175,11)</f>
        <v>20</v>
      </c>
      <c r="M175">
        <f>M174+COUNTIF(전체당첨내역!$B175:$G175,12)</f>
        <v>18</v>
      </c>
      <c r="N175">
        <f>N174+COUNTIF(전체당첨내역!$B175:$G175,13)</f>
        <v>22</v>
      </c>
      <c r="O175">
        <f>O174+COUNTIF(전체당첨내역!$B175:$G175,14)</f>
        <v>19</v>
      </c>
      <c r="P175">
        <f>P174+COUNTIF(전체당첨내역!$B175:$G175,15)</f>
        <v>21</v>
      </c>
      <c r="Q175">
        <f>Q174+COUNTIF(전체당첨내역!$B175:$G175,16)</f>
        <v>22</v>
      </c>
      <c r="R175">
        <f>R174+COUNTIF(전체당첨내역!$B175:$G175,17)</f>
        <v>28</v>
      </c>
      <c r="S175">
        <f>S174+COUNTIF(전체당첨내역!$B175:$G175,18)</f>
        <v>26</v>
      </c>
      <c r="T175">
        <f>T174+COUNTIF(전체당첨내역!$B175:$G175,19)</f>
        <v>23</v>
      </c>
      <c r="U175">
        <f>U174+COUNTIF(전체당첨내역!$B175:$G175,20)</f>
        <v>20</v>
      </c>
      <c r="V175">
        <f>V174+COUNTIF(전체당첨내역!$B175:$G175,21)</f>
        <v>21</v>
      </c>
      <c r="W175">
        <f>W174+COUNTIF(전체당첨내역!$B175:$G175,22)</f>
        <v>19</v>
      </c>
      <c r="X175">
        <f>X174+COUNTIF(전체당첨내역!$B175:$G175,23)</f>
        <v>22</v>
      </c>
      <c r="Y175">
        <f>Y174+COUNTIF(전체당첨내역!$B175:$G175,24)</f>
        <v>18</v>
      </c>
      <c r="Z175">
        <f>Z174+COUNTIF(전체당첨내역!$B175:$G175,25)</f>
        <v>27</v>
      </c>
      <c r="AA175">
        <f>AA174+COUNTIF(전체당첨내역!$B175:$G175,26)</f>
        <v>27</v>
      </c>
      <c r="AB175">
        <f>AB174+COUNTIF(전체당첨내역!$B175:$G175,27)</f>
        <v>24</v>
      </c>
      <c r="AC175">
        <f>AC174+COUNTIF(전체당첨내역!$B175:$G175,28)</f>
        <v>20</v>
      </c>
      <c r="AD175">
        <f>AD174+COUNTIF(전체당첨내역!$B175:$G175,29)</f>
        <v>23</v>
      </c>
      <c r="AE175">
        <f>AE174+COUNTIF(전체당첨내역!$B175:$G175,30)</f>
        <v>25</v>
      </c>
      <c r="AF175">
        <f>AF174+COUNTIF(전체당첨내역!$B175:$G175,31)</f>
        <v>20</v>
      </c>
      <c r="AG175">
        <f>AG174+COUNTIF(전체당첨내역!$B175:$G175,32)</f>
        <v>19</v>
      </c>
      <c r="AH175">
        <f>AH174+COUNTIF(전체당첨내역!$B175:$G175,33)</f>
        <v>26</v>
      </c>
      <c r="AI175">
        <f>AI174+COUNTIF(전체당첨내역!$B175:$G175,34)</f>
        <v>26</v>
      </c>
      <c r="AJ175">
        <f>AJ174+COUNTIF(전체당첨내역!$B175:$G175,35)</f>
        <v>26</v>
      </c>
      <c r="AK175">
        <f>AK174+COUNTIF(전체당첨내역!$B175:$G175,36)</f>
        <v>31</v>
      </c>
      <c r="AL175">
        <f>AL174+COUNTIF(전체당첨내역!$B175:$G175,37)</f>
        <v>27</v>
      </c>
      <c r="AM175">
        <f>AM174+COUNTIF(전체당첨내역!$B175:$G175,38)</f>
        <v>16</v>
      </c>
      <c r="AN175">
        <f>AN174+COUNTIF(전체당첨내역!$B175:$G175,39)</f>
        <v>24</v>
      </c>
      <c r="AO175">
        <f>AO174+COUNTIF(전체당첨내역!$B175:$G175,40)</f>
        <v>30</v>
      </c>
      <c r="AP175">
        <f>AP174+COUNTIF(전체당첨내역!$B175:$G175,41)</f>
        <v>22</v>
      </c>
      <c r="AQ175">
        <f>AQ174+COUNTIF(전체당첨내역!$B175:$G175,42)</f>
        <v>31</v>
      </c>
      <c r="AR175">
        <f>AR174+COUNTIF(전체당첨내역!$B175:$G175,43)</f>
        <v>25</v>
      </c>
      <c r="AS175">
        <f>AS174+COUNTIF(전체당첨내역!$B175:$G175,44)</f>
        <v>21</v>
      </c>
      <c r="AT175">
        <f>AT174+COUNTIF(전체당첨내역!$B175:$G175,45)</f>
        <v>21</v>
      </c>
    </row>
    <row r="176" spans="1:46" ht="16.5" customHeight="1">
      <c r="A176">
        <v>175</v>
      </c>
      <c r="B176">
        <f>B175+COUNTIF(전체당첨내역!$B176:$G176,1)</f>
        <v>22</v>
      </c>
      <c r="C176">
        <f>C175+COUNTIF(전체당첨내역!$B176:$G176,2)</f>
        <v>26</v>
      </c>
      <c r="D176">
        <f>D175+COUNTIF(전체당첨내역!$B176:$G176,3)</f>
        <v>29</v>
      </c>
      <c r="E176">
        <f>E175+COUNTIF(전체당첨내역!$B176:$G176,4)</f>
        <v>26</v>
      </c>
      <c r="F176">
        <f>F175+COUNTIF(전체당첨내역!$B176:$G176,5)</f>
        <v>19</v>
      </c>
      <c r="G176">
        <f>G175+COUNTIF(전체당첨내역!$B176:$G176,6)</f>
        <v>23</v>
      </c>
      <c r="H176">
        <f>H175+COUNTIF(전체당첨내역!$B176:$G176,7)</f>
        <v>27</v>
      </c>
      <c r="I176">
        <f>I175+COUNTIF(전체당첨내역!$B176:$G176,8)</f>
        <v>19</v>
      </c>
      <c r="J176">
        <f>J175+COUNTIF(전체당첨내역!$B176:$G176,9)</f>
        <v>18</v>
      </c>
      <c r="K176">
        <f>K175+COUNTIF(전체당첨내역!$B176:$G176,10)</f>
        <v>25</v>
      </c>
      <c r="L176">
        <f>L175+COUNTIF(전체당첨내역!$B176:$G176,11)</f>
        <v>20</v>
      </c>
      <c r="M176">
        <f>M175+COUNTIF(전체당첨내역!$B176:$G176,12)</f>
        <v>18</v>
      </c>
      <c r="N176">
        <f>N175+COUNTIF(전체당첨내역!$B176:$G176,13)</f>
        <v>22</v>
      </c>
      <c r="O176">
        <f>O175+COUNTIF(전체당첨내역!$B176:$G176,14)</f>
        <v>19</v>
      </c>
      <c r="P176">
        <f>P175+COUNTIF(전체당첨내역!$B176:$G176,15)</f>
        <v>21</v>
      </c>
      <c r="Q176">
        <f>Q175+COUNTIF(전체당첨내역!$B176:$G176,16)</f>
        <v>22</v>
      </c>
      <c r="R176">
        <f>R175+COUNTIF(전체당첨내역!$B176:$G176,17)</f>
        <v>28</v>
      </c>
      <c r="S176">
        <f>S175+COUNTIF(전체당첨내역!$B176:$G176,18)</f>
        <v>26</v>
      </c>
      <c r="T176">
        <f>T175+COUNTIF(전체당첨내역!$B176:$G176,19)</f>
        <v>24</v>
      </c>
      <c r="U176">
        <f>U175+COUNTIF(전체당첨내역!$B176:$G176,20)</f>
        <v>20</v>
      </c>
      <c r="V176">
        <f>V175+COUNTIF(전체당첨내역!$B176:$G176,21)</f>
        <v>21</v>
      </c>
      <c r="W176">
        <f>W175+COUNTIF(전체당첨내역!$B176:$G176,22)</f>
        <v>19</v>
      </c>
      <c r="X176">
        <f>X175+COUNTIF(전체당첨내역!$B176:$G176,23)</f>
        <v>22</v>
      </c>
      <c r="Y176">
        <f>Y175+COUNTIF(전체당첨내역!$B176:$G176,24)</f>
        <v>18</v>
      </c>
      <c r="Z176">
        <f>Z175+COUNTIF(전체당첨내역!$B176:$G176,25)</f>
        <v>27</v>
      </c>
      <c r="AA176">
        <f>AA175+COUNTIF(전체당첨내역!$B176:$G176,26)</f>
        <v>28</v>
      </c>
      <c r="AB176">
        <f>AB175+COUNTIF(전체당첨내역!$B176:$G176,27)</f>
        <v>24</v>
      </c>
      <c r="AC176">
        <f>AC175+COUNTIF(전체당첨내역!$B176:$G176,28)</f>
        <v>21</v>
      </c>
      <c r="AD176">
        <f>AD175+COUNTIF(전체당첨내역!$B176:$G176,29)</f>
        <v>23</v>
      </c>
      <c r="AE176">
        <f>AE175+COUNTIF(전체당첨내역!$B176:$G176,30)</f>
        <v>25</v>
      </c>
      <c r="AF176">
        <f>AF175+COUNTIF(전체당첨내역!$B176:$G176,31)</f>
        <v>21</v>
      </c>
      <c r="AG176">
        <f>AG175+COUNTIF(전체당첨내역!$B176:$G176,32)</f>
        <v>19</v>
      </c>
      <c r="AH176">
        <f>AH175+COUNTIF(전체당첨내역!$B176:$G176,33)</f>
        <v>27</v>
      </c>
      <c r="AI176">
        <f>AI175+COUNTIF(전체당첨내역!$B176:$G176,34)</f>
        <v>26</v>
      </c>
      <c r="AJ176">
        <f>AJ175+COUNTIF(전체당첨내역!$B176:$G176,35)</f>
        <v>26</v>
      </c>
      <c r="AK176">
        <f>AK175+COUNTIF(전체당첨내역!$B176:$G176,36)</f>
        <v>32</v>
      </c>
      <c r="AL176">
        <f>AL175+COUNTIF(전체당첨내역!$B176:$G176,37)</f>
        <v>27</v>
      </c>
      <c r="AM176">
        <f>AM175+COUNTIF(전체당첨내역!$B176:$G176,38)</f>
        <v>16</v>
      </c>
      <c r="AN176">
        <f>AN175+COUNTIF(전체당첨내역!$B176:$G176,39)</f>
        <v>24</v>
      </c>
      <c r="AO176">
        <f>AO175+COUNTIF(전체당첨내역!$B176:$G176,40)</f>
        <v>30</v>
      </c>
      <c r="AP176">
        <f>AP175+COUNTIF(전체당첨내역!$B176:$G176,41)</f>
        <v>22</v>
      </c>
      <c r="AQ176">
        <f>AQ175+COUNTIF(전체당첨내역!$B176:$G176,42)</f>
        <v>31</v>
      </c>
      <c r="AR176">
        <f>AR175+COUNTIF(전체당첨내역!$B176:$G176,43)</f>
        <v>25</v>
      </c>
      <c r="AS176">
        <f>AS175+COUNTIF(전체당첨내역!$B176:$G176,44)</f>
        <v>21</v>
      </c>
      <c r="AT176">
        <f>AT175+COUNTIF(전체당첨내역!$B176:$G176,45)</f>
        <v>21</v>
      </c>
    </row>
    <row r="177" spans="1:46" ht="16.5" customHeight="1">
      <c r="A177">
        <v>176</v>
      </c>
      <c r="B177">
        <f>B176+COUNTIF(전체당첨내역!$B177:$G177,1)</f>
        <v>22</v>
      </c>
      <c r="C177">
        <f>C176+COUNTIF(전체당첨내역!$B177:$G177,2)</f>
        <v>26</v>
      </c>
      <c r="D177">
        <f>D176+COUNTIF(전체당첨내역!$B177:$G177,3)</f>
        <v>29</v>
      </c>
      <c r="E177">
        <f>E176+COUNTIF(전체당첨내역!$B177:$G177,4)</f>
        <v>27</v>
      </c>
      <c r="F177">
        <f>F176+COUNTIF(전체당첨내역!$B177:$G177,5)</f>
        <v>19</v>
      </c>
      <c r="G177">
        <f>G176+COUNTIF(전체당첨내역!$B177:$G177,6)</f>
        <v>23</v>
      </c>
      <c r="H177">
        <f>H176+COUNTIF(전체당첨내역!$B177:$G177,7)</f>
        <v>27</v>
      </c>
      <c r="I177">
        <f>I176+COUNTIF(전체당첨내역!$B177:$G177,8)</f>
        <v>19</v>
      </c>
      <c r="J177">
        <f>J176+COUNTIF(전체당첨내역!$B177:$G177,9)</f>
        <v>18</v>
      </c>
      <c r="K177">
        <f>K176+COUNTIF(전체당첨내역!$B177:$G177,10)</f>
        <v>25</v>
      </c>
      <c r="L177">
        <f>L176+COUNTIF(전체당첨내역!$B177:$G177,11)</f>
        <v>20</v>
      </c>
      <c r="M177">
        <f>M176+COUNTIF(전체당첨내역!$B177:$G177,12)</f>
        <v>18</v>
      </c>
      <c r="N177">
        <f>N176+COUNTIF(전체당첨내역!$B177:$G177,13)</f>
        <v>22</v>
      </c>
      <c r="O177">
        <f>O176+COUNTIF(전체당첨내역!$B177:$G177,14)</f>
        <v>19</v>
      </c>
      <c r="P177">
        <f>P176+COUNTIF(전체당첨내역!$B177:$G177,15)</f>
        <v>21</v>
      </c>
      <c r="Q177">
        <f>Q176+COUNTIF(전체당첨내역!$B177:$G177,16)</f>
        <v>22</v>
      </c>
      <c r="R177">
        <f>R176+COUNTIF(전체당첨내역!$B177:$G177,17)</f>
        <v>29</v>
      </c>
      <c r="S177">
        <f>S176+COUNTIF(전체당첨내역!$B177:$G177,18)</f>
        <v>26</v>
      </c>
      <c r="T177">
        <f>T176+COUNTIF(전체당첨내역!$B177:$G177,19)</f>
        <v>24</v>
      </c>
      <c r="U177">
        <f>U176+COUNTIF(전체당첨내역!$B177:$G177,20)</f>
        <v>20</v>
      </c>
      <c r="V177">
        <f>V176+COUNTIF(전체당첨내역!$B177:$G177,21)</f>
        <v>21</v>
      </c>
      <c r="W177">
        <f>W176+COUNTIF(전체당첨내역!$B177:$G177,22)</f>
        <v>19</v>
      </c>
      <c r="X177">
        <f>X176+COUNTIF(전체당첨내역!$B177:$G177,23)</f>
        <v>22</v>
      </c>
      <c r="Y177">
        <f>Y176+COUNTIF(전체당첨내역!$B177:$G177,24)</f>
        <v>18</v>
      </c>
      <c r="Z177">
        <f>Z176+COUNTIF(전체당첨내역!$B177:$G177,25)</f>
        <v>27</v>
      </c>
      <c r="AA177">
        <f>AA176+COUNTIF(전체당첨내역!$B177:$G177,26)</f>
        <v>28</v>
      </c>
      <c r="AB177">
        <f>AB176+COUNTIF(전체당첨내역!$B177:$G177,27)</f>
        <v>24</v>
      </c>
      <c r="AC177">
        <f>AC176+COUNTIF(전체당첨내역!$B177:$G177,28)</f>
        <v>21</v>
      </c>
      <c r="AD177">
        <f>AD176+COUNTIF(전체당첨내역!$B177:$G177,29)</f>
        <v>23</v>
      </c>
      <c r="AE177">
        <f>AE176+COUNTIF(전체당첨내역!$B177:$G177,30)</f>
        <v>26</v>
      </c>
      <c r="AF177">
        <f>AF176+COUNTIF(전체당첨내역!$B177:$G177,31)</f>
        <v>21</v>
      </c>
      <c r="AG177">
        <f>AG176+COUNTIF(전체당첨내역!$B177:$G177,32)</f>
        <v>20</v>
      </c>
      <c r="AH177">
        <f>AH176+COUNTIF(전체당첨내역!$B177:$G177,33)</f>
        <v>28</v>
      </c>
      <c r="AI177">
        <f>AI176+COUNTIF(전체당첨내역!$B177:$G177,34)</f>
        <v>27</v>
      </c>
      <c r="AJ177">
        <f>AJ176+COUNTIF(전체당첨내역!$B177:$G177,35)</f>
        <v>26</v>
      </c>
      <c r="AK177">
        <f>AK176+COUNTIF(전체당첨내역!$B177:$G177,36)</f>
        <v>32</v>
      </c>
      <c r="AL177">
        <f>AL176+COUNTIF(전체당첨내역!$B177:$G177,37)</f>
        <v>27</v>
      </c>
      <c r="AM177">
        <f>AM176+COUNTIF(전체당첨내역!$B177:$G177,38)</f>
        <v>16</v>
      </c>
      <c r="AN177">
        <f>AN176+COUNTIF(전체당첨내역!$B177:$G177,39)</f>
        <v>24</v>
      </c>
      <c r="AO177">
        <f>AO176+COUNTIF(전체당첨내역!$B177:$G177,40)</f>
        <v>30</v>
      </c>
      <c r="AP177">
        <f>AP176+COUNTIF(전체당첨내역!$B177:$G177,41)</f>
        <v>22</v>
      </c>
      <c r="AQ177">
        <f>AQ176+COUNTIF(전체당첨내역!$B177:$G177,42)</f>
        <v>31</v>
      </c>
      <c r="AR177">
        <f>AR176+COUNTIF(전체당첨내역!$B177:$G177,43)</f>
        <v>25</v>
      </c>
      <c r="AS177">
        <f>AS176+COUNTIF(전체당첨내역!$B177:$G177,44)</f>
        <v>21</v>
      </c>
      <c r="AT177">
        <f>AT176+COUNTIF(전체당첨내역!$B177:$G177,45)</f>
        <v>21</v>
      </c>
    </row>
    <row r="178" spans="1:46" ht="16.5" customHeight="1">
      <c r="A178">
        <v>177</v>
      </c>
      <c r="B178">
        <f>B177+COUNTIF(전체당첨내역!$B178:$G178,1)</f>
        <v>23</v>
      </c>
      <c r="C178">
        <f>C177+COUNTIF(전체당첨내역!$B178:$G178,2)</f>
        <v>26</v>
      </c>
      <c r="D178">
        <f>D177+COUNTIF(전체당첨내역!$B178:$G178,3)</f>
        <v>29</v>
      </c>
      <c r="E178">
        <f>E177+COUNTIF(전체당첨내역!$B178:$G178,4)</f>
        <v>27</v>
      </c>
      <c r="F178">
        <f>F177+COUNTIF(전체당첨내역!$B178:$G178,5)</f>
        <v>19</v>
      </c>
      <c r="G178">
        <f>G177+COUNTIF(전체당첨내역!$B178:$G178,6)</f>
        <v>23</v>
      </c>
      <c r="H178">
        <f>H177+COUNTIF(전체당첨내역!$B178:$G178,7)</f>
        <v>27</v>
      </c>
      <c r="I178">
        <f>I177+COUNTIF(전체당첨내역!$B178:$G178,8)</f>
        <v>19</v>
      </c>
      <c r="J178">
        <f>J177+COUNTIF(전체당첨내역!$B178:$G178,9)</f>
        <v>18</v>
      </c>
      <c r="K178">
        <f>K177+COUNTIF(전체당첨내역!$B178:$G178,10)</f>
        <v>26</v>
      </c>
      <c r="L178">
        <f>L177+COUNTIF(전체당첨내역!$B178:$G178,11)</f>
        <v>20</v>
      </c>
      <c r="M178">
        <f>M177+COUNTIF(전체당첨내역!$B178:$G178,12)</f>
        <v>18</v>
      </c>
      <c r="N178">
        <f>N177+COUNTIF(전체당첨내역!$B178:$G178,13)</f>
        <v>23</v>
      </c>
      <c r="O178">
        <f>O177+COUNTIF(전체당첨내역!$B178:$G178,14)</f>
        <v>19</v>
      </c>
      <c r="P178">
        <f>P177+COUNTIF(전체당첨내역!$B178:$G178,15)</f>
        <v>21</v>
      </c>
      <c r="Q178">
        <f>Q177+COUNTIF(전체당첨내역!$B178:$G178,16)</f>
        <v>23</v>
      </c>
      <c r="R178">
        <f>R177+COUNTIF(전체당첨내역!$B178:$G178,17)</f>
        <v>29</v>
      </c>
      <c r="S178">
        <f>S177+COUNTIF(전체당첨내역!$B178:$G178,18)</f>
        <v>26</v>
      </c>
      <c r="T178">
        <f>T177+COUNTIF(전체당첨내역!$B178:$G178,19)</f>
        <v>24</v>
      </c>
      <c r="U178">
        <f>U177+COUNTIF(전체당첨내역!$B178:$G178,20)</f>
        <v>20</v>
      </c>
      <c r="V178">
        <f>V177+COUNTIF(전체당첨내역!$B178:$G178,21)</f>
        <v>21</v>
      </c>
      <c r="W178">
        <f>W177+COUNTIF(전체당첨내역!$B178:$G178,22)</f>
        <v>19</v>
      </c>
      <c r="X178">
        <f>X177+COUNTIF(전체당첨내역!$B178:$G178,23)</f>
        <v>22</v>
      </c>
      <c r="Y178">
        <f>Y177+COUNTIF(전체당첨내역!$B178:$G178,24)</f>
        <v>18</v>
      </c>
      <c r="Z178">
        <f>Z177+COUNTIF(전체당첨내역!$B178:$G178,25)</f>
        <v>27</v>
      </c>
      <c r="AA178">
        <f>AA177+COUNTIF(전체당첨내역!$B178:$G178,26)</f>
        <v>28</v>
      </c>
      <c r="AB178">
        <f>AB177+COUNTIF(전체당첨내역!$B178:$G178,27)</f>
        <v>24</v>
      </c>
      <c r="AC178">
        <f>AC177+COUNTIF(전체당첨내역!$B178:$G178,28)</f>
        <v>21</v>
      </c>
      <c r="AD178">
        <f>AD177+COUNTIF(전체당첨내역!$B178:$G178,29)</f>
        <v>23</v>
      </c>
      <c r="AE178">
        <f>AE177+COUNTIF(전체당첨내역!$B178:$G178,30)</f>
        <v>26</v>
      </c>
      <c r="AF178">
        <f>AF177+COUNTIF(전체당첨내역!$B178:$G178,31)</f>
        <v>21</v>
      </c>
      <c r="AG178">
        <f>AG177+COUNTIF(전체당첨내역!$B178:$G178,32)</f>
        <v>20</v>
      </c>
      <c r="AH178">
        <f>AH177+COUNTIF(전체당첨내역!$B178:$G178,33)</f>
        <v>28</v>
      </c>
      <c r="AI178">
        <f>AI177+COUNTIF(전체당첨내역!$B178:$G178,34)</f>
        <v>27</v>
      </c>
      <c r="AJ178">
        <f>AJ177+COUNTIF(전체당첨내역!$B178:$G178,35)</f>
        <v>26</v>
      </c>
      <c r="AK178">
        <f>AK177+COUNTIF(전체당첨내역!$B178:$G178,36)</f>
        <v>32</v>
      </c>
      <c r="AL178">
        <f>AL177+COUNTIF(전체당첨내역!$B178:$G178,37)</f>
        <v>28</v>
      </c>
      <c r="AM178">
        <f>AM177+COUNTIF(전체당첨내역!$B178:$G178,38)</f>
        <v>16</v>
      </c>
      <c r="AN178">
        <f>AN177+COUNTIF(전체당첨내역!$B178:$G178,39)</f>
        <v>24</v>
      </c>
      <c r="AO178">
        <f>AO177+COUNTIF(전체당첨내역!$B178:$G178,40)</f>
        <v>30</v>
      </c>
      <c r="AP178">
        <f>AP177+COUNTIF(전체당첨내역!$B178:$G178,41)</f>
        <v>22</v>
      </c>
      <c r="AQ178">
        <f>AQ177+COUNTIF(전체당첨내역!$B178:$G178,42)</f>
        <v>31</v>
      </c>
      <c r="AR178">
        <f>AR177+COUNTIF(전체당첨내역!$B178:$G178,43)</f>
        <v>26</v>
      </c>
      <c r="AS178">
        <f>AS177+COUNTIF(전체당첨내역!$B178:$G178,44)</f>
        <v>21</v>
      </c>
      <c r="AT178">
        <f>AT177+COUNTIF(전체당첨내역!$B178:$G178,45)</f>
        <v>21</v>
      </c>
    </row>
    <row r="179" spans="1:46" ht="16.5" customHeight="1">
      <c r="A179">
        <v>178</v>
      </c>
      <c r="B179">
        <f>B178+COUNTIF(전체당첨내역!$B179:$G179,1)</f>
        <v>24</v>
      </c>
      <c r="C179">
        <f>C178+COUNTIF(전체당첨내역!$B179:$G179,2)</f>
        <v>26</v>
      </c>
      <c r="D179">
        <f>D178+COUNTIF(전체당첨내역!$B179:$G179,3)</f>
        <v>29</v>
      </c>
      <c r="E179">
        <f>E178+COUNTIF(전체당첨내역!$B179:$G179,4)</f>
        <v>27</v>
      </c>
      <c r="F179">
        <f>F178+COUNTIF(전체당첨내역!$B179:$G179,5)</f>
        <v>20</v>
      </c>
      <c r="G179">
        <f>G178+COUNTIF(전체당첨내역!$B179:$G179,6)</f>
        <v>23</v>
      </c>
      <c r="H179">
        <f>H178+COUNTIF(전체당첨내역!$B179:$G179,7)</f>
        <v>27</v>
      </c>
      <c r="I179">
        <f>I178+COUNTIF(전체당첨내역!$B179:$G179,8)</f>
        <v>19</v>
      </c>
      <c r="J179">
        <f>J178+COUNTIF(전체당첨내역!$B179:$G179,9)</f>
        <v>18</v>
      </c>
      <c r="K179">
        <f>K178+COUNTIF(전체당첨내역!$B179:$G179,10)</f>
        <v>26</v>
      </c>
      <c r="L179">
        <f>L178+COUNTIF(전체당첨내역!$B179:$G179,11)</f>
        <v>21</v>
      </c>
      <c r="M179">
        <f>M178+COUNTIF(전체당첨내역!$B179:$G179,12)</f>
        <v>19</v>
      </c>
      <c r="N179">
        <f>N178+COUNTIF(전체당첨내역!$B179:$G179,13)</f>
        <v>23</v>
      </c>
      <c r="O179">
        <f>O178+COUNTIF(전체당첨내역!$B179:$G179,14)</f>
        <v>19</v>
      </c>
      <c r="P179">
        <f>P178+COUNTIF(전체당첨내역!$B179:$G179,15)</f>
        <v>21</v>
      </c>
      <c r="Q179">
        <f>Q178+COUNTIF(전체당첨내역!$B179:$G179,16)</f>
        <v>23</v>
      </c>
      <c r="R179">
        <f>R178+COUNTIF(전체당첨내역!$B179:$G179,17)</f>
        <v>29</v>
      </c>
      <c r="S179">
        <f>S178+COUNTIF(전체당첨내역!$B179:$G179,18)</f>
        <v>27</v>
      </c>
      <c r="T179">
        <f>T178+COUNTIF(전체당첨내역!$B179:$G179,19)</f>
        <v>24</v>
      </c>
      <c r="U179">
        <f>U178+COUNTIF(전체당첨내역!$B179:$G179,20)</f>
        <v>20</v>
      </c>
      <c r="V179">
        <f>V178+COUNTIF(전체당첨내역!$B179:$G179,21)</f>
        <v>21</v>
      </c>
      <c r="W179">
        <f>W178+COUNTIF(전체당첨내역!$B179:$G179,22)</f>
        <v>19</v>
      </c>
      <c r="X179">
        <f>X178+COUNTIF(전체당첨내역!$B179:$G179,23)</f>
        <v>23</v>
      </c>
      <c r="Y179">
        <f>Y178+COUNTIF(전체당첨내역!$B179:$G179,24)</f>
        <v>18</v>
      </c>
      <c r="Z179">
        <f>Z178+COUNTIF(전체당첨내역!$B179:$G179,25)</f>
        <v>27</v>
      </c>
      <c r="AA179">
        <f>AA178+COUNTIF(전체당첨내역!$B179:$G179,26)</f>
        <v>28</v>
      </c>
      <c r="AB179">
        <f>AB178+COUNTIF(전체당첨내역!$B179:$G179,27)</f>
        <v>24</v>
      </c>
      <c r="AC179">
        <f>AC178+COUNTIF(전체당첨내역!$B179:$G179,28)</f>
        <v>21</v>
      </c>
      <c r="AD179">
        <f>AD178+COUNTIF(전체당첨내역!$B179:$G179,29)</f>
        <v>23</v>
      </c>
      <c r="AE179">
        <f>AE178+COUNTIF(전체당첨내역!$B179:$G179,30)</f>
        <v>26</v>
      </c>
      <c r="AF179">
        <f>AF178+COUNTIF(전체당첨내역!$B179:$G179,31)</f>
        <v>21</v>
      </c>
      <c r="AG179">
        <f>AG178+COUNTIF(전체당첨내역!$B179:$G179,32)</f>
        <v>20</v>
      </c>
      <c r="AH179">
        <f>AH178+COUNTIF(전체당첨내역!$B179:$G179,33)</f>
        <v>28</v>
      </c>
      <c r="AI179">
        <f>AI178+COUNTIF(전체당첨내역!$B179:$G179,34)</f>
        <v>27</v>
      </c>
      <c r="AJ179">
        <f>AJ178+COUNTIF(전체당첨내역!$B179:$G179,35)</f>
        <v>26</v>
      </c>
      <c r="AK179">
        <f>AK178+COUNTIF(전체당첨내역!$B179:$G179,36)</f>
        <v>32</v>
      </c>
      <c r="AL179">
        <f>AL178+COUNTIF(전체당첨내역!$B179:$G179,37)</f>
        <v>28</v>
      </c>
      <c r="AM179">
        <f>AM178+COUNTIF(전체당첨내역!$B179:$G179,38)</f>
        <v>16</v>
      </c>
      <c r="AN179">
        <f>AN178+COUNTIF(전체당첨내역!$B179:$G179,39)</f>
        <v>24</v>
      </c>
      <c r="AO179">
        <f>AO178+COUNTIF(전체당첨내역!$B179:$G179,40)</f>
        <v>30</v>
      </c>
      <c r="AP179">
        <f>AP178+COUNTIF(전체당첨내역!$B179:$G179,41)</f>
        <v>22</v>
      </c>
      <c r="AQ179">
        <f>AQ178+COUNTIF(전체당첨내역!$B179:$G179,42)</f>
        <v>31</v>
      </c>
      <c r="AR179">
        <f>AR178+COUNTIF(전체당첨내역!$B179:$G179,43)</f>
        <v>26</v>
      </c>
      <c r="AS179">
        <f>AS178+COUNTIF(전체당첨내역!$B179:$G179,44)</f>
        <v>21</v>
      </c>
      <c r="AT179">
        <f>AT178+COUNTIF(전체당첨내역!$B179:$G179,45)</f>
        <v>21</v>
      </c>
    </row>
    <row r="180" spans="1:46" ht="16.5" customHeight="1">
      <c r="A180">
        <v>179</v>
      </c>
      <c r="B180">
        <f>B179+COUNTIF(전체당첨내역!$B180:$G180,1)</f>
        <v>24</v>
      </c>
      <c r="C180">
        <f>C179+COUNTIF(전체당첨내역!$B180:$G180,2)</f>
        <v>26</v>
      </c>
      <c r="D180">
        <f>D179+COUNTIF(전체당첨내역!$B180:$G180,3)</f>
        <v>29</v>
      </c>
      <c r="E180">
        <f>E179+COUNTIF(전체당첨내역!$B180:$G180,4)</f>
        <v>27</v>
      </c>
      <c r="F180">
        <f>F179+COUNTIF(전체당첨내역!$B180:$G180,5)</f>
        <v>21</v>
      </c>
      <c r="G180">
        <f>G179+COUNTIF(전체당첨내역!$B180:$G180,6)</f>
        <v>23</v>
      </c>
      <c r="H180">
        <f>H179+COUNTIF(전체당첨내역!$B180:$G180,7)</f>
        <v>27</v>
      </c>
      <c r="I180">
        <f>I179+COUNTIF(전체당첨내역!$B180:$G180,8)</f>
        <v>19</v>
      </c>
      <c r="J180">
        <f>J179+COUNTIF(전체당첨내역!$B180:$G180,9)</f>
        <v>19</v>
      </c>
      <c r="K180">
        <f>K179+COUNTIF(전체당첨내역!$B180:$G180,10)</f>
        <v>26</v>
      </c>
      <c r="L180">
        <f>L179+COUNTIF(전체당첨내역!$B180:$G180,11)</f>
        <v>21</v>
      </c>
      <c r="M180">
        <f>M179+COUNTIF(전체당첨내역!$B180:$G180,12)</f>
        <v>19</v>
      </c>
      <c r="N180">
        <f>N179+COUNTIF(전체당첨내역!$B180:$G180,13)</f>
        <v>23</v>
      </c>
      <c r="O180">
        <f>O179+COUNTIF(전체당첨내역!$B180:$G180,14)</f>
        <v>19</v>
      </c>
      <c r="P180">
        <f>P179+COUNTIF(전체당첨내역!$B180:$G180,15)</f>
        <v>21</v>
      </c>
      <c r="Q180">
        <f>Q179+COUNTIF(전체당첨내역!$B180:$G180,16)</f>
        <v>23</v>
      </c>
      <c r="R180">
        <f>R179+COUNTIF(전체당첨내역!$B180:$G180,17)</f>
        <v>30</v>
      </c>
      <c r="S180">
        <f>S179+COUNTIF(전체당첨내역!$B180:$G180,18)</f>
        <v>27</v>
      </c>
      <c r="T180">
        <f>T179+COUNTIF(전체당첨내역!$B180:$G180,19)</f>
        <v>24</v>
      </c>
      <c r="U180">
        <f>U179+COUNTIF(전체당첨내역!$B180:$G180,20)</f>
        <v>20</v>
      </c>
      <c r="V180">
        <f>V179+COUNTIF(전체당첨내역!$B180:$G180,21)</f>
        <v>21</v>
      </c>
      <c r="W180">
        <f>W179+COUNTIF(전체당첨내역!$B180:$G180,22)</f>
        <v>19</v>
      </c>
      <c r="X180">
        <f>X179+COUNTIF(전체당첨내역!$B180:$G180,23)</f>
        <v>23</v>
      </c>
      <c r="Y180">
        <f>Y179+COUNTIF(전체당첨내역!$B180:$G180,24)</f>
        <v>18</v>
      </c>
      <c r="Z180">
        <f>Z179+COUNTIF(전체당첨내역!$B180:$G180,25)</f>
        <v>28</v>
      </c>
      <c r="AA180">
        <f>AA179+COUNTIF(전체당첨내역!$B180:$G180,26)</f>
        <v>28</v>
      </c>
      <c r="AB180">
        <f>AB179+COUNTIF(전체당첨내역!$B180:$G180,27)</f>
        <v>24</v>
      </c>
      <c r="AC180">
        <f>AC179+COUNTIF(전체당첨내역!$B180:$G180,28)</f>
        <v>21</v>
      </c>
      <c r="AD180">
        <f>AD179+COUNTIF(전체당첨내역!$B180:$G180,29)</f>
        <v>23</v>
      </c>
      <c r="AE180">
        <f>AE179+COUNTIF(전체당첨내역!$B180:$G180,30)</f>
        <v>26</v>
      </c>
      <c r="AF180">
        <f>AF179+COUNTIF(전체당첨내역!$B180:$G180,31)</f>
        <v>21</v>
      </c>
      <c r="AG180">
        <f>AG179+COUNTIF(전체당첨내역!$B180:$G180,32)</f>
        <v>20</v>
      </c>
      <c r="AH180">
        <f>AH179+COUNTIF(전체당첨내역!$B180:$G180,33)</f>
        <v>28</v>
      </c>
      <c r="AI180">
        <f>AI179+COUNTIF(전체당첨내역!$B180:$G180,34)</f>
        <v>27</v>
      </c>
      <c r="AJ180">
        <f>AJ179+COUNTIF(전체당첨내역!$B180:$G180,35)</f>
        <v>26</v>
      </c>
      <c r="AK180">
        <f>AK179+COUNTIF(전체당첨내역!$B180:$G180,36)</f>
        <v>32</v>
      </c>
      <c r="AL180">
        <f>AL179+COUNTIF(전체당첨내역!$B180:$G180,37)</f>
        <v>28</v>
      </c>
      <c r="AM180">
        <f>AM179+COUNTIF(전체당첨내역!$B180:$G180,38)</f>
        <v>16</v>
      </c>
      <c r="AN180">
        <f>AN179+COUNTIF(전체당첨내역!$B180:$G180,39)</f>
        <v>25</v>
      </c>
      <c r="AO180">
        <f>AO179+COUNTIF(전체당첨내역!$B180:$G180,40)</f>
        <v>30</v>
      </c>
      <c r="AP180">
        <f>AP179+COUNTIF(전체당첨내역!$B180:$G180,41)</f>
        <v>22</v>
      </c>
      <c r="AQ180">
        <f>AQ179+COUNTIF(전체당첨내역!$B180:$G180,42)</f>
        <v>31</v>
      </c>
      <c r="AR180">
        <f>AR179+COUNTIF(전체당첨내역!$B180:$G180,43)</f>
        <v>27</v>
      </c>
      <c r="AS180">
        <f>AS179+COUNTIF(전체당첨내역!$B180:$G180,44)</f>
        <v>21</v>
      </c>
      <c r="AT180">
        <f>AT179+COUNTIF(전체당첨내역!$B180:$G180,45)</f>
        <v>21</v>
      </c>
    </row>
    <row r="181" spans="1:46" ht="16.5" customHeight="1">
      <c r="A181">
        <v>180</v>
      </c>
      <c r="B181">
        <f>B180+COUNTIF(전체당첨내역!$B181:$G181,1)</f>
        <v>24</v>
      </c>
      <c r="C181">
        <f>C180+COUNTIF(전체당첨내역!$B181:$G181,2)</f>
        <v>27</v>
      </c>
      <c r="D181">
        <f>D180+COUNTIF(전체당첨내역!$B181:$G181,3)</f>
        <v>29</v>
      </c>
      <c r="E181">
        <f>E180+COUNTIF(전체당첨내역!$B181:$G181,4)</f>
        <v>27</v>
      </c>
      <c r="F181">
        <f>F180+COUNTIF(전체당첨내역!$B181:$G181,5)</f>
        <v>21</v>
      </c>
      <c r="G181">
        <f>G180+COUNTIF(전체당첨내역!$B181:$G181,6)</f>
        <v>23</v>
      </c>
      <c r="H181">
        <f>H180+COUNTIF(전체당첨내역!$B181:$G181,7)</f>
        <v>27</v>
      </c>
      <c r="I181">
        <f>I180+COUNTIF(전체당첨내역!$B181:$G181,8)</f>
        <v>19</v>
      </c>
      <c r="J181">
        <f>J180+COUNTIF(전체당첨내역!$B181:$G181,9)</f>
        <v>19</v>
      </c>
      <c r="K181">
        <f>K180+COUNTIF(전체당첨내역!$B181:$G181,10)</f>
        <v>26</v>
      </c>
      <c r="L181">
        <f>L180+COUNTIF(전체당첨내역!$B181:$G181,11)</f>
        <v>21</v>
      </c>
      <c r="M181">
        <f>M180+COUNTIF(전체당첨내역!$B181:$G181,12)</f>
        <v>19</v>
      </c>
      <c r="N181">
        <f>N180+COUNTIF(전체당첨내역!$B181:$G181,13)</f>
        <v>23</v>
      </c>
      <c r="O181">
        <f>O180+COUNTIF(전체당첨내역!$B181:$G181,14)</f>
        <v>19</v>
      </c>
      <c r="P181">
        <f>P180+COUNTIF(전체당첨내역!$B181:$G181,15)</f>
        <v>22</v>
      </c>
      <c r="Q181">
        <f>Q180+COUNTIF(전체당첨내역!$B181:$G181,16)</f>
        <v>23</v>
      </c>
      <c r="R181">
        <f>R180+COUNTIF(전체당첨내역!$B181:$G181,17)</f>
        <v>30</v>
      </c>
      <c r="S181">
        <f>S180+COUNTIF(전체당첨내역!$B181:$G181,18)</f>
        <v>27</v>
      </c>
      <c r="T181">
        <f>T180+COUNTIF(전체당첨내역!$B181:$G181,19)</f>
        <v>24</v>
      </c>
      <c r="U181">
        <f>U180+COUNTIF(전체당첨내역!$B181:$G181,20)</f>
        <v>21</v>
      </c>
      <c r="V181">
        <f>V180+COUNTIF(전체당첨내역!$B181:$G181,21)</f>
        <v>22</v>
      </c>
      <c r="W181">
        <f>W180+COUNTIF(전체당첨내역!$B181:$G181,22)</f>
        <v>19</v>
      </c>
      <c r="X181">
        <f>X180+COUNTIF(전체당첨내역!$B181:$G181,23)</f>
        <v>23</v>
      </c>
      <c r="Y181">
        <f>Y180+COUNTIF(전체당첨내역!$B181:$G181,24)</f>
        <v>18</v>
      </c>
      <c r="Z181">
        <f>Z180+COUNTIF(전체당첨내역!$B181:$G181,25)</f>
        <v>28</v>
      </c>
      <c r="AA181">
        <f>AA180+COUNTIF(전체당첨내역!$B181:$G181,26)</f>
        <v>28</v>
      </c>
      <c r="AB181">
        <f>AB180+COUNTIF(전체당첨내역!$B181:$G181,27)</f>
        <v>24</v>
      </c>
      <c r="AC181">
        <f>AC180+COUNTIF(전체당첨내역!$B181:$G181,28)</f>
        <v>21</v>
      </c>
      <c r="AD181">
        <f>AD180+COUNTIF(전체당첨내역!$B181:$G181,29)</f>
        <v>24</v>
      </c>
      <c r="AE181">
        <f>AE180+COUNTIF(전체당첨내역!$B181:$G181,30)</f>
        <v>26</v>
      </c>
      <c r="AF181">
        <f>AF180+COUNTIF(전체당첨내역!$B181:$G181,31)</f>
        <v>21</v>
      </c>
      <c r="AG181">
        <f>AG180+COUNTIF(전체당첨내역!$B181:$G181,32)</f>
        <v>20</v>
      </c>
      <c r="AH181">
        <f>AH180+COUNTIF(전체당첨내역!$B181:$G181,33)</f>
        <v>28</v>
      </c>
      <c r="AI181">
        <f>AI180+COUNTIF(전체당첨내역!$B181:$G181,34)</f>
        <v>28</v>
      </c>
      <c r="AJ181">
        <f>AJ180+COUNTIF(전체당첨내역!$B181:$G181,35)</f>
        <v>26</v>
      </c>
      <c r="AK181">
        <f>AK180+COUNTIF(전체당첨내역!$B181:$G181,36)</f>
        <v>32</v>
      </c>
      <c r="AL181">
        <f>AL180+COUNTIF(전체당첨내역!$B181:$G181,37)</f>
        <v>28</v>
      </c>
      <c r="AM181">
        <f>AM180+COUNTIF(전체당첨내역!$B181:$G181,38)</f>
        <v>16</v>
      </c>
      <c r="AN181">
        <f>AN180+COUNTIF(전체당첨내역!$B181:$G181,39)</f>
        <v>25</v>
      </c>
      <c r="AO181">
        <f>AO180+COUNTIF(전체당첨내역!$B181:$G181,40)</f>
        <v>30</v>
      </c>
      <c r="AP181">
        <f>AP180+COUNTIF(전체당첨내역!$B181:$G181,41)</f>
        <v>22</v>
      </c>
      <c r="AQ181">
        <f>AQ180+COUNTIF(전체당첨내역!$B181:$G181,42)</f>
        <v>31</v>
      </c>
      <c r="AR181">
        <f>AR180+COUNTIF(전체당첨내역!$B181:$G181,43)</f>
        <v>27</v>
      </c>
      <c r="AS181">
        <f>AS180+COUNTIF(전체당첨내역!$B181:$G181,44)</f>
        <v>21</v>
      </c>
      <c r="AT181">
        <f>AT180+COUNTIF(전체당첨내역!$B181:$G181,45)</f>
        <v>21</v>
      </c>
    </row>
    <row r="182" spans="1:46" ht="16.5" customHeight="1">
      <c r="A182">
        <v>181</v>
      </c>
      <c r="B182">
        <f>B181+COUNTIF(전체당첨내역!$B182:$G182,1)</f>
        <v>24</v>
      </c>
      <c r="C182">
        <f>C181+COUNTIF(전체당첨내역!$B182:$G182,2)</f>
        <v>27</v>
      </c>
      <c r="D182">
        <f>D181+COUNTIF(전체당첨내역!$B182:$G182,3)</f>
        <v>29</v>
      </c>
      <c r="E182">
        <f>E181+COUNTIF(전체당첨내역!$B182:$G182,4)</f>
        <v>27</v>
      </c>
      <c r="F182">
        <f>F181+COUNTIF(전체당첨내역!$B182:$G182,5)</f>
        <v>21</v>
      </c>
      <c r="G182">
        <f>G181+COUNTIF(전체당첨내역!$B182:$G182,6)</f>
        <v>23</v>
      </c>
      <c r="H182">
        <f>H181+COUNTIF(전체당첨내역!$B182:$G182,7)</f>
        <v>27</v>
      </c>
      <c r="I182">
        <f>I181+COUNTIF(전체당첨내역!$B182:$G182,8)</f>
        <v>19</v>
      </c>
      <c r="J182">
        <f>J181+COUNTIF(전체당첨내역!$B182:$G182,9)</f>
        <v>19</v>
      </c>
      <c r="K182">
        <f>K181+COUNTIF(전체당첨내역!$B182:$G182,10)</f>
        <v>26</v>
      </c>
      <c r="L182">
        <f>L181+COUNTIF(전체당첨내역!$B182:$G182,11)</f>
        <v>21</v>
      </c>
      <c r="M182">
        <f>M181+COUNTIF(전체당첨내역!$B182:$G182,12)</f>
        <v>19</v>
      </c>
      <c r="N182">
        <f>N181+COUNTIF(전체당첨내역!$B182:$G182,13)</f>
        <v>23</v>
      </c>
      <c r="O182">
        <f>O181+COUNTIF(전체당첨내역!$B182:$G182,14)</f>
        <v>20</v>
      </c>
      <c r="P182">
        <f>P181+COUNTIF(전체당첨내역!$B182:$G182,15)</f>
        <v>22</v>
      </c>
      <c r="Q182">
        <f>Q181+COUNTIF(전체당첨내역!$B182:$G182,16)</f>
        <v>23</v>
      </c>
      <c r="R182">
        <f>R181+COUNTIF(전체당첨내역!$B182:$G182,17)</f>
        <v>30</v>
      </c>
      <c r="S182">
        <f>S181+COUNTIF(전체당첨내역!$B182:$G182,18)</f>
        <v>27</v>
      </c>
      <c r="T182">
        <f>T181+COUNTIF(전체당첨내역!$B182:$G182,19)</f>
        <v>24</v>
      </c>
      <c r="U182">
        <f>U181+COUNTIF(전체당첨내역!$B182:$G182,20)</f>
        <v>21</v>
      </c>
      <c r="V182">
        <f>V181+COUNTIF(전체당첨내역!$B182:$G182,21)</f>
        <v>23</v>
      </c>
      <c r="W182">
        <f>W181+COUNTIF(전체당첨내역!$B182:$G182,22)</f>
        <v>19</v>
      </c>
      <c r="X182">
        <f>X181+COUNTIF(전체당첨내역!$B182:$G182,23)</f>
        <v>24</v>
      </c>
      <c r="Y182">
        <f>Y181+COUNTIF(전체당첨내역!$B182:$G182,24)</f>
        <v>18</v>
      </c>
      <c r="Z182">
        <f>Z181+COUNTIF(전체당첨내역!$B182:$G182,25)</f>
        <v>28</v>
      </c>
      <c r="AA182">
        <f>AA181+COUNTIF(전체당첨내역!$B182:$G182,26)</f>
        <v>28</v>
      </c>
      <c r="AB182">
        <f>AB181+COUNTIF(전체당첨내역!$B182:$G182,27)</f>
        <v>24</v>
      </c>
      <c r="AC182">
        <f>AC181+COUNTIF(전체당첨내역!$B182:$G182,28)</f>
        <v>21</v>
      </c>
      <c r="AD182">
        <f>AD181+COUNTIF(전체당첨내역!$B182:$G182,29)</f>
        <v>24</v>
      </c>
      <c r="AE182">
        <f>AE181+COUNTIF(전체당첨내역!$B182:$G182,30)</f>
        <v>26</v>
      </c>
      <c r="AF182">
        <f>AF181+COUNTIF(전체당첨내역!$B182:$G182,31)</f>
        <v>21</v>
      </c>
      <c r="AG182">
        <f>AG181+COUNTIF(전체당첨내역!$B182:$G182,32)</f>
        <v>21</v>
      </c>
      <c r="AH182">
        <f>AH181+COUNTIF(전체당첨내역!$B182:$G182,33)</f>
        <v>28</v>
      </c>
      <c r="AI182">
        <f>AI181+COUNTIF(전체당첨내역!$B182:$G182,34)</f>
        <v>28</v>
      </c>
      <c r="AJ182">
        <f>AJ181+COUNTIF(전체당첨내역!$B182:$G182,35)</f>
        <v>26</v>
      </c>
      <c r="AK182">
        <f>AK181+COUNTIF(전체당첨내역!$B182:$G182,36)</f>
        <v>32</v>
      </c>
      <c r="AL182">
        <f>AL181+COUNTIF(전체당첨내역!$B182:$G182,37)</f>
        <v>28</v>
      </c>
      <c r="AM182">
        <f>AM181+COUNTIF(전체당첨내역!$B182:$G182,38)</f>
        <v>16</v>
      </c>
      <c r="AN182">
        <f>AN181+COUNTIF(전체당첨내역!$B182:$G182,39)</f>
        <v>25</v>
      </c>
      <c r="AO182">
        <f>AO181+COUNTIF(전체당첨내역!$B182:$G182,40)</f>
        <v>31</v>
      </c>
      <c r="AP182">
        <f>AP181+COUNTIF(전체당첨내역!$B182:$G182,41)</f>
        <v>22</v>
      </c>
      <c r="AQ182">
        <f>AQ181+COUNTIF(전체당첨내역!$B182:$G182,42)</f>
        <v>31</v>
      </c>
      <c r="AR182">
        <f>AR181+COUNTIF(전체당첨내역!$B182:$G182,43)</f>
        <v>27</v>
      </c>
      <c r="AS182">
        <f>AS181+COUNTIF(전체당첨내역!$B182:$G182,44)</f>
        <v>21</v>
      </c>
      <c r="AT182">
        <f>AT181+COUNTIF(전체당첨내역!$B182:$G182,45)</f>
        <v>22</v>
      </c>
    </row>
    <row r="183" spans="1:46" ht="16.5" customHeight="1">
      <c r="A183">
        <v>182</v>
      </c>
      <c r="B183">
        <f>B182+COUNTIF(전체당첨내역!$B183:$G183,1)</f>
        <v>24</v>
      </c>
      <c r="C183">
        <f>C182+COUNTIF(전체당첨내역!$B183:$G183,2)</f>
        <v>27</v>
      </c>
      <c r="D183">
        <f>D182+COUNTIF(전체당첨내역!$B183:$G183,3)</f>
        <v>29</v>
      </c>
      <c r="E183">
        <f>E182+COUNTIF(전체당첨내역!$B183:$G183,4)</f>
        <v>27</v>
      </c>
      <c r="F183">
        <f>F182+COUNTIF(전체당첨내역!$B183:$G183,5)</f>
        <v>21</v>
      </c>
      <c r="G183">
        <f>G182+COUNTIF(전체당첨내역!$B183:$G183,6)</f>
        <v>23</v>
      </c>
      <c r="H183">
        <f>H182+COUNTIF(전체당첨내역!$B183:$G183,7)</f>
        <v>27</v>
      </c>
      <c r="I183">
        <f>I182+COUNTIF(전체당첨내역!$B183:$G183,8)</f>
        <v>19</v>
      </c>
      <c r="J183">
        <f>J182+COUNTIF(전체당첨내역!$B183:$G183,9)</f>
        <v>19</v>
      </c>
      <c r="K183">
        <f>K182+COUNTIF(전체당첨내역!$B183:$G183,10)</f>
        <v>26</v>
      </c>
      <c r="L183">
        <f>L182+COUNTIF(전체당첨내역!$B183:$G183,11)</f>
        <v>21</v>
      </c>
      <c r="M183">
        <f>M182+COUNTIF(전체당첨내역!$B183:$G183,12)</f>
        <v>19</v>
      </c>
      <c r="N183">
        <f>N182+COUNTIF(전체당첨내역!$B183:$G183,13)</f>
        <v>24</v>
      </c>
      <c r="O183">
        <f>O182+COUNTIF(전체당첨내역!$B183:$G183,14)</f>
        <v>20</v>
      </c>
      <c r="P183">
        <f>P182+COUNTIF(전체당첨내역!$B183:$G183,15)</f>
        <v>23</v>
      </c>
      <c r="Q183">
        <f>Q182+COUNTIF(전체당첨내역!$B183:$G183,16)</f>
        <v>23</v>
      </c>
      <c r="R183">
        <f>R182+COUNTIF(전체당첨내역!$B183:$G183,17)</f>
        <v>30</v>
      </c>
      <c r="S183">
        <f>S182+COUNTIF(전체당첨내역!$B183:$G183,18)</f>
        <v>27</v>
      </c>
      <c r="T183">
        <f>T182+COUNTIF(전체당첨내역!$B183:$G183,19)</f>
        <v>24</v>
      </c>
      <c r="U183">
        <f>U182+COUNTIF(전체당첨내역!$B183:$G183,20)</f>
        <v>21</v>
      </c>
      <c r="V183">
        <f>V182+COUNTIF(전체당첨내역!$B183:$G183,21)</f>
        <v>23</v>
      </c>
      <c r="W183">
        <f>W182+COUNTIF(전체당첨내역!$B183:$G183,22)</f>
        <v>19</v>
      </c>
      <c r="X183">
        <f>X182+COUNTIF(전체당첨내역!$B183:$G183,23)</f>
        <v>24</v>
      </c>
      <c r="Y183">
        <f>Y182+COUNTIF(전체당첨내역!$B183:$G183,24)</f>
        <v>18</v>
      </c>
      <c r="Z183">
        <f>Z182+COUNTIF(전체당첨내역!$B183:$G183,25)</f>
        <v>28</v>
      </c>
      <c r="AA183">
        <f>AA182+COUNTIF(전체당첨내역!$B183:$G183,26)</f>
        <v>28</v>
      </c>
      <c r="AB183">
        <f>AB182+COUNTIF(전체당첨내역!$B183:$G183,27)</f>
        <v>25</v>
      </c>
      <c r="AC183">
        <f>AC182+COUNTIF(전체당첨내역!$B183:$G183,28)</f>
        <v>21</v>
      </c>
      <c r="AD183">
        <f>AD182+COUNTIF(전체당첨내역!$B183:$G183,29)</f>
        <v>25</v>
      </c>
      <c r="AE183">
        <f>AE182+COUNTIF(전체당첨내역!$B183:$G183,30)</f>
        <v>26</v>
      </c>
      <c r="AF183">
        <f>AF182+COUNTIF(전체당첨내역!$B183:$G183,31)</f>
        <v>21</v>
      </c>
      <c r="AG183">
        <f>AG182+COUNTIF(전체당첨내역!$B183:$G183,32)</f>
        <v>21</v>
      </c>
      <c r="AH183">
        <f>AH182+COUNTIF(전체당첨내역!$B183:$G183,33)</f>
        <v>28</v>
      </c>
      <c r="AI183">
        <f>AI182+COUNTIF(전체당첨내역!$B183:$G183,34)</f>
        <v>29</v>
      </c>
      <c r="AJ183">
        <f>AJ182+COUNTIF(전체당첨내역!$B183:$G183,35)</f>
        <v>26</v>
      </c>
      <c r="AK183">
        <f>AK182+COUNTIF(전체당첨내역!$B183:$G183,36)</f>
        <v>32</v>
      </c>
      <c r="AL183">
        <f>AL182+COUNTIF(전체당첨내역!$B183:$G183,37)</f>
        <v>28</v>
      </c>
      <c r="AM183">
        <f>AM182+COUNTIF(전체당첨내역!$B183:$G183,38)</f>
        <v>16</v>
      </c>
      <c r="AN183">
        <f>AN182+COUNTIF(전체당첨내역!$B183:$G183,39)</f>
        <v>25</v>
      </c>
      <c r="AO183">
        <f>AO182+COUNTIF(전체당첨내역!$B183:$G183,40)</f>
        <v>32</v>
      </c>
      <c r="AP183">
        <f>AP182+COUNTIF(전체당첨내역!$B183:$G183,41)</f>
        <v>22</v>
      </c>
      <c r="AQ183">
        <f>AQ182+COUNTIF(전체당첨내역!$B183:$G183,42)</f>
        <v>31</v>
      </c>
      <c r="AR183">
        <f>AR182+COUNTIF(전체당첨내역!$B183:$G183,43)</f>
        <v>27</v>
      </c>
      <c r="AS183">
        <f>AS182+COUNTIF(전체당첨내역!$B183:$G183,44)</f>
        <v>21</v>
      </c>
      <c r="AT183">
        <f>AT182+COUNTIF(전체당첨내역!$B183:$G183,45)</f>
        <v>22</v>
      </c>
    </row>
    <row r="184" spans="1:46" ht="16.5" customHeight="1">
      <c r="A184">
        <v>183</v>
      </c>
      <c r="B184">
        <f>B183+COUNTIF(전체당첨내역!$B184:$G184,1)</f>
        <v>24</v>
      </c>
      <c r="C184">
        <f>C183+COUNTIF(전체당첨내역!$B184:$G184,2)</f>
        <v>28</v>
      </c>
      <c r="D184">
        <f>D183+COUNTIF(전체당첨내역!$B184:$G184,3)</f>
        <v>29</v>
      </c>
      <c r="E184">
        <f>E183+COUNTIF(전체당첨내역!$B184:$G184,4)</f>
        <v>27</v>
      </c>
      <c r="F184">
        <f>F183+COUNTIF(전체당첨내역!$B184:$G184,5)</f>
        <v>21</v>
      </c>
      <c r="G184">
        <f>G183+COUNTIF(전체당첨내역!$B184:$G184,6)</f>
        <v>23</v>
      </c>
      <c r="H184">
        <f>H183+COUNTIF(전체당첨내역!$B184:$G184,7)</f>
        <v>27</v>
      </c>
      <c r="I184">
        <f>I183+COUNTIF(전체당첨내역!$B184:$G184,8)</f>
        <v>19</v>
      </c>
      <c r="J184">
        <f>J183+COUNTIF(전체당첨내역!$B184:$G184,9)</f>
        <v>19</v>
      </c>
      <c r="K184">
        <f>K183+COUNTIF(전체당첨내역!$B184:$G184,10)</f>
        <v>26</v>
      </c>
      <c r="L184">
        <f>L183+COUNTIF(전체당첨내역!$B184:$G184,11)</f>
        <v>21</v>
      </c>
      <c r="M184">
        <f>M183+COUNTIF(전체당첨내역!$B184:$G184,12)</f>
        <v>19</v>
      </c>
      <c r="N184">
        <f>N183+COUNTIF(전체당첨내역!$B184:$G184,13)</f>
        <v>24</v>
      </c>
      <c r="O184">
        <f>O183+COUNTIF(전체당첨내역!$B184:$G184,14)</f>
        <v>20</v>
      </c>
      <c r="P184">
        <f>P183+COUNTIF(전체당첨내역!$B184:$G184,15)</f>
        <v>23</v>
      </c>
      <c r="Q184">
        <f>Q183+COUNTIF(전체당첨내역!$B184:$G184,16)</f>
        <v>23</v>
      </c>
      <c r="R184">
        <f>R183+COUNTIF(전체당첨내역!$B184:$G184,17)</f>
        <v>30</v>
      </c>
      <c r="S184">
        <f>S183+COUNTIF(전체당첨내역!$B184:$G184,18)</f>
        <v>28</v>
      </c>
      <c r="T184">
        <f>T183+COUNTIF(전체당첨내역!$B184:$G184,19)</f>
        <v>24</v>
      </c>
      <c r="U184">
        <f>U183+COUNTIF(전체당첨내역!$B184:$G184,20)</f>
        <v>21</v>
      </c>
      <c r="V184">
        <f>V183+COUNTIF(전체당첨내역!$B184:$G184,21)</f>
        <v>23</v>
      </c>
      <c r="W184">
        <f>W183+COUNTIF(전체당첨내역!$B184:$G184,22)</f>
        <v>19</v>
      </c>
      <c r="X184">
        <f>X183+COUNTIF(전체당첨내역!$B184:$G184,23)</f>
        <v>24</v>
      </c>
      <c r="Y184">
        <f>Y183+COUNTIF(전체당첨내역!$B184:$G184,24)</f>
        <v>19</v>
      </c>
      <c r="Z184">
        <f>Z183+COUNTIF(전체당첨내역!$B184:$G184,25)</f>
        <v>28</v>
      </c>
      <c r="AA184">
        <f>AA183+COUNTIF(전체당첨내역!$B184:$G184,26)</f>
        <v>28</v>
      </c>
      <c r="AB184">
        <f>AB183+COUNTIF(전체당첨내역!$B184:$G184,27)</f>
        <v>25</v>
      </c>
      <c r="AC184">
        <f>AC183+COUNTIF(전체당첨내역!$B184:$G184,28)</f>
        <v>21</v>
      </c>
      <c r="AD184">
        <f>AD183+COUNTIF(전체당첨내역!$B184:$G184,29)</f>
        <v>25</v>
      </c>
      <c r="AE184">
        <f>AE183+COUNTIF(전체당첨내역!$B184:$G184,30)</f>
        <v>26</v>
      </c>
      <c r="AF184">
        <f>AF183+COUNTIF(전체당첨내역!$B184:$G184,31)</f>
        <v>21</v>
      </c>
      <c r="AG184">
        <f>AG183+COUNTIF(전체당첨내역!$B184:$G184,32)</f>
        <v>21</v>
      </c>
      <c r="AH184">
        <f>AH183+COUNTIF(전체당첨내역!$B184:$G184,33)</f>
        <v>28</v>
      </c>
      <c r="AI184">
        <f>AI183+COUNTIF(전체당첨내역!$B184:$G184,34)</f>
        <v>30</v>
      </c>
      <c r="AJ184">
        <f>AJ183+COUNTIF(전체당첨내역!$B184:$G184,35)</f>
        <v>26</v>
      </c>
      <c r="AK184">
        <f>AK183+COUNTIF(전체당첨내역!$B184:$G184,36)</f>
        <v>32</v>
      </c>
      <c r="AL184">
        <f>AL183+COUNTIF(전체당첨내역!$B184:$G184,37)</f>
        <v>28</v>
      </c>
      <c r="AM184">
        <f>AM183+COUNTIF(전체당첨내역!$B184:$G184,38)</f>
        <v>16</v>
      </c>
      <c r="AN184">
        <f>AN183+COUNTIF(전체당첨내역!$B184:$G184,39)</f>
        <v>25</v>
      </c>
      <c r="AO184">
        <f>AO183+COUNTIF(전체당첨내역!$B184:$G184,40)</f>
        <v>33</v>
      </c>
      <c r="AP184">
        <f>AP183+COUNTIF(전체당첨내역!$B184:$G184,41)</f>
        <v>22</v>
      </c>
      <c r="AQ184">
        <f>AQ183+COUNTIF(전체당첨내역!$B184:$G184,42)</f>
        <v>32</v>
      </c>
      <c r="AR184">
        <f>AR183+COUNTIF(전체당첨내역!$B184:$G184,43)</f>
        <v>27</v>
      </c>
      <c r="AS184">
        <f>AS183+COUNTIF(전체당첨내역!$B184:$G184,44)</f>
        <v>21</v>
      </c>
      <c r="AT184">
        <f>AT183+COUNTIF(전체당첨내역!$B184:$G184,45)</f>
        <v>22</v>
      </c>
    </row>
    <row r="185" spans="1:46" ht="16.5" customHeight="1">
      <c r="A185">
        <v>184</v>
      </c>
      <c r="B185">
        <f>B184+COUNTIF(전체당첨내역!$B185:$G185,1)</f>
        <v>25</v>
      </c>
      <c r="C185">
        <f>C184+COUNTIF(전체당첨내역!$B185:$G185,2)</f>
        <v>29</v>
      </c>
      <c r="D185">
        <f>D184+COUNTIF(전체당첨내역!$B185:$G185,3)</f>
        <v>29</v>
      </c>
      <c r="E185">
        <f>E184+COUNTIF(전체당첨내역!$B185:$G185,4)</f>
        <v>27</v>
      </c>
      <c r="F185">
        <f>F184+COUNTIF(전체당첨내역!$B185:$G185,5)</f>
        <v>21</v>
      </c>
      <c r="G185">
        <f>G184+COUNTIF(전체당첨내역!$B185:$G185,6)</f>
        <v>24</v>
      </c>
      <c r="H185">
        <f>H184+COUNTIF(전체당첨내역!$B185:$G185,7)</f>
        <v>27</v>
      </c>
      <c r="I185">
        <f>I184+COUNTIF(전체당첨내역!$B185:$G185,8)</f>
        <v>19</v>
      </c>
      <c r="J185">
        <f>J184+COUNTIF(전체당첨내역!$B185:$G185,9)</f>
        <v>19</v>
      </c>
      <c r="K185">
        <f>K184+COUNTIF(전체당첨내역!$B185:$G185,10)</f>
        <v>26</v>
      </c>
      <c r="L185">
        <f>L184+COUNTIF(전체당첨내역!$B185:$G185,11)</f>
        <v>21</v>
      </c>
      <c r="M185">
        <f>M184+COUNTIF(전체당첨내역!$B185:$G185,12)</f>
        <v>19</v>
      </c>
      <c r="N185">
        <f>N184+COUNTIF(전체당첨내역!$B185:$G185,13)</f>
        <v>24</v>
      </c>
      <c r="O185">
        <f>O184+COUNTIF(전체당첨내역!$B185:$G185,14)</f>
        <v>20</v>
      </c>
      <c r="P185">
        <f>P184+COUNTIF(전체당첨내역!$B185:$G185,15)</f>
        <v>23</v>
      </c>
      <c r="Q185">
        <f>Q184+COUNTIF(전체당첨내역!$B185:$G185,16)</f>
        <v>24</v>
      </c>
      <c r="R185">
        <f>R184+COUNTIF(전체당첨내역!$B185:$G185,17)</f>
        <v>30</v>
      </c>
      <c r="S185">
        <f>S184+COUNTIF(전체당첨내역!$B185:$G185,18)</f>
        <v>28</v>
      </c>
      <c r="T185">
        <f>T184+COUNTIF(전체당첨내역!$B185:$G185,19)</f>
        <v>24</v>
      </c>
      <c r="U185">
        <f>U184+COUNTIF(전체당첨내역!$B185:$G185,20)</f>
        <v>22</v>
      </c>
      <c r="V185">
        <f>V184+COUNTIF(전체당첨내역!$B185:$G185,21)</f>
        <v>23</v>
      </c>
      <c r="W185">
        <f>W184+COUNTIF(전체당첨내역!$B185:$G185,22)</f>
        <v>19</v>
      </c>
      <c r="X185">
        <f>X184+COUNTIF(전체당첨내역!$B185:$G185,23)</f>
        <v>24</v>
      </c>
      <c r="Y185">
        <f>Y184+COUNTIF(전체당첨내역!$B185:$G185,24)</f>
        <v>19</v>
      </c>
      <c r="Z185">
        <f>Z184+COUNTIF(전체당첨내역!$B185:$G185,25)</f>
        <v>28</v>
      </c>
      <c r="AA185">
        <f>AA184+COUNTIF(전체당첨내역!$B185:$G185,26)</f>
        <v>28</v>
      </c>
      <c r="AB185">
        <f>AB184+COUNTIF(전체당첨내역!$B185:$G185,27)</f>
        <v>25</v>
      </c>
      <c r="AC185">
        <f>AC184+COUNTIF(전체당첨내역!$B185:$G185,28)</f>
        <v>21</v>
      </c>
      <c r="AD185">
        <f>AD184+COUNTIF(전체당첨내역!$B185:$G185,29)</f>
        <v>25</v>
      </c>
      <c r="AE185">
        <f>AE184+COUNTIF(전체당첨내역!$B185:$G185,30)</f>
        <v>26</v>
      </c>
      <c r="AF185">
        <f>AF184+COUNTIF(전체당첨내역!$B185:$G185,31)</f>
        <v>21</v>
      </c>
      <c r="AG185">
        <f>AG184+COUNTIF(전체당첨내역!$B185:$G185,32)</f>
        <v>21</v>
      </c>
      <c r="AH185">
        <f>AH184+COUNTIF(전체당첨내역!$B185:$G185,33)</f>
        <v>29</v>
      </c>
      <c r="AI185">
        <f>AI184+COUNTIF(전체당첨내역!$B185:$G185,34)</f>
        <v>30</v>
      </c>
      <c r="AJ185">
        <f>AJ184+COUNTIF(전체당첨내역!$B185:$G185,35)</f>
        <v>26</v>
      </c>
      <c r="AK185">
        <f>AK184+COUNTIF(전체당첨내역!$B185:$G185,36)</f>
        <v>32</v>
      </c>
      <c r="AL185">
        <f>AL184+COUNTIF(전체당첨내역!$B185:$G185,37)</f>
        <v>28</v>
      </c>
      <c r="AM185">
        <f>AM184+COUNTIF(전체당첨내역!$B185:$G185,38)</f>
        <v>16</v>
      </c>
      <c r="AN185">
        <f>AN184+COUNTIF(전체당첨내역!$B185:$G185,39)</f>
        <v>25</v>
      </c>
      <c r="AO185">
        <f>AO184+COUNTIF(전체당첨내역!$B185:$G185,40)</f>
        <v>33</v>
      </c>
      <c r="AP185">
        <f>AP184+COUNTIF(전체당첨내역!$B185:$G185,41)</f>
        <v>22</v>
      </c>
      <c r="AQ185">
        <f>AQ184+COUNTIF(전체당첨내역!$B185:$G185,42)</f>
        <v>32</v>
      </c>
      <c r="AR185">
        <f>AR184+COUNTIF(전체당첨내역!$B185:$G185,43)</f>
        <v>27</v>
      </c>
      <c r="AS185">
        <f>AS184+COUNTIF(전체당첨내역!$B185:$G185,44)</f>
        <v>21</v>
      </c>
      <c r="AT185">
        <f>AT184+COUNTIF(전체당첨내역!$B185:$G185,45)</f>
        <v>22</v>
      </c>
    </row>
    <row r="186" spans="1:46" ht="16.5" customHeight="1">
      <c r="A186">
        <v>185</v>
      </c>
      <c r="B186">
        <f>B185+COUNTIF(전체당첨내역!$B186:$G186,1)</f>
        <v>26</v>
      </c>
      <c r="C186">
        <f>C185+COUNTIF(전체당첨내역!$B186:$G186,2)</f>
        <v>30</v>
      </c>
      <c r="D186">
        <f>D185+COUNTIF(전체당첨내역!$B186:$G186,3)</f>
        <v>29</v>
      </c>
      <c r="E186">
        <f>E185+COUNTIF(전체당첨내역!$B186:$G186,4)</f>
        <v>28</v>
      </c>
      <c r="F186">
        <f>F185+COUNTIF(전체당첨내역!$B186:$G186,5)</f>
        <v>21</v>
      </c>
      <c r="G186">
        <f>G185+COUNTIF(전체당첨내역!$B186:$G186,6)</f>
        <v>24</v>
      </c>
      <c r="H186">
        <f>H185+COUNTIF(전체당첨내역!$B186:$G186,7)</f>
        <v>27</v>
      </c>
      <c r="I186">
        <f>I185+COUNTIF(전체당첨내역!$B186:$G186,8)</f>
        <v>20</v>
      </c>
      <c r="J186">
        <f>J185+COUNTIF(전체당첨내역!$B186:$G186,9)</f>
        <v>19</v>
      </c>
      <c r="K186">
        <f>K185+COUNTIF(전체당첨내역!$B186:$G186,10)</f>
        <v>26</v>
      </c>
      <c r="L186">
        <f>L185+COUNTIF(전체당첨내역!$B186:$G186,11)</f>
        <v>21</v>
      </c>
      <c r="M186">
        <f>M185+COUNTIF(전체당첨내역!$B186:$G186,12)</f>
        <v>19</v>
      </c>
      <c r="N186">
        <f>N185+COUNTIF(전체당첨내역!$B186:$G186,13)</f>
        <v>24</v>
      </c>
      <c r="O186">
        <f>O185+COUNTIF(전체당첨내역!$B186:$G186,14)</f>
        <v>20</v>
      </c>
      <c r="P186">
        <f>P185+COUNTIF(전체당첨내역!$B186:$G186,15)</f>
        <v>23</v>
      </c>
      <c r="Q186">
        <f>Q185+COUNTIF(전체당첨내역!$B186:$G186,16)</f>
        <v>24</v>
      </c>
      <c r="R186">
        <f>R185+COUNTIF(전체당첨내역!$B186:$G186,17)</f>
        <v>30</v>
      </c>
      <c r="S186">
        <f>S185+COUNTIF(전체당첨내역!$B186:$G186,18)</f>
        <v>28</v>
      </c>
      <c r="T186">
        <f>T185+COUNTIF(전체당첨내역!$B186:$G186,19)</f>
        <v>25</v>
      </c>
      <c r="U186">
        <f>U185+COUNTIF(전체당첨내역!$B186:$G186,20)</f>
        <v>22</v>
      </c>
      <c r="V186">
        <f>V185+COUNTIF(전체당첨내역!$B186:$G186,21)</f>
        <v>23</v>
      </c>
      <c r="W186">
        <f>W185+COUNTIF(전체당첨내역!$B186:$G186,22)</f>
        <v>19</v>
      </c>
      <c r="X186">
        <f>X185+COUNTIF(전체당첨내역!$B186:$G186,23)</f>
        <v>24</v>
      </c>
      <c r="Y186">
        <f>Y185+COUNTIF(전체당첨내역!$B186:$G186,24)</f>
        <v>19</v>
      </c>
      <c r="Z186">
        <f>Z185+COUNTIF(전체당첨내역!$B186:$G186,25)</f>
        <v>28</v>
      </c>
      <c r="AA186">
        <f>AA185+COUNTIF(전체당첨내역!$B186:$G186,26)</f>
        <v>28</v>
      </c>
      <c r="AB186">
        <f>AB185+COUNTIF(전체당첨내역!$B186:$G186,27)</f>
        <v>25</v>
      </c>
      <c r="AC186">
        <f>AC185+COUNTIF(전체당첨내역!$B186:$G186,28)</f>
        <v>21</v>
      </c>
      <c r="AD186">
        <f>AD185+COUNTIF(전체당첨내역!$B186:$G186,29)</f>
        <v>25</v>
      </c>
      <c r="AE186">
        <f>AE185+COUNTIF(전체당첨내역!$B186:$G186,30)</f>
        <v>26</v>
      </c>
      <c r="AF186">
        <f>AF185+COUNTIF(전체당첨내역!$B186:$G186,31)</f>
        <v>21</v>
      </c>
      <c r="AG186">
        <f>AG185+COUNTIF(전체당첨내역!$B186:$G186,32)</f>
        <v>21</v>
      </c>
      <c r="AH186">
        <f>AH185+COUNTIF(전체당첨내역!$B186:$G186,33)</f>
        <v>29</v>
      </c>
      <c r="AI186">
        <f>AI185+COUNTIF(전체당첨내역!$B186:$G186,34)</f>
        <v>30</v>
      </c>
      <c r="AJ186">
        <f>AJ185+COUNTIF(전체당첨내역!$B186:$G186,35)</f>
        <v>26</v>
      </c>
      <c r="AK186">
        <f>AK185+COUNTIF(전체당첨내역!$B186:$G186,36)</f>
        <v>32</v>
      </c>
      <c r="AL186">
        <f>AL185+COUNTIF(전체당첨내역!$B186:$G186,37)</f>
        <v>28</v>
      </c>
      <c r="AM186">
        <f>AM185+COUNTIF(전체당첨내역!$B186:$G186,38)</f>
        <v>17</v>
      </c>
      <c r="AN186">
        <f>AN185+COUNTIF(전체당첨내역!$B186:$G186,39)</f>
        <v>25</v>
      </c>
      <c r="AO186">
        <f>AO185+COUNTIF(전체당첨내역!$B186:$G186,40)</f>
        <v>33</v>
      </c>
      <c r="AP186">
        <f>AP185+COUNTIF(전체당첨내역!$B186:$G186,41)</f>
        <v>22</v>
      </c>
      <c r="AQ186">
        <f>AQ185+COUNTIF(전체당첨내역!$B186:$G186,42)</f>
        <v>32</v>
      </c>
      <c r="AR186">
        <f>AR185+COUNTIF(전체당첨내역!$B186:$G186,43)</f>
        <v>27</v>
      </c>
      <c r="AS186">
        <f>AS185+COUNTIF(전체당첨내역!$B186:$G186,44)</f>
        <v>21</v>
      </c>
      <c r="AT186">
        <f>AT185+COUNTIF(전체당첨내역!$B186:$G186,45)</f>
        <v>22</v>
      </c>
    </row>
    <row r="187" spans="1:46" ht="16.5" customHeight="1">
      <c r="A187">
        <v>186</v>
      </c>
      <c r="B187">
        <f>B186+COUNTIF(전체당첨내역!$B187:$G187,1)</f>
        <v>26</v>
      </c>
      <c r="C187">
        <f>C186+COUNTIF(전체당첨내역!$B187:$G187,2)</f>
        <v>30</v>
      </c>
      <c r="D187">
        <f>D186+COUNTIF(전체당첨내역!$B187:$G187,3)</f>
        <v>29</v>
      </c>
      <c r="E187">
        <f>E186+COUNTIF(전체당첨내역!$B187:$G187,4)</f>
        <v>29</v>
      </c>
      <c r="F187">
        <f>F186+COUNTIF(전체당첨내역!$B187:$G187,5)</f>
        <v>21</v>
      </c>
      <c r="G187">
        <f>G186+COUNTIF(전체당첨내역!$B187:$G187,6)</f>
        <v>24</v>
      </c>
      <c r="H187">
        <f>H186+COUNTIF(전체당첨내역!$B187:$G187,7)</f>
        <v>27</v>
      </c>
      <c r="I187">
        <f>I186+COUNTIF(전체당첨내역!$B187:$G187,8)</f>
        <v>20</v>
      </c>
      <c r="J187">
        <f>J186+COUNTIF(전체당첨내역!$B187:$G187,9)</f>
        <v>19</v>
      </c>
      <c r="K187">
        <f>K186+COUNTIF(전체당첨내역!$B187:$G187,10)</f>
        <v>27</v>
      </c>
      <c r="L187">
        <f>L186+COUNTIF(전체당첨내역!$B187:$G187,11)</f>
        <v>21</v>
      </c>
      <c r="M187">
        <f>M186+COUNTIF(전체당첨내역!$B187:$G187,12)</f>
        <v>19</v>
      </c>
      <c r="N187">
        <f>N186+COUNTIF(전체당첨내역!$B187:$G187,13)</f>
        <v>24</v>
      </c>
      <c r="O187">
        <f>O186+COUNTIF(전체당첨내역!$B187:$G187,14)</f>
        <v>21</v>
      </c>
      <c r="P187">
        <f>P186+COUNTIF(전체당첨내역!$B187:$G187,15)</f>
        <v>23</v>
      </c>
      <c r="Q187">
        <f>Q186+COUNTIF(전체당첨내역!$B187:$G187,16)</f>
        <v>24</v>
      </c>
      <c r="R187">
        <f>R186+COUNTIF(전체당첨내역!$B187:$G187,17)</f>
        <v>30</v>
      </c>
      <c r="S187">
        <f>S186+COUNTIF(전체당첨내역!$B187:$G187,18)</f>
        <v>28</v>
      </c>
      <c r="T187">
        <f>T186+COUNTIF(전체당첨내역!$B187:$G187,19)</f>
        <v>26</v>
      </c>
      <c r="U187">
        <f>U186+COUNTIF(전체당첨내역!$B187:$G187,20)</f>
        <v>22</v>
      </c>
      <c r="V187">
        <f>V186+COUNTIF(전체당첨내역!$B187:$G187,21)</f>
        <v>24</v>
      </c>
      <c r="W187">
        <f>W186+COUNTIF(전체당첨내역!$B187:$G187,22)</f>
        <v>19</v>
      </c>
      <c r="X187">
        <f>X186+COUNTIF(전체당첨내역!$B187:$G187,23)</f>
        <v>24</v>
      </c>
      <c r="Y187">
        <f>Y186+COUNTIF(전체당첨내역!$B187:$G187,24)</f>
        <v>19</v>
      </c>
      <c r="Z187">
        <f>Z186+COUNTIF(전체당첨내역!$B187:$G187,25)</f>
        <v>28</v>
      </c>
      <c r="AA187">
        <f>AA186+COUNTIF(전체당첨내역!$B187:$G187,26)</f>
        <v>28</v>
      </c>
      <c r="AB187">
        <f>AB186+COUNTIF(전체당첨내역!$B187:$G187,27)</f>
        <v>25</v>
      </c>
      <c r="AC187">
        <f>AC186+COUNTIF(전체당첨내역!$B187:$G187,28)</f>
        <v>21</v>
      </c>
      <c r="AD187">
        <f>AD186+COUNTIF(전체당첨내역!$B187:$G187,29)</f>
        <v>25</v>
      </c>
      <c r="AE187">
        <f>AE186+COUNTIF(전체당첨내역!$B187:$G187,30)</f>
        <v>26</v>
      </c>
      <c r="AF187">
        <f>AF186+COUNTIF(전체당첨내역!$B187:$G187,31)</f>
        <v>21</v>
      </c>
      <c r="AG187">
        <f>AG186+COUNTIF(전체당첨내역!$B187:$G187,32)</f>
        <v>21</v>
      </c>
      <c r="AH187">
        <f>AH186+COUNTIF(전체당첨내역!$B187:$G187,33)</f>
        <v>29</v>
      </c>
      <c r="AI187">
        <f>AI186+COUNTIF(전체당첨내역!$B187:$G187,34)</f>
        <v>30</v>
      </c>
      <c r="AJ187">
        <f>AJ186+COUNTIF(전체당첨내역!$B187:$G187,35)</f>
        <v>26</v>
      </c>
      <c r="AK187">
        <f>AK186+COUNTIF(전체당첨내역!$B187:$G187,36)</f>
        <v>32</v>
      </c>
      <c r="AL187">
        <f>AL186+COUNTIF(전체당첨내역!$B187:$G187,37)</f>
        <v>28</v>
      </c>
      <c r="AM187">
        <f>AM186+COUNTIF(전체당첨내역!$B187:$G187,38)</f>
        <v>17</v>
      </c>
      <c r="AN187">
        <f>AN186+COUNTIF(전체당첨내역!$B187:$G187,39)</f>
        <v>25</v>
      </c>
      <c r="AO187">
        <f>AO186+COUNTIF(전체당첨내역!$B187:$G187,40)</f>
        <v>33</v>
      </c>
      <c r="AP187">
        <f>AP186+COUNTIF(전체당첨내역!$B187:$G187,41)</f>
        <v>22</v>
      </c>
      <c r="AQ187">
        <f>AQ186+COUNTIF(전체당첨내역!$B187:$G187,42)</f>
        <v>32</v>
      </c>
      <c r="AR187">
        <f>AR186+COUNTIF(전체당첨내역!$B187:$G187,43)</f>
        <v>27</v>
      </c>
      <c r="AS187">
        <f>AS186+COUNTIF(전체당첨내역!$B187:$G187,44)</f>
        <v>21</v>
      </c>
      <c r="AT187">
        <f>AT186+COUNTIF(전체당첨내역!$B187:$G187,45)</f>
        <v>23</v>
      </c>
    </row>
    <row r="188" spans="1:46" ht="16.5" customHeight="1">
      <c r="A188">
        <v>187</v>
      </c>
      <c r="B188">
        <f>B187+COUNTIF(전체당첨내역!$B188:$G188,1)</f>
        <v>27</v>
      </c>
      <c r="C188">
        <f>C187+COUNTIF(전체당첨내역!$B188:$G188,2)</f>
        <v>31</v>
      </c>
      <c r="D188">
        <f>D187+COUNTIF(전체당첨내역!$B188:$G188,3)</f>
        <v>29</v>
      </c>
      <c r="E188">
        <f>E187+COUNTIF(전체당첨내역!$B188:$G188,4)</f>
        <v>29</v>
      </c>
      <c r="F188">
        <f>F187+COUNTIF(전체당첨내역!$B188:$G188,5)</f>
        <v>21</v>
      </c>
      <c r="G188">
        <f>G187+COUNTIF(전체당첨내역!$B188:$G188,6)</f>
        <v>24</v>
      </c>
      <c r="H188">
        <f>H187+COUNTIF(전체당첨내역!$B188:$G188,7)</f>
        <v>27</v>
      </c>
      <c r="I188">
        <f>I187+COUNTIF(전체당첨내역!$B188:$G188,8)</f>
        <v>21</v>
      </c>
      <c r="J188">
        <f>J187+COUNTIF(전체당첨내역!$B188:$G188,9)</f>
        <v>19</v>
      </c>
      <c r="K188">
        <f>K187+COUNTIF(전체당첨내역!$B188:$G188,10)</f>
        <v>27</v>
      </c>
      <c r="L188">
        <f>L187+COUNTIF(전체당첨내역!$B188:$G188,11)</f>
        <v>21</v>
      </c>
      <c r="M188">
        <f>M187+COUNTIF(전체당첨내역!$B188:$G188,12)</f>
        <v>19</v>
      </c>
      <c r="N188">
        <f>N187+COUNTIF(전체당첨내역!$B188:$G188,13)</f>
        <v>24</v>
      </c>
      <c r="O188">
        <f>O187+COUNTIF(전체당첨내역!$B188:$G188,14)</f>
        <v>21</v>
      </c>
      <c r="P188">
        <f>P187+COUNTIF(전체당첨내역!$B188:$G188,15)</f>
        <v>23</v>
      </c>
      <c r="Q188">
        <f>Q187+COUNTIF(전체당첨내역!$B188:$G188,16)</f>
        <v>24</v>
      </c>
      <c r="R188">
        <f>R187+COUNTIF(전체당첨내역!$B188:$G188,17)</f>
        <v>30</v>
      </c>
      <c r="S188">
        <f>S187+COUNTIF(전체당첨내역!$B188:$G188,18)</f>
        <v>29</v>
      </c>
      <c r="T188">
        <f>T187+COUNTIF(전체당첨내역!$B188:$G188,19)</f>
        <v>26</v>
      </c>
      <c r="U188">
        <f>U187+COUNTIF(전체당첨내역!$B188:$G188,20)</f>
        <v>22</v>
      </c>
      <c r="V188">
        <f>V187+COUNTIF(전체당첨내역!$B188:$G188,21)</f>
        <v>24</v>
      </c>
      <c r="W188">
        <f>W187+COUNTIF(전체당첨내역!$B188:$G188,22)</f>
        <v>19</v>
      </c>
      <c r="X188">
        <f>X187+COUNTIF(전체당첨내역!$B188:$G188,23)</f>
        <v>24</v>
      </c>
      <c r="Y188">
        <f>Y187+COUNTIF(전체당첨내역!$B188:$G188,24)</f>
        <v>19</v>
      </c>
      <c r="Z188">
        <f>Z187+COUNTIF(전체당첨내역!$B188:$G188,25)</f>
        <v>28</v>
      </c>
      <c r="AA188">
        <f>AA187+COUNTIF(전체당첨내역!$B188:$G188,26)</f>
        <v>28</v>
      </c>
      <c r="AB188">
        <f>AB187+COUNTIF(전체당첨내역!$B188:$G188,27)</f>
        <v>25</v>
      </c>
      <c r="AC188">
        <f>AC187+COUNTIF(전체당첨내역!$B188:$G188,28)</f>
        <v>21</v>
      </c>
      <c r="AD188">
        <f>AD187+COUNTIF(전체당첨내역!$B188:$G188,29)</f>
        <v>26</v>
      </c>
      <c r="AE188">
        <f>AE187+COUNTIF(전체당첨내역!$B188:$G188,30)</f>
        <v>26</v>
      </c>
      <c r="AF188">
        <f>AF187+COUNTIF(전체당첨내역!$B188:$G188,31)</f>
        <v>21</v>
      </c>
      <c r="AG188">
        <f>AG187+COUNTIF(전체당첨내역!$B188:$G188,32)</f>
        <v>21</v>
      </c>
      <c r="AH188">
        <f>AH187+COUNTIF(전체당첨내역!$B188:$G188,33)</f>
        <v>29</v>
      </c>
      <c r="AI188">
        <f>AI187+COUNTIF(전체당첨내역!$B188:$G188,34)</f>
        <v>30</v>
      </c>
      <c r="AJ188">
        <f>AJ187+COUNTIF(전체당첨내역!$B188:$G188,35)</f>
        <v>26</v>
      </c>
      <c r="AK188">
        <f>AK187+COUNTIF(전체당첨내역!$B188:$G188,36)</f>
        <v>32</v>
      </c>
      <c r="AL188">
        <f>AL187+COUNTIF(전체당첨내역!$B188:$G188,37)</f>
        <v>28</v>
      </c>
      <c r="AM188">
        <f>AM187+COUNTIF(전체당첨내역!$B188:$G188,38)</f>
        <v>18</v>
      </c>
      <c r="AN188">
        <f>AN187+COUNTIF(전체당첨내역!$B188:$G188,39)</f>
        <v>25</v>
      </c>
      <c r="AO188">
        <f>AO187+COUNTIF(전체당첨내역!$B188:$G188,40)</f>
        <v>33</v>
      </c>
      <c r="AP188">
        <f>AP187+COUNTIF(전체당첨내역!$B188:$G188,41)</f>
        <v>22</v>
      </c>
      <c r="AQ188">
        <f>AQ187+COUNTIF(전체당첨내역!$B188:$G188,42)</f>
        <v>32</v>
      </c>
      <c r="AR188">
        <f>AR187+COUNTIF(전체당첨내역!$B188:$G188,43)</f>
        <v>27</v>
      </c>
      <c r="AS188">
        <f>AS187+COUNTIF(전체당첨내역!$B188:$G188,44)</f>
        <v>21</v>
      </c>
      <c r="AT188">
        <f>AT187+COUNTIF(전체당첨내역!$B188:$G188,45)</f>
        <v>23</v>
      </c>
    </row>
    <row r="189" spans="1:46" ht="16.5" customHeight="1">
      <c r="A189">
        <v>188</v>
      </c>
      <c r="B189">
        <f>B188+COUNTIF(전체당첨내역!$B189:$G189,1)</f>
        <v>27</v>
      </c>
      <c r="C189">
        <f>C188+COUNTIF(전체당첨내역!$B189:$G189,2)</f>
        <v>31</v>
      </c>
      <c r="D189">
        <f>D188+COUNTIF(전체당첨내역!$B189:$G189,3)</f>
        <v>29</v>
      </c>
      <c r="E189">
        <f>E188+COUNTIF(전체당첨내역!$B189:$G189,4)</f>
        <v>29</v>
      </c>
      <c r="F189">
        <f>F188+COUNTIF(전체당첨내역!$B189:$G189,5)</f>
        <v>21</v>
      </c>
      <c r="G189">
        <f>G188+COUNTIF(전체당첨내역!$B189:$G189,6)</f>
        <v>24</v>
      </c>
      <c r="H189">
        <f>H188+COUNTIF(전체당첨내역!$B189:$G189,7)</f>
        <v>27</v>
      </c>
      <c r="I189">
        <f>I188+COUNTIF(전체당첨내역!$B189:$G189,8)</f>
        <v>21</v>
      </c>
      <c r="J189">
        <f>J188+COUNTIF(전체당첨내역!$B189:$G189,9)</f>
        <v>19</v>
      </c>
      <c r="K189">
        <f>K188+COUNTIF(전체당첨내역!$B189:$G189,10)</f>
        <v>27</v>
      </c>
      <c r="L189">
        <f>L188+COUNTIF(전체당첨내역!$B189:$G189,11)</f>
        <v>21</v>
      </c>
      <c r="M189">
        <f>M188+COUNTIF(전체당첨내역!$B189:$G189,12)</f>
        <v>19</v>
      </c>
      <c r="N189">
        <f>N188+COUNTIF(전체당첨내역!$B189:$G189,13)</f>
        <v>24</v>
      </c>
      <c r="O189">
        <f>O188+COUNTIF(전체당첨내역!$B189:$G189,14)</f>
        <v>21</v>
      </c>
      <c r="P189">
        <f>P188+COUNTIF(전체당첨내역!$B189:$G189,15)</f>
        <v>23</v>
      </c>
      <c r="Q189">
        <f>Q188+COUNTIF(전체당첨내역!$B189:$G189,16)</f>
        <v>24</v>
      </c>
      <c r="R189">
        <f>R188+COUNTIF(전체당첨내역!$B189:$G189,17)</f>
        <v>30</v>
      </c>
      <c r="S189">
        <f>S188+COUNTIF(전체당첨내역!$B189:$G189,18)</f>
        <v>29</v>
      </c>
      <c r="T189">
        <f>T188+COUNTIF(전체당첨내역!$B189:$G189,19)</f>
        <v>27</v>
      </c>
      <c r="U189">
        <f>U188+COUNTIF(전체당첨내역!$B189:$G189,20)</f>
        <v>22</v>
      </c>
      <c r="V189">
        <f>V188+COUNTIF(전체당첨내역!$B189:$G189,21)</f>
        <v>24</v>
      </c>
      <c r="W189">
        <f>W188+COUNTIF(전체당첨내역!$B189:$G189,22)</f>
        <v>19</v>
      </c>
      <c r="X189">
        <f>X188+COUNTIF(전체당첨내역!$B189:$G189,23)</f>
        <v>24</v>
      </c>
      <c r="Y189">
        <f>Y188+COUNTIF(전체당첨내역!$B189:$G189,24)</f>
        <v>20</v>
      </c>
      <c r="Z189">
        <f>Z188+COUNTIF(전체당첨내역!$B189:$G189,25)</f>
        <v>28</v>
      </c>
      <c r="AA189">
        <f>AA188+COUNTIF(전체당첨내역!$B189:$G189,26)</f>
        <v>28</v>
      </c>
      <c r="AB189">
        <f>AB188+COUNTIF(전체당첨내역!$B189:$G189,27)</f>
        <v>26</v>
      </c>
      <c r="AC189">
        <f>AC188+COUNTIF(전체당첨내역!$B189:$G189,28)</f>
        <v>21</v>
      </c>
      <c r="AD189">
        <f>AD188+COUNTIF(전체당첨내역!$B189:$G189,29)</f>
        <v>26</v>
      </c>
      <c r="AE189">
        <f>AE188+COUNTIF(전체당첨내역!$B189:$G189,30)</f>
        <v>27</v>
      </c>
      <c r="AF189">
        <f>AF188+COUNTIF(전체당첨내역!$B189:$G189,31)</f>
        <v>22</v>
      </c>
      <c r="AG189">
        <f>AG188+COUNTIF(전체당첨내역!$B189:$G189,32)</f>
        <v>21</v>
      </c>
      <c r="AH189">
        <f>AH188+COUNTIF(전체당첨내역!$B189:$G189,33)</f>
        <v>29</v>
      </c>
      <c r="AI189">
        <f>AI188+COUNTIF(전체당첨내역!$B189:$G189,34)</f>
        <v>31</v>
      </c>
      <c r="AJ189">
        <f>AJ188+COUNTIF(전체당첨내역!$B189:$G189,35)</f>
        <v>26</v>
      </c>
      <c r="AK189">
        <f>AK188+COUNTIF(전체당첨내역!$B189:$G189,36)</f>
        <v>32</v>
      </c>
      <c r="AL189">
        <f>AL188+COUNTIF(전체당첨내역!$B189:$G189,37)</f>
        <v>28</v>
      </c>
      <c r="AM189">
        <f>AM188+COUNTIF(전체당첨내역!$B189:$G189,38)</f>
        <v>18</v>
      </c>
      <c r="AN189">
        <f>AN188+COUNTIF(전체당첨내역!$B189:$G189,39)</f>
        <v>25</v>
      </c>
      <c r="AO189">
        <f>AO188+COUNTIF(전체당첨내역!$B189:$G189,40)</f>
        <v>33</v>
      </c>
      <c r="AP189">
        <f>AP188+COUNTIF(전체당첨내역!$B189:$G189,41)</f>
        <v>22</v>
      </c>
      <c r="AQ189">
        <f>AQ188+COUNTIF(전체당첨내역!$B189:$G189,42)</f>
        <v>32</v>
      </c>
      <c r="AR189">
        <f>AR188+COUNTIF(전체당첨내역!$B189:$G189,43)</f>
        <v>27</v>
      </c>
      <c r="AS189">
        <f>AS188+COUNTIF(전체당첨내역!$B189:$G189,44)</f>
        <v>21</v>
      </c>
      <c r="AT189">
        <f>AT188+COUNTIF(전체당첨내역!$B189:$G189,45)</f>
        <v>23</v>
      </c>
    </row>
    <row r="190" spans="1:46" ht="16.5" customHeight="1">
      <c r="A190">
        <v>189</v>
      </c>
      <c r="B190">
        <f>B189+COUNTIF(전체당첨내역!$B190:$G190,1)</f>
        <v>27</v>
      </c>
      <c r="C190">
        <f>C189+COUNTIF(전체당첨내역!$B190:$G190,2)</f>
        <v>31</v>
      </c>
      <c r="D190">
        <f>D189+COUNTIF(전체당첨내역!$B190:$G190,3)</f>
        <v>29</v>
      </c>
      <c r="E190">
        <f>E189+COUNTIF(전체당첨내역!$B190:$G190,4)</f>
        <v>29</v>
      </c>
      <c r="F190">
        <f>F189+COUNTIF(전체당첨내역!$B190:$G190,5)</f>
        <v>21</v>
      </c>
      <c r="G190">
        <f>G189+COUNTIF(전체당첨내역!$B190:$G190,6)</f>
        <v>24</v>
      </c>
      <c r="H190">
        <f>H189+COUNTIF(전체당첨내역!$B190:$G190,7)</f>
        <v>27</v>
      </c>
      <c r="I190">
        <f>I189+COUNTIF(전체당첨내역!$B190:$G190,8)</f>
        <v>22</v>
      </c>
      <c r="J190">
        <f>J189+COUNTIF(전체당첨내역!$B190:$G190,9)</f>
        <v>19</v>
      </c>
      <c r="K190">
        <f>K189+COUNTIF(전체당첨내역!$B190:$G190,10)</f>
        <v>27</v>
      </c>
      <c r="L190">
        <f>L189+COUNTIF(전체당첨내역!$B190:$G190,11)</f>
        <v>21</v>
      </c>
      <c r="M190">
        <f>M189+COUNTIF(전체당첨내역!$B190:$G190,12)</f>
        <v>19</v>
      </c>
      <c r="N190">
        <f>N189+COUNTIF(전체당첨내역!$B190:$G190,13)</f>
        <v>24</v>
      </c>
      <c r="O190">
        <f>O189+COUNTIF(전체당첨내역!$B190:$G190,14)</f>
        <v>22</v>
      </c>
      <c r="P190">
        <f>P189+COUNTIF(전체당첨내역!$B190:$G190,15)</f>
        <v>23</v>
      </c>
      <c r="Q190">
        <f>Q189+COUNTIF(전체당첨내역!$B190:$G190,16)</f>
        <v>24</v>
      </c>
      <c r="R190">
        <f>R189+COUNTIF(전체당첨내역!$B190:$G190,17)</f>
        <v>30</v>
      </c>
      <c r="S190">
        <f>S189+COUNTIF(전체당첨내역!$B190:$G190,18)</f>
        <v>29</v>
      </c>
      <c r="T190">
        <f>T189+COUNTIF(전체당첨내역!$B190:$G190,19)</f>
        <v>27</v>
      </c>
      <c r="U190">
        <f>U189+COUNTIF(전체당첨내역!$B190:$G190,20)</f>
        <v>22</v>
      </c>
      <c r="V190">
        <f>V189+COUNTIF(전체당첨내역!$B190:$G190,21)</f>
        <v>24</v>
      </c>
      <c r="W190">
        <f>W189+COUNTIF(전체당첨내역!$B190:$G190,22)</f>
        <v>19</v>
      </c>
      <c r="X190">
        <f>X189+COUNTIF(전체당첨내역!$B190:$G190,23)</f>
        <v>24</v>
      </c>
      <c r="Y190">
        <f>Y189+COUNTIF(전체당첨내역!$B190:$G190,24)</f>
        <v>20</v>
      </c>
      <c r="Z190">
        <f>Z189+COUNTIF(전체당첨내역!$B190:$G190,25)</f>
        <v>28</v>
      </c>
      <c r="AA190">
        <f>AA189+COUNTIF(전체당첨내역!$B190:$G190,26)</f>
        <v>28</v>
      </c>
      <c r="AB190">
        <f>AB189+COUNTIF(전체당첨내역!$B190:$G190,27)</f>
        <v>26</v>
      </c>
      <c r="AC190">
        <f>AC189+COUNTIF(전체당첨내역!$B190:$G190,28)</f>
        <v>21</v>
      </c>
      <c r="AD190">
        <f>AD189+COUNTIF(전체당첨내역!$B190:$G190,29)</f>
        <v>26</v>
      </c>
      <c r="AE190">
        <f>AE189+COUNTIF(전체당첨내역!$B190:$G190,30)</f>
        <v>27</v>
      </c>
      <c r="AF190">
        <f>AF189+COUNTIF(전체당첨내역!$B190:$G190,31)</f>
        <v>22</v>
      </c>
      <c r="AG190">
        <f>AG189+COUNTIF(전체당첨내역!$B190:$G190,32)</f>
        <v>22</v>
      </c>
      <c r="AH190">
        <f>AH189+COUNTIF(전체당첨내역!$B190:$G190,33)</f>
        <v>29</v>
      </c>
      <c r="AI190">
        <f>AI189+COUNTIF(전체당첨내역!$B190:$G190,34)</f>
        <v>31</v>
      </c>
      <c r="AJ190">
        <f>AJ189+COUNTIF(전체당첨내역!$B190:$G190,35)</f>
        <v>27</v>
      </c>
      <c r="AK190">
        <f>AK189+COUNTIF(전체당첨내역!$B190:$G190,36)</f>
        <v>32</v>
      </c>
      <c r="AL190">
        <f>AL189+COUNTIF(전체당첨내역!$B190:$G190,37)</f>
        <v>29</v>
      </c>
      <c r="AM190">
        <f>AM189+COUNTIF(전체당첨내역!$B190:$G190,38)</f>
        <v>18</v>
      </c>
      <c r="AN190">
        <f>AN189+COUNTIF(전체당첨내역!$B190:$G190,39)</f>
        <v>25</v>
      </c>
      <c r="AO190">
        <f>AO189+COUNTIF(전체당첨내역!$B190:$G190,40)</f>
        <v>33</v>
      </c>
      <c r="AP190">
        <f>AP189+COUNTIF(전체당첨내역!$B190:$G190,41)</f>
        <v>22</v>
      </c>
      <c r="AQ190">
        <f>AQ189+COUNTIF(전체당첨내역!$B190:$G190,42)</f>
        <v>32</v>
      </c>
      <c r="AR190">
        <f>AR189+COUNTIF(전체당첨내역!$B190:$G190,43)</f>
        <v>27</v>
      </c>
      <c r="AS190">
        <f>AS189+COUNTIF(전체당첨내역!$B190:$G190,44)</f>
        <v>21</v>
      </c>
      <c r="AT190">
        <f>AT189+COUNTIF(전체당첨내역!$B190:$G190,45)</f>
        <v>24</v>
      </c>
    </row>
    <row r="191" spans="1:46" ht="16.5" customHeight="1">
      <c r="A191">
        <v>190</v>
      </c>
      <c r="B191">
        <f>B190+COUNTIF(전체당첨내역!$B191:$G191,1)</f>
        <v>27</v>
      </c>
      <c r="C191">
        <f>C190+COUNTIF(전체당첨내역!$B191:$G191,2)</f>
        <v>31</v>
      </c>
      <c r="D191">
        <f>D190+COUNTIF(전체당첨내역!$B191:$G191,3)</f>
        <v>29</v>
      </c>
      <c r="E191">
        <f>E190+COUNTIF(전체당첨내역!$B191:$G191,4)</f>
        <v>29</v>
      </c>
      <c r="F191">
        <f>F190+COUNTIF(전체당첨내역!$B191:$G191,5)</f>
        <v>21</v>
      </c>
      <c r="G191">
        <f>G190+COUNTIF(전체당첨내역!$B191:$G191,6)</f>
        <v>24</v>
      </c>
      <c r="H191">
        <f>H190+COUNTIF(전체당첨내역!$B191:$G191,7)</f>
        <v>27</v>
      </c>
      <c r="I191">
        <f>I190+COUNTIF(전체당첨내역!$B191:$G191,8)</f>
        <v>23</v>
      </c>
      <c r="J191">
        <f>J190+COUNTIF(전체당첨내역!$B191:$G191,9)</f>
        <v>19</v>
      </c>
      <c r="K191">
        <f>K190+COUNTIF(전체당첨내역!$B191:$G191,10)</f>
        <v>27</v>
      </c>
      <c r="L191">
        <f>L190+COUNTIF(전체당첨내역!$B191:$G191,11)</f>
        <v>21</v>
      </c>
      <c r="M191">
        <f>M190+COUNTIF(전체당첨내역!$B191:$G191,12)</f>
        <v>19</v>
      </c>
      <c r="N191">
        <f>N190+COUNTIF(전체당첨내역!$B191:$G191,13)</f>
        <v>24</v>
      </c>
      <c r="O191">
        <f>O190+COUNTIF(전체당첨내역!$B191:$G191,14)</f>
        <v>23</v>
      </c>
      <c r="P191">
        <f>P190+COUNTIF(전체당첨내역!$B191:$G191,15)</f>
        <v>23</v>
      </c>
      <c r="Q191">
        <f>Q190+COUNTIF(전체당첨내역!$B191:$G191,16)</f>
        <v>24</v>
      </c>
      <c r="R191">
        <f>R190+COUNTIF(전체당첨내역!$B191:$G191,17)</f>
        <v>30</v>
      </c>
      <c r="S191">
        <f>S190+COUNTIF(전체당첨내역!$B191:$G191,18)</f>
        <v>30</v>
      </c>
      <c r="T191">
        <f>T190+COUNTIF(전체당첨내역!$B191:$G191,19)</f>
        <v>27</v>
      </c>
      <c r="U191">
        <f>U190+COUNTIF(전체당첨내역!$B191:$G191,20)</f>
        <v>22</v>
      </c>
      <c r="V191">
        <f>V190+COUNTIF(전체당첨내역!$B191:$G191,21)</f>
        <v>24</v>
      </c>
      <c r="W191">
        <f>W190+COUNTIF(전체당첨내역!$B191:$G191,22)</f>
        <v>19</v>
      </c>
      <c r="X191">
        <f>X190+COUNTIF(전체당첨내역!$B191:$G191,23)</f>
        <v>24</v>
      </c>
      <c r="Y191">
        <f>Y190+COUNTIF(전체당첨내역!$B191:$G191,24)</f>
        <v>20</v>
      </c>
      <c r="Z191">
        <f>Z190+COUNTIF(전체당첨내역!$B191:$G191,25)</f>
        <v>28</v>
      </c>
      <c r="AA191">
        <f>AA190+COUNTIF(전체당첨내역!$B191:$G191,26)</f>
        <v>28</v>
      </c>
      <c r="AB191">
        <f>AB190+COUNTIF(전체당첨내역!$B191:$G191,27)</f>
        <v>26</v>
      </c>
      <c r="AC191">
        <f>AC190+COUNTIF(전체당첨내역!$B191:$G191,28)</f>
        <v>21</v>
      </c>
      <c r="AD191">
        <f>AD190+COUNTIF(전체당첨내역!$B191:$G191,29)</f>
        <v>26</v>
      </c>
      <c r="AE191">
        <f>AE190+COUNTIF(전체당첨내역!$B191:$G191,30)</f>
        <v>28</v>
      </c>
      <c r="AF191">
        <f>AF190+COUNTIF(전체당첨내역!$B191:$G191,31)</f>
        <v>23</v>
      </c>
      <c r="AG191">
        <f>AG190+COUNTIF(전체당첨내역!$B191:$G191,32)</f>
        <v>22</v>
      </c>
      <c r="AH191">
        <f>AH190+COUNTIF(전체당첨내역!$B191:$G191,33)</f>
        <v>29</v>
      </c>
      <c r="AI191">
        <f>AI190+COUNTIF(전체당첨내역!$B191:$G191,34)</f>
        <v>31</v>
      </c>
      <c r="AJ191">
        <f>AJ190+COUNTIF(전체당첨내역!$B191:$G191,35)</f>
        <v>27</v>
      </c>
      <c r="AK191">
        <f>AK190+COUNTIF(전체당첨내역!$B191:$G191,36)</f>
        <v>32</v>
      </c>
      <c r="AL191">
        <f>AL190+COUNTIF(전체당첨내역!$B191:$G191,37)</f>
        <v>29</v>
      </c>
      <c r="AM191">
        <f>AM190+COUNTIF(전체당첨내역!$B191:$G191,38)</f>
        <v>18</v>
      </c>
      <c r="AN191">
        <f>AN190+COUNTIF(전체당첨내역!$B191:$G191,39)</f>
        <v>25</v>
      </c>
      <c r="AO191">
        <f>AO190+COUNTIF(전체당첨내역!$B191:$G191,40)</f>
        <v>33</v>
      </c>
      <c r="AP191">
        <f>AP190+COUNTIF(전체당첨내역!$B191:$G191,41)</f>
        <v>22</v>
      </c>
      <c r="AQ191">
        <f>AQ190+COUNTIF(전체당첨내역!$B191:$G191,42)</f>
        <v>32</v>
      </c>
      <c r="AR191">
        <f>AR190+COUNTIF(전체당첨내역!$B191:$G191,43)</f>
        <v>27</v>
      </c>
      <c r="AS191">
        <f>AS190+COUNTIF(전체당첨내역!$B191:$G191,44)</f>
        <v>22</v>
      </c>
      <c r="AT191">
        <f>AT190+COUNTIF(전체당첨내역!$B191:$G191,45)</f>
        <v>24</v>
      </c>
    </row>
    <row r="192" spans="1:46" ht="16.5" customHeight="1">
      <c r="A192">
        <v>191</v>
      </c>
      <c r="B192">
        <f>B191+COUNTIF(전체당첨내역!$B192:$G192,1)</f>
        <v>27</v>
      </c>
      <c r="C192">
        <f>C191+COUNTIF(전체당첨내역!$B192:$G192,2)</f>
        <v>31</v>
      </c>
      <c r="D192">
        <f>D191+COUNTIF(전체당첨내역!$B192:$G192,3)</f>
        <v>29</v>
      </c>
      <c r="E192">
        <f>E191+COUNTIF(전체당첨내역!$B192:$G192,4)</f>
        <v>29</v>
      </c>
      <c r="F192">
        <f>F191+COUNTIF(전체당첨내역!$B192:$G192,5)</f>
        <v>22</v>
      </c>
      <c r="G192">
        <f>G191+COUNTIF(전체당첨내역!$B192:$G192,6)</f>
        <v>25</v>
      </c>
      <c r="H192">
        <f>H191+COUNTIF(전체당첨내역!$B192:$G192,7)</f>
        <v>27</v>
      </c>
      <c r="I192">
        <f>I191+COUNTIF(전체당첨내역!$B192:$G192,8)</f>
        <v>23</v>
      </c>
      <c r="J192">
        <f>J191+COUNTIF(전체당첨내역!$B192:$G192,9)</f>
        <v>19</v>
      </c>
      <c r="K192">
        <f>K191+COUNTIF(전체당첨내역!$B192:$G192,10)</f>
        <v>27</v>
      </c>
      <c r="L192">
        <f>L191+COUNTIF(전체당첨내역!$B192:$G192,11)</f>
        <v>21</v>
      </c>
      <c r="M192">
        <f>M191+COUNTIF(전체당첨내역!$B192:$G192,12)</f>
        <v>19</v>
      </c>
      <c r="N192">
        <f>N191+COUNTIF(전체당첨내역!$B192:$G192,13)</f>
        <v>24</v>
      </c>
      <c r="O192">
        <f>O191+COUNTIF(전체당첨내역!$B192:$G192,14)</f>
        <v>23</v>
      </c>
      <c r="P192">
        <f>P191+COUNTIF(전체당첨내역!$B192:$G192,15)</f>
        <v>23</v>
      </c>
      <c r="Q192">
        <f>Q191+COUNTIF(전체당첨내역!$B192:$G192,16)</f>
        <v>24</v>
      </c>
      <c r="R192">
        <f>R191+COUNTIF(전체당첨내역!$B192:$G192,17)</f>
        <v>30</v>
      </c>
      <c r="S192">
        <f>S191+COUNTIF(전체당첨내역!$B192:$G192,18)</f>
        <v>30</v>
      </c>
      <c r="T192">
        <f>T191+COUNTIF(전체당첨내역!$B192:$G192,19)</f>
        <v>27</v>
      </c>
      <c r="U192">
        <f>U191+COUNTIF(전체당첨내역!$B192:$G192,20)</f>
        <v>22</v>
      </c>
      <c r="V192">
        <f>V191+COUNTIF(전체당첨내역!$B192:$G192,21)</f>
        <v>24</v>
      </c>
      <c r="W192">
        <f>W191+COUNTIF(전체당첨내역!$B192:$G192,22)</f>
        <v>19</v>
      </c>
      <c r="X192">
        <f>X191+COUNTIF(전체당첨내역!$B192:$G192,23)</f>
        <v>24</v>
      </c>
      <c r="Y192">
        <f>Y191+COUNTIF(전체당첨내역!$B192:$G192,24)</f>
        <v>21</v>
      </c>
      <c r="Z192">
        <f>Z191+COUNTIF(전체당첨내역!$B192:$G192,25)</f>
        <v>29</v>
      </c>
      <c r="AA192">
        <f>AA191+COUNTIF(전체당첨내역!$B192:$G192,26)</f>
        <v>28</v>
      </c>
      <c r="AB192">
        <f>AB191+COUNTIF(전체당첨내역!$B192:$G192,27)</f>
        <v>26</v>
      </c>
      <c r="AC192">
        <f>AC191+COUNTIF(전체당첨내역!$B192:$G192,28)</f>
        <v>21</v>
      </c>
      <c r="AD192">
        <f>AD191+COUNTIF(전체당첨내역!$B192:$G192,29)</f>
        <v>26</v>
      </c>
      <c r="AE192">
        <f>AE191+COUNTIF(전체당첨내역!$B192:$G192,30)</f>
        <v>28</v>
      </c>
      <c r="AF192">
        <f>AF191+COUNTIF(전체당첨내역!$B192:$G192,31)</f>
        <v>23</v>
      </c>
      <c r="AG192">
        <f>AG191+COUNTIF(전체당첨내역!$B192:$G192,32)</f>
        <v>23</v>
      </c>
      <c r="AH192">
        <f>AH191+COUNTIF(전체당첨내역!$B192:$G192,33)</f>
        <v>29</v>
      </c>
      <c r="AI192">
        <f>AI191+COUNTIF(전체당첨내역!$B192:$G192,34)</f>
        <v>31</v>
      </c>
      <c r="AJ192">
        <f>AJ191+COUNTIF(전체당첨내역!$B192:$G192,35)</f>
        <v>27</v>
      </c>
      <c r="AK192">
        <f>AK191+COUNTIF(전체당첨내역!$B192:$G192,36)</f>
        <v>32</v>
      </c>
      <c r="AL192">
        <f>AL191+COUNTIF(전체당첨내역!$B192:$G192,37)</f>
        <v>30</v>
      </c>
      <c r="AM192">
        <f>AM191+COUNTIF(전체당첨내역!$B192:$G192,38)</f>
        <v>18</v>
      </c>
      <c r="AN192">
        <f>AN191+COUNTIF(전체당첨내역!$B192:$G192,39)</f>
        <v>25</v>
      </c>
      <c r="AO192">
        <f>AO191+COUNTIF(전체당첨내역!$B192:$G192,40)</f>
        <v>33</v>
      </c>
      <c r="AP192">
        <f>AP191+COUNTIF(전체당첨내역!$B192:$G192,41)</f>
        <v>22</v>
      </c>
      <c r="AQ192">
        <f>AQ191+COUNTIF(전체당첨내역!$B192:$G192,42)</f>
        <v>32</v>
      </c>
      <c r="AR192">
        <f>AR191+COUNTIF(전체당첨내역!$B192:$G192,43)</f>
        <v>27</v>
      </c>
      <c r="AS192">
        <f>AS191+COUNTIF(전체당첨내역!$B192:$G192,44)</f>
        <v>22</v>
      </c>
      <c r="AT192">
        <f>AT191+COUNTIF(전체당첨내역!$B192:$G192,45)</f>
        <v>24</v>
      </c>
    </row>
    <row r="193" spans="1:46" ht="16.5" customHeight="1">
      <c r="A193">
        <v>192</v>
      </c>
      <c r="B193">
        <f>B192+COUNTIF(전체당첨내역!$B193:$G193,1)</f>
        <v>27</v>
      </c>
      <c r="C193">
        <f>C192+COUNTIF(전체당첨내역!$B193:$G193,2)</f>
        <v>31</v>
      </c>
      <c r="D193">
        <f>D192+COUNTIF(전체당첨내역!$B193:$G193,3)</f>
        <v>29</v>
      </c>
      <c r="E193">
        <f>E192+COUNTIF(전체당첨내역!$B193:$G193,4)</f>
        <v>30</v>
      </c>
      <c r="F193">
        <f>F192+COUNTIF(전체당첨내역!$B193:$G193,5)</f>
        <v>22</v>
      </c>
      <c r="G193">
        <f>G192+COUNTIF(전체당첨내역!$B193:$G193,6)</f>
        <v>25</v>
      </c>
      <c r="H193">
        <f>H192+COUNTIF(전체당첨내역!$B193:$G193,7)</f>
        <v>27</v>
      </c>
      <c r="I193">
        <f>I192+COUNTIF(전체당첨내역!$B193:$G193,8)</f>
        <v>24</v>
      </c>
      <c r="J193">
        <f>J192+COUNTIF(전체당첨내역!$B193:$G193,9)</f>
        <v>19</v>
      </c>
      <c r="K193">
        <f>K192+COUNTIF(전체당첨내역!$B193:$G193,10)</f>
        <v>27</v>
      </c>
      <c r="L193">
        <f>L192+COUNTIF(전체당첨내역!$B193:$G193,11)</f>
        <v>22</v>
      </c>
      <c r="M193">
        <f>M192+COUNTIF(전체당첨내역!$B193:$G193,12)</f>
        <v>19</v>
      </c>
      <c r="N193">
        <f>N192+COUNTIF(전체당첨내역!$B193:$G193,13)</f>
        <v>24</v>
      </c>
      <c r="O193">
        <f>O192+COUNTIF(전체당첨내역!$B193:$G193,14)</f>
        <v>23</v>
      </c>
      <c r="P193">
        <f>P192+COUNTIF(전체당첨내역!$B193:$G193,15)</f>
        <v>23</v>
      </c>
      <c r="Q193">
        <f>Q192+COUNTIF(전체당첨내역!$B193:$G193,16)</f>
        <v>24</v>
      </c>
      <c r="R193">
        <f>R192+COUNTIF(전체당첨내역!$B193:$G193,17)</f>
        <v>30</v>
      </c>
      <c r="S193">
        <f>S192+COUNTIF(전체당첨내역!$B193:$G193,18)</f>
        <v>31</v>
      </c>
      <c r="T193">
        <f>T192+COUNTIF(전체당첨내역!$B193:$G193,19)</f>
        <v>27</v>
      </c>
      <c r="U193">
        <f>U192+COUNTIF(전체당첨내역!$B193:$G193,20)</f>
        <v>22</v>
      </c>
      <c r="V193">
        <f>V192+COUNTIF(전체당첨내역!$B193:$G193,21)</f>
        <v>24</v>
      </c>
      <c r="W193">
        <f>W192+COUNTIF(전체당첨내역!$B193:$G193,22)</f>
        <v>19</v>
      </c>
      <c r="X193">
        <f>X192+COUNTIF(전체당첨내역!$B193:$G193,23)</f>
        <v>24</v>
      </c>
      <c r="Y193">
        <f>Y192+COUNTIF(전체당첨내역!$B193:$G193,24)</f>
        <v>21</v>
      </c>
      <c r="Z193">
        <f>Z192+COUNTIF(전체당첨내역!$B193:$G193,25)</f>
        <v>29</v>
      </c>
      <c r="AA193">
        <f>AA192+COUNTIF(전체당첨내역!$B193:$G193,26)</f>
        <v>28</v>
      </c>
      <c r="AB193">
        <f>AB192+COUNTIF(전체당첨내역!$B193:$G193,27)</f>
        <v>26</v>
      </c>
      <c r="AC193">
        <f>AC192+COUNTIF(전체당첨내역!$B193:$G193,28)</f>
        <v>21</v>
      </c>
      <c r="AD193">
        <f>AD192+COUNTIF(전체당첨내역!$B193:$G193,29)</f>
        <v>26</v>
      </c>
      <c r="AE193">
        <f>AE192+COUNTIF(전체당첨내역!$B193:$G193,30)</f>
        <v>28</v>
      </c>
      <c r="AF193">
        <f>AF192+COUNTIF(전체당첨내역!$B193:$G193,31)</f>
        <v>23</v>
      </c>
      <c r="AG193">
        <f>AG192+COUNTIF(전체당첨내역!$B193:$G193,32)</f>
        <v>23</v>
      </c>
      <c r="AH193">
        <f>AH192+COUNTIF(전체당첨내역!$B193:$G193,33)</f>
        <v>29</v>
      </c>
      <c r="AI193">
        <f>AI192+COUNTIF(전체당첨내역!$B193:$G193,34)</f>
        <v>31</v>
      </c>
      <c r="AJ193">
        <f>AJ192+COUNTIF(전체당첨내역!$B193:$G193,35)</f>
        <v>27</v>
      </c>
      <c r="AK193">
        <f>AK192+COUNTIF(전체당첨내역!$B193:$G193,36)</f>
        <v>32</v>
      </c>
      <c r="AL193">
        <f>AL192+COUNTIF(전체당첨내역!$B193:$G193,37)</f>
        <v>31</v>
      </c>
      <c r="AM193">
        <f>AM192+COUNTIF(전체당첨내역!$B193:$G193,38)</f>
        <v>18</v>
      </c>
      <c r="AN193">
        <f>AN192+COUNTIF(전체당첨내역!$B193:$G193,39)</f>
        <v>25</v>
      </c>
      <c r="AO193">
        <f>AO192+COUNTIF(전체당첨내역!$B193:$G193,40)</f>
        <v>33</v>
      </c>
      <c r="AP193">
        <f>AP192+COUNTIF(전체당첨내역!$B193:$G193,41)</f>
        <v>22</v>
      </c>
      <c r="AQ193">
        <f>AQ192+COUNTIF(전체당첨내역!$B193:$G193,42)</f>
        <v>32</v>
      </c>
      <c r="AR193">
        <f>AR192+COUNTIF(전체당첨내역!$B193:$G193,43)</f>
        <v>27</v>
      </c>
      <c r="AS193">
        <f>AS192+COUNTIF(전체당첨내역!$B193:$G193,44)</f>
        <v>22</v>
      </c>
      <c r="AT193">
        <f>AT192+COUNTIF(전체당첨내역!$B193:$G193,45)</f>
        <v>25</v>
      </c>
    </row>
    <row r="194" spans="1:46" ht="16.5" customHeight="1">
      <c r="A194">
        <v>193</v>
      </c>
      <c r="B194">
        <f>B193+COUNTIF(전체당첨내역!$B194:$G194,1)</f>
        <v>27</v>
      </c>
      <c r="C194">
        <f>C193+COUNTIF(전체당첨내역!$B194:$G194,2)</f>
        <v>31</v>
      </c>
      <c r="D194">
        <f>D193+COUNTIF(전체당첨내역!$B194:$G194,3)</f>
        <v>29</v>
      </c>
      <c r="E194">
        <f>E193+COUNTIF(전체당첨내역!$B194:$G194,4)</f>
        <v>30</v>
      </c>
      <c r="F194">
        <f>F193+COUNTIF(전체당첨내역!$B194:$G194,5)</f>
        <v>22</v>
      </c>
      <c r="G194">
        <f>G193+COUNTIF(전체당첨내역!$B194:$G194,6)</f>
        <v>26</v>
      </c>
      <c r="H194">
        <f>H193+COUNTIF(전체당첨내역!$B194:$G194,7)</f>
        <v>27</v>
      </c>
      <c r="I194">
        <f>I193+COUNTIF(전체당첨내역!$B194:$G194,8)</f>
        <v>24</v>
      </c>
      <c r="J194">
        <f>J193+COUNTIF(전체당첨내역!$B194:$G194,9)</f>
        <v>19</v>
      </c>
      <c r="K194">
        <f>K193+COUNTIF(전체당첨내역!$B194:$G194,10)</f>
        <v>27</v>
      </c>
      <c r="L194">
        <f>L193+COUNTIF(전체당첨내역!$B194:$G194,11)</f>
        <v>22</v>
      </c>
      <c r="M194">
        <f>M193+COUNTIF(전체당첨내역!$B194:$G194,12)</f>
        <v>19</v>
      </c>
      <c r="N194">
        <f>N193+COUNTIF(전체당첨내역!$B194:$G194,13)</f>
        <v>24</v>
      </c>
      <c r="O194">
        <f>O193+COUNTIF(전체당첨내역!$B194:$G194,14)</f>
        <v>24</v>
      </c>
      <c r="P194">
        <f>P193+COUNTIF(전체당첨내역!$B194:$G194,15)</f>
        <v>23</v>
      </c>
      <c r="Q194">
        <f>Q193+COUNTIF(전체당첨내역!$B194:$G194,16)</f>
        <v>24</v>
      </c>
      <c r="R194">
        <f>R193+COUNTIF(전체당첨내역!$B194:$G194,17)</f>
        <v>30</v>
      </c>
      <c r="S194">
        <f>S193+COUNTIF(전체당첨내역!$B194:$G194,18)</f>
        <v>32</v>
      </c>
      <c r="T194">
        <f>T193+COUNTIF(전체당첨내역!$B194:$G194,19)</f>
        <v>27</v>
      </c>
      <c r="U194">
        <f>U193+COUNTIF(전체당첨내역!$B194:$G194,20)</f>
        <v>22</v>
      </c>
      <c r="V194">
        <f>V193+COUNTIF(전체당첨내역!$B194:$G194,21)</f>
        <v>24</v>
      </c>
      <c r="W194">
        <f>W193+COUNTIF(전체당첨내역!$B194:$G194,22)</f>
        <v>19</v>
      </c>
      <c r="X194">
        <f>X193+COUNTIF(전체당첨내역!$B194:$G194,23)</f>
        <v>24</v>
      </c>
      <c r="Y194">
        <f>Y193+COUNTIF(전체당첨내역!$B194:$G194,24)</f>
        <v>21</v>
      </c>
      <c r="Z194">
        <f>Z193+COUNTIF(전체당첨내역!$B194:$G194,25)</f>
        <v>29</v>
      </c>
      <c r="AA194">
        <f>AA193+COUNTIF(전체당첨내역!$B194:$G194,26)</f>
        <v>29</v>
      </c>
      <c r="AB194">
        <f>AB193+COUNTIF(전체당첨내역!$B194:$G194,27)</f>
        <v>26</v>
      </c>
      <c r="AC194">
        <f>AC193+COUNTIF(전체당첨내역!$B194:$G194,28)</f>
        <v>21</v>
      </c>
      <c r="AD194">
        <f>AD193+COUNTIF(전체당첨내역!$B194:$G194,29)</f>
        <v>26</v>
      </c>
      <c r="AE194">
        <f>AE193+COUNTIF(전체당첨내역!$B194:$G194,30)</f>
        <v>28</v>
      </c>
      <c r="AF194">
        <f>AF193+COUNTIF(전체당첨내역!$B194:$G194,31)</f>
        <v>23</v>
      </c>
      <c r="AG194">
        <f>AG193+COUNTIF(전체당첨내역!$B194:$G194,32)</f>
        <v>23</v>
      </c>
      <c r="AH194">
        <f>AH193+COUNTIF(전체당첨내역!$B194:$G194,33)</f>
        <v>29</v>
      </c>
      <c r="AI194">
        <f>AI193+COUNTIF(전체당첨내역!$B194:$G194,34)</f>
        <v>31</v>
      </c>
      <c r="AJ194">
        <f>AJ193+COUNTIF(전체당첨내역!$B194:$G194,35)</f>
        <v>27</v>
      </c>
      <c r="AK194">
        <f>AK193+COUNTIF(전체당첨내역!$B194:$G194,36)</f>
        <v>33</v>
      </c>
      <c r="AL194">
        <f>AL193+COUNTIF(전체당첨내역!$B194:$G194,37)</f>
        <v>31</v>
      </c>
      <c r="AM194">
        <f>AM193+COUNTIF(전체당첨내역!$B194:$G194,38)</f>
        <v>18</v>
      </c>
      <c r="AN194">
        <f>AN193+COUNTIF(전체당첨내역!$B194:$G194,39)</f>
        <v>26</v>
      </c>
      <c r="AO194">
        <f>AO193+COUNTIF(전체당첨내역!$B194:$G194,40)</f>
        <v>33</v>
      </c>
      <c r="AP194">
        <f>AP193+COUNTIF(전체당첨내역!$B194:$G194,41)</f>
        <v>22</v>
      </c>
      <c r="AQ194">
        <f>AQ193+COUNTIF(전체당첨내역!$B194:$G194,42)</f>
        <v>32</v>
      </c>
      <c r="AR194">
        <f>AR193+COUNTIF(전체당첨내역!$B194:$G194,43)</f>
        <v>27</v>
      </c>
      <c r="AS194">
        <f>AS193+COUNTIF(전체당첨내역!$B194:$G194,44)</f>
        <v>22</v>
      </c>
      <c r="AT194">
        <f>AT193+COUNTIF(전체당첨내역!$B194:$G194,45)</f>
        <v>25</v>
      </c>
    </row>
    <row r="195" spans="1:46" ht="16.5" customHeight="1">
      <c r="A195">
        <v>194</v>
      </c>
      <c r="B195">
        <f>B194+COUNTIF(전체당첨내역!$B195:$G195,1)</f>
        <v>27</v>
      </c>
      <c r="C195">
        <f>C194+COUNTIF(전체당첨내역!$B195:$G195,2)</f>
        <v>31</v>
      </c>
      <c r="D195">
        <f>D194+COUNTIF(전체당첨내역!$B195:$G195,3)</f>
        <v>29</v>
      </c>
      <c r="E195">
        <f>E194+COUNTIF(전체당첨내역!$B195:$G195,4)</f>
        <v>30</v>
      </c>
      <c r="F195">
        <f>F194+COUNTIF(전체당첨내역!$B195:$G195,5)</f>
        <v>22</v>
      </c>
      <c r="G195">
        <f>G194+COUNTIF(전체당첨내역!$B195:$G195,6)</f>
        <v>26</v>
      </c>
      <c r="H195">
        <f>H194+COUNTIF(전체당첨내역!$B195:$G195,7)</f>
        <v>27</v>
      </c>
      <c r="I195">
        <f>I194+COUNTIF(전체당첨내역!$B195:$G195,8)</f>
        <v>24</v>
      </c>
      <c r="J195">
        <f>J194+COUNTIF(전체당첨내역!$B195:$G195,9)</f>
        <v>19</v>
      </c>
      <c r="K195">
        <f>K194+COUNTIF(전체당첨내역!$B195:$G195,10)</f>
        <v>27</v>
      </c>
      <c r="L195">
        <f>L194+COUNTIF(전체당첨내역!$B195:$G195,11)</f>
        <v>22</v>
      </c>
      <c r="M195">
        <f>M194+COUNTIF(전체당첨내역!$B195:$G195,12)</f>
        <v>19</v>
      </c>
      <c r="N195">
        <f>N194+COUNTIF(전체당첨내역!$B195:$G195,13)</f>
        <v>24</v>
      </c>
      <c r="O195">
        <f>O194+COUNTIF(전체당첨내역!$B195:$G195,14)</f>
        <v>24</v>
      </c>
      <c r="P195">
        <f>P194+COUNTIF(전체당첨내역!$B195:$G195,15)</f>
        <v>24</v>
      </c>
      <c r="Q195">
        <f>Q194+COUNTIF(전체당첨내역!$B195:$G195,16)</f>
        <v>24</v>
      </c>
      <c r="R195">
        <f>R194+COUNTIF(전체당첨내역!$B195:$G195,17)</f>
        <v>30</v>
      </c>
      <c r="S195">
        <f>S194+COUNTIF(전체당첨내역!$B195:$G195,18)</f>
        <v>32</v>
      </c>
      <c r="T195">
        <f>T194+COUNTIF(전체당첨내역!$B195:$G195,19)</f>
        <v>27</v>
      </c>
      <c r="U195">
        <f>U194+COUNTIF(전체당첨내역!$B195:$G195,20)</f>
        <v>23</v>
      </c>
      <c r="V195">
        <f>V194+COUNTIF(전체당첨내역!$B195:$G195,21)</f>
        <v>24</v>
      </c>
      <c r="W195">
        <f>W194+COUNTIF(전체당첨내역!$B195:$G195,22)</f>
        <v>19</v>
      </c>
      <c r="X195">
        <f>X194+COUNTIF(전체당첨내역!$B195:$G195,23)</f>
        <v>25</v>
      </c>
      <c r="Y195">
        <f>Y194+COUNTIF(전체당첨내역!$B195:$G195,24)</f>
        <v>21</v>
      </c>
      <c r="Z195">
        <f>Z194+COUNTIF(전체당첨내역!$B195:$G195,25)</f>
        <v>29</v>
      </c>
      <c r="AA195">
        <f>AA194+COUNTIF(전체당첨내역!$B195:$G195,26)</f>
        <v>30</v>
      </c>
      <c r="AB195">
        <f>AB194+COUNTIF(전체당첨내역!$B195:$G195,27)</f>
        <v>26</v>
      </c>
      <c r="AC195">
        <f>AC194+COUNTIF(전체당첨내역!$B195:$G195,28)</f>
        <v>21</v>
      </c>
      <c r="AD195">
        <f>AD194+COUNTIF(전체당첨내역!$B195:$G195,29)</f>
        <v>26</v>
      </c>
      <c r="AE195">
        <f>AE194+COUNTIF(전체당첨내역!$B195:$G195,30)</f>
        <v>28</v>
      </c>
      <c r="AF195">
        <f>AF194+COUNTIF(전체당첨내역!$B195:$G195,31)</f>
        <v>23</v>
      </c>
      <c r="AG195">
        <f>AG194+COUNTIF(전체당첨내역!$B195:$G195,32)</f>
        <v>23</v>
      </c>
      <c r="AH195">
        <f>AH194+COUNTIF(전체당첨내역!$B195:$G195,33)</f>
        <v>29</v>
      </c>
      <c r="AI195">
        <f>AI194+COUNTIF(전체당첨내역!$B195:$G195,34)</f>
        <v>31</v>
      </c>
      <c r="AJ195">
        <f>AJ194+COUNTIF(전체당첨내역!$B195:$G195,35)</f>
        <v>27</v>
      </c>
      <c r="AK195">
        <f>AK194+COUNTIF(전체당첨내역!$B195:$G195,36)</f>
        <v>33</v>
      </c>
      <c r="AL195">
        <f>AL194+COUNTIF(전체당첨내역!$B195:$G195,37)</f>
        <v>31</v>
      </c>
      <c r="AM195">
        <f>AM194+COUNTIF(전체당첨내역!$B195:$G195,38)</f>
        <v>18</v>
      </c>
      <c r="AN195">
        <f>AN194+COUNTIF(전체당첨내역!$B195:$G195,39)</f>
        <v>27</v>
      </c>
      <c r="AO195">
        <f>AO194+COUNTIF(전체당첨내역!$B195:$G195,40)</f>
        <v>33</v>
      </c>
      <c r="AP195">
        <f>AP194+COUNTIF(전체당첨내역!$B195:$G195,41)</f>
        <v>22</v>
      </c>
      <c r="AQ195">
        <f>AQ194+COUNTIF(전체당첨내역!$B195:$G195,42)</f>
        <v>32</v>
      </c>
      <c r="AR195">
        <f>AR194+COUNTIF(전체당첨내역!$B195:$G195,43)</f>
        <v>27</v>
      </c>
      <c r="AS195">
        <f>AS194+COUNTIF(전체당첨내역!$B195:$G195,44)</f>
        <v>23</v>
      </c>
      <c r="AT195">
        <f>AT194+COUNTIF(전체당첨내역!$B195:$G195,45)</f>
        <v>25</v>
      </c>
    </row>
    <row r="196" spans="1:46" ht="16.5" customHeight="1">
      <c r="A196">
        <v>195</v>
      </c>
      <c r="B196">
        <f>B195+COUNTIF(전체당첨내역!$B196:$G196,1)</f>
        <v>27</v>
      </c>
      <c r="C196">
        <f>C195+COUNTIF(전체당첨내역!$B196:$G196,2)</f>
        <v>31</v>
      </c>
      <c r="D196">
        <f>D195+COUNTIF(전체당첨내역!$B196:$G196,3)</f>
        <v>29</v>
      </c>
      <c r="E196">
        <f>E195+COUNTIF(전체당첨내역!$B196:$G196,4)</f>
        <v>30</v>
      </c>
      <c r="F196">
        <f>F195+COUNTIF(전체당첨내역!$B196:$G196,5)</f>
        <v>22</v>
      </c>
      <c r="G196">
        <f>G195+COUNTIF(전체당첨내역!$B196:$G196,6)</f>
        <v>26</v>
      </c>
      <c r="H196">
        <f>H195+COUNTIF(전체당첨내역!$B196:$G196,7)</f>
        <v>28</v>
      </c>
      <c r="I196">
        <f>I195+COUNTIF(전체당첨내역!$B196:$G196,8)</f>
        <v>24</v>
      </c>
      <c r="J196">
        <f>J195+COUNTIF(전체당첨내역!$B196:$G196,9)</f>
        <v>19</v>
      </c>
      <c r="K196">
        <f>K195+COUNTIF(전체당첨내역!$B196:$G196,10)</f>
        <v>28</v>
      </c>
      <c r="L196">
        <f>L195+COUNTIF(전체당첨내역!$B196:$G196,11)</f>
        <v>22</v>
      </c>
      <c r="M196">
        <f>M195+COUNTIF(전체당첨내역!$B196:$G196,12)</f>
        <v>19</v>
      </c>
      <c r="N196">
        <f>N195+COUNTIF(전체당첨내역!$B196:$G196,13)</f>
        <v>24</v>
      </c>
      <c r="O196">
        <f>O195+COUNTIF(전체당첨내역!$B196:$G196,14)</f>
        <v>24</v>
      </c>
      <c r="P196">
        <f>P195+COUNTIF(전체당첨내역!$B196:$G196,15)</f>
        <v>24</v>
      </c>
      <c r="Q196">
        <f>Q195+COUNTIF(전체당첨내역!$B196:$G196,16)</f>
        <v>24</v>
      </c>
      <c r="R196">
        <f>R195+COUNTIF(전체당첨내역!$B196:$G196,17)</f>
        <v>30</v>
      </c>
      <c r="S196">
        <f>S195+COUNTIF(전체당첨내역!$B196:$G196,18)</f>
        <v>32</v>
      </c>
      <c r="T196">
        <f>T195+COUNTIF(전체당첨내역!$B196:$G196,19)</f>
        <v>28</v>
      </c>
      <c r="U196">
        <f>U195+COUNTIF(전체당첨내역!$B196:$G196,20)</f>
        <v>23</v>
      </c>
      <c r="V196">
        <f>V195+COUNTIF(전체당첨내역!$B196:$G196,21)</f>
        <v>24</v>
      </c>
      <c r="W196">
        <f>W195+COUNTIF(전체당첨내역!$B196:$G196,22)</f>
        <v>20</v>
      </c>
      <c r="X196">
        <f>X195+COUNTIF(전체당첨내역!$B196:$G196,23)</f>
        <v>25</v>
      </c>
      <c r="Y196">
        <f>Y195+COUNTIF(전체당첨내역!$B196:$G196,24)</f>
        <v>21</v>
      </c>
      <c r="Z196">
        <f>Z195+COUNTIF(전체당첨내역!$B196:$G196,25)</f>
        <v>29</v>
      </c>
      <c r="AA196">
        <f>AA195+COUNTIF(전체당첨내역!$B196:$G196,26)</f>
        <v>30</v>
      </c>
      <c r="AB196">
        <f>AB195+COUNTIF(전체당첨내역!$B196:$G196,27)</f>
        <v>26</v>
      </c>
      <c r="AC196">
        <f>AC195+COUNTIF(전체당첨내역!$B196:$G196,28)</f>
        <v>21</v>
      </c>
      <c r="AD196">
        <f>AD195+COUNTIF(전체당첨내역!$B196:$G196,29)</f>
        <v>26</v>
      </c>
      <c r="AE196">
        <f>AE195+COUNTIF(전체당첨내역!$B196:$G196,30)</f>
        <v>28</v>
      </c>
      <c r="AF196">
        <f>AF195+COUNTIF(전체당첨내역!$B196:$G196,31)</f>
        <v>23</v>
      </c>
      <c r="AG196">
        <f>AG195+COUNTIF(전체당첨내역!$B196:$G196,32)</f>
        <v>23</v>
      </c>
      <c r="AH196">
        <f>AH195+COUNTIF(전체당첨내역!$B196:$G196,33)</f>
        <v>29</v>
      </c>
      <c r="AI196">
        <f>AI195+COUNTIF(전체당첨내역!$B196:$G196,34)</f>
        <v>31</v>
      </c>
      <c r="AJ196">
        <f>AJ195+COUNTIF(전체당첨내역!$B196:$G196,35)</f>
        <v>28</v>
      </c>
      <c r="AK196">
        <f>AK195+COUNTIF(전체당첨내역!$B196:$G196,36)</f>
        <v>33</v>
      </c>
      <c r="AL196">
        <f>AL195+COUNTIF(전체당첨내역!$B196:$G196,37)</f>
        <v>31</v>
      </c>
      <c r="AM196">
        <f>AM195+COUNTIF(전체당첨내역!$B196:$G196,38)</f>
        <v>18</v>
      </c>
      <c r="AN196">
        <f>AN195+COUNTIF(전체당첨내역!$B196:$G196,39)</f>
        <v>27</v>
      </c>
      <c r="AO196">
        <f>AO195+COUNTIF(전체당첨내역!$B196:$G196,40)</f>
        <v>34</v>
      </c>
      <c r="AP196">
        <f>AP195+COUNTIF(전체당첨내역!$B196:$G196,41)</f>
        <v>22</v>
      </c>
      <c r="AQ196">
        <f>AQ195+COUNTIF(전체당첨내역!$B196:$G196,42)</f>
        <v>32</v>
      </c>
      <c r="AR196">
        <f>AR195+COUNTIF(전체당첨내역!$B196:$G196,43)</f>
        <v>27</v>
      </c>
      <c r="AS196">
        <f>AS195+COUNTIF(전체당첨내역!$B196:$G196,44)</f>
        <v>23</v>
      </c>
      <c r="AT196">
        <f>AT195+COUNTIF(전체당첨내역!$B196:$G196,45)</f>
        <v>25</v>
      </c>
    </row>
    <row r="197" spans="1:46" ht="16.5" customHeight="1">
      <c r="A197">
        <v>196</v>
      </c>
      <c r="B197">
        <f>B196+COUNTIF(전체당첨내역!$B197:$G197,1)</f>
        <v>27</v>
      </c>
      <c r="C197">
        <f>C196+COUNTIF(전체당첨내역!$B197:$G197,2)</f>
        <v>31</v>
      </c>
      <c r="D197">
        <f>D196+COUNTIF(전체당첨내역!$B197:$G197,3)</f>
        <v>29</v>
      </c>
      <c r="E197">
        <f>E196+COUNTIF(전체당첨내역!$B197:$G197,4)</f>
        <v>30</v>
      </c>
      <c r="F197">
        <f>F196+COUNTIF(전체당첨내역!$B197:$G197,5)</f>
        <v>22</v>
      </c>
      <c r="G197">
        <f>G196+COUNTIF(전체당첨내역!$B197:$G197,6)</f>
        <v>26</v>
      </c>
      <c r="H197">
        <f>H196+COUNTIF(전체당첨내역!$B197:$G197,7)</f>
        <v>28</v>
      </c>
      <c r="I197">
        <f>I196+COUNTIF(전체당첨내역!$B197:$G197,8)</f>
        <v>24</v>
      </c>
      <c r="J197">
        <f>J196+COUNTIF(전체당첨내역!$B197:$G197,9)</f>
        <v>19</v>
      </c>
      <c r="K197">
        <f>K196+COUNTIF(전체당첨내역!$B197:$G197,10)</f>
        <v>28</v>
      </c>
      <c r="L197">
        <f>L196+COUNTIF(전체당첨내역!$B197:$G197,11)</f>
        <v>22</v>
      </c>
      <c r="M197">
        <f>M196+COUNTIF(전체당첨내역!$B197:$G197,12)</f>
        <v>19</v>
      </c>
      <c r="N197">
        <f>N196+COUNTIF(전체당첨내역!$B197:$G197,13)</f>
        <v>24</v>
      </c>
      <c r="O197">
        <f>O196+COUNTIF(전체당첨내역!$B197:$G197,14)</f>
        <v>24</v>
      </c>
      <c r="P197">
        <f>P196+COUNTIF(전체당첨내역!$B197:$G197,15)</f>
        <v>24</v>
      </c>
      <c r="Q197">
        <f>Q196+COUNTIF(전체당첨내역!$B197:$G197,16)</f>
        <v>24</v>
      </c>
      <c r="R197">
        <f>R196+COUNTIF(전체당첨내역!$B197:$G197,17)</f>
        <v>30</v>
      </c>
      <c r="S197">
        <f>S196+COUNTIF(전체당첨내역!$B197:$G197,18)</f>
        <v>32</v>
      </c>
      <c r="T197">
        <f>T196+COUNTIF(전체당첨내역!$B197:$G197,19)</f>
        <v>28</v>
      </c>
      <c r="U197">
        <f>U196+COUNTIF(전체당첨내역!$B197:$G197,20)</f>
        <v>23</v>
      </c>
      <c r="V197">
        <f>V196+COUNTIF(전체당첨내역!$B197:$G197,21)</f>
        <v>24</v>
      </c>
      <c r="W197">
        <f>W196+COUNTIF(전체당첨내역!$B197:$G197,22)</f>
        <v>20</v>
      </c>
      <c r="X197">
        <f>X196+COUNTIF(전체당첨내역!$B197:$G197,23)</f>
        <v>25</v>
      </c>
      <c r="Y197">
        <f>Y196+COUNTIF(전체당첨내역!$B197:$G197,24)</f>
        <v>21</v>
      </c>
      <c r="Z197">
        <f>Z196+COUNTIF(전체당첨내역!$B197:$G197,25)</f>
        <v>29</v>
      </c>
      <c r="AA197">
        <f>AA196+COUNTIF(전체당첨내역!$B197:$G197,26)</f>
        <v>30</v>
      </c>
      <c r="AB197">
        <f>AB196+COUNTIF(전체당첨내역!$B197:$G197,27)</f>
        <v>26</v>
      </c>
      <c r="AC197">
        <f>AC196+COUNTIF(전체당첨내역!$B197:$G197,28)</f>
        <v>21</v>
      </c>
      <c r="AD197">
        <f>AD196+COUNTIF(전체당첨내역!$B197:$G197,29)</f>
        <v>26</v>
      </c>
      <c r="AE197">
        <f>AE196+COUNTIF(전체당첨내역!$B197:$G197,30)</f>
        <v>28</v>
      </c>
      <c r="AF197">
        <f>AF196+COUNTIF(전체당첨내역!$B197:$G197,31)</f>
        <v>23</v>
      </c>
      <c r="AG197">
        <f>AG196+COUNTIF(전체당첨내역!$B197:$G197,32)</f>
        <v>23</v>
      </c>
      <c r="AH197">
        <f>AH196+COUNTIF(전체당첨내역!$B197:$G197,33)</f>
        <v>29</v>
      </c>
      <c r="AI197">
        <f>AI196+COUNTIF(전체당첨내역!$B197:$G197,34)</f>
        <v>31</v>
      </c>
      <c r="AJ197">
        <f>AJ196+COUNTIF(전체당첨내역!$B197:$G197,35)</f>
        <v>29</v>
      </c>
      <c r="AK197">
        <f>AK196+COUNTIF(전체당첨내역!$B197:$G197,36)</f>
        <v>34</v>
      </c>
      <c r="AL197">
        <f>AL196+COUNTIF(전체당첨내역!$B197:$G197,37)</f>
        <v>32</v>
      </c>
      <c r="AM197">
        <f>AM196+COUNTIF(전체당첨내역!$B197:$G197,38)</f>
        <v>18</v>
      </c>
      <c r="AN197">
        <f>AN196+COUNTIF(전체당첨내역!$B197:$G197,39)</f>
        <v>27</v>
      </c>
      <c r="AO197">
        <f>AO196+COUNTIF(전체당첨내역!$B197:$G197,40)</f>
        <v>34</v>
      </c>
      <c r="AP197">
        <f>AP196+COUNTIF(전체당첨내역!$B197:$G197,41)</f>
        <v>23</v>
      </c>
      <c r="AQ197">
        <f>AQ196+COUNTIF(전체당첨내역!$B197:$G197,42)</f>
        <v>32</v>
      </c>
      <c r="AR197">
        <f>AR196+COUNTIF(전체당첨내역!$B197:$G197,43)</f>
        <v>27</v>
      </c>
      <c r="AS197">
        <f>AS196+COUNTIF(전체당첨내역!$B197:$G197,44)</f>
        <v>24</v>
      </c>
      <c r="AT197">
        <f>AT196+COUNTIF(전체당첨내역!$B197:$G197,45)</f>
        <v>26</v>
      </c>
    </row>
    <row r="198" spans="1:46" ht="16.5" customHeight="1">
      <c r="A198">
        <v>197</v>
      </c>
      <c r="B198">
        <f>B197+COUNTIF(전체당첨내역!$B198:$G198,1)</f>
        <v>27</v>
      </c>
      <c r="C198">
        <f>C197+COUNTIF(전체당첨내역!$B198:$G198,2)</f>
        <v>31</v>
      </c>
      <c r="D198">
        <f>D197+COUNTIF(전체당첨내역!$B198:$G198,3)</f>
        <v>29</v>
      </c>
      <c r="E198">
        <f>E197+COUNTIF(전체당첨내역!$B198:$G198,4)</f>
        <v>30</v>
      </c>
      <c r="F198">
        <f>F197+COUNTIF(전체당첨내역!$B198:$G198,5)</f>
        <v>22</v>
      </c>
      <c r="G198">
        <f>G197+COUNTIF(전체당첨내역!$B198:$G198,6)</f>
        <v>26</v>
      </c>
      <c r="H198">
        <f>H197+COUNTIF(전체당첨내역!$B198:$G198,7)</f>
        <v>29</v>
      </c>
      <c r="I198">
        <f>I197+COUNTIF(전체당첨내역!$B198:$G198,8)</f>
        <v>24</v>
      </c>
      <c r="J198">
        <f>J197+COUNTIF(전체당첨내역!$B198:$G198,9)</f>
        <v>19</v>
      </c>
      <c r="K198">
        <f>K197+COUNTIF(전체당첨내역!$B198:$G198,10)</f>
        <v>28</v>
      </c>
      <c r="L198">
        <f>L197+COUNTIF(전체당첨내역!$B198:$G198,11)</f>
        <v>22</v>
      </c>
      <c r="M198">
        <f>M197+COUNTIF(전체당첨내역!$B198:$G198,12)</f>
        <v>20</v>
      </c>
      <c r="N198">
        <f>N197+COUNTIF(전체당첨내역!$B198:$G198,13)</f>
        <v>24</v>
      </c>
      <c r="O198">
        <f>O197+COUNTIF(전체당첨내역!$B198:$G198,14)</f>
        <v>24</v>
      </c>
      <c r="P198">
        <f>P197+COUNTIF(전체당첨내역!$B198:$G198,15)</f>
        <v>24</v>
      </c>
      <c r="Q198">
        <f>Q197+COUNTIF(전체당첨내역!$B198:$G198,16)</f>
        <v>25</v>
      </c>
      <c r="R198">
        <f>R197+COUNTIF(전체당첨내역!$B198:$G198,17)</f>
        <v>30</v>
      </c>
      <c r="S198">
        <f>S197+COUNTIF(전체당첨내역!$B198:$G198,18)</f>
        <v>32</v>
      </c>
      <c r="T198">
        <f>T197+COUNTIF(전체당첨내역!$B198:$G198,19)</f>
        <v>28</v>
      </c>
      <c r="U198">
        <f>U197+COUNTIF(전체당첨내역!$B198:$G198,20)</f>
        <v>23</v>
      </c>
      <c r="V198">
        <f>V197+COUNTIF(전체당첨내역!$B198:$G198,21)</f>
        <v>24</v>
      </c>
      <c r="W198">
        <f>W197+COUNTIF(전체당첨내역!$B198:$G198,22)</f>
        <v>20</v>
      </c>
      <c r="X198">
        <f>X197+COUNTIF(전체당첨내역!$B198:$G198,23)</f>
        <v>25</v>
      </c>
      <c r="Y198">
        <f>Y197+COUNTIF(전체당첨내역!$B198:$G198,24)</f>
        <v>21</v>
      </c>
      <c r="Z198">
        <f>Z197+COUNTIF(전체당첨내역!$B198:$G198,25)</f>
        <v>29</v>
      </c>
      <c r="AA198">
        <f>AA197+COUNTIF(전체당첨내역!$B198:$G198,26)</f>
        <v>30</v>
      </c>
      <c r="AB198">
        <f>AB197+COUNTIF(전체당첨내역!$B198:$G198,27)</f>
        <v>26</v>
      </c>
      <c r="AC198">
        <f>AC197+COUNTIF(전체당첨내역!$B198:$G198,28)</f>
        <v>21</v>
      </c>
      <c r="AD198">
        <f>AD197+COUNTIF(전체당첨내역!$B198:$G198,29)</f>
        <v>26</v>
      </c>
      <c r="AE198">
        <f>AE197+COUNTIF(전체당첨내역!$B198:$G198,30)</f>
        <v>28</v>
      </c>
      <c r="AF198">
        <f>AF197+COUNTIF(전체당첨내역!$B198:$G198,31)</f>
        <v>23</v>
      </c>
      <c r="AG198">
        <f>AG197+COUNTIF(전체당첨내역!$B198:$G198,32)</f>
        <v>23</v>
      </c>
      <c r="AH198">
        <f>AH197+COUNTIF(전체당첨내역!$B198:$G198,33)</f>
        <v>29</v>
      </c>
      <c r="AI198">
        <f>AI197+COUNTIF(전체당첨내역!$B198:$G198,34)</f>
        <v>32</v>
      </c>
      <c r="AJ198">
        <f>AJ197+COUNTIF(전체당첨내역!$B198:$G198,35)</f>
        <v>29</v>
      </c>
      <c r="AK198">
        <f>AK197+COUNTIF(전체당첨내역!$B198:$G198,36)</f>
        <v>34</v>
      </c>
      <c r="AL198">
        <f>AL197+COUNTIF(전체당첨내역!$B198:$G198,37)</f>
        <v>32</v>
      </c>
      <c r="AM198">
        <f>AM197+COUNTIF(전체당첨내역!$B198:$G198,38)</f>
        <v>18</v>
      </c>
      <c r="AN198">
        <f>AN197+COUNTIF(전체당첨내역!$B198:$G198,39)</f>
        <v>27</v>
      </c>
      <c r="AO198">
        <f>AO197+COUNTIF(전체당첨내역!$B198:$G198,40)</f>
        <v>34</v>
      </c>
      <c r="AP198">
        <f>AP197+COUNTIF(전체당첨내역!$B198:$G198,41)</f>
        <v>23</v>
      </c>
      <c r="AQ198">
        <f>AQ197+COUNTIF(전체당첨내역!$B198:$G198,42)</f>
        <v>33</v>
      </c>
      <c r="AR198">
        <f>AR197+COUNTIF(전체당첨내역!$B198:$G198,43)</f>
        <v>27</v>
      </c>
      <c r="AS198">
        <f>AS197+COUNTIF(전체당첨내역!$B198:$G198,44)</f>
        <v>24</v>
      </c>
      <c r="AT198">
        <f>AT197+COUNTIF(전체당첨내역!$B198:$G198,45)</f>
        <v>27</v>
      </c>
    </row>
    <row r="199" spans="1:46" ht="16.5" customHeight="1">
      <c r="A199">
        <v>198</v>
      </c>
      <c r="B199">
        <f>B198+COUNTIF(전체당첨내역!$B199:$G199,1)</f>
        <v>27</v>
      </c>
      <c r="C199">
        <f>C198+COUNTIF(전체당첨내역!$B199:$G199,2)</f>
        <v>31</v>
      </c>
      <c r="D199">
        <f>D198+COUNTIF(전체당첨내역!$B199:$G199,3)</f>
        <v>29</v>
      </c>
      <c r="E199">
        <f>E198+COUNTIF(전체당첨내역!$B199:$G199,4)</f>
        <v>30</v>
      </c>
      <c r="F199">
        <f>F198+COUNTIF(전체당첨내역!$B199:$G199,5)</f>
        <v>22</v>
      </c>
      <c r="G199">
        <f>G198+COUNTIF(전체당첨내역!$B199:$G199,6)</f>
        <v>26</v>
      </c>
      <c r="H199">
        <f>H198+COUNTIF(전체당첨내역!$B199:$G199,7)</f>
        <v>29</v>
      </c>
      <c r="I199">
        <f>I198+COUNTIF(전체당첨내역!$B199:$G199,8)</f>
        <v>24</v>
      </c>
      <c r="J199">
        <f>J198+COUNTIF(전체당첨내역!$B199:$G199,9)</f>
        <v>19</v>
      </c>
      <c r="K199">
        <f>K198+COUNTIF(전체당첨내역!$B199:$G199,10)</f>
        <v>28</v>
      </c>
      <c r="L199">
        <f>L198+COUNTIF(전체당첨내역!$B199:$G199,11)</f>
        <v>22</v>
      </c>
      <c r="M199">
        <f>M198+COUNTIF(전체당첨내역!$B199:$G199,12)</f>
        <v>21</v>
      </c>
      <c r="N199">
        <f>N198+COUNTIF(전체당첨내역!$B199:$G199,13)</f>
        <v>24</v>
      </c>
      <c r="O199">
        <f>O198+COUNTIF(전체당첨내역!$B199:$G199,14)</f>
        <v>24</v>
      </c>
      <c r="P199">
        <f>P198+COUNTIF(전체당첨내역!$B199:$G199,15)</f>
        <v>24</v>
      </c>
      <c r="Q199">
        <f>Q198+COUNTIF(전체당첨내역!$B199:$G199,16)</f>
        <v>25</v>
      </c>
      <c r="R199">
        <f>R198+COUNTIF(전체당첨내역!$B199:$G199,17)</f>
        <v>30</v>
      </c>
      <c r="S199">
        <f>S198+COUNTIF(전체당첨내역!$B199:$G199,18)</f>
        <v>32</v>
      </c>
      <c r="T199">
        <f>T198+COUNTIF(전체당첨내역!$B199:$G199,19)</f>
        <v>29</v>
      </c>
      <c r="U199">
        <f>U198+COUNTIF(전체당첨내역!$B199:$G199,20)</f>
        <v>24</v>
      </c>
      <c r="V199">
        <f>V198+COUNTIF(전체당첨내역!$B199:$G199,21)</f>
        <v>24</v>
      </c>
      <c r="W199">
        <f>W198+COUNTIF(전체당첨내역!$B199:$G199,22)</f>
        <v>20</v>
      </c>
      <c r="X199">
        <f>X198+COUNTIF(전체당첨내역!$B199:$G199,23)</f>
        <v>25</v>
      </c>
      <c r="Y199">
        <f>Y198+COUNTIF(전체당첨내역!$B199:$G199,24)</f>
        <v>21</v>
      </c>
      <c r="Z199">
        <f>Z198+COUNTIF(전체당첨내역!$B199:$G199,25)</f>
        <v>30</v>
      </c>
      <c r="AA199">
        <f>AA198+COUNTIF(전체당첨내역!$B199:$G199,26)</f>
        <v>30</v>
      </c>
      <c r="AB199">
        <f>AB198+COUNTIF(전체당첨내역!$B199:$G199,27)</f>
        <v>26</v>
      </c>
      <c r="AC199">
        <f>AC198+COUNTIF(전체당첨내역!$B199:$G199,28)</f>
        <v>21</v>
      </c>
      <c r="AD199">
        <f>AD198+COUNTIF(전체당첨내역!$B199:$G199,29)</f>
        <v>26</v>
      </c>
      <c r="AE199">
        <f>AE198+COUNTIF(전체당첨내역!$B199:$G199,30)</f>
        <v>28</v>
      </c>
      <c r="AF199">
        <f>AF198+COUNTIF(전체당첨내역!$B199:$G199,31)</f>
        <v>23</v>
      </c>
      <c r="AG199">
        <f>AG198+COUNTIF(전체당첨내역!$B199:$G199,32)</f>
        <v>23</v>
      </c>
      <c r="AH199">
        <f>AH198+COUNTIF(전체당첨내역!$B199:$G199,33)</f>
        <v>29</v>
      </c>
      <c r="AI199">
        <f>AI198+COUNTIF(전체당첨내역!$B199:$G199,34)</f>
        <v>32</v>
      </c>
      <c r="AJ199">
        <f>AJ198+COUNTIF(전체당첨내역!$B199:$G199,35)</f>
        <v>29</v>
      </c>
      <c r="AK199">
        <f>AK198+COUNTIF(전체당첨내역!$B199:$G199,36)</f>
        <v>34</v>
      </c>
      <c r="AL199">
        <f>AL198+COUNTIF(전체당첨내역!$B199:$G199,37)</f>
        <v>32</v>
      </c>
      <c r="AM199">
        <f>AM198+COUNTIF(전체당첨내역!$B199:$G199,38)</f>
        <v>18</v>
      </c>
      <c r="AN199">
        <f>AN198+COUNTIF(전체당첨내역!$B199:$G199,39)</f>
        <v>27</v>
      </c>
      <c r="AO199">
        <f>AO198+COUNTIF(전체당첨내역!$B199:$G199,40)</f>
        <v>34</v>
      </c>
      <c r="AP199">
        <f>AP198+COUNTIF(전체당첨내역!$B199:$G199,41)</f>
        <v>24</v>
      </c>
      <c r="AQ199">
        <f>AQ198+COUNTIF(전체당첨내역!$B199:$G199,42)</f>
        <v>33</v>
      </c>
      <c r="AR199">
        <f>AR198+COUNTIF(전체당첨내역!$B199:$G199,43)</f>
        <v>27</v>
      </c>
      <c r="AS199">
        <f>AS198+COUNTIF(전체당첨내역!$B199:$G199,44)</f>
        <v>24</v>
      </c>
      <c r="AT199">
        <f>AT198+COUNTIF(전체당첨내역!$B199:$G199,45)</f>
        <v>28</v>
      </c>
    </row>
    <row r="200" spans="1:46" ht="16.5" customHeight="1">
      <c r="A200">
        <v>199</v>
      </c>
      <c r="B200">
        <f>B199+COUNTIF(전체당첨내역!$B200:$G200,1)</f>
        <v>27</v>
      </c>
      <c r="C200">
        <f>C199+COUNTIF(전체당첨내역!$B200:$G200,2)</f>
        <v>31</v>
      </c>
      <c r="D200">
        <f>D199+COUNTIF(전체당첨내역!$B200:$G200,3)</f>
        <v>29</v>
      </c>
      <c r="E200">
        <f>E199+COUNTIF(전체당첨내역!$B200:$G200,4)</f>
        <v>30</v>
      </c>
      <c r="F200">
        <f>F199+COUNTIF(전체당첨내역!$B200:$G200,5)</f>
        <v>22</v>
      </c>
      <c r="G200">
        <f>G199+COUNTIF(전체당첨내역!$B200:$G200,6)</f>
        <v>26</v>
      </c>
      <c r="H200">
        <f>H199+COUNTIF(전체당첨내역!$B200:$G200,7)</f>
        <v>29</v>
      </c>
      <c r="I200">
        <f>I199+COUNTIF(전체당첨내역!$B200:$G200,8)</f>
        <v>24</v>
      </c>
      <c r="J200">
        <f>J199+COUNTIF(전체당첨내역!$B200:$G200,9)</f>
        <v>19</v>
      </c>
      <c r="K200">
        <f>K199+COUNTIF(전체당첨내역!$B200:$G200,10)</f>
        <v>28</v>
      </c>
      <c r="L200">
        <f>L199+COUNTIF(전체당첨내역!$B200:$G200,11)</f>
        <v>22</v>
      </c>
      <c r="M200">
        <f>M199+COUNTIF(전체당첨내역!$B200:$G200,12)</f>
        <v>21</v>
      </c>
      <c r="N200">
        <f>N199+COUNTIF(전체당첨내역!$B200:$G200,13)</f>
        <v>24</v>
      </c>
      <c r="O200">
        <f>O199+COUNTIF(전체당첨내역!$B200:$G200,14)</f>
        <v>25</v>
      </c>
      <c r="P200">
        <f>P199+COUNTIF(전체당첨내역!$B200:$G200,15)</f>
        <v>24</v>
      </c>
      <c r="Q200">
        <f>Q199+COUNTIF(전체당첨내역!$B200:$G200,16)</f>
        <v>25</v>
      </c>
      <c r="R200">
        <f>R199+COUNTIF(전체당첨내역!$B200:$G200,17)</f>
        <v>30</v>
      </c>
      <c r="S200">
        <f>S199+COUNTIF(전체당첨내역!$B200:$G200,18)</f>
        <v>32</v>
      </c>
      <c r="T200">
        <f>T199+COUNTIF(전체당첨내역!$B200:$G200,19)</f>
        <v>29</v>
      </c>
      <c r="U200">
        <f>U199+COUNTIF(전체당첨내역!$B200:$G200,20)</f>
        <v>24</v>
      </c>
      <c r="V200">
        <f>V199+COUNTIF(전체당첨내역!$B200:$G200,21)</f>
        <v>25</v>
      </c>
      <c r="W200">
        <f>W199+COUNTIF(전체당첨내역!$B200:$G200,22)</f>
        <v>21</v>
      </c>
      <c r="X200">
        <f>X199+COUNTIF(전체당첨내역!$B200:$G200,23)</f>
        <v>25</v>
      </c>
      <c r="Y200">
        <f>Y199+COUNTIF(전체당첨내역!$B200:$G200,24)</f>
        <v>21</v>
      </c>
      <c r="Z200">
        <f>Z199+COUNTIF(전체당첨내역!$B200:$G200,25)</f>
        <v>31</v>
      </c>
      <c r="AA200">
        <f>AA199+COUNTIF(전체당첨내역!$B200:$G200,26)</f>
        <v>30</v>
      </c>
      <c r="AB200">
        <f>AB199+COUNTIF(전체당첨내역!$B200:$G200,27)</f>
        <v>26</v>
      </c>
      <c r="AC200">
        <f>AC199+COUNTIF(전체당첨내역!$B200:$G200,28)</f>
        <v>21</v>
      </c>
      <c r="AD200">
        <f>AD199+COUNTIF(전체당첨내역!$B200:$G200,29)</f>
        <v>26</v>
      </c>
      <c r="AE200">
        <f>AE199+COUNTIF(전체당첨내역!$B200:$G200,30)</f>
        <v>29</v>
      </c>
      <c r="AF200">
        <f>AF199+COUNTIF(전체당첨내역!$B200:$G200,31)</f>
        <v>23</v>
      </c>
      <c r="AG200">
        <f>AG199+COUNTIF(전체당첨내역!$B200:$G200,32)</f>
        <v>23</v>
      </c>
      <c r="AH200">
        <f>AH199+COUNTIF(전체당첨내역!$B200:$G200,33)</f>
        <v>29</v>
      </c>
      <c r="AI200">
        <f>AI199+COUNTIF(전체당첨내역!$B200:$G200,34)</f>
        <v>32</v>
      </c>
      <c r="AJ200">
        <f>AJ199+COUNTIF(전체당첨내역!$B200:$G200,35)</f>
        <v>29</v>
      </c>
      <c r="AK200">
        <f>AK199+COUNTIF(전체당첨내역!$B200:$G200,36)</f>
        <v>35</v>
      </c>
      <c r="AL200">
        <f>AL199+COUNTIF(전체당첨내역!$B200:$G200,37)</f>
        <v>32</v>
      </c>
      <c r="AM200">
        <f>AM199+COUNTIF(전체당첨내역!$B200:$G200,38)</f>
        <v>18</v>
      </c>
      <c r="AN200">
        <f>AN199+COUNTIF(전체당첨내역!$B200:$G200,39)</f>
        <v>27</v>
      </c>
      <c r="AO200">
        <f>AO199+COUNTIF(전체당첨내역!$B200:$G200,40)</f>
        <v>34</v>
      </c>
      <c r="AP200">
        <f>AP199+COUNTIF(전체당첨내역!$B200:$G200,41)</f>
        <v>24</v>
      </c>
      <c r="AQ200">
        <f>AQ199+COUNTIF(전체당첨내역!$B200:$G200,42)</f>
        <v>33</v>
      </c>
      <c r="AR200">
        <f>AR199+COUNTIF(전체당첨내역!$B200:$G200,43)</f>
        <v>27</v>
      </c>
      <c r="AS200">
        <f>AS199+COUNTIF(전체당첨내역!$B200:$G200,44)</f>
        <v>24</v>
      </c>
      <c r="AT200">
        <f>AT199+COUNTIF(전체당첨내역!$B200:$G200,45)</f>
        <v>28</v>
      </c>
    </row>
    <row r="201" spans="1:46" ht="16.5" customHeight="1">
      <c r="A201">
        <v>200</v>
      </c>
      <c r="B201">
        <f>B200+COUNTIF(전체당첨내역!$B201:$G201,1)</f>
        <v>27</v>
      </c>
      <c r="C201">
        <f>C200+COUNTIF(전체당첨내역!$B201:$G201,2)</f>
        <v>31</v>
      </c>
      <c r="D201">
        <f>D200+COUNTIF(전체당첨내역!$B201:$G201,3)</f>
        <v>29</v>
      </c>
      <c r="E201">
        <f>E200+COUNTIF(전체당첨내역!$B201:$G201,4)</f>
        <v>30</v>
      </c>
      <c r="F201">
        <f>F200+COUNTIF(전체당첨내역!$B201:$G201,5)</f>
        <v>23</v>
      </c>
      <c r="G201">
        <f>G200+COUNTIF(전체당첨내역!$B201:$G201,6)</f>
        <v>27</v>
      </c>
      <c r="H201">
        <f>H200+COUNTIF(전체당첨내역!$B201:$G201,7)</f>
        <v>29</v>
      </c>
      <c r="I201">
        <f>I200+COUNTIF(전체당첨내역!$B201:$G201,8)</f>
        <v>24</v>
      </c>
      <c r="J201">
        <f>J200+COUNTIF(전체당첨내역!$B201:$G201,9)</f>
        <v>19</v>
      </c>
      <c r="K201">
        <f>K200+COUNTIF(전체당첨내역!$B201:$G201,10)</f>
        <v>28</v>
      </c>
      <c r="L201">
        <f>L200+COUNTIF(전체당첨내역!$B201:$G201,11)</f>
        <v>22</v>
      </c>
      <c r="M201">
        <f>M200+COUNTIF(전체당첨내역!$B201:$G201,12)</f>
        <v>21</v>
      </c>
      <c r="N201">
        <f>N200+COUNTIF(전체당첨내역!$B201:$G201,13)</f>
        <v>25</v>
      </c>
      <c r="O201">
        <f>O200+COUNTIF(전체당첨내역!$B201:$G201,14)</f>
        <v>26</v>
      </c>
      <c r="P201">
        <f>P200+COUNTIF(전체당첨내역!$B201:$G201,15)</f>
        <v>24</v>
      </c>
      <c r="Q201">
        <f>Q200+COUNTIF(전체당첨내역!$B201:$G201,16)</f>
        <v>25</v>
      </c>
      <c r="R201">
        <f>R200+COUNTIF(전체당첨내역!$B201:$G201,17)</f>
        <v>31</v>
      </c>
      <c r="S201">
        <f>S200+COUNTIF(전체당첨내역!$B201:$G201,18)</f>
        <v>32</v>
      </c>
      <c r="T201">
        <f>T200+COUNTIF(전체당첨내역!$B201:$G201,19)</f>
        <v>29</v>
      </c>
      <c r="U201">
        <f>U200+COUNTIF(전체당첨내역!$B201:$G201,20)</f>
        <v>25</v>
      </c>
      <c r="V201">
        <f>V200+COUNTIF(전체당첨내역!$B201:$G201,21)</f>
        <v>25</v>
      </c>
      <c r="W201">
        <f>W200+COUNTIF(전체당첨내역!$B201:$G201,22)</f>
        <v>21</v>
      </c>
      <c r="X201">
        <f>X200+COUNTIF(전체당첨내역!$B201:$G201,23)</f>
        <v>25</v>
      </c>
      <c r="Y201">
        <f>Y200+COUNTIF(전체당첨내역!$B201:$G201,24)</f>
        <v>21</v>
      </c>
      <c r="Z201">
        <f>Z200+COUNTIF(전체당첨내역!$B201:$G201,25)</f>
        <v>31</v>
      </c>
      <c r="AA201">
        <f>AA200+COUNTIF(전체당첨내역!$B201:$G201,26)</f>
        <v>30</v>
      </c>
      <c r="AB201">
        <f>AB200+COUNTIF(전체당첨내역!$B201:$G201,27)</f>
        <v>26</v>
      </c>
      <c r="AC201">
        <f>AC200+COUNTIF(전체당첨내역!$B201:$G201,28)</f>
        <v>21</v>
      </c>
      <c r="AD201">
        <f>AD200+COUNTIF(전체당첨내역!$B201:$G201,29)</f>
        <v>26</v>
      </c>
      <c r="AE201">
        <f>AE200+COUNTIF(전체당첨내역!$B201:$G201,30)</f>
        <v>29</v>
      </c>
      <c r="AF201">
        <f>AF200+COUNTIF(전체당첨내역!$B201:$G201,31)</f>
        <v>23</v>
      </c>
      <c r="AG201">
        <f>AG200+COUNTIF(전체당첨내역!$B201:$G201,32)</f>
        <v>23</v>
      </c>
      <c r="AH201">
        <f>AH200+COUNTIF(전체당첨내역!$B201:$G201,33)</f>
        <v>29</v>
      </c>
      <c r="AI201">
        <f>AI200+COUNTIF(전체당첨내역!$B201:$G201,34)</f>
        <v>32</v>
      </c>
      <c r="AJ201">
        <f>AJ200+COUNTIF(전체당첨내역!$B201:$G201,35)</f>
        <v>29</v>
      </c>
      <c r="AK201">
        <f>AK200+COUNTIF(전체당첨내역!$B201:$G201,36)</f>
        <v>35</v>
      </c>
      <c r="AL201">
        <f>AL200+COUNTIF(전체당첨내역!$B201:$G201,37)</f>
        <v>32</v>
      </c>
      <c r="AM201">
        <f>AM200+COUNTIF(전체당첨내역!$B201:$G201,38)</f>
        <v>18</v>
      </c>
      <c r="AN201">
        <f>AN200+COUNTIF(전체당첨내역!$B201:$G201,39)</f>
        <v>27</v>
      </c>
      <c r="AO201">
        <f>AO200+COUNTIF(전체당첨내역!$B201:$G201,40)</f>
        <v>34</v>
      </c>
      <c r="AP201">
        <f>AP200+COUNTIF(전체당첨내역!$B201:$G201,41)</f>
        <v>24</v>
      </c>
      <c r="AQ201">
        <f>AQ200+COUNTIF(전체당첨내역!$B201:$G201,42)</f>
        <v>33</v>
      </c>
      <c r="AR201">
        <f>AR200+COUNTIF(전체당첨내역!$B201:$G201,43)</f>
        <v>27</v>
      </c>
      <c r="AS201">
        <f>AS200+COUNTIF(전체당첨내역!$B201:$G201,44)</f>
        <v>24</v>
      </c>
      <c r="AT201">
        <f>AT200+COUNTIF(전체당첨내역!$B201:$G201,45)</f>
        <v>28</v>
      </c>
    </row>
    <row r="202" spans="1:46" ht="16.5" customHeight="1">
      <c r="A202">
        <v>201</v>
      </c>
      <c r="B202">
        <f>B201+COUNTIF(전체당첨내역!$B202:$G202,1)</f>
        <v>27</v>
      </c>
      <c r="C202">
        <f>C201+COUNTIF(전체당첨내역!$B202:$G202,2)</f>
        <v>31</v>
      </c>
      <c r="D202">
        <f>D201+COUNTIF(전체당첨내역!$B202:$G202,3)</f>
        <v>30</v>
      </c>
      <c r="E202">
        <f>E201+COUNTIF(전체당첨내역!$B202:$G202,4)</f>
        <v>30</v>
      </c>
      <c r="F202">
        <f>F201+COUNTIF(전체당첨내역!$B202:$G202,5)</f>
        <v>23</v>
      </c>
      <c r="G202">
        <f>G201+COUNTIF(전체당첨내역!$B202:$G202,6)</f>
        <v>27</v>
      </c>
      <c r="H202">
        <f>H201+COUNTIF(전체당첨내역!$B202:$G202,7)</f>
        <v>29</v>
      </c>
      <c r="I202">
        <f>I201+COUNTIF(전체당첨내역!$B202:$G202,8)</f>
        <v>24</v>
      </c>
      <c r="J202">
        <f>J201+COUNTIF(전체당첨내역!$B202:$G202,9)</f>
        <v>19</v>
      </c>
      <c r="K202">
        <f>K201+COUNTIF(전체당첨내역!$B202:$G202,10)</f>
        <v>28</v>
      </c>
      <c r="L202">
        <f>L201+COUNTIF(전체당첨내역!$B202:$G202,11)</f>
        <v>23</v>
      </c>
      <c r="M202">
        <f>M201+COUNTIF(전체당첨내역!$B202:$G202,12)</f>
        <v>21</v>
      </c>
      <c r="N202">
        <f>N201+COUNTIF(전체당첨내역!$B202:$G202,13)</f>
        <v>25</v>
      </c>
      <c r="O202">
        <f>O201+COUNTIF(전체당첨내역!$B202:$G202,14)</f>
        <v>26</v>
      </c>
      <c r="P202">
        <f>P201+COUNTIF(전체당첨내역!$B202:$G202,15)</f>
        <v>24</v>
      </c>
      <c r="Q202">
        <f>Q201+COUNTIF(전체당첨내역!$B202:$G202,16)</f>
        <v>25</v>
      </c>
      <c r="R202">
        <f>R201+COUNTIF(전체당첨내역!$B202:$G202,17)</f>
        <v>31</v>
      </c>
      <c r="S202">
        <f>S201+COUNTIF(전체당첨내역!$B202:$G202,18)</f>
        <v>32</v>
      </c>
      <c r="T202">
        <f>T201+COUNTIF(전체당첨내역!$B202:$G202,19)</f>
        <v>29</v>
      </c>
      <c r="U202">
        <f>U201+COUNTIF(전체당첨내역!$B202:$G202,20)</f>
        <v>25</v>
      </c>
      <c r="V202">
        <f>V201+COUNTIF(전체당첨내역!$B202:$G202,21)</f>
        <v>25</v>
      </c>
      <c r="W202">
        <f>W201+COUNTIF(전체당첨내역!$B202:$G202,22)</f>
        <v>21</v>
      </c>
      <c r="X202">
        <f>X201+COUNTIF(전체당첨내역!$B202:$G202,23)</f>
        <v>25</v>
      </c>
      <c r="Y202">
        <f>Y201+COUNTIF(전체당첨내역!$B202:$G202,24)</f>
        <v>22</v>
      </c>
      <c r="Z202">
        <f>Z201+COUNTIF(전체당첨내역!$B202:$G202,25)</f>
        <v>31</v>
      </c>
      <c r="AA202">
        <f>AA201+COUNTIF(전체당첨내역!$B202:$G202,26)</f>
        <v>30</v>
      </c>
      <c r="AB202">
        <f>AB201+COUNTIF(전체당첨내역!$B202:$G202,27)</f>
        <v>26</v>
      </c>
      <c r="AC202">
        <f>AC201+COUNTIF(전체당첨내역!$B202:$G202,28)</f>
        <v>21</v>
      </c>
      <c r="AD202">
        <f>AD201+COUNTIF(전체당첨내역!$B202:$G202,29)</f>
        <v>26</v>
      </c>
      <c r="AE202">
        <f>AE201+COUNTIF(전체당첨내역!$B202:$G202,30)</f>
        <v>29</v>
      </c>
      <c r="AF202">
        <f>AF201+COUNTIF(전체당첨내역!$B202:$G202,31)</f>
        <v>23</v>
      </c>
      <c r="AG202">
        <f>AG201+COUNTIF(전체당첨내역!$B202:$G202,32)</f>
        <v>23</v>
      </c>
      <c r="AH202">
        <f>AH201+COUNTIF(전체당첨내역!$B202:$G202,33)</f>
        <v>29</v>
      </c>
      <c r="AI202">
        <f>AI201+COUNTIF(전체당첨내역!$B202:$G202,34)</f>
        <v>32</v>
      </c>
      <c r="AJ202">
        <f>AJ201+COUNTIF(전체당첨내역!$B202:$G202,35)</f>
        <v>29</v>
      </c>
      <c r="AK202">
        <f>AK201+COUNTIF(전체당첨내역!$B202:$G202,36)</f>
        <v>35</v>
      </c>
      <c r="AL202">
        <f>AL201+COUNTIF(전체당첨내역!$B202:$G202,37)</f>
        <v>32</v>
      </c>
      <c r="AM202">
        <f>AM201+COUNTIF(전체당첨내역!$B202:$G202,38)</f>
        <v>19</v>
      </c>
      <c r="AN202">
        <f>AN201+COUNTIF(전체당첨내역!$B202:$G202,39)</f>
        <v>28</v>
      </c>
      <c r="AO202">
        <f>AO201+COUNTIF(전체당첨내역!$B202:$G202,40)</f>
        <v>34</v>
      </c>
      <c r="AP202">
        <f>AP201+COUNTIF(전체당첨내역!$B202:$G202,41)</f>
        <v>24</v>
      </c>
      <c r="AQ202">
        <f>AQ201+COUNTIF(전체당첨내역!$B202:$G202,42)</f>
        <v>33</v>
      </c>
      <c r="AR202">
        <f>AR201+COUNTIF(전체당첨내역!$B202:$G202,43)</f>
        <v>27</v>
      </c>
      <c r="AS202">
        <f>AS201+COUNTIF(전체당첨내역!$B202:$G202,44)</f>
        <v>25</v>
      </c>
      <c r="AT202">
        <f>AT201+COUNTIF(전체당첨내역!$B202:$G202,45)</f>
        <v>28</v>
      </c>
    </row>
    <row r="203" spans="1:46" ht="16.5" customHeight="1">
      <c r="A203">
        <v>202</v>
      </c>
      <c r="B203">
        <f>B202+COUNTIF(전체당첨내역!$B203:$G203,1)</f>
        <v>27</v>
      </c>
      <c r="C203">
        <f>C202+COUNTIF(전체당첨내역!$B203:$G203,2)</f>
        <v>31</v>
      </c>
      <c r="D203">
        <f>D202+COUNTIF(전체당첨내역!$B203:$G203,3)</f>
        <v>30</v>
      </c>
      <c r="E203">
        <f>E202+COUNTIF(전체당첨내역!$B203:$G203,4)</f>
        <v>30</v>
      </c>
      <c r="F203">
        <f>F202+COUNTIF(전체당첨내역!$B203:$G203,5)</f>
        <v>23</v>
      </c>
      <c r="G203">
        <f>G202+COUNTIF(전체당첨내역!$B203:$G203,6)</f>
        <v>27</v>
      </c>
      <c r="H203">
        <f>H202+COUNTIF(전체당첨내역!$B203:$G203,7)</f>
        <v>29</v>
      </c>
      <c r="I203">
        <f>I202+COUNTIF(전체당첨내역!$B203:$G203,8)</f>
        <v>24</v>
      </c>
      <c r="J203">
        <f>J202+COUNTIF(전체당첨내역!$B203:$G203,9)</f>
        <v>19</v>
      </c>
      <c r="K203">
        <f>K202+COUNTIF(전체당첨내역!$B203:$G203,10)</f>
        <v>28</v>
      </c>
      <c r="L203">
        <f>L202+COUNTIF(전체당첨내역!$B203:$G203,11)</f>
        <v>23</v>
      </c>
      <c r="M203">
        <f>M202+COUNTIF(전체당첨내역!$B203:$G203,12)</f>
        <v>22</v>
      </c>
      <c r="N203">
        <f>N202+COUNTIF(전체당첨내역!$B203:$G203,13)</f>
        <v>25</v>
      </c>
      <c r="O203">
        <f>O202+COUNTIF(전체당첨내역!$B203:$G203,14)</f>
        <v>27</v>
      </c>
      <c r="P203">
        <f>P202+COUNTIF(전체당첨내역!$B203:$G203,15)</f>
        <v>24</v>
      </c>
      <c r="Q203">
        <f>Q202+COUNTIF(전체당첨내역!$B203:$G203,16)</f>
        <v>25</v>
      </c>
      <c r="R203">
        <f>R202+COUNTIF(전체당첨내역!$B203:$G203,17)</f>
        <v>31</v>
      </c>
      <c r="S203">
        <f>S202+COUNTIF(전체당첨내역!$B203:$G203,18)</f>
        <v>32</v>
      </c>
      <c r="T203">
        <f>T202+COUNTIF(전체당첨내역!$B203:$G203,19)</f>
        <v>29</v>
      </c>
      <c r="U203">
        <f>U202+COUNTIF(전체당첨내역!$B203:$G203,20)</f>
        <v>25</v>
      </c>
      <c r="V203">
        <f>V202+COUNTIF(전체당첨내역!$B203:$G203,21)</f>
        <v>25</v>
      </c>
      <c r="W203">
        <f>W202+COUNTIF(전체당첨내역!$B203:$G203,22)</f>
        <v>21</v>
      </c>
      <c r="X203">
        <f>X202+COUNTIF(전체당첨내역!$B203:$G203,23)</f>
        <v>25</v>
      </c>
      <c r="Y203">
        <f>Y202+COUNTIF(전체당첨내역!$B203:$G203,24)</f>
        <v>22</v>
      </c>
      <c r="Z203">
        <f>Z202+COUNTIF(전체당첨내역!$B203:$G203,25)</f>
        <v>31</v>
      </c>
      <c r="AA203">
        <f>AA202+COUNTIF(전체당첨내역!$B203:$G203,26)</f>
        <v>30</v>
      </c>
      <c r="AB203">
        <f>AB202+COUNTIF(전체당첨내역!$B203:$G203,27)</f>
        <v>27</v>
      </c>
      <c r="AC203">
        <f>AC202+COUNTIF(전체당첨내역!$B203:$G203,28)</f>
        <v>21</v>
      </c>
      <c r="AD203">
        <f>AD202+COUNTIF(전체당첨내역!$B203:$G203,29)</f>
        <v>26</v>
      </c>
      <c r="AE203">
        <f>AE202+COUNTIF(전체당첨내역!$B203:$G203,30)</f>
        <v>29</v>
      </c>
      <c r="AF203">
        <f>AF202+COUNTIF(전체당첨내역!$B203:$G203,31)</f>
        <v>23</v>
      </c>
      <c r="AG203">
        <f>AG202+COUNTIF(전체당첨내역!$B203:$G203,32)</f>
        <v>23</v>
      </c>
      <c r="AH203">
        <f>AH202+COUNTIF(전체당첨내역!$B203:$G203,33)</f>
        <v>30</v>
      </c>
      <c r="AI203">
        <f>AI202+COUNTIF(전체당첨내역!$B203:$G203,34)</f>
        <v>32</v>
      </c>
      <c r="AJ203">
        <f>AJ202+COUNTIF(전체당첨내역!$B203:$G203,35)</f>
        <v>29</v>
      </c>
      <c r="AK203">
        <f>AK202+COUNTIF(전체당첨내역!$B203:$G203,36)</f>
        <v>35</v>
      </c>
      <c r="AL203">
        <f>AL202+COUNTIF(전체당첨내역!$B203:$G203,37)</f>
        <v>32</v>
      </c>
      <c r="AM203">
        <f>AM202+COUNTIF(전체당첨내역!$B203:$G203,38)</f>
        <v>19</v>
      </c>
      <c r="AN203">
        <f>AN202+COUNTIF(전체당첨내역!$B203:$G203,39)</f>
        <v>29</v>
      </c>
      <c r="AO203">
        <f>AO202+COUNTIF(전체당첨내역!$B203:$G203,40)</f>
        <v>34</v>
      </c>
      <c r="AP203">
        <f>AP202+COUNTIF(전체당첨내역!$B203:$G203,41)</f>
        <v>24</v>
      </c>
      <c r="AQ203">
        <f>AQ202+COUNTIF(전체당첨내역!$B203:$G203,42)</f>
        <v>33</v>
      </c>
      <c r="AR203">
        <f>AR202+COUNTIF(전체당첨내역!$B203:$G203,43)</f>
        <v>27</v>
      </c>
      <c r="AS203">
        <f>AS202+COUNTIF(전체당첨내역!$B203:$G203,44)</f>
        <v>26</v>
      </c>
      <c r="AT203">
        <f>AT202+COUNTIF(전체당첨내역!$B203:$G203,45)</f>
        <v>28</v>
      </c>
    </row>
    <row r="204" spans="1:46" ht="16.5" customHeight="1">
      <c r="A204">
        <v>203</v>
      </c>
      <c r="B204">
        <f>B203+COUNTIF(전체당첨내역!$B204:$G204,1)</f>
        <v>28</v>
      </c>
      <c r="C204">
        <f>C203+COUNTIF(전체당첨내역!$B204:$G204,2)</f>
        <v>31</v>
      </c>
      <c r="D204">
        <f>D203+COUNTIF(전체당첨내역!$B204:$G204,3)</f>
        <v>31</v>
      </c>
      <c r="E204">
        <f>E203+COUNTIF(전체당첨내역!$B204:$G204,4)</f>
        <v>30</v>
      </c>
      <c r="F204">
        <f>F203+COUNTIF(전체당첨내역!$B204:$G204,5)</f>
        <v>23</v>
      </c>
      <c r="G204">
        <f>G203+COUNTIF(전체당첨내역!$B204:$G204,6)</f>
        <v>27</v>
      </c>
      <c r="H204">
        <f>H203+COUNTIF(전체당첨내역!$B204:$G204,7)</f>
        <v>29</v>
      </c>
      <c r="I204">
        <f>I203+COUNTIF(전체당첨내역!$B204:$G204,8)</f>
        <v>24</v>
      </c>
      <c r="J204">
        <f>J203+COUNTIF(전체당첨내역!$B204:$G204,9)</f>
        <v>19</v>
      </c>
      <c r="K204">
        <f>K203+COUNTIF(전체당첨내역!$B204:$G204,10)</f>
        <v>28</v>
      </c>
      <c r="L204">
        <f>L203+COUNTIF(전체당첨내역!$B204:$G204,11)</f>
        <v>24</v>
      </c>
      <c r="M204">
        <f>M203+COUNTIF(전체당첨내역!$B204:$G204,12)</f>
        <v>22</v>
      </c>
      <c r="N204">
        <f>N203+COUNTIF(전체당첨내역!$B204:$G204,13)</f>
        <v>25</v>
      </c>
      <c r="O204">
        <f>O203+COUNTIF(전체당첨내역!$B204:$G204,14)</f>
        <v>27</v>
      </c>
      <c r="P204">
        <f>P203+COUNTIF(전체당첨내역!$B204:$G204,15)</f>
        <v>24</v>
      </c>
      <c r="Q204">
        <f>Q203+COUNTIF(전체당첨내역!$B204:$G204,16)</f>
        <v>25</v>
      </c>
      <c r="R204">
        <f>R203+COUNTIF(전체당첨내역!$B204:$G204,17)</f>
        <v>31</v>
      </c>
      <c r="S204">
        <f>S203+COUNTIF(전체당첨내역!$B204:$G204,18)</f>
        <v>32</v>
      </c>
      <c r="T204">
        <f>T203+COUNTIF(전체당첨내역!$B204:$G204,19)</f>
        <v>29</v>
      </c>
      <c r="U204">
        <f>U203+COUNTIF(전체당첨내역!$B204:$G204,20)</f>
        <v>25</v>
      </c>
      <c r="V204">
        <f>V203+COUNTIF(전체당첨내역!$B204:$G204,21)</f>
        <v>25</v>
      </c>
      <c r="W204">
        <f>W203+COUNTIF(전체당첨내역!$B204:$G204,22)</f>
        <v>21</v>
      </c>
      <c r="X204">
        <f>X203+COUNTIF(전체당첨내역!$B204:$G204,23)</f>
        <v>25</v>
      </c>
      <c r="Y204">
        <f>Y203+COUNTIF(전체당첨내역!$B204:$G204,24)</f>
        <v>23</v>
      </c>
      <c r="Z204">
        <f>Z203+COUNTIF(전체당첨내역!$B204:$G204,25)</f>
        <v>31</v>
      </c>
      <c r="AA204">
        <f>AA203+COUNTIF(전체당첨내역!$B204:$G204,26)</f>
        <v>30</v>
      </c>
      <c r="AB204">
        <f>AB203+COUNTIF(전체당첨내역!$B204:$G204,27)</f>
        <v>27</v>
      </c>
      <c r="AC204">
        <f>AC203+COUNTIF(전체당첨내역!$B204:$G204,28)</f>
        <v>21</v>
      </c>
      <c r="AD204">
        <f>AD203+COUNTIF(전체당첨내역!$B204:$G204,29)</f>
        <v>26</v>
      </c>
      <c r="AE204">
        <f>AE203+COUNTIF(전체당첨내역!$B204:$G204,30)</f>
        <v>30</v>
      </c>
      <c r="AF204">
        <f>AF203+COUNTIF(전체당첨내역!$B204:$G204,31)</f>
        <v>23</v>
      </c>
      <c r="AG204">
        <f>AG203+COUNTIF(전체당첨내역!$B204:$G204,32)</f>
        <v>24</v>
      </c>
      <c r="AH204">
        <f>AH203+COUNTIF(전체당첨내역!$B204:$G204,33)</f>
        <v>30</v>
      </c>
      <c r="AI204">
        <f>AI203+COUNTIF(전체당첨내역!$B204:$G204,34)</f>
        <v>32</v>
      </c>
      <c r="AJ204">
        <f>AJ203+COUNTIF(전체당첨내역!$B204:$G204,35)</f>
        <v>29</v>
      </c>
      <c r="AK204">
        <f>AK203+COUNTIF(전체당첨내역!$B204:$G204,36)</f>
        <v>35</v>
      </c>
      <c r="AL204">
        <f>AL203+COUNTIF(전체당첨내역!$B204:$G204,37)</f>
        <v>32</v>
      </c>
      <c r="AM204">
        <f>AM203+COUNTIF(전체당첨내역!$B204:$G204,38)</f>
        <v>19</v>
      </c>
      <c r="AN204">
        <f>AN203+COUNTIF(전체당첨내역!$B204:$G204,39)</f>
        <v>29</v>
      </c>
      <c r="AO204">
        <f>AO203+COUNTIF(전체당첨내역!$B204:$G204,40)</f>
        <v>34</v>
      </c>
      <c r="AP204">
        <f>AP203+COUNTIF(전체당첨내역!$B204:$G204,41)</f>
        <v>24</v>
      </c>
      <c r="AQ204">
        <f>AQ203+COUNTIF(전체당첨내역!$B204:$G204,42)</f>
        <v>33</v>
      </c>
      <c r="AR204">
        <f>AR203+COUNTIF(전체당첨내역!$B204:$G204,43)</f>
        <v>27</v>
      </c>
      <c r="AS204">
        <f>AS203+COUNTIF(전체당첨내역!$B204:$G204,44)</f>
        <v>26</v>
      </c>
      <c r="AT204">
        <f>AT203+COUNTIF(전체당첨내역!$B204:$G204,45)</f>
        <v>28</v>
      </c>
    </row>
    <row r="205" spans="1:46" ht="16.5" customHeight="1">
      <c r="A205">
        <v>204</v>
      </c>
      <c r="B205">
        <f>B204+COUNTIF(전체당첨내역!$B205:$G205,1)</f>
        <v>28</v>
      </c>
      <c r="C205">
        <f>C204+COUNTIF(전체당첨내역!$B205:$G205,2)</f>
        <v>31</v>
      </c>
      <c r="D205">
        <f>D204+COUNTIF(전체당첨내역!$B205:$G205,3)</f>
        <v>32</v>
      </c>
      <c r="E205">
        <f>E204+COUNTIF(전체당첨내역!$B205:$G205,4)</f>
        <v>30</v>
      </c>
      <c r="F205">
        <f>F204+COUNTIF(전체당첨내역!$B205:$G205,5)</f>
        <v>23</v>
      </c>
      <c r="G205">
        <f>G204+COUNTIF(전체당첨내역!$B205:$G205,6)</f>
        <v>27</v>
      </c>
      <c r="H205">
        <f>H204+COUNTIF(전체당첨내역!$B205:$G205,7)</f>
        <v>29</v>
      </c>
      <c r="I205">
        <f>I204+COUNTIF(전체당첨내역!$B205:$G205,8)</f>
        <v>24</v>
      </c>
      <c r="J205">
        <f>J204+COUNTIF(전체당첨내역!$B205:$G205,9)</f>
        <v>19</v>
      </c>
      <c r="K205">
        <f>K204+COUNTIF(전체당첨내역!$B205:$G205,10)</f>
        <v>28</v>
      </c>
      <c r="L205">
        <f>L204+COUNTIF(전체당첨내역!$B205:$G205,11)</f>
        <v>24</v>
      </c>
      <c r="M205">
        <f>M204+COUNTIF(전체당첨내역!$B205:$G205,12)</f>
        <v>23</v>
      </c>
      <c r="N205">
        <f>N204+COUNTIF(전체당첨내역!$B205:$G205,13)</f>
        <v>25</v>
      </c>
      <c r="O205">
        <f>O204+COUNTIF(전체당첨내역!$B205:$G205,14)</f>
        <v>28</v>
      </c>
      <c r="P205">
        <f>P204+COUNTIF(전체당첨내역!$B205:$G205,15)</f>
        <v>24</v>
      </c>
      <c r="Q205">
        <f>Q204+COUNTIF(전체당첨내역!$B205:$G205,16)</f>
        <v>25</v>
      </c>
      <c r="R205">
        <f>R204+COUNTIF(전체당첨내역!$B205:$G205,17)</f>
        <v>31</v>
      </c>
      <c r="S205">
        <f>S204+COUNTIF(전체당첨내역!$B205:$G205,18)</f>
        <v>32</v>
      </c>
      <c r="T205">
        <f>T204+COUNTIF(전체당첨내역!$B205:$G205,19)</f>
        <v>29</v>
      </c>
      <c r="U205">
        <f>U204+COUNTIF(전체당첨내역!$B205:$G205,20)</f>
        <v>25</v>
      </c>
      <c r="V205">
        <f>V204+COUNTIF(전체당첨내역!$B205:$G205,21)</f>
        <v>25</v>
      </c>
      <c r="W205">
        <f>W204+COUNTIF(전체당첨내역!$B205:$G205,22)</f>
        <v>21</v>
      </c>
      <c r="X205">
        <f>X204+COUNTIF(전체당첨내역!$B205:$G205,23)</f>
        <v>25</v>
      </c>
      <c r="Y205">
        <f>Y204+COUNTIF(전체당첨내역!$B205:$G205,24)</f>
        <v>23</v>
      </c>
      <c r="Z205">
        <f>Z204+COUNTIF(전체당첨내역!$B205:$G205,25)</f>
        <v>31</v>
      </c>
      <c r="AA205">
        <f>AA204+COUNTIF(전체당첨내역!$B205:$G205,26)</f>
        <v>30</v>
      </c>
      <c r="AB205">
        <f>AB204+COUNTIF(전체당첨내역!$B205:$G205,27)</f>
        <v>27</v>
      </c>
      <c r="AC205">
        <f>AC204+COUNTIF(전체당첨내역!$B205:$G205,28)</f>
        <v>21</v>
      </c>
      <c r="AD205">
        <f>AD204+COUNTIF(전체당첨내역!$B205:$G205,29)</f>
        <v>26</v>
      </c>
      <c r="AE205">
        <f>AE204+COUNTIF(전체당첨내역!$B205:$G205,30)</f>
        <v>30</v>
      </c>
      <c r="AF205">
        <f>AF204+COUNTIF(전체당첨내역!$B205:$G205,31)</f>
        <v>23</v>
      </c>
      <c r="AG205">
        <f>AG204+COUNTIF(전체당첨내역!$B205:$G205,32)</f>
        <v>24</v>
      </c>
      <c r="AH205">
        <f>AH204+COUNTIF(전체당첨내역!$B205:$G205,33)</f>
        <v>30</v>
      </c>
      <c r="AI205">
        <f>AI204+COUNTIF(전체당첨내역!$B205:$G205,34)</f>
        <v>32</v>
      </c>
      <c r="AJ205">
        <f>AJ204+COUNTIF(전체당첨내역!$B205:$G205,35)</f>
        <v>30</v>
      </c>
      <c r="AK205">
        <f>AK204+COUNTIF(전체당첨내역!$B205:$G205,36)</f>
        <v>35</v>
      </c>
      <c r="AL205">
        <f>AL204+COUNTIF(전체당첨내역!$B205:$G205,37)</f>
        <v>32</v>
      </c>
      <c r="AM205">
        <f>AM204+COUNTIF(전체당첨내역!$B205:$G205,38)</f>
        <v>19</v>
      </c>
      <c r="AN205">
        <f>AN204+COUNTIF(전체당첨내역!$B205:$G205,39)</f>
        <v>29</v>
      </c>
      <c r="AO205">
        <f>AO204+COUNTIF(전체당첨내역!$B205:$G205,40)</f>
        <v>35</v>
      </c>
      <c r="AP205">
        <f>AP204+COUNTIF(전체당첨내역!$B205:$G205,41)</f>
        <v>24</v>
      </c>
      <c r="AQ205">
        <f>AQ204+COUNTIF(전체당첨내역!$B205:$G205,42)</f>
        <v>33</v>
      </c>
      <c r="AR205">
        <f>AR204+COUNTIF(전체당첨내역!$B205:$G205,43)</f>
        <v>27</v>
      </c>
      <c r="AS205">
        <f>AS204+COUNTIF(전체당첨내역!$B205:$G205,44)</f>
        <v>26</v>
      </c>
      <c r="AT205">
        <f>AT204+COUNTIF(전체당첨내역!$B205:$G205,45)</f>
        <v>29</v>
      </c>
    </row>
    <row r="206" spans="1:46" ht="16.5" customHeight="1">
      <c r="A206">
        <v>205</v>
      </c>
      <c r="B206">
        <f>B205+COUNTIF(전체당첨내역!$B206:$G206,1)</f>
        <v>29</v>
      </c>
      <c r="C206">
        <f>C205+COUNTIF(전체당첨내역!$B206:$G206,2)</f>
        <v>31</v>
      </c>
      <c r="D206">
        <f>D205+COUNTIF(전체당첨내역!$B206:$G206,3)</f>
        <v>33</v>
      </c>
      <c r="E206">
        <f>E205+COUNTIF(전체당첨내역!$B206:$G206,4)</f>
        <v>30</v>
      </c>
      <c r="F206">
        <f>F205+COUNTIF(전체당첨내역!$B206:$G206,5)</f>
        <v>23</v>
      </c>
      <c r="G206">
        <f>G205+COUNTIF(전체당첨내역!$B206:$G206,6)</f>
        <v>27</v>
      </c>
      <c r="H206">
        <f>H205+COUNTIF(전체당첨내역!$B206:$G206,7)</f>
        <v>29</v>
      </c>
      <c r="I206">
        <f>I205+COUNTIF(전체당첨내역!$B206:$G206,8)</f>
        <v>24</v>
      </c>
      <c r="J206">
        <f>J205+COUNTIF(전체당첨내역!$B206:$G206,9)</f>
        <v>19</v>
      </c>
      <c r="K206">
        <f>K205+COUNTIF(전체당첨내역!$B206:$G206,10)</f>
        <v>28</v>
      </c>
      <c r="L206">
        <f>L205+COUNTIF(전체당첨내역!$B206:$G206,11)</f>
        <v>24</v>
      </c>
      <c r="M206">
        <f>M205+COUNTIF(전체당첨내역!$B206:$G206,12)</f>
        <v>23</v>
      </c>
      <c r="N206">
        <f>N205+COUNTIF(전체당첨내역!$B206:$G206,13)</f>
        <v>25</v>
      </c>
      <c r="O206">
        <f>O205+COUNTIF(전체당첨내역!$B206:$G206,14)</f>
        <v>28</v>
      </c>
      <c r="P206">
        <f>P205+COUNTIF(전체당첨내역!$B206:$G206,15)</f>
        <v>24</v>
      </c>
      <c r="Q206">
        <f>Q205+COUNTIF(전체당첨내역!$B206:$G206,16)</f>
        <v>25</v>
      </c>
      <c r="R206">
        <f>R205+COUNTIF(전체당첨내역!$B206:$G206,17)</f>
        <v>31</v>
      </c>
      <c r="S206">
        <f>S205+COUNTIF(전체당첨내역!$B206:$G206,18)</f>
        <v>32</v>
      </c>
      <c r="T206">
        <f>T205+COUNTIF(전체당첨내역!$B206:$G206,19)</f>
        <v>29</v>
      </c>
      <c r="U206">
        <f>U205+COUNTIF(전체당첨내역!$B206:$G206,20)</f>
        <v>25</v>
      </c>
      <c r="V206">
        <f>V205+COUNTIF(전체당첨내역!$B206:$G206,21)</f>
        <v>26</v>
      </c>
      <c r="W206">
        <f>W205+COUNTIF(전체당첨내역!$B206:$G206,22)</f>
        <v>21</v>
      </c>
      <c r="X206">
        <f>X205+COUNTIF(전체당첨내역!$B206:$G206,23)</f>
        <v>25</v>
      </c>
      <c r="Y206">
        <f>Y205+COUNTIF(전체당첨내역!$B206:$G206,24)</f>
        <v>23</v>
      </c>
      <c r="Z206">
        <f>Z205+COUNTIF(전체당첨내역!$B206:$G206,25)</f>
        <v>31</v>
      </c>
      <c r="AA206">
        <f>AA205+COUNTIF(전체당첨내역!$B206:$G206,26)</f>
        <v>30</v>
      </c>
      <c r="AB206">
        <f>AB205+COUNTIF(전체당첨내역!$B206:$G206,27)</f>
        <v>27</v>
      </c>
      <c r="AC206">
        <f>AC205+COUNTIF(전체당첨내역!$B206:$G206,28)</f>
        <v>21</v>
      </c>
      <c r="AD206">
        <f>AD205+COUNTIF(전체당첨내역!$B206:$G206,29)</f>
        <v>27</v>
      </c>
      <c r="AE206">
        <f>AE205+COUNTIF(전체당첨내역!$B206:$G206,30)</f>
        <v>30</v>
      </c>
      <c r="AF206">
        <f>AF205+COUNTIF(전체당첨내역!$B206:$G206,31)</f>
        <v>23</v>
      </c>
      <c r="AG206">
        <f>AG205+COUNTIF(전체당첨내역!$B206:$G206,32)</f>
        <v>24</v>
      </c>
      <c r="AH206">
        <f>AH205+COUNTIF(전체당첨내역!$B206:$G206,33)</f>
        <v>30</v>
      </c>
      <c r="AI206">
        <f>AI205+COUNTIF(전체당첨내역!$B206:$G206,34)</f>
        <v>32</v>
      </c>
      <c r="AJ206">
        <f>AJ205+COUNTIF(전체당첨내역!$B206:$G206,35)</f>
        <v>31</v>
      </c>
      <c r="AK206">
        <f>AK205+COUNTIF(전체당첨내역!$B206:$G206,36)</f>
        <v>35</v>
      </c>
      <c r="AL206">
        <f>AL205+COUNTIF(전체당첨내역!$B206:$G206,37)</f>
        <v>33</v>
      </c>
      <c r="AM206">
        <f>AM205+COUNTIF(전체당첨내역!$B206:$G206,38)</f>
        <v>19</v>
      </c>
      <c r="AN206">
        <f>AN205+COUNTIF(전체당첨내역!$B206:$G206,39)</f>
        <v>29</v>
      </c>
      <c r="AO206">
        <f>AO205+COUNTIF(전체당첨내역!$B206:$G206,40)</f>
        <v>35</v>
      </c>
      <c r="AP206">
        <f>AP205+COUNTIF(전체당첨내역!$B206:$G206,41)</f>
        <v>24</v>
      </c>
      <c r="AQ206">
        <f>AQ205+COUNTIF(전체당첨내역!$B206:$G206,42)</f>
        <v>33</v>
      </c>
      <c r="AR206">
        <f>AR205+COUNTIF(전체당첨내역!$B206:$G206,43)</f>
        <v>27</v>
      </c>
      <c r="AS206">
        <f>AS205+COUNTIF(전체당첨내역!$B206:$G206,44)</f>
        <v>26</v>
      </c>
      <c r="AT206">
        <f>AT205+COUNTIF(전체당첨내역!$B206:$G206,45)</f>
        <v>29</v>
      </c>
    </row>
    <row r="207" spans="1:46" ht="16.5" customHeight="1">
      <c r="A207">
        <v>206</v>
      </c>
      <c r="B207">
        <f>B206+COUNTIF(전체당첨내역!$B207:$G207,1)</f>
        <v>30</v>
      </c>
      <c r="C207">
        <f>C206+COUNTIF(전체당첨내역!$B207:$G207,2)</f>
        <v>32</v>
      </c>
      <c r="D207">
        <f>D206+COUNTIF(전체당첨내역!$B207:$G207,3)</f>
        <v>34</v>
      </c>
      <c r="E207">
        <f>E206+COUNTIF(전체당첨내역!$B207:$G207,4)</f>
        <v>30</v>
      </c>
      <c r="F207">
        <f>F206+COUNTIF(전체당첨내역!$B207:$G207,5)</f>
        <v>23</v>
      </c>
      <c r="G207">
        <f>G206+COUNTIF(전체당첨내역!$B207:$G207,6)</f>
        <v>27</v>
      </c>
      <c r="H207">
        <f>H206+COUNTIF(전체당첨내역!$B207:$G207,7)</f>
        <v>29</v>
      </c>
      <c r="I207">
        <f>I206+COUNTIF(전체당첨내역!$B207:$G207,8)</f>
        <v>24</v>
      </c>
      <c r="J207">
        <f>J206+COUNTIF(전체당첨내역!$B207:$G207,9)</f>
        <v>19</v>
      </c>
      <c r="K207">
        <f>K206+COUNTIF(전체당첨내역!$B207:$G207,10)</f>
        <v>28</v>
      </c>
      <c r="L207">
        <f>L206+COUNTIF(전체당첨내역!$B207:$G207,11)</f>
        <v>24</v>
      </c>
      <c r="M207">
        <f>M206+COUNTIF(전체당첨내역!$B207:$G207,12)</f>
        <v>23</v>
      </c>
      <c r="N207">
        <f>N206+COUNTIF(전체당첨내역!$B207:$G207,13)</f>
        <v>25</v>
      </c>
      <c r="O207">
        <f>O206+COUNTIF(전체당첨내역!$B207:$G207,14)</f>
        <v>28</v>
      </c>
      <c r="P207">
        <f>P206+COUNTIF(전체당첨내역!$B207:$G207,15)</f>
        <v>25</v>
      </c>
      <c r="Q207">
        <f>Q206+COUNTIF(전체당첨내역!$B207:$G207,16)</f>
        <v>25</v>
      </c>
      <c r="R207">
        <f>R206+COUNTIF(전체당첨내역!$B207:$G207,17)</f>
        <v>31</v>
      </c>
      <c r="S207">
        <f>S206+COUNTIF(전체당첨내역!$B207:$G207,18)</f>
        <v>32</v>
      </c>
      <c r="T207">
        <f>T206+COUNTIF(전체당첨내역!$B207:$G207,19)</f>
        <v>29</v>
      </c>
      <c r="U207">
        <f>U206+COUNTIF(전체당첨내역!$B207:$G207,20)</f>
        <v>26</v>
      </c>
      <c r="V207">
        <f>V206+COUNTIF(전체당첨내역!$B207:$G207,21)</f>
        <v>26</v>
      </c>
      <c r="W207">
        <f>W206+COUNTIF(전체당첨내역!$B207:$G207,22)</f>
        <v>21</v>
      </c>
      <c r="X207">
        <f>X206+COUNTIF(전체당첨내역!$B207:$G207,23)</f>
        <v>25</v>
      </c>
      <c r="Y207">
        <f>Y206+COUNTIF(전체당첨내역!$B207:$G207,24)</f>
        <v>23</v>
      </c>
      <c r="Z207">
        <f>Z206+COUNTIF(전체당첨내역!$B207:$G207,25)</f>
        <v>32</v>
      </c>
      <c r="AA207">
        <f>AA206+COUNTIF(전체당첨내역!$B207:$G207,26)</f>
        <v>30</v>
      </c>
      <c r="AB207">
        <f>AB206+COUNTIF(전체당첨내역!$B207:$G207,27)</f>
        <v>27</v>
      </c>
      <c r="AC207">
        <f>AC206+COUNTIF(전체당첨내역!$B207:$G207,28)</f>
        <v>21</v>
      </c>
      <c r="AD207">
        <f>AD206+COUNTIF(전체당첨내역!$B207:$G207,29)</f>
        <v>27</v>
      </c>
      <c r="AE207">
        <f>AE206+COUNTIF(전체당첨내역!$B207:$G207,30)</f>
        <v>30</v>
      </c>
      <c r="AF207">
        <f>AF206+COUNTIF(전체당첨내역!$B207:$G207,31)</f>
        <v>23</v>
      </c>
      <c r="AG207">
        <f>AG206+COUNTIF(전체당첨내역!$B207:$G207,32)</f>
        <v>24</v>
      </c>
      <c r="AH207">
        <f>AH206+COUNTIF(전체당첨내역!$B207:$G207,33)</f>
        <v>30</v>
      </c>
      <c r="AI207">
        <f>AI206+COUNTIF(전체당첨내역!$B207:$G207,34)</f>
        <v>32</v>
      </c>
      <c r="AJ207">
        <f>AJ206+COUNTIF(전체당첨내역!$B207:$G207,35)</f>
        <v>31</v>
      </c>
      <c r="AK207">
        <f>AK206+COUNTIF(전체당첨내역!$B207:$G207,36)</f>
        <v>35</v>
      </c>
      <c r="AL207">
        <f>AL206+COUNTIF(전체당첨내역!$B207:$G207,37)</f>
        <v>33</v>
      </c>
      <c r="AM207">
        <f>AM206+COUNTIF(전체당첨내역!$B207:$G207,38)</f>
        <v>19</v>
      </c>
      <c r="AN207">
        <f>AN206+COUNTIF(전체당첨내역!$B207:$G207,39)</f>
        <v>29</v>
      </c>
      <c r="AO207">
        <f>AO206+COUNTIF(전체당첨내역!$B207:$G207,40)</f>
        <v>35</v>
      </c>
      <c r="AP207">
        <f>AP206+COUNTIF(전체당첨내역!$B207:$G207,41)</f>
        <v>24</v>
      </c>
      <c r="AQ207">
        <f>AQ206+COUNTIF(전체당첨내역!$B207:$G207,42)</f>
        <v>33</v>
      </c>
      <c r="AR207">
        <f>AR206+COUNTIF(전체당첨내역!$B207:$G207,43)</f>
        <v>27</v>
      </c>
      <c r="AS207">
        <f>AS206+COUNTIF(전체당첨내역!$B207:$G207,44)</f>
        <v>26</v>
      </c>
      <c r="AT207">
        <f>AT206+COUNTIF(전체당첨내역!$B207:$G207,45)</f>
        <v>29</v>
      </c>
    </row>
    <row r="208" spans="1:46" ht="16.5" customHeight="1">
      <c r="A208">
        <v>207</v>
      </c>
      <c r="B208">
        <f>B207+COUNTIF(전체당첨내역!$B208:$G208,1)</f>
        <v>30</v>
      </c>
      <c r="C208">
        <f>C207+COUNTIF(전체당첨내역!$B208:$G208,2)</f>
        <v>32</v>
      </c>
      <c r="D208">
        <f>D207+COUNTIF(전체당첨내역!$B208:$G208,3)</f>
        <v>35</v>
      </c>
      <c r="E208">
        <f>E207+COUNTIF(전체당첨내역!$B208:$G208,4)</f>
        <v>30</v>
      </c>
      <c r="F208">
        <f>F207+COUNTIF(전체당첨내역!$B208:$G208,5)</f>
        <v>23</v>
      </c>
      <c r="G208">
        <f>G207+COUNTIF(전체당첨내역!$B208:$G208,6)</f>
        <v>27</v>
      </c>
      <c r="H208">
        <f>H207+COUNTIF(전체당첨내역!$B208:$G208,7)</f>
        <v>29</v>
      </c>
      <c r="I208">
        <f>I207+COUNTIF(전체당첨내역!$B208:$G208,8)</f>
        <v>24</v>
      </c>
      <c r="J208">
        <f>J207+COUNTIF(전체당첨내역!$B208:$G208,9)</f>
        <v>19</v>
      </c>
      <c r="K208">
        <f>K207+COUNTIF(전체당첨내역!$B208:$G208,10)</f>
        <v>28</v>
      </c>
      <c r="L208">
        <f>L207+COUNTIF(전체당첨내역!$B208:$G208,11)</f>
        <v>25</v>
      </c>
      <c r="M208">
        <f>M207+COUNTIF(전체당첨내역!$B208:$G208,12)</f>
        <v>23</v>
      </c>
      <c r="N208">
        <f>N207+COUNTIF(전체당첨내역!$B208:$G208,13)</f>
        <v>25</v>
      </c>
      <c r="O208">
        <f>O207+COUNTIF(전체당첨내역!$B208:$G208,14)</f>
        <v>29</v>
      </c>
      <c r="P208">
        <f>P207+COUNTIF(전체당첨내역!$B208:$G208,15)</f>
        <v>25</v>
      </c>
      <c r="Q208">
        <f>Q207+COUNTIF(전체당첨내역!$B208:$G208,16)</f>
        <v>25</v>
      </c>
      <c r="R208">
        <f>R207+COUNTIF(전체당첨내역!$B208:$G208,17)</f>
        <v>31</v>
      </c>
      <c r="S208">
        <f>S207+COUNTIF(전체당첨내역!$B208:$G208,18)</f>
        <v>32</v>
      </c>
      <c r="T208">
        <f>T207+COUNTIF(전체당첨내역!$B208:$G208,19)</f>
        <v>29</v>
      </c>
      <c r="U208">
        <f>U207+COUNTIF(전체당첨내역!$B208:$G208,20)</f>
        <v>26</v>
      </c>
      <c r="V208">
        <f>V207+COUNTIF(전체당첨내역!$B208:$G208,21)</f>
        <v>26</v>
      </c>
      <c r="W208">
        <f>W207+COUNTIF(전체당첨내역!$B208:$G208,22)</f>
        <v>21</v>
      </c>
      <c r="X208">
        <f>X207+COUNTIF(전체당첨내역!$B208:$G208,23)</f>
        <v>25</v>
      </c>
      <c r="Y208">
        <f>Y207+COUNTIF(전체당첨내역!$B208:$G208,24)</f>
        <v>23</v>
      </c>
      <c r="Z208">
        <f>Z207+COUNTIF(전체당첨내역!$B208:$G208,25)</f>
        <v>32</v>
      </c>
      <c r="AA208">
        <f>AA207+COUNTIF(전체당첨내역!$B208:$G208,26)</f>
        <v>30</v>
      </c>
      <c r="AB208">
        <f>AB207+COUNTIF(전체당첨내역!$B208:$G208,27)</f>
        <v>27</v>
      </c>
      <c r="AC208">
        <f>AC207+COUNTIF(전체당첨내역!$B208:$G208,28)</f>
        <v>21</v>
      </c>
      <c r="AD208">
        <f>AD207+COUNTIF(전체당첨내역!$B208:$G208,29)</f>
        <v>27</v>
      </c>
      <c r="AE208">
        <f>AE207+COUNTIF(전체당첨내역!$B208:$G208,30)</f>
        <v>30</v>
      </c>
      <c r="AF208">
        <f>AF207+COUNTIF(전체당첨내역!$B208:$G208,31)</f>
        <v>24</v>
      </c>
      <c r="AG208">
        <f>AG207+COUNTIF(전체당첨내역!$B208:$G208,32)</f>
        <v>25</v>
      </c>
      <c r="AH208">
        <f>AH207+COUNTIF(전체당첨내역!$B208:$G208,33)</f>
        <v>30</v>
      </c>
      <c r="AI208">
        <f>AI207+COUNTIF(전체당첨내역!$B208:$G208,34)</f>
        <v>32</v>
      </c>
      <c r="AJ208">
        <f>AJ207+COUNTIF(전체당첨내역!$B208:$G208,35)</f>
        <v>31</v>
      </c>
      <c r="AK208">
        <f>AK207+COUNTIF(전체당첨내역!$B208:$G208,36)</f>
        <v>35</v>
      </c>
      <c r="AL208">
        <f>AL207+COUNTIF(전체당첨내역!$B208:$G208,37)</f>
        <v>34</v>
      </c>
      <c r="AM208">
        <f>AM207+COUNTIF(전체당첨내역!$B208:$G208,38)</f>
        <v>19</v>
      </c>
      <c r="AN208">
        <f>AN207+COUNTIF(전체당첨내역!$B208:$G208,39)</f>
        <v>29</v>
      </c>
      <c r="AO208">
        <f>AO207+COUNTIF(전체당첨내역!$B208:$G208,40)</f>
        <v>35</v>
      </c>
      <c r="AP208">
        <f>AP207+COUNTIF(전체당첨내역!$B208:$G208,41)</f>
        <v>24</v>
      </c>
      <c r="AQ208">
        <f>AQ207+COUNTIF(전체당첨내역!$B208:$G208,42)</f>
        <v>33</v>
      </c>
      <c r="AR208">
        <f>AR207+COUNTIF(전체당첨내역!$B208:$G208,43)</f>
        <v>27</v>
      </c>
      <c r="AS208">
        <f>AS207+COUNTIF(전체당첨내역!$B208:$G208,44)</f>
        <v>26</v>
      </c>
      <c r="AT208">
        <f>AT207+COUNTIF(전체당첨내역!$B208:$G208,45)</f>
        <v>29</v>
      </c>
    </row>
    <row r="209" spans="1:46" ht="16.5" customHeight="1">
      <c r="A209">
        <v>208</v>
      </c>
      <c r="B209">
        <f>B208+COUNTIF(전체당첨내역!$B209:$G209,1)</f>
        <v>30</v>
      </c>
      <c r="C209">
        <f>C208+COUNTIF(전체당첨내역!$B209:$G209,2)</f>
        <v>32</v>
      </c>
      <c r="D209">
        <f>D208+COUNTIF(전체당첨내역!$B209:$G209,3)</f>
        <v>35</v>
      </c>
      <c r="E209">
        <f>E208+COUNTIF(전체당첨내역!$B209:$G209,4)</f>
        <v>30</v>
      </c>
      <c r="F209">
        <f>F208+COUNTIF(전체당첨내역!$B209:$G209,5)</f>
        <v>23</v>
      </c>
      <c r="G209">
        <f>G208+COUNTIF(전체당첨내역!$B209:$G209,6)</f>
        <v>27</v>
      </c>
      <c r="H209">
        <f>H208+COUNTIF(전체당첨내역!$B209:$G209,7)</f>
        <v>29</v>
      </c>
      <c r="I209">
        <f>I208+COUNTIF(전체당첨내역!$B209:$G209,8)</f>
        <v>24</v>
      </c>
      <c r="J209">
        <f>J208+COUNTIF(전체당첨내역!$B209:$G209,9)</f>
        <v>19</v>
      </c>
      <c r="K209">
        <f>K208+COUNTIF(전체당첨내역!$B209:$G209,10)</f>
        <v>28</v>
      </c>
      <c r="L209">
        <f>L208+COUNTIF(전체당첨내역!$B209:$G209,11)</f>
        <v>25</v>
      </c>
      <c r="M209">
        <f>M208+COUNTIF(전체당첨내역!$B209:$G209,12)</f>
        <v>23</v>
      </c>
      <c r="N209">
        <f>N208+COUNTIF(전체당첨내역!$B209:$G209,13)</f>
        <v>25</v>
      </c>
      <c r="O209">
        <f>O208+COUNTIF(전체당첨내역!$B209:$G209,14)</f>
        <v>30</v>
      </c>
      <c r="P209">
        <f>P208+COUNTIF(전체당첨내역!$B209:$G209,15)</f>
        <v>25</v>
      </c>
      <c r="Q209">
        <f>Q208+COUNTIF(전체당첨내역!$B209:$G209,16)</f>
        <v>25</v>
      </c>
      <c r="R209">
        <f>R208+COUNTIF(전체당첨내역!$B209:$G209,17)</f>
        <v>31</v>
      </c>
      <c r="S209">
        <f>S208+COUNTIF(전체당첨내역!$B209:$G209,18)</f>
        <v>32</v>
      </c>
      <c r="T209">
        <f>T208+COUNTIF(전체당첨내역!$B209:$G209,19)</f>
        <v>29</v>
      </c>
      <c r="U209">
        <f>U208+COUNTIF(전체당첨내역!$B209:$G209,20)</f>
        <v>26</v>
      </c>
      <c r="V209">
        <f>V208+COUNTIF(전체당첨내역!$B209:$G209,21)</f>
        <v>26</v>
      </c>
      <c r="W209">
        <f>W208+COUNTIF(전체당첨내역!$B209:$G209,22)</f>
        <v>21</v>
      </c>
      <c r="X209">
        <f>X208+COUNTIF(전체당첨내역!$B209:$G209,23)</f>
        <v>25</v>
      </c>
      <c r="Y209">
        <f>Y208+COUNTIF(전체당첨내역!$B209:$G209,24)</f>
        <v>23</v>
      </c>
      <c r="Z209">
        <f>Z208+COUNTIF(전체당첨내역!$B209:$G209,25)</f>
        <v>33</v>
      </c>
      <c r="AA209">
        <f>AA208+COUNTIF(전체당첨내역!$B209:$G209,26)</f>
        <v>30</v>
      </c>
      <c r="AB209">
        <f>AB208+COUNTIF(전체당첨내역!$B209:$G209,27)</f>
        <v>27</v>
      </c>
      <c r="AC209">
        <f>AC208+COUNTIF(전체당첨내역!$B209:$G209,28)</f>
        <v>21</v>
      </c>
      <c r="AD209">
        <f>AD208+COUNTIF(전체당첨내역!$B209:$G209,29)</f>
        <v>27</v>
      </c>
      <c r="AE209">
        <f>AE208+COUNTIF(전체당첨내역!$B209:$G209,30)</f>
        <v>30</v>
      </c>
      <c r="AF209">
        <f>AF208+COUNTIF(전체당첨내역!$B209:$G209,31)</f>
        <v>25</v>
      </c>
      <c r="AG209">
        <f>AG208+COUNTIF(전체당첨내역!$B209:$G209,32)</f>
        <v>25</v>
      </c>
      <c r="AH209">
        <f>AH208+COUNTIF(전체당첨내역!$B209:$G209,33)</f>
        <v>30</v>
      </c>
      <c r="AI209">
        <f>AI208+COUNTIF(전체당첨내역!$B209:$G209,34)</f>
        <v>33</v>
      </c>
      <c r="AJ209">
        <f>AJ208+COUNTIF(전체당첨내역!$B209:$G209,35)</f>
        <v>31</v>
      </c>
      <c r="AK209">
        <f>AK208+COUNTIF(전체당첨내역!$B209:$G209,36)</f>
        <v>35</v>
      </c>
      <c r="AL209">
        <f>AL208+COUNTIF(전체당첨내역!$B209:$G209,37)</f>
        <v>34</v>
      </c>
      <c r="AM209">
        <f>AM208+COUNTIF(전체당첨내역!$B209:$G209,38)</f>
        <v>19</v>
      </c>
      <c r="AN209">
        <f>AN208+COUNTIF(전체당첨내역!$B209:$G209,39)</f>
        <v>29</v>
      </c>
      <c r="AO209">
        <f>AO208+COUNTIF(전체당첨내역!$B209:$G209,40)</f>
        <v>36</v>
      </c>
      <c r="AP209">
        <f>AP208+COUNTIF(전체당첨내역!$B209:$G209,41)</f>
        <v>24</v>
      </c>
      <c r="AQ209">
        <f>AQ208+COUNTIF(전체당첨내역!$B209:$G209,42)</f>
        <v>33</v>
      </c>
      <c r="AR209">
        <f>AR208+COUNTIF(전체당첨내역!$B209:$G209,43)</f>
        <v>27</v>
      </c>
      <c r="AS209">
        <f>AS208+COUNTIF(전체당첨내역!$B209:$G209,44)</f>
        <v>27</v>
      </c>
      <c r="AT209">
        <f>AT208+COUNTIF(전체당첨내역!$B209:$G209,45)</f>
        <v>29</v>
      </c>
    </row>
    <row r="210" spans="1:46" ht="16.5" customHeight="1">
      <c r="A210">
        <v>209</v>
      </c>
      <c r="B210">
        <f>B209+COUNTIF(전체당첨내역!$B210:$G210,1)</f>
        <v>30</v>
      </c>
      <c r="C210">
        <f>C209+COUNTIF(전체당첨내역!$B210:$G210,2)</f>
        <v>33</v>
      </c>
      <c r="D210">
        <f>D209+COUNTIF(전체당첨내역!$B210:$G210,3)</f>
        <v>35</v>
      </c>
      <c r="E210">
        <f>E209+COUNTIF(전체당첨내역!$B210:$G210,4)</f>
        <v>30</v>
      </c>
      <c r="F210">
        <f>F209+COUNTIF(전체당첨내역!$B210:$G210,5)</f>
        <v>23</v>
      </c>
      <c r="G210">
        <f>G209+COUNTIF(전체당첨내역!$B210:$G210,6)</f>
        <v>27</v>
      </c>
      <c r="H210">
        <f>H209+COUNTIF(전체당첨내역!$B210:$G210,7)</f>
        <v>30</v>
      </c>
      <c r="I210">
        <f>I209+COUNTIF(전체당첨내역!$B210:$G210,8)</f>
        <v>24</v>
      </c>
      <c r="J210">
        <f>J209+COUNTIF(전체당첨내역!$B210:$G210,9)</f>
        <v>19</v>
      </c>
      <c r="K210">
        <f>K209+COUNTIF(전체당첨내역!$B210:$G210,10)</f>
        <v>28</v>
      </c>
      <c r="L210">
        <f>L209+COUNTIF(전체당첨내역!$B210:$G210,11)</f>
        <v>25</v>
      </c>
      <c r="M210">
        <f>M209+COUNTIF(전체당첨내역!$B210:$G210,12)</f>
        <v>23</v>
      </c>
      <c r="N210">
        <f>N209+COUNTIF(전체당첨내역!$B210:$G210,13)</f>
        <v>25</v>
      </c>
      <c r="O210">
        <f>O209+COUNTIF(전체당첨내역!$B210:$G210,14)</f>
        <v>30</v>
      </c>
      <c r="P210">
        <f>P209+COUNTIF(전체당첨내역!$B210:$G210,15)</f>
        <v>25</v>
      </c>
      <c r="Q210">
        <f>Q209+COUNTIF(전체당첨내역!$B210:$G210,16)</f>
        <v>25</v>
      </c>
      <c r="R210">
        <f>R209+COUNTIF(전체당첨내역!$B210:$G210,17)</f>
        <v>31</v>
      </c>
      <c r="S210">
        <f>S209+COUNTIF(전체당첨내역!$B210:$G210,18)</f>
        <v>33</v>
      </c>
      <c r="T210">
        <f>T209+COUNTIF(전체당첨내역!$B210:$G210,19)</f>
        <v>29</v>
      </c>
      <c r="U210">
        <f>U209+COUNTIF(전체당첨내역!$B210:$G210,20)</f>
        <v>27</v>
      </c>
      <c r="V210">
        <f>V209+COUNTIF(전체당첨내역!$B210:$G210,21)</f>
        <v>26</v>
      </c>
      <c r="W210">
        <f>W209+COUNTIF(전체당첨내역!$B210:$G210,22)</f>
        <v>21</v>
      </c>
      <c r="X210">
        <f>X209+COUNTIF(전체당첨내역!$B210:$G210,23)</f>
        <v>25</v>
      </c>
      <c r="Y210">
        <f>Y209+COUNTIF(전체당첨내역!$B210:$G210,24)</f>
        <v>24</v>
      </c>
      <c r="Z210">
        <f>Z209+COUNTIF(전체당첨내역!$B210:$G210,25)</f>
        <v>33</v>
      </c>
      <c r="AA210">
        <f>AA209+COUNTIF(전체당첨내역!$B210:$G210,26)</f>
        <v>30</v>
      </c>
      <c r="AB210">
        <f>AB209+COUNTIF(전체당첨내역!$B210:$G210,27)</f>
        <v>27</v>
      </c>
      <c r="AC210">
        <f>AC209+COUNTIF(전체당첨내역!$B210:$G210,28)</f>
        <v>21</v>
      </c>
      <c r="AD210">
        <f>AD209+COUNTIF(전체당첨내역!$B210:$G210,29)</f>
        <v>27</v>
      </c>
      <c r="AE210">
        <f>AE209+COUNTIF(전체당첨내역!$B210:$G210,30)</f>
        <v>30</v>
      </c>
      <c r="AF210">
        <f>AF209+COUNTIF(전체당첨내역!$B210:$G210,31)</f>
        <v>25</v>
      </c>
      <c r="AG210">
        <f>AG209+COUNTIF(전체당첨내역!$B210:$G210,32)</f>
        <v>25</v>
      </c>
      <c r="AH210">
        <f>AH209+COUNTIF(전체당첨내역!$B210:$G210,33)</f>
        <v>31</v>
      </c>
      <c r="AI210">
        <f>AI209+COUNTIF(전체당첨내역!$B210:$G210,34)</f>
        <v>33</v>
      </c>
      <c r="AJ210">
        <f>AJ209+COUNTIF(전체당첨내역!$B210:$G210,35)</f>
        <v>31</v>
      </c>
      <c r="AK210">
        <f>AK209+COUNTIF(전체당첨내역!$B210:$G210,36)</f>
        <v>35</v>
      </c>
      <c r="AL210">
        <f>AL209+COUNTIF(전체당첨내역!$B210:$G210,37)</f>
        <v>34</v>
      </c>
      <c r="AM210">
        <f>AM209+COUNTIF(전체당첨내역!$B210:$G210,38)</f>
        <v>19</v>
      </c>
      <c r="AN210">
        <f>AN209+COUNTIF(전체당첨내역!$B210:$G210,39)</f>
        <v>29</v>
      </c>
      <c r="AO210">
        <f>AO209+COUNTIF(전체당첨내역!$B210:$G210,40)</f>
        <v>36</v>
      </c>
      <c r="AP210">
        <f>AP209+COUNTIF(전체당첨내역!$B210:$G210,41)</f>
        <v>24</v>
      </c>
      <c r="AQ210">
        <f>AQ209+COUNTIF(전체당첨내역!$B210:$G210,42)</f>
        <v>33</v>
      </c>
      <c r="AR210">
        <f>AR209+COUNTIF(전체당첨내역!$B210:$G210,43)</f>
        <v>27</v>
      </c>
      <c r="AS210">
        <f>AS209+COUNTIF(전체당첨내역!$B210:$G210,44)</f>
        <v>27</v>
      </c>
      <c r="AT210">
        <f>AT209+COUNTIF(전체당첨내역!$B210:$G210,45)</f>
        <v>29</v>
      </c>
    </row>
    <row r="211" spans="1:46" ht="16.5" customHeight="1">
      <c r="A211">
        <v>210</v>
      </c>
      <c r="B211">
        <f>B210+COUNTIF(전체당첨내역!$B211:$G211,1)</f>
        <v>30</v>
      </c>
      <c r="C211">
        <f>C210+COUNTIF(전체당첨내역!$B211:$G211,2)</f>
        <v>33</v>
      </c>
      <c r="D211">
        <f>D210+COUNTIF(전체당첨내역!$B211:$G211,3)</f>
        <v>35</v>
      </c>
      <c r="E211">
        <f>E210+COUNTIF(전체당첨내역!$B211:$G211,4)</f>
        <v>30</v>
      </c>
      <c r="F211">
        <f>F210+COUNTIF(전체당첨내역!$B211:$G211,5)</f>
        <v>23</v>
      </c>
      <c r="G211">
        <f>G210+COUNTIF(전체당첨내역!$B211:$G211,6)</f>
        <v>27</v>
      </c>
      <c r="H211">
        <f>H210+COUNTIF(전체당첨내역!$B211:$G211,7)</f>
        <v>30</v>
      </c>
      <c r="I211">
        <f>I210+COUNTIF(전체당첨내역!$B211:$G211,8)</f>
        <v>24</v>
      </c>
      <c r="J211">
        <f>J210+COUNTIF(전체당첨내역!$B211:$G211,9)</f>
        <v>19</v>
      </c>
      <c r="K211">
        <f>K210+COUNTIF(전체당첨내역!$B211:$G211,10)</f>
        <v>29</v>
      </c>
      <c r="L211">
        <f>L210+COUNTIF(전체당첨내역!$B211:$G211,11)</f>
        <v>25</v>
      </c>
      <c r="M211">
        <f>M210+COUNTIF(전체당첨내역!$B211:$G211,12)</f>
        <v>23</v>
      </c>
      <c r="N211">
        <f>N210+COUNTIF(전체당첨내역!$B211:$G211,13)</f>
        <v>25</v>
      </c>
      <c r="O211">
        <f>O210+COUNTIF(전체당첨내역!$B211:$G211,14)</f>
        <v>30</v>
      </c>
      <c r="P211">
        <f>P210+COUNTIF(전체당첨내역!$B211:$G211,15)</f>
        <v>25</v>
      </c>
      <c r="Q211">
        <f>Q210+COUNTIF(전체당첨내역!$B211:$G211,16)</f>
        <v>25</v>
      </c>
      <c r="R211">
        <f>R210+COUNTIF(전체당첨내역!$B211:$G211,17)</f>
        <v>31</v>
      </c>
      <c r="S211">
        <f>S210+COUNTIF(전체당첨내역!$B211:$G211,18)</f>
        <v>33</v>
      </c>
      <c r="T211">
        <f>T210+COUNTIF(전체당첨내역!$B211:$G211,19)</f>
        <v>30</v>
      </c>
      <c r="U211">
        <f>U210+COUNTIF(전체당첨내역!$B211:$G211,20)</f>
        <v>27</v>
      </c>
      <c r="V211">
        <f>V210+COUNTIF(전체당첨내역!$B211:$G211,21)</f>
        <v>26</v>
      </c>
      <c r="W211">
        <f>W210+COUNTIF(전체당첨내역!$B211:$G211,22)</f>
        <v>22</v>
      </c>
      <c r="X211">
        <f>X210+COUNTIF(전체당첨내역!$B211:$G211,23)</f>
        <v>26</v>
      </c>
      <c r="Y211">
        <f>Y210+COUNTIF(전체당첨내역!$B211:$G211,24)</f>
        <v>24</v>
      </c>
      <c r="Z211">
        <f>Z210+COUNTIF(전체당첨내역!$B211:$G211,25)</f>
        <v>34</v>
      </c>
      <c r="AA211">
        <f>AA210+COUNTIF(전체당첨내역!$B211:$G211,26)</f>
        <v>30</v>
      </c>
      <c r="AB211">
        <f>AB210+COUNTIF(전체당첨내역!$B211:$G211,27)</f>
        <v>27</v>
      </c>
      <c r="AC211">
        <f>AC210+COUNTIF(전체당첨내역!$B211:$G211,28)</f>
        <v>21</v>
      </c>
      <c r="AD211">
        <f>AD210+COUNTIF(전체당첨내역!$B211:$G211,29)</f>
        <v>27</v>
      </c>
      <c r="AE211">
        <f>AE210+COUNTIF(전체당첨내역!$B211:$G211,30)</f>
        <v>30</v>
      </c>
      <c r="AF211">
        <f>AF210+COUNTIF(전체당첨내역!$B211:$G211,31)</f>
        <v>25</v>
      </c>
      <c r="AG211">
        <f>AG210+COUNTIF(전체당첨내역!$B211:$G211,32)</f>
        <v>25</v>
      </c>
      <c r="AH211">
        <f>AH210+COUNTIF(전체당첨내역!$B211:$G211,33)</f>
        <v>31</v>
      </c>
      <c r="AI211">
        <f>AI210+COUNTIF(전체당첨내역!$B211:$G211,34)</f>
        <v>33</v>
      </c>
      <c r="AJ211">
        <f>AJ210+COUNTIF(전체당첨내역!$B211:$G211,35)</f>
        <v>31</v>
      </c>
      <c r="AK211">
        <f>AK210+COUNTIF(전체당첨내역!$B211:$G211,36)</f>
        <v>35</v>
      </c>
      <c r="AL211">
        <f>AL210+COUNTIF(전체당첨내역!$B211:$G211,37)</f>
        <v>35</v>
      </c>
      <c r="AM211">
        <f>AM210+COUNTIF(전체당첨내역!$B211:$G211,38)</f>
        <v>19</v>
      </c>
      <c r="AN211">
        <f>AN210+COUNTIF(전체당첨내역!$B211:$G211,39)</f>
        <v>29</v>
      </c>
      <c r="AO211">
        <f>AO210+COUNTIF(전체당첨내역!$B211:$G211,40)</f>
        <v>36</v>
      </c>
      <c r="AP211">
        <f>AP210+COUNTIF(전체당첨내역!$B211:$G211,41)</f>
        <v>24</v>
      </c>
      <c r="AQ211">
        <f>AQ210+COUNTIF(전체당첨내역!$B211:$G211,42)</f>
        <v>33</v>
      </c>
      <c r="AR211">
        <f>AR210+COUNTIF(전체당첨내역!$B211:$G211,43)</f>
        <v>27</v>
      </c>
      <c r="AS211">
        <f>AS210+COUNTIF(전체당첨내역!$B211:$G211,44)</f>
        <v>27</v>
      </c>
      <c r="AT211">
        <f>AT210+COUNTIF(전체당첨내역!$B211:$G211,45)</f>
        <v>29</v>
      </c>
    </row>
    <row r="212" spans="1:46" ht="16.5" customHeight="1">
      <c r="A212">
        <v>211</v>
      </c>
      <c r="B212">
        <f>B211+COUNTIF(전체당첨내역!$B212:$G212,1)</f>
        <v>30</v>
      </c>
      <c r="C212">
        <f>C211+COUNTIF(전체당첨내역!$B212:$G212,2)</f>
        <v>33</v>
      </c>
      <c r="D212">
        <f>D211+COUNTIF(전체당첨내역!$B212:$G212,3)</f>
        <v>35</v>
      </c>
      <c r="E212">
        <f>E211+COUNTIF(전체당첨내역!$B212:$G212,4)</f>
        <v>30</v>
      </c>
      <c r="F212">
        <f>F211+COUNTIF(전체당첨내역!$B212:$G212,5)</f>
        <v>23</v>
      </c>
      <c r="G212">
        <f>G211+COUNTIF(전체당첨내역!$B212:$G212,6)</f>
        <v>27</v>
      </c>
      <c r="H212">
        <f>H211+COUNTIF(전체당첨내역!$B212:$G212,7)</f>
        <v>30</v>
      </c>
      <c r="I212">
        <f>I211+COUNTIF(전체당첨내역!$B212:$G212,8)</f>
        <v>24</v>
      </c>
      <c r="J212">
        <f>J211+COUNTIF(전체당첨내역!$B212:$G212,9)</f>
        <v>19</v>
      </c>
      <c r="K212">
        <f>K211+COUNTIF(전체당첨내역!$B212:$G212,10)</f>
        <v>29</v>
      </c>
      <c r="L212">
        <f>L211+COUNTIF(전체당첨내역!$B212:$G212,11)</f>
        <v>25</v>
      </c>
      <c r="M212">
        <f>M211+COUNTIF(전체당첨내역!$B212:$G212,12)</f>
        <v>24</v>
      </c>
      <c r="N212">
        <f>N211+COUNTIF(전체당첨내역!$B212:$G212,13)</f>
        <v>26</v>
      </c>
      <c r="O212">
        <f>O211+COUNTIF(전체당첨내역!$B212:$G212,14)</f>
        <v>30</v>
      </c>
      <c r="P212">
        <f>P211+COUNTIF(전체당첨내역!$B212:$G212,15)</f>
        <v>25</v>
      </c>
      <c r="Q212">
        <f>Q211+COUNTIF(전체당첨내역!$B212:$G212,16)</f>
        <v>25</v>
      </c>
      <c r="R212">
        <f>R211+COUNTIF(전체당첨내역!$B212:$G212,17)</f>
        <v>32</v>
      </c>
      <c r="S212">
        <f>S211+COUNTIF(전체당첨내역!$B212:$G212,18)</f>
        <v>33</v>
      </c>
      <c r="T212">
        <f>T211+COUNTIF(전체당첨내역!$B212:$G212,19)</f>
        <v>30</v>
      </c>
      <c r="U212">
        <f>U211+COUNTIF(전체당첨내역!$B212:$G212,20)</f>
        <v>28</v>
      </c>
      <c r="V212">
        <f>V211+COUNTIF(전체당첨내역!$B212:$G212,21)</f>
        <v>26</v>
      </c>
      <c r="W212">
        <f>W211+COUNTIF(전체당첨내역!$B212:$G212,22)</f>
        <v>22</v>
      </c>
      <c r="X212">
        <f>X211+COUNTIF(전체당첨내역!$B212:$G212,23)</f>
        <v>26</v>
      </c>
      <c r="Y212">
        <f>Y211+COUNTIF(전체당첨내역!$B212:$G212,24)</f>
        <v>24</v>
      </c>
      <c r="Z212">
        <f>Z211+COUNTIF(전체당첨내역!$B212:$G212,25)</f>
        <v>34</v>
      </c>
      <c r="AA212">
        <f>AA211+COUNTIF(전체당첨내역!$B212:$G212,26)</f>
        <v>30</v>
      </c>
      <c r="AB212">
        <f>AB211+COUNTIF(전체당첨내역!$B212:$G212,27)</f>
        <v>27</v>
      </c>
      <c r="AC212">
        <f>AC211+COUNTIF(전체당첨내역!$B212:$G212,28)</f>
        <v>21</v>
      </c>
      <c r="AD212">
        <f>AD211+COUNTIF(전체당첨내역!$B212:$G212,29)</f>
        <v>27</v>
      </c>
      <c r="AE212">
        <f>AE211+COUNTIF(전체당첨내역!$B212:$G212,30)</f>
        <v>30</v>
      </c>
      <c r="AF212">
        <f>AF211+COUNTIF(전체당첨내역!$B212:$G212,31)</f>
        <v>25</v>
      </c>
      <c r="AG212">
        <f>AG211+COUNTIF(전체당첨내역!$B212:$G212,32)</f>
        <v>25</v>
      </c>
      <c r="AH212">
        <f>AH211+COUNTIF(전체당첨내역!$B212:$G212,33)</f>
        <v>32</v>
      </c>
      <c r="AI212">
        <f>AI211+COUNTIF(전체당첨내역!$B212:$G212,34)</f>
        <v>33</v>
      </c>
      <c r="AJ212">
        <f>AJ211+COUNTIF(전체당첨내역!$B212:$G212,35)</f>
        <v>31</v>
      </c>
      <c r="AK212">
        <f>AK211+COUNTIF(전체당첨내역!$B212:$G212,36)</f>
        <v>35</v>
      </c>
      <c r="AL212">
        <f>AL211+COUNTIF(전체당첨내역!$B212:$G212,37)</f>
        <v>35</v>
      </c>
      <c r="AM212">
        <f>AM211+COUNTIF(전체당첨내역!$B212:$G212,38)</f>
        <v>19</v>
      </c>
      <c r="AN212">
        <f>AN211+COUNTIF(전체당첨내역!$B212:$G212,39)</f>
        <v>29</v>
      </c>
      <c r="AO212">
        <f>AO211+COUNTIF(전체당첨내역!$B212:$G212,40)</f>
        <v>36</v>
      </c>
      <c r="AP212">
        <f>AP211+COUNTIF(전체당첨내역!$B212:$G212,41)</f>
        <v>25</v>
      </c>
      <c r="AQ212">
        <f>AQ211+COUNTIF(전체당첨내역!$B212:$G212,42)</f>
        <v>33</v>
      </c>
      <c r="AR212">
        <f>AR211+COUNTIF(전체당첨내역!$B212:$G212,43)</f>
        <v>27</v>
      </c>
      <c r="AS212">
        <f>AS211+COUNTIF(전체당첨내역!$B212:$G212,44)</f>
        <v>27</v>
      </c>
      <c r="AT212">
        <f>AT211+COUNTIF(전체당첨내역!$B212:$G212,45)</f>
        <v>29</v>
      </c>
    </row>
    <row r="213" spans="1:46" ht="16.5" customHeight="1">
      <c r="A213">
        <v>212</v>
      </c>
      <c r="B213">
        <f>B212+COUNTIF(전체당첨내역!$B213:$G213,1)</f>
        <v>30</v>
      </c>
      <c r="C213">
        <f>C212+COUNTIF(전체당첨내역!$B213:$G213,2)</f>
        <v>33</v>
      </c>
      <c r="D213">
        <f>D212+COUNTIF(전체당첨내역!$B213:$G213,3)</f>
        <v>35</v>
      </c>
      <c r="E213">
        <f>E212+COUNTIF(전체당첨내역!$B213:$G213,4)</f>
        <v>30</v>
      </c>
      <c r="F213">
        <f>F212+COUNTIF(전체당첨내역!$B213:$G213,5)</f>
        <v>23</v>
      </c>
      <c r="G213">
        <f>G212+COUNTIF(전체당첨내역!$B213:$G213,6)</f>
        <v>27</v>
      </c>
      <c r="H213">
        <f>H212+COUNTIF(전체당첨내역!$B213:$G213,7)</f>
        <v>30</v>
      </c>
      <c r="I213">
        <f>I212+COUNTIF(전체당첨내역!$B213:$G213,8)</f>
        <v>24</v>
      </c>
      <c r="J213">
        <f>J212+COUNTIF(전체당첨내역!$B213:$G213,9)</f>
        <v>19</v>
      </c>
      <c r="K213">
        <f>K212+COUNTIF(전체당첨내역!$B213:$G213,10)</f>
        <v>29</v>
      </c>
      <c r="L213">
        <f>L212+COUNTIF(전체당첨내역!$B213:$G213,11)</f>
        <v>26</v>
      </c>
      <c r="M213">
        <f>M212+COUNTIF(전체당첨내역!$B213:$G213,12)</f>
        <v>25</v>
      </c>
      <c r="N213">
        <f>N212+COUNTIF(전체당첨내역!$B213:$G213,13)</f>
        <v>26</v>
      </c>
      <c r="O213">
        <f>O212+COUNTIF(전체당첨내역!$B213:$G213,14)</f>
        <v>30</v>
      </c>
      <c r="P213">
        <f>P212+COUNTIF(전체당첨내역!$B213:$G213,15)</f>
        <v>25</v>
      </c>
      <c r="Q213">
        <f>Q212+COUNTIF(전체당첨내역!$B213:$G213,16)</f>
        <v>25</v>
      </c>
      <c r="R213">
        <f>R212+COUNTIF(전체당첨내역!$B213:$G213,17)</f>
        <v>32</v>
      </c>
      <c r="S213">
        <f>S212+COUNTIF(전체당첨내역!$B213:$G213,18)</f>
        <v>34</v>
      </c>
      <c r="T213">
        <f>T212+COUNTIF(전체당첨내역!$B213:$G213,19)</f>
        <v>30</v>
      </c>
      <c r="U213">
        <f>U212+COUNTIF(전체당첨내역!$B213:$G213,20)</f>
        <v>28</v>
      </c>
      <c r="V213">
        <f>V212+COUNTIF(전체당첨내역!$B213:$G213,21)</f>
        <v>27</v>
      </c>
      <c r="W213">
        <f>W212+COUNTIF(전체당첨내역!$B213:$G213,22)</f>
        <v>22</v>
      </c>
      <c r="X213">
        <f>X212+COUNTIF(전체당첨내역!$B213:$G213,23)</f>
        <v>26</v>
      </c>
      <c r="Y213">
        <f>Y212+COUNTIF(전체당첨내역!$B213:$G213,24)</f>
        <v>24</v>
      </c>
      <c r="Z213">
        <f>Z212+COUNTIF(전체당첨내역!$B213:$G213,25)</f>
        <v>34</v>
      </c>
      <c r="AA213">
        <f>AA212+COUNTIF(전체당첨내역!$B213:$G213,26)</f>
        <v>30</v>
      </c>
      <c r="AB213">
        <f>AB212+COUNTIF(전체당첨내역!$B213:$G213,27)</f>
        <v>27</v>
      </c>
      <c r="AC213">
        <f>AC212+COUNTIF(전체당첨내역!$B213:$G213,28)</f>
        <v>21</v>
      </c>
      <c r="AD213">
        <f>AD212+COUNTIF(전체당첨내역!$B213:$G213,29)</f>
        <v>27</v>
      </c>
      <c r="AE213">
        <f>AE212+COUNTIF(전체당첨내역!$B213:$G213,30)</f>
        <v>30</v>
      </c>
      <c r="AF213">
        <f>AF212+COUNTIF(전체당첨내역!$B213:$G213,31)</f>
        <v>26</v>
      </c>
      <c r="AG213">
        <f>AG212+COUNTIF(전체당첨내역!$B213:$G213,32)</f>
        <v>25</v>
      </c>
      <c r="AH213">
        <f>AH212+COUNTIF(전체당첨내역!$B213:$G213,33)</f>
        <v>32</v>
      </c>
      <c r="AI213">
        <f>AI212+COUNTIF(전체당첨내역!$B213:$G213,34)</f>
        <v>33</v>
      </c>
      <c r="AJ213">
        <f>AJ212+COUNTIF(전체당첨내역!$B213:$G213,35)</f>
        <v>31</v>
      </c>
      <c r="AK213">
        <f>AK212+COUNTIF(전체당첨내역!$B213:$G213,36)</f>
        <v>35</v>
      </c>
      <c r="AL213">
        <f>AL212+COUNTIF(전체당첨내역!$B213:$G213,37)</f>
        <v>35</v>
      </c>
      <c r="AM213">
        <f>AM212+COUNTIF(전체당첨내역!$B213:$G213,38)</f>
        <v>20</v>
      </c>
      <c r="AN213">
        <f>AN212+COUNTIF(전체당첨내역!$B213:$G213,39)</f>
        <v>29</v>
      </c>
      <c r="AO213">
        <f>AO212+COUNTIF(전체당첨내역!$B213:$G213,40)</f>
        <v>36</v>
      </c>
      <c r="AP213">
        <f>AP212+COUNTIF(전체당첨내역!$B213:$G213,41)</f>
        <v>25</v>
      </c>
      <c r="AQ213">
        <f>AQ212+COUNTIF(전체당첨내역!$B213:$G213,42)</f>
        <v>33</v>
      </c>
      <c r="AR213">
        <f>AR212+COUNTIF(전체당첨내역!$B213:$G213,43)</f>
        <v>27</v>
      </c>
      <c r="AS213">
        <f>AS212+COUNTIF(전체당첨내역!$B213:$G213,44)</f>
        <v>27</v>
      </c>
      <c r="AT213">
        <f>AT212+COUNTIF(전체당첨내역!$B213:$G213,45)</f>
        <v>29</v>
      </c>
    </row>
    <row r="214" spans="1:46" ht="16.5" customHeight="1">
      <c r="A214">
        <v>213</v>
      </c>
      <c r="B214">
        <f>B213+COUNTIF(전체당첨내역!$B214:$G214,1)</f>
        <v>30</v>
      </c>
      <c r="C214">
        <f>C213+COUNTIF(전체당첨내역!$B214:$G214,2)</f>
        <v>34</v>
      </c>
      <c r="D214">
        <f>D213+COUNTIF(전체당첨내역!$B214:$G214,3)</f>
        <v>36</v>
      </c>
      <c r="E214">
        <f>E213+COUNTIF(전체당첨내역!$B214:$G214,4)</f>
        <v>31</v>
      </c>
      <c r="F214">
        <f>F213+COUNTIF(전체당첨내역!$B214:$G214,5)</f>
        <v>24</v>
      </c>
      <c r="G214">
        <f>G213+COUNTIF(전체당첨내역!$B214:$G214,6)</f>
        <v>27</v>
      </c>
      <c r="H214">
        <f>H213+COUNTIF(전체당첨내역!$B214:$G214,7)</f>
        <v>30</v>
      </c>
      <c r="I214">
        <f>I213+COUNTIF(전체당첨내역!$B214:$G214,8)</f>
        <v>24</v>
      </c>
      <c r="J214">
        <f>J213+COUNTIF(전체당첨내역!$B214:$G214,9)</f>
        <v>19</v>
      </c>
      <c r="K214">
        <f>K213+COUNTIF(전체당첨내역!$B214:$G214,10)</f>
        <v>29</v>
      </c>
      <c r="L214">
        <f>L213+COUNTIF(전체당첨내역!$B214:$G214,11)</f>
        <v>26</v>
      </c>
      <c r="M214">
        <f>M213+COUNTIF(전체당첨내역!$B214:$G214,12)</f>
        <v>25</v>
      </c>
      <c r="N214">
        <f>N213+COUNTIF(전체당첨내역!$B214:$G214,13)</f>
        <v>26</v>
      </c>
      <c r="O214">
        <f>O213+COUNTIF(전체당첨내역!$B214:$G214,14)</f>
        <v>30</v>
      </c>
      <c r="P214">
        <f>P213+COUNTIF(전체당첨내역!$B214:$G214,15)</f>
        <v>25</v>
      </c>
      <c r="Q214">
        <f>Q213+COUNTIF(전체당첨내역!$B214:$G214,16)</f>
        <v>25</v>
      </c>
      <c r="R214">
        <f>R213+COUNTIF(전체당첨내역!$B214:$G214,17)</f>
        <v>32</v>
      </c>
      <c r="S214">
        <f>S213+COUNTIF(전체당첨내역!$B214:$G214,18)</f>
        <v>34</v>
      </c>
      <c r="T214">
        <f>T213+COUNTIF(전체당첨내역!$B214:$G214,19)</f>
        <v>30</v>
      </c>
      <c r="U214">
        <f>U213+COUNTIF(전체당첨내역!$B214:$G214,20)</f>
        <v>29</v>
      </c>
      <c r="V214">
        <f>V213+COUNTIF(전체당첨내역!$B214:$G214,21)</f>
        <v>27</v>
      </c>
      <c r="W214">
        <f>W213+COUNTIF(전체당첨내역!$B214:$G214,22)</f>
        <v>22</v>
      </c>
      <c r="X214">
        <f>X213+COUNTIF(전체당첨내역!$B214:$G214,23)</f>
        <v>26</v>
      </c>
      <c r="Y214">
        <f>Y213+COUNTIF(전체당첨내역!$B214:$G214,24)</f>
        <v>25</v>
      </c>
      <c r="Z214">
        <f>Z213+COUNTIF(전체당첨내역!$B214:$G214,25)</f>
        <v>34</v>
      </c>
      <c r="AA214">
        <f>AA213+COUNTIF(전체당첨내역!$B214:$G214,26)</f>
        <v>30</v>
      </c>
      <c r="AB214">
        <f>AB213+COUNTIF(전체당첨내역!$B214:$G214,27)</f>
        <v>27</v>
      </c>
      <c r="AC214">
        <f>AC213+COUNTIF(전체당첨내역!$B214:$G214,28)</f>
        <v>21</v>
      </c>
      <c r="AD214">
        <f>AD213+COUNTIF(전체당첨내역!$B214:$G214,29)</f>
        <v>27</v>
      </c>
      <c r="AE214">
        <f>AE213+COUNTIF(전체당첨내역!$B214:$G214,30)</f>
        <v>30</v>
      </c>
      <c r="AF214">
        <f>AF213+COUNTIF(전체당첨내역!$B214:$G214,31)</f>
        <v>26</v>
      </c>
      <c r="AG214">
        <f>AG213+COUNTIF(전체당첨내역!$B214:$G214,32)</f>
        <v>25</v>
      </c>
      <c r="AH214">
        <f>AH213+COUNTIF(전체당첨내역!$B214:$G214,33)</f>
        <v>32</v>
      </c>
      <c r="AI214">
        <f>AI213+COUNTIF(전체당첨내역!$B214:$G214,34)</f>
        <v>33</v>
      </c>
      <c r="AJ214">
        <f>AJ213+COUNTIF(전체당첨내역!$B214:$G214,35)</f>
        <v>31</v>
      </c>
      <c r="AK214">
        <f>AK213+COUNTIF(전체당첨내역!$B214:$G214,36)</f>
        <v>35</v>
      </c>
      <c r="AL214">
        <f>AL213+COUNTIF(전체당첨내역!$B214:$G214,37)</f>
        <v>35</v>
      </c>
      <c r="AM214">
        <f>AM213+COUNTIF(전체당첨내역!$B214:$G214,38)</f>
        <v>20</v>
      </c>
      <c r="AN214">
        <f>AN213+COUNTIF(전체당첨내역!$B214:$G214,39)</f>
        <v>29</v>
      </c>
      <c r="AO214">
        <f>AO213+COUNTIF(전체당첨내역!$B214:$G214,40)</f>
        <v>36</v>
      </c>
      <c r="AP214">
        <f>AP213+COUNTIF(전체당첨내역!$B214:$G214,41)</f>
        <v>25</v>
      </c>
      <c r="AQ214">
        <f>AQ213+COUNTIF(전체당첨내역!$B214:$G214,42)</f>
        <v>33</v>
      </c>
      <c r="AR214">
        <f>AR213+COUNTIF(전체당첨내역!$B214:$G214,43)</f>
        <v>27</v>
      </c>
      <c r="AS214">
        <f>AS213+COUNTIF(전체당첨내역!$B214:$G214,44)</f>
        <v>27</v>
      </c>
      <c r="AT214">
        <f>AT213+COUNTIF(전체당첨내역!$B214:$G214,45)</f>
        <v>29</v>
      </c>
    </row>
    <row r="215" spans="1:46" ht="16.5" customHeight="1">
      <c r="A215">
        <v>214</v>
      </c>
      <c r="B215">
        <f>B214+COUNTIF(전체당첨내역!$B215:$G215,1)</f>
        <v>30</v>
      </c>
      <c r="C215">
        <f>C214+COUNTIF(전체당첨내역!$B215:$G215,2)</f>
        <v>34</v>
      </c>
      <c r="D215">
        <f>D214+COUNTIF(전체당첨내역!$B215:$G215,3)</f>
        <v>36</v>
      </c>
      <c r="E215">
        <f>E214+COUNTIF(전체당첨내역!$B215:$G215,4)</f>
        <v>31</v>
      </c>
      <c r="F215">
        <f>F214+COUNTIF(전체당첨내역!$B215:$G215,5)</f>
        <v>25</v>
      </c>
      <c r="G215">
        <f>G214+COUNTIF(전체당첨내역!$B215:$G215,6)</f>
        <v>27</v>
      </c>
      <c r="H215">
        <f>H214+COUNTIF(전체당첨내역!$B215:$G215,7)</f>
        <v>31</v>
      </c>
      <c r="I215">
        <f>I214+COUNTIF(전체당첨내역!$B215:$G215,8)</f>
        <v>24</v>
      </c>
      <c r="J215">
        <f>J214+COUNTIF(전체당첨내역!$B215:$G215,9)</f>
        <v>19</v>
      </c>
      <c r="K215">
        <f>K214+COUNTIF(전체당첨내역!$B215:$G215,10)</f>
        <v>29</v>
      </c>
      <c r="L215">
        <f>L214+COUNTIF(전체당첨내역!$B215:$G215,11)</f>
        <v>26</v>
      </c>
      <c r="M215">
        <f>M214+COUNTIF(전체당첨내역!$B215:$G215,12)</f>
        <v>25</v>
      </c>
      <c r="N215">
        <f>N214+COUNTIF(전체당첨내역!$B215:$G215,13)</f>
        <v>26</v>
      </c>
      <c r="O215">
        <f>O214+COUNTIF(전체당첨내역!$B215:$G215,14)</f>
        <v>30</v>
      </c>
      <c r="P215">
        <f>P214+COUNTIF(전체당첨내역!$B215:$G215,15)</f>
        <v>25</v>
      </c>
      <c r="Q215">
        <f>Q214+COUNTIF(전체당첨내역!$B215:$G215,16)</f>
        <v>25</v>
      </c>
      <c r="R215">
        <f>R214+COUNTIF(전체당첨내역!$B215:$G215,17)</f>
        <v>32</v>
      </c>
      <c r="S215">
        <f>S214+COUNTIF(전체당첨내역!$B215:$G215,18)</f>
        <v>34</v>
      </c>
      <c r="T215">
        <f>T214+COUNTIF(전체당첨내역!$B215:$G215,19)</f>
        <v>30</v>
      </c>
      <c r="U215">
        <f>U214+COUNTIF(전체당첨내역!$B215:$G215,20)</f>
        <v>30</v>
      </c>
      <c r="V215">
        <f>V214+COUNTIF(전체당첨내역!$B215:$G215,21)</f>
        <v>27</v>
      </c>
      <c r="W215">
        <f>W214+COUNTIF(전체당첨내역!$B215:$G215,22)</f>
        <v>22</v>
      </c>
      <c r="X215">
        <f>X214+COUNTIF(전체당첨내역!$B215:$G215,23)</f>
        <v>26</v>
      </c>
      <c r="Y215">
        <f>Y214+COUNTIF(전체당첨내역!$B215:$G215,24)</f>
        <v>25</v>
      </c>
      <c r="Z215">
        <f>Z214+COUNTIF(전체당첨내역!$B215:$G215,25)</f>
        <v>35</v>
      </c>
      <c r="AA215">
        <f>AA214+COUNTIF(전체당첨내역!$B215:$G215,26)</f>
        <v>30</v>
      </c>
      <c r="AB215">
        <f>AB214+COUNTIF(전체당첨내역!$B215:$G215,27)</f>
        <v>27</v>
      </c>
      <c r="AC215">
        <f>AC214+COUNTIF(전체당첨내역!$B215:$G215,28)</f>
        <v>22</v>
      </c>
      <c r="AD215">
        <f>AD214+COUNTIF(전체당첨내역!$B215:$G215,29)</f>
        <v>27</v>
      </c>
      <c r="AE215">
        <f>AE214+COUNTIF(전체당첨내역!$B215:$G215,30)</f>
        <v>30</v>
      </c>
      <c r="AF215">
        <f>AF214+COUNTIF(전체당첨내역!$B215:$G215,31)</f>
        <v>26</v>
      </c>
      <c r="AG215">
        <f>AG214+COUNTIF(전체당첨내역!$B215:$G215,32)</f>
        <v>25</v>
      </c>
      <c r="AH215">
        <f>AH214+COUNTIF(전체당첨내역!$B215:$G215,33)</f>
        <v>32</v>
      </c>
      <c r="AI215">
        <f>AI214+COUNTIF(전체당첨내역!$B215:$G215,34)</f>
        <v>33</v>
      </c>
      <c r="AJ215">
        <f>AJ214+COUNTIF(전체당첨내역!$B215:$G215,35)</f>
        <v>31</v>
      </c>
      <c r="AK215">
        <f>AK214+COUNTIF(전체당첨내역!$B215:$G215,36)</f>
        <v>35</v>
      </c>
      <c r="AL215">
        <f>AL214+COUNTIF(전체당첨내역!$B215:$G215,37)</f>
        <v>36</v>
      </c>
      <c r="AM215">
        <f>AM214+COUNTIF(전체당첨내역!$B215:$G215,38)</f>
        <v>20</v>
      </c>
      <c r="AN215">
        <f>AN214+COUNTIF(전체당첨내역!$B215:$G215,39)</f>
        <v>29</v>
      </c>
      <c r="AO215">
        <f>AO214+COUNTIF(전체당첨내역!$B215:$G215,40)</f>
        <v>36</v>
      </c>
      <c r="AP215">
        <f>AP214+COUNTIF(전체당첨내역!$B215:$G215,41)</f>
        <v>25</v>
      </c>
      <c r="AQ215">
        <f>AQ214+COUNTIF(전체당첨내역!$B215:$G215,42)</f>
        <v>33</v>
      </c>
      <c r="AR215">
        <f>AR214+COUNTIF(전체당첨내역!$B215:$G215,43)</f>
        <v>27</v>
      </c>
      <c r="AS215">
        <f>AS214+COUNTIF(전체당첨내역!$B215:$G215,44)</f>
        <v>27</v>
      </c>
      <c r="AT215">
        <f>AT214+COUNTIF(전체당첨내역!$B215:$G215,45)</f>
        <v>29</v>
      </c>
    </row>
    <row r="216" spans="1:46" ht="16.5" customHeight="1">
      <c r="A216">
        <v>215</v>
      </c>
      <c r="B216">
        <f>B215+COUNTIF(전체당첨내역!$B216:$G216,1)</f>
        <v>30</v>
      </c>
      <c r="C216">
        <f>C215+COUNTIF(전체당첨내역!$B216:$G216,2)</f>
        <v>35</v>
      </c>
      <c r="D216">
        <f>D215+COUNTIF(전체당첨내역!$B216:$G216,3)</f>
        <v>37</v>
      </c>
      <c r="E216">
        <f>E215+COUNTIF(전체당첨내역!$B216:$G216,4)</f>
        <v>31</v>
      </c>
      <c r="F216">
        <f>F215+COUNTIF(전체당첨내역!$B216:$G216,5)</f>
        <v>25</v>
      </c>
      <c r="G216">
        <f>G215+COUNTIF(전체당첨내역!$B216:$G216,6)</f>
        <v>27</v>
      </c>
      <c r="H216">
        <f>H215+COUNTIF(전체당첨내역!$B216:$G216,7)</f>
        <v>32</v>
      </c>
      <c r="I216">
        <f>I215+COUNTIF(전체당첨내역!$B216:$G216,8)</f>
        <v>24</v>
      </c>
      <c r="J216">
        <f>J215+COUNTIF(전체당첨내역!$B216:$G216,9)</f>
        <v>19</v>
      </c>
      <c r="K216">
        <f>K215+COUNTIF(전체당첨내역!$B216:$G216,10)</f>
        <v>29</v>
      </c>
      <c r="L216">
        <f>L215+COUNTIF(전체당첨내역!$B216:$G216,11)</f>
        <v>26</v>
      </c>
      <c r="M216">
        <f>M215+COUNTIF(전체당첨내역!$B216:$G216,12)</f>
        <v>25</v>
      </c>
      <c r="N216">
        <f>N215+COUNTIF(전체당첨내역!$B216:$G216,13)</f>
        <v>26</v>
      </c>
      <c r="O216">
        <f>O215+COUNTIF(전체당첨내역!$B216:$G216,14)</f>
        <v>30</v>
      </c>
      <c r="P216">
        <f>P215+COUNTIF(전체당첨내역!$B216:$G216,15)</f>
        <v>26</v>
      </c>
      <c r="Q216">
        <f>Q215+COUNTIF(전체당첨내역!$B216:$G216,16)</f>
        <v>25</v>
      </c>
      <c r="R216">
        <f>R215+COUNTIF(전체당첨내역!$B216:$G216,17)</f>
        <v>32</v>
      </c>
      <c r="S216">
        <f>S215+COUNTIF(전체당첨내역!$B216:$G216,18)</f>
        <v>34</v>
      </c>
      <c r="T216">
        <f>T215+COUNTIF(전체당첨내역!$B216:$G216,19)</f>
        <v>30</v>
      </c>
      <c r="U216">
        <f>U215+COUNTIF(전체당첨내역!$B216:$G216,20)</f>
        <v>30</v>
      </c>
      <c r="V216">
        <f>V215+COUNTIF(전체당첨내역!$B216:$G216,21)</f>
        <v>27</v>
      </c>
      <c r="W216">
        <f>W215+COUNTIF(전체당첨내역!$B216:$G216,22)</f>
        <v>22</v>
      </c>
      <c r="X216">
        <f>X215+COUNTIF(전체당첨내역!$B216:$G216,23)</f>
        <v>26</v>
      </c>
      <c r="Y216">
        <f>Y215+COUNTIF(전체당첨내역!$B216:$G216,24)</f>
        <v>25</v>
      </c>
      <c r="Z216">
        <f>Z215+COUNTIF(전체당첨내역!$B216:$G216,25)</f>
        <v>35</v>
      </c>
      <c r="AA216">
        <f>AA215+COUNTIF(전체당첨내역!$B216:$G216,26)</f>
        <v>30</v>
      </c>
      <c r="AB216">
        <f>AB215+COUNTIF(전체당첨내역!$B216:$G216,27)</f>
        <v>27</v>
      </c>
      <c r="AC216">
        <f>AC215+COUNTIF(전체당첨내역!$B216:$G216,28)</f>
        <v>22</v>
      </c>
      <c r="AD216">
        <f>AD215+COUNTIF(전체당첨내역!$B216:$G216,29)</f>
        <v>27</v>
      </c>
      <c r="AE216">
        <f>AE215+COUNTIF(전체당첨내역!$B216:$G216,30)</f>
        <v>30</v>
      </c>
      <c r="AF216">
        <f>AF215+COUNTIF(전체당첨내역!$B216:$G216,31)</f>
        <v>26</v>
      </c>
      <c r="AG216">
        <f>AG215+COUNTIF(전체당첨내역!$B216:$G216,32)</f>
        <v>25</v>
      </c>
      <c r="AH216">
        <f>AH215+COUNTIF(전체당첨내역!$B216:$G216,33)</f>
        <v>32</v>
      </c>
      <c r="AI216">
        <f>AI215+COUNTIF(전체당첨내역!$B216:$G216,34)</f>
        <v>33</v>
      </c>
      <c r="AJ216">
        <f>AJ215+COUNTIF(전체당첨내역!$B216:$G216,35)</f>
        <v>31</v>
      </c>
      <c r="AK216">
        <f>AK215+COUNTIF(전체당첨내역!$B216:$G216,36)</f>
        <v>35</v>
      </c>
      <c r="AL216">
        <f>AL215+COUNTIF(전체당첨내역!$B216:$G216,37)</f>
        <v>36</v>
      </c>
      <c r="AM216">
        <f>AM215+COUNTIF(전체당첨내역!$B216:$G216,38)</f>
        <v>20</v>
      </c>
      <c r="AN216">
        <f>AN215+COUNTIF(전체당첨내역!$B216:$G216,39)</f>
        <v>29</v>
      </c>
      <c r="AO216">
        <f>AO215+COUNTIF(전체당첨내역!$B216:$G216,40)</f>
        <v>36</v>
      </c>
      <c r="AP216">
        <f>AP215+COUNTIF(전체당첨내역!$B216:$G216,41)</f>
        <v>25</v>
      </c>
      <c r="AQ216">
        <f>AQ215+COUNTIF(전체당첨내역!$B216:$G216,42)</f>
        <v>33</v>
      </c>
      <c r="AR216">
        <f>AR215+COUNTIF(전체당첨내역!$B216:$G216,43)</f>
        <v>28</v>
      </c>
      <c r="AS216">
        <f>AS215+COUNTIF(전체당첨내역!$B216:$G216,44)</f>
        <v>28</v>
      </c>
      <c r="AT216">
        <f>AT215+COUNTIF(전체당첨내역!$B216:$G216,45)</f>
        <v>29</v>
      </c>
    </row>
    <row r="217" spans="1:46" ht="16.5" customHeight="1">
      <c r="A217">
        <v>216</v>
      </c>
      <c r="B217">
        <f>B216+COUNTIF(전체당첨내역!$B217:$G217,1)</f>
        <v>30</v>
      </c>
      <c r="C217">
        <f>C216+COUNTIF(전체당첨내역!$B217:$G217,2)</f>
        <v>35</v>
      </c>
      <c r="D217">
        <f>D216+COUNTIF(전체당첨내역!$B217:$G217,3)</f>
        <v>37</v>
      </c>
      <c r="E217">
        <f>E216+COUNTIF(전체당첨내역!$B217:$G217,4)</f>
        <v>31</v>
      </c>
      <c r="F217">
        <f>F216+COUNTIF(전체당첨내역!$B217:$G217,5)</f>
        <v>25</v>
      </c>
      <c r="G217">
        <f>G216+COUNTIF(전체당첨내역!$B217:$G217,6)</f>
        <v>27</v>
      </c>
      <c r="H217">
        <f>H216+COUNTIF(전체당첨내역!$B217:$G217,7)</f>
        <v>33</v>
      </c>
      <c r="I217">
        <f>I216+COUNTIF(전체당첨내역!$B217:$G217,8)</f>
        <v>24</v>
      </c>
      <c r="J217">
        <f>J216+COUNTIF(전체당첨내역!$B217:$G217,9)</f>
        <v>19</v>
      </c>
      <c r="K217">
        <f>K216+COUNTIF(전체당첨내역!$B217:$G217,10)</f>
        <v>29</v>
      </c>
      <c r="L217">
        <f>L216+COUNTIF(전체당첨내역!$B217:$G217,11)</f>
        <v>26</v>
      </c>
      <c r="M217">
        <f>M216+COUNTIF(전체당첨내역!$B217:$G217,12)</f>
        <v>25</v>
      </c>
      <c r="N217">
        <f>N216+COUNTIF(전체당첨내역!$B217:$G217,13)</f>
        <v>26</v>
      </c>
      <c r="O217">
        <f>O216+COUNTIF(전체당첨내역!$B217:$G217,14)</f>
        <v>30</v>
      </c>
      <c r="P217">
        <f>P216+COUNTIF(전체당첨내역!$B217:$G217,15)</f>
        <v>26</v>
      </c>
      <c r="Q217">
        <f>Q216+COUNTIF(전체당첨내역!$B217:$G217,16)</f>
        <v>26</v>
      </c>
      <c r="R217">
        <f>R216+COUNTIF(전체당첨내역!$B217:$G217,17)</f>
        <v>33</v>
      </c>
      <c r="S217">
        <f>S216+COUNTIF(전체당첨내역!$B217:$G217,18)</f>
        <v>34</v>
      </c>
      <c r="T217">
        <f>T216+COUNTIF(전체당첨내역!$B217:$G217,19)</f>
        <v>30</v>
      </c>
      <c r="U217">
        <f>U216+COUNTIF(전체당첨내역!$B217:$G217,20)</f>
        <v>30</v>
      </c>
      <c r="V217">
        <f>V216+COUNTIF(전체당첨내역!$B217:$G217,21)</f>
        <v>27</v>
      </c>
      <c r="W217">
        <f>W216+COUNTIF(전체당첨내역!$B217:$G217,22)</f>
        <v>22</v>
      </c>
      <c r="X217">
        <f>X216+COUNTIF(전체당첨내역!$B217:$G217,23)</f>
        <v>26</v>
      </c>
      <c r="Y217">
        <f>Y216+COUNTIF(전체당첨내역!$B217:$G217,24)</f>
        <v>25</v>
      </c>
      <c r="Z217">
        <f>Z216+COUNTIF(전체당첨내역!$B217:$G217,25)</f>
        <v>35</v>
      </c>
      <c r="AA217">
        <f>AA216+COUNTIF(전체당첨내역!$B217:$G217,26)</f>
        <v>30</v>
      </c>
      <c r="AB217">
        <f>AB216+COUNTIF(전체당첨내역!$B217:$G217,27)</f>
        <v>27</v>
      </c>
      <c r="AC217">
        <f>AC216+COUNTIF(전체당첨내역!$B217:$G217,28)</f>
        <v>22</v>
      </c>
      <c r="AD217">
        <f>AD216+COUNTIF(전체당첨내역!$B217:$G217,29)</f>
        <v>27</v>
      </c>
      <c r="AE217">
        <f>AE216+COUNTIF(전체당첨내역!$B217:$G217,30)</f>
        <v>30</v>
      </c>
      <c r="AF217">
        <f>AF216+COUNTIF(전체당첨내역!$B217:$G217,31)</f>
        <v>26</v>
      </c>
      <c r="AG217">
        <f>AG216+COUNTIF(전체당첨내역!$B217:$G217,32)</f>
        <v>25</v>
      </c>
      <c r="AH217">
        <f>AH216+COUNTIF(전체당첨내역!$B217:$G217,33)</f>
        <v>33</v>
      </c>
      <c r="AI217">
        <f>AI216+COUNTIF(전체당첨내역!$B217:$G217,34)</f>
        <v>33</v>
      </c>
      <c r="AJ217">
        <f>AJ216+COUNTIF(전체당첨내역!$B217:$G217,35)</f>
        <v>31</v>
      </c>
      <c r="AK217">
        <f>AK216+COUNTIF(전체당첨내역!$B217:$G217,36)</f>
        <v>36</v>
      </c>
      <c r="AL217">
        <f>AL216+COUNTIF(전체당첨내역!$B217:$G217,37)</f>
        <v>36</v>
      </c>
      <c r="AM217">
        <f>AM216+COUNTIF(전체당첨내역!$B217:$G217,38)</f>
        <v>20</v>
      </c>
      <c r="AN217">
        <f>AN216+COUNTIF(전체당첨내역!$B217:$G217,39)</f>
        <v>29</v>
      </c>
      <c r="AO217">
        <f>AO216+COUNTIF(전체당첨내역!$B217:$G217,40)</f>
        <v>37</v>
      </c>
      <c r="AP217">
        <f>AP216+COUNTIF(전체당첨내역!$B217:$G217,41)</f>
        <v>25</v>
      </c>
      <c r="AQ217">
        <f>AQ216+COUNTIF(전체당첨내역!$B217:$G217,42)</f>
        <v>33</v>
      </c>
      <c r="AR217">
        <f>AR216+COUNTIF(전체당첨내역!$B217:$G217,43)</f>
        <v>28</v>
      </c>
      <c r="AS217">
        <f>AS216+COUNTIF(전체당첨내역!$B217:$G217,44)</f>
        <v>28</v>
      </c>
      <c r="AT217">
        <f>AT216+COUNTIF(전체당첨내역!$B217:$G217,45)</f>
        <v>29</v>
      </c>
    </row>
    <row r="218" spans="1:46" ht="16.5" customHeight="1">
      <c r="A218">
        <v>217</v>
      </c>
      <c r="B218">
        <f>B217+COUNTIF(전체당첨내역!$B218:$G218,1)</f>
        <v>30</v>
      </c>
      <c r="C218">
        <f>C217+COUNTIF(전체당첨내역!$B218:$G218,2)</f>
        <v>35</v>
      </c>
      <c r="D218">
        <f>D217+COUNTIF(전체당첨내역!$B218:$G218,3)</f>
        <v>37</v>
      </c>
      <c r="E218">
        <f>E217+COUNTIF(전체당첨내역!$B218:$G218,4)</f>
        <v>31</v>
      </c>
      <c r="F218">
        <f>F217+COUNTIF(전체당첨내역!$B218:$G218,5)</f>
        <v>25</v>
      </c>
      <c r="G218">
        <f>G217+COUNTIF(전체당첨내역!$B218:$G218,6)</f>
        <v>27</v>
      </c>
      <c r="H218">
        <f>H217+COUNTIF(전체당첨내역!$B218:$G218,7)</f>
        <v>33</v>
      </c>
      <c r="I218">
        <f>I217+COUNTIF(전체당첨내역!$B218:$G218,8)</f>
        <v>24</v>
      </c>
      <c r="J218">
        <f>J217+COUNTIF(전체당첨내역!$B218:$G218,9)</f>
        <v>19</v>
      </c>
      <c r="K218">
        <f>K217+COUNTIF(전체당첨내역!$B218:$G218,10)</f>
        <v>29</v>
      </c>
      <c r="L218">
        <f>L217+COUNTIF(전체당첨내역!$B218:$G218,11)</f>
        <v>26</v>
      </c>
      <c r="M218">
        <f>M217+COUNTIF(전체당첨내역!$B218:$G218,12)</f>
        <v>25</v>
      </c>
      <c r="N218">
        <f>N217+COUNTIF(전체당첨내역!$B218:$G218,13)</f>
        <v>26</v>
      </c>
      <c r="O218">
        <f>O217+COUNTIF(전체당첨내역!$B218:$G218,14)</f>
        <v>30</v>
      </c>
      <c r="P218">
        <f>P217+COUNTIF(전체당첨내역!$B218:$G218,15)</f>
        <v>26</v>
      </c>
      <c r="Q218">
        <f>Q217+COUNTIF(전체당첨내역!$B218:$G218,16)</f>
        <v>27</v>
      </c>
      <c r="R218">
        <f>R217+COUNTIF(전체당첨내역!$B218:$G218,17)</f>
        <v>33</v>
      </c>
      <c r="S218">
        <f>S217+COUNTIF(전체당첨내역!$B218:$G218,18)</f>
        <v>34</v>
      </c>
      <c r="T218">
        <f>T217+COUNTIF(전체당첨내역!$B218:$G218,19)</f>
        <v>30</v>
      </c>
      <c r="U218">
        <f>U217+COUNTIF(전체당첨내역!$B218:$G218,20)</f>
        <v>31</v>
      </c>
      <c r="V218">
        <f>V217+COUNTIF(전체당첨내역!$B218:$G218,21)</f>
        <v>27</v>
      </c>
      <c r="W218">
        <f>W217+COUNTIF(전체당첨내역!$B218:$G218,22)</f>
        <v>22</v>
      </c>
      <c r="X218">
        <f>X217+COUNTIF(전체당첨내역!$B218:$G218,23)</f>
        <v>26</v>
      </c>
      <c r="Y218">
        <f>Y217+COUNTIF(전체당첨내역!$B218:$G218,24)</f>
        <v>25</v>
      </c>
      <c r="Z218">
        <f>Z217+COUNTIF(전체당첨내역!$B218:$G218,25)</f>
        <v>35</v>
      </c>
      <c r="AA218">
        <f>AA217+COUNTIF(전체당첨내역!$B218:$G218,26)</f>
        <v>30</v>
      </c>
      <c r="AB218">
        <f>AB217+COUNTIF(전체당첨내역!$B218:$G218,27)</f>
        <v>28</v>
      </c>
      <c r="AC218">
        <f>AC217+COUNTIF(전체당첨내역!$B218:$G218,28)</f>
        <v>22</v>
      </c>
      <c r="AD218">
        <f>AD217+COUNTIF(전체당첨내역!$B218:$G218,29)</f>
        <v>27</v>
      </c>
      <c r="AE218">
        <f>AE217+COUNTIF(전체당첨내역!$B218:$G218,30)</f>
        <v>30</v>
      </c>
      <c r="AF218">
        <f>AF217+COUNTIF(전체당첨내역!$B218:$G218,31)</f>
        <v>26</v>
      </c>
      <c r="AG218">
        <f>AG217+COUNTIF(전체당첨내역!$B218:$G218,32)</f>
        <v>25</v>
      </c>
      <c r="AH218">
        <f>AH217+COUNTIF(전체당첨내역!$B218:$G218,33)</f>
        <v>34</v>
      </c>
      <c r="AI218">
        <f>AI217+COUNTIF(전체당첨내역!$B218:$G218,34)</f>
        <v>33</v>
      </c>
      <c r="AJ218">
        <f>AJ217+COUNTIF(전체당첨내역!$B218:$G218,35)</f>
        <v>32</v>
      </c>
      <c r="AK218">
        <f>AK217+COUNTIF(전체당첨내역!$B218:$G218,36)</f>
        <v>36</v>
      </c>
      <c r="AL218">
        <f>AL217+COUNTIF(전체당첨내역!$B218:$G218,37)</f>
        <v>36</v>
      </c>
      <c r="AM218">
        <f>AM217+COUNTIF(전체당첨내역!$B218:$G218,38)</f>
        <v>20</v>
      </c>
      <c r="AN218">
        <f>AN217+COUNTIF(전체당첨내역!$B218:$G218,39)</f>
        <v>30</v>
      </c>
      <c r="AO218">
        <f>AO217+COUNTIF(전체당첨내역!$B218:$G218,40)</f>
        <v>37</v>
      </c>
      <c r="AP218">
        <f>AP217+COUNTIF(전체당첨내역!$B218:$G218,41)</f>
        <v>25</v>
      </c>
      <c r="AQ218">
        <f>AQ217+COUNTIF(전체당첨내역!$B218:$G218,42)</f>
        <v>33</v>
      </c>
      <c r="AR218">
        <f>AR217+COUNTIF(전체당첨내역!$B218:$G218,43)</f>
        <v>28</v>
      </c>
      <c r="AS218">
        <f>AS217+COUNTIF(전체당첨내역!$B218:$G218,44)</f>
        <v>28</v>
      </c>
      <c r="AT218">
        <f>AT217+COUNTIF(전체당첨내역!$B218:$G218,45)</f>
        <v>29</v>
      </c>
    </row>
    <row r="219" spans="1:46" ht="16.5" customHeight="1">
      <c r="A219">
        <v>218</v>
      </c>
      <c r="B219">
        <f>B218+COUNTIF(전체당첨내역!$B219:$G219,1)</f>
        <v>31</v>
      </c>
      <c r="C219">
        <f>C218+COUNTIF(전체당첨내역!$B219:$G219,2)</f>
        <v>35</v>
      </c>
      <c r="D219">
        <f>D218+COUNTIF(전체당첨내역!$B219:$G219,3)</f>
        <v>37</v>
      </c>
      <c r="E219">
        <f>E218+COUNTIF(전체당첨내역!$B219:$G219,4)</f>
        <v>31</v>
      </c>
      <c r="F219">
        <f>F218+COUNTIF(전체당첨내역!$B219:$G219,5)</f>
        <v>25</v>
      </c>
      <c r="G219">
        <f>G218+COUNTIF(전체당첨내역!$B219:$G219,6)</f>
        <v>27</v>
      </c>
      <c r="H219">
        <f>H218+COUNTIF(전체당첨내역!$B219:$G219,7)</f>
        <v>33</v>
      </c>
      <c r="I219">
        <f>I218+COUNTIF(전체당첨내역!$B219:$G219,8)</f>
        <v>25</v>
      </c>
      <c r="J219">
        <f>J218+COUNTIF(전체당첨내역!$B219:$G219,9)</f>
        <v>19</v>
      </c>
      <c r="K219">
        <f>K218+COUNTIF(전체당첨내역!$B219:$G219,10)</f>
        <v>29</v>
      </c>
      <c r="L219">
        <f>L218+COUNTIF(전체당첨내역!$B219:$G219,11)</f>
        <v>26</v>
      </c>
      <c r="M219">
        <f>M218+COUNTIF(전체당첨내역!$B219:$G219,12)</f>
        <v>25</v>
      </c>
      <c r="N219">
        <f>N218+COUNTIF(전체당첨내역!$B219:$G219,13)</f>
        <v>26</v>
      </c>
      <c r="O219">
        <f>O218+COUNTIF(전체당첨내역!$B219:$G219,14)</f>
        <v>31</v>
      </c>
      <c r="P219">
        <f>P218+COUNTIF(전체당첨내역!$B219:$G219,15)</f>
        <v>26</v>
      </c>
      <c r="Q219">
        <f>Q218+COUNTIF(전체당첨내역!$B219:$G219,16)</f>
        <v>27</v>
      </c>
      <c r="R219">
        <f>R218+COUNTIF(전체당첨내역!$B219:$G219,17)</f>
        <v>33</v>
      </c>
      <c r="S219">
        <f>S218+COUNTIF(전체당첨내역!$B219:$G219,18)</f>
        <v>35</v>
      </c>
      <c r="T219">
        <f>T218+COUNTIF(전체당첨내역!$B219:$G219,19)</f>
        <v>30</v>
      </c>
      <c r="U219">
        <f>U218+COUNTIF(전체당첨내역!$B219:$G219,20)</f>
        <v>31</v>
      </c>
      <c r="V219">
        <f>V218+COUNTIF(전체당첨내역!$B219:$G219,21)</f>
        <v>27</v>
      </c>
      <c r="W219">
        <f>W218+COUNTIF(전체당첨내역!$B219:$G219,22)</f>
        <v>22</v>
      </c>
      <c r="X219">
        <f>X218+COUNTIF(전체당첨내역!$B219:$G219,23)</f>
        <v>26</v>
      </c>
      <c r="Y219">
        <f>Y218+COUNTIF(전체당첨내역!$B219:$G219,24)</f>
        <v>25</v>
      </c>
      <c r="Z219">
        <f>Z218+COUNTIF(전체당첨내역!$B219:$G219,25)</f>
        <v>35</v>
      </c>
      <c r="AA219">
        <f>AA218+COUNTIF(전체당첨내역!$B219:$G219,26)</f>
        <v>30</v>
      </c>
      <c r="AB219">
        <f>AB218+COUNTIF(전체당첨내역!$B219:$G219,27)</f>
        <v>28</v>
      </c>
      <c r="AC219">
        <f>AC218+COUNTIF(전체당첨내역!$B219:$G219,28)</f>
        <v>22</v>
      </c>
      <c r="AD219">
        <f>AD218+COUNTIF(전체당첨내역!$B219:$G219,29)</f>
        <v>28</v>
      </c>
      <c r="AE219">
        <f>AE218+COUNTIF(전체당첨내역!$B219:$G219,30)</f>
        <v>30</v>
      </c>
      <c r="AF219">
        <f>AF218+COUNTIF(전체당첨내역!$B219:$G219,31)</f>
        <v>26</v>
      </c>
      <c r="AG219">
        <f>AG218+COUNTIF(전체당첨내역!$B219:$G219,32)</f>
        <v>25</v>
      </c>
      <c r="AH219">
        <f>AH218+COUNTIF(전체당첨내역!$B219:$G219,33)</f>
        <v>34</v>
      </c>
      <c r="AI219">
        <f>AI218+COUNTIF(전체당첨내역!$B219:$G219,34)</f>
        <v>33</v>
      </c>
      <c r="AJ219">
        <f>AJ218+COUNTIF(전체당첨내역!$B219:$G219,35)</f>
        <v>32</v>
      </c>
      <c r="AK219">
        <f>AK218+COUNTIF(전체당첨내역!$B219:$G219,36)</f>
        <v>36</v>
      </c>
      <c r="AL219">
        <f>AL218+COUNTIF(전체당첨내역!$B219:$G219,37)</f>
        <v>36</v>
      </c>
      <c r="AM219">
        <f>AM218+COUNTIF(전체당첨내역!$B219:$G219,38)</f>
        <v>20</v>
      </c>
      <c r="AN219">
        <f>AN218+COUNTIF(전체당첨내역!$B219:$G219,39)</f>
        <v>30</v>
      </c>
      <c r="AO219">
        <f>AO218+COUNTIF(전체당첨내역!$B219:$G219,40)</f>
        <v>37</v>
      </c>
      <c r="AP219">
        <f>AP218+COUNTIF(전체당첨내역!$B219:$G219,41)</f>
        <v>25</v>
      </c>
      <c r="AQ219">
        <f>AQ218+COUNTIF(전체당첨내역!$B219:$G219,42)</f>
        <v>33</v>
      </c>
      <c r="AR219">
        <f>AR218+COUNTIF(전체당첨내역!$B219:$G219,43)</f>
        <v>28</v>
      </c>
      <c r="AS219">
        <f>AS218+COUNTIF(전체당첨내역!$B219:$G219,44)</f>
        <v>29</v>
      </c>
      <c r="AT219">
        <f>AT218+COUNTIF(전체당첨내역!$B219:$G219,45)</f>
        <v>29</v>
      </c>
    </row>
    <row r="220" spans="1:46" ht="16.5" customHeight="1">
      <c r="A220">
        <v>219</v>
      </c>
      <c r="B220">
        <f>B219+COUNTIF(전체당첨내역!$B220:$G220,1)</f>
        <v>31</v>
      </c>
      <c r="C220">
        <f>C219+COUNTIF(전체당첨내역!$B220:$G220,2)</f>
        <v>35</v>
      </c>
      <c r="D220">
        <f>D219+COUNTIF(전체당첨내역!$B220:$G220,3)</f>
        <v>37</v>
      </c>
      <c r="E220">
        <f>E219+COUNTIF(전체당첨내역!$B220:$G220,4)</f>
        <v>32</v>
      </c>
      <c r="F220">
        <f>F219+COUNTIF(전체당첨내역!$B220:$G220,5)</f>
        <v>25</v>
      </c>
      <c r="G220">
        <f>G219+COUNTIF(전체당첨내역!$B220:$G220,6)</f>
        <v>27</v>
      </c>
      <c r="H220">
        <f>H219+COUNTIF(전체당첨내역!$B220:$G220,7)</f>
        <v>33</v>
      </c>
      <c r="I220">
        <f>I219+COUNTIF(전체당첨내역!$B220:$G220,8)</f>
        <v>25</v>
      </c>
      <c r="J220">
        <f>J219+COUNTIF(전체당첨내역!$B220:$G220,9)</f>
        <v>19</v>
      </c>
      <c r="K220">
        <f>K219+COUNTIF(전체당첨내역!$B220:$G220,10)</f>
        <v>29</v>
      </c>
      <c r="L220">
        <f>L219+COUNTIF(전체당첨내역!$B220:$G220,11)</f>
        <v>27</v>
      </c>
      <c r="M220">
        <f>M219+COUNTIF(전체당첨내역!$B220:$G220,12)</f>
        <v>25</v>
      </c>
      <c r="N220">
        <f>N219+COUNTIF(전체당첨내역!$B220:$G220,13)</f>
        <v>26</v>
      </c>
      <c r="O220">
        <f>O219+COUNTIF(전체당첨내역!$B220:$G220,14)</f>
        <v>31</v>
      </c>
      <c r="P220">
        <f>P219+COUNTIF(전체당첨내역!$B220:$G220,15)</f>
        <v>26</v>
      </c>
      <c r="Q220">
        <f>Q219+COUNTIF(전체당첨내역!$B220:$G220,16)</f>
        <v>27</v>
      </c>
      <c r="R220">
        <f>R219+COUNTIF(전체당첨내역!$B220:$G220,17)</f>
        <v>33</v>
      </c>
      <c r="S220">
        <f>S219+COUNTIF(전체당첨내역!$B220:$G220,18)</f>
        <v>35</v>
      </c>
      <c r="T220">
        <f>T219+COUNTIF(전체당첨내역!$B220:$G220,19)</f>
        <v>30</v>
      </c>
      <c r="U220">
        <f>U219+COUNTIF(전체당첨내역!$B220:$G220,20)</f>
        <v>32</v>
      </c>
      <c r="V220">
        <f>V219+COUNTIF(전체당첨내역!$B220:$G220,21)</f>
        <v>27</v>
      </c>
      <c r="W220">
        <f>W219+COUNTIF(전체당첨내역!$B220:$G220,22)</f>
        <v>22</v>
      </c>
      <c r="X220">
        <f>X219+COUNTIF(전체당첨내역!$B220:$G220,23)</f>
        <v>26</v>
      </c>
      <c r="Y220">
        <f>Y219+COUNTIF(전체당첨내역!$B220:$G220,24)</f>
        <v>25</v>
      </c>
      <c r="Z220">
        <f>Z219+COUNTIF(전체당첨내역!$B220:$G220,25)</f>
        <v>35</v>
      </c>
      <c r="AA220">
        <f>AA219+COUNTIF(전체당첨내역!$B220:$G220,26)</f>
        <v>31</v>
      </c>
      <c r="AB220">
        <f>AB219+COUNTIF(전체당첨내역!$B220:$G220,27)</f>
        <v>28</v>
      </c>
      <c r="AC220">
        <f>AC219+COUNTIF(전체당첨내역!$B220:$G220,28)</f>
        <v>22</v>
      </c>
      <c r="AD220">
        <f>AD219+COUNTIF(전체당첨내역!$B220:$G220,29)</f>
        <v>28</v>
      </c>
      <c r="AE220">
        <f>AE219+COUNTIF(전체당첨내역!$B220:$G220,30)</f>
        <v>30</v>
      </c>
      <c r="AF220">
        <f>AF219+COUNTIF(전체당첨내역!$B220:$G220,31)</f>
        <v>26</v>
      </c>
      <c r="AG220">
        <f>AG219+COUNTIF(전체당첨내역!$B220:$G220,32)</f>
        <v>25</v>
      </c>
      <c r="AH220">
        <f>AH219+COUNTIF(전체당첨내역!$B220:$G220,33)</f>
        <v>34</v>
      </c>
      <c r="AI220">
        <f>AI219+COUNTIF(전체당첨내역!$B220:$G220,34)</f>
        <v>33</v>
      </c>
      <c r="AJ220">
        <f>AJ219+COUNTIF(전체당첨내역!$B220:$G220,35)</f>
        <v>33</v>
      </c>
      <c r="AK220">
        <f>AK219+COUNTIF(전체당첨내역!$B220:$G220,36)</f>
        <v>36</v>
      </c>
      <c r="AL220">
        <f>AL219+COUNTIF(전체당첨내역!$B220:$G220,37)</f>
        <v>37</v>
      </c>
      <c r="AM220">
        <f>AM219+COUNTIF(전체당첨내역!$B220:$G220,38)</f>
        <v>20</v>
      </c>
      <c r="AN220">
        <f>AN219+COUNTIF(전체당첨내역!$B220:$G220,39)</f>
        <v>30</v>
      </c>
      <c r="AO220">
        <f>AO219+COUNTIF(전체당첨내역!$B220:$G220,40)</f>
        <v>37</v>
      </c>
      <c r="AP220">
        <f>AP219+COUNTIF(전체당첨내역!$B220:$G220,41)</f>
        <v>25</v>
      </c>
      <c r="AQ220">
        <f>AQ219+COUNTIF(전체당첨내역!$B220:$G220,42)</f>
        <v>33</v>
      </c>
      <c r="AR220">
        <f>AR219+COUNTIF(전체당첨내역!$B220:$G220,43)</f>
        <v>28</v>
      </c>
      <c r="AS220">
        <f>AS219+COUNTIF(전체당첨내역!$B220:$G220,44)</f>
        <v>29</v>
      </c>
      <c r="AT220">
        <f>AT219+COUNTIF(전체당첨내역!$B220:$G220,45)</f>
        <v>29</v>
      </c>
    </row>
    <row r="221" spans="1:46" ht="16.5" customHeight="1">
      <c r="A221">
        <v>220</v>
      </c>
      <c r="B221">
        <f>B220+COUNTIF(전체당첨내역!$B221:$G221,1)</f>
        <v>31</v>
      </c>
      <c r="C221">
        <f>C220+COUNTIF(전체당첨내역!$B221:$G221,2)</f>
        <v>35</v>
      </c>
      <c r="D221">
        <f>D220+COUNTIF(전체당첨내역!$B221:$G221,3)</f>
        <v>37</v>
      </c>
      <c r="E221">
        <f>E220+COUNTIF(전체당첨내역!$B221:$G221,4)</f>
        <v>32</v>
      </c>
      <c r="F221">
        <f>F220+COUNTIF(전체당첨내역!$B221:$G221,5)</f>
        <v>26</v>
      </c>
      <c r="G221">
        <f>G220+COUNTIF(전체당첨내역!$B221:$G221,6)</f>
        <v>27</v>
      </c>
      <c r="H221">
        <f>H220+COUNTIF(전체당첨내역!$B221:$G221,7)</f>
        <v>33</v>
      </c>
      <c r="I221">
        <f>I220+COUNTIF(전체당첨내역!$B221:$G221,8)</f>
        <v>25</v>
      </c>
      <c r="J221">
        <f>J220+COUNTIF(전체당첨내역!$B221:$G221,9)</f>
        <v>19</v>
      </c>
      <c r="K221">
        <f>K220+COUNTIF(전체당첨내역!$B221:$G221,10)</f>
        <v>29</v>
      </c>
      <c r="L221">
        <f>L220+COUNTIF(전체당첨내역!$B221:$G221,11)</f>
        <v>28</v>
      </c>
      <c r="M221">
        <f>M220+COUNTIF(전체당첨내역!$B221:$G221,12)</f>
        <v>25</v>
      </c>
      <c r="N221">
        <f>N220+COUNTIF(전체당첨내역!$B221:$G221,13)</f>
        <v>26</v>
      </c>
      <c r="O221">
        <f>O220+COUNTIF(전체당첨내역!$B221:$G221,14)</f>
        <v>31</v>
      </c>
      <c r="P221">
        <f>P220+COUNTIF(전체당첨내역!$B221:$G221,15)</f>
        <v>26</v>
      </c>
      <c r="Q221">
        <f>Q220+COUNTIF(전체당첨내역!$B221:$G221,16)</f>
        <v>27</v>
      </c>
      <c r="R221">
        <f>R220+COUNTIF(전체당첨내역!$B221:$G221,17)</f>
        <v>33</v>
      </c>
      <c r="S221">
        <f>S220+COUNTIF(전체당첨내역!$B221:$G221,18)</f>
        <v>35</v>
      </c>
      <c r="T221">
        <f>T220+COUNTIF(전체당첨내역!$B221:$G221,19)</f>
        <v>31</v>
      </c>
      <c r="U221">
        <f>U220+COUNTIF(전체당첨내역!$B221:$G221,20)</f>
        <v>32</v>
      </c>
      <c r="V221">
        <f>V220+COUNTIF(전체당첨내역!$B221:$G221,21)</f>
        <v>28</v>
      </c>
      <c r="W221">
        <f>W220+COUNTIF(전체당첨내역!$B221:$G221,22)</f>
        <v>22</v>
      </c>
      <c r="X221">
        <f>X220+COUNTIF(전체당첨내역!$B221:$G221,23)</f>
        <v>26</v>
      </c>
      <c r="Y221">
        <f>Y220+COUNTIF(전체당첨내역!$B221:$G221,24)</f>
        <v>25</v>
      </c>
      <c r="Z221">
        <f>Z220+COUNTIF(전체당첨내역!$B221:$G221,25)</f>
        <v>35</v>
      </c>
      <c r="AA221">
        <f>AA220+COUNTIF(전체당첨내역!$B221:$G221,26)</f>
        <v>31</v>
      </c>
      <c r="AB221">
        <f>AB220+COUNTIF(전체당첨내역!$B221:$G221,27)</f>
        <v>28</v>
      </c>
      <c r="AC221">
        <f>AC220+COUNTIF(전체당첨내역!$B221:$G221,28)</f>
        <v>22</v>
      </c>
      <c r="AD221">
        <f>AD220+COUNTIF(전체당첨내역!$B221:$G221,29)</f>
        <v>28</v>
      </c>
      <c r="AE221">
        <f>AE220+COUNTIF(전체당첨내역!$B221:$G221,30)</f>
        <v>30</v>
      </c>
      <c r="AF221">
        <f>AF220+COUNTIF(전체당첨내역!$B221:$G221,31)</f>
        <v>26</v>
      </c>
      <c r="AG221">
        <f>AG220+COUNTIF(전체당첨내역!$B221:$G221,32)</f>
        <v>25</v>
      </c>
      <c r="AH221">
        <f>AH220+COUNTIF(전체당첨내역!$B221:$G221,33)</f>
        <v>34</v>
      </c>
      <c r="AI221">
        <f>AI220+COUNTIF(전체당첨내역!$B221:$G221,34)</f>
        <v>34</v>
      </c>
      <c r="AJ221">
        <f>AJ220+COUNTIF(전체당첨내역!$B221:$G221,35)</f>
        <v>33</v>
      </c>
      <c r="AK221">
        <f>AK220+COUNTIF(전체당첨내역!$B221:$G221,36)</f>
        <v>36</v>
      </c>
      <c r="AL221">
        <f>AL220+COUNTIF(전체당첨내역!$B221:$G221,37)</f>
        <v>37</v>
      </c>
      <c r="AM221">
        <f>AM220+COUNTIF(전체당첨내역!$B221:$G221,38)</f>
        <v>20</v>
      </c>
      <c r="AN221">
        <f>AN220+COUNTIF(전체당첨내역!$B221:$G221,39)</f>
        <v>30</v>
      </c>
      <c r="AO221">
        <f>AO220+COUNTIF(전체당첨내역!$B221:$G221,40)</f>
        <v>37</v>
      </c>
      <c r="AP221">
        <f>AP220+COUNTIF(전체당첨내역!$B221:$G221,41)</f>
        <v>25</v>
      </c>
      <c r="AQ221">
        <f>AQ220+COUNTIF(전체당첨내역!$B221:$G221,42)</f>
        <v>33</v>
      </c>
      <c r="AR221">
        <f>AR220+COUNTIF(전체당첨내역!$B221:$G221,43)</f>
        <v>29</v>
      </c>
      <c r="AS221">
        <f>AS220+COUNTIF(전체당첨내역!$B221:$G221,44)</f>
        <v>29</v>
      </c>
      <c r="AT221">
        <f>AT220+COUNTIF(전체당첨내역!$B221:$G221,45)</f>
        <v>29</v>
      </c>
    </row>
    <row r="222" spans="1:46" ht="16.5" customHeight="1">
      <c r="A222">
        <v>221</v>
      </c>
      <c r="B222">
        <f>B221+COUNTIF(전체당첨내역!$B222:$G222,1)</f>
        <v>31</v>
      </c>
      <c r="C222">
        <f>C221+COUNTIF(전체당첨내역!$B222:$G222,2)</f>
        <v>36</v>
      </c>
      <c r="D222">
        <f>D221+COUNTIF(전체당첨내역!$B222:$G222,3)</f>
        <v>37</v>
      </c>
      <c r="E222">
        <f>E221+COUNTIF(전체당첨내역!$B222:$G222,4)</f>
        <v>32</v>
      </c>
      <c r="F222">
        <f>F221+COUNTIF(전체당첨내역!$B222:$G222,5)</f>
        <v>26</v>
      </c>
      <c r="G222">
        <f>G221+COUNTIF(전체당첨내역!$B222:$G222,6)</f>
        <v>27</v>
      </c>
      <c r="H222">
        <f>H221+COUNTIF(전체당첨내역!$B222:$G222,7)</f>
        <v>33</v>
      </c>
      <c r="I222">
        <f>I221+COUNTIF(전체당첨내역!$B222:$G222,8)</f>
        <v>25</v>
      </c>
      <c r="J222">
        <f>J221+COUNTIF(전체당첨내역!$B222:$G222,9)</f>
        <v>19</v>
      </c>
      <c r="K222">
        <f>K221+COUNTIF(전체당첨내역!$B222:$G222,10)</f>
        <v>29</v>
      </c>
      <c r="L222">
        <f>L221+COUNTIF(전체당첨내역!$B222:$G222,11)</f>
        <v>28</v>
      </c>
      <c r="M222">
        <f>M221+COUNTIF(전체당첨내역!$B222:$G222,12)</f>
        <v>25</v>
      </c>
      <c r="N222">
        <f>N221+COUNTIF(전체당첨내역!$B222:$G222,13)</f>
        <v>26</v>
      </c>
      <c r="O222">
        <f>O221+COUNTIF(전체당첨내역!$B222:$G222,14)</f>
        <v>31</v>
      </c>
      <c r="P222">
        <f>P221+COUNTIF(전체당첨내역!$B222:$G222,15)</f>
        <v>26</v>
      </c>
      <c r="Q222">
        <f>Q221+COUNTIF(전체당첨내역!$B222:$G222,16)</f>
        <v>27</v>
      </c>
      <c r="R222">
        <f>R221+COUNTIF(전체당첨내역!$B222:$G222,17)</f>
        <v>33</v>
      </c>
      <c r="S222">
        <f>S221+COUNTIF(전체당첨내역!$B222:$G222,18)</f>
        <v>35</v>
      </c>
      <c r="T222">
        <f>T221+COUNTIF(전체당첨내역!$B222:$G222,19)</f>
        <v>31</v>
      </c>
      <c r="U222">
        <f>U221+COUNTIF(전체당첨내역!$B222:$G222,20)</f>
        <v>33</v>
      </c>
      <c r="V222">
        <f>V221+COUNTIF(전체당첨내역!$B222:$G222,21)</f>
        <v>28</v>
      </c>
      <c r="W222">
        <f>W221+COUNTIF(전체당첨내역!$B222:$G222,22)</f>
        <v>22</v>
      </c>
      <c r="X222">
        <f>X221+COUNTIF(전체당첨내역!$B222:$G222,23)</f>
        <v>26</v>
      </c>
      <c r="Y222">
        <f>Y221+COUNTIF(전체당첨내역!$B222:$G222,24)</f>
        <v>25</v>
      </c>
      <c r="Z222">
        <f>Z221+COUNTIF(전체당첨내역!$B222:$G222,25)</f>
        <v>35</v>
      </c>
      <c r="AA222">
        <f>AA221+COUNTIF(전체당첨내역!$B222:$G222,26)</f>
        <v>31</v>
      </c>
      <c r="AB222">
        <f>AB221+COUNTIF(전체당첨내역!$B222:$G222,27)</f>
        <v>28</v>
      </c>
      <c r="AC222">
        <f>AC221+COUNTIF(전체당첨내역!$B222:$G222,28)</f>
        <v>22</v>
      </c>
      <c r="AD222">
        <f>AD221+COUNTIF(전체당첨내역!$B222:$G222,29)</f>
        <v>28</v>
      </c>
      <c r="AE222">
        <f>AE221+COUNTIF(전체당첨내역!$B222:$G222,30)</f>
        <v>30</v>
      </c>
      <c r="AF222">
        <f>AF221+COUNTIF(전체당첨내역!$B222:$G222,31)</f>
        <v>26</v>
      </c>
      <c r="AG222">
        <f>AG221+COUNTIF(전체당첨내역!$B222:$G222,32)</f>
        <v>25</v>
      </c>
      <c r="AH222">
        <f>AH221+COUNTIF(전체당첨내역!$B222:$G222,33)</f>
        <v>35</v>
      </c>
      <c r="AI222">
        <f>AI221+COUNTIF(전체당첨내역!$B222:$G222,34)</f>
        <v>34</v>
      </c>
      <c r="AJ222">
        <f>AJ221+COUNTIF(전체당첨내역!$B222:$G222,35)</f>
        <v>34</v>
      </c>
      <c r="AK222">
        <f>AK221+COUNTIF(전체당첨내역!$B222:$G222,36)</f>
        <v>36</v>
      </c>
      <c r="AL222">
        <f>AL221+COUNTIF(전체당첨내역!$B222:$G222,37)</f>
        <v>38</v>
      </c>
      <c r="AM222">
        <f>AM221+COUNTIF(전체당첨내역!$B222:$G222,38)</f>
        <v>20</v>
      </c>
      <c r="AN222">
        <f>AN221+COUNTIF(전체당첨내역!$B222:$G222,39)</f>
        <v>30</v>
      </c>
      <c r="AO222">
        <f>AO221+COUNTIF(전체당첨내역!$B222:$G222,40)</f>
        <v>38</v>
      </c>
      <c r="AP222">
        <f>AP221+COUNTIF(전체당첨내역!$B222:$G222,41)</f>
        <v>25</v>
      </c>
      <c r="AQ222">
        <f>AQ221+COUNTIF(전체당첨내역!$B222:$G222,42)</f>
        <v>33</v>
      </c>
      <c r="AR222">
        <f>AR221+COUNTIF(전체당첨내역!$B222:$G222,43)</f>
        <v>29</v>
      </c>
      <c r="AS222">
        <f>AS221+COUNTIF(전체당첨내역!$B222:$G222,44)</f>
        <v>29</v>
      </c>
      <c r="AT222">
        <f>AT221+COUNTIF(전체당첨내역!$B222:$G222,45)</f>
        <v>29</v>
      </c>
    </row>
    <row r="223" spans="1:46" ht="16.5" customHeight="1">
      <c r="A223">
        <v>222</v>
      </c>
      <c r="B223">
        <f>B222+COUNTIF(전체당첨내역!$B223:$G223,1)</f>
        <v>31</v>
      </c>
      <c r="C223">
        <f>C222+COUNTIF(전체당첨내역!$B223:$G223,2)</f>
        <v>36</v>
      </c>
      <c r="D223">
        <f>D222+COUNTIF(전체당첨내역!$B223:$G223,3)</f>
        <v>37</v>
      </c>
      <c r="E223">
        <f>E222+COUNTIF(전체당첨내역!$B223:$G223,4)</f>
        <v>32</v>
      </c>
      <c r="F223">
        <f>F222+COUNTIF(전체당첨내역!$B223:$G223,5)</f>
        <v>27</v>
      </c>
      <c r="G223">
        <f>G222+COUNTIF(전체당첨내역!$B223:$G223,6)</f>
        <v>27</v>
      </c>
      <c r="H223">
        <f>H222+COUNTIF(전체당첨내역!$B223:$G223,7)</f>
        <v>34</v>
      </c>
      <c r="I223">
        <f>I222+COUNTIF(전체당첨내역!$B223:$G223,8)</f>
        <v>25</v>
      </c>
      <c r="J223">
        <f>J222+COUNTIF(전체당첨내역!$B223:$G223,9)</f>
        <v>19</v>
      </c>
      <c r="K223">
        <f>K222+COUNTIF(전체당첨내역!$B223:$G223,10)</f>
        <v>29</v>
      </c>
      <c r="L223">
        <f>L222+COUNTIF(전체당첨내역!$B223:$G223,11)</f>
        <v>28</v>
      </c>
      <c r="M223">
        <f>M222+COUNTIF(전체당첨내역!$B223:$G223,12)</f>
        <v>25</v>
      </c>
      <c r="N223">
        <f>N222+COUNTIF(전체당첨내역!$B223:$G223,13)</f>
        <v>26</v>
      </c>
      <c r="O223">
        <f>O222+COUNTIF(전체당첨내역!$B223:$G223,14)</f>
        <v>31</v>
      </c>
      <c r="P223">
        <f>P222+COUNTIF(전체당첨내역!$B223:$G223,15)</f>
        <v>26</v>
      </c>
      <c r="Q223">
        <f>Q222+COUNTIF(전체당첨내역!$B223:$G223,16)</f>
        <v>27</v>
      </c>
      <c r="R223">
        <f>R222+COUNTIF(전체당첨내역!$B223:$G223,17)</f>
        <v>33</v>
      </c>
      <c r="S223">
        <f>S222+COUNTIF(전체당첨내역!$B223:$G223,18)</f>
        <v>35</v>
      </c>
      <c r="T223">
        <f>T222+COUNTIF(전체당첨내역!$B223:$G223,19)</f>
        <v>31</v>
      </c>
      <c r="U223">
        <f>U222+COUNTIF(전체당첨내역!$B223:$G223,20)</f>
        <v>33</v>
      </c>
      <c r="V223">
        <f>V222+COUNTIF(전체당첨내역!$B223:$G223,21)</f>
        <v>28</v>
      </c>
      <c r="W223">
        <f>W222+COUNTIF(전체당첨내역!$B223:$G223,22)</f>
        <v>22</v>
      </c>
      <c r="X223">
        <f>X222+COUNTIF(전체당첨내역!$B223:$G223,23)</f>
        <v>26</v>
      </c>
      <c r="Y223">
        <f>Y222+COUNTIF(전체당첨내역!$B223:$G223,24)</f>
        <v>25</v>
      </c>
      <c r="Z223">
        <f>Z222+COUNTIF(전체당첨내역!$B223:$G223,25)</f>
        <v>35</v>
      </c>
      <c r="AA223">
        <f>AA222+COUNTIF(전체당첨내역!$B223:$G223,26)</f>
        <v>31</v>
      </c>
      <c r="AB223">
        <f>AB222+COUNTIF(전체당첨내역!$B223:$G223,27)</f>
        <v>28</v>
      </c>
      <c r="AC223">
        <f>AC222+COUNTIF(전체당첨내역!$B223:$G223,28)</f>
        <v>23</v>
      </c>
      <c r="AD223">
        <f>AD222+COUNTIF(전체당첨내역!$B223:$G223,29)</f>
        <v>29</v>
      </c>
      <c r="AE223">
        <f>AE222+COUNTIF(전체당첨내역!$B223:$G223,30)</f>
        <v>30</v>
      </c>
      <c r="AF223">
        <f>AF222+COUNTIF(전체당첨내역!$B223:$G223,31)</f>
        <v>26</v>
      </c>
      <c r="AG223">
        <f>AG222+COUNTIF(전체당첨내역!$B223:$G223,32)</f>
        <v>25</v>
      </c>
      <c r="AH223">
        <f>AH222+COUNTIF(전체당첨내역!$B223:$G223,33)</f>
        <v>35</v>
      </c>
      <c r="AI223">
        <f>AI222+COUNTIF(전체당첨내역!$B223:$G223,34)</f>
        <v>34</v>
      </c>
      <c r="AJ223">
        <f>AJ222+COUNTIF(전체당첨내역!$B223:$G223,35)</f>
        <v>34</v>
      </c>
      <c r="AK223">
        <f>AK222+COUNTIF(전체당첨내역!$B223:$G223,36)</f>
        <v>36</v>
      </c>
      <c r="AL223">
        <f>AL222+COUNTIF(전체당첨내역!$B223:$G223,37)</f>
        <v>38</v>
      </c>
      <c r="AM223">
        <f>AM222+COUNTIF(전체당첨내역!$B223:$G223,38)</f>
        <v>20</v>
      </c>
      <c r="AN223">
        <f>AN222+COUNTIF(전체당첨내역!$B223:$G223,39)</f>
        <v>31</v>
      </c>
      <c r="AO223">
        <f>AO222+COUNTIF(전체당첨내역!$B223:$G223,40)</f>
        <v>38</v>
      </c>
      <c r="AP223">
        <f>AP222+COUNTIF(전체당첨내역!$B223:$G223,41)</f>
        <v>25</v>
      </c>
      <c r="AQ223">
        <f>AQ222+COUNTIF(전체당첨내역!$B223:$G223,42)</f>
        <v>33</v>
      </c>
      <c r="AR223">
        <f>AR222+COUNTIF(전체당첨내역!$B223:$G223,43)</f>
        <v>30</v>
      </c>
      <c r="AS223">
        <f>AS222+COUNTIF(전체당첨내역!$B223:$G223,44)</f>
        <v>29</v>
      </c>
      <c r="AT223">
        <f>AT222+COUNTIF(전체당첨내역!$B223:$G223,45)</f>
        <v>29</v>
      </c>
    </row>
    <row r="224" spans="1:46" ht="16.5" customHeight="1">
      <c r="A224">
        <v>223</v>
      </c>
      <c r="B224">
        <f>B223+COUNTIF(전체당첨내역!$B224:$G224,1)</f>
        <v>32</v>
      </c>
      <c r="C224">
        <f>C223+COUNTIF(전체당첨내역!$B224:$G224,2)</f>
        <v>36</v>
      </c>
      <c r="D224">
        <f>D223+COUNTIF(전체당첨내역!$B224:$G224,3)</f>
        <v>38</v>
      </c>
      <c r="E224">
        <f>E223+COUNTIF(전체당첨내역!$B224:$G224,4)</f>
        <v>32</v>
      </c>
      <c r="F224">
        <f>F223+COUNTIF(전체당첨내역!$B224:$G224,5)</f>
        <v>27</v>
      </c>
      <c r="G224">
        <f>G223+COUNTIF(전체당첨내역!$B224:$G224,6)</f>
        <v>27</v>
      </c>
      <c r="H224">
        <f>H223+COUNTIF(전체당첨내역!$B224:$G224,7)</f>
        <v>34</v>
      </c>
      <c r="I224">
        <f>I223+COUNTIF(전체당첨내역!$B224:$G224,8)</f>
        <v>25</v>
      </c>
      <c r="J224">
        <f>J223+COUNTIF(전체당첨내역!$B224:$G224,9)</f>
        <v>19</v>
      </c>
      <c r="K224">
        <f>K223+COUNTIF(전체당첨내역!$B224:$G224,10)</f>
        <v>29</v>
      </c>
      <c r="L224">
        <f>L223+COUNTIF(전체당첨내역!$B224:$G224,11)</f>
        <v>28</v>
      </c>
      <c r="M224">
        <f>M223+COUNTIF(전체당첨내역!$B224:$G224,12)</f>
        <v>25</v>
      </c>
      <c r="N224">
        <f>N223+COUNTIF(전체당첨내역!$B224:$G224,13)</f>
        <v>26</v>
      </c>
      <c r="O224">
        <f>O223+COUNTIF(전체당첨내역!$B224:$G224,14)</f>
        <v>31</v>
      </c>
      <c r="P224">
        <f>P223+COUNTIF(전체당첨내역!$B224:$G224,15)</f>
        <v>26</v>
      </c>
      <c r="Q224">
        <f>Q223+COUNTIF(전체당첨내역!$B224:$G224,16)</f>
        <v>27</v>
      </c>
      <c r="R224">
        <f>R223+COUNTIF(전체당첨내역!$B224:$G224,17)</f>
        <v>33</v>
      </c>
      <c r="S224">
        <f>S223+COUNTIF(전체당첨내역!$B224:$G224,18)</f>
        <v>36</v>
      </c>
      <c r="T224">
        <f>T223+COUNTIF(전체당첨내역!$B224:$G224,19)</f>
        <v>31</v>
      </c>
      <c r="U224">
        <f>U223+COUNTIF(전체당첨내역!$B224:$G224,20)</f>
        <v>34</v>
      </c>
      <c r="V224">
        <f>V223+COUNTIF(전체당첨내역!$B224:$G224,21)</f>
        <v>28</v>
      </c>
      <c r="W224">
        <f>W223+COUNTIF(전체당첨내역!$B224:$G224,22)</f>
        <v>22</v>
      </c>
      <c r="X224">
        <f>X223+COUNTIF(전체당첨내역!$B224:$G224,23)</f>
        <v>26</v>
      </c>
      <c r="Y224">
        <f>Y223+COUNTIF(전체당첨내역!$B224:$G224,24)</f>
        <v>25</v>
      </c>
      <c r="Z224">
        <f>Z223+COUNTIF(전체당첨내역!$B224:$G224,25)</f>
        <v>35</v>
      </c>
      <c r="AA224">
        <f>AA223+COUNTIF(전체당첨내역!$B224:$G224,26)</f>
        <v>32</v>
      </c>
      <c r="AB224">
        <f>AB223+COUNTIF(전체당첨내역!$B224:$G224,27)</f>
        <v>29</v>
      </c>
      <c r="AC224">
        <f>AC223+COUNTIF(전체당첨내역!$B224:$G224,28)</f>
        <v>23</v>
      </c>
      <c r="AD224">
        <f>AD223+COUNTIF(전체당첨내역!$B224:$G224,29)</f>
        <v>29</v>
      </c>
      <c r="AE224">
        <f>AE223+COUNTIF(전체당첨내역!$B224:$G224,30)</f>
        <v>30</v>
      </c>
      <c r="AF224">
        <f>AF223+COUNTIF(전체당첨내역!$B224:$G224,31)</f>
        <v>26</v>
      </c>
      <c r="AG224">
        <f>AG223+COUNTIF(전체당첨내역!$B224:$G224,32)</f>
        <v>25</v>
      </c>
      <c r="AH224">
        <f>AH223+COUNTIF(전체당첨내역!$B224:$G224,33)</f>
        <v>35</v>
      </c>
      <c r="AI224">
        <f>AI223+COUNTIF(전체당첨내역!$B224:$G224,34)</f>
        <v>34</v>
      </c>
      <c r="AJ224">
        <f>AJ223+COUNTIF(전체당첨내역!$B224:$G224,35)</f>
        <v>34</v>
      </c>
      <c r="AK224">
        <f>AK223+COUNTIF(전체당첨내역!$B224:$G224,36)</f>
        <v>36</v>
      </c>
      <c r="AL224">
        <f>AL223+COUNTIF(전체당첨내역!$B224:$G224,37)</f>
        <v>38</v>
      </c>
      <c r="AM224">
        <f>AM223+COUNTIF(전체당첨내역!$B224:$G224,38)</f>
        <v>20</v>
      </c>
      <c r="AN224">
        <f>AN223+COUNTIF(전체당첨내역!$B224:$G224,39)</f>
        <v>31</v>
      </c>
      <c r="AO224">
        <f>AO223+COUNTIF(전체당첨내역!$B224:$G224,40)</f>
        <v>38</v>
      </c>
      <c r="AP224">
        <f>AP223+COUNTIF(전체당첨내역!$B224:$G224,41)</f>
        <v>25</v>
      </c>
      <c r="AQ224">
        <f>AQ223+COUNTIF(전체당첨내역!$B224:$G224,42)</f>
        <v>33</v>
      </c>
      <c r="AR224">
        <f>AR223+COUNTIF(전체당첨내역!$B224:$G224,43)</f>
        <v>30</v>
      </c>
      <c r="AS224">
        <f>AS223+COUNTIF(전체당첨내역!$B224:$G224,44)</f>
        <v>29</v>
      </c>
      <c r="AT224">
        <f>AT223+COUNTIF(전체당첨내역!$B224:$G224,45)</f>
        <v>29</v>
      </c>
    </row>
    <row r="225" spans="1:46" ht="16.5" customHeight="1">
      <c r="A225">
        <v>224</v>
      </c>
      <c r="B225">
        <f>B224+COUNTIF(전체당첨내역!$B225:$G225,1)</f>
        <v>32</v>
      </c>
      <c r="C225">
        <f>C224+COUNTIF(전체당첨내역!$B225:$G225,2)</f>
        <v>36</v>
      </c>
      <c r="D225">
        <f>D224+COUNTIF(전체당첨내역!$B225:$G225,3)</f>
        <v>38</v>
      </c>
      <c r="E225">
        <f>E224+COUNTIF(전체당첨내역!$B225:$G225,4)</f>
        <v>33</v>
      </c>
      <c r="F225">
        <f>F224+COUNTIF(전체당첨내역!$B225:$G225,5)</f>
        <v>27</v>
      </c>
      <c r="G225">
        <f>G224+COUNTIF(전체당첨내역!$B225:$G225,6)</f>
        <v>27</v>
      </c>
      <c r="H225">
        <f>H224+COUNTIF(전체당첨내역!$B225:$G225,7)</f>
        <v>34</v>
      </c>
      <c r="I225">
        <f>I224+COUNTIF(전체당첨내역!$B225:$G225,8)</f>
        <v>25</v>
      </c>
      <c r="J225">
        <f>J224+COUNTIF(전체당첨내역!$B225:$G225,9)</f>
        <v>19</v>
      </c>
      <c r="K225">
        <f>K224+COUNTIF(전체당첨내역!$B225:$G225,10)</f>
        <v>29</v>
      </c>
      <c r="L225">
        <f>L224+COUNTIF(전체당첨내역!$B225:$G225,11)</f>
        <v>28</v>
      </c>
      <c r="M225">
        <f>M224+COUNTIF(전체당첨내역!$B225:$G225,12)</f>
        <v>25</v>
      </c>
      <c r="N225">
        <f>N224+COUNTIF(전체당첨내역!$B225:$G225,13)</f>
        <v>26</v>
      </c>
      <c r="O225">
        <f>O224+COUNTIF(전체당첨내역!$B225:$G225,14)</f>
        <v>31</v>
      </c>
      <c r="P225">
        <f>P224+COUNTIF(전체당첨내역!$B225:$G225,15)</f>
        <v>26</v>
      </c>
      <c r="Q225">
        <f>Q224+COUNTIF(전체당첨내역!$B225:$G225,16)</f>
        <v>27</v>
      </c>
      <c r="R225">
        <f>R224+COUNTIF(전체당첨내역!$B225:$G225,17)</f>
        <v>33</v>
      </c>
      <c r="S225">
        <f>S224+COUNTIF(전체당첨내역!$B225:$G225,18)</f>
        <v>36</v>
      </c>
      <c r="T225">
        <f>T224+COUNTIF(전체당첨내역!$B225:$G225,19)</f>
        <v>32</v>
      </c>
      <c r="U225">
        <f>U224+COUNTIF(전체당첨내역!$B225:$G225,20)</f>
        <v>34</v>
      </c>
      <c r="V225">
        <f>V224+COUNTIF(전체당첨내역!$B225:$G225,21)</f>
        <v>28</v>
      </c>
      <c r="W225">
        <f>W224+COUNTIF(전체당첨내역!$B225:$G225,22)</f>
        <v>22</v>
      </c>
      <c r="X225">
        <f>X224+COUNTIF(전체당첨내역!$B225:$G225,23)</f>
        <v>26</v>
      </c>
      <c r="Y225">
        <f>Y224+COUNTIF(전체당첨내역!$B225:$G225,24)</f>
        <v>25</v>
      </c>
      <c r="Z225">
        <f>Z224+COUNTIF(전체당첨내역!$B225:$G225,25)</f>
        <v>35</v>
      </c>
      <c r="AA225">
        <f>AA224+COUNTIF(전체당첨내역!$B225:$G225,26)</f>
        <v>33</v>
      </c>
      <c r="AB225">
        <f>AB224+COUNTIF(전체당첨내역!$B225:$G225,27)</f>
        <v>30</v>
      </c>
      <c r="AC225">
        <f>AC224+COUNTIF(전체당첨내역!$B225:$G225,28)</f>
        <v>23</v>
      </c>
      <c r="AD225">
        <f>AD224+COUNTIF(전체당첨내역!$B225:$G225,29)</f>
        <v>29</v>
      </c>
      <c r="AE225">
        <f>AE224+COUNTIF(전체당첨내역!$B225:$G225,30)</f>
        <v>31</v>
      </c>
      <c r="AF225">
        <f>AF224+COUNTIF(전체당첨내역!$B225:$G225,31)</f>
        <v>26</v>
      </c>
      <c r="AG225">
        <f>AG224+COUNTIF(전체당첨내역!$B225:$G225,32)</f>
        <v>25</v>
      </c>
      <c r="AH225">
        <f>AH224+COUNTIF(전체당첨내역!$B225:$G225,33)</f>
        <v>35</v>
      </c>
      <c r="AI225">
        <f>AI224+COUNTIF(전체당첨내역!$B225:$G225,34)</f>
        <v>34</v>
      </c>
      <c r="AJ225">
        <f>AJ224+COUNTIF(전체당첨내역!$B225:$G225,35)</f>
        <v>34</v>
      </c>
      <c r="AK225">
        <f>AK224+COUNTIF(전체당첨내역!$B225:$G225,36)</f>
        <v>36</v>
      </c>
      <c r="AL225">
        <f>AL224+COUNTIF(전체당첨내역!$B225:$G225,37)</f>
        <v>38</v>
      </c>
      <c r="AM225">
        <f>AM224+COUNTIF(전체당첨내역!$B225:$G225,38)</f>
        <v>20</v>
      </c>
      <c r="AN225">
        <f>AN224+COUNTIF(전체당첨내역!$B225:$G225,39)</f>
        <v>31</v>
      </c>
      <c r="AO225">
        <f>AO224+COUNTIF(전체당첨내역!$B225:$G225,40)</f>
        <v>38</v>
      </c>
      <c r="AP225">
        <f>AP224+COUNTIF(전체당첨내역!$B225:$G225,41)</f>
        <v>25</v>
      </c>
      <c r="AQ225">
        <f>AQ224+COUNTIF(전체당첨내역!$B225:$G225,42)</f>
        <v>34</v>
      </c>
      <c r="AR225">
        <f>AR224+COUNTIF(전체당첨내역!$B225:$G225,43)</f>
        <v>30</v>
      </c>
      <c r="AS225">
        <f>AS224+COUNTIF(전체당첨내역!$B225:$G225,44)</f>
        <v>29</v>
      </c>
      <c r="AT225">
        <f>AT224+COUNTIF(전체당첨내역!$B225:$G225,45)</f>
        <v>29</v>
      </c>
    </row>
    <row r="226" spans="1:46" ht="16.5" customHeight="1">
      <c r="A226">
        <v>225</v>
      </c>
      <c r="B226">
        <f>B225+COUNTIF(전체당첨내역!$B226:$G226,1)</f>
        <v>32</v>
      </c>
      <c r="C226">
        <f>C225+COUNTIF(전체당첨내역!$B226:$G226,2)</f>
        <v>36</v>
      </c>
      <c r="D226">
        <f>D225+COUNTIF(전체당첨내역!$B226:$G226,3)</f>
        <v>38</v>
      </c>
      <c r="E226">
        <f>E225+COUNTIF(전체당첨내역!$B226:$G226,4)</f>
        <v>33</v>
      </c>
      <c r="F226">
        <f>F225+COUNTIF(전체당첨내역!$B226:$G226,5)</f>
        <v>28</v>
      </c>
      <c r="G226">
        <f>G225+COUNTIF(전체당첨내역!$B226:$G226,6)</f>
        <v>27</v>
      </c>
      <c r="H226">
        <f>H225+COUNTIF(전체당첨내역!$B226:$G226,7)</f>
        <v>34</v>
      </c>
      <c r="I226">
        <f>I225+COUNTIF(전체당첨내역!$B226:$G226,8)</f>
        <v>25</v>
      </c>
      <c r="J226">
        <f>J225+COUNTIF(전체당첨내역!$B226:$G226,9)</f>
        <v>19</v>
      </c>
      <c r="K226">
        <f>K225+COUNTIF(전체당첨내역!$B226:$G226,10)</f>
        <v>29</v>
      </c>
      <c r="L226">
        <f>L225+COUNTIF(전체당첨내역!$B226:$G226,11)</f>
        <v>29</v>
      </c>
      <c r="M226">
        <f>M225+COUNTIF(전체당첨내역!$B226:$G226,12)</f>
        <v>25</v>
      </c>
      <c r="N226">
        <f>N225+COUNTIF(전체당첨내역!$B226:$G226,13)</f>
        <v>27</v>
      </c>
      <c r="O226">
        <f>O225+COUNTIF(전체당첨내역!$B226:$G226,14)</f>
        <v>31</v>
      </c>
      <c r="P226">
        <f>P225+COUNTIF(전체당첨내역!$B226:$G226,15)</f>
        <v>26</v>
      </c>
      <c r="Q226">
        <f>Q225+COUNTIF(전체당첨내역!$B226:$G226,16)</f>
        <v>27</v>
      </c>
      <c r="R226">
        <f>R225+COUNTIF(전체당첨내역!$B226:$G226,17)</f>
        <v>33</v>
      </c>
      <c r="S226">
        <f>S225+COUNTIF(전체당첨내역!$B226:$G226,18)</f>
        <v>36</v>
      </c>
      <c r="T226">
        <f>T225+COUNTIF(전체당첨내역!$B226:$G226,19)</f>
        <v>33</v>
      </c>
      <c r="U226">
        <f>U225+COUNTIF(전체당첨내역!$B226:$G226,20)</f>
        <v>34</v>
      </c>
      <c r="V226">
        <f>V225+COUNTIF(전체당첨내역!$B226:$G226,21)</f>
        <v>28</v>
      </c>
      <c r="W226">
        <f>W225+COUNTIF(전체당첨내역!$B226:$G226,22)</f>
        <v>22</v>
      </c>
      <c r="X226">
        <f>X225+COUNTIF(전체당첨내역!$B226:$G226,23)</f>
        <v>26</v>
      </c>
      <c r="Y226">
        <f>Y225+COUNTIF(전체당첨내역!$B226:$G226,24)</f>
        <v>25</v>
      </c>
      <c r="Z226">
        <f>Z225+COUNTIF(전체당첨내역!$B226:$G226,25)</f>
        <v>35</v>
      </c>
      <c r="AA226">
        <f>AA225+COUNTIF(전체당첨내역!$B226:$G226,26)</f>
        <v>33</v>
      </c>
      <c r="AB226">
        <f>AB225+COUNTIF(전체당첨내역!$B226:$G226,27)</f>
        <v>30</v>
      </c>
      <c r="AC226">
        <f>AC225+COUNTIF(전체당첨내역!$B226:$G226,28)</f>
        <v>23</v>
      </c>
      <c r="AD226">
        <f>AD225+COUNTIF(전체당첨내역!$B226:$G226,29)</f>
        <v>29</v>
      </c>
      <c r="AE226">
        <f>AE225+COUNTIF(전체당첨내역!$B226:$G226,30)</f>
        <v>31</v>
      </c>
      <c r="AF226">
        <f>AF225+COUNTIF(전체당첨내역!$B226:$G226,31)</f>
        <v>27</v>
      </c>
      <c r="AG226">
        <f>AG225+COUNTIF(전체당첨내역!$B226:$G226,32)</f>
        <v>25</v>
      </c>
      <c r="AH226">
        <f>AH225+COUNTIF(전체당첨내역!$B226:$G226,33)</f>
        <v>35</v>
      </c>
      <c r="AI226">
        <f>AI225+COUNTIF(전체당첨내역!$B226:$G226,34)</f>
        <v>34</v>
      </c>
      <c r="AJ226">
        <f>AJ225+COUNTIF(전체당첨내역!$B226:$G226,35)</f>
        <v>34</v>
      </c>
      <c r="AK226">
        <f>AK225+COUNTIF(전체당첨내역!$B226:$G226,36)</f>
        <v>37</v>
      </c>
      <c r="AL226">
        <f>AL225+COUNTIF(전체당첨내역!$B226:$G226,37)</f>
        <v>38</v>
      </c>
      <c r="AM226">
        <f>AM225+COUNTIF(전체당첨내역!$B226:$G226,38)</f>
        <v>20</v>
      </c>
      <c r="AN226">
        <f>AN225+COUNTIF(전체당첨내역!$B226:$G226,39)</f>
        <v>31</v>
      </c>
      <c r="AO226">
        <f>AO225+COUNTIF(전체당첨내역!$B226:$G226,40)</f>
        <v>38</v>
      </c>
      <c r="AP226">
        <f>AP225+COUNTIF(전체당첨내역!$B226:$G226,41)</f>
        <v>25</v>
      </c>
      <c r="AQ226">
        <f>AQ225+COUNTIF(전체당첨내역!$B226:$G226,42)</f>
        <v>34</v>
      </c>
      <c r="AR226">
        <f>AR225+COUNTIF(전체당첨내역!$B226:$G226,43)</f>
        <v>30</v>
      </c>
      <c r="AS226">
        <f>AS225+COUNTIF(전체당첨내역!$B226:$G226,44)</f>
        <v>29</v>
      </c>
      <c r="AT226">
        <f>AT225+COUNTIF(전체당첨내역!$B226:$G226,45)</f>
        <v>29</v>
      </c>
    </row>
    <row r="227" spans="1:46" ht="16.5" customHeight="1">
      <c r="A227">
        <v>226</v>
      </c>
      <c r="B227">
        <f>B226+COUNTIF(전체당첨내역!$B227:$G227,1)</f>
        <v>32</v>
      </c>
      <c r="C227">
        <f>C226+COUNTIF(전체당첨내역!$B227:$G227,2)</f>
        <v>37</v>
      </c>
      <c r="D227">
        <f>D226+COUNTIF(전체당첨내역!$B227:$G227,3)</f>
        <v>38</v>
      </c>
      <c r="E227">
        <f>E226+COUNTIF(전체당첨내역!$B227:$G227,4)</f>
        <v>33</v>
      </c>
      <c r="F227">
        <f>F226+COUNTIF(전체당첨내역!$B227:$G227,5)</f>
        <v>28</v>
      </c>
      <c r="G227">
        <f>G226+COUNTIF(전체당첨내역!$B227:$G227,6)</f>
        <v>28</v>
      </c>
      <c r="H227">
        <f>H226+COUNTIF(전체당첨내역!$B227:$G227,7)</f>
        <v>34</v>
      </c>
      <c r="I227">
        <f>I226+COUNTIF(전체당첨내역!$B227:$G227,8)</f>
        <v>26</v>
      </c>
      <c r="J227">
        <f>J226+COUNTIF(전체당첨내역!$B227:$G227,9)</f>
        <v>19</v>
      </c>
      <c r="K227">
        <f>K226+COUNTIF(전체당첨내역!$B227:$G227,10)</f>
        <v>29</v>
      </c>
      <c r="L227">
        <f>L226+COUNTIF(전체당첨내역!$B227:$G227,11)</f>
        <v>29</v>
      </c>
      <c r="M227">
        <f>M226+COUNTIF(전체당첨내역!$B227:$G227,12)</f>
        <v>25</v>
      </c>
      <c r="N227">
        <f>N226+COUNTIF(전체당첨내역!$B227:$G227,13)</f>
        <v>27</v>
      </c>
      <c r="O227">
        <f>O226+COUNTIF(전체당첨내역!$B227:$G227,14)</f>
        <v>32</v>
      </c>
      <c r="P227">
        <f>P226+COUNTIF(전체당첨내역!$B227:$G227,15)</f>
        <v>26</v>
      </c>
      <c r="Q227">
        <f>Q226+COUNTIF(전체당첨내역!$B227:$G227,16)</f>
        <v>27</v>
      </c>
      <c r="R227">
        <f>R226+COUNTIF(전체당첨내역!$B227:$G227,17)</f>
        <v>33</v>
      </c>
      <c r="S227">
        <f>S226+COUNTIF(전체당첨내역!$B227:$G227,18)</f>
        <v>36</v>
      </c>
      <c r="T227">
        <f>T226+COUNTIF(전체당첨내역!$B227:$G227,19)</f>
        <v>33</v>
      </c>
      <c r="U227">
        <f>U226+COUNTIF(전체당첨내역!$B227:$G227,20)</f>
        <v>34</v>
      </c>
      <c r="V227">
        <f>V226+COUNTIF(전체당첨내역!$B227:$G227,21)</f>
        <v>29</v>
      </c>
      <c r="W227">
        <f>W226+COUNTIF(전체당첨내역!$B227:$G227,22)</f>
        <v>23</v>
      </c>
      <c r="X227">
        <f>X226+COUNTIF(전체당첨내역!$B227:$G227,23)</f>
        <v>26</v>
      </c>
      <c r="Y227">
        <f>Y226+COUNTIF(전체당첨내역!$B227:$G227,24)</f>
        <v>25</v>
      </c>
      <c r="Z227">
        <f>Z226+COUNTIF(전체당첨내역!$B227:$G227,25)</f>
        <v>35</v>
      </c>
      <c r="AA227">
        <f>AA226+COUNTIF(전체당첨내역!$B227:$G227,26)</f>
        <v>33</v>
      </c>
      <c r="AB227">
        <f>AB226+COUNTIF(전체당첨내역!$B227:$G227,27)</f>
        <v>30</v>
      </c>
      <c r="AC227">
        <f>AC226+COUNTIF(전체당첨내역!$B227:$G227,28)</f>
        <v>23</v>
      </c>
      <c r="AD227">
        <f>AD226+COUNTIF(전체당첨내역!$B227:$G227,29)</f>
        <v>29</v>
      </c>
      <c r="AE227">
        <f>AE226+COUNTIF(전체당첨내역!$B227:$G227,30)</f>
        <v>31</v>
      </c>
      <c r="AF227">
        <f>AF226+COUNTIF(전체당첨내역!$B227:$G227,31)</f>
        <v>27</v>
      </c>
      <c r="AG227">
        <f>AG226+COUNTIF(전체당첨내역!$B227:$G227,32)</f>
        <v>25</v>
      </c>
      <c r="AH227">
        <f>AH226+COUNTIF(전체당첨내역!$B227:$G227,33)</f>
        <v>35</v>
      </c>
      <c r="AI227">
        <f>AI226+COUNTIF(전체당첨내역!$B227:$G227,34)</f>
        <v>34</v>
      </c>
      <c r="AJ227">
        <f>AJ226+COUNTIF(전체당첨내역!$B227:$G227,35)</f>
        <v>34</v>
      </c>
      <c r="AK227">
        <f>AK226+COUNTIF(전체당첨내역!$B227:$G227,36)</f>
        <v>37</v>
      </c>
      <c r="AL227">
        <f>AL226+COUNTIF(전체당첨내역!$B227:$G227,37)</f>
        <v>38</v>
      </c>
      <c r="AM227">
        <f>AM226+COUNTIF(전체당첨내역!$B227:$G227,38)</f>
        <v>20</v>
      </c>
      <c r="AN227">
        <f>AN226+COUNTIF(전체당첨내역!$B227:$G227,39)</f>
        <v>31</v>
      </c>
      <c r="AO227">
        <f>AO226+COUNTIF(전체당첨내역!$B227:$G227,40)</f>
        <v>38</v>
      </c>
      <c r="AP227">
        <f>AP226+COUNTIF(전체당첨내역!$B227:$G227,41)</f>
        <v>25</v>
      </c>
      <c r="AQ227">
        <f>AQ226+COUNTIF(전체당첨내역!$B227:$G227,42)</f>
        <v>34</v>
      </c>
      <c r="AR227">
        <f>AR226+COUNTIF(전체당첨내역!$B227:$G227,43)</f>
        <v>30</v>
      </c>
      <c r="AS227">
        <f>AS226+COUNTIF(전체당첨내역!$B227:$G227,44)</f>
        <v>29</v>
      </c>
      <c r="AT227">
        <f>AT226+COUNTIF(전체당첨내역!$B227:$G227,45)</f>
        <v>29</v>
      </c>
    </row>
    <row r="228" spans="1:46" ht="16.5" customHeight="1">
      <c r="A228">
        <v>227</v>
      </c>
      <c r="B228">
        <f>B227+COUNTIF(전체당첨내역!$B228:$G228,1)</f>
        <v>32</v>
      </c>
      <c r="C228">
        <f>C227+COUNTIF(전체당첨내역!$B228:$G228,2)</f>
        <v>37</v>
      </c>
      <c r="D228">
        <f>D227+COUNTIF(전체당첨내역!$B228:$G228,3)</f>
        <v>38</v>
      </c>
      <c r="E228">
        <f>E227+COUNTIF(전체당첨내역!$B228:$G228,4)</f>
        <v>34</v>
      </c>
      <c r="F228">
        <f>F227+COUNTIF(전체당첨내역!$B228:$G228,5)</f>
        <v>29</v>
      </c>
      <c r="G228">
        <f>G227+COUNTIF(전체당첨내역!$B228:$G228,6)</f>
        <v>28</v>
      </c>
      <c r="H228">
        <f>H227+COUNTIF(전체당첨내역!$B228:$G228,7)</f>
        <v>34</v>
      </c>
      <c r="I228">
        <f>I227+COUNTIF(전체당첨내역!$B228:$G228,8)</f>
        <v>26</v>
      </c>
      <c r="J228">
        <f>J227+COUNTIF(전체당첨내역!$B228:$G228,9)</f>
        <v>19</v>
      </c>
      <c r="K228">
        <f>K227+COUNTIF(전체당첨내역!$B228:$G228,10)</f>
        <v>29</v>
      </c>
      <c r="L228">
        <f>L227+COUNTIF(전체당첨내역!$B228:$G228,11)</f>
        <v>29</v>
      </c>
      <c r="M228">
        <f>M227+COUNTIF(전체당첨내역!$B228:$G228,12)</f>
        <v>25</v>
      </c>
      <c r="N228">
        <f>N227+COUNTIF(전체당첨내역!$B228:$G228,13)</f>
        <v>27</v>
      </c>
      <c r="O228">
        <f>O227+COUNTIF(전체당첨내역!$B228:$G228,14)</f>
        <v>32</v>
      </c>
      <c r="P228">
        <f>P227+COUNTIF(전체당첨내역!$B228:$G228,15)</f>
        <v>27</v>
      </c>
      <c r="Q228">
        <f>Q227+COUNTIF(전체당첨내역!$B228:$G228,16)</f>
        <v>28</v>
      </c>
      <c r="R228">
        <f>R227+COUNTIF(전체당첨내역!$B228:$G228,17)</f>
        <v>33</v>
      </c>
      <c r="S228">
        <f>S227+COUNTIF(전체당첨내역!$B228:$G228,18)</f>
        <v>36</v>
      </c>
      <c r="T228">
        <f>T227+COUNTIF(전체당첨내역!$B228:$G228,19)</f>
        <v>33</v>
      </c>
      <c r="U228">
        <f>U227+COUNTIF(전체당첨내역!$B228:$G228,20)</f>
        <v>34</v>
      </c>
      <c r="V228">
        <f>V227+COUNTIF(전체당첨내역!$B228:$G228,21)</f>
        <v>29</v>
      </c>
      <c r="W228">
        <f>W227+COUNTIF(전체당첨내역!$B228:$G228,22)</f>
        <v>24</v>
      </c>
      <c r="X228">
        <f>X227+COUNTIF(전체당첨내역!$B228:$G228,23)</f>
        <v>26</v>
      </c>
      <c r="Y228">
        <f>Y227+COUNTIF(전체당첨내역!$B228:$G228,24)</f>
        <v>25</v>
      </c>
      <c r="Z228">
        <f>Z227+COUNTIF(전체당첨내역!$B228:$G228,25)</f>
        <v>35</v>
      </c>
      <c r="AA228">
        <f>AA227+COUNTIF(전체당첨내역!$B228:$G228,26)</f>
        <v>33</v>
      </c>
      <c r="AB228">
        <f>AB227+COUNTIF(전체당첨내역!$B228:$G228,27)</f>
        <v>30</v>
      </c>
      <c r="AC228">
        <f>AC227+COUNTIF(전체당첨내역!$B228:$G228,28)</f>
        <v>23</v>
      </c>
      <c r="AD228">
        <f>AD227+COUNTIF(전체당첨내역!$B228:$G228,29)</f>
        <v>29</v>
      </c>
      <c r="AE228">
        <f>AE227+COUNTIF(전체당첨내역!$B228:$G228,30)</f>
        <v>31</v>
      </c>
      <c r="AF228">
        <f>AF227+COUNTIF(전체당첨내역!$B228:$G228,31)</f>
        <v>27</v>
      </c>
      <c r="AG228">
        <f>AG227+COUNTIF(전체당첨내역!$B228:$G228,32)</f>
        <v>25</v>
      </c>
      <c r="AH228">
        <f>AH227+COUNTIF(전체당첨내역!$B228:$G228,33)</f>
        <v>35</v>
      </c>
      <c r="AI228">
        <f>AI227+COUNTIF(전체당첨내역!$B228:$G228,34)</f>
        <v>34</v>
      </c>
      <c r="AJ228">
        <f>AJ227+COUNTIF(전체당첨내역!$B228:$G228,35)</f>
        <v>34</v>
      </c>
      <c r="AK228">
        <f>AK227+COUNTIF(전체당첨내역!$B228:$G228,36)</f>
        <v>37</v>
      </c>
      <c r="AL228">
        <f>AL227+COUNTIF(전체당첨내역!$B228:$G228,37)</f>
        <v>38</v>
      </c>
      <c r="AM228">
        <f>AM227+COUNTIF(전체당첨내역!$B228:$G228,38)</f>
        <v>20</v>
      </c>
      <c r="AN228">
        <f>AN227+COUNTIF(전체당첨내역!$B228:$G228,39)</f>
        <v>31</v>
      </c>
      <c r="AO228">
        <f>AO227+COUNTIF(전체당첨내역!$B228:$G228,40)</f>
        <v>38</v>
      </c>
      <c r="AP228">
        <f>AP227+COUNTIF(전체당첨내역!$B228:$G228,41)</f>
        <v>25</v>
      </c>
      <c r="AQ228">
        <f>AQ227+COUNTIF(전체당첨내역!$B228:$G228,42)</f>
        <v>35</v>
      </c>
      <c r="AR228">
        <f>AR227+COUNTIF(전체당첨내역!$B228:$G228,43)</f>
        <v>30</v>
      </c>
      <c r="AS228">
        <f>AS227+COUNTIF(전체당첨내역!$B228:$G228,44)</f>
        <v>29</v>
      </c>
      <c r="AT228">
        <f>AT227+COUNTIF(전체당첨내역!$B228:$G228,45)</f>
        <v>29</v>
      </c>
    </row>
    <row r="229" spans="1:46" ht="16.5" customHeight="1">
      <c r="A229">
        <v>228</v>
      </c>
      <c r="B229">
        <f>B228+COUNTIF(전체당첨내역!$B229:$G229,1)</f>
        <v>32</v>
      </c>
      <c r="C229">
        <f>C228+COUNTIF(전체당첨내역!$B229:$G229,2)</f>
        <v>37</v>
      </c>
      <c r="D229">
        <f>D228+COUNTIF(전체당첨내역!$B229:$G229,3)</f>
        <v>38</v>
      </c>
      <c r="E229">
        <f>E228+COUNTIF(전체당첨내역!$B229:$G229,4)</f>
        <v>34</v>
      </c>
      <c r="F229">
        <f>F228+COUNTIF(전체당첨내역!$B229:$G229,5)</f>
        <v>29</v>
      </c>
      <c r="G229">
        <f>G228+COUNTIF(전체당첨내역!$B229:$G229,6)</f>
        <v>28</v>
      </c>
      <c r="H229">
        <f>H228+COUNTIF(전체당첨내역!$B229:$G229,7)</f>
        <v>34</v>
      </c>
      <c r="I229">
        <f>I228+COUNTIF(전체당첨내역!$B229:$G229,8)</f>
        <v>26</v>
      </c>
      <c r="J229">
        <f>J228+COUNTIF(전체당첨내역!$B229:$G229,9)</f>
        <v>19</v>
      </c>
      <c r="K229">
        <f>K228+COUNTIF(전체당첨내역!$B229:$G229,10)</f>
        <v>29</v>
      </c>
      <c r="L229">
        <f>L228+COUNTIF(전체당첨내역!$B229:$G229,11)</f>
        <v>29</v>
      </c>
      <c r="M229">
        <f>M228+COUNTIF(전체당첨내역!$B229:$G229,12)</f>
        <v>25</v>
      </c>
      <c r="N229">
        <f>N228+COUNTIF(전체당첨내역!$B229:$G229,13)</f>
        <v>27</v>
      </c>
      <c r="O229">
        <f>O228+COUNTIF(전체당첨내역!$B229:$G229,14)</f>
        <v>32</v>
      </c>
      <c r="P229">
        <f>P228+COUNTIF(전체당첨내역!$B229:$G229,15)</f>
        <v>27</v>
      </c>
      <c r="Q229">
        <f>Q228+COUNTIF(전체당첨내역!$B229:$G229,16)</f>
        <v>28</v>
      </c>
      <c r="R229">
        <f>R228+COUNTIF(전체당첨내역!$B229:$G229,17)</f>
        <v>34</v>
      </c>
      <c r="S229">
        <f>S228+COUNTIF(전체당첨내역!$B229:$G229,18)</f>
        <v>36</v>
      </c>
      <c r="T229">
        <f>T228+COUNTIF(전체당첨내역!$B229:$G229,19)</f>
        <v>33</v>
      </c>
      <c r="U229">
        <f>U228+COUNTIF(전체당첨내역!$B229:$G229,20)</f>
        <v>34</v>
      </c>
      <c r="V229">
        <f>V228+COUNTIF(전체당첨내역!$B229:$G229,21)</f>
        <v>29</v>
      </c>
      <c r="W229">
        <f>W228+COUNTIF(전체당첨내역!$B229:$G229,22)</f>
        <v>24</v>
      </c>
      <c r="X229">
        <f>X228+COUNTIF(전체당첨내역!$B229:$G229,23)</f>
        <v>26</v>
      </c>
      <c r="Y229">
        <f>Y228+COUNTIF(전체당첨내역!$B229:$G229,24)</f>
        <v>25</v>
      </c>
      <c r="Z229">
        <f>Z228+COUNTIF(전체당첨내역!$B229:$G229,25)</f>
        <v>36</v>
      </c>
      <c r="AA229">
        <f>AA228+COUNTIF(전체당첨내역!$B229:$G229,26)</f>
        <v>33</v>
      </c>
      <c r="AB229">
        <f>AB228+COUNTIF(전체당첨내역!$B229:$G229,27)</f>
        <v>30</v>
      </c>
      <c r="AC229">
        <f>AC228+COUNTIF(전체당첨내역!$B229:$G229,28)</f>
        <v>23</v>
      </c>
      <c r="AD229">
        <f>AD228+COUNTIF(전체당첨내역!$B229:$G229,29)</f>
        <v>29</v>
      </c>
      <c r="AE229">
        <f>AE228+COUNTIF(전체당첨내역!$B229:$G229,30)</f>
        <v>31</v>
      </c>
      <c r="AF229">
        <f>AF228+COUNTIF(전체당첨내역!$B229:$G229,31)</f>
        <v>27</v>
      </c>
      <c r="AG229">
        <f>AG228+COUNTIF(전체당첨내역!$B229:$G229,32)</f>
        <v>25</v>
      </c>
      <c r="AH229">
        <f>AH228+COUNTIF(전체당첨내역!$B229:$G229,33)</f>
        <v>35</v>
      </c>
      <c r="AI229">
        <f>AI228+COUNTIF(전체당첨내역!$B229:$G229,34)</f>
        <v>34</v>
      </c>
      <c r="AJ229">
        <f>AJ228+COUNTIF(전체당첨내역!$B229:$G229,35)</f>
        <v>35</v>
      </c>
      <c r="AK229">
        <f>AK228+COUNTIF(전체당첨내역!$B229:$G229,36)</f>
        <v>38</v>
      </c>
      <c r="AL229">
        <f>AL228+COUNTIF(전체당첨내역!$B229:$G229,37)</f>
        <v>38</v>
      </c>
      <c r="AM229">
        <f>AM228+COUNTIF(전체당첨내역!$B229:$G229,38)</f>
        <v>20</v>
      </c>
      <c r="AN229">
        <f>AN228+COUNTIF(전체당첨내역!$B229:$G229,39)</f>
        <v>32</v>
      </c>
      <c r="AO229">
        <f>AO228+COUNTIF(전체당첨내역!$B229:$G229,40)</f>
        <v>38</v>
      </c>
      <c r="AP229">
        <f>AP228+COUNTIF(전체당첨내역!$B229:$G229,41)</f>
        <v>25</v>
      </c>
      <c r="AQ229">
        <f>AQ228+COUNTIF(전체당첨내역!$B229:$G229,42)</f>
        <v>35</v>
      </c>
      <c r="AR229">
        <f>AR228+COUNTIF(전체당첨내역!$B229:$G229,43)</f>
        <v>30</v>
      </c>
      <c r="AS229">
        <f>AS228+COUNTIF(전체당첨내역!$B229:$G229,44)</f>
        <v>30</v>
      </c>
      <c r="AT229">
        <f>AT228+COUNTIF(전체당첨내역!$B229:$G229,45)</f>
        <v>29</v>
      </c>
    </row>
    <row r="230" spans="1:46" ht="16.5" customHeight="1">
      <c r="A230">
        <v>229</v>
      </c>
      <c r="B230">
        <f>B229+COUNTIF(전체당첨내역!$B230:$G230,1)</f>
        <v>32</v>
      </c>
      <c r="C230">
        <f>C229+COUNTIF(전체당첨내역!$B230:$G230,2)</f>
        <v>37</v>
      </c>
      <c r="D230">
        <f>D229+COUNTIF(전체당첨내역!$B230:$G230,3)</f>
        <v>38</v>
      </c>
      <c r="E230">
        <f>E229+COUNTIF(전체당첨내역!$B230:$G230,4)</f>
        <v>35</v>
      </c>
      <c r="F230">
        <f>F229+COUNTIF(전체당첨내역!$B230:$G230,5)</f>
        <v>30</v>
      </c>
      <c r="G230">
        <f>G229+COUNTIF(전체당첨내역!$B230:$G230,6)</f>
        <v>28</v>
      </c>
      <c r="H230">
        <f>H229+COUNTIF(전체당첨내역!$B230:$G230,7)</f>
        <v>34</v>
      </c>
      <c r="I230">
        <f>I229+COUNTIF(전체당첨내역!$B230:$G230,8)</f>
        <v>26</v>
      </c>
      <c r="J230">
        <f>J229+COUNTIF(전체당첨내역!$B230:$G230,9)</f>
        <v>20</v>
      </c>
      <c r="K230">
        <f>K229+COUNTIF(전체당첨내역!$B230:$G230,10)</f>
        <v>29</v>
      </c>
      <c r="L230">
        <f>L229+COUNTIF(전체당첨내역!$B230:$G230,11)</f>
        <v>30</v>
      </c>
      <c r="M230">
        <f>M229+COUNTIF(전체당첨내역!$B230:$G230,12)</f>
        <v>25</v>
      </c>
      <c r="N230">
        <f>N229+COUNTIF(전체당첨내역!$B230:$G230,13)</f>
        <v>27</v>
      </c>
      <c r="O230">
        <f>O229+COUNTIF(전체당첨내역!$B230:$G230,14)</f>
        <v>32</v>
      </c>
      <c r="P230">
        <f>P229+COUNTIF(전체당첨내역!$B230:$G230,15)</f>
        <v>27</v>
      </c>
      <c r="Q230">
        <f>Q229+COUNTIF(전체당첨내역!$B230:$G230,16)</f>
        <v>28</v>
      </c>
      <c r="R230">
        <f>R229+COUNTIF(전체당첨내역!$B230:$G230,17)</f>
        <v>34</v>
      </c>
      <c r="S230">
        <f>S229+COUNTIF(전체당첨내역!$B230:$G230,18)</f>
        <v>36</v>
      </c>
      <c r="T230">
        <f>T229+COUNTIF(전체당첨내역!$B230:$G230,19)</f>
        <v>33</v>
      </c>
      <c r="U230">
        <f>U229+COUNTIF(전체당첨내역!$B230:$G230,20)</f>
        <v>34</v>
      </c>
      <c r="V230">
        <f>V229+COUNTIF(전체당첨내역!$B230:$G230,21)</f>
        <v>29</v>
      </c>
      <c r="W230">
        <f>W229+COUNTIF(전체당첨내역!$B230:$G230,22)</f>
        <v>24</v>
      </c>
      <c r="X230">
        <f>X229+COUNTIF(전체당첨내역!$B230:$G230,23)</f>
        <v>27</v>
      </c>
      <c r="Y230">
        <f>Y229+COUNTIF(전체당첨내역!$B230:$G230,24)</f>
        <v>25</v>
      </c>
      <c r="Z230">
        <f>Z229+COUNTIF(전체당첨내역!$B230:$G230,25)</f>
        <v>36</v>
      </c>
      <c r="AA230">
        <f>AA229+COUNTIF(전체당첨내역!$B230:$G230,26)</f>
        <v>33</v>
      </c>
      <c r="AB230">
        <f>AB229+COUNTIF(전체당첨내역!$B230:$G230,27)</f>
        <v>30</v>
      </c>
      <c r="AC230">
        <f>AC229+COUNTIF(전체당첨내역!$B230:$G230,28)</f>
        <v>23</v>
      </c>
      <c r="AD230">
        <f>AD229+COUNTIF(전체당첨내역!$B230:$G230,29)</f>
        <v>29</v>
      </c>
      <c r="AE230">
        <f>AE229+COUNTIF(전체당첨내역!$B230:$G230,30)</f>
        <v>31</v>
      </c>
      <c r="AF230">
        <f>AF229+COUNTIF(전체당첨내역!$B230:$G230,31)</f>
        <v>27</v>
      </c>
      <c r="AG230">
        <f>AG229+COUNTIF(전체당첨내역!$B230:$G230,32)</f>
        <v>25</v>
      </c>
      <c r="AH230">
        <f>AH229+COUNTIF(전체당첨내역!$B230:$G230,33)</f>
        <v>35</v>
      </c>
      <c r="AI230">
        <f>AI229+COUNTIF(전체당첨내역!$B230:$G230,34)</f>
        <v>34</v>
      </c>
      <c r="AJ230">
        <f>AJ229+COUNTIF(전체당첨내역!$B230:$G230,35)</f>
        <v>35</v>
      </c>
      <c r="AK230">
        <f>AK229+COUNTIF(전체당첨내역!$B230:$G230,36)</f>
        <v>38</v>
      </c>
      <c r="AL230">
        <f>AL229+COUNTIF(전체당첨내역!$B230:$G230,37)</f>
        <v>38</v>
      </c>
      <c r="AM230">
        <f>AM229+COUNTIF(전체당첨내역!$B230:$G230,38)</f>
        <v>21</v>
      </c>
      <c r="AN230">
        <f>AN229+COUNTIF(전체당첨내역!$B230:$G230,39)</f>
        <v>32</v>
      </c>
      <c r="AO230">
        <f>AO229+COUNTIF(전체당첨내역!$B230:$G230,40)</f>
        <v>38</v>
      </c>
      <c r="AP230">
        <f>AP229+COUNTIF(전체당첨내역!$B230:$G230,41)</f>
        <v>25</v>
      </c>
      <c r="AQ230">
        <f>AQ229+COUNTIF(전체당첨내역!$B230:$G230,42)</f>
        <v>35</v>
      </c>
      <c r="AR230">
        <f>AR229+COUNTIF(전체당첨내역!$B230:$G230,43)</f>
        <v>30</v>
      </c>
      <c r="AS230">
        <f>AS229+COUNTIF(전체당첨내역!$B230:$G230,44)</f>
        <v>30</v>
      </c>
      <c r="AT230">
        <f>AT229+COUNTIF(전체당첨내역!$B230:$G230,45)</f>
        <v>29</v>
      </c>
    </row>
    <row r="231" spans="1:46" ht="16.5" customHeight="1">
      <c r="A231">
        <v>230</v>
      </c>
      <c r="B231">
        <f>B230+COUNTIF(전체당첨내역!$B231:$G231,1)</f>
        <v>32</v>
      </c>
      <c r="C231">
        <f>C230+COUNTIF(전체당첨내역!$B231:$G231,2)</f>
        <v>37</v>
      </c>
      <c r="D231">
        <f>D230+COUNTIF(전체당첨내역!$B231:$G231,3)</f>
        <v>38</v>
      </c>
      <c r="E231">
        <f>E230+COUNTIF(전체당첨내역!$B231:$G231,4)</f>
        <v>35</v>
      </c>
      <c r="F231">
        <f>F230+COUNTIF(전체당첨내역!$B231:$G231,5)</f>
        <v>31</v>
      </c>
      <c r="G231">
        <f>G230+COUNTIF(전체당첨내역!$B231:$G231,6)</f>
        <v>28</v>
      </c>
      <c r="H231">
        <f>H230+COUNTIF(전체당첨내역!$B231:$G231,7)</f>
        <v>34</v>
      </c>
      <c r="I231">
        <f>I230+COUNTIF(전체당첨내역!$B231:$G231,8)</f>
        <v>26</v>
      </c>
      <c r="J231">
        <f>J230+COUNTIF(전체당첨내역!$B231:$G231,9)</f>
        <v>20</v>
      </c>
      <c r="K231">
        <f>K230+COUNTIF(전체당첨내역!$B231:$G231,10)</f>
        <v>29</v>
      </c>
      <c r="L231">
        <f>L230+COUNTIF(전체당첨내역!$B231:$G231,11)</f>
        <v>31</v>
      </c>
      <c r="M231">
        <f>M230+COUNTIF(전체당첨내역!$B231:$G231,12)</f>
        <v>25</v>
      </c>
      <c r="N231">
        <f>N230+COUNTIF(전체당첨내역!$B231:$G231,13)</f>
        <v>27</v>
      </c>
      <c r="O231">
        <f>O230+COUNTIF(전체당첨내역!$B231:$G231,14)</f>
        <v>33</v>
      </c>
      <c r="P231">
        <f>P230+COUNTIF(전체당첨내역!$B231:$G231,15)</f>
        <v>27</v>
      </c>
      <c r="Q231">
        <f>Q230+COUNTIF(전체당첨내역!$B231:$G231,16)</f>
        <v>28</v>
      </c>
      <c r="R231">
        <f>R230+COUNTIF(전체당첨내역!$B231:$G231,17)</f>
        <v>34</v>
      </c>
      <c r="S231">
        <f>S230+COUNTIF(전체당첨내역!$B231:$G231,18)</f>
        <v>36</v>
      </c>
      <c r="T231">
        <f>T230+COUNTIF(전체당첨내역!$B231:$G231,19)</f>
        <v>33</v>
      </c>
      <c r="U231">
        <f>U230+COUNTIF(전체당첨내역!$B231:$G231,20)</f>
        <v>34</v>
      </c>
      <c r="V231">
        <f>V230+COUNTIF(전체당첨내역!$B231:$G231,21)</f>
        <v>29</v>
      </c>
      <c r="W231">
        <f>W230+COUNTIF(전체당첨내역!$B231:$G231,22)</f>
        <v>24</v>
      </c>
      <c r="X231">
        <f>X230+COUNTIF(전체당첨내역!$B231:$G231,23)</f>
        <v>27</v>
      </c>
      <c r="Y231">
        <f>Y230+COUNTIF(전체당첨내역!$B231:$G231,24)</f>
        <v>25</v>
      </c>
      <c r="Z231">
        <f>Z230+COUNTIF(전체당첨내역!$B231:$G231,25)</f>
        <v>36</v>
      </c>
      <c r="AA231">
        <f>AA230+COUNTIF(전체당첨내역!$B231:$G231,26)</f>
        <v>33</v>
      </c>
      <c r="AB231">
        <f>AB230+COUNTIF(전체당첨내역!$B231:$G231,27)</f>
        <v>30</v>
      </c>
      <c r="AC231">
        <f>AC230+COUNTIF(전체당첨내역!$B231:$G231,28)</f>
        <v>23</v>
      </c>
      <c r="AD231">
        <f>AD230+COUNTIF(전체당첨내역!$B231:$G231,29)</f>
        <v>30</v>
      </c>
      <c r="AE231">
        <f>AE230+COUNTIF(전체당첨내역!$B231:$G231,30)</f>
        <v>31</v>
      </c>
      <c r="AF231">
        <f>AF230+COUNTIF(전체당첨내역!$B231:$G231,31)</f>
        <v>27</v>
      </c>
      <c r="AG231">
        <f>AG230+COUNTIF(전체당첨내역!$B231:$G231,32)</f>
        <v>26</v>
      </c>
      <c r="AH231">
        <f>AH230+COUNTIF(전체당첨내역!$B231:$G231,33)</f>
        <v>36</v>
      </c>
      <c r="AI231">
        <f>AI230+COUNTIF(전체당첨내역!$B231:$G231,34)</f>
        <v>34</v>
      </c>
      <c r="AJ231">
        <f>AJ230+COUNTIF(전체당첨내역!$B231:$G231,35)</f>
        <v>35</v>
      </c>
      <c r="AK231">
        <f>AK230+COUNTIF(전체당첨내역!$B231:$G231,36)</f>
        <v>38</v>
      </c>
      <c r="AL231">
        <f>AL230+COUNTIF(전체당첨내역!$B231:$G231,37)</f>
        <v>38</v>
      </c>
      <c r="AM231">
        <f>AM230+COUNTIF(전체당첨내역!$B231:$G231,38)</f>
        <v>21</v>
      </c>
      <c r="AN231">
        <f>AN230+COUNTIF(전체당첨내역!$B231:$G231,39)</f>
        <v>32</v>
      </c>
      <c r="AO231">
        <f>AO230+COUNTIF(전체당첨내역!$B231:$G231,40)</f>
        <v>38</v>
      </c>
      <c r="AP231">
        <f>AP230+COUNTIF(전체당첨내역!$B231:$G231,41)</f>
        <v>25</v>
      </c>
      <c r="AQ231">
        <f>AQ230+COUNTIF(전체당첨내역!$B231:$G231,42)</f>
        <v>35</v>
      </c>
      <c r="AR231">
        <f>AR230+COUNTIF(전체당첨내역!$B231:$G231,43)</f>
        <v>30</v>
      </c>
      <c r="AS231">
        <f>AS230+COUNTIF(전체당첨내역!$B231:$G231,44)</f>
        <v>30</v>
      </c>
      <c r="AT231">
        <f>AT230+COUNTIF(전체당첨내역!$B231:$G231,45)</f>
        <v>29</v>
      </c>
    </row>
    <row r="232" spans="1:46" ht="16.5" customHeight="1">
      <c r="A232">
        <v>231</v>
      </c>
      <c r="B232">
        <f>B231+COUNTIF(전체당첨내역!$B232:$G232,1)</f>
        <v>32</v>
      </c>
      <c r="C232">
        <f>C231+COUNTIF(전체당첨내역!$B232:$G232,2)</f>
        <v>37</v>
      </c>
      <c r="D232">
        <f>D231+COUNTIF(전체당첨내역!$B232:$G232,3)</f>
        <v>38</v>
      </c>
      <c r="E232">
        <f>E231+COUNTIF(전체당첨내역!$B232:$G232,4)</f>
        <v>35</v>
      </c>
      <c r="F232">
        <f>F231+COUNTIF(전체당첨내역!$B232:$G232,5)</f>
        <v>32</v>
      </c>
      <c r="G232">
        <f>G231+COUNTIF(전체당첨내역!$B232:$G232,6)</f>
        <v>28</v>
      </c>
      <c r="H232">
        <f>H231+COUNTIF(전체당첨내역!$B232:$G232,7)</f>
        <v>34</v>
      </c>
      <c r="I232">
        <f>I231+COUNTIF(전체당첨내역!$B232:$G232,8)</f>
        <v>26</v>
      </c>
      <c r="J232">
        <f>J231+COUNTIF(전체당첨내역!$B232:$G232,9)</f>
        <v>20</v>
      </c>
      <c r="K232">
        <f>K231+COUNTIF(전체당첨내역!$B232:$G232,10)</f>
        <v>30</v>
      </c>
      <c r="L232">
        <f>L231+COUNTIF(전체당첨내역!$B232:$G232,11)</f>
        <v>31</v>
      </c>
      <c r="M232">
        <f>M231+COUNTIF(전체당첨내역!$B232:$G232,12)</f>
        <v>25</v>
      </c>
      <c r="N232">
        <f>N231+COUNTIF(전체당첨내역!$B232:$G232,13)</f>
        <v>27</v>
      </c>
      <c r="O232">
        <f>O231+COUNTIF(전체당첨내역!$B232:$G232,14)</f>
        <v>33</v>
      </c>
      <c r="P232">
        <f>P231+COUNTIF(전체당첨내역!$B232:$G232,15)</f>
        <v>27</v>
      </c>
      <c r="Q232">
        <f>Q231+COUNTIF(전체당첨내역!$B232:$G232,16)</f>
        <v>28</v>
      </c>
      <c r="R232">
        <f>R231+COUNTIF(전체당첨내역!$B232:$G232,17)</f>
        <v>34</v>
      </c>
      <c r="S232">
        <f>S231+COUNTIF(전체당첨내역!$B232:$G232,18)</f>
        <v>36</v>
      </c>
      <c r="T232">
        <f>T231+COUNTIF(전체당첨내역!$B232:$G232,19)</f>
        <v>34</v>
      </c>
      <c r="U232">
        <f>U231+COUNTIF(전체당첨내역!$B232:$G232,20)</f>
        <v>34</v>
      </c>
      <c r="V232">
        <f>V231+COUNTIF(전체당첨내역!$B232:$G232,21)</f>
        <v>29</v>
      </c>
      <c r="W232">
        <f>W231+COUNTIF(전체당첨내역!$B232:$G232,22)</f>
        <v>24</v>
      </c>
      <c r="X232">
        <f>X231+COUNTIF(전체당첨내역!$B232:$G232,23)</f>
        <v>27</v>
      </c>
      <c r="Y232">
        <f>Y231+COUNTIF(전체당첨내역!$B232:$G232,24)</f>
        <v>25</v>
      </c>
      <c r="Z232">
        <f>Z231+COUNTIF(전체당첨내역!$B232:$G232,25)</f>
        <v>36</v>
      </c>
      <c r="AA232">
        <f>AA231+COUNTIF(전체당첨내역!$B232:$G232,26)</f>
        <v>33</v>
      </c>
      <c r="AB232">
        <f>AB231+COUNTIF(전체당첨내역!$B232:$G232,27)</f>
        <v>30</v>
      </c>
      <c r="AC232">
        <f>AC231+COUNTIF(전체당첨내역!$B232:$G232,28)</f>
        <v>23</v>
      </c>
      <c r="AD232">
        <f>AD231+COUNTIF(전체당첨내역!$B232:$G232,29)</f>
        <v>30</v>
      </c>
      <c r="AE232">
        <f>AE231+COUNTIF(전체당첨내역!$B232:$G232,30)</f>
        <v>31</v>
      </c>
      <c r="AF232">
        <f>AF231+COUNTIF(전체당첨내역!$B232:$G232,31)</f>
        <v>28</v>
      </c>
      <c r="AG232">
        <f>AG231+COUNTIF(전체당첨내역!$B232:$G232,32)</f>
        <v>26</v>
      </c>
      <c r="AH232">
        <f>AH231+COUNTIF(전체당첨내역!$B232:$G232,33)</f>
        <v>36</v>
      </c>
      <c r="AI232">
        <f>AI231+COUNTIF(전체당첨내역!$B232:$G232,34)</f>
        <v>34</v>
      </c>
      <c r="AJ232">
        <f>AJ231+COUNTIF(전체당첨내역!$B232:$G232,35)</f>
        <v>35</v>
      </c>
      <c r="AK232">
        <f>AK231+COUNTIF(전체당첨내역!$B232:$G232,36)</f>
        <v>38</v>
      </c>
      <c r="AL232">
        <f>AL231+COUNTIF(전체당첨내역!$B232:$G232,37)</f>
        <v>38</v>
      </c>
      <c r="AM232">
        <f>AM231+COUNTIF(전체당첨내역!$B232:$G232,38)</f>
        <v>21</v>
      </c>
      <c r="AN232">
        <f>AN231+COUNTIF(전체당첨내역!$B232:$G232,39)</f>
        <v>32</v>
      </c>
      <c r="AO232">
        <f>AO231+COUNTIF(전체당첨내역!$B232:$G232,40)</f>
        <v>38</v>
      </c>
      <c r="AP232">
        <f>AP231+COUNTIF(전체당첨내역!$B232:$G232,41)</f>
        <v>25</v>
      </c>
      <c r="AQ232">
        <f>AQ231+COUNTIF(전체당첨내역!$B232:$G232,42)</f>
        <v>35</v>
      </c>
      <c r="AR232">
        <f>AR231+COUNTIF(전체당첨내역!$B232:$G232,43)</f>
        <v>30</v>
      </c>
      <c r="AS232">
        <f>AS231+COUNTIF(전체당첨내역!$B232:$G232,44)</f>
        <v>31</v>
      </c>
      <c r="AT232">
        <f>AT231+COUNTIF(전체당첨내역!$B232:$G232,45)</f>
        <v>30</v>
      </c>
    </row>
    <row r="233" spans="1:46" ht="16.5" customHeight="1">
      <c r="A233">
        <v>232</v>
      </c>
      <c r="B233">
        <f>B232+COUNTIF(전체당첨내역!$B233:$G233,1)</f>
        <v>32</v>
      </c>
      <c r="C233">
        <f>C232+COUNTIF(전체당첨내역!$B233:$G233,2)</f>
        <v>37</v>
      </c>
      <c r="D233">
        <f>D232+COUNTIF(전체당첨내역!$B233:$G233,3)</f>
        <v>38</v>
      </c>
      <c r="E233">
        <f>E232+COUNTIF(전체당첨내역!$B233:$G233,4)</f>
        <v>35</v>
      </c>
      <c r="F233">
        <f>F232+COUNTIF(전체당첨내역!$B233:$G233,5)</f>
        <v>32</v>
      </c>
      <c r="G233">
        <f>G232+COUNTIF(전체당첨내역!$B233:$G233,6)</f>
        <v>28</v>
      </c>
      <c r="H233">
        <f>H232+COUNTIF(전체당첨내역!$B233:$G233,7)</f>
        <v>34</v>
      </c>
      <c r="I233">
        <f>I232+COUNTIF(전체당첨내역!$B233:$G233,8)</f>
        <v>27</v>
      </c>
      <c r="J233">
        <f>J232+COUNTIF(전체당첨내역!$B233:$G233,9)</f>
        <v>21</v>
      </c>
      <c r="K233">
        <f>K232+COUNTIF(전체당첨내역!$B233:$G233,10)</f>
        <v>31</v>
      </c>
      <c r="L233">
        <f>L232+COUNTIF(전체당첨내역!$B233:$G233,11)</f>
        <v>31</v>
      </c>
      <c r="M233">
        <f>M232+COUNTIF(전체당첨내역!$B233:$G233,12)</f>
        <v>26</v>
      </c>
      <c r="N233">
        <f>N232+COUNTIF(전체당첨내역!$B233:$G233,13)</f>
        <v>27</v>
      </c>
      <c r="O233">
        <f>O232+COUNTIF(전체당첨내역!$B233:$G233,14)</f>
        <v>33</v>
      </c>
      <c r="P233">
        <f>P232+COUNTIF(전체당첨내역!$B233:$G233,15)</f>
        <v>27</v>
      </c>
      <c r="Q233">
        <f>Q232+COUNTIF(전체당첨내역!$B233:$G233,16)</f>
        <v>28</v>
      </c>
      <c r="R233">
        <f>R232+COUNTIF(전체당첨내역!$B233:$G233,17)</f>
        <v>34</v>
      </c>
      <c r="S233">
        <f>S232+COUNTIF(전체당첨내역!$B233:$G233,18)</f>
        <v>36</v>
      </c>
      <c r="T233">
        <f>T232+COUNTIF(전체당첨내역!$B233:$G233,19)</f>
        <v>34</v>
      </c>
      <c r="U233">
        <f>U232+COUNTIF(전체당첨내역!$B233:$G233,20)</f>
        <v>34</v>
      </c>
      <c r="V233">
        <f>V232+COUNTIF(전체당첨내역!$B233:$G233,21)</f>
        <v>29</v>
      </c>
      <c r="W233">
        <f>W232+COUNTIF(전체당첨내역!$B233:$G233,22)</f>
        <v>24</v>
      </c>
      <c r="X233">
        <f>X232+COUNTIF(전체당첨내역!$B233:$G233,23)</f>
        <v>27</v>
      </c>
      <c r="Y233">
        <f>Y232+COUNTIF(전체당첨내역!$B233:$G233,24)</f>
        <v>26</v>
      </c>
      <c r="Z233">
        <f>Z232+COUNTIF(전체당첨내역!$B233:$G233,25)</f>
        <v>36</v>
      </c>
      <c r="AA233">
        <f>AA232+COUNTIF(전체당첨내역!$B233:$G233,26)</f>
        <v>33</v>
      </c>
      <c r="AB233">
        <f>AB232+COUNTIF(전체당첨내역!$B233:$G233,27)</f>
        <v>30</v>
      </c>
      <c r="AC233">
        <f>AC232+COUNTIF(전체당첨내역!$B233:$G233,28)</f>
        <v>23</v>
      </c>
      <c r="AD233">
        <f>AD232+COUNTIF(전체당첨내역!$B233:$G233,29)</f>
        <v>30</v>
      </c>
      <c r="AE233">
        <f>AE232+COUNTIF(전체당첨내역!$B233:$G233,30)</f>
        <v>31</v>
      </c>
      <c r="AF233">
        <f>AF232+COUNTIF(전체당첨내역!$B233:$G233,31)</f>
        <v>28</v>
      </c>
      <c r="AG233">
        <f>AG232+COUNTIF(전체당첨내역!$B233:$G233,32)</f>
        <v>26</v>
      </c>
      <c r="AH233">
        <f>AH232+COUNTIF(전체당첨내역!$B233:$G233,33)</f>
        <v>36</v>
      </c>
      <c r="AI233">
        <f>AI232+COUNTIF(전체당첨내역!$B233:$G233,34)</f>
        <v>34</v>
      </c>
      <c r="AJ233">
        <f>AJ232+COUNTIF(전체당첨내역!$B233:$G233,35)</f>
        <v>35</v>
      </c>
      <c r="AK233">
        <f>AK232+COUNTIF(전체당첨내역!$B233:$G233,36)</f>
        <v>38</v>
      </c>
      <c r="AL233">
        <f>AL232+COUNTIF(전체당첨내역!$B233:$G233,37)</f>
        <v>38</v>
      </c>
      <c r="AM233">
        <f>AM232+COUNTIF(전체당첨내역!$B233:$G233,38)</f>
        <v>21</v>
      </c>
      <c r="AN233">
        <f>AN232+COUNTIF(전체당첨내역!$B233:$G233,39)</f>
        <v>32</v>
      </c>
      <c r="AO233">
        <f>AO232+COUNTIF(전체당첨내역!$B233:$G233,40)</f>
        <v>38</v>
      </c>
      <c r="AP233">
        <f>AP232+COUNTIF(전체당첨내역!$B233:$G233,41)</f>
        <v>25</v>
      </c>
      <c r="AQ233">
        <f>AQ232+COUNTIF(전체당첨내역!$B233:$G233,42)</f>
        <v>35</v>
      </c>
      <c r="AR233">
        <f>AR232+COUNTIF(전체당첨내역!$B233:$G233,43)</f>
        <v>30</v>
      </c>
      <c r="AS233">
        <f>AS232+COUNTIF(전체당첨내역!$B233:$G233,44)</f>
        <v>32</v>
      </c>
      <c r="AT233">
        <f>AT232+COUNTIF(전체당첨내역!$B233:$G233,45)</f>
        <v>30</v>
      </c>
    </row>
    <row r="234" spans="1:46" ht="16.5" customHeight="1">
      <c r="A234">
        <v>233</v>
      </c>
      <c r="B234">
        <f>B233+COUNTIF(전체당첨내역!$B234:$G234,1)</f>
        <v>32</v>
      </c>
      <c r="C234">
        <f>C233+COUNTIF(전체당첨내역!$B234:$G234,2)</f>
        <v>37</v>
      </c>
      <c r="D234">
        <f>D233+COUNTIF(전체당첨내역!$B234:$G234,3)</f>
        <v>38</v>
      </c>
      <c r="E234">
        <f>E233+COUNTIF(전체당첨내역!$B234:$G234,4)</f>
        <v>36</v>
      </c>
      <c r="F234">
        <f>F233+COUNTIF(전체당첨내역!$B234:$G234,5)</f>
        <v>32</v>
      </c>
      <c r="G234">
        <f>G233+COUNTIF(전체당첨내역!$B234:$G234,6)</f>
        <v>29</v>
      </c>
      <c r="H234">
        <f>H233+COUNTIF(전체당첨내역!$B234:$G234,7)</f>
        <v>34</v>
      </c>
      <c r="I234">
        <f>I233+COUNTIF(전체당첨내역!$B234:$G234,8)</f>
        <v>27</v>
      </c>
      <c r="J234">
        <f>J233+COUNTIF(전체당첨내역!$B234:$G234,9)</f>
        <v>21</v>
      </c>
      <c r="K234">
        <f>K233+COUNTIF(전체당첨내역!$B234:$G234,10)</f>
        <v>31</v>
      </c>
      <c r="L234">
        <f>L233+COUNTIF(전체당첨내역!$B234:$G234,11)</f>
        <v>31</v>
      </c>
      <c r="M234">
        <f>M233+COUNTIF(전체당첨내역!$B234:$G234,12)</f>
        <v>26</v>
      </c>
      <c r="N234">
        <f>N233+COUNTIF(전체당첨내역!$B234:$G234,13)</f>
        <v>28</v>
      </c>
      <c r="O234">
        <f>O233+COUNTIF(전체당첨내역!$B234:$G234,14)</f>
        <v>33</v>
      </c>
      <c r="P234">
        <f>P233+COUNTIF(전체당첨내역!$B234:$G234,15)</f>
        <v>27</v>
      </c>
      <c r="Q234">
        <f>Q233+COUNTIF(전체당첨내역!$B234:$G234,16)</f>
        <v>28</v>
      </c>
      <c r="R234">
        <f>R233+COUNTIF(전체당첨내역!$B234:$G234,17)</f>
        <v>35</v>
      </c>
      <c r="S234">
        <f>S233+COUNTIF(전체당첨내역!$B234:$G234,18)</f>
        <v>36</v>
      </c>
      <c r="T234">
        <f>T233+COUNTIF(전체당첨내역!$B234:$G234,19)</f>
        <v>34</v>
      </c>
      <c r="U234">
        <f>U233+COUNTIF(전체당첨내역!$B234:$G234,20)</f>
        <v>34</v>
      </c>
      <c r="V234">
        <f>V233+COUNTIF(전체당첨내역!$B234:$G234,21)</f>
        <v>29</v>
      </c>
      <c r="W234">
        <f>W233+COUNTIF(전체당첨내역!$B234:$G234,22)</f>
        <v>24</v>
      </c>
      <c r="X234">
        <f>X233+COUNTIF(전체당첨내역!$B234:$G234,23)</f>
        <v>27</v>
      </c>
      <c r="Y234">
        <f>Y233+COUNTIF(전체당첨내역!$B234:$G234,24)</f>
        <v>26</v>
      </c>
      <c r="Z234">
        <f>Z233+COUNTIF(전체당첨내역!$B234:$G234,25)</f>
        <v>36</v>
      </c>
      <c r="AA234">
        <f>AA233+COUNTIF(전체당첨내역!$B234:$G234,26)</f>
        <v>33</v>
      </c>
      <c r="AB234">
        <f>AB233+COUNTIF(전체당첨내역!$B234:$G234,27)</f>
        <v>30</v>
      </c>
      <c r="AC234">
        <f>AC233+COUNTIF(전체당첨내역!$B234:$G234,28)</f>
        <v>24</v>
      </c>
      <c r="AD234">
        <f>AD233+COUNTIF(전체당첨내역!$B234:$G234,29)</f>
        <v>30</v>
      </c>
      <c r="AE234">
        <f>AE233+COUNTIF(전체당첨내역!$B234:$G234,30)</f>
        <v>31</v>
      </c>
      <c r="AF234">
        <f>AF233+COUNTIF(전체당첨내역!$B234:$G234,31)</f>
        <v>28</v>
      </c>
      <c r="AG234">
        <f>AG233+COUNTIF(전체당첨내역!$B234:$G234,32)</f>
        <v>26</v>
      </c>
      <c r="AH234">
        <f>AH233+COUNTIF(전체당첨내역!$B234:$G234,33)</f>
        <v>36</v>
      </c>
      <c r="AI234">
        <f>AI233+COUNTIF(전체당첨내역!$B234:$G234,34)</f>
        <v>34</v>
      </c>
      <c r="AJ234">
        <f>AJ233+COUNTIF(전체당첨내역!$B234:$G234,35)</f>
        <v>35</v>
      </c>
      <c r="AK234">
        <f>AK233+COUNTIF(전체당첨내역!$B234:$G234,36)</f>
        <v>38</v>
      </c>
      <c r="AL234">
        <f>AL233+COUNTIF(전체당첨내역!$B234:$G234,37)</f>
        <v>38</v>
      </c>
      <c r="AM234">
        <f>AM233+COUNTIF(전체당첨내역!$B234:$G234,38)</f>
        <v>21</v>
      </c>
      <c r="AN234">
        <f>AN233+COUNTIF(전체당첨내역!$B234:$G234,39)</f>
        <v>32</v>
      </c>
      <c r="AO234">
        <f>AO233+COUNTIF(전체당첨내역!$B234:$G234,40)</f>
        <v>39</v>
      </c>
      <c r="AP234">
        <f>AP233+COUNTIF(전체당첨내역!$B234:$G234,41)</f>
        <v>25</v>
      </c>
      <c r="AQ234">
        <f>AQ233+COUNTIF(전체당첨내역!$B234:$G234,42)</f>
        <v>35</v>
      </c>
      <c r="AR234">
        <f>AR233+COUNTIF(전체당첨내역!$B234:$G234,43)</f>
        <v>30</v>
      </c>
      <c r="AS234">
        <f>AS233+COUNTIF(전체당첨내역!$B234:$G234,44)</f>
        <v>32</v>
      </c>
      <c r="AT234">
        <f>AT233+COUNTIF(전체당첨내역!$B234:$G234,45)</f>
        <v>30</v>
      </c>
    </row>
    <row r="235" spans="1:46" ht="16.5" customHeight="1">
      <c r="A235">
        <v>234</v>
      </c>
      <c r="B235">
        <f>B234+COUNTIF(전체당첨내역!$B235:$G235,1)</f>
        <v>32</v>
      </c>
      <c r="C235">
        <f>C234+COUNTIF(전체당첨내역!$B235:$G235,2)</f>
        <v>37</v>
      </c>
      <c r="D235">
        <f>D234+COUNTIF(전체당첨내역!$B235:$G235,3)</f>
        <v>38</v>
      </c>
      <c r="E235">
        <f>E234+COUNTIF(전체당첨내역!$B235:$G235,4)</f>
        <v>36</v>
      </c>
      <c r="F235">
        <f>F234+COUNTIF(전체당첨내역!$B235:$G235,5)</f>
        <v>32</v>
      </c>
      <c r="G235">
        <f>G234+COUNTIF(전체당첨내역!$B235:$G235,6)</f>
        <v>29</v>
      </c>
      <c r="H235">
        <f>H234+COUNTIF(전체당첨내역!$B235:$G235,7)</f>
        <v>34</v>
      </c>
      <c r="I235">
        <f>I234+COUNTIF(전체당첨내역!$B235:$G235,8)</f>
        <v>27</v>
      </c>
      <c r="J235">
        <f>J234+COUNTIF(전체당첨내역!$B235:$G235,9)</f>
        <v>21</v>
      </c>
      <c r="K235">
        <f>K234+COUNTIF(전체당첨내역!$B235:$G235,10)</f>
        <v>31</v>
      </c>
      <c r="L235">
        <f>L234+COUNTIF(전체당첨내역!$B235:$G235,11)</f>
        <v>31</v>
      </c>
      <c r="M235">
        <f>M234+COUNTIF(전체당첨내역!$B235:$G235,12)</f>
        <v>26</v>
      </c>
      <c r="N235">
        <f>N234+COUNTIF(전체당첨내역!$B235:$G235,13)</f>
        <v>29</v>
      </c>
      <c r="O235">
        <f>O234+COUNTIF(전체당첨내역!$B235:$G235,14)</f>
        <v>33</v>
      </c>
      <c r="P235">
        <f>P234+COUNTIF(전체당첨내역!$B235:$G235,15)</f>
        <v>27</v>
      </c>
      <c r="Q235">
        <f>Q234+COUNTIF(전체당첨내역!$B235:$G235,16)</f>
        <v>28</v>
      </c>
      <c r="R235">
        <f>R234+COUNTIF(전체당첨내역!$B235:$G235,17)</f>
        <v>35</v>
      </c>
      <c r="S235">
        <f>S234+COUNTIF(전체당첨내역!$B235:$G235,18)</f>
        <v>36</v>
      </c>
      <c r="T235">
        <f>T234+COUNTIF(전체당첨내역!$B235:$G235,19)</f>
        <v>34</v>
      </c>
      <c r="U235">
        <f>U234+COUNTIF(전체당첨내역!$B235:$G235,20)</f>
        <v>34</v>
      </c>
      <c r="V235">
        <f>V234+COUNTIF(전체당첨내역!$B235:$G235,21)</f>
        <v>30</v>
      </c>
      <c r="W235">
        <f>W234+COUNTIF(전체당첨내역!$B235:$G235,22)</f>
        <v>25</v>
      </c>
      <c r="X235">
        <f>X234+COUNTIF(전체당첨내역!$B235:$G235,23)</f>
        <v>27</v>
      </c>
      <c r="Y235">
        <f>Y234+COUNTIF(전체당첨내역!$B235:$G235,24)</f>
        <v>27</v>
      </c>
      <c r="Z235">
        <f>Z234+COUNTIF(전체당첨내역!$B235:$G235,25)</f>
        <v>36</v>
      </c>
      <c r="AA235">
        <f>AA234+COUNTIF(전체당첨내역!$B235:$G235,26)</f>
        <v>34</v>
      </c>
      <c r="AB235">
        <f>AB234+COUNTIF(전체당첨내역!$B235:$G235,27)</f>
        <v>30</v>
      </c>
      <c r="AC235">
        <f>AC234+COUNTIF(전체당첨내역!$B235:$G235,28)</f>
        <v>24</v>
      </c>
      <c r="AD235">
        <f>AD234+COUNTIF(전체당첨내역!$B235:$G235,29)</f>
        <v>30</v>
      </c>
      <c r="AE235">
        <f>AE234+COUNTIF(전체당첨내역!$B235:$G235,30)</f>
        <v>31</v>
      </c>
      <c r="AF235">
        <f>AF234+COUNTIF(전체당첨내역!$B235:$G235,31)</f>
        <v>28</v>
      </c>
      <c r="AG235">
        <f>AG234+COUNTIF(전체당첨내역!$B235:$G235,32)</f>
        <v>26</v>
      </c>
      <c r="AH235">
        <f>AH234+COUNTIF(전체당첨내역!$B235:$G235,33)</f>
        <v>36</v>
      </c>
      <c r="AI235">
        <f>AI234+COUNTIF(전체당첨내역!$B235:$G235,34)</f>
        <v>34</v>
      </c>
      <c r="AJ235">
        <f>AJ234+COUNTIF(전체당첨내역!$B235:$G235,35)</f>
        <v>35</v>
      </c>
      <c r="AK235">
        <f>AK234+COUNTIF(전체당첨내역!$B235:$G235,36)</f>
        <v>38</v>
      </c>
      <c r="AL235">
        <f>AL234+COUNTIF(전체당첨내역!$B235:$G235,37)</f>
        <v>39</v>
      </c>
      <c r="AM235">
        <f>AM234+COUNTIF(전체당첨내역!$B235:$G235,38)</f>
        <v>21</v>
      </c>
      <c r="AN235">
        <f>AN234+COUNTIF(전체당첨내역!$B235:$G235,39)</f>
        <v>32</v>
      </c>
      <c r="AO235">
        <f>AO234+COUNTIF(전체당첨내역!$B235:$G235,40)</f>
        <v>39</v>
      </c>
      <c r="AP235">
        <f>AP234+COUNTIF(전체당첨내역!$B235:$G235,41)</f>
        <v>25</v>
      </c>
      <c r="AQ235">
        <f>AQ234+COUNTIF(전체당첨내역!$B235:$G235,42)</f>
        <v>35</v>
      </c>
      <c r="AR235">
        <f>AR234+COUNTIF(전체당첨내역!$B235:$G235,43)</f>
        <v>30</v>
      </c>
      <c r="AS235">
        <f>AS234+COUNTIF(전체당첨내역!$B235:$G235,44)</f>
        <v>32</v>
      </c>
      <c r="AT235">
        <f>AT234+COUNTIF(전체당첨내역!$B235:$G235,45)</f>
        <v>30</v>
      </c>
    </row>
    <row r="236" spans="1:46" ht="16.5" customHeight="1">
      <c r="A236">
        <v>235</v>
      </c>
      <c r="B236">
        <f>B235+COUNTIF(전체당첨내역!$B236:$G236,1)</f>
        <v>32</v>
      </c>
      <c r="C236">
        <f>C235+COUNTIF(전체당첨내역!$B236:$G236,2)</f>
        <v>37</v>
      </c>
      <c r="D236">
        <f>D235+COUNTIF(전체당첨내역!$B236:$G236,3)</f>
        <v>38</v>
      </c>
      <c r="E236">
        <f>E235+COUNTIF(전체당첨내역!$B236:$G236,4)</f>
        <v>36</v>
      </c>
      <c r="F236">
        <f>F235+COUNTIF(전체당첨내역!$B236:$G236,5)</f>
        <v>32</v>
      </c>
      <c r="G236">
        <f>G235+COUNTIF(전체당첨내역!$B236:$G236,6)</f>
        <v>29</v>
      </c>
      <c r="H236">
        <f>H235+COUNTIF(전체당첨내역!$B236:$G236,7)</f>
        <v>34</v>
      </c>
      <c r="I236">
        <f>I235+COUNTIF(전체당첨내역!$B236:$G236,8)</f>
        <v>27</v>
      </c>
      <c r="J236">
        <f>J235+COUNTIF(전체당첨내역!$B236:$G236,9)</f>
        <v>21</v>
      </c>
      <c r="K236">
        <f>K235+COUNTIF(전체당첨내역!$B236:$G236,10)</f>
        <v>31</v>
      </c>
      <c r="L236">
        <f>L235+COUNTIF(전체당첨내역!$B236:$G236,11)</f>
        <v>31</v>
      </c>
      <c r="M236">
        <f>M235+COUNTIF(전체당첨내역!$B236:$G236,12)</f>
        <v>26</v>
      </c>
      <c r="N236">
        <f>N235+COUNTIF(전체당첨내역!$B236:$G236,13)</f>
        <v>29</v>
      </c>
      <c r="O236">
        <f>O235+COUNTIF(전체당첨내역!$B236:$G236,14)</f>
        <v>33</v>
      </c>
      <c r="P236">
        <f>P235+COUNTIF(전체당첨내역!$B236:$G236,15)</f>
        <v>27</v>
      </c>
      <c r="Q236">
        <f>Q235+COUNTIF(전체당첨내역!$B236:$G236,16)</f>
        <v>28</v>
      </c>
      <c r="R236">
        <f>R235+COUNTIF(전체당첨내역!$B236:$G236,17)</f>
        <v>35</v>
      </c>
      <c r="S236">
        <f>S235+COUNTIF(전체당첨내역!$B236:$G236,18)</f>
        <v>36</v>
      </c>
      <c r="T236">
        <f>T235+COUNTIF(전체당첨내역!$B236:$G236,19)</f>
        <v>34</v>
      </c>
      <c r="U236">
        <f>U235+COUNTIF(전체당첨내역!$B236:$G236,20)</f>
        <v>34</v>
      </c>
      <c r="V236">
        <f>V235+COUNTIF(전체당첨내역!$B236:$G236,21)</f>
        <v>31</v>
      </c>
      <c r="W236">
        <f>W235+COUNTIF(전체당첨내역!$B236:$G236,22)</f>
        <v>26</v>
      </c>
      <c r="X236">
        <f>X235+COUNTIF(전체당첨내역!$B236:$G236,23)</f>
        <v>27</v>
      </c>
      <c r="Y236">
        <f>Y235+COUNTIF(전체당첨내역!$B236:$G236,24)</f>
        <v>27</v>
      </c>
      <c r="Z236">
        <f>Z235+COUNTIF(전체당첨내역!$B236:$G236,25)</f>
        <v>36</v>
      </c>
      <c r="AA236">
        <f>AA235+COUNTIF(전체당첨내역!$B236:$G236,26)</f>
        <v>35</v>
      </c>
      <c r="AB236">
        <f>AB235+COUNTIF(전체당첨내역!$B236:$G236,27)</f>
        <v>31</v>
      </c>
      <c r="AC236">
        <f>AC235+COUNTIF(전체당첨내역!$B236:$G236,28)</f>
        <v>24</v>
      </c>
      <c r="AD236">
        <f>AD235+COUNTIF(전체당첨내역!$B236:$G236,29)</f>
        <v>30</v>
      </c>
      <c r="AE236">
        <f>AE235+COUNTIF(전체당첨내역!$B236:$G236,30)</f>
        <v>31</v>
      </c>
      <c r="AF236">
        <f>AF235+COUNTIF(전체당첨내역!$B236:$G236,31)</f>
        <v>29</v>
      </c>
      <c r="AG236">
        <f>AG235+COUNTIF(전체당첨내역!$B236:$G236,32)</f>
        <v>26</v>
      </c>
      <c r="AH236">
        <f>AH235+COUNTIF(전체당첨내역!$B236:$G236,33)</f>
        <v>36</v>
      </c>
      <c r="AI236">
        <f>AI235+COUNTIF(전체당첨내역!$B236:$G236,34)</f>
        <v>34</v>
      </c>
      <c r="AJ236">
        <f>AJ235+COUNTIF(전체당첨내역!$B236:$G236,35)</f>
        <v>35</v>
      </c>
      <c r="AK236">
        <f>AK235+COUNTIF(전체당첨내역!$B236:$G236,36)</f>
        <v>38</v>
      </c>
      <c r="AL236">
        <f>AL235+COUNTIF(전체당첨내역!$B236:$G236,37)</f>
        <v>40</v>
      </c>
      <c r="AM236">
        <f>AM235+COUNTIF(전체당첨내역!$B236:$G236,38)</f>
        <v>21</v>
      </c>
      <c r="AN236">
        <f>AN235+COUNTIF(전체당첨내역!$B236:$G236,39)</f>
        <v>32</v>
      </c>
      <c r="AO236">
        <f>AO235+COUNTIF(전체당첨내역!$B236:$G236,40)</f>
        <v>39</v>
      </c>
      <c r="AP236">
        <f>AP235+COUNTIF(전체당첨내역!$B236:$G236,41)</f>
        <v>25</v>
      </c>
      <c r="AQ236">
        <f>AQ235+COUNTIF(전체당첨내역!$B236:$G236,42)</f>
        <v>35</v>
      </c>
      <c r="AR236">
        <f>AR235+COUNTIF(전체당첨내역!$B236:$G236,43)</f>
        <v>30</v>
      </c>
      <c r="AS236">
        <f>AS235+COUNTIF(전체당첨내역!$B236:$G236,44)</f>
        <v>32</v>
      </c>
      <c r="AT236">
        <f>AT235+COUNTIF(전체당첨내역!$B236:$G236,45)</f>
        <v>30</v>
      </c>
    </row>
    <row r="237" spans="1:46" ht="16.5" customHeight="1">
      <c r="A237">
        <v>236</v>
      </c>
      <c r="B237">
        <f>B236+COUNTIF(전체당첨내역!$B237:$G237,1)</f>
        <v>33</v>
      </c>
      <c r="C237">
        <f>C236+COUNTIF(전체당첨내역!$B237:$G237,2)</f>
        <v>37</v>
      </c>
      <c r="D237">
        <f>D236+COUNTIF(전체당첨내역!$B237:$G237,3)</f>
        <v>38</v>
      </c>
      <c r="E237">
        <f>E236+COUNTIF(전체당첨내역!$B237:$G237,4)</f>
        <v>37</v>
      </c>
      <c r="F237">
        <f>F236+COUNTIF(전체당첨내역!$B237:$G237,5)</f>
        <v>32</v>
      </c>
      <c r="G237">
        <f>G236+COUNTIF(전체당첨내역!$B237:$G237,6)</f>
        <v>29</v>
      </c>
      <c r="H237">
        <f>H236+COUNTIF(전체당첨내역!$B237:$G237,7)</f>
        <v>34</v>
      </c>
      <c r="I237">
        <f>I236+COUNTIF(전체당첨내역!$B237:$G237,8)</f>
        <v>28</v>
      </c>
      <c r="J237">
        <f>J236+COUNTIF(전체당첨내역!$B237:$G237,9)</f>
        <v>21</v>
      </c>
      <c r="K237">
        <f>K236+COUNTIF(전체당첨내역!$B237:$G237,10)</f>
        <v>31</v>
      </c>
      <c r="L237">
        <f>L236+COUNTIF(전체당첨내역!$B237:$G237,11)</f>
        <v>31</v>
      </c>
      <c r="M237">
        <f>M236+COUNTIF(전체당첨내역!$B237:$G237,12)</f>
        <v>26</v>
      </c>
      <c r="N237">
        <f>N236+COUNTIF(전체당첨내역!$B237:$G237,13)</f>
        <v>30</v>
      </c>
      <c r="O237">
        <f>O236+COUNTIF(전체당첨내역!$B237:$G237,14)</f>
        <v>33</v>
      </c>
      <c r="P237">
        <f>P236+COUNTIF(전체당첨내역!$B237:$G237,15)</f>
        <v>27</v>
      </c>
      <c r="Q237">
        <f>Q236+COUNTIF(전체당첨내역!$B237:$G237,16)</f>
        <v>28</v>
      </c>
      <c r="R237">
        <f>R236+COUNTIF(전체당첨내역!$B237:$G237,17)</f>
        <v>35</v>
      </c>
      <c r="S237">
        <f>S236+COUNTIF(전체당첨내역!$B237:$G237,18)</f>
        <v>36</v>
      </c>
      <c r="T237">
        <f>T236+COUNTIF(전체당첨내역!$B237:$G237,19)</f>
        <v>34</v>
      </c>
      <c r="U237">
        <f>U236+COUNTIF(전체당첨내역!$B237:$G237,20)</f>
        <v>34</v>
      </c>
      <c r="V237">
        <f>V236+COUNTIF(전체당첨내역!$B237:$G237,21)</f>
        <v>31</v>
      </c>
      <c r="W237">
        <f>W236+COUNTIF(전체당첨내역!$B237:$G237,22)</f>
        <v>26</v>
      </c>
      <c r="X237">
        <f>X236+COUNTIF(전체당첨내역!$B237:$G237,23)</f>
        <v>27</v>
      </c>
      <c r="Y237">
        <f>Y236+COUNTIF(전체당첨내역!$B237:$G237,24)</f>
        <v>27</v>
      </c>
      <c r="Z237">
        <f>Z236+COUNTIF(전체당첨내역!$B237:$G237,25)</f>
        <v>36</v>
      </c>
      <c r="AA237">
        <f>AA236+COUNTIF(전체당첨내역!$B237:$G237,26)</f>
        <v>35</v>
      </c>
      <c r="AB237">
        <f>AB236+COUNTIF(전체당첨내역!$B237:$G237,27)</f>
        <v>31</v>
      </c>
      <c r="AC237">
        <f>AC236+COUNTIF(전체당첨내역!$B237:$G237,28)</f>
        <v>24</v>
      </c>
      <c r="AD237">
        <f>AD236+COUNTIF(전체당첨내역!$B237:$G237,29)</f>
        <v>30</v>
      </c>
      <c r="AE237">
        <f>AE236+COUNTIF(전체당첨내역!$B237:$G237,30)</f>
        <v>31</v>
      </c>
      <c r="AF237">
        <f>AF236+COUNTIF(전체당첨내역!$B237:$G237,31)</f>
        <v>29</v>
      </c>
      <c r="AG237">
        <f>AG236+COUNTIF(전체당첨내역!$B237:$G237,32)</f>
        <v>26</v>
      </c>
      <c r="AH237">
        <f>AH236+COUNTIF(전체당첨내역!$B237:$G237,33)</f>
        <v>36</v>
      </c>
      <c r="AI237">
        <f>AI236+COUNTIF(전체당첨내역!$B237:$G237,34)</f>
        <v>34</v>
      </c>
      <c r="AJ237">
        <f>AJ236+COUNTIF(전체당첨내역!$B237:$G237,35)</f>
        <v>35</v>
      </c>
      <c r="AK237">
        <f>AK236+COUNTIF(전체당첨내역!$B237:$G237,36)</f>
        <v>38</v>
      </c>
      <c r="AL237">
        <f>AL236+COUNTIF(전체당첨내역!$B237:$G237,37)</f>
        <v>41</v>
      </c>
      <c r="AM237">
        <f>AM236+COUNTIF(전체당첨내역!$B237:$G237,38)</f>
        <v>21</v>
      </c>
      <c r="AN237">
        <f>AN236+COUNTIF(전체당첨내역!$B237:$G237,39)</f>
        <v>33</v>
      </c>
      <c r="AO237">
        <f>AO236+COUNTIF(전체당첨내역!$B237:$G237,40)</f>
        <v>39</v>
      </c>
      <c r="AP237">
        <f>AP236+COUNTIF(전체당첨내역!$B237:$G237,41)</f>
        <v>25</v>
      </c>
      <c r="AQ237">
        <f>AQ236+COUNTIF(전체당첨내역!$B237:$G237,42)</f>
        <v>35</v>
      </c>
      <c r="AR237">
        <f>AR236+COUNTIF(전체당첨내역!$B237:$G237,43)</f>
        <v>30</v>
      </c>
      <c r="AS237">
        <f>AS236+COUNTIF(전체당첨내역!$B237:$G237,44)</f>
        <v>32</v>
      </c>
      <c r="AT237">
        <f>AT236+COUNTIF(전체당첨내역!$B237:$G237,45)</f>
        <v>30</v>
      </c>
    </row>
    <row r="238" spans="1:46" ht="16.5" customHeight="1">
      <c r="A238">
        <v>237</v>
      </c>
      <c r="B238">
        <f>B237+COUNTIF(전체당첨내역!$B238:$G238,1)</f>
        <v>34</v>
      </c>
      <c r="C238">
        <f>C237+COUNTIF(전체당첨내역!$B238:$G238,2)</f>
        <v>37</v>
      </c>
      <c r="D238">
        <f>D237+COUNTIF(전체당첨내역!$B238:$G238,3)</f>
        <v>38</v>
      </c>
      <c r="E238">
        <f>E237+COUNTIF(전체당첨내역!$B238:$G238,4)</f>
        <v>37</v>
      </c>
      <c r="F238">
        <f>F237+COUNTIF(전체당첨내역!$B238:$G238,5)</f>
        <v>32</v>
      </c>
      <c r="G238">
        <f>G237+COUNTIF(전체당첨내역!$B238:$G238,6)</f>
        <v>29</v>
      </c>
      <c r="H238">
        <f>H237+COUNTIF(전체당첨내역!$B238:$G238,7)</f>
        <v>34</v>
      </c>
      <c r="I238">
        <f>I237+COUNTIF(전체당첨내역!$B238:$G238,8)</f>
        <v>28</v>
      </c>
      <c r="J238">
        <f>J237+COUNTIF(전체당첨내역!$B238:$G238,9)</f>
        <v>21</v>
      </c>
      <c r="K238">
        <f>K237+COUNTIF(전체당첨내역!$B238:$G238,10)</f>
        <v>31</v>
      </c>
      <c r="L238">
        <f>L237+COUNTIF(전체당첨내역!$B238:$G238,11)</f>
        <v>32</v>
      </c>
      <c r="M238">
        <f>M237+COUNTIF(전체당첨내역!$B238:$G238,12)</f>
        <v>26</v>
      </c>
      <c r="N238">
        <f>N237+COUNTIF(전체당첨내역!$B238:$G238,13)</f>
        <v>30</v>
      </c>
      <c r="O238">
        <f>O237+COUNTIF(전체당첨내역!$B238:$G238,14)</f>
        <v>33</v>
      </c>
      <c r="P238">
        <f>P237+COUNTIF(전체당첨내역!$B238:$G238,15)</f>
        <v>27</v>
      </c>
      <c r="Q238">
        <f>Q237+COUNTIF(전체당첨내역!$B238:$G238,16)</f>
        <v>28</v>
      </c>
      <c r="R238">
        <f>R237+COUNTIF(전체당첨내역!$B238:$G238,17)</f>
        <v>36</v>
      </c>
      <c r="S238">
        <f>S237+COUNTIF(전체당첨내역!$B238:$G238,18)</f>
        <v>36</v>
      </c>
      <c r="T238">
        <f>T237+COUNTIF(전체당첨내역!$B238:$G238,19)</f>
        <v>34</v>
      </c>
      <c r="U238">
        <f>U237+COUNTIF(전체당첨내역!$B238:$G238,20)</f>
        <v>34</v>
      </c>
      <c r="V238">
        <f>V237+COUNTIF(전체당첨내역!$B238:$G238,21)</f>
        <v>32</v>
      </c>
      <c r="W238">
        <f>W237+COUNTIF(전체당첨내역!$B238:$G238,22)</f>
        <v>26</v>
      </c>
      <c r="X238">
        <f>X237+COUNTIF(전체당첨내역!$B238:$G238,23)</f>
        <v>27</v>
      </c>
      <c r="Y238">
        <f>Y237+COUNTIF(전체당첨내역!$B238:$G238,24)</f>
        <v>28</v>
      </c>
      <c r="Z238">
        <f>Z237+COUNTIF(전체당첨내역!$B238:$G238,25)</f>
        <v>36</v>
      </c>
      <c r="AA238">
        <f>AA237+COUNTIF(전체당첨내역!$B238:$G238,26)</f>
        <v>35</v>
      </c>
      <c r="AB238">
        <f>AB237+COUNTIF(전체당첨내역!$B238:$G238,27)</f>
        <v>31</v>
      </c>
      <c r="AC238">
        <f>AC237+COUNTIF(전체당첨내역!$B238:$G238,28)</f>
        <v>24</v>
      </c>
      <c r="AD238">
        <f>AD237+COUNTIF(전체당첨내역!$B238:$G238,29)</f>
        <v>30</v>
      </c>
      <c r="AE238">
        <f>AE237+COUNTIF(전체당첨내역!$B238:$G238,30)</f>
        <v>31</v>
      </c>
      <c r="AF238">
        <f>AF237+COUNTIF(전체당첨내역!$B238:$G238,31)</f>
        <v>29</v>
      </c>
      <c r="AG238">
        <f>AG237+COUNTIF(전체당첨내역!$B238:$G238,32)</f>
        <v>26</v>
      </c>
      <c r="AH238">
        <f>AH237+COUNTIF(전체당첨내역!$B238:$G238,33)</f>
        <v>36</v>
      </c>
      <c r="AI238">
        <f>AI237+COUNTIF(전체당첨내역!$B238:$G238,34)</f>
        <v>34</v>
      </c>
      <c r="AJ238">
        <f>AJ237+COUNTIF(전체당첨내역!$B238:$G238,35)</f>
        <v>35</v>
      </c>
      <c r="AK238">
        <f>AK237+COUNTIF(전체당첨내역!$B238:$G238,36)</f>
        <v>38</v>
      </c>
      <c r="AL238">
        <f>AL237+COUNTIF(전체당첨내역!$B238:$G238,37)</f>
        <v>41</v>
      </c>
      <c r="AM238">
        <f>AM237+COUNTIF(전체당첨내역!$B238:$G238,38)</f>
        <v>21</v>
      </c>
      <c r="AN238">
        <f>AN237+COUNTIF(전체당첨내역!$B238:$G238,39)</f>
        <v>33</v>
      </c>
      <c r="AO238">
        <f>AO237+COUNTIF(전체당첨내역!$B238:$G238,40)</f>
        <v>39</v>
      </c>
      <c r="AP238">
        <f>AP237+COUNTIF(전체당첨내역!$B238:$G238,41)</f>
        <v>25</v>
      </c>
      <c r="AQ238">
        <f>AQ237+COUNTIF(전체당첨내역!$B238:$G238,42)</f>
        <v>35</v>
      </c>
      <c r="AR238">
        <f>AR237+COUNTIF(전체당첨내역!$B238:$G238,43)</f>
        <v>30</v>
      </c>
      <c r="AS238">
        <f>AS237+COUNTIF(전체당첨내역!$B238:$G238,44)</f>
        <v>33</v>
      </c>
      <c r="AT238">
        <f>AT237+COUNTIF(전체당첨내역!$B238:$G238,45)</f>
        <v>30</v>
      </c>
    </row>
    <row r="239" spans="1:46" ht="16.5" customHeight="1">
      <c r="A239">
        <v>238</v>
      </c>
      <c r="B239">
        <f>B238+COUNTIF(전체당첨내역!$B239:$G239,1)</f>
        <v>34</v>
      </c>
      <c r="C239">
        <f>C238+COUNTIF(전체당첨내역!$B239:$G239,2)</f>
        <v>38</v>
      </c>
      <c r="D239">
        <f>D238+COUNTIF(전체당첨내역!$B239:$G239,3)</f>
        <v>38</v>
      </c>
      <c r="E239">
        <f>E238+COUNTIF(전체당첨내역!$B239:$G239,4)</f>
        <v>38</v>
      </c>
      <c r="F239">
        <f>F238+COUNTIF(전체당첨내역!$B239:$G239,5)</f>
        <v>32</v>
      </c>
      <c r="G239">
        <f>G238+COUNTIF(전체당첨내역!$B239:$G239,6)</f>
        <v>29</v>
      </c>
      <c r="H239">
        <f>H238+COUNTIF(전체당첨내역!$B239:$G239,7)</f>
        <v>34</v>
      </c>
      <c r="I239">
        <f>I238+COUNTIF(전체당첨내역!$B239:$G239,8)</f>
        <v>28</v>
      </c>
      <c r="J239">
        <f>J238+COUNTIF(전체당첨내역!$B239:$G239,9)</f>
        <v>21</v>
      </c>
      <c r="K239">
        <f>K238+COUNTIF(전체당첨내역!$B239:$G239,10)</f>
        <v>31</v>
      </c>
      <c r="L239">
        <f>L238+COUNTIF(전체당첨내역!$B239:$G239,11)</f>
        <v>32</v>
      </c>
      <c r="M239">
        <f>M238+COUNTIF(전체당첨내역!$B239:$G239,12)</f>
        <v>26</v>
      </c>
      <c r="N239">
        <f>N238+COUNTIF(전체당첨내역!$B239:$G239,13)</f>
        <v>30</v>
      </c>
      <c r="O239">
        <f>O238+COUNTIF(전체당첨내역!$B239:$G239,14)</f>
        <v>33</v>
      </c>
      <c r="P239">
        <f>P238+COUNTIF(전체당첨내역!$B239:$G239,15)</f>
        <v>28</v>
      </c>
      <c r="Q239">
        <f>Q238+COUNTIF(전체당첨내역!$B239:$G239,16)</f>
        <v>28</v>
      </c>
      <c r="R239">
        <f>R238+COUNTIF(전체당첨내역!$B239:$G239,17)</f>
        <v>36</v>
      </c>
      <c r="S239">
        <f>S238+COUNTIF(전체당첨내역!$B239:$G239,18)</f>
        <v>36</v>
      </c>
      <c r="T239">
        <f>T238+COUNTIF(전체당첨내역!$B239:$G239,19)</f>
        <v>34</v>
      </c>
      <c r="U239">
        <f>U238+COUNTIF(전체당첨내역!$B239:$G239,20)</f>
        <v>34</v>
      </c>
      <c r="V239">
        <f>V238+COUNTIF(전체당첨내역!$B239:$G239,21)</f>
        <v>32</v>
      </c>
      <c r="W239">
        <f>W238+COUNTIF(전체당첨내역!$B239:$G239,22)</f>
        <v>26</v>
      </c>
      <c r="X239">
        <f>X238+COUNTIF(전체당첨내역!$B239:$G239,23)</f>
        <v>27</v>
      </c>
      <c r="Y239">
        <f>Y238+COUNTIF(전체당첨내역!$B239:$G239,24)</f>
        <v>28</v>
      </c>
      <c r="Z239">
        <f>Z238+COUNTIF(전체당첨내역!$B239:$G239,25)</f>
        <v>36</v>
      </c>
      <c r="AA239">
        <f>AA238+COUNTIF(전체당첨내역!$B239:$G239,26)</f>
        <v>35</v>
      </c>
      <c r="AB239">
        <f>AB238+COUNTIF(전체당첨내역!$B239:$G239,27)</f>
        <v>31</v>
      </c>
      <c r="AC239">
        <f>AC238+COUNTIF(전체당첨내역!$B239:$G239,28)</f>
        <v>25</v>
      </c>
      <c r="AD239">
        <f>AD238+COUNTIF(전체당첨내역!$B239:$G239,29)</f>
        <v>30</v>
      </c>
      <c r="AE239">
        <f>AE238+COUNTIF(전체당첨내역!$B239:$G239,30)</f>
        <v>31</v>
      </c>
      <c r="AF239">
        <f>AF238+COUNTIF(전체당첨내역!$B239:$G239,31)</f>
        <v>30</v>
      </c>
      <c r="AG239">
        <f>AG238+COUNTIF(전체당첨내역!$B239:$G239,32)</f>
        <v>26</v>
      </c>
      <c r="AH239">
        <f>AH238+COUNTIF(전체당첨내역!$B239:$G239,33)</f>
        <v>36</v>
      </c>
      <c r="AI239">
        <f>AI238+COUNTIF(전체당첨내역!$B239:$G239,34)</f>
        <v>35</v>
      </c>
      <c r="AJ239">
        <f>AJ238+COUNTIF(전체당첨내역!$B239:$G239,35)</f>
        <v>35</v>
      </c>
      <c r="AK239">
        <f>AK238+COUNTIF(전체당첨내역!$B239:$G239,36)</f>
        <v>38</v>
      </c>
      <c r="AL239">
        <f>AL238+COUNTIF(전체당첨내역!$B239:$G239,37)</f>
        <v>41</v>
      </c>
      <c r="AM239">
        <f>AM238+COUNTIF(전체당첨내역!$B239:$G239,38)</f>
        <v>21</v>
      </c>
      <c r="AN239">
        <f>AN238+COUNTIF(전체당첨내역!$B239:$G239,39)</f>
        <v>33</v>
      </c>
      <c r="AO239">
        <f>AO238+COUNTIF(전체당첨내역!$B239:$G239,40)</f>
        <v>39</v>
      </c>
      <c r="AP239">
        <f>AP238+COUNTIF(전체당첨내역!$B239:$G239,41)</f>
        <v>25</v>
      </c>
      <c r="AQ239">
        <f>AQ238+COUNTIF(전체당첨내역!$B239:$G239,42)</f>
        <v>35</v>
      </c>
      <c r="AR239">
        <f>AR238+COUNTIF(전체당첨내역!$B239:$G239,43)</f>
        <v>30</v>
      </c>
      <c r="AS239">
        <f>AS238+COUNTIF(전체당첨내역!$B239:$G239,44)</f>
        <v>33</v>
      </c>
      <c r="AT239">
        <f>AT238+COUNTIF(전체당첨내역!$B239:$G239,45)</f>
        <v>30</v>
      </c>
    </row>
    <row r="240" spans="1:46" ht="16.5" customHeight="1">
      <c r="A240">
        <v>239</v>
      </c>
      <c r="B240">
        <f>B239+COUNTIF(전체당첨내역!$B240:$G240,1)</f>
        <v>34</v>
      </c>
      <c r="C240">
        <f>C239+COUNTIF(전체당첨내역!$B240:$G240,2)</f>
        <v>38</v>
      </c>
      <c r="D240">
        <f>D239+COUNTIF(전체당첨내역!$B240:$G240,3)</f>
        <v>38</v>
      </c>
      <c r="E240">
        <f>E239+COUNTIF(전체당첨내역!$B240:$G240,4)</f>
        <v>38</v>
      </c>
      <c r="F240">
        <f>F239+COUNTIF(전체당첨내역!$B240:$G240,5)</f>
        <v>32</v>
      </c>
      <c r="G240">
        <f>G239+COUNTIF(전체당첨내역!$B240:$G240,6)</f>
        <v>29</v>
      </c>
      <c r="H240">
        <f>H239+COUNTIF(전체당첨내역!$B240:$G240,7)</f>
        <v>34</v>
      </c>
      <c r="I240">
        <f>I239+COUNTIF(전체당첨내역!$B240:$G240,8)</f>
        <v>28</v>
      </c>
      <c r="J240">
        <f>J239+COUNTIF(전체당첨내역!$B240:$G240,9)</f>
        <v>21</v>
      </c>
      <c r="K240">
        <f>K239+COUNTIF(전체당첨내역!$B240:$G240,10)</f>
        <v>31</v>
      </c>
      <c r="L240">
        <f>L239+COUNTIF(전체당첨내역!$B240:$G240,11)</f>
        <v>33</v>
      </c>
      <c r="M240">
        <f>M239+COUNTIF(전체당첨내역!$B240:$G240,12)</f>
        <v>26</v>
      </c>
      <c r="N240">
        <f>N239+COUNTIF(전체당첨내역!$B240:$G240,13)</f>
        <v>30</v>
      </c>
      <c r="O240">
        <f>O239+COUNTIF(전체당첨내역!$B240:$G240,14)</f>
        <v>33</v>
      </c>
      <c r="P240">
        <f>P239+COUNTIF(전체당첨내역!$B240:$G240,15)</f>
        <v>29</v>
      </c>
      <c r="Q240">
        <f>Q239+COUNTIF(전체당첨내역!$B240:$G240,16)</f>
        <v>28</v>
      </c>
      <c r="R240">
        <f>R239+COUNTIF(전체당첨내역!$B240:$G240,17)</f>
        <v>36</v>
      </c>
      <c r="S240">
        <f>S239+COUNTIF(전체당첨내역!$B240:$G240,18)</f>
        <v>36</v>
      </c>
      <c r="T240">
        <f>T239+COUNTIF(전체당첨내역!$B240:$G240,19)</f>
        <v>34</v>
      </c>
      <c r="U240">
        <f>U239+COUNTIF(전체당첨내역!$B240:$G240,20)</f>
        <v>34</v>
      </c>
      <c r="V240">
        <f>V239+COUNTIF(전체당첨내역!$B240:$G240,21)</f>
        <v>32</v>
      </c>
      <c r="W240">
        <f>W239+COUNTIF(전체당첨내역!$B240:$G240,22)</f>
        <v>26</v>
      </c>
      <c r="X240">
        <f>X239+COUNTIF(전체당첨내역!$B240:$G240,23)</f>
        <v>27</v>
      </c>
      <c r="Y240">
        <f>Y239+COUNTIF(전체당첨내역!$B240:$G240,24)</f>
        <v>29</v>
      </c>
      <c r="Z240">
        <f>Z239+COUNTIF(전체당첨내역!$B240:$G240,25)</f>
        <v>36</v>
      </c>
      <c r="AA240">
        <f>AA239+COUNTIF(전체당첨내역!$B240:$G240,26)</f>
        <v>35</v>
      </c>
      <c r="AB240">
        <f>AB239+COUNTIF(전체당첨내역!$B240:$G240,27)</f>
        <v>31</v>
      </c>
      <c r="AC240">
        <f>AC239+COUNTIF(전체당첨내역!$B240:$G240,28)</f>
        <v>25</v>
      </c>
      <c r="AD240">
        <f>AD239+COUNTIF(전체당첨내역!$B240:$G240,29)</f>
        <v>30</v>
      </c>
      <c r="AE240">
        <f>AE239+COUNTIF(전체당첨내역!$B240:$G240,30)</f>
        <v>31</v>
      </c>
      <c r="AF240">
        <f>AF239+COUNTIF(전체당첨내역!$B240:$G240,31)</f>
        <v>30</v>
      </c>
      <c r="AG240">
        <f>AG239+COUNTIF(전체당첨내역!$B240:$G240,32)</f>
        <v>26</v>
      </c>
      <c r="AH240">
        <f>AH239+COUNTIF(전체당첨내역!$B240:$G240,33)</f>
        <v>36</v>
      </c>
      <c r="AI240">
        <f>AI239+COUNTIF(전체당첨내역!$B240:$G240,34)</f>
        <v>35</v>
      </c>
      <c r="AJ240">
        <f>AJ239+COUNTIF(전체당첨내역!$B240:$G240,35)</f>
        <v>35</v>
      </c>
      <c r="AK240">
        <f>AK239+COUNTIF(전체당첨내역!$B240:$G240,36)</f>
        <v>38</v>
      </c>
      <c r="AL240">
        <f>AL239+COUNTIF(전체당첨내역!$B240:$G240,37)</f>
        <v>41</v>
      </c>
      <c r="AM240">
        <f>AM239+COUNTIF(전체당첨내역!$B240:$G240,38)</f>
        <v>21</v>
      </c>
      <c r="AN240">
        <f>AN239+COUNTIF(전체당첨내역!$B240:$G240,39)</f>
        <v>34</v>
      </c>
      <c r="AO240">
        <f>AO239+COUNTIF(전체당첨내역!$B240:$G240,40)</f>
        <v>39</v>
      </c>
      <c r="AP240">
        <f>AP239+COUNTIF(전체당첨내역!$B240:$G240,41)</f>
        <v>26</v>
      </c>
      <c r="AQ240">
        <f>AQ239+COUNTIF(전체당첨내역!$B240:$G240,42)</f>
        <v>35</v>
      </c>
      <c r="AR240">
        <f>AR239+COUNTIF(전체당첨내역!$B240:$G240,43)</f>
        <v>30</v>
      </c>
      <c r="AS240">
        <f>AS239+COUNTIF(전체당첨내역!$B240:$G240,44)</f>
        <v>34</v>
      </c>
      <c r="AT240">
        <f>AT239+COUNTIF(전체당첨내역!$B240:$G240,45)</f>
        <v>30</v>
      </c>
    </row>
    <row r="241" spans="1:46" ht="16.5" customHeight="1">
      <c r="A241">
        <v>240</v>
      </c>
      <c r="B241">
        <f>B240+COUNTIF(전체당첨내역!$B241:$G241,1)</f>
        <v>34</v>
      </c>
      <c r="C241">
        <f>C240+COUNTIF(전체당첨내역!$B241:$G241,2)</f>
        <v>38</v>
      </c>
      <c r="D241">
        <f>D240+COUNTIF(전체당첨내역!$B241:$G241,3)</f>
        <v>38</v>
      </c>
      <c r="E241">
        <f>E240+COUNTIF(전체당첨내역!$B241:$G241,4)</f>
        <v>38</v>
      </c>
      <c r="F241">
        <f>F240+COUNTIF(전체당첨내역!$B241:$G241,5)</f>
        <v>32</v>
      </c>
      <c r="G241">
        <f>G240+COUNTIF(전체당첨내역!$B241:$G241,6)</f>
        <v>30</v>
      </c>
      <c r="H241">
        <f>H240+COUNTIF(전체당첨내역!$B241:$G241,7)</f>
        <v>34</v>
      </c>
      <c r="I241">
        <f>I240+COUNTIF(전체당첨내역!$B241:$G241,8)</f>
        <v>28</v>
      </c>
      <c r="J241">
        <f>J240+COUNTIF(전체당첨내역!$B241:$G241,9)</f>
        <v>21</v>
      </c>
      <c r="K241">
        <f>K240+COUNTIF(전체당첨내역!$B241:$G241,10)</f>
        <v>32</v>
      </c>
      <c r="L241">
        <f>L240+COUNTIF(전체당첨내역!$B241:$G241,11)</f>
        <v>33</v>
      </c>
      <c r="M241">
        <f>M240+COUNTIF(전체당첨내역!$B241:$G241,12)</f>
        <v>26</v>
      </c>
      <c r="N241">
        <f>N240+COUNTIF(전체당첨내역!$B241:$G241,13)</f>
        <v>30</v>
      </c>
      <c r="O241">
        <f>O240+COUNTIF(전체당첨내역!$B241:$G241,14)</f>
        <v>33</v>
      </c>
      <c r="P241">
        <f>P240+COUNTIF(전체당첨내역!$B241:$G241,15)</f>
        <v>29</v>
      </c>
      <c r="Q241">
        <f>Q240+COUNTIF(전체당첨내역!$B241:$G241,16)</f>
        <v>29</v>
      </c>
      <c r="R241">
        <f>R240+COUNTIF(전체당첨내역!$B241:$G241,17)</f>
        <v>36</v>
      </c>
      <c r="S241">
        <f>S240+COUNTIF(전체당첨내역!$B241:$G241,18)</f>
        <v>36</v>
      </c>
      <c r="T241">
        <f>T240+COUNTIF(전체당첨내역!$B241:$G241,19)</f>
        <v>34</v>
      </c>
      <c r="U241">
        <f>U240+COUNTIF(전체당첨내역!$B241:$G241,20)</f>
        <v>34</v>
      </c>
      <c r="V241">
        <f>V240+COUNTIF(전체당첨내역!$B241:$G241,21)</f>
        <v>32</v>
      </c>
      <c r="W241">
        <f>W240+COUNTIF(전체당첨내역!$B241:$G241,22)</f>
        <v>26</v>
      </c>
      <c r="X241">
        <f>X240+COUNTIF(전체당첨내역!$B241:$G241,23)</f>
        <v>27</v>
      </c>
      <c r="Y241">
        <f>Y240+COUNTIF(전체당첨내역!$B241:$G241,24)</f>
        <v>29</v>
      </c>
      <c r="Z241">
        <f>Z240+COUNTIF(전체당첨내역!$B241:$G241,25)</f>
        <v>36</v>
      </c>
      <c r="AA241">
        <f>AA240+COUNTIF(전체당첨내역!$B241:$G241,26)</f>
        <v>35</v>
      </c>
      <c r="AB241">
        <f>AB240+COUNTIF(전체당첨내역!$B241:$G241,27)</f>
        <v>31</v>
      </c>
      <c r="AC241">
        <f>AC240+COUNTIF(전체당첨내역!$B241:$G241,28)</f>
        <v>25</v>
      </c>
      <c r="AD241">
        <f>AD240+COUNTIF(전체당첨내역!$B241:$G241,29)</f>
        <v>30</v>
      </c>
      <c r="AE241">
        <f>AE240+COUNTIF(전체당첨내역!$B241:$G241,30)</f>
        <v>31</v>
      </c>
      <c r="AF241">
        <f>AF240+COUNTIF(전체당첨내역!$B241:$G241,31)</f>
        <v>30</v>
      </c>
      <c r="AG241">
        <f>AG240+COUNTIF(전체당첨내역!$B241:$G241,32)</f>
        <v>26</v>
      </c>
      <c r="AH241">
        <f>AH240+COUNTIF(전체당첨내역!$B241:$G241,33)</f>
        <v>36</v>
      </c>
      <c r="AI241">
        <f>AI240+COUNTIF(전체당첨내역!$B241:$G241,34)</f>
        <v>35</v>
      </c>
      <c r="AJ241">
        <f>AJ240+COUNTIF(전체당첨내역!$B241:$G241,35)</f>
        <v>35</v>
      </c>
      <c r="AK241">
        <f>AK240+COUNTIF(전체당첨내역!$B241:$G241,36)</f>
        <v>38</v>
      </c>
      <c r="AL241">
        <f>AL240+COUNTIF(전체당첨내역!$B241:$G241,37)</f>
        <v>41</v>
      </c>
      <c r="AM241">
        <f>AM240+COUNTIF(전체당첨내역!$B241:$G241,38)</f>
        <v>21</v>
      </c>
      <c r="AN241">
        <f>AN240+COUNTIF(전체당첨내역!$B241:$G241,39)</f>
        <v>34</v>
      </c>
      <c r="AO241">
        <f>AO240+COUNTIF(전체당첨내역!$B241:$G241,40)</f>
        <v>40</v>
      </c>
      <c r="AP241">
        <f>AP240+COUNTIF(전체당첨내역!$B241:$G241,41)</f>
        <v>27</v>
      </c>
      <c r="AQ241">
        <f>AQ240+COUNTIF(전체당첨내역!$B241:$G241,42)</f>
        <v>35</v>
      </c>
      <c r="AR241">
        <f>AR240+COUNTIF(전체당첨내역!$B241:$G241,43)</f>
        <v>31</v>
      </c>
      <c r="AS241">
        <f>AS240+COUNTIF(전체당첨내역!$B241:$G241,44)</f>
        <v>34</v>
      </c>
      <c r="AT241">
        <f>AT240+COUNTIF(전체당첨내역!$B241:$G241,45)</f>
        <v>30</v>
      </c>
    </row>
    <row r="242" spans="1:46" ht="16.5" customHeight="1">
      <c r="A242">
        <v>241</v>
      </c>
      <c r="B242">
        <f>B241+COUNTIF(전체당첨내역!$B242:$G242,1)</f>
        <v>34</v>
      </c>
      <c r="C242">
        <f>C241+COUNTIF(전체당첨내역!$B242:$G242,2)</f>
        <v>39</v>
      </c>
      <c r="D242">
        <f>D241+COUNTIF(전체당첨내역!$B242:$G242,3)</f>
        <v>38</v>
      </c>
      <c r="E242">
        <f>E241+COUNTIF(전체당첨내역!$B242:$G242,4)</f>
        <v>38</v>
      </c>
      <c r="F242">
        <f>F241+COUNTIF(전체당첨내역!$B242:$G242,5)</f>
        <v>32</v>
      </c>
      <c r="G242">
        <f>G241+COUNTIF(전체당첨내역!$B242:$G242,6)</f>
        <v>30</v>
      </c>
      <c r="H242">
        <f>H241+COUNTIF(전체당첨내역!$B242:$G242,7)</f>
        <v>34</v>
      </c>
      <c r="I242">
        <f>I241+COUNTIF(전체당첨내역!$B242:$G242,8)</f>
        <v>28</v>
      </c>
      <c r="J242">
        <f>J241+COUNTIF(전체당첨내역!$B242:$G242,9)</f>
        <v>21</v>
      </c>
      <c r="K242">
        <f>K241+COUNTIF(전체당첨내역!$B242:$G242,10)</f>
        <v>32</v>
      </c>
      <c r="L242">
        <f>L241+COUNTIF(전체당첨내역!$B242:$G242,11)</f>
        <v>33</v>
      </c>
      <c r="M242">
        <f>M241+COUNTIF(전체당첨내역!$B242:$G242,12)</f>
        <v>26</v>
      </c>
      <c r="N242">
        <f>N241+COUNTIF(전체당첨내역!$B242:$G242,13)</f>
        <v>30</v>
      </c>
      <c r="O242">
        <f>O241+COUNTIF(전체당첨내역!$B242:$G242,14)</f>
        <v>33</v>
      </c>
      <c r="P242">
        <f>P241+COUNTIF(전체당첨내역!$B242:$G242,15)</f>
        <v>29</v>
      </c>
      <c r="Q242">
        <f>Q241+COUNTIF(전체당첨내역!$B242:$G242,16)</f>
        <v>30</v>
      </c>
      <c r="R242">
        <f>R241+COUNTIF(전체당첨내역!$B242:$G242,17)</f>
        <v>36</v>
      </c>
      <c r="S242">
        <f>S241+COUNTIF(전체당첨내역!$B242:$G242,18)</f>
        <v>36</v>
      </c>
      <c r="T242">
        <f>T241+COUNTIF(전체당첨내역!$B242:$G242,19)</f>
        <v>34</v>
      </c>
      <c r="U242">
        <f>U241+COUNTIF(전체당첨내역!$B242:$G242,20)</f>
        <v>34</v>
      </c>
      <c r="V242">
        <f>V241+COUNTIF(전체당첨내역!$B242:$G242,21)</f>
        <v>32</v>
      </c>
      <c r="W242">
        <f>W241+COUNTIF(전체당첨내역!$B242:$G242,22)</f>
        <v>26</v>
      </c>
      <c r="X242">
        <f>X241+COUNTIF(전체당첨내역!$B242:$G242,23)</f>
        <v>27</v>
      </c>
      <c r="Y242">
        <f>Y241+COUNTIF(전체당첨내역!$B242:$G242,24)</f>
        <v>30</v>
      </c>
      <c r="Z242">
        <f>Z241+COUNTIF(전체당첨내역!$B242:$G242,25)</f>
        <v>36</v>
      </c>
      <c r="AA242">
        <f>AA241+COUNTIF(전체당첨내역!$B242:$G242,26)</f>
        <v>35</v>
      </c>
      <c r="AB242">
        <f>AB241+COUNTIF(전체당첨내역!$B242:$G242,27)</f>
        <v>32</v>
      </c>
      <c r="AC242">
        <f>AC241+COUNTIF(전체당첨내역!$B242:$G242,28)</f>
        <v>26</v>
      </c>
      <c r="AD242">
        <f>AD241+COUNTIF(전체당첨내역!$B242:$G242,29)</f>
        <v>30</v>
      </c>
      <c r="AE242">
        <f>AE241+COUNTIF(전체당첨내역!$B242:$G242,30)</f>
        <v>31</v>
      </c>
      <c r="AF242">
        <f>AF241+COUNTIF(전체당첨내역!$B242:$G242,31)</f>
        <v>30</v>
      </c>
      <c r="AG242">
        <f>AG241+COUNTIF(전체당첨내역!$B242:$G242,32)</f>
        <v>26</v>
      </c>
      <c r="AH242">
        <f>AH241+COUNTIF(전체당첨내역!$B242:$G242,33)</f>
        <v>36</v>
      </c>
      <c r="AI242">
        <f>AI241+COUNTIF(전체당첨내역!$B242:$G242,34)</f>
        <v>35</v>
      </c>
      <c r="AJ242">
        <f>AJ241+COUNTIF(전체당첨내역!$B242:$G242,35)</f>
        <v>36</v>
      </c>
      <c r="AK242">
        <f>AK241+COUNTIF(전체당첨내역!$B242:$G242,36)</f>
        <v>38</v>
      </c>
      <c r="AL242">
        <f>AL241+COUNTIF(전체당첨내역!$B242:$G242,37)</f>
        <v>41</v>
      </c>
      <c r="AM242">
        <f>AM241+COUNTIF(전체당첨내역!$B242:$G242,38)</f>
        <v>21</v>
      </c>
      <c r="AN242">
        <f>AN241+COUNTIF(전체당첨내역!$B242:$G242,39)</f>
        <v>34</v>
      </c>
      <c r="AO242">
        <f>AO241+COUNTIF(전체당첨내역!$B242:$G242,40)</f>
        <v>40</v>
      </c>
      <c r="AP242">
        <f>AP241+COUNTIF(전체당첨내역!$B242:$G242,41)</f>
        <v>27</v>
      </c>
      <c r="AQ242">
        <f>AQ241+COUNTIF(전체당첨내역!$B242:$G242,42)</f>
        <v>35</v>
      </c>
      <c r="AR242">
        <f>AR241+COUNTIF(전체당첨내역!$B242:$G242,43)</f>
        <v>31</v>
      </c>
      <c r="AS242">
        <f>AS241+COUNTIF(전체당첨내역!$B242:$G242,44)</f>
        <v>34</v>
      </c>
      <c r="AT242">
        <f>AT241+COUNTIF(전체당첨내역!$B242:$G242,45)</f>
        <v>30</v>
      </c>
    </row>
    <row r="243" spans="1:46" ht="16.5" customHeight="1">
      <c r="A243">
        <v>242</v>
      </c>
      <c r="B243">
        <f>B242+COUNTIF(전체당첨내역!$B243:$G243,1)</f>
        <v>34</v>
      </c>
      <c r="C243">
        <f>C242+COUNTIF(전체당첨내역!$B243:$G243,2)</f>
        <v>39</v>
      </c>
      <c r="D243">
        <f>D242+COUNTIF(전체당첨내역!$B243:$G243,3)</f>
        <v>38</v>
      </c>
      <c r="E243">
        <f>E242+COUNTIF(전체당첨내역!$B243:$G243,4)</f>
        <v>39</v>
      </c>
      <c r="F243">
        <f>F242+COUNTIF(전체당첨내역!$B243:$G243,5)</f>
        <v>32</v>
      </c>
      <c r="G243">
        <f>G242+COUNTIF(전체당첨내역!$B243:$G243,6)</f>
        <v>30</v>
      </c>
      <c r="H243">
        <f>H242+COUNTIF(전체당첨내역!$B243:$G243,7)</f>
        <v>34</v>
      </c>
      <c r="I243">
        <f>I242+COUNTIF(전체당첨내역!$B243:$G243,8)</f>
        <v>28</v>
      </c>
      <c r="J243">
        <f>J242+COUNTIF(전체당첨내역!$B243:$G243,9)</f>
        <v>21</v>
      </c>
      <c r="K243">
        <f>K242+COUNTIF(전체당첨내역!$B243:$G243,10)</f>
        <v>32</v>
      </c>
      <c r="L243">
        <f>L242+COUNTIF(전체당첨내역!$B243:$G243,11)</f>
        <v>33</v>
      </c>
      <c r="M243">
        <f>M242+COUNTIF(전체당첨내역!$B243:$G243,12)</f>
        <v>26</v>
      </c>
      <c r="N243">
        <f>N242+COUNTIF(전체당첨내역!$B243:$G243,13)</f>
        <v>30</v>
      </c>
      <c r="O243">
        <f>O242+COUNTIF(전체당첨내역!$B243:$G243,14)</f>
        <v>33</v>
      </c>
      <c r="P243">
        <f>P242+COUNTIF(전체당첨내역!$B243:$G243,15)</f>
        <v>29</v>
      </c>
      <c r="Q243">
        <f>Q242+COUNTIF(전체당첨내역!$B243:$G243,16)</f>
        <v>30</v>
      </c>
      <c r="R243">
        <f>R242+COUNTIF(전체당첨내역!$B243:$G243,17)</f>
        <v>36</v>
      </c>
      <c r="S243">
        <f>S242+COUNTIF(전체당첨내역!$B243:$G243,18)</f>
        <v>36</v>
      </c>
      <c r="T243">
        <f>T242+COUNTIF(전체당첨내역!$B243:$G243,19)</f>
        <v>35</v>
      </c>
      <c r="U243">
        <f>U242+COUNTIF(전체당첨내역!$B243:$G243,20)</f>
        <v>35</v>
      </c>
      <c r="V243">
        <f>V242+COUNTIF(전체당첨내역!$B243:$G243,21)</f>
        <v>33</v>
      </c>
      <c r="W243">
        <f>W242+COUNTIF(전체당첨내역!$B243:$G243,22)</f>
        <v>26</v>
      </c>
      <c r="X243">
        <f>X242+COUNTIF(전체당첨내역!$B243:$G243,23)</f>
        <v>27</v>
      </c>
      <c r="Y243">
        <f>Y242+COUNTIF(전체당첨내역!$B243:$G243,24)</f>
        <v>30</v>
      </c>
      <c r="Z243">
        <f>Z242+COUNTIF(전체당첨내역!$B243:$G243,25)</f>
        <v>36</v>
      </c>
      <c r="AA243">
        <f>AA242+COUNTIF(전체당첨내역!$B243:$G243,26)</f>
        <v>35</v>
      </c>
      <c r="AB243">
        <f>AB242+COUNTIF(전체당첨내역!$B243:$G243,27)</f>
        <v>32</v>
      </c>
      <c r="AC243">
        <f>AC242+COUNTIF(전체당첨내역!$B243:$G243,28)</f>
        <v>26</v>
      </c>
      <c r="AD243">
        <f>AD242+COUNTIF(전체당첨내역!$B243:$G243,29)</f>
        <v>30</v>
      </c>
      <c r="AE243">
        <f>AE242+COUNTIF(전체당첨내역!$B243:$G243,30)</f>
        <v>31</v>
      </c>
      <c r="AF243">
        <f>AF242+COUNTIF(전체당첨내역!$B243:$G243,31)</f>
        <v>30</v>
      </c>
      <c r="AG243">
        <f>AG242+COUNTIF(전체당첨내역!$B243:$G243,32)</f>
        <v>27</v>
      </c>
      <c r="AH243">
        <f>AH242+COUNTIF(전체당첨내역!$B243:$G243,33)</f>
        <v>36</v>
      </c>
      <c r="AI243">
        <f>AI242+COUNTIF(전체당첨내역!$B243:$G243,34)</f>
        <v>36</v>
      </c>
      <c r="AJ243">
        <f>AJ242+COUNTIF(전체당첨내역!$B243:$G243,35)</f>
        <v>36</v>
      </c>
      <c r="AK243">
        <f>AK242+COUNTIF(전체당첨내역!$B243:$G243,36)</f>
        <v>38</v>
      </c>
      <c r="AL243">
        <f>AL242+COUNTIF(전체당첨내역!$B243:$G243,37)</f>
        <v>41</v>
      </c>
      <c r="AM243">
        <f>AM242+COUNTIF(전체당첨내역!$B243:$G243,38)</f>
        <v>21</v>
      </c>
      <c r="AN243">
        <f>AN242+COUNTIF(전체당첨내역!$B243:$G243,39)</f>
        <v>34</v>
      </c>
      <c r="AO243">
        <f>AO242+COUNTIF(전체당첨내역!$B243:$G243,40)</f>
        <v>40</v>
      </c>
      <c r="AP243">
        <f>AP242+COUNTIF(전체당첨내역!$B243:$G243,41)</f>
        <v>27</v>
      </c>
      <c r="AQ243">
        <f>AQ242+COUNTIF(전체당첨내역!$B243:$G243,42)</f>
        <v>35</v>
      </c>
      <c r="AR243">
        <f>AR242+COUNTIF(전체당첨내역!$B243:$G243,43)</f>
        <v>31</v>
      </c>
      <c r="AS243">
        <f>AS242+COUNTIF(전체당첨내역!$B243:$G243,44)</f>
        <v>34</v>
      </c>
      <c r="AT243">
        <f>AT242+COUNTIF(전체당첨내역!$B243:$G243,45)</f>
        <v>30</v>
      </c>
    </row>
    <row r="244" spans="1:46" ht="16.5" customHeight="1">
      <c r="A244">
        <v>243</v>
      </c>
      <c r="B244">
        <f>B243+COUNTIF(전체당첨내역!$B244:$G244,1)</f>
        <v>34</v>
      </c>
      <c r="C244">
        <f>C243+COUNTIF(전체당첨내역!$B244:$G244,2)</f>
        <v>40</v>
      </c>
      <c r="D244">
        <f>D243+COUNTIF(전체당첨내역!$B244:$G244,3)</f>
        <v>38</v>
      </c>
      <c r="E244">
        <f>E243+COUNTIF(전체당첨내역!$B244:$G244,4)</f>
        <v>39</v>
      </c>
      <c r="F244">
        <f>F243+COUNTIF(전체당첨내역!$B244:$G244,5)</f>
        <v>32</v>
      </c>
      <c r="G244">
        <f>G243+COUNTIF(전체당첨내역!$B244:$G244,6)</f>
        <v>30</v>
      </c>
      <c r="H244">
        <f>H243+COUNTIF(전체당첨내역!$B244:$G244,7)</f>
        <v>34</v>
      </c>
      <c r="I244">
        <f>I243+COUNTIF(전체당첨내역!$B244:$G244,8)</f>
        <v>28</v>
      </c>
      <c r="J244">
        <f>J243+COUNTIF(전체당첨내역!$B244:$G244,9)</f>
        <v>21</v>
      </c>
      <c r="K244">
        <f>K243+COUNTIF(전체당첨내역!$B244:$G244,10)</f>
        <v>32</v>
      </c>
      <c r="L244">
        <f>L243+COUNTIF(전체당첨내역!$B244:$G244,11)</f>
        <v>33</v>
      </c>
      <c r="M244">
        <f>M243+COUNTIF(전체당첨내역!$B244:$G244,12)</f>
        <v>27</v>
      </c>
      <c r="N244">
        <f>N243+COUNTIF(전체당첨내역!$B244:$G244,13)</f>
        <v>30</v>
      </c>
      <c r="O244">
        <f>O243+COUNTIF(전체당첨내역!$B244:$G244,14)</f>
        <v>33</v>
      </c>
      <c r="P244">
        <f>P243+COUNTIF(전체당첨내역!$B244:$G244,15)</f>
        <v>29</v>
      </c>
      <c r="Q244">
        <f>Q243+COUNTIF(전체당첨내역!$B244:$G244,16)</f>
        <v>30</v>
      </c>
      <c r="R244">
        <f>R243+COUNTIF(전체당첨내역!$B244:$G244,17)</f>
        <v>37</v>
      </c>
      <c r="S244">
        <f>S243+COUNTIF(전체당첨내역!$B244:$G244,18)</f>
        <v>36</v>
      </c>
      <c r="T244">
        <f>T243+COUNTIF(전체당첨내역!$B244:$G244,19)</f>
        <v>36</v>
      </c>
      <c r="U244">
        <f>U243+COUNTIF(전체당첨내역!$B244:$G244,20)</f>
        <v>35</v>
      </c>
      <c r="V244">
        <f>V243+COUNTIF(전체당첨내역!$B244:$G244,21)</f>
        <v>33</v>
      </c>
      <c r="W244">
        <f>W243+COUNTIF(전체당첨내역!$B244:$G244,22)</f>
        <v>26</v>
      </c>
      <c r="X244">
        <f>X243+COUNTIF(전체당첨내역!$B244:$G244,23)</f>
        <v>27</v>
      </c>
      <c r="Y244">
        <f>Y243+COUNTIF(전체당첨내역!$B244:$G244,24)</f>
        <v>30</v>
      </c>
      <c r="Z244">
        <f>Z243+COUNTIF(전체당첨내역!$B244:$G244,25)</f>
        <v>36</v>
      </c>
      <c r="AA244">
        <f>AA243+COUNTIF(전체당첨내역!$B244:$G244,26)</f>
        <v>35</v>
      </c>
      <c r="AB244">
        <f>AB243+COUNTIF(전체당첨내역!$B244:$G244,27)</f>
        <v>32</v>
      </c>
      <c r="AC244">
        <f>AC243+COUNTIF(전체당첨내역!$B244:$G244,28)</f>
        <v>27</v>
      </c>
      <c r="AD244">
        <f>AD243+COUNTIF(전체당첨내역!$B244:$G244,29)</f>
        <v>30</v>
      </c>
      <c r="AE244">
        <f>AE243+COUNTIF(전체당첨내역!$B244:$G244,30)</f>
        <v>31</v>
      </c>
      <c r="AF244">
        <f>AF243+COUNTIF(전체당첨내역!$B244:$G244,31)</f>
        <v>30</v>
      </c>
      <c r="AG244">
        <f>AG243+COUNTIF(전체당첨내역!$B244:$G244,32)</f>
        <v>27</v>
      </c>
      <c r="AH244">
        <f>AH243+COUNTIF(전체당첨내역!$B244:$G244,33)</f>
        <v>36</v>
      </c>
      <c r="AI244">
        <f>AI243+COUNTIF(전체당첨내역!$B244:$G244,34)</f>
        <v>36</v>
      </c>
      <c r="AJ244">
        <f>AJ243+COUNTIF(전체당첨내역!$B244:$G244,35)</f>
        <v>36</v>
      </c>
      <c r="AK244">
        <f>AK243+COUNTIF(전체당첨내역!$B244:$G244,36)</f>
        <v>38</v>
      </c>
      <c r="AL244">
        <f>AL243+COUNTIF(전체당첨내역!$B244:$G244,37)</f>
        <v>41</v>
      </c>
      <c r="AM244">
        <f>AM243+COUNTIF(전체당첨내역!$B244:$G244,38)</f>
        <v>21</v>
      </c>
      <c r="AN244">
        <f>AN243+COUNTIF(전체당첨내역!$B244:$G244,39)</f>
        <v>34</v>
      </c>
      <c r="AO244">
        <f>AO243+COUNTIF(전체당첨내역!$B244:$G244,40)</f>
        <v>40</v>
      </c>
      <c r="AP244">
        <f>AP243+COUNTIF(전체당첨내역!$B244:$G244,41)</f>
        <v>27</v>
      </c>
      <c r="AQ244">
        <f>AQ243+COUNTIF(전체당첨내역!$B244:$G244,42)</f>
        <v>36</v>
      </c>
      <c r="AR244">
        <f>AR243+COUNTIF(전체당첨내역!$B244:$G244,43)</f>
        <v>31</v>
      </c>
      <c r="AS244">
        <f>AS243+COUNTIF(전체당첨내역!$B244:$G244,44)</f>
        <v>34</v>
      </c>
      <c r="AT244">
        <f>AT243+COUNTIF(전체당첨내역!$B244:$G244,45)</f>
        <v>30</v>
      </c>
    </row>
    <row r="245" spans="1:46" ht="16.5" customHeight="1">
      <c r="A245">
        <v>244</v>
      </c>
      <c r="B245">
        <f>B244+COUNTIF(전체당첨내역!$B245:$G245,1)</f>
        <v>34</v>
      </c>
      <c r="C245">
        <f>C244+COUNTIF(전체당첨내역!$B245:$G245,2)</f>
        <v>40</v>
      </c>
      <c r="D245">
        <f>D244+COUNTIF(전체당첨내역!$B245:$G245,3)</f>
        <v>38</v>
      </c>
      <c r="E245">
        <f>E244+COUNTIF(전체당첨내역!$B245:$G245,4)</f>
        <v>39</v>
      </c>
      <c r="F245">
        <f>F244+COUNTIF(전체당첨내역!$B245:$G245,5)</f>
        <v>32</v>
      </c>
      <c r="G245">
        <f>G244+COUNTIF(전체당첨내역!$B245:$G245,6)</f>
        <v>30</v>
      </c>
      <c r="H245">
        <f>H244+COUNTIF(전체당첨내역!$B245:$G245,7)</f>
        <v>34</v>
      </c>
      <c r="I245">
        <f>I244+COUNTIF(전체당첨내역!$B245:$G245,8)</f>
        <v>28</v>
      </c>
      <c r="J245">
        <f>J244+COUNTIF(전체당첨내역!$B245:$G245,9)</f>
        <v>21</v>
      </c>
      <c r="K245">
        <f>K244+COUNTIF(전체당첨내역!$B245:$G245,10)</f>
        <v>32</v>
      </c>
      <c r="L245">
        <f>L244+COUNTIF(전체당첨내역!$B245:$G245,11)</f>
        <v>33</v>
      </c>
      <c r="M245">
        <f>M244+COUNTIF(전체당첨내역!$B245:$G245,12)</f>
        <v>27</v>
      </c>
      <c r="N245">
        <f>N244+COUNTIF(전체당첨내역!$B245:$G245,13)</f>
        <v>31</v>
      </c>
      <c r="O245">
        <f>O244+COUNTIF(전체당첨내역!$B245:$G245,14)</f>
        <v>33</v>
      </c>
      <c r="P245">
        <f>P244+COUNTIF(전체당첨내역!$B245:$G245,15)</f>
        <v>29</v>
      </c>
      <c r="Q245">
        <f>Q244+COUNTIF(전체당첨내역!$B245:$G245,16)</f>
        <v>31</v>
      </c>
      <c r="R245">
        <f>R244+COUNTIF(전체당첨내역!$B245:$G245,17)</f>
        <v>37</v>
      </c>
      <c r="S245">
        <f>S244+COUNTIF(전체당첨내역!$B245:$G245,18)</f>
        <v>36</v>
      </c>
      <c r="T245">
        <f>T244+COUNTIF(전체당첨내역!$B245:$G245,19)</f>
        <v>36</v>
      </c>
      <c r="U245">
        <f>U244+COUNTIF(전체당첨내역!$B245:$G245,20)</f>
        <v>35</v>
      </c>
      <c r="V245">
        <f>V244+COUNTIF(전체당첨내역!$B245:$G245,21)</f>
        <v>33</v>
      </c>
      <c r="W245">
        <f>W244+COUNTIF(전체당첨내역!$B245:$G245,22)</f>
        <v>26</v>
      </c>
      <c r="X245">
        <f>X244+COUNTIF(전체당첨내역!$B245:$G245,23)</f>
        <v>27</v>
      </c>
      <c r="Y245">
        <f>Y244+COUNTIF(전체당첨내역!$B245:$G245,24)</f>
        <v>30</v>
      </c>
      <c r="Z245">
        <f>Z244+COUNTIF(전체당첨내역!$B245:$G245,25)</f>
        <v>37</v>
      </c>
      <c r="AA245">
        <f>AA244+COUNTIF(전체당첨내역!$B245:$G245,26)</f>
        <v>35</v>
      </c>
      <c r="AB245">
        <f>AB244+COUNTIF(전체당첨내역!$B245:$G245,27)</f>
        <v>32</v>
      </c>
      <c r="AC245">
        <f>AC244+COUNTIF(전체당첨내역!$B245:$G245,28)</f>
        <v>27</v>
      </c>
      <c r="AD245">
        <f>AD244+COUNTIF(전체당첨내역!$B245:$G245,29)</f>
        <v>30</v>
      </c>
      <c r="AE245">
        <f>AE244+COUNTIF(전체당첨내역!$B245:$G245,30)</f>
        <v>31</v>
      </c>
      <c r="AF245">
        <f>AF244+COUNTIF(전체당첨내역!$B245:$G245,31)</f>
        <v>30</v>
      </c>
      <c r="AG245">
        <f>AG244+COUNTIF(전체당첨내역!$B245:$G245,32)</f>
        <v>27</v>
      </c>
      <c r="AH245">
        <f>AH244+COUNTIF(전체당첨내역!$B245:$G245,33)</f>
        <v>36</v>
      </c>
      <c r="AI245">
        <f>AI244+COUNTIF(전체당첨내역!$B245:$G245,34)</f>
        <v>36</v>
      </c>
      <c r="AJ245">
        <f>AJ244+COUNTIF(전체당첨내역!$B245:$G245,35)</f>
        <v>36</v>
      </c>
      <c r="AK245">
        <f>AK244+COUNTIF(전체당첨내역!$B245:$G245,36)</f>
        <v>39</v>
      </c>
      <c r="AL245">
        <f>AL244+COUNTIF(전체당첨내역!$B245:$G245,37)</f>
        <v>42</v>
      </c>
      <c r="AM245">
        <f>AM244+COUNTIF(전체당첨내역!$B245:$G245,38)</f>
        <v>22</v>
      </c>
      <c r="AN245">
        <f>AN244+COUNTIF(전체당첨내역!$B245:$G245,39)</f>
        <v>34</v>
      </c>
      <c r="AO245">
        <f>AO244+COUNTIF(전체당첨내역!$B245:$G245,40)</f>
        <v>40</v>
      </c>
      <c r="AP245">
        <f>AP244+COUNTIF(전체당첨내역!$B245:$G245,41)</f>
        <v>27</v>
      </c>
      <c r="AQ245">
        <f>AQ244+COUNTIF(전체당첨내역!$B245:$G245,42)</f>
        <v>36</v>
      </c>
      <c r="AR245">
        <f>AR244+COUNTIF(전체당첨내역!$B245:$G245,43)</f>
        <v>31</v>
      </c>
      <c r="AS245">
        <f>AS244+COUNTIF(전체당첨내역!$B245:$G245,44)</f>
        <v>34</v>
      </c>
      <c r="AT245">
        <f>AT244+COUNTIF(전체당첨내역!$B245:$G245,45)</f>
        <v>30</v>
      </c>
    </row>
    <row r="246" spans="1:46" ht="16.5" customHeight="1">
      <c r="A246">
        <v>245</v>
      </c>
      <c r="B246">
        <f>B245+COUNTIF(전체당첨내역!$B246:$G246,1)</f>
        <v>34</v>
      </c>
      <c r="C246">
        <f>C245+COUNTIF(전체당첨내역!$B246:$G246,2)</f>
        <v>40</v>
      </c>
      <c r="D246">
        <f>D245+COUNTIF(전체당첨내역!$B246:$G246,3)</f>
        <v>38</v>
      </c>
      <c r="E246">
        <f>E245+COUNTIF(전체당첨내역!$B246:$G246,4)</f>
        <v>39</v>
      </c>
      <c r="F246">
        <f>F245+COUNTIF(전체당첨내역!$B246:$G246,5)</f>
        <v>32</v>
      </c>
      <c r="G246">
        <f>G245+COUNTIF(전체당첨내역!$B246:$G246,6)</f>
        <v>30</v>
      </c>
      <c r="H246">
        <f>H245+COUNTIF(전체당첨내역!$B246:$G246,7)</f>
        <v>34</v>
      </c>
      <c r="I246">
        <f>I245+COUNTIF(전체당첨내역!$B246:$G246,8)</f>
        <v>28</v>
      </c>
      <c r="J246">
        <f>J245+COUNTIF(전체당첨내역!$B246:$G246,9)</f>
        <v>22</v>
      </c>
      <c r="K246">
        <f>K245+COUNTIF(전체당첨내역!$B246:$G246,10)</f>
        <v>32</v>
      </c>
      <c r="L246">
        <f>L245+COUNTIF(전체당첨내역!$B246:$G246,11)</f>
        <v>34</v>
      </c>
      <c r="M246">
        <f>M245+COUNTIF(전체당첨내역!$B246:$G246,12)</f>
        <v>27</v>
      </c>
      <c r="N246">
        <f>N245+COUNTIF(전체당첨내역!$B246:$G246,13)</f>
        <v>31</v>
      </c>
      <c r="O246">
        <f>O245+COUNTIF(전체당첨내역!$B246:$G246,14)</f>
        <v>33</v>
      </c>
      <c r="P246">
        <f>P245+COUNTIF(전체당첨내역!$B246:$G246,15)</f>
        <v>29</v>
      </c>
      <c r="Q246">
        <f>Q245+COUNTIF(전체당첨내역!$B246:$G246,16)</f>
        <v>31</v>
      </c>
      <c r="R246">
        <f>R245+COUNTIF(전체당첨내역!$B246:$G246,17)</f>
        <v>37</v>
      </c>
      <c r="S246">
        <f>S245+COUNTIF(전체당첨내역!$B246:$G246,18)</f>
        <v>36</v>
      </c>
      <c r="T246">
        <f>T245+COUNTIF(전체당첨내역!$B246:$G246,19)</f>
        <v>36</v>
      </c>
      <c r="U246">
        <f>U245+COUNTIF(전체당첨내역!$B246:$G246,20)</f>
        <v>35</v>
      </c>
      <c r="V246">
        <f>V245+COUNTIF(전체당첨내역!$B246:$G246,21)</f>
        <v>33</v>
      </c>
      <c r="W246">
        <f>W245+COUNTIF(전체당첨내역!$B246:$G246,22)</f>
        <v>26</v>
      </c>
      <c r="X246">
        <f>X245+COUNTIF(전체당첨내역!$B246:$G246,23)</f>
        <v>27</v>
      </c>
      <c r="Y246">
        <f>Y245+COUNTIF(전체당첨내역!$B246:$G246,24)</f>
        <v>30</v>
      </c>
      <c r="Z246">
        <f>Z245+COUNTIF(전체당첨내역!$B246:$G246,25)</f>
        <v>37</v>
      </c>
      <c r="AA246">
        <f>AA245+COUNTIF(전체당첨내역!$B246:$G246,26)</f>
        <v>35</v>
      </c>
      <c r="AB246">
        <f>AB245+COUNTIF(전체당첨내역!$B246:$G246,27)</f>
        <v>33</v>
      </c>
      <c r="AC246">
        <f>AC245+COUNTIF(전체당첨내역!$B246:$G246,28)</f>
        <v>27</v>
      </c>
      <c r="AD246">
        <f>AD245+COUNTIF(전체당첨내역!$B246:$G246,29)</f>
        <v>30</v>
      </c>
      <c r="AE246">
        <f>AE245+COUNTIF(전체당첨내역!$B246:$G246,30)</f>
        <v>31</v>
      </c>
      <c r="AF246">
        <f>AF245+COUNTIF(전체당첨내역!$B246:$G246,31)</f>
        <v>31</v>
      </c>
      <c r="AG246">
        <f>AG245+COUNTIF(전체당첨내역!$B246:$G246,32)</f>
        <v>28</v>
      </c>
      <c r="AH246">
        <f>AH245+COUNTIF(전체당첨내역!$B246:$G246,33)</f>
        <v>36</v>
      </c>
      <c r="AI246">
        <f>AI245+COUNTIF(전체당첨내역!$B246:$G246,34)</f>
        <v>36</v>
      </c>
      <c r="AJ246">
        <f>AJ245+COUNTIF(전체당첨내역!$B246:$G246,35)</f>
        <v>36</v>
      </c>
      <c r="AK246">
        <f>AK245+COUNTIF(전체당첨내역!$B246:$G246,36)</f>
        <v>39</v>
      </c>
      <c r="AL246">
        <f>AL245+COUNTIF(전체당첨내역!$B246:$G246,37)</f>
        <v>42</v>
      </c>
      <c r="AM246">
        <f>AM245+COUNTIF(전체당첨내역!$B246:$G246,38)</f>
        <v>23</v>
      </c>
      <c r="AN246">
        <f>AN245+COUNTIF(전체당첨내역!$B246:$G246,39)</f>
        <v>34</v>
      </c>
      <c r="AO246">
        <f>AO245+COUNTIF(전체당첨내역!$B246:$G246,40)</f>
        <v>40</v>
      </c>
      <c r="AP246">
        <f>AP245+COUNTIF(전체당첨내역!$B246:$G246,41)</f>
        <v>27</v>
      </c>
      <c r="AQ246">
        <f>AQ245+COUNTIF(전체당첨내역!$B246:$G246,42)</f>
        <v>36</v>
      </c>
      <c r="AR246">
        <f>AR245+COUNTIF(전체당첨내역!$B246:$G246,43)</f>
        <v>31</v>
      </c>
      <c r="AS246">
        <f>AS245+COUNTIF(전체당첨내역!$B246:$G246,44)</f>
        <v>34</v>
      </c>
      <c r="AT246">
        <f>AT245+COUNTIF(전체당첨내역!$B246:$G246,45)</f>
        <v>30</v>
      </c>
    </row>
    <row r="247" spans="1:46" ht="16.5" customHeight="1">
      <c r="A247">
        <v>246</v>
      </c>
      <c r="B247">
        <f>B246+COUNTIF(전체당첨내역!$B247:$G247,1)</f>
        <v>34</v>
      </c>
      <c r="C247">
        <f>C246+COUNTIF(전체당첨내역!$B247:$G247,2)</f>
        <v>40</v>
      </c>
      <c r="D247">
        <f>D246+COUNTIF(전체당첨내역!$B247:$G247,3)</f>
        <v>38</v>
      </c>
      <c r="E247">
        <f>E246+COUNTIF(전체당첨내역!$B247:$G247,4)</f>
        <v>39</v>
      </c>
      <c r="F247">
        <f>F246+COUNTIF(전체당첨내역!$B247:$G247,5)</f>
        <v>32</v>
      </c>
      <c r="G247">
        <f>G246+COUNTIF(전체당첨내역!$B247:$G247,6)</f>
        <v>30</v>
      </c>
      <c r="H247">
        <f>H246+COUNTIF(전체당첨내역!$B247:$G247,7)</f>
        <v>34</v>
      </c>
      <c r="I247">
        <f>I246+COUNTIF(전체당첨내역!$B247:$G247,8)</f>
        <v>28</v>
      </c>
      <c r="J247">
        <f>J246+COUNTIF(전체당첨내역!$B247:$G247,9)</f>
        <v>22</v>
      </c>
      <c r="K247">
        <f>K246+COUNTIF(전체당첨내역!$B247:$G247,10)</f>
        <v>32</v>
      </c>
      <c r="L247">
        <f>L246+COUNTIF(전체당첨내역!$B247:$G247,11)</f>
        <v>34</v>
      </c>
      <c r="M247">
        <f>M246+COUNTIF(전체당첨내역!$B247:$G247,12)</f>
        <v>27</v>
      </c>
      <c r="N247">
        <f>N246+COUNTIF(전체당첨내역!$B247:$G247,13)</f>
        <v>32</v>
      </c>
      <c r="O247">
        <f>O246+COUNTIF(전체당첨내역!$B247:$G247,14)</f>
        <v>33</v>
      </c>
      <c r="P247">
        <f>P246+COUNTIF(전체당첨내역!$B247:$G247,15)</f>
        <v>29</v>
      </c>
      <c r="Q247">
        <f>Q246+COUNTIF(전체당첨내역!$B247:$G247,16)</f>
        <v>31</v>
      </c>
      <c r="R247">
        <f>R246+COUNTIF(전체당첨내역!$B247:$G247,17)</f>
        <v>37</v>
      </c>
      <c r="S247">
        <f>S246+COUNTIF(전체당첨내역!$B247:$G247,18)</f>
        <v>37</v>
      </c>
      <c r="T247">
        <f>T246+COUNTIF(전체당첨내역!$B247:$G247,19)</f>
        <v>36</v>
      </c>
      <c r="U247">
        <f>U246+COUNTIF(전체당첨내역!$B247:$G247,20)</f>
        <v>35</v>
      </c>
      <c r="V247">
        <f>V246+COUNTIF(전체당첨내역!$B247:$G247,21)</f>
        <v>34</v>
      </c>
      <c r="W247">
        <f>W246+COUNTIF(전체당첨내역!$B247:$G247,22)</f>
        <v>26</v>
      </c>
      <c r="X247">
        <f>X246+COUNTIF(전체당첨내역!$B247:$G247,23)</f>
        <v>28</v>
      </c>
      <c r="Y247">
        <f>Y246+COUNTIF(전체당첨내역!$B247:$G247,24)</f>
        <v>30</v>
      </c>
      <c r="Z247">
        <f>Z246+COUNTIF(전체당첨내역!$B247:$G247,25)</f>
        <v>37</v>
      </c>
      <c r="AA247">
        <f>AA246+COUNTIF(전체당첨내역!$B247:$G247,26)</f>
        <v>36</v>
      </c>
      <c r="AB247">
        <f>AB246+COUNTIF(전체당첨내역!$B247:$G247,27)</f>
        <v>33</v>
      </c>
      <c r="AC247">
        <f>AC246+COUNTIF(전체당첨내역!$B247:$G247,28)</f>
        <v>27</v>
      </c>
      <c r="AD247">
        <f>AD246+COUNTIF(전체당첨내역!$B247:$G247,29)</f>
        <v>30</v>
      </c>
      <c r="AE247">
        <f>AE246+COUNTIF(전체당첨내역!$B247:$G247,30)</f>
        <v>31</v>
      </c>
      <c r="AF247">
        <f>AF246+COUNTIF(전체당첨내역!$B247:$G247,31)</f>
        <v>31</v>
      </c>
      <c r="AG247">
        <f>AG246+COUNTIF(전체당첨내역!$B247:$G247,32)</f>
        <v>28</v>
      </c>
      <c r="AH247">
        <f>AH246+COUNTIF(전체당첨내역!$B247:$G247,33)</f>
        <v>36</v>
      </c>
      <c r="AI247">
        <f>AI246+COUNTIF(전체당첨내역!$B247:$G247,34)</f>
        <v>36</v>
      </c>
      <c r="AJ247">
        <f>AJ246+COUNTIF(전체당첨내역!$B247:$G247,35)</f>
        <v>36</v>
      </c>
      <c r="AK247">
        <f>AK246+COUNTIF(전체당첨내역!$B247:$G247,36)</f>
        <v>39</v>
      </c>
      <c r="AL247">
        <f>AL246+COUNTIF(전체당첨내역!$B247:$G247,37)</f>
        <v>42</v>
      </c>
      <c r="AM247">
        <f>AM246+COUNTIF(전체당첨내역!$B247:$G247,38)</f>
        <v>23</v>
      </c>
      <c r="AN247">
        <f>AN246+COUNTIF(전체당첨내역!$B247:$G247,39)</f>
        <v>35</v>
      </c>
      <c r="AO247">
        <f>AO246+COUNTIF(전체당첨내역!$B247:$G247,40)</f>
        <v>40</v>
      </c>
      <c r="AP247">
        <f>AP246+COUNTIF(전체당첨내역!$B247:$G247,41)</f>
        <v>27</v>
      </c>
      <c r="AQ247">
        <f>AQ246+COUNTIF(전체당첨내역!$B247:$G247,42)</f>
        <v>36</v>
      </c>
      <c r="AR247">
        <f>AR246+COUNTIF(전체당첨내역!$B247:$G247,43)</f>
        <v>31</v>
      </c>
      <c r="AS247">
        <f>AS246+COUNTIF(전체당첨내역!$B247:$G247,44)</f>
        <v>34</v>
      </c>
      <c r="AT247">
        <f>AT246+COUNTIF(전체당첨내역!$B247:$G247,45)</f>
        <v>30</v>
      </c>
    </row>
    <row r="248" spans="1:46" ht="16.5" customHeight="1">
      <c r="A248">
        <v>247</v>
      </c>
      <c r="B248">
        <f>B247+COUNTIF(전체당첨내역!$B248:$G248,1)</f>
        <v>34</v>
      </c>
      <c r="C248">
        <f>C247+COUNTIF(전체당첨내역!$B248:$G248,2)</f>
        <v>40</v>
      </c>
      <c r="D248">
        <f>D247+COUNTIF(전체당첨내역!$B248:$G248,3)</f>
        <v>38</v>
      </c>
      <c r="E248">
        <f>E247+COUNTIF(전체당첨내역!$B248:$G248,4)</f>
        <v>39</v>
      </c>
      <c r="F248">
        <f>F247+COUNTIF(전체당첨내역!$B248:$G248,5)</f>
        <v>32</v>
      </c>
      <c r="G248">
        <f>G247+COUNTIF(전체당첨내역!$B248:$G248,6)</f>
        <v>30</v>
      </c>
      <c r="H248">
        <f>H247+COUNTIF(전체당첨내역!$B248:$G248,7)</f>
        <v>34</v>
      </c>
      <c r="I248">
        <f>I247+COUNTIF(전체당첨내역!$B248:$G248,8)</f>
        <v>28</v>
      </c>
      <c r="J248">
        <f>J247+COUNTIF(전체당첨내역!$B248:$G248,9)</f>
        <v>22</v>
      </c>
      <c r="K248">
        <f>K247+COUNTIF(전체당첨내역!$B248:$G248,10)</f>
        <v>32</v>
      </c>
      <c r="L248">
        <f>L247+COUNTIF(전체당첨내역!$B248:$G248,11)</f>
        <v>34</v>
      </c>
      <c r="M248">
        <f>M247+COUNTIF(전체당첨내역!$B248:$G248,12)</f>
        <v>28</v>
      </c>
      <c r="N248">
        <f>N247+COUNTIF(전체당첨내역!$B248:$G248,13)</f>
        <v>32</v>
      </c>
      <c r="O248">
        <f>O247+COUNTIF(전체당첨내역!$B248:$G248,14)</f>
        <v>33</v>
      </c>
      <c r="P248">
        <f>P247+COUNTIF(전체당첨내역!$B248:$G248,15)</f>
        <v>30</v>
      </c>
      <c r="Q248">
        <f>Q247+COUNTIF(전체당첨내역!$B248:$G248,16)</f>
        <v>31</v>
      </c>
      <c r="R248">
        <f>R247+COUNTIF(전체당첨내역!$B248:$G248,17)</f>
        <v>37</v>
      </c>
      <c r="S248">
        <f>S247+COUNTIF(전체당첨내역!$B248:$G248,18)</f>
        <v>37</v>
      </c>
      <c r="T248">
        <f>T247+COUNTIF(전체당첨내역!$B248:$G248,19)</f>
        <v>36</v>
      </c>
      <c r="U248">
        <f>U247+COUNTIF(전체당첨내역!$B248:$G248,20)</f>
        <v>35</v>
      </c>
      <c r="V248">
        <f>V247+COUNTIF(전체당첨내역!$B248:$G248,21)</f>
        <v>34</v>
      </c>
      <c r="W248">
        <f>W247+COUNTIF(전체당첨내역!$B248:$G248,22)</f>
        <v>26</v>
      </c>
      <c r="X248">
        <f>X247+COUNTIF(전체당첨내역!$B248:$G248,23)</f>
        <v>28</v>
      </c>
      <c r="Y248">
        <f>Y247+COUNTIF(전체당첨내역!$B248:$G248,24)</f>
        <v>30</v>
      </c>
      <c r="Z248">
        <f>Z247+COUNTIF(전체당첨내역!$B248:$G248,25)</f>
        <v>37</v>
      </c>
      <c r="AA248">
        <f>AA247+COUNTIF(전체당첨내역!$B248:$G248,26)</f>
        <v>36</v>
      </c>
      <c r="AB248">
        <f>AB247+COUNTIF(전체당첨내역!$B248:$G248,27)</f>
        <v>33</v>
      </c>
      <c r="AC248">
        <f>AC247+COUNTIF(전체당첨내역!$B248:$G248,28)</f>
        <v>28</v>
      </c>
      <c r="AD248">
        <f>AD247+COUNTIF(전체당첨내역!$B248:$G248,29)</f>
        <v>30</v>
      </c>
      <c r="AE248">
        <f>AE247+COUNTIF(전체당첨내역!$B248:$G248,30)</f>
        <v>31</v>
      </c>
      <c r="AF248">
        <f>AF247+COUNTIF(전체당첨내역!$B248:$G248,31)</f>
        <v>31</v>
      </c>
      <c r="AG248">
        <f>AG247+COUNTIF(전체당첨내역!$B248:$G248,32)</f>
        <v>28</v>
      </c>
      <c r="AH248">
        <f>AH247+COUNTIF(전체당첨내역!$B248:$G248,33)</f>
        <v>36</v>
      </c>
      <c r="AI248">
        <f>AI247+COUNTIF(전체당첨내역!$B248:$G248,34)</f>
        <v>36</v>
      </c>
      <c r="AJ248">
        <f>AJ247+COUNTIF(전체당첨내역!$B248:$G248,35)</f>
        <v>36</v>
      </c>
      <c r="AK248">
        <f>AK247+COUNTIF(전체당첨내역!$B248:$G248,36)</f>
        <v>40</v>
      </c>
      <c r="AL248">
        <f>AL247+COUNTIF(전체당첨내역!$B248:$G248,37)</f>
        <v>42</v>
      </c>
      <c r="AM248">
        <f>AM247+COUNTIF(전체당첨내역!$B248:$G248,38)</f>
        <v>23</v>
      </c>
      <c r="AN248">
        <f>AN247+COUNTIF(전체당첨내역!$B248:$G248,39)</f>
        <v>36</v>
      </c>
      <c r="AO248">
        <f>AO247+COUNTIF(전체당첨내역!$B248:$G248,40)</f>
        <v>41</v>
      </c>
      <c r="AP248">
        <f>AP247+COUNTIF(전체당첨내역!$B248:$G248,41)</f>
        <v>27</v>
      </c>
      <c r="AQ248">
        <f>AQ247+COUNTIF(전체당첨내역!$B248:$G248,42)</f>
        <v>36</v>
      </c>
      <c r="AR248">
        <f>AR247+COUNTIF(전체당첨내역!$B248:$G248,43)</f>
        <v>31</v>
      </c>
      <c r="AS248">
        <f>AS247+COUNTIF(전체당첨내역!$B248:$G248,44)</f>
        <v>34</v>
      </c>
      <c r="AT248">
        <f>AT247+COUNTIF(전체당첨내역!$B248:$G248,45)</f>
        <v>30</v>
      </c>
    </row>
    <row r="249" spans="1:46" ht="16.5" customHeight="1">
      <c r="A249">
        <v>248</v>
      </c>
      <c r="B249">
        <f>B248+COUNTIF(전체당첨내역!$B249:$G249,1)</f>
        <v>34</v>
      </c>
      <c r="C249">
        <f>C248+COUNTIF(전체당첨내역!$B249:$G249,2)</f>
        <v>40</v>
      </c>
      <c r="D249">
        <f>D248+COUNTIF(전체당첨내역!$B249:$G249,3)</f>
        <v>39</v>
      </c>
      <c r="E249">
        <f>E248+COUNTIF(전체당첨내역!$B249:$G249,4)</f>
        <v>39</v>
      </c>
      <c r="F249">
        <f>F248+COUNTIF(전체당첨내역!$B249:$G249,5)</f>
        <v>32</v>
      </c>
      <c r="G249">
        <f>G248+COUNTIF(전체당첨내역!$B249:$G249,6)</f>
        <v>30</v>
      </c>
      <c r="H249">
        <f>H248+COUNTIF(전체당첨내역!$B249:$G249,7)</f>
        <v>34</v>
      </c>
      <c r="I249">
        <f>I248+COUNTIF(전체당첨내역!$B249:$G249,8)</f>
        <v>29</v>
      </c>
      <c r="J249">
        <f>J248+COUNTIF(전체당첨내역!$B249:$G249,9)</f>
        <v>22</v>
      </c>
      <c r="K249">
        <f>K248+COUNTIF(전체당첨내역!$B249:$G249,10)</f>
        <v>32</v>
      </c>
      <c r="L249">
        <f>L248+COUNTIF(전체당첨내역!$B249:$G249,11)</f>
        <v>34</v>
      </c>
      <c r="M249">
        <f>M248+COUNTIF(전체당첨내역!$B249:$G249,12)</f>
        <v>28</v>
      </c>
      <c r="N249">
        <f>N248+COUNTIF(전체당첨내역!$B249:$G249,13)</f>
        <v>32</v>
      </c>
      <c r="O249">
        <f>O248+COUNTIF(전체당첨내역!$B249:$G249,14)</f>
        <v>33</v>
      </c>
      <c r="P249">
        <f>P248+COUNTIF(전체당첨내역!$B249:$G249,15)</f>
        <v>30</v>
      </c>
      <c r="Q249">
        <f>Q248+COUNTIF(전체당첨내역!$B249:$G249,16)</f>
        <v>31</v>
      </c>
      <c r="R249">
        <f>R248+COUNTIF(전체당첨내역!$B249:$G249,17)</f>
        <v>38</v>
      </c>
      <c r="S249">
        <f>S248+COUNTIF(전체당첨내역!$B249:$G249,18)</f>
        <v>37</v>
      </c>
      <c r="T249">
        <f>T248+COUNTIF(전체당첨내역!$B249:$G249,19)</f>
        <v>36</v>
      </c>
      <c r="U249">
        <f>U248+COUNTIF(전체당첨내역!$B249:$G249,20)</f>
        <v>35</v>
      </c>
      <c r="V249">
        <f>V248+COUNTIF(전체당첨내역!$B249:$G249,21)</f>
        <v>34</v>
      </c>
      <c r="W249">
        <f>W248+COUNTIF(전체당첨내역!$B249:$G249,22)</f>
        <v>26</v>
      </c>
      <c r="X249">
        <f>X248+COUNTIF(전체당첨내역!$B249:$G249,23)</f>
        <v>29</v>
      </c>
      <c r="Y249">
        <f>Y248+COUNTIF(전체당첨내역!$B249:$G249,24)</f>
        <v>30</v>
      </c>
      <c r="Z249">
        <f>Z248+COUNTIF(전체당첨내역!$B249:$G249,25)</f>
        <v>37</v>
      </c>
      <c r="AA249">
        <f>AA248+COUNTIF(전체당첨내역!$B249:$G249,26)</f>
        <v>36</v>
      </c>
      <c r="AB249">
        <f>AB248+COUNTIF(전체당첨내역!$B249:$G249,27)</f>
        <v>33</v>
      </c>
      <c r="AC249">
        <f>AC248+COUNTIF(전체당첨내역!$B249:$G249,28)</f>
        <v>28</v>
      </c>
      <c r="AD249">
        <f>AD248+COUNTIF(전체당첨내역!$B249:$G249,29)</f>
        <v>30</v>
      </c>
      <c r="AE249">
        <f>AE248+COUNTIF(전체당첨내역!$B249:$G249,30)</f>
        <v>31</v>
      </c>
      <c r="AF249">
        <f>AF248+COUNTIF(전체당첨내역!$B249:$G249,31)</f>
        <v>31</v>
      </c>
      <c r="AG249">
        <f>AG248+COUNTIF(전체당첨내역!$B249:$G249,32)</f>
        <v>28</v>
      </c>
      <c r="AH249">
        <f>AH248+COUNTIF(전체당첨내역!$B249:$G249,33)</f>
        <v>36</v>
      </c>
      <c r="AI249">
        <f>AI248+COUNTIF(전체당첨내역!$B249:$G249,34)</f>
        <v>36</v>
      </c>
      <c r="AJ249">
        <f>AJ248+COUNTIF(전체당첨내역!$B249:$G249,35)</f>
        <v>36</v>
      </c>
      <c r="AK249">
        <f>AK248+COUNTIF(전체당첨내역!$B249:$G249,36)</f>
        <v>40</v>
      </c>
      <c r="AL249">
        <f>AL248+COUNTIF(전체당첨내역!$B249:$G249,37)</f>
        <v>42</v>
      </c>
      <c r="AM249">
        <f>AM248+COUNTIF(전체당첨내역!$B249:$G249,38)</f>
        <v>24</v>
      </c>
      <c r="AN249">
        <f>AN248+COUNTIF(전체당첨내역!$B249:$G249,39)</f>
        <v>36</v>
      </c>
      <c r="AO249">
        <f>AO248+COUNTIF(전체당첨내역!$B249:$G249,40)</f>
        <v>41</v>
      </c>
      <c r="AP249">
        <f>AP248+COUNTIF(전체당첨내역!$B249:$G249,41)</f>
        <v>27</v>
      </c>
      <c r="AQ249">
        <f>AQ248+COUNTIF(전체당첨내역!$B249:$G249,42)</f>
        <v>36</v>
      </c>
      <c r="AR249">
        <f>AR248+COUNTIF(전체당첨내역!$B249:$G249,43)</f>
        <v>31</v>
      </c>
      <c r="AS249">
        <f>AS248+COUNTIF(전체당첨내역!$B249:$G249,44)</f>
        <v>34</v>
      </c>
      <c r="AT249">
        <f>AT248+COUNTIF(전체당첨내역!$B249:$G249,45)</f>
        <v>31</v>
      </c>
    </row>
    <row r="250" spans="1:46" ht="16.5" customHeight="1">
      <c r="A250">
        <v>249</v>
      </c>
      <c r="B250">
        <f>B249+COUNTIF(전체당첨내역!$B250:$G250,1)</f>
        <v>34</v>
      </c>
      <c r="C250">
        <f>C249+COUNTIF(전체당첨내역!$B250:$G250,2)</f>
        <v>40</v>
      </c>
      <c r="D250">
        <f>D249+COUNTIF(전체당첨내역!$B250:$G250,3)</f>
        <v>40</v>
      </c>
      <c r="E250">
        <f>E249+COUNTIF(전체당첨내역!$B250:$G250,4)</f>
        <v>39</v>
      </c>
      <c r="F250">
        <f>F249+COUNTIF(전체당첨내역!$B250:$G250,5)</f>
        <v>32</v>
      </c>
      <c r="G250">
        <f>G249+COUNTIF(전체당첨내역!$B250:$G250,6)</f>
        <v>30</v>
      </c>
      <c r="H250">
        <f>H249+COUNTIF(전체당첨내역!$B250:$G250,7)</f>
        <v>34</v>
      </c>
      <c r="I250">
        <f>I249+COUNTIF(전체당첨내역!$B250:$G250,8)</f>
        <v>30</v>
      </c>
      <c r="J250">
        <f>J249+COUNTIF(전체당첨내역!$B250:$G250,9)</f>
        <v>22</v>
      </c>
      <c r="K250">
        <f>K249+COUNTIF(전체당첨내역!$B250:$G250,10)</f>
        <v>32</v>
      </c>
      <c r="L250">
        <f>L249+COUNTIF(전체당첨내역!$B250:$G250,11)</f>
        <v>34</v>
      </c>
      <c r="M250">
        <f>M249+COUNTIF(전체당첨내역!$B250:$G250,12)</f>
        <v>28</v>
      </c>
      <c r="N250">
        <f>N249+COUNTIF(전체당첨내역!$B250:$G250,13)</f>
        <v>32</v>
      </c>
      <c r="O250">
        <f>O249+COUNTIF(전체당첨내역!$B250:$G250,14)</f>
        <v>33</v>
      </c>
      <c r="P250">
        <f>P249+COUNTIF(전체당첨내역!$B250:$G250,15)</f>
        <v>30</v>
      </c>
      <c r="Q250">
        <f>Q249+COUNTIF(전체당첨내역!$B250:$G250,16)</f>
        <v>31</v>
      </c>
      <c r="R250">
        <f>R249+COUNTIF(전체당첨내역!$B250:$G250,17)</f>
        <v>38</v>
      </c>
      <c r="S250">
        <f>S249+COUNTIF(전체당첨내역!$B250:$G250,18)</f>
        <v>37</v>
      </c>
      <c r="T250">
        <f>T249+COUNTIF(전체당첨내역!$B250:$G250,19)</f>
        <v>36</v>
      </c>
      <c r="U250">
        <f>U249+COUNTIF(전체당첨내역!$B250:$G250,20)</f>
        <v>35</v>
      </c>
      <c r="V250">
        <f>V249+COUNTIF(전체당첨내역!$B250:$G250,21)</f>
        <v>34</v>
      </c>
      <c r="W250">
        <f>W249+COUNTIF(전체당첨내역!$B250:$G250,22)</f>
        <v>26</v>
      </c>
      <c r="X250">
        <f>X249+COUNTIF(전체당첨내역!$B250:$G250,23)</f>
        <v>29</v>
      </c>
      <c r="Y250">
        <f>Y249+COUNTIF(전체당첨내역!$B250:$G250,24)</f>
        <v>30</v>
      </c>
      <c r="Z250">
        <f>Z249+COUNTIF(전체당첨내역!$B250:$G250,25)</f>
        <v>37</v>
      </c>
      <c r="AA250">
        <f>AA249+COUNTIF(전체당첨내역!$B250:$G250,26)</f>
        <v>36</v>
      </c>
      <c r="AB250">
        <f>AB249+COUNTIF(전체당첨내역!$B250:$G250,27)</f>
        <v>34</v>
      </c>
      <c r="AC250">
        <f>AC249+COUNTIF(전체당첨내역!$B250:$G250,28)</f>
        <v>28</v>
      </c>
      <c r="AD250">
        <f>AD249+COUNTIF(전체당첨내역!$B250:$G250,29)</f>
        <v>30</v>
      </c>
      <c r="AE250">
        <f>AE249+COUNTIF(전체당첨내역!$B250:$G250,30)</f>
        <v>31</v>
      </c>
      <c r="AF250">
        <f>AF249+COUNTIF(전체당첨내역!$B250:$G250,31)</f>
        <v>32</v>
      </c>
      <c r="AG250">
        <f>AG249+COUNTIF(전체당첨내역!$B250:$G250,32)</f>
        <v>28</v>
      </c>
      <c r="AH250">
        <f>AH249+COUNTIF(전체당첨내역!$B250:$G250,33)</f>
        <v>36</v>
      </c>
      <c r="AI250">
        <f>AI249+COUNTIF(전체당첨내역!$B250:$G250,34)</f>
        <v>36</v>
      </c>
      <c r="AJ250">
        <f>AJ249+COUNTIF(전체당첨내역!$B250:$G250,35)</f>
        <v>36</v>
      </c>
      <c r="AK250">
        <f>AK249+COUNTIF(전체당첨내역!$B250:$G250,36)</f>
        <v>40</v>
      </c>
      <c r="AL250">
        <f>AL249+COUNTIF(전체당첨내역!$B250:$G250,37)</f>
        <v>42</v>
      </c>
      <c r="AM250">
        <f>AM249+COUNTIF(전체당첨내역!$B250:$G250,38)</f>
        <v>24</v>
      </c>
      <c r="AN250">
        <f>AN249+COUNTIF(전체당첨내역!$B250:$G250,39)</f>
        <v>36</v>
      </c>
      <c r="AO250">
        <f>AO249+COUNTIF(전체당첨내역!$B250:$G250,40)</f>
        <v>41</v>
      </c>
      <c r="AP250">
        <f>AP249+COUNTIF(전체당첨내역!$B250:$G250,41)</f>
        <v>28</v>
      </c>
      <c r="AQ250">
        <f>AQ249+COUNTIF(전체당첨내역!$B250:$G250,42)</f>
        <v>36</v>
      </c>
      <c r="AR250">
        <f>AR249+COUNTIF(전체당첨내역!$B250:$G250,43)</f>
        <v>31</v>
      </c>
      <c r="AS250">
        <f>AS249+COUNTIF(전체당첨내역!$B250:$G250,44)</f>
        <v>35</v>
      </c>
      <c r="AT250">
        <f>AT249+COUNTIF(전체당첨내역!$B250:$G250,45)</f>
        <v>31</v>
      </c>
    </row>
    <row r="251" spans="1:46" ht="16.5" customHeight="1">
      <c r="A251">
        <v>250</v>
      </c>
      <c r="B251">
        <f>B250+COUNTIF(전체당첨내역!$B251:$G251,1)</f>
        <v>34</v>
      </c>
      <c r="C251">
        <f>C250+COUNTIF(전체당첨내역!$B251:$G251,2)</f>
        <v>40</v>
      </c>
      <c r="D251">
        <f>D250+COUNTIF(전체당첨내역!$B251:$G251,3)</f>
        <v>40</v>
      </c>
      <c r="E251">
        <f>E250+COUNTIF(전체당첨내역!$B251:$G251,4)</f>
        <v>39</v>
      </c>
      <c r="F251">
        <f>F250+COUNTIF(전체당첨내역!$B251:$G251,5)</f>
        <v>32</v>
      </c>
      <c r="G251">
        <f>G250+COUNTIF(전체당첨내역!$B251:$G251,6)</f>
        <v>30</v>
      </c>
      <c r="H251">
        <f>H250+COUNTIF(전체당첨내역!$B251:$G251,7)</f>
        <v>34</v>
      </c>
      <c r="I251">
        <f>I250+COUNTIF(전체당첨내역!$B251:$G251,8)</f>
        <v>30</v>
      </c>
      <c r="J251">
        <f>J250+COUNTIF(전체당첨내역!$B251:$G251,9)</f>
        <v>22</v>
      </c>
      <c r="K251">
        <f>K250+COUNTIF(전체당첨내역!$B251:$G251,10)</f>
        <v>32</v>
      </c>
      <c r="L251">
        <f>L250+COUNTIF(전체당첨내역!$B251:$G251,11)</f>
        <v>34</v>
      </c>
      <c r="M251">
        <f>M250+COUNTIF(전체당첨내역!$B251:$G251,12)</f>
        <v>28</v>
      </c>
      <c r="N251">
        <f>N250+COUNTIF(전체당첨내역!$B251:$G251,13)</f>
        <v>32</v>
      </c>
      <c r="O251">
        <f>O250+COUNTIF(전체당첨내역!$B251:$G251,14)</f>
        <v>33</v>
      </c>
      <c r="P251">
        <f>P250+COUNTIF(전체당첨내역!$B251:$G251,15)</f>
        <v>30</v>
      </c>
      <c r="Q251">
        <f>Q250+COUNTIF(전체당첨내역!$B251:$G251,16)</f>
        <v>31</v>
      </c>
      <c r="R251">
        <f>R250+COUNTIF(전체당첨내역!$B251:$G251,17)</f>
        <v>38</v>
      </c>
      <c r="S251">
        <f>S250+COUNTIF(전체당첨내역!$B251:$G251,18)</f>
        <v>37</v>
      </c>
      <c r="T251">
        <f>T250+COUNTIF(전체당첨내역!$B251:$G251,19)</f>
        <v>37</v>
      </c>
      <c r="U251">
        <f>U250+COUNTIF(전체당첨내역!$B251:$G251,20)</f>
        <v>35</v>
      </c>
      <c r="V251">
        <f>V250+COUNTIF(전체당첨내역!$B251:$G251,21)</f>
        <v>34</v>
      </c>
      <c r="W251">
        <f>W250+COUNTIF(전체당첨내역!$B251:$G251,22)</f>
        <v>26</v>
      </c>
      <c r="X251">
        <f>X250+COUNTIF(전체당첨내역!$B251:$G251,23)</f>
        <v>30</v>
      </c>
      <c r="Y251">
        <f>Y250+COUNTIF(전체당첨내역!$B251:$G251,24)</f>
        <v>30</v>
      </c>
      <c r="Z251">
        <f>Z250+COUNTIF(전체당첨내역!$B251:$G251,25)</f>
        <v>37</v>
      </c>
      <c r="AA251">
        <f>AA250+COUNTIF(전체당첨내역!$B251:$G251,26)</f>
        <v>36</v>
      </c>
      <c r="AB251">
        <f>AB250+COUNTIF(전체당첨내역!$B251:$G251,27)</f>
        <v>34</v>
      </c>
      <c r="AC251">
        <f>AC250+COUNTIF(전체당첨내역!$B251:$G251,28)</f>
        <v>28</v>
      </c>
      <c r="AD251">
        <f>AD250+COUNTIF(전체당첨내역!$B251:$G251,29)</f>
        <v>30</v>
      </c>
      <c r="AE251">
        <f>AE250+COUNTIF(전체당첨내역!$B251:$G251,30)</f>
        <v>32</v>
      </c>
      <c r="AF251">
        <f>AF250+COUNTIF(전체당첨내역!$B251:$G251,31)</f>
        <v>32</v>
      </c>
      <c r="AG251">
        <f>AG250+COUNTIF(전체당첨내역!$B251:$G251,32)</f>
        <v>28</v>
      </c>
      <c r="AH251">
        <f>AH250+COUNTIF(전체당첨내역!$B251:$G251,33)</f>
        <v>36</v>
      </c>
      <c r="AI251">
        <f>AI250+COUNTIF(전체당첨내역!$B251:$G251,34)</f>
        <v>36</v>
      </c>
      <c r="AJ251">
        <f>AJ250+COUNTIF(전체당첨내역!$B251:$G251,35)</f>
        <v>36</v>
      </c>
      <c r="AK251">
        <f>AK250+COUNTIF(전체당첨내역!$B251:$G251,36)</f>
        <v>40</v>
      </c>
      <c r="AL251">
        <f>AL250+COUNTIF(전체당첨내역!$B251:$G251,37)</f>
        <v>43</v>
      </c>
      <c r="AM251">
        <f>AM250+COUNTIF(전체당첨내역!$B251:$G251,38)</f>
        <v>24</v>
      </c>
      <c r="AN251">
        <f>AN250+COUNTIF(전체당첨내역!$B251:$G251,39)</f>
        <v>36</v>
      </c>
      <c r="AO251">
        <f>AO250+COUNTIF(전체당첨내역!$B251:$G251,40)</f>
        <v>41</v>
      </c>
      <c r="AP251">
        <f>AP250+COUNTIF(전체당첨내역!$B251:$G251,41)</f>
        <v>28</v>
      </c>
      <c r="AQ251">
        <f>AQ250+COUNTIF(전체당첨내역!$B251:$G251,42)</f>
        <v>36</v>
      </c>
      <c r="AR251">
        <f>AR250+COUNTIF(전체당첨내역!$B251:$G251,43)</f>
        <v>32</v>
      </c>
      <c r="AS251">
        <f>AS250+COUNTIF(전체당첨내역!$B251:$G251,44)</f>
        <v>35</v>
      </c>
      <c r="AT251">
        <f>AT250+COUNTIF(전체당첨내역!$B251:$G251,45)</f>
        <v>32</v>
      </c>
    </row>
    <row r="252" spans="1:46" ht="16.5" customHeight="1">
      <c r="A252">
        <v>251</v>
      </c>
      <c r="B252">
        <f>B251+COUNTIF(전체당첨내역!$B252:$G252,1)</f>
        <v>34</v>
      </c>
      <c r="C252">
        <f>C251+COUNTIF(전체당첨내역!$B252:$G252,2)</f>
        <v>40</v>
      </c>
      <c r="D252">
        <f>D251+COUNTIF(전체당첨내역!$B252:$G252,3)</f>
        <v>40</v>
      </c>
      <c r="E252">
        <f>E251+COUNTIF(전체당첨내역!$B252:$G252,4)</f>
        <v>39</v>
      </c>
      <c r="F252">
        <f>F251+COUNTIF(전체당첨내역!$B252:$G252,5)</f>
        <v>32</v>
      </c>
      <c r="G252">
        <f>G251+COUNTIF(전체당첨내역!$B252:$G252,6)</f>
        <v>31</v>
      </c>
      <c r="H252">
        <f>H251+COUNTIF(전체당첨내역!$B252:$G252,7)</f>
        <v>35</v>
      </c>
      <c r="I252">
        <f>I251+COUNTIF(전체당첨내역!$B252:$G252,8)</f>
        <v>30</v>
      </c>
      <c r="J252">
        <f>J251+COUNTIF(전체당첨내역!$B252:$G252,9)</f>
        <v>22</v>
      </c>
      <c r="K252">
        <f>K251+COUNTIF(전체당첨내역!$B252:$G252,10)</f>
        <v>32</v>
      </c>
      <c r="L252">
        <f>L251+COUNTIF(전체당첨내역!$B252:$G252,11)</f>
        <v>34</v>
      </c>
      <c r="M252">
        <f>M251+COUNTIF(전체당첨내역!$B252:$G252,12)</f>
        <v>28</v>
      </c>
      <c r="N252">
        <f>N251+COUNTIF(전체당첨내역!$B252:$G252,13)</f>
        <v>32</v>
      </c>
      <c r="O252">
        <f>O251+COUNTIF(전체당첨내역!$B252:$G252,14)</f>
        <v>33</v>
      </c>
      <c r="P252">
        <f>P251+COUNTIF(전체당첨내역!$B252:$G252,15)</f>
        <v>30</v>
      </c>
      <c r="Q252">
        <f>Q251+COUNTIF(전체당첨내역!$B252:$G252,16)</f>
        <v>31</v>
      </c>
      <c r="R252">
        <f>R251+COUNTIF(전체당첨내역!$B252:$G252,17)</f>
        <v>38</v>
      </c>
      <c r="S252">
        <f>S251+COUNTIF(전체당첨내역!$B252:$G252,18)</f>
        <v>37</v>
      </c>
      <c r="T252">
        <f>T251+COUNTIF(전체당첨내역!$B252:$G252,19)</f>
        <v>38</v>
      </c>
      <c r="U252">
        <f>U251+COUNTIF(전체당첨내역!$B252:$G252,20)</f>
        <v>35</v>
      </c>
      <c r="V252">
        <f>V251+COUNTIF(전체당첨내역!$B252:$G252,21)</f>
        <v>34</v>
      </c>
      <c r="W252">
        <f>W251+COUNTIF(전체당첨내역!$B252:$G252,22)</f>
        <v>26</v>
      </c>
      <c r="X252">
        <f>X251+COUNTIF(전체당첨내역!$B252:$G252,23)</f>
        <v>30</v>
      </c>
      <c r="Y252">
        <f>Y251+COUNTIF(전체당첨내역!$B252:$G252,24)</f>
        <v>30</v>
      </c>
      <c r="Z252">
        <f>Z251+COUNTIF(전체당첨내역!$B252:$G252,25)</f>
        <v>38</v>
      </c>
      <c r="AA252">
        <f>AA251+COUNTIF(전체당첨내역!$B252:$G252,26)</f>
        <v>36</v>
      </c>
      <c r="AB252">
        <f>AB251+COUNTIF(전체당첨내역!$B252:$G252,27)</f>
        <v>34</v>
      </c>
      <c r="AC252">
        <f>AC251+COUNTIF(전체당첨내역!$B252:$G252,28)</f>
        <v>29</v>
      </c>
      <c r="AD252">
        <f>AD251+COUNTIF(전체당첨내역!$B252:$G252,29)</f>
        <v>30</v>
      </c>
      <c r="AE252">
        <f>AE251+COUNTIF(전체당첨내역!$B252:$G252,30)</f>
        <v>32</v>
      </c>
      <c r="AF252">
        <f>AF251+COUNTIF(전체당첨내역!$B252:$G252,31)</f>
        <v>32</v>
      </c>
      <c r="AG252">
        <f>AG251+COUNTIF(전체당첨내역!$B252:$G252,32)</f>
        <v>28</v>
      </c>
      <c r="AH252">
        <f>AH251+COUNTIF(전체당첨내역!$B252:$G252,33)</f>
        <v>36</v>
      </c>
      <c r="AI252">
        <f>AI251+COUNTIF(전체당첨내역!$B252:$G252,34)</f>
        <v>36</v>
      </c>
      <c r="AJ252">
        <f>AJ251+COUNTIF(전체당첨내역!$B252:$G252,35)</f>
        <v>36</v>
      </c>
      <c r="AK252">
        <f>AK251+COUNTIF(전체당첨내역!$B252:$G252,36)</f>
        <v>40</v>
      </c>
      <c r="AL252">
        <f>AL251+COUNTIF(전체당첨내역!$B252:$G252,37)</f>
        <v>43</v>
      </c>
      <c r="AM252">
        <f>AM251+COUNTIF(전체당첨내역!$B252:$G252,38)</f>
        <v>25</v>
      </c>
      <c r="AN252">
        <f>AN251+COUNTIF(전체당첨내역!$B252:$G252,39)</f>
        <v>36</v>
      </c>
      <c r="AO252">
        <f>AO251+COUNTIF(전체당첨내역!$B252:$G252,40)</f>
        <v>41</v>
      </c>
      <c r="AP252">
        <f>AP251+COUNTIF(전체당첨내역!$B252:$G252,41)</f>
        <v>28</v>
      </c>
      <c r="AQ252">
        <f>AQ251+COUNTIF(전체당첨내역!$B252:$G252,42)</f>
        <v>36</v>
      </c>
      <c r="AR252">
        <f>AR251+COUNTIF(전체당첨내역!$B252:$G252,43)</f>
        <v>32</v>
      </c>
      <c r="AS252">
        <f>AS251+COUNTIF(전체당첨내역!$B252:$G252,44)</f>
        <v>35</v>
      </c>
      <c r="AT252">
        <f>AT251+COUNTIF(전체당첨내역!$B252:$G252,45)</f>
        <v>32</v>
      </c>
    </row>
    <row r="253" spans="1:46" ht="16.5" customHeight="1">
      <c r="A253">
        <v>252</v>
      </c>
      <c r="B253">
        <f>B252+COUNTIF(전체당첨내역!$B253:$G253,1)</f>
        <v>34</v>
      </c>
      <c r="C253">
        <f>C252+COUNTIF(전체당첨내역!$B253:$G253,2)</f>
        <v>40</v>
      </c>
      <c r="D253">
        <f>D252+COUNTIF(전체당첨내역!$B253:$G253,3)</f>
        <v>40</v>
      </c>
      <c r="E253">
        <f>E252+COUNTIF(전체당첨내역!$B253:$G253,4)</f>
        <v>39</v>
      </c>
      <c r="F253">
        <f>F252+COUNTIF(전체당첨내역!$B253:$G253,5)</f>
        <v>32</v>
      </c>
      <c r="G253">
        <f>G252+COUNTIF(전체당첨내역!$B253:$G253,6)</f>
        <v>31</v>
      </c>
      <c r="H253">
        <f>H252+COUNTIF(전체당첨내역!$B253:$G253,7)</f>
        <v>35</v>
      </c>
      <c r="I253">
        <f>I252+COUNTIF(전체당첨내역!$B253:$G253,8)</f>
        <v>30</v>
      </c>
      <c r="J253">
        <f>J252+COUNTIF(전체당첨내역!$B253:$G253,9)</f>
        <v>22</v>
      </c>
      <c r="K253">
        <f>K252+COUNTIF(전체당첨내역!$B253:$G253,10)</f>
        <v>32</v>
      </c>
      <c r="L253">
        <f>L252+COUNTIF(전체당첨내역!$B253:$G253,11)</f>
        <v>34</v>
      </c>
      <c r="M253">
        <f>M252+COUNTIF(전체당첨내역!$B253:$G253,12)</f>
        <v>28</v>
      </c>
      <c r="N253">
        <f>N252+COUNTIF(전체당첨내역!$B253:$G253,13)</f>
        <v>32</v>
      </c>
      <c r="O253">
        <f>O252+COUNTIF(전체당첨내역!$B253:$G253,14)</f>
        <v>34</v>
      </c>
      <c r="P253">
        <f>P252+COUNTIF(전체당첨내역!$B253:$G253,15)</f>
        <v>30</v>
      </c>
      <c r="Q253">
        <f>Q252+COUNTIF(전체당첨내역!$B253:$G253,16)</f>
        <v>31</v>
      </c>
      <c r="R253">
        <f>R252+COUNTIF(전체당첨내역!$B253:$G253,17)</f>
        <v>38</v>
      </c>
      <c r="S253">
        <f>S252+COUNTIF(전체당첨내역!$B253:$G253,18)</f>
        <v>37</v>
      </c>
      <c r="T253">
        <f>T252+COUNTIF(전체당첨내역!$B253:$G253,19)</f>
        <v>38</v>
      </c>
      <c r="U253">
        <f>U252+COUNTIF(전체당첨내역!$B253:$G253,20)</f>
        <v>35</v>
      </c>
      <c r="V253">
        <f>V252+COUNTIF(전체당첨내역!$B253:$G253,21)</f>
        <v>34</v>
      </c>
      <c r="W253">
        <f>W252+COUNTIF(전체당첨내역!$B253:$G253,22)</f>
        <v>26</v>
      </c>
      <c r="X253">
        <f>X252+COUNTIF(전체당첨내역!$B253:$G253,23)</f>
        <v>31</v>
      </c>
      <c r="Y253">
        <f>Y252+COUNTIF(전체당첨내역!$B253:$G253,24)</f>
        <v>30</v>
      </c>
      <c r="Z253">
        <f>Z252+COUNTIF(전체당첨내역!$B253:$G253,25)</f>
        <v>38</v>
      </c>
      <c r="AA253">
        <f>AA252+COUNTIF(전체당첨내역!$B253:$G253,26)</f>
        <v>37</v>
      </c>
      <c r="AB253">
        <f>AB252+COUNTIF(전체당첨내역!$B253:$G253,27)</f>
        <v>34</v>
      </c>
      <c r="AC253">
        <f>AC252+COUNTIF(전체당첨내역!$B253:$G253,28)</f>
        <v>29</v>
      </c>
      <c r="AD253">
        <f>AD252+COUNTIF(전체당첨내역!$B253:$G253,29)</f>
        <v>30</v>
      </c>
      <c r="AE253">
        <f>AE252+COUNTIF(전체당첨내역!$B253:$G253,30)</f>
        <v>32</v>
      </c>
      <c r="AF253">
        <f>AF252+COUNTIF(전체당첨내역!$B253:$G253,31)</f>
        <v>33</v>
      </c>
      <c r="AG253">
        <f>AG252+COUNTIF(전체당첨내역!$B253:$G253,32)</f>
        <v>28</v>
      </c>
      <c r="AH253">
        <f>AH252+COUNTIF(전체당첨내역!$B253:$G253,33)</f>
        <v>36</v>
      </c>
      <c r="AI253">
        <f>AI252+COUNTIF(전체당첨내역!$B253:$G253,34)</f>
        <v>36</v>
      </c>
      <c r="AJ253">
        <f>AJ252+COUNTIF(전체당첨내역!$B253:$G253,35)</f>
        <v>36</v>
      </c>
      <c r="AK253">
        <f>AK252+COUNTIF(전체당첨내역!$B253:$G253,36)</f>
        <v>40</v>
      </c>
      <c r="AL253">
        <f>AL252+COUNTIF(전체당첨내역!$B253:$G253,37)</f>
        <v>43</v>
      </c>
      <c r="AM253">
        <f>AM252+COUNTIF(전체당첨내역!$B253:$G253,38)</f>
        <v>25</v>
      </c>
      <c r="AN253">
        <f>AN252+COUNTIF(전체당첨내역!$B253:$G253,39)</f>
        <v>37</v>
      </c>
      <c r="AO253">
        <f>AO252+COUNTIF(전체당첨내역!$B253:$G253,40)</f>
        <v>41</v>
      </c>
      <c r="AP253">
        <f>AP252+COUNTIF(전체당첨내역!$B253:$G253,41)</f>
        <v>28</v>
      </c>
      <c r="AQ253">
        <f>AQ252+COUNTIF(전체당첨내역!$B253:$G253,42)</f>
        <v>36</v>
      </c>
      <c r="AR253">
        <f>AR252+COUNTIF(전체당첨내역!$B253:$G253,43)</f>
        <v>32</v>
      </c>
      <c r="AS253">
        <f>AS252+COUNTIF(전체당첨내역!$B253:$G253,44)</f>
        <v>35</v>
      </c>
      <c r="AT253">
        <f>AT252+COUNTIF(전체당첨내역!$B253:$G253,45)</f>
        <v>33</v>
      </c>
    </row>
    <row r="254" spans="1:46" ht="16.5" customHeight="1">
      <c r="A254">
        <v>253</v>
      </c>
      <c r="B254">
        <f>B253+COUNTIF(전체당첨내역!$B254:$G254,1)</f>
        <v>34</v>
      </c>
      <c r="C254">
        <f>C253+COUNTIF(전체당첨내역!$B254:$G254,2)</f>
        <v>40</v>
      </c>
      <c r="D254">
        <f>D253+COUNTIF(전체당첨내역!$B254:$G254,3)</f>
        <v>40</v>
      </c>
      <c r="E254">
        <f>E253+COUNTIF(전체당첨내역!$B254:$G254,4)</f>
        <v>39</v>
      </c>
      <c r="F254">
        <f>F253+COUNTIF(전체당첨내역!$B254:$G254,5)</f>
        <v>32</v>
      </c>
      <c r="G254">
        <f>G253+COUNTIF(전체당첨내역!$B254:$G254,6)</f>
        <v>31</v>
      </c>
      <c r="H254">
        <f>H253+COUNTIF(전체당첨내역!$B254:$G254,7)</f>
        <v>35</v>
      </c>
      <c r="I254">
        <f>I253+COUNTIF(전체당첨내역!$B254:$G254,8)</f>
        <v>31</v>
      </c>
      <c r="J254">
        <f>J253+COUNTIF(전체당첨내역!$B254:$G254,9)</f>
        <v>22</v>
      </c>
      <c r="K254">
        <f>K253+COUNTIF(전체당첨내역!$B254:$G254,10)</f>
        <v>32</v>
      </c>
      <c r="L254">
        <f>L253+COUNTIF(전체당첨내역!$B254:$G254,11)</f>
        <v>34</v>
      </c>
      <c r="M254">
        <f>M253+COUNTIF(전체당첨내역!$B254:$G254,12)</f>
        <v>28</v>
      </c>
      <c r="N254">
        <f>N253+COUNTIF(전체당첨내역!$B254:$G254,13)</f>
        <v>32</v>
      </c>
      <c r="O254">
        <f>O253+COUNTIF(전체당첨내역!$B254:$G254,14)</f>
        <v>34</v>
      </c>
      <c r="P254">
        <f>P253+COUNTIF(전체당첨내역!$B254:$G254,15)</f>
        <v>30</v>
      </c>
      <c r="Q254">
        <f>Q253+COUNTIF(전체당첨내역!$B254:$G254,16)</f>
        <v>31</v>
      </c>
      <c r="R254">
        <f>R253+COUNTIF(전체당첨내역!$B254:$G254,17)</f>
        <v>38</v>
      </c>
      <c r="S254">
        <f>S253+COUNTIF(전체당첨내역!$B254:$G254,18)</f>
        <v>37</v>
      </c>
      <c r="T254">
        <f>T253+COUNTIF(전체당첨내역!$B254:$G254,19)</f>
        <v>39</v>
      </c>
      <c r="U254">
        <f>U253+COUNTIF(전체당첨내역!$B254:$G254,20)</f>
        <v>35</v>
      </c>
      <c r="V254">
        <f>V253+COUNTIF(전체당첨내역!$B254:$G254,21)</f>
        <v>34</v>
      </c>
      <c r="W254">
        <f>W253+COUNTIF(전체당첨내역!$B254:$G254,22)</f>
        <v>26</v>
      </c>
      <c r="X254">
        <f>X253+COUNTIF(전체당첨내역!$B254:$G254,23)</f>
        <v>31</v>
      </c>
      <c r="Y254">
        <f>Y253+COUNTIF(전체당첨내역!$B254:$G254,24)</f>
        <v>30</v>
      </c>
      <c r="Z254">
        <f>Z253+COUNTIF(전체당첨내역!$B254:$G254,25)</f>
        <v>39</v>
      </c>
      <c r="AA254">
        <f>AA253+COUNTIF(전체당첨내역!$B254:$G254,26)</f>
        <v>37</v>
      </c>
      <c r="AB254">
        <f>AB253+COUNTIF(전체당첨내역!$B254:$G254,27)</f>
        <v>34</v>
      </c>
      <c r="AC254">
        <f>AC253+COUNTIF(전체당첨내역!$B254:$G254,28)</f>
        <v>29</v>
      </c>
      <c r="AD254">
        <f>AD253+COUNTIF(전체당첨내역!$B254:$G254,29)</f>
        <v>30</v>
      </c>
      <c r="AE254">
        <f>AE253+COUNTIF(전체당첨내역!$B254:$G254,30)</f>
        <v>32</v>
      </c>
      <c r="AF254">
        <f>AF253+COUNTIF(전체당첨내역!$B254:$G254,31)</f>
        <v>34</v>
      </c>
      <c r="AG254">
        <f>AG253+COUNTIF(전체당첨내역!$B254:$G254,32)</f>
        <v>28</v>
      </c>
      <c r="AH254">
        <f>AH253+COUNTIF(전체당첨내역!$B254:$G254,33)</f>
        <v>36</v>
      </c>
      <c r="AI254">
        <f>AI253+COUNTIF(전체당첨내역!$B254:$G254,34)</f>
        <v>37</v>
      </c>
      <c r="AJ254">
        <f>AJ253+COUNTIF(전체당첨내역!$B254:$G254,35)</f>
        <v>36</v>
      </c>
      <c r="AK254">
        <f>AK253+COUNTIF(전체당첨내역!$B254:$G254,36)</f>
        <v>41</v>
      </c>
      <c r="AL254">
        <f>AL253+COUNTIF(전체당첨내역!$B254:$G254,37)</f>
        <v>43</v>
      </c>
      <c r="AM254">
        <f>AM253+COUNTIF(전체당첨내역!$B254:$G254,38)</f>
        <v>25</v>
      </c>
      <c r="AN254">
        <f>AN253+COUNTIF(전체당첨내역!$B254:$G254,39)</f>
        <v>37</v>
      </c>
      <c r="AO254">
        <f>AO253+COUNTIF(전체당첨내역!$B254:$G254,40)</f>
        <v>41</v>
      </c>
      <c r="AP254">
        <f>AP253+COUNTIF(전체당첨내역!$B254:$G254,41)</f>
        <v>28</v>
      </c>
      <c r="AQ254">
        <f>AQ253+COUNTIF(전체당첨내역!$B254:$G254,42)</f>
        <v>36</v>
      </c>
      <c r="AR254">
        <f>AR253+COUNTIF(전체당첨내역!$B254:$G254,43)</f>
        <v>32</v>
      </c>
      <c r="AS254">
        <f>AS253+COUNTIF(전체당첨내역!$B254:$G254,44)</f>
        <v>35</v>
      </c>
      <c r="AT254">
        <f>AT253+COUNTIF(전체당첨내역!$B254:$G254,45)</f>
        <v>33</v>
      </c>
    </row>
    <row r="255" spans="1:46" ht="16.5" customHeight="1">
      <c r="A255">
        <v>254</v>
      </c>
      <c r="B255">
        <f>B254+COUNTIF(전체당첨내역!$B255:$G255,1)</f>
        <v>35</v>
      </c>
      <c r="C255">
        <f>C254+COUNTIF(전체당첨내역!$B255:$G255,2)</f>
        <v>40</v>
      </c>
      <c r="D255">
        <f>D254+COUNTIF(전체당첨내역!$B255:$G255,3)</f>
        <v>40</v>
      </c>
      <c r="E255">
        <f>E254+COUNTIF(전체당첨내역!$B255:$G255,4)</f>
        <v>39</v>
      </c>
      <c r="F255">
        <f>F254+COUNTIF(전체당첨내역!$B255:$G255,5)</f>
        <v>33</v>
      </c>
      <c r="G255">
        <f>G254+COUNTIF(전체당첨내역!$B255:$G255,6)</f>
        <v>31</v>
      </c>
      <c r="H255">
        <f>H254+COUNTIF(전체당첨내역!$B255:$G255,7)</f>
        <v>35</v>
      </c>
      <c r="I255">
        <f>I254+COUNTIF(전체당첨내역!$B255:$G255,8)</f>
        <v>31</v>
      </c>
      <c r="J255">
        <f>J254+COUNTIF(전체당첨내역!$B255:$G255,9)</f>
        <v>22</v>
      </c>
      <c r="K255">
        <f>K254+COUNTIF(전체당첨내역!$B255:$G255,10)</f>
        <v>32</v>
      </c>
      <c r="L255">
        <f>L254+COUNTIF(전체당첨내역!$B255:$G255,11)</f>
        <v>34</v>
      </c>
      <c r="M255">
        <f>M254+COUNTIF(전체당첨내역!$B255:$G255,12)</f>
        <v>28</v>
      </c>
      <c r="N255">
        <f>N254+COUNTIF(전체당첨내역!$B255:$G255,13)</f>
        <v>32</v>
      </c>
      <c r="O255">
        <f>O254+COUNTIF(전체당첨내역!$B255:$G255,14)</f>
        <v>34</v>
      </c>
      <c r="P255">
        <f>P254+COUNTIF(전체당첨내역!$B255:$G255,15)</f>
        <v>30</v>
      </c>
      <c r="Q255">
        <f>Q254+COUNTIF(전체당첨내역!$B255:$G255,16)</f>
        <v>31</v>
      </c>
      <c r="R255">
        <f>R254+COUNTIF(전체당첨내역!$B255:$G255,17)</f>
        <v>38</v>
      </c>
      <c r="S255">
        <f>S254+COUNTIF(전체당첨내역!$B255:$G255,18)</f>
        <v>37</v>
      </c>
      <c r="T255">
        <f>T254+COUNTIF(전체당첨내역!$B255:$G255,19)</f>
        <v>40</v>
      </c>
      <c r="U255">
        <f>U254+COUNTIF(전체당첨내역!$B255:$G255,20)</f>
        <v>36</v>
      </c>
      <c r="V255">
        <f>V254+COUNTIF(전체당첨내역!$B255:$G255,21)</f>
        <v>34</v>
      </c>
      <c r="W255">
        <f>W254+COUNTIF(전체당첨내역!$B255:$G255,22)</f>
        <v>26</v>
      </c>
      <c r="X255">
        <f>X254+COUNTIF(전체당첨내역!$B255:$G255,23)</f>
        <v>31</v>
      </c>
      <c r="Y255">
        <f>Y254+COUNTIF(전체당첨내역!$B255:$G255,24)</f>
        <v>31</v>
      </c>
      <c r="Z255">
        <f>Z254+COUNTIF(전체당첨내역!$B255:$G255,25)</f>
        <v>39</v>
      </c>
      <c r="AA255">
        <f>AA254+COUNTIF(전체당첨내역!$B255:$G255,26)</f>
        <v>37</v>
      </c>
      <c r="AB255">
        <f>AB254+COUNTIF(전체당첨내역!$B255:$G255,27)</f>
        <v>34</v>
      </c>
      <c r="AC255">
        <f>AC254+COUNTIF(전체당첨내역!$B255:$G255,28)</f>
        <v>29</v>
      </c>
      <c r="AD255">
        <f>AD254+COUNTIF(전체당첨내역!$B255:$G255,29)</f>
        <v>30</v>
      </c>
      <c r="AE255">
        <f>AE254+COUNTIF(전체당첨내역!$B255:$G255,30)</f>
        <v>33</v>
      </c>
      <c r="AF255">
        <f>AF254+COUNTIF(전체당첨내역!$B255:$G255,31)</f>
        <v>34</v>
      </c>
      <c r="AG255">
        <f>AG254+COUNTIF(전체당첨내역!$B255:$G255,32)</f>
        <v>28</v>
      </c>
      <c r="AH255">
        <f>AH254+COUNTIF(전체당첨내역!$B255:$G255,33)</f>
        <v>36</v>
      </c>
      <c r="AI255">
        <f>AI254+COUNTIF(전체당첨내역!$B255:$G255,34)</f>
        <v>37</v>
      </c>
      <c r="AJ255">
        <f>AJ254+COUNTIF(전체당첨내역!$B255:$G255,35)</f>
        <v>36</v>
      </c>
      <c r="AK255">
        <f>AK254+COUNTIF(전체당첨내역!$B255:$G255,36)</f>
        <v>41</v>
      </c>
      <c r="AL255">
        <f>AL254+COUNTIF(전체당첨내역!$B255:$G255,37)</f>
        <v>43</v>
      </c>
      <c r="AM255">
        <f>AM254+COUNTIF(전체당첨내역!$B255:$G255,38)</f>
        <v>25</v>
      </c>
      <c r="AN255">
        <f>AN254+COUNTIF(전체당첨내역!$B255:$G255,39)</f>
        <v>37</v>
      </c>
      <c r="AO255">
        <f>AO254+COUNTIF(전체당첨내역!$B255:$G255,40)</f>
        <v>41</v>
      </c>
      <c r="AP255">
        <f>AP254+COUNTIF(전체당첨내역!$B255:$G255,41)</f>
        <v>28</v>
      </c>
      <c r="AQ255">
        <f>AQ254+COUNTIF(전체당첨내역!$B255:$G255,42)</f>
        <v>36</v>
      </c>
      <c r="AR255">
        <f>AR254+COUNTIF(전체당첨내역!$B255:$G255,43)</f>
        <v>32</v>
      </c>
      <c r="AS255">
        <f>AS254+COUNTIF(전체당첨내역!$B255:$G255,44)</f>
        <v>35</v>
      </c>
      <c r="AT255">
        <f>AT254+COUNTIF(전체당첨내역!$B255:$G255,45)</f>
        <v>33</v>
      </c>
    </row>
    <row r="256" spans="1:46" ht="16.5" customHeight="1">
      <c r="A256">
        <v>255</v>
      </c>
      <c r="B256">
        <f>B255+COUNTIF(전체당첨내역!$B256:$G256,1)</f>
        <v>36</v>
      </c>
      <c r="C256">
        <f>C255+COUNTIF(전체당첨내역!$B256:$G256,2)</f>
        <v>40</v>
      </c>
      <c r="D256">
        <f>D255+COUNTIF(전체당첨내역!$B256:$G256,3)</f>
        <v>40</v>
      </c>
      <c r="E256">
        <f>E255+COUNTIF(전체당첨내역!$B256:$G256,4)</f>
        <v>39</v>
      </c>
      <c r="F256">
        <f>F255+COUNTIF(전체당첨내역!$B256:$G256,5)</f>
        <v>34</v>
      </c>
      <c r="G256">
        <f>G255+COUNTIF(전체당첨내역!$B256:$G256,6)</f>
        <v>32</v>
      </c>
      <c r="H256">
        <f>H255+COUNTIF(전체당첨내역!$B256:$G256,7)</f>
        <v>35</v>
      </c>
      <c r="I256">
        <f>I255+COUNTIF(전체당첨내역!$B256:$G256,8)</f>
        <v>31</v>
      </c>
      <c r="J256">
        <f>J255+COUNTIF(전체당첨내역!$B256:$G256,9)</f>
        <v>22</v>
      </c>
      <c r="K256">
        <f>K255+COUNTIF(전체당첨내역!$B256:$G256,10)</f>
        <v>32</v>
      </c>
      <c r="L256">
        <f>L255+COUNTIF(전체당첨내역!$B256:$G256,11)</f>
        <v>34</v>
      </c>
      <c r="M256">
        <f>M255+COUNTIF(전체당첨내역!$B256:$G256,12)</f>
        <v>28</v>
      </c>
      <c r="N256">
        <f>N255+COUNTIF(전체당첨내역!$B256:$G256,13)</f>
        <v>32</v>
      </c>
      <c r="O256">
        <f>O255+COUNTIF(전체당첨내역!$B256:$G256,14)</f>
        <v>34</v>
      </c>
      <c r="P256">
        <f>P255+COUNTIF(전체당첨내역!$B256:$G256,15)</f>
        <v>30</v>
      </c>
      <c r="Q256">
        <f>Q255+COUNTIF(전체당첨내역!$B256:$G256,16)</f>
        <v>31</v>
      </c>
      <c r="R256">
        <f>R255+COUNTIF(전체당첨내역!$B256:$G256,17)</f>
        <v>38</v>
      </c>
      <c r="S256">
        <f>S255+COUNTIF(전체당첨내역!$B256:$G256,18)</f>
        <v>37</v>
      </c>
      <c r="T256">
        <f>T255+COUNTIF(전체당첨내역!$B256:$G256,19)</f>
        <v>40</v>
      </c>
      <c r="U256">
        <f>U255+COUNTIF(전체당첨내역!$B256:$G256,20)</f>
        <v>36</v>
      </c>
      <c r="V256">
        <f>V255+COUNTIF(전체당첨내역!$B256:$G256,21)</f>
        <v>34</v>
      </c>
      <c r="W256">
        <f>W255+COUNTIF(전체당첨내역!$B256:$G256,22)</f>
        <v>26</v>
      </c>
      <c r="X256">
        <f>X255+COUNTIF(전체당첨내역!$B256:$G256,23)</f>
        <v>31</v>
      </c>
      <c r="Y256">
        <f>Y255+COUNTIF(전체당첨내역!$B256:$G256,24)</f>
        <v>32</v>
      </c>
      <c r="Z256">
        <f>Z255+COUNTIF(전체당첨내역!$B256:$G256,25)</f>
        <v>39</v>
      </c>
      <c r="AA256">
        <f>AA255+COUNTIF(전체당첨내역!$B256:$G256,26)</f>
        <v>37</v>
      </c>
      <c r="AB256">
        <f>AB255+COUNTIF(전체당첨내역!$B256:$G256,27)</f>
        <v>35</v>
      </c>
      <c r="AC256">
        <f>AC255+COUNTIF(전체당첨내역!$B256:$G256,28)</f>
        <v>29</v>
      </c>
      <c r="AD256">
        <f>AD255+COUNTIF(전체당첨내역!$B256:$G256,29)</f>
        <v>30</v>
      </c>
      <c r="AE256">
        <f>AE255+COUNTIF(전체당첨내역!$B256:$G256,30)</f>
        <v>33</v>
      </c>
      <c r="AF256">
        <f>AF255+COUNTIF(전체당첨내역!$B256:$G256,31)</f>
        <v>34</v>
      </c>
      <c r="AG256">
        <f>AG255+COUNTIF(전체당첨내역!$B256:$G256,32)</f>
        <v>28</v>
      </c>
      <c r="AH256">
        <f>AH255+COUNTIF(전체당첨내역!$B256:$G256,33)</f>
        <v>36</v>
      </c>
      <c r="AI256">
        <f>AI255+COUNTIF(전체당첨내역!$B256:$G256,34)</f>
        <v>37</v>
      </c>
      <c r="AJ256">
        <f>AJ255+COUNTIF(전체당첨내역!$B256:$G256,35)</f>
        <v>36</v>
      </c>
      <c r="AK256">
        <f>AK255+COUNTIF(전체당첨내역!$B256:$G256,36)</f>
        <v>41</v>
      </c>
      <c r="AL256">
        <f>AL255+COUNTIF(전체당첨내역!$B256:$G256,37)</f>
        <v>43</v>
      </c>
      <c r="AM256">
        <f>AM255+COUNTIF(전체당첨내역!$B256:$G256,38)</f>
        <v>25</v>
      </c>
      <c r="AN256">
        <f>AN255+COUNTIF(전체당첨내역!$B256:$G256,39)</f>
        <v>37</v>
      </c>
      <c r="AO256">
        <f>AO255+COUNTIF(전체당첨내역!$B256:$G256,40)</f>
        <v>41</v>
      </c>
      <c r="AP256">
        <f>AP255+COUNTIF(전체당첨내역!$B256:$G256,41)</f>
        <v>28</v>
      </c>
      <c r="AQ256">
        <f>AQ255+COUNTIF(전체당첨내역!$B256:$G256,42)</f>
        <v>37</v>
      </c>
      <c r="AR256">
        <f>AR255+COUNTIF(전체당첨내역!$B256:$G256,43)</f>
        <v>32</v>
      </c>
      <c r="AS256">
        <f>AS255+COUNTIF(전체당첨내역!$B256:$G256,44)</f>
        <v>35</v>
      </c>
      <c r="AT256">
        <f>AT255+COUNTIF(전체당첨내역!$B256:$G256,45)</f>
        <v>33</v>
      </c>
    </row>
    <row r="257" spans="1:46" ht="16.5" customHeight="1">
      <c r="A257">
        <v>256</v>
      </c>
      <c r="B257">
        <f>B256+COUNTIF(전체당첨내역!$B257:$G257,1)</f>
        <v>36</v>
      </c>
      <c r="C257">
        <f>C256+COUNTIF(전체당첨내역!$B257:$G257,2)</f>
        <v>40</v>
      </c>
      <c r="D257">
        <f>D256+COUNTIF(전체당첨내역!$B257:$G257,3)</f>
        <v>40</v>
      </c>
      <c r="E257">
        <f>E256+COUNTIF(전체당첨내역!$B257:$G257,4)</f>
        <v>40</v>
      </c>
      <c r="F257">
        <f>F256+COUNTIF(전체당첨내역!$B257:$G257,5)</f>
        <v>34</v>
      </c>
      <c r="G257">
        <f>G256+COUNTIF(전체당첨내역!$B257:$G257,6)</f>
        <v>32</v>
      </c>
      <c r="H257">
        <f>H256+COUNTIF(전체당첨내역!$B257:$G257,7)</f>
        <v>35</v>
      </c>
      <c r="I257">
        <f>I256+COUNTIF(전체당첨내역!$B257:$G257,8)</f>
        <v>31</v>
      </c>
      <c r="J257">
        <f>J256+COUNTIF(전체당첨내역!$B257:$G257,9)</f>
        <v>22</v>
      </c>
      <c r="K257">
        <f>K256+COUNTIF(전체당첨내역!$B257:$G257,10)</f>
        <v>32</v>
      </c>
      <c r="L257">
        <f>L256+COUNTIF(전체당첨내역!$B257:$G257,11)</f>
        <v>35</v>
      </c>
      <c r="M257">
        <f>M256+COUNTIF(전체당첨내역!$B257:$G257,12)</f>
        <v>28</v>
      </c>
      <c r="N257">
        <f>N256+COUNTIF(전체당첨내역!$B257:$G257,13)</f>
        <v>32</v>
      </c>
      <c r="O257">
        <f>O256+COUNTIF(전체당첨내역!$B257:$G257,14)</f>
        <v>35</v>
      </c>
      <c r="P257">
        <f>P256+COUNTIF(전체당첨내역!$B257:$G257,15)</f>
        <v>30</v>
      </c>
      <c r="Q257">
        <f>Q256+COUNTIF(전체당첨내역!$B257:$G257,16)</f>
        <v>31</v>
      </c>
      <c r="R257">
        <f>R256+COUNTIF(전체당첨내역!$B257:$G257,17)</f>
        <v>38</v>
      </c>
      <c r="S257">
        <f>S256+COUNTIF(전체당첨내역!$B257:$G257,18)</f>
        <v>37</v>
      </c>
      <c r="T257">
        <f>T256+COUNTIF(전체당첨내역!$B257:$G257,19)</f>
        <v>40</v>
      </c>
      <c r="U257">
        <f>U256+COUNTIF(전체당첨내역!$B257:$G257,20)</f>
        <v>36</v>
      </c>
      <c r="V257">
        <f>V256+COUNTIF(전체당첨내역!$B257:$G257,21)</f>
        <v>35</v>
      </c>
      <c r="W257">
        <f>W256+COUNTIF(전체당첨내역!$B257:$G257,22)</f>
        <v>26</v>
      </c>
      <c r="X257">
        <f>X256+COUNTIF(전체당첨내역!$B257:$G257,23)</f>
        <v>32</v>
      </c>
      <c r="Y257">
        <f>Y256+COUNTIF(전체당첨내역!$B257:$G257,24)</f>
        <v>32</v>
      </c>
      <c r="Z257">
        <f>Z256+COUNTIF(전체당첨내역!$B257:$G257,25)</f>
        <v>39</v>
      </c>
      <c r="AA257">
        <f>AA256+COUNTIF(전체당첨내역!$B257:$G257,26)</f>
        <v>37</v>
      </c>
      <c r="AB257">
        <f>AB256+COUNTIF(전체당첨내역!$B257:$G257,27)</f>
        <v>35</v>
      </c>
      <c r="AC257">
        <f>AC256+COUNTIF(전체당첨내역!$B257:$G257,28)</f>
        <v>29</v>
      </c>
      <c r="AD257">
        <f>AD256+COUNTIF(전체당첨내역!$B257:$G257,29)</f>
        <v>30</v>
      </c>
      <c r="AE257">
        <f>AE256+COUNTIF(전체당첨내역!$B257:$G257,30)</f>
        <v>33</v>
      </c>
      <c r="AF257">
        <f>AF256+COUNTIF(전체당첨내역!$B257:$G257,31)</f>
        <v>34</v>
      </c>
      <c r="AG257">
        <f>AG256+COUNTIF(전체당첨내역!$B257:$G257,32)</f>
        <v>28</v>
      </c>
      <c r="AH257">
        <f>AH256+COUNTIF(전체당첨내역!$B257:$G257,33)</f>
        <v>36</v>
      </c>
      <c r="AI257">
        <f>AI256+COUNTIF(전체당첨내역!$B257:$G257,34)</f>
        <v>37</v>
      </c>
      <c r="AJ257">
        <f>AJ256+COUNTIF(전체당첨내역!$B257:$G257,35)</f>
        <v>36</v>
      </c>
      <c r="AK257">
        <f>AK256+COUNTIF(전체당첨내역!$B257:$G257,36)</f>
        <v>41</v>
      </c>
      <c r="AL257">
        <f>AL256+COUNTIF(전체당첨내역!$B257:$G257,37)</f>
        <v>43</v>
      </c>
      <c r="AM257">
        <f>AM256+COUNTIF(전체당첨내역!$B257:$G257,38)</f>
        <v>25</v>
      </c>
      <c r="AN257">
        <f>AN256+COUNTIF(전체당첨내역!$B257:$G257,39)</f>
        <v>37</v>
      </c>
      <c r="AO257">
        <f>AO256+COUNTIF(전체당첨내역!$B257:$G257,40)</f>
        <v>41</v>
      </c>
      <c r="AP257">
        <f>AP256+COUNTIF(전체당첨내역!$B257:$G257,41)</f>
        <v>28</v>
      </c>
      <c r="AQ257">
        <f>AQ256+COUNTIF(전체당첨내역!$B257:$G257,42)</f>
        <v>37</v>
      </c>
      <c r="AR257">
        <f>AR256+COUNTIF(전체당첨내역!$B257:$G257,43)</f>
        <v>33</v>
      </c>
      <c r="AS257">
        <f>AS256+COUNTIF(전체당첨내역!$B257:$G257,44)</f>
        <v>35</v>
      </c>
      <c r="AT257">
        <f>AT256+COUNTIF(전체당첨내역!$B257:$G257,45)</f>
        <v>33</v>
      </c>
    </row>
    <row r="258" spans="1:46" ht="16.5" customHeight="1">
      <c r="A258">
        <v>257</v>
      </c>
      <c r="B258">
        <f>B257+COUNTIF(전체당첨내역!$B258:$G258,1)</f>
        <v>36</v>
      </c>
      <c r="C258">
        <f>C257+COUNTIF(전체당첨내역!$B258:$G258,2)</f>
        <v>40</v>
      </c>
      <c r="D258">
        <f>D257+COUNTIF(전체당첨내역!$B258:$G258,3)</f>
        <v>40</v>
      </c>
      <c r="E258">
        <f>E257+COUNTIF(전체당첨내역!$B258:$G258,4)</f>
        <v>40</v>
      </c>
      <c r="F258">
        <f>F257+COUNTIF(전체당첨내역!$B258:$G258,5)</f>
        <v>34</v>
      </c>
      <c r="G258">
        <f>G257+COUNTIF(전체당첨내역!$B258:$G258,6)</f>
        <v>33</v>
      </c>
      <c r="H258">
        <f>H257+COUNTIF(전체당첨내역!$B258:$G258,7)</f>
        <v>35</v>
      </c>
      <c r="I258">
        <f>I257+COUNTIF(전체당첨내역!$B258:$G258,8)</f>
        <v>31</v>
      </c>
      <c r="J258">
        <f>J257+COUNTIF(전체당첨내역!$B258:$G258,9)</f>
        <v>22</v>
      </c>
      <c r="K258">
        <f>K257+COUNTIF(전체당첨내역!$B258:$G258,10)</f>
        <v>32</v>
      </c>
      <c r="L258">
        <f>L257+COUNTIF(전체당첨내역!$B258:$G258,11)</f>
        <v>35</v>
      </c>
      <c r="M258">
        <f>M257+COUNTIF(전체당첨내역!$B258:$G258,12)</f>
        <v>28</v>
      </c>
      <c r="N258">
        <f>N257+COUNTIF(전체당첨내역!$B258:$G258,13)</f>
        <v>33</v>
      </c>
      <c r="O258">
        <f>O257+COUNTIF(전체당첨내역!$B258:$G258,14)</f>
        <v>35</v>
      </c>
      <c r="P258">
        <f>P257+COUNTIF(전체당첨내역!$B258:$G258,15)</f>
        <v>30</v>
      </c>
      <c r="Q258">
        <f>Q257+COUNTIF(전체당첨내역!$B258:$G258,16)</f>
        <v>31</v>
      </c>
      <c r="R258">
        <f>R257+COUNTIF(전체당첨내역!$B258:$G258,17)</f>
        <v>38</v>
      </c>
      <c r="S258">
        <f>S257+COUNTIF(전체당첨내역!$B258:$G258,18)</f>
        <v>37</v>
      </c>
      <c r="T258">
        <f>T257+COUNTIF(전체당첨내역!$B258:$G258,19)</f>
        <v>40</v>
      </c>
      <c r="U258">
        <f>U257+COUNTIF(전체당첨내역!$B258:$G258,20)</f>
        <v>36</v>
      </c>
      <c r="V258">
        <f>V257+COUNTIF(전체당첨내역!$B258:$G258,21)</f>
        <v>35</v>
      </c>
      <c r="W258">
        <f>W257+COUNTIF(전체당첨내역!$B258:$G258,22)</f>
        <v>26</v>
      </c>
      <c r="X258">
        <f>X257+COUNTIF(전체당첨내역!$B258:$G258,23)</f>
        <v>32</v>
      </c>
      <c r="Y258">
        <f>Y257+COUNTIF(전체당첨내역!$B258:$G258,24)</f>
        <v>32</v>
      </c>
      <c r="Z258">
        <f>Z257+COUNTIF(전체당첨내역!$B258:$G258,25)</f>
        <v>39</v>
      </c>
      <c r="AA258">
        <f>AA257+COUNTIF(전체당첨내역!$B258:$G258,26)</f>
        <v>37</v>
      </c>
      <c r="AB258">
        <f>AB257+COUNTIF(전체당첨내역!$B258:$G258,27)</f>
        <v>36</v>
      </c>
      <c r="AC258">
        <f>AC257+COUNTIF(전체당첨내역!$B258:$G258,28)</f>
        <v>29</v>
      </c>
      <c r="AD258">
        <f>AD257+COUNTIF(전체당첨내역!$B258:$G258,29)</f>
        <v>30</v>
      </c>
      <c r="AE258">
        <f>AE257+COUNTIF(전체당첨내역!$B258:$G258,30)</f>
        <v>33</v>
      </c>
      <c r="AF258">
        <f>AF257+COUNTIF(전체당첨내역!$B258:$G258,31)</f>
        <v>35</v>
      </c>
      <c r="AG258">
        <f>AG257+COUNTIF(전체당첨내역!$B258:$G258,32)</f>
        <v>29</v>
      </c>
      <c r="AH258">
        <f>AH257+COUNTIF(전체당첨내역!$B258:$G258,33)</f>
        <v>36</v>
      </c>
      <c r="AI258">
        <f>AI257+COUNTIF(전체당첨내역!$B258:$G258,34)</f>
        <v>37</v>
      </c>
      <c r="AJ258">
        <f>AJ257+COUNTIF(전체당첨내역!$B258:$G258,35)</f>
        <v>36</v>
      </c>
      <c r="AK258">
        <f>AK257+COUNTIF(전체당첨내역!$B258:$G258,36)</f>
        <v>41</v>
      </c>
      <c r="AL258">
        <f>AL257+COUNTIF(전체당첨내역!$B258:$G258,37)</f>
        <v>44</v>
      </c>
      <c r="AM258">
        <f>AM257+COUNTIF(전체당첨내역!$B258:$G258,38)</f>
        <v>25</v>
      </c>
      <c r="AN258">
        <f>AN257+COUNTIF(전체당첨내역!$B258:$G258,39)</f>
        <v>37</v>
      </c>
      <c r="AO258">
        <f>AO257+COUNTIF(전체당첨내역!$B258:$G258,40)</f>
        <v>41</v>
      </c>
      <c r="AP258">
        <f>AP257+COUNTIF(전체당첨내역!$B258:$G258,41)</f>
        <v>28</v>
      </c>
      <c r="AQ258">
        <f>AQ257+COUNTIF(전체당첨내역!$B258:$G258,42)</f>
        <v>37</v>
      </c>
      <c r="AR258">
        <f>AR257+COUNTIF(전체당첨내역!$B258:$G258,43)</f>
        <v>33</v>
      </c>
      <c r="AS258">
        <f>AS257+COUNTIF(전체당첨내역!$B258:$G258,44)</f>
        <v>35</v>
      </c>
      <c r="AT258">
        <f>AT257+COUNTIF(전체당첨내역!$B258:$G258,45)</f>
        <v>33</v>
      </c>
    </row>
    <row r="259" spans="1:46" ht="16.5" customHeight="1">
      <c r="A259">
        <v>258</v>
      </c>
      <c r="B259">
        <f>B258+COUNTIF(전체당첨내역!$B259:$G259,1)</f>
        <v>36</v>
      </c>
      <c r="C259">
        <f>C258+COUNTIF(전체당첨내역!$B259:$G259,2)</f>
        <v>40</v>
      </c>
      <c r="D259">
        <f>D258+COUNTIF(전체당첨내역!$B259:$G259,3)</f>
        <v>40</v>
      </c>
      <c r="E259">
        <f>E258+COUNTIF(전체당첨내역!$B259:$G259,4)</f>
        <v>40</v>
      </c>
      <c r="F259">
        <f>F258+COUNTIF(전체당첨내역!$B259:$G259,5)</f>
        <v>34</v>
      </c>
      <c r="G259">
        <f>G258+COUNTIF(전체당첨내역!$B259:$G259,6)</f>
        <v>33</v>
      </c>
      <c r="H259">
        <f>H258+COUNTIF(전체당첨내역!$B259:$G259,7)</f>
        <v>35</v>
      </c>
      <c r="I259">
        <f>I258+COUNTIF(전체당첨내역!$B259:$G259,8)</f>
        <v>31</v>
      </c>
      <c r="J259">
        <f>J258+COUNTIF(전체당첨내역!$B259:$G259,9)</f>
        <v>22</v>
      </c>
      <c r="K259">
        <f>K258+COUNTIF(전체당첨내역!$B259:$G259,10)</f>
        <v>32</v>
      </c>
      <c r="L259">
        <f>L258+COUNTIF(전체당첨내역!$B259:$G259,11)</f>
        <v>35</v>
      </c>
      <c r="M259">
        <f>M258+COUNTIF(전체당첨내역!$B259:$G259,12)</f>
        <v>28</v>
      </c>
      <c r="N259">
        <f>N258+COUNTIF(전체당첨내역!$B259:$G259,13)</f>
        <v>33</v>
      </c>
      <c r="O259">
        <f>O258+COUNTIF(전체당첨내역!$B259:$G259,14)</f>
        <v>36</v>
      </c>
      <c r="P259">
        <f>P258+COUNTIF(전체당첨내역!$B259:$G259,15)</f>
        <v>30</v>
      </c>
      <c r="Q259">
        <f>Q258+COUNTIF(전체당첨내역!$B259:$G259,16)</f>
        <v>31</v>
      </c>
      <c r="R259">
        <f>R258+COUNTIF(전체당첨내역!$B259:$G259,17)</f>
        <v>38</v>
      </c>
      <c r="S259">
        <f>S258+COUNTIF(전체당첨내역!$B259:$G259,18)</f>
        <v>37</v>
      </c>
      <c r="T259">
        <f>T258+COUNTIF(전체당첨내역!$B259:$G259,19)</f>
        <v>40</v>
      </c>
      <c r="U259">
        <f>U258+COUNTIF(전체당첨내역!$B259:$G259,20)</f>
        <v>36</v>
      </c>
      <c r="V259">
        <f>V258+COUNTIF(전체당첨내역!$B259:$G259,21)</f>
        <v>35</v>
      </c>
      <c r="W259">
        <f>W258+COUNTIF(전체당첨내역!$B259:$G259,22)</f>
        <v>26</v>
      </c>
      <c r="X259">
        <f>X258+COUNTIF(전체당첨내역!$B259:$G259,23)</f>
        <v>32</v>
      </c>
      <c r="Y259">
        <f>Y258+COUNTIF(전체당첨내역!$B259:$G259,24)</f>
        <v>32</v>
      </c>
      <c r="Z259">
        <f>Z258+COUNTIF(전체당첨내역!$B259:$G259,25)</f>
        <v>39</v>
      </c>
      <c r="AA259">
        <f>AA258+COUNTIF(전체당첨내역!$B259:$G259,26)</f>
        <v>37</v>
      </c>
      <c r="AB259">
        <f>AB258+COUNTIF(전체당첨내역!$B259:$G259,27)</f>
        <v>37</v>
      </c>
      <c r="AC259">
        <f>AC258+COUNTIF(전체당첨내역!$B259:$G259,28)</f>
        <v>29</v>
      </c>
      <c r="AD259">
        <f>AD258+COUNTIF(전체당첨내역!$B259:$G259,29)</f>
        <v>30</v>
      </c>
      <c r="AE259">
        <f>AE258+COUNTIF(전체당첨내역!$B259:$G259,30)</f>
        <v>34</v>
      </c>
      <c r="AF259">
        <f>AF258+COUNTIF(전체당첨내역!$B259:$G259,31)</f>
        <v>36</v>
      </c>
      <c r="AG259">
        <f>AG258+COUNTIF(전체당첨내역!$B259:$G259,32)</f>
        <v>29</v>
      </c>
      <c r="AH259">
        <f>AH258+COUNTIF(전체당첨내역!$B259:$G259,33)</f>
        <v>36</v>
      </c>
      <c r="AI259">
        <f>AI258+COUNTIF(전체당첨내역!$B259:$G259,34)</f>
        <v>37</v>
      </c>
      <c r="AJ259">
        <f>AJ258+COUNTIF(전체당첨내역!$B259:$G259,35)</f>
        <v>36</v>
      </c>
      <c r="AK259">
        <f>AK258+COUNTIF(전체당첨내역!$B259:$G259,36)</f>
        <v>41</v>
      </c>
      <c r="AL259">
        <f>AL258+COUNTIF(전체당첨내역!$B259:$G259,37)</f>
        <v>44</v>
      </c>
      <c r="AM259">
        <f>AM258+COUNTIF(전체당첨내역!$B259:$G259,38)</f>
        <v>26</v>
      </c>
      <c r="AN259">
        <f>AN258+COUNTIF(전체당첨내역!$B259:$G259,39)</f>
        <v>37</v>
      </c>
      <c r="AO259">
        <f>AO258+COUNTIF(전체당첨내역!$B259:$G259,40)</f>
        <v>42</v>
      </c>
      <c r="AP259">
        <f>AP258+COUNTIF(전체당첨내역!$B259:$G259,41)</f>
        <v>28</v>
      </c>
      <c r="AQ259">
        <f>AQ258+COUNTIF(전체당첨내역!$B259:$G259,42)</f>
        <v>37</v>
      </c>
      <c r="AR259">
        <f>AR258+COUNTIF(전체당첨내역!$B259:$G259,43)</f>
        <v>33</v>
      </c>
      <c r="AS259">
        <f>AS258+COUNTIF(전체당첨내역!$B259:$G259,44)</f>
        <v>35</v>
      </c>
      <c r="AT259">
        <f>AT258+COUNTIF(전체당첨내역!$B259:$G259,45)</f>
        <v>33</v>
      </c>
    </row>
    <row r="260" spans="1:46" ht="16.5" customHeight="1">
      <c r="A260">
        <v>259</v>
      </c>
      <c r="B260">
        <f>B259+COUNTIF(전체당첨내역!$B260:$G260,1)</f>
        <v>36</v>
      </c>
      <c r="C260">
        <f>C259+COUNTIF(전체당첨내역!$B260:$G260,2)</f>
        <v>40</v>
      </c>
      <c r="D260">
        <f>D259+COUNTIF(전체당첨내역!$B260:$G260,3)</f>
        <v>40</v>
      </c>
      <c r="E260">
        <f>E259+COUNTIF(전체당첨내역!$B260:$G260,4)</f>
        <v>41</v>
      </c>
      <c r="F260">
        <f>F259+COUNTIF(전체당첨내역!$B260:$G260,5)</f>
        <v>35</v>
      </c>
      <c r="G260">
        <f>G259+COUNTIF(전체당첨내역!$B260:$G260,6)</f>
        <v>33</v>
      </c>
      <c r="H260">
        <f>H259+COUNTIF(전체당첨내역!$B260:$G260,7)</f>
        <v>35</v>
      </c>
      <c r="I260">
        <f>I259+COUNTIF(전체당첨내역!$B260:$G260,8)</f>
        <v>31</v>
      </c>
      <c r="J260">
        <f>J259+COUNTIF(전체당첨내역!$B260:$G260,9)</f>
        <v>22</v>
      </c>
      <c r="K260">
        <f>K259+COUNTIF(전체당첨내역!$B260:$G260,10)</f>
        <v>32</v>
      </c>
      <c r="L260">
        <f>L259+COUNTIF(전체당첨내역!$B260:$G260,11)</f>
        <v>35</v>
      </c>
      <c r="M260">
        <f>M259+COUNTIF(전체당첨내역!$B260:$G260,12)</f>
        <v>28</v>
      </c>
      <c r="N260">
        <f>N259+COUNTIF(전체당첨내역!$B260:$G260,13)</f>
        <v>33</v>
      </c>
      <c r="O260">
        <f>O259+COUNTIF(전체당첨내역!$B260:$G260,14)</f>
        <v>37</v>
      </c>
      <c r="P260">
        <f>P259+COUNTIF(전체당첨내역!$B260:$G260,15)</f>
        <v>30</v>
      </c>
      <c r="Q260">
        <f>Q259+COUNTIF(전체당첨내역!$B260:$G260,16)</f>
        <v>31</v>
      </c>
      <c r="R260">
        <f>R259+COUNTIF(전체당첨내역!$B260:$G260,17)</f>
        <v>38</v>
      </c>
      <c r="S260">
        <f>S259+COUNTIF(전체당첨내역!$B260:$G260,18)</f>
        <v>37</v>
      </c>
      <c r="T260">
        <f>T259+COUNTIF(전체당첨내역!$B260:$G260,19)</f>
        <v>40</v>
      </c>
      <c r="U260">
        <f>U259+COUNTIF(전체당첨내역!$B260:$G260,20)</f>
        <v>36</v>
      </c>
      <c r="V260">
        <f>V259+COUNTIF(전체당첨내역!$B260:$G260,21)</f>
        <v>35</v>
      </c>
      <c r="W260">
        <f>W259+COUNTIF(전체당첨내역!$B260:$G260,22)</f>
        <v>26</v>
      </c>
      <c r="X260">
        <f>X259+COUNTIF(전체당첨내역!$B260:$G260,23)</f>
        <v>32</v>
      </c>
      <c r="Y260">
        <f>Y259+COUNTIF(전체당첨내역!$B260:$G260,24)</f>
        <v>32</v>
      </c>
      <c r="Z260">
        <f>Z259+COUNTIF(전체당첨내역!$B260:$G260,25)</f>
        <v>39</v>
      </c>
      <c r="AA260">
        <f>AA259+COUNTIF(전체당첨내역!$B260:$G260,26)</f>
        <v>37</v>
      </c>
      <c r="AB260">
        <f>AB259+COUNTIF(전체당첨내역!$B260:$G260,27)</f>
        <v>37</v>
      </c>
      <c r="AC260">
        <f>AC259+COUNTIF(전체당첨내역!$B260:$G260,28)</f>
        <v>29</v>
      </c>
      <c r="AD260">
        <f>AD259+COUNTIF(전체당첨내역!$B260:$G260,29)</f>
        <v>30</v>
      </c>
      <c r="AE260">
        <f>AE259+COUNTIF(전체당첨내역!$B260:$G260,30)</f>
        <v>34</v>
      </c>
      <c r="AF260">
        <f>AF259+COUNTIF(전체당첨내역!$B260:$G260,31)</f>
        <v>36</v>
      </c>
      <c r="AG260">
        <f>AG259+COUNTIF(전체당첨내역!$B260:$G260,32)</f>
        <v>29</v>
      </c>
      <c r="AH260">
        <f>AH259+COUNTIF(전체당첨내역!$B260:$G260,33)</f>
        <v>36</v>
      </c>
      <c r="AI260">
        <f>AI259+COUNTIF(전체당첨내역!$B260:$G260,34)</f>
        <v>37</v>
      </c>
      <c r="AJ260">
        <f>AJ259+COUNTIF(전체당첨내역!$B260:$G260,35)</f>
        <v>37</v>
      </c>
      <c r="AK260">
        <f>AK259+COUNTIF(전체당첨내역!$B260:$G260,36)</f>
        <v>41</v>
      </c>
      <c r="AL260">
        <f>AL259+COUNTIF(전체당첨내역!$B260:$G260,37)</f>
        <v>44</v>
      </c>
      <c r="AM260">
        <f>AM259+COUNTIF(전체당첨내역!$B260:$G260,38)</f>
        <v>26</v>
      </c>
      <c r="AN260">
        <f>AN259+COUNTIF(전체당첨내역!$B260:$G260,39)</f>
        <v>37</v>
      </c>
      <c r="AO260">
        <f>AO259+COUNTIF(전체당첨내역!$B260:$G260,40)</f>
        <v>42</v>
      </c>
      <c r="AP260">
        <f>AP259+COUNTIF(전체당첨내역!$B260:$G260,41)</f>
        <v>28</v>
      </c>
      <c r="AQ260">
        <f>AQ259+COUNTIF(전체당첨내역!$B260:$G260,42)</f>
        <v>38</v>
      </c>
      <c r="AR260">
        <f>AR259+COUNTIF(전체당첨내역!$B260:$G260,43)</f>
        <v>33</v>
      </c>
      <c r="AS260">
        <f>AS259+COUNTIF(전체당첨내역!$B260:$G260,44)</f>
        <v>35</v>
      </c>
      <c r="AT260">
        <f>AT259+COUNTIF(전체당첨내역!$B260:$G260,45)</f>
        <v>34</v>
      </c>
    </row>
    <row r="261" spans="1:46" ht="16.5" customHeight="1">
      <c r="A261">
        <v>260</v>
      </c>
      <c r="B261">
        <f>B260+COUNTIF(전체당첨내역!$B261:$G261,1)</f>
        <v>36</v>
      </c>
      <c r="C261">
        <f>C260+COUNTIF(전체당첨내역!$B261:$G261,2)</f>
        <v>40</v>
      </c>
      <c r="D261">
        <f>D260+COUNTIF(전체당첨내역!$B261:$G261,3)</f>
        <v>40</v>
      </c>
      <c r="E261">
        <f>E260+COUNTIF(전체당첨내역!$B261:$G261,4)</f>
        <v>41</v>
      </c>
      <c r="F261">
        <f>F260+COUNTIF(전체당첨내역!$B261:$G261,5)</f>
        <v>35</v>
      </c>
      <c r="G261">
        <f>G260+COUNTIF(전체당첨내역!$B261:$G261,6)</f>
        <v>33</v>
      </c>
      <c r="H261">
        <f>H260+COUNTIF(전체당첨내역!$B261:$G261,7)</f>
        <v>36</v>
      </c>
      <c r="I261">
        <f>I260+COUNTIF(전체당첨내역!$B261:$G261,8)</f>
        <v>31</v>
      </c>
      <c r="J261">
        <f>J260+COUNTIF(전체당첨내역!$B261:$G261,9)</f>
        <v>22</v>
      </c>
      <c r="K261">
        <f>K260+COUNTIF(전체당첨내역!$B261:$G261,10)</f>
        <v>32</v>
      </c>
      <c r="L261">
        <f>L260+COUNTIF(전체당첨내역!$B261:$G261,11)</f>
        <v>35</v>
      </c>
      <c r="M261">
        <f>M260+COUNTIF(전체당첨내역!$B261:$G261,12)</f>
        <v>29</v>
      </c>
      <c r="N261">
        <f>N260+COUNTIF(전체당첨내역!$B261:$G261,13)</f>
        <v>33</v>
      </c>
      <c r="O261">
        <f>O260+COUNTIF(전체당첨내역!$B261:$G261,14)</f>
        <v>37</v>
      </c>
      <c r="P261">
        <f>P260+COUNTIF(전체당첨내역!$B261:$G261,15)</f>
        <v>31</v>
      </c>
      <c r="Q261">
        <f>Q260+COUNTIF(전체당첨내역!$B261:$G261,16)</f>
        <v>31</v>
      </c>
      <c r="R261">
        <f>R260+COUNTIF(전체당첨내역!$B261:$G261,17)</f>
        <v>38</v>
      </c>
      <c r="S261">
        <f>S260+COUNTIF(전체당첨내역!$B261:$G261,18)</f>
        <v>37</v>
      </c>
      <c r="T261">
        <f>T260+COUNTIF(전체당첨내역!$B261:$G261,19)</f>
        <v>40</v>
      </c>
      <c r="U261">
        <f>U260+COUNTIF(전체당첨내역!$B261:$G261,20)</f>
        <v>36</v>
      </c>
      <c r="V261">
        <f>V260+COUNTIF(전체당첨내역!$B261:$G261,21)</f>
        <v>35</v>
      </c>
      <c r="W261">
        <f>W260+COUNTIF(전체당첨내역!$B261:$G261,22)</f>
        <v>26</v>
      </c>
      <c r="X261">
        <f>X260+COUNTIF(전체당첨내역!$B261:$G261,23)</f>
        <v>32</v>
      </c>
      <c r="Y261">
        <f>Y260+COUNTIF(전체당첨내역!$B261:$G261,24)</f>
        <v>33</v>
      </c>
      <c r="Z261">
        <f>Z260+COUNTIF(전체당첨내역!$B261:$G261,25)</f>
        <v>39</v>
      </c>
      <c r="AA261">
        <f>AA260+COUNTIF(전체당첨내역!$B261:$G261,26)</f>
        <v>37</v>
      </c>
      <c r="AB261">
        <f>AB260+COUNTIF(전체당첨내역!$B261:$G261,27)</f>
        <v>37</v>
      </c>
      <c r="AC261">
        <f>AC260+COUNTIF(전체당첨내역!$B261:$G261,28)</f>
        <v>29</v>
      </c>
      <c r="AD261">
        <f>AD260+COUNTIF(전체당첨내역!$B261:$G261,29)</f>
        <v>30</v>
      </c>
      <c r="AE261">
        <f>AE260+COUNTIF(전체당첨내역!$B261:$G261,30)</f>
        <v>34</v>
      </c>
      <c r="AF261">
        <f>AF260+COUNTIF(전체당첨내역!$B261:$G261,31)</f>
        <v>36</v>
      </c>
      <c r="AG261">
        <f>AG260+COUNTIF(전체당첨내역!$B261:$G261,32)</f>
        <v>29</v>
      </c>
      <c r="AH261">
        <f>AH260+COUNTIF(전체당첨내역!$B261:$G261,33)</f>
        <v>36</v>
      </c>
      <c r="AI261">
        <f>AI260+COUNTIF(전체당첨내역!$B261:$G261,34)</f>
        <v>37</v>
      </c>
      <c r="AJ261">
        <f>AJ260+COUNTIF(전체당첨내역!$B261:$G261,35)</f>
        <v>37</v>
      </c>
      <c r="AK261">
        <f>AK260+COUNTIF(전체당첨내역!$B261:$G261,36)</f>
        <v>41</v>
      </c>
      <c r="AL261">
        <f>AL260+COUNTIF(전체당첨내역!$B261:$G261,37)</f>
        <v>45</v>
      </c>
      <c r="AM261">
        <f>AM260+COUNTIF(전체당첨내역!$B261:$G261,38)</f>
        <v>26</v>
      </c>
      <c r="AN261">
        <f>AN260+COUNTIF(전체당첨내역!$B261:$G261,39)</f>
        <v>37</v>
      </c>
      <c r="AO261">
        <f>AO260+COUNTIF(전체당첨내역!$B261:$G261,40)</f>
        <v>43</v>
      </c>
      <c r="AP261">
        <f>AP260+COUNTIF(전체당첨내역!$B261:$G261,41)</f>
        <v>28</v>
      </c>
      <c r="AQ261">
        <f>AQ260+COUNTIF(전체당첨내역!$B261:$G261,42)</f>
        <v>38</v>
      </c>
      <c r="AR261">
        <f>AR260+COUNTIF(전체당첨내역!$B261:$G261,43)</f>
        <v>33</v>
      </c>
      <c r="AS261">
        <f>AS260+COUNTIF(전체당첨내역!$B261:$G261,44)</f>
        <v>35</v>
      </c>
      <c r="AT261">
        <f>AT260+COUNTIF(전체당첨내역!$B261:$G261,45)</f>
        <v>34</v>
      </c>
    </row>
    <row r="262" spans="1:46" ht="16.5" customHeight="1">
      <c r="A262">
        <v>261</v>
      </c>
      <c r="B262">
        <f>B261+COUNTIF(전체당첨내역!$B262:$G262,1)</f>
        <v>36</v>
      </c>
      <c r="C262">
        <f>C261+COUNTIF(전체당첨내역!$B262:$G262,2)</f>
        <v>40</v>
      </c>
      <c r="D262">
        <f>D261+COUNTIF(전체당첨내역!$B262:$G262,3)</f>
        <v>40</v>
      </c>
      <c r="E262">
        <f>E261+COUNTIF(전체당첨내역!$B262:$G262,4)</f>
        <v>41</v>
      </c>
      <c r="F262">
        <f>F261+COUNTIF(전체당첨내역!$B262:$G262,5)</f>
        <v>35</v>
      </c>
      <c r="G262">
        <f>G261+COUNTIF(전체당첨내역!$B262:$G262,6)</f>
        <v>34</v>
      </c>
      <c r="H262">
        <f>H261+COUNTIF(전체당첨내역!$B262:$G262,7)</f>
        <v>36</v>
      </c>
      <c r="I262">
        <f>I261+COUNTIF(전체당첨내역!$B262:$G262,8)</f>
        <v>31</v>
      </c>
      <c r="J262">
        <f>J261+COUNTIF(전체당첨내역!$B262:$G262,9)</f>
        <v>22</v>
      </c>
      <c r="K262">
        <f>K261+COUNTIF(전체당첨내역!$B262:$G262,10)</f>
        <v>32</v>
      </c>
      <c r="L262">
        <f>L261+COUNTIF(전체당첨내역!$B262:$G262,11)</f>
        <v>36</v>
      </c>
      <c r="M262">
        <f>M261+COUNTIF(전체당첨내역!$B262:$G262,12)</f>
        <v>29</v>
      </c>
      <c r="N262">
        <f>N261+COUNTIF(전체당첨내역!$B262:$G262,13)</f>
        <v>33</v>
      </c>
      <c r="O262">
        <f>O261+COUNTIF(전체당첨내역!$B262:$G262,14)</f>
        <v>37</v>
      </c>
      <c r="P262">
        <f>P261+COUNTIF(전체당첨내역!$B262:$G262,15)</f>
        <v>31</v>
      </c>
      <c r="Q262">
        <f>Q261+COUNTIF(전체당첨내역!$B262:$G262,16)</f>
        <v>32</v>
      </c>
      <c r="R262">
        <f>R261+COUNTIF(전체당첨내역!$B262:$G262,17)</f>
        <v>38</v>
      </c>
      <c r="S262">
        <f>S261+COUNTIF(전체당첨내역!$B262:$G262,18)</f>
        <v>38</v>
      </c>
      <c r="T262">
        <f>T261+COUNTIF(전체당첨내역!$B262:$G262,19)</f>
        <v>40</v>
      </c>
      <c r="U262">
        <f>U261+COUNTIF(전체당첨내역!$B262:$G262,20)</f>
        <v>36</v>
      </c>
      <c r="V262">
        <f>V261+COUNTIF(전체당첨내역!$B262:$G262,21)</f>
        <v>35</v>
      </c>
      <c r="W262">
        <f>W261+COUNTIF(전체당첨내역!$B262:$G262,22)</f>
        <v>26</v>
      </c>
      <c r="X262">
        <f>X261+COUNTIF(전체당첨내역!$B262:$G262,23)</f>
        <v>32</v>
      </c>
      <c r="Y262">
        <f>Y261+COUNTIF(전체당첨내역!$B262:$G262,24)</f>
        <v>33</v>
      </c>
      <c r="Z262">
        <f>Z261+COUNTIF(전체당첨내역!$B262:$G262,25)</f>
        <v>39</v>
      </c>
      <c r="AA262">
        <f>AA261+COUNTIF(전체당첨내역!$B262:$G262,26)</f>
        <v>37</v>
      </c>
      <c r="AB262">
        <f>AB261+COUNTIF(전체당첨내역!$B262:$G262,27)</f>
        <v>37</v>
      </c>
      <c r="AC262">
        <f>AC261+COUNTIF(전체당첨내역!$B262:$G262,28)</f>
        <v>29</v>
      </c>
      <c r="AD262">
        <f>AD261+COUNTIF(전체당첨내역!$B262:$G262,29)</f>
        <v>30</v>
      </c>
      <c r="AE262">
        <f>AE261+COUNTIF(전체당첨내역!$B262:$G262,30)</f>
        <v>34</v>
      </c>
      <c r="AF262">
        <f>AF261+COUNTIF(전체당첨내역!$B262:$G262,31)</f>
        <v>37</v>
      </c>
      <c r="AG262">
        <f>AG261+COUNTIF(전체당첨내역!$B262:$G262,32)</f>
        <v>29</v>
      </c>
      <c r="AH262">
        <f>AH261+COUNTIF(전체당첨내역!$B262:$G262,33)</f>
        <v>36</v>
      </c>
      <c r="AI262">
        <f>AI261+COUNTIF(전체당첨내역!$B262:$G262,34)</f>
        <v>37</v>
      </c>
      <c r="AJ262">
        <f>AJ261+COUNTIF(전체당첨내역!$B262:$G262,35)</f>
        <v>37</v>
      </c>
      <c r="AK262">
        <f>AK261+COUNTIF(전체당첨내역!$B262:$G262,36)</f>
        <v>41</v>
      </c>
      <c r="AL262">
        <f>AL261+COUNTIF(전체당첨내역!$B262:$G262,37)</f>
        <v>45</v>
      </c>
      <c r="AM262">
        <f>AM261+COUNTIF(전체당첨내역!$B262:$G262,38)</f>
        <v>26</v>
      </c>
      <c r="AN262">
        <f>AN261+COUNTIF(전체당첨내역!$B262:$G262,39)</f>
        <v>37</v>
      </c>
      <c r="AO262">
        <f>AO261+COUNTIF(전체당첨내역!$B262:$G262,40)</f>
        <v>43</v>
      </c>
      <c r="AP262">
        <f>AP261+COUNTIF(전체당첨내역!$B262:$G262,41)</f>
        <v>28</v>
      </c>
      <c r="AQ262">
        <f>AQ261+COUNTIF(전체당첨내역!$B262:$G262,42)</f>
        <v>38</v>
      </c>
      <c r="AR262">
        <f>AR261+COUNTIF(전체당첨내역!$B262:$G262,43)</f>
        <v>34</v>
      </c>
      <c r="AS262">
        <f>AS261+COUNTIF(전체당첨내역!$B262:$G262,44)</f>
        <v>35</v>
      </c>
      <c r="AT262">
        <f>AT261+COUNTIF(전체당첨내역!$B262:$G262,45)</f>
        <v>34</v>
      </c>
    </row>
    <row r="263" spans="1:46" ht="16.5" customHeight="1">
      <c r="A263">
        <v>262</v>
      </c>
      <c r="B263">
        <f>B262+COUNTIF(전체당첨내역!$B263:$G263,1)</f>
        <v>36</v>
      </c>
      <c r="C263">
        <f>C262+COUNTIF(전체당첨내역!$B263:$G263,2)</f>
        <v>40</v>
      </c>
      <c r="D263">
        <f>D262+COUNTIF(전체당첨내역!$B263:$G263,3)</f>
        <v>40</v>
      </c>
      <c r="E263">
        <f>E262+COUNTIF(전체당첨내역!$B263:$G263,4)</f>
        <v>41</v>
      </c>
      <c r="F263">
        <f>F262+COUNTIF(전체당첨내역!$B263:$G263,5)</f>
        <v>35</v>
      </c>
      <c r="G263">
        <f>G262+COUNTIF(전체당첨내역!$B263:$G263,6)</f>
        <v>34</v>
      </c>
      <c r="H263">
        <f>H262+COUNTIF(전체당첨내역!$B263:$G263,7)</f>
        <v>36</v>
      </c>
      <c r="I263">
        <f>I262+COUNTIF(전체당첨내역!$B263:$G263,8)</f>
        <v>31</v>
      </c>
      <c r="J263">
        <f>J262+COUNTIF(전체당첨내역!$B263:$G263,9)</f>
        <v>23</v>
      </c>
      <c r="K263">
        <f>K262+COUNTIF(전체당첨내역!$B263:$G263,10)</f>
        <v>32</v>
      </c>
      <c r="L263">
        <f>L262+COUNTIF(전체당첨내역!$B263:$G263,11)</f>
        <v>36</v>
      </c>
      <c r="M263">
        <f>M262+COUNTIF(전체당첨내역!$B263:$G263,12)</f>
        <v>30</v>
      </c>
      <c r="N263">
        <f>N262+COUNTIF(전체당첨내역!$B263:$G263,13)</f>
        <v>33</v>
      </c>
      <c r="O263">
        <f>O262+COUNTIF(전체당첨내역!$B263:$G263,14)</f>
        <v>37</v>
      </c>
      <c r="P263">
        <f>P262+COUNTIF(전체당첨내역!$B263:$G263,15)</f>
        <v>31</v>
      </c>
      <c r="Q263">
        <f>Q262+COUNTIF(전체당첨내역!$B263:$G263,16)</f>
        <v>32</v>
      </c>
      <c r="R263">
        <f>R262+COUNTIF(전체당첨내역!$B263:$G263,17)</f>
        <v>38</v>
      </c>
      <c r="S263">
        <f>S262+COUNTIF(전체당첨내역!$B263:$G263,18)</f>
        <v>38</v>
      </c>
      <c r="T263">
        <f>T262+COUNTIF(전체당첨내역!$B263:$G263,19)</f>
        <v>40</v>
      </c>
      <c r="U263">
        <f>U262+COUNTIF(전체당첨내역!$B263:$G263,20)</f>
        <v>36</v>
      </c>
      <c r="V263">
        <f>V262+COUNTIF(전체당첨내역!$B263:$G263,21)</f>
        <v>35</v>
      </c>
      <c r="W263">
        <f>W262+COUNTIF(전체당첨내역!$B263:$G263,22)</f>
        <v>26</v>
      </c>
      <c r="X263">
        <f>X262+COUNTIF(전체당첨내역!$B263:$G263,23)</f>
        <v>32</v>
      </c>
      <c r="Y263">
        <f>Y262+COUNTIF(전체당첨내역!$B263:$G263,24)</f>
        <v>34</v>
      </c>
      <c r="Z263">
        <f>Z262+COUNTIF(전체당첨내역!$B263:$G263,25)</f>
        <v>40</v>
      </c>
      <c r="AA263">
        <f>AA262+COUNTIF(전체당첨내역!$B263:$G263,26)</f>
        <v>37</v>
      </c>
      <c r="AB263">
        <f>AB262+COUNTIF(전체당첨내역!$B263:$G263,27)</f>
        <v>37</v>
      </c>
      <c r="AC263">
        <f>AC262+COUNTIF(전체당첨내역!$B263:$G263,28)</f>
        <v>29</v>
      </c>
      <c r="AD263">
        <f>AD262+COUNTIF(전체당첨내역!$B263:$G263,29)</f>
        <v>31</v>
      </c>
      <c r="AE263">
        <f>AE262+COUNTIF(전체당첨내역!$B263:$G263,30)</f>
        <v>34</v>
      </c>
      <c r="AF263">
        <f>AF262+COUNTIF(전체당첨내역!$B263:$G263,31)</f>
        <v>38</v>
      </c>
      <c r="AG263">
        <f>AG262+COUNTIF(전체당첨내역!$B263:$G263,32)</f>
        <v>29</v>
      </c>
      <c r="AH263">
        <f>AH262+COUNTIF(전체당첨내역!$B263:$G263,33)</f>
        <v>36</v>
      </c>
      <c r="AI263">
        <f>AI262+COUNTIF(전체당첨내역!$B263:$G263,34)</f>
        <v>37</v>
      </c>
      <c r="AJ263">
        <f>AJ262+COUNTIF(전체당첨내역!$B263:$G263,35)</f>
        <v>37</v>
      </c>
      <c r="AK263">
        <f>AK262+COUNTIF(전체당첨내역!$B263:$G263,36)</f>
        <v>41</v>
      </c>
      <c r="AL263">
        <f>AL262+COUNTIF(전체당첨내역!$B263:$G263,37)</f>
        <v>45</v>
      </c>
      <c r="AM263">
        <f>AM262+COUNTIF(전체당첨내역!$B263:$G263,38)</f>
        <v>26</v>
      </c>
      <c r="AN263">
        <f>AN262+COUNTIF(전체당첨내역!$B263:$G263,39)</f>
        <v>37</v>
      </c>
      <c r="AO263">
        <f>AO262+COUNTIF(전체당첨내역!$B263:$G263,40)</f>
        <v>43</v>
      </c>
      <c r="AP263">
        <f>AP262+COUNTIF(전체당첨내역!$B263:$G263,41)</f>
        <v>28</v>
      </c>
      <c r="AQ263">
        <f>AQ262+COUNTIF(전체당첨내역!$B263:$G263,42)</f>
        <v>38</v>
      </c>
      <c r="AR263">
        <f>AR262+COUNTIF(전체당첨내역!$B263:$G263,43)</f>
        <v>34</v>
      </c>
      <c r="AS263">
        <f>AS262+COUNTIF(전체당첨내역!$B263:$G263,44)</f>
        <v>35</v>
      </c>
      <c r="AT263">
        <f>AT262+COUNTIF(전체당첨내역!$B263:$G263,45)</f>
        <v>34</v>
      </c>
    </row>
    <row r="264" spans="1:46" ht="16.5" customHeight="1">
      <c r="A264">
        <v>263</v>
      </c>
      <c r="B264">
        <f>B263+COUNTIF(전체당첨내역!$B264:$G264,1)</f>
        <v>37</v>
      </c>
      <c r="C264">
        <f>C263+COUNTIF(전체당첨내역!$B264:$G264,2)</f>
        <v>40</v>
      </c>
      <c r="D264">
        <f>D263+COUNTIF(전체당첨내역!$B264:$G264,3)</f>
        <v>40</v>
      </c>
      <c r="E264">
        <f>E263+COUNTIF(전체당첨내역!$B264:$G264,4)</f>
        <v>41</v>
      </c>
      <c r="F264">
        <f>F263+COUNTIF(전체당첨내역!$B264:$G264,5)</f>
        <v>35</v>
      </c>
      <c r="G264">
        <f>G263+COUNTIF(전체당첨내역!$B264:$G264,6)</f>
        <v>34</v>
      </c>
      <c r="H264">
        <f>H263+COUNTIF(전체당첨내역!$B264:$G264,7)</f>
        <v>36</v>
      </c>
      <c r="I264">
        <f>I263+COUNTIF(전체당첨내역!$B264:$G264,8)</f>
        <v>31</v>
      </c>
      <c r="J264">
        <f>J263+COUNTIF(전체당첨내역!$B264:$G264,9)</f>
        <v>23</v>
      </c>
      <c r="K264">
        <f>K263+COUNTIF(전체당첨내역!$B264:$G264,10)</f>
        <v>32</v>
      </c>
      <c r="L264">
        <f>L263+COUNTIF(전체당첨내역!$B264:$G264,11)</f>
        <v>36</v>
      </c>
      <c r="M264">
        <f>M263+COUNTIF(전체당첨내역!$B264:$G264,12)</f>
        <v>30</v>
      </c>
      <c r="N264">
        <f>N263+COUNTIF(전체당첨내역!$B264:$G264,13)</f>
        <v>33</v>
      </c>
      <c r="O264">
        <f>O263+COUNTIF(전체당첨내역!$B264:$G264,14)</f>
        <v>37</v>
      </c>
      <c r="P264">
        <f>P263+COUNTIF(전체당첨내역!$B264:$G264,15)</f>
        <v>31</v>
      </c>
      <c r="Q264">
        <f>Q263+COUNTIF(전체당첨내역!$B264:$G264,16)</f>
        <v>32</v>
      </c>
      <c r="R264">
        <f>R263+COUNTIF(전체당첨내역!$B264:$G264,17)</f>
        <v>38</v>
      </c>
      <c r="S264">
        <f>S263+COUNTIF(전체당첨내역!$B264:$G264,18)</f>
        <v>38</v>
      </c>
      <c r="T264">
        <f>T263+COUNTIF(전체당첨내역!$B264:$G264,19)</f>
        <v>40</v>
      </c>
      <c r="U264">
        <f>U263+COUNTIF(전체당첨내역!$B264:$G264,20)</f>
        <v>36</v>
      </c>
      <c r="V264">
        <f>V263+COUNTIF(전체당첨내역!$B264:$G264,21)</f>
        <v>35</v>
      </c>
      <c r="W264">
        <f>W263+COUNTIF(전체당첨내역!$B264:$G264,22)</f>
        <v>26</v>
      </c>
      <c r="X264">
        <f>X263+COUNTIF(전체당첨내역!$B264:$G264,23)</f>
        <v>32</v>
      </c>
      <c r="Y264">
        <f>Y263+COUNTIF(전체당첨내역!$B264:$G264,24)</f>
        <v>34</v>
      </c>
      <c r="Z264">
        <f>Z263+COUNTIF(전체당첨내역!$B264:$G264,25)</f>
        <v>40</v>
      </c>
      <c r="AA264">
        <f>AA263+COUNTIF(전체당첨내역!$B264:$G264,26)</f>
        <v>37</v>
      </c>
      <c r="AB264">
        <f>AB263+COUNTIF(전체당첨내역!$B264:$G264,27)</f>
        <v>38</v>
      </c>
      <c r="AC264">
        <f>AC263+COUNTIF(전체당첨내역!$B264:$G264,28)</f>
        <v>30</v>
      </c>
      <c r="AD264">
        <f>AD263+COUNTIF(전체당첨내역!$B264:$G264,29)</f>
        <v>31</v>
      </c>
      <c r="AE264">
        <f>AE263+COUNTIF(전체당첨내역!$B264:$G264,30)</f>
        <v>34</v>
      </c>
      <c r="AF264">
        <f>AF263+COUNTIF(전체당첨내역!$B264:$G264,31)</f>
        <v>38</v>
      </c>
      <c r="AG264">
        <f>AG263+COUNTIF(전체당첨내역!$B264:$G264,32)</f>
        <v>30</v>
      </c>
      <c r="AH264">
        <f>AH263+COUNTIF(전체당첨내역!$B264:$G264,33)</f>
        <v>36</v>
      </c>
      <c r="AI264">
        <f>AI263+COUNTIF(전체당첨내역!$B264:$G264,34)</f>
        <v>37</v>
      </c>
      <c r="AJ264">
        <f>AJ263+COUNTIF(전체당첨내역!$B264:$G264,35)</f>
        <v>37</v>
      </c>
      <c r="AK264">
        <f>AK263+COUNTIF(전체당첨내역!$B264:$G264,36)</f>
        <v>41</v>
      </c>
      <c r="AL264">
        <f>AL263+COUNTIF(전체당첨내역!$B264:$G264,37)</f>
        <v>46</v>
      </c>
      <c r="AM264">
        <f>AM263+COUNTIF(전체당첨내역!$B264:$G264,38)</f>
        <v>26</v>
      </c>
      <c r="AN264">
        <f>AN263+COUNTIF(전체당첨내역!$B264:$G264,39)</f>
        <v>37</v>
      </c>
      <c r="AO264">
        <f>AO263+COUNTIF(전체당첨내역!$B264:$G264,40)</f>
        <v>44</v>
      </c>
      <c r="AP264">
        <f>AP263+COUNTIF(전체당첨내역!$B264:$G264,41)</f>
        <v>28</v>
      </c>
      <c r="AQ264">
        <f>AQ263+COUNTIF(전체당첨내역!$B264:$G264,42)</f>
        <v>38</v>
      </c>
      <c r="AR264">
        <f>AR263+COUNTIF(전체당첨내역!$B264:$G264,43)</f>
        <v>34</v>
      </c>
      <c r="AS264">
        <f>AS263+COUNTIF(전체당첨내역!$B264:$G264,44)</f>
        <v>35</v>
      </c>
      <c r="AT264">
        <f>AT263+COUNTIF(전체당첨내역!$B264:$G264,45)</f>
        <v>34</v>
      </c>
    </row>
    <row r="265" spans="1:46" ht="16.5" customHeight="1">
      <c r="A265">
        <v>264</v>
      </c>
      <c r="B265">
        <f>B264+COUNTIF(전체당첨내역!$B265:$G265,1)</f>
        <v>37</v>
      </c>
      <c r="C265">
        <f>C264+COUNTIF(전체당첨내역!$B265:$G265,2)</f>
        <v>40</v>
      </c>
      <c r="D265">
        <f>D264+COUNTIF(전체당첨내역!$B265:$G265,3)</f>
        <v>40</v>
      </c>
      <c r="E265">
        <f>E264+COUNTIF(전체당첨내역!$B265:$G265,4)</f>
        <v>41</v>
      </c>
      <c r="F265">
        <f>F264+COUNTIF(전체당첨내역!$B265:$G265,5)</f>
        <v>35</v>
      </c>
      <c r="G265">
        <f>G264+COUNTIF(전체당첨내역!$B265:$G265,6)</f>
        <v>34</v>
      </c>
      <c r="H265">
        <f>H264+COUNTIF(전체당첨내역!$B265:$G265,7)</f>
        <v>36</v>
      </c>
      <c r="I265">
        <f>I264+COUNTIF(전체당첨내역!$B265:$G265,8)</f>
        <v>31</v>
      </c>
      <c r="J265">
        <f>J264+COUNTIF(전체당첨내역!$B265:$G265,9)</f>
        <v>24</v>
      </c>
      <c r="K265">
        <f>K264+COUNTIF(전체당첨내역!$B265:$G265,10)</f>
        <v>32</v>
      </c>
      <c r="L265">
        <f>L264+COUNTIF(전체당첨내역!$B265:$G265,11)</f>
        <v>36</v>
      </c>
      <c r="M265">
        <f>M264+COUNTIF(전체당첨내역!$B265:$G265,12)</f>
        <v>30</v>
      </c>
      <c r="N265">
        <f>N264+COUNTIF(전체당첨내역!$B265:$G265,13)</f>
        <v>33</v>
      </c>
      <c r="O265">
        <f>O264+COUNTIF(전체당첨내역!$B265:$G265,14)</f>
        <v>37</v>
      </c>
      <c r="P265">
        <f>P264+COUNTIF(전체당첨내역!$B265:$G265,15)</f>
        <v>31</v>
      </c>
      <c r="Q265">
        <f>Q264+COUNTIF(전체당첨내역!$B265:$G265,16)</f>
        <v>33</v>
      </c>
      <c r="R265">
        <f>R264+COUNTIF(전체당첨내역!$B265:$G265,17)</f>
        <v>38</v>
      </c>
      <c r="S265">
        <f>S264+COUNTIF(전체당첨내역!$B265:$G265,18)</f>
        <v>38</v>
      </c>
      <c r="T265">
        <f>T264+COUNTIF(전체당첨내역!$B265:$G265,19)</f>
        <v>40</v>
      </c>
      <c r="U265">
        <f>U264+COUNTIF(전체당첨내역!$B265:$G265,20)</f>
        <v>36</v>
      </c>
      <c r="V265">
        <f>V264+COUNTIF(전체당첨내역!$B265:$G265,21)</f>
        <v>35</v>
      </c>
      <c r="W265">
        <f>W264+COUNTIF(전체당첨내역!$B265:$G265,22)</f>
        <v>26</v>
      </c>
      <c r="X265">
        <f>X264+COUNTIF(전체당첨내역!$B265:$G265,23)</f>
        <v>32</v>
      </c>
      <c r="Y265">
        <f>Y264+COUNTIF(전체당첨내역!$B265:$G265,24)</f>
        <v>34</v>
      </c>
      <c r="Z265">
        <f>Z264+COUNTIF(전체당첨내역!$B265:$G265,25)</f>
        <v>40</v>
      </c>
      <c r="AA265">
        <f>AA264+COUNTIF(전체당첨내역!$B265:$G265,26)</f>
        <v>37</v>
      </c>
      <c r="AB265">
        <f>AB264+COUNTIF(전체당첨내역!$B265:$G265,27)</f>
        <v>39</v>
      </c>
      <c r="AC265">
        <f>AC264+COUNTIF(전체당첨내역!$B265:$G265,28)</f>
        <v>30</v>
      </c>
      <c r="AD265">
        <f>AD264+COUNTIF(전체당첨내역!$B265:$G265,29)</f>
        <v>31</v>
      </c>
      <c r="AE265">
        <f>AE264+COUNTIF(전체당첨내역!$B265:$G265,30)</f>
        <v>34</v>
      </c>
      <c r="AF265">
        <f>AF264+COUNTIF(전체당첨내역!$B265:$G265,31)</f>
        <v>38</v>
      </c>
      <c r="AG265">
        <f>AG264+COUNTIF(전체당첨내역!$B265:$G265,32)</f>
        <v>30</v>
      </c>
      <c r="AH265">
        <f>AH264+COUNTIF(전체당첨내역!$B265:$G265,33)</f>
        <v>36</v>
      </c>
      <c r="AI265">
        <f>AI264+COUNTIF(전체당첨내역!$B265:$G265,34)</f>
        <v>37</v>
      </c>
      <c r="AJ265">
        <f>AJ264+COUNTIF(전체당첨내역!$B265:$G265,35)</f>
        <v>37</v>
      </c>
      <c r="AK265">
        <f>AK264+COUNTIF(전체당첨내역!$B265:$G265,36)</f>
        <v>42</v>
      </c>
      <c r="AL265">
        <f>AL264+COUNTIF(전체당첨내역!$B265:$G265,37)</f>
        <v>46</v>
      </c>
      <c r="AM265">
        <f>AM264+COUNTIF(전체당첨내역!$B265:$G265,38)</f>
        <v>26</v>
      </c>
      <c r="AN265">
        <f>AN264+COUNTIF(전체당첨내역!$B265:$G265,39)</f>
        <v>37</v>
      </c>
      <c r="AO265">
        <f>AO264+COUNTIF(전체당첨내역!$B265:$G265,40)</f>
        <v>44</v>
      </c>
      <c r="AP265">
        <f>AP264+COUNTIF(전체당첨내역!$B265:$G265,41)</f>
        <v>29</v>
      </c>
      <c r="AQ265">
        <f>AQ264+COUNTIF(전체당첨내역!$B265:$G265,42)</f>
        <v>38</v>
      </c>
      <c r="AR265">
        <f>AR264+COUNTIF(전체당첨내역!$B265:$G265,43)</f>
        <v>34</v>
      </c>
      <c r="AS265">
        <f>AS264+COUNTIF(전체당첨내역!$B265:$G265,44)</f>
        <v>36</v>
      </c>
      <c r="AT265">
        <f>AT264+COUNTIF(전체당첨내역!$B265:$G265,45)</f>
        <v>34</v>
      </c>
    </row>
    <row r="266" spans="1:46" ht="16.5" customHeight="1">
      <c r="A266">
        <v>265</v>
      </c>
      <c r="B266">
        <f>B265+COUNTIF(전체당첨내역!$B266:$G266,1)</f>
        <v>37</v>
      </c>
      <c r="C266">
        <f>C265+COUNTIF(전체당첨내역!$B266:$G266,2)</f>
        <v>40</v>
      </c>
      <c r="D266">
        <f>D265+COUNTIF(전체당첨내역!$B266:$G266,3)</f>
        <v>40</v>
      </c>
      <c r="E266">
        <f>E265+COUNTIF(전체당첨내역!$B266:$G266,4)</f>
        <v>41</v>
      </c>
      <c r="F266">
        <f>F265+COUNTIF(전체당첨내역!$B266:$G266,5)</f>
        <v>36</v>
      </c>
      <c r="G266">
        <f>G265+COUNTIF(전체당첨내역!$B266:$G266,6)</f>
        <v>34</v>
      </c>
      <c r="H266">
        <f>H265+COUNTIF(전체당첨내역!$B266:$G266,7)</f>
        <v>36</v>
      </c>
      <c r="I266">
        <f>I265+COUNTIF(전체당첨내역!$B266:$G266,8)</f>
        <v>31</v>
      </c>
      <c r="J266">
        <f>J265+COUNTIF(전체당첨내역!$B266:$G266,9)</f>
        <v>25</v>
      </c>
      <c r="K266">
        <f>K265+COUNTIF(전체당첨내역!$B266:$G266,10)</f>
        <v>32</v>
      </c>
      <c r="L266">
        <f>L265+COUNTIF(전체당첨내역!$B266:$G266,11)</f>
        <v>36</v>
      </c>
      <c r="M266">
        <f>M265+COUNTIF(전체당첨내역!$B266:$G266,12)</f>
        <v>30</v>
      </c>
      <c r="N266">
        <f>N265+COUNTIF(전체당첨내역!$B266:$G266,13)</f>
        <v>33</v>
      </c>
      <c r="O266">
        <f>O265+COUNTIF(전체당첨내역!$B266:$G266,14)</f>
        <v>37</v>
      </c>
      <c r="P266">
        <f>P265+COUNTIF(전체당첨내역!$B266:$G266,15)</f>
        <v>31</v>
      </c>
      <c r="Q266">
        <f>Q265+COUNTIF(전체당첨내역!$B266:$G266,16)</f>
        <v>33</v>
      </c>
      <c r="R266">
        <f>R265+COUNTIF(전체당첨내역!$B266:$G266,17)</f>
        <v>38</v>
      </c>
      <c r="S266">
        <f>S265+COUNTIF(전체당첨내역!$B266:$G266,18)</f>
        <v>38</v>
      </c>
      <c r="T266">
        <f>T265+COUNTIF(전체당첨내역!$B266:$G266,19)</f>
        <v>40</v>
      </c>
      <c r="U266">
        <f>U265+COUNTIF(전체당첨내역!$B266:$G266,20)</f>
        <v>36</v>
      </c>
      <c r="V266">
        <f>V265+COUNTIF(전체당첨내역!$B266:$G266,21)</f>
        <v>35</v>
      </c>
      <c r="W266">
        <f>W265+COUNTIF(전체당첨내역!$B266:$G266,22)</f>
        <v>26</v>
      </c>
      <c r="X266">
        <f>X265+COUNTIF(전체당첨내역!$B266:$G266,23)</f>
        <v>32</v>
      </c>
      <c r="Y266">
        <f>Y265+COUNTIF(전체당첨내역!$B266:$G266,24)</f>
        <v>34</v>
      </c>
      <c r="Z266">
        <f>Z265+COUNTIF(전체당첨내역!$B266:$G266,25)</f>
        <v>40</v>
      </c>
      <c r="AA266">
        <f>AA265+COUNTIF(전체당첨내역!$B266:$G266,26)</f>
        <v>37</v>
      </c>
      <c r="AB266">
        <f>AB265+COUNTIF(전체당첨내역!$B266:$G266,27)</f>
        <v>39</v>
      </c>
      <c r="AC266">
        <f>AC265+COUNTIF(전체당첨내역!$B266:$G266,28)</f>
        <v>30</v>
      </c>
      <c r="AD266">
        <f>AD265+COUNTIF(전체당첨내역!$B266:$G266,29)</f>
        <v>31</v>
      </c>
      <c r="AE266">
        <f>AE265+COUNTIF(전체당첨내역!$B266:$G266,30)</f>
        <v>34</v>
      </c>
      <c r="AF266">
        <f>AF265+COUNTIF(전체당첨내역!$B266:$G266,31)</f>
        <v>38</v>
      </c>
      <c r="AG266">
        <f>AG265+COUNTIF(전체당첨내역!$B266:$G266,32)</f>
        <v>30</v>
      </c>
      <c r="AH266">
        <f>AH265+COUNTIF(전체당첨내역!$B266:$G266,33)</f>
        <v>36</v>
      </c>
      <c r="AI266">
        <f>AI265+COUNTIF(전체당첨내역!$B266:$G266,34)</f>
        <v>38</v>
      </c>
      <c r="AJ266">
        <f>AJ265+COUNTIF(전체당첨내역!$B266:$G266,35)</f>
        <v>37</v>
      </c>
      <c r="AK266">
        <f>AK265+COUNTIF(전체당첨내역!$B266:$G266,36)</f>
        <v>42</v>
      </c>
      <c r="AL266">
        <f>AL265+COUNTIF(전체당첨내역!$B266:$G266,37)</f>
        <v>47</v>
      </c>
      <c r="AM266">
        <f>AM265+COUNTIF(전체당첨내역!$B266:$G266,38)</f>
        <v>27</v>
      </c>
      <c r="AN266">
        <f>AN265+COUNTIF(전체당첨내역!$B266:$G266,39)</f>
        <v>38</v>
      </c>
      <c r="AO266">
        <f>AO265+COUNTIF(전체당첨내역!$B266:$G266,40)</f>
        <v>44</v>
      </c>
      <c r="AP266">
        <f>AP265+COUNTIF(전체당첨내역!$B266:$G266,41)</f>
        <v>29</v>
      </c>
      <c r="AQ266">
        <f>AQ265+COUNTIF(전체당첨내역!$B266:$G266,42)</f>
        <v>38</v>
      </c>
      <c r="AR266">
        <f>AR265+COUNTIF(전체당첨내역!$B266:$G266,43)</f>
        <v>34</v>
      </c>
      <c r="AS266">
        <f>AS265+COUNTIF(전체당첨내역!$B266:$G266,44)</f>
        <v>36</v>
      </c>
      <c r="AT266">
        <f>AT265+COUNTIF(전체당첨내역!$B266:$G266,45)</f>
        <v>34</v>
      </c>
    </row>
    <row r="267" spans="1:46" ht="16.5" customHeight="1">
      <c r="A267">
        <v>266</v>
      </c>
      <c r="B267">
        <f>B266+COUNTIF(전체당첨내역!$B267:$G267,1)</f>
        <v>37</v>
      </c>
      <c r="C267">
        <f>C266+COUNTIF(전체당첨내역!$B267:$G267,2)</f>
        <v>40</v>
      </c>
      <c r="D267">
        <f>D266+COUNTIF(전체당첨내역!$B267:$G267,3)</f>
        <v>41</v>
      </c>
      <c r="E267">
        <f>E266+COUNTIF(전체당첨내역!$B267:$G267,4)</f>
        <v>42</v>
      </c>
      <c r="F267">
        <f>F266+COUNTIF(전체당첨내역!$B267:$G267,5)</f>
        <v>36</v>
      </c>
      <c r="G267">
        <f>G266+COUNTIF(전체당첨내역!$B267:$G267,6)</f>
        <v>34</v>
      </c>
      <c r="H267">
        <f>H266+COUNTIF(전체당첨내역!$B267:$G267,7)</f>
        <v>36</v>
      </c>
      <c r="I267">
        <f>I266+COUNTIF(전체당첨내역!$B267:$G267,8)</f>
        <v>31</v>
      </c>
      <c r="J267">
        <f>J266+COUNTIF(전체당첨내역!$B267:$G267,9)</f>
        <v>26</v>
      </c>
      <c r="K267">
        <f>K266+COUNTIF(전체당첨내역!$B267:$G267,10)</f>
        <v>32</v>
      </c>
      <c r="L267">
        <f>L266+COUNTIF(전체당첨내역!$B267:$G267,11)</f>
        <v>37</v>
      </c>
      <c r="M267">
        <f>M266+COUNTIF(전체당첨내역!$B267:$G267,12)</f>
        <v>30</v>
      </c>
      <c r="N267">
        <f>N266+COUNTIF(전체당첨내역!$B267:$G267,13)</f>
        <v>33</v>
      </c>
      <c r="O267">
        <f>O266+COUNTIF(전체당첨내역!$B267:$G267,14)</f>
        <v>37</v>
      </c>
      <c r="P267">
        <f>P266+COUNTIF(전체당첨내역!$B267:$G267,15)</f>
        <v>31</v>
      </c>
      <c r="Q267">
        <f>Q266+COUNTIF(전체당첨내역!$B267:$G267,16)</f>
        <v>33</v>
      </c>
      <c r="R267">
        <f>R266+COUNTIF(전체당첨내역!$B267:$G267,17)</f>
        <v>38</v>
      </c>
      <c r="S267">
        <f>S266+COUNTIF(전체당첨내역!$B267:$G267,18)</f>
        <v>38</v>
      </c>
      <c r="T267">
        <f>T266+COUNTIF(전체당첨내역!$B267:$G267,19)</f>
        <v>40</v>
      </c>
      <c r="U267">
        <f>U266+COUNTIF(전체당첨내역!$B267:$G267,20)</f>
        <v>36</v>
      </c>
      <c r="V267">
        <f>V266+COUNTIF(전체당첨내역!$B267:$G267,21)</f>
        <v>35</v>
      </c>
      <c r="W267">
        <f>W266+COUNTIF(전체당첨내역!$B267:$G267,22)</f>
        <v>27</v>
      </c>
      <c r="X267">
        <f>X266+COUNTIF(전체당첨내역!$B267:$G267,23)</f>
        <v>32</v>
      </c>
      <c r="Y267">
        <f>Y266+COUNTIF(전체당첨내역!$B267:$G267,24)</f>
        <v>34</v>
      </c>
      <c r="Z267">
        <f>Z266+COUNTIF(전체당첨내역!$B267:$G267,25)</f>
        <v>40</v>
      </c>
      <c r="AA267">
        <f>AA266+COUNTIF(전체당첨내역!$B267:$G267,26)</f>
        <v>37</v>
      </c>
      <c r="AB267">
        <f>AB266+COUNTIF(전체당첨내역!$B267:$G267,27)</f>
        <v>39</v>
      </c>
      <c r="AC267">
        <f>AC266+COUNTIF(전체당첨내역!$B267:$G267,28)</f>
        <v>30</v>
      </c>
      <c r="AD267">
        <f>AD266+COUNTIF(전체당첨내역!$B267:$G267,29)</f>
        <v>31</v>
      </c>
      <c r="AE267">
        <f>AE266+COUNTIF(전체당첨내역!$B267:$G267,30)</f>
        <v>34</v>
      </c>
      <c r="AF267">
        <f>AF266+COUNTIF(전체당첨내역!$B267:$G267,31)</f>
        <v>38</v>
      </c>
      <c r="AG267">
        <f>AG266+COUNTIF(전체당첨내역!$B267:$G267,32)</f>
        <v>30</v>
      </c>
      <c r="AH267">
        <f>AH266+COUNTIF(전체당첨내역!$B267:$G267,33)</f>
        <v>36</v>
      </c>
      <c r="AI267">
        <f>AI266+COUNTIF(전체당첨내역!$B267:$G267,34)</f>
        <v>38</v>
      </c>
      <c r="AJ267">
        <f>AJ266+COUNTIF(전체당첨내역!$B267:$G267,35)</f>
        <v>37</v>
      </c>
      <c r="AK267">
        <f>AK266+COUNTIF(전체당첨내역!$B267:$G267,36)</f>
        <v>42</v>
      </c>
      <c r="AL267">
        <f>AL266+COUNTIF(전체당첨내역!$B267:$G267,37)</f>
        <v>47</v>
      </c>
      <c r="AM267">
        <f>AM266+COUNTIF(전체당첨내역!$B267:$G267,38)</f>
        <v>27</v>
      </c>
      <c r="AN267">
        <f>AN266+COUNTIF(전체당첨내역!$B267:$G267,39)</f>
        <v>38</v>
      </c>
      <c r="AO267">
        <f>AO266+COUNTIF(전체당첨내역!$B267:$G267,40)</f>
        <v>44</v>
      </c>
      <c r="AP267">
        <f>AP266+COUNTIF(전체당첨내역!$B267:$G267,41)</f>
        <v>29</v>
      </c>
      <c r="AQ267">
        <f>AQ266+COUNTIF(전체당첨내역!$B267:$G267,42)</f>
        <v>39</v>
      </c>
      <c r="AR267">
        <f>AR266+COUNTIF(전체당첨내역!$B267:$G267,43)</f>
        <v>34</v>
      </c>
      <c r="AS267">
        <f>AS266+COUNTIF(전체당첨내역!$B267:$G267,44)</f>
        <v>36</v>
      </c>
      <c r="AT267">
        <f>AT266+COUNTIF(전체당첨내역!$B267:$G267,45)</f>
        <v>34</v>
      </c>
    </row>
    <row r="268" spans="1:46" ht="16.5" customHeight="1">
      <c r="A268">
        <v>267</v>
      </c>
      <c r="B268">
        <f>B267+COUNTIF(전체당첨내역!$B268:$G268,1)</f>
        <v>37</v>
      </c>
      <c r="C268">
        <f>C267+COUNTIF(전체당첨내역!$B268:$G268,2)</f>
        <v>40</v>
      </c>
      <c r="D268">
        <f>D267+COUNTIF(전체당첨내역!$B268:$G268,3)</f>
        <v>41</v>
      </c>
      <c r="E268">
        <f>E267+COUNTIF(전체당첨내역!$B268:$G268,4)</f>
        <v>42</v>
      </c>
      <c r="F268">
        <f>F267+COUNTIF(전체당첨내역!$B268:$G268,5)</f>
        <v>36</v>
      </c>
      <c r="G268">
        <f>G267+COUNTIF(전체당첨내역!$B268:$G268,6)</f>
        <v>34</v>
      </c>
      <c r="H268">
        <f>H267+COUNTIF(전체당첨내역!$B268:$G268,7)</f>
        <v>37</v>
      </c>
      <c r="I268">
        <f>I267+COUNTIF(전체당첨내역!$B268:$G268,8)</f>
        <v>32</v>
      </c>
      <c r="J268">
        <f>J267+COUNTIF(전체당첨내역!$B268:$G268,9)</f>
        <v>26</v>
      </c>
      <c r="K268">
        <f>K267+COUNTIF(전체당첨내역!$B268:$G268,10)</f>
        <v>32</v>
      </c>
      <c r="L268">
        <f>L267+COUNTIF(전체당첨내역!$B268:$G268,11)</f>
        <v>37</v>
      </c>
      <c r="M268">
        <f>M267+COUNTIF(전체당첨내역!$B268:$G268,12)</f>
        <v>30</v>
      </c>
      <c r="N268">
        <f>N267+COUNTIF(전체당첨내역!$B268:$G268,13)</f>
        <v>33</v>
      </c>
      <c r="O268">
        <f>O267+COUNTIF(전체당첨내역!$B268:$G268,14)</f>
        <v>37</v>
      </c>
      <c r="P268">
        <f>P267+COUNTIF(전체당첨내역!$B268:$G268,15)</f>
        <v>31</v>
      </c>
      <c r="Q268">
        <f>Q267+COUNTIF(전체당첨내역!$B268:$G268,16)</f>
        <v>33</v>
      </c>
      <c r="R268">
        <f>R267+COUNTIF(전체당첨내역!$B268:$G268,17)</f>
        <v>38</v>
      </c>
      <c r="S268">
        <f>S267+COUNTIF(전체당첨내역!$B268:$G268,18)</f>
        <v>38</v>
      </c>
      <c r="T268">
        <f>T267+COUNTIF(전체당첨내역!$B268:$G268,19)</f>
        <v>40</v>
      </c>
      <c r="U268">
        <f>U267+COUNTIF(전체당첨내역!$B268:$G268,20)</f>
        <v>36</v>
      </c>
      <c r="V268">
        <f>V267+COUNTIF(전체당첨내역!$B268:$G268,21)</f>
        <v>35</v>
      </c>
      <c r="W268">
        <f>W267+COUNTIF(전체당첨내역!$B268:$G268,22)</f>
        <v>27</v>
      </c>
      <c r="X268">
        <f>X267+COUNTIF(전체당첨내역!$B268:$G268,23)</f>
        <v>32</v>
      </c>
      <c r="Y268">
        <f>Y267+COUNTIF(전체당첨내역!$B268:$G268,24)</f>
        <v>35</v>
      </c>
      <c r="Z268">
        <f>Z267+COUNTIF(전체당첨내역!$B268:$G268,25)</f>
        <v>40</v>
      </c>
      <c r="AA268">
        <f>AA267+COUNTIF(전체당첨내역!$B268:$G268,26)</f>
        <v>37</v>
      </c>
      <c r="AB268">
        <f>AB267+COUNTIF(전체당첨내역!$B268:$G268,27)</f>
        <v>39</v>
      </c>
      <c r="AC268">
        <f>AC267+COUNTIF(전체당첨내역!$B268:$G268,28)</f>
        <v>30</v>
      </c>
      <c r="AD268">
        <f>AD267+COUNTIF(전체당첨내역!$B268:$G268,29)</f>
        <v>31</v>
      </c>
      <c r="AE268">
        <f>AE267+COUNTIF(전체당첨내역!$B268:$G268,30)</f>
        <v>34</v>
      </c>
      <c r="AF268">
        <f>AF267+COUNTIF(전체당첨내역!$B268:$G268,31)</f>
        <v>38</v>
      </c>
      <c r="AG268">
        <f>AG267+COUNTIF(전체당첨내역!$B268:$G268,32)</f>
        <v>30</v>
      </c>
      <c r="AH268">
        <f>AH267+COUNTIF(전체당첨내역!$B268:$G268,33)</f>
        <v>36</v>
      </c>
      <c r="AI268">
        <f>AI267+COUNTIF(전체당첨내역!$B268:$G268,34)</f>
        <v>39</v>
      </c>
      <c r="AJ268">
        <f>AJ267+COUNTIF(전체당첨내역!$B268:$G268,35)</f>
        <v>37</v>
      </c>
      <c r="AK268">
        <f>AK267+COUNTIF(전체당첨내역!$B268:$G268,36)</f>
        <v>43</v>
      </c>
      <c r="AL268">
        <f>AL267+COUNTIF(전체당첨내역!$B268:$G268,37)</f>
        <v>47</v>
      </c>
      <c r="AM268">
        <f>AM267+COUNTIF(전체당첨내역!$B268:$G268,38)</f>
        <v>27</v>
      </c>
      <c r="AN268">
        <f>AN267+COUNTIF(전체당첨내역!$B268:$G268,39)</f>
        <v>38</v>
      </c>
      <c r="AO268">
        <f>AO267+COUNTIF(전체당첨내역!$B268:$G268,40)</f>
        <v>44</v>
      </c>
      <c r="AP268">
        <f>AP267+COUNTIF(전체당첨내역!$B268:$G268,41)</f>
        <v>30</v>
      </c>
      <c r="AQ268">
        <f>AQ267+COUNTIF(전체당첨내역!$B268:$G268,42)</f>
        <v>39</v>
      </c>
      <c r="AR268">
        <f>AR267+COUNTIF(전체당첨내역!$B268:$G268,43)</f>
        <v>34</v>
      </c>
      <c r="AS268">
        <f>AS267+COUNTIF(전체당첨내역!$B268:$G268,44)</f>
        <v>36</v>
      </c>
      <c r="AT268">
        <f>AT267+COUNTIF(전체당첨내역!$B268:$G268,45)</f>
        <v>34</v>
      </c>
    </row>
    <row r="269" spans="1:46" ht="16.5" customHeight="1">
      <c r="A269">
        <v>268</v>
      </c>
      <c r="B269">
        <f>B268+COUNTIF(전체당첨내역!$B269:$G269,1)</f>
        <v>37</v>
      </c>
      <c r="C269">
        <f>C268+COUNTIF(전체당첨내역!$B269:$G269,2)</f>
        <v>40</v>
      </c>
      <c r="D269">
        <f>D268+COUNTIF(전체당첨내역!$B269:$G269,3)</f>
        <v>42</v>
      </c>
      <c r="E269">
        <f>E268+COUNTIF(전체당첨내역!$B269:$G269,4)</f>
        <v>42</v>
      </c>
      <c r="F269">
        <f>F268+COUNTIF(전체당첨내역!$B269:$G269,5)</f>
        <v>36</v>
      </c>
      <c r="G269">
        <f>G268+COUNTIF(전체당첨내역!$B269:$G269,6)</f>
        <v>34</v>
      </c>
      <c r="H269">
        <f>H268+COUNTIF(전체당첨내역!$B269:$G269,7)</f>
        <v>37</v>
      </c>
      <c r="I269">
        <f>I268+COUNTIF(전체당첨내역!$B269:$G269,8)</f>
        <v>32</v>
      </c>
      <c r="J269">
        <f>J268+COUNTIF(전체당첨내역!$B269:$G269,9)</f>
        <v>26</v>
      </c>
      <c r="K269">
        <f>K268+COUNTIF(전체당첨내역!$B269:$G269,10)</f>
        <v>33</v>
      </c>
      <c r="L269">
        <f>L268+COUNTIF(전체당첨내역!$B269:$G269,11)</f>
        <v>37</v>
      </c>
      <c r="M269">
        <f>M268+COUNTIF(전체당첨내역!$B269:$G269,12)</f>
        <v>30</v>
      </c>
      <c r="N269">
        <f>N268+COUNTIF(전체당첨내역!$B269:$G269,13)</f>
        <v>33</v>
      </c>
      <c r="O269">
        <f>O268+COUNTIF(전체당첨내역!$B269:$G269,14)</f>
        <v>37</v>
      </c>
      <c r="P269">
        <f>P268+COUNTIF(전체당첨내역!$B269:$G269,15)</f>
        <v>31</v>
      </c>
      <c r="Q269">
        <f>Q268+COUNTIF(전체당첨내역!$B269:$G269,16)</f>
        <v>33</v>
      </c>
      <c r="R269">
        <f>R268+COUNTIF(전체당첨내역!$B269:$G269,17)</f>
        <v>38</v>
      </c>
      <c r="S269">
        <f>S268+COUNTIF(전체당첨내역!$B269:$G269,18)</f>
        <v>38</v>
      </c>
      <c r="T269">
        <f>T268+COUNTIF(전체당첨내역!$B269:$G269,19)</f>
        <v>41</v>
      </c>
      <c r="U269">
        <f>U268+COUNTIF(전체당첨내역!$B269:$G269,20)</f>
        <v>36</v>
      </c>
      <c r="V269">
        <f>V268+COUNTIF(전체당첨내역!$B269:$G269,21)</f>
        <v>35</v>
      </c>
      <c r="W269">
        <f>W268+COUNTIF(전체당첨내역!$B269:$G269,22)</f>
        <v>27</v>
      </c>
      <c r="X269">
        <f>X268+COUNTIF(전체당첨내역!$B269:$G269,23)</f>
        <v>32</v>
      </c>
      <c r="Y269">
        <f>Y268+COUNTIF(전체당첨내역!$B269:$G269,24)</f>
        <v>36</v>
      </c>
      <c r="Z269">
        <f>Z268+COUNTIF(전체당첨내역!$B269:$G269,25)</f>
        <v>40</v>
      </c>
      <c r="AA269">
        <f>AA268+COUNTIF(전체당첨내역!$B269:$G269,26)</f>
        <v>37</v>
      </c>
      <c r="AB269">
        <f>AB268+COUNTIF(전체당첨내역!$B269:$G269,27)</f>
        <v>39</v>
      </c>
      <c r="AC269">
        <f>AC268+COUNTIF(전체당첨내역!$B269:$G269,28)</f>
        <v>30</v>
      </c>
      <c r="AD269">
        <f>AD268+COUNTIF(전체당첨내역!$B269:$G269,29)</f>
        <v>31</v>
      </c>
      <c r="AE269">
        <f>AE268+COUNTIF(전체당첨내역!$B269:$G269,30)</f>
        <v>34</v>
      </c>
      <c r="AF269">
        <f>AF268+COUNTIF(전체당첨내역!$B269:$G269,31)</f>
        <v>38</v>
      </c>
      <c r="AG269">
        <f>AG268+COUNTIF(전체당첨내역!$B269:$G269,32)</f>
        <v>31</v>
      </c>
      <c r="AH269">
        <f>AH268+COUNTIF(전체당첨내역!$B269:$G269,33)</f>
        <v>36</v>
      </c>
      <c r="AI269">
        <f>AI268+COUNTIF(전체당첨내역!$B269:$G269,34)</f>
        <v>39</v>
      </c>
      <c r="AJ269">
        <f>AJ268+COUNTIF(전체당첨내역!$B269:$G269,35)</f>
        <v>37</v>
      </c>
      <c r="AK269">
        <f>AK268+COUNTIF(전체당첨내역!$B269:$G269,36)</f>
        <v>43</v>
      </c>
      <c r="AL269">
        <f>AL268+COUNTIF(전체당첨내역!$B269:$G269,37)</f>
        <v>47</v>
      </c>
      <c r="AM269">
        <f>AM268+COUNTIF(전체당첨내역!$B269:$G269,38)</f>
        <v>27</v>
      </c>
      <c r="AN269">
        <f>AN268+COUNTIF(전체당첨내역!$B269:$G269,39)</f>
        <v>38</v>
      </c>
      <c r="AO269">
        <f>AO268+COUNTIF(전체당첨내역!$B269:$G269,40)</f>
        <v>44</v>
      </c>
      <c r="AP269">
        <f>AP268+COUNTIF(전체당첨내역!$B269:$G269,41)</f>
        <v>30</v>
      </c>
      <c r="AQ269">
        <f>AQ268+COUNTIF(전체당첨내역!$B269:$G269,42)</f>
        <v>39</v>
      </c>
      <c r="AR269">
        <f>AR268+COUNTIF(전체당첨내역!$B269:$G269,43)</f>
        <v>34</v>
      </c>
      <c r="AS269">
        <f>AS268+COUNTIF(전체당첨내역!$B269:$G269,44)</f>
        <v>36</v>
      </c>
      <c r="AT269">
        <f>AT268+COUNTIF(전체당첨내역!$B269:$G269,45)</f>
        <v>35</v>
      </c>
    </row>
    <row r="270" spans="1:46" ht="16.5" customHeight="1">
      <c r="A270">
        <v>269</v>
      </c>
      <c r="B270">
        <f>B269+COUNTIF(전체당첨내역!$B270:$G270,1)</f>
        <v>37</v>
      </c>
      <c r="C270">
        <f>C269+COUNTIF(전체당첨내역!$B270:$G270,2)</f>
        <v>40</v>
      </c>
      <c r="D270">
        <f>D269+COUNTIF(전체당첨내역!$B270:$G270,3)</f>
        <v>42</v>
      </c>
      <c r="E270">
        <f>E269+COUNTIF(전체당첨내역!$B270:$G270,4)</f>
        <v>42</v>
      </c>
      <c r="F270">
        <f>F269+COUNTIF(전체당첨내역!$B270:$G270,5)</f>
        <v>37</v>
      </c>
      <c r="G270">
        <f>G269+COUNTIF(전체당첨내역!$B270:$G270,6)</f>
        <v>34</v>
      </c>
      <c r="H270">
        <f>H269+COUNTIF(전체당첨내역!$B270:$G270,7)</f>
        <v>37</v>
      </c>
      <c r="I270">
        <f>I269+COUNTIF(전체당첨내역!$B270:$G270,8)</f>
        <v>32</v>
      </c>
      <c r="J270">
        <f>J269+COUNTIF(전체당첨내역!$B270:$G270,9)</f>
        <v>26</v>
      </c>
      <c r="K270">
        <f>K269+COUNTIF(전체당첨내역!$B270:$G270,10)</f>
        <v>33</v>
      </c>
      <c r="L270">
        <f>L269+COUNTIF(전체당첨내역!$B270:$G270,11)</f>
        <v>37</v>
      </c>
      <c r="M270">
        <f>M269+COUNTIF(전체당첨내역!$B270:$G270,12)</f>
        <v>30</v>
      </c>
      <c r="N270">
        <f>N269+COUNTIF(전체당첨내역!$B270:$G270,13)</f>
        <v>33</v>
      </c>
      <c r="O270">
        <f>O269+COUNTIF(전체당첨내역!$B270:$G270,14)</f>
        <v>37</v>
      </c>
      <c r="P270">
        <f>P269+COUNTIF(전체당첨내역!$B270:$G270,15)</f>
        <v>31</v>
      </c>
      <c r="Q270">
        <f>Q269+COUNTIF(전체당첨내역!$B270:$G270,16)</f>
        <v>33</v>
      </c>
      <c r="R270">
        <f>R269+COUNTIF(전체당첨내역!$B270:$G270,17)</f>
        <v>38</v>
      </c>
      <c r="S270">
        <f>S269+COUNTIF(전체당첨내역!$B270:$G270,18)</f>
        <v>39</v>
      </c>
      <c r="T270">
        <f>T269+COUNTIF(전체당첨내역!$B270:$G270,19)</f>
        <v>41</v>
      </c>
      <c r="U270">
        <f>U269+COUNTIF(전체당첨내역!$B270:$G270,20)</f>
        <v>37</v>
      </c>
      <c r="V270">
        <f>V269+COUNTIF(전체당첨내역!$B270:$G270,21)</f>
        <v>35</v>
      </c>
      <c r="W270">
        <f>W269+COUNTIF(전체당첨내역!$B270:$G270,22)</f>
        <v>27</v>
      </c>
      <c r="X270">
        <f>X269+COUNTIF(전체당첨내역!$B270:$G270,23)</f>
        <v>32</v>
      </c>
      <c r="Y270">
        <f>Y269+COUNTIF(전체당첨내역!$B270:$G270,24)</f>
        <v>36</v>
      </c>
      <c r="Z270">
        <f>Z269+COUNTIF(전체당첨내역!$B270:$G270,25)</f>
        <v>40</v>
      </c>
      <c r="AA270">
        <f>AA269+COUNTIF(전체당첨내역!$B270:$G270,26)</f>
        <v>37</v>
      </c>
      <c r="AB270">
        <f>AB269+COUNTIF(전체당첨내역!$B270:$G270,27)</f>
        <v>39</v>
      </c>
      <c r="AC270">
        <f>AC269+COUNTIF(전체당첨내역!$B270:$G270,28)</f>
        <v>30</v>
      </c>
      <c r="AD270">
        <f>AD269+COUNTIF(전체당첨내역!$B270:$G270,29)</f>
        <v>31</v>
      </c>
      <c r="AE270">
        <f>AE269+COUNTIF(전체당첨내역!$B270:$G270,30)</f>
        <v>34</v>
      </c>
      <c r="AF270">
        <f>AF269+COUNTIF(전체당첨내역!$B270:$G270,31)</f>
        <v>38</v>
      </c>
      <c r="AG270">
        <f>AG269+COUNTIF(전체당첨내역!$B270:$G270,32)</f>
        <v>31</v>
      </c>
      <c r="AH270">
        <f>AH269+COUNTIF(전체당첨내역!$B270:$G270,33)</f>
        <v>36</v>
      </c>
      <c r="AI270">
        <f>AI269+COUNTIF(전체당첨내역!$B270:$G270,34)</f>
        <v>39</v>
      </c>
      <c r="AJ270">
        <f>AJ269+COUNTIF(전체당첨내역!$B270:$G270,35)</f>
        <v>37</v>
      </c>
      <c r="AK270">
        <f>AK269+COUNTIF(전체당첨내역!$B270:$G270,36)</f>
        <v>44</v>
      </c>
      <c r="AL270">
        <f>AL269+COUNTIF(전체당첨내역!$B270:$G270,37)</f>
        <v>47</v>
      </c>
      <c r="AM270">
        <f>AM269+COUNTIF(전체당첨내역!$B270:$G270,38)</f>
        <v>27</v>
      </c>
      <c r="AN270">
        <f>AN269+COUNTIF(전체당첨내역!$B270:$G270,39)</f>
        <v>38</v>
      </c>
      <c r="AO270">
        <f>AO269+COUNTIF(전체당첨내역!$B270:$G270,40)</f>
        <v>44</v>
      </c>
      <c r="AP270">
        <f>AP269+COUNTIF(전체당첨내역!$B270:$G270,41)</f>
        <v>30</v>
      </c>
      <c r="AQ270">
        <f>AQ269+COUNTIF(전체당첨내역!$B270:$G270,42)</f>
        <v>40</v>
      </c>
      <c r="AR270">
        <f>AR269+COUNTIF(전체당첨내역!$B270:$G270,43)</f>
        <v>35</v>
      </c>
      <c r="AS270">
        <f>AS269+COUNTIF(전체당첨내역!$B270:$G270,44)</f>
        <v>36</v>
      </c>
      <c r="AT270">
        <f>AT269+COUNTIF(전체당첨내역!$B270:$G270,45)</f>
        <v>35</v>
      </c>
    </row>
    <row r="271" spans="1:46" ht="16.5" customHeight="1">
      <c r="A271">
        <v>270</v>
      </c>
      <c r="B271">
        <f>B270+COUNTIF(전체당첨내역!$B271:$G271,1)</f>
        <v>37</v>
      </c>
      <c r="C271">
        <f>C270+COUNTIF(전체당첨내역!$B271:$G271,2)</f>
        <v>40</v>
      </c>
      <c r="D271">
        <f>D270+COUNTIF(전체당첨내역!$B271:$G271,3)</f>
        <v>42</v>
      </c>
      <c r="E271">
        <f>E270+COUNTIF(전체당첨내역!$B271:$G271,4)</f>
        <v>42</v>
      </c>
      <c r="F271">
        <f>F270+COUNTIF(전체당첨내역!$B271:$G271,5)</f>
        <v>38</v>
      </c>
      <c r="G271">
        <f>G270+COUNTIF(전체당첨내역!$B271:$G271,6)</f>
        <v>34</v>
      </c>
      <c r="H271">
        <f>H270+COUNTIF(전체당첨내역!$B271:$G271,7)</f>
        <v>37</v>
      </c>
      <c r="I271">
        <f>I270+COUNTIF(전체당첨내역!$B271:$G271,8)</f>
        <v>32</v>
      </c>
      <c r="J271">
        <f>J270+COUNTIF(전체당첨내역!$B271:$G271,9)</f>
        <v>27</v>
      </c>
      <c r="K271">
        <f>K270+COUNTIF(전체당첨내역!$B271:$G271,10)</f>
        <v>33</v>
      </c>
      <c r="L271">
        <f>L270+COUNTIF(전체당첨내역!$B271:$G271,11)</f>
        <v>37</v>
      </c>
      <c r="M271">
        <f>M270+COUNTIF(전체당첨내역!$B271:$G271,12)</f>
        <v>31</v>
      </c>
      <c r="N271">
        <f>N270+COUNTIF(전체당첨내역!$B271:$G271,13)</f>
        <v>33</v>
      </c>
      <c r="O271">
        <f>O270+COUNTIF(전체당첨내역!$B271:$G271,14)</f>
        <v>37</v>
      </c>
      <c r="P271">
        <f>P270+COUNTIF(전체당첨내역!$B271:$G271,15)</f>
        <v>31</v>
      </c>
      <c r="Q271">
        <f>Q270+COUNTIF(전체당첨내역!$B271:$G271,16)</f>
        <v>33</v>
      </c>
      <c r="R271">
        <f>R270+COUNTIF(전체당첨내역!$B271:$G271,17)</f>
        <v>38</v>
      </c>
      <c r="S271">
        <f>S270+COUNTIF(전체당첨내역!$B271:$G271,18)</f>
        <v>39</v>
      </c>
      <c r="T271">
        <f>T270+COUNTIF(전체당첨내역!$B271:$G271,19)</f>
        <v>41</v>
      </c>
      <c r="U271">
        <f>U270+COUNTIF(전체당첨내역!$B271:$G271,20)</f>
        <v>38</v>
      </c>
      <c r="V271">
        <f>V270+COUNTIF(전체당첨내역!$B271:$G271,21)</f>
        <v>36</v>
      </c>
      <c r="W271">
        <f>W270+COUNTIF(전체당첨내역!$B271:$G271,22)</f>
        <v>27</v>
      </c>
      <c r="X271">
        <f>X270+COUNTIF(전체당첨내역!$B271:$G271,23)</f>
        <v>32</v>
      </c>
      <c r="Y271">
        <f>Y270+COUNTIF(전체당첨내역!$B271:$G271,24)</f>
        <v>36</v>
      </c>
      <c r="Z271">
        <f>Z270+COUNTIF(전체당첨내역!$B271:$G271,25)</f>
        <v>40</v>
      </c>
      <c r="AA271">
        <f>AA270+COUNTIF(전체당첨내역!$B271:$G271,26)</f>
        <v>38</v>
      </c>
      <c r="AB271">
        <f>AB270+COUNTIF(전체당첨내역!$B271:$G271,27)</f>
        <v>39</v>
      </c>
      <c r="AC271">
        <f>AC270+COUNTIF(전체당첨내역!$B271:$G271,28)</f>
        <v>30</v>
      </c>
      <c r="AD271">
        <f>AD270+COUNTIF(전체당첨내역!$B271:$G271,29)</f>
        <v>31</v>
      </c>
      <c r="AE271">
        <f>AE270+COUNTIF(전체당첨내역!$B271:$G271,30)</f>
        <v>34</v>
      </c>
      <c r="AF271">
        <f>AF270+COUNTIF(전체당첨내역!$B271:$G271,31)</f>
        <v>38</v>
      </c>
      <c r="AG271">
        <f>AG270+COUNTIF(전체당첨내역!$B271:$G271,32)</f>
        <v>31</v>
      </c>
      <c r="AH271">
        <f>AH270+COUNTIF(전체당첨내역!$B271:$G271,33)</f>
        <v>36</v>
      </c>
      <c r="AI271">
        <f>AI270+COUNTIF(전체당첨내역!$B271:$G271,34)</f>
        <v>39</v>
      </c>
      <c r="AJ271">
        <f>AJ270+COUNTIF(전체당첨내역!$B271:$G271,35)</f>
        <v>37</v>
      </c>
      <c r="AK271">
        <f>AK270+COUNTIF(전체당첨내역!$B271:$G271,36)</f>
        <v>44</v>
      </c>
      <c r="AL271">
        <f>AL270+COUNTIF(전체당첨내역!$B271:$G271,37)</f>
        <v>47</v>
      </c>
      <c r="AM271">
        <f>AM270+COUNTIF(전체당첨내역!$B271:$G271,38)</f>
        <v>27</v>
      </c>
      <c r="AN271">
        <f>AN270+COUNTIF(전체당첨내역!$B271:$G271,39)</f>
        <v>38</v>
      </c>
      <c r="AO271">
        <f>AO270+COUNTIF(전체당첨내역!$B271:$G271,40)</f>
        <v>44</v>
      </c>
      <c r="AP271">
        <f>AP270+COUNTIF(전체당첨내역!$B271:$G271,41)</f>
        <v>30</v>
      </c>
      <c r="AQ271">
        <f>AQ270+COUNTIF(전체당첨내역!$B271:$G271,42)</f>
        <v>40</v>
      </c>
      <c r="AR271">
        <f>AR270+COUNTIF(전체당첨내역!$B271:$G271,43)</f>
        <v>35</v>
      </c>
      <c r="AS271">
        <f>AS270+COUNTIF(전체당첨내역!$B271:$G271,44)</f>
        <v>36</v>
      </c>
      <c r="AT271">
        <f>AT270+COUNTIF(전체당첨내역!$B271:$G271,45)</f>
        <v>35</v>
      </c>
    </row>
    <row r="272" spans="1:46" ht="16.5" customHeight="1">
      <c r="A272">
        <v>271</v>
      </c>
      <c r="B272">
        <f>B271+COUNTIF(전체당첨내역!$B272:$G272,1)</f>
        <v>37</v>
      </c>
      <c r="C272">
        <f>C271+COUNTIF(전체당첨내역!$B272:$G272,2)</f>
        <v>40</v>
      </c>
      <c r="D272">
        <f>D271+COUNTIF(전체당첨내역!$B272:$G272,3)</f>
        <v>43</v>
      </c>
      <c r="E272">
        <f>E271+COUNTIF(전체당첨내역!$B272:$G272,4)</f>
        <v>42</v>
      </c>
      <c r="F272">
        <f>F271+COUNTIF(전체당첨내역!$B272:$G272,5)</f>
        <v>38</v>
      </c>
      <c r="G272">
        <f>G271+COUNTIF(전체당첨내역!$B272:$G272,6)</f>
        <v>34</v>
      </c>
      <c r="H272">
        <f>H271+COUNTIF(전체당첨내역!$B272:$G272,7)</f>
        <v>37</v>
      </c>
      <c r="I272">
        <f>I271+COUNTIF(전체당첨내역!$B272:$G272,8)</f>
        <v>33</v>
      </c>
      <c r="J272">
        <f>J271+COUNTIF(전체당첨내역!$B272:$G272,9)</f>
        <v>28</v>
      </c>
      <c r="K272">
        <f>K271+COUNTIF(전체당첨내역!$B272:$G272,10)</f>
        <v>33</v>
      </c>
      <c r="L272">
        <f>L271+COUNTIF(전체당첨내역!$B272:$G272,11)</f>
        <v>37</v>
      </c>
      <c r="M272">
        <f>M271+COUNTIF(전체당첨내역!$B272:$G272,12)</f>
        <v>31</v>
      </c>
      <c r="N272">
        <f>N271+COUNTIF(전체당첨내역!$B272:$G272,13)</f>
        <v>33</v>
      </c>
      <c r="O272">
        <f>O271+COUNTIF(전체당첨내역!$B272:$G272,14)</f>
        <v>37</v>
      </c>
      <c r="P272">
        <f>P271+COUNTIF(전체당첨내역!$B272:$G272,15)</f>
        <v>31</v>
      </c>
      <c r="Q272">
        <f>Q271+COUNTIF(전체당첨내역!$B272:$G272,16)</f>
        <v>33</v>
      </c>
      <c r="R272">
        <f>R271+COUNTIF(전체당첨내역!$B272:$G272,17)</f>
        <v>38</v>
      </c>
      <c r="S272">
        <f>S271+COUNTIF(전체당첨내역!$B272:$G272,18)</f>
        <v>39</v>
      </c>
      <c r="T272">
        <f>T271+COUNTIF(전체당첨내역!$B272:$G272,19)</f>
        <v>41</v>
      </c>
      <c r="U272">
        <f>U271+COUNTIF(전체당첨내역!$B272:$G272,20)</f>
        <v>38</v>
      </c>
      <c r="V272">
        <f>V271+COUNTIF(전체당첨내역!$B272:$G272,21)</f>
        <v>36</v>
      </c>
      <c r="W272">
        <f>W271+COUNTIF(전체당첨내역!$B272:$G272,22)</f>
        <v>27</v>
      </c>
      <c r="X272">
        <f>X271+COUNTIF(전체당첨내역!$B272:$G272,23)</f>
        <v>32</v>
      </c>
      <c r="Y272">
        <f>Y271+COUNTIF(전체당첨내역!$B272:$G272,24)</f>
        <v>36</v>
      </c>
      <c r="Z272">
        <f>Z271+COUNTIF(전체당첨내역!$B272:$G272,25)</f>
        <v>40</v>
      </c>
      <c r="AA272">
        <f>AA271+COUNTIF(전체당첨내역!$B272:$G272,26)</f>
        <v>38</v>
      </c>
      <c r="AB272">
        <f>AB271+COUNTIF(전체당첨내역!$B272:$G272,27)</f>
        <v>40</v>
      </c>
      <c r="AC272">
        <f>AC271+COUNTIF(전체당첨내역!$B272:$G272,28)</f>
        <v>30</v>
      </c>
      <c r="AD272">
        <f>AD271+COUNTIF(전체당첨내역!$B272:$G272,29)</f>
        <v>32</v>
      </c>
      <c r="AE272">
        <f>AE271+COUNTIF(전체당첨내역!$B272:$G272,30)</f>
        <v>34</v>
      </c>
      <c r="AF272">
        <f>AF271+COUNTIF(전체당첨내역!$B272:$G272,31)</f>
        <v>38</v>
      </c>
      <c r="AG272">
        <f>AG271+COUNTIF(전체당첨내역!$B272:$G272,32)</f>
        <v>31</v>
      </c>
      <c r="AH272">
        <f>AH271+COUNTIF(전체당첨내역!$B272:$G272,33)</f>
        <v>36</v>
      </c>
      <c r="AI272">
        <f>AI271+COUNTIF(전체당첨내역!$B272:$G272,34)</f>
        <v>39</v>
      </c>
      <c r="AJ272">
        <f>AJ271+COUNTIF(전체당첨내역!$B272:$G272,35)</f>
        <v>37</v>
      </c>
      <c r="AK272">
        <f>AK271+COUNTIF(전체당첨내역!$B272:$G272,36)</f>
        <v>44</v>
      </c>
      <c r="AL272">
        <f>AL271+COUNTIF(전체당첨내역!$B272:$G272,37)</f>
        <v>47</v>
      </c>
      <c r="AM272">
        <f>AM271+COUNTIF(전체당첨내역!$B272:$G272,38)</f>
        <v>27</v>
      </c>
      <c r="AN272">
        <f>AN271+COUNTIF(전체당첨내역!$B272:$G272,39)</f>
        <v>38</v>
      </c>
      <c r="AO272">
        <f>AO271+COUNTIF(전체당첨내역!$B272:$G272,40)</f>
        <v>45</v>
      </c>
      <c r="AP272">
        <f>AP271+COUNTIF(전체당첨내역!$B272:$G272,41)</f>
        <v>30</v>
      </c>
      <c r="AQ272">
        <f>AQ271+COUNTIF(전체당첨내역!$B272:$G272,42)</f>
        <v>40</v>
      </c>
      <c r="AR272">
        <f>AR271+COUNTIF(전체당첨내역!$B272:$G272,43)</f>
        <v>35</v>
      </c>
      <c r="AS272">
        <f>AS271+COUNTIF(전체당첨내역!$B272:$G272,44)</f>
        <v>36</v>
      </c>
      <c r="AT272">
        <f>AT271+COUNTIF(전체당첨내역!$B272:$G272,45)</f>
        <v>35</v>
      </c>
    </row>
    <row r="273" spans="1:46" ht="16.5" customHeight="1">
      <c r="A273">
        <v>272</v>
      </c>
      <c r="B273">
        <f>B272+COUNTIF(전체당첨내역!$B273:$G273,1)</f>
        <v>37</v>
      </c>
      <c r="C273">
        <f>C272+COUNTIF(전체당첨내역!$B273:$G273,2)</f>
        <v>40</v>
      </c>
      <c r="D273">
        <f>D272+COUNTIF(전체당첨내역!$B273:$G273,3)</f>
        <v>43</v>
      </c>
      <c r="E273">
        <f>E272+COUNTIF(전체당첨내역!$B273:$G273,4)</f>
        <v>42</v>
      </c>
      <c r="F273">
        <f>F272+COUNTIF(전체당첨내역!$B273:$G273,5)</f>
        <v>38</v>
      </c>
      <c r="G273">
        <f>G272+COUNTIF(전체당첨내역!$B273:$G273,6)</f>
        <v>34</v>
      </c>
      <c r="H273">
        <f>H272+COUNTIF(전체당첨내역!$B273:$G273,7)</f>
        <v>38</v>
      </c>
      <c r="I273">
        <f>I272+COUNTIF(전체당첨내역!$B273:$G273,8)</f>
        <v>33</v>
      </c>
      <c r="J273">
        <f>J272+COUNTIF(전체당첨내역!$B273:$G273,9)</f>
        <v>29</v>
      </c>
      <c r="K273">
        <f>K272+COUNTIF(전체당첨내역!$B273:$G273,10)</f>
        <v>33</v>
      </c>
      <c r="L273">
        <f>L272+COUNTIF(전체당첨내역!$B273:$G273,11)</f>
        <v>37</v>
      </c>
      <c r="M273">
        <f>M272+COUNTIF(전체당첨내역!$B273:$G273,12)</f>
        <v>32</v>
      </c>
      <c r="N273">
        <f>N272+COUNTIF(전체당첨내역!$B273:$G273,13)</f>
        <v>33</v>
      </c>
      <c r="O273">
        <f>O272+COUNTIF(전체당첨내역!$B273:$G273,14)</f>
        <v>37</v>
      </c>
      <c r="P273">
        <f>P272+COUNTIF(전체당첨내역!$B273:$G273,15)</f>
        <v>31</v>
      </c>
      <c r="Q273">
        <f>Q272+COUNTIF(전체당첨내역!$B273:$G273,16)</f>
        <v>33</v>
      </c>
      <c r="R273">
        <f>R272+COUNTIF(전체당첨내역!$B273:$G273,17)</f>
        <v>38</v>
      </c>
      <c r="S273">
        <f>S272+COUNTIF(전체당첨내역!$B273:$G273,18)</f>
        <v>39</v>
      </c>
      <c r="T273">
        <f>T272+COUNTIF(전체당첨내역!$B273:$G273,19)</f>
        <v>41</v>
      </c>
      <c r="U273">
        <f>U272+COUNTIF(전체당첨내역!$B273:$G273,20)</f>
        <v>38</v>
      </c>
      <c r="V273">
        <f>V272+COUNTIF(전체당첨내역!$B273:$G273,21)</f>
        <v>36</v>
      </c>
      <c r="W273">
        <f>W272+COUNTIF(전체당첨내역!$B273:$G273,22)</f>
        <v>27</v>
      </c>
      <c r="X273">
        <f>X272+COUNTIF(전체당첨내역!$B273:$G273,23)</f>
        <v>32</v>
      </c>
      <c r="Y273">
        <f>Y272+COUNTIF(전체당첨내역!$B273:$G273,24)</f>
        <v>36</v>
      </c>
      <c r="Z273">
        <f>Z272+COUNTIF(전체당첨내역!$B273:$G273,25)</f>
        <v>40</v>
      </c>
      <c r="AA273">
        <f>AA272+COUNTIF(전체당첨내역!$B273:$G273,26)</f>
        <v>38</v>
      </c>
      <c r="AB273">
        <f>AB272+COUNTIF(전체당첨내역!$B273:$G273,27)</f>
        <v>41</v>
      </c>
      <c r="AC273">
        <f>AC272+COUNTIF(전체당첨내역!$B273:$G273,28)</f>
        <v>30</v>
      </c>
      <c r="AD273">
        <f>AD272+COUNTIF(전체당첨내역!$B273:$G273,29)</f>
        <v>32</v>
      </c>
      <c r="AE273">
        <f>AE272+COUNTIF(전체당첨내역!$B273:$G273,30)</f>
        <v>34</v>
      </c>
      <c r="AF273">
        <f>AF272+COUNTIF(전체당첨내역!$B273:$G273,31)</f>
        <v>38</v>
      </c>
      <c r="AG273">
        <f>AG272+COUNTIF(전체당첨내역!$B273:$G273,32)</f>
        <v>31</v>
      </c>
      <c r="AH273">
        <f>AH272+COUNTIF(전체당첨내역!$B273:$G273,33)</f>
        <v>36</v>
      </c>
      <c r="AI273">
        <f>AI272+COUNTIF(전체당첨내역!$B273:$G273,34)</f>
        <v>39</v>
      </c>
      <c r="AJ273">
        <f>AJ272+COUNTIF(전체당첨내역!$B273:$G273,35)</f>
        <v>37</v>
      </c>
      <c r="AK273">
        <f>AK272+COUNTIF(전체당첨내역!$B273:$G273,36)</f>
        <v>44</v>
      </c>
      <c r="AL273">
        <f>AL272+COUNTIF(전체당첨내역!$B273:$G273,37)</f>
        <v>47</v>
      </c>
      <c r="AM273">
        <f>AM272+COUNTIF(전체당첨내역!$B273:$G273,38)</f>
        <v>27</v>
      </c>
      <c r="AN273">
        <f>AN272+COUNTIF(전체당첨내역!$B273:$G273,39)</f>
        <v>39</v>
      </c>
      <c r="AO273">
        <f>AO272+COUNTIF(전체당첨내역!$B273:$G273,40)</f>
        <v>45</v>
      </c>
      <c r="AP273">
        <f>AP272+COUNTIF(전체당첨내역!$B273:$G273,41)</f>
        <v>30</v>
      </c>
      <c r="AQ273">
        <f>AQ272+COUNTIF(전체당첨내역!$B273:$G273,42)</f>
        <v>40</v>
      </c>
      <c r="AR273">
        <f>AR272+COUNTIF(전체당첨내역!$B273:$G273,43)</f>
        <v>36</v>
      </c>
      <c r="AS273">
        <f>AS272+COUNTIF(전체당첨내역!$B273:$G273,44)</f>
        <v>36</v>
      </c>
      <c r="AT273">
        <f>AT272+COUNTIF(전체당첨내역!$B273:$G273,45)</f>
        <v>35</v>
      </c>
    </row>
    <row r="274" spans="1:46" ht="16.5" customHeight="1">
      <c r="A274">
        <v>273</v>
      </c>
      <c r="B274">
        <f>B273+COUNTIF(전체당첨내역!$B274:$G274,1)</f>
        <v>38</v>
      </c>
      <c r="C274">
        <f>C273+COUNTIF(전체당첨내역!$B274:$G274,2)</f>
        <v>40</v>
      </c>
      <c r="D274">
        <f>D273+COUNTIF(전체당첨내역!$B274:$G274,3)</f>
        <v>43</v>
      </c>
      <c r="E274">
        <f>E273+COUNTIF(전체당첨내역!$B274:$G274,4)</f>
        <v>42</v>
      </c>
      <c r="F274">
        <f>F273+COUNTIF(전체당첨내역!$B274:$G274,5)</f>
        <v>38</v>
      </c>
      <c r="G274">
        <f>G273+COUNTIF(전체당첨내역!$B274:$G274,6)</f>
        <v>34</v>
      </c>
      <c r="H274">
        <f>H273+COUNTIF(전체당첨내역!$B274:$G274,7)</f>
        <v>38</v>
      </c>
      <c r="I274">
        <f>I273+COUNTIF(전체당첨내역!$B274:$G274,8)</f>
        <v>34</v>
      </c>
      <c r="J274">
        <f>J273+COUNTIF(전체당첨내역!$B274:$G274,9)</f>
        <v>29</v>
      </c>
      <c r="K274">
        <f>K273+COUNTIF(전체당첨내역!$B274:$G274,10)</f>
        <v>33</v>
      </c>
      <c r="L274">
        <f>L273+COUNTIF(전체당첨내역!$B274:$G274,11)</f>
        <v>37</v>
      </c>
      <c r="M274">
        <f>M273+COUNTIF(전체당첨내역!$B274:$G274,12)</f>
        <v>32</v>
      </c>
      <c r="N274">
        <f>N273+COUNTIF(전체당첨내역!$B274:$G274,13)</f>
        <v>33</v>
      </c>
      <c r="O274">
        <f>O273+COUNTIF(전체당첨내역!$B274:$G274,14)</f>
        <v>37</v>
      </c>
      <c r="P274">
        <f>P273+COUNTIF(전체당첨내역!$B274:$G274,15)</f>
        <v>31</v>
      </c>
      <c r="Q274">
        <f>Q273+COUNTIF(전체당첨내역!$B274:$G274,16)</f>
        <v>33</v>
      </c>
      <c r="R274">
        <f>R273+COUNTIF(전체당첨내역!$B274:$G274,17)</f>
        <v>38</v>
      </c>
      <c r="S274">
        <f>S273+COUNTIF(전체당첨내역!$B274:$G274,18)</f>
        <v>39</v>
      </c>
      <c r="T274">
        <f>T273+COUNTIF(전체당첨내역!$B274:$G274,19)</f>
        <v>41</v>
      </c>
      <c r="U274">
        <f>U273+COUNTIF(전체당첨내역!$B274:$G274,20)</f>
        <v>38</v>
      </c>
      <c r="V274">
        <f>V273+COUNTIF(전체당첨내역!$B274:$G274,21)</f>
        <v>36</v>
      </c>
      <c r="W274">
        <f>W273+COUNTIF(전체당첨내역!$B274:$G274,22)</f>
        <v>27</v>
      </c>
      <c r="X274">
        <f>X273+COUNTIF(전체당첨내역!$B274:$G274,23)</f>
        <v>32</v>
      </c>
      <c r="Y274">
        <f>Y273+COUNTIF(전체당첨내역!$B274:$G274,24)</f>
        <v>37</v>
      </c>
      <c r="Z274">
        <f>Z273+COUNTIF(전체당첨내역!$B274:$G274,25)</f>
        <v>40</v>
      </c>
      <c r="AA274">
        <f>AA273+COUNTIF(전체당첨내역!$B274:$G274,26)</f>
        <v>38</v>
      </c>
      <c r="AB274">
        <f>AB273+COUNTIF(전체당첨내역!$B274:$G274,27)</f>
        <v>41</v>
      </c>
      <c r="AC274">
        <f>AC273+COUNTIF(전체당첨내역!$B274:$G274,28)</f>
        <v>30</v>
      </c>
      <c r="AD274">
        <f>AD273+COUNTIF(전체당첨내역!$B274:$G274,29)</f>
        <v>32</v>
      </c>
      <c r="AE274">
        <f>AE273+COUNTIF(전체당첨내역!$B274:$G274,30)</f>
        <v>34</v>
      </c>
      <c r="AF274">
        <f>AF273+COUNTIF(전체당첨내역!$B274:$G274,31)</f>
        <v>39</v>
      </c>
      <c r="AG274">
        <f>AG273+COUNTIF(전체당첨내역!$B274:$G274,32)</f>
        <v>31</v>
      </c>
      <c r="AH274">
        <f>AH273+COUNTIF(전체당첨내역!$B274:$G274,33)</f>
        <v>36</v>
      </c>
      <c r="AI274">
        <f>AI273+COUNTIF(전체당첨내역!$B274:$G274,34)</f>
        <v>40</v>
      </c>
      <c r="AJ274">
        <f>AJ273+COUNTIF(전체당첨내역!$B274:$G274,35)</f>
        <v>37</v>
      </c>
      <c r="AK274">
        <f>AK273+COUNTIF(전체당첨내역!$B274:$G274,36)</f>
        <v>44</v>
      </c>
      <c r="AL274">
        <f>AL273+COUNTIF(전체당첨내역!$B274:$G274,37)</f>
        <v>47</v>
      </c>
      <c r="AM274">
        <f>AM273+COUNTIF(전체당첨내역!$B274:$G274,38)</f>
        <v>27</v>
      </c>
      <c r="AN274">
        <f>AN273+COUNTIF(전체당첨내역!$B274:$G274,39)</f>
        <v>39</v>
      </c>
      <c r="AO274">
        <f>AO273+COUNTIF(전체당첨내역!$B274:$G274,40)</f>
        <v>45</v>
      </c>
      <c r="AP274">
        <f>AP273+COUNTIF(전체당첨내역!$B274:$G274,41)</f>
        <v>30</v>
      </c>
      <c r="AQ274">
        <f>AQ273+COUNTIF(전체당첨내역!$B274:$G274,42)</f>
        <v>40</v>
      </c>
      <c r="AR274">
        <f>AR273+COUNTIF(전체당첨내역!$B274:$G274,43)</f>
        <v>36</v>
      </c>
      <c r="AS274">
        <f>AS273+COUNTIF(전체당첨내역!$B274:$G274,44)</f>
        <v>37</v>
      </c>
      <c r="AT274">
        <f>AT273+COUNTIF(전체당첨내역!$B274:$G274,45)</f>
        <v>35</v>
      </c>
    </row>
    <row r="275" spans="1:46" ht="16.5" customHeight="1">
      <c r="A275">
        <v>274</v>
      </c>
      <c r="B275">
        <f>B274+COUNTIF(전체당첨내역!$B275:$G275,1)</f>
        <v>38</v>
      </c>
      <c r="C275">
        <f>C274+COUNTIF(전체당첨내역!$B275:$G275,2)</f>
        <v>40</v>
      </c>
      <c r="D275">
        <f>D274+COUNTIF(전체당첨내역!$B275:$G275,3)</f>
        <v>43</v>
      </c>
      <c r="E275">
        <f>E274+COUNTIF(전체당첨내역!$B275:$G275,4)</f>
        <v>42</v>
      </c>
      <c r="F275">
        <f>F274+COUNTIF(전체당첨내역!$B275:$G275,5)</f>
        <v>38</v>
      </c>
      <c r="G275">
        <f>G274+COUNTIF(전체당첨내역!$B275:$G275,6)</f>
        <v>34</v>
      </c>
      <c r="H275">
        <f>H274+COUNTIF(전체당첨내역!$B275:$G275,7)</f>
        <v>38</v>
      </c>
      <c r="I275">
        <f>I274+COUNTIF(전체당첨내역!$B275:$G275,8)</f>
        <v>34</v>
      </c>
      <c r="J275">
        <f>J274+COUNTIF(전체당첨내역!$B275:$G275,9)</f>
        <v>29</v>
      </c>
      <c r="K275">
        <f>K274+COUNTIF(전체당첨내역!$B275:$G275,10)</f>
        <v>33</v>
      </c>
      <c r="L275">
        <f>L274+COUNTIF(전체당첨내역!$B275:$G275,11)</f>
        <v>37</v>
      </c>
      <c r="M275">
        <f>M274+COUNTIF(전체당첨내역!$B275:$G275,12)</f>
        <v>32</v>
      </c>
      <c r="N275">
        <f>N274+COUNTIF(전체당첨내역!$B275:$G275,13)</f>
        <v>34</v>
      </c>
      <c r="O275">
        <f>O274+COUNTIF(전체당첨내역!$B275:$G275,14)</f>
        <v>38</v>
      </c>
      <c r="P275">
        <f>P274+COUNTIF(전체당첨내역!$B275:$G275,15)</f>
        <v>32</v>
      </c>
      <c r="Q275">
        <f>Q274+COUNTIF(전체당첨내역!$B275:$G275,16)</f>
        <v>33</v>
      </c>
      <c r="R275">
        <f>R274+COUNTIF(전체당첨내역!$B275:$G275,17)</f>
        <v>38</v>
      </c>
      <c r="S275">
        <f>S274+COUNTIF(전체당첨내역!$B275:$G275,18)</f>
        <v>39</v>
      </c>
      <c r="T275">
        <f>T274+COUNTIF(전체당첨내역!$B275:$G275,19)</f>
        <v>41</v>
      </c>
      <c r="U275">
        <f>U274+COUNTIF(전체당첨내역!$B275:$G275,20)</f>
        <v>38</v>
      </c>
      <c r="V275">
        <f>V274+COUNTIF(전체당첨내역!$B275:$G275,21)</f>
        <v>36</v>
      </c>
      <c r="W275">
        <f>W274+COUNTIF(전체당첨내역!$B275:$G275,22)</f>
        <v>27</v>
      </c>
      <c r="X275">
        <f>X274+COUNTIF(전체당첨내역!$B275:$G275,23)</f>
        <v>32</v>
      </c>
      <c r="Y275">
        <f>Y274+COUNTIF(전체당첨내역!$B275:$G275,24)</f>
        <v>37</v>
      </c>
      <c r="Z275">
        <f>Z274+COUNTIF(전체당첨내역!$B275:$G275,25)</f>
        <v>40</v>
      </c>
      <c r="AA275">
        <f>AA274+COUNTIF(전체당첨내역!$B275:$G275,26)</f>
        <v>39</v>
      </c>
      <c r="AB275">
        <f>AB274+COUNTIF(전체당첨내역!$B275:$G275,27)</f>
        <v>41</v>
      </c>
      <c r="AC275">
        <f>AC274+COUNTIF(전체당첨내역!$B275:$G275,28)</f>
        <v>30</v>
      </c>
      <c r="AD275">
        <f>AD274+COUNTIF(전체당첨내역!$B275:$G275,29)</f>
        <v>32</v>
      </c>
      <c r="AE275">
        <f>AE274+COUNTIF(전체당첨내역!$B275:$G275,30)</f>
        <v>34</v>
      </c>
      <c r="AF275">
        <f>AF274+COUNTIF(전체당첨내역!$B275:$G275,31)</f>
        <v>39</v>
      </c>
      <c r="AG275">
        <f>AG274+COUNTIF(전체당첨내역!$B275:$G275,32)</f>
        <v>31</v>
      </c>
      <c r="AH275">
        <f>AH274+COUNTIF(전체당첨내역!$B275:$G275,33)</f>
        <v>36</v>
      </c>
      <c r="AI275">
        <f>AI274+COUNTIF(전체당첨내역!$B275:$G275,34)</f>
        <v>40</v>
      </c>
      <c r="AJ275">
        <f>AJ274+COUNTIF(전체당첨내역!$B275:$G275,35)</f>
        <v>38</v>
      </c>
      <c r="AK275">
        <f>AK274+COUNTIF(전체당첨내역!$B275:$G275,36)</f>
        <v>44</v>
      </c>
      <c r="AL275">
        <f>AL274+COUNTIF(전체당첨내역!$B275:$G275,37)</f>
        <v>47</v>
      </c>
      <c r="AM275">
        <f>AM274+COUNTIF(전체당첨내역!$B275:$G275,38)</f>
        <v>27</v>
      </c>
      <c r="AN275">
        <f>AN274+COUNTIF(전체당첨내역!$B275:$G275,39)</f>
        <v>40</v>
      </c>
      <c r="AO275">
        <f>AO274+COUNTIF(전체당첨내역!$B275:$G275,40)</f>
        <v>45</v>
      </c>
      <c r="AP275">
        <f>AP274+COUNTIF(전체당첨내역!$B275:$G275,41)</f>
        <v>30</v>
      </c>
      <c r="AQ275">
        <f>AQ274+COUNTIF(전체당첨내역!$B275:$G275,42)</f>
        <v>40</v>
      </c>
      <c r="AR275">
        <f>AR274+COUNTIF(전체당첨내역!$B275:$G275,43)</f>
        <v>36</v>
      </c>
      <c r="AS275">
        <f>AS274+COUNTIF(전체당첨내역!$B275:$G275,44)</f>
        <v>37</v>
      </c>
      <c r="AT275">
        <f>AT274+COUNTIF(전체당첨내역!$B275:$G275,45)</f>
        <v>35</v>
      </c>
    </row>
    <row r="276" spans="1:46" ht="16.5" customHeight="1">
      <c r="A276">
        <v>275</v>
      </c>
      <c r="B276">
        <f>B275+COUNTIF(전체당첨내역!$B276:$G276,1)</f>
        <v>38</v>
      </c>
      <c r="C276">
        <f>C275+COUNTIF(전체당첨내역!$B276:$G276,2)</f>
        <v>40</v>
      </c>
      <c r="D276">
        <f>D275+COUNTIF(전체당첨내역!$B276:$G276,3)</f>
        <v>43</v>
      </c>
      <c r="E276">
        <f>E275+COUNTIF(전체당첨내역!$B276:$G276,4)</f>
        <v>42</v>
      </c>
      <c r="F276">
        <f>F275+COUNTIF(전체당첨내역!$B276:$G276,5)</f>
        <v>38</v>
      </c>
      <c r="G276">
        <f>G275+COUNTIF(전체당첨내역!$B276:$G276,6)</f>
        <v>34</v>
      </c>
      <c r="H276">
        <f>H275+COUNTIF(전체당첨내역!$B276:$G276,7)</f>
        <v>38</v>
      </c>
      <c r="I276">
        <f>I275+COUNTIF(전체당첨내역!$B276:$G276,8)</f>
        <v>34</v>
      </c>
      <c r="J276">
        <f>J275+COUNTIF(전체당첨내역!$B276:$G276,9)</f>
        <v>29</v>
      </c>
      <c r="K276">
        <f>K275+COUNTIF(전체당첨내역!$B276:$G276,10)</f>
        <v>33</v>
      </c>
      <c r="L276">
        <f>L275+COUNTIF(전체당첨내역!$B276:$G276,11)</f>
        <v>37</v>
      </c>
      <c r="M276">
        <f>M275+COUNTIF(전체당첨내역!$B276:$G276,12)</f>
        <v>32</v>
      </c>
      <c r="N276">
        <f>N275+COUNTIF(전체당첨내역!$B276:$G276,13)</f>
        <v>34</v>
      </c>
      <c r="O276">
        <f>O275+COUNTIF(전체당첨내역!$B276:$G276,14)</f>
        <v>39</v>
      </c>
      <c r="P276">
        <f>P275+COUNTIF(전체당첨내역!$B276:$G276,15)</f>
        <v>32</v>
      </c>
      <c r="Q276">
        <f>Q275+COUNTIF(전체당첨내역!$B276:$G276,16)</f>
        <v>33</v>
      </c>
      <c r="R276">
        <f>R275+COUNTIF(전체당첨내역!$B276:$G276,17)</f>
        <v>38</v>
      </c>
      <c r="S276">
        <f>S275+COUNTIF(전체당첨내역!$B276:$G276,18)</f>
        <v>39</v>
      </c>
      <c r="T276">
        <f>T275+COUNTIF(전체당첨내역!$B276:$G276,19)</f>
        <v>42</v>
      </c>
      <c r="U276">
        <f>U275+COUNTIF(전체당첨내역!$B276:$G276,20)</f>
        <v>39</v>
      </c>
      <c r="V276">
        <f>V275+COUNTIF(전체당첨내역!$B276:$G276,21)</f>
        <v>36</v>
      </c>
      <c r="W276">
        <f>W275+COUNTIF(전체당첨내역!$B276:$G276,22)</f>
        <v>27</v>
      </c>
      <c r="X276">
        <f>X275+COUNTIF(전체당첨내역!$B276:$G276,23)</f>
        <v>32</v>
      </c>
      <c r="Y276">
        <f>Y275+COUNTIF(전체당첨내역!$B276:$G276,24)</f>
        <v>37</v>
      </c>
      <c r="Z276">
        <f>Z275+COUNTIF(전체당첨내역!$B276:$G276,25)</f>
        <v>40</v>
      </c>
      <c r="AA276">
        <f>AA275+COUNTIF(전체당첨내역!$B276:$G276,26)</f>
        <v>39</v>
      </c>
      <c r="AB276">
        <f>AB275+COUNTIF(전체당첨내역!$B276:$G276,27)</f>
        <v>41</v>
      </c>
      <c r="AC276">
        <f>AC275+COUNTIF(전체당첨내역!$B276:$G276,28)</f>
        <v>30</v>
      </c>
      <c r="AD276">
        <f>AD275+COUNTIF(전체당첨내역!$B276:$G276,29)</f>
        <v>32</v>
      </c>
      <c r="AE276">
        <f>AE275+COUNTIF(전체당첨내역!$B276:$G276,30)</f>
        <v>34</v>
      </c>
      <c r="AF276">
        <f>AF275+COUNTIF(전체당첨내역!$B276:$G276,31)</f>
        <v>39</v>
      </c>
      <c r="AG276">
        <f>AG275+COUNTIF(전체당첨내역!$B276:$G276,32)</f>
        <v>31</v>
      </c>
      <c r="AH276">
        <f>AH275+COUNTIF(전체당첨내역!$B276:$G276,33)</f>
        <v>36</v>
      </c>
      <c r="AI276">
        <f>AI275+COUNTIF(전체당첨내역!$B276:$G276,34)</f>
        <v>40</v>
      </c>
      <c r="AJ276">
        <f>AJ275+COUNTIF(전체당첨내역!$B276:$G276,35)</f>
        <v>39</v>
      </c>
      <c r="AK276">
        <f>AK275+COUNTIF(전체당첨내역!$B276:$G276,36)</f>
        <v>44</v>
      </c>
      <c r="AL276">
        <f>AL275+COUNTIF(전체당첨내역!$B276:$G276,37)</f>
        <v>47</v>
      </c>
      <c r="AM276">
        <f>AM275+COUNTIF(전체당첨내역!$B276:$G276,38)</f>
        <v>28</v>
      </c>
      <c r="AN276">
        <f>AN275+COUNTIF(전체당첨내역!$B276:$G276,39)</f>
        <v>40</v>
      </c>
      <c r="AO276">
        <f>AO275+COUNTIF(전체당첨내역!$B276:$G276,40)</f>
        <v>46</v>
      </c>
      <c r="AP276">
        <f>AP275+COUNTIF(전체당첨내역!$B276:$G276,41)</f>
        <v>30</v>
      </c>
      <c r="AQ276">
        <f>AQ275+COUNTIF(전체당첨내역!$B276:$G276,42)</f>
        <v>40</v>
      </c>
      <c r="AR276">
        <f>AR275+COUNTIF(전체당첨내역!$B276:$G276,43)</f>
        <v>36</v>
      </c>
      <c r="AS276">
        <f>AS275+COUNTIF(전체당첨내역!$B276:$G276,44)</f>
        <v>37</v>
      </c>
      <c r="AT276">
        <f>AT275+COUNTIF(전체당첨내역!$B276:$G276,45)</f>
        <v>35</v>
      </c>
    </row>
    <row r="277" spans="1:46" ht="16.5" customHeight="1">
      <c r="A277">
        <v>276</v>
      </c>
      <c r="B277">
        <f>B276+COUNTIF(전체당첨내역!$B277:$G277,1)</f>
        <v>38</v>
      </c>
      <c r="C277">
        <f>C276+COUNTIF(전체당첨내역!$B277:$G277,2)</f>
        <v>40</v>
      </c>
      <c r="D277">
        <f>D276+COUNTIF(전체당첨내역!$B277:$G277,3)</f>
        <v>43</v>
      </c>
      <c r="E277">
        <f>E276+COUNTIF(전체당첨내역!$B277:$G277,4)</f>
        <v>43</v>
      </c>
      <c r="F277">
        <f>F276+COUNTIF(전체당첨내역!$B277:$G277,5)</f>
        <v>38</v>
      </c>
      <c r="G277">
        <f>G276+COUNTIF(전체당첨내역!$B277:$G277,6)</f>
        <v>34</v>
      </c>
      <c r="H277">
        <f>H276+COUNTIF(전체당첨내역!$B277:$G277,7)</f>
        <v>38</v>
      </c>
      <c r="I277">
        <f>I276+COUNTIF(전체당첨내역!$B277:$G277,8)</f>
        <v>34</v>
      </c>
      <c r="J277">
        <f>J276+COUNTIF(전체당첨내역!$B277:$G277,9)</f>
        <v>29</v>
      </c>
      <c r="K277">
        <f>K276+COUNTIF(전체당첨내역!$B277:$G277,10)</f>
        <v>33</v>
      </c>
      <c r="L277">
        <f>L276+COUNTIF(전체당첨내역!$B277:$G277,11)</f>
        <v>37</v>
      </c>
      <c r="M277">
        <f>M276+COUNTIF(전체당첨내역!$B277:$G277,12)</f>
        <v>32</v>
      </c>
      <c r="N277">
        <f>N276+COUNTIF(전체당첨내역!$B277:$G277,13)</f>
        <v>34</v>
      </c>
      <c r="O277">
        <f>O276+COUNTIF(전체당첨내역!$B277:$G277,14)</f>
        <v>39</v>
      </c>
      <c r="P277">
        <f>P276+COUNTIF(전체당첨내역!$B277:$G277,15)</f>
        <v>33</v>
      </c>
      <c r="Q277">
        <f>Q276+COUNTIF(전체당첨내역!$B277:$G277,16)</f>
        <v>33</v>
      </c>
      <c r="R277">
        <f>R276+COUNTIF(전체당첨내역!$B277:$G277,17)</f>
        <v>38</v>
      </c>
      <c r="S277">
        <f>S276+COUNTIF(전체당첨내역!$B277:$G277,18)</f>
        <v>39</v>
      </c>
      <c r="T277">
        <f>T276+COUNTIF(전체당첨내역!$B277:$G277,19)</f>
        <v>42</v>
      </c>
      <c r="U277">
        <f>U276+COUNTIF(전체당첨내역!$B277:$G277,20)</f>
        <v>39</v>
      </c>
      <c r="V277">
        <f>V276+COUNTIF(전체당첨내역!$B277:$G277,21)</f>
        <v>37</v>
      </c>
      <c r="W277">
        <f>W276+COUNTIF(전체당첨내역!$B277:$G277,22)</f>
        <v>27</v>
      </c>
      <c r="X277">
        <f>X276+COUNTIF(전체당첨내역!$B277:$G277,23)</f>
        <v>32</v>
      </c>
      <c r="Y277">
        <f>Y276+COUNTIF(전체당첨내역!$B277:$G277,24)</f>
        <v>37</v>
      </c>
      <c r="Z277">
        <f>Z276+COUNTIF(전체당첨내역!$B277:$G277,25)</f>
        <v>40</v>
      </c>
      <c r="AA277">
        <f>AA276+COUNTIF(전체당첨내역!$B277:$G277,26)</f>
        <v>39</v>
      </c>
      <c r="AB277">
        <f>AB276+COUNTIF(전체당첨내역!$B277:$G277,27)</f>
        <v>41</v>
      </c>
      <c r="AC277">
        <f>AC276+COUNTIF(전체당첨내역!$B277:$G277,28)</f>
        <v>30</v>
      </c>
      <c r="AD277">
        <f>AD276+COUNTIF(전체당첨내역!$B277:$G277,29)</f>
        <v>32</v>
      </c>
      <c r="AE277">
        <f>AE276+COUNTIF(전체당첨내역!$B277:$G277,30)</f>
        <v>34</v>
      </c>
      <c r="AF277">
        <f>AF276+COUNTIF(전체당첨내역!$B277:$G277,31)</f>
        <v>39</v>
      </c>
      <c r="AG277">
        <f>AG276+COUNTIF(전체당첨내역!$B277:$G277,32)</f>
        <v>31</v>
      </c>
      <c r="AH277">
        <f>AH276+COUNTIF(전체당첨내역!$B277:$G277,33)</f>
        <v>37</v>
      </c>
      <c r="AI277">
        <f>AI276+COUNTIF(전체당첨내역!$B277:$G277,34)</f>
        <v>40</v>
      </c>
      <c r="AJ277">
        <f>AJ276+COUNTIF(전체당첨내역!$B277:$G277,35)</f>
        <v>39</v>
      </c>
      <c r="AK277">
        <f>AK276+COUNTIF(전체당첨내역!$B277:$G277,36)</f>
        <v>44</v>
      </c>
      <c r="AL277">
        <f>AL276+COUNTIF(전체당첨내역!$B277:$G277,37)</f>
        <v>47</v>
      </c>
      <c r="AM277">
        <f>AM276+COUNTIF(전체당첨내역!$B277:$G277,38)</f>
        <v>28</v>
      </c>
      <c r="AN277">
        <f>AN276+COUNTIF(전체당첨내역!$B277:$G277,39)</f>
        <v>41</v>
      </c>
      <c r="AO277">
        <f>AO276+COUNTIF(전체당첨내역!$B277:$G277,40)</f>
        <v>46</v>
      </c>
      <c r="AP277">
        <f>AP276+COUNTIF(전체당첨내역!$B277:$G277,41)</f>
        <v>31</v>
      </c>
      <c r="AQ277">
        <f>AQ276+COUNTIF(전체당첨내역!$B277:$G277,42)</f>
        <v>40</v>
      </c>
      <c r="AR277">
        <f>AR276+COUNTIF(전체당첨내역!$B277:$G277,43)</f>
        <v>36</v>
      </c>
      <c r="AS277">
        <f>AS276+COUNTIF(전체당첨내역!$B277:$G277,44)</f>
        <v>37</v>
      </c>
      <c r="AT277">
        <f>AT276+COUNTIF(전체당첨내역!$B277:$G277,45)</f>
        <v>35</v>
      </c>
    </row>
    <row r="278" spans="1:46" ht="16.5" customHeight="1">
      <c r="A278">
        <v>277</v>
      </c>
      <c r="B278">
        <f>B277+COUNTIF(전체당첨내역!$B278:$G278,1)</f>
        <v>38</v>
      </c>
      <c r="C278">
        <f>C277+COUNTIF(전체당첨내역!$B278:$G278,2)</f>
        <v>40</v>
      </c>
      <c r="D278">
        <f>D277+COUNTIF(전체당첨내역!$B278:$G278,3)</f>
        <v>43</v>
      </c>
      <c r="E278">
        <f>E277+COUNTIF(전체당첨내역!$B278:$G278,4)</f>
        <v>43</v>
      </c>
      <c r="F278">
        <f>F277+COUNTIF(전체당첨내역!$B278:$G278,5)</f>
        <v>38</v>
      </c>
      <c r="G278">
        <f>G277+COUNTIF(전체당첨내역!$B278:$G278,6)</f>
        <v>34</v>
      </c>
      <c r="H278">
        <f>H277+COUNTIF(전체당첨내역!$B278:$G278,7)</f>
        <v>38</v>
      </c>
      <c r="I278">
        <f>I277+COUNTIF(전체당첨내역!$B278:$G278,8)</f>
        <v>34</v>
      </c>
      <c r="J278">
        <f>J277+COUNTIF(전체당첨내역!$B278:$G278,9)</f>
        <v>29</v>
      </c>
      <c r="K278">
        <f>K277+COUNTIF(전체당첨내역!$B278:$G278,10)</f>
        <v>34</v>
      </c>
      <c r="L278">
        <f>L277+COUNTIF(전체당첨내역!$B278:$G278,11)</f>
        <v>37</v>
      </c>
      <c r="M278">
        <f>M277+COUNTIF(전체당첨내역!$B278:$G278,12)</f>
        <v>33</v>
      </c>
      <c r="N278">
        <f>N277+COUNTIF(전체당첨내역!$B278:$G278,13)</f>
        <v>35</v>
      </c>
      <c r="O278">
        <f>O277+COUNTIF(전체당첨내역!$B278:$G278,14)</f>
        <v>39</v>
      </c>
      <c r="P278">
        <f>P277+COUNTIF(전체당첨내역!$B278:$G278,15)</f>
        <v>34</v>
      </c>
      <c r="Q278">
        <f>Q277+COUNTIF(전체당첨내역!$B278:$G278,16)</f>
        <v>33</v>
      </c>
      <c r="R278">
        <f>R277+COUNTIF(전체당첨내역!$B278:$G278,17)</f>
        <v>38</v>
      </c>
      <c r="S278">
        <f>S277+COUNTIF(전체당첨내역!$B278:$G278,18)</f>
        <v>39</v>
      </c>
      <c r="T278">
        <f>T277+COUNTIF(전체당첨내역!$B278:$G278,19)</f>
        <v>42</v>
      </c>
      <c r="U278">
        <f>U277+COUNTIF(전체당첨내역!$B278:$G278,20)</f>
        <v>39</v>
      </c>
      <c r="V278">
        <f>V277+COUNTIF(전체당첨내역!$B278:$G278,21)</f>
        <v>37</v>
      </c>
      <c r="W278">
        <f>W277+COUNTIF(전체당첨내역!$B278:$G278,22)</f>
        <v>27</v>
      </c>
      <c r="X278">
        <f>X277+COUNTIF(전체당첨내역!$B278:$G278,23)</f>
        <v>32</v>
      </c>
      <c r="Y278">
        <f>Y277+COUNTIF(전체당첨내역!$B278:$G278,24)</f>
        <v>37</v>
      </c>
      <c r="Z278">
        <f>Z277+COUNTIF(전체당첨내역!$B278:$G278,25)</f>
        <v>41</v>
      </c>
      <c r="AA278">
        <f>AA277+COUNTIF(전체당첨내역!$B278:$G278,26)</f>
        <v>39</v>
      </c>
      <c r="AB278">
        <f>AB277+COUNTIF(전체당첨내역!$B278:$G278,27)</f>
        <v>41</v>
      </c>
      <c r="AC278">
        <f>AC277+COUNTIF(전체당첨내역!$B278:$G278,28)</f>
        <v>30</v>
      </c>
      <c r="AD278">
        <f>AD277+COUNTIF(전체당첨내역!$B278:$G278,29)</f>
        <v>33</v>
      </c>
      <c r="AE278">
        <f>AE277+COUNTIF(전체당첨내역!$B278:$G278,30)</f>
        <v>34</v>
      </c>
      <c r="AF278">
        <f>AF277+COUNTIF(전체당첨내역!$B278:$G278,31)</f>
        <v>39</v>
      </c>
      <c r="AG278">
        <f>AG277+COUNTIF(전체당첨내역!$B278:$G278,32)</f>
        <v>31</v>
      </c>
      <c r="AH278">
        <f>AH277+COUNTIF(전체당첨내역!$B278:$G278,33)</f>
        <v>37</v>
      </c>
      <c r="AI278">
        <f>AI277+COUNTIF(전체당첨내역!$B278:$G278,34)</f>
        <v>40</v>
      </c>
      <c r="AJ278">
        <f>AJ277+COUNTIF(전체당첨내역!$B278:$G278,35)</f>
        <v>39</v>
      </c>
      <c r="AK278">
        <f>AK277+COUNTIF(전체당첨내역!$B278:$G278,36)</f>
        <v>44</v>
      </c>
      <c r="AL278">
        <f>AL277+COUNTIF(전체당첨내역!$B278:$G278,37)</f>
        <v>47</v>
      </c>
      <c r="AM278">
        <f>AM277+COUNTIF(전체당첨내역!$B278:$G278,38)</f>
        <v>28</v>
      </c>
      <c r="AN278">
        <f>AN277+COUNTIF(전체당첨내역!$B278:$G278,39)</f>
        <v>41</v>
      </c>
      <c r="AO278">
        <f>AO277+COUNTIF(전체당첨내역!$B278:$G278,40)</f>
        <v>46</v>
      </c>
      <c r="AP278">
        <f>AP277+COUNTIF(전체당첨내역!$B278:$G278,41)</f>
        <v>31</v>
      </c>
      <c r="AQ278">
        <f>AQ277+COUNTIF(전체당첨내역!$B278:$G278,42)</f>
        <v>40</v>
      </c>
      <c r="AR278">
        <f>AR277+COUNTIF(전체당첨내역!$B278:$G278,43)</f>
        <v>36</v>
      </c>
      <c r="AS278">
        <f>AS277+COUNTIF(전체당첨내역!$B278:$G278,44)</f>
        <v>37</v>
      </c>
      <c r="AT278">
        <f>AT277+COUNTIF(전체당첨내역!$B278:$G278,45)</f>
        <v>35</v>
      </c>
    </row>
    <row r="279" spans="1:46" ht="16.5" customHeight="1">
      <c r="A279">
        <v>278</v>
      </c>
      <c r="B279">
        <f>B278+COUNTIF(전체당첨내역!$B279:$G279,1)</f>
        <v>38</v>
      </c>
      <c r="C279">
        <f>C278+COUNTIF(전체당첨내역!$B279:$G279,2)</f>
        <v>40</v>
      </c>
      <c r="D279">
        <f>D278+COUNTIF(전체당첨내역!$B279:$G279,3)</f>
        <v>44</v>
      </c>
      <c r="E279">
        <f>E278+COUNTIF(전체당첨내역!$B279:$G279,4)</f>
        <v>43</v>
      </c>
      <c r="F279">
        <f>F278+COUNTIF(전체당첨내역!$B279:$G279,5)</f>
        <v>38</v>
      </c>
      <c r="G279">
        <f>G278+COUNTIF(전체당첨내역!$B279:$G279,6)</f>
        <v>34</v>
      </c>
      <c r="H279">
        <f>H278+COUNTIF(전체당첨내역!$B279:$G279,7)</f>
        <v>38</v>
      </c>
      <c r="I279">
        <f>I278+COUNTIF(전체당첨내역!$B279:$G279,8)</f>
        <v>34</v>
      </c>
      <c r="J279">
        <f>J278+COUNTIF(전체당첨내역!$B279:$G279,9)</f>
        <v>29</v>
      </c>
      <c r="K279">
        <f>K278+COUNTIF(전체당첨내역!$B279:$G279,10)</f>
        <v>34</v>
      </c>
      <c r="L279">
        <f>L278+COUNTIF(전체당첨내역!$B279:$G279,11)</f>
        <v>38</v>
      </c>
      <c r="M279">
        <f>M278+COUNTIF(전체당첨내역!$B279:$G279,12)</f>
        <v>33</v>
      </c>
      <c r="N279">
        <f>N278+COUNTIF(전체당첨내역!$B279:$G279,13)</f>
        <v>35</v>
      </c>
      <c r="O279">
        <f>O278+COUNTIF(전체당첨내역!$B279:$G279,14)</f>
        <v>39</v>
      </c>
      <c r="P279">
        <f>P278+COUNTIF(전체당첨내역!$B279:$G279,15)</f>
        <v>34</v>
      </c>
      <c r="Q279">
        <f>Q278+COUNTIF(전체당첨내역!$B279:$G279,16)</f>
        <v>33</v>
      </c>
      <c r="R279">
        <f>R278+COUNTIF(전체당첨내역!$B279:$G279,17)</f>
        <v>38</v>
      </c>
      <c r="S279">
        <f>S278+COUNTIF(전체당첨내역!$B279:$G279,18)</f>
        <v>39</v>
      </c>
      <c r="T279">
        <f>T278+COUNTIF(전체당첨내역!$B279:$G279,19)</f>
        <v>42</v>
      </c>
      <c r="U279">
        <f>U278+COUNTIF(전체당첨내역!$B279:$G279,20)</f>
        <v>39</v>
      </c>
      <c r="V279">
        <f>V278+COUNTIF(전체당첨내역!$B279:$G279,21)</f>
        <v>37</v>
      </c>
      <c r="W279">
        <f>W278+COUNTIF(전체당첨내역!$B279:$G279,22)</f>
        <v>27</v>
      </c>
      <c r="X279">
        <f>X278+COUNTIF(전체당첨내역!$B279:$G279,23)</f>
        <v>32</v>
      </c>
      <c r="Y279">
        <f>Y278+COUNTIF(전체당첨내역!$B279:$G279,24)</f>
        <v>37</v>
      </c>
      <c r="Z279">
        <f>Z278+COUNTIF(전체당첨내역!$B279:$G279,25)</f>
        <v>41</v>
      </c>
      <c r="AA279">
        <f>AA278+COUNTIF(전체당첨내역!$B279:$G279,26)</f>
        <v>39</v>
      </c>
      <c r="AB279">
        <f>AB278+COUNTIF(전체당첨내역!$B279:$G279,27)</f>
        <v>41</v>
      </c>
      <c r="AC279">
        <f>AC278+COUNTIF(전체당첨내역!$B279:$G279,28)</f>
        <v>30</v>
      </c>
      <c r="AD279">
        <f>AD278+COUNTIF(전체당첨내역!$B279:$G279,29)</f>
        <v>33</v>
      </c>
      <c r="AE279">
        <f>AE278+COUNTIF(전체당첨내역!$B279:$G279,30)</f>
        <v>34</v>
      </c>
      <c r="AF279">
        <f>AF278+COUNTIF(전체당첨내역!$B279:$G279,31)</f>
        <v>39</v>
      </c>
      <c r="AG279">
        <f>AG278+COUNTIF(전체당첨내역!$B279:$G279,32)</f>
        <v>31</v>
      </c>
      <c r="AH279">
        <f>AH278+COUNTIF(전체당첨내역!$B279:$G279,33)</f>
        <v>37</v>
      </c>
      <c r="AI279">
        <f>AI278+COUNTIF(전체당첨내역!$B279:$G279,34)</f>
        <v>40</v>
      </c>
      <c r="AJ279">
        <f>AJ278+COUNTIF(전체당첨내역!$B279:$G279,35)</f>
        <v>39</v>
      </c>
      <c r="AK279">
        <f>AK278+COUNTIF(전체당첨내역!$B279:$G279,36)</f>
        <v>44</v>
      </c>
      <c r="AL279">
        <f>AL278+COUNTIF(전체당첨내역!$B279:$G279,37)</f>
        <v>48</v>
      </c>
      <c r="AM279">
        <f>AM278+COUNTIF(전체당첨내역!$B279:$G279,38)</f>
        <v>28</v>
      </c>
      <c r="AN279">
        <f>AN278+COUNTIF(전체당첨내역!$B279:$G279,39)</f>
        <v>42</v>
      </c>
      <c r="AO279">
        <f>AO278+COUNTIF(전체당첨내역!$B279:$G279,40)</f>
        <v>46</v>
      </c>
      <c r="AP279">
        <f>AP278+COUNTIF(전체당첨내역!$B279:$G279,41)</f>
        <v>32</v>
      </c>
      <c r="AQ279">
        <f>AQ278+COUNTIF(전체당첨내역!$B279:$G279,42)</f>
        <v>40</v>
      </c>
      <c r="AR279">
        <f>AR278+COUNTIF(전체당첨내역!$B279:$G279,43)</f>
        <v>37</v>
      </c>
      <c r="AS279">
        <f>AS278+COUNTIF(전체당첨내역!$B279:$G279,44)</f>
        <v>37</v>
      </c>
      <c r="AT279">
        <f>AT278+COUNTIF(전체당첨내역!$B279:$G279,45)</f>
        <v>35</v>
      </c>
    </row>
    <row r="280" spans="1:46" ht="16.5" customHeight="1">
      <c r="A280">
        <v>279</v>
      </c>
      <c r="B280">
        <f>B279+COUNTIF(전체당첨내역!$B280:$G280,1)</f>
        <v>38</v>
      </c>
      <c r="C280">
        <f>C279+COUNTIF(전체당첨내역!$B280:$G280,2)</f>
        <v>40</v>
      </c>
      <c r="D280">
        <f>D279+COUNTIF(전체당첨내역!$B280:$G280,3)</f>
        <v>44</v>
      </c>
      <c r="E280">
        <f>E279+COUNTIF(전체당첨내역!$B280:$G280,4)</f>
        <v>43</v>
      </c>
      <c r="F280">
        <f>F279+COUNTIF(전체당첨내역!$B280:$G280,5)</f>
        <v>38</v>
      </c>
      <c r="G280">
        <f>G279+COUNTIF(전체당첨내역!$B280:$G280,6)</f>
        <v>34</v>
      </c>
      <c r="H280">
        <f>H279+COUNTIF(전체당첨내역!$B280:$G280,7)</f>
        <v>39</v>
      </c>
      <c r="I280">
        <f>I279+COUNTIF(전체당첨내역!$B280:$G280,8)</f>
        <v>34</v>
      </c>
      <c r="J280">
        <f>J279+COUNTIF(전체당첨내역!$B280:$G280,9)</f>
        <v>29</v>
      </c>
      <c r="K280">
        <f>K279+COUNTIF(전체당첨내역!$B280:$G280,10)</f>
        <v>34</v>
      </c>
      <c r="L280">
        <f>L279+COUNTIF(전체당첨내역!$B280:$G280,11)</f>
        <v>38</v>
      </c>
      <c r="M280">
        <f>M279+COUNTIF(전체당첨내역!$B280:$G280,12)</f>
        <v>33</v>
      </c>
      <c r="N280">
        <f>N279+COUNTIF(전체당첨내역!$B280:$G280,13)</f>
        <v>35</v>
      </c>
      <c r="O280">
        <f>O279+COUNTIF(전체당첨내역!$B280:$G280,14)</f>
        <v>39</v>
      </c>
      <c r="P280">
        <f>P279+COUNTIF(전체당첨내역!$B280:$G280,15)</f>
        <v>34</v>
      </c>
      <c r="Q280">
        <f>Q279+COUNTIF(전체당첨내역!$B280:$G280,16)</f>
        <v>34</v>
      </c>
      <c r="R280">
        <f>R279+COUNTIF(전체당첨내역!$B280:$G280,17)</f>
        <v>38</v>
      </c>
      <c r="S280">
        <f>S279+COUNTIF(전체당첨내역!$B280:$G280,18)</f>
        <v>39</v>
      </c>
      <c r="T280">
        <f>T279+COUNTIF(전체당첨내역!$B280:$G280,19)</f>
        <v>42</v>
      </c>
      <c r="U280">
        <f>U279+COUNTIF(전체당첨내역!$B280:$G280,20)</f>
        <v>39</v>
      </c>
      <c r="V280">
        <f>V279+COUNTIF(전체당첨내역!$B280:$G280,21)</f>
        <v>37</v>
      </c>
      <c r="W280">
        <f>W279+COUNTIF(전체당첨내역!$B280:$G280,22)</f>
        <v>27</v>
      </c>
      <c r="X280">
        <f>X279+COUNTIF(전체당첨내역!$B280:$G280,23)</f>
        <v>32</v>
      </c>
      <c r="Y280">
        <f>Y279+COUNTIF(전체당첨내역!$B280:$G280,24)</f>
        <v>37</v>
      </c>
      <c r="Z280">
        <f>Z279+COUNTIF(전체당첨내역!$B280:$G280,25)</f>
        <v>41</v>
      </c>
      <c r="AA280">
        <f>AA279+COUNTIF(전체당첨내역!$B280:$G280,26)</f>
        <v>39</v>
      </c>
      <c r="AB280">
        <f>AB279+COUNTIF(전체당첨내역!$B280:$G280,27)</f>
        <v>41</v>
      </c>
      <c r="AC280">
        <f>AC279+COUNTIF(전체당첨내역!$B280:$G280,28)</f>
        <v>30</v>
      </c>
      <c r="AD280">
        <f>AD279+COUNTIF(전체당첨내역!$B280:$G280,29)</f>
        <v>33</v>
      </c>
      <c r="AE280">
        <f>AE279+COUNTIF(전체당첨내역!$B280:$G280,30)</f>
        <v>34</v>
      </c>
      <c r="AF280">
        <f>AF279+COUNTIF(전체당첨내역!$B280:$G280,31)</f>
        <v>40</v>
      </c>
      <c r="AG280">
        <f>AG279+COUNTIF(전체당첨내역!$B280:$G280,32)</f>
        <v>31</v>
      </c>
      <c r="AH280">
        <f>AH279+COUNTIF(전체당첨내역!$B280:$G280,33)</f>
        <v>37</v>
      </c>
      <c r="AI280">
        <f>AI279+COUNTIF(전체당첨내역!$B280:$G280,34)</f>
        <v>40</v>
      </c>
      <c r="AJ280">
        <f>AJ279+COUNTIF(전체당첨내역!$B280:$G280,35)</f>
        <v>39</v>
      </c>
      <c r="AK280">
        <f>AK279+COUNTIF(전체당첨내역!$B280:$G280,36)</f>
        <v>45</v>
      </c>
      <c r="AL280">
        <f>AL279+COUNTIF(전체당첨내역!$B280:$G280,37)</f>
        <v>49</v>
      </c>
      <c r="AM280">
        <f>AM279+COUNTIF(전체당첨내역!$B280:$G280,38)</f>
        <v>29</v>
      </c>
      <c r="AN280">
        <f>AN279+COUNTIF(전체당첨내역!$B280:$G280,39)</f>
        <v>42</v>
      </c>
      <c r="AO280">
        <f>AO279+COUNTIF(전체당첨내역!$B280:$G280,40)</f>
        <v>46</v>
      </c>
      <c r="AP280">
        <f>AP279+COUNTIF(전체당첨내역!$B280:$G280,41)</f>
        <v>32</v>
      </c>
      <c r="AQ280">
        <f>AQ279+COUNTIF(전체당첨내역!$B280:$G280,42)</f>
        <v>40</v>
      </c>
      <c r="AR280">
        <f>AR279+COUNTIF(전체당첨내역!$B280:$G280,43)</f>
        <v>37</v>
      </c>
      <c r="AS280">
        <f>AS279+COUNTIF(전체당첨내역!$B280:$G280,44)</f>
        <v>37</v>
      </c>
      <c r="AT280">
        <f>AT279+COUNTIF(전체당첨내역!$B280:$G280,45)</f>
        <v>35</v>
      </c>
    </row>
    <row r="281" spans="1:46" ht="16.5" customHeight="1">
      <c r="A281">
        <v>280</v>
      </c>
      <c r="B281">
        <f>B280+COUNTIF(전체당첨내역!$B281:$G281,1)</f>
        <v>38</v>
      </c>
      <c r="C281">
        <f>C280+COUNTIF(전체당첨내역!$B281:$G281,2)</f>
        <v>40</v>
      </c>
      <c r="D281">
        <f>D280+COUNTIF(전체당첨내역!$B281:$G281,3)</f>
        <v>44</v>
      </c>
      <c r="E281">
        <f>E280+COUNTIF(전체당첨내역!$B281:$G281,4)</f>
        <v>43</v>
      </c>
      <c r="F281">
        <f>F280+COUNTIF(전체당첨내역!$B281:$G281,5)</f>
        <v>38</v>
      </c>
      <c r="G281">
        <f>G280+COUNTIF(전체당첨내역!$B281:$G281,6)</f>
        <v>34</v>
      </c>
      <c r="H281">
        <f>H280+COUNTIF(전체당첨내역!$B281:$G281,7)</f>
        <v>39</v>
      </c>
      <c r="I281">
        <f>I280+COUNTIF(전체당첨내역!$B281:$G281,8)</f>
        <v>34</v>
      </c>
      <c r="J281">
        <f>J280+COUNTIF(전체당첨내역!$B281:$G281,9)</f>
        <v>29</v>
      </c>
      <c r="K281">
        <f>K280+COUNTIF(전체당첨내역!$B281:$G281,10)</f>
        <v>35</v>
      </c>
      <c r="L281">
        <f>L280+COUNTIF(전체당첨내역!$B281:$G281,11)</f>
        <v>39</v>
      </c>
      <c r="M281">
        <f>M280+COUNTIF(전체당첨내역!$B281:$G281,12)</f>
        <v>33</v>
      </c>
      <c r="N281">
        <f>N280+COUNTIF(전체당첨내역!$B281:$G281,13)</f>
        <v>35</v>
      </c>
      <c r="O281">
        <f>O280+COUNTIF(전체당첨내역!$B281:$G281,14)</f>
        <v>39</v>
      </c>
      <c r="P281">
        <f>P280+COUNTIF(전체당첨내역!$B281:$G281,15)</f>
        <v>34</v>
      </c>
      <c r="Q281">
        <f>Q280+COUNTIF(전체당첨내역!$B281:$G281,16)</f>
        <v>34</v>
      </c>
      <c r="R281">
        <f>R280+COUNTIF(전체당첨내역!$B281:$G281,17)</f>
        <v>38</v>
      </c>
      <c r="S281">
        <f>S280+COUNTIF(전체당첨내역!$B281:$G281,18)</f>
        <v>39</v>
      </c>
      <c r="T281">
        <f>T280+COUNTIF(전체당첨내역!$B281:$G281,19)</f>
        <v>42</v>
      </c>
      <c r="U281">
        <f>U280+COUNTIF(전체당첨내역!$B281:$G281,20)</f>
        <v>39</v>
      </c>
      <c r="V281">
        <f>V280+COUNTIF(전체당첨내역!$B281:$G281,21)</f>
        <v>37</v>
      </c>
      <c r="W281">
        <f>W280+COUNTIF(전체당첨내역!$B281:$G281,22)</f>
        <v>27</v>
      </c>
      <c r="X281">
        <f>X280+COUNTIF(전체당첨내역!$B281:$G281,23)</f>
        <v>33</v>
      </c>
      <c r="Y281">
        <f>Y280+COUNTIF(전체당첨내역!$B281:$G281,24)</f>
        <v>38</v>
      </c>
      <c r="Z281">
        <f>Z280+COUNTIF(전체당첨내역!$B281:$G281,25)</f>
        <v>41</v>
      </c>
      <c r="AA281">
        <f>AA280+COUNTIF(전체당첨내역!$B281:$G281,26)</f>
        <v>39</v>
      </c>
      <c r="AB281">
        <f>AB280+COUNTIF(전체당첨내역!$B281:$G281,27)</f>
        <v>41</v>
      </c>
      <c r="AC281">
        <f>AC280+COUNTIF(전체당첨내역!$B281:$G281,28)</f>
        <v>30</v>
      </c>
      <c r="AD281">
        <f>AD280+COUNTIF(전체당첨내역!$B281:$G281,29)</f>
        <v>33</v>
      </c>
      <c r="AE281">
        <f>AE280+COUNTIF(전체당첨내역!$B281:$G281,30)</f>
        <v>34</v>
      </c>
      <c r="AF281">
        <f>AF280+COUNTIF(전체당첨내역!$B281:$G281,31)</f>
        <v>40</v>
      </c>
      <c r="AG281">
        <f>AG280+COUNTIF(전체당첨내역!$B281:$G281,32)</f>
        <v>31</v>
      </c>
      <c r="AH281">
        <f>AH280+COUNTIF(전체당첨내역!$B281:$G281,33)</f>
        <v>37</v>
      </c>
      <c r="AI281">
        <f>AI280+COUNTIF(전체당첨내역!$B281:$G281,34)</f>
        <v>40</v>
      </c>
      <c r="AJ281">
        <f>AJ280+COUNTIF(전체당첨내역!$B281:$G281,35)</f>
        <v>39</v>
      </c>
      <c r="AK281">
        <f>AK280+COUNTIF(전체당첨내역!$B281:$G281,36)</f>
        <v>46</v>
      </c>
      <c r="AL281">
        <f>AL280+COUNTIF(전체당첨내역!$B281:$G281,37)</f>
        <v>50</v>
      </c>
      <c r="AM281">
        <f>AM280+COUNTIF(전체당첨내역!$B281:$G281,38)</f>
        <v>29</v>
      </c>
      <c r="AN281">
        <f>AN280+COUNTIF(전체당첨내역!$B281:$G281,39)</f>
        <v>42</v>
      </c>
      <c r="AO281">
        <f>AO280+COUNTIF(전체당첨내역!$B281:$G281,40)</f>
        <v>46</v>
      </c>
      <c r="AP281">
        <f>AP280+COUNTIF(전체당첨내역!$B281:$G281,41)</f>
        <v>32</v>
      </c>
      <c r="AQ281">
        <f>AQ280+COUNTIF(전체당첨내역!$B281:$G281,42)</f>
        <v>40</v>
      </c>
      <c r="AR281">
        <f>AR280+COUNTIF(전체당첨내역!$B281:$G281,43)</f>
        <v>37</v>
      </c>
      <c r="AS281">
        <f>AS280+COUNTIF(전체당첨내역!$B281:$G281,44)</f>
        <v>37</v>
      </c>
      <c r="AT281">
        <f>AT280+COUNTIF(전체당첨내역!$B281:$G281,45)</f>
        <v>35</v>
      </c>
    </row>
    <row r="282" spans="1:46" ht="16.5" customHeight="1">
      <c r="A282">
        <v>281</v>
      </c>
      <c r="B282">
        <f>B281+COUNTIF(전체당첨내역!$B282:$G282,1)</f>
        <v>39</v>
      </c>
      <c r="C282">
        <f>C281+COUNTIF(전체당첨내역!$B282:$G282,2)</f>
        <v>40</v>
      </c>
      <c r="D282">
        <f>D281+COUNTIF(전체당첨내역!$B282:$G282,3)</f>
        <v>45</v>
      </c>
      <c r="E282">
        <f>E281+COUNTIF(전체당첨내역!$B282:$G282,4)</f>
        <v>44</v>
      </c>
      <c r="F282">
        <f>F281+COUNTIF(전체당첨내역!$B282:$G282,5)</f>
        <v>38</v>
      </c>
      <c r="G282">
        <f>G281+COUNTIF(전체당첨내역!$B282:$G282,6)</f>
        <v>35</v>
      </c>
      <c r="H282">
        <f>H281+COUNTIF(전체당첨내역!$B282:$G282,7)</f>
        <v>39</v>
      </c>
      <c r="I282">
        <f>I281+COUNTIF(전체당첨내역!$B282:$G282,8)</f>
        <v>34</v>
      </c>
      <c r="J282">
        <f>J281+COUNTIF(전체당첨내역!$B282:$G282,9)</f>
        <v>29</v>
      </c>
      <c r="K282">
        <f>K281+COUNTIF(전체당첨내역!$B282:$G282,10)</f>
        <v>35</v>
      </c>
      <c r="L282">
        <f>L281+COUNTIF(전체당첨내역!$B282:$G282,11)</f>
        <v>39</v>
      </c>
      <c r="M282">
        <f>M281+COUNTIF(전체당첨내역!$B282:$G282,12)</f>
        <v>33</v>
      </c>
      <c r="N282">
        <f>N281+COUNTIF(전체당첨내역!$B282:$G282,13)</f>
        <v>35</v>
      </c>
      <c r="O282">
        <f>O281+COUNTIF(전체당첨내역!$B282:$G282,14)</f>
        <v>40</v>
      </c>
      <c r="P282">
        <f>P281+COUNTIF(전체당첨내역!$B282:$G282,15)</f>
        <v>34</v>
      </c>
      <c r="Q282">
        <f>Q281+COUNTIF(전체당첨내역!$B282:$G282,16)</f>
        <v>34</v>
      </c>
      <c r="R282">
        <f>R281+COUNTIF(전체당첨내역!$B282:$G282,17)</f>
        <v>38</v>
      </c>
      <c r="S282">
        <f>S281+COUNTIF(전체당첨내역!$B282:$G282,18)</f>
        <v>39</v>
      </c>
      <c r="T282">
        <f>T281+COUNTIF(전체당첨내역!$B282:$G282,19)</f>
        <v>42</v>
      </c>
      <c r="U282">
        <f>U281+COUNTIF(전체당첨내역!$B282:$G282,20)</f>
        <v>39</v>
      </c>
      <c r="V282">
        <f>V281+COUNTIF(전체당첨내역!$B282:$G282,21)</f>
        <v>37</v>
      </c>
      <c r="W282">
        <f>W281+COUNTIF(전체당첨내역!$B282:$G282,22)</f>
        <v>27</v>
      </c>
      <c r="X282">
        <f>X281+COUNTIF(전체당첨내역!$B282:$G282,23)</f>
        <v>33</v>
      </c>
      <c r="Y282">
        <f>Y281+COUNTIF(전체당첨내역!$B282:$G282,24)</f>
        <v>38</v>
      </c>
      <c r="Z282">
        <f>Z281+COUNTIF(전체당첨내역!$B282:$G282,25)</f>
        <v>41</v>
      </c>
      <c r="AA282">
        <f>AA281+COUNTIF(전체당첨내역!$B282:$G282,26)</f>
        <v>39</v>
      </c>
      <c r="AB282">
        <f>AB281+COUNTIF(전체당첨내역!$B282:$G282,27)</f>
        <v>41</v>
      </c>
      <c r="AC282">
        <f>AC281+COUNTIF(전체당첨내역!$B282:$G282,28)</f>
        <v>30</v>
      </c>
      <c r="AD282">
        <f>AD281+COUNTIF(전체당첨내역!$B282:$G282,29)</f>
        <v>33</v>
      </c>
      <c r="AE282">
        <f>AE281+COUNTIF(전체당첨내역!$B282:$G282,30)</f>
        <v>34</v>
      </c>
      <c r="AF282">
        <f>AF281+COUNTIF(전체당첨내역!$B282:$G282,31)</f>
        <v>40</v>
      </c>
      <c r="AG282">
        <f>AG281+COUNTIF(전체당첨내역!$B282:$G282,32)</f>
        <v>31</v>
      </c>
      <c r="AH282">
        <f>AH281+COUNTIF(전체당첨내역!$B282:$G282,33)</f>
        <v>37</v>
      </c>
      <c r="AI282">
        <f>AI281+COUNTIF(전체당첨내역!$B282:$G282,34)</f>
        <v>40</v>
      </c>
      <c r="AJ282">
        <f>AJ281+COUNTIF(전체당첨내역!$B282:$G282,35)</f>
        <v>39</v>
      </c>
      <c r="AK282">
        <f>AK281+COUNTIF(전체당첨내역!$B282:$G282,36)</f>
        <v>46</v>
      </c>
      <c r="AL282">
        <f>AL281+COUNTIF(전체당첨내역!$B282:$G282,37)</f>
        <v>50</v>
      </c>
      <c r="AM282">
        <f>AM281+COUNTIF(전체당첨내역!$B282:$G282,38)</f>
        <v>29</v>
      </c>
      <c r="AN282">
        <f>AN281+COUNTIF(전체당첨내역!$B282:$G282,39)</f>
        <v>42</v>
      </c>
      <c r="AO282">
        <f>AO281+COUNTIF(전체당첨내역!$B282:$G282,40)</f>
        <v>46</v>
      </c>
      <c r="AP282">
        <f>AP281+COUNTIF(전체당첨내역!$B282:$G282,41)</f>
        <v>33</v>
      </c>
      <c r="AQ282">
        <f>AQ281+COUNTIF(전체당첨내역!$B282:$G282,42)</f>
        <v>40</v>
      </c>
      <c r="AR282">
        <f>AR281+COUNTIF(전체당첨내역!$B282:$G282,43)</f>
        <v>37</v>
      </c>
      <c r="AS282">
        <f>AS281+COUNTIF(전체당첨내역!$B282:$G282,44)</f>
        <v>37</v>
      </c>
      <c r="AT282">
        <f>AT281+COUNTIF(전체당첨내역!$B282:$G282,45)</f>
        <v>35</v>
      </c>
    </row>
    <row r="283" spans="1:46" ht="16.5" customHeight="1">
      <c r="A283">
        <v>282</v>
      </c>
      <c r="B283">
        <f>B282+COUNTIF(전체당첨내역!$B283:$G283,1)</f>
        <v>39</v>
      </c>
      <c r="C283">
        <f>C282+COUNTIF(전체당첨내역!$B283:$G283,2)</f>
        <v>41</v>
      </c>
      <c r="D283">
        <f>D282+COUNTIF(전체당첨내역!$B283:$G283,3)</f>
        <v>45</v>
      </c>
      <c r="E283">
        <f>E282+COUNTIF(전체당첨내역!$B283:$G283,4)</f>
        <v>44</v>
      </c>
      <c r="F283">
        <f>F282+COUNTIF(전체당첨내역!$B283:$G283,5)</f>
        <v>39</v>
      </c>
      <c r="G283">
        <f>G282+COUNTIF(전체당첨내역!$B283:$G283,6)</f>
        <v>35</v>
      </c>
      <c r="H283">
        <f>H282+COUNTIF(전체당첨내역!$B283:$G283,7)</f>
        <v>39</v>
      </c>
      <c r="I283">
        <f>I282+COUNTIF(전체당첨내역!$B283:$G283,8)</f>
        <v>34</v>
      </c>
      <c r="J283">
        <f>J282+COUNTIF(전체당첨내역!$B283:$G283,9)</f>
        <v>29</v>
      </c>
      <c r="K283">
        <f>K282+COUNTIF(전체당첨내역!$B283:$G283,10)</f>
        <v>36</v>
      </c>
      <c r="L283">
        <f>L282+COUNTIF(전체당첨내역!$B283:$G283,11)</f>
        <v>39</v>
      </c>
      <c r="M283">
        <f>M282+COUNTIF(전체당첨내역!$B283:$G283,12)</f>
        <v>33</v>
      </c>
      <c r="N283">
        <f>N282+COUNTIF(전체당첨내역!$B283:$G283,13)</f>
        <v>35</v>
      </c>
      <c r="O283">
        <f>O282+COUNTIF(전체당첨내역!$B283:$G283,14)</f>
        <v>40</v>
      </c>
      <c r="P283">
        <f>P282+COUNTIF(전체당첨내역!$B283:$G283,15)</f>
        <v>34</v>
      </c>
      <c r="Q283">
        <f>Q282+COUNTIF(전체당첨내역!$B283:$G283,16)</f>
        <v>34</v>
      </c>
      <c r="R283">
        <f>R282+COUNTIF(전체당첨내역!$B283:$G283,17)</f>
        <v>38</v>
      </c>
      <c r="S283">
        <f>S282+COUNTIF(전체당첨내역!$B283:$G283,18)</f>
        <v>40</v>
      </c>
      <c r="T283">
        <f>T282+COUNTIF(전체당첨내역!$B283:$G283,19)</f>
        <v>42</v>
      </c>
      <c r="U283">
        <f>U282+COUNTIF(전체당첨내역!$B283:$G283,20)</f>
        <v>39</v>
      </c>
      <c r="V283">
        <f>V282+COUNTIF(전체당첨내역!$B283:$G283,21)</f>
        <v>37</v>
      </c>
      <c r="W283">
        <f>W282+COUNTIF(전체당첨내역!$B283:$G283,22)</f>
        <v>27</v>
      </c>
      <c r="X283">
        <f>X282+COUNTIF(전체당첨내역!$B283:$G283,23)</f>
        <v>33</v>
      </c>
      <c r="Y283">
        <f>Y282+COUNTIF(전체당첨내역!$B283:$G283,24)</f>
        <v>38</v>
      </c>
      <c r="Z283">
        <f>Z282+COUNTIF(전체당첨내역!$B283:$G283,25)</f>
        <v>41</v>
      </c>
      <c r="AA283">
        <f>AA282+COUNTIF(전체당첨내역!$B283:$G283,26)</f>
        <v>39</v>
      </c>
      <c r="AB283">
        <f>AB282+COUNTIF(전체당첨내역!$B283:$G283,27)</f>
        <v>41</v>
      </c>
      <c r="AC283">
        <f>AC282+COUNTIF(전체당첨내역!$B283:$G283,28)</f>
        <v>30</v>
      </c>
      <c r="AD283">
        <f>AD282+COUNTIF(전체당첨내역!$B283:$G283,29)</f>
        <v>33</v>
      </c>
      <c r="AE283">
        <f>AE282+COUNTIF(전체당첨내역!$B283:$G283,30)</f>
        <v>34</v>
      </c>
      <c r="AF283">
        <f>AF282+COUNTIF(전체당첨내역!$B283:$G283,31)</f>
        <v>41</v>
      </c>
      <c r="AG283">
        <f>AG282+COUNTIF(전체당첨내역!$B283:$G283,32)</f>
        <v>32</v>
      </c>
      <c r="AH283">
        <f>AH282+COUNTIF(전체당첨내역!$B283:$G283,33)</f>
        <v>37</v>
      </c>
      <c r="AI283">
        <f>AI282+COUNTIF(전체당첨내역!$B283:$G283,34)</f>
        <v>40</v>
      </c>
      <c r="AJ283">
        <f>AJ282+COUNTIF(전체당첨내역!$B283:$G283,35)</f>
        <v>39</v>
      </c>
      <c r="AK283">
        <f>AK282+COUNTIF(전체당첨내역!$B283:$G283,36)</f>
        <v>46</v>
      </c>
      <c r="AL283">
        <f>AL282+COUNTIF(전체당첨내역!$B283:$G283,37)</f>
        <v>50</v>
      </c>
      <c r="AM283">
        <f>AM282+COUNTIF(전체당첨내역!$B283:$G283,38)</f>
        <v>29</v>
      </c>
      <c r="AN283">
        <f>AN282+COUNTIF(전체당첨내역!$B283:$G283,39)</f>
        <v>42</v>
      </c>
      <c r="AO283">
        <f>AO282+COUNTIF(전체당첨내역!$B283:$G283,40)</f>
        <v>46</v>
      </c>
      <c r="AP283">
        <f>AP282+COUNTIF(전체당첨내역!$B283:$G283,41)</f>
        <v>33</v>
      </c>
      <c r="AQ283">
        <f>AQ282+COUNTIF(전체당첨내역!$B283:$G283,42)</f>
        <v>40</v>
      </c>
      <c r="AR283">
        <f>AR282+COUNTIF(전체당첨내역!$B283:$G283,43)</f>
        <v>37</v>
      </c>
      <c r="AS283">
        <f>AS282+COUNTIF(전체당첨내역!$B283:$G283,44)</f>
        <v>37</v>
      </c>
      <c r="AT283">
        <f>AT282+COUNTIF(전체당첨내역!$B283:$G283,45)</f>
        <v>35</v>
      </c>
    </row>
    <row r="284" spans="1:46" ht="16.5" customHeight="1">
      <c r="A284">
        <v>283</v>
      </c>
      <c r="B284">
        <f>B283+COUNTIF(전체당첨내역!$B284:$G284,1)</f>
        <v>39</v>
      </c>
      <c r="C284">
        <f>C283+COUNTIF(전체당첨내역!$B284:$G284,2)</f>
        <v>41</v>
      </c>
      <c r="D284">
        <f>D283+COUNTIF(전체당첨내역!$B284:$G284,3)</f>
        <v>45</v>
      </c>
      <c r="E284">
        <f>E283+COUNTIF(전체당첨내역!$B284:$G284,4)</f>
        <v>44</v>
      </c>
      <c r="F284">
        <f>F283+COUNTIF(전체당첨내역!$B284:$G284,5)</f>
        <v>39</v>
      </c>
      <c r="G284">
        <f>G283+COUNTIF(전체당첨내역!$B284:$G284,6)</f>
        <v>36</v>
      </c>
      <c r="H284">
        <f>H283+COUNTIF(전체당첨내역!$B284:$G284,7)</f>
        <v>39</v>
      </c>
      <c r="I284">
        <f>I283+COUNTIF(전체당첨내역!$B284:$G284,8)</f>
        <v>35</v>
      </c>
      <c r="J284">
        <f>J283+COUNTIF(전체당첨내역!$B284:$G284,9)</f>
        <v>29</v>
      </c>
      <c r="K284">
        <f>K283+COUNTIF(전체당첨내역!$B284:$G284,10)</f>
        <v>36</v>
      </c>
      <c r="L284">
        <f>L283+COUNTIF(전체당첨내역!$B284:$G284,11)</f>
        <v>39</v>
      </c>
      <c r="M284">
        <f>M283+COUNTIF(전체당첨내역!$B284:$G284,12)</f>
        <v>33</v>
      </c>
      <c r="N284">
        <f>N283+COUNTIF(전체당첨내역!$B284:$G284,13)</f>
        <v>35</v>
      </c>
      <c r="O284">
        <f>O283+COUNTIF(전체당첨내역!$B284:$G284,14)</f>
        <v>40</v>
      </c>
      <c r="P284">
        <f>P283+COUNTIF(전체당첨내역!$B284:$G284,15)</f>
        <v>34</v>
      </c>
      <c r="Q284">
        <f>Q283+COUNTIF(전체당첨내역!$B284:$G284,16)</f>
        <v>34</v>
      </c>
      <c r="R284">
        <f>R283+COUNTIF(전체당첨내역!$B284:$G284,17)</f>
        <v>38</v>
      </c>
      <c r="S284">
        <f>S283+COUNTIF(전체당첨내역!$B284:$G284,18)</f>
        <v>41</v>
      </c>
      <c r="T284">
        <f>T283+COUNTIF(전체당첨내역!$B284:$G284,19)</f>
        <v>42</v>
      </c>
      <c r="U284">
        <f>U283+COUNTIF(전체당첨내역!$B284:$G284,20)</f>
        <v>39</v>
      </c>
      <c r="V284">
        <f>V283+COUNTIF(전체당첨내역!$B284:$G284,21)</f>
        <v>37</v>
      </c>
      <c r="W284">
        <f>W283+COUNTIF(전체당첨내역!$B284:$G284,22)</f>
        <v>27</v>
      </c>
      <c r="X284">
        <f>X283+COUNTIF(전체당첨내역!$B284:$G284,23)</f>
        <v>33</v>
      </c>
      <c r="Y284">
        <f>Y283+COUNTIF(전체당첨내역!$B284:$G284,24)</f>
        <v>38</v>
      </c>
      <c r="Z284">
        <f>Z283+COUNTIF(전체당첨내역!$B284:$G284,25)</f>
        <v>41</v>
      </c>
      <c r="AA284">
        <f>AA283+COUNTIF(전체당첨내역!$B284:$G284,26)</f>
        <v>39</v>
      </c>
      <c r="AB284">
        <f>AB283+COUNTIF(전체당첨내역!$B284:$G284,27)</f>
        <v>41</v>
      </c>
      <c r="AC284">
        <f>AC283+COUNTIF(전체당첨내역!$B284:$G284,28)</f>
        <v>30</v>
      </c>
      <c r="AD284">
        <f>AD283+COUNTIF(전체당첨내역!$B284:$G284,29)</f>
        <v>33</v>
      </c>
      <c r="AE284">
        <f>AE283+COUNTIF(전체당첨내역!$B284:$G284,30)</f>
        <v>34</v>
      </c>
      <c r="AF284">
        <f>AF283+COUNTIF(전체당첨내역!$B284:$G284,31)</f>
        <v>42</v>
      </c>
      <c r="AG284">
        <f>AG283+COUNTIF(전체당첨내역!$B284:$G284,32)</f>
        <v>32</v>
      </c>
      <c r="AH284">
        <f>AH283+COUNTIF(전체당첨내역!$B284:$G284,33)</f>
        <v>37</v>
      </c>
      <c r="AI284">
        <f>AI283+COUNTIF(전체당첨내역!$B284:$G284,34)</f>
        <v>40</v>
      </c>
      <c r="AJ284">
        <f>AJ283+COUNTIF(전체당첨내역!$B284:$G284,35)</f>
        <v>39</v>
      </c>
      <c r="AK284">
        <f>AK283+COUNTIF(전체당첨내역!$B284:$G284,36)</f>
        <v>46</v>
      </c>
      <c r="AL284">
        <f>AL283+COUNTIF(전체당첨내역!$B284:$G284,37)</f>
        <v>50</v>
      </c>
      <c r="AM284">
        <f>AM283+COUNTIF(전체당첨내역!$B284:$G284,38)</f>
        <v>30</v>
      </c>
      <c r="AN284">
        <f>AN283+COUNTIF(전체당첨내역!$B284:$G284,39)</f>
        <v>42</v>
      </c>
      <c r="AO284">
        <f>AO283+COUNTIF(전체당첨내역!$B284:$G284,40)</f>
        <v>46</v>
      </c>
      <c r="AP284">
        <f>AP283+COUNTIF(전체당첨내역!$B284:$G284,41)</f>
        <v>33</v>
      </c>
      <c r="AQ284">
        <f>AQ283+COUNTIF(전체당첨내역!$B284:$G284,42)</f>
        <v>40</v>
      </c>
      <c r="AR284">
        <f>AR283+COUNTIF(전체당첨내역!$B284:$G284,43)</f>
        <v>37</v>
      </c>
      <c r="AS284">
        <f>AS283+COUNTIF(전체당첨내역!$B284:$G284,44)</f>
        <v>37</v>
      </c>
      <c r="AT284">
        <f>AT283+COUNTIF(전체당첨내역!$B284:$G284,45)</f>
        <v>36</v>
      </c>
    </row>
    <row r="285" spans="1:46" ht="16.5" customHeight="1">
      <c r="A285">
        <v>284</v>
      </c>
      <c r="B285">
        <f>B284+COUNTIF(전체당첨내역!$B285:$G285,1)</f>
        <v>39</v>
      </c>
      <c r="C285">
        <f>C284+COUNTIF(전체당첨내역!$B285:$G285,2)</f>
        <v>42</v>
      </c>
      <c r="D285">
        <f>D284+COUNTIF(전체당첨내역!$B285:$G285,3)</f>
        <v>45</v>
      </c>
      <c r="E285">
        <f>E284+COUNTIF(전체당첨내역!$B285:$G285,4)</f>
        <v>44</v>
      </c>
      <c r="F285">
        <f>F284+COUNTIF(전체당첨내역!$B285:$G285,5)</f>
        <v>39</v>
      </c>
      <c r="G285">
        <f>G284+COUNTIF(전체당첨내역!$B285:$G285,6)</f>
        <v>36</v>
      </c>
      <c r="H285">
        <f>H284+COUNTIF(전체당첨내역!$B285:$G285,7)</f>
        <v>40</v>
      </c>
      <c r="I285">
        <f>I284+COUNTIF(전체당첨내역!$B285:$G285,8)</f>
        <v>35</v>
      </c>
      <c r="J285">
        <f>J284+COUNTIF(전체당첨내역!$B285:$G285,9)</f>
        <v>29</v>
      </c>
      <c r="K285">
        <f>K284+COUNTIF(전체당첨내역!$B285:$G285,10)</f>
        <v>36</v>
      </c>
      <c r="L285">
        <f>L284+COUNTIF(전체당첨내역!$B285:$G285,11)</f>
        <v>39</v>
      </c>
      <c r="M285">
        <f>M284+COUNTIF(전체당첨내역!$B285:$G285,12)</f>
        <v>33</v>
      </c>
      <c r="N285">
        <f>N284+COUNTIF(전체당첨내역!$B285:$G285,13)</f>
        <v>35</v>
      </c>
      <c r="O285">
        <f>O284+COUNTIF(전체당첨내역!$B285:$G285,14)</f>
        <v>40</v>
      </c>
      <c r="P285">
        <f>P284+COUNTIF(전체당첨내역!$B285:$G285,15)</f>
        <v>35</v>
      </c>
      <c r="Q285">
        <f>Q284+COUNTIF(전체당첨내역!$B285:$G285,16)</f>
        <v>34</v>
      </c>
      <c r="R285">
        <f>R284+COUNTIF(전체당첨내역!$B285:$G285,17)</f>
        <v>38</v>
      </c>
      <c r="S285">
        <f>S284+COUNTIF(전체당첨내역!$B285:$G285,18)</f>
        <v>41</v>
      </c>
      <c r="T285">
        <f>T284+COUNTIF(전체당첨내역!$B285:$G285,19)</f>
        <v>42</v>
      </c>
      <c r="U285">
        <f>U284+COUNTIF(전체당첨내역!$B285:$G285,20)</f>
        <v>39</v>
      </c>
      <c r="V285">
        <f>V284+COUNTIF(전체당첨내역!$B285:$G285,21)</f>
        <v>37</v>
      </c>
      <c r="W285">
        <f>W284+COUNTIF(전체당첨내역!$B285:$G285,22)</f>
        <v>27</v>
      </c>
      <c r="X285">
        <f>X284+COUNTIF(전체당첨내역!$B285:$G285,23)</f>
        <v>33</v>
      </c>
      <c r="Y285">
        <f>Y284+COUNTIF(전체당첨내역!$B285:$G285,24)</f>
        <v>39</v>
      </c>
      <c r="Z285">
        <f>Z284+COUNTIF(전체당첨내역!$B285:$G285,25)</f>
        <v>41</v>
      </c>
      <c r="AA285">
        <f>AA284+COUNTIF(전체당첨내역!$B285:$G285,26)</f>
        <v>39</v>
      </c>
      <c r="AB285">
        <f>AB284+COUNTIF(전체당첨내역!$B285:$G285,27)</f>
        <v>41</v>
      </c>
      <c r="AC285">
        <f>AC284+COUNTIF(전체당첨내역!$B285:$G285,28)</f>
        <v>30</v>
      </c>
      <c r="AD285">
        <f>AD284+COUNTIF(전체당첨내역!$B285:$G285,29)</f>
        <v>33</v>
      </c>
      <c r="AE285">
        <f>AE284+COUNTIF(전체당첨내역!$B285:$G285,30)</f>
        <v>35</v>
      </c>
      <c r="AF285">
        <f>AF284+COUNTIF(전체당첨내역!$B285:$G285,31)</f>
        <v>42</v>
      </c>
      <c r="AG285">
        <f>AG284+COUNTIF(전체당첨내역!$B285:$G285,32)</f>
        <v>32</v>
      </c>
      <c r="AH285">
        <f>AH284+COUNTIF(전체당첨내역!$B285:$G285,33)</f>
        <v>37</v>
      </c>
      <c r="AI285">
        <f>AI284+COUNTIF(전체당첨내역!$B285:$G285,34)</f>
        <v>40</v>
      </c>
      <c r="AJ285">
        <f>AJ284+COUNTIF(전체당첨내역!$B285:$G285,35)</f>
        <v>39</v>
      </c>
      <c r="AK285">
        <f>AK284+COUNTIF(전체당첨내역!$B285:$G285,36)</f>
        <v>46</v>
      </c>
      <c r="AL285">
        <f>AL284+COUNTIF(전체당첨내역!$B285:$G285,37)</f>
        <v>50</v>
      </c>
      <c r="AM285">
        <f>AM284+COUNTIF(전체당첨내역!$B285:$G285,38)</f>
        <v>30</v>
      </c>
      <c r="AN285">
        <f>AN284+COUNTIF(전체당첨내역!$B285:$G285,39)</f>
        <v>42</v>
      </c>
      <c r="AO285">
        <f>AO284+COUNTIF(전체당첨내역!$B285:$G285,40)</f>
        <v>46</v>
      </c>
      <c r="AP285">
        <f>AP284+COUNTIF(전체당첨내역!$B285:$G285,41)</f>
        <v>33</v>
      </c>
      <c r="AQ285">
        <f>AQ284+COUNTIF(전체당첨내역!$B285:$G285,42)</f>
        <v>40</v>
      </c>
      <c r="AR285">
        <f>AR284+COUNTIF(전체당첨내역!$B285:$G285,43)</f>
        <v>37</v>
      </c>
      <c r="AS285">
        <f>AS284+COUNTIF(전체당첨내역!$B285:$G285,44)</f>
        <v>37</v>
      </c>
      <c r="AT285">
        <f>AT284+COUNTIF(전체당첨내역!$B285:$G285,45)</f>
        <v>37</v>
      </c>
    </row>
    <row r="286" spans="1:46" ht="16.5" customHeight="1">
      <c r="A286">
        <v>285</v>
      </c>
      <c r="B286">
        <f>B285+COUNTIF(전체당첨내역!$B286:$G286,1)</f>
        <v>39</v>
      </c>
      <c r="C286">
        <f>C285+COUNTIF(전체당첨내역!$B286:$G286,2)</f>
        <v>42</v>
      </c>
      <c r="D286">
        <f>D285+COUNTIF(전체당첨내역!$B286:$G286,3)</f>
        <v>45</v>
      </c>
      <c r="E286">
        <f>E285+COUNTIF(전체당첨내역!$B286:$G286,4)</f>
        <v>44</v>
      </c>
      <c r="F286">
        <f>F285+COUNTIF(전체당첨내역!$B286:$G286,5)</f>
        <v>39</v>
      </c>
      <c r="G286">
        <f>G285+COUNTIF(전체당첨내역!$B286:$G286,6)</f>
        <v>36</v>
      </c>
      <c r="H286">
        <f>H285+COUNTIF(전체당첨내역!$B286:$G286,7)</f>
        <v>40</v>
      </c>
      <c r="I286">
        <f>I285+COUNTIF(전체당첨내역!$B286:$G286,8)</f>
        <v>35</v>
      </c>
      <c r="J286">
        <f>J285+COUNTIF(전체당첨내역!$B286:$G286,9)</f>
        <v>29</v>
      </c>
      <c r="K286">
        <f>K285+COUNTIF(전체당첨내역!$B286:$G286,10)</f>
        <v>36</v>
      </c>
      <c r="L286">
        <f>L285+COUNTIF(전체당첨내역!$B286:$G286,11)</f>
        <v>39</v>
      </c>
      <c r="M286">
        <f>M285+COUNTIF(전체당첨내역!$B286:$G286,12)</f>
        <v>33</v>
      </c>
      <c r="N286">
        <f>N285+COUNTIF(전체당첨내역!$B286:$G286,13)</f>
        <v>36</v>
      </c>
      <c r="O286">
        <f>O285+COUNTIF(전체당첨내역!$B286:$G286,14)</f>
        <v>40</v>
      </c>
      <c r="P286">
        <f>P285+COUNTIF(전체당첨내역!$B286:$G286,15)</f>
        <v>35</v>
      </c>
      <c r="Q286">
        <f>Q285+COUNTIF(전체당첨내역!$B286:$G286,16)</f>
        <v>34</v>
      </c>
      <c r="R286">
        <f>R285+COUNTIF(전체당첨내역!$B286:$G286,17)</f>
        <v>38</v>
      </c>
      <c r="S286">
        <f>S285+COUNTIF(전체당첨내역!$B286:$G286,18)</f>
        <v>41</v>
      </c>
      <c r="T286">
        <f>T285+COUNTIF(전체당첨내역!$B286:$G286,19)</f>
        <v>42</v>
      </c>
      <c r="U286">
        <f>U285+COUNTIF(전체당첨내역!$B286:$G286,20)</f>
        <v>39</v>
      </c>
      <c r="V286">
        <f>V285+COUNTIF(전체당첨내역!$B286:$G286,21)</f>
        <v>37</v>
      </c>
      <c r="W286">
        <f>W285+COUNTIF(전체당첨내역!$B286:$G286,22)</f>
        <v>27</v>
      </c>
      <c r="X286">
        <f>X285+COUNTIF(전체당첨내역!$B286:$G286,23)</f>
        <v>33</v>
      </c>
      <c r="Y286">
        <f>Y285+COUNTIF(전체당첨내역!$B286:$G286,24)</f>
        <v>39</v>
      </c>
      <c r="Z286">
        <f>Z285+COUNTIF(전체당첨내역!$B286:$G286,25)</f>
        <v>41</v>
      </c>
      <c r="AA286">
        <f>AA285+COUNTIF(전체당첨내역!$B286:$G286,26)</f>
        <v>39</v>
      </c>
      <c r="AB286">
        <f>AB285+COUNTIF(전체당첨내역!$B286:$G286,27)</f>
        <v>41</v>
      </c>
      <c r="AC286">
        <f>AC285+COUNTIF(전체당첨내역!$B286:$G286,28)</f>
        <v>30</v>
      </c>
      <c r="AD286">
        <f>AD285+COUNTIF(전체당첨내역!$B286:$G286,29)</f>
        <v>33</v>
      </c>
      <c r="AE286">
        <f>AE285+COUNTIF(전체당첨내역!$B286:$G286,30)</f>
        <v>35</v>
      </c>
      <c r="AF286">
        <f>AF285+COUNTIF(전체당첨내역!$B286:$G286,31)</f>
        <v>42</v>
      </c>
      <c r="AG286">
        <f>AG285+COUNTIF(전체당첨내역!$B286:$G286,32)</f>
        <v>32</v>
      </c>
      <c r="AH286">
        <f>AH285+COUNTIF(전체당첨내역!$B286:$G286,33)</f>
        <v>38</v>
      </c>
      <c r="AI286">
        <f>AI285+COUNTIF(전체당첨내역!$B286:$G286,34)</f>
        <v>40</v>
      </c>
      <c r="AJ286">
        <f>AJ285+COUNTIF(전체당첨내역!$B286:$G286,35)</f>
        <v>39</v>
      </c>
      <c r="AK286">
        <f>AK285+COUNTIF(전체당첨내역!$B286:$G286,36)</f>
        <v>46</v>
      </c>
      <c r="AL286">
        <f>AL285+COUNTIF(전체당첨내역!$B286:$G286,37)</f>
        <v>51</v>
      </c>
      <c r="AM286">
        <f>AM285+COUNTIF(전체당첨내역!$B286:$G286,38)</f>
        <v>30</v>
      </c>
      <c r="AN286">
        <f>AN285+COUNTIF(전체당첨내역!$B286:$G286,39)</f>
        <v>42</v>
      </c>
      <c r="AO286">
        <f>AO285+COUNTIF(전체당첨내역!$B286:$G286,40)</f>
        <v>47</v>
      </c>
      <c r="AP286">
        <f>AP285+COUNTIF(전체당첨내역!$B286:$G286,41)</f>
        <v>34</v>
      </c>
      <c r="AQ286">
        <f>AQ285+COUNTIF(전체당첨내역!$B286:$G286,42)</f>
        <v>40</v>
      </c>
      <c r="AR286">
        <f>AR285+COUNTIF(전체당첨내역!$B286:$G286,43)</f>
        <v>37</v>
      </c>
      <c r="AS286">
        <f>AS285+COUNTIF(전체당첨내역!$B286:$G286,44)</f>
        <v>37</v>
      </c>
      <c r="AT286">
        <f>AT285+COUNTIF(전체당첨내역!$B286:$G286,45)</f>
        <v>38</v>
      </c>
    </row>
    <row r="287" spans="1:46" ht="16.5" customHeight="1">
      <c r="A287">
        <v>286</v>
      </c>
      <c r="B287">
        <f>B286+COUNTIF(전체당첨내역!$B287:$G287,1)</f>
        <v>40</v>
      </c>
      <c r="C287">
        <f>C286+COUNTIF(전체당첨내역!$B287:$G287,2)</f>
        <v>42</v>
      </c>
      <c r="D287">
        <f>D286+COUNTIF(전체당첨내역!$B287:$G287,3)</f>
        <v>45</v>
      </c>
      <c r="E287">
        <f>E286+COUNTIF(전체당첨내역!$B287:$G287,4)</f>
        <v>44</v>
      </c>
      <c r="F287">
        <f>F286+COUNTIF(전체당첨내역!$B287:$G287,5)</f>
        <v>39</v>
      </c>
      <c r="G287">
        <f>G286+COUNTIF(전체당첨내역!$B287:$G287,6)</f>
        <v>36</v>
      </c>
      <c r="H287">
        <f>H286+COUNTIF(전체당첨내역!$B287:$G287,7)</f>
        <v>40</v>
      </c>
      <c r="I287">
        <f>I286+COUNTIF(전체당첨내역!$B287:$G287,8)</f>
        <v>35</v>
      </c>
      <c r="J287">
        <f>J286+COUNTIF(전체당첨내역!$B287:$G287,9)</f>
        <v>29</v>
      </c>
      <c r="K287">
        <f>K286+COUNTIF(전체당첨내역!$B287:$G287,10)</f>
        <v>36</v>
      </c>
      <c r="L287">
        <f>L286+COUNTIF(전체당첨내역!$B287:$G287,11)</f>
        <v>39</v>
      </c>
      <c r="M287">
        <f>M286+COUNTIF(전체당첨내역!$B287:$G287,12)</f>
        <v>33</v>
      </c>
      <c r="N287">
        <f>N286+COUNTIF(전체당첨내역!$B287:$G287,13)</f>
        <v>36</v>
      </c>
      <c r="O287">
        <f>O286+COUNTIF(전체당첨내역!$B287:$G287,14)</f>
        <v>40</v>
      </c>
      <c r="P287">
        <f>P286+COUNTIF(전체당첨내역!$B287:$G287,15)</f>
        <v>36</v>
      </c>
      <c r="Q287">
        <f>Q286+COUNTIF(전체당첨내역!$B287:$G287,16)</f>
        <v>34</v>
      </c>
      <c r="R287">
        <f>R286+COUNTIF(전체당첨내역!$B287:$G287,17)</f>
        <v>38</v>
      </c>
      <c r="S287">
        <f>S286+COUNTIF(전체당첨내역!$B287:$G287,18)</f>
        <v>41</v>
      </c>
      <c r="T287">
        <f>T286+COUNTIF(전체당첨내역!$B287:$G287,19)</f>
        <v>43</v>
      </c>
      <c r="U287">
        <f>U286+COUNTIF(전체당첨내역!$B287:$G287,20)</f>
        <v>39</v>
      </c>
      <c r="V287">
        <f>V286+COUNTIF(전체당첨내역!$B287:$G287,21)</f>
        <v>37</v>
      </c>
      <c r="W287">
        <f>W286+COUNTIF(전체당첨내역!$B287:$G287,22)</f>
        <v>27</v>
      </c>
      <c r="X287">
        <f>X286+COUNTIF(전체당첨내역!$B287:$G287,23)</f>
        <v>33</v>
      </c>
      <c r="Y287">
        <f>Y286+COUNTIF(전체당첨내역!$B287:$G287,24)</f>
        <v>39</v>
      </c>
      <c r="Z287">
        <f>Z286+COUNTIF(전체당첨내역!$B287:$G287,25)</f>
        <v>41</v>
      </c>
      <c r="AA287">
        <f>AA286+COUNTIF(전체당첨내역!$B287:$G287,26)</f>
        <v>39</v>
      </c>
      <c r="AB287">
        <f>AB286+COUNTIF(전체당첨내역!$B287:$G287,27)</f>
        <v>41</v>
      </c>
      <c r="AC287">
        <f>AC286+COUNTIF(전체당첨내역!$B287:$G287,28)</f>
        <v>30</v>
      </c>
      <c r="AD287">
        <f>AD286+COUNTIF(전체당첨내역!$B287:$G287,29)</f>
        <v>33</v>
      </c>
      <c r="AE287">
        <f>AE286+COUNTIF(전체당첨내역!$B287:$G287,30)</f>
        <v>35</v>
      </c>
      <c r="AF287">
        <f>AF286+COUNTIF(전체당첨내역!$B287:$G287,31)</f>
        <v>42</v>
      </c>
      <c r="AG287">
        <f>AG286+COUNTIF(전체당첨내역!$B287:$G287,32)</f>
        <v>32</v>
      </c>
      <c r="AH287">
        <f>AH286+COUNTIF(전체당첨내역!$B287:$G287,33)</f>
        <v>38</v>
      </c>
      <c r="AI287">
        <f>AI286+COUNTIF(전체당첨내역!$B287:$G287,34)</f>
        <v>40</v>
      </c>
      <c r="AJ287">
        <f>AJ286+COUNTIF(전체당첨내역!$B287:$G287,35)</f>
        <v>39</v>
      </c>
      <c r="AK287">
        <f>AK286+COUNTIF(전체당첨내역!$B287:$G287,36)</f>
        <v>46</v>
      </c>
      <c r="AL287">
        <f>AL286+COUNTIF(전체당첨내역!$B287:$G287,37)</f>
        <v>51</v>
      </c>
      <c r="AM287">
        <f>AM286+COUNTIF(전체당첨내역!$B287:$G287,38)</f>
        <v>30</v>
      </c>
      <c r="AN287">
        <f>AN286+COUNTIF(전체당첨내역!$B287:$G287,39)</f>
        <v>42</v>
      </c>
      <c r="AO287">
        <f>AO286+COUNTIF(전체당첨내역!$B287:$G287,40)</f>
        <v>48</v>
      </c>
      <c r="AP287">
        <f>AP286+COUNTIF(전체당첨내역!$B287:$G287,41)</f>
        <v>34</v>
      </c>
      <c r="AQ287">
        <f>AQ286+COUNTIF(전체당첨내역!$B287:$G287,42)</f>
        <v>41</v>
      </c>
      <c r="AR287">
        <f>AR286+COUNTIF(전체당첨내역!$B287:$G287,43)</f>
        <v>37</v>
      </c>
      <c r="AS287">
        <f>AS286+COUNTIF(전체당첨내역!$B287:$G287,44)</f>
        <v>38</v>
      </c>
      <c r="AT287">
        <f>AT286+COUNTIF(전체당첨내역!$B287:$G287,45)</f>
        <v>38</v>
      </c>
    </row>
    <row r="288" spans="1:46" ht="16.5" customHeight="1">
      <c r="A288">
        <v>287</v>
      </c>
      <c r="B288">
        <f>B287+COUNTIF(전체당첨내역!$B288:$G288,1)</f>
        <v>40</v>
      </c>
      <c r="C288">
        <f>C287+COUNTIF(전체당첨내역!$B288:$G288,2)</f>
        <v>42</v>
      </c>
      <c r="D288">
        <f>D287+COUNTIF(전체당첨내역!$B288:$G288,3)</f>
        <v>45</v>
      </c>
      <c r="E288">
        <f>E287+COUNTIF(전체당첨내역!$B288:$G288,4)</f>
        <v>44</v>
      </c>
      <c r="F288">
        <f>F287+COUNTIF(전체당첨내역!$B288:$G288,5)</f>
        <v>39</v>
      </c>
      <c r="G288">
        <f>G287+COUNTIF(전체당첨내역!$B288:$G288,6)</f>
        <v>37</v>
      </c>
      <c r="H288">
        <f>H287+COUNTIF(전체당첨내역!$B288:$G288,7)</f>
        <v>40</v>
      </c>
      <c r="I288">
        <f>I287+COUNTIF(전체당첨내역!$B288:$G288,8)</f>
        <v>35</v>
      </c>
      <c r="J288">
        <f>J287+COUNTIF(전체당첨내역!$B288:$G288,9)</f>
        <v>29</v>
      </c>
      <c r="K288">
        <f>K287+COUNTIF(전체당첨내역!$B288:$G288,10)</f>
        <v>36</v>
      </c>
      <c r="L288">
        <f>L287+COUNTIF(전체당첨내역!$B288:$G288,11)</f>
        <v>39</v>
      </c>
      <c r="M288">
        <f>M287+COUNTIF(전체당첨내역!$B288:$G288,12)</f>
        <v>34</v>
      </c>
      <c r="N288">
        <f>N287+COUNTIF(전체당첨내역!$B288:$G288,13)</f>
        <v>36</v>
      </c>
      <c r="O288">
        <f>O287+COUNTIF(전체당첨내역!$B288:$G288,14)</f>
        <v>40</v>
      </c>
      <c r="P288">
        <f>P287+COUNTIF(전체당첨내역!$B288:$G288,15)</f>
        <v>36</v>
      </c>
      <c r="Q288">
        <f>Q287+COUNTIF(전체당첨내역!$B288:$G288,16)</f>
        <v>34</v>
      </c>
      <c r="R288">
        <f>R287+COUNTIF(전체당첨내역!$B288:$G288,17)</f>
        <v>38</v>
      </c>
      <c r="S288">
        <f>S287+COUNTIF(전체당첨내역!$B288:$G288,18)</f>
        <v>41</v>
      </c>
      <c r="T288">
        <f>T287+COUNTIF(전체당첨내역!$B288:$G288,19)</f>
        <v>43</v>
      </c>
      <c r="U288">
        <f>U287+COUNTIF(전체당첨내역!$B288:$G288,20)</f>
        <v>39</v>
      </c>
      <c r="V288">
        <f>V287+COUNTIF(전체당첨내역!$B288:$G288,21)</f>
        <v>37</v>
      </c>
      <c r="W288">
        <f>W287+COUNTIF(전체당첨내역!$B288:$G288,22)</f>
        <v>27</v>
      </c>
      <c r="X288">
        <f>X287+COUNTIF(전체당첨내역!$B288:$G288,23)</f>
        <v>33</v>
      </c>
      <c r="Y288">
        <f>Y287+COUNTIF(전체당첨내역!$B288:$G288,24)</f>
        <v>40</v>
      </c>
      <c r="Z288">
        <f>Z287+COUNTIF(전체당첨내역!$B288:$G288,25)</f>
        <v>41</v>
      </c>
      <c r="AA288">
        <f>AA287+COUNTIF(전체당첨내역!$B288:$G288,26)</f>
        <v>39</v>
      </c>
      <c r="AB288">
        <f>AB287+COUNTIF(전체당첨내역!$B288:$G288,27)</f>
        <v>42</v>
      </c>
      <c r="AC288">
        <f>AC287+COUNTIF(전체당첨내역!$B288:$G288,28)</f>
        <v>30</v>
      </c>
      <c r="AD288">
        <f>AD287+COUNTIF(전체당첨내역!$B288:$G288,29)</f>
        <v>33</v>
      </c>
      <c r="AE288">
        <f>AE287+COUNTIF(전체당첨내역!$B288:$G288,30)</f>
        <v>35</v>
      </c>
      <c r="AF288">
        <f>AF287+COUNTIF(전체당첨내역!$B288:$G288,31)</f>
        <v>42</v>
      </c>
      <c r="AG288">
        <f>AG287+COUNTIF(전체당첨내역!$B288:$G288,32)</f>
        <v>32</v>
      </c>
      <c r="AH288">
        <f>AH287+COUNTIF(전체당첨내역!$B288:$G288,33)</f>
        <v>38</v>
      </c>
      <c r="AI288">
        <f>AI287+COUNTIF(전체당첨내역!$B288:$G288,34)</f>
        <v>40</v>
      </c>
      <c r="AJ288">
        <f>AJ287+COUNTIF(전체당첨내역!$B288:$G288,35)</f>
        <v>40</v>
      </c>
      <c r="AK288">
        <f>AK287+COUNTIF(전체당첨내역!$B288:$G288,36)</f>
        <v>46</v>
      </c>
      <c r="AL288">
        <f>AL287+COUNTIF(전체당첨내역!$B288:$G288,37)</f>
        <v>52</v>
      </c>
      <c r="AM288">
        <f>AM287+COUNTIF(전체당첨내역!$B288:$G288,38)</f>
        <v>30</v>
      </c>
      <c r="AN288">
        <f>AN287+COUNTIF(전체당첨내역!$B288:$G288,39)</f>
        <v>42</v>
      </c>
      <c r="AO288">
        <f>AO287+COUNTIF(전체당첨내역!$B288:$G288,40)</f>
        <v>48</v>
      </c>
      <c r="AP288">
        <f>AP287+COUNTIF(전체당첨내역!$B288:$G288,41)</f>
        <v>34</v>
      </c>
      <c r="AQ288">
        <f>AQ287+COUNTIF(전체당첨내역!$B288:$G288,42)</f>
        <v>41</v>
      </c>
      <c r="AR288">
        <f>AR287+COUNTIF(전체당첨내역!$B288:$G288,43)</f>
        <v>37</v>
      </c>
      <c r="AS288">
        <f>AS287+COUNTIF(전체당첨내역!$B288:$G288,44)</f>
        <v>38</v>
      </c>
      <c r="AT288">
        <f>AT287+COUNTIF(전체당첨내역!$B288:$G288,45)</f>
        <v>38</v>
      </c>
    </row>
    <row r="289" spans="1:46" ht="16.5" customHeight="1">
      <c r="A289">
        <v>288</v>
      </c>
      <c r="B289">
        <f>B288+COUNTIF(전체당첨내역!$B289:$G289,1)</f>
        <v>41</v>
      </c>
      <c r="C289">
        <f>C288+COUNTIF(전체당첨내역!$B289:$G289,2)</f>
        <v>42</v>
      </c>
      <c r="D289">
        <f>D288+COUNTIF(전체당첨내역!$B289:$G289,3)</f>
        <v>45</v>
      </c>
      <c r="E289">
        <f>E288+COUNTIF(전체당첨내역!$B289:$G289,4)</f>
        <v>44</v>
      </c>
      <c r="F289">
        <f>F288+COUNTIF(전체당첨내역!$B289:$G289,5)</f>
        <v>39</v>
      </c>
      <c r="G289">
        <f>G288+COUNTIF(전체당첨내역!$B289:$G289,6)</f>
        <v>37</v>
      </c>
      <c r="H289">
        <f>H288+COUNTIF(전체당첨내역!$B289:$G289,7)</f>
        <v>40</v>
      </c>
      <c r="I289">
        <f>I288+COUNTIF(전체당첨내역!$B289:$G289,8)</f>
        <v>35</v>
      </c>
      <c r="J289">
        <f>J288+COUNTIF(전체당첨내역!$B289:$G289,9)</f>
        <v>29</v>
      </c>
      <c r="K289">
        <f>K288+COUNTIF(전체당첨내역!$B289:$G289,10)</f>
        <v>36</v>
      </c>
      <c r="L289">
        <f>L288+COUNTIF(전체당첨내역!$B289:$G289,11)</f>
        <v>39</v>
      </c>
      <c r="M289">
        <f>M288+COUNTIF(전체당첨내역!$B289:$G289,12)</f>
        <v>35</v>
      </c>
      <c r="N289">
        <f>N288+COUNTIF(전체당첨내역!$B289:$G289,13)</f>
        <v>36</v>
      </c>
      <c r="O289">
        <f>O288+COUNTIF(전체당첨내역!$B289:$G289,14)</f>
        <v>40</v>
      </c>
      <c r="P289">
        <f>P288+COUNTIF(전체당첨내역!$B289:$G289,15)</f>
        <v>36</v>
      </c>
      <c r="Q289">
        <f>Q288+COUNTIF(전체당첨내역!$B289:$G289,16)</f>
        <v>34</v>
      </c>
      <c r="R289">
        <f>R288+COUNTIF(전체당첨내역!$B289:$G289,17)</f>
        <v>39</v>
      </c>
      <c r="S289">
        <f>S288+COUNTIF(전체당첨내역!$B289:$G289,18)</f>
        <v>41</v>
      </c>
      <c r="T289">
        <f>T288+COUNTIF(전체당첨내역!$B289:$G289,19)</f>
        <v>43</v>
      </c>
      <c r="U289">
        <f>U288+COUNTIF(전체당첨내역!$B289:$G289,20)</f>
        <v>39</v>
      </c>
      <c r="V289">
        <f>V288+COUNTIF(전체당첨내역!$B289:$G289,21)</f>
        <v>37</v>
      </c>
      <c r="W289">
        <f>W288+COUNTIF(전체당첨내역!$B289:$G289,22)</f>
        <v>27</v>
      </c>
      <c r="X289">
        <f>X288+COUNTIF(전체당첨내역!$B289:$G289,23)</f>
        <v>33</v>
      </c>
      <c r="Y289">
        <f>Y288+COUNTIF(전체당첨내역!$B289:$G289,24)</f>
        <v>40</v>
      </c>
      <c r="Z289">
        <f>Z288+COUNTIF(전체당첨내역!$B289:$G289,25)</f>
        <v>41</v>
      </c>
      <c r="AA289">
        <f>AA288+COUNTIF(전체당첨내역!$B289:$G289,26)</f>
        <v>39</v>
      </c>
      <c r="AB289">
        <f>AB288+COUNTIF(전체당첨내역!$B289:$G289,27)</f>
        <v>42</v>
      </c>
      <c r="AC289">
        <f>AC288+COUNTIF(전체당첨내역!$B289:$G289,28)</f>
        <v>31</v>
      </c>
      <c r="AD289">
        <f>AD288+COUNTIF(전체당첨내역!$B289:$G289,29)</f>
        <v>33</v>
      </c>
      <c r="AE289">
        <f>AE288+COUNTIF(전체당첨내역!$B289:$G289,30)</f>
        <v>35</v>
      </c>
      <c r="AF289">
        <f>AF288+COUNTIF(전체당첨내역!$B289:$G289,31)</f>
        <v>42</v>
      </c>
      <c r="AG289">
        <f>AG288+COUNTIF(전체당첨내역!$B289:$G289,32)</f>
        <v>32</v>
      </c>
      <c r="AH289">
        <f>AH288+COUNTIF(전체당첨내역!$B289:$G289,33)</f>
        <v>38</v>
      </c>
      <c r="AI289">
        <f>AI288+COUNTIF(전체당첨내역!$B289:$G289,34)</f>
        <v>40</v>
      </c>
      <c r="AJ289">
        <f>AJ288+COUNTIF(전체당첨내역!$B289:$G289,35)</f>
        <v>41</v>
      </c>
      <c r="AK289">
        <f>AK288+COUNTIF(전체당첨내역!$B289:$G289,36)</f>
        <v>46</v>
      </c>
      <c r="AL289">
        <f>AL288+COUNTIF(전체당첨내역!$B289:$G289,37)</f>
        <v>52</v>
      </c>
      <c r="AM289">
        <f>AM288+COUNTIF(전체당첨내역!$B289:$G289,38)</f>
        <v>30</v>
      </c>
      <c r="AN289">
        <f>AN288+COUNTIF(전체당첨내역!$B289:$G289,39)</f>
        <v>42</v>
      </c>
      <c r="AO289">
        <f>AO288+COUNTIF(전체당첨내역!$B289:$G289,40)</f>
        <v>48</v>
      </c>
      <c r="AP289">
        <f>AP288+COUNTIF(전체당첨내역!$B289:$G289,41)</f>
        <v>35</v>
      </c>
      <c r="AQ289">
        <f>AQ288+COUNTIF(전체당첨내역!$B289:$G289,42)</f>
        <v>41</v>
      </c>
      <c r="AR289">
        <f>AR288+COUNTIF(전체당첨내역!$B289:$G289,43)</f>
        <v>37</v>
      </c>
      <c r="AS289">
        <f>AS288+COUNTIF(전체당첨내역!$B289:$G289,44)</f>
        <v>38</v>
      </c>
      <c r="AT289">
        <f>AT288+COUNTIF(전체당첨내역!$B289:$G289,45)</f>
        <v>38</v>
      </c>
    </row>
    <row r="290" spans="1:46" ht="16.5" customHeight="1">
      <c r="A290">
        <v>289</v>
      </c>
      <c r="B290">
        <f>B289+COUNTIF(전체당첨내역!$B290:$G290,1)</f>
        <v>41</v>
      </c>
      <c r="C290">
        <f>C289+COUNTIF(전체당첨내역!$B290:$G290,2)</f>
        <v>42</v>
      </c>
      <c r="D290">
        <f>D289+COUNTIF(전체당첨내역!$B290:$G290,3)</f>
        <v>46</v>
      </c>
      <c r="E290">
        <f>E289+COUNTIF(전체당첨내역!$B290:$G290,4)</f>
        <v>44</v>
      </c>
      <c r="F290">
        <f>F289+COUNTIF(전체당첨내역!$B290:$G290,5)</f>
        <v>39</v>
      </c>
      <c r="G290">
        <f>G289+COUNTIF(전체당첨내역!$B290:$G290,6)</f>
        <v>37</v>
      </c>
      <c r="H290">
        <f>H289+COUNTIF(전체당첨내역!$B290:$G290,7)</f>
        <v>40</v>
      </c>
      <c r="I290">
        <f>I289+COUNTIF(전체당첨내역!$B290:$G290,8)</f>
        <v>35</v>
      </c>
      <c r="J290">
        <f>J289+COUNTIF(전체당첨내역!$B290:$G290,9)</f>
        <v>29</v>
      </c>
      <c r="K290">
        <f>K289+COUNTIF(전체당첨내역!$B290:$G290,10)</f>
        <v>36</v>
      </c>
      <c r="L290">
        <f>L289+COUNTIF(전체당첨내역!$B290:$G290,11)</f>
        <v>39</v>
      </c>
      <c r="M290">
        <f>M289+COUNTIF(전체당첨내역!$B290:$G290,12)</f>
        <v>35</v>
      </c>
      <c r="N290">
        <f>N289+COUNTIF(전체당첨내역!$B290:$G290,13)</f>
        <v>36</v>
      </c>
      <c r="O290">
        <f>O289+COUNTIF(전체당첨내역!$B290:$G290,14)</f>
        <v>41</v>
      </c>
      <c r="P290">
        <f>P289+COUNTIF(전체당첨내역!$B290:$G290,15)</f>
        <v>36</v>
      </c>
      <c r="Q290">
        <f>Q289+COUNTIF(전체당첨내역!$B290:$G290,16)</f>
        <v>34</v>
      </c>
      <c r="R290">
        <f>R289+COUNTIF(전체당첨내역!$B290:$G290,17)</f>
        <v>39</v>
      </c>
      <c r="S290">
        <f>S289+COUNTIF(전체당첨내역!$B290:$G290,18)</f>
        <v>41</v>
      </c>
      <c r="T290">
        <f>T289+COUNTIF(전체당첨내역!$B290:$G290,19)</f>
        <v>43</v>
      </c>
      <c r="U290">
        <f>U289+COUNTIF(전체당첨내역!$B290:$G290,20)</f>
        <v>39</v>
      </c>
      <c r="V290">
        <f>V289+COUNTIF(전체당첨내역!$B290:$G290,21)</f>
        <v>37</v>
      </c>
      <c r="W290">
        <f>W289+COUNTIF(전체당첨내역!$B290:$G290,22)</f>
        <v>27</v>
      </c>
      <c r="X290">
        <f>X289+COUNTIF(전체당첨내역!$B290:$G290,23)</f>
        <v>33</v>
      </c>
      <c r="Y290">
        <f>Y289+COUNTIF(전체당첨내역!$B290:$G290,24)</f>
        <v>40</v>
      </c>
      <c r="Z290">
        <f>Z289+COUNTIF(전체당첨내역!$B290:$G290,25)</f>
        <v>41</v>
      </c>
      <c r="AA290">
        <f>AA289+COUNTIF(전체당첨내역!$B290:$G290,26)</f>
        <v>39</v>
      </c>
      <c r="AB290">
        <f>AB289+COUNTIF(전체당첨내역!$B290:$G290,27)</f>
        <v>42</v>
      </c>
      <c r="AC290">
        <f>AC289+COUNTIF(전체당첨내역!$B290:$G290,28)</f>
        <v>31</v>
      </c>
      <c r="AD290">
        <f>AD289+COUNTIF(전체당첨내역!$B290:$G290,29)</f>
        <v>33</v>
      </c>
      <c r="AE290">
        <f>AE289+COUNTIF(전체당첨내역!$B290:$G290,30)</f>
        <v>35</v>
      </c>
      <c r="AF290">
        <f>AF289+COUNTIF(전체당첨내역!$B290:$G290,31)</f>
        <v>42</v>
      </c>
      <c r="AG290">
        <f>AG289+COUNTIF(전체당첨내역!$B290:$G290,32)</f>
        <v>32</v>
      </c>
      <c r="AH290">
        <f>AH289+COUNTIF(전체당첨내역!$B290:$G290,33)</f>
        <v>39</v>
      </c>
      <c r="AI290">
        <f>AI289+COUNTIF(전체당첨내역!$B290:$G290,34)</f>
        <v>40</v>
      </c>
      <c r="AJ290">
        <f>AJ289+COUNTIF(전체당첨내역!$B290:$G290,35)</f>
        <v>41</v>
      </c>
      <c r="AK290">
        <f>AK289+COUNTIF(전체당첨내역!$B290:$G290,36)</f>
        <v>46</v>
      </c>
      <c r="AL290">
        <f>AL289+COUNTIF(전체당첨내역!$B290:$G290,37)</f>
        <v>53</v>
      </c>
      <c r="AM290">
        <f>AM289+COUNTIF(전체당첨내역!$B290:$G290,38)</f>
        <v>31</v>
      </c>
      <c r="AN290">
        <f>AN289+COUNTIF(전체당첨내역!$B290:$G290,39)</f>
        <v>42</v>
      </c>
      <c r="AO290">
        <f>AO289+COUNTIF(전체당첨내역!$B290:$G290,40)</f>
        <v>48</v>
      </c>
      <c r="AP290">
        <f>AP289+COUNTIF(전체당첨내역!$B290:$G290,41)</f>
        <v>35</v>
      </c>
      <c r="AQ290">
        <f>AQ289+COUNTIF(전체당첨내역!$B290:$G290,42)</f>
        <v>42</v>
      </c>
      <c r="AR290">
        <f>AR289+COUNTIF(전체당첨내역!$B290:$G290,43)</f>
        <v>37</v>
      </c>
      <c r="AS290">
        <f>AS289+COUNTIF(전체당첨내역!$B290:$G290,44)</f>
        <v>38</v>
      </c>
      <c r="AT290">
        <f>AT289+COUNTIF(전체당첨내역!$B290:$G290,45)</f>
        <v>38</v>
      </c>
    </row>
    <row r="291" spans="1:46" ht="16.5" customHeight="1">
      <c r="A291">
        <v>290</v>
      </c>
      <c r="B291">
        <f>B290+COUNTIF(전체당첨내역!$B291:$G291,1)</f>
        <v>41</v>
      </c>
      <c r="C291">
        <f>C290+COUNTIF(전체당첨내역!$B291:$G291,2)</f>
        <v>42</v>
      </c>
      <c r="D291">
        <f>D290+COUNTIF(전체당첨내역!$B291:$G291,3)</f>
        <v>46</v>
      </c>
      <c r="E291">
        <f>E290+COUNTIF(전체당첨내역!$B291:$G291,4)</f>
        <v>44</v>
      </c>
      <c r="F291">
        <f>F290+COUNTIF(전체당첨내역!$B291:$G291,5)</f>
        <v>39</v>
      </c>
      <c r="G291">
        <f>G290+COUNTIF(전체당첨내역!$B291:$G291,6)</f>
        <v>37</v>
      </c>
      <c r="H291">
        <f>H290+COUNTIF(전체당첨내역!$B291:$G291,7)</f>
        <v>40</v>
      </c>
      <c r="I291">
        <f>I290+COUNTIF(전체당첨내역!$B291:$G291,8)</f>
        <v>36</v>
      </c>
      <c r="J291">
        <f>J290+COUNTIF(전체당첨내역!$B291:$G291,9)</f>
        <v>29</v>
      </c>
      <c r="K291">
        <f>K290+COUNTIF(전체당첨내역!$B291:$G291,10)</f>
        <v>36</v>
      </c>
      <c r="L291">
        <f>L290+COUNTIF(전체당첨내역!$B291:$G291,11)</f>
        <v>39</v>
      </c>
      <c r="M291">
        <f>M290+COUNTIF(전체당첨내역!$B291:$G291,12)</f>
        <v>35</v>
      </c>
      <c r="N291">
        <f>N290+COUNTIF(전체당첨내역!$B291:$G291,13)</f>
        <v>37</v>
      </c>
      <c r="O291">
        <f>O290+COUNTIF(전체당첨내역!$B291:$G291,14)</f>
        <v>41</v>
      </c>
      <c r="P291">
        <f>P290+COUNTIF(전체당첨내역!$B291:$G291,15)</f>
        <v>36</v>
      </c>
      <c r="Q291">
        <f>Q290+COUNTIF(전체당첨내역!$B291:$G291,16)</f>
        <v>34</v>
      </c>
      <c r="R291">
        <f>R290+COUNTIF(전체당첨내역!$B291:$G291,17)</f>
        <v>39</v>
      </c>
      <c r="S291">
        <f>S290+COUNTIF(전체당첨내역!$B291:$G291,18)</f>
        <v>42</v>
      </c>
      <c r="T291">
        <f>T290+COUNTIF(전체당첨내역!$B291:$G291,19)</f>
        <v>43</v>
      </c>
      <c r="U291">
        <f>U290+COUNTIF(전체당첨내역!$B291:$G291,20)</f>
        <v>39</v>
      </c>
      <c r="V291">
        <f>V290+COUNTIF(전체당첨내역!$B291:$G291,21)</f>
        <v>37</v>
      </c>
      <c r="W291">
        <f>W290+COUNTIF(전체당첨내역!$B291:$G291,22)</f>
        <v>27</v>
      </c>
      <c r="X291">
        <f>X290+COUNTIF(전체당첨내역!$B291:$G291,23)</f>
        <v>33</v>
      </c>
      <c r="Y291">
        <f>Y290+COUNTIF(전체당첨내역!$B291:$G291,24)</f>
        <v>40</v>
      </c>
      <c r="Z291">
        <f>Z290+COUNTIF(전체당첨내역!$B291:$G291,25)</f>
        <v>41</v>
      </c>
      <c r="AA291">
        <f>AA290+COUNTIF(전체당첨내역!$B291:$G291,26)</f>
        <v>39</v>
      </c>
      <c r="AB291">
        <f>AB290+COUNTIF(전체당첨내역!$B291:$G291,27)</f>
        <v>42</v>
      </c>
      <c r="AC291">
        <f>AC290+COUNTIF(전체당첨내역!$B291:$G291,28)</f>
        <v>31</v>
      </c>
      <c r="AD291">
        <f>AD290+COUNTIF(전체당첨내역!$B291:$G291,29)</f>
        <v>33</v>
      </c>
      <c r="AE291">
        <f>AE290+COUNTIF(전체당첨내역!$B291:$G291,30)</f>
        <v>35</v>
      </c>
      <c r="AF291">
        <f>AF290+COUNTIF(전체당첨내역!$B291:$G291,31)</f>
        <v>42</v>
      </c>
      <c r="AG291">
        <f>AG290+COUNTIF(전체당첨내역!$B291:$G291,32)</f>
        <v>33</v>
      </c>
      <c r="AH291">
        <f>AH290+COUNTIF(전체당첨내역!$B291:$G291,33)</f>
        <v>39</v>
      </c>
      <c r="AI291">
        <f>AI290+COUNTIF(전체당첨내역!$B291:$G291,34)</f>
        <v>40</v>
      </c>
      <c r="AJ291">
        <f>AJ290+COUNTIF(전체당첨내역!$B291:$G291,35)</f>
        <v>41</v>
      </c>
      <c r="AK291">
        <f>AK290+COUNTIF(전체당첨내역!$B291:$G291,36)</f>
        <v>46</v>
      </c>
      <c r="AL291">
        <f>AL290+COUNTIF(전체당첨내역!$B291:$G291,37)</f>
        <v>53</v>
      </c>
      <c r="AM291">
        <f>AM290+COUNTIF(전체당첨내역!$B291:$G291,38)</f>
        <v>31</v>
      </c>
      <c r="AN291">
        <f>AN290+COUNTIF(전체당첨내역!$B291:$G291,39)</f>
        <v>43</v>
      </c>
      <c r="AO291">
        <f>AO290+COUNTIF(전체당첨내역!$B291:$G291,40)</f>
        <v>48</v>
      </c>
      <c r="AP291">
        <f>AP290+COUNTIF(전체당첨내역!$B291:$G291,41)</f>
        <v>35</v>
      </c>
      <c r="AQ291">
        <f>AQ290+COUNTIF(전체당첨내역!$B291:$G291,42)</f>
        <v>42</v>
      </c>
      <c r="AR291">
        <f>AR290+COUNTIF(전체당첨내역!$B291:$G291,43)</f>
        <v>37</v>
      </c>
      <c r="AS291">
        <f>AS290+COUNTIF(전체당첨내역!$B291:$G291,44)</f>
        <v>38</v>
      </c>
      <c r="AT291">
        <f>AT290+COUNTIF(전체당첨내역!$B291:$G291,45)</f>
        <v>39</v>
      </c>
    </row>
    <row r="292" spans="1:46" ht="16.5" customHeight="1">
      <c r="A292">
        <v>291</v>
      </c>
      <c r="B292">
        <f>B291+COUNTIF(전체당첨내역!$B292:$G292,1)</f>
        <v>41</v>
      </c>
      <c r="C292">
        <f>C291+COUNTIF(전체당첨내역!$B292:$G292,2)</f>
        <v>42</v>
      </c>
      <c r="D292">
        <f>D291+COUNTIF(전체당첨내역!$B292:$G292,3)</f>
        <v>47</v>
      </c>
      <c r="E292">
        <f>E291+COUNTIF(전체당첨내역!$B292:$G292,4)</f>
        <v>44</v>
      </c>
      <c r="F292">
        <f>F291+COUNTIF(전체당첨내역!$B292:$G292,5)</f>
        <v>39</v>
      </c>
      <c r="G292">
        <f>G291+COUNTIF(전체당첨내역!$B292:$G292,6)</f>
        <v>37</v>
      </c>
      <c r="H292">
        <f>H291+COUNTIF(전체당첨내역!$B292:$G292,7)</f>
        <v>41</v>
      </c>
      <c r="I292">
        <f>I291+COUNTIF(전체당첨내역!$B292:$G292,8)</f>
        <v>37</v>
      </c>
      <c r="J292">
        <f>J291+COUNTIF(전체당첨내역!$B292:$G292,9)</f>
        <v>29</v>
      </c>
      <c r="K292">
        <f>K291+COUNTIF(전체당첨내역!$B292:$G292,10)</f>
        <v>36</v>
      </c>
      <c r="L292">
        <f>L291+COUNTIF(전체당첨내역!$B292:$G292,11)</f>
        <v>39</v>
      </c>
      <c r="M292">
        <f>M291+COUNTIF(전체당첨내역!$B292:$G292,12)</f>
        <v>35</v>
      </c>
      <c r="N292">
        <f>N291+COUNTIF(전체당첨내역!$B292:$G292,13)</f>
        <v>37</v>
      </c>
      <c r="O292">
        <f>O291+COUNTIF(전체당첨내역!$B292:$G292,14)</f>
        <v>41</v>
      </c>
      <c r="P292">
        <f>P291+COUNTIF(전체당첨내역!$B292:$G292,15)</f>
        <v>36</v>
      </c>
      <c r="Q292">
        <f>Q291+COUNTIF(전체당첨내역!$B292:$G292,16)</f>
        <v>34</v>
      </c>
      <c r="R292">
        <f>R291+COUNTIF(전체당첨내역!$B292:$G292,17)</f>
        <v>39</v>
      </c>
      <c r="S292">
        <f>S291+COUNTIF(전체당첨내역!$B292:$G292,18)</f>
        <v>43</v>
      </c>
      <c r="T292">
        <f>T291+COUNTIF(전체당첨내역!$B292:$G292,19)</f>
        <v>43</v>
      </c>
      <c r="U292">
        <f>U291+COUNTIF(전체당첨내역!$B292:$G292,20)</f>
        <v>40</v>
      </c>
      <c r="V292">
        <f>V291+COUNTIF(전체당첨내역!$B292:$G292,21)</f>
        <v>37</v>
      </c>
      <c r="W292">
        <f>W291+COUNTIF(전체당첨내역!$B292:$G292,22)</f>
        <v>27</v>
      </c>
      <c r="X292">
        <f>X291+COUNTIF(전체당첨내역!$B292:$G292,23)</f>
        <v>33</v>
      </c>
      <c r="Y292">
        <f>Y291+COUNTIF(전체당첨내역!$B292:$G292,24)</f>
        <v>40</v>
      </c>
      <c r="Z292">
        <f>Z291+COUNTIF(전체당첨내역!$B292:$G292,25)</f>
        <v>41</v>
      </c>
      <c r="AA292">
        <f>AA291+COUNTIF(전체당첨내역!$B292:$G292,26)</f>
        <v>39</v>
      </c>
      <c r="AB292">
        <f>AB291+COUNTIF(전체당첨내역!$B292:$G292,27)</f>
        <v>42</v>
      </c>
      <c r="AC292">
        <f>AC291+COUNTIF(전체당첨내역!$B292:$G292,28)</f>
        <v>31</v>
      </c>
      <c r="AD292">
        <f>AD291+COUNTIF(전체당첨내역!$B292:$G292,29)</f>
        <v>33</v>
      </c>
      <c r="AE292">
        <f>AE291+COUNTIF(전체당첨내역!$B292:$G292,30)</f>
        <v>35</v>
      </c>
      <c r="AF292">
        <f>AF291+COUNTIF(전체당첨내역!$B292:$G292,31)</f>
        <v>42</v>
      </c>
      <c r="AG292">
        <f>AG291+COUNTIF(전체당첨내역!$B292:$G292,32)</f>
        <v>33</v>
      </c>
      <c r="AH292">
        <f>AH291+COUNTIF(전체당첨내역!$B292:$G292,33)</f>
        <v>39</v>
      </c>
      <c r="AI292">
        <f>AI291+COUNTIF(전체당첨내역!$B292:$G292,34)</f>
        <v>40</v>
      </c>
      <c r="AJ292">
        <f>AJ291+COUNTIF(전체당첨내역!$B292:$G292,35)</f>
        <v>41</v>
      </c>
      <c r="AK292">
        <f>AK291+COUNTIF(전체당첨내역!$B292:$G292,36)</f>
        <v>46</v>
      </c>
      <c r="AL292">
        <f>AL291+COUNTIF(전체당첨내역!$B292:$G292,37)</f>
        <v>53</v>
      </c>
      <c r="AM292">
        <f>AM291+COUNTIF(전체당첨내역!$B292:$G292,38)</f>
        <v>31</v>
      </c>
      <c r="AN292">
        <f>AN291+COUNTIF(전체당첨내역!$B292:$G292,39)</f>
        <v>43</v>
      </c>
      <c r="AO292">
        <f>AO291+COUNTIF(전체당첨내역!$B292:$G292,40)</f>
        <v>48</v>
      </c>
      <c r="AP292">
        <f>AP291+COUNTIF(전체당첨내역!$B292:$G292,41)</f>
        <v>35</v>
      </c>
      <c r="AQ292">
        <f>AQ291+COUNTIF(전체당첨내역!$B292:$G292,42)</f>
        <v>43</v>
      </c>
      <c r="AR292">
        <f>AR291+COUNTIF(전체당첨내역!$B292:$G292,43)</f>
        <v>37</v>
      </c>
      <c r="AS292">
        <f>AS291+COUNTIF(전체당첨내역!$B292:$G292,44)</f>
        <v>38</v>
      </c>
      <c r="AT292">
        <f>AT291+COUNTIF(전체당첨내역!$B292:$G292,45)</f>
        <v>39</v>
      </c>
    </row>
    <row r="293" spans="1:46" ht="16.5" customHeight="1">
      <c r="A293">
        <v>292</v>
      </c>
      <c r="B293">
        <f>B292+COUNTIF(전체당첨내역!$B293:$G293,1)</f>
        <v>41</v>
      </c>
      <c r="C293">
        <f>C292+COUNTIF(전체당첨내역!$B293:$G293,2)</f>
        <v>42</v>
      </c>
      <c r="D293">
        <f>D292+COUNTIF(전체당첨내역!$B293:$G293,3)</f>
        <v>47</v>
      </c>
      <c r="E293">
        <f>E292+COUNTIF(전체당첨내역!$B293:$G293,4)</f>
        <v>44</v>
      </c>
      <c r="F293">
        <f>F292+COUNTIF(전체당첨내역!$B293:$G293,5)</f>
        <v>39</v>
      </c>
      <c r="G293">
        <f>G292+COUNTIF(전체당첨내역!$B293:$G293,6)</f>
        <v>37</v>
      </c>
      <c r="H293">
        <f>H292+COUNTIF(전체당첨내역!$B293:$G293,7)</f>
        <v>41</v>
      </c>
      <c r="I293">
        <f>I292+COUNTIF(전체당첨내역!$B293:$G293,8)</f>
        <v>37</v>
      </c>
      <c r="J293">
        <f>J292+COUNTIF(전체당첨내역!$B293:$G293,9)</f>
        <v>29</v>
      </c>
      <c r="K293">
        <f>K292+COUNTIF(전체당첨내역!$B293:$G293,10)</f>
        <v>36</v>
      </c>
      <c r="L293">
        <f>L292+COUNTIF(전체당첨내역!$B293:$G293,11)</f>
        <v>39</v>
      </c>
      <c r="M293">
        <f>M292+COUNTIF(전체당첨내역!$B293:$G293,12)</f>
        <v>35</v>
      </c>
      <c r="N293">
        <f>N292+COUNTIF(전체당첨내역!$B293:$G293,13)</f>
        <v>37</v>
      </c>
      <c r="O293">
        <f>O292+COUNTIF(전체당첨내역!$B293:$G293,14)</f>
        <v>41</v>
      </c>
      <c r="P293">
        <f>P292+COUNTIF(전체당첨내역!$B293:$G293,15)</f>
        <v>36</v>
      </c>
      <c r="Q293">
        <f>Q292+COUNTIF(전체당첨내역!$B293:$G293,16)</f>
        <v>34</v>
      </c>
      <c r="R293">
        <f>R292+COUNTIF(전체당첨내역!$B293:$G293,17)</f>
        <v>40</v>
      </c>
      <c r="S293">
        <f>S292+COUNTIF(전체당첨내역!$B293:$G293,18)</f>
        <v>44</v>
      </c>
      <c r="T293">
        <f>T292+COUNTIF(전체당첨내역!$B293:$G293,19)</f>
        <v>43</v>
      </c>
      <c r="U293">
        <f>U292+COUNTIF(전체당첨내역!$B293:$G293,20)</f>
        <v>40</v>
      </c>
      <c r="V293">
        <f>V292+COUNTIF(전체당첨내역!$B293:$G293,21)</f>
        <v>37</v>
      </c>
      <c r="W293">
        <f>W292+COUNTIF(전체당첨내역!$B293:$G293,22)</f>
        <v>27</v>
      </c>
      <c r="X293">
        <f>X292+COUNTIF(전체당첨내역!$B293:$G293,23)</f>
        <v>33</v>
      </c>
      <c r="Y293">
        <f>Y292+COUNTIF(전체당첨내역!$B293:$G293,24)</f>
        <v>40</v>
      </c>
      <c r="Z293">
        <f>Z292+COUNTIF(전체당첨내역!$B293:$G293,25)</f>
        <v>41</v>
      </c>
      <c r="AA293">
        <f>AA292+COUNTIF(전체당첨내역!$B293:$G293,26)</f>
        <v>39</v>
      </c>
      <c r="AB293">
        <f>AB292+COUNTIF(전체당첨내역!$B293:$G293,27)</f>
        <v>42</v>
      </c>
      <c r="AC293">
        <f>AC292+COUNTIF(전체당첨내역!$B293:$G293,28)</f>
        <v>31</v>
      </c>
      <c r="AD293">
        <f>AD292+COUNTIF(전체당첨내역!$B293:$G293,29)</f>
        <v>33</v>
      </c>
      <c r="AE293">
        <f>AE292+COUNTIF(전체당첨내역!$B293:$G293,30)</f>
        <v>35</v>
      </c>
      <c r="AF293">
        <f>AF292+COUNTIF(전체당첨내역!$B293:$G293,31)</f>
        <v>43</v>
      </c>
      <c r="AG293">
        <f>AG292+COUNTIF(전체당첨내역!$B293:$G293,32)</f>
        <v>34</v>
      </c>
      <c r="AH293">
        <f>AH292+COUNTIF(전체당첨내역!$B293:$G293,33)</f>
        <v>40</v>
      </c>
      <c r="AI293">
        <f>AI292+COUNTIF(전체당첨내역!$B293:$G293,34)</f>
        <v>41</v>
      </c>
      <c r="AJ293">
        <f>AJ292+COUNTIF(전체당첨내역!$B293:$G293,35)</f>
        <v>41</v>
      </c>
      <c r="AK293">
        <f>AK292+COUNTIF(전체당첨내역!$B293:$G293,36)</f>
        <v>46</v>
      </c>
      <c r="AL293">
        <f>AL292+COUNTIF(전체당첨내역!$B293:$G293,37)</f>
        <v>53</v>
      </c>
      <c r="AM293">
        <f>AM292+COUNTIF(전체당첨내역!$B293:$G293,38)</f>
        <v>31</v>
      </c>
      <c r="AN293">
        <f>AN292+COUNTIF(전체당첨내역!$B293:$G293,39)</f>
        <v>43</v>
      </c>
      <c r="AO293">
        <f>AO292+COUNTIF(전체당첨내역!$B293:$G293,40)</f>
        <v>48</v>
      </c>
      <c r="AP293">
        <f>AP292+COUNTIF(전체당첨내역!$B293:$G293,41)</f>
        <v>35</v>
      </c>
      <c r="AQ293">
        <f>AQ292+COUNTIF(전체당첨내역!$B293:$G293,42)</f>
        <v>43</v>
      </c>
      <c r="AR293">
        <f>AR292+COUNTIF(전체당첨내역!$B293:$G293,43)</f>
        <v>37</v>
      </c>
      <c r="AS293">
        <f>AS292+COUNTIF(전체당첨내역!$B293:$G293,44)</f>
        <v>38</v>
      </c>
      <c r="AT293">
        <f>AT292+COUNTIF(전체당첨내역!$B293:$G293,45)</f>
        <v>39</v>
      </c>
    </row>
    <row r="294" spans="1:46" ht="16.5" customHeight="1">
      <c r="A294">
        <v>293</v>
      </c>
      <c r="B294">
        <f>B293+COUNTIF(전체당첨내역!$B294:$G294,1)</f>
        <v>42</v>
      </c>
      <c r="C294">
        <f>C293+COUNTIF(전체당첨내역!$B294:$G294,2)</f>
        <v>42</v>
      </c>
      <c r="D294">
        <f>D293+COUNTIF(전체당첨내역!$B294:$G294,3)</f>
        <v>47</v>
      </c>
      <c r="E294">
        <f>E293+COUNTIF(전체당첨내역!$B294:$G294,4)</f>
        <v>44</v>
      </c>
      <c r="F294">
        <f>F293+COUNTIF(전체당첨내역!$B294:$G294,5)</f>
        <v>39</v>
      </c>
      <c r="G294">
        <f>G293+COUNTIF(전체당첨내역!$B294:$G294,6)</f>
        <v>37</v>
      </c>
      <c r="H294">
        <f>H293+COUNTIF(전체당첨내역!$B294:$G294,7)</f>
        <v>41</v>
      </c>
      <c r="I294">
        <f>I293+COUNTIF(전체당첨내역!$B294:$G294,8)</f>
        <v>37</v>
      </c>
      <c r="J294">
        <f>J293+COUNTIF(전체당첨내역!$B294:$G294,9)</f>
        <v>30</v>
      </c>
      <c r="K294">
        <f>K293+COUNTIF(전체당첨내역!$B294:$G294,10)</f>
        <v>36</v>
      </c>
      <c r="L294">
        <f>L293+COUNTIF(전체당첨내역!$B294:$G294,11)</f>
        <v>39</v>
      </c>
      <c r="M294">
        <f>M293+COUNTIF(전체당첨내역!$B294:$G294,12)</f>
        <v>35</v>
      </c>
      <c r="N294">
        <f>N293+COUNTIF(전체당첨내역!$B294:$G294,13)</f>
        <v>37</v>
      </c>
      <c r="O294">
        <f>O293+COUNTIF(전체당첨내역!$B294:$G294,14)</f>
        <v>41</v>
      </c>
      <c r="P294">
        <f>P293+COUNTIF(전체당첨내역!$B294:$G294,15)</f>
        <v>36</v>
      </c>
      <c r="Q294">
        <f>Q293+COUNTIF(전체당첨내역!$B294:$G294,16)</f>
        <v>34</v>
      </c>
      <c r="R294">
        <f>R293+COUNTIF(전체당첨내역!$B294:$G294,17)</f>
        <v>41</v>
      </c>
      <c r="S294">
        <f>S293+COUNTIF(전체당첨내역!$B294:$G294,18)</f>
        <v>44</v>
      </c>
      <c r="T294">
        <f>T293+COUNTIF(전체당첨내역!$B294:$G294,19)</f>
        <v>43</v>
      </c>
      <c r="U294">
        <f>U293+COUNTIF(전체당첨내역!$B294:$G294,20)</f>
        <v>40</v>
      </c>
      <c r="V294">
        <f>V293+COUNTIF(전체당첨내역!$B294:$G294,21)</f>
        <v>38</v>
      </c>
      <c r="W294">
        <f>W293+COUNTIF(전체당첨내역!$B294:$G294,22)</f>
        <v>27</v>
      </c>
      <c r="X294">
        <f>X293+COUNTIF(전체당첨내역!$B294:$G294,23)</f>
        <v>33</v>
      </c>
      <c r="Y294">
        <f>Y293+COUNTIF(전체당첨내역!$B294:$G294,24)</f>
        <v>40</v>
      </c>
      <c r="Z294">
        <f>Z293+COUNTIF(전체당첨내역!$B294:$G294,25)</f>
        <v>41</v>
      </c>
      <c r="AA294">
        <f>AA293+COUNTIF(전체당첨내역!$B294:$G294,26)</f>
        <v>39</v>
      </c>
      <c r="AB294">
        <f>AB293+COUNTIF(전체당첨내역!$B294:$G294,27)</f>
        <v>42</v>
      </c>
      <c r="AC294">
        <f>AC293+COUNTIF(전체당첨내역!$B294:$G294,28)</f>
        <v>31</v>
      </c>
      <c r="AD294">
        <f>AD293+COUNTIF(전체당첨내역!$B294:$G294,29)</f>
        <v>34</v>
      </c>
      <c r="AE294">
        <f>AE293+COUNTIF(전체당첨내역!$B294:$G294,30)</f>
        <v>35</v>
      </c>
      <c r="AF294">
        <f>AF293+COUNTIF(전체당첨내역!$B294:$G294,31)</f>
        <v>43</v>
      </c>
      <c r="AG294">
        <f>AG293+COUNTIF(전체당첨내역!$B294:$G294,32)</f>
        <v>34</v>
      </c>
      <c r="AH294">
        <f>AH293+COUNTIF(전체당첨내역!$B294:$G294,33)</f>
        <v>41</v>
      </c>
      <c r="AI294">
        <f>AI293+COUNTIF(전체당첨내역!$B294:$G294,34)</f>
        <v>41</v>
      </c>
      <c r="AJ294">
        <f>AJ293+COUNTIF(전체당첨내역!$B294:$G294,35)</f>
        <v>41</v>
      </c>
      <c r="AK294">
        <f>AK293+COUNTIF(전체당첨내역!$B294:$G294,36)</f>
        <v>46</v>
      </c>
      <c r="AL294">
        <f>AL293+COUNTIF(전체당첨내역!$B294:$G294,37)</f>
        <v>53</v>
      </c>
      <c r="AM294">
        <f>AM293+COUNTIF(전체당첨내역!$B294:$G294,38)</f>
        <v>31</v>
      </c>
      <c r="AN294">
        <f>AN293+COUNTIF(전체당첨내역!$B294:$G294,39)</f>
        <v>43</v>
      </c>
      <c r="AO294">
        <f>AO293+COUNTIF(전체당첨내역!$B294:$G294,40)</f>
        <v>48</v>
      </c>
      <c r="AP294">
        <f>AP293+COUNTIF(전체당첨내역!$B294:$G294,41)</f>
        <v>35</v>
      </c>
      <c r="AQ294">
        <f>AQ293+COUNTIF(전체당첨내역!$B294:$G294,42)</f>
        <v>43</v>
      </c>
      <c r="AR294">
        <f>AR293+COUNTIF(전체당첨내역!$B294:$G294,43)</f>
        <v>37</v>
      </c>
      <c r="AS294">
        <f>AS293+COUNTIF(전체당첨내역!$B294:$G294,44)</f>
        <v>38</v>
      </c>
      <c r="AT294">
        <f>AT293+COUNTIF(전체당첨내역!$B294:$G294,45)</f>
        <v>39</v>
      </c>
    </row>
    <row r="295" spans="1:46" ht="16.5" customHeight="1">
      <c r="A295">
        <v>294</v>
      </c>
      <c r="B295">
        <f>B294+COUNTIF(전체당첨내역!$B295:$G295,1)</f>
        <v>42</v>
      </c>
      <c r="C295">
        <f>C294+COUNTIF(전체당첨내역!$B295:$G295,2)</f>
        <v>42</v>
      </c>
      <c r="D295">
        <f>D294+COUNTIF(전체당첨내역!$B295:$G295,3)</f>
        <v>47</v>
      </c>
      <c r="E295">
        <f>E294+COUNTIF(전체당첨내역!$B295:$G295,4)</f>
        <v>44</v>
      </c>
      <c r="F295">
        <f>F294+COUNTIF(전체당첨내역!$B295:$G295,5)</f>
        <v>39</v>
      </c>
      <c r="G295">
        <f>G294+COUNTIF(전체당첨내역!$B295:$G295,6)</f>
        <v>38</v>
      </c>
      <c r="H295">
        <f>H294+COUNTIF(전체당첨내역!$B295:$G295,7)</f>
        <v>41</v>
      </c>
      <c r="I295">
        <f>I294+COUNTIF(전체당첨내역!$B295:$G295,8)</f>
        <v>37</v>
      </c>
      <c r="J295">
        <f>J294+COUNTIF(전체당첨내역!$B295:$G295,9)</f>
        <v>30</v>
      </c>
      <c r="K295">
        <f>K294+COUNTIF(전체당첨내역!$B295:$G295,10)</f>
        <v>37</v>
      </c>
      <c r="L295">
        <f>L294+COUNTIF(전체당첨내역!$B295:$G295,11)</f>
        <v>39</v>
      </c>
      <c r="M295">
        <f>M294+COUNTIF(전체당첨내역!$B295:$G295,12)</f>
        <v>35</v>
      </c>
      <c r="N295">
        <f>N294+COUNTIF(전체당첨내역!$B295:$G295,13)</f>
        <v>37</v>
      </c>
      <c r="O295">
        <f>O294+COUNTIF(전체당첨내역!$B295:$G295,14)</f>
        <v>41</v>
      </c>
      <c r="P295">
        <f>P294+COUNTIF(전체당첨내역!$B295:$G295,15)</f>
        <v>36</v>
      </c>
      <c r="Q295">
        <f>Q294+COUNTIF(전체당첨내역!$B295:$G295,16)</f>
        <v>34</v>
      </c>
      <c r="R295">
        <f>R294+COUNTIF(전체당첨내역!$B295:$G295,17)</f>
        <v>42</v>
      </c>
      <c r="S295">
        <f>S294+COUNTIF(전체당첨내역!$B295:$G295,18)</f>
        <v>44</v>
      </c>
      <c r="T295">
        <f>T294+COUNTIF(전체당첨내역!$B295:$G295,19)</f>
        <v>43</v>
      </c>
      <c r="U295">
        <f>U294+COUNTIF(전체당첨내역!$B295:$G295,20)</f>
        <v>40</v>
      </c>
      <c r="V295">
        <f>V294+COUNTIF(전체당첨내역!$B295:$G295,21)</f>
        <v>38</v>
      </c>
      <c r="W295">
        <f>W294+COUNTIF(전체당첨내역!$B295:$G295,22)</f>
        <v>27</v>
      </c>
      <c r="X295">
        <f>X294+COUNTIF(전체당첨내역!$B295:$G295,23)</f>
        <v>33</v>
      </c>
      <c r="Y295">
        <f>Y294+COUNTIF(전체당첨내역!$B295:$G295,24)</f>
        <v>40</v>
      </c>
      <c r="Z295">
        <f>Z294+COUNTIF(전체당첨내역!$B295:$G295,25)</f>
        <v>41</v>
      </c>
      <c r="AA295">
        <f>AA294+COUNTIF(전체당첨내역!$B295:$G295,26)</f>
        <v>39</v>
      </c>
      <c r="AB295">
        <f>AB294+COUNTIF(전체당첨내역!$B295:$G295,27)</f>
        <v>42</v>
      </c>
      <c r="AC295">
        <f>AC294+COUNTIF(전체당첨내역!$B295:$G295,28)</f>
        <v>31</v>
      </c>
      <c r="AD295">
        <f>AD294+COUNTIF(전체당첨내역!$B295:$G295,29)</f>
        <v>34</v>
      </c>
      <c r="AE295">
        <f>AE294+COUNTIF(전체당첨내역!$B295:$G295,30)</f>
        <v>36</v>
      </c>
      <c r="AF295">
        <f>AF294+COUNTIF(전체당첨내역!$B295:$G295,31)</f>
        <v>43</v>
      </c>
      <c r="AG295">
        <f>AG294+COUNTIF(전체당첨내역!$B295:$G295,32)</f>
        <v>34</v>
      </c>
      <c r="AH295">
        <f>AH294+COUNTIF(전체당첨내역!$B295:$G295,33)</f>
        <v>41</v>
      </c>
      <c r="AI295">
        <f>AI294+COUNTIF(전체당첨내역!$B295:$G295,34)</f>
        <v>41</v>
      </c>
      <c r="AJ295">
        <f>AJ294+COUNTIF(전체당첨내역!$B295:$G295,35)</f>
        <v>41</v>
      </c>
      <c r="AK295">
        <f>AK294+COUNTIF(전체당첨내역!$B295:$G295,36)</f>
        <v>46</v>
      </c>
      <c r="AL295">
        <f>AL294+COUNTIF(전체당첨내역!$B295:$G295,37)</f>
        <v>54</v>
      </c>
      <c r="AM295">
        <f>AM294+COUNTIF(전체당첨내역!$B295:$G295,38)</f>
        <v>32</v>
      </c>
      <c r="AN295">
        <f>AN294+COUNTIF(전체당첨내역!$B295:$G295,39)</f>
        <v>43</v>
      </c>
      <c r="AO295">
        <f>AO294+COUNTIF(전체당첨내역!$B295:$G295,40)</f>
        <v>48</v>
      </c>
      <c r="AP295">
        <f>AP294+COUNTIF(전체당첨내역!$B295:$G295,41)</f>
        <v>35</v>
      </c>
      <c r="AQ295">
        <f>AQ294+COUNTIF(전체당첨내역!$B295:$G295,42)</f>
        <v>43</v>
      </c>
      <c r="AR295">
        <f>AR294+COUNTIF(전체당첨내역!$B295:$G295,43)</f>
        <v>37</v>
      </c>
      <c r="AS295">
        <f>AS294+COUNTIF(전체당첨내역!$B295:$G295,44)</f>
        <v>38</v>
      </c>
      <c r="AT295">
        <f>AT294+COUNTIF(전체당첨내역!$B295:$G295,45)</f>
        <v>39</v>
      </c>
    </row>
    <row r="296" spans="1:46" ht="16.5" customHeight="1">
      <c r="A296">
        <v>295</v>
      </c>
      <c r="B296">
        <f>B295+COUNTIF(전체당첨내역!$B296:$G296,1)</f>
        <v>43</v>
      </c>
      <c r="C296">
        <f>C295+COUNTIF(전체당첨내역!$B296:$G296,2)</f>
        <v>42</v>
      </c>
      <c r="D296">
        <f>D295+COUNTIF(전체당첨내역!$B296:$G296,3)</f>
        <v>47</v>
      </c>
      <c r="E296">
        <f>E295+COUNTIF(전체당첨내역!$B296:$G296,4)</f>
        <v>45</v>
      </c>
      <c r="F296">
        <f>F295+COUNTIF(전체당첨내역!$B296:$G296,5)</f>
        <v>39</v>
      </c>
      <c r="G296">
        <f>G295+COUNTIF(전체당첨내역!$B296:$G296,6)</f>
        <v>38</v>
      </c>
      <c r="H296">
        <f>H295+COUNTIF(전체당첨내역!$B296:$G296,7)</f>
        <v>41</v>
      </c>
      <c r="I296">
        <f>I295+COUNTIF(전체당첨내역!$B296:$G296,8)</f>
        <v>37</v>
      </c>
      <c r="J296">
        <f>J295+COUNTIF(전체당첨내역!$B296:$G296,9)</f>
        <v>30</v>
      </c>
      <c r="K296">
        <f>K295+COUNTIF(전체당첨내역!$B296:$G296,10)</f>
        <v>37</v>
      </c>
      <c r="L296">
        <f>L295+COUNTIF(전체당첨내역!$B296:$G296,11)</f>
        <v>39</v>
      </c>
      <c r="M296">
        <f>M295+COUNTIF(전체당첨내역!$B296:$G296,12)</f>
        <v>36</v>
      </c>
      <c r="N296">
        <f>N295+COUNTIF(전체당첨내역!$B296:$G296,13)</f>
        <v>37</v>
      </c>
      <c r="O296">
        <f>O295+COUNTIF(전체당첨내역!$B296:$G296,14)</f>
        <v>41</v>
      </c>
      <c r="P296">
        <f>P295+COUNTIF(전체당첨내역!$B296:$G296,15)</f>
        <v>36</v>
      </c>
      <c r="Q296">
        <f>Q295+COUNTIF(전체당첨내역!$B296:$G296,16)</f>
        <v>35</v>
      </c>
      <c r="R296">
        <f>R295+COUNTIF(전체당첨내역!$B296:$G296,17)</f>
        <v>42</v>
      </c>
      <c r="S296">
        <f>S295+COUNTIF(전체당첨내역!$B296:$G296,18)</f>
        <v>45</v>
      </c>
      <c r="T296">
        <f>T295+COUNTIF(전체당첨내역!$B296:$G296,19)</f>
        <v>43</v>
      </c>
      <c r="U296">
        <f>U295+COUNTIF(전체당첨내역!$B296:$G296,20)</f>
        <v>40</v>
      </c>
      <c r="V296">
        <f>V295+COUNTIF(전체당첨내역!$B296:$G296,21)</f>
        <v>38</v>
      </c>
      <c r="W296">
        <f>W295+COUNTIF(전체당첨내역!$B296:$G296,22)</f>
        <v>27</v>
      </c>
      <c r="X296">
        <f>X295+COUNTIF(전체당첨내역!$B296:$G296,23)</f>
        <v>33</v>
      </c>
      <c r="Y296">
        <f>Y295+COUNTIF(전체당첨내역!$B296:$G296,24)</f>
        <v>40</v>
      </c>
      <c r="Z296">
        <f>Z295+COUNTIF(전체당첨내역!$B296:$G296,25)</f>
        <v>41</v>
      </c>
      <c r="AA296">
        <f>AA295+COUNTIF(전체당첨내역!$B296:$G296,26)</f>
        <v>39</v>
      </c>
      <c r="AB296">
        <f>AB295+COUNTIF(전체당첨내역!$B296:$G296,27)</f>
        <v>42</v>
      </c>
      <c r="AC296">
        <f>AC295+COUNTIF(전체당첨내역!$B296:$G296,28)</f>
        <v>31</v>
      </c>
      <c r="AD296">
        <f>AD295+COUNTIF(전체당첨내역!$B296:$G296,29)</f>
        <v>34</v>
      </c>
      <c r="AE296">
        <f>AE295+COUNTIF(전체당첨내역!$B296:$G296,30)</f>
        <v>36</v>
      </c>
      <c r="AF296">
        <f>AF295+COUNTIF(전체당첨내역!$B296:$G296,31)</f>
        <v>43</v>
      </c>
      <c r="AG296">
        <f>AG295+COUNTIF(전체당첨내역!$B296:$G296,32)</f>
        <v>34</v>
      </c>
      <c r="AH296">
        <f>AH295+COUNTIF(전체당첨내역!$B296:$G296,33)</f>
        <v>41</v>
      </c>
      <c r="AI296">
        <f>AI295+COUNTIF(전체당첨내역!$B296:$G296,34)</f>
        <v>41</v>
      </c>
      <c r="AJ296">
        <f>AJ295+COUNTIF(전체당첨내역!$B296:$G296,35)</f>
        <v>41</v>
      </c>
      <c r="AK296">
        <f>AK295+COUNTIF(전체당첨내역!$B296:$G296,36)</f>
        <v>46</v>
      </c>
      <c r="AL296">
        <f>AL295+COUNTIF(전체당첨내역!$B296:$G296,37)</f>
        <v>54</v>
      </c>
      <c r="AM296">
        <f>AM295+COUNTIF(전체당첨내역!$B296:$G296,38)</f>
        <v>33</v>
      </c>
      <c r="AN296">
        <f>AN295+COUNTIF(전체당첨내역!$B296:$G296,39)</f>
        <v>43</v>
      </c>
      <c r="AO296">
        <f>AO295+COUNTIF(전체당첨내역!$B296:$G296,40)</f>
        <v>48</v>
      </c>
      <c r="AP296">
        <f>AP295+COUNTIF(전체당첨내역!$B296:$G296,41)</f>
        <v>35</v>
      </c>
      <c r="AQ296">
        <f>AQ295+COUNTIF(전체당첨내역!$B296:$G296,42)</f>
        <v>43</v>
      </c>
      <c r="AR296">
        <f>AR295+COUNTIF(전체당첨내역!$B296:$G296,43)</f>
        <v>37</v>
      </c>
      <c r="AS296">
        <f>AS295+COUNTIF(전체당첨내역!$B296:$G296,44)</f>
        <v>38</v>
      </c>
      <c r="AT296">
        <f>AT295+COUNTIF(전체당첨내역!$B296:$G296,45)</f>
        <v>39</v>
      </c>
    </row>
    <row r="297" spans="1:46" ht="16.5" customHeight="1">
      <c r="A297">
        <v>296</v>
      </c>
      <c r="B297">
        <f>B296+COUNTIF(전체당첨내역!$B297:$G297,1)</f>
        <v>43</v>
      </c>
      <c r="C297">
        <f>C296+COUNTIF(전체당첨내역!$B297:$G297,2)</f>
        <v>42</v>
      </c>
      <c r="D297">
        <f>D296+COUNTIF(전체당첨내역!$B297:$G297,3)</f>
        <v>48</v>
      </c>
      <c r="E297">
        <f>E296+COUNTIF(전체당첨내역!$B297:$G297,4)</f>
        <v>45</v>
      </c>
      <c r="F297">
        <f>F296+COUNTIF(전체당첨내역!$B297:$G297,5)</f>
        <v>39</v>
      </c>
      <c r="G297">
        <f>G296+COUNTIF(전체당첨내역!$B297:$G297,6)</f>
        <v>38</v>
      </c>
      <c r="H297">
        <f>H296+COUNTIF(전체당첨내역!$B297:$G297,7)</f>
        <v>41</v>
      </c>
      <c r="I297">
        <f>I296+COUNTIF(전체당첨내역!$B297:$G297,8)</f>
        <v>38</v>
      </c>
      <c r="J297">
        <f>J296+COUNTIF(전체당첨내역!$B297:$G297,9)</f>
        <v>30</v>
      </c>
      <c r="K297">
        <f>K296+COUNTIF(전체당첨내역!$B297:$G297,10)</f>
        <v>37</v>
      </c>
      <c r="L297">
        <f>L296+COUNTIF(전체당첨내역!$B297:$G297,11)</f>
        <v>39</v>
      </c>
      <c r="M297">
        <f>M296+COUNTIF(전체당첨내역!$B297:$G297,12)</f>
        <v>36</v>
      </c>
      <c r="N297">
        <f>N296+COUNTIF(전체당첨내역!$B297:$G297,13)</f>
        <v>37</v>
      </c>
      <c r="O297">
        <f>O296+COUNTIF(전체당첨내역!$B297:$G297,14)</f>
        <v>41</v>
      </c>
      <c r="P297">
        <f>P296+COUNTIF(전체당첨내역!$B297:$G297,15)</f>
        <v>37</v>
      </c>
      <c r="Q297">
        <f>Q296+COUNTIF(전체당첨내역!$B297:$G297,16)</f>
        <v>35</v>
      </c>
      <c r="R297">
        <f>R296+COUNTIF(전체당첨내역!$B297:$G297,17)</f>
        <v>42</v>
      </c>
      <c r="S297">
        <f>S296+COUNTIF(전체당첨내역!$B297:$G297,18)</f>
        <v>45</v>
      </c>
      <c r="T297">
        <f>T296+COUNTIF(전체당첨내역!$B297:$G297,19)</f>
        <v>43</v>
      </c>
      <c r="U297">
        <f>U296+COUNTIF(전체당첨내역!$B297:$G297,20)</f>
        <v>40</v>
      </c>
      <c r="V297">
        <f>V296+COUNTIF(전체당첨내역!$B297:$G297,21)</f>
        <v>38</v>
      </c>
      <c r="W297">
        <f>W296+COUNTIF(전체당첨내역!$B297:$G297,22)</f>
        <v>27</v>
      </c>
      <c r="X297">
        <f>X296+COUNTIF(전체당첨내역!$B297:$G297,23)</f>
        <v>33</v>
      </c>
      <c r="Y297">
        <f>Y296+COUNTIF(전체당첨내역!$B297:$G297,24)</f>
        <v>40</v>
      </c>
      <c r="Z297">
        <f>Z296+COUNTIF(전체당첨내역!$B297:$G297,25)</f>
        <v>41</v>
      </c>
      <c r="AA297">
        <f>AA296+COUNTIF(전체당첨내역!$B297:$G297,26)</f>
        <v>39</v>
      </c>
      <c r="AB297">
        <f>AB296+COUNTIF(전체당첨내역!$B297:$G297,27)</f>
        <v>43</v>
      </c>
      <c r="AC297">
        <f>AC296+COUNTIF(전체당첨내역!$B297:$G297,28)</f>
        <v>31</v>
      </c>
      <c r="AD297">
        <f>AD296+COUNTIF(전체당첨내역!$B297:$G297,29)</f>
        <v>34</v>
      </c>
      <c r="AE297">
        <f>AE296+COUNTIF(전체당첨내역!$B297:$G297,30)</f>
        <v>37</v>
      </c>
      <c r="AF297">
        <f>AF296+COUNTIF(전체당첨내역!$B297:$G297,31)</f>
        <v>43</v>
      </c>
      <c r="AG297">
        <f>AG296+COUNTIF(전체당첨내역!$B297:$G297,32)</f>
        <v>34</v>
      </c>
      <c r="AH297">
        <f>AH296+COUNTIF(전체당첨내역!$B297:$G297,33)</f>
        <v>41</v>
      </c>
      <c r="AI297">
        <f>AI296+COUNTIF(전체당첨내역!$B297:$G297,34)</f>
        <v>41</v>
      </c>
      <c r="AJ297">
        <f>AJ296+COUNTIF(전체당첨내역!$B297:$G297,35)</f>
        <v>41</v>
      </c>
      <c r="AK297">
        <f>AK296+COUNTIF(전체당첨내역!$B297:$G297,36)</f>
        <v>46</v>
      </c>
      <c r="AL297">
        <f>AL296+COUNTIF(전체당첨내역!$B297:$G297,37)</f>
        <v>54</v>
      </c>
      <c r="AM297">
        <f>AM296+COUNTIF(전체당첨내역!$B297:$G297,38)</f>
        <v>33</v>
      </c>
      <c r="AN297">
        <f>AN296+COUNTIF(전체당첨내역!$B297:$G297,39)</f>
        <v>43</v>
      </c>
      <c r="AO297">
        <f>AO296+COUNTIF(전체당첨내역!$B297:$G297,40)</f>
        <v>48</v>
      </c>
      <c r="AP297">
        <f>AP296+COUNTIF(전체당첨내역!$B297:$G297,41)</f>
        <v>35</v>
      </c>
      <c r="AQ297">
        <f>AQ296+COUNTIF(전체당첨내역!$B297:$G297,42)</f>
        <v>43</v>
      </c>
      <c r="AR297">
        <f>AR296+COUNTIF(전체당첨내역!$B297:$G297,43)</f>
        <v>37</v>
      </c>
      <c r="AS297">
        <f>AS296+COUNTIF(전체당첨내역!$B297:$G297,44)</f>
        <v>38</v>
      </c>
      <c r="AT297">
        <f>AT296+COUNTIF(전체당첨내역!$B297:$G297,45)</f>
        <v>40</v>
      </c>
    </row>
    <row r="298" spans="1:46" ht="16.5" customHeight="1">
      <c r="A298">
        <v>297</v>
      </c>
      <c r="B298">
        <f>B297+COUNTIF(전체당첨내역!$B298:$G298,1)</f>
        <v>43</v>
      </c>
      <c r="C298">
        <f>C297+COUNTIF(전체당첨내역!$B298:$G298,2)</f>
        <v>42</v>
      </c>
      <c r="D298">
        <f>D297+COUNTIF(전체당첨내역!$B298:$G298,3)</f>
        <v>48</v>
      </c>
      <c r="E298">
        <f>E297+COUNTIF(전체당첨내역!$B298:$G298,4)</f>
        <v>45</v>
      </c>
      <c r="F298">
        <f>F297+COUNTIF(전체당첨내역!$B298:$G298,5)</f>
        <v>39</v>
      </c>
      <c r="G298">
        <f>G297+COUNTIF(전체당첨내역!$B298:$G298,6)</f>
        <v>39</v>
      </c>
      <c r="H298">
        <f>H297+COUNTIF(전체당첨내역!$B298:$G298,7)</f>
        <v>41</v>
      </c>
      <c r="I298">
        <f>I297+COUNTIF(전체당첨내역!$B298:$G298,8)</f>
        <v>38</v>
      </c>
      <c r="J298">
        <f>J297+COUNTIF(전체당첨내역!$B298:$G298,9)</f>
        <v>30</v>
      </c>
      <c r="K298">
        <f>K297+COUNTIF(전체당첨내역!$B298:$G298,10)</f>
        <v>37</v>
      </c>
      <c r="L298">
        <f>L297+COUNTIF(전체당첨내역!$B298:$G298,11)</f>
        <v>40</v>
      </c>
      <c r="M298">
        <f>M297+COUNTIF(전체당첨내역!$B298:$G298,12)</f>
        <v>36</v>
      </c>
      <c r="N298">
        <f>N297+COUNTIF(전체당첨내역!$B298:$G298,13)</f>
        <v>37</v>
      </c>
      <c r="O298">
        <f>O297+COUNTIF(전체당첨내역!$B298:$G298,14)</f>
        <v>41</v>
      </c>
      <c r="P298">
        <f>P297+COUNTIF(전체당첨내역!$B298:$G298,15)</f>
        <v>37</v>
      </c>
      <c r="Q298">
        <f>Q297+COUNTIF(전체당첨내역!$B298:$G298,16)</f>
        <v>35</v>
      </c>
      <c r="R298">
        <f>R297+COUNTIF(전체당첨내역!$B298:$G298,17)</f>
        <v>42</v>
      </c>
      <c r="S298">
        <f>S297+COUNTIF(전체당첨내역!$B298:$G298,18)</f>
        <v>45</v>
      </c>
      <c r="T298">
        <f>T297+COUNTIF(전체당첨내역!$B298:$G298,19)</f>
        <v>44</v>
      </c>
      <c r="U298">
        <f>U297+COUNTIF(전체당첨내역!$B298:$G298,20)</f>
        <v>41</v>
      </c>
      <c r="V298">
        <f>V297+COUNTIF(전체당첨내역!$B298:$G298,21)</f>
        <v>38</v>
      </c>
      <c r="W298">
        <f>W297+COUNTIF(전체당첨내역!$B298:$G298,22)</f>
        <v>27</v>
      </c>
      <c r="X298">
        <f>X297+COUNTIF(전체당첨내역!$B298:$G298,23)</f>
        <v>33</v>
      </c>
      <c r="Y298">
        <f>Y297+COUNTIF(전체당첨내역!$B298:$G298,24)</f>
        <v>40</v>
      </c>
      <c r="Z298">
        <f>Z297+COUNTIF(전체당첨내역!$B298:$G298,25)</f>
        <v>41</v>
      </c>
      <c r="AA298">
        <f>AA297+COUNTIF(전체당첨내역!$B298:$G298,26)</f>
        <v>39</v>
      </c>
      <c r="AB298">
        <f>AB297+COUNTIF(전체당첨내역!$B298:$G298,27)</f>
        <v>43</v>
      </c>
      <c r="AC298">
        <f>AC297+COUNTIF(전체당첨내역!$B298:$G298,28)</f>
        <v>32</v>
      </c>
      <c r="AD298">
        <f>AD297+COUNTIF(전체당첨내역!$B298:$G298,29)</f>
        <v>34</v>
      </c>
      <c r="AE298">
        <f>AE297+COUNTIF(전체당첨내역!$B298:$G298,30)</f>
        <v>37</v>
      </c>
      <c r="AF298">
        <f>AF297+COUNTIF(전체당첨내역!$B298:$G298,31)</f>
        <v>43</v>
      </c>
      <c r="AG298">
        <f>AG297+COUNTIF(전체당첨내역!$B298:$G298,32)</f>
        <v>35</v>
      </c>
      <c r="AH298">
        <f>AH297+COUNTIF(전체당첨내역!$B298:$G298,33)</f>
        <v>41</v>
      </c>
      <c r="AI298">
        <f>AI297+COUNTIF(전체당첨내역!$B298:$G298,34)</f>
        <v>41</v>
      </c>
      <c r="AJ298">
        <f>AJ297+COUNTIF(전체당첨내역!$B298:$G298,35)</f>
        <v>41</v>
      </c>
      <c r="AK298">
        <f>AK297+COUNTIF(전체당첨내역!$B298:$G298,36)</f>
        <v>46</v>
      </c>
      <c r="AL298">
        <f>AL297+COUNTIF(전체당첨내역!$B298:$G298,37)</f>
        <v>54</v>
      </c>
      <c r="AM298">
        <f>AM297+COUNTIF(전체당첨내역!$B298:$G298,38)</f>
        <v>33</v>
      </c>
      <c r="AN298">
        <f>AN297+COUNTIF(전체당첨내역!$B298:$G298,39)</f>
        <v>43</v>
      </c>
      <c r="AO298">
        <f>AO297+COUNTIF(전체당첨내역!$B298:$G298,40)</f>
        <v>48</v>
      </c>
      <c r="AP298">
        <f>AP297+COUNTIF(전체당첨내역!$B298:$G298,41)</f>
        <v>35</v>
      </c>
      <c r="AQ298">
        <f>AQ297+COUNTIF(전체당첨내역!$B298:$G298,42)</f>
        <v>43</v>
      </c>
      <c r="AR298">
        <f>AR297+COUNTIF(전체당첨내역!$B298:$G298,43)</f>
        <v>37</v>
      </c>
      <c r="AS298">
        <f>AS297+COUNTIF(전체당첨내역!$B298:$G298,44)</f>
        <v>38</v>
      </c>
      <c r="AT298">
        <f>AT297+COUNTIF(전체당첨내역!$B298:$G298,45)</f>
        <v>40</v>
      </c>
    </row>
    <row r="299" spans="1:46" ht="16.5" customHeight="1">
      <c r="A299">
        <v>298</v>
      </c>
      <c r="B299">
        <f>B298+COUNTIF(전체당첨내역!$B299:$G299,1)</f>
        <v>43</v>
      </c>
      <c r="C299">
        <f>C298+COUNTIF(전체당첨내역!$B299:$G299,2)</f>
        <v>42</v>
      </c>
      <c r="D299">
        <f>D298+COUNTIF(전체당첨내역!$B299:$G299,3)</f>
        <v>48</v>
      </c>
      <c r="E299">
        <f>E298+COUNTIF(전체당첨내역!$B299:$G299,4)</f>
        <v>45</v>
      </c>
      <c r="F299">
        <f>F298+COUNTIF(전체당첨내역!$B299:$G299,5)</f>
        <v>40</v>
      </c>
      <c r="G299">
        <f>G298+COUNTIF(전체당첨내역!$B299:$G299,6)</f>
        <v>39</v>
      </c>
      <c r="H299">
        <f>H298+COUNTIF(전체당첨내역!$B299:$G299,7)</f>
        <v>41</v>
      </c>
      <c r="I299">
        <f>I298+COUNTIF(전체당첨내역!$B299:$G299,8)</f>
        <v>38</v>
      </c>
      <c r="J299">
        <f>J298+COUNTIF(전체당첨내역!$B299:$G299,9)</f>
        <v>31</v>
      </c>
      <c r="K299">
        <f>K298+COUNTIF(전체당첨내역!$B299:$G299,10)</f>
        <v>37</v>
      </c>
      <c r="L299">
        <f>L298+COUNTIF(전체당첨내역!$B299:$G299,11)</f>
        <v>40</v>
      </c>
      <c r="M299">
        <f>M298+COUNTIF(전체당첨내역!$B299:$G299,12)</f>
        <v>36</v>
      </c>
      <c r="N299">
        <f>N298+COUNTIF(전체당첨내역!$B299:$G299,13)</f>
        <v>37</v>
      </c>
      <c r="O299">
        <f>O298+COUNTIF(전체당첨내역!$B299:$G299,14)</f>
        <v>41</v>
      </c>
      <c r="P299">
        <f>P298+COUNTIF(전체당첨내역!$B299:$G299,15)</f>
        <v>37</v>
      </c>
      <c r="Q299">
        <f>Q298+COUNTIF(전체당첨내역!$B299:$G299,16)</f>
        <v>35</v>
      </c>
      <c r="R299">
        <f>R298+COUNTIF(전체당첨내역!$B299:$G299,17)</f>
        <v>42</v>
      </c>
      <c r="S299">
        <f>S298+COUNTIF(전체당첨내역!$B299:$G299,18)</f>
        <v>45</v>
      </c>
      <c r="T299">
        <f>T298+COUNTIF(전체당첨내역!$B299:$G299,19)</f>
        <v>44</v>
      </c>
      <c r="U299">
        <f>U298+COUNTIF(전체당첨내역!$B299:$G299,20)</f>
        <v>41</v>
      </c>
      <c r="V299">
        <f>V298+COUNTIF(전체당첨내역!$B299:$G299,21)</f>
        <v>38</v>
      </c>
      <c r="W299">
        <f>W298+COUNTIF(전체당첨내역!$B299:$G299,22)</f>
        <v>27</v>
      </c>
      <c r="X299">
        <f>X298+COUNTIF(전체당첨내역!$B299:$G299,23)</f>
        <v>33</v>
      </c>
      <c r="Y299">
        <f>Y298+COUNTIF(전체당첨내역!$B299:$G299,24)</f>
        <v>40</v>
      </c>
      <c r="Z299">
        <f>Z298+COUNTIF(전체당첨내역!$B299:$G299,25)</f>
        <v>41</v>
      </c>
      <c r="AA299">
        <f>AA298+COUNTIF(전체당첨내역!$B299:$G299,26)</f>
        <v>39</v>
      </c>
      <c r="AB299">
        <f>AB298+COUNTIF(전체당첨내역!$B299:$G299,27)</f>
        <v>44</v>
      </c>
      <c r="AC299">
        <f>AC298+COUNTIF(전체당첨내역!$B299:$G299,28)</f>
        <v>32</v>
      </c>
      <c r="AD299">
        <f>AD298+COUNTIF(전체당첨내역!$B299:$G299,29)</f>
        <v>35</v>
      </c>
      <c r="AE299">
        <f>AE298+COUNTIF(전체당첨내역!$B299:$G299,30)</f>
        <v>37</v>
      </c>
      <c r="AF299">
        <f>AF298+COUNTIF(전체당첨내역!$B299:$G299,31)</f>
        <v>43</v>
      </c>
      <c r="AG299">
        <f>AG298+COUNTIF(전체당첨내역!$B299:$G299,32)</f>
        <v>35</v>
      </c>
      <c r="AH299">
        <f>AH298+COUNTIF(전체당첨내역!$B299:$G299,33)</f>
        <v>41</v>
      </c>
      <c r="AI299">
        <f>AI298+COUNTIF(전체당첨내역!$B299:$G299,34)</f>
        <v>41</v>
      </c>
      <c r="AJ299">
        <f>AJ298+COUNTIF(전체당첨내역!$B299:$G299,35)</f>
        <v>41</v>
      </c>
      <c r="AK299">
        <f>AK298+COUNTIF(전체당첨내역!$B299:$G299,36)</f>
        <v>46</v>
      </c>
      <c r="AL299">
        <f>AL298+COUNTIF(전체당첨내역!$B299:$G299,37)</f>
        <v>55</v>
      </c>
      <c r="AM299">
        <f>AM298+COUNTIF(전체당첨내역!$B299:$G299,38)</f>
        <v>33</v>
      </c>
      <c r="AN299">
        <f>AN298+COUNTIF(전체당첨내역!$B299:$G299,39)</f>
        <v>43</v>
      </c>
      <c r="AO299">
        <f>AO298+COUNTIF(전체당첨내역!$B299:$G299,40)</f>
        <v>49</v>
      </c>
      <c r="AP299">
        <f>AP298+COUNTIF(전체당첨내역!$B299:$G299,41)</f>
        <v>35</v>
      </c>
      <c r="AQ299">
        <f>AQ298+COUNTIF(전체당첨내역!$B299:$G299,42)</f>
        <v>43</v>
      </c>
      <c r="AR299">
        <f>AR298+COUNTIF(전체당첨내역!$B299:$G299,43)</f>
        <v>37</v>
      </c>
      <c r="AS299">
        <f>AS298+COUNTIF(전체당첨내역!$B299:$G299,44)</f>
        <v>38</v>
      </c>
      <c r="AT299">
        <f>AT298+COUNTIF(전체당첨내역!$B299:$G299,45)</f>
        <v>40</v>
      </c>
    </row>
    <row r="300" spans="1:46" ht="16.5" customHeight="1">
      <c r="A300">
        <v>299</v>
      </c>
      <c r="B300">
        <f>B299+COUNTIF(전체당첨내역!$B300:$G300,1)</f>
        <v>44</v>
      </c>
      <c r="C300">
        <f>C299+COUNTIF(전체당첨내역!$B300:$G300,2)</f>
        <v>42</v>
      </c>
      <c r="D300">
        <f>D299+COUNTIF(전체당첨내역!$B300:$G300,3)</f>
        <v>49</v>
      </c>
      <c r="E300">
        <f>E299+COUNTIF(전체당첨내역!$B300:$G300,4)</f>
        <v>45</v>
      </c>
      <c r="F300">
        <f>F299+COUNTIF(전체당첨내역!$B300:$G300,5)</f>
        <v>40</v>
      </c>
      <c r="G300">
        <f>G299+COUNTIF(전체당첨내역!$B300:$G300,6)</f>
        <v>39</v>
      </c>
      <c r="H300">
        <f>H299+COUNTIF(전체당첨내역!$B300:$G300,7)</f>
        <v>41</v>
      </c>
      <c r="I300">
        <f>I299+COUNTIF(전체당첨내역!$B300:$G300,8)</f>
        <v>38</v>
      </c>
      <c r="J300">
        <f>J299+COUNTIF(전체당첨내역!$B300:$G300,9)</f>
        <v>31</v>
      </c>
      <c r="K300">
        <f>K299+COUNTIF(전체당첨내역!$B300:$G300,10)</f>
        <v>37</v>
      </c>
      <c r="L300">
        <f>L299+COUNTIF(전체당첨내역!$B300:$G300,11)</f>
        <v>40</v>
      </c>
      <c r="M300">
        <f>M299+COUNTIF(전체당첨내역!$B300:$G300,12)</f>
        <v>36</v>
      </c>
      <c r="N300">
        <f>N299+COUNTIF(전체당첨내역!$B300:$G300,13)</f>
        <v>37</v>
      </c>
      <c r="O300">
        <f>O299+COUNTIF(전체당첨내역!$B300:$G300,14)</f>
        <v>41</v>
      </c>
      <c r="P300">
        <f>P299+COUNTIF(전체당첨내역!$B300:$G300,15)</f>
        <v>37</v>
      </c>
      <c r="Q300">
        <f>Q299+COUNTIF(전체당첨내역!$B300:$G300,16)</f>
        <v>35</v>
      </c>
      <c r="R300">
        <f>R299+COUNTIF(전체당첨내역!$B300:$G300,17)</f>
        <v>42</v>
      </c>
      <c r="S300">
        <f>S299+COUNTIF(전체당첨내역!$B300:$G300,18)</f>
        <v>45</v>
      </c>
      <c r="T300">
        <f>T299+COUNTIF(전체당첨내역!$B300:$G300,19)</f>
        <v>44</v>
      </c>
      <c r="U300">
        <f>U299+COUNTIF(전체당첨내역!$B300:$G300,20)</f>
        <v>42</v>
      </c>
      <c r="V300">
        <f>V299+COUNTIF(전체당첨내역!$B300:$G300,21)</f>
        <v>38</v>
      </c>
      <c r="W300">
        <f>W299+COUNTIF(전체당첨내역!$B300:$G300,22)</f>
        <v>27</v>
      </c>
      <c r="X300">
        <f>X299+COUNTIF(전체당첨내역!$B300:$G300,23)</f>
        <v>33</v>
      </c>
      <c r="Y300">
        <f>Y299+COUNTIF(전체당첨내역!$B300:$G300,24)</f>
        <v>40</v>
      </c>
      <c r="Z300">
        <f>Z299+COUNTIF(전체당첨내역!$B300:$G300,25)</f>
        <v>42</v>
      </c>
      <c r="AA300">
        <f>AA299+COUNTIF(전체당첨내역!$B300:$G300,26)</f>
        <v>39</v>
      </c>
      <c r="AB300">
        <f>AB299+COUNTIF(전체당첨내역!$B300:$G300,27)</f>
        <v>44</v>
      </c>
      <c r="AC300">
        <f>AC299+COUNTIF(전체당첨내역!$B300:$G300,28)</f>
        <v>32</v>
      </c>
      <c r="AD300">
        <f>AD299+COUNTIF(전체당첨내역!$B300:$G300,29)</f>
        <v>35</v>
      </c>
      <c r="AE300">
        <f>AE299+COUNTIF(전체당첨내역!$B300:$G300,30)</f>
        <v>37</v>
      </c>
      <c r="AF300">
        <f>AF299+COUNTIF(전체당첨내역!$B300:$G300,31)</f>
        <v>43</v>
      </c>
      <c r="AG300">
        <f>AG299+COUNTIF(전체당첨내역!$B300:$G300,32)</f>
        <v>35</v>
      </c>
      <c r="AH300">
        <f>AH299+COUNTIF(전체당첨내역!$B300:$G300,33)</f>
        <v>41</v>
      </c>
      <c r="AI300">
        <f>AI299+COUNTIF(전체당첨내역!$B300:$G300,34)</f>
        <v>41</v>
      </c>
      <c r="AJ300">
        <f>AJ299+COUNTIF(전체당첨내역!$B300:$G300,35)</f>
        <v>41</v>
      </c>
      <c r="AK300">
        <f>AK299+COUNTIF(전체당첨내역!$B300:$G300,36)</f>
        <v>47</v>
      </c>
      <c r="AL300">
        <f>AL299+COUNTIF(전체당첨내역!$B300:$G300,37)</f>
        <v>55</v>
      </c>
      <c r="AM300">
        <f>AM299+COUNTIF(전체당첨내역!$B300:$G300,38)</f>
        <v>33</v>
      </c>
      <c r="AN300">
        <f>AN299+COUNTIF(전체당첨내역!$B300:$G300,39)</f>
        <v>43</v>
      </c>
      <c r="AO300">
        <f>AO299+COUNTIF(전체당첨내역!$B300:$G300,40)</f>
        <v>49</v>
      </c>
      <c r="AP300">
        <f>AP299+COUNTIF(전체당첨내역!$B300:$G300,41)</f>
        <v>35</v>
      </c>
      <c r="AQ300">
        <f>AQ299+COUNTIF(전체당첨내역!$B300:$G300,42)</f>
        <v>43</v>
      </c>
      <c r="AR300">
        <f>AR299+COUNTIF(전체당첨내역!$B300:$G300,43)</f>
        <v>37</v>
      </c>
      <c r="AS300">
        <f>AS299+COUNTIF(전체당첨내역!$B300:$G300,44)</f>
        <v>38</v>
      </c>
      <c r="AT300">
        <f>AT299+COUNTIF(전체당첨내역!$B300:$G300,45)</f>
        <v>41</v>
      </c>
    </row>
    <row r="301" spans="1:46" ht="16.5" customHeight="1">
      <c r="A301">
        <v>300</v>
      </c>
      <c r="B301">
        <f>B300+COUNTIF(전체당첨내역!$B301:$G301,1)</f>
        <v>44</v>
      </c>
      <c r="C301">
        <f>C300+COUNTIF(전체당첨내역!$B301:$G301,2)</f>
        <v>42</v>
      </c>
      <c r="D301">
        <f>D300+COUNTIF(전체당첨내역!$B301:$G301,3)</f>
        <v>49</v>
      </c>
      <c r="E301">
        <f>E300+COUNTIF(전체당첨내역!$B301:$G301,4)</f>
        <v>45</v>
      </c>
      <c r="F301">
        <f>F300+COUNTIF(전체당첨내역!$B301:$G301,5)</f>
        <v>40</v>
      </c>
      <c r="G301">
        <f>G300+COUNTIF(전체당첨내역!$B301:$G301,6)</f>
        <v>39</v>
      </c>
      <c r="H301">
        <f>H300+COUNTIF(전체당첨내역!$B301:$G301,7)</f>
        <v>42</v>
      </c>
      <c r="I301">
        <f>I300+COUNTIF(전체당첨내역!$B301:$G301,8)</f>
        <v>38</v>
      </c>
      <c r="J301">
        <f>J300+COUNTIF(전체당첨내역!$B301:$G301,9)</f>
        <v>32</v>
      </c>
      <c r="K301">
        <f>K300+COUNTIF(전체당첨내역!$B301:$G301,10)</f>
        <v>38</v>
      </c>
      <c r="L301">
        <f>L300+COUNTIF(전체당첨내역!$B301:$G301,11)</f>
        <v>40</v>
      </c>
      <c r="M301">
        <f>M300+COUNTIF(전체당첨내역!$B301:$G301,12)</f>
        <v>37</v>
      </c>
      <c r="N301">
        <f>N300+COUNTIF(전체당첨내역!$B301:$G301,13)</f>
        <v>37</v>
      </c>
      <c r="O301">
        <f>O300+COUNTIF(전체당첨내역!$B301:$G301,14)</f>
        <v>41</v>
      </c>
      <c r="P301">
        <f>P300+COUNTIF(전체당첨내역!$B301:$G301,15)</f>
        <v>37</v>
      </c>
      <c r="Q301">
        <f>Q300+COUNTIF(전체당첨내역!$B301:$G301,16)</f>
        <v>35</v>
      </c>
      <c r="R301">
        <f>R300+COUNTIF(전체당첨내역!$B301:$G301,17)</f>
        <v>42</v>
      </c>
      <c r="S301">
        <f>S300+COUNTIF(전체당첨내역!$B301:$G301,18)</f>
        <v>45</v>
      </c>
      <c r="T301">
        <f>T300+COUNTIF(전체당첨내역!$B301:$G301,19)</f>
        <v>44</v>
      </c>
      <c r="U301">
        <f>U300+COUNTIF(전체당첨내역!$B301:$G301,20)</f>
        <v>42</v>
      </c>
      <c r="V301">
        <f>V300+COUNTIF(전체당첨내역!$B301:$G301,21)</f>
        <v>38</v>
      </c>
      <c r="W301">
        <f>W300+COUNTIF(전체당첨내역!$B301:$G301,22)</f>
        <v>27</v>
      </c>
      <c r="X301">
        <f>X300+COUNTIF(전체당첨내역!$B301:$G301,23)</f>
        <v>33</v>
      </c>
      <c r="Y301">
        <f>Y300+COUNTIF(전체당첨내역!$B301:$G301,24)</f>
        <v>40</v>
      </c>
      <c r="Z301">
        <f>Z300+COUNTIF(전체당첨내역!$B301:$G301,25)</f>
        <v>42</v>
      </c>
      <c r="AA301">
        <f>AA300+COUNTIF(전체당첨내역!$B301:$G301,26)</f>
        <v>40</v>
      </c>
      <c r="AB301">
        <f>AB300+COUNTIF(전체당첨내역!$B301:$G301,27)</f>
        <v>44</v>
      </c>
      <c r="AC301">
        <f>AC300+COUNTIF(전체당첨내역!$B301:$G301,28)</f>
        <v>32</v>
      </c>
      <c r="AD301">
        <f>AD300+COUNTIF(전체당첨내역!$B301:$G301,29)</f>
        <v>35</v>
      </c>
      <c r="AE301">
        <f>AE300+COUNTIF(전체당첨내역!$B301:$G301,30)</f>
        <v>37</v>
      </c>
      <c r="AF301">
        <f>AF300+COUNTIF(전체당첨내역!$B301:$G301,31)</f>
        <v>43</v>
      </c>
      <c r="AG301">
        <f>AG300+COUNTIF(전체당첨내역!$B301:$G301,32)</f>
        <v>35</v>
      </c>
      <c r="AH301">
        <f>AH300+COUNTIF(전체당첨내역!$B301:$G301,33)</f>
        <v>41</v>
      </c>
      <c r="AI301">
        <f>AI300+COUNTIF(전체당첨내역!$B301:$G301,34)</f>
        <v>41</v>
      </c>
      <c r="AJ301">
        <f>AJ300+COUNTIF(전체당첨내역!$B301:$G301,35)</f>
        <v>41</v>
      </c>
      <c r="AK301">
        <f>AK300+COUNTIF(전체당첨내역!$B301:$G301,36)</f>
        <v>47</v>
      </c>
      <c r="AL301">
        <f>AL300+COUNTIF(전체당첨내역!$B301:$G301,37)</f>
        <v>55</v>
      </c>
      <c r="AM301">
        <f>AM300+COUNTIF(전체당첨내역!$B301:$G301,38)</f>
        <v>34</v>
      </c>
      <c r="AN301">
        <f>AN300+COUNTIF(전체당첨내역!$B301:$G301,39)</f>
        <v>43</v>
      </c>
      <c r="AO301">
        <f>AO300+COUNTIF(전체당첨내역!$B301:$G301,40)</f>
        <v>49</v>
      </c>
      <c r="AP301">
        <f>AP300+COUNTIF(전체당첨내역!$B301:$G301,41)</f>
        <v>35</v>
      </c>
      <c r="AQ301">
        <f>AQ300+COUNTIF(전체당첨내역!$B301:$G301,42)</f>
        <v>43</v>
      </c>
      <c r="AR301">
        <f>AR300+COUNTIF(전체당첨내역!$B301:$G301,43)</f>
        <v>37</v>
      </c>
      <c r="AS301">
        <f>AS300+COUNTIF(전체당첨내역!$B301:$G301,44)</f>
        <v>38</v>
      </c>
      <c r="AT301">
        <f>AT300+COUNTIF(전체당첨내역!$B301:$G301,45)</f>
        <v>41</v>
      </c>
    </row>
    <row r="302" spans="1:46" ht="16.5" customHeight="1">
      <c r="A302">
        <v>301</v>
      </c>
      <c r="B302">
        <f>B301+COUNTIF(전체당첨내역!$B302:$G302,1)</f>
        <v>44</v>
      </c>
      <c r="C302">
        <f>C301+COUNTIF(전체당첨내역!$B302:$G302,2)</f>
        <v>42</v>
      </c>
      <c r="D302">
        <f>D301+COUNTIF(전체당첨내역!$B302:$G302,3)</f>
        <v>49</v>
      </c>
      <c r="E302">
        <f>E301+COUNTIF(전체당첨내역!$B302:$G302,4)</f>
        <v>45</v>
      </c>
      <c r="F302">
        <f>F301+COUNTIF(전체당첨내역!$B302:$G302,5)</f>
        <v>40</v>
      </c>
      <c r="G302">
        <f>G301+COUNTIF(전체당첨내역!$B302:$G302,6)</f>
        <v>39</v>
      </c>
      <c r="H302">
        <f>H301+COUNTIF(전체당첨내역!$B302:$G302,7)</f>
        <v>43</v>
      </c>
      <c r="I302">
        <f>I301+COUNTIF(전체당첨내역!$B302:$G302,8)</f>
        <v>38</v>
      </c>
      <c r="J302">
        <f>J301+COUNTIF(전체당첨내역!$B302:$G302,9)</f>
        <v>32</v>
      </c>
      <c r="K302">
        <f>K301+COUNTIF(전체당첨내역!$B302:$G302,10)</f>
        <v>38</v>
      </c>
      <c r="L302">
        <f>L301+COUNTIF(전체당첨내역!$B302:$G302,11)</f>
        <v>41</v>
      </c>
      <c r="M302">
        <f>M301+COUNTIF(전체당첨내역!$B302:$G302,12)</f>
        <v>37</v>
      </c>
      <c r="N302">
        <f>N301+COUNTIF(전체당첨내역!$B302:$G302,13)</f>
        <v>38</v>
      </c>
      <c r="O302">
        <f>O301+COUNTIF(전체당첨내역!$B302:$G302,14)</f>
        <v>41</v>
      </c>
      <c r="P302">
        <f>P301+COUNTIF(전체당첨내역!$B302:$G302,15)</f>
        <v>37</v>
      </c>
      <c r="Q302">
        <f>Q301+COUNTIF(전체당첨내역!$B302:$G302,16)</f>
        <v>35</v>
      </c>
      <c r="R302">
        <f>R301+COUNTIF(전체당첨내역!$B302:$G302,17)</f>
        <v>42</v>
      </c>
      <c r="S302">
        <f>S301+COUNTIF(전체당첨내역!$B302:$G302,18)</f>
        <v>45</v>
      </c>
      <c r="T302">
        <f>T301+COUNTIF(전체당첨내역!$B302:$G302,19)</f>
        <v>44</v>
      </c>
      <c r="U302">
        <f>U301+COUNTIF(전체당첨내역!$B302:$G302,20)</f>
        <v>42</v>
      </c>
      <c r="V302">
        <f>V301+COUNTIF(전체당첨내역!$B302:$G302,21)</f>
        <v>38</v>
      </c>
      <c r="W302">
        <f>W301+COUNTIF(전체당첨내역!$B302:$G302,22)</f>
        <v>27</v>
      </c>
      <c r="X302">
        <f>X301+COUNTIF(전체당첨내역!$B302:$G302,23)</f>
        <v>33</v>
      </c>
      <c r="Y302">
        <f>Y301+COUNTIF(전체당첨내역!$B302:$G302,24)</f>
        <v>40</v>
      </c>
      <c r="Z302">
        <f>Z301+COUNTIF(전체당첨내역!$B302:$G302,25)</f>
        <v>42</v>
      </c>
      <c r="AA302">
        <f>AA301+COUNTIF(전체당첨내역!$B302:$G302,26)</f>
        <v>40</v>
      </c>
      <c r="AB302">
        <f>AB301+COUNTIF(전체당첨내역!$B302:$G302,27)</f>
        <v>44</v>
      </c>
      <c r="AC302">
        <f>AC301+COUNTIF(전체당첨내역!$B302:$G302,28)</f>
        <v>32</v>
      </c>
      <c r="AD302">
        <f>AD301+COUNTIF(전체당첨내역!$B302:$G302,29)</f>
        <v>35</v>
      </c>
      <c r="AE302">
        <f>AE301+COUNTIF(전체당첨내역!$B302:$G302,30)</f>
        <v>37</v>
      </c>
      <c r="AF302">
        <f>AF301+COUNTIF(전체당첨내역!$B302:$G302,31)</f>
        <v>43</v>
      </c>
      <c r="AG302">
        <f>AG301+COUNTIF(전체당첨내역!$B302:$G302,32)</f>
        <v>35</v>
      </c>
      <c r="AH302">
        <f>AH301+COUNTIF(전체당첨내역!$B302:$G302,33)</f>
        <v>42</v>
      </c>
      <c r="AI302">
        <f>AI301+COUNTIF(전체당첨내역!$B302:$G302,34)</f>
        <v>41</v>
      </c>
      <c r="AJ302">
        <f>AJ301+COUNTIF(전체당첨내역!$B302:$G302,35)</f>
        <v>41</v>
      </c>
      <c r="AK302">
        <f>AK301+COUNTIF(전체당첨내역!$B302:$G302,36)</f>
        <v>47</v>
      </c>
      <c r="AL302">
        <f>AL301+COUNTIF(전체당첨내역!$B302:$G302,37)</f>
        <v>56</v>
      </c>
      <c r="AM302">
        <f>AM301+COUNTIF(전체당첨내역!$B302:$G302,38)</f>
        <v>34</v>
      </c>
      <c r="AN302">
        <f>AN301+COUNTIF(전체당첨내역!$B302:$G302,39)</f>
        <v>43</v>
      </c>
      <c r="AO302">
        <f>AO301+COUNTIF(전체당첨내역!$B302:$G302,40)</f>
        <v>49</v>
      </c>
      <c r="AP302">
        <f>AP301+COUNTIF(전체당첨내역!$B302:$G302,41)</f>
        <v>35</v>
      </c>
      <c r="AQ302">
        <f>AQ301+COUNTIF(전체당첨내역!$B302:$G302,42)</f>
        <v>43</v>
      </c>
      <c r="AR302">
        <f>AR301+COUNTIF(전체당첨내역!$B302:$G302,43)</f>
        <v>38</v>
      </c>
      <c r="AS302">
        <f>AS301+COUNTIF(전체당첨내역!$B302:$G302,44)</f>
        <v>38</v>
      </c>
      <c r="AT302">
        <f>AT301+COUNTIF(전체당첨내역!$B302:$G302,45)</f>
        <v>41</v>
      </c>
    </row>
    <row r="303" spans="1:46" ht="16.5" customHeight="1">
      <c r="A303">
        <v>302</v>
      </c>
      <c r="B303">
        <f>B302+COUNTIF(전체당첨내역!$B303:$G303,1)</f>
        <v>44</v>
      </c>
      <c r="C303">
        <f>C302+COUNTIF(전체당첨내역!$B303:$G303,2)</f>
        <v>42</v>
      </c>
      <c r="D303">
        <f>D302+COUNTIF(전체당첨내역!$B303:$G303,3)</f>
        <v>49</v>
      </c>
      <c r="E303">
        <f>E302+COUNTIF(전체당첨내역!$B303:$G303,4)</f>
        <v>45</v>
      </c>
      <c r="F303">
        <f>F302+COUNTIF(전체당첨내역!$B303:$G303,5)</f>
        <v>40</v>
      </c>
      <c r="G303">
        <f>G302+COUNTIF(전체당첨내역!$B303:$G303,6)</f>
        <v>39</v>
      </c>
      <c r="H303">
        <f>H302+COUNTIF(전체당첨내역!$B303:$G303,7)</f>
        <v>43</v>
      </c>
      <c r="I303">
        <f>I302+COUNTIF(전체당첨내역!$B303:$G303,8)</f>
        <v>38</v>
      </c>
      <c r="J303">
        <f>J302+COUNTIF(전체당첨내역!$B303:$G303,9)</f>
        <v>32</v>
      </c>
      <c r="K303">
        <f>K302+COUNTIF(전체당첨내역!$B303:$G303,10)</f>
        <v>38</v>
      </c>
      <c r="L303">
        <f>L302+COUNTIF(전체당첨내역!$B303:$G303,11)</f>
        <v>41</v>
      </c>
      <c r="M303">
        <f>M302+COUNTIF(전체당첨내역!$B303:$G303,12)</f>
        <v>37</v>
      </c>
      <c r="N303">
        <f>N302+COUNTIF(전체당첨내역!$B303:$G303,13)</f>
        <v>39</v>
      </c>
      <c r="O303">
        <f>O302+COUNTIF(전체당첨내역!$B303:$G303,14)</f>
        <v>41</v>
      </c>
      <c r="P303">
        <f>P302+COUNTIF(전체당첨내역!$B303:$G303,15)</f>
        <v>37</v>
      </c>
      <c r="Q303">
        <f>Q302+COUNTIF(전체당첨내역!$B303:$G303,16)</f>
        <v>35</v>
      </c>
      <c r="R303">
        <f>R302+COUNTIF(전체당첨내역!$B303:$G303,17)</f>
        <v>42</v>
      </c>
      <c r="S303">
        <f>S302+COUNTIF(전체당첨내역!$B303:$G303,18)</f>
        <v>45</v>
      </c>
      <c r="T303">
        <f>T302+COUNTIF(전체당첨내역!$B303:$G303,19)</f>
        <v>45</v>
      </c>
      <c r="U303">
        <f>U302+COUNTIF(전체당첨내역!$B303:$G303,20)</f>
        <v>43</v>
      </c>
      <c r="V303">
        <f>V302+COUNTIF(전체당첨내역!$B303:$G303,21)</f>
        <v>38</v>
      </c>
      <c r="W303">
        <f>W302+COUNTIF(전체당첨내역!$B303:$G303,22)</f>
        <v>27</v>
      </c>
      <c r="X303">
        <f>X302+COUNTIF(전체당첨내역!$B303:$G303,23)</f>
        <v>33</v>
      </c>
      <c r="Y303">
        <f>Y302+COUNTIF(전체당첨내역!$B303:$G303,24)</f>
        <v>40</v>
      </c>
      <c r="Z303">
        <f>Z302+COUNTIF(전체당첨내역!$B303:$G303,25)</f>
        <v>42</v>
      </c>
      <c r="AA303">
        <f>AA302+COUNTIF(전체당첨내역!$B303:$G303,26)</f>
        <v>40</v>
      </c>
      <c r="AB303">
        <f>AB302+COUNTIF(전체당첨내역!$B303:$G303,27)</f>
        <v>44</v>
      </c>
      <c r="AC303">
        <f>AC302+COUNTIF(전체당첨내역!$B303:$G303,28)</f>
        <v>32</v>
      </c>
      <c r="AD303">
        <f>AD302+COUNTIF(전체당첨내역!$B303:$G303,29)</f>
        <v>35</v>
      </c>
      <c r="AE303">
        <f>AE302+COUNTIF(전체당첨내역!$B303:$G303,30)</f>
        <v>37</v>
      </c>
      <c r="AF303">
        <f>AF302+COUNTIF(전체당첨내역!$B303:$G303,31)</f>
        <v>43</v>
      </c>
      <c r="AG303">
        <f>AG302+COUNTIF(전체당첨내역!$B303:$G303,32)</f>
        <v>36</v>
      </c>
      <c r="AH303">
        <f>AH302+COUNTIF(전체당첨내역!$B303:$G303,33)</f>
        <v>42</v>
      </c>
      <c r="AI303">
        <f>AI302+COUNTIF(전체당첨내역!$B303:$G303,34)</f>
        <v>41</v>
      </c>
      <c r="AJ303">
        <f>AJ302+COUNTIF(전체당첨내역!$B303:$G303,35)</f>
        <v>41</v>
      </c>
      <c r="AK303">
        <f>AK302+COUNTIF(전체당첨내역!$B303:$G303,36)</f>
        <v>47</v>
      </c>
      <c r="AL303">
        <f>AL302+COUNTIF(전체당첨내역!$B303:$G303,37)</f>
        <v>56</v>
      </c>
      <c r="AM303">
        <f>AM302+COUNTIF(전체당첨내역!$B303:$G303,38)</f>
        <v>35</v>
      </c>
      <c r="AN303">
        <f>AN302+COUNTIF(전체당첨내역!$B303:$G303,39)</f>
        <v>43</v>
      </c>
      <c r="AO303">
        <f>AO302+COUNTIF(전체당첨내역!$B303:$G303,40)</f>
        <v>49</v>
      </c>
      <c r="AP303">
        <f>AP302+COUNTIF(전체당첨내역!$B303:$G303,41)</f>
        <v>35</v>
      </c>
      <c r="AQ303">
        <f>AQ302+COUNTIF(전체당첨내역!$B303:$G303,42)</f>
        <v>44</v>
      </c>
      <c r="AR303">
        <f>AR302+COUNTIF(전체당첨내역!$B303:$G303,43)</f>
        <v>38</v>
      </c>
      <c r="AS303">
        <f>AS302+COUNTIF(전체당첨내역!$B303:$G303,44)</f>
        <v>38</v>
      </c>
      <c r="AT303">
        <f>AT302+COUNTIF(전체당첨내역!$B303:$G303,45)</f>
        <v>41</v>
      </c>
    </row>
    <row r="304" spans="1:46" ht="16.5" customHeight="1">
      <c r="A304">
        <v>303</v>
      </c>
      <c r="B304">
        <f>B303+COUNTIF(전체당첨내역!$B304:$G304,1)</f>
        <v>44</v>
      </c>
      <c r="C304">
        <f>C303+COUNTIF(전체당첨내역!$B304:$G304,2)</f>
        <v>43</v>
      </c>
      <c r="D304">
        <f>D303+COUNTIF(전체당첨내역!$B304:$G304,3)</f>
        <v>49</v>
      </c>
      <c r="E304">
        <f>E303+COUNTIF(전체당첨내역!$B304:$G304,4)</f>
        <v>45</v>
      </c>
      <c r="F304">
        <f>F303+COUNTIF(전체당첨내역!$B304:$G304,5)</f>
        <v>40</v>
      </c>
      <c r="G304">
        <f>G303+COUNTIF(전체당첨내역!$B304:$G304,6)</f>
        <v>39</v>
      </c>
      <c r="H304">
        <f>H303+COUNTIF(전체당첨내역!$B304:$G304,7)</f>
        <v>43</v>
      </c>
      <c r="I304">
        <f>I303+COUNTIF(전체당첨내역!$B304:$G304,8)</f>
        <v>38</v>
      </c>
      <c r="J304">
        <f>J303+COUNTIF(전체당첨내역!$B304:$G304,9)</f>
        <v>32</v>
      </c>
      <c r="K304">
        <f>K303+COUNTIF(전체당첨내역!$B304:$G304,10)</f>
        <v>38</v>
      </c>
      <c r="L304">
        <f>L303+COUNTIF(전체당첨내역!$B304:$G304,11)</f>
        <v>41</v>
      </c>
      <c r="M304">
        <f>M303+COUNTIF(전체당첨내역!$B304:$G304,12)</f>
        <v>37</v>
      </c>
      <c r="N304">
        <f>N303+COUNTIF(전체당첨내역!$B304:$G304,13)</f>
        <v>39</v>
      </c>
      <c r="O304">
        <f>O303+COUNTIF(전체당첨내역!$B304:$G304,14)</f>
        <v>42</v>
      </c>
      <c r="P304">
        <f>P303+COUNTIF(전체당첨내역!$B304:$G304,15)</f>
        <v>37</v>
      </c>
      <c r="Q304">
        <f>Q303+COUNTIF(전체당첨내역!$B304:$G304,16)</f>
        <v>35</v>
      </c>
      <c r="R304">
        <f>R303+COUNTIF(전체당첨내역!$B304:$G304,17)</f>
        <v>43</v>
      </c>
      <c r="S304">
        <f>S303+COUNTIF(전체당첨내역!$B304:$G304,18)</f>
        <v>45</v>
      </c>
      <c r="T304">
        <f>T303+COUNTIF(전체당첨내역!$B304:$G304,19)</f>
        <v>45</v>
      </c>
      <c r="U304">
        <f>U303+COUNTIF(전체당첨내역!$B304:$G304,20)</f>
        <v>43</v>
      </c>
      <c r="V304">
        <f>V303+COUNTIF(전체당첨내역!$B304:$G304,21)</f>
        <v>38</v>
      </c>
      <c r="W304">
        <f>W303+COUNTIF(전체당첨내역!$B304:$G304,22)</f>
        <v>27</v>
      </c>
      <c r="X304">
        <f>X303+COUNTIF(전체당첨내역!$B304:$G304,23)</f>
        <v>33</v>
      </c>
      <c r="Y304">
        <f>Y303+COUNTIF(전체당첨내역!$B304:$G304,24)</f>
        <v>40</v>
      </c>
      <c r="Z304">
        <f>Z303+COUNTIF(전체당첨내역!$B304:$G304,25)</f>
        <v>42</v>
      </c>
      <c r="AA304">
        <f>AA303+COUNTIF(전체당첨내역!$B304:$G304,26)</f>
        <v>40</v>
      </c>
      <c r="AB304">
        <f>AB303+COUNTIF(전체당첨내역!$B304:$G304,27)</f>
        <v>44</v>
      </c>
      <c r="AC304">
        <f>AC303+COUNTIF(전체당첨내역!$B304:$G304,28)</f>
        <v>32</v>
      </c>
      <c r="AD304">
        <f>AD303+COUNTIF(전체당첨내역!$B304:$G304,29)</f>
        <v>35</v>
      </c>
      <c r="AE304">
        <f>AE303+COUNTIF(전체당첨내역!$B304:$G304,30)</f>
        <v>38</v>
      </c>
      <c r="AF304">
        <f>AF303+COUNTIF(전체당첨내역!$B304:$G304,31)</f>
        <v>43</v>
      </c>
      <c r="AG304">
        <f>AG303+COUNTIF(전체당첨내역!$B304:$G304,32)</f>
        <v>36</v>
      </c>
      <c r="AH304">
        <f>AH303+COUNTIF(전체당첨내역!$B304:$G304,33)</f>
        <v>42</v>
      </c>
      <c r="AI304">
        <f>AI303+COUNTIF(전체당첨내역!$B304:$G304,34)</f>
        <v>41</v>
      </c>
      <c r="AJ304">
        <f>AJ303+COUNTIF(전체당첨내역!$B304:$G304,35)</f>
        <v>41</v>
      </c>
      <c r="AK304">
        <f>AK303+COUNTIF(전체당첨내역!$B304:$G304,36)</f>
        <v>47</v>
      </c>
      <c r="AL304">
        <f>AL303+COUNTIF(전체당첨내역!$B304:$G304,37)</f>
        <v>56</v>
      </c>
      <c r="AM304">
        <f>AM303+COUNTIF(전체당첨내역!$B304:$G304,38)</f>
        <v>36</v>
      </c>
      <c r="AN304">
        <f>AN303+COUNTIF(전체당첨내역!$B304:$G304,39)</f>
        <v>43</v>
      </c>
      <c r="AO304">
        <f>AO303+COUNTIF(전체당첨내역!$B304:$G304,40)</f>
        <v>49</v>
      </c>
      <c r="AP304">
        <f>AP303+COUNTIF(전체당첨내역!$B304:$G304,41)</f>
        <v>35</v>
      </c>
      <c r="AQ304">
        <f>AQ303+COUNTIF(전체당첨내역!$B304:$G304,42)</f>
        <v>44</v>
      </c>
      <c r="AR304">
        <f>AR303+COUNTIF(전체당첨내역!$B304:$G304,43)</f>
        <v>38</v>
      </c>
      <c r="AS304">
        <f>AS303+COUNTIF(전체당첨내역!$B304:$G304,44)</f>
        <v>38</v>
      </c>
      <c r="AT304">
        <f>AT303+COUNTIF(전체당첨내역!$B304:$G304,45)</f>
        <v>42</v>
      </c>
    </row>
    <row r="305" spans="1:46" ht="16.5" customHeight="1">
      <c r="A305">
        <v>304</v>
      </c>
      <c r="B305">
        <f>B304+COUNTIF(전체당첨내역!$B305:$G305,1)</f>
        <v>44</v>
      </c>
      <c r="C305">
        <f>C304+COUNTIF(전체당첨내역!$B305:$G305,2)</f>
        <v>43</v>
      </c>
      <c r="D305">
        <f>D304+COUNTIF(전체당첨내역!$B305:$G305,3)</f>
        <v>49</v>
      </c>
      <c r="E305">
        <f>E304+COUNTIF(전체당첨내역!$B305:$G305,4)</f>
        <v>46</v>
      </c>
      <c r="F305">
        <f>F304+COUNTIF(전체당첨내역!$B305:$G305,5)</f>
        <v>40</v>
      </c>
      <c r="G305">
        <f>G304+COUNTIF(전체당첨내역!$B305:$G305,6)</f>
        <v>39</v>
      </c>
      <c r="H305">
        <f>H304+COUNTIF(전체당첨내역!$B305:$G305,7)</f>
        <v>43</v>
      </c>
      <c r="I305">
        <f>I304+COUNTIF(전체당첨내역!$B305:$G305,8)</f>
        <v>38</v>
      </c>
      <c r="J305">
        <f>J304+COUNTIF(전체당첨내역!$B305:$G305,9)</f>
        <v>32</v>
      </c>
      <c r="K305">
        <f>K304+COUNTIF(전체당첨내역!$B305:$G305,10)</f>
        <v>39</v>
      </c>
      <c r="L305">
        <f>L304+COUNTIF(전체당첨내역!$B305:$G305,11)</f>
        <v>41</v>
      </c>
      <c r="M305">
        <f>M304+COUNTIF(전체당첨내역!$B305:$G305,12)</f>
        <v>37</v>
      </c>
      <c r="N305">
        <f>N304+COUNTIF(전체당첨내역!$B305:$G305,13)</f>
        <v>39</v>
      </c>
      <c r="O305">
        <f>O304+COUNTIF(전체당첨내역!$B305:$G305,14)</f>
        <v>42</v>
      </c>
      <c r="P305">
        <f>P304+COUNTIF(전체당첨내역!$B305:$G305,15)</f>
        <v>37</v>
      </c>
      <c r="Q305">
        <f>Q304+COUNTIF(전체당첨내역!$B305:$G305,16)</f>
        <v>36</v>
      </c>
      <c r="R305">
        <f>R304+COUNTIF(전체당첨내역!$B305:$G305,17)</f>
        <v>43</v>
      </c>
      <c r="S305">
        <f>S304+COUNTIF(전체당첨내역!$B305:$G305,18)</f>
        <v>45</v>
      </c>
      <c r="T305">
        <f>T304+COUNTIF(전체당첨내역!$B305:$G305,19)</f>
        <v>45</v>
      </c>
      <c r="U305">
        <f>U304+COUNTIF(전체당첨내역!$B305:$G305,20)</f>
        <v>43</v>
      </c>
      <c r="V305">
        <f>V304+COUNTIF(전체당첨내역!$B305:$G305,21)</f>
        <v>38</v>
      </c>
      <c r="W305">
        <f>W304+COUNTIF(전체당첨내역!$B305:$G305,22)</f>
        <v>27</v>
      </c>
      <c r="X305">
        <f>X304+COUNTIF(전체당첨내역!$B305:$G305,23)</f>
        <v>33</v>
      </c>
      <c r="Y305">
        <f>Y304+COUNTIF(전체당첨내역!$B305:$G305,24)</f>
        <v>40</v>
      </c>
      <c r="Z305">
        <f>Z304+COUNTIF(전체당첨내역!$B305:$G305,25)</f>
        <v>42</v>
      </c>
      <c r="AA305">
        <f>AA304+COUNTIF(전체당첨내역!$B305:$G305,26)</f>
        <v>41</v>
      </c>
      <c r="AB305">
        <f>AB304+COUNTIF(전체당첨내역!$B305:$G305,27)</f>
        <v>44</v>
      </c>
      <c r="AC305">
        <f>AC304+COUNTIF(전체당첨내역!$B305:$G305,28)</f>
        <v>32</v>
      </c>
      <c r="AD305">
        <f>AD304+COUNTIF(전체당첨내역!$B305:$G305,29)</f>
        <v>35</v>
      </c>
      <c r="AE305">
        <f>AE304+COUNTIF(전체당첨내역!$B305:$G305,30)</f>
        <v>38</v>
      </c>
      <c r="AF305">
        <f>AF304+COUNTIF(전체당첨내역!$B305:$G305,31)</f>
        <v>43</v>
      </c>
      <c r="AG305">
        <f>AG304+COUNTIF(전체당첨내역!$B305:$G305,32)</f>
        <v>36</v>
      </c>
      <c r="AH305">
        <f>AH304+COUNTIF(전체당첨내역!$B305:$G305,33)</f>
        <v>43</v>
      </c>
      <c r="AI305">
        <f>AI304+COUNTIF(전체당첨내역!$B305:$G305,34)</f>
        <v>41</v>
      </c>
      <c r="AJ305">
        <f>AJ304+COUNTIF(전체당첨내역!$B305:$G305,35)</f>
        <v>41</v>
      </c>
      <c r="AK305">
        <f>AK304+COUNTIF(전체당첨내역!$B305:$G305,36)</f>
        <v>47</v>
      </c>
      <c r="AL305">
        <f>AL304+COUNTIF(전체당첨내역!$B305:$G305,37)</f>
        <v>56</v>
      </c>
      <c r="AM305">
        <f>AM304+COUNTIF(전체당첨내역!$B305:$G305,38)</f>
        <v>36</v>
      </c>
      <c r="AN305">
        <f>AN304+COUNTIF(전체당첨내역!$B305:$G305,39)</f>
        <v>43</v>
      </c>
      <c r="AO305">
        <f>AO304+COUNTIF(전체당첨내역!$B305:$G305,40)</f>
        <v>49</v>
      </c>
      <c r="AP305">
        <f>AP304+COUNTIF(전체당첨내역!$B305:$G305,41)</f>
        <v>36</v>
      </c>
      <c r="AQ305">
        <f>AQ304+COUNTIF(전체당첨내역!$B305:$G305,42)</f>
        <v>44</v>
      </c>
      <c r="AR305">
        <f>AR304+COUNTIF(전체당첨내역!$B305:$G305,43)</f>
        <v>38</v>
      </c>
      <c r="AS305">
        <f>AS304+COUNTIF(전체당첨내역!$B305:$G305,44)</f>
        <v>38</v>
      </c>
      <c r="AT305">
        <f>AT304+COUNTIF(전체당첨내역!$B305:$G305,45)</f>
        <v>42</v>
      </c>
    </row>
    <row r="306" spans="1:46" ht="16.5" customHeight="1">
      <c r="A306">
        <v>305</v>
      </c>
      <c r="B306">
        <f>B305+COUNTIF(전체당첨내역!$B306:$G306,1)</f>
        <v>44</v>
      </c>
      <c r="C306">
        <f>C305+COUNTIF(전체당첨내역!$B306:$G306,2)</f>
        <v>43</v>
      </c>
      <c r="D306">
        <f>D305+COUNTIF(전체당첨내역!$B306:$G306,3)</f>
        <v>49</v>
      </c>
      <c r="E306">
        <f>E305+COUNTIF(전체당첨내역!$B306:$G306,4)</f>
        <v>46</v>
      </c>
      <c r="F306">
        <f>F305+COUNTIF(전체당첨내역!$B306:$G306,5)</f>
        <v>40</v>
      </c>
      <c r="G306">
        <f>G305+COUNTIF(전체당첨내역!$B306:$G306,6)</f>
        <v>39</v>
      </c>
      <c r="H306">
        <f>H305+COUNTIF(전체당첨내역!$B306:$G306,7)</f>
        <v>44</v>
      </c>
      <c r="I306">
        <f>I305+COUNTIF(전체당첨내역!$B306:$G306,8)</f>
        <v>39</v>
      </c>
      <c r="J306">
        <f>J305+COUNTIF(전체당첨내역!$B306:$G306,9)</f>
        <v>32</v>
      </c>
      <c r="K306">
        <f>K305+COUNTIF(전체당첨내역!$B306:$G306,10)</f>
        <v>39</v>
      </c>
      <c r="L306">
        <f>L305+COUNTIF(전체당첨내역!$B306:$G306,11)</f>
        <v>41</v>
      </c>
      <c r="M306">
        <f>M305+COUNTIF(전체당첨내역!$B306:$G306,12)</f>
        <v>37</v>
      </c>
      <c r="N306">
        <f>N305+COUNTIF(전체당첨내역!$B306:$G306,13)</f>
        <v>39</v>
      </c>
      <c r="O306">
        <f>O305+COUNTIF(전체당첨내역!$B306:$G306,14)</f>
        <v>42</v>
      </c>
      <c r="P306">
        <f>P305+COUNTIF(전체당첨내역!$B306:$G306,15)</f>
        <v>37</v>
      </c>
      <c r="Q306">
        <f>Q305+COUNTIF(전체당첨내역!$B306:$G306,16)</f>
        <v>36</v>
      </c>
      <c r="R306">
        <f>R305+COUNTIF(전체당첨내역!$B306:$G306,17)</f>
        <v>43</v>
      </c>
      <c r="S306">
        <f>S305+COUNTIF(전체당첨내역!$B306:$G306,18)</f>
        <v>46</v>
      </c>
      <c r="T306">
        <f>T305+COUNTIF(전체당첨내역!$B306:$G306,19)</f>
        <v>45</v>
      </c>
      <c r="U306">
        <f>U305+COUNTIF(전체당첨내역!$B306:$G306,20)</f>
        <v>43</v>
      </c>
      <c r="V306">
        <f>V305+COUNTIF(전체당첨내역!$B306:$G306,21)</f>
        <v>39</v>
      </c>
      <c r="W306">
        <f>W305+COUNTIF(전체당첨내역!$B306:$G306,22)</f>
        <v>27</v>
      </c>
      <c r="X306">
        <f>X305+COUNTIF(전체당첨내역!$B306:$G306,23)</f>
        <v>34</v>
      </c>
      <c r="Y306">
        <f>Y305+COUNTIF(전체당첨내역!$B306:$G306,24)</f>
        <v>40</v>
      </c>
      <c r="Z306">
        <f>Z305+COUNTIF(전체당첨내역!$B306:$G306,25)</f>
        <v>42</v>
      </c>
      <c r="AA306">
        <f>AA305+COUNTIF(전체당첨내역!$B306:$G306,26)</f>
        <v>41</v>
      </c>
      <c r="AB306">
        <f>AB305+COUNTIF(전체당첨내역!$B306:$G306,27)</f>
        <v>44</v>
      </c>
      <c r="AC306">
        <f>AC305+COUNTIF(전체당첨내역!$B306:$G306,28)</f>
        <v>32</v>
      </c>
      <c r="AD306">
        <f>AD305+COUNTIF(전체당첨내역!$B306:$G306,29)</f>
        <v>35</v>
      </c>
      <c r="AE306">
        <f>AE305+COUNTIF(전체당첨내역!$B306:$G306,30)</f>
        <v>38</v>
      </c>
      <c r="AF306">
        <f>AF305+COUNTIF(전체당첨내역!$B306:$G306,31)</f>
        <v>43</v>
      </c>
      <c r="AG306">
        <f>AG305+COUNTIF(전체당첨내역!$B306:$G306,32)</f>
        <v>36</v>
      </c>
      <c r="AH306">
        <f>AH305+COUNTIF(전체당첨내역!$B306:$G306,33)</f>
        <v>43</v>
      </c>
      <c r="AI306">
        <f>AI305+COUNTIF(전체당첨내역!$B306:$G306,34)</f>
        <v>41</v>
      </c>
      <c r="AJ306">
        <f>AJ305+COUNTIF(전체당첨내역!$B306:$G306,35)</f>
        <v>41</v>
      </c>
      <c r="AK306">
        <f>AK305+COUNTIF(전체당첨내역!$B306:$G306,36)</f>
        <v>47</v>
      </c>
      <c r="AL306">
        <f>AL305+COUNTIF(전체당첨내역!$B306:$G306,37)</f>
        <v>56</v>
      </c>
      <c r="AM306">
        <f>AM305+COUNTIF(전체당첨내역!$B306:$G306,38)</f>
        <v>36</v>
      </c>
      <c r="AN306">
        <f>AN305+COUNTIF(전체당첨내역!$B306:$G306,39)</f>
        <v>44</v>
      </c>
      <c r="AO306">
        <f>AO305+COUNTIF(전체당첨내역!$B306:$G306,40)</f>
        <v>49</v>
      </c>
      <c r="AP306">
        <f>AP305+COUNTIF(전체당첨내역!$B306:$G306,41)</f>
        <v>36</v>
      </c>
      <c r="AQ306">
        <f>AQ305+COUNTIF(전체당첨내역!$B306:$G306,42)</f>
        <v>44</v>
      </c>
      <c r="AR306">
        <f>AR305+COUNTIF(전체당첨내역!$B306:$G306,43)</f>
        <v>38</v>
      </c>
      <c r="AS306">
        <f>AS305+COUNTIF(전체당첨내역!$B306:$G306,44)</f>
        <v>38</v>
      </c>
      <c r="AT306">
        <f>AT305+COUNTIF(전체당첨내역!$B306:$G306,45)</f>
        <v>42</v>
      </c>
    </row>
    <row r="307" spans="1:46" ht="16.5" customHeight="1">
      <c r="A307">
        <v>306</v>
      </c>
      <c r="B307">
        <f>B306+COUNTIF(전체당첨내역!$B307:$G307,1)</f>
        <v>44</v>
      </c>
      <c r="C307">
        <f>C306+COUNTIF(전체당첨내역!$B307:$G307,2)</f>
        <v>43</v>
      </c>
      <c r="D307">
        <f>D306+COUNTIF(전체당첨내역!$B307:$G307,3)</f>
        <v>49</v>
      </c>
      <c r="E307">
        <f>E306+COUNTIF(전체당첨내역!$B307:$G307,4)</f>
        <v>47</v>
      </c>
      <c r="F307">
        <f>F306+COUNTIF(전체당첨내역!$B307:$G307,5)</f>
        <v>40</v>
      </c>
      <c r="G307">
        <f>G306+COUNTIF(전체당첨내역!$B307:$G307,6)</f>
        <v>39</v>
      </c>
      <c r="H307">
        <f>H306+COUNTIF(전체당첨내역!$B307:$G307,7)</f>
        <v>44</v>
      </c>
      <c r="I307">
        <f>I306+COUNTIF(전체당첨내역!$B307:$G307,8)</f>
        <v>39</v>
      </c>
      <c r="J307">
        <f>J306+COUNTIF(전체당첨내역!$B307:$G307,9)</f>
        <v>32</v>
      </c>
      <c r="K307">
        <f>K306+COUNTIF(전체당첨내역!$B307:$G307,10)</f>
        <v>39</v>
      </c>
      <c r="L307">
        <f>L306+COUNTIF(전체당첨내역!$B307:$G307,11)</f>
        <v>41</v>
      </c>
      <c r="M307">
        <f>M306+COUNTIF(전체당첨내역!$B307:$G307,12)</f>
        <v>37</v>
      </c>
      <c r="N307">
        <f>N306+COUNTIF(전체당첨내역!$B307:$G307,13)</f>
        <v>39</v>
      </c>
      <c r="O307">
        <f>O306+COUNTIF(전체당첨내역!$B307:$G307,14)</f>
        <v>42</v>
      </c>
      <c r="P307">
        <f>P306+COUNTIF(전체당첨내역!$B307:$G307,15)</f>
        <v>37</v>
      </c>
      <c r="Q307">
        <f>Q306+COUNTIF(전체당첨내역!$B307:$G307,16)</f>
        <v>36</v>
      </c>
      <c r="R307">
        <f>R306+COUNTIF(전체당첨내역!$B307:$G307,17)</f>
        <v>43</v>
      </c>
      <c r="S307">
        <f>S306+COUNTIF(전체당첨내역!$B307:$G307,18)</f>
        <v>47</v>
      </c>
      <c r="T307">
        <f>T306+COUNTIF(전체당첨내역!$B307:$G307,19)</f>
        <v>45</v>
      </c>
      <c r="U307">
        <f>U306+COUNTIF(전체당첨내역!$B307:$G307,20)</f>
        <v>43</v>
      </c>
      <c r="V307">
        <f>V306+COUNTIF(전체당첨내역!$B307:$G307,21)</f>
        <v>39</v>
      </c>
      <c r="W307">
        <f>W306+COUNTIF(전체당첨내역!$B307:$G307,22)</f>
        <v>27</v>
      </c>
      <c r="X307">
        <f>X306+COUNTIF(전체당첨내역!$B307:$G307,23)</f>
        <v>35</v>
      </c>
      <c r="Y307">
        <f>Y306+COUNTIF(전체당첨내역!$B307:$G307,24)</f>
        <v>40</v>
      </c>
      <c r="Z307">
        <f>Z306+COUNTIF(전체당첨내역!$B307:$G307,25)</f>
        <v>42</v>
      </c>
      <c r="AA307">
        <f>AA306+COUNTIF(전체당첨내역!$B307:$G307,26)</f>
        <v>41</v>
      </c>
      <c r="AB307">
        <f>AB306+COUNTIF(전체당첨내역!$B307:$G307,27)</f>
        <v>44</v>
      </c>
      <c r="AC307">
        <f>AC306+COUNTIF(전체당첨내역!$B307:$G307,28)</f>
        <v>32</v>
      </c>
      <c r="AD307">
        <f>AD306+COUNTIF(전체당첨내역!$B307:$G307,29)</f>
        <v>35</v>
      </c>
      <c r="AE307">
        <f>AE306+COUNTIF(전체당첨내역!$B307:$G307,30)</f>
        <v>39</v>
      </c>
      <c r="AF307">
        <f>AF306+COUNTIF(전체당첨내역!$B307:$G307,31)</f>
        <v>43</v>
      </c>
      <c r="AG307">
        <f>AG306+COUNTIF(전체당첨내역!$B307:$G307,32)</f>
        <v>36</v>
      </c>
      <c r="AH307">
        <f>AH306+COUNTIF(전체당첨내역!$B307:$G307,33)</f>
        <v>43</v>
      </c>
      <c r="AI307">
        <f>AI306+COUNTIF(전체당첨내역!$B307:$G307,34)</f>
        <v>42</v>
      </c>
      <c r="AJ307">
        <f>AJ306+COUNTIF(전체당첨내역!$B307:$G307,35)</f>
        <v>41</v>
      </c>
      <c r="AK307">
        <f>AK306+COUNTIF(전체당첨내역!$B307:$G307,36)</f>
        <v>47</v>
      </c>
      <c r="AL307">
        <f>AL306+COUNTIF(전체당첨내역!$B307:$G307,37)</f>
        <v>56</v>
      </c>
      <c r="AM307">
        <f>AM306+COUNTIF(전체당첨내역!$B307:$G307,38)</f>
        <v>36</v>
      </c>
      <c r="AN307">
        <f>AN306+COUNTIF(전체당첨내역!$B307:$G307,39)</f>
        <v>44</v>
      </c>
      <c r="AO307">
        <f>AO306+COUNTIF(전체당첨내역!$B307:$G307,40)</f>
        <v>49</v>
      </c>
      <c r="AP307">
        <f>AP306+COUNTIF(전체당첨내역!$B307:$G307,41)</f>
        <v>37</v>
      </c>
      <c r="AQ307">
        <f>AQ306+COUNTIF(전체당첨내역!$B307:$G307,42)</f>
        <v>44</v>
      </c>
      <c r="AR307">
        <f>AR306+COUNTIF(전체당첨내역!$B307:$G307,43)</f>
        <v>38</v>
      </c>
      <c r="AS307">
        <f>AS306+COUNTIF(전체당첨내역!$B307:$G307,44)</f>
        <v>38</v>
      </c>
      <c r="AT307">
        <f>AT306+COUNTIF(전체당첨내역!$B307:$G307,45)</f>
        <v>42</v>
      </c>
    </row>
    <row r="308" spans="1:46" ht="16.5" customHeight="1">
      <c r="A308">
        <v>307</v>
      </c>
      <c r="B308">
        <f>B307+COUNTIF(전체당첨내역!$B308:$G308,1)</f>
        <v>44</v>
      </c>
      <c r="C308">
        <f>C307+COUNTIF(전체당첨내역!$B308:$G308,2)</f>
        <v>43</v>
      </c>
      <c r="D308">
        <f>D307+COUNTIF(전체당첨내역!$B308:$G308,3)</f>
        <v>49</v>
      </c>
      <c r="E308">
        <f>E307+COUNTIF(전체당첨내역!$B308:$G308,4)</f>
        <v>47</v>
      </c>
      <c r="F308">
        <f>F307+COUNTIF(전체당첨내역!$B308:$G308,5)</f>
        <v>41</v>
      </c>
      <c r="G308">
        <f>G307+COUNTIF(전체당첨내역!$B308:$G308,6)</f>
        <v>39</v>
      </c>
      <c r="H308">
        <f>H307+COUNTIF(전체당첨내역!$B308:$G308,7)</f>
        <v>44</v>
      </c>
      <c r="I308">
        <f>I307+COUNTIF(전체당첨내역!$B308:$G308,8)</f>
        <v>39</v>
      </c>
      <c r="J308">
        <f>J307+COUNTIF(전체당첨내역!$B308:$G308,9)</f>
        <v>32</v>
      </c>
      <c r="K308">
        <f>K307+COUNTIF(전체당첨내역!$B308:$G308,10)</f>
        <v>39</v>
      </c>
      <c r="L308">
        <f>L307+COUNTIF(전체당첨내역!$B308:$G308,11)</f>
        <v>41</v>
      </c>
      <c r="M308">
        <f>M307+COUNTIF(전체당첨내역!$B308:$G308,12)</f>
        <v>37</v>
      </c>
      <c r="N308">
        <f>N307+COUNTIF(전체당첨내역!$B308:$G308,13)</f>
        <v>39</v>
      </c>
      <c r="O308">
        <f>O307+COUNTIF(전체당첨내역!$B308:$G308,14)</f>
        <v>42</v>
      </c>
      <c r="P308">
        <f>P307+COUNTIF(전체당첨내역!$B308:$G308,15)</f>
        <v>38</v>
      </c>
      <c r="Q308">
        <f>Q307+COUNTIF(전체당첨내역!$B308:$G308,16)</f>
        <v>36</v>
      </c>
      <c r="R308">
        <f>R307+COUNTIF(전체당첨내역!$B308:$G308,17)</f>
        <v>43</v>
      </c>
      <c r="S308">
        <f>S307+COUNTIF(전체당첨내역!$B308:$G308,18)</f>
        <v>47</v>
      </c>
      <c r="T308">
        <f>T307+COUNTIF(전체당첨내역!$B308:$G308,19)</f>
        <v>45</v>
      </c>
      <c r="U308">
        <f>U307+COUNTIF(전체당첨내역!$B308:$G308,20)</f>
        <v>43</v>
      </c>
      <c r="V308">
        <f>V307+COUNTIF(전체당첨내역!$B308:$G308,21)</f>
        <v>40</v>
      </c>
      <c r="W308">
        <f>W307+COUNTIF(전체당첨내역!$B308:$G308,22)</f>
        <v>27</v>
      </c>
      <c r="X308">
        <f>X307+COUNTIF(전체당첨내역!$B308:$G308,23)</f>
        <v>36</v>
      </c>
      <c r="Y308">
        <f>Y307+COUNTIF(전체당첨내역!$B308:$G308,24)</f>
        <v>40</v>
      </c>
      <c r="Z308">
        <f>Z307+COUNTIF(전체당첨내역!$B308:$G308,25)</f>
        <v>43</v>
      </c>
      <c r="AA308">
        <f>AA307+COUNTIF(전체당첨내역!$B308:$G308,26)</f>
        <v>41</v>
      </c>
      <c r="AB308">
        <f>AB307+COUNTIF(전체당첨내역!$B308:$G308,27)</f>
        <v>44</v>
      </c>
      <c r="AC308">
        <f>AC307+COUNTIF(전체당첨내역!$B308:$G308,28)</f>
        <v>32</v>
      </c>
      <c r="AD308">
        <f>AD307+COUNTIF(전체당첨내역!$B308:$G308,29)</f>
        <v>35</v>
      </c>
      <c r="AE308">
        <f>AE307+COUNTIF(전체당첨내역!$B308:$G308,30)</f>
        <v>39</v>
      </c>
      <c r="AF308">
        <f>AF307+COUNTIF(전체당첨내역!$B308:$G308,31)</f>
        <v>43</v>
      </c>
      <c r="AG308">
        <f>AG307+COUNTIF(전체당첨내역!$B308:$G308,32)</f>
        <v>36</v>
      </c>
      <c r="AH308">
        <f>AH307+COUNTIF(전체당첨내역!$B308:$G308,33)</f>
        <v>43</v>
      </c>
      <c r="AI308">
        <f>AI307+COUNTIF(전체당첨내역!$B308:$G308,34)</f>
        <v>42</v>
      </c>
      <c r="AJ308">
        <f>AJ307+COUNTIF(전체당첨내역!$B308:$G308,35)</f>
        <v>41</v>
      </c>
      <c r="AK308">
        <f>AK307+COUNTIF(전체당첨내역!$B308:$G308,36)</f>
        <v>47</v>
      </c>
      <c r="AL308">
        <f>AL307+COUNTIF(전체당첨내역!$B308:$G308,37)</f>
        <v>56</v>
      </c>
      <c r="AM308">
        <f>AM307+COUNTIF(전체당첨내역!$B308:$G308,38)</f>
        <v>36</v>
      </c>
      <c r="AN308">
        <f>AN307+COUNTIF(전체당첨내역!$B308:$G308,39)</f>
        <v>44</v>
      </c>
      <c r="AO308">
        <f>AO307+COUNTIF(전체당첨내역!$B308:$G308,40)</f>
        <v>49</v>
      </c>
      <c r="AP308">
        <f>AP307+COUNTIF(전체당첨내역!$B308:$G308,41)</f>
        <v>37</v>
      </c>
      <c r="AQ308">
        <f>AQ307+COUNTIF(전체당첨내역!$B308:$G308,42)</f>
        <v>44</v>
      </c>
      <c r="AR308">
        <f>AR307+COUNTIF(전체당첨내역!$B308:$G308,43)</f>
        <v>38</v>
      </c>
      <c r="AS308">
        <f>AS307+COUNTIF(전체당첨내역!$B308:$G308,44)</f>
        <v>38</v>
      </c>
      <c r="AT308">
        <f>AT307+COUNTIF(전체당첨내역!$B308:$G308,45)</f>
        <v>43</v>
      </c>
    </row>
    <row r="309" spans="1:46" ht="16.5" customHeight="1">
      <c r="A309">
        <v>308</v>
      </c>
      <c r="B309">
        <f>B308+COUNTIF(전체당첨내역!$B309:$G309,1)</f>
        <v>44</v>
      </c>
      <c r="C309">
        <f>C308+COUNTIF(전체당첨내역!$B309:$G309,2)</f>
        <v>43</v>
      </c>
      <c r="D309">
        <f>D308+COUNTIF(전체당첨내역!$B309:$G309,3)</f>
        <v>49</v>
      </c>
      <c r="E309">
        <f>E308+COUNTIF(전체당첨내역!$B309:$G309,4)</f>
        <v>47</v>
      </c>
      <c r="F309">
        <f>F308+COUNTIF(전체당첨내역!$B309:$G309,5)</f>
        <v>41</v>
      </c>
      <c r="G309">
        <f>G308+COUNTIF(전체당첨내역!$B309:$G309,6)</f>
        <v>39</v>
      </c>
      <c r="H309">
        <f>H308+COUNTIF(전체당첨내역!$B309:$G309,7)</f>
        <v>44</v>
      </c>
      <c r="I309">
        <f>I308+COUNTIF(전체당첨내역!$B309:$G309,8)</f>
        <v>39</v>
      </c>
      <c r="J309">
        <f>J308+COUNTIF(전체당첨내역!$B309:$G309,9)</f>
        <v>32</v>
      </c>
      <c r="K309">
        <f>K308+COUNTIF(전체당첨내역!$B309:$G309,10)</f>
        <v>39</v>
      </c>
      <c r="L309">
        <f>L308+COUNTIF(전체당첨내역!$B309:$G309,11)</f>
        <v>41</v>
      </c>
      <c r="M309">
        <f>M308+COUNTIF(전체당첨내역!$B309:$G309,12)</f>
        <v>37</v>
      </c>
      <c r="N309">
        <f>N308+COUNTIF(전체당첨내역!$B309:$G309,13)</f>
        <v>39</v>
      </c>
      <c r="O309">
        <f>O308+COUNTIF(전체당첨내역!$B309:$G309,14)</f>
        <v>43</v>
      </c>
      <c r="P309">
        <f>P308+COUNTIF(전체당첨내역!$B309:$G309,15)</f>
        <v>39</v>
      </c>
      <c r="Q309">
        <f>Q308+COUNTIF(전체당첨내역!$B309:$G309,16)</f>
        <v>36</v>
      </c>
      <c r="R309">
        <f>R308+COUNTIF(전체당첨내역!$B309:$G309,17)</f>
        <v>44</v>
      </c>
      <c r="S309">
        <f>S308+COUNTIF(전체당첨내역!$B309:$G309,18)</f>
        <v>47</v>
      </c>
      <c r="T309">
        <f>T308+COUNTIF(전체당첨내역!$B309:$G309,19)</f>
        <v>46</v>
      </c>
      <c r="U309">
        <f>U308+COUNTIF(전체당첨내역!$B309:$G309,20)</f>
        <v>43</v>
      </c>
      <c r="V309">
        <f>V308+COUNTIF(전체당첨내역!$B309:$G309,21)</f>
        <v>40</v>
      </c>
      <c r="W309">
        <f>W308+COUNTIF(전체당첨내역!$B309:$G309,22)</f>
        <v>27</v>
      </c>
      <c r="X309">
        <f>X308+COUNTIF(전체당첨내역!$B309:$G309,23)</f>
        <v>36</v>
      </c>
      <c r="Y309">
        <f>Y308+COUNTIF(전체당첨내역!$B309:$G309,24)</f>
        <v>40</v>
      </c>
      <c r="Z309">
        <f>Z308+COUNTIF(전체당첨내역!$B309:$G309,25)</f>
        <v>43</v>
      </c>
      <c r="AA309">
        <f>AA308+COUNTIF(전체당첨내역!$B309:$G309,26)</f>
        <v>41</v>
      </c>
      <c r="AB309">
        <f>AB308+COUNTIF(전체당첨내역!$B309:$G309,27)</f>
        <v>44</v>
      </c>
      <c r="AC309">
        <f>AC308+COUNTIF(전체당첨내역!$B309:$G309,28)</f>
        <v>32</v>
      </c>
      <c r="AD309">
        <f>AD308+COUNTIF(전체당첨내역!$B309:$G309,29)</f>
        <v>35</v>
      </c>
      <c r="AE309">
        <f>AE308+COUNTIF(전체당첨내역!$B309:$G309,30)</f>
        <v>39</v>
      </c>
      <c r="AF309">
        <f>AF308+COUNTIF(전체당첨내역!$B309:$G309,31)</f>
        <v>43</v>
      </c>
      <c r="AG309">
        <f>AG308+COUNTIF(전체당첨내역!$B309:$G309,32)</f>
        <v>36</v>
      </c>
      <c r="AH309">
        <f>AH308+COUNTIF(전체당첨내역!$B309:$G309,33)</f>
        <v>43</v>
      </c>
      <c r="AI309">
        <f>AI308+COUNTIF(전체당첨내역!$B309:$G309,34)</f>
        <v>42</v>
      </c>
      <c r="AJ309">
        <f>AJ308+COUNTIF(전체당첨내역!$B309:$G309,35)</f>
        <v>41</v>
      </c>
      <c r="AK309">
        <f>AK308+COUNTIF(전체당첨내역!$B309:$G309,36)</f>
        <v>47</v>
      </c>
      <c r="AL309">
        <f>AL308+COUNTIF(전체당첨내역!$B309:$G309,37)</f>
        <v>57</v>
      </c>
      <c r="AM309">
        <f>AM308+COUNTIF(전체당첨내역!$B309:$G309,38)</f>
        <v>36</v>
      </c>
      <c r="AN309">
        <f>AN308+COUNTIF(전체당첨내역!$B309:$G309,39)</f>
        <v>44</v>
      </c>
      <c r="AO309">
        <f>AO308+COUNTIF(전체당첨내역!$B309:$G309,40)</f>
        <v>49</v>
      </c>
      <c r="AP309">
        <f>AP308+COUNTIF(전체당첨내역!$B309:$G309,41)</f>
        <v>37</v>
      </c>
      <c r="AQ309">
        <f>AQ308+COUNTIF(전체당첨내역!$B309:$G309,42)</f>
        <v>44</v>
      </c>
      <c r="AR309">
        <f>AR308+COUNTIF(전체당첨내역!$B309:$G309,43)</f>
        <v>38</v>
      </c>
      <c r="AS309">
        <f>AS308+COUNTIF(전체당첨내역!$B309:$G309,44)</f>
        <v>38</v>
      </c>
      <c r="AT309">
        <f>AT308+COUNTIF(전체당첨내역!$B309:$G309,45)</f>
        <v>44</v>
      </c>
    </row>
    <row r="310" spans="1:46" ht="16.5" customHeight="1">
      <c r="A310">
        <v>309</v>
      </c>
      <c r="B310">
        <f>B309+COUNTIF(전체당첨내역!$B310:$G310,1)</f>
        <v>45</v>
      </c>
      <c r="C310">
        <f>C309+COUNTIF(전체당첨내역!$B310:$G310,2)</f>
        <v>44</v>
      </c>
      <c r="D310">
        <f>D309+COUNTIF(전체당첨내역!$B310:$G310,3)</f>
        <v>49</v>
      </c>
      <c r="E310">
        <f>E309+COUNTIF(전체당첨내역!$B310:$G310,4)</f>
        <v>47</v>
      </c>
      <c r="F310">
        <f>F309+COUNTIF(전체당첨내역!$B310:$G310,5)</f>
        <v>42</v>
      </c>
      <c r="G310">
        <f>G309+COUNTIF(전체당첨내역!$B310:$G310,6)</f>
        <v>39</v>
      </c>
      <c r="H310">
        <f>H309+COUNTIF(전체당첨내역!$B310:$G310,7)</f>
        <v>44</v>
      </c>
      <c r="I310">
        <f>I309+COUNTIF(전체당첨내역!$B310:$G310,8)</f>
        <v>39</v>
      </c>
      <c r="J310">
        <f>J309+COUNTIF(전체당첨내역!$B310:$G310,9)</f>
        <v>32</v>
      </c>
      <c r="K310">
        <f>K309+COUNTIF(전체당첨내역!$B310:$G310,10)</f>
        <v>39</v>
      </c>
      <c r="L310">
        <f>L309+COUNTIF(전체당첨내역!$B310:$G310,11)</f>
        <v>42</v>
      </c>
      <c r="M310">
        <f>M309+COUNTIF(전체당첨내역!$B310:$G310,12)</f>
        <v>37</v>
      </c>
      <c r="N310">
        <f>N309+COUNTIF(전체당첨내역!$B310:$G310,13)</f>
        <v>39</v>
      </c>
      <c r="O310">
        <f>O309+COUNTIF(전체당첨내역!$B310:$G310,14)</f>
        <v>43</v>
      </c>
      <c r="P310">
        <f>P309+COUNTIF(전체당첨내역!$B310:$G310,15)</f>
        <v>39</v>
      </c>
      <c r="Q310">
        <f>Q309+COUNTIF(전체당첨내역!$B310:$G310,16)</f>
        <v>36</v>
      </c>
      <c r="R310">
        <f>R309+COUNTIF(전체당첨내역!$B310:$G310,17)</f>
        <v>44</v>
      </c>
      <c r="S310">
        <f>S309+COUNTIF(전체당첨내역!$B310:$G310,18)</f>
        <v>48</v>
      </c>
      <c r="T310">
        <f>T309+COUNTIF(전체당첨내역!$B310:$G310,19)</f>
        <v>46</v>
      </c>
      <c r="U310">
        <f>U309+COUNTIF(전체당첨내역!$B310:$G310,20)</f>
        <v>43</v>
      </c>
      <c r="V310">
        <f>V309+COUNTIF(전체당첨내역!$B310:$G310,21)</f>
        <v>40</v>
      </c>
      <c r="W310">
        <f>W309+COUNTIF(전체당첨내역!$B310:$G310,22)</f>
        <v>27</v>
      </c>
      <c r="X310">
        <f>X309+COUNTIF(전체당첨내역!$B310:$G310,23)</f>
        <v>36</v>
      </c>
      <c r="Y310">
        <f>Y309+COUNTIF(전체당첨내역!$B310:$G310,24)</f>
        <v>40</v>
      </c>
      <c r="Z310">
        <f>Z309+COUNTIF(전체당첨내역!$B310:$G310,25)</f>
        <v>43</v>
      </c>
      <c r="AA310">
        <f>AA309+COUNTIF(전체당첨내역!$B310:$G310,26)</f>
        <v>41</v>
      </c>
      <c r="AB310">
        <f>AB309+COUNTIF(전체당첨내역!$B310:$G310,27)</f>
        <v>44</v>
      </c>
      <c r="AC310">
        <f>AC309+COUNTIF(전체당첨내역!$B310:$G310,28)</f>
        <v>32</v>
      </c>
      <c r="AD310">
        <f>AD309+COUNTIF(전체당첨내역!$B310:$G310,29)</f>
        <v>35</v>
      </c>
      <c r="AE310">
        <f>AE309+COUNTIF(전체당첨내역!$B310:$G310,30)</f>
        <v>39</v>
      </c>
      <c r="AF310">
        <f>AF309+COUNTIF(전체당첨내역!$B310:$G310,31)</f>
        <v>43</v>
      </c>
      <c r="AG310">
        <f>AG309+COUNTIF(전체당첨내역!$B310:$G310,32)</f>
        <v>36</v>
      </c>
      <c r="AH310">
        <f>AH309+COUNTIF(전체당첨내역!$B310:$G310,33)</f>
        <v>43</v>
      </c>
      <c r="AI310">
        <f>AI309+COUNTIF(전체당첨내역!$B310:$G310,34)</f>
        <v>42</v>
      </c>
      <c r="AJ310">
        <f>AJ309+COUNTIF(전체당첨내역!$B310:$G310,35)</f>
        <v>41</v>
      </c>
      <c r="AK310">
        <f>AK309+COUNTIF(전체당첨내역!$B310:$G310,36)</f>
        <v>48</v>
      </c>
      <c r="AL310">
        <f>AL309+COUNTIF(전체당첨내역!$B310:$G310,37)</f>
        <v>57</v>
      </c>
      <c r="AM310">
        <f>AM309+COUNTIF(전체당첨내역!$B310:$G310,38)</f>
        <v>36</v>
      </c>
      <c r="AN310">
        <f>AN309+COUNTIF(전체당첨내역!$B310:$G310,39)</f>
        <v>44</v>
      </c>
      <c r="AO310">
        <f>AO309+COUNTIF(전체당첨내역!$B310:$G310,40)</f>
        <v>49</v>
      </c>
      <c r="AP310">
        <f>AP309+COUNTIF(전체당첨내역!$B310:$G310,41)</f>
        <v>37</v>
      </c>
      <c r="AQ310">
        <f>AQ309+COUNTIF(전체당첨내역!$B310:$G310,42)</f>
        <v>44</v>
      </c>
      <c r="AR310">
        <f>AR309+COUNTIF(전체당첨내역!$B310:$G310,43)</f>
        <v>38</v>
      </c>
      <c r="AS310">
        <f>AS309+COUNTIF(전체당첨내역!$B310:$G310,44)</f>
        <v>38</v>
      </c>
      <c r="AT310">
        <f>AT309+COUNTIF(전체당첨내역!$B310:$G310,45)</f>
        <v>44</v>
      </c>
    </row>
    <row r="311" spans="1:46" ht="16.5" customHeight="1">
      <c r="A311">
        <v>310</v>
      </c>
      <c r="B311">
        <f>B310+COUNTIF(전체당첨내역!$B311:$G311,1)</f>
        <v>46</v>
      </c>
      <c r="C311">
        <f>C310+COUNTIF(전체당첨내역!$B311:$G311,2)</f>
        <v>44</v>
      </c>
      <c r="D311">
        <f>D310+COUNTIF(전체당첨내역!$B311:$G311,3)</f>
        <v>49</v>
      </c>
      <c r="E311">
        <f>E310+COUNTIF(전체당첨내역!$B311:$G311,4)</f>
        <v>47</v>
      </c>
      <c r="F311">
        <f>F310+COUNTIF(전체당첨내역!$B311:$G311,5)</f>
        <v>43</v>
      </c>
      <c r="G311">
        <f>G310+COUNTIF(전체당첨내역!$B311:$G311,6)</f>
        <v>39</v>
      </c>
      <c r="H311">
        <f>H310+COUNTIF(전체당첨내역!$B311:$G311,7)</f>
        <v>44</v>
      </c>
      <c r="I311">
        <f>I310+COUNTIF(전체당첨내역!$B311:$G311,8)</f>
        <v>39</v>
      </c>
      <c r="J311">
        <f>J310+COUNTIF(전체당첨내역!$B311:$G311,9)</f>
        <v>32</v>
      </c>
      <c r="K311">
        <f>K310+COUNTIF(전체당첨내역!$B311:$G311,10)</f>
        <v>39</v>
      </c>
      <c r="L311">
        <f>L310+COUNTIF(전체당첨내역!$B311:$G311,11)</f>
        <v>42</v>
      </c>
      <c r="M311">
        <f>M310+COUNTIF(전체당첨내역!$B311:$G311,12)</f>
        <v>37</v>
      </c>
      <c r="N311">
        <f>N310+COUNTIF(전체당첨내역!$B311:$G311,13)</f>
        <v>39</v>
      </c>
      <c r="O311">
        <f>O310+COUNTIF(전체당첨내역!$B311:$G311,14)</f>
        <v>43</v>
      </c>
      <c r="P311">
        <f>P310+COUNTIF(전체당첨내역!$B311:$G311,15)</f>
        <v>39</v>
      </c>
      <c r="Q311">
        <f>Q310+COUNTIF(전체당첨내역!$B311:$G311,16)</f>
        <v>36</v>
      </c>
      <c r="R311">
        <f>R310+COUNTIF(전체당첨내역!$B311:$G311,17)</f>
        <v>44</v>
      </c>
      <c r="S311">
        <f>S310+COUNTIF(전체당첨내역!$B311:$G311,18)</f>
        <v>48</v>
      </c>
      <c r="T311">
        <f>T310+COUNTIF(전체당첨내역!$B311:$G311,19)</f>
        <v>47</v>
      </c>
      <c r="U311">
        <f>U310+COUNTIF(전체당첨내역!$B311:$G311,20)</f>
        <v>43</v>
      </c>
      <c r="V311">
        <f>V310+COUNTIF(전체당첨내역!$B311:$G311,21)</f>
        <v>40</v>
      </c>
      <c r="W311">
        <f>W310+COUNTIF(전체당첨내역!$B311:$G311,22)</f>
        <v>27</v>
      </c>
      <c r="X311">
        <f>X310+COUNTIF(전체당첨내역!$B311:$G311,23)</f>
        <v>36</v>
      </c>
      <c r="Y311">
        <f>Y310+COUNTIF(전체당첨내역!$B311:$G311,24)</f>
        <v>40</v>
      </c>
      <c r="Z311">
        <f>Z310+COUNTIF(전체당첨내역!$B311:$G311,25)</f>
        <v>43</v>
      </c>
      <c r="AA311">
        <f>AA310+COUNTIF(전체당첨내역!$B311:$G311,26)</f>
        <v>41</v>
      </c>
      <c r="AB311">
        <f>AB310+COUNTIF(전체당첨내역!$B311:$G311,27)</f>
        <v>44</v>
      </c>
      <c r="AC311">
        <f>AC310+COUNTIF(전체당첨내역!$B311:$G311,28)</f>
        <v>33</v>
      </c>
      <c r="AD311">
        <f>AD310+COUNTIF(전체당첨내역!$B311:$G311,29)</f>
        <v>35</v>
      </c>
      <c r="AE311">
        <f>AE310+COUNTIF(전체당첨내역!$B311:$G311,30)</f>
        <v>39</v>
      </c>
      <c r="AF311">
        <f>AF310+COUNTIF(전체당첨내역!$B311:$G311,31)</f>
        <v>43</v>
      </c>
      <c r="AG311">
        <f>AG310+COUNTIF(전체당첨내역!$B311:$G311,32)</f>
        <v>36</v>
      </c>
      <c r="AH311">
        <f>AH310+COUNTIF(전체당첨내역!$B311:$G311,33)</f>
        <v>43</v>
      </c>
      <c r="AI311">
        <f>AI310+COUNTIF(전체당첨내역!$B311:$G311,34)</f>
        <v>43</v>
      </c>
      <c r="AJ311">
        <f>AJ310+COUNTIF(전체당첨내역!$B311:$G311,35)</f>
        <v>41</v>
      </c>
      <c r="AK311">
        <f>AK310+COUNTIF(전체당첨내역!$B311:$G311,36)</f>
        <v>48</v>
      </c>
      <c r="AL311">
        <f>AL310+COUNTIF(전체당첨내역!$B311:$G311,37)</f>
        <v>57</v>
      </c>
      <c r="AM311">
        <f>AM310+COUNTIF(전체당첨내역!$B311:$G311,38)</f>
        <v>36</v>
      </c>
      <c r="AN311">
        <f>AN310+COUNTIF(전체당첨내역!$B311:$G311,39)</f>
        <v>44</v>
      </c>
      <c r="AO311">
        <f>AO310+COUNTIF(전체당첨내역!$B311:$G311,40)</f>
        <v>49</v>
      </c>
      <c r="AP311">
        <f>AP310+COUNTIF(전체당첨내역!$B311:$G311,41)</f>
        <v>38</v>
      </c>
      <c r="AQ311">
        <f>AQ310+COUNTIF(전체당첨내역!$B311:$G311,42)</f>
        <v>44</v>
      </c>
      <c r="AR311">
        <f>AR310+COUNTIF(전체당첨내역!$B311:$G311,43)</f>
        <v>38</v>
      </c>
      <c r="AS311">
        <f>AS310+COUNTIF(전체당첨내역!$B311:$G311,44)</f>
        <v>38</v>
      </c>
      <c r="AT311">
        <f>AT310+COUNTIF(전체당첨내역!$B311:$G311,45)</f>
        <v>44</v>
      </c>
    </row>
    <row r="312" spans="1:46" ht="16.5" customHeight="1">
      <c r="A312">
        <v>311</v>
      </c>
      <c r="B312">
        <f>B311+COUNTIF(전체당첨내역!$B312:$G312,1)</f>
        <v>46</v>
      </c>
      <c r="C312">
        <f>C311+COUNTIF(전체당첨내역!$B312:$G312,2)</f>
        <v>44</v>
      </c>
      <c r="D312">
        <f>D311+COUNTIF(전체당첨내역!$B312:$G312,3)</f>
        <v>49</v>
      </c>
      <c r="E312">
        <f>E311+COUNTIF(전체당첨내역!$B312:$G312,4)</f>
        <v>48</v>
      </c>
      <c r="F312">
        <f>F311+COUNTIF(전체당첨내역!$B312:$G312,5)</f>
        <v>43</v>
      </c>
      <c r="G312">
        <f>G311+COUNTIF(전체당첨내역!$B312:$G312,6)</f>
        <v>39</v>
      </c>
      <c r="H312">
        <f>H311+COUNTIF(전체당첨내역!$B312:$G312,7)</f>
        <v>44</v>
      </c>
      <c r="I312">
        <f>I311+COUNTIF(전체당첨내역!$B312:$G312,8)</f>
        <v>39</v>
      </c>
      <c r="J312">
        <f>J311+COUNTIF(전체당첨내역!$B312:$G312,9)</f>
        <v>32</v>
      </c>
      <c r="K312">
        <f>K311+COUNTIF(전체당첨내역!$B312:$G312,10)</f>
        <v>39</v>
      </c>
      <c r="L312">
        <f>L311+COUNTIF(전체당첨내역!$B312:$G312,11)</f>
        <v>42</v>
      </c>
      <c r="M312">
        <f>M311+COUNTIF(전체당첨내역!$B312:$G312,12)</f>
        <v>38</v>
      </c>
      <c r="N312">
        <f>N311+COUNTIF(전체당첨내역!$B312:$G312,13)</f>
        <v>39</v>
      </c>
      <c r="O312">
        <f>O311+COUNTIF(전체당첨내역!$B312:$G312,14)</f>
        <v>43</v>
      </c>
      <c r="P312">
        <f>P311+COUNTIF(전체당첨내역!$B312:$G312,15)</f>
        <v>39</v>
      </c>
      <c r="Q312">
        <f>Q311+COUNTIF(전체당첨내역!$B312:$G312,16)</f>
        <v>36</v>
      </c>
      <c r="R312">
        <f>R311+COUNTIF(전체당첨내역!$B312:$G312,17)</f>
        <v>44</v>
      </c>
      <c r="S312">
        <f>S311+COUNTIF(전체당첨내역!$B312:$G312,18)</f>
        <v>48</v>
      </c>
      <c r="T312">
        <f>T311+COUNTIF(전체당첨내역!$B312:$G312,19)</f>
        <v>47</v>
      </c>
      <c r="U312">
        <f>U311+COUNTIF(전체당첨내역!$B312:$G312,20)</f>
        <v>43</v>
      </c>
      <c r="V312">
        <f>V311+COUNTIF(전체당첨내역!$B312:$G312,21)</f>
        <v>40</v>
      </c>
      <c r="W312">
        <f>W311+COUNTIF(전체당첨내역!$B312:$G312,22)</f>
        <v>27</v>
      </c>
      <c r="X312">
        <f>X311+COUNTIF(전체당첨내역!$B312:$G312,23)</f>
        <v>36</v>
      </c>
      <c r="Y312">
        <f>Y311+COUNTIF(전체당첨내역!$B312:$G312,24)</f>
        <v>41</v>
      </c>
      <c r="Z312">
        <f>Z311+COUNTIF(전체당첨내역!$B312:$G312,25)</f>
        <v>43</v>
      </c>
      <c r="AA312">
        <f>AA311+COUNTIF(전체당첨내역!$B312:$G312,26)</f>
        <v>41</v>
      </c>
      <c r="AB312">
        <f>AB311+COUNTIF(전체당첨내역!$B312:$G312,27)</f>
        <v>45</v>
      </c>
      <c r="AC312">
        <f>AC311+COUNTIF(전체당첨내역!$B312:$G312,28)</f>
        <v>34</v>
      </c>
      <c r="AD312">
        <f>AD311+COUNTIF(전체당첨내역!$B312:$G312,29)</f>
        <v>35</v>
      </c>
      <c r="AE312">
        <f>AE311+COUNTIF(전체당첨내역!$B312:$G312,30)</f>
        <v>39</v>
      </c>
      <c r="AF312">
        <f>AF311+COUNTIF(전체당첨내역!$B312:$G312,31)</f>
        <v>43</v>
      </c>
      <c r="AG312">
        <f>AG311+COUNTIF(전체당첨내역!$B312:$G312,32)</f>
        <v>37</v>
      </c>
      <c r="AH312">
        <f>AH311+COUNTIF(전체당첨내역!$B312:$G312,33)</f>
        <v>43</v>
      </c>
      <c r="AI312">
        <f>AI311+COUNTIF(전체당첨내역!$B312:$G312,34)</f>
        <v>43</v>
      </c>
      <c r="AJ312">
        <f>AJ311+COUNTIF(전체당첨내역!$B312:$G312,35)</f>
        <v>41</v>
      </c>
      <c r="AK312">
        <f>AK311+COUNTIF(전체당첨내역!$B312:$G312,36)</f>
        <v>48</v>
      </c>
      <c r="AL312">
        <f>AL311+COUNTIF(전체당첨내역!$B312:$G312,37)</f>
        <v>57</v>
      </c>
      <c r="AM312">
        <f>AM311+COUNTIF(전체당첨내역!$B312:$G312,38)</f>
        <v>36</v>
      </c>
      <c r="AN312">
        <f>AN311+COUNTIF(전체당첨내역!$B312:$G312,39)</f>
        <v>44</v>
      </c>
      <c r="AO312">
        <f>AO311+COUNTIF(전체당첨내역!$B312:$G312,40)</f>
        <v>49</v>
      </c>
      <c r="AP312">
        <f>AP311+COUNTIF(전체당첨내역!$B312:$G312,41)</f>
        <v>38</v>
      </c>
      <c r="AQ312">
        <f>AQ311+COUNTIF(전체당첨내역!$B312:$G312,42)</f>
        <v>44</v>
      </c>
      <c r="AR312">
        <f>AR311+COUNTIF(전체당첨내역!$B312:$G312,43)</f>
        <v>38</v>
      </c>
      <c r="AS312">
        <f>AS311+COUNTIF(전체당첨내역!$B312:$G312,44)</f>
        <v>38</v>
      </c>
      <c r="AT312">
        <f>AT311+COUNTIF(전체당첨내역!$B312:$G312,45)</f>
        <v>44</v>
      </c>
    </row>
    <row r="313" spans="1:46" ht="16.5" customHeight="1">
      <c r="A313">
        <v>312</v>
      </c>
      <c r="B313">
        <f>B312+COUNTIF(전체당첨내역!$B313:$G313,1)</f>
        <v>46</v>
      </c>
      <c r="C313">
        <f>C312+COUNTIF(전체당첨내역!$B313:$G313,2)</f>
        <v>45</v>
      </c>
      <c r="D313">
        <f>D312+COUNTIF(전체당첨내역!$B313:$G313,3)</f>
        <v>50</v>
      </c>
      <c r="E313">
        <f>E312+COUNTIF(전체당첨내역!$B313:$G313,4)</f>
        <v>48</v>
      </c>
      <c r="F313">
        <f>F312+COUNTIF(전체당첨내역!$B313:$G313,5)</f>
        <v>44</v>
      </c>
      <c r="G313">
        <f>G312+COUNTIF(전체당첨내역!$B313:$G313,6)</f>
        <v>40</v>
      </c>
      <c r="H313">
        <f>H312+COUNTIF(전체당첨내역!$B313:$G313,7)</f>
        <v>44</v>
      </c>
      <c r="I313">
        <f>I312+COUNTIF(전체당첨내역!$B313:$G313,8)</f>
        <v>39</v>
      </c>
      <c r="J313">
        <f>J312+COUNTIF(전체당첨내역!$B313:$G313,9)</f>
        <v>32</v>
      </c>
      <c r="K313">
        <f>K312+COUNTIF(전체당첨내역!$B313:$G313,10)</f>
        <v>39</v>
      </c>
      <c r="L313">
        <f>L312+COUNTIF(전체당첨내역!$B313:$G313,11)</f>
        <v>42</v>
      </c>
      <c r="M313">
        <f>M312+COUNTIF(전체당첨내역!$B313:$G313,12)</f>
        <v>39</v>
      </c>
      <c r="N313">
        <f>N312+COUNTIF(전체당첨내역!$B313:$G313,13)</f>
        <v>39</v>
      </c>
      <c r="O313">
        <f>O312+COUNTIF(전체당첨내역!$B313:$G313,14)</f>
        <v>43</v>
      </c>
      <c r="P313">
        <f>P312+COUNTIF(전체당첨내역!$B313:$G313,15)</f>
        <v>39</v>
      </c>
      <c r="Q313">
        <f>Q312+COUNTIF(전체당첨내역!$B313:$G313,16)</f>
        <v>36</v>
      </c>
      <c r="R313">
        <f>R312+COUNTIF(전체당첨내역!$B313:$G313,17)</f>
        <v>44</v>
      </c>
      <c r="S313">
        <f>S312+COUNTIF(전체당첨내역!$B313:$G313,18)</f>
        <v>48</v>
      </c>
      <c r="T313">
        <f>T312+COUNTIF(전체당첨내역!$B313:$G313,19)</f>
        <v>47</v>
      </c>
      <c r="U313">
        <f>U312+COUNTIF(전체당첨내역!$B313:$G313,20)</f>
        <v>44</v>
      </c>
      <c r="V313">
        <f>V312+COUNTIF(전체당첨내역!$B313:$G313,21)</f>
        <v>40</v>
      </c>
      <c r="W313">
        <f>W312+COUNTIF(전체당첨내역!$B313:$G313,22)</f>
        <v>27</v>
      </c>
      <c r="X313">
        <f>X312+COUNTIF(전체당첨내역!$B313:$G313,23)</f>
        <v>36</v>
      </c>
      <c r="Y313">
        <f>Y312+COUNTIF(전체당첨내역!$B313:$G313,24)</f>
        <v>41</v>
      </c>
      <c r="Z313">
        <f>Z312+COUNTIF(전체당첨내역!$B313:$G313,25)</f>
        <v>43</v>
      </c>
      <c r="AA313">
        <f>AA312+COUNTIF(전체당첨내역!$B313:$G313,26)</f>
        <v>41</v>
      </c>
      <c r="AB313">
        <f>AB312+COUNTIF(전체당첨내역!$B313:$G313,27)</f>
        <v>45</v>
      </c>
      <c r="AC313">
        <f>AC312+COUNTIF(전체당첨내역!$B313:$G313,28)</f>
        <v>34</v>
      </c>
      <c r="AD313">
        <f>AD312+COUNTIF(전체당첨내역!$B313:$G313,29)</f>
        <v>35</v>
      </c>
      <c r="AE313">
        <f>AE312+COUNTIF(전체당첨내역!$B313:$G313,30)</f>
        <v>39</v>
      </c>
      <c r="AF313">
        <f>AF312+COUNTIF(전체당첨내역!$B313:$G313,31)</f>
        <v>43</v>
      </c>
      <c r="AG313">
        <f>AG312+COUNTIF(전체당첨내역!$B313:$G313,32)</f>
        <v>37</v>
      </c>
      <c r="AH313">
        <f>AH312+COUNTIF(전체당첨내역!$B313:$G313,33)</f>
        <v>43</v>
      </c>
      <c r="AI313">
        <f>AI312+COUNTIF(전체당첨내역!$B313:$G313,34)</f>
        <v>43</v>
      </c>
      <c r="AJ313">
        <f>AJ312+COUNTIF(전체당첨내역!$B313:$G313,35)</f>
        <v>41</v>
      </c>
      <c r="AK313">
        <f>AK312+COUNTIF(전체당첨내역!$B313:$G313,36)</f>
        <v>48</v>
      </c>
      <c r="AL313">
        <f>AL312+COUNTIF(전체당첨내역!$B313:$G313,37)</f>
        <v>57</v>
      </c>
      <c r="AM313">
        <f>AM312+COUNTIF(전체당첨내역!$B313:$G313,38)</f>
        <v>36</v>
      </c>
      <c r="AN313">
        <f>AN312+COUNTIF(전체당첨내역!$B313:$G313,39)</f>
        <v>44</v>
      </c>
      <c r="AO313">
        <f>AO312+COUNTIF(전체당첨내역!$B313:$G313,40)</f>
        <v>49</v>
      </c>
      <c r="AP313">
        <f>AP312+COUNTIF(전체당첨내역!$B313:$G313,41)</f>
        <v>38</v>
      </c>
      <c r="AQ313">
        <f>AQ312+COUNTIF(전체당첨내역!$B313:$G313,42)</f>
        <v>44</v>
      </c>
      <c r="AR313">
        <f>AR312+COUNTIF(전체당첨내역!$B313:$G313,43)</f>
        <v>38</v>
      </c>
      <c r="AS313">
        <f>AS312+COUNTIF(전체당첨내역!$B313:$G313,44)</f>
        <v>38</v>
      </c>
      <c r="AT313">
        <f>AT312+COUNTIF(전체당첨내역!$B313:$G313,45)</f>
        <v>44</v>
      </c>
    </row>
    <row r="314" spans="1:46" ht="16.5" customHeight="1">
      <c r="A314">
        <v>313</v>
      </c>
      <c r="B314">
        <f>B313+COUNTIF(전체당첨내역!$B314:$G314,1)</f>
        <v>46</v>
      </c>
      <c r="C314">
        <f>C313+COUNTIF(전체당첨내역!$B314:$G314,2)</f>
        <v>45</v>
      </c>
      <c r="D314">
        <f>D313+COUNTIF(전체당첨내역!$B314:$G314,3)</f>
        <v>50</v>
      </c>
      <c r="E314">
        <f>E313+COUNTIF(전체당첨내역!$B314:$G314,4)</f>
        <v>48</v>
      </c>
      <c r="F314">
        <f>F313+COUNTIF(전체당첨내역!$B314:$G314,5)</f>
        <v>44</v>
      </c>
      <c r="G314">
        <f>G313+COUNTIF(전체당첨내역!$B314:$G314,6)</f>
        <v>40</v>
      </c>
      <c r="H314">
        <f>H313+COUNTIF(전체당첨내역!$B314:$G314,7)</f>
        <v>44</v>
      </c>
      <c r="I314">
        <f>I313+COUNTIF(전체당첨내역!$B314:$G314,8)</f>
        <v>39</v>
      </c>
      <c r="J314">
        <f>J313+COUNTIF(전체당첨내역!$B314:$G314,9)</f>
        <v>33</v>
      </c>
      <c r="K314">
        <f>K313+COUNTIF(전체당첨내역!$B314:$G314,10)</f>
        <v>39</v>
      </c>
      <c r="L314">
        <f>L313+COUNTIF(전체당첨내역!$B314:$G314,11)</f>
        <v>42</v>
      </c>
      <c r="M314">
        <f>M313+COUNTIF(전체당첨내역!$B314:$G314,12)</f>
        <v>39</v>
      </c>
      <c r="N314">
        <f>N313+COUNTIF(전체당첨내역!$B314:$G314,13)</f>
        <v>39</v>
      </c>
      <c r="O314">
        <f>O313+COUNTIF(전체당첨내역!$B314:$G314,14)</f>
        <v>43</v>
      </c>
      <c r="P314">
        <f>P313+COUNTIF(전체당첨내역!$B314:$G314,15)</f>
        <v>39</v>
      </c>
      <c r="Q314">
        <f>Q313+COUNTIF(전체당첨내역!$B314:$G314,16)</f>
        <v>36</v>
      </c>
      <c r="R314">
        <f>R313+COUNTIF(전체당첨내역!$B314:$G314,17)</f>
        <v>45</v>
      </c>
      <c r="S314">
        <f>S313+COUNTIF(전체당첨내역!$B314:$G314,18)</f>
        <v>48</v>
      </c>
      <c r="T314">
        <f>T313+COUNTIF(전체당첨내역!$B314:$G314,19)</f>
        <v>47</v>
      </c>
      <c r="U314">
        <f>U313+COUNTIF(전체당첨내역!$B314:$G314,20)</f>
        <v>44</v>
      </c>
      <c r="V314">
        <f>V313+COUNTIF(전체당첨내역!$B314:$G314,21)</f>
        <v>40</v>
      </c>
      <c r="W314">
        <f>W313+COUNTIF(전체당첨내역!$B314:$G314,22)</f>
        <v>27</v>
      </c>
      <c r="X314">
        <f>X313+COUNTIF(전체당첨내역!$B314:$G314,23)</f>
        <v>36</v>
      </c>
      <c r="Y314">
        <f>Y313+COUNTIF(전체당첨내역!$B314:$G314,24)</f>
        <v>41</v>
      </c>
      <c r="Z314">
        <f>Z313+COUNTIF(전체당첨내역!$B314:$G314,25)</f>
        <v>43</v>
      </c>
      <c r="AA314">
        <f>AA313+COUNTIF(전체당첨내역!$B314:$G314,26)</f>
        <v>41</v>
      </c>
      <c r="AB314">
        <f>AB313+COUNTIF(전체당첨내역!$B314:$G314,27)</f>
        <v>45</v>
      </c>
      <c r="AC314">
        <f>AC313+COUNTIF(전체당첨내역!$B314:$G314,28)</f>
        <v>34</v>
      </c>
      <c r="AD314">
        <f>AD313+COUNTIF(전체당첨내역!$B314:$G314,29)</f>
        <v>35</v>
      </c>
      <c r="AE314">
        <f>AE313+COUNTIF(전체당첨내역!$B314:$G314,30)</f>
        <v>39</v>
      </c>
      <c r="AF314">
        <f>AF313+COUNTIF(전체당첨내역!$B314:$G314,31)</f>
        <v>43</v>
      </c>
      <c r="AG314">
        <f>AG313+COUNTIF(전체당첨내역!$B314:$G314,32)</f>
        <v>37</v>
      </c>
      <c r="AH314">
        <f>AH313+COUNTIF(전체당첨내역!$B314:$G314,33)</f>
        <v>43</v>
      </c>
      <c r="AI314">
        <f>AI313+COUNTIF(전체당첨내역!$B314:$G314,34)</f>
        <v>44</v>
      </c>
      <c r="AJ314">
        <f>AJ313+COUNTIF(전체당첨내역!$B314:$G314,35)</f>
        <v>42</v>
      </c>
      <c r="AK314">
        <f>AK313+COUNTIF(전체당첨내역!$B314:$G314,36)</f>
        <v>48</v>
      </c>
      <c r="AL314">
        <f>AL313+COUNTIF(전체당첨내역!$B314:$G314,37)</f>
        <v>57</v>
      </c>
      <c r="AM314">
        <f>AM313+COUNTIF(전체당첨내역!$B314:$G314,38)</f>
        <v>36</v>
      </c>
      <c r="AN314">
        <f>AN313+COUNTIF(전체당첨내역!$B314:$G314,39)</f>
        <v>44</v>
      </c>
      <c r="AO314">
        <f>AO313+COUNTIF(전체당첨내역!$B314:$G314,40)</f>
        <v>49</v>
      </c>
      <c r="AP314">
        <f>AP313+COUNTIF(전체당첨내역!$B314:$G314,41)</f>
        <v>38</v>
      </c>
      <c r="AQ314">
        <f>AQ313+COUNTIF(전체당첨내역!$B314:$G314,42)</f>
        <v>44</v>
      </c>
      <c r="AR314">
        <f>AR313+COUNTIF(전체당첨내역!$B314:$G314,43)</f>
        <v>39</v>
      </c>
      <c r="AS314">
        <f>AS313+COUNTIF(전체당첨내역!$B314:$G314,44)</f>
        <v>38</v>
      </c>
      <c r="AT314">
        <f>AT313+COUNTIF(전체당첨내역!$B314:$G314,45)</f>
        <v>45</v>
      </c>
    </row>
    <row r="315" spans="1:46" ht="16.5" customHeight="1">
      <c r="A315">
        <v>314</v>
      </c>
      <c r="B315">
        <f>B314+COUNTIF(전체당첨내역!$B315:$G315,1)</f>
        <v>46</v>
      </c>
      <c r="C315">
        <f>C314+COUNTIF(전체당첨내역!$B315:$G315,2)</f>
        <v>45</v>
      </c>
      <c r="D315">
        <f>D314+COUNTIF(전체당첨내역!$B315:$G315,3)</f>
        <v>50</v>
      </c>
      <c r="E315">
        <f>E314+COUNTIF(전체당첨내역!$B315:$G315,4)</f>
        <v>48</v>
      </c>
      <c r="F315">
        <f>F314+COUNTIF(전체당첨내역!$B315:$G315,5)</f>
        <v>44</v>
      </c>
      <c r="G315">
        <f>G314+COUNTIF(전체당첨내역!$B315:$G315,6)</f>
        <v>40</v>
      </c>
      <c r="H315">
        <f>H314+COUNTIF(전체당첨내역!$B315:$G315,7)</f>
        <v>44</v>
      </c>
      <c r="I315">
        <f>I314+COUNTIF(전체당첨내역!$B315:$G315,8)</f>
        <v>39</v>
      </c>
      <c r="J315">
        <f>J314+COUNTIF(전체당첨내역!$B315:$G315,9)</f>
        <v>33</v>
      </c>
      <c r="K315">
        <f>K314+COUNTIF(전체당첨내역!$B315:$G315,10)</f>
        <v>39</v>
      </c>
      <c r="L315">
        <f>L314+COUNTIF(전체당첨내역!$B315:$G315,11)</f>
        <v>42</v>
      </c>
      <c r="M315">
        <f>M314+COUNTIF(전체당첨내역!$B315:$G315,12)</f>
        <v>39</v>
      </c>
      <c r="N315">
        <f>N314+COUNTIF(전체당첨내역!$B315:$G315,13)</f>
        <v>39</v>
      </c>
      <c r="O315">
        <f>O314+COUNTIF(전체당첨내역!$B315:$G315,14)</f>
        <v>43</v>
      </c>
      <c r="P315">
        <f>P314+COUNTIF(전체당첨내역!$B315:$G315,15)</f>
        <v>40</v>
      </c>
      <c r="Q315">
        <f>Q314+COUNTIF(전체당첨내역!$B315:$G315,16)</f>
        <v>36</v>
      </c>
      <c r="R315">
        <f>R314+COUNTIF(전체당첨내역!$B315:$G315,17)</f>
        <v>46</v>
      </c>
      <c r="S315">
        <f>S314+COUNTIF(전체당첨내역!$B315:$G315,18)</f>
        <v>48</v>
      </c>
      <c r="T315">
        <f>T314+COUNTIF(전체당첨내역!$B315:$G315,19)</f>
        <v>48</v>
      </c>
      <c r="U315">
        <f>U314+COUNTIF(전체당첨내역!$B315:$G315,20)</f>
        <v>44</v>
      </c>
      <c r="V315">
        <f>V314+COUNTIF(전체당첨내역!$B315:$G315,21)</f>
        <v>40</v>
      </c>
      <c r="W315">
        <f>W314+COUNTIF(전체당첨내역!$B315:$G315,22)</f>
        <v>27</v>
      </c>
      <c r="X315">
        <f>X314+COUNTIF(전체당첨내역!$B315:$G315,23)</f>
        <v>36</v>
      </c>
      <c r="Y315">
        <f>Y314+COUNTIF(전체당첨내역!$B315:$G315,24)</f>
        <v>41</v>
      </c>
      <c r="Z315">
        <f>Z314+COUNTIF(전체당첨내역!$B315:$G315,25)</f>
        <v>43</v>
      </c>
      <c r="AA315">
        <f>AA314+COUNTIF(전체당첨내역!$B315:$G315,26)</f>
        <v>41</v>
      </c>
      <c r="AB315">
        <f>AB314+COUNTIF(전체당첨내역!$B315:$G315,27)</f>
        <v>45</v>
      </c>
      <c r="AC315">
        <f>AC314+COUNTIF(전체당첨내역!$B315:$G315,28)</f>
        <v>34</v>
      </c>
      <c r="AD315">
        <f>AD314+COUNTIF(전체당첨내역!$B315:$G315,29)</f>
        <v>35</v>
      </c>
      <c r="AE315">
        <f>AE314+COUNTIF(전체당첨내역!$B315:$G315,30)</f>
        <v>39</v>
      </c>
      <c r="AF315">
        <f>AF314+COUNTIF(전체당첨내역!$B315:$G315,31)</f>
        <v>43</v>
      </c>
      <c r="AG315">
        <f>AG314+COUNTIF(전체당첨내역!$B315:$G315,32)</f>
        <v>37</v>
      </c>
      <c r="AH315">
        <f>AH314+COUNTIF(전체당첨내역!$B315:$G315,33)</f>
        <v>43</v>
      </c>
      <c r="AI315">
        <f>AI314+COUNTIF(전체당첨내역!$B315:$G315,34)</f>
        <v>45</v>
      </c>
      <c r="AJ315">
        <f>AJ314+COUNTIF(전체당첨내역!$B315:$G315,35)</f>
        <v>42</v>
      </c>
      <c r="AK315">
        <f>AK314+COUNTIF(전체당첨내역!$B315:$G315,36)</f>
        <v>48</v>
      </c>
      <c r="AL315">
        <f>AL314+COUNTIF(전체당첨내역!$B315:$G315,37)</f>
        <v>57</v>
      </c>
      <c r="AM315">
        <f>AM314+COUNTIF(전체당첨내역!$B315:$G315,38)</f>
        <v>37</v>
      </c>
      <c r="AN315">
        <f>AN314+COUNTIF(전체당첨내역!$B315:$G315,39)</f>
        <v>44</v>
      </c>
      <c r="AO315">
        <f>AO314+COUNTIF(전체당첨내역!$B315:$G315,40)</f>
        <v>49</v>
      </c>
      <c r="AP315">
        <f>AP314+COUNTIF(전체당첨내역!$B315:$G315,41)</f>
        <v>39</v>
      </c>
      <c r="AQ315">
        <f>AQ314+COUNTIF(전체당첨내역!$B315:$G315,42)</f>
        <v>44</v>
      </c>
      <c r="AR315">
        <f>AR314+COUNTIF(전체당첨내역!$B315:$G315,43)</f>
        <v>39</v>
      </c>
      <c r="AS315">
        <f>AS314+COUNTIF(전체당첨내역!$B315:$G315,44)</f>
        <v>38</v>
      </c>
      <c r="AT315">
        <f>AT314+COUNTIF(전체당첨내역!$B315:$G315,45)</f>
        <v>45</v>
      </c>
    </row>
    <row r="316" spans="1:46" ht="16.5" customHeight="1">
      <c r="A316">
        <v>315</v>
      </c>
      <c r="B316">
        <f>B315+COUNTIF(전체당첨내역!$B316:$G316,1)</f>
        <v>47</v>
      </c>
      <c r="C316">
        <f>C315+COUNTIF(전체당첨내역!$B316:$G316,2)</f>
        <v>45</v>
      </c>
      <c r="D316">
        <f>D315+COUNTIF(전체당첨내역!$B316:$G316,3)</f>
        <v>50</v>
      </c>
      <c r="E316">
        <f>E315+COUNTIF(전체당첨내역!$B316:$G316,4)</f>
        <v>48</v>
      </c>
      <c r="F316">
        <f>F315+COUNTIF(전체당첨내역!$B316:$G316,5)</f>
        <v>44</v>
      </c>
      <c r="G316">
        <f>G315+COUNTIF(전체당첨내역!$B316:$G316,6)</f>
        <v>40</v>
      </c>
      <c r="H316">
        <f>H315+COUNTIF(전체당첨내역!$B316:$G316,7)</f>
        <v>44</v>
      </c>
      <c r="I316">
        <f>I315+COUNTIF(전체당첨내역!$B316:$G316,8)</f>
        <v>39</v>
      </c>
      <c r="J316">
        <f>J315+COUNTIF(전체당첨내역!$B316:$G316,9)</f>
        <v>33</v>
      </c>
      <c r="K316">
        <f>K315+COUNTIF(전체당첨내역!$B316:$G316,10)</f>
        <v>39</v>
      </c>
      <c r="L316">
        <f>L315+COUNTIF(전체당첨내역!$B316:$G316,11)</f>
        <v>42</v>
      </c>
      <c r="M316">
        <f>M315+COUNTIF(전체당첨내역!$B316:$G316,12)</f>
        <v>39</v>
      </c>
      <c r="N316">
        <f>N315+COUNTIF(전체당첨내역!$B316:$G316,13)</f>
        <v>40</v>
      </c>
      <c r="O316">
        <f>O315+COUNTIF(전체당첨내역!$B316:$G316,14)</f>
        <v>43</v>
      </c>
      <c r="P316">
        <f>P315+COUNTIF(전체당첨내역!$B316:$G316,15)</f>
        <v>40</v>
      </c>
      <c r="Q316">
        <f>Q315+COUNTIF(전체당첨내역!$B316:$G316,16)</f>
        <v>36</v>
      </c>
      <c r="R316">
        <f>R315+COUNTIF(전체당첨내역!$B316:$G316,17)</f>
        <v>46</v>
      </c>
      <c r="S316">
        <f>S315+COUNTIF(전체당첨내역!$B316:$G316,18)</f>
        <v>48</v>
      </c>
      <c r="T316">
        <f>T315+COUNTIF(전체당첨내역!$B316:$G316,19)</f>
        <v>48</v>
      </c>
      <c r="U316">
        <f>U315+COUNTIF(전체당첨내역!$B316:$G316,20)</f>
        <v>44</v>
      </c>
      <c r="V316">
        <f>V315+COUNTIF(전체당첨내역!$B316:$G316,21)</f>
        <v>40</v>
      </c>
      <c r="W316">
        <f>W315+COUNTIF(전체당첨내역!$B316:$G316,22)</f>
        <v>27</v>
      </c>
      <c r="X316">
        <f>X315+COUNTIF(전체당첨내역!$B316:$G316,23)</f>
        <v>36</v>
      </c>
      <c r="Y316">
        <f>Y315+COUNTIF(전체당첨내역!$B316:$G316,24)</f>
        <v>41</v>
      </c>
      <c r="Z316">
        <f>Z315+COUNTIF(전체당첨내역!$B316:$G316,25)</f>
        <v>43</v>
      </c>
      <c r="AA316">
        <f>AA315+COUNTIF(전체당첨내역!$B316:$G316,26)</f>
        <v>41</v>
      </c>
      <c r="AB316">
        <f>AB315+COUNTIF(전체당첨내역!$B316:$G316,27)</f>
        <v>45</v>
      </c>
      <c r="AC316">
        <f>AC315+COUNTIF(전체당첨내역!$B316:$G316,28)</f>
        <v>34</v>
      </c>
      <c r="AD316">
        <f>AD315+COUNTIF(전체당첨내역!$B316:$G316,29)</f>
        <v>35</v>
      </c>
      <c r="AE316">
        <f>AE315+COUNTIF(전체당첨내역!$B316:$G316,30)</f>
        <v>39</v>
      </c>
      <c r="AF316">
        <f>AF315+COUNTIF(전체당첨내역!$B316:$G316,31)</f>
        <v>43</v>
      </c>
      <c r="AG316">
        <f>AG315+COUNTIF(전체당첨내역!$B316:$G316,32)</f>
        <v>37</v>
      </c>
      <c r="AH316">
        <f>AH315+COUNTIF(전체당첨내역!$B316:$G316,33)</f>
        <v>44</v>
      </c>
      <c r="AI316">
        <f>AI315+COUNTIF(전체당첨내역!$B316:$G316,34)</f>
        <v>45</v>
      </c>
      <c r="AJ316">
        <f>AJ315+COUNTIF(전체당첨내역!$B316:$G316,35)</f>
        <v>43</v>
      </c>
      <c r="AK316">
        <f>AK315+COUNTIF(전체당첨내역!$B316:$G316,36)</f>
        <v>48</v>
      </c>
      <c r="AL316">
        <f>AL315+COUNTIF(전체당첨내역!$B316:$G316,37)</f>
        <v>57</v>
      </c>
      <c r="AM316">
        <f>AM315+COUNTIF(전체당첨내역!$B316:$G316,38)</f>
        <v>37</v>
      </c>
      <c r="AN316">
        <f>AN315+COUNTIF(전체당첨내역!$B316:$G316,39)</f>
        <v>44</v>
      </c>
      <c r="AO316">
        <f>AO315+COUNTIF(전체당첨내역!$B316:$G316,40)</f>
        <v>49</v>
      </c>
      <c r="AP316">
        <f>AP315+COUNTIF(전체당첨내역!$B316:$G316,41)</f>
        <v>39</v>
      </c>
      <c r="AQ316">
        <f>AQ315+COUNTIF(전체당첨내역!$B316:$G316,42)</f>
        <v>44</v>
      </c>
      <c r="AR316">
        <f>AR315+COUNTIF(전체당첨내역!$B316:$G316,43)</f>
        <v>40</v>
      </c>
      <c r="AS316">
        <f>AS315+COUNTIF(전체당첨내역!$B316:$G316,44)</f>
        <v>38</v>
      </c>
      <c r="AT316">
        <f>AT315+COUNTIF(전체당첨내역!$B316:$G316,45)</f>
        <v>46</v>
      </c>
    </row>
    <row r="317" spans="1:46" ht="16.5" customHeight="1">
      <c r="A317">
        <v>316</v>
      </c>
      <c r="B317">
        <f>B316+COUNTIF(전체당첨내역!$B317:$G317,1)</f>
        <v>47</v>
      </c>
      <c r="C317">
        <f>C316+COUNTIF(전체당첨내역!$B317:$G317,2)</f>
        <v>45</v>
      </c>
      <c r="D317">
        <f>D316+COUNTIF(전체당첨내역!$B317:$G317,3)</f>
        <v>50</v>
      </c>
      <c r="E317">
        <f>E316+COUNTIF(전체당첨내역!$B317:$G317,4)</f>
        <v>48</v>
      </c>
      <c r="F317">
        <f>F316+COUNTIF(전체당첨내역!$B317:$G317,5)</f>
        <v>44</v>
      </c>
      <c r="G317">
        <f>G316+COUNTIF(전체당첨내역!$B317:$G317,6)</f>
        <v>40</v>
      </c>
      <c r="H317">
        <f>H316+COUNTIF(전체당첨내역!$B317:$G317,7)</f>
        <v>44</v>
      </c>
      <c r="I317">
        <f>I316+COUNTIF(전체당첨내역!$B317:$G317,8)</f>
        <v>39</v>
      </c>
      <c r="J317">
        <f>J316+COUNTIF(전체당첨내역!$B317:$G317,9)</f>
        <v>33</v>
      </c>
      <c r="K317">
        <f>K316+COUNTIF(전체당첨내역!$B317:$G317,10)</f>
        <v>40</v>
      </c>
      <c r="L317">
        <f>L316+COUNTIF(전체당첨내역!$B317:$G317,11)</f>
        <v>43</v>
      </c>
      <c r="M317">
        <f>M316+COUNTIF(전체당첨내역!$B317:$G317,12)</f>
        <v>39</v>
      </c>
      <c r="N317">
        <f>N316+COUNTIF(전체당첨내역!$B317:$G317,13)</f>
        <v>40</v>
      </c>
      <c r="O317">
        <f>O316+COUNTIF(전체당첨내역!$B317:$G317,14)</f>
        <v>43</v>
      </c>
      <c r="P317">
        <f>P316+COUNTIF(전체당첨내역!$B317:$G317,15)</f>
        <v>40</v>
      </c>
      <c r="Q317">
        <f>Q316+COUNTIF(전체당첨내역!$B317:$G317,16)</f>
        <v>36</v>
      </c>
      <c r="R317">
        <f>R316+COUNTIF(전체당첨내역!$B317:$G317,17)</f>
        <v>46</v>
      </c>
      <c r="S317">
        <f>S316+COUNTIF(전체당첨내역!$B317:$G317,18)</f>
        <v>48</v>
      </c>
      <c r="T317">
        <f>T316+COUNTIF(전체당첨내역!$B317:$G317,19)</f>
        <v>48</v>
      </c>
      <c r="U317">
        <f>U316+COUNTIF(전체당첨내역!$B317:$G317,20)</f>
        <v>44</v>
      </c>
      <c r="V317">
        <f>V316+COUNTIF(전체당첨내역!$B317:$G317,21)</f>
        <v>41</v>
      </c>
      <c r="W317">
        <f>W316+COUNTIF(전체당첨내역!$B317:$G317,22)</f>
        <v>27</v>
      </c>
      <c r="X317">
        <f>X316+COUNTIF(전체당첨내역!$B317:$G317,23)</f>
        <v>36</v>
      </c>
      <c r="Y317">
        <f>Y316+COUNTIF(전체당첨내역!$B317:$G317,24)</f>
        <v>41</v>
      </c>
      <c r="Z317">
        <f>Z316+COUNTIF(전체당첨내역!$B317:$G317,25)</f>
        <v>43</v>
      </c>
      <c r="AA317">
        <f>AA316+COUNTIF(전체당첨내역!$B317:$G317,26)</f>
        <v>41</v>
      </c>
      <c r="AB317">
        <f>AB316+COUNTIF(전체당첨내역!$B317:$G317,27)</f>
        <v>46</v>
      </c>
      <c r="AC317">
        <f>AC316+COUNTIF(전체당첨내역!$B317:$G317,28)</f>
        <v>34</v>
      </c>
      <c r="AD317">
        <f>AD316+COUNTIF(전체당첨내역!$B317:$G317,29)</f>
        <v>35</v>
      </c>
      <c r="AE317">
        <f>AE316+COUNTIF(전체당첨내역!$B317:$G317,30)</f>
        <v>39</v>
      </c>
      <c r="AF317">
        <f>AF316+COUNTIF(전체당첨내역!$B317:$G317,31)</f>
        <v>44</v>
      </c>
      <c r="AG317">
        <f>AG316+COUNTIF(전체당첨내역!$B317:$G317,32)</f>
        <v>37</v>
      </c>
      <c r="AH317">
        <f>AH316+COUNTIF(전체당첨내역!$B317:$G317,33)</f>
        <v>44</v>
      </c>
      <c r="AI317">
        <f>AI316+COUNTIF(전체당첨내역!$B317:$G317,34)</f>
        <v>45</v>
      </c>
      <c r="AJ317">
        <f>AJ316+COUNTIF(전체당첨내역!$B317:$G317,35)</f>
        <v>43</v>
      </c>
      <c r="AK317">
        <f>AK316+COUNTIF(전체당첨내역!$B317:$G317,36)</f>
        <v>48</v>
      </c>
      <c r="AL317">
        <f>AL316+COUNTIF(전체당첨내역!$B317:$G317,37)</f>
        <v>57</v>
      </c>
      <c r="AM317">
        <f>AM316+COUNTIF(전체당첨내역!$B317:$G317,38)</f>
        <v>37</v>
      </c>
      <c r="AN317">
        <f>AN316+COUNTIF(전체당첨내역!$B317:$G317,39)</f>
        <v>45</v>
      </c>
      <c r="AO317">
        <f>AO316+COUNTIF(전체당첨내역!$B317:$G317,40)</f>
        <v>49</v>
      </c>
      <c r="AP317">
        <f>AP316+COUNTIF(전체당첨내역!$B317:$G317,41)</f>
        <v>39</v>
      </c>
      <c r="AQ317">
        <f>AQ316+COUNTIF(전체당첨내역!$B317:$G317,42)</f>
        <v>44</v>
      </c>
      <c r="AR317">
        <f>AR316+COUNTIF(전체당첨내역!$B317:$G317,43)</f>
        <v>40</v>
      </c>
      <c r="AS317">
        <f>AS316+COUNTIF(전체당첨내역!$B317:$G317,44)</f>
        <v>38</v>
      </c>
      <c r="AT317">
        <f>AT316+COUNTIF(전체당첨내역!$B317:$G317,45)</f>
        <v>46</v>
      </c>
    </row>
    <row r="318" spans="1:46" ht="16.5" customHeight="1">
      <c r="A318">
        <v>317</v>
      </c>
      <c r="B318">
        <f>B317+COUNTIF(전체당첨내역!$B318:$G318,1)</f>
        <v>47</v>
      </c>
      <c r="C318">
        <f>C317+COUNTIF(전체당첨내역!$B318:$G318,2)</f>
        <v>45</v>
      </c>
      <c r="D318">
        <f>D317+COUNTIF(전체당첨내역!$B318:$G318,3)</f>
        <v>51</v>
      </c>
      <c r="E318">
        <f>E317+COUNTIF(전체당첨내역!$B318:$G318,4)</f>
        <v>48</v>
      </c>
      <c r="F318">
        <f>F317+COUNTIF(전체당첨내역!$B318:$G318,5)</f>
        <v>44</v>
      </c>
      <c r="G318">
        <f>G317+COUNTIF(전체당첨내역!$B318:$G318,6)</f>
        <v>40</v>
      </c>
      <c r="H318">
        <f>H317+COUNTIF(전체당첨내역!$B318:$G318,7)</f>
        <v>44</v>
      </c>
      <c r="I318">
        <f>I317+COUNTIF(전체당첨내역!$B318:$G318,8)</f>
        <v>39</v>
      </c>
      <c r="J318">
        <f>J317+COUNTIF(전체당첨내역!$B318:$G318,9)</f>
        <v>33</v>
      </c>
      <c r="K318">
        <f>K317+COUNTIF(전체당첨내역!$B318:$G318,10)</f>
        <v>41</v>
      </c>
      <c r="L318">
        <f>L317+COUNTIF(전체당첨내역!$B318:$G318,11)</f>
        <v>44</v>
      </c>
      <c r="M318">
        <f>M317+COUNTIF(전체당첨내역!$B318:$G318,12)</f>
        <v>39</v>
      </c>
      <c r="N318">
        <f>N317+COUNTIF(전체당첨내역!$B318:$G318,13)</f>
        <v>40</v>
      </c>
      <c r="O318">
        <f>O317+COUNTIF(전체당첨내역!$B318:$G318,14)</f>
        <v>43</v>
      </c>
      <c r="P318">
        <f>P317+COUNTIF(전체당첨내역!$B318:$G318,15)</f>
        <v>40</v>
      </c>
      <c r="Q318">
        <f>Q317+COUNTIF(전체당첨내역!$B318:$G318,16)</f>
        <v>36</v>
      </c>
      <c r="R318">
        <f>R317+COUNTIF(전체당첨내역!$B318:$G318,17)</f>
        <v>46</v>
      </c>
      <c r="S318">
        <f>S317+COUNTIF(전체당첨내역!$B318:$G318,18)</f>
        <v>48</v>
      </c>
      <c r="T318">
        <f>T317+COUNTIF(전체당첨내역!$B318:$G318,19)</f>
        <v>48</v>
      </c>
      <c r="U318">
        <f>U317+COUNTIF(전체당첨내역!$B318:$G318,20)</f>
        <v>44</v>
      </c>
      <c r="V318">
        <f>V317+COUNTIF(전체당첨내역!$B318:$G318,21)</f>
        <v>41</v>
      </c>
      <c r="W318">
        <f>W317+COUNTIF(전체당첨내역!$B318:$G318,22)</f>
        <v>28</v>
      </c>
      <c r="X318">
        <f>X317+COUNTIF(전체당첨내역!$B318:$G318,23)</f>
        <v>36</v>
      </c>
      <c r="Y318">
        <f>Y317+COUNTIF(전체당첨내역!$B318:$G318,24)</f>
        <v>41</v>
      </c>
      <c r="Z318">
        <f>Z317+COUNTIF(전체당첨내역!$B318:$G318,25)</f>
        <v>43</v>
      </c>
      <c r="AA318">
        <f>AA317+COUNTIF(전체당첨내역!$B318:$G318,26)</f>
        <v>41</v>
      </c>
      <c r="AB318">
        <f>AB317+COUNTIF(전체당첨내역!$B318:$G318,27)</f>
        <v>46</v>
      </c>
      <c r="AC318">
        <f>AC317+COUNTIF(전체당첨내역!$B318:$G318,28)</f>
        <v>34</v>
      </c>
      <c r="AD318">
        <f>AD317+COUNTIF(전체당첨내역!$B318:$G318,29)</f>
        <v>35</v>
      </c>
      <c r="AE318">
        <f>AE317+COUNTIF(전체당첨내역!$B318:$G318,30)</f>
        <v>39</v>
      </c>
      <c r="AF318">
        <f>AF317+COUNTIF(전체당첨내역!$B318:$G318,31)</f>
        <v>44</v>
      </c>
      <c r="AG318">
        <f>AG317+COUNTIF(전체당첨내역!$B318:$G318,32)</f>
        <v>37</v>
      </c>
      <c r="AH318">
        <f>AH317+COUNTIF(전체당첨내역!$B318:$G318,33)</f>
        <v>44</v>
      </c>
      <c r="AI318">
        <f>AI317+COUNTIF(전체당첨내역!$B318:$G318,34)</f>
        <v>45</v>
      </c>
      <c r="AJ318">
        <f>AJ317+COUNTIF(전체당첨내역!$B318:$G318,35)</f>
        <v>43</v>
      </c>
      <c r="AK318">
        <f>AK317+COUNTIF(전체당첨내역!$B318:$G318,36)</f>
        <v>49</v>
      </c>
      <c r="AL318">
        <f>AL317+COUNTIF(전체당첨내역!$B318:$G318,37)</f>
        <v>57</v>
      </c>
      <c r="AM318">
        <f>AM317+COUNTIF(전체당첨내역!$B318:$G318,38)</f>
        <v>37</v>
      </c>
      <c r="AN318">
        <f>AN317+COUNTIF(전체당첨내역!$B318:$G318,39)</f>
        <v>46</v>
      </c>
      <c r="AO318">
        <f>AO317+COUNTIF(전체당첨내역!$B318:$G318,40)</f>
        <v>49</v>
      </c>
      <c r="AP318">
        <f>AP317+COUNTIF(전체당첨내역!$B318:$G318,41)</f>
        <v>39</v>
      </c>
      <c r="AQ318">
        <f>AQ317+COUNTIF(전체당첨내역!$B318:$G318,42)</f>
        <v>44</v>
      </c>
      <c r="AR318">
        <f>AR317+COUNTIF(전체당첨내역!$B318:$G318,43)</f>
        <v>40</v>
      </c>
      <c r="AS318">
        <f>AS317+COUNTIF(전체당첨내역!$B318:$G318,44)</f>
        <v>38</v>
      </c>
      <c r="AT318">
        <f>AT317+COUNTIF(전체당첨내역!$B318:$G318,45)</f>
        <v>46</v>
      </c>
    </row>
    <row r="319" spans="1:46" ht="16.5" customHeight="1">
      <c r="A319">
        <v>318</v>
      </c>
      <c r="B319">
        <f>B318+COUNTIF(전체당첨내역!$B319:$G319,1)</f>
        <v>47</v>
      </c>
      <c r="C319">
        <f>C318+COUNTIF(전체당첨내역!$B319:$G319,2)</f>
        <v>46</v>
      </c>
      <c r="D319">
        <f>D318+COUNTIF(전체당첨내역!$B319:$G319,3)</f>
        <v>51</v>
      </c>
      <c r="E319">
        <f>E318+COUNTIF(전체당첨내역!$B319:$G319,4)</f>
        <v>48</v>
      </c>
      <c r="F319">
        <f>F318+COUNTIF(전체당첨내역!$B319:$G319,5)</f>
        <v>44</v>
      </c>
      <c r="G319">
        <f>G318+COUNTIF(전체당첨내역!$B319:$G319,6)</f>
        <v>40</v>
      </c>
      <c r="H319">
        <f>H318+COUNTIF(전체당첨내역!$B319:$G319,7)</f>
        <v>44</v>
      </c>
      <c r="I319">
        <f>I318+COUNTIF(전체당첨내역!$B319:$G319,8)</f>
        <v>39</v>
      </c>
      <c r="J319">
        <f>J318+COUNTIF(전체당첨내역!$B319:$G319,9)</f>
        <v>33</v>
      </c>
      <c r="K319">
        <f>K318+COUNTIF(전체당첨내역!$B319:$G319,10)</f>
        <v>41</v>
      </c>
      <c r="L319">
        <f>L318+COUNTIF(전체당첨내역!$B319:$G319,11)</f>
        <v>44</v>
      </c>
      <c r="M319">
        <f>M318+COUNTIF(전체당첨내역!$B319:$G319,12)</f>
        <v>39</v>
      </c>
      <c r="N319">
        <f>N318+COUNTIF(전체당첨내역!$B319:$G319,13)</f>
        <v>40</v>
      </c>
      <c r="O319">
        <f>O318+COUNTIF(전체당첨내역!$B319:$G319,14)</f>
        <v>43</v>
      </c>
      <c r="P319">
        <f>P318+COUNTIF(전체당첨내역!$B319:$G319,15)</f>
        <v>40</v>
      </c>
      <c r="Q319">
        <f>Q318+COUNTIF(전체당첨내역!$B319:$G319,16)</f>
        <v>36</v>
      </c>
      <c r="R319">
        <f>R318+COUNTIF(전체당첨내역!$B319:$G319,17)</f>
        <v>47</v>
      </c>
      <c r="S319">
        <f>S318+COUNTIF(전체당첨내역!$B319:$G319,18)</f>
        <v>48</v>
      </c>
      <c r="T319">
        <f>T318+COUNTIF(전체당첨내역!$B319:$G319,19)</f>
        <v>49</v>
      </c>
      <c r="U319">
        <f>U318+COUNTIF(전체당첨내역!$B319:$G319,20)</f>
        <v>45</v>
      </c>
      <c r="V319">
        <f>V318+COUNTIF(전체당첨내역!$B319:$G319,21)</f>
        <v>41</v>
      </c>
      <c r="W319">
        <f>W318+COUNTIF(전체당첨내역!$B319:$G319,22)</f>
        <v>28</v>
      </c>
      <c r="X319">
        <f>X318+COUNTIF(전체당첨내역!$B319:$G319,23)</f>
        <v>36</v>
      </c>
      <c r="Y319">
        <f>Y318+COUNTIF(전체당첨내역!$B319:$G319,24)</f>
        <v>41</v>
      </c>
      <c r="Z319">
        <f>Z318+COUNTIF(전체당첨내역!$B319:$G319,25)</f>
        <v>43</v>
      </c>
      <c r="AA319">
        <f>AA318+COUNTIF(전체당첨내역!$B319:$G319,26)</f>
        <v>41</v>
      </c>
      <c r="AB319">
        <f>AB318+COUNTIF(전체당첨내역!$B319:$G319,27)</f>
        <v>46</v>
      </c>
      <c r="AC319">
        <f>AC318+COUNTIF(전체당첨내역!$B319:$G319,28)</f>
        <v>34</v>
      </c>
      <c r="AD319">
        <f>AD318+COUNTIF(전체당첨내역!$B319:$G319,29)</f>
        <v>35</v>
      </c>
      <c r="AE319">
        <f>AE318+COUNTIF(전체당첨내역!$B319:$G319,30)</f>
        <v>39</v>
      </c>
      <c r="AF319">
        <f>AF318+COUNTIF(전체당첨내역!$B319:$G319,31)</f>
        <v>44</v>
      </c>
      <c r="AG319">
        <f>AG318+COUNTIF(전체당첨내역!$B319:$G319,32)</f>
        <v>37</v>
      </c>
      <c r="AH319">
        <f>AH318+COUNTIF(전체당첨내역!$B319:$G319,33)</f>
        <v>44</v>
      </c>
      <c r="AI319">
        <f>AI318+COUNTIF(전체당첨내역!$B319:$G319,34)</f>
        <v>46</v>
      </c>
      <c r="AJ319">
        <f>AJ318+COUNTIF(전체당첨내역!$B319:$G319,35)</f>
        <v>43</v>
      </c>
      <c r="AK319">
        <f>AK318+COUNTIF(전체당첨내역!$B319:$G319,36)</f>
        <v>49</v>
      </c>
      <c r="AL319">
        <f>AL318+COUNTIF(전체당첨내역!$B319:$G319,37)</f>
        <v>57</v>
      </c>
      <c r="AM319">
        <f>AM318+COUNTIF(전체당첨내역!$B319:$G319,38)</f>
        <v>37</v>
      </c>
      <c r="AN319">
        <f>AN318+COUNTIF(전체당첨내역!$B319:$G319,39)</f>
        <v>46</v>
      </c>
      <c r="AO319">
        <f>AO318+COUNTIF(전체당첨내역!$B319:$G319,40)</f>
        <v>49</v>
      </c>
      <c r="AP319">
        <f>AP318+COUNTIF(전체당첨내역!$B319:$G319,41)</f>
        <v>39</v>
      </c>
      <c r="AQ319">
        <f>AQ318+COUNTIF(전체당첨내역!$B319:$G319,42)</f>
        <v>44</v>
      </c>
      <c r="AR319">
        <f>AR318+COUNTIF(전체당첨내역!$B319:$G319,43)</f>
        <v>40</v>
      </c>
      <c r="AS319">
        <f>AS318+COUNTIF(전체당첨내역!$B319:$G319,44)</f>
        <v>38</v>
      </c>
      <c r="AT319">
        <f>AT318+COUNTIF(전체당첨내역!$B319:$G319,45)</f>
        <v>47</v>
      </c>
    </row>
    <row r="320" spans="1:46" ht="16.5" customHeight="1">
      <c r="A320">
        <v>319</v>
      </c>
      <c r="B320">
        <f>B319+COUNTIF(전체당첨내역!$B320:$G320,1)</f>
        <v>47</v>
      </c>
      <c r="C320">
        <f>C319+COUNTIF(전체당첨내역!$B320:$G320,2)</f>
        <v>46</v>
      </c>
      <c r="D320">
        <f>D319+COUNTIF(전체당첨내역!$B320:$G320,3)</f>
        <v>51</v>
      </c>
      <c r="E320">
        <f>E319+COUNTIF(전체당첨내역!$B320:$G320,4)</f>
        <v>48</v>
      </c>
      <c r="F320">
        <f>F319+COUNTIF(전체당첨내역!$B320:$G320,5)</f>
        <v>45</v>
      </c>
      <c r="G320">
        <f>G319+COUNTIF(전체당첨내역!$B320:$G320,6)</f>
        <v>40</v>
      </c>
      <c r="H320">
        <f>H319+COUNTIF(전체당첨내역!$B320:$G320,7)</f>
        <v>44</v>
      </c>
      <c r="I320">
        <f>I319+COUNTIF(전체당첨내역!$B320:$G320,8)</f>
        <v>40</v>
      </c>
      <c r="J320">
        <f>J319+COUNTIF(전체당첨내역!$B320:$G320,9)</f>
        <v>33</v>
      </c>
      <c r="K320">
        <f>K319+COUNTIF(전체당첨내역!$B320:$G320,10)</f>
        <v>41</v>
      </c>
      <c r="L320">
        <f>L319+COUNTIF(전체당첨내역!$B320:$G320,11)</f>
        <v>44</v>
      </c>
      <c r="M320">
        <f>M319+COUNTIF(전체당첨내역!$B320:$G320,12)</f>
        <v>39</v>
      </c>
      <c r="N320">
        <f>N319+COUNTIF(전체당첨내역!$B320:$G320,13)</f>
        <v>40</v>
      </c>
      <c r="O320">
        <f>O319+COUNTIF(전체당첨내역!$B320:$G320,14)</f>
        <v>43</v>
      </c>
      <c r="P320">
        <f>P319+COUNTIF(전체당첨내역!$B320:$G320,15)</f>
        <v>40</v>
      </c>
      <c r="Q320">
        <f>Q319+COUNTIF(전체당첨내역!$B320:$G320,16)</f>
        <v>36</v>
      </c>
      <c r="R320">
        <f>R319+COUNTIF(전체당첨내역!$B320:$G320,17)</f>
        <v>47</v>
      </c>
      <c r="S320">
        <f>S319+COUNTIF(전체당첨내역!$B320:$G320,18)</f>
        <v>48</v>
      </c>
      <c r="T320">
        <f>T319+COUNTIF(전체당첨내역!$B320:$G320,19)</f>
        <v>49</v>
      </c>
      <c r="U320">
        <f>U319+COUNTIF(전체당첨내역!$B320:$G320,20)</f>
        <v>45</v>
      </c>
      <c r="V320">
        <f>V319+COUNTIF(전체당첨내역!$B320:$G320,21)</f>
        <v>41</v>
      </c>
      <c r="W320">
        <f>W319+COUNTIF(전체당첨내역!$B320:$G320,22)</f>
        <v>29</v>
      </c>
      <c r="X320">
        <f>X319+COUNTIF(전체당첨내역!$B320:$G320,23)</f>
        <v>36</v>
      </c>
      <c r="Y320">
        <f>Y319+COUNTIF(전체당첨내역!$B320:$G320,24)</f>
        <v>41</v>
      </c>
      <c r="Z320">
        <f>Z319+COUNTIF(전체당첨내역!$B320:$G320,25)</f>
        <v>43</v>
      </c>
      <c r="AA320">
        <f>AA319+COUNTIF(전체당첨내역!$B320:$G320,26)</f>
        <v>41</v>
      </c>
      <c r="AB320">
        <f>AB319+COUNTIF(전체당첨내역!$B320:$G320,27)</f>
        <v>46</v>
      </c>
      <c r="AC320">
        <f>AC319+COUNTIF(전체당첨내역!$B320:$G320,28)</f>
        <v>35</v>
      </c>
      <c r="AD320">
        <f>AD319+COUNTIF(전체당첨내역!$B320:$G320,29)</f>
        <v>35</v>
      </c>
      <c r="AE320">
        <f>AE319+COUNTIF(전체당첨내역!$B320:$G320,30)</f>
        <v>39</v>
      </c>
      <c r="AF320">
        <f>AF319+COUNTIF(전체당첨내역!$B320:$G320,31)</f>
        <v>44</v>
      </c>
      <c r="AG320">
        <f>AG319+COUNTIF(전체당첨내역!$B320:$G320,32)</f>
        <v>37</v>
      </c>
      <c r="AH320">
        <f>AH319+COUNTIF(전체당첨내역!$B320:$G320,33)</f>
        <v>45</v>
      </c>
      <c r="AI320">
        <f>AI319+COUNTIF(전체당첨내역!$B320:$G320,34)</f>
        <v>46</v>
      </c>
      <c r="AJ320">
        <f>AJ319+COUNTIF(전체당첨내역!$B320:$G320,35)</f>
        <v>43</v>
      </c>
      <c r="AK320">
        <f>AK319+COUNTIF(전체당첨내역!$B320:$G320,36)</f>
        <v>49</v>
      </c>
      <c r="AL320">
        <f>AL319+COUNTIF(전체당첨내역!$B320:$G320,37)</f>
        <v>57</v>
      </c>
      <c r="AM320">
        <f>AM319+COUNTIF(전체당첨내역!$B320:$G320,38)</f>
        <v>37</v>
      </c>
      <c r="AN320">
        <f>AN319+COUNTIF(전체당첨내역!$B320:$G320,39)</f>
        <v>46</v>
      </c>
      <c r="AO320">
        <f>AO319+COUNTIF(전체당첨내역!$B320:$G320,40)</f>
        <v>49</v>
      </c>
      <c r="AP320">
        <f>AP319+COUNTIF(전체당첨내역!$B320:$G320,41)</f>
        <v>39</v>
      </c>
      <c r="AQ320">
        <f>AQ319+COUNTIF(전체당첨내역!$B320:$G320,42)</f>
        <v>45</v>
      </c>
      <c r="AR320">
        <f>AR319+COUNTIF(전체당첨내역!$B320:$G320,43)</f>
        <v>40</v>
      </c>
      <c r="AS320">
        <f>AS319+COUNTIF(전체당첨내역!$B320:$G320,44)</f>
        <v>38</v>
      </c>
      <c r="AT320">
        <f>AT319+COUNTIF(전체당첨내역!$B320:$G320,45)</f>
        <v>47</v>
      </c>
    </row>
    <row r="321" spans="1:46" ht="16.5" customHeight="1">
      <c r="A321">
        <v>320</v>
      </c>
      <c r="B321">
        <f>B320+COUNTIF(전체당첨내역!$B321:$G321,1)</f>
        <v>47</v>
      </c>
      <c r="C321">
        <f>C320+COUNTIF(전체당첨내역!$B321:$G321,2)</f>
        <v>46</v>
      </c>
      <c r="D321">
        <f>D320+COUNTIF(전체당첨내역!$B321:$G321,3)</f>
        <v>51</v>
      </c>
      <c r="E321">
        <f>E320+COUNTIF(전체당첨내역!$B321:$G321,4)</f>
        <v>48</v>
      </c>
      <c r="F321">
        <f>F320+COUNTIF(전체당첨내역!$B321:$G321,5)</f>
        <v>45</v>
      </c>
      <c r="G321">
        <f>G320+COUNTIF(전체당첨내역!$B321:$G321,6)</f>
        <v>40</v>
      </c>
      <c r="H321">
        <f>H320+COUNTIF(전체당첨내역!$B321:$G321,7)</f>
        <v>44</v>
      </c>
      <c r="I321">
        <f>I320+COUNTIF(전체당첨내역!$B321:$G321,8)</f>
        <v>40</v>
      </c>
      <c r="J321">
        <f>J320+COUNTIF(전체당첨내역!$B321:$G321,9)</f>
        <v>33</v>
      </c>
      <c r="K321">
        <f>K320+COUNTIF(전체당첨내역!$B321:$G321,10)</f>
        <v>41</v>
      </c>
      <c r="L321">
        <f>L320+COUNTIF(전체당첨내역!$B321:$G321,11)</f>
        <v>44</v>
      </c>
      <c r="M321">
        <f>M320+COUNTIF(전체당첨내역!$B321:$G321,12)</f>
        <v>39</v>
      </c>
      <c r="N321">
        <f>N320+COUNTIF(전체당첨내역!$B321:$G321,13)</f>
        <v>40</v>
      </c>
      <c r="O321">
        <f>O320+COUNTIF(전체당첨내역!$B321:$G321,14)</f>
        <v>43</v>
      </c>
      <c r="P321">
        <f>P320+COUNTIF(전체당첨내역!$B321:$G321,15)</f>
        <v>40</v>
      </c>
      <c r="Q321">
        <f>Q320+COUNTIF(전체당첨내역!$B321:$G321,16)</f>
        <v>37</v>
      </c>
      <c r="R321">
        <f>R320+COUNTIF(전체당첨내역!$B321:$G321,17)</f>
        <v>47</v>
      </c>
      <c r="S321">
        <f>S320+COUNTIF(전체당첨내역!$B321:$G321,18)</f>
        <v>48</v>
      </c>
      <c r="T321">
        <f>T320+COUNTIF(전체당첨내역!$B321:$G321,19)</f>
        <v>50</v>
      </c>
      <c r="U321">
        <f>U320+COUNTIF(전체당첨내역!$B321:$G321,20)</f>
        <v>45</v>
      </c>
      <c r="V321">
        <f>V320+COUNTIF(전체당첨내역!$B321:$G321,21)</f>
        <v>41</v>
      </c>
      <c r="W321">
        <f>W320+COUNTIF(전체당첨내역!$B321:$G321,22)</f>
        <v>29</v>
      </c>
      <c r="X321">
        <f>X320+COUNTIF(전체당첨내역!$B321:$G321,23)</f>
        <v>37</v>
      </c>
      <c r="Y321">
        <f>Y320+COUNTIF(전체당첨내역!$B321:$G321,24)</f>
        <v>41</v>
      </c>
      <c r="Z321">
        <f>Z320+COUNTIF(전체당첨내역!$B321:$G321,25)</f>
        <v>44</v>
      </c>
      <c r="AA321">
        <f>AA320+COUNTIF(전체당첨내역!$B321:$G321,26)</f>
        <v>41</v>
      </c>
      <c r="AB321">
        <f>AB320+COUNTIF(전체당첨내역!$B321:$G321,27)</f>
        <v>46</v>
      </c>
      <c r="AC321">
        <f>AC320+COUNTIF(전체당첨내역!$B321:$G321,28)</f>
        <v>35</v>
      </c>
      <c r="AD321">
        <f>AD320+COUNTIF(전체당첨내역!$B321:$G321,29)</f>
        <v>35</v>
      </c>
      <c r="AE321">
        <f>AE320+COUNTIF(전체당첨내역!$B321:$G321,30)</f>
        <v>39</v>
      </c>
      <c r="AF321">
        <f>AF320+COUNTIF(전체당첨내역!$B321:$G321,31)</f>
        <v>44</v>
      </c>
      <c r="AG321">
        <f>AG320+COUNTIF(전체당첨내역!$B321:$G321,32)</f>
        <v>37</v>
      </c>
      <c r="AH321">
        <f>AH320+COUNTIF(전체당첨내역!$B321:$G321,33)</f>
        <v>45</v>
      </c>
      <c r="AI321">
        <f>AI320+COUNTIF(전체당첨내역!$B321:$G321,34)</f>
        <v>46</v>
      </c>
      <c r="AJ321">
        <f>AJ320+COUNTIF(전체당첨내역!$B321:$G321,35)</f>
        <v>43</v>
      </c>
      <c r="AK321">
        <f>AK320+COUNTIF(전체당첨내역!$B321:$G321,36)</f>
        <v>49</v>
      </c>
      <c r="AL321">
        <f>AL320+COUNTIF(전체당첨내역!$B321:$G321,37)</f>
        <v>57</v>
      </c>
      <c r="AM321">
        <f>AM320+COUNTIF(전체당첨내역!$B321:$G321,38)</f>
        <v>37</v>
      </c>
      <c r="AN321">
        <f>AN320+COUNTIF(전체당첨내역!$B321:$G321,39)</f>
        <v>46</v>
      </c>
      <c r="AO321">
        <f>AO320+COUNTIF(전체당첨내역!$B321:$G321,40)</f>
        <v>49</v>
      </c>
      <c r="AP321">
        <f>AP320+COUNTIF(전체당첨내역!$B321:$G321,41)</f>
        <v>40</v>
      </c>
      <c r="AQ321">
        <f>AQ320+COUNTIF(전체당첨내역!$B321:$G321,42)</f>
        <v>45</v>
      </c>
      <c r="AR321">
        <f>AR320+COUNTIF(전체당첨내역!$B321:$G321,43)</f>
        <v>40</v>
      </c>
      <c r="AS321">
        <f>AS320+COUNTIF(전체당첨내역!$B321:$G321,44)</f>
        <v>38</v>
      </c>
      <c r="AT321">
        <f>AT320+COUNTIF(전체당첨내역!$B321:$G321,45)</f>
        <v>48</v>
      </c>
    </row>
    <row r="322" spans="1:46" ht="16.5" customHeight="1">
      <c r="A322">
        <v>321</v>
      </c>
      <c r="B322">
        <f>B321+COUNTIF(전체당첨내역!$B322:$G322,1)</f>
        <v>47</v>
      </c>
      <c r="C322">
        <f>C321+COUNTIF(전체당첨내역!$B322:$G322,2)</f>
        <v>46</v>
      </c>
      <c r="D322">
        <f>D321+COUNTIF(전체당첨내역!$B322:$G322,3)</f>
        <v>51</v>
      </c>
      <c r="E322">
        <f>E321+COUNTIF(전체당첨내역!$B322:$G322,4)</f>
        <v>48</v>
      </c>
      <c r="F322">
        <f>F321+COUNTIF(전체당첨내역!$B322:$G322,5)</f>
        <v>45</v>
      </c>
      <c r="G322">
        <f>G321+COUNTIF(전체당첨내역!$B322:$G322,6)</f>
        <v>40</v>
      </c>
      <c r="H322">
        <f>H321+COUNTIF(전체당첨내역!$B322:$G322,7)</f>
        <v>44</v>
      </c>
      <c r="I322">
        <f>I321+COUNTIF(전체당첨내역!$B322:$G322,8)</f>
        <v>40</v>
      </c>
      <c r="J322">
        <f>J321+COUNTIF(전체당첨내역!$B322:$G322,9)</f>
        <v>33</v>
      </c>
      <c r="K322">
        <f>K321+COUNTIF(전체당첨내역!$B322:$G322,10)</f>
        <v>41</v>
      </c>
      <c r="L322">
        <f>L321+COUNTIF(전체당첨내역!$B322:$G322,11)</f>
        <v>44</v>
      </c>
      <c r="M322">
        <f>M321+COUNTIF(전체당첨내역!$B322:$G322,12)</f>
        <v>40</v>
      </c>
      <c r="N322">
        <f>N321+COUNTIF(전체당첨내역!$B322:$G322,13)</f>
        <v>40</v>
      </c>
      <c r="O322">
        <f>O321+COUNTIF(전체당첨내역!$B322:$G322,14)</f>
        <v>43</v>
      </c>
      <c r="P322">
        <f>P321+COUNTIF(전체당첨내역!$B322:$G322,15)</f>
        <v>40</v>
      </c>
      <c r="Q322">
        <f>Q321+COUNTIF(전체당첨내역!$B322:$G322,16)</f>
        <v>37</v>
      </c>
      <c r="R322">
        <f>R321+COUNTIF(전체당첨내역!$B322:$G322,17)</f>
        <v>47</v>
      </c>
      <c r="S322">
        <f>S321+COUNTIF(전체당첨내역!$B322:$G322,18)</f>
        <v>49</v>
      </c>
      <c r="T322">
        <f>T321+COUNTIF(전체당첨내역!$B322:$G322,19)</f>
        <v>50</v>
      </c>
      <c r="U322">
        <f>U321+COUNTIF(전체당첨내역!$B322:$G322,20)</f>
        <v>46</v>
      </c>
      <c r="V322">
        <f>V321+COUNTIF(전체당첨내역!$B322:$G322,21)</f>
        <v>42</v>
      </c>
      <c r="W322">
        <f>W321+COUNTIF(전체당첨내역!$B322:$G322,22)</f>
        <v>29</v>
      </c>
      <c r="X322">
        <f>X321+COUNTIF(전체당첨내역!$B322:$G322,23)</f>
        <v>37</v>
      </c>
      <c r="Y322">
        <f>Y321+COUNTIF(전체당첨내역!$B322:$G322,24)</f>
        <v>41</v>
      </c>
      <c r="Z322">
        <f>Z321+COUNTIF(전체당첨내역!$B322:$G322,25)</f>
        <v>45</v>
      </c>
      <c r="AA322">
        <f>AA321+COUNTIF(전체당첨내역!$B322:$G322,26)</f>
        <v>41</v>
      </c>
      <c r="AB322">
        <f>AB321+COUNTIF(전체당첨내역!$B322:$G322,27)</f>
        <v>46</v>
      </c>
      <c r="AC322">
        <f>AC321+COUNTIF(전체당첨내역!$B322:$G322,28)</f>
        <v>35</v>
      </c>
      <c r="AD322">
        <f>AD321+COUNTIF(전체당첨내역!$B322:$G322,29)</f>
        <v>35</v>
      </c>
      <c r="AE322">
        <f>AE321+COUNTIF(전체당첨내역!$B322:$G322,30)</f>
        <v>39</v>
      </c>
      <c r="AF322">
        <f>AF321+COUNTIF(전체당첨내역!$B322:$G322,31)</f>
        <v>44</v>
      </c>
      <c r="AG322">
        <f>AG321+COUNTIF(전체당첨내역!$B322:$G322,32)</f>
        <v>37</v>
      </c>
      <c r="AH322">
        <f>AH321+COUNTIF(전체당첨내역!$B322:$G322,33)</f>
        <v>45</v>
      </c>
      <c r="AI322">
        <f>AI321+COUNTIF(전체당첨내역!$B322:$G322,34)</f>
        <v>47</v>
      </c>
      <c r="AJ322">
        <f>AJ321+COUNTIF(전체당첨내역!$B322:$G322,35)</f>
        <v>43</v>
      </c>
      <c r="AK322">
        <f>AK321+COUNTIF(전체당첨내역!$B322:$G322,36)</f>
        <v>49</v>
      </c>
      <c r="AL322">
        <f>AL321+COUNTIF(전체당첨내역!$B322:$G322,37)</f>
        <v>57</v>
      </c>
      <c r="AM322">
        <f>AM321+COUNTIF(전체당첨내역!$B322:$G322,38)</f>
        <v>37</v>
      </c>
      <c r="AN322">
        <f>AN321+COUNTIF(전체당첨내역!$B322:$G322,39)</f>
        <v>46</v>
      </c>
      <c r="AO322">
        <f>AO321+COUNTIF(전체당첨내역!$B322:$G322,40)</f>
        <v>49</v>
      </c>
      <c r="AP322">
        <f>AP321+COUNTIF(전체당첨내역!$B322:$G322,41)</f>
        <v>40</v>
      </c>
      <c r="AQ322">
        <f>AQ321+COUNTIF(전체당첨내역!$B322:$G322,42)</f>
        <v>45</v>
      </c>
      <c r="AR322">
        <f>AR321+COUNTIF(전체당첨내역!$B322:$G322,43)</f>
        <v>40</v>
      </c>
      <c r="AS322">
        <f>AS321+COUNTIF(전체당첨내역!$B322:$G322,44)</f>
        <v>38</v>
      </c>
      <c r="AT322">
        <f>AT321+COUNTIF(전체당첨내역!$B322:$G322,45)</f>
        <v>48</v>
      </c>
    </row>
    <row r="323" spans="1:46" ht="16.5" customHeight="1">
      <c r="A323">
        <v>322</v>
      </c>
      <c r="B323">
        <f>B322+COUNTIF(전체당첨내역!$B323:$G323,1)</f>
        <v>47</v>
      </c>
      <c r="C323">
        <f>C322+COUNTIF(전체당첨내역!$B323:$G323,2)</f>
        <v>46</v>
      </c>
      <c r="D323">
        <f>D322+COUNTIF(전체당첨내역!$B323:$G323,3)</f>
        <v>51</v>
      </c>
      <c r="E323">
        <f>E322+COUNTIF(전체당첨내역!$B323:$G323,4)</f>
        <v>48</v>
      </c>
      <c r="F323">
        <f>F322+COUNTIF(전체당첨내역!$B323:$G323,5)</f>
        <v>45</v>
      </c>
      <c r="G323">
        <f>G322+COUNTIF(전체당첨내역!$B323:$G323,6)</f>
        <v>40</v>
      </c>
      <c r="H323">
        <f>H322+COUNTIF(전체당첨내역!$B323:$G323,7)</f>
        <v>44</v>
      </c>
      <c r="I323">
        <f>I322+COUNTIF(전체당첨내역!$B323:$G323,8)</f>
        <v>40</v>
      </c>
      <c r="J323">
        <f>J322+COUNTIF(전체당첨내역!$B323:$G323,9)</f>
        <v>34</v>
      </c>
      <c r="K323">
        <f>K322+COUNTIF(전체당첨내역!$B323:$G323,10)</f>
        <v>41</v>
      </c>
      <c r="L323">
        <f>L322+COUNTIF(전체당첨내역!$B323:$G323,11)</f>
        <v>44</v>
      </c>
      <c r="M323">
        <f>M322+COUNTIF(전체당첨내역!$B323:$G323,12)</f>
        <v>40</v>
      </c>
      <c r="N323">
        <f>N322+COUNTIF(전체당첨내역!$B323:$G323,13)</f>
        <v>40</v>
      </c>
      <c r="O323">
        <f>O322+COUNTIF(전체당첨내역!$B323:$G323,14)</f>
        <v>43</v>
      </c>
      <c r="P323">
        <f>P322+COUNTIF(전체당첨내역!$B323:$G323,15)</f>
        <v>40</v>
      </c>
      <c r="Q323">
        <f>Q322+COUNTIF(전체당첨내역!$B323:$G323,16)</f>
        <v>37</v>
      </c>
      <c r="R323">
        <f>R322+COUNTIF(전체당첨내역!$B323:$G323,17)</f>
        <v>47</v>
      </c>
      <c r="S323">
        <f>S322+COUNTIF(전체당첨내역!$B323:$G323,18)</f>
        <v>50</v>
      </c>
      <c r="T323">
        <f>T322+COUNTIF(전체당첨내역!$B323:$G323,19)</f>
        <v>50</v>
      </c>
      <c r="U323">
        <f>U322+COUNTIF(전체당첨내역!$B323:$G323,20)</f>
        <v>46</v>
      </c>
      <c r="V323">
        <f>V322+COUNTIF(전체당첨내역!$B323:$G323,21)</f>
        <v>42</v>
      </c>
      <c r="W323">
        <f>W322+COUNTIF(전체당첨내역!$B323:$G323,22)</f>
        <v>29</v>
      </c>
      <c r="X323">
        <f>X322+COUNTIF(전체당첨내역!$B323:$G323,23)</f>
        <v>37</v>
      </c>
      <c r="Y323">
        <f>Y322+COUNTIF(전체당첨내역!$B323:$G323,24)</f>
        <v>41</v>
      </c>
      <c r="Z323">
        <f>Z322+COUNTIF(전체당첨내역!$B323:$G323,25)</f>
        <v>45</v>
      </c>
      <c r="AA323">
        <f>AA322+COUNTIF(전체당첨내역!$B323:$G323,26)</f>
        <v>41</v>
      </c>
      <c r="AB323">
        <f>AB322+COUNTIF(전체당첨내역!$B323:$G323,27)</f>
        <v>46</v>
      </c>
      <c r="AC323">
        <f>AC322+COUNTIF(전체당첨내역!$B323:$G323,28)</f>
        <v>35</v>
      </c>
      <c r="AD323">
        <f>AD322+COUNTIF(전체당첨내역!$B323:$G323,29)</f>
        <v>36</v>
      </c>
      <c r="AE323">
        <f>AE322+COUNTIF(전체당첨내역!$B323:$G323,30)</f>
        <v>39</v>
      </c>
      <c r="AF323">
        <f>AF322+COUNTIF(전체당첨내역!$B323:$G323,31)</f>
        <v>44</v>
      </c>
      <c r="AG323">
        <f>AG322+COUNTIF(전체당첨내역!$B323:$G323,32)</f>
        <v>38</v>
      </c>
      <c r="AH323">
        <f>AH322+COUNTIF(전체당첨내역!$B323:$G323,33)</f>
        <v>45</v>
      </c>
      <c r="AI323">
        <f>AI322+COUNTIF(전체당첨내역!$B323:$G323,34)</f>
        <v>47</v>
      </c>
      <c r="AJ323">
        <f>AJ322+COUNTIF(전체당첨내역!$B323:$G323,35)</f>
        <v>43</v>
      </c>
      <c r="AK323">
        <f>AK322+COUNTIF(전체당첨내역!$B323:$G323,36)</f>
        <v>49</v>
      </c>
      <c r="AL323">
        <f>AL322+COUNTIF(전체당첨내역!$B323:$G323,37)</f>
        <v>57</v>
      </c>
      <c r="AM323">
        <f>AM322+COUNTIF(전체당첨내역!$B323:$G323,38)</f>
        <v>38</v>
      </c>
      <c r="AN323">
        <f>AN322+COUNTIF(전체당첨내역!$B323:$G323,39)</f>
        <v>46</v>
      </c>
      <c r="AO323">
        <f>AO322+COUNTIF(전체당첨내역!$B323:$G323,40)</f>
        <v>49</v>
      </c>
      <c r="AP323">
        <f>AP322+COUNTIF(전체당첨내역!$B323:$G323,41)</f>
        <v>40</v>
      </c>
      <c r="AQ323">
        <f>AQ322+COUNTIF(전체당첨내역!$B323:$G323,42)</f>
        <v>45</v>
      </c>
      <c r="AR323">
        <f>AR322+COUNTIF(전체당첨내역!$B323:$G323,43)</f>
        <v>41</v>
      </c>
      <c r="AS323">
        <f>AS322+COUNTIF(전체당첨내역!$B323:$G323,44)</f>
        <v>38</v>
      </c>
      <c r="AT323">
        <f>AT322+COUNTIF(전체당첨내역!$B323:$G323,45)</f>
        <v>48</v>
      </c>
    </row>
    <row r="324" spans="1:46" ht="16.5" customHeight="1">
      <c r="A324">
        <v>323</v>
      </c>
      <c r="B324">
        <f>B323+COUNTIF(전체당첨내역!$B324:$G324,1)</f>
        <v>47</v>
      </c>
      <c r="C324">
        <f>C323+COUNTIF(전체당첨내역!$B324:$G324,2)</f>
        <v>46</v>
      </c>
      <c r="D324">
        <f>D323+COUNTIF(전체당첨내역!$B324:$G324,3)</f>
        <v>51</v>
      </c>
      <c r="E324">
        <f>E323+COUNTIF(전체당첨내역!$B324:$G324,4)</f>
        <v>48</v>
      </c>
      <c r="F324">
        <f>F323+COUNTIF(전체당첨내역!$B324:$G324,5)</f>
        <v>45</v>
      </c>
      <c r="G324">
        <f>G323+COUNTIF(전체당첨내역!$B324:$G324,6)</f>
        <v>40</v>
      </c>
      <c r="H324">
        <f>H323+COUNTIF(전체당첨내역!$B324:$G324,7)</f>
        <v>44</v>
      </c>
      <c r="I324">
        <f>I323+COUNTIF(전체당첨내역!$B324:$G324,8)</f>
        <v>40</v>
      </c>
      <c r="J324">
        <f>J323+COUNTIF(전체당첨내역!$B324:$G324,9)</f>
        <v>34</v>
      </c>
      <c r="K324">
        <f>K323+COUNTIF(전체당첨내역!$B324:$G324,10)</f>
        <v>42</v>
      </c>
      <c r="L324">
        <f>L323+COUNTIF(전체당첨내역!$B324:$G324,11)</f>
        <v>44</v>
      </c>
      <c r="M324">
        <f>M323+COUNTIF(전체당첨내역!$B324:$G324,12)</f>
        <v>40</v>
      </c>
      <c r="N324">
        <f>N323+COUNTIF(전체당첨내역!$B324:$G324,13)</f>
        <v>40</v>
      </c>
      <c r="O324">
        <f>O323+COUNTIF(전체당첨내역!$B324:$G324,14)</f>
        <v>44</v>
      </c>
      <c r="P324">
        <f>P323+COUNTIF(전체당첨내역!$B324:$G324,15)</f>
        <v>41</v>
      </c>
      <c r="Q324">
        <f>Q323+COUNTIF(전체당첨내역!$B324:$G324,16)</f>
        <v>37</v>
      </c>
      <c r="R324">
        <f>R323+COUNTIF(전체당첨내역!$B324:$G324,17)</f>
        <v>47</v>
      </c>
      <c r="S324">
        <f>S323+COUNTIF(전체당첨내역!$B324:$G324,18)</f>
        <v>50</v>
      </c>
      <c r="T324">
        <f>T323+COUNTIF(전체당첨내역!$B324:$G324,19)</f>
        <v>50</v>
      </c>
      <c r="U324">
        <f>U323+COUNTIF(전체당첨내역!$B324:$G324,20)</f>
        <v>46</v>
      </c>
      <c r="V324">
        <f>V323+COUNTIF(전체당첨내역!$B324:$G324,21)</f>
        <v>42</v>
      </c>
      <c r="W324">
        <f>W323+COUNTIF(전체당첨내역!$B324:$G324,22)</f>
        <v>29</v>
      </c>
      <c r="X324">
        <f>X323+COUNTIF(전체당첨내역!$B324:$G324,23)</f>
        <v>37</v>
      </c>
      <c r="Y324">
        <f>Y323+COUNTIF(전체당첨내역!$B324:$G324,24)</f>
        <v>41</v>
      </c>
      <c r="Z324">
        <f>Z323+COUNTIF(전체당첨내역!$B324:$G324,25)</f>
        <v>45</v>
      </c>
      <c r="AA324">
        <f>AA323+COUNTIF(전체당첨내역!$B324:$G324,26)</f>
        <v>41</v>
      </c>
      <c r="AB324">
        <f>AB323+COUNTIF(전체당첨내역!$B324:$G324,27)</f>
        <v>46</v>
      </c>
      <c r="AC324">
        <f>AC323+COUNTIF(전체당첨내역!$B324:$G324,28)</f>
        <v>35</v>
      </c>
      <c r="AD324">
        <f>AD323+COUNTIF(전체당첨내역!$B324:$G324,29)</f>
        <v>36</v>
      </c>
      <c r="AE324">
        <f>AE323+COUNTIF(전체당첨내역!$B324:$G324,30)</f>
        <v>39</v>
      </c>
      <c r="AF324">
        <f>AF323+COUNTIF(전체당첨내역!$B324:$G324,31)</f>
        <v>44</v>
      </c>
      <c r="AG324">
        <f>AG323+COUNTIF(전체당첨내역!$B324:$G324,32)</f>
        <v>39</v>
      </c>
      <c r="AH324">
        <f>AH323+COUNTIF(전체당첨내역!$B324:$G324,33)</f>
        <v>45</v>
      </c>
      <c r="AI324">
        <f>AI323+COUNTIF(전체당첨내역!$B324:$G324,34)</f>
        <v>47</v>
      </c>
      <c r="AJ324">
        <f>AJ323+COUNTIF(전체당첨내역!$B324:$G324,35)</f>
        <v>43</v>
      </c>
      <c r="AK324">
        <f>AK323+COUNTIF(전체당첨내역!$B324:$G324,36)</f>
        <v>50</v>
      </c>
      <c r="AL324">
        <f>AL323+COUNTIF(전체당첨내역!$B324:$G324,37)</f>
        <v>57</v>
      </c>
      <c r="AM324">
        <f>AM323+COUNTIF(전체당첨내역!$B324:$G324,38)</f>
        <v>38</v>
      </c>
      <c r="AN324">
        <f>AN323+COUNTIF(전체당첨내역!$B324:$G324,39)</f>
        <v>46</v>
      </c>
      <c r="AO324">
        <f>AO323+COUNTIF(전체당첨내역!$B324:$G324,40)</f>
        <v>49</v>
      </c>
      <c r="AP324">
        <f>AP323+COUNTIF(전체당첨내역!$B324:$G324,41)</f>
        <v>40</v>
      </c>
      <c r="AQ324">
        <f>AQ323+COUNTIF(전체당첨내역!$B324:$G324,42)</f>
        <v>46</v>
      </c>
      <c r="AR324">
        <f>AR323+COUNTIF(전체당첨내역!$B324:$G324,43)</f>
        <v>41</v>
      </c>
      <c r="AS324">
        <f>AS323+COUNTIF(전체당첨내역!$B324:$G324,44)</f>
        <v>38</v>
      </c>
      <c r="AT324">
        <f>AT323+COUNTIF(전체당첨내역!$B324:$G324,45)</f>
        <v>48</v>
      </c>
    </row>
    <row r="325" spans="1:46" ht="16.5" customHeight="1">
      <c r="A325">
        <v>324</v>
      </c>
      <c r="B325">
        <f>B324+COUNTIF(전체당첨내역!$B325:$G325,1)</f>
        <v>47</v>
      </c>
      <c r="C325">
        <f>C324+COUNTIF(전체당첨내역!$B325:$G325,2)</f>
        <v>47</v>
      </c>
      <c r="D325">
        <f>D324+COUNTIF(전체당첨내역!$B325:$G325,3)</f>
        <v>51</v>
      </c>
      <c r="E325">
        <f>E324+COUNTIF(전체당첨내역!$B325:$G325,4)</f>
        <v>49</v>
      </c>
      <c r="F325">
        <f>F324+COUNTIF(전체당첨내역!$B325:$G325,5)</f>
        <v>45</v>
      </c>
      <c r="G325">
        <f>G324+COUNTIF(전체당첨내역!$B325:$G325,6)</f>
        <v>40</v>
      </c>
      <c r="H325">
        <f>H324+COUNTIF(전체당첨내역!$B325:$G325,7)</f>
        <v>44</v>
      </c>
      <c r="I325">
        <f>I324+COUNTIF(전체당첨내역!$B325:$G325,8)</f>
        <v>40</v>
      </c>
      <c r="J325">
        <f>J324+COUNTIF(전체당첨내역!$B325:$G325,9)</f>
        <v>34</v>
      </c>
      <c r="K325">
        <f>K324+COUNTIF(전체당첨내역!$B325:$G325,10)</f>
        <v>42</v>
      </c>
      <c r="L325">
        <f>L324+COUNTIF(전체당첨내역!$B325:$G325,11)</f>
        <v>44</v>
      </c>
      <c r="M325">
        <f>M324+COUNTIF(전체당첨내역!$B325:$G325,12)</f>
        <v>40</v>
      </c>
      <c r="N325">
        <f>N324+COUNTIF(전체당첨내역!$B325:$G325,13)</f>
        <v>40</v>
      </c>
      <c r="O325">
        <f>O324+COUNTIF(전체당첨내역!$B325:$G325,14)</f>
        <v>44</v>
      </c>
      <c r="P325">
        <f>P324+COUNTIF(전체당첨내역!$B325:$G325,15)</f>
        <v>41</v>
      </c>
      <c r="Q325">
        <f>Q324+COUNTIF(전체당첨내역!$B325:$G325,16)</f>
        <v>37</v>
      </c>
      <c r="R325">
        <f>R324+COUNTIF(전체당첨내역!$B325:$G325,17)</f>
        <v>47</v>
      </c>
      <c r="S325">
        <f>S324+COUNTIF(전체당첨내역!$B325:$G325,18)</f>
        <v>50</v>
      </c>
      <c r="T325">
        <f>T324+COUNTIF(전체당첨내역!$B325:$G325,19)</f>
        <v>50</v>
      </c>
      <c r="U325">
        <f>U324+COUNTIF(전체당첨내역!$B325:$G325,20)</f>
        <v>46</v>
      </c>
      <c r="V325">
        <f>V324+COUNTIF(전체당첨내역!$B325:$G325,21)</f>
        <v>43</v>
      </c>
      <c r="W325">
        <f>W324+COUNTIF(전체당첨내역!$B325:$G325,22)</f>
        <v>29</v>
      </c>
      <c r="X325">
        <f>X324+COUNTIF(전체당첨내역!$B325:$G325,23)</f>
        <v>37</v>
      </c>
      <c r="Y325">
        <f>Y324+COUNTIF(전체당첨내역!$B325:$G325,24)</f>
        <v>41</v>
      </c>
      <c r="Z325">
        <f>Z324+COUNTIF(전체당첨내역!$B325:$G325,25)</f>
        <v>46</v>
      </c>
      <c r="AA325">
        <f>AA324+COUNTIF(전체당첨내역!$B325:$G325,26)</f>
        <v>41</v>
      </c>
      <c r="AB325">
        <f>AB324+COUNTIF(전체당첨내역!$B325:$G325,27)</f>
        <v>46</v>
      </c>
      <c r="AC325">
        <f>AC324+COUNTIF(전체당첨내역!$B325:$G325,28)</f>
        <v>35</v>
      </c>
      <c r="AD325">
        <f>AD324+COUNTIF(전체당첨내역!$B325:$G325,29)</f>
        <v>36</v>
      </c>
      <c r="AE325">
        <f>AE324+COUNTIF(전체당첨내역!$B325:$G325,30)</f>
        <v>39</v>
      </c>
      <c r="AF325">
        <f>AF324+COUNTIF(전체당첨내역!$B325:$G325,31)</f>
        <v>44</v>
      </c>
      <c r="AG325">
        <f>AG324+COUNTIF(전체당첨내역!$B325:$G325,32)</f>
        <v>39</v>
      </c>
      <c r="AH325">
        <f>AH324+COUNTIF(전체당첨내역!$B325:$G325,33)</f>
        <v>46</v>
      </c>
      <c r="AI325">
        <f>AI324+COUNTIF(전체당첨내역!$B325:$G325,34)</f>
        <v>47</v>
      </c>
      <c r="AJ325">
        <f>AJ324+COUNTIF(전체당첨내역!$B325:$G325,35)</f>
        <v>43</v>
      </c>
      <c r="AK325">
        <f>AK324+COUNTIF(전체당첨내역!$B325:$G325,36)</f>
        <v>51</v>
      </c>
      <c r="AL325">
        <f>AL324+COUNTIF(전체당첨내역!$B325:$G325,37)</f>
        <v>57</v>
      </c>
      <c r="AM325">
        <f>AM324+COUNTIF(전체당첨내역!$B325:$G325,38)</f>
        <v>38</v>
      </c>
      <c r="AN325">
        <f>AN324+COUNTIF(전체당첨내역!$B325:$G325,39)</f>
        <v>46</v>
      </c>
      <c r="AO325">
        <f>AO324+COUNTIF(전체당첨내역!$B325:$G325,40)</f>
        <v>49</v>
      </c>
      <c r="AP325">
        <f>AP324+COUNTIF(전체당첨내역!$B325:$G325,41)</f>
        <v>40</v>
      </c>
      <c r="AQ325">
        <f>AQ324+COUNTIF(전체당첨내역!$B325:$G325,42)</f>
        <v>46</v>
      </c>
      <c r="AR325">
        <f>AR324+COUNTIF(전체당첨내역!$B325:$G325,43)</f>
        <v>41</v>
      </c>
      <c r="AS325">
        <f>AS324+COUNTIF(전체당첨내역!$B325:$G325,44)</f>
        <v>38</v>
      </c>
      <c r="AT325">
        <f>AT324+COUNTIF(전체당첨내역!$B325:$G325,45)</f>
        <v>48</v>
      </c>
    </row>
    <row r="326" spans="1:46" ht="16.5" customHeight="1">
      <c r="A326">
        <v>325</v>
      </c>
      <c r="B326">
        <f>B325+COUNTIF(전체당첨내역!$B326:$G326,1)</f>
        <v>47</v>
      </c>
      <c r="C326">
        <f>C325+COUNTIF(전체당첨내역!$B326:$G326,2)</f>
        <v>47</v>
      </c>
      <c r="D326">
        <f>D325+COUNTIF(전체당첨내역!$B326:$G326,3)</f>
        <v>51</v>
      </c>
      <c r="E326">
        <f>E325+COUNTIF(전체당첨내역!$B326:$G326,4)</f>
        <v>49</v>
      </c>
      <c r="F326">
        <f>F325+COUNTIF(전체당첨내역!$B326:$G326,5)</f>
        <v>45</v>
      </c>
      <c r="G326">
        <f>G325+COUNTIF(전체당첨내역!$B326:$G326,6)</f>
        <v>40</v>
      </c>
      <c r="H326">
        <f>H325+COUNTIF(전체당첨내역!$B326:$G326,7)</f>
        <v>45</v>
      </c>
      <c r="I326">
        <f>I325+COUNTIF(전체당첨내역!$B326:$G326,8)</f>
        <v>40</v>
      </c>
      <c r="J326">
        <f>J325+COUNTIF(전체당첨내역!$B326:$G326,9)</f>
        <v>34</v>
      </c>
      <c r="K326">
        <f>K325+COUNTIF(전체당첨내역!$B326:$G326,10)</f>
        <v>42</v>
      </c>
      <c r="L326">
        <f>L325+COUNTIF(전체당첨내역!$B326:$G326,11)</f>
        <v>44</v>
      </c>
      <c r="M326">
        <f>M325+COUNTIF(전체당첨내역!$B326:$G326,12)</f>
        <v>40</v>
      </c>
      <c r="N326">
        <f>N325+COUNTIF(전체당첨내역!$B326:$G326,13)</f>
        <v>40</v>
      </c>
      <c r="O326">
        <f>O325+COUNTIF(전체당첨내역!$B326:$G326,14)</f>
        <v>44</v>
      </c>
      <c r="P326">
        <f>P325+COUNTIF(전체당첨내역!$B326:$G326,15)</f>
        <v>41</v>
      </c>
      <c r="Q326">
        <f>Q325+COUNTIF(전체당첨내역!$B326:$G326,16)</f>
        <v>37</v>
      </c>
      <c r="R326">
        <f>R325+COUNTIF(전체당첨내역!$B326:$G326,17)</f>
        <v>48</v>
      </c>
      <c r="S326">
        <f>S325+COUNTIF(전체당첨내역!$B326:$G326,18)</f>
        <v>50</v>
      </c>
      <c r="T326">
        <f>T325+COUNTIF(전체당첨내역!$B326:$G326,19)</f>
        <v>50</v>
      </c>
      <c r="U326">
        <f>U325+COUNTIF(전체당첨내역!$B326:$G326,20)</f>
        <v>47</v>
      </c>
      <c r="V326">
        <f>V325+COUNTIF(전체당첨내역!$B326:$G326,21)</f>
        <v>43</v>
      </c>
      <c r="W326">
        <f>W325+COUNTIF(전체당첨내역!$B326:$G326,22)</f>
        <v>29</v>
      </c>
      <c r="X326">
        <f>X325+COUNTIF(전체당첨내역!$B326:$G326,23)</f>
        <v>37</v>
      </c>
      <c r="Y326">
        <f>Y325+COUNTIF(전체당첨내역!$B326:$G326,24)</f>
        <v>41</v>
      </c>
      <c r="Z326">
        <f>Z325+COUNTIF(전체당첨내역!$B326:$G326,25)</f>
        <v>46</v>
      </c>
      <c r="AA326">
        <f>AA325+COUNTIF(전체당첨내역!$B326:$G326,26)</f>
        <v>41</v>
      </c>
      <c r="AB326">
        <f>AB325+COUNTIF(전체당첨내역!$B326:$G326,27)</f>
        <v>46</v>
      </c>
      <c r="AC326">
        <f>AC325+COUNTIF(전체당첨내역!$B326:$G326,28)</f>
        <v>35</v>
      </c>
      <c r="AD326">
        <f>AD325+COUNTIF(전체당첨내역!$B326:$G326,29)</f>
        <v>36</v>
      </c>
      <c r="AE326">
        <f>AE325+COUNTIF(전체당첨내역!$B326:$G326,30)</f>
        <v>39</v>
      </c>
      <c r="AF326">
        <f>AF325+COUNTIF(전체당첨내역!$B326:$G326,31)</f>
        <v>44</v>
      </c>
      <c r="AG326">
        <f>AG325+COUNTIF(전체당첨내역!$B326:$G326,32)</f>
        <v>40</v>
      </c>
      <c r="AH326">
        <f>AH325+COUNTIF(전체당첨내역!$B326:$G326,33)</f>
        <v>46</v>
      </c>
      <c r="AI326">
        <f>AI325+COUNTIF(전체당첨내역!$B326:$G326,34)</f>
        <v>47</v>
      </c>
      <c r="AJ326">
        <f>AJ325+COUNTIF(전체당첨내역!$B326:$G326,35)</f>
        <v>43</v>
      </c>
      <c r="AK326">
        <f>AK325+COUNTIF(전체당첨내역!$B326:$G326,36)</f>
        <v>51</v>
      </c>
      <c r="AL326">
        <f>AL325+COUNTIF(전체당첨내역!$B326:$G326,37)</f>
        <v>57</v>
      </c>
      <c r="AM326">
        <f>AM325+COUNTIF(전체당첨내역!$B326:$G326,38)</f>
        <v>38</v>
      </c>
      <c r="AN326">
        <f>AN325+COUNTIF(전체당첨내역!$B326:$G326,39)</f>
        <v>46</v>
      </c>
      <c r="AO326">
        <f>AO325+COUNTIF(전체당첨내역!$B326:$G326,40)</f>
        <v>49</v>
      </c>
      <c r="AP326">
        <f>AP325+COUNTIF(전체당첨내역!$B326:$G326,41)</f>
        <v>40</v>
      </c>
      <c r="AQ326">
        <f>AQ325+COUNTIF(전체당첨내역!$B326:$G326,42)</f>
        <v>46</v>
      </c>
      <c r="AR326">
        <f>AR325+COUNTIF(전체당첨내역!$B326:$G326,43)</f>
        <v>41</v>
      </c>
      <c r="AS326">
        <f>AS325+COUNTIF(전체당첨내역!$B326:$G326,44)</f>
        <v>39</v>
      </c>
      <c r="AT326">
        <f>AT325+COUNTIF(전체당첨내역!$B326:$G326,45)</f>
        <v>49</v>
      </c>
    </row>
    <row r="327" spans="1:46" ht="16.5" customHeight="1">
      <c r="A327">
        <v>326</v>
      </c>
      <c r="B327">
        <f>B326+COUNTIF(전체당첨내역!$B327:$G327,1)</f>
        <v>47</v>
      </c>
      <c r="C327">
        <f>C326+COUNTIF(전체당첨내역!$B327:$G327,2)</f>
        <v>47</v>
      </c>
      <c r="D327">
        <f>D326+COUNTIF(전체당첨내역!$B327:$G327,3)</f>
        <v>51</v>
      </c>
      <c r="E327">
        <f>E326+COUNTIF(전체당첨내역!$B327:$G327,4)</f>
        <v>49</v>
      </c>
      <c r="F327">
        <f>F326+COUNTIF(전체당첨내역!$B327:$G327,5)</f>
        <v>45</v>
      </c>
      <c r="G327">
        <f>G326+COUNTIF(전체당첨내역!$B327:$G327,6)</f>
        <v>40</v>
      </c>
      <c r="H327">
        <f>H326+COUNTIF(전체당첨내역!$B327:$G327,7)</f>
        <v>45</v>
      </c>
      <c r="I327">
        <f>I326+COUNTIF(전체당첨내역!$B327:$G327,8)</f>
        <v>40</v>
      </c>
      <c r="J327">
        <f>J326+COUNTIF(전체당첨내역!$B327:$G327,9)</f>
        <v>34</v>
      </c>
      <c r="K327">
        <f>K326+COUNTIF(전체당첨내역!$B327:$G327,10)</f>
        <v>42</v>
      </c>
      <c r="L327">
        <f>L326+COUNTIF(전체당첨내역!$B327:$G327,11)</f>
        <v>44</v>
      </c>
      <c r="M327">
        <f>M326+COUNTIF(전체당첨내역!$B327:$G327,12)</f>
        <v>40</v>
      </c>
      <c r="N327">
        <f>N326+COUNTIF(전체당첨내역!$B327:$G327,13)</f>
        <v>40</v>
      </c>
      <c r="O327">
        <f>O326+COUNTIF(전체당첨내역!$B327:$G327,14)</f>
        <v>44</v>
      </c>
      <c r="P327">
        <f>P326+COUNTIF(전체당첨내역!$B327:$G327,15)</f>
        <v>41</v>
      </c>
      <c r="Q327">
        <f>Q326+COUNTIF(전체당첨내역!$B327:$G327,16)</f>
        <v>38</v>
      </c>
      <c r="R327">
        <f>R326+COUNTIF(전체당첨내역!$B327:$G327,17)</f>
        <v>48</v>
      </c>
      <c r="S327">
        <f>S326+COUNTIF(전체당첨내역!$B327:$G327,18)</f>
        <v>50</v>
      </c>
      <c r="T327">
        <f>T326+COUNTIF(전체당첨내역!$B327:$G327,19)</f>
        <v>50</v>
      </c>
      <c r="U327">
        <f>U326+COUNTIF(전체당첨내역!$B327:$G327,20)</f>
        <v>47</v>
      </c>
      <c r="V327">
        <f>V326+COUNTIF(전체당첨내역!$B327:$G327,21)</f>
        <v>43</v>
      </c>
      <c r="W327">
        <f>W326+COUNTIF(전체당첨내역!$B327:$G327,22)</f>
        <v>29</v>
      </c>
      <c r="X327">
        <f>X326+COUNTIF(전체당첨내역!$B327:$G327,23)</f>
        <v>38</v>
      </c>
      <c r="Y327">
        <f>Y326+COUNTIF(전체당첨내역!$B327:$G327,24)</f>
        <v>41</v>
      </c>
      <c r="Z327">
        <f>Z326+COUNTIF(전체당첨내역!$B327:$G327,25)</f>
        <v>47</v>
      </c>
      <c r="AA327">
        <f>AA326+COUNTIF(전체당첨내역!$B327:$G327,26)</f>
        <v>41</v>
      </c>
      <c r="AB327">
        <f>AB326+COUNTIF(전체당첨내역!$B327:$G327,27)</f>
        <v>46</v>
      </c>
      <c r="AC327">
        <f>AC326+COUNTIF(전체당첨내역!$B327:$G327,28)</f>
        <v>35</v>
      </c>
      <c r="AD327">
        <f>AD326+COUNTIF(전체당첨내역!$B327:$G327,29)</f>
        <v>36</v>
      </c>
      <c r="AE327">
        <f>AE326+COUNTIF(전체당첨내역!$B327:$G327,30)</f>
        <v>39</v>
      </c>
      <c r="AF327">
        <f>AF326+COUNTIF(전체당첨내역!$B327:$G327,31)</f>
        <v>44</v>
      </c>
      <c r="AG327">
        <f>AG326+COUNTIF(전체당첨내역!$B327:$G327,32)</f>
        <v>40</v>
      </c>
      <c r="AH327">
        <f>AH326+COUNTIF(전체당첨내역!$B327:$G327,33)</f>
        <v>47</v>
      </c>
      <c r="AI327">
        <f>AI326+COUNTIF(전체당첨내역!$B327:$G327,34)</f>
        <v>47</v>
      </c>
      <c r="AJ327">
        <f>AJ326+COUNTIF(전체당첨내역!$B327:$G327,35)</f>
        <v>43</v>
      </c>
      <c r="AK327">
        <f>AK326+COUNTIF(전체당첨내역!$B327:$G327,36)</f>
        <v>52</v>
      </c>
      <c r="AL327">
        <f>AL326+COUNTIF(전체당첨내역!$B327:$G327,37)</f>
        <v>57</v>
      </c>
      <c r="AM327">
        <f>AM326+COUNTIF(전체당첨내역!$B327:$G327,38)</f>
        <v>38</v>
      </c>
      <c r="AN327">
        <f>AN326+COUNTIF(전체당첨내역!$B327:$G327,39)</f>
        <v>47</v>
      </c>
      <c r="AO327">
        <f>AO326+COUNTIF(전체당첨내역!$B327:$G327,40)</f>
        <v>49</v>
      </c>
      <c r="AP327">
        <f>AP326+COUNTIF(전체당첨내역!$B327:$G327,41)</f>
        <v>40</v>
      </c>
      <c r="AQ327">
        <f>AQ326+COUNTIF(전체당첨내역!$B327:$G327,42)</f>
        <v>46</v>
      </c>
      <c r="AR327">
        <f>AR326+COUNTIF(전체당첨내역!$B327:$G327,43)</f>
        <v>41</v>
      </c>
      <c r="AS327">
        <f>AS326+COUNTIF(전체당첨내역!$B327:$G327,44)</f>
        <v>39</v>
      </c>
      <c r="AT327">
        <f>AT326+COUNTIF(전체당첨내역!$B327:$G327,45)</f>
        <v>49</v>
      </c>
    </row>
    <row r="328" spans="1:46" ht="16.5" customHeight="1">
      <c r="A328">
        <v>327</v>
      </c>
      <c r="B328">
        <f>B327+COUNTIF(전체당첨내역!$B328:$G328,1)</f>
        <v>47</v>
      </c>
      <c r="C328">
        <f>C327+COUNTIF(전체당첨내역!$B328:$G328,2)</f>
        <v>47</v>
      </c>
      <c r="D328">
        <f>D327+COUNTIF(전체당첨내역!$B328:$G328,3)</f>
        <v>51</v>
      </c>
      <c r="E328">
        <f>E327+COUNTIF(전체당첨내역!$B328:$G328,4)</f>
        <v>49</v>
      </c>
      <c r="F328">
        <f>F327+COUNTIF(전체당첨내역!$B328:$G328,5)</f>
        <v>45</v>
      </c>
      <c r="G328">
        <f>G327+COUNTIF(전체당첨내역!$B328:$G328,6)</f>
        <v>41</v>
      </c>
      <c r="H328">
        <f>H327+COUNTIF(전체당첨내역!$B328:$G328,7)</f>
        <v>45</v>
      </c>
      <c r="I328">
        <f>I327+COUNTIF(전체당첨내역!$B328:$G328,8)</f>
        <v>40</v>
      </c>
      <c r="J328">
        <f>J327+COUNTIF(전체당첨내역!$B328:$G328,9)</f>
        <v>34</v>
      </c>
      <c r="K328">
        <f>K327+COUNTIF(전체당첨내역!$B328:$G328,10)</f>
        <v>42</v>
      </c>
      <c r="L328">
        <f>L327+COUNTIF(전체당첨내역!$B328:$G328,11)</f>
        <v>44</v>
      </c>
      <c r="M328">
        <f>M327+COUNTIF(전체당첨내역!$B328:$G328,12)</f>
        <v>41</v>
      </c>
      <c r="N328">
        <f>N327+COUNTIF(전체당첨내역!$B328:$G328,13)</f>
        <v>41</v>
      </c>
      <c r="O328">
        <f>O327+COUNTIF(전체당첨내역!$B328:$G328,14)</f>
        <v>44</v>
      </c>
      <c r="P328">
        <f>P327+COUNTIF(전체당첨내역!$B328:$G328,15)</f>
        <v>41</v>
      </c>
      <c r="Q328">
        <f>Q327+COUNTIF(전체당첨내역!$B328:$G328,16)</f>
        <v>38</v>
      </c>
      <c r="R328">
        <f>R327+COUNTIF(전체당첨내역!$B328:$G328,17)</f>
        <v>49</v>
      </c>
      <c r="S328">
        <f>S327+COUNTIF(전체당첨내역!$B328:$G328,18)</f>
        <v>50</v>
      </c>
      <c r="T328">
        <f>T327+COUNTIF(전체당첨내역!$B328:$G328,19)</f>
        <v>50</v>
      </c>
      <c r="U328">
        <f>U327+COUNTIF(전체당첨내역!$B328:$G328,20)</f>
        <v>47</v>
      </c>
      <c r="V328">
        <f>V327+COUNTIF(전체당첨내역!$B328:$G328,21)</f>
        <v>43</v>
      </c>
      <c r="W328">
        <f>W327+COUNTIF(전체당첨내역!$B328:$G328,22)</f>
        <v>29</v>
      </c>
      <c r="X328">
        <f>X327+COUNTIF(전체당첨내역!$B328:$G328,23)</f>
        <v>38</v>
      </c>
      <c r="Y328">
        <f>Y327+COUNTIF(전체당첨내역!$B328:$G328,24)</f>
        <v>41</v>
      </c>
      <c r="Z328">
        <f>Z327+COUNTIF(전체당첨내역!$B328:$G328,25)</f>
        <v>47</v>
      </c>
      <c r="AA328">
        <f>AA327+COUNTIF(전체당첨내역!$B328:$G328,26)</f>
        <v>41</v>
      </c>
      <c r="AB328">
        <f>AB327+COUNTIF(전체당첨내역!$B328:$G328,27)</f>
        <v>46</v>
      </c>
      <c r="AC328">
        <f>AC327+COUNTIF(전체당첨내역!$B328:$G328,28)</f>
        <v>35</v>
      </c>
      <c r="AD328">
        <f>AD327+COUNTIF(전체당첨내역!$B328:$G328,29)</f>
        <v>36</v>
      </c>
      <c r="AE328">
        <f>AE327+COUNTIF(전체당첨내역!$B328:$G328,30)</f>
        <v>39</v>
      </c>
      <c r="AF328">
        <f>AF327+COUNTIF(전체당첨내역!$B328:$G328,31)</f>
        <v>44</v>
      </c>
      <c r="AG328">
        <f>AG327+COUNTIF(전체당첨내역!$B328:$G328,32)</f>
        <v>41</v>
      </c>
      <c r="AH328">
        <f>AH327+COUNTIF(전체당첨내역!$B328:$G328,33)</f>
        <v>47</v>
      </c>
      <c r="AI328">
        <f>AI327+COUNTIF(전체당첨내역!$B328:$G328,34)</f>
        <v>47</v>
      </c>
      <c r="AJ328">
        <f>AJ327+COUNTIF(전체당첨내역!$B328:$G328,35)</f>
        <v>43</v>
      </c>
      <c r="AK328">
        <f>AK327+COUNTIF(전체당첨내역!$B328:$G328,36)</f>
        <v>52</v>
      </c>
      <c r="AL328">
        <f>AL327+COUNTIF(전체당첨내역!$B328:$G328,37)</f>
        <v>57</v>
      </c>
      <c r="AM328">
        <f>AM327+COUNTIF(전체당첨내역!$B328:$G328,38)</f>
        <v>38</v>
      </c>
      <c r="AN328">
        <f>AN327+COUNTIF(전체당첨내역!$B328:$G328,39)</f>
        <v>47</v>
      </c>
      <c r="AO328">
        <f>AO327+COUNTIF(전체당첨내역!$B328:$G328,40)</f>
        <v>49</v>
      </c>
      <c r="AP328">
        <f>AP327+COUNTIF(전체당첨내역!$B328:$G328,41)</f>
        <v>40</v>
      </c>
      <c r="AQ328">
        <f>AQ327+COUNTIF(전체당첨내역!$B328:$G328,42)</f>
        <v>46</v>
      </c>
      <c r="AR328">
        <f>AR327+COUNTIF(전체당첨내역!$B328:$G328,43)</f>
        <v>41</v>
      </c>
      <c r="AS328">
        <f>AS327+COUNTIF(전체당첨내역!$B328:$G328,44)</f>
        <v>40</v>
      </c>
      <c r="AT328">
        <f>AT327+COUNTIF(전체당첨내역!$B328:$G328,45)</f>
        <v>49</v>
      </c>
    </row>
    <row r="329" spans="1:46" ht="16.5" customHeight="1">
      <c r="A329">
        <v>328</v>
      </c>
      <c r="B329">
        <f>B328+COUNTIF(전체당첨내역!$B329:$G329,1)</f>
        <v>48</v>
      </c>
      <c r="C329">
        <f>C328+COUNTIF(전체당첨내역!$B329:$G329,2)</f>
        <v>47</v>
      </c>
      <c r="D329">
        <f>D328+COUNTIF(전체당첨내역!$B329:$G329,3)</f>
        <v>51</v>
      </c>
      <c r="E329">
        <f>E328+COUNTIF(전체당첨내역!$B329:$G329,4)</f>
        <v>49</v>
      </c>
      <c r="F329">
        <f>F328+COUNTIF(전체당첨내역!$B329:$G329,5)</f>
        <v>45</v>
      </c>
      <c r="G329">
        <f>G328+COUNTIF(전체당첨내역!$B329:$G329,6)</f>
        <v>42</v>
      </c>
      <c r="H329">
        <f>H328+COUNTIF(전체당첨내역!$B329:$G329,7)</f>
        <v>45</v>
      </c>
      <c r="I329">
        <f>I328+COUNTIF(전체당첨내역!$B329:$G329,8)</f>
        <v>40</v>
      </c>
      <c r="J329">
        <f>J328+COUNTIF(전체당첨내역!$B329:$G329,9)</f>
        <v>35</v>
      </c>
      <c r="K329">
        <f>K328+COUNTIF(전체당첨내역!$B329:$G329,10)</f>
        <v>42</v>
      </c>
      <c r="L329">
        <f>L328+COUNTIF(전체당첨내역!$B329:$G329,11)</f>
        <v>44</v>
      </c>
      <c r="M329">
        <f>M328+COUNTIF(전체당첨내역!$B329:$G329,12)</f>
        <v>41</v>
      </c>
      <c r="N329">
        <f>N328+COUNTIF(전체당첨내역!$B329:$G329,13)</f>
        <v>41</v>
      </c>
      <c r="O329">
        <f>O328+COUNTIF(전체당첨내역!$B329:$G329,14)</f>
        <v>44</v>
      </c>
      <c r="P329">
        <f>P328+COUNTIF(전체당첨내역!$B329:$G329,15)</f>
        <v>41</v>
      </c>
      <c r="Q329">
        <f>Q328+COUNTIF(전체당첨내역!$B329:$G329,16)</f>
        <v>39</v>
      </c>
      <c r="R329">
        <f>R328+COUNTIF(전체당첨내역!$B329:$G329,17)</f>
        <v>50</v>
      </c>
      <c r="S329">
        <f>S328+COUNTIF(전체당첨내역!$B329:$G329,18)</f>
        <v>50</v>
      </c>
      <c r="T329">
        <f>T328+COUNTIF(전체당첨내역!$B329:$G329,19)</f>
        <v>50</v>
      </c>
      <c r="U329">
        <f>U328+COUNTIF(전체당첨내역!$B329:$G329,20)</f>
        <v>47</v>
      </c>
      <c r="V329">
        <f>V328+COUNTIF(전체당첨내역!$B329:$G329,21)</f>
        <v>43</v>
      </c>
      <c r="W329">
        <f>W328+COUNTIF(전체당첨내역!$B329:$G329,22)</f>
        <v>29</v>
      </c>
      <c r="X329">
        <f>X328+COUNTIF(전체당첨내역!$B329:$G329,23)</f>
        <v>38</v>
      </c>
      <c r="Y329">
        <f>Y328+COUNTIF(전체당첨내역!$B329:$G329,24)</f>
        <v>41</v>
      </c>
      <c r="Z329">
        <f>Z328+COUNTIF(전체당첨내역!$B329:$G329,25)</f>
        <v>47</v>
      </c>
      <c r="AA329">
        <f>AA328+COUNTIF(전체당첨내역!$B329:$G329,26)</f>
        <v>41</v>
      </c>
      <c r="AB329">
        <f>AB328+COUNTIF(전체당첨내역!$B329:$G329,27)</f>
        <v>46</v>
      </c>
      <c r="AC329">
        <f>AC328+COUNTIF(전체당첨내역!$B329:$G329,28)</f>
        <v>36</v>
      </c>
      <c r="AD329">
        <f>AD328+COUNTIF(전체당첨내역!$B329:$G329,29)</f>
        <v>36</v>
      </c>
      <c r="AE329">
        <f>AE328+COUNTIF(전체당첨내역!$B329:$G329,30)</f>
        <v>39</v>
      </c>
      <c r="AF329">
        <f>AF328+COUNTIF(전체당첨내역!$B329:$G329,31)</f>
        <v>44</v>
      </c>
      <c r="AG329">
        <f>AG328+COUNTIF(전체당첨내역!$B329:$G329,32)</f>
        <v>41</v>
      </c>
      <c r="AH329">
        <f>AH328+COUNTIF(전체당첨내역!$B329:$G329,33)</f>
        <v>47</v>
      </c>
      <c r="AI329">
        <f>AI328+COUNTIF(전체당첨내역!$B329:$G329,34)</f>
        <v>47</v>
      </c>
      <c r="AJ329">
        <f>AJ328+COUNTIF(전체당첨내역!$B329:$G329,35)</f>
        <v>43</v>
      </c>
      <c r="AK329">
        <f>AK328+COUNTIF(전체당첨내역!$B329:$G329,36)</f>
        <v>52</v>
      </c>
      <c r="AL329">
        <f>AL328+COUNTIF(전체당첨내역!$B329:$G329,37)</f>
        <v>57</v>
      </c>
      <c r="AM329">
        <f>AM328+COUNTIF(전체당첨내역!$B329:$G329,38)</f>
        <v>38</v>
      </c>
      <c r="AN329">
        <f>AN328+COUNTIF(전체당첨내역!$B329:$G329,39)</f>
        <v>47</v>
      </c>
      <c r="AO329">
        <f>AO328+COUNTIF(전체당첨내역!$B329:$G329,40)</f>
        <v>49</v>
      </c>
      <c r="AP329">
        <f>AP328+COUNTIF(전체당첨내역!$B329:$G329,41)</f>
        <v>40</v>
      </c>
      <c r="AQ329">
        <f>AQ328+COUNTIF(전체당첨내역!$B329:$G329,42)</f>
        <v>46</v>
      </c>
      <c r="AR329">
        <f>AR328+COUNTIF(전체당첨내역!$B329:$G329,43)</f>
        <v>41</v>
      </c>
      <c r="AS329">
        <f>AS328+COUNTIF(전체당첨내역!$B329:$G329,44)</f>
        <v>40</v>
      </c>
      <c r="AT329">
        <f>AT328+COUNTIF(전체당첨내역!$B329:$G329,45)</f>
        <v>49</v>
      </c>
    </row>
    <row r="330" spans="1:46" ht="16.5" customHeight="1">
      <c r="A330">
        <v>329</v>
      </c>
      <c r="B330">
        <f>B329+COUNTIF(전체당첨내역!$B330:$G330,1)</f>
        <v>48</v>
      </c>
      <c r="C330">
        <f>C329+COUNTIF(전체당첨내역!$B330:$G330,2)</f>
        <v>47</v>
      </c>
      <c r="D330">
        <f>D329+COUNTIF(전체당첨내역!$B330:$G330,3)</f>
        <v>51</v>
      </c>
      <c r="E330">
        <f>E329+COUNTIF(전체당첨내역!$B330:$G330,4)</f>
        <v>49</v>
      </c>
      <c r="F330">
        <f>F329+COUNTIF(전체당첨내역!$B330:$G330,5)</f>
        <v>45</v>
      </c>
      <c r="G330">
        <f>G329+COUNTIF(전체당첨내역!$B330:$G330,6)</f>
        <v>42</v>
      </c>
      <c r="H330">
        <f>H329+COUNTIF(전체당첨내역!$B330:$G330,7)</f>
        <v>45</v>
      </c>
      <c r="I330">
        <f>I329+COUNTIF(전체당첨내역!$B330:$G330,8)</f>
        <v>40</v>
      </c>
      <c r="J330">
        <f>J329+COUNTIF(전체당첨내역!$B330:$G330,9)</f>
        <v>36</v>
      </c>
      <c r="K330">
        <f>K329+COUNTIF(전체당첨내역!$B330:$G330,10)</f>
        <v>42</v>
      </c>
      <c r="L330">
        <f>L329+COUNTIF(전체당첨내역!$B330:$G330,11)</f>
        <v>44</v>
      </c>
      <c r="M330">
        <f>M329+COUNTIF(전체당첨내역!$B330:$G330,12)</f>
        <v>41</v>
      </c>
      <c r="N330">
        <f>N329+COUNTIF(전체당첨내역!$B330:$G330,13)</f>
        <v>41</v>
      </c>
      <c r="O330">
        <f>O329+COUNTIF(전체당첨내역!$B330:$G330,14)</f>
        <v>44</v>
      </c>
      <c r="P330">
        <f>P329+COUNTIF(전체당첨내역!$B330:$G330,15)</f>
        <v>41</v>
      </c>
      <c r="Q330">
        <f>Q329+COUNTIF(전체당첨내역!$B330:$G330,16)</f>
        <v>39</v>
      </c>
      <c r="R330">
        <f>R329+COUNTIF(전체당첨내역!$B330:$G330,17)</f>
        <v>51</v>
      </c>
      <c r="S330">
        <f>S329+COUNTIF(전체당첨내역!$B330:$G330,18)</f>
        <v>50</v>
      </c>
      <c r="T330">
        <f>T329+COUNTIF(전체당첨내역!$B330:$G330,19)</f>
        <v>51</v>
      </c>
      <c r="U330">
        <f>U329+COUNTIF(전체당첨내역!$B330:$G330,20)</f>
        <v>47</v>
      </c>
      <c r="V330">
        <f>V329+COUNTIF(전체당첨내역!$B330:$G330,21)</f>
        <v>43</v>
      </c>
      <c r="W330">
        <f>W329+COUNTIF(전체당첨내역!$B330:$G330,22)</f>
        <v>29</v>
      </c>
      <c r="X330">
        <f>X329+COUNTIF(전체당첨내역!$B330:$G330,23)</f>
        <v>38</v>
      </c>
      <c r="Y330">
        <f>Y329+COUNTIF(전체당첨내역!$B330:$G330,24)</f>
        <v>41</v>
      </c>
      <c r="Z330">
        <f>Z329+COUNTIF(전체당첨내역!$B330:$G330,25)</f>
        <v>47</v>
      </c>
      <c r="AA330">
        <f>AA329+COUNTIF(전체당첨내역!$B330:$G330,26)</f>
        <v>41</v>
      </c>
      <c r="AB330">
        <f>AB329+COUNTIF(전체당첨내역!$B330:$G330,27)</f>
        <v>46</v>
      </c>
      <c r="AC330">
        <f>AC329+COUNTIF(전체당첨내역!$B330:$G330,28)</f>
        <v>36</v>
      </c>
      <c r="AD330">
        <f>AD329+COUNTIF(전체당첨내역!$B330:$G330,29)</f>
        <v>36</v>
      </c>
      <c r="AE330">
        <f>AE329+COUNTIF(전체당첨내역!$B330:$G330,30)</f>
        <v>40</v>
      </c>
      <c r="AF330">
        <f>AF329+COUNTIF(전체당첨내역!$B330:$G330,31)</f>
        <v>44</v>
      </c>
      <c r="AG330">
        <f>AG329+COUNTIF(전체당첨내역!$B330:$G330,32)</f>
        <v>41</v>
      </c>
      <c r="AH330">
        <f>AH329+COUNTIF(전체당첨내역!$B330:$G330,33)</f>
        <v>47</v>
      </c>
      <c r="AI330">
        <f>AI329+COUNTIF(전체당첨내역!$B330:$G330,34)</f>
        <v>47</v>
      </c>
      <c r="AJ330">
        <f>AJ329+COUNTIF(전체당첨내역!$B330:$G330,35)</f>
        <v>44</v>
      </c>
      <c r="AK330">
        <f>AK329+COUNTIF(전체당첨내역!$B330:$G330,36)</f>
        <v>52</v>
      </c>
      <c r="AL330">
        <f>AL329+COUNTIF(전체당첨내역!$B330:$G330,37)</f>
        <v>57</v>
      </c>
      <c r="AM330">
        <f>AM329+COUNTIF(전체당첨내역!$B330:$G330,38)</f>
        <v>38</v>
      </c>
      <c r="AN330">
        <f>AN329+COUNTIF(전체당첨내역!$B330:$G330,39)</f>
        <v>47</v>
      </c>
      <c r="AO330">
        <f>AO329+COUNTIF(전체당첨내역!$B330:$G330,40)</f>
        <v>49</v>
      </c>
      <c r="AP330">
        <f>AP329+COUNTIF(전체당첨내역!$B330:$G330,41)</f>
        <v>40</v>
      </c>
      <c r="AQ330">
        <f>AQ329+COUNTIF(전체당첨내역!$B330:$G330,42)</f>
        <v>47</v>
      </c>
      <c r="AR330">
        <f>AR329+COUNTIF(전체당첨내역!$B330:$G330,43)</f>
        <v>41</v>
      </c>
      <c r="AS330">
        <f>AS329+COUNTIF(전체당첨내역!$B330:$G330,44)</f>
        <v>40</v>
      </c>
      <c r="AT330">
        <f>AT329+COUNTIF(전체당첨내역!$B330:$G330,45)</f>
        <v>49</v>
      </c>
    </row>
    <row r="331" spans="1:46" ht="16.5" customHeight="1">
      <c r="A331">
        <v>330</v>
      </c>
      <c r="B331">
        <f>B330+COUNTIF(전체당첨내역!$B331:$G331,1)</f>
        <v>48</v>
      </c>
      <c r="C331">
        <f>C330+COUNTIF(전체당첨내역!$B331:$G331,2)</f>
        <v>47</v>
      </c>
      <c r="D331">
        <f>D330+COUNTIF(전체당첨내역!$B331:$G331,3)</f>
        <v>52</v>
      </c>
      <c r="E331">
        <f>E330+COUNTIF(전체당첨내역!$B331:$G331,4)</f>
        <v>50</v>
      </c>
      <c r="F331">
        <f>F330+COUNTIF(전체당첨내역!$B331:$G331,5)</f>
        <v>45</v>
      </c>
      <c r="G331">
        <f>G330+COUNTIF(전체당첨내역!$B331:$G331,6)</f>
        <v>42</v>
      </c>
      <c r="H331">
        <f>H330+COUNTIF(전체당첨내역!$B331:$G331,7)</f>
        <v>45</v>
      </c>
      <c r="I331">
        <f>I330+COUNTIF(전체당첨내역!$B331:$G331,8)</f>
        <v>40</v>
      </c>
      <c r="J331">
        <f>J330+COUNTIF(전체당첨내역!$B331:$G331,9)</f>
        <v>36</v>
      </c>
      <c r="K331">
        <f>K330+COUNTIF(전체당첨내역!$B331:$G331,10)</f>
        <v>42</v>
      </c>
      <c r="L331">
        <f>L330+COUNTIF(전체당첨내역!$B331:$G331,11)</f>
        <v>44</v>
      </c>
      <c r="M331">
        <f>M330+COUNTIF(전체당첨내역!$B331:$G331,12)</f>
        <v>41</v>
      </c>
      <c r="N331">
        <f>N330+COUNTIF(전체당첨내역!$B331:$G331,13)</f>
        <v>41</v>
      </c>
      <c r="O331">
        <f>O330+COUNTIF(전체당첨내역!$B331:$G331,14)</f>
        <v>44</v>
      </c>
      <c r="P331">
        <f>P330+COUNTIF(전체당첨내역!$B331:$G331,15)</f>
        <v>41</v>
      </c>
      <c r="Q331">
        <f>Q330+COUNTIF(전체당첨내역!$B331:$G331,16)</f>
        <v>40</v>
      </c>
      <c r="R331">
        <f>R330+COUNTIF(전체당첨내역!$B331:$G331,17)</f>
        <v>52</v>
      </c>
      <c r="S331">
        <f>S330+COUNTIF(전체당첨내역!$B331:$G331,18)</f>
        <v>50</v>
      </c>
      <c r="T331">
        <f>T330+COUNTIF(전체당첨내역!$B331:$G331,19)</f>
        <v>52</v>
      </c>
      <c r="U331">
        <f>U330+COUNTIF(전체당첨내역!$B331:$G331,20)</f>
        <v>48</v>
      </c>
      <c r="V331">
        <f>V330+COUNTIF(전체당첨내역!$B331:$G331,21)</f>
        <v>43</v>
      </c>
      <c r="W331">
        <f>W330+COUNTIF(전체당첨내역!$B331:$G331,22)</f>
        <v>29</v>
      </c>
      <c r="X331">
        <f>X330+COUNTIF(전체당첨내역!$B331:$G331,23)</f>
        <v>38</v>
      </c>
      <c r="Y331">
        <f>Y330+COUNTIF(전체당첨내역!$B331:$G331,24)</f>
        <v>41</v>
      </c>
      <c r="Z331">
        <f>Z330+COUNTIF(전체당첨내역!$B331:$G331,25)</f>
        <v>47</v>
      </c>
      <c r="AA331">
        <f>AA330+COUNTIF(전체당첨내역!$B331:$G331,26)</f>
        <v>41</v>
      </c>
      <c r="AB331">
        <f>AB330+COUNTIF(전체당첨내역!$B331:$G331,27)</f>
        <v>46</v>
      </c>
      <c r="AC331">
        <f>AC330+COUNTIF(전체당첨내역!$B331:$G331,28)</f>
        <v>36</v>
      </c>
      <c r="AD331">
        <f>AD330+COUNTIF(전체당첨내역!$B331:$G331,29)</f>
        <v>36</v>
      </c>
      <c r="AE331">
        <f>AE330+COUNTIF(전체당첨내역!$B331:$G331,30)</f>
        <v>40</v>
      </c>
      <c r="AF331">
        <f>AF330+COUNTIF(전체당첨내역!$B331:$G331,31)</f>
        <v>44</v>
      </c>
      <c r="AG331">
        <f>AG330+COUNTIF(전체당첨내역!$B331:$G331,32)</f>
        <v>41</v>
      </c>
      <c r="AH331">
        <f>AH330+COUNTIF(전체당첨내역!$B331:$G331,33)</f>
        <v>47</v>
      </c>
      <c r="AI331">
        <f>AI330+COUNTIF(전체당첨내역!$B331:$G331,34)</f>
        <v>47</v>
      </c>
      <c r="AJ331">
        <f>AJ330+COUNTIF(전체당첨내역!$B331:$G331,35)</f>
        <v>44</v>
      </c>
      <c r="AK331">
        <f>AK330+COUNTIF(전체당첨내역!$B331:$G331,36)</f>
        <v>52</v>
      </c>
      <c r="AL331">
        <f>AL330+COUNTIF(전체당첨내역!$B331:$G331,37)</f>
        <v>57</v>
      </c>
      <c r="AM331">
        <f>AM330+COUNTIF(전체당첨내역!$B331:$G331,38)</f>
        <v>38</v>
      </c>
      <c r="AN331">
        <f>AN330+COUNTIF(전체당첨내역!$B331:$G331,39)</f>
        <v>47</v>
      </c>
      <c r="AO331">
        <f>AO330+COUNTIF(전체당첨내역!$B331:$G331,40)</f>
        <v>49</v>
      </c>
      <c r="AP331">
        <f>AP330+COUNTIF(전체당첨내역!$B331:$G331,41)</f>
        <v>40</v>
      </c>
      <c r="AQ331">
        <f>AQ330+COUNTIF(전체당첨내역!$B331:$G331,42)</f>
        <v>47</v>
      </c>
      <c r="AR331">
        <f>AR330+COUNTIF(전체당첨내역!$B331:$G331,43)</f>
        <v>41</v>
      </c>
      <c r="AS331">
        <f>AS330+COUNTIF(전체당첨내역!$B331:$G331,44)</f>
        <v>40</v>
      </c>
      <c r="AT331">
        <f>AT330+COUNTIF(전체당첨내역!$B331:$G331,45)</f>
        <v>49</v>
      </c>
    </row>
    <row r="332" spans="1:46" ht="16.5" customHeight="1">
      <c r="A332">
        <v>331</v>
      </c>
      <c r="B332">
        <f>B331+COUNTIF(전체당첨내역!$B332:$G332,1)</f>
        <v>48</v>
      </c>
      <c r="C332">
        <f>C331+COUNTIF(전체당첨내역!$B332:$G332,2)</f>
        <v>47</v>
      </c>
      <c r="D332">
        <f>D331+COUNTIF(전체당첨내역!$B332:$G332,3)</f>
        <v>52</v>
      </c>
      <c r="E332">
        <f>E331+COUNTIF(전체당첨내역!$B332:$G332,4)</f>
        <v>51</v>
      </c>
      <c r="F332">
        <f>F331+COUNTIF(전체당첨내역!$B332:$G332,5)</f>
        <v>45</v>
      </c>
      <c r="G332">
        <f>G331+COUNTIF(전체당첨내역!$B332:$G332,6)</f>
        <v>42</v>
      </c>
      <c r="H332">
        <f>H331+COUNTIF(전체당첨내역!$B332:$G332,7)</f>
        <v>45</v>
      </c>
      <c r="I332">
        <f>I331+COUNTIF(전체당첨내역!$B332:$G332,8)</f>
        <v>40</v>
      </c>
      <c r="J332">
        <f>J331+COUNTIF(전체당첨내역!$B332:$G332,9)</f>
        <v>37</v>
      </c>
      <c r="K332">
        <f>K331+COUNTIF(전체당첨내역!$B332:$G332,10)</f>
        <v>42</v>
      </c>
      <c r="L332">
        <f>L331+COUNTIF(전체당첨내역!$B332:$G332,11)</f>
        <v>44</v>
      </c>
      <c r="M332">
        <f>M331+COUNTIF(전체당첨내역!$B332:$G332,12)</f>
        <v>41</v>
      </c>
      <c r="N332">
        <f>N331+COUNTIF(전체당첨내역!$B332:$G332,13)</f>
        <v>41</v>
      </c>
      <c r="O332">
        <f>O331+COUNTIF(전체당첨내역!$B332:$G332,14)</f>
        <v>45</v>
      </c>
      <c r="P332">
        <f>P331+COUNTIF(전체당첨내역!$B332:$G332,15)</f>
        <v>41</v>
      </c>
      <c r="Q332">
        <f>Q331+COUNTIF(전체당첨내역!$B332:$G332,16)</f>
        <v>40</v>
      </c>
      <c r="R332">
        <f>R331+COUNTIF(전체당첨내역!$B332:$G332,17)</f>
        <v>52</v>
      </c>
      <c r="S332">
        <f>S331+COUNTIF(전체당첨내역!$B332:$G332,18)</f>
        <v>50</v>
      </c>
      <c r="T332">
        <f>T331+COUNTIF(전체당첨내역!$B332:$G332,19)</f>
        <v>52</v>
      </c>
      <c r="U332">
        <f>U331+COUNTIF(전체당첨내역!$B332:$G332,20)</f>
        <v>48</v>
      </c>
      <c r="V332">
        <f>V331+COUNTIF(전체당첨내역!$B332:$G332,21)</f>
        <v>43</v>
      </c>
      <c r="W332">
        <f>W331+COUNTIF(전체당첨내역!$B332:$G332,22)</f>
        <v>29</v>
      </c>
      <c r="X332">
        <f>X331+COUNTIF(전체당첨내역!$B332:$G332,23)</f>
        <v>38</v>
      </c>
      <c r="Y332">
        <f>Y331+COUNTIF(전체당첨내역!$B332:$G332,24)</f>
        <v>41</v>
      </c>
      <c r="Z332">
        <f>Z331+COUNTIF(전체당첨내역!$B332:$G332,25)</f>
        <v>47</v>
      </c>
      <c r="AA332">
        <f>AA331+COUNTIF(전체당첨내역!$B332:$G332,26)</f>
        <v>42</v>
      </c>
      <c r="AB332">
        <f>AB331+COUNTIF(전체당첨내역!$B332:$G332,27)</f>
        <v>46</v>
      </c>
      <c r="AC332">
        <f>AC331+COUNTIF(전체당첨내역!$B332:$G332,28)</f>
        <v>36</v>
      </c>
      <c r="AD332">
        <f>AD331+COUNTIF(전체당첨내역!$B332:$G332,29)</f>
        <v>36</v>
      </c>
      <c r="AE332">
        <f>AE331+COUNTIF(전체당첨내역!$B332:$G332,30)</f>
        <v>40</v>
      </c>
      <c r="AF332">
        <f>AF331+COUNTIF(전체당첨내역!$B332:$G332,31)</f>
        <v>45</v>
      </c>
      <c r="AG332">
        <f>AG331+COUNTIF(전체당첨내역!$B332:$G332,32)</f>
        <v>41</v>
      </c>
      <c r="AH332">
        <f>AH331+COUNTIF(전체당첨내역!$B332:$G332,33)</f>
        <v>47</v>
      </c>
      <c r="AI332">
        <f>AI331+COUNTIF(전체당첨내역!$B332:$G332,34)</f>
        <v>47</v>
      </c>
      <c r="AJ332">
        <f>AJ331+COUNTIF(전체당첨내역!$B332:$G332,35)</f>
        <v>44</v>
      </c>
      <c r="AK332">
        <f>AK331+COUNTIF(전체당첨내역!$B332:$G332,36)</f>
        <v>52</v>
      </c>
      <c r="AL332">
        <f>AL331+COUNTIF(전체당첨내역!$B332:$G332,37)</f>
        <v>57</v>
      </c>
      <c r="AM332">
        <f>AM331+COUNTIF(전체당첨내역!$B332:$G332,38)</f>
        <v>38</v>
      </c>
      <c r="AN332">
        <f>AN331+COUNTIF(전체당첨내역!$B332:$G332,39)</f>
        <v>47</v>
      </c>
      <c r="AO332">
        <f>AO331+COUNTIF(전체당첨내역!$B332:$G332,40)</f>
        <v>49</v>
      </c>
      <c r="AP332">
        <f>AP331+COUNTIF(전체당첨내역!$B332:$G332,41)</f>
        <v>40</v>
      </c>
      <c r="AQ332">
        <f>AQ331+COUNTIF(전체당첨내역!$B332:$G332,42)</f>
        <v>47</v>
      </c>
      <c r="AR332">
        <f>AR331+COUNTIF(전체당첨내역!$B332:$G332,43)</f>
        <v>41</v>
      </c>
      <c r="AS332">
        <f>AS331+COUNTIF(전체당첨내역!$B332:$G332,44)</f>
        <v>41</v>
      </c>
      <c r="AT332">
        <f>AT331+COUNTIF(전체당첨내역!$B332:$G332,45)</f>
        <v>49</v>
      </c>
    </row>
    <row r="333" spans="1:46" ht="16.5" customHeight="1">
      <c r="A333">
        <v>332</v>
      </c>
      <c r="B333">
        <f>B332+COUNTIF(전체당첨내역!$B333:$G333,1)</f>
        <v>48</v>
      </c>
      <c r="C333">
        <f>C332+COUNTIF(전체당첨내역!$B333:$G333,2)</f>
        <v>47</v>
      </c>
      <c r="D333">
        <f>D332+COUNTIF(전체당첨내역!$B333:$G333,3)</f>
        <v>52</v>
      </c>
      <c r="E333">
        <f>E332+COUNTIF(전체당첨내역!$B333:$G333,4)</f>
        <v>51</v>
      </c>
      <c r="F333">
        <f>F332+COUNTIF(전체당첨내역!$B333:$G333,5)</f>
        <v>45</v>
      </c>
      <c r="G333">
        <f>G332+COUNTIF(전체당첨내역!$B333:$G333,6)</f>
        <v>42</v>
      </c>
      <c r="H333">
        <f>H332+COUNTIF(전체당첨내역!$B333:$G333,7)</f>
        <v>45</v>
      </c>
      <c r="I333">
        <f>I332+COUNTIF(전체당첨내역!$B333:$G333,8)</f>
        <v>40</v>
      </c>
      <c r="J333">
        <f>J332+COUNTIF(전체당첨내역!$B333:$G333,9)</f>
        <v>37</v>
      </c>
      <c r="K333">
        <f>K332+COUNTIF(전체당첨내역!$B333:$G333,10)</f>
        <v>42</v>
      </c>
      <c r="L333">
        <f>L332+COUNTIF(전체당첨내역!$B333:$G333,11)</f>
        <v>44</v>
      </c>
      <c r="M333">
        <f>M332+COUNTIF(전체당첨내역!$B333:$G333,12)</f>
        <v>41</v>
      </c>
      <c r="N333">
        <f>N332+COUNTIF(전체당첨내역!$B333:$G333,13)</f>
        <v>41</v>
      </c>
      <c r="O333">
        <f>O332+COUNTIF(전체당첨내역!$B333:$G333,14)</f>
        <v>45</v>
      </c>
      <c r="P333">
        <f>P332+COUNTIF(전체당첨내역!$B333:$G333,15)</f>
        <v>41</v>
      </c>
      <c r="Q333">
        <f>Q332+COUNTIF(전체당첨내역!$B333:$G333,16)</f>
        <v>41</v>
      </c>
      <c r="R333">
        <f>R332+COUNTIF(전체당첨내역!$B333:$G333,17)</f>
        <v>53</v>
      </c>
      <c r="S333">
        <f>S332+COUNTIF(전체당첨내역!$B333:$G333,18)</f>
        <v>50</v>
      </c>
      <c r="T333">
        <f>T332+COUNTIF(전체당첨내역!$B333:$G333,19)</f>
        <v>52</v>
      </c>
      <c r="U333">
        <f>U332+COUNTIF(전체당첨내역!$B333:$G333,20)</f>
        <v>48</v>
      </c>
      <c r="V333">
        <f>V332+COUNTIF(전체당첨내역!$B333:$G333,21)</f>
        <v>43</v>
      </c>
      <c r="W333">
        <f>W332+COUNTIF(전체당첨내역!$B333:$G333,22)</f>
        <v>29</v>
      </c>
      <c r="X333">
        <f>X332+COUNTIF(전체당첨내역!$B333:$G333,23)</f>
        <v>38</v>
      </c>
      <c r="Y333">
        <f>Y332+COUNTIF(전체당첨내역!$B333:$G333,24)</f>
        <v>41</v>
      </c>
      <c r="Z333">
        <f>Z332+COUNTIF(전체당첨내역!$B333:$G333,25)</f>
        <v>47</v>
      </c>
      <c r="AA333">
        <f>AA332+COUNTIF(전체당첨내역!$B333:$G333,26)</f>
        <v>42</v>
      </c>
      <c r="AB333">
        <f>AB332+COUNTIF(전체당첨내역!$B333:$G333,27)</f>
        <v>46</v>
      </c>
      <c r="AC333">
        <f>AC332+COUNTIF(전체당첨내역!$B333:$G333,28)</f>
        <v>36</v>
      </c>
      <c r="AD333">
        <f>AD332+COUNTIF(전체당첨내역!$B333:$G333,29)</f>
        <v>36</v>
      </c>
      <c r="AE333">
        <f>AE332+COUNTIF(전체당첨내역!$B333:$G333,30)</f>
        <v>40</v>
      </c>
      <c r="AF333">
        <f>AF332+COUNTIF(전체당첨내역!$B333:$G333,31)</f>
        <v>45</v>
      </c>
      <c r="AG333">
        <f>AG332+COUNTIF(전체당첨내역!$B333:$G333,32)</f>
        <v>41</v>
      </c>
      <c r="AH333">
        <f>AH332+COUNTIF(전체당첨내역!$B333:$G333,33)</f>
        <v>47</v>
      </c>
      <c r="AI333">
        <f>AI332+COUNTIF(전체당첨내역!$B333:$G333,34)</f>
        <v>48</v>
      </c>
      <c r="AJ333">
        <f>AJ332+COUNTIF(전체당첨내역!$B333:$G333,35)</f>
        <v>44</v>
      </c>
      <c r="AK333">
        <f>AK332+COUNTIF(전체당첨내역!$B333:$G333,36)</f>
        <v>53</v>
      </c>
      <c r="AL333">
        <f>AL332+COUNTIF(전체당첨내역!$B333:$G333,37)</f>
        <v>57</v>
      </c>
      <c r="AM333">
        <f>AM332+COUNTIF(전체당첨내역!$B333:$G333,38)</f>
        <v>38</v>
      </c>
      <c r="AN333">
        <f>AN332+COUNTIF(전체당첨내역!$B333:$G333,39)</f>
        <v>47</v>
      </c>
      <c r="AO333">
        <f>AO332+COUNTIF(전체당첨내역!$B333:$G333,40)</f>
        <v>49</v>
      </c>
      <c r="AP333">
        <f>AP332+COUNTIF(전체당첨내역!$B333:$G333,41)</f>
        <v>40</v>
      </c>
      <c r="AQ333">
        <f>AQ332+COUNTIF(전체당첨내역!$B333:$G333,42)</f>
        <v>48</v>
      </c>
      <c r="AR333">
        <f>AR332+COUNTIF(전체당첨내역!$B333:$G333,43)</f>
        <v>41</v>
      </c>
      <c r="AS333">
        <f>AS332+COUNTIF(전체당첨내역!$B333:$G333,44)</f>
        <v>41</v>
      </c>
      <c r="AT333">
        <f>AT332+COUNTIF(전체당첨내역!$B333:$G333,45)</f>
        <v>50</v>
      </c>
    </row>
    <row r="334" spans="1:46" ht="16.5" customHeight="1">
      <c r="A334">
        <v>333</v>
      </c>
      <c r="B334">
        <f>B333+COUNTIF(전체당첨내역!$B334:$G334,1)</f>
        <v>48</v>
      </c>
      <c r="C334">
        <f>C333+COUNTIF(전체당첨내역!$B334:$G334,2)</f>
        <v>47</v>
      </c>
      <c r="D334">
        <f>D333+COUNTIF(전체당첨내역!$B334:$G334,3)</f>
        <v>52</v>
      </c>
      <c r="E334">
        <f>E333+COUNTIF(전체당첨내역!$B334:$G334,4)</f>
        <v>51</v>
      </c>
      <c r="F334">
        <f>F333+COUNTIF(전체당첨내역!$B334:$G334,5)</f>
        <v>46</v>
      </c>
      <c r="G334">
        <f>G333+COUNTIF(전체당첨내역!$B334:$G334,6)</f>
        <v>42</v>
      </c>
      <c r="H334">
        <f>H333+COUNTIF(전체당첨내역!$B334:$G334,7)</f>
        <v>45</v>
      </c>
      <c r="I334">
        <f>I333+COUNTIF(전체당첨내역!$B334:$G334,8)</f>
        <v>40</v>
      </c>
      <c r="J334">
        <f>J333+COUNTIF(전체당첨내역!$B334:$G334,9)</f>
        <v>37</v>
      </c>
      <c r="K334">
        <f>K333+COUNTIF(전체당첨내역!$B334:$G334,10)</f>
        <v>42</v>
      </c>
      <c r="L334">
        <f>L333+COUNTIF(전체당첨내역!$B334:$G334,11)</f>
        <v>44</v>
      </c>
      <c r="M334">
        <f>M333+COUNTIF(전체당첨내역!$B334:$G334,12)</f>
        <v>41</v>
      </c>
      <c r="N334">
        <f>N333+COUNTIF(전체당첨내역!$B334:$G334,13)</f>
        <v>41</v>
      </c>
      <c r="O334">
        <f>O333+COUNTIF(전체당첨내역!$B334:$G334,14)</f>
        <v>46</v>
      </c>
      <c r="P334">
        <f>P333+COUNTIF(전체당첨내역!$B334:$G334,15)</f>
        <v>41</v>
      </c>
      <c r="Q334">
        <f>Q333+COUNTIF(전체당첨내역!$B334:$G334,16)</f>
        <v>41</v>
      </c>
      <c r="R334">
        <f>R333+COUNTIF(전체당첨내역!$B334:$G334,17)</f>
        <v>53</v>
      </c>
      <c r="S334">
        <f>S333+COUNTIF(전체당첨내역!$B334:$G334,18)</f>
        <v>50</v>
      </c>
      <c r="T334">
        <f>T333+COUNTIF(전체당첨내역!$B334:$G334,19)</f>
        <v>52</v>
      </c>
      <c r="U334">
        <f>U333+COUNTIF(전체당첨내역!$B334:$G334,20)</f>
        <v>48</v>
      </c>
      <c r="V334">
        <f>V333+COUNTIF(전체당첨내역!$B334:$G334,21)</f>
        <v>43</v>
      </c>
      <c r="W334">
        <f>W333+COUNTIF(전체당첨내역!$B334:$G334,22)</f>
        <v>29</v>
      </c>
      <c r="X334">
        <f>X333+COUNTIF(전체당첨내역!$B334:$G334,23)</f>
        <v>38</v>
      </c>
      <c r="Y334">
        <f>Y333+COUNTIF(전체당첨내역!$B334:$G334,24)</f>
        <v>41</v>
      </c>
      <c r="Z334">
        <f>Z333+COUNTIF(전체당첨내역!$B334:$G334,25)</f>
        <v>47</v>
      </c>
      <c r="AA334">
        <f>AA333+COUNTIF(전체당첨내역!$B334:$G334,26)</f>
        <v>42</v>
      </c>
      <c r="AB334">
        <f>AB333+COUNTIF(전체당첨내역!$B334:$G334,27)</f>
        <v>47</v>
      </c>
      <c r="AC334">
        <f>AC333+COUNTIF(전체당첨내역!$B334:$G334,28)</f>
        <v>36</v>
      </c>
      <c r="AD334">
        <f>AD333+COUNTIF(전체당첨내역!$B334:$G334,29)</f>
        <v>36</v>
      </c>
      <c r="AE334">
        <f>AE333+COUNTIF(전체당첨내역!$B334:$G334,30)</f>
        <v>41</v>
      </c>
      <c r="AF334">
        <f>AF333+COUNTIF(전체당첨내역!$B334:$G334,31)</f>
        <v>45</v>
      </c>
      <c r="AG334">
        <f>AG333+COUNTIF(전체당첨내역!$B334:$G334,32)</f>
        <v>41</v>
      </c>
      <c r="AH334">
        <f>AH333+COUNTIF(전체당첨내역!$B334:$G334,33)</f>
        <v>47</v>
      </c>
      <c r="AI334">
        <f>AI333+COUNTIF(전체당첨내역!$B334:$G334,34)</f>
        <v>48</v>
      </c>
      <c r="AJ334">
        <f>AJ333+COUNTIF(전체당첨내역!$B334:$G334,35)</f>
        <v>44</v>
      </c>
      <c r="AK334">
        <f>AK333+COUNTIF(전체당첨내역!$B334:$G334,36)</f>
        <v>53</v>
      </c>
      <c r="AL334">
        <f>AL333+COUNTIF(전체당첨내역!$B334:$G334,37)</f>
        <v>57</v>
      </c>
      <c r="AM334">
        <f>AM333+COUNTIF(전체당첨내역!$B334:$G334,38)</f>
        <v>38</v>
      </c>
      <c r="AN334">
        <f>AN333+COUNTIF(전체당첨내역!$B334:$G334,39)</f>
        <v>48</v>
      </c>
      <c r="AO334">
        <f>AO333+COUNTIF(전체당첨내역!$B334:$G334,40)</f>
        <v>49</v>
      </c>
      <c r="AP334">
        <f>AP333+COUNTIF(전체당첨내역!$B334:$G334,41)</f>
        <v>40</v>
      </c>
      <c r="AQ334">
        <f>AQ333+COUNTIF(전체당첨내역!$B334:$G334,42)</f>
        <v>48</v>
      </c>
      <c r="AR334">
        <f>AR333+COUNTIF(전체당첨내역!$B334:$G334,43)</f>
        <v>42</v>
      </c>
      <c r="AS334">
        <f>AS333+COUNTIF(전체당첨내역!$B334:$G334,44)</f>
        <v>41</v>
      </c>
      <c r="AT334">
        <f>AT333+COUNTIF(전체당첨내역!$B334:$G334,45)</f>
        <v>50</v>
      </c>
    </row>
    <row r="335" spans="1:46" ht="16.5" customHeight="1">
      <c r="A335">
        <v>334</v>
      </c>
      <c r="B335">
        <f>B334+COUNTIF(전체당첨내역!$B335:$G335,1)</f>
        <v>48</v>
      </c>
      <c r="C335">
        <f>C334+COUNTIF(전체당첨내역!$B335:$G335,2)</f>
        <v>47</v>
      </c>
      <c r="D335">
        <f>D334+COUNTIF(전체당첨내역!$B335:$G335,3)</f>
        <v>52</v>
      </c>
      <c r="E335">
        <f>E334+COUNTIF(전체당첨내역!$B335:$G335,4)</f>
        <v>51</v>
      </c>
      <c r="F335">
        <f>F334+COUNTIF(전체당첨내역!$B335:$G335,5)</f>
        <v>46</v>
      </c>
      <c r="G335">
        <f>G334+COUNTIF(전체당첨내역!$B335:$G335,6)</f>
        <v>42</v>
      </c>
      <c r="H335">
        <f>H334+COUNTIF(전체당첨내역!$B335:$G335,7)</f>
        <v>45</v>
      </c>
      <c r="I335">
        <f>I334+COUNTIF(전체당첨내역!$B335:$G335,8)</f>
        <v>40</v>
      </c>
      <c r="J335">
        <f>J334+COUNTIF(전체당첨내역!$B335:$G335,9)</f>
        <v>37</v>
      </c>
      <c r="K335">
        <f>K334+COUNTIF(전체당첨내역!$B335:$G335,10)</f>
        <v>42</v>
      </c>
      <c r="L335">
        <f>L334+COUNTIF(전체당첨내역!$B335:$G335,11)</f>
        <v>44</v>
      </c>
      <c r="M335">
        <f>M334+COUNTIF(전체당첨내역!$B335:$G335,12)</f>
        <v>41</v>
      </c>
      <c r="N335">
        <f>N334+COUNTIF(전체당첨내역!$B335:$G335,13)</f>
        <v>42</v>
      </c>
      <c r="O335">
        <f>O334+COUNTIF(전체당첨내역!$B335:$G335,14)</f>
        <v>46</v>
      </c>
      <c r="P335">
        <f>P334+COUNTIF(전체당첨내역!$B335:$G335,15)</f>
        <v>42</v>
      </c>
      <c r="Q335">
        <f>Q334+COUNTIF(전체당첨내역!$B335:$G335,16)</f>
        <v>41</v>
      </c>
      <c r="R335">
        <f>R334+COUNTIF(전체당첨내역!$B335:$G335,17)</f>
        <v>53</v>
      </c>
      <c r="S335">
        <f>S334+COUNTIF(전체당첨내역!$B335:$G335,18)</f>
        <v>50</v>
      </c>
      <c r="T335">
        <f>T334+COUNTIF(전체당첨내역!$B335:$G335,19)</f>
        <v>52</v>
      </c>
      <c r="U335">
        <f>U334+COUNTIF(전체당첨내역!$B335:$G335,20)</f>
        <v>48</v>
      </c>
      <c r="V335">
        <f>V334+COUNTIF(전체당첨내역!$B335:$G335,21)</f>
        <v>44</v>
      </c>
      <c r="W335">
        <f>W334+COUNTIF(전체당첨내역!$B335:$G335,22)</f>
        <v>29</v>
      </c>
      <c r="X335">
        <f>X334+COUNTIF(전체당첨내역!$B335:$G335,23)</f>
        <v>38</v>
      </c>
      <c r="Y335">
        <f>Y334+COUNTIF(전체당첨내역!$B335:$G335,24)</f>
        <v>41</v>
      </c>
      <c r="Z335">
        <f>Z334+COUNTIF(전체당첨내역!$B335:$G335,25)</f>
        <v>47</v>
      </c>
      <c r="AA335">
        <f>AA334+COUNTIF(전체당첨내역!$B335:$G335,26)</f>
        <v>42</v>
      </c>
      <c r="AB335">
        <f>AB334+COUNTIF(전체당첨내역!$B335:$G335,27)</f>
        <v>47</v>
      </c>
      <c r="AC335">
        <f>AC334+COUNTIF(전체당첨내역!$B335:$G335,28)</f>
        <v>36</v>
      </c>
      <c r="AD335">
        <f>AD334+COUNTIF(전체당첨내역!$B335:$G335,29)</f>
        <v>37</v>
      </c>
      <c r="AE335">
        <f>AE334+COUNTIF(전체당첨내역!$B335:$G335,30)</f>
        <v>41</v>
      </c>
      <c r="AF335">
        <f>AF334+COUNTIF(전체당첨내역!$B335:$G335,31)</f>
        <v>45</v>
      </c>
      <c r="AG335">
        <f>AG334+COUNTIF(전체당첨내역!$B335:$G335,32)</f>
        <v>41</v>
      </c>
      <c r="AH335">
        <f>AH334+COUNTIF(전체당첨내역!$B335:$G335,33)</f>
        <v>47</v>
      </c>
      <c r="AI335">
        <f>AI334+COUNTIF(전체당첨내역!$B335:$G335,34)</f>
        <v>48</v>
      </c>
      <c r="AJ335">
        <f>AJ334+COUNTIF(전체당첨내역!$B335:$G335,35)</f>
        <v>44</v>
      </c>
      <c r="AK335">
        <f>AK334+COUNTIF(전체당첨내역!$B335:$G335,36)</f>
        <v>53</v>
      </c>
      <c r="AL335">
        <f>AL334+COUNTIF(전체당첨내역!$B335:$G335,37)</f>
        <v>57</v>
      </c>
      <c r="AM335">
        <f>AM334+COUNTIF(전체당첨내역!$B335:$G335,38)</f>
        <v>38</v>
      </c>
      <c r="AN335">
        <f>AN334+COUNTIF(전체당첨내역!$B335:$G335,39)</f>
        <v>49</v>
      </c>
      <c r="AO335">
        <f>AO334+COUNTIF(전체당첨내역!$B335:$G335,40)</f>
        <v>49</v>
      </c>
      <c r="AP335">
        <f>AP334+COUNTIF(전체당첨내역!$B335:$G335,41)</f>
        <v>40</v>
      </c>
      <c r="AQ335">
        <f>AQ334+COUNTIF(전체당첨내역!$B335:$G335,42)</f>
        <v>48</v>
      </c>
      <c r="AR335">
        <f>AR334+COUNTIF(전체당첨내역!$B335:$G335,43)</f>
        <v>43</v>
      </c>
      <c r="AS335">
        <f>AS334+COUNTIF(전체당첨내역!$B335:$G335,44)</f>
        <v>41</v>
      </c>
      <c r="AT335">
        <f>AT334+COUNTIF(전체당첨내역!$B335:$G335,45)</f>
        <v>50</v>
      </c>
    </row>
    <row r="336" spans="1:46" ht="16.5" customHeight="1">
      <c r="A336">
        <v>335</v>
      </c>
      <c r="B336">
        <f>B335+COUNTIF(전체당첨내역!$B336:$G336,1)</f>
        <v>48</v>
      </c>
      <c r="C336">
        <f>C335+COUNTIF(전체당첨내역!$B336:$G336,2)</f>
        <v>47</v>
      </c>
      <c r="D336">
        <f>D335+COUNTIF(전체당첨내역!$B336:$G336,3)</f>
        <v>52</v>
      </c>
      <c r="E336">
        <f>E335+COUNTIF(전체당첨내역!$B336:$G336,4)</f>
        <v>51</v>
      </c>
      <c r="F336">
        <f>F335+COUNTIF(전체당첨내역!$B336:$G336,5)</f>
        <v>47</v>
      </c>
      <c r="G336">
        <f>G335+COUNTIF(전체당첨내역!$B336:$G336,6)</f>
        <v>42</v>
      </c>
      <c r="H336">
        <f>H335+COUNTIF(전체당첨내역!$B336:$G336,7)</f>
        <v>45</v>
      </c>
      <c r="I336">
        <f>I335+COUNTIF(전체당첨내역!$B336:$G336,8)</f>
        <v>40</v>
      </c>
      <c r="J336">
        <f>J335+COUNTIF(전체당첨내역!$B336:$G336,9)</f>
        <v>38</v>
      </c>
      <c r="K336">
        <f>K335+COUNTIF(전체당첨내역!$B336:$G336,10)</f>
        <v>42</v>
      </c>
      <c r="L336">
        <f>L335+COUNTIF(전체당첨내역!$B336:$G336,11)</f>
        <v>44</v>
      </c>
      <c r="M336">
        <f>M335+COUNTIF(전체당첨내역!$B336:$G336,12)</f>
        <v>41</v>
      </c>
      <c r="N336">
        <f>N335+COUNTIF(전체당첨내역!$B336:$G336,13)</f>
        <v>42</v>
      </c>
      <c r="O336">
        <f>O335+COUNTIF(전체당첨내역!$B336:$G336,14)</f>
        <v>46</v>
      </c>
      <c r="P336">
        <f>P335+COUNTIF(전체당첨내역!$B336:$G336,15)</f>
        <v>42</v>
      </c>
      <c r="Q336">
        <f>Q335+COUNTIF(전체당첨내역!$B336:$G336,16)</f>
        <v>42</v>
      </c>
      <c r="R336">
        <f>R335+COUNTIF(전체당첨내역!$B336:$G336,17)</f>
        <v>53</v>
      </c>
      <c r="S336">
        <f>S335+COUNTIF(전체당첨내역!$B336:$G336,18)</f>
        <v>50</v>
      </c>
      <c r="T336">
        <f>T335+COUNTIF(전체당첨내역!$B336:$G336,19)</f>
        <v>52</v>
      </c>
      <c r="U336">
        <f>U335+COUNTIF(전체당첨내역!$B336:$G336,20)</f>
        <v>48</v>
      </c>
      <c r="V336">
        <f>V335+COUNTIF(전체당첨내역!$B336:$G336,21)</f>
        <v>44</v>
      </c>
      <c r="W336">
        <f>W335+COUNTIF(전체당첨내역!$B336:$G336,22)</f>
        <v>29</v>
      </c>
      <c r="X336">
        <f>X335+COUNTIF(전체당첨내역!$B336:$G336,23)</f>
        <v>39</v>
      </c>
      <c r="Y336">
        <f>Y335+COUNTIF(전체당첨내역!$B336:$G336,24)</f>
        <v>41</v>
      </c>
      <c r="Z336">
        <f>Z335+COUNTIF(전체당첨내역!$B336:$G336,25)</f>
        <v>47</v>
      </c>
      <c r="AA336">
        <f>AA335+COUNTIF(전체당첨내역!$B336:$G336,26)</f>
        <v>43</v>
      </c>
      <c r="AB336">
        <f>AB335+COUNTIF(전체당첨내역!$B336:$G336,27)</f>
        <v>47</v>
      </c>
      <c r="AC336">
        <f>AC335+COUNTIF(전체당첨내역!$B336:$G336,28)</f>
        <v>36</v>
      </c>
      <c r="AD336">
        <f>AD335+COUNTIF(전체당첨내역!$B336:$G336,29)</f>
        <v>37</v>
      </c>
      <c r="AE336">
        <f>AE335+COUNTIF(전체당첨내역!$B336:$G336,30)</f>
        <v>41</v>
      </c>
      <c r="AF336">
        <f>AF335+COUNTIF(전체당첨내역!$B336:$G336,31)</f>
        <v>45</v>
      </c>
      <c r="AG336">
        <f>AG335+COUNTIF(전체당첨내역!$B336:$G336,32)</f>
        <v>41</v>
      </c>
      <c r="AH336">
        <f>AH335+COUNTIF(전체당첨내역!$B336:$G336,33)</f>
        <v>47</v>
      </c>
      <c r="AI336">
        <f>AI335+COUNTIF(전체당첨내역!$B336:$G336,34)</f>
        <v>48</v>
      </c>
      <c r="AJ336">
        <f>AJ335+COUNTIF(전체당첨내역!$B336:$G336,35)</f>
        <v>44</v>
      </c>
      <c r="AK336">
        <f>AK335+COUNTIF(전체당첨내역!$B336:$G336,36)</f>
        <v>53</v>
      </c>
      <c r="AL336">
        <f>AL335+COUNTIF(전체당첨내역!$B336:$G336,37)</f>
        <v>57</v>
      </c>
      <c r="AM336">
        <f>AM335+COUNTIF(전체당첨내역!$B336:$G336,38)</f>
        <v>38</v>
      </c>
      <c r="AN336">
        <f>AN335+COUNTIF(전체당첨내역!$B336:$G336,39)</f>
        <v>49</v>
      </c>
      <c r="AO336">
        <f>AO335+COUNTIF(전체당첨내역!$B336:$G336,40)</f>
        <v>49</v>
      </c>
      <c r="AP336">
        <f>AP335+COUNTIF(전체당첨내역!$B336:$G336,41)</f>
        <v>40</v>
      </c>
      <c r="AQ336">
        <f>AQ335+COUNTIF(전체당첨내역!$B336:$G336,42)</f>
        <v>48</v>
      </c>
      <c r="AR336">
        <f>AR335+COUNTIF(전체당첨내역!$B336:$G336,43)</f>
        <v>43</v>
      </c>
      <c r="AS336">
        <f>AS335+COUNTIF(전체당첨내역!$B336:$G336,44)</f>
        <v>41</v>
      </c>
      <c r="AT336">
        <f>AT335+COUNTIF(전체당첨내역!$B336:$G336,45)</f>
        <v>51</v>
      </c>
    </row>
    <row r="337" spans="1:46" ht="16.5" customHeight="1">
      <c r="A337">
        <v>336</v>
      </c>
      <c r="B337">
        <f>B336+COUNTIF(전체당첨내역!$B337:$G337,1)</f>
        <v>48</v>
      </c>
      <c r="C337">
        <f>C336+COUNTIF(전체당첨내역!$B337:$G337,2)</f>
        <v>47</v>
      </c>
      <c r="D337">
        <f>D336+COUNTIF(전체당첨내역!$B337:$G337,3)</f>
        <v>53</v>
      </c>
      <c r="E337">
        <f>E336+COUNTIF(전체당첨내역!$B337:$G337,4)</f>
        <v>51</v>
      </c>
      <c r="F337">
        <f>F336+COUNTIF(전체당첨내역!$B337:$G337,5)</f>
        <v>48</v>
      </c>
      <c r="G337">
        <f>G336+COUNTIF(전체당첨내역!$B337:$G337,6)</f>
        <v>42</v>
      </c>
      <c r="H337">
        <f>H336+COUNTIF(전체당첨내역!$B337:$G337,7)</f>
        <v>45</v>
      </c>
      <c r="I337">
        <f>I336+COUNTIF(전체당첨내역!$B337:$G337,8)</f>
        <v>40</v>
      </c>
      <c r="J337">
        <f>J336+COUNTIF(전체당첨내역!$B337:$G337,9)</f>
        <v>38</v>
      </c>
      <c r="K337">
        <f>K336+COUNTIF(전체당첨내역!$B337:$G337,10)</f>
        <v>42</v>
      </c>
      <c r="L337">
        <f>L336+COUNTIF(전체당첨내역!$B337:$G337,11)</f>
        <v>44</v>
      </c>
      <c r="M337">
        <f>M336+COUNTIF(전체당첨내역!$B337:$G337,12)</f>
        <v>41</v>
      </c>
      <c r="N337">
        <f>N336+COUNTIF(전체당첨내역!$B337:$G337,13)</f>
        <v>42</v>
      </c>
      <c r="O337">
        <f>O336+COUNTIF(전체당첨내역!$B337:$G337,14)</f>
        <v>46</v>
      </c>
      <c r="P337">
        <f>P336+COUNTIF(전체당첨내역!$B337:$G337,15)</f>
        <v>42</v>
      </c>
      <c r="Q337">
        <f>Q336+COUNTIF(전체당첨내역!$B337:$G337,16)</f>
        <v>42</v>
      </c>
      <c r="R337">
        <f>R336+COUNTIF(전체당첨내역!$B337:$G337,17)</f>
        <v>53</v>
      </c>
      <c r="S337">
        <f>S336+COUNTIF(전체당첨내역!$B337:$G337,18)</f>
        <v>50</v>
      </c>
      <c r="T337">
        <f>T336+COUNTIF(전체당첨내역!$B337:$G337,19)</f>
        <v>52</v>
      </c>
      <c r="U337">
        <f>U336+COUNTIF(전체당첨내역!$B337:$G337,20)</f>
        <v>49</v>
      </c>
      <c r="V337">
        <f>V336+COUNTIF(전체당첨내역!$B337:$G337,21)</f>
        <v>44</v>
      </c>
      <c r="W337">
        <f>W336+COUNTIF(전체당첨내역!$B337:$G337,22)</f>
        <v>29</v>
      </c>
      <c r="X337">
        <f>X336+COUNTIF(전체당첨내역!$B337:$G337,23)</f>
        <v>39</v>
      </c>
      <c r="Y337">
        <f>Y336+COUNTIF(전체당첨내역!$B337:$G337,24)</f>
        <v>41</v>
      </c>
      <c r="Z337">
        <f>Z336+COUNTIF(전체당첨내역!$B337:$G337,25)</f>
        <v>47</v>
      </c>
      <c r="AA337">
        <f>AA336+COUNTIF(전체당첨내역!$B337:$G337,26)</f>
        <v>43</v>
      </c>
      <c r="AB337">
        <f>AB336+COUNTIF(전체당첨내역!$B337:$G337,27)</f>
        <v>47</v>
      </c>
      <c r="AC337">
        <f>AC336+COUNTIF(전체당첨내역!$B337:$G337,28)</f>
        <v>36</v>
      </c>
      <c r="AD337">
        <f>AD336+COUNTIF(전체당첨내역!$B337:$G337,29)</f>
        <v>37</v>
      </c>
      <c r="AE337">
        <f>AE336+COUNTIF(전체당첨내역!$B337:$G337,30)</f>
        <v>41</v>
      </c>
      <c r="AF337">
        <f>AF336+COUNTIF(전체당첨내역!$B337:$G337,31)</f>
        <v>45</v>
      </c>
      <c r="AG337">
        <f>AG336+COUNTIF(전체당첨내역!$B337:$G337,32)</f>
        <v>41</v>
      </c>
      <c r="AH337">
        <f>AH336+COUNTIF(전체당첨내역!$B337:$G337,33)</f>
        <v>47</v>
      </c>
      <c r="AI337">
        <f>AI336+COUNTIF(전체당첨내역!$B337:$G337,34)</f>
        <v>49</v>
      </c>
      <c r="AJ337">
        <f>AJ336+COUNTIF(전체당첨내역!$B337:$G337,35)</f>
        <v>45</v>
      </c>
      <c r="AK337">
        <f>AK336+COUNTIF(전체당첨내역!$B337:$G337,36)</f>
        <v>53</v>
      </c>
      <c r="AL337">
        <f>AL336+COUNTIF(전체당첨내역!$B337:$G337,37)</f>
        <v>57</v>
      </c>
      <c r="AM337">
        <f>AM336+COUNTIF(전체당첨내역!$B337:$G337,38)</f>
        <v>38</v>
      </c>
      <c r="AN337">
        <f>AN336+COUNTIF(전체당첨내역!$B337:$G337,39)</f>
        <v>49</v>
      </c>
      <c r="AO337">
        <f>AO336+COUNTIF(전체당첨내역!$B337:$G337,40)</f>
        <v>49</v>
      </c>
      <c r="AP337">
        <f>AP336+COUNTIF(전체당첨내역!$B337:$G337,41)</f>
        <v>40</v>
      </c>
      <c r="AQ337">
        <f>AQ336+COUNTIF(전체당첨내역!$B337:$G337,42)</f>
        <v>48</v>
      </c>
      <c r="AR337">
        <f>AR336+COUNTIF(전체당첨내역!$B337:$G337,43)</f>
        <v>43</v>
      </c>
      <c r="AS337">
        <f>AS336+COUNTIF(전체당첨내역!$B337:$G337,44)</f>
        <v>42</v>
      </c>
      <c r="AT337">
        <f>AT336+COUNTIF(전체당첨내역!$B337:$G337,45)</f>
        <v>51</v>
      </c>
    </row>
    <row r="338" spans="1:46" ht="16.5" customHeight="1">
      <c r="A338">
        <v>337</v>
      </c>
      <c r="B338">
        <f>B337+COUNTIF(전체당첨내역!$B338:$G338,1)</f>
        <v>49</v>
      </c>
      <c r="C338">
        <f>C337+COUNTIF(전체당첨내역!$B338:$G338,2)</f>
        <v>47</v>
      </c>
      <c r="D338">
        <f>D337+COUNTIF(전체당첨내역!$B338:$G338,3)</f>
        <v>53</v>
      </c>
      <c r="E338">
        <f>E337+COUNTIF(전체당첨내역!$B338:$G338,4)</f>
        <v>51</v>
      </c>
      <c r="F338">
        <f>F337+COUNTIF(전체당첨내역!$B338:$G338,5)</f>
        <v>49</v>
      </c>
      <c r="G338">
        <f>G337+COUNTIF(전체당첨내역!$B338:$G338,6)</f>
        <v>42</v>
      </c>
      <c r="H338">
        <f>H337+COUNTIF(전체당첨내역!$B338:$G338,7)</f>
        <v>45</v>
      </c>
      <c r="I338">
        <f>I337+COUNTIF(전체당첨내역!$B338:$G338,8)</f>
        <v>40</v>
      </c>
      <c r="J338">
        <f>J337+COUNTIF(전체당첨내역!$B338:$G338,9)</f>
        <v>38</v>
      </c>
      <c r="K338">
        <f>K337+COUNTIF(전체당첨내역!$B338:$G338,10)</f>
        <v>42</v>
      </c>
      <c r="L338">
        <f>L337+COUNTIF(전체당첨내역!$B338:$G338,11)</f>
        <v>44</v>
      </c>
      <c r="M338">
        <f>M337+COUNTIF(전체당첨내역!$B338:$G338,12)</f>
        <v>41</v>
      </c>
      <c r="N338">
        <f>N337+COUNTIF(전체당첨내역!$B338:$G338,13)</f>
        <v>42</v>
      </c>
      <c r="O338">
        <f>O337+COUNTIF(전체당첨내역!$B338:$G338,14)</f>
        <v>47</v>
      </c>
      <c r="P338">
        <f>P337+COUNTIF(전체당첨내역!$B338:$G338,15)</f>
        <v>42</v>
      </c>
      <c r="Q338">
        <f>Q337+COUNTIF(전체당첨내역!$B338:$G338,16)</f>
        <v>42</v>
      </c>
      <c r="R338">
        <f>R337+COUNTIF(전체당첨내역!$B338:$G338,17)</f>
        <v>53</v>
      </c>
      <c r="S338">
        <f>S337+COUNTIF(전체당첨내역!$B338:$G338,18)</f>
        <v>51</v>
      </c>
      <c r="T338">
        <f>T337+COUNTIF(전체당첨내역!$B338:$G338,19)</f>
        <v>52</v>
      </c>
      <c r="U338">
        <f>U337+COUNTIF(전체당첨내역!$B338:$G338,20)</f>
        <v>49</v>
      </c>
      <c r="V338">
        <f>V337+COUNTIF(전체당첨내역!$B338:$G338,21)</f>
        <v>44</v>
      </c>
      <c r="W338">
        <f>W337+COUNTIF(전체당첨내역!$B338:$G338,22)</f>
        <v>29</v>
      </c>
      <c r="X338">
        <f>X337+COUNTIF(전체당첨내역!$B338:$G338,23)</f>
        <v>39</v>
      </c>
      <c r="Y338">
        <f>Y337+COUNTIF(전체당첨내역!$B338:$G338,24)</f>
        <v>41</v>
      </c>
      <c r="Z338">
        <f>Z337+COUNTIF(전체당첨내역!$B338:$G338,25)</f>
        <v>47</v>
      </c>
      <c r="AA338">
        <f>AA337+COUNTIF(전체당첨내역!$B338:$G338,26)</f>
        <v>43</v>
      </c>
      <c r="AB338">
        <f>AB337+COUNTIF(전체당첨내역!$B338:$G338,27)</f>
        <v>47</v>
      </c>
      <c r="AC338">
        <f>AC337+COUNTIF(전체당첨내역!$B338:$G338,28)</f>
        <v>36</v>
      </c>
      <c r="AD338">
        <f>AD337+COUNTIF(전체당첨내역!$B338:$G338,29)</f>
        <v>37</v>
      </c>
      <c r="AE338">
        <f>AE337+COUNTIF(전체당첨내역!$B338:$G338,30)</f>
        <v>41</v>
      </c>
      <c r="AF338">
        <f>AF337+COUNTIF(전체당첨내역!$B338:$G338,31)</f>
        <v>45</v>
      </c>
      <c r="AG338">
        <f>AG337+COUNTIF(전체당첨내역!$B338:$G338,32)</f>
        <v>42</v>
      </c>
      <c r="AH338">
        <f>AH337+COUNTIF(전체당첨내역!$B338:$G338,33)</f>
        <v>47</v>
      </c>
      <c r="AI338">
        <f>AI337+COUNTIF(전체당첨내역!$B338:$G338,34)</f>
        <v>49</v>
      </c>
      <c r="AJ338">
        <f>AJ337+COUNTIF(전체당첨내역!$B338:$G338,35)</f>
        <v>45</v>
      </c>
      <c r="AK338">
        <f>AK337+COUNTIF(전체당첨내역!$B338:$G338,36)</f>
        <v>53</v>
      </c>
      <c r="AL338">
        <f>AL337+COUNTIF(전체당첨내역!$B338:$G338,37)</f>
        <v>58</v>
      </c>
      <c r="AM338">
        <f>AM337+COUNTIF(전체당첨내역!$B338:$G338,38)</f>
        <v>38</v>
      </c>
      <c r="AN338">
        <f>AN337+COUNTIF(전체당첨내역!$B338:$G338,39)</f>
        <v>49</v>
      </c>
      <c r="AO338">
        <f>AO337+COUNTIF(전체당첨내역!$B338:$G338,40)</f>
        <v>49</v>
      </c>
      <c r="AP338">
        <f>AP337+COUNTIF(전체당첨내역!$B338:$G338,41)</f>
        <v>40</v>
      </c>
      <c r="AQ338">
        <f>AQ337+COUNTIF(전체당첨내역!$B338:$G338,42)</f>
        <v>48</v>
      </c>
      <c r="AR338">
        <f>AR337+COUNTIF(전체당첨내역!$B338:$G338,43)</f>
        <v>43</v>
      </c>
      <c r="AS338">
        <f>AS337+COUNTIF(전체당첨내역!$B338:$G338,44)</f>
        <v>42</v>
      </c>
      <c r="AT338">
        <f>AT337+COUNTIF(전체당첨내역!$B338:$G338,45)</f>
        <v>51</v>
      </c>
    </row>
    <row r="339" spans="1:46" ht="16.5" customHeight="1">
      <c r="A339">
        <v>338</v>
      </c>
      <c r="B339">
        <f>B338+COUNTIF(전체당첨내역!$B339:$G339,1)</f>
        <v>49</v>
      </c>
      <c r="C339">
        <f>C338+COUNTIF(전체당첨내역!$B339:$G339,2)</f>
        <v>48</v>
      </c>
      <c r="D339">
        <f>D338+COUNTIF(전체당첨내역!$B339:$G339,3)</f>
        <v>53</v>
      </c>
      <c r="E339">
        <f>E338+COUNTIF(전체당첨내역!$B339:$G339,4)</f>
        <v>51</v>
      </c>
      <c r="F339">
        <f>F338+COUNTIF(전체당첨내역!$B339:$G339,5)</f>
        <v>49</v>
      </c>
      <c r="G339">
        <f>G338+COUNTIF(전체당첨내역!$B339:$G339,6)</f>
        <v>42</v>
      </c>
      <c r="H339">
        <f>H338+COUNTIF(전체당첨내역!$B339:$G339,7)</f>
        <v>45</v>
      </c>
      <c r="I339">
        <f>I338+COUNTIF(전체당첨내역!$B339:$G339,8)</f>
        <v>40</v>
      </c>
      <c r="J339">
        <f>J338+COUNTIF(전체당첨내역!$B339:$G339,9)</f>
        <v>38</v>
      </c>
      <c r="K339">
        <f>K338+COUNTIF(전체당첨내역!$B339:$G339,10)</f>
        <v>42</v>
      </c>
      <c r="L339">
        <f>L338+COUNTIF(전체당첨내역!$B339:$G339,11)</f>
        <v>44</v>
      </c>
      <c r="M339">
        <f>M338+COUNTIF(전체당첨내역!$B339:$G339,12)</f>
        <v>41</v>
      </c>
      <c r="N339">
        <f>N338+COUNTIF(전체당첨내역!$B339:$G339,13)</f>
        <v>43</v>
      </c>
      <c r="O339">
        <f>O338+COUNTIF(전체당첨내역!$B339:$G339,14)</f>
        <v>47</v>
      </c>
      <c r="P339">
        <f>P338+COUNTIF(전체당첨내역!$B339:$G339,15)</f>
        <v>42</v>
      </c>
      <c r="Q339">
        <f>Q338+COUNTIF(전체당첨내역!$B339:$G339,16)</f>
        <v>42</v>
      </c>
      <c r="R339">
        <f>R338+COUNTIF(전체당첨내역!$B339:$G339,17)</f>
        <v>53</v>
      </c>
      <c r="S339">
        <f>S338+COUNTIF(전체당첨내역!$B339:$G339,18)</f>
        <v>51</v>
      </c>
      <c r="T339">
        <f>T338+COUNTIF(전체당첨내역!$B339:$G339,19)</f>
        <v>52</v>
      </c>
      <c r="U339">
        <f>U338+COUNTIF(전체당첨내역!$B339:$G339,20)</f>
        <v>49</v>
      </c>
      <c r="V339">
        <f>V338+COUNTIF(전체당첨내역!$B339:$G339,21)</f>
        <v>44</v>
      </c>
      <c r="W339">
        <f>W338+COUNTIF(전체당첨내역!$B339:$G339,22)</f>
        <v>29</v>
      </c>
      <c r="X339">
        <f>X338+COUNTIF(전체당첨내역!$B339:$G339,23)</f>
        <v>39</v>
      </c>
      <c r="Y339">
        <f>Y338+COUNTIF(전체당첨내역!$B339:$G339,24)</f>
        <v>41</v>
      </c>
      <c r="Z339">
        <f>Z338+COUNTIF(전체당첨내역!$B339:$G339,25)</f>
        <v>47</v>
      </c>
      <c r="AA339">
        <f>AA338+COUNTIF(전체당첨내역!$B339:$G339,26)</f>
        <v>43</v>
      </c>
      <c r="AB339">
        <f>AB338+COUNTIF(전체당첨내역!$B339:$G339,27)</f>
        <v>47</v>
      </c>
      <c r="AC339">
        <f>AC338+COUNTIF(전체당첨내역!$B339:$G339,28)</f>
        <v>36</v>
      </c>
      <c r="AD339">
        <f>AD338+COUNTIF(전체당첨내역!$B339:$G339,29)</f>
        <v>37</v>
      </c>
      <c r="AE339">
        <f>AE338+COUNTIF(전체당첨내역!$B339:$G339,30)</f>
        <v>41</v>
      </c>
      <c r="AF339">
        <f>AF338+COUNTIF(전체당첨내역!$B339:$G339,31)</f>
        <v>45</v>
      </c>
      <c r="AG339">
        <f>AG338+COUNTIF(전체당첨내역!$B339:$G339,32)</f>
        <v>42</v>
      </c>
      <c r="AH339">
        <f>AH338+COUNTIF(전체당첨내역!$B339:$G339,33)</f>
        <v>47</v>
      </c>
      <c r="AI339">
        <f>AI338+COUNTIF(전체당첨내역!$B339:$G339,34)</f>
        <v>50</v>
      </c>
      <c r="AJ339">
        <f>AJ338+COUNTIF(전체당첨내역!$B339:$G339,35)</f>
        <v>45</v>
      </c>
      <c r="AK339">
        <f>AK338+COUNTIF(전체당첨내역!$B339:$G339,36)</f>
        <v>53</v>
      </c>
      <c r="AL339">
        <f>AL338+COUNTIF(전체당첨내역!$B339:$G339,37)</f>
        <v>58</v>
      </c>
      <c r="AM339">
        <f>AM338+COUNTIF(전체당첨내역!$B339:$G339,38)</f>
        <v>39</v>
      </c>
      <c r="AN339">
        <f>AN338+COUNTIF(전체당첨내역!$B339:$G339,39)</f>
        <v>49</v>
      </c>
      <c r="AO339">
        <f>AO338+COUNTIF(전체당첨내역!$B339:$G339,40)</f>
        <v>49</v>
      </c>
      <c r="AP339">
        <f>AP338+COUNTIF(전체당첨내역!$B339:$G339,41)</f>
        <v>40</v>
      </c>
      <c r="AQ339">
        <f>AQ338+COUNTIF(전체당첨내역!$B339:$G339,42)</f>
        <v>49</v>
      </c>
      <c r="AR339">
        <f>AR338+COUNTIF(전체당첨내역!$B339:$G339,43)</f>
        <v>43</v>
      </c>
      <c r="AS339">
        <f>AS338+COUNTIF(전체당첨내역!$B339:$G339,44)</f>
        <v>42</v>
      </c>
      <c r="AT339">
        <f>AT338+COUNTIF(전체당첨내역!$B339:$G339,45)</f>
        <v>52</v>
      </c>
    </row>
    <row r="340" spans="1:46" ht="16.5" customHeight="1">
      <c r="A340">
        <v>339</v>
      </c>
      <c r="B340">
        <f>B339+COUNTIF(전체당첨내역!$B340:$G340,1)</f>
        <v>49</v>
      </c>
      <c r="C340">
        <f>C339+COUNTIF(전체당첨내역!$B340:$G340,2)</f>
        <v>48</v>
      </c>
      <c r="D340">
        <f>D339+COUNTIF(전체당첨내역!$B340:$G340,3)</f>
        <v>53</v>
      </c>
      <c r="E340">
        <f>E339+COUNTIF(전체당첨내역!$B340:$G340,4)</f>
        <v>51</v>
      </c>
      <c r="F340">
        <f>F339+COUNTIF(전체당첨내역!$B340:$G340,5)</f>
        <v>49</v>
      </c>
      <c r="G340">
        <f>G339+COUNTIF(전체당첨내역!$B340:$G340,6)</f>
        <v>43</v>
      </c>
      <c r="H340">
        <f>H339+COUNTIF(전체당첨내역!$B340:$G340,7)</f>
        <v>45</v>
      </c>
      <c r="I340">
        <f>I339+COUNTIF(전체당첨내역!$B340:$G340,8)</f>
        <v>41</v>
      </c>
      <c r="J340">
        <f>J339+COUNTIF(전체당첨내역!$B340:$G340,9)</f>
        <v>38</v>
      </c>
      <c r="K340">
        <f>K339+COUNTIF(전체당첨내역!$B340:$G340,10)</f>
        <v>42</v>
      </c>
      <c r="L340">
        <f>L339+COUNTIF(전체당첨내역!$B340:$G340,11)</f>
        <v>44</v>
      </c>
      <c r="M340">
        <f>M339+COUNTIF(전체당첨내역!$B340:$G340,12)</f>
        <v>41</v>
      </c>
      <c r="N340">
        <f>N339+COUNTIF(전체당첨내역!$B340:$G340,13)</f>
        <v>43</v>
      </c>
      <c r="O340">
        <f>O339+COUNTIF(전체당첨내역!$B340:$G340,14)</f>
        <v>48</v>
      </c>
      <c r="P340">
        <f>P339+COUNTIF(전체당첨내역!$B340:$G340,15)</f>
        <v>42</v>
      </c>
      <c r="Q340">
        <f>Q339+COUNTIF(전체당첨내역!$B340:$G340,16)</f>
        <v>42</v>
      </c>
      <c r="R340">
        <f>R339+COUNTIF(전체당첨내역!$B340:$G340,17)</f>
        <v>53</v>
      </c>
      <c r="S340">
        <f>S339+COUNTIF(전체당첨내역!$B340:$G340,18)</f>
        <v>51</v>
      </c>
      <c r="T340">
        <f>T339+COUNTIF(전체당첨내역!$B340:$G340,19)</f>
        <v>52</v>
      </c>
      <c r="U340">
        <f>U339+COUNTIF(전체당첨내역!$B340:$G340,20)</f>
        <v>49</v>
      </c>
      <c r="V340">
        <f>V339+COUNTIF(전체당첨내역!$B340:$G340,21)</f>
        <v>45</v>
      </c>
      <c r="W340">
        <f>W339+COUNTIF(전체당첨내역!$B340:$G340,22)</f>
        <v>29</v>
      </c>
      <c r="X340">
        <f>X339+COUNTIF(전체당첨내역!$B340:$G340,23)</f>
        <v>39</v>
      </c>
      <c r="Y340">
        <f>Y339+COUNTIF(전체당첨내역!$B340:$G340,24)</f>
        <v>41</v>
      </c>
      <c r="Z340">
        <f>Z339+COUNTIF(전체당첨내역!$B340:$G340,25)</f>
        <v>47</v>
      </c>
      <c r="AA340">
        <f>AA339+COUNTIF(전체당첨내역!$B340:$G340,26)</f>
        <v>43</v>
      </c>
      <c r="AB340">
        <f>AB339+COUNTIF(전체당첨내역!$B340:$G340,27)</f>
        <v>47</v>
      </c>
      <c r="AC340">
        <f>AC339+COUNTIF(전체당첨내역!$B340:$G340,28)</f>
        <v>36</v>
      </c>
      <c r="AD340">
        <f>AD339+COUNTIF(전체당첨내역!$B340:$G340,29)</f>
        <v>37</v>
      </c>
      <c r="AE340">
        <f>AE339+COUNTIF(전체당첨내역!$B340:$G340,30)</f>
        <v>42</v>
      </c>
      <c r="AF340">
        <f>AF339+COUNTIF(전체당첨내역!$B340:$G340,31)</f>
        <v>45</v>
      </c>
      <c r="AG340">
        <f>AG339+COUNTIF(전체당첨내역!$B340:$G340,32)</f>
        <v>42</v>
      </c>
      <c r="AH340">
        <f>AH339+COUNTIF(전체당첨내역!$B340:$G340,33)</f>
        <v>47</v>
      </c>
      <c r="AI340">
        <f>AI339+COUNTIF(전체당첨내역!$B340:$G340,34)</f>
        <v>50</v>
      </c>
      <c r="AJ340">
        <f>AJ339+COUNTIF(전체당첨내역!$B340:$G340,35)</f>
        <v>45</v>
      </c>
      <c r="AK340">
        <f>AK339+COUNTIF(전체당첨내역!$B340:$G340,36)</f>
        <v>53</v>
      </c>
      <c r="AL340">
        <f>AL339+COUNTIF(전체당첨내역!$B340:$G340,37)</f>
        <v>59</v>
      </c>
      <c r="AM340">
        <f>AM339+COUNTIF(전체당첨내역!$B340:$G340,38)</f>
        <v>39</v>
      </c>
      <c r="AN340">
        <f>AN339+COUNTIF(전체당첨내역!$B340:$G340,39)</f>
        <v>49</v>
      </c>
      <c r="AO340">
        <f>AO339+COUNTIF(전체당첨내역!$B340:$G340,40)</f>
        <v>49</v>
      </c>
      <c r="AP340">
        <f>AP339+COUNTIF(전체당첨내역!$B340:$G340,41)</f>
        <v>40</v>
      </c>
      <c r="AQ340">
        <f>AQ339+COUNTIF(전체당첨내역!$B340:$G340,42)</f>
        <v>49</v>
      </c>
      <c r="AR340">
        <f>AR339+COUNTIF(전체당첨내역!$B340:$G340,43)</f>
        <v>43</v>
      </c>
      <c r="AS340">
        <f>AS339+COUNTIF(전체당첨내역!$B340:$G340,44)</f>
        <v>42</v>
      </c>
      <c r="AT340">
        <f>AT339+COUNTIF(전체당첨내역!$B340:$G340,45)</f>
        <v>52</v>
      </c>
    </row>
    <row r="341" spans="1:46" ht="16.5" customHeight="1">
      <c r="A341">
        <v>340</v>
      </c>
      <c r="B341">
        <f>B340+COUNTIF(전체당첨내역!$B341:$G341,1)</f>
        <v>49</v>
      </c>
      <c r="C341">
        <f>C340+COUNTIF(전체당첨내역!$B341:$G341,2)</f>
        <v>48</v>
      </c>
      <c r="D341">
        <f>D340+COUNTIF(전체당첨내역!$B341:$G341,3)</f>
        <v>53</v>
      </c>
      <c r="E341">
        <f>E340+COUNTIF(전체당첨내역!$B341:$G341,4)</f>
        <v>51</v>
      </c>
      <c r="F341">
        <f>F340+COUNTIF(전체당첨내역!$B341:$G341,5)</f>
        <v>49</v>
      </c>
      <c r="G341">
        <f>G340+COUNTIF(전체당첨내역!$B341:$G341,6)</f>
        <v>43</v>
      </c>
      <c r="H341">
        <f>H340+COUNTIF(전체당첨내역!$B341:$G341,7)</f>
        <v>45</v>
      </c>
      <c r="I341">
        <f>I340+COUNTIF(전체당첨내역!$B341:$G341,8)</f>
        <v>41</v>
      </c>
      <c r="J341">
        <f>J340+COUNTIF(전체당첨내역!$B341:$G341,9)</f>
        <v>38</v>
      </c>
      <c r="K341">
        <f>K340+COUNTIF(전체당첨내역!$B341:$G341,10)</f>
        <v>42</v>
      </c>
      <c r="L341">
        <f>L340+COUNTIF(전체당첨내역!$B341:$G341,11)</f>
        <v>44</v>
      </c>
      <c r="M341">
        <f>M340+COUNTIF(전체당첨내역!$B341:$G341,12)</f>
        <v>41</v>
      </c>
      <c r="N341">
        <f>N340+COUNTIF(전체당첨내역!$B341:$G341,13)</f>
        <v>43</v>
      </c>
      <c r="O341">
        <f>O340+COUNTIF(전체당첨내역!$B341:$G341,14)</f>
        <v>48</v>
      </c>
      <c r="P341">
        <f>P340+COUNTIF(전체당첨내역!$B341:$G341,15)</f>
        <v>42</v>
      </c>
      <c r="Q341">
        <f>Q340+COUNTIF(전체당첨내역!$B341:$G341,16)</f>
        <v>42</v>
      </c>
      <c r="R341">
        <f>R340+COUNTIF(전체당첨내역!$B341:$G341,17)</f>
        <v>53</v>
      </c>
      <c r="S341">
        <f>S340+COUNTIF(전체당첨내역!$B341:$G341,18)</f>
        <v>52</v>
      </c>
      <c r="T341">
        <f>T340+COUNTIF(전체당첨내역!$B341:$G341,19)</f>
        <v>52</v>
      </c>
      <c r="U341">
        <f>U340+COUNTIF(전체당첨내역!$B341:$G341,20)</f>
        <v>49</v>
      </c>
      <c r="V341">
        <f>V340+COUNTIF(전체당첨내역!$B341:$G341,21)</f>
        <v>45</v>
      </c>
      <c r="W341">
        <f>W340+COUNTIF(전체당첨내역!$B341:$G341,22)</f>
        <v>29</v>
      </c>
      <c r="X341">
        <f>X340+COUNTIF(전체당첨내역!$B341:$G341,23)</f>
        <v>39</v>
      </c>
      <c r="Y341">
        <f>Y340+COUNTIF(전체당첨내역!$B341:$G341,24)</f>
        <v>42</v>
      </c>
      <c r="Z341">
        <f>Z340+COUNTIF(전체당첨내역!$B341:$G341,25)</f>
        <v>47</v>
      </c>
      <c r="AA341">
        <f>AA340+COUNTIF(전체당첨내역!$B341:$G341,26)</f>
        <v>44</v>
      </c>
      <c r="AB341">
        <f>AB340+COUNTIF(전체당첨내역!$B341:$G341,27)</f>
        <v>47</v>
      </c>
      <c r="AC341">
        <f>AC340+COUNTIF(전체당첨내역!$B341:$G341,28)</f>
        <v>36</v>
      </c>
      <c r="AD341">
        <f>AD340+COUNTIF(전체당첨내역!$B341:$G341,29)</f>
        <v>38</v>
      </c>
      <c r="AE341">
        <f>AE340+COUNTIF(전체당첨내역!$B341:$G341,30)</f>
        <v>42</v>
      </c>
      <c r="AF341">
        <f>AF340+COUNTIF(전체당첨내역!$B341:$G341,31)</f>
        <v>45</v>
      </c>
      <c r="AG341">
        <f>AG340+COUNTIF(전체당첨내역!$B341:$G341,32)</f>
        <v>42</v>
      </c>
      <c r="AH341">
        <f>AH340+COUNTIF(전체당첨내역!$B341:$G341,33)</f>
        <v>47</v>
      </c>
      <c r="AI341">
        <f>AI340+COUNTIF(전체당첨내역!$B341:$G341,34)</f>
        <v>51</v>
      </c>
      <c r="AJ341">
        <f>AJ340+COUNTIF(전체당첨내역!$B341:$G341,35)</f>
        <v>45</v>
      </c>
      <c r="AK341">
        <f>AK340+COUNTIF(전체당첨내역!$B341:$G341,36)</f>
        <v>53</v>
      </c>
      <c r="AL341">
        <f>AL340+COUNTIF(전체당첨내역!$B341:$G341,37)</f>
        <v>59</v>
      </c>
      <c r="AM341">
        <f>AM340+COUNTIF(전체당첨내역!$B341:$G341,38)</f>
        <v>40</v>
      </c>
      <c r="AN341">
        <f>AN340+COUNTIF(전체당첨내역!$B341:$G341,39)</f>
        <v>49</v>
      </c>
      <c r="AO341">
        <f>AO340+COUNTIF(전체당첨내역!$B341:$G341,40)</f>
        <v>49</v>
      </c>
      <c r="AP341">
        <f>AP340+COUNTIF(전체당첨내역!$B341:$G341,41)</f>
        <v>40</v>
      </c>
      <c r="AQ341">
        <f>AQ340+COUNTIF(전체당첨내역!$B341:$G341,42)</f>
        <v>49</v>
      </c>
      <c r="AR341">
        <f>AR340+COUNTIF(전체당첨내역!$B341:$G341,43)</f>
        <v>43</v>
      </c>
      <c r="AS341">
        <f>AS340+COUNTIF(전체당첨내역!$B341:$G341,44)</f>
        <v>42</v>
      </c>
      <c r="AT341">
        <f>AT340+COUNTIF(전체당첨내역!$B341:$G341,45)</f>
        <v>52</v>
      </c>
    </row>
    <row r="342" spans="1:46" ht="16.5" customHeight="1">
      <c r="A342">
        <v>341</v>
      </c>
      <c r="B342">
        <f>B341+COUNTIF(전체당첨내역!$B342:$G342,1)</f>
        <v>50</v>
      </c>
      <c r="C342">
        <f>C341+COUNTIF(전체당첨내역!$B342:$G342,2)</f>
        <v>48</v>
      </c>
      <c r="D342">
        <f>D341+COUNTIF(전체당첨내역!$B342:$G342,3)</f>
        <v>53</v>
      </c>
      <c r="E342">
        <f>E341+COUNTIF(전체당첨내역!$B342:$G342,4)</f>
        <v>51</v>
      </c>
      <c r="F342">
        <f>F341+COUNTIF(전체당첨내역!$B342:$G342,5)</f>
        <v>49</v>
      </c>
      <c r="G342">
        <f>G341+COUNTIF(전체당첨내역!$B342:$G342,6)</f>
        <v>43</v>
      </c>
      <c r="H342">
        <f>H341+COUNTIF(전체당첨내역!$B342:$G342,7)</f>
        <v>45</v>
      </c>
      <c r="I342">
        <f>I341+COUNTIF(전체당첨내역!$B342:$G342,8)</f>
        <v>42</v>
      </c>
      <c r="J342">
        <f>J341+COUNTIF(전체당첨내역!$B342:$G342,9)</f>
        <v>38</v>
      </c>
      <c r="K342">
        <f>K341+COUNTIF(전체당첨내역!$B342:$G342,10)</f>
        <v>42</v>
      </c>
      <c r="L342">
        <f>L341+COUNTIF(전체당첨내역!$B342:$G342,11)</f>
        <v>44</v>
      </c>
      <c r="M342">
        <f>M341+COUNTIF(전체당첨내역!$B342:$G342,12)</f>
        <v>41</v>
      </c>
      <c r="N342">
        <f>N341+COUNTIF(전체당첨내역!$B342:$G342,13)</f>
        <v>43</v>
      </c>
      <c r="O342">
        <f>O341+COUNTIF(전체당첨내역!$B342:$G342,14)</f>
        <v>48</v>
      </c>
      <c r="P342">
        <f>P341+COUNTIF(전체당첨내역!$B342:$G342,15)</f>
        <v>42</v>
      </c>
      <c r="Q342">
        <f>Q341+COUNTIF(전체당첨내역!$B342:$G342,16)</f>
        <v>42</v>
      </c>
      <c r="R342">
        <f>R341+COUNTIF(전체당첨내역!$B342:$G342,17)</f>
        <v>53</v>
      </c>
      <c r="S342">
        <f>S341+COUNTIF(전체당첨내역!$B342:$G342,18)</f>
        <v>52</v>
      </c>
      <c r="T342">
        <f>T341+COUNTIF(전체당첨내역!$B342:$G342,19)</f>
        <v>53</v>
      </c>
      <c r="U342">
        <f>U341+COUNTIF(전체당첨내역!$B342:$G342,20)</f>
        <v>49</v>
      </c>
      <c r="V342">
        <f>V341+COUNTIF(전체당첨내역!$B342:$G342,21)</f>
        <v>45</v>
      </c>
      <c r="W342">
        <f>W341+COUNTIF(전체당첨내역!$B342:$G342,22)</f>
        <v>29</v>
      </c>
      <c r="X342">
        <f>X341+COUNTIF(전체당첨내역!$B342:$G342,23)</f>
        <v>39</v>
      </c>
      <c r="Y342">
        <f>Y341+COUNTIF(전체당첨내역!$B342:$G342,24)</f>
        <v>42</v>
      </c>
      <c r="Z342">
        <f>Z341+COUNTIF(전체당첨내역!$B342:$G342,25)</f>
        <v>47</v>
      </c>
      <c r="AA342">
        <f>AA341+COUNTIF(전체당첨내역!$B342:$G342,26)</f>
        <v>44</v>
      </c>
      <c r="AB342">
        <f>AB341+COUNTIF(전체당첨내역!$B342:$G342,27)</f>
        <v>47</v>
      </c>
      <c r="AC342">
        <f>AC341+COUNTIF(전체당첨내역!$B342:$G342,28)</f>
        <v>36</v>
      </c>
      <c r="AD342">
        <f>AD341+COUNTIF(전체당첨내역!$B342:$G342,29)</f>
        <v>38</v>
      </c>
      <c r="AE342">
        <f>AE341+COUNTIF(전체당첨내역!$B342:$G342,30)</f>
        <v>42</v>
      </c>
      <c r="AF342">
        <f>AF341+COUNTIF(전체당첨내역!$B342:$G342,31)</f>
        <v>45</v>
      </c>
      <c r="AG342">
        <f>AG341+COUNTIF(전체당첨내역!$B342:$G342,32)</f>
        <v>42</v>
      </c>
      <c r="AH342">
        <f>AH341+COUNTIF(전체당첨내역!$B342:$G342,33)</f>
        <v>47</v>
      </c>
      <c r="AI342">
        <f>AI341+COUNTIF(전체당첨내역!$B342:$G342,34)</f>
        <v>52</v>
      </c>
      <c r="AJ342">
        <f>AJ341+COUNTIF(전체당첨내역!$B342:$G342,35)</f>
        <v>45</v>
      </c>
      <c r="AK342">
        <f>AK341+COUNTIF(전체당첨내역!$B342:$G342,36)</f>
        <v>53</v>
      </c>
      <c r="AL342">
        <f>AL341+COUNTIF(전체당첨내역!$B342:$G342,37)</f>
        <v>59</v>
      </c>
      <c r="AM342">
        <f>AM341+COUNTIF(전체당첨내역!$B342:$G342,38)</f>
        <v>40</v>
      </c>
      <c r="AN342">
        <f>AN341+COUNTIF(전체당첨내역!$B342:$G342,39)</f>
        <v>50</v>
      </c>
      <c r="AO342">
        <f>AO341+COUNTIF(전체당첨내역!$B342:$G342,40)</f>
        <v>49</v>
      </c>
      <c r="AP342">
        <f>AP341+COUNTIF(전체당첨내역!$B342:$G342,41)</f>
        <v>40</v>
      </c>
      <c r="AQ342">
        <f>AQ341+COUNTIF(전체당첨내역!$B342:$G342,42)</f>
        <v>49</v>
      </c>
      <c r="AR342">
        <f>AR341+COUNTIF(전체당첨내역!$B342:$G342,43)</f>
        <v>44</v>
      </c>
      <c r="AS342">
        <f>AS341+COUNTIF(전체당첨내역!$B342:$G342,44)</f>
        <v>42</v>
      </c>
      <c r="AT342">
        <f>AT341+COUNTIF(전체당첨내역!$B342:$G342,45)</f>
        <v>52</v>
      </c>
    </row>
    <row r="343" spans="1:46" ht="16.5" customHeight="1">
      <c r="A343">
        <v>342</v>
      </c>
      <c r="B343">
        <f>B342+COUNTIF(전체당첨내역!$B343:$G343,1)</f>
        <v>51</v>
      </c>
      <c r="C343">
        <f>C342+COUNTIF(전체당첨내역!$B343:$G343,2)</f>
        <v>48</v>
      </c>
      <c r="D343">
        <f>D342+COUNTIF(전체당첨내역!$B343:$G343,3)</f>
        <v>53</v>
      </c>
      <c r="E343">
        <f>E342+COUNTIF(전체당첨내역!$B343:$G343,4)</f>
        <v>51</v>
      </c>
      <c r="F343">
        <f>F342+COUNTIF(전체당첨내역!$B343:$G343,5)</f>
        <v>49</v>
      </c>
      <c r="G343">
        <f>G342+COUNTIF(전체당첨내역!$B343:$G343,6)</f>
        <v>43</v>
      </c>
      <c r="H343">
        <f>H342+COUNTIF(전체당첨내역!$B343:$G343,7)</f>
        <v>45</v>
      </c>
      <c r="I343">
        <f>I342+COUNTIF(전체당첨내역!$B343:$G343,8)</f>
        <v>42</v>
      </c>
      <c r="J343">
        <f>J342+COUNTIF(전체당첨내역!$B343:$G343,9)</f>
        <v>38</v>
      </c>
      <c r="K343">
        <f>K342+COUNTIF(전체당첨내역!$B343:$G343,10)</f>
        <v>42</v>
      </c>
      <c r="L343">
        <f>L342+COUNTIF(전체당첨내역!$B343:$G343,11)</f>
        <v>44</v>
      </c>
      <c r="M343">
        <f>M342+COUNTIF(전체당첨내역!$B343:$G343,12)</f>
        <v>41</v>
      </c>
      <c r="N343">
        <f>N342+COUNTIF(전체당첨내역!$B343:$G343,13)</f>
        <v>44</v>
      </c>
      <c r="O343">
        <f>O342+COUNTIF(전체당첨내역!$B343:$G343,14)</f>
        <v>49</v>
      </c>
      <c r="P343">
        <f>P342+COUNTIF(전체당첨내역!$B343:$G343,15)</f>
        <v>42</v>
      </c>
      <c r="Q343">
        <f>Q342+COUNTIF(전체당첨내역!$B343:$G343,16)</f>
        <v>42</v>
      </c>
      <c r="R343">
        <f>R342+COUNTIF(전체당첨내역!$B343:$G343,17)</f>
        <v>53</v>
      </c>
      <c r="S343">
        <f>S342+COUNTIF(전체당첨내역!$B343:$G343,18)</f>
        <v>52</v>
      </c>
      <c r="T343">
        <f>T342+COUNTIF(전체당첨내역!$B343:$G343,19)</f>
        <v>53</v>
      </c>
      <c r="U343">
        <f>U342+COUNTIF(전체당첨내역!$B343:$G343,20)</f>
        <v>49</v>
      </c>
      <c r="V343">
        <f>V342+COUNTIF(전체당첨내역!$B343:$G343,21)</f>
        <v>45</v>
      </c>
      <c r="W343">
        <f>W342+COUNTIF(전체당첨내역!$B343:$G343,22)</f>
        <v>29</v>
      </c>
      <c r="X343">
        <f>X342+COUNTIF(전체당첨내역!$B343:$G343,23)</f>
        <v>39</v>
      </c>
      <c r="Y343">
        <f>Y342+COUNTIF(전체당첨내역!$B343:$G343,24)</f>
        <v>42</v>
      </c>
      <c r="Z343">
        <f>Z342+COUNTIF(전체당첨내역!$B343:$G343,25)</f>
        <v>47</v>
      </c>
      <c r="AA343">
        <f>AA342+COUNTIF(전체당첨내역!$B343:$G343,26)</f>
        <v>44</v>
      </c>
      <c r="AB343">
        <f>AB342+COUNTIF(전체당첨내역!$B343:$G343,27)</f>
        <v>47</v>
      </c>
      <c r="AC343">
        <f>AC342+COUNTIF(전체당첨내역!$B343:$G343,28)</f>
        <v>36</v>
      </c>
      <c r="AD343">
        <f>AD342+COUNTIF(전체당첨내역!$B343:$G343,29)</f>
        <v>38</v>
      </c>
      <c r="AE343">
        <f>AE342+COUNTIF(전체당첨내역!$B343:$G343,30)</f>
        <v>42</v>
      </c>
      <c r="AF343">
        <f>AF342+COUNTIF(전체당첨내역!$B343:$G343,31)</f>
        <v>45</v>
      </c>
      <c r="AG343">
        <f>AG342+COUNTIF(전체당첨내역!$B343:$G343,32)</f>
        <v>42</v>
      </c>
      <c r="AH343">
        <f>AH342+COUNTIF(전체당첨내역!$B343:$G343,33)</f>
        <v>48</v>
      </c>
      <c r="AI343">
        <f>AI342+COUNTIF(전체당첨내역!$B343:$G343,34)</f>
        <v>53</v>
      </c>
      <c r="AJ343">
        <f>AJ342+COUNTIF(전체당첨내역!$B343:$G343,35)</f>
        <v>45</v>
      </c>
      <c r="AK343">
        <f>AK342+COUNTIF(전체당첨내역!$B343:$G343,36)</f>
        <v>53</v>
      </c>
      <c r="AL343">
        <f>AL342+COUNTIF(전체당첨내역!$B343:$G343,37)</f>
        <v>59</v>
      </c>
      <c r="AM343">
        <f>AM342+COUNTIF(전체당첨내역!$B343:$G343,38)</f>
        <v>40</v>
      </c>
      <c r="AN343">
        <f>AN342+COUNTIF(전체당첨내역!$B343:$G343,39)</f>
        <v>50</v>
      </c>
      <c r="AO343">
        <f>AO342+COUNTIF(전체당첨내역!$B343:$G343,40)</f>
        <v>49</v>
      </c>
      <c r="AP343">
        <f>AP342+COUNTIF(전체당첨내역!$B343:$G343,41)</f>
        <v>40</v>
      </c>
      <c r="AQ343">
        <f>AQ342+COUNTIF(전체당첨내역!$B343:$G343,42)</f>
        <v>49</v>
      </c>
      <c r="AR343">
        <f>AR342+COUNTIF(전체당첨내역!$B343:$G343,43)</f>
        <v>45</v>
      </c>
      <c r="AS343">
        <f>AS342+COUNTIF(전체당첨내역!$B343:$G343,44)</f>
        <v>42</v>
      </c>
      <c r="AT343">
        <f>AT342+COUNTIF(전체당첨내역!$B343:$G343,45)</f>
        <v>52</v>
      </c>
    </row>
    <row r="344" spans="1:46" ht="16.5" customHeight="1">
      <c r="A344">
        <v>343</v>
      </c>
      <c r="B344">
        <f>B343+COUNTIF(전체당첨내역!$B344:$G344,1)</f>
        <v>52</v>
      </c>
      <c r="C344">
        <f>C343+COUNTIF(전체당첨내역!$B344:$G344,2)</f>
        <v>48</v>
      </c>
      <c r="D344">
        <f>D343+COUNTIF(전체당첨내역!$B344:$G344,3)</f>
        <v>53</v>
      </c>
      <c r="E344">
        <f>E343+COUNTIF(전체당첨내역!$B344:$G344,4)</f>
        <v>51</v>
      </c>
      <c r="F344">
        <f>F343+COUNTIF(전체당첨내역!$B344:$G344,5)</f>
        <v>49</v>
      </c>
      <c r="G344">
        <f>G343+COUNTIF(전체당첨내역!$B344:$G344,6)</f>
        <v>43</v>
      </c>
      <c r="H344">
        <f>H343+COUNTIF(전체당첨내역!$B344:$G344,7)</f>
        <v>45</v>
      </c>
      <c r="I344">
        <f>I343+COUNTIF(전체당첨내역!$B344:$G344,8)</f>
        <v>42</v>
      </c>
      <c r="J344">
        <f>J343+COUNTIF(전체당첨내역!$B344:$G344,9)</f>
        <v>38</v>
      </c>
      <c r="K344">
        <f>K343+COUNTIF(전체당첨내역!$B344:$G344,10)</f>
        <v>43</v>
      </c>
      <c r="L344">
        <f>L343+COUNTIF(전체당첨내역!$B344:$G344,11)</f>
        <v>44</v>
      </c>
      <c r="M344">
        <f>M343+COUNTIF(전체당첨내역!$B344:$G344,12)</f>
        <v>41</v>
      </c>
      <c r="N344">
        <f>N343+COUNTIF(전체당첨내역!$B344:$G344,13)</f>
        <v>44</v>
      </c>
      <c r="O344">
        <f>O343+COUNTIF(전체당첨내역!$B344:$G344,14)</f>
        <v>49</v>
      </c>
      <c r="P344">
        <f>P343+COUNTIF(전체당첨내역!$B344:$G344,15)</f>
        <v>42</v>
      </c>
      <c r="Q344">
        <f>Q343+COUNTIF(전체당첨내역!$B344:$G344,16)</f>
        <v>42</v>
      </c>
      <c r="R344">
        <f>R343+COUNTIF(전체당첨내역!$B344:$G344,17)</f>
        <v>54</v>
      </c>
      <c r="S344">
        <f>S343+COUNTIF(전체당첨내역!$B344:$G344,18)</f>
        <v>52</v>
      </c>
      <c r="T344">
        <f>T343+COUNTIF(전체당첨내역!$B344:$G344,19)</f>
        <v>53</v>
      </c>
      <c r="U344">
        <f>U343+COUNTIF(전체당첨내역!$B344:$G344,20)</f>
        <v>49</v>
      </c>
      <c r="V344">
        <f>V343+COUNTIF(전체당첨내역!$B344:$G344,21)</f>
        <v>45</v>
      </c>
      <c r="W344">
        <f>W343+COUNTIF(전체당첨내역!$B344:$G344,22)</f>
        <v>29</v>
      </c>
      <c r="X344">
        <f>X343+COUNTIF(전체당첨내역!$B344:$G344,23)</f>
        <v>39</v>
      </c>
      <c r="Y344">
        <f>Y343+COUNTIF(전체당첨내역!$B344:$G344,24)</f>
        <v>42</v>
      </c>
      <c r="Z344">
        <f>Z343+COUNTIF(전체당첨내역!$B344:$G344,25)</f>
        <v>47</v>
      </c>
      <c r="AA344">
        <f>AA343+COUNTIF(전체당첨내역!$B344:$G344,26)</f>
        <v>44</v>
      </c>
      <c r="AB344">
        <f>AB343+COUNTIF(전체당첨내역!$B344:$G344,27)</f>
        <v>47</v>
      </c>
      <c r="AC344">
        <f>AC343+COUNTIF(전체당첨내역!$B344:$G344,28)</f>
        <v>36</v>
      </c>
      <c r="AD344">
        <f>AD343+COUNTIF(전체당첨내역!$B344:$G344,29)</f>
        <v>39</v>
      </c>
      <c r="AE344">
        <f>AE343+COUNTIF(전체당첨내역!$B344:$G344,30)</f>
        <v>42</v>
      </c>
      <c r="AF344">
        <f>AF343+COUNTIF(전체당첨내역!$B344:$G344,31)</f>
        <v>46</v>
      </c>
      <c r="AG344">
        <f>AG343+COUNTIF(전체당첨내역!$B344:$G344,32)</f>
        <v>42</v>
      </c>
      <c r="AH344">
        <f>AH343+COUNTIF(전체당첨내역!$B344:$G344,33)</f>
        <v>48</v>
      </c>
      <c r="AI344">
        <f>AI343+COUNTIF(전체당첨내역!$B344:$G344,34)</f>
        <v>53</v>
      </c>
      <c r="AJ344">
        <f>AJ343+COUNTIF(전체당첨내역!$B344:$G344,35)</f>
        <v>45</v>
      </c>
      <c r="AK344">
        <f>AK343+COUNTIF(전체당첨내역!$B344:$G344,36)</f>
        <v>53</v>
      </c>
      <c r="AL344">
        <f>AL343+COUNTIF(전체당첨내역!$B344:$G344,37)</f>
        <v>59</v>
      </c>
      <c r="AM344">
        <f>AM343+COUNTIF(전체당첨내역!$B344:$G344,38)</f>
        <v>40</v>
      </c>
      <c r="AN344">
        <f>AN343+COUNTIF(전체당첨내역!$B344:$G344,39)</f>
        <v>50</v>
      </c>
      <c r="AO344">
        <f>AO343+COUNTIF(전체당첨내역!$B344:$G344,40)</f>
        <v>49</v>
      </c>
      <c r="AP344">
        <f>AP343+COUNTIF(전체당첨내역!$B344:$G344,41)</f>
        <v>40</v>
      </c>
      <c r="AQ344">
        <f>AQ343+COUNTIF(전체당첨내역!$B344:$G344,42)</f>
        <v>49</v>
      </c>
      <c r="AR344">
        <f>AR343+COUNTIF(전체당첨내역!$B344:$G344,43)</f>
        <v>46</v>
      </c>
      <c r="AS344">
        <f>AS343+COUNTIF(전체당첨내역!$B344:$G344,44)</f>
        <v>42</v>
      </c>
      <c r="AT344">
        <f>AT343+COUNTIF(전체당첨내역!$B344:$G344,45)</f>
        <v>52</v>
      </c>
    </row>
    <row r="345" spans="1:46" ht="16.5" customHeight="1">
      <c r="A345">
        <v>344</v>
      </c>
      <c r="B345">
        <f>B344+COUNTIF(전체당첨내역!$B345:$G345,1)</f>
        <v>53</v>
      </c>
      <c r="C345">
        <f>C344+COUNTIF(전체당첨내역!$B345:$G345,2)</f>
        <v>49</v>
      </c>
      <c r="D345">
        <f>D344+COUNTIF(전체당첨내역!$B345:$G345,3)</f>
        <v>53</v>
      </c>
      <c r="E345">
        <f>E344+COUNTIF(전체당첨내역!$B345:$G345,4)</f>
        <v>51</v>
      </c>
      <c r="F345">
        <f>F344+COUNTIF(전체당첨내역!$B345:$G345,5)</f>
        <v>49</v>
      </c>
      <c r="G345">
        <f>G344+COUNTIF(전체당첨내역!$B345:$G345,6)</f>
        <v>43</v>
      </c>
      <c r="H345">
        <f>H344+COUNTIF(전체당첨내역!$B345:$G345,7)</f>
        <v>45</v>
      </c>
      <c r="I345">
        <f>I344+COUNTIF(전체당첨내역!$B345:$G345,8)</f>
        <v>42</v>
      </c>
      <c r="J345">
        <f>J344+COUNTIF(전체당첨내역!$B345:$G345,9)</f>
        <v>38</v>
      </c>
      <c r="K345">
        <f>K344+COUNTIF(전체당첨내역!$B345:$G345,10)</f>
        <v>43</v>
      </c>
      <c r="L345">
        <f>L344+COUNTIF(전체당첨내역!$B345:$G345,11)</f>
        <v>44</v>
      </c>
      <c r="M345">
        <f>M344+COUNTIF(전체당첨내역!$B345:$G345,12)</f>
        <v>41</v>
      </c>
      <c r="N345">
        <f>N344+COUNTIF(전체당첨내역!$B345:$G345,13)</f>
        <v>44</v>
      </c>
      <c r="O345">
        <f>O344+COUNTIF(전체당첨내역!$B345:$G345,14)</f>
        <v>49</v>
      </c>
      <c r="P345">
        <f>P344+COUNTIF(전체당첨내역!$B345:$G345,15)</f>
        <v>43</v>
      </c>
      <c r="Q345">
        <f>Q344+COUNTIF(전체당첨내역!$B345:$G345,16)</f>
        <v>42</v>
      </c>
      <c r="R345">
        <f>R344+COUNTIF(전체당첨내역!$B345:$G345,17)</f>
        <v>54</v>
      </c>
      <c r="S345">
        <f>S344+COUNTIF(전체당첨내역!$B345:$G345,18)</f>
        <v>52</v>
      </c>
      <c r="T345">
        <f>T344+COUNTIF(전체당첨내역!$B345:$G345,19)</f>
        <v>53</v>
      </c>
      <c r="U345">
        <f>U344+COUNTIF(전체당첨내역!$B345:$G345,20)</f>
        <v>49</v>
      </c>
      <c r="V345">
        <f>V344+COUNTIF(전체당첨내역!$B345:$G345,21)</f>
        <v>45</v>
      </c>
      <c r="W345">
        <f>W344+COUNTIF(전체당첨내역!$B345:$G345,22)</f>
        <v>29</v>
      </c>
      <c r="X345">
        <f>X344+COUNTIF(전체당첨내역!$B345:$G345,23)</f>
        <v>39</v>
      </c>
      <c r="Y345">
        <f>Y344+COUNTIF(전체당첨내역!$B345:$G345,24)</f>
        <v>42</v>
      </c>
      <c r="Z345">
        <f>Z344+COUNTIF(전체당첨내역!$B345:$G345,25)</f>
        <v>47</v>
      </c>
      <c r="AA345">
        <f>AA344+COUNTIF(전체당첨내역!$B345:$G345,26)</f>
        <v>44</v>
      </c>
      <c r="AB345">
        <f>AB344+COUNTIF(전체당첨내역!$B345:$G345,27)</f>
        <v>47</v>
      </c>
      <c r="AC345">
        <f>AC344+COUNTIF(전체당첨내역!$B345:$G345,28)</f>
        <v>37</v>
      </c>
      <c r="AD345">
        <f>AD344+COUNTIF(전체당첨내역!$B345:$G345,29)</f>
        <v>39</v>
      </c>
      <c r="AE345">
        <f>AE344+COUNTIF(전체당첨내역!$B345:$G345,30)</f>
        <v>42</v>
      </c>
      <c r="AF345">
        <f>AF344+COUNTIF(전체당첨내역!$B345:$G345,31)</f>
        <v>46</v>
      </c>
      <c r="AG345">
        <f>AG344+COUNTIF(전체당첨내역!$B345:$G345,32)</f>
        <v>42</v>
      </c>
      <c r="AH345">
        <f>AH344+COUNTIF(전체당첨내역!$B345:$G345,33)</f>
        <v>48</v>
      </c>
      <c r="AI345">
        <f>AI344+COUNTIF(전체당첨내역!$B345:$G345,34)</f>
        <v>54</v>
      </c>
      <c r="AJ345">
        <f>AJ344+COUNTIF(전체당첨내역!$B345:$G345,35)</f>
        <v>45</v>
      </c>
      <c r="AK345">
        <f>AK344+COUNTIF(전체당첨내역!$B345:$G345,36)</f>
        <v>53</v>
      </c>
      <c r="AL345">
        <f>AL344+COUNTIF(전체당첨내역!$B345:$G345,37)</f>
        <v>59</v>
      </c>
      <c r="AM345">
        <f>AM344+COUNTIF(전체당첨내역!$B345:$G345,38)</f>
        <v>40</v>
      </c>
      <c r="AN345">
        <f>AN344+COUNTIF(전체당첨내역!$B345:$G345,39)</f>
        <v>50</v>
      </c>
      <c r="AO345">
        <f>AO344+COUNTIF(전체당첨내역!$B345:$G345,40)</f>
        <v>49</v>
      </c>
      <c r="AP345">
        <f>AP344+COUNTIF(전체당첨내역!$B345:$G345,41)</f>
        <v>40</v>
      </c>
      <c r="AQ345">
        <f>AQ344+COUNTIF(전체당첨내역!$B345:$G345,42)</f>
        <v>49</v>
      </c>
      <c r="AR345">
        <f>AR344+COUNTIF(전체당첨내역!$B345:$G345,43)</f>
        <v>46</v>
      </c>
      <c r="AS345">
        <f>AS344+COUNTIF(전체당첨내역!$B345:$G345,44)</f>
        <v>42</v>
      </c>
      <c r="AT345">
        <f>AT344+COUNTIF(전체당첨내역!$B345:$G345,45)</f>
        <v>53</v>
      </c>
    </row>
    <row r="346" spans="1:46" ht="16.5" customHeight="1">
      <c r="A346">
        <v>345</v>
      </c>
      <c r="B346">
        <f>B345+COUNTIF(전체당첨내역!$B346:$G346,1)</f>
        <v>53</v>
      </c>
      <c r="C346">
        <f>C345+COUNTIF(전체당첨내역!$B346:$G346,2)</f>
        <v>49</v>
      </c>
      <c r="D346">
        <f>D345+COUNTIF(전체당첨내역!$B346:$G346,3)</f>
        <v>53</v>
      </c>
      <c r="E346">
        <f>E345+COUNTIF(전체당첨내역!$B346:$G346,4)</f>
        <v>51</v>
      </c>
      <c r="F346">
        <f>F345+COUNTIF(전체당첨내역!$B346:$G346,5)</f>
        <v>49</v>
      </c>
      <c r="G346">
        <f>G345+COUNTIF(전체당첨내역!$B346:$G346,6)</f>
        <v>43</v>
      </c>
      <c r="H346">
        <f>H345+COUNTIF(전체당첨내역!$B346:$G346,7)</f>
        <v>45</v>
      </c>
      <c r="I346">
        <f>I345+COUNTIF(전체당첨내역!$B346:$G346,8)</f>
        <v>42</v>
      </c>
      <c r="J346">
        <f>J345+COUNTIF(전체당첨내역!$B346:$G346,9)</f>
        <v>38</v>
      </c>
      <c r="K346">
        <f>K345+COUNTIF(전체당첨내역!$B346:$G346,10)</f>
        <v>43</v>
      </c>
      <c r="L346">
        <f>L345+COUNTIF(전체당첨내역!$B346:$G346,11)</f>
        <v>44</v>
      </c>
      <c r="M346">
        <f>M345+COUNTIF(전체당첨내역!$B346:$G346,12)</f>
        <v>41</v>
      </c>
      <c r="N346">
        <f>N345+COUNTIF(전체당첨내역!$B346:$G346,13)</f>
        <v>44</v>
      </c>
      <c r="O346">
        <f>O345+COUNTIF(전체당첨내역!$B346:$G346,14)</f>
        <v>49</v>
      </c>
      <c r="P346">
        <f>P345+COUNTIF(전체당첨내역!$B346:$G346,15)</f>
        <v>44</v>
      </c>
      <c r="Q346">
        <f>Q345+COUNTIF(전체당첨내역!$B346:$G346,16)</f>
        <v>42</v>
      </c>
      <c r="R346">
        <f>R345+COUNTIF(전체당첨내역!$B346:$G346,17)</f>
        <v>54</v>
      </c>
      <c r="S346">
        <f>S345+COUNTIF(전체당첨내역!$B346:$G346,18)</f>
        <v>52</v>
      </c>
      <c r="T346">
        <f>T345+COUNTIF(전체당첨내역!$B346:$G346,19)</f>
        <v>53</v>
      </c>
      <c r="U346">
        <f>U345+COUNTIF(전체당첨내역!$B346:$G346,20)</f>
        <v>50</v>
      </c>
      <c r="V346">
        <f>V345+COUNTIF(전체당첨내역!$B346:$G346,21)</f>
        <v>45</v>
      </c>
      <c r="W346">
        <f>W345+COUNTIF(전체당첨내역!$B346:$G346,22)</f>
        <v>29</v>
      </c>
      <c r="X346">
        <f>X345+COUNTIF(전체당첨내역!$B346:$G346,23)</f>
        <v>40</v>
      </c>
      <c r="Y346">
        <f>Y345+COUNTIF(전체당첨내역!$B346:$G346,24)</f>
        <v>42</v>
      </c>
      <c r="Z346">
        <f>Z345+COUNTIF(전체당첨내역!$B346:$G346,25)</f>
        <v>47</v>
      </c>
      <c r="AA346">
        <f>AA345+COUNTIF(전체당첨내역!$B346:$G346,26)</f>
        <v>44</v>
      </c>
      <c r="AB346">
        <f>AB345+COUNTIF(전체당첨내역!$B346:$G346,27)</f>
        <v>47</v>
      </c>
      <c r="AC346">
        <f>AC345+COUNTIF(전체당첨내역!$B346:$G346,28)</f>
        <v>37</v>
      </c>
      <c r="AD346">
        <f>AD345+COUNTIF(전체당첨내역!$B346:$G346,29)</f>
        <v>40</v>
      </c>
      <c r="AE346">
        <f>AE345+COUNTIF(전체당첨내역!$B346:$G346,30)</f>
        <v>42</v>
      </c>
      <c r="AF346">
        <f>AF345+COUNTIF(전체당첨내역!$B346:$G346,31)</f>
        <v>46</v>
      </c>
      <c r="AG346">
        <f>AG345+COUNTIF(전체당첨내역!$B346:$G346,32)</f>
        <v>42</v>
      </c>
      <c r="AH346">
        <f>AH345+COUNTIF(전체당첨내역!$B346:$G346,33)</f>
        <v>48</v>
      </c>
      <c r="AI346">
        <f>AI345+COUNTIF(전체당첨내역!$B346:$G346,34)</f>
        <v>54</v>
      </c>
      <c r="AJ346">
        <f>AJ345+COUNTIF(전체당첨내역!$B346:$G346,35)</f>
        <v>45</v>
      </c>
      <c r="AK346">
        <f>AK345+COUNTIF(전체당첨내역!$B346:$G346,36)</f>
        <v>53</v>
      </c>
      <c r="AL346">
        <f>AL345+COUNTIF(전체당첨내역!$B346:$G346,37)</f>
        <v>59</v>
      </c>
      <c r="AM346">
        <f>AM345+COUNTIF(전체당첨내역!$B346:$G346,38)</f>
        <v>40</v>
      </c>
      <c r="AN346">
        <f>AN345+COUNTIF(전체당첨내역!$B346:$G346,39)</f>
        <v>51</v>
      </c>
      <c r="AO346">
        <f>AO345+COUNTIF(전체당첨내역!$B346:$G346,40)</f>
        <v>49</v>
      </c>
      <c r="AP346">
        <f>AP345+COUNTIF(전체당첨내역!$B346:$G346,41)</f>
        <v>40</v>
      </c>
      <c r="AQ346">
        <f>AQ345+COUNTIF(전체당첨내역!$B346:$G346,42)</f>
        <v>50</v>
      </c>
      <c r="AR346">
        <f>AR345+COUNTIF(전체당첨내역!$B346:$G346,43)</f>
        <v>46</v>
      </c>
      <c r="AS346">
        <f>AS345+COUNTIF(전체당첨내역!$B346:$G346,44)</f>
        <v>42</v>
      </c>
      <c r="AT346">
        <f>AT345+COUNTIF(전체당첨내역!$B346:$G346,45)</f>
        <v>53</v>
      </c>
    </row>
    <row r="347" spans="1:46" ht="16.5" customHeight="1">
      <c r="A347">
        <v>346</v>
      </c>
      <c r="B347">
        <f>B346+COUNTIF(전체당첨내역!$B347:$G347,1)</f>
        <v>53</v>
      </c>
      <c r="C347">
        <f>C346+COUNTIF(전체당첨내역!$B347:$G347,2)</f>
        <v>49</v>
      </c>
      <c r="D347">
        <f>D346+COUNTIF(전체당첨내역!$B347:$G347,3)</f>
        <v>53</v>
      </c>
      <c r="E347">
        <f>E346+COUNTIF(전체당첨내역!$B347:$G347,4)</f>
        <v>51</v>
      </c>
      <c r="F347">
        <f>F346+COUNTIF(전체당첨내역!$B347:$G347,5)</f>
        <v>50</v>
      </c>
      <c r="G347">
        <f>G346+COUNTIF(전체당첨내역!$B347:$G347,6)</f>
        <v>43</v>
      </c>
      <c r="H347">
        <f>H346+COUNTIF(전체당첨내역!$B347:$G347,7)</f>
        <v>45</v>
      </c>
      <c r="I347">
        <f>I346+COUNTIF(전체당첨내역!$B347:$G347,8)</f>
        <v>42</v>
      </c>
      <c r="J347">
        <f>J346+COUNTIF(전체당첨내역!$B347:$G347,9)</f>
        <v>38</v>
      </c>
      <c r="K347">
        <f>K346+COUNTIF(전체당첨내역!$B347:$G347,10)</f>
        <v>43</v>
      </c>
      <c r="L347">
        <f>L346+COUNTIF(전체당첨내역!$B347:$G347,11)</f>
        <v>44</v>
      </c>
      <c r="M347">
        <f>M346+COUNTIF(전체당첨내역!$B347:$G347,12)</f>
        <v>41</v>
      </c>
      <c r="N347">
        <f>N346+COUNTIF(전체당첨내역!$B347:$G347,13)</f>
        <v>45</v>
      </c>
      <c r="O347">
        <f>O346+COUNTIF(전체당첨내역!$B347:$G347,14)</f>
        <v>50</v>
      </c>
      <c r="P347">
        <f>P346+COUNTIF(전체당첨내역!$B347:$G347,15)</f>
        <v>44</v>
      </c>
      <c r="Q347">
        <f>Q346+COUNTIF(전체당첨내역!$B347:$G347,16)</f>
        <v>42</v>
      </c>
      <c r="R347">
        <f>R346+COUNTIF(전체당첨내역!$B347:$G347,17)</f>
        <v>54</v>
      </c>
      <c r="S347">
        <f>S346+COUNTIF(전체당첨내역!$B347:$G347,18)</f>
        <v>52</v>
      </c>
      <c r="T347">
        <f>T346+COUNTIF(전체당첨내역!$B347:$G347,19)</f>
        <v>53</v>
      </c>
      <c r="U347">
        <f>U346+COUNTIF(전체당첨내역!$B347:$G347,20)</f>
        <v>50</v>
      </c>
      <c r="V347">
        <f>V346+COUNTIF(전체당첨내역!$B347:$G347,21)</f>
        <v>45</v>
      </c>
      <c r="W347">
        <f>W346+COUNTIF(전체당첨내역!$B347:$G347,22)</f>
        <v>30</v>
      </c>
      <c r="X347">
        <f>X346+COUNTIF(전체당첨내역!$B347:$G347,23)</f>
        <v>40</v>
      </c>
      <c r="Y347">
        <f>Y346+COUNTIF(전체당첨내역!$B347:$G347,24)</f>
        <v>42</v>
      </c>
      <c r="Z347">
        <f>Z346+COUNTIF(전체당첨내역!$B347:$G347,25)</f>
        <v>47</v>
      </c>
      <c r="AA347">
        <f>AA346+COUNTIF(전체당첨내역!$B347:$G347,26)</f>
        <v>44</v>
      </c>
      <c r="AB347">
        <f>AB346+COUNTIF(전체당첨내역!$B347:$G347,27)</f>
        <v>47</v>
      </c>
      <c r="AC347">
        <f>AC346+COUNTIF(전체당첨내역!$B347:$G347,28)</f>
        <v>37</v>
      </c>
      <c r="AD347">
        <f>AD346+COUNTIF(전체당첨내역!$B347:$G347,29)</f>
        <v>40</v>
      </c>
      <c r="AE347">
        <f>AE346+COUNTIF(전체당첨내역!$B347:$G347,30)</f>
        <v>42</v>
      </c>
      <c r="AF347">
        <f>AF346+COUNTIF(전체당첨내역!$B347:$G347,31)</f>
        <v>46</v>
      </c>
      <c r="AG347">
        <f>AG346+COUNTIF(전체당첨내역!$B347:$G347,32)</f>
        <v>42</v>
      </c>
      <c r="AH347">
        <f>AH346+COUNTIF(전체당첨내역!$B347:$G347,33)</f>
        <v>48</v>
      </c>
      <c r="AI347">
        <f>AI346+COUNTIF(전체당첨내역!$B347:$G347,34)</f>
        <v>54</v>
      </c>
      <c r="AJ347">
        <f>AJ346+COUNTIF(전체당첨내역!$B347:$G347,35)</f>
        <v>45</v>
      </c>
      <c r="AK347">
        <f>AK346+COUNTIF(전체당첨내역!$B347:$G347,36)</f>
        <v>53</v>
      </c>
      <c r="AL347">
        <f>AL346+COUNTIF(전체당첨내역!$B347:$G347,37)</f>
        <v>59</v>
      </c>
      <c r="AM347">
        <f>AM346+COUNTIF(전체당첨내역!$B347:$G347,38)</f>
        <v>40</v>
      </c>
      <c r="AN347">
        <f>AN346+COUNTIF(전체당첨내역!$B347:$G347,39)</f>
        <v>51</v>
      </c>
      <c r="AO347">
        <f>AO346+COUNTIF(전체당첨내역!$B347:$G347,40)</f>
        <v>49</v>
      </c>
      <c r="AP347">
        <f>AP346+COUNTIF(전체당첨내역!$B347:$G347,41)</f>
        <v>40</v>
      </c>
      <c r="AQ347">
        <f>AQ346+COUNTIF(전체당첨내역!$B347:$G347,42)</f>
        <v>50</v>
      </c>
      <c r="AR347">
        <f>AR346+COUNTIF(전체당첨내역!$B347:$G347,43)</f>
        <v>46</v>
      </c>
      <c r="AS347">
        <f>AS346+COUNTIF(전체당첨내역!$B347:$G347,44)</f>
        <v>43</v>
      </c>
      <c r="AT347">
        <f>AT346+COUNTIF(전체당첨내역!$B347:$G347,45)</f>
        <v>54</v>
      </c>
    </row>
    <row r="348" spans="1:46" ht="16.5" customHeight="1">
      <c r="A348">
        <v>347</v>
      </c>
      <c r="B348">
        <f>B347+COUNTIF(전체당첨내역!$B348:$G348,1)</f>
        <v>53</v>
      </c>
      <c r="C348">
        <f>C347+COUNTIF(전체당첨내역!$B348:$G348,2)</f>
        <v>49</v>
      </c>
      <c r="D348">
        <f>D347+COUNTIF(전체당첨내역!$B348:$G348,3)</f>
        <v>54</v>
      </c>
      <c r="E348">
        <f>E347+COUNTIF(전체당첨내역!$B348:$G348,4)</f>
        <v>51</v>
      </c>
      <c r="F348">
        <f>F347+COUNTIF(전체당첨내역!$B348:$G348,5)</f>
        <v>50</v>
      </c>
      <c r="G348">
        <f>G347+COUNTIF(전체당첨내역!$B348:$G348,6)</f>
        <v>43</v>
      </c>
      <c r="H348">
        <f>H347+COUNTIF(전체당첨내역!$B348:$G348,7)</f>
        <v>45</v>
      </c>
      <c r="I348">
        <f>I347+COUNTIF(전체당첨내역!$B348:$G348,8)</f>
        <v>43</v>
      </c>
      <c r="J348">
        <f>J347+COUNTIF(전체당첨내역!$B348:$G348,9)</f>
        <v>38</v>
      </c>
      <c r="K348">
        <f>K347+COUNTIF(전체당첨내역!$B348:$G348,10)</f>
        <v>43</v>
      </c>
      <c r="L348">
        <f>L347+COUNTIF(전체당첨내역!$B348:$G348,11)</f>
        <v>44</v>
      </c>
      <c r="M348">
        <f>M347+COUNTIF(전체당첨내역!$B348:$G348,12)</f>
        <v>41</v>
      </c>
      <c r="N348">
        <f>N347+COUNTIF(전체당첨내역!$B348:$G348,13)</f>
        <v>46</v>
      </c>
      <c r="O348">
        <f>O347+COUNTIF(전체당첨내역!$B348:$G348,14)</f>
        <v>50</v>
      </c>
      <c r="P348">
        <f>P347+COUNTIF(전체당첨내역!$B348:$G348,15)</f>
        <v>44</v>
      </c>
      <c r="Q348">
        <f>Q347+COUNTIF(전체당첨내역!$B348:$G348,16)</f>
        <v>42</v>
      </c>
      <c r="R348">
        <f>R347+COUNTIF(전체당첨내역!$B348:$G348,17)</f>
        <v>54</v>
      </c>
      <c r="S348">
        <f>S347+COUNTIF(전체당첨내역!$B348:$G348,18)</f>
        <v>52</v>
      </c>
      <c r="T348">
        <f>T347+COUNTIF(전체당첨내역!$B348:$G348,19)</f>
        <v>53</v>
      </c>
      <c r="U348">
        <f>U347+COUNTIF(전체당첨내역!$B348:$G348,20)</f>
        <v>50</v>
      </c>
      <c r="V348">
        <f>V347+COUNTIF(전체당첨내역!$B348:$G348,21)</f>
        <v>45</v>
      </c>
      <c r="W348">
        <f>W347+COUNTIF(전체당첨내역!$B348:$G348,22)</f>
        <v>30</v>
      </c>
      <c r="X348">
        <f>X347+COUNTIF(전체당첨내역!$B348:$G348,23)</f>
        <v>40</v>
      </c>
      <c r="Y348">
        <f>Y347+COUNTIF(전체당첨내역!$B348:$G348,24)</f>
        <v>42</v>
      </c>
      <c r="Z348">
        <f>Z347+COUNTIF(전체당첨내역!$B348:$G348,25)</f>
        <v>47</v>
      </c>
      <c r="AA348">
        <f>AA347+COUNTIF(전체당첨내역!$B348:$G348,26)</f>
        <v>44</v>
      </c>
      <c r="AB348">
        <f>AB347+COUNTIF(전체당첨내역!$B348:$G348,27)</f>
        <v>48</v>
      </c>
      <c r="AC348">
        <f>AC347+COUNTIF(전체당첨내역!$B348:$G348,28)</f>
        <v>37</v>
      </c>
      <c r="AD348">
        <f>AD347+COUNTIF(전체당첨내역!$B348:$G348,29)</f>
        <v>40</v>
      </c>
      <c r="AE348">
        <f>AE347+COUNTIF(전체당첨내역!$B348:$G348,30)</f>
        <v>42</v>
      </c>
      <c r="AF348">
        <f>AF347+COUNTIF(전체당첨내역!$B348:$G348,31)</f>
        <v>46</v>
      </c>
      <c r="AG348">
        <f>AG347+COUNTIF(전체당첨내역!$B348:$G348,32)</f>
        <v>43</v>
      </c>
      <c r="AH348">
        <f>AH347+COUNTIF(전체당첨내역!$B348:$G348,33)</f>
        <v>48</v>
      </c>
      <c r="AI348">
        <f>AI347+COUNTIF(전체당첨내역!$B348:$G348,34)</f>
        <v>54</v>
      </c>
      <c r="AJ348">
        <f>AJ347+COUNTIF(전체당첨내역!$B348:$G348,35)</f>
        <v>45</v>
      </c>
      <c r="AK348">
        <f>AK347+COUNTIF(전체당첨내역!$B348:$G348,36)</f>
        <v>53</v>
      </c>
      <c r="AL348">
        <f>AL347+COUNTIF(전체당첨내역!$B348:$G348,37)</f>
        <v>59</v>
      </c>
      <c r="AM348">
        <f>AM347+COUNTIF(전체당첨내역!$B348:$G348,38)</f>
        <v>40</v>
      </c>
      <c r="AN348">
        <f>AN347+COUNTIF(전체당첨내역!$B348:$G348,39)</f>
        <v>51</v>
      </c>
      <c r="AO348">
        <f>AO347+COUNTIF(전체당첨내역!$B348:$G348,40)</f>
        <v>49</v>
      </c>
      <c r="AP348">
        <f>AP347+COUNTIF(전체당첨내역!$B348:$G348,41)</f>
        <v>40</v>
      </c>
      <c r="AQ348">
        <f>AQ347+COUNTIF(전체당첨내역!$B348:$G348,42)</f>
        <v>51</v>
      </c>
      <c r="AR348">
        <f>AR347+COUNTIF(전체당첨내역!$B348:$G348,43)</f>
        <v>46</v>
      </c>
      <c r="AS348">
        <f>AS347+COUNTIF(전체당첨내역!$B348:$G348,44)</f>
        <v>43</v>
      </c>
      <c r="AT348">
        <f>AT347+COUNTIF(전체당첨내역!$B348:$G348,45)</f>
        <v>54</v>
      </c>
    </row>
    <row r="349" spans="1:46" ht="16.5" customHeight="1">
      <c r="A349">
        <v>348</v>
      </c>
      <c r="B349">
        <f>B348+COUNTIF(전체당첨내역!$B349:$G349,1)</f>
        <v>53</v>
      </c>
      <c r="C349">
        <f>C348+COUNTIF(전체당첨내역!$B349:$G349,2)</f>
        <v>49</v>
      </c>
      <c r="D349">
        <f>D348+COUNTIF(전체당첨내역!$B349:$G349,3)</f>
        <v>55</v>
      </c>
      <c r="E349">
        <f>E348+COUNTIF(전체당첨내역!$B349:$G349,4)</f>
        <v>51</v>
      </c>
      <c r="F349">
        <f>F348+COUNTIF(전체당첨내역!$B349:$G349,5)</f>
        <v>50</v>
      </c>
      <c r="G349">
        <f>G348+COUNTIF(전체당첨내역!$B349:$G349,6)</f>
        <v>43</v>
      </c>
      <c r="H349">
        <f>H348+COUNTIF(전체당첨내역!$B349:$G349,7)</f>
        <v>45</v>
      </c>
      <c r="I349">
        <f>I348+COUNTIF(전체당첨내역!$B349:$G349,8)</f>
        <v>43</v>
      </c>
      <c r="J349">
        <f>J348+COUNTIF(전체당첨내역!$B349:$G349,9)</f>
        <v>38</v>
      </c>
      <c r="K349">
        <f>K348+COUNTIF(전체당첨내역!$B349:$G349,10)</f>
        <v>43</v>
      </c>
      <c r="L349">
        <f>L348+COUNTIF(전체당첨내역!$B349:$G349,11)</f>
        <v>44</v>
      </c>
      <c r="M349">
        <f>M348+COUNTIF(전체당첨내역!$B349:$G349,12)</f>
        <v>41</v>
      </c>
      <c r="N349">
        <f>N348+COUNTIF(전체당첨내역!$B349:$G349,13)</f>
        <v>46</v>
      </c>
      <c r="O349">
        <f>O348+COUNTIF(전체당첨내역!$B349:$G349,14)</f>
        <v>51</v>
      </c>
      <c r="P349">
        <f>P348+COUNTIF(전체당첨내역!$B349:$G349,15)</f>
        <v>44</v>
      </c>
      <c r="Q349">
        <f>Q348+COUNTIF(전체당첨내역!$B349:$G349,16)</f>
        <v>42</v>
      </c>
      <c r="R349">
        <f>R348+COUNTIF(전체당첨내역!$B349:$G349,17)</f>
        <v>55</v>
      </c>
      <c r="S349">
        <f>S348+COUNTIF(전체당첨내역!$B349:$G349,18)</f>
        <v>52</v>
      </c>
      <c r="T349">
        <f>T348+COUNTIF(전체당첨내역!$B349:$G349,19)</f>
        <v>53</v>
      </c>
      <c r="U349">
        <f>U348+COUNTIF(전체당첨내역!$B349:$G349,20)</f>
        <v>51</v>
      </c>
      <c r="V349">
        <f>V348+COUNTIF(전체당첨내역!$B349:$G349,21)</f>
        <v>45</v>
      </c>
      <c r="W349">
        <f>W348+COUNTIF(전체당첨내역!$B349:$G349,22)</f>
        <v>30</v>
      </c>
      <c r="X349">
        <f>X348+COUNTIF(전체당첨내역!$B349:$G349,23)</f>
        <v>40</v>
      </c>
      <c r="Y349">
        <f>Y348+COUNTIF(전체당첨내역!$B349:$G349,24)</f>
        <v>43</v>
      </c>
      <c r="Z349">
        <f>Z348+COUNTIF(전체당첨내역!$B349:$G349,25)</f>
        <v>47</v>
      </c>
      <c r="AA349">
        <f>AA348+COUNTIF(전체당첨내역!$B349:$G349,26)</f>
        <v>44</v>
      </c>
      <c r="AB349">
        <f>AB348+COUNTIF(전체당첨내역!$B349:$G349,27)</f>
        <v>48</v>
      </c>
      <c r="AC349">
        <f>AC348+COUNTIF(전체당첨내역!$B349:$G349,28)</f>
        <v>37</v>
      </c>
      <c r="AD349">
        <f>AD348+COUNTIF(전체당첨내역!$B349:$G349,29)</f>
        <v>40</v>
      </c>
      <c r="AE349">
        <f>AE348+COUNTIF(전체당첨내역!$B349:$G349,30)</f>
        <v>42</v>
      </c>
      <c r="AF349">
        <f>AF348+COUNTIF(전체당첨내역!$B349:$G349,31)</f>
        <v>47</v>
      </c>
      <c r="AG349">
        <f>AG348+COUNTIF(전체당첨내역!$B349:$G349,32)</f>
        <v>43</v>
      </c>
      <c r="AH349">
        <f>AH348+COUNTIF(전체당첨내역!$B349:$G349,33)</f>
        <v>48</v>
      </c>
      <c r="AI349">
        <f>AI348+COUNTIF(전체당첨내역!$B349:$G349,34)</f>
        <v>54</v>
      </c>
      <c r="AJ349">
        <f>AJ348+COUNTIF(전체당첨내역!$B349:$G349,35)</f>
        <v>45</v>
      </c>
      <c r="AK349">
        <f>AK348+COUNTIF(전체당첨내역!$B349:$G349,36)</f>
        <v>53</v>
      </c>
      <c r="AL349">
        <f>AL348+COUNTIF(전체당첨내역!$B349:$G349,37)</f>
        <v>59</v>
      </c>
      <c r="AM349">
        <f>AM348+COUNTIF(전체당첨내역!$B349:$G349,38)</f>
        <v>40</v>
      </c>
      <c r="AN349">
        <f>AN348+COUNTIF(전체당첨내역!$B349:$G349,39)</f>
        <v>51</v>
      </c>
      <c r="AO349">
        <f>AO348+COUNTIF(전체당첨내역!$B349:$G349,40)</f>
        <v>49</v>
      </c>
      <c r="AP349">
        <f>AP348+COUNTIF(전체당첨내역!$B349:$G349,41)</f>
        <v>40</v>
      </c>
      <c r="AQ349">
        <f>AQ348+COUNTIF(전체당첨내역!$B349:$G349,42)</f>
        <v>51</v>
      </c>
      <c r="AR349">
        <f>AR348+COUNTIF(전체당첨내역!$B349:$G349,43)</f>
        <v>46</v>
      </c>
      <c r="AS349">
        <f>AS348+COUNTIF(전체당첨내역!$B349:$G349,44)</f>
        <v>43</v>
      </c>
      <c r="AT349">
        <f>AT348+COUNTIF(전체당첨내역!$B349:$G349,45)</f>
        <v>54</v>
      </c>
    </row>
    <row r="350" spans="1:46" ht="16.5" customHeight="1">
      <c r="A350">
        <v>349</v>
      </c>
      <c r="B350">
        <f>B349+COUNTIF(전체당첨내역!$B350:$G350,1)</f>
        <v>53</v>
      </c>
      <c r="C350">
        <f>C349+COUNTIF(전체당첨내역!$B350:$G350,2)</f>
        <v>49</v>
      </c>
      <c r="D350">
        <f>D349+COUNTIF(전체당첨내역!$B350:$G350,3)</f>
        <v>55</v>
      </c>
      <c r="E350">
        <f>E349+COUNTIF(전체당첨내역!$B350:$G350,4)</f>
        <v>51</v>
      </c>
      <c r="F350">
        <f>F349+COUNTIF(전체당첨내역!$B350:$G350,5)</f>
        <v>51</v>
      </c>
      <c r="G350">
        <f>G349+COUNTIF(전체당첨내역!$B350:$G350,6)</f>
        <v>43</v>
      </c>
      <c r="H350">
        <f>H349+COUNTIF(전체당첨내역!$B350:$G350,7)</f>
        <v>45</v>
      </c>
      <c r="I350">
        <f>I349+COUNTIF(전체당첨내역!$B350:$G350,8)</f>
        <v>43</v>
      </c>
      <c r="J350">
        <f>J349+COUNTIF(전체당첨내역!$B350:$G350,9)</f>
        <v>38</v>
      </c>
      <c r="K350">
        <f>K349+COUNTIF(전체당첨내역!$B350:$G350,10)</f>
        <v>43</v>
      </c>
      <c r="L350">
        <f>L349+COUNTIF(전체당첨내역!$B350:$G350,11)</f>
        <v>44</v>
      </c>
      <c r="M350">
        <f>M349+COUNTIF(전체당첨내역!$B350:$G350,12)</f>
        <v>41</v>
      </c>
      <c r="N350">
        <f>N349+COUNTIF(전체당첨내역!$B350:$G350,13)</f>
        <v>47</v>
      </c>
      <c r="O350">
        <f>O349+COUNTIF(전체당첨내역!$B350:$G350,14)</f>
        <v>52</v>
      </c>
      <c r="P350">
        <f>P349+COUNTIF(전체당첨내역!$B350:$G350,15)</f>
        <v>44</v>
      </c>
      <c r="Q350">
        <f>Q349+COUNTIF(전체당첨내역!$B350:$G350,16)</f>
        <v>42</v>
      </c>
      <c r="R350">
        <f>R349+COUNTIF(전체당첨내역!$B350:$G350,17)</f>
        <v>55</v>
      </c>
      <c r="S350">
        <f>S349+COUNTIF(전체당첨내역!$B350:$G350,18)</f>
        <v>52</v>
      </c>
      <c r="T350">
        <f>T349+COUNTIF(전체당첨내역!$B350:$G350,19)</f>
        <v>53</v>
      </c>
      <c r="U350">
        <f>U349+COUNTIF(전체당첨내역!$B350:$G350,20)</f>
        <v>52</v>
      </c>
      <c r="V350">
        <f>V349+COUNTIF(전체당첨내역!$B350:$G350,21)</f>
        <v>45</v>
      </c>
      <c r="W350">
        <f>W349+COUNTIF(전체당첨내역!$B350:$G350,22)</f>
        <v>30</v>
      </c>
      <c r="X350">
        <f>X349+COUNTIF(전체당첨내역!$B350:$G350,23)</f>
        <v>40</v>
      </c>
      <c r="Y350">
        <f>Y349+COUNTIF(전체당첨내역!$B350:$G350,24)</f>
        <v>44</v>
      </c>
      <c r="Z350">
        <f>Z349+COUNTIF(전체당첨내역!$B350:$G350,25)</f>
        <v>48</v>
      </c>
      <c r="AA350">
        <f>AA349+COUNTIF(전체당첨내역!$B350:$G350,26)</f>
        <v>44</v>
      </c>
      <c r="AB350">
        <f>AB349+COUNTIF(전체당첨내역!$B350:$G350,27)</f>
        <v>48</v>
      </c>
      <c r="AC350">
        <f>AC349+COUNTIF(전체당첨내역!$B350:$G350,28)</f>
        <v>37</v>
      </c>
      <c r="AD350">
        <f>AD349+COUNTIF(전체당첨내역!$B350:$G350,29)</f>
        <v>40</v>
      </c>
      <c r="AE350">
        <f>AE349+COUNTIF(전체당첨내역!$B350:$G350,30)</f>
        <v>42</v>
      </c>
      <c r="AF350">
        <f>AF349+COUNTIF(전체당첨내역!$B350:$G350,31)</f>
        <v>47</v>
      </c>
      <c r="AG350">
        <f>AG349+COUNTIF(전체당첨내역!$B350:$G350,32)</f>
        <v>43</v>
      </c>
      <c r="AH350">
        <f>AH349+COUNTIF(전체당첨내역!$B350:$G350,33)</f>
        <v>48</v>
      </c>
      <c r="AI350">
        <f>AI349+COUNTIF(전체당첨내역!$B350:$G350,34)</f>
        <v>54</v>
      </c>
      <c r="AJ350">
        <f>AJ349+COUNTIF(전체당첨내역!$B350:$G350,35)</f>
        <v>45</v>
      </c>
      <c r="AK350">
        <f>AK349+COUNTIF(전체당첨내역!$B350:$G350,36)</f>
        <v>53</v>
      </c>
      <c r="AL350">
        <f>AL349+COUNTIF(전체당첨내역!$B350:$G350,37)</f>
        <v>59</v>
      </c>
      <c r="AM350">
        <f>AM349+COUNTIF(전체당첨내역!$B350:$G350,38)</f>
        <v>40</v>
      </c>
      <c r="AN350">
        <f>AN349+COUNTIF(전체당첨내역!$B350:$G350,39)</f>
        <v>51</v>
      </c>
      <c r="AO350">
        <f>AO349+COUNTIF(전체당첨내역!$B350:$G350,40)</f>
        <v>49</v>
      </c>
      <c r="AP350">
        <f>AP349+COUNTIF(전체당첨내역!$B350:$G350,41)</f>
        <v>40</v>
      </c>
      <c r="AQ350">
        <f>AQ349+COUNTIF(전체당첨내역!$B350:$G350,42)</f>
        <v>51</v>
      </c>
      <c r="AR350">
        <f>AR349+COUNTIF(전체당첨내역!$B350:$G350,43)</f>
        <v>46</v>
      </c>
      <c r="AS350">
        <f>AS349+COUNTIF(전체당첨내역!$B350:$G350,44)</f>
        <v>43</v>
      </c>
      <c r="AT350">
        <f>AT349+COUNTIF(전체당첨내역!$B350:$G350,45)</f>
        <v>54</v>
      </c>
    </row>
    <row r="351" spans="1:46" ht="16.5" customHeight="1">
      <c r="A351">
        <v>350</v>
      </c>
      <c r="B351">
        <f>B350+COUNTIF(전체당첨내역!$B351:$G351,1)</f>
        <v>54</v>
      </c>
      <c r="C351">
        <f>C350+COUNTIF(전체당첨내역!$B351:$G351,2)</f>
        <v>49</v>
      </c>
      <c r="D351">
        <f>D350+COUNTIF(전체당첨내역!$B351:$G351,3)</f>
        <v>55</v>
      </c>
      <c r="E351">
        <f>E350+COUNTIF(전체당첨내역!$B351:$G351,4)</f>
        <v>51</v>
      </c>
      <c r="F351">
        <f>F350+COUNTIF(전체당첨내역!$B351:$G351,5)</f>
        <v>51</v>
      </c>
      <c r="G351">
        <f>G350+COUNTIF(전체당첨내역!$B351:$G351,6)</f>
        <v>43</v>
      </c>
      <c r="H351">
        <f>H350+COUNTIF(전체당첨내역!$B351:$G351,7)</f>
        <v>45</v>
      </c>
      <c r="I351">
        <f>I350+COUNTIF(전체당첨내역!$B351:$G351,8)</f>
        <v>44</v>
      </c>
      <c r="J351">
        <f>J350+COUNTIF(전체당첨내역!$B351:$G351,9)</f>
        <v>38</v>
      </c>
      <c r="K351">
        <f>K350+COUNTIF(전체당첨내역!$B351:$G351,10)</f>
        <v>43</v>
      </c>
      <c r="L351">
        <f>L350+COUNTIF(전체당첨내역!$B351:$G351,11)</f>
        <v>44</v>
      </c>
      <c r="M351">
        <f>M350+COUNTIF(전체당첨내역!$B351:$G351,12)</f>
        <v>41</v>
      </c>
      <c r="N351">
        <f>N350+COUNTIF(전체당첨내역!$B351:$G351,13)</f>
        <v>47</v>
      </c>
      <c r="O351">
        <f>O350+COUNTIF(전체당첨내역!$B351:$G351,14)</f>
        <v>52</v>
      </c>
      <c r="P351">
        <f>P350+COUNTIF(전체당첨내역!$B351:$G351,15)</f>
        <v>44</v>
      </c>
      <c r="Q351">
        <f>Q350+COUNTIF(전체당첨내역!$B351:$G351,16)</f>
        <v>42</v>
      </c>
      <c r="R351">
        <f>R350+COUNTIF(전체당첨내역!$B351:$G351,17)</f>
        <v>55</v>
      </c>
      <c r="S351">
        <f>S350+COUNTIF(전체당첨내역!$B351:$G351,18)</f>
        <v>53</v>
      </c>
      <c r="T351">
        <f>T350+COUNTIF(전체당첨내역!$B351:$G351,19)</f>
        <v>53</v>
      </c>
      <c r="U351">
        <f>U350+COUNTIF(전체당첨내역!$B351:$G351,20)</f>
        <v>52</v>
      </c>
      <c r="V351">
        <f>V350+COUNTIF(전체당첨내역!$B351:$G351,21)</f>
        <v>45</v>
      </c>
      <c r="W351">
        <f>W350+COUNTIF(전체당첨내역!$B351:$G351,22)</f>
        <v>30</v>
      </c>
      <c r="X351">
        <f>X350+COUNTIF(전체당첨내역!$B351:$G351,23)</f>
        <v>40</v>
      </c>
      <c r="Y351">
        <f>Y350+COUNTIF(전체당첨내역!$B351:$G351,24)</f>
        <v>45</v>
      </c>
      <c r="Z351">
        <f>Z350+COUNTIF(전체당첨내역!$B351:$G351,25)</f>
        <v>48</v>
      </c>
      <c r="AA351">
        <f>AA350+COUNTIF(전체당첨내역!$B351:$G351,26)</f>
        <v>44</v>
      </c>
      <c r="AB351">
        <f>AB350+COUNTIF(전체당첨내역!$B351:$G351,27)</f>
        <v>48</v>
      </c>
      <c r="AC351">
        <f>AC350+COUNTIF(전체당첨내역!$B351:$G351,28)</f>
        <v>37</v>
      </c>
      <c r="AD351">
        <f>AD350+COUNTIF(전체당첨내역!$B351:$G351,29)</f>
        <v>41</v>
      </c>
      <c r="AE351">
        <f>AE350+COUNTIF(전체당첨내역!$B351:$G351,30)</f>
        <v>42</v>
      </c>
      <c r="AF351">
        <f>AF350+COUNTIF(전체당첨내역!$B351:$G351,31)</f>
        <v>47</v>
      </c>
      <c r="AG351">
        <f>AG350+COUNTIF(전체당첨내역!$B351:$G351,32)</f>
        <v>43</v>
      </c>
      <c r="AH351">
        <f>AH350+COUNTIF(전체당첨내역!$B351:$G351,33)</f>
        <v>49</v>
      </c>
      <c r="AI351">
        <f>AI350+COUNTIF(전체당첨내역!$B351:$G351,34)</f>
        <v>54</v>
      </c>
      <c r="AJ351">
        <f>AJ350+COUNTIF(전체당첨내역!$B351:$G351,35)</f>
        <v>45</v>
      </c>
      <c r="AK351">
        <f>AK350+COUNTIF(전체당첨내역!$B351:$G351,36)</f>
        <v>53</v>
      </c>
      <c r="AL351">
        <f>AL350+COUNTIF(전체당첨내역!$B351:$G351,37)</f>
        <v>59</v>
      </c>
      <c r="AM351">
        <f>AM350+COUNTIF(전체당첨내역!$B351:$G351,38)</f>
        <v>40</v>
      </c>
      <c r="AN351">
        <f>AN350+COUNTIF(전체당첨내역!$B351:$G351,39)</f>
        <v>51</v>
      </c>
      <c r="AO351">
        <f>AO350+COUNTIF(전체당첨내역!$B351:$G351,40)</f>
        <v>49</v>
      </c>
      <c r="AP351">
        <f>AP350+COUNTIF(전체당첨내역!$B351:$G351,41)</f>
        <v>40</v>
      </c>
      <c r="AQ351">
        <f>AQ350+COUNTIF(전체당첨내역!$B351:$G351,42)</f>
        <v>51</v>
      </c>
      <c r="AR351">
        <f>AR350+COUNTIF(전체당첨내역!$B351:$G351,43)</f>
        <v>46</v>
      </c>
      <c r="AS351">
        <f>AS350+COUNTIF(전체당첨내역!$B351:$G351,44)</f>
        <v>43</v>
      </c>
      <c r="AT351">
        <f>AT350+COUNTIF(전체당첨내역!$B351:$G351,45)</f>
        <v>54</v>
      </c>
    </row>
    <row r="352" spans="1:46" ht="16.5" customHeight="1">
      <c r="A352">
        <v>351</v>
      </c>
      <c r="B352">
        <f>B351+COUNTIF(전체당첨내역!$B352:$G352,1)</f>
        <v>54</v>
      </c>
      <c r="C352">
        <f>C351+COUNTIF(전체당첨내역!$B352:$G352,2)</f>
        <v>49</v>
      </c>
      <c r="D352">
        <f>D351+COUNTIF(전체당첨내역!$B352:$G352,3)</f>
        <v>55</v>
      </c>
      <c r="E352">
        <f>E351+COUNTIF(전체당첨내역!$B352:$G352,4)</f>
        <v>51</v>
      </c>
      <c r="F352">
        <f>F351+COUNTIF(전체당첨내역!$B352:$G352,5)</f>
        <v>52</v>
      </c>
      <c r="G352">
        <f>G351+COUNTIF(전체당첨내역!$B352:$G352,6)</f>
        <v>43</v>
      </c>
      <c r="H352">
        <f>H351+COUNTIF(전체당첨내역!$B352:$G352,7)</f>
        <v>45</v>
      </c>
      <c r="I352">
        <f>I351+COUNTIF(전체당첨내역!$B352:$G352,8)</f>
        <v>44</v>
      </c>
      <c r="J352">
        <f>J351+COUNTIF(전체당첨내역!$B352:$G352,9)</f>
        <v>38</v>
      </c>
      <c r="K352">
        <f>K351+COUNTIF(전체당첨내역!$B352:$G352,10)</f>
        <v>43</v>
      </c>
      <c r="L352">
        <f>L351+COUNTIF(전체당첨내역!$B352:$G352,11)</f>
        <v>44</v>
      </c>
      <c r="M352">
        <f>M351+COUNTIF(전체당첨내역!$B352:$G352,12)</f>
        <v>41</v>
      </c>
      <c r="N352">
        <f>N351+COUNTIF(전체당첨내역!$B352:$G352,13)</f>
        <v>47</v>
      </c>
      <c r="O352">
        <f>O351+COUNTIF(전체당첨내역!$B352:$G352,14)</f>
        <v>52</v>
      </c>
      <c r="P352">
        <f>P351+COUNTIF(전체당첨내역!$B352:$G352,15)</f>
        <v>44</v>
      </c>
      <c r="Q352">
        <f>Q351+COUNTIF(전체당첨내역!$B352:$G352,16)</f>
        <v>42</v>
      </c>
      <c r="R352">
        <f>R351+COUNTIF(전체당첨내역!$B352:$G352,17)</f>
        <v>55</v>
      </c>
      <c r="S352">
        <f>S351+COUNTIF(전체당첨내역!$B352:$G352,18)</f>
        <v>53</v>
      </c>
      <c r="T352">
        <f>T351+COUNTIF(전체당첨내역!$B352:$G352,19)</f>
        <v>53</v>
      </c>
      <c r="U352">
        <f>U351+COUNTIF(전체당첨내역!$B352:$G352,20)</f>
        <v>52</v>
      </c>
      <c r="V352">
        <f>V351+COUNTIF(전체당첨내역!$B352:$G352,21)</f>
        <v>45</v>
      </c>
      <c r="W352">
        <f>W351+COUNTIF(전체당첨내역!$B352:$G352,22)</f>
        <v>30</v>
      </c>
      <c r="X352">
        <f>X351+COUNTIF(전체당첨내역!$B352:$G352,23)</f>
        <v>40</v>
      </c>
      <c r="Y352">
        <f>Y351+COUNTIF(전체당첨내역!$B352:$G352,24)</f>
        <v>45</v>
      </c>
      <c r="Z352">
        <f>Z351+COUNTIF(전체당첨내역!$B352:$G352,25)</f>
        <v>49</v>
      </c>
      <c r="AA352">
        <f>AA351+COUNTIF(전체당첨내역!$B352:$G352,26)</f>
        <v>44</v>
      </c>
      <c r="AB352">
        <f>AB351+COUNTIF(전체당첨내역!$B352:$G352,27)</f>
        <v>49</v>
      </c>
      <c r="AC352">
        <f>AC351+COUNTIF(전체당첨내역!$B352:$G352,28)</f>
        <v>37</v>
      </c>
      <c r="AD352">
        <f>AD351+COUNTIF(전체당첨내역!$B352:$G352,29)</f>
        <v>42</v>
      </c>
      <c r="AE352">
        <f>AE351+COUNTIF(전체당첨내역!$B352:$G352,30)</f>
        <v>42</v>
      </c>
      <c r="AF352">
        <f>AF351+COUNTIF(전체당첨내역!$B352:$G352,31)</f>
        <v>47</v>
      </c>
      <c r="AG352">
        <f>AG351+COUNTIF(전체당첨내역!$B352:$G352,32)</f>
        <v>43</v>
      </c>
      <c r="AH352">
        <f>AH351+COUNTIF(전체당첨내역!$B352:$G352,33)</f>
        <v>49</v>
      </c>
      <c r="AI352">
        <f>AI351+COUNTIF(전체당첨내역!$B352:$G352,34)</f>
        <v>55</v>
      </c>
      <c r="AJ352">
        <f>AJ351+COUNTIF(전체당첨내역!$B352:$G352,35)</f>
        <v>45</v>
      </c>
      <c r="AK352">
        <f>AK351+COUNTIF(전체당첨내역!$B352:$G352,36)</f>
        <v>54</v>
      </c>
      <c r="AL352">
        <f>AL351+COUNTIF(전체당첨내역!$B352:$G352,37)</f>
        <v>59</v>
      </c>
      <c r="AM352">
        <f>AM351+COUNTIF(전체당첨내역!$B352:$G352,38)</f>
        <v>40</v>
      </c>
      <c r="AN352">
        <f>AN351+COUNTIF(전체당첨내역!$B352:$G352,39)</f>
        <v>51</v>
      </c>
      <c r="AO352">
        <f>AO351+COUNTIF(전체당첨내역!$B352:$G352,40)</f>
        <v>49</v>
      </c>
      <c r="AP352">
        <f>AP351+COUNTIF(전체당첨내역!$B352:$G352,41)</f>
        <v>40</v>
      </c>
      <c r="AQ352">
        <f>AQ351+COUNTIF(전체당첨내역!$B352:$G352,42)</f>
        <v>51</v>
      </c>
      <c r="AR352">
        <f>AR351+COUNTIF(전체당첨내역!$B352:$G352,43)</f>
        <v>46</v>
      </c>
      <c r="AS352">
        <f>AS351+COUNTIF(전체당첨내역!$B352:$G352,44)</f>
        <v>43</v>
      </c>
      <c r="AT352">
        <f>AT351+COUNTIF(전체당첨내역!$B352:$G352,45)</f>
        <v>54</v>
      </c>
    </row>
    <row r="353" spans="1:46" ht="16.5" customHeight="1">
      <c r="A353">
        <v>352</v>
      </c>
      <c r="B353">
        <f>B352+COUNTIF(전체당첨내역!$B353:$G353,1)</f>
        <v>54</v>
      </c>
      <c r="C353">
        <f>C352+COUNTIF(전체당첨내역!$B353:$G353,2)</f>
        <v>49</v>
      </c>
      <c r="D353">
        <f>D352+COUNTIF(전체당첨내역!$B353:$G353,3)</f>
        <v>55</v>
      </c>
      <c r="E353">
        <f>E352+COUNTIF(전체당첨내역!$B353:$G353,4)</f>
        <v>51</v>
      </c>
      <c r="F353">
        <f>F352+COUNTIF(전체당첨내역!$B353:$G353,5)</f>
        <v>53</v>
      </c>
      <c r="G353">
        <f>G352+COUNTIF(전체당첨내역!$B353:$G353,6)</f>
        <v>43</v>
      </c>
      <c r="H353">
        <f>H352+COUNTIF(전체당첨내역!$B353:$G353,7)</f>
        <v>45</v>
      </c>
      <c r="I353">
        <f>I352+COUNTIF(전체당첨내역!$B353:$G353,8)</f>
        <v>44</v>
      </c>
      <c r="J353">
        <f>J352+COUNTIF(전체당첨내역!$B353:$G353,9)</f>
        <v>38</v>
      </c>
      <c r="K353">
        <f>K352+COUNTIF(전체당첨내역!$B353:$G353,10)</f>
        <v>43</v>
      </c>
      <c r="L353">
        <f>L352+COUNTIF(전체당첨내역!$B353:$G353,11)</f>
        <v>44</v>
      </c>
      <c r="M353">
        <f>M352+COUNTIF(전체당첨내역!$B353:$G353,12)</f>
        <v>41</v>
      </c>
      <c r="N353">
        <f>N352+COUNTIF(전체당첨내역!$B353:$G353,13)</f>
        <v>47</v>
      </c>
      <c r="O353">
        <f>O352+COUNTIF(전체당첨내역!$B353:$G353,14)</f>
        <v>52</v>
      </c>
      <c r="P353">
        <f>P352+COUNTIF(전체당첨내역!$B353:$G353,15)</f>
        <v>44</v>
      </c>
      <c r="Q353">
        <f>Q352+COUNTIF(전체당첨내역!$B353:$G353,16)</f>
        <v>43</v>
      </c>
      <c r="R353">
        <f>R352+COUNTIF(전체당첨내역!$B353:$G353,17)</f>
        <v>56</v>
      </c>
      <c r="S353">
        <f>S352+COUNTIF(전체당첨내역!$B353:$G353,18)</f>
        <v>53</v>
      </c>
      <c r="T353">
        <f>T352+COUNTIF(전체당첨내역!$B353:$G353,19)</f>
        <v>53</v>
      </c>
      <c r="U353">
        <f>U352+COUNTIF(전체당첨내역!$B353:$G353,20)</f>
        <v>53</v>
      </c>
      <c r="V353">
        <f>V352+COUNTIF(전체당첨내역!$B353:$G353,21)</f>
        <v>45</v>
      </c>
      <c r="W353">
        <f>W352+COUNTIF(전체당첨내역!$B353:$G353,22)</f>
        <v>30</v>
      </c>
      <c r="X353">
        <f>X352+COUNTIF(전체당첨내역!$B353:$G353,23)</f>
        <v>40</v>
      </c>
      <c r="Y353">
        <f>Y352+COUNTIF(전체당첨내역!$B353:$G353,24)</f>
        <v>45</v>
      </c>
      <c r="Z353">
        <f>Z352+COUNTIF(전체당첨내역!$B353:$G353,25)</f>
        <v>49</v>
      </c>
      <c r="AA353">
        <f>AA352+COUNTIF(전체당첨내역!$B353:$G353,26)</f>
        <v>45</v>
      </c>
      <c r="AB353">
        <f>AB352+COUNTIF(전체당첨내역!$B353:$G353,27)</f>
        <v>49</v>
      </c>
      <c r="AC353">
        <f>AC352+COUNTIF(전체당첨내역!$B353:$G353,28)</f>
        <v>37</v>
      </c>
      <c r="AD353">
        <f>AD352+COUNTIF(전체당첨내역!$B353:$G353,29)</f>
        <v>42</v>
      </c>
      <c r="AE353">
        <f>AE352+COUNTIF(전체당첨내역!$B353:$G353,30)</f>
        <v>42</v>
      </c>
      <c r="AF353">
        <f>AF352+COUNTIF(전체당첨내역!$B353:$G353,31)</f>
        <v>47</v>
      </c>
      <c r="AG353">
        <f>AG352+COUNTIF(전체당첨내역!$B353:$G353,32)</f>
        <v>43</v>
      </c>
      <c r="AH353">
        <f>AH352+COUNTIF(전체당첨내역!$B353:$G353,33)</f>
        <v>49</v>
      </c>
      <c r="AI353">
        <f>AI352+COUNTIF(전체당첨내역!$B353:$G353,34)</f>
        <v>55</v>
      </c>
      <c r="AJ353">
        <f>AJ352+COUNTIF(전체당첨내역!$B353:$G353,35)</f>
        <v>45</v>
      </c>
      <c r="AK353">
        <f>AK352+COUNTIF(전체당첨내역!$B353:$G353,36)</f>
        <v>54</v>
      </c>
      <c r="AL353">
        <f>AL352+COUNTIF(전체당첨내역!$B353:$G353,37)</f>
        <v>59</v>
      </c>
      <c r="AM353">
        <f>AM352+COUNTIF(전체당첨내역!$B353:$G353,38)</f>
        <v>40</v>
      </c>
      <c r="AN353">
        <f>AN352+COUNTIF(전체당첨내역!$B353:$G353,39)</f>
        <v>51</v>
      </c>
      <c r="AO353">
        <f>AO352+COUNTIF(전체당첨내역!$B353:$G353,40)</f>
        <v>49</v>
      </c>
      <c r="AP353">
        <f>AP352+COUNTIF(전체당첨내역!$B353:$G353,41)</f>
        <v>41</v>
      </c>
      <c r="AQ353">
        <f>AQ352+COUNTIF(전체당첨내역!$B353:$G353,42)</f>
        <v>51</v>
      </c>
      <c r="AR353">
        <f>AR352+COUNTIF(전체당첨내역!$B353:$G353,43)</f>
        <v>46</v>
      </c>
      <c r="AS353">
        <f>AS352+COUNTIF(전체당첨내역!$B353:$G353,44)</f>
        <v>43</v>
      </c>
      <c r="AT353">
        <f>AT352+COUNTIF(전체당첨내역!$B353:$G353,45)</f>
        <v>54</v>
      </c>
    </row>
    <row r="354" spans="1:46" ht="16.5" customHeight="1">
      <c r="A354">
        <v>353</v>
      </c>
      <c r="B354">
        <f>B353+COUNTIF(전체당첨내역!$B354:$G354,1)</f>
        <v>54</v>
      </c>
      <c r="C354">
        <f>C353+COUNTIF(전체당첨내역!$B354:$G354,2)</f>
        <v>49</v>
      </c>
      <c r="D354">
        <f>D353+COUNTIF(전체당첨내역!$B354:$G354,3)</f>
        <v>55</v>
      </c>
      <c r="E354">
        <f>E353+COUNTIF(전체당첨내역!$B354:$G354,4)</f>
        <v>51</v>
      </c>
      <c r="F354">
        <f>F353+COUNTIF(전체당첨내역!$B354:$G354,5)</f>
        <v>53</v>
      </c>
      <c r="G354">
        <f>G353+COUNTIF(전체당첨내역!$B354:$G354,6)</f>
        <v>43</v>
      </c>
      <c r="H354">
        <f>H353+COUNTIF(전체당첨내역!$B354:$G354,7)</f>
        <v>45</v>
      </c>
      <c r="I354">
        <f>I353+COUNTIF(전체당첨내역!$B354:$G354,8)</f>
        <v>44</v>
      </c>
      <c r="J354">
        <f>J353+COUNTIF(전체당첨내역!$B354:$G354,9)</f>
        <v>38</v>
      </c>
      <c r="K354">
        <f>K353+COUNTIF(전체당첨내역!$B354:$G354,10)</f>
        <v>43</v>
      </c>
      <c r="L354">
        <f>L353+COUNTIF(전체당첨내역!$B354:$G354,11)</f>
        <v>45</v>
      </c>
      <c r="M354">
        <f>M353+COUNTIF(전체당첨내역!$B354:$G354,12)</f>
        <v>41</v>
      </c>
      <c r="N354">
        <f>N353+COUNTIF(전체당첨내역!$B354:$G354,13)</f>
        <v>47</v>
      </c>
      <c r="O354">
        <f>O353+COUNTIF(전체당첨내역!$B354:$G354,14)</f>
        <v>52</v>
      </c>
      <c r="P354">
        <f>P353+COUNTIF(전체당첨내역!$B354:$G354,15)</f>
        <v>44</v>
      </c>
      <c r="Q354">
        <f>Q353+COUNTIF(전체당첨내역!$B354:$G354,16)</f>
        <v>44</v>
      </c>
      <c r="R354">
        <f>R353+COUNTIF(전체당첨내역!$B354:$G354,17)</f>
        <v>56</v>
      </c>
      <c r="S354">
        <f>S353+COUNTIF(전체당첨내역!$B354:$G354,18)</f>
        <v>53</v>
      </c>
      <c r="T354">
        <f>T353+COUNTIF(전체당첨내역!$B354:$G354,19)</f>
        <v>54</v>
      </c>
      <c r="U354">
        <f>U353+COUNTIF(전체당첨내역!$B354:$G354,20)</f>
        <v>53</v>
      </c>
      <c r="V354">
        <f>V353+COUNTIF(전체당첨내역!$B354:$G354,21)</f>
        <v>45</v>
      </c>
      <c r="W354">
        <f>W353+COUNTIF(전체당첨내역!$B354:$G354,22)</f>
        <v>31</v>
      </c>
      <c r="X354">
        <f>X353+COUNTIF(전체당첨내역!$B354:$G354,23)</f>
        <v>40</v>
      </c>
      <c r="Y354">
        <f>Y353+COUNTIF(전체당첨내역!$B354:$G354,24)</f>
        <v>45</v>
      </c>
      <c r="Z354">
        <f>Z353+COUNTIF(전체당첨내역!$B354:$G354,25)</f>
        <v>49</v>
      </c>
      <c r="AA354">
        <f>AA353+COUNTIF(전체당첨내역!$B354:$G354,26)</f>
        <v>45</v>
      </c>
      <c r="AB354">
        <f>AB353+COUNTIF(전체당첨내역!$B354:$G354,27)</f>
        <v>49</v>
      </c>
      <c r="AC354">
        <f>AC353+COUNTIF(전체당첨내역!$B354:$G354,28)</f>
        <v>37</v>
      </c>
      <c r="AD354">
        <f>AD353+COUNTIF(전체당첨내역!$B354:$G354,29)</f>
        <v>43</v>
      </c>
      <c r="AE354">
        <f>AE353+COUNTIF(전체당첨내역!$B354:$G354,30)</f>
        <v>42</v>
      </c>
      <c r="AF354">
        <f>AF353+COUNTIF(전체당첨내역!$B354:$G354,31)</f>
        <v>47</v>
      </c>
      <c r="AG354">
        <f>AG353+COUNTIF(전체당첨내역!$B354:$G354,32)</f>
        <v>43</v>
      </c>
      <c r="AH354">
        <f>AH353+COUNTIF(전체당첨내역!$B354:$G354,33)</f>
        <v>49</v>
      </c>
      <c r="AI354">
        <f>AI353+COUNTIF(전체당첨내역!$B354:$G354,34)</f>
        <v>55</v>
      </c>
      <c r="AJ354">
        <f>AJ353+COUNTIF(전체당첨내역!$B354:$G354,35)</f>
        <v>45</v>
      </c>
      <c r="AK354">
        <f>AK353+COUNTIF(전체당첨내역!$B354:$G354,36)</f>
        <v>55</v>
      </c>
      <c r="AL354">
        <f>AL353+COUNTIF(전체당첨내역!$B354:$G354,37)</f>
        <v>59</v>
      </c>
      <c r="AM354">
        <f>AM353+COUNTIF(전체당첨내역!$B354:$G354,38)</f>
        <v>40</v>
      </c>
      <c r="AN354">
        <f>AN353+COUNTIF(전체당첨내역!$B354:$G354,39)</f>
        <v>51</v>
      </c>
      <c r="AO354">
        <f>AO353+COUNTIF(전체당첨내역!$B354:$G354,40)</f>
        <v>49</v>
      </c>
      <c r="AP354">
        <f>AP353+COUNTIF(전체당첨내역!$B354:$G354,41)</f>
        <v>41</v>
      </c>
      <c r="AQ354">
        <f>AQ353+COUNTIF(전체당첨내역!$B354:$G354,42)</f>
        <v>51</v>
      </c>
      <c r="AR354">
        <f>AR353+COUNTIF(전체당첨내역!$B354:$G354,43)</f>
        <v>46</v>
      </c>
      <c r="AS354">
        <f>AS353+COUNTIF(전체당첨내역!$B354:$G354,44)</f>
        <v>43</v>
      </c>
      <c r="AT354">
        <f>AT353+COUNTIF(전체당첨내역!$B354:$G354,45)</f>
        <v>54</v>
      </c>
    </row>
    <row r="355" spans="1:46" ht="16.5" customHeight="1">
      <c r="A355">
        <v>354</v>
      </c>
      <c r="B355">
        <f>B354+COUNTIF(전체당첨내역!$B355:$G355,1)</f>
        <v>54</v>
      </c>
      <c r="C355">
        <f>C354+COUNTIF(전체당첨내역!$B355:$G355,2)</f>
        <v>49</v>
      </c>
      <c r="D355">
        <f>D354+COUNTIF(전체당첨내역!$B355:$G355,3)</f>
        <v>55</v>
      </c>
      <c r="E355">
        <f>E354+COUNTIF(전체당첨내역!$B355:$G355,4)</f>
        <v>51</v>
      </c>
      <c r="F355">
        <f>F354+COUNTIF(전체당첨내역!$B355:$G355,5)</f>
        <v>53</v>
      </c>
      <c r="G355">
        <f>G354+COUNTIF(전체당첨내역!$B355:$G355,6)</f>
        <v>43</v>
      </c>
      <c r="H355">
        <f>H354+COUNTIF(전체당첨내역!$B355:$G355,7)</f>
        <v>45</v>
      </c>
      <c r="I355">
        <f>I354+COUNTIF(전체당첨내역!$B355:$G355,8)</f>
        <v>44</v>
      </c>
      <c r="J355">
        <f>J354+COUNTIF(전체당첨내역!$B355:$G355,9)</f>
        <v>38</v>
      </c>
      <c r="K355">
        <f>K354+COUNTIF(전체당첨내역!$B355:$G355,10)</f>
        <v>43</v>
      </c>
      <c r="L355">
        <f>L354+COUNTIF(전체당첨내역!$B355:$G355,11)</f>
        <v>45</v>
      </c>
      <c r="M355">
        <f>M354+COUNTIF(전체당첨내역!$B355:$G355,12)</f>
        <v>41</v>
      </c>
      <c r="N355">
        <f>N354+COUNTIF(전체당첨내역!$B355:$G355,13)</f>
        <v>47</v>
      </c>
      <c r="O355">
        <f>O354+COUNTIF(전체당첨내역!$B355:$G355,14)</f>
        <v>53</v>
      </c>
      <c r="P355">
        <f>P354+COUNTIF(전체당첨내역!$B355:$G355,15)</f>
        <v>44</v>
      </c>
      <c r="Q355">
        <f>Q354+COUNTIF(전체당첨내역!$B355:$G355,16)</f>
        <v>44</v>
      </c>
      <c r="R355">
        <f>R354+COUNTIF(전체당첨내역!$B355:$G355,17)</f>
        <v>56</v>
      </c>
      <c r="S355">
        <f>S354+COUNTIF(전체당첨내역!$B355:$G355,18)</f>
        <v>53</v>
      </c>
      <c r="T355">
        <f>T354+COUNTIF(전체당첨내역!$B355:$G355,19)</f>
        <v>55</v>
      </c>
      <c r="U355">
        <f>U354+COUNTIF(전체당첨내역!$B355:$G355,20)</f>
        <v>53</v>
      </c>
      <c r="V355">
        <f>V354+COUNTIF(전체당첨내역!$B355:$G355,21)</f>
        <v>45</v>
      </c>
      <c r="W355">
        <f>W354+COUNTIF(전체당첨내역!$B355:$G355,22)</f>
        <v>31</v>
      </c>
      <c r="X355">
        <f>X354+COUNTIF(전체당첨내역!$B355:$G355,23)</f>
        <v>40</v>
      </c>
      <c r="Y355">
        <f>Y354+COUNTIF(전체당첨내역!$B355:$G355,24)</f>
        <v>45</v>
      </c>
      <c r="Z355">
        <f>Z354+COUNTIF(전체당첨내역!$B355:$G355,25)</f>
        <v>49</v>
      </c>
      <c r="AA355">
        <f>AA354+COUNTIF(전체당첨내역!$B355:$G355,26)</f>
        <v>45</v>
      </c>
      <c r="AB355">
        <f>AB354+COUNTIF(전체당첨내역!$B355:$G355,27)</f>
        <v>49</v>
      </c>
      <c r="AC355">
        <f>AC354+COUNTIF(전체당첨내역!$B355:$G355,28)</f>
        <v>37</v>
      </c>
      <c r="AD355">
        <f>AD354+COUNTIF(전체당첨내역!$B355:$G355,29)</f>
        <v>43</v>
      </c>
      <c r="AE355">
        <f>AE354+COUNTIF(전체당첨내역!$B355:$G355,30)</f>
        <v>42</v>
      </c>
      <c r="AF355">
        <f>AF354+COUNTIF(전체당첨내역!$B355:$G355,31)</f>
        <v>47</v>
      </c>
      <c r="AG355">
        <f>AG354+COUNTIF(전체당첨내역!$B355:$G355,32)</f>
        <v>43</v>
      </c>
      <c r="AH355">
        <f>AH354+COUNTIF(전체당첨내역!$B355:$G355,33)</f>
        <v>49</v>
      </c>
      <c r="AI355">
        <f>AI354+COUNTIF(전체당첨내역!$B355:$G355,34)</f>
        <v>55</v>
      </c>
      <c r="AJ355">
        <f>AJ354+COUNTIF(전체당첨내역!$B355:$G355,35)</f>
        <v>45</v>
      </c>
      <c r="AK355">
        <f>AK354+COUNTIF(전체당첨내역!$B355:$G355,36)</f>
        <v>56</v>
      </c>
      <c r="AL355">
        <f>AL354+COUNTIF(전체당첨내역!$B355:$G355,37)</f>
        <v>59</v>
      </c>
      <c r="AM355">
        <f>AM354+COUNTIF(전체당첨내역!$B355:$G355,38)</f>
        <v>40</v>
      </c>
      <c r="AN355">
        <f>AN354+COUNTIF(전체당첨내역!$B355:$G355,39)</f>
        <v>51</v>
      </c>
      <c r="AO355">
        <f>AO354+COUNTIF(전체당첨내역!$B355:$G355,40)</f>
        <v>49</v>
      </c>
      <c r="AP355">
        <f>AP354+COUNTIF(전체당첨내역!$B355:$G355,41)</f>
        <v>41</v>
      </c>
      <c r="AQ355">
        <f>AQ354+COUNTIF(전체당첨내역!$B355:$G355,42)</f>
        <v>51</v>
      </c>
      <c r="AR355">
        <f>AR354+COUNTIF(전체당첨내역!$B355:$G355,43)</f>
        <v>47</v>
      </c>
      <c r="AS355">
        <f>AS354+COUNTIF(전체당첨내역!$B355:$G355,44)</f>
        <v>44</v>
      </c>
      <c r="AT355">
        <f>AT354+COUNTIF(전체당첨내역!$B355:$G355,45)</f>
        <v>55</v>
      </c>
    </row>
    <row r="356" spans="1:46" ht="16.5" customHeight="1">
      <c r="A356">
        <v>355</v>
      </c>
      <c r="B356">
        <f>B355+COUNTIF(전체당첨내역!$B356:$G356,1)</f>
        <v>54</v>
      </c>
      <c r="C356">
        <f>C355+COUNTIF(전체당첨내역!$B356:$G356,2)</f>
        <v>49</v>
      </c>
      <c r="D356">
        <f>D355+COUNTIF(전체당첨내역!$B356:$G356,3)</f>
        <v>55</v>
      </c>
      <c r="E356">
        <f>E355+COUNTIF(전체당첨내역!$B356:$G356,4)</f>
        <v>51</v>
      </c>
      <c r="F356">
        <f>F355+COUNTIF(전체당첨내역!$B356:$G356,5)</f>
        <v>54</v>
      </c>
      <c r="G356">
        <f>G355+COUNTIF(전체당첨내역!$B356:$G356,6)</f>
        <v>43</v>
      </c>
      <c r="H356">
        <f>H355+COUNTIF(전체당첨내역!$B356:$G356,7)</f>
        <v>45</v>
      </c>
      <c r="I356">
        <f>I355+COUNTIF(전체당첨내역!$B356:$G356,8)</f>
        <v>45</v>
      </c>
      <c r="J356">
        <f>J355+COUNTIF(전체당첨내역!$B356:$G356,9)</f>
        <v>38</v>
      </c>
      <c r="K356">
        <f>K355+COUNTIF(전체당첨내역!$B356:$G356,10)</f>
        <v>43</v>
      </c>
      <c r="L356">
        <f>L355+COUNTIF(전체당첨내역!$B356:$G356,11)</f>
        <v>45</v>
      </c>
      <c r="M356">
        <f>M355+COUNTIF(전체당첨내역!$B356:$G356,12)</f>
        <v>41</v>
      </c>
      <c r="N356">
        <f>N355+COUNTIF(전체당첨내역!$B356:$G356,13)</f>
        <v>47</v>
      </c>
      <c r="O356">
        <f>O355+COUNTIF(전체당첨내역!$B356:$G356,14)</f>
        <v>53</v>
      </c>
      <c r="P356">
        <f>P355+COUNTIF(전체당첨내역!$B356:$G356,15)</f>
        <v>44</v>
      </c>
      <c r="Q356">
        <f>Q355+COUNTIF(전체당첨내역!$B356:$G356,16)</f>
        <v>44</v>
      </c>
      <c r="R356">
        <f>R355+COUNTIF(전체당첨내역!$B356:$G356,17)</f>
        <v>56</v>
      </c>
      <c r="S356">
        <f>S355+COUNTIF(전체당첨내역!$B356:$G356,18)</f>
        <v>53</v>
      </c>
      <c r="T356">
        <f>T355+COUNTIF(전체당첨내역!$B356:$G356,19)</f>
        <v>55</v>
      </c>
      <c r="U356">
        <f>U355+COUNTIF(전체당첨내역!$B356:$G356,20)</f>
        <v>53</v>
      </c>
      <c r="V356">
        <f>V355+COUNTIF(전체당첨내역!$B356:$G356,21)</f>
        <v>45</v>
      </c>
      <c r="W356">
        <f>W355+COUNTIF(전체당첨내역!$B356:$G356,22)</f>
        <v>31</v>
      </c>
      <c r="X356">
        <f>X355+COUNTIF(전체당첨내역!$B356:$G356,23)</f>
        <v>40</v>
      </c>
      <c r="Y356">
        <f>Y355+COUNTIF(전체당첨내역!$B356:$G356,24)</f>
        <v>45</v>
      </c>
      <c r="Z356">
        <f>Z355+COUNTIF(전체당첨내역!$B356:$G356,25)</f>
        <v>49</v>
      </c>
      <c r="AA356">
        <f>AA355+COUNTIF(전체당첨내역!$B356:$G356,26)</f>
        <v>45</v>
      </c>
      <c r="AB356">
        <f>AB355+COUNTIF(전체당첨내역!$B356:$G356,27)</f>
        <v>49</v>
      </c>
      <c r="AC356">
        <f>AC355+COUNTIF(전체당첨내역!$B356:$G356,28)</f>
        <v>37</v>
      </c>
      <c r="AD356">
        <f>AD355+COUNTIF(전체당첨내역!$B356:$G356,29)</f>
        <v>44</v>
      </c>
      <c r="AE356">
        <f>AE355+COUNTIF(전체당첨내역!$B356:$G356,30)</f>
        <v>43</v>
      </c>
      <c r="AF356">
        <f>AF355+COUNTIF(전체당첨내역!$B356:$G356,31)</f>
        <v>47</v>
      </c>
      <c r="AG356">
        <f>AG355+COUNTIF(전체당첨내역!$B356:$G356,32)</f>
        <v>43</v>
      </c>
      <c r="AH356">
        <f>AH355+COUNTIF(전체당첨내역!$B356:$G356,33)</f>
        <v>49</v>
      </c>
      <c r="AI356">
        <f>AI355+COUNTIF(전체당첨내역!$B356:$G356,34)</f>
        <v>55</v>
      </c>
      <c r="AJ356">
        <f>AJ355+COUNTIF(전체당첨내역!$B356:$G356,35)</f>
        <v>46</v>
      </c>
      <c r="AK356">
        <f>AK355+COUNTIF(전체당첨내역!$B356:$G356,36)</f>
        <v>56</v>
      </c>
      <c r="AL356">
        <f>AL355+COUNTIF(전체당첨내역!$B356:$G356,37)</f>
        <v>59</v>
      </c>
      <c r="AM356">
        <f>AM355+COUNTIF(전체당첨내역!$B356:$G356,38)</f>
        <v>40</v>
      </c>
      <c r="AN356">
        <f>AN355+COUNTIF(전체당첨내역!$B356:$G356,39)</f>
        <v>51</v>
      </c>
      <c r="AO356">
        <f>AO355+COUNTIF(전체당첨내역!$B356:$G356,40)</f>
        <v>49</v>
      </c>
      <c r="AP356">
        <f>AP355+COUNTIF(전체당첨내역!$B356:$G356,41)</f>
        <v>41</v>
      </c>
      <c r="AQ356">
        <f>AQ355+COUNTIF(전체당첨내역!$B356:$G356,42)</f>
        <v>51</v>
      </c>
      <c r="AR356">
        <f>AR355+COUNTIF(전체당첨내역!$B356:$G356,43)</f>
        <v>47</v>
      </c>
      <c r="AS356">
        <f>AS355+COUNTIF(전체당첨내역!$B356:$G356,44)</f>
        <v>45</v>
      </c>
      <c r="AT356">
        <f>AT355+COUNTIF(전체당첨내역!$B356:$G356,45)</f>
        <v>55</v>
      </c>
    </row>
    <row r="357" spans="1:46" ht="16.5" customHeight="1">
      <c r="A357">
        <v>356</v>
      </c>
      <c r="B357">
        <f>B356+COUNTIF(전체당첨내역!$B357:$G357,1)</f>
        <v>54</v>
      </c>
      <c r="C357">
        <f>C356+COUNTIF(전체당첨내역!$B357:$G357,2)</f>
        <v>50</v>
      </c>
      <c r="D357">
        <f>D356+COUNTIF(전체당첨내역!$B357:$G357,3)</f>
        <v>55</v>
      </c>
      <c r="E357">
        <f>E356+COUNTIF(전체당첨내역!$B357:$G357,4)</f>
        <v>51</v>
      </c>
      <c r="F357">
        <f>F356+COUNTIF(전체당첨내역!$B357:$G357,5)</f>
        <v>54</v>
      </c>
      <c r="G357">
        <f>G356+COUNTIF(전체당첨내역!$B357:$G357,6)</f>
        <v>43</v>
      </c>
      <c r="H357">
        <f>H356+COUNTIF(전체당첨내역!$B357:$G357,7)</f>
        <v>45</v>
      </c>
      <c r="I357">
        <f>I356+COUNTIF(전체당첨내역!$B357:$G357,8)</f>
        <v>46</v>
      </c>
      <c r="J357">
        <f>J356+COUNTIF(전체당첨내역!$B357:$G357,9)</f>
        <v>38</v>
      </c>
      <c r="K357">
        <f>K356+COUNTIF(전체당첨내역!$B357:$G357,10)</f>
        <v>43</v>
      </c>
      <c r="L357">
        <f>L356+COUNTIF(전체당첨내역!$B357:$G357,11)</f>
        <v>45</v>
      </c>
      <c r="M357">
        <f>M356+COUNTIF(전체당첨내역!$B357:$G357,12)</f>
        <v>41</v>
      </c>
      <c r="N357">
        <f>N356+COUNTIF(전체당첨내역!$B357:$G357,13)</f>
        <v>47</v>
      </c>
      <c r="O357">
        <f>O356+COUNTIF(전체당첨내역!$B357:$G357,14)</f>
        <v>54</v>
      </c>
      <c r="P357">
        <f>P356+COUNTIF(전체당첨내역!$B357:$G357,15)</f>
        <v>44</v>
      </c>
      <c r="Q357">
        <f>Q356+COUNTIF(전체당첨내역!$B357:$G357,16)</f>
        <v>44</v>
      </c>
      <c r="R357">
        <f>R356+COUNTIF(전체당첨내역!$B357:$G357,17)</f>
        <v>56</v>
      </c>
      <c r="S357">
        <f>S356+COUNTIF(전체당첨내역!$B357:$G357,18)</f>
        <v>53</v>
      </c>
      <c r="T357">
        <f>T356+COUNTIF(전체당첨내역!$B357:$G357,19)</f>
        <v>55</v>
      </c>
      <c r="U357">
        <f>U356+COUNTIF(전체당첨내역!$B357:$G357,20)</f>
        <v>53</v>
      </c>
      <c r="V357">
        <f>V356+COUNTIF(전체당첨내역!$B357:$G357,21)</f>
        <v>45</v>
      </c>
      <c r="W357">
        <f>W356+COUNTIF(전체당첨내역!$B357:$G357,22)</f>
        <v>31</v>
      </c>
      <c r="X357">
        <f>X356+COUNTIF(전체당첨내역!$B357:$G357,23)</f>
        <v>40</v>
      </c>
      <c r="Y357">
        <f>Y356+COUNTIF(전체당첨내역!$B357:$G357,24)</f>
        <v>45</v>
      </c>
      <c r="Z357">
        <f>Z356+COUNTIF(전체당첨내역!$B357:$G357,25)</f>
        <v>50</v>
      </c>
      <c r="AA357">
        <f>AA356+COUNTIF(전체당첨내역!$B357:$G357,26)</f>
        <v>45</v>
      </c>
      <c r="AB357">
        <f>AB356+COUNTIF(전체당첨내역!$B357:$G357,27)</f>
        <v>49</v>
      </c>
      <c r="AC357">
        <f>AC356+COUNTIF(전체당첨내역!$B357:$G357,28)</f>
        <v>37</v>
      </c>
      <c r="AD357">
        <f>AD356+COUNTIF(전체당첨내역!$B357:$G357,29)</f>
        <v>45</v>
      </c>
      <c r="AE357">
        <f>AE356+COUNTIF(전체당첨내역!$B357:$G357,30)</f>
        <v>43</v>
      </c>
      <c r="AF357">
        <f>AF356+COUNTIF(전체당첨내역!$B357:$G357,31)</f>
        <v>47</v>
      </c>
      <c r="AG357">
        <f>AG356+COUNTIF(전체당첨내역!$B357:$G357,32)</f>
        <v>43</v>
      </c>
      <c r="AH357">
        <f>AH356+COUNTIF(전체당첨내역!$B357:$G357,33)</f>
        <v>49</v>
      </c>
      <c r="AI357">
        <f>AI356+COUNTIF(전체당첨내역!$B357:$G357,34)</f>
        <v>55</v>
      </c>
      <c r="AJ357">
        <f>AJ356+COUNTIF(전체당첨내역!$B357:$G357,35)</f>
        <v>46</v>
      </c>
      <c r="AK357">
        <f>AK356+COUNTIF(전체당첨내역!$B357:$G357,36)</f>
        <v>56</v>
      </c>
      <c r="AL357">
        <f>AL356+COUNTIF(전체당첨내역!$B357:$G357,37)</f>
        <v>59</v>
      </c>
      <c r="AM357">
        <f>AM356+COUNTIF(전체당첨내역!$B357:$G357,38)</f>
        <v>40</v>
      </c>
      <c r="AN357">
        <f>AN356+COUNTIF(전체당첨내역!$B357:$G357,39)</f>
        <v>51</v>
      </c>
      <c r="AO357">
        <f>AO356+COUNTIF(전체당첨내역!$B357:$G357,40)</f>
        <v>49</v>
      </c>
      <c r="AP357">
        <f>AP356+COUNTIF(전체당첨내역!$B357:$G357,41)</f>
        <v>41</v>
      </c>
      <c r="AQ357">
        <f>AQ356+COUNTIF(전체당첨내역!$B357:$G357,42)</f>
        <v>51</v>
      </c>
      <c r="AR357">
        <f>AR356+COUNTIF(전체당첨내역!$B357:$G357,43)</f>
        <v>47</v>
      </c>
      <c r="AS357">
        <f>AS356+COUNTIF(전체당첨내역!$B357:$G357,44)</f>
        <v>45</v>
      </c>
      <c r="AT357">
        <f>AT356+COUNTIF(전체당첨내역!$B357:$G357,45)</f>
        <v>56</v>
      </c>
    </row>
    <row r="358" spans="1:46" ht="16.5" customHeight="1">
      <c r="A358">
        <v>357</v>
      </c>
      <c r="B358">
        <f>B357+COUNTIF(전체당첨내역!$B358:$G358,1)</f>
        <v>54</v>
      </c>
      <c r="C358">
        <f>C357+COUNTIF(전체당첨내역!$B358:$G358,2)</f>
        <v>50</v>
      </c>
      <c r="D358">
        <f>D357+COUNTIF(전체당첨내역!$B358:$G358,3)</f>
        <v>55</v>
      </c>
      <c r="E358">
        <f>E357+COUNTIF(전체당첨내역!$B358:$G358,4)</f>
        <v>51</v>
      </c>
      <c r="F358">
        <f>F357+COUNTIF(전체당첨내역!$B358:$G358,5)</f>
        <v>54</v>
      </c>
      <c r="G358">
        <f>G357+COUNTIF(전체당첨내역!$B358:$G358,6)</f>
        <v>43</v>
      </c>
      <c r="H358">
        <f>H357+COUNTIF(전체당첨내역!$B358:$G358,7)</f>
        <v>45</v>
      </c>
      <c r="I358">
        <f>I357+COUNTIF(전체당첨내역!$B358:$G358,8)</f>
        <v>46</v>
      </c>
      <c r="J358">
        <f>J357+COUNTIF(전체당첨내역!$B358:$G358,9)</f>
        <v>38</v>
      </c>
      <c r="K358">
        <f>K357+COUNTIF(전체당첨내역!$B358:$G358,10)</f>
        <v>44</v>
      </c>
      <c r="L358">
        <f>L357+COUNTIF(전체당첨내역!$B358:$G358,11)</f>
        <v>45</v>
      </c>
      <c r="M358">
        <f>M357+COUNTIF(전체당첨내역!$B358:$G358,12)</f>
        <v>41</v>
      </c>
      <c r="N358">
        <f>N357+COUNTIF(전체당첨내역!$B358:$G358,13)</f>
        <v>47</v>
      </c>
      <c r="O358">
        <f>O357+COUNTIF(전체당첨내역!$B358:$G358,14)</f>
        <v>55</v>
      </c>
      <c r="P358">
        <f>P357+COUNTIF(전체당첨내역!$B358:$G358,15)</f>
        <v>44</v>
      </c>
      <c r="Q358">
        <f>Q357+COUNTIF(전체당첨내역!$B358:$G358,16)</f>
        <v>44</v>
      </c>
      <c r="R358">
        <f>R357+COUNTIF(전체당첨내역!$B358:$G358,17)</f>
        <v>56</v>
      </c>
      <c r="S358">
        <f>S357+COUNTIF(전체당첨내역!$B358:$G358,18)</f>
        <v>54</v>
      </c>
      <c r="T358">
        <f>T357+COUNTIF(전체당첨내역!$B358:$G358,19)</f>
        <v>55</v>
      </c>
      <c r="U358">
        <f>U357+COUNTIF(전체당첨내역!$B358:$G358,20)</f>
        <v>53</v>
      </c>
      <c r="V358">
        <f>V357+COUNTIF(전체당첨내역!$B358:$G358,21)</f>
        <v>46</v>
      </c>
      <c r="W358">
        <f>W357+COUNTIF(전체당첨내역!$B358:$G358,22)</f>
        <v>31</v>
      </c>
      <c r="X358">
        <f>X357+COUNTIF(전체당첨내역!$B358:$G358,23)</f>
        <v>40</v>
      </c>
      <c r="Y358">
        <f>Y357+COUNTIF(전체당첨내역!$B358:$G358,24)</f>
        <v>45</v>
      </c>
      <c r="Z358">
        <f>Z357+COUNTIF(전체당첨내역!$B358:$G358,25)</f>
        <v>50</v>
      </c>
      <c r="AA358">
        <f>AA357+COUNTIF(전체당첨내역!$B358:$G358,26)</f>
        <v>45</v>
      </c>
      <c r="AB358">
        <f>AB357+COUNTIF(전체당첨내역!$B358:$G358,27)</f>
        <v>49</v>
      </c>
      <c r="AC358">
        <f>AC357+COUNTIF(전체당첨내역!$B358:$G358,28)</f>
        <v>37</v>
      </c>
      <c r="AD358">
        <f>AD357+COUNTIF(전체당첨내역!$B358:$G358,29)</f>
        <v>45</v>
      </c>
      <c r="AE358">
        <f>AE357+COUNTIF(전체당첨내역!$B358:$G358,30)</f>
        <v>43</v>
      </c>
      <c r="AF358">
        <f>AF357+COUNTIF(전체당첨내역!$B358:$G358,31)</f>
        <v>47</v>
      </c>
      <c r="AG358">
        <f>AG357+COUNTIF(전체당첨내역!$B358:$G358,32)</f>
        <v>43</v>
      </c>
      <c r="AH358">
        <f>AH357+COUNTIF(전체당첨내역!$B358:$G358,33)</f>
        <v>49</v>
      </c>
      <c r="AI358">
        <f>AI357+COUNTIF(전체당첨내역!$B358:$G358,34)</f>
        <v>55</v>
      </c>
      <c r="AJ358">
        <f>AJ357+COUNTIF(전체당첨내역!$B358:$G358,35)</f>
        <v>46</v>
      </c>
      <c r="AK358">
        <f>AK357+COUNTIF(전체당첨내역!$B358:$G358,36)</f>
        <v>57</v>
      </c>
      <c r="AL358">
        <f>AL357+COUNTIF(전체당첨내역!$B358:$G358,37)</f>
        <v>60</v>
      </c>
      <c r="AM358">
        <f>AM357+COUNTIF(전체당첨내역!$B358:$G358,38)</f>
        <v>40</v>
      </c>
      <c r="AN358">
        <f>AN357+COUNTIF(전체당첨내역!$B358:$G358,39)</f>
        <v>51</v>
      </c>
      <c r="AO358">
        <f>AO357+COUNTIF(전체당첨내역!$B358:$G358,40)</f>
        <v>49</v>
      </c>
      <c r="AP358">
        <f>AP357+COUNTIF(전체당첨내역!$B358:$G358,41)</f>
        <v>41</v>
      </c>
      <c r="AQ358">
        <f>AQ357+COUNTIF(전체당첨내역!$B358:$G358,42)</f>
        <v>51</v>
      </c>
      <c r="AR358">
        <f>AR357+COUNTIF(전체당첨내역!$B358:$G358,43)</f>
        <v>47</v>
      </c>
      <c r="AS358">
        <f>AS357+COUNTIF(전체당첨내역!$B358:$G358,44)</f>
        <v>45</v>
      </c>
      <c r="AT358">
        <f>AT357+COUNTIF(전체당첨내역!$B358:$G358,45)</f>
        <v>56</v>
      </c>
    </row>
    <row r="359" spans="1:46" ht="16.5" customHeight="1">
      <c r="A359">
        <v>358</v>
      </c>
      <c r="B359">
        <f>B358+COUNTIF(전체당첨내역!$B359:$G359,1)</f>
        <v>55</v>
      </c>
      <c r="C359">
        <f>C358+COUNTIF(전체당첨내역!$B359:$G359,2)</f>
        <v>50</v>
      </c>
      <c r="D359">
        <f>D358+COUNTIF(전체당첨내역!$B359:$G359,3)</f>
        <v>55</v>
      </c>
      <c r="E359">
        <f>E358+COUNTIF(전체당첨내역!$B359:$G359,4)</f>
        <v>51</v>
      </c>
      <c r="F359">
        <f>F358+COUNTIF(전체당첨내역!$B359:$G359,5)</f>
        <v>54</v>
      </c>
      <c r="G359">
        <f>G358+COUNTIF(전체당첨내역!$B359:$G359,6)</f>
        <v>43</v>
      </c>
      <c r="H359">
        <f>H358+COUNTIF(전체당첨내역!$B359:$G359,7)</f>
        <v>45</v>
      </c>
      <c r="I359">
        <f>I358+COUNTIF(전체당첨내역!$B359:$G359,8)</f>
        <v>46</v>
      </c>
      <c r="J359">
        <f>J358+COUNTIF(전체당첨내역!$B359:$G359,9)</f>
        <v>39</v>
      </c>
      <c r="K359">
        <f>K358+COUNTIF(전체당첨내역!$B359:$G359,10)</f>
        <v>45</v>
      </c>
      <c r="L359">
        <f>L358+COUNTIF(전체당첨내역!$B359:$G359,11)</f>
        <v>45</v>
      </c>
      <c r="M359">
        <f>M358+COUNTIF(전체당첨내역!$B359:$G359,12)</f>
        <v>42</v>
      </c>
      <c r="N359">
        <f>N358+COUNTIF(전체당첨내역!$B359:$G359,13)</f>
        <v>47</v>
      </c>
      <c r="O359">
        <f>O358+COUNTIF(전체당첨내역!$B359:$G359,14)</f>
        <v>55</v>
      </c>
      <c r="P359">
        <f>P358+COUNTIF(전체당첨내역!$B359:$G359,15)</f>
        <v>44</v>
      </c>
      <c r="Q359">
        <f>Q358+COUNTIF(전체당첨내역!$B359:$G359,16)</f>
        <v>44</v>
      </c>
      <c r="R359">
        <f>R358+COUNTIF(전체당첨내역!$B359:$G359,17)</f>
        <v>56</v>
      </c>
      <c r="S359">
        <f>S358+COUNTIF(전체당첨내역!$B359:$G359,18)</f>
        <v>54</v>
      </c>
      <c r="T359">
        <f>T358+COUNTIF(전체당첨내역!$B359:$G359,19)</f>
        <v>55</v>
      </c>
      <c r="U359">
        <f>U358+COUNTIF(전체당첨내역!$B359:$G359,20)</f>
        <v>53</v>
      </c>
      <c r="V359">
        <f>V358+COUNTIF(전체당첨내역!$B359:$G359,21)</f>
        <v>47</v>
      </c>
      <c r="W359">
        <f>W358+COUNTIF(전체당첨내역!$B359:$G359,22)</f>
        <v>31</v>
      </c>
      <c r="X359">
        <f>X358+COUNTIF(전체당첨내역!$B359:$G359,23)</f>
        <v>40</v>
      </c>
      <c r="Y359">
        <f>Y358+COUNTIF(전체당첨내역!$B359:$G359,24)</f>
        <v>45</v>
      </c>
      <c r="Z359">
        <f>Z358+COUNTIF(전체당첨내역!$B359:$G359,25)</f>
        <v>50</v>
      </c>
      <c r="AA359">
        <f>AA358+COUNTIF(전체당첨내역!$B359:$G359,26)</f>
        <v>45</v>
      </c>
      <c r="AB359">
        <f>AB358+COUNTIF(전체당첨내역!$B359:$G359,27)</f>
        <v>49</v>
      </c>
      <c r="AC359">
        <f>AC358+COUNTIF(전체당첨내역!$B359:$G359,28)</f>
        <v>37</v>
      </c>
      <c r="AD359">
        <f>AD358+COUNTIF(전체당첨내역!$B359:$G359,29)</f>
        <v>45</v>
      </c>
      <c r="AE359">
        <f>AE358+COUNTIF(전체당첨내역!$B359:$G359,30)</f>
        <v>43</v>
      </c>
      <c r="AF359">
        <f>AF358+COUNTIF(전체당첨내역!$B359:$G359,31)</f>
        <v>47</v>
      </c>
      <c r="AG359">
        <f>AG358+COUNTIF(전체당첨내역!$B359:$G359,32)</f>
        <v>43</v>
      </c>
      <c r="AH359">
        <f>AH358+COUNTIF(전체당첨내역!$B359:$G359,33)</f>
        <v>49</v>
      </c>
      <c r="AI359">
        <f>AI358+COUNTIF(전체당첨내역!$B359:$G359,34)</f>
        <v>55</v>
      </c>
      <c r="AJ359">
        <f>AJ358+COUNTIF(전체당첨내역!$B359:$G359,35)</f>
        <v>46</v>
      </c>
      <c r="AK359">
        <f>AK358+COUNTIF(전체당첨내역!$B359:$G359,36)</f>
        <v>57</v>
      </c>
      <c r="AL359">
        <f>AL358+COUNTIF(전체당첨내역!$B359:$G359,37)</f>
        <v>60</v>
      </c>
      <c r="AM359">
        <f>AM358+COUNTIF(전체당첨내역!$B359:$G359,38)</f>
        <v>40</v>
      </c>
      <c r="AN359">
        <f>AN358+COUNTIF(전체당첨내역!$B359:$G359,39)</f>
        <v>51</v>
      </c>
      <c r="AO359">
        <f>AO358+COUNTIF(전체당첨내역!$B359:$G359,40)</f>
        <v>50</v>
      </c>
      <c r="AP359">
        <f>AP358+COUNTIF(전체당첨내역!$B359:$G359,41)</f>
        <v>41</v>
      </c>
      <c r="AQ359">
        <f>AQ358+COUNTIF(전체당첨내역!$B359:$G359,42)</f>
        <v>51</v>
      </c>
      <c r="AR359">
        <f>AR358+COUNTIF(전체당첨내역!$B359:$G359,43)</f>
        <v>47</v>
      </c>
      <c r="AS359">
        <f>AS358+COUNTIF(전체당첨내역!$B359:$G359,44)</f>
        <v>45</v>
      </c>
      <c r="AT359">
        <f>AT358+COUNTIF(전체당첨내역!$B359:$G359,45)</f>
        <v>56</v>
      </c>
    </row>
    <row r="360" spans="1:46" ht="16.5" customHeight="1">
      <c r="A360">
        <v>359</v>
      </c>
      <c r="B360">
        <f>B359+COUNTIF(전체당첨내역!$B360:$G360,1)</f>
        <v>56</v>
      </c>
      <c r="C360">
        <f>C359+COUNTIF(전체당첨내역!$B360:$G360,2)</f>
        <v>50</v>
      </c>
      <c r="D360">
        <f>D359+COUNTIF(전체당첨내역!$B360:$G360,3)</f>
        <v>55</v>
      </c>
      <c r="E360">
        <f>E359+COUNTIF(전체당첨내역!$B360:$G360,4)</f>
        <v>51</v>
      </c>
      <c r="F360">
        <f>F359+COUNTIF(전체당첨내역!$B360:$G360,5)</f>
        <v>54</v>
      </c>
      <c r="G360">
        <f>G359+COUNTIF(전체당첨내역!$B360:$G360,6)</f>
        <v>43</v>
      </c>
      <c r="H360">
        <f>H359+COUNTIF(전체당첨내역!$B360:$G360,7)</f>
        <v>45</v>
      </c>
      <c r="I360">
        <f>I359+COUNTIF(전체당첨내역!$B360:$G360,8)</f>
        <v>46</v>
      </c>
      <c r="J360">
        <f>J359+COUNTIF(전체당첨내역!$B360:$G360,9)</f>
        <v>39</v>
      </c>
      <c r="K360">
        <f>K359+COUNTIF(전체당첨내역!$B360:$G360,10)</f>
        <v>46</v>
      </c>
      <c r="L360">
        <f>L359+COUNTIF(전체당첨내역!$B360:$G360,11)</f>
        <v>45</v>
      </c>
      <c r="M360">
        <f>M359+COUNTIF(전체당첨내역!$B360:$G360,12)</f>
        <v>42</v>
      </c>
      <c r="N360">
        <f>N359+COUNTIF(전체당첨내역!$B360:$G360,13)</f>
        <v>47</v>
      </c>
      <c r="O360">
        <f>O359+COUNTIF(전체당첨내역!$B360:$G360,14)</f>
        <v>55</v>
      </c>
      <c r="P360">
        <f>P359+COUNTIF(전체당첨내역!$B360:$G360,15)</f>
        <v>44</v>
      </c>
      <c r="Q360">
        <f>Q359+COUNTIF(전체당첨내역!$B360:$G360,16)</f>
        <v>44</v>
      </c>
      <c r="R360">
        <f>R359+COUNTIF(전체당첨내역!$B360:$G360,17)</f>
        <v>56</v>
      </c>
      <c r="S360">
        <f>S359+COUNTIF(전체당첨내역!$B360:$G360,18)</f>
        <v>54</v>
      </c>
      <c r="T360">
        <f>T359+COUNTIF(전체당첨내역!$B360:$G360,19)</f>
        <v>56</v>
      </c>
      <c r="U360">
        <f>U359+COUNTIF(전체당첨내역!$B360:$G360,20)</f>
        <v>54</v>
      </c>
      <c r="V360">
        <f>V359+COUNTIF(전체당첨내역!$B360:$G360,21)</f>
        <v>47</v>
      </c>
      <c r="W360">
        <f>W359+COUNTIF(전체당첨내역!$B360:$G360,22)</f>
        <v>31</v>
      </c>
      <c r="X360">
        <f>X359+COUNTIF(전체당첨내역!$B360:$G360,23)</f>
        <v>40</v>
      </c>
      <c r="Y360">
        <f>Y359+COUNTIF(전체당첨내역!$B360:$G360,24)</f>
        <v>46</v>
      </c>
      <c r="Z360">
        <f>Z359+COUNTIF(전체당첨내역!$B360:$G360,25)</f>
        <v>50</v>
      </c>
      <c r="AA360">
        <f>AA359+COUNTIF(전체당첨내역!$B360:$G360,26)</f>
        <v>45</v>
      </c>
      <c r="AB360">
        <f>AB359+COUNTIF(전체당첨내역!$B360:$G360,27)</f>
        <v>49</v>
      </c>
      <c r="AC360">
        <f>AC359+COUNTIF(전체당첨내역!$B360:$G360,28)</f>
        <v>37</v>
      </c>
      <c r="AD360">
        <f>AD359+COUNTIF(전체당첨내역!$B360:$G360,29)</f>
        <v>45</v>
      </c>
      <c r="AE360">
        <f>AE359+COUNTIF(전체당첨내역!$B360:$G360,30)</f>
        <v>43</v>
      </c>
      <c r="AF360">
        <f>AF359+COUNTIF(전체당첨내역!$B360:$G360,31)</f>
        <v>47</v>
      </c>
      <c r="AG360">
        <f>AG359+COUNTIF(전체당첨내역!$B360:$G360,32)</f>
        <v>43</v>
      </c>
      <c r="AH360">
        <f>AH359+COUNTIF(전체당첨내역!$B360:$G360,33)</f>
        <v>49</v>
      </c>
      <c r="AI360">
        <f>AI359+COUNTIF(전체당첨내역!$B360:$G360,34)</f>
        <v>55</v>
      </c>
      <c r="AJ360">
        <f>AJ359+COUNTIF(전체당첨내역!$B360:$G360,35)</f>
        <v>46</v>
      </c>
      <c r="AK360">
        <f>AK359+COUNTIF(전체당첨내역!$B360:$G360,36)</f>
        <v>57</v>
      </c>
      <c r="AL360">
        <f>AL359+COUNTIF(전체당첨내역!$B360:$G360,37)</f>
        <v>60</v>
      </c>
      <c r="AM360">
        <f>AM359+COUNTIF(전체당첨내역!$B360:$G360,38)</f>
        <v>40</v>
      </c>
      <c r="AN360">
        <f>AN359+COUNTIF(전체당첨내역!$B360:$G360,39)</f>
        <v>51</v>
      </c>
      <c r="AO360">
        <f>AO359+COUNTIF(전체당첨내역!$B360:$G360,40)</f>
        <v>51</v>
      </c>
      <c r="AP360">
        <f>AP359+COUNTIF(전체당첨내역!$B360:$G360,41)</f>
        <v>41</v>
      </c>
      <c r="AQ360">
        <f>AQ359+COUNTIF(전체당첨내역!$B360:$G360,42)</f>
        <v>51</v>
      </c>
      <c r="AR360">
        <f>AR359+COUNTIF(전체당첨내역!$B360:$G360,43)</f>
        <v>47</v>
      </c>
      <c r="AS360">
        <f>AS359+COUNTIF(전체당첨내역!$B360:$G360,44)</f>
        <v>45</v>
      </c>
      <c r="AT360">
        <f>AT359+COUNTIF(전체당첨내역!$B360:$G360,45)</f>
        <v>56</v>
      </c>
    </row>
    <row r="361" spans="1:46" ht="16.5" customHeight="1">
      <c r="A361">
        <v>360</v>
      </c>
      <c r="B361">
        <f>B360+COUNTIF(전체당첨내역!$B361:$G361,1)</f>
        <v>56</v>
      </c>
      <c r="C361">
        <f>C360+COUNTIF(전체당첨내역!$B361:$G361,2)</f>
        <v>50</v>
      </c>
      <c r="D361">
        <f>D360+COUNTIF(전체당첨내역!$B361:$G361,3)</f>
        <v>55</v>
      </c>
      <c r="E361">
        <f>E360+COUNTIF(전체당첨내역!$B361:$G361,4)</f>
        <v>52</v>
      </c>
      <c r="F361">
        <f>F360+COUNTIF(전체당첨내역!$B361:$G361,5)</f>
        <v>54</v>
      </c>
      <c r="G361">
        <f>G360+COUNTIF(전체당첨내역!$B361:$G361,6)</f>
        <v>43</v>
      </c>
      <c r="H361">
        <f>H360+COUNTIF(전체당첨내역!$B361:$G361,7)</f>
        <v>45</v>
      </c>
      <c r="I361">
        <f>I360+COUNTIF(전체당첨내역!$B361:$G361,8)</f>
        <v>46</v>
      </c>
      <c r="J361">
        <f>J360+COUNTIF(전체당첨내역!$B361:$G361,9)</f>
        <v>39</v>
      </c>
      <c r="K361">
        <f>K360+COUNTIF(전체당첨내역!$B361:$G361,10)</f>
        <v>46</v>
      </c>
      <c r="L361">
        <f>L360+COUNTIF(전체당첨내역!$B361:$G361,11)</f>
        <v>45</v>
      </c>
      <c r="M361">
        <f>M360+COUNTIF(전체당첨내역!$B361:$G361,12)</f>
        <v>42</v>
      </c>
      <c r="N361">
        <f>N360+COUNTIF(전체당첨내역!$B361:$G361,13)</f>
        <v>47</v>
      </c>
      <c r="O361">
        <f>O360+COUNTIF(전체당첨내역!$B361:$G361,14)</f>
        <v>55</v>
      </c>
      <c r="P361">
        <f>P360+COUNTIF(전체당첨내역!$B361:$G361,15)</f>
        <v>44</v>
      </c>
      <c r="Q361">
        <f>Q360+COUNTIF(전체당첨내역!$B361:$G361,16)</f>
        <v>45</v>
      </c>
      <c r="R361">
        <f>R360+COUNTIF(전체당첨내역!$B361:$G361,17)</f>
        <v>56</v>
      </c>
      <c r="S361">
        <f>S360+COUNTIF(전체당첨내역!$B361:$G361,18)</f>
        <v>54</v>
      </c>
      <c r="T361">
        <f>T360+COUNTIF(전체당첨내역!$B361:$G361,19)</f>
        <v>56</v>
      </c>
      <c r="U361">
        <f>U360+COUNTIF(전체당첨내역!$B361:$G361,20)</f>
        <v>54</v>
      </c>
      <c r="V361">
        <f>V360+COUNTIF(전체당첨내역!$B361:$G361,21)</f>
        <v>47</v>
      </c>
      <c r="W361">
        <f>W360+COUNTIF(전체당첨내역!$B361:$G361,22)</f>
        <v>31</v>
      </c>
      <c r="X361">
        <f>X360+COUNTIF(전체당첨내역!$B361:$G361,23)</f>
        <v>41</v>
      </c>
      <c r="Y361">
        <f>Y360+COUNTIF(전체당첨내역!$B361:$G361,24)</f>
        <v>46</v>
      </c>
      <c r="Z361">
        <f>Z360+COUNTIF(전체당첨내역!$B361:$G361,25)</f>
        <v>51</v>
      </c>
      <c r="AA361">
        <f>AA360+COUNTIF(전체당첨내역!$B361:$G361,26)</f>
        <v>45</v>
      </c>
      <c r="AB361">
        <f>AB360+COUNTIF(전체당첨내역!$B361:$G361,27)</f>
        <v>49</v>
      </c>
      <c r="AC361">
        <f>AC360+COUNTIF(전체당첨내역!$B361:$G361,28)</f>
        <v>37</v>
      </c>
      <c r="AD361">
        <f>AD360+COUNTIF(전체당첨내역!$B361:$G361,29)</f>
        <v>45</v>
      </c>
      <c r="AE361">
        <f>AE360+COUNTIF(전체당첨내역!$B361:$G361,30)</f>
        <v>43</v>
      </c>
      <c r="AF361">
        <f>AF360+COUNTIF(전체당첨내역!$B361:$G361,31)</f>
        <v>47</v>
      </c>
      <c r="AG361">
        <f>AG360+COUNTIF(전체당첨내역!$B361:$G361,32)</f>
        <v>43</v>
      </c>
      <c r="AH361">
        <f>AH360+COUNTIF(전체당첨내역!$B361:$G361,33)</f>
        <v>49</v>
      </c>
      <c r="AI361">
        <f>AI360+COUNTIF(전체당첨내역!$B361:$G361,34)</f>
        <v>55</v>
      </c>
      <c r="AJ361">
        <f>AJ360+COUNTIF(전체당첨내역!$B361:$G361,35)</f>
        <v>47</v>
      </c>
      <c r="AK361">
        <f>AK360+COUNTIF(전체당첨내역!$B361:$G361,36)</f>
        <v>57</v>
      </c>
      <c r="AL361">
        <f>AL360+COUNTIF(전체당첨내역!$B361:$G361,37)</f>
        <v>60</v>
      </c>
      <c r="AM361">
        <f>AM360+COUNTIF(전체당첨내역!$B361:$G361,38)</f>
        <v>40</v>
      </c>
      <c r="AN361">
        <f>AN360+COUNTIF(전체당첨내역!$B361:$G361,39)</f>
        <v>51</v>
      </c>
      <c r="AO361">
        <f>AO360+COUNTIF(전체당첨내역!$B361:$G361,40)</f>
        <v>52</v>
      </c>
      <c r="AP361">
        <f>AP360+COUNTIF(전체당첨내역!$B361:$G361,41)</f>
        <v>41</v>
      </c>
      <c r="AQ361">
        <f>AQ360+COUNTIF(전체당첨내역!$B361:$G361,42)</f>
        <v>51</v>
      </c>
      <c r="AR361">
        <f>AR360+COUNTIF(전체당첨내역!$B361:$G361,43)</f>
        <v>47</v>
      </c>
      <c r="AS361">
        <f>AS360+COUNTIF(전체당첨내역!$B361:$G361,44)</f>
        <v>45</v>
      </c>
      <c r="AT361">
        <f>AT360+COUNTIF(전체당첨내역!$B361:$G361,45)</f>
        <v>56</v>
      </c>
    </row>
    <row r="362" spans="1:46" ht="16.5" customHeight="1">
      <c r="A362">
        <v>361</v>
      </c>
      <c r="B362">
        <f>B361+COUNTIF(전체당첨내역!$B362:$G362,1)</f>
        <v>56</v>
      </c>
      <c r="C362">
        <f>C361+COUNTIF(전체당첨내역!$B362:$G362,2)</f>
        <v>50</v>
      </c>
      <c r="D362">
        <f>D361+COUNTIF(전체당첨내역!$B362:$G362,3)</f>
        <v>55</v>
      </c>
      <c r="E362">
        <f>E361+COUNTIF(전체당첨내역!$B362:$G362,4)</f>
        <v>52</v>
      </c>
      <c r="F362">
        <f>F361+COUNTIF(전체당첨내역!$B362:$G362,5)</f>
        <v>55</v>
      </c>
      <c r="G362">
        <f>G361+COUNTIF(전체당첨내역!$B362:$G362,6)</f>
        <v>43</v>
      </c>
      <c r="H362">
        <f>H361+COUNTIF(전체당첨내역!$B362:$G362,7)</f>
        <v>45</v>
      </c>
      <c r="I362">
        <f>I361+COUNTIF(전체당첨내역!$B362:$G362,8)</f>
        <v>46</v>
      </c>
      <c r="J362">
        <f>J361+COUNTIF(전체당첨내역!$B362:$G362,9)</f>
        <v>39</v>
      </c>
      <c r="K362">
        <f>K361+COUNTIF(전체당첨내역!$B362:$G362,10)</f>
        <v>47</v>
      </c>
      <c r="L362">
        <f>L361+COUNTIF(전체당첨내역!$B362:$G362,11)</f>
        <v>45</v>
      </c>
      <c r="M362">
        <f>M361+COUNTIF(전체당첨내역!$B362:$G362,12)</f>
        <v>42</v>
      </c>
      <c r="N362">
        <f>N361+COUNTIF(전체당첨내역!$B362:$G362,13)</f>
        <v>47</v>
      </c>
      <c r="O362">
        <f>O361+COUNTIF(전체당첨내역!$B362:$G362,14)</f>
        <v>55</v>
      </c>
      <c r="P362">
        <f>P361+COUNTIF(전체당첨내역!$B362:$G362,15)</f>
        <v>44</v>
      </c>
      <c r="Q362">
        <f>Q361+COUNTIF(전체당첨내역!$B362:$G362,16)</f>
        <v>46</v>
      </c>
      <c r="R362">
        <f>R361+COUNTIF(전체당첨내역!$B362:$G362,17)</f>
        <v>56</v>
      </c>
      <c r="S362">
        <f>S361+COUNTIF(전체당첨내역!$B362:$G362,18)</f>
        <v>54</v>
      </c>
      <c r="T362">
        <f>T361+COUNTIF(전체당첨내역!$B362:$G362,19)</f>
        <v>56</v>
      </c>
      <c r="U362">
        <f>U361+COUNTIF(전체당첨내역!$B362:$G362,20)</f>
        <v>54</v>
      </c>
      <c r="V362">
        <f>V361+COUNTIF(전체당첨내역!$B362:$G362,21)</f>
        <v>47</v>
      </c>
      <c r="W362">
        <f>W361+COUNTIF(전체당첨내역!$B362:$G362,22)</f>
        <v>31</v>
      </c>
      <c r="X362">
        <f>X361+COUNTIF(전체당첨내역!$B362:$G362,23)</f>
        <v>41</v>
      </c>
      <c r="Y362">
        <f>Y361+COUNTIF(전체당첨내역!$B362:$G362,24)</f>
        <v>47</v>
      </c>
      <c r="Z362">
        <f>Z361+COUNTIF(전체당첨내역!$B362:$G362,25)</f>
        <v>51</v>
      </c>
      <c r="AA362">
        <f>AA361+COUNTIF(전체당첨내역!$B362:$G362,26)</f>
        <v>45</v>
      </c>
      <c r="AB362">
        <f>AB361+COUNTIF(전체당첨내역!$B362:$G362,27)</f>
        <v>50</v>
      </c>
      <c r="AC362">
        <f>AC361+COUNTIF(전체당첨내역!$B362:$G362,28)</f>
        <v>37</v>
      </c>
      <c r="AD362">
        <f>AD361+COUNTIF(전체당첨내역!$B362:$G362,29)</f>
        <v>45</v>
      </c>
      <c r="AE362">
        <f>AE361+COUNTIF(전체당첨내역!$B362:$G362,30)</f>
        <v>43</v>
      </c>
      <c r="AF362">
        <f>AF361+COUNTIF(전체당첨내역!$B362:$G362,31)</f>
        <v>47</v>
      </c>
      <c r="AG362">
        <f>AG361+COUNTIF(전체당첨내역!$B362:$G362,32)</f>
        <v>43</v>
      </c>
      <c r="AH362">
        <f>AH361+COUNTIF(전체당첨내역!$B362:$G362,33)</f>
        <v>49</v>
      </c>
      <c r="AI362">
        <f>AI361+COUNTIF(전체당첨내역!$B362:$G362,34)</f>
        <v>55</v>
      </c>
      <c r="AJ362">
        <f>AJ361+COUNTIF(전체당첨내역!$B362:$G362,35)</f>
        <v>48</v>
      </c>
      <c r="AK362">
        <f>AK361+COUNTIF(전체당첨내역!$B362:$G362,36)</f>
        <v>57</v>
      </c>
      <c r="AL362">
        <f>AL361+COUNTIF(전체당첨내역!$B362:$G362,37)</f>
        <v>60</v>
      </c>
      <c r="AM362">
        <f>AM361+COUNTIF(전체당첨내역!$B362:$G362,38)</f>
        <v>40</v>
      </c>
      <c r="AN362">
        <f>AN361+COUNTIF(전체당첨내역!$B362:$G362,39)</f>
        <v>51</v>
      </c>
      <c r="AO362">
        <f>AO361+COUNTIF(전체당첨내역!$B362:$G362,40)</f>
        <v>52</v>
      </c>
      <c r="AP362">
        <f>AP361+COUNTIF(전체당첨내역!$B362:$G362,41)</f>
        <v>41</v>
      </c>
      <c r="AQ362">
        <f>AQ361+COUNTIF(전체당첨내역!$B362:$G362,42)</f>
        <v>51</v>
      </c>
      <c r="AR362">
        <f>AR361+COUNTIF(전체당첨내역!$B362:$G362,43)</f>
        <v>47</v>
      </c>
      <c r="AS362">
        <f>AS361+COUNTIF(전체당첨내역!$B362:$G362,44)</f>
        <v>45</v>
      </c>
      <c r="AT362">
        <f>AT361+COUNTIF(전체당첨내역!$B362:$G362,45)</f>
        <v>56</v>
      </c>
    </row>
    <row r="363" spans="1:46" ht="16.5" customHeight="1">
      <c r="A363">
        <v>362</v>
      </c>
      <c r="B363">
        <f>B362+COUNTIF(전체당첨내역!$B363:$G363,1)</f>
        <v>56</v>
      </c>
      <c r="C363">
        <f>C362+COUNTIF(전체당첨내역!$B363:$G363,2)</f>
        <v>51</v>
      </c>
      <c r="D363">
        <f>D362+COUNTIF(전체당첨내역!$B363:$G363,3)</f>
        <v>56</v>
      </c>
      <c r="E363">
        <f>E362+COUNTIF(전체당첨내역!$B363:$G363,4)</f>
        <v>52</v>
      </c>
      <c r="F363">
        <f>F362+COUNTIF(전체당첨내역!$B363:$G363,5)</f>
        <v>55</v>
      </c>
      <c r="G363">
        <f>G362+COUNTIF(전체당첨내역!$B363:$G363,6)</f>
        <v>43</v>
      </c>
      <c r="H363">
        <f>H362+COUNTIF(전체당첨내역!$B363:$G363,7)</f>
        <v>45</v>
      </c>
      <c r="I363">
        <f>I362+COUNTIF(전체당첨내역!$B363:$G363,8)</f>
        <v>46</v>
      </c>
      <c r="J363">
        <f>J362+COUNTIF(전체당첨내역!$B363:$G363,9)</f>
        <v>39</v>
      </c>
      <c r="K363">
        <f>K362+COUNTIF(전체당첨내역!$B363:$G363,10)</f>
        <v>47</v>
      </c>
      <c r="L363">
        <f>L362+COUNTIF(전체당첨내역!$B363:$G363,11)</f>
        <v>45</v>
      </c>
      <c r="M363">
        <f>M362+COUNTIF(전체당첨내역!$B363:$G363,12)</f>
        <v>42</v>
      </c>
      <c r="N363">
        <f>N362+COUNTIF(전체당첨내역!$B363:$G363,13)</f>
        <v>47</v>
      </c>
      <c r="O363">
        <f>O362+COUNTIF(전체당첨내역!$B363:$G363,14)</f>
        <v>55</v>
      </c>
      <c r="P363">
        <f>P362+COUNTIF(전체당첨내역!$B363:$G363,15)</f>
        <v>44</v>
      </c>
      <c r="Q363">
        <f>Q362+COUNTIF(전체당첨내역!$B363:$G363,16)</f>
        <v>46</v>
      </c>
      <c r="R363">
        <f>R362+COUNTIF(전체당첨내역!$B363:$G363,17)</f>
        <v>56</v>
      </c>
      <c r="S363">
        <f>S362+COUNTIF(전체당첨내역!$B363:$G363,18)</f>
        <v>54</v>
      </c>
      <c r="T363">
        <f>T362+COUNTIF(전체당첨내역!$B363:$G363,19)</f>
        <v>56</v>
      </c>
      <c r="U363">
        <f>U362+COUNTIF(전체당첨내역!$B363:$G363,20)</f>
        <v>54</v>
      </c>
      <c r="V363">
        <f>V362+COUNTIF(전체당첨내역!$B363:$G363,21)</f>
        <v>47</v>
      </c>
      <c r="W363">
        <f>W362+COUNTIF(전체당첨내역!$B363:$G363,22)</f>
        <v>32</v>
      </c>
      <c r="X363">
        <f>X362+COUNTIF(전체당첨내역!$B363:$G363,23)</f>
        <v>41</v>
      </c>
      <c r="Y363">
        <f>Y362+COUNTIF(전체당첨내역!$B363:$G363,24)</f>
        <v>47</v>
      </c>
      <c r="Z363">
        <f>Z362+COUNTIF(전체당첨내역!$B363:$G363,25)</f>
        <v>51</v>
      </c>
      <c r="AA363">
        <f>AA362+COUNTIF(전체당첨내역!$B363:$G363,26)</f>
        <v>45</v>
      </c>
      <c r="AB363">
        <f>AB362+COUNTIF(전체당첨내역!$B363:$G363,27)</f>
        <v>51</v>
      </c>
      <c r="AC363">
        <f>AC362+COUNTIF(전체당첨내역!$B363:$G363,28)</f>
        <v>37</v>
      </c>
      <c r="AD363">
        <f>AD362+COUNTIF(전체당첨내역!$B363:$G363,29)</f>
        <v>45</v>
      </c>
      <c r="AE363">
        <f>AE362+COUNTIF(전체당첨내역!$B363:$G363,30)</f>
        <v>44</v>
      </c>
      <c r="AF363">
        <f>AF362+COUNTIF(전체당첨내역!$B363:$G363,31)</f>
        <v>47</v>
      </c>
      <c r="AG363">
        <f>AG362+COUNTIF(전체당첨내역!$B363:$G363,32)</f>
        <v>43</v>
      </c>
      <c r="AH363">
        <f>AH362+COUNTIF(전체당첨내역!$B363:$G363,33)</f>
        <v>49</v>
      </c>
      <c r="AI363">
        <f>AI362+COUNTIF(전체당첨내역!$B363:$G363,34)</f>
        <v>55</v>
      </c>
      <c r="AJ363">
        <f>AJ362+COUNTIF(전체당첨내역!$B363:$G363,35)</f>
        <v>48</v>
      </c>
      <c r="AK363">
        <f>AK362+COUNTIF(전체당첨내역!$B363:$G363,36)</f>
        <v>57</v>
      </c>
      <c r="AL363">
        <f>AL362+COUNTIF(전체당첨내역!$B363:$G363,37)</f>
        <v>60</v>
      </c>
      <c r="AM363">
        <f>AM362+COUNTIF(전체당첨내역!$B363:$G363,38)</f>
        <v>40</v>
      </c>
      <c r="AN363">
        <f>AN362+COUNTIF(전체당첨내역!$B363:$G363,39)</f>
        <v>51</v>
      </c>
      <c r="AO363">
        <f>AO362+COUNTIF(전체당첨내역!$B363:$G363,40)</f>
        <v>53</v>
      </c>
      <c r="AP363">
        <f>AP362+COUNTIF(전체당첨내역!$B363:$G363,41)</f>
        <v>41</v>
      </c>
      <c r="AQ363">
        <f>AQ362+COUNTIF(전체당첨내역!$B363:$G363,42)</f>
        <v>51</v>
      </c>
      <c r="AR363">
        <f>AR362+COUNTIF(전체당첨내역!$B363:$G363,43)</f>
        <v>47</v>
      </c>
      <c r="AS363">
        <f>AS362+COUNTIF(전체당첨내역!$B363:$G363,44)</f>
        <v>45</v>
      </c>
      <c r="AT363">
        <f>AT362+COUNTIF(전체당첨내역!$B363:$G363,45)</f>
        <v>56</v>
      </c>
    </row>
    <row r="364" spans="1:46" ht="16.5" customHeight="1">
      <c r="A364">
        <v>363</v>
      </c>
      <c r="B364">
        <f>B363+COUNTIF(전체당첨내역!$B364:$G364,1)</f>
        <v>56</v>
      </c>
      <c r="C364">
        <f>C363+COUNTIF(전체당첨내역!$B364:$G364,2)</f>
        <v>51</v>
      </c>
      <c r="D364">
        <f>D363+COUNTIF(전체당첨내역!$B364:$G364,3)</f>
        <v>56</v>
      </c>
      <c r="E364">
        <f>E363+COUNTIF(전체당첨내역!$B364:$G364,4)</f>
        <v>52</v>
      </c>
      <c r="F364">
        <f>F363+COUNTIF(전체당첨내역!$B364:$G364,5)</f>
        <v>55</v>
      </c>
      <c r="G364">
        <f>G363+COUNTIF(전체당첨내역!$B364:$G364,6)</f>
        <v>43</v>
      </c>
      <c r="H364">
        <f>H363+COUNTIF(전체당첨내역!$B364:$G364,7)</f>
        <v>45</v>
      </c>
      <c r="I364">
        <f>I363+COUNTIF(전체당첨내역!$B364:$G364,8)</f>
        <v>46</v>
      </c>
      <c r="J364">
        <f>J363+COUNTIF(전체당첨내역!$B364:$G364,9)</f>
        <v>39</v>
      </c>
      <c r="K364">
        <f>K363+COUNTIF(전체당첨내역!$B364:$G364,10)</f>
        <v>47</v>
      </c>
      <c r="L364">
        <f>L363+COUNTIF(전체당첨내역!$B364:$G364,11)</f>
        <v>46</v>
      </c>
      <c r="M364">
        <f>M363+COUNTIF(전체당첨내역!$B364:$G364,12)</f>
        <v>43</v>
      </c>
      <c r="N364">
        <f>N363+COUNTIF(전체당첨내역!$B364:$G364,13)</f>
        <v>47</v>
      </c>
      <c r="O364">
        <f>O363+COUNTIF(전체당첨내역!$B364:$G364,14)</f>
        <v>56</v>
      </c>
      <c r="P364">
        <f>P363+COUNTIF(전체당첨내역!$B364:$G364,15)</f>
        <v>44</v>
      </c>
      <c r="Q364">
        <f>Q363+COUNTIF(전체당첨내역!$B364:$G364,16)</f>
        <v>46</v>
      </c>
      <c r="R364">
        <f>R363+COUNTIF(전체당첨내역!$B364:$G364,17)</f>
        <v>56</v>
      </c>
      <c r="S364">
        <f>S363+COUNTIF(전체당첨내역!$B364:$G364,18)</f>
        <v>54</v>
      </c>
      <c r="T364">
        <f>T363+COUNTIF(전체당첨내역!$B364:$G364,19)</f>
        <v>56</v>
      </c>
      <c r="U364">
        <f>U363+COUNTIF(전체당첨내역!$B364:$G364,20)</f>
        <v>54</v>
      </c>
      <c r="V364">
        <f>V363+COUNTIF(전체당첨내역!$B364:$G364,21)</f>
        <v>48</v>
      </c>
      <c r="W364">
        <f>W363+COUNTIF(전체당첨내역!$B364:$G364,22)</f>
        <v>32</v>
      </c>
      <c r="X364">
        <f>X363+COUNTIF(전체당첨내역!$B364:$G364,23)</f>
        <v>41</v>
      </c>
      <c r="Y364">
        <f>Y363+COUNTIF(전체당첨내역!$B364:$G364,24)</f>
        <v>47</v>
      </c>
      <c r="Z364">
        <f>Z363+COUNTIF(전체당첨내역!$B364:$G364,25)</f>
        <v>51</v>
      </c>
      <c r="AA364">
        <f>AA363+COUNTIF(전체당첨내역!$B364:$G364,26)</f>
        <v>45</v>
      </c>
      <c r="AB364">
        <f>AB363+COUNTIF(전체당첨내역!$B364:$G364,27)</f>
        <v>51</v>
      </c>
      <c r="AC364">
        <f>AC363+COUNTIF(전체당첨내역!$B364:$G364,28)</f>
        <v>37</v>
      </c>
      <c r="AD364">
        <f>AD363+COUNTIF(전체당첨내역!$B364:$G364,29)</f>
        <v>45</v>
      </c>
      <c r="AE364">
        <f>AE363+COUNTIF(전체당첨내역!$B364:$G364,30)</f>
        <v>44</v>
      </c>
      <c r="AF364">
        <f>AF363+COUNTIF(전체당첨내역!$B364:$G364,31)</f>
        <v>47</v>
      </c>
      <c r="AG364">
        <f>AG363+COUNTIF(전체당첨내역!$B364:$G364,32)</f>
        <v>44</v>
      </c>
      <c r="AH364">
        <f>AH363+COUNTIF(전체당첨내역!$B364:$G364,33)</f>
        <v>49</v>
      </c>
      <c r="AI364">
        <f>AI363+COUNTIF(전체당첨내역!$B364:$G364,34)</f>
        <v>55</v>
      </c>
      <c r="AJ364">
        <f>AJ363+COUNTIF(전체당첨내역!$B364:$G364,35)</f>
        <v>48</v>
      </c>
      <c r="AK364">
        <f>AK363+COUNTIF(전체당첨내역!$B364:$G364,36)</f>
        <v>57</v>
      </c>
      <c r="AL364">
        <f>AL363+COUNTIF(전체당첨내역!$B364:$G364,37)</f>
        <v>60</v>
      </c>
      <c r="AM364">
        <f>AM363+COUNTIF(전체당첨내역!$B364:$G364,38)</f>
        <v>41</v>
      </c>
      <c r="AN364">
        <f>AN363+COUNTIF(전체당첨내역!$B364:$G364,39)</f>
        <v>51</v>
      </c>
      <c r="AO364">
        <f>AO363+COUNTIF(전체당첨내역!$B364:$G364,40)</f>
        <v>53</v>
      </c>
      <c r="AP364">
        <f>AP363+COUNTIF(전체당첨내역!$B364:$G364,41)</f>
        <v>41</v>
      </c>
      <c r="AQ364">
        <f>AQ363+COUNTIF(전체당첨내역!$B364:$G364,42)</f>
        <v>51</v>
      </c>
      <c r="AR364">
        <f>AR363+COUNTIF(전체당첨내역!$B364:$G364,43)</f>
        <v>47</v>
      </c>
      <c r="AS364">
        <f>AS363+COUNTIF(전체당첨내역!$B364:$G364,44)</f>
        <v>45</v>
      </c>
      <c r="AT364">
        <f>AT363+COUNTIF(전체당첨내역!$B364:$G364,45)</f>
        <v>56</v>
      </c>
    </row>
    <row r="365" spans="1:46" ht="16.5" customHeight="1">
      <c r="A365">
        <v>364</v>
      </c>
      <c r="B365">
        <f>B364+COUNTIF(전체당첨내역!$B365:$G365,1)</f>
        <v>56</v>
      </c>
      <c r="C365">
        <f>C364+COUNTIF(전체당첨내역!$B365:$G365,2)</f>
        <v>52</v>
      </c>
      <c r="D365">
        <f>D364+COUNTIF(전체당첨내역!$B365:$G365,3)</f>
        <v>56</v>
      </c>
      <c r="E365">
        <f>E364+COUNTIF(전체당첨내역!$B365:$G365,4)</f>
        <v>52</v>
      </c>
      <c r="F365">
        <f>F364+COUNTIF(전체당첨내역!$B365:$G365,5)</f>
        <v>56</v>
      </c>
      <c r="G365">
        <f>G364+COUNTIF(전체당첨내역!$B365:$G365,6)</f>
        <v>43</v>
      </c>
      <c r="H365">
        <f>H364+COUNTIF(전체당첨내역!$B365:$G365,7)</f>
        <v>46</v>
      </c>
      <c r="I365">
        <f>I364+COUNTIF(전체당첨내역!$B365:$G365,8)</f>
        <v>46</v>
      </c>
      <c r="J365">
        <f>J364+COUNTIF(전체당첨내역!$B365:$G365,9)</f>
        <v>39</v>
      </c>
      <c r="K365">
        <f>K364+COUNTIF(전체당첨내역!$B365:$G365,10)</f>
        <v>47</v>
      </c>
      <c r="L365">
        <f>L364+COUNTIF(전체당첨내역!$B365:$G365,11)</f>
        <v>46</v>
      </c>
      <c r="M365">
        <f>M364+COUNTIF(전체당첨내역!$B365:$G365,12)</f>
        <v>43</v>
      </c>
      <c r="N365">
        <f>N364+COUNTIF(전체당첨내역!$B365:$G365,13)</f>
        <v>47</v>
      </c>
      <c r="O365">
        <f>O364+COUNTIF(전체당첨내역!$B365:$G365,14)</f>
        <v>57</v>
      </c>
      <c r="P365">
        <f>P364+COUNTIF(전체당첨내역!$B365:$G365,15)</f>
        <v>44</v>
      </c>
      <c r="Q365">
        <f>Q364+COUNTIF(전체당첨내역!$B365:$G365,16)</f>
        <v>47</v>
      </c>
      <c r="R365">
        <f>R364+COUNTIF(전체당첨내역!$B365:$G365,17)</f>
        <v>56</v>
      </c>
      <c r="S365">
        <f>S364+COUNTIF(전체당첨내역!$B365:$G365,18)</f>
        <v>54</v>
      </c>
      <c r="T365">
        <f>T364+COUNTIF(전체당첨내역!$B365:$G365,19)</f>
        <v>56</v>
      </c>
      <c r="U365">
        <f>U364+COUNTIF(전체당첨내역!$B365:$G365,20)</f>
        <v>54</v>
      </c>
      <c r="V365">
        <f>V364+COUNTIF(전체당첨내역!$B365:$G365,21)</f>
        <v>48</v>
      </c>
      <c r="W365">
        <f>W364+COUNTIF(전체당첨내역!$B365:$G365,22)</f>
        <v>32</v>
      </c>
      <c r="X365">
        <f>X364+COUNTIF(전체당첨내역!$B365:$G365,23)</f>
        <v>41</v>
      </c>
      <c r="Y365">
        <f>Y364+COUNTIF(전체당첨내역!$B365:$G365,24)</f>
        <v>47</v>
      </c>
      <c r="Z365">
        <f>Z364+COUNTIF(전체당첨내역!$B365:$G365,25)</f>
        <v>51</v>
      </c>
      <c r="AA365">
        <f>AA364+COUNTIF(전체당첨내역!$B365:$G365,26)</f>
        <v>45</v>
      </c>
      <c r="AB365">
        <f>AB364+COUNTIF(전체당첨내역!$B365:$G365,27)</f>
        <v>51</v>
      </c>
      <c r="AC365">
        <f>AC364+COUNTIF(전체당첨내역!$B365:$G365,28)</f>
        <v>37</v>
      </c>
      <c r="AD365">
        <f>AD364+COUNTIF(전체당첨내역!$B365:$G365,29)</f>
        <v>45</v>
      </c>
      <c r="AE365">
        <f>AE364+COUNTIF(전체당첨내역!$B365:$G365,30)</f>
        <v>44</v>
      </c>
      <c r="AF365">
        <f>AF364+COUNTIF(전체당첨내역!$B365:$G365,31)</f>
        <v>47</v>
      </c>
      <c r="AG365">
        <f>AG364+COUNTIF(전체당첨내역!$B365:$G365,32)</f>
        <v>44</v>
      </c>
      <c r="AH365">
        <f>AH364+COUNTIF(전체당첨내역!$B365:$G365,33)</f>
        <v>49</v>
      </c>
      <c r="AI365">
        <f>AI364+COUNTIF(전체당첨내역!$B365:$G365,34)</f>
        <v>55</v>
      </c>
      <c r="AJ365">
        <f>AJ364+COUNTIF(전체당첨내역!$B365:$G365,35)</f>
        <v>48</v>
      </c>
      <c r="AK365">
        <f>AK364+COUNTIF(전체당첨내역!$B365:$G365,36)</f>
        <v>57</v>
      </c>
      <c r="AL365">
        <f>AL364+COUNTIF(전체당첨내역!$B365:$G365,37)</f>
        <v>60</v>
      </c>
      <c r="AM365">
        <f>AM364+COUNTIF(전체당첨내역!$B365:$G365,38)</f>
        <v>41</v>
      </c>
      <c r="AN365">
        <f>AN364+COUNTIF(전체당첨내역!$B365:$G365,39)</f>
        <v>51</v>
      </c>
      <c r="AO365">
        <f>AO364+COUNTIF(전체당첨내역!$B365:$G365,40)</f>
        <v>54</v>
      </c>
      <c r="AP365">
        <f>AP364+COUNTIF(전체당첨내역!$B365:$G365,41)</f>
        <v>41</v>
      </c>
      <c r="AQ365">
        <f>AQ364+COUNTIF(전체당첨내역!$B365:$G365,42)</f>
        <v>51</v>
      </c>
      <c r="AR365">
        <f>AR364+COUNTIF(전체당첨내역!$B365:$G365,43)</f>
        <v>47</v>
      </c>
      <c r="AS365">
        <f>AS364+COUNTIF(전체당첨내역!$B365:$G365,44)</f>
        <v>45</v>
      </c>
      <c r="AT365">
        <f>AT364+COUNTIF(전체당첨내역!$B365:$G365,45)</f>
        <v>56</v>
      </c>
    </row>
    <row r="366" spans="1:46" ht="16.5" customHeight="1">
      <c r="A366">
        <v>365</v>
      </c>
      <c r="B366">
        <f>B365+COUNTIF(전체당첨내역!$B366:$G366,1)</f>
        <v>56</v>
      </c>
      <c r="C366">
        <f>C365+COUNTIF(전체당첨내역!$B366:$G366,2)</f>
        <v>52</v>
      </c>
      <c r="D366">
        <f>D365+COUNTIF(전체당첨내역!$B366:$G366,3)</f>
        <v>56</v>
      </c>
      <c r="E366">
        <f>E365+COUNTIF(전체당첨내역!$B366:$G366,4)</f>
        <v>52</v>
      </c>
      <c r="F366">
        <f>F365+COUNTIF(전체당첨내역!$B366:$G366,5)</f>
        <v>57</v>
      </c>
      <c r="G366">
        <f>G365+COUNTIF(전체당첨내역!$B366:$G366,6)</f>
        <v>43</v>
      </c>
      <c r="H366">
        <f>H365+COUNTIF(전체당첨내역!$B366:$G366,7)</f>
        <v>46</v>
      </c>
      <c r="I366">
        <f>I365+COUNTIF(전체당첨내역!$B366:$G366,8)</f>
        <v>46</v>
      </c>
      <c r="J366">
        <f>J365+COUNTIF(전체당첨내역!$B366:$G366,9)</f>
        <v>39</v>
      </c>
      <c r="K366">
        <f>K365+COUNTIF(전체당첨내역!$B366:$G366,10)</f>
        <v>47</v>
      </c>
      <c r="L366">
        <f>L365+COUNTIF(전체당첨내역!$B366:$G366,11)</f>
        <v>46</v>
      </c>
      <c r="M366">
        <f>M365+COUNTIF(전체당첨내역!$B366:$G366,12)</f>
        <v>43</v>
      </c>
      <c r="N366">
        <f>N365+COUNTIF(전체당첨내역!$B366:$G366,13)</f>
        <v>47</v>
      </c>
      <c r="O366">
        <f>O365+COUNTIF(전체당첨내역!$B366:$G366,14)</f>
        <v>57</v>
      </c>
      <c r="P366">
        <f>P365+COUNTIF(전체당첨내역!$B366:$G366,15)</f>
        <v>45</v>
      </c>
      <c r="Q366">
        <f>Q365+COUNTIF(전체당첨내역!$B366:$G366,16)</f>
        <v>47</v>
      </c>
      <c r="R366">
        <f>R365+COUNTIF(전체당첨내역!$B366:$G366,17)</f>
        <v>56</v>
      </c>
      <c r="S366">
        <f>S365+COUNTIF(전체당첨내역!$B366:$G366,18)</f>
        <v>54</v>
      </c>
      <c r="T366">
        <f>T365+COUNTIF(전체당첨내역!$B366:$G366,19)</f>
        <v>56</v>
      </c>
      <c r="U366">
        <f>U365+COUNTIF(전체당첨내역!$B366:$G366,20)</f>
        <v>54</v>
      </c>
      <c r="V366">
        <f>V365+COUNTIF(전체당첨내역!$B366:$G366,21)</f>
        <v>49</v>
      </c>
      <c r="W366">
        <f>W365+COUNTIF(전체당첨내역!$B366:$G366,22)</f>
        <v>32</v>
      </c>
      <c r="X366">
        <f>X365+COUNTIF(전체당첨내역!$B366:$G366,23)</f>
        <v>41</v>
      </c>
      <c r="Y366">
        <f>Y365+COUNTIF(전체당첨내역!$B366:$G366,24)</f>
        <v>47</v>
      </c>
      <c r="Z366">
        <f>Z365+COUNTIF(전체당첨내역!$B366:$G366,25)</f>
        <v>52</v>
      </c>
      <c r="AA366">
        <f>AA365+COUNTIF(전체당첨내역!$B366:$G366,26)</f>
        <v>46</v>
      </c>
      <c r="AB366">
        <f>AB365+COUNTIF(전체당첨내역!$B366:$G366,27)</f>
        <v>51</v>
      </c>
      <c r="AC366">
        <f>AC365+COUNTIF(전체당첨내역!$B366:$G366,28)</f>
        <v>37</v>
      </c>
      <c r="AD366">
        <f>AD365+COUNTIF(전체당첨내역!$B366:$G366,29)</f>
        <v>45</v>
      </c>
      <c r="AE366">
        <f>AE365+COUNTIF(전체당첨내역!$B366:$G366,30)</f>
        <v>45</v>
      </c>
      <c r="AF366">
        <f>AF365+COUNTIF(전체당첨내역!$B366:$G366,31)</f>
        <v>47</v>
      </c>
      <c r="AG366">
        <f>AG365+COUNTIF(전체당첨내역!$B366:$G366,32)</f>
        <v>44</v>
      </c>
      <c r="AH366">
        <f>AH365+COUNTIF(전체당첨내역!$B366:$G366,33)</f>
        <v>49</v>
      </c>
      <c r="AI366">
        <f>AI365+COUNTIF(전체당첨내역!$B366:$G366,34)</f>
        <v>55</v>
      </c>
      <c r="AJ366">
        <f>AJ365+COUNTIF(전체당첨내역!$B366:$G366,35)</f>
        <v>48</v>
      </c>
      <c r="AK366">
        <f>AK365+COUNTIF(전체당첨내역!$B366:$G366,36)</f>
        <v>57</v>
      </c>
      <c r="AL366">
        <f>AL365+COUNTIF(전체당첨내역!$B366:$G366,37)</f>
        <v>60</v>
      </c>
      <c r="AM366">
        <f>AM365+COUNTIF(전체당첨내역!$B366:$G366,38)</f>
        <v>41</v>
      </c>
      <c r="AN366">
        <f>AN365+COUNTIF(전체당첨내역!$B366:$G366,39)</f>
        <v>51</v>
      </c>
      <c r="AO366">
        <f>AO365+COUNTIF(전체당첨내역!$B366:$G366,40)</f>
        <v>54</v>
      </c>
      <c r="AP366">
        <f>AP365+COUNTIF(전체당첨내역!$B366:$G366,41)</f>
        <v>41</v>
      </c>
      <c r="AQ366">
        <f>AQ365+COUNTIF(전체당첨내역!$B366:$G366,42)</f>
        <v>51</v>
      </c>
      <c r="AR366">
        <f>AR365+COUNTIF(전체당첨내역!$B366:$G366,43)</f>
        <v>47</v>
      </c>
      <c r="AS366">
        <f>AS365+COUNTIF(전체당첨내역!$B366:$G366,44)</f>
        <v>45</v>
      </c>
      <c r="AT366">
        <f>AT365+COUNTIF(전체당첨내역!$B366:$G366,45)</f>
        <v>56</v>
      </c>
    </row>
    <row r="367" spans="1:46" ht="16.5" customHeight="1">
      <c r="A367">
        <v>366</v>
      </c>
      <c r="B367">
        <f>B366+COUNTIF(전체당첨내역!$B367:$G367,1)</f>
        <v>56</v>
      </c>
      <c r="C367">
        <f>C366+COUNTIF(전체당첨내역!$B367:$G367,2)</f>
        <v>52</v>
      </c>
      <c r="D367">
        <f>D366+COUNTIF(전체당첨내역!$B367:$G367,3)</f>
        <v>56</v>
      </c>
      <c r="E367">
        <f>E366+COUNTIF(전체당첨내역!$B367:$G367,4)</f>
        <v>52</v>
      </c>
      <c r="F367">
        <f>F366+COUNTIF(전체당첨내역!$B367:$G367,5)</f>
        <v>58</v>
      </c>
      <c r="G367">
        <f>G366+COUNTIF(전체당첨내역!$B367:$G367,6)</f>
        <v>43</v>
      </c>
      <c r="H367">
        <f>H366+COUNTIF(전체당첨내역!$B367:$G367,7)</f>
        <v>46</v>
      </c>
      <c r="I367">
        <f>I366+COUNTIF(전체당첨내역!$B367:$G367,8)</f>
        <v>46</v>
      </c>
      <c r="J367">
        <f>J366+COUNTIF(전체당첨내역!$B367:$G367,9)</f>
        <v>39</v>
      </c>
      <c r="K367">
        <f>K366+COUNTIF(전체당첨내역!$B367:$G367,10)</f>
        <v>47</v>
      </c>
      <c r="L367">
        <f>L366+COUNTIF(전체당첨내역!$B367:$G367,11)</f>
        <v>46</v>
      </c>
      <c r="M367">
        <f>M366+COUNTIF(전체당첨내역!$B367:$G367,12)</f>
        <v>44</v>
      </c>
      <c r="N367">
        <f>N366+COUNTIF(전체당첨내역!$B367:$G367,13)</f>
        <v>47</v>
      </c>
      <c r="O367">
        <f>O366+COUNTIF(전체당첨내역!$B367:$G367,14)</f>
        <v>57</v>
      </c>
      <c r="P367">
        <f>P366+COUNTIF(전체당첨내역!$B367:$G367,15)</f>
        <v>45</v>
      </c>
      <c r="Q367">
        <f>Q366+COUNTIF(전체당첨내역!$B367:$G367,16)</f>
        <v>47</v>
      </c>
      <c r="R367">
        <f>R366+COUNTIF(전체당첨내역!$B367:$G367,17)</f>
        <v>56</v>
      </c>
      <c r="S367">
        <f>S366+COUNTIF(전체당첨내역!$B367:$G367,18)</f>
        <v>54</v>
      </c>
      <c r="T367">
        <f>T366+COUNTIF(전체당첨내역!$B367:$G367,19)</f>
        <v>57</v>
      </c>
      <c r="U367">
        <f>U366+COUNTIF(전체당첨내역!$B367:$G367,20)</f>
        <v>54</v>
      </c>
      <c r="V367">
        <f>V366+COUNTIF(전체당첨내역!$B367:$G367,21)</f>
        <v>49</v>
      </c>
      <c r="W367">
        <f>W366+COUNTIF(전체당첨내역!$B367:$G367,22)</f>
        <v>32</v>
      </c>
      <c r="X367">
        <f>X366+COUNTIF(전체당첨내역!$B367:$G367,23)</f>
        <v>41</v>
      </c>
      <c r="Y367">
        <f>Y366+COUNTIF(전체당첨내역!$B367:$G367,24)</f>
        <v>47</v>
      </c>
      <c r="Z367">
        <f>Z366+COUNTIF(전체당첨내역!$B367:$G367,25)</f>
        <v>52</v>
      </c>
      <c r="AA367">
        <f>AA366+COUNTIF(전체당첨내역!$B367:$G367,26)</f>
        <v>47</v>
      </c>
      <c r="AB367">
        <f>AB366+COUNTIF(전체당첨내역!$B367:$G367,27)</f>
        <v>52</v>
      </c>
      <c r="AC367">
        <f>AC366+COUNTIF(전체당첨내역!$B367:$G367,28)</f>
        <v>37</v>
      </c>
      <c r="AD367">
        <f>AD366+COUNTIF(전체당첨내역!$B367:$G367,29)</f>
        <v>45</v>
      </c>
      <c r="AE367">
        <f>AE366+COUNTIF(전체당첨내역!$B367:$G367,30)</f>
        <v>45</v>
      </c>
      <c r="AF367">
        <f>AF366+COUNTIF(전체당첨내역!$B367:$G367,31)</f>
        <v>47</v>
      </c>
      <c r="AG367">
        <f>AG366+COUNTIF(전체당첨내역!$B367:$G367,32)</f>
        <v>44</v>
      </c>
      <c r="AH367">
        <f>AH366+COUNTIF(전체당첨내역!$B367:$G367,33)</f>
        <v>49</v>
      </c>
      <c r="AI367">
        <f>AI366+COUNTIF(전체당첨내역!$B367:$G367,34)</f>
        <v>55</v>
      </c>
      <c r="AJ367">
        <f>AJ366+COUNTIF(전체당첨내역!$B367:$G367,35)</f>
        <v>48</v>
      </c>
      <c r="AK367">
        <f>AK366+COUNTIF(전체당첨내역!$B367:$G367,36)</f>
        <v>57</v>
      </c>
      <c r="AL367">
        <f>AL366+COUNTIF(전체당첨내역!$B367:$G367,37)</f>
        <v>60</v>
      </c>
      <c r="AM367">
        <f>AM366+COUNTIF(전체당첨내역!$B367:$G367,38)</f>
        <v>41</v>
      </c>
      <c r="AN367">
        <f>AN366+COUNTIF(전체당첨내역!$B367:$G367,39)</f>
        <v>51</v>
      </c>
      <c r="AO367">
        <f>AO366+COUNTIF(전체당첨내역!$B367:$G367,40)</f>
        <v>54</v>
      </c>
      <c r="AP367">
        <f>AP366+COUNTIF(전체당첨내역!$B367:$G367,41)</f>
        <v>41</v>
      </c>
      <c r="AQ367">
        <f>AQ366+COUNTIF(전체당첨내역!$B367:$G367,42)</f>
        <v>51</v>
      </c>
      <c r="AR367">
        <f>AR366+COUNTIF(전체당첨내역!$B367:$G367,43)</f>
        <v>47</v>
      </c>
      <c r="AS367">
        <f>AS366+COUNTIF(전체당첨내역!$B367:$G367,44)</f>
        <v>46</v>
      </c>
      <c r="AT367">
        <f>AT366+COUNTIF(전체당첨내역!$B367:$G367,45)</f>
        <v>56</v>
      </c>
    </row>
    <row r="368" spans="1:46" ht="16.5" customHeight="1">
      <c r="A368">
        <v>367</v>
      </c>
      <c r="B368">
        <f>B367+COUNTIF(전체당첨내역!$B368:$G368,1)</f>
        <v>56</v>
      </c>
      <c r="C368">
        <f>C367+COUNTIF(전체당첨내역!$B368:$G368,2)</f>
        <v>52</v>
      </c>
      <c r="D368">
        <f>D367+COUNTIF(전체당첨내역!$B368:$G368,3)</f>
        <v>57</v>
      </c>
      <c r="E368">
        <f>E367+COUNTIF(전체당첨내역!$B368:$G368,4)</f>
        <v>52</v>
      </c>
      <c r="F368">
        <f>F367+COUNTIF(전체당첨내역!$B368:$G368,5)</f>
        <v>58</v>
      </c>
      <c r="G368">
        <f>G367+COUNTIF(전체당첨내역!$B368:$G368,6)</f>
        <v>43</v>
      </c>
      <c r="H368">
        <f>H367+COUNTIF(전체당첨내역!$B368:$G368,7)</f>
        <v>46</v>
      </c>
      <c r="I368">
        <f>I367+COUNTIF(전체당첨내역!$B368:$G368,8)</f>
        <v>46</v>
      </c>
      <c r="J368">
        <f>J367+COUNTIF(전체당첨내역!$B368:$G368,9)</f>
        <v>39</v>
      </c>
      <c r="K368">
        <f>K367+COUNTIF(전체당첨내역!$B368:$G368,10)</f>
        <v>47</v>
      </c>
      <c r="L368">
        <f>L367+COUNTIF(전체당첨내역!$B368:$G368,11)</f>
        <v>46</v>
      </c>
      <c r="M368">
        <f>M367+COUNTIF(전체당첨내역!$B368:$G368,12)</f>
        <v>44</v>
      </c>
      <c r="N368">
        <f>N367+COUNTIF(전체당첨내역!$B368:$G368,13)</f>
        <v>47</v>
      </c>
      <c r="O368">
        <f>O367+COUNTIF(전체당첨내역!$B368:$G368,14)</f>
        <v>57</v>
      </c>
      <c r="P368">
        <f>P367+COUNTIF(전체당첨내역!$B368:$G368,15)</f>
        <v>45</v>
      </c>
      <c r="Q368">
        <f>Q367+COUNTIF(전체당첨내역!$B368:$G368,16)</f>
        <v>47</v>
      </c>
      <c r="R368">
        <f>R367+COUNTIF(전체당첨내역!$B368:$G368,17)</f>
        <v>56</v>
      </c>
      <c r="S368">
        <f>S367+COUNTIF(전체당첨내역!$B368:$G368,18)</f>
        <v>54</v>
      </c>
      <c r="T368">
        <f>T367+COUNTIF(전체당첨내역!$B368:$G368,19)</f>
        <v>57</v>
      </c>
      <c r="U368">
        <f>U367+COUNTIF(전체당첨내역!$B368:$G368,20)</f>
        <v>54</v>
      </c>
      <c r="V368">
        <f>V367+COUNTIF(전체당첨내역!$B368:$G368,21)</f>
        <v>49</v>
      </c>
      <c r="W368">
        <f>W367+COUNTIF(전체당첨내역!$B368:$G368,22)</f>
        <v>33</v>
      </c>
      <c r="X368">
        <f>X367+COUNTIF(전체당첨내역!$B368:$G368,23)</f>
        <v>41</v>
      </c>
      <c r="Y368">
        <f>Y367+COUNTIF(전체당첨내역!$B368:$G368,24)</f>
        <v>47</v>
      </c>
      <c r="Z368">
        <f>Z367+COUNTIF(전체당첨내역!$B368:$G368,25)</f>
        <v>53</v>
      </c>
      <c r="AA368">
        <f>AA367+COUNTIF(전체당첨내역!$B368:$G368,26)</f>
        <v>47</v>
      </c>
      <c r="AB368">
        <f>AB367+COUNTIF(전체당첨내역!$B368:$G368,27)</f>
        <v>52</v>
      </c>
      <c r="AC368">
        <f>AC367+COUNTIF(전체당첨내역!$B368:$G368,28)</f>
        <v>37</v>
      </c>
      <c r="AD368">
        <f>AD367+COUNTIF(전체당첨내역!$B368:$G368,29)</f>
        <v>46</v>
      </c>
      <c r="AE368">
        <f>AE367+COUNTIF(전체당첨내역!$B368:$G368,30)</f>
        <v>45</v>
      </c>
      <c r="AF368">
        <f>AF367+COUNTIF(전체당첨내역!$B368:$G368,31)</f>
        <v>47</v>
      </c>
      <c r="AG368">
        <f>AG367+COUNTIF(전체당첨내역!$B368:$G368,32)</f>
        <v>45</v>
      </c>
      <c r="AH368">
        <f>AH367+COUNTIF(전체당첨내역!$B368:$G368,33)</f>
        <v>49</v>
      </c>
      <c r="AI368">
        <f>AI367+COUNTIF(전체당첨내역!$B368:$G368,34)</f>
        <v>55</v>
      </c>
      <c r="AJ368">
        <f>AJ367+COUNTIF(전체당첨내역!$B368:$G368,35)</f>
        <v>48</v>
      </c>
      <c r="AK368">
        <f>AK367+COUNTIF(전체당첨내역!$B368:$G368,36)</f>
        <v>57</v>
      </c>
      <c r="AL368">
        <f>AL367+COUNTIF(전체당첨내역!$B368:$G368,37)</f>
        <v>60</v>
      </c>
      <c r="AM368">
        <f>AM367+COUNTIF(전체당첨내역!$B368:$G368,38)</f>
        <v>41</v>
      </c>
      <c r="AN368">
        <f>AN367+COUNTIF(전체당첨내역!$B368:$G368,39)</f>
        <v>51</v>
      </c>
      <c r="AO368">
        <f>AO367+COUNTIF(전체당첨내역!$B368:$G368,40)</f>
        <v>54</v>
      </c>
      <c r="AP368">
        <f>AP367+COUNTIF(전체당첨내역!$B368:$G368,41)</f>
        <v>41</v>
      </c>
      <c r="AQ368">
        <f>AQ367+COUNTIF(전체당첨내역!$B368:$G368,42)</f>
        <v>51</v>
      </c>
      <c r="AR368">
        <f>AR367+COUNTIF(전체당첨내역!$B368:$G368,43)</f>
        <v>47</v>
      </c>
      <c r="AS368">
        <f>AS367+COUNTIF(전체당첨내역!$B368:$G368,44)</f>
        <v>47</v>
      </c>
      <c r="AT368">
        <f>AT367+COUNTIF(전체당첨내역!$B368:$G368,45)</f>
        <v>56</v>
      </c>
    </row>
    <row r="369" spans="1:46" ht="16.5" customHeight="1">
      <c r="A369">
        <v>368</v>
      </c>
      <c r="B369">
        <f>B368+COUNTIF(전체당첨내역!$B369:$G369,1)</f>
        <v>56</v>
      </c>
      <c r="C369">
        <f>C368+COUNTIF(전체당첨내역!$B369:$G369,2)</f>
        <v>52</v>
      </c>
      <c r="D369">
        <f>D368+COUNTIF(전체당첨내역!$B369:$G369,3)</f>
        <v>57</v>
      </c>
      <c r="E369">
        <f>E368+COUNTIF(전체당첨내역!$B369:$G369,4)</f>
        <v>52</v>
      </c>
      <c r="F369">
        <f>F368+COUNTIF(전체당첨내역!$B369:$G369,5)</f>
        <v>58</v>
      </c>
      <c r="G369">
        <f>G368+COUNTIF(전체당첨내역!$B369:$G369,6)</f>
        <v>43</v>
      </c>
      <c r="H369">
        <f>H368+COUNTIF(전체당첨내역!$B369:$G369,7)</f>
        <v>46</v>
      </c>
      <c r="I369">
        <f>I368+COUNTIF(전체당첨내역!$B369:$G369,8)</f>
        <v>46</v>
      </c>
      <c r="J369">
        <f>J368+COUNTIF(전체당첨내역!$B369:$G369,9)</f>
        <v>39</v>
      </c>
      <c r="K369">
        <f>K368+COUNTIF(전체당첨내역!$B369:$G369,10)</f>
        <v>47</v>
      </c>
      <c r="L369">
        <f>L368+COUNTIF(전체당첨내역!$B369:$G369,11)</f>
        <v>47</v>
      </c>
      <c r="M369">
        <f>M368+COUNTIF(전체당첨내역!$B369:$G369,12)</f>
        <v>44</v>
      </c>
      <c r="N369">
        <f>N368+COUNTIF(전체당첨내역!$B369:$G369,13)</f>
        <v>47</v>
      </c>
      <c r="O369">
        <f>O368+COUNTIF(전체당첨내역!$B369:$G369,14)</f>
        <v>57</v>
      </c>
      <c r="P369">
        <f>P368+COUNTIF(전체당첨내역!$B369:$G369,15)</f>
        <v>45</v>
      </c>
      <c r="Q369">
        <f>Q368+COUNTIF(전체당첨내역!$B369:$G369,16)</f>
        <v>47</v>
      </c>
      <c r="R369">
        <f>R368+COUNTIF(전체당첨내역!$B369:$G369,17)</f>
        <v>56</v>
      </c>
      <c r="S369">
        <f>S368+COUNTIF(전체당첨내역!$B369:$G369,18)</f>
        <v>54</v>
      </c>
      <c r="T369">
        <f>T368+COUNTIF(전체당첨내역!$B369:$G369,19)</f>
        <v>57</v>
      </c>
      <c r="U369">
        <f>U368+COUNTIF(전체당첨내역!$B369:$G369,20)</f>
        <v>54</v>
      </c>
      <c r="V369">
        <f>V368+COUNTIF(전체당첨내역!$B369:$G369,21)</f>
        <v>50</v>
      </c>
      <c r="W369">
        <f>W368+COUNTIF(전체당첨내역!$B369:$G369,22)</f>
        <v>33</v>
      </c>
      <c r="X369">
        <f>X368+COUNTIF(전체당첨내역!$B369:$G369,23)</f>
        <v>41</v>
      </c>
      <c r="Y369">
        <f>Y368+COUNTIF(전체당첨내역!$B369:$G369,24)</f>
        <v>48</v>
      </c>
      <c r="Z369">
        <f>Z368+COUNTIF(전체당첨내역!$B369:$G369,25)</f>
        <v>53</v>
      </c>
      <c r="AA369">
        <f>AA368+COUNTIF(전체당첨내역!$B369:$G369,26)</f>
        <v>47</v>
      </c>
      <c r="AB369">
        <f>AB368+COUNTIF(전체당첨내역!$B369:$G369,27)</f>
        <v>52</v>
      </c>
      <c r="AC369">
        <f>AC368+COUNTIF(전체당첨내역!$B369:$G369,28)</f>
        <v>37</v>
      </c>
      <c r="AD369">
        <f>AD368+COUNTIF(전체당첨내역!$B369:$G369,29)</f>
        <v>46</v>
      </c>
      <c r="AE369">
        <f>AE368+COUNTIF(전체당첨내역!$B369:$G369,30)</f>
        <v>46</v>
      </c>
      <c r="AF369">
        <f>AF368+COUNTIF(전체당첨내역!$B369:$G369,31)</f>
        <v>47</v>
      </c>
      <c r="AG369">
        <f>AG368+COUNTIF(전체당첨내역!$B369:$G369,32)</f>
        <v>45</v>
      </c>
      <c r="AH369">
        <f>AH368+COUNTIF(전체당첨내역!$B369:$G369,33)</f>
        <v>49</v>
      </c>
      <c r="AI369">
        <f>AI368+COUNTIF(전체당첨내역!$B369:$G369,34)</f>
        <v>55</v>
      </c>
      <c r="AJ369">
        <f>AJ368+COUNTIF(전체당첨내역!$B369:$G369,35)</f>
        <v>48</v>
      </c>
      <c r="AK369">
        <f>AK368+COUNTIF(전체당첨내역!$B369:$G369,36)</f>
        <v>57</v>
      </c>
      <c r="AL369">
        <f>AL368+COUNTIF(전체당첨내역!$B369:$G369,37)</f>
        <v>60</v>
      </c>
      <c r="AM369">
        <f>AM368+COUNTIF(전체당첨내역!$B369:$G369,38)</f>
        <v>41</v>
      </c>
      <c r="AN369">
        <f>AN368+COUNTIF(전체당첨내역!$B369:$G369,39)</f>
        <v>52</v>
      </c>
      <c r="AO369">
        <f>AO368+COUNTIF(전체당첨내역!$B369:$G369,40)</f>
        <v>54</v>
      </c>
      <c r="AP369">
        <f>AP368+COUNTIF(전체당첨내역!$B369:$G369,41)</f>
        <v>41</v>
      </c>
      <c r="AQ369">
        <f>AQ368+COUNTIF(전체당첨내역!$B369:$G369,42)</f>
        <v>51</v>
      </c>
      <c r="AR369">
        <f>AR368+COUNTIF(전체당첨내역!$B369:$G369,43)</f>
        <v>47</v>
      </c>
      <c r="AS369">
        <f>AS368+COUNTIF(전체당첨내역!$B369:$G369,44)</f>
        <v>47</v>
      </c>
      <c r="AT369">
        <f>AT368+COUNTIF(전체당첨내역!$B369:$G369,45)</f>
        <v>57</v>
      </c>
    </row>
    <row r="370" spans="1:46" ht="16.5" customHeight="1">
      <c r="A370">
        <v>369</v>
      </c>
      <c r="B370">
        <f>B369+COUNTIF(전체당첨내역!$B370:$G370,1)</f>
        <v>56</v>
      </c>
      <c r="C370">
        <f>C369+COUNTIF(전체당첨내역!$B370:$G370,2)</f>
        <v>52</v>
      </c>
      <c r="D370">
        <f>D369+COUNTIF(전체당첨내역!$B370:$G370,3)</f>
        <v>57</v>
      </c>
      <c r="E370">
        <f>E369+COUNTIF(전체당첨내역!$B370:$G370,4)</f>
        <v>52</v>
      </c>
      <c r="F370">
        <f>F369+COUNTIF(전체당첨내역!$B370:$G370,5)</f>
        <v>58</v>
      </c>
      <c r="G370">
        <f>G369+COUNTIF(전체당첨내역!$B370:$G370,6)</f>
        <v>43</v>
      </c>
      <c r="H370">
        <f>H369+COUNTIF(전체당첨내역!$B370:$G370,7)</f>
        <v>46</v>
      </c>
      <c r="I370">
        <f>I369+COUNTIF(전체당첨내역!$B370:$G370,8)</f>
        <v>46</v>
      </c>
      <c r="J370">
        <f>J369+COUNTIF(전체당첨내역!$B370:$G370,9)</f>
        <v>39</v>
      </c>
      <c r="K370">
        <f>K369+COUNTIF(전체당첨내역!$B370:$G370,10)</f>
        <v>47</v>
      </c>
      <c r="L370">
        <f>L369+COUNTIF(전체당첨내역!$B370:$G370,11)</f>
        <v>47</v>
      </c>
      <c r="M370">
        <f>M369+COUNTIF(전체당첨내역!$B370:$G370,12)</f>
        <v>44</v>
      </c>
      <c r="N370">
        <f>N369+COUNTIF(전체당첨내역!$B370:$G370,13)</f>
        <v>47</v>
      </c>
      <c r="O370">
        <f>O369+COUNTIF(전체당첨내역!$B370:$G370,14)</f>
        <v>57</v>
      </c>
      <c r="P370">
        <f>P369+COUNTIF(전체당첨내역!$B370:$G370,15)</f>
        <v>45</v>
      </c>
      <c r="Q370">
        <f>Q369+COUNTIF(전체당첨내역!$B370:$G370,16)</f>
        <v>47</v>
      </c>
      <c r="R370">
        <f>R369+COUNTIF(전체당첨내역!$B370:$G370,17)</f>
        <v>57</v>
      </c>
      <c r="S370">
        <f>S369+COUNTIF(전체당첨내역!$B370:$G370,18)</f>
        <v>54</v>
      </c>
      <c r="T370">
        <f>T369+COUNTIF(전체당첨내역!$B370:$G370,19)</f>
        <v>57</v>
      </c>
      <c r="U370">
        <f>U369+COUNTIF(전체당첨내역!$B370:$G370,20)</f>
        <v>55</v>
      </c>
      <c r="V370">
        <f>V369+COUNTIF(전체당첨내역!$B370:$G370,21)</f>
        <v>50</v>
      </c>
      <c r="W370">
        <f>W369+COUNTIF(전체당첨내역!$B370:$G370,22)</f>
        <v>33</v>
      </c>
      <c r="X370">
        <f>X369+COUNTIF(전체당첨내역!$B370:$G370,23)</f>
        <v>41</v>
      </c>
      <c r="Y370">
        <f>Y369+COUNTIF(전체당첨내역!$B370:$G370,24)</f>
        <v>48</v>
      </c>
      <c r="Z370">
        <f>Z369+COUNTIF(전체당첨내역!$B370:$G370,25)</f>
        <v>53</v>
      </c>
      <c r="AA370">
        <f>AA369+COUNTIF(전체당첨내역!$B370:$G370,26)</f>
        <v>47</v>
      </c>
      <c r="AB370">
        <f>AB369+COUNTIF(전체당첨내역!$B370:$G370,27)</f>
        <v>52</v>
      </c>
      <c r="AC370">
        <f>AC369+COUNTIF(전체당첨내역!$B370:$G370,28)</f>
        <v>37</v>
      </c>
      <c r="AD370">
        <f>AD369+COUNTIF(전체당첨내역!$B370:$G370,29)</f>
        <v>46</v>
      </c>
      <c r="AE370">
        <f>AE369+COUNTIF(전체당첨내역!$B370:$G370,30)</f>
        <v>46</v>
      </c>
      <c r="AF370">
        <f>AF369+COUNTIF(전체당첨내역!$B370:$G370,31)</f>
        <v>47</v>
      </c>
      <c r="AG370">
        <f>AG369+COUNTIF(전체당첨내역!$B370:$G370,32)</f>
        <v>45</v>
      </c>
      <c r="AH370">
        <f>AH369+COUNTIF(전체당첨내역!$B370:$G370,33)</f>
        <v>49</v>
      </c>
      <c r="AI370">
        <f>AI369+COUNTIF(전체당첨내역!$B370:$G370,34)</f>
        <v>55</v>
      </c>
      <c r="AJ370">
        <f>AJ369+COUNTIF(전체당첨내역!$B370:$G370,35)</f>
        <v>49</v>
      </c>
      <c r="AK370">
        <f>AK369+COUNTIF(전체당첨내역!$B370:$G370,36)</f>
        <v>58</v>
      </c>
      <c r="AL370">
        <f>AL369+COUNTIF(전체당첨내역!$B370:$G370,37)</f>
        <v>60</v>
      </c>
      <c r="AM370">
        <f>AM369+COUNTIF(전체당첨내역!$B370:$G370,38)</f>
        <v>41</v>
      </c>
      <c r="AN370">
        <f>AN369+COUNTIF(전체당첨내역!$B370:$G370,39)</f>
        <v>52</v>
      </c>
      <c r="AO370">
        <f>AO369+COUNTIF(전체당첨내역!$B370:$G370,40)</f>
        <v>54</v>
      </c>
      <c r="AP370">
        <f>AP369+COUNTIF(전체당첨내역!$B370:$G370,41)</f>
        <v>42</v>
      </c>
      <c r="AQ370">
        <f>AQ369+COUNTIF(전체당첨내역!$B370:$G370,42)</f>
        <v>51</v>
      </c>
      <c r="AR370">
        <f>AR369+COUNTIF(전체당첨내역!$B370:$G370,43)</f>
        <v>48</v>
      </c>
      <c r="AS370">
        <f>AS369+COUNTIF(전체당첨내역!$B370:$G370,44)</f>
        <v>47</v>
      </c>
      <c r="AT370">
        <f>AT369+COUNTIF(전체당첨내역!$B370:$G370,45)</f>
        <v>57</v>
      </c>
    </row>
    <row r="371" spans="1:46" ht="16.5" customHeight="1">
      <c r="A371">
        <v>370</v>
      </c>
      <c r="B371">
        <f>B370+COUNTIF(전체당첨내역!$B371:$G371,1)</f>
        <v>56</v>
      </c>
      <c r="C371">
        <f>C370+COUNTIF(전체당첨내역!$B371:$G371,2)</f>
        <v>52</v>
      </c>
      <c r="D371">
        <f>D370+COUNTIF(전체당첨내역!$B371:$G371,3)</f>
        <v>57</v>
      </c>
      <c r="E371">
        <f>E370+COUNTIF(전체당첨내역!$B371:$G371,4)</f>
        <v>52</v>
      </c>
      <c r="F371">
        <f>F370+COUNTIF(전체당첨내역!$B371:$G371,5)</f>
        <v>58</v>
      </c>
      <c r="G371">
        <f>G370+COUNTIF(전체당첨내역!$B371:$G371,6)</f>
        <v>43</v>
      </c>
      <c r="H371">
        <f>H370+COUNTIF(전체당첨내역!$B371:$G371,7)</f>
        <v>46</v>
      </c>
      <c r="I371">
        <f>I370+COUNTIF(전체당첨내역!$B371:$G371,8)</f>
        <v>46</v>
      </c>
      <c r="J371">
        <f>J370+COUNTIF(전체당첨내역!$B371:$G371,9)</f>
        <v>39</v>
      </c>
      <c r="K371">
        <f>K370+COUNTIF(전체당첨내역!$B371:$G371,10)</f>
        <v>47</v>
      </c>
      <c r="L371">
        <f>L370+COUNTIF(전체당첨내역!$B371:$G371,11)</f>
        <v>47</v>
      </c>
      <c r="M371">
        <f>M370+COUNTIF(전체당첨내역!$B371:$G371,12)</f>
        <v>44</v>
      </c>
      <c r="N371">
        <f>N370+COUNTIF(전체당첨내역!$B371:$G371,13)</f>
        <v>47</v>
      </c>
      <c r="O371">
        <f>O370+COUNTIF(전체당첨내역!$B371:$G371,14)</f>
        <v>57</v>
      </c>
      <c r="P371">
        <f>P370+COUNTIF(전체당첨내역!$B371:$G371,15)</f>
        <v>45</v>
      </c>
      <c r="Q371">
        <f>Q370+COUNTIF(전체당첨내역!$B371:$G371,16)</f>
        <v>48</v>
      </c>
      <c r="R371">
        <f>R370+COUNTIF(전체당첨내역!$B371:$G371,17)</f>
        <v>57</v>
      </c>
      <c r="S371">
        <f>S370+COUNTIF(전체당첨내역!$B371:$G371,18)</f>
        <v>55</v>
      </c>
      <c r="T371">
        <f>T370+COUNTIF(전체당첨내역!$B371:$G371,19)</f>
        <v>57</v>
      </c>
      <c r="U371">
        <f>U370+COUNTIF(전체당첨내역!$B371:$G371,20)</f>
        <v>55</v>
      </c>
      <c r="V371">
        <f>V370+COUNTIF(전체당첨내역!$B371:$G371,21)</f>
        <v>50</v>
      </c>
      <c r="W371">
        <f>W370+COUNTIF(전체당첨내역!$B371:$G371,22)</f>
        <v>33</v>
      </c>
      <c r="X371">
        <f>X370+COUNTIF(전체당첨내역!$B371:$G371,23)</f>
        <v>41</v>
      </c>
      <c r="Y371">
        <f>Y370+COUNTIF(전체당첨내역!$B371:$G371,24)</f>
        <v>49</v>
      </c>
      <c r="Z371">
        <f>Z370+COUNTIF(전체당첨내역!$B371:$G371,25)</f>
        <v>53</v>
      </c>
      <c r="AA371">
        <f>AA370+COUNTIF(전체당첨내역!$B371:$G371,26)</f>
        <v>47</v>
      </c>
      <c r="AB371">
        <f>AB370+COUNTIF(전체당첨내역!$B371:$G371,27)</f>
        <v>52</v>
      </c>
      <c r="AC371">
        <f>AC370+COUNTIF(전체당첨내역!$B371:$G371,28)</f>
        <v>37</v>
      </c>
      <c r="AD371">
        <f>AD370+COUNTIF(전체당첨내역!$B371:$G371,29)</f>
        <v>46</v>
      </c>
      <c r="AE371">
        <f>AE370+COUNTIF(전체당첨내역!$B371:$G371,30)</f>
        <v>46</v>
      </c>
      <c r="AF371">
        <f>AF370+COUNTIF(전체당첨내역!$B371:$G371,31)</f>
        <v>47</v>
      </c>
      <c r="AG371">
        <f>AG370+COUNTIF(전체당첨내역!$B371:$G371,32)</f>
        <v>45</v>
      </c>
      <c r="AH371">
        <f>AH370+COUNTIF(전체당첨내역!$B371:$G371,33)</f>
        <v>49</v>
      </c>
      <c r="AI371">
        <f>AI370+COUNTIF(전체당첨내역!$B371:$G371,34)</f>
        <v>55</v>
      </c>
      <c r="AJ371">
        <f>AJ370+COUNTIF(전체당첨내역!$B371:$G371,35)</f>
        <v>49</v>
      </c>
      <c r="AK371">
        <f>AK370+COUNTIF(전체당첨내역!$B371:$G371,36)</f>
        <v>58</v>
      </c>
      <c r="AL371">
        <f>AL370+COUNTIF(전체당첨내역!$B371:$G371,37)</f>
        <v>60</v>
      </c>
      <c r="AM371">
        <f>AM370+COUNTIF(전체당첨내역!$B371:$G371,38)</f>
        <v>41</v>
      </c>
      <c r="AN371">
        <f>AN370+COUNTIF(전체당첨내역!$B371:$G371,39)</f>
        <v>52</v>
      </c>
      <c r="AO371">
        <f>AO370+COUNTIF(전체당첨내역!$B371:$G371,40)</f>
        <v>54</v>
      </c>
      <c r="AP371">
        <f>AP370+COUNTIF(전체당첨내역!$B371:$G371,41)</f>
        <v>42</v>
      </c>
      <c r="AQ371">
        <f>AQ370+COUNTIF(전체당첨내역!$B371:$G371,42)</f>
        <v>52</v>
      </c>
      <c r="AR371">
        <f>AR370+COUNTIF(전체당첨내역!$B371:$G371,43)</f>
        <v>48</v>
      </c>
      <c r="AS371">
        <f>AS370+COUNTIF(전체당첨내역!$B371:$G371,44)</f>
        <v>48</v>
      </c>
      <c r="AT371">
        <f>AT370+COUNTIF(전체당첨내역!$B371:$G371,45)</f>
        <v>58</v>
      </c>
    </row>
    <row r="372" spans="1:46" ht="16.5" customHeight="1">
      <c r="A372">
        <v>371</v>
      </c>
      <c r="B372">
        <f>B371+COUNTIF(전체당첨내역!$B372:$G372,1)</f>
        <v>56</v>
      </c>
      <c r="C372">
        <f>C371+COUNTIF(전체당첨내역!$B372:$G372,2)</f>
        <v>52</v>
      </c>
      <c r="D372">
        <f>D371+COUNTIF(전체당첨내역!$B372:$G372,3)</f>
        <v>57</v>
      </c>
      <c r="E372">
        <f>E371+COUNTIF(전체당첨내역!$B372:$G372,4)</f>
        <v>52</v>
      </c>
      <c r="F372">
        <f>F371+COUNTIF(전체당첨내역!$B372:$G372,5)</f>
        <v>58</v>
      </c>
      <c r="G372">
        <f>G371+COUNTIF(전체당첨내역!$B372:$G372,6)</f>
        <v>43</v>
      </c>
      <c r="H372">
        <f>H371+COUNTIF(전체당첨내역!$B372:$G372,7)</f>
        <v>47</v>
      </c>
      <c r="I372">
        <f>I371+COUNTIF(전체당첨내역!$B372:$G372,8)</f>
        <v>46</v>
      </c>
      <c r="J372">
        <f>J371+COUNTIF(전체당첨내역!$B372:$G372,9)</f>
        <v>40</v>
      </c>
      <c r="K372">
        <f>K371+COUNTIF(전체당첨내역!$B372:$G372,10)</f>
        <v>47</v>
      </c>
      <c r="L372">
        <f>L371+COUNTIF(전체당첨내역!$B372:$G372,11)</f>
        <v>47</v>
      </c>
      <c r="M372">
        <f>M371+COUNTIF(전체당첨내역!$B372:$G372,12)</f>
        <v>44</v>
      </c>
      <c r="N372">
        <f>N371+COUNTIF(전체당첨내역!$B372:$G372,13)</f>
        <v>47</v>
      </c>
      <c r="O372">
        <f>O371+COUNTIF(전체당첨내역!$B372:$G372,14)</f>
        <v>57</v>
      </c>
      <c r="P372">
        <f>P371+COUNTIF(전체당첨내역!$B372:$G372,15)</f>
        <v>46</v>
      </c>
      <c r="Q372">
        <f>Q371+COUNTIF(전체당첨내역!$B372:$G372,16)</f>
        <v>48</v>
      </c>
      <c r="R372">
        <f>R371+COUNTIF(전체당첨내역!$B372:$G372,17)</f>
        <v>57</v>
      </c>
      <c r="S372">
        <f>S371+COUNTIF(전체당첨내역!$B372:$G372,18)</f>
        <v>55</v>
      </c>
      <c r="T372">
        <f>T371+COUNTIF(전체당첨내역!$B372:$G372,19)</f>
        <v>57</v>
      </c>
      <c r="U372">
        <f>U371+COUNTIF(전체당첨내역!$B372:$G372,20)</f>
        <v>55</v>
      </c>
      <c r="V372">
        <f>V371+COUNTIF(전체당첨내역!$B372:$G372,21)</f>
        <v>50</v>
      </c>
      <c r="W372">
        <f>W371+COUNTIF(전체당첨내역!$B372:$G372,22)</f>
        <v>33</v>
      </c>
      <c r="X372">
        <f>X371+COUNTIF(전체당첨내역!$B372:$G372,23)</f>
        <v>41</v>
      </c>
      <c r="Y372">
        <f>Y371+COUNTIF(전체당첨내역!$B372:$G372,24)</f>
        <v>49</v>
      </c>
      <c r="Z372">
        <f>Z371+COUNTIF(전체당첨내역!$B372:$G372,25)</f>
        <v>53</v>
      </c>
      <c r="AA372">
        <f>AA371+COUNTIF(전체당첨내역!$B372:$G372,26)</f>
        <v>48</v>
      </c>
      <c r="AB372">
        <f>AB371+COUNTIF(전체당첨내역!$B372:$G372,27)</f>
        <v>53</v>
      </c>
      <c r="AC372">
        <f>AC371+COUNTIF(전체당첨내역!$B372:$G372,28)</f>
        <v>37</v>
      </c>
      <c r="AD372">
        <f>AD371+COUNTIF(전체당첨내역!$B372:$G372,29)</f>
        <v>46</v>
      </c>
      <c r="AE372">
        <f>AE371+COUNTIF(전체당첨내역!$B372:$G372,30)</f>
        <v>46</v>
      </c>
      <c r="AF372">
        <f>AF371+COUNTIF(전체당첨내역!$B372:$G372,31)</f>
        <v>47</v>
      </c>
      <c r="AG372">
        <f>AG371+COUNTIF(전체당첨내역!$B372:$G372,32)</f>
        <v>45</v>
      </c>
      <c r="AH372">
        <f>AH371+COUNTIF(전체당첨내역!$B372:$G372,33)</f>
        <v>49</v>
      </c>
      <c r="AI372">
        <f>AI371+COUNTIF(전체당첨내역!$B372:$G372,34)</f>
        <v>55</v>
      </c>
      <c r="AJ372">
        <f>AJ371+COUNTIF(전체당첨내역!$B372:$G372,35)</f>
        <v>49</v>
      </c>
      <c r="AK372">
        <f>AK371+COUNTIF(전체당첨내역!$B372:$G372,36)</f>
        <v>58</v>
      </c>
      <c r="AL372">
        <f>AL371+COUNTIF(전체당첨내역!$B372:$G372,37)</f>
        <v>60</v>
      </c>
      <c r="AM372">
        <f>AM371+COUNTIF(전체당첨내역!$B372:$G372,38)</f>
        <v>41</v>
      </c>
      <c r="AN372">
        <f>AN371+COUNTIF(전체당첨내역!$B372:$G372,39)</f>
        <v>52</v>
      </c>
      <c r="AO372">
        <f>AO371+COUNTIF(전체당첨내역!$B372:$G372,40)</f>
        <v>54</v>
      </c>
      <c r="AP372">
        <f>AP371+COUNTIF(전체당첨내역!$B372:$G372,41)</f>
        <v>42</v>
      </c>
      <c r="AQ372">
        <f>AQ371+COUNTIF(전체당첨내역!$B372:$G372,42)</f>
        <v>53</v>
      </c>
      <c r="AR372">
        <f>AR371+COUNTIF(전체당첨내역!$B372:$G372,43)</f>
        <v>48</v>
      </c>
      <c r="AS372">
        <f>AS371+COUNTIF(전체당첨내역!$B372:$G372,44)</f>
        <v>48</v>
      </c>
      <c r="AT372">
        <f>AT371+COUNTIF(전체당첨내역!$B372:$G372,45)</f>
        <v>58</v>
      </c>
    </row>
    <row r="373" spans="1:46" ht="16.5" customHeight="1">
      <c r="A373">
        <v>372</v>
      </c>
      <c r="B373">
        <f>B372+COUNTIF(전체당첨내역!$B373:$G373,1)</f>
        <v>56</v>
      </c>
      <c r="C373">
        <f>C372+COUNTIF(전체당첨내역!$B373:$G373,2)</f>
        <v>52</v>
      </c>
      <c r="D373">
        <f>D372+COUNTIF(전체당첨내역!$B373:$G373,3)</f>
        <v>57</v>
      </c>
      <c r="E373">
        <f>E372+COUNTIF(전체당첨내역!$B373:$G373,4)</f>
        <v>52</v>
      </c>
      <c r="F373">
        <f>F372+COUNTIF(전체당첨내역!$B373:$G373,5)</f>
        <v>58</v>
      </c>
      <c r="G373">
        <f>G372+COUNTIF(전체당첨내역!$B373:$G373,6)</f>
        <v>43</v>
      </c>
      <c r="H373">
        <f>H372+COUNTIF(전체당첨내역!$B373:$G373,7)</f>
        <v>47</v>
      </c>
      <c r="I373">
        <f>I372+COUNTIF(전체당첨내역!$B373:$G373,8)</f>
        <v>47</v>
      </c>
      <c r="J373">
        <f>J372+COUNTIF(전체당첨내역!$B373:$G373,9)</f>
        <v>40</v>
      </c>
      <c r="K373">
        <f>K372+COUNTIF(전체당첨내역!$B373:$G373,10)</f>
        <v>47</v>
      </c>
      <c r="L373">
        <f>L372+COUNTIF(전체당첨내역!$B373:$G373,11)</f>
        <v>48</v>
      </c>
      <c r="M373">
        <f>M372+COUNTIF(전체당첨내역!$B373:$G373,12)</f>
        <v>44</v>
      </c>
      <c r="N373">
        <f>N372+COUNTIF(전체당첨내역!$B373:$G373,13)</f>
        <v>47</v>
      </c>
      <c r="O373">
        <f>O372+COUNTIF(전체당첨내역!$B373:$G373,14)</f>
        <v>58</v>
      </c>
      <c r="P373">
        <f>P372+COUNTIF(전체당첨내역!$B373:$G373,15)</f>
        <v>46</v>
      </c>
      <c r="Q373">
        <f>Q372+COUNTIF(전체당첨내역!$B373:$G373,16)</f>
        <v>49</v>
      </c>
      <c r="R373">
        <f>R372+COUNTIF(전체당첨내역!$B373:$G373,17)</f>
        <v>57</v>
      </c>
      <c r="S373">
        <f>S372+COUNTIF(전체당첨내역!$B373:$G373,18)</f>
        <v>56</v>
      </c>
      <c r="T373">
        <f>T372+COUNTIF(전체당첨내역!$B373:$G373,19)</f>
        <v>57</v>
      </c>
      <c r="U373">
        <f>U372+COUNTIF(전체당첨내역!$B373:$G373,20)</f>
        <v>55</v>
      </c>
      <c r="V373">
        <f>V372+COUNTIF(전체당첨내역!$B373:$G373,21)</f>
        <v>51</v>
      </c>
      <c r="W373">
        <f>W372+COUNTIF(전체당첨내역!$B373:$G373,22)</f>
        <v>33</v>
      </c>
      <c r="X373">
        <f>X372+COUNTIF(전체당첨내역!$B373:$G373,23)</f>
        <v>41</v>
      </c>
      <c r="Y373">
        <f>Y372+COUNTIF(전체당첨내역!$B373:$G373,24)</f>
        <v>49</v>
      </c>
      <c r="Z373">
        <f>Z372+COUNTIF(전체당첨내역!$B373:$G373,25)</f>
        <v>53</v>
      </c>
      <c r="AA373">
        <f>AA372+COUNTIF(전체당첨내역!$B373:$G373,26)</f>
        <v>48</v>
      </c>
      <c r="AB373">
        <f>AB372+COUNTIF(전체당첨내역!$B373:$G373,27)</f>
        <v>53</v>
      </c>
      <c r="AC373">
        <f>AC372+COUNTIF(전체당첨내역!$B373:$G373,28)</f>
        <v>37</v>
      </c>
      <c r="AD373">
        <f>AD372+COUNTIF(전체당첨내역!$B373:$G373,29)</f>
        <v>46</v>
      </c>
      <c r="AE373">
        <f>AE372+COUNTIF(전체당첨내역!$B373:$G373,30)</f>
        <v>46</v>
      </c>
      <c r="AF373">
        <f>AF372+COUNTIF(전체당첨내역!$B373:$G373,31)</f>
        <v>47</v>
      </c>
      <c r="AG373">
        <f>AG372+COUNTIF(전체당첨내역!$B373:$G373,32)</f>
        <v>45</v>
      </c>
      <c r="AH373">
        <f>AH372+COUNTIF(전체당첨내역!$B373:$G373,33)</f>
        <v>49</v>
      </c>
      <c r="AI373">
        <f>AI372+COUNTIF(전체당첨내역!$B373:$G373,34)</f>
        <v>55</v>
      </c>
      <c r="AJ373">
        <f>AJ372+COUNTIF(전체당첨내역!$B373:$G373,35)</f>
        <v>49</v>
      </c>
      <c r="AK373">
        <f>AK372+COUNTIF(전체당첨내역!$B373:$G373,36)</f>
        <v>58</v>
      </c>
      <c r="AL373">
        <f>AL372+COUNTIF(전체당첨내역!$B373:$G373,37)</f>
        <v>60</v>
      </c>
      <c r="AM373">
        <f>AM372+COUNTIF(전체당첨내역!$B373:$G373,38)</f>
        <v>41</v>
      </c>
      <c r="AN373">
        <f>AN372+COUNTIF(전체당첨내역!$B373:$G373,39)</f>
        <v>52</v>
      </c>
      <c r="AO373">
        <f>AO372+COUNTIF(전체당첨내역!$B373:$G373,40)</f>
        <v>54</v>
      </c>
      <c r="AP373">
        <f>AP372+COUNTIF(전체당첨내역!$B373:$G373,41)</f>
        <v>42</v>
      </c>
      <c r="AQ373">
        <f>AQ372+COUNTIF(전체당첨내역!$B373:$G373,42)</f>
        <v>53</v>
      </c>
      <c r="AR373">
        <f>AR372+COUNTIF(전체당첨내역!$B373:$G373,43)</f>
        <v>48</v>
      </c>
      <c r="AS373">
        <f>AS372+COUNTIF(전체당첨내역!$B373:$G373,44)</f>
        <v>48</v>
      </c>
      <c r="AT373">
        <f>AT372+COUNTIF(전체당첨내역!$B373:$G373,45)</f>
        <v>58</v>
      </c>
    </row>
    <row r="374" spans="1:46" ht="16.5" customHeight="1">
      <c r="A374">
        <v>373</v>
      </c>
      <c r="B374">
        <f>B373+COUNTIF(전체당첨내역!$B374:$G374,1)</f>
        <v>56</v>
      </c>
      <c r="C374">
        <f>C373+COUNTIF(전체당첨내역!$B374:$G374,2)</f>
        <v>52</v>
      </c>
      <c r="D374">
        <f>D373+COUNTIF(전체당첨내역!$B374:$G374,3)</f>
        <v>57</v>
      </c>
      <c r="E374">
        <f>E373+COUNTIF(전체당첨내역!$B374:$G374,4)</f>
        <v>52</v>
      </c>
      <c r="F374">
        <f>F373+COUNTIF(전체당첨내역!$B374:$G374,5)</f>
        <v>58</v>
      </c>
      <c r="G374">
        <f>G373+COUNTIF(전체당첨내역!$B374:$G374,6)</f>
        <v>43</v>
      </c>
      <c r="H374">
        <f>H373+COUNTIF(전체당첨내역!$B374:$G374,7)</f>
        <v>47</v>
      </c>
      <c r="I374">
        <f>I373+COUNTIF(전체당첨내역!$B374:$G374,8)</f>
        <v>47</v>
      </c>
      <c r="J374">
        <f>J373+COUNTIF(전체당첨내역!$B374:$G374,9)</f>
        <v>40</v>
      </c>
      <c r="K374">
        <f>K373+COUNTIF(전체당첨내역!$B374:$G374,10)</f>
        <v>47</v>
      </c>
      <c r="L374">
        <f>L373+COUNTIF(전체당첨내역!$B374:$G374,11)</f>
        <v>48</v>
      </c>
      <c r="M374">
        <f>M373+COUNTIF(전체당첨내역!$B374:$G374,12)</f>
        <v>44</v>
      </c>
      <c r="N374">
        <f>N373+COUNTIF(전체당첨내역!$B374:$G374,13)</f>
        <v>47</v>
      </c>
      <c r="O374">
        <f>O373+COUNTIF(전체당첨내역!$B374:$G374,14)</f>
        <v>58</v>
      </c>
      <c r="P374">
        <f>P373+COUNTIF(전체당첨내역!$B374:$G374,15)</f>
        <v>47</v>
      </c>
      <c r="Q374">
        <f>Q373+COUNTIF(전체당첨내역!$B374:$G374,16)</f>
        <v>49</v>
      </c>
      <c r="R374">
        <f>R373+COUNTIF(전체당첨내역!$B374:$G374,17)</f>
        <v>57</v>
      </c>
      <c r="S374">
        <f>S373+COUNTIF(전체당첨내역!$B374:$G374,18)</f>
        <v>56</v>
      </c>
      <c r="T374">
        <f>T373+COUNTIF(전체당첨내역!$B374:$G374,19)</f>
        <v>57</v>
      </c>
      <c r="U374">
        <f>U373+COUNTIF(전체당첨내역!$B374:$G374,20)</f>
        <v>55</v>
      </c>
      <c r="V374">
        <f>V373+COUNTIF(전체당첨내역!$B374:$G374,21)</f>
        <v>51</v>
      </c>
      <c r="W374">
        <f>W373+COUNTIF(전체당첨내역!$B374:$G374,22)</f>
        <v>33</v>
      </c>
      <c r="X374">
        <f>X373+COUNTIF(전체당첨내역!$B374:$G374,23)</f>
        <v>41</v>
      </c>
      <c r="Y374">
        <f>Y373+COUNTIF(전체당첨내역!$B374:$G374,24)</f>
        <v>49</v>
      </c>
      <c r="Z374">
        <f>Z373+COUNTIF(전체당첨내역!$B374:$G374,25)</f>
        <v>53</v>
      </c>
      <c r="AA374">
        <f>AA373+COUNTIF(전체당첨내역!$B374:$G374,26)</f>
        <v>49</v>
      </c>
      <c r="AB374">
        <f>AB373+COUNTIF(전체당첨내역!$B374:$G374,27)</f>
        <v>53</v>
      </c>
      <c r="AC374">
        <f>AC373+COUNTIF(전체당첨내역!$B374:$G374,28)</f>
        <v>37</v>
      </c>
      <c r="AD374">
        <f>AD373+COUNTIF(전체당첨내역!$B374:$G374,29)</f>
        <v>46</v>
      </c>
      <c r="AE374">
        <f>AE373+COUNTIF(전체당첨내역!$B374:$G374,30)</f>
        <v>46</v>
      </c>
      <c r="AF374">
        <f>AF373+COUNTIF(전체당첨내역!$B374:$G374,31)</f>
        <v>47</v>
      </c>
      <c r="AG374">
        <f>AG373+COUNTIF(전체당첨내역!$B374:$G374,32)</f>
        <v>45</v>
      </c>
      <c r="AH374">
        <f>AH373+COUNTIF(전체당첨내역!$B374:$G374,33)</f>
        <v>49</v>
      </c>
      <c r="AI374">
        <f>AI373+COUNTIF(전체당첨내역!$B374:$G374,34)</f>
        <v>55</v>
      </c>
      <c r="AJ374">
        <f>AJ373+COUNTIF(전체당첨내역!$B374:$G374,35)</f>
        <v>49</v>
      </c>
      <c r="AK374">
        <f>AK373+COUNTIF(전체당첨내역!$B374:$G374,36)</f>
        <v>58</v>
      </c>
      <c r="AL374">
        <f>AL373+COUNTIF(전체당첨내역!$B374:$G374,37)</f>
        <v>61</v>
      </c>
      <c r="AM374">
        <f>AM373+COUNTIF(전체당첨내역!$B374:$G374,38)</f>
        <v>41</v>
      </c>
      <c r="AN374">
        <f>AN373+COUNTIF(전체당첨내역!$B374:$G374,39)</f>
        <v>52</v>
      </c>
      <c r="AO374">
        <f>AO373+COUNTIF(전체당첨내역!$B374:$G374,40)</f>
        <v>54</v>
      </c>
      <c r="AP374">
        <f>AP373+COUNTIF(전체당첨내역!$B374:$G374,41)</f>
        <v>42</v>
      </c>
      <c r="AQ374">
        <f>AQ373+COUNTIF(전체당첨내역!$B374:$G374,42)</f>
        <v>54</v>
      </c>
      <c r="AR374">
        <f>AR373+COUNTIF(전체당첨내역!$B374:$G374,43)</f>
        <v>49</v>
      </c>
      <c r="AS374">
        <f>AS373+COUNTIF(전체당첨내역!$B374:$G374,44)</f>
        <v>48</v>
      </c>
      <c r="AT374">
        <f>AT373+COUNTIF(전체당첨내역!$B374:$G374,45)</f>
        <v>59</v>
      </c>
    </row>
    <row r="375" spans="1:46" ht="16.5" customHeight="1">
      <c r="A375">
        <v>374</v>
      </c>
      <c r="B375">
        <f>B374+COUNTIF(전체당첨내역!$B375:$G375,1)</f>
        <v>56</v>
      </c>
      <c r="C375">
        <f>C374+COUNTIF(전체당첨내역!$B375:$G375,2)</f>
        <v>52</v>
      </c>
      <c r="D375">
        <f>D374+COUNTIF(전체당첨내역!$B375:$G375,3)</f>
        <v>57</v>
      </c>
      <c r="E375">
        <f>E374+COUNTIF(전체당첨내역!$B375:$G375,4)</f>
        <v>52</v>
      </c>
      <c r="F375">
        <f>F374+COUNTIF(전체당첨내역!$B375:$G375,5)</f>
        <v>58</v>
      </c>
      <c r="G375">
        <f>G374+COUNTIF(전체당첨내역!$B375:$G375,6)</f>
        <v>43</v>
      </c>
      <c r="H375">
        <f>H374+COUNTIF(전체당첨내역!$B375:$G375,7)</f>
        <v>47</v>
      </c>
      <c r="I375">
        <f>I374+COUNTIF(전체당첨내역!$B375:$G375,8)</f>
        <v>47</v>
      </c>
      <c r="J375">
        <f>J374+COUNTIF(전체당첨내역!$B375:$G375,9)</f>
        <v>40</v>
      </c>
      <c r="K375">
        <f>K374+COUNTIF(전체당첨내역!$B375:$G375,10)</f>
        <v>47</v>
      </c>
      <c r="L375">
        <f>L374+COUNTIF(전체당첨내역!$B375:$G375,11)</f>
        <v>49</v>
      </c>
      <c r="M375">
        <f>M374+COUNTIF(전체당첨내역!$B375:$G375,12)</f>
        <v>44</v>
      </c>
      <c r="N375">
        <f>N374+COUNTIF(전체당첨내역!$B375:$G375,13)</f>
        <v>48</v>
      </c>
      <c r="O375">
        <f>O374+COUNTIF(전체당첨내역!$B375:$G375,14)</f>
        <v>58</v>
      </c>
      <c r="P375">
        <f>P374+COUNTIF(전체당첨내역!$B375:$G375,15)</f>
        <v>48</v>
      </c>
      <c r="Q375">
        <f>Q374+COUNTIF(전체당첨내역!$B375:$G375,16)</f>
        <v>49</v>
      </c>
      <c r="R375">
        <f>R374+COUNTIF(전체당첨내역!$B375:$G375,17)</f>
        <v>58</v>
      </c>
      <c r="S375">
        <f>S374+COUNTIF(전체당첨내역!$B375:$G375,18)</f>
        <v>56</v>
      </c>
      <c r="T375">
        <f>T374+COUNTIF(전체당첨내역!$B375:$G375,19)</f>
        <v>57</v>
      </c>
      <c r="U375">
        <f>U374+COUNTIF(전체당첨내역!$B375:$G375,20)</f>
        <v>55</v>
      </c>
      <c r="V375">
        <f>V374+COUNTIF(전체당첨내역!$B375:$G375,21)</f>
        <v>51</v>
      </c>
      <c r="W375">
        <f>W374+COUNTIF(전체당첨내역!$B375:$G375,22)</f>
        <v>33</v>
      </c>
      <c r="X375">
        <f>X374+COUNTIF(전체당첨내역!$B375:$G375,23)</f>
        <v>41</v>
      </c>
      <c r="Y375">
        <f>Y374+COUNTIF(전체당첨내역!$B375:$G375,24)</f>
        <v>49</v>
      </c>
      <c r="Z375">
        <f>Z374+COUNTIF(전체당첨내역!$B375:$G375,25)</f>
        <v>54</v>
      </c>
      <c r="AA375">
        <f>AA374+COUNTIF(전체당첨내역!$B375:$G375,26)</f>
        <v>49</v>
      </c>
      <c r="AB375">
        <f>AB374+COUNTIF(전체당첨내역!$B375:$G375,27)</f>
        <v>53</v>
      </c>
      <c r="AC375">
        <f>AC374+COUNTIF(전체당첨내역!$B375:$G375,28)</f>
        <v>37</v>
      </c>
      <c r="AD375">
        <f>AD374+COUNTIF(전체당첨내역!$B375:$G375,29)</f>
        <v>46</v>
      </c>
      <c r="AE375">
        <f>AE374+COUNTIF(전체당첨내역!$B375:$G375,30)</f>
        <v>46</v>
      </c>
      <c r="AF375">
        <f>AF374+COUNTIF(전체당첨내역!$B375:$G375,31)</f>
        <v>47</v>
      </c>
      <c r="AG375">
        <f>AG374+COUNTIF(전체당첨내역!$B375:$G375,32)</f>
        <v>45</v>
      </c>
      <c r="AH375">
        <f>AH374+COUNTIF(전체당첨내역!$B375:$G375,33)</f>
        <v>49</v>
      </c>
      <c r="AI375">
        <f>AI374+COUNTIF(전체당첨내역!$B375:$G375,34)</f>
        <v>56</v>
      </c>
      <c r="AJ375">
        <f>AJ374+COUNTIF(전체당첨내역!$B375:$G375,35)</f>
        <v>49</v>
      </c>
      <c r="AK375">
        <f>AK374+COUNTIF(전체당첨내역!$B375:$G375,36)</f>
        <v>58</v>
      </c>
      <c r="AL375">
        <f>AL374+COUNTIF(전체당첨내역!$B375:$G375,37)</f>
        <v>61</v>
      </c>
      <c r="AM375">
        <f>AM374+COUNTIF(전체당첨내역!$B375:$G375,38)</f>
        <v>41</v>
      </c>
      <c r="AN375">
        <f>AN374+COUNTIF(전체당첨내역!$B375:$G375,39)</f>
        <v>52</v>
      </c>
      <c r="AO375">
        <f>AO374+COUNTIF(전체당첨내역!$B375:$G375,40)</f>
        <v>54</v>
      </c>
      <c r="AP375">
        <f>AP374+COUNTIF(전체당첨내역!$B375:$G375,41)</f>
        <v>42</v>
      </c>
      <c r="AQ375">
        <f>AQ374+COUNTIF(전체당첨내역!$B375:$G375,42)</f>
        <v>54</v>
      </c>
      <c r="AR375">
        <f>AR374+COUNTIF(전체당첨내역!$B375:$G375,43)</f>
        <v>49</v>
      </c>
      <c r="AS375">
        <f>AS374+COUNTIF(전체당첨내역!$B375:$G375,44)</f>
        <v>48</v>
      </c>
      <c r="AT375">
        <f>AT374+COUNTIF(전체당첨내역!$B375:$G375,45)</f>
        <v>59</v>
      </c>
    </row>
    <row r="376" spans="1:46" ht="16.5" customHeight="1">
      <c r="A376">
        <v>375</v>
      </c>
      <c r="B376">
        <f>B375+COUNTIF(전체당첨내역!$B376:$G376,1)</f>
        <v>56</v>
      </c>
      <c r="C376">
        <f>C375+COUNTIF(전체당첨내역!$B376:$G376,2)</f>
        <v>52</v>
      </c>
      <c r="D376">
        <f>D375+COUNTIF(전체당첨내역!$B376:$G376,3)</f>
        <v>57</v>
      </c>
      <c r="E376">
        <f>E375+COUNTIF(전체당첨내역!$B376:$G376,4)</f>
        <v>53</v>
      </c>
      <c r="F376">
        <f>F375+COUNTIF(전체당첨내역!$B376:$G376,5)</f>
        <v>58</v>
      </c>
      <c r="G376">
        <f>G375+COUNTIF(전체당첨내역!$B376:$G376,6)</f>
        <v>43</v>
      </c>
      <c r="H376">
        <f>H375+COUNTIF(전체당첨내역!$B376:$G376,7)</f>
        <v>47</v>
      </c>
      <c r="I376">
        <f>I375+COUNTIF(전체당첨내역!$B376:$G376,8)</f>
        <v>48</v>
      </c>
      <c r="J376">
        <f>J375+COUNTIF(전체당첨내역!$B376:$G376,9)</f>
        <v>40</v>
      </c>
      <c r="K376">
        <f>K375+COUNTIF(전체당첨내역!$B376:$G376,10)</f>
        <v>47</v>
      </c>
      <c r="L376">
        <f>L375+COUNTIF(전체당첨내역!$B376:$G376,11)</f>
        <v>49</v>
      </c>
      <c r="M376">
        <f>M375+COUNTIF(전체당첨내역!$B376:$G376,12)</f>
        <v>44</v>
      </c>
      <c r="N376">
        <f>N375+COUNTIF(전체당첨내역!$B376:$G376,13)</f>
        <v>48</v>
      </c>
      <c r="O376">
        <f>O375+COUNTIF(전체당첨내역!$B376:$G376,14)</f>
        <v>58</v>
      </c>
      <c r="P376">
        <f>P375+COUNTIF(전체당첨내역!$B376:$G376,15)</f>
        <v>48</v>
      </c>
      <c r="Q376">
        <f>Q375+COUNTIF(전체당첨내역!$B376:$G376,16)</f>
        <v>49</v>
      </c>
      <c r="R376">
        <f>R375+COUNTIF(전체당첨내역!$B376:$G376,17)</f>
        <v>58</v>
      </c>
      <c r="S376">
        <f>S375+COUNTIF(전체당첨내역!$B376:$G376,18)</f>
        <v>56</v>
      </c>
      <c r="T376">
        <f>T375+COUNTIF(전체당첨내역!$B376:$G376,19)</f>
        <v>58</v>
      </c>
      <c r="U376">
        <f>U375+COUNTIF(전체당첨내역!$B376:$G376,20)</f>
        <v>55</v>
      </c>
      <c r="V376">
        <f>V375+COUNTIF(전체당첨내역!$B376:$G376,21)</f>
        <v>51</v>
      </c>
      <c r="W376">
        <f>W375+COUNTIF(전체당첨내역!$B376:$G376,22)</f>
        <v>33</v>
      </c>
      <c r="X376">
        <f>X375+COUNTIF(전체당첨내역!$B376:$G376,23)</f>
        <v>41</v>
      </c>
      <c r="Y376">
        <f>Y375+COUNTIF(전체당첨내역!$B376:$G376,24)</f>
        <v>49</v>
      </c>
      <c r="Z376">
        <f>Z375+COUNTIF(전체당첨내역!$B376:$G376,25)</f>
        <v>55</v>
      </c>
      <c r="AA376">
        <f>AA375+COUNTIF(전체당첨내역!$B376:$G376,26)</f>
        <v>49</v>
      </c>
      <c r="AB376">
        <f>AB375+COUNTIF(전체당첨내역!$B376:$G376,27)</f>
        <v>54</v>
      </c>
      <c r="AC376">
        <f>AC375+COUNTIF(전체당첨내역!$B376:$G376,28)</f>
        <v>37</v>
      </c>
      <c r="AD376">
        <f>AD375+COUNTIF(전체당첨내역!$B376:$G376,29)</f>
        <v>46</v>
      </c>
      <c r="AE376">
        <f>AE375+COUNTIF(전체당첨내역!$B376:$G376,30)</f>
        <v>46</v>
      </c>
      <c r="AF376">
        <f>AF375+COUNTIF(전체당첨내역!$B376:$G376,31)</f>
        <v>47</v>
      </c>
      <c r="AG376">
        <f>AG375+COUNTIF(전체당첨내역!$B376:$G376,32)</f>
        <v>45</v>
      </c>
      <c r="AH376">
        <f>AH375+COUNTIF(전체당첨내역!$B376:$G376,33)</f>
        <v>49</v>
      </c>
      <c r="AI376">
        <f>AI375+COUNTIF(전체당첨내역!$B376:$G376,34)</f>
        <v>56</v>
      </c>
      <c r="AJ376">
        <f>AJ375+COUNTIF(전체당첨내역!$B376:$G376,35)</f>
        <v>49</v>
      </c>
      <c r="AK376">
        <f>AK375+COUNTIF(전체당첨내역!$B376:$G376,36)</f>
        <v>58</v>
      </c>
      <c r="AL376">
        <f>AL375+COUNTIF(전체당첨내역!$B376:$G376,37)</f>
        <v>61</v>
      </c>
      <c r="AM376">
        <f>AM375+COUNTIF(전체당첨내역!$B376:$G376,38)</f>
        <v>41</v>
      </c>
      <c r="AN376">
        <f>AN375+COUNTIF(전체당첨내역!$B376:$G376,39)</f>
        <v>52</v>
      </c>
      <c r="AO376">
        <f>AO375+COUNTIF(전체당첨내역!$B376:$G376,40)</f>
        <v>54</v>
      </c>
      <c r="AP376">
        <f>AP375+COUNTIF(전체당첨내역!$B376:$G376,41)</f>
        <v>42</v>
      </c>
      <c r="AQ376">
        <f>AQ375+COUNTIF(전체당첨내역!$B376:$G376,42)</f>
        <v>54</v>
      </c>
      <c r="AR376">
        <f>AR375+COUNTIF(전체당첨내역!$B376:$G376,43)</f>
        <v>49</v>
      </c>
      <c r="AS376">
        <f>AS375+COUNTIF(전체당첨내역!$B376:$G376,44)</f>
        <v>48</v>
      </c>
      <c r="AT376">
        <f>AT375+COUNTIF(전체당첨내역!$B376:$G376,45)</f>
        <v>60</v>
      </c>
    </row>
    <row r="377" spans="1:46" ht="16.5" customHeight="1">
      <c r="A377">
        <v>376</v>
      </c>
      <c r="B377">
        <f>B376+COUNTIF(전체당첨내역!$B377:$G377,1)</f>
        <v>57</v>
      </c>
      <c r="C377">
        <f>C376+COUNTIF(전체당첨내역!$B377:$G377,2)</f>
        <v>52</v>
      </c>
      <c r="D377">
        <f>D376+COUNTIF(전체당첨내역!$B377:$G377,3)</f>
        <v>57</v>
      </c>
      <c r="E377">
        <f>E376+COUNTIF(전체당첨내역!$B377:$G377,4)</f>
        <v>53</v>
      </c>
      <c r="F377">
        <f>F376+COUNTIF(전체당첨내역!$B377:$G377,5)</f>
        <v>58</v>
      </c>
      <c r="G377">
        <f>G376+COUNTIF(전체당첨내역!$B377:$G377,6)</f>
        <v>43</v>
      </c>
      <c r="H377">
        <f>H376+COUNTIF(전체당첨내역!$B377:$G377,7)</f>
        <v>47</v>
      </c>
      <c r="I377">
        <f>I376+COUNTIF(전체당첨내역!$B377:$G377,8)</f>
        <v>48</v>
      </c>
      <c r="J377">
        <f>J376+COUNTIF(전체당첨내역!$B377:$G377,9)</f>
        <v>40</v>
      </c>
      <c r="K377">
        <f>K376+COUNTIF(전체당첨내역!$B377:$G377,10)</f>
        <v>47</v>
      </c>
      <c r="L377">
        <f>L376+COUNTIF(전체당첨내역!$B377:$G377,11)</f>
        <v>50</v>
      </c>
      <c r="M377">
        <f>M376+COUNTIF(전체당첨내역!$B377:$G377,12)</f>
        <v>44</v>
      </c>
      <c r="N377">
        <f>N376+COUNTIF(전체당첨내역!$B377:$G377,13)</f>
        <v>49</v>
      </c>
      <c r="O377">
        <f>O376+COUNTIF(전체당첨내역!$B377:$G377,14)</f>
        <v>58</v>
      </c>
      <c r="P377">
        <f>P376+COUNTIF(전체당첨내역!$B377:$G377,15)</f>
        <v>48</v>
      </c>
      <c r="Q377">
        <f>Q376+COUNTIF(전체당첨내역!$B377:$G377,16)</f>
        <v>49</v>
      </c>
      <c r="R377">
        <f>R376+COUNTIF(전체당첨내역!$B377:$G377,17)</f>
        <v>58</v>
      </c>
      <c r="S377">
        <f>S376+COUNTIF(전체당첨내역!$B377:$G377,18)</f>
        <v>56</v>
      </c>
      <c r="T377">
        <f>T376+COUNTIF(전체당첨내역!$B377:$G377,19)</f>
        <v>58</v>
      </c>
      <c r="U377">
        <f>U376+COUNTIF(전체당첨내역!$B377:$G377,20)</f>
        <v>55</v>
      </c>
      <c r="V377">
        <f>V376+COUNTIF(전체당첨내역!$B377:$G377,21)</f>
        <v>51</v>
      </c>
      <c r="W377">
        <f>W376+COUNTIF(전체당첨내역!$B377:$G377,22)</f>
        <v>33</v>
      </c>
      <c r="X377">
        <f>X376+COUNTIF(전체당첨내역!$B377:$G377,23)</f>
        <v>41</v>
      </c>
      <c r="Y377">
        <f>Y376+COUNTIF(전체당첨내역!$B377:$G377,24)</f>
        <v>50</v>
      </c>
      <c r="Z377">
        <f>Z376+COUNTIF(전체당첨내역!$B377:$G377,25)</f>
        <v>55</v>
      </c>
      <c r="AA377">
        <f>AA376+COUNTIF(전체당첨내역!$B377:$G377,26)</f>
        <v>49</v>
      </c>
      <c r="AB377">
        <f>AB376+COUNTIF(전체당첨내역!$B377:$G377,27)</f>
        <v>54</v>
      </c>
      <c r="AC377">
        <f>AC376+COUNTIF(전체당첨내역!$B377:$G377,28)</f>
        <v>38</v>
      </c>
      <c r="AD377">
        <f>AD376+COUNTIF(전체당첨내역!$B377:$G377,29)</f>
        <v>46</v>
      </c>
      <c r="AE377">
        <f>AE376+COUNTIF(전체당첨내역!$B377:$G377,30)</f>
        <v>46</v>
      </c>
      <c r="AF377">
        <f>AF376+COUNTIF(전체당첨내역!$B377:$G377,31)</f>
        <v>47</v>
      </c>
      <c r="AG377">
        <f>AG376+COUNTIF(전체당첨내역!$B377:$G377,32)</f>
        <v>45</v>
      </c>
      <c r="AH377">
        <f>AH376+COUNTIF(전체당첨내역!$B377:$G377,33)</f>
        <v>49</v>
      </c>
      <c r="AI377">
        <f>AI376+COUNTIF(전체당첨내역!$B377:$G377,34)</f>
        <v>56</v>
      </c>
      <c r="AJ377">
        <f>AJ376+COUNTIF(전체당첨내역!$B377:$G377,35)</f>
        <v>49</v>
      </c>
      <c r="AK377">
        <f>AK376+COUNTIF(전체당첨내역!$B377:$G377,36)</f>
        <v>58</v>
      </c>
      <c r="AL377">
        <f>AL376+COUNTIF(전체당첨내역!$B377:$G377,37)</f>
        <v>61</v>
      </c>
      <c r="AM377">
        <f>AM376+COUNTIF(전체당첨내역!$B377:$G377,38)</f>
        <v>41</v>
      </c>
      <c r="AN377">
        <f>AN376+COUNTIF(전체당첨내역!$B377:$G377,39)</f>
        <v>52</v>
      </c>
      <c r="AO377">
        <f>AO376+COUNTIF(전체당첨내역!$B377:$G377,40)</f>
        <v>55</v>
      </c>
      <c r="AP377">
        <f>AP376+COUNTIF(전체당첨내역!$B377:$G377,41)</f>
        <v>42</v>
      </c>
      <c r="AQ377">
        <f>AQ376+COUNTIF(전체당첨내역!$B377:$G377,42)</f>
        <v>54</v>
      </c>
      <c r="AR377">
        <f>AR376+COUNTIF(전체당첨내역!$B377:$G377,43)</f>
        <v>49</v>
      </c>
      <c r="AS377">
        <f>AS376+COUNTIF(전체당첨내역!$B377:$G377,44)</f>
        <v>48</v>
      </c>
      <c r="AT377">
        <f>AT376+COUNTIF(전체당첨내역!$B377:$G377,45)</f>
        <v>60</v>
      </c>
    </row>
    <row r="378" spans="1:46" ht="16.5" customHeight="1">
      <c r="A378">
        <v>377</v>
      </c>
      <c r="B378">
        <f>B377+COUNTIF(전체당첨내역!$B378:$G378,1)</f>
        <v>57</v>
      </c>
      <c r="C378">
        <f>C377+COUNTIF(전체당첨내역!$B378:$G378,2)</f>
        <v>52</v>
      </c>
      <c r="D378">
        <f>D377+COUNTIF(전체당첨내역!$B378:$G378,3)</f>
        <v>57</v>
      </c>
      <c r="E378">
        <f>E377+COUNTIF(전체당첨내역!$B378:$G378,4)</f>
        <v>53</v>
      </c>
      <c r="F378">
        <f>F377+COUNTIF(전체당첨내역!$B378:$G378,5)</f>
        <v>58</v>
      </c>
      <c r="G378">
        <f>G377+COUNTIF(전체당첨내역!$B378:$G378,6)</f>
        <v>44</v>
      </c>
      <c r="H378">
        <f>H377+COUNTIF(전체당첨내역!$B378:$G378,7)</f>
        <v>47</v>
      </c>
      <c r="I378">
        <f>I377+COUNTIF(전체당첨내역!$B378:$G378,8)</f>
        <v>48</v>
      </c>
      <c r="J378">
        <f>J377+COUNTIF(전체당첨내역!$B378:$G378,9)</f>
        <v>40</v>
      </c>
      <c r="K378">
        <f>K377+COUNTIF(전체당첨내역!$B378:$G378,10)</f>
        <v>47</v>
      </c>
      <c r="L378">
        <f>L377+COUNTIF(전체당첨내역!$B378:$G378,11)</f>
        <v>50</v>
      </c>
      <c r="M378">
        <f>M377+COUNTIF(전체당첨내역!$B378:$G378,12)</f>
        <v>44</v>
      </c>
      <c r="N378">
        <f>N377+COUNTIF(전체당첨내역!$B378:$G378,13)</f>
        <v>49</v>
      </c>
      <c r="O378">
        <f>O377+COUNTIF(전체당첨내역!$B378:$G378,14)</f>
        <v>58</v>
      </c>
      <c r="P378">
        <f>P377+COUNTIF(전체당첨내역!$B378:$G378,15)</f>
        <v>48</v>
      </c>
      <c r="Q378">
        <f>Q377+COUNTIF(전체당첨내역!$B378:$G378,16)</f>
        <v>49</v>
      </c>
      <c r="R378">
        <f>R377+COUNTIF(전체당첨내역!$B378:$G378,17)</f>
        <v>58</v>
      </c>
      <c r="S378">
        <f>S377+COUNTIF(전체당첨내역!$B378:$G378,18)</f>
        <v>56</v>
      </c>
      <c r="T378">
        <f>T377+COUNTIF(전체당첨내역!$B378:$G378,19)</f>
        <v>58</v>
      </c>
      <c r="U378">
        <f>U377+COUNTIF(전체당첨내역!$B378:$G378,20)</f>
        <v>55</v>
      </c>
      <c r="V378">
        <f>V377+COUNTIF(전체당첨내역!$B378:$G378,21)</f>
        <v>51</v>
      </c>
      <c r="W378">
        <f>W377+COUNTIF(전체당첨내역!$B378:$G378,22)</f>
        <v>34</v>
      </c>
      <c r="X378">
        <f>X377+COUNTIF(전체당첨내역!$B378:$G378,23)</f>
        <v>41</v>
      </c>
      <c r="Y378">
        <f>Y377+COUNTIF(전체당첨내역!$B378:$G378,24)</f>
        <v>50</v>
      </c>
      <c r="Z378">
        <f>Z377+COUNTIF(전체당첨내역!$B378:$G378,25)</f>
        <v>55</v>
      </c>
      <c r="AA378">
        <f>AA377+COUNTIF(전체당첨내역!$B378:$G378,26)</f>
        <v>49</v>
      </c>
      <c r="AB378">
        <f>AB377+COUNTIF(전체당첨내역!$B378:$G378,27)</f>
        <v>54</v>
      </c>
      <c r="AC378">
        <f>AC377+COUNTIF(전체당첨내역!$B378:$G378,28)</f>
        <v>38</v>
      </c>
      <c r="AD378">
        <f>AD377+COUNTIF(전체당첨내역!$B378:$G378,29)</f>
        <v>47</v>
      </c>
      <c r="AE378">
        <f>AE377+COUNTIF(전체당첨내역!$B378:$G378,30)</f>
        <v>46</v>
      </c>
      <c r="AF378">
        <f>AF377+COUNTIF(전체당첨내역!$B378:$G378,31)</f>
        <v>47</v>
      </c>
      <c r="AG378">
        <f>AG377+COUNTIF(전체당첨내역!$B378:$G378,32)</f>
        <v>45</v>
      </c>
      <c r="AH378">
        <f>AH377+COUNTIF(전체당첨내역!$B378:$G378,33)</f>
        <v>49</v>
      </c>
      <c r="AI378">
        <f>AI377+COUNTIF(전체당첨내역!$B378:$G378,34)</f>
        <v>56</v>
      </c>
      <c r="AJ378">
        <f>AJ377+COUNTIF(전체당첨내역!$B378:$G378,35)</f>
        <v>49</v>
      </c>
      <c r="AK378">
        <f>AK377+COUNTIF(전체당첨내역!$B378:$G378,36)</f>
        <v>58</v>
      </c>
      <c r="AL378">
        <f>AL377+COUNTIF(전체당첨내역!$B378:$G378,37)</f>
        <v>62</v>
      </c>
      <c r="AM378">
        <f>AM377+COUNTIF(전체당첨내역!$B378:$G378,38)</f>
        <v>41</v>
      </c>
      <c r="AN378">
        <f>AN377+COUNTIF(전체당첨내역!$B378:$G378,39)</f>
        <v>52</v>
      </c>
      <c r="AO378">
        <f>AO377+COUNTIF(전체당첨내역!$B378:$G378,40)</f>
        <v>55</v>
      </c>
      <c r="AP378">
        <f>AP377+COUNTIF(전체당첨내역!$B378:$G378,41)</f>
        <v>42</v>
      </c>
      <c r="AQ378">
        <f>AQ377+COUNTIF(전체당첨내역!$B378:$G378,42)</f>
        <v>54</v>
      </c>
      <c r="AR378">
        <f>AR377+COUNTIF(전체당첨내역!$B378:$G378,43)</f>
        <v>50</v>
      </c>
      <c r="AS378">
        <f>AS377+COUNTIF(전체당첨내역!$B378:$G378,44)</f>
        <v>48</v>
      </c>
      <c r="AT378">
        <f>AT377+COUNTIF(전체당첨내역!$B378:$G378,45)</f>
        <v>61</v>
      </c>
    </row>
    <row r="379" spans="1:46" ht="16.5" customHeight="1">
      <c r="A379">
        <v>378</v>
      </c>
      <c r="B379">
        <f>B378+COUNTIF(전체당첨내역!$B379:$G379,1)</f>
        <v>57</v>
      </c>
      <c r="C379">
        <f>C378+COUNTIF(전체당첨내역!$B379:$G379,2)</f>
        <v>52</v>
      </c>
      <c r="D379">
        <f>D378+COUNTIF(전체당첨내역!$B379:$G379,3)</f>
        <v>57</v>
      </c>
      <c r="E379">
        <f>E378+COUNTIF(전체당첨내역!$B379:$G379,4)</f>
        <v>53</v>
      </c>
      <c r="F379">
        <f>F378+COUNTIF(전체당첨내역!$B379:$G379,5)</f>
        <v>59</v>
      </c>
      <c r="G379">
        <f>G378+COUNTIF(전체당첨내역!$B379:$G379,6)</f>
        <v>44</v>
      </c>
      <c r="H379">
        <f>H378+COUNTIF(전체당첨내역!$B379:$G379,7)</f>
        <v>47</v>
      </c>
      <c r="I379">
        <f>I378+COUNTIF(전체당첨내역!$B379:$G379,8)</f>
        <v>48</v>
      </c>
      <c r="J379">
        <f>J378+COUNTIF(전체당첨내역!$B379:$G379,9)</f>
        <v>40</v>
      </c>
      <c r="K379">
        <f>K378+COUNTIF(전체당첨내역!$B379:$G379,10)</f>
        <v>47</v>
      </c>
      <c r="L379">
        <f>L378+COUNTIF(전체당첨내역!$B379:$G379,11)</f>
        <v>50</v>
      </c>
      <c r="M379">
        <f>M378+COUNTIF(전체당첨내역!$B379:$G379,12)</f>
        <v>44</v>
      </c>
      <c r="N379">
        <f>N378+COUNTIF(전체당첨내역!$B379:$G379,13)</f>
        <v>49</v>
      </c>
      <c r="O379">
        <f>O378+COUNTIF(전체당첨내역!$B379:$G379,14)</f>
        <v>58</v>
      </c>
      <c r="P379">
        <f>P378+COUNTIF(전체당첨내역!$B379:$G379,15)</f>
        <v>48</v>
      </c>
      <c r="Q379">
        <f>Q378+COUNTIF(전체당첨내역!$B379:$G379,16)</f>
        <v>49</v>
      </c>
      <c r="R379">
        <f>R378+COUNTIF(전체당첨내역!$B379:$G379,17)</f>
        <v>58</v>
      </c>
      <c r="S379">
        <f>S378+COUNTIF(전체당첨내역!$B379:$G379,18)</f>
        <v>56</v>
      </c>
      <c r="T379">
        <f>T378+COUNTIF(전체당첨내역!$B379:$G379,19)</f>
        <v>58</v>
      </c>
      <c r="U379">
        <f>U378+COUNTIF(전체당첨내역!$B379:$G379,20)</f>
        <v>55</v>
      </c>
      <c r="V379">
        <f>V378+COUNTIF(전체당첨내역!$B379:$G379,21)</f>
        <v>51</v>
      </c>
      <c r="W379">
        <f>W378+COUNTIF(전체당첨내역!$B379:$G379,22)</f>
        <v>35</v>
      </c>
      <c r="X379">
        <f>X378+COUNTIF(전체당첨내역!$B379:$G379,23)</f>
        <v>41</v>
      </c>
      <c r="Y379">
        <f>Y378+COUNTIF(전체당첨내역!$B379:$G379,24)</f>
        <v>50</v>
      </c>
      <c r="Z379">
        <f>Z378+COUNTIF(전체당첨내역!$B379:$G379,25)</f>
        <v>55</v>
      </c>
      <c r="AA379">
        <f>AA378+COUNTIF(전체당첨내역!$B379:$G379,26)</f>
        <v>49</v>
      </c>
      <c r="AB379">
        <f>AB378+COUNTIF(전체당첨내역!$B379:$G379,27)</f>
        <v>54</v>
      </c>
      <c r="AC379">
        <f>AC378+COUNTIF(전체당첨내역!$B379:$G379,28)</f>
        <v>38</v>
      </c>
      <c r="AD379">
        <f>AD378+COUNTIF(전체당첨내역!$B379:$G379,29)</f>
        <v>48</v>
      </c>
      <c r="AE379">
        <f>AE378+COUNTIF(전체당첨내역!$B379:$G379,30)</f>
        <v>46</v>
      </c>
      <c r="AF379">
        <f>AF378+COUNTIF(전체당첨내역!$B379:$G379,31)</f>
        <v>48</v>
      </c>
      <c r="AG379">
        <f>AG378+COUNTIF(전체당첨내역!$B379:$G379,32)</f>
        <v>45</v>
      </c>
      <c r="AH379">
        <f>AH378+COUNTIF(전체당첨내역!$B379:$G379,33)</f>
        <v>49</v>
      </c>
      <c r="AI379">
        <f>AI378+COUNTIF(전체당첨내역!$B379:$G379,34)</f>
        <v>57</v>
      </c>
      <c r="AJ379">
        <f>AJ378+COUNTIF(전체당첨내역!$B379:$G379,35)</f>
        <v>49</v>
      </c>
      <c r="AK379">
        <f>AK378+COUNTIF(전체당첨내역!$B379:$G379,36)</f>
        <v>58</v>
      </c>
      <c r="AL379">
        <f>AL378+COUNTIF(전체당첨내역!$B379:$G379,37)</f>
        <v>62</v>
      </c>
      <c r="AM379">
        <f>AM378+COUNTIF(전체당첨내역!$B379:$G379,38)</f>
        <v>41</v>
      </c>
      <c r="AN379">
        <f>AN378+COUNTIF(전체당첨내역!$B379:$G379,39)</f>
        <v>53</v>
      </c>
      <c r="AO379">
        <f>AO378+COUNTIF(전체당첨내역!$B379:$G379,40)</f>
        <v>55</v>
      </c>
      <c r="AP379">
        <f>AP378+COUNTIF(전체당첨내역!$B379:$G379,41)</f>
        <v>42</v>
      </c>
      <c r="AQ379">
        <f>AQ378+COUNTIF(전체당첨내역!$B379:$G379,42)</f>
        <v>54</v>
      </c>
      <c r="AR379">
        <f>AR378+COUNTIF(전체당첨내역!$B379:$G379,43)</f>
        <v>50</v>
      </c>
      <c r="AS379">
        <f>AS378+COUNTIF(전체당첨내역!$B379:$G379,44)</f>
        <v>48</v>
      </c>
      <c r="AT379">
        <f>AT378+COUNTIF(전체당첨내역!$B379:$G379,45)</f>
        <v>61</v>
      </c>
    </row>
    <row r="380" spans="1:46" ht="16.5" customHeight="1">
      <c r="A380">
        <v>379</v>
      </c>
      <c r="B380">
        <f>B379+COUNTIF(전체당첨내역!$B380:$G380,1)</f>
        <v>57</v>
      </c>
      <c r="C380">
        <f>C379+COUNTIF(전체당첨내역!$B380:$G380,2)</f>
        <v>52</v>
      </c>
      <c r="D380">
        <f>D379+COUNTIF(전체당첨내역!$B380:$G380,3)</f>
        <v>57</v>
      </c>
      <c r="E380">
        <f>E379+COUNTIF(전체당첨내역!$B380:$G380,4)</f>
        <v>53</v>
      </c>
      <c r="F380">
        <f>F379+COUNTIF(전체당첨내역!$B380:$G380,5)</f>
        <v>59</v>
      </c>
      <c r="G380">
        <f>G379+COUNTIF(전체당첨내역!$B380:$G380,6)</f>
        <v>45</v>
      </c>
      <c r="H380">
        <f>H379+COUNTIF(전체당첨내역!$B380:$G380,7)</f>
        <v>47</v>
      </c>
      <c r="I380">
        <f>I379+COUNTIF(전체당첨내역!$B380:$G380,8)</f>
        <v>48</v>
      </c>
      <c r="J380">
        <f>J379+COUNTIF(전체당첨내역!$B380:$G380,9)</f>
        <v>40</v>
      </c>
      <c r="K380">
        <f>K379+COUNTIF(전체당첨내역!$B380:$G380,10)</f>
        <v>48</v>
      </c>
      <c r="L380">
        <f>L379+COUNTIF(전체당첨내역!$B380:$G380,11)</f>
        <v>50</v>
      </c>
      <c r="M380">
        <f>M379+COUNTIF(전체당첨내역!$B380:$G380,12)</f>
        <v>44</v>
      </c>
      <c r="N380">
        <f>N379+COUNTIF(전체당첨내역!$B380:$G380,13)</f>
        <v>49</v>
      </c>
      <c r="O380">
        <f>O379+COUNTIF(전체당첨내역!$B380:$G380,14)</f>
        <v>58</v>
      </c>
      <c r="P380">
        <f>P379+COUNTIF(전체당첨내역!$B380:$G380,15)</f>
        <v>48</v>
      </c>
      <c r="Q380">
        <f>Q379+COUNTIF(전체당첨내역!$B380:$G380,16)</f>
        <v>49</v>
      </c>
      <c r="R380">
        <f>R379+COUNTIF(전체당첨내역!$B380:$G380,17)</f>
        <v>58</v>
      </c>
      <c r="S380">
        <f>S379+COUNTIF(전체당첨내역!$B380:$G380,18)</f>
        <v>56</v>
      </c>
      <c r="T380">
        <f>T379+COUNTIF(전체당첨내역!$B380:$G380,19)</f>
        <v>58</v>
      </c>
      <c r="U380">
        <f>U379+COUNTIF(전체당첨내역!$B380:$G380,20)</f>
        <v>55</v>
      </c>
      <c r="V380">
        <f>V379+COUNTIF(전체당첨내역!$B380:$G380,21)</f>
        <v>51</v>
      </c>
      <c r="W380">
        <f>W379+COUNTIF(전체당첨내역!$B380:$G380,22)</f>
        <v>36</v>
      </c>
      <c r="X380">
        <f>X379+COUNTIF(전체당첨내역!$B380:$G380,23)</f>
        <v>41</v>
      </c>
      <c r="Y380">
        <f>Y379+COUNTIF(전체당첨내역!$B380:$G380,24)</f>
        <v>50</v>
      </c>
      <c r="Z380">
        <f>Z379+COUNTIF(전체당첨내역!$B380:$G380,25)</f>
        <v>55</v>
      </c>
      <c r="AA380">
        <f>AA379+COUNTIF(전체당첨내역!$B380:$G380,26)</f>
        <v>49</v>
      </c>
      <c r="AB380">
        <f>AB379+COUNTIF(전체당첨내역!$B380:$G380,27)</f>
        <v>54</v>
      </c>
      <c r="AC380">
        <f>AC379+COUNTIF(전체당첨내역!$B380:$G380,28)</f>
        <v>38</v>
      </c>
      <c r="AD380">
        <f>AD379+COUNTIF(전체당첨내역!$B380:$G380,29)</f>
        <v>48</v>
      </c>
      <c r="AE380">
        <f>AE379+COUNTIF(전체당첨내역!$B380:$G380,30)</f>
        <v>46</v>
      </c>
      <c r="AF380">
        <f>AF379+COUNTIF(전체당첨내역!$B380:$G380,31)</f>
        <v>49</v>
      </c>
      <c r="AG380">
        <f>AG379+COUNTIF(전체당첨내역!$B380:$G380,32)</f>
        <v>45</v>
      </c>
      <c r="AH380">
        <f>AH379+COUNTIF(전체당첨내역!$B380:$G380,33)</f>
        <v>49</v>
      </c>
      <c r="AI380">
        <f>AI379+COUNTIF(전체당첨내역!$B380:$G380,34)</f>
        <v>57</v>
      </c>
      <c r="AJ380">
        <f>AJ379+COUNTIF(전체당첨내역!$B380:$G380,35)</f>
        <v>50</v>
      </c>
      <c r="AK380">
        <f>AK379+COUNTIF(전체당첨내역!$B380:$G380,36)</f>
        <v>58</v>
      </c>
      <c r="AL380">
        <f>AL379+COUNTIF(전체당첨내역!$B380:$G380,37)</f>
        <v>62</v>
      </c>
      <c r="AM380">
        <f>AM379+COUNTIF(전체당첨내역!$B380:$G380,38)</f>
        <v>41</v>
      </c>
      <c r="AN380">
        <f>AN379+COUNTIF(전체당첨내역!$B380:$G380,39)</f>
        <v>53</v>
      </c>
      <c r="AO380">
        <f>AO379+COUNTIF(전체당첨내역!$B380:$G380,40)</f>
        <v>56</v>
      </c>
      <c r="AP380">
        <f>AP379+COUNTIF(전체당첨내역!$B380:$G380,41)</f>
        <v>42</v>
      </c>
      <c r="AQ380">
        <f>AQ379+COUNTIF(전체당첨내역!$B380:$G380,42)</f>
        <v>54</v>
      </c>
      <c r="AR380">
        <f>AR379+COUNTIF(전체당첨내역!$B380:$G380,43)</f>
        <v>50</v>
      </c>
      <c r="AS380">
        <f>AS379+COUNTIF(전체당첨내역!$B380:$G380,44)</f>
        <v>48</v>
      </c>
      <c r="AT380">
        <f>AT379+COUNTIF(전체당첨내역!$B380:$G380,45)</f>
        <v>61</v>
      </c>
    </row>
    <row r="381" spans="1:46" ht="16.5" customHeight="1">
      <c r="A381">
        <v>380</v>
      </c>
      <c r="B381">
        <f>B380+COUNTIF(전체당첨내역!$B381:$G381,1)</f>
        <v>58</v>
      </c>
      <c r="C381">
        <f>C380+COUNTIF(전체당첨내역!$B381:$G381,2)</f>
        <v>53</v>
      </c>
      <c r="D381">
        <f>D380+COUNTIF(전체당첨내역!$B381:$G381,3)</f>
        <v>57</v>
      </c>
      <c r="E381">
        <f>E380+COUNTIF(전체당첨내역!$B381:$G381,4)</f>
        <v>53</v>
      </c>
      <c r="F381">
        <f>F380+COUNTIF(전체당첨내역!$B381:$G381,5)</f>
        <v>59</v>
      </c>
      <c r="G381">
        <f>G380+COUNTIF(전체당첨내역!$B381:$G381,6)</f>
        <v>45</v>
      </c>
      <c r="H381">
        <f>H380+COUNTIF(전체당첨내역!$B381:$G381,7)</f>
        <v>47</v>
      </c>
      <c r="I381">
        <f>I380+COUNTIF(전체당첨내역!$B381:$G381,8)</f>
        <v>49</v>
      </c>
      <c r="J381">
        <f>J380+COUNTIF(전체당첨내역!$B381:$G381,9)</f>
        <v>40</v>
      </c>
      <c r="K381">
        <f>K380+COUNTIF(전체당첨내역!$B381:$G381,10)</f>
        <v>48</v>
      </c>
      <c r="L381">
        <f>L380+COUNTIF(전체당첨내역!$B381:$G381,11)</f>
        <v>50</v>
      </c>
      <c r="M381">
        <f>M380+COUNTIF(전체당첨내역!$B381:$G381,12)</f>
        <v>44</v>
      </c>
      <c r="N381">
        <f>N380+COUNTIF(전체당첨내역!$B381:$G381,13)</f>
        <v>49</v>
      </c>
      <c r="O381">
        <f>O380+COUNTIF(전체당첨내역!$B381:$G381,14)</f>
        <v>58</v>
      </c>
      <c r="P381">
        <f>P380+COUNTIF(전체당첨내역!$B381:$G381,15)</f>
        <v>48</v>
      </c>
      <c r="Q381">
        <f>Q380+COUNTIF(전체당첨내역!$B381:$G381,16)</f>
        <v>49</v>
      </c>
      <c r="R381">
        <f>R380+COUNTIF(전체당첨내역!$B381:$G381,17)</f>
        <v>59</v>
      </c>
      <c r="S381">
        <f>S380+COUNTIF(전체당첨내역!$B381:$G381,18)</f>
        <v>56</v>
      </c>
      <c r="T381">
        <f>T380+COUNTIF(전체당첨내역!$B381:$G381,19)</f>
        <v>58</v>
      </c>
      <c r="U381">
        <f>U380+COUNTIF(전체당첨내역!$B381:$G381,20)</f>
        <v>55</v>
      </c>
      <c r="V381">
        <f>V380+COUNTIF(전체당첨내역!$B381:$G381,21)</f>
        <v>51</v>
      </c>
      <c r="W381">
        <f>W380+COUNTIF(전체당첨내역!$B381:$G381,22)</f>
        <v>36</v>
      </c>
      <c r="X381">
        <f>X380+COUNTIF(전체당첨내역!$B381:$G381,23)</f>
        <v>41</v>
      </c>
      <c r="Y381">
        <f>Y380+COUNTIF(전체당첨내역!$B381:$G381,24)</f>
        <v>50</v>
      </c>
      <c r="Z381">
        <f>Z380+COUNTIF(전체당첨내역!$B381:$G381,25)</f>
        <v>55</v>
      </c>
      <c r="AA381">
        <f>AA380+COUNTIF(전체당첨내역!$B381:$G381,26)</f>
        <v>50</v>
      </c>
      <c r="AB381">
        <f>AB380+COUNTIF(전체당첨내역!$B381:$G381,27)</f>
        <v>54</v>
      </c>
      <c r="AC381">
        <f>AC380+COUNTIF(전체당첨내역!$B381:$G381,28)</f>
        <v>38</v>
      </c>
      <c r="AD381">
        <f>AD380+COUNTIF(전체당첨내역!$B381:$G381,29)</f>
        <v>48</v>
      </c>
      <c r="AE381">
        <f>AE380+COUNTIF(전체당첨내역!$B381:$G381,30)</f>
        <v>46</v>
      </c>
      <c r="AF381">
        <f>AF380+COUNTIF(전체당첨내역!$B381:$G381,31)</f>
        <v>49</v>
      </c>
      <c r="AG381">
        <f>AG380+COUNTIF(전체당첨내역!$B381:$G381,32)</f>
        <v>45</v>
      </c>
      <c r="AH381">
        <f>AH380+COUNTIF(전체당첨내역!$B381:$G381,33)</f>
        <v>49</v>
      </c>
      <c r="AI381">
        <f>AI380+COUNTIF(전체당첨내역!$B381:$G381,34)</f>
        <v>57</v>
      </c>
      <c r="AJ381">
        <f>AJ380+COUNTIF(전체당첨내역!$B381:$G381,35)</f>
        <v>50</v>
      </c>
      <c r="AK381">
        <f>AK380+COUNTIF(전체당첨내역!$B381:$G381,36)</f>
        <v>58</v>
      </c>
      <c r="AL381">
        <f>AL380+COUNTIF(전체당첨내역!$B381:$G381,37)</f>
        <v>63</v>
      </c>
      <c r="AM381">
        <f>AM380+COUNTIF(전체당첨내역!$B381:$G381,38)</f>
        <v>41</v>
      </c>
      <c r="AN381">
        <f>AN380+COUNTIF(전체당첨내역!$B381:$G381,39)</f>
        <v>53</v>
      </c>
      <c r="AO381">
        <f>AO380+COUNTIF(전체당첨내역!$B381:$G381,40)</f>
        <v>56</v>
      </c>
      <c r="AP381">
        <f>AP380+COUNTIF(전체당첨내역!$B381:$G381,41)</f>
        <v>42</v>
      </c>
      <c r="AQ381">
        <f>AQ380+COUNTIF(전체당첨내역!$B381:$G381,42)</f>
        <v>54</v>
      </c>
      <c r="AR381">
        <f>AR380+COUNTIF(전체당첨내역!$B381:$G381,43)</f>
        <v>50</v>
      </c>
      <c r="AS381">
        <f>AS380+COUNTIF(전체당첨내역!$B381:$G381,44)</f>
        <v>48</v>
      </c>
      <c r="AT381">
        <f>AT380+COUNTIF(전체당첨내역!$B381:$G381,45)</f>
        <v>61</v>
      </c>
    </row>
    <row r="382" spans="1:46" ht="16.5" customHeight="1">
      <c r="A382">
        <v>381</v>
      </c>
      <c r="B382">
        <f>B381+COUNTIF(전체당첨내역!$B382:$G382,1)</f>
        <v>59</v>
      </c>
      <c r="C382">
        <f>C381+COUNTIF(전체당첨내역!$B382:$G382,2)</f>
        <v>53</v>
      </c>
      <c r="D382">
        <f>D381+COUNTIF(전체당첨내역!$B382:$G382,3)</f>
        <v>57</v>
      </c>
      <c r="E382">
        <f>E381+COUNTIF(전체당첨내역!$B382:$G382,4)</f>
        <v>53</v>
      </c>
      <c r="F382">
        <f>F381+COUNTIF(전체당첨내역!$B382:$G382,5)</f>
        <v>60</v>
      </c>
      <c r="G382">
        <f>G381+COUNTIF(전체당첨내역!$B382:$G382,6)</f>
        <v>45</v>
      </c>
      <c r="H382">
        <f>H381+COUNTIF(전체당첨내역!$B382:$G382,7)</f>
        <v>47</v>
      </c>
      <c r="I382">
        <f>I381+COUNTIF(전체당첨내역!$B382:$G382,8)</f>
        <v>49</v>
      </c>
      <c r="J382">
        <f>J381+COUNTIF(전체당첨내역!$B382:$G382,9)</f>
        <v>40</v>
      </c>
      <c r="K382">
        <f>K381+COUNTIF(전체당첨내역!$B382:$G382,10)</f>
        <v>49</v>
      </c>
      <c r="L382">
        <f>L381+COUNTIF(전체당첨내역!$B382:$G382,11)</f>
        <v>50</v>
      </c>
      <c r="M382">
        <f>M381+COUNTIF(전체당첨내역!$B382:$G382,12)</f>
        <v>45</v>
      </c>
      <c r="N382">
        <f>N381+COUNTIF(전체당첨내역!$B382:$G382,13)</f>
        <v>49</v>
      </c>
      <c r="O382">
        <f>O381+COUNTIF(전체당첨내역!$B382:$G382,14)</f>
        <v>58</v>
      </c>
      <c r="P382">
        <f>P381+COUNTIF(전체당첨내역!$B382:$G382,15)</f>
        <v>48</v>
      </c>
      <c r="Q382">
        <f>Q381+COUNTIF(전체당첨내역!$B382:$G382,16)</f>
        <v>50</v>
      </c>
      <c r="R382">
        <f>R381+COUNTIF(전체당첨내역!$B382:$G382,17)</f>
        <v>59</v>
      </c>
      <c r="S382">
        <f>S381+COUNTIF(전체당첨내역!$B382:$G382,18)</f>
        <v>56</v>
      </c>
      <c r="T382">
        <f>T381+COUNTIF(전체당첨내역!$B382:$G382,19)</f>
        <v>58</v>
      </c>
      <c r="U382">
        <f>U381+COUNTIF(전체당첨내역!$B382:$G382,20)</f>
        <v>56</v>
      </c>
      <c r="V382">
        <f>V381+COUNTIF(전체당첨내역!$B382:$G382,21)</f>
        <v>51</v>
      </c>
      <c r="W382">
        <f>W381+COUNTIF(전체당첨내역!$B382:$G382,22)</f>
        <v>36</v>
      </c>
      <c r="X382">
        <f>X381+COUNTIF(전체당첨내역!$B382:$G382,23)</f>
        <v>41</v>
      </c>
      <c r="Y382">
        <f>Y381+COUNTIF(전체당첨내역!$B382:$G382,24)</f>
        <v>50</v>
      </c>
      <c r="Z382">
        <f>Z381+COUNTIF(전체당첨내역!$B382:$G382,25)</f>
        <v>55</v>
      </c>
      <c r="AA382">
        <f>AA381+COUNTIF(전체당첨내역!$B382:$G382,26)</f>
        <v>50</v>
      </c>
      <c r="AB382">
        <f>AB381+COUNTIF(전체당첨내역!$B382:$G382,27)</f>
        <v>54</v>
      </c>
      <c r="AC382">
        <f>AC381+COUNTIF(전체당첨내역!$B382:$G382,28)</f>
        <v>38</v>
      </c>
      <c r="AD382">
        <f>AD381+COUNTIF(전체당첨내역!$B382:$G382,29)</f>
        <v>48</v>
      </c>
      <c r="AE382">
        <f>AE381+COUNTIF(전체당첨내역!$B382:$G382,30)</f>
        <v>46</v>
      </c>
      <c r="AF382">
        <f>AF381+COUNTIF(전체당첨내역!$B382:$G382,31)</f>
        <v>49</v>
      </c>
      <c r="AG382">
        <f>AG381+COUNTIF(전체당첨내역!$B382:$G382,32)</f>
        <v>45</v>
      </c>
      <c r="AH382">
        <f>AH381+COUNTIF(전체당첨내역!$B382:$G382,33)</f>
        <v>49</v>
      </c>
      <c r="AI382">
        <f>AI381+COUNTIF(전체당첨내역!$B382:$G382,34)</f>
        <v>57</v>
      </c>
      <c r="AJ382">
        <f>AJ381+COUNTIF(전체당첨내역!$B382:$G382,35)</f>
        <v>50</v>
      </c>
      <c r="AK382">
        <f>AK381+COUNTIF(전체당첨내역!$B382:$G382,36)</f>
        <v>58</v>
      </c>
      <c r="AL382">
        <f>AL381+COUNTIF(전체당첨내역!$B382:$G382,37)</f>
        <v>63</v>
      </c>
      <c r="AM382">
        <f>AM381+COUNTIF(전체당첨내역!$B382:$G382,38)</f>
        <v>41</v>
      </c>
      <c r="AN382">
        <f>AN381+COUNTIF(전체당첨내역!$B382:$G382,39)</f>
        <v>53</v>
      </c>
      <c r="AO382">
        <f>AO381+COUNTIF(전체당첨내역!$B382:$G382,40)</f>
        <v>56</v>
      </c>
      <c r="AP382">
        <f>AP381+COUNTIF(전체당첨내역!$B382:$G382,41)</f>
        <v>42</v>
      </c>
      <c r="AQ382">
        <f>AQ381+COUNTIF(전체당첨내역!$B382:$G382,42)</f>
        <v>54</v>
      </c>
      <c r="AR382">
        <f>AR381+COUNTIF(전체당첨내역!$B382:$G382,43)</f>
        <v>50</v>
      </c>
      <c r="AS382">
        <f>AS381+COUNTIF(전체당첨내역!$B382:$G382,44)</f>
        <v>48</v>
      </c>
      <c r="AT382">
        <f>AT381+COUNTIF(전체당첨내역!$B382:$G382,45)</f>
        <v>61</v>
      </c>
    </row>
    <row r="383" spans="1:46" ht="16.5" customHeight="1">
      <c r="A383">
        <v>382</v>
      </c>
      <c r="B383">
        <f>B382+COUNTIF(전체당첨내역!$B383:$G383,1)</f>
        <v>59</v>
      </c>
      <c r="C383">
        <f>C382+COUNTIF(전체당첨내역!$B383:$G383,2)</f>
        <v>53</v>
      </c>
      <c r="D383">
        <f>D382+COUNTIF(전체당첨내역!$B383:$G383,3)</f>
        <v>57</v>
      </c>
      <c r="E383">
        <f>E382+COUNTIF(전체당첨내역!$B383:$G383,4)</f>
        <v>53</v>
      </c>
      <c r="F383">
        <f>F382+COUNTIF(전체당첨내역!$B383:$G383,5)</f>
        <v>60</v>
      </c>
      <c r="G383">
        <f>G382+COUNTIF(전체당첨내역!$B383:$G383,6)</f>
        <v>45</v>
      </c>
      <c r="H383">
        <f>H382+COUNTIF(전체당첨내역!$B383:$G383,7)</f>
        <v>47</v>
      </c>
      <c r="I383">
        <f>I382+COUNTIF(전체당첨내역!$B383:$G383,8)</f>
        <v>49</v>
      </c>
      <c r="J383">
        <f>J382+COUNTIF(전체당첨내역!$B383:$G383,9)</f>
        <v>40</v>
      </c>
      <c r="K383">
        <f>K382+COUNTIF(전체당첨내역!$B383:$G383,10)</f>
        <v>50</v>
      </c>
      <c r="L383">
        <f>L382+COUNTIF(전체당첨내역!$B383:$G383,11)</f>
        <v>50</v>
      </c>
      <c r="M383">
        <f>M382+COUNTIF(전체당첨내역!$B383:$G383,12)</f>
        <v>45</v>
      </c>
      <c r="N383">
        <f>N382+COUNTIF(전체당첨내역!$B383:$G383,13)</f>
        <v>49</v>
      </c>
      <c r="O383">
        <f>O382+COUNTIF(전체당첨내역!$B383:$G383,14)</f>
        <v>58</v>
      </c>
      <c r="P383">
        <f>P382+COUNTIF(전체당첨내역!$B383:$G383,15)</f>
        <v>49</v>
      </c>
      <c r="Q383">
        <f>Q382+COUNTIF(전체당첨내역!$B383:$G383,16)</f>
        <v>50</v>
      </c>
      <c r="R383">
        <f>R382+COUNTIF(전체당첨내역!$B383:$G383,17)</f>
        <v>59</v>
      </c>
      <c r="S383">
        <f>S382+COUNTIF(전체당첨내역!$B383:$G383,18)</f>
        <v>56</v>
      </c>
      <c r="T383">
        <f>T382+COUNTIF(전체당첨내역!$B383:$G383,19)</f>
        <v>58</v>
      </c>
      <c r="U383">
        <f>U382+COUNTIF(전체당첨내역!$B383:$G383,20)</f>
        <v>56</v>
      </c>
      <c r="V383">
        <f>V382+COUNTIF(전체당첨내역!$B383:$G383,21)</f>
        <v>51</v>
      </c>
      <c r="W383">
        <f>W382+COUNTIF(전체당첨내역!$B383:$G383,22)</f>
        <v>37</v>
      </c>
      <c r="X383">
        <f>X382+COUNTIF(전체당첨내역!$B383:$G383,23)</f>
        <v>41</v>
      </c>
      <c r="Y383">
        <f>Y382+COUNTIF(전체당첨내역!$B383:$G383,24)</f>
        <v>51</v>
      </c>
      <c r="Z383">
        <f>Z382+COUNTIF(전체당첨내역!$B383:$G383,25)</f>
        <v>55</v>
      </c>
      <c r="AA383">
        <f>AA382+COUNTIF(전체당첨내역!$B383:$G383,26)</f>
        <v>50</v>
      </c>
      <c r="AB383">
        <f>AB382+COUNTIF(전체당첨내역!$B383:$G383,27)</f>
        <v>55</v>
      </c>
      <c r="AC383">
        <f>AC382+COUNTIF(전체당첨내역!$B383:$G383,28)</f>
        <v>38</v>
      </c>
      <c r="AD383">
        <f>AD382+COUNTIF(전체당첨내역!$B383:$G383,29)</f>
        <v>48</v>
      </c>
      <c r="AE383">
        <f>AE382+COUNTIF(전체당첨내역!$B383:$G383,30)</f>
        <v>46</v>
      </c>
      <c r="AF383">
        <f>AF382+COUNTIF(전체당첨내역!$B383:$G383,31)</f>
        <v>49</v>
      </c>
      <c r="AG383">
        <f>AG382+COUNTIF(전체당첨내역!$B383:$G383,32)</f>
        <v>45</v>
      </c>
      <c r="AH383">
        <f>AH382+COUNTIF(전체당첨내역!$B383:$G383,33)</f>
        <v>49</v>
      </c>
      <c r="AI383">
        <f>AI382+COUNTIF(전체당첨내역!$B383:$G383,34)</f>
        <v>57</v>
      </c>
      <c r="AJ383">
        <f>AJ382+COUNTIF(전체당첨내역!$B383:$G383,35)</f>
        <v>50</v>
      </c>
      <c r="AK383">
        <f>AK382+COUNTIF(전체당첨내역!$B383:$G383,36)</f>
        <v>58</v>
      </c>
      <c r="AL383">
        <f>AL382+COUNTIF(전체당첨내역!$B383:$G383,37)</f>
        <v>63</v>
      </c>
      <c r="AM383">
        <f>AM382+COUNTIF(전체당첨내역!$B383:$G383,38)</f>
        <v>41</v>
      </c>
      <c r="AN383">
        <f>AN382+COUNTIF(전체당첨내역!$B383:$G383,39)</f>
        <v>53</v>
      </c>
      <c r="AO383">
        <f>AO382+COUNTIF(전체당첨내역!$B383:$G383,40)</f>
        <v>56</v>
      </c>
      <c r="AP383">
        <f>AP382+COUNTIF(전체당첨내역!$B383:$G383,41)</f>
        <v>42</v>
      </c>
      <c r="AQ383">
        <f>AQ382+COUNTIF(전체당첨내역!$B383:$G383,42)</f>
        <v>55</v>
      </c>
      <c r="AR383">
        <f>AR382+COUNTIF(전체당첨내역!$B383:$G383,43)</f>
        <v>50</v>
      </c>
      <c r="AS383">
        <f>AS382+COUNTIF(전체당첨내역!$B383:$G383,44)</f>
        <v>48</v>
      </c>
      <c r="AT383">
        <f>AT382+COUNTIF(전체당첨내역!$B383:$G383,45)</f>
        <v>61</v>
      </c>
    </row>
    <row r="384" spans="1:46" ht="16.5" customHeight="1">
      <c r="A384">
        <v>383</v>
      </c>
      <c r="B384">
        <f>B383+COUNTIF(전체당첨내역!$B384:$G384,1)</f>
        <v>59</v>
      </c>
      <c r="C384">
        <f>C383+COUNTIF(전체당첨내역!$B384:$G384,2)</f>
        <v>53</v>
      </c>
      <c r="D384">
        <f>D383+COUNTIF(전체당첨내역!$B384:$G384,3)</f>
        <v>57</v>
      </c>
      <c r="E384">
        <f>E383+COUNTIF(전체당첨내역!$B384:$G384,4)</f>
        <v>54</v>
      </c>
      <c r="F384">
        <f>F383+COUNTIF(전체당첨내역!$B384:$G384,5)</f>
        <v>60</v>
      </c>
      <c r="G384">
        <f>G383+COUNTIF(전체당첨내역!$B384:$G384,6)</f>
        <v>45</v>
      </c>
      <c r="H384">
        <f>H383+COUNTIF(전체당첨내역!$B384:$G384,7)</f>
        <v>47</v>
      </c>
      <c r="I384">
        <f>I383+COUNTIF(전체당첨내역!$B384:$G384,8)</f>
        <v>49</v>
      </c>
      <c r="J384">
        <f>J383+COUNTIF(전체당첨내역!$B384:$G384,9)</f>
        <v>40</v>
      </c>
      <c r="K384">
        <f>K383+COUNTIF(전체당첨내역!$B384:$G384,10)</f>
        <v>50</v>
      </c>
      <c r="L384">
        <f>L383+COUNTIF(전체당첨내역!$B384:$G384,11)</f>
        <v>50</v>
      </c>
      <c r="M384">
        <f>M383+COUNTIF(전체당첨내역!$B384:$G384,12)</f>
        <v>45</v>
      </c>
      <c r="N384">
        <f>N383+COUNTIF(전체당첨내역!$B384:$G384,13)</f>
        <v>49</v>
      </c>
      <c r="O384">
        <f>O383+COUNTIF(전체당첨내역!$B384:$G384,14)</f>
        <v>58</v>
      </c>
      <c r="P384">
        <f>P383+COUNTIF(전체당첨내역!$B384:$G384,15)</f>
        <v>50</v>
      </c>
      <c r="Q384">
        <f>Q383+COUNTIF(전체당첨내역!$B384:$G384,16)</f>
        <v>50</v>
      </c>
      <c r="R384">
        <f>R383+COUNTIF(전체당첨내역!$B384:$G384,17)</f>
        <v>59</v>
      </c>
      <c r="S384">
        <f>S383+COUNTIF(전체당첨내역!$B384:$G384,18)</f>
        <v>56</v>
      </c>
      <c r="T384">
        <f>T383+COUNTIF(전체당첨내역!$B384:$G384,19)</f>
        <v>58</v>
      </c>
      <c r="U384">
        <f>U383+COUNTIF(전체당첨내역!$B384:$G384,20)</f>
        <v>56</v>
      </c>
      <c r="V384">
        <f>V383+COUNTIF(전체당첨내역!$B384:$G384,21)</f>
        <v>51</v>
      </c>
      <c r="W384">
        <f>W383+COUNTIF(전체당첨내역!$B384:$G384,22)</f>
        <v>37</v>
      </c>
      <c r="X384">
        <f>X383+COUNTIF(전체당첨내역!$B384:$G384,23)</f>
        <v>41</v>
      </c>
      <c r="Y384">
        <f>Y383+COUNTIF(전체당첨내역!$B384:$G384,24)</f>
        <v>51</v>
      </c>
      <c r="Z384">
        <f>Z383+COUNTIF(전체당첨내역!$B384:$G384,25)</f>
        <v>55</v>
      </c>
      <c r="AA384">
        <f>AA383+COUNTIF(전체당첨내역!$B384:$G384,26)</f>
        <v>50</v>
      </c>
      <c r="AB384">
        <f>AB383+COUNTIF(전체당첨내역!$B384:$G384,27)</f>
        <v>55</v>
      </c>
      <c r="AC384">
        <f>AC383+COUNTIF(전체당첨내역!$B384:$G384,28)</f>
        <v>39</v>
      </c>
      <c r="AD384">
        <f>AD383+COUNTIF(전체당첨내역!$B384:$G384,29)</f>
        <v>48</v>
      </c>
      <c r="AE384">
        <f>AE383+COUNTIF(전체당첨내역!$B384:$G384,30)</f>
        <v>46</v>
      </c>
      <c r="AF384">
        <f>AF383+COUNTIF(전체당첨내역!$B384:$G384,31)</f>
        <v>49</v>
      </c>
      <c r="AG384">
        <f>AG383+COUNTIF(전체당첨내역!$B384:$G384,32)</f>
        <v>45</v>
      </c>
      <c r="AH384">
        <f>AH383+COUNTIF(전체당첨내역!$B384:$G384,33)</f>
        <v>50</v>
      </c>
      <c r="AI384">
        <f>AI383+COUNTIF(전체당첨내역!$B384:$G384,34)</f>
        <v>57</v>
      </c>
      <c r="AJ384">
        <f>AJ383+COUNTIF(전체당첨내역!$B384:$G384,35)</f>
        <v>50</v>
      </c>
      <c r="AK384">
        <f>AK383+COUNTIF(전체당첨내역!$B384:$G384,36)</f>
        <v>58</v>
      </c>
      <c r="AL384">
        <f>AL383+COUNTIF(전체당첨내역!$B384:$G384,37)</f>
        <v>64</v>
      </c>
      <c r="AM384">
        <f>AM383+COUNTIF(전체당첨내역!$B384:$G384,38)</f>
        <v>41</v>
      </c>
      <c r="AN384">
        <f>AN383+COUNTIF(전체당첨내역!$B384:$G384,39)</f>
        <v>53</v>
      </c>
      <c r="AO384">
        <f>AO383+COUNTIF(전체당첨내역!$B384:$G384,40)</f>
        <v>57</v>
      </c>
      <c r="AP384">
        <f>AP383+COUNTIF(전체당첨내역!$B384:$G384,41)</f>
        <v>42</v>
      </c>
      <c r="AQ384">
        <f>AQ383+COUNTIF(전체당첨내역!$B384:$G384,42)</f>
        <v>55</v>
      </c>
      <c r="AR384">
        <f>AR383+COUNTIF(전체당첨내역!$B384:$G384,43)</f>
        <v>50</v>
      </c>
      <c r="AS384">
        <f>AS383+COUNTIF(전체당첨내역!$B384:$G384,44)</f>
        <v>48</v>
      </c>
      <c r="AT384">
        <f>AT383+COUNTIF(전체당첨내역!$B384:$G384,45)</f>
        <v>61</v>
      </c>
    </row>
    <row r="385" spans="1:46" ht="16.5" customHeight="1">
      <c r="A385">
        <v>384</v>
      </c>
      <c r="B385">
        <f>B384+COUNTIF(전체당첨내역!$B385:$G385,1)</f>
        <v>59</v>
      </c>
      <c r="C385">
        <f>C384+COUNTIF(전체당첨내역!$B385:$G385,2)</f>
        <v>53</v>
      </c>
      <c r="D385">
        <f>D384+COUNTIF(전체당첨내역!$B385:$G385,3)</f>
        <v>57</v>
      </c>
      <c r="E385">
        <f>E384+COUNTIF(전체당첨내역!$B385:$G385,4)</f>
        <v>54</v>
      </c>
      <c r="F385">
        <f>F384+COUNTIF(전체당첨내역!$B385:$G385,5)</f>
        <v>60</v>
      </c>
      <c r="G385">
        <f>G384+COUNTIF(전체당첨내역!$B385:$G385,6)</f>
        <v>45</v>
      </c>
      <c r="H385">
        <f>H384+COUNTIF(전체당첨내역!$B385:$G385,7)</f>
        <v>47</v>
      </c>
      <c r="I385">
        <f>I384+COUNTIF(전체당첨내역!$B385:$G385,8)</f>
        <v>49</v>
      </c>
      <c r="J385">
        <f>J384+COUNTIF(전체당첨내역!$B385:$G385,9)</f>
        <v>40</v>
      </c>
      <c r="K385">
        <f>K384+COUNTIF(전체당첨내역!$B385:$G385,10)</f>
        <v>50</v>
      </c>
      <c r="L385">
        <f>L384+COUNTIF(전체당첨내역!$B385:$G385,11)</f>
        <v>51</v>
      </c>
      <c r="M385">
        <f>M384+COUNTIF(전체당첨내역!$B385:$G385,12)</f>
        <v>45</v>
      </c>
      <c r="N385">
        <f>N384+COUNTIF(전체당첨내역!$B385:$G385,13)</f>
        <v>49</v>
      </c>
      <c r="O385">
        <f>O384+COUNTIF(전체당첨내역!$B385:$G385,14)</f>
        <v>58</v>
      </c>
      <c r="P385">
        <f>P384+COUNTIF(전체당첨내역!$B385:$G385,15)</f>
        <v>50</v>
      </c>
      <c r="Q385">
        <f>Q384+COUNTIF(전체당첨내역!$B385:$G385,16)</f>
        <v>50</v>
      </c>
      <c r="R385">
        <f>R384+COUNTIF(전체당첨내역!$B385:$G385,17)</f>
        <v>59</v>
      </c>
      <c r="S385">
        <f>S384+COUNTIF(전체당첨내역!$B385:$G385,18)</f>
        <v>56</v>
      </c>
      <c r="T385">
        <f>T384+COUNTIF(전체당첨내역!$B385:$G385,19)</f>
        <v>58</v>
      </c>
      <c r="U385">
        <f>U384+COUNTIF(전체당첨내역!$B385:$G385,20)</f>
        <v>56</v>
      </c>
      <c r="V385">
        <f>V384+COUNTIF(전체당첨내역!$B385:$G385,21)</f>
        <v>51</v>
      </c>
      <c r="W385">
        <f>W384+COUNTIF(전체당첨내역!$B385:$G385,22)</f>
        <v>38</v>
      </c>
      <c r="X385">
        <f>X384+COUNTIF(전체당첨내역!$B385:$G385,23)</f>
        <v>41</v>
      </c>
      <c r="Y385">
        <f>Y384+COUNTIF(전체당첨내역!$B385:$G385,24)</f>
        <v>52</v>
      </c>
      <c r="Z385">
        <f>Z384+COUNTIF(전체당첨내역!$B385:$G385,25)</f>
        <v>55</v>
      </c>
      <c r="AA385">
        <f>AA384+COUNTIF(전체당첨내역!$B385:$G385,26)</f>
        <v>50</v>
      </c>
      <c r="AB385">
        <f>AB384+COUNTIF(전체당첨내역!$B385:$G385,27)</f>
        <v>55</v>
      </c>
      <c r="AC385">
        <f>AC384+COUNTIF(전체당첨내역!$B385:$G385,28)</f>
        <v>39</v>
      </c>
      <c r="AD385">
        <f>AD384+COUNTIF(전체당첨내역!$B385:$G385,29)</f>
        <v>48</v>
      </c>
      <c r="AE385">
        <f>AE384+COUNTIF(전체당첨내역!$B385:$G385,30)</f>
        <v>46</v>
      </c>
      <c r="AF385">
        <f>AF384+COUNTIF(전체당첨내역!$B385:$G385,31)</f>
        <v>49</v>
      </c>
      <c r="AG385">
        <f>AG384+COUNTIF(전체당첨내역!$B385:$G385,32)</f>
        <v>46</v>
      </c>
      <c r="AH385">
        <f>AH384+COUNTIF(전체당첨내역!$B385:$G385,33)</f>
        <v>50</v>
      </c>
      <c r="AI385">
        <f>AI384+COUNTIF(전체당첨내역!$B385:$G385,34)</f>
        <v>57</v>
      </c>
      <c r="AJ385">
        <f>AJ384+COUNTIF(전체당첨내역!$B385:$G385,35)</f>
        <v>50</v>
      </c>
      <c r="AK385">
        <f>AK384+COUNTIF(전체당첨내역!$B385:$G385,36)</f>
        <v>59</v>
      </c>
      <c r="AL385">
        <f>AL384+COUNTIF(전체당첨내역!$B385:$G385,37)</f>
        <v>64</v>
      </c>
      <c r="AM385">
        <f>AM384+COUNTIF(전체당첨내역!$B385:$G385,38)</f>
        <v>42</v>
      </c>
      <c r="AN385">
        <f>AN384+COUNTIF(전체당첨내역!$B385:$G385,39)</f>
        <v>53</v>
      </c>
      <c r="AO385">
        <f>AO384+COUNTIF(전체당첨내역!$B385:$G385,40)</f>
        <v>57</v>
      </c>
      <c r="AP385">
        <f>AP384+COUNTIF(전체당첨내역!$B385:$G385,41)</f>
        <v>42</v>
      </c>
      <c r="AQ385">
        <f>AQ384+COUNTIF(전체당첨내역!$B385:$G385,42)</f>
        <v>55</v>
      </c>
      <c r="AR385">
        <f>AR384+COUNTIF(전체당첨내역!$B385:$G385,43)</f>
        <v>50</v>
      </c>
      <c r="AS385">
        <f>AS384+COUNTIF(전체당첨내역!$B385:$G385,44)</f>
        <v>48</v>
      </c>
      <c r="AT385">
        <f>AT384+COUNTIF(전체당첨내역!$B385:$G385,45)</f>
        <v>61</v>
      </c>
    </row>
    <row r="386" spans="1:46" ht="16.5" customHeight="1">
      <c r="A386">
        <v>385</v>
      </c>
      <c r="B386">
        <f>B385+COUNTIF(전체당첨내역!$B386:$G386,1)</f>
        <v>59</v>
      </c>
      <c r="C386">
        <f>C385+COUNTIF(전체당첨내역!$B386:$G386,2)</f>
        <v>53</v>
      </c>
      <c r="D386">
        <f>D385+COUNTIF(전체당첨내역!$B386:$G386,3)</f>
        <v>57</v>
      </c>
      <c r="E386">
        <f>E385+COUNTIF(전체당첨내역!$B386:$G386,4)</f>
        <v>54</v>
      </c>
      <c r="F386">
        <f>F385+COUNTIF(전체당첨내역!$B386:$G386,5)</f>
        <v>60</v>
      </c>
      <c r="G386">
        <f>G385+COUNTIF(전체당첨내역!$B386:$G386,6)</f>
        <v>45</v>
      </c>
      <c r="H386">
        <f>H385+COUNTIF(전체당첨내역!$B386:$G386,7)</f>
        <v>48</v>
      </c>
      <c r="I386">
        <f>I385+COUNTIF(전체당첨내역!$B386:$G386,8)</f>
        <v>49</v>
      </c>
      <c r="J386">
        <f>J385+COUNTIF(전체당첨내역!$B386:$G386,9)</f>
        <v>40</v>
      </c>
      <c r="K386">
        <f>K385+COUNTIF(전체당첨내역!$B386:$G386,10)</f>
        <v>50</v>
      </c>
      <c r="L386">
        <f>L385+COUNTIF(전체당첨내역!$B386:$G386,11)</f>
        <v>51</v>
      </c>
      <c r="M386">
        <f>M385+COUNTIF(전체당첨내역!$B386:$G386,12)</f>
        <v>46</v>
      </c>
      <c r="N386">
        <f>N385+COUNTIF(전체당첨내역!$B386:$G386,13)</f>
        <v>49</v>
      </c>
      <c r="O386">
        <f>O385+COUNTIF(전체당첨내역!$B386:$G386,14)</f>
        <v>58</v>
      </c>
      <c r="P386">
        <f>P385+COUNTIF(전체당첨내역!$B386:$G386,15)</f>
        <v>50</v>
      </c>
      <c r="Q386">
        <f>Q385+COUNTIF(전체당첨내역!$B386:$G386,16)</f>
        <v>50</v>
      </c>
      <c r="R386">
        <f>R385+COUNTIF(전체당첨내역!$B386:$G386,17)</f>
        <v>59</v>
      </c>
      <c r="S386">
        <f>S385+COUNTIF(전체당첨내역!$B386:$G386,18)</f>
        <v>56</v>
      </c>
      <c r="T386">
        <f>T385+COUNTIF(전체당첨내역!$B386:$G386,19)</f>
        <v>59</v>
      </c>
      <c r="U386">
        <f>U385+COUNTIF(전체당첨내역!$B386:$G386,20)</f>
        <v>56</v>
      </c>
      <c r="V386">
        <f>V385+COUNTIF(전체당첨내역!$B386:$G386,21)</f>
        <v>52</v>
      </c>
      <c r="W386">
        <f>W385+COUNTIF(전체당첨내역!$B386:$G386,22)</f>
        <v>38</v>
      </c>
      <c r="X386">
        <f>X385+COUNTIF(전체당첨내역!$B386:$G386,23)</f>
        <v>41</v>
      </c>
      <c r="Y386">
        <f>Y385+COUNTIF(전체당첨내역!$B386:$G386,24)</f>
        <v>52</v>
      </c>
      <c r="Z386">
        <f>Z385+COUNTIF(전체당첨내역!$B386:$G386,25)</f>
        <v>55</v>
      </c>
      <c r="AA386">
        <f>AA385+COUNTIF(전체당첨내역!$B386:$G386,26)</f>
        <v>50</v>
      </c>
      <c r="AB386">
        <f>AB385+COUNTIF(전체당첨내역!$B386:$G386,27)</f>
        <v>55</v>
      </c>
      <c r="AC386">
        <f>AC385+COUNTIF(전체당첨내역!$B386:$G386,28)</f>
        <v>39</v>
      </c>
      <c r="AD386">
        <f>AD385+COUNTIF(전체당첨내역!$B386:$G386,29)</f>
        <v>49</v>
      </c>
      <c r="AE386">
        <f>AE385+COUNTIF(전체당첨내역!$B386:$G386,30)</f>
        <v>46</v>
      </c>
      <c r="AF386">
        <f>AF385+COUNTIF(전체당첨내역!$B386:$G386,31)</f>
        <v>49</v>
      </c>
      <c r="AG386">
        <f>AG385+COUNTIF(전체당첨내역!$B386:$G386,32)</f>
        <v>47</v>
      </c>
      <c r="AH386">
        <f>AH385+COUNTIF(전체당첨내역!$B386:$G386,33)</f>
        <v>50</v>
      </c>
      <c r="AI386">
        <f>AI385+COUNTIF(전체당첨내역!$B386:$G386,34)</f>
        <v>57</v>
      </c>
      <c r="AJ386">
        <f>AJ385+COUNTIF(전체당첨내역!$B386:$G386,35)</f>
        <v>50</v>
      </c>
      <c r="AK386">
        <f>AK385+COUNTIF(전체당첨내역!$B386:$G386,36)</f>
        <v>59</v>
      </c>
      <c r="AL386">
        <f>AL385+COUNTIF(전체당첨내역!$B386:$G386,37)</f>
        <v>64</v>
      </c>
      <c r="AM386">
        <f>AM385+COUNTIF(전체당첨내역!$B386:$G386,38)</f>
        <v>42</v>
      </c>
      <c r="AN386">
        <f>AN385+COUNTIF(전체당첨내역!$B386:$G386,39)</f>
        <v>53</v>
      </c>
      <c r="AO386">
        <f>AO385+COUNTIF(전체당첨내역!$B386:$G386,40)</f>
        <v>57</v>
      </c>
      <c r="AP386">
        <f>AP385+COUNTIF(전체당첨내역!$B386:$G386,41)</f>
        <v>42</v>
      </c>
      <c r="AQ386">
        <f>AQ385+COUNTIF(전체당첨내역!$B386:$G386,42)</f>
        <v>55</v>
      </c>
      <c r="AR386">
        <f>AR385+COUNTIF(전체당첨내역!$B386:$G386,43)</f>
        <v>50</v>
      </c>
      <c r="AS386">
        <f>AS385+COUNTIF(전체당첨내역!$B386:$G386,44)</f>
        <v>48</v>
      </c>
      <c r="AT386">
        <f>AT385+COUNTIF(전체당첨내역!$B386:$G386,45)</f>
        <v>61</v>
      </c>
    </row>
    <row r="387" spans="1:46" ht="16.5" customHeight="1">
      <c r="A387">
        <v>386</v>
      </c>
      <c r="B387">
        <f>B386+COUNTIF(전체당첨내역!$B387:$G387,1)</f>
        <v>59</v>
      </c>
      <c r="C387">
        <f>C386+COUNTIF(전체당첨내역!$B387:$G387,2)</f>
        <v>53</v>
      </c>
      <c r="D387">
        <f>D386+COUNTIF(전체당첨내역!$B387:$G387,3)</f>
        <v>57</v>
      </c>
      <c r="E387">
        <f>E386+COUNTIF(전체당첨내역!$B387:$G387,4)</f>
        <v>55</v>
      </c>
      <c r="F387">
        <f>F386+COUNTIF(전체당첨내역!$B387:$G387,5)</f>
        <v>60</v>
      </c>
      <c r="G387">
        <f>G386+COUNTIF(전체당첨내역!$B387:$G387,6)</f>
        <v>45</v>
      </c>
      <c r="H387">
        <f>H386+COUNTIF(전체당첨내역!$B387:$G387,7)</f>
        <v>49</v>
      </c>
      <c r="I387">
        <f>I386+COUNTIF(전체당첨내역!$B387:$G387,8)</f>
        <v>49</v>
      </c>
      <c r="J387">
        <f>J386+COUNTIF(전체당첨내역!$B387:$G387,9)</f>
        <v>40</v>
      </c>
      <c r="K387">
        <f>K386+COUNTIF(전체당첨내역!$B387:$G387,10)</f>
        <v>51</v>
      </c>
      <c r="L387">
        <f>L386+COUNTIF(전체당첨내역!$B387:$G387,11)</f>
        <v>51</v>
      </c>
      <c r="M387">
        <f>M386+COUNTIF(전체당첨내역!$B387:$G387,12)</f>
        <v>46</v>
      </c>
      <c r="N387">
        <f>N386+COUNTIF(전체당첨내역!$B387:$G387,13)</f>
        <v>49</v>
      </c>
      <c r="O387">
        <f>O386+COUNTIF(전체당첨내역!$B387:$G387,14)</f>
        <v>58</v>
      </c>
      <c r="P387">
        <f>P386+COUNTIF(전체당첨내역!$B387:$G387,15)</f>
        <v>50</v>
      </c>
      <c r="Q387">
        <f>Q386+COUNTIF(전체당첨내역!$B387:$G387,16)</f>
        <v>50</v>
      </c>
      <c r="R387">
        <f>R386+COUNTIF(전체당첨내역!$B387:$G387,17)</f>
        <v>59</v>
      </c>
      <c r="S387">
        <f>S386+COUNTIF(전체당첨내역!$B387:$G387,18)</f>
        <v>56</v>
      </c>
      <c r="T387">
        <f>T386+COUNTIF(전체당첨내역!$B387:$G387,19)</f>
        <v>60</v>
      </c>
      <c r="U387">
        <f>U386+COUNTIF(전체당첨내역!$B387:$G387,20)</f>
        <v>56</v>
      </c>
      <c r="V387">
        <f>V386+COUNTIF(전체당첨내역!$B387:$G387,21)</f>
        <v>52</v>
      </c>
      <c r="W387">
        <f>W386+COUNTIF(전체당첨내역!$B387:$G387,22)</f>
        <v>38</v>
      </c>
      <c r="X387">
        <f>X386+COUNTIF(전체당첨내역!$B387:$G387,23)</f>
        <v>41</v>
      </c>
      <c r="Y387">
        <f>Y386+COUNTIF(전체당첨내역!$B387:$G387,24)</f>
        <v>52</v>
      </c>
      <c r="Z387">
        <f>Z386+COUNTIF(전체당첨내역!$B387:$G387,25)</f>
        <v>55</v>
      </c>
      <c r="AA387">
        <f>AA386+COUNTIF(전체당첨내역!$B387:$G387,26)</f>
        <v>50</v>
      </c>
      <c r="AB387">
        <f>AB386+COUNTIF(전체당첨내역!$B387:$G387,27)</f>
        <v>55</v>
      </c>
      <c r="AC387">
        <f>AC386+COUNTIF(전체당첨내역!$B387:$G387,28)</f>
        <v>39</v>
      </c>
      <c r="AD387">
        <f>AD386+COUNTIF(전체당첨내역!$B387:$G387,29)</f>
        <v>49</v>
      </c>
      <c r="AE387">
        <f>AE386+COUNTIF(전체당첨내역!$B387:$G387,30)</f>
        <v>46</v>
      </c>
      <c r="AF387">
        <f>AF386+COUNTIF(전체당첨내역!$B387:$G387,31)</f>
        <v>50</v>
      </c>
      <c r="AG387">
        <f>AG386+COUNTIF(전체당첨내역!$B387:$G387,32)</f>
        <v>47</v>
      </c>
      <c r="AH387">
        <f>AH386+COUNTIF(전체당첨내역!$B387:$G387,33)</f>
        <v>50</v>
      </c>
      <c r="AI387">
        <f>AI386+COUNTIF(전체당첨내역!$B387:$G387,34)</f>
        <v>57</v>
      </c>
      <c r="AJ387">
        <f>AJ386+COUNTIF(전체당첨내역!$B387:$G387,35)</f>
        <v>50</v>
      </c>
      <c r="AK387">
        <f>AK386+COUNTIF(전체당첨내역!$B387:$G387,36)</f>
        <v>59</v>
      </c>
      <c r="AL387">
        <f>AL386+COUNTIF(전체당첨내역!$B387:$G387,37)</f>
        <v>64</v>
      </c>
      <c r="AM387">
        <f>AM386+COUNTIF(전체당첨내역!$B387:$G387,38)</f>
        <v>42</v>
      </c>
      <c r="AN387">
        <f>AN386+COUNTIF(전체당첨내역!$B387:$G387,39)</f>
        <v>53</v>
      </c>
      <c r="AO387">
        <f>AO386+COUNTIF(전체당첨내역!$B387:$G387,40)</f>
        <v>58</v>
      </c>
      <c r="AP387">
        <f>AP386+COUNTIF(전체당첨내역!$B387:$G387,41)</f>
        <v>42</v>
      </c>
      <c r="AQ387">
        <f>AQ386+COUNTIF(전체당첨내역!$B387:$G387,42)</f>
        <v>55</v>
      </c>
      <c r="AR387">
        <f>AR386+COUNTIF(전체당첨내역!$B387:$G387,43)</f>
        <v>50</v>
      </c>
      <c r="AS387">
        <f>AS386+COUNTIF(전체당첨내역!$B387:$G387,44)</f>
        <v>48</v>
      </c>
      <c r="AT387">
        <f>AT386+COUNTIF(전체당첨내역!$B387:$G387,45)</f>
        <v>61</v>
      </c>
    </row>
    <row r="388" spans="1:46" ht="16.5" customHeight="1">
      <c r="A388">
        <v>387</v>
      </c>
      <c r="B388">
        <f>B387+COUNTIF(전체당첨내역!$B388:$G388,1)</f>
        <v>60</v>
      </c>
      <c r="C388">
        <f>C387+COUNTIF(전체당첨내역!$B388:$G388,2)</f>
        <v>53</v>
      </c>
      <c r="D388">
        <f>D387+COUNTIF(전체당첨내역!$B388:$G388,3)</f>
        <v>57</v>
      </c>
      <c r="E388">
        <f>E387+COUNTIF(전체당첨내역!$B388:$G388,4)</f>
        <v>55</v>
      </c>
      <c r="F388">
        <f>F387+COUNTIF(전체당첨내역!$B388:$G388,5)</f>
        <v>60</v>
      </c>
      <c r="G388">
        <f>G387+COUNTIF(전체당첨내역!$B388:$G388,6)</f>
        <v>45</v>
      </c>
      <c r="H388">
        <f>H387+COUNTIF(전체당첨내역!$B388:$G388,7)</f>
        <v>49</v>
      </c>
      <c r="I388">
        <f>I387+COUNTIF(전체당첨내역!$B388:$G388,8)</f>
        <v>49</v>
      </c>
      <c r="J388">
        <f>J387+COUNTIF(전체당첨내역!$B388:$G388,9)</f>
        <v>40</v>
      </c>
      <c r="K388">
        <f>K387+COUNTIF(전체당첨내역!$B388:$G388,10)</f>
        <v>51</v>
      </c>
      <c r="L388">
        <f>L387+COUNTIF(전체당첨내역!$B388:$G388,11)</f>
        <v>51</v>
      </c>
      <c r="M388">
        <f>M387+COUNTIF(전체당첨내역!$B388:$G388,12)</f>
        <v>46</v>
      </c>
      <c r="N388">
        <f>N387+COUNTIF(전체당첨내역!$B388:$G388,13)</f>
        <v>49</v>
      </c>
      <c r="O388">
        <f>O387+COUNTIF(전체당첨내역!$B388:$G388,14)</f>
        <v>58</v>
      </c>
      <c r="P388">
        <f>P387+COUNTIF(전체당첨내역!$B388:$G388,15)</f>
        <v>50</v>
      </c>
      <c r="Q388">
        <f>Q387+COUNTIF(전체당첨내역!$B388:$G388,16)</f>
        <v>50</v>
      </c>
      <c r="R388">
        <f>R387+COUNTIF(전체당첨내역!$B388:$G388,17)</f>
        <v>59</v>
      </c>
      <c r="S388">
        <f>S387+COUNTIF(전체당첨내역!$B388:$G388,18)</f>
        <v>56</v>
      </c>
      <c r="T388">
        <f>T387+COUNTIF(전체당첨내역!$B388:$G388,19)</f>
        <v>60</v>
      </c>
      <c r="U388">
        <f>U387+COUNTIF(전체당첨내역!$B388:$G388,20)</f>
        <v>56</v>
      </c>
      <c r="V388">
        <f>V387+COUNTIF(전체당첨내역!$B388:$G388,21)</f>
        <v>52</v>
      </c>
      <c r="W388">
        <f>W387+COUNTIF(전체당첨내역!$B388:$G388,22)</f>
        <v>38</v>
      </c>
      <c r="X388">
        <f>X387+COUNTIF(전체당첨내역!$B388:$G388,23)</f>
        <v>41</v>
      </c>
      <c r="Y388">
        <f>Y387+COUNTIF(전체당첨내역!$B388:$G388,24)</f>
        <v>52</v>
      </c>
      <c r="Z388">
        <f>Z387+COUNTIF(전체당첨내역!$B388:$G388,25)</f>
        <v>55</v>
      </c>
      <c r="AA388">
        <f>AA387+COUNTIF(전체당첨내역!$B388:$G388,26)</f>
        <v>51</v>
      </c>
      <c r="AB388">
        <f>AB387+COUNTIF(전체당첨내역!$B388:$G388,27)</f>
        <v>55</v>
      </c>
      <c r="AC388">
        <f>AC387+COUNTIF(전체당첨내역!$B388:$G388,28)</f>
        <v>39</v>
      </c>
      <c r="AD388">
        <f>AD387+COUNTIF(전체당첨내역!$B388:$G388,29)</f>
        <v>49</v>
      </c>
      <c r="AE388">
        <f>AE387+COUNTIF(전체당첨내역!$B388:$G388,30)</f>
        <v>46</v>
      </c>
      <c r="AF388">
        <f>AF387+COUNTIF(전체당첨내역!$B388:$G388,31)</f>
        <v>51</v>
      </c>
      <c r="AG388">
        <f>AG387+COUNTIF(전체당첨내역!$B388:$G388,32)</f>
        <v>47</v>
      </c>
      <c r="AH388">
        <f>AH387+COUNTIF(전체당첨내역!$B388:$G388,33)</f>
        <v>50</v>
      </c>
      <c r="AI388">
        <f>AI387+COUNTIF(전체당첨내역!$B388:$G388,34)</f>
        <v>58</v>
      </c>
      <c r="AJ388">
        <f>AJ387+COUNTIF(전체당첨내역!$B388:$G388,35)</f>
        <v>50</v>
      </c>
      <c r="AK388">
        <f>AK387+COUNTIF(전체당첨내역!$B388:$G388,36)</f>
        <v>59</v>
      </c>
      <c r="AL388">
        <f>AL387+COUNTIF(전체당첨내역!$B388:$G388,37)</f>
        <v>64</v>
      </c>
      <c r="AM388">
        <f>AM387+COUNTIF(전체당첨내역!$B388:$G388,38)</f>
        <v>42</v>
      </c>
      <c r="AN388">
        <f>AN387+COUNTIF(전체당첨내역!$B388:$G388,39)</f>
        <v>53</v>
      </c>
      <c r="AO388">
        <f>AO387+COUNTIF(전체당첨내역!$B388:$G388,40)</f>
        <v>59</v>
      </c>
      <c r="AP388">
        <f>AP387+COUNTIF(전체당첨내역!$B388:$G388,41)</f>
        <v>42</v>
      </c>
      <c r="AQ388">
        <f>AQ387+COUNTIF(전체당첨내역!$B388:$G388,42)</f>
        <v>55</v>
      </c>
      <c r="AR388">
        <f>AR387+COUNTIF(전체당첨내역!$B388:$G388,43)</f>
        <v>51</v>
      </c>
      <c r="AS388">
        <f>AS387+COUNTIF(전체당첨내역!$B388:$G388,44)</f>
        <v>48</v>
      </c>
      <c r="AT388">
        <f>AT387+COUNTIF(전체당첨내역!$B388:$G388,45)</f>
        <v>61</v>
      </c>
    </row>
    <row r="389" spans="1:46" ht="16.5" customHeight="1">
      <c r="A389">
        <v>388</v>
      </c>
      <c r="B389">
        <f>B388+COUNTIF(전체당첨내역!$B389:$G389,1)</f>
        <v>61</v>
      </c>
      <c r="C389">
        <f>C388+COUNTIF(전체당첨내역!$B389:$G389,2)</f>
        <v>53</v>
      </c>
      <c r="D389">
        <f>D388+COUNTIF(전체당첨내역!$B389:$G389,3)</f>
        <v>57</v>
      </c>
      <c r="E389">
        <f>E388+COUNTIF(전체당첨내역!$B389:$G389,4)</f>
        <v>55</v>
      </c>
      <c r="F389">
        <f>F388+COUNTIF(전체당첨내역!$B389:$G389,5)</f>
        <v>60</v>
      </c>
      <c r="G389">
        <f>G388+COUNTIF(전체당첨내역!$B389:$G389,6)</f>
        <v>45</v>
      </c>
      <c r="H389">
        <f>H388+COUNTIF(전체당첨내역!$B389:$G389,7)</f>
        <v>49</v>
      </c>
      <c r="I389">
        <f>I388+COUNTIF(전체당첨내역!$B389:$G389,8)</f>
        <v>50</v>
      </c>
      <c r="J389">
        <f>J388+COUNTIF(전체당첨내역!$B389:$G389,9)</f>
        <v>41</v>
      </c>
      <c r="K389">
        <f>K388+COUNTIF(전체당첨내역!$B389:$G389,10)</f>
        <v>51</v>
      </c>
      <c r="L389">
        <f>L388+COUNTIF(전체당첨내역!$B389:$G389,11)</f>
        <v>51</v>
      </c>
      <c r="M389">
        <f>M388+COUNTIF(전체당첨내역!$B389:$G389,12)</f>
        <v>46</v>
      </c>
      <c r="N389">
        <f>N388+COUNTIF(전체당첨내역!$B389:$G389,13)</f>
        <v>49</v>
      </c>
      <c r="O389">
        <f>O388+COUNTIF(전체당첨내역!$B389:$G389,14)</f>
        <v>58</v>
      </c>
      <c r="P389">
        <f>P388+COUNTIF(전체당첨내역!$B389:$G389,15)</f>
        <v>50</v>
      </c>
      <c r="Q389">
        <f>Q388+COUNTIF(전체당첨내역!$B389:$G389,16)</f>
        <v>50</v>
      </c>
      <c r="R389">
        <f>R388+COUNTIF(전체당첨내역!$B389:$G389,17)</f>
        <v>60</v>
      </c>
      <c r="S389">
        <f>S388+COUNTIF(전체당첨내역!$B389:$G389,18)</f>
        <v>56</v>
      </c>
      <c r="T389">
        <f>T388+COUNTIF(전체당첨내역!$B389:$G389,19)</f>
        <v>60</v>
      </c>
      <c r="U389">
        <f>U388+COUNTIF(전체당첨내역!$B389:$G389,20)</f>
        <v>56</v>
      </c>
      <c r="V389">
        <f>V388+COUNTIF(전체당첨내역!$B389:$G389,21)</f>
        <v>52</v>
      </c>
      <c r="W389">
        <f>W388+COUNTIF(전체당첨내역!$B389:$G389,22)</f>
        <v>38</v>
      </c>
      <c r="X389">
        <f>X388+COUNTIF(전체당첨내역!$B389:$G389,23)</f>
        <v>41</v>
      </c>
      <c r="Y389">
        <f>Y388+COUNTIF(전체당첨내역!$B389:$G389,24)</f>
        <v>52</v>
      </c>
      <c r="Z389">
        <f>Z388+COUNTIF(전체당첨내역!$B389:$G389,25)</f>
        <v>55</v>
      </c>
      <c r="AA389">
        <f>AA388+COUNTIF(전체당첨내역!$B389:$G389,26)</f>
        <v>51</v>
      </c>
      <c r="AB389">
        <f>AB388+COUNTIF(전체당첨내역!$B389:$G389,27)</f>
        <v>55</v>
      </c>
      <c r="AC389">
        <f>AC388+COUNTIF(전체당첨내역!$B389:$G389,28)</f>
        <v>39</v>
      </c>
      <c r="AD389">
        <f>AD388+COUNTIF(전체당첨내역!$B389:$G389,29)</f>
        <v>50</v>
      </c>
      <c r="AE389">
        <f>AE388+COUNTIF(전체당첨내역!$B389:$G389,30)</f>
        <v>46</v>
      </c>
      <c r="AF389">
        <f>AF388+COUNTIF(전체당첨내역!$B389:$G389,31)</f>
        <v>51</v>
      </c>
      <c r="AG389">
        <f>AG388+COUNTIF(전체당첨내역!$B389:$G389,32)</f>
        <v>48</v>
      </c>
      <c r="AH389">
        <f>AH388+COUNTIF(전체당첨내역!$B389:$G389,33)</f>
        <v>50</v>
      </c>
      <c r="AI389">
        <f>AI388+COUNTIF(전체당첨내역!$B389:$G389,34)</f>
        <v>58</v>
      </c>
      <c r="AJ389">
        <f>AJ388+COUNTIF(전체당첨내역!$B389:$G389,35)</f>
        <v>50</v>
      </c>
      <c r="AK389">
        <f>AK388+COUNTIF(전체당첨내역!$B389:$G389,36)</f>
        <v>59</v>
      </c>
      <c r="AL389">
        <f>AL388+COUNTIF(전체당첨내역!$B389:$G389,37)</f>
        <v>64</v>
      </c>
      <c r="AM389">
        <f>AM388+COUNTIF(전체당첨내역!$B389:$G389,38)</f>
        <v>42</v>
      </c>
      <c r="AN389">
        <f>AN388+COUNTIF(전체당첨내역!$B389:$G389,39)</f>
        <v>53</v>
      </c>
      <c r="AO389">
        <f>AO388+COUNTIF(전체당첨내역!$B389:$G389,40)</f>
        <v>59</v>
      </c>
      <c r="AP389">
        <f>AP388+COUNTIF(전체당첨내역!$B389:$G389,41)</f>
        <v>42</v>
      </c>
      <c r="AQ389">
        <f>AQ388+COUNTIF(전체당첨내역!$B389:$G389,42)</f>
        <v>55</v>
      </c>
      <c r="AR389">
        <f>AR388+COUNTIF(전체당첨내역!$B389:$G389,43)</f>
        <v>51</v>
      </c>
      <c r="AS389">
        <f>AS388+COUNTIF(전체당첨내역!$B389:$G389,44)</f>
        <v>48</v>
      </c>
      <c r="AT389">
        <f>AT388+COUNTIF(전체당첨내역!$B389:$G389,45)</f>
        <v>61</v>
      </c>
    </row>
    <row r="390" spans="1:46" ht="16.5" customHeight="1">
      <c r="A390">
        <v>389</v>
      </c>
      <c r="B390">
        <f>B389+COUNTIF(전체당첨내역!$B390:$G390,1)</f>
        <v>61</v>
      </c>
      <c r="C390">
        <f>C389+COUNTIF(전체당첨내역!$B390:$G390,2)</f>
        <v>53</v>
      </c>
      <c r="D390">
        <f>D389+COUNTIF(전체당첨내역!$B390:$G390,3)</f>
        <v>57</v>
      </c>
      <c r="E390">
        <f>E389+COUNTIF(전체당첨내역!$B390:$G390,4)</f>
        <v>55</v>
      </c>
      <c r="F390">
        <f>F389+COUNTIF(전체당첨내역!$B390:$G390,5)</f>
        <v>60</v>
      </c>
      <c r="G390">
        <f>G389+COUNTIF(전체당첨내역!$B390:$G390,6)</f>
        <v>45</v>
      </c>
      <c r="H390">
        <f>H389+COUNTIF(전체당첨내역!$B390:$G390,7)</f>
        <v>50</v>
      </c>
      <c r="I390">
        <f>I389+COUNTIF(전체당첨내역!$B390:$G390,8)</f>
        <v>50</v>
      </c>
      <c r="J390">
        <f>J389+COUNTIF(전체당첨내역!$B390:$G390,9)</f>
        <v>41</v>
      </c>
      <c r="K390">
        <f>K389+COUNTIF(전체당첨내역!$B390:$G390,10)</f>
        <v>51</v>
      </c>
      <c r="L390">
        <f>L389+COUNTIF(전체당첨내역!$B390:$G390,11)</f>
        <v>51</v>
      </c>
      <c r="M390">
        <f>M389+COUNTIF(전체당첨내역!$B390:$G390,12)</f>
        <v>46</v>
      </c>
      <c r="N390">
        <f>N389+COUNTIF(전체당첨내역!$B390:$G390,13)</f>
        <v>49</v>
      </c>
      <c r="O390">
        <f>O389+COUNTIF(전체당첨내역!$B390:$G390,14)</f>
        <v>58</v>
      </c>
      <c r="P390">
        <f>P389+COUNTIF(전체당첨내역!$B390:$G390,15)</f>
        <v>50</v>
      </c>
      <c r="Q390">
        <f>Q389+COUNTIF(전체당첨내역!$B390:$G390,16)</f>
        <v>51</v>
      </c>
      <c r="R390">
        <f>R389+COUNTIF(전체당첨내역!$B390:$G390,17)</f>
        <v>60</v>
      </c>
      <c r="S390">
        <f>S389+COUNTIF(전체당첨내역!$B390:$G390,18)</f>
        <v>57</v>
      </c>
      <c r="T390">
        <f>T389+COUNTIF(전체당첨내역!$B390:$G390,19)</f>
        <v>60</v>
      </c>
      <c r="U390">
        <f>U389+COUNTIF(전체당첨내역!$B390:$G390,20)</f>
        <v>57</v>
      </c>
      <c r="V390">
        <f>V389+COUNTIF(전체당첨내역!$B390:$G390,21)</f>
        <v>52</v>
      </c>
      <c r="W390">
        <f>W389+COUNTIF(전체당첨내역!$B390:$G390,22)</f>
        <v>38</v>
      </c>
      <c r="X390">
        <f>X389+COUNTIF(전체당첨내역!$B390:$G390,23)</f>
        <v>42</v>
      </c>
      <c r="Y390">
        <f>Y389+COUNTIF(전체당첨내역!$B390:$G390,24)</f>
        <v>52</v>
      </c>
      <c r="Z390">
        <f>Z389+COUNTIF(전체당첨내역!$B390:$G390,25)</f>
        <v>55</v>
      </c>
      <c r="AA390">
        <f>AA389+COUNTIF(전체당첨내역!$B390:$G390,26)</f>
        <v>52</v>
      </c>
      <c r="AB390">
        <f>AB389+COUNTIF(전체당첨내역!$B390:$G390,27)</f>
        <v>55</v>
      </c>
      <c r="AC390">
        <f>AC389+COUNTIF(전체당첨내역!$B390:$G390,28)</f>
        <v>39</v>
      </c>
      <c r="AD390">
        <f>AD389+COUNTIF(전체당첨내역!$B390:$G390,29)</f>
        <v>50</v>
      </c>
      <c r="AE390">
        <f>AE389+COUNTIF(전체당첨내역!$B390:$G390,30)</f>
        <v>46</v>
      </c>
      <c r="AF390">
        <f>AF389+COUNTIF(전체당첨내역!$B390:$G390,31)</f>
        <v>51</v>
      </c>
      <c r="AG390">
        <f>AG389+COUNTIF(전체당첨내역!$B390:$G390,32)</f>
        <v>48</v>
      </c>
      <c r="AH390">
        <f>AH389+COUNTIF(전체당첨내역!$B390:$G390,33)</f>
        <v>50</v>
      </c>
      <c r="AI390">
        <f>AI389+COUNTIF(전체당첨내역!$B390:$G390,34)</f>
        <v>58</v>
      </c>
      <c r="AJ390">
        <f>AJ389+COUNTIF(전체당첨내역!$B390:$G390,35)</f>
        <v>50</v>
      </c>
      <c r="AK390">
        <f>AK389+COUNTIF(전체당첨내역!$B390:$G390,36)</f>
        <v>59</v>
      </c>
      <c r="AL390">
        <f>AL389+COUNTIF(전체당첨내역!$B390:$G390,37)</f>
        <v>64</v>
      </c>
      <c r="AM390">
        <f>AM389+COUNTIF(전체당첨내역!$B390:$G390,38)</f>
        <v>42</v>
      </c>
      <c r="AN390">
        <f>AN389+COUNTIF(전체당첨내역!$B390:$G390,39)</f>
        <v>53</v>
      </c>
      <c r="AO390">
        <f>AO389+COUNTIF(전체당첨내역!$B390:$G390,40)</f>
        <v>59</v>
      </c>
      <c r="AP390">
        <f>AP389+COUNTIF(전체당첨내역!$B390:$G390,41)</f>
        <v>42</v>
      </c>
      <c r="AQ390">
        <f>AQ389+COUNTIF(전체당첨내역!$B390:$G390,42)</f>
        <v>55</v>
      </c>
      <c r="AR390">
        <f>AR389+COUNTIF(전체당첨내역!$B390:$G390,43)</f>
        <v>51</v>
      </c>
      <c r="AS390">
        <f>AS389+COUNTIF(전체당첨내역!$B390:$G390,44)</f>
        <v>48</v>
      </c>
      <c r="AT390">
        <f>AT389+COUNTIF(전체당첨내역!$B390:$G390,45)</f>
        <v>61</v>
      </c>
    </row>
    <row r="391" spans="1:46" ht="16.5" customHeight="1">
      <c r="A391">
        <v>390</v>
      </c>
      <c r="B391">
        <f>B390+COUNTIF(전체당첨내역!$B391:$G391,1)</f>
        <v>61</v>
      </c>
      <c r="C391">
        <f>C390+COUNTIF(전체당첨내역!$B391:$G391,2)</f>
        <v>53</v>
      </c>
      <c r="D391">
        <f>D390+COUNTIF(전체당첨내역!$B391:$G391,3)</f>
        <v>57</v>
      </c>
      <c r="E391">
        <f>E390+COUNTIF(전체당첨내역!$B391:$G391,4)</f>
        <v>55</v>
      </c>
      <c r="F391">
        <f>F390+COUNTIF(전체당첨내역!$B391:$G391,5)</f>
        <v>60</v>
      </c>
      <c r="G391">
        <f>G390+COUNTIF(전체당첨내역!$B391:$G391,6)</f>
        <v>45</v>
      </c>
      <c r="H391">
        <f>H390+COUNTIF(전체당첨내역!$B391:$G391,7)</f>
        <v>50</v>
      </c>
      <c r="I391">
        <f>I390+COUNTIF(전체당첨내역!$B391:$G391,8)</f>
        <v>50</v>
      </c>
      <c r="J391">
        <f>J390+COUNTIF(전체당첨내역!$B391:$G391,9)</f>
        <v>41</v>
      </c>
      <c r="K391">
        <f>K390+COUNTIF(전체당첨내역!$B391:$G391,10)</f>
        <v>51</v>
      </c>
      <c r="L391">
        <f>L390+COUNTIF(전체당첨내역!$B391:$G391,11)</f>
        <v>51</v>
      </c>
      <c r="M391">
        <f>M390+COUNTIF(전체당첨내역!$B391:$G391,12)</f>
        <v>46</v>
      </c>
      <c r="N391">
        <f>N390+COUNTIF(전체당첨내역!$B391:$G391,13)</f>
        <v>49</v>
      </c>
      <c r="O391">
        <f>O390+COUNTIF(전체당첨내역!$B391:$G391,14)</f>
        <v>58</v>
      </c>
      <c r="P391">
        <f>P390+COUNTIF(전체당첨내역!$B391:$G391,15)</f>
        <v>50</v>
      </c>
      <c r="Q391">
        <f>Q390+COUNTIF(전체당첨내역!$B391:$G391,16)</f>
        <v>52</v>
      </c>
      <c r="R391">
        <f>R390+COUNTIF(전체당첨내역!$B391:$G391,17)</f>
        <v>61</v>
      </c>
      <c r="S391">
        <f>S390+COUNTIF(전체당첨내역!$B391:$G391,18)</f>
        <v>57</v>
      </c>
      <c r="T391">
        <f>T390+COUNTIF(전체당첨내역!$B391:$G391,19)</f>
        <v>60</v>
      </c>
      <c r="U391">
        <f>U390+COUNTIF(전체당첨내역!$B391:$G391,20)</f>
        <v>57</v>
      </c>
      <c r="V391">
        <f>V390+COUNTIF(전체당첨내역!$B391:$G391,21)</f>
        <v>52</v>
      </c>
      <c r="W391">
        <f>W390+COUNTIF(전체당첨내역!$B391:$G391,22)</f>
        <v>38</v>
      </c>
      <c r="X391">
        <f>X390+COUNTIF(전체당첨내역!$B391:$G391,23)</f>
        <v>42</v>
      </c>
      <c r="Y391">
        <f>Y390+COUNTIF(전체당첨내역!$B391:$G391,24)</f>
        <v>52</v>
      </c>
      <c r="Z391">
        <f>Z390+COUNTIF(전체당첨내역!$B391:$G391,25)</f>
        <v>55</v>
      </c>
      <c r="AA391">
        <f>AA390+COUNTIF(전체당첨내역!$B391:$G391,26)</f>
        <v>52</v>
      </c>
      <c r="AB391">
        <f>AB390+COUNTIF(전체당첨내역!$B391:$G391,27)</f>
        <v>55</v>
      </c>
      <c r="AC391">
        <f>AC390+COUNTIF(전체당첨내역!$B391:$G391,28)</f>
        <v>40</v>
      </c>
      <c r="AD391">
        <f>AD390+COUNTIF(전체당첨내역!$B391:$G391,29)</f>
        <v>50</v>
      </c>
      <c r="AE391">
        <f>AE390+COUNTIF(전체당첨내역!$B391:$G391,30)</f>
        <v>46</v>
      </c>
      <c r="AF391">
        <f>AF390+COUNTIF(전체당첨내역!$B391:$G391,31)</f>
        <v>51</v>
      </c>
      <c r="AG391">
        <f>AG390+COUNTIF(전체당첨내역!$B391:$G391,32)</f>
        <v>48</v>
      </c>
      <c r="AH391">
        <f>AH390+COUNTIF(전체당첨내역!$B391:$G391,33)</f>
        <v>50</v>
      </c>
      <c r="AI391">
        <f>AI390+COUNTIF(전체당첨내역!$B391:$G391,34)</f>
        <v>58</v>
      </c>
      <c r="AJ391">
        <f>AJ390+COUNTIF(전체당첨내역!$B391:$G391,35)</f>
        <v>50</v>
      </c>
      <c r="AK391">
        <f>AK390+COUNTIF(전체당첨내역!$B391:$G391,36)</f>
        <v>59</v>
      </c>
      <c r="AL391">
        <f>AL390+COUNTIF(전체당첨내역!$B391:$G391,37)</f>
        <v>65</v>
      </c>
      <c r="AM391">
        <f>AM390+COUNTIF(전체당첨내역!$B391:$G391,38)</f>
        <v>42</v>
      </c>
      <c r="AN391">
        <f>AN390+COUNTIF(전체당첨내역!$B391:$G391,39)</f>
        <v>54</v>
      </c>
      <c r="AO391">
        <f>AO390+COUNTIF(전체당첨내역!$B391:$G391,40)</f>
        <v>60</v>
      </c>
      <c r="AP391">
        <f>AP390+COUNTIF(전체당첨내역!$B391:$G391,41)</f>
        <v>42</v>
      </c>
      <c r="AQ391">
        <f>AQ390+COUNTIF(전체당첨내역!$B391:$G391,42)</f>
        <v>55</v>
      </c>
      <c r="AR391">
        <f>AR390+COUNTIF(전체당첨내역!$B391:$G391,43)</f>
        <v>51</v>
      </c>
      <c r="AS391">
        <f>AS390+COUNTIF(전체당첨내역!$B391:$G391,44)</f>
        <v>48</v>
      </c>
      <c r="AT391">
        <f>AT390+COUNTIF(전체당첨내역!$B391:$G391,45)</f>
        <v>61</v>
      </c>
    </row>
    <row r="392" spans="1:46" ht="16.5" customHeight="1">
      <c r="A392">
        <v>391</v>
      </c>
      <c r="B392">
        <f>B391+COUNTIF(전체당첨내역!$B392:$G392,1)</f>
        <v>61</v>
      </c>
      <c r="C392">
        <f>C391+COUNTIF(전체당첨내역!$B392:$G392,2)</f>
        <v>53</v>
      </c>
      <c r="D392">
        <f>D391+COUNTIF(전체당첨내역!$B392:$G392,3)</f>
        <v>57</v>
      </c>
      <c r="E392">
        <f>E391+COUNTIF(전체당첨내역!$B392:$G392,4)</f>
        <v>55</v>
      </c>
      <c r="F392">
        <f>F391+COUNTIF(전체당첨내역!$B392:$G392,5)</f>
        <v>60</v>
      </c>
      <c r="G392">
        <f>G391+COUNTIF(전체당첨내역!$B392:$G392,6)</f>
        <v>45</v>
      </c>
      <c r="H392">
        <f>H391+COUNTIF(전체당첨내역!$B392:$G392,7)</f>
        <v>50</v>
      </c>
      <c r="I392">
        <f>I391+COUNTIF(전체당첨내역!$B392:$G392,8)</f>
        <v>50</v>
      </c>
      <c r="J392">
        <f>J391+COUNTIF(전체당첨내역!$B392:$G392,9)</f>
        <v>41</v>
      </c>
      <c r="K392">
        <f>K391+COUNTIF(전체당첨내역!$B392:$G392,10)</f>
        <v>52</v>
      </c>
      <c r="L392">
        <f>L391+COUNTIF(전체당첨내역!$B392:$G392,11)</f>
        <v>52</v>
      </c>
      <c r="M392">
        <f>M391+COUNTIF(전체당첨내역!$B392:$G392,12)</f>
        <v>46</v>
      </c>
      <c r="N392">
        <f>N391+COUNTIF(전체당첨내역!$B392:$G392,13)</f>
        <v>49</v>
      </c>
      <c r="O392">
        <f>O391+COUNTIF(전체당첨내역!$B392:$G392,14)</f>
        <v>58</v>
      </c>
      <c r="P392">
        <f>P391+COUNTIF(전체당첨내역!$B392:$G392,15)</f>
        <v>50</v>
      </c>
      <c r="Q392">
        <f>Q391+COUNTIF(전체당첨내역!$B392:$G392,16)</f>
        <v>52</v>
      </c>
      <c r="R392">
        <f>R391+COUNTIF(전체당첨내역!$B392:$G392,17)</f>
        <v>61</v>
      </c>
      <c r="S392">
        <f>S391+COUNTIF(전체당첨내역!$B392:$G392,18)</f>
        <v>58</v>
      </c>
      <c r="T392">
        <f>T391+COUNTIF(전체당첨내역!$B392:$G392,19)</f>
        <v>60</v>
      </c>
      <c r="U392">
        <f>U391+COUNTIF(전체당첨내역!$B392:$G392,20)</f>
        <v>57</v>
      </c>
      <c r="V392">
        <f>V391+COUNTIF(전체당첨내역!$B392:$G392,21)</f>
        <v>52</v>
      </c>
      <c r="W392">
        <f>W391+COUNTIF(전체당첨내역!$B392:$G392,22)</f>
        <v>39</v>
      </c>
      <c r="X392">
        <f>X391+COUNTIF(전체당첨내역!$B392:$G392,23)</f>
        <v>42</v>
      </c>
      <c r="Y392">
        <f>Y391+COUNTIF(전체당첨내역!$B392:$G392,24)</f>
        <v>52</v>
      </c>
      <c r="Z392">
        <f>Z391+COUNTIF(전체당첨내역!$B392:$G392,25)</f>
        <v>55</v>
      </c>
      <c r="AA392">
        <f>AA391+COUNTIF(전체당첨내역!$B392:$G392,26)</f>
        <v>52</v>
      </c>
      <c r="AB392">
        <f>AB391+COUNTIF(전체당첨내역!$B392:$G392,27)</f>
        <v>55</v>
      </c>
      <c r="AC392">
        <f>AC391+COUNTIF(전체당첨내역!$B392:$G392,28)</f>
        <v>41</v>
      </c>
      <c r="AD392">
        <f>AD391+COUNTIF(전체당첨내역!$B392:$G392,29)</f>
        <v>50</v>
      </c>
      <c r="AE392">
        <f>AE391+COUNTIF(전체당첨내역!$B392:$G392,30)</f>
        <v>46</v>
      </c>
      <c r="AF392">
        <f>AF391+COUNTIF(전체당첨내역!$B392:$G392,31)</f>
        <v>51</v>
      </c>
      <c r="AG392">
        <f>AG391+COUNTIF(전체당첨내역!$B392:$G392,32)</f>
        <v>48</v>
      </c>
      <c r="AH392">
        <f>AH391+COUNTIF(전체당첨내역!$B392:$G392,33)</f>
        <v>50</v>
      </c>
      <c r="AI392">
        <f>AI391+COUNTIF(전체당첨내역!$B392:$G392,34)</f>
        <v>58</v>
      </c>
      <c r="AJ392">
        <f>AJ391+COUNTIF(전체당첨내역!$B392:$G392,35)</f>
        <v>50</v>
      </c>
      <c r="AK392">
        <f>AK391+COUNTIF(전체당첨내역!$B392:$G392,36)</f>
        <v>59</v>
      </c>
      <c r="AL392">
        <f>AL391+COUNTIF(전체당첨내역!$B392:$G392,37)</f>
        <v>65</v>
      </c>
      <c r="AM392">
        <f>AM391+COUNTIF(전체당첨내역!$B392:$G392,38)</f>
        <v>42</v>
      </c>
      <c r="AN392">
        <f>AN391+COUNTIF(전체당첨내역!$B392:$G392,39)</f>
        <v>55</v>
      </c>
      <c r="AO392">
        <f>AO391+COUNTIF(전체당첨내역!$B392:$G392,40)</f>
        <v>60</v>
      </c>
      <c r="AP392">
        <f>AP391+COUNTIF(전체당첨내역!$B392:$G392,41)</f>
        <v>42</v>
      </c>
      <c r="AQ392">
        <f>AQ391+COUNTIF(전체당첨내역!$B392:$G392,42)</f>
        <v>55</v>
      </c>
      <c r="AR392">
        <f>AR391+COUNTIF(전체당첨내역!$B392:$G392,43)</f>
        <v>51</v>
      </c>
      <c r="AS392">
        <f>AS391+COUNTIF(전체당첨내역!$B392:$G392,44)</f>
        <v>48</v>
      </c>
      <c r="AT392">
        <f>AT391+COUNTIF(전체당첨내역!$B392:$G392,45)</f>
        <v>61</v>
      </c>
    </row>
    <row r="393" spans="1:46" ht="16.5" customHeight="1">
      <c r="A393">
        <v>392</v>
      </c>
      <c r="B393">
        <f>B392+COUNTIF(전체당첨내역!$B393:$G393,1)</f>
        <v>62</v>
      </c>
      <c r="C393">
        <f>C392+COUNTIF(전체당첨내역!$B393:$G393,2)</f>
        <v>53</v>
      </c>
      <c r="D393">
        <f>D392+COUNTIF(전체당첨내역!$B393:$G393,3)</f>
        <v>58</v>
      </c>
      <c r="E393">
        <f>E392+COUNTIF(전체당첨내역!$B393:$G393,4)</f>
        <v>55</v>
      </c>
      <c r="F393">
        <f>F392+COUNTIF(전체당첨내역!$B393:$G393,5)</f>
        <v>60</v>
      </c>
      <c r="G393">
        <f>G392+COUNTIF(전체당첨내역!$B393:$G393,6)</f>
        <v>45</v>
      </c>
      <c r="H393">
        <f>H392+COUNTIF(전체당첨내역!$B393:$G393,7)</f>
        <v>51</v>
      </c>
      <c r="I393">
        <f>I392+COUNTIF(전체당첨내역!$B393:$G393,8)</f>
        <v>51</v>
      </c>
      <c r="J393">
        <f>J392+COUNTIF(전체당첨내역!$B393:$G393,9)</f>
        <v>41</v>
      </c>
      <c r="K393">
        <f>K392+COUNTIF(전체당첨내역!$B393:$G393,10)</f>
        <v>52</v>
      </c>
      <c r="L393">
        <f>L392+COUNTIF(전체당첨내역!$B393:$G393,11)</f>
        <v>52</v>
      </c>
      <c r="M393">
        <f>M392+COUNTIF(전체당첨내역!$B393:$G393,12)</f>
        <v>46</v>
      </c>
      <c r="N393">
        <f>N392+COUNTIF(전체당첨내역!$B393:$G393,13)</f>
        <v>49</v>
      </c>
      <c r="O393">
        <f>O392+COUNTIF(전체당첨내역!$B393:$G393,14)</f>
        <v>58</v>
      </c>
      <c r="P393">
        <f>P392+COUNTIF(전체당첨내역!$B393:$G393,15)</f>
        <v>50</v>
      </c>
      <c r="Q393">
        <f>Q392+COUNTIF(전체당첨내역!$B393:$G393,16)</f>
        <v>52</v>
      </c>
      <c r="R393">
        <f>R392+COUNTIF(전체당첨내역!$B393:$G393,17)</f>
        <v>61</v>
      </c>
      <c r="S393">
        <f>S392+COUNTIF(전체당첨내역!$B393:$G393,18)</f>
        <v>58</v>
      </c>
      <c r="T393">
        <f>T392+COUNTIF(전체당첨내역!$B393:$G393,19)</f>
        <v>60</v>
      </c>
      <c r="U393">
        <f>U392+COUNTIF(전체당첨내역!$B393:$G393,20)</f>
        <v>57</v>
      </c>
      <c r="V393">
        <f>V392+COUNTIF(전체당첨내역!$B393:$G393,21)</f>
        <v>52</v>
      </c>
      <c r="W393">
        <f>W392+COUNTIF(전체당첨내역!$B393:$G393,22)</f>
        <v>39</v>
      </c>
      <c r="X393">
        <f>X392+COUNTIF(전체당첨내역!$B393:$G393,23)</f>
        <v>42</v>
      </c>
      <c r="Y393">
        <f>Y392+COUNTIF(전체당첨내역!$B393:$G393,24)</f>
        <v>53</v>
      </c>
      <c r="Z393">
        <f>Z392+COUNTIF(전체당첨내역!$B393:$G393,25)</f>
        <v>55</v>
      </c>
      <c r="AA393">
        <f>AA392+COUNTIF(전체당첨내역!$B393:$G393,26)</f>
        <v>52</v>
      </c>
      <c r="AB393">
        <f>AB392+COUNTIF(전체당첨내역!$B393:$G393,27)</f>
        <v>55</v>
      </c>
      <c r="AC393">
        <f>AC392+COUNTIF(전체당첨내역!$B393:$G393,28)</f>
        <v>41</v>
      </c>
      <c r="AD393">
        <f>AD392+COUNTIF(전체당첨내역!$B393:$G393,29)</f>
        <v>50</v>
      </c>
      <c r="AE393">
        <f>AE392+COUNTIF(전체당첨내역!$B393:$G393,30)</f>
        <v>46</v>
      </c>
      <c r="AF393">
        <f>AF392+COUNTIF(전체당첨내역!$B393:$G393,31)</f>
        <v>51</v>
      </c>
      <c r="AG393">
        <f>AG392+COUNTIF(전체당첨내역!$B393:$G393,32)</f>
        <v>48</v>
      </c>
      <c r="AH393">
        <f>AH392+COUNTIF(전체당첨내역!$B393:$G393,33)</f>
        <v>50</v>
      </c>
      <c r="AI393">
        <f>AI392+COUNTIF(전체당첨내역!$B393:$G393,34)</f>
        <v>58</v>
      </c>
      <c r="AJ393">
        <f>AJ392+COUNTIF(전체당첨내역!$B393:$G393,35)</f>
        <v>50</v>
      </c>
      <c r="AK393">
        <f>AK392+COUNTIF(전체당첨내역!$B393:$G393,36)</f>
        <v>59</v>
      </c>
      <c r="AL393">
        <f>AL392+COUNTIF(전체당첨내역!$B393:$G393,37)</f>
        <v>65</v>
      </c>
      <c r="AM393">
        <f>AM392+COUNTIF(전체당첨내역!$B393:$G393,38)</f>
        <v>42</v>
      </c>
      <c r="AN393">
        <f>AN392+COUNTIF(전체당첨내역!$B393:$G393,39)</f>
        <v>55</v>
      </c>
      <c r="AO393">
        <f>AO392+COUNTIF(전체당첨내역!$B393:$G393,40)</f>
        <v>60</v>
      </c>
      <c r="AP393">
        <f>AP392+COUNTIF(전체당첨내역!$B393:$G393,41)</f>
        <v>42</v>
      </c>
      <c r="AQ393">
        <f>AQ392+COUNTIF(전체당첨내역!$B393:$G393,42)</f>
        <v>56</v>
      </c>
      <c r="AR393">
        <f>AR392+COUNTIF(전체당첨내역!$B393:$G393,43)</f>
        <v>51</v>
      </c>
      <c r="AS393">
        <f>AS392+COUNTIF(전체당첨내역!$B393:$G393,44)</f>
        <v>48</v>
      </c>
      <c r="AT393">
        <f>AT392+COUNTIF(전체당첨내역!$B393:$G393,45)</f>
        <v>61</v>
      </c>
    </row>
    <row r="394" spans="1:46" ht="16.5" customHeight="1">
      <c r="A394">
        <v>393</v>
      </c>
      <c r="B394">
        <f>B393+COUNTIF(전체당첨내역!$B394:$G394,1)</f>
        <v>62</v>
      </c>
      <c r="C394">
        <f>C393+COUNTIF(전체당첨내역!$B394:$G394,2)</f>
        <v>53</v>
      </c>
      <c r="D394">
        <f>D393+COUNTIF(전체당첨내역!$B394:$G394,3)</f>
        <v>58</v>
      </c>
      <c r="E394">
        <f>E393+COUNTIF(전체당첨내역!$B394:$G394,4)</f>
        <v>55</v>
      </c>
      <c r="F394">
        <f>F393+COUNTIF(전체당첨내역!$B394:$G394,5)</f>
        <v>60</v>
      </c>
      <c r="G394">
        <f>G393+COUNTIF(전체당첨내역!$B394:$G394,6)</f>
        <v>45</v>
      </c>
      <c r="H394">
        <f>H393+COUNTIF(전체당첨내역!$B394:$G394,7)</f>
        <v>51</v>
      </c>
      <c r="I394">
        <f>I393+COUNTIF(전체당첨내역!$B394:$G394,8)</f>
        <v>51</v>
      </c>
      <c r="J394">
        <f>J393+COUNTIF(전체당첨내역!$B394:$G394,9)</f>
        <v>42</v>
      </c>
      <c r="K394">
        <f>K393+COUNTIF(전체당첨내역!$B394:$G394,10)</f>
        <v>52</v>
      </c>
      <c r="L394">
        <f>L393+COUNTIF(전체당첨내역!$B394:$G394,11)</f>
        <v>52</v>
      </c>
      <c r="M394">
        <f>M393+COUNTIF(전체당첨내역!$B394:$G394,12)</f>
        <v>46</v>
      </c>
      <c r="N394">
        <f>N393+COUNTIF(전체당첨내역!$B394:$G394,13)</f>
        <v>49</v>
      </c>
      <c r="O394">
        <f>O393+COUNTIF(전체당첨내역!$B394:$G394,14)</f>
        <v>58</v>
      </c>
      <c r="P394">
        <f>P393+COUNTIF(전체당첨내역!$B394:$G394,15)</f>
        <v>50</v>
      </c>
      <c r="Q394">
        <f>Q393+COUNTIF(전체당첨내역!$B394:$G394,16)</f>
        <v>53</v>
      </c>
      <c r="R394">
        <f>R393+COUNTIF(전체당첨내역!$B394:$G394,17)</f>
        <v>61</v>
      </c>
      <c r="S394">
        <f>S393+COUNTIF(전체당첨내역!$B394:$G394,18)</f>
        <v>58</v>
      </c>
      <c r="T394">
        <f>T393+COUNTIF(전체당첨내역!$B394:$G394,19)</f>
        <v>60</v>
      </c>
      <c r="U394">
        <f>U393+COUNTIF(전체당첨내역!$B394:$G394,20)</f>
        <v>57</v>
      </c>
      <c r="V394">
        <f>V393+COUNTIF(전체당첨내역!$B394:$G394,21)</f>
        <v>52</v>
      </c>
      <c r="W394">
        <f>W393+COUNTIF(전체당첨내역!$B394:$G394,22)</f>
        <v>39</v>
      </c>
      <c r="X394">
        <f>X393+COUNTIF(전체당첨내역!$B394:$G394,23)</f>
        <v>42</v>
      </c>
      <c r="Y394">
        <f>Y393+COUNTIF(전체당첨내역!$B394:$G394,24)</f>
        <v>53</v>
      </c>
      <c r="Z394">
        <f>Z393+COUNTIF(전체당첨내역!$B394:$G394,25)</f>
        <v>55</v>
      </c>
      <c r="AA394">
        <f>AA393+COUNTIF(전체당첨내역!$B394:$G394,26)</f>
        <v>52</v>
      </c>
      <c r="AB394">
        <f>AB393+COUNTIF(전체당첨내역!$B394:$G394,27)</f>
        <v>55</v>
      </c>
      <c r="AC394">
        <f>AC393+COUNTIF(전체당첨내역!$B394:$G394,28)</f>
        <v>42</v>
      </c>
      <c r="AD394">
        <f>AD393+COUNTIF(전체당첨내역!$B394:$G394,29)</f>
        <v>50</v>
      </c>
      <c r="AE394">
        <f>AE393+COUNTIF(전체당첨내역!$B394:$G394,30)</f>
        <v>46</v>
      </c>
      <c r="AF394">
        <f>AF393+COUNTIF(전체당첨내역!$B394:$G394,31)</f>
        <v>51</v>
      </c>
      <c r="AG394">
        <f>AG393+COUNTIF(전체당첨내역!$B394:$G394,32)</f>
        <v>48</v>
      </c>
      <c r="AH394">
        <f>AH393+COUNTIF(전체당첨내역!$B394:$G394,33)</f>
        <v>50</v>
      </c>
      <c r="AI394">
        <f>AI393+COUNTIF(전체당첨내역!$B394:$G394,34)</f>
        <v>58</v>
      </c>
      <c r="AJ394">
        <f>AJ393+COUNTIF(전체당첨내역!$B394:$G394,35)</f>
        <v>50</v>
      </c>
      <c r="AK394">
        <f>AK393+COUNTIF(전체당첨내역!$B394:$G394,36)</f>
        <v>59</v>
      </c>
      <c r="AL394">
        <f>AL393+COUNTIF(전체당첨내역!$B394:$G394,37)</f>
        <v>65</v>
      </c>
      <c r="AM394">
        <f>AM393+COUNTIF(전체당첨내역!$B394:$G394,38)</f>
        <v>42</v>
      </c>
      <c r="AN394">
        <f>AN393+COUNTIF(전체당첨내역!$B394:$G394,39)</f>
        <v>55</v>
      </c>
      <c r="AO394">
        <f>AO393+COUNTIF(전체당첨내역!$B394:$G394,40)</f>
        <v>61</v>
      </c>
      <c r="AP394">
        <f>AP393+COUNTIF(전체당첨내역!$B394:$G394,41)</f>
        <v>43</v>
      </c>
      <c r="AQ394">
        <f>AQ393+COUNTIF(전체당첨내역!$B394:$G394,42)</f>
        <v>56</v>
      </c>
      <c r="AR394">
        <f>AR393+COUNTIF(전체당첨내역!$B394:$G394,43)</f>
        <v>52</v>
      </c>
      <c r="AS394">
        <f>AS393+COUNTIF(전체당첨내역!$B394:$G394,44)</f>
        <v>48</v>
      </c>
      <c r="AT394">
        <f>AT393+COUNTIF(전체당첨내역!$B394:$G394,45)</f>
        <v>61</v>
      </c>
    </row>
    <row r="395" spans="1:46" ht="16.5" customHeight="1">
      <c r="A395">
        <v>394</v>
      </c>
      <c r="B395">
        <f>B394+COUNTIF(전체당첨내역!$B395:$G395,1)</f>
        <v>63</v>
      </c>
      <c r="C395">
        <f>C394+COUNTIF(전체당첨내역!$B395:$G395,2)</f>
        <v>53</v>
      </c>
      <c r="D395">
        <f>D394+COUNTIF(전체당첨내역!$B395:$G395,3)</f>
        <v>58</v>
      </c>
      <c r="E395">
        <f>E394+COUNTIF(전체당첨내역!$B395:$G395,4)</f>
        <v>55</v>
      </c>
      <c r="F395">
        <f>F394+COUNTIF(전체당첨내역!$B395:$G395,5)</f>
        <v>60</v>
      </c>
      <c r="G395">
        <f>G394+COUNTIF(전체당첨내역!$B395:$G395,6)</f>
        <v>45</v>
      </c>
      <c r="H395">
        <f>H394+COUNTIF(전체당첨내역!$B395:$G395,7)</f>
        <v>51</v>
      </c>
      <c r="I395">
        <f>I394+COUNTIF(전체당첨내역!$B395:$G395,8)</f>
        <v>51</v>
      </c>
      <c r="J395">
        <f>J394+COUNTIF(전체당첨내역!$B395:$G395,9)</f>
        <v>42</v>
      </c>
      <c r="K395">
        <f>K394+COUNTIF(전체당첨내역!$B395:$G395,10)</f>
        <v>52</v>
      </c>
      <c r="L395">
        <f>L394+COUNTIF(전체당첨내역!$B395:$G395,11)</f>
        <v>52</v>
      </c>
      <c r="M395">
        <f>M394+COUNTIF(전체당첨내역!$B395:$G395,12)</f>
        <v>46</v>
      </c>
      <c r="N395">
        <f>N394+COUNTIF(전체당첨내역!$B395:$G395,13)</f>
        <v>50</v>
      </c>
      <c r="O395">
        <f>O394+COUNTIF(전체당첨내역!$B395:$G395,14)</f>
        <v>58</v>
      </c>
      <c r="P395">
        <f>P394+COUNTIF(전체당첨내역!$B395:$G395,15)</f>
        <v>50</v>
      </c>
      <c r="Q395">
        <f>Q394+COUNTIF(전체당첨내역!$B395:$G395,16)</f>
        <v>53</v>
      </c>
      <c r="R395">
        <f>R394+COUNTIF(전체당첨내역!$B395:$G395,17)</f>
        <v>61</v>
      </c>
      <c r="S395">
        <f>S394+COUNTIF(전체당첨내역!$B395:$G395,18)</f>
        <v>58</v>
      </c>
      <c r="T395">
        <f>T394+COUNTIF(전체당첨내역!$B395:$G395,19)</f>
        <v>60</v>
      </c>
      <c r="U395">
        <f>U394+COUNTIF(전체당첨내역!$B395:$G395,20)</f>
        <v>58</v>
      </c>
      <c r="V395">
        <f>V394+COUNTIF(전체당첨내역!$B395:$G395,21)</f>
        <v>52</v>
      </c>
      <c r="W395">
        <f>W394+COUNTIF(전체당첨내역!$B395:$G395,22)</f>
        <v>40</v>
      </c>
      <c r="X395">
        <f>X394+COUNTIF(전체당첨내역!$B395:$G395,23)</f>
        <v>42</v>
      </c>
      <c r="Y395">
        <f>Y394+COUNTIF(전체당첨내역!$B395:$G395,24)</f>
        <v>53</v>
      </c>
      <c r="Z395">
        <f>Z394+COUNTIF(전체당첨내역!$B395:$G395,25)</f>
        <v>56</v>
      </c>
      <c r="AA395">
        <f>AA394+COUNTIF(전체당첨내역!$B395:$G395,26)</f>
        <v>52</v>
      </c>
      <c r="AB395">
        <f>AB394+COUNTIF(전체당첨내역!$B395:$G395,27)</f>
        <v>55</v>
      </c>
      <c r="AC395">
        <f>AC394+COUNTIF(전체당첨내역!$B395:$G395,28)</f>
        <v>43</v>
      </c>
      <c r="AD395">
        <f>AD394+COUNTIF(전체당첨내역!$B395:$G395,29)</f>
        <v>50</v>
      </c>
      <c r="AE395">
        <f>AE394+COUNTIF(전체당첨내역!$B395:$G395,30)</f>
        <v>46</v>
      </c>
      <c r="AF395">
        <f>AF394+COUNTIF(전체당첨내역!$B395:$G395,31)</f>
        <v>51</v>
      </c>
      <c r="AG395">
        <f>AG394+COUNTIF(전체당첨내역!$B395:$G395,32)</f>
        <v>48</v>
      </c>
      <c r="AH395">
        <f>AH394+COUNTIF(전체당첨내역!$B395:$G395,33)</f>
        <v>50</v>
      </c>
      <c r="AI395">
        <f>AI394+COUNTIF(전체당첨내역!$B395:$G395,34)</f>
        <v>58</v>
      </c>
      <c r="AJ395">
        <f>AJ394+COUNTIF(전체당첨내역!$B395:$G395,35)</f>
        <v>50</v>
      </c>
      <c r="AK395">
        <f>AK394+COUNTIF(전체당첨내역!$B395:$G395,36)</f>
        <v>59</v>
      </c>
      <c r="AL395">
        <f>AL394+COUNTIF(전체당첨내역!$B395:$G395,37)</f>
        <v>65</v>
      </c>
      <c r="AM395">
        <f>AM394+COUNTIF(전체당첨내역!$B395:$G395,38)</f>
        <v>42</v>
      </c>
      <c r="AN395">
        <f>AN394+COUNTIF(전체당첨내역!$B395:$G395,39)</f>
        <v>55</v>
      </c>
      <c r="AO395">
        <f>AO394+COUNTIF(전체당첨내역!$B395:$G395,40)</f>
        <v>61</v>
      </c>
      <c r="AP395">
        <f>AP394+COUNTIF(전체당첨내역!$B395:$G395,41)</f>
        <v>43</v>
      </c>
      <c r="AQ395">
        <f>AQ394+COUNTIF(전체당첨내역!$B395:$G395,42)</f>
        <v>56</v>
      </c>
      <c r="AR395">
        <f>AR394+COUNTIF(전체당첨내역!$B395:$G395,43)</f>
        <v>52</v>
      </c>
      <c r="AS395">
        <f>AS394+COUNTIF(전체당첨내역!$B395:$G395,44)</f>
        <v>48</v>
      </c>
      <c r="AT395">
        <f>AT394+COUNTIF(전체당첨내역!$B395:$G395,45)</f>
        <v>61</v>
      </c>
    </row>
    <row r="396" spans="1:46" ht="16.5" customHeight="1">
      <c r="A396">
        <v>395</v>
      </c>
      <c r="B396">
        <f>B395+COUNTIF(전체당첨내역!$B396:$G396,1)</f>
        <v>63</v>
      </c>
      <c r="C396">
        <f>C395+COUNTIF(전체당첨내역!$B396:$G396,2)</f>
        <v>53</v>
      </c>
      <c r="D396">
        <f>D395+COUNTIF(전체당첨내역!$B396:$G396,3)</f>
        <v>58</v>
      </c>
      <c r="E396">
        <f>E395+COUNTIF(전체당첨내역!$B396:$G396,4)</f>
        <v>55</v>
      </c>
      <c r="F396">
        <f>F395+COUNTIF(전체당첨내역!$B396:$G396,5)</f>
        <v>60</v>
      </c>
      <c r="G396">
        <f>G395+COUNTIF(전체당첨내역!$B396:$G396,6)</f>
        <v>45</v>
      </c>
      <c r="H396">
        <f>H395+COUNTIF(전체당첨내역!$B396:$G396,7)</f>
        <v>51</v>
      </c>
      <c r="I396">
        <f>I395+COUNTIF(전체당첨내역!$B396:$G396,8)</f>
        <v>51</v>
      </c>
      <c r="J396">
        <f>J395+COUNTIF(전체당첨내역!$B396:$G396,9)</f>
        <v>42</v>
      </c>
      <c r="K396">
        <f>K395+COUNTIF(전체당첨내역!$B396:$G396,10)</f>
        <v>52</v>
      </c>
      <c r="L396">
        <f>L395+COUNTIF(전체당첨내역!$B396:$G396,11)</f>
        <v>53</v>
      </c>
      <c r="M396">
        <f>M395+COUNTIF(전체당첨내역!$B396:$G396,12)</f>
        <v>46</v>
      </c>
      <c r="N396">
        <f>N395+COUNTIF(전체당첨내역!$B396:$G396,13)</f>
        <v>50</v>
      </c>
      <c r="O396">
        <f>O395+COUNTIF(전체당첨내역!$B396:$G396,14)</f>
        <v>58</v>
      </c>
      <c r="P396">
        <f>P395+COUNTIF(전체당첨내역!$B396:$G396,15)</f>
        <v>51</v>
      </c>
      <c r="Q396">
        <f>Q395+COUNTIF(전체당첨내역!$B396:$G396,16)</f>
        <v>53</v>
      </c>
      <c r="R396">
        <f>R395+COUNTIF(전체당첨내역!$B396:$G396,17)</f>
        <v>61</v>
      </c>
      <c r="S396">
        <f>S395+COUNTIF(전체당첨내역!$B396:$G396,18)</f>
        <v>58</v>
      </c>
      <c r="T396">
        <f>T395+COUNTIF(전체당첨내역!$B396:$G396,19)</f>
        <v>60</v>
      </c>
      <c r="U396">
        <f>U395+COUNTIF(전체당첨내역!$B396:$G396,20)</f>
        <v>59</v>
      </c>
      <c r="V396">
        <f>V395+COUNTIF(전체당첨내역!$B396:$G396,21)</f>
        <v>52</v>
      </c>
      <c r="W396">
        <f>W395+COUNTIF(전체당첨내역!$B396:$G396,22)</f>
        <v>40</v>
      </c>
      <c r="X396">
        <f>X395+COUNTIF(전체당첨내역!$B396:$G396,23)</f>
        <v>42</v>
      </c>
      <c r="Y396">
        <f>Y395+COUNTIF(전체당첨내역!$B396:$G396,24)</f>
        <v>53</v>
      </c>
      <c r="Z396">
        <f>Z395+COUNTIF(전체당첨내역!$B396:$G396,25)</f>
        <v>56</v>
      </c>
      <c r="AA396">
        <f>AA395+COUNTIF(전체당첨내역!$B396:$G396,26)</f>
        <v>53</v>
      </c>
      <c r="AB396">
        <f>AB395+COUNTIF(전체당첨내역!$B396:$G396,27)</f>
        <v>55</v>
      </c>
      <c r="AC396">
        <f>AC395+COUNTIF(전체당첨내역!$B396:$G396,28)</f>
        <v>43</v>
      </c>
      <c r="AD396">
        <f>AD395+COUNTIF(전체당첨내역!$B396:$G396,29)</f>
        <v>50</v>
      </c>
      <c r="AE396">
        <f>AE395+COUNTIF(전체당첨내역!$B396:$G396,30)</f>
        <v>46</v>
      </c>
      <c r="AF396">
        <f>AF395+COUNTIF(전체당첨내역!$B396:$G396,31)</f>
        <v>52</v>
      </c>
      <c r="AG396">
        <f>AG395+COUNTIF(전체당첨내역!$B396:$G396,32)</f>
        <v>48</v>
      </c>
      <c r="AH396">
        <f>AH395+COUNTIF(전체당첨내역!$B396:$G396,33)</f>
        <v>50</v>
      </c>
      <c r="AI396">
        <f>AI395+COUNTIF(전체당첨내역!$B396:$G396,34)</f>
        <v>58</v>
      </c>
      <c r="AJ396">
        <f>AJ395+COUNTIF(전체당첨내역!$B396:$G396,35)</f>
        <v>51</v>
      </c>
      <c r="AK396">
        <f>AK395+COUNTIF(전체당첨내역!$B396:$G396,36)</f>
        <v>59</v>
      </c>
      <c r="AL396">
        <f>AL395+COUNTIF(전체당첨내역!$B396:$G396,37)</f>
        <v>65</v>
      </c>
      <c r="AM396">
        <f>AM395+COUNTIF(전체당첨내역!$B396:$G396,38)</f>
        <v>42</v>
      </c>
      <c r="AN396">
        <f>AN395+COUNTIF(전체당첨내역!$B396:$G396,39)</f>
        <v>55</v>
      </c>
      <c r="AO396">
        <f>AO395+COUNTIF(전체당첨내역!$B396:$G396,40)</f>
        <v>61</v>
      </c>
      <c r="AP396">
        <f>AP395+COUNTIF(전체당첨내역!$B396:$G396,41)</f>
        <v>43</v>
      </c>
      <c r="AQ396">
        <f>AQ395+COUNTIF(전체당첨내역!$B396:$G396,42)</f>
        <v>56</v>
      </c>
      <c r="AR396">
        <f>AR395+COUNTIF(전체당첨내역!$B396:$G396,43)</f>
        <v>52</v>
      </c>
      <c r="AS396">
        <f>AS395+COUNTIF(전체당첨내역!$B396:$G396,44)</f>
        <v>48</v>
      </c>
      <c r="AT396">
        <f>AT395+COUNTIF(전체당첨내역!$B396:$G396,45)</f>
        <v>61</v>
      </c>
    </row>
    <row r="397" spans="1:46" ht="16.5" customHeight="1">
      <c r="A397">
        <v>396</v>
      </c>
      <c r="B397">
        <f>B396+COUNTIF(전체당첨내역!$B397:$G397,1)</f>
        <v>63</v>
      </c>
      <c r="C397">
        <f>C396+COUNTIF(전체당첨내역!$B397:$G397,2)</f>
        <v>53</v>
      </c>
      <c r="D397">
        <f>D396+COUNTIF(전체당첨내역!$B397:$G397,3)</f>
        <v>58</v>
      </c>
      <c r="E397">
        <f>E396+COUNTIF(전체당첨내역!$B397:$G397,4)</f>
        <v>55</v>
      </c>
      <c r="F397">
        <f>F396+COUNTIF(전체당첨내역!$B397:$G397,5)</f>
        <v>60</v>
      </c>
      <c r="G397">
        <f>G396+COUNTIF(전체당첨내역!$B397:$G397,6)</f>
        <v>45</v>
      </c>
      <c r="H397">
        <f>H396+COUNTIF(전체당첨내역!$B397:$G397,7)</f>
        <v>51</v>
      </c>
      <c r="I397">
        <f>I396+COUNTIF(전체당첨내역!$B397:$G397,8)</f>
        <v>51</v>
      </c>
      <c r="J397">
        <f>J396+COUNTIF(전체당첨내역!$B397:$G397,9)</f>
        <v>42</v>
      </c>
      <c r="K397">
        <f>K396+COUNTIF(전체당첨내역!$B397:$G397,10)</f>
        <v>52</v>
      </c>
      <c r="L397">
        <f>L396+COUNTIF(전체당첨내역!$B397:$G397,11)</f>
        <v>53</v>
      </c>
      <c r="M397">
        <f>M396+COUNTIF(전체당첨내역!$B397:$G397,12)</f>
        <v>46</v>
      </c>
      <c r="N397">
        <f>N396+COUNTIF(전체당첨내역!$B397:$G397,13)</f>
        <v>50</v>
      </c>
      <c r="O397">
        <f>O396+COUNTIF(전체당첨내역!$B397:$G397,14)</f>
        <v>58</v>
      </c>
      <c r="P397">
        <f>P396+COUNTIF(전체당첨내역!$B397:$G397,15)</f>
        <v>51</v>
      </c>
      <c r="Q397">
        <f>Q396+COUNTIF(전체당첨내역!$B397:$G397,16)</f>
        <v>53</v>
      </c>
      <c r="R397">
        <f>R396+COUNTIF(전체당첨내역!$B397:$G397,17)</f>
        <v>61</v>
      </c>
      <c r="S397">
        <f>S396+COUNTIF(전체당첨내역!$B397:$G397,18)</f>
        <v>59</v>
      </c>
      <c r="T397">
        <f>T396+COUNTIF(전체당첨내역!$B397:$G397,19)</f>
        <v>60</v>
      </c>
      <c r="U397">
        <f>U396+COUNTIF(전체당첨내역!$B397:$G397,20)</f>
        <v>60</v>
      </c>
      <c r="V397">
        <f>V396+COUNTIF(전체당첨내역!$B397:$G397,21)</f>
        <v>52</v>
      </c>
      <c r="W397">
        <f>W396+COUNTIF(전체당첨내역!$B397:$G397,22)</f>
        <v>40</v>
      </c>
      <c r="X397">
        <f>X396+COUNTIF(전체당첨내역!$B397:$G397,23)</f>
        <v>42</v>
      </c>
      <c r="Y397">
        <f>Y396+COUNTIF(전체당첨내역!$B397:$G397,24)</f>
        <v>53</v>
      </c>
      <c r="Z397">
        <f>Z396+COUNTIF(전체당첨내역!$B397:$G397,25)</f>
        <v>56</v>
      </c>
      <c r="AA397">
        <f>AA396+COUNTIF(전체당첨내역!$B397:$G397,26)</f>
        <v>53</v>
      </c>
      <c r="AB397">
        <f>AB396+COUNTIF(전체당첨내역!$B397:$G397,27)</f>
        <v>55</v>
      </c>
      <c r="AC397">
        <f>AC396+COUNTIF(전체당첨내역!$B397:$G397,28)</f>
        <v>43</v>
      </c>
      <c r="AD397">
        <f>AD396+COUNTIF(전체당첨내역!$B397:$G397,29)</f>
        <v>50</v>
      </c>
      <c r="AE397">
        <f>AE396+COUNTIF(전체당첨내역!$B397:$G397,30)</f>
        <v>46</v>
      </c>
      <c r="AF397">
        <f>AF396+COUNTIF(전체당첨내역!$B397:$G397,31)</f>
        <v>53</v>
      </c>
      <c r="AG397">
        <f>AG396+COUNTIF(전체당첨내역!$B397:$G397,32)</f>
        <v>48</v>
      </c>
      <c r="AH397">
        <f>AH396+COUNTIF(전체당첨내역!$B397:$G397,33)</f>
        <v>50</v>
      </c>
      <c r="AI397">
        <f>AI396+COUNTIF(전체당첨내역!$B397:$G397,34)</f>
        <v>59</v>
      </c>
      <c r="AJ397">
        <f>AJ396+COUNTIF(전체당첨내역!$B397:$G397,35)</f>
        <v>51</v>
      </c>
      <c r="AK397">
        <f>AK396+COUNTIF(전체당첨내역!$B397:$G397,36)</f>
        <v>59</v>
      </c>
      <c r="AL397">
        <f>AL396+COUNTIF(전체당첨내역!$B397:$G397,37)</f>
        <v>65</v>
      </c>
      <c r="AM397">
        <f>AM396+COUNTIF(전체당첨내역!$B397:$G397,38)</f>
        <v>42</v>
      </c>
      <c r="AN397">
        <f>AN396+COUNTIF(전체당첨내역!$B397:$G397,39)</f>
        <v>55</v>
      </c>
      <c r="AO397">
        <f>AO396+COUNTIF(전체당첨내역!$B397:$G397,40)</f>
        <v>62</v>
      </c>
      <c r="AP397">
        <f>AP396+COUNTIF(전체당첨내역!$B397:$G397,41)</f>
        <v>43</v>
      </c>
      <c r="AQ397">
        <f>AQ396+COUNTIF(전체당첨내역!$B397:$G397,42)</f>
        <v>56</v>
      </c>
      <c r="AR397">
        <f>AR396+COUNTIF(전체당첨내역!$B397:$G397,43)</f>
        <v>52</v>
      </c>
      <c r="AS397">
        <f>AS396+COUNTIF(전체당첨내역!$B397:$G397,44)</f>
        <v>48</v>
      </c>
      <c r="AT397">
        <f>AT396+COUNTIF(전체당첨내역!$B397:$G397,45)</f>
        <v>62</v>
      </c>
    </row>
    <row r="398" spans="1:46" ht="16.5" customHeight="1">
      <c r="A398">
        <v>397</v>
      </c>
      <c r="B398">
        <f>B397+COUNTIF(전체당첨내역!$B398:$G398,1)</f>
        <v>63</v>
      </c>
      <c r="C398">
        <f>C397+COUNTIF(전체당첨내역!$B398:$G398,2)</f>
        <v>53</v>
      </c>
      <c r="D398">
        <f>D397+COUNTIF(전체당첨내역!$B398:$G398,3)</f>
        <v>58</v>
      </c>
      <c r="E398">
        <f>E397+COUNTIF(전체당첨내역!$B398:$G398,4)</f>
        <v>55</v>
      </c>
      <c r="F398">
        <f>F397+COUNTIF(전체당첨내역!$B398:$G398,5)</f>
        <v>60</v>
      </c>
      <c r="G398">
        <f>G397+COUNTIF(전체당첨내역!$B398:$G398,6)</f>
        <v>45</v>
      </c>
      <c r="H398">
        <f>H397+COUNTIF(전체당첨내역!$B398:$G398,7)</f>
        <v>51</v>
      </c>
      <c r="I398">
        <f>I397+COUNTIF(전체당첨내역!$B398:$G398,8)</f>
        <v>51</v>
      </c>
      <c r="J398">
        <f>J397+COUNTIF(전체당첨내역!$B398:$G398,9)</f>
        <v>42</v>
      </c>
      <c r="K398">
        <f>K397+COUNTIF(전체당첨내역!$B398:$G398,10)</f>
        <v>52</v>
      </c>
      <c r="L398">
        <f>L397+COUNTIF(전체당첨내역!$B398:$G398,11)</f>
        <v>53</v>
      </c>
      <c r="M398">
        <f>M397+COUNTIF(전체당첨내역!$B398:$G398,12)</f>
        <v>47</v>
      </c>
      <c r="N398">
        <f>N397+COUNTIF(전체당첨내역!$B398:$G398,13)</f>
        <v>51</v>
      </c>
      <c r="O398">
        <f>O397+COUNTIF(전체당첨내역!$B398:$G398,14)</f>
        <v>58</v>
      </c>
      <c r="P398">
        <f>P397+COUNTIF(전체당첨내역!$B398:$G398,15)</f>
        <v>51</v>
      </c>
      <c r="Q398">
        <f>Q397+COUNTIF(전체당첨내역!$B398:$G398,16)</f>
        <v>53</v>
      </c>
      <c r="R398">
        <f>R397+COUNTIF(전체당첨내역!$B398:$G398,17)</f>
        <v>62</v>
      </c>
      <c r="S398">
        <f>S397+COUNTIF(전체당첨내역!$B398:$G398,18)</f>
        <v>59</v>
      </c>
      <c r="T398">
        <f>T397+COUNTIF(전체당첨내역!$B398:$G398,19)</f>
        <v>60</v>
      </c>
      <c r="U398">
        <f>U397+COUNTIF(전체당첨내역!$B398:$G398,20)</f>
        <v>60</v>
      </c>
      <c r="V398">
        <f>V397+COUNTIF(전체당첨내역!$B398:$G398,21)</f>
        <v>52</v>
      </c>
      <c r="W398">
        <f>W397+COUNTIF(전체당첨내역!$B398:$G398,22)</f>
        <v>41</v>
      </c>
      <c r="X398">
        <f>X397+COUNTIF(전체당첨내역!$B398:$G398,23)</f>
        <v>42</v>
      </c>
      <c r="Y398">
        <f>Y397+COUNTIF(전체당첨내역!$B398:$G398,24)</f>
        <v>53</v>
      </c>
      <c r="Z398">
        <f>Z397+COUNTIF(전체당첨내역!$B398:$G398,25)</f>
        <v>57</v>
      </c>
      <c r="AA398">
        <f>AA397+COUNTIF(전체당첨내역!$B398:$G398,26)</f>
        <v>53</v>
      </c>
      <c r="AB398">
        <f>AB397+COUNTIF(전체당첨내역!$B398:$G398,27)</f>
        <v>55</v>
      </c>
      <c r="AC398">
        <f>AC397+COUNTIF(전체당첨내역!$B398:$G398,28)</f>
        <v>43</v>
      </c>
      <c r="AD398">
        <f>AD397+COUNTIF(전체당첨내역!$B398:$G398,29)</f>
        <v>50</v>
      </c>
      <c r="AE398">
        <f>AE397+COUNTIF(전체당첨내역!$B398:$G398,30)</f>
        <v>46</v>
      </c>
      <c r="AF398">
        <f>AF397+COUNTIF(전체당첨내역!$B398:$G398,31)</f>
        <v>53</v>
      </c>
      <c r="AG398">
        <f>AG397+COUNTIF(전체당첨내역!$B398:$G398,32)</f>
        <v>48</v>
      </c>
      <c r="AH398">
        <f>AH397+COUNTIF(전체당첨내역!$B398:$G398,33)</f>
        <v>51</v>
      </c>
      <c r="AI398">
        <f>AI397+COUNTIF(전체당첨내역!$B398:$G398,34)</f>
        <v>59</v>
      </c>
      <c r="AJ398">
        <f>AJ397+COUNTIF(전체당첨내역!$B398:$G398,35)</f>
        <v>51</v>
      </c>
      <c r="AK398">
        <f>AK397+COUNTIF(전체당첨내역!$B398:$G398,36)</f>
        <v>59</v>
      </c>
      <c r="AL398">
        <f>AL397+COUNTIF(전체당첨내역!$B398:$G398,37)</f>
        <v>65</v>
      </c>
      <c r="AM398">
        <f>AM397+COUNTIF(전체당첨내역!$B398:$G398,38)</f>
        <v>42</v>
      </c>
      <c r="AN398">
        <f>AN397+COUNTIF(전체당첨내역!$B398:$G398,39)</f>
        <v>55</v>
      </c>
      <c r="AO398">
        <f>AO397+COUNTIF(전체당첨내역!$B398:$G398,40)</f>
        <v>62</v>
      </c>
      <c r="AP398">
        <f>AP397+COUNTIF(전체당첨내역!$B398:$G398,41)</f>
        <v>43</v>
      </c>
      <c r="AQ398">
        <f>AQ397+COUNTIF(전체당첨내역!$B398:$G398,42)</f>
        <v>56</v>
      </c>
      <c r="AR398">
        <f>AR397+COUNTIF(전체당첨내역!$B398:$G398,43)</f>
        <v>52</v>
      </c>
      <c r="AS398">
        <f>AS397+COUNTIF(전체당첨내역!$B398:$G398,44)</f>
        <v>48</v>
      </c>
      <c r="AT398">
        <f>AT397+COUNTIF(전체당첨내역!$B398:$G398,45)</f>
        <v>62</v>
      </c>
    </row>
    <row r="399" spans="1:46" ht="16.5" customHeight="1">
      <c r="A399">
        <v>398</v>
      </c>
      <c r="B399">
        <f>B398+COUNTIF(전체당첨내역!$B399:$G399,1)</f>
        <v>63</v>
      </c>
      <c r="C399">
        <f>C398+COUNTIF(전체당첨내역!$B399:$G399,2)</f>
        <v>53</v>
      </c>
      <c r="D399">
        <f>D398+COUNTIF(전체당첨내역!$B399:$G399,3)</f>
        <v>58</v>
      </c>
      <c r="E399">
        <f>E398+COUNTIF(전체당첨내역!$B399:$G399,4)</f>
        <v>55</v>
      </c>
      <c r="F399">
        <f>F398+COUNTIF(전체당첨내역!$B399:$G399,5)</f>
        <v>60</v>
      </c>
      <c r="G399">
        <f>G398+COUNTIF(전체당첨내역!$B399:$G399,6)</f>
        <v>45</v>
      </c>
      <c r="H399">
        <f>H398+COUNTIF(전체당첨내역!$B399:$G399,7)</f>
        <v>51</v>
      </c>
      <c r="I399">
        <f>I398+COUNTIF(전체당첨내역!$B399:$G399,8)</f>
        <v>51</v>
      </c>
      <c r="J399">
        <f>J398+COUNTIF(전체당첨내역!$B399:$G399,9)</f>
        <v>42</v>
      </c>
      <c r="K399">
        <f>K398+COUNTIF(전체당첨내역!$B399:$G399,10)</f>
        <v>53</v>
      </c>
      <c r="L399">
        <f>L398+COUNTIF(전체당첨내역!$B399:$G399,11)</f>
        <v>53</v>
      </c>
      <c r="M399">
        <f>M398+COUNTIF(전체당첨내역!$B399:$G399,12)</f>
        <v>47</v>
      </c>
      <c r="N399">
        <f>N398+COUNTIF(전체당첨내역!$B399:$G399,13)</f>
        <v>51</v>
      </c>
      <c r="O399">
        <f>O398+COUNTIF(전체당첨내역!$B399:$G399,14)</f>
        <v>58</v>
      </c>
      <c r="P399">
        <f>P398+COUNTIF(전체당첨내역!$B399:$G399,15)</f>
        <v>52</v>
      </c>
      <c r="Q399">
        <f>Q398+COUNTIF(전체당첨내역!$B399:$G399,16)</f>
        <v>53</v>
      </c>
      <c r="R399">
        <f>R398+COUNTIF(전체당첨내역!$B399:$G399,17)</f>
        <v>62</v>
      </c>
      <c r="S399">
        <f>S398+COUNTIF(전체당첨내역!$B399:$G399,18)</f>
        <v>59</v>
      </c>
      <c r="T399">
        <f>T398+COUNTIF(전체당첨내역!$B399:$G399,19)</f>
        <v>60</v>
      </c>
      <c r="U399">
        <f>U398+COUNTIF(전체당첨내역!$B399:$G399,20)</f>
        <v>61</v>
      </c>
      <c r="V399">
        <f>V398+COUNTIF(전체당첨내역!$B399:$G399,21)</f>
        <v>52</v>
      </c>
      <c r="W399">
        <f>W398+COUNTIF(전체당첨내역!$B399:$G399,22)</f>
        <v>41</v>
      </c>
      <c r="X399">
        <f>X398+COUNTIF(전체당첨내역!$B399:$G399,23)</f>
        <v>43</v>
      </c>
      <c r="Y399">
        <f>Y398+COUNTIF(전체당첨내역!$B399:$G399,24)</f>
        <v>53</v>
      </c>
      <c r="Z399">
        <f>Z398+COUNTIF(전체당첨내역!$B399:$G399,25)</f>
        <v>57</v>
      </c>
      <c r="AA399">
        <f>AA398+COUNTIF(전체당첨내역!$B399:$G399,26)</f>
        <v>53</v>
      </c>
      <c r="AB399">
        <f>AB398+COUNTIF(전체당첨내역!$B399:$G399,27)</f>
        <v>55</v>
      </c>
      <c r="AC399">
        <f>AC398+COUNTIF(전체당첨내역!$B399:$G399,28)</f>
        <v>43</v>
      </c>
      <c r="AD399">
        <f>AD398+COUNTIF(전체당첨내역!$B399:$G399,29)</f>
        <v>50</v>
      </c>
      <c r="AE399">
        <f>AE398+COUNTIF(전체당첨내역!$B399:$G399,30)</f>
        <v>46</v>
      </c>
      <c r="AF399">
        <f>AF398+COUNTIF(전체당첨내역!$B399:$G399,31)</f>
        <v>53</v>
      </c>
      <c r="AG399">
        <f>AG398+COUNTIF(전체당첨내역!$B399:$G399,32)</f>
        <v>48</v>
      </c>
      <c r="AH399">
        <f>AH398+COUNTIF(전체당첨내역!$B399:$G399,33)</f>
        <v>51</v>
      </c>
      <c r="AI399">
        <f>AI398+COUNTIF(전체당첨내역!$B399:$G399,34)</f>
        <v>59</v>
      </c>
      <c r="AJ399">
        <f>AJ398+COUNTIF(전체당첨내역!$B399:$G399,35)</f>
        <v>51</v>
      </c>
      <c r="AK399">
        <f>AK398+COUNTIF(전체당첨내역!$B399:$G399,36)</f>
        <v>59</v>
      </c>
      <c r="AL399">
        <f>AL398+COUNTIF(전체당첨내역!$B399:$G399,37)</f>
        <v>65</v>
      </c>
      <c r="AM399">
        <f>AM398+COUNTIF(전체당첨내역!$B399:$G399,38)</f>
        <v>42</v>
      </c>
      <c r="AN399">
        <f>AN398+COUNTIF(전체당첨내역!$B399:$G399,39)</f>
        <v>55</v>
      </c>
      <c r="AO399">
        <f>AO398+COUNTIF(전체당첨내역!$B399:$G399,40)</f>
        <v>62</v>
      </c>
      <c r="AP399">
        <f>AP398+COUNTIF(전체당첨내역!$B399:$G399,41)</f>
        <v>43</v>
      </c>
      <c r="AQ399">
        <f>AQ398+COUNTIF(전체당첨내역!$B399:$G399,42)</f>
        <v>57</v>
      </c>
      <c r="AR399">
        <f>AR398+COUNTIF(전체당첨내역!$B399:$G399,43)</f>
        <v>52</v>
      </c>
      <c r="AS399">
        <f>AS398+COUNTIF(전체당첨내역!$B399:$G399,44)</f>
        <v>49</v>
      </c>
      <c r="AT399">
        <f>AT398+COUNTIF(전체당첨내역!$B399:$G399,45)</f>
        <v>62</v>
      </c>
    </row>
    <row r="400" spans="1:46" ht="16.5" customHeight="1">
      <c r="A400">
        <v>399</v>
      </c>
      <c r="B400">
        <f>B399+COUNTIF(전체당첨내역!$B400:$G400,1)</f>
        <v>64</v>
      </c>
      <c r="C400">
        <f>C399+COUNTIF(전체당첨내역!$B400:$G400,2)</f>
        <v>54</v>
      </c>
      <c r="D400">
        <f>D399+COUNTIF(전체당첨내역!$B400:$G400,3)</f>
        <v>58</v>
      </c>
      <c r="E400">
        <f>E399+COUNTIF(전체당첨내역!$B400:$G400,4)</f>
        <v>55</v>
      </c>
      <c r="F400">
        <f>F399+COUNTIF(전체당첨내역!$B400:$G400,5)</f>
        <v>60</v>
      </c>
      <c r="G400">
        <f>G399+COUNTIF(전체당첨내역!$B400:$G400,6)</f>
        <v>45</v>
      </c>
      <c r="H400">
        <f>H399+COUNTIF(전체당첨내역!$B400:$G400,7)</f>
        <v>51</v>
      </c>
      <c r="I400">
        <f>I399+COUNTIF(전체당첨내역!$B400:$G400,8)</f>
        <v>51</v>
      </c>
      <c r="J400">
        <f>J399+COUNTIF(전체당첨내역!$B400:$G400,9)</f>
        <v>43</v>
      </c>
      <c r="K400">
        <f>K399+COUNTIF(전체당첨내역!$B400:$G400,10)</f>
        <v>53</v>
      </c>
      <c r="L400">
        <f>L399+COUNTIF(전체당첨내역!$B400:$G400,11)</f>
        <v>53</v>
      </c>
      <c r="M400">
        <f>M399+COUNTIF(전체당첨내역!$B400:$G400,12)</f>
        <v>47</v>
      </c>
      <c r="N400">
        <f>N399+COUNTIF(전체당첨내역!$B400:$G400,13)</f>
        <v>51</v>
      </c>
      <c r="O400">
        <f>O399+COUNTIF(전체당첨내역!$B400:$G400,14)</f>
        <v>58</v>
      </c>
      <c r="P400">
        <f>P399+COUNTIF(전체당첨내역!$B400:$G400,15)</f>
        <v>52</v>
      </c>
      <c r="Q400">
        <f>Q399+COUNTIF(전체당첨내역!$B400:$G400,16)</f>
        <v>53</v>
      </c>
      <c r="R400">
        <f>R399+COUNTIF(전체당첨내역!$B400:$G400,17)</f>
        <v>63</v>
      </c>
      <c r="S400">
        <f>S399+COUNTIF(전체당첨내역!$B400:$G400,18)</f>
        <v>59</v>
      </c>
      <c r="T400">
        <f>T399+COUNTIF(전체당첨내역!$B400:$G400,19)</f>
        <v>61</v>
      </c>
      <c r="U400">
        <f>U399+COUNTIF(전체당첨내역!$B400:$G400,20)</f>
        <v>61</v>
      </c>
      <c r="V400">
        <f>V399+COUNTIF(전체당첨내역!$B400:$G400,21)</f>
        <v>52</v>
      </c>
      <c r="W400">
        <f>W399+COUNTIF(전체당첨내역!$B400:$G400,22)</f>
        <v>41</v>
      </c>
      <c r="X400">
        <f>X399+COUNTIF(전체당첨내역!$B400:$G400,23)</f>
        <v>43</v>
      </c>
      <c r="Y400">
        <f>Y399+COUNTIF(전체당첨내역!$B400:$G400,24)</f>
        <v>53</v>
      </c>
      <c r="Z400">
        <f>Z399+COUNTIF(전체당첨내역!$B400:$G400,25)</f>
        <v>57</v>
      </c>
      <c r="AA400">
        <f>AA399+COUNTIF(전체당첨내역!$B400:$G400,26)</f>
        <v>53</v>
      </c>
      <c r="AB400">
        <f>AB399+COUNTIF(전체당첨내역!$B400:$G400,27)</f>
        <v>55</v>
      </c>
      <c r="AC400">
        <f>AC399+COUNTIF(전체당첨내역!$B400:$G400,28)</f>
        <v>43</v>
      </c>
      <c r="AD400">
        <f>AD399+COUNTIF(전체당첨내역!$B400:$G400,29)</f>
        <v>50</v>
      </c>
      <c r="AE400">
        <f>AE399+COUNTIF(전체당첨내역!$B400:$G400,30)</f>
        <v>46</v>
      </c>
      <c r="AF400">
        <f>AF399+COUNTIF(전체당첨내역!$B400:$G400,31)</f>
        <v>53</v>
      </c>
      <c r="AG400">
        <f>AG399+COUNTIF(전체당첨내역!$B400:$G400,32)</f>
        <v>48</v>
      </c>
      <c r="AH400">
        <f>AH399+COUNTIF(전체당첨내역!$B400:$G400,33)</f>
        <v>51</v>
      </c>
      <c r="AI400">
        <f>AI399+COUNTIF(전체당첨내역!$B400:$G400,34)</f>
        <v>59</v>
      </c>
      <c r="AJ400">
        <f>AJ399+COUNTIF(전체당첨내역!$B400:$G400,35)</f>
        <v>51</v>
      </c>
      <c r="AK400">
        <f>AK399+COUNTIF(전체당첨내역!$B400:$G400,36)</f>
        <v>59</v>
      </c>
      <c r="AL400">
        <f>AL399+COUNTIF(전체당첨내역!$B400:$G400,37)</f>
        <v>65</v>
      </c>
      <c r="AM400">
        <f>AM399+COUNTIF(전체당첨내역!$B400:$G400,38)</f>
        <v>42</v>
      </c>
      <c r="AN400">
        <f>AN399+COUNTIF(전체당첨내역!$B400:$G400,39)</f>
        <v>55</v>
      </c>
      <c r="AO400">
        <f>AO399+COUNTIF(전체당첨내역!$B400:$G400,40)</f>
        <v>62</v>
      </c>
      <c r="AP400">
        <f>AP399+COUNTIF(전체당첨내역!$B400:$G400,41)</f>
        <v>43</v>
      </c>
      <c r="AQ400">
        <f>AQ399+COUNTIF(전체당첨내역!$B400:$G400,42)</f>
        <v>58</v>
      </c>
      <c r="AR400">
        <f>AR399+COUNTIF(전체당첨내역!$B400:$G400,43)</f>
        <v>52</v>
      </c>
      <c r="AS400">
        <f>AS399+COUNTIF(전체당첨내역!$B400:$G400,44)</f>
        <v>49</v>
      </c>
      <c r="AT400">
        <f>AT399+COUNTIF(전체당첨내역!$B400:$G400,45)</f>
        <v>62</v>
      </c>
    </row>
    <row r="401" spans="1:46" ht="16.5" customHeight="1">
      <c r="A401">
        <v>400</v>
      </c>
      <c r="B401">
        <f>B400+COUNTIF(전체당첨내역!$B401:$G401,1)</f>
        <v>64</v>
      </c>
      <c r="C401">
        <f>C400+COUNTIF(전체당첨내역!$B401:$G401,2)</f>
        <v>54</v>
      </c>
      <c r="D401">
        <f>D400+COUNTIF(전체당첨내역!$B401:$G401,3)</f>
        <v>58</v>
      </c>
      <c r="E401">
        <f>E400+COUNTIF(전체당첨내역!$B401:$G401,4)</f>
        <v>55</v>
      </c>
      <c r="F401">
        <f>F400+COUNTIF(전체당첨내역!$B401:$G401,5)</f>
        <v>60</v>
      </c>
      <c r="G401">
        <f>G400+COUNTIF(전체당첨내역!$B401:$G401,6)</f>
        <v>45</v>
      </c>
      <c r="H401">
        <f>H400+COUNTIF(전체당첨내역!$B401:$G401,7)</f>
        <v>51</v>
      </c>
      <c r="I401">
        <f>I400+COUNTIF(전체당첨내역!$B401:$G401,8)</f>
        <v>51</v>
      </c>
      <c r="J401">
        <f>J400+COUNTIF(전체당첨내역!$B401:$G401,9)</f>
        <v>44</v>
      </c>
      <c r="K401">
        <f>K400+COUNTIF(전체당첨내역!$B401:$G401,10)</f>
        <v>53</v>
      </c>
      <c r="L401">
        <f>L400+COUNTIF(전체당첨내역!$B401:$G401,11)</f>
        <v>53</v>
      </c>
      <c r="M401">
        <f>M400+COUNTIF(전체당첨내역!$B401:$G401,12)</f>
        <v>47</v>
      </c>
      <c r="N401">
        <f>N400+COUNTIF(전체당첨내역!$B401:$G401,13)</f>
        <v>51</v>
      </c>
      <c r="O401">
        <f>O400+COUNTIF(전체당첨내역!$B401:$G401,14)</f>
        <v>58</v>
      </c>
      <c r="P401">
        <f>P400+COUNTIF(전체당첨내역!$B401:$G401,15)</f>
        <v>52</v>
      </c>
      <c r="Q401">
        <f>Q400+COUNTIF(전체당첨내역!$B401:$G401,16)</f>
        <v>53</v>
      </c>
      <c r="R401">
        <f>R400+COUNTIF(전체당첨내역!$B401:$G401,17)</f>
        <v>63</v>
      </c>
      <c r="S401">
        <f>S400+COUNTIF(전체당첨내역!$B401:$G401,18)</f>
        <v>59</v>
      </c>
      <c r="T401">
        <f>T400+COUNTIF(전체당첨내역!$B401:$G401,19)</f>
        <v>61</v>
      </c>
      <c r="U401">
        <f>U400+COUNTIF(전체당첨내역!$B401:$G401,20)</f>
        <v>61</v>
      </c>
      <c r="V401">
        <f>V400+COUNTIF(전체당첨내역!$B401:$G401,21)</f>
        <v>53</v>
      </c>
      <c r="W401">
        <f>W400+COUNTIF(전체당첨내역!$B401:$G401,22)</f>
        <v>41</v>
      </c>
      <c r="X401">
        <f>X400+COUNTIF(전체당첨내역!$B401:$G401,23)</f>
        <v>43</v>
      </c>
      <c r="Y401">
        <f>Y400+COUNTIF(전체당첨내역!$B401:$G401,24)</f>
        <v>53</v>
      </c>
      <c r="Z401">
        <f>Z400+COUNTIF(전체당첨내역!$B401:$G401,25)</f>
        <v>57</v>
      </c>
      <c r="AA401">
        <f>AA400+COUNTIF(전체당첨내역!$B401:$G401,26)</f>
        <v>53</v>
      </c>
      <c r="AB401">
        <f>AB400+COUNTIF(전체당첨내역!$B401:$G401,27)</f>
        <v>56</v>
      </c>
      <c r="AC401">
        <f>AC400+COUNTIF(전체당첨내역!$B401:$G401,28)</f>
        <v>43</v>
      </c>
      <c r="AD401">
        <f>AD400+COUNTIF(전체당첨내역!$B401:$G401,29)</f>
        <v>50</v>
      </c>
      <c r="AE401">
        <f>AE400+COUNTIF(전체당첨내역!$B401:$G401,30)</f>
        <v>46</v>
      </c>
      <c r="AF401">
        <f>AF400+COUNTIF(전체당첨내역!$B401:$G401,31)</f>
        <v>53</v>
      </c>
      <c r="AG401">
        <f>AG400+COUNTIF(전체당첨내역!$B401:$G401,32)</f>
        <v>48</v>
      </c>
      <c r="AH401">
        <f>AH400+COUNTIF(전체당첨내역!$B401:$G401,33)</f>
        <v>51</v>
      </c>
      <c r="AI401">
        <f>AI400+COUNTIF(전체당첨내역!$B401:$G401,34)</f>
        <v>60</v>
      </c>
      <c r="AJ401">
        <f>AJ400+COUNTIF(전체당첨내역!$B401:$G401,35)</f>
        <v>51</v>
      </c>
      <c r="AK401">
        <f>AK400+COUNTIF(전체당첨내역!$B401:$G401,36)</f>
        <v>59</v>
      </c>
      <c r="AL401">
        <f>AL400+COUNTIF(전체당첨내역!$B401:$G401,37)</f>
        <v>65</v>
      </c>
      <c r="AM401">
        <f>AM400+COUNTIF(전체당첨내역!$B401:$G401,38)</f>
        <v>42</v>
      </c>
      <c r="AN401">
        <f>AN400+COUNTIF(전체당첨내역!$B401:$G401,39)</f>
        <v>55</v>
      </c>
      <c r="AO401">
        <f>AO400+COUNTIF(전체당첨내역!$B401:$G401,40)</f>
        <v>62</v>
      </c>
      <c r="AP401">
        <f>AP400+COUNTIF(전체당첨내역!$B401:$G401,41)</f>
        <v>44</v>
      </c>
      <c r="AQ401">
        <f>AQ400+COUNTIF(전체당첨내역!$B401:$G401,42)</f>
        <v>58</v>
      </c>
      <c r="AR401">
        <f>AR400+COUNTIF(전체당첨내역!$B401:$G401,43)</f>
        <v>53</v>
      </c>
      <c r="AS401">
        <f>AS400+COUNTIF(전체당첨내역!$B401:$G401,44)</f>
        <v>49</v>
      </c>
      <c r="AT401">
        <f>AT400+COUNTIF(전체당첨내역!$B401:$G401,45)</f>
        <v>62</v>
      </c>
    </row>
    <row r="402" spans="1:46" ht="16.5" customHeight="1">
      <c r="A402">
        <v>401</v>
      </c>
      <c r="B402">
        <f>B401+COUNTIF(전체당첨내역!$B402:$G402,1)</f>
        <v>64</v>
      </c>
      <c r="C402">
        <f>C401+COUNTIF(전체당첨내역!$B402:$G402,2)</f>
        <v>54</v>
      </c>
      <c r="D402">
        <f>D401+COUNTIF(전체당첨내역!$B402:$G402,3)</f>
        <v>58</v>
      </c>
      <c r="E402">
        <f>E401+COUNTIF(전체당첨내역!$B402:$G402,4)</f>
        <v>55</v>
      </c>
      <c r="F402">
        <f>F401+COUNTIF(전체당첨내역!$B402:$G402,5)</f>
        <v>60</v>
      </c>
      <c r="G402">
        <f>G401+COUNTIF(전체당첨내역!$B402:$G402,6)</f>
        <v>46</v>
      </c>
      <c r="H402">
        <f>H401+COUNTIF(전체당첨내역!$B402:$G402,7)</f>
        <v>51</v>
      </c>
      <c r="I402">
        <f>I401+COUNTIF(전체당첨내역!$B402:$G402,8)</f>
        <v>51</v>
      </c>
      <c r="J402">
        <f>J401+COUNTIF(전체당첨내역!$B402:$G402,9)</f>
        <v>44</v>
      </c>
      <c r="K402">
        <f>K401+COUNTIF(전체당첨내역!$B402:$G402,10)</f>
        <v>53</v>
      </c>
      <c r="L402">
        <f>L401+COUNTIF(전체당첨내역!$B402:$G402,11)</f>
        <v>53</v>
      </c>
      <c r="M402">
        <f>M401+COUNTIF(전체당첨내역!$B402:$G402,12)</f>
        <v>48</v>
      </c>
      <c r="N402">
        <f>N401+COUNTIF(전체당첨내역!$B402:$G402,13)</f>
        <v>51</v>
      </c>
      <c r="O402">
        <f>O401+COUNTIF(전체당첨내역!$B402:$G402,14)</f>
        <v>58</v>
      </c>
      <c r="P402">
        <f>P401+COUNTIF(전체당첨내역!$B402:$G402,15)</f>
        <v>52</v>
      </c>
      <c r="Q402">
        <f>Q401+COUNTIF(전체당첨내역!$B402:$G402,16)</f>
        <v>53</v>
      </c>
      <c r="R402">
        <f>R401+COUNTIF(전체당첨내역!$B402:$G402,17)</f>
        <v>63</v>
      </c>
      <c r="S402">
        <f>S401+COUNTIF(전체당첨내역!$B402:$G402,18)</f>
        <v>60</v>
      </c>
      <c r="T402">
        <f>T401+COUNTIF(전체당첨내역!$B402:$G402,19)</f>
        <v>61</v>
      </c>
      <c r="U402">
        <f>U401+COUNTIF(전체당첨내역!$B402:$G402,20)</f>
        <v>61</v>
      </c>
      <c r="V402">
        <f>V401+COUNTIF(전체당첨내역!$B402:$G402,21)</f>
        <v>53</v>
      </c>
      <c r="W402">
        <f>W401+COUNTIF(전체당첨내역!$B402:$G402,22)</f>
        <v>41</v>
      </c>
      <c r="X402">
        <f>X401+COUNTIF(전체당첨내역!$B402:$G402,23)</f>
        <v>43</v>
      </c>
      <c r="Y402">
        <f>Y401+COUNTIF(전체당첨내역!$B402:$G402,24)</f>
        <v>53</v>
      </c>
      <c r="Z402">
        <f>Z401+COUNTIF(전체당첨내역!$B402:$G402,25)</f>
        <v>57</v>
      </c>
      <c r="AA402">
        <f>AA401+COUNTIF(전체당첨내역!$B402:$G402,26)</f>
        <v>53</v>
      </c>
      <c r="AB402">
        <f>AB401+COUNTIF(전체당첨내역!$B402:$G402,27)</f>
        <v>56</v>
      </c>
      <c r="AC402">
        <f>AC401+COUNTIF(전체당첨내역!$B402:$G402,28)</f>
        <v>43</v>
      </c>
      <c r="AD402">
        <f>AD401+COUNTIF(전체당첨내역!$B402:$G402,29)</f>
        <v>50</v>
      </c>
      <c r="AE402">
        <f>AE401+COUNTIF(전체당첨내역!$B402:$G402,30)</f>
        <v>46</v>
      </c>
      <c r="AF402">
        <f>AF401+COUNTIF(전체당첨내역!$B402:$G402,31)</f>
        <v>54</v>
      </c>
      <c r="AG402">
        <f>AG401+COUNTIF(전체당첨내역!$B402:$G402,32)</f>
        <v>48</v>
      </c>
      <c r="AH402">
        <f>AH401+COUNTIF(전체당첨내역!$B402:$G402,33)</f>
        <v>51</v>
      </c>
      <c r="AI402">
        <f>AI401+COUNTIF(전체당첨내역!$B402:$G402,34)</f>
        <v>60</v>
      </c>
      <c r="AJ402">
        <f>AJ401+COUNTIF(전체당첨내역!$B402:$G402,35)</f>
        <v>51</v>
      </c>
      <c r="AK402">
        <f>AK401+COUNTIF(전체당첨내역!$B402:$G402,36)</f>
        <v>59</v>
      </c>
      <c r="AL402">
        <f>AL401+COUNTIF(전체당첨내역!$B402:$G402,37)</f>
        <v>65</v>
      </c>
      <c r="AM402">
        <f>AM401+COUNTIF(전체당첨내역!$B402:$G402,38)</f>
        <v>43</v>
      </c>
      <c r="AN402">
        <f>AN401+COUNTIF(전체당첨내역!$B402:$G402,39)</f>
        <v>55</v>
      </c>
      <c r="AO402">
        <f>AO401+COUNTIF(전체당첨내역!$B402:$G402,40)</f>
        <v>62</v>
      </c>
      <c r="AP402">
        <f>AP401+COUNTIF(전체당첨내역!$B402:$G402,41)</f>
        <v>44</v>
      </c>
      <c r="AQ402">
        <f>AQ401+COUNTIF(전체당첨내역!$B402:$G402,42)</f>
        <v>58</v>
      </c>
      <c r="AR402">
        <f>AR401+COUNTIF(전체당첨내역!$B402:$G402,43)</f>
        <v>54</v>
      </c>
      <c r="AS402">
        <f>AS401+COUNTIF(전체당첨내역!$B402:$G402,44)</f>
        <v>49</v>
      </c>
      <c r="AT402">
        <f>AT401+COUNTIF(전체당첨내역!$B402:$G402,45)</f>
        <v>62</v>
      </c>
    </row>
    <row r="403" spans="1:46" ht="16.5" customHeight="1">
      <c r="A403">
        <v>402</v>
      </c>
      <c r="B403">
        <f>B402+COUNTIF(전체당첨내역!$B403:$G403,1)</f>
        <v>64</v>
      </c>
      <c r="C403">
        <f>C402+COUNTIF(전체당첨내역!$B403:$G403,2)</f>
        <v>54</v>
      </c>
      <c r="D403">
        <f>D402+COUNTIF(전체당첨내역!$B403:$G403,3)</f>
        <v>58</v>
      </c>
      <c r="E403">
        <f>E402+COUNTIF(전체당첨내역!$B403:$G403,4)</f>
        <v>55</v>
      </c>
      <c r="F403">
        <f>F402+COUNTIF(전체당첨내역!$B403:$G403,5)</f>
        <v>61</v>
      </c>
      <c r="G403">
        <f>G402+COUNTIF(전체당첨내역!$B403:$G403,6)</f>
        <v>46</v>
      </c>
      <c r="H403">
        <f>H402+COUNTIF(전체당첨내역!$B403:$G403,7)</f>
        <v>51</v>
      </c>
      <c r="I403">
        <f>I402+COUNTIF(전체당첨내역!$B403:$G403,8)</f>
        <v>51</v>
      </c>
      <c r="J403">
        <f>J402+COUNTIF(전체당첨내역!$B403:$G403,9)</f>
        <v>45</v>
      </c>
      <c r="K403">
        <f>K402+COUNTIF(전체당첨내역!$B403:$G403,10)</f>
        <v>53</v>
      </c>
      <c r="L403">
        <f>L402+COUNTIF(전체당첨내역!$B403:$G403,11)</f>
        <v>53</v>
      </c>
      <c r="M403">
        <f>M402+COUNTIF(전체당첨내역!$B403:$G403,12)</f>
        <v>48</v>
      </c>
      <c r="N403">
        <f>N402+COUNTIF(전체당첨내역!$B403:$G403,13)</f>
        <v>51</v>
      </c>
      <c r="O403">
        <f>O402+COUNTIF(전체당첨내역!$B403:$G403,14)</f>
        <v>58</v>
      </c>
      <c r="P403">
        <f>P402+COUNTIF(전체당첨내역!$B403:$G403,15)</f>
        <v>53</v>
      </c>
      <c r="Q403">
        <f>Q402+COUNTIF(전체당첨내역!$B403:$G403,16)</f>
        <v>53</v>
      </c>
      <c r="R403">
        <f>R402+COUNTIF(전체당첨내역!$B403:$G403,17)</f>
        <v>63</v>
      </c>
      <c r="S403">
        <f>S402+COUNTIF(전체당첨내역!$B403:$G403,18)</f>
        <v>60</v>
      </c>
      <c r="T403">
        <f>T402+COUNTIF(전체당첨내역!$B403:$G403,19)</f>
        <v>62</v>
      </c>
      <c r="U403">
        <f>U402+COUNTIF(전체당첨내역!$B403:$G403,20)</f>
        <v>61</v>
      </c>
      <c r="V403">
        <f>V402+COUNTIF(전체당첨내역!$B403:$G403,21)</f>
        <v>53</v>
      </c>
      <c r="W403">
        <f>W402+COUNTIF(전체당첨내역!$B403:$G403,22)</f>
        <v>42</v>
      </c>
      <c r="X403">
        <f>X402+COUNTIF(전체당첨내역!$B403:$G403,23)</f>
        <v>43</v>
      </c>
      <c r="Y403">
        <f>Y402+COUNTIF(전체당첨내역!$B403:$G403,24)</f>
        <v>53</v>
      </c>
      <c r="Z403">
        <f>Z402+COUNTIF(전체당첨내역!$B403:$G403,25)</f>
        <v>57</v>
      </c>
      <c r="AA403">
        <f>AA402+COUNTIF(전체당첨내역!$B403:$G403,26)</f>
        <v>53</v>
      </c>
      <c r="AB403">
        <f>AB402+COUNTIF(전체당첨내역!$B403:$G403,27)</f>
        <v>56</v>
      </c>
      <c r="AC403">
        <f>AC402+COUNTIF(전체당첨내역!$B403:$G403,28)</f>
        <v>43</v>
      </c>
      <c r="AD403">
        <f>AD402+COUNTIF(전체당첨내역!$B403:$G403,29)</f>
        <v>50</v>
      </c>
      <c r="AE403">
        <f>AE402+COUNTIF(전체당첨내역!$B403:$G403,30)</f>
        <v>46</v>
      </c>
      <c r="AF403">
        <f>AF402+COUNTIF(전체당첨내역!$B403:$G403,31)</f>
        <v>54</v>
      </c>
      <c r="AG403">
        <f>AG402+COUNTIF(전체당첨내역!$B403:$G403,32)</f>
        <v>48</v>
      </c>
      <c r="AH403">
        <f>AH402+COUNTIF(전체당첨내역!$B403:$G403,33)</f>
        <v>51</v>
      </c>
      <c r="AI403">
        <f>AI402+COUNTIF(전체당첨내역!$B403:$G403,34)</f>
        <v>60</v>
      </c>
      <c r="AJ403">
        <f>AJ402+COUNTIF(전체당첨내역!$B403:$G403,35)</f>
        <v>51</v>
      </c>
      <c r="AK403">
        <f>AK402+COUNTIF(전체당첨내역!$B403:$G403,36)</f>
        <v>60</v>
      </c>
      <c r="AL403">
        <f>AL402+COUNTIF(전체당첨내역!$B403:$G403,37)</f>
        <v>65</v>
      </c>
      <c r="AM403">
        <f>AM402+COUNTIF(전체당첨내역!$B403:$G403,38)</f>
        <v>43</v>
      </c>
      <c r="AN403">
        <f>AN402+COUNTIF(전체당첨내역!$B403:$G403,39)</f>
        <v>55</v>
      </c>
      <c r="AO403">
        <f>AO402+COUNTIF(전체당첨내역!$B403:$G403,40)</f>
        <v>62</v>
      </c>
      <c r="AP403">
        <f>AP402+COUNTIF(전체당첨내역!$B403:$G403,41)</f>
        <v>44</v>
      </c>
      <c r="AQ403">
        <f>AQ402+COUNTIF(전체당첨내역!$B403:$G403,42)</f>
        <v>58</v>
      </c>
      <c r="AR403">
        <f>AR402+COUNTIF(전체당첨내역!$B403:$G403,43)</f>
        <v>54</v>
      </c>
      <c r="AS403">
        <f>AS402+COUNTIF(전체당첨내역!$B403:$G403,44)</f>
        <v>49</v>
      </c>
      <c r="AT403">
        <f>AT402+COUNTIF(전체당첨내역!$B403:$G403,45)</f>
        <v>62</v>
      </c>
    </row>
    <row r="404" spans="1:46" ht="16.5" customHeight="1">
      <c r="A404">
        <v>403</v>
      </c>
      <c r="B404">
        <f>B403+COUNTIF(전체당첨내역!$B404:$G404,1)</f>
        <v>64</v>
      </c>
      <c r="C404">
        <f>C403+COUNTIF(전체당첨내역!$B404:$G404,2)</f>
        <v>54</v>
      </c>
      <c r="D404">
        <f>D403+COUNTIF(전체당첨내역!$B404:$G404,3)</f>
        <v>58</v>
      </c>
      <c r="E404">
        <f>E403+COUNTIF(전체당첨내역!$B404:$G404,4)</f>
        <v>55</v>
      </c>
      <c r="F404">
        <f>F403+COUNTIF(전체당첨내역!$B404:$G404,5)</f>
        <v>61</v>
      </c>
      <c r="G404">
        <f>G403+COUNTIF(전체당첨내역!$B404:$G404,6)</f>
        <v>46</v>
      </c>
      <c r="H404">
        <f>H403+COUNTIF(전체당첨내역!$B404:$G404,7)</f>
        <v>51</v>
      </c>
      <c r="I404">
        <f>I403+COUNTIF(전체당첨내역!$B404:$G404,8)</f>
        <v>51</v>
      </c>
      <c r="J404">
        <f>J403+COUNTIF(전체당첨내역!$B404:$G404,9)</f>
        <v>45</v>
      </c>
      <c r="K404">
        <f>K403+COUNTIF(전체당첨내역!$B404:$G404,10)</f>
        <v>54</v>
      </c>
      <c r="L404">
        <f>L403+COUNTIF(전체당첨내역!$B404:$G404,11)</f>
        <v>53</v>
      </c>
      <c r="M404">
        <f>M403+COUNTIF(전체당첨내역!$B404:$G404,12)</f>
        <v>48</v>
      </c>
      <c r="N404">
        <f>N403+COUNTIF(전체당첨내역!$B404:$G404,13)</f>
        <v>51</v>
      </c>
      <c r="O404">
        <f>O403+COUNTIF(전체당첨내역!$B404:$G404,14)</f>
        <v>59</v>
      </c>
      <c r="P404">
        <f>P403+COUNTIF(전체당첨내역!$B404:$G404,15)</f>
        <v>53</v>
      </c>
      <c r="Q404">
        <f>Q403+COUNTIF(전체당첨내역!$B404:$G404,16)</f>
        <v>53</v>
      </c>
      <c r="R404">
        <f>R403+COUNTIF(전체당첨내역!$B404:$G404,17)</f>
        <v>63</v>
      </c>
      <c r="S404">
        <f>S403+COUNTIF(전체당첨내역!$B404:$G404,18)</f>
        <v>60</v>
      </c>
      <c r="T404">
        <f>T403+COUNTIF(전체당첨내역!$B404:$G404,19)</f>
        <v>62</v>
      </c>
      <c r="U404">
        <f>U403+COUNTIF(전체당첨내역!$B404:$G404,20)</f>
        <v>61</v>
      </c>
      <c r="V404">
        <f>V403+COUNTIF(전체당첨내역!$B404:$G404,21)</f>
        <v>53</v>
      </c>
      <c r="W404">
        <f>W403+COUNTIF(전체당첨내역!$B404:$G404,22)</f>
        <v>43</v>
      </c>
      <c r="X404">
        <f>X403+COUNTIF(전체당첨내역!$B404:$G404,23)</f>
        <v>43</v>
      </c>
      <c r="Y404">
        <f>Y403+COUNTIF(전체당첨내역!$B404:$G404,24)</f>
        <v>54</v>
      </c>
      <c r="Z404">
        <f>Z403+COUNTIF(전체당첨내역!$B404:$G404,25)</f>
        <v>57</v>
      </c>
      <c r="AA404">
        <f>AA403+COUNTIF(전체당첨내역!$B404:$G404,26)</f>
        <v>53</v>
      </c>
      <c r="AB404">
        <f>AB403+COUNTIF(전체당첨내역!$B404:$G404,27)</f>
        <v>56</v>
      </c>
      <c r="AC404">
        <f>AC403+COUNTIF(전체당첨내역!$B404:$G404,28)</f>
        <v>44</v>
      </c>
      <c r="AD404">
        <f>AD403+COUNTIF(전체당첨내역!$B404:$G404,29)</f>
        <v>50</v>
      </c>
      <c r="AE404">
        <f>AE403+COUNTIF(전체당첨내역!$B404:$G404,30)</f>
        <v>46</v>
      </c>
      <c r="AF404">
        <f>AF403+COUNTIF(전체당첨내역!$B404:$G404,31)</f>
        <v>54</v>
      </c>
      <c r="AG404">
        <f>AG403+COUNTIF(전체당첨내역!$B404:$G404,32)</f>
        <v>48</v>
      </c>
      <c r="AH404">
        <f>AH403+COUNTIF(전체당첨내역!$B404:$G404,33)</f>
        <v>51</v>
      </c>
      <c r="AI404">
        <f>AI403+COUNTIF(전체당첨내역!$B404:$G404,34)</f>
        <v>60</v>
      </c>
      <c r="AJ404">
        <f>AJ403+COUNTIF(전체당첨내역!$B404:$G404,35)</f>
        <v>51</v>
      </c>
      <c r="AK404">
        <f>AK403+COUNTIF(전체당첨내역!$B404:$G404,36)</f>
        <v>60</v>
      </c>
      <c r="AL404">
        <f>AL403+COUNTIF(전체당첨내역!$B404:$G404,37)</f>
        <v>66</v>
      </c>
      <c r="AM404">
        <f>AM403+COUNTIF(전체당첨내역!$B404:$G404,38)</f>
        <v>43</v>
      </c>
      <c r="AN404">
        <f>AN403+COUNTIF(전체당첨내역!$B404:$G404,39)</f>
        <v>55</v>
      </c>
      <c r="AO404">
        <f>AO403+COUNTIF(전체당첨내역!$B404:$G404,40)</f>
        <v>62</v>
      </c>
      <c r="AP404">
        <f>AP403+COUNTIF(전체당첨내역!$B404:$G404,41)</f>
        <v>44</v>
      </c>
      <c r="AQ404">
        <f>AQ403+COUNTIF(전체당첨내역!$B404:$G404,42)</f>
        <v>58</v>
      </c>
      <c r="AR404">
        <f>AR403+COUNTIF(전체당첨내역!$B404:$G404,43)</f>
        <v>54</v>
      </c>
      <c r="AS404">
        <f>AS403+COUNTIF(전체당첨내역!$B404:$G404,44)</f>
        <v>49</v>
      </c>
      <c r="AT404">
        <f>AT403+COUNTIF(전체당첨내역!$B404:$G404,45)</f>
        <v>62</v>
      </c>
    </row>
    <row r="405" spans="1:46" ht="16.5" customHeight="1">
      <c r="A405">
        <v>404</v>
      </c>
      <c r="B405">
        <f>B404+COUNTIF(전체당첨내역!$B405:$G405,1)</f>
        <v>64</v>
      </c>
      <c r="C405">
        <f>C404+COUNTIF(전체당첨내역!$B405:$G405,2)</f>
        <v>54</v>
      </c>
      <c r="D405">
        <f>D404+COUNTIF(전체당첨내역!$B405:$G405,3)</f>
        <v>58</v>
      </c>
      <c r="E405">
        <f>E404+COUNTIF(전체당첨내역!$B405:$G405,4)</f>
        <v>55</v>
      </c>
      <c r="F405">
        <f>F404+COUNTIF(전체당첨내역!$B405:$G405,5)</f>
        <v>62</v>
      </c>
      <c r="G405">
        <f>G404+COUNTIF(전체당첨내역!$B405:$G405,6)</f>
        <v>46</v>
      </c>
      <c r="H405">
        <f>H404+COUNTIF(전체당첨내역!$B405:$G405,7)</f>
        <v>51</v>
      </c>
      <c r="I405">
        <f>I404+COUNTIF(전체당첨내역!$B405:$G405,8)</f>
        <v>51</v>
      </c>
      <c r="J405">
        <f>J404+COUNTIF(전체당첨내역!$B405:$G405,9)</f>
        <v>45</v>
      </c>
      <c r="K405">
        <f>K404+COUNTIF(전체당첨내역!$B405:$G405,10)</f>
        <v>54</v>
      </c>
      <c r="L405">
        <f>L404+COUNTIF(전체당첨내역!$B405:$G405,11)</f>
        <v>53</v>
      </c>
      <c r="M405">
        <f>M404+COUNTIF(전체당첨내역!$B405:$G405,12)</f>
        <v>48</v>
      </c>
      <c r="N405">
        <f>N404+COUNTIF(전체당첨내역!$B405:$G405,13)</f>
        <v>51</v>
      </c>
      <c r="O405">
        <f>O404+COUNTIF(전체당첨내역!$B405:$G405,14)</f>
        <v>59</v>
      </c>
      <c r="P405">
        <f>P404+COUNTIF(전체당첨내역!$B405:$G405,15)</f>
        <v>53</v>
      </c>
      <c r="Q405">
        <f>Q404+COUNTIF(전체당첨내역!$B405:$G405,16)</f>
        <v>53</v>
      </c>
      <c r="R405">
        <f>R404+COUNTIF(전체당첨내역!$B405:$G405,17)</f>
        <v>63</v>
      </c>
      <c r="S405">
        <f>S404+COUNTIF(전체당첨내역!$B405:$G405,18)</f>
        <v>60</v>
      </c>
      <c r="T405">
        <f>T404+COUNTIF(전체당첨내역!$B405:$G405,19)</f>
        <v>62</v>
      </c>
      <c r="U405">
        <f>U404+COUNTIF(전체당첨내역!$B405:$G405,20)</f>
        <v>62</v>
      </c>
      <c r="V405">
        <f>V404+COUNTIF(전체당첨내역!$B405:$G405,21)</f>
        <v>54</v>
      </c>
      <c r="W405">
        <f>W404+COUNTIF(전체당첨내역!$B405:$G405,22)</f>
        <v>43</v>
      </c>
      <c r="X405">
        <f>X404+COUNTIF(전체당첨내역!$B405:$G405,23)</f>
        <v>43</v>
      </c>
      <c r="Y405">
        <f>Y404+COUNTIF(전체당첨내역!$B405:$G405,24)</f>
        <v>55</v>
      </c>
      <c r="Z405">
        <f>Z404+COUNTIF(전체당첨내역!$B405:$G405,25)</f>
        <v>57</v>
      </c>
      <c r="AA405">
        <f>AA404+COUNTIF(전체당첨내역!$B405:$G405,26)</f>
        <v>53</v>
      </c>
      <c r="AB405">
        <f>AB404+COUNTIF(전체당첨내역!$B405:$G405,27)</f>
        <v>56</v>
      </c>
      <c r="AC405">
        <f>AC404+COUNTIF(전체당첨내역!$B405:$G405,28)</f>
        <v>44</v>
      </c>
      <c r="AD405">
        <f>AD404+COUNTIF(전체당첨내역!$B405:$G405,29)</f>
        <v>50</v>
      </c>
      <c r="AE405">
        <f>AE404+COUNTIF(전체당첨내역!$B405:$G405,30)</f>
        <v>46</v>
      </c>
      <c r="AF405">
        <f>AF404+COUNTIF(전체당첨내역!$B405:$G405,31)</f>
        <v>54</v>
      </c>
      <c r="AG405">
        <f>AG404+COUNTIF(전체당첨내역!$B405:$G405,32)</f>
        <v>48</v>
      </c>
      <c r="AH405">
        <f>AH404+COUNTIF(전체당첨내역!$B405:$G405,33)</f>
        <v>52</v>
      </c>
      <c r="AI405">
        <f>AI404+COUNTIF(전체당첨내역!$B405:$G405,34)</f>
        <v>60</v>
      </c>
      <c r="AJ405">
        <f>AJ404+COUNTIF(전체당첨내역!$B405:$G405,35)</f>
        <v>51</v>
      </c>
      <c r="AK405">
        <f>AK404+COUNTIF(전체당첨내역!$B405:$G405,36)</f>
        <v>60</v>
      </c>
      <c r="AL405">
        <f>AL404+COUNTIF(전체당첨내역!$B405:$G405,37)</f>
        <v>66</v>
      </c>
      <c r="AM405">
        <f>AM404+COUNTIF(전체당첨내역!$B405:$G405,38)</f>
        <v>43</v>
      </c>
      <c r="AN405">
        <f>AN404+COUNTIF(전체당첨내역!$B405:$G405,39)</f>
        <v>55</v>
      </c>
      <c r="AO405">
        <f>AO404+COUNTIF(전체당첨내역!$B405:$G405,40)</f>
        <v>63</v>
      </c>
      <c r="AP405">
        <f>AP404+COUNTIF(전체당첨내역!$B405:$G405,41)</f>
        <v>44</v>
      </c>
      <c r="AQ405">
        <f>AQ404+COUNTIF(전체당첨내역!$B405:$G405,42)</f>
        <v>58</v>
      </c>
      <c r="AR405">
        <f>AR404+COUNTIF(전체당첨내역!$B405:$G405,43)</f>
        <v>54</v>
      </c>
      <c r="AS405">
        <f>AS404+COUNTIF(전체당첨내역!$B405:$G405,44)</f>
        <v>49</v>
      </c>
      <c r="AT405">
        <f>AT404+COUNTIF(전체당첨내역!$B405:$G405,45)</f>
        <v>62</v>
      </c>
    </row>
    <row r="406" spans="1:46" ht="16.5" customHeight="1">
      <c r="A406">
        <v>405</v>
      </c>
      <c r="B406">
        <f>B405+COUNTIF(전체당첨내역!$B406:$G406,1)</f>
        <v>65</v>
      </c>
      <c r="C406">
        <f>C405+COUNTIF(전체당첨내역!$B406:$G406,2)</f>
        <v>55</v>
      </c>
      <c r="D406">
        <f>D405+COUNTIF(전체당첨내역!$B406:$G406,3)</f>
        <v>58</v>
      </c>
      <c r="E406">
        <f>E405+COUNTIF(전체당첨내역!$B406:$G406,4)</f>
        <v>55</v>
      </c>
      <c r="F406">
        <f>F405+COUNTIF(전체당첨내역!$B406:$G406,5)</f>
        <v>62</v>
      </c>
      <c r="G406">
        <f>G405+COUNTIF(전체당첨내역!$B406:$G406,6)</f>
        <v>46</v>
      </c>
      <c r="H406">
        <f>H405+COUNTIF(전체당첨내역!$B406:$G406,7)</f>
        <v>51</v>
      </c>
      <c r="I406">
        <f>I405+COUNTIF(전체당첨내역!$B406:$G406,8)</f>
        <v>51</v>
      </c>
      <c r="J406">
        <f>J405+COUNTIF(전체당첨내역!$B406:$G406,9)</f>
        <v>45</v>
      </c>
      <c r="K406">
        <f>K405+COUNTIF(전체당첨내역!$B406:$G406,10)</f>
        <v>55</v>
      </c>
      <c r="L406">
        <f>L405+COUNTIF(전체당첨내역!$B406:$G406,11)</f>
        <v>53</v>
      </c>
      <c r="M406">
        <f>M405+COUNTIF(전체당첨내역!$B406:$G406,12)</f>
        <v>48</v>
      </c>
      <c r="N406">
        <f>N405+COUNTIF(전체당첨내역!$B406:$G406,13)</f>
        <v>51</v>
      </c>
      <c r="O406">
        <f>O405+COUNTIF(전체당첨내역!$B406:$G406,14)</f>
        <v>59</v>
      </c>
      <c r="P406">
        <f>P405+COUNTIF(전체당첨내역!$B406:$G406,15)</f>
        <v>53</v>
      </c>
      <c r="Q406">
        <f>Q405+COUNTIF(전체당첨내역!$B406:$G406,16)</f>
        <v>53</v>
      </c>
      <c r="R406">
        <f>R405+COUNTIF(전체당첨내역!$B406:$G406,17)</f>
        <v>63</v>
      </c>
      <c r="S406">
        <f>S405+COUNTIF(전체당첨내역!$B406:$G406,18)</f>
        <v>60</v>
      </c>
      <c r="T406">
        <f>T405+COUNTIF(전체당첨내역!$B406:$G406,19)</f>
        <v>62</v>
      </c>
      <c r="U406">
        <f>U405+COUNTIF(전체당첨내역!$B406:$G406,20)</f>
        <v>62</v>
      </c>
      <c r="V406">
        <f>V405+COUNTIF(전체당첨내역!$B406:$G406,21)</f>
        <v>54</v>
      </c>
      <c r="W406">
        <f>W405+COUNTIF(전체당첨내역!$B406:$G406,22)</f>
        <v>43</v>
      </c>
      <c r="X406">
        <f>X405+COUNTIF(전체당첨내역!$B406:$G406,23)</f>
        <v>43</v>
      </c>
      <c r="Y406">
        <f>Y405+COUNTIF(전체당첨내역!$B406:$G406,24)</f>
        <v>55</v>
      </c>
      <c r="Z406">
        <f>Z405+COUNTIF(전체당첨내역!$B406:$G406,25)</f>
        <v>58</v>
      </c>
      <c r="AA406">
        <f>AA405+COUNTIF(전체당첨내역!$B406:$G406,26)</f>
        <v>54</v>
      </c>
      <c r="AB406">
        <f>AB405+COUNTIF(전체당첨내역!$B406:$G406,27)</f>
        <v>56</v>
      </c>
      <c r="AC406">
        <f>AC405+COUNTIF(전체당첨내역!$B406:$G406,28)</f>
        <v>44</v>
      </c>
      <c r="AD406">
        <f>AD405+COUNTIF(전체당첨내역!$B406:$G406,29)</f>
        <v>50</v>
      </c>
      <c r="AE406">
        <f>AE405+COUNTIF(전체당첨내역!$B406:$G406,30)</f>
        <v>46</v>
      </c>
      <c r="AF406">
        <f>AF405+COUNTIF(전체당첨내역!$B406:$G406,31)</f>
        <v>54</v>
      </c>
      <c r="AG406">
        <f>AG405+COUNTIF(전체당첨내역!$B406:$G406,32)</f>
        <v>48</v>
      </c>
      <c r="AH406">
        <f>AH405+COUNTIF(전체당첨내역!$B406:$G406,33)</f>
        <v>52</v>
      </c>
      <c r="AI406">
        <f>AI405+COUNTIF(전체당첨내역!$B406:$G406,34)</f>
        <v>60</v>
      </c>
      <c r="AJ406">
        <f>AJ405+COUNTIF(전체당첨내역!$B406:$G406,35)</f>
        <v>51</v>
      </c>
      <c r="AK406">
        <f>AK405+COUNTIF(전체당첨내역!$B406:$G406,36)</f>
        <v>60</v>
      </c>
      <c r="AL406">
        <f>AL405+COUNTIF(전체당첨내역!$B406:$G406,37)</f>
        <v>66</v>
      </c>
      <c r="AM406">
        <f>AM405+COUNTIF(전체당첨내역!$B406:$G406,38)</f>
        <v>43</v>
      </c>
      <c r="AN406">
        <f>AN405+COUNTIF(전체당첨내역!$B406:$G406,39)</f>
        <v>55</v>
      </c>
      <c r="AO406">
        <f>AO405+COUNTIF(전체당첨내역!$B406:$G406,40)</f>
        <v>63</v>
      </c>
      <c r="AP406">
        <f>AP405+COUNTIF(전체당첨내역!$B406:$G406,41)</f>
        <v>44</v>
      </c>
      <c r="AQ406">
        <f>AQ405+COUNTIF(전체당첨내역!$B406:$G406,42)</f>
        <v>58</v>
      </c>
      <c r="AR406">
        <f>AR405+COUNTIF(전체당첨내역!$B406:$G406,43)</f>
        <v>54</v>
      </c>
      <c r="AS406">
        <f>AS405+COUNTIF(전체당첨내역!$B406:$G406,44)</f>
        <v>50</v>
      </c>
      <c r="AT406">
        <f>AT405+COUNTIF(전체당첨내역!$B406:$G406,45)</f>
        <v>62</v>
      </c>
    </row>
    <row r="407" spans="1:46" ht="16.5" customHeight="1">
      <c r="A407">
        <v>406</v>
      </c>
      <c r="B407">
        <f>B406+COUNTIF(전체당첨내역!$B407:$G407,1)</f>
        <v>65</v>
      </c>
      <c r="C407">
        <f>C406+COUNTIF(전체당첨내역!$B407:$G407,2)</f>
        <v>55</v>
      </c>
      <c r="D407">
        <f>D406+COUNTIF(전체당첨내역!$B407:$G407,3)</f>
        <v>58</v>
      </c>
      <c r="E407">
        <f>E406+COUNTIF(전체당첨내역!$B407:$G407,4)</f>
        <v>55</v>
      </c>
      <c r="F407">
        <f>F406+COUNTIF(전체당첨내역!$B407:$G407,5)</f>
        <v>62</v>
      </c>
      <c r="G407">
        <f>G406+COUNTIF(전체당첨내역!$B407:$G407,6)</f>
        <v>46</v>
      </c>
      <c r="H407">
        <f>H406+COUNTIF(전체당첨내역!$B407:$G407,7)</f>
        <v>52</v>
      </c>
      <c r="I407">
        <f>I406+COUNTIF(전체당첨내역!$B407:$G407,8)</f>
        <v>51</v>
      </c>
      <c r="J407">
        <f>J406+COUNTIF(전체당첨내역!$B407:$G407,9)</f>
        <v>45</v>
      </c>
      <c r="K407">
        <f>K406+COUNTIF(전체당첨내역!$B407:$G407,10)</f>
        <v>55</v>
      </c>
      <c r="L407">
        <f>L406+COUNTIF(전체당첨내역!$B407:$G407,11)</f>
        <v>53</v>
      </c>
      <c r="M407">
        <f>M406+COUNTIF(전체당첨내역!$B407:$G407,12)</f>
        <v>49</v>
      </c>
      <c r="N407">
        <f>N406+COUNTIF(전체당첨내역!$B407:$G407,13)</f>
        <v>51</v>
      </c>
      <c r="O407">
        <f>O406+COUNTIF(전체당첨내역!$B407:$G407,14)</f>
        <v>59</v>
      </c>
      <c r="P407">
        <f>P406+COUNTIF(전체당첨내역!$B407:$G407,15)</f>
        <v>53</v>
      </c>
      <c r="Q407">
        <f>Q406+COUNTIF(전체당첨내역!$B407:$G407,16)</f>
        <v>53</v>
      </c>
      <c r="R407">
        <f>R406+COUNTIF(전체당첨내역!$B407:$G407,17)</f>
        <v>63</v>
      </c>
      <c r="S407">
        <f>S406+COUNTIF(전체당첨내역!$B407:$G407,18)</f>
        <v>60</v>
      </c>
      <c r="T407">
        <f>T406+COUNTIF(전체당첨내역!$B407:$G407,19)</f>
        <v>62</v>
      </c>
      <c r="U407">
        <f>U406+COUNTIF(전체당첨내역!$B407:$G407,20)</f>
        <v>62</v>
      </c>
      <c r="V407">
        <f>V406+COUNTIF(전체당첨내역!$B407:$G407,21)</f>
        <v>55</v>
      </c>
      <c r="W407">
        <f>W406+COUNTIF(전체당첨내역!$B407:$G407,22)</f>
        <v>43</v>
      </c>
      <c r="X407">
        <f>X406+COUNTIF(전체당첨내역!$B407:$G407,23)</f>
        <v>43</v>
      </c>
      <c r="Y407">
        <f>Y406+COUNTIF(전체당첨내역!$B407:$G407,24)</f>
        <v>56</v>
      </c>
      <c r="Z407">
        <f>Z406+COUNTIF(전체당첨내역!$B407:$G407,25)</f>
        <v>58</v>
      </c>
      <c r="AA407">
        <f>AA406+COUNTIF(전체당첨내역!$B407:$G407,26)</f>
        <v>54</v>
      </c>
      <c r="AB407">
        <f>AB406+COUNTIF(전체당첨내역!$B407:$G407,27)</f>
        <v>57</v>
      </c>
      <c r="AC407">
        <f>AC406+COUNTIF(전체당첨내역!$B407:$G407,28)</f>
        <v>44</v>
      </c>
      <c r="AD407">
        <f>AD406+COUNTIF(전체당첨내역!$B407:$G407,29)</f>
        <v>50</v>
      </c>
      <c r="AE407">
        <f>AE406+COUNTIF(전체당첨내역!$B407:$G407,30)</f>
        <v>46</v>
      </c>
      <c r="AF407">
        <f>AF406+COUNTIF(전체당첨내역!$B407:$G407,31)</f>
        <v>54</v>
      </c>
      <c r="AG407">
        <f>AG406+COUNTIF(전체당첨내역!$B407:$G407,32)</f>
        <v>48</v>
      </c>
      <c r="AH407">
        <f>AH406+COUNTIF(전체당첨내역!$B407:$G407,33)</f>
        <v>52</v>
      </c>
      <c r="AI407">
        <f>AI406+COUNTIF(전체당첨내역!$B407:$G407,34)</f>
        <v>60</v>
      </c>
      <c r="AJ407">
        <f>AJ406+COUNTIF(전체당첨내역!$B407:$G407,35)</f>
        <v>51</v>
      </c>
      <c r="AK407">
        <f>AK406+COUNTIF(전체당첨내역!$B407:$G407,36)</f>
        <v>61</v>
      </c>
      <c r="AL407">
        <f>AL406+COUNTIF(전체당첨내역!$B407:$G407,37)</f>
        <v>66</v>
      </c>
      <c r="AM407">
        <f>AM406+COUNTIF(전체당첨내역!$B407:$G407,38)</f>
        <v>43</v>
      </c>
      <c r="AN407">
        <f>AN406+COUNTIF(전체당첨내역!$B407:$G407,39)</f>
        <v>55</v>
      </c>
      <c r="AO407">
        <f>AO406+COUNTIF(전체당첨내역!$B407:$G407,40)</f>
        <v>63</v>
      </c>
      <c r="AP407">
        <f>AP406+COUNTIF(전체당첨내역!$B407:$G407,41)</f>
        <v>44</v>
      </c>
      <c r="AQ407">
        <f>AQ406+COUNTIF(전체당첨내역!$B407:$G407,42)</f>
        <v>58</v>
      </c>
      <c r="AR407">
        <f>AR406+COUNTIF(전체당첨내역!$B407:$G407,43)</f>
        <v>54</v>
      </c>
      <c r="AS407">
        <f>AS406+COUNTIF(전체당첨내역!$B407:$G407,44)</f>
        <v>50</v>
      </c>
      <c r="AT407">
        <f>AT406+COUNTIF(전체당첨내역!$B407:$G407,45)</f>
        <v>62</v>
      </c>
    </row>
    <row r="408" spans="1:46" ht="16.5" customHeight="1">
      <c r="A408">
        <v>407</v>
      </c>
      <c r="B408">
        <f>B407+COUNTIF(전체당첨내역!$B408:$G408,1)</f>
        <v>65</v>
      </c>
      <c r="C408">
        <f>C407+COUNTIF(전체당첨내역!$B408:$G408,2)</f>
        <v>55</v>
      </c>
      <c r="D408">
        <f>D407+COUNTIF(전체당첨내역!$B408:$G408,3)</f>
        <v>58</v>
      </c>
      <c r="E408">
        <f>E407+COUNTIF(전체당첨내역!$B408:$G408,4)</f>
        <v>55</v>
      </c>
      <c r="F408">
        <f>F407+COUNTIF(전체당첨내역!$B408:$G408,5)</f>
        <v>62</v>
      </c>
      <c r="G408">
        <f>G407+COUNTIF(전체당첨내역!$B408:$G408,6)</f>
        <v>47</v>
      </c>
      <c r="H408">
        <f>H407+COUNTIF(전체당첨내역!$B408:$G408,7)</f>
        <v>53</v>
      </c>
      <c r="I408">
        <f>I407+COUNTIF(전체당첨내역!$B408:$G408,8)</f>
        <v>51</v>
      </c>
      <c r="J408">
        <f>J407+COUNTIF(전체당첨내역!$B408:$G408,9)</f>
        <v>45</v>
      </c>
      <c r="K408">
        <f>K407+COUNTIF(전체당첨내역!$B408:$G408,10)</f>
        <v>55</v>
      </c>
      <c r="L408">
        <f>L407+COUNTIF(전체당첨내역!$B408:$G408,11)</f>
        <v>53</v>
      </c>
      <c r="M408">
        <f>M407+COUNTIF(전체당첨내역!$B408:$G408,12)</f>
        <v>49</v>
      </c>
      <c r="N408">
        <f>N407+COUNTIF(전체당첨내역!$B408:$G408,13)</f>
        <v>52</v>
      </c>
      <c r="O408">
        <f>O407+COUNTIF(전체당첨내역!$B408:$G408,14)</f>
        <v>59</v>
      </c>
      <c r="P408">
        <f>P407+COUNTIF(전체당첨내역!$B408:$G408,15)</f>
        <v>53</v>
      </c>
      <c r="Q408">
        <f>Q407+COUNTIF(전체당첨내역!$B408:$G408,16)</f>
        <v>54</v>
      </c>
      <c r="R408">
        <f>R407+COUNTIF(전체당첨내역!$B408:$G408,17)</f>
        <v>63</v>
      </c>
      <c r="S408">
        <f>S407+COUNTIF(전체당첨내역!$B408:$G408,18)</f>
        <v>60</v>
      </c>
      <c r="T408">
        <f>T407+COUNTIF(전체당첨내역!$B408:$G408,19)</f>
        <v>62</v>
      </c>
      <c r="U408">
        <f>U407+COUNTIF(전체당첨내역!$B408:$G408,20)</f>
        <v>62</v>
      </c>
      <c r="V408">
        <f>V407+COUNTIF(전체당첨내역!$B408:$G408,21)</f>
        <v>55</v>
      </c>
      <c r="W408">
        <f>W407+COUNTIF(전체당첨내역!$B408:$G408,22)</f>
        <v>43</v>
      </c>
      <c r="X408">
        <f>X407+COUNTIF(전체당첨내역!$B408:$G408,23)</f>
        <v>43</v>
      </c>
      <c r="Y408">
        <f>Y407+COUNTIF(전체당첨내역!$B408:$G408,24)</f>
        <v>57</v>
      </c>
      <c r="Z408">
        <f>Z407+COUNTIF(전체당첨내역!$B408:$G408,25)</f>
        <v>59</v>
      </c>
      <c r="AA408">
        <f>AA407+COUNTIF(전체당첨내역!$B408:$G408,26)</f>
        <v>54</v>
      </c>
      <c r="AB408">
        <f>AB407+COUNTIF(전체당첨내역!$B408:$G408,27)</f>
        <v>57</v>
      </c>
      <c r="AC408">
        <f>AC407+COUNTIF(전체당첨내역!$B408:$G408,28)</f>
        <v>44</v>
      </c>
      <c r="AD408">
        <f>AD407+COUNTIF(전체당첨내역!$B408:$G408,29)</f>
        <v>50</v>
      </c>
      <c r="AE408">
        <f>AE407+COUNTIF(전체당첨내역!$B408:$G408,30)</f>
        <v>46</v>
      </c>
      <c r="AF408">
        <f>AF407+COUNTIF(전체당첨내역!$B408:$G408,31)</f>
        <v>54</v>
      </c>
      <c r="AG408">
        <f>AG407+COUNTIF(전체당첨내역!$B408:$G408,32)</f>
        <v>48</v>
      </c>
      <c r="AH408">
        <f>AH407+COUNTIF(전체당첨내역!$B408:$G408,33)</f>
        <v>52</v>
      </c>
      <c r="AI408">
        <f>AI407+COUNTIF(전체당첨내역!$B408:$G408,34)</f>
        <v>60</v>
      </c>
      <c r="AJ408">
        <f>AJ407+COUNTIF(전체당첨내역!$B408:$G408,35)</f>
        <v>51</v>
      </c>
      <c r="AK408">
        <f>AK407+COUNTIF(전체당첨내역!$B408:$G408,36)</f>
        <v>61</v>
      </c>
      <c r="AL408">
        <f>AL407+COUNTIF(전체당첨내역!$B408:$G408,37)</f>
        <v>66</v>
      </c>
      <c r="AM408">
        <f>AM407+COUNTIF(전체당첨내역!$B408:$G408,38)</f>
        <v>43</v>
      </c>
      <c r="AN408">
        <f>AN407+COUNTIF(전체당첨내역!$B408:$G408,39)</f>
        <v>55</v>
      </c>
      <c r="AO408">
        <f>AO407+COUNTIF(전체당첨내역!$B408:$G408,40)</f>
        <v>63</v>
      </c>
      <c r="AP408">
        <f>AP407+COUNTIF(전체당첨내역!$B408:$G408,41)</f>
        <v>44</v>
      </c>
      <c r="AQ408">
        <f>AQ407+COUNTIF(전체당첨내역!$B408:$G408,42)</f>
        <v>58</v>
      </c>
      <c r="AR408">
        <f>AR407+COUNTIF(전체당첨내역!$B408:$G408,43)</f>
        <v>54</v>
      </c>
      <c r="AS408">
        <f>AS407+COUNTIF(전체당첨내역!$B408:$G408,44)</f>
        <v>50</v>
      </c>
      <c r="AT408">
        <f>AT407+COUNTIF(전체당첨내역!$B408:$G408,45)</f>
        <v>62</v>
      </c>
    </row>
    <row r="409" spans="1:46" ht="16.5" customHeight="1">
      <c r="A409">
        <v>408</v>
      </c>
      <c r="B409">
        <f>B408+COUNTIF(전체당첨내역!$B409:$G409,1)</f>
        <v>65</v>
      </c>
      <c r="C409">
        <f>C408+COUNTIF(전체당첨내역!$B409:$G409,2)</f>
        <v>55</v>
      </c>
      <c r="D409">
        <f>D408+COUNTIF(전체당첨내역!$B409:$G409,3)</f>
        <v>58</v>
      </c>
      <c r="E409">
        <f>E408+COUNTIF(전체당첨내역!$B409:$G409,4)</f>
        <v>55</v>
      </c>
      <c r="F409">
        <f>F408+COUNTIF(전체당첨내역!$B409:$G409,5)</f>
        <v>62</v>
      </c>
      <c r="G409">
        <f>G408+COUNTIF(전체당첨내역!$B409:$G409,6)</f>
        <v>47</v>
      </c>
      <c r="H409">
        <f>H408+COUNTIF(전체당첨내역!$B409:$G409,7)</f>
        <v>53</v>
      </c>
      <c r="I409">
        <f>I408+COUNTIF(전체당첨내역!$B409:$G409,8)</f>
        <v>51</v>
      </c>
      <c r="J409">
        <f>J408+COUNTIF(전체당첨내역!$B409:$G409,9)</f>
        <v>46</v>
      </c>
      <c r="K409">
        <f>K408+COUNTIF(전체당첨내역!$B409:$G409,10)</f>
        <v>55</v>
      </c>
      <c r="L409">
        <f>L408+COUNTIF(전체당첨내역!$B409:$G409,11)</f>
        <v>53</v>
      </c>
      <c r="M409">
        <f>M408+COUNTIF(전체당첨내역!$B409:$G409,12)</f>
        <v>49</v>
      </c>
      <c r="N409">
        <f>N408+COUNTIF(전체당첨내역!$B409:$G409,13)</f>
        <v>52</v>
      </c>
      <c r="O409">
        <f>O408+COUNTIF(전체당첨내역!$B409:$G409,14)</f>
        <v>59</v>
      </c>
      <c r="P409">
        <f>P408+COUNTIF(전체당첨내역!$B409:$G409,15)</f>
        <v>53</v>
      </c>
      <c r="Q409">
        <f>Q408+COUNTIF(전체당첨내역!$B409:$G409,16)</f>
        <v>54</v>
      </c>
      <c r="R409">
        <f>R408+COUNTIF(전체당첨내역!$B409:$G409,17)</f>
        <v>63</v>
      </c>
      <c r="S409">
        <f>S408+COUNTIF(전체당첨내역!$B409:$G409,18)</f>
        <v>60</v>
      </c>
      <c r="T409">
        <f>T408+COUNTIF(전체당첨내역!$B409:$G409,19)</f>
        <v>62</v>
      </c>
      <c r="U409">
        <f>U408+COUNTIF(전체당첨내역!$B409:$G409,20)</f>
        <v>63</v>
      </c>
      <c r="V409">
        <f>V408+COUNTIF(전체당첨내역!$B409:$G409,21)</f>
        <v>56</v>
      </c>
      <c r="W409">
        <f>W408+COUNTIF(전체당첨내역!$B409:$G409,22)</f>
        <v>44</v>
      </c>
      <c r="X409">
        <f>X408+COUNTIF(전체당첨내역!$B409:$G409,23)</f>
        <v>43</v>
      </c>
      <c r="Y409">
        <f>Y408+COUNTIF(전체당첨내역!$B409:$G409,24)</f>
        <v>57</v>
      </c>
      <c r="Z409">
        <f>Z408+COUNTIF(전체당첨내역!$B409:$G409,25)</f>
        <v>59</v>
      </c>
      <c r="AA409">
        <f>AA408+COUNTIF(전체당첨내역!$B409:$G409,26)</f>
        <v>54</v>
      </c>
      <c r="AB409">
        <f>AB408+COUNTIF(전체당첨내역!$B409:$G409,27)</f>
        <v>57</v>
      </c>
      <c r="AC409">
        <f>AC408+COUNTIF(전체당첨내역!$B409:$G409,28)</f>
        <v>44</v>
      </c>
      <c r="AD409">
        <f>AD408+COUNTIF(전체당첨내역!$B409:$G409,29)</f>
        <v>50</v>
      </c>
      <c r="AE409">
        <f>AE408+COUNTIF(전체당첨내역!$B409:$G409,30)</f>
        <v>47</v>
      </c>
      <c r="AF409">
        <f>AF408+COUNTIF(전체당첨내역!$B409:$G409,31)</f>
        <v>54</v>
      </c>
      <c r="AG409">
        <f>AG408+COUNTIF(전체당첨내역!$B409:$G409,32)</f>
        <v>48</v>
      </c>
      <c r="AH409">
        <f>AH408+COUNTIF(전체당첨내역!$B409:$G409,33)</f>
        <v>52</v>
      </c>
      <c r="AI409">
        <f>AI408+COUNTIF(전체당첨내역!$B409:$G409,34)</f>
        <v>60</v>
      </c>
      <c r="AJ409">
        <f>AJ408+COUNTIF(전체당첨내역!$B409:$G409,35)</f>
        <v>51</v>
      </c>
      <c r="AK409">
        <f>AK408+COUNTIF(전체당첨내역!$B409:$G409,36)</f>
        <v>61</v>
      </c>
      <c r="AL409">
        <f>AL408+COUNTIF(전체당첨내역!$B409:$G409,37)</f>
        <v>67</v>
      </c>
      <c r="AM409">
        <f>AM408+COUNTIF(전체당첨내역!$B409:$G409,38)</f>
        <v>43</v>
      </c>
      <c r="AN409">
        <f>AN408+COUNTIF(전체당첨내역!$B409:$G409,39)</f>
        <v>55</v>
      </c>
      <c r="AO409">
        <f>AO408+COUNTIF(전체당첨내역!$B409:$G409,40)</f>
        <v>63</v>
      </c>
      <c r="AP409">
        <f>AP408+COUNTIF(전체당첨내역!$B409:$G409,41)</f>
        <v>44</v>
      </c>
      <c r="AQ409">
        <f>AQ408+COUNTIF(전체당첨내역!$B409:$G409,42)</f>
        <v>58</v>
      </c>
      <c r="AR409">
        <f>AR408+COUNTIF(전체당첨내역!$B409:$G409,43)</f>
        <v>54</v>
      </c>
      <c r="AS409">
        <f>AS408+COUNTIF(전체당첨내역!$B409:$G409,44)</f>
        <v>50</v>
      </c>
      <c r="AT409">
        <f>AT408+COUNTIF(전체당첨내역!$B409:$G409,45)</f>
        <v>62</v>
      </c>
    </row>
    <row r="410" spans="1:46" ht="16.5" customHeight="1">
      <c r="A410">
        <v>409</v>
      </c>
      <c r="B410">
        <f>B409+COUNTIF(전체당첨내역!$B410:$G410,1)</f>
        <v>65</v>
      </c>
      <c r="C410">
        <f>C409+COUNTIF(전체당첨내역!$B410:$G410,2)</f>
        <v>55</v>
      </c>
      <c r="D410">
        <f>D409+COUNTIF(전체당첨내역!$B410:$G410,3)</f>
        <v>58</v>
      </c>
      <c r="E410">
        <f>E409+COUNTIF(전체당첨내역!$B410:$G410,4)</f>
        <v>55</v>
      </c>
      <c r="F410">
        <f>F409+COUNTIF(전체당첨내역!$B410:$G410,5)</f>
        <v>62</v>
      </c>
      <c r="G410">
        <f>G409+COUNTIF(전체당첨내역!$B410:$G410,6)</f>
        <v>48</v>
      </c>
      <c r="H410">
        <f>H409+COUNTIF(전체당첨내역!$B410:$G410,7)</f>
        <v>53</v>
      </c>
      <c r="I410">
        <f>I409+COUNTIF(전체당첨내역!$B410:$G410,8)</f>
        <v>51</v>
      </c>
      <c r="J410">
        <f>J409+COUNTIF(전체당첨내역!$B410:$G410,9)</f>
        <v>47</v>
      </c>
      <c r="K410">
        <f>K409+COUNTIF(전체당첨내역!$B410:$G410,10)</f>
        <v>55</v>
      </c>
      <c r="L410">
        <f>L409+COUNTIF(전체당첨내역!$B410:$G410,11)</f>
        <v>53</v>
      </c>
      <c r="M410">
        <f>M409+COUNTIF(전체당첨내역!$B410:$G410,12)</f>
        <v>49</v>
      </c>
      <c r="N410">
        <f>N409+COUNTIF(전체당첨내역!$B410:$G410,13)</f>
        <v>52</v>
      </c>
      <c r="O410">
        <f>O409+COUNTIF(전체당첨내역!$B410:$G410,14)</f>
        <v>59</v>
      </c>
      <c r="P410">
        <f>P409+COUNTIF(전체당첨내역!$B410:$G410,15)</f>
        <v>53</v>
      </c>
      <c r="Q410">
        <f>Q409+COUNTIF(전체당첨내역!$B410:$G410,16)</f>
        <v>54</v>
      </c>
      <c r="R410">
        <f>R409+COUNTIF(전체당첨내역!$B410:$G410,17)</f>
        <v>63</v>
      </c>
      <c r="S410">
        <f>S409+COUNTIF(전체당첨내역!$B410:$G410,18)</f>
        <v>60</v>
      </c>
      <c r="T410">
        <f>T409+COUNTIF(전체당첨내역!$B410:$G410,19)</f>
        <v>62</v>
      </c>
      <c r="U410">
        <f>U409+COUNTIF(전체당첨내역!$B410:$G410,20)</f>
        <v>63</v>
      </c>
      <c r="V410">
        <f>V409+COUNTIF(전체당첨내역!$B410:$G410,21)</f>
        <v>57</v>
      </c>
      <c r="W410">
        <f>W409+COUNTIF(전체당첨내역!$B410:$G410,22)</f>
        <v>44</v>
      </c>
      <c r="X410">
        <f>X409+COUNTIF(전체당첨내역!$B410:$G410,23)</f>
        <v>43</v>
      </c>
      <c r="Y410">
        <f>Y409+COUNTIF(전체당첨내역!$B410:$G410,24)</f>
        <v>57</v>
      </c>
      <c r="Z410">
        <f>Z409+COUNTIF(전체당첨내역!$B410:$G410,25)</f>
        <v>59</v>
      </c>
      <c r="AA410">
        <f>AA409+COUNTIF(전체당첨내역!$B410:$G410,26)</f>
        <v>54</v>
      </c>
      <c r="AB410">
        <f>AB409+COUNTIF(전체당첨내역!$B410:$G410,27)</f>
        <v>57</v>
      </c>
      <c r="AC410">
        <f>AC409+COUNTIF(전체당첨내역!$B410:$G410,28)</f>
        <v>44</v>
      </c>
      <c r="AD410">
        <f>AD409+COUNTIF(전체당첨내역!$B410:$G410,29)</f>
        <v>50</v>
      </c>
      <c r="AE410">
        <f>AE409+COUNTIF(전체당첨내역!$B410:$G410,30)</f>
        <v>47</v>
      </c>
      <c r="AF410">
        <f>AF409+COUNTIF(전체당첨내역!$B410:$G410,31)</f>
        <v>55</v>
      </c>
      <c r="AG410">
        <f>AG409+COUNTIF(전체당첨내역!$B410:$G410,32)</f>
        <v>49</v>
      </c>
      <c r="AH410">
        <f>AH409+COUNTIF(전체당첨내역!$B410:$G410,33)</f>
        <v>52</v>
      </c>
      <c r="AI410">
        <f>AI409+COUNTIF(전체당첨내역!$B410:$G410,34)</f>
        <v>60</v>
      </c>
      <c r="AJ410">
        <f>AJ409+COUNTIF(전체당첨내역!$B410:$G410,35)</f>
        <v>51</v>
      </c>
      <c r="AK410">
        <f>AK409+COUNTIF(전체당첨내역!$B410:$G410,36)</f>
        <v>61</v>
      </c>
      <c r="AL410">
        <f>AL409+COUNTIF(전체당첨내역!$B410:$G410,37)</f>
        <v>67</v>
      </c>
      <c r="AM410">
        <f>AM409+COUNTIF(전체당첨내역!$B410:$G410,38)</f>
        <v>43</v>
      </c>
      <c r="AN410">
        <f>AN409+COUNTIF(전체당첨내역!$B410:$G410,39)</f>
        <v>55</v>
      </c>
      <c r="AO410">
        <f>AO409+COUNTIF(전체당첨내역!$B410:$G410,40)</f>
        <v>64</v>
      </c>
      <c r="AP410">
        <f>AP409+COUNTIF(전체당첨내역!$B410:$G410,41)</f>
        <v>44</v>
      </c>
      <c r="AQ410">
        <f>AQ409+COUNTIF(전체당첨내역!$B410:$G410,42)</f>
        <v>58</v>
      </c>
      <c r="AR410">
        <f>AR409+COUNTIF(전체당첨내역!$B410:$G410,43)</f>
        <v>54</v>
      </c>
      <c r="AS410">
        <f>AS409+COUNTIF(전체당첨내역!$B410:$G410,44)</f>
        <v>50</v>
      </c>
      <c r="AT410">
        <f>AT409+COUNTIF(전체당첨내역!$B410:$G410,45)</f>
        <v>62</v>
      </c>
    </row>
    <row r="411" spans="1:46" ht="16.5" customHeight="1">
      <c r="A411">
        <v>410</v>
      </c>
      <c r="B411">
        <f>B410+COUNTIF(전체당첨내역!$B411:$G411,1)</f>
        <v>66</v>
      </c>
      <c r="C411">
        <f>C410+COUNTIF(전체당첨내역!$B411:$G411,2)</f>
        <v>55</v>
      </c>
      <c r="D411">
        <f>D410+COUNTIF(전체당첨내역!$B411:$G411,3)</f>
        <v>59</v>
      </c>
      <c r="E411">
        <f>E410+COUNTIF(전체당첨내역!$B411:$G411,4)</f>
        <v>55</v>
      </c>
      <c r="F411">
        <f>F410+COUNTIF(전체당첨내역!$B411:$G411,5)</f>
        <v>62</v>
      </c>
      <c r="G411">
        <f>G410+COUNTIF(전체당첨내역!$B411:$G411,6)</f>
        <v>48</v>
      </c>
      <c r="H411">
        <f>H410+COUNTIF(전체당첨내역!$B411:$G411,7)</f>
        <v>53</v>
      </c>
      <c r="I411">
        <f>I410+COUNTIF(전체당첨내역!$B411:$G411,8)</f>
        <v>51</v>
      </c>
      <c r="J411">
        <f>J410+COUNTIF(전체당첨내역!$B411:$G411,9)</f>
        <v>47</v>
      </c>
      <c r="K411">
        <f>K410+COUNTIF(전체당첨내역!$B411:$G411,10)</f>
        <v>55</v>
      </c>
      <c r="L411">
        <f>L410+COUNTIF(전체당첨내역!$B411:$G411,11)</f>
        <v>53</v>
      </c>
      <c r="M411">
        <f>M410+COUNTIF(전체당첨내역!$B411:$G411,12)</f>
        <v>49</v>
      </c>
      <c r="N411">
        <f>N410+COUNTIF(전체당첨내역!$B411:$G411,13)</f>
        <v>52</v>
      </c>
      <c r="O411">
        <f>O410+COUNTIF(전체당첨내역!$B411:$G411,14)</f>
        <v>59</v>
      </c>
      <c r="P411">
        <f>P410+COUNTIF(전체당첨내역!$B411:$G411,15)</f>
        <v>53</v>
      </c>
      <c r="Q411">
        <f>Q410+COUNTIF(전체당첨내역!$B411:$G411,16)</f>
        <v>54</v>
      </c>
      <c r="R411">
        <f>R410+COUNTIF(전체당첨내역!$B411:$G411,17)</f>
        <v>63</v>
      </c>
      <c r="S411">
        <f>S410+COUNTIF(전체당첨내역!$B411:$G411,18)</f>
        <v>61</v>
      </c>
      <c r="T411">
        <f>T410+COUNTIF(전체당첨내역!$B411:$G411,19)</f>
        <v>62</v>
      </c>
      <c r="U411">
        <f>U410+COUNTIF(전체당첨내역!$B411:$G411,20)</f>
        <v>63</v>
      </c>
      <c r="V411">
        <f>V410+COUNTIF(전체당첨내역!$B411:$G411,21)</f>
        <v>57</v>
      </c>
      <c r="W411">
        <f>W410+COUNTIF(전체당첨내역!$B411:$G411,22)</f>
        <v>44</v>
      </c>
      <c r="X411">
        <f>X410+COUNTIF(전체당첨내역!$B411:$G411,23)</f>
        <v>43</v>
      </c>
      <c r="Y411">
        <f>Y410+COUNTIF(전체당첨내역!$B411:$G411,24)</f>
        <v>57</v>
      </c>
      <c r="Z411">
        <f>Z410+COUNTIF(전체당첨내역!$B411:$G411,25)</f>
        <v>59</v>
      </c>
      <c r="AA411">
        <f>AA410+COUNTIF(전체당첨내역!$B411:$G411,26)</f>
        <v>54</v>
      </c>
      <c r="AB411">
        <f>AB410+COUNTIF(전체당첨내역!$B411:$G411,27)</f>
        <v>57</v>
      </c>
      <c r="AC411">
        <f>AC410+COUNTIF(전체당첨내역!$B411:$G411,28)</f>
        <v>44</v>
      </c>
      <c r="AD411">
        <f>AD410+COUNTIF(전체당첨내역!$B411:$G411,29)</f>
        <v>50</v>
      </c>
      <c r="AE411">
        <f>AE410+COUNTIF(전체당첨내역!$B411:$G411,30)</f>
        <v>47</v>
      </c>
      <c r="AF411">
        <f>AF410+COUNTIF(전체당첨내역!$B411:$G411,31)</f>
        <v>55</v>
      </c>
      <c r="AG411">
        <f>AG410+COUNTIF(전체당첨내역!$B411:$G411,32)</f>
        <v>50</v>
      </c>
      <c r="AH411">
        <f>AH410+COUNTIF(전체당첨내역!$B411:$G411,33)</f>
        <v>52</v>
      </c>
      <c r="AI411">
        <f>AI410+COUNTIF(전체당첨내역!$B411:$G411,34)</f>
        <v>60</v>
      </c>
      <c r="AJ411">
        <f>AJ410+COUNTIF(전체당첨내역!$B411:$G411,35)</f>
        <v>51</v>
      </c>
      <c r="AK411">
        <f>AK410+COUNTIF(전체당첨내역!$B411:$G411,36)</f>
        <v>61</v>
      </c>
      <c r="AL411">
        <f>AL410+COUNTIF(전체당첨내역!$B411:$G411,37)</f>
        <v>67</v>
      </c>
      <c r="AM411">
        <f>AM410+COUNTIF(전체당첨내역!$B411:$G411,38)</f>
        <v>43</v>
      </c>
      <c r="AN411">
        <f>AN410+COUNTIF(전체당첨내역!$B411:$G411,39)</f>
        <v>55</v>
      </c>
      <c r="AO411">
        <f>AO410+COUNTIF(전체당첨내역!$B411:$G411,40)</f>
        <v>65</v>
      </c>
      <c r="AP411">
        <f>AP410+COUNTIF(전체당첨내역!$B411:$G411,41)</f>
        <v>45</v>
      </c>
      <c r="AQ411">
        <f>AQ410+COUNTIF(전체당첨내역!$B411:$G411,42)</f>
        <v>58</v>
      </c>
      <c r="AR411">
        <f>AR410+COUNTIF(전체당첨내역!$B411:$G411,43)</f>
        <v>54</v>
      </c>
      <c r="AS411">
        <f>AS410+COUNTIF(전체당첨내역!$B411:$G411,44)</f>
        <v>50</v>
      </c>
      <c r="AT411">
        <f>AT410+COUNTIF(전체당첨내역!$B411:$G411,45)</f>
        <v>62</v>
      </c>
    </row>
    <row r="412" spans="1:46" ht="16.5" customHeight="1">
      <c r="A412">
        <v>411</v>
      </c>
      <c r="B412">
        <f>B411+COUNTIF(전체당첨내역!$B412:$G412,1)</f>
        <v>66</v>
      </c>
      <c r="C412">
        <f>C411+COUNTIF(전체당첨내역!$B412:$G412,2)</f>
        <v>55</v>
      </c>
      <c r="D412">
        <f>D411+COUNTIF(전체당첨내역!$B412:$G412,3)</f>
        <v>59</v>
      </c>
      <c r="E412">
        <f>E411+COUNTIF(전체당첨내역!$B412:$G412,4)</f>
        <v>55</v>
      </c>
      <c r="F412">
        <f>F411+COUNTIF(전체당첨내역!$B412:$G412,5)</f>
        <v>62</v>
      </c>
      <c r="G412">
        <f>G411+COUNTIF(전체당첨내역!$B412:$G412,6)</f>
        <v>48</v>
      </c>
      <c r="H412">
        <f>H411+COUNTIF(전체당첨내역!$B412:$G412,7)</f>
        <v>53</v>
      </c>
      <c r="I412">
        <f>I411+COUNTIF(전체당첨내역!$B412:$G412,8)</f>
        <v>51</v>
      </c>
      <c r="J412">
        <f>J411+COUNTIF(전체당첨내역!$B412:$G412,9)</f>
        <v>47</v>
      </c>
      <c r="K412">
        <f>K411+COUNTIF(전체당첨내역!$B412:$G412,10)</f>
        <v>55</v>
      </c>
      <c r="L412">
        <f>L411+COUNTIF(전체당첨내역!$B412:$G412,11)</f>
        <v>54</v>
      </c>
      <c r="M412">
        <f>M411+COUNTIF(전체당첨내역!$B412:$G412,12)</f>
        <v>49</v>
      </c>
      <c r="N412">
        <f>N411+COUNTIF(전체당첨내역!$B412:$G412,13)</f>
        <v>52</v>
      </c>
      <c r="O412">
        <f>O411+COUNTIF(전체당첨내역!$B412:$G412,14)</f>
        <v>60</v>
      </c>
      <c r="P412">
        <f>P411+COUNTIF(전체당첨내역!$B412:$G412,15)</f>
        <v>53</v>
      </c>
      <c r="Q412">
        <f>Q411+COUNTIF(전체당첨내역!$B412:$G412,16)</f>
        <v>54</v>
      </c>
      <c r="R412">
        <f>R411+COUNTIF(전체당첨내역!$B412:$G412,17)</f>
        <v>63</v>
      </c>
      <c r="S412">
        <f>S411+COUNTIF(전체당첨내역!$B412:$G412,18)</f>
        <v>61</v>
      </c>
      <c r="T412">
        <f>T411+COUNTIF(전체당첨내역!$B412:$G412,19)</f>
        <v>62</v>
      </c>
      <c r="U412">
        <f>U411+COUNTIF(전체당첨내역!$B412:$G412,20)</f>
        <v>63</v>
      </c>
      <c r="V412">
        <f>V411+COUNTIF(전체당첨내역!$B412:$G412,21)</f>
        <v>57</v>
      </c>
      <c r="W412">
        <f>W411+COUNTIF(전체당첨내역!$B412:$G412,22)</f>
        <v>45</v>
      </c>
      <c r="X412">
        <f>X411+COUNTIF(전체당첨내역!$B412:$G412,23)</f>
        <v>43</v>
      </c>
      <c r="Y412">
        <f>Y411+COUNTIF(전체당첨내역!$B412:$G412,24)</f>
        <v>57</v>
      </c>
      <c r="Z412">
        <f>Z411+COUNTIF(전체당첨내역!$B412:$G412,25)</f>
        <v>59</v>
      </c>
      <c r="AA412">
        <f>AA411+COUNTIF(전체당첨내역!$B412:$G412,26)</f>
        <v>54</v>
      </c>
      <c r="AB412">
        <f>AB411+COUNTIF(전체당첨내역!$B412:$G412,27)</f>
        <v>57</v>
      </c>
      <c r="AC412">
        <f>AC411+COUNTIF(전체당첨내역!$B412:$G412,28)</f>
        <v>44</v>
      </c>
      <c r="AD412">
        <f>AD411+COUNTIF(전체당첨내역!$B412:$G412,29)</f>
        <v>50</v>
      </c>
      <c r="AE412">
        <f>AE411+COUNTIF(전체당첨내역!$B412:$G412,30)</f>
        <v>47</v>
      </c>
      <c r="AF412">
        <f>AF411+COUNTIF(전체당첨내역!$B412:$G412,31)</f>
        <v>55</v>
      </c>
      <c r="AG412">
        <f>AG411+COUNTIF(전체당첨내역!$B412:$G412,32)</f>
        <v>50</v>
      </c>
      <c r="AH412">
        <f>AH411+COUNTIF(전체당첨내역!$B412:$G412,33)</f>
        <v>52</v>
      </c>
      <c r="AI412">
        <f>AI411+COUNTIF(전체당첨내역!$B412:$G412,34)</f>
        <v>60</v>
      </c>
      <c r="AJ412">
        <f>AJ411+COUNTIF(전체당첨내역!$B412:$G412,35)</f>
        <v>52</v>
      </c>
      <c r="AK412">
        <f>AK411+COUNTIF(전체당첨내역!$B412:$G412,36)</f>
        <v>61</v>
      </c>
      <c r="AL412">
        <f>AL411+COUNTIF(전체당첨내역!$B412:$G412,37)</f>
        <v>68</v>
      </c>
      <c r="AM412">
        <f>AM411+COUNTIF(전체당첨내역!$B412:$G412,38)</f>
        <v>43</v>
      </c>
      <c r="AN412">
        <f>AN411+COUNTIF(전체당첨내역!$B412:$G412,39)</f>
        <v>56</v>
      </c>
      <c r="AO412">
        <f>AO411+COUNTIF(전체당첨내역!$B412:$G412,40)</f>
        <v>65</v>
      </c>
      <c r="AP412">
        <f>AP411+COUNTIF(전체당첨내역!$B412:$G412,41)</f>
        <v>45</v>
      </c>
      <c r="AQ412">
        <f>AQ411+COUNTIF(전체당첨내역!$B412:$G412,42)</f>
        <v>58</v>
      </c>
      <c r="AR412">
        <f>AR411+COUNTIF(전체당첨내역!$B412:$G412,43)</f>
        <v>54</v>
      </c>
      <c r="AS412">
        <f>AS411+COUNTIF(전체당첨내역!$B412:$G412,44)</f>
        <v>50</v>
      </c>
      <c r="AT412">
        <f>AT411+COUNTIF(전체당첨내역!$B412:$G412,45)</f>
        <v>62</v>
      </c>
    </row>
    <row r="413" spans="1:46" ht="16.5" customHeight="1">
      <c r="A413">
        <v>412</v>
      </c>
      <c r="B413">
        <f>B412+COUNTIF(전체당첨내역!$B413:$G413,1)</f>
        <v>66</v>
      </c>
      <c r="C413">
        <f>C412+COUNTIF(전체당첨내역!$B413:$G413,2)</f>
        <v>55</v>
      </c>
      <c r="D413">
        <f>D412+COUNTIF(전체당첨내역!$B413:$G413,3)</f>
        <v>59</v>
      </c>
      <c r="E413">
        <f>E412+COUNTIF(전체당첨내역!$B413:$G413,4)</f>
        <v>56</v>
      </c>
      <c r="F413">
        <f>F412+COUNTIF(전체당첨내역!$B413:$G413,5)</f>
        <v>62</v>
      </c>
      <c r="G413">
        <f>G412+COUNTIF(전체당첨내역!$B413:$G413,6)</f>
        <v>48</v>
      </c>
      <c r="H413">
        <f>H412+COUNTIF(전체당첨내역!$B413:$G413,7)</f>
        <v>54</v>
      </c>
      <c r="I413">
        <f>I412+COUNTIF(전체당첨내역!$B413:$G413,8)</f>
        <v>51</v>
      </c>
      <c r="J413">
        <f>J412+COUNTIF(전체당첨내역!$B413:$G413,9)</f>
        <v>47</v>
      </c>
      <c r="K413">
        <f>K412+COUNTIF(전체당첨내역!$B413:$G413,10)</f>
        <v>55</v>
      </c>
      <c r="L413">
        <f>L412+COUNTIF(전체당첨내역!$B413:$G413,11)</f>
        <v>54</v>
      </c>
      <c r="M413">
        <f>M412+COUNTIF(전체당첨내역!$B413:$G413,12)</f>
        <v>49</v>
      </c>
      <c r="N413">
        <f>N412+COUNTIF(전체당첨내역!$B413:$G413,13)</f>
        <v>52</v>
      </c>
      <c r="O413">
        <f>O412+COUNTIF(전체당첨내역!$B413:$G413,14)</f>
        <v>60</v>
      </c>
      <c r="P413">
        <f>P412+COUNTIF(전체당첨내역!$B413:$G413,15)</f>
        <v>53</v>
      </c>
      <c r="Q413">
        <f>Q412+COUNTIF(전체당첨내역!$B413:$G413,16)</f>
        <v>54</v>
      </c>
      <c r="R413">
        <f>R412+COUNTIF(전체당첨내역!$B413:$G413,17)</f>
        <v>63</v>
      </c>
      <c r="S413">
        <f>S412+COUNTIF(전체당첨내역!$B413:$G413,18)</f>
        <v>61</v>
      </c>
      <c r="T413">
        <f>T412+COUNTIF(전체당첨내역!$B413:$G413,19)</f>
        <v>62</v>
      </c>
      <c r="U413">
        <f>U412+COUNTIF(전체당첨내역!$B413:$G413,20)</f>
        <v>63</v>
      </c>
      <c r="V413">
        <f>V412+COUNTIF(전체당첨내역!$B413:$G413,21)</f>
        <v>57</v>
      </c>
      <c r="W413">
        <f>W412+COUNTIF(전체당첨내역!$B413:$G413,22)</f>
        <v>45</v>
      </c>
      <c r="X413">
        <f>X412+COUNTIF(전체당첨내역!$B413:$G413,23)</f>
        <v>43</v>
      </c>
      <c r="Y413">
        <f>Y412+COUNTIF(전체당첨내역!$B413:$G413,24)</f>
        <v>57</v>
      </c>
      <c r="Z413">
        <f>Z412+COUNTIF(전체당첨내역!$B413:$G413,25)</f>
        <v>59</v>
      </c>
      <c r="AA413">
        <f>AA412+COUNTIF(전체당첨내역!$B413:$G413,26)</f>
        <v>54</v>
      </c>
      <c r="AB413">
        <f>AB412+COUNTIF(전체당첨내역!$B413:$G413,27)</f>
        <v>57</v>
      </c>
      <c r="AC413">
        <f>AC412+COUNTIF(전체당첨내역!$B413:$G413,28)</f>
        <v>44</v>
      </c>
      <c r="AD413">
        <f>AD412+COUNTIF(전체당첨내역!$B413:$G413,29)</f>
        <v>50</v>
      </c>
      <c r="AE413">
        <f>AE412+COUNTIF(전체당첨내역!$B413:$G413,30)</f>
        <v>47</v>
      </c>
      <c r="AF413">
        <f>AF412+COUNTIF(전체당첨내역!$B413:$G413,31)</f>
        <v>55</v>
      </c>
      <c r="AG413">
        <f>AG412+COUNTIF(전체당첨내역!$B413:$G413,32)</f>
        <v>50</v>
      </c>
      <c r="AH413">
        <f>AH412+COUNTIF(전체당첨내역!$B413:$G413,33)</f>
        <v>52</v>
      </c>
      <c r="AI413">
        <f>AI412+COUNTIF(전체당첨내역!$B413:$G413,34)</f>
        <v>60</v>
      </c>
      <c r="AJ413">
        <f>AJ412+COUNTIF(전체당첨내역!$B413:$G413,35)</f>
        <v>52</v>
      </c>
      <c r="AK413">
        <f>AK412+COUNTIF(전체당첨내역!$B413:$G413,36)</f>
        <v>61</v>
      </c>
      <c r="AL413">
        <f>AL412+COUNTIF(전체당첨내역!$B413:$G413,37)</f>
        <v>68</v>
      </c>
      <c r="AM413">
        <f>AM412+COUNTIF(전체당첨내역!$B413:$G413,38)</f>
        <v>43</v>
      </c>
      <c r="AN413">
        <f>AN412+COUNTIF(전체당첨내역!$B413:$G413,39)</f>
        <v>57</v>
      </c>
      <c r="AO413">
        <f>AO412+COUNTIF(전체당첨내역!$B413:$G413,40)</f>
        <v>65</v>
      </c>
      <c r="AP413">
        <f>AP412+COUNTIF(전체당첨내역!$B413:$G413,41)</f>
        <v>46</v>
      </c>
      <c r="AQ413">
        <f>AQ412+COUNTIF(전체당첨내역!$B413:$G413,42)</f>
        <v>59</v>
      </c>
      <c r="AR413">
        <f>AR412+COUNTIF(전체당첨내역!$B413:$G413,43)</f>
        <v>54</v>
      </c>
      <c r="AS413">
        <f>AS412+COUNTIF(전체당첨내역!$B413:$G413,44)</f>
        <v>50</v>
      </c>
      <c r="AT413">
        <f>AT412+COUNTIF(전체당첨내역!$B413:$G413,45)</f>
        <v>63</v>
      </c>
    </row>
    <row r="414" spans="1:46" ht="16.5" customHeight="1">
      <c r="A414">
        <v>413</v>
      </c>
      <c r="B414">
        <f>B413+COUNTIF(전체당첨내역!$B414:$G414,1)</f>
        <v>66</v>
      </c>
      <c r="C414">
        <f>C413+COUNTIF(전체당첨내역!$B414:$G414,2)</f>
        <v>56</v>
      </c>
      <c r="D414">
        <f>D413+COUNTIF(전체당첨내역!$B414:$G414,3)</f>
        <v>59</v>
      </c>
      <c r="E414">
        <f>E413+COUNTIF(전체당첨내역!$B414:$G414,4)</f>
        <v>56</v>
      </c>
      <c r="F414">
        <f>F413+COUNTIF(전체당첨내역!$B414:$G414,5)</f>
        <v>62</v>
      </c>
      <c r="G414">
        <f>G413+COUNTIF(전체당첨내역!$B414:$G414,6)</f>
        <v>48</v>
      </c>
      <c r="H414">
        <f>H413+COUNTIF(전체당첨내역!$B414:$G414,7)</f>
        <v>54</v>
      </c>
      <c r="I414">
        <f>I413+COUNTIF(전체당첨내역!$B414:$G414,8)</f>
        <v>51</v>
      </c>
      <c r="J414">
        <f>J413+COUNTIF(전체당첨내역!$B414:$G414,9)</f>
        <v>48</v>
      </c>
      <c r="K414">
        <f>K413+COUNTIF(전체당첨내역!$B414:$G414,10)</f>
        <v>55</v>
      </c>
      <c r="L414">
        <f>L413+COUNTIF(전체당첨내역!$B414:$G414,11)</f>
        <v>54</v>
      </c>
      <c r="M414">
        <f>M413+COUNTIF(전체당첨내역!$B414:$G414,12)</f>
        <v>49</v>
      </c>
      <c r="N414">
        <f>N413+COUNTIF(전체당첨내역!$B414:$G414,13)</f>
        <v>52</v>
      </c>
      <c r="O414">
        <f>O413+COUNTIF(전체당첨내역!$B414:$G414,14)</f>
        <v>60</v>
      </c>
      <c r="P414">
        <f>P413+COUNTIF(전체당첨내역!$B414:$G414,15)</f>
        <v>54</v>
      </c>
      <c r="Q414">
        <f>Q413+COUNTIF(전체당첨내역!$B414:$G414,16)</f>
        <v>54</v>
      </c>
      <c r="R414">
        <f>R413+COUNTIF(전체당첨내역!$B414:$G414,17)</f>
        <v>63</v>
      </c>
      <c r="S414">
        <f>S413+COUNTIF(전체당첨내역!$B414:$G414,18)</f>
        <v>61</v>
      </c>
      <c r="T414">
        <f>T413+COUNTIF(전체당첨내역!$B414:$G414,19)</f>
        <v>62</v>
      </c>
      <c r="U414">
        <f>U413+COUNTIF(전체당첨내역!$B414:$G414,20)</f>
        <v>63</v>
      </c>
      <c r="V414">
        <f>V413+COUNTIF(전체당첨내역!$B414:$G414,21)</f>
        <v>57</v>
      </c>
      <c r="W414">
        <f>W413+COUNTIF(전체당첨내역!$B414:$G414,22)</f>
        <v>45</v>
      </c>
      <c r="X414">
        <f>X413+COUNTIF(전체당첨내역!$B414:$G414,23)</f>
        <v>44</v>
      </c>
      <c r="Y414">
        <f>Y413+COUNTIF(전체당첨내역!$B414:$G414,24)</f>
        <v>57</v>
      </c>
      <c r="Z414">
        <f>Z413+COUNTIF(전체당첨내역!$B414:$G414,25)</f>
        <v>59</v>
      </c>
      <c r="AA414">
        <f>AA413+COUNTIF(전체당첨내역!$B414:$G414,26)</f>
        <v>54</v>
      </c>
      <c r="AB414">
        <f>AB413+COUNTIF(전체당첨내역!$B414:$G414,27)</f>
        <v>57</v>
      </c>
      <c r="AC414">
        <f>AC413+COUNTIF(전체당첨내역!$B414:$G414,28)</f>
        <v>44</v>
      </c>
      <c r="AD414">
        <f>AD413+COUNTIF(전체당첨내역!$B414:$G414,29)</f>
        <v>50</v>
      </c>
      <c r="AE414">
        <f>AE413+COUNTIF(전체당첨내역!$B414:$G414,30)</f>
        <v>47</v>
      </c>
      <c r="AF414">
        <f>AF413+COUNTIF(전체당첨내역!$B414:$G414,31)</f>
        <v>55</v>
      </c>
      <c r="AG414">
        <f>AG413+COUNTIF(전체당첨내역!$B414:$G414,32)</f>
        <v>50</v>
      </c>
      <c r="AH414">
        <f>AH413+COUNTIF(전체당첨내역!$B414:$G414,33)</f>
        <v>52</v>
      </c>
      <c r="AI414">
        <f>AI413+COUNTIF(전체당첨내역!$B414:$G414,34)</f>
        <v>61</v>
      </c>
      <c r="AJ414">
        <f>AJ413+COUNTIF(전체당첨내역!$B414:$G414,35)</f>
        <v>52</v>
      </c>
      <c r="AK414">
        <f>AK413+COUNTIF(전체당첨내역!$B414:$G414,36)</f>
        <v>61</v>
      </c>
      <c r="AL414">
        <f>AL413+COUNTIF(전체당첨내역!$B414:$G414,37)</f>
        <v>68</v>
      </c>
      <c r="AM414">
        <f>AM413+COUNTIF(전체당첨내역!$B414:$G414,38)</f>
        <v>43</v>
      </c>
      <c r="AN414">
        <f>AN413+COUNTIF(전체당첨내역!$B414:$G414,39)</f>
        <v>57</v>
      </c>
      <c r="AO414">
        <f>AO413+COUNTIF(전체당첨내역!$B414:$G414,40)</f>
        <v>66</v>
      </c>
      <c r="AP414">
        <f>AP413+COUNTIF(전체당첨내역!$B414:$G414,41)</f>
        <v>46</v>
      </c>
      <c r="AQ414">
        <f>AQ413+COUNTIF(전체당첨내역!$B414:$G414,42)</f>
        <v>59</v>
      </c>
      <c r="AR414">
        <f>AR413+COUNTIF(전체당첨내역!$B414:$G414,43)</f>
        <v>54</v>
      </c>
      <c r="AS414">
        <f>AS413+COUNTIF(전체당첨내역!$B414:$G414,44)</f>
        <v>50</v>
      </c>
      <c r="AT414">
        <f>AT413+COUNTIF(전체당첨내역!$B414:$G414,45)</f>
        <v>63</v>
      </c>
    </row>
    <row r="415" spans="1:46" ht="16.5" customHeight="1">
      <c r="A415">
        <v>414</v>
      </c>
      <c r="B415">
        <f>B414+COUNTIF(전체당첨내역!$B415:$G415,1)</f>
        <v>66</v>
      </c>
      <c r="C415">
        <f>C414+COUNTIF(전체당첨내역!$B415:$G415,2)</f>
        <v>57</v>
      </c>
      <c r="D415">
        <f>D414+COUNTIF(전체당첨내역!$B415:$G415,3)</f>
        <v>59</v>
      </c>
      <c r="E415">
        <f>E414+COUNTIF(전체당첨내역!$B415:$G415,4)</f>
        <v>56</v>
      </c>
      <c r="F415">
        <f>F414+COUNTIF(전체당첨내역!$B415:$G415,5)</f>
        <v>62</v>
      </c>
      <c r="G415">
        <f>G414+COUNTIF(전체당첨내역!$B415:$G415,6)</f>
        <v>48</v>
      </c>
      <c r="H415">
        <f>H414+COUNTIF(전체당첨내역!$B415:$G415,7)</f>
        <v>54</v>
      </c>
      <c r="I415">
        <f>I414+COUNTIF(전체당첨내역!$B415:$G415,8)</f>
        <v>51</v>
      </c>
      <c r="J415">
        <f>J414+COUNTIF(전체당첨내역!$B415:$G415,9)</f>
        <v>48</v>
      </c>
      <c r="K415">
        <f>K414+COUNTIF(전체당첨내역!$B415:$G415,10)</f>
        <v>55</v>
      </c>
      <c r="L415">
        <f>L414+COUNTIF(전체당첨내역!$B415:$G415,11)</f>
        <v>54</v>
      </c>
      <c r="M415">
        <f>M414+COUNTIF(전체당첨내역!$B415:$G415,12)</f>
        <v>49</v>
      </c>
      <c r="N415">
        <f>N414+COUNTIF(전체당첨내역!$B415:$G415,13)</f>
        <v>52</v>
      </c>
      <c r="O415">
        <f>O414+COUNTIF(전체당첨내역!$B415:$G415,14)</f>
        <v>61</v>
      </c>
      <c r="P415">
        <f>P414+COUNTIF(전체당첨내역!$B415:$G415,15)</f>
        <v>55</v>
      </c>
      <c r="Q415">
        <f>Q414+COUNTIF(전체당첨내역!$B415:$G415,16)</f>
        <v>54</v>
      </c>
      <c r="R415">
        <f>R414+COUNTIF(전체당첨내역!$B415:$G415,17)</f>
        <v>63</v>
      </c>
      <c r="S415">
        <f>S414+COUNTIF(전체당첨내역!$B415:$G415,18)</f>
        <v>61</v>
      </c>
      <c r="T415">
        <f>T414+COUNTIF(전체당첨내역!$B415:$G415,19)</f>
        <v>62</v>
      </c>
      <c r="U415">
        <f>U414+COUNTIF(전체당첨내역!$B415:$G415,20)</f>
        <v>63</v>
      </c>
      <c r="V415">
        <f>V414+COUNTIF(전체당첨내역!$B415:$G415,21)</f>
        <v>57</v>
      </c>
      <c r="W415">
        <f>W414+COUNTIF(전체당첨내역!$B415:$G415,22)</f>
        <v>46</v>
      </c>
      <c r="X415">
        <f>X414+COUNTIF(전체당첨내역!$B415:$G415,23)</f>
        <v>45</v>
      </c>
      <c r="Y415">
        <f>Y414+COUNTIF(전체당첨내역!$B415:$G415,24)</f>
        <v>57</v>
      </c>
      <c r="Z415">
        <f>Z414+COUNTIF(전체당첨내역!$B415:$G415,25)</f>
        <v>59</v>
      </c>
      <c r="AA415">
        <f>AA414+COUNTIF(전체당첨내역!$B415:$G415,26)</f>
        <v>54</v>
      </c>
      <c r="AB415">
        <f>AB414+COUNTIF(전체당첨내역!$B415:$G415,27)</f>
        <v>57</v>
      </c>
      <c r="AC415">
        <f>AC414+COUNTIF(전체당첨내역!$B415:$G415,28)</f>
        <v>44</v>
      </c>
      <c r="AD415">
        <f>AD414+COUNTIF(전체당첨내역!$B415:$G415,29)</f>
        <v>50</v>
      </c>
      <c r="AE415">
        <f>AE414+COUNTIF(전체당첨내역!$B415:$G415,30)</f>
        <v>47</v>
      </c>
      <c r="AF415">
        <f>AF414+COUNTIF(전체당첨내역!$B415:$G415,31)</f>
        <v>55</v>
      </c>
      <c r="AG415">
        <f>AG414+COUNTIF(전체당첨내역!$B415:$G415,32)</f>
        <v>50</v>
      </c>
      <c r="AH415">
        <f>AH414+COUNTIF(전체당첨내역!$B415:$G415,33)</f>
        <v>52</v>
      </c>
      <c r="AI415">
        <f>AI414+COUNTIF(전체당첨내역!$B415:$G415,34)</f>
        <v>61</v>
      </c>
      <c r="AJ415">
        <f>AJ414+COUNTIF(전체당첨내역!$B415:$G415,35)</f>
        <v>52</v>
      </c>
      <c r="AK415">
        <f>AK414+COUNTIF(전체당첨내역!$B415:$G415,36)</f>
        <v>61</v>
      </c>
      <c r="AL415">
        <f>AL414+COUNTIF(전체당첨내역!$B415:$G415,37)</f>
        <v>68</v>
      </c>
      <c r="AM415">
        <f>AM414+COUNTIF(전체당첨내역!$B415:$G415,38)</f>
        <v>43</v>
      </c>
      <c r="AN415">
        <f>AN414+COUNTIF(전체당첨내역!$B415:$G415,39)</f>
        <v>57</v>
      </c>
      <c r="AO415">
        <f>AO414+COUNTIF(전체당첨내역!$B415:$G415,40)</f>
        <v>66</v>
      </c>
      <c r="AP415">
        <f>AP414+COUNTIF(전체당첨내역!$B415:$G415,41)</f>
        <v>46</v>
      </c>
      <c r="AQ415">
        <f>AQ414+COUNTIF(전체당첨내역!$B415:$G415,42)</f>
        <v>59</v>
      </c>
      <c r="AR415">
        <f>AR414+COUNTIF(전체당첨내역!$B415:$G415,43)</f>
        <v>54</v>
      </c>
      <c r="AS415">
        <f>AS414+COUNTIF(전체당첨내역!$B415:$G415,44)</f>
        <v>51</v>
      </c>
      <c r="AT415">
        <f>AT414+COUNTIF(전체당첨내역!$B415:$G415,45)</f>
        <v>63</v>
      </c>
    </row>
    <row r="416" spans="1:46" ht="16.5" customHeight="1">
      <c r="A416">
        <v>415</v>
      </c>
      <c r="B416">
        <f>B415+COUNTIF(전체당첨내역!$B416:$G416,1)</f>
        <v>66</v>
      </c>
      <c r="C416">
        <f>C415+COUNTIF(전체당첨내역!$B416:$G416,2)</f>
        <v>57</v>
      </c>
      <c r="D416">
        <f>D415+COUNTIF(전체당첨내역!$B416:$G416,3)</f>
        <v>59</v>
      </c>
      <c r="E416">
        <f>E415+COUNTIF(전체당첨내역!$B416:$G416,4)</f>
        <v>56</v>
      </c>
      <c r="F416">
        <f>F415+COUNTIF(전체당첨내역!$B416:$G416,5)</f>
        <v>62</v>
      </c>
      <c r="G416">
        <f>G415+COUNTIF(전체당첨내역!$B416:$G416,6)</f>
        <v>48</v>
      </c>
      <c r="H416">
        <f>H415+COUNTIF(전체당첨내역!$B416:$G416,7)</f>
        <v>55</v>
      </c>
      <c r="I416">
        <f>I415+COUNTIF(전체당첨내역!$B416:$G416,8)</f>
        <v>51</v>
      </c>
      <c r="J416">
        <f>J415+COUNTIF(전체당첨내역!$B416:$G416,9)</f>
        <v>48</v>
      </c>
      <c r="K416">
        <f>K415+COUNTIF(전체당첨내역!$B416:$G416,10)</f>
        <v>55</v>
      </c>
      <c r="L416">
        <f>L415+COUNTIF(전체당첨내역!$B416:$G416,11)</f>
        <v>54</v>
      </c>
      <c r="M416">
        <f>M415+COUNTIF(전체당첨내역!$B416:$G416,12)</f>
        <v>49</v>
      </c>
      <c r="N416">
        <f>N415+COUNTIF(전체당첨내역!$B416:$G416,13)</f>
        <v>52</v>
      </c>
      <c r="O416">
        <f>O415+COUNTIF(전체당첨내역!$B416:$G416,14)</f>
        <v>61</v>
      </c>
      <c r="P416">
        <f>P415+COUNTIF(전체당첨내역!$B416:$G416,15)</f>
        <v>55</v>
      </c>
      <c r="Q416">
        <f>Q415+COUNTIF(전체당첨내역!$B416:$G416,16)</f>
        <v>54</v>
      </c>
      <c r="R416">
        <f>R415+COUNTIF(전체당첨내역!$B416:$G416,17)</f>
        <v>64</v>
      </c>
      <c r="S416">
        <f>S415+COUNTIF(전체당첨내역!$B416:$G416,18)</f>
        <v>61</v>
      </c>
      <c r="T416">
        <f>T415+COUNTIF(전체당첨내역!$B416:$G416,19)</f>
        <v>62</v>
      </c>
      <c r="U416">
        <f>U415+COUNTIF(전체당첨내역!$B416:$G416,20)</f>
        <v>64</v>
      </c>
      <c r="V416">
        <f>V415+COUNTIF(전체당첨내역!$B416:$G416,21)</f>
        <v>57</v>
      </c>
      <c r="W416">
        <f>W415+COUNTIF(전체당첨내역!$B416:$G416,22)</f>
        <v>46</v>
      </c>
      <c r="X416">
        <f>X415+COUNTIF(전체당첨내역!$B416:$G416,23)</f>
        <v>45</v>
      </c>
      <c r="Y416">
        <f>Y415+COUNTIF(전체당첨내역!$B416:$G416,24)</f>
        <v>57</v>
      </c>
      <c r="Z416">
        <f>Z415+COUNTIF(전체당첨내역!$B416:$G416,25)</f>
        <v>59</v>
      </c>
      <c r="AA416">
        <f>AA415+COUNTIF(전체당첨내역!$B416:$G416,26)</f>
        <v>55</v>
      </c>
      <c r="AB416">
        <f>AB415+COUNTIF(전체당첨내역!$B416:$G416,27)</f>
        <v>57</v>
      </c>
      <c r="AC416">
        <f>AC415+COUNTIF(전체당첨내역!$B416:$G416,28)</f>
        <v>44</v>
      </c>
      <c r="AD416">
        <f>AD415+COUNTIF(전체당첨내역!$B416:$G416,29)</f>
        <v>50</v>
      </c>
      <c r="AE416">
        <f>AE415+COUNTIF(전체당첨내역!$B416:$G416,30)</f>
        <v>48</v>
      </c>
      <c r="AF416">
        <f>AF415+COUNTIF(전체당첨내역!$B416:$G416,31)</f>
        <v>55</v>
      </c>
      <c r="AG416">
        <f>AG415+COUNTIF(전체당첨내역!$B416:$G416,32)</f>
        <v>50</v>
      </c>
      <c r="AH416">
        <f>AH415+COUNTIF(전체당첨내역!$B416:$G416,33)</f>
        <v>52</v>
      </c>
      <c r="AI416">
        <f>AI415+COUNTIF(전체당첨내역!$B416:$G416,34)</f>
        <v>61</v>
      </c>
      <c r="AJ416">
        <f>AJ415+COUNTIF(전체당첨내역!$B416:$G416,35)</f>
        <v>52</v>
      </c>
      <c r="AK416">
        <f>AK415+COUNTIF(전체당첨내역!$B416:$G416,36)</f>
        <v>61</v>
      </c>
      <c r="AL416">
        <f>AL415+COUNTIF(전체당첨내역!$B416:$G416,37)</f>
        <v>68</v>
      </c>
      <c r="AM416">
        <f>AM415+COUNTIF(전체당첨내역!$B416:$G416,38)</f>
        <v>43</v>
      </c>
      <c r="AN416">
        <f>AN415+COUNTIF(전체당첨내역!$B416:$G416,39)</f>
        <v>57</v>
      </c>
      <c r="AO416">
        <f>AO415+COUNTIF(전체당첨내역!$B416:$G416,40)</f>
        <v>67</v>
      </c>
      <c r="AP416">
        <f>AP415+COUNTIF(전체당첨내역!$B416:$G416,41)</f>
        <v>46</v>
      </c>
      <c r="AQ416">
        <f>AQ415+COUNTIF(전체당첨내역!$B416:$G416,42)</f>
        <v>59</v>
      </c>
      <c r="AR416">
        <f>AR415+COUNTIF(전체당첨내역!$B416:$G416,43)</f>
        <v>54</v>
      </c>
      <c r="AS416">
        <f>AS415+COUNTIF(전체당첨내역!$B416:$G416,44)</f>
        <v>51</v>
      </c>
      <c r="AT416">
        <f>AT415+COUNTIF(전체당첨내역!$B416:$G416,45)</f>
        <v>63</v>
      </c>
    </row>
    <row r="417" spans="1:46" ht="16.5" customHeight="1">
      <c r="A417">
        <v>416</v>
      </c>
      <c r="B417">
        <f>B416+COUNTIF(전체당첨내역!$B417:$G417,1)</f>
        <v>66</v>
      </c>
      <c r="C417">
        <f>C416+COUNTIF(전체당첨내역!$B417:$G417,2)</f>
        <v>57</v>
      </c>
      <c r="D417">
        <f>D416+COUNTIF(전체당첨내역!$B417:$G417,3)</f>
        <v>59</v>
      </c>
      <c r="E417">
        <f>E416+COUNTIF(전체당첨내역!$B417:$G417,4)</f>
        <v>56</v>
      </c>
      <c r="F417">
        <f>F416+COUNTIF(전체당첨내역!$B417:$G417,5)</f>
        <v>63</v>
      </c>
      <c r="G417">
        <f>G416+COUNTIF(전체당첨내역!$B417:$G417,6)</f>
        <v>49</v>
      </c>
      <c r="H417">
        <f>H416+COUNTIF(전체당첨내역!$B417:$G417,7)</f>
        <v>55</v>
      </c>
      <c r="I417">
        <f>I416+COUNTIF(전체당첨내역!$B417:$G417,8)</f>
        <v>52</v>
      </c>
      <c r="J417">
        <f>J416+COUNTIF(전체당첨내역!$B417:$G417,9)</f>
        <v>48</v>
      </c>
      <c r="K417">
        <f>K416+COUNTIF(전체당첨내역!$B417:$G417,10)</f>
        <v>55</v>
      </c>
      <c r="L417">
        <f>L416+COUNTIF(전체당첨내역!$B417:$G417,11)</f>
        <v>55</v>
      </c>
      <c r="M417">
        <f>M416+COUNTIF(전체당첨내역!$B417:$G417,12)</f>
        <v>49</v>
      </c>
      <c r="N417">
        <f>N416+COUNTIF(전체당첨내역!$B417:$G417,13)</f>
        <v>52</v>
      </c>
      <c r="O417">
        <f>O416+COUNTIF(전체당첨내역!$B417:$G417,14)</f>
        <v>61</v>
      </c>
      <c r="P417">
        <f>P416+COUNTIF(전체당첨내역!$B417:$G417,15)</f>
        <v>55</v>
      </c>
      <c r="Q417">
        <f>Q416+COUNTIF(전체당첨내역!$B417:$G417,16)</f>
        <v>54</v>
      </c>
      <c r="R417">
        <f>R416+COUNTIF(전체당첨내역!$B417:$G417,17)</f>
        <v>64</v>
      </c>
      <c r="S417">
        <f>S416+COUNTIF(전체당첨내역!$B417:$G417,18)</f>
        <v>61</v>
      </c>
      <c r="T417">
        <f>T416+COUNTIF(전체당첨내역!$B417:$G417,19)</f>
        <v>62</v>
      </c>
      <c r="U417">
        <f>U416+COUNTIF(전체당첨내역!$B417:$G417,20)</f>
        <v>64</v>
      </c>
      <c r="V417">
        <f>V416+COUNTIF(전체당첨내역!$B417:$G417,21)</f>
        <v>57</v>
      </c>
      <c r="W417">
        <f>W416+COUNTIF(전체당첨내역!$B417:$G417,22)</f>
        <v>47</v>
      </c>
      <c r="X417">
        <f>X416+COUNTIF(전체당첨내역!$B417:$G417,23)</f>
        <v>45</v>
      </c>
      <c r="Y417">
        <f>Y416+COUNTIF(전체당첨내역!$B417:$G417,24)</f>
        <v>57</v>
      </c>
      <c r="Z417">
        <f>Z416+COUNTIF(전체당첨내역!$B417:$G417,25)</f>
        <v>59</v>
      </c>
      <c r="AA417">
        <f>AA416+COUNTIF(전체당첨내역!$B417:$G417,26)</f>
        <v>56</v>
      </c>
      <c r="AB417">
        <f>AB416+COUNTIF(전체당첨내역!$B417:$G417,27)</f>
        <v>57</v>
      </c>
      <c r="AC417">
        <f>AC416+COUNTIF(전체당첨내역!$B417:$G417,28)</f>
        <v>44</v>
      </c>
      <c r="AD417">
        <f>AD416+COUNTIF(전체당첨내역!$B417:$G417,29)</f>
        <v>50</v>
      </c>
      <c r="AE417">
        <f>AE416+COUNTIF(전체당첨내역!$B417:$G417,30)</f>
        <v>48</v>
      </c>
      <c r="AF417">
        <f>AF416+COUNTIF(전체당첨내역!$B417:$G417,31)</f>
        <v>55</v>
      </c>
      <c r="AG417">
        <f>AG416+COUNTIF(전체당첨내역!$B417:$G417,32)</f>
        <v>50</v>
      </c>
      <c r="AH417">
        <f>AH416+COUNTIF(전체당첨내역!$B417:$G417,33)</f>
        <v>52</v>
      </c>
      <c r="AI417">
        <f>AI416+COUNTIF(전체당첨내역!$B417:$G417,34)</f>
        <v>61</v>
      </c>
      <c r="AJ417">
        <f>AJ416+COUNTIF(전체당첨내역!$B417:$G417,35)</f>
        <v>52</v>
      </c>
      <c r="AK417">
        <f>AK416+COUNTIF(전체당첨내역!$B417:$G417,36)</f>
        <v>61</v>
      </c>
      <c r="AL417">
        <f>AL416+COUNTIF(전체당첨내역!$B417:$G417,37)</f>
        <v>68</v>
      </c>
      <c r="AM417">
        <f>AM416+COUNTIF(전체당첨내역!$B417:$G417,38)</f>
        <v>43</v>
      </c>
      <c r="AN417">
        <f>AN416+COUNTIF(전체당첨내역!$B417:$G417,39)</f>
        <v>57</v>
      </c>
      <c r="AO417">
        <f>AO416+COUNTIF(전체당첨내역!$B417:$G417,40)</f>
        <v>67</v>
      </c>
      <c r="AP417">
        <f>AP416+COUNTIF(전체당첨내역!$B417:$G417,41)</f>
        <v>46</v>
      </c>
      <c r="AQ417">
        <f>AQ416+COUNTIF(전체당첨내역!$B417:$G417,42)</f>
        <v>59</v>
      </c>
      <c r="AR417">
        <f>AR416+COUNTIF(전체당첨내역!$B417:$G417,43)</f>
        <v>54</v>
      </c>
      <c r="AS417">
        <f>AS416+COUNTIF(전체당첨내역!$B417:$G417,44)</f>
        <v>51</v>
      </c>
      <c r="AT417">
        <f>AT416+COUNTIF(전체당첨내역!$B417:$G417,45)</f>
        <v>63</v>
      </c>
    </row>
    <row r="418" spans="1:46" ht="16.5" customHeight="1">
      <c r="A418">
        <v>417</v>
      </c>
      <c r="B418">
        <f>B417+COUNTIF(전체당첨내역!$B418:$G418,1)</f>
        <v>66</v>
      </c>
      <c r="C418">
        <f>C417+COUNTIF(전체당첨내역!$B418:$G418,2)</f>
        <v>57</v>
      </c>
      <c r="D418">
        <f>D417+COUNTIF(전체당첨내역!$B418:$G418,3)</f>
        <v>59</v>
      </c>
      <c r="E418">
        <f>E417+COUNTIF(전체당첨내역!$B418:$G418,4)</f>
        <v>57</v>
      </c>
      <c r="F418">
        <f>F417+COUNTIF(전체당첨내역!$B418:$G418,5)</f>
        <v>64</v>
      </c>
      <c r="G418">
        <f>G417+COUNTIF(전체당첨내역!$B418:$G418,6)</f>
        <v>49</v>
      </c>
      <c r="H418">
        <f>H417+COUNTIF(전체당첨내역!$B418:$G418,7)</f>
        <v>55</v>
      </c>
      <c r="I418">
        <f>I417+COUNTIF(전체당첨내역!$B418:$G418,8)</f>
        <v>52</v>
      </c>
      <c r="J418">
        <f>J417+COUNTIF(전체당첨내역!$B418:$G418,9)</f>
        <v>48</v>
      </c>
      <c r="K418">
        <f>K417+COUNTIF(전체당첨내역!$B418:$G418,10)</f>
        <v>55</v>
      </c>
      <c r="L418">
        <f>L417+COUNTIF(전체당첨내역!$B418:$G418,11)</f>
        <v>55</v>
      </c>
      <c r="M418">
        <f>M417+COUNTIF(전체당첨내역!$B418:$G418,12)</f>
        <v>49</v>
      </c>
      <c r="N418">
        <f>N417+COUNTIF(전체당첨내역!$B418:$G418,13)</f>
        <v>52</v>
      </c>
      <c r="O418">
        <f>O417+COUNTIF(전체당첨내역!$B418:$G418,14)</f>
        <v>62</v>
      </c>
      <c r="P418">
        <f>P417+COUNTIF(전체당첨내역!$B418:$G418,15)</f>
        <v>55</v>
      </c>
      <c r="Q418">
        <f>Q417+COUNTIF(전체당첨내역!$B418:$G418,16)</f>
        <v>54</v>
      </c>
      <c r="R418">
        <f>R417+COUNTIF(전체당첨내역!$B418:$G418,17)</f>
        <v>64</v>
      </c>
      <c r="S418">
        <f>S417+COUNTIF(전체당첨내역!$B418:$G418,18)</f>
        <v>61</v>
      </c>
      <c r="T418">
        <f>T417+COUNTIF(전체당첨내역!$B418:$G418,19)</f>
        <v>62</v>
      </c>
      <c r="U418">
        <f>U417+COUNTIF(전체당첨내역!$B418:$G418,20)</f>
        <v>65</v>
      </c>
      <c r="V418">
        <f>V417+COUNTIF(전체당첨내역!$B418:$G418,21)</f>
        <v>57</v>
      </c>
      <c r="W418">
        <f>W417+COUNTIF(전체당첨내역!$B418:$G418,22)</f>
        <v>48</v>
      </c>
      <c r="X418">
        <f>X417+COUNTIF(전체당첨내역!$B418:$G418,23)</f>
        <v>45</v>
      </c>
      <c r="Y418">
        <f>Y417+COUNTIF(전체당첨내역!$B418:$G418,24)</f>
        <v>57</v>
      </c>
      <c r="Z418">
        <f>Z417+COUNTIF(전체당첨내역!$B418:$G418,25)</f>
        <v>59</v>
      </c>
      <c r="AA418">
        <f>AA417+COUNTIF(전체당첨내역!$B418:$G418,26)</f>
        <v>56</v>
      </c>
      <c r="AB418">
        <f>AB417+COUNTIF(전체당첨내역!$B418:$G418,27)</f>
        <v>57</v>
      </c>
      <c r="AC418">
        <f>AC417+COUNTIF(전체당첨내역!$B418:$G418,28)</f>
        <v>44</v>
      </c>
      <c r="AD418">
        <f>AD417+COUNTIF(전체당첨내역!$B418:$G418,29)</f>
        <v>50</v>
      </c>
      <c r="AE418">
        <f>AE417+COUNTIF(전체당첨내역!$B418:$G418,30)</f>
        <v>48</v>
      </c>
      <c r="AF418">
        <f>AF417+COUNTIF(전체당첨내역!$B418:$G418,31)</f>
        <v>55</v>
      </c>
      <c r="AG418">
        <f>AG417+COUNTIF(전체당첨내역!$B418:$G418,32)</f>
        <v>50</v>
      </c>
      <c r="AH418">
        <f>AH417+COUNTIF(전체당첨내역!$B418:$G418,33)</f>
        <v>52</v>
      </c>
      <c r="AI418">
        <f>AI417+COUNTIF(전체당첨내역!$B418:$G418,34)</f>
        <v>61</v>
      </c>
      <c r="AJ418">
        <f>AJ417+COUNTIF(전체당첨내역!$B418:$G418,35)</f>
        <v>52</v>
      </c>
      <c r="AK418">
        <f>AK417+COUNTIF(전체당첨내역!$B418:$G418,36)</f>
        <v>61</v>
      </c>
      <c r="AL418">
        <f>AL417+COUNTIF(전체당첨내역!$B418:$G418,37)</f>
        <v>68</v>
      </c>
      <c r="AM418">
        <f>AM417+COUNTIF(전체당첨내역!$B418:$G418,38)</f>
        <v>43</v>
      </c>
      <c r="AN418">
        <f>AN417+COUNTIF(전체당첨내역!$B418:$G418,39)</f>
        <v>57</v>
      </c>
      <c r="AO418">
        <f>AO417+COUNTIF(전체당첨내역!$B418:$G418,40)</f>
        <v>67</v>
      </c>
      <c r="AP418">
        <f>AP417+COUNTIF(전체당첨내역!$B418:$G418,41)</f>
        <v>46</v>
      </c>
      <c r="AQ418">
        <f>AQ417+COUNTIF(전체당첨내역!$B418:$G418,42)</f>
        <v>59</v>
      </c>
      <c r="AR418">
        <f>AR417+COUNTIF(전체당첨내역!$B418:$G418,43)</f>
        <v>55</v>
      </c>
      <c r="AS418">
        <f>AS417+COUNTIF(전체당첨내역!$B418:$G418,44)</f>
        <v>51</v>
      </c>
      <c r="AT418">
        <f>AT417+COUNTIF(전체당첨내역!$B418:$G418,45)</f>
        <v>63</v>
      </c>
    </row>
    <row r="419" spans="1:46" ht="16.5" customHeight="1">
      <c r="A419">
        <v>418</v>
      </c>
      <c r="B419">
        <f>B418+COUNTIF(전체당첨내역!$B419:$G419,1)</f>
        <v>66</v>
      </c>
      <c r="C419">
        <f>C418+COUNTIF(전체당첨내역!$B419:$G419,2)</f>
        <v>57</v>
      </c>
      <c r="D419">
        <f>D418+COUNTIF(전체당첨내역!$B419:$G419,3)</f>
        <v>59</v>
      </c>
      <c r="E419">
        <f>E418+COUNTIF(전체당첨내역!$B419:$G419,4)</f>
        <v>57</v>
      </c>
      <c r="F419">
        <f>F418+COUNTIF(전체당첨내역!$B419:$G419,5)</f>
        <v>64</v>
      </c>
      <c r="G419">
        <f>G418+COUNTIF(전체당첨내역!$B419:$G419,6)</f>
        <v>49</v>
      </c>
      <c r="H419">
        <f>H418+COUNTIF(전체당첨내역!$B419:$G419,7)</f>
        <v>55</v>
      </c>
      <c r="I419">
        <f>I418+COUNTIF(전체당첨내역!$B419:$G419,8)</f>
        <v>52</v>
      </c>
      <c r="J419">
        <f>J418+COUNTIF(전체당첨내역!$B419:$G419,9)</f>
        <v>48</v>
      </c>
      <c r="K419">
        <f>K418+COUNTIF(전체당첨내역!$B419:$G419,10)</f>
        <v>55</v>
      </c>
      <c r="L419">
        <f>L418+COUNTIF(전체당첨내역!$B419:$G419,11)</f>
        <v>56</v>
      </c>
      <c r="M419">
        <f>M418+COUNTIF(전체당첨내역!$B419:$G419,12)</f>
        <v>49</v>
      </c>
      <c r="N419">
        <f>N418+COUNTIF(전체당첨내역!$B419:$G419,13)</f>
        <v>53</v>
      </c>
      <c r="O419">
        <f>O418+COUNTIF(전체당첨내역!$B419:$G419,14)</f>
        <v>62</v>
      </c>
      <c r="P419">
        <f>P418+COUNTIF(전체당첨내역!$B419:$G419,15)</f>
        <v>56</v>
      </c>
      <c r="Q419">
        <f>Q418+COUNTIF(전체당첨내역!$B419:$G419,16)</f>
        <v>54</v>
      </c>
      <c r="R419">
        <f>R418+COUNTIF(전체당첨내역!$B419:$G419,17)</f>
        <v>64</v>
      </c>
      <c r="S419">
        <f>S418+COUNTIF(전체당첨내역!$B419:$G419,18)</f>
        <v>61</v>
      </c>
      <c r="T419">
        <f>T418+COUNTIF(전체당첨내역!$B419:$G419,19)</f>
        <v>62</v>
      </c>
      <c r="U419">
        <f>U418+COUNTIF(전체당첨내역!$B419:$G419,20)</f>
        <v>65</v>
      </c>
      <c r="V419">
        <f>V418+COUNTIF(전체당첨내역!$B419:$G419,21)</f>
        <v>57</v>
      </c>
      <c r="W419">
        <f>W418+COUNTIF(전체당첨내역!$B419:$G419,22)</f>
        <v>48</v>
      </c>
      <c r="X419">
        <f>X418+COUNTIF(전체당첨내역!$B419:$G419,23)</f>
        <v>45</v>
      </c>
      <c r="Y419">
        <f>Y418+COUNTIF(전체당첨내역!$B419:$G419,24)</f>
        <v>57</v>
      </c>
      <c r="Z419">
        <f>Z418+COUNTIF(전체당첨내역!$B419:$G419,25)</f>
        <v>59</v>
      </c>
      <c r="AA419">
        <f>AA418+COUNTIF(전체당첨내역!$B419:$G419,26)</f>
        <v>57</v>
      </c>
      <c r="AB419">
        <f>AB418+COUNTIF(전체당첨내역!$B419:$G419,27)</f>
        <v>57</v>
      </c>
      <c r="AC419">
        <f>AC418+COUNTIF(전체당첨내역!$B419:$G419,28)</f>
        <v>45</v>
      </c>
      <c r="AD419">
        <f>AD418+COUNTIF(전체당첨내역!$B419:$G419,29)</f>
        <v>50</v>
      </c>
      <c r="AE419">
        <f>AE418+COUNTIF(전체당첨내역!$B419:$G419,30)</f>
        <v>48</v>
      </c>
      <c r="AF419">
        <f>AF418+COUNTIF(전체당첨내역!$B419:$G419,31)</f>
        <v>55</v>
      </c>
      <c r="AG419">
        <f>AG418+COUNTIF(전체당첨내역!$B419:$G419,32)</f>
        <v>50</v>
      </c>
      <c r="AH419">
        <f>AH418+COUNTIF(전체당첨내역!$B419:$G419,33)</f>
        <v>52</v>
      </c>
      <c r="AI419">
        <f>AI418+COUNTIF(전체당첨내역!$B419:$G419,34)</f>
        <v>62</v>
      </c>
      <c r="AJ419">
        <f>AJ418+COUNTIF(전체당첨내역!$B419:$G419,35)</f>
        <v>52</v>
      </c>
      <c r="AK419">
        <f>AK418+COUNTIF(전체당첨내역!$B419:$G419,36)</f>
        <v>61</v>
      </c>
      <c r="AL419">
        <f>AL418+COUNTIF(전체당첨내역!$B419:$G419,37)</f>
        <v>68</v>
      </c>
      <c r="AM419">
        <f>AM418+COUNTIF(전체당첨내역!$B419:$G419,38)</f>
        <v>43</v>
      </c>
      <c r="AN419">
        <f>AN418+COUNTIF(전체당첨내역!$B419:$G419,39)</f>
        <v>57</v>
      </c>
      <c r="AO419">
        <f>AO418+COUNTIF(전체당첨내역!$B419:$G419,40)</f>
        <v>67</v>
      </c>
      <c r="AP419">
        <f>AP418+COUNTIF(전체당첨내역!$B419:$G419,41)</f>
        <v>46</v>
      </c>
      <c r="AQ419">
        <f>AQ418+COUNTIF(전체당첨내역!$B419:$G419,42)</f>
        <v>59</v>
      </c>
      <c r="AR419">
        <f>AR418+COUNTIF(전체당첨내역!$B419:$G419,43)</f>
        <v>55</v>
      </c>
      <c r="AS419">
        <f>AS418+COUNTIF(전체당첨내역!$B419:$G419,44)</f>
        <v>51</v>
      </c>
      <c r="AT419">
        <f>AT418+COUNTIF(전체당첨내역!$B419:$G419,45)</f>
        <v>63</v>
      </c>
    </row>
    <row r="420" spans="1:46" ht="16.5" customHeight="1">
      <c r="A420">
        <v>419</v>
      </c>
      <c r="B420">
        <f>B419+COUNTIF(전체당첨내역!$B420:$G420,1)</f>
        <v>66</v>
      </c>
      <c r="C420">
        <f>C419+COUNTIF(전체당첨내역!$B420:$G420,2)</f>
        <v>58</v>
      </c>
      <c r="D420">
        <f>D419+COUNTIF(전체당첨내역!$B420:$G420,3)</f>
        <v>59</v>
      </c>
      <c r="E420">
        <f>E419+COUNTIF(전체당첨내역!$B420:$G420,4)</f>
        <v>57</v>
      </c>
      <c r="F420">
        <f>F419+COUNTIF(전체당첨내역!$B420:$G420,5)</f>
        <v>64</v>
      </c>
      <c r="G420">
        <f>G419+COUNTIF(전체당첨내역!$B420:$G420,6)</f>
        <v>49</v>
      </c>
      <c r="H420">
        <f>H419+COUNTIF(전체당첨내역!$B420:$G420,7)</f>
        <v>55</v>
      </c>
      <c r="I420">
        <f>I419+COUNTIF(전체당첨내역!$B420:$G420,8)</f>
        <v>52</v>
      </c>
      <c r="J420">
        <f>J419+COUNTIF(전체당첨내역!$B420:$G420,9)</f>
        <v>48</v>
      </c>
      <c r="K420">
        <f>K419+COUNTIF(전체당첨내역!$B420:$G420,10)</f>
        <v>55</v>
      </c>
      <c r="L420">
        <f>L419+COUNTIF(전체당첨내역!$B420:$G420,11)</f>
        <v>57</v>
      </c>
      <c r="M420">
        <f>M419+COUNTIF(전체당첨내역!$B420:$G420,12)</f>
        <v>49</v>
      </c>
      <c r="N420">
        <f>N419+COUNTIF(전체당첨내역!$B420:$G420,13)</f>
        <v>54</v>
      </c>
      <c r="O420">
        <f>O419+COUNTIF(전체당첨내역!$B420:$G420,14)</f>
        <v>63</v>
      </c>
      <c r="P420">
        <f>P419+COUNTIF(전체당첨내역!$B420:$G420,15)</f>
        <v>56</v>
      </c>
      <c r="Q420">
        <f>Q419+COUNTIF(전체당첨내역!$B420:$G420,16)</f>
        <v>54</v>
      </c>
      <c r="R420">
        <f>R419+COUNTIF(전체당첨내역!$B420:$G420,17)</f>
        <v>64</v>
      </c>
      <c r="S420">
        <f>S419+COUNTIF(전체당첨내역!$B420:$G420,18)</f>
        <v>61</v>
      </c>
      <c r="T420">
        <f>T419+COUNTIF(전체당첨내역!$B420:$G420,19)</f>
        <v>62</v>
      </c>
      <c r="U420">
        <f>U419+COUNTIF(전체당첨내역!$B420:$G420,20)</f>
        <v>65</v>
      </c>
      <c r="V420">
        <f>V419+COUNTIF(전체당첨내역!$B420:$G420,21)</f>
        <v>57</v>
      </c>
      <c r="W420">
        <f>W419+COUNTIF(전체당첨내역!$B420:$G420,22)</f>
        <v>48</v>
      </c>
      <c r="X420">
        <f>X419+COUNTIF(전체당첨내역!$B420:$G420,23)</f>
        <v>45</v>
      </c>
      <c r="Y420">
        <f>Y419+COUNTIF(전체당첨내역!$B420:$G420,24)</f>
        <v>57</v>
      </c>
      <c r="Z420">
        <f>Z419+COUNTIF(전체당첨내역!$B420:$G420,25)</f>
        <v>59</v>
      </c>
      <c r="AA420">
        <f>AA419+COUNTIF(전체당첨내역!$B420:$G420,26)</f>
        <v>57</v>
      </c>
      <c r="AB420">
        <f>AB419+COUNTIF(전체당첨내역!$B420:$G420,27)</f>
        <v>57</v>
      </c>
      <c r="AC420">
        <f>AC419+COUNTIF(전체당첨내역!$B420:$G420,28)</f>
        <v>46</v>
      </c>
      <c r="AD420">
        <f>AD419+COUNTIF(전체당첨내역!$B420:$G420,29)</f>
        <v>50</v>
      </c>
      <c r="AE420">
        <f>AE419+COUNTIF(전체당첨내역!$B420:$G420,30)</f>
        <v>49</v>
      </c>
      <c r="AF420">
        <f>AF419+COUNTIF(전체당첨내역!$B420:$G420,31)</f>
        <v>55</v>
      </c>
      <c r="AG420">
        <f>AG419+COUNTIF(전체당첨내역!$B420:$G420,32)</f>
        <v>50</v>
      </c>
      <c r="AH420">
        <f>AH419+COUNTIF(전체당첨내역!$B420:$G420,33)</f>
        <v>52</v>
      </c>
      <c r="AI420">
        <f>AI419+COUNTIF(전체당첨내역!$B420:$G420,34)</f>
        <v>62</v>
      </c>
      <c r="AJ420">
        <f>AJ419+COUNTIF(전체당첨내역!$B420:$G420,35)</f>
        <v>52</v>
      </c>
      <c r="AK420">
        <f>AK419+COUNTIF(전체당첨내역!$B420:$G420,36)</f>
        <v>61</v>
      </c>
      <c r="AL420">
        <f>AL419+COUNTIF(전체당첨내역!$B420:$G420,37)</f>
        <v>68</v>
      </c>
      <c r="AM420">
        <f>AM419+COUNTIF(전체당첨내역!$B420:$G420,38)</f>
        <v>43</v>
      </c>
      <c r="AN420">
        <f>AN419+COUNTIF(전체당첨내역!$B420:$G420,39)</f>
        <v>57</v>
      </c>
      <c r="AO420">
        <f>AO419+COUNTIF(전체당첨내역!$B420:$G420,40)</f>
        <v>67</v>
      </c>
      <c r="AP420">
        <f>AP419+COUNTIF(전체당첨내역!$B420:$G420,41)</f>
        <v>46</v>
      </c>
      <c r="AQ420">
        <f>AQ419+COUNTIF(전체당첨내역!$B420:$G420,42)</f>
        <v>59</v>
      </c>
      <c r="AR420">
        <f>AR419+COUNTIF(전체당첨내역!$B420:$G420,43)</f>
        <v>55</v>
      </c>
      <c r="AS420">
        <f>AS419+COUNTIF(전체당첨내역!$B420:$G420,44)</f>
        <v>51</v>
      </c>
      <c r="AT420">
        <f>AT419+COUNTIF(전체당첨내역!$B420:$G420,45)</f>
        <v>63</v>
      </c>
    </row>
    <row r="421" spans="1:46" ht="16.5" customHeight="1">
      <c r="A421">
        <v>420</v>
      </c>
      <c r="B421">
        <f>B420+COUNTIF(전체당첨내역!$B421:$G421,1)</f>
        <v>66</v>
      </c>
      <c r="C421">
        <f>C420+COUNTIF(전체당첨내역!$B421:$G421,2)</f>
        <v>58</v>
      </c>
      <c r="D421">
        <f>D420+COUNTIF(전체당첨내역!$B421:$G421,3)</f>
        <v>59</v>
      </c>
      <c r="E421">
        <f>E420+COUNTIF(전체당첨내역!$B421:$G421,4)</f>
        <v>58</v>
      </c>
      <c r="F421">
        <f>F420+COUNTIF(전체당첨내역!$B421:$G421,5)</f>
        <v>64</v>
      </c>
      <c r="G421">
        <f>G420+COUNTIF(전체당첨내역!$B421:$G421,6)</f>
        <v>49</v>
      </c>
      <c r="H421">
        <f>H420+COUNTIF(전체당첨내역!$B421:$G421,7)</f>
        <v>55</v>
      </c>
      <c r="I421">
        <f>I420+COUNTIF(전체당첨내역!$B421:$G421,8)</f>
        <v>52</v>
      </c>
      <c r="J421">
        <f>J420+COUNTIF(전체당첨내역!$B421:$G421,9)</f>
        <v>49</v>
      </c>
      <c r="K421">
        <f>K420+COUNTIF(전체당첨내역!$B421:$G421,10)</f>
        <v>56</v>
      </c>
      <c r="L421">
        <f>L420+COUNTIF(전체당첨내역!$B421:$G421,11)</f>
        <v>57</v>
      </c>
      <c r="M421">
        <f>M420+COUNTIF(전체당첨내역!$B421:$G421,12)</f>
        <v>49</v>
      </c>
      <c r="N421">
        <f>N420+COUNTIF(전체당첨내역!$B421:$G421,13)</f>
        <v>54</v>
      </c>
      <c r="O421">
        <f>O420+COUNTIF(전체당첨내역!$B421:$G421,14)</f>
        <v>63</v>
      </c>
      <c r="P421">
        <f>P420+COUNTIF(전체당첨내역!$B421:$G421,15)</f>
        <v>56</v>
      </c>
      <c r="Q421">
        <f>Q420+COUNTIF(전체당첨내역!$B421:$G421,16)</f>
        <v>54</v>
      </c>
      <c r="R421">
        <f>R420+COUNTIF(전체당첨내역!$B421:$G421,17)</f>
        <v>64</v>
      </c>
      <c r="S421">
        <f>S420+COUNTIF(전체당첨내역!$B421:$G421,18)</f>
        <v>61</v>
      </c>
      <c r="T421">
        <f>T420+COUNTIF(전체당첨내역!$B421:$G421,19)</f>
        <v>62</v>
      </c>
      <c r="U421">
        <f>U420+COUNTIF(전체당첨내역!$B421:$G421,20)</f>
        <v>65</v>
      </c>
      <c r="V421">
        <f>V420+COUNTIF(전체당첨내역!$B421:$G421,21)</f>
        <v>57</v>
      </c>
      <c r="W421">
        <f>W420+COUNTIF(전체당첨내역!$B421:$G421,22)</f>
        <v>48</v>
      </c>
      <c r="X421">
        <f>X420+COUNTIF(전체당첨내역!$B421:$G421,23)</f>
        <v>45</v>
      </c>
      <c r="Y421">
        <f>Y420+COUNTIF(전체당첨내역!$B421:$G421,24)</f>
        <v>57</v>
      </c>
      <c r="Z421">
        <f>Z420+COUNTIF(전체당첨내역!$B421:$G421,25)</f>
        <v>59</v>
      </c>
      <c r="AA421">
        <f>AA420+COUNTIF(전체당첨내역!$B421:$G421,26)</f>
        <v>57</v>
      </c>
      <c r="AB421">
        <f>AB420+COUNTIF(전체당첨내역!$B421:$G421,27)</f>
        <v>57</v>
      </c>
      <c r="AC421">
        <f>AC420+COUNTIF(전체당첨내역!$B421:$G421,28)</f>
        <v>46</v>
      </c>
      <c r="AD421">
        <f>AD420+COUNTIF(전체당첨내역!$B421:$G421,29)</f>
        <v>51</v>
      </c>
      <c r="AE421">
        <f>AE420+COUNTIF(전체당첨내역!$B421:$G421,30)</f>
        <v>49</v>
      </c>
      <c r="AF421">
        <f>AF420+COUNTIF(전체당첨내역!$B421:$G421,31)</f>
        <v>56</v>
      </c>
      <c r="AG421">
        <f>AG420+COUNTIF(전체당첨내역!$B421:$G421,32)</f>
        <v>50</v>
      </c>
      <c r="AH421">
        <f>AH420+COUNTIF(전체당첨내역!$B421:$G421,33)</f>
        <v>52</v>
      </c>
      <c r="AI421">
        <f>AI420+COUNTIF(전체당첨내역!$B421:$G421,34)</f>
        <v>63</v>
      </c>
      <c r="AJ421">
        <f>AJ420+COUNTIF(전체당첨내역!$B421:$G421,35)</f>
        <v>52</v>
      </c>
      <c r="AK421">
        <f>AK420+COUNTIF(전체당첨내역!$B421:$G421,36)</f>
        <v>61</v>
      </c>
      <c r="AL421">
        <f>AL420+COUNTIF(전체당첨내역!$B421:$G421,37)</f>
        <v>68</v>
      </c>
      <c r="AM421">
        <f>AM420+COUNTIF(전체당첨내역!$B421:$G421,38)</f>
        <v>43</v>
      </c>
      <c r="AN421">
        <f>AN420+COUNTIF(전체당첨내역!$B421:$G421,39)</f>
        <v>57</v>
      </c>
      <c r="AO421">
        <f>AO420+COUNTIF(전체당첨내역!$B421:$G421,40)</f>
        <v>67</v>
      </c>
      <c r="AP421">
        <f>AP420+COUNTIF(전체당첨내역!$B421:$G421,41)</f>
        <v>46</v>
      </c>
      <c r="AQ421">
        <f>AQ420+COUNTIF(전체당첨내역!$B421:$G421,42)</f>
        <v>59</v>
      </c>
      <c r="AR421">
        <f>AR420+COUNTIF(전체당첨내역!$B421:$G421,43)</f>
        <v>55</v>
      </c>
      <c r="AS421">
        <f>AS420+COUNTIF(전체당첨내역!$B421:$G421,44)</f>
        <v>51</v>
      </c>
      <c r="AT421">
        <f>AT420+COUNTIF(전체당첨내역!$B421:$G421,45)</f>
        <v>63</v>
      </c>
    </row>
    <row r="422" spans="1:46" ht="16.5" customHeight="1">
      <c r="A422">
        <v>421</v>
      </c>
      <c r="B422">
        <f>B421+COUNTIF(전체당첨내역!$B422:$G422,1)</f>
        <v>66</v>
      </c>
      <c r="C422">
        <f>C421+COUNTIF(전체당첨내역!$B422:$G422,2)</f>
        <v>58</v>
      </c>
      <c r="D422">
        <f>D421+COUNTIF(전체당첨내역!$B422:$G422,3)</f>
        <v>59</v>
      </c>
      <c r="E422">
        <f>E421+COUNTIF(전체당첨내역!$B422:$G422,4)</f>
        <v>58</v>
      </c>
      <c r="F422">
        <f>F421+COUNTIF(전체당첨내역!$B422:$G422,5)</f>
        <v>64</v>
      </c>
      <c r="G422">
        <f>G421+COUNTIF(전체당첨내역!$B422:$G422,6)</f>
        <v>50</v>
      </c>
      <c r="H422">
        <f>H421+COUNTIF(전체당첨내역!$B422:$G422,7)</f>
        <v>55</v>
      </c>
      <c r="I422">
        <f>I421+COUNTIF(전체당첨내역!$B422:$G422,8)</f>
        <v>52</v>
      </c>
      <c r="J422">
        <f>J421+COUNTIF(전체당첨내역!$B422:$G422,9)</f>
        <v>49</v>
      </c>
      <c r="K422">
        <f>K421+COUNTIF(전체당첨내역!$B422:$G422,10)</f>
        <v>56</v>
      </c>
      <c r="L422">
        <f>L421+COUNTIF(전체당첨내역!$B422:$G422,11)</f>
        <v>58</v>
      </c>
      <c r="M422">
        <f>M421+COUNTIF(전체당첨내역!$B422:$G422,12)</f>
        <v>49</v>
      </c>
      <c r="N422">
        <f>N421+COUNTIF(전체당첨내역!$B422:$G422,13)</f>
        <v>54</v>
      </c>
      <c r="O422">
        <f>O421+COUNTIF(전체당첨내역!$B422:$G422,14)</f>
        <v>63</v>
      </c>
      <c r="P422">
        <f>P421+COUNTIF(전체당첨내역!$B422:$G422,15)</f>
        <v>56</v>
      </c>
      <c r="Q422">
        <f>Q421+COUNTIF(전체당첨내역!$B422:$G422,16)</f>
        <v>54</v>
      </c>
      <c r="R422">
        <f>R421+COUNTIF(전체당첨내역!$B422:$G422,17)</f>
        <v>64</v>
      </c>
      <c r="S422">
        <f>S421+COUNTIF(전체당첨내역!$B422:$G422,18)</f>
        <v>61</v>
      </c>
      <c r="T422">
        <f>T421+COUNTIF(전체당첨내역!$B422:$G422,19)</f>
        <v>62</v>
      </c>
      <c r="U422">
        <f>U421+COUNTIF(전체당첨내역!$B422:$G422,20)</f>
        <v>65</v>
      </c>
      <c r="V422">
        <f>V421+COUNTIF(전체당첨내역!$B422:$G422,21)</f>
        <v>57</v>
      </c>
      <c r="W422">
        <f>W421+COUNTIF(전체당첨내역!$B422:$G422,22)</f>
        <v>48</v>
      </c>
      <c r="X422">
        <f>X421+COUNTIF(전체당첨내역!$B422:$G422,23)</f>
        <v>45</v>
      </c>
      <c r="Y422">
        <f>Y421+COUNTIF(전체당첨내역!$B422:$G422,24)</f>
        <v>57</v>
      </c>
      <c r="Z422">
        <f>Z421+COUNTIF(전체당첨내역!$B422:$G422,25)</f>
        <v>59</v>
      </c>
      <c r="AA422">
        <f>AA421+COUNTIF(전체당첨내역!$B422:$G422,26)</f>
        <v>58</v>
      </c>
      <c r="AB422">
        <f>AB421+COUNTIF(전체당첨내역!$B422:$G422,27)</f>
        <v>58</v>
      </c>
      <c r="AC422">
        <f>AC421+COUNTIF(전체당첨내역!$B422:$G422,28)</f>
        <v>47</v>
      </c>
      <c r="AD422">
        <f>AD421+COUNTIF(전체당첨내역!$B422:$G422,29)</f>
        <v>51</v>
      </c>
      <c r="AE422">
        <f>AE421+COUNTIF(전체당첨내역!$B422:$G422,30)</f>
        <v>49</v>
      </c>
      <c r="AF422">
        <f>AF421+COUNTIF(전체당첨내역!$B422:$G422,31)</f>
        <v>56</v>
      </c>
      <c r="AG422">
        <f>AG421+COUNTIF(전체당첨내역!$B422:$G422,32)</f>
        <v>50</v>
      </c>
      <c r="AH422">
        <f>AH421+COUNTIF(전체당첨내역!$B422:$G422,33)</f>
        <v>52</v>
      </c>
      <c r="AI422">
        <f>AI421+COUNTIF(전체당첨내역!$B422:$G422,34)</f>
        <v>63</v>
      </c>
      <c r="AJ422">
        <f>AJ421+COUNTIF(전체당첨내역!$B422:$G422,35)</f>
        <v>52</v>
      </c>
      <c r="AK422">
        <f>AK421+COUNTIF(전체당첨내역!$B422:$G422,36)</f>
        <v>61</v>
      </c>
      <c r="AL422">
        <f>AL421+COUNTIF(전체당첨내역!$B422:$G422,37)</f>
        <v>68</v>
      </c>
      <c r="AM422">
        <f>AM421+COUNTIF(전체당첨내역!$B422:$G422,38)</f>
        <v>43</v>
      </c>
      <c r="AN422">
        <f>AN421+COUNTIF(전체당첨내역!$B422:$G422,39)</f>
        <v>57</v>
      </c>
      <c r="AO422">
        <f>AO421+COUNTIF(전체당첨내역!$B422:$G422,40)</f>
        <v>67</v>
      </c>
      <c r="AP422">
        <f>AP421+COUNTIF(전체당첨내역!$B422:$G422,41)</f>
        <v>46</v>
      </c>
      <c r="AQ422">
        <f>AQ421+COUNTIF(전체당첨내역!$B422:$G422,42)</f>
        <v>59</v>
      </c>
      <c r="AR422">
        <f>AR421+COUNTIF(전체당첨내역!$B422:$G422,43)</f>
        <v>55</v>
      </c>
      <c r="AS422">
        <f>AS421+COUNTIF(전체당첨내역!$B422:$G422,44)</f>
        <v>52</v>
      </c>
      <c r="AT422">
        <f>AT421+COUNTIF(전체당첨내역!$B422:$G422,45)</f>
        <v>63</v>
      </c>
    </row>
    <row r="423" spans="1:46" ht="16.5" customHeight="1">
      <c r="A423">
        <v>422</v>
      </c>
      <c r="B423">
        <f>B422+COUNTIF(전체당첨내역!$B423:$G423,1)</f>
        <v>66</v>
      </c>
      <c r="C423">
        <f>C422+COUNTIF(전체당첨내역!$B423:$G423,2)</f>
        <v>58</v>
      </c>
      <c r="D423">
        <f>D422+COUNTIF(전체당첨내역!$B423:$G423,3)</f>
        <v>59</v>
      </c>
      <c r="E423">
        <f>E422+COUNTIF(전체당첨내역!$B423:$G423,4)</f>
        <v>58</v>
      </c>
      <c r="F423">
        <f>F422+COUNTIF(전체당첨내역!$B423:$G423,5)</f>
        <v>64</v>
      </c>
      <c r="G423">
        <f>G422+COUNTIF(전체당첨내역!$B423:$G423,6)</f>
        <v>50</v>
      </c>
      <c r="H423">
        <f>H422+COUNTIF(전체당첨내역!$B423:$G423,7)</f>
        <v>55</v>
      </c>
      <c r="I423">
        <f>I422+COUNTIF(전체당첨내역!$B423:$G423,8)</f>
        <v>53</v>
      </c>
      <c r="J423">
        <f>J422+COUNTIF(전체당첨내역!$B423:$G423,9)</f>
        <v>49</v>
      </c>
      <c r="K423">
        <f>K422+COUNTIF(전체당첨내역!$B423:$G423,10)</f>
        <v>56</v>
      </c>
      <c r="L423">
        <f>L422+COUNTIF(전체당첨내역!$B423:$G423,11)</f>
        <v>58</v>
      </c>
      <c r="M423">
        <f>M422+COUNTIF(전체당첨내역!$B423:$G423,12)</f>
        <v>49</v>
      </c>
      <c r="N423">
        <f>N422+COUNTIF(전체당첨내역!$B423:$G423,13)</f>
        <v>54</v>
      </c>
      <c r="O423">
        <f>O422+COUNTIF(전체당첨내역!$B423:$G423,14)</f>
        <v>63</v>
      </c>
      <c r="P423">
        <f>P422+COUNTIF(전체당첨내역!$B423:$G423,15)</f>
        <v>57</v>
      </c>
      <c r="Q423">
        <f>Q422+COUNTIF(전체당첨내역!$B423:$G423,16)</f>
        <v>54</v>
      </c>
      <c r="R423">
        <f>R422+COUNTIF(전체당첨내역!$B423:$G423,17)</f>
        <v>64</v>
      </c>
      <c r="S423">
        <f>S422+COUNTIF(전체당첨내역!$B423:$G423,18)</f>
        <v>61</v>
      </c>
      <c r="T423">
        <f>T422+COUNTIF(전체당첨내역!$B423:$G423,19)</f>
        <v>63</v>
      </c>
      <c r="U423">
        <f>U422+COUNTIF(전체당첨내역!$B423:$G423,20)</f>
        <v>65</v>
      </c>
      <c r="V423">
        <f>V422+COUNTIF(전체당첨내역!$B423:$G423,21)</f>
        <v>58</v>
      </c>
      <c r="W423">
        <f>W422+COUNTIF(전체당첨내역!$B423:$G423,22)</f>
        <v>48</v>
      </c>
      <c r="X423">
        <f>X422+COUNTIF(전체당첨내역!$B423:$G423,23)</f>
        <v>45</v>
      </c>
      <c r="Y423">
        <f>Y422+COUNTIF(전체당첨내역!$B423:$G423,24)</f>
        <v>57</v>
      </c>
      <c r="Z423">
        <f>Z422+COUNTIF(전체당첨내역!$B423:$G423,25)</f>
        <v>59</v>
      </c>
      <c r="AA423">
        <f>AA422+COUNTIF(전체당첨내역!$B423:$G423,26)</f>
        <v>58</v>
      </c>
      <c r="AB423">
        <f>AB422+COUNTIF(전체당첨내역!$B423:$G423,27)</f>
        <v>58</v>
      </c>
      <c r="AC423">
        <f>AC422+COUNTIF(전체당첨내역!$B423:$G423,28)</f>
        <v>47</v>
      </c>
      <c r="AD423">
        <f>AD422+COUNTIF(전체당첨내역!$B423:$G423,29)</f>
        <v>51</v>
      </c>
      <c r="AE423">
        <f>AE422+COUNTIF(전체당첨내역!$B423:$G423,30)</f>
        <v>49</v>
      </c>
      <c r="AF423">
        <f>AF422+COUNTIF(전체당첨내역!$B423:$G423,31)</f>
        <v>56</v>
      </c>
      <c r="AG423">
        <f>AG422+COUNTIF(전체당첨내역!$B423:$G423,32)</f>
        <v>50</v>
      </c>
      <c r="AH423">
        <f>AH422+COUNTIF(전체당첨내역!$B423:$G423,33)</f>
        <v>52</v>
      </c>
      <c r="AI423">
        <f>AI422+COUNTIF(전체당첨내역!$B423:$G423,34)</f>
        <v>64</v>
      </c>
      <c r="AJ423">
        <f>AJ422+COUNTIF(전체당첨내역!$B423:$G423,35)</f>
        <v>52</v>
      </c>
      <c r="AK423">
        <f>AK422+COUNTIF(전체당첨내역!$B423:$G423,36)</f>
        <v>61</v>
      </c>
      <c r="AL423">
        <f>AL422+COUNTIF(전체당첨내역!$B423:$G423,37)</f>
        <v>68</v>
      </c>
      <c r="AM423">
        <f>AM422+COUNTIF(전체당첨내역!$B423:$G423,38)</f>
        <v>43</v>
      </c>
      <c r="AN423">
        <f>AN422+COUNTIF(전체당첨내역!$B423:$G423,39)</f>
        <v>57</v>
      </c>
      <c r="AO423">
        <f>AO422+COUNTIF(전체당첨내역!$B423:$G423,40)</f>
        <v>67</v>
      </c>
      <c r="AP423">
        <f>AP422+COUNTIF(전체당첨내역!$B423:$G423,41)</f>
        <v>46</v>
      </c>
      <c r="AQ423">
        <f>AQ422+COUNTIF(전체당첨내역!$B423:$G423,42)</f>
        <v>59</v>
      </c>
      <c r="AR423">
        <f>AR422+COUNTIF(전체당첨내역!$B423:$G423,43)</f>
        <v>55</v>
      </c>
      <c r="AS423">
        <f>AS422+COUNTIF(전체당첨내역!$B423:$G423,44)</f>
        <v>53</v>
      </c>
      <c r="AT423">
        <f>AT422+COUNTIF(전체당첨내역!$B423:$G423,45)</f>
        <v>63</v>
      </c>
    </row>
    <row r="424" spans="1:46" ht="16.5" customHeight="1">
      <c r="A424">
        <v>423</v>
      </c>
      <c r="B424">
        <f>B423+COUNTIF(전체당첨내역!$B424:$G424,1)</f>
        <v>67</v>
      </c>
      <c r="C424">
        <f>C423+COUNTIF(전체당첨내역!$B424:$G424,2)</f>
        <v>58</v>
      </c>
      <c r="D424">
        <f>D423+COUNTIF(전체당첨내역!$B424:$G424,3)</f>
        <v>59</v>
      </c>
      <c r="E424">
        <f>E423+COUNTIF(전체당첨내역!$B424:$G424,4)</f>
        <v>58</v>
      </c>
      <c r="F424">
        <f>F423+COUNTIF(전체당첨내역!$B424:$G424,5)</f>
        <v>64</v>
      </c>
      <c r="G424">
        <f>G423+COUNTIF(전체당첨내역!$B424:$G424,6)</f>
        <v>50</v>
      </c>
      <c r="H424">
        <f>H423+COUNTIF(전체당첨내역!$B424:$G424,7)</f>
        <v>55</v>
      </c>
      <c r="I424">
        <f>I423+COUNTIF(전체당첨내역!$B424:$G424,8)</f>
        <v>53</v>
      </c>
      <c r="J424">
        <f>J423+COUNTIF(전체당첨내역!$B424:$G424,9)</f>
        <v>49</v>
      </c>
      <c r="K424">
        <f>K423+COUNTIF(전체당첨내역!$B424:$G424,10)</f>
        <v>56</v>
      </c>
      <c r="L424">
        <f>L423+COUNTIF(전체당첨내역!$B424:$G424,11)</f>
        <v>58</v>
      </c>
      <c r="M424">
        <f>M423+COUNTIF(전체당첨내역!$B424:$G424,12)</f>
        <v>49</v>
      </c>
      <c r="N424">
        <f>N423+COUNTIF(전체당첨내역!$B424:$G424,13)</f>
        <v>54</v>
      </c>
      <c r="O424">
        <f>O423+COUNTIF(전체당첨내역!$B424:$G424,14)</f>
        <v>63</v>
      </c>
      <c r="P424">
        <f>P423+COUNTIF(전체당첨내역!$B424:$G424,15)</f>
        <v>57</v>
      </c>
      <c r="Q424">
        <f>Q423+COUNTIF(전체당첨내역!$B424:$G424,16)</f>
        <v>54</v>
      </c>
      <c r="R424">
        <f>R423+COUNTIF(전체당첨내역!$B424:$G424,17)</f>
        <v>65</v>
      </c>
      <c r="S424">
        <f>S423+COUNTIF(전체당첨내역!$B424:$G424,18)</f>
        <v>61</v>
      </c>
      <c r="T424">
        <f>T423+COUNTIF(전체당첨내역!$B424:$G424,19)</f>
        <v>63</v>
      </c>
      <c r="U424">
        <f>U423+COUNTIF(전체당첨내역!$B424:$G424,20)</f>
        <v>65</v>
      </c>
      <c r="V424">
        <f>V423+COUNTIF(전체당첨내역!$B424:$G424,21)</f>
        <v>58</v>
      </c>
      <c r="W424">
        <f>W423+COUNTIF(전체당첨내역!$B424:$G424,22)</f>
        <v>48</v>
      </c>
      <c r="X424">
        <f>X423+COUNTIF(전체당첨내역!$B424:$G424,23)</f>
        <v>45</v>
      </c>
      <c r="Y424">
        <f>Y423+COUNTIF(전체당첨내역!$B424:$G424,24)</f>
        <v>57</v>
      </c>
      <c r="Z424">
        <f>Z423+COUNTIF(전체당첨내역!$B424:$G424,25)</f>
        <v>59</v>
      </c>
      <c r="AA424">
        <f>AA423+COUNTIF(전체당첨내역!$B424:$G424,26)</f>
        <v>58</v>
      </c>
      <c r="AB424">
        <f>AB423+COUNTIF(전체당첨내역!$B424:$G424,27)</f>
        <v>59</v>
      </c>
      <c r="AC424">
        <f>AC423+COUNTIF(전체당첨내역!$B424:$G424,28)</f>
        <v>48</v>
      </c>
      <c r="AD424">
        <f>AD423+COUNTIF(전체당첨내역!$B424:$G424,29)</f>
        <v>52</v>
      </c>
      <c r="AE424">
        <f>AE423+COUNTIF(전체당첨내역!$B424:$G424,30)</f>
        <v>49</v>
      </c>
      <c r="AF424">
        <f>AF423+COUNTIF(전체당첨내역!$B424:$G424,31)</f>
        <v>56</v>
      </c>
      <c r="AG424">
        <f>AG423+COUNTIF(전체당첨내역!$B424:$G424,32)</f>
        <v>50</v>
      </c>
      <c r="AH424">
        <f>AH423+COUNTIF(전체당첨내역!$B424:$G424,33)</f>
        <v>52</v>
      </c>
      <c r="AI424">
        <f>AI423+COUNTIF(전체당첨내역!$B424:$G424,34)</f>
        <v>64</v>
      </c>
      <c r="AJ424">
        <f>AJ423+COUNTIF(전체당첨내역!$B424:$G424,35)</f>
        <v>52</v>
      </c>
      <c r="AK424">
        <f>AK423+COUNTIF(전체당첨내역!$B424:$G424,36)</f>
        <v>61</v>
      </c>
      <c r="AL424">
        <f>AL423+COUNTIF(전체당첨내역!$B424:$G424,37)</f>
        <v>68</v>
      </c>
      <c r="AM424">
        <f>AM423+COUNTIF(전체당첨내역!$B424:$G424,38)</f>
        <v>43</v>
      </c>
      <c r="AN424">
        <f>AN423+COUNTIF(전체당첨내역!$B424:$G424,39)</f>
        <v>57</v>
      </c>
      <c r="AO424">
        <f>AO423+COUNTIF(전체당첨내역!$B424:$G424,40)</f>
        <v>68</v>
      </c>
      <c r="AP424">
        <f>AP423+COUNTIF(전체당첨내역!$B424:$G424,41)</f>
        <v>46</v>
      </c>
      <c r="AQ424">
        <f>AQ423+COUNTIF(전체당첨내역!$B424:$G424,42)</f>
        <v>59</v>
      </c>
      <c r="AR424">
        <f>AR423+COUNTIF(전체당첨내역!$B424:$G424,43)</f>
        <v>55</v>
      </c>
      <c r="AS424">
        <f>AS423+COUNTIF(전체당첨내역!$B424:$G424,44)</f>
        <v>53</v>
      </c>
      <c r="AT424">
        <f>AT423+COUNTIF(전체당첨내역!$B424:$G424,45)</f>
        <v>63</v>
      </c>
    </row>
    <row r="425" spans="1:46" ht="16.5" customHeight="1">
      <c r="A425">
        <v>424</v>
      </c>
      <c r="B425">
        <f>B424+COUNTIF(전체당첨내역!$B425:$G425,1)</f>
        <v>67</v>
      </c>
      <c r="C425">
        <f>C424+COUNTIF(전체당첨내역!$B425:$G425,2)</f>
        <v>58</v>
      </c>
      <c r="D425">
        <f>D424+COUNTIF(전체당첨내역!$B425:$G425,3)</f>
        <v>59</v>
      </c>
      <c r="E425">
        <f>E424+COUNTIF(전체당첨내역!$B425:$G425,4)</f>
        <v>58</v>
      </c>
      <c r="F425">
        <f>F424+COUNTIF(전체당첨내역!$B425:$G425,5)</f>
        <v>64</v>
      </c>
      <c r="G425">
        <f>G424+COUNTIF(전체당첨내역!$B425:$G425,6)</f>
        <v>50</v>
      </c>
      <c r="H425">
        <f>H424+COUNTIF(전체당첨내역!$B425:$G425,7)</f>
        <v>55</v>
      </c>
      <c r="I425">
        <f>I424+COUNTIF(전체당첨내역!$B425:$G425,8)</f>
        <v>53</v>
      </c>
      <c r="J425">
        <f>J424+COUNTIF(전체당첨내역!$B425:$G425,9)</f>
        <v>49</v>
      </c>
      <c r="K425">
        <f>K424+COUNTIF(전체당첨내역!$B425:$G425,10)</f>
        <v>57</v>
      </c>
      <c r="L425">
        <f>L424+COUNTIF(전체당첨내역!$B425:$G425,11)</f>
        <v>59</v>
      </c>
      <c r="M425">
        <f>M424+COUNTIF(전체당첨내역!$B425:$G425,12)</f>
        <v>49</v>
      </c>
      <c r="N425">
        <f>N424+COUNTIF(전체당첨내역!$B425:$G425,13)</f>
        <v>54</v>
      </c>
      <c r="O425">
        <f>O424+COUNTIF(전체당첨내역!$B425:$G425,14)</f>
        <v>63</v>
      </c>
      <c r="P425">
        <f>P424+COUNTIF(전체당첨내역!$B425:$G425,15)</f>
        <v>57</v>
      </c>
      <c r="Q425">
        <f>Q424+COUNTIF(전체당첨내역!$B425:$G425,16)</f>
        <v>54</v>
      </c>
      <c r="R425">
        <f>R424+COUNTIF(전체당첨내역!$B425:$G425,17)</f>
        <v>65</v>
      </c>
      <c r="S425">
        <f>S424+COUNTIF(전체당첨내역!$B425:$G425,18)</f>
        <v>61</v>
      </c>
      <c r="T425">
        <f>T424+COUNTIF(전체당첨내역!$B425:$G425,19)</f>
        <v>63</v>
      </c>
      <c r="U425">
        <f>U424+COUNTIF(전체당첨내역!$B425:$G425,20)</f>
        <v>65</v>
      </c>
      <c r="V425">
        <f>V424+COUNTIF(전체당첨내역!$B425:$G425,21)</f>
        <v>58</v>
      </c>
      <c r="W425">
        <f>W424+COUNTIF(전체당첨내역!$B425:$G425,22)</f>
        <v>48</v>
      </c>
      <c r="X425">
        <f>X424+COUNTIF(전체당첨내역!$B425:$G425,23)</f>
        <v>45</v>
      </c>
      <c r="Y425">
        <f>Y424+COUNTIF(전체당첨내역!$B425:$G425,24)</f>
        <v>57</v>
      </c>
      <c r="Z425">
        <f>Z424+COUNTIF(전체당첨내역!$B425:$G425,25)</f>
        <v>59</v>
      </c>
      <c r="AA425">
        <f>AA424+COUNTIF(전체당첨내역!$B425:$G425,26)</f>
        <v>59</v>
      </c>
      <c r="AB425">
        <f>AB424+COUNTIF(전체당첨내역!$B425:$G425,27)</f>
        <v>59</v>
      </c>
      <c r="AC425">
        <f>AC424+COUNTIF(전체당첨내역!$B425:$G425,28)</f>
        <v>48</v>
      </c>
      <c r="AD425">
        <f>AD424+COUNTIF(전체당첨내역!$B425:$G425,29)</f>
        <v>52</v>
      </c>
      <c r="AE425">
        <f>AE424+COUNTIF(전체당첨내역!$B425:$G425,30)</f>
        <v>49</v>
      </c>
      <c r="AF425">
        <f>AF424+COUNTIF(전체당첨내역!$B425:$G425,31)</f>
        <v>57</v>
      </c>
      <c r="AG425">
        <f>AG424+COUNTIF(전체당첨내역!$B425:$G425,32)</f>
        <v>50</v>
      </c>
      <c r="AH425">
        <f>AH424+COUNTIF(전체당첨내역!$B425:$G425,33)</f>
        <v>52</v>
      </c>
      <c r="AI425">
        <f>AI424+COUNTIF(전체당첨내역!$B425:$G425,34)</f>
        <v>65</v>
      </c>
      <c r="AJ425">
        <f>AJ424+COUNTIF(전체당첨내역!$B425:$G425,35)</f>
        <v>52</v>
      </c>
      <c r="AK425">
        <f>AK424+COUNTIF(전체당첨내역!$B425:$G425,36)</f>
        <v>61</v>
      </c>
      <c r="AL425">
        <f>AL424+COUNTIF(전체당첨내역!$B425:$G425,37)</f>
        <v>68</v>
      </c>
      <c r="AM425">
        <f>AM424+COUNTIF(전체당첨내역!$B425:$G425,38)</f>
        <v>43</v>
      </c>
      <c r="AN425">
        <f>AN424+COUNTIF(전체당첨내역!$B425:$G425,39)</f>
        <v>57</v>
      </c>
      <c r="AO425">
        <f>AO424+COUNTIF(전체당첨내역!$B425:$G425,40)</f>
        <v>68</v>
      </c>
      <c r="AP425">
        <f>AP424+COUNTIF(전체당첨내역!$B425:$G425,41)</f>
        <v>46</v>
      </c>
      <c r="AQ425">
        <f>AQ424+COUNTIF(전체당첨내역!$B425:$G425,42)</f>
        <v>59</v>
      </c>
      <c r="AR425">
        <f>AR424+COUNTIF(전체당첨내역!$B425:$G425,43)</f>
        <v>55</v>
      </c>
      <c r="AS425">
        <f>AS424+COUNTIF(전체당첨내역!$B425:$G425,44)</f>
        <v>54</v>
      </c>
      <c r="AT425">
        <f>AT424+COUNTIF(전체당첨내역!$B425:$G425,45)</f>
        <v>63</v>
      </c>
    </row>
    <row r="426" spans="1:46" ht="16.5" customHeight="1">
      <c r="A426">
        <v>425</v>
      </c>
      <c r="B426">
        <f>B425+COUNTIF(전체당첨내역!$B426:$G426,1)</f>
        <v>67</v>
      </c>
      <c r="C426">
        <f>C425+COUNTIF(전체당첨내역!$B426:$G426,2)</f>
        <v>58</v>
      </c>
      <c r="D426">
        <f>D425+COUNTIF(전체당첨내역!$B426:$G426,3)</f>
        <v>59</v>
      </c>
      <c r="E426">
        <f>E425+COUNTIF(전체당첨내역!$B426:$G426,4)</f>
        <v>58</v>
      </c>
      <c r="F426">
        <f>F425+COUNTIF(전체당첨내역!$B426:$G426,5)</f>
        <v>64</v>
      </c>
      <c r="G426">
        <f>G425+COUNTIF(전체당첨내역!$B426:$G426,6)</f>
        <v>50</v>
      </c>
      <c r="H426">
        <f>H425+COUNTIF(전체당첨내역!$B426:$G426,7)</f>
        <v>55</v>
      </c>
      <c r="I426">
        <f>I425+COUNTIF(전체당첨내역!$B426:$G426,8)</f>
        <v>54</v>
      </c>
      <c r="J426">
        <f>J425+COUNTIF(전체당첨내역!$B426:$G426,9)</f>
        <v>49</v>
      </c>
      <c r="K426">
        <f>K425+COUNTIF(전체당첨내역!$B426:$G426,10)</f>
        <v>58</v>
      </c>
      <c r="L426">
        <f>L425+COUNTIF(전체당첨내역!$B426:$G426,11)</f>
        <v>59</v>
      </c>
      <c r="M426">
        <f>M425+COUNTIF(전체당첨내역!$B426:$G426,12)</f>
        <v>49</v>
      </c>
      <c r="N426">
        <f>N425+COUNTIF(전체당첨내역!$B426:$G426,13)</f>
        <v>54</v>
      </c>
      <c r="O426">
        <f>O425+COUNTIF(전체당첨내역!$B426:$G426,14)</f>
        <v>64</v>
      </c>
      <c r="P426">
        <f>P425+COUNTIF(전체당첨내역!$B426:$G426,15)</f>
        <v>57</v>
      </c>
      <c r="Q426">
        <f>Q425+COUNTIF(전체당첨내역!$B426:$G426,16)</f>
        <v>54</v>
      </c>
      <c r="R426">
        <f>R425+COUNTIF(전체당첨내역!$B426:$G426,17)</f>
        <v>65</v>
      </c>
      <c r="S426">
        <f>S425+COUNTIF(전체당첨내역!$B426:$G426,18)</f>
        <v>61</v>
      </c>
      <c r="T426">
        <f>T425+COUNTIF(전체당첨내역!$B426:$G426,19)</f>
        <v>63</v>
      </c>
      <c r="U426">
        <f>U425+COUNTIF(전체당첨내역!$B426:$G426,20)</f>
        <v>65</v>
      </c>
      <c r="V426">
        <f>V425+COUNTIF(전체당첨내역!$B426:$G426,21)</f>
        <v>58</v>
      </c>
      <c r="W426">
        <f>W425+COUNTIF(전체당첨내역!$B426:$G426,22)</f>
        <v>48</v>
      </c>
      <c r="X426">
        <f>X425+COUNTIF(전체당첨내역!$B426:$G426,23)</f>
        <v>45</v>
      </c>
      <c r="Y426">
        <f>Y425+COUNTIF(전체당첨내역!$B426:$G426,24)</f>
        <v>57</v>
      </c>
      <c r="Z426">
        <f>Z425+COUNTIF(전체당첨내역!$B426:$G426,25)</f>
        <v>59</v>
      </c>
      <c r="AA426">
        <f>AA425+COUNTIF(전체당첨내역!$B426:$G426,26)</f>
        <v>59</v>
      </c>
      <c r="AB426">
        <f>AB425+COUNTIF(전체당첨내역!$B426:$G426,27)</f>
        <v>60</v>
      </c>
      <c r="AC426">
        <f>AC425+COUNTIF(전체당첨내역!$B426:$G426,28)</f>
        <v>48</v>
      </c>
      <c r="AD426">
        <f>AD425+COUNTIF(전체당첨내역!$B426:$G426,29)</f>
        <v>52</v>
      </c>
      <c r="AE426">
        <f>AE425+COUNTIF(전체당첨내역!$B426:$G426,30)</f>
        <v>49</v>
      </c>
      <c r="AF426">
        <f>AF425+COUNTIF(전체당첨내역!$B426:$G426,31)</f>
        <v>57</v>
      </c>
      <c r="AG426">
        <f>AG425+COUNTIF(전체당첨내역!$B426:$G426,32)</f>
        <v>50</v>
      </c>
      <c r="AH426">
        <f>AH425+COUNTIF(전체당첨내역!$B426:$G426,33)</f>
        <v>53</v>
      </c>
      <c r="AI426">
        <f>AI425+COUNTIF(전체당첨내역!$B426:$G426,34)</f>
        <v>65</v>
      </c>
      <c r="AJ426">
        <f>AJ425+COUNTIF(전체당첨내역!$B426:$G426,35)</f>
        <v>52</v>
      </c>
      <c r="AK426">
        <f>AK425+COUNTIF(전체당첨내역!$B426:$G426,36)</f>
        <v>61</v>
      </c>
      <c r="AL426">
        <f>AL425+COUNTIF(전체당첨내역!$B426:$G426,37)</f>
        <v>68</v>
      </c>
      <c r="AM426">
        <f>AM425+COUNTIF(전체당첨내역!$B426:$G426,38)</f>
        <v>44</v>
      </c>
      <c r="AN426">
        <f>AN425+COUNTIF(전체당첨내역!$B426:$G426,39)</f>
        <v>57</v>
      </c>
      <c r="AO426">
        <f>AO425+COUNTIF(전체당첨내역!$B426:$G426,40)</f>
        <v>68</v>
      </c>
      <c r="AP426">
        <f>AP425+COUNTIF(전체당첨내역!$B426:$G426,41)</f>
        <v>46</v>
      </c>
      <c r="AQ426">
        <f>AQ425+COUNTIF(전체당첨내역!$B426:$G426,42)</f>
        <v>59</v>
      </c>
      <c r="AR426">
        <f>AR425+COUNTIF(전체당첨내역!$B426:$G426,43)</f>
        <v>55</v>
      </c>
      <c r="AS426">
        <f>AS425+COUNTIF(전체당첨내역!$B426:$G426,44)</f>
        <v>54</v>
      </c>
      <c r="AT426">
        <f>AT425+COUNTIF(전체당첨내역!$B426:$G426,45)</f>
        <v>63</v>
      </c>
    </row>
    <row r="427" spans="1:46" ht="16.5" customHeight="1">
      <c r="A427">
        <v>426</v>
      </c>
      <c r="B427">
        <f>B426+COUNTIF(전체당첨내역!$B427:$G427,1)</f>
        <v>67</v>
      </c>
      <c r="C427">
        <f>C426+COUNTIF(전체당첨내역!$B427:$G427,2)</f>
        <v>58</v>
      </c>
      <c r="D427">
        <f>D426+COUNTIF(전체당첨내역!$B427:$G427,3)</f>
        <v>59</v>
      </c>
      <c r="E427">
        <f>E426+COUNTIF(전체당첨내역!$B427:$G427,4)</f>
        <v>59</v>
      </c>
      <c r="F427">
        <f>F426+COUNTIF(전체당첨내역!$B427:$G427,5)</f>
        <v>64</v>
      </c>
      <c r="G427">
        <f>G426+COUNTIF(전체당첨내역!$B427:$G427,6)</f>
        <v>50</v>
      </c>
      <c r="H427">
        <f>H426+COUNTIF(전체당첨내역!$B427:$G427,7)</f>
        <v>55</v>
      </c>
      <c r="I427">
        <f>I426+COUNTIF(전체당첨내역!$B427:$G427,8)</f>
        <v>54</v>
      </c>
      <c r="J427">
        <f>J426+COUNTIF(전체당첨내역!$B427:$G427,9)</f>
        <v>49</v>
      </c>
      <c r="K427">
        <f>K426+COUNTIF(전체당첨내역!$B427:$G427,10)</f>
        <v>58</v>
      </c>
      <c r="L427">
        <f>L426+COUNTIF(전체당첨내역!$B427:$G427,11)</f>
        <v>59</v>
      </c>
      <c r="M427">
        <f>M426+COUNTIF(전체당첨내역!$B427:$G427,12)</f>
        <v>49</v>
      </c>
      <c r="N427">
        <f>N426+COUNTIF(전체당첨내역!$B427:$G427,13)</f>
        <v>54</v>
      </c>
      <c r="O427">
        <f>O426+COUNTIF(전체당첨내역!$B427:$G427,14)</f>
        <v>64</v>
      </c>
      <c r="P427">
        <f>P426+COUNTIF(전체당첨내역!$B427:$G427,15)</f>
        <v>57</v>
      </c>
      <c r="Q427">
        <f>Q426+COUNTIF(전체당첨내역!$B427:$G427,16)</f>
        <v>54</v>
      </c>
      <c r="R427">
        <f>R426+COUNTIF(전체당첨내역!$B427:$G427,17)</f>
        <v>66</v>
      </c>
      <c r="S427">
        <f>S426+COUNTIF(전체당첨내역!$B427:$G427,18)</f>
        <v>62</v>
      </c>
      <c r="T427">
        <f>T426+COUNTIF(전체당첨내역!$B427:$G427,19)</f>
        <v>63</v>
      </c>
      <c r="U427">
        <f>U426+COUNTIF(전체당첨내역!$B427:$G427,20)</f>
        <v>65</v>
      </c>
      <c r="V427">
        <f>V426+COUNTIF(전체당첨내역!$B427:$G427,21)</f>
        <v>58</v>
      </c>
      <c r="W427">
        <f>W426+COUNTIF(전체당첨내역!$B427:$G427,22)</f>
        <v>48</v>
      </c>
      <c r="X427">
        <f>X426+COUNTIF(전체당첨내역!$B427:$G427,23)</f>
        <v>45</v>
      </c>
      <c r="Y427">
        <f>Y426+COUNTIF(전체당첨내역!$B427:$G427,24)</f>
        <v>57</v>
      </c>
      <c r="Z427">
        <f>Z426+COUNTIF(전체당첨내역!$B427:$G427,25)</f>
        <v>59</v>
      </c>
      <c r="AA427">
        <f>AA426+COUNTIF(전체당첨내역!$B427:$G427,26)</f>
        <v>59</v>
      </c>
      <c r="AB427">
        <f>AB426+COUNTIF(전체당첨내역!$B427:$G427,27)</f>
        <v>61</v>
      </c>
      <c r="AC427">
        <f>AC426+COUNTIF(전체당첨내역!$B427:$G427,28)</f>
        <v>48</v>
      </c>
      <c r="AD427">
        <f>AD426+COUNTIF(전체당첨내역!$B427:$G427,29)</f>
        <v>52</v>
      </c>
      <c r="AE427">
        <f>AE426+COUNTIF(전체당첨내역!$B427:$G427,30)</f>
        <v>49</v>
      </c>
      <c r="AF427">
        <f>AF426+COUNTIF(전체당첨내역!$B427:$G427,31)</f>
        <v>57</v>
      </c>
      <c r="AG427">
        <f>AG426+COUNTIF(전체당첨내역!$B427:$G427,32)</f>
        <v>50</v>
      </c>
      <c r="AH427">
        <f>AH426+COUNTIF(전체당첨내역!$B427:$G427,33)</f>
        <v>53</v>
      </c>
      <c r="AI427">
        <f>AI426+COUNTIF(전체당첨내역!$B427:$G427,34)</f>
        <v>65</v>
      </c>
      <c r="AJ427">
        <f>AJ426+COUNTIF(전체당첨내역!$B427:$G427,35)</f>
        <v>52</v>
      </c>
      <c r="AK427">
        <f>AK426+COUNTIF(전체당첨내역!$B427:$G427,36)</f>
        <v>61</v>
      </c>
      <c r="AL427">
        <f>AL426+COUNTIF(전체당첨내역!$B427:$G427,37)</f>
        <v>68</v>
      </c>
      <c r="AM427">
        <f>AM426+COUNTIF(전체당첨내역!$B427:$G427,38)</f>
        <v>44</v>
      </c>
      <c r="AN427">
        <f>AN426+COUNTIF(전체당첨내역!$B427:$G427,39)</f>
        <v>58</v>
      </c>
      <c r="AO427">
        <f>AO426+COUNTIF(전체당첨내역!$B427:$G427,40)</f>
        <v>68</v>
      </c>
      <c r="AP427">
        <f>AP426+COUNTIF(전체당첨내역!$B427:$G427,41)</f>
        <v>46</v>
      </c>
      <c r="AQ427">
        <f>AQ426+COUNTIF(전체당첨내역!$B427:$G427,42)</f>
        <v>59</v>
      </c>
      <c r="AR427">
        <f>AR426+COUNTIF(전체당첨내역!$B427:$G427,43)</f>
        <v>56</v>
      </c>
      <c r="AS427">
        <f>AS426+COUNTIF(전체당첨내역!$B427:$G427,44)</f>
        <v>54</v>
      </c>
      <c r="AT427">
        <f>AT426+COUNTIF(전체당첨내역!$B427:$G427,45)</f>
        <v>63</v>
      </c>
    </row>
    <row r="428" spans="1:46" ht="16.5" customHeight="1">
      <c r="A428">
        <v>427</v>
      </c>
      <c r="B428">
        <f>B427+COUNTIF(전체당첨내역!$B428:$G428,1)</f>
        <v>67</v>
      </c>
      <c r="C428">
        <f>C427+COUNTIF(전체당첨내역!$B428:$G428,2)</f>
        <v>58</v>
      </c>
      <c r="D428">
        <f>D427+COUNTIF(전체당첨내역!$B428:$G428,3)</f>
        <v>59</v>
      </c>
      <c r="E428">
        <f>E427+COUNTIF(전체당첨내역!$B428:$G428,4)</f>
        <v>59</v>
      </c>
      <c r="F428">
        <f>F427+COUNTIF(전체당첨내역!$B428:$G428,5)</f>
        <v>64</v>
      </c>
      <c r="G428">
        <f>G427+COUNTIF(전체당첨내역!$B428:$G428,6)</f>
        <v>51</v>
      </c>
      <c r="H428">
        <f>H427+COUNTIF(전체당첨내역!$B428:$G428,7)</f>
        <v>56</v>
      </c>
      <c r="I428">
        <f>I427+COUNTIF(전체당첨내역!$B428:$G428,8)</f>
        <v>54</v>
      </c>
      <c r="J428">
        <f>J427+COUNTIF(전체당첨내역!$B428:$G428,9)</f>
        <v>49</v>
      </c>
      <c r="K428">
        <f>K427+COUNTIF(전체당첨내역!$B428:$G428,10)</f>
        <v>58</v>
      </c>
      <c r="L428">
        <f>L427+COUNTIF(전체당첨내역!$B428:$G428,11)</f>
        <v>59</v>
      </c>
      <c r="M428">
        <f>M427+COUNTIF(전체당첨내역!$B428:$G428,12)</f>
        <v>49</v>
      </c>
      <c r="N428">
        <f>N427+COUNTIF(전체당첨내역!$B428:$G428,13)</f>
        <v>54</v>
      </c>
      <c r="O428">
        <f>O427+COUNTIF(전체당첨내역!$B428:$G428,14)</f>
        <v>64</v>
      </c>
      <c r="P428">
        <f>P427+COUNTIF(전체당첨내역!$B428:$G428,15)</f>
        <v>58</v>
      </c>
      <c r="Q428">
        <f>Q427+COUNTIF(전체당첨내역!$B428:$G428,16)</f>
        <v>54</v>
      </c>
      <c r="R428">
        <f>R427+COUNTIF(전체당첨내역!$B428:$G428,17)</f>
        <v>66</v>
      </c>
      <c r="S428">
        <f>S427+COUNTIF(전체당첨내역!$B428:$G428,18)</f>
        <v>62</v>
      </c>
      <c r="T428">
        <f>T427+COUNTIF(전체당첨내역!$B428:$G428,19)</f>
        <v>63</v>
      </c>
      <c r="U428">
        <f>U427+COUNTIF(전체당첨내역!$B428:$G428,20)</f>
        <v>65</v>
      </c>
      <c r="V428">
        <f>V427+COUNTIF(전체당첨내역!$B428:$G428,21)</f>
        <v>58</v>
      </c>
      <c r="W428">
        <f>W427+COUNTIF(전체당첨내역!$B428:$G428,22)</f>
        <v>48</v>
      </c>
      <c r="X428">
        <f>X427+COUNTIF(전체당첨내역!$B428:$G428,23)</f>
        <v>45</v>
      </c>
      <c r="Y428">
        <f>Y427+COUNTIF(전체당첨내역!$B428:$G428,24)</f>
        <v>58</v>
      </c>
      <c r="Z428">
        <f>Z427+COUNTIF(전체당첨내역!$B428:$G428,25)</f>
        <v>59</v>
      </c>
      <c r="AA428">
        <f>AA427+COUNTIF(전체당첨내역!$B428:$G428,26)</f>
        <v>59</v>
      </c>
      <c r="AB428">
        <f>AB427+COUNTIF(전체당첨내역!$B428:$G428,27)</f>
        <v>61</v>
      </c>
      <c r="AC428">
        <f>AC427+COUNTIF(전체당첨내역!$B428:$G428,28)</f>
        <v>49</v>
      </c>
      <c r="AD428">
        <f>AD427+COUNTIF(전체당첨내역!$B428:$G428,29)</f>
        <v>52</v>
      </c>
      <c r="AE428">
        <f>AE427+COUNTIF(전체당첨내역!$B428:$G428,30)</f>
        <v>50</v>
      </c>
      <c r="AF428">
        <f>AF427+COUNTIF(전체당첨내역!$B428:$G428,31)</f>
        <v>57</v>
      </c>
      <c r="AG428">
        <f>AG427+COUNTIF(전체당첨내역!$B428:$G428,32)</f>
        <v>50</v>
      </c>
      <c r="AH428">
        <f>AH427+COUNTIF(전체당첨내역!$B428:$G428,33)</f>
        <v>53</v>
      </c>
      <c r="AI428">
        <f>AI427+COUNTIF(전체당첨내역!$B428:$G428,34)</f>
        <v>65</v>
      </c>
      <c r="AJ428">
        <f>AJ427+COUNTIF(전체당첨내역!$B428:$G428,35)</f>
        <v>52</v>
      </c>
      <c r="AK428">
        <f>AK427+COUNTIF(전체당첨내역!$B428:$G428,36)</f>
        <v>61</v>
      </c>
      <c r="AL428">
        <f>AL427+COUNTIF(전체당첨내역!$B428:$G428,37)</f>
        <v>68</v>
      </c>
      <c r="AM428">
        <f>AM427+COUNTIF(전체당첨내역!$B428:$G428,38)</f>
        <v>44</v>
      </c>
      <c r="AN428">
        <f>AN427+COUNTIF(전체당첨내역!$B428:$G428,39)</f>
        <v>58</v>
      </c>
      <c r="AO428">
        <f>AO427+COUNTIF(전체당첨내역!$B428:$G428,40)</f>
        <v>68</v>
      </c>
      <c r="AP428">
        <f>AP427+COUNTIF(전체당첨내역!$B428:$G428,41)</f>
        <v>46</v>
      </c>
      <c r="AQ428">
        <f>AQ427+COUNTIF(전체당첨내역!$B428:$G428,42)</f>
        <v>59</v>
      </c>
      <c r="AR428">
        <f>AR427+COUNTIF(전체당첨내역!$B428:$G428,43)</f>
        <v>56</v>
      </c>
      <c r="AS428">
        <f>AS427+COUNTIF(전체당첨내역!$B428:$G428,44)</f>
        <v>54</v>
      </c>
      <c r="AT428">
        <f>AT427+COUNTIF(전체당첨내역!$B428:$G428,45)</f>
        <v>63</v>
      </c>
    </row>
    <row r="429" spans="1:46" ht="16.5" customHeight="1">
      <c r="A429">
        <v>428</v>
      </c>
      <c r="B429">
        <f>B428+COUNTIF(전체당첨내역!$B429:$G429,1)</f>
        <v>67</v>
      </c>
      <c r="C429">
        <f>C428+COUNTIF(전체당첨내역!$B429:$G429,2)</f>
        <v>58</v>
      </c>
      <c r="D429">
        <f>D428+COUNTIF(전체당첨내역!$B429:$G429,3)</f>
        <v>59</v>
      </c>
      <c r="E429">
        <f>E428+COUNTIF(전체당첨내역!$B429:$G429,4)</f>
        <v>59</v>
      </c>
      <c r="F429">
        <f>F428+COUNTIF(전체당첨내역!$B429:$G429,5)</f>
        <v>64</v>
      </c>
      <c r="G429">
        <f>G428+COUNTIF(전체당첨내역!$B429:$G429,6)</f>
        <v>51</v>
      </c>
      <c r="H429">
        <f>H428+COUNTIF(전체당첨내역!$B429:$G429,7)</f>
        <v>56</v>
      </c>
      <c r="I429">
        <f>I428+COUNTIF(전체당첨내역!$B429:$G429,8)</f>
        <v>54</v>
      </c>
      <c r="J429">
        <f>J428+COUNTIF(전체당첨내역!$B429:$G429,9)</f>
        <v>49</v>
      </c>
      <c r="K429">
        <f>K428+COUNTIF(전체당첨내역!$B429:$G429,10)</f>
        <v>58</v>
      </c>
      <c r="L429">
        <f>L428+COUNTIF(전체당첨내역!$B429:$G429,11)</f>
        <v>59</v>
      </c>
      <c r="M429">
        <f>M428+COUNTIF(전체당첨내역!$B429:$G429,12)</f>
        <v>50</v>
      </c>
      <c r="N429">
        <f>N428+COUNTIF(전체당첨내역!$B429:$G429,13)</f>
        <v>54</v>
      </c>
      <c r="O429">
        <f>O428+COUNTIF(전체당첨내역!$B429:$G429,14)</f>
        <v>64</v>
      </c>
      <c r="P429">
        <f>P428+COUNTIF(전체당첨내역!$B429:$G429,15)</f>
        <v>58</v>
      </c>
      <c r="Q429">
        <f>Q428+COUNTIF(전체당첨내역!$B429:$G429,16)</f>
        <v>55</v>
      </c>
      <c r="R429">
        <f>R428+COUNTIF(전체당첨내역!$B429:$G429,17)</f>
        <v>66</v>
      </c>
      <c r="S429">
        <f>S428+COUNTIF(전체당첨내역!$B429:$G429,18)</f>
        <v>62</v>
      </c>
      <c r="T429">
        <f>T428+COUNTIF(전체당첨내역!$B429:$G429,19)</f>
        <v>64</v>
      </c>
      <c r="U429">
        <f>U428+COUNTIF(전체당첨내역!$B429:$G429,20)</f>
        <v>65</v>
      </c>
      <c r="V429">
        <f>V428+COUNTIF(전체당첨내역!$B429:$G429,21)</f>
        <v>58</v>
      </c>
      <c r="W429">
        <f>W428+COUNTIF(전체당첨내역!$B429:$G429,22)</f>
        <v>49</v>
      </c>
      <c r="X429">
        <f>X428+COUNTIF(전체당첨내역!$B429:$G429,23)</f>
        <v>45</v>
      </c>
      <c r="Y429">
        <f>Y428+COUNTIF(전체당첨내역!$B429:$G429,24)</f>
        <v>58</v>
      </c>
      <c r="Z429">
        <f>Z428+COUNTIF(전체당첨내역!$B429:$G429,25)</f>
        <v>59</v>
      </c>
      <c r="AA429">
        <f>AA428+COUNTIF(전체당첨내역!$B429:$G429,26)</f>
        <v>59</v>
      </c>
      <c r="AB429">
        <f>AB428+COUNTIF(전체당첨내역!$B429:$G429,27)</f>
        <v>61</v>
      </c>
      <c r="AC429">
        <f>AC428+COUNTIF(전체당첨내역!$B429:$G429,28)</f>
        <v>49</v>
      </c>
      <c r="AD429">
        <f>AD428+COUNTIF(전체당첨내역!$B429:$G429,29)</f>
        <v>52</v>
      </c>
      <c r="AE429">
        <f>AE428+COUNTIF(전체당첨내역!$B429:$G429,30)</f>
        <v>50</v>
      </c>
      <c r="AF429">
        <f>AF428+COUNTIF(전체당첨내역!$B429:$G429,31)</f>
        <v>57</v>
      </c>
      <c r="AG429">
        <f>AG428+COUNTIF(전체당첨내역!$B429:$G429,32)</f>
        <v>50</v>
      </c>
      <c r="AH429">
        <f>AH428+COUNTIF(전체당첨내역!$B429:$G429,33)</f>
        <v>53</v>
      </c>
      <c r="AI429">
        <f>AI428+COUNTIF(전체당첨내역!$B429:$G429,34)</f>
        <v>65</v>
      </c>
      <c r="AJ429">
        <f>AJ428+COUNTIF(전체당첨내역!$B429:$G429,35)</f>
        <v>52</v>
      </c>
      <c r="AK429">
        <f>AK428+COUNTIF(전체당첨내역!$B429:$G429,36)</f>
        <v>61</v>
      </c>
      <c r="AL429">
        <f>AL428+COUNTIF(전체당첨내역!$B429:$G429,37)</f>
        <v>69</v>
      </c>
      <c r="AM429">
        <f>AM428+COUNTIF(전체당첨내역!$B429:$G429,38)</f>
        <v>44</v>
      </c>
      <c r="AN429">
        <f>AN428+COUNTIF(전체당첨내역!$B429:$G429,39)</f>
        <v>58</v>
      </c>
      <c r="AO429">
        <f>AO428+COUNTIF(전체당첨내역!$B429:$G429,40)</f>
        <v>69</v>
      </c>
      <c r="AP429">
        <f>AP428+COUNTIF(전체당첨내역!$B429:$G429,41)</f>
        <v>46</v>
      </c>
      <c r="AQ429">
        <f>AQ428+COUNTIF(전체당첨내역!$B429:$G429,42)</f>
        <v>59</v>
      </c>
      <c r="AR429">
        <f>AR428+COUNTIF(전체당첨내역!$B429:$G429,43)</f>
        <v>56</v>
      </c>
      <c r="AS429">
        <f>AS428+COUNTIF(전체당첨내역!$B429:$G429,44)</f>
        <v>54</v>
      </c>
      <c r="AT429">
        <f>AT428+COUNTIF(전체당첨내역!$B429:$G429,45)</f>
        <v>63</v>
      </c>
    </row>
    <row r="430" spans="1:46" ht="16.5" customHeight="1">
      <c r="A430">
        <v>429</v>
      </c>
      <c r="B430">
        <f>B429+COUNTIF(전체당첨내역!$B430:$G430,1)</f>
        <v>67</v>
      </c>
      <c r="C430">
        <f>C429+COUNTIF(전체당첨내역!$B430:$G430,2)</f>
        <v>58</v>
      </c>
      <c r="D430">
        <f>D429+COUNTIF(전체당첨내역!$B430:$G430,3)</f>
        <v>60</v>
      </c>
      <c r="E430">
        <f>E429+COUNTIF(전체당첨내역!$B430:$G430,4)</f>
        <v>59</v>
      </c>
      <c r="F430">
        <f>F429+COUNTIF(전체당첨내역!$B430:$G430,5)</f>
        <v>64</v>
      </c>
      <c r="G430">
        <f>G429+COUNTIF(전체당첨내역!$B430:$G430,6)</f>
        <v>51</v>
      </c>
      <c r="H430">
        <f>H429+COUNTIF(전체당첨내역!$B430:$G430,7)</f>
        <v>56</v>
      </c>
      <c r="I430">
        <f>I429+COUNTIF(전체당첨내역!$B430:$G430,8)</f>
        <v>54</v>
      </c>
      <c r="J430">
        <f>J429+COUNTIF(전체당첨내역!$B430:$G430,9)</f>
        <v>49</v>
      </c>
      <c r="K430">
        <f>K429+COUNTIF(전체당첨내역!$B430:$G430,10)</f>
        <v>58</v>
      </c>
      <c r="L430">
        <f>L429+COUNTIF(전체당첨내역!$B430:$G430,11)</f>
        <v>59</v>
      </c>
      <c r="M430">
        <f>M429+COUNTIF(전체당첨내역!$B430:$G430,12)</f>
        <v>50</v>
      </c>
      <c r="N430">
        <f>N429+COUNTIF(전체당첨내역!$B430:$G430,13)</f>
        <v>54</v>
      </c>
      <c r="O430">
        <f>O429+COUNTIF(전체당첨내역!$B430:$G430,14)</f>
        <v>64</v>
      </c>
      <c r="P430">
        <f>P429+COUNTIF(전체당첨내역!$B430:$G430,15)</f>
        <v>58</v>
      </c>
      <c r="Q430">
        <f>Q429+COUNTIF(전체당첨내역!$B430:$G430,16)</f>
        <v>55</v>
      </c>
      <c r="R430">
        <f>R429+COUNTIF(전체당첨내역!$B430:$G430,17)</f>
        <v>66</v>
      </c>
      <c r="S430">
        <f>S429+COUNTIF(전체당첨내역!$B430:$G430,18)</f>
        <v>62</v>
      </c>
      <c r="T430">
        <f>T429+COUNTIF(전체당첨내역!$B430:$G430,19)</f>
        <v>64</v>
      </c>
      <c r="U430">
        <f>U429+COUNTIF(전체당첨내역!$B430:$G430,20)</f>
        <v>65</v>
      </c>
      <c r="V430">
        <f>V429+COUNTIF(전체당첨내역!$B430:$G430,21)</f>
        <v>58</v>
      </c>
      <c r="W430">
        <f>W429+COUNTIF(전체당첨내역!$B430:$G430,22)</f>
        <v>49</v>
      </c>
      <c r="X430">
        <f>X429+COUNTIF(전체당첨내역!$B430:$G430,23)</f>
        <v>46</v>
      </c>
      <c r="Y430">
        <f>Y429+COUNTIF(전체당첨내역!$B430:$G430,24)</f>
        <v>58</v>
      </c>
      <c r="Z430">
        <f>Z429+COUNTIF(전체당첨내역!$B430:$G430,25)</f>
        <v>59</v>
      </c>
      <c r="AA430">
        <f>AA429+COUNTIF(전체당첨내역!$B430:$G430,26)</f>
        <v>59</v>
      </c>
      <c r="AB430">
        <f>AB429+COUNTIF(전체당첨내역!$B430:$G430,27)</f>
        <v>61</v>
      </c>
      <c r="AC430">
        <f>AC429+COUNTIF(전체당첨내역!$B430:$G430,28)</f>
        <v>50</v>
      </c>
      <c r="AD430">
        <f>AD429+COUNTIF(전체당첨내역!$B430:$G430,29)</f>
        <v>52</v>
      </c>
      <c r="AE430">
        <f>AE429+COUNTIF(전체당첨내역!$B430:$G430,30)</f>
        <v>50</v>
      </c>
      <c r="AF430">
        <f>AF429+COUNTIF(전체당첨내역!$B430:$G430,31)</f>
        <v>57</v>
      </c>
      <c r="AG430">
        <f>AG429+COUNTIF(전체당첨내역!$B430:$G430,32)</f>
        <v>50</v>
      </c>
      <c r="AH430">
        <f>AH429+COUNTIF(전체당첨내역!$B430:$G430,33)</f>
        <v>53</v>
      </c>
      <c r="AI430">
        <f>AI429+COUNTIF(전체당첨내역!$B430:$G430,34)</f>
        <v>66</v>
      </c>
      <c r="AJ430">
        <f>AJ429+COUNTIF(전체당첨내역!$B430:$G430,35)</f>
        <v>52</v>
      </c>
      <c r="AK430">
        <f>AK429+COUNTIF(전체당첨내역!$B430:$G430,36)</f>
        <v>61</v>
      </c>
      <c r="AL430">
        <f>AL429+COUNTIF(전체당첨내역!$B430:$G430,37)</f>
        <v>69</v>
      </c>
      <c r="AM430">
        <f>AM429+COUNTIF(전체당첨내역!$B430:$G430,38)</f>
        <v>44</v>
      </c>
      <c r="AN430">
        <f>AN429+COUNTIF(전체당첨내역!$B430:$G430,39)</f>
        <v>59</v>
      </c>
      <c r="AO430">
        <f>AO429+COUNTIF(전체당첨내역!$B430:$G430,40)</f>
        <v>69</v>
      </c>
      <c r="AP430">
        <f>AP429+COUNTIF(전체당첨내역!$B430:$G430,41)</f>
        <v>46</v>
      </c>
      <c r="AQ430">
        <f>AQ429+COUNTIF(전체당첨내역!$B430:$G430,42)</f>
        <v>60</v>
      </c>
      <c r="AR430">
        <f>AR429+COUNTIF(전체당첨내역!$B430:$G430,43)</f>
        <v>56</v>
      </c>
      <c r="AS430">
        <f>AS429+COUNTIF(전체당첨내역!$B430:$G430,44)</f>
        <v>54</v>
      </c>
      <c r="AT430">
        <f>AT429+COUNTIF(전체당첨내역!$B430:$G430,45)</f>
        <v>63</v>
      </c>
    </row>
    <row r="431" spans="1:46" ht="16.5" customHeight="1">
      <c r="A431">
        <v>430</v>
      </c>
      <c r="B431">
        <f>B430+COUNTIF(전체당첨내역!$B431:$G431,1)</f>
        <v>68</v>
      </c>
      <c r="C431">
        <f>C430+COUNTIF(전체당첨내역!$B431:$G431,2)</f>
        <v>58</v>
      </c>
      <c r="D431">
        <f>D430+COUNTIF(전체당첨내역!$B431:$G431,3)</f>
        <v>61</v>
      </c>
      <c r="E431">
        <f>E430+COUNTIF(전체당첨내역!$B431:$G431,4)</f>
        <v>59</v>
      </c>
      <c r="F431">
        <f>F430+COUNTIF(전체당첨내역!$B431:$G431,5)</f>
        <v>64</v>
      </c>
      <c r="G431">
        <f>G430+COUNTIF(전체당첨내역!$B431:$G431,6)</f>
        <v>51</v>
      </c>
      <c r="H431">
        <f>H430+COUNTIF(전체당첨내역!$B431:$G431,7)</f>
        <v>56</v>
      </c>
      <c r="I431">
        <f>I430+COUNTIF(전체당첨내역!$B431:$G431,8)</f>
        <v>54</v>
      </c>
      <c r="J431">
        <f>J430+COUNTIF(전체당첨내역!$B431:$G431,9)</f>
        <v>49</v>
      </c>
      <c r="K431">
        <f>K430+COUNTIF(전체당첨내역!$B431:$G431,10)</f>
        <v>58</v>
      </c>
      <c r="L431">
        <f>L430+COUNTIF(전체당첨내역!$B431:$G431,11)</f>
        <v>59</v>
      </c>
      <c r="M431">
        <f>M430+COUNTIF(전체당첨내역!$B431:$G431,12)</f>
        <v>50</v>
      </c>
      <c r="N431">
        <f>N430+COUNTIF(전체당첨내역!$B431:$G431,13)</f>
        <v>54</v>
      </c>
      <c r="O431">
        <f>O430+COUNTIF(전체당첨내역!$B431:$G431,14)</f>
        <v>64</v>
      </c>
      <c r="P431">
        <f>P430+COUNTIF(전체당첨내역!$B431:$G431,15)</f>
        <v>58</v>
      </c>
      <c r="Q431">
        <f>Q430+COUNTIF(전체당첨내역!$B431:$G431,16)</f>
        <v>56</v>
      </c>
      <c r="R431">
        <f>R430+COUNTIF(전체당첨내역!$B431:$G431,17)</f>
        <v>66</v>
      </c>
      <c r="S431">
        <f>S430+COUNTIF(전체당첨내역!$B431:$G431,18)</f>
        <v>63</v>
      </c>
      <c r="T431">
        <f>T430+COUNTIF(전체당첨내역!$B431:$G431,19)</f>
        <v>64</v>
      </c>
      <c r="U431">
        <f>U430+COUNTIF(전체당첨내역!$B431:$G431,20)</f>
        <v>65</v>
      </c>
      <c r="V431">
        <f>V430+COUNTIF(전체당첨내역!$B431:$G431,21)</f>
        <v>58</v>
      </c>
      <c r="W431">
        <f>W430+COUNTIF(전체당첨내역!$B431:$G431,22)</f>
        <v>49</v>
      </c>
      <c r="X431">
        <f>X430+COUNTIF(전체당첨내역!$B431:$G431,23)</f>
        <v>46</v>
      </c>
      <c r="Y431">
        <f>Y430+COUNTIF(전체당첨내역!$B431:$G431,24)</f>
        <v>58</v>
      </c>
      <c r="Z431">
        <f>Z430+COUNTIF(전체당첨내역!$B431:$G431,25)</f>
        <v>59</v>
      </c>
      <c r="AA431">
        <f>AA430+COUNTIF(전체당첨내역!$B431:$G431,26)</f>
        <v>59</v>
      </c>
      <c r="AB431">
        <f>AB430+COUNTIF(전체당첨내역!$B431:$G431,27)</f>
        <v>61</v>
      </c>
      <c r="AC431">
        <f>AC430+COUNTIF(전체당첨내역!$B431:$G431,28)</f>
        <v>50</v>
      </c>
      <c r="AD431">
        <f>AD430+COUNTIF(전체당첨내역!$B431:$G431,29)</f>
        <v>52</v>
      </c>
      <c r="AE431">
        <f>AE430+COUNTIF(전체당첨내역!$B431:$G431,30)</f>
        <v>51</v>
      </c>
      <c r="AF431">
        <f>AF430+COUNTIF(전체당첨내역!$B431:$G431,31)</f>
        <v>57</v>
      </c>
      <c r="AG431">
        <f>AG430+COUNTIF(전체당첨내역!$B431:$G431,32)</f>
        <v>50</v>
      </c>
      <c r="AH431">
        <f>AH430+COUNTIF(전체당첨내역!$B431:$G431,33)</f>
        <v>53</v>
      </c>
      <c r="AI431">
        <f>AI430+COUNTIF(전체당첨내역!$B431:$G431,34)</f>
        <v>67</v>
      </c>
      <c r="AJ431">
        <f>AJ430+COUNTIF(전체당첨내역!$B431:$G431,35)</f>
        <v>52</v>
      </c>
      <c r="AK431">
        <f>AK430+COUNTIF(전체당첨내역!$B431:$G431,36)</f>
        <v>61</v>
      </c>
      <c r="AL431">
        <f>AL430+COUNTIF(전체당첨내역!$B431:$G431,37)</f>
        <v>69</v>
      </c>
      <c r="AM431">
        <f>AM430+COUNTIF(전체당첨내역!$B431:$G431,38)</f>
        <v>44</v>
      </c>
      <c r="AN431">
        <f>AN430+COUNTIF(전체당첨내역!$B431:$G431,39)</f>
        <v>59</v>
      </c>
      <c r="AO431">
        <f>AO430+COUNTIF(전체당첨내역!$B431:$G431,40)</f>
        <v>69</v>
      </c>
      <c r="AP431">
        <f>AP430+COUNTIF(전체당첨내역!$B431:$G431,41)</f>
        <v>46</v>
      </c>
      <c r="AQ431">
        <f>AQ430+COUNTIF(전체당첨내역!$B431:$G431,42)</f>
        <v>60</v>
      </c>
      <c r="AR431">
        <f>AR430+COUNTIF(전체당첨내역!$B431:$G431,43)</f>
        <v>56</v>
      </c>
      <c r="AS431">
        <f>AS430+COUNTIF(전체당첨내역!$B431:$G431,44)</f>
        <v>54</v>
      </c>
      <c r="AT431">
        <f>AT430+COUNTIF(전체당첨내역!$B431:$G431,45)</f>
        <v>63</v>
      </c>
    </row>
    <row r="432" spans="1:46" ht="16.5" customHeight="1">
      <c r="A432">
        <v>431</v>
      </c>
      <c r="B432">
        <f>B431+COUNTIF(전체당첨내역!$B432:$G432,1)</f>
        <v>68</v>
      </c>
      <c r="C432">
        <f>C431+COUNTIF(전체당첨내역!$B432:$G432,2)</f>
        <v>58</v>
      </c>
      <c r="D432">
        <f>D431+COUNTIF(전체당첨내역!$B432:$G432,3)</f>
        <v>61</v>
      </c>
      <c r="E432">
        <f>E431+COUNTIF(전체당첨내역!$B432:$G432,4)</f>
        <v>59</v>
      </c>
      <c r="F432">
        <f>F431+COUNTIF(전체당첨내역!$B432:$G432,5)</f>
        <v>64</v>
      </c>
      <c r="G432">
        <f>G431+COUNTIF(전체당첨내역!$B432:$G432,6)</f>
        <v>51</v>
      </c>
      <c r="H432">
        <f>H431+COUNTIF(전체당첨내역!$B432:$G432,7)</f>
        <v>56</v>
      </c>
      <c r="I432">
        <f>I431+COUNTIF(전체당첨내역!$B432:$G432,8)</f>
        <v>54</v>
      </c>
      <c r="J432">
        <f>J431+COUNTIF(전체당첨내역!$B432:$G432,9)</f>
        <v>49</v>
      </c>
      <c r="K432">
        <f>K431+COUNTIF(전체당첨내역!$B432:$G432,10)</f>
        <v>58</v>
      </c>
      <c r="L432">
        <f>L431+COUNTIF(전체당첨내역!$B432:$G432,11)</f>
        <v>59</v>
      </c>
      <c r="M432">
        <f>M431+COUNTIF(전체당첨내역!$B432:$G432,12)</f>
        <v>50</v>
      </c>
      <c r="N432">
        <f>N431+COUNTIF(전체당첨내역!$B432:$G432,13)</f>
        <v>54</v>
      </c>
      <c r="O432">
        <f>O431+COUNTIF(전체당첨내역!$B432:$G432,14)</f>
        <v>64</v>
      </c>
      <c r="P432">
        <f>P431+COUNTIF(전체당첨내역!$B432:$G432,15)</f>
        <v>58</v>
      </c>
      <c r="Q432">
        <f>Q431+COUNTIF(전체당첨내역!$B432:$G432,16)</f>
        <v>56</v>
      </c>
      <c r="R432">
        <f>R431+COUNTIF(전체당첨내역!$B432:$G432,17)</f>
        <v>66</v>
      </c>
      <c r="S432">
        <f>S431+COUNTIF(전체당첨내역!$B432:$G432,18)</f>
        <v>64</v>
      </c>
      <c r="T432">
        <f>T431+COUNTIF(전체당첨내역!$B432:$G432,19)</f>
        <v>64</v>
      </c>
      <c r="U432">
        <f>U431+COUNTIF(전체당첨내역!$B432:$G432,20)</f>
        <v>65</v>
      </c>
      <c r="V432">
        <f>V431+COUNTIF(전체당첨내역!$B432:$G432,21)</f>
        <v>58</v>
      </c>
      <c r="W432">
        <f>W431+COUNTIF(전체당첨내역!$B432:$G432,22)</f>
        <v>50</v>
      </c>
      <c r="X432">
        <f>X431+COUNTIF(전체당첨내역!$B432:$G432,23)</f>
        <v>46</v>
      </c>
      <c r="Y432">
        <f>Y431+COUNTIF(전체당첨내역!$B432:$G432,24)</f>
        <v>58</v>
      </c>
      <c r="Z432">
        <f>Z431+COUNTIF(전체당첨내역!$B432:$G432,25)</f>
        <v>60</v>
      </c>
      <c r="AA432">
        <f>AA431+COUNTIF(전체당첨내역!$B432:$G432,26)</f>
        <v>59</v>
      </c>
      <c r="AB432">
        <f>AB431+COUNTIF(전체당첨내역!$B432:$G432,27)</f>
        <v>61</v>
      </c>
      <c r="AC432">
        <f>AC431+COUNTIF(전체당첨내역!$B432:$G432,28)</f>
        <v>50</v>
      </c>
      <c r="AD432">
        <f>AD431+COUNTIF(전체당첨내역!$B432:$G432,29)</f>
        <v>52</v>
      </c>
      <c r="AE432">
        <f>AE431+COUNTIF(전체당첨내역!$B432:$G432,30)</f>
        <v>51</v>
      </c>
      <c r="AF432">
        <f>AF431+COUNTIF(전체당첨내역!$B432:$G432,31)</f>
        <v>58</v>
      </c>
      <c r="AG432">
        <f>AG431+COUNTIF(전체당첨내역!$B432:$G432,32)</f>
        <v>50</v>
      </c>
      <c r="AH432">
        <f>AH431+COUNTIF(전체당첨내역!$B432:$G432,33)</f>
        <v>53</v>
      </c>
      <c r="AI432">
        <f>AI431+COUNTIF(전체당첨내역!$B432:$G432,34)</f>
        <v>67</v>
      </c>
      <c r="AJ432">
        <f>AJ431+COUNTIF(전체당첨내역!$B432:$G432,35)</f>
        <v>52</v>
      </c>
      <c r="AK432">
        <f>AK431+COUNTIF(전체당첨내역!$B432:$G432,36)</f>
        <v>61</v>
      </c>
      <c r="AL432">
        <f>AL431+COUNTIF(전체당첨내역!$B432:$G432,37)</f>
        <v>69</v>
      </c>
      <c r="AM432">
        <f>AM431+COUNTIF(전체당첨내역!$B432:$G432,38)</f>
        <v>45</v>
      </c>
      <c r="AN432">
        <f>AN431+COUNTIF(전체당첨내역!$B432:$G432,39)</f>
        <v>59</v>
      </c>
      <c r="AO432">
        <f>AO431+COUNTIF(전체당첨내역!$B432:$G432,40)</f>
        <v>69</v>
      </c>
      <c r="AP432">
        <f>AP431+COUNTIF(전체당첨내역!$B432:$G432,41)</f>
        <v>46</v>
      </c>
      <c r="AQ432">
        <f>AQ431+COUNTIF(전체당첨내역!$B432:$G432,42)</f>
        <v>60</v>
      </c>
      <c r="AR432">
        <f>AR431+COUNTIF(전체당첨내역!$B432:$G432,43)</f>
        <v>56</v>
      </c>
      <c r="AS432">
        <f>AS431+COUNTIF(전체당첨내역!$B432:$G432,44)</f>
        <v>54</v>
      </c>
      <c r="AT432">
        <f>AT431+COUNTIF(전체당첨내역!$B432:$G432,45)</f>
        <v>64</v>
      </c>
    </row>
    <row r="433" spans="1:46" ht="16.5" customHeight="1">
      <c r="A433">
        <v>432</v>
      </c>
      <c r="B433">
        <f>B432+COUNTIF(전체당첨내역!$B433:$G433,1)</f>
        <v>68</v>
      </c>
      <c r="C433">
        <f>C432+COUNTIF(전체당첨내역!$B433:$G433,2)</f>
        <v>59</v>
      </c>
      <c r="D433">
        <f>D432+COUNTIF(전체당첨내역!$B433:$G433,3)</f>
        <v>62</v>
      </c>
      <c r="E433">
        <f>E432+COUNTIF(전체당첨내역!$B433:$G433,4)</f>
        <v>59</v>
      </c>
      <c r="F433">
        <f>F432+COUNTIF(전체당첨내역!$B433:$G433,5)</f>
        <v>65</v>
      </c>
      <c r="G433">
        <f>G432+COUNTIF(전체당첨내역!$B433:$G433,6)</f>
        <v>51</v>
      </c>
      <c r="H433">
        <f>H432+COUNTIF(전체당첨내역!$B433:$G433,7)</f>
        <v>56</v>
      </c>
      <c r="I433">
        <f>I432+COUNTIF(전체당첨내역!$B433:$G433,8)</f>
        <v>54</v>
      </c>
      <c r="J433">
        <f>J432+COUNTIF(전체당첨내역!$B433:$G433,9)</f>
        <v>49</v>
      </c>
      <c r="K433">
        <f>K432+COUNTIF(전체당첨내역!$B433:$G433,10)</f>
        <v>58</v>
      </c>
      <c r="L433">
        <f>L432+COUNTIF(전체당첨내역!$B433:$G433,11)</f>
        <v>60</v>
      </c>
      <c r="M433">
        <f>M432+COUNTIF(전체당첨내역!$B433:$G433,12)</f>
        <v>50</v>
      </c>
      <c r="N433">
        <f>N432+COUNTIF(전체당첨내역!$B433:$G433,13)</f>
        <v>54</v>
      </c>
      <c r="O433">
        <f>O432+COUNTIF(전체당첨내역!$B433:$G433,14)</f>
        <v>64</v>
      </c>
      <c r="P433">
        <f>P432+COUNTIF(전체당첨내역!$B433:$G433,15)</f>
        <v>58</v>
      </c>
      <c r="Q433">
        <f>Q432+COUNTIF(전체당첨내역!$B433:$G433,16)</f>
        <v>56</v>
      </c>
      <c r="R433">
        <f>R432+COUNTIF(전체당첨내역!$B433:$G433,17)</f>
        <v>66</v>
      </c>
      <c r="S433">
        <f>S432+COUNTIF(전체당첨내역!$B433:$G433,18)</f>
        <v>64</v>
      </c>
      <c r="T433">
        <f>T432+COUNTIF(전체당첨내역!$B433:$G433,19)</f>
        <v>64</v>
      </c>
      <c r="U433">
        <f>U432+COUNTIF(전체당첨내역!$B433:$G433,20)</f>
        <v>65</v>
      </c>
      <c r="V433">
        <f>V432+COUNTIF(전체당첨내역!$B433:$G433,21)</f>
        <v>58</v>
      </c>
      <c r="W433">
        <f>W432+COUNTIF(전체당첨내역!$B433:$G433,22)</f>
        <v>50</v>
      </c>
      <c r="X433">
        <f>X432+COUNTIF(전체당첨내역!$B433:$G433,23)</f>
        <v>46</v>
      </c>
      <c r="Y433">
        <f>Y432+COUNTIF(전체당첨내역!$B433:$G433,24)</f>
        <v>58</v>
      </c>
      <c r="Z433">
        <f>Z432+COUNTIF(전체당첨내역!$B433:$G433,25)</f>
        <v>60</v>
      </c>
      <c r="AA433">
        <f>AA432+COUNTIF(전체당첨내역!$B433:$G433,26)</f>
        <v>59</v>
      </c>
      <c r="AB433">
        <f>AB432+COUNTIF(전체당첨내역!$B433:$G433,27)</f>
        <v>62</v>
      </c>
      <c r="AC433">
        <f>AC432+COUNTIF(전체당첨내역!$B433:$G433,28)</f>
        <v>50</v>
      </c>
      <c r="AD433">
        <f>AD432+COUNTIF(전체당첨내역!$B433:$G433,29)</f>
        <v>52</v>
      </c>
      <c r="AE433">
        <f>AE432+COUNTIF(전체당첨내역!$B433:$G433,30)</f>
        <v>51</v>
      </c>
      <c r="AF433">
        <f>AF432+COUNTIF(전체당첨내역!$B433:$G433,31)</f>
        <v>58</v>
      </c>
      <c r="AG433">
        <f>AG432+COUNTIF(전체당첨내역!$B433:$G433,32)</f>
        <v>50</v>
      </c>
      <c r="AH433">
        <f>AH432+COUNTIF(전체당첨내역!$B433:$G433,33)</f>
        <v>53</v>
      </c>
      <c r="AI433">
        <f>AI432+COUNTIF(전체당첨내역!$B433:$G433,34)</f>
        <v>67</v>
      </c>
      <c r="AJ433">
        <f>AJ432+COUNTIF(전체당첨내역!$B433:$G433,35)</f>
        <v>52</v>
      </c>
      <c r="AK433">
        <f>AK432+COUNTIF(전체당첨내역!$B433:$G433,36)</f>
        <v>61</v>
      </c>
      <c r="AL433">
        <f>AL432+COUNTIF(전체당첨내역!$B433:$G433,37)</f>
        <v>69</v>
      </c>
      <c r="AM433">
        <f>AM432+COUNTIF(전체당첨내역!$B433:$G433,38)</f>
        <v>45</v>
      </c>
      <c r="AN433">
        <f>AN432+COUNTIF(전체당첨내역!$B433:$G433,39)</f>
        <v>60</v>
      </c>
      <c r="AO433">
        <f>AO432+COUNTIF(전체당첨내역!$B433:$G433,40)</f>
        <v>69</v>
      </c>
      <c r="AP433">
        <f>AP432+COUNTIF(전체당첨내역!$B433:$G433,41)</f>
        <v>46</v>
      </c>
      <c r="AQ433">
        <f>AQ432+COUNTIF(전체당첨내역!$B433:$G433,42)</f>
        <v>60</v>
      </c>
      <c r="AR433">
        <f>AR432+COUNTIF(전체당첨내역!$B433:$G433,43)</f>
        <v>56</v>
      </c>
      <c r="AS433">
        <f>AS432+COUNTIF(전체당첨내역!$B433:$G433,44)</f>
        <v>54</v>
      </c>
      <c r="AT433">
        <f>AT432+COUNTIF(전체당첨내역!$B433:$G433,45)</f>
        <v>64</v>
      </c>
    </row>
    <row r="434" spans="1:46" ht="16.5" customHeight="1">
      <c r="A434">
        <v>433</v>
      </c>
      <c r="B434">
        <f>B433+COUNTIF(전체당첨내역!$B434:$G434,1)</f>
        <v>68</v>
      </c>
      <c r="C434">
        <f>C433+COUNTIF(전체당첨내역!$B434:$G434,2)</f>
        <v>59</v>
      </c>
      <c r="D434">
        <f>D433+COUNTIF(전체당첨내역!$B434:$G434,3)</f>
        <v>62</v>
      </c>
      <c r="E434">
        <f>E433+COUNTIF(전체당첨내역!$B434:$G434,4)</f>
        <v>59</v>
      </c>
      <c r="F434">
        <f>F433+COUNTIF(전체당첨내역!$B434:$G434,5)</f>
        <v>65</v>
      </c>
      <c r="G434">
        <f>G433+COUNTIF(전체당첨내역!$B434:$G434,6)</f>
        <v>51</v>
      </c>
      <c r="H434">
        <f>H433+COUNTIF(전체당첨내역!$B434:$G434,7)</f>
        <v>56</v>
      </c>
      <c r="I434">
        <f>I433+COUNTIF(전체당첨내역!$B434:$G434,8)</f>
        <v>54</v>
      </c>
      <c r="J434">
        <f>J433+COUNTIF(전체당첨내역!$B434:$G434,9)</f>
        <v>49</v>
      </c>
      <c r="K434">
        <f>K433+COUNTIF(전체당첨내역!$B434:$G434,10)</f>
        <v>58</v>
      </c>
      <c r="L434">
        <f>L433+COUNTIF(전체당첨내역!$B434:$G434,11)</f>
        <v>60</v>
      </c>
      <c r="M434">
        <f>M433+COUNTIF(전체당첨내역!$B434:$G434,12)</f>
        <v>50</v>
      </c>
      <c r="N434">
        <f>N433+COUNTIF(전체당첨내역!$B434:$G434,13)</f>
        <v>54</v>
      </c>
      <c r="O434">
        <f>O433+COUNTIF(전체당첨내역!$B434:$G434,14)</f>
        <v>64</v>
      </c>
      <c r="P434">
        <f>P433+COUNTIF(전체당첨내역!$B434:$G434,15)</f>
        <v>58</v>
      </c>
      <c r="Q434">
        <f>Q433+COUNTIF(전체당첨내역!$B434:$G434,16)</f>
        <v>56</v>
      </c>
      <c r="R434">
        <f>R433+COUNTIF(전체당첨내역!$B434:$G434,17)</f>
        <v>66</v>
      </c>
      <c r="S434">
        <f>S433+COUNTIF(전체당첨내역!$B434:$G434,18)</f>
        <v>64</v>
      </c>
      <c r="T434">
        <f>T433+COUNTIF(전체당첨내역!$B434:$G434,19)</f>
        <v>65</v>
      </c>
      <c r="U434">
        <f>U433+COUNTIF(전체당첨내역!$B434:$G434,20)</f>
        <v>65</v>
      </c>
      <c r="V434">
        <f>V433+COUNTIF(전체당첨내역!$B434:$G434,21)</f>
        <v>58</v>
      </c>
      <c r="W434">
        <f>W433+COUNTIF(전체당첨내역!$B434:$G434,22)</f>
        <v>50</v>
      </c>
      <c r="X434">
        <f>X433+COUNTIF(전체당첨내역!$B434:$G434,23)</f>
        <v>47</v>
      </c>
      <c r="Y434">
        <f>Y433+COUNTIF(전체당첨내역!$B434:$G434,24)</f>
        <v>58</v>
      </c>
      <c r="Z434">
        <f>Z433+COUNTIF(전체당첨내역!$B434:$G434,25)</f>
        <v>60</v>
      </c>
      <c r="AA434">
        <f>AA433+COUNTIF(전체당첨내역!$B434:$G434,26)</f>
        <v>59</v>
      </c>
      <c r="AB434">
        <f>AB433+COUNTIF(전체당첨내역!$B434:$G434,27)</f>
        <v>62</v>
      </c>
      <c r="AC434">
        <f>AC433+COUNTIF(전체당첨내역!$B434:$G434,28)</f>
        <v>50</v>
      </c>
      <c r="AD434">
        <f>AD433+COUNTIF(전체당첨내역!$B434:$G434,29)</f>
        <v>53</v>
      </c>
      <c r="AE434">
        <f>AE433+COUNTIF(전체당첨내역!$B434:$G434,30)</f>
        <v>51</v>
      </c>
      <c r="AF434">
        <f>AF433+COUNTIF(전체당첨내역!$B434:$G434,31)</f>
        <v>58</v>
      </c>
      <c r="AG434">
        <f>AG433+COUNTIF(전체당첨내역!$B434:$G434,32)</f>
        <v>50</v>
      </c>
      <c r="AH434">
        <f>AH433+COUNTIF(전체당첨내역!$B434:$G434,33)</f>
        <v>54</v>
      </c>
      <c r="AI434">
        <f>AI433+COUNTIF(전체당첨내역!$B434:$G434,34)</f>
        <v>67</v>
      </c>
      <c r="AJ434">
        <f>AJ433+COUNTIF(전체당첨내역!$B434:$G434,35)</f>
        <v>53</v>
      </c>
      <c r="AK434">
        <f>AK433+COUNTIF(전체당첨내역!$B434:$G434,36)</f>
        <v>61</v>
      </c>
      <c r="AL434">
        <f>AL433+COUNTIF(전체당첨내역!$B434:$G434,37)</f>
        <v>69</v>
      </c>
      <c r="AM434">
        <f>AM433+COUNTIF(전체당첨내역!$B434:$G434,38)</f>
        <v>45</v>
      </c>
      <c r="AN434">
        <f>AN433+COUNTIF(전체당첨내역!$B434:$G434,39)</f>
        <v>60</v>
      </c>
      <c r="AO434">
        <f>AO433+COUNTIF(전체당첨내역!$B434:$G434,40)</f>
        <v>69</v>
      </c>
      <c r="AP434">
        <f>AP433+COUNTIF(전체당첨내역!$B434:$G434,41)</f>
        <v>46</v>
      </c>
      <c r="AQ434">
        <f>AQ433+COUNTIF(전체당첨내역!$B434:$G434,42)</f>
        <v>60</v>
      </c>
      <c r="AR434">
        <f>AR433+COUNTIF(전체당첨내역!$B434:$G434,43)</f>
        <v>57</v>
      </c>
      <c r="AS434">
        <f>AS433+COUNTIF(전체당첨내역!$B434:$G434,44)</f>
        <v>54</v>
      </c>
      <c r="AT434">
        <f>AT433+COUNTIF(전체당첨내역!$B434:$G434,45)</f>
        <v>64</v>
      </c>
    </row>
    <row r="435" spans="1:46" ht="16.5" customHeight="1">
      <c r="A435">
        <v>434</v>
      </c>
      <c r="B435">
        <f>B434+COUNTIF(전체당첨내역!$B435:$G435,1)</f>
        <v>68</v>
      </c>
      <c r="C435">
        <f>C434+COUNTIF(전체당첨내역!$B435:$G435,2)</f>
        <v>59</v>
      </c>
      <c r="D435">
        <f>D434+COUNTIF(전체당첨내역!$B435:$G435,3)</f>
        <v>63</v>
      </c>
      <c r="E435">
        <f>E434+COUNTIF(전체당첨내역!$B435:$G435,4)</f>
        <v>59</v>
      </c>
      <c r="F435">
        <f>F434+COUNTIF(전체당첨내역!$B435:$G435,5)</f>
        <v>65</v>
      </c>
      <c r="G435">
        <f>G434+COUNTIF(전체당첨내역!$B435:$G435,6)</f>
        <v>51</v>
      </c>
      <c r="H435">
        <f>H434+COUNTIF(전체당첨내역!$B435:$G435,7)</f>
        <v>56</v>
      </c>
      <c r="I435">
        <f>I434+COUNTIF(전체당첨내역!$B435:$G435,8)</f>
        <v>54</v>
      </c>
      <c r="J435">
        <f>J434+COUNTIF(전체당첨내역!$B435:$G435,9)</f>
        <v>49</v>
      </c>
      <c r="K435">
        <f>K434+COUNTIF(전체당첨내역!$B435:$G435,10)</f>
        <v>58</v>
      </c>
      <c r="L435">
        <f>L434+COUNTIF(전체당첨내역!$B435:$G435,11)</f>
        <v>60</v>
      </c>
      <c r="M435">
        <f>M434+COUNTIF(전체당첨내역!$B435:$G435,12)</f>
        <v>50</v>
      </c>
      <c r="N435">
        <f>N434+COUNTIF(전체당첨내역!$B435:$G435,13)</f>
        <v>55</v>
      </c>
      <c r="O435">
        <f>O434+COUNTIF(전체당첨내역!$B435:$G435,14)</f>
        <v>64</v>
      </c>
      <c r="P435">
        <f>P434+COUNTIF(전체당첨내역!$B435:$G435,15)</f>
        <v>58</v>
      </c>
      <c r="Q435">
        <f>Q434+COUNTIF(전체당첨내역!$B435:$G435,16)</f>
        <v>56</v>
      </c>
      <c r="R435">
        <f>R434+COUNTIF(전체당첨내역!$B435:$G435,17)</f>
        <v>66</v>
      </c>
      <c r="S435">
        <f>S434+COUNTIF(전체당첨내역!$B435:$G435,18)</f>
        <v>64</v>
      </c>
      <c r="T435">
        <f>T434+COUNTIF(전체당첨내역!$B435:$G435,19)</f>
        <v>65</v>
      </c>
      <c r="U435">
        <f>U434+COUNTIF(전체당첨내역!$B435:$G435,20)</f>
        <v>66</v>
      </c>
      <c r="V435">
        <f>V434+COUNTIF(전체당첨내역!$B435:$G435,21)</f>
        <v>58</v>
      </c>
      <c r="W435">
        <f>W434+COUNTIF(전체당첨내역!$B435:$G435,22)</f>
        <v>50</v>
      </c>
      <c r="X435">
        <f>X434+COUNTIF(전체당첨내역!$B435:$G435,23)</f>
        <v>47</v>
      </c>
      <c r="Y435">
        <f>Y434+COUNTIF(전체당첨내역!$B435:$G435,24)</f>
        <v>59</v>
      </c>
      <c r="Z435">
        <f>Z434+COUNTIF(전체당첨내역!$B435:$G435,25)</f>
        <v>60</v>
      </c>
      <c r="AA435">
        <f>AA434+COUNTIF(전체당첨내역!$B435:$G435,26)</f>
        <v>59</v>
      </c>
      <c r="AB435">
        <f>AB434+COUNTIF(전체당첨내역!$B435:$G435,27)</f>
        <v>62</v>
      </c>
      <c r="AC435">
        <f>AC434+COUNTIF(전체당첨내역!$B435:$G435,28)</f>
        <v>50</v>
      </c>
      <c r="AD435">
        <f>AD434+COUNTIF(전체당첨내역!$B435:$G435,29)</f>
        <v>53</v>
      </c>
      <c r="AE435">
        <f>AE434+COUNTIF(전체당첨내역!$B435:$G435,30)</f>
        <v>51</v>
      </c>
      <c r="AF435">
        <f>AF434+COUNTIF(전체당첨내역!$B435:$G435,31)</f>
        <v>58</v>
      </c>
      <c r="AG435">
        <f>AG434+COUNTIF(전체당첨내역!$B435:$G435,32)</f>
        <v>50</v>
      </c>
      <c r="AH435">
        <f>AH434+COUNTIF(전체당첨내역!$B435:$G435,33)</f>
        <v>55</v>
      </c>
      <c r="AI435">
        <f>AI434+COUNTIF(전체당첨내역!$B435:$G435,34)</f>
        <v>67</v>
      </c>
      <c r="AJ435">
        <f>AJ434+COUNTIF(전체당첨내역!$B435:$G435,35)</f>
        <v>53</v>
      </c>
      <c r="AK435">
        <f>AK434+COUNTIF(전체당첨내역!$B435:$G435,36)</f>
        <v>61</v>
      </c>
      <c r="AL435">
        <f>AL434+COUNTIF(전체당첨내역!$B435:$G435,37)</f>
        <v>70</v>
      </c>
      <c r="AM435">
        <f>AM434+COUNTIF(전체당첨내역!$B435:$G435,38)</f>
        <v>45</v>
      </c>
      <c r="AN435">
        <f>AN434+COUNTIF(전체당첨내역!$B435:$G435,39)</f>
        <v>60</v>
      </c>
      <c r="AO435">
        <f>AO434+COUNTIF(전체당첨내역!$B435:$G435,40)</f>
        <v>69</v>
      </c>
      <c r="AP435">
        <f>AP434+COUNTIF(전체당첨내역!$B435:$G435,41)</f>
        <v>46</v>
      </c>
      <c r="AQ435">
        <f>AQ434+COUNTIF(전체당첨내역!$B435:$G435,42)</f>
        <v>60</v>
      </c>
      <c r="AR435">
        <f>AR434+COUNTIF(전체당첨내역!$B435:$G435,43)</f>
        <v>57</v>
      </c>
      <c r="AS435">
        <f>AS434+COUNTIF(전체당첨내역!$B435:$G435,44)</f>
        <v>54</v>
      </c>
      <c r="AT435">
        <f>AT434+COUNTIF(전체당첨내역!$B435:$G435,45)</f>
        <v>64</v>
      </c>
    </row>
    <row r="436" spans="1:46" ht="16.5" customHeight="1">
      <c r="A436">
        <v>435</v>
      </c>
      <c r="B436">
        <f>B435+COUNTIF(전체당첨내역!$B436:$G436,1)</f>
        <v>68</v>
      </c>
      <c r="C436">
        <f>C435+COUNTIF(전체당첨내역!$B436:$G436,2)</f>
        <v>59</v>
      </c>
      <c r="D436">
        <f>D435+COUNTIF(전체당첨내역!$B436:$G436,3)</f>
        <v>63</v>
      </c>
      <c r="E436">
        <f>E435+COUNTIF(전체당첨내역!$B436:$G436,4)</f>
        <v>59</v>
      </c>
      <c r="F436">
        <f>F435+COUNTIF(전체당첨내역!$B436:$G436,5)</f>
        <v>65</v>
      </c>
      <c r="G436">
        <f>G435+COUNTIF(전체당첨내역!$B436:$G436,6)</f>
        <v>51</v>
      </c>
      <c r="H436">
        <f>H435+COUNTIF(전체당첨내역!$B436:$G436,7)</f>
        <v>56</v>
      </c>
      <c r="I436">
        <f>I435+COUNTIF(전체당첨내역!$B436:$G436,8)</f>
        <v>55</v>
      </c>
      <c r="J436">
        <f>J435+COUNTIF(전체당첨내역!$B436:$G436,9)</f>
        <v>49</v>
      </c>
      <c r="K436">
        <f>K435+COUNTIF(전체당첨내역!$B436:$G436,10)</f>
        <v>58</v>
      </c>
      <c r="L436">
        <f>L435+COUNTIF(전체당첨내역!$B436:$G436,11)</f>
        <v>60</v>
      </c>
      <c r="M436">
        <f>M435+COUNTIF(전체당첨내역!$B436:$G436,12)</f>
        <v>50</v>
      </c>
      <c r="N436">
        <f>N435+COUNTIF(전체당첨내역!$B436:$G436,13)</f>
        <v>55</v>
      </c>
      <c r="O436">
        <f>O435+COUNTIF(전체당첨내역!$B436:$G436,14)</f>
        <v>64</v>
      </c>
      <c r="P436">
        <f>P435+COUNTIF(전체당첨내역!$B436:$G436,15)</f>
        <v>58</v>
      </c>
      <c r="Q436">
        <f>Q435+COUNTIF(전체당첨내역!$B436:$G436,16)</f>
        <v>57</v>
      </c>
      <c r="R436">
        <f>R435+COUNTIF(전체당첨내역!$B436:$G436,17)</f>
        <v>66</v>
      </c>
      <c r="S436">
        <f>S435+COUNTIF(전체당첨내역!$B436:$G436,18)</f>
        <v>64</v>
      </c>
      <c r="T436">
        <f>T435+COUNTIF(전체당첨내역!$B436:$G436,19)</f>
        <v>65</v>
      </c>
      <c r="U436">
        <f>U435+COUNTIF(전체당첨내역!$B436:$G436,20)</f>
        <v>66</v>
      </c>
      <c r="V436">
        <f>V435+COUNTIF(전체당첨내역!$B436:$G436,21)</f>
        <v>58</v>
      </c>
      <c r="W436">
        <f>W435+COUNTIF(전체당첨내역!$B436:$G436,22)</f>
        <v>50</v>
      </c>
      <c r="X436">
        <f>X435+COUNTIF(전체당첨내역!$B436:$G436,23)</f>
        <v>47</v>
      </c>
      <c r="Y436">
        <f>Y435+COUNTIF(전체당첨내역!$B436:$G436,24)</f>
        <v>59</v>
      </c>
      <c r="Z436">
        <f>Z435+COUNTIF(전체당첨내역!$B436:$G436,25)</f>
        <v>60</v>
      </c>
      <c r="AA436">
        <f>AA435+COUNTIF(전체당첨내역!$B436:$G436,26)</f>
        <v>60</v>
      </c>
      <c r="AB436">
        <f>AB435+COUNTIF(전체당첨내역!$B436:$G436,27)</f>
        <v>62</v>
      </c>
      <c r="AC436">
        <f>AC435+COUNTIF(전체당첨내역!$B436:$G436,28)</f>
        <v>50</v>
      </c>
      <c r="AD436">
        <f>AD435+COUNTIF(전체당첨내역!$B436:$G436,29)</f>
        <v>53</v>
      </c>
      <c r="AE436">
        <f>AE435+COUNTIF(전체당첨내역!$B436:$G436,30)</f>
        <v>52</v>
      </c>
      <c r="AF436">
        <f>AF435+COUNTIF(전체당첨내역!$B436:$G436,31)</f>
        <v>58</v>
      </c>
      <c r="AG436">
        <f>AG435+COUNTIF(전체당첨내역!$B436:$G436,32)</f>
        <v>50</v>
      </c>
      <c r="AH436">
        <f>AH435+COUNTIF(전체당첨내역!$B436:$G436,33)</f>
        <v>55</v>
      </c>
      <c r="AI436">
        <f>AI435+COUNTIF(전체당첨내역!$B436:$G436,34)</f>
        <v>67</v>
      </c>
      <c r="AJ436">
        <f>AJ435+COUNTIF(전체당첨내역!$B436:$G436,35)</f>
        <v>53</v>
      </c>
      <c r="AK436">
        <f>AK435+COUNTIF(전체당첨내역!$B436:$G436,36)</f>
        <v>61</v>
      </c>
      <c r="AL436">
        <f>AL435+COUNTIF(전체당첨내역!$B436:$G436,37)</f>
        <v>70</v>
      </c>
      <c r="AM436">
        <f>AM435+COUNTIF(전체당첨내역!$B436:$G436,38)</f>
        <v>46</v>
      </c>
      <c r="AN436">
        <f>AN435+COUNTIF(전체당첨내역!$B436:$G436,39)</f>
        <v>60</v>
      </c>
      <c r="AO436">
        <f>AO435+COUNTIF(전체당첨내역!$B436:$G436,40)</f>
        <v>69</v>
      </c>
      <c r="AP436">
        <f>AP435+COUNTIF(전체당첨내역!$B436:$G436,41)</f>
        <v>46</v>
      </c>
      <c r="AQ436">
        <f>AQ435+COUNTIF(전체당첨내역!$B436:$G436,42)</f>
        <v>60</v>
      </c>
      <c r="AR436">
        <f>AR435+COUNTIF(전체당첨내역!$B436:$G436,43)</f>
        <v>57</v>
      </c>
      <c r="AS436">
        <f>AS435+COUNTIF(전체당첨내역!$B436:$G436,44)</f>
        <v>54</v>
      </c>
      <c r="AT436">
        <f>AT435+COUNTIF(전체당첨내역!$B436:$G436,45)</f>
        <v>65</v>
      </c>
    </row>
    <row r="437" spans="1:46" ht="16.5" customHeight="1">
      <c r="A437">
        <v>436</v>
      </c>
      <c r="B437">
        <f>B436+COUNTIF(전체당첨내역!$B437:$G437,1)</f>
        <v>68</v>
      </c>
      <c r="C437">
        <f>C436+COUNTIF(전체당첨내역!$B437:$G437,2)</f>
        <v>59</v>
      </c>
      <c r="D437">
        <f>D436+COUNTIF(전체당첨내역!$B437:$G437,3)</f>
        <v>63</v>
      </c>
      <c r="E437">
        <f>E436+COUNTIF(전체당첨내역!$B437:$G437,4)</f>
        <v>59</v>
      </c>
      <c r="F437">
        <f>F436+COUNTIF(전체당첨내역!$B437:$G437,5)</f>
        <v>65</v>
      </c>
      <c r="G437">
        <f>G436+COUNTIF(전체당첨내역!$B437:$G437,6)</f>
        <v>51</v>
      </c>
      <c r="H437">
        <f>H436+COUNTIF(전체당첨내역!$B437:$G437,7)</f>
        <v>56</v>
      </c>
      <c r="I437">
        <f>I436+COUNTIF(전체당첨내역!$B437:$G437,8)</f>
        <v>55</v>
      </c>
      <c r="J437">
        <f>J436+COUNTIF(전체당첨내역!$B437:$G437,9)</f>
        <v>50</v>
      </c>
      <c r="K437">
        <f>K436+COUNTIF(전체당첨내역!$B437:$G437,10)</f>
        <v>58</v>
      </c>
      <c r="L437">
        <f>L436+COUNTIF(전체당첨내역!$B437:$G437,11)</f>
        <v>60</v>
      </c>
      <c r="M437">
        <f>M436+COUNTIF(전체당첨내역!$B437:$G437,12)</f>
        <v>50</v>
      </c>
      <c r="N437">
        <f>N436+COUNTIF(전체당첨내역!$B437:$G437,13)</f>
        <v>55</v>
      </c>
      <c r="O437">
        <f>O436+COUNTIF(전체당첨내역!$B437:$G437,14)</f>
        <v>65</v>
      </c>
      <c r="P437">
        <f>P436+COUNTIF(전체당첨내역!$B437:$G437,15)</f>
        <v>58</v>
      </c>
      <c r="Q437">
        <f>Q436+COUNTIF(전체당첨내역!$B437:$G437,16)</f>
        <v>57</v>
      </c>
      <c r="R437">
        <f>R436+COUNTIF(전체당첨내역!$B437:$G437,17)</f>
        <v>66</v>
      </c>
      <c r="S437">
        <f>S436+COUNTIF(전체당첨내역!$B437:$G437,18)</f>
        <v>64</v>
      </c>
      <c r="T437">
        <f>T436+COUNTIF(전체당첨내역!$B437:$G437,19)</f>
        <v>65</v>
      </c>
      <c r="U437">
        <f>U436+COUNTIF(전체당첨내역!$B437:$G437,20)</f>
        <v>67</v>
      </c>
      <c r="V437">
        <f>V436+COUNTIF(전체당첨내역!$B437:$G437,21)</f>
        <v>58</v>
      </c>
      <c r="W437">
        <f>W436+COUNTIF(전체당첨내역!$B437:$G437,22)</f>
        <v>51</v>
      </c>
      <c r="X437">
        <f>X436+COUNTIF(전체당첨내역!$B437:$G437,23)</f>
        <v>47</v>
      </c>
      <c r="Y437">
        <f>Y436+COUNTIF(전체당첨내역!$B437:$G437,24)</f>
        <v>59</v>
      </c>
      <c r="Z437">
        <f>Z436+COUNTIF(전체당첨내역!$B437:$G437,25)</f>
        <v>60</v>
      </c>
      <c r="AA437">
        <f>AA436+COUNTIF(전체당첨내역!$B437:$G437,26)</f>
        <v>60</v>
      </c>
      <c r="AB437">
        <f>AB436+COUNTIF(전체당첨내역!$B437:$G437,27)</f>
        <v>62</v>
      </c>
      <c r="AC437">
        <f>AC436+COUNTIF(전체당첨내역!$B437:$G437,28)</f>
        <v>50</v>
      </c>
      <c r="AD437">
        <f>AD436+COUNTIF(전체당첨내역!$B437:$G437,29)</f>
        <v>53</v>
      </c>
      <c r="AE437">
        <f>AE436+COUNTIF(전체당첨내역!$B437:$G437,30)</f>
        <v>52</v>
      </c>
      <c r="AF437">
        <f>AF436+COUNTIF(전체당첨내역!$B437:$G437,31)</f>
        <v>58</v>
      </c>
      <c r="AG437">
        <f>AG436+COUNTIF(전체당첨내역!$B437:$G437,32)</f>
        <v>50</v>
      </c>
      <c r="AH437">
        <f>AH436+COUNTIF(전체당첨내역!$B437:$G437,33)</f>
        <v>56</v>
      </c>
      <c r="AI437">
        <f>AI436+COUNTIF(전체당첨내역!$B437:$G437,34)</f>
        <v>68</v>
      </c>
      <c r="AJ437">
        <f>AJ436+COUNTIF(전체당첨내역!$B437:$G437,35)</f>
        <v>53</v>
      </c>
      <c r="AK437">
        <f>AK436+COUNTIF(전체당첨내역!$B437:$G437,36)</f>
        <v>61</v>
      </c>
      <c r="AL437">
        <f>AL436+COUNTIF(전체당첨내역!$B437:$G437,37)</f>
        <v>70</v>
      </c>
      <c r="AM437">
        <f>AM436+COUNTIF(전체당첨내역!$B437:$G437,38)</f>
        <v>46</v>
      </c>
      <c r="AN437">
        <f>AN436+COUNTIF(전체당첨내역!$B437:$G437,39)</f>
        <v>60</v>
      </c>
      <c r="AO437">
        <f>AO436+COUNTIF(전체당첨내역!$B437:$G437,40)</f>
        <v>69</v>
      </c>
      <c r="AP437">
        <f>AP436+COUNTIF(전체당첨내역!$B437:$G437,41)</f>
        <v>46</v>
      </c>
      <c r="AQ437">
        <f>AQ436+COUNTIF(전체당첨내역!$B437:$G437,42)</f>
        <v>60</v>
      </c>
      <c r="AR437">
        <f>AR436+COUNTIF(전체당첨내역!$B437:$G437,43)</f>
        <v>57</v>
      </c>
      <c r="AS437">
        <f>AS436+COUNTIF(전체당첨내역!$B437:$G437,44)</f>
        <v>54</v>
      </c>
      <c r="AT437">
        <f>AT436+COUNTIF(전체당첨내역!$B437:$G437,45)</f>
        <v>65</v>
      </c>
    </row>
    <row r="438" spans="1:46" ht="16.5" customHeight="1">
      <c r="A438">
        <v>437</v>
      </c>
      <c r="B438">
        <f>B437+COUNTIF(전체당첨내역!$B438:$G438,1)</f>
        <v>68</v>
      </c>
      <c r="C438">
        <f>C437+COUNTIF(전체당첨내역!$B438:$G438,2)</f>
        <v>59</v>
      </c>
      <c r="D438">
        <f>D437+COUNTIF(전체당첨내역!$B438:$G438,3)</f>
        <v>63</v>
      </c>
      <c r="E438">
        <f>E437+COUNTIF(전체당첨내역!$B438:$G438,4)</f>
        <v>59</v>
      </c>
      <c r="F438">
        <f>F437+COUNTIF(전체당첨내역!$B438:$G438,5)</f>
        <v>65</v>
      </c>
      <c r="G438">
        <f>G437+COUNTIF(전체당첨내역!$B438:$G438,6)</f>
        <v>51</v>
      </c>
      <c r="H438">
        <f>H437+COUNTIF(전체당첨내역!$B438:$G438,7)</f>
        <v>56</v>
      </c>
      <c r="I438">
        <f>I437+COUNTIF(전체당첨내역!$B438:$G438,8)</f>
        <v>55</v>
      </c>
      <c r="J438">
        <f>J437+COUNTIF(전체당첨내역!$B438:$G438,9)</f>
        <v>50</v>
      </c>
      <c r="K438">
        <f>K437+COUNTIF(전체당첨내역!$B438:$G438,10)</f>
        <v>58</v>
      </c>
      <c r="L438">
        <f>L437+COUNTIF(전체당첨내역!$B438:$G438,11)</f>
        <v>61</v>
      </c>
      <c r="M438">
        <f>M437+COUNTIF(전체당첨내역!$B438:$G438,12)</f>
        <v>50</v>
      </c>
      <c r="N438">
        <f>N437+COUNTIF(전체당첨내역!$B438:$G438,13)</f>
        <v>55</v>
      </c>
      <c r="O438">
        <f>O437+COUNTIF(전체당첨내역!$B438:$G438,14)</f>
        <v>65</v>
      </c>
      <c r="P438">
        <f>P437+COUNTIF(전체당첨내역!$B438:$G438,15)</f>
        <v>58</v>
      </c>
      <c r="Q438">
        <f>Q437+COUNTIF(전체당첨내역!$B438:$G438,16)</f>
        <v>58</v>
      </c>
      <c r="R438">
        <f>R437+COUNTIF(전체당첨내역!$B438:$G438,17)</f>
        <v>66</v>
      </c>
      <c r="S438">
        <f>S437+COUNTIF(전체당첨내역!$B438:$G438,18)</f>
        <v>64</v>
      </c>
      <c r="T438">
        <f>T437+COUNTIF(전체당첨내역!$B438:$G438,19)</f>
        <v>65</v>
      </c>
      <c r="U438">
        <f>U437+COUNTIF(전체당첨내역!$B438:$G438,20)</f>
        <v>67</v>
      </c>
      <c r="V438">
        <f>V437+COUNTIF(전체당첨내역!$B438:$G438,21)</f>
        <v>58</v>
      </c>
      <c r="W438">
        <f>W437+COUNTIF(전체당첨내역!$B438:$G438,22)</f>
        <v>51</v>
      </c>
      <c r="X438">
        <f>X437+COUNTIF(전체당첨내역!$B438:$G438,23)</f>
        <v>47</v>
      </c>
      <c r="Y438">
        <f>Y437+COUNTIF(전체당첨내역!$B438:$G438,24)</f>
        <v>59</v>
      </c>
      <c r="Z438">
        <f>Z437+COUNTIF(전체당첨내역!$B438:$G438,25)</f>
        <v>60</v>
      </c>
      <c r="AA438">
        <f>AA437+COUNTIF(전체당첨내역!$B438:$G438,26)</f>
        <v>60</v>
      </c>
      <c r="AB438">
        <f>AB437+COUNTIF(전체당첨내역!$B438:$G438,27)</f>
        <v>62</v>
      </c>
      <c r="AC438">
        <f>AC437+COUNTIF(전체당첨내역!$B438:$G438,28)</f>
        <v>50</v>
      </c>
      <c r="AD438">
        <f>AD437+COUNTIF(전체당첨내역!$B438:$G438,29)</f>
        <v>54</v>
      </c>
      <c r="AE438">
        <f>AE437+COUNTIF(전체당첨내역!$B438:$G438,30)</f>
        <v>52</v>
      </c>
      <c r="AF438">
        <f>AF437+COUNTIF(전체당첨내역!$B438:$G438,31)</f>
        <v>58</v>
      </c>
      <c r="AG438">
        <f>AG437+COUNTIF(전체당첨내역!$B438:$G438,32)</f>
        <v>50</v>
      </c>
      <c r="AH438">
        <f>AH437+COUNTIF(전체당첨내역!$B438:$G438,33)</f>
        <v>56</v>
      </c>
      <c r="AI438">
        <f>AI437+COUNTIF(전체당첨내역!$B438:$G438,34)</f>
        <v>68</v>
      </c>
      <c r="AJ438">
        <f>AJ437+COUNTIF(전체당첨내역!$B438:$G438,35)</f>
        <v>53</v>
      </c>
      <c r="AK438">
        <f>AK437+COUNTIF(전체당첨내역!$B438:$G438,36)</f>
        <v>61</v>
      </c>
      <c r="AL438">
        <f>AL437+COUNTIF(전체당첨내역!$B438:$G438,37)</f>
        <v>70</v>
      </c>
      <c r="AM438">
        <f>AM437+COUNTIF(전체당첨내역!$B438:$G438,38)</f>
        <v>47</v>
      </c>
      <c r="AN438">
        <f>AN437+COUNTIF(전체당첨내역!$B438:$G438,39)</f>
        <v>60</v>
      </c>
      <c r="AO438">
        <f>AO437+COUNTIF(전체당첨내역!$B438:$G438,40)</f>
        <v>69</v>
      </c>
      <c r="AP438">
        <f>AP437+COUNTIF(전체당첨내역!$B438:$G438,41)</f>
        <v>47</v>
      </c>
      <c r="AQ438">
        <f>AQ437+COUNTIF(전체당첨내역!$B438:$G438,42)</f>
        <v>60</v>
      </c>
      <c r="AR438">
        <f>AR437+COUNTIF(전체당첨내역!$B438:$G438,43)</f>
        <v>57</v>
      </c>
      <c r="AS438">
        <f>AS437+COUNTIF(전체당첨내역!$B438:$G438,44)</f>
        <v>55</v>
      </c>
      <c r="AT438">
        <f>AT437+COUNTIF(전체당첨내역!$B438:$G438,45)</f>
        <v>65</v>
      </c>
    </row>
    <row r="439" spans="1:46" ht="16.5" customHeight="1">
      <c r="A439">
        <v>438</v>
      </c>
      <c r="B439">
        <f>B438+COUNTIF(전체당첨내역!$B439:$G439,1)</f>
        <v>68</v>
      </c>
      <c r="C439">
        <f>C438+COUNTIF(전체당첨내역!$B439:$G439,2)</f>
        <v>59</v>
      </c>
      <c r="D439">
        <f>D438+COUNTIF(전체당첨내역!$B439:$G439,3)</f>
        <v>63</v>
      </c>
      <c r="E439">
        <f>E438+COUNTIF(전체당첨내역!$B439:$G439,4)</f>
        <v>59</v>
      </c>
      <c r="F439">
        <f>F438+COUNTIF(전체당첨내역!$B439:$G439,5)</f>
        <v>65</v>
      </c>
      <c r="G439">
        <f>G438+COUNTIF(전체당첨내역!$B439:$G439,6)</f>
        <v>52</v>
      </c>
      <c r="H439">
        <f>H438+COUNTIF(전체당첨내역!$B439:$G439,7)</f>
        <v>56</v>
      </c>
      <c r="I439">
        <f>I438+COUNTIF(전체당첨내역!$B439:$G439,8)</f>
        <v>55</v>
      </c>
      <c r="J439">
        <f>J438+COUNTIF(전체당첨내역!$B439:$G439,9)</f>
        <v>50</v>
      </c>
      <c r="K439">
        <f>K438+COUNTIF(전체당첨내역!$B439:$G439,10)</f>
        <v>58</v>
      </c>
      <c r="L439">
        <f>L438+COUNTIF(전체당첨내역!$B439:$G439,11)</f>
        <v>61</v>
      </c>
      <c r="M439">
        <f>M438+COUNTIF(전체당첨내역!$B439:$G439,12)</f>
        <v>51</v>
      </c>
      <c r="N439">
        <f>N438+COUNTIF(전체당첨내역!$B439:$G439,13)</f>
        <v>55</v>
      </c>
      <c r="O439">
        <f>O438+COUNTIF(전체당첨내역!$B439:$G439,14)</f>
        <v>65</v>
      </c>
      <c r="P439">
        <f>P438+COUNTIF(전체당첨내역!$B439:$G439,15)</f>
        <v>58</v>
      </c>
      <c r="Q439">
        <f>Q438+COUNTIF(전체당첨내역!$B439:$G439,16)</f>
        <v>58</v>
      </c>
      <c r="R439">
        <f>R438+COUNTIF(전체당첨내역!$B439:$G439,17)</f>
        <v>66</v>
      </c>
      <c r="S439">
        <f>S438+COUNTIF(전체당첨내역!$B439:$G439,18)</f>
        <v>64</v>
      </c>
      <c r="T439">
        <f>T438+COUNTIF(전체당첨내역!$B439:$G439,19)</f>
        <v>65</v>
      </c>
      <c r="U439">
        <f>U438+COUNTIF(전체당첨내역!$B439:$G439,20)</f>
        <v>68</v>
      </c>
      <c r="V439">
        <f>V438+COUNTIF(전체당첨내역!$B439:$G439,21)</f>
        <v>58</v>
      </c>
      <c r="W439">
        <f>W438+COUNTIF(전체당첨내역!$B439:$G439,22)</f>
        <v>51</v>
      </c>
      <c r="X439">
        <f>X438+COUNTIF(전체당첨내역!$B439:$G439,23)</f>
        <v>47</v>
      </c>
      <c r="Y439">
        <f>Y438+COUNTIF(전체당첨내역!$B439:$G439,24)</f>
        <v>59</v>
      </c>
      <c r="Z439">
        <f>Z438+COUNTIF(전체당첨내역!$B439:$G439,25)</f>
        <v>60</v>
      </c>
      <c r="AA439">
        <f>AA438+COUNTIF(전체당첨내역!$B439:$G439,26)</f>
        <v>61</v>
      </c>
      <c r="AB439">
        <f>AB438+COUNTIF(전체당첨내역!$B439:$G439,27)</f>
        <v>62</v>
      </c>
      <c r="AC439">
        <f>AC438+COUNTIF(전체당첨내역!$B439:$G439,28)</f>
        <v>50</v>
      </c>
      <c r="AD439">
        <f>AD438+COUNTIF(전체당첨내역!$B439:$G439,29)</f>
        <v>55</v>
      </c>
      <c r="AE439">
        <f>AE438+COUNTIF(전체당첨내역!$B439:$G439,30)</f>
        <v>52</v>
      </c>
      <c r="AF439">
        <f>AF438+COUNTIF(전체당첨내역!$B439:$G439,31)</f>
        <v>58</v>
      </c>
      <c r="AG439">
        <f>AG438+COUNTIF(전체당첨내역!$B439:$G439,32)</f>
        <v>50</v>
      </c>
      <c r="AH439">
        <f>AH438+COUNTIF(전체당첨내역!$B439:$G439,33)</f>
        <v>56</v>
      </c>
      <c r="AI439">
        <f>AI438+COUNTIF(전체당첨내역!$B439:$G439,34)</f>
        <v>68</v>
      </c>
      <c r="AJ439">
        <f>AJ438+COUNTIF(전체당첨내역!$B439:$G439,35)</f>
        <v>53</v>
      </c>
      <c r="AK439">
        <f>AK438+COUNTIF(전체당첨내역!$B439:$G439,36)</f>
        <v>61</v>
      </c>
      <c r="AL439">
        <f>AL438+COUNTIF(전체당첨내역!$B439:$G439,37)</f>
        <v>70</v>
      </c>
      <c r="AM439">
        <f>AM438+COUNTIF(전체당첨내역!$B439:$G439,38)</f>
        <v>48</v>
      </c>
      <c r="AN439">
        <f>AN438+COUNTIF(전체당첨내역!$B439:$G439,39)</f>
        <v>60</v>
      </c>
      <c r="AO439">
        <f>AO438+COUNTIF(전체당첨내역!$B439:$G439,40)</f>
        <v>69</v>
      </c>
      <c r="AP439">
        <f>AP438+COUNTIF(전체당첨내역!$B439:$G439,41)</f>
        <v>47</v>
      </c>
      <c r="AQ439">
        <f>AQ438+COUNTIF(전체당첨내역!$B439:$G439,42)</f>
        <v>60</v>
      </c>
      <c r="AR439">
        <f>AR438+COUNTIF(전체당첨내역!$B439:$G439,43)</f>
        <v>57</v>
      </c>
      <c r="AS439">
        <f>AS438+COUNTIF(전체당첨내역!$B439:$G439,44)</f>
        <v>55</v>
      </c>
      <c r="AT439">
        <f>AT438+COUNTIF(전체당첨내역!$B439:$G439,45)</f>
        <v>65</v>
      </c>
    </row>
    <row r="440" spans="1:46" ht="16.5" customHeight="1">
      <c r="A440">
        <v>439</v>
      </c>
      <c r="B440">
        <f>B439+COUNTIF(전체당첨내역!$B440:$G440,1)</f>
        <v>68</v>
      </c>
      <c r="C440">
        <f>C439+COUNTIF(전체당첨내역!$B440:$G440,2)</f>
        <v>59</v>
      </c>
      <c r="D440">
        <f>D439+COUNTIF(전체당첨내역!$B440:$G440,3)</f>
        <v>63</v>
      </c>
      <c r="E440">
        <f>E439+COUNTIF(전체당첨내역!$B440:$G440,4)</f>
        <v>59</v>
      </c>
      <c r="F440">
        <f>F439+COUNTIF(전체당첨내역!$B440:$G440,5)</f>
        <v>65</v>
      </c>
      <c r="G440">
        <f>G439+COUNTIF(전체당첨내역!$B440:$G440,6)</f>
        <v>52</v>
      </c>
      <c r="H440">
        <f>H439+COUNTIF(전체당첨내역!$B440:$G440,7)</f>
        <v>56</v>
      </c>
      <c r="I440">
        <f>I439+COUNTIF(전체당첨내역!$B440:$G440,8)</f>
        <v>55</v>
      </c>
      <c r="J440">
        <f>J439+COUNTIF(전체당첨내역!$B440:$G440,9)</f>
        <v>50</v>
      </c>
      <c r="K440">
        <f>K439+COUNTIF(전체당첨내역!$B440:$G440,10)</f>
        <v>58</v>
      </c>
      <c r="L440">
        <f>L439+COUNTIF(전체당첨내역!$B440:$G440,11)</f>
        <v>61</v>
      </c>
      <c r="M440">
        <f>M439+COUNTIF(전체당첨내역!$B440:$G440,12)</f>
        <v>51</v>
      </c>
      <c r="N440">
        <f>N439+COUNTIF(전체당첨내역!$B440:$G440,13)</f>
        <v>55</v>
      </c>
      <c r="O440">
        <f>O439+COUNTIF(전체당첨내역!$B440:$G440,14)</f>
        <v>65</v>
      </c>
      <c r="P440">
        <f>P439+COUNTIF(전체당첨내역!$B440:$G440,15)</f>
        <v>58</v>
      </c>
      <c r="Q440">
        <f>Q439+COUNTIF(전체당첨내역!$B440:$G440,16)</f>
        <v>58</v>
      </c>
      <c r="R440">
        <f>R439+COUNTIF(전체당첨내역!$B440:$G440,17)</f>
        <v>67</v>
      </c>
      <c r="S440">
        <f>S439+COUNTIF(전체당첨내역!$B440:$G440,18)</f>
        <v>64</v>
      </c>
      <c r="T440">
        <f>T439+COUNTIF(전체당첨내역!$B440:$G440,19)</f>
        <v>65</v>
      </c>
      <c r="U440">
        <f>U439+COUNTIF(전체당첨내역!$B440:$G440,20)</f>
        <v>69</v>
      </c>
      <c r="V440">
        <f>V439+COUNTIF(전체당첨내역!$B440:$G440,21)</f>
        <v>58</v>
      </c>
      <c r="W440">
        <f>W439+COUNTIF(전체당첨내역!$B440:$G440,22)</f>
        <v>51</v>
      </c>
      <c r="X440">
        <f>X439+COUNTIF(전체당첨내역!$B440:$G440,23)</f>
        <v>47</v>
      </c>
      <c r="Y440">
        <f>Y439+COUNTIF(전체당첨내역!$B440:$G440,24)</f>
        <v>59</v>
      </c>
      <c r="Z440">
        <f>Z439+COUNTIF(전체당첨내역!$B440:$G440,25)</f>
        <v>60</v>
      </c>
      <c r="AA440">
        <f>AA439+COUNTIF(전체당첨내역!$B440:$G440,26)</f>
        <v>61</v>
      </c>
      <c r="AB440">
        <f>AB439+COUNTIF(전체당첨내역!$B440:$G440,27)</f>
        <v>62</v>
      </c>
      <c r="AC440">
        <f>AC439+COUNTIF(전체당첨내역!$B440:$G440,28)</f>
        <v>50</v>
      </c>
      <c r="AD440">
        <f>AD439+COUNTIF(전체당첨내역!$B440:$G440,29)</f>
        <v>55</v>
      </c>
      <c r="AE440">
        <f>AE439+COUNTIF(전체당첨내역!$B440:$G440,30)</f>
        <v>53</v>
      </c>
      <c r="AF440">
        <f>AF439+COUNTIF(전체당첨내역!$B440:$G440,31)</f>
        <v>59</v>
      </c>
      <c r="AG440">
        <f>AG439+COUNTIF(전체당첨내역!$B440:$G440,32)</f>
        <v>50</v>
      </c>
      <c r="AH440">
        <f>AH439+COUNTIF(전체당첨내역!$B440:$G440,33)</f>
        <v>56</v>
      </c>
      <c r="AI440">
        <f>AI439+COUNTIF(전체당첨내역!$B440:$G440,34)</f>
        <v>68</v>
      </c>
      <c r="AJ440">
        <f>AJ439+COUNTIF(전체당첨내역!$B440:$G440,35)</f>
        <v>53</v>
      </c>
      <c r="AK440">
        <f>AK439+COUNTIF(전체당첨내역!$B440:$G440,36)</f>
        <v>61</v>
      </c>
      <c r="AL440">
        <f>AL439+COUNTIF(전체당첨내역!$B440:$G440,37)</f>
        <v>71</v>
      </c>
      <c r="AM440">
        <f>AM439+COUNTIF(전체당첨내역!$B440:$G440,38)</f>
        <v>48</v>
      </c>
      <c r="AN440">
        <f>AN439+COUNTIF(전체당첨내역!$B440:$G440,39)</f>
        <v>60</v>
      </c>
      <c r="AO440">
        <f>AO439+COUNTIF(전체당첨내역!$B440:$G440,40)</f>
        <v>70</v>
      </c>
      <c r="AP440">
        <f>AP439+COUNTIF(전체당첨내역!$B440:$G440,41)</f>
        <v>47</v>
      </c>
      <c r="AQ440">
        <f>AQ439+COUNTIF(전체당첨내역!$B440:$G440,42)</f>
        <v>60</v>
      </c>
      <c r="AR440">
        <f>AR439+COUNTIF(전체당첨내역!$B440:$G440,43)</f>
        <v>57</v>
      </c>
      <c r="AS440">
        <f>AS439+COUNTIF(전체당첨내역!$B440:$G440,44)</f>
        <v>55</v>
      </c>
      <c r="AT440">
        <f>AT439+COUNTIF(전체당첨내역!$B440:$G440,45)</f>
        <v>65</v>
      </c>
    </row>
    <row r="441" spans="1:46" ht="16.5" customHeight="1">
      <c r="A441">
        <v>440</v>
      </c>
      <c r="B441">
        <f>B440+COUNTIF(전체당첨내역!$B441:$G441,1)</f>
        <v>68</v>
      </c>
      <c r="C441">
        <f>C440+COUNTIF(전체당첨내역!$B441:$G441,2)</f>
        <v>59</v>
      </c>
      <c r="D441">
        <f>D440+COUNTIF(전체당첨내역!$B441:$G441,3)</f>
        <v>63</v>
      </c>
      <c r="E441">
        <f>E440+COUNTIF(전체당첨내역!$B441:$G441,4)</f>
        <v>59</v>
      </c>
      <c r="F441">
        <f>F440+COUNTIF(전체당첨내역!$B441:$G441,5)</f>
        <v>65</v>
      </c>
      <c r="G441">
        <f>G440+COUNTIF(전체당첨내역!$B441:$G441,6)</f>
        <v>52</v>
      </c>
      <c r="H441">
        <f>H440+COUNTIF(전체당첨내역!$B441:$G441,7)</f>
        <v>56</v>
      </c>
      <c r="I441">
        <f>I440+COUNTIF(전체당첨내역!$B441:$G441,8)</f>
        <v>55</v>
      </c>
      <c r="J441">
        <f>J440+COUNTIF(전체당첨내역!$B441:$G441,9)</f>
        <v>50</v>
      </c>
      <c r="K441">
        <f>K440+COUNTIF(전체당첨내역!$B441:$G441,10)</f>
        <v>59</v>
      </c>
      <c r="L441">
        <f>L440+COUNTIF(전체당첨내역!$B441:$G441,11)</f>
        <v>61</v>
      </c>
      <c r="M441">
        <f>M440+COUNTIF(전체당첨내역!$B441:$G441,12)</f>
        <v>51</v>
      </c>
      <c r="N441">
        <f>N440+COUNTIF(전체당첨내역!$B441:$G441,13)</f>
        <v>55</v>
      </c>
      <c r="O441">
        <f>O440+COUNTIF(전체당첨내역!$B441:$G441,14)</f>
        <v>65</v>
      </c>
      <c r="P441">
        <f>P440+COUNTIF(전체당첨내역!$B441:$G441,15)</f>
        <v>58</v>
      </c>
      <c r="Q441">
        <f>Q440+COUNTIF(전체당첨내역!$B441:$G441,16)</f>
        <v>58</v>
      </c>
      <c r="R441">
        <f>R440+COUNTIF(전체당첨내역!$B441:$G441,17)</f>
        <v>67</v>
      </c>
      <c r="S441">
        <f>S440+COUNTIF(전체당첨내역!$B441:$G441,18)</f>
        <v>64</v>
      </c>
      <c r="T441">
        <f>T440+COUNTIF(전체당첨내역!$B441:$G441,19)</f>
        <v>65</v>
      </c>
      <c r="U441">
        <f>U440+COUNTIF(전체당첨내역!$B441:$G441,20)</f>
        <v>69</v>
      </c>
      <c r="V441">
        <f>V440+COUNTIF(전체당첨내역!$B441:$G441,21)</f>
        <v>58</v>
      </c>
      <c r="W441">
        <f>W440+COUNTIF(전체당첨내역!$B441:$G441,22)</f>
        <v>52</v>
      </c>
      <c r="X441">
        <f>X440+COUNTIF(전체당첨내역!$B441:$G441,23)</f>
        <v>47</v>
      </c>
      <c r="Y441">
        <f>Y440+COUNTIF(전체당첨내역!$B441:$G441,24)</f>
        <v>59</v>
      </c>
      <c r="Z441">
        <f>Z440+COUNTIF(전체당첨내역!$B441:$G441,25)</f>
        <v>60</v>
      </c>
      <c r="AA441">
        <f>AA440+COUNTIF(전체당첨내역!$B441:$G441,26)</f>
        <v>61</v>
      </c>
      <c r="AB441">
        <f>AB440+COUNTIF(전체당첨내역!$B441:$G441,27)</f>
        <v>62</v>
      </c>
      <c r="AC441">
        <f>AC440+COUNTIF(전체당첨내역!$B441:$G441,28)</f>
        <v>51</v>
      </c>
      <c r="AD441">
        <f>AD440+COUNTIF(전체당첨내역!$B441:$G441,29)</f>
        <v>55</v>
      </c>
      <c r="AE441">
        <f>AE440+COUNTIF(전체당첨내역!$B441:$G441,30)</f>
        <v>53</v>
      </c>
      <c r="AF441">
        <f>AF440+COUNTIF(전체당첨내역!$B441:$G441,31)</f>
        <v>59</v>
      </c>
      <c r="AG441">
        <f>AG440+COUNTIF(전체당첨내역!$B441:$G441,32)</f>
        <v>50</v>
      </c>
      <c r="AH441">
        <f>AH440+COUNTIF(전체당첨내역!$B441:$G441,33)</f>
        <v>56</v>
      </c>
      <c r="AI441">
        <f>AI440+COUNTIF(전체당첨내역!$B441:$G441,34)</f>
        <v>69</v>
      </c>
      <c r="AJ441">
        <f>AJ440+COUNTIF(전체당첨내역!$B441:$G441,35)</f>
        <v>53</v>
      </c>
      <c r="AK441">
        <f>AK440+COUNTIF(전체당첨내역!$B441:$G441,36)</f>
        <v>62</v>
      </c>
      <c r="AL441">
        <f>AL440+COUNTIF(전체당첨내역!$B441:$G441,37)</f>
        <v>71</v>
      </c>
      <c r="AM441">
        <f>AM440+COUNTIF(전체당첨내역!$B441:$G441,38)</f>
        <v>48</v>
      </c>
      <c r="AN441">
        <f>AN440+COUNTIF(전체당첨내역!$B441:$G441,39)</f>
        <v>60</v>
      </c>
      <c r="AO441">
        <f>AO440+COUNTIF(전체당첨내역!$B441:$G441,40)</f>
        <v>70</v>
      </c>
      <c r="AP441">
        <f>AP440+COUNTIF(전체당첨내역!$B441:$G441,41)</f>
        <v>47</v>
      </c>
      <c r="AQ441">
        <f>AQ440+COUNTIF(전체당첨내역!$B441:$G441,42)</f>
        <v>60</v>
      </c>
      <c r="AR441">
        <f>AR440+COUNTIF(전체당첨내역!$B441:$G441,43)</f>
        <v>57</v>
      </c>
      <c r="AS441">
        <f>AS440+COUNTIF(전체당첨내역!$B441:$G441,44)</f>
        <v>56</v>
      </c>
      <c r="AT441">
        <f>AT440+COUNTIF(전체당첨내역!$B441:$G441,45)</f>
        <v>65</v>
      </c>
    </row>
    <row r="442" spans="1:46" ht="16.5" customHeight="1">
      <c r="A442">
        <v>441</v>
      </c>
      <c r="B442">
        <f>B441+COUNTIF(전체당첨내역!$B442:$G442,1)</f>
        <v>69</v>
      </c>
      <c r="C442">
        <f>C441+COUNTIF(전체당첨내역!$B442:$G442,2)</f>
        <v>59</v>
      </c>
      <c r="D442">
        <f>D441+COUNTIF(전체당첨내역!$B442:$G442,3)</f>
        <v>63</v>
      </c>
      <c r="E442">
        <f>E441+COUNTIF(전체당첨내역!$B442:$G442,4)</f>
        <v>59</v>
      </c>
      <c r="F442">
        <f>F441+COUNTIF(전체당첨내역!$B442:$G442,5)</f>
        <v>65</v>
      </c>
      <c r="G442">
        <f>G441+COUNTIF(전체당첨내역!$B442:$G442,6)</f>
        <v>52</v>
      </c>
      <c r="H442">
        <f>H441+COUNTIF(전체당첨내역!$B442:$G442,7)</f>
        <v>56</v>
      </c>
      <c r="I442">
        <f>I441+COUNTIF(전체당첨내역!$B442:$G442,8)</f>
        <v>55</v>
      </c>
      <c r="J442">
        <f>J441+COUNTIF(전체당첨내역!$B442:$G442,9)</f>
        <v>50</v>
      </c>
      <c r="K442">
        <f>K441+COUNTIF(전체당첨내역!$B442:$G442,10)</f>
        <v>59</v>
      </c>
      <c r="L442">
        <f>L441+COUNTIF(전체당첨내역!$B442:$G442,11)</f>
        <v>61</v>
      </c>
      <c r="M442">
        <f>M441+COUNTIF(전체당첨내역!$B442:$G442,12)</f>
        <v>51</v>
      </c>
      <c r="N442">
        <f>N441+COUNTIF(전체당첨내역!$B442:$G442,13)</f>
        <v>55</v>
      </c>
      <c r="O442">
        <f>O441+COUNTIF(전체당첨내역!$B442:$G442,14)</f>
        <v>65</v>
      </c>
      <c r="P442">
        <f>P441+COUNTIF(전체당첨내역!$B442:$G442,15)</f>
        <v>58</v>
      </c>
      <c r="Q442">
        <f>Q441+COUNTIF(전체당첨내역!$B442:$G442,16)</f>
        <v>58</v>
      </c>
      <c r="R442">
        <f>R441+COUNTIF(전체당첨내역!$B442:$G442,17)</f>
        <v>67</v>
      </c>
      <c r="S442">
        <f>S441+COUNTIF(전체당첨내역!$B442:$G442,18)</f>
        <v>64</v>
      </c>
      <c r="T442">
        <f>T441+COUNTIF(전체당첨내역!$B442:$G442,19)</f>
        <v>65</v>
      </c>
      <c r="U442">
        <f>U441+COUNTIF(전체당첨내역!$B442:$G442,20)</f>
        <v>69</v>
      </c>
      <c r="V442">
        <f>V441+COUNTIF(전체당첨내역!$B442:$G442,21)</f>
        <v>58</v>
      </c>
      <c r="W442">
        <f>W441+COUNTIF(전체당첨내역!$B442:$G442,22)</f>
        <v>52</v>
      </c>
      <c r="X442">
        <f>X441+COUNTIF(전체당첨내역!$B442:$G442,23)</f>
        <v>48</v>
      </c>
      <c r="Y442">
        <f>Y441+COUNTIF(전체당첨내역!$B442:$G442,24)</f>
        <v>59</v>
      </c>
      <c r="Z442">
        <f>Z441+COUNTIF(전체당첨내역!$B442:$G442,25)</f>
        <v>60</v>
      </c>
      <c r="AA442">
        <f>AA441+COUNTIF(전체당첨내역!$B442:$G442,26)</f>
        <v>61</v>
      </c>
      <c r="AB442">
        <f>AB441+COUNTIF(전체당첨내역!$B442:$G442,27)</f>
        <v>62</v>
      </c>
      <c r="AC442">
        <f>AC441+COUNTIF(전체당첨내역!$B442:$G442,28)</f>
        <v>52</v>
      </c>
      <c r="AD442">
        <f>AD441+COUNTIF(전체당첨내역!$B442:$G442,29)</f>
        <v>55</v>
      </c>
      <c r="AE442">
        <f>AE441+COUNTIF(전체당첨내역!$B442:$G442,30)</f>
        <v>54</v>
      </c>
      <c r="AF442">
        <f>AF441+COUNTIF(전체당첨내역!$B442:$G442,31)</f>
        <v>59</v>
      </c>
      <c r="AG442">
        <f>AG441+COUNTIF(전체당첨내역!$B442:$G442,32)</f>
        <v>50</v>
      </c>
      <c r="AH442">
        <f>AH441+COUNTIF(전체당첨내역!$B442:$G442,33)</f>
        <v>56</v>
      </c>
      <c r="AI442">
        <f>AI441+COUNTIF(전체당첨내역!$B442:$G442,34)</f>
        <v>70</v>
      </c>
      <c r="AJ442">
        <f>AJ441+COUNTIF(전체당첨내역!$B442:$G442,35)</f>
        <v>54</v>
      </c>
      <c r="AK442">
        <f>AK441+COUNTIF(전체당첨내역!$B442:$G442,36)</f>
        <v>62</v>
      </c>
      <c r="AL442">
        <f>AL441+COUNTIF(전체당첨내역!$B442:$G442,37)</f>
        <v>71</v>
      </c>
      <c r="AM442">
        <f>AM441+COUNTIF(전체당첨내역!$B442:$G442,38)</f>
        <v>48</v>
      </c>
      <c r="AN442">
        <f>AN441+COUNTIF(전체당첨내역!$B442:$G442,39)</f>
        <v>60</v>
      </c>
      <c r="AO442">
        <f>AO441+COUNTIF(전체당첨내역!$B442:$G442,40)</f>
        <v>70</v>
      </c>
      <c r="AP442">
        <f>AP441+COUNTIF(전체당첨내역!$B442:$G442,41)</f>
        <v>47</v>
      </c>
      <c r="AQ442">
        <f>AQ441+COUNTIF(전체당첨내역!$B442:$G442,42)</f>
        <v>60</v>
      </c>
      <c r="AR442">
        <f>AR441+COUNTIF(전체당첨내역!$B442:$G442,43)</f>
        <v>57</v>
      </c>
      <c r="AS442">
        <f>AS441+COUNTIF(전체당첨내역!$B442:$G442,44)</f>
        <v>56</v>
      </c>
      <c r="AT442">
        <f>AT441+COUNTIF(전체당첨내역!$B442:$G442,45)</f>
        <v>65</v>
      </c>
    </row>
    <row r="443" spans="1:46" ht="16.5" customHeight="1">
      <c r="A443">
        <v>442</v>
      </c>
      <c r="B443">
        <f>B442+COUNTIF(전체당첨내역!$B443:$G443,1)</f>
        <v>69</v>
      </c>
      <c r="C443">
        <f>C442+COUNTIF(전체당첨내역!$B443:$G443,2)</f>
        <v>59</v>
      </c>
      <c r="D443">
        <f>D442+COUNTIF(전체당첨내역!$B443:$G443,3)</f>
        <v>63</v>
      </c>
      <c r="E443">
        <f>E442+COUNTIF(전체당첨내역!$B443:$G443,4)</f>
        <v>59</v>
      </c>
      <c r="F443">
        <f>F442+COUNTIF(전체당첨내역!$B443:$G443,5)</f>
        <v>65</v>
      </c>
      <c r="G443">
        <f>G442+COUNTIF(전체당첨내역!$B443:$G443,6)</f>
        <v>52</v>
      </c>
      <c r="H443">
        <f>H442+COUNTIF(전체당첨내역!$B443:$G443,7)</f>
        <v>56</v>
      </c>
      <c r="I443">
        <f>I442+COUNTIF(전체당첨내역!$B443:$G443,8)</f>
        <v>55</v>
      </c>
      <c r="J443">
        <f>J442+COUNTIF(전체당첨내역!$B443:$G443,9)</f>
        <v>50</v>
      </c>
      <c r="K443">
        <f>K442+COUNTIF(전체당첨내역!$B443:$G443,10)</f>
        <v>59</v>
      </c>
      <c r="L443">
        <f>L442+COUNTIF(전체당첨내역!$B443:$G443,11)</f>
        <v>61</v>
      </c>
      <c r="M443">
        <f>M442+COUNTIF(전체당첨내역!$B443:$G443,12)</f>
        <v>51</v>
      </c>
      <c r="N443">
        <f>N442+COUNTIF(전체당첨내역!$B443:$G443,13)</f>
        <v>55</v>
      </c>
      <c r="O443">
        <f>O442+COUNTIF(전체당첨내역!$B443:$G443,14)</f>
        <v>65</v>
      </c>
      <c r="P443">
        <f>P442+COUNTIF(전체당첨내역!$B443:$G443,15)</f>
        <v>58</v>
      </c>
      <c r="Q443">
        <f>Q442+COUNTIF(전체당첨내역!$B443:$G443,16)</f>
        <v>58</v>
      </c>
      <c r="R443">
        <f>R442+COUNTIF(전체당첨내역!$B443:$G443,17)</f>
        <v>67</v>
      </c>
      <c r="S443">
        <f>S442+COUNTIF(전체당첨내역!$B443:$G443,18)</f>
        <v>64</v>
      </c>
      <c r="T443">
        <f>T442+COUNTIF(전체당첨내역!$B443:$G443,19)</f>
        <v>65</v>
      </c>
      <c r="U443">
        <f>U442+COUNTIF(전체당첨내역!$B443:$G443,20)</f>
        <v>69</v>
      </c>
      <c r="V443">
        <f>V442+COUNTIF(전체당첨내역!$B443:$G443,21)</f>
        <v>58</v>
      </c>
      <c r="W443">
        <f>W442+COUNTIF(전체당첨내역!$B443:$G443,22)</f>
        <v>52</v>
      </c>
      <c r="X443">
        <f>X442+COUNTIF(전체당첨내역!$B443:$G443,23)</f>
        <v>48</v>
      </c>
      <c r="Y443">
        <f>Y442+COUNTIF(전체당첨내역!$B443:$G443,24)</f>
        <v>59</v>
      </c>
      <c r="Z443">
        <f>Z442+COUNTIF(전체당첨내역!$B443:$G443,25)</f>
        <v>61</v>
      </c>
      <c r="AA443">
        <f>AA442+COUNTIF(전체당첨내역!$B443:$G443,26)</f>
        <v>61</v>
      </c>
      <c r="AB443">
        <f>AB442+COUNTIF(전체당첨내역!$B443:$G443,27)</f>
        <v>63</v>
      </c>
      <c r="AC443">
        <f>AC442+COUNTIF(전체당첨내역!$B443:$G443,28)</f>
        <v>52</v>
      </c>
      <c r="AD443">
        <f>AD442+COUNTIF(전체당첨내역!$B443:$G443,29)</f>
        <v>56</v>
      </c>
      <c r="AE443">
        <f>AE442+COUNTIF(전체당첨내역!$B443:$G443,30)</f>
        <v>54</v>
      </c>
      <c r="AF443">
        <f>AF442+COUNTIF(전체당첨내역!$B443:$G443,31)</f>
        <v>59</v>
      </c>
      <c r="AG443">
        <f>AG442+COUNTIF(전체당첨내역!$B443:$G443,32)</f>
        <v>50</v>
      </c>
      <c r="AH443">
        <f>AH442+COUNTIF(전체당첨내역!$B443:$G443,33)</f>
        <v>56</v>
      </c>
      <c r="AI443">
        <f>AI442+COUNTIF(전체당첨내역!$B443:$G443,34)</f>
        <v>70</v>
      </c>
      <c r="AJ443">
        <f>AJ442+COUNTIF(전체당첨내역!$B443:$G443,35)</f>
        <v>54</v>
      </c>
      <c r="AK443">
        <f>AK442+COUNTIF(전체당첨내역!$B443:$G443,36)</f>
        <v>63</v>
      </c>
      <c r="AL443">
        <f>AL442+COUNTIF(전체당첨내역!$B443:$G443,37)</f>
        <v>71</v>
      </c>
      <c r="AM443">
        <f>AM442+COUNTIF(전체당첨내역!$B443:$G443,38)</f>
        <v>49</v>
      </c>
      <c r="AN443">
        <f>AN442+COUNTIF(전체당첨내역!$B443:$G443,39)</f>
        <v>60</v>
      </c>
      <c r="AO443">
        <f>AO442+COUNTIF(전체당첨내역!$B443:$G443,40)</f>
        <v>71</v>
      </c>
      <c r="AP443">
        <f>AP442+COUNTIF(전체당첨내역!$B443:$G443,41)</f>
        <v>47</v>
      </c>
      <c r="AQ443">
        <f>AQ442+COUNTIF(전체당첨내역!$B443:$G443,42)</f>
        <v>60</v>
      </c>
      <c r="AR443">
        <f>AR442+COUNTIF(전체당첨내역!$B443:$G443,43)</f>
        <v>57</v>
      </c>
      <c r="AS443">
        <f>AS442+COUNTIF(전체당첨내역!$B443:$G443,44)</f>
        <v>56</v>
      </c>
      <c r="AT443">
        <f>AT442+COUNTIF(전체당첨내역!$B443:$G443,45)</f>
        <v>65</v>
      </c>
    </row>
    <row r="444" spans="1:46" ht="16.5" customHeight="1">
      <c r="A444">
        <v>443</v>
      </c>
      <c r="B444">
        <f>B443+COUNTIF(전체당첨내역!$B444:$G444,1)</f>
        <v>69</v>
      </c>
      <c r="C444">
        <f>C443+COUNTIF(전체당첨내역!$B444:$G444,2)</f>
        <v>59</v>
      </c>
      <c r="D444">
        <f>D443+COUNTIF(전체당첨내역!$B444:$G444,3)</f>
        <v>63</v>
      </c>
      <c r="E444">
        <f>E443+COUNTIF(전체당첨내역!$B444:$G444,4)</f>
        <v>60</v>
      </c>
      <c r="F444">
        <f>F443+COUNTIF(전체당첨내역!$B444:$G444,5)</f>
        <v>65</v>
      </c>
      <c r="G444">
        <f>G443+COUNTIF(전체당첨내역!$B444:$G444,6)</f>
        <v>53</v>
      </c>
      <c r="H444">
        <f>H443+COUNTIF(전체당첨내역!$B444:$G444,7)</f>
        <v>56</v>
      </c>
      <c r="I444">
        <f>I443+COUNTIF(전체당첨내역!$B444:$G444,8)</f>
        <v>55</v>
      </c>
      <c r="J444">
        <f>J443+COUNTIF(전체당첨내역!$B444:$G444,9)</f>
        <v>50</v>
      </c>
      <c r="K444">
        <f>K443+COUNTIF(전체당첨내역!$B444:$G444,10)</f>
        <v>60</v>
      </c>
      <c r="L444">
        <f>L443+COUNTIF(전체당첨내역!$B444:$G444,11)</f>
        <v>61</v>
      </c>
      <c r="M444">
        <f>M443+COUNTIF(전체당첨내역!$B444:$G444,12)</f>
        <v>51</v>
      </c>
      <c r="N444">
        <f>N443+COUNTIF(전체당첨내역!$B444:$G444,13)</f>
        <v>55</v>
      </c>
      <c r="O444">
        <f>O443+COUNTIF(전체당첨내역!$B444:$G444,14)</f>
        <v>65</v>
      </c>
      <c r="P444">
        <f>P443+COUNTIF(전체당첨내역!$B444:$G444,15)</f>
        <v>58</v>
      </c>
      <c r="Q444">
        <f>Q443+COUNTIF(전체당첨내역!$B444:$G444,16)</f>
        <v>58</v>
      </c>
      <c r="R444">
        <f>R443+COUNTIF(전체당첨내역!$B444:$G444,17)</f>
        <v>67</v>
      </c>
      <c r="S444">
        <f>S443+COUNTIF(전체당첨내역!$B444:$G444,18)</f>
        <v>64</v>
      </c>
      <c r="T444">
        <f>T443+COUNTIF(전체당첨내역!$B444:$G444,19)</f>
        <v>66</v>
      </c>
      <c r="U444">
        <f>U443+COUNTIF(전체당첨내역!$B444:$G444,20)</f>
        <v>70</v>
      </c>
      <c r="V444">
        <f>V443+COUNTIF(전체당첨내역!$B444:$G444,21)</f>
        <v>58</v>
      </c>
      <c r="W444">
        <f>W443+COUNTIF(전체당첨내역!$B444:$G444,22)</f>
        <v>52</v>
      </c>
      <c r="X444">
        <f>X443+COUNTIF(전체당첨내역!$B444:$G444,23)</f>
        <v>48</v>
      </c>
      <c r="Y444">
        <f>Y443+COUNTIF(전체당첨내역!$B444:$G444,24)</f>
        <v>59</v>
      </c>
      <c r="Z444">
        <f>Z443+COUNTIF(전체당첨내역!$B444:$G444,25)</f>
        <v>61</v>
      </c>
      <c r="AA444">
        <f>AA443+COUNTIF(전체당첨내역!$B444:$G444,26)</f>
        <v>61</v>
      </c>
      <c r="AB444">
        <f>AB443+COUNTIF(전체당첨내역!$B444:$G444,27)</f>
        <v>63</v>
      </c>
      <c r="AC444">
        <f>AC443+COUNTIF(전체당첨내역!$B444:$G444,28)</f>
        <v>52</v>
      </c>
      <c r="AD444">
        <f>AD443+COUNTIF(전체당첨내역!$B444:$G444,29)</f>
        <v>56</v>
      </c>
      <c r="AE444">
        <f>AE443+COUNTIF(전체당첨내역!$B444:$G444,30)</f>
        <v>54</v>
      </c>
      <c r="AF444">
        <f>AF443+COUNTIF(전체당첨내역!$B444:$G444,31)</f>
        <v>59</v>
      </c>
      <c r="AG444">
        <f>AG443+COUNTIF(전체당첨내역!$B444:$G444,32)</f>
        <v>50</v>
      </c>
      <c r="AH444">
        <f>AH443+COUNTIF(전체당첨내역!$B444:$G444,33)</f>
        <v>56</v>
      </c>
      <c r="AI444">
        <f>AI443+COUNTIF(전체당첨내역!$B444:$G444,34)</f>
        <v>70</v>
      </c>
      <c r="AJ444">
        <f>AJ443+COUNTIF(전체당첨내역!$B444:$G444,35)</f>
        <v>54</v>
      </c>
      <c r="AK444">
        <f>AK443+COUNTIF(전체당첨내역!$B444:$G444,36)</f>
        <v>63</v>
      </c>
      <c r="AL444">
        <f>AL443+COUNTIF(전체당첨내역!$B444:$G444,37)</f>
        <v>71</v>
      </c>
      <c r="AM444">
        <f>AM443+COUNTIF(전체당첨내역!$B444:$G444,38)</f>
        <v>49</v>
      </c>
      <c r="AN444">
        <f>AN443+COUNTIF(전체당첨내역!$B444:$G444,39)</f>
        <v>60</v>
      </c>
      <c r="AO444">
        <f>AO443+COUNTIF(전체당첨내역!$B444:$G444,40)</f>
        <v>71</v>
      </c>
      <c r="AP444">
        <f>AP443+COUNTIF(전체당첨내역!$B444:$G444,41)</f>
        <v>47</v>
      </c>
      <c r="AQ444">
        <f>AQ443+COUNTIF(전체당첨내역!$B444:$G444,42)</f>
        <v>60</v>
      </c>
      <c r="AR444">
        <f>AR443+COUNTIF(전체당첨내역!$B444:$G444,43)</f>
        <v>57</v>
      </c>
      <c r="AS444">
        <f>AS443+COUNTIF(전체당첨내역!$B444:$G444,44)</f>
        <v>57</v>
      </c>
      <c r="AT444">
        <f>AT443+COUNTIF(전체당첨내역!$B444:$G444,45)</f>
        <v>65</v>
      </c>
    </row>
    <row r="445" spans="1:46" ht="16.5" customHeight="1">
      <c r="A445">
        <v>444</v>
      </c>
      <c r="B445">
        <f>B444+COUNTIF(전체당첨내역!$B445:$G445,1)</f>
        <v>69</v>
      </c>
      <c r="C445">
        <f>C444+COUNTIF(전체당첨내역!$B445:$G445,2)</f>
        <v>59</v>
      </c>
      <c r="D445">
        <f>D444+COUNTIF(전체당첨내역!$B445:$G445,3)</f>
        <v>63</v>
      </c>
      <c r="E445">
        <f>E444+COUNTIF(전체당첨내역!$B445:$G445,4)</f>
        <v>60</v>
      </c>
      <c r="F445">
        <f>F444+COUNTIF(전체당첨내역!$B445:$G445,5)</f>
        <v>65</v>
      </c>
      <c r="G445">
        <f>G444+COUNTIF(전체당첨내역!$B445:$G445,6)</f>
        <v>53</v>
      </c>
      <c r="H445">
        <f>H444+COUNTIF(전체당첨내역!$B445:$G445,7)</f>
        <v>56</v>
      </c>
      <c r="I445">
        <f>I444+COUNTIF(전체당첨내역!$B445:$G445,8)</f>
        <v>55</v>
      </c>
      <c r="J445">
        <f>J444+COUNTIF(전체당첨내역!$B445:$G445,9)</f>
        <v>50</v>
      </c>
      <c r="K445">
        <f>K444+COUNTIF(전체당첨내역!$B445:$G445,10)</f>
        <v>60</v>
      </c>
      <c r="L445">
        <f>L444+COUNTIF(전체당첨내역!$B445:$G445,11)</f>
        <v>62</v>
      </c>
      <c r="M445">
        <f>M444+COUNTIF(전체당첨내역!$B445:$G445,12)</f>
        <v>51</v>
      </c>
      <c r="N445">
        <f>N444+COUNTIF(전체당첨내역!$B445:$G445,13)</f>
        <v>56</v>
      </c>
      <c r="O445">
        <f>O444+COUNTIF(전체당첨내역!$B445:$G445,14)</f>
        <v>65</v>
      </c>
      <c r="P445">
        <f>P444+COUNTIF(전체당첨내역!$B445:$G445,15)</f>
        <v>58</v>
      </c>
      <c r="Q445">
        <f>Q444+COUNTIF(전체당첨내역!$B445:$G445,16)</f>
        <v>58</v>
      </c>
      <c r="R445">
        <f>R444+COUNTIF(전체당첨내역!$B445:$G445,17)</f>
        <v>67</v>
      </c>
      <c r="S445">
        <f>S444+COUNTIF(전체당첨내역!$B445:$G445,18)</f>
        <v>64</v>
      </c>
      <c r="T445">
        <f>T444+COUNTIF(전체당첨내역!$B445:$G445,19)</f>
        <v>66</v>
      </c>
      <c r="U445">
        <f>U444+COUNTIF(전체당첨내역!$B445:$G445,20)</f>
        <v>70</v>
      </c>
      <c r="V445">
        <f>V444+COUNTIF(전체당첨내역!$B445:$G445,21)</f>
        <v>58</v>
      </c>
      <c r="W445">
        <f>W444+COUNTIF(전체당첨내역!$B445:$G445,22)</f>
        <v>52</v>
      </c>
      <c r="X445">
        <f>X444+COUNTIF(전체당첨내역!$B445:$G445,23)</f>
        <v>49</v>
      </c>
      <c r="Y445">
        <f>Y444+COUNTIF(전체당첨내역!$B445:$G445,24)</f>
        <v>59</v>
      </c>
      <c r="Z445">
        <f>Z444+COUNTIF(전체당첨내역!$B445:$G445,25)</f>
        <v>61</v>
      </c>
      <c r="AA445">
        <f>AA444+COUNTIF(전체당첨내역!$B445:$G445,26)</f>
        <v>61</v>
      </c>
      <c r="AB445">
        <f>AB444+COUNTIF(전체당첨내역!$B445:$G445,27)</f>
        <v>63</v>
      </c>
      <c r="AC445">
        <f>AC444+COUNTIF(전체당첨내역!$B445:$G445,28)</f>
        <v>52</v>
      </c>
      <c r="AD445">
        <f>AD444+COUNTIF(전체당첨내역!$B445:$G445,29)</f>
        <v>56</v>
      </c>
      <c r="AE445">
        <f>AE444+COUNTIF(전체당첨내역!$B445:$G445,30)</f>
        <v>54</v>
      </c>
      <c r="AF445">
        <f>AF444+COUNTIF(전체당첨내역!$B445:$G445,31)</f>
        <v>59</v>
      </c>
      <c r="AG445">
        <f>AG444+COUNTIF(전체당첨내역!$B445:$G445,32)</f>
        <v>50</v>
      </c>
      <c r="AH445">
        <f>AH444+COUNTIF(전체당첨내역!$B445:$G445,33)</f>
        <v>56</v>
      </c>
      <c r="AI445">
        <f>AI444+COUNTIF(전체당첨내역!$B445:$G445,34)</f>
        <v>70</v>
      </c>
      <c r="AJ445">
        <f>AJ444+COUNTIF(전체당첨내역!$B445:$G445,35)</f>
        <v>55</v>
      </c>
      <c r="AK445">
        <f>AK444+COUNTIF(전체당첨내역!$B445:$G445,36)</f>
        <v>63</v>
      </c>
      <c r="AL445">
        <f>AL444+COUNTIF(전체당첨내역!$B445:$G445,37)</f>
        <v>71</v>
      </c>
      <c r="AM445">
        <f>AM444+COUNTIF(전체당첨내역!$B445:$G445,38)</f>
        <v>49</v>
      </c>
      <c r="AN445">
        <f>AN444+COUNTIF(전체당첨내역!$B445:$G445,39)</f>
        <v>60</v>
      </c>
      <c r="AO445">
        <f>AO444+COUNTIF(전체당첨내역!$B445:$G445,40)</f>
        <v>71</v>
      </c>
      <c r="AP445">
        <f>AP444+COUNTIF(전체당첨내역!$B445:$G445,41)</f>
        <v>47</v>
      </c>
      <c r="AQ445">
        <f>AQ444+COUNTIF(전체당첨내역!$B445:$G445,42)</f>
        <v>60</v>
      </c>
      <c r="AR445">
        <f>AR444+COUNTIF(전체당첨내역!$B445:$G445,43)</f>
        <v>58</v>
      </c>
      <c r="AS445">
        <f>AS444+COUNTIF(전체당첨내역!$B445:$G445,44)</f>
        <v>57</v>
      </c>
      <c r="AT445">
        <f>AT444+COUNTIF(전체당첨내역!$B445:$G445,45)</f>
        <v>66</v>
      </c>
    </row>
    <row r="446" spans="1:46" ht="16.5" customHeight="1">
      <c r="A446">
        <v>445</v>
      </c>
      <c r="B446">
        <f>B445+COUNTIF(전체당첨내역!$B446:$G446,1)</f>
        <v>69</v>
      </c>
      <c r="C446">
        <f>C445+COUNTIF(전체당첨내역!$B446:$G446,2)</f>
        <v>59</v>
      </c>
      <c r="D446">
        <f>D445+COUNTIF(전체당첨내역!$B446:$G446,3)</f>
        <v>63</v>
      </c>
      <c r="E446">
        <f>E445+COUNTIF(전체당첨내역!$B446:$G446,4)</f>
        <v>60</v>
      </c>
      <c r="F446">
        <f>F445+COUNTIF(전체당첨내역!$B446:$G446,5)</f>
        <v>65</v>
      </c>
      <c r="G446">
        <f>G445+COUNTIF(전체당첨내역!$B446:$G446,6)</f>
        <v>53</v>
      </c>
      <c r="H446">
        <f>H445+COUNTIF(전체당첨내역!$B446:$G446,7)</f>
        <v>56</v>
      </c>
      <c r="I446">
        <f>I445+COUNTIF(전체당첨내역!$B446:$G446,8)</f>
        <v>55</v>
      </c>
      <c r="J446">
        <f>J445+COUNTIF(전체당첨내역!$B446:$G446,9)</f>
        <v>50</v>
      </c>
      <c r="K446">
        <f>K445+COUNTIF(전체당첨내역!$B446:$G446,10)</f>
        <v>60</v>
      </c>
      <c r="L446">
        <f>L445+COUNTIF(전체당첨내역!$B446:$G446,11)</f>
        <v>62</v>
      </c>
      <c r="M446">
        <f>M445+COUNTIF(전체당첨내역!$B446:$G446,12)</f>
        <v>51</v>
      </c>
      <c r="N446">
        <f>N445+COUNTIF(전체당첨내역!$B446:$G446,13)</f>
        <v>57</v>
      </c>
      <c r="O446">
        <f>O445+COUNTIF(전체당첨내역!$B446:$G446,14)</f>
        <v>65</v>
      </c>
      <c r="P446">
        <f>P445+COUNTIF(전체당첨내역!$B446:$G446,15)</f>
        <v>58</v>
      </c>
      <c r="Q446">
        <f>Q445+COUNTIF(전체당첨내역!$B446:$G446,16)</f>
        <v>58</v>
      </c>
      <c r="R446">
        <f>R445+COUNTIF(전체당첨내역!$B446:$G446,17)</f>
        <v>67</v>
      </c>
      <c r="S446">
        <f>S445+COUNTIF(전체당첨내역!$B446:$G446,18)</f>
        <v>64</v>
      </c>
      <c r="T446">
        <f>T445+COUNTIF(전체당첨내역!$B446:$G446,19)</f>
        <v>66</v>
      </c>
      <c r="U446">
        <f>U445+COUNTIF(전체당첨내역!$B446:$G446,20)</f>
        <v>71</v>
      </c>
      <c r="V446">
        <f>V445+COUNTIF(전체당첨내역!$B446:$G446,21)</f>
        <v>59</v>
      </c>
      <c r="W446">
        <f>W445+COUNTIF(전체당첨내역!$B446:$G446,22)</f>
        <v>52</v>
      </c>
      <c r="X446">
        <f>X445+COUNTIF(전체당첨내역!$B446:$G446,23)</f>
        <v>49</v>
      </c>
      <c r="Y446">
        <f>Y445+COUNTIF(전체당첨내역!$B446:$G446,24)</f>
        <v>59</v>
      </c>
      <c r="Z446">
        <f>Z445+COUNTIF(전체당첨내역!$B446:$G446,25)</f>
        <v>61</v>
      </c>
      <c r="AA446">
        <f>AA445+COUNTIF(전체당첨내역!$B446:$G446,26)</f>
        <v>61</v>
      </c>
      <c r="AB446">
        <f>AB445+COUNTIF(전체당첨내역!$B446:$G446,27)</f>
        <v>63</v>
      </c>
      <c r="AC446">
        <f>AC445+COUNTIF(전체당첨내역!$B446:$G446,28)</f>
        <v>52</v>
      </c>
      <c r="AD446">
        <f>AD445+COUNTIF(전체당첨내역!$B446:$G446,29)</f>
        <v>56</v>
      </c>
      <c r="AE446">
        <f>AE445+COUNTIF(전체당첨내역!$B446:$G446,30)</f>
        <v>55</v>
      </c>
      <c r="AF446">
        <f>AF445+COUNTIF(전체당첨내역!$B446:$G446,31)</f>
        <v>59</v>
      </c>
      <c r="AG446">
        <f>AG445+COUNTIF(전체당첨내역!$B446:$G446,32)</f>
        <v>50</v>
      </c>
      <c r="AH446">
        <f>AH445+COUNTIF(전체당첨내역!$B446:$G446,33)</f>
        <v>56</v>
      </c>
      <c r="AI446">
        <f>AI445+COUNTIF(전체당첨내역!$B446:$G446,34)</f>
        <v>70</v>
      </c>
      <c r="AJ446">
        <f>AJ445+COUNTIF(전체당첨내역!$B446:$G446,35)</f>
        <v>55</v>
      </c>
      <c r="AK446">
        <f>AK445+COUNTIF(전체당첨내역!$B446:$G446,36)</f>
        <v>63</v>
      </c>
      <c r="AL446">
        <f>AL445+COUNTIF(전체당첨내역!$B446:$G446,37)</f>
        <v>71</v>
      </c>
      <c r="AM446">
        <f>AM445+COUNTIF(전체당첨내역!$B446:$G446,38)</f>
        <v>49</v>
      </c>
      <c r="AN446">
        <f>AN445+COUNTIF(전체당첨내역!$B446:$G446,39)</f>
        <v>61</v>
      </c>
      <c r="AO446">
        <f>AO445+COUNTIF(전체당첨내역!$B446:$G446,40)</f>
        <v>71</v>
      </c>
      <c r="AP446">
        <f>AP445+COUNTIF(전체당첨내역!$B446:$G446,41)</f>
        <v>47</v>
      </c>
      <c r="AQ446">
        <f>AQ445+COUNTIF(전체당첨내역!$B446:$G446,42)</f>
        <v>60</v>
      </c>
      <c r="AR446">
        <f>AR445+COUNTIF(전체당첨내역!$B446:$G446,43)</f>
        <v>58</v>
      </c>
      <c r="AS446">
        <f>AS445+COUNTIF(전체당첨내역!$B446:$G446,44)</f>
        <v>57</v>
      </c>
      <c r="AT446">
        <f>AT445+COUNTIF(전체당첨내역!$B446:$G446,45)</f>
        <v>67</v>
      </c>
    </row>
    <row r="447" spans="1:46" ht="16.5" customHeight="1">
      <c r="A447">
        <v>446</v>
      </c>
      <c r="B447">
        <f>B446+COUNTIF(전체당첨내역!$B447:$G447,1)</f>
        <v>70</v>
      </c>
      <c r="C447">
        <f>C446+COUNTIF(전체당첨내역!$B447:$G447,2)</f>
        <v>59</v>
      </c>
      <c r="D447">
        <f>D446+COUNTIF(전체당첨내역!$B447:$G447,3)</f>
        <v>63</v>
      </c>
      <c r="E447">
        <f>E446+COUNTIF(전체당첨내역!$B447:$G447,4)</f>
        <v>60</v>
      </c>
      <c r="F447">
        <f>F446+COUNTIF(전체당첨내역!$B447:$G447,5)</f>
        <v>65</v>
      </c>
      <c r="G447">
        <f>G446+COUNTIF(전체당첨내역!$B447:$G447,6)</f>
        <v>53</v>
      </c>
      <c r="H447">
        <f>H446+COUNTIF(전체당첨내역!$B447:$G447,7)</f>
        <v>56</v>
      </c>
      <c r="I447">
        <f>I446+COUNTIF(전체당첨내역!$B447:$G447,8)</f>
        <v>55</v>
      </c>
      <c r="J447">
        <f>J446+COUNTIF(전체당첨내역!$B447:$G447,9)</f>
        <v>50</v>
      </c>
      <c r="K447">
        <f>K446+COUNTIF(전체당첨내역!$B447:$G447,10)</f>
        <v>60</v>
      </c>
      <c r="L447">
        <f>L446+COUNTIF(전체당첨내역!$B447:$G447,11)</f>
        <v>63</v>
      </c>
      <c r="M447">
        <f>M446+COUNTIF(전체당첨내역!$B447:$G447,12)</f>
        <v>52</v>
      </c>
      <c r="N447">
        <f>N446+COUNTIF(전체당첨내역!$B447:$G447,13)</f>
        <v>57</v>
      </c>
      <c r="O447">
        <f>O446+COUNTIF(전체당첨내역!$B447:$G447,14)</f>
        <v>66</v>
      </c>
      <c r="P447">
        <f>P446+COUNTIF(전체당첨내역!$B447:$G447,15)</f>
        <v>58</v>
      </c>
      <c r="Q447">
        <f>Q446+COUNTIF(전체당첨내역!$B447:$G447,16)</f>
        <v>58</v>
      </c>
      <c r="R447">
        <f>R446+COUNTIF(전체당첨내역!$B447:$G447,17)</f>
        <v>67</v>
      </c>
      <c r="S447">
        <f>S446+COUNTIF(전체당첨내역!$B447:$G447,18)</f>
        <v>64</v>
      </c>
      <c r="T447">
        <f>T446+COUNTIF(전체당첨내역!$B447:$G447,19)</f>
        <v>66</v>
      </c>
      <c r="U447">
        <f>U446+COUNTIF(전체당첨내역!$B447:$G447,20)</f>
        <v>71</v>
      </c>
      <c r="V447">
        <f>V446+COUNTIF(전체당첨내역!$B447:$G447,21)</f>
        <v>59</v>
      </c>
      <c r="W447">
        <f>W446+COUNTIF(전체당첨내역!$B447:$G447,22)</f>
        <v>52</v>
      </c>
      <c r="X447">
        <f>X446+COUNTIF(전체당첨내역!$B447:$G447,23)</f>
        <v>49</v>
      </c>
      <c r="Y447">
        <f>Y446+COUNTIF(전체당첨내역!$B447:$G447,24)</f>
        <v>59</v>
      </c>
      <c r="Z447">
        <f>Z446+COUNTIF(전체당첨내역!$B447:$G447,25)</f>
        <v>61</v>
      </c>
      <c r="AA447">
        <f>AA446+COUNTIF(전체당첨내역!$B447:$G447,26)</f>
        <v>62</v>
      </c>
      <c r="AB447">
        <f>AB446+COUNTIF(전체당첨내역!$B447:$G447,27)</f>
        <v>63</v>
      </c>
      <c r="AC447">
        <f>AC446+COUNTIF(전체당첨내역!$B447:$G447,28)</f>
        <v>52</v>
      </c>
      <c r="AD447">
        <f>AD446+COUNTIF(전체당첨내역!$B447:$G447,29)</f>
        <v>56</v>
      </c>
      <c r="AE447">
        <f>AE446+COUNTIF(전체당첨내역!$B447:$G447,30)</f>
        <v>55</v>
      </c>
      <c r="AF447">
        <f>AF446+COUNTIF(전체당첨내역!$B447:$G447,31)</f>
        <v>59</v>
      </c>
      <c r="AG447">
        <f>AG446+COUNTIF(전체당첨내역!$B447:$G447,32)</f>
        <v>50</v>
      </c>
      <c r="AH447">
        <f>AH446+COUNTIF(전체당첨내역!$B447:$G447,33)</f>
        <v>56</v>
      </c>
      <c r="AI447">
        <f>AI446+COUNTIF(전체당첨내역!$B447:$G447,34)</f>
        <v>70</v>
      </c>
      <c r="AJ447">
        <f>AJ446+COUNTIF(전체당첨내역!$B447:$G447,35)</f>
        <v>56</v>
      </c>
      <c r="AK447">
        <f>AK446+COUNTIF(전체당첨내역!$B447:$G447,36)</f>
        <v>63</v>
      </c>
      <c r="AL447">
        <f>AL446+COUNTIF(전체당첨내역!$B447:$G447,37)</f>
        <v>71</v>
      </c>
      <c r="AM447">
        <f>AM446+COUNTIF(전체당첨내역!$B447:$G447,38)</f>
        <v>49</v>
      </c>
      <c r="AN447">
        <f>AN446+COUNTIF(전체당첨내역!$B447:$G447,39)</f>
        <v>61</v>
      </c>
      <c r="AO447">
        <f>AO446+COUNTIF(전체당첨내역!$B447:$G447,40)</f>
        <v>71</v>
      </c>
      <c r="AP447">
        <f>AP446+COUNTIF(전체당첨내역!$B447:$G447,41)</f>
        <v>47</v>
      </c>
      <c r="AQ447">
        <f>AQ446+COUNTIF(전체당첨내역!$B447:$G447,42)</f>
        <v>60</v>
      </c>
      <c r="AR447">
        <f>AR446+COUNTIF(전체당첨내역!$B447:$G447,43)</f>
        <v>58</v>
      </c>
      <c r="AS447">
        <f>AS446+COUNTIF(전체당첨내역!$B447:$G447,44)</f>
        <v>57</v>
      </c>
      <c r="AT447">
        <f>AT446+COUNTIF(전체당첨내역!$B447:$G447,45)</f>
        <v>67</v>
      </c>
    </row>
    <row r="448" spans="1:46" ht="16.5" customHeight="1">
      <c r="A448">
        <v>447</v>
      </c>
      <c r="B448">
        <f>B447+COUNTIF(전체당첨내역!$B448:$G448,1)</f>
        <v>70</v>
      </c>
      <c r="C448">
        <f>C447+COUNTIF(전체당첨내역!$B448:$G448,2)</f>
        <v>60</v>
      </c>
      <c r="D448">
        <f>D447+COUNTIF(전체당첨내역!$B448:$G448,3)</f>
        <v>63</v>
      </c>
      <c r="E448">
        <f>E447+COUNTIF(전체당첨내역!$B448:$G448,4)</f>
        <v>60</v>
      </c>
      <c r="F448">
        <f>F447+COUNTIF(전체당첨내역!$B448:$G448,5)</f>
        <v>65</v>
      </c>
      <c r="G448">
        <f>G447+COUNTIF(전체당첨내역!$B448:$G448,6)</f>
        <v>53</v>
      </c>
      <c r="H448">
        <f>H447+COUNTIF(전체당첨내역!$B448:$G448,7)</f>
        <v>57</v>
      </c>
      <c r="I448">
        <f>I447+COUNTIF(전체당첨내역!$B448:$G448,8)</f>
        <v>56</v>
      </c>
      <c r="J448">
        <f>J447+COUNTIF(전체당첨내역!$B448:$G448,9)</f>
        <v>51</v>
      </c>
      <c r="K448">
        <f>K447+COUNTIF(전체당첨내역!$B448:$G448,10)</f>
        <v>60</v>
      </c>
      <c r="L448">
        <f>L447+COUNTIF(전체당첨내역!$B448:$G448,11)</f>
        <v>63</v>
      </c>
      <c r="M448">
        <f>M447+COUNTIF(전체당첨내역!$B448:$G448,12)</f>
        <v>52</v>
      </c>
      <c r="N448">
        <f>N447+COUNTIF(전체당첨내역!$B448:$G448,13)</f>
        <v>57</v>
      </c>
      <c r="O448">
        <f>O447+COUNTIF(전체당첨내역!$B448:$G448,14)</f>
        <v>66</v>
      </c>
      <c r="P448">
        <f>P447+COUNTIF(전체당첨내역!$B448:$G448,15)</f>
        <v>58</v>
      </c>
      <c r="Q448">
        <f>Q447+COUNTIF(전체당첨내역!$B448:$G448,16)</f>
        <v>58</v>
      </c>
      <c r="R448">
        <f>R447+COUNTIF(전체당첨내역!$B448:$G448,17)</f>
        <v>68</v>
      </c>
      <c r="S448">
        <f>S447+COUNTIF(전체당첨내역!$B448:$G448,18)</f>
        <v>64</v>
      </c>
      <c r="T448">
        <f>T447+COUNTIF(전체당첨내역!$B448:$G448,19)</f>
        <v>66</v>
      </c>
      <c r="U448">
        <f>U447+COUNTIF(전체당첨내역!$B448:$G448,20)</f>
        <v>71</v>
      </c>
      <c r="V448">
        <f>V447+COUNTIF(전체당첨내역!$B448:$G448,21)</f>
        <v>59</v>
      </c>
      <c r="W448">
        <f>W447+COUNTIF(전체당첨내역!$B448:$G448,22)</f>
        <v>52</v>
      </c>
      <c r="X448">
        <f>X447+COUNTIF(전체당첨내역!$B448:$G448,23)</f>
        <v>49</v>
      </c>
      <c r="Y448">
        <f>Y447+COUNTIF(전체당첨내역!$B448:$G448,24)</f>
        <v>59</v>
      </c>
      <c r="Z448">
        <f>Z447+COUNTIF(전체당첨내역!$B448:$G448,25)</f>
        <v>61</v>
      </c>
      <c r="AA448">
        <f>AA447+COUNTIF(전체당첨내역!$B448:$G448,26)</f>
        <v>62</v>
      </c>
      <c r="AB448">
        <f>AB447+COUNTIF(전체당첨내역!$B448:$G448,27)</f>
        <v>63</v>
      </c>
      <c r="AC448">
        <f>AC447+COUNTIF(전체당첨내역!$B448:$G448,28)</f>
        <v>52</v>
      </c>
      <c r="AD448">
        <f>AD447+COUNTIF(전체당첨내역!$B448:$G448,29)</f>
        <v>56</v>
      </c>
      <c r="AE448">
        <f>AE447+COUNTIF(전체당첨내역!$B448:$G448,30)</f>
        <v>55</v>
      </c>
      <c r="AF448">
        <f>AF447+COUNTIF(전체당첨내역!$B448:$G448,31)</f>
        <v>59</v>
      </c>
      <c r="AG448">
        <f>AG447+COUNTIF(전체당첨내역!$B448:$G448,32)</f>
        <v>50</v>
      </c>
      <c r="AH448">
        <f>AH447+COUNTIF(전체당첨내역!$B448:$G448,33)</f>
        <v>57</v>
      </c>
      <c r="AI448">
        <f>AI447+COUNTIF(전체당첨내역!$B448:$G448,34)</f>
        <v>70</v>
      </c>
      <c r="AJ448">
        <f>AJ447+COUNTIF(전체당첨내역!$B448:$G448,35)</f>
        <v>56</v>
      </c>
      <c r="AK448">
        <f>AK447+COUNTIF(전체당첨내역!$B448:$G448,36)</f>
        <v>63</v>
      </c>
      <c r="AL448">
        <f>AL447+COUNTIF(전체당첨내역!$B448:$G448,37)</f>
        <v>71</v>
      </c>
      <c r="AM448">
        <f>AM447+COUNTIF(전체당첨내역!$B448:$G448,38)</f>
        <v>49</v>
      </c>
      <c r="AN448">
        <f>AN447+COUNTIF(전체당첨내역!$B448:$G448,39)</f>
        <v>61</v>
      </c>
      <c r="AO448">
        <f>AO447+COUNTIF(전체당첨내역!$B448:$G448,40)</f>
        <v>71</v>
      </c>
      <c r="AP448">
        <f>AP447+COUNTIF(전체당첨내역!$B448:$G448,41)</f>
        <v>47</v>
      </c>
      <c r="AQ448">
        <f>AQ447+COUNTIF(전체당첨내역!$B448:$G448,42)</f>
        <v>60</v>
      </c>
      <c r="AR448">
        <f>AR447+COUNTIF(전체당첨내역!$B448:$G448,43)</f>
        <v>58</v>
      </c>
      <c r="AS448">
        <f>AS447+COUNTIF(전체당첨내역!$B448:$G448,44)</f>
        <v>57</v>
      </c>
      <c r="AT448">
        <f>AT447+COUNTIF(전체당첨내역!$B448:$G448,45)</f>
        <v>67</v>
      </c>
    </row>
    <row r="449" spans="1:46" ht="16.5" customHeight="1">
      <c r="A449">
        <v>448</v>
      </c>
      <c r="B449">
        <f>B448+COUNTIF(전체당첨내역!$B449:$G449,1)</f>
        <v>70</v>
      </c>
      <c r="C449">
        <f>C448+COUNTIF(전체당첨내역!$B449:$G449,2)</f>
        <v>60</v>
      </c>
      <c r="D449">
        <f>D448+COUNTIF(전체당첨내역!$B449:$G449,3)</f>
        <v>64</v>
      </c>
      <c r="E449">
        <f>E448+COUNTIF(전체당첨내역!$B449:$G449,4)</f>
        <v>60</v>
      </c>
      <c r="F449">
        <f>F448+COUNTIF(전체당첨내역!$B449:$G449,5)</f>
        <v>65</v>
      </c>
      <c r="G449">
        <f>G448+COUNTIF(전체당첨내역!$B449:$G449,6)</f>
        <v>53</v>
      </c>
      <c r="H449">
        <f>H448+COUNTIF(전체당첨내역!$B449:$G449,7)</f>
        <v>58</v>
      </c>
      <c r="I449">
        <f>I448+COUNTIF(전체당첨내역!$B449:$G449,8)</f>
        <v>56</v>
      </c>
      <c r="J449">
        <f>J448+COUNTIF(전체당첨내역!$B449:$G449,9)</f>
        <v>51</v>
      </c>
      <c r="K449">
        <f>K448+COUNTIF(전체당첨내역!$B449:$G449,10)</f>
        <v>60</v>
      </c>
      <c r="L449">
        <f>L448+COUNTIF(전체당첨내역!$B449:$G449,11)</f>
        <v>63</v>
      </c>
      <c r="M449">
        <f>M448+COUNTIF(전체당첨내역!$B449:$G449,12)</f>
        <v>52</v>
      </c>
      <c r="N449">
        <f>N448+COUNTIF(전체당첨내역!$B449:$G449,13)</f>
        <v>58</v>
      </c>
      <c r="O449">
        <f>O448+COUNTIF(전체당첨내역!$B449:$G449,14)</f>
        <v>66</v>
      </c>
      <c r="P449">
        <f>P448+COUNTIF(전체당첨내역!$B449:$G449,15)</f>
        <v>58</v>
      </c>
      <c r="Q449">
        <f>Q448+COUNTIF(전체당첨내역!$B449:$G449,16)</f>
        <v>58</v>
      </c>
      <c r="R449">
        <f>R448+COUNTIF(전체당첨내역!$B449:$G449,17)</f>
        <v>68</v>
      </c>
      <c r="S449">
        <f>S448+COUNTIF(전체당첨내역!$B449:$G449,18)</f>
        <v>64</v>
      </c>
      <c r="T449">
        <f>T448+COUNTIF(전체당첨내역!$B449:$G449,19)</f>
        <v>66</v>
      </c>
      <c r="U449">
        <f>U448+COUNTIF(전체당첨내역!$B449:$G449,20)</f>
        <v>71</v>
      </c>
      <c r="V449">
        <f>V448+COUNTIF(전체당첨내역!$B449:$G449,21)</f>
        <v>59</v>
      </c>
      <c r="W449">
        <f>W448+COUNTIF(전체당첨내역!$B449:$G449,22)</f>
        <v>52</v>
      </c>
      <c r="X449">
        <f>X448+COUNTIF(전체당첨내역!$B449:$G449,23)</f>
        <v>49</v>
      </c>
      <c r="Y449">
        <f>Y448+COUNTIF(전체당첨내역!$B449:$G449,24)</f>
        <v>59</v>
      </c>
      <c r="Z449">
        <f>Z448+COUNTIF(전체당첨내역!$B449:$G449,25)</f>
        <v>61</v>
      </c>
      <c r="AA449">
        <f>AA448+COUNTIF(전체당첨내역!$B449:$G449,26)</f>
        <v>62</v>
      </c>
      <c r="AB449">
        <f>AB448+COUNTIF(전체당첨내역!$B449:$G449,27)</f>
        <v>64</v>
      </c>
      <c r="AC449">
        <f>AC448+COUNTIF(전체당첨내역!$B449:$G449,28)</f>
        <v>52</v>
      </c>
      <c r="AD449">
        <f>AD448+COUNTIF(전체당첨내역!$B449:$G449,29)</f>
        <v>56</v>
      </c>
      <c r="AE449">
        <f>AE448+COUNTIF(전체당첨내역!$B449:$G449,30)</f>
        <v>55</v>
      </c>
      <c r="AF449">
        <f>AF448+COUNTIF(전체당첨내역!$B449:$G449,31)</f>
        <v>59</v>
      </c>
      <c r="AG449">
        <f>AG448+COUNTIF(전체당첨내역!$B449:$G449,32)</f>
        <v>50</v>
      </c>
      <c r="AH449">
        <f>AH448+COUNTIF(전체당첨내역!$B449:$G449,33)</f>
        <v>57</v>
      </c>
      <c r="AI449">
        <f>AI448+COUNTIF(전체당첨내역!$B449:$G449,34)</f>
        <v>70</v>
      </c>
      <c r="AJ449">
        <f>AJ448+COUNTIF(전체당첨내역!$B449:$G449,35)</f>
        <v>56</v>
      </c>
      <c r="AK449">
        <f>AK448+COUNTIF(전체당첨내역!$B449:$G449,36)</f>
        <v>63</v>
      </c>
      <c r="AL449">
        <f>AL448+COUNTIF(전체당첨내역!$B449:$G449,37)</f>
        <v>71</v>
      </c>
      <c r="AM449">
        <f>AM448+COUNTIF(전체당첨내역!$B449:$G449,38)</f>
        <v>49</v>
      </c>
      <c r="AN449">
        <f>AN448+COUNTIF(전체당첨내역!$B449:$G449,39)</f>
        <v>61</v>
      </c>
      <c r="AO449">
        <f>AO448+COUNTIF(전체당첨내역!$B449:$G449,40)</f>
        <v>72</v>
      </c>
      <c r="AP449">
        <f>AP448+COUNTIF(전체당첨내역!$B449:$G449,41)</f>
        <v>48</v>
      </c>
      <c r="AQ449">
        <f>AQ448+COUNTIF(전체당첨내역!$B449:$G449,42)</f>
        <v>60</v>
      </c>
      <c r="AR449">
        <f>AR448+COUNTIF(전체당첨내역!$B449:$G449,43)</f>
        <v>58</v>
      </c>
      <c r="AS449">
        <f>AS448+COUNTIF(전체당첨내역!$B449:$G449,44)</f>
        <v>57</v>
      </c>
      <c r="AT449">
        <f>AT448+COUNTIF(전체당첨내역!$B449:$G449,45)</f>
        <v>67</v>
      </c>
    </row>
    <row r="450" spans="1:46" ht="16.5" customHeight="1">
      <c r="A450">
        <v>449</v>
      </c>
      <c r="B450">
        <f>B449+COUNTIF(전체당첨내역!$B450:$G450,1)</f>
        <v>70</v>
      </c>
      <c r="C450">
        <f>C449+COUNTIF(전체당첨내역!$B450:$G450,2)</f>
        <v>60</v>
      </c>
      <c r="D450">
        <f>D449+COUNTIF(전체당첨내역!$B450:$G450,3)</f>
        <v>65</v>
      </c>
      <c r="E450">
        <f>E449+COUNTIF(전체당첨내역!$B450:$G450,4)</f>
        <v>60</v>
      </c>
      <c r="F450">
        <f>F449+COUNTIF(전체당첨내역!$B450:$G450,5)</f>
        <v>65</v>
      </c>
      <c r="G450">
        <f>G449+COUNTIF(전체당첨내역!$B450:$G450,6)</f>
        <v>53</v>
      </c>
      <c r="H450">
        <f>H449+COUNTIF(전체당첨내역!$B450:$G450,7)</f>
        <v>58</v>
      </c>
      <c r="I450">
        <f>I449+COUNTIF(전체당첨내역!$B450:$G450,8)</f>
        <v>56</v>
      </c>
      <c r="J450">
        <f>J449+COUNTIF(전체당첨내역!$B450:$G450,9)</f>
        <v>51</v>
      </c>
      <c r="K450">
        <f>K449+COUNTIF(전체당첨내역!$B450:$G450,10)</f>
        <v>61</v>
      </c>
      <c r="L450">
        <f>L449+COUNTIF(전체당첨내역!$B450:$G450,11)</f>
        <v>63</v>
      </c>
      <c r="M450">
        <f>M449+COUNTIF(전체당첨내역!$B450:$G450,12)</f>
        <v>52</v>
      </c>
      <c r="N450">
        <f>N449+COUNTIF(전체당첨내역!$B450:$G450,13)</f>
        <v>58</v>
      </c>
      <c r="O450">
        <f>O449+COUNTIF(전체당첨내역!$B450:$G450,14)</f>
        <v>66</v>
      </c>
      <c r="P450">
        <f>P449+COUNTIF(전체당첨내역!$B450:$G450,15)</f>
        <v>58</v>
      </c>
      <c r="Q450">
        <f>Q449+COUNTIF(전체당첨내역!$B450:$G450,16)</f>
        <v>58</v>
      </c>
      <c r="R450">
        <f>R449+COUNTIF(전체당첨내역!$B450:$G450,17)</f>
        <v>68</v>
      </c>
      <c r="S450">
        <f>S449+COUNTIF(전체당첨내역!$B450:$G450,18)</f>
        <v>64</v>
      </c>
      <c r="T450">
        <f>T449+COUNTIF(전체당첨내역!$B450:$G450,19)</f>
        <v>66</v>
      </c>
      <c r="U450">
        <f>U449+COUNTIF(전체당첨내역!$B450:$G450,20)</f>
        <v>72</v>
      </c>
      <c r="V450">
        <f>V449+COUNTIF(전체당첨내역!$B450:$G450,21)</f>
        <v>59</v>
      </c>
      <c r="W450">
        <f>W449+COUNTIF(전체당첨내역!$B450:$G450,22)</f>
        <v>52</v>
      </c>
      <c r="X450">
        <f>X449+COUNTIF(전체당첨내역!$B450:$G450,23)</f>
        <v>49</v>
      </c>
      <c r="Y450">
        <f>Y449+COUNTIF(전체당첨내역!$B450:$G450,24)</f>
        <v>59</v>
      </c>
      <c r="Z450">
        <f>Z449+COUNTIF(전체당첨내역!$B450:$G450,25)</f>
        <v>61</v>
      </c>
      <c r="AA450">
        <f>AA449+COUNTIF(전체당첨내역!$B450:$G450,26)</f>
        <v>63</v>
      </c>
      <c r="AB450">
        <f>AB449+COUNTIF(전체당첨내역!$B450:$G450,27)</f>
        <v>64</v>
      </c>
      <c r="AC450">
        <f>AC449+COUNTIF(전체당첨내역!$B450:$G450,28)</f>
        <v>52</v>
      </c>
      <c r="AD450">
        <f>AD449+COUNTIF(전체당첨내역!$B450:$G450,29)</f>
        <v>56</v>
      </c>
      <c r="AE450">
        <f>AE449+COUNTIF(전체당첨내역!$B450:$G450,30)</f>
        <v>55</v>
      </c>
      <c r="AF450">
        <f>AF449+COUNTIF(전체당첨내역!$B450:$G450,31)</f>
        <v>59</v>
      </c>
      <c r="AG450">
        <f>AG449+COUNTIF(전체당첨내역!$B450:$G450,32)</f>
        <v>50</v>
      </c>
      <c r="AH450">
        <f>AH449+COUNTIF(전체당첨내역!$B450:$G450,33)</f>
        <v>57</v>
      </c>
      <c r="AI450">
        <f>AI449+COUNTIF(전체당첨내역!$B450:$G450,34)</f>
        <v>70</v>
      </c>
      <c r="AJ450">
        <f>AJ449+COUNTIF(전체당첨내역!$B450:$G450,35)</f>
        <v>57</v>
      </c>
      <c r="AK450">
        <f>AK449+COUNTIF(전체당첨내역!$B450:$G450,36)</f>
        <v>63</v>
      </c>
      <c r="AL450">
        <f>AL449+COUNTIF(전체당첨내역!$B450:$G450,37)</f>
        <v>71</v>
      </c>
      <c r="AM450">
        <f>AM449+COUNTIF(전체당첨내역!$B450:$G450,38)</f>
        <v>49</v>
      </c>
      <c r="AN450">
        <f>AN449+COUNTIF(전체당첨내역!$B450:$G450,39)</f>
        <v>61</v>
      </c>
      <c r="AO450">
        <f>AO449+COUNTIF(전체당첨내역!$B450:$G450,40)</f>
        <v>72</v>
      </c>
      <c r="AP450">
        <f>AP449+COUNTIF(전체당첨내역!$B450:$G450,41)</f>
        <v>48</v>
      </c>
      <c r="AQ450">
        <f>AQ449+COUNTIF(전체당첨내역!$B450:$G450,42)</f>
        <v>60</v>
      </c>
      <c r="AR450">
        <f>AR449+COUNTIF(전체당첨내역!$B450:$G450,43)</f>
        <v>59</v>
      </c>
      <c r="AS450">
        <f>AS449+COUNTIF(전체당첨내역!$B450:$G450,44)</f>
        <v>57</v>
      </c>
      <c r="AT450">
        <f>AT449+COUNTIF(전체당첨내역!$B450:$G450,45)</f>
        <v>67</v>
      </c>
    </row>
    <row r="451" spans="1:46" ht="16.5" customHeight="1">
      <c r="A451">
        <v>450</v>
      </c>
      <c r="B451">
        <f>B450+COUNTIF(전체당첨내역!$B451:$G451,1)</f>
        <v>70</v>
      </c>
      <c r="C451">
        <f>C450+COUNTIF(전체당첨내역!$B451:$G451,2)</f>
        <v>60</v>
      </c>
      <c r="D451">
        <f>D450+COUNTIF(전체당첨내역!$B451:$G451,3)</f>
        <v>65</v>
      </c>
      <c r="E451">
        <f>E450+COUNTIF(전체당첨내역!$B451:$G451,4)</f>
        <v>60</v>
      </c>
      <c r="F451">
        <f>F450+COUNTIF(전체당첨내역!$B451:$G451,5)</f>
        <v>65</v>
      </c>
      <c r="G451">
        <f>G450+COUNTIF(전체당첨내역!$B451:$G451,6)</f>
        <v>54</v>
      </c>
      <c r="H451">
        <f>H450+COUNTIF(전체당첨내역!$B451:$G451,7)</f>
        <v>58</v>
      </c>
      <c r="I451">
        <f>I450+COUNTIF(전체당첨내역!$B451:$G451,8)</f>
        <v>56</v>
      </c>
      <c r="J451">
        <f>J450+COUNTIF(전체당첨내역!$B451:$G451,9)</f>
        <v>51</v>
      </c>
      <c r="K451">
        <f>K450+COUNTIF(전체당첨내역!$B451:$G451,10)</f>
        <v>61</v>
      </c>
      <c r="L451">
        <f>L450+COUNTIF(전체당첨내역!$B451:$G451,11)</f>
        <v>63</v>
      </c>
      <c r="M451">
        <f>M450+COUNTIF(전체당첨내역!$B451:$G451,12)</f>
        <v>52</v>
      </c>
      <c r="N451">
        <f>N450+COUNTIF(전체당첨내역!$B451:$G451,13)</f>
        <v>58</v>
      </c>
      <c r="O451">
        <f>O450+COUNTIF(전체당첨내역!$B451:$G451,14)</f>
        <v>67</v>
      </c>
      <c r="P451">
        <f>P450+COUNTIF(전체당첨내역!$B451:$G451,15)</f>
        <v>58</v>
      </c>
      <c r="Q451">
        <f>Q450+COUNTIF(전체당첨내역!$B451:$G451,16)</f>
        <v>58</v>
      </c>
      <c r="R451">
        <f>R450+COUNTIF(전체당첨내역!$B451:$G451,17)</f>
        <v>68</v>
      </c>
      <c r="S451">
        <f>S450+COUNTIF(전체당첨내역!$B451:$G451,18)</f>
        <v>64</v>
      </c>
      <c r="T451">
        <f>T450+COUNTIF(전체당첨내역!$B451:$G451,19)</f>
        <v>67</v>
      </c>
      <c r="U451">
        <f>U450+COUNTIF(전체당첨내역!$B451:$G451,20)</f>
        <v>72</v>
      </c>
      <c r="V451">
        <f>V450+COUNTIF(전체당첨내역!$B451:$G451,21)</f>
        <v>60</v>
      </c>
      <c r="W451">
        <f>W450+COUNTIF(전체당첨내역!$B451:$G451,22)</f>
        <v>52</v>
      </c>
      <c r="X451">
        <f>X450+COUNTIF(전체당첨내역!$B451:$G451,23)</f>
        <v>50</v>
      </c>
      <c r="Y451">
        <f>Y450+COUNTIF(전체당첨내역!$B451:$G451,24)</f>
        <v>59</v>
      </c>
      <c r="Z451">
        <f>Z450+COUNTIF(전체당첨내역!$B451:$G451,25)</f>
        <v>61</v>
      </c>
      <c r="AA451">
        <f>AA450+COUNTIF(전체당첨내역!$B451:$G451,26)</f>
        <v>63</v>
      </c>
      <c r="AB451">
        <f>AB450+COUNTIF(전체당첨내역!$B451:$G451,27)</f>
        <v>64</v>
      </c>
      <c r="AC451">
        <f>AC450+COUNTIF(전체당첨내역!$B451:$G451,28)</f>
        <v>52</v>
      </c>
      <c r="AD451">
        <f>AD450+COUNTIF(전체당첨내역!$B451:$G451,29)</f>
        <v>56</v>
      </c>
      <c r="AE451">
        <f>AE450+COUNTIF(전체당첨내역!$B451:$G451,30)</f>
        <v>55</v>
      </c>
      <c r="AF451">
        <f>AF450+COUNTIF(전체당첨내역!$B451:$G451,31)</f>
        <v>60</v>
      </c>
      <c r="AG451">
        <f>AG450+COUNTIF(전체당첨내역!$B451:$G451,32)</f>
        <v>50</v>
      </c>
      <c r="AH451">
        <f>AH450+COUNTIF(전체당첨내역!$B451:$G451,33)</f>
        <v>57</v>
      </c>
      <c r="AI451">
        <f>AI450+COUNTIF(전체당첨내역!$B451:$G451,34)</f>
        <v>70</v>
      </c>
      <c r="AJ451">
        <f>AJ450+COUNTIF(전체당첨내역!$B451:$G451,35)</f>
        <v>57</v>
      </c>
      <c r="AK451">
        <f>AK450+COUNTIF(전체당첨내역!$B451:$G451,36)</f>
        <v>63</v>
      </c>
      <c r="AL451">
        <f>AL450+COUNTIF(전체당첨내역!$B451:$G451,37)</f>
        <v>71</v>
      </c>
      <c r="AM451">
        <f>AM450+COUNTIF(전체당첨내역!$B451:$G451,38)</f>
        <v>49</v>
      </c>
      <c r="AN451">
        <f>AN450+COUNTIF(전체당첨내역!$B451:$G451,39)</f>
        <v>61</v>
      </c>
      <c r="AO451">
        <f>AO450+COUNTIF(전체당첨내역!$B451:$G451,40)</f>
        <v>72</v>
      </c>
      <c r="AP451">
        <f>AP450+COUNTIF(전체당첨내역!$B451:$G451,41)</f>
        <v>48</v>
      </c>
      <c r="AQ451">
        <f>AQ450+COUNTIF(전체당첨내역!$B451:$G451,42)</f>
        <v>60</v>
      </c>
      <c r="AR451">
        <f>AR450+COUNTIF(전체당첨내역!$B451:$G451,43)</f>
        <v>59</v>
      </c>
      <c r="AS451">
        <f>AS450+COUNTIF(전체당첨내역!$B451:$G451,44)</f>
        <v>57</v>
      </c>
      <c r="AT451">
        <f>AT450+COUNTIF(전체당첨내역!$B451:$G451,45)</f>
        <v>67</v>
      </c>
    </row>
    <row r="452" spans="1:46" ht="16.5" customHeight="1">
      <c r="A452">
        <v>451</v>
      </c>
      <c r="B452">
        <f>B451+COUNTIF(전체당첨내역!$B452:$G452,1)</f>
        <v>70</v>
      </c>
      <c r="C452">
        <f>C451+COUNTIF(전체당첨내역!$B452:$G452,2)</f>
        <v>60</v>
      </c>
      <c r="D452">
        <f>D451+COUNTIF(전체당첨내역!$B452:$G452,3)</f>
        <v>65</v>
      </c>
      <c r="E452">
        <f>E451+COUNTIF(전체당첨내역!$B452:$G452,4)</f>
        <v>60</v>
      </c>
      <c r="F452">
        <f>F451+COUNTIF(전체당첨내역!$B452:$G452,5)</f>
        <v>65</v>
      </c>
      <c r="G452">
        <f>G451+COUNTIF(전체당첨내역!$B452:$G452,6)</f>
        <v>54</v>
      </c>
      <c r="H452">
        <f>H451+COUNTIF(전체당첨내역!$B452:$G452,7)</f>
        <v>58</v>
      </c>
      <c r="I452">
        <f>I451+COUNTIF(전체당첨내역!$B452:$G452,8)</f>
        <v>56</v>
      </c>
      <c r="J452">
        <f>J451+COUNTIF(전체당첨내역!$B452:$G452,9)</f>
        <v>51</v>
      </c>
      <c r="K452">
        <f>K451+COUNTIF(전체당첨내역!$B452:$G452,10)</f>
        <v>61</v>
      </c>
      <c r="L452">
        <f>L451+COUNTIF(전체당첨내역!$B452:$G452,11)</f>
        <v>63</v>
      </c>
      <c r="M452">
        <f>M451+COUNTIF(전체당첨내역!$B452:$G452,12)</f>
        <v>53</v>
      </c>
      <c r="N452">
        <f>N451+COUNTIF(전체당첨내역!$B452:$G452,13)</f>
        <v>58</v>
      </c>
      <c r="O452">
        <f>O451+COUNTIF(전체당첨내역!$B452:$G452,14)</f>
        <v>67</v>
      </c>
      <c r="P452">
        <f>P451+COUNTIF(전체당첨내역!$B452:$G452,15)</f>
        <v>59</v>
      </c>
      <c r="Q452">
        <f>Q451+COUNTIF(전체당첨내역!$B452:$G452,16)</f>
        <v>58</v>
      </c>
      <c r="R452">
        <f>R451+COUNTIF(전체당첨내역!$B452:$G452,17)</f>
        <v>68</v>
      </c>
      <c r="S452">
        <f>S451+COUNTIF(전체당첨내역!$B452:$G452,18)</f>
        <v>64</v>
      </c>
      <c r="T452">
        <f>T451+COUNTIF(전체당첨내역!$B452:$G452,19)</f>
        <v>67</v>
      </c>
      <c r="U452">
        <f>U451+COUNTIF(전체당첨내역!$B452:$G452,20)</f>
        <v>73</v>
      </c>
      <c r="V452">
        <f>V451+COUNTIF(전체당첨내역!$B452:$G452,21)</f>
        <v>60</v>
      </c>
      <c r="W452">
        <f>W451+COUNTIF(전체당첨내역!$B452:$G452,22)</f>
        <v>52</v>
      </c>
      <c r="X452">
        <f>X451+COUNTIF(전체당첨내역!$B452:$G452,23)</f>
        <v>50</v>
      </c>
      <c r="Y452">
        <f>Y451+COUNTIF(전체당첨내역!$B452:$G452,24)</f>
        <v>60</v>
      </c>
      <c r="Z452">
        <f>Z451+COUNTIF(전체당첨내역!$B452:$G452,25)</f>
        <v>61</v>
      </c>
      <c r="AA452">
        <f>AA451+COUNTIF(전체당첨내역!$B452:$G452,26)</f>
        <v>63</v>
      </c>
      <c r="AB452">
        <f>AB451+COUNTIF(전체당첨내역!$B452:$G452,27)</f>
        <v>64</v>
      </c>
      <c r="AC452">
        <f>AC451+COUNTIF(전체당첨내역!$B452:$G452,28)</f>
        <v>52</v>
      </c>
      <c r="AD452">
        <f>AD451+COUNTIF(전체당첨내역!$B452:$G452,29)</f>
        <v>56</v>
      </c>
      <c r="AE452">
        <f>AE451+COUNTIF(전체당첨내역!$B452:$G452,30)</f>
        <v>56</v>
      </c>
      <c r="AF452">
        <f>AF451+COUNTIF(전체당첨내역!$B452:$G452,31)</f>
        <v>60</v>
      </c>
      <c r="AG452">
        <f>AG451+COUNTIF(전체당첨내역!$B452:$G452,32)</f>
        <v>50</v>
      </c>
      <c r="AH452">
        <f>AH451+COUNTIF(전체당첨내역!$B452:$G452,33)</f>
        <v>57</v>
      </c>
      <c r="AI452">
        <f>AI451+COUNTIF(전체당첨내역!$B452:$G452,34)</f>
        <v>70</v>
      </c>
      <c r="AJ452">
        <f>AJ451+COUNTIF(전체당첨내역!$B452:$G452,35)</f>
        <v>57</v>
      </c>
      <c r="AK452">
        <f>AK451+COUNTIF(전체당첨내역!$B452:$G452,36)</f>
        <v>63</v>
      </c>
      <c r="AL452">
        <f>AL451+COUNTIF(전체당첨내역!$B452:$G452,37)</f>
        <v>71</v>
      </c>
      <c r="AM452">
        <f>AM451+COUNTIF(전체당첨내역!$B452:$G452,38)</f>
        <v>50</v>
      </c>
      <c r="AN452">
        <f>AN451+COUNTIF(전체당첨내역!$B452:$G452,39)</f>
        <v>61</v>
      </c>
      <c r="AO452">
        <f>AO451+COUNTIF(전체당첨내역!$B452:$G452,40)</f>
        <v>72</v>
      </c>
      <c r="AP452">
        <f>AP451+COUNTIF(전체당첨내역!$B452:$G452,41)</f>
        <v>48</v>
      </c>
      <c r="AQ452">
        <f>AQ451+COUNTIF(전체당첨내역!$B452:$G452,42)</f>
        <v>60</v>
      </c>
      <c r="AR452">
        <f>AR451+COUNTIF(전체당첨내역!$B452:$G452,43)</f>
        <v>59</v>
      </c>
      <c r="AS452">
        <f>AS451+COUNTIF(전체당첨내역!$B452:$G452,44)</f>
        <v>57</v>
      </c>
      <c r="AT452">
        <f>AT451+COUNTIF(전체당첨내역!$B452:$G452,45)</f>
        <v>67</v>
      </c>
    </row>
    <row r="453" spans="1:46" ht="16.5" customHeight="1">
      <c r="A453">
        <v>452</v>
      </c>
      <c r="B453">
        <f>B452+COUNTIF(전체당첨내역!$B453:$G453,1)</f>
        <v>70</v>
      </c>
      <c r="C453">
        <f>C452+COUNTIF(전체당첨내역!$B453:$G453,2)</f>
        <v>60</v>
      </c>
      <c r="D453">
        <f>D452+COUNTIF(전체당첨내역!$B453:$G453,3)</f>
        <v>65</v>
      </c>
      <c r="E453">
        <f>E452+COUNTIF(전체당첨내역!$B453:$G453,4)</f>
        <v>60</v>
      </c>
      <c r="F453">
        <f>F452+COUNTIF(전체당첨내역!$B453:$G453,5)</f>
        <v>65</v>
      </c>
      <c r="G453">
        <f>G452+COUNTIF(전체당첨내역!$B453:$G453,6)</f>
        <v>54</v>
      </c>
      <c r="H453">
        <f>H452+COUNTIF(전체당첨내역!$B453:$G453,7)</f>
        <v>58</v>
      </c>
      <c r="I453">
        <f>I452+COUNTIF(전체당첨내역!$B453:$G453,8)</f>
        <v>57</v>
      </c>
      <c r="J453">
        <f>J452+COUNTIF(전체당첨내역!$B453:$G453,9)</f>
        <v>51</v>
      </c>
      <c r="K453">
        <f>K452+COUNTIF(전체당첨내역!$B453:$G453,10)</f>
        <v>62</v>
      </c>
      <c r="L453">
        <f>L452+COUNTIF(전체당첨내역!$B453:$G453,11)</f>
        <v>63</v>
      </c>
      <c r="M453">
        <f>M452+COUNTIF(전체당첨내역!$B453:$G453,12)</f>
        <v>53</v>
      </c>
      <c r="N453">
        <f>N452+COUNTIF(전체당첨내역!$B453:$G453,13)</f>
        <v>58</v>
      </c>
      <c r="O453">
        <f>O452+COUNTIF(전체당첨내역!$B453:$G453,14)</f>
        <v>67</v>
      </c>
      <c r="P453">
        <f>P452+COUNTIF(전체당첨내역!$B453:$G453,15)</f>
        <v>59</v>
      </c>
      <c r="Q453">
        <f>Q452+COUNTIF(전체당첨내역!$B453:$G453,16)</f>
        <v>58</v>
      </c>
      <c r="R453">
        <f>R452+COUNTIF(전체당첨내역!$B453:$G453,17)</f>
        <v>68</v>
      </c>
      <c r="S453">
        <f>S452+COUNTIF(전체당첨내역!$B453:$G453,18)</f>
        <v>65</v>
      </c>
      <c r="T453">
        <f>T452+COUNTIF(전체당첨내역!$B453:$G453,19)</f>
        <v>67</v>
      </c>
      <c r="U453">
        <f>U452+COUNTIF(전체당첨내역!$B453:$G453,20)</f>
        <v>73</v>
      </c>
      <c r="V453">
        <f>V452+COUNTIF(전체당첨내역!$B453:$G453,21)</f>
        <v>60</v>
      </c>
      <c r="W453">
        <f>W452+COUNTIF(전체당첨내역!$B453:$G453,22)</f>
        <v>52</v>
      </c>
      <c r="X453">
        <f>X452+COUNTIF(전체당첨내역!$B453:$G453,23)</f>
        <v>50</v>
      </c>
      <c r="Y453">
        <f>Y452+COUNTIF(전체당첨내역!$B453:$G453,24)</f>
        <v>60</v>
      </c>
      <c r="Z453">
        <f>Z452+COUNTIF(전체당첨내역!$B453:$G453,25)</f>
        <v>61</v>
      </c>
      <c r="AA453">
        <f>AA452+COUNTIF(전체당첨내역!$B453:$G453,26)</f>
        <v>63</v>
      </c>
      <c r="AB453">
        <f>AB452+COUNTIF(전체당첨내역!$B453:$G453,27)</f>
        <v>64</v>
      </c>
      <c r="AC453">
        <f>AC452+COUNTIF(전체당첨내역!$B453:$G453,28)</f>
        <v>52</v>
      </c>
      <c r="AD453">
        <f>AD452+COUNTIF(전체당첨내역!$B453:$G453,29)</f>
        <v>56</v>
      </c>
      <c r="AE453">
        <f>AE452+COUNTIF(전체당첨내역!$B453:$G453,30)</f>
        <v>57</v>
      </c>
      <c r="AF453">
        <f>AF452+COUNTIF(전체당첨내역!$B453:$G453,31)</f>
        <v>60</v>
      </c>
      <c r="AG453">
        <f>AG452+COUNTIF(전체당첨내역!$B453:$G453,32)</f>
        <v>51</v>
      </c>
      <c r="AH453">
        <f>AH452+COUNTIF(전체당첨내역!$B453:$G453,33)</f>
        <v>57</v>
      </c>
      <c r="AI453">
        <f>AI452+COUNTIF(전체당첨내역!$B453:$G453,34)</f>
        <v>71</v>
      </c>
      <c r="AJ453">
        <f>AJ452+COUNTIF(전체당첨내역!$B453:$G453,35)</f>
        <v>57</v>
      </c>
      <c r="AK453">
        <f>AK452+COUNTIF(전체당첨내역!$B453:$G453,36)</f>
        <v>63</v>
      </c>
      <c r="AL453">
        <f>AL452+COUNTIF(전체당첨내역!$B453:$G453,37)</f>
        <v>71</v>
      </c>
      <c r="AM453">
        <f>AM452+COUNTIF(전체당첨내역!$B453:$G453,38)</f>
        <v>50</v>
      </c>
      <c r="AN453">
        <f>AN452+COUNTIF(전체당첨내역!$B453:$G453,39)</f>
        <v>61</v>
      </c>
      <c r="AO453">
        <f>AO452+COUNTIF(전체당첨내역!$B453:$G453,40)</f>
        <v>72</v>
      </c>
      <c r="AP453">
        <f>AP452+COUNTIF(전체당첨내역!$B453:$G453,41)</f>
        <v>48</v>
      </c>
      <c r="AQ453">
        <f>AQ452+COUNTIF(전체당첨내역!$B453:$G453,42)</f>
        <v>60</v>
      </c>
      <c r="AR453">
        <f>AR452+COUNTIF(전체당첨내역!$B453:$G453,43)</f>
        <v>59</v>
      </c>
      <c r="AS453">
        <f>AS452+COUNTIF(전체당첨내역!$B453:$G453,44)</f>
        <v>57</v>
      </c>
      <c r="AT453">
        <f>AT452+COUNTIF(전체당첨내역!$B453:$G453,45)</f>
        <v>67</v>
      </c>
    </row>
    <row r="454" spans="1:46" ht="16.5" customHeight="1">
      <c r="A454">
        <v>453</v>
      </c>
      <c r="B454">
        <f>B453+COUNTIF(전체당첨내역!$B454:$G454,1)</f>
        <v>70</v>
      </c>
      <c r="C454">
        <f>C453+COUNTIF(전체당첨내역!$B454:$G454,2)</f>
        <v>60</v>
      </c>
      <c r="D454">
        <f>D453+COUNTIF(전체당첨내역!$B454:$G454,3)</f>
        <v>65</v>
      </c>
      <c r="E454">
        <f>E453+COUNTIF(전체당첨내역!$B454:$G454,4)</f>
        <v>60</v>
      </c>
      <c r="F454">
        <f>F453+COUNTIF(전체당첨내역!$B454:$G454,5)</f>
        <v>65</v>
      </c>
      <c r="G454">
        <f>G453+COUNTIF(전체당첨내역!$B454:$G454,6)</f>
        <v>54</v>
      </c>
      <c r="H454">
        <f>H453+COUNTIF(전체당첨내역!$B454:$G454,7)</f>
        <v>58</v>
      </c>
      <c r="I454">
        <f>I453+COUNTIF(전체당첨내역!$B454:$G454,8)</f>
        <v>57</v>
      </c>
      <c r="J454">
        <f>J453+COUNTIF(전체당첨내역!$B454:$G454,9)</f>
        <v>51</v>
      </c>
      <c r="K454">
        <f>K453+COUNTIF(전체당첨내역!$B454:$G454,10)</f>
        <v>62</v>
      </c>
      <c r="L454">
        <f>L453+COUNTIF(전체당첨내역!$B454:$G454,11)</f>
        <v>63</v>
      </c>
      <c r="M454">
        <f>M453+COUNTIF(전체당첨내역!$B454:$G454,12)</f>
        <v>54</v>
      </c>
      <c r="N454">
        <f>N453+COUNTIF(전체당첨내역!$B454:$G454,13)</f>
        <v>58</v>
      </c>
      <c r="O454">
        <f>O453+COUNTIF(전체당첨내역!$B454:$G454,14)</f>
        <v>67</v>
      </c>
      <c r="P454">
        <f>P453+COUNTIF(전체당첨내역!$B454:$G454,15)</f>
        <v>59</v>
      </c>
      <c r="Q454">
        <f>Q453+COUNTIF(전체당첨내역!$B454:$G454,16)</f>
        <v>58</v>
      </c>
      <c r="R454">
        <f>R453+COUNTIF(전체당첨내역!$B454:$G454,17)</f>
        <v>68</v>
      </c>
      <c r="S454">
        <f>S453+COUNTIF(전체당첨내역!$B454:$G454,18)</f>
        <v>65</v>
      </c>
      <c r="T454">
        <f>T453+COUNTIF(전체당첨내역!$B454:$G454,19)</f>
        <v>67</v>
      </c>
      <c r="U454">
        <f>U453+COUNTIF(전체당첨내역!$B454:$G454,20)</f>
        <v>73</v>
      </c>
      <c r="V454">
        <f>V453+COUNTIF(전체당첨내역!$B454:$G454,21)</f>
        <v>60</v>
      </c>
      <c r="W454">
        <f>W453+COUNTIF(전체당첨내역!$B454:$G454,22)</f>
        <v>52</v>
      </c>
      <c r="X454">
        <f>X453+COUNTIF(전체당첨내역!$B454:$G454,23)</f>
        <v>50</v>
      </c>
      <c r="Y454">
        <f>Y453+COUNTIF(전체당첨내역!$B454:$G454,24)</f>
        <v>61</v>
      </c>
      <c r="Z454">
        <f>Z453+COUNTIF(전체당첨내역!$B454:$G454,25)</f>
        <v>61</v>
      </c>
      <c r="AA454">
        <f>AA453+COUNTIF(전체당첨내역!$B454:$G454,26)</f>
        <v>63</v>
      </c>
      <c r="AB454">
        <f>AB453+COUNTIF(전체당첨내역!$B454:$G454,27)</f>
        <v>64</v>
      </c>
      <c r="AC454">
        <f>AC453+COUNTIF(전체당첨내역!$B454:$G454,28)</f>
        <v>52</v>
      </c>
      <c r="AD454">
        <f>AD453+COUNTIF(전체당첨내역!$B454:$G454,29)</f>
        <v>56</v>
      </c>
      <c r="AE454">
        <f>AE453+COUNTIF(전체당첨내역!$B454:$G454,30)</f>
        <v>57</v>
      </c>
      <c r="AF454">
        <f>AF453+COUNTIF(전체당첨내역!$B454:$G454,31)</f>
        <v>60</v>
      </c>
      <c r="AG454">
        <f>AG453+COUNTIF(전체당첨내역!$B454:$G454,32)</f>
        <v>51</v>
      </c>
      <c r="AH454">
        <f>AH453+COUNTIF(전체당첨내역!$B454:$G454,33)</f>
        <v>58</v>
      </c>
      <c r="AI454">
        <f>AI453+COUNTIF(전체당첨내역!$B454:$G454,34)</f>
        <v>71</v>
      </c>
      <c r="AJ454">
        <f>AJ453+COUNTIF(전체당첨내역!$B454:$G454,35)</f>
        <v>57</v>
      </c>
      <c r="AK454">
        <f>AK453+COUNTIF(전체당첨내역!$B454:$G454,36)</f>
        <v>63</v>
      </c>
      <c r="AL454">
        <f>AL453+COUNTIF(전체당첨내역!$B454:$G454,37)</f>
        <v>71</v>
      </c>
      <c r="AM454">
        <f>AM453+COUNTIF(전체당첨내역!$B454:$G454,38)</f>
        <v>51</v>
      </c>
      <c r="AN454">
        <f>AN453+COUNTIF(전체당첨내역!$B454:$G454,39)</f>
        <v>61</v>
      </c>
      <c r="AO454">
        <f>AO453+COUNTIF(전체당첨내역!$B454:$G454,40)</f>
        <v>73</v>
      </c>
      <c r="AP454">
        <f>AP453+COUNTIF(전체당첨내역!$B454:$G454,41)</f>
        <v>48</v>
      </c>
      <c r="AQ454">
        <f>AQ453+COUNTIF(전체당첨내역!$B454:$G454,42)</f>
        <v>61</v>
      </c>
      <c r="AR454">
        <f>AR453+COUNTIF(전체당첨내역!$B454:$G454,43)</f>
        <v>59</v>
      </c>
      <c r="AS454">
        <f>AS453+COUNTIF(전체당첨내역!$B454:$G454,44)</f>
        <v>57</v>
      </c>
      <c r="AT454">
        <f>AT453+COUNTIF(전체당첨내역!$B454:$G454,45)</f>
        <v>67</v>
      </c>
    </row>
    <row r="455" spans="1:46" ht="16.5" customHeight="1">
      <c r="A455">
        <v>454</v>
      </c>
      <c r="B455">
        <f>B454+COUNTIF(전체당첨내역!$B455:$G455,1)</f>
        <v>70</v>
      </c>
      <c r="C455">
        <f>C454+COUNTIF(전체당첨내역!$B455:$G455,2)</f>
        <v>60</v>
      </c>
      <c r="D455">
        <f>D454+COUNTIF(전체당첨내역!$B455:$G455,3)</f>
        <v>65</v>
      </c>
      <c r="E455">
        <f>E454+COUNTIF(전체당첨내역!$B455:$G455,4)</f>
        <v>60</v>
      </c>
      <c r="F455">
        <f>F454+COUNTIF(전체당첨내역!$B455:$G455,5)</f>
        <v>65</v>
      </c>
      <c r="G455">
        <f>G454+COUNTIF(전체당첨내역!$B455:$G455,6)</f>
        <v>54</v>
      </c>
      <c r="H455">
        <f>H454+COUNTIF(전체당첨내역!$B455:$G455,7)</f>
        <v>58</v>
      </c>
      <c r="I455">
        <f>I454+COUNTIF(전체당첨내역!$B455:$G455,8)</f>
        <v>57</v>
      </c>
      <c r="J455">
        <f>J454+COUNTIF(전체당첨내역!$B455:$G455,9)</f>
        <v>51</v>
      </c>
      <c r="K455">
        <f>K454+COUNTIF(전체당첨내역!$B455:$G455,10)</f>
        <v>62</v>
      </c>
      <c r="L455">
        <f>L454+COUNTIF(전체당첨내역!$B455:$G455,11)</f>
        <v>63</v>
      </c>
      <c r="M455">
        <f>M454+COUNTIF(전체당첨내역!$B455:$G455,12)</f>
        <v>54</v>
      </c>
      <c r="N455">
        <f>N454+COUNTIF(전체당첨내역!$B455:$G455,13)</f>
        <v>59</v>
      </c>
      <c r="O455">
        <f>O454+COUNTIF(전체당첨내역!$B455:$G455,14)</f>
        <v>67</v>
      </c>
      <c r="P455">
        <f>P454+COUNTIF(전체당첨내역!$B455:$G455,15)</f>
        <v>59</v>
      </c>
      <c r="Q455">
        <f>Q454+COUNTIF(전체당첨내역!$B455:$G455,16)</f>
        <v>58</v>
      </c>
      <c r="R455">
        <f>R454+COUNTIF(전체당첨내역!$B455:$G455,17)</f>
        <v>68</v>
      </c>
      <c r="S455">
        <f>S454+COUNTIF(전체당첨내역!$B455:$G455,18)</f>
        <v>65</v>
      </c>
      <c r="T455">
        <f>T454+COUNTIF(전체당첨내역!$B455:$G455,19)</f>
        <v>67</v>
      </c>
      <c r="U455">
        <f>U454+COUNTIF(전체당첨내역!$B455:$G455,20)</f>
        <v>73</v>
      </c>
      <c r="V455">
        <f>V454+COUNTIF(전체당첨내역!$B455:$G455,21)</f>
        <v>60</v>
      </c>
      <c r="W455">
        <f>W454+COUNTIF(전체당첨내역!$B455:$G455,22)</f>
        <v>52</v>
      </c>
      <c r="X455">
        <f>X454+COUNTIF(전체당첨내역!$B455:$G455,23)</f>
        <v>50</v>
      </c>
      <c r="Y455">
        <f>Y454+COUNTIF(전체당첨내역!$B455:$G455,24)</f>
        <v>61</v>
      </c>
      <c r="Z455">
        <f>Z454+COUNTIF(전체당첨내역!$B455:$G455,25)</f>
        <v>62</v>
      </c>
      <c r="AA455">
        <f>AA454+COUNTIF(전체당첨내역!$B455:$G455,26)</f>
        <v>63</v>
      </c>
      <c r="AB455">
        <f>AB454+COUNTIF(전체당첨내역!$B455:$G455,27)</f>
        <v>65</v>
      </c>
      <c r="AC455">
        <f>AC454+COUNTIF(전체당첨내역!$B455:$G455,28)</f>
        <v>52</v>
      </c>
      <c r="AD455">
        <f>AD454+COUNTIF(전체당첨내역!$B455:$G455,29)</f>
        <v>56</v>
      </c>
      <c r="AE455">
        <f>AE454+COUNTIF(전체당첨내역!$B455:$G455,30)</f>
        <v>57</v>
      </c>
      <c r="AF455">
        <f>AF454+COUNTIF(전체당첨내역!$B455:$G455,31)</f>
        <v>60</v>
      </c>
      <c r="AG455">
        <f>AG454+COUNTIF(전체당첨내역!$B455:$G455,32)</f>
        <v>51</v>
      </c>
      <c r="AH455">
        <f>AH454+COUNTIF(전체당첨내역!$B455:$G455,33)</f>
        <v>58</v>
      </c>
      <c r="AI455">
        <f>AI454+COUNTIF(전체당첨내역!$B455:$G455,34)</f>
        <v>72</v>
      </c>
      <c r="AJ455">
        <f>AJ454+COUNTIF(전체당첨내역!$B455:$G455,35)</f>
        <v>57</v>
      </c>
      <c r="AK455">
        <f>AK454+COUNTIF(전체당첨내역!$B455:$G455,36)</f>
        <v>63</v>
      </c>
      <c r="AL455">
        <f>AL454+COUNTIF(전체당첨내역!$B455:$G455,37)</f>
        <v>71</v>
      </c>
      <c r="AM455">
        <f>AM454+COUNTIF(전체당첨내역!$B455:$G455,38)</f>
        <v>52</v>
      </c>
      <c r="AN455">
        <f>AN454+COUNTIF(전체당첨내역!$B455:$G455,39)</f>
        <v>61</v>
      </c>
      <c r="AO455">
        <f>AO454+COUNTIF(전체당첨내역!$B455:$G455,40)</f>
        <v>73</v>
      </c>
      <c r="AP455">
        <f>AP454+COUNTIF(전체당첨내역!$B455:$G455,41)</f>
        <v>49</v>
      </c>
      <c r="AQ455">
        <f>AQ454+COUNTIF(전체당첨내역!$B455:$G455,42)</f>
        <v>61</v>
      </c>
      <c r="AR455">
        <f>AR454+COUNTIF(전체당첨내역!$B455:$G455,43)</f>
        <v>59</v>
      </c>
      <c r="AS455">
        <f>AS454+COUNTIF(전체당첨내역!$B455:$G455,44)</f>
        <v>57</v>
      </c>
      <c r="AT455">
        <f>AT454+COUNTIF(전체당첨내역!$B455:$G455,45)</f>
        <v>67</v>
      </c>
    </row>
    <row r="456" spans="1:46" ht="16.5" customHeight="1">
      <c r="A456">
        <v>455</v>
      </c>
      <c r="B456">
        <f>B455+COUNTIF(전체당첨내역!$B456:$G456,1)</f>
        <v>70</v>
      </c>
      <c r="C456">
        <f>C455+COUNTIF(전체당첨내역!$B456:$G456,2)</f>
        <v>60</v>
      </c>
      <c r="D456">
        <f>D455+COUNTIF(전체당첨내역!$B456:$G456,3)</f>
        <v>65</v>
      </c>
      <c r="E456">
        <f>E455+COUNTIF(전체당첨내역!$B456:$G456,4)</f>
        <v>61</v>
      </c>
      <c r="F456">
        <f>F455+COUNTIF(전체당첨내역!$B456:$G456,5)</f>
        <v>65</v>
      </c>
      <c r="G456">
        <f>G455+COUNTIF(전체당첨내역!$B456:$G456,6)</f>
        <v>54</v>
      </c>
      <c r="H456">
        <f>H455+COUNTIF(전체당첨내역!$B456:$G456,7)</f>
        <v>58</v>
      </c>
      <c r="I456">
        <f>I455+COUNTIF(전체당첨내역!$B456:$G456,8)</f>
        <v>57</v>
      </c>
      <c r="J456">
        <f>J455+COUNTIF(전체당첨내역!$B456:$G456,9)</f>
        <v>51</v>
      </c>
      <c r="K456">
        <f>K455+COUNTIF(전체당첨내역!$B456:$G456,10)</f>
        <v>62</v>
      </c>
      <c r="L456">
        <f>L455+COUNTIF(전체당첨내역!$B456:$G456,11)</f>
        <v>63</v>
      </c>
      <c r="M456">
        <f>M455+COUNTIF(전체당첨내역!$B456:$G456,12)</f>
        <v>54</v>
      </c>
      <c r="N456">
        <f>N455+COUNTIF(전체당첨내역!$B456:$G456,13)</f>
        <v>59</v>
      </c>
      <c r="O456">
        <f>O455+COUNTIF(전체당첨내역!$B456:$G456,14)</f>
        <v>67</v>
      </c>
      <c r="P456">
        <f>P455+COUNTIF(전체당첨내역!$B456:$G456,15)</f>
        <v>59</v>
      </c>
      <c r="Q456">
        <f>Q455+COUNTIF(전체당첨내역!$B456:$G456,16)</f>
        <v>58</v>
      </c>
      <c r="R456">
        <f>R455+COUNTIF(전체당첨내역!$B456:$G456,17)</f>
        <v>68</v>
      </c>
      <c r="S456">
        <f>S455+COUNTIF(전체당첨내역!$B456:$G456,18)</f>
        <v>65</v>
      </c>
      <c r="T456">
        <f>T455+COUNTIF(전체당첨내역!$B456:$G456,19)</f>
        <v>68</v>
      </c>
      <c r="U456">
        <f>U455+COUNTIF(전체당첨내역!$B456:$G456,20)</f>
        <v>74</v>
      </c>
      <c r="V456">
        <f>V455+COUNTIF(전체당첨내역!$B456:$G456,21)</f>
        <v>60</v>
      </c>
      <c r="W456">
        <f>W455+COUNTIF(전체당첨내역!$B456:$G456,22)</f>
        <v>52</v>
      </c>
      <c r="X456">
        <f>X455+COUNTIF(전체당첨내역!$B456:$G456,23)</f>
        <v>50</v>
      </c>
      <c r="Y456">
        <f>Y455+COUNTIF(전체당첨내역!$B456:$G456,24)</f>
        <v>61</v>
      </c>
      <c r="Z456">
        <f>Z455+COUNTIF(전체당첨내역!$B456:$G456,25)</f>
        <v>62</v>
      </c>
      <c r="AA456">
        <f>AA455+COUNTIF(전체당첨내역!$B456:$G456,26)</f>
        <v>64</v>
      </c>
      <c r="AB456">
        <f>AB455+COUNTIF(전체당첨내역!$B456:$G456,27)</f>
        <v>65</v>
      </c>
      <c r="AC456">
        <f>AC455+COUNTIF(전체당첨내역!$B456:$G456,28)</f>
        <v>52</v>
      </c>
      <c r="AD456">
        <f>AD455+COUNTIF(전체당첨내역!$B456:$G456,29)</f>
        <v>56</v>
      </c>
      <c r="AE456">
        <f>AE455+COUNTIF(전체당첨내역!$B456:$G456,30)</f>
        <v>58</v>
      </c>
      <c r="AF456">
        <f>AF455+COUNTIF(전체당첨내역!$B456:$G456,31)</f>
        <v>60</v>
      </c>
      <c r="AG456">
        <f>AG455+COUNTIF(전체당첨내역!$B456:$G456,32)</f>
        <v>51</v>
      </c>
      <c r="AH456">
        <f>AH455+COUNTIF(전체당첨내역!$B456:$G456,33)</f>
        <v>58</v>
      </c>
      <c r="AI456">
        <f>AI455+COUNTIF(전체당첨내역!$B456:$G456,34)</f>
        <v>72</v>
      </c>
      <c r="AJ456">
        <f>AJ455+COUNTIF(전체당첨내역!$B456:$G456,35)</f>
        <v>58</v>
      </c>
      <c r="AK456">
        <f>AK455+COUNTIF(전체당첨내역!$B456:$G456,36)</f>
        <v>63</v>
      </c>
      <c r="AL456">
        <f>AL455+COUNTIF(전체당첨내역!$B456:$G456,37)</f>
        <v>71</v>
      </c>
      <c r="AM456">
        <f>AM455+COUNTIF(전체당첨내역!$B456:$G456,38)</f>
        <v>52</v>
      </c>
      <c r="AN456">
        <f>AN455+COUNTIF(전체당첨내역!$B456:$G456,39)</f>
        <v>61</v>
      </c>
      <c r="AO456">
        <f>AO455+COUNTIF(전체당첨내역!$B456:$G456,40)</f>
        <v>73</v>
      </c>
      <c r="AP456">
        <f>AP455+COUNTIF(전체당첨내역!$B456:$G456,41)</f>
        <v>49</v>
      </c>
      <c r="AQ456">
        <f>AQ455+COUNTIF(전체당첨내역!$B456:$G456,42)</f>
        <v>61</v>
      </c>
      <c r="AR456">
        <f>AR455+COUNTIF(전체당첨내역!$B456:$G456,43)</f>
        <v>59</v>
      </c>
      <c r="AS456">
        <f>AS455+COUNTIF(전체당첨내역!$B456:$G456,44)</f>
        <v>57</v>
      </c>
      <c r="AT456">
        <f>AT455+COUNTIF(전체당첨내역!$B456:$G456,45)</f>
        <v>67</v>
      </c>
    </row>
    <row r="457" spans="1:46" ht="16.5" customHeight="1">
      <c r="A457">
        <v>456</v>
      </c>
      <c r="B457">
        <f>B456+COUNTIF(전체당첨내역!$B457:$G457,1)</f>
        <v>71</v>
      </c>
      <c r="C457">
        <f>C456+COUNTIF(전체당첨내역!$B457:$G457,2)</f>
        <v>60</v>
      </c>
      <c r="D457">
        <f>D456+COUNTIF(전체당첨내역!$B457:$G457,3)</f>
        <v>65</v>
      </c>
      <c r="E457">
        <f>E456+COUNTIF(전체당첨내역!$B457:$G457,4)</f>
        <v>61</v>
      </c>
      <c r="F457">
        <f>F456+COUNTIF(전체당첨내역!$B457:$G457,5)</f>
        <v>65</v>
      </c>
      <c r="G457">
        <f>G456+COUNTIF(전체당첨내역!$B457:$G457,6)</f>
        <v>54</v>
      </c>
      <c r="H457">
        <f>H456+COUNTIF(전체당첨내역!$B457:$G457,7)</f>
        <v>59</v>
      </c>
      <c r="I457">
        <f>I456+COUNTIF(전체당첨내역!$B457:$G457,8)</f>
        <v>57</v>
      </c>
      <c r="J457">
        <f>J456+COUNTIF(전체당첨내역!$B457:$G457,9)</f>
        <v>51</v>
      </c>
      <c r="K457">
        <f>K456+COUNTIF(전체당첨내역!$B457:$G457,10)</f>
        <v>62</v>
      </c>
      <c r="L457">
        <f>L456+COUNTIF(전체당첨내역!$B457:$G457,11)</f>
        <v>63</v>
      </c>
      <c r="M457">
        <f>M456+COUNTIF(전체당첨내역!$B457:$G457,12)</f>
        <v>55</v>
      </c>
      <c r="N457">
        <f>N456+COUNTIF(전체당첨내역!$B457:$G457,13)</f>
        <v>59</v>
      </c>
      <c r="O457">
        <f>O456+COUNTIF(전체당첨내역!$B457:$G457,14)</f>
        <v>67</v>
      </c>
      <c r="P457">
        <f>P456+COUNTIF(전체당첨내역!$B457:$G457,15)</f>
        <v>59</v>
      </c>
      <c r="Q457">
        <f>Q456+COUNTIF(전체당첨내역!$B457:$G457,16)</f>
        <v>58</v>
      </c>
      <c r="R457">
        <f>R456+COUNTIF(전체당첨내역!$B457:$G457,17)</f>
        <v>68</v>
      </c>
      <c r="S457">
        <f>S456+COUNTIF(전체당첨내역!$B457:$G457,18)</f>
        <v>66</v>
      </c>
      <c r="T457">
        <f>T456+COUNTIF(전체당첨내역!$B457:$G457,19)</f>
        <v>68</v>
      </c>
      <c r="U457">
        <f>U456+COUNTIF(전체당첨내역!$B457:$G457,20)</f>
        <v>74</v>
      </c>
      <c r="V457">
        <f>V456+COUNTIF(전체당첨내역!$B457:$G457,21)</f>
        <v>60</v>
      </c>
      <c r="W457">
        <f>W456+COUNTIF(전체당첨내역!$B457:$G457,22)</f>
        <v>52</v>
      </c>
      <c r="X457">
        <f>X456+COUNTIF(전체당첨내역!$B457:$G457,23)</f>
        <v>51</v>
      </c>
      <c r="Y457">
        <f>Y456+COUNTIF(전체당첨내역!$B457:$G457,24)</f>
        <v>61</v>
      </c>
      <c r="Z457">
        <f>Z456+COUNTIF(전체당첨내역!$B457:$G457,25)</f>
        <v>62</v>
      </c>
      <c r="AA457">
        <f>AA456+COUNTIF(전체당첨내역!$B457:$G457,26)</f>
        <v>64</v>
      </c>
      <c r="AB457">
        <f>AB456+COUNTIF(전체당첨내역!$B457:$G457,27)</f>
        <v>66</v>
      </c>
      <c r="AC457">
        <f>AC456+COUNTIF(전체당첨내역!$B457:$G457,28)</f>
        <v>52</v>
      </c>
      <c r="AD457">
        <f>AD456+COUNTIF(전체당첨내역!$B457:$G457,29)</f>
        <v>56</v>
      </c>
      <c r="AE457">
        <f>AE456+COUNTIF(전체당첨내역!$B457:$G457,30)</f>
        <v>58</v>
      </c>
      <c r="AF457">
        <f>AF456+COUNTIF(전체당첨내역!$B457:$G457,31)</f>
        <v>60</v>
      </c>
      <c r="AG457">
        <f>AG456+COUNTIF(전체당첨내역!$B457:$G457,32)</f>
        <v>51</v>
      </c>
      <c r="AH457">
        <f>AH456+COUNTIF(전체당첨내역!$B457:$G457,33)</f>
        <v>58</v>
      </c>
      <c r="AI457">
        <f>AI456+COUNTIF(전체당첨내역!$B457:$G457,34)</f>
        <v>72</v>
      </c>
      <c r="AJ457">
        <f>AJ456+COUNTIF(전체당첨내역!$B457:$G457,35)</f>
        <v>58</v>
      </c>
      <c r="AK457">
        <f>AK456+COUNTIF(전체당첨내역!$B457:$G457,36)</f>
        <v>63</v>
      </c>
      <c r="AL457">
        <f>AL456+COUNTIF(전체당첨내역!$B457:$G457,37)</f>
        <v>71</v>
      </c>
      <c r="AM457">
        <f>AM456+COUNTIF(전체당첨내역!$B457:$G457,38)</f>
        <v>52</v>
      </c>
      <c r="AN457">
        <f>AN456+COUNTIF(전체당첨내역!$B457:$G457,39)</f>
        <v>61</v>
      </c>
      <c r="AO457">
        <f>AO456+COUNTIF(전체당첨내역!$B457:$G457,40)</f>
        <v>73</v>
      </c>
      <c r="AP457">
        <f>AP456+COUNTIF(전체당첨내역!$B457:$G457,41)</f>
        <v>49</v>
      </c>
      <c r="AQ457">
        <f>AQ456+COUNTIF(전체당첨내역!$B457:$G457,42)</f>
        <v>61</v>
      </c>
      <c r="AR457">
        <f>AR456+COUNTIF(전체당첨내역!$B457:$G457,43)</f>
        <v>59</v>
      </c>
      <c r="AS457">
        <f>AS456+COUNTIF(전체당첨내역!$B457:$G457,44)</f>
        <v>57</v>
      </c>
      <c r="AT457">
        <f>AT456+COUNTIF(전체당첨내역!$B457:$G457,45)</f>
        <v>67</v>
      </c>
    </row>
    <row r="458" spans="1:46" ht="16.5" customHeight="1">
      <c r="A458">
        <v>457</v>
      </c>
      <c r="B458">
        <f>B457+COUNTIF(전체당첨내역!$B458:$G458,1)</f>
        <v>71</v>
      </c>
      <c r="C458">
        <f>C457+COUNTIF(전체당첨내역!$B458:$G458,2)</f>
        <v>60</v>
      </c>
      <c r="D458">
        <f>D457+COUNTIF(전체당첨내역!$B458:$G458,3)</f>
        <v>65</v>
      </c>
      <c r="E458">
        <f>E457+COUNTIF(전체당첨내역!$B458:$G458,4)</f>
        <v>61</v>
      </c>
      <c r="F458">
        <f>F457+COUNTIF(전체당첨내역!$B458:$G458,5)</f>
        <v>65</v>
      </c>
      <c r="G458">
        <f>G457+COUNTIF(전체당첨내역!$B458:$G458,6)</f>
        <v>54</v>
      </c>
      <c r="H458">
        <f>H457+COUNTIF(전체당첨내역!$B458:$G458,7)</f>
        <v>59</v>
      </c>
      <c r="I458">
        <f>I457+COUNTIF(전체당첨내역!$B458:$G458,8)</f>
        <v>58</v>
      </c>
      <c r="J458">
        <f>J457+COUNTIF(전체당첨내역!$B458:$G458,9)</f>
        <v>51</v>
      </c>
      <c r="K458">
        <f>K457+COUNTIF(전체당첨내역!$B458:$G458,10)</f>
        <v>63</v>
      </c>
      <c r="L458">
        <f>L457+COUNTIF(전체당첨내역!$B458:$G458,11)</f>
        <v>63</v>
      </c>
      <c r="M458">
        <f>M457+COUNTIF(전체당첨내역!$B458:$G458,12)</f>
        <v>55</v>
      </c>
      <c r="N458">
        <f>N457+COUNTIF(전체당첨내역!$B458:$G458,13)</f>
        <v>59</v>
      </c>
      <c r="O458">
        <f>O457+COUNTIF(전체당첨내역!$B458:$G458,14)</f>
        <v>67</v>
      </c>
      <c r="P458">
        <f>P457+COUNTIF(전체당첨내역!$B458:$G458,15)</f>
        <v>59</v>
      </c>
      <c r="Q458">
        <f>Q457+COUNTIF(전체당첨내역!$B458:$G458,16)</f>
        <v>58</v>
      </c>
      <c r="R458">
        <f>R457+COUNTIF(전체당첨내역!$B458:$G458,17)</f>
        <v>68</v>
      </c>
      <c r="S458">
        <f>S457+COUNTIF(전체당첨내역!$B458:$G458,18)</f>
        <v>67</v>
      </c>
      <c r="T458">
        <f>T457+COUNTIF(전체당첨내역!$B458:$G458,19)</f>
        <v>68</v>
      </c>
      <c r="U458">
        <f>U457+COUNTIF(전체당첨내역!$B458:$G458,20)</f>
        <v>74</v>
      </c>
      <c r="V458">
        <f>V457+COUNTIF(전체당첨내역!$B458:$G458,21)</f>
        <v>60</v>
      </c>
      <c r="W458">
        <f>W457+COUNTIF(전체당첨내역!$B458:$G458,22)</f>
        <v>52</v>
      </c>
      <c r="X458">
        <f>X457+COUNTIF(전체당첨내역!$B458:$G458,23)</f>
        <v>52</v>
      </c>
      <c r="Y458">
        <f>Y457+COUNTIF(전체당첨내역!$B458:$G458,24)</f>
        <v>61</v>
      </c>
      <c r="Z458">
        <f>Z457+COUNTIF(전체당첨내역!$B458:$G458,25)</f>
        <v>62</v>
      </c>
      <c r="AA458">
        <f>AA457+COUNTIF(전체당첨내역!$B458:$G458,26)</f>
        <v>64</v>
      </c>
      <c r="AB458">
        <f>AB457+COUNTIF(전체당첨내역!$B458:$G458,27)</f>
        <v>67</v>
      </c>
      <c r="AC458">
        <f>AC457+COUNTIF(전체당첨내역!$B458:$G458,28)</f>
        <v>52</v>
      </c>
      <c r="AD458">
        <f>AD457+COUNTIF(전체당첨내역!$B458:$G458,29)</f>
        <v>56</v>
      </c>
      <c r="AE458">
        <f>AE457+COUNTIF(전체당첨내역!$B458:$G458,30)</f>
        <v>58</v>
      </c>
      <c r="AF458">
        <f>AF457+COUNTIF(전체당첨내역!$B458:$G458,31)</f>
        <v>60</v>
      </c>
      <c r="AG458">
        <f>AG457+COUNTIF(전체당첨내역!$B458:$G458,32)</f>
        <v>51</v>
      </c>
      <c r="AH458">
        <f>AH457+COUNTIF(전체당첨내역!$B458:$G458,33)</f>
        <v>58</v>
      </c>
      <c r="AI458">
        <f>AI457+COUNTIF(전체당첨내역!$B458:$G458,34)</f>
        <v>72</v>
      </c>
      <c r="AJ458">
        <f>AJ457+COUNTIF(전체당첨내역!$B458:$G458,35)</f>
        <v>58</v>
      </c>
      <c r="AK458">
        <f>AK457+COUNTIF(전체당첨내역!$B458:$G458,36)</f>
        <v>63</v>
      </c>
      <c r="AL458">
        <f>AL457+COUNTIF(전체당첨내역!$B458:$G458,37)</f>
        <v>71</v>
      </c>
      <c r="AM458">
        <f>AM457+COUNTIF(전체당첨내역!$B458:$G458,38)</f>
        <v>52</v>
      </c>
      <c r="AN458">
        <f>AN457+COUNTIF(전체당첨내역!$B458:$G458,39)</f>
        <v>61</v>
      </c>
      <c r="AO458">
        <f>AO457+COUNTIF(전체당첨내역!$B458:$G458,40)</f>
        <v>74</v>
      </c>
      <c r="AP458">
        <f>AP457+COUNTIF(전체당첨내역!$B458:$G458,41)</f>
        <v>49</v>
      </c>
      <c r="AQ458">
        <f>AQ457+COUNTIF(전체당첨내역!$B458:$G458,42)</f>
        <v>61</v>
      </c>
      <c r="AR458">
        <f>AR457+COUNTIF(전체당첨내역!$B458:$G458,43)</f>
        <v>59</v>
      </c>
      <c r="AS458">
        <f>AS457+COUNTIF(전체당첨내역!$B458:$G458,44)</f>
        <v>57</v>
      </c>
      <c r="AT458">
        <f>AT457+COUNTIF(전체당첨내역!$B458:$G458,45)</f>
        <v>67</v>
      </c>
    </row>
    <row r="459" spans="1:46" ht="16.5" customHeight="1">
      <c r="A459">
        <v>458</v>
      </c>
      <c r="B459">
        <f>B458+COUNTIF(전체당첨내역!$B459:$G459,1)</f>
        <v>71</v>
      </c>
      <c r="C459">
        <f>C458+COUNTIF(전체당첨내역!$B459:$G459,2)</f>
        <v>60</v>
      </c>
      <c r="D459">
        <f>D458+COUNTIF(전체당첨내역!$B459:$G459,3)</f>
        <v>65</v>
      </c>
      <c r="E459">
        <f>E458+COUNTIF(전체당첨내역!$B459:$G459,4)</f>
        <v>62</v>
      </c>
      <c r="F459">
        <f>F458+COUNTIF(전체당첨내역!$B459:$G459,5)</f>
        <v>65</v>
      </c>
      <c r="G459">
        <f>G458+COUNTIF(전체당첨내역!$B459:$G459,6)</f>
        <v>54</v>
      </c>
      <c r="H459">
        <f>H458+COUNTIF(전체당첨내역!$B459:$G459,7)</f>
        <v>59</v>
      </c>
      <c r="I459">
        <f>I458+COUNTIF(전체당첨내역!$B459:$G459,8)</f>
        <v>58</v>
      </c>
      <c r="J459">
        <f>J458+COUNTIF(전체당첨내역!$B459:$G459,9)</f>
        <v>52</v>
      </c>
      <c r="K459">
        <f>K458+COUNTIF(전체당첨내역!$B459:$G459,10)</f>
        <v>64</v>
      </c>
      <c r="L459">
        <f>L458+COUNTIF(전체당첨내역!$B459:$G459,11)</f>
        <v>63</v>
      </c>
      <c r="M459">
        <f>M458+COUNTIF(전체당첨내역!$B459:$G459,12)</f>
        <v>55</v>
      </c>
      <c r="N459">
        <f>N458+COUNTIF(전체당첨내역!$B459:$G459,13)</f>
        <v>59</v>
      </c>
      <c r="O459">
        <f>O458+COUNTIF(전체당첨내역!$B459:$G459,14)</f>
        <v>67</v>
      </c>
      <c r="P459">
        <f>P458+COUNTIF(전체당첨내역!$B459:$G459,15)</f>
        <v>59</v>
      </c>
      <c r="Q459">
        <f>Q458+COUNTIF(전체당첨내역!$B459:$G459,16)</f>
        <v>58</v>
      </c>
      <c r="R459">
        <f>R458+COUNTIF(전체당첨내역!$B459:$G459,17)</f>
        <v>68</v>
      </c>
      <c r="S459">
        <f>S458+COUNTIF(전체당첨내역!$B459:$G459,18)</f>
        <v>67</v>
      </c>
      <c r="T459">
        <f>T458+COUNTIF(전체당첨내역!$B459:$G459,19)</f>
        <v>68</v>
      </c>
      <c r="U459">
        <f>U458+COUNTIF(전체당첨내역!$B459:$G459,20)</f>
        <v>74</v>
      </c>
      <c r="V459">
        <f>V458+COUNTIF(전체당첨내역!$B459:$G459,21)</f>
        <v>60</v>
      </c>
      <c r="W459">
        <f>W458+COUNTIF(전체당첨내역!$B459:$G459,22)</f>
        <v>52</v>
      </c>
      <c r="X459">
        <f>X458+COUNTIF(전체당첨내역!$B459:$G459,23)</f>
        <v>52</v>
      </c>
      <c r="Y459">
        <f>Y458+COUNTIF(전체당첨내역!$B459:$G459,24)</f>
        <v>61</v>
      </c>
      <c r="Z459">
        <f>Z458+COUNTIF(전체당첨내역!$B459:$G459,25)</f>
        <v>62</v>
      </c>
      <c r="AA459">
        <f>AA458+COUNTIF(전체당첨내역!$B459:$G459,26)</f>
        <v>64</v>
      </c>
      <c r="AB459">
        <f>AB458+COUNTIF(전체당첨내역!$B459:$G459,27)</f>
        <v>67</v>
      </c>
      <c r="AC459">
        <f>AC458+COUNTIF(전체당첨내역!$B459:$G459,28)</f>
        <v>52</v>
      </c>
      <c r="AD459">
        <f>AD458+COUNTIF(전체당첨내역!$B459:$G459,29)</f>
        <v>56</v>
      </c>
      <c r="AE459">
        <f>AE458+COUNTIF(전체당첨내역!$B459:$G459,30)</f>
        <v>58</v>
      </c>
      <c r="AF459">
        <f>AF458+COUNTIF(전체당첨내역!$B459:$G459,31)</f>
        <v>60</v>
      </c>
      <c r="AG459">
        <f>AG458+COUNTIF(전체당첨내역!$B459:$G459,32)</f>
        <v>52</v>
      </c>
      <c r="AH459">
        <f>AH458+COUNTIF(전체당첨내역!$B459:$G459,33)</f>
        <v>58</v>
      </c>
      <c r="AI459">
        <f>AI458+COUNTIF(전체당첨내역!$B459:$G459,34)</f>
        <v>72</v>
      </c>
      <c r="AJ459">
        <f>AJ458+COUNTIF(전체당첨내역!$B459:$G459,35)</f>
        <v>58</v>
      </c>
      <c r="AK459">
        <f>AK458+COUNTIF(전체당첨내역!$B459:$G459,36)</f>
        <v>64</v>
      </c>
      <c r="AL459">
        <f>AL458+COUNTIF(전체당첨내역!$B459:$G459,37)</f>
        <v>71</v>
      </c>
      <c r="AM459">
        <f>AM458+COUNTIF(전체당첨내역!$B459:$G459,38)</f>
        <v>52</v>
      </c>
      <c r="AN459">
        <f>AN458+COUNTIF(전체당첨내역!$B459:$G459,39)</f>
        <v>61</v>
      </c>
      <c r="AO459">
        <f>AO458+COUNTIF(전체당첨내역!$B459:$G459,40)</f>
        <v>75</v>
      </c>
      <c r="AP459">
        <f>AP458+COUNTIF(전체당첨내역!$B459:$G459,41)</f>
        <v>49</v>
      </c>
      <c r="AQ459">
        <f>AQ458+COUNTIF(전체당첨내역!$B459:$G459,42)</f>
        <v>61</v>
      </c>
      <c r="AR459">
        <f>AR458+COUNTIF(전체당첨내역!$B459:$G459,43)</f>
        <v>59</v>
      </c>
      <c r="AS459">
        <f>AS458+COUNTIF(전체당첨내역!$B459:$G459,44)</f>
        <v>57</v>
      </c>
      <c r="AT459">
        <f>AT458+COUNTIF(전체당첨내역!$B459:$G459,45)</f>
        <v>67</v>
      </c>
    </row>
    <row r="460" spans="1:46" ht="16.5" customHeight="1">
      <c r="A460">
        <v>459</v>
      </c>
      <c r="B460">
        <f>B459+COUNTIF(전체당첨내역!$B460:$G460,1)</f>
        <v>71</v>
      </c>
      <c r="C460">
        <f>C459+COUNTIF(전체당첨내역!$B460:$G460,2)</f>
        <v>60</v>
      </c>
      <c r="D460">
        <f>D459+COUNTIF(전체당첨내역!$B460:$G460,3)</f>
        <v>65</v>
      </c>
      <c r="E460">
        <f>E459+COUNTIF(전체당첨내역!$B460:$G460,4)</f>
        <v>63</v>
      </c>
      <c r="F460">
        <f>F459+COUNTIF(전체당첨내역!$B460:$G460,5)</f>
        <v>65</v>
      </c>
      <c r="G460">
        <f>G459+COUNTIF(전체당첨내역!$B460:$G460,6)</f>
        <v>55</v>
      </c>
      <c r="H460">
        <f>H459+COUNTIF(전체당첨내역!$B460:$G460,7)</f>
        <v>59</v>
      </c>
      <c r="I460">
        <f>I459+COUNTIF(전체당첨내역!$B460:$G460,8)</f>
        <v>58</v>
      </c>
      <c r="J460">
        <f>J459+COUNTIF(전체당첨내역!$B460:$G460,9)</f>
        <v>52</v>
      </c>
      <c r="K460">
        <f>K459+COUNTIF(전체당첨내역!$B460:$G460,10)</f>
        <v>65</v>
      </c>
      <c r="L460">
        <f>L459+COUNTIF(전체당첨내역!$B460:$G460,11)</f>
        <v>63</v>
      </c>
      <c r="M460">
        <f>M459+COUNTIF(전체당첨내역!$B460:$G460,12)</f>
        <v>55</v>
      </c>
      <c r="N460">
        <f>N459+COUNTIF(전체당첨내역!$B460:$G460,13)</f>
        <v>59</v>
      </c>
      <c r="O460">
        <f>O459+COUNTIF(전체당첨내역!$B460:$G460,14)</f>
        <v>68</v>
      </c>
      <c r="P460">
        <f>P459+COUNTIF(전체당첨내역!$B460:$G460,15)</f>
        <v>59</v>
      </c>
      <c r="Q460">
        <f>Q459+COUNTIF(전체당첨내역!$B460:$G460,16)</f>
        <v>58</v>
      </c>
      <c r="R460">
        <f>R459+COUNTIF(전체당첨내역!$B460:$G460,17)</f>
        <v>68</v>
      </c>
      <c r="S460">
        <f>S459+COUNTIF(전체당첨내역!$B460:$G460,18)</f>
        <v>67</v>
      </c>
      <c r="T460">
        <f>T459+COUNTIF(전체당첨내역!$B460:$G460,19)</f>
        <v>68</v>
      </c>
      <c r="U460">
        <f>U459+COUNTIF(전체당첨내역!$B460:$G460,20)</f>
        <v>74</v>
      </c>
      <c r="V460">
        <f>V459+COUNTIF(전체당첨내역!$B460:$G460,21)</f>
        <v>60</v>
      </c>
      <c r="W460">
        <f>W459+COUNTIF(전체당첨내역!$B460:$G460,22)</f>
        <v>52</v>
      </c>
      <c r="X460">
        <f>X459+COUNTIF(전체당첨내역!$B460:$G460,23)</f>
        <v>52</v>
      </c>
      <c r="Y460">
        <f>Y459+COUNTIF(전체당첨내역!$B460:$G460,24)</f>
        <v>61</v>
      </c>
      <c r="Z460">
        <f>Z459+COUNTIF(전체당첨내역!$B460:$G460,25)</f>
        <v>63</v>
      </c>
      <c r="AA460">
        <f>AA459+COUNTIF(전체당첨내역!$B460:$G460,26)</f>
        <v>64</v>
      </c>
      <c r="AB460">
        <f>AB459+COUNTIF(전체당첨내역!$B460:$G460,27)</f>
        <v>67</v>
      </c>
      <c r="AC460">
        <f>AC459+COUNTIF(전체당첨내역!$B460:$G460,28)</f>
        <v>52</v>
      </c>
      <c r="AD460">
        <f>AD459+COUNTIF(전체당첨내역!$B460:$G460,29)</f>
        <v>56</v>
      </c>
      <c r="AE460">
        <f>AE459+COUNTIF(전체당첨내역!$B460:$G460,30)</f>
        <v>58</v>
      </c>
      <c r="AF460">
        <f>AF459+COUNTIF(전체당첨내역!$B460:$G460,31)</f>
        <v>60</v>
      </c>
      <c r="AG460">
        <f>AG459+COUNTIF(전체당첨내역!$B460:$G460,32)</f>
        <v>52</v>
      </c>
      <c r="AH460">
        <f>AH459+COUNTIF(전체당첨내역!$B460:$G460,33)</f>
        <v>58</v>
      </c>
      <c r="AI460">
        <f>AI459+COUNTIF(전체당첨내역!$B460:$G460,34)</f>
        <v>72</v>
      </c>
      <c r="AJ460">
        <f>AJ459+COUNTIF(전체당첨내역!$B460:$G460,35)</f>
        <v>58</v>
      </c>
      <c r="AK460">
        <f>AK459+COUNTIF(전체당첨내역!$B460:$G460,36)</f>
        <v>64</v>
      </c>
      <c r="AL460">
        <f>AL459+COUNTIF(전체당첨내역!$B460:$G460,37)</f>
        <v>71</v>
      </c>
      <c r="AM460">
        <f>AM459+COUNTIF(전체당첨내역!$B460:$G460,38)</f>
        <v>52</v>
      </c>
      <c r="AN460">
        <f>AN459+COUNTIF(전체당첨내역!$B460:$G460,39)</f>
        <v>61</v>
      </c>
      <c r="AO460">
        <f>AO459+COUNTIF(전체당첨내역!$B460:$G460,40)</f>
        <v>76</v>
      </c>
      <c r="AP460">
        <f>AP459+COUNTIF(전체당첨내역!$B460:$G460,41)</f>
        <v>49</v>
      </c>
      <c r="AQ460">
        <f>AQ459+COUNTIF(전체당첨내역!$B460:$G460,42)</f>
        <v>61</v>
      </c>
      <c r="AR460">
        <f>AR459+COUNTIF(전체당첨내역!$B460:$G460,43)</f>
        <v>59</v>
      </c>
      <c r="AS460">
        <f>AS459+COUNTIF(전체당첨내역!$B460:$G460,44)</f>
        <v>57</v>
      </c>
      <c r="AT460">
        <f>AT459+COUNTIF(전체당첨내역!$B460:$G460,45)</f>
        <v>67</v>
      </c>
    </row>
    <row r="461" spans="1:46" ht="16.5" customHeight="1">
      <c r="A461">
        <v>460</v>
      </c>
      <c r="B461">
        <f>B460+COUNTIF(전체당첨내역!$B461:$G461,1)</f>
        <v>71</v>
      </c>
      <c r="C461">
        <f>C460+COUNTIF(전체당첨내역!$B461:$G461,2)</f>
        <v>60</v>
      </c>
      <c r="D461">
        <f>D460+COUNTIF(전체당첨내역!$B461:$G461,3)</f>
        <v>65</v>
      </c>
      <c r="E461">
        <f>E460+COUNTIF(전체당첨내역!$B461:$G461,4)</f>
        <v>63</v>
      </c>
      <c r="F461">
        <f>F460+COUNTIF(전체당첨내역!$B461:$G461,5)</f>
        <v>65</v>
      </c>
      <c r="G461">
        <f>G460+COUNTIF(전체당첨내역!$B461:$G461,6)</f>
        <v>55</v>
      </c>
      <c r="H461">
        <f>H460+COUNTIF(전체당첨내역!$B461:$G461,7)</f>
        <v>59</v>
      </c>
      <c r="I461">
        <f>I460+COUNTIF(전체당첨내역!$B461:$G461,8)</f>
        <v>59</v>
      </c>
      <c r="J461">
        <f>J460+COUNTIF(전체당첨내역!$B461:$G461,9)</f>
        <v>52</v>
      </c>
      <c r="K461">
        <f>K460+COUNTIF(전체당첨내역!$B461:$G461,10)</f>
        <v>65</v>
      </c>
      <c r="L461">
        <f>L460+COUNTIF(전체당첨내역!$B461:$G461,11)</f>
        <v>64</v>
      </c>
      <c r="M461">
        <f>M460+COUNTIF(전체당첨내역!$B461:$G461,12)</f>
        <v>55</v>
      </c>
      <c r="N461">
        <f>N460+COUNTIF(전체당첨내역!$B461:$G461,13)</f>
        <v>59</v>
      </c>
      <c r="O461">
        <f>O460+COUNTIF(전체당첨내역!$B461:$G461,14)</f>
        <v>68</v>
      </c>
      <c r="P461">
        <f>P460+COUNTIF(전체당첨내역!$B461:$G461,15)</f>
        <v>59</v>
      </c>
      <c r="Q461">
        <f>Q460+COUNTIF(전체당첨내역!$B461:$G461,16)</f>
        <v>58</v>
      </c>
      <c r="R461">
        <f>R460+COUNTIF(전체당첨내역!$B461:$G461,17)</f>
        <v>68</v>
      </c>
      <c r="S461">
        <f>S460+COUNTIF(전체당첨내역!$B461:$G461,18)</f>
        <v>67</v>
      </c>
      <c r="T461">
        <f>T460+COUNTIF(전체당첨내역!$B461:$G461,19)</f>
        <v>68</v>
      </c>
      <c r="U461">
        <f>U460+COUNTIF(전체당첨내역!$B461:$G461,20)</f>
        <v>74</v>
      </c>
      <c r="V461">
        <f>V460+COUNTIF(전체당첨내역!$B461:$G461,21)</f>
        <v>60</v>
      </c>
      <c r="W461">
        <f>W460+COUNTIF(전체당첨내역!$B461:$G461,22)</f>
        <v>52</v>
      </c>
      <c r="X461">
        <f>X460+COUNTIF(전체당첨내역!$B461:$G461,23)</f>
        <v>52</v>
      </c>
      <c r="Y461">
        <f>Y460+COUNTIF(전체당첨내역!$B461:$G461,24)</f>
        <v>61</v>
      </c>
      <c r="Z461">
        <f>Z460+COUNTIF(전체당첨내역!$B461:$G461,25)</f>
        <v>63</v>
      </c>
      <c r="AA461">
        <f>AA460+COUNTIF(전체당첨내역!$B461:$G461,26)</f>
        <v>64</v>
      </c>
      <c r="AB461">
        <f>AB460+COUNTIF(전체당첨내역!$B461:$G461,27)</f>
        <v>67</v>
      </c>
      <c r="AC461">
        <f>AC460+COUNTIF(전체당첨내역!$B461:$G461,28)</f>
        <v>53</v>
      </c>
      <c r="AD461">
        <f>AD460+COUNTIF(전체당첨내역!$B461:$G461,29)</f>
        <v>56</v>
      </c>
      <c r="AE461">
        <f>AE460+COUNTIF(전체당첨내역!$B461:$G461,30)</f>
        <v>59</v>
      </c>
      <c r="AF461">
        <f>AF460+COUNTIF(전체당첨내역!$B461:$G461,31)</f>
        <v>60</v>
      </c>
      <c r="AG461">
        <f>AG460+COUNTIF(전체당첨내역!$B461:$G461,32)</f>
        <v>52</v>
      </c>
      <c r="AH461">
        <f>AH460+COUNTIF(전체당첨내역!$B461:$G461,33)</f>
        <v>58</v>
      </c>
      <c r="AI461">
        <f>AI460+COUNTIF(전체당첨내역!$B461:$G461,34)</f>
        <v>72</v>
      </c>
      <c r="AJ461">
        <f>AJ460+COUNTIF(전체당첨내역!$B461:$G461,35)</f>
        <v>58</v>
      </c>
      <c r="AK461">
        <f>AK460+COUNTIF(전체당첨내역!$B461:$G461,36)</f>
        <v>64</v>
      </c>
      <c r="AL461">
        <f>AL460+COUNTIF(전체당첨내역!$B461:$G461,37)</f>
        <v>71</v>
      </c>
      <c r="AM461">
        <f>AM460+COUNTIF(전체당첨내역!$B461:$G461,38)</f>
        <v>52</v>
      </c>
      <c r="AN461">
        <f>AN460+COUNTIF(전체당첨내역!$B461:$G461,39)</f>
        <v>61</v>
      </c>
      <c r="AO461">
        <f>AO460+COUNTIF(전체당첨내역!$B461:$G461,40)</f>
        <v>76</v>
      </c>
      <c r="AP461">
        <f>AP460+COUNTIF(전체당첨내역!$B461:$G461,41)</f>
        <v>49</v>
      </c>
      <c r="AQ461">
        <f>AQ460+COUNTIF(전체당첨내역!$B461:$G461,42)</f>
        <v>61</v>
      </c>
      <c r="AR461">
        <f>AR460+COUNTIF(전체당첨내역!$B461:$G461,43)</f>
        <v>60</v>
      </c>
      <c r="AS461">
        <f>AS460+COUNTIF(전체당첨내역!$B461:$G461,44)</f>
        <v>57</v>
      </c>
      <c r="AT461">
        <f>AT460+COUNTIF(전체당첨내역!$B461:$G461,45)</f>
        <v>68</v>
      </c>
    </row>
    <row r="462" spans="1:46" ht="16.5" customHeight="1">
      <c r="A462">
        <v>461</v>
      </c>
      <c r="B462">
        <f>B461+COUNTIF(전체당첨내역!$B462:$G462,1)</f>
        <v>71</v>
      </c>
      <c r="C462">
        <f>C461+COUNTIF(전체당첨내역!$B462:$G462,2)</f>
        <v>60</v>
      </c>
      <c r="D462">
        <f>D461+COUNTIF(전체당첨내역!$B462:$G462,3)</f>
        <v>65</v>
      </c>
      <c r="E462">
        <f>E461+COUNTIF(전체당첨내역!$B462:$G462,4)</f>
        <v>63</v>
      </c>
      <c r="F462">
        <f>F461+COUNTIF(전체당첨내역!$B462:$G462,5)</f>
        <v>65</v>
      </c>
      <c r="G462">
        <f>G461+COUNTIF(전체당첨내역!$B462:$G462,6)</f>
        <v>55</v>
      </c>
      <c r="H462">
        <f>H461+COUNTIF(전체당첨내역!$B462:$G462,7)</f>
        <v>59</v>
      </c>
      <c r="I462">
        <f>I461+COUNTIF(전체당첨내역!$B462:$G462,8)</f>
        <v>59</v>
      </c>
      <c r="J462">
        <f>J461+COUNTIF(전체당첨내역!$B462:$G462,9)</f>
        <v>52</v>
      </c>
      <c r="K462">
        <f>K461+COUNTIF(전체당첨내역!$B462:$G462,10)</f>
        <v>65</v>
      </c>
      <c r="L462">
        <f>L461+COUNTIF(전체당첨내역!$B462:$G462,11)</f>
        <v>65</v>
      </c>
      <c r="M462">
        <f>M461+COUNTIF(전체당첨내역!$B462:$G462,12)</f>
        <v>55</v>
      </c>
      <c r="N462">
        <f>N461+COUNTIF(전체당첨내역!$B462:$G462,13)</f>
        <v>59</v>
      </c>
      <c r="O462">
        <f>O461+COUNTIF(전체당첨내역!$B462:$G462,14)</f>
        <v>68</v>
      </c>
      <c r="P462">
        <f>P461+COUNTIF(전체당첨내역!$B462:$G462,15)</f>
        <v>59</v>
      </c>
      <c r="Q462">
        <f>Q461+COUNTIF(전체당첨내역!$B462:$G462,16)</f>
        <v>58</v>
      </c>
      <c r="R462">
        <f>R461+COUNTIF(전체당첨내역!$B462:$G462,17)</f>
        <v>68</v>
      </c>
      <c r="S462">
        <f>S461+COUNTIF(전체당첨내역!$B462:$G462,18)</f>
        <v>68</v>
      </c>
      <c r="T462">
        <f>T461+COUNTIF(전체당첨내역!$B462:$G462,19)</f>
        <v>68</v>
      </c>
      <c r="U462">
        <f>U461+COUNTIF(전체당첨내역!$B462:$G462,20)</f>
        <v>74</v>
      </c>
      <c r="V462">
        <f>V461+COUNTIF(전체당첨내역!$B462:$G462,21)</f>
        <v>60</v>
      </c>
      <c r="W462">
        <f>W461+COUNTIF(전체당첨내역!$B462:$G462,22)</f>
        <v>52</v>
      </c>
      <c r="X462">
        <f>X461+COUNTIF(전체당첨내역!$B462:$G462,23)</f>
        <v>52</v>
      </c>
      <c r="Y462">
        <f>Y461+COUNTIF(전체당첨내역!$B462:$G462,24)</f>
        <v>61</v>
      </c>
      <c r="Z462">
        <f>Z461+COUNTIF(전체당첨내역!$B462:$G462,25)</f>
        <v>63</v>
      </c>
      <c r="AA462">
        <f>AA461+COUNTIF(전체당첨내역!$B462:$G462,26)</f>
        <v>65</v>
      </c>
      <c r="AB462">
        <f>AB461+COUNTIF(전체당첨내역!$B462:$G462,27)</f>
        <v>67</v>
      </c>
      <c r="AC462">
        <f>AC461+COUNTIF(전체당첨내역!$B462:$G462,28)</f>
        <v>53</v>
      </c>
      <c r="AD462">
        <f>AD461+COUNTIF(전체당첨내역!$B462:$G462,29)</f>
        <v>56</v>
      </c>
      <c r="AE462">
        <f>AE461+COUNTIF(전체당첨내역!$B462:$G462,30)</f>
        <v>59</v>
      </c>
      <c r="AF462">
        <f>AF461+COUNTIF(전체당첨내역!$B462:$G462,31)</f>
        <v>61</v>
      </c>
      <c r="AG462">
        <f>AG461+COUNTIF(전체당첨내역!$B462:$G462,32)</f>
        <v>52</v>
      </c>
      <c r="AH462">
        <f>AH461+COUNTIF(전체당첨내역!$B462:$G462,33)</f>
        <v>58</v>
      </c>
      <c r="AI462">
        <f>AI461+COUNTIF(전체당첨내역!$B462:$G462,34)</f>
        <v>72</v>
      </c>
      <c r="AJ462">
        <f>AJ461+COUNTIF(전체당첨내역!$B462:$G462,35)</f>
        <v>58</v>
      </c>
      <c r="AK462">
        <f>AK461+COUNTIF(전체당첨내역!$B462:$G462,36)</f>
        <v>64</v>
      </c>
      <c r="AL462">
        <f>AL461+COUNTIF(전체당첨내역!$B462:$G462,37)</f>
        <v>72</v>
      </c>
      <c r="AM462">
        <f>AM461+COUNTIF(전체당첨내역!$B462:$G462,38)</f>
        <v>52</v>
      </c>
      <c r="AN462">
        <f>AN461+COUNTIF(전체당첨내역!$B462:$G462,39)</f>
        <v>61</v>
      </c>
      <c r="AO462">
        <f>AO461+COUNTIF(전체당첨내역!$B462:$G462,40)</f>
        <v>77</v>
      </c>
      <c r="AP462">
        <f>AP461+COUNTIF(전체당첨내역!$B462:$G462,41)</f>
        <v>49</v>
      </c>
      <c r="AQ462">
        <f>AQ461+COUNTIF(전체당첨내역!$B462:$G462,42)</f>
        <v>61</v>
      </c>
      <c r="AR462">
        <f>AR461+COUNTIF(전체당첨내역!$B462:$G462,43)</f>
        <v>60</v>
      </c>
      <c r="AS462">
        <f>AS461+COUNTIF(전체당첨내역!$B462:$G462,44)</f>
        <v>57</v>
      </c>
      <c r="AT462">
        <f>AT461+COUNTIF(전체당첨내역!$B462:$G462,45)</f>
        <v>68</v>
      </c>
    </row>
    <row r="463" spans="1:46" ht="16.5" customHeight="1">
      <c r="A463">
        <v>462</v>
      </c>
      <c r="B463">
        <f>B462+COUNTIF(전체당첨내역!$B463:$G463,1)</f>
        <v>71</v>
      </c>
      <c r="C463">
        <f>C462+COUNTIF(전체당첨내역!$B463:$G463,2)</f>
        <v>60</v>
      </c>
      <c r="D463">
        <f>D462+COUNTIF(전체당첨내역!$B463:$G463,3)</f>
        <v>66</v>
      </c>
      <c r="E463">
        <f>E462+COUNTIF(전체당첨내역!$B463:$G463,4)</f>
        <v>63</v>
      </c>
      <c r="F463">
        <f>F462+COUNTIF(전체당첨내역!$B463:$G463,5)</f>
        <v>65</v>
      </c>
      <c r="G463">
        <f>G462+COUNTIF(전체당첨내역!$B463:$G463,6)</f>
        <v>55</v>
      </c>
      <c r="H463">
        <f>H462+COUNTIF(전체당첨내역!$B463:$G463,7)</f>
        <v>59</v>
      </c>
      <c r="I463">
        <f>I462+COUNTIF(전체당첨내역!$B463:$G463,8)</f>
        <v>59</v>
      </c>
      <c r="J463">
        <f>J462+COUNTIF(전체당첨내역!$B463:$G463,9)</f>
        <v>52</v>
      </c>
      <c r="K463">
        <f>K462+COUNTIF(전체당첨내역!$B463:$G463,10)</f>
        <v>65</v>
      </c>
      <c r="L463">
        <f>L462+COUNTIF(전체당첨내역!$B463:$G463,11)</f>
        <v>65</v>
      </c>
      <c r="M463">
        <f>M462+COUNTIF(전체당첨내역!$B463:$G463,12)</f>
        <v>55</v>
      </c>
      <c r="N463">
        <f>N462+COUNTIF(전체당첨내역!$B463:$G463,13)</f>
        <v>59</v>
      </c>
      <c r="O463">
        <f>O462+COUNTIF(전체당첨내역!$B463:$G463,14)</f>
        <v>68</v>
      </c>
      <c r="P463">
        <f>P462+COUNTIF(전체당첨내역!$B463:$G463,15)</f>
        <v>59</v>
      </c>
      <c r="Q463">
        <f>Q462+COUNTIF(전체당첨내역!$B463:$G463,16)</f>
        <v>58</v>
      </c>
      <c r="R463">
        <f>R462+COUNTIF(전체당첨내역!$B463:$G463,17)</f>
        <v>68</v>
      </c>
      <c r="S463">
        <f>S462+COUNTIF(전체당첨내역!$B463:$G463,18)</f>
        <v>68</v>
      </c>
      <c r="T463">
        <f>T462+COUNTIF(전체당첨내역!$B463:$G463,19)</f>
        <v>68</v>
      </c>
      <c r="U463">
        <f>U462+COUNTIF(전체당첨내역!$B463:$G463,20)</f>
        <v>75</v>
      </c>
      <c r="V463">
        <f>V462+COUNTIF(전체당첨내역!$B463:$G463,21)</f>
        <v>60</v>
      </c>
      <c r="W463">
        <f>W462+COUNTIF(전체당첨내역!$B463:$G463,22)</f>
        <v>52</v>
      </c>
      <c r="X463">
        <f>X462+COUNTIF(전체당첨내역!$B463:$G463,23)</f>
        <v>52</v>
      </c>
      <c r="Y463">
        <f>Y462+COUNTIF(전체당첨내역!$B463:$G463,24)</f>
        <v>62</v>
      </c>
      <c r="Z463">
        <f>Z462+COUNTIF(전체당첨내역!$B463:$G463,25)</f>
        <v>63</v>
      </c>
      <c r="AA463">
        <f>AA462+COUNTIF(전체당첨내역!$B463:$G463,26)</f>
        <v>65</v>
      </c>
      <c r="AB463">
        <f>AB462+COUNTIF(전체당첨내역!$B463:$G463,27)</f>
        <v>67</v>
      </c>
      <c r="AC463">
        <f>AC462+COUNTIF(전체당첨내역!$B463:$G463,28)</f>
        <v>53</v>
      </c>
      <c r="AD463">
        <f>AD462+COUNTIF(전체당첨내역!$B463:$G463,29)</f>
        <v>56</v>
      </c>
      <c r="AE463">
        <f>AE462+COUNTIF(전체당첨내역!$B463:$G463,30)</f>
        <v>59</v>
      </c>
      <c r="AF463">
        <f>AF462+COUNTIF(전체당첨내역!$B463:$G463,31)</f>
        <v>61</v>
      </c>
      <c r="AG463">
        <f>AG462+COUNTIF(전체당첨내역!$B463:$G463,32)</f>
        <v>53</v>
      </c>
      <c r="AH463">
        <f>AH462+COUNTIF(전체당첨내역!$B463:$G463,33)</f>
        <v>58</v>
      </c>
      <c r="AI463">
        <f>AI462+COUNTIF(전체당첨내역!$B463:$G463,34)</f>
        <v>72</v>
      </c>
      <c r="AJ463">
        <f>AJ462+COUNTIF(전체당첨내역!$B463:$G463,35)</f>
        <v>58</v>
      </c>
      <c r="AK463">
        <f>AK462+COUNTIF(전체당첨내역!$B463:$G463,36)</f>
        <v>64</v>
      </c>
      <c r="AL463">
        <f>AL462+COUNTIF(전체당첨내역!$B463:$G463,37)</f>
        <v>73</v>
      </c>
      <c r="AM463">
        <f>AM462+COUNTIF(전체당첨내역!$B463:$G463,38)</f>
        <v>52</v>
      </c>
      <c r="AN463">
        <f>AN462+COUNTIF(전체당첨내역!$B463:$G463,39)</f>
        <v>61</v>
      </c>
      <c r="AO463">
        <f>AO462+COUNTIF(전체당첨내역!$B463:$G463,40)</f>
        <v>77</v>
      </c>
      <c r="AP463">
        <f>AP462+COUNTIF(전체당첨내역!$B463:$G463,41)</f>
        <v>49</v>
      </c>
      <c r="AQ463">
        <f>AQ462+COUNTIF(전체당첨내역!$B463:$G463,42)</f>
        <v>61</v>
      </c>
      <c r="AR463">
        <f>AR462+COUNTIF(전체당첨내역!$B463:$G463,43)</f>
        <v>60</v>
      </c>
      <c r="AS463">
        <f>AS462+COUNTIF(전체당첨내역!$B463:$G463,44)</f>
        <v>57</v>
      </c>
      <c r="AT463">
        <f>AT462+COUNTIF(전체당첨내역!$B463:$G463,45)</f>
        <v>69</v>
      </c>
    </row>
    <row r="464" spans="1:46" ht="16.5" customHeight="1">
      <c r="A464">
        <v>463</v>
      </c>
      <c r="B464">
        <f>B463+COUNTIF(전체당첨내역!$B464:$G464,1)</f>
        <v>71</v>
      </c>
      <c r="C464">
        <f>C463+COUNTIF(전체당첨내역!$B464:$G464,2)</f>
        <v>60</v>
      </c>
      <c r="D464">
        <f>D463+COUNTIF(전체당첨내역!$B464:$G464,3)</f>
        <v>66</v>
      </c>
      <c r="E464">
        <f>E463+COUNTIF(전체당첨내역!$B464:$G464,4)</f>
        <v>63</v>
      </c>
      <c r="F464">
        <f>F463+COUNTIF(전체당첨내역!$B464:$G464,5)</f>
        <v>65</v>
      </c>
      <c r="G464">
        <f>G463+COUNTIF(전체당첨내역!$B464:$G464,6)</f>
        <v>55</v>
      </c>
      <c r="H464">
        <f>H463+COUNTIF(전체당첨내역!$B464:$G464,7)</f>
        <v>59</v>
      </c>
      <c r="I464">
        <f>I463+COUNTIF(전체당첨내역!$B464:$G464,8)</f>
        <v>59</v>
      </c>
      <c r="J464">
        <f>J463+COUNTIF(전체당첨내역!$B464:$G464,9)</f>
        <v>52</v>
      </c>
      <c r="K464">
        <f>K463+COUNTIF(전체당첨내역!$B464:$G464,10)</f>
        <v>65</v>
      </c>
      <c r="L464">
        <f>L463+COUNTIF(전체당첨내역!$B464:$G464,11)</f>
        <v>65</v>
      </c>
      <c r="M464">
        <f>M463+COUNTIF(전체당첨내역!$B464:$G464,12)</f>
        <v>55</v>
      </c>
      <c r="N464">
        <f>N463+COUNTIF(전체당첨내역!$B464:$G464,13)</f>
        <v>59</v>
      </c>
      <c r="O464">
        <f>O463+COUNTIF(전체당첨내역!$B464:$G464,14)</f>
        <v>68</v>
      </c>
      <c r="P464">
        <f>P463+COUNTIF(전체당첨내역!$B464:$G464,15)</f>
        <v>59</v>
      </c>
      <c r="Q464">
        <f>Q463+COUNTIF(전체당첨내역!$B464:$G464,16)</f>
        <v>58</v>
      </c>
      <c r="R464">
        <f>R463+COUNTIF(전체당첨내역!$B464:$G464,17)</f>
        <v>68</v>
      </c>
      <c r="S464">
        <f>S463+COUNTIF(전체당첨내역!$B464:$G464,18)</f>
        <v>68</v>
      </c>
      <c r="T464">
        <f>T463+COUNTIF(전체당첨내역!$B464:$G464,19)</f>
        <v>68</v>
      </c>
      <c r="U464">
        <f>U463+COUNTIF(전체당첨내역!$B464:$G464,20)</f>
        <v>75</v>
      </c>
      <c r="V464">
        <f>V463+COUNTIF(전체당첨내역!$B464:$G464,21)</f>
        <v>60</v>
      </c>
      <c r="W464">
        <f>W463+COUNTIF(전체당첨내역!$B464:$G464,22)</f>
        <v>52</v>
      </c>
      <c r="X464">
        <f>X463+COUNTIF(전체당첨내역!$B464:$G464,23)</f>
        <v>53</v>
      </c>
      <c r="Y464">
        <f>Y463+COUNTIF(전체당첨내역!$B464:$G464,24)</f>
        <v>62</v>
      </c>
      <c r="Z464">
        <f>Z463+COUNTIF(전체당첨내역!$B464:$G464,25)</f>
        <v>63</v>
      </c>
      <c r="AA464">
        <f>AA463+COUNTIF(전체당첨내역!$B464:$G464,26)</f>
        <v>65</v>
      </c>
      <c r="AB464">
        <f>AB463+COUNTIF(전체당첨내역!$B464:$G464,27)</f>
        <v>67</v>
      </c>
      <c r="AC464">
        <f>AC463+COUNTIF(전체당첨내역!$B464:$G464,28)</f>
        <v>53</v>
      </c>
      <c r="AD464">
        <f>AD463+COUNTIF(전체당첨내역!$B464:$G464,29)</f>
        <v>57</v>
      </c>
      <c r="AE464">
        <f>AE463+COUNTIF(전체당첨내역!$B464:$G464,30)</f>
        <v>59</v>
      </c>
      <c r="AF464">
        <f>AF463+COUNTIF(전체당첨내역!$B464:$G464,31)</f>
        <v>62</v>
      </c>
      <c r="AG464">
        <f>AG463+COUNTIF(전체당첨내역!$B464:$G464,32)</f>
        <v>53</v>
      </c>
      <c r="AH464">
        <f>AH463+COUNTIF(전체당첨내역!$B464:$G464,33)</f>
        <v>59</v>
      </c>
      <c r="AI464">
        <f>AI463+COUNTIF(전체당첨내역!$B464:$G464,34)</f>
        <v>73</v>
      </c>
      <c r="AJ464">
        <f>AJ463+COUNTIF(전체당첨내역!$B464:$G464,35)</f>
        <v>58</v>
      </c>
      <c r="AK464">
        <f>AK463+COUNTIF(전체당첨내역!$B464:$G464,36)</f>
        <v>64</v>
      </c>
      <c r="AL464">
        <f>AL463+COUNTIF(전체당첨내역!$B464:$G464,37)</f>
        <v>73</v>
      </c>
      <c r="AM464">
        <f>AM463+COUNTIF(전체당첨내역!$B464:$G464,38)</f>
        <v>52</v>
      </c>
      <c r="AN464">
        <f>AN463+COUNTIF(전체당첨내역!$B464:$G464,39)</f>
        <v>61</v>
      </c>
      <c r="AO464">
        <f>AO463+COUNTIF(전체당첨내역!$B464:$G464,40)</f>
        <v>77</v>
      </c>
      <c r="AP464">
        <f>AP463+COUNTIF(전체당첨내역!$B464:$G464,41)</f>
        <v>49</v>
      </c>
      <c r="AQ464">
        <f>AQ463+COUNTIF(전체당첨내역!$B464:$G464,42)</f>
        <v>61</v>
      </c>
      <c r="AR464">
        <f>AR463+COUNTIF(전체당첨내역!$B464:$G464,43)</f>
        <v>60</v>
      </c>
      <c r="AS464">
        <f>AS463+COUNTIF(전체당첨내역!$B464:$G464,44)</f>
        <v>58</v>
      </c>
      <c r="AT464">
        <f>AT463+COUNTIF(전체당첨내역!$B464:$G464,45)</f>
        <v>69</v>
      </c>
    </row>
    <row r="465" spans="1:46" ht="16.5" customHeight="1">
      <c r="A465">
        <v>464</v>
      </c>
      <c r="B465">
        <f>B464+COUNTIF(전체당첨내역!$B465:$G465,1)</f>
        <v>71</v>
      </c>
      <c r="C465">
        <f>C464+COUNTIF(전체당첨내역!$B465:$G465,2)</f>
        <v>60</v>
      </c>
      <c r="D465">
        <f>D464+COUNTIF(전체당첨내역!$B465:$G465,3)</f>
        <v>66</v>
      </c>
      <c r="E465">
        <f>E464+COUNTIF(전체당첨내역!$B465:$G465,4)</f>
        <v>63</v>
      </c>
      <c r="F465">
        <f>F464+COUNTIF(전체당첨내역!$B465:$G465,5)</f>
        <v>65</v>
      </c>
      <c r="G465">
        <f>G464+COUNTIF(전체당첨내역!$B465:$G465,6)</f>
        <v>56</v>
      </c>
      <c r="H465">
        <f>H464+COUNTIF(전체당첨내역!$B465:$G465,7)</f>
        <v>59</v>
      </c>
      <c r="I465">
        <f>I464+COUNTIF(전체당첨내역!$B465:$G465,8)</f>
        <v>59</v>
      </c>
      <c r="J465">
        <f>J464+COUNTIF(전체당첨내역!$B465:$G465,9)</f>
        <v>52</v>
      </c>
      <c r="K465">
        <f>K464+COUNTIF(전체당첨내역!$B465:$G465,10)</f>
        <v>65</v>
      </c>
      <c r="L465">
        <f>L464+COUNTIF(전체당첨내역!$B465:$G465,11)</f>
        <v>65</v>
      </c>
      <c r="M465">
        <f>M464+COUNTIF(전체당첨내역!$B465:$G465,12)</f>
        <v>56</v>
      </c>
      <c r="N465">
        <f>N464+COUNTIF(전체당첨내역!$B465:$G465,13)</f>
        <v>59</v>
      </c>
      <c r="O465">
        <f>O464+COUNTIF(전체당첨내역!$B465:$G465,14)</f>
        <v>68</v>
      </c>
      <c r="P465">
        <f>P464+COUNTIF(전체당첨내역!$B465:$G465,15)</f>
        <v>60</v>
      </c>
      <c r="Q465">
        <f>Q464+COUNTIF(전체당첨내역!$B465:$G465,16)</f>
        <v>58</v>
      </c>
      <c r="R465">
        <f>R464+COUNTIF(전체당첨내역!$B465:$G465,17)</f>
        <v>68</v>
      </c>
      <c r="S465">
        <f>S464+COUNTIF(전체당첨내역!$B465:$G465,18)</f>
        <v>68</v>
      </c>
      <c r="T465">
        <f>T464+COUNTIF(전체당첨내역!$B465:$G465,19)</f>
        <v>68</v>
      </c>
      <c r="U465">
        <f>U464+COUNTIF(전체당첨내역!$B465:$G465,20)</f>
        <v>75</v>
      </c>
      <c r="V465">
        <f>V464+COUNTIF(전체당첨내역!$B465:$G465,21)</f>
        <v>60</v>
      </c>
      <c r="W465">
        <f>W464+COUNTIF(전체당첨내역!$B465:$G465,22)</f>
        <v>52</v>
      </c>
      <c r="X465">
        <f>X464+COUNTIF(전체당첨내역!$B465:$G465,23)</f>
        <v>53</v>
      </c>
      <c r="Y465">
        <f>Y464+COUNTIF(전체당첨내역!$B465:$G465,24)</f>
        <v>62</v>
      </c>
      <c r="Z465">
        <f>Z464+COUNTIF(전체당첨내역!$B465:$G465,25)</f>
        <v>63</v>
      </c>
      <c r="AA465">
        <f>AA464+COUNTIF(전체당첨내역!$B465:$G465,26)</f>
        <v>65</v>
      </c>
      <c r="AB465">
        <f>AB464+COUNTIF(전체당첨내역!$B465:$G465,27)</f>
        <v>67</v>
      </c>
      <c r="AC465">
        <f>AC464+COUNTIF(전체당첨내역!$B465:$G465,28)</f>
        <v>53</v>
      </c>
      <c r="AD465">
        <f>AD464+COUNTIF(전체당첨내역!$B465:$G465,29)</f>
        <v>57</v>
      </c>
      <c r="AE465">
        <f>AE464+COUNTIF(전체당첨내역!$B465:$G465,30)</f>
        <v>59</v>
      </c>
      <c r="AF465">
        <f>AF464+COUNTIF(전체당첨내역!$B465:$G465,31)</f>
        <v>62</v>
      </c>
      <c r="AG465">
        <f>AG464+COUNTIF(전체당첨내역!$B465:$G465,32)</f>
        <v>53</v>
      </c>
      <c r="AH465">
        <f>AH464+COUNTIF(전체당첨내역!$B465:$G465,33)</f>
        <v>59</v>
      </c>
      <c r="AI465">
        <f>AI464+COUNTIF(전체당첨내역!$B465:$G465,34)</f>
        <v>74</v>
      </c>
      <c r="AJ465">
        <f>AJ464+COUNTIF(전체당첨내역!$B465:$G465,35)</f>
        <v>58</v>
      </c>
      <c r="AK465">
        <f>AK464+COUNTIF(전체당첨내역!$B465:$G465,36)</f>
        <v>64</v>
      </c>
      <c r="AL465">
        <f>AL464+COUNTIF(전체당첨내역!$B465:$G465,37)</f>
        <v>73</v>
      </c>
      <c r="AM465">
        <f>AM464+COUNTIF(전체당첨내역!$B465:$G465,38)</f>
        <v>52</v>
      </c>
      <c r="AN465">
        <f>AN464+COUNTIF(전체당첨내역!$B465:$G465,39)</f>
        <v>61</v>
      </c>
      <c r="AO465">
        <f>AO464+COUNTIF(전체당첨내역!$B465:$G465,40)</f>
        <v>77</v>
      </c>
      <c r="AP465">
        <f>AP464+COUNTIF(전체당첨내역!$B465:$G465,41)</f>
        <v>49</v>
      </c>
      <c r="AQ465">
        <f>AQ464+COUNTIF(전체당첨내역!$B465:$G465,42)</f>
        <v>62</v>
      </c>
      <c r="AR465">
        <f>AR464+COUNTIF(전체당첨내역!$B465:$G465,43)</f>
        <v>60</v>
      </c>
      <c r="AS465">
        <f>AS464+COUNTIF(전체당첨내역!$B465:$G465,44)</f>
        <v>59</v>
      </c>
      <c r="AT465">
        <f>AT464+COUNTIF(전체당첨내역!$B465:$G465,45)</f>
        <v>69</v>
      </c>
    </row>
    <row r="466" spans="1:46" ht="16.5" customHeight="1">
      <c r="A466">
        <v>465</v>
      </c>
      <c r="B466">
        <f>B465+COUNTIF(전체당첨내역!$B466:$G466,1)</f>
        <v>72</v>
      </c>
      <c r="C466">
        <f>C465+COUNTIF(전체당첨내역!$B466:$G466,2)</f>
        <v>60</v>
      </c>
      <c r="D466">
        <f>D465+COUNTIF(전체당첨내역!$B466:$G466,3)</f>
        <v>66</v>
      </c>
      <c r="E466">
        <f>E465+COUNTIF(전체당첨내역!$B466:$G466,4)</f>
        <v>63</v>
      </c>
      <c r="F466">
        <f>F465+COUNTIF(전체당첨내역!$B466:$G466,5)</f>
        <v>65</v>
      </c>
      <c r="G466">
        <f>G465+COUNTIF(전체당첨내역!$B466:$G466,6)</f>
        <v>56</v>
      </c>
      <c r="H466">
        <f>H465+COUNTIF(전체당첨내역!$B466:$G466,7)</f>
        <v>59</v>
      </c>
      <c r="I466">
        <f>I465+COUNTIF(전체당첨내역!$B466:$G466,8)</f>
        <v>60</v>
      </c>
      <c r="J466">
        <f>J465+COUNTIF(전체당첨내역!$B466:$G466,9)</f>
        <v>52</v>
      </c>
      <c r="K466">
        <f>K465+COUNTIF(전체당첨내역!$B466:$G466,10)</f>
        <v>65</v>
      </c>
      <c r="L466">
        <f>L465+COUNTIF(전체당첨내역!$B466:$G466,11)</f>
        <v>66</v>
      </c>
      <c r="M466">
        <f>M465+COUNTIF(전체당첨내역!$B466:$G466,12)</f>
        <v>56</v>
      </c>
      <c r="N466">
        <f>N465+COUNTIF(전체당첨내역!$B466:$G466,13)</f>
        <v>60</v>
      </c>
      <c r="O466">
        <f>O465+COUNTIF(전체당첨내역!$B466:$G466,14)</f>
        <v>68</v>
      </c>
      <c r="P466">
        <f>P465+COUNTIF(전체당첨내역!$B466:$G466,15)</f>
        <v>60</v>
      </c>
      <c r="Q466">
        <f>Q465+COUNTIF(전체당첨내역!$B466:$G466,16)</f>
        <v>58</v>
      </c>
      <c r="R466">
        <f>R465+COUNTIF(전체당첨내역!$B466:$G466,17)</f>
        <v>68</v>
      </c>
      <c r="S466">
        <f>S465+COUNTIF(전체당첨내역!$B466:$G466,18)</f>
        <v>68</v>
      </c>
      <c r="T466">
        <f>T465+COUNTIF(전체당첨내역!$B466:$G466,19)</f>
        <v>68</v>
      </c>
      <c r="U466">
        <f>U465+COUNTIF(전체당첨내역!$B466:$G466,20)</f>
        <v>75</v>
      </c>
      <c r="V466">
        <f>V465+COUNTIF(전체당첨내역!$B466:$G466,21)</f>
        <v>60</v>
      </c>
      <c r="W466">
        <f>W465+COUNTIF(전체당첨내역!$B466:$G466,22)</f>
        <v>53</v>
      </c>
      <c r="X466">
        <f>X465+COUNTIF(전체당첨내역!$B466:$G466,23)</f>
        <v>53</v>
      </c>
      <c r="Y466">
        <f>Y465+COUNTIF(전체당첨내역!$B466:$G466,24)</f>
        <v>62</v>
      </c>
      <c r="Z466">
        <f>Z465+COUNTIF(전체당첨내역!$B466:$G466,25)</f>
        <v>63</v>
      </c>
      <c r="AA466">
        <f>AA465+COUNTIF(전체당첨내역!$B466:$G466,26)</f>
        <v>65</v>
      </c>
      <c r="AB466">
        <f>AB465+COUNTIF(전체당첨내역!$B466:$G466,27)</f>
        <v>67</v>
      </c>
      <c r="AC466">
        <f>AC465+COUNTIF(전체당첨내역!$B466:$G466,28)</f>
        <v>53</v>
      </c>
      <c r="AD466">
        <f>AD465+COUNTIF(전체당첨내역!$B466:$G466,29)</f>
        <v>57</v>
      </c>
      <c r="AE466">
        <f>AE465+COUNTIF(전체당첨내역!$B466:$G466,30)</f>
        <v>59</v>
      </c>
      <c r="AF466">
        <f>AF465+COUNTIF(전체당첨내역!$B466:$G466,31)</f>
        <v>62</v>
      </c>
      <c r="AG466">
        <f>AG465+COUNTIF(전체당첨내역!$B466:$G466,32)</f>
        <v>53</v>
      </c>
      <c r="AH466">
        <f>AH465+COUNTIF(전체당첨내역!$B466:$G466,33)</f>
        <v>59</v>
      </c>
      <c r="AI466">
        <f>AI465+COUNTIF(전체당첨내역!$B466:$G466,34)</f>
        <v>74</v>
      </c>
      <c r="AJ466">
        <f>AJ465+COUNTIF(전체당첨내역!$B466:$G466,35)</f>
        <v>58</v>
      </c>
      <c r="AK466">
        <f>AK465+COUNTIF(전체당첨내역!$B466:$G466,36)</f>
        <v>64</v>
      </c>
      <c r="AL466">
        <f>AL465+COUNTIF(전체당첨내역!$B466:$G466,37)</f>
        <v>73</v>
      </c>
      <c r="AM466">
        <f>AM465+COUNTIF(전체당첨내역!$B466:$G466,38)</f>
        <v>53</v>
      </c>
      <c r="AN466">
        <f>AN465+COUNTIF(전체당첨내역!$B466:$G466,39)</f>
        <v>61</v>
      </c>
      <c r="AO466">
        <f>AO465+COUNTIF(전체당첨내역!$B466:$G466,40)</f>
        <v>77</v>
      </c>
      <c r="AP466">
        <f>AP465+COUNTIF(전체당첨내역!$B466:$G466,41)</f>
        <v>49</v>
      </c>
      <c r="AQ466">
        <f>AQ465+COUNTIF(전체당첨내역!$B466:$G466,42)</f>
        <v>62</v>
      </c>
      <c r="AR466">
        <f>AR465+COUNTIF(전체당첨내역!$B466:$G466,43)</f>
        <v>60</v>
      </c>
      <c r="AS466">
        <f>AS465+COUNTIF(전체당첨내역!$B466:$G466,44)</f>
        <v>59</v>
      </c>
      <c r="AT466">
        <f>AT465+COUNTIF(전체당첨내역!$B466:$G466,45)</f>
        <v>69</v>
      </c>
    </row>
    <row r="467" spans="1:46" ht="16.5" customHeight="1">
      <c r="A467">
        <v>466</v>
      </c>
      <c r="B467">
        <f>B466+COUNTIF(전체당첨내역!$B467:$G467,1)</f>
        <v>72</v>
      </c>
      <c r="C467">
        <f>C466+COUNTIF(전체당첨내역!$B467:$G467,2)</f>
        <v>60</v>
      </c>
      <c r="D467">
        <f>D466+COUNTIF(전체당첨내역!$B467:$G467,3)</f>
        <v>66</v>
      </c>
      <c r="E467">
        <f>E466+COUNTIF(전체당첨내역!$B467:$G467,4)</f>
        <v>64</v>
      </c>
      <c r="F467">
        <f>F466+COUNTIF(전체당첨내역!$B467:$G467,5)</f>
        <v>65</v>
      </c>
      <c r="G467">
        <f>G466+COUNTIF(전체당첨내역!$B467:$G467,6)</f>
        <v>56</v>
      </c>
      <c r="H467">
        <f>H466+COUNTIF(전체당첨내역!$B467:$G467,7)</f>
        <v>59</v>
      </c>
      <c r="I467">
        <f>I466+COUNTIF(전체당첨내역!$B467:$G467,8)</f>
        <v>60</v>
      </c>
      <c r="J467">
        <f>J466+COUNTIF(전체당첨내역!$B467:$G467,9)</f>
        <v>52</v>
      </c>
      <c r="K467">
        <f>K466+COUNTIF(전체당첨내역!$B467:$G467,10)</f>
        <v>66</v>
      </c>
      <c r="L467">
        <f>L466+COUNTIF(전체당첨내역!$B467:$G467,11)</f>
        <v>66</v>
      </c>
      <c r="M467">
        <f>M466+COUNTIF(전체당첨내역!$B467:$G467,12)</f>
        <v>56</v>
      </c>
      <c r="N467">
        <f>N466+COUNTIF(전체당첨내역!$B467:$G467,13)</f>
        <v>61</v>
      </c>
      <c r="O467">
        <f>O466+COUNTIF(전체당첨내역!$B467:$G467,14)</f>
        <v>68</v>
      </c>
      <c r="P467">
        <f>P466+COUNTIF(전체당첨내역!$B467:$G467,15)</f>
        <v>60</v>
      </c>
      <c r="Q467">
        <f>Q466+COUNTIF(전체당첨내역!$B467:$G467,16)</f>
        <v>58</v>
      </c>
      <c r="R467">
        <f>R466+COUNTIF(전체당첨내역!$B467:$G467,17)</f>
        <v>68</v>
      </c>
      <c r="S467">
        <f>S466+COUNTIF(전체당첨내역!$B467:$G467,18)</f>
        <v>68</v>
      </c>
      <c r="T467">
        <f>T466+COUNTIF(전체당첨내역!$B467:$G467,19)</f>
        <v>68</v>
      </c>
      <c r="U467">
        <f>U466+COUNTIF(전체당첨내역!$B467:$G467,20)</f>
        <v>75</v>
      </c>
      <c r="V467">
        <f>V466+COUNTIF(전체당첨내역!$B467:$G467,21)</f>
        <v>60</v>
      </c>
      <c r="W467">
        <f>W466+COUNTIF(전체당첨내역!$B467:$G467,22)</f>
        <v>53</v>
      </c>
      <c r="X467">
        <f>X466+COUNTIF(전체당첨내역!$B467:$G467,23)</f>
        <v>54</v>
      </c>
      <c r="Y467">
        <f>Y466+COUNTIF(전체당첨내역!$B467:$G467,24)</f>
        <v>62</v>
      </c>
      <c r="Z467">
        <f>Z466+COUNTIF(전체당첨내역!$B467:$G467,25)</f>
        <v>63</v>
      </c>
      <c r="AA467">
        <f>AA466+COUNTIF(전체당첨내역!$B467:$G467,26)</f>
        <v>65</v>
      </c>
      <c r="AB467">
        <f>AB466+COUNTIF(전체당첨내역!$B467:$G467,27)</f>
        <v>67</v>
      </c>
      <c r="AC467">
        <f>AC466+COUNTIF(전체당첨내역!$B467:$G467,28)</f>
        <v>53</v>
      </c>
      <c r="AD467">
        <f>AD466+COUNTIF(전체당첨내역!$B467:$G467,29)</f>
        <v>57</v>
      </c>
      <c r="AE467">
        <f>AE466+COUNTIF(전체당첨내역!$B467:$G467,30)</f>
        <v>59</v>
      </c>
      <c r="AF467">
        <f>AF466+COUNTIF(전체당첨내역!$B467:$G467,31)</f>
        <v>62</v>
      </c>
      <c r="AG467">
        <f>AG466+COUNTIF(전체당첨내역!$B467:$G467,32)</f>
        <v>54</v>
      </c>
      <c r="AH467">
        <f>AH466+COUNTIF(전체당첨내역!$B467:$G467,33)</f>
        <v>59</v>
      </c>
      <c r="AI467">
        <f>AI466+COUNTIF(전체당첨내역!$B467:$G467,34)</f>
        <v>74</v>
      </c>
      <c r="AJ467">
        <f>AJ466+COUNTIF(전체당첨내역!$B467:$G467,35)</f>
        <v>58</v>
      </c>
      <c r="AK467">
        <f>AK466+COUNTIF(전체당첨내역!$B467:$G467,36)</f>
        <v>64</v>
      </c>
      <c r="AL467">
        <f>AL466+COUNTIF(전체당첨내역!$B467:$G467,37)</f>
        <v>73</v>
      </c>
      <c r="AM467">
        <f>AM466+COUNTIF(전체당첨내역!$B467:$G467,38)</f>
        <v>53</v>
      </c>
      <c r="AN467">
        <f>AN466+COUNTIF(전체당첨내역!$B467:$G467,39)</f>
        <v>61</v>
      </c>
      <c r="AO467">
        <f>AO466+COUNTIF(전체당첨내역!$B467:$G467,40)</f>
        <v>77</v>
      </c>
      <c r="AP467">
        <f>AP466+COUNTIF(전체당첨내역!$B467:$G467,41)</f>
        <v>49</v>
      </c>
      <c r="AQ467">
        <f>AQ466+COUNTIF(전체당첨내역!$B467:$G467,42)</f>
        <v>62</v>
      </c>
      <c r="AR467">
        <f>AR466+COUNTIF(전체당첨내역!$B467:$G467,43)</f>
        <v>60</v>
      </c>
      <c r="AS467">
        <f>AS466+COUNTIF(전체당첨내역!$B467:$G467,44)</f>
        <v>60</v>
      </c>
      <c r="AT467">
        <f>AT466+COUNTIF(전체당첨내역!$B467:$G467,45)</f>
        <v>69</v>
      </c>
    </row>
    <row r="468" spans="1:46" ht="16.5" customHeight="1">
      <c r="A468">
        <v>467</v>
      </c>
      <c r="B468">
        <f>B467+COUNTIF(전체당첨내역!$B468:$G468,1)</f>
        <v>72</v>
      </c>
      <c r="C468">
        <f>C467+COUNTIF(전체당첨내역!$B468:$G468,2)</f>
        <v>61</v>
      </c>
      <c r="D468">
        <f>D467+COUNTIF(전체당첨내역!$B468:$G468,3)</f>
        <v>66</v>
      </c>
      <c r="E468">
        <f>E467+COUNTIF(전체당첨내역!$B468:$G468,4)</f>
        <v>64</v>
      </c>
      <c r="F468">
        <f>F467+COUNTIF(전체당첨내역!$B468:$G468,5)</f>
        <v>65</v>
      </c>
      <c r="G468">
        <f>G467+COUNTIF(전체당첨내역!$B468:$G468,6)</f>
        <v>56</v>
      </c>
      <c r="H468">
        <f>H467+COUNTIF(전체당첨내역!$B468:$G468,7)</f>
        <v>59</v>
      </c>
      <c r="I468">
        <f>I467+COUNTIF(전체당첨내역!$B468:$G468,8)</f>
        <v>60</v>
      </c>
      <c r="J468">
        <f>J467+COUNTIF(전체당첨내역!$B468:$G468,9)</f>
        <v>52</v>
      </c>
      <c r="K468">
        <f>K467+COUNTIF(전체당첨내역!$B468:$G468,10)</f>
        <v>66</v>
      </c>
      <c r="L468">
        <f>L467+COUNTIF(전체당첨내역!$B468:$G468,11)</f>
        <v>66</v>
      </c>
      <c r="M468">
        <f>M467+COUNTIF(전체당첨내역!$B468:$G468,12)</f>
        <v>57</v>
      </c>
      <c r="N468">
        <f>N467+COUNTIF(전체당첨내역!$B468:$G468,13)</f>
        <v>61</v>
      </c>
      <c r="O468">
        <f>O467+COUNTIF(전체당첨내역!$B468:$G468,14)</f>
        <v>69</v>
      </c>
      <c r="P468">
        <f>P467+COUNTIF(전체당첨내역!$B468:$G468,15)</f>
        <v>60</v>
      </c>
      <c r="Q468">
        <f>Q467+COUNTIF(전체당첨내역!$B468:$G468,16)</f>
        <v>58</v>
      </c>
      <c r="R468">
        <f>R467+COUNTIF(전체당첨내역!$B468:$G468,17)</f>
        <v>69</v>
      </c>
      <c r="S468">
        <f>S467+COUNTIF(전체당첨내역!$B468:$G468,18)</f>
        <v>68</v>
      </c>
      <c r="T468">
        <f>T467+COUNTIF(전체당첨내역!$B468:$G468,19)</f>
        <v>68</v>
      </c>
      <c r="U468">
        <f>U467+COUNTIF(전체당첨내역!$B468:$G468,20)</f>
        <v>75</v>
      </c>
      <c r="V468">
        <f>V467+COUNTIF(전체당첨내역!$B468:$G468,21)</f>
        <v>60</v>
      </c>
      <c r="W468">
        <f>W467+COUNTIF(전체당첨내역!$B468:$G468,22)</f>
        <v>53</v>
      </c>
      <c r="X468">
        <f>X467+COUNTIF(전체당첨내역!$B468:$G468,23)</f>
        <v>54</v>
      </c>
      <c r="Y468">
        <f>Y467+COUNTIF(전체당첨내역!$B468:$G468,24)</f>
        <v>63</v>
      </c>
      <c r="Z468">
        <f>Z467+COUNTIF(전체당첨내역!$B468:$G468,25)</f>
        <v>63</v>
      </c>
      <c r="AA468">
        <f>AA467+COUNTIF(전체당첨내역!$B468:$G468,26)</f>
        <v>65</v>
      </c>
      <c r="AB468">
        <f>AB467+COUNTIF(전체당첨내역!$B468:$G468,27)</f>
        <v>67</v>
      </c>
      <c r="AC468">
        <f>AC467+COUNTIF(전체당첨내역!$B468:$G468,28)</f>
        <v>53</v>
      </c>
      <c r="AD468">
        <f>AD467+COUNTIF(전체당첨내역!$B468:$G468,29)</f>
        <v>57</v>
      </c>
      <c r="AE468">
        <f>AE467+COUNTIF(전체당첨내역!$B468:$G468,30)</f>
        <v>59</v>
      </c>
      <c r="AF468">
        <f>AF467+COUNTIF(전체당첨내역!$B468:$G468,31)</f>
        <v>62</v>
      </c>
      <c r="AG468">
        <f>AG467+COUNTIF(전체당첨내역!$B468:$G468,32)</f>
        <v>54</v>
      </c>
      <c r="AH468">
        <f>AH467+COUNTIF(전체당첨내역!$B468:$G468,33)</f>
        <v>59</v>
      </c>
      <c r="AI468">
        <f>AI467+COUNTIF(전체당첨내역!$B468:$G468,34)</f>
        <v>74</v>
      </c>
      <c r="AJ468">
        <f>AJ467+COUNTIF(전체당첨내역!$B468:$G468,35)</f>
        <v>58</v>
      </c>
      <c r="AK468">
        <f>AK467+COUNTIF(전체당첨내역!$B468:$G468,36)</f>
        <v>64</v>
      </c>
      <c r="AL468">
        <f>AL467+COUNTIF(전체당첨내역!$B468:$G468,37)</f>
        <v>73</v>
      </c>
      <c r="AM468">
        <f>AM467+COUNTIF(전체당첨내역!$B468:$G468,38)</f>
        <v>53</v>
      </c>
      <c r="AN468">
        <f>AN467+COUNTIF(전체당첨내역!$B468:$G468,39)</f>
        <v>61</v>
      </c>
      <c r="AO468">
        <f>AO467+COUNTIF(전체당첨내역!$B468:$G468,40)</f>
        <v>78</v>
      </c>
      <c r="AP468">
        <f>AP467+COUNTIF(전체당첨내역!$B468:$G468,41)</f>
        <v>49</v>
      </c>
      <c r="AQ468">
        <f>AQ467+COUNTIF(전체당첨내역!$B468:$G468,42)</f>
        <v>62</v>
      </c>
      <c r="AR468">
        <f>AR467+COUNTIF(전체당첨내역!$B468:$G468,43)</f>
        <v>60</v>
      </c>
      <c r="AS468">
        <f>AS467+COUNTIF(전체당첨내역!$B468:$G468,44)</f>
        <v>60</v>
      </c>
      <c r="AT468">
        <f>AT467+COUNTIF(전체당첨내역!$B468:$G468,45)</f>
        <v>69</v>
      </c>
    </row>
    <row r="469" spans="1:46" ht="16.5" customHeight="1">
      <c r="A469">
        <v>468</v>
      </c>
      <c r="B469">
        <f>B468+COUNTIF(전체당첨내역!$B469:$G469,1)</f>
        <v>72</v>
      </c>
      <c r="C469">
        <f>C468+COUNTIF(전체당첨내역!$B469:$G469,2)</f>
        <v>61</v>
      </c>
      <c r="D469">
        <f>D468+COUNTIF(전체당첨내역!$B469:$G469,3)</f>
        <v>66</v>
      </c>
      <c r="E469">
        <f>E468+COUNTIF(전체당첨내역!$B469:$G469,4)</f>
        <v>64</v>
      </c>
      <c r="F469">
        <f>F468+COUNTIF(전체당첨내역!$B469:$G469,5)</f>
        <v>65</v>
      </c>
      <c r="G469">
        <f>G468+COUNTIF(전체당첨내역!$B469:$G469,6)</f>
        <v>56</v>
      </c>
      <c r="H469">
        <f>H468+COUNTIF(전체당첨내역!$B469:$G469,7)</f>
        <v>59</v>
      </c>
      <c r="I469">
        <f>I468+COUNTIF(전체당첨내역!$B469:$G469,8)</f>
        <v>61</v>
      </c>
      <c r="J469">
        <f>J468+COUNTIF(전체당첨내역!$B469:$G469,9)</f>
        <v>52</v>
      </c>
      <c r="K469">
        <f>K468+COUNTIF(전체당첨내역!$B469:$G469,10)</f>
        <v>66</v>
      </c>
      <c r="L469">
        <f>L468+COUNTIF(전체당첨내역!$B469:$G469,11)</f>
        <v>66</v>
      </c>
      <c r="M469">
        <f>M468+COUNTIF(전체당첨내역!$B469:$G469,12)</f>
        <v>57</v>
      </c>
      <c r="N469">
        <f>N468+COUNTIF(전체당첨내역!$B469:$G469,13)</f>
        <v>62</v>
      </c>
      <c r="O469">
        <f>O468+COUNTIF(전체당첨내역!$B469:$G469,14)</f>
        <v>69</v>
      </c>
      <c r="P469">
        <f>P468+COUNTIF(전체당첨내역!$B469:$G469,15)</f>
        <v>61</v>
      </c>
      <c r="Q469">
        <f>Q468+COUNTIF(전체당첨내역!$B469:$G469,16)</f>
        <v>58</v>
      </c>
      <c r="R469">
        <f>R468+COUNTIF(전체당첨내역!$B469:$G469,17)</f>
        <v>69</v>
      </c>
      <c r="S469">
        <f>S468+COUNTIF(전체당첨내역!$B469:$G469,18)</f>
        <v>68</v>
      </c>
      <c r="T469">
        <f>T468+COUNTIF(전체당첨내역!$B469:$G469,19)</f>
        <v>68</v>
      </c>
      <c r="U469">
        <f>U468+COUNTIF(전체당첨내역!$B469:$G469,20)</f>
        <v>75</v>
      </c>
      <c r="V469">
        <f>V468+COUNTIF(전체당첨내역!$B469:$G469,21)</f>
        <v>60</v>
      </c>
      <c r="W469">
        <f>W468+COUNTIF(전체당첨내역!$B469:$G469,22)</f>
        <v>53</v>
      </c>
      <c r="X469">
        <f>X468+COUNTIF(전체당첨내역!$B469:$G469,23)</f>
        <v>54</v>
      </c>
      <c r="Y469">
        <f>Y468+COUNTIF(전체당첨내역!$B469:$G469,24)</f>
        <v>63</v>
      </c>
      <c r="Z469">
        <f>Z468+COUNTIF(전체당첨내역!$B469:$G469,25)</f>
        <v>63</v>
      </c>
      <c r="AA469">
        <f>AA468+COUNTIF(전체당첨내역!$B469:$G469,26)</f>
        <v>65</v>
      </c>
      <c r="AB469">
        <f>AB468+COUNTIF(전체당첨내역!$B469:$G469,27)</f>
        <v>67</v>
      </c>
      <c r="AC469">
        <f>AC468+COUNTIF(전체당첨내역!$B469:$G469,28)</f>
        <v>54</v>
      </c>
      <c r="AD469">
        <f>AD468+COUNTIF(전체당첨내역!$B469:$G469,29)</f>
        <v>57</v>
      </c>
      <c r="AE469">
        <f>AE468+COUNTIF(전체당첨내역!$B469:$G469,30)</f>
        <v>59</v>
      </c>
      <c r="AF469">
        <f>AF468+COUNTIF(전체당첨내역!$B469:$G469,31)</f>
        <v>62</v>
      </c>
      <c r="AG469">
        <f>AG468+COUNTIF(전체당첨내역!$B469:$G469,32)</f>
        <v>54</v>
      </c>
      <c r="AH469">
        <f>AH468+COUNTIF(전체당첨내역!$B469:$G469,33)</f>
        <v>59</v>
      </c>
      <c r="AI469">
        <f>AI468+COUNTIF(전체당첨내역!$B469:$G469,34)</f>
        <v>74</v>
      </c>
      <c r="AJ469">
        <f>AJ468+COUNTIF(전체당첨내역!$B469:$G469,35)</f>
        <v>58</v>
      </c>
      <c r="AK469">
        <f>AK468+COUNTIF(전체당첨내역!$B469:$G469,36)</f>
        <v>64</v>
      </c>
      <c r="AL469">
        <f>AL468+COUNTIF(전체당첨내역!$B469:$G469,37)</f>
        <v>74</v>
      </c>
      <c r="AM469">
        <f>AM468+COUNTIF(전체당첨내역!$B469:$G469,38)</f>
        <v>53</v>
      </c>
      <c r="AN469">
        <f>AN468+COUNTIF(전체당첨내역!$B469:$G469,39)</f>
        <v>61</v>
      </c>
      <c r="AO469">
        <f>AO468+COUNTIF(전체당첨내역!$B469:$G469,40)</f>
        <v>78</v>
      </c>
      <c r="AP469">
        <f>AP468+COUNTIF(전체당첨내역!$B469:$G469,41)</f>
        <v>49</v>
      </c>
      <c r="AQ469">
        <f>AQ468+COUNTIF(전체당첨내역!$B469:$G469,42)</f>
        <v>62</v>
      </c>
      <c r="AR469">
        <f>AR468+COUNTIF(전체당첨내역!$B469:$G469,43)</f>
        <v>61</v>
      </c>
      <c r="AS469">
        <f>AS468+COUNTIF(전체당첨내역!$B469:$G469,44)</f>
        <v>60</v>
      </c>
      <c r="AT469">
        <f>AT468+COUNTIF(전체당첨내역!$B469:$G469,45)</f>
        <v>69</v>
      </c>
    </row>
    <row r="470" spans="1:46" ht="16.5" customHeight="1">
      <c r="A470">
        <v>469</v>
      </c>
      <c r="B470">
        <f>B469+COUNTIF(전체당첨내역!$B470:$G470,1)</f>
        <v>72</v>
      </c>
      <c r="C470">
        <f>C469+COUNTIF(전체당첨내역!$B470:$G470,2)</f>
        <v>61</v>
      </c>
      <c r="D470">
        <f>D469+COUNTIF(전체당첨내역!$B470:$G470,3)</f>
        <v>66</v>
      </c>
      <c r="E470">
        <f>E469+COUNTIF(전체당첨내역!$B470:$G470,4)</f>
        <v>65</v>
      </c>
      <c r="F470">
        <f>F469+COUNTIF(전체당첨내역!$B470:$G470,5)</f>
        <v>65</v>
      </c>
      <c r="G470">
        <f>G469+COUNTIF(전체당첨내역!$B470:$G470,6)</f>
        <v>56</v>
      </c>
      <c r="H470">
        <f>H469+COUNTIF(전체당첨내역!$B470:$G470,7)</f>
        <v>59</v>
      </c>
      <c r="I470">
        <f>I469+COUNTIF(전체당첨내역!$B470:$G470,8)</f>
        <v>61</v>
      </c>
      <c r="J470">
        <f>J469+COUNTIF(전체당첨내역!$B470:$G470,9)</f>
        <v>52</v>
      </c>
      <c r="K470">
        <f>K469+COUNTIF(전체당첨내역!$B470:$G470,10)</f>
        <v>66</v>
      </c>
      <c r="L470">
        <f>L469+COUNTIF(전체당첨내역!$B470:$G470,11)</f>
        <v>66</v>
      </c>
      <c r="M470">
        <f>M469+COUNTIF(전체당첨내역!$B470:$G470,12)</f>
        <v>57</v>
      </c>
      <c r="N470">
        <f>N469+COUNTIF(전체당첨내역!$B470:$G470,13)</f>
        <v>62</v>
      </c>
      <c r="O470">
        <f>O469+COUNTIF(전체당첨내역!$B470:$G470,14)</f>
        <v>69</v>
      </c>
      <c r="P470">
        <f>P469+COUNTIF(전체당첨내역!$B470:$G470,15)</f>
        <v>61</v>
      </c>
      <c r="Q470">
        <f>Q469+COUNTIF(전체당첨내역!$B470:$G470,16)</f>
        <v>58</v>
      </c>
      <c r="R470">
        <f>R469+COUNTIF(전체당첨내역!$B470:$G470,17)</f>
        <v>69</v>
      </c>
      <c r="S470">
        <f>S469+COUNTIF(전체당첨내역!$B470:$G470,18)</f>
        <v>68</v>
      </c>
      <c r="T470">
        <f>T469+COUNTIF(전체당첨내역!$B470:$G470,19)</f>
        <v>68</v>
      </c>
      <c r="U470">
        <f>U469+COUNTIF(전체당첨내역!$B470:$G470,20)</f>
        <v>75</v>
      </c>
      <c r="V470">
        <f>V469+COUNTIF(전체당첨내역!$B470:$G470,21)</f>
        <v>61</v>
      </c>
      <c r="W470">
        <f>W469+COUNTIF(전체당첨내역!$B470:$G470,22)</f>
        <v>54</v>
      </c>
      <c r="X470">
        <f>X469+COUNTIF(전체당첨내역!$B470:$G470,23)</f>
        <v>54</v>
      </c>
      <c r="Y470">
        <f>Y469+COUNTIF(전체당첨내역!$B470:$G470,24)</f>
        <v>63</v>
      </c>
      <c r="Z470">
        <f>Z469+COUNTIF(전체당첨내역!$B470:$G470,25)</f>
        <v>63</v>
      </c>
      <c r="AA470">
        <f>AA469+COUNTIF(전체당첨내역!$B470:$G470,26)</f>
        <v>65</v>
      </c>
      <c r="AB470">
        <f>AB469+COUNTIF(전체당첨내역!$B470:$G470,27)</f>
        <v>67</v>
      </c>
      <c r="AC470">
        <f>AC469+COUNTIF(전체당첨내역!$B470:$G470,28)</f>
        <v>54</v>
      </c>
      <c r="AD470">
        <f>AD469+COUNTIF(전체당첨내역!$B470:$G470,29)</f>
        <v>57</v>
      </c>
      <c r="AE470">
        <f>AE469+COUNTIF(전체당첨내역!$B470:$G470,30)</f>
        <v>59</v>
      </c>
      <c r="AF470">
        <f>AF469+COUNTIF(전체당첨내역!$B470:$G470,31)</f>
        <v>62</v>
      </c>
      <c r="AG470">
        <f>AG469+COUNTIF(전체당첨내역!$B470:$G470,32)</f>
        <v>54</v>
      </c>
      <c r="AH470">
        <f>AH469+COUNTIF(전체당첨내역!$B470:$G470,33)</f>
        <v>59</v>
      </c>
      <c r="AI470">
        <f>AI469+COUNTIF(전체당첨내역!$B470:$G470,34)</f>
        <v>75</v>
      </c>
      <c r="AJ470">
        <f>AJ469+COUNTIF(전체당첨내역!$B470:$G470,35)</f>
        <v>58</v>
      </c>
      <c r="AK470">
        <f>AK469+COUNTIF(전체당첨내역!$B470:$G470,36)</f>
        <v>64</v>
      </c>
      <c r="AL470">
        <f>AL469+COUNTIF(전체당첨내역!$B470:$G470,37)</f>
        <v>75</v>
      </c>
      <c r="AM470">
        <f>AM469+COUNTIF(전체당첨내역!$B470:$G470,38)</f>
        <v>54</v>
      </c>
      <c r="AN470">
        <f>AN469+COUNTIF(전체당첨내역!$B470:$G470,39)</f>
        <v>61</v>
      </c>
      <c r="AO470">
        <f>AO469+COUNTIF(전체당첨내역!$B470:$G470,40)</f>
        <v>78</v>
      </c>
      <c r="AP470">
        <f>AP469+COUNTIF(전체당첨내역!$B470:$G470,41)</f>
        <v>49</v>
      </c>
      <c r="AQ470">
        <f>AQ469+COUNTIF(전체당첨내역!$B470:$G470,42)</f>
        <v>62</v>
      </c>
      <c r="AR470">
        <f>AR469+COUNTIF(전체당첨내역!$B470:$G470,43)</f>
        <v>61</v>
      </c>
      <c r="AS470">
        <f>AS469+COUNTIF(전체당첨내역!$B470:$G470,44)</f>
        <v>60</v>
      </c>
      <c r="AT470">
        <f>AT469+COUNTIF(전체당첨내역!$B470:$G470,45)</f>
        <v>69</v>
      </c>
    </row>
    <row r="471" spans="1:46" ht="16.5" customHeight="1">
      <c r="A471">
        <v>470</v>
      </c>
      <c r="B471">
        <f>B470+COUNTIF(전체당첨내역!$B471:$G471,1)</f>
        <v>72</v>
      </c>
      <c r="C471">
        <f>C470+COUNTIF(전체당첨내역!$B471:$G471,2)</f>
        <v>61</v>
      </c>
      <c r="D471">
        <f>D470+COUNTIF(전체당첨내역!$B471:$G471,3)</f>
        <v>66</v>
      </c>
      <c r="E471">
        <f>E470+COUNTIF(전체당첨내역!$B471:$G471,4)</f>
        <v>65</v>
      </c>
      <c r="F471">
        <f>F470+COUNTIF(전체당첨내역!$B471:$G471,5)</f>
        <v>65</v>
      </c>
      <c r="G471">
        <f>G470+COUNTIF(전체당첨내역!$B471:$G471,6)</f>
        <v>56</v>
      </c>
      <c r="H471">
        <f>H470+COUNTIF(전체당첨내역!$B471:$G471,7)</f>
        <v>59</v>
      </c>
      <c r="I471">
        <f>I470+COUNTIF(전체당첨내역!$B471:$G471,8)</f>
        <v>61</v>
      </c>
      <c r="J471">
        <f>J470+COUNTIF(전체당첨내역!$B471:$G471,9)</f>
        <v>52</v>
      </c>
      <c r="K471">
        <f>K470+COUNTIF(전체당첨내역!$B471:$G471,10)</f>
        <v>67</v>
      </c>
      <c r="L471">
        <f>L470+COUNTIF(전체당첨내역!$B471:$G471,11)</f>
        <v>66</v>
      </c>
      <c r="M471">
        <f>M470+COUNTIF(전체당첨내역!$B471:$G471,12)</f>
        <v>57</v>
      </c>
      <c r="N471">
        <f>N470+COUNTIF(전체당첨내역!$B471:$G471,13)</f>
        <v>62</v>
      </c>
      <c r="O471">
        <f>O470+COUNTIF(전체당첨내역!$B471:$G471,14)</f>
        <v>69</v>
      </c>
      <c r="P471">
        <f>P470+COUNTIF(전체당첨내역!$B471:$G471,15)</f>
        <v>61</v>
      </c>
      <c r="Q471">
        <f>Q470+COUNTIF(전체당첨내역!$B471:$G471,16)</f>
        <v>59</v>
      </c>
      <c r="R471">
        <f>R470+COUNTIF(전체당첨내역!$B471:$G471,17)</f>
        <v>69</v>
      </c>
      <c r="S471">
        <f>S470+COUNTIF(전체당첨내역!$B471:$G471,18)</f>
        <v>68</v>
      </c>
      <c r="T471">
        <f>T470+COUNTIF(전체당첨내역!$B471:$G471,19)</f>
        <v>68</v>
      </c>
      <c r="U471">
        <f>U470+COUNTIF(전체당첨내역!$B471:$G471,20)</f>
        <v>76</v>
      </c>
      <c r="V471">
        <f>V470+COUNTIF(전체당첨내역!$B471:$G471,21)</f>
        <v>61</v>
      </c>
      <c r="W471">
        <f>W470+COUNTIF(전체당첨내역!$B471:$G471,22)</f>
        <v>54</v>
      </c>
      <c r="X471">
        <f>X470+COUNTIF(전체당첨내역!$B471:$G471,23)</f>
        <v>54</v>
      </c>
      <c r="Y471">
        <f>Y470+COUNTIF(전체당첨내역!$B471:$G471,24)</f>
        <v>63</v>
      </c>
      <c r="Z471">
        <f>Z470+COUNTIF(전체당첨내역!$B471:$G471,25)</f>
        <v>63</v>
      </c>
      <c r="AA471">
        <f>AA470+COUNTIF(전체당첨내역!$B471:$G471,26)</f>
        <v>65</v>
      </c>
      <c r="AB471">
        <f>AB470+COUNTIF(전체당첨내역!$B471:$G471,27)</f>
        <v>67</v>
      </c>
      <c r="AC471">
        <f>AC470+COUNTIF(전체당첨내역!$B471:$G471,28)</f>
        <v>54</v>
      </c>
      <c r="AD471">
        <f>AD470+COUNTIF(전체당첨내역!$B471:$G471,29)</f>
        <v>57</v>
      </c>
      <c r="AE471">
        <f>AE470+COUNTIF(전체당첨내역!$B471:$G471,30)</f>
        <v>59</v>
      </c>
      <c r="AF471">
        <f>AF470+COUNTIF(전체당첨내역!$B471:$G471,31)</f>
        <v>62</v>
      </c>
      <c r="AG471">
        <f>AG470+COUNTIF(전체당첨내역!$B471:$G471,32)</f>
        <v>54</v>
      </c>
      <c r="AH471">
        <f>AH470+COUNTIF(전체당첨내역!$B471:$G471,33)</f>
        <v>59</v>
      </c>
      <c r="AI471">
        <f>AI470+COUNTIF(전체당첨내역!$B471:$G471,34)</f>
        <v>75</v>
      </c>
      <c r="AJ471">
        <f>AJ470+COUNTIF(전체당첨내역!$B471:$G471,35)</f>
        <v>58</v>
      </c>
      <c r="AK471">
        <f>AK470+COUNTIF(전체당첨내역!$B471:$G471,36)</f>
        <v>64</v>
      </c>
      <c r="AL471">
        <f>AL470+COUNTIF(전체당첨내역!$B471:$G471,37)</f>
        <v>75</v>
      </c>
      <c r="AM471">
        <f>AM470+COUNTIF(전체당첨내역!$B471:$G471,38)</f>
        <v>54</v>
      </c>
      <c r="AN471">
        <f>AN470+COUNTIF(전체당첨내역!$B471:$G471,39)</f>
        <v>62</v>
      </c>
      <c r="AO471">
        <f>AO470+COUNTIF(전체당첨내역!$B471:$G471,40)</f>
        <v>78</v>
      </c>
      <c r="AP471">
        <f>AP470+COUNTIF(전체당첨내역!$B471:$G471,41)</f>
        <v>50</v>
      </c>
      <c r="AQ471">
        <f>AQ470+COUNTIF(전체당첨내역!$B471:$G471,42)</f>
        <v>63</v>
      </c>
      <c r="AR471">
        <f>AR470+COUNTIF(전체당첨내역!$B471:$G471,43)</f>
        <v>61</v>
      </c>
      <c r="AS471">
        <f>AS470+COUNTIF(전체당첨내역!$B471:$G471,44)</f>
        <v>60</v>
      </c>
      <c r="AT471">
        <f>AT470+COUNTIF(전체당첨내역!$B471:$G471,45)</f>
        <v>69</v>
      </c>
    </row>
    <row r="472" spans="1:46" ht="16.5" customHeight="1">
      <c r="A472">
        <v>471</v>
      </c>
      <c r="B472">
        <f>B471+COUNTIF(전체당첨내역!$B472:$G472,1)</f>
        <v>72</v>
      </c>
      <c r="C472">
        <f>C471+COUNTIF(전체당첨내역!$B472:$G472,2)</f>
        <v>61</v>
      </c>
      <c r="D472">
        <f>D471+COUNTIF(전체당첨내역!$B472:$G472,3)</f>
        <v>66</v>
      </c>
      <c r="E472">
        <f>E471+COUNTIF(전체당첨내역!$B472:$G472,4)</f>
        <v>65</v>
      </c>
      <c r="F472">
        <f>F471+COUNTIF(전체당첨내역!$B472:$G472,5)</f>
        <v>65</v>
      </c>
      <c r="G472">
        <f>G471+COUNTIF(전체당첨내역!$B472:$G472,6)</f>
        <v>57</v>
      </c>
      <c r="H472">
        <f>H471+COUNTIF(전체당첨내역!$B472:$G472,7)</f>
        <v>59</v>
      </c>
      <c r="I472">
        <f>I471+COUNTIF(전체당첨내역!$B472:$G472,8)</f>
        <v>61</v>
      </c>
      <c r="J472">
        <f>J471+COUNTIF(전체당첨내역!$B472:$G472,9)</f>
        <v>52</v>
      </c>
      <c r="K472">
        <f>K471+COUNTIF(전체당첨내역!$B472:$G472,10)</f>
        <v>67</v>
      </c>
      <c r="L472">
        <f>L471+COUNTIF(전체당첨내역!$B472:$G472,11)</f>
        <v>66</v>
      </c>
      <c r="M472">
        <f>M471+COUNTIF(전체당첨내역!$B472:$G472,12)</f>
        <v>57</v>
      </c>
      <c r="N472">
        <f>N471+COUNTIF(전체당첨내역!$B472:$G472,13)</f>
        <v>63</v>
      </c>
      <c r="O472">
        <f>O471+COUNTIF(전체당첨내역!$B472:$G472,14)</f>
        <v>69</v>
      </c>
      <c r="P472">
        <f>P471+COUNTIF(전체당첨내역!$B472:$G472,15)</f>
        <v>61</v>
      </c>
      <c r="Q472">
        <f>Q471+COUNTIF(전체당첨내역!$B472:$G472,16)</f>
        <v>59</v>
      </c>
      <c r="R472">
        <f>R471+COUNTIF(전체당첨내역!$B472:$G472,17)</f>
        <v>69</v>
      </c>
      <c r="S472">
        <f>S471+COUNTIF(전체당첨내역!$B472:$G472,18)</f>
        <v>68</v>
      </c>
      <c r="T472">
        <f>T471+COUNTIF(전체당첨내역!$B472:$G472,19)</f>
        <v>68</v>
      </c>
      <c r="U472">
        <f>U471+COUNTIF(전체당첨내역!$B472:$G472,20)</f>
        <v>76</v>
      </c>
      <c r="V472">
        <f>V471+COUNTIF(전체당첨내역!$B472:$G472,21)</f>
        <v>61</v>
      </c>
      <c r="W472">
        <f>W471+COUNTIF(전체당첨내역!$B472:$G472,22)</f>
        <v>54</v>
      </c>
      <c r="X472">
        <f>X471+COUNTIF(전체당첨내역!$B472:$G472,23)</f>
        <v>54</v>
      </c>
      <c r="Y472">
        <f>Y471+COUNTIF(전체당첨내역!$B472:$G472,24)</f>
        <v>63</v>
      </c>
      <c r="Z472">
        <f>Z471+COUNTIF(전체당첨내역!$B472:$G472,25)</f>
        <v>63</v>
      </c>
      <c r="AA472">
        <f>AA471+COUNTIF(전체당첨내역!$B472:$G472,26)</f>
        <v>65</v>
      </c>
      <c r="AB472">
        <f>AB471+COUNTIF(전체당첨내역!$B472:$G472,27)</f>
        <v>67</v>
      </c>
      <c r="AC472">
        <f>AC471+COUNTIF(전체당첨내역!$B472:$G472,28)</f>
        <v>54</v>
      </c>
      <c r="AD472">
        <f>AD471+COUNTIF(전체당첨내역!$B472:$G472,29)</f>
        <v>58</v>
      </c>
      <c r="AE472">
        <f>AE471+COUNTIF(전체당첨내역!$B472:$G472,30)</f>
        <v>59</v>
      </c>
      <c r="AF472">
        <f>AF471+COUNTIF(전체당첨내역!$B472:$G472,31)</f>
        <v>62</v>
      </c>
      <c r="AG472">
        <f>AG471+COUNTIF(전체당첨내역!$B472:$G472,32)</f>
        <v>54</v>
      </c>
      <c r="AH472">
        <f>AH471+COUNTIF(전체당첨내역!$B472:$G472,33)</f>
        <v>59</v>
      </c>
      <c r="AI472">
        <f>AI471+COUNTIF(전체당첨내역!$B472:$G472,34)</f>
        <v>75</v>
      </c>
      <c r="AJ472">
        <f>AJ471+COUNTIF(전체당첨내역!$B472:$G472,35)</f>
        <v>58</v>
      </c>
      <c r="AK472">
        <f>AK471+COUNTIF(전체당첨내역!$B472:$G472,36)</f>
        <v>64</v>
      </c>
      <c r="AL472">
        <f>AL471+COUNTIF(전체당첨내역!$B472:$G472,37)</f>
        <v>76</v>
      </c>
      <c r="AM472">
        <f>AM471+COUNTIF(전체당첨내역!$B472:$G472,38)</f>
        <v>54</v>
      </c>
      <c r="AN472">
        <f>AN471+COUNTIF(전체당첨내역!$B472:$G472,39)</f>
        <v>63</v>
      </c>
      <c r="AO472">
        <f>AO471+COUNTIF(전체당첨내역!$B472:$G472,40)</f>
        <v>78</v>
      </c>
      <c r="AP472">
        <f>AP471+COUNTIF(전체당첨내역!$B472:$G472,41)</f>
        <v>51</v>
      </c>
      <c r="AQ472">
        <f>AQ471+COUNTIF(전체당첨내역!$B472:$G472,42)</f>
        <v>63</v>
      </c>
      <c r="AR472">
        <f>AR471+COUNTIF(전체당첨내역!$B472:$G472,43)</f>
        <v>61</v>
      </c>
      <c r="AS472">
        <f>AS471+COUNTIF(전체당첨내역!$B472:$G472,44)</f>
        <v>60</v>
      </c>
      <c r="AT472">
        <f>AT471+COUNTIF(전체당첨내역!$B472:$G472,45)</f>
        <v>69</v>
      </c>
    </row>
    <row r="473" spans="1:46" ht="16.5" customHeight="1">
      <c r="A473">
        <v>472</v>
      </c>
      <c r="B473">
        <f>B472+COUNTIF(전체당첨내역!$B473:$G473,1)</f>
        <v>72</v>
      </c>
      <c r="C473">
        <f>C472+COUNTIF(전체당첨내역!$B473:$G473,2)</f>
        <v>61</v>
      </c>
      <c r="D473">
        <f>D472+COUNTIF(전체당첨내역!$B473:$G473,3)</f>
        <v>66</v>
      </c>
      <c r="E473">
        <f>E472+COUNTIF(전체당첨내역!$B473:$G473,4)</f>
        <v>65</v>
      </c>
      <c r="F473">
        <f>F472+COUNTIF(전체당첨내역!$B473:$G473,5)</f>
        <v>65</v>
      </c>
      <c r="G473">
        <f>G472+COUNTIF(전체당첨내역!$B473:$G473,6)</f>
        <v>57</v>
      </c>
      <c r="H473">
        <f>H472+COUNTIF(전체당첨내역!$B473:$G473,7)</f>
        <v>59</v>
      </c>
      <c r="I473">
        <f>I472+COUNTIF(전체당첨내역!$B473:$G473,8)</f>
        <v>61</v>
      </c>
      <c r="J473">
        <f>J472+COUNTIF(전체당첨내역!$B473:$G473,9)</f>
        <v>52</v>
      </c>
      <c r="K473">
        <f>K472+COUNTIF(전체당첨내역!$B473:$G473,10)</f>
        <v>67</v>
      </c>
      <c r="L473">
        <f>L472+COUNTIF(전체당첨내역!$B473:$G473,11)</f>
        <v>66</v>
      </c>
      <c r="M473">
        <f>M472+COUNTIF(전체당첨내역!$B473:$G473,12)</f>
        <v>57</v>
      </c>
      <c r="N473">
        <f>N472+COUNTIF(전체당첨내역!$B473:$G473,13)</f>
        <v>63</v>
      </c>
      <c r="O473">
        <f>O472+COUNTIF(전체당첨내역!$B473:$G473,14)</f>
        <v>69</v>
      </c>
      <c r="P473">
        <f>P472+COUNTIF(전체당첨내역!$B473:$G473,15)</f>
        <v>61</v>
      </c>
      <c r="Q473">
        <f>Q472+COUNTIF(전체당첨내역!$B473:$G473,16)</f>
        <v>60</v>
      </c>
      <c r="R473">
        <f>R472+COUNTIF(전체당첨내역!$B473:$G473,17)</f>
        <v>69</v>
      </c>
      <c r="S473">
        <f>S472+COUNTIF(전체당첨내역!$B473:$G473,18)</f>
        <v>68</v>
      </c>
      <c r="T473">
        <f>T472+COUNTIF(전체당첨내역!$B473:$G473,19)</f>
        <v>68</v>
      </c>
      <c r="U473">
        <f>U472+COUNTIF(전체당첨내역!$B473:$G473,20)</f>
        <v>76</v>
      </c>
      <c r="V473">
        <f>V472+COUNTIF(전체당첨내역!$B473:$G473,21)</f>
        <v>61</v>
      </c>
      <c r="W473">
        <f>W472+COUNTIF(전체당첨내역!$B473:$G473,22)</f>
        <v>54</v>
      </c>
      <c r="X473">
        <f>X472+COUNTIF(전체당첨내역!$B473:$G473,23)</f>
        <v>54</v>
      </c>
      <c r="Y473">
        <f>Y472+COUNTIF(전체당첨내역!$B473:$G473,24)</f>
        <v>63</v>
      </c>
      <c r="Z473">
        <f>Z472+COUNTIF(전체당첨내역!$B473:$G473,25)</f>
        <v>64</v>
      </c>
      <c r="AA473">
        <f>AA472+COUNTIF(전체당첨내역!$B473:$G473,26)</f>
        <v>66</v>
      </c>
      <c r="AB473">
        <f>AB472+COUNTIF(전체당첨내역!$B473:$G473,27)</f>
        <v>67</v>
      </c>
      <c r="AC473">
        <f>AC472+COUNTIF(전체당첨내역!$B473:$G473,28)</f>
        <v>54</v>
      </c>
      <c r="AD473">
        <f>AD472+COUNTIF(전체당첨내역!$B473:$G473,29)</f>
        <v>58</v>
      </c>
      <c r="AE473">
        <f>AE472+COUNTIF(전체당첨내역!$B473:$G473,30)</f>
        <v>59</v>
      </c>
      <c r="AF473">
        <f>AF472+COUNTIF(전체당첨내역!$B473:$G473,31)</f>
        <v>63</v>
      </c>
      <c r="AG473">
        <f>AG472+COUNTIF(전체당첨내역!$B473:$G473,32)</f>
        <v>54</v>
      </c>
      <c r="AH473">
        <f>AH472+COUNTIF(전체당첨내역!$B473:$G473,33)</f>
        <v>59</v>
      </c>
      <c r="AI473">
        <f>AI472+COUNTIF(전체당첨내역!$B473:$G473,34)</f>
        <v>75</v>
      </c>
      <c r="AJ473">
        <f>AJ472+COUNTIF(전체당첨내역!$B473:$G473,35)</f>
        <v>58</v>
      </c>
      <c r="AK473">
        <f>AK472+COUNTIF(전체당첨내역!$B473:$G473,36)</f>
        <v>65</v>
      </c>
      <c r="AL473">
        <f>AL472+COUNTIF(전체당첨내역!$B473:$G473,37)</f>
        <v>76</v>
      </c>
      <c r="AM473">
        <f>AM472+COUNTIF(전체당첨내역!$B473:$G473,38)</f>
        <v>54</v>
      </c>
      <c r="AN473">
        <f>AN472+COUNTIF(전체당첨내역!$B473:$G473,39)</f>
        <v>63</v>
      </c>
      <c r="AO473">
        <f>AO472+COUNTIF(전체당첨내역!$B473:$G473,40)</f>
        <v>78</v>
      </c>
      <c r="AP473">
        <f>AP472+COUNTIF(전체당첨내역!$B473:$G473,41)</f>
        <v>51</v>
      </c>
      <c r="AQ473">
        <f>AQ472+COUNTIF(전체당첨내역!$B473:$G473,42)</f>
        <v>63</v>
      </c>
      <c r="AR473">
        <f>AR472+COUNTIF(전체당첨내역!$B473:$G473,43)</f>
        <v>62</v>
      </c>
      <c r="AS473">
        <f>AS472+COUNTIF(전체당첨내역!$B473:$G473,44)</f>
        <v>60</v>
      </c>
      <c r="AT473">
        <f>AT472+COUNTIF(전체당첨내역!$B473:$G473,45)</f>
        <v>69</v>
      </c>
    </row>
    <row r="474" spans="1:46" ht="16.5" customHeight="1">
      <c r="A474">
        <v>473</v>
      </c>
      <c r="B474">
        <f>B473+COUNTIF(전체당첨내역!$B474:$G474,1)</f>
        <v>72</v>
      </c>
      <c r="C474">
        <f>C473+COUNTIF(전체당첨내역!$B474:$G474,2)</f>
        <v>61</v>
      </c>
      <c r="D474">
        <f>D473+COUNTIF(전체당첨내역!$B474:$G474,3)</f>
        <v>66</v>
      </c>
      <c r="E474">
        <f>E473+COUNTIF(전체당첨내역!$B474:$G474,4)</f>
        <v>65</v>
      </c>
      <c r="F474">
        <f>F473+COUNTIF(전체당첨내역!$B474:$G474,5)</f>
        <v>65</v>
      </c>
      <c r="G474">
        <f>G473+COUNTIF(전체당첨내역!$B474:$G474,6)</f>
        <v>57</v>
      </c>
      <c r="H474">
        <f>H473+COUNTIF(전체당첨내역!$B474:$G474,7)</f>
        <v>59</v>
      </c>
      <c r="I474">
        <f>I473+COUNTIF(전체당첨내역!$B474:$G474,8)</f>
        <v>62</v>
      </c>
      <c r="J474">
        <f>J473+COUNTIF(전체당첨내역!$B474:$G474,9)</f>
        <v>52</v>
      </c>
      <c r="K474">
        <f>K473+COUNTIF(전체당첨내역!$B474:$G474,10)</f>
        <v>67</v>
      </c>
      <c r="L474">
        <f>L473+COUNTIF(전체당첨내역!$B474:$G474,11)</f>
        <v>66</v>
      </c>
      <c r="M474">
        <f>M473+COUNTIF(전체당첨내역!$B474:$G474,12)</f>
        <v>57</v>
      </c>
      <c r="N474">
        <f>N473+COUNTIF(전체당첨내역!$B474:$G474,13)</f>
        <v>64</v>
      </c>
      <c r="O474">
        <f>O473+COUNTIF(전체당첨내역!$B474:$G474,14)</f>
        <v>69</v>
      </c>
      <c r="P474">
        <f>P473+COUNTIF(전체당첨내역!$B474:$G474,15)</f>
        <v>61</v>
      </c>
      <c r="Q474">
        <f>Q473+COUNTIF(전체당첨내역!$B474:$G474,16)</f>
        <v>60</v>
      </c>
      <c r="R474">
        <f>R473+COUNTIF(전체당첨내역!$B474:$G474,17)</f>
        <v>69</v>
      </c>
      <c r="S474">
        <f>S473+COUNTIF(전체당첨내역!$B474:$G474,18)</f>
        <v>68</v>
      </c>
      <c r="T474">
        <f>T473+COUNTIF(전체당첨내역!$B474:$G474,19)</f>
        <v>68</v>
      </c>
      <c r="U474">
        <f>U473+COUNTIF(전체당첨내역!$B474:$G474,20)</f>
        <v>77</v>
      </c>
      <c r="V474">
        <f>V473+COUNTIF(전체당첨내역!$B474:$G474,21)</f>
        <v>61</v>
      </c>
      <c r="W474">
        <f>W473+COUNTIF(전체당첨내역!$B474:$G474,22)</f>
        <v>55</v>
      </c>
      <c r="X474">
        <f>X473+COUNTIF(전체당첨내역!$B474:$G474,23)</f>
        <v>55</v>
      </c>
      <c r="Y474">
        <f>Y473+COUNTIF(전체당첨내역!$B474:$G474,24)</f>
        <v>63</v>
      </c>
      <c r="Z474">
        <f>Z473+COUNTIF(전체당첨내역!$B474:$G474,25)</f>
        <v>64</v>
      </c>
      <c r="AA474">
        <f>AA473+COUNTIF(전체당첨내역!$B474:$G474,26)</f>
        <v>66</v>
      </c>
      <c r="AB474">
        <f>AB473+COUNTIF(전체당첨내역!$B474:$G474,27)</f>
        <v>67</v>
      </c>
      <c r="AC474">
        <f>AC473+COUNTIF(전체당첨내역!$B474:$G474,28)</f>
        <v>54</v>
      </c>
      <c r="AD474">
        <f>AD473+COUNTIF(전체당첨내역!$B474:$G474,29)</f>
        <v>58</v>
      </c>
      <c r="AE474">
        <f>AE473+COUNTIF(전체당첨내역!$B474:$G474,30)</f>
        <v>59</v>
      </c>
      <c r="AF474">
        <f>AF473+COUNTIF(전체당첨내역!$B474:$G474,31)</f>
        <v>63</v>
      </c>
      <c r="AG474">
        <f>AG473+COUNTIF(전체당첨내역!$B474:$G474,32)</f>
        <v>54</v>
      </c>
      <c r="AH474">
        <f>AH473+COUNTIF(전체당첨내역!$B474:$G474,33)</f>
        <v>59</v>
      </c>
      <c r="AI474">
        <f>AI473+COUNTIF(전체당첨내역!$B474:$G474,34)</f>
        <v>75</v>
      </c>
      <c r="AJ474">
        <f>AJ473+COUNTIF(전체당첨내역!$B474:$G474,35)</f>
        <v>58</v>
      </c>
      <c r="AK474">
        <f>AK473+COUNTIF(전체당첨내역!$B474:$G474,36)</f>
        <v>66</v>
      </c>
      <c r="AL474">
        <f>AL473+COUNTIF(전체당첨내역!$B474:$G474,37)</f>
        <v>76</v>
      </c>
      <c r="AM474">
        <f>AM473+COUNTIF(전체당첨내역!$B474:$G474,38)</f>
        <v>54</v>
      </c>
      <c r="AN474">
        <f>AN473+COUNTIF(전체당첨내역!$B474:$G474,39)</f>
        <v>63</v>
      </c>
      <c r="AO474">
        <f>AO473+COUNTIF(전체당첨내역!$B474:$G474,40)</f>
        <v>78</v>
      </c>
      <c r="AP474">
        <f>AP473+COUNTIF(전체당첨내역!$B474:$G474,41)</f>
        <v>51</v>
      </c>
      <c r="AQ474">
        <f>AQ473+COUNTIF(전체당첨내역!$B474:$G474,42)</f>
        <v>63</v>
      </c>
      <c r="AR474">
        <f>AR473+COUNTIF(전체당첨내역!$B474:$G474,43)</f>
        <v>62</v>
      </c>
      <c r="AS474">
        <f>AS473+COUNTIF(전체당첨내역!$B474:$G474,44)</f>
        <v>60</v>
      </c>
      <c r="AT474">
        <f>AT473+COUNTIF(전체당첨내역!$B474:$G474,45)</f>
        <v>69</v>
      </c>
    </row>
    <row r="475" spans="1:46" ht="16.5" customHeight="1">
      <c r="A475">
        <v>474</v>
      </c>
      <c r="B475">
        <f>B474+COUNTIF(전체당첨내역!$B475:$G475,1)</f>
        <v>72</v>
      </c>
      <c r="C475">
        <f>C474+COUNTIF(전체당첨내역!$B475:$G475,2)</f>
        <v>61</v>
      </c>
      <c r="D475">
        <f>D474+COUNTIF(전체당첨내역!$B475:$G475,3)</f>
        <v>66</v>
      </c>
      <c r="E475">
        <f>E474+COUNTIF(전체당첨내역!$B475:$G475,4)</f>
        <v>66</v>
      </c>
      <c r="F475">
        <f>F474+COUNTIF(전체당첨내역!$B475:$G475,5)</f>
        <v>65</v>
      </c>
      <c r="G475">
        <f>G474+COUNTIF(전체당첨내역!$B475:$G475,6)</f>
        <v>57</v>
      </c>
      <c r="H475">
        <f>H474+COUNTIF(전체당첨내역!$B475:$G475,7)</f>
        <v>59</v>
      </c>
      <c r="I475">
        <f>I474+COUNTIF(전체당첨내역!$B475:$G475,8)</f>
        <v>62</v>
      </c>
      <c r="J475">
        <f>J474+COUNTIF(전체당첨내역!$B475:$G475,9)</f>
        <v>52</v>
      </c>
      <c r="K475">
        <f>K474+COUNTIF(전체당첨내역!$B475:$G475,10)</f>
        <v>67</v>
      </c>
      <c r="L475">
        <f>L474+COUNTIF(전체당첨내역!$B475:$G475,11)</f>
        <v>66</v>
      </c>
      <c r="M475">
        <f>M474+COUNTIF(전체당첨내역!$B475:$G475,12)</f>
        <v>57</v>
      </c>
      <c r="N475">
        <f>N474+COUNTIF(전체당첨내역!$B475:$G475,13)</f>
        <v>65</v>
      </c>
      <c r="O475">
        <f>O474+COUNTIF(전체당첨내역!$B475:$G475,14)</f>
        <v>69</v>
      </c>
      <c r="P475">
        <f>P474+COUNTIF(전체당첨내역!$B475:$G475,15)</f>
        <v>61</v>
      </c>
      <c r="Q475">
        <f>Q474+COUNTIF(전체당첨내역!$B475:$G475,16)</f>
        <v>60</v>
      </c>
      <c r="R475">
        <f>R474+COUNTIF(전체당첨내역!$B475:$G475,17)</f>
        <v>69</v>
      </c>
      <c r="S475">
        <f>S474+COUNTIF(전체당첨내역!$B475:$G475,18)</f>
        <v>69</v>
      </c>
      <c r="T475">
        <f>T474+COUNTIF(전체당첨내역!$B475:$G475,19)</f>
        <v>68</v>
      </c>
      <c r="U475">
        <f>U474+COUNTIF(전체당첨내역!$B475:$G475,20)</f>
        <v>77</v>
      </c>
      <c r="V475">
        <f>V474+COUNTIF(전체당첨내역!$B475:$G475,21)</f>
        <v>61</v>
      </c>
      <c r="W475">
        <f>W474+COUNTIF(전체당첨내역!$B475:$G475,22)</f>
        <v>55</v>
      </c>
      <c r="X475">
        <f>X474+COUNTIF(전체당첨내역!$B475:$G475,23)</f>
        <v>55</v>
      </c>
      <c r="Y475">
        <f>Y474+COUNTIF(전체당첨내역!$B475:$G475,24)</f>
        <v>63</v>
      </c>
      <c r="Z475">
        <f>Z474+COUNTIF(전체당첨내역!$B475:$G475,25)</f>
        <v>64</v>
      </c>
      <c r="AA475">
        <f>AA474+COUNTIF(전체당첨내역!$B475:$G475,26)</f>
        <v>66</v>
      </c>
      <c r="AB475">
        <f>AB474+COUNTIF(전체당첨내역!$B475:$G475,27)</f>
        <v>67</v>
      </c>
      <c r="AC475">
        <f>AC474+COUNTIF(전체당첨내역!$B475:$G475,28)</f>
        <v>54</v>
      </c>
      <c r="AD475">
        <f>AD474+COUNTIF(전체당첨내역!$B475:$G475,29)</f>
        <v>58</v>
      </c>
      <c r="AE475">
        <f>AE474+COUNTIF(전체당첨내역!$B475:$G475,30)</f>
        <v>59</v>
      </c>
      <c r="AF475">
        <f>AF474+COUNTIF(전체당첨내역!$B475:$G475,31)</f>
        <v>64</v>
      </c>
      <c r="AG475">
        <f>AG474+COUNTIF(전체당첨내역!$B475:$G475,32)</f>
        <v>54</v>
      </c>
      <c r="AH475">
        <f>AH474+COUNTIF(전체당첨내역!$B475:$G475,33)</f>
        <v>60</v>
      </c>
      <c r="AI475">
        <f>AI474+COUNTIF(전체당첨내역!$B475:$G475,34)</f>
        <v>75</v>
      </c>
      <c r="AJ475">
        <f>AJ474+COUNTIF(전체당첨내역!$B475:$G475,35)</f>
        <v>58</v>
      </c>
      <c r="AK475">
        <f>AK474+COUNTIF(전체당첨내역!$B475:$G475,36)</f>
        <v>66</v>
      </c>
      <c r="AL475">
        <f>AL474+COUNTIF(전체당첨내역!$B475:$G475,37)</f>
        <v>76</v>
      </c>
      <c r="AM475">
        <f>AM474+COUNTIF(전체당첨내역!$B475:$G475,38)</f>
        <v>54</v>
      </c>
      <c r="AN475">
        <f>AN474+COUNTIF(전체당첨내역!$B475:$G475,39)</f>
        <v>63</v>
      </c>
      <c r="AO475">
        <f>AO474+COUNTIF(전체당첨내역!$B475:$G475,40)</f>
        <v>78</v>
      </c>
      <c r="AP475">
        <f>AP474+COUNTIF(전체당첨내역!$B475:$G475,41)</f>
        <v>51</v>
      </c>
      <c r="AQ475">
        <f>AQ474+COUNTIF(전체당첨내역!$B475:$G475,42)</f>
        <v>63</v>
      </c>
      <c r="AR475">
        <f>AR474+COUNTIF(전체당첨내역!$B475:$G475,43)</f>
        <v>62</v>
      </c>
      <c r="AS475">
        <f>AS474+COUNTIF(전체당첨내역!$B475:$G475,44)</f>
        <v>60</v>
      </c>
      <c r="AT475">
        <f>AT474+COUNTIF(전체당첨내역!$B475:$G475,45)</f>
        <v>70</v>
      </c>
    </row>
    <row r="476" spans="1:46" ht="16.5" customHeight="1">
      <c r="A476">
        <v>475</v>
      </c>
      <c r="B476">
        <f>B475+COUNTIF(전체당첨내역!$B476:$G476,1)</f>
        <v>73</v>
      </c>
      <c r="C476">
        <f>C475+COUNTIF(전체당첨내역!$B476:$G476,2)</f>
        <v>61</v>
      </c>
      <c r="D476">
        <f>D475+COUNTIF(전체당첨내역!$B476:$G476,3)</f>
        <v>66</v>
      </c>
      <c r="E476">
        <f>E475+COUNTIF(전체당첨내역!$B476:$G476,4)</f>
        <v>66</v>
      </c>
      <c r="F476">
        <f>F475+COUNTIF(전체당첨내역!$B476:$G476,5)</f>
        <v>65</v>
      </c>
      <c r="G476">
        <f>G475+COUNTIF(전체당첨내역!$B476:$G476,6)</f>
        <v>57</v>
      </c>
      <c r="H476">
        <f>H475+COUNTIF(전체당첨내역!$B476:$G476,7)</f>
        <v>59</v>
      </c>
      <c r="I476">
        <f>I475+COUNTIF(전체당첨내역!$B476:$G476,8)</f>
        <v>62</v>
      </c>
      <c r="J476">
        <f>J475+COUNTIF(전체당첨내역!$B476:$G476,9)</f>
        <v>53</v>
      </c>
      <c r="K476">
        <f>K475+COUNTIF(전체당첨내역!$B476:$G476,10)</f>
        <v>67</v>
      </c>
      <c r="L476">
        <f>L475+COUNTIF(전체당첨내역!$B476:$G476,11)</f>
        <v>66</v>
      </c>
      <c r="M476">
        <f>M475+COUNTIF(전체당첨내역!$B476:$G476,12)</f>
        <v>57</v>
      </c>
      <c r="N476">
        <f>N475+COUNTIF(전체당첨내역!$B476:$G476,13)</f>
        <v>65</v>
      </c>
      <c r="O476">
        <f>O475+COUNTIF(전체당첨내역!$B476:$G476,14)</f>
        <v>70</v>
      </c>
      <c r="P476">
        <f>P475+COUNTIF(전체당첨내역!$B476:$G476,15)</f>
        <v>61</v>
      </c>
      <c r="Q476">
        <f>Q475+COUNTIF(전체당첨내역!$B476:$G476,16)</f>
        <v>61</v>
      </c>
      <c r="R476">
        <f>R475+COUNTIF(전체당첨내역!$B476:$G476,17)</f>
        <v>69</v>
      </c>
      <c r="S476">
        <f>S475+COUNTIF(전체당첨내역!$B476:$G476,18)</f>
        <v>69</v>
      </c>
      <c r="T476">
        <f>T475+COUNTIF(전체당첨내역!$B476:$G476,19)</f>
        <v>68</v>
      </c>
      <c r="U476">
        <f>U475+COUNTIF(전체당첨내역!$B476:$G476,20)</f>
        <v>77</v>
      </c>
      <c r="V476">
        <f>V475+COUNTIF(전체당첨내역!$B476:$G476,21)</f>
        <v>62</v>
      </c>
      <c r="W476">
        <f>W475+COUNTIF(전체당첨내역!$B476:$G476,22)</f>
        <v>55</v>
      </c>
      <c r="X476">
        <f>X475+COUNTIF(전체당첨내역!$B476:$G476,23)</f>
        <v>55</v>
      </c>
      <c r="Y476">
        <f>Y475+COUNTIF(전체당첨내역!$B476:$G476,24)</f>
        <v>63</v>
      </c>
      <c r="Z476">
        <f>Z475+COUNTIF(전체당첨내역!$B476:$G476,25)</f>
        <v>64</v>
      </c>
      <c r="AA476">
        <f>AA475+COUNTIF(전체당첨내역!$B476:$G476,26)</f>
        <v>66</v>
      </c>
      <c r="AB476">
        <f>AB475+COUNTIF(전체당첨내역!$B476:$G476,27)</f>
        <v>67</v>
      </c>
      <c r="AC476">
        <f>AC475+COUNTIF(전체당첨내역!$B476:$G476,28)</f>
        <v>54</v>
      </c>
      <c r="AD476">
        <f>AD475+COUNTIF(전체당첨내역!$B476:$G476,29)</f>
        <v>59</v>
      </c>
      <c r="AE476">
        <f>AE475+COUNTIF(전체당첨내역!$B476:$G476,30)</f>
        <v>59</v>
      </c>
      <c r="AF476">
        <f>AF475+COUNTIF(전체당첨내역!$B476:$G476,31)</f>
        <v>64</v>
      </c>
      <c r="AG476">
        <f>AG475+COUNTIF(전체당첨내역!$B476:$G476,32)</f>
        <v>54</v>
      </c>
      <c r="AH476">
        <f>AH475+COUNTIF(전체당첨내역!$B476:$G476,33)</f>
        <v>60</v>
      </c>
      <c r="AI476">
        <f>AI475+COUNTIF(전체당첨내역!$B476:$G476,34)</f>
        <v>75</v>
      </c>
      <c r="AJ476">
        <f>AJ475+COUNTIF(전체당첨내역!$B476:$G476,35)</f>
        <v>58</v>
      </c>
      <c r="AK476">
        <f>AK475+COUNTIF(전체당첨내역!$B476:$G476,36)</f>
        <v>66</v>
      </c>
      <c r="AL476">
        <f>AL475+COUNTIF(전체당첨내역!$B476:$G476,37)</f>
        <v>76</v>
      </c>
      <c r="AM476">
        <f>AM475+COUNTIF(전체당첨내역!$B476:$G476,38)</f>
        <v>54</v>
      </c>
      <c r="AN476">
        <f>AN475+COUNTIF(전체당첨내역!$B476:$G476,39)</f>
        <v>63</v>
      </c>
      <c r="AO476">
        <f>AO475+COUNTIF(전체당첨내역!$B476:$G476,40)</f>
        <v>78</v>
      </c>
      <c r="AP476">
        <f>AP475+COUNTIF(전체당첨내역!$B476:$G476,41)</f>
        <v>51</v>
      </c>
      <c r="AQ476">
        <f>AQ475+COUNTIF(전체당첨내역!$B476:$G476,42)</f>
        <v>63</v>
      </c>
      <c r="AR476">
        <f>AR475+COUNTIF(전체당첨내역!$B476:$G476,43)</f>
        <v>62</v>
      </c>
      <c r="AS476">
        <f>AS475+COUNTIF(전체당첨내역!$B476:$G476,44)</f>
        <v>60</v>
      </c>
      <c r="AT476">
        <f>AT475+COUNTIF(전체당첨내역!$B476:$G476,45)</f>
        <v>70</v>
      </c>
    </row>
    <row r="477" spans="1:46" ht="16.5" customHeight="1">
      <c r="A477">
        <v>476</v>
      </c>
      <c r="B477">
        <f>B476+COUNTIF(전체당첨내역!$B477:$G477,1)</f>
        <v>73</v>
      </c>
      <c r="C477">
        <f>C476+COUNTIF(전체당첨내역!$B477:$G477,2)</f>
        <v>61</v>
      </c>
      <c r="D477">
        <f>D476+COUNTIF(전체당첨내역!$B477:$G477,3)</f>
        <v>66</v>
      </c>
      <c r="E477">
        <f>E476+COUNTIF(전체당첨내역!$B477:$G477,4)</f>
        <v>66</v>
      </c>
      <c r="F477">
        <f>F476+COUNTIF(전체당첨내역!$B477:$G477,5)</f>
        <v>65</v>
      </c>
      <c r="G477">
        <f>G476+COUNTIF(전체당첨내역!$B477:$G477,6)</f>
        <v>57</v>
      </c>
      <c r="H477">
        <f>H476+COUNTIF(전체당첨내역!$B477:$G477,7)</f>
        <v>59</v>
      </c>
      <c r="I477">
        <f>I476+COUNTIF(전체당첨내역!$B477:$G477,8)</f>
        <v>62</v>
      </c>
      <c r="J477">
        <f>J476+COUNTIF(전체당첨내역!$B477:$G477,9)</f>
        <v>54</v>
      </c>
      <c r="K477">
        <f>K476+COUNTIF(전체당첨내역!$B477:$G477,10)</f>
        <v>67</v>
      </c>
      <c r="L477">
        <f>L476+COUNTIF(전체당첨내역!$B477:$G477,11)</f>
        <v>66</v>
      </c>
      <c r="M477">
        <f>M476+COUNTIF(전체당첨내역!$B477:$G477,12)</f>
        <v>58</v>
      </c>
      <c r="N477">
        <f>N476+COUNTIF(전체당첨내역!$B477:$G477,13)</f>
        <v>66</v>
      </c>
      <c r="O477">
        <f>O476+COUNTIF(전체당첨내역!$B477:$G477,14)</f>
        <v>70</v>
      </c>
      <c r="P477">
        <f>P476+COUNTIF(전체당첨내역!$B477:$G477,15)</f>
        <v>62</v>
      </c>
      <c r="Q477">
        <f>Q476+COUNTIF(전체당첨내역!$B477:$G477,16)</f>
        <v>61</v>
      </c>
      <c r="R477">
        <f>R476+COUNTIF(전체당첨내역!$B477:$G477,17)</f>
        <v>69</v>
      </c>
      <c r="S477">
        <f>S476+COUNTIF(전체당첨내역!$B477:$G477,18)</f>
        <v>69</v>
      </c>
      <c r="T477">
        <f>T476+COUNTIF(전체당첨내역!$B477:$G477,19)</f>
        <v>68</v>
      </c>
      <c r="U477">
        <f>U476+COUNTIF(전체당첨내역!$B477:$G477,20)</f>
        <v>77</v>
      </c>
      <c r="V477">
        <f>V476+COUNTIF(전체당첨내역!$B477:$G477,21)</f>
        <v>62</v>
      </c>
      <c r="W477">
        <f>W476+COUNTIF(전체당첨내역!$B477:$G477,22)</f>
        <v>55</v>
      </c>
      <c r="X477">
        <f>X476+COUNTIF(전체당첨내역!$B477:$G477,23)</f>
        <v>55</v>
      </c>
      <c r="Y477">
        <f>Y476+COUNTIF(전체당첨내역!$B477:$G477,24)</f>
        <v>63</v>
      </c>
      <c r="Z477">
        <f>Z476+COUNTIF(전체당첨내역!$B477:$G477,25)</f>
        <v>64</v>
      </c>
      <c r="AA477">
        <f>AA476+COUNTIF(전체당첨내역!$B477:$G477,26)</f>
        <v>66</v>
      </c>
      <c r="AB477">
        <f>AB476+COUNTIF(전체당첨내역!$B477:$G477,27)</f>
        <v>67</v>
      </c>
      <c r="AC477">
        <f>AC476+COUNTIF(전체당첨내역!$B477:$G477,28)</f>
        <v>54</v>
      </c>
      <c r="AD477">
        <f>AD476+COUNTIF(전체당첨내역!$B477:$G477,29)</f>
        <v>59</v>
      </c>
      <c r="AE477">
        <f>AE476+COUNTIF(전체당첨내역!$B477:$G477,30)</f>
        <v>59</v>
      </c>
      <c r="AF477">
        <f>AF476+COUNTIF(전체당첨내역!$B477:$G477,31)</f>
        <v>64</v>
      </c>
      <c r="AG477">
        <f>AG476+COUNTIF(전체당첨내역!$B477:$G477,32)</f>
        <v>54</v>
      </c>
      <c r="AH477">
        <f>AH476+COUNTIF(전체당첨내역!$B477:$G477,33)</f>
        <v>60</v>
      </c>
      <c r="AI477">
        <f>AI476+COUNTIF(전체당첨내역!$B477:$G477,34)</f>
        <v>75</v>
      </c>
      <c r="AJ477">
        <f>AJ476+COUNTIF(전체당첨내역!$B477:$G477,35)</f>
        <v>58</v>
      </c>
      <c r="AK477">
        <f>AK476+COUNTIF(전체당첨내역!$B477:$G477,36)</f>
        <v>66</v>
      </c>
      <c r="AL477">
        <f>AL476+COUNTIF(전체당첨내역!$B477:$G477,37)</f>
        <v>77</v>
      </c>
      <c r="AM477">
        <f>AM476+COUNTIF(전체당첨내역!$B477:$G477,38)</f>
        <v>55</v>
      </c>
      <c r="AN477">
        <f>AN476+COUNTIF(전체당첨내역!$B477:$G477,39)</f>
        <v>63</v>
      </c>
      <c r="AO477">
        <f>AO476+COUNTIF(전체당첨내역!$B477:$G477,40)</f>
        <v>78</v>
      </c>
      <c r="AP477">
        <f>AP476+COUNTIF(전체당첨내역!$B477:$G477,41)</f>
        <v>51</v>
      </c>
      <c r="AQ477">
        <f>AQ476+COUNTIF(전체당첨내역!$B477:$G477,42)</f>
        <v>63</v>
      </c>
      <c r="AR477">
        <f>AR476+COUNTIF(전체당첨내역!$B477:$G477,43)</f>
        <v>62</v>
      </c>
      <c r="AS477">
        <f>AS476+COUNTIF(전체당첨내역!$B477:$G477,44)</f>
        <v>60</v>
      </c>
      <c r="AT477">
        <f>AT476+COUNTIF(전체당첨내역!$B477:$G477,45)</f>
        <v>70</v>
      </c>
    </row>
    <row r="478" spans="1:46" ht="16.5" customHeight="1">
      <c r="A478">
        <v>477</v>
      </c>
      <c r="B478">
        <f>B477+COUNTIF(전체당첨내역!$B478:$G478,1)</f>
        <v>73</v>
      </c>
      <c r="C478">
        <f>C477+COUNTIF(전체당첨내역!$B478:$G478,2)</f>
        <v>61</v>
      </c>
      <c r="D478">
        <f>D477+COUNTIF(전체당첨내역!$B478:$G478,3)</f>
        <v>66</v>
      </c>
      <c r="E478">
        <f>E477+COUNTIF(전체당첨내역!$B478:$G478,4)</f>
        <v>66</v>
      </c>
      <c r="F478">
        <f>F477+COUNTIF(전체당첨내역!$B478:$G478,5)</f>
        <v>65</v>
      </c>
      <c r="G478">
        <f>G477+COUNTIF(전체당첨내역!$B478:$G478,6)</f>
        <v>57</v>
      </c>
      <c r="H478">
        <f>H477+COUNTIF(전체당첨내역!$B478:$G478,7)</f>
        <v>59</v>
      </c>
      <c r="I478">
        <f>I477+COUNTIF(전체당첨내역!$B478:$G478,8)</f>
        <v>62</v>
      </c>
      <c r="J478">
        <f>J477+COUNTIF(전체당첨내역!$B478:$G478,9)</f>
        <v>54</v>
      </c>
      <c r="K478">
        <f>K477+COUNTIF(전체당첨내역!$B478:$G478,10)</f>
        <v>67</v>
      </c>
      <c r="L478">
        <f>L477+COUNTIF(전체당첨내역!$B478:$G478,11)</f>
        <v>66</v>
      </c>
      <c r="M478">
        <f>M477+COUNTIF(전체당첨내역!$B478:$G478,12)</f>
        <v>58</v>
      </c>
      <c r="N478">
        <f>N477+COUNTIF(전체당첨내역!$B478:$G478,13)</f>
        <v>66</v>
      </c>
      <c r="O478">
        <f>O477+COUNTIF(전체당첨내역!$B478:$G478,14)</f>
        <v>71</v>
      </c>
      <c r="P478">
        <f>P477+COUNTIF(전체당첨내역!$B478:$G478,15)</f>
        <v>62</v>
      </c>
      <c r="Q478">
        <f>Q477+COUNTIF(전체당첨내역!$B478:$G478,16)</f>
        <v>61</v>
      </c>
      <c r="R478">
        <f>R477+COUNTIF(전체당첨내역!$B478:$G478,17)</f>
        <v>69</v>
      </c>
      <c r="S478">
        <f>S477+COUNTIF(전체당첨내역!$B478:$G478,18)</f>
        <v>69</v>
      </c>
      <c r="T478">
        <f>T477+COUNTIF(전체당첨내역!$B478:$G478,19)</f>
        <v>68</v>
      </c>
      <c r="U478">
        <f>U477+COUNTIF(전체당첨내역!$B478:$G478,20)</f>
        <v>77</v>
      </c>
      <c r="V478">
        <f>V477+COUNTIF(전체당첨내역!$B478:$G478,21)</f>
        <v>62</v>
      </c>
      <c r="W478">
        <f>W477+COUNTIF(전체당첨내역!$B478:$G478,22)</f>
        <v>55</v>
      </c>
      <c r="X478">
        <f>X477+COUNTIF(전체당첨내역!$B478:$G478,23)</f>
        <v>55</v>
      </c>
      <c r="Y478">
        <f>Y477+COUNTIF(전체당첨내역!$B478:$G478,24)</f>
        <v>63</v>
      </c>
      <c r="Z478">
        <f>Z477+COUNTIF(전체당첨내역!$B478:$G478,25)</f>
        <v>65</v>
      </c>
      <c r="AA478">
        <f>AA477+COUNTIF(전체당첨내역!$B478:$G478,26)</f>
        <v>66</v>
      </c>
      <c r="AB478">
        <f>AB477+COUNTIF(전체당첨내역!$B478:$G478,27)</f>
        <v>67</v>
      </c>
      <c r="AC478">
        <f>AC477+COUNTIF(전체당첨내역!$B478:$G478,28)</f>
        <v>54</v>
      </c>
      <c r="AD478">
        <f>AD477+COUNTIF(전체당첨내역!$B478:$G478,29)</f>
        <v>60</v>
      </c>
      <c r="AE478">
        <f>AE477+COUNTIF(전체당첨내역!$B478:$G478,30)</f>
        <v>59</v>
      </c>
      <c r="AF478">
        <f>AF477+COUNTIF(전체당첨내역!$B478:$G478,31)</f>
        <v>64</v>
      </c>
      <c r="AG478">
        <f>AG477+COUNTIF(전체당첨내역!$B478:$G478,32)</f>
        <v>55</v>
      </c>
      <c r="AH478">
        <f>AH477+COUNTIF(전체당첨내역!$B478:$G478,33)</f>
        <v>61</v>
      </c>
      <c r="AI478">
        <f>AI477+COUNTIF(전체당첨내역!$B478:$G478,34)</f>
        <v>75</v>
      </c>
      <c r="AJ478">
        <f>AJ477+COUNTIF(전체당첨내역!$B478:$G478,35)</f>
        <v>58</v>
      </c>
      <c r="AK478">
        <f>AK477+COUNTIF(전체당첨내역!$B478:$G478,36)</f>
        <v>66</v>
      </c>
      <c r="AL478">
        <f>AL477+COUNTIF(전체당첨내역!$B478:$G478,37)</f>
        <v>77</v>
      </c>
      <c r="AM478">
        <f>AM477+COUNTIF(전체당첨내역!$B478:$G478,38)</f>
        <v>55</v>
      </c>
      <c r="AN478">
        <f>AN477+COUNTIF(전체당첨내역!$B478:$G478,39)</f>
        <v>63</v>
      </c>
      <c r="AO478">
        <f>AO477+COUNTIF(전체당첨내역!$B478:$G478,40)</f>
        <v>78</v>
      </c>
      <c r="AP478">
        <f>AP477+COUNTIF(전체당첨내역!$B478:$G478,41)</f>
        <v>51</v>
      </c>
      <c r="AQ478">
        <f>AQ477+COUNTIF(전체당첨내역!$B478:$G478,42)</f>
        <v>63</v>
      </c>
      <c r="AR478">
        <f>AR477+COUNTIF(전체당첨내역!$B478:$G478,43)</f>
        <v>62</v>
      </c>
      <c r="AS478">
        <f>AS477+COUNTIF(전체당첨내역!$B478:$G478,44)</f>
        <v>60</v>
      </c>
      <c r="AT478">
        <f>AT477+COUNTIF(전체당첨내역!$B478:$G478,45)</f>
        <v>71</v>
      </c>
    </row>
    <row r="479" spans="1:46" ht="16.5" customHeight="1">
      <c r="A479">
        <v>478</v>
      </c>
      <c r="B479">
        <f>B478+COUNTIF(전체당첨내역!$B479:$G479,1)</f>
        <v>73</v>
      </c>
      <c r="C479">
        <f>C478+COUNTIF(전체당첨내역!$B479:$G479,2)</f>
        <v>61</v>
      </c>
      <c r="D479">
        <f>D478+COUNTIF(전체당첨내역!$B479:$G479,3)</f>
        <v>66</v>
      </c>
      <c r="E479">
        <f>E478+COUNTIF(전체당첨내역!$B479:$G479,4)</f>
        <v>66</v>
      </c>
      <c r="F479">
        <f>F478+COUNTIF(전체당첨내역!$B479:$G479,5)</f>
        <v>65</v>
      </c>
      <c r="G479">
        <f>G478+COUNTIF(전체당첨내역!$B479:$G479,6)</f>
        <v>57</v>
      </c>
      <c r="H479">
        <f>H478+COUNTIF(전체당첨내역!$B479:$G479,7)</f>
        <v>59</v>
      </c>
      <c r="I479">
        <f>I478+COUNTIF(전체당첨내역!$B479:$G479,8)</f>
        <v>62</v>
      </c>
      <c r="J479">
        <f>J478+COUNTIF(전체당첨내역!$B479:$G479,9)</f>
        <v>54</v>
      </c>
      <c r="K479">
        <f>K478+COUNTIF(전체당첨내역!$B479:$G479,10)</f>
        <v>67</v>
      </c>
      <c r="L479">
        <f>L478+COUNTIF(전체당첨내역!$B479:$G479,11)</f>
        <v>66</v>
      </c>
      <c r="M479">
        <f>M478+COUNTIF(전체당첨내역!$B479:$G479,12)</f>
        <v>58</v>
      </c>
      <c r="N479">
        <f>N478+COUNTIF(전체당첨내역!$B479:$G479,13)</f>
        <v>66</v>
      </c>
      <c r="O479">
        <f>O478+COUNTIF(전체당첨내역!$B479:$G479,14)</f>
        <v>71</v>
      </c>
      <c r="P479">
        <f>P478+COUNTIF(전체당첨내역!$B479:$G479,15)</f>
        <v>62</v>
      </c>
      <c r="Q479">
        <f>Q478+COUNTIF(전체당첨내역!$B479:$G479,16)</f>
        <v>61</v>
      </c>
      <c r="R479">
        <f>R478+COUNTIF(전체당첨내역!$B479:$G479,17)</f>
        <v>69</v>
      </c>
      <c r="S479">
        <f>S478+COUNTIF(전체당첨내역!$B479:$G479,18)</f>
        <v>70</v>
      </c>
      <c r="T479">
        <f>T478+COUNTIF(전체당첨내역!$B479:$G479,19)</f>
        <v>68</v>
      </c>
      <c r="U479">
        <f>U478+COUNTIF(전체당첨내역!$B479:$G479,20)</f>
        <v>77</v>
      </c>
      <c r="V479">
        <f>V478+COUNTIF(전체당첨내역!$B479:$G479,21)</f>
        <v>62</v>
      </c>
      <c r="W479">
        <f>W478+COUNTIF(전체당첨내역!$B479:$G479,22)</f>
        <v>55</v>
      </c>
      <c r="X479">
        <f>X478+COUNTIF(전체당첨내역!$B479:$G479,23)</f>
        <v>55</v>
      </c>
      <c r="Y479">
        <f>Y478+COUNTIF(전체당첨내역!$B479:$G479,24)</f>
        <v>63</v>
      </c>
      <c r="Z479">
        <f>Z478+COUNTIF(전체당첨내역!$B479:$G479,25)</f>
        <v>65</v>
      </c>
      <c r="AA479">
        <f>AA478+COUNTIF(전체당첨내역!$B479:$G479,26)</f>
        <v>66</v>
      </c>
      <c r="AB479">
        <f>AB478+COUNTIF(전체당첨내역!$B479:$G479,27)</f>
        <v>67</v>
      </c>
      <c r="AC479">
        <f>AC478+COUNTIF(전체당첨내역!$B479:$G479,28)</f>
        <v>54</v>
      </c>
      <c r="AD479">
        <f>AD478+COUNTIF(전체당첨내역!$B479:$G479,29)</f>
        <v>61</v>
      </c>
      <c r="AE479">
        <f>AE478+COUNTIF(전체당첨내역!$B479:$G479,30)</f>
        <v>60</v>
      </c>
      <c r="AF479">
        <f>AF478+COUNTIF(전체당첨내역!$B479:$G479,31)</f>
        <v>64</v>
      </c>
      <c r="AG479">
        <f>AG478+COUNTIF(전체당첨내역!$B479:$G479,32)</f>
        <v>55</v>
      </c>
      <c r="AH479">
        <f>AH478+COUNTIF(전체당첨내역!$B479:$G479,33)</f>
        <v>61</v>
      </c>
      <c r="AI479">
        <f>AI478+COUNTIF(전체당첨내역!$B479:$G479,34)</f>
        <v>75</v>
      </c>
      <c r="AJ479">
        <f>AJ478+COUNTIF(전체당첨내역!$B479:$G479,35)</f>
        <v>58</v>
      </c>
      <c r="AK479">
        <f>AK478+COUNTIF(전체당첨내역!$B479:$G479,36)</f>
        <v>66</v>
      </c>
      <c r="AL479">
        <f>AL478+COUNTIF(전체당첨내역!$B479:$G479,37)</f>
        <v>78</v>
      </c>
      <c r="AM479">
        <f>AM478+COUNTIF(전체당첨내역!$B479:$G479,38)</f>
        <v>55</v>
      </c>
      <c r="AN479">
        <f>AN478+COUNTIF(전체당첨내역!$B479:$G479,39)</f>
        <v>64</v>
      </c>
      <c r="AO479">
        <f>AO478+COUNTIF(전체당첨내역!$B479:$G479,40)</f>
        <v>78</v>
      </c>
      <c r="AP479">
        <f>AP478+COUNTIF(전체당첨내역!$B479:$G479,41)</f>
        <v>51</v>
      </c>
      <c r="AQ479">
        <f>AQ478+COUNTIF(전체당첨내역!$B479:$G479,42)</f>
        <v>63</v>
      </c>
      <c r="AR479">
        <f>AR478+COUNTIF(전체당첨내역!$B479:$G479,43)</f>
        <v>63</v>
      </c>
      <c r="AS479">
        <f>AS478+COUNTIF(전체당첨내역!$B479:$G479,44)</f>
        <v>60</v>
      </c>
      <c r="AT479">
        <f>AT478+COUNTIF(전체당첨내역!$B479:$G479,45)</f>
        <v>71</v>
      </c>
    </row>
    <row r="480" spans="1:46" ht="16.5" customHeight="1">
      <c r="A480">
        <v>479</v>
      </c>
      <c r="B480">
        <f>B479+COUNTIF(전체당첨내역!$B480:$G480,1)</f>
        <v>73</v>
      </c>
      <c r="C480">
        <f>C479+COUNTIF(전체당첨내역!$B480:$G480,2)</f>
        <v>61</v>
      </c>
      <c r="D480">
        <f>D479+COUNTIF(전체당첨내역!$B480:$G480,3)</f>
        <v>66</v>
      </c>
      <c r="E480">
        <f>E479+COUNTIF(전체당첨내역!$B480:$G480,4)</f>
        <v>66</v>
      </c>
      <c r="F480">
        <f>F479+COUNTIF(전체당첨내역!$B480:$G480,5)</f>
        <v>65</v>
      </c>
      <c r="G480">
        <f>G479+COUNTIF(전체당첨내역!$B480:$G480,6)</f>
        <v>57</v>
      </c>
      <c r="H480">
        <f>H479+COUNTIF(전체당첨내역!$B480:$G480,7)</f>
        <v>59</v>
      </c>
      <c r="I480">
        <f>I479+COUNTIF(전체당첨내역!$B480:$G480,8)</f>
        <v>63</v>
      </c>
      <c r="J480">
        <f>J479+COUNTIF(전체당첨내역!$B480:$G480,9)</f>
        <v>54</v>
      </c>
      <c r="K480">
        <f>K479+COUNTIF(전체당첨내역!$B480:$G480,10)</f>
        <v>67</v>
      </c>
      <c r="L480">
        <f>L479+COUNTIF(전체당첨내역!$B480:$G480,11)</f>
        <v>66</v>
      </c>
      <c r="M480">
        <f>M479+COUNTIF(전체당첨내역!$B480:$G480,12)</f>
        <v>58</v>
      </c>
      <c r="N480">
        <f>N479+COUNTIF(전체당첨내역!$B480:$G480,13)</f>
        <v>66</v>
      </c>
      <c r="O480">
        <f>O479+COUNTIF(전체당첨내역!$B480:$G480,14)</f>
        <v>71</v>
      </c>
      <c r="P480">
        <f>P479+COUNTIF(전체당첨내역!$B480:$G480,15)</f>
        <v>62</v>
      </c>
      <c r="Q480">
        <f>Q479+COUNTIF(전체당첨내역!$B480:$G480,16)</f>
        <v>61</v>
      </c>
      <c r="R480">
        <f>R479+COUNTIF(전체당첨내역!$B480:$G480,17)</f>
        <v>69</v>
      </c>
      <c r="S480">
        <f>S479+COUNTIF(전체당첨내역!$B480:$G480,18)</f>
        <v>70</v>
      </c>
      <c r="T480">
        <f>T479+COUNTIF(전체당첨내역!$B480:$G480,19)</f>
        <v>68</v>
      </c>
      <c r="U480">
        <f>U479+COUNTIF(전체당첨내역!$B480:$G480,20)</f>
        <v>77</v>
      </c>
      <c r="V480">
        <f>V479+COUNTIF(전체당첨내역!$B480:$G480,21)</f>
        <v>62</v>
      </c>
      <c r="W480">
        <f>W479+COUNTIF(전체당첨내역!$B480:$G480,22)</f>
        <v>55</v>
      </c>
      <c r="X480">
        <f>X479+COUNTIF(전체당첨내역!$B480:$G480,23)</f>
        <v>56</v>
      </c>
      <c r="Y480">
        <f>Y479+COUNTIF(전체당첨내역!$B480:$G480,24)</f>
        <v>63</v>
      </c>
      <c r="Z480">
        <f>Z479+COUNTIF(전체당첨내역!$B480:$G480,25)</f>
        <v>66</v>
      </c>
      <c r="AA480">
        <f>AA479+COUNTIF(전체당첨내역!$B480:$G480,26)</f>
        <v>66</v>
      </c>
      <c r="AB480">
        <f>AB479+COUNTIF(전체당첨내역!$B480:$G480,27)</f>
        <v>68</v>
      </c>
      <c r="AC480">
        <f>AC479+COUNTIF(전체당첨내역!$B480:$G480,28)</f>
        <v>54</v>
      </c>
      <c r="AD480">
        <f>AD479+COUNTIF(전체당첨내역!$B480:$G480,29)</f>
        <v>61</v>
      </c>
      <c r="AE480">
        <f>AE479+COUNTIF(전체당첨내역!$B480:$G480,30)</f>
        <v>60</v>
      </c>
      <c r="AF480">
        <f>AF479+COUNTIF(전체당첨내역!$B480:$G480,31)</f>
        <v>64</v>
      </c>
      <c r="AG480">
        <f>AG479+COUNTIF(전체당첨내역!$B480:$G480,32)</f>
        <v>55</v>
      </c>
      <c r="AH480">
        <f>AH479+COUNTIF(전체당첨내역!$B480:$G480,33)</f>
        <v>61</v>
      </c>
      <c r="AI480">
        <f>AI479+COUNTIF(전체당첨내역!$B480:$G480,34)</f>
        <v>75</v>
      </c>
      <c r="AJ480">
        <f>AJ479+COUNTIF(전체당첨내역!$B480:$G480,35)</f>
        <v>59</v>
      </c>
      <c r="AK480">
        <f>AK479+COUNTIF(전체당첨내역!$B480:$G480,36)</f>
        <v>66</v>
      </c>
      <c r="AL480">
        <f>AL479+COUNTIF(전체당첨내역!$B480:$G480,37)</f>
        <v>78</v>
      </c>
      <c r="AM480">
        <f>AM479+COUNTIF(전체당첨내역!$B480:$G480,38)</f>
        <v>55</v>
      </c>
      <c r="AN480">
        <f>AN479+COUNTIF(전체당첨내역!$B480:$G480,39)</f>
        <v>64</v>
      </c>
      <c r="AO480">
        <f>AO479+COUNTIF(전체당첨내역!$B480:$G480,40)</f>
        <v>78</v>
      </c>
      <c r="AP480">
        <f>AP479+COUNTIF(전체당첨내역!$B480:$G480,41)</f>
        <v>51</v>
      </c>
      <c r="AQ480">
        <f>AQ479+COUNTIF(전체당첨내역!$B480:$G480,42)</f>
        <v>63</v>
      </c>
      <c r="AR480">
        <f>AR479+COUNTIF(전체당첨내역!$B480:$G480,43)</f>
        <v>63</v>
      </c>
      <c r="AS480">
        <f>AS479+COUNTIF(전체당첨내역!$B480:$G480,44)</f>
        <v>61</v>
      </c>
      <c r="AT480">
        <f>AT479+COUNTIF(전체당첨내역!$B480:$G480,45)</f>
        <v>71</v>
      </c>
    </row>
    <row r="481" spans="1:46" ht="16.5" customHeight="1">
      <c r="A481">
        <v>480</v>
      </c>
      <c r="B481">
        <f>B480+COUNTIF(전체당첨내역!$B481:$G481,1)</f>
        <v>73</v>
      </c>
      <c r="C481">
        <f>C480+COUNTIF(전체당첨내역!$B481:$G481,2)</f>
        <v>61</v>
      </c>
      <c r="D481">
        <f>D480+COUNTIF(전체당첨내역!$B481:$G481,3)</f>
        <v>67</v>
      </c>
      <c r="E481">
        <f>E480+COUNTIF(전체당첨내역!$B481:$G481,4)</f>
        <v>66</v>
      </c>
      <c r="F481">
        <f>F480+COUNTIF(전체당첨내역!$B481:$G481,5)</f>
        <v>66</v>
      </c>
      <c r="G481">
        <f>G480+COUNTIF(전체당첨내역!$B481:$G481,6)</f>
        <v>57</v>
      </c>
      <c r="H481">
        <f>H480+COUNTIF(전체당첨내역!$B481:$G481,7)</f>
        <v>59</v>
      </c>
      <c r="I481">
        <f>I480+COUNTIF(전체당첨내역!$B481:$G481,8)</f>
        <v>63</v>
      </c>
      <c r="J481">
        <f>J480+COUNTIF(전체당첨내역!$B481:$G481,9)</f>
        <v>54</v>
      </c>
      <c r="K481">
        <f>K480+COUNTIF(전체당첨내역!$B481:$G481,10)</f>
        <v>68</v>
      </c>
      <c r="L481">
        <f>L480+COUNTIF(전체당첨내역!$B481:$G481,11)</f>
        <v>66</v>
      </c>
      <c r="M481">
        <f>M480+COUNTIF(전체당첨내역!$B481:$G481,12)</f>
        <v>58</v>
      </c>
      <c r="N481">
        <f>N480+COUNTIF(전체당첨내역!$B481:$G481,13)</f>
        <v>66</v>
      </c>
      <c r="O481">
        <f>O480+COUNTIF(전체당첨내역!$B481:$G481,14)</f>
        <v>71</v>
      </c>
      <c r="P481">
        <f>P480+COUNTIF(전체당첨내역!$B481:$G481,15)</f>
        <v>62</v>
      </c>
      <c r="Q481">
        <f>Q480+COUNTIF(전체당첨내역!$B481:$G481,16)</f>
        <v>61</v>
      </c>
      <c r="R481">
        <f>R480+COUNTIF(전체당첨내역!$B481:$G481,17)</f>
        <v>70</v>
      </c>
      <c r="S481">
        <f>S480+COUNTIF(전체당첨내역!$B481:$G481,18)</f>
        <v>70</v>
      </c>
      <c r="T481">
        <f>T480+COUNTIF(전체당첨내역!$B481:$G481,19)</f>
        <v>68</v>
      </c>
      <c r="U481">
        <f>U480+COUNTIF(전체당첨내역!$B481:$G481,20)</f>
        <v>77</v>
      </c>
      <c r="V481">
        <f>V480+COUNTIF(전체당첨내역!$B481:$G481,21)</f>
        <v>62</v>
      </c>
      <c r="W481">
        <f>W480+COUNTIF(전체당첨내역!$B481:$G481,22)</f>
        <v>55</v>
      </c>
      <c r="X481">
        <f>X480+COUNTIF(전체당첨내역!$B481:$G481,23)</f>
        <v>56</v>
      </c>
      <c r="Y481">
        <f>Y480+COUNTIF(전체당첨내역!$B481:$G481,24)</f>
        <v>63</v>
      </c>
      <c r="Z481">
        <f>Z480+COUNTIF(전체당첨내역!$B481:$G481,25)</f>
        <v>66</v>
      </c>
      <c r="AA481">
        <f>AA480+COUNTIF(전체당첨내역!$B481:$G481,26)</f>
        <v>66</v>
      </c>
      <c r="AB481">
        <f>AB480+COUNTIF(전체당첨내역!$B481:$G481,27)</f>
        <v>68</v>
      </c>
      <c r="AC481">
        <f>AC480+COUNTIF(전체당첨내역!$B481:$G481,28)</f>
        <v>54</v>
      </c>
      <c r="AD481">
        <f>AD480+COUNTIF(전체당첨내역!$B481:$G481,29)</f>
        <v>61</v>
      </c>
      <c r="AE481">
        <f>AE480+COUNTIF(전체당첨내역!$B481:$G481,30)</f>
        <v>61</v>
      </c>
      <c r="AF481">
        <f>AF480+COUNTIF(전체당첨내역!$B481:$G481,31)</f>
        <v>65</v>
      </c>
      <c r="AG481">
        <f>AG480+COUNTIF(전체당첨내역!$B481:$G481,32)</f>
        <v>55</v>
      </c>
      <c r="AH481">
        <f>AH480+COUNTIF(전체당첨내역!$B481:$G481,33)</f>
        <v>61</v>
      </c>
      <c r="AI481">
        <f>AI480+COUNTIF(전체당첨내역!$B481:$G481,34)</f>
        <v>75</v>
      </c>
      <c r="AJ481">
        <f>AJ480+COUNTIF(전체당첨내역!$B481:$G481,35)</f>
        <v>59</v>
      </c>
      <c r="AK481">
        <f>AK480+COUNTIF(전체당첨내역!$B481:$G481,36)</f>
        <v>66</v>
      </c>
      <c r="AL481">
        <f>AL480+COUNTIF(전체당첨내역!$B481:$G481,37)</f>
        <v>78</v>
      </c>
      <c r="AM481">
        <f>AM480+COUNTIF(전체당첨내역!$B481:$G481,38)</f>
        <v>55</v>
      </c>
      <c r="AN481">
        <f>AN480+COUNTIF(전체당첨내역!$B481:$G481,39)</f>
        <v>64</v>
      </c>
      <c r="AO481">
        <f>AO480+COUNTIF(전체당첨내역!$B481:$G481,40)</f>
        <v>78</v>
      </c>
      <c r="AP481">
        <f>AP480+COUNTIF(전체당첨내역!$B481:$G481,41)</f>
        <v>51</v>
      </c>
      <c r="AQ481">
        <f>AQ480+COUNTIF(전체당첨내역!$B481:$G481,42)</f>
        <v>63</v>
      </c>
      <c r="AR481">
        <f>AR480+COUNTIF(전체당첨내역!$B481:$G481,43)</f>
        <v>63</v>
      </c>
      <c r="AS481">
        <f>AS480+COUNTIF(전체당첨내역!$B481:$G481,44)</f>
        <v>61</v>
      </c>
      <c r="AT481">
        <f>AT480+COUNTIF(전체당첨내역!$B481:$G481,45)</f>
        <v>71</v>
      </c>
    </row>
    <row r="482" spans="1:46" ht="16.5" customHeight="1">
      <c r="A482">
        <v>481</v>
      </c>
      <c r="B482">
        <f>B481+COUNTIF(전체당첨내역!$B482:$G482,1)</f>
        <v>73</v>
      </c>
      <c r="C482">
        <f>C481+COUNTIF(전체당첨내역!$B482:$G482,2)</f>
        <v>61</v>
      </c>
      <c r="D482">
        <f>D481+COUNTIF(전체당첨내역!$B482:$G482,3)</f>
        <v>68</v>
      </c>
      <c r="E482">
        <f>E481+COUNTIF(전체당첨내역!$B482:$G482,4)</f>
        <v>67</v>
      </c>
      <c r="F482">
        <f>F481+COUNTIF(전체당첨내역!$B482:$G482,5)</f>
        <v>66</v>
      </c>
      <c r="G482">
        <f>G481+COUNTIF(전체당첨내역!$B482:$G482,6)</f>
        <v>57</v>
      </c>
      <c r="H482">
        <f>H481+COUNTIF(전체당첨내역!$B482:$G482,7)</f>
        <v>59</v>
      </c>
      <c r="I482">
        <f>I481+COUNTIF(전체당첨내역!$B482:$G482,8)</f>
        <v>63</v>
      </c>
      <c r="J482">
        <f>J481+COUNTIF(전체당첨내역!$B482:$G482,9)</f>
        <v>54</v>
      </c>
      <c r="K482">
        <f>K481+COUNTIF(전체당첨내역!$B482:$G482,10)</f>
        <v>68</v>
      </c>
      <c r="L482">
        <f>L481+COUNTIF(전체당첨내역!$B482:$G482,11)</f>
        <v>66</v>
      </c>
      <c r="M482">
        <f>M481+COUNTIF(전체당첨내역!$B482:$G482,12)</f>
        <v>58</v>
      </c>
      <c r="N482">
        <f>N481+COUNTIF(전체당첨내역!$B482:$G482,13)</f>
        <v>66</v>
      </c>
      <c r="O482">
        <f>O481+COUNTIF(전체당첨내역!$B482:$G482,14)</f>
        <v>71</v>
      </c>
      <c r="P482">
        <f>P481+COUNTIF(전체당첨내역!$B482:$G482,15)</f>
        <v>62</v>
      </c>
      <c r="Q482">
        <f>Q481+COUNTIF(전체당첨내역!$B482:$G482,16)</f>
        <v>61</v>
      </c>
      <c r="R482">
        <f>R481+COUNTIF(전체당첨내역!$B482:$G482,17)</f>
        <v>70</v>
      </c>
      <c r="S482">
        <f>S481+COUNTIF(전체당첨내역!$B482:$G482,18)</f>
        <v>70</v>
      </c>
      <c r="T482">
        <f>T481+COUNTIF(전체당첨내역!$B482:$G482,19)</f>
        <v>68</v>
      </c>
      <c r="U482">
        <f>U481+COUNTIF(전체당첨내역!$B482:$G482,20)</f>
        <v>77</v>
      </c>
      <c r="V482">
        <f>V481+COUNTIF(전체당첨내역!$B482:$G482,21)</f>
        <v>62</v>
      </c>
      <c r="W482">
        <f>W481+COUNTIF(전체당첨내역!$B482:$G482,22)</f>
        <v>55</v>
      </c>
      <c r="X482">
        <f>X481+COUNTIF(전체당첨내역!$B482:$G482,23)</f>
        <v>57</v>
      </c>
      <c r="Y482">
        <f>Y481+COUNTIF(전체당첨내역!$B482:$G482,24)</f>
        <v>63</v>
      </c>
      <c r="Z482">
        <f>Z481+COUNTIF(전체당첨내역!$B482:$G482,25)</f>
        <v>66</v>
      </c>
      <c r="AA482">
        <f>AA481+COUNTIF(전체당첨내역!$B482:$G482,26)</f>
        <v>66</v>
      </c>
      <c r="AB482">
        <f>AB481+COUNTIF(전체당첨내역!$B482:$G482,27)</f>
        <v>68</v>
      </c>
      <c r="AC482">
        <f>AC481+COUNTIF(전체당첨내역!$B482:$G482,28)</f>
        <v>54</v>
      </c>
      <c r="AD482">
        <f>AD481+COUNTIF(전체당첨내역!$B482:$G482,29)</f>
        <v>62</v>
      </c>
      <c r="AE482">
        <f>AE481+COUNTIF(전체당첨내역!$B482:$G482,30)</f>
        <v>61</v>
      </c>
      <c r="AF482">
        <f>AF481+COUNTIF(전체당첨내역!$B482:$G482,31)</f>
        <v>65</v>
      </c>
      <c r="AG482">
        <f>AG481+COUNTIF(전체당첨내역!$B482:$G482,32)</f>
        <v>55</v>
      </c>
      <c r="AH482">
        <f>AH481+COUNTIF(전체당첨내역!$B482:$G482,33)</f>
        <v>61</v>
      </c>
      <c r="AI482">
        <f>AI481+COUNTIF(전체당첨내역!$B482:$G482,34)</f>
        <v>75</v>
      </c>
      <c r="AJ482">
        <f>AJ481+COUNTIF(전체당첨내역!$B482:$G482,35)</f>
        <v>59</v>
      </c>
      <c r="AK482">
        <f>AK481+COUNTIF(전체당첨내역!$B482:$G482,36)</f>
        <v>66</v>
      </c>
      <c r="AL482">
        <f>AL481+COUNTIF(전체당첨내역!$B482:$G482,37)</f>
        <v>78</v>
      </c>
      <c r="AM482">
        <f>AM481+COUNTIF(전체당첨내역!$B482:$G482,38)</f>
        <v>55</v>
      </c>
      <c r="AN482">
        <f>AN481+COUNTIF(전체당첨내역!$B482:$G482,39)</f>
        <v>64</v>
      </c>
      <c r="AO482">
        <f>AO481+COUNTIF(전체당첨내역!$B482:$G482,40)</f>
        <v>79</v>
      </c>
      <c r="AP482">
        <f>AP481+COUNTIF(전체당첨내역!$B482:$G482,41)</f>
        <v>52</v>
      </c>
      <c r="AQ482">
        <f>AQ481+COUNTIF(전체당첨내역!$B482:$G482,42)</f>
        <v>63</v>
      </c>
      <c r="AR482">
        <f>AR481+COUNTIF(전체당첨내역!$B482:$G482,43)</f>
        <v>63</v>
      </c>
      <c r="AS482">
        <f>AS481+COUNTIF(전체당첨내역!$B482:$G482,44)</f>
        <v>61</v>
      </c>
      <c r="AT482">
        <f>AT481+COUNTIF(전체당첨내역!$B482:$G482,45)</f>
        <v>71</v>
      </c>
    </row>
    <row r="483" spans="1:46" ht="16.5" customHeight="1">
      <c r="A483">
        <v>482</v>
      </c>
      <c r="B483">
        <f>B482+COUNTIF(전체당첨내역!$B483:$G483,1)</f>
        <v>74</v>
      </c>
      <c r="C483">
        <f>C482+COUNTIF(전체당첨내역!$B483:$G483,2)</f>
        <v>61</v>
      </c>
      <c r="D483">
        <f>D482+COUNTIF(전체당첨내역!$B483:$G483,3)</f>
        <v>68</v>
      </c>
      <c r="E483">
        <f>E482+COUNTIF(전체당첨내역!$B483:$G483,4)</f>
        <v>67</v>
      </c>
      <c r="F483">
        <f>F482+COUNTIF(전체당첨내역!$B483:$G483,5)</f>
        <v>66</v>
      </c>
      <c r="G483">
        <f>G482+COUNTIF(전체당첨내역!$B483:$G483,6)</f>
        <v>57</v>
      </c>
      <c r="H483">
        <f>H482+COUNTIF(전체당첨내역!$B483:$G483,7)</f>
        <v>59</v>
      </c>
      <c r="I483">
        <f>I482+COUNTIF(전체당첨내역!$B483:$G483,8)</f>
        <v>63</v>
      </c>
      <c r="J483">
        <f>J482+COUNTIF(전체당첨내역!$B483:$G483,9)</f>
        <v>54</v>
      </c>
      <c r="K483">
        <f>K482+COUNTIF(전체당첨내역!$B483:$G483,10)</f>
        <v>69</v>
      </c>
      <c r="L483">
        <f>L482+COUNTIF(전체당첨내역!$B483:$G483,11)</f>
        <v>66</v>
      </c>
      <c r="M483">
        <f>M482+COUNTIF(전체당첨내역!$B483:$G483,12)</f>
        <v>58</v>
      </c>
      <c r="N483">
        <f>N482+COUNTIF(전체당첨내역!$B483:$G483,13)</f>
        <v>66</v>
      </c>
      <c r="O483">
        <f>O482+COUNTIF(전체당첨내역!$B483:$G483,14)</f>
        <v>71</v>
      </c>
      <c r="P483">
        <f>P482+COUNTIF(전체당첨내역!$B483:$G483,15)</f>
        <v>62</v>
      </c>
      <c r="Q483">
        <f>Q482+COUNTIF(전체당첨내역!$B483:$G483,16)</f>
        <v>62</v>
      </c>
      <c r="R483">
        <f>R482+COUNTIF(전체당첨내역!$B483:$G483,17)</f>
        <v>70</v>
      </c>
      <c r="S483">
        <f>S482+COUNTIF(전체당첨내역!$B483:$G483,18)</f>
        <v>70</v>
      </c>
      <c r="T483">
        <f>T482+COUNTIF(전체당첨내역!$B483:$G483,19)</f>
        <v>68</v>
      </c>
      <c r="U483">
        <f>U482+COUNTIF(전체당첨내역!$B483:$G483,20)</f>
        <v>77</v>
      </c>
      <c r="V483">
        <f>V482+COUNTIF(전체당첨내역!$B483:$G483,21)</f>
        <v>62</v>
      </c>
      <c r="W483">
        <f>W482+COUNTIF(전체당첨내역!$B483:$G483,22)</f>
        <v>55</v>
      </c>
      <c r="X483">
        <f>X482+COUNTIF(전체당첨내역!$B483:$G483,23)</f>
        <v>57</v>
      </c>
      <c r="Y483">
        <f>Y482+COUNTIF(전체당첨내역!$B483:$G483,24)</f>
        <v>64</v>
      </c>
      <c r="Z483">
        <f>Z482+COUNTIF(전체당첨내역!$B483:$G483,25)</f>
        <v>67</v>
      </c>
      <c r="AA483">
        <f>AA482+COUNTIF(전체당첨내역!$B483:$G483,26)</f>
        <v>66</v>
      </c>
      <c r="AB483">
        <f>AB482+COUNTIF(전체당첨내역!$B483:$G483,27)</f>
        <v>68</v>
      </c>
      <c r="AC483">
        <f>AC482+COUNTIF(전체당첨내역!$B483:$G483,28)</f>
        <v>54</v>
      </c>
      <c r="AD483">
        <f>AD482+COUNTIF(전체당첨내역!$B483:$G483,29)</f>
        <v>62</v>
      </c>
      <c r="AE483">
        <f>AE482+COUNTIF(전체당첨내역!$B483:$G483,30)</f>
        <v>61</v>
      </c>
      <c r="AF483">
        <f>AF482+COUNTIF(전체당첨내역!$B483:$G483,31)</f>
        <v>65</v>
      </c>
      <c r="AG483">
        <f>AG482+COUNTIF(전체당첨내역!$B483:$G483,32)</f>
        <v>55</v>
      </c>
      <c r="AH483">
        <f>AH482+COUNTIF(전체당첨내역!$B483:$G483,33)</f>
        <v>61</v>
      </c>
      <c r="AI483">
        <f>AI482+COUNTIF(전체당첨내역!$B483:$G483,34)</f>
        <v>75</v>
      </c>
      <c r="AJ483">
        <f>AJ482+COUNTIF(전체당첨내역!$B483:$G483,35)</f>
        <v>60</v>
      </c>
      <c r="AK483">
        <f>AK482+COUNTIF(전체당첨내역!$B483:$G483,36)</f>
        <v>66</v>
      </c>
      <c r="AL483">
        <f>AL482+COUNTIF(전체당첨내역!$B483:$G483,37)</f>
        <v>78</v>
      </c>
      <c r="AM483">
        <f>AM482+COUNTIF(전체당첨내역!$B483:$G483,38)</f>
        <v>55</v>
      </c>
      <c r="AN483">
        <f>AN482+COUNTIF(전체당첨내역!$B483:$G483,39)</f>
        <v>64</v>
      </c>
      <c r="AO483">
        <f>AO482+COUNTIF(전체당첨내역!$B483:$G483,40)</f>
        <v>79</v>
      </c>
      <c r="AP483">
        <f>AP482+COUNTIF(전체당첨내역!$B483:$G483,41)</f>
        <v>52</v>
      </c>
      <c r="AQ483">
        <f>AQ482+COUNTIF(전체당첨내역!$B483:$G483,42)</f>
        <v>63</v>
      </c>
      <c r="AR483">
        <f>AR482+COUNTIF(전체당첨내역!$B483:$G483,43)</f>
        <v>63</v>
      </c>
      <c r="AS483">
        <f>AS482+COUNTIF(전체당첨내역!$B483:$G483,44)</f>
        <v>61</v>
      </c>
      <c r="AT483">
        <f>AT482+COUNTIF(전체당첨내역!$B483:$G483,45)</f>
        <v>71</v>
      </c>
    </row>
    <row r="484" spans="1:46" ht="16.5" customHeight="1">
      <c r="A484">
        <v>483</v>
      </c>
      <c r="B484">
        <f>B483+COUNTIF(전체당첨내역!$B484:$G484,1)</f>
        <v>74</v>
      </c>
      <c r="C484">
        <f>C483+COUNTIF(전체당첨내역!$B484:$G484,2)</f>
        <v>61</v>
      </c>
      <c r="D484">
        <f>D483+COUNTIF(전체당첨내역!$B484:$G484,3)</f>
        <v>68</v>
      </c>
      <c r="E484">
        <f>E483+COUNTIF(전체당첨내역!$B484:$G484,4)</f>
        <v>67</v>
      </c>
      <c r="F484">
        <f>F483+COUNTIF(전체당첨내역!$B484:$G484,5)</f>
        <v>66</v>
      </c>
      <c r="G484">
        <f>G483+COUNTIF(전체당첨내역!$B484:$G484,6)</f>
        <v>57</v>
      </c>
      <c r="H484">
        <f>H483+COUNTIF(전체당첨내역!$B484:$G484,7)</f>
        <v>59</v>
      </c>
      <c r="I484">
        <f>I483+COUNTIF(전체당첨내역!$B484:$G484,8)</f>
        <v>63</v>
      </c>
      <c r="J484">
        <f>J483+COUNTIF(전체당첨내역!$B484:$G484,9)</f>
        <v>54</v>
      </c>
      <c r="K484">
        <f>K483+COUNTIF(전체당첨내역!$B484:$G484,10)</f>
        <v>69</v>
      </c>
      <c r="L484">
        <f>L483+COUNTIF(전체당첨내역!$B484:$G484,11)</f>
        <v>66</v>
      </c>
      <c r="M484">
        <f>M483+COUNTIF(전체당첨내역!$B484:$G484,12)</f>
        <v>59</v>
      </c>
      <c r="N484">
        <f>N483+COUNTIF(전체당첨내역!$B484:$G484,13)</f>
        <v>66</v>
      </c>
      <c r="O484">
        <f>O483+COUNTIF(전체당첨내역!$B484:$G484,14)</f>
        <v>71</v>
      </c>
      <c r="P484">
        <f>P483+COUNTIF(전체당첨내역!$B484:$G484,15)</f>
        <v>63</v>
      </c>
      <c r="Q484">
        <f>Q483+COUNTIF(전체당첨내역!$B484:$G484,16)</f>
        <v>62</v>
      </c>
      <c r="R484">
        <f>R483+COUNTIF(전체당첨내역!$B484:$G484,17)</f>
        <v>70</v>
      </c>
      <c r="S484">
        <f>S483+COUNTIF(전체당첨내역!$B484:$G484,18)</f>
        <v>70</v>
      </c>
      <c r="T484">
        <f>T483+COUNTIF(전체당첨내역!$B484:$G484,19)</f>
        <v>69</v>
      </c>
      <c r="U484">
        <f>U483+COUNTIF(전체당첨내역!$B484:$G484,20)</f>
        <v>77</v>
      </c>
      <c r="V484">
        <f>V483+COUNTIF(전체당첨내역!$B484:$G484,21)</f>
        <v>62</v>
      </c>
      <c r="W484">
        <f>W483+COUNTIF(전체당첨내역!$B484:$G484,22)</f>
        <v>56</v>
      </c>
      <c r="X484">
        <f>X483+COUNTIF(전체당첨내역!$B484:$G484,23)</f>
        <v>57</v>
      </c>
      <c r="Y484">
        <f>Y483+COUNTIF(전체당첨내역!$B484:$G484,24)</f>
        <v>64</v>
      </c>
      <c r="Z484">
        <f>Z483+COUNTIF(전체당첨내역!$B484:$G484,25)</f>
        <v>67</v>
      </c>
      <c r="AA484">
        <f>AA483+COUNTIF(전체당첨내역!$B484:$G484,26)</f>
        <v>66</v>
      </c>
      <c r="AB484">
        <f>AB483+COUNTIF(전체당첨내역!$B484:$G484,27)</f>
        <v>68</v>
      </c>
      <c r="AC484">
        <f>AC483+COUNTIF(전체당첨내역!$B484:$G484,28)</f>
        <v>55</v>
      </c>
      <c r="AD484">
        <f>AD483+COUNTIF(전체당첨내역!$B484:$G484,29)</f>
        <v>62</v>
      </c>
      <c r="AE484">
        <f>AE483+COUNTIF(전체당첨내역!$B484:$G484,30)</f>
        <v>61</v>
      </c>
      <c r="AF484">
        <f>AF483+COUNTIF(전체당첨내역!$B484:$G484,31)</f>
        <v>65</v>
      </c>
      <c r="AG484">
        <f>AG483+COUNTIF(전체당첨내역!$B484:$G484,32)</f>
        <v>55</v>
      </c>
      <c r="AH484">
        <f>AH483+COUNTIF(전체당첨내역!$B484:$G484,33)</f>
        <v>61</v>
      </c>
      <c r="AI484">
        <f>AI483+COUNTIF(전체당첨내역!$B484:$G484,34)</f>
        <v>76</v>
      </c>
      <c r="AJ484">
        <f>AJ483+COUNTIF(전체당첨내역!$B484:$G484,35)</f>
        <v>60</v>
      </c>
      <c r="AK484">
        <f>AK483+COUNTIF(전체당첨내역!$B484:$G484,36)</f>
        <v>66</v>
      </c>
      <c r="AL484">
        <f>AL483+COUNTIF(전체당첨내역!$B484:$G484,37)</f>
        <v>78</v>
      </c>
      <c r="AM484">
        <f>AM483+COUNTIF(전체당첨내역!$B484:$G484,38)</f>
        <v>55</v>
      </c>
      <c r="AN484">
        <f>AN483+COUNTIF(전체당첨내역!$B484:$G484,39)</f>
        <v>64</v>
      </c>
      <c r="AO484">
        <f>AO483+COUNTIF(전체당첨내역!$B484:$G484,40)</f>
        <v>79</v>
      </c>
      <c r="AP484">
        <f>AP483+COUNTIF(전체당첨내역!$B484:$G484,41)</f>
        <v>52</v>
      </c>
      <c r="AQ484">
        <f>AQ483+COUNTIF(전체당첨내역!$B484:$G484,42)</f>
        <v>63</v>
      </c>
      <c r="AR484">
        <f>AR483+COUNTIF(전체당첨내역!$B484:$G484,43)</f>
        <v>63</v>
      </c>
      <c r="AS484">
        <f>AS483+COUNTIF(전체당첨내역!$B484:$G484,44)</f>
        <v>61</v>
      </c>
      <c r="AT484">
        <f>AT483+COUNTIF(전체당첨내역!$B484:$G484,45)</f>
        <v>71</v>
      </c>
    </row>
    <row r="485" spans="1:46" ht="16.5" customHeight="1">
      <c r="A485">
        <v>484</v>
      </c>
      <c r="B485">
        <f>B484+COUNTIF(전체당첨내역!$B485:$G485,1)</f>
        <v>75</v>
      </c>
      <c r="C485">
        <f>C484+COUNTIF(전체당첨내역!$B485:$G485,2)</f>
        <v>61</v>
      </c>
      <c r="D485">
        <f>D484+COUNTIF(전체당첨내역!$B485:$G485,3)</f>
        <v>69</v>
      </c>
      <c r="E485">
        <f>E484+COUNTIF(전체당첨내역!$B485:$G485,4)</f>
        <v>67</v>
      </c>
      <c r="F485">
        <f>F484+COUNTIF(전체당첨내역!$B485:$G485,5)</f>
        <v>66</v>
      </c>
      <c r="G485">
        <f>G484+COUNTIF(전체당첨내역!$B485:$G485,6)</f>
        <v>57</v>
      </c>
      <c r="H485">
        <f>H484+COUNTIF(전체당첨내역!$B485:$G485,7)</f>
        <v>59</v>
      </c>
      <c r="I485">
        <f>I484+COUNTIF(전체당첨내역!$B485:$G485,8)</f>
        <v>63</v>
      </c>
      <c r="J485">
        <f>J484+COUNTIF(전체당첨내역!$B485:$G485,9)</f>
        <v>54</v>
      </c>
      <c r="K485">
        <f>K484+COUNTIF(전체당첨내역!$B485:$G485,10)</f>
        <v>69</v>
      </c>
      <c r="L485">
        <f>L484+COUNTIF(전체당첨내역!$B485:$G485,11)</f>
        <v>66</v>
      </c>
      <c r="M485">
        <f>M484+COUNTIF(전체당첨내역!$B485:$G485,12)</f>
        <v>59</v>
      </c>
      <c r="N485">
        <f>N484+COUNTIF(전체당첨내역!$B485:$G485,13)</f>
        <v>66</v>
      </c>
      <c r="O485">
        <f>O484+COUNTIF(전체당첨내역!$B485:$G485,14)</f>
        <v>71</v>
      </c>
      <c r="P485">
        <f>P484+COUNTIF(전체당첨내역!$B485:$G485,15)</f>
        <v>63</v>
      </c>
      <c r="Q485">
        <f>Q484+COUNTIF(전체당첨내역!$B485:$G485,16)</f>
        <v>62</v>
      </c>
      <c r="R485">
        <f>R484+COUNTIF(전체당첨내역!$B485:$G485,17)</f>
        <v>70</v>
      </c>
      <c r="S485">
        <f>S484+COUNTIF(전체당첨내역!$B485:$G485,18)</f>
        <v>70</v>
      </c>
      <c r="T485">
        <f>T484+COUNTIF(전체당첨내역!$B485:$G485,19)</f>
        <v>69</v>
      </c>
      <c r="U485">
        <f>U484+COUNTIF(전체당첨내역!$B485:$G485,20)</f>
        <v>77</v>
      </c>
      <c r="V485">
        <f>V484+COUNTIF(전체당첨내역!$B485:$G485,21)</f>
        <v>62</v>
      </c>
      <c r="W485">
        <f>W484+COUNTIF(전체당첨내역!$B485:$G485,22)</f>
        <v>56</v>
      </c>
      <c r="X485">
        <f>X484+COUNTIF(전체당첨내역!$B485:$G485,23)</f>
        <v>57</v>
      </c>
      <c r="Y485">
        <f>Y484+COUNTIF(전체당첨내역!$B485:$G485,24)</f>
        <v>64</v>
      </c>
      <c r="Z485">
        <f>Z484+COUNTIF(전체당첨내역!$B485:$G485,25)</f>
        <v>67</v>
      </c>
      <c r="AA485">
        <f>AA484+COUNTIF(전체당첨내역!$B485:$G485,26)</f>
        <v>66</v>
      </c>
      <c r="AB485">
        <f>AB484+COUNTIF(전체당첨내역!$B485:$G485,27)</f>
        <v>69</v>
      </c>
      <c r="AC485">
        <f>AC484+COUNTIF(전체당첨내역!$B485:$G485,28)</f>
        <v>56</v>
      </c>
      <c r="AD485">
        <f>AD484+COUNTIF(전체당첨내역!$B485:$G485,29)</f>
        <v>62</v>
      </c>
      <c r="AE485">
        <f>AE484+COUNTIF(전체당첨내역!$B485:$G485,30)</f>
        <v>61</v>
      </c>
      <c r="AF485">
        <f>AF484+COUNTIF(전체당첨내역!$B485:$G485,31)</f>
        <v>65</v>
      </c>
      <c r="AG485">
        <f>AG484+COUNTIF(전체당첨내역!$B485:$G485,32)</f>
        <v>56</v>
      </c>
      <c r="AH485">
        <f>AH484+COUNTIF(전체당첨내역!$B485:$G485,33)</f>
        <v>61</v>
      </c>
      <c r="AI485">
        <f>AI484+COUNTIF(전체당첨내역!$B485:$G485,34)</f>
        <v>76</v>
      </c>
      <c r="AJ485">
        <f>AJ484+COUNTIF(전체당첨내역!$B485:$G485,35)</f>
        <v>60</v>
      </c>
      <c r="AK485">
        <f>AK484+COUNTIF(전체당첨내역!$B485:$G485,36)</f>
        <v>66</v>
      </c>
      <c r="AL485">
        <f>AL484+COUNTIF(전체당첨내역!$B485:$G485,37)</f>
        <v>78</v>
      </c>
      <c r="AM485">
        <f>AM484+COUNTIF(전체당첨내역!$B485:$G485,38)</f>
        <v>55</v>
      </c>
      <c r="AN485">
        <f>AN484+COUNTIF(전체당첨내역!$B485:$G485,39)</f>
        <v>64</v>
      </c>
      <c r="AO485">
        <f>AO484+COUNTIF(전체당첨내역!$B485:$G485,40)</f>
        <v>79</v>
      </c>
      <c r="AP485">
        <f>AP484+COUNTIF(전체당첨내역!$B485:$G485,41)</f>
        <v>52</v>
      </c>
      <c r="AQ485">
        <f>AQ484+COUNTIF(전체당첨내역!$B485:$G485,42)</f>
        <v>63</v>
      </c>
      <c r="AR485">
        <f>AR484+COUNTIF(전체당첨내역!$B485:$G485,43)</f>
        <v>63</v>
      </c>
      <c r="AS485">
        <f>AS484+COUNTIF(전체당첨내역!$B485:$G485,44)</f>
        <v>61</v>
      </c>
      <c r="AT485">
        <f>AT484+COUNTIF(전체당첨내역!$B485:$G485,45)</f>
        <v>72</v>
      </c>
    </row>
    <row r="486" spans="1:46" ht="16.5" customHeight="1">
      <c r="A486">
        <v>485</v>
      </c>
      <c r="B486">
        <f>B485+COUNTIF(전체당첨내역!$B486:$G486,1)</f>
        <v>75</v>
      </c>
      <c r="C486">
        <f>C485+COUNTIF(전체당첨내역!$B486:$G486,2)</f>
        <v>61</v>
      </c>
      <c r="D486">
        <f>D485+COUNTIF(전체당첨내역!$B486:$G486,3)</f>
        <v>69</v>
      </c>
      <c r="E486">
        <f>E485+COUNTIF(전체당첨내역!$B486:$G486,4)</f>
        <v>67</v>
      </c>
      <c r="F486">
        <f>F485+COUNTIF(전체당첨내역!$B486:$G486,5)</f>
        <v>66</v>
      </c>
      <c r="G486">
        <f>G485+COUNTIF(전체당첨내역!$B486:$G486,6)</f>
        <v>57</v>
      </c>
      <c r="H486">
        <f>H485+COUNTIF(전체당첨내역!$B486:$G486,7)</f>
        <v>59</v>
      </c>
      <c r="I486">
        <f>I485+COUNTIF(전체당첨내역!$B486:$G486,8)</f>
        <v>63</v>
      </c>
      <c r="J486">
        <f>J485+COUNTIF(전체당첨내역!$B486:$G486,9)</f>
        <v>54</v>
      </c>
      <c r="K486">
        <f>K485+COUNTIF(전체당첨내역!$B486:$G486,10)</f>
        <v>69</v>
      </c>
      <c r="L486">
        <f>L485+COUNTIF(전체당첨내역!$B486:$G486,11)</f>
        <v>66</v>
      </c>
      <c r="M486">
        <f>M485+COUNTIF(전체당첨내역!$B486:$G486,12)</f>
        <v>59</v>
      </c>
      <c r="N486">
        <f>N485+COUNTIF(전체당첨내역!$B486:$G486,13)</f>
        <v>66</v>
      </c>
      <c r="O486">
        <f>O485+COUNTIF(전체당첨내역!$B486:$G486,14)</f>
        <v>71</v>
      </c>
      <c r="P486">
        <f>P485+COUNTIF(전체당첨내역!$B486:$G486,15)</f>
        <v>63</v>
      </c>
      <c r="Q486">
        <f>Q485+COUNTIF(전체당첨내역!$B486:$G486,16)</f>
        <v>62</v>
      </c>
      <c r="R486">
        <f>R485+COUNTIF(전체당첨내역!$B486:$G486,17)</f>
        <v>71</v>
      </c>
      <c r="S486">
        <f>S485+COUNTIF(전체당첨내역!$B486:$G486,18)</f>
        <v>70</v>
      </c>
      <c r="T486">
        <f>T485+COUNTIF(전체당첨내역!$B486:$G486,19)</f>
        <v>69</v>
      </c>
      <c r="U486">
        <f>U485+COUNTIF(전체당첨내역!$B486:$G486,20)</f>
        <v>77</v>
      </c>
      <c r="V486">
        <f>V485+COUNTIF(전체당첨내역!$B486:$G486,21)</f>
        <v>62</v>
      </c>
      <c r="W486">
        <f>W485+COUNTIF(전체당첨내역!$B486:$G486,22)</f>
        <v>57</v>
      </c>
      <c r="X486">
        <f>X485+COUNTIF(전체당첨내역!$B486:$G486,23)</f>
        <v>57</v>
      </c>
      <c r="Y486">
        <f>Y485+COUNTIF(전체당첨내역!$B486:$G486,24)</f>
        <v>64</v>
      </c>
      <c r="Z486">
        <f>Z485+COUNTIF(전체당첨내역!$B486:$G486,25)</f>
        <v>67</v>
      </c>
      <c r="AA486">
        <f>AA485+COUNTIF(전체당첨내역!$B486:$G486,26)</f>
        <v>67</v>
      </c>
      <c r="AB486">
        <f>AB485+COUNTIF(전체당첨내역!$B486:$G486,27)</f>
        <v>70</v>
      </c>
      <c r="AC486">
        <f>AC485+COUNTIF(전체당첨내역!$B486:$G486,28)</f>
        <v>56</v>
      </c>
      <c r="AD486">
        <f>AD485+COUNTIF(전체당첨내역!$B486:$G486,29)</f>
        <v>62</v>
      </c>
      <c r="AE486">
        <f>AE485+COUNTIF(전체당첨내역!$B486:$G486,30)</f>
        <v>61</v>
      </c>
      <c r="AF486">
        <f>AF485+COUNTIF(전체당첨내역!$B486:$G486,31)</f>
        <v>65</v>
      </c>
      <c r="AG486">
        <f>AG485+COUNTIF(전체당첨내역!$B486:$G486,32)</f>
        <v>56</v>
      </c>
      <c r="AH486">
        <f>AH485+COUNTIF(전체당첨내역!$B486:$G486,33)</f>
        <v>61</v>
      </c>
      <c r="AI486">
        <f>AI485+COUNTIF(전체당첨내역!$B486:$G486,34)</f>
        <v>76</v>
      </c>
      <c r="AJ486">
        <f>AJ485+COUNTIF(전체당첨내역!$B486:$G486,35)</f>
        <v>60</v>
      </c>
      <c r="AK486">
        <f>AK485+COUNTIF(전체당첨내역!$B486:$G486,36)</f>
        <v>67</v>
      </c>
      <c r="AL486">
        <f>AL485+COUNTIF(전체당첨내역!$B486:$G486,37)</f>
        <v>78</v>
      </c>
      <c r="AM486">
        <f>AM485+COUNTIF(전체당첨내역!$B486:$G486,38)</f>
        <v>55</v>
      </c>
      <c r="AN486">
        <f>AN485+COUNTIF(전체당첨내역!$B486:$G486,39)</f>
        <v>65</v>
      </c>
      <c r="AO486">
        <f>AO485+COUNTIF(전체당첨내역!$B486:$G486,40)</f>
        <v>79</v>
      </c>
      <c r="AP486">
        <f>AP485+COUNTIF(전체당첨내역!$B486:$G486,41)</f>
        <v>52</v>
      </c>
      <c r="AQ486">
        <f>AQ485+COUNTIF(전체당첨내역!$B486:$G486,42)</f>
        <v>63</v>
      </c>
      <c r="AR486">
        <f>AR485+COUNTIF(전체당첨내역!$B486:$G486,43)</f>
        <v>63</v>
      </c>
      <c r="AS486">
        <f>AS485+COUNTIF(전체당첨내역!$B486:$G486,44)</f>
        <v>61</v>
      </c>
      <c r="AT486">
        <f>AT485+COUNTIF(전체당첨내역!$B486:$G486,45)</f>
        <v>72</v>
      </c>
    </row>
    <row r="487" spans="1:46" ht="16.5" customHeight="1">
      <c r="A487">
        <v>486</v>
      </c>
      <c r="B487">
        <f>B486+COUNTIF(전체당첨내역!$B487:$G487,1)</f>
        <v>76</v>
      </c>
      <c r="C487">
        <f>C486+COUNTIF(전체당첨내역!$B487:$G487,2)</f>
        <v>62</v>
      </c>
      <c r="D487">
        <f>D486+COUNTIF(전체당첨내역!$B487:$G487,3)</f>
        <v>69</v>
      </c>
      <c r="E487">
        <f>E486+COUNTIF(전체당첨내역!$B487:$G487,4)</f>
        <v>67</v>
      </c>
      <c r="F487">
        <f>F486+COUNTIF(전체당첨내역!$B487:$G487,5)</f>
        <v>66</v>
      </c>
      <c r="G487">
        <f>G486+COUNTIF(전체당첨내역!$B487:$G487,6)</f>
        <v>57</v>
      </c>
      <c r="H487">
        <f>H486+COUNTIF(전체당첨내역!$B487:$G487,7)</f>
        <v>59</v>
      </c>
      <c r="I487">
        <f>I486+COUNTIF(전체당첨내역!$B487:$G487,8)</f>
        <v>63</v>
      </c>
      <c r="J487">
        <f>J486+COUNTIF(전체당첨내역!$B487:$G487,9)</f>
        <v>54</v>
      </c>
      <c r="K487">
        <f>K486+COUNTIF(전체당첨내역!$B487:$G487,10)</f>
        <v>69</v>
      </c>
      <c r="L487">
        <f>L486+COUNTIF(전체당첨내역!$B487:$G487,11)</f>
        <v>66</v>
      </c>
      <c r="M487">
        <f>M486+COUNTIF(전체당첨내역!$B487:$G487,12)</f>
        <v>59</v>
      </c>
      <c r="N487">
        <f>N486+COUNTIF(전체당첨내역!$B487:$G487,13)</f>
        <v>66</v>
      </c>
      <c r="O487">
        <f>O486+COUNTIF(전체당첨내역!$B487:$G487,14)</f>
        <v>71</v>
      </c>
      <c r="P487">
        <f>P486+COUNTIF(전체당첨내역!$B487:$G487,15)</f>
        <v>63</v>
      </c>
      <c r="Q487">
        <f>Q486+COUNTIF(전체당첨내역!$B487:$G487,16)</f>
        <v>62</v>
      </c>
      <c r="R487">
        <f>R486+COUNTIF(전체당첨내역!$B487:$G487,17)</f>
        <v>71</v>
      </c>
      <c r="S487">
        <f>S486+COUNTIF(전체당첨내역!$B487:$G487,18)</f>
        <v>70</v>
      </c>
      <c r="T487">
        <f>T486+COUNTIF(전체당첨내역!$B487:$G487,19)</f>
        <v>69</v>
      </c>
      <c r="U487">
        <f>U486+COUNTIF(전체당첨내역!$B487:$G487,20)</f>
        <v>77</v>
      </c>
      <c r="V487">
        <f>V486+COUNTIF(전체당첨내역!$B487:$G487,21)</f>
        <v>62</v>
      </c>
      <c r="W487">
        <f>W486+COUNTIF(전체당첨내역!$B487:$G487,22)</f>
        <v>57</v>
      </c>
      <c r="X487">
        <f>X486+COUNTIF(전체당첨내역!$B487:$G487,23)</f>
        <v>58</v>
      </c>
      <c r="Y487">
        <f>Y486+COUNTIF(전체당첨내역!$B487:$G487,24)</f>
        <v>64</v>
      </c>
      <c r="Z487">
        <f>Z486+COUNTIF(전체당첨내역!$B487:$G487,25)</f>
        <v>68</v>
      </c>
      <c r="AA487">
        <f>AA486+COUNTIF(전체당첨내역!$B487:$G487,26)</f>
        <v>67</v>
      </c>
      <c r="AB487">
        <f>AB486+COUNTIF(전체당첨내역!$B487:$G487,27)</f>
        <v>70</v>
      </c>
      <c r="AC487">
        <f>AC486+COUNTIF(전체당첨내역!$B487:$G487,28)</f>
        <v>56</v>
      </c>
      <c r="AD487">
        <f>AD486+COUNTIF(전체당첨내역!$B487:$G487,29)</f>
        <v>62</v>
      </c>
      <c r="AE487">
        <f>AE486+COUNTIF(전체당첨내역!$B487:$G487,30)</f>
        <v>61</v>
      </c>
      <c r="AF487">
        <f>AF486+COUNTIF(전체당첨내역!$B487:$G487,31)</f>
        <v>65</v>
      </c>
      <c r="AG487">
        <f>AG486+COUNTIF(전체당첨내역!$B487:$G487,32)</f>
        <v>56</v>
      </c>
      <c r="AH487">
        <f>AH486+COUNTIF(전체당첨내역!$B487:$G487,33)</f>
        <v>61</v>
      </c>
      <c r="AI487">
        <f>AI486+COUNTIF(전체당첨내역!$B487:$G487,34)</f>
        <v>76</v>
      </c>
      <c r="AJ487">
        <f>AJ486+COUNTIF(전체당첨내역!$B487:$G487,35)</f>
        <v>60</v>
      </c>
      <c r="AK487">
        <f>AK486+COUNTIF(전체당첨내역!$B487:$G487,36)</f>
        <v>67</v>
      </c>
      <c r="AL487">
        <f>AL486+COUNTIF(전체당첨내역!$B487:$G487,37)</f>
        <v>78</v>
      </c>
      <c r="AM487">
        <f>AM486+COUNTIF(전체당첨내역!$B487:$G487,38)</f>
        <v>56</v>
      </c>
      <c r="AN487">
        <f>AN486+COUNTIF(전체당첨내역!$B487:$G487,39)</f>
        <v>65</v>
      </c>
      <c r="AO487">
        <f>AO486+COUNTIF(전체당첨내역!$B487:$G487,40)</f>
        <v>80</v>
      </c>
      <c r="AP487">
        <f>AP486+COUNTIF(전체당첨내역!$B487:$G487,41)</f>
        <v>52</v>
      </c>
      <c r="AQ487">
        <f>AQ486+COUNTIF(전체당첨내역!$B487:$G487,42)</f>
        <v>63</v>
      </c>
      <c r="AR487">
        <f>AR486+COUNTIF(전체당첨내역!$B487:$G487,43)</f>
        <v>63</v>
      </c>
      <c r="AS487">
        <f>AS486+COUNTIF(전체당첨내역!$B487:$G487,44)</f>
        <v>61</v>
      </c>
      <c r="AT487">
        <f>AT486+COUNTIF(전체당첨내역!$B487:$G487,45)</f>
        <v>72</v>
      </c>
    </row>
    <row r="488" spans="1:46" ht="16.5" customHeight="1">
      <c r="A488">
        <v>487</v>
      </c>
      <c r="B488">
        <f>B487+COUNTIF(전체당첨내역!$B488:$G488,1)</f>
        <v>76</v>
      </c>
      <c r="C488">
        <f>C487+COUNTIF(전체당첨내역!$B488:$G488,2)</f>
        <v>62</v>
      </c>
      <c r="D488">
        <f>D487+COUNTIF(전체당첨내역!$B488:$G488,3)</f>
        <v>69</v>
      </c>
      <c r="E488">
        <f>E487+COUNTIF(전체당첨내역!$B488:$G488,4)</f>
        <v>68</v>
      </c>
      <c r="F488">
        <f>F487+COUNTIF(전체당첨내역!$B488:$G488,5)</f>
        <v>66</v>
      </c>
      <c r="G488">
        <f>G487+COUNTIF(전체당첨내역!$B488:$G488,6)</f>
        <v>57</v>
      </c>
      <c r="H488">
        <f>H487+COUNTIF(전체당첨내역!$B488:$G488,7)</f>
        <v>59</v>
      </c>
      <c r="I488">
        <f>I487+COUNTIF(전체당첨내역!$B488:$G488,8)</f>
        <v>64</v>
      </c>
      <c r="J488">
        <f>J487+COUNTIF(전체당첨내역!$B488:$G488,9)</f>
        <v>54</v>
      </c>
      <c r="K488">
        <f>K487+COUNTIF(전체당첨내역!$B488:$G488,10)</f>
        <v>69</v>
      </c>
      <c r="L488">
        <f>L487+COUNTIF(전체당첨내역!$B488:$G488,11)</f>
        <v>66</v>
      </c>
      <c r="M488">
        <f>M487+COUNTIF(전체당첨내역!$B488:$G488,12)</f>
        <v>59</v>
      </c>
      <c r="N488">
        <f>N487+COUNTIF(전체당첨내역!$B488:$G488,13)</f>
        <v>66</v>
      </c>
      <c r="O488">
        <f>O487+COUNTIF(전체당첨내역!$B488:$G488,14)</f>
        <v>71</v>
      </c>
      <c r="P488">
        <f>P487+COUNTIF(전체당첨내역!$B488:$G488,15)</f>
        <v>63</v>
      </c>
      <c r="Q488">
        <f>Q487+COUNTIF(전체당첨내역!$B488:$G488,16)</f>
        <v>62</v>
      </c>
      <c r="R488">
        <f>R487+COUNTIF(전체당첨내역!$B488:$G488,17)</f>
        <v>71</v>
      </c>
      <c r="S488">
        <f>S487+COUNTIF(전체당첨내역!$B488:$G488,18)</f>
        <v>70</v>
      </c>
      <c r="T488">
        <f>T487+COUNTIF(전체당첨내역!$B488:$G488,19)</f>
        <v>69</v>
      </c>
      <c r="U488">
        <f>U487+COUNTIF(전체당첨내역!$B488:$G488,20)</f>
        <v>77</v>
      </c>
      <c r="V488">
        <f>V487+COUNTIF(전체당첨내역!$B488:$G488,21)</f>
        <v>62</v>
      </c>
      <c r="W488">
        <f>W487+COUNTIF(전체당첨내역!$B488:$G488,22)</f>
        <v>57</v>
      </c>
      <c r="X488">
        <f>X487+COUNTIF(전체당첨내역!$B488:$G488,23)</f>
        <v>58</v>
      </c>
      <c r="Y488">
        <f>Y487+COUNTIF(전체당첨내역!$B488:$G488,24)</f>
        <v>64</v>
      </c>
      <c r="Z488">
        <f>Z487+COUNTIF(전체당첨내역!$B488:$G488,25)</f>
        <v>69</v>
      </c>
      <c r="AA488">
        <f>AA487+COUNTIF(전체당첨내역!$B488:$G488,26)</f>
        <v>67</v>
      </c>
      <c r="AB488">
        <f>AB487+COUNTIF(전체당첨내역!$B488:$G488,27)</f>
        <v>71</v>
      </c>
      <c r="AC488">
        <f>AC487+COUNTIF(전체당첨내역!$B488:$G488,28)</f>
        <v>56</v>
      </c>
      <c r="AD488">
        <f>AD487+COUNTIF(전체당첨내역!$B488:$G488,29)</f>
        <v>62</v>
      </c>
      <c r="AE488">
        <f>AE487+COUNTIF(전체당첨내역!$B488:$G488,30)</f>
        <v>61</v>
      </c>
      <c r="AF488">
        <f>AF487+COUNTIF(전체당첨내역!$B488:$G488,31)</f>
        <v>65</v>
      </c>
      <c r="AG488">
        <f>AG487+COUNTIF(전체당첨내역!$B488:$G488,32)</f>
        <v>56</v>
      </c>
      <c r="AH488">
        <f>AH487+COUNTIF(전체당첨내역!$B488:$G488,33)</f>
        <v>61</v>
      </c>
      <c r="AI488">
        <f>AI487+COUNTIF(전체당첨내역!$B488:$G488,34)</f>
        <v>76</v>
      </c>
      <c r="AJ488">
        <f>AJ487+COUNTIF(전체당첨내역!$B488:$G488,35)</f>
        <v>60</v>
      </c>
      <c r="AK488">
        <f>AK487+COUNTIF(전체당첨내역!$B488:$G488,36)</f>
        <v>67</v>
      </c>
      <c r="AL488">
        <f>AL487+COUNTIF(전체당첨내역!$B488:$G488,37)</f>
        <v>79</v>
      </c>
      <c r="AM488">
        <f>AM487+COUNTIF(전체당첨내역!$B488:$G488,38)</f>
        <v>56</v>
      </c>
      <c r="AN488">
        <f>AN487+COUNTIF(전체당첨내역!$B488:$G488,39)</f>
        <v>65</v>
      </c>
      <c r="AO488">
        <f>AO487+COUNTIF(전체당첨내역!$B488:$G488,40)</f>
        <v>80</v>
      </c>
      <c r="AP488">
        <f>AP487+COUNTIF(전체당첨내역!$B488:$G488,41)</f>
        <v>53</v>
      </c>
      <c r="AQ488">
        <f>AQ487+COUNTIF(전체당첨내역!$B488:$G488,42)</f>
        <v>63</v>
      </c>
      <c r="AR488">
        <f>AR487+COUNTIF(전체당첨내역!$B488:$G488,43)</f>
        <v>63</v>
      </c>
      <c r="AS488">
        <f>AS487+COUNTIF(전체당첨내역!$B488:$G488,44)</f>
        <v>61</v>
      </c>
      <c r="AT488">
        <f>AT487+COUNTIF(전체당첨내역!$B488:$G488,45)</f>
        <v>72</v>
      </c>
    </row>
    <row r="489" spans="1:46" ht="16.5" customHeight="1">
      <c r="A489">
        <v>488</v>
      </c>
      <c r="B489">
        <f>B488+COUNTIF(전체당첨내역!$B489:$G489,1)</f>
        <v>76</v>
      </c>
      <c r="C489">
        <f>C488+COUNTIF(전체당첨내역!$B489:$G489,2)</f>
        <v>63</v>
      </c>
      <c r="D489">
        <f>D488+COUNTIF(전체당첨내역!$B489:$G489,3)</f>
        <v>69</v>
      </c>
      <c r="E489">
        <f>E488+COUNTIF(전체당첨내역!$B489:$G489,4)</f>
        <v>68</v>
      </c>
      <c r="F489">
        <f>F488+COUNTIF(전체당첨내역!$B489:$G489,5)</f>
        <v>66</v>
      </c>
      <c r="G489">
        <f>G488+COUNTIF(전체당첨내역!$B489:$G489,6)</f>
        <v>57</v>
      </c>
      <c r="H489">
        <f>H488+COUNTIF(전체당첨내역!$B489:$G489,7)</f>
        <v>59</v>
      </c>
      <c r="I489">
        <f>I488+COUNTIF(전체당첨내역!$B489:$G489,8)</f>
        <v>65</v>
      </c>
      <c r="J489">
        <f>J488+COUNTIF(전체당첨내역!$B489:$G489,9)</f>
        <v>54</v>
      </c>
      <c r="K489">
        <f>K488+COUNTIF(전체당첨내역!$B489:$G489,10)</f>
        <v>69</v>
      </c>
      <c r="L489">
        <f>L488+COUNTIF(전체당첨내역!$B489:$G489,11)</f>
        <v>66</v>
      </c>
      <c r="M489">
        <f>M488+COUNTIF(전체당첨내역!$B489:$G489,12)</f>
        <v>59</v>
      </c>
      <c r="N489">
        <f>N488+COUNTIF(전체당첨내역!$B489:$G489,13)</f>
        <v>66</v>
      </c>
      <c r="O489">
        <f>O488+COUNTIF(전체당첨내역!$B489:$G489,14)</f>
        <v>71</v>
      </c>
      <c r="P489">
        <f>P488+COUNTIF(전체당첨내역!$B489:$G489,15)</f>
        <v>63</v>
      </c>
      <c r="Q489">
        <f>Q488+COUNTIF(전체당첨내역!$B489:$G489,16)</f>
        <v>62</v>
      </c>
      <c r="R489">
        <f>R488+COUNTIF(전체당첨내역!$B489:$G489,17)</f>
        <v>72</v>
      </c>
      <c r="S489">
        <f>S488+COUNTIF(전체당첨내역!$B489:$G489,18)</f>
        <v>70</v>
      </c>
      <c r="T489">
        <f>T488+COUNTIF(전체당첨내역!$B489:$G489,19)</f>
        <v>69</v>
      </c>
      <c r="U489">
        <f>U488+COUNTIF(전체당첨내역!$B489:$G489,20)</f>
        <v>77</v>
      </c>
      <c r="V489">
        <f>V488+COUNTIF(전체당첨내역!$B489:$G489,21)</f>
        <v>62</v>
      </c>
      <c r="W489">
        <f>W488+COUNTIF(전체당첨내역!$B489:$G489,22)</f>
        <v>57</v>
      </c>
      <c r="X489">
        <f>X488+COUNTIF(전체당첨내역!$B489:$G489,23)</f>
        <v>58</v>
      </c>
      <c r="Y489">
        <f>Y488+COUNTIF(전체당첨내역!$B489:$G489,24)</f>
        <v>64</v>
      </c>
      <c r="Z489">
        <f>Z488+COUNTIF(전체당첨내역!$B489:$G489,25)</f>
        <v>69</v>
      </c>
      <c r="AA489">
        <f>AA488+COUNTIF(전체당첨내역!$B489:$G489,26)</f>
        <v>67</v>
      </c>
      <c r="AB489">
        <f>AB488+COUNTIF(전체당첨내역!$B489:$G489,27)</f>
        <v>71</v>
      </c>
      <c r="AC489">
        <f>AC488+COUNTIF(전체당첨내역!$B489:$G489,28)</f>
        <v>56</v>
      </c>
      <c r="AD489">
        <f>AD488+COUNTIF(전체당첨내역!$B489:$G489,29)</f>
        <v>62</v>
      </c>
      <c r="AE489">
        <f>AE488+COUNTIF(전체당첨내역!$B489:$G489,30)</f>
        <v>62</v>
      </c>
      <c r="AF489">
        <f>AF488+COUNTIF(전체당첨내역!$B489:$G489,31)</f>
        <v>66</v>
      </c>
      <c r="AG489">
        <f>AG488+COUNTIF(전체당첨내역!$B489:$G489,32)</f>
        <v>56</v>
      </c>
      <c r="AH489">
        <f>AH488+COUNTIF(전체당첨내역!$B489:$G489,33)</f>
        <v>61</v>
      </c>
      <c r="AI489">
        <f>AI488+COUNTIF(전체당첨내역!$B489:$G489,34)</f>
        <v>76</v>
      </c>
      <c r="AJ489">
        <f>AJ488+COUNTIF(전체당첨내역!$B489:$G489,35)</f>
        <v>60</v>
      </c>
      <c r="AK489">
        <f>AK488+COUNTIF(전체당첨내역!$B489:$G489,36)</f>
        <v>67</v>
      </c>
      <c r="AL489">
        <f>AL488+COUNTIF(전체당첨내역!$B489:$G489,37)</f>
        <v>79</v>
      </c>
      <c r="AM489">
        <f>AM488+COUNTIF(전체당첨내역!$B489:$G489,38)</f>
        <v>57</v>
      </c>
      <c r="AN489">
        <f>AN488+COUNTIF(전체당첨내역!$B489:$G489,39)</f>
        <v>65</v>
      </c>
      <c r="AO489">
        <f>AO488+COUNTIF(전체당첨내역!$B489:$G489,40)</f>
        <v>80</v>
      </c>
      <c r="AP489">
        <f>AP488+COUNTIF(전체당첨내역!$B489:$G489,41)</f>
        <v>53</v>
      </c>
      <c r="AQ489">
        <f>AQ488+COUNTIF(전체당첨내역!$B489:$G489,42)</f>
        <v>63</v>
      </c>
      <c r="AR489">
        <f>AR488+COUNTIF(전체당첨내역!$B489:$G489,43)</f>
        <v>63</v>
      </c>
      <c r="AS489">
        <f>AS488+COUNTIF(전체당첨내역!$B489:$G489,44)</f>
        <v>61</v>
      </c>
      <c r="AT489">
        <f>AT488+COUNTIF(전체당첨내역!$B489:$G489,45)</f>
        <v>72</v>
      </c>
    </row>
    <row r="490" spans="1:46" ht="16.5" customHeight="1">
      <c r="A490">
        <v>489</v>
      </c>
      <c r="B490">
        <f>B489+COUNTIF(전체당첨내역!$B490:$G490,1)</f>
        <v>76</v>
      </c>
      <c r="C490">
        <f>C489+COUNTIF(전체당첨내역!$B490:$G490,2)</f>
        <v>64</v>
      </c>
      <c r="D490">
        <f>D489+COUNTIF(전체당첨내역!$B490:$G490,3)</f>
        <v>69</v>
      </c>
      <c r="E490">
        <f>E489+COUNTIF(전체당첨내역!$B490:$G490,4)</f>
        <v>69</v>
      </c>
      <c r="F490">
        <f>F489+COUNTIF(전체당첨내역!$B490:$G490,5)</f>
        <v>66</v>
      </c>
      <c r="G490">
        <f>G489+COUNTIF(전체당첨내역!$B490:$G490,6)</f>
        <v>57</v>
      </c>
      <c r="H490">
        <f>H489+COUNTIF(전체당첨내역!$B490:$G490,7)</f>
        <v>59</v>
      </c>
      <c r="I490">
        <f>I489+COUNTIF(전체당첨내역!$B490:$G490,8)</f>
        <v>66</v>
      </c>
      <c r="J490">
        <f>J489+COUNTIF(전체당첨내역!$B490:$G490,9)</f>
        <v>54</v>
      </c>
      <c r="K490">
        <f>K489+COUNTIF(전체당첨내역!$B490:$G490,10)</f>
        <v>69</v>
      </c>
      <c r="L490">
        <f>L489+COUNTIF(전체당첨내역!$B490:$G490,11)</f>
        <v>66</v>
      </c>
      <c r="M490">
        <f>M489+COUNTIF(전체당첨내역!$B490:$G490,12)</f>
        <v>59</v>
      </c>
      <c r="N490">
        <f>N489+COUNTIF(전체당첨내역!$B490:$G490,13)</f>
        <v>66</v>
      </c>
      <c r="O490">
        <f>O489+COUNTIF(전체당첨내역!$B490:$G490,14)</f>
        <v>71</v>
      </c>
      <c r="P490">
        <f>P489+COUNTIF(전체당첨내역!$B490:$G490,15)</f>
        <v>64</v>
      </c>
      <c r="Q490">
        <f>Q489+COUNTIF(전체당첨내역!$B490:$G490,16)</f>
        <v>62</v>
      </c>
      <c r="R490">
        <f>R489+COUNTIF(전체당첨내역!$B490:$G490,17)</f>
        <v>72</v>
      </c>
      <c r="S490">
        <f>S489+COUNTIF(전체당첨내역!$B490:$G490,18)</f>
        <v>70</v>
      </c>
      <c r="T490">
        <f>T489+COUNTIF(전체당첨내역!$B490:$G490,19)</f>
        <v>69</v>
      </c>
      <c r="U490">
        <f>U489+COUNTIF(전체당첨내역!$B490:$G490,20)</f>
        <v>78</v>
      </c>
      <c r="V490">
        <f>V489+COUNTIF(전체당첨내역!$B490:$G490,21)</f>
        <v>62</v>
      </c>
      <c r="W490">
        <f>W489+COUNTIF(전체당첨내역!$B490:$G490,22)</f>
        <v>57</v>
      </c>
      <c r="X490">
        <f>X489+COUNTIF(전체당첨내역!$B490:$G490,23)</f>
        <v>58</v>
      </c>
      <c r="Y490">
        <f>Y489+COUNTIF(전체당첨내역!$B490:$G490,24)</f>
        <v>64</v>
      </c>
      <c r="Z490">
        <f>Z489+COUNTIF(전체당첨내역!$B490:$G490,25)</f>
        <v>69</v>
      </c>
      <c r="AA490">
        <f>AA489+COUNTIF(전체당첨내역!$B490:$G490,26)</f>
        <v>67</v>
      </c>
      <c r="AB490">
        <f>AB489+COUNTIF(전체당첨내역!$B490:$G490,27)</f>
        <v>72</v>
      </c>
      <c r="AC490">
        <f>AC489+COUNTIF(전체당첨내역!$B490:$G490,28)</f>
        <v>56</v>
      </c>
      <c r="AD490">
        <f>AD489+COUNTIF(전체당첨내역!$B490:$G490,29)</f>
        <v>62</v>
      </c>
      <c r="AE490">
        <f>AE489+COUNTIF(전체당첨내역!$B490:$G490,30)</f>
        <v>62</v>
      </c>
      <c r="AF490">
        <f>AF489+COUNTIF(전체당첨내역!$B490:$G490,31)</f>
        <v>66</v>
      </c>
      <c r="AG490">
        <f>AG489+COUNTIF(전체당첨내역!$B490:$G490,32)</f>
        <v>56</v>
      </c>
      <c r="AH490">
        <f>AH489+COUNTIF(전체당첨내역!$B490:$G490,33)</f>
        <v>61</v>
      </c>
      <c r="AI490">
        <f>AI489+COUNTIF(전체당첨내역!$B490:$G490,34)</f>
        <v>76</v>
      </c>
      <c r="AJ490">
        <f>AJ489+COUNTIF(전체당첨내역!$B490:$G490,35)</f>
        <v>60</v>
      </c>
      <c r="AK490">
        <f>AK489+COUNTIF(전체당첨내역!$B490:$G490,36)</f>
        <v>67</v>
      </c>
      <c r="AL490">
        <f>AL489+COUNTIF(전체당첨내역!$B490:$G490,37)</f>
        <v>79</v>
      </c>
      <c r="AM490">
        <f>AM489+COUNTIF(전체당첨내역!$B490:$G490,38)</f>
        <v>57</v>
      </c>
      <c r="AN490">
        <f>AN489+COUNTIF(전체당첨내역!$B490:$G490,39)</f>
        <v>65</v>
      </c>
      <c r="AO490">
        <f>AO489+COUNTIF(전체당첨내역!$B490:$G490,40)</f>
        <v>80</v>
      </c>
      <c r="AP490">
        <f>AP489+COUNTIF(전체당첨내역!$B490:$G490,41)</f>
        <v>53</v>
      </c>
      <c r="AQ490">
        <f>AQ489+COUNTIF(전체당첨내역!$B490:$G490,42)</f>
        <v>63</v>
      </c>
      <c r="AR490">
        <f>AR489+COUNTIF(전체당첨내역!$B490:$G490,43)</f>
        <v>63</v>
      </c>
      <c r="AS490">
        <f>AS489+COUNTIF(전체당첨내역!$B490:$G490,44)</f>
        <v>61</v>
      </c>
      <c r="AT490">
        <f>AT489+COUNTIF(전체당첨내역!$B490:$G490,45)</f>
        <v>72</v>
      </c>
    </row>
    <row r="491" spans="1:46" ht="16.5" customHeight="1">
      <c r="A491">
        <v>490</v>
      </c>
      <c r="B491">
        <f>B490+COUNTIF(전체당첨내역!$B491:$G491,1)</f>
        <v>76</v>
      </c>
      <c r="C491">
        <f>C490+COUNTIF(전체당첨내역!$B491:$G491,2)</f>
        <v>65</v>
      </c>
      <c r="D491">
        <f>D490+COUNTIF(전체당첨내역!$B491:$G491,3)</f>
        <v>69</v>
      </c>
      <c r="E491">
        <f>E490+COUNTIF(전체당첨내역!$B491:$G491,4)</f>
        <v>69</v>
      </c>
      <c r="F491">
        <f>F490+COUNTIF(전체당첨내역!$B491:$G491,5)</f>
        <v>66</v>
      </c>
      <c r="G491">
        <f>G490+COUNTIF(전체당첨내역!$B491:$G491,6)</f>
        <v>57</v>
      </c>
      <c r="H491">
        <f>H490+COUNTIF(전체당첨내역!$B491:$G491,7)</f>
        <v>60</v>
      </c>
      <c r="I491">
        <f>I490+COUNTIF(전체당첨내역!$B491:$G491,8)</f>
        <v>66</v>
      </c>
      <c r="J491">
        <f>J490+COUNTIF(전체당첨내역!$B491:$G491,9)</f>
        <v>54</v>
      </c>
      <c r="K491">
        <f>K490+COUNTIF(전체당첨내역!$B491:$G491,10)</f>
        <v>69</v>
      </c>
      <c r="L491">
        <f>L490+COUNTIF(전체당첨내역!$B491:$G491,11)</f>
        <v>66</v>
      </c>
      <c r="M491">
        <f>M490+COUNTIF(전체당첨내역!$B491:$G491,12)</f>
        <v>59</v>
      </c>
      <c r="N491">
        <f>N490+COUNTIF(전체당첨내역!$B491:$G491,13)</f>
        <v>66</v>
      </c>
      <c r="O491">
        <f>O490+COUNTIF(전체당첨내역!$B491:$G491,14)</f>
        <v>71</v>
      </c>
      <c r="P491">
        <f>P490+COUNTIF(전체당첨내역!$B491:$G491,15)</f>
        <v>64</v>
      </c>
      <c r="Q491">
        <f>Q490+COUNTIF(전체당첨내역!$B491:$G491,16)</f>
        <v>62</v>
      </c>
      <c r="R491">
        <f>R490+COUNTIF(전체당첨내역!$B491:$G491,17)</f>
        <v>72</v>
      </c>
      <c r="S491">
        <f>S490+COUNTIF(전체당첨내역!$B491:$G491,18)</f>
        <v>70</v>
      </c>
      <c r="T491">
        <f>T490+COUNTIF(전체당첨내역!$B491:$G491,19)</f>
        <v>69</v>
      </c>
      <c r="U491">
        <f>U490+COUNTIF(전체당첨내역!$B491:$G491,20)</f>
        <v>78</v>
      </c>
      <c r="V491">
        <f>V490+COUNTIF(전체당첨내역!$B491:$G491,21)</f>
        <v>62</v>
      </c>
      <c r="W491">
        <f>W490+COUNTIF(전체당첨내역!$B491:$G491,22)</f>
        <v>57</v>
      </c>
      <c r="X491">
        <f>X490+COUNTIF(전체당첨내역!$B491:$G491,23)</f>
        <v>58</v>
      </c>
      <c r="Y491">
        <f>Y490+COUNTIF(전체당첨내역!$B491:$G491,24)</f>
        <v>64</v>
      </c>
      <c r="Z491">
        <f>Z490+COUNTIF(전체당첨내역!$B491:$G491,25)</f>
        <v>69</v>
      </c>
      <c r="AA491">
        <f>AA490+COUNTIF(전체당첨내역!$B491:$G491,26)</f>
        <v>68</v>
      </c>
      <c r="AB491">
        <f>AB490+COUNTIF(전체당첨내역!$B491:$G491,27)</f>
        <v>72</v>
      </c>
      <c r="AC491">
        <f>AC490+COUNTIF(전체당첨내역!$B491:$G491,28)</f>
        <v>56</v>
      </c>
      <c r="AD491">
        <f>AD490+COUNTIF(전체당첨내역!$B491:$G491,29)</f>
        <v>63</v>
      </c>
      <c r="AE491">
        <f>AE490+COUNTIF(전체당첨내역!$B491:$G491,30)</f>
        <v>62</v>
      </c>
      <c r="AF491">
        <f>AF490+COUNTIF(전체당첨내역!$B491:$G491,31)</f>
        <v>66</v>
      </c>
      <c r="AG491">
        <f>AG490+COUNTIF(전체당첨내역!$B491:$G491,32)</f>
        <v>56</v>
      </c>
      <c r="AH491">
        <f>AH490+COUNTIF(전체당첨내역!$B491:$G491,33)</f>
        <v>61</v>
      </c>
      <c r="AI491">
        <f>AI490+COUNTIF(전체당첨내역!$B491:$G491,34)</f>
        <v>76</v>
      </c>
      <c r="AJ491">
        <f>AJ490+COUNTIF(전체당첨내역!$B491:$G491,35)</f>
        <v>60</v>
      </c>
      <c r="AK491">
        <f>AK490+COUNTIF(전체당첨내역!$B491:$G491,36)</f>
        <v>67</v>
      </c>
      <c r="AL491">
        <f>AL490+COUNTIF(전체당첨내역!$B491:$G491,37)</f>
        <v>79</v>
      </c>
      <c r="AM491">
        <f>AM490+COUNTIF(전체당첨내역!$B491:$G491,38)</f>
        <v>57</v>
      </c>
      <c r="AN491">
        <f>AN490+COUNTIF(전체당첨내역!$B491:$G491,39)</f>
        <v>65</v>
      </c>
      <c r="AO491">
        <f>AO490+COUNTIF(전체당첨내역!$B491:$G491,40)</f>
        <v>81</v>
      </c>
      <c r="AP491">
        <f>AP490+COUNTIF(전체당첨내역!$B491:$G491,41)</f>
        <v>53</v>
      </c>
      <c r="AQ491">
        <f>AQ490+COUNTIF(전체당첨내역!$B491:$G491,42)</f>
        <v>63</v>
      </c>
      <c r="AR491">
        <f>AR490+COUNTIF(전체당첨내역!$B491:$G491,43)</f>
        <v>64</v>
      </c>
      <c r="AS491">
        <f>AS490+COUNTIF(전체당첨내역!$B491:$G491,44)</f>
        <v>61</v>
      </c>
      <c r="AT491">
        <f>AT490+COUNTIF(전체당첨내역!$B491:$G491,45)</f>
        <v>72</v>
      </c>
    </row>
    <row r="492" spans="1:46" ht="16.5" customHeight="1">
      <c r="A492">
        <v>491</v>
      </c>
      <c r="B492">
        <f>B491+COUNTIF(전체당첨내역!$B492:$G492,1)</f>
        <v>76</v>
      </c>
      <c r="C492">
        <f>C491+COUNTIF(전체당첨내역!$B492:$G492,2)</f>
        <v>65</v>
      </c>
      <c r="D492">
        <f>D491+COUNTIF(전체당첨내역!$B492:$G492,3)</f>
        <v>69</v>
      </c>
      <c r="E492">
        <f>E491+COUNTIF(전체당첨내역!$B492:$G492,4)</f>
        <v>69</v>
      </c>
      <c r="F492">
        <f>F491+COUNTIF(전체당첨내역!$B492:$G492,5)</f>
        <v>66</v>
      </c>
      <c r="G492">
        <f>G491+COUNTIF(전체당첨내역!$B492:$G492,6)</f>
        <v>57</v>
      </c>
      <c r="H492">
        <f>H491+COUNTIF(전체당첨내역!$B492:$G492,7)</f>
        <v>60</v>
      </c>
      <c r="I492">
        <f>I491+COUNTIF(전체당첨내역!$B492:$G492,8)</f>
        <v>67</v>
      </c>
      <c r="J492">
        <f>J491+COUNTIF(전체당첨내역!$B492:$G492,9)</f>
        <v>54</v>
      </c>
      <c r="K492">
        <f>K491+COUNTIF(전체당첨내역!$B492:$G492,10)</f>
        <v>69</v>
      </c>
      <c r="L492">
        <f>L491+COUNTIF(전체당첨내역!$B492:$G492,11)</f>
        <v>66</v>
      </c>
      <c r="M492">
        <f>M491+COUNTIF(전체당첨내역!$B492:$G492,12)</f>
        <v>59</v>
      </c>
      <c r="N492">
        <f>N491+COUNTIF(전체당첨내역!$B492:$G492,13)</f>
        <v>66</v>
      </c>
      <c r="O492">
        <f>O491+COUNTIF(전체당첨내역!$B492:$G492,14)</f>
        <v>71</v>
      </c>
      <c r="P492">
        <f>P491+COUNTIF(전체당첨내역!$B492:$G492,15)</f>
        <v>64</v>
      </c>
      <c r="Q492">
        <f>Q491+COUNTIF(전체당첨내역!$B492:$G492,16)</f>
        <v>62</v>
      </c>
      <c r="R492">
        <f>R491+COUNTIF(전체당첨내역!$B492:$G492,17)</f>
        <v>73</v>
      </c>
      <c r="S492">
        <f>S491+COUNTIF(전체당첨내역!$B492:$G492,18)</f>
        <v>70</v>
      </c>
      <c r="T492">
        <f>T491+COUNTIF(전체당첨내역!$B492:$G492,19)</f>
        <v>69</v>
      </c>
      <c r="U492">
        <f>U491+COUNTIF(전체당첨내역!$B492:$G492,20)</f>
        <v>78</v>
      </c>
      <c r="V492">
        <f>V491+COUNTIF(전체당첨내역!$B492:$G492,21)</f>
        <v>62</v>
      </c>
      <c r="W492">
        <f>W491+COUNTIF(전체당첨내역!$B492:$G492,22)</f>
        <v>57</v>
      </c>
      <c r="X492">
        <f>X491+COUNTIF(전체당첨내역!$B492:$G492,23)</f>
        <v>58</v>
      </c>
      <c r="Y492">
        <f>Y491+COUNTIF(전체당첨내역!$B492:$G492,24)</f>
        <v>64</v>
      </c>
      <c r="Z492">
        <f>Z491+COUNTIF(전체당첨내역!$B492:$G492,25)</f>
        <v>69</v>
      </c>
      <c r="AA492">
        <f>AA491+COUNTIF(전체당첨내역!$B492:$G492,26)</f>
        <v>68</v>
      </c>
      <c r="AB492">
        <f>AB491+COUNTIF(전체당첨내역!$B492:$G492,27)</f>
        <v>72</v>
      </c>
      <c r="AC492">
        <f>AC491+COUNTIF(전체당첨내역!$B492:$G492,28)</f>
        <v>56</v>
      </c>
      <c r="AD492">
        <f>AD491+COUNTIF(전체당첨내역!$B492:$G492,29)</f>
        <v>63</v>
      </c>
      <c r="AE492">
        <f>AE491+COUNTIF(전체당첨내역!$B492:$G492,30)</f>
        <v>62</v>
      </c>
      <c r="AF492">
        <f>AF491+COUNTIF(전체당첨내역!$B492:$G492,31)</f>
        <v>66</v>
      </c>
      <c r="AG492">
        <f>AG491+COUNTIF(전체당첨내역!$B492:$G492,32)</f>
        <v>56</v>
      </c>
      <c r="AH492">
        <f>AH491+COUNTIF(전체당첨내역!$B492:$G492,33)</f>
        <v>61</v>
      </c>
      <c r="AI492">
        <f>AI491+COUNTIF(전체당첨내역!$B492:$G492,34)</f>
        <v>76</v>
      </c>
      <c r="AJ492">
        <f>AJ491+COUNTIF(전체당첨내역!$B492:$G492,35)</f>
        <v>61</v>
      </c>
      <c r="AK492">
        <f>AK491+COUNTIF(전체당첨내역!$B492:$G492,36)</f>
        <v>68</v>
      </c>
      <c r="AL492">
        <f>AL491+COUNTIF(전체당첨내역!$B492:$G492,37)</f>
        <v>79</v>
      </c>
      <c r="AM492">
        <f>AM491+COUNTIF(전체당첨내역!$B492:$G492,38)</f>
        <v>57</v>
      </c>
      <c r="AN492">
        <f>AN491+COUNTIF(전체당첨내역!$B492:$G492,39)</f>
        <v>66</v>
      </c>
      <c r="AO492">
        <f>AO491+COUNTIF(전체당첨내역!$B492:$G492,40)</f>
        <v>81</v>
      </c>
      <c r="AP492">
        <f>AP491+COUNTIF(전체당첨내역!$B492:$G492,41)</f>
        <v>53</v>
      </c>
      <c r="AQ492">
        <f>AQ491+COUNTIF(전체당첨내역!$B492:$G492,42)</f>
        <v>64</v>
      </c>
      <c r="AR492">
        <f>AR491+COUNTIF(전체당첨내역!$B492:$G492,43)</f>
        <v>64</v>
      </c>
      <c r="AS492">
        <f>AS491+COUNTIF(전체당첨내역!$B492:$G492,44)</f>
        <v>61</v>
      </c>
      <c r="AT492">
        <f>AT491+COUNTIF(전체당첨내역!$B492:$G492,45)</f>
        <v>72</v>
      </c>
    </row>
    <row r="493" spans="1:46" ht="16.5" customHeight="1">
      <c r="A493">
        <v>492</v>
      </c>
      <c r="B493">
        <f>B492+COUNTIF(전체당첨내역!$B493:$G493,1)</f>
        <v>76</v>
      </c>
      <c r="C493">
        <f>C492+COUNTIF(전체당첨내역!$B493:$G493,2)</f>
        <v>65</v>
      </c>
      <c r="D493">
        <f>D492+COUNTIF(전체당첨내역!$B493:$G493,3)</f>
        <v>69</v>
      </c>
      <c r="E493">
        <f>E492+COUNTIF(전체당첨내역!$B493:$G493,4)</f>
        <v>69</v>
      </c>
      <c r="F493">
        <f>F492+COUNTIF(전체당첨내역!$B493:$G493,5)</f>
        <v>66</v>
      </c>
      <c r="G493">
        <f>G492+COUNTIF(전체당첨내역!$B493:$G493,6)</f>
        <v>57</v>
      </c>
      <c r="H493">
        <f>H492+COUNTIF(전체당첨내역!$B493:$G493,7)</f>
        <v>60</v>
      </c>
      <c r="I493">
        <f>I492+COUNTIF(전체당첨내역!$B493:$G493,8)</f>
        <v>67</v>
      </c>
      <c r="J493">
        <f>J492+COUNTIF(전체당첨내역!$B493:$G493,9)</f>
        <v>54</v>
      </c>
      <c r="K493">
        <f>K492+COUNTIF(전체당첨내역!$B493:$G493,10)</f>
        <v>69</v>
      </c>
      <c r="L493">
        <f>L492+COUNTIF(전체당첨내역!$B493:$G493,11)</f>
        <v>66</v>
      </c>
      <c r="M493">
        <f>M492+COUNTIF(전체당첨내역!$B493:$G493,12)</f>
        <v>59</v>
      </c>
      <c r="N493">
        <f>N492+COUNTIF(전체당첨내역!$B493:$G493,13)</f>
        <v>66</v>
      </c>
      <c r="O493">
        <f>O492+COUNTIF(전체당첨내역!$B493:$G493,14)</f>
        <v>71</v>
      </c>
      <c r="P493">
        <f>P492+COUNTIF(전체당첨내역!$B493:$G493,15)</f>
        <v>64</v>
      </c>
      <c r="Q493">
        <f>Q492+COUNTIF(전체당첨내역!$B493:$G493,16)</f>
        <v>62</v>
      </c>
      <c r="R493">
        <f>R492+COUNTIF(전체당첨내역!$B493:$G493,17)</f>
        <v>73</v>
      </c>
      <c r="S493">
        <f>S492+COUNTIF(전체당첨내역!$B493:$G493,18)</f>
        <v>70</v>
      </c>
      <c r="T493">
        <f>T492+COUNTIF(전체당첨내역!$B493:$G493,19)</f>
        <v>69</v>
      </c>
      <c r="U493">
        <f>U492+COUNTIF(전체당첨내역!$B493:$G493,20)</f>
        <v>78</v>
      </c>
      <c r="V493">
        <f>V492+COUNTIF(전체당첨내역!$B493:$G493,21)</f>
        <v>62</v>
      </c>
      <c r="W493">
        <f>W492+COUNTIF(전체당첨내역!$B493:$G493,22)</f>
        <v>58</v>
      </c>
      <c r="X493">
        <f>X492+COUNTIF(전체당첨내역!$B493:$G493,23)</f>
        <v>58</v>
      </c>
      <c r="Y493">
        <f>Y492+COUNTIF(전체당첨내역!$B493:$G493,24)</f>
        <v>64</v>
      </c>
      <c r="Z493">
        <f>Z492+COUNTIF(전체당첨내역!$B493:$G493,25)</f>
        <v>69</v>
      </c>
      <c r="AA493">
        <f>AA492+COUNTIF(전체당첨내역!$B493:$G493,26)</f>
        <v>68</v>
      </c>
      <c r="AB493">
        <f>AB492+COUNTIF(전체당첨내역!$B493:$G493,27)</f>
        <v>73</v>
      </c>
      <c r="AC493">
        <f>AC492+COUNTIF(전체당첨내역!$B493:$G493,28)</f>
        <v>56</v>
      </c>
      <c r="AD493">
        <f>AD492+COUNTIF(전체당첨내역!$B493:$G493,29)</f>
        <v>63</v>
      </c>
      <c r="AE493">
        <f>AE492+COUNTIF(전체당첨내역!$B493:$G493,30)</f>
        <v>62</v>
      </c>
      <c r="AF493">
        <f>AF492+COUNTIF(전체당첨내역!$B493:$G493,31)</f>
        <v>67</v>
      </c>
      <c r="AG493">
        <f>AG492+COUNTIF(전체당첨내역!$B493:$G493,32)</f>
        <v>56</v>
      </c>
      <c r="AH493">
        <f>AH492+COUNTIF(전체당첨내역!$B493:$G493,33)</f>
        <v>61</v>
      </c>
      <c r="AI493">
        <f>AI492+COUNTIF(전체당첨내역!$B493:$G493,34)</f>
        <v>76</v>
      </c>
      <c r="AJ493">
        <f>AJ492+COUNTIF(전체당첨내역!$B493:$G493,35)</f>
        <v>62</v>
      </c>
      <c r="AK493">
        <f>AK492+COUNTIF(전체당첨내역!$B493:$G493,36)</f>
        <v>68</v>
      </c>
      <c r="AL493">
        <f>AL492+COUNTIF(전체당첨내역!$B493:$G493,37)</f>
        <v>80</v>
      </c>
      <c r="AM493">
        <f>AM492+COUNTIF(전체당첨내역!$B493:$G493,38)</f>
        <v>57</v>
      </c>
      <c r="AN493">
        <f>AN492+COUNTIF(전체당첨내역!$B493:$G493,39)</f>
        <v>66</v>
      </c>
      <c r="AO493">
        <f>AO492+COUNTIF(전체당첨내역!$B493:$G493,40)</f>
        <v>82</v>
      </c>
      <c r="AP493">
        <f>AP492+COUNTIF(전체당첨내역!$B493:$G493,41)</f>
        <v>53</v>
      </c>
      <c r="AQ493">
        <f>AQ492+COUNTIF(전체당첨내역!$B493:$G493,42)</f>
        <v>64</v>
      </c>
      <c r="AR493">
        <f>AR492+COUNTIF(전체당첨내역!$B493:$G493,43)</f>
        <v>64</v>
      </c>
      <c r="AS493">
        <f>AS492+COUNTIF(전체당첨내역!$B493:$G493,44)</f>
        <v>61</v>
      </c>
      <c r="AT493">
        <f>AT492+COUNTIF(전체당첨내역!$B493:$G493,45)</f>
        <v>72</v>
      </c>
    </row>
    <row r="494" spans="1:46" ht="16.5" customHeight="1">
      <c r="A494">
        <v>493</v>
      </c>
      <c r="B494">
        <f>B493+COUNTIF(전체당첨내역!$B494:$G494,1)</f>
        <v>76</v>
      </c>
      <c r="C494">
        <f>C493+COUNTIF(전체당첨내역!$B494:$G494,2)</f>
        <v>65</v>
      </c>
      <c r="D494">
        <f>D493+COUNTIF(전체당첨내역!$B494:$G494,3)</f>
        <v>69</v>
      </c>
      <c r="E494">
        <f>E493+COUNTIF(전체당첨내역!$B494:$G494,4)</f>
        <v>69</v>
      </c>
      <c r="F494">
        <f>F493+COUNTIF(전체당첨내역!$B494:$G494,5)</f>
        <v>66</v>
      </c>
      <c r="G494">
        <f>G493+COUNTIF(전체당첨내역!$B494:$G494,6)</f>
        <v>57</v>
      </c>
      <c r="H494">
        <f>H493+COUNTIF(전체당첨내역!$B494:$G494,7)</f>
        <v>60</v>
      </c>
      <c r="I494">
        <f>I493+COUNTIF(전체당첨내역!$B494:$G494,8)</f>
        <v>67</v>
      </c>
      <c r="J494">
        <f>J493+COUNTIF(전체당첨내역!$B494:$G494,9)</f>
        <v>54</v>
      </c>
      <c r="K494">
        <f>K493+COUNTIF(전체당첨내역!$B494:$G494,10)</f>
        <v>69</v>
      </c>
      <c r="L494">
        <f>L493+COUNTIF(전체당첨내역!$B494:$G494,11)</f>
        <v>66</v>
      </c>
      <c r="M494">
        <f>M493+COUNTIF(전체당첨내역!$B494:$G494,12)</f>
        <v>59</v>
      </c>
      <c r="N494">
        <f>N493+COUNTIF(전체당첨내역!$B494:$G494,13)</f>
        <v>66</v>
      </c>
      <c r="O494">
        <f>O493+COUNTIF(전체당첨내역!$B494:$G494,14)</f>
        <v>71</v>
      </c>
      <c r="P494">
        <f>P493+COUNTIF(전체당첨내역!$B494:$G494,15)</f>
        <v>64</v>
      </c>
      <c r="Q494">
        <f>Q493+COUNTIF(전체당첨내역!$B494:$G494,16)</f>
        <v>62</v>
      </c>
      <c r="R494">
        <f>R493+COUNTIF(전체당첨내역!$B494:$G494,17)</f>
        <v>73</v>
      </c>
      <c r="S494">
        <f>S493+COUNTIF(전체당첨내역!$B494:$G494,18)</f>
        <v>70</v>
      </c>
      <c r="T494">
        <f>T493+COUNTIF(전체당첨내역!$B494:$G494,19)</f>
        <v>69</v>
      </c>
      <c r="U494">
        <f>U493+COUNTIF(전체당첨내역!$B494:$G494,20)</f>
        <v>79</v>
      </c>
      <c r="V494">
        <f>V493+COUNTIF(전체당첨내역!$B494:$G494,21)</f>
        <v>62</v>
      </c>
      <c r="W494">
        <f>W493+COUNTIF(전체당첨내역!$B494:$G494,22)</f>
        <v>59</v>
      </c>
      <c r="X494">
        <f>X493+COUNTIF(전체당첨내역!$B494:$G494,23)</f>
        <v>58</v>
      </c>
      <c r="Y494">
        <f>Y493+COUNTIF(전체당첨내역!$B494:$G494,24)</f>
        <v>64</v>
      </c>
      <c r="Z494">
        <f>Z493+COUNTIF(전체당첨내역!$B494:$G494,25)</f>
        <v>69</v>
      </c>
      <c r="AA494">
        <f>AA493+COUNTIF(전체당첨내역!$B494:$G494,26)</f>
        <v>69</v>
      </c>
      <c r="AB494">
        <f>AB493+COUNTIF(전체당첨내역!$B494:$G494,27)</f>
        <v>73</v>
      </c>
      <c r="AC494">
        <f>AC493+COUNTIF(전체당첨내역!$B494:$G494,28)</f>
        <v>56</v>
      </c>
      <c r="AD494">
        <f>AD493+COUNTIF(전체당첨내역!$B494:$G494,29)</f>
        <v>63</v>
      </c>
      <c r="AE494">
        <f>AE493+COUNTIF(전체당첨내역!$B494:$G494,30)</f>
        <v>62</v>
      </c>
      <c r="AF494">
        <f>AF493+COUNTIF(전체당첨내역!$B494:$G494,31)</f>
        <v>67</v>
      </c>
      <c r="AG494">
        <f>AG493+COUNTIF(전체당첨내역!$B494:$G494,32)</f>
        <v>56</v>
      </c>
      <c r="AH494">
        <f>AH493+COUNTIF(전체당첨내역!$B494:$G494,33)</f>
        <v>62</v>
      </c>
      <c r="AI494">
        <f>AI493+COUNTIF(전체당첨내역!$B494:$G494,34)</f>
        <v>76</v>
      </c>
      <c r="AJ494">
        <f>AJ493+COUNTIF(전체당첨내역!$B494:$G494,35)</f>
        <v>62</v>
      </c>
      <c r="AK494">
        <f>AK493+COUNTIF(전체당첨내역!$B494:$G494,36)</f>
        <v>69</v>
      </c>
      <c r="AL494">
        <f>AL493+COUNTIF(전체당첨내역!$B494:$G494,37)</f>
        <v>81</v>
      </c>
      <c r="AM494">
        <f>AM493+COUNTIF(전체당첨내역!$B494:$G494,38)</f>
        <v>57</v>
      </c>
      <c r="AN494">
        <f>AN493+COUNTIF(전체당첨내역!$B494:$G494,39)</f>
        <v>66</v>
      </c>
      <c r="AO494">
        <f>AO493+COUNTIF(전체당첨내역!$B494:$G494,40)</f>
        <v>82</v>
      </c>
      <c r="AP494">
        <f>AP493+COUNTIF(전체당첨내역!$B494:$G494,41)</f>
        <v>53</v>
      </c>
      <c r="AQ494">
        <f>AQ493+COUNTIF(전체당첨내역!$B494:$G494,42)</f>
        <v>64</v>
      </c>
      <c r="AR494">
        <f>AR493+COUNTIF(전체당첨내역!$B494:$G494,43)</f>
        <v>64</v>
      </c>
      <c r="AS494">
        <f>AS493+COUNTIF(전체당첨내역!$B494:$G494,44)</f>
        <v>61</v>
      </c>
      <c r="AT494">
        <f>AT493+COUNTIF(전체당첨내역!$B494:$G494,45)</f>
        <v>72</v>
      </c>
    </row>
    <row r="495" spans="1:46" ht="16.5" customHeight="1">
      <c r="A495">
        <v>494</v>
      </c>
      <c r="B495">
        <f>B494+COUNTIF(전체당첨내역!$B495:$G495,1)</f>
        <v>76</v>
      </c>
      <c r="C495">
        <f>C494+COUNTIF(전체당첨내역!$B495:$G495,2)</f>
        <v>65</v>
      </c>
      <c r="D495">
        <f>D494+COUNTIF(전체당첨내역!$B495:$G495,3)</f>
        <v>69</v>
      </c>
      <c r="E495">
        <f>E494+COUNTIF(전체당첨내역!$B495:$G495,4)</f>
        <v>69</v>
      </c>
      <c r="F495">
        <f>F494+COUNTIF(전체당첨내역!$B495:$G495,5)</f>
        <v>67</v>
      </c>
      <c r="G495">
        <f>G494+COUNTIF(전체당첨내역!$B495:$G495,6)</f>
        <v>57</v>
      </c>
      <c r="H495">
        <f>H494+COUNTIF(전체당첨내역!$B495:$G495,7)</f>
        <v>61</v>
      </c>
      <c r="I495">
        <f>I494+COUNTIF(전체당첨내역!$B495:$G495,8)</f>
        <v>68</v>
      </c>
      <c r="J495">
        <f>J494+COUNTIF(전체당첨내역!$B495:$G495,9)</f>
        <v>54</v>
      </c>
      <c r="K495">
        <f>K494+COUNTIF(전체당첨내역!$B495:$G495,10)</f>
        <v>69</v>
      </c>
      <c r="L495">
        <f>L494+COUNTIF(전체당첨내역!$B495:$G495,11)</f>
        <v>66</v>
      </c>
      <c r="M495">
        <f>M494+COUNTIF(전체당첨내역!$B495:$G495,12)</f>
        <v>59</v>
      </c>
      <c r="N495">
        <f>N494+COUNTIF(전체당첨내역!$B495:$G495,13)</f>
        <v>66</v>
      </c>
      <c r="O495">
        <f>O494+COUNTIF(전체당첨내역!$B495:$G495,14)</f>
        <v>71</v>
      </c>
      <c r="P495">
        <f>P494+COUNTIF(전체당첨내역!$B495:$G495,15)</f>
        <v>65</v>
      </c>
      <c r="Q495">
        <f>Q494+COUNTIF(전체당첨내역!$B495:$G495,16)</f>
        <v>62</v>
      </c>
      <c r="R495">
        <f>R494+COUNTIF(전체당첨내역!$B495:$G495,17)</f>
        <v>73</v>
      </c>
      <c r="S495">
        <f>S494+COUNTIF(전체당첨내역!$B495:$G495,18)</f>
        <v>70</v>
      </c>
      <c r="T495">
        <f>T494+COUNTIF(전체당첨내역!$B495:$G495,19)</f>
        <v>69</v>
      </c>
      <c r="U495">
        <f>U494+COUNTIF(전체당첨내역!$B495:$G495,20)</f>
        <v>79</v>
      </c>
      <c r="V495">
        <f>V494+COUNTIF(전체당첨내역!$B495:$G495,21)</f>
        <v>62</v>
      </c>
      <c r="W495">
        <f>W494+COUNTIF(전체당첨내역!$B495:$G495,22)</f>
        <v>59</v>
      </c>
      <c r="X495">
        <f>X494+COUNTIF(전체당첨내역!$B495:$G495,23)</f>
        <v>58</v>
      </c>
      <c r="Y495">
        <f>Y494+COUNTIF(전체당첨내역!$B495:$G495,24)</f>
        <v>64</v>
      </c>
      <c r="Z495">
        <f>Z494+COUNTIF(전체당첨내역!$B495:$G495,25)</f>
        <v>69</v>
      </c>
      <c r="AA495">
        <f>AA494+COUNTIF(전체당첨내역!$B495:$G495,26)</f>
        <v>69</v>
      </c>
      <c r="AB495">
        <f>AB494+COUNTIF(전체당첨내역!$B495:$G495,27)</f>
        <v>73</v>
      </c>
      <c r="AC495">
        <f>AC494+COUNTIF(전체당첨내역!$B495:$G495,28)</f>
        <v>56</v>
      </c>
      <c r="AD495">
        <f>AD494+COUNTIF(전체당첨내역!$B495:$G495,29)</f>
        <v>63</v>
      </c>
      <c r="AE495">
        <f>AE494+COUNTIF(전체당첨내역!$B495:$G495,30)</f>
        <v>63</v>
      </c>
      <c r="AF495">
        <f>AF494+COUNTIF(전체당첨내역!$B495:$G495,31)</f>
        <v>67</v>
      </c>
      <c r="AG495">
        <f>AG494+COUNTIF(전체당첨내역!$B495:$G495,32)</f>
        <v>56</v>
      </c>
      <c r="AH495">
        <f>AH494+COUNTIF(전체당첨내역!$B495:$G495,33)</f>
        <v>62</v>
      </c>
      <c r="AI495">
        <f>AI494+COUNTIF(전체당첨내역!$B495:$G495,34)</f>
        <v>76</v>
      </c>
      <c r="AJ495">
        <f>AJ494+COUNTIF(전체당첨내역!$B495:$G495,35)</f>
        <v>62</v>
      </c>
      <c r="AK495">
        <f>AK494+COUNTIF(전체당첨내역!$B495:$G495,36)</f>
        <v>69</v>
      </c>
      <c r="AL495">
        <f>AL494+COUNTIF(전체당첨내역!$B495:$G495,37)</f>
        <v>81</v>
      </c>
      <c r="AM495">
        <f>AM494+COUNTIF(전체당첨내역!$B495:$G495,38)</f>
        <v>57</v>
      </c>
      <c r="AN495">
        <f>AN494+COUNTIF(전체당첨내역!$B495:$G495,39)</f>
        <v>66</v>
      </c>
      <c r="AO495">
        <f>AO494+COUNTIF(전체당첨내역!$B495:$G495,40)</f>
        <v>82</v>
      </c>
      <c r="AP495">
        <f>AP494+COUNTIF(전체당첨내역!$B495:$G495,41)</f>
        <v>53</v>
      </c>
      <c r="AQ495">
        <f>AQ494+COUNTIF(전체당첨내역!$B495:$G495,42)</f>
        <v>64</v>
      </c>
      <c r="AR495">
        <f>AR494+COUNTIF(전체당첨내역!$B495:$G495,43)</f>
        <v>65</v>
      </c>
      <c r="AS495">
        <f>AS494+COUNTIF(전체당첨내역!$B495:$G495,44)</f>
        <v>61</v>
      </c>
      <c r="AT495">
        <f>AT494+COUNTIF(전체당첨내역!$B495:$G495,45)</f>
        <v>72</v>
      </c>
    </row>
    <row r="496" spans="1:46" ht="16.5" customHeight="1">
      <c r="A496">
        <v>495</v>
      </c>
      <c r="B496">
        <f>B495+COUNTIF(전체당첨내역!$B496:$G496,1)</f>
        <v>76</v>
      </c>
      <c r="C496">
        <f>C495+COUNTIF(전체당첨내역!$B496:$G496,2)</f>
        <v>65</v>
      </c>
      <c r="D496">
        <f>D495+COUNTIF(전체당첨내역!$B496:$G496,3)</f>
        <v>69</v>
      </c>
      <c r="E496">
        <f>E495+COUNTIF(전체당첨내역!$B496:$G496,4)</f>
        <v>70</v>
      </c>
      <c r="F496">
        <f>F495+COUNTIF(전체당첨내역!$B496:$G496,5)</f>
        <v>67</v>
      </c>
      <c r="G496">
        <f>G495+COUNTIF(전체당첨내역!$B496:$G496,6)</f>
        <v>57</v>
      </c>
      <c r="H496">
        <f>H495+COUNTIF(전체당첨내역!$B496:$G496,7)</f>
        <v>61</v>
      </c>
      <c r="I496">
        <f>I495+COUNTIF(전체당첨내역!$B496:$G496,8)</f>
        <v>68</v>
      </c>
      <c r="J496">
        <f>J495+COUNTIF(전체당첨내역!$B496:$G496,9)</f>
        <v>54</v>
      </c>
      <c r="K496">
        <f>K495+COUNTIF(전체당첨내역!$B496:$G496,10)</f>
        <v>69</v>
      </c>
      <c r="L496">
        <f>L495+COUNTIF(전체당첨내역!$B496:$G496,11)</f>
        <v>66</v>
      </c>
      <c r="M496">
        <f>M495+COUNTIF(전체당첨내역!$B496:$G496,12)</f>
        <v>59</v>
      </c>
      <c r="N496">
        <f>N495+COUNTIF(전체당첨내역!$B496:$G496,13)</f>
        <v>67</v>
      </c>
      <c r="O496">
        <f>O495+COUNTIF(전체당첨내역!$B496:$G496,14)</f>
        <v>71</v>
      </c>
      <c r="P496">
        <f>P495+COUNTIF(전체당첨내역!$B496:$G496,15)</f>
        <v>65</v>
      </c>
      <c r="Q496">
        <f>Q495+COUNTIF(전체당첨내역!$B496:$G496,16)</f>
        <v>62</v>
      </c>
      <c r="R496">
        <f>R495+COUNTIF(전체당첨내역!$B496:$G496,17)</f>
        <v>73</v>
      </c>
      <c r="S496">
        <f>S495+COUNTIF(전체당첨내역!$B496:$G496,18)</f>
        <v>70</v>
      </c>
      <c r="T496">
        <f>T495+COUNTIF(전체당첨내역!$B496:$G496,19)</f>
        <v>69</v>
      </c>
      <c r="U496">
        <f>U495+COUNTIF(전체당첨내역!$B496:$G496,20)</f>
        <v>79</v>
      </c>
      <c r="V496">
        <f>V495+COUNTIF(전체당첨내역!$B496:$G496,21)</f>
        <v>62</v>
      </c>
      <c r="W496">
        <f>W495+COUNTIF(전체당첨내역!$B496:$G496,22)</f>
        <v>60</v>
      </c>
      <c r="X496">
        <f>X495+COUNTIF(전체당첨내역!$B496:$G496,23)</f>
        <v>58</v>
      </c>
      <c r="Y496">
        <f>Y495+COUNTIF(전체당첨내역!$B496:$G496,24)</f>
        <v>64</v>
      </c>
      <c r="Z496">
        <f>Z495+COUNTIF(전체당첨내역!$B496:$G496,25)</f>
        <v>69</v>
      </c>
      <c r="AA496">
        <f>AA495+COUNTIF(전체당첨내역!$B496:$G496,26)</f>
        <v>69</v>
      </c>
      <c r="AB496">
        <f>AB495+COUNTIF(전체당첨내역!$B496:$G496,27)</f>
        <v>74</v>
      </c>
      <c r="AC496">
        <f>AC495+COUNTIF(전체당첨내역!$B496:$G496,28)</f>
        <v>56</v>
      </c>
      <c r="AD496">
        <f>AD495+COUNTIF(전체당첨내역!$B496:$G496,29)</f>
        <v>63</v>
      </c>
      <c r="AE496">
        <f>AE495+COUNTIF(전체당첨내역!$B496:$G496,30)</f>
        <v>63</v>
      </c>
      <c r="AF496">
        <f>AF495+COUNTIF(전체당첨내역!$B496:$G496,31)</f>
        <v>67</v>
      </c>
      <c r="AG496">
        <f>AG495+COUNTIF(전체당첨내역!$B496:$G496,32)</f>
        <v>56</v>
      </c>
      <c r="AH496">
        <f>AH495+COUNTIF(전체당첨내역!$B496:$G496,33)</f>
        <v>62</v>
      </c>
      <c r="AI496">
        <f>AI495+COUNTIF(전체당첨내역!$B496:$G496,34)</f>
        <v>77</v>
      </c>
      <c r="AJ496">
        <f>AJ495+COUNTIF(전체당첨내역!$B496:$G496,35)</f>
        <v>62</v>
      </c>
      <c r="AK496">
        <f>AK495+COUNTIF(전체당첨내역!$B496:$G496,36)</f>
        <v>69</v>
      </c>
      <c r="AL496">
        <f>AL495+COUNTIF(전체당첨내역!$B496:$G496,37)</f>
        <v>81</v>
      </c>
      <c r="AM496">
        <f>AM495+COUNTIF(전체당첨내역!$B496:$G496,38)</f>
        <v>57</v>
      </c>
      <c r="AN496">
        <f>AN495+COUNTIF(전체당첨내역!$B496:$G496,39)</f>
        <v>66</v>
      </c>
      <c r="AO496">
        <f>AO495+COUNTIF(전체당첨내역!$B496:$G496,40)</f>
        <v>82</v>
      </c>
      <c r="AP496">
        <f>AP495+COUNTIF(전체당첨내역!$B496:$G496,41)</f>
        <v>53</v>
      </c>
      <c r="AQ496">
        <f>AQ495+COUNTIF(전체당첨내역!$B496:$G496,42)</f>
        <v>64</v>
      </c>
      <c r="AR496">
        <f>AR495+COUNTIF(전체당첨내역!$B496:$G496,43)</f>
        <v>65</v>
      </c>
      <c r="AS496">
        <f>AS495+COUNTIF(전체당첨내역!$B496:$G496,44)</f>
        <v>62</v>
      </c>
      <c r="AT496">
        <f>AT495+COUNTIF(전체당첨내역!$B496:$G496,45)</f>
        <v>72</v>
      </c>
    </row>
    <row r="497" spans="1:46" ht="16.5" customHeight="1">
      <c r="A497">
        <v>496</v>
      </c>
      <c r="B497">
        <f>B496+COUNTIF(전체당첨내역!$B497:$G497,1)</f>
        <v>76</v>
      </c>
      <c r="C497">
        <f>C496+COUNTIF(전체당첨내역!$B497:$G497,2)</f>
        <v>65</v>
      </c>
      <c r="D497">
        <f>D496+COUNTIF(전체당첨내역!$B497:$G497,3)</f>
        <v>69</v>
      </c>
      <c r="E497">
        <f>E496+COUNTIF(전체당첨내역!$B497:$G497,4)</f>
        <v>71</v>
      </c>
      <c r="F497">
        <f>F496+COUNTIF(전체당첨내역!$B497:$G497,5)</f>
        <v>67</v>
      </c>
      <c r="G497">
        <f>G496+COUNTIF(전체당첨내역!$B497:$G497,6)</f>
        <v>57</v>
      </c>
      <c r="H497">
        <f>H496+COUNTIF(전체당첨내역!$B497:$G497,7)</f>
        <v>61</v>
      </c>
      <c r="I497">
        <f>I496+COUNTIF(전체당첨내역!$B497:$G497,8)</f>
        <v>68</v>
      </c>
      <c r="J497">
        <f>J496+COUNTIF(전체당첨내역!$B497:$G497,9)</f>
        <v>54</v>
      </c>
      <c r="K497">
        <f>K496+COUNTIF(전체당첨내역!$B497:$G497,10)</f>
        <v>69</v>
      </c>
      <c r="L497">
        <f>L496+COUNTIF(전체당첨내역!$B497:$G497,11)</f>
        <v>66</v>
      </c>
      <c r="M497">
        <f>M496+COUNTIF(전체당첨내역!$B497:$G497,12)</f>
        <v>59</v>
      </c>
      <c r="N497">
        <f>N496+COUNTIF(전체당첨내역!$B497:$G497,13)</f>
        <v>68</v>
      </c>
      <c r="O497">
        <f>O496+COUNTIF(전체당첨내역!$B497:$G497,14)</f>
        <v>71</v>
      </c>
      <c r="P497">
        <f>P496+COUNTIF(전체당첨내역!$B497:$G497,15)</f>
        <v>65</v>
      </c>
      <c r="Q497">
        <f>Q496+COUNTIF(전체당첨내역!$B497:$G497,16)</f>
        <v>62</v>
      </c>
      <c r="R497">
        <f>R496+COUNTIF(전체당첨내역!$B497:$G497,17)</f>
        <v>73</v>
      </c>
      <c r="S497">
        <f>S496+COUNTIF(전체당첨내역!$B497:$G497,18)</f>
        <v>70</v>
      </c>
      <c r="T497">
        <f>T496+COUNTIF(전체당첨내역!$B497:$G497,19)</f>
        <v>69</v>
      </c>
      <c r="U497">
        <f>U496+COUNTIF(전체당첨내역!$B497:$G497,20)</f>
        <v>80</v>
      </c>
      <c r="V497">
        <f>V496+COUNTIF(전체당첨내역!$B497:$G497,21)</f>
        <v>62</v>
      </c>
      <c r="W497">
        <f>W496+COUNTIF(전체당첨내역!$B497:$G497,22)</f>
        <v>60</v>
      </c>
      <c r="X497">
        <f>X496+COUNTIF(전체당첨내역!$B497:$G497,23)</f>
        <v>58</v>
      </c>
      <c r="Y497">
        <f>Y496+COUNTIF(전체당첨내역!$B497:$G497,24)</f>
        <v>64</v>
      </c>
      <c r="Z497">
        <f>Z496+COUNTIF(전체당첨내역!$B497:$G497,25)</f>
        <v>69</v>
      </c>
      <c r="AA497">
        <f>AA496+COUNTIF(전체당첨내역!$B497:$G497,26)</f>
        <v>69</v>
      </c>
      <c r="AB497">
        <f>AB496+COUNTIF(전체당첨내역!$B497:$G497,27)</f>
        <v>74</v>
      </c>
      <c r="AC497">
        <f>AC496+COUNTIF(전체당첨내역!$B497:$G497,28)</f>
        <v>56</v>
      </c>
      <c r="AD497">
        <f>AD496+COUNTIF(전체당첨내역!$B497:$G497,29)</f>
        <v>64</v>
      </c>
      <c r="AE497">
        <f>AE496+COUNTIF(전체당첨내역!$B497:$G497,30)</f>
        <v>63</v>
      </c>
      <c r="AF497">
        <f>AF496+COUNTIF(전체당첨내역!$B497:$G497,31)</f>
        <v>67</v>
      </c>
      <c r="AG497">
        <f>AG496+COUNTIF(전체당첨내역!$B497:$G497,32)</f>
        <v>56</v>
      </c>
      <c r="AH497">
        <f>AH496+COUNTIF(전체당첨내역!$B497:$G497,33)</f>
        <v>62</v>
      </c>
      <c r="AI497">
        <f>AI496+COUNTIF(전체당첨내역!$B497:$G497,34)</f>
        <v>77</v>
      </c>
      <c r="AJ497">
        <f>AJ496+COUNTIF(전체당첨내역!$B497:$G497,35)</f>
        <v>62</v>
      </c>
      <c r="AK497">
        <f>AK496+COUNTIF(전체당첨내역!$B497:$G497,36)</f>
        <v>70</v>
      </c>
      <c r="AL497">
        <f>AL496+COUNTIF(전체당첨내역!$B497:$G497,37)</f>
        <v>81</v>
      </c>
      <c r="AM497">
        <f>AM496+COUNTIF(전체당첨내역!$B497:$G497,38)</f>
        <v>57</v>
      </c>
      <c r="AN497">
        <f>AN496+COUNTIF(전체당첨내역!$B497:$G497,39)</f>
        <v>66</v>
      </c>
      <c r="AO497">
        <f>AO496+COUNTIF(전체당첨내역!$B497:$G497,40)</f>
        <v>82</v>
      </c>
      <c r="AP497">
        <f>AP496+COUNTIF(전체당첨내역!$B497:$G497,41)</f>
        <v>54</v>
      </c>
      <c r="AQ497">
        <f>AQ496+COUNTIF(전체당첨내역!$B497:$G497,42)</f>
        <v>64</v>
      </c>
      <c r="AR497">
        <f>AR496+COUNTIF(전체당첨내역!$B497:$G497,43)</f>
        <v>65</v>
      </c>
      <c r="AS497">
        <f>AS496+COUNTIF(전체당첨내역!$B497:$G497,44)</f>
        <v>62</v>
      </c>
      <c r="AT497">
        <f>AT496+COUNTIF(전체당첨내역!$B497:$G497,45)</f>
        <v>72</v>
      </c>
    </row>
    <row r="498" spans="1:46" ht="16.5" customHeight="1">
      <c r="A498">
        <v>497</v>
      </c>
      <c r="B498">
        <f>B497+COUNTIF(전체당첨내역!$B498:$G498,1)</f>
        <v>76</v>
      </c>
      <c r="C498">
        <f>C497+COUNTIF(전체당첨내역!$B498:$G498,2)</f>
        <v>65</v>
      </c>
      <c r="D498">
        <f>D497+COUNTIF(전체당첨내역!$B498:$G498,3)</f>
        <v>69</v>
      </c>
      <c r="E498">
        <f>E497+COUNTIF(전체당첨내역!$B498:$G498,4)</f>
        <v>71</v>
      </c>
      <c r="F498">
        <f>F497+COUNTIF(전체당첨내역!$B498:$G498,5)</f>
        <v>67</v>
      </c>
      <c r="G498">
        <f>G497+COUNTIF(전체당첨내역!$B498:$G498,6)</f>
        <v>57</v>
      </c>
      <c r="H498">
        <f>H497+COUNTIF(전체당첨내역!$B498:$G498,7)</f>
        <v>61</v>
      </c>
      <c r="I498">
        <f>I497+COUNTIF(전체당첨내역!$B498:$G498,8)</f>
        <v>68</v>
      </c>
      <c r="J498">
        <f>J497+COUNTIF(전체당첨내역!$B498:$G498,9)</f>
        <v>54</v>
      </c>
      <c r="K498">
        <f>K497+COUNTIF(전체당첨내역!$B498:$G498,10)</f>
        <v>69</v>
      </c>
      <c r="L498">
        <f>L497+COUNTIF(전체당첨내역!$B498:$G498,11)</f>
        <v>66</v>
      </c>
      <c r="M498">
        <f>M497+COUNTIF(전체당첨내역!$B498:$G498,12)</f>
        <v>59</v>
      </c>
      <c r="N498">
        <f>N497+COUNTIF(전체당첨내역!$B498:$G498,13)</f>
        <v>68</v>
      </c>
      <c r="O498">
        <f>O497+COUNTIF(전체당첨내역!$B498:$G498,14)</f>
        <v>71</v>
      </c>
      <c r="P498">
        <f>P497+COUNTIF(전체당첨내역!$B498:$G498,15)</f>
        <v>65</v>
      </c>
      <c r="Q498">
        <f>Q497+COUNTIF(전체당첨내역!$B498:$G498,16)</f>
        <v>62</v>
      </c>
      <c r="R498">
        <f>R497+COUNTIF(전체당첨내역!$B498:$G498,17)</f>
        <v>73</v>
      </c>
      <c r="S498">
        <f>S497+COUNTIF(전체당첨내역!$B498:$G498,18)</f>
        <v>70</v>
      </c>
      <c r="T498">
        <f>T497+COUNTIF(전체당첨내역!$B498:$G498,19)</f>
        <v>70</v>
      </c>
      <c r="U498">
        <f>U497+COUNTIF(전체당첨내역!$B498:$G498,20)</f>
        <v>81</v>
      </c>
      <c r="V498">
        <f>V497+COUNTIF(전체당첨내역!$B498:$G498,21)</f>
        <v>62</v>
      </c>
      <c r="W498">
        <f>W497+COUNTIF(전체당첨내역!$B498:$G498,22)</f>
        <v>60</v>
      </c>
      <c r="X498">
        <f>X497+COUNTIF(전체당첨내역!$B498:$G498,23)</f>
        <v>59</v>
      </c>
      <c r="Y498">
        <f>Y497+COUNTIF(전체당첨내역!$B498:$G498,24)</f>
        <v>65</v>
      </c>
      <c r="Z498">
        <f>Z497+COUNTIF(전체당첨내역!$B498:$G498,25)</f>
        <v>69</v>
      </c>
      <c r="AA498">
        <f>AA497+COUNTIF(전체당첨내역!$B498:$G498,26)</f>
        <v>69</v>
      </c>
      <c r="AB498">
        <f>AB497+COUNTIF(전체당첨내역!$B498:$G498,27)</f>
        <v>74</v>
      </c>
      <c r="AC498">
        <f>AC497+COUNTIF(전체당첨내역!$B498:$G498,28)</f>
        <v>56</v>
      </c>
      <c r="AD498">
        <f>AD497+COUNTIF(전체당첨내역!$B498:$G498,29)</f>
        <v>64</v>
      </c>
      <c r="AE498">
        <f>AE497+COUNTIF(전체당첨내역!$B498:$G498,30)</f>
        <v>63</v>
      </c>
      <c r="AF498">
        <f>AF497+COUNTIF(전체당첨내역!$B498:$G498,31)</f>
        <v>67</v>
      </c>
      <c r="AG498">
        <f>AG497+COUNTIF(전체당첨내역!$B498:$G498,32)</f>
        <v>56</v>
      </c>
      <c r="AH498">
        <f>AH497+COUNTIF(전체당첨내역!$B498:$G498,33)</f>
        <v>62</v>
      </c>
      <c r="AI498">
        <f>AI497+COUNTIF(전체당첨내역!$B498:$G498,34)</f>
        <v>77</v>
      </c>
      <c r="AJ498">
        <f>AJ497+COUNTIF(전체당첨내역!$B498:$G498,35)</f>
        <v>62</v>
      </c>
      <c r="AK498">
        <f>AK497+COUNTIF(전체당첨내역!$B498:$G498,36)</f>
        <v>70</v>
      </c>
      <c r="AL498">
        <f>AL497+COUNTIF(전체당첨내역!$B498:$G498,37)</f>
        <v>81</v>
      </c>
      <c r="AM498">
        <f>AM497+COUNTIF(전체당첨내역!$B498:$G498,38)</f>
        <v>57</v>
      </c>
      <c r="AN498">
        <f>AN497+COUNTIF(전체당첨내역!$B498:$G498,39)</f>
        <v>66</v>
      </c>
      <c r="AO498">
        <f>AO497+COUNTIF(전체당첨내역!$B498:$G498,40)</f>
        <v>82</v>
      </c>
      <c r="AP498">
        <f>AP497+COUNTIF(전체당첨내역!$B498:$G498,41)</f>
        <v>54</v>
      </c>
      <c r="AQ498">
        <f>AQ497+COUNTIF(전체당첨내역!$B498:$G498,42)</f>
        <v>64</v>
      </c>
      <c r="AR498">
        <f>AR497+COUNTIF(전체당첨내역!$B498:$G498,43)</f>
        <v>66</v>
      </c>
      <c r="AS498">
        <f>AS497+COUNTIF(전체당첨내역!$B498:$G498,44)</f>
        <v>63</v>
      </c>
      <c r="AT498">
        <f>AT497+COUNTIF(전체당첨내역!$B498:$G498,45)</f>
        <v>72</v>
      </c>
    </row>
    <row r="499" spans="1:46" ht="16.5" customHeight="1">
      <c r="A499">
        <v>498</v>
      </c>
      <c r="B499">
        <f>B498+COUNTIF(전체당첨내역!$B499:$G499,1)</f>
        <v>76</v>
      </c>
      <c r="C499">
        <f>C498+COUNTIF(전체당첨내역!$B499:$G499,2)</f>
        <v>65</v>
      </c>
      <c r="D499">
        <f>D498+COUNTIF(전체당첨내역!$B499:$G499,3)</f>
        <v>69</v>
      </c>
      <c r="E499">
        <f>E498+COUNTIF(전체당첨내역!$B499:$G499,4)</f>
        <v>71</v>
      </c>
      <c r="F499">
        <f>F498+COUNTIF(전체당첨내역!$B499:$G499,5)</f>
        <v>67</v>
      </c>
      <c r="G499">
        <f>G498+COUNTIF(전체당첨내역!$B499:$G499,6)</f>
        <v>57</v>
      </c>
      <c r="H499">
        <f>H498+COUNTIF(전체당첨내역!$B499:$G499,7)</f>
        <v>61</v>
      </c>
      <c r="I499">
        <f>I498+COUNTIF(전체당첨내역!$B499:$G499,8)</f>
        <v>68</v>
      </c>
      <c r="J499">
        <f>J498+COUNTIF(전체당첨내역!$B499:$G499,9)</f>
        <v>54</v>
      </c>
      <c r="K499">
        <f>K498+COUNTIF(전체당첨내역!$B499:$G499,10)</f>
        <v>69</v>
      </c>
      <c r="L499">
        <f>L498+COUNTIF(전체당첨내역!$B499:$G499,11)</f>
        <v>66</v>
      </c>
      <c r="M499">
        <f>M498+COUNTIF(전체당첨내역!$B499:$G499,12)</f>
        <v>59</v>
      </c>
      <c r="N499">
        <f>N498+COUNTIF(전체당첨내역!$B499:$G499,13)</f>
        <v>69</v>
      </c>
      <c r="O499">
        <f>O498+COUNTIF(전체당첨내역!$B499:$G499,14)</f>
        <v>72</v>
      </c>
      <c r="P499">
        <f>P498+COUNTIF(전체당첨내역!$B499:$G499,15)</f>
        <v>65</v>
      </c>
      <c r="Q499">
        <f>Q498+COUNTIF(전체당첨내역!$B499:$G499,16)</f>
        <v>62</v>
      </c>
      <c r="R499">
        <f>R498+COUNTIF(전체당첨내역!$B499:$G499,17)</f>
        <v>73</v>
      </c>
      <c r="S499">
        <f>S498+COUNTIF(전체당첨내역!$B499:$G499,18)</f>
        <v>70</v>
      </c>
      <c r="T499">
        <f>T498+COUNTIF(전체당첨내역!$B499:$G499,19)</f>
        <v>70</v>
      </c>
      <c r="U499">
        <f>U498+COUNTIF(전체당첨내역!$B499:$G499,20)</f>
        <v>81</v>
      </c>
      <c r="V499">
        <f>V498+COUNTIF(전체당첨내역!$B499:$G499,21)</f>
        <v>62</v>
      </c>
      <c r="W499">
        <f>W498+COUNTIF(전체당첨내역!$B499:$G499,22)</f>
        <v>60</v>
      </c>
      <c r="X499">
        <f>X498+COUNTIF(전체당첨내역!$B499:$G499,23)</f>
        <v>59</v>
      </c>
      <c r="Y499">
        <f>Y498+COUNTIF(전체당첨내역!$B499:$G499,24)</f>
        <v>66</v>
      </c>
      <c r="Z499">
        <f>Z498+COUNTIF(전체당첨내역!$B499:$G499,25)</f>
        <v>69</v>
      </c>
      <c r="AA499">
        <f>AA498+COUNTIF(전체당첨내역!$B499:$G499,26)</f>
        <v>69</v>
      </c>
      <c r="AB499">
        <f>AB498+COUNTIF(전체당첨내역!$B499:$G499,27)</f>
        <v>74</v>
      </c>
      <c r="AC499">
        <f>AC498+COUNTIF(전체당첨내역!$B499:$G499,28)</f>
        <v>56</v>
      </c>
      <c r="AD499">
        <f>AD498+COUNTIF(전체당첨내역!$B499:$G499,29)</f>
        <v>64</v>
      </c>
      <c r="AE499">
        <f>AE498+COUNTIF(전체당첨내역!$B499:$G499,30)</f>
        <v>63</v>
      </c>
      <c r="AF499">
        <f>AF498+COUNTIF(전체당첨내역!$B499:$G499,31)</f>
        <v>67</v>
      </c>
      <c r="AG499">
        <f>AG498+COUNTIF(전체당첨내역!$B499:$G499,32)</f>
        <v>57</v>
      </c>
      <c r="AH499">
        <f>AH498+COUNTIF(전체당첨내역!$B499:$G499,33)</f>
        <v>62</v>
      </c>
      <c r="AI499">
        <f>AI498+COUNTIF(전체당첨내역!$B499:$G499,34)</f>
        <v>77</v>
      </c>
      <c r="AJ499">
        <f>AJ498+COUNTIF(전체당첨내역!$B499:$G499,35)</f>
        <v>62</v>
      </c>
      <c r="AK499">
        <f>AK498+COUNTIF(전체당첨내역!$B499:$G499,36)</f>
        <v>70</v>
      </c>
      <c r="AL499">
        <f>AL498+COUNTIF(전체당첨내역!$B499:$G499,37)</f>
        <v>81</v>
      </c>
      <c r="AM499">
        <f>AM498+COUNTIF(전체당첨내역!$B499:$G499,38)</f>
        <v>57</v>
      </c>
      <c r="AN499">
        <f>AN498+COUNTIF(전체당첨내역!$B499:$G499,39)</f>
        <v>67</v>
      </c>
      <c r="AO499">
        <f>AO498+COUNTIF(전체당첨내역!$B499:$G499,40)</f>
        <v>82</v>
      </c>
      <c r="AP499">
        <f>AP498+COUNTIF(전체당첨내역!$B499:$G499,41)</f>
        <v>55</v>
      </c>
      <c r="AQ499">
        <f>AQ498+COUNTIF(전체당첨내역!$B499:$G499,42)</f>
        <v>64</v>
      </c>
      <c r="AR499">
        <f>AR498+COUNTIF(전체당첨내역!$B499:$G499,43)</f>
        <v>66</v>
      </c>
      <c r="AS499">
        <f>AS498+COUNTIF(전체당첨내역!$B499:$G499,44)</f>
        <v>63</v>
      </c>
      <c r="AT499">
        <f>AT498+COUNTIF(전체당첨내역!$B499:$G499,45)</f>
        <v>72</v>
      </c>
    </row>
    <row r="500" spans="1:46" ht="16.5" customHeight="1">
      <c r="A500">
        <v>499</v>
      </c>
      <c r="B500">
        <f>B499+COUNTIF(전체당첨내역!$B500:$G500,1)</f>
        <v>76</v>
      </c>
      <c r="C500">
        <f>C499+COUNTIF(전체당첨내역!$B500:$G500,2)</f>
        <v>65</v>
      </c>
      <c r="D500">
        <f>D499+COUNTIF(전체당첨내역!$B500:$G500,3)</f>
        <v>69</v>
      </c>
      <c r="E500">
        <f>E499+COUNTIF(전체당첨내역!$B500:$G500,4)</f>
        <v>71</v>
      </c>
      <c r="F500">
        <f>F499+COUNTIF(전체당첨내역!$B500:$G500,5)</f>
        <v>68</v>
      </c>
      <c r="G500">
        <f>G499+COUNTIF(전체당첨내역!$B500:$G500,6)</f>
        <v>57</v>
      </c>
      <c r="H500">
        <f>H499+COUNTIF(전체당첨내역!$B500:$G500,7)</f>
        <v>61</v>
      </c>
      <c r="I500">
        <f>I499+COUNTIF(전체당첨내역!$B500:$G500,8)</f>
        <v>68</v>
      </c>
      <c r="J500">
        <f>J499+COUNTIF(전체당첨내역!$B500:$G500,9)</f>
        <v>54</v>
      </c>
      <c r="K500">
        <f>K499+COUNTIF(전체당첨내역!$B500:$G500,10)</f>
        <v>69</v>
      </c>
      <c r="L500">
        <f>L499+COUNTIF(전체당첨내역!$B500:$G500,11)</f>
        <v>66</v>
      </c>
      <c r="M500">
        <f>M499+COUNTIF(전체당첨내역!$B500:$G500,12)</f>
        <v>59</v>
      </c>
      <c r="N500">
        <f>N499+COUNTIF(전체당첨내역!$B500:$G500,13)</f>
        <v>69</v>
      </c>
      <c r="O500">
        <f>O499+COUNTIF(전체당첨내역!$B500:$G500,14)</f>
        <v>72</v>
      </c>
      <c r="P500">
        <f>P499+COUNTIF(전체당첨내역!$B500:$G500,15)</f>
        <v>65</v>
      </c>
      <c r="Q500">
        <f>Q499+COUNTIF(전체당첨내역!$B500:$G500,16)</f>
        <v>62</v>
      </c>
      <c r="R500">
        <f>R499+COUNTIF(전체당첨내역!$B500:$G500,17)</f>
        <v>73</v>
      </c>
      <c r="S500">
        <f>S499+COUNTIF(전체당첨내역!$B500:$G500,18)</f>
        <v>70</v>
      </c>
      <c r="T500">
        <f>T499+COUNTIF(전체당첨내역!$B500:$G500,19)</f>
        <v>70</v>
      </c>
      <c r="U500">
        <f>U499+COUNTIF(전체당첨내역!$B500:$G500,20)</f>
        <v>82</v>
      </c>
      <c r="V500">
        <f>V499+COUNTIF(전체당첨내역!$B500:$G500,21)</f>
        <v>62</v>
      </c>
      <c r="W500">
        <f>W499+COUNTIF(전체당첨내역!$B500:$G500,22)</f>
        <v>60</v>
      </c>
      <c r="X500">
        <f>X499+COUNTIF(전체당첨내역!$B500:$G500,23)</f>
        <v>60</v>
      </c>
      <c r="Y500">
        <f>Y499+COUNTIF(전체당첨내역!$B500:$G500,24)</f>
        <v>66</v>
      </c>
      <c r="Z500">
        <f>Z499+COUNTIF(전체당첨내역!$B500:$G500,25)</f>
        <v>69</v>
      </c>
      <c r="AA500">
        <f>AA499+COUNTIF(전체당첨내역!$B500:$G500,26)</f>
        <v>69</v>
      </c>
      <c r="AB500">
        <f>AB499+COUNTIF(전체당첨내역!$B500:$G500,27)</f>
        <v>75</v>
      </c>
      <c r="AC500">
        <f>AC499+COUNTIF(전체당첨내역!$B500:$G500,28)</f>
        <v>56</v>
      </c>
      <c r="AD500">
        <f>AD499+COUNTIF(전체당첨내역!$B500:$G500,29)</f>
        <v>64</v>
      </c>
      <c r="AE500">
        <f>AE499+COUNTIF(전체당첨내역!$B500:$G500,30)</f>
        <v>63</v>
      </c>
      <c r="AF500">
        <f>AF499+COUNTIF(전체당첨내역!$B500:$G500,31)</f>
        <v>67</v>
      </c>
      <c r="AG500">
        <f>AG499+COUNTIF(전체당첨내역!$B500:$G500,32)</f>
        <v>57</v>
      </c>
      <c r="AH500">
        <f>AH499+COUNTIF(전체당첨내역!$B500:$G500,33)</f>
        <v>62</v>
      </c>
      <c r="AI500">
        <f>AI499+COUNTIF(전체당첨내역!$B500:$G500,34)</f>
        <v>77</v>
      </c>
      <c r="AJ500">
        <f>AJ499+COUNTIF(전체당첨내역!$B500:$G500,35)</f>
        <v>63</v>
      </c>
      <c r="AK500">
        <f>AK499+COUNTIF(전체당첨내역!$B500:$G500,36)</f>
        <v>70</v>
      </c>
      <c r="AL500">
        <f>AL499+COUNTIF(전체당첨내역!$B500:$G500,37)</f>
        <v>81</v>
      </c>
      <c r="AM500">
        <f>AM499+COUNTIF(전체당첨내역!$B500:$G500,38)</f>
        <v>57</v>
      </c>
      <c r="AN500">
        <f>AN499+COUNTIF(전체당첨내역!$B500:$G500,39)</f>
        <v>67</v>
      </c>
      <c r="AO500">
        <f>AO499+COUNTIF(전체당첨내역!$B500:$G500,40)</f>
        <v>83</v>
      </c>
      <c r="AP500">
        <f>AP499+COUNTIF(전체당첨내역!$B500:$G500,41)</f>
        <v>55</v>
      </c>
      <c r="AQ500">
        <f>AQ499+COUNTIF(전체당첨내역!$B500:$G500,42)</f>
        <v>64</v>
      </c>
      <c r="AR500">
        <f>AR499+COUNTIF(전체당첨내역!$B500:$G500,43)</f>
        <v>66</v>
      </c>
      <c r="AS500">
        <f>AS499+COUNTIF(전체당첨내역!$B500:$G500,44)</f>
        <v>63</v>
      </c>
      <c r="AT500">
        <f>AT499+COUNTIF(전체당첨내역!$B500:$G500,45)</f>
        <v>72</v>
      </c>
    </row>
    <row r="501" spans="1:46" ht="16.5" customHeight="1">
      <c r="A501">
        <v>500</v>
      </c>
      <c r="B501">
        <f>B500+COUNTIF(전체당첨내역!$B501:$G501,1)</f>
        <v>76</v>
      </c>
      <c r="C501">
        <f>C500+COUNTIF(전체당첨내역!$B501:$G501,2)</f>
        <v>65</v>
      </c>
      <c r="D501">
        <f>D500+COUNTIF(전체당첨내역!$B501:$G501,3)</f>
        <v>70</v>
      </c>
      <c r="E501">
        <f>E500+COUNTIF(전체당첨내역!$B501:$G501,4)</f>
        <v>72</v>
      </c>
      <c r="F501">
        <f>F500+COUNTIF(전체당첨내역!$B501:$G501,5)</f>
        <v>68</v>
      </c>
      <c r="G501">
        <f>G500+COUNTIF(전체당첨내역!$B501:$G501,6)</f>
        <v>57</v>
      </c>
      <c r="H501">
        <f>H500+COUNTIF(전체당첨내역!$B501:$G501,7)</f>
        <v>61</v>
      </c>
      <c r="I501">
        <f>I500+COUNTIF(전체당첨내역!$B501:$G501,8)</f>
        <v>68</v>
      </c>
      <c r="J501">
        <f>J500+COUNTIF(전체당첨내역!$B501:$G501,9)</f>
        <v>54</v>
      </c>
      <c r="K501">
        <f>K500+COUNTIF(전체당첨내역!$B501:$G501,10)</f>
        <v>69</v>
      </c>
      <c r="L501">
        <f>L500+COUNTIF(전체당첨내역!$B501:$G501,11)</f>
        <v>66</v>
      </c>
      <c r="M501">
        <f>M500+COUNTIF(전체당첨내역!$B501:$G501,12)</f>
        <v>60</v>
      </c>
      <c r="N501">
        <f>N500+COUNTIF(전체당첨내역!$B501:$G501,13)</f>
        <v>69</v>
      </c>
      <c r="O501">
        <f>O500+COUNTIF(전체당첨내역!$B501:$G501,14)</f>
        <v>72</v>
      </c>
      <c r="P501">
        <f>P500+COUNTIF(전체당첨내역!$B501:$G501,15)</f>
        <v>65</v>
      </c>
      <c r="Q501">
        <f>Q500+COUNTIF(전체당첨내역!$B501:$G501,16)</f>
        <v>62</v>
      </c>
      <c r="R501">
        <f>R500+COUNTIF(전체당첨내역!$B501:$G501,17)</f>
        <v>73</v>
      </c>
      <c r="S501">
        <f>S500+COUNTIF(전체당첨내역!$B501:$G501,18)</f>
        <v>70</v>
      </c>
      <c r="T501">
        <f>T500+COUNTIF(전체당첨내역!$B501:$G501,19)</f>
        <v>70</v>
      </c>
      <c r="U501">
        <f>U500+COUNTIF(전체당첨내역!$B501:$G501,20)</f>
        <v>83</v>
      </c>
      <c r="V501">
        <f>V500+COUNTIF(전체당첨내역!$B501:$G501,21)</f>
        <v>62</v>
      </c>
      <c r="W501">
        <f>W500+COUNTIF(전체당첨내역!$B501:$G501,22)</f>
        <v>60</v>
      </c>
      <c r="X501">
        <f>X500+COUNTIF(전체당첨내역!$B501:$G501,23)</f>
        <v>60</v>
      </c>
      <c r="Y501">
        <f>Y500+COUNTIF(전체당첨내역!$B501:$G501,24)</f>
        <v>67</v>
      </c>
      <c r="Z501">
        <f>Z500+COUNTIF(전체당첨내역!$B501:$G501,25)</f>
        <v>69</v>
      </c>
      <c r="AA501">
        <f>AA500+COUNTIF(전체당첨내역!$B501:$G501,26)</f>
        <v>69</v>
      </c>
      <c r="AB501">
        <f>AB500+COUNTIF(전체당첨내역!$B501:$G501,27)</f>
        <v>75</v>
      </c>
      <c r="AC501">
        <f>AC500+COUNTIF(전체당첨내역!$B501:$G501,28)</f>
        <v>56</v>
      </c>
      <c r="AD501">
        <f>AD500+COUNTIF(전체당첨내역!$B501:$G501,29)</f>
        <v>64</v>
      </c>
      <c r="AE501">
        <f>AE500+COUNTIF(전체당첨내역!$B501:$G501,30)</f>
        <v>63</v>
      </c>
      <c r="AF501">
        <f>AF500+COUNTIF(전체당첨내역!$B501:$G501,31)</f>
        <v>67</v>
      </c>
      <c r="AG501">
        <f>AG500+COUNTIF(전체당첨내역!$B501:$G501,32)</f>
        <v>57</v>
      </c>
      <c r="AH501">
        <f>AH500+COUNTIF(전체당첨내역!$B501:$G501,33)</f>
        <v>62</v>
      </c>
      <c r="AI501">
        <f>AI500+COUNTIF(전체당첨내역!$B501:$G501,34)</f>
        <v>78</v>
      </c>
      <c r="AJ501">
        <f>AJ500+COUNTIF(전체당첨내역!$B501:$G501,35)</f>
        <v>63</v>
      </c>
      <c r="AK501">
        <f>AK500+COUNTIF(전체당첨내역!$B501:$G501,36)</f>
        <v>70</v>
      </c>
      <c r="AL501">
        <f>AL500+COUNTIF(전체당첨내역!$B501:$G501,37)</f>
        <v>81</v>
      </c>
      <c r="AM501">
        <f>AM500+COUNTIF(전체당첨내역!$B501:$G501,38)</f>
        <v>57</v>
      </c>
      <c r="AN501">
        <f>AN500+COUNTIF(전체당첨내역!$B501:$G501,39)</f>
        <v>67</v>
      </c>
      <c r="AO501">
        <f>AO500+COUNTIF(전체당첨내역!$B501:$G501,40)</f>
        <v>83</v>
      </c>
      <c r="AP501">
        <f>AP500+COUNTIF(전체당첨내역!$B501:$G501,41)</f>
        <v>55</v>
      </c>
      <c r="AQ501">
        <f>AQ500+COUNTIF(전체당첨내역!$B501:$G501,42)</f>
        <v>64</v>
      </c>
      <c r="AR501">
        <f>AR500+COUNTIF(전체당첨내역!$B501:$G501,43)</f>
        <v>66</v>
      </c>
      <c r="AS501">
        <f>AS500+COUNTIF(전체당첨내역!$B501:$G501,44)</f>
        <v>63</v>
      </c>
      <c r="AT501">
        <f>AT500+COUNTIF(전체당첨내역!$B501:$G501,45)</f>
        <v>72</v>
      </c>
    </row>
    <row r="502" spans="1:46" ht="16.5" customHeight="1">
      <c r="A502">
        <v>501</v>
      </c>
      <c r="B502">
        <f>B501+COUNTIF(전체당첨내역!$B502:$G502,1)</f>
        <v>77</v>
      </c>
      <c r="C502">
        <f>C501+COUNTIF(전체당첨내역!$B502:$G502,2)</f>
        <v>65</v>
      </c>
      <c r="D502">
        <f>D501+COUNTIF(전체당첨내역!$B502:$G502,3)</f>
        <v>70</v>
      </c>
      <c r="E502">
        <f>E501+COUNTIF(전체당첨내역!$B502:$G502,4)</f>
        <v>73</v>
      </c>
      <c r="F502">
        <f>F501+COUNTIF(전체당첨내역!$B502:$G502,5)</f>
        <v>68</v>
      </c>
      <c r="G502">
        <f>G501+COUNTIF(전체당첨내역!$B502:$G502,6)</f>
        <v>57</v>
      </c>
      <c r="H502">
        <f>H501+COUNTIF(전체당첨내역!$B502:$G502,7)</f>
        <v>61</v>
      </c>
      <c r="I502">
        <f>I501+COUNTIF(전체당첨내역!$B502:$G502,8)</f>
        <v>68</v>
      </c>
      <c r="J502">
        <f>J501+COUNTIF(전체당첨내역!$B502:$G502,9)</f>
        <v>54</v>
      </c>
      <c r="K502">
        <f>K501+COUNTIF(전체당첨내역!$B502:$G502,10)</f>
        <v>70</v>
      </c>
      <c r="L502">
        <f>L501+COUNTIF(전체당첨내역!$B502:$G502,11)</f>
        <v>66</v>
      </c>
      <c r="M502">
        <f>M501+COUNTIF(전체당첨내역!$B502:$G502,12)</f>
        <v>60</v>
      </c>
      <c r="N502">
        <f>N501+COUNTIF(전체당첨내역!$B502:$G502,13)</f>
        <v>69</v>
      </c>
      <c r="O502">
        <f>O501+COUNTIF(전체당첨내역!$B502:$G502,14)</f>
        <v>72</v>
      </c>
      <c r="P502">
        <f>P501+COUNTIF(전체당첨내역!$B502:$G502,15)</f>
        <v>65</v>
      </c>
      <c r="Q502">
        <f>Q501+COUNTIF(전체당첨내역!$B502:$G502,16)</f>
        <v>62</v>
      </c>
      <c r="R502">
        <f>R501+COUNTIF(전체당첨내역!$B502:$G502,17)</f>
        <v>74</v>
      </c>
      <c r="S502">
        <f>S501+COUNTIF(전체당첨내역!$B502:$G502,18)</f>
        <v>70</v>
      </c>
      <c r="T502">
        <f>T501+COUNTIF(전체당첨내역!$B502:$G502,19)</f>
        <v>70</v>
      </c>
      <c r="U502">
        <f>U501+COUNTIF(전체당첨내역!$B502:$G502,20)</f>
        <v>83</v>
      </c>
      <c r="V502">
        <f>V501+COUNTIF(전체당첨내역!$B502:$G502,21)</f>
        <v>62</v>
      </c>
      <c r="W502">
        <f>W501+COUNTIF(전체당첨내역!$B502:$G502,22)</f>
        <v>60</v>
      </c>
      <c r="X502">
        <f>X501+COUNTIF(전체당첨내역!$B502:$G502,23)</f>
        <v>60</v>
      </c>
      <c r="Y502">
        <f>Y501+COUNTIF(전체당첨내역!$B502:$G502,24)</f>
        <v>67</v>
      </c>
      <c r="Z502">
        <f>Z501+COUNTIF(전체당첨내역!$B502:$G502,25)</f>
        <v>69</v>
      </c>
      <c r="AA502">
        <f>AA501+COUNTIF(전체당첨내역!$B502:$G502,26)</f>
        <v>69</v>
      </c>
      <c r="AB502">
        <f>AB501+COUNTIF(전체당첨내역!$B502:$G502,27)</f>
        <v>75</v>
      </c>
      <c r="AC502">
        <f>AC501+COUNTIF(전체당첨내역!$B502:$G502,28)</f>
        <v>56</v>
      </c>
      <c r="AD502">
        <f>AD501+COUNTIF(전체당첨내역!$B502:$G502,29)</f>
        <v>64</v>
      </c>
      <c r="AE502">
        <f>AE501+COUNTIF(전체당첨내역!$B502:$G502,30)</f>
        <v>63</v>
      </c>
      <c r="AF502">
        <f>AF501+COUNTIF(전체당첨내역!$B502:$G502,31)</f>
        <v>68</v>
      </c>
      <c r="AG502">
        <f>AG501+COUNTIF(전체당첨내역!$B502:$G502,32)</f>
        <v>57</v>
      </c>
      <c r="AH502">
        <f>AH501+COUNTIF(전체당첨내역!$B502:$G502,33)</f>
        <v>62</v>
      </c>
      <c r="AI502">
        <f>AI501+COUNTIF(전체당첨내역!$B502:$G502,34)</f>
        <v>78</v>
      </c>
      <c r="AJ502">
        <f>AJ501+COUNTIF(전체당첨내역!$B502:$G502,35)</f>
        <v>63</v>
      </c>
      <c r="AK502">
        <f>AK501+COUNTIF(전체당첨내역!$B502:$G502,36)</f>
        <v>70</v>
      </c>
      <c r="AL502">
        <f>AL501+COUNTIF(전체당첨내역!$B502:$G502,37)</f>
        <v>81</v>
      </c>
      <c r="AM502">
        <f>AM501+COUNTIF(전체당첨내역!$B502:$G502,38)</f>
        <v>57</v>
      </c>
      <c r="AN502">
        <f>AN501+COUNTIF(전체당첨내역!$B502:$G502,39)</f>
        <v>67</v>
      </c>
      <c r="AO502">
        <f>AO501+COUNTIF(전체당첨내역!$B502:$G502,40)</f>
        <v>83</v>
      </c>
      <c r="AP502">
        <f>AP501+COUNTIF(전체당첨내역!$B502:$G502,41)</f>
        <v>55</v>
      </c>
      <c r="AQ502">
        <f>AQ501+COUNTIF(전체당첨내역!$B502:$G502,42)</f>
        <v>65</v>
      </c>
      <c r="AR502">
        <f>AR501+COUNTIF(전체당첨내역!$B502:$G502,43)</f>
        <v>66</v>
      </c>
      <c r="AS502">
        <f>AS501+COUNTIF(전체당첨내역!$B502:$G502,44)</f>
        <v>63</v>
      </c>
      <c r="AT502">
        <f>AT501+COUNTIF(전체당첨내역!$B502:$G502,45)</f>
        <v>72</v>
      </c>
    </row>
    <row r="503" spans="1:46" ht="16.5" customHeight="1">
      <c r="A503">
        <v>502</v>
      </c>
      <c r="B503">
        <f>B502+COUNTIF(전체당첨내역!$B503:$G503,1)</f>
        <v>77</v>
      </c>
      <c r="C503">
        <f>C502+COUNTIF(전체당첨내역!$B503:$G503,2)</f>
        <v>65</v>
      </c>
      <c r="D503">
        <f>D502+COUNTIF(전체당첨내역!$B503:$G503,3)</f>
        <v>70</v>
      </c>
      <c r="E503">
        <f>E502+COUNTIF(전체당첨내역!$B503:$G503,4)</f>
        <v>73</v>
      </c>
      <c r="F503">
        <f>F502+COUNTIF(전체당첨내역!$B503:$G503,5)</f>
        <v>68</v>
      </c>
      <c r="G503">
        <f>G502+COUNTIF(전체당첨내역!$B503:$G503,6)</f>
        <v>58</v>
      </c>
      <c r="H503">
        <f>H502+COUNTIF(전체당첨내역!$B503:$G503,7)</f>
        <v>61</v>
      </c>
      <c r="I503">
        <f>I502+COUNTIF(전체당첨내역!$B503:$G503,8)</f>
        <v>68</v>
      </c>
      <c r="J503">
        <f>J502+COUNTIF(전체당첨내역!$B503:$G503,9)</f>
        <v>54</v>
      </c>
      <c r="K503">
        <f>K502+COUNTIF(전체당첨내역!$B503:$G503,10)</f>
        <v>70</v>
      </c>
      <c r="L503">
        <f>L502+COUNTIF(전체당첨내역!$B503:$G503,11)</f>
        <v>66</v>
      </c>
      <c r="M503">
        <f>M502+COUNTIF(전체당첨내역!$B503:$G503,12)</f>
        <v>60</v>
      </c>
      <c r="N503">
        <f>N502+COUNTIF(전체당첨내역!$B503:$G503,13)</f>
        <v>69</v>
      </c>
      <c r="O503">
        <f>O502+COUNTIF(전체당첨내역!$B503:$G503,14)</f>
        <v>72</v>
      </c>
      <c r="P503">
        <f>P502+COUNTIF(전체당첨내역!$B503:$G503,15)</f>
        <v>65</v>
      </c>
      <c r="Q503">
        <f>Q502+COUNTIF(전체당첨내역!$B503:$G503,16)</f>
        <v>62</v>
      </c>
      <c r="R503">
        <f>R502+COUNTIF(전체당첨내역!$B503:$G503,17)</f>
        <v>74</v>
      </c>
      <c r="S503">
        <f>S502+COUNTIF(전체당첨내역!$B503:$G503,18)</f>
        <v>70</v>
      </c>
      <c r="T503">
        <f>T502+COUNTIF(전체당첨내역!$B503:$G503,19)</f>
        <v>70</v>
      </c>
      <c r="U503">
        <f>U502+COUNTIF(전체당첨내역!$B503:$G503,20)</f>
        <v>83</v>
      </c>
      <c r="V503">
        <f>V502+COUNTIF(전체당첨내역!$B503:$G503,21)</f>
        <v>62</v>
      </c>
      <c r="W503">
        <f>W502+COUNTIF(전체당첨내역!$B503:$G503,22)</f>
        <v>61</v>
      </c>
      <c r="X503">
        <f>X502+COUNTIF(전체당첨내역!$B503:$G503,23)</f>
        <v>60</v>
      </c>
      <c r="Y503">
        <f>Y502+COUNTIF(전체당첨내역!$B503:$G503,24)</f>
        <v>67</v>
      </c>
      <c r="Z503">
        <f>Z502+COUNTIF(전체당첨내역!$B503:$G503,25)</f>
        <v>69</v>
      </c>
      <c r="AA503">
        <f>AA502+COUNTIF(전체당첨내역!$B503:$G503,26)</f>
        <v>69</v>
      </c>
      <c r="AB503">
        <f>AB502+COUNTIF(전체당첨내역!$B503:$G503,27)</f>
        <v>75</v>
      </c>
      <c r="AC503">
        <f>AC502+COUNTIF(전체당첨내역!$B503:$G503,28)</f>
        <v>57</v>
      </c>
      <c r="AD503">
        <f>AD502+COUNTIF(전체당첨내역!$B503:$G503,29)</f>
        <v>64</v>
      </c>
      <c r="AE503">
        <f>AE502+COUNTIF(전체당첨내역!$B503:$G503,30)</f>
        <v>63</v>
      </c>
      <c r="AF503">
        <f>AF502+COUNTIF(전체당첨내역!$B503:$G503,31)</f>
        <v>68</v>
      </c>
      <c r="AG503">
        <f>AG502+COUNTIF(전체당첨내역!$B503:$G503,32)</f>
        <v>58</v>
      </c>
      <c r="AH503">
        <f>AH502+COUNTIF(전체당첨내역!$B503:$G503,33)</f>
        <v>62</v>
      </c>
      <c r="AI503">
        <f>AI502+COUNTIF(전체당첨내역!$B503:$G503,34)</f>
        <v>79</v>
      </c>
      <c r="AJ503">
        <f>AJ502+COUNTIF(전체당첨내역!$B503:$G503,35)</f>
        <v>63</v>
      </c>
      <c r="AK503">
        <f>AK502+COUNTIF(전체당첨내역!$B503:$G503,36)</f>
        <v>70</v>
      </c>
      <c r="AL503">
        <f>AL502+COUNTIF(전체당첨내역!$B503:$G503,37)</f>
        <v>81</v>
      </c>
      <c r="AM503">
        <f>AM502+COUNTIF(전체당첨내역!$B503:$G503,38)</f>
        <v>57</v>
      </c>
      <c r="AN503">
        <f>AN502+COUNTIF(전체당첨내역!$B503:$G503,39)</f>
        <v>67</v>
      </c>
      <c r="AO503">
        <f>AO502+COUNTIF(전체당첨내역!$B503:$G503,40)</f>
        <v>84</v>
      </c>
      <c r="AP503">
        <f>AP502+COUNTIF(전체당첨내역!$B503:$G503,41)</f>
        <v>55</v>
      </c>
      <c r="AQ503">
        <f>AQ502+COUNTIF(전체당첨내역!$B503:$G503,42)</f>
        <v>65</v>
      </c>
      <c r="AR503">
        <f>AR502+COUNTIF(전체당첨내역!$B503:$G503,43)</f>
        <v>66</v>
      </c>
      <c r="AS503">
        <f>AS502+COUNTIF(전체당첨내역!$B503:$G503,44)</f>
        <v>63</v>
      </c>
      <c r="AT503">
        <f>AT502+COUNTIF(전체당첨내역!$B503:$G503,45)</f>
        <v>72</v>
      </c>
    </row>
    <row r="504" spans="1:46" ht="16.5" customHeight="1">
      <c r="A504">
        <v>503</v>
      </c>
      <c r="B504">
        <f>B503+COUNTIF(전체당첨내역!$B504:$G504,1)</f>
        <v>78</v>
      </c>
      <c r="C504">
        <f>C503+COUNTIF(전체당첨내역!$B504:$G504,2)</f>
        <v>65</v>
      </c>
      <c r="D504">
        <f>D503+COUNTIF(전체당첨내역!$B504:$G504,3)</f>
        <v>70</v>
      </c>
      <c r="E504">
        <f>E503+COUNTIF(전체당첨내역!$B504:$G504,4)</f>
        <v>73</v>
      </c>
      <c r="F504">
        <f>F503+COUNTIF(전체당첨내역!$B504:$G504,5)</f>
        <v>69</v>
      </c>
      <c r="G504">
        <f>G503+COUNTIF(전체당첨내역!$B504:$G504,6)</f>
        <v>58</v>
      </c>
      <c r="H504">
        <f>H503+COUNTIF(전체당첨내역!$B504:$G504,7)</f>
        <v>61</v>
      </c>
      <c r="I504">
        <f>I503+COUNTIF(전체당첨내역!$B504:$G504,8)</f>
        <v>68</v>
      </c>
      <c r="J504">
        <f>J503+COUNTIF(전체당첨내역!$B504:$G504,9)</f>
        <v>54</v>
      </c>
      <c r="K504">
        <f>K503+COUNTIF(전체당첨내역!$B504:$G504,10)</f>
        <v>70</v>
      </c>
      <c r="L504">
        <f>L503+COUNTIF(전체당첨내역!$B504:$G504,11)</f>
        <v>66</v>
      </c>
      <c r="M504">
        <f>M503+COUNTIF(전체당첨내역!$B504:$G504,12)</f>
        <v>60</v>
      </c>
      <c r="N504">
        <f>N503+COUNTIF(전체당첨내역!$B504:$G504,13)</f>
        <v>69</v>
      </c>
      <c r="O504">
        <f>O503+COUNTIF(전체당첨내역!$B504:$G504,14)</f>
        <v>72</v>
      </c>
      <c r="P504">
        <f>P503+COUNTIF(전체당첨내역!$B504:$G504,15)</f>
        <v>65</v>
      </c>
      <c r="Q504">
        <f>Q503+COUNTIF(전체당첨내역!$B504:$G504,16)</f>
        <v>62</v>
      </c>
      <c r="R504">
        <f>R503+COUNTIF(전체당첨내역!$B504:$G504,17)</f>
        <v>74</v>
      </c>
      <c r="S504">
        <f>S503+COUNTIF(전체당첨내역!$B504:$G504,18)</f>
        <v>70</v>
      </c>
      <c r="T504">
        <f>T503+COUNTIF(전체당첨내역!$B504:$G504,19)</f>
        <v>70</v>
      </c>
      <c r="U504">
        <f>U503+COUNTIF(전체당첨내역!$B504:$G504,20)</f>
        <v>83</v>
      </c>
      <c r="V504">
        <f>V503+COUNTIF(전체당첨내역!$B504:$G504,21)</f>
        <v>62</v>
      </c>
      <c r="W504">
        <f>W503+COUNTIF(전체당첨내역!$B504:$G504,22)</f>
        <v>61</v>
      </c>
      <c r="X504">
        <f>X503+COUNTIF(전체당첨내역!$B504:$G504,23)</f>
        <v>60</v>
      </c>
      <c r="Y504">
        <f>Y503+COUNTIF(전체당첨내역!$B504:$G504,24)</f>
        <v>67</v>
      </c>
      <c r="Z504">
        <f>Z503+COUNTIF(전체당첨내역!$B504:$G504,25)</f>
        <v>69</v>
      </c>
      <c r="AA504">
        <f>AA503+COUNTIF(전체당첨내역!$B504:$G504,26)</f>
        <v>69</v>
      </c>
      <c r="AB504">
        <f>AB503+COUNTIF(전체당첨내역!$B504:$G504,27)</f>
        <v>76</v>
      </c>
      <c r="AC504">
        <f>AC503+COUNTIF(전체당첨내역!$B504:$G504,28)</f>
        <v>57</v>
      </c>
      <c r="AD504">
        <f>AD503+COUNTIF(전체당첨내역!$B504:$G504,29)</f>
        <v>64</v>
      </c>
      <c r="AE504">
        <f>AE503+COUNTIF(전체당첨내역!$B504:$G504,30)</f>
        <v>64</v>
      </c>
      <c r="AF504">
        <f>AF503+COUNTIF(전체당첨내역!$B504:$G504,31)</f>
        <v>68</v>
      </c>
      <c r="AG504">
        <f>AG503+COUNTIF(전체당첨내역!$B504:$G504,32)</f>
        <v>58</v>
      </c>
      <c r="AH504">
        <f>AH503+COUNTIF(전체당첨내역!$B504:$G504,33)</f>
        <v>62</v>
      </c>
      <c r="AI504">
        <f>AI503+COUNTIF(전체당첨내역!$B504:$G504,34)</f>
        <v>80</v>
      </c>
      <c r="AJ504">
        <f>AJ503+COUNTIF(전체당첨내역!$B504:$G504,35)</f>
        <v>63</v>
      </c>
      <c r="AK504">
        <f>AK503+COUNTIF(전체당첨내역!$B504:$G504,36)</f>
        <v>71</v>
      </c>
      <c r="AL504">
        <f>AL503+COUNTIF(전체당첨내역!$B504:$G504,37)</f>
        <v>81</v>
      </c>
      <c r="AM504">
        <f>AM503+COUNTIF(전체당첨내역!$B504:$G504,38)</f>
        <v>57</v>
      </c>
      <c r="AN504">
        <f>AN503+COUNTIF(전체당첨내역!$B504:$G504,39)</f>
        <v>67</v>
      </c>
      <c r="AO504">
        <f>AO503+COUNTIF(전체당첨내역!$B504:$G504,40)</f>
        <v>84</v>
      </c>
      <c r="AP504">
        <f>AP503+COUNTIF(전체당첨내역!$B504:$G504,41)</f>
        <v>55</v>
      </c>
      <c r="AQ504">
        <f>AQ503+COUNTIF(전체당첨내역!$B504:$G504,42)</f>
        <v>65</v>
      </c>
      <c r="AR504">
        <f>AR503+COUNTIF(전체당첨내역!$B504:$G504,43)</f>
        <v>66</v>
      </c>
      <c r="AS504">
        <f>AS503+COUNTIF(전체당첨내역!$B504:$G504,44)</f>
        <v>63</v>
      </c>
      <c r="AT504">
        <f>AT503+COUNTIF(전체당첨내역!$B504:$G504,45)</f>
        <v>72</v>
      </c>
    </row>
    <row r="505" spans="1:46" ht="16.5" customHeight="1">
      <c r="A505">
        <v>504</v>
      </c>
      <c r="B505">
        <f>B504+COUNTIF(전체당첨내역!$B505:$G505,1)</f>
        <v>78</v>
      </c>
      <c r="C505">
        <f>C504+COUNTIF(전체당첨내역!$B505:$G505,2)</f>
        <v>65</v>
      </c>
      <c r="D505">
        <f>D504+COUNTIF(전체당첨내역!$B505:$G505,3)</f>
        <v>70</v>
      </c>
      <c r="E505">
        <f>E504+COUNTIF(전체당첨내역!$B505:$G505,4)</f>
        <v>73</v>
      </c>
      <c r="F505">
        <f>F504+COUNTIF(전체당첨내역!$B505:$G505,5)</f>
        <v>69</v>
      </c>
      <c r="G505">
        <f>G504+COUNTIF(전체당첨내역!$B505:$G505,6)</f>
        <v>59</v>
      </c>
      <c r="H505">
        <f>H504+COUNTIF(전체당첨내역!$B505:$G505,7)</f>
        <v>61</v>
      </c>
      <c r="I505">
        <f>I504+COUNTIF(전체당첨내역!$B505:$G505,8)</f>
        <v>68</v>
      </c>
      <c r="J505">
        <f>J504+COUNTIF(전체당첨내역!$B505:$G505,9)</f>
        <v>54</v>
      </c>
      <c r="K505">
        <f>K504+COUNTIF(전체당첨내역!$B505:$G505,10)</f>
        <v>70</v>
      </c>
      <c r="L505">
        <f>L504+COUNTIF(전체당첨내역!$B505:$G505,11)</f>
        <v>66</v>
      </c>
      <c r="M505">
        <f>M504+COUNTIF(전체당첨내역!$B505:$G505,12)</f>
        <v>60</v>
      </c>
      <c r="N505">
        <f>N504+COUNTIF(전체당첨내역!$B505:$G505,13)</f>
        <v>69</v>
      </c>
      <c r="O505">
        <f>O504+COUNTIF(전체당첨내역!$B505:$G505,14)</f>
        <v>73</v>
      </c>
      <c r="P505">
        <f>P504+COUNTIF(전체당첨내역!$B505:$G505,15)</f>
        <v>65</v>
      </c>
      <c r="Q505">
        <f>Q504+COUNTIF(전체당첨내역!$B505:$G505,16)</f>
        <v>62</v>
      </c>
      <c r="R505">
        <f>R504+COUNTIF(전체당첨내역!$B505:$G505,17)</f>
        <v>74</v>
      </c>
      <c r="S505">
        <f>S504+COUNTIF(전체당첨내역!$B505:$G505,18)</f>
        <v>70</v>
      </c>
      <c r="T505">
        <f>T504+COUNTIF(전체당첨내역!$B505:$G505,19)</f>
        <v>70</v>
      </c>
      <c r="U505">
        <f>U504+COUNTIF(전체당첨내역!$B505:$G505,20)</f>
        <v>83</v>
      </c>
      <c r="V505">
        <f>V504+COUNTIF(전체당첨내역!$B505:$G505,21)</f>
        <v>62</v>
      </c>
      <c r="W505">
        <f>W504+COUNTIF(전체당첨내역!$B505:$G505,22)</f>
        <v>62</v>
      </c>
      <c r="X505">
        <f>X504+COUNTIF(전체당첨내역!$B505:$G505,23)</f>
        <v>60</v>
      </c>
      <c r="Y505">
        <f>Y504+COUNTIF(전체당첨내역!$B505:$G505,24)</f>
        <v>67</v>
      </c>
      <c r="Z505">
        <f>Z504+COUNTIF(전체당첨내역!$B505:$G505,25)</f>
        <v>69</v>
      </c>
      <c r="AA505">
        <f>AA504+COUNTIF(전체당첨내역!$B505:$G505,26)</f>
        <v>70</v>
      </c>
      <c r="AB505">
        <f>AB504+COUNTIF(전체당첨내역!$B505:$G505,27)</f>
        <v>76</v>
      </c>
      <c r="AC505">
        <f>AC504+COUNTIF(전체당첨내역!$B505:$G505,28)</f>
        <v>57</v>
      </c>
      <c r="AD505">
        <f>AD504+COUNTIF(전체당첨내역!$B505:$G505,29)</f>
        <v>64</v>
      </c>
      <c r="AE505">
        <f>AE504+COUNTIF(전체당첨내역!$B505:$G505,30)</f>
        <v>64</v>
      </c>
      <c r="AF505">
        <f>AF504+COUNTIF(전체당첨내역!$B505:$G505,31)</f>
        <v>68</v>
      </c>
      <c r="AG505">
        <f>AG504+COUNTIF(전체당첨내역!$B505:$G505,32)</f>
        <v>58</v>
      </c>
      <c r="AH505">
        <f>AH504+COUNTIF(전체당첨내역!$B505:$G505,33)</f>
        <v>62</v>
      </c>
      <c r="AI505">
        <f>AI504+COUNTIF(전체당첨내역!$B505:$G505,34)</f>
        <v>80</v>
      </c>
      <c r="AJ505">
        <f>AJ504+COUNTIF(전체당첨내역!$B505:$G505,35)</f>
        <v>63</v>
      </c>
      <c r="AK505">
        <f>AK504+COUNTIF(전체당첨내역!$B505:$G505,36)</f>
        <v>71</v>
      </c>
      <c r="AL505">
        <f>AL504+COUNTIF(전체당첨내역!$B505:$G505,37)</f>
        <v>81</v>
      </c>
      <c r="AM505">
        <f>AM504+COUNTIF(전체당첨내역!$B505:$G505,38)</f>
        <v>57</v>
      </c>
      <c r="AN505">
        <f>AN504+COUNTIF(전체당첨내역!$B505:$G505,39)</f>
        <v>67</v>
      </c>
      <c r="AO505">
        <f>AO504+COUNTIF(전체당첨내역!$B505:$G505,40)</f>
        <v>84</v>
      </c>
      <c r="AP505">
        <f>AP504+COUNTIF(전체당첨내역!$B505:$G505,41)</f>
        <v>55</v>
      </c>
      <c r="AQ505">
        <f>AQ504+COUNTIF(전체당첨내역!$B505:$G505,42)</f>
        <v>65</v>
      </c>
      <c r="AR505">
        <f>AR504+COUNTIF(전체당첨내역!$B505:$G505,43)</f>
        <v>67</v>
      </c>
      <c r="AS505">
        <f>AS504+COUNTIF(전체당첨내역!$B505:$G505,44)</f>
        <v>64</v>
      </c>
      <c r="AT505">
        <f>AT504+COUNTIF(전체당첨내역!$B505:$G505,45)</f>
        <v>72</v>
      </c>
    </row>
    <row r="506" spans="1:46" ht="16.5" customHeight="1">
      <c r="A506">
        <v>505</v>
      </c>
      <c r="B506">
        <f>B505+COUNTIF(전체당첨내역!$B506:$G506,1)</f>
        <v>78</v>
      </c>
      <c r="C506">
        <f>C505+COUNTIF(전체당첨내역!$B506:$G506,2)</f>
        <v>65</v>
      </c>
      <c r="D506">
        <f>D505+COUNTIF(전체당첨내역!$B506:$G506,3)</f>
        <v>70</v>
      </c>
      <c r="E506">
        <f>E505+COUNTIF(전체당첨내역!$B506:$G506,4)</f>
        <v>73</v>
      </c>
      <c r="F506">
        <f>F505+COUNTIF(전체당첨내역!$B506:$G506,5)</f>
        <v>69</v>
      </c>
      <c r="G506">
        <f>G505+COUNTIF(전체당첨내역!$B506:$G506,6)</f>
        <v>59</v>
      </c>
      <c r="H506">
        <f>H505+COUNTIF(전체당첨내역!$B506:$G506,7)</f>
        <v>62</v>
      </c>
      <c r="I506">
        <f>I505+COUNTIF(전체당첨내역!$B506:$G506,8)</f>
        <v>68</v>
      </c>
      <c r="J506">
        <f>J505+COUNTIF(전체당첨내역!$B506:$G506,9)</f>
        <v>54</v>
      </c>
      <c r="K506">
        <f>K505+COUNTIF(전체당첨내역!$B506:$G506,10)</f>
        <v>70</v>
      </c>
      <c r="L506">
        <f>L505+COUNTIF(전체당첨내역!$B506:$G506,11)</f>
        <v>66</v>
      </c>
      <c r="M506">
        <f>M505+COUNTIF(전체당첨내역!$B506:$G506,12)</f>
        <v>60</v>
      </c>
      <c r="N506">
        <f>N505+COUNTIF(전체당첨내역!$B506:$G506,13)</f>
        <v>69</v>
      </c>
      <c r="O506">
        <f>O505+COUNTIF(전체당첨내역!$B506:$G506,14)</f>
        <v>73</v>
      </c>
      <c r="P506">
        <f>P505+COUNTIF(전체당첨내역!$B506:$G506,15)</f>
        <v>65</v>
      </c>
      <c r="Q506">
        <f>Q505+COUNTIF(전체당첨내역!$B506:$G506,16)</f>
        <v>62</v>
      </c>
      <c r="R506">
        <f>R505+COUNTIF(전체당첨내역!$B506:$G506,17)</f>
        <v>74</v>
      </c>
      <c r="S506">
        <f>S505+COUNTIF(전체당첨내역!$B506:$G506,18)</f>
        <v>70</v>
      </c>
      <c r="T506">
        <f>T505+COUNTIF(전체당첨내역!$B506:$G506,19)</f>
        <v>70</v>
      </c>
      <c r="U506">
        <f>U505+COUNTIF(전체당첨내역!$B506:$G506,20)</f>
        <v>84</v>
      </c>
      <c r="V506">
        <f>V505+COUNTIF(전체당첨내역!$B506:$G506,21)</f>
        <v>62</v>
      </c>
      <c r="W506">
        <f>W505+COUNTIF(전체당첨내역!$B506:$G506,22)</f>
        <v>63</v>
      </c>
      <c r="X506">
        <f>X505+COUNTIF(전체당첨내역!$B506:$G506,23)</f>
        <v>60</v>
      </c>
      <c r="Y506">
        <f>Y505+COUNTIF(전체당첨내역!$B506:$G506,24)</f>
        <v>67</v>
      </c>
      <c r="Z506">
        <f>Z505+COUNTIF(전체당첨내역!$B506:$G506,25)</f>
        <v>70</v>
      </c>
      <c r="AA506">
        <f>AA505+COUNTIF(전체당첨내역!$B506:$G506,26)</f>
        <v>70</v>
      </c>
      <c r="AB506">
        <f>AB505+COUNTIF(전체당첨내역!$B506:$G506,27)</f>
        <v>76</v>
      </c>
      <c r="AC506">
        <f>AC505+COUNTIF(전체당첨내역!$B506:$G506,28)</f>
        <v>57</v>
      </c>
      <c r="AD506">
        <f>AD505+COUNTIF(전체당첨내역!$B506:$G506,29)</f>
        <v>64</v>
      </c>
      <c r="AE506">
        <f>AE505+COUNTIF(전체당첨내역!$B506:$G506,30)</f>
        <v>64</v>
      </c>
      <c r="AF506">
        <f>AF505+COUNTIF(전체당첨내역!$B506:$G506,31)</f>
        <v>68</v>
      </c>
      <c r="AG506">
        <f>AG505+COUNTIF(전체당첨내역!$B506:$G506,32)</f>
        <v>58</v>
      </c>
      <c r="AH506">
        <f>AH505+COUNTIF(전체당첨내역!$B506:$G506,33)</f>
        <v>62</v>
      </c>
      <c r="AI506">
        <f>AI505+COUNTIF(전체당첨내역!$B506:$G506,34)</f>
        <v>80</v>
      </c>
      <c r="AJ506">
        <f>AJ505+COUNTIF(전체당첨내역!$B506:$G506,35)</f>
        <v>63</v>
      </c>
      <c r="AK506">
        <f>AK505+COUNTIF(전체당첨내역!$B506:$G506,36)</f>
        <v>71</v>
      </c>
      <c r="AL506">
        <f>AL505+COUNTIF(전체당첨내역!$B506:$G506,37)</f>
        <v>81</v>
      </c>
      <c r="AM506">
        <f>AM505+COUNTIF(전체당첨내역!$B506:$G506,38)</f>
        <v>58</v>
      </c>
      <c r="AN506">
        <f>AN505+COUNTIF(전체당첨내역!$B506:$G506,39)</f>
        <v>67</v>
      </c>
      <c r="AO506">
        <f>AO505+COUNTIF(전체당첨내역!$B506:$G506,40)</f>
        <v>85</v>
      </c>
      <c r="AP506">
        <f>AP505+COUNTIF(전체당첨내역!$B506:$G506,41)</f>
        <v>55</v>
      </c>
      <c r="AQ506">
        <f>AQ505+COUNTIF(전체당첨내역!$B506:$G506,42)</f>
        <v>65</v>
      </c>
      <c r="AR506">
        <f>AR505+COUNTIF(전체당첨내역!$B506:$G506,43)</f>
        <v>67</v>
      </c>
      <c r="AS506">
        <f>AS505+COUNTIF(전체당첨내역!$B506:$G506,44)</f>
        <v>64</v>
      </c>
      <c r="AT506">
        <f>AT505+COUNTIF(전체당첨내역!$B506:$G506,45)</f>
        <v>72</v>
      </c>
    </row>
    <row r="507" spans="1:46" ht="16.5" customHeight="1">
      <c r="A507">
        <v>506</v>
      </c>
      <c r="B507">
        <f>B506+COUNTIF(전체당첨내역!$B507:$G507,1)</f>
        <v>78</v>
      </c>
      <c r="C507">
        <f>C506+COUNTIF(전체당첨내역!$B507:$G507,2)</f>
        <v>65</v>
      </c>
      <c r="D507">
        <f>D506+COUNTIF(전체당첨내역!$B507:$G507,3)</f>
        <v>70</v>
      </c>
      <c r="E507">
        <f>E506+COUNTIF(전체당첨내역!$B507:$G507,4)</f>
        <v>73</v>
      </c>
      <c r="F507">
        <f>F506+COUNTIF(전체당첨내역!$B507:$G507,5)</f>
        <v>69</v>
      </c>
      <c r="G507">
        <f>G506+COUNTIF(전체당첨내역!$B507:$G507,6)</f>
        <v>60</v>
      </c>
      <c r="H507">
        <f>H506+COUNTIF(전체당첨내역!$B507:$G507,7)</f>
        <v>62</v>
      </c>
      <c r="I507">
        <f>I506+COUNTIF(전체당첨내역!$B507:$G507,8)</f>
        <v>68</v>
      </c>
      <c r="J507">
        <f>J506+COUNTIF(전체당첨내역!$B507:$G507,9)</f>
        <v>55</v>
      </c>
      <c r="K507">
        <f>K506+COUNTIF(전체당첨내역!$B507:$G507,10)</f>
        <v>70</v>
      </c>
      <c r="L507">
        <f>L506+COUNTIF(전체당첨내역!$B507:$G507,11)</f>
        <v>67</v>
      </c>
      <c r="M507">
        <f>M506+COUNTIF(전체당첨내역!$B507:$G507,12)</f>
        <v>60</v>
      </c>
      <c r="N507">
        <f>N506+COUNTIF(전체당첨내역!$B507:$G507,13)</f>
        <v>69</v>
      </c>
      <c r="O507">
        <f>O506+COUNTIF(전체당첨내역!$B507:$G507,14)</f>
        <v>73</v>
      </c>
      <c r="P507">
        <f>P506+COUNTIF(전체당첨내역!$B507:$G507,15)</f>
        <v>65</v>
      </c>
      <c r="Q507">
        <f>Q506+COUNTIF(전체당첨내역!$B507:$G507,16)</f>
        <v>62</v>
      </c>
      <c r="R507">
        <f>R506+COUNTIF(전체당첨내역!$B507:$G507,17)</f>
        <v>74</v>
      </c>
      <c r="S507">
        <f>S506+COUNTIF(전체당첨내역!$B507:$G507,18)</f>
        <v>70</v>
      </c>
      <c r="T507">
        <f>T506+COUNTIF(전체당첨내역!$B507:$G507,19)</f>
        <v>70</v>
      </c>
      <c r="U507">
        <f>U506+COUNTIF(전체당첨내역!$B507:$G507,20)</f>
        <v>84</v>
      </c>
      <c r="V507">
        <f>V506+COUNTIF(전체당첨내역!$B507:$G507,21)</f>
        <v>62</v>
      </c>
      <c r="W507">
        <f>W506+COUNTIF(전체당첨내역!$B507:$G507,22)</f>
        <v>64</v>
      </c>
      <c r="X507">
        <f>X506+COUNTIF(전체당첨내역!$B507:$G507,23)</f>
        <v>60</v>
      </c>
      <c r="Y507">
        <f>Y506+COUNTIF(전체당첨내역!$B507:$G507,24)</f>
        <v>68</v>
      </c>
      <c r="Z507">
        <f>Z506+COUNTIF(전체당첨내역!$B507:$G507,25)</f>
        <v>70</v>
      </c>
      <c r="AA507">
        <f>AA506+COUNTIF(전체당첨내역!$B507:$G507,26)</f>
        <v>70</v>
      </c>
      <c r="AB507">
        <f>AB506+COUNTIF(전체당첨내역!$B507:$G507,27)</f>
        <v>76</v>
      </c>
      <c r="AC507">
        <f>AC506+COUNTIF(전체당첨내역!$B507:$G507,28)</f>
        <v>57</v>
      </c>
      <c r="AD507">
        <f>AD506+COUNTIF(전체당첨내역!$B507:$G507,29)</f>
        <v>64</v>
      </c>
      <c r="AE507">
        <f>AE506+COUNTIF(전체당첨내역!$B507:$G507,30)</f>
        <v>65</v>
      </c>
      <c r="AF507">
        <f>AF506+COUNTIF(전체당첨내역!$B507:$G507,31)</f>
        <v>68</v>
      </c>
      <c r="AG507">
        <f>AG506+COUNTIF(전체당첨내역!$B507:$G507,32)</f>
        <v>58</v>
      </c>
      <c r="AH507">
        <f>AH506+COUNTIF(전체당첨내역!$B507:$G507,33)</f>
        <v>62</v>
      </c>
      <c r="AI507">
        <f>AI506+COUNTIF(전체당첨내역!$B507:$G507,34)</f>
        <v>80</v>
      </c>
      <c r="AJ507">
        <f>AJ506+COUNTIF(전체당첨내역!$B507:$G507,35)</f>
        <v>63</v>
      </c>
      <c r="AK507">
        <f>AK506+COUNTIF(전체당첨내역!$B507:$G507,36)</f>
        <v>71</v>
      </c>
      <c r="AL507">
        <f>AL506+COUNTIF(전체당첨내역!$B507:$G507,37)</f>
        <v>81</v>
      </c>
      <c r="AM507">
        <f>AM506+COUNTIF(전체당첨내역!$B507:$G507,38)</f>
        <v>58</v>
      </c>
      <c r="AN507">
        <f>AN506+COUNTIF(전체당첨내역!$B507:$G507,39)</f>
        <v>67</v>
      </c>
      <c r="AO507">
        <f>AO506+COUNTIF(전체당첨내역!$B507:$G507,40)</f>
        <v>85</v>
      </c>
      <c r="AP507">
        <f>AP506+COUNTIF(전체당첨내역!$B507:$G507,41)</f>
        <v>55</v>
      </c>
      <c r="AQ507">
        <f>AQ506+COUNTIF(전체당첨내역!$B507:$G507,42)</f>
        <v>65</v>
      </c>
      <c r="AR507">
        <f>AR506+COUNTIF(전체당첨내역!$B507:$G507,43)</f>
        <v>67</v>
      </c>
      <c r="AS507">
        <f>AS506+COUNTIF(전체당첨내역!$B507:$G507,44)</f>
        <v>64</v>
      </c>
      <c r="AT507">
        <f>AT506+COUNTIF(전체당첨내역!$B507:$G507,45)</f>
        <v>72</v>
      </c>
    </row>
    <row r="508" spans="1:46" ht="16.5" customHeight="1">
      <c r="A508">
        <v>507</v>
      </c>
      <c r="B508">
        <f>B507+COUNTIF(전체당첨내역!$B508:$G508,1)</f>
        <v>78</v>
      </c>
      <c r="C508">
        <f>C507+COUNTIF(전체당첨내역!$B508:$G508,2)</f>
        <v>65</v>
      </c>
      <c r="D508">
        <f>D507+COUNTIF(전체당첨내역!$B508:$G508,3)</f>
        <v>70</v>
      </c>
      <c r="E508">
        <f>E507+COUNTIF(전체당첨내역!$B508:$G508,4)</f>
        <v>73</v>
      </c>
      <c r="F508">
        <f>F507+COUNTIF(전체당첨내역!$B508:$G508,5)</f>
        <v>69</v>
      </c>
      <c r="G508">
        <f>G507+COUNTIF(전체당첨내역!$B508:$G508,6)</f>
        <v>60</v>
      </c>
      <c r="H508">
        <f>H507+COUNTIF(전체당첨내역!$B508:$G508,7)</f>
        <v>62</v>
      </c>
      <c r="I508">
        <f>I507+COUNTIF(전체당첨내역!$B508:$G508,8)</f>
        <v>68</v>
      </c>
      <c r="J508">
        <f>J507+COUNTIF(전체당첨내역!$B508:$G508,9)</f>
        <v>55</v>
      </c>
      <c r="K508">
        <f>K507+COUNTIF(전체당첨내역!$B508:$G508,10)</f>
        <v>70</v>
      </c>
      <c r="L508">
        <f>L507+COUNTIF(전체당첨내역!$B508:$G508,11)</f>
        <v>67</v>
      </c>
      <c r="M508">
        <f>M507+COUNTIF(전체당첨내역!$B508:$G508,12)</f>
        <v>61</v>
      </c>
      <c r="N508">
        <f>N507+COUNTIF(전체당첨내역!$B508:$G508,13)</f>
        <v>70</v>
      </c>
      <c r="O508">
        <f>O507+COUNTIF(전체당첨내역!$B508:$G508,14)</f>
        <v>73</v>
      </c>
      <c r="P508">
        <f>P507+COUNTIF(전체당첨내역!$B508:$G508,15)</f>
        <v>65</v>
      </c>
      <c r="Q508">
        <f>Q507+COUNTIF(전체당첨내역!$B508:$G508,16)</f>
        <v>62</v>
      </c>
      <c r="R508">
        <f>R507+COUNTIF(전체당첨내역!$B508:$G508,17)</f>
        <v>74</v>
      </c>
      <c r="S508">
        <f>S507+COUNTIF(전체당첨내역!$B508:$G508,18)</f>
        <v>70</v>
      </c>
      <c r="T508">
        <f>T507+COUNTIF(전체당첨내역!$B508:$G508,19)</f>
        <v>70</v>
      </c>
      <c r="U508">
        <f>U507+COUNTIF(전체당첨내역!$B508:$G508,20)</f>
        <v>84</v>
      </c>
      <c r="V508">
        <f>V507+COUNTIF(전체당첨내역!$B508:$G508,21)</f>
        <v>62</v>
      </c>
      <c r="W508">
        <f>W507+COUNTIF(전체당첨내역!$B508:$G508,22)</f>
        <v>64</v>
      </c>
      <c r="X508">
        <f>X507+COUNTIF(전체당첨내역!$B508:$G508,23)</f>
        <v>60</v>
      </c>
      <c r="Y508">
        <f>Y507+COUNTIF(전체당첨내역!$B508:$G508,24)</f>
        <v>68</v>
      </c>
      <c r="Z508">
        <f>Z507+COUNTIF(전체당첨내역!$B508:$G508,25)</f>
        <v>70</v>
      </c>
      <c r="AA508">
        <f>AA507+COUNTIF(전체당첨내역!$B508:$G508,26)</f>
        <v>70</v>
      </c>
      <c r="AB508">
        <f>AB507+COUNTIF(전체당첨내역!$B508:$G508,27)</f>
        <v>76</v>
      </c>
      <c r="AC508">
        <f>AC507+COUNTIF(전체당첨내역!$B508:$G508,28)</f>
        <v>57</v>
      </c>
      <c r="AD508">
        <f>AD507+COUNTIF(전체당첨내역!$B508:$G508,29)</f>
        <v>64</v>
      </c>
      <c r="AE508">
        <f>AE507+COUNTIF(전체당첨내역!$B508:$G508,30)</f>
        <v>65</v>
      </c>
      <c r="AF508">
        <f>AF507+COUNTIF(전체당첨내역!$B508:$G508,31)</f>
        <v>68</v>
      </c>
      <c r="AG508">
        <f>AG507+COUNTIF(전체당첨내역!$B508:$G508,32)</f>
        <v>59</v>
      </c>
      <c r="AH508">
        <f>AH507+COUNTIF(전체당첨내역!$B508:$G508,33)</f>
        <v>63</v>
      </c>
      <c r="AI508">
        <f>AI507+COUNTIF(전체당첨내역!$B508:$G508,34)</f>
        <v>80</v>
      </c>
      <c r="AJ508">
        <f>AJ507+COUNTIF(전체당첨내역!$B508:$G508,35)</f>
        <v>63</v>
      </c>
      <c r="AK508">
        <f>AK507+COUNTIF(전체당첨내역!$B508:$G508,36)</f>
        <v>71</v>
      </c>
      <c r="AL508">
        <f>AL507+COUNTIF(전체당첨내역!$B508:$G508,37)</f>
        <v>81</v>
      </c>
      <c r="AM508">
        <f>AM507+COUNTIF(전체당첨내역!$B508:$G508,38)</f>
        <v>58</v>
      </c>
      <c r="AN508">
        <f>AN507+COUNTIF(전체당첨내역!$B508:$G508,39)</f>
        <v>67</v>
      </c>
      <c r="AO508">
        <f>AO507+COUNTIF(전체당첨내역!$B508:$G508,40)</f>
        <v>86</v>
      </c>
      <c r="AP508">
        <f>AP507+COUNTIF(전체당첨내역!$B508:$G508,41)</f>
        <v>56</v>
      </c>
      <c r="AQ508">
        <f>AQ507+COUNTIF(전체당첨내역!$B508:$G508,42)</f>
        <v>65</v>
      </c>
      <c r="AR508">
        <f>AR507+COUNTIF(전체당첨내역!$B508:$G508,43)</f>
        <v>67</v>
      </c>
      <c r="AS508">
        <f>AS507+COUNTIF(전체당첨내역!$B508:$G508,44)</f>
        <v>64</v>
      </c>
      <c r="AT508">
        <f>AT507+COUNTIF(전체당첨내역!$B508:$G508,45)</f>
        <v>72</v>
      </c>
    </row>
    <row r="509" spans="1:46" ht="16.5" customHeight="1">
      <c r="A509">
        <v>508</v>
      </c>
      <c r="B509">
        <f>B508+COUNTIF(전체당첨내역!$B509:$G509,1)</f>
        <v>78</v>
      </c>
      <c r="C509">
        <f>C508+COUNTIF(전체당첨내역!$B509:$G509,2)</f>
        <v>65</v>
      </c>
      <c r="D509">
        <f>D508+COUNTIF(전체당첨내역!$B509:$G509,3)</f>
        <v>70</v>
      </c>
      <c r="E509">
        <f>E508+COUNTIF(전체당첨내역!$B509:$G509,4)</f>
        <v>73</v>
      </c>
      <c r="F509">
        <f>F508+COUNTIF(전체당첨내역!$B509:$G509,5)</f>
        <v>70</v>
      </c>
      <c r="G509">
        <f>G508+COUNTIF(전체당첨내역!$B509:$G509,6)</f>
        <v>60</v>
      </c>
      <c r="H509">
        <f>H508+COUNTIF(전체당첨내역!$B509:$G509,7)</f>
        <v>62</v>
      </c>
      <c r="I509">
        <f>I508+COUNTIF(전체당첨내역!$B509:$G509,8)</f>
        <v>68</v>
      </c>
      <c r="J509">
        <f>J508+COUNTIF(전체당첨내역!$B509:$G509,9)</f>
        <v>55</v>
      </c>
      <c r="K509">
        <f>K508+COUNTIF(전체당첨내역!$B509:$G509,10)</f>
        <v>70</v>
      </c>
      <c r="L509">
        <f>L508+COUNTIF(전체당첨내역!$B509:$G509,11)</f>
        <v>67</v>
      </c>
      <c r="M509">
        <f>M508+COUNTIF(전체당첨내역!$B509:$G509,12)</f>
        <v>61</v>
      </c>
      <c r="N509">
        <f>N508+COUNTIF(전체당첨내역!$B509:$G509,13)</f>
        <v>70</v>
      </c>
      <c r="O509">
        <f>O508+COUNTIF(전체당첨내역!$B509:$G509,14)</f>
        <v>73</v>
      </c>
      <c r="P509">
        <f>P508+COUNTIF(전체당첨내역!$B509:$G509,15)</f>
        <v>65</v>
      </c>
      <c r="Q509">
        <f>Q508+COUNTIF(전체당첨내역!$B509:$G509,16)</f>
        <v>62</v>
      </c>
      <c r="R509">
        <f>R508+COUNTIF(전체당첨내역!$B509:$G509,17)</f>
        <v>74</v>
      </c>
      <c r="S509">
        <f>S508+COUNTIF(전체당첨내역!$B509:$G509,18)</f>
        <v>70</v>
      </c>
      <c r="T509">
        <f>T508+COUNTIF(전체당첨내역!$B509:$G509,19)</f>
        <v>70</v>
      </c>
      <c r="U509">
        <f>U508+COUNTIF(전체당첨내역!$B509:$G509,20)</f>
        <v>84</v>
      </c>
      <c r="V509">
        <f>V508+COUNTIF(전체당첨내역!$B509:$G509,21)</f>
        <v>62</v>
      </c>
      <c r="W509">
        <f>W508+COUNTIF(전체당첨내역!$B509:$G509,22)</f>
        <v>64</v>
      </c>
      <c r="X509">
        <f>X508+COUNTIF(전체당첨내역!$B509:$G509,23)</f>
        <v>60</v>
      </c>
      <c r="Y509">
        <f>Y508+COUNTIF(전체당첨내역!$B509:$G509,24)</f>
        <v>68</v>
      </c>
      <c r="Z509">
        <f>Z508+COUNTIF(전체당첨내역!$B509:$G509,25)</f>
        <v>70</v>
      </c>
      <c r="AA509">
        <f>AA508+COUNTIF(전체당첨내역!$B509:$G509,26)</f>
        <v>70</v>
      </c>
      <c r="AB509">
        <f>AB508+COUNTIF(전체당첨내역!$B509:$G509,27)</f>
        <v>77</v>
      </c>
      <c r="AC509">
        <f>AC508+COUNTIF(전체당첨내역!$B509:$G509,28)</f>
        <v>57</v>
      </c>
      <c r="AD509">
        <f>AD508+COUNTIF(전체당첨내역!$B509:$G509,29)</f>
        <v>64</v>
      </c>
      <c r="AE509">
        <f>AE508+COUNTIF(전체당첨내역!$B509:$G509,30)</f>
        <v>65</v>
      </c>
      <c r="AF509">
        <f>AF508+COUNTIF(전체당첨내역!$B509:$G509,31)</f>
        <v>69</v>
      </c>
      <c r="AG509">
        <f>AG508+COUNTIF(전체당첨내역!$B509:$G509,32)</f>
        <v>59</v>
      </c>
      <c r="AH509">
        <f>AH508+COUNTIF(전체당첨내역!$B509:$G509,33)</f>
        <v>63</v>
      </c>
      <c r="AI509">
        <f>AI508+COUNTIF(전체당첨내역!$B509:$G509,34)</f>
        <v>81</v>
      </c>
      <c r="AJ509">
        <f>AJ508+COUNTIF(전체당첨내역!$B509:$G509,35)</f>
        <v>64</v>
      </c>
      <c r="AK509">
        <f>AK508+COUNTIF(전체당첨내역!$B509:$G509,36)</f>
        <v>71</v>
      </c>
      <c r="AL509">
        <f>AL508+COUNTIF(전체당첨내역!$B509:$G509,37)</f>
        <v>81</v>
      </c>
      <c r="AM509">
        <f>AM508+COUNTIF(전체당첨내역!$B509:$G509,38)</f>
        <v>58</v>
      </c>
      <c r="AN509">
        <f>AN508+COUNTIF(전체당첨내역!$B509:$G509,39)</f>
        <v>67</v>
      </c>
      <c r="AO509">
        <f>AO508+COUNTIF(전체당첨내역!$B509:$G509,40)</f>
        <v>86</v>
      </c>
      <c r="AP509">
        <f>AP508+COUNTIF(전체당첨내역!$B509:$G509,41)</f>
        <v>56</v>
      </c>
      <c r="AQ509">
        <f>AQ508+COUNTIF(전체당첨내역!$B509:$G509,42)</f>
        <v>65</v>
      </c>
      <c r="AR509">
        <f>AR508+COUNTIF(전체당첨내역!$B509:$G509,43)</f>
        <v>68</v>
      </c>
      <c r="AS509">
        <f>AS508+COUNTIF(전체당첨내역!$B509:$G509,44)</f>
        <v>64</v>
      </c>
      <c r="AT509">
        <f>AT508+COUNTIF(전체당첨내역!$B509:$G509,45)</f>
        <v>72</v>
      </c>
    </row>
    <row r="510" spans="1:46" ht="16.5" customHeight="1">
      <c r="A510">
        <v>509</v>
      </c>
      <c r="B510">
        <f>B509+COUNTIF(전체당첨내역!$B510:$G510,1)</f>
        <v>78</v>
      </c>
      <c r="C510">
        <f>C509+COUNTIF(전체당첨내역!$B510:$G510,2)</f>
        <v>65</v>
      </c>
      <c r="D510">
        <f>D509+COUNTIF(전체당첨내역!$B510:$G510,3)</f>
        <v>70</v>
      </c>
      <c r="E510">
        <f>E509+COUNTIF(전체당첨내역!$B510:$G510,4)</f>
        <v>73</v>
      </c>
      <c r="F510">
        <f>F509+COUNTIF(전체당첨내역!$B510:$G510,5)</f>
        <v>70</v>
      </c>
      <c r="G510">
        <f>G509+COUNTIF(전체당첨내역!$B510:$G510,6)</f>
        <v>60</v>
      </c>
      <c r="H510">
        <f>H509+COUNTIF(전체당첨내역!$B510:$G510,7)</f>
        <v>62</v>
      </c>
      <c r="I510">
        <f>I509+COUNTIF(전체당첨내역!$B510:$G510,8)</f>
        <v>68</v>
      </c>
      <c r="J510">
        <f>J509+COUNTIF(전체당첨내역!$B510:$G510,9)</f>
        <v>55</v>
      </c>
      <c r="K510">
        <f>K509+COUNTIF(전체당첨내역!$B510:$G510,10)</f>
        <v>70</v>
      </c>
      <c r="L510">
        <f>L509+COUNTIF(전체당첨내역!$B510:$G510,11)</f>
        <v>67</v>
      </c>
      <c r="M510">
        <f>M509+COUNTIF(전체당첨내역!$B510:$G510,12)</f>
        <v>62</v>
      </c>
      <c r="N510">
        <f>N509+COUNTIF(전체당첨내역!$B510:$G510,13)</f>
        <v>70</v>
      </c>
      <c r="O510">
        <f>O509+COUNTIF(전체당첨내역!$B510:$G510,14)</f>
        <v>73</v>
      </c>
      <c r="P510">
        <f>P509+COUNTIF(전체당첨내역!$B510:$G510,15)</f>
        <v>65</v>
      </c>
      <c r="Q510">
        <f>Q509+COUNTIF(전체당첨내역!$B510:$G510,16)</f>
        <v>62</v>
      </c>
      <c r="R510">
        <f>R509+COUNTIF(전체당첨내역!$B510:$G510,17)</f>
        <v>74</v>
      </c>
      <c r="S510">
        <f>S509+COUNTIF(전체당첨내역!$B510:$G510,18)</f>
        <v>70</v>
      </c>
      <c r="T510">
        <f>T509+COUNTIF(전체당첨내역!$B510:$G510,19)</f>
        <v>70</v>
      </c>
      <c r="U510">
        <f>U509+COUNTIF(전체당첨내역!$B510:$G510,20)</f>
        <v>84</v>
      </c>
      <c r="V510">
        <f>V509+COUNTIF(전체당첨내역!$B510:$G510,21)</f>
        <v>62</v>
      </c>
      <c r="W510">
        <f>W509+COUNTIF(전체당첨내역!$B510:$G510,22)</f>
        <v>64</v>
      </c>
      <c r="X510">
        <f>X509+COUNTIF(전체당첨내역!$B510:$G510,23)</f>
        <v>60</v>
      </c>
      <c r="Y510">
        <f>Y509+COUNTIF(전체당첨내역!$B510:$G510,24)</f>
        <v>68</v>
      </c>
      <c r="Z510">
        <f>Z509+COUNTIF(전체당첨내역!$B510:$G510,25)</f>
        <v>71</v>
      </c>
      <c r="AA510">
        <f>AA509+COUNTIF(전체당첨내역!$B510:$G510,26)</f>
        <v>70</v>
      </c>
      <c r="AB510">
        <f>AB509+COUNTIF(전체당첨내역!$B510:$G510,27)</f>
        <v>77</v>
      </c>
      <c r="AC510">
        <f>AC509+COUNTIF(전체당첨내역!$B510:$G510,28)</f>
        <v>57</v>
      </c>
      <c r="AD510">
        <f>AD509+COUNTIF(전체당첨내역!$B510:$G510,29)</f>
        <v>65</v>
      </c>
      <c r="AE510">
        <f>AE509+COUNTIF(전체당첨내역!$B510:$G510,30)</f>
        <v>65</v>
      </c>
      <c r="AF510">
        <f>AF509+COUNTIF(전체당첨내역!$B510:$G510,31)</f>
        <v>69</v>
      </c>
      <c r="AG510">
        <f>AG509+COUNTIF(전체당첨내역!$B510:$G510,32)</f>
        <v>59</v>
      </c>
      <c r="AH510">
        <f>AH509+COUNTIF(전체당첨내역!$B510:$G510,33)</f>
        <v>63</v>
      </c>
      <c r="AI510">
        <f>AI509+COUNTIF(전체당첨내역!$B510:$G510,34)</f>
        <v>81</v>
      </c>
      <c r="AJ510">
        <f>AJ509+COUNTIF(전체당첨내역!$B510:$G510,35)</f>
        <v>65</v>
      </c>
      <c r="AK510">
        <f>AK509+COUNTIF(전체당첨내역!$B510:$G510,36)</f>
        <v>71</v>
      </c>
      <c r="AL510">
        <f>AL509+COUNTIF(전체당첨내역!$B510:$G510,37)</f>
        <v>81</v>
      </c>
      <c r="AM510">
        <f>AM509+COUNTIF(전체당첨내역!$B510:$G510,38)</f>
        <v>58</v>
      </c>
      <c r="AN510">
        <f>AN509+COUNTIF(전체당첨내역!$B510:$G510,39)</f>
        <v>67</v>
      </c>
      <c r="AO510">
        <f>AO509+COUNTIF(전체당첨내역!$B510:$G510,40)</f>
        <v>86</v>
      </c>
      <c r="AP510">
        <f>AP509+COUNTIF(전체당첨내역!$B510:$G510,41)</f>
        <v>56</v>
      </c>
      <c r="AQ510">
        <f>AQ509+COUNTIF(전체당첨내역!$B510:$G510,42)</f>
        <v>66</v>
      </c>
      <c r="AR510">
        <f>AR509+COUNTIF(전체당첨내역!$B510:$G510,43)</f>
        <v>69</v>
      </c>
      <c r="AS510">
        <f>AS509+COUNTIF(전체당첨내역!$B510:$G510,44)</f>
        <v>64</v>
      </c>
      <c r="AT510">
        <f>AT509+COUNTIF(전체당첨내역!$B510:$G510,45)</f>
        <v>72</v>
      </c>
    </row>
    <row r="511" spans="1:46" ht="16.5" customHeight="1">
      <c r="A511">
        <v>510</v>
      </c>
      <c r="B511">
        <f>B510+COUNTIF(전체당첨내역!$B511:$G511,1)</f>
        <v>78</v>
      </c>
      <c r="C511">
        <f>C510+COUNTIF(전체당첨내역!$B511:$G511,2)</f>
        <v>65</v>
      </c>
      <c r="D511">
        <f>D510+COUNTIF(전체당첨내역!$B511:$G511,3)</f>
        <v>70</v>
      </c>
      <c r="E511">
        <f>E510+COUNTIF(전체당첨내역!$B511:$G511,4)</f>
        <v>73</v>
      </c>
      <c r="F511">
        <f>F510+COUNTIF(전체당첨내역!$B511:$G511,5)</f>
        <v>70</v>
      </c>
      <c r="G511">
        <f>G510+COUNTIF(전체당첨내역!$B511:$G511,6)</f>
        <v>60</v>
      </c>
      <c r="H511">
        <f>H510+COUNTIF(전체당첨내역!$B511:$G511,7)</f>
        <v>62</v>
      </c>
      <c r="I511">
        <f>I510+COUNTIF(전체당첨내역!$B511:$G511,8)</f>
        <v>68</v>
      </c>
      <c r="J511">
        <f>J510+COUNTIF(전체당첨내역!$B511:$G511,9)</f>
        <v>55</v>
      </c>
      <c r="K511">
        <f>K510+COUNTIF(전체당첨내역!$B511:$G511,10)</f>
        <v>70</v>
      </c>
      <c r="L511">
        <f>L510+COUNTIF(전체당첨내역!$B511:$G511,11)</f>
        <v>67</v>
      </c>
      <c r="M511">
        <f>M510+COUNTIF(전체당첨내역!$B511:$G511,12)</f>
        <v>63</v>
      </c>
      <c r="N511">
        <f>N510+COUNTIF(전체당첨내역!$B511:$G511,13)</f>
        <v>70</v>
      </c>
      <c r="O511">
        <f>O510+COUNTIF(전체당첨내역!$B511:$G511,14)</f>
        <v>73</v>
      </c>
      <c r="P511">
        <f>P510+COUNTIF(전체당첨내역!$B511:$G511,15)</f>
        <v>65</v>
      </c>
      <c r="Q511">
        <f>Q510+COUNTIF(전체당첨내역!$B511:$G511,16)</f>
        <v>62</v>
      </c>
      <c r="R511">
        <f>R510+COUNTIF(전체당첨내역!$B511:$G511,17)</f>
        <v>74</v>
      </c>
      <c r="S511">
        <f>S510+COUNTIF(전체당첨내역!$B511:$G511,18)</f>
        <v>70</v>
      </c>
      <c r="T511">
        <f>T510+COUNTIF(전체당첨내역!$B511:$G511,19)</f>
        <v>70</v>
      </c>
      <c r="U511">
        <f>U510+COUNTIF(전체당첨내역!$B511:$G511,20)</f>
        <v>84</v>
      </c>
      <c r="V511">
        <f>V510+COUNTIF(전체당첨내역!$B511:$G511,21)</f>
        <v>62</v>
      </c>
      <c r="W511">
        <f>W510+COUNTIF(전체당첨내역!$B511:$G511,22)</f>
        <v>64</v>
      </c>
      <c r="X511">
        <f>X510+COUNTIF(전체당첨내역!$B511:$G511,23)</f>
        <v>60</v>
      </c>
      <c r="Y511">
        <f>Y510+COUNTIF(전체당첨내역!$B511:$G511,24)</f>
        <v>68</v>
      </c>
      <c r="Z511">
        <f>Z510+COUNTIF(전체당첨내역!$B511:$G511,25)</f>
        <v>71</v>
      </c>
      <c r="AA511">
        <f>AA510+COUNTIF(전체당첨내역!$B511:$G511,26)</f>
        <v>70</v>
      </c>
      <c r="AB511">
        <f>AB510+COUNTIF(전체당첨내역!$B511:$G511,27)</f>
        <v>77</v>
      </c>
      <c r="AC511">
        <f>AC510+COUNTIF(전체당첨내역!$B511:$G511,28)</f>
        <v>57</v>
      </c>
      <c r="AD511">
        <f>AD510+COUNTIF(전체당첨내역!$B511:$G511,29)</f>
        <v>66</v>
      </c>
      <c r="AE511">
        <f>AE510+COUNTIF(전체당첨내역!$B511:$G511,30)</f>
        <v>65</v>
      </c>
      <c r="AF511">
        <f>AF510+COUNTIF(전체당첨내역!$B511:$G511,31)</f>
        <v>69</v>
      </c>
      <c r="AG511">
        <f>AG510+COUNTIF(전체당첨내역!$B511:$G511,32)</f>
        <v>60</v>
      </c>
      <c r="AH511">
        <f>AH510+COUNTIF(전체당첨내역!$B511:$G511,33)</f>
        <v>64</v>
      </c>
      <c r="AI511">
        <f>AI510+COUNTIF(전체당첨내역!$B511:$G511,34)</f>
        <v>81</v>
      </c>
      <c r="AJ511">
        <f>AJ510+COUNTIF(전체당첨내역!$B511:$G511,35)</f>
        <v>65</v>
      </c>
      <c r="AK511">
        <f>AK510+COUNTIF(전체당첨내역!$B511:$G511,36)</f>
        <v>71</v>
      </c>
      <c r="AL511">
        <f>AL510+COUNTIF(전체당첨내역!$B511:$G511,37)</f>
        <v>81</v>
      </c>
      <c r="AM511">
        <f>AM510+COUNTIF(전체당첨내역!$B511:$G511,38)</f>
        <v>58</v>
      </c>
      <c r="AN511">
        <f>AN510+COUNTIF(전체당첨내역!$B511:$G511,39)</f>
        <v>68</v>
      </c>
      <c r="AO511">
        <f>AO510+COUNTIF(전체당첨내역!$B511:$G511,40)</f>
        <v>87</v>
      </c>
      <c r="AP511">
        <f>AP510+COUNTIF(전체당첨내역!$B511:$G511,41)</f>
        <v>56</v>
      </c>
      <c r="AQ511">
        <f>AQ510+COUNTIF(전체당첨내역!$B511:$G511,42)</f>
        <v>66</v>
      </c>
      <c r="AR511">
        <f>AR510+COUNTIF(전체당첨내역!$B511:$G511,43)</f>
        <v>69</v>
      </c>
      <c r="AS511">
        <f>AS510+COUNTIF(전체당첨내역!$B511:$G511,44)</f>
        <v>64</v>
      </c>
      <c r="AT511">
        <f>AT510+COUNTIF(전체당첨내역!$B511:$G511,45)</f>
        <v>72</v>
      </c>
    </row>
    <row r="512" spans="1:46" ht="16.5" customHeight="1">
      <c r="A512">
        <v>511</v>
      </c>
      <c r="B512">
        <f>B511+COUNTIF(전체당첨내역!$B512:$G512,1)</f>
        <v>78</v>
      </c>
      <c r="C512">
        <f>C511+COUNTIF(전체당첨내역!$B512:$G512,2)</f>
        <v>65</v>
      </c>
      <c r="D512">
        <f>D511+COUNTIF(전체당첨내역!$B512:$G512,3)</f>
        <v>71</v>
      </c>
      <c r="E512">
        <f>E511+COUNTIF(전체당첨내역!$B512:$G512,4)</f>
        <v>73</v>
      </c>
      <c r="F512">
        <f>F511+COUNTIF(전체당첨내역!$B512:$G512,5)</f>
        <v>70</v>
      </c>
      <c r="G512">
        <f>G511+COUNTIF(전체당첨내역!$B512:$G512,6)</f>
        <v>60</v>
      </c>
      <c r="H512">
        <f>H511+COUNTIF(전체당첨내역!$B512:$G512,7)</f>
        <v>63</v>
      </c>
      <c r="I512">
        <f>I511+COUNTIF(전체당첨내역!$B512:$G512,8)</f>
        <v>68</v>
      </c>
      <c r="J512">
        <f>J511+COUNTIF(전체당첨내역!$B512:$G512,9)</f>
        <v>55</v>
      </c>
      <c r="K512">
        <f>K511+COUNTIF(전체당첨내역!$B512:$G512,10)</f>
        <v>70</v>
      </c>
      <c r="L512">
        <f>L511+COUNTIF(전체당첨내역!$B512:$G512,11)</f>
        <v>67</v>
      </c>
      <c r="M512">
        <f>M511+COUNTIF(전체당첨내역!$B512:$G512,12)</f>
        <v>63</v>
      </c>
      <c r="N512">
        <f>N511+COUNTIF(전체당첨내역!$B512:$G512,13)</f>
        <v>70</v>
      </c>
      <c r="O512">
        <f>O511+COUNTIF(전체당첨내역!$B512:$G512,14)</f>
        <v>74</v>
      </c>
      <c r="P512">
        <f>P511+COUNTIF(전체당첨내역!$B512:$G512,15)</f>
        <v>65</v>
      </c>
      <c r="Q512">
        <f>Q511+COUNTIF(전체당첨내역!$B512:$G512,16)</f>
        <v>62</v>
      </c>
      <c r="R512">
        <f>R511+COUNTIF(전체당첨내역!$B512:$G512,17)</f>
        <v>74</v>
      </c>
      <c r="S512">
        <f>S511+COUNTIF(전체당첨내역!$B512:$G512,18)</f>
        <v>70</v>
      </c>
      <c r="T512">
        <f>T511+COUNTIF(전체당첨내역!$B512:$G512,19)</f>
        <v>70</v>
      </c>
      <c r="U512">
        <f>U511+COUNTIF(전체당첨내역!$B512:$G512,20)</f>
        <v>84</v>
      </c>
      <c r="V512">
        <f>V511+COUNTIF(전체당첨내역!$B512:$G512,21)</f>
        <v>62</v>
      </c>
      <c r="W512">
        <f>W511+COUNTIF(전체당첨내역!$B512:$G512,22)</f>
        <v>64</v>
      </c>
      <c r="X512">
        <f>X511+COUNTIF(전체당첨내역!$B512:$G512,23)</f>
        <v>61</v>
      </c>
      <c r="Y512">
        <f>Y511+COUNTIF(전체당첨내역!$B512:$G512,24)</f>
        <v>68</v>
      </c>
      <c r="Z512">
        <f>Z511+COUNTIF(전체당첨내역!$B512:$G512,25)</f>
        <v>71</v>
      </c>
      <c r="AA512">
        <f>AA511+COUNTIF(전체당첨내역!$B512:$G512,26)</f>
        <v>71</v>
      </c>
      <c r="AB512">
        <f>AB511+COUNTIF(전체당첨내역!$B512:$G512,27)</f>
        <v>77</v>
      </c>
      <c r="AC512">
        <f>AC511+COUNTIF(전체당첨내역!$B512:$G512,28)</f>
        <v>57</v>
      </c>
      <c r="AD512">
        <f>AD511+COUNTIF(전체당첨내역!$B512:$G512,29)</f>
        <v>66</v>
      </c>
      <c r="AE512">
        <f>AE511+COUNTIF(전체당첨내역!$B512:$G512,30)</f>
        <v>65</v>
      </c>
      <c r="AF512">
        <f>AF511+COUNTIF(전체당첨내역!$B512:$G512,31)</f>
        <v>69</v>
      </c>
      <c r="AG512">
        <f>AG511+COUNTIF(전체당첨내역!$B512:$G512,32)</f>
        <v>60</v>
      </c>
      <c r="AH512">
        <f>AH511+COUNTIF(전체당첨내역!$B512:$G512,33)</f>
        <v>64</v>
      </c>
      <c r="AI512">
        <f>AI511+COUNTIF(전체당첨내역!$B512:$G512,34)</f>
        <v>81</v>
      </c>
      <c r="AJ512">
        <f>AJ511+COUNTIF(전체당첨내역!$B512:$G512,35)</f>
        <v>65</v>
      </c>
      <c r="AK512">
        <f>AK511+COUNTIF(전체당첨내역!$B512:$G512,36)</f>
        <v>71</v>
      </c>
      <c r="AL512">
        <f>AL511+COUNTIF(전체당첨내역!$B512:$G512,37)</f>
        <v>81</v>
      </c>
      <c r="AM512">
        <f>AM511+COUNTIF(전체당첨내역!$B512:$G512,38)</f>
        <v>58</v>
      </c>
      <c r="AN512">
        <f>AN511+COUNTIF(전체당첨내역!$B512:$G512,39)</f>
        <v>68</v>
      </c>
      <c r="AO512">
        <f>AO511+COUNTIF(전체당첨내역!$B512:$G512,40)</f>
        <v>87</v>
      </c>
      <c r="AP512">
        <f>AP511+COUNTIF(전체당첨내역!$B512:$G512,41)</f>
        <v>56</v>
      </c>
      <c r="AQ512">
        <f>AQ511+COUNTIF(전체당첨내역!$B512:$G512,42)</f>
        <v>67</v>
      </c>
      <c r="AR512">
        <f>AR511+COUNTIF(전체당첨내역!$B512:$G512,43)</f>
        <v>69</v>
      </c>
      <c r="AS512">
        <f>AS511+COUNTIF(전체당첨내역!$B512:$G512,44)</f>
        <v>64</v>
      </c>
      <c r="AT512">
        <f>AT511+COUNTIF(전체당첨내역!$B512:$G512,45)</f>
        <v>72</v>
      </c>
    </row>
    <row r="513" spans="1:46" ht="16.5" customHeight="1">
      <c r="A513">
        <v>512</v>
      </c>
      <c r="B513">
        <f>B512+COUNTIF(전체당첨내역!$B513:$G513,1)</f>
        <v>78</v>
      </c>
      <c r="C513">
        <f>C512+COUNTIF(전체당첨내역!$B513:$G513,2)</f>
        <v>65</v>
      </c>
      <c r="D513">
        <f>D512+COUNTIF(전체당첨내역!$B513:$G513,3)</f>
        <v>71</v>
      </c>
      <c r="E513">
        <f>E512+COUNTIF(전체당첨내역!$B513:$G513,4)</f>
        <v>74</v>
      </c>
      <c r="F513">
        <f>F512+COUNTIF(전체당첨내역!$B513:$G513,5)</f>
        <v>71</v>
      </c>
      <c r="G513">
        <f>G512+COUNTIF(전체당첨내역!$B513:$G513,6)</f>
        <v>60</v>
      </c>
      <c r="H513">
        <f>H512+COUNTIF(전체당첨내역!$B513:$G513,7)</f>
        <v>63</v>
      </c>
      <c r="I513">
        <f>I512+COUNTIF(전체당첨내역!$B513:$G513,8)</f>
        <v>68</v>
      </c>
      <c r="J513">
        <f>J512+COUNTIF(전체당첨내역!$B513:$G513,9)</f>
        <v>56</v>
      </c>
      <c r="K513">
        <f>K512+COUNTIF(전체당첨내역!$B513:$G513,10)</f>
        <v>70</v>
      </c>
      <c r="L513">
        <f>L512+COUNTIF(전체당첨내역!$B513:$G513,11)</f>
        <v>67</v>
      </c>
      <c r="M513">
        <f>M512+COUNTIF(전체당첨내역!$B513:$G513,12)</f>
        <v>63</v>
      </c>
      <c r="N513">
        <f>N512+COUNTIF(전체당첨내역!$B513:$G513,13)</f>
        <v>71</v>
      </c>
      <c r="O513">
        <f>O512+COUNTIF(전체당첨내역!$B513:$G513,14)</f>
        <v>74</v>
      </c>
      <c r="P513">
        <f>P512+COUNTIF(전체당첨내역!$B513:$G513,15)</f>
        <v>65</v>
      </c>
      <c r="Q513">
        <f>Q512+COUNTIF(전체당첨내역!$B513:$G513,16)</f>
        <v>62</v>
      </c>
      <c r="R513">
        <f>R512+COUNTIF(전체당첨내역!$B513:$G513,17)</f>
        <v>74</v>
      </c>
      <c r="S513">
        <f>S512+COUNTIF(전체당첨내역!$B513:$G513,18)</f>
        <v>70</v>
      </c>
      <c r="T513">
        <f>T512+COUNTIF(전체당첨내역!$B513:$G513,19)</f>
        <v>70</v>
      </c>
      <c r="U513">
        <f>U512+COUNTIF(전체당첨내역!$B513:$G513,20)</f>
        <v>84</v>
      </c>
      <c r="V513">
        <f>V512+COUNTIF(전체당첨내역!$B513:$G513,21)</f>
        <v>62</v>
      </c>
      <c r="W513">
        <f>W512+COUNTIF(전체당첨내역!$B513:$G513,22)</f>
        <v>64</v>
      </c>
      <c r="X513">
        <f>X512+COUNTIF(전체당첨내역!$B513:$G513,23)</f>
        <v>61</v>
      </c>
      <c r="Y513">
        <f>Y512+COUNTIF(전체당첨내역!$B513:$G513,24)</f>
        <v>68</v>
      </c>
      <c r="Z513">
        <f>Z512+COUNTIF(전체당첨내역!$B513:$G513,25)</f>
        <v>71</v>
      </c>
      <c r="AA513">
        <f>AA512+COUNTIF(전체당첨내역!$B513:$G513,26)</f>
        <v>72</v>
      </c>
      <c r="AB513">
        <f>AB512+COUNTIF(전체당첨내역!$B513:$G513,27)</f>
        <v>78</v>
      </c>
      <c r="AC513">
        <f>AC512+COUNTIF(전체당첨내역!$B513:$G513,28)</f>
        <v>57</v>
      </c>
      <c r="AD513">
        <f>AD512+COUNTIF(전체당첨내역!$B513:$G513,29)</f>
        <v>66</v>
      </c>
      <c r="AE513">
        <f>AE512+COUNTIF(전체당첨내역!$B513:$G513,30)</f>
        <v>65</v>
      </c>
      <c r="AF513">
        <f>AF512+COUNTIF(전체당첨내역!$B513:$G513,31)</f>
        <v>69</v>
      </c>
      <c r="AG513">
        <f>AG512+COUNTIF(전체당첨내역!$B513:$G513,32)</f>
        <v>60</v>
      </c>
      <c r="AH513">
        <f>AH512+COUNTIF(전체당첨내역!$B513:$G513,33)</f>
        <v>64</v>
      </c>
      <c r="AI513">
        <f>AI512+COUNTIF(전체당첨내역!$B513:$G513,34)</f>
        <v>81</v>
      </c>
      <c r="AJ513">
        <f>AJ512+COUNTIF(전체당첨내역!$B513:$G513,35)</f>
        <v>65</v>
      </c>
      <c r="AK513">
        <f>AK512+COUNTIF(전체당첨내역!$B513:$G513,36)</f>
        <v>71</v>
      </c>
      <c r="AL513">
        <f>AL512+COUNTIF(전체당첨내역!$B513:$G513,37)</f>
        <v>81</v>
      </c>
      <c r="AM513">
        <f>AM512+COUNTIF(전체당첨내역!$B513:$G513,38)</f>
        <v>58</v>
      </c>
      <c r="AN513">
        <f>AN512+COUNTIF(전체당첨내역!$B513:$G513,39)</f>
        <v>68</v>
      </c>
      <c r="AO513">
        <f>AO512+COUNTIF(전체당첨내역!$B513:$G513,40)</f>
        <v>87</v>
      </c>
      <c r="AP513">
        <f>AP512+COUNTIF(전체당첨내역!$B513:$G513,41)</f>
        <v>56</v>
      </c>
      <c r="AQ513">
        <f>AQ512+COUNTIF(전체당첨내역!$B513:$G513,42)</f>
        <v>67</v>
      </c>
      <c r="AR513">
        <f>AR512+COUNTIF(전체당첨내역!$B513:$G513,43)</f>
        <v>69</v>
      </c>
      <c r="AS513">
        <f>AS512+COUNTIF(전체당첨내역!$B513:$G513,44)</f>
        <v>64</v>
      </c>
      <c r="AT513">
        <f>AT512+COUNTIF(전체당첨내역!$B513:$G513,45)</f>
        <v>72</v>
      </c>
    </row>
    <row r="514" spans="1:46" ht="16.5" customHeight="1">
      <c r="A514">
        <v>513</v>
      </c>
      <c r="B514">
        <f>B513+COUNTIF(전체당첨내역!$B514:$G514,1)</f>
        <v>78</v>
      </c>
      <c r="C514">
        <f>C513+COUNTIF(전체당첨내역!$B514:$G514,2)</f>
        <v>65</v>
      </c>
      <c r="D514">
        <f>D513+COUNTIF(전체당첨내역!$B514:$G514,3)</f>
        <v>71</v>
      </c>
      <c r="E514">
        <f>E513+COUNTIF(전체당첨내역!$B514:$G514,4)</f>
        <v>74</v>
      </c>
      <c r="F514">
        <f>F513+COUNTIF(전체당첨내역!$B514:$G514,5)</f>
        <v>72</v>
      </c>
      <c r="G514">
        <f>G513+COUNTIF(전체당첨내역!$B514:$G514,6)</f>
        <v>60</v>
      </c>
      <c r="H514">
        <f>H513+COUNTIF(전체당첨내역!$B514:$G514,7)</f>
        <v>63</v>
      </c>
      <c r="I514">
        <f>I513+COUNTIF(전체당첨내역!$B514:$G514,8)</f>
        <v>69</v>
      </c>
      <c r="J514">
        <f>J513+COUNTIF(전체당첨내역!$B514:$G514,9)</f>
        <v>56</v>
      </c>
      <c r="K514">
        <f>K513+COUNTIF(전체당첨내역!$B514:$G514,10)</f>
        <v>70</v>
      </c>
      <c r="L514">
        <f>L513+COUNTIF(전체당첨내역!$B514:$G514,11)</f>
        <v>67</v>
      </c>
      <c r="M514">
        <f>M513+COUNTIF(전체당첨내역!$B514:$G514,12)</f>
        <v>63</v>
      </c>
      <c r="N514">
        <f>N513+COUNTIF(전체당첨내역!$B514:$G514,13)</f>
        <v>71</v>
      </c>
      <c r="O514">
        <f>O513+COUNTIF(전체당첨내역!$B514:$G514,14)</f>
        <v>74</v>
      </c>
      <c r="P514">
        <f>P513+COUNTIF(전체당첨내역!$B514:$G514,15)</f>
        <v>65</v>
      </c>
      <c r="Q514">
        <f>Q513+COUNTIF(전체당첨내역!$B514:$G514,16)</f>
        <v>62</v>
      </c>
      <c r="R514">
        <f>R513+COUNTIF(전체당첨내역!$B514:$G514,17)</f>
        <v>74</v>
      </c>
      <c r="S514">
        <f>S513+COUNTIF(전체당첨내역!$B514:$G514,18)</f>
        <v>70</v>
      </c>
      <c r="T514">
        <f>T513+COUNTIF(전체당첨내역!$B514:$G514,19)</f>
        <v>70</v>
      </c>
      <c r="U514">
        <f>U513+COUNTIF(전체당첨내역!$B514:$G514,20)</f>
        <v>84</v>
      </c>
      <c r="V514">
        <f>V513+COUNTIF(전체당첨내역!$B514:$G514,21)</f>
        <v>63</v>
      </c>
      <c r="W514">
        <f>W513+COUNTIF(전체당첨내역!$B514:$G514,22)</f>
        <v>64</v>
      </c>
      <c r="X514">
        <f>X513+COUNTIF(전체당첨내역!$B514:$G514,23)</f>
        <v>62</v>
      </c>
      <c r="Y514">
        <f>Y513+COUNTIF(전체당첨내역!$B514:$G514,24)</f>
        <v>68</v>
      </c>
      <c r="Z514">
        <f>Z513+COUNTIF(전체당첨내역!$B514:$G514,25)</f>
        <v>71</v>
      </c>
      <c r="AA514">
        <f>AA513+COUNTIF(전체당첨내역!$B514:$G514,26)</f>
        <v>72</v>
      </c>
      <c r="AB514">
        <f>AB513+COUNTIF(전체당첨내역!$B514:$G514,27)</f>
        <v>79</v>
      </c>
      <c r="AC514">
        <f>AC513+COUNTIF(전체당첨내역!$B514:$G514,28)</f>
        <v>57</v>
      </c>
      <c r="AD514">
        <f>AD513+COUNTIF(전체당첨내역!$B514:$G514,29)</f>
        <v>66</v>
      </c>
      <c r="AE514">
        <f>AE513+COUNTIF(전체당첨내역!$B514:$G514,30)</f>
        <v>65</v>
      </c>
      <c r="AF514">
        <f>AF513+COUNTIF(전체당첨내역!$B514:$G514,31)</f>
        <v>69</v>
      </c>
      <c r="AG514">
        <f>AG513+COUNTIF(전체당첨내역!$B514:$G514,32)</f>
        <v>60</v>
      </c>
      <c r="AH514">
        <f>AH513+COUNTIF(전체당첨내역!$B514:$G514,33)</f>
        <v>65</v>
      </c>
      <c r="AI514">
        <f>AI513+COUNTIF(전체당첨내역!$B514:$G514,34)</f>
        <v>81</v>
      </c>
      <c r="AJ514">
        <f>AJ513+COUNTIF(전체당첨내역!$B514:$G514,35)</f>
        <v>65</v>
      </c>
      <c r="AK514">
        <f>AK513+COUNTIF(전체당첨내역!$B514:$G514,36)</f>
        <v>71</v>
      </c>
      <c r="AL514">
        <f>AL513+COUNTIF(전체당첨내역!$B514:$G514,37)</f>
        <v>81</v>
      </c>
      <c r="AM514">
        <f>AM513+COUNTIF(전체당첨내역!$B514:$G514,38)</f>
        <v>58</v>
      </c>
      <c r="AN514">
        <f>AN513+COUNTIF(전체당첨내역!$B514:$G514,39)</f>
        <v>68</v>
      </c>
      <c r="AO514">
        <f>AO513+COUNTIF(전체당첨내역!$B514:$G514,40)</f>
        <v>87</v>
      </c>
      <c r="AP514">
        <f>AP513+COUNTIF(전체당첨내역!$B514:$G514,41)</f>
        <v>56</v>
      </c>
      <c r="AQ514">
        <f>AQ513+COUNTIF(전체당첨내역!$B514:$G514,42)</f>
        <v>67</v>
      </c>
      <c r="AR514">
        <f>AR513+COUNTIF(전체당첨내역!$B514:$G514,43)</f>
        <v>69</v>
      </c>
      <c r="AS514">
        <f>AS513+COUNTIF(전체당첨내역!$B514:$G514,44)</f>
        <v>64</v>
      </c>
      <c r="AT514">
        <f>AT513+COUNTIF(전체당첨내역!$B514:$G514,45)</f>
        <v>72</v>
      </c>
    </row>
    <row r="515" spans="1:46" ht="16.5" customHeight="1">
      <c r="A515">
        <v>514</v>
      </c>
      <c r="B515">
        <f>B514+COUNTIF(전체당첨내역!$B515:$G515,1)</f>
        <v>79</v>
      </c>
      <c r="C515">
        <f>C514+COUNTIF(전체당첨내역!$B515:$G515,2)</f>
        <v>65</v>
      </c>
      <c r="D515">
        <f>D514+COUNTIF(전체당첨내역!$B515:$G515,3)</f>
        <v>71</v>
      </c>
      <c r="E515">
        <f>E514+COUNTIF(전체당첨내역!$B515:$G515,4)</f>
        <v>74</v>
      </c>
      <c r="F515">
        <f>F514+COUNTIF(전체당첨내역!$B515:$G515,5)</f>
        <v>72</v>
      </c>
      <c r="G515">
        <f>G514+COUNTIF(전체당첨내역!$B515:$G515,6)</f>
        <v>60</v>
      </c>
      <c r="H515">
        <f>H514+COUNTIF(전체당첨내역!$B515:$G515,7)</f>
        <v>63</v>
      </c>
      <c r="I515">
        <f>I514+COUNTIF(전체당첨내역!$B515:$G515,8)</f>
        <v>69</v>
      </c>
      <c r="J515">
        <f>J514+COUNTIF(전체당첨내역!$B515:$G515,9)</f>
        <v>56</v>
      </c>
      <c r="K515">
        <f>K514+COUNTIF(전체당첨내역!$B515:$G515,10)</f>
        <v>70</v>
      </c>
      <c r="L515">
        <f>L514+COUNTIF(전체당첨내역!$B515:$G515,11)</f>
        <v>67</v>
      </c>
      <c r="M515">
        <f>M514+COUNTIF(전체당첨내역!$B515:$G515,12)</f>
        <v>63</v>
      </c>
      <c r="N515">
        <f>N514+COUNTIF(전체당첨내역!$B515:$G515,13)</f>
        <v>71</v>
      </c>
      <c r="O515">
        <f>O514+COUNTIF(전체당첨내역!$B515:$G515,14)</f>
        <v>74</v>
      </c>
      <c r="P515">
        <f>P514+COUNTIF(전체당첨내역!$B515:$G515,15)</f>
        <v>66</v>
      </c>
      <c r="Q515">
        <f>Q514+COUNTIF(전체당첨내역!$B515:$G515,16)</f>
        <v>62</v>
      </c>
      <c r="R515">
        <f>R514+COUNTIF(전체당첨내역!$B515:$G515,17)</f>
        <v>74</v>
      </c>
      <c r="S515">
        <f>S514+COUNTIF(전체당첨내역!$B515:$G515,18)</f>
        <v>70</v>
      </c>
      <c r="T515">
        <f>T514+COUNTIF(전체당첨내역!$B515:$G515,19)</f>
        <v>70</v>
      </c>
      <c r="U515">
        <f>U514+COUNTIF(전체당첨내역!$B515:$G515,20)</f>
        <v>85</v>
      </c>
      <c r="V515">
        <f>V514+COUNTIF(전체당첨내역!$B515:$G515,21)</f>
        <v>63</v>
      </c>
      <c r="W515">
        <f>W514+COUNTIF(전체당첨내역!$B515:$G515,22)</f>
        <v>64</v>
      </c>
      <c r="X515">
        <f>X514+COUNTIF(전체당첨내역!$B515:$G515,23)</f>
        <v>62</v>
      </c>
      <c r="Y515">
        <f>Y514+COUNTIF(전체당첨내역!$B515:$G515,24)</f>
        <v>68</v>
      </c>
      <c r="Z515">
        <f>Z514+COUNTIF(전체당첨내역!$B515:$G515,25)</f>
        <v>71</v>
      </c>
      <c r="AA515">
        <f>AA514+COUNTIF(전체당첨내역!$B515:$G515,26)</f>
        <v>73</v>
      </c>
      <c r="AB515">
        <f>AB514+COUNTIF(전체당첨내역!$B515:$G515,27)</f>
        <v>79</v>
      </c>
      <c r="AC515">
        <f>AC514+COUNTIF(전체당첨내역!$B515:$G515,28)</f>
        <v>57</v>
      </c>
      <c r="AD515">
        <f>AD514+COUNTIF(전체당첨내역!$B515:$G515,29)</f>
        <v>66</v>
      </c>
      <c r="AE515">
        <f>AE514+COUNTIF(전체당첨내역!$B515:$G515,30)</f>
        <v>65</v>
      </c>
      <c r="AF515">
        <f>AF514+COUNTIF(전체당첨내역!$B515:$G515,31)</f>
        <v>69</v>
      </c>
      <c r="AG515">
        <f>AG514+COUNTIF(전체당첨내역!$B515:$G515,32)</f>
        <v>60</v>
      </c>
      <c r="AH515">
        <f>AH514+COUNTIF(전체당첨내역!$B515:$G515,33)</f>
        <v>65</v>
      </c>
      <c r="AI515">
        <f>AI514+COUNTIF(전체당첨내역!$B515:$G515,34)</f>
        <v>81</v>
      </c>
      <c r="AJ515">
        <f>AJ514+COUNTIF(전체당첨내역!$B515:$G515,35)</f>
        <v>66</v>
      </c>
      <c r="AK515">
        <f>AK514+COUNTIF(전체당첨내역!$B515:$G515,36)</f>
        <v>71</v>
      </c>
      <c r="AL515">
        <f>AL514+COUNTIF(전체당첨내역!$B515:$G515,37)</f>
        <v>81</v>
      </c>
      <c r="AM515">
        <f>AM514+COUNTIF(전체당첨내역!$B515:$G515,38)</f>
        <v>58</v>
      </c>
      <c r="AN515">
        <f>AN514+COUNTIF(전체당첨내역!$B515:$G515,39)</f>
        <v>68</v>
      </c>
      <c r="AO515">
        <f>AO514+COUNTIF(전체당첨내역!$B515:$G515,40)</f>
        <v>87</v>
      </c>
      <c r="AP515">
        <f>AP514+COUNTIF(전체당첨내역!$B515:$G515,41)</f>
        <v>56</v>
      </c>
      <c r="AQ515">
        <f>AQ514+COUNTIF(전체당첨내역!$B515:$G515,42)</f>
        <v>68</v>
      </c>
      <c r="AR515">
        <f>AR514+COUNTIF(전체당첨내역!$B515:$G515,43)</f>
        <v>69</v>
      </c>
      <c r="AS515">
        <f>AS514+COUNTIF(전체당첨내역!$B515:$G515,44)</f>
        <v>64</v>
      </c>
      <c r="AT515">
        <f>AT514+COUNTIF(전체당첨내역!$B515:$G515,45)</f>
        <v>72</v>
      </c>
    </row>
    <row r="516" spans="1:46" ht="16.5" customHeight="1">
      <c r="A516">
        <v>515</v>
      </c>
      <c r="B516">
        <f>B515+COUNTIF(전체당첨내역!$B516:$G516,1)</f>
        <v>79</v>
      </c>
      <c r="C516">
        <f>C515+COUNTIF(전체당첨내역!$B516:$G516,2)</f>
        <v>66</v>
      </c>
      <c r="D516">
        <f>D515+COUNTIF(전체당첨내역!$B516:$G516,3)</f>
        <v>71</v>
      </c>
      <c r="E516">
        <f>E515+COUNTIF(전체당첨내역!$B516:$G516,4)</f>
        <v>74</v>
      </c>
      <c r="F516">
        <f>F515+COUNTIF(전체당첨내역!$B516:$G516,5)</f>
        <v>72</v>
      </c>
      <c r="G516">
        <f>G515+COUNTIF(전체당첨내역!$B516:$G516,6)</f>
        <v>60</v>
      </c>
      <c r="H516">
        <f>H515+COUNTIF(전체당첨내역!$B516:$G516,7)</f>
        <v>63</v>
      </c>
      <c r="I516">
        <f>I515+COUNTIF(전체당첨내역!$B516:$G516,8)</f>
        <v>69</v>
      </c>
      <c r="J516">
        <f>J515+COUNTIF(전체당첨내역!$B516:$G516,9)</f>
        <v>56</v>
      </c>
      <c r="K516">
        <f>K515+COUNTIF(전체당첨내역!$B516:$G516,10)</f>
        <v>70</v>
      </c>
      <c r="L516">
        <f>L515+COUNTIF(전체당첨내역!$B516:$G516,11)</f>
        <v>68</v>
      </c>
      <c r="M516">
        <f>M515+COUNTIF(전체당첨내역!$B516:$G516,12)</f>
        <v>64</v>
      </c>
      <c r="N516">
        <f>N515+COUNTIF(전체당첨내역!$B516:$G516,13)</f>
        <v>71</v>
      </c>
      <c r="O516">
        <f>O515+COUNTIF(전체당첨내역!$B516:$G516,14)</f>
        <v>74</v>
      </c>
      <c r="P516">
        <f>P515+COUNTIF(전체당첨내역!$B516:$G516,15)</f>
        <v>67</v>
      </c>
      <c r="Q516">
        <f>Q515+COUNTIF(전체당첨내역!$B516:$G516,16)</f>
        <v>62</v>
      </c>
      <c r="R516">
        <f>R515+COUNTIF(전체당첨내역!$B516:$G516,17)</f>
        <v>74</v>
      </c>
      <c r="S516">
        <f>S515+COUNTIF(전체당첨내역!$B516:$G516,18)</f>
        <v>70</v>
      </c>
      <c r="T516">
        <f>T515+COUNTIF(전체당첨내역!$B516:$G516,19)</f>
        <v>70</v>
      </c>
      <c r="U516">
        <f>U515+COUNTIF(전체당첨내역!$B516:$G516,20)</f>
        <v>85</v>
      </c>
      <c r="V516">
        <f>V515+COUNTIF(전체당첨내역!$B516:$G516,21)</f>
        <v>63</v>
      </c>
      <c r="W516">
        <f>W515+COUNTIF(전체당첨내역!$B516:$G516,22)</f>
        <v>64</v>
      </c>
      <c r="X516">
        <f>X515+COUNTIF(전체당첨내역!$B516:$G516,23)</f>
        <v>63</v>
      </c>
      <c r="Y516">
        <f>Y515+COUNTIF(전체당첨내역!$B516:$G516,24)</f>
        <v>68</v>
      </c>
      <c r="Z516">
        <f>Z515+COUNTIF(전체당첨내역!$B516:$G516,25)</f>
        <v>71</v>
      </c>
      <c r="AA516">
        <f>AA515+COUNTIF(전체당첨내역!$B516:$G516,26)</f>
        <v>73</v>
      </c>
      <c r="AB516">
        <f>AB515+COUNTIF(전체당첨내역!$B516:$G516,27)</f>
        <v>79</v>
      </c>
      <c r="AC516">
        <f>AC515+COUNTIF(전체당첨내역!$B516:$G516,28)</f>
        <v>57</v>
      </c>
      <c r="AD516">
        <f>AD515+COUNTIF(전체당첨내역!$B516:$G516,29)</f>
        <v>66</v>
      </c>
      <c r="AE516">
        <f>AE515+COUNTIF(전체당첨내역!$B516:$G516,30)</f>
        <v>65</v>
      </c>
      <c r="AF516">
        <f>AF515+COUNTIF(전체당첨내역!$B516:$G516,31)</f>
        <v>69</v>
      </c>
      <c r="AG516">
        <f>AG515+COUNTIF(전체당첨내역!$B516:$G516,32)</f>
        <v>60</v>
      </c>
      <c r="AH516">
        <f>AH515+COUNTIF(전체당첨내역!$B516:$G516,33)</f>
        <v>65</v>
      </c>
      <c r="AI516">
        <f>AI515+COUNTIF(전체당첨내역!$B516:$G516,34)</f>
        <v>81</v>
      </c>
      <c r="AJ516">
        <f>AJ515+COUNTIF(전체당첨내역!$B516:$G516,35)</f>
        <v>66</v>
      </c>
      <c r="AK516">
        <f>AK515+COUNTIF(전체당첨내역!$B516:$G516,36)</f>
        <v>71</v>
      </c>
      <c r="AL516">
        <f>AL515+COUNTIF(전체당첨내역!$B516:$G516,37)</f>
        <v>82</v>
      </c>
      <c r="AM516">
        <f>AM515+COUNTIF(전체당첨내역!$B516:$G516,38)</f>
        <v>58</v>
      </c>
      <c r="AN516">
        <f>AN515+COUNTIF(전체당첨내역!$B516:$G516,39)</f>
        <v>68</v>
      </c>
      <c r="AO516">
        <f>AO515+COUNTIF(전체당첨내역!$B516:$G516,40)</f>
        <v>87</v>
      </c>
      <c r="AP516">
        <f>AP515+COUNTIF(전체당첨내역!$B516:$G516,41)</f>
        <v>56</v>
      </c>
      <c r="AQ516">
        <f>AQ515+COUNTIF(전체당첨내역!$B516:$G516,42)</f>
        <v>68</v>
      </c>
      <c r="AR516">
        <f>AR515+COUNTIF(전체당첨내역!$B516:$G516,43)</f>
        <v>69</v>
      </c>
      <c r="AS516">
        <f>AS515+COUNTIF(전체당첨내역!$B516:$G516,44)</f>
        <v>64</v>
      </c>
      <c r="AT516">
        <f>AT515+COUNTIF(전체당첨내역!$B516:$G516,45)</f>
        <v>72</v>
      </c>
    </row>
    <row r="517" spans="1:46" ht="16.5" customHeight="1">
      <c r="A517">
        <v>516</v>
      </c>
      <c r="B517">
        <f>B516+COUNTIF(전체당첨내역!$B517:$G517,1)</f>
        <v>79</v>
      </c>
      <c r="C517">
        <f>C516+COUNTIF(전체당첨내역!$B517:$G517,2)</f>
        <v>67</v>
      </c>
      <c r="D517">
        <f>D516+COUNTIF(전체당첨내역!$B517:$G517,3)</f>
        <v>71</v>
      </c>
      <c r="E517">
        <f>E516+COUNTIF(전체당첨내역!$B517:$G517,4)</f>
        <v>74</v>
      </c>
      <c r="F517">
        <f>F516+COUNTIF(전체당첨내역!$B517:$G517,5)</f>
        <v>72</v>
      </c>
      <c r="G517">
        <f>G516+COUNTIF(전체당첨내역!$B517:$G517,6)</f>
        <v>60</v>
      </c>
      <c r="H517">
        <f>H516+COUNTIF(전체당첨내역!$B517:$G517,7)</f>
        <v>63</v>
      </c>
      <c r="I517">
        <f>I516+COUNTIF(전체당첨내역!$B517:$G517,8)</f>
        <v>70</v>
      </c>
      <c r="J517">
        <f>J516+COUNTIF(전체당첨내역!$B517:$G517,9)</f>
        <v>56</v>
      </c>
      <c r="K517">
        <f>K516+COUNTIF(전체당첨내역!$B517:$G517,10)</f>
        <v>70</v>
      </c>
      <c r="L517">
        <f>L516+COUNTIF(전체당첨내역!$B517:$G517,11)</f>
        <v>68</v>
      </c>
      <c r="M517">
        <f>M516+COUNTIF(전체당첨내역!$B517:$G517,12)</f>
        <v>64</v>
      </c>
      <c r="N517">
        <f>N516+COUNTIF(전체당첨내역!$B517:$G517,13)</f>
        <v>71</v>
      </c>
      <c r="O517">
        <f>O516+COUNTIF(전체당첨내역!$B517:$G517,14)</f>
        <v>74</v>
      </c>
      <c r="P517">
        <f>P516+COUNTIF(전체당첨내역!$B517:$G517,15)</f>
        <v>67</v>
      </c>
      <c r="Q517">
        <f>Q516+COUNTIF(전체당첨내역!$B517:$G517,16)</f>
        <v>62</v>
      </c>
      <c r="R517">
        <f>R516+COUNTIF(전체당첨내역!$B517:$G517,17)</f>
        <v>74</v>
      </c>
      <c r="S517">
        <f>S516+COUNTIF(전체당첨내역!$B517:$G517,18)</f>
        <v>70</v>
      </c>
      <c r="T517">
        <f>T516+COUNTIF(전체당첨내역!$B517:$G517,19)</f>
        <v>70</v>
      </c>
      <c r="U517">
        <f>U516+COUNTIF(전체당첨내역!$B517:$G517,20)</f>
        <v>85</v>
      </c>
      <c r="V517">
        <f>V516+COUNTIF(전체당첨내역!$B517:$G517,21)</f>
        <v>63</v>
      </c>
      <c r="W517">
        <f>W516+COUNTIF(전체당첨내역!$B517:$G517,22)</f>
        <v>64</v>
      </c>
      <c r="X517">
        <f>X516+COUNTIF(전체당첨내역!$B517:$G517,23)</f>
        <v>64</v>
      </c>
      <c r="Y517">
        <f>Y516+COUNTIF(전체당첨내역!$B517:$G517,24)</f>
        <v>68</v>
      </c>
      <c r="Z517">
        <f>Z516+COUNTIF(전체당첨내역!$B517:$G517,25)</f>
        <v>71</v>
      </c>
      <c r="AA517">
        <f>AA516+COUNTIF(전체당첨내역!$B517:$G517,26)</f>
        <v>73</v>
      </c>
      <c r="AB517">
        <f>AB516+COUNTIF(전체당첨내역!$B517:$G517,27)</f>
        <v>79</v>
      </c>
      <c r="AC517">
        <f>AC516+COUNTIF(전체당첨내역!$B517:$G517,28)</f>
        <v>57</v>
      </c>
      <c r="AD517">
        <f>AD516+COUNTIF(전체당첨내역!$B517:$G517,29)</f>
        <v>66</v>
      </c>
      <c r="AE517">
        <f>AE516+COUNTIF(전체당첨내역!$B517:$G517,30)</f>
        <v>65</v>
      </c>
      <c r="AF517">
        <f>AF516+COUNTIF(전체당첨내역!$B517:$G517,31)</f>
        <v>69</v>
      </c>
      <c r="AG517">
        <f>AG516+COUNTIF(전체당첨내역!$B517:$G517,32)</f>
        <v>60</v>
      </c>
      <c r="AH517">
        <f>AH516+COUNTIF(전체당첨내역!$B517:$G517,33)</f>
        <v>65</v>
      </c>
      <c r="AI517">
        <f>AI516+COUNTIF(전체당첨내역!$B517:$G517,34)</f>
        <v>81</v>
      </c>
      <c r="AJ517">
        <f>AJ516+COUNTIF(전체당첨내역!$B517:$G517,35)</f>
        <v>66</v>
      </c>
      <c r="AK517">
        <f>AK516+COUNTIF(전체당첨내역!$B517:$G517,36)</f>
        <v>71</v>
      </c>
      <c r="AL517">
        <f>AL516+COUNTIF(전체당첨내역!$B517:$G517,37)</f>
        <v>82</v>
      </c>
      <c r="AM517">
        <f>AM516+COUNTIF(전체당첨내역!$B517:$G517,38)</f>
        <v>58</v>
      </c>
      <c r="AN517">
        <f>AN516+COUNTIF(전체당첨내역!$B517:$G517,39)</f>
        <v>68</v>
      </c>
      <c r="AO517">
        <f>AO516+COUNTIF(전체당첨내역!$B517:$G517,40)</f>
        <v>87</v>
      </c>
      <c r="AP517">
        <f>AP516+COUNTIF(전체당첨내역!$B517:$G517,41)</f>
        <v>57</v>
      </c>
      <c r="AQ517">
        <f>AQ516+COUNTIF(전체당첨내역!$B517:$G517,42)</f>
        <v>68</v>
      </c>
      <c r="AR517">
        <f>AR516+COUNTIF(전체당첨내역!$B517:$G517,43)</f>
        <v>70</v>
      </c>
      <c r="AS517">
        <f>AS516+COUNTIF(전체당첨내역!$B517:$G517,44)</f>
        <v>65</v>
      </c>
      <c r="AT517">
        <f>AT516+COUNTIF(전체당첨내역!$B517:$G517,45)</f>
        <v>72</v>
      </c>
    </row>
    <row r="518" spans="1:46" ht="16.5" customHeight="1">
      <c r="A518">
        <v>517</v>
      </c>
      <c r="B518">
        <f>B517+COUNTIF(전체당첨내역!$B518:$G518,1)</f>
        <v>80</v>
      </c>
      <c r="C518">
        <f>C517+COUNTIF(전체당첨내역!$B518:$G518,2)</f>
        <v>67</v>
      </c>
      <c r="D518">
        <f>D517+COUNTIF(전체당첨내역!$B518:$G518,3)</f>
        <v>71</v>
      </c>
      <c r="E518">
        <f>E517+COUNTIF(전체당첨내역!$B518:$G518,4)</f>
        <v>74</v>
      </c>
      <c r="F518">
        <f>F517+COUNTIF(전체당첨내역!$B518:$G518,5)</f>
        <v>72</v>
      </c>
      <c r="G518">
        <f>G517+COUNTIF(전체당첨내역!$B518:$G518,6)</f>
        <v>60</v>
      </c>
      <c r="H518">
        <f>H517+COUNTIF(전체당첨내역!$B518:$G518,7)</f>
        <v>63</v>
      </c>
      <c r="I518">
        <f>I517+COUNTIF(전체당첨내역!$B518:$G518,8)</f>
        <v>70</v>
      </c>
      <c r="J518">
        <f>J517+COUNTIF(전체당첨내역!$B518:$G518,9)</f>
        <v>57</v>
      </c>
      <c r="K518">
        <f>K517+COUNTIF(전체당첨내역!$B518:$G518,10)</f>
        <v>70</v>
      </c>
      <c r="L518">
        <f>L517+COUNTIF(전체당첨내역!$B518:$G518,11)</f>
        <v>68</v>
      </c>
      <c r="M518">
        <f>M517+COUNTIF(전체당첨내역!$B518:$G518,12)</f>
        <v>65</v>
      </c>
      <c r="N518">
        <f>N517+COUNTIF(전체당첨내역!$B518:$G518,13)</f>
        <v>71</v>
      </c>
      <c r="O518">
        <f>O517+COUNTIF(전체당첨내역!$B518:$G518,14)</f>
        <v>74</v>
      </c>
      <c r="P518">
        <f>P517+COUNTIF(전체당첨내역!$B518:$G518,15)</f>
        <v>67</v>
      </c>
      <c r="Q518">
        <f>Q517+COUNTIF(전체당첨내역!$B518:$G518,16)</f>
        <v>62</v>
      </c>
      <c r="R518">
        <f>R517+COUNTIF(전체당첨내역!$B518:$G518,17)</f>
        <v>74</v>
      </c>
      <c r="S518">
        <f>S517+COUNTIF(전체당첨내역!$B518:$G518,18)</f>
        <v>70</v>
      </c>
      <c r="T518">
        <f>T517+COUNTIF(전체당첨내역!$B518:$G518,19)</f>
        <v>70</v>
      </c>
      <c r="U518">
        <f>U517+COUNTIF(전체당첨내역!$B518:$G518,20)</f>
        <v>85</v>
      </c>
      <c r="V518">
        <f>V517+COUNTIF(전체당첨내역!$B518:$G518,21)</f>
        <v>63</v>
      </c>
      <c r="W518">
        <f>W517+COUNTIF(전체당첨내역!$B518:$G518,22)</f>
        <v>64</v>
      </c>
      <c r="X518">
        <f>X517+COUNTIF(전체당첨내역!$B518:$G518,23)</f>
        <v>64</v>
      </c>
      <c r="Y518">
        <f>Y517+COUNTIF(전체당첨내역!$B518:$G518,24)</f>
        <v>68</v>
      </c>
      <c r="Z518">
        <f>Z517+COUNTIF(전체당첨내역!$B518:$G518,25)</f>
        <v>71</v>
      </c>
      <c r="AA518">
        <f>AA517+COUNTIF(전체당첨내역!$B518:$G518,26)</f>
        <v>73</v>
      </c>
      <c r="AB518">
        <f>AB517+COUNTIF(전체당첨내역!$B518:$G518,27)</f>
        <v>79</v>
      </c>
      <c r="AC518">
        <f>AC517+COUNTIF(전체당첨내역!$B518:$G518,28)</f>
        <v>58</v>
      </c>
      <c r="AD518">
        <f>AD517+COUNTIF(전체당첨내역!$B518:$G518,29)</f>
        <v>66</v>
      </c>
      <c r="AE518">
        <f>AE517+COUNTIF(전체당첨내역!$B518:$G518,30)</f>
        <v>65</v>
      </c>
      <c r="AF518">
        <f>AF517+COUNTIF(전체당첨내역!$B518:$G518,31)</f>
        <v>69</v>
      </c>
      <c r="AG518">
        <f>AG517+COUNTIF(전체당첨내역!$B518:$G518,32)</f>
        <v>60</v>
      </c>
      <c r="AH518">
        <f>AH517+COUNTIF(전체당첨내역!$B518:$G518,33)</f>
        <v>65</v>
      </c>
      <c r="AI518">
        <f>AI517+COUNTIF(전체당첨내역!$B518:$G518,34)</f>
        <v>81</v>
      </c>
      <c r="AJ518">
        <f>AJ517+COUNTIF(전체당첨내역!$B518:$G518,35)</f>
        <v>66</v>
      </c>
      <c r="AK518">
        <f>AK517+COUNTIF(전체당첨내역!$B518:$G518,36)</f>
        <v>72</v>
      </c>
      <c r="AL518">
        <f>AL517+COUNTIF(전체당첨내역!$B518:$G518,37)</f>
        <v>82</v>
      </c>
      <c r="AM518">
        <f>AM517+COUNTIF(전체당첨내역!$B518:$G518,38)</f>
        <v>58</v>
      </c>
      <c r="AN518">
        <f>AN517+COUNTIF(전체당첨내역!$B518:$G518,39)</f>
        <v>68</v>
      </c>
      <c r="AO518">
        <f>AO517+COUNTIF(전체당첨내역!$B518:$G518,40)</f>
        <v>87</v>
      </c>
      <c r="AP518">
        <f>AP517+COUNTIF(전체당첨내역!$B518:$G518,41)</f>
        <v>58</v>
      </c>
      <c r="AQ518">
        <f>AQ517+COUNTIF(전체당첨내역!$B518:$G518,42)</f>
        <v>68</v>
      </c>
      <c r="AR518">
        <f>AR517+COUNTIF(전체당첨내역!$B518:$G518,43)</f>
        <v>70</v>
      </c>
      <c r="AS518">
        <f>AS517+COUNTIF(전체당첨내역!$B518:$G518,44)</f>
        <v>65</v>
      </c>
      <c r="AT518">
        <f>AT517+COUNTIF(전체당첨내역!$B518:$G518,45)</f>
        <v>72</v>
      </c>
    </row>
    <row r="519" spans="1:46" ht="16.5" customHeight="1">
      <c r="A519">
        <v>518</v>
      </c>
      <c r="B519">
        <f>B518+COUNTIF(전체당첨내역!$B519:$G519,1)</f>
        <v>80</v>
      </c>
      <c r="C519">
        <f>C518+COUNTIF(전체당첨내역!$B519:$G519,2)</f>
        <v>67</v>
      </c>
      <c r="D519">
        <f>D518+COUNTIF(전체당첨내역!$B519:$G519,3)</f>
        <v>71</v>
      </c>
      <c r="E519">
        <f>E518+COUNTIF(전체당첨내역!$B519:$G519,4)</f>
        <v>74</v>
      </c>
      <c r="F519">
        <f>F518+COUNTIF(전체당첨내역!$B519:$G519,5)</f>
        <v>72</v>
      </c>
      <c r="G519">
        <f>G518+COUNTIF(전체당첨내역!$B519:$G519,6)</f>
        <v>60</v>
      </c>
      <c r="H519">
        <f>H518+COUNTIF(전체당첨내역!$B519:$G519,7)</f>
        <v>63</v>
      </c>
      <c r="I519">
        <f>I518+COUNTIF(전체당첨내역!$B519:$G519,8)</f>
        <v>70</v>
      </c>
      <c r="J519">
        <f>J518+COUNTIF(전체당첨내역!$B519:$G519,9)</f>
        <v>57</v>
      </c>
      <c r="K519">
        <f>K518+COUNTIF(전체당첨내역!$B519:$G519,10)</f>
        <v>70</v>
      </c>
      <c r="L519">
        <f>L518+COUNTIF(전체당첨내역!$B519:$G519,11)</f>
        <v>68</v>
      </c>
      <c r="M519">
        <f>M518+COUNTIF(전체당첨내역!$B519:$G519,12)</f>
        <v>65</v>
      </c>
      <c r="N519">
        <f>N518+COUNTIF(전체당첨내역!$B519:$G519,13)</f>
        <v>71</v>
      </c>
      <c r="O519">
        <f>O518+COUNTIF(전체당첨내역!$B519:$G519,14)</f>
        <v>75</v>
      </c>
      <c r="P519">
        <f>P518+COUNTIF(전체당첨내역!$B519:$G519,15)</f>
        <v>67</v>
      </c>
      <c r="Q519">
        <f>Q518+COUNTIF(전체당첨내역!$B519:$G519,16)</f>
        <v>62</v>
      </c>
      <c r="R519">
        <f>R518+COUNTIF(전체당첨내역!$B519:$G519,17)</f>
        <v>74</v>
      </c>
      <c r="S519">
        <f>S518+COUNTIF(전체당첨내역!$B519:$G519,18)</f>
        <v>70</v>
      </c>
      <c r="T519">
        <f>T518+COUNTIF(전체당첨내역!$B519:$G519,19)</f>
        <v>70</v>
      </c>
      <c r="U519">
        <f>U518+COUNTIF(전체당첨내역!$B519:$G519,20)</f>
        <v>85</v>
      </c>
      <c r="V519">
        <f>V518+COUNTIF(전체당첨내역!$B519:$G519,21)</f>
        <v>63</v>
      </c>
      <c r="W519">
        <f>W518+COUNTIF(전체당첨내역!$B519:$G519,22)</f>
        <v>64</v>
      </c>
      <c r="X519">
        <f>X518+COUNTIF(전체당첨내역!$B519:$G519,23)</f>
        <v>65</v>
      </c>
      <c r="Y519">
        <f>Y518+COUNTIF(전체당첨내역!$B519:$G519,24)</f>
        <v>68</v>
      </c>
      <c r="Z519">
        <f>Z518+COUNTIF(전체당첨내역!$B519:$G519,25)</f>
        <v>71</v>
      </c>
      <c r="AA519">
        <f>AA518+COUNTIF(전체당첨내역!$B519:$G519,26)</f>
        <v>73</v>
      </c>
      <c r="AB519">
        <f>AB518+COUNTIF(전체당첨내역!$B519:$G519,27)</f>
        <v>79</v>
      </c>
      <c r="AC519">
        <f>AC518+COUNTIF(전체당첨내역!$B519:$G519,28)</f>
        <v>58</v>
      </c>
      <c r="AD519">
        <f>AD518+COUNTIF(전체당첨내역!$B519:$G519,29)</f>
        <v>66</v>
      </c>
      <c r="AE519">
        <f>AE518+COUNTIF(전체당첨내역!$B519:$G519,30)</f>
        <v>66</v>
      </c>
      <c r="AF519">
        <f>AF518+COUNTIF(전체당첨내역!$B519:$G519,31)</f>
        <v>69</v>
      </c>
      <c r="AG519">
        <f>AG518+COUNTIF(전체당첨내역!$B519:$G519,32)</f>
        <v>61</v>
      </c>
      <c r="AH519">
        <f>AH518+COUNTIF(전체당첨내역!$B519:$G519,33)</f>
        <v>65</v>
      </c>
      <c r="AI519">
        <f>AI518+COUNTIF(전체당첨내역!$B519:$G519,34)</f>
        <v>82</v>
      </c>
      <c r="AJ519">
        <f>AJ518+COUNTIF(전체당첨내역!$B519:$G519,35)</f>
        <v>66</v>
      </c>
      <c r="AK519">
        <f>AK518+COUNTIF(전체당첨내역!$B519:$G519,36)</f>
        <v>72</v>
      </c>
      <c r="AL519">
        <f>AL518+COUNTIF(전체당첨내역!$B519:$G519,37)</f>
        <v>82</v>
      </c>
      <c r="AM519">
        <f>AM518+COUNTIF(전체당첨내역!$B519:$G519,38)</f>
        <v>59</v>
      </c>
      <c r="AN519">
        <f>AN518+COUNTIF(전체당첨내역!$B519:$G519,39)</f>
        <v>68</v>
      </c>
      <c r="AO519">
        <f>AO518+COUNTIF(전체당첨내역!$B519:$G519,40)</f>
        <v>87</v>
      </c>
      <c r="AP519">
        <f>AP518+COUNTIF(전체당첨내역!$B519:$G519,41)</f>
        <v>58</v>
      </c>
      <c r="AQ519">
        <f>AQ518+COUNTIF(전체당첨내역!$B519:$G519,42)</f>
        <v>68</v>
      </c>
      <c r="AR519">
        <f>AR518+COUNTIF(전체당첨내역!$B519:$G519,43)</f>
        <v>70</v>
      </c>
      <c r="AS519">
        <f>AS518+COUNTIF(전체당첨내역!$B519:$G519,44)</f>
        <v>65</v>
      </c>
      <c r="AT519">
        <f>AT518+COUNTIF(전체당첨내역!$B519:$G519,45)</f>
        <v>72</v>
      </c>
    </row>
    <row r="520" spans="1:46" ht="16.5" customHeight="1">
      <c r="A520">
        <v>519</v>
      </c>
      <c r="B520">
        <f>B519+COUNTIF(전체당첨내역!$B520:$G520,1)</f>
        <v>80</v>
      </c>
      <c r="C520">
        <f>C519+COUNTIF(전체당첨내역!$B520:$G520,2)</f>
        <v>67</v>
      </c>
      <c r="D520">
        <f>D519+COUNTIF(전체당첨내역!$B520:$G520,3)</f>
        <v>71</v>
      </c>
      <c r="E520">
        <f>E519+COUNTIF(전체당첨내역!$B520:$G520,4)</f>
        <v>74</v>
      </c>
      <c r="F520">
        <f>F519+COUNTIF(전체당첨내역!$B520:$G520,5)</f>
        <v>72</v>
      </c>
      <c r="G520">
        <f>G519+COUNTIF(전체당첨내역!$B520:$G520,6)</f>
        <v>61</v>
      </c>
      <c r="H520">
        <f>H519+COUNTIF(전체당첨내역!$B520:$G520,7)</f>
        <v>63</v>
      </c>
      <c r="I520">
        <f>I519+COUNTIF(전체당첨내역!$B520:$G520,8)</f>
        <v>71</v>
      </c>
      <c r="J520">
        <f>J519+COUNTIF(전체당첨내역!$B520:$G520,9)</f>
        <v>57</v>
      </c>
      <c r="K520">
        <f>K519+COUNTIF(전체당첨내역!$B520:$G520,10)</f>
        <v>70</v>
      </c>
      <c r="L520">
        <f>L519+COUNTIF(전체당첨내역!$B520:$G520,11)</f>
        <v>68</v>
      </c>
      <c r="M520">
        <f>M519+COUNTIF(전체당첨내역!$B520:$G520,12)</f>
        <v>65</v>
      </c>
      <c r="N520">
        <f>N519+COUNTIF(전체당첨내역!$B520:$G520,13)</f>
        <v>72</v>
      </c>
      <c r="O520">
        <f>O519+COUNTIF(전체당첨내역!$B520:$G520,14)</f>
        <v>75</v>
      </c>
      <c r="P520">
        <f>P519+COUNTIF(전체당첨내역!$B520:$G520,15)</f>
        <v>67</v>
      </c>
      <c r="Q520">
        <f>Q519+COUNTIF(전체당첨내역!$B520:$G520,16)</f>
        <v>63</v>
      </c>
      <c r="R520">
        <f>R519+COUNTIF(전체당첨내역!$B520:$G520,17)</f>
        <v>74</v>
      </c>
      <c r="S520">
        <f>S519+COUNTIF(전체당첨내역!$B520:$G520,18)</f>
        <v>70</v>
      </c>
      <c r="T520">
        <f>T519+COUNTIF(전체당첨내역!$B520:$G520,19)</f>
        <v>70</v>
      </c>
      <c r="U520">
        <f>U519+COUNTIF(전체당첨내역!$B520:$G520,20)</f>
        <v>85</v>
      </c>
      <c r="V520">
        <f>V519+COUNTIF(전체당첨내역!$B520:$G520,21)</f>
        <v>63</v>
      </c>
      <c r="W520">
        <f>W519+COUNTIF(전체당첨내역!$B520:$G520,22)</f>
        <v>64</v>
      </c>
      <c r="X520">
        <f>X519+COUNTIF(전체당첨내역!$B520:$G520,23)</f>
        <v>65</v>
      </c>
      <c r="Y520">
        <f>Y519+COUNTIF(전체당첨내역!$B520:$G520,24)</f>
        <v>68</v>
      </c>
      <c r="Z520">
        <f>Z519+COUNTIF(전체당첨내역!$B520:$G520,25)</f>
        <v>71</v>
      </c>
      <c r="AA520">
        <f>AA519+COUNTIF(전체당첨내역!$B520:$G520,26)</f>
        <v>73</v>
      </c>
      <c r="AB520">
        <f>AB519+COUNTIF(전체당첨내역!$B520:$G520,27)</f>
        <v>79</v>
      </c>
      <c r="AC520">
        <f>AC519+COUNTIF(전체당첨내역!$B520:$G520,28)</f>
        <v>58</v>
      </c>
      <c r="AD520">
        <f>AD519+COUNTIF(전체당첨내역!$B520:$G520,29)</f>
        <v>66</v>
      </c>
      <c r="AE520">
        <f>AE519+COUNTIF(전체당첨내역!$B520:$G520,30)</f>
        <v>67</v>
      </c>
      <c r="AF520">
        <f>AF519+COUNTIF(전체당첨내역!$B520:$G520,31)</f>
        <v>69</v>
      </c>
      <c r="AG520">
        <f>AG519+COUNTIF(전체당첨내역!$B520:$G520,32)</f>
        <v>61</v>
      </c>
      <c r="AH520">
        <f>AH519+COUNTIF(전체당첨내역!$B520:$G520,33)</f>
        <v>65</v>
      </c>
      <c r="AI520">
        <f>AI519+COUNTIF(전체당첨내역!$B520:$G520,34)</f>
        <v>82</v>
      </c>
      <c r="AJ520">
        <f>AJ519+COUNTIF(전체당첨내역!$B520:$G520,35)</f>
        <v>66</v>
      </c>
      <c r="AK520">
        <f>AK519+COUNTIF(전체당첨내역!$B520:$G520,36)</f>
        <v>72</v>
      </c>
      <c r="AL520">
        <f>AL519+COUNTIF(전체당첨내역!$B520:$G520,37)</f>
        <v>82</v>
      </c>
      <c r="AM520">
        <f>AM519+COUNTIF(전체당첨내역!$B520:$G520,38)</f>
        <v>59</v>
      </c>
      <c r="AN520">
        <f>AN519+COUNTIF(전체당첨내역!$B520:$G520,39)</f>
        <v>68</v>
      </c>
      <c r="AO520">
        <f>AO519+COUNTIF(전체당첨내역!$B520:$G520,40)</f>
        <v>87</v>
      </c>
      <c r="AP520">
        <f>AP519+COUNTIF(전체당첨내역!$B520:$G520,41)</f>
        <v>58</v>
      </c>
      <c r="AQ520">
        <f>AQ519+COUNTIF(전체당첨내역!$B520:$G520,42)</f>
        <v>68</v>
      </c>
      <c r="AR520">
        <f>AR519+COUNTIF(전체당첨내역!$B520:$G520,43)</f>
        <v>71</v>
      </c>
      <c r="AS520">
        <f>AS519+COUNTIF(전체당첨내역!$B520:$G520,44)</f>
        <v>65</v>
      </c>
      <c r="AT520">
        <f>AT519+COUNTIF(전체당첨내역!$B520:$G520,45)</f>
        <v>72</v>
      </c>
    </row>
    <row r="521" spans="1:46" ht="16.5" customHeight="1">
      <c r="A521">
        <v>520</v>
      </c>
      <c r="B521">
        <f>B520+COUNTIF(전체당첨내역!$B521:$G521,1)</f>
        <v>80</v>
      </c>
      <c r="C521">
        <f>C520+COUNTIF(전체당첨내역!$B521:$G521,2)</f>
        <v>67</v>
      </c>
      <c r="D521">
        <f>D520+COUNTIF(전체당첨내역!$B521:$G521,3)</f>
        <v>71</v>
      </c>
      <c r="E521">
        <f>E520+COUNTIF(전체당첨내역!$B521:$G521,4)</f>
        <v>75</v>
      </c>
      <c r="F521">
        <f>F520+COUNTIF(전체당첨내역!$B521:$G521,5)</f>
        <v>72</v>
      </c>
      <c r="G521">
        <f>G520+COUNTIF(전체당첨내역!$B521:$G521,6)</f>
        <v>61</v>
      </c>
      <c r="H521">
        <f>H520+COUNTIF(전체당첨내역!$B521:$G521,7)</f>
        <v>63</v>
      </c>
      <c r="I521">
        <f>I520+COUNTIF(전체당첨내역!$B521:$G521,8)</f>
        <v>71</v>
      </c>
      <c r="J521">
        <f>J520+COUNTIF(전체당첨내역!$B521:$G521,9)</f>
        <v>57</v>
      </c>
      <c r="K521">
        <f>K520+COUNTIF(전체당첨내역!$B521:$G521,10)</f>
        <v>70</v>
      </c>
      <c r="L521">
        <f>L520+COUNTIF(전체당첨내역!$B521:$G521,11)</f>
        <v>68</v>
      </c>
      <c r="M521">
        <f>M520+COUNTIF(전체당첨내역!$B521:$G521,12)</f>
        <v>65</v>
      </c>
      <c r="N521">
        <f>N520+COUNTIF(전체당첨내역!$B521:$G521,13)</f>
        <v>72</v>
      </c>
      <c r="O521">
        <f>O520+COUNTIF(전체당첨내역!$B521:$G521,14)</f>
        <v>75</v>
      </c>
      <c r="P521">
        <f>P520+COUNTIF(전체당첨내역!$B521:$G521,15)</f>
        <v>67</v>
      </c>
      <c r="Q521">
        <f>Q520+COUNTIF(전체당첨내역!$B521:$G521,16)</f>
        <v>63</v>
      </c>
      <c r="R521">
        <f>R520+COUNTIF(전체당첨내역!$B521:$G521,17)</f>
        <v>74</v>
      </c>
      <c r="S521">
        <f>S520+COUNTIF(전체당첨내역!$B521:$G521,18)</f>
        <v>70</v>
      </c>
      <c r="T521">
        <f>T520+COUNTIF(전체당첨내역!$B521:$G521,19)</f>
        <v>70</v>
      </c>
      <c r="U521">
        <f>U520+COUNTIF(전체당첨내역!$B521:$G521,20)</f>
        <v>85</v>
      </c>
      <c r="V521">
        <f>V520+COUNTIF(전체당첨내역!$B521:$G521,21)</f>
        <v>63</v>
      </c>
      <c r="W521">
        <f>W520+COUNTIF(전체당첨내역!$B521:$G521,22)</f>
        <v>65</v>
      </c>
      <c r="X521">
        <f>X520+COUNTIF(전체당첨내역!$B521:$G521,23)</f>
        <v>65</v>
      </c>
      <c r="Y521">
        <f>Y520+COUNTIF(전체당첨내역!$B521:$G521,24)</f>
        <v>68</v>
      </c>
      <c r="Z521">
        <f>Z520+COUNTIF(전체당첨내역!$B521:$G521,25)</f>
        <v>71</v>
      </c>
      <c r="AA521">
        <f>AA520+COUNTIF(전체당첨내역!$B521:$G521,26)</f>
        <v>73</v>
      </c>
      <c r="AB521">
        <f>AB520+COUNTIF(전체당첨내역!$B521:$G521,27)</f>
        <v>80</v>
      </c>
      <c r="AC521">
        <f>AC520+COUNTIF(전체당첨내역!$B521:$G521,28)</f>
        <v>59</v>
      </c>
      <c r="AD521">
        <f>AD520+COUNTIF(전체당첨내역!$B521:$G521,29)</f>
        <v>66</v>
      </c>
      <c r="AE521">
        <f>AE520+COUNTIF(전체당첨내역!$B521:$G521,30)</f>
        <v>67</v>
      </c>
      <c r="AF521">
        <f>AF520+COUNTIF(전체당첨내역!$B521:$G521,31)</f>
        <v>69</v>
      </c>
      <c r="AG521">
        <f>AG520+COUNTIF(전체당첨내역!$B521:$G521,32)</f>
        <v>61</v>
      </c>
      <c r="AH521">
        <f>AH520+COUNTIF(전체당첨내역!$B521:$G521,33)</f>
        <v>65</v>
      </c>
      <c r="AI521">
        <f>AI520+COUNTIF(전체당첨내역!$B521:$G521,34)</f>
        <v>82</v>
      </c>
      <c r="AJ521">
        <f>AJ520+COUNTIF(전체당첨내역!$B521:$G521,35)</f>
        <v>66</v>
      </c>
      <c r="AK521">
        <f>AK520+COUNTIF(전체당첨내역!$B521:$G521,36)</f>
        <v>72</v>
      </c>
      <c r="AL521">
        <f>AL520+COUNTIF(전체당첨내역!$B521:$G521,37)</f>
        <v>82</v>
      </c>
      <c r="AM521">
        <f>AM520+COUNTIF(전체당첨내역!$B521:$G521,38)</f>
        <v>60</v>
      </c>
      <c r="AN521">
        <f>AN520+COUNTIF(전체당첨내역!$B521:$G521,39)</f>
        <v>68</v>
      </c>
      <c r="AO521">
        <f>AO520+COUNTIF(전체당첨내역!$B521:$G521,40)</f>
        <v>88</v>
      </c>
      <c r="AP521">
        <f>AP520+COUNTIF(전체당첨내역!$B521:$G521,41)</f>
        <v>58</v>
      </c>
      <c r="AQ521">
        <f>AQ520+COUNTIF(전체당첨내역!$B521:$G521,42)</f>
        <v>68</v>
      </c>
      <c r="AR521">
        <f>AR520+COUNTIF(전체당첨내역!$B521:$G521,43)</f>
        <v>71</v>
      </c>
      <c r="AS521">
        <f>AS520+COUNTIF(전체당첨내역!$B521:$G521,44)</f>
        <v>65</v>
      </c>
      <c r="AT521">
        <f>AT520+COUNTIF(전체당첨내역!$B521:$G521,45)</f>
        <v>72</v>
      </c>
    </row>
    <row r="522" spans="1:46" ht="16.5" customHeight="1">
      <c r="A522">
        <v>521</v>
      </c>
      <c r="B522">
        <f>B521+COUNTIF(전체당첨내역!$B522:$G522,1)</f>
        <v>80</v>
      </c>
      <c r="C522">
        <f>C521+COUNTIF(전체당첨내역!$B522:$G522,2)</f>
        <v>67</v>
      </c>
      <c r="D522">
        <f>D521+COUNTIF(전체당첨내역!$B522:$G522,3)</f>
        <v>72</v>
      </c>
      <c r="E522">
        <f>E521+COUNTIF(전체당첨내역!$B522:$G522,4)</f>
        <v>75</v>
      </c>
      <c r="F522">
        <f>F521+COUNTIF(전체당첨내역!$B522:$G522,5)</f>
        <v>72</v>
      </c>
      <c r="G522">
        <f>G521+COUNTIF(전체당첨내역!$B522:$G522,6)</f>
        <v>61</v>
      </c>
      <c r="H522">
        <f>H521+COUNTIF(전체당첨내역!$B522:$G522,7)</f>
        <v>64</v>
      </c>
      <c r="I522">
        <f>I521+COUNTIF(전체당첨내역!$B522:$G522,8)</f>
        <v>71</v>
      </c>
      <c r="J522">
        <f>J521+COUNTIF(전체당첨내역!$B522:$G522,9)</f>
        <v>57</v>
      </c>
      <c r="K522">
        <f>K521+COUNTIF(전체당첨내역!$B522:$G522,10)</f>
        <v>70</v>
      </c>
      <c r="L522">
        <f>L521+COUNTIF(전체당첨내역!$B522:$G522,11)</f>
        <v>68</v>
      </c>
      <c r="M522">
        <f>M521+COUNTIF(전체당첨내역!$B522:$G522,12)</f>
        <v>65</v>
      </c>
      <c r="N522">
        <f>N521+COUNTIF(전체당첨내역!$B522:$G522,13)</f>
        <v>72</v>
      </c>
      <c r="O522">
        <f>O521+COUNTIF(전체당첨내역!$B522:$G522,14)</f>
        <v>75</v>
      </c>
      <c r="P522">
        <f>P521+COUNTIF(전체당첨내역!$B522:$G522,15)</f>
        <v>67</v>
      </c>
      <c r="Q522">
        <f>Q521+COUNTIF(전체당첨내역!$B522:$G522,16)</f>
        <v>63</v>
      </c>
      <c r="R522">
        <f>R521+COUNTIF(전체당첨내역!$B522:$G522,17)</f>
        <v>74</v>
      </c>
      <c r="S522">
        <f>S521+COUNTIF(전체당첨내역!$B522:$G522,18)</f>
        <v>71</v>
      </c>
      <c r="T522">
        <f>T521+COUNTIF(전체당첨내역!$B522:$G522,19)</f>
        <v>70</v>
      </c>
      <c r="U522">
        <f>U521+COUNTIF(전체당첨내역!$B522:$G522,20)</f>
        <v>85</v>
      </c>
      <c r="V522">
        <f>V521+COUNTIF(전체당첨내역!$B522:$G522,21)</f>
        <v>63</v>
      </c>
      <c r="W522">
        <f>W521+COUNTIF(전체당첨내역!$B522:$G522,22)</f>
        <v>65</v>
      </c>
      <c r="X522">
        <f>X521+COUNTIF(전체당첨내역!$B522:$G522,23)</f>
        <v>65</v>
      </c>
      <c r="Y522">
        <f>Y521+COUNTIF(전체당첨내역!$B522:$G522,24)</f>
        <v>68</v>
      </c>
      <c r="Z522">
        <f>Z521+COUNTIF(전체당첨내역!$B522:$G522,25)</f>
        <v>71</v>
      </c>
      <c r="AA522">
        <f>AA521+COUNTIF(전체당첨내역!$B522:$G522,26)</f>
        <v>73</v>
      </c>
      <c r="AB522">
        <f>AB521+COUNTIF(전체당첨내역!$B522:$G522,27)</f>
        <v>80</v>
      </c>
      <c r="AC522">
        <f>AC521+COUNTIF(전체당첨내역!$B522:$G522,28)</f>
        <v>59</v>
      </c>
      <c r="AD522">
        <f>AD521+COUNTIF(전체당첨내역!$B522:$G522,29)</f>
        <v>67</v>
      </c>
      <c r="AE522">
        <f>AE521+COUNTIF(전체당첨내역!$B522:$G522,30)</f>
        <v>67</v>
      </c>
      <c r="AF522">
        <f>AF521+COUNTIF(전체당첨내역!$B522:$G522,31)</f>
        <v>69</v>
      </c>
      <c r="AG522">
        <f>AG521+COUNTIF(전체당첨내역!$B522:$G522,32)</f>
        <v>62</v>
      </c>
      <c r="AH522">
        <f>AH521+COUNTIF(전체당첨내역!$B522:$G522,33)</f>
        <v>65</v>
      </c>
      <c r="AI522">
        <f>AI521+COUNTIF(전체당첨내역!$B522:$G522,34)</f>
        <v>82</v>
      </c>
      <c r="AJ522">
        <f>AJ521+COUNTIF(전체당첨내역!$B522:$G522,35)</f>
        <v>66</v>
      </c>
      <c r="AK522">
        <f>AK521+COUNTIF(전체당첨내역!$B522:$G522,36)</f>
        <v>73</v>
      </c>
      <c r="AL522">
        <f>AL521+COUNTIF(전체당첨내역!$B522:$G522,37)</f>
        <v>82</v>
      </c>
      <c r="AM522">
        <f>AM521+COUNTIF(전체당첨내역!$B522:$G522,38)</f>
        <v>60</v>
      </c>
      <c r="AN522">
        <f>AN521+COUNTIF(전체당첨내역!$B522:$G522,39)</f>
        <v>68</v>
      </c>
      <c r="AO522">
        <f>AO521+COUNTIF(전체당첨내역!$B522:$G522,40)</f>
        <v>88</v>
      </c>
      <c r="AP522">
        <f>AP521+COUNTIF(전체당첨내역!$B522:$G522,41)</f>
        <v>58</v>
      </c>
      <c r="AQ522">
        <f>AQ521+COUNTIF(전체당첨내역!$B522:$G522,42)</f>
        <v>68</v>
      </c>
      <c r="AR522">
        <f>AR521+COUNTIF(전체당첨내역!$B522:$G522,43)</f>
        <v>71</v>
      </c>
      <c r="AS522">
        <f>AS521+COUNTIF(전체당첨내역!$B522:$G522,44)</f>
        <v>65</v>
      </c>
      <c r="AT522">
        <f>AT521+COUNTIF(전체당첨내역!$B522:$G522,45)</f>
        <v>72</v>
      </c>
    </row>
    <row r="523" spans="1:46" ht="16.5" customHeight="1">
      <c r="A523">
        <v>522</v>
      </c>
      <c r="B523">
        <f>B522+COUNTIF(전체당첨내역!$B523:$G523,1)</f>
        <v>80</v>
      </c>
      <c r="C523">
        <f>C522+COUNTIF(전체당첨내역!$B523:$G523,2)</f>
        <v>67</v>
      </c>
      <c r="D523">
        <f>D522+COUNTIF(전체당첨내역!$B523:$G523,3)</f>
        <v>72</v>
      </c>
      <c r="E523">
        <f>E522+COUNTIF(전체당첨내역!$B523:$G523,4)</f>
        <v>76</v>
      </c>
      <c r="F523">
        <f>F522+COUNTIF(전체당첨내역!$B523:$G523,5)</f>
        <v>73</v>
      </c>
      <c r="G523">
        <f>G522+COUNTIF(전체당첨내역!$B523:$G523,6)</f>
        <v>61</v>
      </c>
      <c r="H523">
        <f>H522+COUNTIF(전체당첨내역!$B523:$G523,7)</f>
        <v>64</v>
      </c>
      <c r="I523">
        <f>I522+COUNTIF(전체당첨내역!$B523:$G523,8)</f>
        <v>71</v>
      </c>
      <c r="J523">
        <f>J522+COUNTIF(전체당첨내역!$B523:$G523,9)</f>
        <v>57</v>
      </c>
      <c r="K523">
        <f>K522+COUNTIF(전체당첨내역!$B523:$G523,10)</f>
        <v>70</v>
      </c>
      <c r="L523">
        <f>L522+COUNTIF(전체당첨내역!$B523:$G523,11)</f>
        <v>68</v>
      </c>
      <c r="M523">
        <f>M522+COUNTIF(전체당첨내역!$B523:$G523,12)</f>
        <v>65</v>
      </c>
      <c r="N523">
        <f>N522+COUNTIF(전체당첨내역!$B523:$G523,13)</f>
        <v>73</v>
      </c>
      <c r="O523">
        <f>O522+COUNTIF(전체당첨내역!$B523:$G523,14)</f>
        <v>76</v>
      </c>
      <c r="P523">
        <f>P522+COUNTIF(전체당첨내역!$B523:$G523,15)</f>
        <v>67</v>
      </c>
      <c r="Q523">
        <f>Q522+COUNTIF(전체당첨내역!$B523:$G523,16)</f>
        <v>63</v>
      </c>
      <c r="R523">
        <f>R522+COUNTIF(전체당첨내역!$B523:$G523,17)</f>
        <v>74</v>
      </c>
      <c r="S523">
        <f>S522+COUNTIF(전체당첨내역!$B523:$G523,18)</f>
        <v>71</v>
      </c>
      <c r="T523">
        <f>T522+COUNTIF(전체당첨내역!$B523:$G523,19)</f>
        <v>70</v>
      </c>
      <c r="U523">
        <f>U522+COUNTIF(전체당첨내역!$B523:$G523,20)</f>
        <v>85</v>
      </c>
      <c r="V523">
        <f>V522+COUNTIF(전체당첨내역!$B523:$G523,21)</f>
        <v>63</v>
      </c>
      <c r="W523">
        <f>W522+COUNTIF(전체당첨내역!$B523:$G523,22)</f>
        <v>65</v>
      </c>
      <c r="X523">
        <f>X522+COUNTIF(전체당첨내역!$B523:$G523,23)</f>
        <v>65</v>
      </c>
      <c r="Y523">
        <f>Y522+COUNTIF(전체당첨내역!$B523:$G523,24)</f>
        <v>68</v>
      </c>
      <c r="Z523">
        <f>Z522+COUNTIF(전체당첨내역!$B523:$G523,25)</f>
        <v>71</v>
      </c>
      <c r="AA523">
        <f>AA522+COUNTIF(전체당첨내역!$B523:$G523,26)</f>
        <v>73</v>
      </c>
      <c r="AB523">
        <f>AB522+COUNTIF(전체당첨내역!$B523:$G523,27)</f>
        <v>80</v>
      </c>
      <c r="AC523">
        <f>AC522+COUNTIF(전체당첨내역!$B523:$G523,28)</f>
        <v>59</v>
      </c>
      <c r="AD523">
        <f>AD522+COUNTIF(전체당첨내역!$B523:$G523,29)</f>
        <v>67</v>
      </c>
      <c r="AE523">
        <f>AE522+COUNTIF(전체당첨내역!$B523:$G523,30)</f>
        <v>67</v>
      </c>
      <c r="AF523">
        <f>AF522+COUNTIF(전체당첨내역!$B523:$G523,31)</f>
        <v>69</v>
      </c>
      <c r="AG523">
        <f>AG522+COUNTIF(전체당첨내역!$B523:$G523,32)</f>
        <v>62</v>
      </c>
      <c r="AH523">
        <f>AH522+COUNTIF(전체당첨내역!$B523:$G523,33)</f>
        <v>65</v>
      </c>
      <c r="AI523">
        <f>AI522+COUNTIF(전체당첨내역!$B523:$G523,34)</f>
        <v>82</v>
      </c>
      <c r="AJ523">
        <f>AJ522+COUNTIF(전체당첨내역!$B523:$G523,35)</f>
        <v>66</v>
      </c>
      <c r="AK523">
        <f>AK522+COUNTIF(전체당첨내역!$B523:$G523,36)</f>
        <v>73</v>
      </c>
      <c r="AL523">
        <f>AL522+COUNTIF(전체당첨내역!$B523:$G523,37)</f>
        <v>83</v>
      </c>
      <c r="AM523">
        <f>AM522+COUNTIF(전체당첨내역!$B523:$G523,38)</f>
        <v>60</v>
      </c>
      <c r="AN523">
        <f>AN522+COUNTIF(전체당첨내역!$B523:$G523,39)</f>
        <v>68</v>
      </c>
      <c r="AO523">
        <f>AO522+COUNTIF(전체당첨내역!$B523:$G523,40)</f>
        <v>88</v>
      </c>
      <c r="AP523">
        <f>AP522+COUNTIF(전체당첨내역!$B523:$G523,41)</f>
        <v>59</v>
      </c>
      <c r="AQ523">
        <f>AQ522+COUNTIF(전체당첨내역!$B523:$G523,42)</f>
        <v>68</v>
      </c>
      <c r="AR523">
        <f>AR522+COUNTIF(전체당첨내역!$B523:$G523,43)</f>
        <v>71</v>
      </c>
      <c r="AS523">
        <f>AS522+COUNTIF(전체당첨내역!$B523:$G523,44)</f>
        <v>65</v>
      </c>
      <c r="AT523">
        <f>AT522+COUNTIF(전체당첨내역!$B523:$G523,45)</f>
        <v>72</v>
      </c>
    </row>
    <row r="524" spans="1:46" ht="16.5" customHeight="1">
      <c r="A524">
        <v>523</v>
      </c>
      <c r="B524">
        <f>B523+COUNTIF(전체당첨내역!$B524:$G524,1)</f>
        <v>81</v>
      </c>
      <c r="C524">
        <f>C523+COUNTIF(전체당첨내역!$B524:$G524,2)</f>
        <v>67</v>
      </c>
      <c r="D524">
        <f>D523+COUNTIF(전체당첨내역!$B524:$G524,3)</f>
        <v>72</v>
      </c>
      <c r="E524">
        <f>E523+COUNTIF(전체당첨내역!$B524:$G524,4)</f>
        <v>77</v>
      </c>
      <c r="F524">
        <f>F523+COUNTIF(전체당첨내역!$B524:$G524,5)</f>
        <v>73</v>
      </c>
      <c r="G524">
        <f>G523+COUNTIF(전체당첨내역!$B524:$G524,6)</f>
        <v>61</v>
      </c>
      <c r="H524">
        <f>H523+COUNTIF(전체당첨내역!$B524:$G524,7)</f>
        <v>64</v>
      </c>
      <c r="I524">
        <f>I523+COUNTIF(전체당첨내역!$B524:$G524,8)</f>
        <v>71</v>
      </c>
      <c r="J524">
        <f>J523+COUNTIF(전체당첨내역!$B524:$G524,9)</f>
        <v>57</v>
      </c>
      <c r="K524">
        <f>K523+COUNTIF(전체당첨내역!$B524:$G524,10)</f>
        <v>70</v>
      </c>
      <c r="L524">
        <f>L523+COUNTIF(전체당첨내역!$B524:$G524,11)</f>
        <v>68</v>
      </c>
      <c r="M524">
        <f>M523+COUNTIF(전체당첨내역!$B524:$G524,12)</f>
        <v>65</v>
      </c>
      <c r="N524">
        <f>N523+COUNTIF(전체당첨내역!$B524:$G524,13)</f>
        <v>73</v>
      </c>
      <c r="O524">
        <f>O523+COUNTIF(전체당첨내역!$B524:$G524,14)</f>
        <v>76</v>
      </c>
      <c r="P524">
        <f>P523+COUNTIF(전체당첨내역!$B524:$G524,15)</f>
        <v>67</v>
      </c>
      <c r="Q524">
        <f>Q523+COUNTIF(전체당첨내역!$B524:$G524,16)</f>
        <v>63</v>
      </c>
      <c r="R524">
        <f>R523+COUNTIF(전체당첨내역!$B524:$G524,17)</f>
        <v>74</v>
      </c>
      <c r="S524">
        <f>S523+COUNTIF(전체당첨내역!$B524:$G524,18)</f>
        <v>71</v>
      </c>
      <c r="T524">
        <f>T523+COUNTIF(전체당첨내역!$B524:$G524,19)</f>
        <v>70</v>
      </c>
      <c r="U524">
        <f>U523+COUNTIF(전체당첨내역!$B524:$G524,20)</f>
        <v>85</v>
      </c>
      <c r="V524">
        <f>V523+COUNTIF(전체당첨내역!$B524:$G524,21)</f>
        <v>63</v>
      </c>
      <c r="W524">
        <f>W523+COUNTIF(전체당첨내역!$B524:$G524,22)</f>
        <v>65</v>
      </c>
      <c r="X524">
        <f>X523+COUNTIF(전체당첨내역!$B524:$G524,23)</f>
        <v>65</v>
      </c>
      <c r="Y524">
        <f>Y523+COUNTIF(전체당첨내역!$B524:$G524,24)</f>
        <v>68</v>
      </c>
      <c r="Z524">
        <f>Z523+COUNTIF(전체당첨내역!$B524:$G524,25)</f>
        <v>71</v>
      </c>
      <c r="AA524">
        <f>AA523+COUNTIF(전체당첨내역!$B524:$G524,26)</f>
        <v>73</v>
      </c>
      <c r="AB524">
        <f>AB523+COUNTIF(전체당첨내역!$B524:$G524,27)</f>
        <v>80</v>
      </c>
      <c r="AC524">
        <f>AC523+COUNTIF(전체당첨내역!$B524:$G524,28)</f>
        <v>59</v>
      </c>
      <c r="AD524">
        <f>AD523+COUNTIF(전체당첨내역!$B524:$G524,29)</f>
        <v>67</v>
      </c>
      <c r="AE524">
        <f>AE523+COUNTIF(전체당첨내역!$B524:$G524,30)</f>
        <v>67</v>
      </c>
      <c r="AF524">
        <f>AF523+COUNTIF(전체당첨내역!$B524:$G524,31)</f>
        <v>69</v>
      </c>
      <c r="AG524">
        <f>AG523+COUNTIF(전체당첨내역!$B524:$G524,32)</f>
        <v>62</v>
      </c>
      <c r="AH524">
        <f>AH523+COUNTIF(전체당첨내역!$B524:$G524,33)</f>
        <v>65</v>
      </c>
      <c r="AI524">
        <f>AI523+COUNTIF(전체당첨내역!$B524:$G524,34)</f>
        <v>82</v>
      </c>
      <c r="AJ524">
        <f>AJ523+COUNTIF(전체당첨내역!$B524:$G524,35)</f>
        <v>66</v>
      </c>
      <c r="AK524">
        <f>AK523+COUNTIF(전체당첨내역!$B524:$G524,36)</f>
        <v>73</v>
      </c>
      <c r="AL524">
        <f>AL523+COUNTIF(전체당첨내역!$B524:$G524,37)</f>
        <v>84</v>
      </c>
      <c r="AM524">
        <f>AM523+COUNTIF(전체당첨내역!$B524:$G524,38)</f>
        <v>61</v>
      </c>
      <c r="AN524">
        <f>AN523+COUNTIF(전체당첨내역!$B524:$G524,39)</f>
        <v>68</v>
      </c>
      <c r="AO524">
        <f>AO523+COUNTIF(전체당첨내역!$B524:$G524,40)</f>
        <v>89</v>
      </c>
      <c r="AP524">
        <f>AP523+COUNTIF(전체당첨내역!$B524:$G524,41)</f>
        <v>59</v>
      </c>
      <c r="AQ524">
        <f>AQ523+COUNTIF(전체당첨내역!$B524:$G524,42)</f>
        <v>68</v>
      </c>
      <c r="AR524">
        <f>AR523+COUNTIF(전체당첨내역!$B524:$G524,43)</f>
        <v>71</v>
      </c>
      <c r="AS524">
        <f>AS523+COUNTIF(전체당첨내역!$B524:$G524,44)</f>
        <v>65</v>
      </c>
      <c r="AT524">
        <f>AT523+COUNTIF(전체당첨내역!$B524:$G524,45)</f>
        <v>73</v>
      </c>
    </row>
    <row r="525" spans="1:46" ht="16.5" customHeight="1">
      <c r="A525">
        <v>524</v>
      </c>
      <c r="B525">
        <f>B524+COUNTIF(전체당첨내역!$B525:$G525,1)</f>
        <v>81</v>
      </c>
      <c r="C525">
        <f>C524+COUNTIF(전체당첨내역!$B525:$G525,2)</f>
        <v>67</v>
      </c>
      <c r="D525">
        <f>D524+COUNTIF(전체당첨내역!$B525:$G525,3)</f>
        <v>72</v>
      </c>
      <c r="E525">
        <f>E524+COUNTIF(전체당첨내역!$B525:$G525,4)</f>
        <v>77</v>
      </c>
      <c r="F525">
        <f>F524+COUNTIF(전체당첨내역!$B525:$G525,5)</f>
        <v>73</v>
      </c>
      <c r="G525">
        <f>G524+COUNTIF(전체당첨내역!$B525:$G525,6)</f>
        <v>61</v>
      </c>
      <c r="H525">
        <f>H524+COUNTIF(전체당첨내역!$B525:$G525,7)</f>
        <v>64</v>
      </c>
      <c r="I525">
        <f>I524+COUNTIF(전체당첨내역!$B525:$G525,8)</f>
        <v>71</v>
      </c>
      <c r="J525">
        <f>J524+COUNTIF(전체당첨내역!$B525:$G525,9)</f>
        <v>57</v>
      </c>
      <c r="K525">
        <f>K524+COUNTIF(전체당첨내역!$B525:$G525,10)</f>
        <v>71</v>
      </c>
      <c r="L525">
        <f>L524+COUNTIF(전체당첨내역!$B525:$G525,11)</f>
        <v>69</v>
      </c>
      <c r="M525">
        <f>M524+COUNTIF(전체당첨내역!$B525:$G525,12)</f>
        <v>65</v>
      </c>
      <c r="N525">
        <f>N524+COUNTIF(전체당첨내역!$B525:$G525,13)</f>
        <v>73</v>
      </c>
      <c r="O525">
        <f>O524+COUNTIF(전체당첨내역!$B525:$G525,14)</f>
        <v>76</v>
      </c>
      <c r="P525">
        <f>P524+COUNTIF(전체당첨내역!$B525:$G525,15)</f>
        <v>67</v>
      </c>
      <c r="Q525">
        <f>Q524+COUNTIF(전체당첨내역!$B525:$G525,16)</f>
        <v>63</v>
      </c>
      <c r="R525">
        <f>R524+COUNTIF(전체당첨내역!$B525:$G525,17)</f>
        <v>74</v>
      </c>
      <c r="S525">
        <f>S524+COUNTIF(전체당첨내역!$B525:$G525,18)</f>
        <v>71</v>
      </c>
      <c r="T525">
        <f>T524+COUNTIF(전체당첨내역!$B525:$G525,19)</f>
        <v>70</v>
      </c>
      <c r="U525">
        <f>U524+COUNTIF(전체당첨내역!$B525:$G525,20)</f>
        <v>85</v>
      </c>
      <c r="V525">
        <f>V524+COUNTIF(전체당첨내역!$B525:$G525,21)</f>
        <v>63</v>
      </c>
      <c r="W525">
        <f>W524+COUNTIF(전체당첨내역!$B525:$G525,22)</f>
        <v>65</v>
      </c>
      <c r="X525">
        <f>X524+COUNTIF(전체당첨내역!$B525:$G525,23)</f>
        <v>65</v>
      </c>
      <c r="Y525">
        <f>Y524+COUNTIF(전체당첨내역!$B525:$G525,24)</f>
        <v>68</v>
      </c>
      <c r="Z525">
        <f>Z524+COUNTIF(전체당첨내역!$B525:$G525,25)</f>
        <v>71</v>
      </c>
      <c r="AA525">
        <f>AA524+COUNTIF(전체당첨내역!$B525:$G525,26)</f>
        <v>73</v>
      </c>
      <c r="AB525">
        <f>AB524+COUNTIF(전체당첨내역!$B525:$G525,27)</f>
        <v>80</v>
      </c>
      <c r="AC525">
        <f>AC524+COUNTIF(전체당첨내역!$B525:$G525,28)</f>
        <v>59</v>
      </c>
      <c r="AD525">
        <f>AD524+COUNTIF(전체당첨내역!$B525:$G525,29)</f>
        <v>68</v>
      </c>
      <c r="AE525">
        <f>AE524+COUNTIF(전체당첨내역!$B525:$G525,30)</f>
        <v>67</v>
      </c>
      <c r="AF525">
        <f>AF524+COUNTIF(전체당첨내역!$B525:$G525,31)</f>
        <v>69</v>
      </c>
      <c r="AG525">
        <f>AG524+COUNTIF(전체당첨내역!$B525:$G525,32)</f>
        <v>62</v>
      </c>
      <c r="AH525">
        <f>AH524+COUNTIF(전체당첨내역!$B525:$G525,33)</f>
        <v>65</v>
      </c>
      <c r="AI525">
        <f>AI524+COUNTIF(전체당첨내역!$B525:$G525,34)</f>
        <v>82</v>
      </c>
      <c r="AJ525">
        <f>AJ524+COUNTIF(전체당첨내역!$B525:$G525,35)</f>
        <v>66</v>
      </c>
      <c r="AK525">
        <f>AK524+COUNTIF(전체당첨내역!$B525:$G525,36)</f>
        <v>73</v>
      </c>
      <c r="AL525">
        <f>AL524+COUNTIF(전체당첨내역!$B525:$G525,37)</f>
        <v>84</v>
      </c>
      <c r="AM525">
        <f>AM524+COUNTIF(전체당첨내역!$B525:$G525,38)</f>
        <v>62</v>
      </c>
      <c r="AN525">
        <f>AN524+COUNTIF(전체당첨내역!$B525:$G525,39)</f>
        <v>68</v>
      </c>
      <c r="AO525">
        <f>AO524+COUNTIF(전체당첨내역!$B525:$G525,40)</f>
        <v>89</v>
      </c>
      <c r="AP525">
        <f>AP524+COUNTIF(전체당첨내역!$B525:$G525,41)</f>
        <v>60</v>
      </c>
      <c r="AQ525">
        <f>AQ524+COUNTIF(전체당첨내역!$B525:$G525,42)</f>
        <v>68</v>
      </c>
      <c r="AR525">
        <f>AR524+COUNTIF(전체당첨내역!$B525:$G525,43)</f>
        <v>71</v>
      </c>
      <c r="AS525">
        <f>AS524+COUNTIF(전체당첨내역!$B525:$G525,44)</f>
        <v>65</v>
      </c>
      <c r="AT525">
        <f>AT524+COUNTIF(전체당첨내역!$B525:$G525,45)</f>
        <v>74</v>
      </c>
    </row>
    <row r="526" spans="1:46" ht="16.5" customHeight="1">
      <c r="A526">
        <v>525</v>
      </c>
      <c r="B526">
        <f>B525+COUNTIF(전체당첨내역!$B526:$G526,1)</f>
        <v>81</v>
      </c>
      <c r="C526">
        <f>C525+COUNTIF(전체당첨내역!$B526:$G526,2)</f>
        <v>67</v>
      </c>
      <c r="D526">
        <f>D525+COUNTIF(전체당첨내역!$B526:$G526,3)</f>
        <v>72</v>
      </c>
      <c r="E526">
        <f>E525+COUNTIF(전체당첨내역!$B526:$G526,4)</f>
        <v>77</v>
      </c>
      <c r="F526">
        <f>F525+COUNTIF(전체당첨내역!$B526:$G526,5)</f>
        <v>73</v>
      </c>
      <c r="G526">
        <f>G525+COUNTIF(전체당첨내역!$B526:$G526,6)</f>
        <v>61</v>
      </c>
      <c r="H526">
        <f>H525+COUNTIF(전체당첨내역!$B526:$G526,7)</f>
        <v>64</v>
      </c>
      <c r="I526">
        <f>I525+COUNTIF(전체당첨내역!$B526:$G526,8)</f>
        <v>71</v>
      </c>
      <c r="J526">
        <f>J525+COUNTIF(전체당첨내역!$B526:$G526,9)</f>
        <v>57</v>
      </c>
      <c r="K526">
        <f>K525+COUNTIF(전체당첨내역!$B526:$G526,10)</f>
        <v>71</v>
      </c>
      <c r="L526">
        <f>L525+COUNTIF(전체당첨내역!$B526:$G526,11)</f>
        <v>70</v>
      </c>
      <c r="M526">
        <f>M525+COUNTIF(전체당첨내역!$B526:$G526,12)</f>
        <v>65</v>
      </c>
      <c r="N526">
        <f>N525+COUNTIF(전체당첨내역!$B526:$G526,13)</f>
        <v>73</v>
      </c>
      <c r="O526">
        <f>O525+COUNTIF(전체당첨내역!$B526:$G526,14)</f>
        <v>76</v>
      </c>
      <c r="P526">
        <f>P525+COUNTIF(전체당첨내역!$B526:$G526,15)</f>
        <v>67</v>
      </c>
      <c r="Q526">
        <f>Q525+COUNTIF(전체당첨내역!$B526:$G526,16)</f>
        <v>63</v>
      </c>
      <c r="R526">
        <f>R525+COUNTIF(전체당첨내역!$B526:$G526,17)</f>
        <v>74</v>
      </c>
      <c r="S526">
        <f>S525+COUNTIF(전체당첨내역!$B526:$G526,18)</f>
        <v>71</v>
      </c>
      <c r="T526">
        <f>T525+COUNTIF(전체당첨내역!$B526:$G526,19)</f>
        <v>70</v>
      </c>
      <c r="U526">
        <f>U525+COUNTIF(전체당첨내역!$B526:$G526,20)</f>
        <v>85</v>
      </c>
      <c r="V526">
        <f>V525+COUNTIF(전체당첨내역!$B526:$G526,21)</f>
        <v>63</v>
      </c>
      <c r="W526">
        <f>W525+COUNTIF(전체당첨내역!$B526:$G526,22)</f>
        <v>65</v>
      </c>
      <c r="X526">
        <f>X525+COUNTIF(전체당첨내역!$B526:$G526,23)</f>
        <v>66</v>
      </c>
      <c r="Y526">
        <f>Y525+COUNTIF(전체당첨내역!$B526:$G526,24)</f>
        <v>68</v>
      </c>
      <c r="Z526">
        <f>Z525+COUNTIF(전체당첨내역!$B526:$G526,25)</f>
        <v>71</v>
      </c>
      <c r="AA526">
        <f>AA525+COUNTIF(전체당첨내역!$B526:$G526,26)</f>
        <v>74</v>
      </c>
      <c r="AB526">
        <f>AB525+COUNTIF(전체당첨내역!$B526:$G526,27)</f>
        <v>80</v>
      </c>
      <c r="AC526">
        <f>AC525+COUNTIF(전체당첨내역!$B526:$G526,28)</f>
        <v>59</v>
      </c>
      <c r="AD526">
        <f>AD525+COUNTIF(전체당첨내역!$B526:$G526,29)</f>
        <v>69</v>
      </c>
      <c r="AE526">
        <f>AE525+COUNTIF(전체당첨내역!$B526:$G526,30)</f>
        <v>67</v>
      </c>
      <c r="AF526">
        <f>AF525+COUNTIF(전체당첨내역!$B526:$G526,31)</f>
        <v>69</v>
      </c>
      <c r="AG526">
        <f>AG525+COUNTIF(전체당첨내역!$B526:$G526,32)</f>
        <v>62</v>
      </c>
      <c r="AH526">
        <f>AH525+COUNTIF(전체당첨내역!$B526:$G526,33)</f>
        <v>65</v>
      </c>
      <c r="AI526">
        <f>AI525+COUNTIF(전체당첨내역!$B526:$G526,34)</f>
        <v>82</v>
      </c>
      <c r="AJ526">
        <f>AJ525+COUNTIF(전체당첨내역!$B526:$G526,35)</f>
        <v>66</v>
      </c>
      <c r="AK526">
        <f>AK525+COUNTIF(전체당첨내역!$B526:$G526,36)</f>
        <v>73</v>
      </c>
      <c r="AL526">
        <f>AL525+COUNTIF(전체당첨내역!$B526:$G526,37)</f>
        <v>84</v>
      </c>
      <c r="AM526">
        <f>AM525+COUNTIF(전체당첨내역!$B526:$G526,38)</f>
        <v>62</v>
      </c>
      <c r="AN526">
        <f>AN525+COUNTIF(전체당첨내역!$B526:$G526,39)</f>
        <v>69</v>
      </c>
      <c r="AO526">
        <f>AO525+COUNTIF(전체당첨내역!$B526:$G526,40)</f>
        <v>89</v>
      </c>
      <c r="AP526">
        <f>AP525+COUNTIF(전체당첨내역!$B526:$G526,41)</f>
        <v>60</v>
      </c>
      <c r="AQ526">
        <f>AQ525+COUNTIF(전체당첨내역!$B526:$G526,42)</f>
        <v>68</v>
      </c>
      <c r="AR526">
        <f>AR525+COUNTIF(전체당첨내역!$B526:$G526,43)</f>
        <v>71</v>
      </c>
      <c r="AS526">
        <f>AS525+COUNTIF(전체당첨내역!$B526:$G526,44)</f>
        <v>66</v>
      </c>
      <c r="AT526">
        <f>AT525+COUNTIF(전체당첨내역!$B526:$G526,45)</f>
        <v>74</v>
      </c>
    </row>
    <row r="527" spans="1:46" ht="16.5" customHeight="1">
      <c r="A527">
        <v>526</v>
      </c>
      <c r="B527">
        <f>B526+COUNTIF(전체당첨내역!$B527:$G527,1)</f>
        <v>81</v>
      </c>
      <c r="C527">
        <f>C526+COUNTIF(전체당첨내역!$B527:$G527,2)</f>
        <v>67</v>
      </c>
      <c r="D527">
        <f>D526+COUNTIF(전체당첨내역!$B527:$G527,3)</f>
        <v>72</v>
      </c>
      <c r="E527">
        <f>E526+COUNTIF(전체당첨내역!$B527:$G527,4)</f>
        <v>77</v>
      </c>
      <c r="F527">
        <f>F526+COUNTIF(전체당첨내역!$B527:$G527,5)</f>
        <v>73</v>
      </c>
      <c r="G527">
        <f>G526+COUNTIF(전체당첨내역!$B527:$G527,6)</f>
        <v>61</v>
      </c>
      <c r="H527">
        <f>H526+COUNTIF(전체당첨내역!$B527:$G527,7)</f>
        <v>65</v>
      </c>
      <c r="I527">
        <f>I526+COUNTIF(전체당첨내역!$B527:$G527,8)</f>
        <v>71</v>
      </c>
      <c r="J527">
        <f>J526+COUNTIF(전체당첨내역!$B527:$G527,9)</f>
        <v>57</v>
      </c>
      <c r="K527">
        <f>K526+COUNTIF(전체당첨내역!$B527:$G527,10)</f>
        <v>71</v>
      </c>
      <c r="L527">
        <f>L526+COUNTIF(전체당첨내역!$B527:$G527,11)</f>
        <v>70</v>
      </c>
      <c r="M527">
        <f>M526+COUNTIF(전체당첨내역!$B527:$G527,12)</f>
        <v>65</v>
      </c>
      <c r="N527">
        <f>N526+COUNTIF(전체당첨내역!$B527:$G527,13)</f>
        <v>73</v>
      </c>
      <c r="O527">
        <f>O526+COUNTIF(전체당첨내역!$B527:$G527,14)</f>
        <v>77</v>
      </c>
      <c r="P527">
        <f>P526+COUNTIF(전체당첨내역!$B527:$G527,15)</f>
        <v>67</v>
      </c>
      <c r="Q527">
        <f>Q526+COUNTIF(전체당첨내역!$B527:$G527,16)</f>
        <v>63</v>
      </c>
      <c r="R527">
        <f>R526+COUNTIF(전체당첨내역!$B527:$G527,17)</f>
        <v>75</v>
      </c>
      <c r="S527">
        <f>S526+COUNTIF(전체당첨내역!$B527:$G527,18)</f>
        <v>71</v>
      </c>
      <c r="T527">
        <f>T526+COUNTIF(전체당첨내역!$B527:$G527,19)</f>
        <v>70</v>
      </c>
      <c r="U527">
        <f>U526+COUNTIF(전체당첨내역!$B527:$G527,20)</f>
        <v>86</v>
      </c>
      <c r="V527">
        <f>V526+COUNTIF(전체당첨내역!$B527:$G527,21)</f>
        <v>63</v>
      </c>
      <c r="W527">
        <f>W526+COUNTIF(전체당첨내역!$B527:$G527,22)</f>
        <v>65</v>
      </c>
      <c r="X527">
        <f>X526+COUNTIF(전체당첨내역!$B527:$G527,23)</f>
        <v>66</v>
      </c>
      <c r="Y527">
        <f>Y526+COUNTIF(전체당첨내역!$B527:$G527,24)</f>
        <v>68</v>
      </c>
      <c r="Z527">
        <f>Z526+COUNTIF(전체당첨내역!$B527:$G527,25)</f>
        <v>71</v>
      </c>
      <c r="AA527">
        <f>AA526+COUNTIF(전체당첨내역!$B527:$G527,26)</f>
        <v>74</v>
      </c>
      <c r="AB527">
        <f>AB526+COUNTIF(전체당첨내역!$B527:$G527,27)</f>
        <v>80</v>
      </c>
      <c r="AC527">
        <f>AC526+COUNTIF(전체당첨내역!$B527:$G527,28)</f>
        <v>59</v>
      </c>
      <c r="AD527">
        <f>AD526+COUNTIF(전체당첨내역!$B527:$G527,29)</f>
        <v>69</v>
      </c>
      <c r="AE527">
        <f>AE526+COUNTIF(전체당첨내역!$B527:$G527,30)</f>
        <v>67</v>
      </c>
      <c r="AF527">
        <f>AF526+COUNTIF(전체당첨내역!$B527:$G527,31)</f>
        <v>69</v>
      </c>
      <c r="AG527">
        <f>AG526+COUNTIF(전체당첨내역!$B527:$G527,32)</f>
        <v>62</v>
      </c>
      <c r="AH527">
        <f>AH526+COUNTIF(전체당첨내역!$B527:$G527,33)</f>
        <v>65</v>
      </c>
      <c r="AI527">
        <f>AI526+COUNTIF(전체당첨내역!$B527:$G527,34)</f>
        <v>82</v>
      </c>
      <c r="AJ527">
        <f>AJ526+COUNTIF(전체당첨내역!$B527:$G527,35)</f>
        <v>67</v>
      </c>
      <c r="AK527">
        <f>AK526+COUNTIF(전체당첨내역!$B527:$G527,36)</f>
        <v>73</v>
      </c>
      <c r="AL527">
        <f>AL526+COUNTIF(전체당첨내역!$B527:$G527,37)</f>
        <v>84</v>
      </c>
      <c r="AM527">
        <f>AM526+COUNTIF(전체당첨내역!$B527:$G527,38)</f>
        <v>62</v>
      </c>
      <c r="AN527">
        <f>AN526+COUNTIF(전체당첨내역!$B527:$G527,39)</f>
        <v>70</v>
      </c>
      <c r="AO527">
        <f>AO526+COUNTIF(전체당첨내역!$B527:$G527,40)</f>
        <v>89</v>
      </c>
      <c r="AP527">
        <f>AP526+COUNTIF(전체당첨내역!$B527:$G527,41)</f>
        <v>60</v>
      </c>
      <c r="AQ527">
        <f>AQ526+COUNTIF(전체당첨내역!$B527:$G527,42)</f>
        <v>68</v>
      </c>
      <c r="AR527">
        <f>AR526+COUNTIF(전체당첨내역!$B527:$G527,43)</f>
        <v>71</v>
      </c>
      <c r="AS527">
        <f>AS526+COUNTIF(전체당첨내역!$B527:$G527,44)</f>
        <v>66</v>
      </c>
      <c r="AT527">
        <f>AT526+COUNTIF(전체당첨내역!$B527:$G527,45)</f>
        <v>74</v>
      </c>
    </row>
    <row r="528" spans="1:46" ht="16.5" customHeight="1">
      <c r="A528">
        <v>527</v>
      </c>
      <c r="B528">
        <f>B527+COUNTIF(전체당첨내역!$B528:$G528,1)</f>
        <v>82</v>
      </c>
      <c r="C528">
        <f>C527+COUNTIF(전체당첨내역!$B528:$G528,2)</f>
        <v>67</v>
      </c>
      <c r="D528">
        <f>D527+COUNTIF(전체당첨내역!$B528:$G528,3)</f>
        <v>72</v>
      </c>
      <c r="E528">
        <f>E527+COUNTIF(전체당첨내역!$B528:$G528,4)</f>
        <v>77</v>
      </c>
      <c r="F528">
        <f>F527+COUNTIF(전체당첨내역!$B528:$G528,5)</f>
        <v>73</v>
      </c>
      <c r="G528">
        <f>G527+COUNTIF(전체당첨내역!$B528:$G528,6)</f>
        <v>61</v>
      </c>
      <c r="H528">
        <f>H527+COUNTIF(전체당첨내역!$B528:$G528,7)</f>
        <v>65</v>
      </c>
      <c r="I528">
        <f>I527+COUNTIF(전체당첨내역!$B528:$G528,8)</f>
        <v>71</v>
      </c>
      <c r="J528">
        <f>J527+COUNTIF(전체당첨내역!$B528:$G528,9)</f>
        <v>57</v>
      </c>
      <c r="K528">
        <f>K527+COUNTIF(전체당첨내역!$B528:$G528,10)</f>
        <v>71</v>
      </c>
      <c r="L528">
        <f>L527+COUNTIF(전체당첨내역!$B528:$G528,11)</f>
        <v>70</v>
      </c>
      <c r="M528">
        <f>M527+COUNTIF(전체당첨내역!$B528:$G528,12)</f>
        <v>66</v>
      </c>
      <c r="N528">
        <f>N527+COUNTIF(전체당첨내역!$B528:$G528,13)</f>
        <v>73</v>
      </c>
      <c r="O528">
        <f>O527+COUNTIF(전체당첨내역!$B528:$G528,14)</f>
        <v>77</v>
      </c>
      <c r="P528">
        <f>P527+COUNTIF(전체당첨내역!$B528:$G528,15)</f>
        <v>67</v>
      </c>
      <c r="Q528">
        <f>Q527+COUNTIF(전체당첨내역!$B528:$G528,16)</f>
        <v>63</v>
      </c>
      <c r="R528">
        <f>R527+COUNTIF(전체당첨내역!$B528:$G528,17)</f>
        <v>75</v>
      </c>
      <c r="S528">
        <f>S527+COUNTIF(전체당첨내역!$B528:$G528,18)</f>
        <v>71</v>
      </c>
      <c r="T528">
        <f>T527+COUNTIF(전체당첨내역!$B528:$G528,19)</f>
        <v>70</v>
      </c>
      <c r="U528">
        <f>U527+COUNTIF(전체당첨내역!$B528:$G528,20)</f>
        <v>86</v>
      </c>
      <c r="V528">
        <f>V527+COUNTIF(전체당첨내역!$B528:$G528,21)</f>
        <v>63</v>
      </c>
      <c r="W528">
        <f>W527+COUNTIF(전체당첨내역!$B528:$G528,22)</f>
        <v>66</v>
      </c>
      <c r="X528">
        <f>X527+COUNTIF(전체당첨내역!$B528:$G528,23)</f>
        <v>66</v>
      </c>
      <c r="Y528">
        <f>Y527+COUNTIF(전체당첨내역!$B528:$G528,24)</f>
        <v>68</v>
      </c>
      <c r="Z528">
        <f>Z527+COUNTIF(전체당첨내역!$B528:$G528,25)</f>
        <v>71</v>
      </c>
      <c r="AA528">
        <f>AA527+COUNTIF(전체당첨내역!$B528:$G528,26)</f>
        <v>74</v>
      </c>
      <c r="AB528">
        <f>AB527+COUNTIF(전체당첨내역!$B528:$G528,27)</f>
        <v>80</v>
      </c>
      <c r="AC528">
        <f>AC527+COUNTIF(전체당첨내역!$B528:$G528,28)</f>
        <v>59</v>
      </c>
      <c r="AD528">
        <f>AD527+COUNTIF(전체당첨내역!$B528:$G528,29)</f>
        <v>69</v>
      </c>
      <c r="AE528">
        <f>AE527+COUNTIF(전체당첨내역!$B528:$G528,30)</f>
        <v>67</v>
      </c>
      <c r="AF528">
        <f>AF527+COUNTIF(전체당첨내역!$B528:$G528,31)</f>
        <v>69</v>
      </c>
      <c r="AG528">
        <f>AG527+COUNTIF(전체당첨내역!$B528:$G528,32)</f>
        <v>63</v>
      </c>
      <c r="AH528">
        <f>AH527+COUNTIF(전체당첨내역!$B528:$G528,33)</f>
        <v>66</v>
      </c>
      <c r="AI528">
        <f>AI527+COUNTIF(전체당첨내역!$B528:$G528,34)</f>
        <v>82</v>
      </c>
      <c r="AJ528">
        <f>AJ527+COUNTIF(전체당첨내역!$B528:$G528,35)</f>
        <v>67</v>
      </c>
      <c r="AK528">
        <f>AK527+COUNTIF(전체당첨내역!$B528:$G528,36)</f>
        <v>73</v>
      </c>
      <c r="AL528">
        <f>AL527+COUNTIF(전체당첨내역!$B528:$G528,37)</f>
        <v>84</v>
      </c>
      <c r="AM528">
        <f>AM527+COUNTIF(전체당첨내역!$B528:$G528,38)</f>
        <v>62</v>
      </c>
      <c r="AN528">
        <f>AN527+COUNTIF(전체당첨내역!$B528:$G528,39)</f>
        <v>70</v>
      </c>
      <c r="AO528">
        <f>AO527+COUNTIF(전체당첨내역!$B528:$G528,40)</f>
        <v>89</v>
      </c>
      <c r="AP528">
        <f>AP527+COUNTIF(전체당첨내역!$B528:$G528,41)</f>
        <v>60</v>
      </c>
      <c r="AQ528">
        <f>AQ527+COUNTIF(전체당첨내역!$B528:$G528,42)</f>
        <v>69</v>
      </c>
      <c r="AR528">
        <f>AR527+COUNTIF(전체당첨내역!$B528:$G528,43)</f>
        <v>71</v>
      </c>
      <c r="AS528">
        <f>AS527+COUNTIF(전체당첨내역!$B528:$G528,44)</f>
        <v>66</v>
      </c>
      <c r="AT528">
        <f>AT527+COUNTIF(전체당첨내역!$B528:$G528,45)</f>
        <v>74</v>
      </c>
    </row>
    <row r="529" spans="1:46" ht="16.5" customHeight="1">
      <c r="A529">
        <v>528</v>
      </c>
      <c r="B529">
        <f>B528+COUNTIF(전체당첨내역!$B529:$G529,1)</f>
        <v>82</v>
      </c>
      <c r="C529">
        <f>C528+COUNTIF(전체당첨내역!$B529:$G529,2)</f>
        <v>67</v>
      </c>
      <c r="D529">
        <f>D528+COUNTIF(전체당첨내역!$B529:$G529,3)</f>
        <v>72</v>
      </c>
      <c r="E529">
        <f>E528+COUNTIF(전체당첨내역!$B529:$G529,4)</f>
        <v>77</v>
      </c>
      <c r="F529">
        <f>F528+COUNTIF(전체당첨내역!$B529:$G529,5)</f>
        <v>74</v>
      </c>
      <c r="G529">
        <f>G528+COUNTIF(전체당첨내역!$B529:$G529,6)</f>
        <v>61</v>
      </c>
      <c r="H529">
        <f>H528+COUNTIF(전체당첨내역!$B529:$G529,7)</f>
        <v>65</v>
      </c>
      <c r="I529">
        <f>I528+COUNTIF(전체당첨내역!$B529:$G529,8)</f>
        <v>71</v>
      </c>
      <c r="J529">
        <f>J528+COUNTIF(전체당첨내역!$B529:$G529,9)</f>
        <v>57</v>
      </c>
      <c r="K529">
        <f>K528+COUNTIF(전체당첨내역!$B529:$G529,10)</f>
        <v>71</v>
      </c>
      <c r="L529">
        <f>L528+COUNTIF(전체당첨내역!$B529:$G529,11)</f>
        <v>70</v>
      </c>
      <c r="M529">
        <f>M528+COUNTIF(전체당첨내역!$B529:$G529,12)</f>
        <v>66</v>
      </c>
      <c r="N529">
        <f>N528+COUNTIF(전체당첨내역!$B529:$G529,13)</f>
        <v>73</v>
      </c>
      <c r="O529">
        <f>O528+COUNTIF(전체당첨내역!$B529:$G529,14)</f>
        <v>77</v>
      </c>
      <c r="P529">
        <f>P528+COUNTIF(전체당첨내역!$B529:$G529,15)</f>
        <v>67</v>
      </c>
      <c r="Q529">
        <f>Q528+COUNTIF(전체당첨내역!$B529:$G529,16)</f>
        <v>63</v>
      </c>
      <c r="R529">
        <f>R528+COUNTIF(전체당첨내역!$B529:$G529,17)</f>
        <v>76</v>
      </c>
      <c r="S529">
        <f>S528+COUNTIF(전체당첨내역!$B529:$G529,18)</f>
        <v>71</v>
      </c>
      <c r="T529">
        <f>T528+COUNTIF(전체당첨내역!$B529:$G529,19)</f>
        <v>70</v>
      </c>
      <c r="U529">
        <f>U528+COUNTIF(전체당첨내역!$B529:$G529,20)</f>
        <v>86</v>
      </c>
      <c r="V529">
        <f>V528+COUNTIF(전체당첨내역!$B529:$G529,21)</f>
        <v>63</v>
      </c>
      <c r="W529">
        <f>W528+COUNTIF(전체당첨내역!$B529:$G529,22)</f>
        <v>66</v>
      </c>
      <c r="X529">
        <f>X528+COUNTIF(전체당첨내역!$B529:$G529,23)</f>
        <v>66</v>
      </c>
      <c r="Y529">
        <f>Y528+COUNTIF(전체당첨내역!$B529:$G529,24)</f>
        <v>68</v>
      </c>
      <c r="Z529">
        <f>Z528+COUNTIF(전체당첨내역!$B529:$G529,25)</f>
        <v>72</v>
      </c>
      <c r="AA529">
        <f>AA528+COUNTIF(전체당첨내역!$B529:$G529,26)</f>
        <v>74</v>
      </c>
      <c r="AB529">
        <f>AB528+COUNTIF(전체당첨내역!$B529:$G529,27)</f>
        <v>80</v>
      </c>
      <c r="AC529">
        <f>AC528+COUNTIF(전체당첨내역!$B529:$G529,28)</f>
        <v>59</v>
      </c>
      <c r="AD529">
        <f>AD528+COUNTIF(전체당첨내역!$B529:$G529,29)</f>
        <v>69</v>
      </c>
      <c r="AE529">
        <f>AE528+COUNTIF(전체당첨내역!$B529:$G529,30)</f>
        <v>67</v>
      </c>
      <c r="AF529">
        <f>AF528+COUNTIF(전체당첨내역!$B529:$G529,31)</f>
        <v>70</v>
      </c>
      <c r="AG529">
        <f>AG528+COUNTIF(전체당첨내역!$B529:$G529,32)</f>
        <v>63</v>
      </c>
      <c r="AH529">
        <f>AH528+COUNTIF(전체당첨내역!$B529:$G529,33)</f>
        <v>66</v>
      </c>
      <c r="AI529">
        <f>AI528+COUNTIF(전체당첨내역!$B529:$G529,34)</f>
        <v>82</v>
      </c>
      <c r="AJ529">
        <f>AJ528+COUNTIF(전체당첨내역!$B529:$G529,35)</f>
        <v>67</v>
      </c>
      <c r="AK529">
        <f>AK528+COUNTIF(전체당첨내역!$B529:$G529,36)</f>
        <v>73</v>
      </c>
      <c r="AL529">
        <f>AL528+COUNTIF(전체당첨내역!$B529:$G529,37)</f>
        <v>84</v>
      </c>
      <c r="AM529">
        <f>AM528+COUNTIF(전체당첨내역!$B529:$G529,38)</f>
        <v>62</v>
      </c>
      <c r="AN529">
        <f>AN528+COUNTIF(전체당첨내역!$B529:$G529,39)</f>
        <v>71</v>
      </c>
      <c r="AO529">
        <f>AO528+COUNTIF(전체당첨내역!$B529:$G529,40)</f>
        <v>90</v>
      </c>
      <c r="AP529">
        <f>AP528+COUNTIF(전체당첨내역!$B529:$G529,41)</f>
        <v>60</v>
      </c>
      <c r="AQ529">
        <f>AQ528+COUNTIF(전체당첨내역!$B529:$G529,42)</f>
        <v>69</v>
      </c>
      <c r="AR529">
        <f>AR528+COUNTIF(전체당첨내역!$B529:$G529,43)</f>
        <v>71</v>
      </c>
      <c r="AS529">
        <f>AS528+COUNTIF(전체당첨내역!$B529:$G529,44)</f>
        <v>66</v>
      </c>
      <c r="AT529">
        <f>AT528+COUNTIF(전체당첨내역!$B529:$G529,45)</f>
        <v>74</v>
      </c>
    </row>
    <row r="530" spans="1:46" ht="16.5" customHeight="1">
      <c r="A530">
        <v>529</v>
      </c>
      <c r="B530">
        <f>B529+COUNTIF(전체당첨내역!$B530:$G530,1)</f>
        <v>82</v>
      </c>
      <c r="C530">
        <f>C529+COUNTIF(전체당첨내역!$B530:$G530,2)</f>
        <v>67</v>
      </c>
      <c r="D530">
        <f>D529+COUNTIF(전체당첨내역!$B530:$G530,3)</f>
        <v>72</v>
      </c>
      <c r="E530">
        <f>E529+COUNTIF(전체당첨내역!$B530:$G530,4)</f>
        <v>77</v>
      </c>
      <c r="F530">
        <f>F529+COUNTIF(전체당첨내역!$B530:$G530,5)</f>
        <v>74</v>
      </c>
      <c r="G530">
        <f>G529+COUNTIF(전체당첨내역!$B530:$G530,6)</f>
        <v>61</v>
      </c>
      <c r="H530">
        <f>H529+COUNTIF(전체당첨내역!$B530:$G530,7)</f>
        <v>65</v>
      </c>
      <c r="I530">
        <f>I529+COUNTIF(전체당첨내역!$B530:$G530,8)</f>
        <v>71</v>
      </c>
      <c r="J530">
        <f>J529+COUNTIF(전체당첨내역!$B530:$G530,9)</f>
        <v>57</v>
      </c>
      <c r="K530">
        <f>K529+COUNTIF(전체당첨내역!$B530:$G530,10)</f>
        <v>71</v>
      </c>
      <c r="L530">
        <f>L529+COUNTIF(전체당첨내역!$B530:$G530,11)</f>
        <v>70</v>
      </c>
      <c r="M530">
        <f>M529+COUNTIF(전체당첨내역!$B530:$G530,12)</f>
        <v>66</v>
      </c>
      <c r="N530">
        <f>N529+COUNTIF(전체당첨내역!$B530:$G530,13)</f>
        <v>73</v>
      </c>
      <c r="O530">
        <f>O529+COUNTIF(전체당첨내역!$B530:$G530,14)</f>
        <v>77</v>
      </c>
      <c r="P530">
        <f>P529+COUNTIF(전체당첨내역!$B530:$G530,15)</f>
        <v>67</v>
      </c>
      <c r="Q530">
        <f>Q529+COUNTIF(전체당첨내역!$B530:$G530,16)</f>
        <v>63</v>
      </c>
      <c r="R530">
        <f>R529+COUNTIF(전체당첨내역!$B530:$G530,17)</f>
        <v>76</v>
      </c>
      <c r="S530">
        <f>S529+COUNTIF(전체당첨내역!$B530:$G530,18)</f>
        <v>72</v>
      </c>
      <c r="T530">
        <f>T529+COUNTIF(전체당첨내역!$B530:$G530,19)</f>
        <v>70</v>
      </c>
      <c r="U530">
        <f>U529+COUNTIF(전체당첨내역!$B530:$G530,20)</f>
        <v>87</v>
      </c>
      <c r="V530">
        <f>V529+COUNTIF(전체당첨내역!$B530:$G530,21)</f>
        <v>63</v>
      </c>
      <c r="W530">
        <f>W529+COUNTIF(전체당첨내역!$B530:$G530,22)</f>
        <v>66</v>
      </c>
      <c r="X530">
        <f>X529+COUNTIF(전체당첨내역!$B530:$G530,23)</f>
        <v>66</v>
      </c>
      <c r="Y530">
        <f>Y529+COUNTIF(전체당첨내역!$B530:$G530,24)</f>
        <v>69</v>
      </c>
      <c r="Z530">
        <f>Z529+COUNTIF(전체당첨내역!$B530:$G530,25)</f>
        <v>72</v>
      </c>
      <c r="AA530">
        <f>AA529+COUNTIF(전체당첨내역!$B530:$G530,26)</f>
        <v>74</v>
      </c>
      <c r="AB530">
        <f>AB529+COUNTIF(전체당첨내역!$B530:$G530,27)</f>
        <v>81</v>
      </c>
      <c r="AC530">
        <f>AC529+COUNTIF(전체당첨내역!$B530:$G530,28)</f>
        <v>59</v>
      </c>
      <c r="AD530">
        <f>AD529+COUNTIF(전체당첨내역!$B530:$G530,29)</f>
        <v>69</v>
      </c>
      <c r="AE530">
        <f>AE529+COUNTIF(전체당첨내역!$B530:$G530,30)</f>
        <v>67</v>
      </c>
      <c r="AF530">
        <f>AF529+COUNTIF(전체당첨내역!$B530:$G530,31)</f>
        <v>71</v>
      </c>
      <c r="AG530">
        <f>AG529+COUNTIF(전체당첨내역!$B530:$G530,32)</f>
        <v>63</v>
      </c>
      <c r="AH530">
        <f>AH529+COUNTIF(전체당첨내역!$B530:$G530,33)</f>
        <v>66</v>
      </c>
      <c r="AI530">
        <f>AI529+COUNTIF(전체당첨내역!$B530:$G530,34)</f>
        <v>82</v>
      </c>
      <c r="AJ530">
        <f>AJ529+COUNTIF(전체당첨내역!$B530:$G530,35)</f>
        <v>67</v>
      </c>
      <c r="AK530">
        <f>AK529+COUNTIF(전체당첨내역!$B530:$G530,36)</f>
        <v>73</v>
      </c>
      <c r="AL530">
        <f>AL529+COUNTIF(전체당첨내역!$B530:$G530,37)</f>
        <v>84</v>
      </c>
      <c r="AM530">
        <f>AM529+COUNTIF(전체당첨내역!$B530:$G530,38)</f>
        <v>62</v>
      </c>
      <c r="AN530">
        <f>AN529+COUNTIF(전체당첨내역!$B530:$G530,39)</f>
        <v>71</v>
      </c>
      <c r="AO530">
        <f>AO529+COUNTIF(전체당첨내역!$B530:$G530,40)</f>
        <v>90</v>
      </c>
      <c r="AP530">
        <f>AP529+COUNTIF(전체당첨내역!$B530:$G530,41)</f>
        <v>60</v>
      </c>
      <c r="AQ530">
        <f>AQ529+COUNTIF(전체당첨내역!$B530:$G530,42)</f>
        <v>70</v>
      </c>
      <c r="AR530">
        <f>AR529+COUNTIF(전체당첨내역!$B530:$G530,43)</f>
        <v>71</v>
      </c>
      <c r="AS530">
        <f>AS529+COUNTIF(전체당첨내역!$B530:$G530,44)</f>
        <v>66</v>
      </c>
      <c r="AT530">
        <f>AT529+COUNTIF(전체당첨내역!$B530:$G530,45)</f>
        <v>74</v>
      </c>
    </row>
    <row r="531" spans="1:46" ht="16.5" customHeight="1">
      <c r="A531">
        <v>530</v>
      </c>
      <c r="B531">
        <f>B530+COUNTIF(전체당첨내역!$B531:$G531,1)</f>
        <v>82</v>
      </c>
      <c r="C531">
        <f>C530+COUNTIF(전체당첨내역!$B531:$G531,2)</f>
        <v>67</v>
      </c>
      <c r="D531">
        <f>D530+COUNTIF(전체당첨내역!$B531:$G531,3)</f>
        <v>72</v>
      </c>
      <c r="E531">
        <f>E530+COUNTIF(전체당첨내역!$B531:$G531,4)</f>
        <v>77</v>
      </c>
      <c r="F531">
        <f>F530+COUNTIF(전체당첨내역!$B531:$G531,5)</f>
        <v>74</v>
      </c>
      <c r="G531">
        <f>G530+COUNTIF(전체당첨내역!$B531:$G531,6)</f>
        <v>61</v>
      </c>
      <c r="H531">
        <f>H530+COUNTIF(전체당첨내역!$B531:$G531,7)</f>
        <v>65</v>
      </c>
      <c r="I531">
        <f>I530+COUNTIF(전체당첨내역!$B531:$G531,8)</f>
        <v>71</v>
      </c>
      <c r="J531">
        <f>J530+COUNTIF(전체당첨내역!$B531:$G531,9)</f>
        <v>57</v>
      </c>
      <c r="K531">
        <f>K530+COUNTIF(전체당첨내역!$B531:$G531,10)</f>
        <v>71</v>
      </c>
      <c r="L531">
        <f>L530+COUNTIF(전체당첨내역!$B531:$G531,11)</f>
        <v>70</v>
      </c>
      <c r="M531">
        <f>M530+COUNTIF(전체당첨내역!$B531:$G531,12)</f>
        <v>66</v>
      </c>
      <c r="N531">
        <f>N530+COUNTIF(전체당첨내역!$B531:$G531,13)</f>
        <v>73</v>
      </c>
      <c r="O531">
        <f>O530+COUNTIF(전체당첨내역!$B531:$G531,14)</f>
        <v>77</v>
      </c>
      <c r="P531">
        <f>P530+COUNTIF(전체당첨내역!$B531:$G531,15)</f>
        <v>67</v>
      </c>
      <c r="Q531">
        <f>Q530+COUNTIF(전체당첨내역!$B531:$G531,16)</f>
        <v>64</v>
      </c>
      <c r="R531">
        <f>R530+COUNTIF(전체당첨내역!$B531:$G531,17)</f>
        <v>76</v>
      </c>
      <c r="S531">
        <f>S530+COUNTIF(전체당첨내역!$B531:$G531,18)</f>
        <v>72</v>
      </c>
      <c r="T531">
        <f>T530+COUNTIF(전체당첨내역!$B531:$G531,19)</f>
        <v>70</v>
      </c>
      <c r="U531">
        <f>U530+COUNTIF(전체당첨내역!$B531:$G531,20)</f>
        <v>87</v>
      </c>
      <c r="V531">
        <f>V530+COUNTIF(전체당첨내역!$B531:$G531,21)</f>
        <v>63</v>
      </c>
      <c r="W531">
        <f>W530+COUNTIF(전체당첨내역!$B531:$G531,22)</f>
        <v>66</v>
      </c>
      <c r="X531">
        <f>X530+COUNTIF(전체당첨내역!$B531:$G531,23)</f>
        <v>67</v>
      </c>
      <c r="Y531">
        <f>Y530+COUNTIF(전체당첨내역!$B531:$G531,24)</f>
        <v>69</v>
      </c>
      <c r="Z531">
        <f>Z530+COUNTIF(전체당첨내역!$B531:$G531,25)</f>
        <v>72</v>
      </c>
      <c r="AA531">
        <f>AA530+COUNTIF(전체당첨내역!$B531:$G531,26)</f>
        <v>74</v>
      </c>
      <c r="AB531">
        <f>AB530+COUNTIF(전체당첨내역!$B531:$G531,27)</f>
        <v>82</v>
      </c>
      <c r="AC531">
        <f>AC530+COUNTIF(전체당첨내역!$B531:$G531,28)</f>
        <v>59</v>
      </c>
      <c r="AD531">
        <f>AD530+COUNTIF(전체당첨내역!$B531:$G531,29)</f>
        <v>70</v>
      </c>
      <c r="AE531">
        <f>AE530+COUNTIF(전체당첨내역!$B531:$G531,30)</f>
        <v>67</v>
      </c>
      <c r="AF531">
        <f>AF530+COUNTIF(전체당첨내역!$B531:$G531,31)</f>
        <v>71</v>
      </c>
      <c r="AG531">
        <f>AG530+COUNTIF(전체당첨내역!$B531:$G531,32)</f>
        <v>63</v>
      </c>
      <c r="AH531">
        <f>AH530+COUNTIF(전체당첨내역!$B531:$G531,33)</f>
        <v>67</v>
      </c>
      <c r="AI531">
        <f>AI530+COUNTIF(전체당첨내역!$B531:$G531,34)</f>
        <v>82</v>
      </c>
      <c r="AJ531">
        <f>AJ530+COUNTIF(전체당첨내역!$B531:$G531,35)</f>
        <v>67</v>
      </c>
      <c r="AK531">
        <f>AK530+COUNTIF(전체당첨내역!$B531:$G531,36)</f>
        <v>73</v>
      </c>
      <c r="AL531">
        <f>AL530+COUNTIF(전체당첨내역!$B531:$G531,37)</f>
        <v>84</v>
      </c>
      <c r="AM531">
        <f>AM530+COUNTIF(전체당첨내역!$B531:$G531,38)</f>
        <v>62</v>
      </c>
      <c r="AN531">
        <f>AN530+COUNTIF(전체당첨내역!$B531:$G531,39)</f>
        <v>71</v>
      </c>
      <c r="AO531">
        <f>AO530+COUNTIF(전체당첨내역!$B531:$G531,40)</f>
        <v>90</v>
      </c>
      <c r="AP531">
        <f>AP530+COUNTIF(전체당첨내역!$B531:$G531,41)</f>
        <v>61</v>
      </c>
      <c r="AQ531">
        <f>AQ530+COUNTIF(전체당첨내역!$B531:$G531,42)</f>
        <v>70</v>
      </c>
      <c r="AR531">
        <f>AR530+COUNTIF(전체당첨내역!$B531:$G531,43)</f>
        <v>71</v>
      </c>
      <c r="AS531">
        <f>AS530+COUNTIF(전체당첨내역!$B531:$G531,44)</f>
        <v>66</v>
      </c>
      <c r="AT531">
        <f>AT530+COUNTIF(전체당첨내역!$B531:$G531,45)</f>
        <v>74</v>
      </c>
    </row>
    <row r="532" spans="1:46" ht="16.5" customHeight="1">
      <c r="A532">
        <v>531</v>
      </c>
      <c r="B532">
        <f>B531+COUNTIF(전체당첨내역!$B532:$G532,1)</f>
        <v>83</v>
      </c>
      <c r="C532">
        <f>C531+COUNTIF(전체당첨내역!$B532:$G532,2)</f>
        <v>67</v>
      </c>
      <c r="D532">
        <f>D531+COUNTIF(전체당첨내역!$B532:$G532,3)</f>
        <v>72</v>
      </c>
      <c r="E532">
        <f>E531+COUNTIF(전체당첨내역!$B532:$G532,4)</f>
        <v>77</v>
      </c>
      <c r="F532">
        <f>F531+COUNTIF(전체당첨내역!$B532:$G532,5)</f>
        <v>75</v>
      </c>
      <c r="G532">
        <f>G531+COUNTIF(전체당첨내역!$B532:$G532,6)</f>
        <v>61</v>
      </c>
      <c r="H532">
        <f>H531+COUNTIF(전체당첨내역!$B532:$G532,7)</f>
        <v>65</v>
      </c>
      <c r="I532">
        <f>I531+COUNTIF(전체당첨내역!$B532:$G532,8)</f>
        <v>71</v>
      </c>
      <c r="J532">
        <f>J531+COUNTIF(전체당첨내역!$B532:$G532,9)</f>
        <v>58</v>
      </c>
      <c r="K532">
        <f>K531+COUNTIF(전체당첨내역!$B532:$G532,10)</f>
        <v>71</v>
      </c>
      <c r="L532">
        <f>L531+COUNTIF(전체당첨내역!$B532:$G532,11)</f>
        <v>70</v>
      </c>
      <c r="M532">
        <f>M531+COUNTIF(전체당첨내역!$B532:$G532,12)</f>
        <v>66</v>
      </c>
      <c r="N532">
        <f>N531+COUNTIF(전체당첨내역!$B532:$G532,13)</f>
        <v>73</v>
      </c>
      <c r="O532">
        <f>O531+COUNTIF(전체당첨내역!$B532:$G532,14)</f>
        <v>77</v>
      </c>
      <c r="P532">
        <f>P531+COUNTIF(전체당첨내역!$B532:$G532,15)</f>
        <v>67</v>
      </c>
      <c r="Q532">
        <f>Q531+COUNTIF(전체당첨내역!$B532:$G532,16)</f>
        <v>64</v>
      </c>
      <c r="R532">
        <f>R531+COUNTIF(전체당첨내역!$B532:$G532,17)</f>
        <v>76</v>
      </c>
      <c r="S532">
        <f>S531+COUNTIF(전체당첨내역!$B532:$G532,18)</f>
        <v>72</v>
      </c>
      <c r="T532">
        <f>T531+COUNTIF(전체당첨내역!$B532:$G532,19)</f>
        <v>70</v>
      </c>
      <c r="U532">
        <f>U531+COUNTIF(전체당첨내역!$B532:$G532,20)</f>
        <v>87</v>
      </c>
      <c r="V532">
        <f>V531+COUNTIF(전체당첨내역!$B532:$G532,21)</f>
        <v>64</v>
      </c>
      <c r="W532">
        <f>W531+COUNTIF(전체당첨내역!$B532:$G532,22)</f>
        <v>66</v>
      </c>
      <c r="X532">
        <f>X531+COUNTIF(전체당첨내역!$B532:$G532,23)</f>
        <v>67</v>
      </c>
      <c r="Y532">
        <f>Y531+COUNTIF(전체당첨내역!$B532:$G532,24)</f>
        <v>69</v>
      </c>
      <c r="Z532">
        <f>Z531+COUNTIF(전체당첨내역!$B532:$G532,25)</f>
        <v>72</v>
      </c>
      <c r="AA532">
        <f>AA531+COUNTIF(전체당첨내역!$B532:$G532,26)</f>
        <v>74</v>
      </c>
      <c r="AB532">
        <f>AB531+COUNTIF(전체당첨내역!$B532:$G532,27)</f>
        <v>83</v>
      </c>
      <c r="AC532">
        <f>AC531+COUNTIF(전체당첨내역!$B532:$G532,28)</f>
        <v>59</v>
      </c>
      <c r="AD532">
        <f>AD531+COUNTIF(전체당첨내역!$B532:$G532,29)</f>
        <v>70</v>
      </c>
      <c r="AE532">
        <f>AE531+COUNTIF(전체당첨내역!$B532:$G532,30)</f>
        <v>67</v>
      </c>
      <c r="AF532">
        <f>AF531+COUNTIF(전체당첨내역!$B532:$G532,31)</f>
        <v>71</v>
      </c>
      <c r="AG532">
        <f>AG531+COUNTIF(전체당첨내역!$B532:$G532,32)</f>
        <v>63</v>
      </c>
      <c r="AH532">
        <f>AH531+COUNTIF(전체당첨내역!$B532:$G532,33)</f>
        <v>67</v>
      </c>
      <c r="AI532">
        <f>AI531+COUNTIF(전체당첨내역!$B532:$G532,34)</f>
        <v>82</v>
      </c>
      <c r="AJ532">
        <f>AJ531+COUNTIF(전체당첨내역!$B532:$G532,35)</f>
        <v>68</v>
      </c>
      <c r="AK532">
        <f>AK531+COUNTIF(전체당첨내역!$B532:$G532,36)</f>
        <v>73</v>
      </c>
      <c r="AL532">
        <f>AL531+COUNTIF(전체당첨내역!$B532:$G532,37)</f>
        <v>84</v>
      </c>
      <c r="AM532">
        <f>AM531+COUNTIF(전체당첨내역!$B532:$G532,38)</f>
        <v>62</v>
      </c>
      <c r="AN532">
        <f>AN531+COUNTIF(전체당첨내역!$B532:$G532,39)</f>
        <v>71</v>
      </c>
      <c r="AO532">
        <f>AO531+COUNTIF(전체당첨내역!$B532:$G532,40)</f>
        <v>90</v>
      </c>
      <c r="AP532">
        <f>AP531+COUNTIF(전체당첨내역!$B532:$G532,41)</f>
        <v>61</v>
      </c>
      <c r="AQ532">
        <f>AQ531+COUNTIF(전체당첨내역!$B532:$G532,42)</f>
        <v>70</v>
      </c>
      <c r="AR532">
        <f>AR531+COUNTIF(전체당첨내역!$B532:$G532,43)</f>
        <v>71</v>
      </c>
      <c r="AS532">
        <f>AS531+COUNTIF(전체당첨내역!$B532:$G532,44)</f>
        <v>66</v>
      </c>
      <c r="AT532">
        <f>AT531+COUNTIF(전체당첨내역!$B532:$G532,45)</f>
        <v>74</v>
      </c>
    </row>
    <row r="533" spans="1:46" ht="16.5" customHeight="1">
      <c r="A533">
        <v>532</v>
      </c>
      <c r="B533">
        <f>B532+COUNTIF(전체당첨내역!$B533:$G533,1)</f>
        <v>83</v>
      </c>
      <c r="C533">
        <f>C532+COUNTIF(전체당첨내역!$B533:$G533,2)</f>
        <v>67</v>
      </c>
      <c r="D533">
        <f>D532+COUNTIF(전체당첨내역!$B533:$G533,3)</f>
        <v>72</v>
      </c>
      <c r="E533">
        <f>E532+COUNTIF(전체당첨내역!$B533:$G533,4)</f>
        <v>77</v>
      </c>
      <c r="F533">
        <f>F532+COUNTIF(전체당첨내역!$B533:$G533,5)</f>
        <v>75</v>
      </c>
      <c r="G533">
        <f>G532+COUNTIF(전체당첨내역!$B533:$G533,6)</f>
        <v>61</v>
      </c>
      <c r="H533">
        <f>H532+COUNTIF(전체당첨내역!$B533:$G533,7)</f>
        <v>65</v>
      </c>
      <c r="I533">
        <f>I532+COUNTIF(전체당첨내역!$B533:$G533,8)</f>
        <v>71</v>
      </c>
      <c r="J533">
        <f>J532+COUNTIF(전체당첨내역!$B533:$G533,9)</f>
        <v>58</v>
      </c>
      <c r="K533">
        <f>K532+COUNTIF(전체당첨내역!$B533:$G533,10)</f>
        <v>71</v>
      </c>
      <c r="L533">
        <f>L532+COUNTIF(전체당첨내역!$B533:$G533,11)</f>
        <v>70</v>
      </c>
      <c r="M533">
        <f>M532+COUNTIF(전체당첨내역!$B533:$G533,12)</f>
        <v>66</v>
      </c>
      <c r="N533">
        <f>N532+COUNTIF(전체당첨내역!$B533:$G533,13)</f>
        <v>73</v>
      </c>
      <c r="O533">
        <f>O532+COUNTIF(전체당첨내역!$B533:$G533,14)</f>
        <v>77</v>
      </c>
      <c r="P533">
        <f>P532+COUNTIF(전체당첨내역!$B533:$G533,15)</f>
        <v>67</v>
      </c>
      <c r="Q533">
        <f>Q532+COUNTIF(전체당첨내역!$B533:$G533,16)</f>
        <v>65</v>
      </c>
      <c r="R533">
        <f>R532+COUNTIF(전체당첨내역!$B533:$G533,17)</f>
        <v>77</v>
      </c>
      <c r="S533">
        <f>S532+COUNTIF(전체당첨내역!$B533:$G533,18)</f>
        <v>72</v>
      </c>
      <c r="T533">
        <f>T532+COUNTIF(전체당첨내역!$B533:$G533,19)</f>
        <v>70</v>
      </c>
      <c r="U533">
        <f>U532+COUNTIF(전체당첨내역!$B533:$G533,20)</f>
        <v>87</v>
      </c>
      <c r="V533">
        <f>V532+COUNTIF(전체당첨내역!$B533:$G533,21)</f>
        <v>64</v>
      </c>
      <c r="W533">
        <f>W532+COUNTIF(전체당첨내역!$B533:$G533,22)</f>
        <v>66</v>
      </c>
      <c r="X533">
        <f>X532+COUNTIF(전체당첨내역!$B533:$G533,23)</f>
        <v>68</v>
      </c>
      <c r="Y533">
        <f>Y532+COUNTIF(전체당첨내역!$B533:$G533,24)</f>
        <v>70</v>
      </c>
      <c r="Z533">
        <f>Z532+COUNTIF(전체당첨내역!$B533:$G533,25)</f>
        <v>72</v>
      </c>
      <c r="AA533">
        <f>AA532+COUNTIF(전체당첨내역!$B533:$G533,26)</f>
        <v>74</v>
      </c>
      <c r="AB533">
        <f>AB532+COUNTIF(전체당첨내역!$B533:$G533,27)</f>
        <v>83</v>
      </c>
      <c r="AC533">
        <f>AC532+COUNTIF(전체당첨내역!$B533:$G533,28)</f>
        <v>59</v>
      </c>
      <c r="AD533">
        <f>AD532+COUNTIF(전체당첨내역!$B533:$G533,29)</f>
        <v>71</v>
      </c>
      <c r="AE533">
        <f>AE532+COUNTIF(전체당첨내역!$B533:$G533,30)</f>
        <v>67</v>
      </c>
      <c r="AF533">
        <f>AF532+COUNTIF(전체당첨내역!$B533:$G533,31)</f>
        <v>71</v>
      </c>
      <c r="AG533">
        <f>AG532+COUNTIF(전체당첨내역!$B533:$G533,32)</f>
        <v>63</v>
      </c>
      <c r="AH533">
        <f>AH532+COUNTIF(전체당첨내역!$B533:$G533,33)</f>
        <v>67</v>
      </c>
      <c r="AI533">
        <f>AI532+COUNTIF(전체당첨내역!$B533:$G533,34)</f>
        <v>82</v>
      </c>
      <c r="AJ533">
        <f>AJ532+COUNTIF(전체당첨내역!$B533:$G533,35)</f>
        <v>68</v>
      </c>
      <c r="AK533">
        <f>AK532+COUNTIF(전체당첨내역!$B533:$G533,36)</f>
        <v>73</v>
      </c>
      <c r="AL533">
        <f>AL532+COUNTIF(전체당첨내역!$B533:$G533,37)</f>
        <v>84</v>
      </c>
      <c r="AM533">
        <f>AM532+COUNTIF(전체당첨내역!$B533:$G533,38)</f>
        <v>62</v>
      </c>
      <c r="AN533">
        <f>AN532+COUNTIF(전체당첨내역!$B533:$G533,39)</f>
        <v>71</v>
      </c>
      <c r="AO533">
        <f>AO532+COUNTIF(전체당첨내역!$B533:$G533,40)</f>
        <v>90</v>
      </c>
      <c r="AP533">
        <f>AP532+COUNTIF(전체당첨내역!$B533:$G533,41)</f>
        <v>61</v>
      </c>
      <c r="AQ533">
        <f>AQ532+COUNTIF(전체당첨내역!$B533:$G533,42)</f>
        <v>70</v>
      </c>
      <c r="AR533">
        <f>AR532+COUNTIF(전체당첨내역!$B533:$G533,43)</f>
        <v>71</v>
      </c>
      <c r="AS533">
        <f>AS532+COUNTIF(전체당첨내역!$B533:$G533,44)</f>
        <v>67</v>
      </c>
      <c r="AT533">
        <f>AT532+COUNTIF(전체당첨내역!$B533:$G533,45)</f>
        <v>74</v>
      </c>
    </row>
    <row r="534" spans="1:46" ht="16.5" customHeight="1">
      <c r="A534">
        <v>533</v>
      </c>
      <c r="B534">
        <f>B533+COUNTIF(전체당첨내역!$B534:$G534,1)</f>
        <v>83</v>
      </c>
      <c r="C534">
        <f>C533+COUNTIF(전체당첨내역!$B534:$G534,2)</f>
        <v>67</v>
      </c>
      <c r="D534">
        <f>D533+COUNTIF(전체당첨내역!$B534:$G534,3)</f>
        <v>72</v>
      </c>
      <c r="E534">
        <f>E533+COUNTIF(전체당첨내역!$B534:$G534,4)</f>
        <v>77</v>
      </c>
      <c r="F534">
        <f>F533+COUNTIF(전체당첨내역!$B534:$G534,5)</f>
        <v>75</v>
      </c>
      <c r="G534">
        <f>G533+COUNTIF(전체당첨내역!$B534:$G534,6)</f>
        <v>61</v>
      </c>
      <c r="H534">
        <f>H533+COUNTIF(전체당첨내역!$B534:$G534,7)</f>
        <v>65</v>
      </c>
      <c r="I534">
        <f>I533+COUNTIF(전체당첨내역!$B534:$G534,8)</f>
        <v>71</v>
      </c>
      <c r="J534">
        <f>J533+COUNTIF(전체당첨내역!$B534:$G534,9)</f>
        <v>59</v>
      </c>
      <c r="K534">
        <f>K533+COUNTIF(전체당첨내역!$B534:$G534,10)</f>
        <v>71</v>
      </c>
      <c r="L534">
        <f>L533+COUNTIF(전체당첨내역!$B534:$G534,11)</f>
        <v>70</v>
      </c>
      <c r="M534">
        <f>M533+COUNTIF(전체당첨내역!$B534:$G534,12)</f>
        <v>66</v>
      </c>
      <c r="N534">
        <f>N533+COUNTIF(전체당첨내역!$B534:$G534,13)</f>
        <v>73</v>
      </c>
      <c r="O534">
        <f>O533+COUNTIF(전체당첨내역!$B534:$G534,14)</f>
        <v>78</v>
      </c>
      <c r="P534">
        <f>P533+COUNTIF(전체당첨내역!$B534:$G534,15)</f>
        <v>68</v>
      </c>
      <c r="Q534">
        <f>Q533+COUNTIF(전체당첨내역!$B534:$G534,16)</f>
        <v>65</v>
      </c>
      <c r="R534">
        <f>R533+COUNTIF(전체당첨내역!$B534:$G534,17)</f>
        <v>78</v>
      </c>
      <c r="S534">
        <f>S533+COUNTIF(전체당첨내역!$B534:$G534,18)</f>
        <v>72</v>
      </c>
      <c r="T534">
        <f>T533+COUNTIF(전체당첨내역!$B534:$G534,19)</f>
        <v>70</v>
      </c>
      <c r="U534">
        <f>U533+COUNTIF(전체당첨내역!$B534:$G534,20)</f>
        <v>87</v>
      </c>
      <c r="V534">
        <f>V533+COUNTIF(전체당첨내역!$B534:$G534,21)</f>
        <v>64</v>
      </c>
      <c r="W534">
        <f>W533+COUNTIF(전체당첨내역!$B534:$G534,22)</f>
        <v>66</v>
      </c>
      <c r="X534">
        <f>X533+COUNTIF(전체당첨내역!$B534:$G534,23)</f>
        <v>68</v>
      </c>
      <c r="Y534">
        <f>Y533+COUNTIF(전체당첨내역!$B534:$G534,24)</f>
        <v>70</v>
      </c>
      <c r="Z534">
        <f>Z533+COUNTIF(전체당첨내역!$B534:$G534,25)</f>
        <v>72</v>
      </c>
      <c r="AA534">
        <f>AA533+COUNTIF(전체당첨내역!$B534:$G534,26)</f>
        <v>74</v>
      </c>
      <c r="AB534">
        <f>AB533+COUNTIF(전체당첨내역!$B534:$G534,27)</f>
        <v>83</v>
      </c>
      <c r="AC534">
        <f>AC533+COUNTIF(전체당첨내역!$B534:$G534,28)</f>
        <v>59</v>
      </c>
      <c r="AD534">
        <f>AD533+COUNTIF(전체당첨내역!$B534:$G534,29)</f>
        <v>71</v>
      </c>
      <c r="AE534">
        <f>AE533+COUNTIF(전체당첨내역!$B534:$G534,30)</f>
        <v>67</v>
      </c>
      <c r="AF534">
        <f>AF533+COUNTIF(전체당첨내역!$B534:$G534,31)</f>
        <v>72</v>
      </c>
      <c r="AG534">
        <f>AG533+COUNTIF(전체당첨내역!$B534:$G534,32)</f>
        <v>63</v>
      </c>
      <c r="AH534">
        <f>AH533+COUNTIF(전체당첨내역!$B534:$G534,33)</f>
        <v>68</v>
      </c>
      <c r="AI534">
        <f>AI533+COUNTIF(전체당첨내역!$B534:$G534,34)</f>
        <v>82</v>
      </c>
      <c r="AJ534">
        <f>AJ533+COUNTIF(전체당첨내역!$B534:$G534,35)</f>
        <v>68</v>
      </c>
      <c r="AK534">
        <f>AK533+COUNTIF(전체당첨내역!$B534:$G534,36)</f>
        <v>73</v>
      </c>
      <c r="AL534">
        <f>AL533+COUNTIF(전체당첨내역!$B534:$G534,37)</f>
        <v>84</v>
      </c>
      <c r="AM534">
        <f>AM533+COUNTIF(전체당첨내역!$B534:$G534,38)</f>
        <v>62</v>
      </c>
      <c r="AN534">
        <f>AN533+COUNTIF(전체당첨내역!$B534:$G534,39)</f>
        <v>71</v>
      </c>
      <c r="AO534">
        <f>AO533+COUNTIF(전체당첨내역!$B534:$G534,40)</f>
        <v>90</v>
      </c>
      <c r="AP534">
        <f>AP533+COUNTIF(전체당첨내역!$B534:$G534,41)</f>
        <v>61</v>
      </c>
      <c r="AQ534">
        <f>AQ533+COUNTIF(전체당첨내역!$B534:$G534,42)</f>
        <v>70</v>
      </c>
      <c r="AR534">
        <f>AR533+COUNTIF(전체당첨내역!$B534:$G534,43)</f>
        <v>71</v>
      </c>
      <c r="AS534">
        <f>AS533+COUNTIF(전체당첨내역!$B534:$G534,44)</f>
        <v>67</v>
      </c>
      <c r="AT534">
        <f>AT533+COUNTIF(전체당첨내역!$B534:$G534,45)</f>
        <v>74</v>
      </c>
    </row>
    <row r="535" spans="1:46" ht="16.5" customHeight="1">
      <c r="A535">
        <v>534</v>
      </c>
      <c r="B535">
        <f>B534+COUNTIF(전체당첨내역!$B535:$G535,1)</f>
        <v>83</v>
      </c>
      <c r="C535">
        <f>C534+COUNTIF(전체당첨내역!$B535:$G535,2)</f>
        <v>67</v>
      </c>
      <c r="D535">
        <f>D534+COUNTIF(전체당첨내역!$B535:$G535,3)</f>
        <v>72</v>
      </c>
      <c r="E535">
        <f>E534+COUNTIF(전체당첨내역!$B535:$G535,4)</f>
        <v>77</v>
      </c>
      <c r="F535">
        <f>F534+COUNTIF(전체당첨내역!$B535:$G535,5)</f>
        <v>75</v>
      </c>
      <c r="G535">
        <f>G534+COUNTIF(전체당첨내역!$B535:$G535,6)</f>
        <v>61</v>
      </c>
      <c r="H535">
        <f>H534+COUNTIF(전체당첨내역!$B535:$G535,7)</f>
        <v>65</v>
      </c>
      <c r="I535">
        <f>I534+COUNTIF(전체당첨내역!$B535:$G535,8)</f>
        <v>71</v>
      </c>
      <c r="J535">
        <f>J534+COUNTIF(전체당첨내역!$B535:$G535,9)</f>
        <v>59</v>
      </c>
      <c r="K535">
        <f>K534+COUNTIF(전체당첨내역!$B535:$G535,10)</f>
        <v>72</v>
      </c>
      <c r="L535">
        <f>L534+COUNTIF(전체당첨내역!$B535:$G535,11)</f>
        <v>70</v>
      </c>
      <c r="M535">
        <f>M534+COUNTIF(전체당첨내역!$B535:$G535,12)</f>
        <v>66</v>
      </c>
      <c r="N535">
        <f>N534+COUNTIF(전체당첨내역!$B535:$G535,13)</f>
        <v>73</v>
      </c>
      <c r="O535">
        <f>O534+COUNTIF(전체당첨내역!$B535:$G535,14)</f>
        <v>78</v>
      </c>
      <c r="P535">
        <f>P534+COUNTIF(전체당첨내역!$B535:$G535,15)</f>
        <v>68</v>
      </c>
      <c r="Q535">
        <f>Q534+COUNTIF(전체당첨내역!$B535:$G535,16)</f>
        <v>65</v>
      </c>
      <c r="R535">
        <f>R534+COUNTIF(전체당첨내역!$B535:$G535,17)</f>
        <v>78</v>
      </c>
      <c r="S535">
        <f>S534+COUNTIF(전체당첨내역!$B535:$G535,18)</f>
        <v>72</v>
      </c>
      <c r="T535">
        <f>T534+COUNTIF(전체당첨내역!$B535:$G535,19)</f>
        <v>70</v>
      </c>
      <c r="U535">
        <f>U534+COUNTIF(전체당첨내역!$B535:$G535,20)</f>
        <v>87</v>
      </c>
      <c r="V535">
        <f>V534+COUNTIF(전체당첨내역!$B535:$G535,21)</f>
        <v>64</v>
      </c>
      <c r="W535">
        <f>W534+COUNTIF(전체당첨내역!$B535:$G535,22)</f>
        <v>66</v>
      </c>
      <c r="X535">
        <f>X534+COUNTIF(전체당첨내역!$B535:$G535,23)</f>
        <v>68</v>
      </c>
      <c r="Y535">
        <f>Y534+COUNTIF(전체당첨내역!$B535:$G535,24)</f>
        <v>71</v>
      </c>
      <c r="Z535">
        <f>Z534+COUNTIF(전체당첨내역!$B535:$G535,25)</f>
        <v>72</v>
      </c>
      <c r="AA535">
        <f>AA534+COUNTIF(전체당첨내역!$B535:$G535,26)</f>
        <v>75</v>
      </c>
      <c r="AB535">
        <f>AB534+COUNTIF(전체당첨내역!$B535:$G535,27)</f>
        <v>83</v>
      </c>
      <c r="AC535">
        <f>AC534+COUNTIF(전체당첨내역!$B535:$G535,28)</f>
        <v>59</v>
      </c>
      <c r="AD535">
        <f>AD534+COUNTIF(전체당첨내역!$B535:$G535,29)</f>
        <v>72</v>
      </c>
      <c r="AE535">
        <f>AE534+COUNTIF(전체당첨내역!$B535:$G535,30)</f>
        <v>67</v>
      </c>
      <c r="AF535">
        <f>AF534+COUNTIF(전체당첨내역!$B535:$G535,31)</f>
        <v>72</v>
      </c>
      <c r="AG535">
        <f>AG534+COUNTIF(전체당첨내역!$B535:$G535,32)</f>
        <v>63</v>
      </c>
      <c r="AH535">
        <f>AH534+COUNTIF(전체당첨내역!$B535:$G535,33)</f>
        <v>68</v>
      </c>
      <c r="AI535">
        <f>AI534+COUNTIF(전체당첨내역!$B535:$G535,34)</f>
        <v>82</v>
      </c>
      <c r="AJ535">
        <f>AJ534+COUNTIF(전체당첨내역!$B535:$G535,35)</f>
        <v>68</v>
      </c>
      <c r="AK535">
        <f>AK534+COUNTIF(전체당첨내역!$B535:$G535,36)</f>
        <v>73</v>
      </c>
      <c r="AL535">
        <f>AL534+COUNTIF(전체당첨내역!$B535:$G535,37)</f>
        <v>85</v>
      </c>
      <c r="AM535">
        <f>AM534+COUNTIF(전체당첨내역!$B535:$G535,38)</f>
        <v>63</v>
      </c>
      <c r="AN535">
        <f>AN534+COUNTIF(전체당첨내역!$B535:$G535,39)</f>
        <v>71</v>
      </c>
      <c r="AO535">
        <f>AO534+COUNTIF(전체당첨내역!$B535:$G535,40)</f>
        <v>90</v>
      </c>
      <c r="AP535">
        <f>AP534+COUNTIF(전체당첨내역!$B535:$G535,41)</f>
        <v>61</v>
      </c>
      <c r="AQ535">
        <f>AQ534+COUNTIF(전체당첨내역!$B535:$G535,42)</f>
        <v>70</v>
      </c>
      <c r="AR535">
        <f>AR534+COUNTIF(전체당첨내역!$B535:$G535,43)</f>
        <v>71</v>
      </c>
      <c r="AS535">
        <f>AS534+COUNTIF(전체당첨내역!$B535:$G535,44)</f>
        <v>67</v>
      </c>
      <c r="AT535">
        <f>AT534+COUNTIF(전체당첨내역!$B535:$G535,45)</f>
        <v>74</v>
      </c>
    </row>
    <row r="536" spans="1:46" ht="16.5" customHeight="1">
      <c r="A536">
        <v>535</v>
      </c>
      <c r="B536">
        <f>B535+COUNTIF(전체당첨내역!$B536:$G536,1)</f>
        <v>83</v>
      </c>
      <c r="C536">
        <f>C535+COUNTIF(전체당첨내역!$B536:$G536,2)</f>
        <v>67</v>
      </c>
      <c r="D536">
        <f>D535+COUNTIF(전체당첨내역!$B536:$G536,3)</f>
        <v>72</v>
      </c>
      <c r="E536">
        <f>E535+COUNTIF(전체당첨내역!$B536:$G536,4)</f>
        <v>77</v>
      </c>
      <c r="F536">
        <f>F535+COUNTIF(전체당첨내역!$B536:$G536,5)</f>
        <v>75</v>
      </c>
      <c r="G536">
        <f>G535+COUNTIF(전체당첨내역!$B536:$G536,6)</f>
        <v>61</v>
      </c>
      <c r="H536">
        <f>H535+COUNTIF(전체당첨내역!$B536:$G536,7)</f>
        <v>65</v>
      </c>
      <c r="I536">
        <f>I535+COUNTIF(전체당첨내역!$B536:$G536,8)</f>
        <v>71</v>
      </c>
      <c r="J536">
        <f>J535+COUNTIF(전체당첨내역!$B536:$G536,9)</f>
        <v>59</v>
      </c>
      <c r="K536">
        <f>K535+COUNTIF(전체당첨내역!$B536:$G536,10)</f>
        <v>72</v>
      </c>
      <c r="L536">
        <f>L535+COUNTIF(전체당첨내역!$B536:$G536,11)</f>
        <v>71</v>
      </c>
      <c r="M536">
        <f>M535+COUNTIF(전체당첨내역!$B536:$G536,12)</f>
        <v>67</v>
      </c>
      <c r="N536">
        <f>N535+COUNTIF(전체당첨내역!$B536:$G536,13)</f>
        <v>73</v>
      </c>
      <c r="O536">
        <f>O535+COUNTIF(전체당첨내역!$B536:$G536,14)</f>
        <v>79</v>
      </c>
      <c r="P536">
        <f>P535+COUNTIF(전체당첨내역!$B536:$G536,15)</f>
        <v>69</v>
      </c>
      <c r="Q536">
        <f>Q535+COUNTIF(전체당첨내역!$B536:$G536,16)</f>
        <v>65</v>
      </c>
      <c r="R536">
        <f>R535+COUNTIF(전체당첨내역!$B536:$G536,17)</f>
        <v>78</v>
      </c>
      <c r="S536">
        <f>S535+COUNTIF(전체당첨내역!$B536:$G536,18)</f>
        <v>73</v>
      </c>
      <c r="T536">
        <f>T535+COUNTIF(전체당첨내역!$B536:$G536,19)</f>
        <v>70</v>
      </c>
      <c r="U536">
        <f>U535+COUNTIF(전체당첨내역!$B536:$G536,20)</f>
        <v>87</v>
      </c>
      <c r="V536">
        <f>V535+COUNTIF(전체당첨내역!$B536:$G536,21)</f>
        <v>64</v>
      </c>
      <c r="W536">
        <f>W535+COUNTIF(전체당첨내역!$B536:$G536,22)</f>
        <v>66</v>
      </c>
      <c r="X536">
        <f>X535+COUNTIF(전체당첨내역!$B536:$G536,23)</f>
        <v>68</v>
      </c>
      <c r="Y536">
        <f>Y535+COUNTIF(전체당첨내역!$B536:$G536,24)</f>
        <v>71</v>
      </c>
      <c r="Z536">
        <f>Z535+COUNTIF(전체당첨내역!$B536:$G536,25)</f>
        <v>72</v>
      </c>
      <c r="AA536">
        <f>AA535+COUNTIF(전체당첨내역!$B536:$G536,26)</f>
        <v>75</v>
      </c>
      <c r="AB536">
        <f>AB535+COUNTIF(전체당첨내역!$B536:$G536,27)</f>
        <v>83</v>
      </c>
      <c r="AC536">
        <f>AC535+COUNTIF(전체당첨내역!$B536:$G536,28)</f>
        <v>59</v>
      </c>
      <c r="AD536">
        <f>AD535+COUNTIF(전체당첨내역!$B536:$G536,29)</f>
        <v>72</v>
      </c>
      <c r="AE536">
        <f>AE535+COUNTIF(전체당첨내역!$B536:$G536,30)</f>
        <v>67</v>
      </c>
      <c r="AF536">
        <f>AF535+COUNTIF(전체당첨내역!$B536:$G536,31)</f>
        <v>72</v>
      </c>
      <c r="AG536">
        <f>AG535+COUNTIF(전체당첨내역!$B536:$G536,32)</f>
        <v>63</v>
      </c>
      <c r="AH536">
        <f>AH535+COUNTIF(전체당첨내역!$B536:$G536,33)</f>
        <v>68</v>
      </c>
      <c r="AI536">
        <f>AI535+COUNTIF(전체당첨내역!$B536:$G536,34)</f>
        <v>82</v>
      </c>
      <c r="AJ536">
        <f>AJ535+COUNTIF(전체당첨내역!$B536:$G536,35)</f>
        <v>68</v>
      </c>
      <c r="AK536">
        <f>AK535+COUNTIF(전체당첨내역!$B536:$G536,36)</f>
        <v>73</v>
      </c>
      <c r="AL536">
        <f>AL535+COUNTIF(전체당첨내역!$B536:$G536,37)</f>
        <v>85</v>
      </c>
      <c r="AM536">
        <f>AM535+COUNTIF(전체당첨내역!$B536:$G536,38)</f>
        <v>63</v>
      </c>
      <c r="AN536">
        <f>AN535+COUNTIF(전체당첨내역!$B536:$G536,39)</f>
        <v>72</v>
      </c>
      <c r="AO536">
        <f>AO535+COUNTIF(전체당첨내역!$B536:$G536,40)</f>
        <v>90</v>
      </c>
      <c r="AP536">
        <f>AP535+COUNTIF(전체당첨내역!$B536:$G536,41)</f>
        <v>61</v>
      </c>
      <c r="AQ536">
        <f>AQ535+COUNTIF(전체당첨내역!$B536:$G536,42)</f>
        <v>70</v>
      </c>
      <c r="AR536">
        <f>AR535+COUNTIF(전체당첨내역!$B536:$G536,43)</f>
        <v>71</v>
      </c>
      <c r="AS536">
        <f>AS535+COUNTIF(전체당첨내역!$B536:$G536,44)</f>
        <v>67</v>
      </c>
      <c r="AT536">
        <f>AT535+COUNTIF(전체당첨내역!$B536:$G536,45)</f>
        <v>74</v>
      </c>
    </row>
    <row r="537" spans="1:46" ht="16.5" customHeight="1">
      <c r="A537">
        <v>536</v>
      </c>
      <c r="B537">
        <f>B536+COUNTIF(전체당첨내역!$B537:$G537,1)</f>
        <v>83</v>
      </c>
      <c r="C537">
        <f>C536+COUNTIF(전체당첨내역!$B537:$G537,2)</f>
        <v>67</v>
      </c>
      <c r="D537">
        <f>D536+COUNTIF(전체당첨내역!$B537:$G537,3)</f>
        <v>72</v>
      </c>
      <c r="E537">
        <f>E536+COUNTIF(전체당첨내역!$B537:$G537,4)</f>
        <v>77</v>
      </c>
      <c r="F537">
        <f>F536+COUNTIF(전체당첨내역!$B537:$G537,5)</f>
        <v>75</v>
      </c>
      <c r="G537">
        <f>G536+COUNTIF(전체당첨내역!$B537:$G537,6)</f>
        <v>61</v>
      </c>
      <c r="H537">
        <f>H536+COUNTIF(전체당첨내역!$B537:$G537,7)</f>
        <v>66</v>
      </c>
      <c r="I537">
        <f>I536+COUNTIF(전체당첨내역!$B537:$G537,8)</f>
        <v>72</v>
      </c>
      <c r="J537">
        <f>J536+COUNTIF(전체당첨내역!$B537:$G537,9)</f>
        <v>59</v>
      </c>
      <c r="K537">
        <f>K536+COUNTIF(전체당첨내역!$B537:$G537,10)</f>
        <v>72</v>
      </c>
      <c r="L537">
        <f>L536+COUNTIF(전체당첨내역!$B537:$G537,11)</f>
        <v>71</v>
      </c>
      <c r="M537">
        <f>M536+COUNTIF(전체당첨내역!$B537:$G537,12)</f>
        <v>67</v>
      </c>
      <c r="N537">
        <f>N536+COUNTIF(전체당첨내역!$B537:$G537,13)</f>
        <v>73</v>
      </c>
      <c r="O537">
        <f>O536+COUNTIF(전체당첨내역!$B537:$G537,14)</f>
        <v>79</v>
      </c>
      <c r="P537">
        <f>P536+COUNTIF(전체당첨내역!$B537:$G537,15)</f>
        <v>69</v>
      </c>
      <c r="Q537">
        <f>Q536+COUNTIF(전체당첨내역!$B537:$G537,16)</f>
        <v>65</v>
      </c>
      <c r="R537">
        <f>R536+COUNTIF(전체당첨내역!$B537:$G537,17)</f>
        <v>78</v>
      </c>
      <c r="S537">
        <f>S536+COUNTIF(전체당첨내역!$B537:$G537,18)</f>
        <v>74</v>
      </c>
      <c r="T537">
        <f>T536+COUNTIF(전체당첨내역!$B537:$G537,19)</f>
        <v>70</v>
      </c>
      <c r="U537">
        <f>U536+COUNTIF(전체당첨내역!$B537:$G537,20)</f>
        <v>87</v>
      </c>
      <c r="V537">
        <f>V536+COUNTIF(전체당첨내역!$B537:$G537,21)</f>
        <v>64</v>
      </c>
      <c r="W537">
        <f>W536+COUNTIF(전체당첨내역!$B537:$G537,22)</f>
        <v>66</v>
      </c>
      <c r="X537">
        <f>X536+COUNTIF(전체당첨내역!$B537:$G537,23)</f>
        <v>68</v>
      </c>
      <c r="Y537">
        <f>Y536+COUNTIF(전체당첨내역!$B537:$G537,24)</f>
        <v>71</v>
      </c>
      <c r="Z537">
        <f>Z536+COUNTIF(전체당첨내역!$B537:$G537,25)</f>
        <v>72</v>
      </c>
      <c r="AA537">
        <f>AA536+COUNTIF(전체당첨내역!$B537:$G537,26)</f>
        <v>75</v>
      </c>
      <c r="AB537">
        <f>AB536+COUNTIF(전체당첨내역!$B537:$G537,27)</f>
        <v>83</v>
      </c>
      <c r="AC537">
        <f>AC536+COUNTIF(전체당첨내역!$B537:$G537,28)</f>
        <v>59</v>
      </c>
      <c r="AD537">
        <f>AD536+COUNTIF(전체당첨내역!$B537:$G537,29)</f>
        <v>72</v>
      </c>
      <c r="AE537">
        <f>AE536+COUNTIF(전체당첨내역!$B537:$G537,30)</f>
        <v>67</v>
      </c>
      <c r="AF537">
        <f>AF536+COUNTIF(전체당첨내역!$B537:$G537,31)</f>
        <v>72</v>
      </c>
      <c r="AG537">
        <f>AG536+COUNTIF(전체당첨내역!$B537:$G537,32)</f>
        <v>64</v>
      </c>
      <c r="AH537">
        <f>AH536+COUNTIF(전체당첨내역!$B537:$G537,33)</f>
        <v>68</v>
      </c>
      <c r="AI537">
        <f>AI536+COUNTIF(전체당첨내역!$B537:$G537,34)</f>
        <v>82</v>
      </c>
      <c r="AJ537">
        <f>AJ536+COUNTIF(전체당첨내역!$B537:$G537,35)</f>
        <v>68</v>
      </c>
      <c r="AK537">
        <f>AK536+COUNTIF(전체당첨내역!$B537:$G537,36)</f>
        <v>73</v>
      </c>
      <c r="AL537">
        <f>AL536+COUNTIF(전체당첨내역!$B537:$G537,37)</f>
        <v>86</v>
      </c>
      <c r="AM537">
        <f>AM536+COUNTIF(전체당첨내역!$B537:$G537,38)</f>
        <v>63</v>
      </c>
      <c r="AN537">
        <f>AN536+COUNTIF(전체당첨내역!$B537:$G537,39)</f>
        <v>72</v>
      </c>
      <c r="AO537">
        <f>AO536+COUNTIF(전체당첨내역!$B537:$G537,40)</f>
        <v>90</v>
      </c>
      <c r="AP537">
        <f>AP536+COUNTIF(전체당첨내역!$B537:$G537,41)</f>
        <v>61</v>
      </c>
      <c r="AQ537">
        <f>AQ536+COUNTIF(전체당첨내역!$B537:$G537,42)</f>
        <v>70</v>
      </c>
      <c r="AR537">
        <f>AR536+COUNTIF(전체당첨내역!$B537:$G537,43)</f>
        <v>72</v>
      </c>
      <c r="AS537">
        <f>AS536+COUNTIF(전체당첨내역!$B537:$G537,44)</f>
        <v>67</v>
      </c>
      <c r="AT537">
        <f>AT536+COUNTIF(전체당첨내역!$B537:$G537,45)</f>
        <v>74</v>
      </c>
    </row>
    <row r="538" spans="1:46" ht="16.5" customHeight="1">
      <c r="A538">
        <v>537</v>
      </c>
      <c r="B538">
        <f>B537+COUNTIF(전체당첨내역!$B538:$G538,1)</f>
        <v>83</v>
      </c>
      <c r="C538">
        <f>C537+COUNTIF(전체당첨내역!$B538:$G538,2)</f>
        <v>67</v>
      </c>
      <c r="D538">
        <f>D537+COUNTIF(전체당첨내역!$B538:$G538,3)</f>
        <v>72</v>
      </c>
      <c r="E538">
        <f>E537+COUNTIF(전체당첨내역!$B538:$G538,4)</f>
        <v>77</v>
      </c>
      <c r="F538">
        <f>F537+COUNTIF(전체당첨내역!$B538:$G538,5)</f>
        <v>75</v>
      </c>
      <c r="G538">
        <f>G537+COUNTIF(전체당첨내역!$B538:$G538,6)</f>
        <v>61</v>
      </c>
      <c r="H538">
        <f>H537+COUNTIF(전체당첨내역!$B538:$G538,7)</f>
        <v>66</v>
      </c>
      <c r="I538">
        <f>I537+COUNTIF(전체당첨내역!$B538:$G538,8)</f>
        <v>72</v>
      </c>
      <c r="J538">
        <f>J537+COUNTIF(전체당첨내역!$B538:$G538,9)</f>
        <v>59</v>
      </c>
      <c r="K538">
        <f>K537+COUNTIF(전체당첨내역!$B538:$G538,10)</f>
        <v>72</v>
      </c>
      <c r="L538">
        <f>L537+COUNTIF(전체당첨내역!$B538:$G538,11)</f>
        <v>71</v>
      </c>
      <c r="M538">
        <f>M537+COUNTIF(전체당첨내역!$B538:$G538,12)</f>
        <v>68</v>
      </c>
      <c r="N538">
        <f>N537+COUNTIF(전체당첨내역!$B538:$G538,13)</f>
        <v>73</v>
      </c>
      <c r="O538">
        <f>O537+COUNTIF(전체당첨내역!$B538:$G538,14)</f>
        <v>79</v>
      </c>
      <c r="P538">
        <f>P537+COUNTIF(전체당첨내역!$B538:$G538,15)</f>
        <v>69</v>
      </c>
      <c r="Q538">
        <f>Q537+COUNTIF(전체당첨내역!$B538:$G538,16)</f>
        <v>65</v>
      </c>
      <c r="R538">
        <f>R537+COUNTIF(전체당첨내역!$B538:$G538,17)</f>
        <v>78</v>
      </c>
      <c r="S538">
        <f>S537+COUNTIF(전체당첨내역!$B538:$G538,18)</f>
        <v>74</v>
      </c>
      <c r="T538">
        <f>T537+COUNTIF(전체당첨내역!$B538:$G538,19)</f>
        <v>70</v>
      </c>
      <c r="U538">
        <f>U537+COUNTIF(전체당첨내역!$B538:$G538,20)</f>
        <v>87</v>
      </c>
      <c r="V538">
        <f>V537+COUNTIF(전체당첨내역!$B538:$G538,21)</f>
        <v>64</v>
      </c>
      <c r="W538">
        <f>W537+COUNTIF(전체당첨내역!$B538:$G538,22)</f>
        <v>66</v>
      </c>
      <c r="X538">
        <f>X537+COUNTIF(전체당첨내역!$B538:$G538,23)</f>
        <v>69</v>
      </c>
      <c r="Y538">
        <f>Y537+COUNTIF(전체당첨내역!$B538:$G538,24)</f>
        <v>71</v>
      </c>
      <c r="Z538">
        <f>Z537+COUNTIF(전체당첨내역!$B538:$G538,25)</f>
        <v>72</v>
      </c>
      <c r="AA538">
        <f>AA537+COUNTIF(전체당첨내역!$B538:$G538,26)</f>
        <v>76</v>
      </c>
      <c r="AB538">
        <f>AB537+COUNTIF(전체당첨내역!$B538:$G538,27)</f>
        <v>83</v>
      </c>
      <c r="AC538">
        <f>AC537+COUNTIF(전체당첨내역!$B538:$G538,28)</f>
        <v>59</v>
      </c>
      <c r="AD538">
        <f>AD537+COUNTIF(전체당첨내역!$B538:$G538,29)</f>
        <v>72</v>
      </c>
      <c r="AE538">
        <f>AE537+COUNTIF(전체당첨내역!$B538:$G538,30)</f>
        <v>68</v>
      </c>
      <c r="AF538">
        <f>AF537+COUNTIF(전체당첨내역!$B538:$G538,31)</f>
        <v>72</v>
      </c>
      <c r="AG538">
        <f>AG537+COUNTIF(전체당첨내역!$B538:$G538,32)</f>
        <v>64</v>
      </c>
      <c r="AH538">
        <f>AH537+COUNTIF(전체당첨내역!$B538:$G538,33)</f>
        <v>68</v>
      </c>
      <c r="AI538">
        <f>AI537+COUNTIF(전체당첨내역!$B538:$G538,34)</f>
        <v>82</v>
      </c>
      <c r="AJ538">
        <f>AJ537+COUNTIF(전체당첨내역!$B538:$G538,35)</f>
        <v>68</v>
      </c>
      <c r="AK538">
        <f>AK537+COUNTIF(전체당첨내역!$B538:$G538,36)</f>
        <v>74</v>
      </c>
      <c r="AL538">
        <f>AL537+COUNTIF(전체당첨내역!$B538:$G538,37)</f>
        <v>86</v>
      </c>
      <c r="AM538">
        <f>AM537+COUNTIF(전체당첨내역!$B538:$G538,38)</f>
        <v>63</v>
      </c>
      <c r="AN538">
        <f>AN537+COUNTIF(전체당첨내역!$B538:$G538,39)</f>
        <v>72</v>
      </c>
      <c r="AO538">
        <f>AO537+COUNTIF(전체당첨내역!$B538:$G538,40)</f>
        <v>90</v>
      </c>
      <c r="AP538">
        <f>AP537+COUNTIF(전체당첨내역!$B538:$G538,41)</f>
        <v>61</v>
      </c>
      <c r="AQ538">
        <f>AQ537+COUNTIF(전체당첨내역!$B538:$G538,42)</f>
        <v>70</v>
      </c>
      <c r="AR538">
        <f>AR537+COUNTIF(전체당첨내역!$B538:$G538,43)</f>
        <v>73</v>
      </c>
      <c r="AS538">
        <f>AS537+COUNTIF(전체당첨내역!$B538:$G538,44)</f>
        <v>67</v>
      </c>
      <c r="AT538">
        <f>AT537+COUNTIF(전체당첨내역!$B538:$G538,45)</f>
        <v>74</v>
      </c>
    </row>
    <row r="539" spans="1:46" ht="16.5" customHeight="1">
      <c r="A539">
        <v>538</v>
      </c>
      <c r="B539">
        <f>B538+COUNTIF(전체당첨내역!$B539:$G539,1)</f>
        <v>83</v>
      </c>
      <c r="C539">
        <f>C538+COUNTIF(전체당첨내역!$B539:$G539,2)</f>
        <v>67</v>
      </c>
      <c r="D539">
        <f>D538+COUNTIF(전체당첨내역!$B539:$G539,3)</f>
        <v>72</v>
      </c>
      <c r="E539">
        <f>E538+COUNTIF(전체당첨내역!$B539:$G539,4)</f>
        <v>77</v>
      </c>
      <c r="F539">
        <f>F538+COUNTIF(전체당첨내역!$B539:$G539,5)</f>
        <v>75</v>
      </c>
      <c r="G539">
        <f>G538+COUNTIF(전체당첨내역!$B539:$G539,6)</f>
        <v>62</v>
      </c>
      <c r="H539">
        <f>H538+COUNTIF(전체당첨내역!$B539:$G539,7)</f>
        <v>66</v>
      </c>
      <c r="I539">
        <f>I538+COUNTIF(전체당첨내역!$B539:$G539,8)</f>
        <v>72</v>
      </c>
      <c r="J539">
        <f>J538+COUNTIF(전체당첨내역!$B539:$G539,9)</f>
        <v>59</v>
      </c>
      <c r="K539">
        <f>K538+COUNTIF(전체당첨내역!$B539:$G539,10)</f>
        <v>73</v>
      </c>
      <c r="L539">
        <f>L538+COUNTIF(전체당첨내역!$B539:$G539,11)</f>
        <v>71</v>
      </c>
      <c r="M539">
        <f>M538+COUNTIF(전체당첨내역!$B539:$G539,12)</f>
        <v>68</v>
      </c>
      <c r="N539">
        <f>N538+COUNTIF(전체당첨내역!$B539:$G539,13)</f>
        <v>73</v>
      </c>
      <c r="O539">
        <f>O538+COUNTIF(전체당첨내역!$B539:$G539,14)</f>
        <v>79</v>
      </c>
      <c r="P539">
        <f>P538+COUNTIF(전체당첨내역!$B539:$G539,15)</f>
        <v>69</v>
      </c>
      <c r="Q539">
        <f>Q538+COUNTIF(전체당첨내역!$B539:$G539,16)</f>
        <v>65</v>
      </c>
      <c r="R539">
        <f>R538+COUNTIF(전체당첨내역!$B539:$G539,17)</f>
        <v>78</v>
      </c>
      <c r="S539">
        <f>S538+COUNTIF(전체당첨내역!$B539:$G539,18)</f>
        <v>75</v>
      </c>
      <c r="T539">
        <f>T538+COUNTIF(전체당첨내역!$B539:$G539,19)</f>
        <v>70</v>
      </c>
      <c r="U539">
        <f>U538+COUNTIF(전체당첨내역!$B539:$G539,20)</f>
        <v>87</v>
      </c>
      <c r="V539">
        <f>V538+COUNTIF(전체당첨내역!$B539:$G539,21)</f>
        <v>64</v>
      </c>
      <c r="W539">
        <f>W538+COUNTIF(전체당첨내역!$B539:$G539,22)</f>
        <v>66</v>
      </c>
      <c r="X539">
        <f>X538+COUNTIF(전체당첨내역!$B539:$G539,23)</f>
        <v>69</v>
      </c>
      <c r="Y539">
        <f>Y538+COUNTIF(전체당첨내역!$B539:$G539,24)</f>
        <v>71</v>
      </c>
      <c r="Z539">
        <f>Z538+COUNTIF(전체당첨내역!$B539:$G539,25)</f>
        <v>72</v>
      </c>
      <c r="AA539">
        <f>AA538+COUNTIF(전체당첨내역!$B539:$G539,26)</f>
        <v>76</v>
      </c>
      <c r="AB539">
        <f>AB538+COUNTIF(전체당첨내역!$B539:$G539,27)</f>
        <v>83</v>
      </c>
      <c r="AC539">
        <f>AC538+COUNTIF(전체당첨내역!$B539:$G539,28)</f>
        <v>59</v>
      </c>
      <c r="AD539">
        <f>AD538+COUNTIF(전체당첨내역!$B539:$G539,29)</f>
        <v>72</v>
      </c>
      <c r="AE539">
        <f>AE538+COUNTIF(전체당첨내역!$B539:$G539,30)</f>
        <v>68</v>
      </c>
      <c r="AF539">
        <f>AF538+COUNTIF(전체당첨내역!$B539:$G539,31)</f>
        <v>73</v>
      </c>
      <c r="AG539">
        <f>AG538+COUNTIF(전체당첨내역!$B539:$G539,32)</f>
        <v>65</v>
      </c>
      <c r="AH539">
        <f>AH538+COUNTIF(전체당첨내역!$B539:$G539,33)</f>
        <v>68</v>
      </c>
      <c r="AI539">
        <f>AI538+COUNTIF(전체당첨내역!$B539:$G539,34)</f>
        <v>83</v>
      </c>
      <c r="AJ539">
        <f>AJ538+COUNTIF(전체당첨내역!$B539:$G539,35)</f>
        <v>68</v>
      </c>
      <c r="AK539">
        <f>AK538+COUNTIF(전체당첨내역!$B539:$G539,36)</f>
        <v>74</v>
      </c>
      <c r="AL539">
        <f>AL538+COUNTIF(전체당첨내역!$B539:$G539,37)</f>
        <v>86</v>
      </c>
      <c r="AM539">
        <f>AM538+COUNTIF(전체당첨내역!$B539:$G539,38)</f>
        <v>63</v>
      </c>
      <c r="AN539">
        <f>AN538+COUNTIF(전체당첨내역!$B539:$G539,39)</f>
        <v>72</v>
      </c>
      <c r="AO539">
        <f>AO538+COUNTIF(전체당첨내역!$B539:$G539,40)</f>
        <v>90</v>
      </c>
      <c r="AP539">
        <f>AP538+COUNTIF(전체당첨내역!$B539:$G539,41)</f>
        <v>61</v>
      </c>
      <c r="AQ539">
        <f>AQ538+COUNTIF(전체당첨내역!$B539:$G539,42)</f>
        <v>70</v>
      </c>
      <c r="AR539">
        <f>AR538+COUNTIF(전체당첨내역!$B539:$G539,43)</f>
        <v>73</v>
      </c>
      <c r="AS539">
        <f>AS538+COUNTIF(전체당첨내역!$B539:$G539,44)</f>
        <v>67</v>
      </c>
      <c r="AT539">
        <f>AT538+COUNTIF(전체당첨내역!$B539:$G539,45)</f>
        <v>74</v>
      </c>
    </row>
    <row r="540" spans="1:46" ht="16.5" customHeight="1">
      <c r="A540">
        <v>539</v>
      </c>
      <c r="B540">
        <f>B539+COUNTIF(전체당첨내역!$B540:$G540,1)</f>
        <v>83</v>
      </c>
      <c r="C540">
        <f>C539+COUNTIF(전체당첨내역!$B540:$G540,2)</f>
        <v>67</v>
      </c>
      <c r="D540">
        <f>D539+COUNTIF(전체당첨내역!$B540:$G540,3)</f>
        <v>73</v>
      </c>
      <c r="E540">
        <f>E539+COUNTIF(전체당첨내역!$B540:$G540,4)</f>
        <v>77</v>
      </c>
      <c r="F540">
        <f>F539+COUNTIF(전체당첨내역!$B540:$G540,5)</f>
        <v>75</v>
      </c>
      <c r="G540">
        <f>G539+COUNTIF(전체당첨내역!$B540:$G540,6)</f>
        <v>62</v>
      </c>
      <c r="H540">
        <f>H539+COUNTIF(전체당첨내역!$B540:$G540,7)</f>
        <v>66</v>
      </c>
      <c r="I540">
        <f>I539+COUNTIF(전체당첨내역!$B540:$G540,8)</f>
        <v>72</v>
      </c>
      <c r="J540">
        <f>J539+COUNTIF(전체당첨내역!$B540:$G540,9)</f>
        <v>59</v>
      </c>
      <c r="K540">
        <f>K539+COUNTIF(전체당첨내역!$B540:$G540,10)</f>
        <v>73</v>
      </c>
      <c r="L540">
        <f>L539+COUNTIF(전체당첨내역!$B540:$G540,11)</f>
        <v>71</v>
      </c>
      <c r="M540">
        <f>M539+COUNTIF(전체당첨내역!$B540:$G540,12)</f>
        <v>68</v>
      </c>
      <c r="N540">
        <f>N539+COUNTIF(전체당첨내역!$B540:$G540,13)</f>
        <v>73</v>
      </c>
      <c r="O540">
        <f>O539+COUNTIF(전체당첨내역!$B540:$G540,14)</f>
        <v>79</v>
      </c>
      <c r="P540">
        <f>P539+COUNTIF(전체당첨내역!$B540:$G540,15)</f>
        <v>69</v>
      </c>
      <c r="Q540">
        <f>Q539+COUNTIF(전체당첨내역!$B540:$G540,16)</f>
        <v>65</v>
      </c>
      <c r="R540">
        <f>R539+COUNTIF(전체당첨내역!$B540:$G540,17)</f>
        <v>78</v>
      </c>
      <c r="S540">
        <f>S539+COUNTIF(전체당첨내역!$B540:$G540,18)</f>
        <v>75</v>
      </c>
      <c r="T540">
        <f>T539+COUNTIF(전체당첨내역!$B540:$G540,19)</f>
        <v>71</v>
      </c>
      <c r="U540">
        <f>U539+COUNTIF(전체당첨내역!$B540:$G540,20)</f>
        <v>87</v>
      </c>
      <c r="V540">
        <f>V539+COUNTIF(전체당첨내역!$B540:$G540,21)</f>
        <v>64</v>
      </c>
      <c r="W540">
        <f>W539+COUNTIF(전체당첨내역!$B540:$G540,22)</f>
        <v>67</v>
      </c>
      <c r="X540">
        <f>X539+COUNTIF(전체당첨내역!$B540:$G540,23)</f>
        <v>69</v>
      </c>
      <c r="Y540">
        <f>Y539+COUNTIF(전체당첨내역!$B540:$G540,24)</f>
        <v>71</v>
      </c>
      <c r="Z540">
        <f>Z539+COUNTIF(전체당첨내역!$B540:$G540,25)</f>
        <v>72</v>
      </c>
      <c r="AA540">
        <f>AA539+COUNTIF(전체당첨내역!$B540:$G540,26)</f>
        <v>76</v>
      </c>
      <c r="AB540">
        <f>AB539+COUNTIF(전체당첨내역!$B540:$G540,27)</f>
        <v>83</v>
      </c>
      <c r="AC540">
        <f>AC539+COUNTIF(전체당첨내역!$B540:$G540,28)</f>
        <v>59</v>
      </c>
      <c r="AD540">
        <f>AD539+COUNTIF(전체당첨내역!$B540:$G540,29)</f>
        <v>72</v>
      </c>
      <c r="AE540">
        <f>AE539+COUNTIF(전체당첨내역!$B540:$G540,30)</f>
        <v>68</v>
      </c>
      <c r="AF540">
        <f>AF539+COUNTIF(전체당첨내역!$B540:$G540,31)</f>
        <v>74</v>
      </c>
      <c r="AG540">
        <f>AG539+COUNTIF(전체당첨내역!$B540:$G540,32)</f>
        <v>65</v>
      </c>
      <c r="AH540">
        <f>AH539+COUNTIF(전체당첨내역!$B540:$G540,33)</f>
        <v>68</v>
      </c>
      <c r="AI540">
        <f>AI539+COUNTIF(전체당첨내역!$B540:$G540,34)</f>
        <v>83</v>
      </c>
      <c r="AJ540">
        <f>AJ539+COUNTIF(전체당첨내역!$B540:$G540,35)</f>
        <v>68</v>
      </c>
      <c r="AK540">
        <f>AK539+COUNTIF(전체당첨내역!$B540:$G540,36)</f>
        <v>74</v>
      </c>
      <c r="AL540">
        <f>AL539+COUNTIF(전체당첨내역!$B540:$G540,37)</f>
        <v>86</v>
      </c>
      <c r="AM540">
        <f>AM539+COUNTIF(전체당첨내역!$B540:$G540,38)</f>
        <v>63</v>
      </c>
      <c r="AN540">
        <f>AN539+COUNTIF(전체당첨내역!$B540:$G540,39)</f>
        <v>72</v>
      </c>
      <c r="AO540">
        <f>AO539+COUNTIF(전체당첨내역!$B540:$G540,40)</f>
        <v>90</v>
      </c>
      <c r="AP540">
        <f>AP539+COUNTIF(전체당첨내역!$B540:$G540,41)</f>
        <v>61</v>
      </c>
      <c r="AQ540">
        <f>AQ539+COUNTIF(전체당첨내역!$B540:$G540,42)</f>
        <v>71</v>
      </c>
      <c r="AR540">
        <f>AR539+COUNTIF(전체당첨내역!$B540:$G540,43)</f>
        <v>74</v>
      </c>
      <c r="AS540">
        <f>AS539+COUNTIF(전체당첨내역!$B540:$G540,44)</f>
        <v>67</v>
      </c>
      <c r="AT540">
        <f>AT539+COUNTIF(전체당첨내역!$B540:$G540,45)</f>
        <v>74</v>
      </c>
    </row>
    <row r="541" spans="1:46" ht="16.5" customHeight="1">
      <c r="A541">
        <v>540</v>
      </c>
      <c r="B541">
        <f>B540+COUNTIF(전체당첨내역!$B541:$G541,1)</f>
        <v>83</v>
      </c>
      <c r="C541">
        <f>C540+COUNTIF(전체당첨내역!$B541:$G541,2)</f>
        <v>67</v>
      </c>
      <c r="D541">
        <f>D540+COUNTIF(전체당첨내역!$B541:$G541,3)</f>
        <v>74</v>
      </c>
      <c r="E541">
        <f>E540+COUNTIF(전체당첨내역!$B541:$G541,4)</f>
        <v>77</v>
      </c>
      <c r="F541">
        <f>F540+COUNTIF(전체당첨내역!$B541:$G541,5)</f>
        <v>75</v>
      </c>
      <c r="G541">
        <f>G540+COUNTIF(전체당첨내역!$B541:$G541,6)</f>
        <v>62</v>
      </c>
      <c r="H541">
        <f>H540+COUNTIF(전체당첨내역!$B541:$G541,7)</f>
        <v>66</v>
      </c>
      <c r="I541">
        <f>I540+COUNTIF(전체당첨내역!$B541:$G541,8)</f>
        <v>72</v>
      </c>
      <c r="J541">
        <f>J540+COUNTIF(전체당첨내역!$B541:$G541,9)</f>
        <v>59</v>
      </c>
      <c r="K541">
        <f>K540+COUNTIF(전체당첨내역!$B541:$G541,10)</f>
        <v>73</v>
      </c>
      <c r="L541">
        <f>L540+COUNTIF(전체당첨내역!$B541:$G541,11)</f>
        <v>71</v>
      </c>
      <c r="M541">
        <f>M540+COUNTIF(전체당첨내역!$B541:$G541,12)</f>
        <v>69</v>
      </c>
      <c r="N541">
        <f>N540+COUNTIF(전체당첨내역!$B541:$G541,13)</f>
        <v>74</v>
      </c>
      <c r="O541">
        <f>O540+COUNTIF(전체당첨내역!$B541:$G541,14)</f>
        <v>79</v>
      </c>
      <c r="P541">
        <f>P540+COUNTIF(전체당첨내역!$B541:$G541,15)</f>
        <v>70</v>
      </c>
      <c r="Q541">
        <f>Q540+COUNTIF(전체당첨내역!$B541:$G541,16)</f>
        <v>65</v>
      </c>
      <c r="R541">
        <f>R540+COUNTIF(전체당첨내역!$B541:$G541,17)</f>
        <v>78</v>
      </c>
      <c r="S541">
        <f>S540+COUNTIF(전체당첨내역!$B541:$G541,18)</f>
        <v>75</v>
      </c>
      <c r="T541">
        <f>T540+COUNTIF(전체당첨내역!$B541:$G541,19)</f>
        <v>71</v>
      </c>
      <c r="U541">
        <f>U540+COUNTIF(전체당첨내역!$B541:$G541,20)</f>
        <v>87</v>
      </c>
      <c r="V541">
        <f>V540+COUNTIF(전체당첨내역!$B541:$G541,21)</f>
        <v>64</v>
      </c>
      <c r="W541">
        <f>W540+COUNTIF(전체당첨내역!$B541:$G541,22)</f>
        <v>67</v>
      </c>
      <c r="X541">
        <f>X540+COUNTIF(전체당첨내역!$B541:$G541,23)</f>
        <v>69</v>
      </c>
      <c r="Y541">
        <f>Y540+COUNTIF(전체당첨내역!$B541:$G541,24)</f>
        <v>71</v>
      </c>
      <c r="Z541">
        <f>Z540+COUNTIF(전체당첨내역!$B541:$G541,25)</f>
        <v>72</v>
      </c>
      <c r="AA541">
        <f>AA540+COUNTIF(전체당첨내역!$B541:$G541,26)</f>
        <v>76</v>
      </c>
      <c r="AB541">
        <f>AB540+COUNTIF(전체당첨내역!$B541:$G541,27)</f>
        <v>83</v>
      </c>
      <c r="AC541">
        <f>AC540+COUNTIF(전체당첨내역!$B541:$G541,28)</f>
        <v>59</v>
      </c>
      <c r="AD541">
        <f>AD540+COUNTIF(전체당첨내역!$B541:$G541,29)</f>
        <v>72</v>
      </c>
      <c r="AE541">
        <f>AE540+COUNTIF(전체당첨내역!$B541:$G541,30)</f>
        <v>68</v>
      </c>
      <c r="AF541">
        <f>AF540+COUNTIF(전체당첨내역!$B541:$G541,31)</f>
        <v>74</v>
      </c>
      <c r="AG541">
        <f>AG540+COUNTIF(전체당첨내역!$B541:$G541,32)</f>
        <v>65</v>
      </c>
      <c r="AH541">
        <f>AH540+COUNTIF(전체당첨내역!$B541:$G541,33)</f>
        <v>68</v>
      </c>
      <c r="AI541">
        <f>AI540+COUNTIF(전체당첨내역!$B541:$G541,34)</f>
        <v>84</v>
      </c>
      <c r="AJ541">
        <f>AJ540+COUNTIF(전체당첨내역!$B541:$G541,35)</f>
        <v>68</v>
      </c>
      <c r="AK541">
        <f>AK540+COUNTIF(전체당첨내역!$B541:$G541,36)</f>
        <v>75</v>
      </c>
      <c r="AL541">
        <f>AL540+COUNTIF(전체당첨내역!$B541:$G541,37)</f>
        <v>86</v>
      </c>
      <c r="AM541">
        <f>AM540+COUNTIF(전체당첨내역!$B541:$G541,38)</f>
        <v>63</v>
      </c>
      <c r="AN541">
        <f>AN540+COUNTIF(전체당첨내역!$B541:$G541,39)</f>
        <v>72</v>
      </c>
      <c r="AO541">
        <f>AO540+COUNTIF(전체당첨내역!$B541:$G541,40)</f>
        <v>90</v>
      </c>
      <c r="AP541">
        <f>AP540+COUNTIF(전체당첨내역!$B541:$G541,41)</f>
        <v>61</v>
      </c>
      <c r="AQ541">
        <f>AQ540+COUNTIF(전체당첨내역!$B541:$G541,42)</f>
        <v>71</v>
      </c>
      <c r="AR541">
        <f>AR540+COUNTIF(전체당첨내역!$B541:$G541,43)</f>
        <v>74</v>
      </c>
      <c r="AS541">
        <f>AS540+COUNTIF(전체당첨내역!$B541:$G541,44)</f>
        <v>67</v>
      </c>
      <c r="AT541">
        <f>AT540+COUNTIF(전체당첨내역!$B541:$G541,45)</f>
        <v>74</v>
      </c>
    </row>
    <row r="542" spans="1:46" ht="16.5" customHeight="1">
      <c r="A542">
        <v>541</v>
      </c>
      <c r="B542">
        <f>B541+COUNTIF(전체당첨내역!$B542:$G542,1)</f>
        <v>83</v>
      </c>
      <c r="C542">
        <f>C541+COUNTIF(전체당첨내역!$B542:$G542,2)</f>
        <v>67</v>
      </c>
      <c r="D542">
        <f>D541+COUNTIF(전체당첨내역!$B542:$G542,3)</f>
        <v>74</v>
      </c>
      <c r="E542">
        <f>E541+COUNTIF(전체당첨내역!$B542:$G542,4)</f>
        <v>77</v>
      </c>
      <c r="F542">
        <f>F541+COUNTIF(전체당첨내역!$B542:$G542,5)</f>
        <v>75</v>
      </c>
      <c r="G542">
        <f>G541+COUNTIF(전체당첨내역!$B542:$G542,6)</f>
        <v>62</v>
      </c>
      <c r="H542">
        <f>H541+COUNTIF(전체당첨내역!$B542:$G542,7)</f>
        <v>66</v>
      </c>
      <c r="I542">
        <f>I541+COUNTIF(전체당첨내역!$B542:$G542,8)</f>
        <v>73</v>
      </c>
      <c r="J542">
        <f>J541+COUNTIF(전체당첨내역!$B542:$G542,9)</f>
        <v>59</v>
      </c>
      <c r="K542">
        <f>K541+COUNTIF(전체당첨내역!$B542:$G542,10)</f>
        <v>73</v>
      </c>
      <c r="L542">
        <f>L541+COUNTIF(전체당첨내역!$B542:$G542,11)</f>
        <v>71</v>
      </c>
      <c r="M542">
        <f>M541+COUNTIF(전체당첨내역!$B542:$G542,12)</f>
        <v>69</v>
      </c>
      <c r="N542">
        <f>N541+COUNTIF(전체당첨내역!$B542:$G542,13)</f>
        <v>75</v>
      </c>
      <c r="O542">
        <f>O541+COUNTIF(전체당첨내역!$B542:$G542,14)</f>
        <v>79</v>
      </c>
      <c r="P542">
        <f>P541+COUNTIF(전체당첨내역!$B542:$G542,15)</f>
        <v>70</v>
      </c>
      <c r="Q542">
        <f>Q541+COUNTIF(전체당첨내역!$B542:$G542,16)</f>
        <v>65</v>
      </c>
      <c r="R542">
        <f>R541+COUNTIF(전체당첨내역!$B542:$G542,17)</f>
        <v>78</v>
      </c>
      <c r="S542">
        <f>S541+COUNTIF(전체당첨내역!$B542:$G542,18)</f>
        <v>75</v>
      </c>
      <c r="T542">
        <f>T541+COUNTIF(전체당첨내역!$B542:$G542,19)</f>
        <v>71</v>
      </c>
      <c r="U542">
        <f>U541+COUNTIF(전체당첨내역!$B542:$G542,20)</f>
        <v>87</v>
      </c>
      <c r="V542">
        <f>V541+COUNTIF(전체당첨내역!$B542:$G542,21)</f>
        <v>64</v>
      </c>
      <c r="W542">
        <f>W541+COUNTIF(전체당첨내역!$B542:$G542,22)</f>
        <v>67</v>
      </c>
      <c r="X542">
        <f>X541+COUNTIF(전체당첨내역!$B542:$G542,23)</f>
        <v>69</v>
      </c>
      <c r="Y542">
        <f>Y541+COUNTIF(전체당첨내역!$B542:$G542,24)</f>
        <v>71</v>
      </c>
      <c r="Z542">
        <f>Z541+COUNTIF(전체당첨내역!$B542:$G542,25)</f>
        <v>72</v>
      </c>
      <c r="AA542">
        <f>AA541+COUNTIF(전체당첨내역!$B542:$G542,26)</f>
        <v>77</v>
      </c>
      <c r="AB542">
        <f>AB541+COUNTIF(전체당첨내역!$B542:$G542,27)</f>
        <v>83</v>
      </c>
      <c r="AC542">
        <f>AC541+COUNTIF(전체당첨내역!$B542:$G542,28)</f>
        <v>60</v>
      </c>
      <c r="AD542">
        <f>AD541+COUNTIF(전체당첨내역!$B542:$G542,29)</f>
        <v>72</v>
      </c>
      <c r="AE542">
        <f>AE541+COUNTIF(전체당첨내역!$B542:$G542,30)</f>
        <v>68</v>
      </c>
      <c r="AF542">
        <f>AF541+COUNTIF(전체당첨내역!$B542:$G542,31)</f>
        <v>74</v>
      </c>
      <c r="AG542">
        <f>AG541+COUNTIF(전체당첨내역!$B542:$G542,32)</f>
        <v>66</v>
      </c>
      <c r="AH542">
        <f>AH541+COUNTIF(전체당첨내역!$B542:$G542,33)</f>
        <v>68</v>
      </c>
      <c r="AI542">
        <f>AI541+COUNTIF(전체당첨내역!$B542:$G542,34)</f>
        <v>85</v>
      </c>
      <c r="AJ542">
        <f>AJ541+COUNTIF(전체당첨내역!$B542:$G542,35)</f>
        <v>68</v>
      </c>
      <c r="AK542">
        <f>AK541+COUNTIF(전체당첨내역!$B542:$G542,36)</f>
        <v>75</v>
      </c>
      <c r="AL542">
        <f>AL541+COUNTIF(전체당첨내역!$B542:$G542,37)</f>
        <v>86</v>
      </c>
      <c r="AM542">
        <f>AM541+COUNTIF(전체당첨내역!$B542:$G542,38)</f>
        <v>63</v>
      </c>
      <c r="AN542">
        <f>AN541+COUNTIF(전체당첨내역!$B542:$G542,39)</f>
        <v>72</v>
      </c>
      <c r="AO542">
        <f>AO541+COUNTIF(전체당첨내역!$B542:$G542,40)</f>
        <v>90</v>
      </c>
      <c r="AP542">
        <f>AP541+COUNTIF(전체당첨내역!$B542:$G542,41)</f>
        <v>61</v>
      </c>
      <c r="AQ542">
        <f>AQ541+COUNTIF(전체당첨내역!$B542:$G542,42)</f>
        <v>71</v>
      </c>
      <c r="AR542">
        <f>AR541+COUNTIF(전체당첨내역!$B542:$G542,43)</f>
        <v>74</v>
      </c>
      <c r="AS542">
        <f>AS541+COUNTIF(전체당첨내역!$B542:$G542,44)</f>
        <v>67</v>
      </c>
      <c r="AT542">
        <f>AT541+COUNTIF(전체당첨내역!$B542:$G542,45)</f>
        <v>74</v>
      </c>
    </row>
    <row r="543" spans="1:46" ht="16.5" customHeight="1">
      <c r="A543">
        <v>542</v>
      </c>
      <c r="B543">
        <f>B542+COUNTIF(전체당첨내역!$B543:$G543,1)</f>
        <v>83</v>
      </c>
      <c r="C543">
        <f>C542+COUNTIF(전체당첨내역!$B543:$G543,2)</f>
        <v>67</v>
      </c>
      <c r="D543">
        <f>D542+COUNTIF(전체당첨내역!$B543:$G543,3)</f>
        <v>74</v>
      </c>
      <c r="E543">
        <f>E542+COUNTIF(전체당첨내역!$B543:$G543,4)</f>
        <v>77</v>
      </c>
      <c r="F543">
        <f>F542+COUNTIF(전체당첨내역!$B543:$G543,5)</f>
        <v>76</v>
      </c>
      <c r="G543">
        <f>G542+COUNTIF(전체당첨내역!$B543:$G543,6)</f>
        <v>63</v>
      </c>
      <c r="H543">
        <f>H542+COUNTIF(전체당첨내역!$B543:$G543,7)</f>
        <v>66</v>
      </c>
      <c r="I543">
        <f>I542+COUNTIF(전체당첨내역!$B543:$G543,8)</f>
        <v>73</v>
      </c>
      <c r="J543">
        <f>J542+COUNTIF(전체당첨내역!$B543:$G543,9)</f>
        <v>59</v>
      </c>
      <c r="K543">
        <f>K542+COUNTIF(전체당첨내역!$B543:$G543,10)</f>
        <v>73</v>
      </c>
      <c r="L543">
        <f>L542+COUNTIF(전체당첨내역!$B543:$G543,11)</f>
        <v>71</v>
      </c>
      <c r="M543">
        <f>M542+COUNTIF(전체당첨내역!$B543:$G543,12)</f>
        <v>69</v>
      </c>
      <c r="N543">
        <f>N542+COUNTIF(전체당첨내역!$B543:$G543,13)</f>
        <v>75</v>
      </c>
      <c r="O543">
        <f>O542+COUNTIF(전체당첨내역!$B543:$G543,14)</f>
        <v>79</v>
      </c>
      <c r="P543">
        <f>P542+COUNTIF(전체당첨내역!$B543:$G543,15)</f>
        <v>70</v>
      </c>
      <c r="Q543">
        <f>Q542+COUNTIF(전체당첨내역!$B543:$G543,16)</f>
        <v>65</v>
      </c>
      <c r="R543">
        <f>R542+COUNTIF(전체당첨내역!$B543:$G543,17)</f>
        <v>78</v>
      </c>
      <c r="S543">
        <f>S542+COUNTIF(전체당첨내역!$B543:$G543,18)</f>
        <v>75</v>
      </c>
      <c r="T543">
        <f>T542+COUNTIF(전체당첨내역!$B543:$G543,19)</f>
        <v>72</v>
      </c>
      <c r="U543">
        <f>U542+COUNTIF(전체당첨내역!$B543:$G543,20)</f>
        <v>87</v>
      </c>
      <c r="V543">
        <f>V542+COUNTIF(전체당첨내역!$B543:$G543,21)</f>
        <v>64</v>
      </c>
      <c r="W543">
        <f>W542+COUNTIF(전체당첨내역!$B543:$G543,22)</f>
        <v>67</v>
      </c>
      <c r="X543">
        <f>X542+COUNTIF(전체당첨내역!$B543:$G543,23)</f>
        <v>69</v>
      </c>
      <c r="Y543">
        <f>Y542+COUNTIF(전체당첨내역!$B543:$G543,24)</f>
        <v>71</v>
      </c>
      <c r="Z543">
        <f>Z542+COUNTIF(전체당첨내역!$B543:$G543,25)</f>
        <v>72</v>
      </c>
      <c r="AA543">
        <f>AA542+COUNTIF(전체당첨내역!$B543:$G543,26)</f>
        <v>78</v>
      </c>
      <c r="AB543">
        <f>AB542+COUNTIF(전체당첨내역!$B543:$G543,27)</f>
        <v>83</v>
      </c>
      <c r="AC543">
        <f>AC542+COUNTIF(전체당첨내역!$B543:$G543,28)</f>
        <v>60</v>
      </c>
      <c r="AD543">
        <f>AD542+COUNTIF(전체당첨내역!$B543:$G543,29)</f>
        <v>72</v>
      </c>
      <c r="AE543">
        <f>AE542+COUNTIF(전체당첨내역!$B543:$G543,30)</f>
        <v>68</v>
      </c>
      <c r="AF543">
        <f>AF542+COUNTIF(전체당첨내역!$B543:$G543,31)</f>
        <v>74</v>
      </c>
      <c r="AG543">
        <f>AG542+COUNTIF(전체당첨내역!$B543:$G543,32)</f>
        <v>66</v>
      </c>
      <c r="AH543">
        <f>AH542+COUNTIF(전체당첨내역!$B543:$G543,33)</f>
        <v>68</v>
      </c>
      <c r="AI543">
        <f>AI542+COUNTIF(전체당첨내역!$B543:$G543,34)</f>
        <v>85</v>
      </c>
      <c r="AJ543">
        <f>AJ542+COUNTIF(전체당첨내역!$B543:$G543,35)</f>
        <v>68</v>
      </c>
      <c r="AK543">
        <f>AK542+COUNTIF(전체당첨내역!$B543:$G543,36)</f>
        <v>75</v>
      </c>
      <c r="AL543">
        <f>AL542+COUNTIF(전체당첨내역!$B543:$G543,37)</f>
        <v>86</v>
      </c>
      <c r="AM543">
        <f>AM542+COUNTIF(전체당첨내역!$B543:$G543,38)</f>
        <v>63</v>
      </c>
      <c r="AN543">
        <f>AN542+COUNTIF(전체당첨내역!$B543:$G543,39)</f>
        <v>72</v>
      </c>
      <c r="AO543">
        <f>AO542+COUNTIF(전체당첨내역!$B543:$G543,40)</f>
        <v>90</v>
      </c>
      <c r="AP543">
        <f>AP542+COUNTIF(전체당첨내역!$B543:$G543,41)</f>
        <v>62</v>
      </c>
      <c r="AQ543">
        <f>AQ542+COUNTIF(전체당첨내역!$B543:$G543,42)</f>
        <v>71</v>
      </c>
      <c r="AR543">
        <f>AR542+COUNTIF(전체당첨내역!$B543:$G543,43)</f>
        <v>74</v>
      </c>
      <c r="AS543">
        <f>AS542+COUNTIF(전체당첨내역!$B543:$G543,44)</f>
        <v>67</v>
      </c>
      <c r="AT543">
        <f>AT542+COUNTIF(전체당첨내역!$B543:$G543,45)</f>
        <v>75</v>
      </c>
    </row>
    <row r="544" spans="1:46" ht="16.5" customHeight="1">
      <c r="A544">
        <v>543</v>
      </c>
      <c r="B544">
        <f>B543+COUNTIF(전체당첨내역!$B544:$G544,1)</f>
        <v>83</v>
      </c>
      <c r="C544">
        <f>C543+COUNTIF(전체당첨내역!$B544:$G544,2)</f>
        <v>67</v>
      </c>
      <c r="D544">
        <f>D543+COUNTIF(전체당첨내역!$B544:$G544,3)</f>
        <v>74</v>
      </c>
      <c r="E544">
        <f>E543+COUNTIF(전체당첨내역!$B544:$G544,4)</f>
        <v>77</v>
      </c>
      <c r="F544">
        <f>F543+COUNTIF(전체당첨내역!$B544:$G544,5)</f>
        <v>76</v>
      </c>
      <c r="G544">
        <f>G543+COUNTIF(전체당첨내역!$B544:$G544,6)</f>
        <v>63</v>
      </c>
      <c r="H544">
        <f>H543+COUNTIF(전체당첨내역!$B544:$G544,7)</f>
        <v>66</v>
      </c>
      <c r="I544">
        <f>I543+COUNTIF(전체당첨내역!$B544:$G544,8)</f>
        <v>73</v>
      </c>
      <c r="J544">
        <f>J543+COUNTIF(전체당첨내역!$B544:$G544,9)</f>
        <v>59</v>
      </c>
      <c r="K544">
        <f>K543+COUNTIF(전체당첨내역!$B544:$G544,10)</f>
        <v>73</v>
      </c>
      <c r="L544">
        <f>L543+COUNTIF(전체당첨내역!$B544:$G544,11)</f>
        <v>71</v>
      </c>
      <c r="M544">
        <f>M543+COUNTIF(전체당첨내역!$B544:$G544,12)</f>
        <v>69</v>
      </c>
      <c r="N544">
        <f>N543+COUNTIF(전체당첨내역!$B544:$G544,13)</f>
        <v>76</v>
      </c>
      <c r="O544">
        <f>O543+COUNTIF(전체당첨내역!$B544:$G544,14)</f>
        <v>79</v>
      </c>
      <c r="P544">
        <f>P543+COUNTIF(전체당첨내역!$B544:$G544,15)</f>
        <v>70</v>
      </c>
      <c r="Q544">
        <f>Q543+COUNTIF(전체당첨내역!$B544:$G544,16)</f>
        <v>65</v>
      </c>
      <c r="R544">
        <f>R543+COUNTIF(전체당첨내역!$B544:$G544,17)</f>
        <v>78</v>
      </c>
      <c r="S544">
        <f>S543+COUNTIF(전체당첨내역!$B544:$G544,18)</f>
        <v>76</v>
      </c>
      <c r="T544">
        <f>T543+COUNTIF(전체당첨내역!$B544:$G544,19)</f>
        <v>72</v>
      </c>
      <c r="U544">
        <f>U543+COUNTIF(전체당첨내역!$B544:$G544,20)</f>
        <v>87</v>
      </c>
      <c r="V544">
        <f>V543+COUNTIF(전체당첨내역!$B544:$G544,21)</f>
        <v>64</v>
      </c>
      <c r="W544">
        <f>W543+COUNTIF(전체당첨내역!$B544:$G544,22)</f>
        <v>67</v>
      </c>
      <c r="X544">
        <f>X543+COUNTIF(전체당첨내역!$B544:$G544,23)</f>
        <v>69</v>
      </c>
      <c r="Y544">
        <f>Y543+COUNTIF(전체당첨내역!$B544:$G544,24)</f>
        <v>71</v>
      </c>
      <c r="Z544">
        <f>Z543+COUNTIF(전체당첨내역!$B544:$G544,25)</f>
        <v>72</v>
      </c>
      <c r="AA544">
        <f>AA543+COUNTIF(전체당첨내역!$B544:$G544,26)</f>
        <v>79</v>
      </c>
      <c r="AB544">
        <f>AB543+COUNTIF(전체당첨내역!$B544:$G544,27)</f>
        <v>83</v>
      </c>
      <c r="AC544">
        <f>AC543+COUNTIF(전체당첨내역!$B544:$G544,28)</f>
        <v>60</v>
      </c>
      <c r="AD544">
        <f>AD543+COUNTIF(전체당첨내역!$B544:$G544,29)</f>
        <v>72</v>
      </c>
      <c r="AE544">
        <f>AE543+COUNTIF(전체당첨내역!$B544:$G544,30)</f>
        <v>68</v>
      </c>
      <c r="AF544">
        <f>AF543+COUNTIF(전체당첨내역!$B544:$G544,31)</f>
        <v>75</v>
      </c>
      <c r="AG544">
        <f>AG543+COUNTIF(전체당첨내역!$B544:$G544,32)</f>
        <v>66</v>
      </c>
      <c r="AH544">
        <f>AH543+COUNTIF(전체당첨내역!$B544:$G544,33)</f>
        <v>68</v>
      </c>
      <c r="AI544">
        <f>AI543+COUNTIF(전체당첨내역!$B544:$G544,34)</f>
        <v>86</v>
      </c>
      <c r="AJ544">
        <f>AJ543+COUNTIF(전체당첨내역!$B544:$G544,35)</f>
        <v>68</v>
      </c>
      <c r="AK544">
        <f>AK543+COUNTIF(전체당첨내역!$B544:$G544,36)</f>
        <v>75</v>
      </c>
      <c r="AL544">
        <f>AL543+COUNTIF(전체당첨내역!$B544:$G544,37)</f>
        <v>86</v>
      </c>
      <c r="AM544">
        <f>AM543+COUNTIF(전체당첨내역!$B544:$G544,38)</f>
        <v>63</v>
      </c>
      <c r="AN544">
        <f>AN543+COUNTIF(전체당첨내역!$B544:$G544,39)</f>
        <v>72</v>
      </c>
      <c r="AO544">
        <f>AO543+COUNTIF(전체당첨내역!$B544:$G544,40)</f>
        <v>90</v>
      </c>
      <c r="AP544">
        <f>AP543+COUNTIF(전체당첨내역!$B544:$G544,41)</f>
        <v>62</v>
      </c>
      <c r="AQ544">
        <f>AQ543+COUNTIF(전체당첨내역!$B544:$G544,42)</f>
        <v>71</v>
      </c>
      <c r="AR544">
        <f>AR543+COUNTIF(전체당첨내역!$B544:$G544,43)</f>
        <v>74</v>
      </c>
      <c r="AS544">
        <f>AS543+COUNTIF(전체당첨내역!$B544:$G544,44)</f>
        <v>68</v>
      </c>
      <c r="AT544">
        <f>AT543+COUNTIF(전체당첨내역!$B544:$G544,45)</f>
        <v>75</v>
      </c>
    </row>
    <row r="545" spans="1:46" ht="16.5" customHeight="1">
      <c r="A545">
        <v>544</v>
      </c>
      <c r="B545">
        <f>B544+COUNTIF(전체당첨내역!$B545:$G545,1)</f>
        <v>83</v>
      </c>
      <c r="C545">
        <f>C544+COUNTIF(전체당첨내역!$B545:$G545,2)</f>
        <v>67</v>
      </c>
      <c r="D545">
        <f>D544+COUNTIF(전체당첨내역!$B545:$G545,3)</f>
        <v>74</v>
      </c>
      <c r="E545">
        <f>E544+COUNTIF(전체당첨내역!$B545:$G545,4)</f>
        <v>77</v>
      </c>
      <c r="F545">
        <f>F544+COUNTIF(전체당첨내역!$B545:$G545,5)</f>
        <v>77</v>
      </c>
      <c r="G545">
        <f>G544+COUNTIF(전체당첨내역!$B545:$G545,6)</f>
        <v>63</v>
      </c>
      <c r="H545">
        <f>H544+COUNTIF(전체당첨내역!$B545:$G545,7)</f>
        <v>66</v>
      </c>
      <c r="I545">
        <f>I544+COUNTIF(전체당첨내역!$B545:$G545,8)</f>
        <v>73</v>
      </c>
      <c r="J545">
        <f>J544+COUNTIF(전체당첨내역!$B545:$G545,9)</f>
        <v>59</v>
      </c>
      <c r="K545">
        <f>K544+COUNTIF(전체당첨내역!$B545:$G545,10)</f>
        <v>73</v>
      </c>
      <c r="L545">
        <f>L544+COUNTIF(전체당첨내역!$B545:$G545,11)</f>
        <v>71</v>
      </c>
      <c r="M545">
        <f>M544+COUNTIF(전체당첨내역!$B545:$G545,12)</f>
        <v>69</v>
      </c>
      <c r="N545">
        <f>N544+COUNTIF(전체당첨내역!$B545:$G545,13)</f>
        <v>76</v>
      </c>
      <c r="O545">
        <f>O544+COUNTIF(전체당첨내역!$B545:$G545,14)</f>
        <v>79</v>
      </c>
      <c r="P545">
        <f>P544+COUNTIF(전체당첨내역!$B545:$G545,15)</f>
        <v>70</v>
      </c>
      <c r="Q545">
        <f>Q544+COUNTIF(전체당첨내역!$B545:$G545,16)</f>
        <v>65</v>
      </c>
      <c r="R545">
        <f>R544+COUNTIF(전체당첨내역!$B545:$G545,17)</f>
        <v>79</v>
      </c>
      <c r="S545">
        <f>S544+COUNTIF(전체당첨내역!$B545:$G545,18)</f>
        <v>76</v>
      </c>
      <c r="T545">
        <f>T544+COUNTIF(전체당첨내역!$B545:$G545,19)</f>
        <v>72</v>
      </c>
      <c r="U545">
        <f>U544+COUNTIF(전체당첨내역!$B545:$G545,20)</f>
        <v>87</v>
      </c>
      <c r="V545">
        <f>V544+COUNTIF(전체당첨내역!$B545:$G545,21)</f>
        <v>65</v>
      </c>
      <c r="W545">
        <f>W544+COUNTIF(전체당첨내역!$B545:$G545,22)</f>
        <v>67</v>
      </c>
      <c r="X545">
        <f>X544+COUNTIF(전체당첨내역!$B545:$G545,23)</f>
        <v>69</v>
      </c>
      <c r="Y545">
        <f>Y544+COUNTIF(전체당첨내역!$B545:$G545,24)</f>
        <v>71</v>
      </c>
      <c r="Z545">
        <f>Z544+COUNTIF(전체당첨내역!$B545:$G545,25)</f>
        <v>73</v>
      </c>
      <c r="AA545">
        <f>AA544+COUNTIF(전체당첨내역!$B545:$G545,26)</f>
        <v>79</v>
      </c>
      <c r="AB545">
        <f>AB544+COUNTIF(전체당첨내역!$B545:$G545,27)</f>
        <v>83</v>
      </c>
      <c r="AC545">
        <f>AC544+COUNTIF(전체당첨내역!$B545:$G545,28)</f>
        <v>60</v>
      </c>
      <c r="AD545">
        <f>AD544+COUNTIF(전체당첨내역!$B545:$G545,29)</f>
        <v>72</v>
      </c>
      <c r="AE545">
        <f>AE544+COUNTIF(전체당첨내역!$B545:$G545,30)</f>
        <v>68</v>
      </c>
      <c r="AF545">
        <f>AF544+COUNTIF(전체당첨내역!$B545:$G545,31)</f>
        <v>75</v>
      </c>
      <c r="AG545">
        <f>AG544+COUNTIF(전체당첨내역!$B545:$G545,32)</f>
        <v>66</v>
      </c>
      <c r="AH545">
        <f>AH544+COUNTIF(전체당첨내역!$B545:$G545,33)</f>
        <v>68</v>
      </c>
      <c r="AI545">
        <f>AI544+COUNTIF(전체당첨내역!$B545:$G545,34)</f>
        <v>86</v>
      </c>
      <c r="AJ545">
        <f>AJ544+COUNTIF(전체당첨내역!$B545:$G545,35)</f>
        <v>68</v>
      </c>
      <c r="AK545">
        <f>AK544+COUNTIF(전체당첨내역!$B545:$G545,36)</f>
        <v>76</v>
      </c>
      <c r="AL545">
        <f>AL544+COUNTIF(전체당첨내역!$B545:$G545,37)</f>
        <v>86</v>
      </c>
      <c r="AM545">
        <f>AM544+COUNTIF(전체당첨내역!$B545:$G545,38)</f>
        <v>63</v>
      </c>
      <c r="AN545">
        <f>AN544+COUNTIF(전체당첨내역!$B545:$G545,39)</f>
        <v>72</v>
      </c>
      <c r="AO545">
        <f>AO544+COUNTIF(전체당첨내역!$B545:$G545,40)</f>
        <v>90</v>
      </c>
      <c r="AP545">
        <f>AP544+COUNTIF(전체당첨내역!$B545:$G545,41)</f>
        <v>62</v>
      </c>
      <c r="AQ545">
        <f>AQ544+COUNTIF(전체당첨내역!$B545:$G545,42)</f>
        <v>71</v>
      </c>
      <c r="AR545">
        <f>AR544+COUNTIF(전체당첨내역!$B545:$G545,43)</f>
        <v>74</v>
      </c>
      <c r="AS545">
        <f>AS544+COUNTIF(전체당첨내역!$B545:$G545,44)</f>
        <v>69</v>
      </c>
      <c r="AT545">
        <f>AT544+COUNTIF(전체당첨내역!$B545:$G545,45)</f>
        <v>75</v>
      </c>
    </row>
    <row r="546" spans="1:46" ht="16.5" customHeight="1">
      <c r="A546">
        <v>545</v>
      </c>
      <c r="B546">
        <f>B545+COUNTIF(전체당첨내역!$B546:$G546,1)</f>
        <v>83</v>
      </c>
      <c r="C546">
        <f>C545+COUNTIF(전체당첨내역!$B546:$G546,2)</f>
        <v>67</v>
      </c>
      <c r="D546">
        <f>D545+COUNTIF(전체당첨내역!$B546:$G546,3)</f>
        <v>74</v>
      </c>
      <c r="E546">
        <f>E545+COUNTIF(전체당첨내역!$B546:$G546,4)</f>
        <v>78</v>
      </c>
      <c r="F546">
        <f>F545+COUNTIF(전체당첨내역!$B546:$G546,5)</f>
        <v>77</v>
      </c>
      <c r="G546">
        <f>G545+COUNTIF(전체당첨내역!$B546:$G546,6)</f>
        <v>63</v>
      </c>
      <c r="H546">
        <f>H545+COUNTIF(전체당첨내역!$B546:$G546,7)</f>
        <v>66</v>
      </c>
      <c r="I546">
        <f>I545+COUNTIF(전체당첨내역!$B546:$G546,8)</f>
        <v>73</v>
      </c>
      <c r="J546">
        <f>J545+COUNTIF(전체당첨내역!$B546:$G546,9)</f>
        <v>59</v>
      </c>
      <c r="K546">
        <f>K545+COUNTIF(전체당첨내역!$B546:$G546,10)</f>
        <v>73</v>
      </c>
      <c r="L546">
        <f>L545+COUNTIF(전체당첨내역!$B546:$G546,11)</f>
        <v>71</v>
      </c>
      <c r="M546">
        <f>M545+COUNTIF(전체당첨내역!$B546:$G546,12)</f>
        <v>69</v>
      </c>
      <c r="N546">
        <f>N545+COUNTIF(전체당첨내역!$B546:$G546,13)</f>
        <v>76</v>
      </c>
      <c r="O546">
        <f>O545+COUNTIF(전체당첨내역!$B546:$G546,14)</f>
        <v>79</v>
      </c>
      <c r="P546">
        <f>P545+COUNTIF(전체당첨내역!$B546:$G546,15)</f>
        <v>70</v>
      </c>
      <c r="Q546">
        <f>Q545+COUNTIF(전체당첨내역!$B546:$G546,16)</f>
        <v>65</v>
      </c>
      <c r="R546">
        <f>R545+COUNTIF(전체당첨내역!$B546:$G546,17)</f>
        <v>79</v>
      </c>
      <c r="S546">
        <f>S545+COUNTIF(전체당첨내역!$B546:$G546,18)</f>
        <v>76</v>
      </c>
      <c r="T546">
        <f>T545+COUNTIF(전체당첨내역!$B546:$G546,19)</f>
        <v>72</v>
      </c>
      <c r="U546">
        <f>U545+COUNTIF(전체당첨내역!$B546:$G546,20)</f>
        <v>87</v>
      </c>
      <c r="V546">
        <f>V545+COUNTIF(전체당첨내역!$B546:$G546,21)</f>
        <v>65</v>
      </c>
      <c r="W546">
        <f>W545+COUNTIF(전체당첨내역!$B546:$G546,22)</f>
        <v>67</v>
      </c>
      <c r="X546">
        <f>X545+COUNTIF(전체당첨내역!$B546:$G546,23)</f>
        <v>69</v>
      </c>
      <c r="Y546">
        <f>Y545+COUNTIF(전체당첨내역!$B546:$G546,24)</f>
        <v>72</v>
      </c>
      <c r="Z546">
        <f>Z545+COUNTIF(전체당첨내역!$B546:$G546,25)</f>
        <v>74</v>
      </c>
      <c r="AA546">
        <f>AA545+COUNTIF(전체당첨내역!$B546:$G546,26)</f>
        <v>79</v>
      </c>
      <c r="AB546">
        <f>AB545+COUNTIF(전체당첨내역!$B546:$G546,27)</f>
        <v>84</v>
      </c>
      <c r="AC546">
        <f>AC545+COUNTIF(전체당첨내역!$B546:$G546,28)</f>
        <v>60</v>
      </c>
      <c r="AD546">
        <f>AD545+COUNTIF(전체당첨내역!$B546:$G546,29)</f>
        <v>72</v>
      </c>
      <c r="AE546">
        <f>AE545+COUNTIF(전체당첨내역!$B546:$G546,30)</f>
        <v>68</v>
      </c>
      <c r="AF546">
        <f>AF545+COUNTIF(전체당첨내역!$B546:$G546,31)</f>
        <v>75</v>
      </c>
      <c r="AG546">
        <f>AG545+COUNTIF(전체당첨내역!$B546:$G546,32)</f>
        <v>66</v>
      </c>
      <c r="AH546">
        <f>AH545+COUNTIF(전체당첨내역!$B546:$G546,33)</f>
        <v>68</v>
      </c>
      <c r="AI546">
        <f>AI545+COUNTIF(전체당첨내역!$B546:$G546,34)</f>
        <v>87</v>
      </c>
      <c r="AJ546">
        <f>AJ545+COUNTIF(전체당첨내역!$B546:$G546,35)</f>
        <v>69</v>
      </c>
      <c r="AK546">
        <f>AK545+COUNTIF(전체당첨내역!$B546:$G546,36)</f>
        <v>76</v>
      </c>
      <c r="AL546">
        <f>AL545+COUNTIF(전체당첨내역!$B546:$G546,37)</f>
        <v>86</v>
      </c>
      <c r="AM546">
        <f>AM545+COUNTIF(전체당첨내역!$B546:$G546,38)</f>
        <v>63</v>
      </c>
      <c r="AN546">
        <f>AN545+COUNTIF(전체당첨내역!$B546:$G546,39)</f>
        <v>72</v>
      </c>
      <c r="AO546">
        <f>AO545+COUNTIF(전체당첨내역!$B546:$G546,40)</f>
        <v>90</v>
      </c>
      <c r="AP546">
        <f>AP545+COUNTIF(전체당첨내역!$B546:$G546,41)</f>
        <v>62</v>
      </c>
      <c r="AQ546">
        <f>AQ545+COUNTIF(전체당첨내역!$B546:$G546,42)</f>
        <v>71</v>
      </c>
      <c r="AR546">
        <f>AR545+COUNTIF(전체당첨내역!$B546:$G546,43)</f>
        <v>74</v>
      </c>
      <c r="AS546">
        <f>AS545+COUNTIF(전체당첨내역!$B546:$G546,44)</f>
        <v>69</v>
      </c>
      <c r="AT546">
        <f>AT545+COUNTIF(전체당첨내역!$B546:$G546,45)</f>
        <v>75</v>
      </c>
    </row>
    <row r="547" spans="1:46" ht="16.5" customHeight="1">
      <c r="A547">
        <v>546</v>
      </c>
      <c r="B547">
        <f>B546+COUNTIF(전체당첨내역!$B547:$G547,1)</f>
        <v>83</v>
      </c>
      <c r="C547">
        <f>C546+COUNTIF(전체당첨내역!$B547:$G547,2)</f>
        <v>67</v>
      </c>
      <c r="D547">
        <f>D546+COUNTIF(전체당첨내역!$B547:$G547,3)</f>
        <v>74</v>
      </c>
      <c r="E547">
        <f>E546+COUNTIF(전체당첨내역!$B547:$G547,4)</f>
        <v>78</v>
      </c>
      <c r="F547">
        <f>F546+COUNTIF(전체당첨내역!$B547:$G547,5)</f>
        <v>77</v>
      </c>
      <c r="G547">
        <f>G546+COUNTIF(전체당첨내역!$B547:$G547,6)</f>
        <v>63</v>
      </c>
      <c r="H547">
        <f>H546+COUNTIF(전체당첨내역!$B547:$G547,7)</f>
        <v>66</v>
      </c>
      <c r="I547">
        <f>I546+COUNTIF(전체당첨내역!$B547:$G547,8)</f>
        <v>74</v>
      </c>
      <c r="J547">
        <f>J546+COUNTIF(전체당첨내역!$B547:$G547,9)</f>
        <v>59</v>
      </c>
      <c r="K547">
        <f>K546+COUNTIF(전체당첨내역!$B547:$G547,10)</f>
        <v>73</v>
      </c>
      <c r="L547">
        <f>L546+COUNTIF(전체당첨내역!$B547:$G547,11)</f>
        <v>71</v>
      </c>
      <c r="M547">
        <f>M546+COUNTIF(전체당첨내역!$B547:$G547,12)</f>
        <v>69</v>
      </c>
      <c r="N547">
        <f>N546+COUNTIF(전체당첨내역!$B547:$G547,13)</f>
        <v>76</v>
      </c>
      <c r="O547">
        <f>O546+COUNTIF(전체당첨내역!$B547:$G547,14)</f>
        <v>79</v>
      </c>
      <c r="P547">
        <f>P546+COUNTIF(전체당첨내역!$B547:$G547,15)</f>
        <v>70</v>
      </c>
      <c r="Q547">
        <f>Q546+COUNTIF(전체당첨내역!$B547:$G547,16)</f>
        <v>65</v>
      </c>
      <c r="R547">
        <f>R546+COUNTIF(전체당첨내역!$B547:$G547,17)</f>
        <v>80</v>
      </c>
      <c r="S547">
        <f>S546+COUNTIF(전체당첨내역!$B547:$G547,18)</f>
        <v>76</v>
      </c>
      <c r="T547">
        <f>T546+COUNTIF(전체당첨내역!$B547:$G547,19)</f>
        <v>72</v>
      </c>
      <c r="U547">
        <f>U546+COUNTIF(전체당첨내역!$B547:$G547,20)</f>
        <v>88</v>
      </c>
      <c r="V547">
        <f>V546+COUNTIF(전체당첨내역!$B547:$G547,21)</f>
        <v>65</v>
      </c>
      <c r="W547">
        <f>W546+COUNTIF(전체당첨내역!$B547:$G547,22)</f>
        <v>67</v>
      </c>
      <c r="X547">
        <f>X546+COUNTIF(전체당첨내역!$B547:$G547,23)</f>
        <v>69</v>
      </c>
      <c r="Y547">
        <f>Y546+COUNTIF(전체당첨내역!$B547:$G547,24)</f>
        <v>72</v>
      </c>
      <c r="Z547">
        <f>Z546+COUNTIF(전체당첨내역!$B547:$G547,25)</f>
        <v>74</v>
      </c>
      <c r="AA547">
        <f>AA546+COUNTIF(전체당첨내역!$B547:$G547,26)</f>
        <v>79</v>
      </c>
      <c r="AB547">
        <f>AB546+COUNTIF(전체당첨내역!$B547:$G547,27)</f>
        <v>85</v>
      </c>
      <c r="AC547">
        <f>AC546+COUNTIF(전체당첨내역!$B547:$G547,28)</f>
        <v>60</v>
      </c>
      <c r="AD547">
        <f>AD546+COUNTIF(전체당첨내역!$B547:$G547,29)</f>
        <v>72</v>
      </c>
      <c r="AE547">
        <f>AE546+COUNTIF(전체당첨내역!$B547:$G547,30)</f>
        <v>68</v>
      </c>
      <c r="AF547">
        <f>AF546+COUNTIF(전체당첨내역!$B547:$G547,31)</f>
        <v>75</v>
      </c>
      <c r="AG547">
        <f>AG546+COUNTIF(전체당첨내역!$B547:$G547,32)</f>
        <v>66</v>
      </c>
      <c r="AH547">
        <f>AH546+COUNTIF(전체당첨내역!$B547:$G547,33)</f>
        <v>68</v>
      </c>
      <c r="AI547">
        <f>AI546+COUNTIF(전체당첨내역!$B547:$G547,34)</f>
        <v>87</v>
      </c>
      <c r="AJ547">
        <f>AJ546+COUNTIF(전체당첨내역!$B547:$G547,35)</f>
        <v>69</v>
      </c>
      <c r="AK547">
        <f>AK546+COUNTIF(전체당첨내역!$B547:$G547,36)</f>
        <v>76</v>
      </c>
      <c r="AL547">
        <f>AL546+COUNTIF(전체당첨내역!$B547:$G547,37)</f>
        <v>87</v>
      </c>
      <c r="AM547">
        <f>AM546+COUNTIF(전체당첨내역!$B547:$G547,38)</f>
        <v>63</v>
      </c>
      <c r="AN547">
        <f>AN546+COUNTIF(전체당첨내역!$B547:$G547,39)</f>
        <v>72</v>
      </c>
      <c r="AO547">
        <f>AO546+COUNTIF(전체당첨내역!$B547:$G547,40)</f>
        <v>90</v>
      </c>
      <c r="AP547">
        <f>AP546+COUNTIF(전체당첨내역!$B547:$G547,41)</f>
        <v>62</v>
      </c>
      <c r="AQ547">
        <f>AQ546+COUNTIF(전체당첨내역!$B547:$G547,42)</f>
        <v>71</v>
      </c>
      <c r="AR547">
        <f>AR546+COUNTIF(전체당첨내역!$B547:$G547,43)</f>
        <v>75</v>
      </c>
      <c r="AS547">
        <f>AS546+COUNTIF(전체당첨내역!$B547:$G547,44)</f>
        <v>69</v>
      </c>
      <c r="AT547">
        <f>AT546+COUNTIF(전체당첨내역!$B547:$G547,45)</f>
        <v>75</v>
      </c>
    </row>
    <row r="548" spans="1:46" ht="16.5" customHeight="1">
      <c r="A548">
        <v>547</v>
      </c>
      <c r="B548">
        <f>B547+COUNTIF(전체당첨내역!$B548:$G548,1)</f>
        <v>83</v>
      </c>
      <c r="C548">
        <f>C547+COUNTIF(전체당첨내역!$B548:$G548,2)</f>
        <v>67</v>
      </c>
      <c r="D548">
        <f>D547+COUNTIF(전체당첨내역!$B548:$G548,3)</f>
        <v>74</v>
      </c>
      <c r="E548">
        <f>E547+COUNTIF(전체당첨내역!$B548:$G548,4)</f>
        <v>78</v>
      </c>
      <c r="F548">
        <f>F547+COUNTIF(전체당첨내역!$B548:$G548,5)</f>
        <v>77</v>
      </c>
      <c r="G548">
        <f>G547+COUNTIF(전체당첨내역!$B548:$G548,6)</f>
        <v>64</v>
      </c>
      <c r="H548">
        <f>H547+COUNTIF(전체당첨내역!$B548:$G548,7)</f>
        <v>67</v>
      </c>
      <c r="I548">
        <f>I547+COUNTIF(전체당첨내역!$B548:$G548,8)</f>
        <v>74</v>
      </c>
      <c r="J548">
        <f>J547+COUNTIF(전체당첨내역!$B548:$G548,9)</f>
        <v>59</v>
      </c>
      <c r="K548">
        <f>K547+COUNTIF(전체당첨내역!$B548:$G548,10)</f>
        <v>73</v>
      </c>
      <c r="L548">
        <f>L547+COUNTIF(전체당첨내역!$B548:$G548,11)</f>
        <v>71</v>
      </c>
      <c r="M548">
        <f>M547+COUNTIF(전체당첨내역!$B548:$G548,12)</f>
        <v>69</v>
      </c>
      <c r="N548">
        <f>N547+COUNTIF(전체당첨내역!$B548:$G548,13)</f>
        <v>76</v>
      </c>
      <c r="O548">
        <f>O547+COUNTIF(전체당첨내역!$B548:$G548,14)</f>
        <v>79</v>
      </c>
      <c r="P548">
        <f>P547+COUNTIF(전체당첨내역!$B548:$G548,15)</f>
        <v>71</v>
      </c>
      <c r="Q548">
        <f>Q547+COUNTIF(전체당첨내역!$B548:$G548,16)</f>
        <v>65</v>
      </c>
      <c r="R548">
        <f>R547+COUNTIF(전체당첨내역!$B548:$G548,17)</f>
        <v>80</v>
      </c>
      <c r="S548">
        <f>S547+COUNTIF(전체당첨내역!$B548:$G548,18)</f>
        <v>76</v>
      </c>
      <c r="T548">
        <f>T547+COUNTIF(전체당첨내역!$B548:$G548,19)</f>
        <v>72</v>
      </c>
      <c r="U548">
        <f>U547+COUNTIF(전체당첨내역!$B548:$G548,20)</f>
        <v>88</v>
      </c>
      <c r="V548">
        <f>V547+COUNTIF(전체당첨내역!$B548:$G548,21)</f>
        <v>65</v>
      </c>
      <c r="W548">
        <f>W547+COUNTIF(전체당첨내역!$B548:$G548,22)</f>
        <v>68</v>
      </c>
      <c r="X548">
        <f>X547+COUNTIF(전체당첨내역!$B548:$G548,23)</f>
        <v>69</v>
      </c>
      <c r="Y548">
        <f>Y547+COUNTIF(전체당첨내역!$B548:$G548,24)</f>
        <v>72</v>
      </c>
      <c r="Z548">
        <f>Z547+COUNTIF(전체당첨내역!$B548:$G548,25)</f>
        <v>74</v>
      </c>
      <c r="AA548">
        <f>AA547+COUNTIF(전체당첨내역!$B548:$G548,26)</f>
        <v>79</v>
      </c>
      <c r="AB548">
        <f>AB547+COUNTIF(전체당첨내역!$B548:$G548,27)</f>
        <v>85</v>
      </c>
      <c r="AC548">
        <f>AC547+COUNTIF(전체당첨내역!$B548:$G548,28)</f>
        <v>60</v>
      </c>
      <c r="AD548">
        <f>AD547+COUNTIF(전체당첨내역!$B548:$G548,29)</f>
        <v>72</v>
      </c>
      <c r="AE548">
        <f>AE547+COUNTIF(전체당첨내역!$B548:$G548,30)</f>
        <v>68</v>
      </c>
      <c r="AF548">
        <f>AF547+COUNTIF(전체당첨내역!$B548:$G548,31)</f>
        <v>75</v>
      </c>
      <c r="AG548">
        <f>AG547+COUNTIF(전체당첨내역!$B548:$G548,32)</f>
        <v>66</v>
      </c>
      <c r="AH548">
        <f>AH547+COUNTIF(전체당첨내역!$B548:$G548,33)</f>
        <v>68</v>
      </c>
      <c r="AI548">
        <f>AI547+COUNTIF(전체당첨내역!$B548:$G548,34)</f>
        <v>88</v>
      </c>
      <c r="AJ548">
        <f>AJ547+COUNTIF(전체당첨내역!$B548:$G548,35)</f>
        <v>69</v>
      </c>
      <c r="AK548">
        <f>AK547+COUNTIF(전체당첨내역!$B548:$G548,36)</f>
        <v>76</v>
      </c>
      <c r="AL548">
        <f>AL547+COUNTIF(전체당첨내역!$B548:$G548,37)</f>
        <v>87</v>
      </c>
      <c r="AM548">
        <f>AM547+COUNTIF(전체당첨내역!$B548:$G548,38)</f>
        <v>63</v>
      </c>
      <c r="AN548">
        <f>AN547+COUNTIF(전체당첨내역!$B548:$G548,39)</f>
        <v>73</v>
      </c>
      <c r="AO548">
        <f>AO547+COUNTIF(전체당첨내역!$B548:$G548,40)</f>
        <v>90</v>
      </c>
      <c r="AP548">
        <f>AP547+COUNTIF(전체당첨내역!$B548:$G548,41)</f>
        <v>62</v>
      </c>
      <c r="AQ548">
        <f>AQ547+COUNTIF(전체당첨내역!$B548:$G548,42)</f>
        <v>71</v>
      </c>
      <c r="AR548">
        <f>AR547+COUNTIF(전체당첨내역!$B548:$G548,43)</f>
        <v>75</v>
      </c>
      <c r="AS548">
        <f>AS547+COUNTIF(전체당첨내역!$B548:$G548,44)</f>
        <v>69</v>
      </c>
      <c r="AT548">
        <f>AT547+COUNTIF(전체당첨내역!$B548:$G548,45)</f>
        <v>75</v>
      </c>
    </row>
    <row r="549" spans="1:46" ht="16.5" customHeight="1">
      <c r="A549">
        <v>548</v>
      </c>
      <c r="B549">
        <f>B548+COUNTIF(전체당첨내역!$B549:$G549,1)</f>
        <v>84</v>
      </c>
      <c r="C549">
        <f>C548+COUNTIF(전체당첨내역!$B549:$G549,2)</f>
        <v>67</v>
      </c>
      <c r="D549">
        <f>D548+COUNTIF(전체당첨내역!$B549:$G549,3)</f>
        <v>74</v>
      </c>
      <c r="E549">
        <f>E548+COUNTIF(전체당첨내역!$B549:$G549,4)</f>
        <v>78</v>
      </c>
      <c r="F549">
        <f>F548+COUNTIF(전체당첨내역!$B549:$G549,5)</f>
        <v>77</v>
      </c>
      <c r="G549">
        <f>G548+COUNTIF(전체당첨내역!$B549:$G549,6)</f>
        <v>64</v>
      </c>
      <c r="H549">
        <f>H548+COUNTIF(전체당첨내역!$B549:$G549,7)</f>
        <v>67</v>
      </c>
      <c r="I549">
        <f>I548+COUNTIF(전체당첨내역!$B549:$G549,8)</f>
        <v>74</v>
      </c>
      <c r="J549">
        <f>J548+COUNTIF(전체당첨내역!$B549:$G549,9)</f>
        <v>59</v>
      </c>
      <c r="K549">
        <f>K548+COUNTIF(전체당첨내역!$B549:$G549,10)</f>
        <v>73</v>
      </c>
      <c r="L549">
        <f>L548+COUNTIF(전체당첨내역!$B549:$G549,11)</f>
        <v>71</v>
      </c>
      <c r="M549">
        <f>M548+COUNTIF(전체당첨내역!$B549:$G549,12)</f>
        <v>70</v>
      </c>
      <c r="N549">
        <f>N548+COUNTIF(전체당첨내역!$B549:$G549,13)</f>
        <v>77</v>
      </c>
      <c r="O549">
        <f>O548+COUNTIF(전체당첨내역!$B549:$G549,14)</f>
        <v>79</v>
      </c>
      <c r="P549">
        <f>P548+COUNTIF(전체당첨내역!$B549:$G549,15)</f>
        <v>71</v>
      </c>
      <c r="Q549">
        <f>Q548+COUNTIF(전체당첨내역!$B549:$G549,16)</f>
        <v>65</v>
      </c>
      <c r="R549">
        <f>R548+COUNTIF(전체당첨내역!$B549:$G549,17)</f>
        <v>80</v>
      </c>
      <c r="S549">
        <f>S548+COUNTIF(전체당첨내역!$B549:$G549,18)</f>
        <v>76</v>
      </c>
      <c r="T549">
        <f>T548+COUNTIF(전체당첨내역!$B549:$G549,19)</f>
        <v>72</v>
      </c>
      <c r="U549">
        <f>U548+COUNTIF(전체당첨내역!$B549:$G549,20)</f>
        <v>88</v>
      </c>
      <c r="V549">
        <f>V548+COUNTIF(전체당첨내역!$B549:$G549,21)</f>
        <v>66</v>
      </c>
      <c r="W549">
        <f>W548+COUNTIF(전체당첨내역!$B549:$G549,22)</f>
        <v>68</v>
      </c>
      <c r="X549">
        <f>X548+COUNTIF(전체당첨내역!$B549:$G549,23)</f>
        <v>69</v>
      </c>
      <c r="Y549">
        <f>Y548+COUNTIF(전체당첨내역!$B549:$G549,24)</f>
        <v>72</v>
      </c>
      <c r="Z549">
        <f>Z548+COUNTIF(전체당첨내역!$B549:$G549,25)</f>
        <v>74</v>
      </c>
      <c r="AA549">
        <f>AA548+COUNTIF(전체당첨내역!$B549:$G549,26)</f>
        <v>79</v>
      </c>
      <c r="AB549">
        <f>AB548+COUNTIF(전체당첨내역!$B549:$G549,27)</f>
        <v>85</v>
      </c>
      <c r="AC549">
        <f>AC548+COUNTIF(전체당첨내역!$B549:$G549,28)</f>
        <v>60</v>
      </c>
      <c r="AD549">
        <f>AD548+COUNTIF(전체당첨내역!$B549:$G549,29)</f>
        <v>72</v>
      </c>
      <c r="AE549">
        <f>AE548+COUNTIF(전체당첨내역!$B549:$G549,30)</f>
        <v>68</v>
      </c>
      <c r="AF549">
        <f>AF548+COUNTIF(전체당첨내역!$B549:$G549,31)</f>
        <v>75</v>
      </c>
      <c r="AG549">
        <f>AG548+COUNTIF(전체당첨내역!$B549:$G549,32)</f>
        <v>67</v>
      </c>
      <c r="AH549">
        <f>AH548+COUNTIF(전체당첨내역!$B549:$G549,33)</f>
        <v>68</v>
      </c>
      <c r="AI549">
        <f>AI548+COUNTIF(전체당첨내역!$B549:$G549,34)</f>
        <v>88</v>
      </c>
      <c r="AJ549">
        <f>AJ548+COUNTIF(전체당첨내역!$B549:$G549,35)</f>
        <v>69</v>
      </c>
      <c r="AK549">
        <f>AK548+COUNTIF(전체당첨내역!$B549:$G549,36)</f>
        <v>76</v>
      </c>
      <c r="AL549">
        <f>AL548+COUNTIF(전체당첨내역!$B549:$G549,37)</f>
        <v>87</v>
      </c>
      <c r="AM549">
        <f>AM548+COUNTIF(전체당첨내역!$B549:$G549,38)</f>
        <v>63</v>
      </c>
      <c r="AN549">
        <f>AN548+COUNTIF(전체당첨내역!$B549:$G549,39)</f>
        <v>73</v>
      </c>
      <c r="AO549">
        <f>AO548+COUNTIF(전체당첨내역!$B549:$G549,40)</f>
        <v>90</v>
      </c>
      <c r="AP549">
        <f>AP548+COUNTIF(전체당첨내역!$B549:$G549,41)</f>
        <v>62</v>
      </c>
      <c r="AQ549">
        <f>AQ548+COUNTIF(전체당첨내역!$B549:$G549,42)</f>
        <v>71</v>
      </c>
      <c r="AR549">
        <f>AR548+COUNTIF(전체당첨내역!$B549:$G549,43)</f>
        <v>75</v>
      </c>
      <c r="AS549">
        <f>AS548+COUNTIF(전체당첨내역!$B549:$G549,44)</f>
        <v>69</v>
      </c>
      <c r="AT549">
        <f>AT548+COUNTIF(전체당첨내역!$B549:$G549,45)</f>
        <v>76</v>
      </c>
    </row>
    <row r="550" spans="1:46" ht="16.5" customHeight="1">
      <c r="A550">
        <v>549</v>
      </c>
      <c r="B550">
        <f>B549+COUNTIF(전체당첨내역!$B550:$G550,1)</f>
        <v>84</v>
      </c>
      <c r="C550">
        <f>C549+COUNTIF(전체당첨내역!$B550:$G550,2)</f>
        <v>67</v>
      </c>
      <c r="D550">
        <f>D549+COUNTIF(전체당첨내역!$B550:$G550,3)</f>
        <v>74</v>
      </c>
      <c r="E550">
        <f>E549+COUNTIF(전체당첨내역!$B550:$G550,4)</f>
        <v>78</v>
      </c>
      <c r="F550">
        <f>F549+COUNTIF(전체당첨내역!$B550:$G550,5)</f>
        <v>77</v>
      </c>
      <c r="G550">
        <f>G549+COUNTIF(전체당첨내역!$B550:$G550,6)</f>
        <v>64</v>
      </c>
      <c r="H550">
        <f>H549+COUNTIF(전체당첨내역!$B550:$G550,7)</f>
        <v>67</v>
      </c>
      <c r="I550">
        <f>I549+COUNTIF(전체당첨내역!$B550:$G550,8)</f>
        <v>74</v>
      </c>
      <c r="J550">
        <f>J549+COUNTIF(전체당첨내역!$B550:$G550,9)</f>
        <v>59</v>
      </c>
      <c r="K550">
        <f>K549+COUNTIF(전체당첨내역!$B550:$G550,10)</f>
        <v>73</v>
      </c>
      <c r="L550">
        <f>L549+COUNTIF(전체당첨내역!$B550:$G550,11)</f>
        <v>71</v>
      </c>
      <c r="M550">
        <f>M549+COUNTIF(전체당첨내역!$B550:$G550,12)</f>
        <v>70</v>
      </c>
      <c r="N550">
        <f>N549+COUNTIF(전체당첨내역!$B550:$G550,13)</f>
        <v>77</v>
      </c>
      <c r="O550">
        <f>O549+COUNTIF(전체당첨내역!$B550:$G550,14)</f>
        <v>79</v>
      </c>
      <c r="P550">
        <f>P549+COUNTIF(전체당첨내역!$B550:$G550,15)</f>
        <v>71</v>
      </c>
      <c r="Q550">
        <f>Q549+COUNTIF(전체당첨내역!$B550:$G550,16)</f>
        <v>65</v>
      </c>
      <c r="R550">
        <f>R549+COUNTIF(전체당첨내역!$B550:$G550,17)</f>
        <v>80</v>
      </c>
      <c r="S550">
        <f>S549+COUNTIF(전체당첨내역!$B550:$G550,18)</f>
        <v>76</v>
      </c>
      <c r="T550">
        <f>T549+COUNTIF(전체당첨내역!$B550:$G550,19)</f>
        <v>72</v>
      </c>
      <c r="U550">
        <f>U549+COUNTIF(전체당첨내역!$B550:$G550,20)</f>
        <v>88</v>
      </c>
      <c r="V550">
        <f>V549+COUNTIF(전체당첨내역!$B550:$G550,21)</f>
        <v>66</v>
      </c>
      <c r="W550">
        <f>W549+COUNTIF(전체당첨내역!$B550:$G550,22)</f>
        <v>68</v>
      </c>
      <c r="X550">
        <f>X549+COUNTIF(전체당첨내역!$B550:$G550,23)</f>
        <v>69</v>
      </c>
      <c r="Y550">
        <f>Y549+COUNTIF(전체당첨내역!$B550:$G550,24)</f>
        <v>72</v>
      </c>
      <c r="Z550">
        <f>Z549+COUNTIF(전체당첨내역!$B550:$G550,25)</f>
        <v>74</v>
      </c>
      <c r="AA550">
        <f>AA549+COUNTIF(전체당첨내역!$B550:$G550,26)</f>
        <v>79</v>
      </c>
      <c r="AB550">
        <f>AB549+COUNTIF(전체당첨내역!$B550:$G550,27)</f>
        <v>85</v>
      </c>
      <c r="AC550">
        <f>AC549+COUNTIF(전체당첨내역!$B550:$G550,28)</f>
        <v>60</v>
      </c>
      <c r="AD550">
        <f>AD549+COUNTIF(전체당첨내역!$B550:$G550,29)</f>
        <v>73</v>
      </c>
      <c r="AE550">
        <f>AE549+COUNTIF(전체당첨내역!$B550:$G550,30)</f>
        <v>68</v>
      </c>
      <c r="AF550">
        <f>AF549+COUNTIF(전체당첨내역!$B550:$G550,31)</f>
        <v>76</v>
      </c>
      <c r="AG550">
        <f>AG549+COUNTIF(전체당첨내역!$B550:$G550,32)</f>
        <v>67</v>
      </c>
      <c r="AH550">
        <f>AH549+COUNTIF(전체당첨내역!$B550:$G550,33)</f>
        <v>68</v>
      </c>
      <c r="AI550">
        <f>AI549+COUNTIF(전체당첨내역!$B550:$G550,34)</f>
        <v>88</v>
      </c>
      <c r="AJ550">
        <f>AJ549+COUNTIF(전체당첨내역!$B550:$G550,35)</f>
        <v>70</v>
      </c>
      <c r="AK550">
        <f>AK549+COUNTIF(전체당첨내역!$B550:$G550,36)</f>
        <v>76</v>
      </c>
      <c r="AL550">
        <f>AL549+COUNTIF(전체당첨내역!$B550:$G550,37)</f>
        <v>87</v>
      </c>
      <c r="AM550">
        <f>AM549+COUNTIF(전체당첨내역!$B550:$G550,38)</f>
        <v>64</v>
      </c>
      <c r="AN550">
        <f>AN549+COUNTIF(전체당첨내역!$B550:$G550,39)</f>
        <v>73</v>
      </c>
      <c r="AO550">
        <f>AO549+COUNTIF(전체당첨내역!$B550:$G550,40)</f>
        <v>91</v>
      </c>
      <c r="AP550">
        <f>AP549+COUNTIF(전체당첨내역!$B550:$G550,41)</f>
        <v>62</v>
      </c>
      <c r="AQ550">
        <f>AQ549+COUNTIF(전체당첨내역!$B550:$G550,42)</f>
        <v>71</v>
      </c>
      <c r="AR550">
        <f>AR549+COUNTIF(전체당첨내역!$B550:$G550,43)</f>
        <v>75</v>
      </c>
      <c r="AS550">
        <f>AS549+COUNTIF(전체당첨내역!$B550:$G550,44)</f>
        <v>70</v>
      </c>
      <c r="AT550">
        <f>AT549+COUNTIF(전체당첨내역!$B550:$G550,45)</f>
        <v>76</v>
      </c>
    </row>
    <row r="551" spans="1:46" ht="16.5" customHeight="1">
      <c r="A551">
        <v>550</v>
      </c>
      <c r="B551">
        <f>B550+COUNTIF(전체당첨내역!$B551:$G551,1)</f>
        <v>85</v>
      </c>
      <c r="C551">
        <f>C550+COUNTIF(전체당첨내역!$B551:$G551,2)</f>
        <v>67</v>
      </c>
      <c r="D551">
        <f>D550+COUNTIF(전체당첨내역!$B551:$G551,3)</f>
        <v>74</v>
      </c>
      <c r="E551">
        <f>E550+COUNTIF(전체당첨내역!$B551:$G551,4)</f>
        <v>78</v>
      </c>
      <c r="F551">
        <f>F550+COUNTIF(전체당첨내역!$B551:$G551,5)</f>
        <v>77</v>
      </c>
      <c r="G551">
        <f>G550+COUNTIF(전체당첨내역!$B551:$G551,6)</f>
        <v>64</v>
      </c>
      <c r="H551">
        <f>H550+COUNTIF(전체당첨내역!$B551:$G551,7)</f>
        <v>68</v>
      </c>
      <c r="I551">
        <f>I550+COUNTIF(전체당첨내역!$B551:$G551,8)</f>
        <v>74</v>
      </c>
      <c r="J551">
        <f>J550+COUNTIF(전체당첨내역!$B551:$G551,9)</f>
        <v>59</v>
      </c>
      <c r="K551">
        <f>K550+COUNTIF(전체당첨내역!$B551:$G551,10)</f>
        <v>73</v>
      </c>
      <c r="L551">
        <f>L550+COUNTIF(전체당첨내역!$B551:$G551,11)</f>
        <v>71</v>
      </c>
      <c r="M551">
        <f>M550+COUNTIF(전체당첨내역!$B551:$G551,12)</f>
        <v>70</v>
      </c>
      <c r="N551">
        <f>N550+COUNTIF(전체당첨내역!$B551:$G551,13)</f>
        <v>77</v>
      </c>
      <c r="O551">
        <f>O550+COUNTIF(전체당첨내역!$B551:$G551,14)</f>
        <v>80</v>
      </c>
      <c r="P551">
        <f>P550+COUNTIF(전체당첨내역!$B551:$G551,15)</f>
        <v>71</v>
      </c>
      <c r="Q551">
        <f>Q550+COUNTIF(전체당첨내역!$B551:$G551,16)</f>
        <v>65</v>
      </c>
      <c r="R551">
        <f>R550+COUNTIF(전체당첨내역!$B551:$G551,17)</f>
        <v>80</v>
      </c>
      <c r="S551">
        <f>S550+COUNTIF(전체당첨내역!$B551:$G551,18)</f>
        <v>76</v>
      </c>
      <c r="T551">
        <f>T550+COUNTIF(전체당첨내역!$B551:$G551,19)</f>
        <v>72</v>
      </c>
      <c r="U551">
        <f>U550+COUNTIF(전체당첨내역!$B551:$G551,20)</f>
        <v>89</v>
      </c>
      <c r="V551">
        <f>V550+COUNTIF(전체당첨내역!$B551:$G551,21)</f>
        <v>66</v>
      </c>
      <c r="W551">
        <f>W550+COUNTIF(전체당첨내역!$B551:$G551,22)</f>
        <v>68</v>
      </c>
      <c r="X551">
        <f>X550+COUNTIF(전체당첨내역!$B551:$G551,23)</f>
        <v>69</v>
      </c>
      <c r="Y551">
        <f>Y550+COUNTIF(전체당첨내역!$B551:$G551,24)</f>
        <v>72</v>
      </c>
      <c r="Z551">
        <f>Z550+COUNTIF(전체당첨내역!$B551:$G551,25)</f>
        <v>74</v>
      </c>
      <c r="AA551">
        <f>AA550+COUNTIF(전체당첨내역!$B551:$G551,26)</f>
        <v>79</v>
      </c>
      <c r="AB551">
        <f>AB550+COUNTIF(전체당첨내역!$B551:$G551,27)</f>
        <v>85</v>
      </c>
      <c r="AC551">
        <f>AC550+COUNTIF(전체당첨내역!$B551:$G551,28)</f>
        <v>60</v>
      </c>
      <c r="AD551">
        <f>AD550+COUNTIF(전체당첨내역!$B551:$G551,29)</f>
        <v>73</v>
      </c>
      <c r="AE551">
        <f>AE550+COUNTIF(전체당첨내역!$B551:$G551,30)</f>
        <v>68</v>
      </c>
      <c r="AF551">
        <f>AF550+COUNTIF(전체당첨내역!$B551:$G551,31)</f>
        <v>76</v>
      </c>
      <c r="AG551">
        <f>AG550+COUNTIF(전체당첨내역!$B551:$G551,32)</f>
        <v>67</v>
      </c>
      <c r="AH551">
        <f>AH550+COUNTIF(전체당첨내역!$B551:$G551,33)</f>
        <v>68</v>
      </c>
      <c r="AI551">
        <f>AI550+COUNTIF(전체당첨내역!$B551:$G551,34)</f>
        <v>89</v>
      </c>
      <c r="AJ551">
        <f>AJ550+COUNTIF(전체당첨내역!$B551:$G551,35)</f>
        <v>70</v>
      </c>
      <c r="AK551">
        <f>AK550+COUNTIF(전체당첨내역!$B551:$G551,36)</f>
        <v>76</v>
      </c>
      <c r="AL551">
        <f>AL550+COUNTIF(전체당첨내역!$B551:$G551,37)</f>
        <v>88</v>
      </c>
      <c r="AM551">
        <f>AM550+COUNTIF(전체당첨내역!$B551:$G551,38)</f>
        <v>64</v>
      </c>
      <c r="AN551">
        <f>AN550+COUNTIF(전체당첨내역!$B551:$G551,39)</f>
        <v>73</v>
      </c>
      <c r="AO551">
        <f>AO550+COUNTIF(전체당첨내역!$B551:$G551,40)</f>
        <v>91</v>
      </c>
      <c r="AP551">
        <f>AP550+COUNTIF(전체당첨내역!$B551:$G551,41)</f>
        <v>62</v>
      </c>
      <c r="AQ551">
        <f>AQ550+COUNTIF(전체당첨내역!$B551:$G551,42)</f>
        <v>71</v>
      </c>
      <c r="AR551">
        <f>AR550+COUNTIF(전체당첨내역!$B551:$G551,43)</f>
        <v>75</v>
      </c>
      <c r="AS551">
        <f>AS550+COUNTIF(전체당첨내역!$B551:$G551,44)</f>
        <v>70</v>
      </c>
      <c r="AT551">
        <f>AT550+COUNTIF(전체당첨내역!$B551:$G551,45)</f>
        <v>76</v>
      </c>
    </row>
    <row r="552" spans="1:46" ht="16.5" customHeight="1">
      <c r="A552">
        <v>551</v>
      </c>
      <c r="B552">
        <f>B551+COUNTIF(전체당첨내역!$B552:$G552,1)</f>
        <v>85</v>
      </c>
      <c r="C552">
        <f>C551+COUNTIF(전체당첨내역!$B552:$G552,2)</f>
        <v>67</v>
      </c>
      <c r="D552">
        <f>D551+COUNTIF(전체당첨내역!$B552:$G552,3)</f>
        <v>75</v>
      </c>
      <c r="E552">
        <f>E551+COUNTIF(전체당첨내역!$B552:$G552,4)</f>
        <v>78</v>
      </c>
      <c r="F552">
        <f>F551+COUNTIF(전체당첨내역!$B552:$G552,5)</f>
        <v>77</v>
      </c>
      <c r="G552">
        <f>G551+COUNTIF(전체당첨내역!$B552:$G552,6)</f>
        <v>65</v>
      </c>
      <c r="H552">
        <f>H551+COUNTIF(전체당첨내역!$B552:$G552,7)</f>
        <v>68</v>
      </c>
      <c r="I552">
        <f>I551+COUNTIF(전체당첨내역!$B552:$G552,8)</f>
        <v>74</v>
      </c>
      <c r="J552">
        <f>J551+COUNTIF(전체당첨내역!$B552:$G552,9)</f>
        <v>59</v>
      </c>
      <c r="K552">
        <f>K551+COUNTIF(전체당첨내역!$B552:$G552,10)</f>
        <v>73</v>
      </c>
      <c r="L552">
        <f>L551+COUNTIF(전체당첨내역!$B552:$G552,11)</f>
        <v>71</v>
      </c>
      <c r="M552">
        <f>M551+COUNTIF(전체당첨내역!$B552:$G552,12)</f>
        <v>70</v>
      </c>
      <c r="N552">
        <f>N551+COUNTIF(전체당첨내역!$B552:$G552,13)</f>
        <v>77</v>
      </c>
      <c r="O552">
        <f>O551+COUNTIF(전체당첨내역!$B552:$G552,14)</f>
        <v>80</v>
      </c>
      <c r="P552">
        <f>P551+COUNTIF(전체당첨내역!$B552:$G552,15)</f>
        <v>71</v>
      </c>
      <c r="Q552">
        <f>Q551+COUNTIF(전체당첨내역!$B552:$G552,16)</f>
        <v>65</v>
      </c>
      <c r="R552">
        <f>R551+COUNTIF(전체당첨내역!$B552:$G552,17)</f>
        <v>80</v>
      </c>
      <c r="S552">
        <f>S551+COUNTIF(전체당첨내역!$B552:$G552,18)</f>
        <v>76</v>
      </c>
      <c r="T552">
        <f>T551+COUNTIF(전체당첨내역!$B552:$G552,19)</f>
        <v>72</v>
      </c>
      <c r="U552">
        <f>U551+COUNTIF(전체당첨내역!$B552:$G552,20)</f>
        <v>90</v>
      </c>
      <c r="V552">
        <f>V551+COUNTIF(전체당첨내역!$B552:$G552,21)</f>
        <v>66</v>
      </c>
      <c r="W552">
        <f>W551+COUNTIF(전체당첨내역!$B552:$G552,22)</f>
        <v>68</v>
      </c>
      <c r="X552">
        <f>X551+COUNTIF(전체당첨내역!$B552:$G552,23)</f>
        <v>69</v>
      </c>
      <c r="Y552">
        <f>Y551+COUNTIF(전체당첨내역!$B552:$G552,24)</f>
        <v>73</v>
      </c>
      <c r="Z552">
        <f>Z551+COUNTIF(전체당첨내역!$B552:$G552,25)</f>
        <v>74</v>
      </c>
      <c r="AA552">
        <f>AA551+COUNTIF(전체당첨내역!$B552:$G552,26)</f>
        <v>79</v>
      </c>
      <c r="AB552">
        <f>AB551+COUNTIF(전체당첨내역!$B552:$G552,27)</f>
        <v>86</v>
      </c>
      <c r="AC552">
        <f>AC551+COUNTIF(전체당첨내역!$B552:$G552,28)</f>
        <v>60</v>
      </c>
      <c r="AD552">
        <f>AD551+COUNTIF(전체당첨내역!$B552:$G552,29)</f>
        <v>73</v>
      </c>
      <c r="AE552">
        <f>AE551+COUNTIF(전체당첨내역!$B552:$G552,30)</f>
        <v>68</v>
      </c>
      <c r="AF552">
        <f>AF551+COUNTIF(전체당첨내역!$B552:$G552,31)</f>
        <v>76</v>
      </c>
      <c r="AG552">
        <f>AG551+COUNTIF(전체당첨내역!$B552:$G552,32)</f>
        <v>67</v>
      </c>
      <c r="AH552">
        <f>AH551+COUNTIF(전체당첨내역!$B552:$G552,33)</f>
        <v>68</v>
      </c>
      <c r="AI552">
        <f>AI551+COUNTIF(전체당첨내역!$B552:$G552,34)</f>
        <v>89</v>
      </c>
      <c r="AJ552">
        <f>AJ551+COUNTIF(전체당첨내역!$B552:$G552,35)</f>
        <v>70</v>
      </c>
      <c r="AK552">
        <f>AK551+COUNTIF(전체당첨내역!$B552:$G552,36)</f>
        <v>76</v>
      </c>
      <c r="AL552">
        <f>AL551+COUNTIF(전체당첨내역!$B552:$G552,37)</f>
        <v>88</v>
      </c>
      <c r="AM552">
        <f>AM551+COUNTIF(전체당첨내역!$B552:$G552,38)</f>
        <v>64</v>
      </c>
      <c r="AN552">
        <f>AN551+COUNTIF(전체당첨내역!$B552:$G552,39)</f>
        <v>73</v>
      </c>
      <c r="AO552">
        <f>AO551+COUNTIF(전체당첨내역!$B552:$G552,40)</f>
        <v>91</v>
      </c>
      <c r="AP552">
        <f>AP551+COUNTIF(전체당첨내역!$B552:$G552,41)</f>
        <v>62</v>
      </c>
      <c r="AQ552">
        <f>AQ551+COUNTIF(전체당첨내역!$B552:$G552,42)</f>
        <v>71</v>
      </c>
      <c r="AR552">
        <f>AR551+COUNTIF(전체당첨내역!$B552:$G552,43)</f>
        <v>75</v>
      </c>
      <c r="AS552">
        <f>AS551+COUNTIF(전체당첨내역!$B552:$G552,44)</f>
        <v>71</v>
      </c>
      <c r="AT552">
        <f>AT551+COUNTIF(전체당첨내역!$B552:$G552,45)</f>
        <v>76</v>
      </c>
    </row>
    <row r="553" spans="1:46" ht="16.5" customHeight="1">
      <c r="A553">
        <v>552</v>
      </c>
      <c r="B553">
        <f>B552+COUNTIF(전체당첨내역!$B553:$G553,1)</f>
        <v>86</v>
      </c>
      <c r="C553">
        <f>C552+COUNTIF(전체당첨내역!$B553:$G553,2)</f>
        <v>67</v>
      </c>
      <c r="D553">
        <f>D552+COUNTIF(전체당첨내역!$B553:$G553,3)</f>
        <v>75</v>
      </c>
      <c r="E553">
        <f>E552+COUNTIF(전체당첨내역!$B553:$G553,4)</f>
        <v>78</v>
      </c>
      <c r="F553">
        <f>F552+COUNTIF(전체당첨내역!$B553:$G553,5)</f>
        <v>77</v>
      </c>
      <c r="G553">
        <f>G552+COUNTIF(전체당첨내역!$B553:$G553,6)</f>
        <v>65</v>
      </c>
      <c r="H553">
        <f>H552+COUNTIF(전체당첨내역!$B553:$G553,7)</f>
        <v>68</v>
      </c>
      <c r="I553">
        <f>I552+COUNTIF(전체당첨내역!$B553:$G553,8)</f>
        <v>74</v>
      </c>
      <c r="J553">
        <f>J552+COUNTIF(전체당첨내역!$B553:$G553,9)</f>
        <v>59</v>
      </c>
      <c r="K553">
        <f>K552+COUNTIF(전체당첨내역!$B553:$G553,10)</f>
        <v>74</v>
      </c>
      <c r="L553">
        <f>L552+COUNTIF(전체당첨내역!$B553:$G553,11)</f>
        <v>71</v>
      </c>
      <c r="M553">
        <f>M552+COUNTIF(전체당첨내역!$B553:$G553,12)</f>
        <v>70</v>
      </c>
      <c r="N553">
        <f>N552+COUNTIF(전체당첨내역!$B553:$G553,13)</f>
        <v>77</v>
      </c>
      <c r="O553">
        <f>O552+COUNTIF(전체당첨내역!$B553:$G553,14)</f>
        <v>80</v>
      </c>
      <c r="P553">
        <f>P552+COUNTIF(전체당첨내역!$B553:$G553,15)</f>
        <v>71</v>
      </c>
      <c r="Q553">
        <f>Q552+COUNTIF(전체당첨내역!$B553:$G553,16)</f>
        <v>65</v>
      </c>
      <c r="R553">
        <f>R552+COUNTIF(전체당첨내역!$B553:$G553,17)</f>
        <v>80</v>
      </c>
      <c r="S553">
        <f>S552+COUNTIF(전체당첨내역!$B553:$G553,18)</f>
        <v>76</v>
      </c>
      <c r="T553">
        <f>T552+COUNTIF(전체당첨내역!$B553:$G553,19)</f>
        <v>72</v>
      </c>
      <c r="U553">
        <f>U552+COUNTIF(전체당첨내역!$B553:$G553,20)</f>
        <v>91</v>
      </c>
      <c r="V553">
        <f>V552+COUNTIF(전체당첨내역!$B553:$G553,21)</f>
        <v>66</v>
      </c>
      <c r="W553">
        <f>W552+COUNTIF(전체당첨내역!$B553:$G553,22)</f>
        <v>68</v>
      </c>
      <c r="X553">
        <f>X552+COUNTIF(전체당첨내역!$B553:$G553,23)</f>
        <v>69</v>
      </c>
      <c r="Y553">
        <f>Y552+COUNTIF(전체당첨내역!$B553:$G553,24)</f>
        <v>73</v>
      </c>
      <c r="Z553">
        <f>Z552+COUNTIF(전체당첨내역!$B553:$G553,25)</f>
        <v>74</v>
      </c>
      <c r="AA553">
        <f>AA552+COUNTIF(전체당첨내역!$B553:$G553,26)</f>
        <v>79</v>
      </c>
      <c r="AB553">
        <f>AB552+COUNTIF(전체당첨내역!$B553:$G553,27)</f>
        <v>86</v>
      </c>
      <c r="AC553">
        <f>AC552+COUNTIF(전체당첨내역!$B553:$G553,28)</f>
        <v>60</v>
      </c>
      <c r="AD553">
        <f>AD552+COUNTIF(전체당첨내역!$B553:$G553,29)</f>
        <v>73</v>
      </c>
      <c r="AE553">
        <f>AE552+COUNTIF(전체당첨내역!$B553:$G553,30)</f>
        <v>68</v>
      </c>
      <c r="AF553">
        <f>AF552+COUNTIF(전체당첨내역!$B553:$G553,31)</f>
        <v>76</v>
      </c>
      <c r="AG553">
        <f>AG552+COUNTIF(전체당첨내역!$B553:$G553,32)</f>
        <v>68</v>
      </c>
      <c r="AH553">
        <f>AH552+COUNTIF(전체당첨내역!$B553:$G553,33)</f>
        <v>68</v>
      </c>
      <c r="AI553">
        <f>AI552+COUNTIF(전체당첨내역!$B553:$G553,34)</f>
        <v>89</v>
      </c>
      <c r="AJ553">
        <f>AJ552+COUNTIF(전체당첨내역!$B553:$G553,35)</f>
        <v>71</v>
      </c>
      <c r="AK553">
        <f>AK552+COUNTIF(전체당첨내역!$B553:$G553,36)</f>
        <v>76</v>
      </c>
      <c r="AL553">
        <f>AL552+COUNTIF(전체당첨내역!$B553:$G553,37)</f>
        <v>88</v>
      </c>
      <c r="AM553">
        <f>AM552+COUNTIF(전체당첨내역!$B553:$G553,38)</f>
        <v>64</v>
      </c>
      <c r="AN553">
        <f>AN552+COUNTIF(전체당첨내역!$B553:$G553,39)</f>
        <v>73</v>
      </c>
      <c r="AO553">
        <f>AO552+COUNTIF(전체당첨내역!$B553:$G553,40)</f>
        <v>92</v>
      </c>
      <c r="AP553">
        <f>AP552+COUNTIF(전체당첨내역!$B553:$G553,41)</f>
        <v>62</v>
      </c>
      <c r="AQ553">
        <f>AQ552+COUNTIF(전체당첨내역!$B553:$G553,42)</f>
        <v>71</v>
      </c>
      <c r="AR553">
        <f>AR552+COUNTIF(전체당첨내역!$B553:$G553,43)</f>
        <v>75</v>
      </c>
      <c r="AS553">
        <f>AS552+COUNTIF(전체당첨내역!$B553:$G553,44)</f>
        <v>71</v>
      </c>
      <c r="AT553">
        <f>AT552+COUNTIF(전체당첨내역!$B553:$G553,45)</f>
        <v>76</v>
      </c>
    </row>
    <row r="554" spans="1:46" ht="16.5" customHeight="1">
      <c r="A554">
        <v>553</v>
      </c>
      <c r="B554">
        <f>B553+COUNTIF(전체당첨내역!$B554:$G554,1)</f>
        <v>86</v>
      </c>
      <c r="C554">
        <f>C553+COUNTIF(전체당첨내역!$B554:$G554,2)</f>
        <v>68</v>
      </c>
      <c r="D554">
        <f>D553+COUNTIF(전체당첨내역!$B554:$G554,3)</f>
        <v>75</v>
      </c>
      <c r="E554">
        <f>E553+COUNTIF(전체당첨내역!$B554:$G554,4)</f>
        <v>78</v>
      </c>
      <c r="F554">
        <f>F553+COUNTIF(전체당첨내역!$B554:$G554,5)</f>
        <v>77</v>
      </c>
      <c r="G554">
        <f>G553+COUNTIF(전체당첨내역!$B554:$G554,6)</f>
        <v>65</v>
      </c>
      <c r="H554">
        <f>H553+COUNTIF(전체당첨내역!$B554:$G554,7)</f>
        <v>69</v>
      </c>
      <c r="I554">
        <f>I553+COUNTIF(전체당첨내역!$B554:$G554,8)</f>
        <v>74</v>
      </c>
      <c r="J554">
        <f>J553+COUNTIF(전체당첨내역!$B554:$G554,9)</f>
        <v>59</v>
      </c>
      <c r="K554">
        <f>K553+COUNTIF(전체당첨내역!$B554:$G554,10)</f>
        <v>74</v>
      </c>
      <c r="L554">
        <f>L553+COUNTIF(전체당첨내역!$B554:$G554,11)</f>
        <v>71</v>
      </c>
      <c r="M554">
        <f>M553+COUNTIF(전체당첨내역!$B554:$G554,12)</f>
        <v>70</v>
      </c>
      <c r="N554">
        <f>N553+COUNTIF(전체당첨내역!$B554:$G554,13)</f>
        <v>77</v>
      </c>
      <c r="O554">
        <f>O553+COUNTIF(전체당첨내역!$B554:$G554,14)</f>
        <v>80</v>
      </c>
      <c r="P554">
        <f>P553+COUNTIF(전체당첨내역!$B554:$G554,15)</f>
        <v>71</v>
      </c>
      <c r="Q554">
        <f>Q553+COUNTIF(전체당첨내역!$B554:$G554,16)</f>
        <v>65</v>
      </c>
      <c r="R554">
        <f>R553+COUNTIF(전체당첨내역!$B554:$G554,17)</f>
        <v>81</v>
      </c>
      <c r="S554">
        <f>S553+COUNTIF(전체당첨내역!$B554:$G554,18)</f>
        <v>76</v>
      </c>
      <c r="T554">
        <f>T553+COUNTIF(전체당첨내역!$B554:$G554,19)</f>
        <v>72</v>
      </c>
      <c r="U554">
        <f>U553+COUNTIF(전체당첨내역!$B554:$G554,20)</f>
        <v>91</v>
      </c>
      <c r="V554">
        <f>V553+COUNTIF(전체당첨내역!$B554:$G554,21)</f>
        <v>66</v>
      </c>
      <c r="W554">
        <f>W553+COUNTIF(전체당첨내역!$B554:$G554,22)</f>
        <v>68</v>
      </c>
      <c r="X554">
        <f>X553+COUNTIF(전체당첨내역!$B554:$G554,23)</f>
        <v>69</v>
      </c>
      <c r="Y554">
        <f>Y553+COUNTIF(전체당첨내역!$B554:$G554,24)</f>
        <v>73</v>
      </c>
      <c r="Z554">
        <f>Z553+COUNTIF(전체당첨내역!$B554:$G554,25)</f>
        <v>74</v>
      </c>
      <c r="AA554">
        <f>AA553+COUNTIF(전체당첨내역!$B554:$G554,26)</f>
        <v>79</v>
      </c>
      <c r="AB554">
        <f>AB553+COUNTIF(전체당첨내역!$B554:$G554,27)</f>
        <v>86</v>
      </c>
      <c r="AC554">
        <f>AC553+COUNTIF(전체당첨내역!$B554:$G554,28)</f>
        <v>61</v>
      </c>
      <c r="AD554">
        <f>AD553+COUNTIF(전체당첨내역!$B554:$G554,29)</f>
        <v>74</v>
      </c>
      <c r="AE554">
        <f>AE553+COUNTIF(전체당첨내역!$B554:$G554,30)</f>
        <v>68</v>
      </c>
      <c r="AF554">
        <f>AF553+COUNTIF(전체당첨내역!$B554:$G554,31)</f>
        <v>76</v>
      </c>
      <c r="AG554">
        <f>AG553+COUNTIF(전체당첨내역!$B554:$G554,32)</f>
        <v>68</v>
      </c>
      <c r="AH554">
        <f>AH553+COUNTIF(전체당첨내역!$B554:$G554,33)</f>
        <v>68</v>
      </c>
      <c r="AI554">
        <f>AI553+COUNTIF(전체당첨내역!$B554:$G554,34)</f>
        <v>89</v>
      </c>
      <c r="AJ554">
        <f>AJ553+COUNTIF(전체당첨내역!$B554:$G554,35)</f>
        <v>71</v>
      </c>
      <c r="AK554">
        <f>AK553+COUNTIF(전체당첨내역!$B554:$G554,36)</f>
        <v>76</v>
      </c>
      <c r="AL554">
        <f>AL553+COUNTIF(전체당첨내역!$B554:$G554,37)</f>
        <v>88</v>
      </c>
      <c r="AM554">
        <f>AM553+COUNTIF(전체당첨내역!$B554:$G554,38)</f>
        <v>64</v>
      </c>
      <c r="AN554">
        <f>AN553+COUNTIF(전체당첨내역!$B554:$G554,39)</f>
        <v>74</v>
      </c>
      <c r="AO554">
        <f>AO553+COUNTIF(전체당첨내역!$B554:$G554,40)</f>
        <v>92</v>
      </c>
      <c r="AP554">
        <f>AP553+COUNTIF(전체당첨내역!$B554:$G554,41)</f>
        <v>62</v>
      </c>
      <c r="AQ554">
        <f>AQ553+COUNTIF(전체당첨내역!$B554:$G554,42)</f>
        <v>71</v>
      </c>
      <c r="AR554">
        <f>AR553+COUNTIF(전체당첨내역!$B554:$G554,43)</f>
        <v>75</v>
      </c>
      <c r="AS554">
        <f>AS553+COUNTIF(전체당첨내역!$B554:$G554,44)</f>
        <v>71</v>
      </c>
      <c r="AT554">
        <f>AT553+COUNTIF(전체당첨내역!$B554:$G554,45)</f>
        <v>76</v>
      </c>
    </row>
    <row r="555" spans="1:46" ht="16.5" customHeight="1">
      <c r="A555">
        <v>554</v>
      </c>
      <c r="B555">
        <f>B554+COUNTIF(전체당첨내역!$B555:$G555,1)</f>
        <v>86</v>
      </c>
      <c r="C555">
        <f>C554+COUNTIF(전체당첨내역!$B555:$G555,2)</f>
        <v>68</v>
      </c>
      <c r="D555">
        <f>D554+COUNTIF(전체당첨내역!$B555:$G555,3)</f>
        <v>75</v>
      </c>
      <c r="E555">
        <f>E554+COUNTIF(전체당첨내역!$B555:$G555,4)</f>
        <v>78</v>
      </c>
      <c r="F555">
        <f>F554+COUNTIF(전체당첨내역!$B555:$G555,5)</f>
        <v>77</v>
      </c>
      <c r="G555">
        <f>G554+COUNTIF(전체당첨내역!$B555:$G555,6)</f>
        <v>65</v>
      </c>
      <c r="H555">
        <f>H554+COUNTIF(전체당첨내역!$B555:$G555,7)</f>
        <v>69</v>
      </c>
      <c r="I555">
        <f>I554+COUNTIF(전체당첨내역!$B555:$G555,8)</f>
        <v>74</v>
      </c>
      <c r="J555">
        <f>J554+COUNTIF(전체당첨내역!$B555:$G555,9)</f>
        <v>59</v>
      </c>
      <c r="K555">
        <f>K554+COUNTIF(전체당첨내역!$B555:$G555,10)</f>
        <v>74</v>
      </c>
      <c r="L555">
        <f>L554+COUNTIF(전체당첨내역!$B555:$G555,11)</f>
        <v>71</v>
      </c>
      <c r="M555">
        <f>M554+COUNTIF(전체당첨내역!$B555:$G555,12)</f>
        <v>70</v>
      </c>
      <c r="N555">
        <f>N554+COUNTIF(전체당첨내역!$B555:$G555,13)</f>
        <v>78</v>
      </c>
      <c r="O555">
        <f>O554+COUNTIF(전체당첨내역!$B555:$G555,14)</f>
        <v>81</v>
      </c>
      <c r="P555">
        <f>P554+COUNTIF(전체당첨내역!$B555:$G555,15)</f>
        <v>71</v>
      </c>
      <c r="Q555">
        <f>Q554+COUNTIF(전체당첨내역!$B555:$G555,16)</f>
        <v>65</v>
      </c>
      <c r="R555">
        <f>R554+COUNTIF(전체당첨내역!$B555:$G555,17)</f>
        <v>82</v>
      </c>
      <c r="S555">
        <f>S554+COUNTIF(전체당첨내역!$B555:$G555,18)</f>
        <v>76</v>
      </c>
      <c r="T555">
        <f>T554+COUNTIF(전체당첨내역!$B555:$G555,19)</f>
        <v>72</v>
      </c>
      <c r="U555">
        <f>U554+COUNTIF(전체당첨내역!$B555:$G555,20)</f>
        <v>91</v>
      </c>
      <c r="V555">
        <f>V554+COUNTIF(전체당첨내역!$B555:$G555,21)</f>
        <v>66</v>
      </c>
      <c r="W555">
        <f>W554+COUNTIF(전체당첨내역!$B555:$G555,22)</f>
        <v>68</v>
      </c>
      <c r="X555">
        <f>X554+COUNTIF(전체당첨내역!$B555:$G555,23)</f>
        <v>69</v>
      </c>
      <c r="Y555">
        <f>Y554+COUNTIF(전체당첨내역!$B555:$G555,24)</f>
        <v>73</v>
      </c>
      <c r="Z555">
        <f>Z554+COUNTIF(전체당첨내역!$B555:$G555,25)</f>
        <v>74</v>
      </c>
      <c r="AA555">
        <f>AA554+COUNTIF(전체당첨내역!$B555:$G555,26)</f>
        <v>79</v>
      </c>
      <c r="AB555">
        <f>AB554+COUNTIF(전체당첨내역!$B555:$G555,27)</f>
        <v>86</v>
      </c>
      <c r="AC555">
        <f>AC554+COUNTIF(전체당첨내역!$B555:$G555,28)</f>
        <v>61</v>
      </c>
      <c r="AD555">
        <f>AD554+COUNTIF(전체당첨내역!$B555:$G555,29)</f>
        <v>74</v>
      </c>
      <c r="AE555">
        <f>AE554+COUNTIF(전체당첨내역!$B555:$G555,30)</f>
        <v>68</v>
      </c>
      <c r="AF555">
        <f>AF554+COUNTIF(전체당첨내역!$B555:$G555,31)</f>
        <v>76</v>
      </c>
      <c r="AG555">
        <f>AG554+COUNTIF(전체당첨내역!$B555:$G555,32)</f>
        <v>69</v>
      </c>
      <c r="AH555">
        <f>AH554+COUNTIF(전체당첨내역!$B555:$G555,33)</f>
        <v>68</v>
      </c>
      <c r="AI555">
        <f>AI554+COUNTIF(전체당첨내역!$B555:$G555,34)</f>
        <v>89</v>
      </c>
      <c r="AJ555">
        <f>AJ554+COUNTIF(전체당첨내역!$B555:$G555,35)</f>
        <v>71</v>
      </c>
      <c r="AK555">
        <f>AK554+COUNTIF(전체당첨내역!$B555:$G555,36)</f>
        <v>76</v>
      </c>
      <c r="AL555">
        <f>AL554+COUNTIF(전체당첨내역!$B555:$G555,37)</f>
        <v>88</v>
      </c>
      <c r="AM555">
        <f>AM554+COUNTIF(전체당첨내역!$B555:$G555,38)</f>
        <v>64</v>
      </c>
      <c r="AN555">
        <f>AN554+COUNTIF(전체당첨내역!$B555:$G555,39)</f>
        <v>74</v>
      </c>
      <c r="AO555">
        <f>AO554+COUNTIF(전체당첨내역!$B555:$G555,40)</f>
        <v>92</v>
      </c>
      <c r="AP555">
        <f>AP554+COUNTIF(전체당첨내역!$B555:$G555,41)</f>
        <v>63</v>
      </c>
      <c r="AQ555">
        <f>AQ554+COUNTIF(전체당첨내역!$B555:$G555,42)</f>
        <v>72</v>
      </c>
      <c r="AR555">
        <f>AR554+COUNTIF(전체당첨내역!$B555:$G555,43)</f>
        <v>75</v>
      </c>
      <c r="AS555">
        <f>AS554+COUNTIF(전체당첨내역!$B555:$G555,44)</f>
        <v>71</v>
      </c>
      <c r="AT555">
        <f>AT554+COUNTIF(전체당첨내역!$B555:$G555,45)</f>
        <v>76</v>
      </c>
    </row>
    <row r="556" spans="1:46" ht="16.5" customHeight="1">
      <c r="A556">
        <v>555</v>
      </c>
      <c r="B556">
        <f>B555+COUNTIF(전체당첨내역!$B556:$G556,1)</f>
        <v>86</v>
      </c>
      <c r="C556">
        <f>C555+COUNTIF(전체당첨내역!$B556:$G556,2)</f>
        <v>68</v>
      </c>
      <c r="D556">
        <f>D555+COUNTIF(전체당첨내역!$B556:$G556,3)</f>
        <v>75</v>
      </c>
      <c r="E556">
        <f>E555+COUNTIF(전체당첨내역!$B556:$G556,4)</f>
        <v>78</v>
      </c>
      <c r="F556">
        <f>F555+COUNTIF(전체당첨내역!$B556:$G556,5)</f>
        <v>77</v>
      </c>
      <c r="G556">
        <f>G555+COUNTIF(전체당첨내역!$B556:$G556,6)</f>
        <v>65</v>
      </c>
      <c r="H556">
        <f>H555+COUNTIF(전체당첨내역!$B556:$G556,7)</f>
        <v>69</v>
      </c>
      <c r="I556">
        <f>I555+COUNTIF(전체당첨내역!$B556:$G556,8)</f>
        <v>74</v>
      </c>
      <c r="J556">
        <f>J555+COUNTIF(전체당첨내역!$B556:$G556,9)</f>
        <v>59</v>
      </c>
      <c r="K556">
        <f>K555+COUNTIF(전체당첨내역!$B556:$G556,10)</f>
        <v>74</v>
      </c>
      <c r="L556">
        <f>L555+COUNTIF(전체당첨내역!$B556:$G556,11)</f>
        <v>72</v>
      </c>
      <c r="M556">
        <f>M555+COUNTIF(전체당첨내역!$B556:$G556,12)</f>
        <v>70</v>
      </c>
      <c r="N556">
        <f>N555+COUNTIF(전체당첨내역!$B556:$G556,13)</f>
        <v>78</v>
      </c>
      <c r="O556">
        <f>O555+COUNTIF(전체당첨내역!$B556:$G556,14)</f>
        <v>81</v>
      </c>
      <c r="P556">
        <f>P555+COUNTIF(전체당첨내역!$B556:$G556,15)</f>
        <v>71</v>
      </c>
      <c r="Q556">
        <f>Q555+COUNTIF(전체당첨내역!$B556:$G556,16)</f>
        <v>65</v>
      </c>
      <c r="R556">
        <f>R555+COUNTIF(전체당첨내역!$B556:$G556,17)</f>
        <v>83</v>
      </c>
      <c r="S556">
        <f>S555+COUNTIF(전체당첨내역!$B556:$G556,18)</f>
        <v>76</v>
      </c>
      <c r="T556">
        <f>T555+COUNTIF(전체당첨내역!$B556:$G556,19)</f>
        <v>72</v>
      </c>
      <c r="U556">
        <f>U555+COUNTIF(전체당첨내역!$B556:$G556,20)</f>
        <v>91</v>
      </c>
      <c r="V556">
        <f>V555+COUNTIF(전체당첨내역!$B556:$G556,21)</f>
        <v>67</v>
      </c>
      <c r="W556">
        <f>W555+COUNTIF(전체당첨내역!$B556:$G556,22)</f>
        <v>68</v>
      </c>
      <c r="X556">
        <f>X555+COUNTIF(전체당첨내역!$B556:$G556,23)</f>
        <v>69</v>
      </c>
      <c r="Y556">
        <f>Y555+COUNTIF(전체당첨내역!$B556:$G556,24)</f>
        <v>74</v>
      </c>
      <c r="Z556">
        <f>Z555+COUNTIF(전체당첨내역!$B556:$G556,25)</f>
        <v>74</v>
      </c>
      <c r="AA556">
        <f>AA555+COUNTIF(전체당첨내역!$B556:$G556,26)</f>
        <v>80</v>
      </c>
      <c r="AB556">
        <f>AB555+COUNTIF(전체당첨내역!$B556:$G556,27)</f>
        <v>86</v>
      </c>
      <c r="AC556">
        <f>AC555+COUNTIF(전체당첨내역!$B556:$G556,28)</f>
        <v>61</v>
      </c>
      <c r="AD556">
        <f>AD555+COUNTIF(전체당첨내역!$B556:$G556,29)</f>
        <v>74</v>
      </c>
      <c r="AE556">
        <f>AE555+COUNTIF(전체당첨내역!$B556:$G556,30)</f>
        <v>68</v>
      </c>
      <c r="AF556">
        <f>AF555+COUNTIF(전체당첨내역!$B556:$G556,31)</f>
        <v>76</v>
      </c>
      <c r="AG556">
        <f>AG555+COUNTIF(전체당첨내역!$B556:$G556,32)</f>
        <v>69</v>
      </c>
      <c r="AH556">
        <f>AH555+COUNTIF(전체당첨내역!$B556:$G556,33)</f>
        <v>68</v>
      </c>
      <c r="AI556">
        <f>AI555+COUNTIF(전체당첨내역!$B556:$G556,34)</f>
        <v>89</v>
      </c>
      <c r="AJ556">
        <f>AJ555+COUNTIF(전체당첨내역!$B556:$G556,35)</f>
        <v>71</v>
      </c>
      <c r="AK556">
        <f>AK555+COUNTIF(전체당첨내역!$B556:$G556,36)</f>
        <v>77</v>
      </c>
      <c r="AL556">
        <f>AL555+COUNTIF(전체당첨내역!$B556:$G556,37)</f>
        <v>88</v>
      </c>
      <c r="AM556">
        <f>AM555+COUNTIF(전체당첨내역!$B556:$G556,38)</f>
        <v>64</v>
      </c>
      <c r="AN556">
        <f>AN555+COUNTIF(전체당첨내역!$B556:$G556,39)</f>
        <v>74</v>
      </c>
      <c r="AO556">
        <f>AO555+COUNTIF(전체당첨내역!$B556:$G556,40)</f>
        <v>92</v>
      </c>
      <c r="AP556">
        <f>AP555+COUNTIF(전체당첨내역!$B556:$G556,41)</f>
        <v>63</v>
      </c>
      <c r="AQ556">
        <f>AQ555+COUNTIF(전체당첨내역!$B556:$G556,42)</f>
        <v>72</v>
      </c>
      <c r="AR556">
        <f>AR555+COUNTIF(전체당첨내역!$B556:$G556,43)</f>
        <v>75</v>
      </c>
      <c r="AS556">
        <f>AS555+COUNTIF(전체당첨내역!$B556:$G556,44)</f>
        <v>71</v>
      </c>
      <c r="AT556">
        <f>AT555+COUNTIF(전체당첨내역!$B556:$G556,45)</f>
        <v>76</v>
      </c>
    </row>
    <row r="557" spans="1:46" ht="16.5" customHeight="1">
      <c r="A557">
        <v>556</v>
      </c>
      <c r="B557">
        <f>B556+COUNTIF(전체당첨내역!$B557:$G557,1)</f>
        <v>86</v>
      </c>
      <c r="C557">
        <f>C556+COUNTIF(전체당첨내역!$B557:$G557,2)</f>
        <v>68</v>
      </c>
      <c r="D557">
        <f>D556+COUNTIF(전체당첨내역!$B557:$G557,3)</f>
        <v>75</v>
      </c>
      <c r="E557">
        <f>E556+COUNTIF(전체당첨내역!$B557:$G557,4)</f>
        <v>78</v>
      </c>
      <c r="F557">
        <f>F556+COUNTIF(전체당첨내역!$B557:$G557,5)</f>
        <v>77</v>
      </c>
      <c r="G557">
        <f>G556+COUNTIF(전체당첨내역!$B557:$G557,6)</f>
        <v>65</v>
      </c>
      <c r="H557">
        <f>H556+COUNTIF(전체당첨내역!$B557:$G557,7)</f>
        <v>69</v>
      </c>
      <c r="I557">
        <f>I556+COUNTIF(전체당첨내역!$B557:$G557,8)</f>
        <v>74</v>
      </c>
      <c r="J557">
        <f>J556+COUNTIF(전체당첨내역!$B557:$G557,9)</f>
        <v>59</v>
      </c>
      <c r="K557">
        <f>K556+COUNTIF(전체당첨내역!$B557:$G557,10)</f>
        <v>74</v>
      </c>
      <c r="L557">
        <f>L556+COUNTIF(전체당첨내역!$B557:$G557,11)</f>
        <v>72</v>
      </c>
      <c r="M557">
        <f>M556+COUNTIF(전체당첨내역!$B557:$G557,12)</f>
        <v>71</v>
      </c>
      <c r="N557">
        <f>N556+COUNTIF(전체당첨내역!$B557:$G557,13)</f>
        <v>78</v>
      </c>
      <c r="O557">
        <f>O556+COUNTIF(전체당첨내역!$B557:$G557,14)</f>
        <v>81</v>
      </c>
      <c r="P557">
        <f>P556+COUNTIF(전체당첨내역!$B557:$G557,15)</f>
        <v>71</v>
      </c>
      <c r="Q557">
        <f>Q556+COUNTIF(전체당첨내역!$B557:$G557,16)</f>
        <v>65</v>
      </c>
      <c r="R557">
        <f>R556+COUNTIF(전체당첨내역!$B557:$G557,17)</f>
        <v>83</v>
      </c>
      <c r="S557">
        <f>S556+COUNTIF(전체당첨내역!$B557:$G557,18)</f>
        <v>76</v>
      </c>
      <c r="T557">
        <f>T556+COUNTIF(전체당첨내역!$B557:$G557,19)</f>
        <v>72</v>
      </c>
      <c r="U557">
        <f>U556+COUNTIF(전체당첨내역!$B557:$G557,20)</f>
        <v>92</v>
      </c>
      <c r="V557">
        <f>V556+COUNTIF(전체당첨내역!$B557:$G557,21)</f>
        <v>67</v>
      </c>
      <c r="W557">
        <f>W556+COUNTIF(전체당첨내역!$B557:$G557,22)</f>
        <v>68</v>
      </c>
      <c r="X557">
        <f>X556+COUNTIF(전체당첨내역!$B557:$G557,23)</f>
        <v>70</v>
      </c>
      <c r="Y557">
        <f>Y556+COUNTIF(전체당첨내역!$B557:$G557,24)</f>
        <v>74</v>
      </c>
      <c r="Z557">
        <f>Z556+COUNTIF(전체당첨내역!$B557:$G557,25)</f>
        <v>74</v>
      </c>
      <c r="AA557">
        <f>AA556+COUNTIF(전체당첨내역!$B557:$G557,26)</f>
        <v>80</v>
      </c>
      <c r="AB557">
        <f>AB556+COUNTIF(전체당첨내역!$B557:$G557,27)</f>
        <v>86</v>
      </c>
      <c r="AC557">
        <f>AC556+COUNTIF(전체당첨내역!$B557:$G557,28)</f>
        <v>62</v>
      </c>
      <c r="AD557">
        <f>AD556+COUNTIF(전체당첨내역!$B557:$G557,29)</f>
        <v>74</v>
      </c>
      <c r="AE557">
        <f>AE556+COUNTIF(전체당첨내역!$B557:$G557,30)</f>
        <v>69</v>
      </c>
      <c r="AF557">
        <f>AF556+COUNTIF(전체당첨내역!$B557:$G557,31)</f>
        <v>76</v>
      </c>
      <c r="AG557">
        <f>AG556+COUNTIF(전체당첨내역!$B557:$G557,32)</f>
        <v>69</v>
      </c>
      <c r="AH557">
        <f>AH556+COUNTIF(전체당첨내역!$B557:$G557,33)</f>
        <v>68</v>
      </c>
      <c r="AI557">
        <f>AI556+COUNTIF(전체당첨내역!$B557:$G557,34)</f>
        <v>89</v>
      </c>
      <c r="AJ557">
        <f>AJ556+COUNTIF(전체당첨내역!$B557:$G557,35)</f>
        <v>71</v>
      </c>
      <c r="AK557">
        <f>AK556+COUNTIF(전체당첨내역!$B557:$G557,36)</f>
        <v>77</v>
      </c>
      <c r="AL557">
        <f>AL556+COUNTIF(전체당첨내역!$B557:$G557,37)</f>
        <v>88</v>
      </c>
      <c r="AM557">
        <f>AM556+COUNTIF(전체당첨내역!$B557:$G557,38)</f>
        <v>64</v>
      </c>
      <c r="AN557">
        <f>AN556+COUNTIF(전체당첨내역!$B557:$G557,39)</f>
        <v>74</v>
      </c>
      <c r="AO557">
        <f>AO556+COUNTIF(전체당첨내역!$B557:$G557,40)</f>
        <v>92</v>
      </c>
      <c r="AP557">
        <f>AP556+COUNTIF(전체당첨내역!$B557:$G557,41)</f>
        <v>63</v>
      </c>
      <c r="AQ557">
        <f>AQ556+COUNTIF(전체당첨내역!$B557:$G557,42)</f>
        <v>72</v>
      </c>
      <c r="AR557">
        <f>AR556+COUNTIF(전체당첨내역!$B557:$G557,43)</f>
        <v>75</v>
      </c>
      <c r="AS557">
        <f>AS556+COUNTIF(전체당첨내역!$B557:$G557,44)</f>
        <v>72</v>
      </c>
      <c r="AT557">
        <f>AT556+COUNTIF(전체당첨내역!$B557:$G557,45)</f>
        <v>76</v>
      </c>
    </row>
    <row r="558" spans="1:46" ht="16.5" customHeight="1">
      <c r="A558">
        <v>557</v>
      </c>
      <c r="B558">
        <f>B557+COUNTIF(전체당첨내역!$B558:$G558,1)</f>
        <v>86</v>
      </c>
      <c r="C558">
        <f>C557+COUNTIF(전체당첨내역!$B558:$G558,2)</f>
        <v>68</v>
      </c>
      <c r="D558">
        <f>D557+COUNTIF(전체당첨내역!$B558:$G558,3)</f>
        <v>75</v>
      </c>
      <c r="E558">
        <f>E557+COUNTIF(전체당첨내역!$B558:$G558,4)</f>
        <v>79</v>
      </c>
      <c r="F558">
        <f>F557+COUNTIF(전체당첨내역!$B558:$G558,5)</f>
        <v>77</v>
      </c>
      <c r="G558">
        <f>G557+COUNTIF(전체당첨내역!$B558:$G558,6)</f>
        <v>65</v>
      </c>
      <c r="H558">
        <f>H557+COUNTIF(전체당첨내역!$B558:$G558,7)</f>
        <v>69</v>
      </c>
      <c r="I558">
        <f>I557+COUNTIF(전체당첨내역!$B558:$G558,8)</f>
        <v>74</v>
      </c>
      <c r="J558">
        <f>J557+COUNTIF(전체당첨내역!$B558:$G558,9)</f>
        <v>59</v>
      </c>
      <c r="K558">
        <f>K557+COUNTIF(전체당첨내역!$B558:$G558,10)</f>
        <v>74</v>
      </c>
      <c r="L558">
        <f>L557+COUNTIF(전체당첨내역!$B558:$G558,11)</f>
        <v>72</v>
      </c>
      <c r="M558">
        <f>M557+COUNTIF(전체당첨내역!$B558:$G558,12)</f>
        <v>71</v>
      </c>
      <c r="N558">
        <f>N557+COUNTIF(전체당첨내역!$B558:$G558,13)</f>
        <v>78</v>
      </c>
      <c r="O558">
        <f>O557+COUNTIF(전체당첨내역!$B558:$G558,14)</f>
        <v>81</v>
      </c>
      <c r="P558">
        <f>P557+COUNTIF(전체당첨내역!$B558:$G558,15)</f>
        <v>71</v>
      </c>
      <c r="Q558">
        <f>Q557+COUNTIF(전체당첨내역!$B558:$G558,16)</f>
        <v>65</v>
      </c>
      <c r="R558">
        <f>R557+COUNTIF(전체당첨내역!$B558:$G558,17)</f>
        <v>83</v>
      </c>
      <c r="S558">
        <f>S557+COUNTIF(전체당첨내역!$B558:$G558,18)</f>
        <v>76</v>
      </c>
      <c r="T558">
        <f>T557+COUNTIF(전체당첨내역!$B558:$G558,19)</f>
        <v>72</v>
      </c>
      <c r="U558">
        <f>U557+COUNTIF(전체당첨내역!$B558:$G558,20)</f>
        <v>93</v>
      </c>
      <c r="V558">
        <f>V557+COUNTIF(전체당첨내역!$B558:$G558,21)</f>
        <v>67</v>
      </c>
      <c r="W558">
        <f>W557+COUNTIF(전체당첨내역!$B558:$G558,22)</f>
        <v>68</v>
      </c>
      <c r="X558">
        <f>X557+COUNTIF(전체당첨내역!$B558:$G558,23)</f>
        <v>70</v>
      </c>
      <c r="Y558">
        <f>Y557+COUNTIF(전체당첨내역!$B558:$G558,24)</f>
        <v>74</v>
      </c>
      <c r="Z558">
        <f>Z557+COUNTIF(전체당첨내역!$B558:$G558,25)</f>
        <v>74</v>
      </c>
      <c r="AA558">
        <f>AA557+COUNTIF(전체당첨내역!$B558:$G558,26)</f>
        <v>81</v>
      </c>
      <c r="AB558">
        <f>AB557+COUNTIF(전체당첨내역!$B558:$G558,27)</f>
        <v>86</v>
      </c>
      <c r="AC558">
        <f>AC557+COUNTIF(전체당첨내역!$B558:$G558,28)</f>
        <v>63</v>
      </c>
      <c r="AD558">
        <f>AD557+COUNTIF(전체당첨내역!$B558:$G558,29)</f>
        <v>74</v>
      </c>
      <c r="AE558">
        <f>AE557+COUNTIF(전체당첨내역!$B558:$G558,30)</f>
        <v>69</v>
      </c>
      <c r="AF558">
        <f>AF557+COUNTIF(전체당첨내역!$B558:$G558,31)</f>
        <v>76</v>
      </c>
      <c r="AG558">
        <f>AG557+COUNTIF(전체당첨내역!$B558:$G558,32)</f>
        <v>69</v>
      </c>
      <c r="AH558">
        <f>AH557+COUNTIF(전체당첨내역!$B558:$G558,33)</f>
        <v>68</v>
      </c>
      <c r="AI558">
        <f>AI557+COUNTIF(전체당첨내역!$B558:$G558,34)</f>
        <v>89</v>
      </c>
      <c r="AJ558">
        <f>AJ557+COUNTIF(전체당첨내역!$B558:$G558,35)</f>
        <v>72</v>
      </c>
      <c r="AK558">
        <f>AK557+COUNTIF(전체당첨내역!$B558:$G558,36)</f>
        <v>77</v>
      </c>
      <c r="AL558">
        <f>AL557+COUNTIF(전체당첨내역!$B558:$G558,37)</f>
        <v>88</v>
      </c>
      <c r="AM558">
        <f>AM557+COUNTIF(전체당첨내역!$B558:$G558,38)</f>
        <v>64</v>
      </c>
      <c r="AN558">
        <f>AN557+COUNTIF(전체당첨내역!$B558:$G558,39)</f>
        <v>74</v>
      </c>
      <c r="AO558">
        <f>AO557+COUNTIF(전체당첨내역!$B558:$G558,40)</f>
        <v>93</v>
      </c>
      <c r="AP558">
        <f>AP557+COUNTIF(전체당첨내역!$B558:$G558,41)</f>
        <v>63</v>
      </c>
      <c r="AQ558">
        <f>AQ557+COUNTIF(전체당첨내역!$B558:$G558,42)</f>
        <v>72</v>
      </c>
      <c r="AR558">
        <f>AR557+COUNTIF(전체당첨내역!$B558:$G558,43)</f>
        <v>75</v>
      </c>
      <c r="AS558">
        <f>AS557+COUNTIF(전체당첨내역!$B558:$G558,44)</f>
        <v>72</v>
      </c>
      <c r="AT558">
        <f>AT557+COUNTIF(전체당첨내역!$B558:$G558,45)</f>
        <v>76</v>
      </c>
    </row>
    <row r="559" spans="1:46" ht="16.5" customHeight="1">
      <c r="A559">
        <v>558</v>
      </c>
      <c r="B559">
        <f>B558+COUNTIF(전체당첨내역!$B559:$G559,1)</f>
        <v>86</v>
      </c>
      <c r="C559">
        <f>C558+COUNTIF(전체당첨내역!$B559:$G559,2)</f>
        <v>68</v>
      </c>
      <c r="D559">
        <f>D558+COUNTIF(전체당첨내역!$B559:$G559,3)</f>
        <v>75</v>
      </c>
      <c r="E559">
        <f>E558+COUNTIF(전체당첨내역!$B559:$G559,4)</f>
        <v>79</v>
      </c>
      <c r="F559">
        <f>F558+COUNTIF(전체당첨내역!$B559:$G559,5)</f>
        <v>77</v>
      </c>
      <c r="G559">
        <f>G558+COUNTIF(전체당첨내역!$B559:$G559,6)</f>
        <v>65</v>
      </c>
      <c r="H559">
        <f>H558+COUNTIF(전체당첨내역!$B559:$G559,7)</f>
        <v>69</v>
      </c>
      <c r="I559">
        <f>I558+COUNTIF(전체당첨내역!$B559:$G559,8)</f>
        <v>74</v>
      </c>
      <c r="J559">
        <f>J558+COUNTIF(전체당첨내역!$B559:$G559,9)</f>
        <v>59</v>
      </c>
      <c r="K559">
        <f>K558+COUNTIF(전체당첨내역!$B559:$G559,10)</f>
        <v>74</v>
      </c>
      <c r="L559">
        <f>L558+COUNTIF(전체당첨내역!$B559:$G559,11)</f>
        <v>72</v>
      </c>
      <c r="M559">
        <f>M558+COUNTIF(전체당첨내역!$B559:$G559,12)</f>
        <v>72</v>
      </c>
      <c r="N559">
        <f>N558+COUNTIF(전체당첨내역!$B559:$G559,13)</f>
        <v>78</v>
      </c>
      <c r="O559">
        <f>O558+COUNTIF(전체당첨내역!$B559:$G559,14)</f>
        <v>81</v>
      </c>
      <c r="P559">
        <f>P558+COUNTIF(전체당첨내역!$B559:$G559,15)</f>
        <v>72</v>
      </c>
      <c r="Q559">
        <f>Q558+COUNTIF(전체당첨내역!$B559:$G559,16)</f>
        <v>65</v>
      </c>
      <c r="R559">
        <f>R558+COUNTIF(전체당첨내역!$B559:$G559,17)</f>
        <v>83</v>
      </c>
      <c r="S559">
        <f>S558+COUNTIF(전체당첨내역!$B559:$G559,18)</f>
        <v>76</v>
      </c>
      <c r="T559">
        <f>T558+COUNTIF(전체당첨내역!$B559:$G559,19)</f>
        <v>73</v>
      </c>
      <c r="U559">
        <f>U558+COUNTIF(전체당첨내역!$B559:$G559,20)</f>
        <v>93</v>
      </c>
      <c r="V559">
        <f>V558+COUNTIF(전체당첨내역!$B559:$G559,21)</f>
        <v>67</v>
      </c>
      <c r="W559">
        <f>W558+COUNTIF(전체당첨내역!$B559:$G559,22)</f>
        <v>68</v>
      </c>
      <c r="X559">
        <f>X558+COUNTIF(전체당첨내역!$B559:$G559,23)</f>
        <v>70</v>
      </c>
      <c r="Y559">
        <f>Y558+COUNTIF(전체당첨내역!$B559:$G559,24)</f>
        <v>74</v>
      </c>
      <c r="Z559">
        <f>Z558+COUNTIF(전체당첨내역!$B559:$G559,25)</f>
        <v>74</v>
      </c>
      <c r="AA559">
        <f>AA558+COUNTIF(전체당첨내역!$B559:$G559,26)</f>
        <v>82</v>
      </c>
      <c r="AB559">
        <f>AB558+COUNTIF(전체당첨내역!$B559:$G559,27)</f>
        <v>86</v>
      </c>
      <c r="AC559">
        <f>AC558+COUNTIF(전체당첨내역!$B559:$G559,28)</f>
        <v>63</v>
      </c>
      <c r="AD559">
        <f>AD558+COUNTIF(전체당첨내역!$B559:$G559,29)</f>
        <v>74</v>
      </c>
      <c r="AE559">
        <f>AE558+COUNTIF(전체당첨내역!$B559:$G559,30)</f>
        <v>69</v>
      </c>
      <c r="AF559">
        <f>AF558+COUNTIF(전체당첨내역!$B559:$G559,31)</f>
        <v>76</v>
      </c>
      <c r="AG559">
        <f>AG558+COUNTIF(전체당첨내역!$B559:$G559,32)</f>
        <v>69</v>
      </c>
      <c r="AH559">
        <f>AH558+COUNTIF(전체당첨내역!$B559:$G559,33)</f>
        <v>68</v>
      </c>
      <c r="AI559">
        <f>AI558+COUNTIF(전체당첨내역!$B559:$G559,34)</f>
        <v>89</v>
      </c>
      <c r="AJ559">
        <f>AJ558+COUNTIF(전체당첨내역!$B559:$G559,35)</f>
        <v>72</v>
      </c>
      <c r="AK559">
        <f>AK558+COUNTIF(전체당첨내역!$B559:$G559,36)</f>
        <v>77</v>
      </c>
      <c r="AL559">
        <f>AL558+COUNTIF(전체당첨내역!$B559:$G559,37)</f>
        <v>88</v>
      </c>
      <c r="AM559">
        <f>AM558+COUNTIF(전체당첨내역!$B559:$G559,38)</f>
        <v>64</v>
      </c>
      <c r="AN559">
        <f>AN558+COUNTIF(전체당첨내역!$B559:$G559,39)</f>
        <v>74</v>
      </c>
      <c r="AO559">
        <f>AO558+COUNTIF(전체당첨내역!$B559:$G559,40)</f>
        <v>94</v>
      </c>
      <c r="AP559">
        <f>AP558+COUNTIF(전체당첨내역!$B559:$G559,41)</f>
        <v>63</v>
      </c>
      <c r="AQ559">
        <f>AQ558+COUNTIF(전체당첨내역!$B559:$G559,42)</f>
        <v>72</v>
      </c>
      <c r="AR559">
        <f>AR558+COUNTIF(전체당첨내역!$B559:$G559,43)</f>
        <v>76</v>
      </c>
      <c r="AS559">
        <f>AS558+COUNTIF(전체당첨내역!$B559:$G559,44)</f>
        <v>72</v>
      </c>
      <c r="AT559">
        <f>AT558+COUNTIF(전체당첨내역!$B559:$G559,45)</f>
        <v>76</v>
      </c>
    </row>
    <row r="560" spans="1:46" ht="16.5" customHeight="1">
      <c r="A560">
        <v>559</v>
      </c>
      <c r="B560">
        <f>B559+COUNTIF(전체당첨내역!$B560:$G560,1)</f>
        <v>86</v>
      </c>
      <c r="C560">
        <f>C559+COUNTIF(전체당첨내역!$B560:$G560,2)</f>
        <v>68</v>
      </c>
      <c r="D560">
        <f>D559+COUNTIF(전체당첨내역!$B560:$G560,3)</f>
        <v>75</v>
      </c>
      <c r="E560">
        <f>E559+COUNTIF(전체당첨내역!$B560:$G560,4)</f>
        <v>79</v>
      </c>
      <c r="F560">
        <f>F559+COUNTIF(전체당첨내역!$B560:$G560,5)</f>
        <v>77</v>
      </c>
      <c r="G560">
        <f>G559+COUNTIF(전체당첨내역!$B560:$G560,6)</f>
        <v>65</v>
      </c>
      <c r="H560">
        <f>H559+COUNTIF(전체당첨내역!$B560:$G560,7)</f>
        <v>69</v>
      </c>
      <c r="I560">
        <f>I559+COUNTIF(전체당첨내역!$B560:$G560,8)</f>
        <v>74</v>
      </c>
      <c r="J560">
        <f>J559+COUNTIF(전체당첨내역!$B560:$G560,9)</f>
        <v>59</v>
      </c>
      <c r="K560">
        <f>K559+COUNTIF(전체당첨내역!$B560:$G560,10)</f>
        <v>74</v>
      </c>
      <c r="L560">
        <f>L559+COUNTIF(전체당첨내역!$B560:$G560,11)</f>
        <v>73</v>
      </c>
      <c r="M560">
        <f>M559+COUNTIF(전체당첨내역!$B560:$G560,12)</f>
        <v>73</v>
      </c>
      <c r="N560">
        <f>N559+COUNTIF(전체당첨내역!$B560:$G560,13)</f>
        <v>78</v>
      </c>
      <c r="O560">
        <f>O559+COUNTIF(전체당첨내역!$B560:$G560,14)</f>
        <v>81</v>
      </c>
      <c r="P560">
        <f>P559+COUNTIF(전체당첨내역!$B560:$G560,15)</f>
        <v>72</v>
      </c>
      <c r="Q560">
        <f>Q559+COUNTIF(전체당첨내역!$B560:$G560,16)</f>
        <v>65</v>
      </c>
      <c r="R560">
        <f>R559+COUNTIF(전체당첨내역!$B560:$G560,17)</f>
        <v>83</v>
      </c>
      <c r="S560">
        <f>S559+COUNTIF(전체당첨내역!$B560:$G560,18)</f>
        <v>76</v>
      </c>
      <c r="T560">
        <f>T559+COUNTIF(전체당첨내역!$B560:$G560,19)</f>
        <v>73</v>
      </c>
      <c r="U560">
        <f>U559+COUNTIF(전체당첨내역!$B560:$G560,20)</f>
        <v>93</v>
      </c>
      <c r="V560">
        <f>V559+COUNTIF(전체당첨내역!$B560:$G560,21)</f>
        <v>67</v>
      </c>
      <c r="W560">
        <f>W559+COUNTIF(전체당첨내역!$B560:$G560,22)</f>
        <v>68</v>
      </c>
      <c r="X560">
        <f>X559+COUNTIF(전체당첨내역!$B560:$G560,23)</f>
        <v>70</v>
      </c>
      <c r="Y560">
        <f>Y559+COUNTIF(전체당첨내역!$B560:$G560,24)</f>
        <v>74</v>
      </c>
      <c r="Z560">
        <f>Z559+COUNTIF(전체당첨내역!$B560:$G560,25)</f>
        <v>75</v>
      </c>
      <c r="AA560">
        <f>AA559+COUNTIF(전체당첨내역!$B560:$G560,26)</f>
        <v>82</v>
      </c>
      <c r="AB560">
        <f>AB559+COUNTIF(전체당첨내역!$B560:$G560,27)</f>
        <v>86</v>
      </c>
      <c r="AC560">
        <f>AC559+COUNTIF(전체당첨내역!$B560:$G560,28)</f>
        <v>63</v>
      </c>
      <c r="AD560">
        <f>AD559+COUNTIF(전체당첨내역!$B560:$G560,29)</f>
        <v>74</v>
      </c>
      <c r="AE560">
        <f>AE559+COUNTIF(전체당첨내역!$B560:$G560,30)</f>
        <v>69</v>
      </c>
      <c r="AF560">
        <f>AF559+COUNTIF(전체당첨내역!$B560:$G560,31)</f>
        <v>76</v>
      </c>
      <c r="AG560">
        <f>AG559+COUNTIF(전체당첨내역!$B560:$G560,32)</f>
        <v>70</v>
      </c>
      <c r="AH560">
        <f>AH559+COUNTIF(전체당첨내역!$B560:$G560,33)</f>
        <v>68</v>
      </c>
      <c r="AI560">
        <f>AI559+COUNTIF(전체당첨내역!$B560:$G560,34)</f>
        <v>89</v>
      </c>
      <c r="AJ560">
        <f>AJ559+COUNTIF(전체당첨내역!$B560:$G560,35)</f>
        <v>72</v>
      </c>
      <c r="AK560">
        <f>AK559+COUNTIF(전체당첨내역!$B560:$G560,36)</f>
        <v>77</v>
      </c>
      <c r="AL560">
        <f>AL559+COUNTIF(전체당첨내역!$B560:$G560,37)</f>
        <v>88</v>
      </c>
      <c r="AM560">
        <f>AM559+COUNTIF(전체당첨내역!$B560:$G560,38)</f>
        <v>64</v>
      </c>
      <c r="AN560">
        <f>AN559+COUNTIF(전체당첨내역!$B560:$G560,39)</f>
        <v>74</v>
      </c>
      <c r="AO560">
        <f>AO559+COUNTIF(전체당첨내역!$B560:$G560,40)</f>
        <v>94</v>
      </c>
      <c r="AP560">
        <f>AP559+COUNTIF(전체당첨내역!$B560:$G560,41)</f>
        <v>63</v>
      </c>
      <c r="AQ560">
        <f>AQ559+COUNTIF(전체당첨내역!$B560:$G560,42)</f>
        <v>72</v>
      </c>
      <c r="AR560">
        <f>AR559+COUNTIF(전체당첨내역!$B560:$G560,43)</f>
        <v>76</v>
      </c>
      <c r="AS560">
        <f>AS559+COUNTIF(전체당첨내역!$B560:$G560,44)</f>
        <v>73</v>
      </c>
      <c r="AT560">
        <f>AT559+COUNTIF(전체당첨내역!$B560:$G560,45)</f>
        <v>77</v>
      </c>
    </row>
    <row r="561" spans="1:46" ht="16.5" customHeight="1">
      <c r="A561">
        <v>560</v>
      </c>
      <c r="B561">
        <f>B560+COUNTIF(전체당첨내역!$B561:$G561,1)</f>
        <v>87</v>
      </c>
      <c r="C561">
        <f>C560+COUNTIF(전체당첨내역!$B561:$G561,2)</f>
        <v>68</v>
      </c>
      <c r="D561">
        <f>D560+COUNTIF(전체당첨내역!$B561:$G561,3)</f>
        <v>75</v>
      </c>
      <c r="E561">
        <f>E560+COUNTIF(전체당첨내역!$B561:$G561,4)</f>
        <v>80</v>
      </c>
      <c r="F561">
        <f>F560+COUNTIF(전체당첨내역!$B561:$G561,5)</f>
        <v>77</v>
      </c>
      <c r="G561">
        <f>G560+COUNTIF(전체당첨내역!$B561:$G561,6)</f>
        <v>65</v>
      </c>
      <c r="H561">
        <f>H560+COUNTIF(전체당첨내역!$B561:$G561,7)</f>
        <v>69</v>
      </c>
      <c r="I561">
        <f>I560+COUNTIF(전체당첨내역!$B561:$G561,8)</f>
        <v>74</v>
      </c>
      <c r="J561">
        <f>J560+COUNTIF(전체당첨내역!$B561:$G561,9)</f>
        <v>59</v>
      </c>
      <c r="K561">
        <f>K560+COUNTIF(전체당첨내역!$B561:$G561,10)</f>
        <v>74</v>
      </c>
      <c r="L561">
        <f>L560+COUNTIF(전체당첨내역!$B561:$G561,11)</f>
        <v>73</v>
      </c>
      <c r="M561">
        <f>M560+COUNTIF(전체당첨내역!$B561:$G561,12)</f>
        <v>73</v>
      </c>
      <c r="N561">
        <f>N560+COUNTIF(전체당첨내역!$B561:$G561,13)</f>
        <v>78</v>
      </c>
      <c r="O561">
        <f>O560+COUNTIF(전체당첨내역!$B561:$G561,14)</f>
        <v>81</v>
      </c>
      <c r="P561">
        <f>P560+COUNTIF(전체당첨내역!$B561:$G561,15)</f>
        <v>72</v>
      </c>
      <c r="Q561">
        <f>Q560+COUNTIF(전체당첨내역!$B561:$G561,16)</f>
        <v>65</v>
      </c>
      <c r="R561">
        <f>R560+COUNTIF(전체당첨내역!$B561:$G561,17)</f>
        <v>83</v>
      </c>
      <c r="S561">
        <f>S560+COUNTIF(전체당첨내역!$B561:$G561,18)</f>
        <v>76</v>
      </c>
      <c r="T561">
        <f>T560+COUNTIF(전체당첨내역!$B561:$G561,19)</f>
        <v>73</v>
      </c>
      <c r="U561">
        <f>U560+COUNTIF(전체당첨내역!$B561:$G561,20)</f>
        <v>94</v>
      </c>
      <c r="V561">
        <f>V560+COUNTIF(전체당첨내역!$B561:$G561,21)</f>
        <v>67</v>
      </c>
      <c r="W561">
        <f>W560+COUNTIF(전체당첨내역!$B561:$G561,22)</f>
        <v>68</v>
      </c>
      <c r="X561">
        <f>X560+COUNTIF(전체당첨내역!$B561:$G561,23)</f>
        <v>71</v>
      </c>
      <c r="Y561">
        <f>Y560+COUNTIF(전체당첨내역!$B561:$G561,24)</f>
        <v>74</v>
      </c>
      <c r="Z561">
        <f>Z560+COUNTIF(전체당첨내역!$B561:$G561,25)</f>
        <v>75</v>
      </c>
      <c r="AA561">
        <f>AA560+COUNTIF(전체당첨내역!$B561:$G561,26)</f>
        <v>82</v>
      </c>
      <c r="AB561">
        <f>AB560+COUNTIF(전체당첨내역!$B561:$G561,27)</f>
        <v>86</v>
      </c>
      <c r="AC561">
        <f>AC560+COUNTIF(전체당첨내역!$B561:$G561,28)</f>
        <v>63</v>
      </c>
      <c r="AD561">
        <f>AD560+COUNTIF(전체당첨내역!$B561:$G561,29)</f>
        <v>75</v>
      </c>
      <c r="AE561">
        <f>AE560+COUNTIF(전체당첨내역!$B561:$G561,30)</f>
        <v>69</v>
      </c>
      <c r="AF561">
        <f>AF560+COUNTIF(전체당첨내역!$B561:$G561,31)</f>
        <v>76</v>
      </c>
      <c r="AG561">
        <f>AG560+COUNTIF(전체당첨내역!$B561:$G561,32)</f>
        <v>70</v>
      </c>
      <c r="AH561">
        <f>AH560+COUNTIF(전체당첨내역!$B561:$G561,33)</f>
        <v>68</v>
      </c>
      <c r="AI561">
        <f>AI560+COUNTIF(전체당첨내역!$B561:$G561,34)</f>
        <v>89</v>
      </c>
      <c r="AJ561">
        <f>AJ560+COUNTIF(전체당첨내역!$B561:$G561,35)</f>
        <v>72</v>
      </c>
      <c r="AK561">
        <f>AK560+COUNTIF(전체당첨내역!$B561:$G561,36)</f>
        <v>77</v>
      </c>
      <c r="AL561">
        <f>AL560+COUNTIF(전체당첨내역!$B561:$G561,37)</f>
        <v>88</v>
      </c>
      <c r="AM561">
        <f>AM560+COUNTIF(전체당첨내역!$B561:$G561,38)</f>
        <v>64</v>
      </c>
      <c r="AN561">
        <f>AN560+COUNTIF(전체당첨내역!$B561:$G561,39)</f>
        <v>74</v>
      </c>
      <c r="AO561">
        <f>AO560+COUNTIF(전체당첨내역!$B561:$G561,40)</f>
        <v>94</v>
      </c>
      <c r="AP561">
        <f>AP560+COUNTIF(전체당첨내역!$B561:$G561,41)</f>
        <v>63</v>
      </c>
      <c r="AQ561">
        <f>AQ560+COUNTIF(전체당첨내역!$B561:$G561,42)</f>
        <v>72</v>
      </c>
      <c r="AR561">
        <f>AR560+COUNTIF(전체당첨내역!$B561:$G561,43)</f>
        <v>76</v>
      </c>
      <c r="AS561">
        <f>AS560+COUNTIF(전체당첨내역!$B561:$G561,44)</f>
        <v>73</v>
      </c>
      <c r="AT561">
        <f>AT560+COUNTIF(전체당첨내역!$B561:$G561,45)</f>
        <v>78</v>
      </c>
    </row>
    <row r="562" spans="1:46" ht="16.5" customHeight="1">
      <c r="A562">
        <v>561</v>
      </c>
      <c r="B562">
        <f>B561+COUNTIF(전체당첨내역!$B562:$G562,1)</f>
        <v>87</v>
      </c>
      <c r="C562">
        <f>C561+COUNTIF(전체당첨내역!$B562:$G562,2)</f>
        <v>68</v>
      </c>
      <c r="D562">
        <f>D561+COUNTIF(전체당첨내역!$B562:$G562,3)</f>
        <v>75</v>
      </c>
      <c r="E562">
        <f>E561+COUNTIF(전체당첨내역!$B562:$G562,4)</f>
        <v>80</v>
      </c>
      <c r="F562">
        <f>F561+COUNTIF(전체당첨내역!$B562:$G562,5)</f>
        <v>78</v>
      </c>
      <c r="G562">
        <f>G561+COUNTIF(전체당첨내역!$B562:$G562,6)</f>
        <v>65</v>
      </c>
      <c r="H562">
        <f>H561+COUNTIF(전체당첨내역!$B562:$G562,7)</f>
        <v>70</v>
      </c>
      <c r="I562">
        <f>I561+COUNTIF(전체당첨내역!$B562:$G562,8)</f>
        <v>74</v>
      </c>
      <c r="J562">
        <f>J561+COUNTIF(전체당첨내역!$B562:$G562,9)</f>
        <v>59</v>
      </c>
      <c r="K562">
        <f>K561+COUNTIF(전체당첨내역!$B562:$G562,10)</f>
        <v>74</v>
      </c>
      <c r="L562">
        <f>L561+COUNTIF(전체당첨내역!$B562:$G562,11)</f>
        <v>73</v>
      </c>
      <c r="M562">
        <f>M561+COUNTIF(전체당첨내역!$B562:$G562,12)</f>
        <v>73</v>
      </c>
      <c r="N562">
        <f>N561+COUNTIF(전체당첨내역!$B562:$G562,13)</f>
        <v>78</v>
      </c>
      <c r="O562">
        <f>O561+COUNTIF(전체당첨내역!$B562:$G562,14)</f>
        <v>81</v>
      </c>
      <c r="P562">
        <f>P561+COUNTIF(전체당첨내역!$B562:$G562,15)</f>
        <v>72</v>
      </c>
      <c r="Q562">
        <f>Q561+COUNTIF(전체당첨내역!$B562:$G562,16)</f>
        <v>65</v>
      </c>
      <c r="R562">
        <f>R561+COUNTIF(전체당첨내역!$B562:$G562,17)</f>
        <v>83</v>
      </c>
      <c r="S562">
        <f>S561+COUNTIF(전체당첨내역!$B562:$G562,18)</f>
        <v>77</v>
      </c>
      <c r="T562">
        <f>T561+COUNTIF(전체당첨내역!$B562:$G562,19)</f>
        <v>73</v>
      </c>
      <c r="U562">
        <f>U561+COUNTIF(전체당첨내역!$B562:$G562,20)</f>
        <v>94</v>
      </c>
      <c r="V562">
        <f>V561+COUNTIF(전체당첨내역!$B562:$G562,21)</f>
        <v>67</v>
      </c>
      <c r="W562">
        <f>W561+COUNTIF(전체당첨내역!$B562:$G562,22)</f>
        <v>68</v>
      </c>
      <c r="X562">
        <f>X561+COUNTIF(전체당첨내역!$B562:$G562,23)</f>
        <v>71</v>
      </c>
      <c r="Y562">
        <f>Y561+COUNTIF(전체당첨내역!$B562:$G562,24)</f>
        <v>74</v>
      </c>
      <c r="Z562">
        <f>Z561+COUNTIF(전체당첨내역!$B562:$G562,25)</f>
        <v>75</v>
      </c>
      <c r="AA562">
        <f>AA561+COUNTIF(전체당첨내역!$B562:$G562,26)</f>
        <v>82</v>
      </c>
      <c r="AB562">
        <f>AB561+COUNTIF(전체당첨내역!$B562:$G562,27)</f>
        <v>86</v>
      </c>
      <c r="AC562">
        <f>AC561+COUNTIF(전체당첨내역!$B562:$G562,28)</f>
        <v>63</v>
      </c>
      <c r="AD562">
        <f>AD561+COUNTIF(전체당첨내역!$B562:$G562,29)</f>
        <v>75</v>
      </c>
      <c r="AE562">
        <f>AE561+COUNTIF(전체당첨내역!$B562:$G562,30)</f>
        <v>69</v>
      </c>
      <c r="AF562">
        <f>AF561+COUNTIF(전체당첨내역!$B562:$G562,31)</f>
        <v>76</v>
      </c>
      <c r="AG562">
        <f>AG561+COUNTIF(전체당첨내역!$B562:$G562,32)</f>
        <v>70</v>
      </c>
      <c r="AH562">
        <f>AH561+COUNTIF(전체당첨내역!$B562:$G562,33)</f>
        <v>68</v>
      </c>
      <c r="AI562">
        <f>AI561+COUNTIF(전체당첨내역!$B562:$G562,34)</f>
        <v>89</v>
      </c>
      <c r="AJ562">
        <f>AJ561+COUNTIF(전체당첨내역!$B562:$G562,35)</f>
        <v>72</v>
      </c>
      <c r="AK562">
        <f>AK561+COUNTIF(전체당첨내역!$B562:$G562,36)</f>
        <v>77</v>
      </c>
      <c r="AL562">
        <f>AL561+COUNTIF(전체당첨내역!$B562:$G562,37)</f>
        <v>89</v>
      </c>
      <c r="AM562">
        <f>AM561+COUNTIF(전체당첨내역!$B562:$G562,38)</f>
        <v>64</v>
      </c>
      <c r="AN562">
        <f>AN561+COUNTIF(전체당첨내역!$B562:$G562,39)</f>
        <v>74</v>
      </c>
      <c r="AO562">
        <f>AO561+COUNTIF(전체당첨내역!$B562:$G562,40)</f>
        <v>94</v>
      </c>
      <c r="AP562">
        <f>AP561+COUNTIF(전체당첨내역!$B562:$G562,41)</f>
        <v>63</v>
      </c>
      <c r="AQ562">
        <f>AQ561+COUNTIF(전체당첨내역!$B562:$G562,42)</f>
        <v>73</v>
      </c>
      <c r="AR562">
        <f>AR561+COUNTIF(전체당첨내역!$B562:$G562,43)</f>
        <v>76</v>
      </c>
      <c r="AS562">
        <f>AS561+COUNTIF(전체당첨내역!$B562:$G562,44)</f>
        <v>73</v>
      </c>
      <c r="AT562">
        <f>AT561+COUNTIF(전체당첨내역!$B562:$G562,45)</f>
        <v>79</v>
      </c>
    </row>
    <row r="563" spans="1:46" ht="16.5" customHeight="1">
      <c r="A563">
        <v>562</v>
      </c>
      <c r="B563">
        <f>B562+COUNTIF(전체당첨내역!$B563:$G563,1)</f>
        <v>87</v>
      </c>
      <c r="C563">
        <f>C562+COUNTIF(전체당첨내역!$B563:$G563,2)</f>
        <v>68</v>
      </c>
      <c r="D563">
        <f>D562+COUNTIF(전체당첨내역!$B563:$G563,3)</f>
        <v>75</v>
      </c>
      <c r="E563">
        <f>E562+COUNTIF(전체당첨내역!$B563:$G563,4)</f>
        <v>81</v>
      </c>
      <c r="F563">
        <f>F562+COUNTIF(전체당첨내역!$B563:$G563,5)</f>
        <v>78</v>
      </c>
      <c r="G563">
        <f>G562+COUNTIF(전체당첨내역!$B563:$G563,6)</f>
        <v>65</v>
      </c>
      <c r="H563">
        <f>H562+COUNTIF(전체당첨내역!$B563:$G563,7)</f>
        <v>70</v>
      </c>
      <c r="I563">
        <f>I562+COUNTIF(전체당첨내역!$B563:$G563,8)</f>
        <v>74</v>
      </c>
      <c r="J563">
        <f>J562+COUNTIF(전체당첨내역!$B563:$G563,9)</f>
        <v>59</v>
      </c>
      <c r="K563">
        <f>K562+COUNTIF(전체당첨내역!$B563:$G563,10)</f>
        <v>74</v>
      </c>
      <c r="L563">
        <f>L562+COUNTIF(전체당첨내역!$B563:$G563,11)</f>
        <v>74</v>
      </c>
      <c r="M563">
        <f>M562+COUNTIF(전체당첨내역!$B563:$G563,12)</f>
        <v>73</v>
      </c>
      <c r="N563">
        <f>N562+COUNTIF(전체당첨내역!$B563:$G563,13)</f>
        <v>79</v>
      </c>
      <c r="O563">
        <f>O562+COUNTIF(전체당첨내역!$B563:$G563,14)</f>
        <v>81</v>
      </c>
      <c r="P563">
        <f>P562+COUNTIF(전체당첨내역!$B563:$G563,15)</f>
        <v>72</v>
      </c>
      <c r="Q563">
        <f>Q562+COUNTIF(전체당첨내역!$B563:$G563,16)</f>
        <v>65</v>
      </c>
      <c r="R563">
        <f>R562+COUNTIF(전체당첨내역!$B563:$G563,17)</f>
        <v>84</v>
      </c>
      <c r="S563">
        <f>S562+COUNTIF(전체당첨내역!$B563:$G563,18)</f>
        <v>77</v>
      </c>
      <c r="T563">
        <f>T562+COUNTIF(전체당첨내역!$B563:$G563,19)</f>
        <v>73</v>
      </c>
      <c r="U563">
        <f>U562+COUNTIF(전체당첨내역!$B563:$G563,20)</f>
        <v>95</v>
      </c>
      <c r="V563">
        <f>V562+COUNTIF(전체당첨내역!$B563:$G563,21)</f>
        <v>67</v>
      </c>
      <c r="W563">
        <f>W562+COUNTIF(전체당첨내역!$B563:$G563,22)</f>
        <v>68</v>
      </c>
      <c r="X563">
        <f>X562+COUNTIF(전체당첨내역!$B563:$G563,23)</f>
        <v>71</v>
      </c>
      <c r="Y563">
        <f>Y562+COUNTIF(전체당첨내역!$B563:$G563,24)</f>
        <v>74</v>
      </c>
      <c r="Z563">
        <f>Z562+COUNTIF(전체당첨내역!$B563:$G563,25)</f>
        <v>75</v>
      </c>
      <c r="AA563">
        <f>AA562+COUNTIF(전체당첨내역!$B563:$G563,26)</f>
        <v>82</v>
      </c>
      <c r="AB563">
        <f>AB562+COUNTIF(전체당첨내역!$B563:$G563,27)</f>
        <v>86</v>
      </c>
      <c r="AC563">
        <f>AC562+COUNTIF(전체당첨내역!$B563:$G563,28)</f>
        <v>63</v>
      </c>
      <c r="AD563">
        <f>AD562+COUNTIF(전체당첨내역!$B563:$G563,29)</f>
        <v>75</v>
      </c>
      <c r="AE563">
        <f>AE562+COUNTIF(전체당첨내역!$B563:$G563,30)</f>
        <v>69</v>
      </c>
      <c r="AF563">
        <f>AF562+COUNTIF(전체당첨내역!$B563:$G563,31)</f>
        <v>77</v>
      </c>
      <c r="AG563">
        <f>AG562+COUNTIF(전체당첨내역!$B563:$G563,32)</f>
        <v>70</v>
      </c>
      <c r="AH563">
        <f>AH562+COUNTIF(전체당첨내역!$B563:$G563,33)</f>
        <v>68</v>
      </c>
      <c r="AI563">
        <f>AI562+COUNTIF(전체당첨내역!$B563:$G563,34)</f>
        <v>89</v>
      </c>
      <c r="AJ563">
        <f>AJ562+COUNTIF(전체당첨내역!$B563:$G563,35)</f>
        <v>72</v>
      </c>
      <c r="AK563">
        <f>AK562+COUNTIF(전체당첨내역!$B563:$G563,36)</f>
        <v>77</v>
      </c>
      <c r="AL563">
        <f>AL562+COUNTIF(전체당첨내역!$B563:$G563,37)</f>
        <v>89</v>
      </c>
      <c r="AM563">
        <f>AM562+COUNTIF(전체당첨내역!$B563:$G563,38)</f>
        <v>64</v>
      </c>
      <c r="AN563">
        <f>AN562+COUNTIF(전체당첨내역!$B563:$G563,39)</f>
        <v>74</v>
      </c>
      <c r="AO563">
        <f>AO562+COUNTIF(전체당첨내역!$B563:$G563,40)</f>
        <v>94</v>
      </c>
      <c r="AP563">
        <f>AP562+COUNTIF(전체당첨내역!$B563:$G563,41)</f>
        <v>63</v>
      </c>
      <c r="AQ563">
        <f>AQ562+COUNTIF(전체당첨내역!$B563:$G563,42)</f>
        <v>73</v>
      </c>
      <c r="AR563">
        <f>AR562+COUNTIF(전체당첨내역!$B563:$G563,43)</f>
        <v>76</v>
      </c>
      <c r="AS563">
        <f>AS562+COUNTIF(전체당첨내역!$B563:$G563,44)</f>
        <v>73</v>
      </c>
      <c r="AT563">
        <f>AT562+COUNTIF(전체당첨내역!$B563:$G563,45)</f>
        <v>79</v>
      </c>
    </row>
    <row r="564" spans="1:46" ht="16.5" customHeight="1">
      <c r="A564">
        <v>563</v>
      </c>
      <c r="B564">
        <f>B563+COUNTIF(전체당첨내역!$B564:$G564,1)</f>
        <v>87</v>
      </c>
      <c r="C564">
        <f>C563+COUNTIF(전체당첨내역!$B564:$G564,2)</f>
        <v>68</v>
      </c>
      <c r="D564">
        <f>D563+COUNTIF(전체당첨내역!$B564:$G564,3)</f>
        <v>75</v>
      </c>
      <c r="E564">
        <f>E563+COUNTIF(전체당첨내역!$B564:$G564,4)</f>
        <v>81</v>
      </c>
      <c r="F564">
        <f>F563+COUNTIF(전체당첨내역!$B564:$G564,5)</f>
        <v>79</v>
      </c>
      <c r="G564">
        <f>G563+COUNTIF(전체당첨내역!$B564:$G564,6)</f>
        <v>65</v>
      </c>
      <c r="H564">
        <f>H563+COUNTIF(전체당첨내역!$B564:$G564,7)</f>
        <v>70</v>
      </c>
      <c r="I564">
        <f>I563+COUNTIF(전체당첨내역!$B564:$G564,8)</f>
        <v>74</v>
      </c>
      <c r="J564">
        <f>J563+COUNTIF(전체당첨내역!$B564:$G564,9)</f>
        <v>59</v>
      </c>
      <c r="K564">
        <f>K563+COUNTIF(전체당첨내역!$B564:$G564,10)</f>
        <v>75</v>
      </c>
      <c r="L564">
        <f>L563+COUNTIF(전체당첨내역!$B564:$G564,11)</f>
        <v>74</v>
      </c>
      <c r="M564">
        <f>M563+COUNTIF(전체당첨내역!$B564:$G564,12)</f>
        <v>73</v>
      </c>
      <c r="N564">
        <f>N563+COUNTIF(전체당첨내역!$B564:$G564,13)</f>
        <v>79</v>
      </c>
      <c r="O564">
        <f>O563+COUNTIF(전체당첨내역!$B564:$G564,14)</f>
        <v>81</v>
      </c>
      <c r="P564">
        <f>P563+COUNTIF(전체당첨내역!$B564:$G564,15)</f>
        <v>72</v>
      </c>
      <c r="Q564">
        <f>Q563+COUNTIF(전체당첨내역!$B564:$G564,16)</f>
        <v>66</v>
      </c>
      <c r="R564">
        <f>R563+COUNTIF(전체당첨내역!$B564:$G564,17)</f>
        <v>85</v>
      </c>
      <c r="S564">
        <f>S563+COUNTIF(전체당첨내역!$B564:$G564,18)</f>
        <v>77</v>
      </c>
      <c r="T564">
        <f>T563+COUNTIF(전체당첨내역!$B564:$G564,19)</f>
        <v>73</v>
      </c>
      <c r="U564">
        <f>U563+COUNTIF(전체당첨내역!$B564:$G564,20)</f>
        <v>95</v>
      </c>
      <c r="V564">
        <f>V563+COUNTIF(전체당첨내역!$B564:$G564,21)</f>
        <v>67</v>
      </c>
      <c r="W564">
        <f>W563+COUNTIF(전체당첨내역!$B564:$G564,22)</f>
        <v>68</v>
      </c>
      <c r="X564">
        <f>X563+COUNTIF(전체당첨내역!$B564:$G564,23)</f>
        <v>71</v>
      </c>
      <c r="Y564">
        <f>Y563+COUNTIF(전체당첨내역!$B564:$G564,24)</f>
        <v>74</v>
      </c>
      <c r="Z564">
        <f>Z563+COUNTIF(전체당첨내역!$B564:$G564,25)</f>
        <v>75</v>
      </c>
      <c r="AA564">
        <f>AA563+COUNTIF(전체당첨내역!$B564:$G564,26)</f>
        <v>82</v>
      </c>
      <c r="AB564">
        <f>AB563+COUNTIF(전체당첨내역!$B564:$G564,27)</f>
        <v>86</v>
      </c>
      <c r="AC564">
        <f>AC563+COUNTIF(전체당첨내역!$B564:$G564,28)</f>
        <v>63</v>
      </c>
      <c r="AD564">
        <f>AD563+COUNTIF(전체당첨내역!$B564:$G564,29)</f>
        <v>75</v>
      </c>
      <c r="AE564">
        <f>AE563+COUNTIF(전체당첨내역!$B564:$G564,30)</f>
        <v>69</v>
      </c>
      <c r="AF564">
        <f>AF563+COUNTIF(전체당첨내역!$B564:$G564,31)</f>
        <v>78</v>
      </c>
      <c r="AG564">
        <f>AG563+COUNTIF(전체당첨내역!$B564:$G564,32)</f>
        <v>71</v>
      </c>
      <c r="AH564">
        <f>AH563+COUNTIF(전체당첨내역!$B564:$G564,33)</f>
        <v>68</v>
      </c>
      <c r="AI564">
        <f>AI563+COUNTIF(전체당첨내역!$B564:$G564,34)</f>
        <v>89</v>
      </c>
      <c r="AJ564">
        <f>AJ563+COUNTIF(전체당첨내역!$B564:$G564,35)</f>
        <v>72</v>
      </c>
      <c r="AK564">
        <f>AK563+COUNTIF(전체당첨내역!$B564:$G564,36)</f>
        <v>77</v>
      </c>
      <c r="AL564">
        <f>AL563+COUNTIF(전체당첨내역!$B564:$G564,37)</f>
        <v>89</v>
      </c>
      <c r="AM564">
        <f>AM563+COUNTIF(전체당첨내역!$B564:$G564,38)</f>
        <v>64</v>
      </c>
      <c r="AN564">
        <f>AN563+COUNTIF(전체당첨내역!$B564:$G564,39)</f>
        <v>74</v>
      </c>
      <c r="AO564">
        <f>AO563+COUNTIF(전체당첨내역!$B564:$G564,40)</f>
        <v>94</v>
      </c>
      <c r="AP564">
        <f>AP563+COUNTIF(전체당첨내역!$B564:$G564,41)</f>
        <v>63</v>
      </c>
      <c r="AQ564">
        <f>AQ563+COUNTIF(전체당첨내역!$B564:$G564,42)</f>
        <v>73</v>
      </c>
      <c r="AR564">
        <f>AR563+COUNTIF(전체당첨내역!$B564:$G564,43)</f>
        <v>76</v>
      </c>
      <c r="AS564">
        <f>AS563+COUNTIF(전체당첨내역!$B564:$G564,44)</f>
        <v>73</v>
      </c>
      <c r="AT564">
        <f>AT563+COUNTIF(전체당첨내역!$B564:$G564,45)</f>
        <v>79</v>
      </c>
    </row>
    <row r="565" spans="1:46" ht="16.5" customHeight="1">
      <c r="A565">
        <v>564</v>
      </c>
      <c r="B565">
        <f>B564+COUNTIF(전체당첨내역!$B565:$G565,1)</f>
        <v>87</v>
      </c>
      <c r="C565">
        <f>C564+COUNTIF(전체당첨내역!$B565:$G565,2)</f>
        <v>68</v>
      </c>
      <c r="D565">
        <f>D564+COUNTIF(전체당첨내역!$B565:$G565,3)</f>
        <v>75</v>
      </c>
      <c r="E565">
        <f>E564+COUNTIF(전체당첨내역!$B565:$G565,4)</f>
        <v>81</v>
      </c>
      <c r="F565">
        <f>F564+COUNTIF(전체당첨내역!$B565:$G565,5)</f>
        <v>79</v>
      </c>
      <c r="G565">
        <f>G564+COUNTIF(전체당첨내역!$B565:$G565,6)</f>
        <v>65</v>
      </c>
      <c r="H565">
        <f>H564+COUNTIF(전체당첨내역!$B565:$G565,7)</f>
        <v>70</v>
      </c>
      <c r="I565">
        <f>I564+COUNTIF(전체당첨내역!$B565:$G565,8)</f>
        <v>74</v>
      </c>
      <c r="J565">
        <f>J564+COUNTIF(전체당첨내역!$B565:$G565,9)</f>
        <v>59</v>
      </c>
      <c r="K565">
        <f>K564+COUNTIF(전체당첨내역!$B565:$G565,10)</f>
        <v>75</v>
      </c>
      <c r="L565">
        <f>L564+COUNTIF(전체당첨내역!$B565:$G565,11)</f>
        <v>74</v>
      </c>
      <c r="M565">
        <f>M564+COUNTIF(전체당첨내역!$B565:$G565,12)</f>
        <v>73</v>
      </c>
      <c r="N565">
        <f>N564+COUNTIF(전체당첨내역!$B565:$G565,13)</f>
        <v>79</v>
      </c>
      <c r="O565">
        <f>O564+COUNTIF(전체당첨내역!$B565:$G565,14)</f>
        <v>82</v>
      </c>
      <c r="P565">
        <f>P564+COUNTIF(전체당첨내역!$B565:$G565,15)</f>
        <v>72</v>
      </c>
      <c r="Q565">
        <f>Q564+COUNTIF(전체당첨내역!$B565:$G565,16)</f>
        <v>66</v>
      </c>
      <c r="R565">
        <f>R564+COUNTIF(전체당첨내역!$B565:$G565,17)</f>
        <v>85</v>
      </c>
      <c r="S565">
        <f>S564+COUNTIF(전체당첨내역!$B565:$G565,18)</f>
        <v>77</v>
      </c>
      <c r="T565">
        <f>T564+COUNTIF(전체당첨내역!$B565:$G565,19)</f>
        <v>74</v>
      </c>
      <c r="U565">
        <f>U564+COUNTIF(전체당첨내역!$B565:$G565,20)</f>
        <v>95</v>
      </c>
      <c r="V565">
        <f>V564+COUNTIF(전체당첨내역!$B565:$G565,21)</f>
        <v>67</v>
      </c>
      <c r="W565">
        <f>W564+COUNTIF(전체당첨내역!$B565:$G565,22)</f>
        <v>68</v>
      </c>
      <c r="X565">
        <f>X564+COUNTIF(전체당첨내역!$B565:$G565,23)</f>
        <v>71</v>
      </c>
      <c r="Y565">
        <f>Y564+COUNTIF(전체당첨내역!$B565:$G565,24)</f>
        <v>74</v>
      </c>
      <c r="Z565">
        <f>Z564+COUNTIF(전체당첨내역!$B565:$G565,25)</f>
        <v>76</v>
      </c>
      <c r="AA565">
        <f>AA564+COUNTIF(전체당첨내역!$B565:$G565,26)</f>
        <v>83</v>
      </c>
      <c r="AB565">
        <f>AB564+COUNTIF(전체당첨내역!$B565:$G565,27)</f>
        <v>87</v>
      </c>
      <c r="AC565">
        <f>AC564+COUNTIF(전체당첨내역!$B565:$G565,28)</f>
        <v>63</v>
      </c>
      <c r="AD565">
        <f>AD564+COUNTIF(전체당첨내역!$B565:$G565,29)</f>
        <v>75</v>
      </c>
      <c r="AE565">
        <f>AE564+COUNTIF(전체당첨내역!$B565:$G565,30)</f>
        <v>69</v>
      </c>
      <c r="AF565">
        <f>AF564+COUNTIF(전체당첨내역!$B565:$G565,31)</f>
        <v>78</v>
      </c>
      <c r="AG565">
        <f>AG564+COUNTIF(전체당첨내역!$B565:$G565,32)</f>
        <v>71</v>
      </c>
      <c r="AH565">
        <f>AH564+COUNTIF(전체당첨내역!$B565:$G565,33)</f>
        <v>68</v>
      </c>
      <c r="AI565">
        <f>AI564+COUNTIF(전체당첨내역!$B565:$G565,34)</f>
        <v>90</v>
      </c>
      <c r="AJ565">
        <f>AJ564+COUNTIF(전체당첨내역!$B565:$G565,35)</f>
        <v>72</v>
      </c>
      <c r="AK565">
        <f>AK564+COUNTIF(전체당첨내역!$B565:$G565,36)</f>
        <v>77</v>
      </c>
      <c r="AL565">
        <f>AL564+COUNTIF(전체당첨내역!$B565:$G565,37)</f>
        <v>89</v>
      </c>
      <c r="AM565">
        <f>AM564+COUNTIF(전체당첨내역!$B565:$G565,38)</f>
        <v>64</v>
      </c>
      <c r="AN565">
        <f>AN564+COUNTIF(전체당첨내역!$B565:$G565,39)</f>
        <v>74</v>
      </c>
      <c r="AO565">
        <f>AO564+COUNTIF(전체당첨내역!$B565:$G565,40)</f>
        <v>94</v>
      </c>
      <c r="AP565">
        <f>AP564+COUNTIF(전체당첨내역!$B565:$G565,41)</f>
        <v>63</v>
      </c>
      <c r="AQ565">
        <f>AQ564+COUNTIF(전체당첨내역!$B565:$G565,42)</f>
        <v>73</v>
      </c>
      <c r="AR565">
        <f>AR564+COUNTIF(전체당첨내역!$B565:$G565,43)</f>
        <v>76</v>
      </c>
      <c r="AS565">
        <f>AS564+COUNTIF(전체당첨내역!$B565:$G565,44)</f>
        <v>73</v>
      </c>
      <c r="AT565">
        <f>AT564+COUNTIF(전체당첨내역!$B565:$G565,45)</f>
        <v>79</v>
      </c>
    </row>
    <row r="566" spans="1:46" ht="16.5" customHeight="1">
      <c r="A566">
        <v>565</v>
      </c>
      <c r="B566">
        <f>B565+COUNTIF(전체당첨내역!$B566:$G566,1)</f>
        <v>87</v>
      </c>
      <c r="C566">
        <f>C565+COUNTIF(전체당첨내역!$B566:$G566,2)</f>
        <v>68</v>
      </c>
      <c r="D566">
        <f>D565+COUNTIF(전체당첨내역!$B566:$G566,3)</f>
        <v>75</v>
      </c>
      <c r="E566">
        <f>E565+COUNTIF(전체당첨내역!$B566:$G566,4)</f>
        <v>82</v>
      </c>
      <c r="F566">
        <f>F565+COUNTIF(전체당첨내역!$B566:$G566,5)</f>
        <v>79</v>
      </c>
      <c r="G566">
        <f>G565+COUNTIF(전체당첨내역!$B566:$G566,6)</f>
        <v>65</v>
      </c>
      <c r="H566">
        <f>H565+COUNTIF(전체당첨내역!$B566:$G566,7)</f>
        <v>70</v>
      </c>
      <c r="I566">
        <f>I565+COUNTIF(전체당첨내역!$B566:$G566,8)</f>
        <v>74</v>
      </c>
      <c r="J566">
        <f>J565+COUNTIF(전체당첨내역!$B566:$G566,9)</f>
        <v>59</v>
      </c>
      <c r="K566">
        <f>K565+COUNTIF(전체당첨내역!$B566:$G566,10)</f>
        <v>76</v>
      </c>
      <c r="L566">
        <f>L565+COUNTIF(전체당첨내역!$B566:$G566,11)</f>
        <v>74</v>
      </c>
      <c r="M566">
        <f>M565+COUNTIF(전체당첨내역!$B566:$G566,12)</f>
        <v>73</v>
      </c>
      <c r="N566">
        <f>N565+COUNTIF(전체당첨내역!$B566:$G566,13)</f>
        <v>79</v>
      </c>
      <c r="O566">
        <f>O565+COUNTIF(전체당첨내역!$B566:$G566,14)</f>
        <v>82</v>
      </c>
      <c r="P566">
        <f>P565+COUNTIF(전체당첨내역!$B566:$G566,15)</f>
        <v>72</v>
      </c>
      <c r="Q566">
        <f>Q565+COUNTIF(전체당첨내역!$B566:$G566,16)</f>
        <v>66</v>
      </c>
      <c r="R566">
        <f>R565+COUNTIF(전체당첨내역!$B566:$G566,17)</f>
        <v>85</v>
      </c>
      <c r="S566">
        <f>S565+COUNTIF(전체당첨내역!$B566:$G566,18)</f>
        <v>78</v>
      </c>
      <c r="T566">
        <f>T565+COUNTIF(전체당첨내역!$B566:$G566,19)</f>
        <v>74</v>
      </c>
      <c r="U566">
        <f>U565+COUNTIF(전체당첨내역!$B566:$G566,20)</f>
        <v>95</v>
      </c>
      <c r="V566">
        <f>V565+COUNTIF(전체당첨내역!$B566:$G566,21)</f>
        <v>67</v>
      </c>
      <c r="W566">
        <f>W565+COUNTIF(전체당첨내역!$B566:$G566,22)</f>
        <v>68</v>
      </c>
      <c r="X566">
        <f>X565+COUNTIF(전체당첨내역!$B566:$G566,23)</f>
        <v>71</v>
      </c>
      <c r="Y566">
        <f>Y565+COUNTIF(전체당첨내역!$B566:$G566,24)</f>
        <v>74</v>
      </c>
      <c r="Z566">
        <f>Z565+COUNTIF(전체당첨내역!$B566:$G566,25)</f>
        <v>76</v>
      </c>
      <c r="AA566">
        <f>AA565+COUNTIF(전체당첨내역!$B566:$G566,26)</f>
        <v>83</v>
      </c>
      <c r="AB566">
        <f>AB565+COUNTIF(전체당첨내역!$B566:$G566,27)</f>
        <v>88</v>
      </c>
      <c r="AC566">
        <f>AC565+COUNTIF(전체당첨내역!$B566:$G566,28)</f>
        <v>63</v>
      </c>
      <c r="AD566">
        <f>AD565+COUNTIF(전체당첨내역!$B566:$G566,29)</f>
        <v>75</v>
      </c>
      <c r="AE566">
        <f>AE565+COUNTIF(전체당첨내역!$B566:$G566,30)</f>
        <v>69</v>
      </c>
      <c r="AF566">
        <f>AF565+COUNTIF(전체당첨내역!$B566:$G566,31)</f>
        <v>78</v>
      </c>
      <c r="AG566">
        <f>AG565+COUNTIF(전체당첨내역!$B566:$G566,32)</f>
        <v>71</v>
      </c>
      <c r="AH566">
        <f>AH565+COUNTIF(전체당첨내역!$B566:$G566,33)</f>
        <v>68</v>
      </c>
      <c r="AI566">
        <f>AI565+COUNTIF(전체당첨내역!$B566:$G566,34)</f>
        <v>90</v>
      </c>
      <c r="AJ566">
        <f>AJ565+COUNTIF(전체당첨내역!$B566:$G566,35)</f>
        <v>72</v>
      </c>
      <c r="AK566">
        <f>AK565+COUNTIF(전체당첨내역!$B566:$G566,36)</f>
        <v>77</v>
      </c>
      <c r="AL566">
        <f>AL565+COUNTIF(전체당첨내역!$B566:$G566,37)</f>
        <v>89</v>
      </c>
      <c r="AM566">
        <f>AM565+COUNTIF(전체당첨내역!$B566:$G566,38)</f>
        <v>64</v>
      </c>
      <c r="AN566">
        <f>AN565+COUNTIF(전체당첨내역!$B566:$G566,39)</f>
        <v>74</v>
      </c>
      <c r="AO566">
        <f>AO565+COUNTIF(전체당첨내역!$B566:$G566,40)</f>
        <v>95</v>
      </c>
      <c r="AP566">
        <f>AP565+COUNTIF(전체당첨내역!$B566:$G566,41)</f>
        <v>63</v>
      </c>
      <c r="AQ566">
        <f>AQ565+COUNTIF(전체당첨내역!$B566:$G566,42)</f>
        <v>73</v>
      </c>
      <c r="AR566">
        <f>AR565+COUNTIF(전체당첨내역!$B566:$G566,43)</f>
        <v>76</v>
      </c>
      <c r="AS566">
        <f>AS565+COUNTIF(전체당첨내역!$B566:$G566,44)</f>
        <v>73</v>
      </c>
      <c r="AT566">
        <f>AT565+COUNTIF(전체당첨내역!$B566:$G566,45)</f>
        <v>80</v>
      </c>
    </row>
    <row r="567" spans="1:46" ht="16.5" customHeight="1">
      <c r="A567">
        <v>566</v>
      </c>
      <c r="B567">
        <f>B566+COUNTIF(전체당첨내역!$B567:$G567,1)</f>
        <v>87</v>
      </c>
      <c r="C567">
        <f>C566+COUNTIF(전체당첨내역!$B567:$G567,2)</f>
        <v>68</v>
      </c>
      <c r="D567">
        <f>D566+COUNTIF(전체당첨내역!$B567:$G567,3)</f>
        <v>75</v>
      </c>
      <c r="E567">
        <f>E566+COUNTIF(전체당첨내역!$B567:$G567,4)</f>
        <v>83</v>
      </c>
      <c r="F567">
        <f>F566+COUNTIF(전체당첨내역!$B567:$G567,5)</f>
        <v>80</v>
      </c>
      <c r="G567">
        <f>G566+COUNTIF(전체당첨내역!$B567:$G567,6)</f>
        <v>66</v>
      </c>
      <c r="H567">
        <f>H566+COUNTIF(전체당첨내역!$B567:$G567,7)</f>
        <v>70</v>
      </c>
      <c r="I567">
        <f>I566+COUNTIF(전체당첨내역!$B567:$G567,8)</f>
        <v>74</v>
      </c>
      <c r="J567">
        <f>J566+COUNTIF(전체당첨내역!$B567:$G567,9)</f>
        <v>59</v>
      </c>
      <c r="K567">
        <f>K566+COUNTIF(전체당첨내역!$B567:$G567,10)</f>
        <v>76</v>
      </c>
      <c r="L567">
        <f>L566+COUNTIF(전체당첨내역!$B567:$G567,11)</f>
        <v>74</v>
      </c>
      <c r="M567">
        <f>M566+COUNTIF(전체당첨내역!$B567:$G567,12)</f>
        <v>73</v>
      </c>
      <c r="N567">
        <f>N566+COUNTIF(전체당첨내역!$B567:$G567,13)</f>
        <v>79</v>
      </c>
      <c r="O567">
        <f>O566+COUNTIF(전체당첨내역!$B567:$G567,14)</f>
        <v>82</v>
      </c>
      <c r="P567">
        <f>P566+COUNTIF(전체당첨내역!$B567:$G567,15)</f>
        <v>72</v>
      </c>
      <c r="Q567">
        <f>Q566+COUNTIF(전체당첨내역!$B567:$G567,16)</f>
        <v>66</v>
      </c>
      <c r="R567">
        <f>R566+COUNTIF(전체당첨내역!$B567:$G567,17)</f>
        <v>85</v>
      </c>
      <c r="S567">
        <f>S566+COUNTIF(전체당첨내역!$B567:$G567,18)</f>
        <v>78</v>
      </c>
      <c r="T567">
        <f>T566+COUNTIF(전체당첨내역!$B567:$G567,19)</f>
        <v>74</v>
      </c>
      <c r="U567">
        <f>U566+COUNTIF(전체당첨내역!$B567:$G567,20)</f>
        <v>95</v>
      </c>
      <c r="V567">
        <f>V566+COUNTIF(전체당첨내역!$B567:$G567,21)</f>
        <v>67</v>
      </c>
      <c r="W567">
        <f>W566+COUNTIF(전체당첨내역!$B567:$G567,22)</f>
        <v>68</v>
      </c>
      <c r="X567">
        <f>X566+COUNTIF(전체당첨내역!$B567:$G567,23)</f>
        <v>71</v>
      </c>
      <c r="Y567">
        <f>Y566+COUNTIF(전체당첨내역!$B567:$G567,24)</f>
        <v>74</v>
      </c>
      <c r="Z567">
        <f>Z566+COUNTIF(전체당첨내역!$B567:$G567,25)</f>
        <v>77</v>
      </c>
      <c r="AA567">
        <f>AA566+COUNTIF(전체당첨내역!$B567:$G567,26)</f>
        <v>84</v>
      </c>
      <c r="AB567">
        <f>AB566+COUNTIF(전체당첨내역!$B567:$G567,27)</f>
        <v>88</v>
      </c>
      <c r="AC567">
        <f>AC566+COUNTIF(전체당첨내역!$B567:$G567,28)</f>
        <v>63</v>
      </c>
      <c r="AD567">
        <f>AD566+COUNTIF(전체당첨내역!$B567:$G567,29)</f>
        <v>75</v>
      </c>
      <c r="AE567">
        <f>AE566+COUNTIF(전체당첨내역!$B567:$G567,30)</f>
        <v>69</v>
      </c>
      <c r="AF567">
        <f>AF566+COUNTIF(전체당첨내역!$B567:$G567,31)</f>
        <v>78</v>
      </c>
      <c r="AG567">
        <f>AG566+COUNTIF(전체당첨내역!$B567:$G567,32)</f>
        <v>71</v>
      </c>
      <c r="AH567">
        <f>AH566+COUNTIF(전체당첨내역!$B567:$G567,33)</f>
        <v>68</v>
      </c>
      <c r="AI567">
        <f>AI566+COUNTIF(전체당첨내역!$B567:$G567,34)</f>
        <v>90</v>
      </c>
      <c r="AJ567">
        <f>AJ566+COUNTIF(전체당첨내역!$B567:$G567,35)</f>
        <v>72</v>
      </c>
      <c r="AK567">
        <f>AK566+COUNTIF(전체당첨내역!$B567:$G567,36)</f>
        <v>77</v>
      </c>
      <c r="AL567">
        <f>AL566+COUNTIF(전체당첨내역!$B567:$G567,37)</f>
        <v>89</v>
      </c>
      <c r="AM567">
        <f>AM566+COUNTIF(전체당첨내역!$B567:$G567,38)</f>
        <v>64</v>
      </c>
      <c r="AN567">
        <f>AN566+COUNTIF(전체당첨내역!$B567:$G567,39)</f>
        <v>74</v>
      </c>
      <c r="AO567">
        <f>AO566+COUNTIF(전체당첨내역!$B567:$G567,40)</f>
        <v>95</v>
      </c>
      <c r="AP567">
        <f>AP566+COUNTIF(전체당첨내역!$B567:$G567,41)</f>
        <v>63</v>
      </c>
      <c r="AQ567">
        <f>AQ566+COUNTIF(전체당첨내역!$B567:$G567,42)</f>
        <v>73</v>
      </c>
      <c r="AR567">
        <f>AR566+COUNTIF(전체당첨내역!$B567:$G567,43)</f>
        <v>77</v>
      </c>
      <c r="AS567">
        <f>AS566+COUNTIF(전체당첨내역!$B567:$G567,44)</f>
        <v>73</v>
      </c>
      <c r="AT567">
        <f>AT566+COUNTIF(전체당첨내역!$B567:$G567,45)</f>
        <v>80</v>
      </c>
    </row>
    <row r="568" spans="1:46" ht="16.5" customHeight="1">
      <c r="A568">
        <v>567</v>
      </c>
      <c r="B568">
        <f>B567+COUNTIF(전체당첨내역!$B568:$G568,1)</f>
        <v>88</v>
      </c>
      <c r="C568">
        <f>C567+COUNTIF(전체당첨내역!$B568:$G568,2)</f>
        <v>68</v>
      </c>
      <c r="D568">
        <f>D567+COUNTIF(전체당첨내역!$B568:$G568,3)</f>
        <v>75</v>
      </c>
      <c r="E568">
        <f>E567+COUNTIF(전체당첨내역!$B568:$G568,4)</f>
        <v>83</v>
      </c>
      <c r="F568">
        <f>F567+COUNTIF(전체당첨내역!$B568:$G568,5)</f>
        <v>80</v>
      </c>
      <c r="G568">
        <f>G567+COUNTIF(전체당첨내역!$B568:$G568,6)</f>
        <v>66</v>
      </c>
      <c r="H568">
        <f>H567+COUNTIF(전체당첨내역!$B568:$G568,7)</f>
        <v>70</v>
      </c>
      <c r="I568">
        <f>I567+COUNTIF(전체당첨내역!$B568:$G568,8)</f>
        <v>74</v>
      </c>
      <c r="J568">
        <f>J567+COUNTIF(전체당첨내역!$B568:$G568,9)</f>
        <v>59</v>
      </c>
      <c r="K568">
        <f>K567+COUNTIF(전체당첨내역!$B568:$G568,10)</f>
        <v>77</v>
      </c>
      <c r="L568">
        <f>L567+COUNTIF(전체당첨내역!$B568:$G568,11)</f>
        <v>74</v>
      </c>
      <c r="M568">
        <f>M567+COUNTIF(전체당첨내역!$B568:$G568,12)</f>
        <v>73</v>
      </c>
      <c r="N568">
        <f>N567+COUNTIF(전체당첨내역!$B568:$G568,13)</f>
        <v>79</v>
      </c>
      <c r="O568">
        <f>O567+COUNTIF(전체당첨내역!$B568:$G568,14)</f>
        <v>82</v>
      </c>
      <c r="P568">
        <f>P567+COUNTIF(전체당첨내역!$B568:$G568,15)</f>
        <v>73</v>
      </c>
      <c r="Q568">
        <f>Q567+COUNTIF(전체당첨내역!$B568:$G568,16)</f>
        <v>67</v>
      </c>
      <c r="R568">
        <f>R567+COUNTIF(전체당첨내역!$B568:$G568,17)</f>
        <v>85</v>
      </c>
      <c r="S568">
        <f>S567+COUNTIF(전체당첨내역!$B568:$G568,18)</f>
        <v>78</v>
      </c>
      <c r="T568">
        <f>T567+COUNTIF(전체당첨내역!$B568:$G568,19)</f>
        <v>74</v>
      </c>
      <c r="U568">
        <f>U567+COUNTIF(전체당첨내역!$B568:$G568,20)</f>
        <v>95</v>
      </c>
      <c r="V568">
        <f>V567+COUNTIF(전체당첨내역!$B568:$G568,21)</f>
        <v>67</v>
      </c>
      <c r="W568">
        <f>W567+COUNTIF(전체당첨내역!$B568:$G568,22)</f>
        <v>68</v>
      </c>
      <c r="X568">
        <f>X567+COUNTIF(전체당첨내역!$B568:$G568,23)</f>
        <v>71</v>
      </c>
      <c r="Y568">
        <f>Y567+COUNTIF(전체당첨내역!$B568:$G568,24)</f>
        <v>74</v>
      </c>
      <c r="Z568">
        <f>Z567+COUNTIF(전체당첨내역!$B568:$G568,25)</f>
        <v>77</v>
      </c>
      <c r="AA568">
        <f>AA567+COUNTIF(전체당첨내역!$B568:$G568,26)</f>
        <v>84</v>
      </c>
      <c r="AB568">
        <f>AB567+COUNTIF(전체당첨내역!$B568:$G568,27)</f>
        <v>88</v>
      </c>
      <c r="AC568">
        <f>AC567+COUNTIF(전체당첨내역!$B568:$G568,28)</f>
        <v>63</v>
      </c>
      <c r="AD568">
        <f>AD567+COUNTIF(전체당첨내역!$B568:$G568,29)</f>
        <v>75</v>
      </c>
      <c r="AE568">
        <f>AE567+COUNTIF(전체당첨내역!$B568:$G568,30)</f>
        <v>69</v>
      </c>
      <c r="AF568">
        <f>AF567+COUNTIF(전체당첨내역!$B568:$G568,31)</f>
        <v>78</v>
      </c>
      <c r="AG568">
        <f>AG567+COUNTIF(전체당첨내역!$B568:$G568,32)</f>
        <v>72</v>
      </c>
      <c r="AH568">
        <f>AH567+COUNTIF(전체당첨내역!$B568:$G568,33)</f>
        <v>68</v>
      </c>
      <c r="AI568">
        <f>AI567+COUNTIF(전체당첨내역!$B568:$G568,34)</f>
        <v>90</v>
      </c>
      <c r="AJ568">
        <f>AJ567+COUNTIF(전체당첨내역!$B568:$G568,35)</f>
        <v>72</v>
      </c>
      <c r="AK568">
        <f>AK567+COUNTIF(전체당첨내역!$B568:$G568,36)</f>
        <v>77</v>
      </c>
      <c r="AL568">
        <f>AL567+COUNTIF(전체당첨내역!$B568:$G568,37)</f>
        <v>89</v>
      </c>
      <c r="AM568">
        <f>AM567+COUNTIF(전체당첨내역!$B568:$G568,38)</f>
        <v>64</v>
      </c>
      <c r="AN568">
        <f>AN567+COUNTIF(전체당첨내역!$B568:$G568,39)</f>
        <v>74</v>
      </c>
      <c r="AO568">
        <f>AO567+COUNTIF(전체당첨내역!$B568:$G568,40)</f>
        <v>95</v>
      </c>
      <c r="AP568">
        <f>AP567+COUNTIF(전체당첨내역!$B568:$G568,41)</f>
        <v>64</v>
      </c>
      <c r="AQ568">
        <f>AQ567+COUNTIF(전체당첨내역!$B568:$G568,42)</f>
        <v>73</v>
      </c>
      <c r="AR568">
        <f>AR567+COUNTIF(전체당첨내역!$B568:$G568,43)</f>
        <v>77</v>
      </c>
      <c r="AS568">
        <f>AS567+COUNTIF(전체당첨내역!$B568:$G568,44)</f>
        <v>73</v>
      </c>
      <c r="AT568">
        <f>AT567+COUNTIF(전체당첨내역!$B568:$G568,45)</f>
        <v>80</v>
      </c>
    </row>
    <row r="569" spans="1:46" ht="16.5" customHeight="1">
      <c r="A569">
        <v>568</v>
      </c>
      <c r="B569">
        <f>B568+COUNTIF(전체당첨내역!$B569:$G569,1)</f>
        <v>89</v>
      </c>
      <c r="C569">
        <f>C568+COUNTIF(전체당첨내역!$B569:$G569,2)</f>
        <v>68</v>
      </c>
      <c r="D569">
        <f>D568+COUNTIF(전체당첨내역!$B569:$G569,3)</f>
        <v>76</v>
      </c>
      <c r="E569">
        <f>E568+COUNTIF(전체당첨내역!$B569:$G569,4)</f>
        <v>83</v>
      </c>
      <c r="F569">
        <f>F568+COUNTIF(전체당첨내역!$B569:$G569,5)</f>
        <v>80</v>
      </c>
      <c r="G569">
        <f>G568+COUNTIF(전체당첨내역!$B569:$G569,6)</f>
        <v>66</v>
      </c>
      <c r="H569">
        <f>H568+COUNTIF(전체당첨내역!$B569:$G569,7)</f>
        <v>70</v>
      </c>
      <c r="I569">
        <f>I568+COUNTIF(전체당첨내역!$B569:$G569,8)</f>
        <v>74</v>
      </c>
      <c r="J569">
        <f>J568+COUNTIF(전체당첨내역!$B569:$G569,9)</f>
        <v>59</v>
      </c>
      <c r="K569">
        <f>K568+COUNTIF(전체당첨내역!$B569:$G569,10)</f>
        <v>77</v>
      </c>
      <c r="L569">
        <f>L568+COUNTIF(전체당첨내역!$B569:$G569,11)</f>
        <v>74</v>
      </c>
      <c r="M569">
        <f>M568+COUNTIF(전체당첨내역!$B569:$G569,12)</f>
        <v>73</v>
      </c>
      <c r="N569">
        <f>N568+COUNTIF(전체당첨내역!$B569:$G569,13)</f>
        <v>79</v>
      </c>
      <c r="O569">
        <f>O568+COUNTIF(전체당첨내역!$B569:$G569,14)</f>
        <v>82</v>
      </c>
      <c r="P569">
        <f>P568+COUNTIF(전체당첨내역!$B569:$G569,15)</f>
        <v>73</v>
      </c>
      <c r="Q569">
        <f>Q568+COUNTIF(전체당첨내역!$B569:$G569,16)</f>
        <v>67</v>
      </c>
      <c r="R569">
        <f>R568+COUNTIF(전체당첨내역!$B569:$G569,17)</f>
        <v>86</v>
      </c>
      <c r="S569">
        <f>S568+COUNTIF(전체당첨내역!$B569:$G569,18)</f>
        <v>78</v>
      </c>
      <c r="T569">
        <f>T568+COUNTIF(전체당첨내역!$B569:$G569,19)</f>
        <v>74</v>
      </c>
      <c r="U569">
        <f>U568+COUNTIF(전체당첨내역!$B569:$G569,20)</f>
        <v>96</v>
      </c>
      <c r="V569">
        <f>V568+COUNTIF(전체당첨내역!$B569:$G569,21)</f>
        <v>67</v>
      </c>
      <c r="W569">
        <f>W568+COUNTIF(전체당첨내역!$B569:$G569,22)</f>
        <v>68</v>
      </c>
      <c r="X569">
        <f>X568+COUNTIF(전체당첨내역!$B569:$G569,23)</f>
        <v>71</v>
      </c>
      <c r="Y569">
        <f>Y568+COUNTIF(전체당첨내역!$B569:$G569,24)</f>
        <v>74</v>
      </c>
      <c r="Z569">
        <f>Z568+COUNTIF(전체당첨내역!$B569:$G569,25)</f>
        <v>77</v>
      </c>
      <c r="AA569">
        <f>AA568+COUNTIF(전체당첨내역!$B569:$G569,26)</f>
        <v>84</v>
      </c>
      <c r="AB569">
        <f>AB568+COUNTIF(전체당첨내역!$B569:$G569,27)</f>
        <v>88</v>
      </c>
      <c r="AC569">
        <f>AC568+COUNTIF(전체당첨내역!$B569:$G569,28)</f>
        <v>63</v>
      </c>
      <c r="AD569">
        <f>AD568+COUNTIF(전체당첨내역!$B569:$G569,29)</f>
        <v>75</v>
      </c>
      <c r="AE569">
        <f>AE568+COUNTIF(전체당첨내역!$B569:$G569,30)</f>
        <v>69</v>
      </c>
      <c r="AF569">
        <f>AF568+COUNTIF(전체당첨내역!$B569:$G569,31)</f>
        <v>79</v>
      </c>
      <c r="AG569">
        <f>AG568+COUNTIF(전체당첨내역!$B569:$G569,32)</f>
        <v>72</v>
      </c>
      <c r="AH569">
        <f>AH568+COUNTIF(전체당첨내역!$B569:$G569,33)</f>
        <v>68</v>
      </c>
      <c r="AI569">
        <f>AI568+COUNTIF(전체당첨내역!$B569:$G569,34)</f>
        <v>90</v>
      </c>
      <c r="AJ569">
        <f>AJ568+COUNTIF(전체당첨내역!$B569:$G569,35)</f>
        <v>72</v>
      </c>
      <c r="AK569">
        <f>AK568+COUNTIF(전체당첨내역!$B569:$G569,36)</f>
        <v>77</v>
      </c>
      <c r="AL569">
        <f>AL568+COUNTIF(전체당첨내역!$B569:$G569,37)</f>
        <v>89</v>
      </c>
      <c r="AM569">
        <f>AM568+COUNTIF(전체당첨내역!$B569:$G569,38)</f>
        <v>64</v>
      </c>
      <c r="AN569">
        <f>AN568+COUNTIF(전체당첨내역!$B569:$G569,39)</f>
        <v>74</v>
      </c>
      <c r="AO569">
        <f>AO568+COUNTIF(전체당첨내역!$B569:$G569,40)</f>
        <v>95</v>
      </c>
      <c r="AP569">
        <f>AP568+COUNTIF(전체당첨내역!$B569:$G569,41)</f>
        <v>64</v>
      </c>
      <c r="AQ569">
        <f>AQ568+COUNTIF(전체당첨내역!$B569:$G569,42)</f>
        <v>73</v>
      </c>
      <c r="AR569">
        <f>AR568+COUNTIF(전체당첨내역!$B569:$G569,43)</f>
        <v>77</v>
      </c>
      <c r="AS569">
        <f>AS568+COUNTIF(전체당첨내역!$B569:$G569,44)</f>
        <v>74</v>
      </c>
      <c r="AT569">
        <f>AT568+COUNTIF(전체당첨내역!$B569:$G569,45)</f>
        <v>80</v>
      </c>
    </row>
    <row r="570" spans="1:46" ht="16.5" customHeight="1">
      <c r="A570">
        <v>569</v>
      </c>
      <c r="B570">
        <f>B569+COUNTIF(전체당첨내역!$B570:$G570,1)</f>
        <v>89</v>
      </c>
      <c r="C570">
        <f>C569+COUNTIF(전체당첨내역!$B570:$G570,2)</f>
        <v>68</v>
      </c>
      <c r="D570">
        <f>D569+COUNTIF(전체당첨내역!$B570:$G570,3)</f>
        <v>77</v>
      </c>
      <c r="E570">
        <f>E569+COUNTIF(전체당첨내역!$B570:$G570,4)</f>
        <v>83</v>
      </c>
      <c r="F570">
        <f>F569+COUNTIF(전체당첨내역!$B570:$G570,5)</f>
        <v>80</v>
      </c>
      <c r="G570">
        <f>G569+COUNTIF(전체당첨내역!$B570:$G570,6)</f>
        <v>67</v>
      </c>
      <c r="H570">
        <f>H569+COUNTIF(전체당첨내역!$B570:$G570,7)</f>
        <v>70</v>
      </c>
      <c r="I570">
        <f>I569+COUNTIF(전체당첨내역!$B570:$G570,8)</f>
        <v>74</v>
      </c>
      <c r="J570">
        <f>J569+COUNTIF(전체당첨내역!$B570:$G570,9)</f>
        <v>59</v>
      </c>
      <c r="K570">
        <f>K569+COUNTIF(전체당첨내역!$B570:$G570,10)</f>
        <v>77</v>
      </c>
      <c r="L570">
        <f>L569+COUNTIF(전체당첨내역!$B570:$G570,11)</f>
        <v>74</v>
      </c>
      <c r="M570">
        <f>M569+COUNTIF(전체당첨내역!$B570:$G570,12)</f>
        <v>73</v>
      </c>
      <c r="N570">
        <f>N569+COUNTIF(전체당첨내역!$B570:$G570,13)</f>
        <v>80</v>
      </c>
      <c r="O570">
        <f>O569+COUNTIF(전체당첨내역!$B570:$G570,14)</f>
        <v>82</v>
      </c>
      <c r="P570">
        <f>P569+COUNTIF(전체당첨내역!$B570:$G570,15)</f>
        <v>73</v>
      </c>
      <c r="Q570">
        <f>Q569+COUNTIF(전체당첨내역!$B570:$G570,16)</f>
        <v>67</v>
      </c>
      <c r="R570">
        <f>R569+COUNTIF(전체당첨내역!$B570:$G570,17)</f>
        <v>86</v>
      </c>
      <c r="S570">
        <f>S569+COUNTIF(전체당첨내역!$B570:$G570,18)</f>
        <v>78</v>
      </c>
      <c r="T570">
        <f>T569+COUNTIF(전체당첨내역!$B570:$G570,19)</f>
        <v>74</v>
      </c>
      <c r="U570">
        <f>U569+COUNTIF(전체당첨내역!$B570:$G570,20)</f>
        <v>96</v>
      </c>
      <c r="V570">
        <f>V569+COUNTIF(전체당첨내역!$B570:$G570,21)</f>
        <v>67</v>
      </c>
      <c r="W570">
        <f>W569+COUNTIF(전체당첨내역!$B570:$G570,22)</f>
        <v>68</v>
      </c>
      <c r="X570">
        <f>X569+COUNTIF(전체당첨내역!$B570:$G570,23)</f>
        <v>72</v>
      </c>
      <c r="Y570">
        <f>Y569+COUNTIF(전체당첨내역!$B570:$G570,24)</f>
        <v>75</v>
      </c>
      <c r="Z570">
        <f>Z569+COUNTIF(전체당첨내역!$B570:$G570,25)</f>
        <v>77</v>
      </c>
      <c r="AA570">
        <f>AA569+COUNTIF(전체당첨내역!$B570:$G570,26)</f>
        <v>84</v>
      </c>
      <c r="AB570">
        <f>AB569+COUNTIF(전체당첨내역!$B570:$G570,27)</f>
        <v>88</v>
      </c>
      <c r="AC570">
        <f>AC569+COUNTIF(전체당첨내역!$B570:$G570,28)</f>
        <v>63</v>
      </c>
      <c r="AD570">
        <f>AD569+COUNTIF(전체당첨내역!$B570:$G570,29)</f>
        <v>75</v>
      </c>
      <c r="AE570">
        <f>AE569+COUNTIF(전체당첨내역!$B570:$G570,30)</f>
        <v>69</v>
      </c>
      <c r="AF570">
        <f>AF569+COUNTIF(전체당첨내역!$B570:$G570,31)</f>
        <v>79</v>
      </c>
      <c r="AG570">
        <f>AG569+COUNTIF(전체당첨내역!$B570:$G570,32)</f>
        <v>72</v>
      </c>
      <c r="AH570">
        <f>AH569+COUNTIF(전체당첨내역!$B570:$G570,33)</f>
        <v>68</v>
      </c>
      <c r="AI570">
        <f>AI569+COUNTIF(전체당첨내역!$B570:$G570,34)</f>
        <v>90</v>
      </c>
      <c r="AJ570">
        <f>AJ569+COUNTIF(전체당첨내역!$B570:$G570,35)</f>
        <v>73</v>
      </c>
      <c r="AK570">
        <f>AK569+COUNTIF(전체당첨내역!$B570:$G570,36)</f>
        <v>77</v>
      </c>
      <c r="AL570">
        <f>AL569+COUNTIF(전체당첨내역!$B570:$G570,37)</f>
        <v>89</v>
      </c>
      <c r="AM570">
        <f>AM569+COUNTIF(전체당첨내역!$B570:$G570,38)</f>
        <v>64</v>
      </c>
      <c r="AN570">
        <f>AN569+COUNTIF(전체당첨내역!$B570:$G570,39)</f>
        <v>74</v>
      </c>
      <c r="AO570">
        <f>AO569+COUNTIF(전체당첨내역!$B570:$G570,40)</f>
        <v>95</v>
      </c>
      <c r="AP570">
        <f>AP569+COUNTIF(전체당첨내역!$B570:$G570,41)</f>
        <v>64</v>
      </c>
      <c r="AQ570">
        <f>AQ569+COUNTIF(전체당첨내역!$B570:$G570,42)</f>
        <v>73</v>
      </c>
      <c r="AR570">
        <f>AR569+COUNTIF(전체당첨내역!$B570:$G570,43)</f>
        <v>77</v>
      </c>
      <c r="AS570">
        <f>AS569+COUNTIF(전체당첨내역!$B570:$G570,44)</f>
        <v>74</v>
      </c>
      <c r="AT570">
        <f>AT569+COUNTIF(전체당첨내역!$B570:$G570,45)</f>
        <v>80</v>
      </c>
    </row>
    <row r="571" spans="1:46" ht="16.5" customHeight="1">
      <c r="A571">
        <v>570</v>
      </c>
      <c r="B571">
        <f>B570+COUNTIF(전체당첨내역!$B571:$G571,1)</f>
        <v>90</v>
      </c>
      <c r="C571">
        <f>C570+COUNTIF(전체당첨내역!$B571:$G571,2)</f>
        <v>68</v>
      </c>
      <c r="D571">
        <f>D570+COUNTIF(전체당첨내역!$B571:$G571,3)</f>
        <v>77</v>
      </c>
      <c r="E571">
        <f>E570+COUNTIF(전체당첨내역!$B571:$G571,4)</f>
        <v>83</v>
      </c>
      <c r="F571">
        <f>F570+COUNTIF(전체당첨내역!$B571:$G571,5)</f>
        <v>80</v>
      </c>
      <c r="G571">
        <f>G570+COUNTIF(전체당첨내역!$B571:$G571,6)</f>
        <v>67</v>
      </c>
      <c r="H571">
        <f>H570+COUNTIF(전체당첨내역!$B571:$G571,7)</f>
        <v>70</v>
      </c>
      <c r="I571">
        <f>I570+COUNTIF(전체당첨내역!$B571:$G571,8)</f>
        <v>74</v>
      </c>
      <c r="J571">
        <f>J570+COUNTIF(전체당첨내역!$B571:$G571,9)</f>
        <v>59</v>
      </c>
      <c r="K571">
        <f>K570+COUNTIF(전체당첨내역!$B571:$G571,10)</f>
        <v>77</v>
      </c>
      <c r="L571">
        <f>L570+COUNTIF(전체당첨내역!$B571:$G571,11)</f>
        <v>74</v>
      </c>
      <c r="M571">
        <f>M570+COUNTIF(전체당첨내역!$B571:$G571,12)</f>
        <v>74</v>
      </c>
      <c r="N571">
        <f>N570+COUNTIF(전체당첨내역!$B571:$G571,13)</f>
        <v>80</v>
      </c>
      <c r="O571">
        <f>O570+COUNTIF(전체당첨내역!$B571:$G571,14)</f>
        <v>82</v>
      </c>
      <c r="P571">
        <f>P570+COUNTIF(전체당첨내역!$B571:$G571,15)</f>
        <v>73</v>
      </c>
      <c r="Q571">
        <f>Q570+COUNTIF(전체당첨내역!$B571:$G571,16)</f>
        <v>67</v>
      </c>
      <c r="R571">
        <f>R570+COUNTIF(전체당첨내역!$B571:$G571,17)</f>
        <v>86</v>
      </c>
      <c r="S571">
        <f>S570+COUNTIF(전체당첨내역!$B571:$G571,18)</f>
        <v>78</v>
      </c>
      <c r="T571">
        <f>T570+COUNTIF(전체당첨내역!$B571:$G571,19)</f>
        <v>74</v>
      </c>
      <c r="U571">
        <f>U570+COUNTIF(전체당첨내역!$B571:$G571,20)</f>
        <v>96</v>
      </c>
      <c r="V571">
        <f>V570+COUNTIF(전체당첨내역!$B571:$G571,21)</f>
        <v>67</v>
      </c>
      <c r="W571">
        <f>W570+COUNTIF(전체당첨내역!$B571:$G571,22)</f>
        <v>68</v>
      </c>
      <c r="X571">
        <f>X570+COUNTIF(전체당첨내역!$B571:$G571,23)</f>
        <v>72</v>
      </c>
      <c r="Y571">
        <f>Y570+COUNTIF(전체당첨내역!$B571:$G571,24)</f>
        <v>75</v>
      </c>
      <c r="Z571">
        <f>Z570+COUNTIF(전체당첨내역!$B571:$G571,25)</f>
        <v>77</v>
      </c>
      <c r="AA571">
        <f>AA570+COUNTIF(전체당첨내역!$B571:$G571,26)</f>
        <v>85</v>
      </c>
      <c r="AB571">
        <f>AB570+COUNTIF(전체당첨내역!$B571:$G571,27)</f>
        <v>89</v>
      </c>
      <c r="AC571">
        <f>AC570+COUNTIF(전체당첨내역!$B571:$G571,28)</f>
        <v>63</v>
      </c>
      <c r="AD571">
        <f>AD570+COUNTIF(전체당첨내역!$B571:$G571,29)</f>
        <v>76</v>
      </c>
      <c r="AE571">
        <f>AE570+COUNTIF(전체당첨내역!$B571:$G571,30)</f>
        <v>69</v>
      </c>
      <c r="AF571">
        <f>AF570+COUNTIF(전체당첨내역!$B571:$G571,31)</f>
        <v>79</v>
      </c>
      <c r="AG571">
        <f>AG570+COUNTIF(전체당첨내역!$B571:$G571,32)</f>
        <v>72</v>
      </c>
      <c r="AH571">
        <f>AH570+COUNTIF(전체당첨내역!$B571:$G571,33)</f>
        <v>69</v>
      </c>
      <c r="AI571">
        <f>AI570+COUNTIF(전체당첨내역!$B571:$G571,34)</f>
        <v>90</v>
      </c>
      <c r="AJ571">
        <f>AJ570+COUNTIF(전체당첨내역!$B571:$G571,35)</f>
        <v>73</v>
      </c>
      <c r="AK571">
        <f>AK570+COUNTIF(전체당첨내역!$B571:$G571,36)</f>
        <v>77</v>
      </c>
      <c r="AL571">
        <f>AL570+COUNTIF(전체당첨내역!$B571:$G571,37)</f>
        <v>89</v>
      </c>
      <c r="AM571">
        <f>AM570+COUNTIF(전체당첨내역!$B571:$G571,38)</f>
        <v>64</v>
      </c>
      <c r="AN571">
        <f>AN570+COUNTIF(전체당첨내역!$B571:$G571,39)</f>
        <v>74</v>
      </c>
      <c r="AO571">
        <f>AO570+COUNTIF(전체당첨내역!$B571:$G571,40)</f>
        <v>95</v>
      </c>
      <c r="AP571">
        <f>AP570+COUNTIF(전체당첨내역!$B571:$G571,41)</f>
        <v>64</v>
      </c>
      <c r="AQ571">
        <f>AQ570+COUNTIF(전체당첨내역!$B571:$G571,42)</f>
        <v>73</v>
      </c>
      <c r="AR571">
        <f>AR570+COUNTIF(전체당첨내역!$B571:$G571,43)</f>
        <v>77</v>
      </c>
      <c r="AS571">
        <f>AS570+COUNTIF(전체당첨내역!$B571:$G571,44)</f>
        <v>74</v>
      </c>
      <c r="AT571">
        <f>AT570+COUNTIF(전체당첨내역!$B571:$G571,45)</f>
        <v>80</v>
      </c>
    </row>
    <row r="572" spans="1:46" ht="16.5" customHeight="1">
      <c r="A572">
        <v>571</v>
      </c>
      <c r="B572">
        <f>B571+COUNTIF(전체당첨내역!$B572:$G572,1)</f>
        <v>90</v>
      </c>
      <c r="C572">
        <f>C571+COUNTIF(전체당첨내역!$B572:$G572,2)</f>
        <v>68</v>
      </c>
      <c r="D572">
        <f>D571+COUNTIF(전체당첨내역!$B572:$G572,3)</f>
        <v>77</v>
      </c>
      <c r="E572">
        <f>E571+COUNTIF(전체당첨내역!$B572:$G572,4)</f>
        <v>83</v>
      </c>
      <c r="F572">
        <f>F571+COUNTIF(전체당첨내역!$B572:$G572,5)</f>
        <v>80</v>
      </c>
      <c r="G572">
        <f>G571+COUNTIF(전체당첨내역!$B572:$G572,6)</f>
        <v>67</v>
      </c>
      <c r="H572">
        <f>H571+COUNTIF(전체당첨내역!$B572:$G572,7)</f>
        <v>70</v>
      </c>
      <c r="I572">
        <f>I571+COUNTIF(전체당첨내역!$B572:$G572,8)</f>
        <v>74</v>
      </c>
      <c r="J572">
        <f>J571+COUNTIF(전체당첨내역!$B572:$G572,9)</f>
        <v>59</v>
      </c>
      <c r="K572">
        <f>K571+COUNTIF(전체당첨내역!$B572:$G572,10)</f>
        <v>77</v>
      </c>
      <c r="L572">
        <f>L571+COUNTIF(전체당첨내역!$B572:$G572,11)</f>
        <v>75</v>
      </c>
      <c r="M572">
        <f>M571+COUNTIF(전체당첨내역!$B572:$G572,12)</f>
        <v>74</v>
      </c>
      <c r="N572">
        <f>N571+COUNTIF(전체당첨내역!$B572:$G572,13)</f>
        <v>80</v>
      </c>
      <c r="O572">
        <f>O571+COUNTIF(전체당첨내역!$B572:$G572,14)</f>
        <v>82</v>
      </c>
      <c r="P572">
        <f>P571+COUNTIF(전체당첨내역!$B572:$G572,15)</f>
        <v>73</v>
      </c>
      <c r="Q572">
        <f>Q571+COUNTIF(전체당첨내역!$B572:$G572,16)</f>
        <v>67</v>
      </c>
      <c r="R572">
        <f>R571+COUNTIF(전체당첨내역!$B572:$G572,17)</f>
        <v>86</v>
      </c>
      <c r="S572">
        <f>S571+COUNTIF(전체당첨내역!$B572:$G572,18)</f>
        <v>79</v>
      </c>
      <c r="T572">
        <f>T571+COUNTIF(전체당첨내역!$B572:$G572,19)</f>
        <v>74</v>
      </c>
      <c r="U572">
        <f>U571+COUNTIF(전체당첨내역!$B572:$G572,20)</f>
        <v>96</v>
      </c>
      <c r="V572">
        <f>V571+COUNTIF(전체당첨내역!$B572:$G572,21)</f>
        <v>68</v>
      </c>
      <c r="W572">
        <f>W571+COUNTIF(전체당첨내역!$B572:$G572,22)</f>
        <v>68</v>
      </c>
      <c r="X572">
        <f>X571+COUNTIF(전체당첨내역!$B572:$G572,23)</f>
        <v>72</v>
      </c>
      <c r="Y572">
        <f>Y571+COUNTIF(전체당첨내역!$B572:$G572,24)</f>
        <v>75</v>
      </c>
      <c r="Z572">
        <f>Z571+COUNTIF(전체당첨내역!$B572:$G572,25)</f>
        <v>77</v>
      </c>
      <c r="AA572">
        <f>AA571+COUNTIF(전체당첨내역!$B572:$G572,26)</f>
        <v>86</v>
      </c>
      <c r="AB572">
        <f>AB571+COUNTIF(전체당첨내역!$B572:$G572,27)</f>
        <v>89</v>
      </c>
      <c r="AC572">
        <f>AC571+COUNTIF(전체당첨내역!$B572:$G572,28)</f>
        <v>63</v>
      </c>
      <c r="AD572">
        <f>AD571+COUNTIF(전체당첨내역!$B572:$G572,29)</f>
        <v>76</v>
      </c>
      <c r="AE572">
        <f>AE571+COUNTIF(전체당첨내역!$B572:$G572,30)</f>
        <v>69</v>
      </c>
      <c r="AF572">
        <f>AF571+COUNTIF(전체당첨내역!$B572:$G572,31)</f>
        <v>79</v>
      </c>
      <c r="AG572">
        <f>AG571+COUNTIF(전체당첨내역!$B572:$G572,32)</f>
        <v>72</v>
      </c>
      <c r="AH572">
        <f>AH571+COUNTIF(전체당첨내역!$B572:$G572,33)</f>
        <v>69</v>
      </c>
      <c r="AI572">
        <f>AI571+COUNTIF(전체당첨내역!$B572:$G572,34)</f>
        <v>90</v>
      </c>
      <c r="AJ572">
        <f>AJ571+COUNTIF(전체당첨내역!$B572:$G572,35)</f>
        <v>73</v>
      </c>
      <c r="AK572">
        <f>AK571+COUNTIF(전체당첨내역!$B572:$G572,36)</f>
        <v>77</v>
      </c>
      <c r="AL572">
        <f>AL571+COUNTIF(전체당첨내역!$B572:$G572,37)</f>
        <v>89</v>
      </c>
      <c r="AM572">
        <f>AM571+COUNTIF(전체당첨내역!$B572:$G572,38)</f>
        <v>65</v>
      </c>
      <c r="AN572">
        <f>AN571+COUNTIF(전체당첨내역!$B572:$G572,39)</f>
        <v>74</v>
      </c>
      <c r="AO572">
        <f>AO571+COUNTIF(전체당첨내역!$B572:$G572,40)</f>
        <v>95</v>
      </c>
      <c r="AP572">
        <f>AP571+COUNTIF(전체당첨내역!$B572:$G572,41)</f>
        <v>64</v>
      </c>
      <c r="AQ572">
        <f>AQ571+COUNTIF(전체당첨내역!$B572:$G572,42)</f>
        <v>73</v>
      </c>
      <c r="AR572">
        <f>AR571+COUNTIF(전체당첨내역!$B572:$G572,43)</f>
        <v>78</v>
      </c>
      <c r="AS572">
        <f>AS571+COUNTIF(전체당첨내역!$B572:$G572,44)</f>
        <v>74</v>
      </c>
      <c r="AT572">
        <f>AT571+COUNTIF(전체당첨내역!$B572:$G572,45)</f>
        <v>80</v>
      </c>
    </row>
    <row r="573" spans="1:46" ht="16.5" customHeight="1">
      <c r="A573">
        <v>572</v>
      </c>
      <c r="B573">
        <f>B572+COUNTIF(전체당첨내역!$B573:$G573,1)</f>
        <v>90</v>
      </c>
      <c r="C573">
        <f>C572+COUNTIF(전체당첨내역!$B573:$G573,2)</f>
        <v>68</v>
      </c>
      <c r="D573">
        <f>D572+COUNTIF(전체당첨내역!$B573:$G573,3)</f>
        <v>78</v>
      </c>
      <c r="E573">
        <f>E572+COUNTIF(전체당첨내역!$B573:$G573,4)</f>
        <v>83</v>
      </c>
      <c r="F573">
        <f>F572+COUNTIF(전체당첨내역!$B573:$G573,5)</f>
        <v>80</v>
      </c>
      <c r="G573">
        <f>G572+COUNTIF(전체당첨내역!$B573:$G573,6)</f>
        <v>67</v>
      </c>
      <c r="H573">
        <f>H572+COUNTIF(전체당첨내역!$B573:$G573,7)</f>
        <v>70</v>
      </c>
      <c r="I573">
        <f>I572+COUNTIF(전체당첨내역!$B573:$G573,8)</f>
        <v>74</v>
      </c>
      <c r="J573">
        <f>J572+COUNTIF(전체당첨내역!$B573:$G573,9)</f>
        <v>59</v>
      </c>
      <c r="K573">
        <f>K572+COUNTIF(전체당첨내역!$B573:$G573,10)</f>
        <v>77</v>
      </c>
      <c r="L573">
        <f>L572+COUNTIF(전체당첨내역!$B573:$G573,11)</f>
        <v>75</v>
      </c>
      <c r="M573">
        <f>M572+COUNTIF(전체당첨내역!$B573:$G573,12)</f>
        <v>74</v>
      </c>
      <c r="N573">
        <f>N572+COUNTIF(전체당첨내역!$B573:$G573,13)</f>
        <v>81</v>
      </c>
      <c r="O573">
        <f>O572+COUNTIF(전체당첨내역!$B573:$G573,14)</f>
        <v>82</v>
      </c>
      <c r="P573">
        <f>P572+COUNTIF(전체당첨내역!$B573:$G573,15)</f>
        <v>73</v>
      </c>
      <c r="Q573">
        <f>Q572+COUNTIF(전체당첨내역!$B573:$G573,16)</f>
        <v>67</v>
      </c>
      <c r="R573">
        <f>R572+COUNTIF(전체당첨내역!$B573:$G573,17)</f>
        <v>86</v>
      </c>
      <c r="S573">
        <f>S572+COUNTIF(전체당첨내역!$B573:$G573,18)</f>
        <v>80</v>
      </c>
      <c r="T573">
        <f>T572+COUNTIF(전체당첨내역!$B573:$G573,19)</f>
        <v>74</v>
      </c>
      <c r="U573">
        <f>U572+COUNTIF(전체당첨내역!$B573:$G573,20)</f>
        <v>96</v>
      </c>
      <c r="V573">
        <f>V572+COUNTIF(전체당첨내역!$B573:$G573,21)</f>
        <v>68</v>
      </c>
      <c r="W573">
        <f>W572+COUNTIF(전체당첨내역!$B573:$G573,22)</f>
        <v>68</v>
      </c>
      <c r="X573">
        <f>X572+COUNTIF(전체당첨내역!$B573:$G573,23)</f>
        <v>72</v>
      </c>
      <c r="Y573">
        <f>Y572+COUNTIF(전체당첨내역!$B573:$G573,24)</f>
        <v>75</v>
      </c>
      <c r="Z573">
        <f>Z572+COUNTIF(전체당첨내역!$B573:$G573,25)</f>
        <v>77</v>
      </c>
      <c r="AA573">
        <f>AA572+COUNTIF(전체당첨내역!$B573:$G573,26)</f>
        <v>86</v>
      </c>
      <c r="AB573">
        <f>AB572+COUNTIF(전체당첨내역!$B573:$G573,27)</f>
        <v>89</v>
      </c>
      <c r="AC573">
        <f>AC572+COUNTIF(전체당첨내역!$B573:$G573,28)</f>
        <v>63</v>
      </c>
      <c r="AD573">
        <f>AD572+COUNTIF(전체당첨내역!$B573:$G573,29)</f>
        <v>76</v>
      </c>
      <c r="AE573">
        <f>AE572+COUNTIF(전체당첨내역!$B573:$G573,30)</f>
        <v>69</v>
      </c>
      <c r="AF573">
        <f>AF572+COUNTIF(전체당첨내역!$B573:$G573,31)</f>
        <v>79</v>
      </c>
      <c r="AG573">
        <f>AG572+COUNTIF(전체당첨내역!$B573:$G573,32)</f>
        <v>72</v>
      </c>
      <c r="AH573">
        <f>AH572+COUNTIF(전체당첨내역!$B573:$G573,33)</f>
        <v>70</v>
      </c>
      <c r="AI573">
        <f>AI572+COUNTIF(전체당첨내역!$B573:$G573,34)</f>
        <v>90</v>
      </c>
      <c r="AJ573">
        <f>AJ572+COUNTIF(전체당첨내역!$B573:$G573,35)</f>
        <v>73</v>
      </c>
      <c r="AK573">
        <f>AK572+COUNTIF(전체당첨내역!$B573:$G573,36)</f>
        <v>77</v>
      </c>
      <c r="AL573">
        <f>AL572+COUNTIF(전체당첨내역!$B573:$G573,37)</f>
        <v>90</v>
      </c>
      <c r="AM573">
        <f>AM572+COUNTIF(전체당첨내역!$B573:$G573,38)</f>
        <v>65</v>
      </c>
      <c r="AN573">
        <f>AN572+COUNTIF(전체당첨내역!$B573:$G573,39)</f>
        <v>74</v>
      </c>
      <c r="AO573">
        <f>AO572+COUNTIF(전체당첨내역!$B573:$G573,40)</f>
        <v>95</v>
      </c>
      <c r="AP573">
        <f>AP572+COUNTIF(전체당첨내역!$B573:$G573,41)</f>
        <v>64</v>
      </c>
      <c r="AQ573">
        <f>AQ572+COUNTIF(전체당첨내역!$B573:$G573,42)</f>
        <v>73</v>
      </c>
      <c r="AR573">
        <f>AR572+COUNTIF(전체당첨내역!$B573:$G573,43)</f>
        <v>78</v>
      </c>
      <c r="AS573">
        <f>AS572+COUNTIF(전체당첨내역!$B573:$G573,44)</f>
        <v>74</v>
      </c>
      <c r="AT573">
        <f>AT572+COUNTIF(전체당첨내역!$B573:$G573,45)</f>
        <v>81</v>
      </c>
    </row>
    <row r="574" spans="1:46" ht="16.5" customHeight="1">
      <c r="A574">
        <v>573</v>
      </c>
      <c r="B574">
        <f>B573+COUNTIF(전체당첨내역!$B574:$G574,1)</f>
        <v>90</v>
      </c>
      <c r="C574">
        <f>C573+COUNTIF(전체당첨내역!$B574:$G574,2)</f>
        <v>69</v>
      </c>
      <c r="D574">
        <f>D573+COUNTIF(전체당첨내역!$B574:$G574,3)</f>
        <v>78</v>
      </c>
      <c r="E574">
        <f>E573+COUNTIF(전체당첨내역!$B574:$G574,4)</f>
        <v>84</v>
      </c>
      <c r="F574">
        <f>F573+COUNTIF(전체당첨내역!$B574:$G574,5)</f>
        <v>80</v>
      </c>
      <c r="G574">
        <f>G573+COUNTIF(전체당첨내역!$B574:$G574,6)</f>
        <v>67</v>
      </c>
      <c r="H574">
        <f>H573+COUNTIF(전체당첨내역!$B574:$G574,7)</f>
        <v>70</v>
      </c>
      <c r="I574">
        <f>I573+COUNTIF(전체당첨내역!$B574:$G574,8)</f>
        <v>74</v>
      </c>
      <c r="J574">
        <f>J573+COUNTIF(전체당첨내역!$B574:$G574,9)</f>
        <v>59</v>
      </c>
      <c r="K574">
        <f>K573+COUNTIF(전체당첨내역!$B574:$G574,10)</f>
        <v>77</v>
      </c>
      <c r="L574">
        <f>L573+COUNTIF(전체당첨내역!$B574:$G574,11)</f>
        <v>75</v>
      </c>
      <c r="M574">
        <f>M573+COUNTIF(전체당첨내역!$B574:$G574,12)</f>
        <v>74</v>
      </c>
      <c r="N574">
        <f>N573+COUNTIF(전체당첨내역!$B574:$G574,13)</f>
        <v>81</v>
      </c>
      <c r="O574">
        <f>O573+COUNTIF(전체당첨내역!$B574:$G574,14)</f>
        <v>82</v>
      </c>
      <c r="P574">
        <f>P573+COUNTIF(전체당첨내역!$B574:$G574,15)</f>
        <v>73</v>
      </c>
      <c r="Q574">
        <f>Q573+COUNTIF(전체당첨내역!$B574:$G574,16)</f>
        <v>67</v>
      </c>
      <c r="R574">
        <f>R573+COUNTIF(전체당첨내역!$B574:$G574,17)</f>
        <v>86</v>
      </c>
      <c r="S574">
        <f>S573+COUNTIF(전체당첨내역!$B574:$G574,18)</f>
        <v>80</v>
      </c>
      <c r="T574">
        <f>T573+COUNTIF(전체당첨내역!$B574:$G574,19)</f>
        <v>74</v>
      </c>
      <c r="U574">
        <f>U573+COUNTIF(전체당첨내역!$B574:$G574,20)</f>
        <v>97</v>
      </c>
      <c r="V574">
        <f>V573+COUNTIF(전체당첨내역!$B574:$G574,21)</f>
        <v>68</v>
      </c>
      <c r="W574">
        <f>W573+COUNTIF(전체당첨내역!$B574:$G574,22)</f>
        <v>68</v>
      </c>
      <c r="X574">
        <f>X573+COUNTIF(전체당첨내역!$B574:$G574,23)</f>
        <v>72</v>
      </c>
      <c r="Y574">
        <f>Y573+COUNTIF(전체당첨내역!$B574:$G574,24)</f>
        <v>75</v>
      </c>
      <c r="Z574">
        <f>Z573+COUNTIF(전체당첨내역!$B574:$G574,25)</f>
        <v>77</v>
      </c>
      <c r="AA574">
        <f>AA573+COUNTIF(전체당첨내역!$B574:$G574,26)</f>
        <v>86</v>
      </c>
      <c r="AB574">
        <f>AB573+COUNTIF(전체당첨내역!$B574:$G574,27)</f>
        <v>89</v>
      </c>
      <c r="AC574">
        <f>AC573+COUNTIF(전체당첨내역!$B574:$G574,28)</f>
        <v>63</v>
      </c>
      <c r="AD574">
        <f>AD573+COUNTIF(전체당첨내역!$B574:$G574,29)</f>
        <v>76</v>
      </c>
      <c r="AE574">
        <f>AE573+COUNTIF(전체당첨내역!$B574:$G574,30)</f>
        <v>69</v>
      </c>
      <c r="AF574">
        <f>AF573+COUNTIF(전체당첨내역!$B574:$G574,31)</f>
        <v>79</v>
      </c>
      <c r="AG574">
        <f>AG573+COUNTIF(전체당첨내역!$B574:$G574,32)</f>
        <v>72</v>
      </c>
      <c r="AH574">
        <f>AH573+COUNTIF(전체당첨내역!$B574:$G574,33)</f>
        <v>70</v>
      </c>
      <c r="AI574">
        <f>AI573+COUNTIF(전체당첨내역!$B574:$G574,34)</f>
        <v>91</v>
      </c>
      <c r="AJ574">
        <f>AJ573+COUNTIF(전체당첨내역!$B574:$G574,35)</f>
        <v>74</v>
      </c>
      <c r="AK574">
        <f>AK573+COUNTIF(전체당첨내역!$B574:$G574,36)</f>
        <v>77</v>
      </c>
      <c r="AL574">
        <f>AL573+COUNTIF(전체당첨내역!$B574:$G574,37)</f>
        <v>90</v>
      </c>
      <c r="AM574">
        <f>AM573+COUNTIF(전체당첨내역!$B574:$G574,38)</f>
        <v>65</v>
      </c>
      <c r="AN574">
        <f>AN573+COUNTIF(전체당첨내역!$B574:$G574,39)</f>
        <v>74</v>
      </c>
      <c r="AO574">
        <f>AO573+COUNTIF(전체당첨내역!$B574:$G574,40)</f>
        <v>95</v>
      </c>
      <c r="AP574">
        <f>AP573+COUNTIF(전체당첨내역!$B574:$G574,41)</f>
        <v>64</v>
      </c>
      <c r="AQ574">
        <f>AQ573+COUNTIF(전체당첨내역!$B574:$G574,42)</f>
        <v>73</v>
      </c>
      <c r="AR574">
        <f>AR573+COUNTIF(전체당첨내역!$B574:$G574,43)</f>
        <v>79</v>
      </c>
      <c r="AS574">
        <f>AS573+COUNTIF(전체당첨내역!$B574:$G574,44)</f>
        <v>74</v>
      </c>
      <c r="AT574">
        <f>AT573+COUNTIF(전체당첨내역!$B574:$G574,45)</f>
        <v>81</v>
      </c>
    </row>
    <row r="575" spans="1:46" ht="16.5" customHeight="1">
      <c r="A575">
        <v>574</v>
      </c>
      <c r="B575">
        <f>B574+COUNTIF(전체당첨내역!$B575:$G575,1)</f>
        <v>90</v>
      </c>
      <c r="C575">
        <f>C574+COUNTIF(전체당첨내역!$B575:$G575,2)</f>
        <v>69</v>
      </c>
      <c r="D575">
        <f>D574+COUNTIF(전체당첨내역!$B575:$G575,3)</f>
        <v>78</v>
      </c>
      <c r="E575">
        <f>E574+COUNTIF(전체당첨내역!$B575:$G575,4)</f>
        <v>84</v>
      </c>
      <c r="F575">
        <f>F574+COUNTIF(전체당첨내역!$B575:$G575,5)</f>
        <v>80</v>
      </c>
      <c r="G575">
        <f>G574+COUNTIF(전체당첨내역!$B575:$G575,6)</f>
        <v>67</v>
      </c>
      <c r="H575">
        <f>H574+COUNTIF(전체당첨내역!$B575:$G575,7)</f>
        <v>70</v>
      </c>
      <c r="I575">
        <f>I574+COUNTIF(전체당첨내역!$B575:$G575,8)</f>
        <v>74</v>
      </c>
      <c r="J575">
        <f>J574+COUNTIF(전체당첨내역!$B575:$G575,9)</f>
        <v>59</v>
      </c>
      <c r="K575">
        <f>K574+COUNTIF(전체당첨내역!$B575:$G575,10)</f>
        <v>77</v>
      </c>
      <c r="L575">
        <f>L574+COUNTIF(전체당첨내역!$B575:$G575,11)</f>
        <v>75</v>
      </c>
      <c r="M575">
        <f>M574+COUNTIF(전체당첨내역!$B575:$G575,12)</f>
        <v>74</v>
      </c>
      <c r="N575">
        <f>N574+COUNTIF(전체당첨내역!$B575:$G575,13)</f>
        <v>81</v>
      </c>
      <c r="O575">
        <f>O574+COUNTIF(전체당첨내역!$B575:$G575,14)</f>
        <v>83</v>
      </c>
      <c r="P575">
        <f>P574+COUNTIF(전체당첨내역!$B575:$G575,15)</f>
        <v>74</v>
      </c>
      <c r="Q575">
        <f>Q574+COUNTIF(전체당첨내역!$B575:$G575,16)</f>
        <v>68</v>
      </c>
      <c r="R575">
        <f>R574+COUNTIF(전체당첨내역!$B575:$G575,17)</f>
        <v>86</v>
      </c>
      <c r="S575">
        <f>S574+COUNTIF(전체당첨내역!$B575:$G575,18)</f>
        <v>80</v>
      </c>
      <c r="T575">
        <f>T574+COUNTIF(전체당첨내역!$B575:$G575,19)</f>
        <v>75</v>
      </c>
      <c r="U575">
        <f>U574+COUNTIF(전체당첨내역!$B575:$G575,20)</f>
        <v>97</v>
      </c>
      <c r="V575">
        <f>V574+COUNTIF(전체당첨내역!$B575:$G575,21)</f>
        <v>68</v>
      </c>
      <c r="W575">
        <f>W574+COUNTIF(전체당첨내역!$B575:$G575,22)</f>
        <v>68</v>
      </c>
      <c r="X575">
        <f>X574+COUNTIF(전체당첨내역!$B575:$G575,23)</f>
        <v>72</v>
      </c>
      <c r="Y575">
        <f>Y574+COUNTIF(전체당첨내역!$B575:$G575,24)</f>
        <v>75</v>
      </c>
      <c r="Z575">
        <f>Z574+COUNTIF(전체당첨내역!$B575:$G575,25)</f>
        <v>78</v>
      </c>
      <c r="AA575">
        <f>AA574+COUNTIF(전체당첨내역!$B575:$G575,26)</f>
        <v>86</v>
      </c>
      <c r="AB575">
        <f>AB574+COUNTIF(전체당첨내역!$B575:$G575,27)</f>
        <v>89</v>
      </c>
      <c r="AC575">
        <f>AC574+COUNTIF(전체당첨내역!$B575:$G575,28)</f>
        <v>63</v>
      </c>
      <c r="AD575">
        <f>AD574+COUNTIF(전체당첨내역!$B575:$G575,29)</f>
        <v>76</v>
      </c>
      <c r="AE575">
        <f>AE574+COUNTIF(전체당첨내역!$B575:$G575,30)</f>
        <v>69</v>
      </c>
      <c r="AF575">
        <f>AF574+COUNTIF(전체당첨내역!$B575:$G575,31)</f>
        <v>79</v>
      </c>
      <c r="AG575">
        <f>AG574+COUNTIF(전체당첨내역!$B575:$G575,32)</f>
        <v>72</v>
      </c>
      <c r="AH575">
        <f>AH574+COUNTIF(전체당첨내역!$B575:$G575,33)</f>
        <v>70</v>
      </c>
      <c r="AI575">
        <f>AI574+COUNTIF(전체당첨내역!$B575:$G575,34)</f>
        <v>91</v>
      </c>
      <c r="AJ575">
        <f>AJ574+COUNTIF(전체당첨내역!$B575:$G575,35)</f>
        <v>74</v>
      </c>
      <c r="AK575">
        <f>AK574+COUNTIF(전체당첨내역!$B575:$G575,36)</f>
        <v>77</v>
      </c>
      <c r="AL575">
        <f>AL574+COUNTIF(전체당첨내역!$B575:$G575,37)</f>
        <v>90</v>
      </c>
      <c r="AM575">
        <f>AM574+COUNTIF(전체당첨내역!$B575:$G575,38)</f>
        <v>65</v>
      </c>
      <c r="AN575">
        <f>AN574+COUNTIF(전체당첨내역!$B575:$G575,39)</f>
        <v>74</v>
      </c>
      <c r="AO575">
        <f>AO574+COUNTIF(전체당첨내역!$B575:$G575,40)</f>
        <v>95</v>
      </c>
      <c r="AP575">
        <f>AP574+COUNTIF(전체당첨내역!$B575:$G575,41)</f>
        <v>64</v>
      </c>
      <c r="AQ575">
        <f>AQ574+COUNTIF(전체당첨내역!$B575:$G575,42)</f>
        <v>73</v>
      </c>
      <c r="AR575">
        <f>AR574+COUNTIF(전체당첨내역!$B575:$G575,43)</f>
        <v>80</v>
      </c>
      <c r="AS575">
        <f>AS574+COUNTIF(전체당첨내역!$B575:$G575,44)</f>
        <v>74</v>
      </c>
      <c r="AT575">
        <f>AT574+COUNTIF(전체당첨내역!$B575:$G575,45)</f>
        <v>81</v>
      </c>
    </row>
    <row r="576" spans="1:46" ht="16.5" customHeight="1">
      <c r="A576">
        <v>575</v>
      </c>
      <c r="B576">
        <f>B575+COUNTIF(전체당첨내역!$B576:$G576,1)</f>
        <v>90</v>
      </c>
      <c r="C576">
        <f>C575+COUNTIF(전체당첨내역!$B576:$G576,2)</f>
        <v>70</v>
      </c>
      <c r="D576">
        <f>D575+COUNTIF(전체당첨내역!$B576:$G576,3)</f>
        <v>78</v>
      </c>
      <c r="E576">
        <f>E575+COUNTIF(전체당첨내역!$B576:$G576,4)</f>
        <v>84</v>
      </c>
      <c r="F576">
        <f>F575+COUNTIF(전체당첨내역!$B576:$G576,5)</f>
        <v>80</v>
      </c>
      <c r="G576">
        <f>G575+COUNTIF(전체당첨내역!$B576:$G576,6)</f>
        <v>67</v>
      </c>
      <c r="H576">
        <f>H575+COUNTIF(전체당첨내역!$B576:$G576,7)</f>
        <v>70</v>
      </c>
      <c r="I576">
        <f>I575+COUNTIF(전체당첨내역!$B576:$G576,8)</f>
        <v>75</v>
      </c>
      <c r="J576">
        <f>J575+COUNTIF(전체당첨내역!$B576:$G576,9)</f>
        <v>59</v>
      </c>
      <c r="K576">
        <f>K575+COUNTIF(전체당첨내역!$B576:$G576,10)</f>
        <v>77</v>
      </c>
      <c r="L576">
        <f>L575+COUNTIF(전체당첨내역!$B576:$G576,11)</f>
        <v>75</v>
      </c>
      <c r="M576">
        <f>M575+COUNTIF(전체당첨내역!$B576:$G576,12)</f>
        <v>74</v>
      </c>
      <c r="N576">
        <f>N575+COUNTIF(전체당첨내역!$B576:$G576,13)</f>
        <v>81</v>
      </c>
      <c r="O576">
        <f>O575+COUNTIF(전체당첨내역!$B576:$G576,14)</f>
        <v>83</v>
      </c>
      <c r="P576">
        <f>P575+COUNTIF(전체당첨내역!$B576:$G576,15)</f>
        <v>74</v>
      </c>
      <c r="Q576">
        <f>Q575+COUNTIF(전체당첨내역!$B576:$G576,16)</f>
        <v>68</v>
      </c>
      <c r="R576">
        <f>R575+COUNTIF(전체당첨내역!$B576:$G576,17)</f>
        <v>86</v>
      </c>
      <c r="S576">
        <f>S575+COUNTIF(전체당첨내역!$B576:$G576,18)</f>
        <v>80</v>
      </c>
      <c r="T576">
        <f>T575+COUNTIF(전체당첨내역!$B576:$G576,19)</f>
        <v>75</v>
      </c>
      <c r="U576">
        <f>U575+COUNTIF(전체당첨내역!$B576:$G576,20)</f>
        <v>98</v>
      </c>
      <c r="V576">
        <f>V575+COUNTIF(전체당첨내역!$B576:$G576,21)</f>
        <v>68</v>
      </c>
      <c r="W576">
        <f>W575+COUNTIF(전체당첨내역!$B576:$G576,22)</f>
        <v>68</v>
      </c>
      <c r="X576">
        <f>X575+COUNTIF(전체당첨내역!$B576:$G576,23)</f>
        <v>72</v>
      </c>
      <c r="Y576">
        <f>Y575+COUNTIF(전체당첨내역!$B576:$G576,24)</f>
        <v>75</v>
      </c>
      <c r="Z576">
        <f>Z575+COUNTIF(전체당첨내역!$B576:$G576,25)</f>
        <v>78</v>
      </c>
      <c r="AA576">
        <f>AA575+COUNTIF(전체당첨내역!$B576:$G576,26)</f>
        <v>86</v>
      </c>
      <c r="AB576">
        <f>AB575+COUNTIF(전체당첨내역!$B576:$G576,27)</f>
        <v>89</v>
      </c>
      <c r="AC576">
        <f>AC575+COUNTIF(전체당첨내역!$B576:$G576,28)</f>
        <v>63</v>
      </c>
      <c r="AD576">
        <f>AD575+COUNTIF(전체당첨내역!$B576:$G576,29)</f>
        <v>76</v>
      </c>
      <c r="AE576">
        <f>AE575+COUNTIF(전체당첨내역!$B576:$G576,30)</f>
        <v>70</v>
      </c>
      <c r="AF576">
        <f>AF575+COUNTIF(전체당첨내역!$B576:$G576,31)</f>
        <v>79</v>
      </c>
      <c r="AG576">
        <f>AG575+COUNTIF(전체당첨내역!$B576:$G576,32)</f>
        <v>72</v>
      </c>
      <c r="AH576">
        <f>AH575+COUNTIF(전체당첨내역!$B576:$G576,33)</f>
        <v>71</v>
      </c>
      <c r="AI576">
        <f>AI575+COUNTIF(전체당첨내역!$B576:$G576,34)</f>
        <v>92</v>
      </c>
      <c r="AJ576">
        <f>AJ575+COUNTIF(전체당첨내역!$B576:$G576,35)</f>
        <v>74</v>
      </c>
      <c r="AK576">
        <f>AK575+COUNTIF(전체당첨내역!$B576:$G576,36)</f>
        <v>77</v>
      </c>
      <c r="AL576">
        <f>AL575+COUNTIF(전체당첨내역!$B576:$G576,37)</f>
        <v>90</v>
      </c>
      <c r="AM576">
        <f>AM575+COUNTIF(전체당첨내역!$B576:$G576,38)</f>
        <v>65</v>
      </c>
      <c r="AN576">
        <f>AN575+COUNTIF(전체당첨내역!$B576:$G576,39)</f>
        <v>74</v>
      </c>
      <c r="AO576">
        <f>AO575+COUNTIF(전체당첨내역!$B576:$G576,40)</f>
        <v>95</v>
      </c>
      <c r="AP576">
        <f>AP575+COUNTIF(전체당첨내역!$B576:$G576,41)</f>
        <v>64</v>
      </c>
      <c r="AQ576">
        <f>AQ575+COUNTIF(전체당첨내역!$B576:$G576,42)</f>
        <v>73</v>
      </c>
      <c r="AR576">
        <f>AR575+COUNTIF(전체당첨내역!$B576:$G576,43)</f>
        <v>80</v>
      </c>
      <c r="AS576">
        <f>AS575+COUNTIF(전체당첨내역!$B576:$G576,44)</f>
        <v>74</v>
      </c>
      <c r="AT576">
        <f>AT575+COUNTIF(전체당첨내역!$B576:$G576,45)</f>
        <v>81</v>
      </c>
    </row>
    <row r="577" spans="1:46" ht="16.5" customHeight="1">
      <c r="A577">
        <v>576</v>
      </c>
      <c r="B577">
        <f>B576+COUNTIF(전체당첨내역!$B577:$G577,1)</f>
        <v>90</v>
      </c>
      <c r="C577">
        <f>C576+COUNTIF(전체당첨내역!$B577:$G577,2)</f>
        <v>70</v>
      </c>
      <c r="D577">
        <f>D576+COUNTIF(전체당첨내역!$B577:$G577,3)</f>
        <v>78</v>
      </c>
      <c r="E577">
        <f>E576+COUNTIF(전체당첨내역!$B577:$G577,4)</f>
        <v>84</v>
      </c>
      <c r="F577">
        <f>F576+COUNTIF(전체당첨내역!$B577:$G577,5)</f>
        <v>80</v>
      </c>
      <c r="G577">
        <f>G576+COUNTIF(전체당첨내역!$B577:$G577,6)</f>
        <v>67</v>
      </c>
      <c r="H577">
        <f>H576+COUNTIF(전체당첨내역!$B577:$G577,7)</f>
        <v>70</v>
      </c>
      <c r="I577">
        <f>I576+COUNTIF(전체당첨내역!$B577:$G577,8)</f>
        <v>75</v>
      </c>
      <c r="J577">
        <f>J576+COUNTIF(전체당첨내역!$B577:$G577,9)</f>
        <v>59</v>
      </c>
      <c r="K577">
        <f>K576+COUNTIF(전체당첨내역!$B577:$G577,10)</f>
        <v>78</v>
      </c>
      <c r="L577">
        <f>L576+COUNTIF(전체당첨내역!$B577:$G577,11)</f>
        <v>76</v>
      </c>
      <c r="M577">
        <f>M576+COUNTIF(전체당첨내역!$B577:$G577,12)</f>
        <v>74</v>
      </c>
      <c r="N577">
        <f>N576+COUNTIF(전체당첨내역!$B577:$G577,13)</f>
        <v>81</v>
      </c>
      <c r="O577">
        <f>O576+COUNTIF(전체당첨내역!$B577:$G577,14)</f>
        <v>83</v>
      </c>
      <c r="P577">
        <f>P576+COUNTIF(전체당첨내역!$B577:$G577,15)</f>
        <v>75</v>
      </c>
      <c r="Q577">
        <f>Q576+COUNTIF(전체당첨내역!$B577:$G577,16)</f>
        <v>68</v>
      </c>
      <c r="R577">
        <f>R576+COUNTIF(전체당첨내역!$B577:$G577,17)</f>
        <v>86</v>
      </c>
      <c r="S577">
        <f>S576+COUNTIF(전체당첨내역!$B577:$G577,18)</f>
        <v>80</v>
      </c>
      <c r="T577">
        <f>T576+COUNTIF(전체당첨내역!$B577:$G577,19)</f>
        <v>75</v>
      </c>
      <c r="U577">
        <f>U576+COUNTIF(전체당첨내역!$B577:$G577,20)</f>
        <v>98</v>
      </c>
      <c r="V577">
        <f>V576+COUNTIF(전체당첨내역!$B577:$G577,21)</f>
        <v>68</v>
      </c>
      <c r="W577">
        <f>W576+COUNTIF(전체당첨내역!$B577:$G577,22)</f>
        <v>68</v>
      </c>
      <c r="X577">
        <f>X576+COUNTIF(전체당첨내역!$B577:$G577,23)</f>
        <v>72</v>
      </c>
      <c r="Y577">
        <f>Y576+COUNTIF(전체당첨내역!$B577:$G577,24)</f>
        <v>75</v>
      </c>
      <c r="Z577">
        <f>Z576+COUNTIF(전체당첨내역!$B577:$G577,25)</f>
        <v>79</v>
      </c>
      <c r="AA577">
        <f>AA576+COUNTIF(전체당첨내역!$B577:$G577,26)</f>
        <v>86</v>
      </c>
      <c r="AB577">
        <f>AB576+COUNTIF(전체당첨내역!$B577:$G577,27)</f>
        <v>89</v>
      </c>
      <c r="AC577">
        <f>AC576+COUNTIF(전체당첨내역!$B577:$G577,28)</f>
        <v>63</v>
      </c>
      <c r="AD577">
        <f>AD576+COUNTIF(전체당첨내역!$B577:$G577,29)</f>
        <v>76</v>
      </c>
      <c r="AE577">
        <f>AE576+COUNTIF(전체당첨내역!$B577:$G577,30)</f>
        <v>70</v>
      </c>
      <c r="AF577">
        <f>AF576+COUNTIF(전체당첨내역!$B577:$G577,31)</f>
        <v>79</v>
      </c>
      <c r="AG577">
        <f>AG576+COUNTIF(전체당첨내역!$B577:$G577,32)</f>
        <v>72</v>
      </c>
      <c r="AH577">
        <f>AH576+COUNTIF(전체당첨내역!$B577:$G577,33)</f>
        <v>71</v>
      </c>
      <c r="AI577">
        <f>AI576+COUNTIF(전체당첨내역!$B577:$G577,34)</f>
        <v>92</v>
      </c>
      <c r="AJ577">
        <f>AJ576+COUNTIF(전체당첨내역!$B577:$G577,35)</f>
        <v>75</v>
      </c>
      <c r="AK577">
        <f>AK576+COUNTIF(전체당첨내역!$B577:$G577,36)</f>
        <v>77</v>
      </c>
      <c r="AL577">
        <f>AL576+COUNTIF(전체당첨내역!$B577:$G577,37)</f>
        <v>90</v>
      </c>
      <c r="AM577">
        <f>AM576+COUNTIF(전체당첨내역!$B577:$G577,38)</f>
        <v>65</v>
      </c>
      <c r="AN577">
        <f>AN576+COUNTIF(전체당첨내역!$B577:$G577,39)</f>
        <v>74</v>
      </c>
      <c r="AO577">
        <f>AO576+COUNTIF(전체당첨내역!$B577:$G577,40)</f>
        <v>95</v>
      </c>
      <c r="AP577">
        <f>AP576+COUNTIF(전체당첨내역!$B577:$G577,41)</f>
        <v>65</v>
      </c>
      <c r="AQ577">
        <f>AQ576+COUNTIF(전체당첨내역!$B577:$G577,42)</f>
        <v>73</v>
      </c>
      <c r="AR577">
        <f>AR576+COUNTIF(전체당첨내역!$B577:$G577,43)</f>
        <v>80</v>
      </c>
      <c r="AS577">
        <f>AS576+COUNTIF(전체당첨내역!$B577:$G577,44)</f>
        <v>74</v>
      </c>
      <c r="AT577">
        <f>AT576+COUNTIF(전체당첨내역!$B577:$G577,45)</f>
        <v>81</v>
      </c>
    </row>
    <row r="578" spans="1:46" ht="16.5" customHeight="1">
      <c r="A578">
        <v>577</v>
      </c>
      <c r="B578">
        <f>B577+COUNTIF(전체당첨내역!$B578:$G578,1)</f>
        <v>90</v>
      </c>
      <c r="C578">
        <f>C577+COUNTIF(전체당첨내역!$B578:$G578,2)</f>
        <v>70</v>
      </c>
      <c r="D578">
        <f>D577+COUNTIF(전체당첨내역!$B578:$G578,3)</f>
        <v>78</v>
      </c>
      <c r="E578">
        <f>E577+COUNTIF(전체당첨내역!$B578:$G578,4)</f>
        <v>84</v>
      </c>
      <c r="F578">
        <f>F577+COUNTIF(전체당첨내역!$B578:$G578,5)</f>
        <v>80</v>
      </c>
      <c r="G578">
        <f>G577+COUNTIF(전체당첨내역!$B578:$G578,6)</f>
        <v>67</v>
      </c>
      <c r="H578">
        <f>H577+COUNTIF(전체당첨내역!$B578:$G578,7)</f>
        <v>70</v>
      </c>
      <c r="I578">
        <f>I577+COUNTIF(전체당첨내역!$B578:$G578,8)</f>
        <v>75</v>
      </c>
      <c r="J578">
        <f>J577+COUNTIF(전체당첨내역!$B578:$G578,9)</f>
        <v>59</v>
      </c>
      <c r="K578">
        <f>K577+COUNTIF(전체당첨내역!$B578:$G578,10)</f>
        <v>78</v>
      </c>
      <c r="L578">
        <f>L577+COUNTIF(전체당첨내역!$B578:$G578,11)</f>
        <v>76</v>
      </c>
      <c r="M578">
        <f>M577+COUNTIF(전체당첨내역!$B578:$G578,12)</f>
        <v>74</v>
      </c>
      <c r="N578">
        <f>N577+COUNTIF(전체당첨내역!$B578:$G578,13)</f>
        <v>81</v>
      </c>
      <c r="O578">
        <f>O577+COUNTIF(전체당첨내역!$B578:$G578,14)</f>
        <v>83</v>
      </c>
      <c r="P578">
        <f>P577+COUNTIF(전체당첨내역!$B578:$G578,15)</f>
        <v>75</v>
      </c>
      <c r="Q578">
        <f>Q577+COUNTIF(전체당첨내역!$B578:$G578,16)</f>
        <v>69</v>
      </c>
      <c r="R578">
        <f>R577+COUNTIF(전체당첨내역!$B578:$G578,17)</f>
        <v>87</v>
      </c>
      <c r="S578">
        <f>S577+COUNTIF(전체당첨내역!$B578:$G578,18)</f>
        <v>80</v>
      </c>
      <c r="T578">
        <f>T577+COUNTIF(전체당첨내역!$B578:$G578,19)</f>
        <v>75</v>
      </c>
      <c r="U578">
        <f>U577+COUNTIF(전체당첨내역!$B578:$G578,20)</f>
        <v>98</v>
      </c>
      <c r="V578">
        <f>V577+COUNTIF(전체당첨내역!$B578:$G578,21)</f>
        <v>68</v>
      </c>
      <c r="W578">
        <f>W577+COUNTIF(전체당첨내역!$B578:$G578,22)</f>
        <v>69</v>
      </c>
      <c r="X578">
        <f>X577+COUNTIF(전체당첨내역!$B578:$G578,23)</f>
        <v>72</v>
      </c>
      <c r="Y578">
        <f>Y577+COUNTIF(전체당첨내역!$B578:$G578,24)</f>
        <v>75</v>
      </c>
      <c r="Z578">
        <f>Z577+COUNTIF(전체당첨내역!$B578:$G578,25)</f>
        <v>79</v>
      </c>
      <c r="AA578">
        <f>AA577+COUNTIF(전체당첨내역!$B578:$G578,26)</f>
        <v>86</v>
      </c>
      <c r="AB578">
        <f>AB577+COUNTIF(전체당첨내역!$B578:$G578,27)</f>
        <v>89</v>
      </c>
      <c r="AC578">
        <f>AC577+COUNTIF(전체당첨내역!$B578:$G578,28)</f>
        <v>63</v>
      </c>
      <c r="AD578">
        <f>AD577+COUNTIF(전체당첨내역!$B578:$G578,29)</f>
        <v>76</v>
      </c>
      <c r="AE578">
        <f>AE577+COUNTIF(전체당첨내역!$B578:$G578,30)</f>
        <v>70</v>
      </c>
      <c r="AF578">
        <f>AF577+COUNTIF(전체당첨내역!$B578:$G578,31)</f>
        <v>80</v>
      </c>
      <c r="AG578">
        <f>AG577+COUNTIF(전체당첨내역!$B578:$G578,32)</f>
        <v>72</v>
      </c>
      <c r="AH578">
        <f>AH577+COUNTIF(전체당첨내역!$B578:$G578,33)</f>
        <v>71</v>
      </c>
      <c r="AI578">
        <f>AI577+COUNTIF(전체당첨내역!$B578:$G578,34)</f>
        <v>93</v>
      </c>
      <c r="AJ578">
        <f>AJ577+COUNTIF(전체당첨내역!$B578:$G578,35)</f>
        <v>75</v>
      </c>
      <c r="AK578">
        <f>AK577+COUNTIF(전체당첨내역!$B578:$G578,36)</f>
        <v>77</v>
      </c>
      <c r="AL578">
        <f>AL577+COUNTIF(전체당첨내역!$B578:$G578,37)</f>
        <v>91</v>
      </c>
      <c r="AM578">
        <f>AM577+COUNTIF(전체당첨내역!$B578:$G578,38)</f>
        <v>65</v>
      </c>
      <c r="AN578">
        <f>AN577+COUNTIF(전체당첨내역!$B578:$G578,39)</f>
        <v>74</v>
      </c>
      <c r="AO578">
        <f>AO577+COUNTIF(전체당첨내역!$B578:$G578,40)</f>
        <v>95</v>
      </c>
      <c r="AP578">
        <f>AP577+COUNTIF(전체당첨내역!$B578:$G578,41)</f>
        <v>65</v>
      </c>
      <c r="AQ578">
        <f>AQ577+COUNTIF(전체당첨내역!$B578:$G578,42)</f>
        <v>73</v>
      </c>
      <c r="AR578">
        <f>AR577+COUNTIF(전체당첨내역!$B578:$G578,43)</f>
        <v>80</v>
      </c>
      <c r="AS578">
        <f>AS577+COUNTIF(전체당첨내역!$B578:$G578,44)</f>
        <v>74</v>
      </c>
      <c r="AT578">
        <f>AT577+COUNTIF(전체당첨내역!$B578:$G578,45)</f>
        <v>81</v>
      </c>
    </row>
    <row r="579" spans="1:46" ht="16.5" customHeight="1">
      <c r="A579">
        <v>578</v>
      </c>
      <c r="B579">
        <f>B578+COUNTIF(전체당첨내역!$B579:$G579,1)</f>
        <v>90</v>
      </c>
      <c r="C579">
        <f>C578+COUNTIF(전체당첨내역!$B579:$G579,2)</f>
        <v>70</v>
      </c>
      <c r="D579">
        <f>D578+COUNTIF(전체당첨내역!$B579:$G579,3)</f>
        <v>78</v>
      </c>
      <c r="E579">
        <f>E578+COUNTIF(전체당첨내역!$B579:$G579,4)</f>
        <v>84</v>
      </c>
      <c r="F579">
        <f>F578+COUNTIF(전체당첨내역!$B579:$G579,5)</f>
        <v>81</v>
      </c>
      <c r="G579">
        <f>G578+COUNTIF(전체당첨내역!$B579:$G579,6)</f>
        <v>67</v>
      </c>
      <c r="H579">
        <f>H578+COUNTIF(전체당첨내역!$B579:$G579,7)</f>
        <v>70</v>
      </c>
      <c r="I579">
        <f>I578+COUNTIF(전체당첨내역!$B579:$G579,8)</f>
        <v>75</v>
      </c>
      <c r="J579">
        <f>J578+COUNTIF(전체당첨내역!$B579:$G579,9)</f>
        <v>59</v>
      </c>
      <c r="K579">
        <f>K578+COUNTIF(전체당첨내역!$B579:$G579,10)</f>
        <v>78</v>
      </c>
      <c r="L579">
        <f>L578+COUNTIF(전체당첨내역!$B579:$G579,11)</f>
        <v>76</v>
      </c>
      <c r="M579">
        <f>M578+COUNTIF(전체당첨내역!$B579:$G579,12)</f>
        <v>75</v>
      </c>
      <c r="N579">
        <f>N578+COUNTIF(전체당첨내역!$B579:$G579,13)</f>
        <v>81</v>
      </c>
      <c r="O579">
        <f>O578+COUNTIF(전체당첨내역!$B579:$G579,14)</f>
        <v>84</v>
      </c>
      <c r="P579">
        <f>P578+COUNTIF(전체당첨내역!$B579:$G579,15)</f>
        <v>75</v>
      </c>
      <c r="Q579">
        <f>Q578+COUNTIF(전체당첨내역!$B579:$G579,16)</f>
        <v>69</v>
      </c>
      <c r="R579">
        <f>R578+COUNTIF(전체당첨내역!$B579:$G579,17)</f>
        <v>87</v>
      </c>
      <c r="S579">
        <f>S578+COUNTIF(전체당첨내역!$B579:$G579,18)</f>
        <v>80</v>
      </c>
      <c r="T579">
        <f>T578+COUNTIF(전체당첨내역!$B579:$G579,19)</f>
        <v>75</v>
      </c>
      <c r="U579">
        <f>U578+COUNTIF(전체당첨내역!$B579:$G579,20)</f>
        <v>98</v>
      </c>
      <c r="V579">
        <f>V578+COUNTIF(전체당첨내역!$B579:$G579,21)</f>
        <v>68</v>
      </c>
      <c r="W579">
        <f>W578+COUNTIF(전체당첨내역!$B579:$G579,22)</f>
        <v>69</v>
      </c>
      <c r="X579">
        <f>X578+COUNTIF(전체당첨내역!$B579:$G579,23)</f>
        <v>72</v>
      </c>
      <c r="Y579">
        <f>Y578+COUNTIF(전체당첨내역!$B579:$G579,24)</f>
        <v>75</v>
      </c>
      <c r="Z579">
        <f>Z578+COUNTIF(전체당첨내역!$B579:$G579,25)</f>
        <v>79</v>
      </c>
      <c r="AA579">
        <f>AA578+COUNTIF(전체당첨내역!$B579:$G579,26)</f>
        <v>86</v>
      </c>
      <c r="AB579">
        <f>AB578+COUNTIF(전체당첨내역!$B579:$G579,27)</f>
        <v>89</v>
      </c>
      <c r="AC579">
        <f>AC578+COUNTIF(전체당첨내역!$B579:$G579,28)</f>
        <v>63</v>
      </c>
      <c r="AD579">
        <f>AD578+COUNTIF(전체당첨내역!$B579:$G579,29)</f>
        <v>76</v>
      </c>
      <c r="AE579">
        <f>AE578+COUNTIF(전체당첨내역!$B579:$G579,30)</f>
        <v>70</v>
      </c>
      <c r="AF579">
        <f>AF578+COUNTIF(전체당첨내역!$B579:$G579,31)</f>
        <v>80</v>
      </c>
      <c r="AG579">
        <f>AG578+COUNTIF(전체당첨내역!$B579:$G579,32)</f>
        <v>73</v>
      </c>
      <c r="AH579">
        <f>AH578+COUNTIF(전체당첨내역!$B579:$G579,33)</f>
        <v>71</v>
      </c>
      <c r="AI579">
        <f>AI578+COUNTIF(전체당첨내역!$B579:$G579,34)</f>
        <v>94</v>
      </c>
      <c r="AJ579">
        <f>AJ578+COUNTIF(전체당첨내역!$B579:$G579,35)</f>
        <v>75</v>
      </c>
      <c r="AK579">
        <f>AK578+COUNTIF(전체당첨내역!$B579:$G579,36)</f>
        <v>77</v>
      </c>
      <c r="AL579">
        <f>AL578+COUNTIF(전체당첨내역!$B579:$G579,37)</f>
        <v>91</v>
      </c>
      <c r="AM579">
        <f>AM578+COUNTIF(전체당첨내역!$B579:$G579,38)</f>
        <v>65</v>
      </c>
      <c r="AN579">
        <f>AN578+COUNTIF(전체당첨내역!$B579:$G579,39)</f>
        <v>74</v>
      </c>
      <c r="AO579">
        <f>AO578+COUNTIF(전체당첨내역!$B579:$G579,40)</f>
        <v>95</v>
      </c>
      <c r="AP579">
        <f>AP578+COUNTIF(전체당첨내역!$B579:$G579,41)</f>
        <v>65</v>
      </c>
      <c r="AQ579">
        <f>AQ578+COUNTIF(전체당첨내역!$B579:$G579,42)</f>
        <v>74</v>
      </c>
      <c r="AR579">
        <f>AR578+COUNTIF(전체당첨내역!$B579:$G579,43)</f>
        <v>80</v>
      </c>
      <c r="AS579">
        <f>AS578+COUNTIF(전체당첨내역!$B579:$G579,44)</f>
        <v>74</v>
      </c>
      <c r="AT579">
        <f>AT578+COUNTIF(전체당첨내역!$B579:$G579,45)</f>
        <v>81</v>
      </c>
    </row>
    <row r="580" spans="1:46" ht="16.5" customHeight="1">
      <c r="A580">
        <v>579</v>
      </c>
      <c r="B580">
        <f>B579+COUNTIF(전체당첨내역!$B580:$G580,1)</f>
        <v>90</v>
      </c>
      <c r="C580">
        <f>C579+COUNTIF(전체당첨내역!$B580:$G580,2)</f>
        <v>70</v>
      </c>
      <c r="D580">
        <f>D579+COUNTIF(전체당첨내역!$B580:$G580,3)</f>
        <v>78</v>
      </c>
      <c r="E580">
        <f>E579+COUNTIF(전체당첨내역!$B580:$G580,4)</f>
        <v>84</v>
      </c>
      <c r="F580">
        <f>F579+COUNTIF(전체당첨내역!$B580:$G580,5)</f>
        <v>82</v>
      </c>
      <c r="G580">
        <f>G579+COUNTIF(전체당첨내역!$B580:$G580,6)</f>
        <v>67</v>
      </c>
      <c r="H580">
        <f>H579+COUNTIF(전체당첨내역!$B580:$G580,7)</f>
        <v>71</v>
      </c>
      <c r="I580">
        <f>I579+COUNTIF(전체당첨내역!$B580:$G580,8)</f>
        <v>75</v>
      </c>
      <c r="J580">
        <f>J579+COUNTIF(전체당첨내역!$B580:$G580,9)</f>
        <v>59</v>
      </c>
      <c r="K580">
        <f>K579+COUNTIF(전체당첨내역!$B580:$G580,10)</f>
        <v>78</v>
      </c>
      <c r="L580">
        <f>L579+COUNTIF(전체당첨내역!$B580:$G580,11)</f>
        <v>76</v>
      </c>
      <c r="M580">
        <f>M579+COUNTIF(전체당첨내역!$B580:$G580,12)</f>
        <v>75</v>
      </c>
      <c r="N580">
        <f>N579+COUNTIF(전체당첨내역!$B580:$G580,13)</f>
        <v>81</v>
      </c>
      <c r="O580">
        <f>O579+COUNTIF(전체당첨내역!$B580:$G580,14)</f>
        <v>84</v>
      </c>
      <c r="P580">
        <f>P579+COUNTIF(전체당첨내역!$B580:$G580,15)</f>
        <v>75</v>
      </c>
      <c r="Q580">
        <f>Q579+COUNTIF(전체당첨내역!$B580:$G580,16)</f>
        <v>69</v>
      </c>
      <c r="R580">
        <f>R579+COUNTIF(전체당첨내역!$B580:$G580,17)</f>
        <v>87</v>
      </c>
      <c r="S580">
        <f>S579+COUNTIF(전체당첨내역!$B580:$G580,18)</f>
        <v>80</v>
      </c>
      <c r="T580">
        <f>T579+COUNTIF(전체당첨내역!$B580:$G580,19)</f>
        <v>75</v>
      </c>
      <c r="U580">
        <f>U579+COUNTIF(전체당첨내역!$B580:$G580,20)</f>
        <v>99</v>
      </c>
      <c r="V580">
        <f>V579+COUNTIF(전체당첨내역!$B580:$G580,21)</f>
        <v>68</v>
      </c>
      <c r="W580">
        <f>W579+COUNTIF(전체당첨내역!$B580:$G580,22)</f>
        <v>70</v>
      </c>
      <c r="X580">
        <f>X579+COUNTIF(전체당첨내역!$B580:$G580,23)</f>
        <v>72</v>
      </c>
      <c r="Y580">
        <f>Y579+COUNTIF(전체당첨내역!$B580:$G580,24)</f>
        <v>75</v>
      </c>
      <c r="Z580">
        <f>Z579+COUNTIF(전체당첨내역!$B580:$G580,25)</f>
        <v>79</v>
      </c>
      <c r="AA580">
        <f>AA579+COUNTIF(전체당첨내역!$B580:$G580,26)</f>
        <v>86</v>
      </c>
      <c r="AB580">
        <f>AB579+COUNTIF(전체당첨내역!$B580:$G580,27)</f>
        <v>89</v>
      </c>
      <c r="AC580">
        <f>AC579+COUNTIF(전체당첨내역!$B580:$G580,28)</f>
        <v>63</v>
      </c>
      <c r="AD580">
        <f>AD579+COUNTIF(전체당첨내역!$B580:$G580,29)</f>
        <v>76</v>
      </c>
      <c r="AE580">
        <f>AE579+COUNTIF(전체당첨내역!$B580:$G580,30)</f>
        <v>70</v>
      </c>
      <c r="AF580">
        <f>AF579+COUNTIF(전체당첨내역!$B580:$G580,31)</f>
        <v>80</v>
      </c>
      <c r="AG580">
        <f>AG579+COUNTIF(전체당첨내역!$B580:$G580,32)</f>
        <v>73</v>
      </c>
      <c r="AH580">
        <f>AH579+COUNTIF(전체당첨내역!$B580:$G580,33)</f>
        <v>71</v>
      </c>
      <c r="AI580">
        <f>AI579+COUNTIF(전체당첨내역!$B580:$G580,34)</f>
        <v>94</v>
      </c>
      <c r="AJ580">
        <f>AJ579+COUNTIF(전체당첨내역!$B580:$G580,35)</f>
        <v>75</v>
      </c>
      <c r="AK580">
        <f>AK579+COUNTIF(전체당첨내역!$B580:$G580,36)</f>
        <v>77</v>
      </c>
      <c r="AL580">
        <f>AL579+COUNTIF(전체당첨내역!$B580:$G580,37)</f>
        <v>92</v>
      </c>
      <c r="AM580">
        <f>AM579+COUNTIF(전체당첨내역!$B580:$G580,38)</f>
        <v>65</v>
      </c>
      <c r="AN580">
        <f>AN579+COUNTIF(전체당첨내역!$B580:$G580,39)</f>
        <v>74</v>
      </c>
      <c r="AO580">
        <f>AO579+COUNTIF(전체당첨내역!$B580:$G580,40)</f>
        <v>95</v>
      </c>
      <c r="AP580">
        <f>AP579+COUNTIF(전체당첨내역!$B580:$G580,41)</f>
        <v>65</v>
      </c>
      <c r="AQ580">
        <f>AQ579+COUNTIF(전체당첨내역!$B580:$G580,42)</f>
        <v>75</v>
      </c>
      <c r="AR580">
        <f>AR579+COUNTIF(전체당첨내역!$B580:$G580,43)</f>
        <v>80</v>
      </c>
      <c r="AS580">
        <f>AS579+COUNTIF(전체당첨내역!$B580:$G580,44)</f>
        <v>74</v>
      </c>
      <c r="AT580">
        <f>AT579+COUNTIF(전체당첨내역!$B580:$G580,45)</f>
        <v>81</v>
      </c>
    </row>
    <row r="581" spans="1:46" ht="16.5" customHeight="1">
      <c r="A581">
        <v>580</v>
      </c>
      <c r="B581">
        <f>B580+COUNTIF(전체당첨내역!$B581:$G581,1)</f>
        <v>90</v>
      </c>
      <c r="C581">
        <f>C580+COUNTIF(전체당첨내역!$B581:$G581,2)</f>
        <v>70</v>
      </c>
      <c r="D581">
        <f>D580+COUNTIF(전체당첨내역!$B581:$G581,3)</f>
        <v>78</v>
      </c>
      <c r="E581">
        <f>E580+COUNTIF(전체당첨내역!$B581:$G581,4)</f>
        <v>84</v>
      </c>
      <c r="F581">
        <f>F580+COUNTIF(전체당첨내역!$B581:$G581,5)</f>
        <v>83</v>
      </c>
      <c r="G581">
        <f>G580+COUNTIF(전체당첨내역!$B581:$G581,6)</f>
        <v>67</v>
      </c>
      <c r="H581">
        <f>H580+COUNTIF(전체당첨내역!$B581:$G581,7)</f>
        <v>72</v>
      </c>
      <c r="I581">
        <f>I580+COUNTIF(전체당첨내역!$B581:$G581,8)</f>
        <v>75</v>
      </c>
      <c r="J581">
        <f>J580+COUNTIF(전체당첨내역!$B581:$G581,9)</f>
        <v>60</v>
      </c>
      <c r="K581">
        <f>K580+COUNTIF(전체당첨내역!$B581:$G581,10)</f>
        <v>78</v>
      </c>
      <c r="L581">
        <f>L580+COUNTIF(전체당첨내역!$B581:$G581,11)</f>
        <v>77</v>
      </c>
      <c r="M581">
        <f>M580+COUNTIF(전체당첨내역!$B581:$G581,12)</f>
        <v>75</v>
      </c>
      <c r="N581">
        <f>N580+COUNTIF(전체당첨내역!$B581:$G581,13)</f>
        <v>81</v>
      </c>
      <c r="O581">
        <f>O580+COUNTIF(전체당첨내역!$B581:$G581,14)</f>
        <v>84</v>
      </c>
      <c r="P581">
        <f>P580+COUNTIF(전체당첨내역!$B581:$G581,15)</f>
        <v>75</v>
      </c>
      <c r="Q581">
        <f>Q580+COUNTIF(전체당첨내역!$B581:$G581,16)</f>
        <v>69</v>
      </c>
      <c r="R581">
        <f>R580+COUNTIF(전체당첨내역!$B581:$G581,17)</f>
        <v>87</v>
      </c>
      <c r="S581">
        <f>S580+COUNTIF(전체당첨내역!$B581:$G581,18)</f>
        <v>80</v>
      </c>
      <c r="T581">
        <f>T580+COUNTIF(전체당첨내역!$B581:$G581,19)</f>
        <v>75</v>
      </c>
      <c r="U581">
        <f>U580+COUNTIF(전체당첨내역!$B581:$G581,20)</f>
        <v>99</v>
      </c>
      <c r="V581">
        <f>V580+COUNTIF(전체당첨내역!$B581:$G581,21)</f>
        <v>68</v>
      </c>
      <c r="W581">
        <f>W580+COUNTIF(전체당첨내역!$B581:$G581,22)</f>
        <v>70</v>
      </c>
      <c r="X581">
        <f>X580+COUNTIF(전체당첨내역!$B581:$G581,23)</f>
        <v>72</v>
      </c>
      <c r="Y581">
        <f>Y580+COUNTIF(전체당첨내역!$B581:$G581,24)</f>
        <v>75</v>
      </c>
      <c r="Z581">
        <f>Z580+COUNTIF(전체당첨내역!$B581:$G581,25)</f>
        <v>79</v>
      </c>
      <c r="AA581">
        <f>AA580+COUNTIF(전체당첨내역!$B581:$G581,26)</f>
        <v>86</v>
      </c>
      <c r="AB581">
        <f>AB580+COUNTIF(전체당첨내역!$B581:$G581,27)</f>
        <v>89</v>
      </c>
      <c r="AC581">
        <f>AC580+COUNTIF(전체당첨내역!$B581:$G581,28)</f>
        <v>63</v>
      </c>
      <c r="AD581">
        <f>AD580+COUNTIF(전체당첨내역!$B581:$G581,29)</f>
        <v>76</v>
      </c>
      <c r="AE581">
        <f>AE580+COUNTIF(전체당첨내역!$B581:$G581,30)</f>
        <v>70</v>
      </c>
      <c r="AF581">
        <f>AF580+COUNTIF(전체당첨내역!$B581:$G581,31)</f>
        <v>80</v>
      </c>
      <c r="AG581">
        <f>AG580+COUNTIF(전체당첨내역!$B581:$G581,32)</f>
        <v>74</v>
      </c>
      <c r="AH581">
        <f>AH580+COUNTIF(전체당첨내역!$B581:$G581,33)</f>
        <v>71</v>
      </c>
      <c r="AI581">
        <f>AI580+COUNTIF(전체당첨내역!$B581:$G581,34)</f>
        <v>94</v>
      </c>
      <c r="AJ581">
        <f>AJ580+COUNTIF(전체당첨내역!$B581:$G581,35)</f>
        <v>76</v>
      </c>
      <c r="AK581">
        <f>AK580+COUNTIF(전체당첨내역!$B581:$G581,36)</f>
        <v>77</v>
      </c>
      <c r="AL581">
        <f>AL580+COUNTIF(전체당첨내역!$B581:$G581,37)</f>
        <v>92</v>
      </c>
      <c r="AM581">
        <f>AM580+COUNTIF(전체당첨내역!$B581:$G581,38)</f>
        <v>65</v>
      </c>
      <c r="AN581">
        <f>AN580+COUNTIF(전체당첨내역!$B581:$G581,39)</f>
        <v>74</v>
      </c>
      <c r="AO581">
        <f>AO580+COUNTIF(전체당첨내역!$B581:$G581,40)</f>
        <v>95</v>
      </c>
      <c r="AP581">
        <f>AP580+COUNTIF(전체당첨내역!$B581:$G581,41)</f>
        <v>65</v>
      </c>
      <c r="AQ581">
        <f>AQ580+COUNTIF(전체당첨내역!$B581:$G581,42)</f>
        <v>75</v>
      </c>
      <c r="AR581">
        <f>AR580+COUNTIF(전체당첨내역!$B581:$G581,43)</f>
        <v>80</v>
      </c>
      <c r="AS581">
        <f>AS580+COUNTIF(전체당첨내역!$B581:$G581,44)</f>
        <v>74</v>
      </c>
      <c r="AT581">
        <f>AT580+COUNTIF(전체당첨내역!$B581:$G581,45)</f>
        <v>81</v>
      </c>
    </row>
    <row r="582" spans="1:46" ht="16.5" customHeight="1">
      <c r="A582">
        <v>581</v>
      </c>
      <c r="B582">
        <f>B581+COUNTIF(전체당첨내역!$B582:$G582,1)</f>
        <v>90</v>
      </c>
      <c r="C582">
        <f>C581+COUNTIF(전체당첨내역!$B582:$G582,2)</f>
        <v>70</v>
      </c>
      <c r="D582">
        <f>D581+COUNTIF(전체당첨내역!$B582:$G582,3)</f>
        <v>79</v>
      </c>
      <c r="E582">
        <f>E581+COUNTIF(전체당첨내역!$B582:$G582,4)</f>
        <v>84</v>
      </c>
      <c r="F582">
        <f>F581+COUNTIF(전체당첨내역!$B582:$G582,5)</f>
        <v>84</v>
      </c>
      <c r="G582">
        <f>G581+COUNTIF(전체당첨내역!$B582:$G582,6)</f>
        <v>67</v>
      </c>
      <c r="H582">
        <f>H581+COUNTIF(전체당첨내역!$B582:$G582,7)</f>
        <v>72</v>
      </c>
      <c r="I582">
        <f>I581+COUNTIF(전체당첨내역!$B582:$G582,8)</f>
        <v>75</v>
      </c>
      <c r="J582">
        <f>J581+COUNTIF(전체당첨내역!$B582:$G582,9)</f>
        <v>60</v>
      </c>
      <c r="K582">
        <f>K581+COUNTIF(전체당첨내역!$B582:$G582,10)</f>
        <v>78</v>
      </c>
      <c r="L582">
        <f>L581+COUNTIF(전체당첨내역!$B582:$G582,11)</f>
        <v>77</v>
      </c>
      <c r="M582">
        <f>M581+COUNTIF(전체당첨내역!$B582:$G582,12)</f>
        <v>75</v>
      </c>
      <c r="N582">
        <f>N581+COUNTIF(전체당첨내역!$B582:$G582,13)</f>
        <v>81</v>
      </c>
      <c r="O582">
        <f>O581+COUNTIF(전체당첨내역!$B582:$G582,14)</f>
        <v>85</v>
      </c>
      <c r="P582">
        <f>P581+COUNTIF(전체당첨내역!$B582:$G582,15)</f>
        <v>75</v>
      </c>
      <c r="Q582">
        <f>Q581+COUNTIF(전체당첨내역!$B582:$G582,16)</f>
        <v>69</v>
      </c>
      <c r="R582">
        <f>R581+COUNTIF(전체당첨내역!$B582:$G582,17)</f>
        <v>87</v>
      </c>
      <c r="S582">
        <f>S581+COUNTIF(전체당첨내역!$B582:$G582,18)</f>
        <v>80</v>
      </c>
      <c r="T582">
        <f>T581+COUNTIF(전체당첨내역!$B582:$G582,19)</f>
        <v>75</v>
      </c>
      <c r="U582">
        <f>U581+COUNTIF(전체당첨내역!$B582:$G582,20)</f>
        <v>100</v>
      </c>
      <c r="V582">
        <f>V581+COUNTIF(전체당첨내역!$B582:$G582,21)</f>
        <v>68</v>
      </c>
      <c r="W582">
        <f>W581+COUNTIF(전체당첨내역!$B582:$G582,22)</f>
        <v>70</v>
      </c>
      <c r="X582">
        <f>X581+COUNTIF(전체당첨내역!$B582:$G582,23)</f>
        <v>72</v>
      </c>
      <c r="Y582">
        <f>Y581+COUNTIF(전체당첨내역!$B582:$G582,24)</f>
        <v>75</v>
      </c>
      <c r="Z582">
        <f>Z581+COUNTIF(전체당첨내역!$B582:$G582,25)</f>
        <v>79</v>
      </c>
      <c r="AA582">
        <f>AA581+COUNTIF(전체당첨내역!$B582:$G582,26)</f>
        <v>86</v>
      </c>
      <c r="AB582">
        <f>AB581+COUNTIF(전체당첨내역!$B582:$G582,27)</f>
        <v>89</v>
      </c>
      <c r="AC582">
        <f>AC581+COUNTIF(전체당첨내역!$B582:$G582,28)</f>
        <v>63</v>
      </c>
      <c r="AD582">
        <f>AD581+COUNTIF(전체당첨내역!$B582:$G582,29)</f>
        <v>76</v>
      </c>
      <c r="AE582">
        <f>AE581+COUNTIF(전체당첨내역!$B582:$G582,30)</f>
        <v>70</v>
      </c>
      <c r="AF582">
        <f>AF581+COUNTIF(전체당첨내역!$B582:$G582,31)</f>
        <v>80</v>
      </c>
      <c r="AG582">
        <f>AG581+COUNTIF(전체당첨내역!$B582:$G582,32)</f>
        <v>74</v>
      </c>
      <c r="AH582">
        <f>AH581+COUNTIF(전체당첨내역!$B582:$G582,33)</f>
        <v>71</v>
      </c>
      <c r="AI582">
        <f>AI581+COUNTIF(전체당첨내역!$B582:$G582,34)</f>
        <v>94</v>
      </c>
      <c r="AJ582">
        <f>AJ581+COUNTIF(전체당첨내역!$B582:$G582,35)</f>
        <v>76</v>
      </c>
      <c r="AK582">
        <f>AK581+COUNTIF(전체당첨내역!$B582:$G582,36)</f>
        <v>77</v>
      </c>
      <c r="AL582">
        <f>AL581+COUNTIF(전체당첨내역!$B582:$G582,37)</f>
        <v>92</v>
      </c>
      <c r="AM582">
        <f>AM581+COUNTIF(전체당첨내역!$B582:$G582,38)</f>
        <v>65</v>
      </c>
      <c r="AN582">
        <f>AN581+COUNTIF(전체당첨내역!$B582:$G582,39)</f>
        <v>74</v>
      </c>
      <c r="AO582">
        <f>AO581+COUNTIF(전체당첨내역!$B582:$G582,40)</f>
        <v>95</v>
      </c>
      <c r="AP582">
        <f>AP581+COUNTIF(전체당첨내역!$B582:$G582,41)</f>
        <v>65</v>
      </c>
      <c r="AQ582">
        <f>AQ581+COUNTIF(전체당첨내역!$B582:$G582,42)</f>
        <v>76</v>
      </c>
      <c r="AR582">
        <f>AR581+COUNTIF(전체당첨내역!$B582:$G582,43)</f>
        <v>80</v>
      </c>
      <c r="AS582">
        <f>AS581+COUNTIF(전체당첨내역!$B582:$G582,44)</f>
        <v>75</v>
      </c>
      <c r="AT582">
        <f>AT581+COUNTIF(전체당첨내역!$B582:$G582,45)</f>
        <v>81</v>
      </c>
    </row>
    <row r="583" spans="1:46" ht="16.5" customHeight="1">
      <c r="A583">
        <v>582</v>
      </c>
      <c r="B583">
        <f>B582+COUNTIF(전체당첨내역!$B583:$G583,1)</f>
        <v>90</v>
      </c>
      <c r="C583">
        <f>C582+COUNTIF(전체당첨내역!$B583:$G583,2)</f>
        <v>71</v>
      </c>
      <c r="D583">
        <f>D582+COUNTIF(전체당첨내역!$B583:$G583,3)</f>
        <v>79</v>
      </c>
      <c r="E583">
        <f>E582+COUNTIF(전체당첨내역!$B583:$G583,4)</f>
        <v>84</v>
      </c>
      <c r="F583">
        <f>F582+COUNTIF(전체당첨내역!$B583:$G583,5)</f>
        <v>84</v>
      </c>
      <c r="G583">
        <f>G582+COUNTIF(전체당첨내역!$B583:$G583,6)</f>
        <v>67</v>
      </c>
      <c r="H583">
        <f>H582+COUNTIF(전체당첨내역!$B583:$G583,7)</f>
        <v>72</v>
      </c>
      <c r="I583">
        <f>I582+COUNTIF(전체당첨내역!$B583:$G583,8)</f>
        <v>75</v>
      </c>
      <c r="J583">
        <f>J582+COUNTIF(전체당첨내역!$B583:$G583,9)</f>
        <v>60</v>
      </c>
      <c r="K583">
        <f>K582+COUNTIF(전체당첨내역!$B583:$G583,10)</f>
        <v>78</v>
      </c>
      <c r="L583">
        <f>L582+COUNTIF(전체당첨내역!$B583:$G583,11)</f>
        <v>77</v>
      </c>
      <c r="M583">
        <f>M582+COUNTIF(전체당첨내역!$B583:$G583,12)</f>
        <v>76</v>
      </c>
      <c r="N583">
        <f>N582+COUNTIF(전체당첨내역!$B583:$G583,13)</f>
        <v>81</v>
      </c>
      <c r="O583">
        <f>O582+COUNTIF(전체당첨내역!$B583:$G583,14)</f>
        <v>86</v>
      </c>
      <c r="P583">
        <f>P582+COUNTIF(전체당첨내역!$B583:$G583,15)</f>
        <v>75</v>
      </c>
      <c r="Q583">
        <f>Q582+COUNTIF(전체당첨내역!$B583:$G583,16)</f>
        <v>69</v>
      </c>
      <c r="R583">
        <f>R582+COUNTIF(전체당첨내역!$B583:$G583,17)</f>
        <v>87</v>
      </c>
      <c r="S583">
        <f>S582+COUNTIF(전체당첨내역!$B583:$G583,18)</f>
        <v>80</v>
      </c>
      <c r="T583">
        <f>T582+COUNTIF(전체당첨내역!$B583:$G583,19)</f>
        <v>75</v>
      </c>
      <c r="U583">
        <f>U582+COUNTIF(전체당첨내역!$B583:$G583,20)</f>
        <v>100</v>
      </c>
      <c r="V583">
        <f>V582+COUNTIF(전체당첨내역!$B583:$G583,21)</f>
        <v>68</v>
      </c>
      <c r="W583">
        <f>W582+COUNTIF(전체당첨내역!$B583:$G583,22)</f>
        <v>70</v>
      </c>
      <c r="X583">
        <f>X582+COUNTIF(전체당첨내역!$B583:$G583,23)</f>
        <v>72</v>
      </c>
      <c r="Y583">
        <f>Y582+COUNTIF(전체당첨내역!$B583:$G583,24)</f>
        <v>75</v>
      </c>
      <c r="Z583">
        <f>Z582+COUNTIF(전체당첨내역!$B583:$G583,25)</f>
        <v>79</v>
      </c>
      <c r="AA583">
        <f>AA582+COUNTIF(전체당첨내역!$B583:$G583,26)</f>
        <v>86</v>
      </c>
      <c r="AB583">
        <f>AB582+COUNTIF(전체당첨내역!$B583:$G583,27)</f>
        <v>89</v>
      </c>
      <c r="AC583">
        <f>AC582+COUNTIF(전체당첨내역!$B583:$G583,28)</f>
        <v>63</v>
      </c>
      <c r="AD583">
        <f>AD582+COUNTIF(전체당첨내역!$B583:$G583,29)</f>
        <v>76</v>
      </c>
      <c r="AE583">
        <f>AE582+COUNTIF(전체당첨내역!$B583:$G583,30)</f>
        <v>70</v>
      </c>
      <c r="AF583">
        <f>AF582+COUNTIF(전체당첨내역!$B583:$G583,31)</f>
        <v>80</v>
      </c>
      <c r="AG583">
        <f>AG582+COUNTIF(전체당첨내역!$B583:$G583,32)</f>
        <v>74</v>
      </c>
      <c r="AH583">
        <f>AH582+COUNTIF(전체당첨내역!$B583:$G583,33)</f>
        <v>72</v>
      </c>
      <c r="AI583">
        <f>AI582+COUNTIF(전체당첨내역!$B583:$G583,34)</f>
        <v>94</v>
      </c>
      <c r="AJ583">
        <f>AJ582+COUNTIF(전체당첨내역!$B583:$G583,35)</f>
        <v>76</v>
      </c>
      <c r="AK583">
        <f>AK582+COUNTIF(전체당첨내역!$B583:$G583,36)</f>
        <v>77</v>
      </c>
      <c r="AL583">
        <f>AL582+COUNTIF(전체당첨내역!$B583:$G583,37)</f>
        <v>92</v>
      </c>
      <c r="AM583">
        <f>AM582+COUNTIF(전체당첨내역!$B583:$G583,38)</f>
        <v>65</v>
      </c>
      <c r="AN583">
        <f>AN582+COUNTIF(전체당첨내역!$B583:$G583,39)</f>
        <v>74</v>
      </c>
      <c r="AO583">
        <f>AO582+COUNTIF(전체당첨내역!$B583:$G583,40)</f>
        <v>96</v>
      </c>
      <c r="AP583">
        <f>AP582+COUNTIF(전체당첨내역!$B583:$G583,41)</f>
        <v>66</v>
      </c>
      <c r="AQ583">
        <f>AQ582+COUNTIF(전체당첨내역!$B583:$G583,42)</f>
        <v>76</v>
      </c>
      <c r="AR583">
        <f>AR582+COUNTIF(전체당첨내역!$B583:$G583,43)</f>
        <v>80</v>
      </c>
      <c r="AS583">
        <f>AS582+COUNTIF(전체당첨내역!$B583:$G583,44)</f>
        <v>75</v>
      </c>
      <c r="AT583">
        <f>AT582+COUNTIF(전체당첨내역!$B583:$G583,45)</f>
        <v>81</v>
      </c>
    </row>
    <row r="584" spans="1:46" ht="16.5" customHeight="1">
      <c r="A584">
        <v>583</v>
      </c>
      <c r="B584">
        <f>B583+COUNTIF(전체당첨내역!$B584:$G584,1)</f>
        <v>90</v>
      </c>
      <c r="C584">
        <f>C583+COUNTIF(전체당첨내역!$B584:$G584,2)</f>
        <v>71</v>
      </c>
      <c r="D584">
        <f>D583+COUNTIF(전체당첨내역!$B584:$G584,3)</f>
        <v>79</v>
      </c>
      <c r="E584">
        <f>E583+COUNTIF(전체당첨내역!$B584:$G584,4)</f>
        <v>84</v>
      </c>
      <c r="F584">
        <f>F583+COUNTIF(전체당첨내역!$B584:$G584,5)</f>
        <v>84</v>
      </c>
      <c r="G584">
        <f>G583+COUNTIF(전체당첨내역!$B584:$G584,6)</f>
        <v>67</v>
      </c>
      <c r="H584">
        <f>H583+COUNTIF(전체당첨내역!$B584:$G584,7)</f>
        <v>72</v>
      </c>
      <c r="I584">
        <f>I583+COUNTIF(전체당첨내역!$B584:$G584,8)</f>
        <v>76</v>
      </c>
      <c r="J584">
        <f>J583+COUNTIF(전체당첨내역!$B584:$G584,9)</f>
        <v>60</v>
      </c>
      <c r="K584">
        <f>K583+COUNTIF(전체당첨내역!$B584:$G584,10)</f>
        <v>78</v>
      </c>
      <c r="L584">
        <f>L583+COUNTIF(전체당첨내역!$B584:$G584,11)</f>
        <v>77</v>
      </c>
      <c r="M584">
        <f>M583+COUNTIF(전체당첨내역!$B584:$G584,12)</f>
        <v>76</v>
      </c>
      <c r="N584">
        <f>N583+COUNTIF(전체당첨내역!$B584:$G584,13)</f>
        <v>81</v>
      </c>
      <c r="O584">
        <f>O583+COUNTIF(전체당첨내역!$B584:$G584,14)</f>
        <v>86</v>
      </c>
      <c r="P584">
        <f>P583+COUNTIF(전체당첨내역!$B584:$G584,15)</f>
        <v>75</v>
      </c>
      <c r="Q584">
        <f>Q583+COUNTIF(전체당첨내역!$B584:$G584,16)</f>
        <v>69</v>
      </c>
      <c r="R584">
        <f>R583+COUNTIF(전체당첨내역!$B584:$G584,17)</f>
        <v>88</v>
      </c>
      <c r="S584">
        <f>S583+COUNTIF(전체당첨내역!$B584:$G584,18)</f>
        <v>80</v>
      </c>
      <c r="T584">
        <f>T583+COUNTIF(전체당첨내역!$B584:$G584,19)</f>
        <v>75</v>
      </c>
      <c r="U584">
        <f>U583+COUNTIF(전체당첨내역!$B584:$G584,20)</f>
        <v>100</v>
      </c>
      <c r="V584">
        <f>V583+COUNTIF(전체당첨내역!$B584:$G584,21)</f>
        <v>68</v>
      </c>
      <c r="W584">
        <f>W583+COUNTIF(전체당첨내역!$B584:$G584,22)</f>
        <v>70</v>
      </c>
      <c r="X584">
        <f>X583+COUNTIF(전체당첨내역!$B584:$G584,23)</f>
        <v>72</v>
      </c>
      <c r="Y584">
        <f>Y583+COUNTIF(전체당첨내역!$B584:$G584,24)</f>
        <v>75</v>
      </c>
      <c r="Z584">
        <f>Z583+COUNTIF(전체당첨내역!$B584:$G584,25)</f>
        <v>79</v>
      </c>
      <c r="AA584">
        <f>AA583+COUNTIF(전체당첨내역!$B584:$G584,26)</f>
        <v>86</v>
      </c>
      <c r="AB584">
        <f>AB583+COUNTIF(전체당첨내역!$B584:$G584,27)</f>
        <v>90</v>
      </c>
      <c r="AC584">
        <f>AC583+COUNTIF(전체당첨내역!$B584:$G584,28)</f>
        <v>63</v>
      </c>
      <c r="AD584">
        <f>AD583+COUNTIF(전체당첨내역!$B584:$G584,29)</f>
        <v>76</v>
      </c>
      <c r="AE584">
        <f>AE583+COUNTIF(전체당첨내역!$B584:$G584,30)</f>
        <v>70</v>
      </c>
      <c r="AF584">
        <f>AF583+COUNTIF(전체당첨내역!$B584:$G584,31)</f>
        <v>80</v>
      </c>
      <c r="AG584">
        <f>AG583+COUNTIF(전체당첨내역!$B584:$G584,32)</f>
        <v>74</v>
      </c>
      <c r="AH584">
        <f>AH583+COUNTIF(전체당첨내역!$B584:$G584,33)</f>
        <v>73</v>
      </c>
      <c r="AI584">
        <f>AI583+COUNTIF(전체당첨내역!$B584:$G584,34)</f>
        <v>94</v>
      </c>
      <c r="AJ584">
        <f>AJ583+COUNTIF(전체당첨내역!$B584:$G584,35)</f>
        <v>76</v>
      </c>
      <c r="AK584">
        <f>AK583+COUNTIF(전체당첨내역!$B584:$G584,36)</f>
        <v>77</v>
      </c>
      <c r="AL584">
        <f>AL583+COUNTIF(전체당첨내역!$B584:$G584,37)</f>
        <v>92</v>
      </c>
      <c r="AM584">
        <f>AM583+COUNTIF(전체당첨내역!$B584:$G584,38)</f>
        <v>65</v>
      </c>
      <c r="AN584">
        <f>AN583+COUNTIF(전체당첨내역!$B584:$G584,39)</f>
        <v>74</v>
      </c>
      <c r="AO584">
        <f>AO583+COUNTIF(전체당첨내역!$B584:$G584,40)</f>
        <v>97</v>
      </c>
      <c r="AP584">
        <f>AP583+COUNTIF(전체당첨내역!$B584:$G584,41)</f>
        <v>66</v>
      </c>
      <c r="AQ584">
        <f>AQ583+COUNTIF(전체당첨내역!$B584:$G584,42)</f>
        <v>76</v>
      </c>
      <c r="AR584">
        <f>AR583+COUNTIF(전체당첨내역!$B584:$G584,43)</f>
        <v>80</v>
      </c>
      <c r="AS584">
        <f>AS583+COUNTIF(전체당첨내역!$B584:$G584,44)</f>
        <v>76</v>
      </c>
      <c r="AT584">
        <f>AT583+COUNTIF(전체당첨내역!$B584:$G584,45)</f>
        <v>81</v>
      </c>
    </row>
    <row r="585" spans="1:46" ht="16.5" customHeight="1">
      <c r="A585">
        <v>584</v>
      </c>
      <c r="B585">
        <f>B584+COUNTIF(전체당첨내역!$B585:$G585,1)</f>
        <v>90</v>
      </c>
      <c r="C585">
        <f>C584+COUNTIF(전체당첨내역!$B585:$G585,2)</f>
        <v>71</v>
      </c>
      <c r="D585">
        <f>D584+COUNTIF(전체당첨내역!$B585:$G585,3)</f>
        <v>79</v>
      </c>
      <c r="E585">
        <f>E584+COUNTIF(전체당첨내역!$B585:$G585,4)</f>
        <v>84</v>
      </c>
      <c r="F585">
        <f>F584+COUNTIF(전체당첨내역!$B585:$G585,5)</f>
        <v>84</v>
      </c>
      <c r="G585">
        <f>G584+COUNTIF(전체당첨내역!$B585:$G585,6)</f>
        <v>67</v>
      </c>
      <c r="H585">
        <f>H584+COUNTIF(전체당첨내역!$B585:$G585,7)</f>
        <v>73</v>
      </c>
      <c r="I585">
        <f>I584+COUNTIF(전체당첨내역!$B585:$G585,8)</f>
        <v>76</v>
      </c>
      <c r="J585">
        <f>J584+COUNTIF(전체당첨내역!$B585:$G585,9)</f>
        <v>60</v>
      </c>
      <c r="K585">
        <f>K584+COUNTIF(전체당첨내역!$B585:$G585,10)</f>
        <v>78</v>
      </c>
      <c r="L585">
        <f>L584+COUNTIF(전체당첨내역!$B585:$G585,11)</f>
        <v>77</v>
      </c>
      <c r="M585">
        <f>M584+COUNTIF(전체당첨내역!$B585:$G585,12)</f>
        <v>76</v>
      </c>
      <c r="N585">
        <f>N584+COUNTIF(전체당첨내역!$B585:$G585,13)</f>
        <v>81</v>
      </c>
      <c r="O585">
        <f>O584+COUNTIF(전체당첨내역!$B585:$G585,14)</f>
        <v>86</v>
      </c>
      <c r="P585">
        <f>P584+COUNTIF(전체당첨내역!$B585:$G585,15)</f>
        <v>75</v>
      </c>
      <c r="Q585">
        <f>Q584+COUNTIF(전체당첨내역!$B585:$G585,16)</f>
        <v>69</v>
      </c>
      <c r="R585">
        <f>R584+COUNTIF(전체당첨내역!$B585:$G585,17)</f>
        <v>88</v>
      </c>
      <c r="S585">
        <f>S584+COUNTIF(전체당첨내역!$B585:$G585,18)</f>
        <v>81</v>
      </c>
      <c r="T585">
        <f>T584+COUNTIF(전체당첨내역!$B585:$G585,19)</f>
        <v>75</v>
      </c>
      <c r="U585">
        <f>U584+COUNTIF(전체당첨내역!$B585:$G585,20)</f>
        <v>100</v>
      </c>
      <c r="V585">
        <f>V584+COUNTIF(전체당첨내역!$B585:$G585,21)</f>
        <v>68</v>
      </c>
      <c r="W585">
        <f>W584+COUNTIF(전체당첨내역!$B585:$G585,22)</f>
        <v>70</v>
      </c>
      <c r="X585">
        <f>X584+COUNTIF(전체당첨내역!$B585:$G585,23)</f>
        <v>72</v>
      </c>
      <c r="Y585">
        <f>Y584+COUNTIF(전체당첨내역!$B585:$G585,24)</f>
        <v>75</v>
      </c>
      <c r="Z585">
        <f>Z584+COUNTIF(전체당첨내역!$B585:$G585,25)</f>
        <v>79</v>
      </c>
      <c r="AA585">
        <f>AA584+COUNTIF(전체당첨내역!$B585:$G585,26)</f>
        <v>86</v>
      </c>
      <c r="AB585">
        <f>AB584+COUNTIF(전체당첨내역!$B585:$G585,27)</f>
        <v>90</v>
      </c>
      <c r="AC585">
        <f>AC584+COUNTIF(전체당첨내역!$B585:$G585,28)</f>
        <v>63</v>
      </c>
      <c r="AD585">
        <f>AD584+COUNTIF(전체당첨내역!$B585:$G585,29)</f>
        <v>76</v>
      </c>
      <c r="AE585">
        <f>AE584+COUNTIF(전체당첨내역!$B585:$G585,30)</f>
        <v>71</v>
      </c>
      <c r="AF585">
        <f>AF584+COUNTIF(전체당첨내역!$B585:$G585,31)</f>
        <v>80</v>
      </c>
      <c r="AG585">
        <f>AG584+COUNTIF(전체당첨내역!$B585:$G585,32)</f>
        <v>74</v>
      </c>
      <c r="AH585">
        <f>AH584+COUNTIF(전체당첨내역!$B585:$G585,33)</f>
        <v>73</v>
      </c>
      <c r="AI585">
        <f>AI584+COUNTIF(전체당첨내역!$B585:$G585,34)</f>
        <v>94</v>
      </c>
      <c r="AJ585">
        <f>AJ584+COUNTIF(전체당첨내역!$B585:$G585,35)</f>
        <v>76</v>
      </c>
      <c r="AK585">
        <f>AK584+COUNTIF(전체당첨내역!$B585:$G585,36)</f>
        <v>77</v>
      </c>
      <c r="AL585">
        <f>AL584+COUNTIF(전체당첨내역!$B585:$G585,37)</f>
        <v>92</v>
      </c>
      <c r="AM585">
        <f>AM584+COUNTIF(전체당첨내역!$B585:$G585,38)</f>
        <v>65</v>
      </c>
      <c r="AN585">
        <f>AN584+COUNTIF(전체당첨내역!$B585:$G585,39)</f>
        <v>75</v>
      </c>
      <c r="AO585">
        <f>AO584+COUNTIF(전체당첨내역!$B585:$G585,40)</f>
        <v>98</v>
      </c>
      <c r="AP585">
        <f>AP584+COUNTIF(전체당첨내역!$B585:$G585,41)</f>
        <v>67</v>
      </c>
      <c r="AQ585">
        <f>AQ584+COUNTIF(전체당첨내역!$B585:$G585,42)</f>
        <v>76</v>
      </c>
      <c r="AR585">
        <f>AR584+COUNTIF(전체당첨내역!$B585:$G585,43)</f>
        <v>80</v>
      </c>
      <c r="AS585">
        <f>AS584+COUNTIF(전체당첨내역!$B585:$G585,44)</f>
        <v>76</v>
      </c>
      <c r="AT585">
        <f>AT584+COUNTIF(전체당첨내역!$B585:$G585,45)</f>
        <v>81</v>
      </c>
    </row>
    <row r="586" spans="1:46" ht="16.5" customHeight="1">
      <c r="A586">
        <v>585</v>
      </c>
      <c r="B586">
        <f>B585+COUNTIF(전체당첨내역!$B586:$G586,1)</f>
        <v>90</v>
      </c>
      <c r="C586">
        <f>C585+COUNTIF(전체당첨내역!$B586:$G586,2)</f>
        <v>71</v>
      </c>
      <c r="D586">
        <f>D585+COUNTIF(전체당첨내역!$B586:$G586,3)</f>
        <v>79</v>
      </c>
      <c r="E586">
        <f>E585+COUNTIF(전체당첨내역!$B586:$G586,4)</f>
        <v>84</v>
      </c>
      <c r="F586">
        <f>F585+COUNTIF(전체당첨내역!$B586:$G586,5)</f>
        <v>84</v>
      </c>
      <c r="G586">
        <f>G585+COUNTIF(전체당첨내역!$B586:$G586,6)</f>
        <v>68</v>
      </c>
      <c r="H586">
        <f>H585+COUNTIF(전체당첨내역!$B586:$G586,7)</f>
        <v>74</v>
      </c>
      <c r="I586">
        <f>I585+COUNTIF(전체당첨내역!$B586:$G586,8)</f>
        <v>76</v>
      </c>
      <c r="J586">
        <f>J585+COUNTIF(전체당첨내역!$B586:$G586,9)</f>
        <v>60</v>
      </c>
      <c r="K586">
        <f>K585+COUNTIF(전체당첨내역!$B586:$G586,10)</f>
        <v>79</v>
      </c>
      <c r="L586">
        <f>L585+COUNTIF(전체당첨내역!$B586:$G586,11)</f>
        <v>77</v>
      </c>
      <c r="M586">
        <f>M585+COUNTIF(전체당첨내역!$B586:$G586,12)</f>
        <v>76</v>
      </c>
      <c r="N586">
        <f>N585+COUNTIF(전체당첨내역!$B586:$G586,13)</f>
        <v>81</v>
      </c>
      <c r="O586">
        <f>O585+COUNTIF(전체당첨내역!$B586:$G586,14)</f>
        <v>86</v>
      </c>
      <c r="P586">
        <f>P585+COUNTIF(전체당첨내역!$B586:$G586,15)</f>
        <v>75</v>
      </c>
      <c r="Q586">
        <f>Q585+COUNTIF(전체당첨내역!$B586:$G586,16)</f>
        <v>70</v>
      </c>
      <c r="R586">
        <f>R585+COUNTIF(전체당첨내역!$B586:$G586,17)</f>
        <v>88</v>
      </c>
      <c r="S586">
        <f>S585+COUNTIF(전체당첨내역!$B586:$G586,18)</f>
        <v>81</v>
      </c>
      <c r="T586">
        <f>T585+COUNTIF(전체당첨내역!$B586:$G586,19)</f>
        <v>75</v>
      </c>
      <c r="U586">
        <f>U585+COUNTIF(전체당첨내역!$B586:$G586,20)</f>
        <v>100</v>
      </c>
      <c r="V586">
        <f>V585+COUNTIF(전체당첨내역!$B586:$G586,21)</f>
        <v>68</v>
      </c>
      <c r="W586">
        <f>W585+COUNTIF(전체당첨내역!$B586:$G586,22)</f>
        <v>70</v>
      </c>
      <c r="X586">
        <f>X585+COUNTIF(전체당첨내역!$B586:$G586,23)</f>
        <v>72</v>
      </c>
      <c r="Y586">
        <f>Y585+COUNTIF(전체당첨내역!$B586:$G586,24)</f>
        <v>75</v>
      </c>
      <c r="Z586">
        <f>Z585+COUNTIF(전체당첨내역!$B586:$G586,25)</f>
        <v>79</v>
      </c>
      <c r="AA586">
        <f>AA585+COUNTIF(전체당첨내역!$B586:$G586,26)</f>
        <v>86</v>
      </c>
      <c r="AB586">
        <f>AB585+COUNTIF(전체당첨내역!$B586:$G586,27)</f>
        <v>90</v>
      </c>
      <c r="AC586">
        <f>AC585+COUNTIF(전체당첨내역!$B586:$G586,28)</f>
        <v>63</v>
      </c>
      <c r="AD586">
        <f>AD585+COUNTIF(전체당첨내역!$B586:$G586,29)</f>
        <v>76</v>
      </c>
      <c r="AE586">
        <f>AE585+COUNTIF(전체당첨내역!$B586:$G586,30)</f>
        <v>71</v>
      </c>
      <c r="AF586">
        <f>AF585+COUNTIF(전체당첨내역!$B586:$G586,31)</f>
        <v>80</v>
      </c>
      <c r="AG586">
        <f>AG585+COUNTIF(전체당첨내역!$B586:$G586,32)</f>
        <v>74</v>
      </c>
      <c r="AH586">
        <f>AH585+COUNTIF(전체당첨내역!$B586:$G586,33)</f>
        <v>73</v>
      </c>
      <c r="AI586">
        <f>AI585+COUNTIF(전체당첨내역!$B586:$G586,34)</f>
        <v>94</v>
      </c>
      <c r="AJ586">
        <f>AJ585+COUNTIF(전체당첨내역!$B586:$G586,35)</f>
        <v>76</v>
      </c>
      <c r="AK586">
        <f>AK585+COUNTIF(전체당첨내역!$B586:$G586,36)</f>
        <v>77</v>
      </c>
      <c r="AL586">
        <f>AL585+COUNTIF(전체당첨내역!$B586:$G586,37)</f>
        <v>92</v>
      </c>
      <c r="AM586">
        <f>AM585+COUNTIF(전체당첨내역!$B586:$G586,38)</f>
        <v>66</v>
      </c>
      <c r="AN586">
        <f>AN585+COUNTIF(전체당첨내역!$B586:$G586,39)</f>
        <v>75</v>
      </c>
      <c r="AO586">
        <f>AO585+COUNTIF(전체당첨내역!$B586:$G586,40)</f>
        <v>98</v>
      </c>
      <c r="AP586">
        <f>AP585+COUNTIF(전체당첨내역!$B586:$G586,41)</f>
        <v>68</v>
      </c>
      <c r="AQ586">
        <f>AQ585+COUNTIF(전체당첨내역!$B586:$G586,42)</f>
        <v>76</v>
      </c>
      <c r="AR586">
        <f>AR585+COUNTIF(전체당첨내역!$B586:$G586,43)</f>
        <v>80</v>
      </c>
      <c r="AS586">
        <f>AS585+COUNTIF(전체당첨내역!$B586:$G586,44)</f>
        <v>76</v>
      </c>
      <c r="AT586">
        <f>AT585+COUNTIF(전체당첨내역!$B586:$G586,45)</f>
        <v>81</v>
      </c>
    </row>
    <row r="587" spans="1:46" ht="16.5" customHeight="1">
      <c r="A587">
        <v>586</v>
      </c>
      <c r="B587">
        <f>B586+COUNTIF(전체당첨내역!$B587:$G587,1)</f>
        <v>90</v>
      </c>
      <c r="C587">
        <f>C586+COUNTIF(전체당첨내역!$B587:$G587,2)</f>
        <v>72</v>
      </c>
      <c r="D587">
        <f>D586+COUNTIF(전체당첨내역!$B587:$G587,3)</f>
        <v>79</v>
      </c>
      <c r="E587">
        <f>E586+COUNTIF(전체당첨내역!$B587:$G587,4)</f>
        <v>84</v>
      </c>
      <c r="F587">
        <f>F586+COUNTIF(전체당첨내역!$B587:$G587,5)</f>
        <v>84</v>
      </c>
      <c r="G587">
        <f>G586+COUNTIF(전체당첨내역!$B587:$G587,6)</f>
        <v>68</v>
      </c>
      <c r="H587">
        <f>H586+COUNTIF(전체당첨내역!$B587:$G587,7)</f>
        <v>75</v>
      </c>
      <c r="I587">
        <f>I586+COUNTIF(전체당첨내역!$B587:$G587,8)</f>
        <v>76</v>
      </c>
      <c r="J587">
        <f>J586+COUNTIF(전체당첨내역!$B587:$G587,9)</f>
        <v>60</v>
      </c>
      <c r="K587">
        <f>K586+COUNTIF(전체당첨내역!$B587:$G587,10)</f>
        <v>79</v>
      </c>
      <c r="L587">
        <f>L586+COUNTIF(전체당첨내역!$B587:$G587,11)</f>
        <v>77</v>
      </c>
      <c r="M587">
        <f>M586+COUNTIF(전체당첨내역!$B587:$G587,12)</f>
        <v>77</v>
      </c>
      <c r="N587">
        <f>N586+COUNTIF(전체당첨내역!$B587:$G587,13)</f>
        <v>81</v>
      </c>
      <c r="O587">
        <f>O586+COUNTIF(전체당첨내역!$B587:$G587,14)</f>
        <v>86</v>
      </c>
      <c r="P587">
        <f>P586+COUNTIF(전체당첨내역!$B587:$G587,15)</f>
        <v>76</v>
      </c>
      <c r="Q587">
        <f>Q586+COUNTIF(전체당첨내역!$B587:$G587,16)</f>
        <v>70</v>
      </c>
      <c r="R587">
        <f>R586+COUNTIF(전체당첨내역!$B587:$G587,17)</f>
        <v>88</v>
      </c>
      <c r="S587">
        <f>S586+COUNTIF(전체당첨내역!$B587:$G587,18)</f>
        <v>81</v>
      </c>
      <c r="T587">
        <f>T586+COUNTIF(전체당첨내역!$B587:$G587,19)</f>
        <v>75</v>
      </c>
      <c r="U587">
        <f>U586+COUNTIF(전체당첨내역!$B587:$G587,20)</f>
        <v>100</v>
      </c>
      <c r="V587">
        <f>V586+COUNTIF(전체당첨내역!$B587:$G587,21)</f>
        <v>69</v>
      </c>
      <c r="W587">
        <f>W586+COUNTIF(전체당첨내역!$B587:$G587,22)</f>
        <v>70</v>
      </c>
      <c r="X587">
        <f>X586+COUNTIF(전체당첨내역!$B587:$G587,23)</f>
        <v>72</v>
      </c>
      <c r="Y587">
        <f>Y586+COUNTIF(전체당첨내역!$B587:$G587,24)</f>
        <v>75</v>
      </c>
      <c r="Z587">
        <f>Z586+COUNTIF(전체당첨내역!$B587:$G587,25)</f>
        <v>79</v>
      </c>
      <c r="AA587">
        <f>AA586+COUNTIF(전체당첨내역!$B587:$G587,26)</f>
        <v>86</v>
      </c>
      <c r="AB587">
        <f>AB586+COUNTIF(전체당첨내역!$B587:$G587,27)</f>
        <v>90</v>
      </c>
      <c r="AC587">
        <f>AC586+COUNTIF(전체당첨내역!$B587:$G587,28)</f>
        <v>63</v>
      </c>
      <c r="AD587">
        <f>AD586+COUNTIF(전체당첨내역!$B587:$G587,29)</f>
        <v>76</v>
      </c>
      <c r="AE587">
        <f>AE586+COUNTIF(전체당첨내역!$B587:$G587,30)</f>
        <v>71</v>
      </c>
      <c r="AF587">
        <f>AF586+COUNTIF(전체당첨내역!$B587:$G587,31)</f>
        <v>80</v>
      </c>
      <c r="AG587">
        <f>AG586+COUNTIF(전체당첨내역!$B587:$G587,32)</f>
        <v>74</v>
      </c>
      <c r="AH587">
        <f>AH586+COUNTIF(전체당첨내역!$B587:$G587,33)</f>
        <v>73</v>
      </c>
      <c r="AI587">
        <f>AI586+COUNTIF(전체당첨내역!$B587:$G587,34)</f>
        <v>95</v>
      </c>
      <c r="AJ587">
        <f>AJ586+COUNTIF(전체당첨내역!$B587:$G587,35)</f>
        <v>76</v>
      </c>
      <c r="AK587">
        <f>AK586+COUNTIF(전체당첨내역!$B587:$G587,36)</f>
        <v>77</v>
      </c>
      <c r="AL587">
        <f>AL586+COUNTIF(전체당첨내역!$B587:$G587,37)</f>
        <v>92</v>
      </c>
      <c r="AM587">
        <f>AM586+COUNTIF(전체당첨내역!$B587:$G587,38)</f>
        <v>66</v>
      </c>
      <c r="AN587">
        <f>AN586+COUNTIF(전체당첨내역!$B587:$G587,39)</f>
        <v>75</v>
      </c>
      <c r="AO587">
        <f>AO586+COUNTIF(전체당첨내역!$B587:$G587,40)</f>
        <v>98</v>
      </c>
      <c r="AP587">
        <f>AP586+COUNTIF(전체당첨내역!$B587:$G587,41)</f>
        <v>68</v>
      </c>
      <c r="AQ587">
        <f>AQ586+COUNTIF(전체당첨내역!$B587:$G587,42)</f>
        <v>76</v>
      </c>
      <c r="AR587">
        <f>AR586+COUNTIF(전체당첨내역!$B587:$G587,43)</f>
        <v>80</v>
      </c>
      <c r="AS587">
        <f>AS586+COUNTIF(전체당첨내역!$B587:$G587,44)</f>
        <v>76</v>
      </c>
      <c r="AT587">
        <f>AT586+COUNTIF(전체당첨내역!$B587:$G587,45)</f>
        <v>81</v>
      </c>
    </row>
    <row r="588" spans="1:46" ht="16.5" customHeight="1">
      <c r="A588">
        <v>587</v>
      </c>
      <c r="B588">
        <f>B587+COUNTIF(전체당첨내역!$B588:$G588,1)</f>
        <v>90</v>
      </c>
      <c r="C588">
        <f>C587+COUNTIF(전체당첨내역!$B588:$G588,2)</f>
        <v>72</v>
      </c>
      <c r="D588">
        <f>D587+COUNTIF(전체당첨내역!$B588:$G588,3)</f>
        <v>79</v>
      </c>
      <c r="E588">
        <f>E587+COUNTIF(전체당첨내역!$B588:$G588,4)</f>
        <v>84</v>
      </c>
      <c r="F588">
        <f>F587+COUNTIF(전체당첨내역!$B588:$G588,5)</f>
        <v>84</v>
      </c>
      <c r="G588">
        <f>G587+COUNTIF(전체당첨내역!$B588:$G588,6)</f>
        <v>68</v>
      </c>
      <c r="H588">
        <f>H587+COUNTIF(전체당첨내역!$B588:$G588,7)</f>
        <v>75</v>
      </c>
      <c r="I588">
        <f>I587+COUNTIF(전체당첨내역!$B588:$G588,8)</f>
        <v>76</v>
      </c>
      <c r="J588">
        <f>J587+COUNTIF(전체당첨내역!$B588:$G588,9)</f>
        <v>60</v>
      </c>
      <c r="K588">
        <f>K587+COUNTIF(전체당첨내역!$B588:$G588,10)</f>
        <v>79</v>
      </c>
      <c r="L588">
        <f>L587+COUNTIF(전체당첨내역!$B588:$G588,11)</f>
        <v>77</v>
      </c>
      <c r="M588">
        <f>M587+COUNTIF(전체당첨내역!$B588:$G588,12)</f>
        <v>77</v>
      </c>
      <c r="N588">
        <f>N587+COUNTIF(전체당첨내역!$B588:$G588,13)</f>
        <v>81</v>
      </c>
      <c r="O588">
        <f>O587+COUNTIF(전체당첨내역!$B588:$G588,14)</f>
        <v>87</v>
      </c>
      <c r="P588">
        <f>P587+COUNTIF(전체당첨내역!$B588:$G588,15)</f>
        <v>76</v>
      </c>
      <c r="Q588">
        <f>Q587+COUNTIF(전체당첨내역!$B588:$G588,16)</f>
        <v>70</v>
      </c>
      <c r="R588">
        <f>R587+COUNTIF(전체당첨내역!$B588:$G588,17)</f>
        <v>88</v>
      </c>
      <c r="S588">
        <f>S587+COUNTIF(전체당첨내역!$B588:$G588,18)</f>
        <v>81</v>
      </c>
      <c r="T588">
        <f>T587+COUNTIF(전체당첨내역!$B588:$G588,19)</f>
        <v>75</v>
      </c>
      <c r="U588">
        <f>U587+COUNTIF(전체당첨내역!$B588:$G588,20)</f>
        <v>100</v>
      </c>
      <c r="V588">
        <f>V587+COUNTIF(전체당첨내역!$B588:$G588,21)</f>
        <v>70</v>
      </c>
      <c r="W588">
        <f>W587+COUNTIF(전체당첨내역!$B588:$G588,22)</f>
        <v>70</v>
      </c>
      <c r="X588">
        <f>X587+COUNTIF(전체당첨내역!$B588:$G588,23)</f>
        <v>72</v>
      </c>
      <c r="Y588">
        <f>Y587+COUNTIF(전체당첨내역!$B588:$G588,24)</f>
        <v>75</v>
      </c>
      <c r="Z588">
        <f>Z587+COUNTIF(전체당첨내역!$B588:$G588,25)</f>
        <v>79</v>
      </c>
      <c r="AA588">
        <f>AA587+COUNTIF(전체당첨내역!$B588:$G588,26)</f>
        <v>86</v>
      </c>
      <c r="AB588">
        <f>AB587+COUNTIF(전체당첨내역!$B588:$G588,27)</f>
        <v>90</v>
      </c>
      <c r="AC588">
        <f>AC587+COUNTIF(전체당첨내역!$B588:$G588,28)</f>
        <v>63</v>
      </c>
      <c r="AD588">
        <f>AD587+COUNTIF(전체당첨내역!$B588:$G588,29)</f>
        <v>77</v>
      </c>
      <c r="AE588">
        <f>AE587+COUNTIF(전체당첨내역!$B588:$G588,30)</f>
        <v>71</v>
      </c>
      <c r="AF588">
        <f>AF587+COUNTIF(전체당첨내역!$B588:$G588,31)</f>
        <v>81</v>
      </c>
      <c r="AG588">
        <f>AG587+COUNTIF(전체당첨내역!$B588:$G588,32)</f>
        <v>75</v>
      </c>
      <c r="AH588">
        <f>AH587+COUNTIF(전체당첨내역!$B588:$G588,33)</f>
        <v>73</v>
      </c>
      <c r="AI588">
        <f>AI587+COUNTIF(전체당첨내역!$B588:$G588,34)</f>
        <v>95</v>
      </c>
      <c r="AJ588">
        <f>AJ587+COUNTIF(전체당첨내역!$B588:$G588,35)</f>
        <v>76</v>
      </c>
      <c r="AK588">
        <f>AK587+COUNTIF(전체당첨내역!$B588:$G588,36)</f>
        <v>77</v>
      </c>
      <c r="AL588">
        <f>AL587+COUNTIF(전체당첨내역!$B588:$G588,37)</f>
        <v>93</v>
      </c>
      <c r="AM588">
        <f>AM587+COUNTIF(전체당첨내역!$B588:$G588,38)</f>
        <v>66</v>
      </c>
      <c r="AN588">
        <f>AN587+COUNTIF(전체당첨내역!$B588:$G588,39)</f>
        <v>75</v>
      </c>
      <c r="AO588">
        <f>AO587+COUNTIF(전체당첨내역!$B588:$G588,40)</f>
        <v>98</v>
      </c>
      <c r="AP588">
        <f>AP587+COUNTIF(전체당첨내역!$B588:$G588,41)</f>
        <v>68</v>
      </c>
      <c r="AQ588">
        <f>AQ587+COUNTIF(전체당첨내역!$B588:$G588,42)</f>
        <v>76</v>
      </c>
      <c r="AR588">
        <f>AR587+COUNTIF(전체당첨내역!$B588:$G588,43)</f>
        <v>80</v>
      </c>
      <c r="AS588">
        <f>AS587+COUNTIF(전체당첨내역!$B588:$G588,44)</f>
        <v>76</v>
      </c>
      <c r="AT588">
        <f>AT587+COUNTIF(전체당첨내역!$B588:$G588,45)</f>
        <v>81</v>
      </c>
    </row>
    <row r="589" spans="1:46" ht="16.5" customHeight="1">
      <c r="A589">
        <v>588</v>
      </c>
      <c r="B589">
        <f>B588+COUNTIF(전체당첨내역!$B589:$G589,1)</f>
        <v>90</v>
      </c>
      <c r="C589">
        <f>C588+COUNTIF(전체당첨내역!$B589:$G589,2)</f>
        <v>73</v>
      </c>
      <c r="D589">
        <f>D588+COUNTIF(전체당첨내역!$B589:$G589,3)</f>
        <v>79</v>
      </c>
      <c r="E589">
        <f>E588+COUNTIF(전체당첨내역!$B589:$G589,4)</f>
        <v>84</v>
      </c>
      <c r="F589">
        <f>F588+COUNTIF(전체당첨내역!$B589:$G589,5)</f>
        <v>84</v>
      </c>
      <c r="G589">
        <f>G588+COUNTIF(전체당첨내역!$B589:$G589,6)</f>
        <v>68</v>
      </c>
      <c r="H589">
        <f>H588+COUNTIF(전체당첨내역!$B589:$G589,7)</f>
        <v>75</v>
      </c>
      <c r="I589">
        <f>I588+COUNTIF(전체당첨내역!$B589:$G589,8)</f>
        <v>77</v>
      </c>
      <c r="J589">
        <f>J588+COUNTIF(전체당첨내역!$B589:$G589,9)</f>
        <v>60</v>
      </c>
      <c r="K589">
        <f>K588+COUNTIF(전체당첨내역!$B589:$G589,10)</f>
        <v>79</v>
      </c>
      <c r="L589">
        <f>L588+COUNTIF(전체당첨내역!$B589:$G589,11)</f>
        <v>77</v>
      </c>
      <c r="M589">
        <f>M588+COUNTIF(전체당첨내역!$B589:$G589,12)</f>
        <v>77</v>
      </c>
      <c r="N589">
        <f>N588+COUNTIF(전체당첨내역!$B589:$G589,13)</f>
        <v>81</v>
      </c>
      <c r="O589">
        <f>O588+COUNTIF(전체당첨내역!$B589:$G589,14)</f>
        <v>87</v>
      </c>
      <c r="P589">
        <f>P588+COUNTIF(전체당첨내역!$B589:$G589,15)</f>
        <v>77</v>
      </c>
      <c r="Q589">
        <f>Q588+COUNTIF(전체당첨내역!$B589:$G589,16)</f>
        <v>70</v>
      </c>
      <c r="R589">
        <f>R588+COUNTIF(전체당첨내역!$B589:$G589,17)</f>
        <v>88</v>
      </c>
      <c r="S589">
        <f>S588+COUNTIF(전체당첨내역!$B589:$G589,18)</f>
        <v>81</v>
      </c>
      <c r="T589">
        <f>T588+COUNTIF(전체당첨내역!$B589:$G589,19)</f>
        <v>75</v>
      </c>
      <c r="U589">
        <f>U588+COUNTIF(전체당첨내역!$B589:$G589,20)</f>
        <v>100</v>
      </c>
      <c r="V589">
        <f>V588+COUNTIF(전체당첨내역!$B589:$G589,21)</f>
        <v>70</v>
      </c>
      <c r="W589">
        <f>W588+COUNTIF(전체당첨내역!$B589:$G589,22)</f>
        <v>71</v>
      </c>
      <c r="X589">
        <f>X588+COUNTIF(전체당첨내역!$B589:$G589,23)</f>
        <v>72</v>
      </c>
      <c r="Y589">
        <f>Y588+COUNTIF(전체당첨내역!$B589:$G589,24)</f>
        <v>75</v>
      </c>
      <c r="Z589">
        <f>Z588+COUNTIF(전체당첨내역!$B589:$G589,25)</f>
        <v>80</v>
      </c>
      <c r="AA589">
        <f>AA588+COUNTIF(전체당첨내역!$B589:$G589,26)</f>
        <v>86</v>
      </c>
      <c r="AB589">
        <f>AB588+COUNTIF(전체당첨내역!$B589:$G589,27)</f>
        <v>90</v>
      </c>
      <c r="AC589">
        <f>AC588+COUNTIF(전체당첨내역!$B589:$G589,28)</f>
        <v>63</v>
      </c>
      <c r="AD589">
        <f>AD588+COUNTIF(전체당첨내역!$B589:$G589,29)</f>
        <v>77</v>
      </c>
      <c r="AE589">
        <f>AE588+COUNTIF(전체당첨내역!$B589:$G589,30)</f>
        <v>71</v>
      </c>
      <c r="AF589">
        <f>AF588+COUNTIF(전체당첨내역!$B589:$G589,31)</f>
        <v>81</v>
      </c>
      <c r="AG589">
        <f>AG588+COUNTIF(전체당첨내역!$B589:$G589,32)</f>
        <v>75</v>
      </c>
      <c r="AH589">
        <f>AH588+COUNTIF(전체당첨내역!$B589:$G589,33)</f>
        <v>73</v>
      </c>
      <c r="AI589">
        <f>AI588+COUNTIF(전체당첨내역!$B589:$G589,34)</f>
        <v>95</v>
      </c>
      <c r="AJ589">
        <f>AJ588+COUNTIF(전체당첨내역!$B589:$G589,35)</f>
        <v>76</v>
      </c>
      <c r="AK589">
        <f>AK588+COUNTIF(전체당첨내역!$B589:$G589,36)</f>
        <v>77</v>
      </c>
      <c r="AL589">
        <f>AL588+COUNTIF(전체당첨내역!$B589:$G589,37)</f>
        <v>93</v>
      </c>
      <c r="AM589">
        <f>AM588+COUNTIF(전체당첨내역!$B589:$G589,38)</f>
        <v>66</v>
      </c>
      <c r="AN589">
        <f>AN588+COUNTIF(전체당첨내역!$B589:$G589,39)</f>
        <v>75</v>
      </c>
      <c r="AO589">
        <f>AO588+COUNTIF(전체당첨내역!$B589:$G589,40)</f>
        <v>98</v>
      </c>
      <c r="AP589">
        <f>AP588+COUNTIF(전체당첨내역!$B589:$G589,41)</f>
        <v>69</v>
      </c>
      <c r="AQ589">
        <f>AQ588+COUNTIF(전체당첨내역!$B589:$G589,42)</f>
        <v>76</v>
      </c>
      <c r="AR589">
        <f>AR588+COUNTIF(전체당첨내역!$B589:$G589,43)</f>
        <v>80</v>
      </c>
      <c r="AS589">
        <f>AS588+COUNTIF(전체당첨내역!$B589:$G589,44)</f>
        <v>76</v>
      </c>
      <c r="AT589">
        <f>AT588+COUNTIF(전체당첨내역!$B589:$G589,45)</f>
        <v>81</v>
      </c>
    </row>
    <row r="590" spans="1:46" ht="16.5" customHeight="1">
      <c r="A590">
        <v>589</v>
      </c>
      <c r="B590">
        <f>B589+COUNTIF(전체당첨내역!$B590:$G590,1)</f>
        <v>90</v>
      </c>
      <c r="C590">
        <f>C589+COUNTIF(전체당첨내역!$B590:$G590,2)</f>
        <v>73</v>
      </c>
      <c r="D590">
        <f>D589+COUNTIF(전체당첨내역!$B590:$G590,3)</f>
        <v>79</v>
      </c>
      <c r="E590">
        <f>E589+COUNTIF(전체당첨내역!$B590:$G590,4)</f>
        <v>84</v>
      </c>
      <c r="F590">
        <f>F589+COUNTIF(전체당첨내역!$B590:$G590,5)</f>
        <v>84</v>
      </c>
      <c r="G590">
        <f>G589+COUNTIF(전체당첨내역!$B590:$G590,6)</f>
        <v>69</v>
      </c>
      <c r="H590">
        <f>H589+COUNTIF(전체당첨내역!$B590:$G590,7)</f>
        <v>75</v>
      </c>
      <c r="I590">
        <f>I589+COUNTIF(전체당첨내역!$B590:$G590,8)</f>
        <v>78</v>
      </c>
      <c r="J590">
        <f>J589+COUNTIF(전체당첨내역!$B590:$G590,9)</f>
        <v>60</v>
      </c>
      <c r="K590">
        <f>K589+COUNTIF(전체당첨내역!$B590:$G590,10)</f>
        <v>79</v>
      </c>
      <c r="L590">
        <f>L589+COUNTIF(전체당첨내역!$B590:$G590,11)</f>
        <v>77</v>
      </c>
      <c r="M590">
        <f>M589+COUNTIF(전체당첨내역!$B590:$G590,12)</f>
        <v>77</v>
      </c>
      <c r="N590">
        <f>N589+COUNTIF(전체당첨내역!$B590:$G590,13)</f>
        <v>81</v>
      </c>
      <c r="O590">
        <f>O589+COUNTIF(전체당첨내역!$B590:$G590,14)</f>
        <v>87</v>
      </c>
      <c r="P590">
        <f>P589+COUNTIF(전체당첨내역!$B590:$G590,15)</f>
        <v>77</v>
      </c>
      <c r="Q590">
        <f>Q589+COUNTIF(전체당첨내역!$B590:$G590,16)</f>
        <v>70</v>
      </c>
      <c r="R590">
        <f>R589+COUNTIF(전체당첨내역!$B590:$G590,17)</f>
        <v>88</v>
      </c>
      <c r="S590">
        <f>S589+COUNTIF(전체당첨내역!$B590:$G590,18)</f>
        <v>81</v>
      </c>
      <c r="T590">
        <f>T589+COUNTIF(전체당첨내역!$B590:$G590,19)</f>
        <v>75</v>
      </c>
      <c r="U590">
        <f>U589+COUNTIF(전체당첨내역!$B590:$G590,20)</f>
        <v>100</v>
      </c>
      <c r="V590">
        <f>V589+COUNTIF(전체당첨내역!$B590:$G590,21)</f>
        <v>70</v>
      </c>
      <c r="W590">
        <f>W589+COUNTIF(전체당첨내역!$B590:$G590,22)</f>
        <v>71</v>
      </c>
      <c r="X590">
        <f>X589+COUNTIF(전체당첨내역!$B590:$G590,23)</f>
        <v>72</v>
      </c>
      <c r="Y590">
        <f>Y589+COUNTIF(전체당첨내역!$B590:$G590,24)</f>
        <v>75</v>
      </c>
      <c r="Z590">
        <f>Z589+COUNTIF(전체당첨내역!$B590:$G590,25)</f>
        <v>80</v>
      </c>
      <c r="AA590">
        <f>AA589+COUNTIF(전체당첨내역!$B590:$G590,26)</f>
        <v>86</v>
      </c>
      <c r="AB590">
        <f>AB589+COUNTIF(전체당첨내역!$B590:$G590,27)</f>
        <v>90</v>
      </c>
      <c r="AC590">
        <f>AC589+COUNTIF(전체당첨내역!$B590:$G590,28)</f>
        <v>64</v>
      </c>
      <c r="AD590">
        <f>AD589+COUNTIF(전체당첨내역!$B590:$G590,29)</f>
        <v>77</v>
      </c>
      <c r="AE590">
        <f>AE589+COUNTIF(전체당첨내역!$B590:$G590,30)</f>
        <v>71</v>
      </c>
      <c r="AF590">
        <f>AF589+COUNTIF(전체당첨내역!$B590:$G590,31)</f>
        <v>81</v>
      </c>
      <c r="AG590">
        <f>AG589+COUNTIF(전체당첨내역!$B590:$G590,32)</f>
        <v>75</v>
      </c>
      <c r="AH590">
        <f>AH589+COUNTIF(전체당첨내역!$B590:$G590,33)</f>
        <v>74</v>
      </c>
      <c r="AI590">
        <f>AI589+COUNTIF(전체당첨내역!$B590:$G590,34)</f>
        <v>95</v>
      </c>
      <c r="AJ590">
        <f>AJ589+COUNTIF(전체당첨내역!$B590:$G590,35)</f>
        <v>76</v>
      </c>
      <c r="AK590">
        <f>AK589+COUNTIF(전체당첨내역!$B590:$G590,36)</f>
        <v>77</v>
      </c>
      <c r="AL590">
        <f>AL589+COUNTIF(전체당첨내역!$B590:$G590,37)</f>
        <v>93</v>
      </c>
      <c r="AM590">
        <f>AM589+COUNTIF(전체당첨내역!$B590:$G590,38)</f>
        <v>67</v>
      </c>
      <c r="AN590">
        <f>AN589+COUNTIF(전체당첨내역!$B590:$G590,39)</f>
        <v>76</v>
      </c>
      <c r="AO590">
        <f>AO589+COUNTIF(전체당첨내역!$B590:$G590,40)</f>
        <v>98</v>
      </c>
      <c r="AP590">
        <f>AP589+COUNTIF(전체당첨내역!$B590:$G590,41)</f>
        <v>69</v>
      </c>
      <c r="AQ590">
        <f>AQ589+COUNTIF(전체당첨내역!$B590:$G590,42)</f>
        <v>76</v>
      </c>
      <c r="AR590">
        <f>AR589+COUNTIF(전체당첨내역!$B590:$G590,43)</f>
        <v>80</v>
      </c>
      <c r="AS590">
        <f>AS589+COUNTIF(전체당첨내역!$B590:$G590,44)</f>
        <v>76</v>
      </c>
      <c r="AT590">
        <f>AT589+COUNTIF(전체당첨내역!$B590:$G590,45)</f>
        <v>81</v>
      </c>
    </row>
    <row r="591" spans="1:46" ht="16.5" customHeight="1">
      <c r="A591">
        <v>590</v>
      </c>
      <c r="B591">
        <f>B590+COUNTIF(전체당첨내역!$B591:$G591,1)</f>
        <v>90</v>
      </c>
      <c r="C591">
        <f>C590+COUNTIF(전체당첨내역!$B591:$G591,2)</f>
        <v>73</v>
      </c>
      <c r="D591">
        <f>D590+COUNTIF(전체당첨내역!$B591:$G591,3)</f>
        <v>79</v>
      </c>
      <c r="E591">
        <f>E590+COUNTIF(전체당첨내역!$B591:$G591,4)</f>
        <v>84</v>
      </c>
      <c r="F591">
        <f>F590+COUNTIF(전체당첨내역!$B591:$G591,5)</f>
        <v>84</v>
      </c>
      <c r="G591">
        <f>G590+COUNTIF(전체당첨내역!$B591:$G591,6)</f>
        <v>69</v>
      </c>
      <c r="H591">
        <f>H590+COUNTIF(전체당첨내역!$B591:$G591,7)</f>
        <v>75</v>
      </c>
      <c r="I591">
        <f>I590+COUNTIF(전체당첨내역!$B591:$G591,8)</f>
        <v>78</v>
      </c>
      <c r="J591">
        <f>J590+COUNTIF(전체당첨내역!$B591:$G591,9)</f>
        <v>60</v>
      </c>
      <c r="K591">
        <f>K590+COUNTIF(전체당첨내역!$B591:$G591,10)</f>
        <v>79</v>
      </c>
      <c r="L591">
        <f>L590+COUNTIF(전체당첨내역!$B591:$G591,11)</f>
        <v>77</v>
      </c>
      <c r="M591">
        <f>M590+COUNTIF(전체당첨내역!$B591:$G591,12)</f>
        <v>77</v>
      </c>
      <c r="N591">
        <f>N590+COUNTIF(전체당첨내역!$B591:$G591,13)</f>
        <v>81</v>
      </c>
      <c r="O591">
        <f>O590+COUNTIF(전체당첨내역!$B591:$G591,14)</f>
        <v>87</v>
      </c>
      <c r="P591">
        <f>P590+COUNTIF(전체당첨내역!$B591:$G591,15)</f>
        <v>77</v>
      </c>
      <c r="Q591">
        <f>Q590+COUNTIF(전체당첨내역!$B591:$G591,16)</f>
        <v>70</v>
      </c>
      <c r="R591">
        <f>R590+COUNTIF(전체당첨내역!$B591:$G591,17)</f>
        <v>88</v>
      </c>
      <c r="S591">
        <f>S590+COUNTIF(전체당첨내역!$B591:$G591,18)</f>
        <v>81</v>
      </c>
      <c r="T591">
        <f>T590+COUNTIF(전체당첨내역!$B591:$G591,19)</f>
        <v>75</v>
      </c>
      <c r="U591">
        <f>U590+COUNTIF(전체당첨내역!$B591:$G591,20)</f>
        <v>101</v>
      </c>
      <c r="V591">
        <f>V590+COUNTIF(전체당첨내역!$B591:$G591,21)</f>
        <v>70</v>
      </c>
      <c r="W591">
        <f>W590+COUNTIF(전체당첨내역!$B591:$G591,22)</f>
        <v>71</v>
      </c>
      <c r="X591">
        <f>X590+COUNTIF(전체당첨내역!$B591:$G591,23)</f>
        <v>72</v>
      </c>
      <c r="Y591">
        <f>Y590+COUNTIF(전체당첨내역!$B591:$G591,24)</f>
        <v>75</v>
      </c>
      <c r="Z591">
        <f>Z590+COUNTIF(전체당첨내역!$B591:$G591,25)</f>
        <v>80</v>
      </c>
      <c r="AA591">
        <f>AA590+COUNTIF(전체당첨내역!$B591:$G591,26)</f>
        <v>86</v>
      </c>
      <c r="AB591">
        <f>AB590+COUNTIF(전체당첨내역!$B591:$G591,27)</f>
        <v>90</v>
      </c>
      <c r="AC591">
        <f>AC590+COUNTIF(전체당첨내역!$B591:$G591,28)</f>
        <v>64</v>
      </c>
      <c r="AD591">
        <f>AD590+COUNTIF(전체당첨내역!$B591:$G591,29)</f>
        <v>77</v>
      </c>
      <c r="AE591">
        <f>AE590+COUNTIF(전체당첨내역!$B591:$G591,30)</f>
        <v>72</v>
      </c>
      <c r="AF591">
        <f>AF590+COUNTIF(전체당첨내역!$B591:$G591,31)</f>
        <v>81</v>
      </c>
      <c r="AG591">
        <f>AG590+COUNTIF(전체당첨내역!$B591:$G591,32)</f>
        <v>75</v>
      </c>
      <c r="AH591">
        <f>AH590+COUNTIF(전체당첨내역!$B591:$G591,33)</f>
        <v>74</v>
      </c>
      <c r="AI591">
        <f>AI590+COUNTIF(전체당첨내역!$B591:$G591,34)</f>
        <v>95</v>
      </c>
      <c r="AJ591">
        <f>AJ590+COUNTIF(전체당첨내역!$B591:$G591,35)</f>
        <v>76</v>
      </c>
      <c r="AK591">
        <f>AK590+COUNTIF(전체당첨내역!$B591:$G591,36)</f>
        <v>78</v>
      </c>
      <c r="AL591">
        <f>AL590+COUNTIF(전체당첨내역!$B591:$G591,37)</f>
        <v>93</v>
      </c>
      <c r="AM591">
        <f>AM590+COUNTIF(전체당첨내역!$B591:$G591,38)</f>
        <v>68</v>
      </c>
      <c r="AN591">
        <f>AN590+COUNTIF(전체당첨내역!$B591:$G591,39)</f>
        <v>76</v>
      </c>
      <c r="AO591">
        <f>AO590+COUNTIF(전체당첨내역!$B591:$G591,40)</f>
        <v>98</v>
      </c>
      <c r="AP591">
        <f>AP590+COUNTIF(전체당첨내역!$B591:$G591,41)</f>
        <v>70</v>
      </c>
      <c r="AQ591">
        <f>AQ590+COUNTIF(전체당첨내역!$B591:$G591,42)</f>
        <v>76</v>
      </c>
      <c r="AR591">
        <f>AR590+COUNTIF(전체당첨내역!$B591:$G591,43)</f>
        <v>80</v>
      </c>
      <c r="AS591">
        <f>AS590+COUNTIF(전체당첨내역!$B591:$G591,44)</f>
        <v>76</v>
      </c>
      <c r="AT591">
        <f>AT590+COUNTIF(전체당첨내역!$B591:$G591,45)</f>
        <v>82</v>
      </c>
    </row>
    <row r="592" spans="1:46" ht="16.5" customHeight="1">
      <c r="A592">
        <v>591</v>
      </c>
      <c r="B592">
        <f>B591+COUNTIF(전체당첨내역!$B592:$G592,1)</f>
        <v>90</v>
      </c>
      <c r="C592">
        <f>C591+COUNTIF(전체당첨내역!$B592:$G592,2)</f>
        <v>73</v>
      </c>
      <c r="D592">
        <f>D591+COUNTIF(전체당첨내역!$B592:$G592,3)</f>
        <v>79</v>
      </c>
      <c r="E592">
        <f>E591+COUNTIF(전체당첨내역!$B592:$G592,4)</f>
        <v>84</v>
      </c>
      <c r="F592">
        <f>F591+COUNTIF(전체당첨내역!$B592:$G592,5)</f>
        <v>84</v>
      </c>
      <c r="G592">
        <f>G591+COUNTIF(전체당첨내역!$B592:$G592,6)</f>
        <v>69</v>
      </c>
      <c r="H592">
        <f>H591+COUNTIF(전체당첨내역!$B592:$G592,7)</f>
        <v>75</v>
      </c>
      <c r="I592">
        <f>I591+COUNTIF(전체당첨내역!$B592:$G592,8)</f>
        <v>79</v>
      </c>
      <c r="J592">
        <f>J591+COUNTIF(전체당첨내역!$B592:$G592,9)</f>
        <v>60</v>
      </c>
      <c r="K592">
        <f>K591+COUNTIF(전체당첨내역!$B592:$G592,10)</f>
        <v>79</v>
      </c>
      <c r="L592">
        <f>L591+COUNTIF(전체당첨내역!$B592:$G592,11)</f>
        <v>77</v>
      </c>
      <c r="M592">
        <f>M591+COUNTIF(전체당첨내역!$B592:$G592,12)</f>
        <v>77</v>
      </c>
      <c r="N592">
        <f>N591+COUNTIF(전체당첨내역!$B592:$G592,13)</f>
        <v>82</v>
      </c>
      <c r="O592">
        <f>O591+COUNTIF(전체당첨내역!$B592:$G592,14)</f>
        <v>88</v>
      </c>
      <c r="P592">
        <f>P591+COUNTIF(전체당첨내역!$B592:$G592,15)</f>
        <v>77</v>
      </c>
      <c r="Q592">
        <f>Q591+COUNTIF(전체당첨내역!$B592:$G592,16)</f>
        <v>70</v>
      </c>
      <c r="R592">
        <f>R591+COUNTIF(전체당첨내역!$B592:$G592,17)</f>
        <v>88</v>
      </c>
      <c r="S592">
        <f>S591+COUNTIF(전체당첨내역!$B592:$G592,18)</f>
        <v>81</v>
      </c>
      <c r="T592">
        <f>T591+COUNTIF(전체당첨내역!$B592:$G592,19)</f>
        <v>75</v>
      </c>
      <c r="U592">
        <f>U591+COUNTIF(전체당첨내역!$B592:$G592,20)</f>
        <v>101</v>
      </c>
      <c r="V592">
        <f>V591+COUNTIF(전체당첨내역!$B592:$G592,21)</f>
        <v>70</v>
      </c>
      <c r="W592">
        <f>W591+COUNTIF(전체당첨내역!$B592:$G592,22)</f>
        <v>71</v>
      </c>
      <c r="X592">
        <f>X591+COUNTIF(전체당첨내역!$B592:$G592,23)</f>
        <v>72</v>
      </c>
      <c r="Y592">
        <f>Y591+COUNTIF(전체당첨내역!$B592:$G592,24)</f>
        <v>75</v>
      </c>
      <c r="Z592">
        <f>Z591+COUNTIF(전체당첨내역!$B592:$G592,25)</f>
        <v>80</v>
      </c>
      <c r="AA592">
        <f>AA591+COUNTIF(전체당첨내역!$B592:$G592,26)</f>
        <v>86</v>
      </c>
      <c r="AB592">
        <f>AB591+COUNTIF(전체당첨내역!$B592:$G592,27)</f>
        <v>90</v>
      </c>
      <c r="AC592">
        <f>AC591+COUNTIF(전체당첨내역!$B592:$G592,28)</f>
        <v>64</v>
      </c>
      <c r="AD592">
        <f>AD591+COUNTIF(전체당첨내역!$B592:$G592,29)</f>
        <v>77</v>
      </c>
      <c r="AE592">
        <f>AE591+COUNTIF(전체당첨내역!$B592:$G592,30)</f>
        <v>73</v>
      </c>
      <c r="AF592">
        <f>AF591+COUNTIF(전체당첨내역!$B592:$G592,31)</f>
        <v>81</v>
      </c>
      <c r="AG592">
        <f>AG591+COUNTIF(전체당첨내역!$B592:$G592,32)</f>
        <v>75</v>
      </c>
      <c r="AH592">
        <f>AH591+COUNTIF(전체당첨내역!$B592:$G592,33)</f>
        <v>74</v>
      </c>
      <c r="AI592">
        <f>AI591+COUNTIF(전체당첨내역!$B592:$G592,34)</f>
        <v>95</v>
      </c>
      <c r="AJ592">
        <f>AJ591+COUNTIF(전체당첨내역!$B592:$G592,35)</f>
        <v>76</v>
      </c>
      <c r="AK592">
        <f>AK591+COUNTIF(전체당첨내역!$B592:$G592,36)</f>
        <v>78</v>
      </c>
      <c r="AL592">
        <f>AL591+COUNTIF(전체당첨내역!$B592:$G592,37)</f>
        <v>93</v>
      </c>
      <c r="AM592">
        <f>AM591+COUNTIF(전체당첨내역!$B592:$G592,38)</f>
        <v>69</v>
      </c>
      <c r="AN592">
        <f>AN591+COUNTIF(전체당첨내역!$B592:$G592,39)</f>
        <v>77</v>
      </c>
      <c r="AO592">
        <f>AO591+COUNTIF(전체당첨내역!$B592:$G592,40)</f>
        <v>98</v>
      </c>
      <c r="AP592">
        <f>AP591+COUNTIF(전체당첨내역!$B592:$G592,41)</f>
        <v>70</v>
      </c>
      <c r="AQ592">
        <f>AQ591+COUNTIF(전체당첨내역!$B592:$G592,42)</f>
        <v>76</v>
      </c>
      <c r="AR592">
        <f>AR591+COUNTIF(전체당첨내역!$B592:$G592,43)</f>
        <v>80</v>
      </c>
      <c r="AS592">
        <f>AS591+COUNTIF(전체당첨내역!$B592:$G592,44)</f>
        <v>76</v>
      </c>
      <c r="AT592">
        <f>AT591+COUNTIF(전체당첨내역!$B592:$G592,45)</f>
        <v>82</v>
      </c>
    </row>
    <row r="593" spans="1:46" ht="16.5" customHeight="1">
      <c r="A593">
        <v>592</v>
      </c>
      <c r="B593">
        <f>B592+COUNTIF(전체당첨내역!$B593:$G593,1)</f>
        <v>90</v>
      </c>
      <c r="C593">
        <f>C592+COUNTIF(전체당첨내역!$B593:$G593,2)</f>
        <v>74</v>
      </c>
      <c r="D593">
        <f>D592+COUNTIF(전체당첨내역!$B593:$G593,3)</f>
        <v>79</v>
      </c>
      <c r="E593">
        <f>E592+COUNTIF(전체당첨내역!$B593:$G593,4)</f>
        <v>84</v>
      </c>
      <c r="F593">
        <f>F592+COUNTIF(전체당첨내역!$B593:$G593,5)</f>
        <v>85</v>
      </c>
      <c r="G593">
        <f>G592+COUNTIF(전체당첨내역!$B593:$G593,6)</f>
        <v>70</v>
      </c>
      <c r="H593">
        <f>H592+COUNTIF(전체당첨내역!$B593:$G593,7)</f>
        <v>75</v>
      </c>
      <c r="I593">
        <f>I592+COUNTIF(전체당첨내역!$B593:$G593,8)</f>
        <v>79</v>
      </c>
      <c r="J593">
        <f>J592+COUNTIF(전체당첨내역!$B593:$G593,9)</f>
        <v>60</v>
      </c>
      <c r="K593">
        <f>K592+COUNTIF(전체당첨내역!$B593:$G593,10)</f>
        <v>79</v>
      </c>
      <c r="L593">
        <f>L592+COUNTIF(전체당첨내역!$B593:$G593,11)</f>
        <v>77</v>
      </c>
      <c r="M593">
        <f>M592+COUNTIF(전체당첨내역!$B593:$G593,12)</f>
        <v>77</v>
      </c>
      <c r="N593">
        <f>N592+COUNTIF(전체당첨내역!$B593:$G593,13)</f>
        <v>83</v>
      </c>
      <c r="O593">
        <f>O592+COUNTIF(전체당첨내역!$B593:$G593,14)</f>
        <v>88</v>
      </c>
      <c r="P593">
        <f>P592+COUNTIF(전체당첨내역!$B593:$G593,15)</f>
        <v>77</v>
      </c>
      <c r="Q593">
        <f>Q592+COUNTIF(전체당첨내역!$B593:$G593,16)</f>
        <v>70</v>
      </c>
      <c r="R593">
        <f>R592+COUNTIF(전체당첨내역!$B593:$G593,17)</f>
        <v>88</v>
      </c>
      <c r="S593">
        <f>S592+COUNTIF(전체당첨내역!$B593:$G593,18)</f>
        <v>81</v>
      </c>
      <c r="T593">
        <f>T592+COUNTIF(전체당첨내역!$B593:$G593,19)</f>
        <v>75</v>
      </c>
      <c r="U593">
        <f>U592+COUNTIF(전체당첨내역!$B593:$G593,20)</f>
        <v>101</v>
      </c>
      <c r="V593">
        <f>V592+COUNTIF(전체당첨내역!$B593:$G593,21)</f>
        <v>70</v>
      </c>
      <c r="W593">
        <f>W592+COUNTIF(전체당첨내역!$B593:$G593,22)</f>
        <v>71</v>
      </c>
      <c r="X593">
        <f>X592+COUNTIF(전체당첨내역!$B593:$G593,23)</f>
        <v>72</v>
      </c>
      <c r="Y593">
        <f>Y592+COUNTIF(전체당첨내역!$B593:$G593,24)</f>
        <v>75</v>
      </c>
      <c r="Z593">
        <f>Z592+COUNTIF(전체당첨내역!$B593:$G593,25)</f>
        <v>80</v>
      </c>
      <c r="AA593">
        <f>AA592+COUNTIF(전체당첨내역!$B593:$G593,26)</f>
        <v>86</v>
      </c>
      <c r="AB593">
        <f>AB592+COUNTIF(전체당첨내역!$B593:$G593,27)</f>
        <v>90</v>
      </c>
      <c r="AC593">
        <f>AC592+COUNTIF(전체당첨내역!$B593:$G593,28)</f>
        <v>65</v>
      </c>
      <c r="AD593">
        <f>AD592+COUNTIF(전체당첨내역!$B593:$G593,29)</f>
        <v>77</v>
      </c>
      <c r="AE593">
        <f>AE592+COUNTIF(전체당첨내역!$B593:$G593,30)</f>
        <v>73</v>
      </c>
      <c r="AF593">
        <f>AF592+COUNTIF(전체당첨내역!$B593:$G593,31)</f>
        <v>81</v>
      </c>
      <c r="AG593">
        <f>AG592+COUNTIF(전체당첨내역!$B593:$G593,32)</f>
        <v>75</v>
      </c>
      <c r="AH593">
        <f>AH592+COUNTIF(전체당첨내역!$B593:$G593,33)</f>
        <v>74</v>
      </c>
      <c r="AI593">
        <f>AI592+COUNTIF(전체당첨내역!$B593:$G593,34)</f>
        <v>95</v>
      </c>
      <c r="AJ593">
        <f>AJ592+COUNTIF(전체당첨내역!$B593:$G593,35)</f>
        <v>76</v>
      </c>
      <c r="AK593">
        <f>AK592+COUNTIF(전체당첨내역!$B593:$G593,36)</f>
        <v>78</v>
      </c>
      <c r="AL593">
        <f>AL592+COUNTIF(전체당첨내역!$B593:$G593,37)</f>
        <v>93</v>
      </c>
      <c r="AM593">
        <f>AM592+COUNTIF(전체당첨내역!$B593:$G593,38)</f>
        <v>69</v>
      </c>
      <c r="AN593">
        <f>AN592+COUNTIF(전체당첨내역!$B593:$G593,39)</f>
        <v>77</v>
      </c>
      <c r="AO593">
        <f>AO592+COUNTIF(전체당첨내역!$B593:$G593,40)</f>
        <v>98</v>
      </c>
      <c r="AP593">
        <f>AP592+COUNTIF(전체당첨내역!$B593:$G593,41)</f>
        <v>70</v>
      </c>
      <c r="AQ593">
        <f>AQ592+COUNTIF(전체당첨내역!$B593:$G593,42)</f>
        <v>76</v>
      </c>
      <c r="AR593">
        <f>AR592+COUNTIF(전체당첨내역!$B593:$G593,43)</f>
        <v>80</v>
      </c>
      <c r="AS593">
        <f>AS592+COUNTIF(전체당첨내역!$B593:$G593,44)</f>
        <v>77</v>
      </c>
      <c r="AT593">
        <f>AT592+COUNTIF(전체당첨내역!$B593:$G593,45)</f>
        <v>82</v>
      </c>
    </row>
    <row r="594" spans="1:46" ht="16.5" customHeight="1">
      <c r="A594">
        <v>593</v>
      </c>
      <c r="B594">
        <f>B593+COUNTIF(전체당첨내역!$B594:$G594,1)</f>
        <v>90</v>
      </c>
      <c r="C594">
        <f>C593+COUNTIF(전체당첨내역!$B594:$G594,2)</f>
        <v>74</v>
      </c>
      <c r="D594">
        <f>D593+COUNTIF(전체당첨내역!$B594:$G594,3)</f>
        <v>79</v>
      </c>
      <c r="E594">
        <f>E593+COUNTIF(전체당첨내역!$B594:$G594,4)</f>
        <v>84</v>
      </c>
      <c r="F594">
        <f>F593+COUNTIF(전체당첨내역!$B594:$G594,5)</f>
        <v>85</v>
      </c>
      <c r="G594">
        <f>G593+COUNTIF(전체당첨내역!$B594:$G594,6)</f>
        <v>70</v>
      </c>
      <c r="H594">
        <f>H593+COUNTIF(전체당첨내역!$B594:$G594,7)</f>
        <v>75</v>
      </c>
      <c r="I594">
        <f>I593+COUNTIF(전체당첨내역!$B594:$G594,8)</f>
        <v>79</v>
      </c>
      <c r="J594">
        <f>J593+COUNTIF(전체당첨내역!$B594:$G594,9)</f>
        <v>61</v>
      </c>
      <c r="K594">
        <f>K593+COUNTIF(전체당첨내역!$B594:$G594,10)</f>
        <v>80</v>
      </c>
      <c r="L594">
        <f>L593+COUNTIF(전체당첨내역!$B594:$G594,11)</f>
        <v>77</v>
      </c>
      <c r="M594">
        <f>M593+COUNTIF(전체당첨내역!$B594:$G594,12)</f>
        <v>77</v>
      </c>
      <c r="N594">
        <f>N593+COUNTIF(전체당첨내역!$B594:$G594,13)</f>
        <v>84</v>
      </c>
      <c r="O594">
        <f>O593+COUNTIF(전체당첨내역!$B594:$G594,14)</f>
        <v>88</v>
      </c>
      <c r="P594">
        <f>P593+COUNTIF(전체당첨내역!$B594:$G594,15)</f>
        <v>77</v>
      </c>
      <c r="Q594">
        <f>Q593+COUNTIF(전체당첨내역!$B594:$G594,16)</f>
        <v>70</v>
      </c>
      <c r="R594">
        <f>R593+COUNTIF(전체당첨내역!$B594:$G594,17)</f>
        <v>88</v>
      </c>
      <c r="S594">
        <f>S593+COUNTIF(전체당첨내역!$B594:$G594,18)</f>
        <v>81</v>
      </c>
      <c r="T594">
        <f>T593+COUNTIF(전체당첨내역!$B594:$G594,19)</f>
        <v>75</v>
      </c>
      <c r="U594">
        <f>U593+COUNTIF(전체당첨내역!$B594:$G594,20)</f>
        <v>101</v>
      </c>
      <c r="V594">
        <f>V593+COUNTIF(전체당첨내역!$B594:$G594,21)</f>
        <v>70</v>
      </c>
      <c r="W594">
        <f>W593+COUNTIF(전체당첨내역!$B594:$G594,22)</f>
        <v>71</v>
      </c>
      <c r="X594">
        <f>X593+COUNTIF(전체당첨내역!$B594:$G594,23)</f>
        <v>72</v>
      </c>
      <c r="Y594">
        <f>Y593+COUNTIF(전체당첨내역!$B594:$G594,24)</f>
        <v>76</v>
      </c>
      <c r="Z594">
        <f>Z593+COUNTIF(전체당첨내역!$B594:$G594,25)</f>
        <v>80</v>
      </c>
      <c r="AA594">
        <f>AA593+COUNTIF(전체당첨내역!$B594:$G594,26)</f>
        <v>86</v>
      </c>
      <c r="AB594">
        <f>AB593+COUNTIF(전체당첨내역!$B594:$G594,27)</f>
        <v>90</v>
      </c>
      <c r="AC594">
        <f>AC593+COUNTIF(전체당첨내역!$B594:$G594,28)</f>
        <v>65</v>
      </c>
      <c r="AD594">
        <f>AD593+COUNTIF(전체당첨내역!$B594:$G594,29)</f>
        <v>77</v>
      </c>
      <c r="AE594">
        <f>AE593+COUNTIF(전체당첨내역!$B594:$G594,30)</f>
        <v>73</v>
      </c>
      <c r="AF594">
        <f>AF593+COUNTIF(전체당첨내역!$B594:$G594,31)</f>
        <v>81</v>
      </c>
      <c r="AG594">
        <f>AG593+COUNTIF(전체당첨내역!$B594:$G594,32)</f>
        <v>75</v>
      </c>
      <c r="AH594">
        <f>AH593+COUNTIF(전체당첨내역!$B594:$G594,33)</f>
        <v>75</v>
      </c>
      <c r="AI594">
        <f>AI593+COUNTIF(전체당첨내역!$B594:$G594,34)</f>
        <v>95</v>
      </c>
      <c r="AJ594">
        <f>AJ593+COUNTIF(전체당첨내역!$B594:$G594,35)</f>
        <v>76</v>
      </c>
      <c r="AK594">
        <f>AK593+COUNTIF(전체당첨내역!$B594:$G594,36)</f>
        <v>78</v>
      </c>
      <c r="AL594">
        <f>AL593+COUNTIF(전체당첨내역!$B594:$G594,37)</f>
        <v>93</v>
      </c>
      <c r="AM594">
        <f>AM593+COUNTIF(전체당첨내역!$B594:$G594,38)</f>
        <v>70</v>
      </c>
      <c r="AN594">
        <f>AN593+COUNTIF(전체당첨내역!$B594:$G594,39)</f>
        <v>77</v>
      </c>
      <c r="AO594">
        <f>AO593+COUNTIF(전체당첨내역!$B594:$G594,40)</f>
        <v>98</v>
      </c>
      <c r="AP594">
        <f>AP593+COUNTIF(전체당첨내역!$B594:$G594,41)</f>
        <v>70</v>
      </c>
      <c r="AQ594">
        <f>AQ593+COUNTIF(전체당첨내역!$B594:$G594,42)</f>
        <v>76</v>
      </c>
      <c r="AR594">
        <f>AR593+COUNTIF(전체당첨내역!$B594:$G594,43)</f>
        <v>80</v>
      </c>
      <c r="AS594">
        <f>AS593+COUNTIF(전체당첨내역!$B594:$G594,44)</f>
        <v>77</v>
      </c>
      <c r="AT594">
        <f>AT593+COUNTIF(전체당첨내역!$B594:$G594,45)</f>
        <v>82</v>
      </c>
    </row>
    <row r="595" spans="1:46" ht="16.5" customHeight="1">
      <c r="A595">
        <v>594</v>
      </c>
      <c r="B595">
        <f>B594+COUNTIF(전체당첨내역!$B595:$G595,1)</f>
        <v>90</v>
      </c>
      <c r="C595">
        <f>C594+COUNTIF(전체당첨내역!$B595:$G595,2)</f>
        <v>75</v>
      </c>
      <c r="D595">
        <f>D594+COUNTIF(전체당첨내역!$B595:$G595,3)</f>
        <v>79</v>
      </c>
      <c r="E595">
        <f>E594+COUNTIF(전체당첨내역!$B595:$G595,4)</f>
        <v>84</v>
      </c>
      <c r="F595">
        <f>F594+COUNTIF(전체당첨내역!$B595:$G595,5)</f>
        <v>85</v>
      </c>
      <c r="G595">
        <f>G594+COUNTIF(전체당첨내역!$B595:$G595,6)</f>
        <v>70</v>
      </c>
      <c r="H595">
        <f>H594+COUNTIF(전체당첨내역!$B595:$G595,7)</f>
        <v>75</v>
      </c>
      <c r="I595">
        <f>I594+COUNTIF(전체당첨내역!$B595:$G595,8)</f>
        <v>80</v>
      </c>
      <c r="J595">
        <f>J594+COUNTIF(전체당첨내역!$B595:$G595,9)</f>
        <v>61</v>
      </c>
      <c r="K595">
        <f>K594+COUNTIF(전체당첨내역!$B595:$G595,10)</f>
        <v>80</v>
      </c>
      <c r="L595">
        <f>L594+COUNTIF(전체당첨내역!$B595:$G595,11)</f>
        <v>77</v>
      </c>
      <c r="M595">
        <f>M594+COUNTIF(전체당첨내역!$B595:$G595,12)</f>
        <v>77</v>
      </c>
      <c r="N595">
        <f>N594+COUNTIF(전체당첨내역!$B595:$G595,13)</f>
        <v>85</v>
      </c>
      <c r="O595">
        <f>O594+COUNTIF(전체당첨내역!$B595:$G595,14)</f>
        <v>88</v>
      </c>
      <c r="P595">
        <f>P594+COUNTIF(전체당첨내역!$B595:$G595,15)</f>
        <v>77</v>
      </c>
      <c r="Q595">
        <f>Q594+COUNTIF(전체당첨내역!$B595:$G595,16)</f>
        <v>70</v>
      </c>
      <c r="R595">
        <f>R594+COUNTIF(전체당첨내역!$B595:$G595,17)</f>
        <v>88</v>
      </c>
      <c r="S595">
        <f>S594+COUNTIF(전체당첨내역!$B595:$G595,18)</f>
        <v>81</v>
      </c>
      <c r="T595">
        <f>T594+COUNTIF(전체당첨내역!$B595:$G595,19)</f>
        <v>75</v>
      </c>
      <c r="U595">
        <f>U594+COUNTIF(전체당첨내역!$B595:$G595,20)</f>
        <v>101</v>
      </c>
      <c r="V595">
        <f>V594+COUNTIF(전체당첨내역!$B595:$G595,21)</f>
        <v>70</v>
      </c>
      <c r="W595">
        <f>W594+COUNTIF(전체당첨내역!$B595:$G595,22)</f>
        <v>71</v>
      </c>
      <c r="X595">
        <f>X594+COUNTIF(전체당첨내역!$B595:$G595,23)</f>
        <v>72</v>
      </c>
      <c r="Y595">
        <f>Y594+COUNTIF(전체당첨내역!$B595:$G595,24)</f>
        <v>76</v>
      </c>
      <c r="Z595">
        <f>Z594+COUNTIF(전체당첨내역!$B595:$G595,25)</f>
        <v>81</v>
      </c>
      <c r="AA595">
        <f>AA594+COUNTIF(전체당첨내역!$B595:$G595,26)</f>
        <v>86</v>
      </c>
      <c r="AB595">
        <f>AB594+COUNTIF(전체당첨내역!$B595:$G595,27)</f>
        <v>90</v>
      </c>
      <c r="AC595">
        <f>AC594+COUNTIF(전체당첨내역!$B595:$G595,28)</f>
        <v>66</v>
      </c>
      <c r="AD595">
        <f>AD594+COUNTIF(전체당첨내역!$B595:$G595,29)</f>
        <v>77</v>
      </c>
      <c r="AE595">
        <f>AE594+COUNTIF(전체당첨내역!$B595:$G595,30)</f>
        <v>73</v>
      </c>
      <c r="AF595">
        <f>AF594+COUNTIF(전체당첨내역!$B595:$G595,31)</f>
        <v>81</v>
      </c>
      <c r="AG595">
        <f>AG594+COUNTIF(전체당첨내역!$B595:$G595,32)</f>
        <v>75</v>
      </c>
      <c r="AH595">
        <f>AH594+COUNTIF(전체당첨내역!$B595:$G595,33)</f>
        <v>75</v>
      </c>
      <c r="AI595">
        <f>AI594+COUNTIF(전체당첨내역!$B595:$G595,34)</f>
        <v>95</v>
      </c>
      <c r="AJ595">
        <f>AJ594+COUNTIF(전체당첨내역!$B595:$G595,35)</f>
        <v>76</v>
      </c>
      <c r="AK595">
        <f>AK594+COUNTIF(전체당첨내역!$B595:$G595,36)</f>
        <v>78</v>
      </c>
      <c r="AL595">
        <f>AL594+COUNTIF(전체당첨내역!$B595:$G595,37)</f>
        <v>94</v>
      </c>
      <c r="AM595">
        <f>AM594+COUNTIF(전체당첨내역!$B595:$G595,38)</f>
        <v>70</v>
      </c>
      <c r="AN595">
        <f>AN594+COUNTIF(전체당첨내역!$B595:$G595,39)</f>
        <v>77</v>
      </c>
      <c r="AO595">
        <f>AO594+COUNTIF(전체당첨내역!$B595:$G595,40)</f>
        <v>98</v>
      </c>
      <c r="AP595">
        <f>AP594+COUNTIF(전체당첨내역!$B595:$G595,41)</f>
        <v>70</v>
      </c>
      <c r="AQ595">
        <f>AQ594+COUNTIF(전체당첨내역!$B595:$G595,42)</f>
        <v>76</v>
      </c>
      <c r="AR595">
        <f>AR594+COUNTIF(전체당첨내역!$B595:$G595,43)</f>
        <v>80</v>
      </c>
      <c r="AS595">
        <f>AS594+COUNTIF(전체당첨내역!$B595:$G595,44)</f>
        <v>77</v>
      </c>
      <c r="AT595">
        <f>AT594+COUNTIF(전체당첨내역!$B595:$G595,45)</f>
        <v>82</v>
      </c>
    </row>
    <row r="596" spans="1:46" ht="16.5" customHeight="1">
      <c r="A596">
        <v>595</v>
      </c>
      <c r="B596">
        <f>B595+COUNTIF(전체당첨내역!$B596:$G596,1)</f>
        <v>90</v>
      </c>
      <c r="C596">
        <f>C595+COUNTIF(전체당첨내역!$B596:$G596,2)</f>
        <v>75</v>
      </c>
      <c r="D596">
        <f>D595+COUNTIF(전체당첨내역!$B596:$G596,3)</f>
        <v>79</v>
      </c>
      <c r="E596">
        <f>E595+COUNTIF(전체당첨내역!$B596:$G596,4)</f>
        <v>84</v>
      </c>
      <c r="F596">
        <f>F595+COUNTIF(전체당첨내역!$B596:$G596,5)</f>
        <v>85</v>
      </c>
      <c r="G596">
        <f>G595+COUNTIF(전체당첨내역!$B596:$G596,6)</f>
        <v>70</v>
      </c>
      <c r="H596">
        <f>H595+COUNTIF(전체당첨내역!$B596:$G596,7)</f>
        <v>75</v>
      </c>
      <c r="I596">
        <f>I595+COUNTIF(전체당첨내역!$B596:$G596,8)</f>
        <v>81</v>
      </c>
      <c r="J596">
        <f>J595+COUNTIF(전체당첨내역!$B596:$G596,9)</f>
        <v>61</v>
      </c>
      <c r="K596">
        <f>K595+COUNTIF(전체당첨내역!$B596:$G596,10)</f>
        <v>80</v>
      </c>
      <c r="L596">
        <f>L595+COUNTIF(전체당첨내역!$B596:$G596,11)</f>
        <v>77</v>
      </c>
      <c r="M596">
        <f>M595+COUNTIF(전체당첨내역!$B596:$G596,12)</f>
        <v>77</v>
      </c>
      <c r="N596">
        <f>N595+COUNTIF(전체당첨내역!$B596:$G596,13)</f>
        <v>85</v>
      </c>
      <c r="O596">
        <f>O595+COUNTIF(전체당첨내역!$B596:$G596,14)</f>
        <v>88</v>
      </c>
      <c r="P596">
        <f>P595+COUNTIF(전체당첨내역!$B596:$G596,15)</f>
        <v>77</v>
      </c>
      <c r="Q596">
        <f>Q595+COUNTIF(전체당첨내역!$B596:$G596,16)</f>
        <v>70</v>
      </c>
      <c r="R596">
        <f>R595+COUNTIF(전체당첨내역!$B596:$G596,17)</f>
        <v>88</v>
      </c>
      <c r="S596">
        <f>S595+COUNTIF(전체당첨내역!$B596:$G596,18)</f>
        <v>81</v>
      </c>
      <c r="T596">
        <f>T595+COUNTIF(전체당첨내역!$B596:$G596,19)</f>
        <v>75</v>
      </c>
      <c r="U596">
        <f>U595+COUNTIF(전체당첨내역!$B596:$G596,20)</f>
        <v>101</v>
      </c>
      <c r="V596">
        <f>V595+COUNTIF(전체당첨내역!$B596:$G596,21)</f>
        <v>70</v>
      </c>
      <c r="W596">
        <f>W595+COUNTIF(전체당첨내역!$B596:$G596,22)</f>
        <v>71</v>
      </c>
      <c r="X596">
        <f>X595+COUNTIF(전체당첨내역!$B596:$G596,23)</f>
        <v>72</v>
      </c>
      <c r="Y596">
        <f>Y595+COUNTIF(전체당첨내역!$B596:$G596,24)</f>
        <v>77</v>
      </c>
      <c r="Z596">
        <f>Z595+COUNTIF(전체당첨내역!$B596:$G596,25)</f>
        <v>81</v>
      </c>
      <c r="AA596">
        <f>AA595+COUNTIF(전체당첨내역!$B596:$G596,26)</f>
        <v>86</v>
      </c>
      <c r="AB596">
        <f>AB595+COUNTIF(전체당첨내역!$B596:$G596,27)</f>
        <v>90</v>
      </c>
      <c r="AC596">
        <f>AC595+COUNTIF(전체당첨내역!$B596:$G596,28)</f>
        <v>67</v>
      </c>
      <c r="AD596">
        <f>AD595+COUNTIF(전체당첨내역!$B596:$G596,29)</f>
        <v>77</v>
      </c>
      <c r="AE596">
        <f>AE595+COUNTIF(전체당첨내역!$B596:$G596,30)</f>
        <v>73</v>
      </c>
      <c r="AF596">
        <f>AF595+COUNTIF(전체당첨내역!$B596:$G596,31)</f>
        <v>81</v>
      </c>
      <c r="AG596">
        <f>AG595+COUNTIF(전체당첨내역!$B596:$G596,32)</f>
        <v>75</v>
      </c>
      <c r="AH596">
        <f>AH595+COUNTIF(전체당첨내역!$B596:$G596,33)</f>
        <v>75</v>
      </c>
      <c r="AI596">
        <f>AI595+COUNTIF(전체당첨내역!$B596:$G596,34)</f>
        <v>95</v>
      </c>
      <c r="AJ596">
        <f>AJ595+COUNTIF(전체당첨내역!$B596:$G596,35)</f>
        <v>77</v>
      </c>
      <c r="AK596">
        <f>AK595+COUNTIF(전체당첨내역!$B596:$G596,36)</f>
        <v>78</v>
      </c>
      <c r="AL596">
        <f>AL595+COUNTIF(전체당첨내역!$B596:$G596,37)</f>
        <v>94</v>
      </c>
      <c r="AM596">
        <f>AM595+COUNTIF(전체당첨내역!$B596:$G596,38)</f>
        <v>71</v>
      </c>
      <c r="AN596">
        <f>AN595+COUNTIF(전체당첨내역!$B596:$G596,39)</f>
        <v>77</v>
      </c>
      <c r="AO596">
        <f>AO595+COUNTIF(전체당첨내역!$B596:$G596,40)</f>
        <v>99</v>
      </c>
      <c r="AP596">
        <f>AP595+COUNTIF(전체당첨내역!$B596:$G596,41)</f>
        <v>70</v>
      </c>
      <c r="AQ596">
        <f>AQ595+COUNTIF(전체당첨내역!$B596:$G596,42)</f>
        <v>76</v>
      </c>
      <c r="AR596">
        <f>AR595+COUNTIF(전체당첨내역!$B596:$G596,43)</f>
        <v>80</v>
      </c>
      <c r="AS596">
        <f>AS595+COUNTIF(전체당첨내역!$B596:$G596,44)</f>
        <v>77</v>
      </c>
      <c r="AT596">
        <f>AT595+COUNTIF(전체당첨내역!$B596:$G596,45)</f>
        <v>82</v>
      </c>
    </row>
    <row r="597" spans="1:46" ht="16.5" customHeight="1">
      <c r="A597">
        <v>596</v>
      </c>
      <c r="B597">
        <f>B596+COUNTIF(전체당첨내역!$B597:$G597,1)</f>
        <v>90</v>
      </c>
      <c r="C597">
        <f>C596+COUNTIF(전체당첨내역!$B597:$G597,2)</f>
        <v>75</v>
      </c>
      <c r="D597">
        <f>D596+COUNTIF(전체당첨내역!$B597:$G597,3)</f>
        <v>80</v>
      </c>
      <c r="E597">
        <f>E596+COUNTIF(전체당첨내역!$B597:$G597,4)</f>
        <v>85</v>
      </c>
      <c r="F597">
        <f>F596+COUNTIF(전체당첨내역!$B597:$G597,5)</f>
        <v>85</v>
      </c>
      <c r="G597">
        <f>G596+COUNTIF(전체당첨내역!$B597:$G597,6)</f>
        <v>70</v>
      </c>
      <c r="H597">
        <f>H596+COUNTIF(전체당첨내역!$B597:$G597,7)</f>
        <v>75</v>
      </c>
      <c r="I597">
        <f>I596+COUNTIF(전체당첨내역!$B597:$G597,8)</f>
        <v>81</v>
      </c>
      <c r="J597">
        <f>J596+COUNTIF(전체당첨내역!$B597:$G597,9)</f>
        <v>61</v>
      </c>
      <c r="K597">
        <f>K596+COUNTIF(전체당첨내역!$B597:$G597,10)</f>
        <v>80</v>
      </c>
      <c r="L597">
        <f>L596+COUNTIF(전체당첨내역!$B597:$G597,11)</f>
        <v>77</v>
      </c>
      <c r="M597">
        <f>M596+COUNTIF(전체당첨내역!$B597:$G597,12)</f>
        <v>78</v>
      </c>
      <c r="N597">
        <f>N596+COUNTIF(전체당첨내역!$B597:$G597,13)</f>
        <v>85</v>
      </c>
      <c r="O597">
        <f>O596+COUNTIF(전체당첨내역!$B597:$G597,14)</f>
        <v>89</v>
      </c>
      <c r="P597">
        <f>P596+COUNTIF(전체당첨내역!$B597:$G597,15)</f>
        <v>77</v>
      </c>
      <c r="Q597">
        <f>Q596+COUNTIF(전체당첨내역!$B597:$G597,16)</f>
        <v>70</v>
      </c>
      <c r="R597">
        <f>R596+COUNTIF(전체당첨내역!$B597:$G597,17)</f>
        <v>88</v>
      </c>
      <c r="S597">
        <f>S596+COUNTIF(전체당첨내역!$B597:$G597,18)</f>
        <v>81</v>
      </c>
      <c r="T597">
        <f>T596+COUNTIF(전체당첨내역!$B597:$G597,19)</f>
        <v>75</v>
      </c>
      <c r="U597">
        <f>U596+COUNTIF(전체당첨내역!$B597:$G597,20)</f>
        <v>101</v>
      </c>
      <c r="V597">
        <f>V596+COUNTIF(전체당첨내역!$B597:$G597,21)</f>
        <v>70</v>
      </c>
      <c r="W597">
        <f>W596+COUNTIF(전체당첨내역!$B597:$G597,22)</f>
        <v>71</v>
      </c>
      <c r="X597">
        <f>X596+COUNTIF(전체당첨내역!$B597:$G597,23)</f>
        <v>72</v>
      </c>
      <c r="Y597">
        <f>Y596+COUNTIF(전체당첨내역!$B597:$G597,24)</f>
        <v>77</v>
      </c>
      <c r="Z597">
        <f>Z596+COUNTIF(전체당첨내역!$B597:$G597,25)</f>
        <v>82</v>
      </c>
      <c r="AA597">
        <f>AA596+COUNTIF(전체당첨내역!$B597:$G597,26)</f>
        <v>86</v>
      </c>
      <c r="AB597">
        <f>AB596+COUNTIF(전체당첨내역!$B597:$G597,27)</f>
        <v>90</v>
      </c>
      <c r="AC597">
        <f>AC596+COUNTIF(전체당첨내역!$B597:$G597,28)</f>
        <v>67</v>
      </c>
      <c r="AD597">
        <f>AD596+COUNTIF(전체당첨내역!$B597:$G597,29)</f>
        <v>77</v>
      </c>
      <c r="AE597">
        <f>AE596+COUNTIF(전체당첨내역!$B597:$G597,30)</f>
        <v>73</v>
      </c>
      <c r="AF597">
        <f>AF596+COUNTIF(전체당첨내역!$B597:$G597,31)</f>
        <v>81</v>
      </c>
      <c r="AG597">
        <f>AG596+COUNTIF(전체당첨내역!$B597:$G597,32)</f>
        <v>75</v>
      </c>
      <c r="AH597">
        <f>AH596+COUNTIF(전체당첨내역!$B597:$G597,33)</f>
        <v>75</v>
      </c>
      <c r="AI597">
        <f>AI596+COUNTIF(전체당첨내역!$B597:$G597,34)</f>
        <v>95</v>
      </c>
      <c r="AJ597">
        <f>AJ596+COUNTIF(전체당첨내역!$B597:$G597,35)</f>
        <v>77</v>
      </c>
      <c r="AK597">
        <f>AK596+COUNTIF(전체당첨내역!$B597:$G597,36)</f>
        <v>78</v>
      </c>
      <c r="AL597">
        <f>AL596+COUNTIF(전체당첨내역!$B597:$G597,37)</f>
        <v>94</v>
      </c>
      <c r="AM597">
        <f>AM596+COUNTIF(전체당첨내역!$B597:$G597,38)</f>
        <v>71</v>
      </c>
      <c r="AN597">
        <f>AN596+COUNTIF(전체당첨내역!$B597:$G597,39)</f>
        <v>77</v>
      </c>
      <c r="AO597">
        <f>AO596+COUNTIF(전체당첨내역!$B597:$G597,40)</f>
        <v>99</v>
      </c>
      <c r="AP597">
        <f>AP596+COUNTIF(전체당첨내역!$B597:$G597,41)</f>
        <v>70</v>
      </c>
      <c r="AQ597">
        <f>AQ596+COUNTIF(전체당첨내역!$B597:$G597,42)</f>
        <v>76</v>
      </c>
      <c r="AR597">
        <f>AR596+COUNTIF(전체당첨내역!$B597:$G597,43)</f>
        <v>81</v>
      </c>
      <c r="AS597">
        <f>AS596+COUNTIF(전체당첨내역!$B597:$G597,44)</f>
        <v>77</v>
      </c>
      <c r="AT597">
        <f>AT596+COUNTIF(전체당첨내역!$B597:$G597,45)</f>
        <v>82</v>
      </c>
    </row>
    <row r="598" spans="1:46" ht="16.5" customHeight="1">
      <c r="A598">
        <v>597</v>
      </c>
      <c r="B598">
        <f>B597+COUNTIF(전체당첨내역!$B598:$G598,1)</f>
        <v>90</v>
      </c>
      <c r="C598">
        <f>C597+COUNTIF(전체당첨내역!$B598:$G598,2)</f>
        <v>75</v>
      </c>
      <c r="D598">
        <f>D597+COUNTIF(전체당첨내역!$B598:$G598,3)</f>
        <v>80</v>
      </c>
      <c r="E598">
        <f>E597+COUNTIF(전체당첨내역!$B598:$G598,4)</f>
        <v>85</v>
      </c>
      <c r="F598">
        <f>F597+COUNTIF(전체당첨내역!$B598:$G598,5)</f>
        <v>85</v>
      </c>
      <c r="G598">
        <f>G597+COUNTIF(전체당첨내역!$B598:$G598,6)</f>
        <v>70</v>
      </c>
      <c r="H598">
        <f>H597+COUNTIF(전체당첨내역!$B598:$G598,7)</f>
        <v>75</v>
      </c>
      <c r="I598">
        <f>I597+COUNTIF(전체당첨내역!$B598:$G598,8)</f>
        <v>82</v>
      </c>
      <c r="J598">
        <f>J597+COUNTIF(전체당첨내역!$B598:$G598,9)</f>
        <v>61</v>
      </c>
      <c r="K598">
        <f>K597+COUNTIF(전체당첨내역!$B598:$G598,10)</f>
        <v>81</v>
      </c>
      <c r="L598">
        <f>L597+COUNTIF(전체당첨내역!$B598:$G598,11)</f>
        <v>77</v>
      </c>
      <c r="M598">
        <f>M597+COUNTIF(전체당첨내역!$B598:$G598,12)</f>
        <v>78</v>
      </c>
      <c r="N598">
        <f>N597+COUNTIF(전체당첨내역!$B598:$G598,13)</f>
        <v>85</v>
      </c>
      <c r="O598">
        <f>O597+COUNTIF(전체당첨내역!$B598:$G598,14)</f>
        <v>89</v>
      </c>
      <c r="P598">
        <f>P597+COUNTIF(전체당첨내역!$B598:$G598,15)</f>
        <v>77</v>
      </c>
      <c r="Q598">
        <f>Q597+COUNTIF(전체당첨내역!$B598:$G598,16)</f>
        <v>70</v>
      </c>
      <c r="R598">
        <f>R597+COUNTIF(전체당첨내역!$B598:$G598,17)</f>
        <v>88</v>
      </c>
      <c r="S598">
        <f>S597+COUNTIF(전체당첨내역!$B598:$G598,18)</f>
        <v>81</v>
      </c>
      <c r="T598">
        <f>T597+COUNTIF(전체당첨내역!$B598:$G598,19)</f>
        <v>75</v>
      </c>
      <c r="U598">
        <f>U597+COUNTIF(전체당첨내역!$B598:$G598,20)</f>
        <v>101</v>
      </c>
      <c r="V598">
        <f>V597+COUNTIF(전체당첨내역!$B598:$G598,21)</f>
        <v>70</v>
      </c>
      <c r="W598">
        <f>W597+COUNTIF(전체당첨내역!$B598:$G598,22)</f>
        <v>71</v>
      </c>
      <c r="X598">
        <f>X597+COUNTIF(전체당첨내역!$B598:$G598,23)</f>
        <v>73</v>
      </c>
      <c r="Y598">
        <f>Y597+COUNTIF(전체당첨내역!$B598:$G598,24)</f>
        <v>78</v>
      </c>
      <c r="Z598">
        <f>Z597+COUNTIF(전체당첨내역!$B598:$G598,25)</f>
        <v>82</v>
      </c>
      <c r="AA598">
        <f>AA597+COUNTIF(전체당첨내역!$B598:$G598,26)</f>
        <v>86</v>
      </c>
      <c r="AB598">
        <f>AB597+COUNTIF(전체당첨내역!$B598:$G598,27)</f>
        <v>90</v>
      </c>
      <c r="AC598">
        <f>AC597+COUNTIF(전체당첨내역!$B598:$G598,28)</f>
        <v>67</v>
      </c>
      <c r="AD598">
        <f>AD597+COUNTIF(전체당첨내역!$B598:$G598,29)</f>
        <v>77</v>
      </c>
      <c r="AE598">
        <f>AE597+COUNTIF(전체당첨내역!$B598:$G598,30)</f>
        <v>73</v>
      </c>
      <c r="AF598">
        <f>AF597+COUNTIF(전체당첨내역!$B598:$G598,31)</f>
        <v>81</v>
      </c>
      <c r="AG598">
        <f>AG597+COUNTIF(전체당첨내역!$B598:$G598,32)</f>
        <v>75</v>
      </c>
      <c r="AH598">
        <f>AH597+COUNTIF(전체당첨내역!$B598:$G598,33)</f>
        <v>75</v>
      </c>
      <c r="AI598">
        <f>AI597+COUNTIF(전체당첨내역!$B598:$G598,34)</f>
        <v>95</v>
      </c>
      <c r="AJ598">
        <f>AJ597+COUNTIF(전체당첨내역!$B598:$G598,35)</f>
        <v>78</v>
      </c>
      <c r="AK598">
        <f>AK597+COUNTIF(전체당첨내역!$B598:$G598,36)</f>
        <v>78</v>
      </c>
      <c r="AL598">
        <f>AL597+COUNTIF(전체당첨내역!$B598:$G598,37)</f>
        <v>94</v>
      </c>
      <c r="AM598">
        <f>AM597+COUNTIF(전체당첨내역!$B598:$G598,38)</f>
        <v>71</v>
      </c>
      <c r="AN598">
        <f>AN597+COUNTIF(전체당첨내역!$B598:$G598,39)</f>
        <v>77</v>
      </c>
      <c r="AO598">
        <f>AO597+COUNTIF(전체당첨내역!$B598:$G598,40)</f>
        <v>99</v>
      </c>
      <c r="AP598">
        <f>AP597+COUNTIF(전체당첨내역!$B598:$G598,41)</f>
        <v>70</v>
      </c>
      <c r="AQ598">
        <f>AQ597+COUNTIF(전체당첨내역!$B598:$G598,42)</f>
        <v>76</v>
      </c>
      <c r="AR598">
        <f>AR597+COUNTIF(전체당첨내역!$B598:$G598,43)</f>
        <v>82</v>
      </c>
      <c r="AS598">
        <f>AS597+COUNTIF(전체당첨내역!$B598:$G598,44)</f>
        <v>77</v>
      </c>
      <c r="AT598">
        <f>AT597+COUNTIF(전체당첨내역!$B598:$G598,45)</f>
        <v>82</v>
      </c>
    </row>
    <row r="599" spans="1:46" ht="16.5" customHeight="1">
      <c r="A599">
        <v>598</v>
      </c>
      <c r="B599">
        <f>B598+COUNTIF(전체당첨내역!$B599:$G599,1)</f>
        <v>90</v>
      </c>
      <c r="C599">
        <f>C598+COUNTIF(전체당첨내역!$B599:$G599,2)</f>
        <v>75</v>
      </c>
      <c r="D599">
        <f>D598+COUNTIF(전체당첨내역!$B599:$G599,3)</f>
        <v>80</v>
      </c>
      <c r="E599">
        <f>E598+COUNTIF(전체당첨내역!$B599:$G599,4)</f>
        <v>86</v>
      </c>
      <c r="F599">
        <f>F598+COUNTIF(전체당첨내역!$B599:$G599,5)</f>
        <v>85</v>
      </c>
      <c r="G599">
        <f>G598+COUNTIF(전체당첨내역!$B599:$G599,6)</f>
        <v>70</v>
      </c>
      <c r="H599">
        <f>H598+COUNTIF(전체당첨내역!$B599:$G599,7)</f>
        <v>75</v>
      </c>
      <c r="I599">
        <f>I598+COUNTIF(전체당첨내역!$B599:$G599,8)</f>
        <v>82</v>
      </c>
      <c r="J599">
        <f>J598+COUNTIF(전체당첨내역!$B599:$G599,9)</f>
        <v>61</v>
      </c>
      <c r="K599">
        <f>K598+COUNTIF(전체당첨내역!$B599:$G599,10)</f>
        <v>81</v>
      </c>
      <c r="L599">
        <f>L598+COUNTIF(전체당첨내역!$B599:$G599,11)</f>
        <v>77</v>
      </c>
      <c r="M599">
        <f>M598+COUNTIF(전체당첨내역!$B599:$G599,12)</f>
        <v>79</v>
      </c>
      <c r="N599">
        <f>N598+COUNTIF(전체당첨내역!$B599:$G599,13)</f>
        <v>85</v>
      </c>
      <c r="O599">
        <f>O598+COUNTIF(전체당첨내역!$B599:$G599,14)</f>
        <v>89</v>
      </c>
      <c r="P599">
        <f>P598+COUNTIF(전체당첨내역!$B599:$G599,15)</f>
        <v>77</v>
      </c>
      <c r="Q599">
        <f>Q598+COUNTIF(전체당첨내역!$B599:$G599,16)</f>
        <v>70</v>
      </c>
      <c r="R599">
        <f>R598+COUNTIF(전체당첨내역!$B599:$G599,17)</f>
        <v>88</v>
      </c>
      <c r="S599">
        <f>S598+COUNTIF(전체당첨내역!$B599:$G599,18)</f>
        <v>81</v>
      </c>
      <c r="T599">
        <f>T598+COUNTIF(전체당첨내역!$B599:$G599,19)</f>
        <v>75</v>
      </c>
      <c r="U599">
        <f>U598+COUNTIF(전체당첨내역!$B599:$G599,20)</f>
        <v>101</v>
      </c>
      <c r="V599">
        <f>V598+COUNTIF(전체당첨내역!$B599:$G599,21)</f>
        <v>70</v>
      </c>
      <c r="W599">
        <f>W598+COUNTIF(전체당첨내역!$B599:$G599,22)</f>
        <v>71</v>
      </c>
      <c r="X599">
        <f>X598+COUNTIF(전체당첨내역!$B599:$G599,23)</f>
        <v>73</v>
      </c>
      <c r="Y599">
        <f>Y598+COUNTIF(전체당첨내역!$B599:$G599,24)</f>
        <v>79</v>
      </c>
      <c r="Z599">
        <f>Z598+COUNTIF(전체당첨내역!$B599:$G599,25)</f>
        <v>82</v>
      </c>
      <c r="AA599">
        <f>AA598+COUNTIF(전체당첨내역!$B599:$G599,26)</f>
        <v>86</v>
      </c>
      <c r="AB599">
        <f>AB598+COUNTIF(전체당첨내역!$B599:$G599,27)</f>
        <v>90</v>
      </c>
      <c r="AC599">
        <f>AC598+COUNTIF(전체당첨내역!$B599:$G599,28)</f>
        <v>67</v>
      </c>
      <c r="AD599">
        <f>AD598+COUNTIF(전체당첨내역!$B599:$G599,29)</f>
        <v>77</v>
      </c>
      <c r="AE599">
        <f>AE598+COUNTIF(전체당첨내역!$B599:$G599,30)</f>
        <v>73</v>
      </c>
      <c r="AF599">
        <f>AF598+COUNTIF(전체당첨내역!$B599:$G599,31)</f>
        <v>81</v>
      </c>
      <c r="AG599">
        <f>AG598+COUNTIF(전체당첨내역!$B599:$G599,32)</f>
        <v>75</v>
      </c>
      <c r="AH599">
        <f>AH598+COUNTIF(전체당첨내역!$B599:$G599,33)</f>
        <v>76</v>
      </c>
      <c r="AI599">
        <f>AI598+COUNTIF(전체당첨내역!$B599:$G599,34)</f>
        <v>95</v>
      </c>
      <c r="AJ599">
        <f>AJ598+COUNTIF(전체당첨내역!$B599:$G599,35)</f>
        <v>78</v>
      </c>
      <c r="AK599">
        <f>AK598+COUNTIF(전체당첨내역!$B599:$G599,36)</f>
        <v>78</v>
      </c>
      <c r="AL599">
        <f>AL598+COUNTIF(전체당첨내역!$B599:$G599,37)</f>
        <v>94</v>
      </c>
      <c r="AM599">
        <f>AM598+COUNTIF(전체당첨내역!$B599:$G599,38)</f>
        <v>72</v>
      </c>
      <c r="AN599">
        <f>AN598+COUNTIF(전체당첨내역!$B599:$G599,39)</f>
        <v>77</v>
      </c>
      <c r="AO599">
        <f>AO598+COUNTIF(전체당첨내역!$B599:$G599,40)</f>
        <v>99</v>
      </c>
      <c r="AP599">
        <f>AP598+COUNTIF(전체당첨내역!$B599:$G599,41)</f>
        <v>70</v>
      </c>
      <c r="AQ599">
        <f>AQ598+COUNTIF(전체당첨내역!$B599:$G599,42)</f>
        <v>76</v>
      </c>
      <c r="AR599">
        <f>AR598+COUNTIF(전체당첨내역!$B599:$G599,43)</f>
        <v>82</v>
      </c>
      <c r="AS599">
        <f>AS598+COUNTIF(전체당첨내역!$B599:$G599,44)</f>
        <v>77</v>
      </c>
      <c r="AT599">
        <f>AT598+COUNTIF(전체당첨내역!$B599:$G599,45)</f>
        <v>83</v>
      </c>
    </row>
    <row r="600" spans="1:46" ht="16.5" customHeight="1">
      <c r="A600">
        <v>599</v>
      </c>
      <c r="B600">
        <f>B599+COUNTIF(전체당첨내역!$B600:$G600,1)</f>
        <v>90</v>
      </c>
      <c r="C600">
        <f>C599+COUNTIF(전체당첨내역!$B600:$G600,2)</f>
        <v>75</v>
      </c>
      <c r="D600">
        <f>D599+COUNTIF(전체당첨내역!$B600:$G600,3)</f>
        <v>80</v>
      </c>
      <c r="E600">
        <f>E599+COUNTIF(전체당첨내역!$B600:$G600,4)</f>
        <v>86</v>
      </c>
      <c r="F600">
        <f>F599+COUNTIF(전체당첨내역!$B600:$G600,5)</f>
        <v>86</v>
      </c>
      <c r="G600">
        <f>G599+COUNTIF(전체당첨내역!$B600:$G600,6)</f>
        <v>70</v>
      </c>
      <c r="H600">
        <f>H599+COUNTIF(전체당첨내역!$B600:$G600,7)</f>
        <v>75</v>
      </c>
      <c r="I600">
        <f>I599+COUNTIF(전체당첨내역!$B600:$G600,8)</f>
        <v>82</v>
      </c>
      <c r="J600">
        <f>J599+COUNTIF(전체당첨내역!$B600:$G600,9)</f>
        <v>61</v>
      </c>
      <c r="K600">
        <f>K599+COUNTIF(전체당첨내역!$B600:$G600,10)</f>
        <v>81</v>
      </c>
      <c r="L600">
        <f>L599+COUNTIF(전체당첨내역!$B600:$G600,11)</f>
        <v>77</v>
      </c>
      <c r="M600">
        <f>M599+COUNTIF(전체당첨내역!$B600:$G600,12)</f>
        <v>80</v>
      </c>
      <c r="N600">
        <f>N599+COUNTIF(전체당첨내역!$B600:$G600,13)</f>
        <v>85</v>
      </c>
      <c r="O600">
        <f>O599+COUNTIF(전체당첨내역!$B600:$G600,14)</f>
        <v>89</v>
      </c>
      <c r="P600">
        <f>P599+COUNTIF(전체당첨내역!$B600:$G600,15)</f>
        <v>77</v>
      </c>
      <c r="Q600">
        <f>Q599+COUNTIF(전체당첨내역!$B600:$G600,16)</f>
        <v>70</v>
      </c>
      <c r="R600">
        <f>R599+COUNTIF(전체당첨내역!$B600:$G600,17)</f>
        <v>89</v>
      </c>
      <c r="S600">
        <f>S599+COUNTIF(전체당첨내역!$B600:$G600,18)</f>
        <v>81</v>
      </c>
      <c r="T600">
        <f>T599+COUNTIF(전체당첨내역!$B600:$G600,19)</f>
        <v>75</v>
      </c>
      <c r="U600">
        <f>U599+COUNTIF(전체당첨내역!$B600:$G600,20)</f>
        <v>101</v>
      </c>
      <c r="V600">
        <f>V599+COUNTIF(전체당첨내역!$B600:$G600,21)</f>
        <v>70</v>
      </c>
      <c r="W600">
        <f>W599+COUNTIF(전체당첨내역!$B600:$G600,22)</f>
        <v>71</v>
      </c>
      <c r="X600">
        <f>X599+COUNTIF(전체당첨내역!$B600:$G600,23)</f>
        <v>73</v>
      </c>
      <c r="Y600">
        <f>Y599+COUNTIF(전체당첨내역!$B600:$G600,24)</f>
        <v>79</v>
      </c>
      <c r="Z600">
        <f>Z599+COUNTIF(전체당첨내역!$B600:$G600,25)</f>
        <v>82</v>
      </c>
      <c r="AA600">
        <f>AA599+COUNTIF(전체당첨내역!$B600:$G600,26)</f>
        <v>86</v>
      </c>
      <c r="AB600">
        <f>AB599+COUNTIF(전체당첨내역!$B600:$G600,27)</f>
        <v>90</v>
      </c>
      <c r="AC600">
        <f>AC599+COUNTIF(전체당첨내역!$B600:$G600,28)</f>
        <v>67</v>
      </c>
      <c r="AD600">
        <f>AD599+COUNTIF(전체당첨내역!$B600:$G600,29)</f>
        <v>78</v>
      </c>
      <c r="AE600">
        <f>AE599+COUNTIF(전체당첨내역!$B600:$G600,30)</f>
        <v>73</v>
      </c>
      <c r="AF600">
        <f>AF599+COUNTIF(전체당첨내역!$B600:$G600,31)</f>
        <v>81</v>
      </c>
      <c r="AG600">
        <f>AG599+COUNTIF(전체당첨내역!$B600:$G600,32)</f>
        <v>75</v>
      </c>
      <c r="AH600">
        <f>AH599+COUNTIF(전체당첨내역!$B600:$G600,33)</f>
        <v>76</v>
      </c>
      <c r="AI600">
        <f>AI599+COUNTIF(전체당첨내역!$B600:$G600,34)</f>
        <v>96</v>
      </c>
      <c r="AJ600">
        <f>AJ599+COUNTIF(전체당첨내역!$B600:$G600,35)</f>
        <v>79</v>
      </c>
      <c r="AK600">
        <f>AK599+COUNTIF(전체당첨내역!$B600:$G600,36)</f>
        <v>78</v>
      </c>
      <c r="AL600">
        <f>AL599+COUNTIF(전체당첨내역!$B600:$G600,37)</f>
        <v>94</v>
      </c>
      <c r="AM600">
        <f>AM599+COUNTIF(전체당첨내역!$B600:$G600,38)</f>
        <v>72</v>
      </c>
      <c r="AN600">
        <f>AN599+COUNTIF(전체당첨내역!$B600:$G600,39)</f>
        <v>77</v>
      </c>
      <c r="AO600">
        <f>AO599+COUNTIF(전체당첨내역!$B600:$G600,40)</f>
        <v>99</v>
      </c>
      <c r="AP600">
        <f>AP599+COUNTIF(전체당첨내역!$B600:$G600,41)</f>
        <v>70</v>
      </c>
      <c r="AQ600">
        <f>AQ599+COUNTIF(전체당첨내역!$B600:$G600,42)</f>
        <v>76</v>
      </c>
      <c r="AR600">
        <f>AR599+COUNTIF(전체당첨내역!$B600:$G600,43)</f>
        <v>82</v>
      </c>
      <c r="AS600">
        <f>AS599+COUNTIF(전체당첨내역!$B600:$G600,44)</f>
        <v>77</v>
      </c>
      <c r="AT600">
        <f>AT599+COUNTIF(전체당첨내역!$B600:$G600,45)</f>
        <v>83</v>
      </c>
    </row>
    <row r="601" spans="1:46" ht="16.5" customHeight="1">
      <c r="A601">
        <v>600</v>
      </c>
      <c r="B601">
        <f>B600+COUNTIF(전체당첨내역!$B601:$G601,1)</f>
        <v>90</v>
      </c>
      <c r="C601">
        <f>C600+COUNTIF(전체당첨내역!$B601:$G601,2)</f>
        <v>75</v>
      </c>
      <c r="D601">
        <f>D600+COUNTIF(전체당첨내역!$B601:$G601,3)</f>
        <v>80</v>
      </c>
      <c r="E601">
        <f>E600+COUNTIF(전체당첨내역!$B601:$G601,4)</f>
        <v>86</v>
      </c>
      <c r="F601">
        <f>F600+COUNTIF(전체당첨내역!$B601:$G601,5)</f>
        <v>87</v>
      </c>
      <c r="G601">
        <f>G600+COUNTIF(전체당첨내역!$B601:$G601,6)</f>
        <v>70</v>
      </c>
      <c r="H601">
        <f>H600+COUNTIF(전체당첨내역!$B601:$G601,7)</f>
        <v>75</v>
      </c>
      <c r="I601">
        <f>I600+COUNTIF(전체당첨내역!$B601:$G601,8)</f>
        <v>82</v>
      </c>
      <c r="J601">
        <f>J600+COUNTIF(전체당첨내역!$B601:$G601,9)</f>
        <v>61</v>
      </c>
      <c r="K601">
        <f>K600+COUNTIF(전체당첨내역!$B601:$G601,10)</f>
        <v>81</v>
      </c>
      <c r="L601">
        <f>L600+COUNTIF(전체당첨내역!$B601:$G601,11)</f>
        <v>78</v>
      </c>
      <c r="M601">
        <f>M600+COUNTIF(전체당첨내역!$B601:$G601,12)</f>
        <v>80</v>
      </c>
      <c r="N601">
        <f>N600+COUNTIF(전체당첨내역!$B601:$G601,13)</f>
        <v>85</v>
      </c>
      <c r="O601">
        <f>O600+COUNTIF(전체당첨내역!$B601:$G601,14)</f>
        <v>90</v>
      </c>
      <c r="P601">
        <f>P600+COUNTIF(전체당첨내역!$B601:$G601,15)</f>
        <v>77</v>
      </c>
      <c r="Q601">
        <f>Q600+COUNTIF(전체당첨내역!$B601:$G601,16)</f>
        <v>70</v>
      </c>
      <c r="R601">
        <f>R600+COUNTIF(전체당첨내역!$B601:$G601,17)</f>
        <v>89</v>
      </c>
      <c r="S601">
        <f>S600+COUNTIF(전체당첨내역!$B601:$G601,18)</f>
        <v>81</v>
      </c>
      <c r="T601">
        <f>T600+COUNTIF(전체당첨내역!$B601:$G601,19)</f>
        <v>75</v>
      </c>
      <c r="U601">
        <f>U600+COUNTIF(전체당첨내역!$B601:$G601,20)</f>
        <v>101</v>
      </c>
      <c r="V601">
        <f>V600+COUNTIF(전체당첨내역!$B601:$G601,21)</f>
        <v>70</v>
      </c>
      <c r="W601">
        <f>W600+COUNTIF(전체당첨내역!$B601:$G601,22)</f>
        <v>71</v>
      </c>
      <c r="X601">
        <f>X600+COUNTIF(전체당첨내역!$B601:$G601,23)</f>
        <v>73</v>
      </c>
      <c r="Y601">
        <f>Y600+COUNTIF(전체당첨내역!$B601:$G601,24)</f>
        <v>79</v>
      </c>
      <c r="Z601">
        <f>Z600+COUNTIF(전체당첨내역!$B601:$G601,25)</f>
        <v>82</v>
      </c>
      <c r="AA601">
        <f>AA600+COUNTIF(전체당첨내역!$B601:$G601,26)</f>
        <v>86</v>
      </c>
      <c r="AB601">
        <f>AB600+COUNTIF(전체당첨내역!$B601:$G601,27)</f>
        <v>91</v>
      </c>
      <c r="AC601">
        <f>AC600+COUNTIF(전체당첨내역!$B601:$G601,28)</f>
        <v>67</v>
      </c>
      <c r="AD601">
        <f>AD600+COUNTIF(전체당첨내역!$B601:$G601,29)</f>
        <v>79</v>
      </c>
      <c r="AE601">
        <f>AE600+COUNTIF(전체당첨내역!$B601:$G601,30)</f>
        <v>73</v>
      </c>
      <c r="AF601">
        <f>AF600+COUNTIF(전체당첨내역!$B601:$G601,31)</f>
        <v>81</v>
      </c>
      <c r="AG601">
        <f>AG600+COUNTIF(전체당첨내역!$B601:$G601,32)</f>
        <v>75</v>
      </c>
      <c r="AH601">
        <f>AH600+COUNTIF(전체당첨내역!$B601:$G601,33)</f>
        <v>76</v>
      </c>
      <c r="AI601">
        <f>AI600+COUNTIF(전체당첨내역!$B601:$G601,34)</f>
        <v>96</v>
      </c>
      <c r="AJ601">
        <f>AJ600+COUNTIF(전체당첨내역!$B601:$G601,35)</f>
        <v>79</v>
      </c>
      <c r="AK601">
        <f>AK600+COUNTIF(전체당첨내역!$B601:$G601,36)</f>
        <v>79</v>
      </c>
      <c r="AL601">
        <f>AL600+COUNTIF(전체당첨내역!$B601:$G601,37)</f>
        <v>94</v>
      </c>
      <c r="AM601">
        <f>AM600+COUNTIF(전체당첨내역!$B601:$G601,38)</f>
        <v>72</v>
      </c>
      <c r="AN601">
        <f>AN600+COUNTIF(전체당첨내역!$B601:$G601,39)</f>
        <v>77</v>
      </c>
      <c r="AO601">
        <f>AO600+COUNTIF(전체당첨내역!$B601:$G601,40)</f>
        <v>99</v>
      </c>
      <c r="AP601">
        <f>AP600+COUNTIF(전체당첨내역!$B601:$G601,41)</f>
        <v>70</v>
      </c>
      <c r="AQ601">
        <f>AQ600+COUNTIF(전체당첨내역!$B601:$G601,42)</f>
        <v>76</v>
      </c>
      <c r="AR601">
        <f>AR600+COUNTIF(전체당첨내역!$B601:$G601,43)</f>
        <v>82</v>
      </c>
      <c r="AS601">
        <f>AS600+COUNTIF(전체당첨내역!$B601:$G601,44)</f>
        <v>77</v>
      </c>
      <c r="AT601">
        <f>AT600+COUNTIF(전체당첨내역!$B601:$G601,45)</f>
        <v>83</v>
      </c>
    </row>
    <row r="602" spans="1:46" ht="16.5" customHeight="1">
      <c r="A602">
        <v>601</v>
      </c>
      <c r="B602">
        <f>B601+COUNTIF(전체당첨내역!$B602:$G602,1)</f>
        <v>90</v>
      </c>
      <c r="C602">
        <f>C601+COUNTIF(전체당첨내역!$B602:$G602,2)</f>
        <v>76</v>
      </c>
      <c r="D602">
        <f>D601+COUNTIF(전체당첨내역!$B602:$G602,3)</f>
        <v>80</v>
      </c>
      <c r="E602">
        <f>E601+COUNTIF(전체당첨내역!$B602:$G602,4)</f>
        <v>86</v>
      </c>
      <c r="F602">
        <f>F601+COUNTIF(전체당첨내역!$B602:$G602,5)</f>
        <v>87</v>
      </c>
      <c r="G602">
        <f>G601+COUNTIF(전체당첨내역!$B602:$G602,6)</f>
        <v>70</v>
      </c>
      <c r="H602">
        <f>H601+COUNTIF(전체당첨내역!$B602:$G602,7)</f>
        <v>75</v>
      </c>
      <c r="I602">
        <f>I601+COUNTIF(전체당첨내역!$B602:$G602,8)</f>
        <v>82</v>
      </c>
      <c r="J602">
        <f>J601+COUNTIF(전체당첨내역!$B602:$G602,9)</f>
        <v>61</v>
      </c>
      <c r="K602">
        <f>K601+COUNTIF(전체당첨내역!$B602:$G602,10)</f>
        <v>81</v>
      </c>
      <c r="L602">
        <f>L601+COUNTIF(전체당첨내역!$B602:$G602,11)</f>
        <v>78</v>
      </c>
      <c r="M602">
        <f>M601+COUNTIF(전체당첨내역!$B602:$G602,12)</f>
        <v>80</v>
      </c>
      <c r="N602">
        <f>N601+COUNTIF(전체당첨내역!$B602:$G602,13)</f>
        <v>85</v>
      </c>
      <c r="O602">
        <f>O601+COUNTIF(전체당첨내역!$B602:$G602,14)</f>
        <v>90</v>
      </c>
      <c r="P602">
        <f>P601+COUNTIF(전체당첨내역!$B602:$G602,15)</f>
        <v>77</v>
      </c>
      <c r="Q602">
        <f>Q601+COUNTIF(전체당첨내역!$B602:$G602,16)</f>
        <v>71</v>
      </c>
      <c r="R602">
        <f>R601+COUNTIF(전체당첨내역!$B602:$G602,17)</f>
        <v>89</v>
      </c>
      <c r="S602">
        <f>S601+COUNTIF(전체당첨내역!$B602:$G602,18)</f>
        <v>81</v>
      </c>
      <c r="T602">
        <f>T601+COUNTIF(전체당첨내역!$B602:$G602,19)</f>
        <v>76</v>
      </c>
      <c r="U602">
        <f>U601+COUNTIF(전체당첨내역!$B602:$G602,20)</f>
        <v>101</v>
      </c>
      <c r="V602">
        <f>V601+COUNTIF(전체당첨내역!$B602:$G602,21)</f>
        <v>70</v>
      </c>
      <c r="W602">
        <f>W601+COUNTIF(전체당첨내역!$B602:$G602,22)</f>
        <v>71</v>
      </c>
      <c r="X602">
        <f>X601+COUNTIF(전체당첨내역!$B602:$G602,23)</f>
        <v>73</v>
      </c>
      <c r="Y602">
        <f>Y601+COUNTIF(전체당첨내역!$B602:$G602,24)</f>
        <v>79</v>
      </c>
      <c r="Z602">
        <f>Z601+COUNTIF(전체당첨내역!$B602:$G602,25)</f>
        <v>82</v>
      </c>
      <c r="AA602">
        <f>AA601+COUNTIF(전체당첨내역!$B602:$G602,26)</f>
        <v>86</v>
      </c>
      <c r="AB602">
        <f>AB601+COUNTIF(전체당첨내역!$B602:$G602,27)</f>
        <v>91</v>
      </c>
      <c r="AC602">
        <f>AC601+COUNTIF(전체당첨내역!$B602:$G602,28)</f>
        <v>67</v>
      </c>
      <c r="AD602">
        <f>AD601+COUNTIF(전체당첨내역!$B602:$G602,29)</f>
        <v>79</v>
      </c>
      <c r="AE602">
        <f>AE601+COUNTIF(전체당첨내역!$B602:$G602,30)</f>
        <v>73</v>
      </c>
      <c r="AF602">
        <f>AF601+COUNTIF(전체당첨내역!$B602:$G602,31)</f>
        <v>82</v>
      </c>
      <c r="AG602">
        <f>AG601+COUNTIF(전체당첨내역!$B602:$G602,32)</f>
        <v>75</v>
      </c>
      <c r="AH602">
        <f>AH601+COUNTIF(전체당첨내역!$B602:$G602,33)</f>
        <v>76</v>
      </c>
      <c r="AI602">
        <f>AI601+COUNTIF(전체당첨내역!$B602:$G602,34)</f>
        <v>97</v>
      </c>
      <c r="AJ602">
        <f>AJ601+COUNTIF(전체당첨내역!$B602:$G602,35)</f>
        <v>80</v>
      </c>
      <c r="AK602">
        <f>AK601+COUNTIF(전체당첨내역!$B602:$G602,36)</f>
        <v>79</v>
      </c>
      <c r="AL602">
        <f>AL601+COUNTIF(전체당첨내역!$B602:$G602,37)</f>
        <v>94</v>
      </c>
      <c r="AM602">
        <f>AM601+COUNTIF(전체당첨내역!$B602:$G602,38)</f>
        <v>72</v>
      </c>
      <c r="AN602">
        <f>AN601+COUNTIF(전체당첨내역!$B602:$G602,39)</f>
        <v>77</v>
      </c>
      <c r="AO602">
        <f>AO601+COUNTIF(전체당첨내역!$B602:$G602,40)</f>
        <v>99</v>
      </c>
      <c r="AP602">
        <f>AP601+COUNTIF(전체당첨내역!$B602:$G602,41)</f>
        <v>70</v>
      </c>
      <c r="AQ602">
        <f>AQ601+COUNTIF(전체당첨내역!$B602:$G602,42)</f>
        <v>76</v>
      </c>
      <c r="AR602">
        <f>AR601+COUNTIF(전체당첨내역!$B602:$G602,43)</f>
        <v>82</v>
      </c>
      <c r="AS602">
        <f>AS601+COUNTIF(전체당첨내역!$B602:$G602,44)</f>
        <v>77</v>
      </c>
      <c r="AT602">
        <f>AT601+COUNTIF(전체당첨내역!$B602:$G602,45)</f>
        <v>83</v>
      </c>
    </row>
    <row r="603" spans="1:46" ht="16.5" customHeight="1">
      <c r="A603">
        <v>602</v>
      </c>
      <c r="B603">
        <f>B602+COUNTIF(전체당첨내역!$B603:$G603,1)</f>
        <v>90</v>
      </c>
      <c r="C603">
        <f>C602+COUNTIF(전체당첨내역!$B603:$G603,2)</f>
        <v>76</v>
      </c>
      <c r="D603">
        <f>D602+COUNTIF(전체당첨내역!$B603:$G603,3)</f>
        <v>80</v>
      </c>
      <c r="E603">
        <f>E602+COUNTIF(전체당첨내역!$B603:$G603,4)</f>
        <v>86</v>
      </c>
      <c r="F603">
        <f>F602+COUNTIF(전체당첨내역!$B603:$G603,5)</f>
        <v>87</v>
      </c>
      <c r="G603">
        <f>G602+COUNTIF(전체당첨내역!$B603:$G603,6)</f>
        <v>70</v>
      </c>
      <c r="H603">
        <f>H602+COUNTIF(전체당첨내역!$B603:$G603,7)</f>
        <v>75</v>
      </c>
      <c r="I603">
        <f>I602+COUNTIF(전체당첨내역!$B603:$G603,8)</f>
        <v>82</v>
      </c>
      <c r="J603">
        <f>J602+COUNTIF(전체당첨내역!$B603:$G603,9)</f>
        <v>61</v>
      </c>
      <c r="K603">
        <f>K602+COUNTIF(전체당첨내역!$B603:$G603,10)</f>
        <v>81</v>
      </c>
      <c r="L603">
        <f>L602+COUNTIF(전체당첨내역!$B603:$G603,11)</f>
        <v>78</v>
      </c>
      <c r="M603">
        <f>M602+COUNTIF(전체당첨내역!$B603:$G603,12)</f>
        <v>80</v>
      </c>
      <c r="N603">
        <f>N602+COUNTIF(전체당첨내역!$B603:$G603,13)</f>
        <v>86</v>
      </c>
      <c r="O603">
        <f>O602+COUNTIF(전체당첨내역!$B603:$G603,14)</f>
        <v>91</v>
      </c>
      <c r="P603">
        <f>P602+COUNTIF(전체당첨내역!$B603:$G603,15)</f>
        <v>77</v>
      </c>
      <c r="Q603">
        <f>Q602+COUNTIF(전체당첨내역!$B603:$G603,16)</f>
        <v>71</v>
      </c>
      <c r="R603">
        <f>R602+COUNTIF(전체당첨내역!$B603:$G603,17)</f>
        <v>89</v>
      </c>
      <c r="S603">
        <f>S602+COUNTIF(전체당첨내역!$B603:$G603,18)</f>
        <v>81</v>
      </c>
      <c r="T603">
        <f>T602+COUNTIF(전체당첨내역!$B603:$G603,19)</f>
        <v>76</v>
      </c>
      <c r="U603">
        <f>U602+COUNTIF(전체당첨내역!$B603:$G603,20)</f>
        <v>101</v>
      </c>
      <c r="V603">
        <f>V602+COUNTIF(전체당첨내역!$B603:$G603,21)</f>
        <v>70</v>
      </c>
      <c r="W603">
        <f>W602+COUNTIF(전체당첨내역!$B603:$G603,22)</f>
        <v>72</v>
      </c>
      <c r="X603">
        <f>X602+COUNTIF(전체당첨내역!$B603:$G603,23)</f>
        <v>73</v>
      </c>
      <c r="Y603">
        <f>Y602+COUNTIF(전체당첨내역!$B603:$G603,24)</f>
        <v>79</v>
      </c>
      <c r="Z603">
        <f>Z602+COUNTIF(전체당첨내역!$B603:$G603,25)</f>
        <v>82</v>
      </c>
      <c r="AA603">
        <f>AA602+COUNTIF(전체당첨내역!$B603:$G603,26)</f>
        <v>86</v>
      </c>
      <c r="AB603">
        <f>AB602+COUNTIF(전체당첨내역!$B603:$G603,27)</f>
        <v>92</v>
      </c>
      <c r="AC603">
        <f>AC602+COUNTIF(전체당첨내역!$B603:$G603,28)</f>
        <v>67</v>
      </c>
      <c r="AD603">
        <f>AD602+COUNTIF(전체당첨내역!$B603:$G603,29)</f>
        <v>79</v>
      </c>
      <c r="AE603">
        <f>AE602+COUNTIF(전체당첨내역!$B603:$G603,30)</f>
        <v>74</v>
      </c>
      <c r="AF603">
        <f>AF602+COUNTIF(전체당첨내역!$B603:$G603,31)</f>
        <v>82</v>
      </c>
      <c r="AG603">
        <f>AG602+COUNTIF(전체당첨내역!$B603:$G603,32)</f>
        <v>75</v>
      </c>
      <c r="AH603">
        <f>AH602+COUNTIF(전체당첨내역!$B603:$G603,33)</f>
        <v>76</v>
      </c>
      <c r="AI603">
        <f>AI602+COUNTIF(전체당첨내역!$B603:$G603,34)</f>
        <v>97</v>
      </c>
      <c r="AJ603">
        <f>AJ602+COUNTIF(전체당첨내역!$B603:$G603,35)</f>
        <v>80</v>
      </c>
      <c r="AK603">
        <f>AK602+COUNTIF(전체당첨내역!$B603:$G603,36)</f>
        <v>79</v>
      </c>
      <c r="AL603">
        <f>AL602+COUNTIF(전체당첨내역!$B603:$G603,37)</f>
        <v>94</v>
      </c>
      <c r="AM603">
        <f>AM602+COUNTIF(전체당첨내역!$B603:$G603,38)</f>
        <v>73</v>
      </c>
      <c r="AN603">
        <f>AN602+COUNTIF(전체당첨내역!$B603:$G603,39)</f>
        <v>77</v>
      </c>
      <c r="AO603">
        <f>AO602+COUNTIF(전체당첨내역!$B603:$G603,40)</f>
        <v>99</v>
      </c>
      <c r="AP603">
        <f>AP602+COUNTIF(전체당첨내역!$B603:$G603,41)</f>
        <v>70</v>
      </c>
      <c r="AQ603">
        <f>AQ602+COUNTIF(전체당첨내역!$B603:$G603,42)</f>
        <v>76</v>
      </c>
      <c r="AR603">
        <f>AR602+COUNTIF(전체당첨내역!$B603:$G603,43)</f>
        <v>82</v>
      </c>
      <c r="AS603">
        <f>AS602+COUNTIF(전체당첨내역!$B603:$G603,44)</f>
        <v>77</v>
      </c>
      <c r="AT603">
        <f>AT602+COUNTIF(전체당첨내역!$B603:$G603,45)</f>
        <v>83</v>
      </c>
    </row>
    <row r="604" spans="1:46" ht="16.5" customHeight="1">
      <c r="A604">
        <v>603</v>
      </c>
      <c r="B604">
        <f>B603+COUNTIF(전체당첨내역!$B604:$G604,1)</f>
        <v>90</v>
      </c>
      <c r="C604">
        <f>C603+COUNTIF(전체당첨내역!$B604:$G604,2)</f>
        <v>77</v>
      </c>
      <c r="D604">
        <f>D603+COUNTIF(전체당첨내역!$B604:$G604,3)</f>
        <v>80</v>
      </c>
      <c r="E604">
        <f>E603+COUNTIF(전체당첨내역!$B604:$G604,4)</f>
        <v>86</v>
      </c>
      <c r="F604">
        <f>F603+COUNTIF(전체당첨내역!$B604:$G604,5)</f>
        <v>87</v>
      </c>
      <c r="G604">
        <f>G603+COUNTIF(전체당첨내역!$B604:$G604,6)</f>
        <v>70</v>
      </c>
      <c r="H604">
        <f>H603+COUNTIF(전체당첨내역!$B604:$G604,7)</f>
        <v>75</v>
      </c>
      <c r="I604">
        <f>I603+COUNTIF(전체당첨내역!$B604:$G604,8)</f>
        <v>82</v>
      </c>
      <c r="J604">
        <f>J603+COUNTIF(전체당첨내역!$B604:$G604,9)</f>
        <v>61</v>
      </c>
      <c r="K604">
        <f>K603+COUNTIF(전체당첨내역!$B604:$G604,10)</f>
        <v>81</v>
      </c>
      <c r="L604">
        <f>L603+COUNTIF(전체당첨내역!$B604:$G604,11)</f>
        <v>78</v>
      </c>
      <c r="M604">
        <f>M603+COUNTIF(전체당첨내역!$B604:$G604,12)</f>
        <v>80</v>
      </c>
      <c r="N604">
        <f>N603+COUNTIF(전체당첨내역!$B604:$G604,13)</f>
        <v>86</v>
      </c>
      <c r="O604">
        <f>O603+COUNTIF(전체당첨내역!$B604:$G604,14)</f>
        <v>91</v>
      </c>
      <c r="P604">
        <f>P603+COUNTIF(전체당첨내역!$B604:$G604,15)</f>
        <v>77</v>
      </c>
      <c r="Q604">
        <f>Q603+COUNTIF(전체당첨내역!$B604:$G604,16)</f>
        <v>71</v>
      </c>
      <c r="R604">
        <f>R603+COUNTIF(전체당첨내역!$B604:$G604,17)</f>
        <v>89</v>
      </c>
      <c r="S604">
        <f>S603+COUNTIF(전체당첨내역!$B604:$G604,18)</f>
        <v>81</v>
      </c>
      <c r="T604">
        <f>T603+COUNTIF(전체당첨내역!$B604:$G604,19)</f>
        <v>77</v>
      </c>
      <c r="U604">
        <f>U603+COUNTIF(전체당첨내역!$B604:$G604,20)</f>
        <v>101</v>
      </c>
      <c r="V604">
        <f>V603+COUNTIF(전체당첨내역!$B604:$G604,21)</f>
        <v>70</v>
      </c>
      <c r="W604">
        <f>W603+COUNTIF(전체당첨내역!$B604:$G604,22)</f>
        <v>72</v>
      </c>
      <c r="X604">
        <f>X603+COUNTIF(전체당첨내역!$B604:$G604,23)</f>
        <v>73</v>
      </c>
      <c r="Y604">
        <f>Y603+COUNTIF(전체당첨내역!$B604:$G604,24)</f>
        <v>79</v>
      </c>
      <c r="Z604">
        <f>Z603+COUNTIF(전체당첨내역!$B604:$G604,25)</f>
        <v>83</v>
      </c>
      <c r="AA604">
        <f>AA603+COUNTIF(전체당첨내역!$B604:$G604,26)</f>
        <v>87</v>
      </c>
      <c r="AB604">
        <f>AB603+COUNTIF(전체당첨내역!$B604:$G604,27)</f>
        <v>93</v>
      </c>
      <c r="AC604">
        <f>AC603+COUNTIF(전체당첨내역!$B604:$G604,28)</f>
        <v>67</v>
      </c>
      <c r="AD604">
        <f>AD603+COUNTIF(전체당첨내역!$B604:$G604,29)</f>
        <v>79</v>
      </c>
      <c r="AE604">
        <f>AE603+COUNTIF(전체당첨내역!$B604:$G604,30)</f>
        <v>74</v>
      </c>
      <c r="AF604">
        <f>AF603+COUNTIF(전체당첨내역!$B604:$G604,31)</f>
        <v>82</v>
      </c>
      <c r="AG604">
        <f>AG603+COUNTIF(전체당첨내역!$B604:$G604,32)</f>
        <v>75</v>
      </c>
      <c r="AH604">
        <f>AH603+COUNTIF(전체당첨내역!$B604:$G604,33)</f>
        <v>76</v>
      </c>
      <c r="AI604">
        <f>AI603+COUNTIF(전체당첨내역!$B604:$G604,34)</f>
        <v>97</v>
      </c>
      <c r="AJ604">
        <f>AJ603+COUNTIF(전체당첨내역!$B604:$G604,35)</f>
        <v>80</v>
      </c>
      <c r="AK604">
        <f>AK603+COUNTIF(전체당첨내역!$B604:$G604,36)</f>
        <v>79</v>
      </c>
      <c r="AL604">
        <f>AL603+COUNTIF(전체당첨내역!$B604:$G604,37)</f>
        <v>94</v>
      </c>
      <c r="AM604">
        <f>AM603+COUNTIF(전체당첨내역!$B604:$G604,38)</f>
        <v>73</v>
      </c>
      <c r="AN604">
        <f>AN603+COUNTIF(전체당첨내역!$B604:$G604,39)</f>
        <v>77</v>
      </c>
      <c r="AO604">
        <f>AO603+COUNTIF(전체당첨내역!$B604:$G604,40)</f>
        <v>99</v>
      </c>
      <c r="AP604">
        <f>AP603+COUNTIF(전체당첨내역!$B604:$G604,41)</f>
        <v>70</v>
      </c>
      <c r="AQ604">
        <f>AQ603+COUNTIF(전체당첨내역!$B604:$G604,42)</f>
        <v>76</v>
      </c>
      <c r="AR604">
        <f>AR603+COUNTIF(전체당첨내역!$B604:$G604,43)</f>
        <v>83</v>
      </c>
      <c r="AS604">
        <f>AS603+COUNTIF(전체당첨내역!$B604:$G604,44)</f>
        <v>77</v>
      </c>
      <c r="AT604">
        <f>AT603+COUNTIF(전체당첨내역!$B604:$G604,45)</f>
        <v>83</v>
      </c>
    </row>
    <row r="605" spans="1:46" ht="16.5" customHeight="1">
      <c r="A605">
        <v>604</v>
      </c>
      <c r="B605">
        <f>B604+COUNTIF(전체당첨내역!$B605:$G605,1)</f>
        <v>90</v>
      </c>
      <c r="C605">
        <f>C604+COUNTIF(전체당첨내역!$B605:$G605,2)</f>
        <v>78</v>
      </c>
      <c r="D605">
        <f>D604+COUNTIF(전체당첨내역!$B605:$G605,3)</f>
        <v>80</v>
      </c>
      <c r="E605">
        <f>E604+COUNTIF(전체당첨내역!$B605:$G605,4)</f>
        <v>86</v>
      </c>
      <c r="F605">
        <f>F604+COUNTIF(전체당첨내역!$B605:$G605,5)</f>
        <v>87</v>
      </c>
      <c r="G605">
        <f>G604+COUNTIF(전체당첨내역!$B605:$G605,6)</f>
        <v>71</v>
      </c>
      <c r="H605">
        <f>H604+COUNTIF(전체당첨내역!$B605:$G605,7)</f>
        <v>75</v>
      </c>
      <c r="I605">
        <f>I604+COUNTIF(전체당첨내역!$B605:$G605,8)</f>
        <v>82</v>
      </c>
      <c r="J605">
        <f>J604+COUNTIF(전체당첨내역!$B605:$G605,9)</f>
        <v>61</v>
      </c>
      <c r="K605">
        <f>K604+COUNTIF(전체당첨내역!$B605:$G605,10)</f>
        <v>81</v>
      </c>
      <c r="L605">
        <f>L604+COUNTIF(전체당첨내역!$B605:$G605,11)</f>
        <v>78</v>
      </c>
      <c r="M605">
        <f>M604+COUNTIF(전체당첨내역!$B605:$G605,12)</f>
        <v>80</v>
      </c>
      <c r="N605">
        <f>N604+COUNTIF(전체당첨내역!$B605:$G605,13)</f>
        <v>86</v>
      </c>
      <c r="O605">
        <f>O604+COUNTIF(전체당첨내역!$B605:$G605,14)</f>
        <v>91</v>
      </c>
      <c r="P605">
        <f>P604+COUNTIF(전체당첨내역!$B605:$G605,15)</f>
        <v>77</v>
      </c>
      <c r="Q605">
        <f>Q604+COUNTIF(전체당첨내역!$B605:$G605,16)</f>
        <v>71</v>
      </c>
      <c r="R605">
        <f>R604+COUNTIF(전체당첨내역!$B605:$G605,17)</f>
        <v>89</v>
      </c>
      <c r="S605">
        <f>S604+COUNTIF(전체당첨내역!$B605:$G605,18)</f>
        <v>82</v>
      </c>
      <c r="T605">
        <f>T604+COUNTIF(전체당첨내역!$B605:$G605,19)</f>
        <v>77</v>
      </c>
      <c r="U605">
        <f>U604+COUNTIF(전체당첨내역!$B605:$G605,20)</f>
        <v>101</v>
      </c>
      <c r="V605">
        <f>V604+COUNTIF(전체당첨내역!$B605:$G605,21)</f>
        <v>71</v>
      </c>
      <c r="W605">
        <f>W604+COUNTIF(전체당첨내역!$B605:$G605,22)</f>
        <v>72</v>
      </c>
      <c r="X605">
        <f>X604+COUNTIF(전체당첨내역!$B605:$G605,23)</f>
        <v>73</v>
      </c>
      <c r="Y605">
        <f>Y604+COUNTIF(전체당첨내역!$B605:$G605,24)</f>
        <v>79</v>
      </c>
      <c r="Z605">
        <f>Z604+COUNTIF(전체당첨내역!$B605:$G605,25)</f>
        <v>83</v>
      </c>
      <c r="AA605">
        <f>AA604+COUNTIF(전체당첨내역!$B605:$G605,26)</f>
        <v>87</v>
      </c>
      <c r="AB605">
        <f>AB604+COUNTIF(전체당첨내역!$B605:$G605,27)</f>
        <v>93</v>
      </c>
      <c r="AC605">
        <f>AC604+COUNTIF(전체당첨내역!$B605:$G605,28)</f>
        <v>67</v>
      </c>
      <c r="AD605">
        <f>AD604+COUNTIF(전체당첨내역!$B605:$G605,29)</f>
        <v>79</v>
      </c>
      <c r="AE605">
        <f>AE604+COUNTIF(전체당첨내역!$B605:$G605,30)</f>
        <v>74</v>
      </c>
      <c r="AF605">
        <f>AF604+COUNTIF(전체당첨내역!$B605:$G605,31)</f>
        <v>82</v>
      </c>
      <c r="AG605">
        <f>AG604+COUNTIF(전체당첨내역!$B605:$G605,32)</f>
        <v>75</v>
      </c>
      <c r="AH605">
        <f>AH604+COUNTIF(전체당첨내역!$B605:$G605,33)</f>
        <v>77</v>
      </c>
      <c r="AI605">
        <f>AI604+COUNTIF(전체당첨내역!$B605:$G605,34)</f>
        <v>98</v>
      </c>
      <c r="AJ605">
        <f>AJ604+COUNTIF(전체당첨내역!$B605:$G605,35)</f>
        <v>80</v>
      </c>
      <c r="AK605">
        <f>AK604+COUNTIF(전체당첨내역!$B605:$G605,36)</f>
        <v>79</v>
      </c>
      <c r="AL605">
        <f>AL604+COUNTIF(전체당첨내역!$B605:$G605,37)</f>
        <v>94</v>
      </c>
      <c r="AM605">
        <f>AM604+COUNTIF(전체당첨내역!$B605:$G605,38)</f>
        <v>73</v>
      </c>
      <c r="AN605">
        <f>AN604+COUNTIF(전체당첨내역!$B605:$G605,39)</f>
        <v>77</v>
      </c>
      <c r="AO605">
        <f>AO604+COUNTIF(전체당첨내역!$B605:$G605,40)</f>
        <v>99</v>
      </c>
      <c r="AP605">
        <f>AP604+COUNTIF(전체당첨내역!$B605:$G605,41)</f>
        <v>70</v>
      </c>
      <c r="AQ605">
        <f>AQ604+COUNTIF(전체당첨내역!$B605:$G605,42)</f>
        <v>76</v>
      </c>
      <c r="AR605">
        <f>AR604+COUNTIF(전체당첨내역!$B605:$G605,43)</f>
        <v>83</v>
      </c>
      <c r="AS605">
        <f>AS604+COUNTIF(전체당첨내역!$B605:$G605,44)</f>
        <v>77</v>
      </c>
      <c r="AT605">
        <f>AT604+COUNTIF(전체당첨내역!$B605:$G605,45)</f>
        <v>83</v>
      </c>
    </row>
    <row r="606" spans="1:46" ht="16.5" customHeight="1">
      <c r="A606">
        <v>605</v>
      </c>
      <c r="B606">
        <f>B605+COUNTIF(전체당첨내역!$B606:$G606,1)</f>
        <v>91</v>
      </c>
      <c r="C606">
        <f>C605+COUNTIF(전체당첨내역!$B606:$G606,2)</f>
        <v>79</v>
      </c>
      <c r="D606">
        <f>D605+COUNTIF(전체당첨내역!$B606:$G606,3)</f>
        <v>80</v>
      </c>
      <c r="E606">
        <f>E605+COUNTIF(전체당첨내역!$B606:$G606,4)</f>
        <v>86</v>
      </c>
      <c r="F606">
        <f>F605+COUNTIF(전체당첨내역!$B606:$G606,5)</f>
        <v>87</v>
      </c>
      <c r="G606">
        <f>G605+COUNTIF(전체당첨내역!$B606:$G606,6)</f>
        <v>71</v>
      </c>
      <c r="H606">
        <f>H605+COUNTIF(전체당첨내역!$B606:$G606,7)</f>
        <v>76</v>
      </c>
      <c r="I606">
        <f>I605+COUNTIF(전체당첨내역!$B606:$G606,8)</f>
        <v>82</v>
      </c>
      <c r="J606">
        <f>J605+COUNTIF(전체당첨내역!$B606:$G606,9)</f>
        <v>62</v>
      </c>
      <c r="K606">
        <f>K605+COUNTIF(전체당첨내역!$B606:$G606,10)</f>
        <v>82</v>
      </c>
      <c r="L606">
        <f>L605+COUNTIF(전체당첨내역!$B606:$G606,11)</f>
        <v>78</v>
      </c>
      <c r="M606">
        <f>M605+COUNTIF(전체당첨내역!$B606:$G606,12)</f>
        <v>80</v>
      </c>
      <c r="N606">
        <f>N605+COUNTIF(전체당첨내역!$B606:$G606,13)</f>
        <v>86</v>
      </c>
      <c r="O606">
        <f>O605+COUNTIF(전체당첨내역!$B606:$G606,14)</f>
        <v>91</v>
      </c>
      <c r="P606">
        <f>P605+COUNTIF(전체당첨내역!$B606:$G606,15)</f>
        <v>77</v>
      </c>
      <c r="Q606">
        <f>Q605+COUNTIF(전체당첨내역!$B606:$G606,16)</f>
        <v>71</v>
      </c>
      <c r="R606">
        <f>R605+COUNTIF(전체당첨내역!$B606:$G606,17)</f>
        <v>89</v>
      </c>
      <c r="S606">
        <f>S605+COUNTIF(전체당첨내역!$B606:$G606,18)</f>
        <v>82</v>
      </c>
      <c r="T606">
        <f>T605+COUNTIF(전체당첨내역!$B606:$G606,19)</f>
        <v>77</v>
      </c>
      <c r="U606">
        <f>U605+COUNTIF(전체당첨내역!$B606:$G606,20)</f>
        <v>101</v>
      </c>
      <c r="V606">
        <f>V605+COUNTIF(전체당첨내역!$B606:$G606,21)</f>
        <v>71</v>
      </c>
      <c r="W606">
        <f>W605+COUNTIF(전체당첨내역!$B606:$G606,22)</f>
        <v>72</v>
      </c>
      <c r="X606">
        <f>X605+COUNTIF(전체당첨내역!$B606:$G606,23)</f>
        <v>73</v>
      </c>
      <c r="Y606">
        <f>Y605+COUNTIF(전체당첨내역!$B606:$G606,24)</f>
        <v>79</v>
      </c>
      <c r="Z606">
        <f>Z605+COUNTIF(전체당첨내역!$B606:$G606,25)</f>
        <v>83</v>
      </c>
      <c r="AA606">
        <f>AA605+COUNTIF(전체당첨내역!$B606:$G606,26)</f>
        <v>87</v>
      </c>
      <c r="AB606">
        <f>AB605+COUNTIF(전체당첨내역!$B606:$G606,27)</f>
        <v>93</v>
      </c>
      <c r="AC606">
        <f>AC605+COUNTIF(전체당첨내역!$B606:$G606,28)</f>
        <v>67</v>
      </c>
      <c r="AD606">
        <f>AD605+COUNTIF(전체당첨내역!$B606:$G606,29)</f>
        <v>79</v>
      </c>
      <c r="AE606">
        <f>AE605+COUNTIF(전체당첨내역!$B606:$G606,30)</f>
        <v>74</v>
      </c>
      <c r="AF606">
        <f>AF605+COUNTIF(전체당첨내역!$B606:$G606,31)</f>
        <v>82</v>
      </c>
      <c r="AG606">
        <f>AG605+COUNTIF(전체당첨내역!$B606:$G606,32)</f>
        <v>75</v>
      </c>
      <c r="AH606">
        <f>AH605+COUNTIF(전체당첨내역!$B606:$G606,33)</f>
        <v>77</v>
      </c>
      <c r="AI606">
        <f>AI605+COUNTIF(전체당첨내역!$B606:$G606,34)</f>
        <v>98</v>
      </c>
      <c r="AJ606">
        <f>AJ605+COUNTIF(전체당첨내역!$B606:$G606,35)</f>
        <v>80</v>
      </c>
      <c r="AK606">
        <f>AK605+COUNTIF(전체당첨내역!$B606:$G606,36)</f>
        <v>79</v>
      </c>
      <c r="AL606">
        <f>AL605+COUNTIF(전체당첨내역!$B606:$G606,37)</f>
        <v>94</v>
      </c>
      <c r="AM606">
        <f>AM605+COUNTIF(전체당첨내역!$B606:$G606,38)</f>
        <v>74</v>
      </c>
      <c r="AN606">
        <f>AN605+COUNTIF(전체당첨내역!$B606:$G606,39)</f>
        <v>77</v>
      </c>
      <c r="AO606">
        <f>AO605+COUNTIF(전체당첨내역!$B606:$G606,40)</f>
        <v>99</v>
      </c>
      <c r="AP606">
        <f>AP605+COUNTIF(전체당첨내역!$B606:$G606,41)</f>
        <v>70</v>
      </c>
      <c r="AQ606">
        <f>AQ605+COUNTIF(전체당첨내역!$B606:$G606,42)</f>
        <v>76</v>
      </c>
      <c r="AR606">
        <f>AR605+COUNTIF(전체당첨내역!$B606:$G606,43)</f>
        <v>83</v>
      </c>
      <c r="AS606">
        <f>AS605+COUNTIF(전체당첨내역!$B606:$G606,44)</f>
        <v>77</v>
      </c>
      <c r="AT606">
        <f>AT605+COUNTIF(전체당첨내역!$B606:$G606,45)</f>
        <v>83</v>
      </c>
    </row>
    <row r="607" spans="1:46" ht="16.5" customHeight="1">
      <c r="A607">
        <v>606</v>
      </c>
      <c r="B607">
        <f>B606+COUNTIF(전체당첨내역!$B607:$G607,1)</f>
        <v>92</v>
      </c>
      <c r="C607">
        <f>C606+COUNTIF(전체당첨내역!$B607:$G607,2)</f>
        <v>79</v>
      </c>
      <c r="D607">
        <f>D606+COUNTIF(전체당첨내역!$B607:$G607,3)</f>
        <v>80</v>
      </c>
      <c r="E607">
        <f>E606+COUNTIF(전체당첨내역!$B607:$G607,4)</f>
        <v>86</v>
      </c>
      <c r="F607">
        <f>F606+COUNTIF(전체당첨내역!$B607:$G607,5)</f>
        <v>88</v>
      </c>
      <c r="G607">
        <f>G606+COUNTIF(전체당첨내역!$B607:$G607,6)</f>
        <v>72</v>
      </c>
      <c r="H607">
        <f>H606+COUNTIF(전체당첨내역!$B607:$G607,7)</f>
        <v>76</v>
      </c>
      <c r="I607">
        <f>I606+COUNTIF(전체당첨내역!$B607:$G607,8)</f>
        <v>82</v>
      </c>
      <c r="J607">
        <f>J606+COUNTIF(전체당첨내역!$B607:$G607,9)</f>
        <v>62</v>
      </c>
      <c r="K607">
        <f>K606+COUNTIF(전체당첨내역!$B607:$G607,10)</f>
        <v>82</v>
      </c>
      <c r="L607">
        <f>L606+COUNTIF(전체당첨내역!$B607:$G607,11)</f>
        <v>78</v>
      </c>
      <c r="M607">
        <f>M606+COUNTIF(전체당첨내역!$B607:$G607,12)</f>
        <v>80</v>
      </c>
      <c r="N607">
        <f>N606+COUNTIF(전체당첨내역!$B607:$G607,13)</f>
        <v>86</v>
      </c>
      <c r="O607">
        <f>O606+COUNTIF(전체당첨내역!$B607:$G607,14)</f>
        <v>92</v>
      </c>
      <c r="P607">
        <f>P606+COUNTIF(전체당첨내역!$B607:$G607,15)</f>
        <v>77</v>
      </c>
      <c r="Q607">
        <f>Q606+COUNTIF(전체당첨내역!$B607:$G607,16)</f>
        <v>71</v>
      </c>
      <c r="R607">
        <f>R606+COUNTIF(전체당첨내역!$B607:$G607,17)</f>
        <v>89</v>
      </c>
      <c r="S607">
        <f>S606+COUNTIF(전체당첨내역!$B607:$G607,18)</f>
        <v>82</v>
      </c>
      <c r="T607">
        <f>T606+COUNTIF(전체당첨내역!$B607:$G607,19)</f>
        <v>77</v>
      </c>
      <c r="U607">
        <f>U606+COUNTIF(전체당첨내역!$B607:$G607,20)</f>
        <v>102</v>
      </c>
      <c r="V607">
        <f>V606+COUNTIF(전체당첨내역!$B607:$G607,21)</f>
        <v>71</v>
      </c>
      <c r="W607">
        <f>W606+COUNTIF(전체당첨내역!$B607:$G607,22)</f>
        <v>72</v>
      </c>
      <c r="X607">
        <f>X606+COUNTIF(전체당첨내역!$B607:$G607,23)</f>
        <v>73</v>
      </c>
      <c r="Y607">
        <f>Y606+COUNTIF(전체당첨내역!$B607:$G607,24)</f>
        <v>79</v>
      </c>
      <c r="Z607">
        <f>Z606+COUNTIF(전체당첨내역!$B607:$G607,25)</f>
        <v>83</v>
      </c>
      <c r="AA607">
        <f>AA606+COUNTIF(전체당첨내역!$B607:$G607,26)</f>
        <v>87</v>
      </c>
      <c r="AB607">
        <f>AB606+COUNTIF(전체당첨내역!$B607:$G607,27)</f>
        <v>93</v>
      </c>
      <c r="AC607">
        <f>AC606+COUNTIF(전체당첨내역!$B607:$G607,28)</f>
        <v>67</v>
      </c>
      <c r="AD607">
        <f>AD606+COUNTIF(전체당첨내역!$B607:$G607,29)</f>
        <v>79</v>
      </c>
      <c r="AE607">
        <f>AE606+COUNTIF(전체당첨내역!$B607:$G607,30)</f>
        <v>74</v>
      </c>
      <c r="AF607">
        <f>AF606+COUNTIF(전체당첨내역!$B607:$G607,31)</f>
        <v>82</v>
      </c>
      <c r="AG607">
        <f>AG606+COUNTIF(전체당첨내역!$B607:$G607,32)</f>
        <v>75</v>
      </c>
      <c r="AH607">
        <f>AH606+COUNTIF(전체당첨내역!$B607:$G607,33)</f>
        <v>77</v>
      </c>
      <c r="AI607">
        <f>AI606+COUNTIF(전체당첨내역!$B607:$G607,34)</f>
        <v>98</v>
      </c>
      <c r="AJ607">
        <f>AJ606+COUNTIF(전체당첨내역!$B607:$G607,35)</f>
        <v>80</v>
      </c>
      <c r="AK607">
        <f>AK606+COUNTIF(전체당첨내역!$B607:$G607,36)</f>
        <v>79</v>
      </c>
      <c r="AL607">
        <f>AL606+COUNTIF(전체당첨내역!$B607:$G607,37)</f>
        <v>94</v>
      </c>
      <c r="AM607">
        <f>AM606+COUNTIF(전체당첨내역!$B607:$G607,38)</f>
        <v>74</v>
      </c>
      <c r="AN607">
        <f>AN606+COUNTIF(전체당첨내역!$B607:$G607,39)</f>
        <v>78</v>
      </c>
      <c r="AO607">
        <f>AO606+COUNTIF(전체당첨내역!$B607:$G607,40)</f>
        <v>99</v>
      </c>
      <c r="AP607">
        <f>AP606+COUNTIF(전체당첨내역!$B607:$G607,41)</f>
        <v>70</v>
      </c>
      <c r="AQ607">
        <f>AQ606+COUNTIF(전체당첨내역!$B607:$G607,42)</f>
        <v>76</v>
      </c>
      <c r="AR607">
        <f>AR606+COUNTIF(전체당첨내역!$B607:$G607,43)</f>
        <v>83</v>
      </c>
      <c r="AS607">
        <f>AS606+COUNTIF(전체당첨내역!$B607:$G607,44)</f>
        <v>77</v>
      </c>
      <c r="AT607">
        <f>AT606+COUNTIF(전체당첨내역!$B607:$G607,45)</f>
        <v>83</v>
      </c>
    </row>
    <row r="608" spans="1:46" ht="16.5" customHeight="1">
      <c r="A608">
        <v>607</v>
      </c>
      <c r="B608">
        <f>B607+COUNTIF(전체당첨내역!$B608:$G608,1)</f>
        <v>92</v>
      </c>
      <c r="C608">
        <f>C607+COUNTIF(전체당첨내역!$B608:$G608,2)</f>
        <v>79</v>
      </c>
      <c r="D608">
        <f>D607+COUNTIF(전체당첨내역!$B608:$G608,3)</f>
        <v>80</v>
      </c>
      <c r="E608">
        <f>E607+COUNTIF(전체당첨내역!$B608:$G608,4)</f>
        <v>86</v>
      </c>
      <c r="F608">
        <f>F607+COUNTIF(전체당첨내역!$B608:$G608,5)</f>
        <v>88</v>
      </c>
      <c r="G608">
        <f>G607+COUNTIF(전체당첨내역!$B608:$G608,6)</f>
        <v>72</v>
      </c>
      <c r="H608">
        <f>H607+COUNTIF(전체당첨내역!$B608:$G608,7)</f>
        <v>76</v>
      </c>
      <c r="I608">
        <f>I607+COUNTIF(전체당첨내역!$B608:$G608,8)</f>
        <v>83</v>
      </c>
      <c r="J608">
        <f>J607+COUNTIF(전체당첨내역!$B608:$G608,9)</f>
        <v>62</v>
      </c>
      <c r="K608">
        <f>K607+COUNTIF(전체당첨내역!$B608:$G608,10)</f>
        <v>82</v>
      </c>
      <c r="L608">
        <f>L607+COUNTIF(전체당첨내역!$B608:$G608,11)</f>
        <v>78</v>
      </c>
      <c r="M608">
        <f>M607+COUNTIF(전체당첨내역!$B608:$G608,12)</f>
        <v>80</v>
      </c>
      <c r="N608">
        <f>N607+COUNTIF(전체당첨내역!$B608:$G608,13)</f>
        <v>86</v>
      </c>
      <c r="O608">
        <f>O607+COUNTIF(전체당첨내역!$B608:$G608,14)</f>
        <v>93</v>
      </c>
      <c r="P608">
        <f>P607+COUNTIF(전체당첨내역!$B608:$G608,15)</f>
        <v>77</v>
      </c>
      <c r="Q608">
        <f>Q607+COUNTIF(전체당첨내역!$B608:$G608,16)</f>
        <v>71</v>
      </c>
      <c r="R608">
        <f>R607+COUNTIF(전체당첨내역!$B608:$G608,17)</f>
        <v>89</v>
      </c>
      <c r="S608">
        <f>S607+COUNTIF(전체당첨내역!$B608:$G608,18)</f>
        <v>82</v>
      </c>
      <c r="T608">
        <f>T607+COUNTIF(전체당첨내역!$B608:$G608,19)</f>
        <v>77</v>
      </c>
      <c r="U608">
        <f>U607+COUNTIF(전체당첨내역!$B608:$G608,20)</f>
        <v>102</v>
      </c>
      <c r="V608">
        <f>V607+COUNTIF(전체당첨내역!$B608:$G608,21)</f>
        <v>71</v>
      </c>
      <c r="W608">
        <f>W607+COUNTIF(전체당첨내역!$B608:$G608,22)</f>
        <v>72</v>
      </c>
      <c r="X608">
        <f>X607+COUNTIF(전체당첨내역!$B608:$G608,23)</f>
        <v>74</v>
      </c>
      <c r="Y608">
        <f>Y607+COUNTIF(전체당첨내역!$B608:$G608,24)</f>
        <v>79</v>
      </c>
      <c r="Z608">
        <f>Z607+COUNTIF(전체당첨내역!$B608:$G608,25)</f>
        <v>83</v>
      </c>
      <c r="AA608">
        <f>AA607+COUNTIF(전체당첨내역!$B608:$G608,26)</f>
        <v>87</v>
      </c>
      <c r="AB608">
        <f>AB607+COUNTIF(전체당첨내역!$B608:$G608,27)</f>
        <v>93</v>
      </c>
      <c r="AC608">
        <f>AC607+COUNTIF(전체당첨내역!$B608:$G608,28)</f>
        <v>67</v>
      </c>
      <c r="AD608">
        <f>AD607+COUNTIF(전체당첨내역!$B608:$G608,29)</f>
        <v>79</v>
      </c>
      <c r="AE608">
        <f>AE607+COUNTIF(전체당첨내역!$B608:$G608,30)</f>
        <v>74</v>
      </c>
      <c r="AF608">
        <f>AF607+COUNTIF(전체당첨내역!$B608:$G608,31)</f>
        <v>82</v>
      </c>
      <c r="AG608">
        <f>AG607+COUNTIF(전체당첨내역!$B608:$G608,32)</f>
        <v>75</v>
      </c>
      <c r="AH608">
        <f>AH607+COUNTIF(전체당첨내역!$B608:$G608,33)</f>
        <v>77</v>
      </c>
      <c r="AI608">
        <f>AI607+COUNTIF(전체당첨내역!$B608:$G608,34)</f>
        <v>98</v>
      </c>
      <c r="AJ608">
        <f>AJ607+COUNTIF(전체당첨내역!$B608:$G608,35)</f>
        <v>80</v>
      </c>
      <c r="AK608">
        <f>AK607+COUNTIF(전체당첨내역!$B608:$G608,36)</f>
        <v>80</v>
      </c>
      <c r="AL608">
        <f>AL607+COUNTIF(전체당첨내역!$B608:$G608,37)</f>
        <v>94</v>
      </c>
      <c r="AM608">
        <f>AM607+COUNTIF(전체당첨내역!$B608:$G608,38)</f>
        <v>75</v>
      </c>
      <c r="AN608">
        <f>AN607+COUNTIF(전체당첨내역!$B608:$G608,39)</f>
        <v>79</v>
      </c>
      <c r="AO608">
        <f>AO607+COUNTIF(전체당첨내역!$B608:$G608,40)</f>
        <v>99</v>
      </c>
      <c r="AP608">
        <f>AP607+COUNTIF(전체당첨내역!$B608:$G608,41)</f>
        <v>70</v>
      </c>
      <c r="AQ608">
        <f>AQ607+COUNTIF(전체당첨내역!$B608:$G608,42)</f>
        <v>76</v>
      </c>
      <c r="AR608">
        <f>AR607+COUNTIF(전체당첨내역!$B608:$G608,43)</f>
        <v>83</v>
      </c>
      <c r="AS608">
        <f>AS607+COUNTIF(전체당첨내역!$B608:$G608,44)</f>
        <v>77</v>
      </c>
      <c r="AT608">
        <f>AT607+COUNTIF(전체당첨내역!$B608:$G608,45)</f>
        <v>83</v>
      </c>
    </row>
    <row r="609" spans="1:46" ht="16.5" customHeight="1">
      <c r="A609">
        <v>608</v>
      </c>
      <c r="B609">
        <f>B608+COUNTIF(전체당첨내역!$B609:$G609,1)</f>
        <v>92</v>
      </c>
      <c r="C609">
        <f>C608+COUNTIF(전체당첨내역!$B609:$G609,2)</f>
        <v>79</v>
      </c>
      <c r="D609">
        <f>D608+COUNTIF(전체당첨내역!$B609:$G609,3)</f>
        <v>80</v>
      </c>
      <c r="E609">
        <f>E608+COUNTIF(전체당첨내역!$B609:$G609,4)</f>
        <v>87</v>
      </c>
      <c r="F609">
        <f>F608+COUNTIF(전체당첨내역!$B609:$G609,5)</f>
        <v>88</v>
      </c>
      <c r="G609">
        <f>G608+COUNTIF(전체당첨내역!$B609:$G609,6)</f>
        <v>72</v>
      </c>
      <c r="H609">
        <f>H608+COUNTIF(전체당첨내역!$B609:$G609,7)</f>
        <v>76</v>
      </c>
      <c r="I609">
        <f>I608+COUNTIF(전체당첨내역!$B609:$G609,8)</f>
        <v>84</v>
      </c>
      <c r="J609">
        <f>J608+COUNTIF(전체당첨내역!$B609:$G609,9)</f>
        <v>62</v>
      </c>
      <c r="K609">
        <f>K608+COUNTIF(전체당첨내역!$B609:$G609,10)</f>
        <v>82</v>
      </c>
      <c r="L609">
        <f>L608+COUNTIF(전체당첨내역!$B609:$G609,11)</f>
        <v>78</v>
      </c>
      <c r="M609">
        <f>M608+COUNTIF(전체당첨내역!$B609:$G609,12)</f>
        <v>80</v>
      </c>
      <c r="N609">
        <f>N608+COUNTIF(전체당첨내역!$B609:$G609,13)</f>
        <v>86</v>
      </c>
      <c r="O609">
        <f>O608+COUNTIF(전체당첨내역!$B609:$G609,14)</f>
        <v>93</v>
      </c>
      <c r="P609">
        <f>P608+COUNTIF(전체당첨내역!$B609:$G609,15)</f>
        <v>77</v>
      </c>
      <c r="Q609">
        <f>Q608+COUNTIF(전체당첨내역!$B609:$G609,16)</f>
        <v>71</v>
      </c>
      <c r="R609">
        <f>R608+COUNTIF(전체당첨내역!$B609:$G609,17)</f>
        <v>89</v>
      </c>
      <c r="S609">
        <f>S608+COUNTIF(전체당첨내역!$B609:$G609,18)</f>
        <v>83</v>
      </c>
      <c r="T609">
        <f>T608+COUNTIF(전체당첨내역!$B609:$G609,19)</f>
        <v>78</v>
      </c>
      <c r="U609">
        <f>U608+COUNTIF(전체당첨내역!$B609:$G609,20)</f>
        <v>102</v>
      </c>
      <c r="V609">
        <f>V608+COUNTIF(전체당첨내역!$B609:$G609,21)</f>
        <v>71</v>
      </c>
      <c r="W609">
        <f>W608+COUNTIF(전체당첨내역!$B609:$G609,22)</f>
        <v>72</v>
      </c>
      <c r="X609">
        <f>X608+COUNTIF(전체당첨내역!$B609:$G609,23)</f>
        <v>74</v>
      </c>
      <c r="Y609">
        <f>Y608+COUNTIF(전체당첨내역!$B609:$G609,24)</f>
        <v>79</v>
      </c>
      <c r="Z609">
        <f>Z608+COUNTIF(전체당첨내역!$B609:$G609,25)</f>
        <v>83</v>
      </c>
      <c r="AA609">
        <f>AA608+COUNTIF(전체당첨내역!$B609:$G609,26)</f>
        <v>87</v>
      </c>
      <c r="AB609">
        <f>AB608+COUNTIF(전체당첨내역!$B609:$G609,27)</f>
        <v>93</v>
      </c>
      <c r="AC609">
        <f>AC608+COUNTIF(전체당첨내역!$B609:$G609,28)</f>
        <v>67</v>
      </c>
      <c r="AD609">
        <f>AD608+COUNTIF(전체당첨내역!$B609:$G609,29)</f>
        <v>79</v>
      </c>
      <c r="AE609">
        <f>AE608+COUNTIF(전체당첨내역!$B609:$G609,30)</f>
        <v>74</v>
      </c>
      <c r="AF609">
        <f>AF608+COUNTIF(전체당첨내역!$B609:$G609,31)</f>
        <v>82</v>
      </c>
      <c r="AG609">
        <f>AG608+COUNTIF(전체당첨내역!$B609:$G609,32)</f>
        <v>75</v>
      </c>
      <c r="AH609">
        <f>AH608+COUNTIF(전체당첨내역!$B609:$G609,33)</f>
        <v>77</v>
      </c>
      <c r="AI609">
        <f>AI608+COUNTIF(전체당첨내역!$B609:$G609,34)</f>
        <v>98</v>
      </c>
      <c r="AJ609">
        <f>AJ608+COUNTIF(전체당첨내역!$B609:$G609,35)</f>
        <v>80</v>
      </c>
      <c r="AK609">
        <f>AK608+COUNTIF(전체당첨내역!$B609:$G609,36)</f>
        <v>80</v>
      </c>
      <c r="AL609">
        <f>AL608+COUNTIF(전체당첨내역!$B609:$G609,37)</f>
        <v>94</v>
      </c>
      <c r="AM609">
        <f>AM608+COUNTIF(전체당첨내역!$B609:$G609,38)</f>
        <v>75</v>
      </c>
      <c r="AN609">
        <f>AN608+COUNTIF(전체당첨내역!$B609:$G609,39)</f>
        <v>80</v>
      </c>
      <c r="AO609">
        <f>AO608+COUNTIF(전체당첨내역!$B609:$G609,40)</f>
        <v>99</v>
      </c>
      <c r="AP609">
        <f>AP608+COUNTIF(전체당첨내역!$B609:$G609,41)</f>
        <v>70</v>
      </c>
      <c r="AQ609">
        <f>AQ608+COUNTIF(전체당첨내역!$B609:$G609,42)</f>
        <v>76</v>
      </c>
      <c r="AR609">
        <f>AR608+COUNTIF(전체당첨내역!$B609:$G609,43)</f>
        <v>83</v>
      </c>
      <c r="AS609">
        <f>AS608+COUNTIF(전체당첨내역!$B609:$G609,44)</f>
        <v>78</v>
      </c>
      <c r="AT609">
        <f>AT608+COUNTIF(전체당첨내역!$B609:$G609,45)</f>
        <v>83</v>
      </c>
    </row>
    <row r="610" spans="1:46" ht="16.5" customHeight="1">
      <c r="A610">
        <v>609</v>
      </c>
      <c r="B610">
        <f>B609+COUNTIF(전체당첨내역!$B610:$G610,1)</f>
        <v>92</v>
      </c>
      <c r="C610">
        <f>C609+COUNTIF(전체당첨내역!$B610:$G610,2)</f>
        <v>79</v>
      </c>
      <c r="D610">
        <f>D609+COUNTIF(전체당첨내역!$B610:$G610,3)</f>
        <v>80</v>
      </c>
      <c r="E610">
        <f>E609+COUNTIF(전체당첨내역!$B610:$G610,4)</f>
        <v>88</v>
      </c>
      <c r="F610">
        <f>F609+COUNTIF(전체당첨내역!$B610:$G610,5)</f>
        <v>88</v>
      </c>
      <c r="G610">
        <f>G609+COUNTIF(전체당첨내역!$B610:$G610,6)</f>
        <v>72</v>
      </c>
      <c r="H610">
        <f>H609+COUNTIF(전체당첨내역!$B610:$G610,7)</f>
        <v>76</v>
      </c>
      <c r="I610">
        <f>I609+COUNTIF(전체당첨내역!$B610:$G610,8)</f>
        <v>85</v>
      </c>
      <c r="J610">
        <f>J609+COUNTIF(전체당첨내역!$B610:$G610,9)</f>
        <v>62</v>
      </c>
      <c r="K610">
        <f>K609+COUNTIF(전체당첨내역!$B610:$G610,10)</f>
        <v>82</v>
      </c>
      <c r="L610">
        <f>L609+COUNTIF(전체당첨내역!$B610:$G610,11)</f>
        <v>78</v>
      </c>
      <c r="M610">
        <f>M609+COUNTIF(전체당첨내역!$B610:$G610,12)</f>
        <v>80</v>
      </c>
      <c r="N610">
        <f>N609+COUNTIF(전체당첨내역!$B610:$G610,13)</f>
        <v>86</v>
      </c>
      <c r="O610">
        <f>O609+COUNTIF(전체당첨내역!$B610:$G610,14)</f>
        <v>93</v>
      </c>
      <c r="P610">
        <f>P609+COUNTIF(전체당첨내역!$B610:$G610,15)</f>
        <v>77</v>
      </c>
      <c r="Q610">
        <f>Q609+COUNTIF(전체당첨내역!$B610:$G610,16)</f>
        <v>71</v>
      </c>
      <c r="R610">
        <f>R609+COUNTIF(전체당첨내역!$B610:$G610,17)</f>
        <v>89</v>
      </c>
      <c r="S610">
        <f>S609+COUNTIF(전체당첨내역!$B610:$G610,18)</f>
        <v>83</v>
      </c>
      <c r="T610">
        <f>T609+COUNTIF(전체당첨내역!$B610:$G610,19)</f>
        <v>78</v>
      </c>
      <c r="U610">
        <f>U609+COUNTIF(전체당첨내역!$B610:$G610,20)</f>
        <v>102</v>
      </c>
      <c r="V610">
        <f>V609+COUNTIF(전체당첨내역!$B610:$G610,21)</f>
        <v>71</v>
      </c>
      <c r="W610">
        <f>W609+COUNTIF(전체당첨내역!$B610:$G610,22)</f>
        <v>72</v>
      </c>
      <c r="X610">
        <f>X609+COUNTIF(전체당첨내역!$B610:$G610,23)</f>
        <v>74</v>
      </c>
      <c r="Y610">
        <f>Y609+COUNTIF(전체당첨내역!$B610:$G610,24)</f>
        <v>79</v>
      </c>
      <c r="Z610">
        <f>Z609+COUNTIF(전체당첨내역!$B610:$G610,25)</f>
        <v>83</v>
      </c>
      <c r="AA610">
        <f>AA609+COUNTIF(전체당첨내역!$B610:$G610,26)</f>
        <v>87</v>
      </c>
      <c r="AB610">
        <f>AB609+COUNTIF(전체당첨내역!$B610:$G610,27)</f>
        <v>94</v>
      </c>
      <c r="AC610">
        <f>AC609+COUNTIF(전체당첨내역!$B610:$G610,28)</f>
        <v>67</v>
      </c>
      <c r="AD610">
        <f>AD609+COUNTIF(전체당첨내역!$B610:$G610,29)</f>
        <v>79</v>
      </c>
      <c r="AE610">
        <f>AE609+COUNTIF(전체당첨내역!$B610:$G610,30)</f>
        <v>74</v>
      </c>
      <c r="AF610">
        <f>AF609+COUNTIF(전체당첨내역!$B610:$G610,31)</f>
        <v>82</v>
      </c>
      <c r="AG610">
        <f>AG609+COUNTIF(전체당첨내역!$B610:$G610,32)</f>
        <v>75</v>
      </c>
      <c r="AH610">
        <f>AH609+COUNTIF(전체당첨내역!$B610:$G610,33)</f>
        <v>77</v>
      </c>
      <c r="AI610">
        <f>AI609+COUNTIF(전체당첨내역!$B610:$G610,34)</f>
        <v>99</v>
      </c>
      <c r="AJ610">
        <f>AJ609+COUNTIF(전체당첨내역!$B610:$G610,35)</f>
        <v>80</v>
      </c>
      <c r="AK610">
        <f>AK609+COUNTIF(전체당첨내역!$B610:$G610,36)</f>
        <v>80</v>
      </c>
      <c r="AL610">
        <f>AL609+COUNTIF(전체당첨내역!$B610:$G610,37)</f>
        <v>94</v>
      </c>
      <c r="AM610">
        <f>AM609+COUNTIF(전체당첨내역!$B610:$G610,38)</f>
        <v>75</v>
      </c>
      <c r="AN610">
        <f>AN609+COUNTIF(전체당첨내역!$B610:$G610,39)</f>
        <v>81</v>
      </c>
      <c r="AO610">
        <f>AO609+COUNTIF(전체당첨내역!$B610:$G610,40)</f>
        <v>100</v>
      </c>
      <c r="AP610">
        <f>AP609+COUNTIF(전체당첨내역!$B610:$G610,41)</f>
        <v>70</v>
      </c>
      <c r="AQ610">
        <f>AQ609+COUNTIF(전체당첨내역!$B610:$G610,42)</f>
        <v>76</v>
      </c>
      <c r="AR610">
        <f>AR609+COUNTIF(전체당첨내역!$B610:$G610,43)</f>
        <v>83</v>
      </c>
      <c r="AS610">
        <f>AS609+COUNTIF(전체당첨내역!$B610:$G610,44)</f>
        <v>78</v>
      </c>
      <c r="AT610">
        <f>AT609+COUNTIF(전체당첨내역!$B610:$G610,45)</f>
        <v>83</v>
      </c>
    </row>
    <row r="611" spans="1:46" ht="16.5" customHeight="1">
      <c r="A611">
        <v>610</v>
      </c>
      <c r="B611">
        <f>B610+COUNTIF(전체당첨내역!$B611:$G611,1)</f>
        <v>92</v>
      </c>
      <c r="C611">
        <f>C610+COUNTIF(전체당첨내역!$B611:$G611,2)</f>
        <v>79</v>
      </c>
      <c r="D611">
        <f>D610+COUNTIF(전체당첨내역!$B611:$G611,3)</f>
        <v>80</v>
      </c>
      <c r="E611">
        <f>E610+COUNTIF(전체당첨내역!$B611:$G611,4)</f>
        <v>88</v>
      </c>
      <c r="F611">
        <f>F610+COUNTIF(전체당첨내역!$B611:$G611,5)</f>
        <v>88</v>
      </c>
      <c r="G611">
        <f>G610+COUNTIF(전체당첨내역!$B611:$G611,6)</f>
        <v>72</v>
      </c>
      <c r="H611">
        <f>H610+COUNTIF(전체당첨내역!$B611:$G611,7)</f>
        <v>76</v>
      </c>
      <c r="I611">
        <f>I610+COUNTIF(전체당첨내역!$B611:$G611,8)</f>
        <v>85</v>
      </c>
      <c r="J611">
        <f>J610+COUNTIF(전체당첨내역!$B611:$G611,9)</f>
        <v>62</v>
      </c>
      <c r="K611">
        <f>K610+COUNTIF(전체당첨내역!$B611:$G611,10)</f>
        <v>82</v>
      </c>
      <c r="L611">
        <f>L610+COUNTIF(전체당첨내역!$B611:$G611,11)</f>
        <v>78</v>
      </c>
      <c r="M611">
        <f>M610+COUNTIF(전체당첨내역!$B611:$G611,12)</f>
        <v>80</v>
      </c>
      <c r="N611">
        <f>N610+COUNTIF(전체당첨내역!$B611:$G611,13)</f>
        <v>86</v>
      </c>
      <c r="O611">
        <f>O610+COUNTIF(전체당첨내역!$B611:$G611,14)</f>
        <v>94</v>
      </c>
      <c r="P611">
        <f>P610+COUNTIF(전체당첨내역!$B611:$G611,15)</f>
        <v>77</v>
      </c>
      <c r="Q611">
        <f>Q610+COUNTIF(전체당첨내역!$B611:$G611,16)</f>
        <v>71</v>
      </c>
      <c r="R611">
        <f>R610+COUNTIF(전체당첨내역!$B611:$G611,17)</f>
        <v>89</v>
      </c>
      <c r="S611">
        <f>S610+COUNTIF(전체당첨내역!$B611:$G611,18)</f>
        <v>84</v>
      </c>
      <c r="T611">
        <f>T610+COUNTIF(전체당첨내역!$B611:$G611,19)</f>
        <v>78</v>
      </c>
      <c r="U611">
        <f>U610+COUNTIF(전체당첨내역!$B611:$G611,20)</f>
        <v>103</v>
      </c>
      <c r="V611">
        <f>V610+COUNTIF(전체당첨내역!$B611:$G611,21)</f>
        <v>71</v>
      </c>
      <c r="W611">
        <f>W610+COUNTIF(전체당첨내역!$B611:$G611,22)</f>
        <v>72</v>
      </c>
      <c r="X611">
        <f>X610+COUNTIF(전체당첨내역!$B611:$G611,23)</f>
        <v>75</v>
      </c>
      <c r="Y611">
        <f>Y610+COUNTIF(전체당첨내역!$B611:$G611,24)</f>
        <v>79</v>
      </c>
      <c r="Z611">
        <f>Z610+COUNTIF(전체당첨내역!$B611:$G611,25)</f>
        <v>83</v>
      </c>
      <c r="AA611">
        <f>AA610+COUNTIF(전체당첨내역!$B611:$G611,26)</f>
        <v>87</v>
      </c>
      <c r="AB611">
        <f>AB610+COUNTIF(전체당첨내역!$B611:$G611,27)</f>
        <v>94</v>
      </c>
      <c r="AC611">
        <f>AC610+COUNTIF(전체당첨내역!$B611:$G611,28)</f>
        <v>68</v>
      </c>
      <c r="AD611">
        <f>AD610+COUNTIF(전체당첨내역!$B611:$G611,29)</f>
        <v>79</v>
      </c>
      <c r="AE611">
        <f>AE610+COUNTIF(전체당첨내역!$B611:$G611,30)</f>
        <v>74</v>
      </c>
      <c r="AF611">
        <f>AF610+COUNTIF(전체당첨내역!$B611:$G611,31)</f>
        <v>82</v>
      </c>
      <c r="AG611">
        <f>AG610+COUNTIF(전체당첨내역!$B611:$G611,32)</f>
        <v>75</v>
      </c>
      <c r="AH611">
        <f>AH610+COUNTIF(전체당첨내역!$B611:$G611,33)</f>
        <v>77</v>
      </c>
      <c r="AI611">
        <f>AI610+COUNTIF(전체당첨내역!$B611:$G611,34)</f>
        <v>99</v>
      </c>
      <c r="AJ611">
        <f>AJ610+COUNTIF(전체당첨내역!$B611:$G611,35)</f>
        <v>80</v>
      </c>
      <c r="AK611">
        <f>AK610+COUNTIF(전체당첨내역!$B611:$G611,36)</f>
        <v>81</v>
      </c>
      <c r="AL611">
        <f>AL610+COUNTIF(전체당첨내역!$B611:$G611,37)</f>
        <v>94</v>
      </c>
      <c r="AM611">
        <f>AM610+COUNTIF(전체당첨내역!$B611:$G611,38)</f>
        <v>75</v>
      </c>
      <c r="AN611">
        <f>AN610+COUNTIF(전체당첨내역!$B611:$G611,39)</f>
        <v>81</v>
      </c>
      <c r="AO611">
        <f>AO610+COUNTIF(전체당첨내역!$B611:$G611,40)</f>
        <v>100</v>
      </c>
      <c r="AP611">
        <f>AP610+COUNTIF(전체당첨내역!$B611:$G611,41)</f>
        <v>70</v>
      </c>
      <c r="AQ611">
        <f>AQ610+COUNTIF(전체당첨내역!$B611:$G611,42)</f>
        <v>76</v>
      </c>
      <c r="AR611">
        <f>AR610+COUNTIF(전체당첨내역!$B611:$G611,43)</f>
        <v>83</v>
      </c>
      <c r="AS611">
        <f>AS610+COUNTIF(전체당첨내역!$B611:$G611,44)</f>
        <v>78</v>
      </c>
      <c r="AT611">
        <f>AT610+COUNTIF(전체당첨내역!$B611:$G611,45)</f>
        <v>83</v>
      </c>
    </row>
    <row r="612" spans="1:46" ht="16.5" customHeight="1">
      <c r="A612">
        <v>611</v>
      </c>
      <c r="B612">
        <f>B611+COUNTIF(전체당첨내역!$B612:$G612,1)</f>
        <v>92</v>
      </c>
      <c r="C612">
        <f>C611+COUNTIF(전체당첨내역!$B612:$G612,2)</f>
        <v>80</v>
      </c>
      <c r="D612">
        <f>D611+COUNTIF(전체당첨내역!$B612:$G612,3)</f>
        <v>80</v>
      </c>
      <c r="E612">
        <f>E611+COUNTIF(전체당첨내역!$B612:$G612,4)</f>
        <v>88</v>
      </c>
      <c r="F612">
        <f>F611+COUNTIF(전체당첨내역!$B612:$G612,5)</f>
        <v>88</v>
      </c>
      <c r="G612">
        <f>G611+COUNTIF(전체당첨내역!$B612:$G612,6)</f>
        <v>72</v>
      </c>
      <c r="H612">
        <f>H611+COUNTIF(전체당첨내역!$B612:$G612,7)</f>
        <v>76</v>
      </c>
      <c r="I612">
        <f>I611+COUNTIF(전체당첨내역!$B612:$G612,8)</f>
        <v>85</v>
      </c>
      <c r="J612">
        <f>J611+COUNTIF(전체당첨내역!$B612:$G612,9)</f>
        <v>62</v>
      </c>
      <c r="K612">
        <f>K611+COUNTIF(전체당첨내역!$B612:$G612,10)</f>
        <v>82</v>
      </c>
      <c r="L612">
        <f>L611+COUNTIF(전체당첨내역!$B612:$G612,11)</f>
        <v>78</v>
      </c>
      <c r="M612">
        <f>M611+COUNTIF(전체당첨내역!$B612:$G612,12)</f>
        <v>80</v>
      </c>
      <c r="N612">
        <f>N611+COUNTIF(전체당첨내역!$B612:$G612,13)</f>
        <v>86</v>
      </c>
      <c r="O612">
        <f>O611+COUNTIF(전체당첨내역!$B612:$G612,14)</f>
        <v>94</v>
      </c>
      <c r="P612">
        <f>P611+COUNTIF(전체당첨내역!$B612:$G612,15)</f>
        <v>77</v>
      </c>
      <c r="Q612">
        <f>Q611+COUNTIF(전체당첨내역!$B612:$G612,16)</f>
        <v>71</v>
      </c>
      <c r="R612">
        <f>R611+COUNTIF(전체당첨내역!$B612:$G612,17)</f>
        <v>89</v>
      </c>
      <c r="S612">
        <f>S611+COUNTIF(전체당첨내역!$B612:$G612,18)</f>
        <v>84</v>
      </c>
      <c r="T612">
        <f>T611+COUNTIF(전체당첨내역!$B612:$G612,19)</f>
        <v>78</v>
      </c>
      <c r="U612">
        <f>U611+COUNTIF(전체당첨내역!$B612:$G612,20)</f>
        <v>103</v>
      </c>
      <c r="V612">
        <f>V611+COUNTIF(전체당첨내역!$B612:$G612,21)</f>
        <v>71</v>
      </c>
      <c r="W612">
        <f>W611+COUNTIF(전체당첨내역!$B612:$G612,22)</f>
        <v>73</v>
      </c>
      <c r="X612">
        <f>X611+COUNTIF(전체당첨내역!$B612:$G612,23)</f>
        <v>75</v>
      </c>
      <c r="Y612">
        <f>Y611+COUNTIF(전체당첨내역!$B612:$G612,24)</f>
        <v>79</v>
      </c>
      <c r="Z612">
        <f>Z611+COUNTIF(전체당첨내역!$B612:$G612,25)</f>
        <v>83</v>
      </c>
      <c r="AA612">
        <f>AA611+COUNTIF(전체당첨내역!$B612:$G612,26)</f>
        <v>87</v>
      </c>
      <c r="AB612">
        <f>AB611+COUNTIF(전체당첨내역!$B612:$G612,27)</f>
        <v>95</v>
      </c>
      <c r="AC612">
        <f>AC611+COUNTIF(전체당첨내역!$B612:$G612,28)</f>
        <v>68</v>
      </c>
      <c r="AD612">
        <f>AD611+COUNTIF(전체당첨내역!$B612:$G612,29)</f>
        <v>79</v>
      </c>
      <c r="AE612">
        <f>AE611+COUNTIF(전체당첨내역!$B612:$G612,30)</f>
        <v>74</v>
      </c>
      <c r="AF612">
        <f>AF611+COUNTIF(전체당첨내역!$B612:$G612,31)</f>
        <v>82</v>
      </c>
      <c r="AG612">
        <f>AG611+COUNTIF(전체당첨내역!$B612:$G612,32)</f>
        <v>75</v>
      </c>
      <c r="AH612">
        <f>AH611+COUNTIF(전체당첨내역!$B612:$G612,33)</f>
        <v>78</v>
      </c>
      <c r="AI612">
        <f>AI611+COUNTIF(전체당첨내역!$B612:$G612,34)</f>
        <v>99</v>
      </c>
      <c r="AJ612">
        <f>AJ611+COUNTIF(전체당첨내역!$B612:$G612,35)</f>
        <v>80</v>
      </c>
      <c r="AK612">
        <f>AK611+COUNTIF(전체당첨내역!$B612:$G612,36)</f>
        <v>82</v>
      </c>
      <c r="AL612">
        <f>AL611+COUNTIF(전체당첨내역!$B612:$G612,37)</f>
        <v>95</v>
      </c>
      <c r="AM612">
        <f>AM611+COUNTIF(전체당첨내역!$B612:$G612,38)</f>
        <v>75</v>
      </c>
      <c r="AN612">
        <f>AN611+COUNTIF(전체당첨내역!$B612:$G612,39)</f>
        <v>81</v>
      </c>
      <c r="AO612">
        <f>AO611+COUNTIF(전체당첨내역!$B612:$G612,40)</f>
        <v>100</v>
      </c>
      <c r="AP612">
        <f>AP611+COUNTIF(전체당첨내역!$B612:$G612,41)</f>
        <v>70</v>
      </c>
      <c r="AQ612">
        <f>AQ611+COUNTIF(전체당첨내역!$B612:$G612,42)</f>
        <v>76</v>
      </c>
      <c r="AR612">
        <f>AR611+COUNTIF(전체당첨내역!$B612:$G612,43)</f>
        <v>83</v>
      </c>
      <c r="AS612">
        <f>AS611+COUNTIF(전체당첨내역!$B612:$G612,44)</f>
        <v>78</v>
      </c>
      <c r="AT612">
        <f>AT611+COUNTIF(전체당첨내역!$B612:$G612,45)</f>
        <v>83</v>
      </c>
    </row>
    <row r="613" spans="1:46" ht="16.5" customHeight="1">
      <c r="A613">
        <v>612</v>
      </c>
      <c r="B613">
        <f>B612+COUNTIF(전체당첨내역!$B613:$G613,1)</f>
        <v>92</v>
      </c>
      <c r="C613">
        <f>C612+COUNTIF(전체당첨내역!$B613:$G613,2)</f>
        <v>80</v>
      </c>
      <c r="D613">
        <f>D612+COUNTIF(전체당첨내역!$B613:$G613,3)</f>
        <v>80</v>
      </c>
      <c r="E613">
        <f>E612+COUNTIF(전체당첨내역!$B613:$G613,4)</f>
        <v>88</v>
      </c>
      <c r="F613">
        <f>F612+COUNTIF(전체당첨내역!$B613:$G613,5)</f>
        <v>88</v>
      </c>
      <c r="G613">
        <f>G612+COUNTIF(전체당첨내역!$B613:$G613,6)</f>
        <v>73</v>
      </c>
      <c r="H613">
        <f>H612+COUNTIF(전체당첨내역!$B613:$G613,7)</f>
        <v>76</v>
      </c>
      <c r="I613">
        <f>I612+COUNTIF(전체당첨내역!$B613:$G613,8)</f>
        <v>85</v>
      </c>
      <c r="J613">
        <f>J612+COUNTIF(전체당첨내역!$B613:$G613,9)</f>
        <v>63</v>
      </c>
      <c r="K613">
        <f>K612+COUNTIF(전체당첨내역!$B613:$G613,10)</f>
        <v>82</v>
      </c>
      <c r="L613">
        <f>L612+COUNTIF(전체당첨내역!$B613:$G613,11)</f>
        <v>78</v>
      </c>
      <c r="M613">
        <f>M612+COUNTIF(전체당첨내역!$B613:$G613,12)</f>
        <v>80</v>
      </c>
      <c r="N613">
        <f>N612+COUNTIF(전체당첨내역!$B613:$G613,13)</f>
        <v>86</v>
      </c>
      <c r="O613">
        <f>O612+COUNTIF(전체당첨내역!$B613:$G613,14)</f>
        <v>94</v>
      </c>
      <c r="P613">
        <f>P612+COUNTIF(전체당첨내역!$B613:$G613,15)</f>
        <v>77</v>
      </c>
      <c r="Q613">
        <f>Q612+COUNTIF(전체당첨내역!$B613:$G613,16)</f>
        <v>71</v>
      </c>
      <c r="R613">
        <f>R612+COUNTIF(전체당첨내역!$B613:$G613,17)</f>
        <v>89</v>
      </c>
      <c r="S613">
        <f>S612+COUNTIF(전체당첨내역!$B613:$G613,18)</f>
        <v>85</v>
      </c>
      <c r="T613">
        <f>T612+COUNTIF(전체당첨내역!$B613:$G613,19)</f>
        <v>79</v>
      </c>
      <c r="U613">
        <f>U612+COUNTIF(전체당첨내역!$B613:$G613,20)</f>
        <v>103</v>
      </c>
      <c r="V613">
        <f>V612+COUNTIF(전체당첨내역!$B613:$G613,21)</f>
        <v>71</v>
      </c>
      <c r="W613">
        <f>W612+COUNTIF(전체당첨내역!$B613:$G613,22)</f>
        <v>73</v>
      </c>
      <c r="X613">
        <f>X612+COUNTIF(전체당첨내역!$B613:$G613,23)</f>
        <v>75</v>
      </c>
      <c r="Y613">
        <f>Y612+COUNTIF(전체당첨내역!$B613:$G613,24)</f>
        <v>79</v>
      </c>
      <c r="Z613">
        <f>Z612+COUNTIF(전체당첨내역!$B613:$G613,25)</f>
        <v>84</v>
      </c>
      <c r="AA613">
        <f>AA612+COUNTIF(전체당첨내역!$B613:$G613,26)</f>
        <v>87</v>
      </c>
      <c r="AB613">
        <f>AB612+COUNTIF(전체당첨내역!$B613:$G613,27)</f>
        <v>95</v>
      </c>
      <c r="AC613">
        <f>AC612+COUNTIF(전체당첨내역!$B613:$G613,28)</f>
        <v>68</v>
      </c>
      <c r="AD613">
        <f>AD612+COUNTIF(전체당첨내역!$B613:$G613,29)</f>
        <v>79</v>
      </c>
      <c r="AE613">
        <f>AE612+COUNTIF(전체당첨내역!$B613:$G613,30)</f>
        <v>74</v>
      </c>
      <c r="AF613">
        <f>AF612+COUNTIF(전체당첨내역!$B613:$G613,31)</f>
        <v>82</v>
      </c>
      <c r="AG613">
        <f>AG612+COUNTIF(전체당첨내역!$B613:$G613,32)</f>
        <v>75</v>
      </c>
      <c r="AH613">
        <f>AH612+COUNTIF(전체당첨내역!$B613:$G613,33)</f>
        <v>79</v>
      </c>
      <c r="AI613">
        <f>AI612+COUNTIF(전체당첨내역!$B613:$G613,34)</f>
        <v>99</v>
      </c>
      <c r="AJ613">
        <f>AJ612+COUNTIF(전체당첨내역!$B613:$G613,35)</f>
        <v>80</v>
      </c>
      <c r="AK613">
        <f>AK612+COUNTIF(전체당첨내역!$B613:$G613,36)</f>
        <v>82</v>
      </c>
      <c r="AL613">
        <f>AL612+COUNTIF(전체당첨내역!$B613:$G613,37)</f>
        <v>95</v>
      </c>
      <c r="AM613">
        <f>AM612+COUNTIF(전체당첨내역!$B613:$G613,38)</f>
        <v>75</v>
      </c>
      <c r="AN613">
        <f>AN612+COUNTIF(전체당첨내역!$B613:$G613,39)</f>
        <v>81</v>
      </c>
      <c r="AO613">
        <f>AO612+COUNTIF(전체당첨내역!$B613:$G613,40)</f>
        <v>100</v>
      </c>
      <c r="AP613">
        <f>AP612+COUNTIF(전체당첨내역!$B613:$G613,41)</f>
        <v>70</v>
      </c>
      <c r="AQ613">
        <f>AQ612+COUNTIF(전체당첨내역!$B613:$G613,42)</f>
        <v>76</v>
      </c>
      <c r="AR613">
        <f>AR612+COUNTIF(전체당첨내역!$B613:$G613,43)</f>
        <v>83</v>
      </c>
      <c r="AS613">
        <f>AS612+COUNTIF(전체당첨내역!$B613:$G613,44)</f>
        <v>78</v>
      </c>
      <c r="AT613">
        <f>AT612+COUNTIF(전체당첨내역!$B613:$G613,45)</f>
        <v>83</v>
      </c>
    </row>
    <row r="614" spans="1:46" ht="16.5" customHeight="1">
      <c r="A614">
        <v>613</v>
      </c>
      <c r="B614">
        <f>B613+COUNTIF(전체당첨내역!$B614:$G614,1)</f>
        <v>92</v>
      </c>
      <c r="C614">
        <f>C613+COUNTIF(전체당첨내역!$B614:$G614,2)</f>
        <v>80</v>
      </c>
      <c r="D614">
        <f>D613+COUNTIF(전체당첨내역!$B614:$G614,3)</f>
        <v>80</v>
      </c>
      <c r="E614">
        <f>E613+COUNTIF(전체당첨내역!$B614:$G614,4)</f>
        <v>88</v>
      </c>
      <c r="F614">
        <f>F613+COUNTIF(전체당첨내역!$B614:$G614,5)</f>
        <v>88</v>
      </c>
      <c r="G614">
        <f>G613+COUNTIF(전체당첨내역!$B614:$G614,6)</f>
        <v>73</v>
      </c>
      <c r="H614">
        <f>H613+COUNTIF(전체당첨내역!$B614:$G614,7)</f>
        <v>77</v>
      </c>
      <c r="I614">
        <f>I613+COUNTIF(전체당첨내역!$B614:$G614,8)</f>
        <v>86</v>
      </c>
      <c r="J614">
        <f>J613+COUNTIF(전체당첨내역!$B614:$G614,9)</f>
        <v>63</v>
      </c>
      <c r="K614">
        <f>K613+COUNTIF(전체당첨내역!$B614:$G614,10)</f>
        <v>82</v>
      </c>
      <c r="L614">
        <f>L613+COUNTIF(전체당첨내역!$B614:$G614,11)</f>
        <v>79</v>
      </c>
      <c r="M614">
        <f>M613+COUNTIF(전체당첨내역!$B614:$G614,12)</f>
        <v>80</v>
      </c>
      <c r="N614">
        <f>N613+COUNTIF(전체당첨내역!$B614:$G614,13)</f>
        <v>86</v>
      </c>
      <c r="O614">
        <f>O613+COUNTIF(전체당첨내역!$B614:$G614,14)</f>
        <v>94</v>
      </c>
      <c r="P614">
        <f>P613+COUNTIF(전체당첨내역!$B614:$G614,15)</f>
        <v>77</v>
      </c>
      <c r="Q614">
        <f>Q613+COUNTIF(전체당첨내역!$B614:$G614,16)</f>
        <v>72</v>
      </c>
      <c r="R614">
        <f>R613+COUNTIF(전체당첨내역!$B614:$G614,17)</f>
        <v>89</v>
      </c>
      <c r="S614">
        <f>S613+COUNTIF(전체당첨내역!$B614:$G614,18)</f>
        <v>85</v>
      </c>
      <c r="T614">
        <f>T613+COUNTIF(전체당첨내역!$B614:$G614,19)</f>
        <v>79</v>
      </c>
      <c r="U614">
        <f>U613+COUNTIF(전체당첨내역!$B614:$G614,20)</f>
        <v>103</v>
      </c>
      <c r="V614">
        <f>V613+COUNTIF(전체당첨내역!$B614:$G614,21)</f>
        <v>71</v>
      </c>
      <c r="W614">
        <f>W613+COUNTIF(전체당첨내역!$B614:$G614,22)</f>
        <v>73</v>
      </c>
      <c r="X614">
        <f>X613+COUNTIF(전체당첨내역!$B614:$G614,23)</f>
        <v>75</v>
      </c>
      <c r="Y614">
        <f>Y613+COUNTIF(전체당첨내역!$B614:$G614,24)</f>
        <v>79</v>
      </c>
      <c r="Z614">
        <f>Z613+COUNTIF(전체당첨내역!$B614:$G614,25)</f>
        <v>84</v>
      </c>
      <c r="AA614">
        <f>AA613+COUNTIF(전체당첨내역!$B614:$G614,26)</f>
        <v>87</v>
      </c>
      <c r="AB614">
        <f>AB613+COUNTIF(전체당첨내역!$B614:$G614,27)</f>
        <v>95</v>
      </c>
      <c r="AC614">
        <f>AC613+COUNTIF(전체당첨내역!$B614:$G614,28)</f>
        <v>68</v>
      </c>
      <c r="AD614">
        <f>AD613+COUNTIF(전체당첨내역!$B614:$G614,29)</f>
        <v>79</v>
      </c>
      <c r="AE614">
        <f>AE613+COUNTIF(전체당첨내역!$B614:$G614,30)</f>
        <v>74</v>
      </c>
      <c r="AF614">
        <f>AF613+COUNTIF(전체당첨내역!$B614:$G614,31)</f>
        <v>82</v>
      </c>
      <c r="AG614">
        <f>AG613+COUNTIF(전체당첨내역!$B614:$G614,32)</f>
        <v>75</v>
      </c>
      <c r="AH614">
        <f>AH613+COUNTIF(전체당첨내역!$B614:$G614,33)</f>
        <v>79</v>
      </c>
      <c r="AI614">
        <f>AI613+COUNTIF(전체당첨내역!$B614:$G614,34)</f>
        <v>99</v>
      </c>
      <c r="AJ614">
        <f>AJ613+COUNTIF(전체당첨내역!$B614:$G614,35)</f>
        <v>80</v>
      </c>
      <c r="AK614">
        <f>AK613+COUNTIF(전체당첨내역!$B614:$G614,36)</f>
        <v>82</v>
      </c>
      <c r="AL614">
        <f>AL613+COUNTIF(전체당첨내역!$B614:$G614,37)</f>
        <v>95</v>
      </c>
      <c r="AM614">
        <f>AM613+COUNTIF(전체당첨내역!$B614:$G614,38)</f>
        <v>75</v>
      </c>
      <c r="AN614">
        <f>AN613+COUNTIF(전체당첨내역!$B614:$G614,39)</f>
        <v>81</v>
      </c>
      <c r="AO614">
        <f>AO613+COUNTIF(전체당첨내역!$B614:$G614,40)</f>
        <v>100</v>
      </c>
      <c r="AP614">
        <f>AP613+COUNTIF(전체당첨내역!$B614:$G614,41)</f>
        <v>71</v>
      </c>
      <c r="AQ614">
        <f>AQ613+COUNTIF(전체당첨내역!$B614:$G614,42)</f>
        <v>76</v>
      </c>
      <c r="AR614">
        <f>AR613+COUNTIF(전체당첨내역!$B614:$G614,43)</f>
        <v>83</v>
      </c>
      <c r="AS614">
        <f>AS613+COUNTIF(전체당첨내역!$B614:$G614,44)</f>
        <v>79</v>
      </c>
      <c r="AT614">
        <f>AT613+COUNTIF(전체당첨내역!$B614:$G614,45)</f>
        <v>83</v>
      </c>
    </row>
    <row r="615" spans="1:46" ht="16.5" customHeight="1">
      <c r="A615">
        <v>614</v>
      </c>
      <c r="B615">
        <f>B614+COUNTIF(전체당첨내역!$B615:$G615,1)</f>
        <v>92</v>
      </c>
      <c r="C615">
        <f>C614+COUNTIF(전체당첨내역!$B615:$G615,2)</f>
        <v>80</v>
      </c>
      <c r="D615">
        <f>D614+COUNTIF(전체당첨내역!$B615:$G615,3)</f>
        <v>80</v>
      </c>
      <c r="E615">
        <f>E614+COUNTIF(전체당첨내역!$B615:$G615,4)</f>
        <v>88</v>
      </c>
      <c r="F615">
        <f>F614+COUNTIF(전체당첨내역!$B615:$G615,5)</f>
        <v>88</v>
      </c>
      <c r="G615">
        <f>G614+COUNTIF(전체당첨내역!$B615:$G615,6)</f>
        <v>73</v>
      </c>
      <c r="H615">
        <f>H614+COUNTIF(전체당첨내역!$B615:$G615,7)</f>
        <v>77</v>
      </c>
      <c r="I615">
        <f>I614+COUNTIF(전체당첨내역!$B615:$G615,8)</f>
        <v>87</v>
      </c>
      <c r="J615">
        <f>J614+COUNTIF(전체당첨내역!$B615:$G615,9)</f>
        <v>63</v>
      </c>
      <c r="K615">
        <f>K614+COUNTIF(전체당첨내역!$B615:$G615,10)</f>
        <v>82</v>
      </c>
      <c r="L615">
        <f>L614+COUNTIF(전체당첨내역!$B615:$G615,11)</f>
        <v>79</v>
      </c>
      <c r="M615">
        <f>M614+COUNTIF(전체당첨내역!$B615:$G615,12)</f>
        <v>80</v>
      </c>
      <c r="N615">
        <f>N614+COUNTIF(전체당첨내역!$B615:$G615,13)</f>
        <v>86</v>
      </c>
      <c r="O615">
        <f>O614+COUNTIF(전체당첨내역!$B615:$G615,14)</f>
        <v>94</v>
      </c>
      <c r="P615">
        <f>P614+COUNTIF(전체당첨내역!$B615:$G615,15)</f>
        <v>77</v>
      </c>
      <c r="Q615">
        <f>Q614+COUNTIF(전체당첨내역!$B615:$G615,16)</f>
        <v>72</v>
      </c>
      <c r="R615">
        <f>R614+COUNTIF(전체당첨내역!$B615:$G615,17)</f>
        <v>89</v>
      </c>
      <c r="S615">
        <f>S614+COUNTIF(전체당첨내역!$B615:$G615,18)</f>
        <v>85</v>
      </c>
      <c r="T615">
        <f>T614+COUNTIF(전체당첨내역!$B615:$G615,19)</f>
        <v>79</v>
      </c>
      <c r="U615">
        <f>U614+COUNTIF(전체당첨내역!$B615:$G615,20)</f>
        <v>103</v>
      </c>
      <c r="V615">
        <f>V614+COUNTIF(전체당첨내역!$B615:$G615,21)</f>
        <v>72</v>
      </c>
      <c r="W615">
        <f>W614+COUNTIF(전체당첨내역!$B615:$G615,22)</f>
        <v>73</v>
      </c>
      <c r="X615">
        <f>X614+COUNTIF(전체당첨내역!$B615:$G615,23)</f>
        <v>75</v>
      </c>
      <c r="Y615">
        <f>Y614+COUNTIF(전체당첨내역!$B615:$G615,24)</f>
        <v>79</v>
      </c>
      <c r="Z615">
        <f>Z614+COUNTIF(전체당첨내역!$B615:$G615,25)</f>
        <v>85</v>
      </c>
      <c r="AA615">
        <f>AA614+COUNTIF(전체당첨내역!$B615:$G615,26)</f>
        <v>87</v>
      </c>
      <c r="AB615">
        <f>AB614+COUNTIF(전체당첨내역!$B615:$G615,27)</f>
        <v>95</v>
      </c>
      <c r="AC615">
        <f>AC614+COUNTIF(전체당첨내역!$B615:$G615,28)</f>
        <v>68</v>
      </c>
      <c r="AD615">
        <f>AD614+COUNTIF(전체당첨내역!$B615:$G615,29)</f>
        <v>79</v>
      </c>
      <c r="AE615">
        <f>AE614+COUNTIF(전체당첨내역!$B615:$G615,30)</f>
        <v>74</v>
      </c>
      <c r="AF615">
        <f>AF614+COUNTIF(전체당첨내역!$B615:$G615,31)</f>
        <v>82</v>
      </c>
      <c r="AG615">
        <f>AG614+COUNTIF(전체당첨내역!$B615:$G615,32)</f>
        <v>75</v>
      </c>
      <c r="AH615">
        <f>AH614+COUNTIF(전체당첨내역!$B615:$G615,33)</f>
        <v>79</v>
      </c>
      <c r="AI615">
        <f>AI614+COUNTIF(전체당첨내역!$B615:$G615,34)</f>
        <v>99</v>
      </c>
      <c r="AJ615">
        <f>AJ614+COUNTIF(전체당첨내역!$B615:$G615,35)</f>
        <v>80</v>
      </c>
      <c r="AK615">
        <f>AK614+COUNTIF(전체당첨내역!$B615:$G615,36)</f>
        <v>82</v>
      </c>
      <c r="AL615">
        <f>AL614+COUNTIF(전체당첨내역!$B615:$G615,37)</f>
        <v>95</v>
      </c>
      <c r="AM615">
        <f>AM614+COUNTIF(전체당첨내역!$B615:$G615,38)</f>
        <v>75</v>
      </c>
      <c r="AN615">
        <f>AN614+COUNTIF(전체당첨내역!$B615:$G615,39)</f>
        <v>82</v>
      </c>
      <c r="AO615">
        <f>AO614+COUNTIF(전체당첨내역!$B615:$G615,40)</f>
        <v>101</v>
      </c>
      <c r="AP615">
        <f>AP614+COUNTIF(전체당첨내역!$B615:$G615,41)</f>
        <v>71</v>
      </c>
      <c r="AQ615">
        <f>AQ614+COUNTIF(전체당첨내역!$B615:$G615,42)</f>
        <v>76</v>
      </c>
      <c r="AR615">
        <f>AR614+COUNTIF(전체당첨내역!$B615:$G615,43)</f>
        <v>83</v>
      </c>
      <c r="AS615">
        <f>AS614+COUNTIF(전체당첨내역!$B615:$G615,44)</f>
        <v>80</v>
      </c>
      <c r="AT615">
        <f>AT614+COUNTIF(전체당첨내역!$B615:$G615,45)</f>
        <v>83</v>
      </c>
    </row>
    <row r="616" spans="1:46" ht="16.5" customHeight="1">
      <c r="A616">
        <v>615</v>
      </c>
      <c r="B616">
        <f>B615+COUNTIF(전체당첨내역!$B616:$G616,1)</f>
        <v>92</v>
      </c>
      <c r="C616">
        <f>C615+COUNTIF(전체당첨내역!$B616:$G616,2)</f>
        <v>80</v>
      </c>
      <c r="D616">
        <f>D615+COUNTIF(전체당첨내역!$B616:$G616,3)</f>
        <v>80</v>
      </c>
      <c r="E616">
        <f>E615+COUNTIF(전체당첨내역!$B616:$G616,4)</f>
        <v>88</v>
      </c>
      <c r="F616">
        <f>F615+COUNTIF(전체당첨내역!$B616:$G616,5)</f>
        <v>88</v>
      </c>
      <c r="G616">
        <f>G615+COUNTIF(전체당첨내역!$B616:$G616,6)</f>
        <v>73</v>
      </c>
      <c r="H616">
        <f>H615+COUNTIF(전체당첨내역!$B616:$G616,7)</f>
        <v>77</v>
      </c>
      <c r="I616">
        <f>I615+COUNTIF(전체당첨내역!$B616:$G616,8)</f>
        <v>87</v>
      </c>
      <c r="J616">
        <f>J615+COUNTIF(전체당첨내역!$B616:$G616,9)</f>
        <v>63</v>
      </c>
      <c r="K616">
        <f>K615+COUNTIF(전체당첨내역!$B616:$G616,10)</f>
        <v>83</v>
      </c>
      <c r="L616">
        <f>L615+COUNTIF(전체당첨내역!$B616:$G616,11)</f>
        <v>79</v>
      </c>
      <c r="M616">
        <f>M615+COUNTIF(전체당첨내역!$B616:$G616,12)</f>
        <v>80</v>
      </c>
      <c r="N616">
        <f>N615+COUNTIF(전체당첨내역!$B616:$G616,13)</f>
        <v>86</v>
      </c>
      <c r="O616">
        <f>O615+COUNTIF(전체당첨내역!$B616:$G616,14)</f>
        <v>94</v>
      </c>
      <c r="P616">
        <f>P615+COUNTIF(전체당첨내역!$B616:$G616,15)</f>
        <v>77</v>
      </c>
      <c r="Q616">
        <f>Q615+COUNTIF(전체당첨내역!$B616:$G616,16)</f>
        <v>72</v>
      </c>
      <c r="R616">
        <f>R615+COUNTIF(전체당첨내역!$B616:$G616,17)</f>
        <v>90</v>
      </c>
      <c r="S616">
        <f>S615+COUNTIF(전체당첨내역!$B616:$G616,18)</f>
        <v>86</v>
      </c>
      <c r="T616">
        <f>T615+COUNTIF(전체당첨내역!$B616:$G616,19)</f>
        <v>80</v>
      </c>
      <c r="U616">
        <f>U615+COUNTIF(전체당첨내역!$B616:$G616,20)</f>
        <v>103</v>
      </c>
      <c r="V616">
        <f>V615+COUNTIF(전체당첨내역!$B616:$G616,21)</f>
        <v>72</v>
      </c>
      <c r="W616">
        <f>W615+COUNTIF(전체당첨내역!$B616:$G616,22)</f>
        <v>73</v>
      </c>
      <c r="X616">
        <f>X615+COUNTIF(전체당첨내역!$B616:$G616,23)</f>
        <v>76</v>
      </c>
      <c r="Y616">
        <f>Y615+COUNTIF(전체당첨내역!$B616:$G616,24)</f>
        <v>79</v>
      </c>
      <c r="Z616">
        <f>Z615+COUNTIF(전체당첨내역!$B616:$G616,25)</f>
        <v>85</v>
      </c>
      <c r="AA616">
        <f>AA615+COUNTIF(전체당첨내역!$B616:$G616,26)</f>
        <v>87</v>
      </c>
      <c r="AB616">
        <f>AB615+COUNTIF(전체당첨내역!$B616:$G616,27)</f>
        <v>96</v>
      </c>
      <c r="AC616">
        <f>AC615+COUNTIF(전체당첨내역!$B616:$G616,28)</f>
        <v>68</v>
      </c>
      <c r="AD616">
        <f>AD615+COUNTIF(전체당첨내역!$B616:$G616,29)</f>
        <v>79</v>
      </c>
      <c r="AE616">
        <f>AE615+COUNTIF(전체당첨내역!$B616:$G616,30)</f>
        <v>74</v>
      </c>
      <c r="AF616">
        <f>AF615+COUNTIF(전체당첨내역!$B616:$G616,31)</f>
        <v>82</v>
      </c>
      <c r="AG616">
        <f>AG615+COUNTIF(전체당첨내역!$B616:$G616,32)</f>
        <v>75</v>
      </c>
      <c r="AH616">
        <f>AH615+COUNTIF(전체당첨내역!$B616:$G616,33)</f>
        <v>79</v>
      </c>
      <c r="AI616">
        <f>AI615+COUNTIF(전체당첨내역!$B616:$G616,34)</f>
        <v>99</v>
      </c>
      <c r="AJ616">
        <f>AJ615+COUNTIF(전체당첨내역!$B616:$G616,35)</f>
        <v>80</v>
      </c>
      <c r="AK616">
        <f>AK615+COUNTIF(전체당첨내역!$B616:$G616,36)</f>
        <v>82</v>
      </c>
      <c r="AL616">
        <f>AL615+COUNTIF(전체당첨내역!$B616:$G616,37)</f>
        <v>95</v>
      </c>
      <c r="AM616">
        <f>AM615+COUNTIF(전체당첨내역!$B616:$G616,38)</f>
        <v>75</v>
      </c>
      <c r="AN616">
        <f>AN615+COUNTIF(전체당첨내역!$B616:$G616,39)</f>
        <v>82</v>
      </c>
      <c r="AO616">
        <f>AO615+COUNTIF(전체당첨내역!$B616:$G616,40)</f>
        <v>101</v>
      </c>
      <c r="AP616">
        <f>AP615+COUNTIF(전체당첨내역!$B616:$G616,41)</f>
        <v>71</v>
      </c>
      <c r="AQ616">
        <f>AQ615+COUNTIF(전체당첨내역!$B616:$G616,42)</f>
        <v>76</v>
      </c>
      <c r="AR616">
        <f>AR615+COUNTIF(전체당첨내역!$B616:$G616,43)</f>
        <v>83</v>
      </c>
      <c r="AS616">
        <f>AS615+COUNTIF(전체당첨내역!$B616:$G616,44)</f>
        <v>80</v>
      </c>
      <c r="AT616">
        <f>AT615+COUNTIF(전체당첨내역!$B616:$G616,45)</f>
        <v>83</v>
      </c>
    </row>
    <row r="617" spans="1:46" ht="16.5" customHeight="1">
      <c r="A617">
        <v>616</v>
      </c>
      <c r="B617">
        <f>B616+COUNTIF(전체당첨내역!$B617:$G617,1)</f>
        <v>92</v>
      </c>
      <c r="C617">
        <f>C616+COUNTIF(전체당첨내역!$B617:$G617,2)</f>
        <v>80</v>
      </c>
      <c r="D617">
        <f>D616+COUNTIF(전체당첨내역!$B617:$G617,3)</f>
        <v>80</v>
      </c>
      <c r="E617">
        <f>E616+COUNTIF(전체당첨내역!$B617:$G617,4)</f>
        <v>88</v>
      </c>
      <c r="F617">
        <f>F616+COUNTIF(전체당첨내역!$B617:$G617,5)</f>
        <v>89</v>
      </c>
      <c r="G617">
        <f>G616+COUNTIF(전체당첨내역!$B617:$G617,6)</f>
        <v>73</v>
      </c>
      <c r="H617">
        <f>H616+COUNTIF(전체당첨내역!$B617:$G617,7)</f>
        <v>77</v>
      </c>
      <c r="I617">
        <f>I616+COUNTIF(전체당첨내역!$B617:$G617,8)</f>
        <v>87</v>
      </c>
      <c r="J617">
        <f>J616+COUNTIF(전체당첨내역!$B617:$G617,9)</f>
        <v>63</v>
      </c>
      <c r="K617">
        <f>K616+COUNTIF(전체당첨내역!$B617:$G617,10)</f>
        <v>83</v>
      </c>
      <c r="L617">
        <f>L616+COUNTIF(전체당첨내역!$B617:$G617,11)</f>
        <v>79</v>
      </c>
      <c r="M617">
        <f>M616+COUNTIF(전체당첨내역!$B617:$G617,12)</f>
        <v>80</v>
      </c>
      <c r="N617">
        <f>N616+COUNTIF(전체당첨내역!$B617:$G617,13)</f>
        <v>87</v>
      </c>
      <c r="O617">
        <f>O616+COUNTIF(전체당첨내역!$B617:$G617,14)</f>
        <v>94</v>
      </c>
      <c r="P617">
        <f>P616+COUNTIF(전체당첨내역!$B617:$G617,15)</f>
        <v>77</v>
      </c>
      <c r="Q617">
        <f>Q616+COUNTIF(전체당첨내역!$B617:$G617,16)</f>
        <v>72</v>
      </c>
      <c r="R617">
        <f>R616+COUNTIF(전체당첨내역!$B617:$G617,17)</f>
        <v>90</v>
      </c>
      <c r="S617">
        <f>S616+COUNTIF(전체당첨내역!$B617:$G617,18)</f>
        <v>87</v>
      </c>
      <c r="T617">
        <f>T616+COUNTIF(전체당첨내역!$B617:$G617,19)</f>
        <v>80</v>
      </c>
      <c r="U617">
        <f>U616+COUNTIF(전체당첨내역!$B617:$G617,20)</f>
        <v>103</v>
      </c>
      <c r="V617">
        <f>V616+COUNTIF(전체당첨내역!$B617:$G617,21)</f>
        <v>72</v>
      </c>
      <c r="W617">
        <f>W616+COUNTIF(전체당첨내역!$B617:$G617,22)</f>
        <v>73</v>
      </c>
      <c r="X617">
        <f>X616+COUNTIF(전체당첨내역!$B617:$G617,23)</f>
        <v>77</v>
      </c>
      <c r="Y617">
        <f>Y616+COUNTIF(전체당첨내역!$B617:$G617,24)</f>
        <v>79</v>
      </c>
      <c r="Z617">
        <f>Z616+COUNTIF(전체당첨내역!$B617:$G617,25)</f>
        <v>85</v>
      </c>
      <c r="AA617">
        <f>AA616+COUNTIF(전체당첨내역!$B617:$G617,26)</f>
        <v>87</v>
      </c>
      <c r="AB617">
        <f>AB616+COUNTIF(전체당첨내역!$B617:$G617,27)</f>
        <v>96</v>
      </c>
      <c r="AC617">
        <f>AC616+COUNTIF(전체당첨내역!$B617:$G617,28)</f>
        <v>68</v>
      </c>
      <c r="AD617">
        <f>AD616+COUNTIF(전체당첨내역!$B617:$G617,29)</f>
        <v>79</v>
      </c>
      <c r="AE617">
        <f>AE616+COUNTIF(전체당첨내역!$B617:$G617,30)</f>
        <v>74</v>
      </c>
      <c r="AF617">
        <f>AF616+COUNTIF(전체당첨내역!$B617:$G617,31)</f>
        <v>82</v>
      </c>
      <c r="AG617">
        <f>AG616+COUNTIF(전체당첨내역!$B617:$G617,32)</f>
        <v>75</v>
      </c>
      <c r="AH617">
        <f>AH616+COUNTIF(전체당첨내역!$B617:$G617,33)</f>
        <v>79</v>
      </c>
      <c r="AI617">
        <f>AI616+COUNTIF(전체당첨내역!$B617:$G617,34)</f>
        <v>99</v>
      </c>
      <c r="AJ617">
        <f>AJ616+COUNTIF(전체당첨내역!$B617:$G617,35)</f>
        <v>80</v>
      </c>
      <c r="AK617">
        <f>AK616+COUNTIF(전체당첨내역!$B617:$G617,36)</f>
        <v>82</v>
      </c>
      <c r="AL617">
        <f>AL616+COUNTIF(전체당첨내역!$B617:$G617,37)</f>
        <v>95</v>
      </c>
      <c r="AM617">
        <f>AM616+COUNTIF(전체당첨내역!$B617:$G617,38)</f>
        <v>75</v>
      </c>
      <c r="AN617">
        <f>AN616+COUNTIF(전체당첨내역!$B617:$G617,39)</f>
        <v>82</v>
      </c>
      <c r="AO617">
        <f>AO616+COUNTIF(전체당첨내역!$B617:$G617,40)</f>
        <v>102</v>
      </c>
      <c r="AP617">
        <f>AP616+COUNTIF(전체당첨내역!$B617:$G617,41)</f>
        <v>71</v>
      </c>
      <c r="AQ617">
        <f>AQ616+COUNTIF(전체당첨내역!$B617:$G617,42)</f>
        <v>76</v>
      </c>
      <c r="AR617">
        <f>AR616+COUNTIF(전체당첨내역!$B617:$G617,43)</f>
        <v>83</v>
      </c>
      <c r="AS617">
        <f>AS616+COUNTIF(전체당첨내역!$B617:$G617,44)</f>
        <v>80</v>
      </c>
      <c r="AT617">
        <f>AT616+COUNTIF(전체당첨내역!$B617:$G617,45)</f>
        <v>84</v>
      </c>
    </row>
    <row r="618" spans="1:46" ht="16.5" customHeight="1">
      <c r="A618">
        <v>617</v>
      </c>
      <c r="B618">
        <f>B617+COUNTIF(전체당첨내역!$B618:$G618,1)</f>
        <v>92</v>
      </c>
      <c r="C618">
        <f>C617+COUNTIF(전체당첨내역!$B618:$G618,2)</f>
        <v>80</v>
      </c>
      <c r="D618">
        <f>D617+COUNTIF(전체당첨내역!$B618:$G618,3)</f>
        <v>80</v>
      </c>
      <c r="E618">
        <f>E617+COUNTIF(전체당첨내역!$B618:$G618,4)</f>
        <v>89</v>
      </c>
      <c r="F618">
        <f>F617+COUNTIF(전체당첨내역!$B618:$G618,5)</f>
        <v>90</v>
      </c>
      <c r="G618">
        <f>G617+COUNTIF(전체당첨내역!$B618:$G618,6)</f>
        <v>73</v>
      </c>
      <c r="H618">
        <f>H617+COUNTIF(전체당첨내역!$B618:$G618,7)</f>
        <v>77</v>
      </c>
      <c r="I618">
        <f>I617+COUNTIF(전체당첨내역!$B618:$G618,8)</f>
        <v>87</v>
      </c>
      <c r="J618">
        <f>J617+COUNTIF(전체당첨내역!$B618:$G618,9)</f>
        <v>63</v>
      </c>
      <c r="K618">
        <f>K617+COUNTIF(전체당첨내역!$B618:$G618,10)</f>
        <v>83</v>
      </c>
      <c r="L618">
        <f>L617+COUNTIF(전체당첨내역!$B618:$G618,11)</f>
        <v>80</v>
      </c>
      <c r="M618">
        <f>M617+COUNTIF(전체당첨내역!$B618:$G618,12)</f>
        <v>81</v>
      </c>
      <c r="N618">
        <f>N617+COUNTIF(전체당첨내역!$B618:$G618,13)</f>
        <v>87</v>
      </c>
      <c r="O618">
        <f>O617+COUNTIF(전체당첨내역!$B618:$G618,14)</f>
        <v>94</v>
      </c>
      <c r="P618">
        <f>P617+COUNTIF(전체당첨내역!$B618:$G618,15)</f>
        <v>77</v>
      </c>
      <c r="Q618">
        <f>Q617+COUNTIF(전체당첨내역!$B618:$G618,16)</f>
        <v>72</v>
      </c>
      <c r="R618">
        <f>R617+COUNTIF(전체당첨내역!$B618:$G618,17)</f>
        <v>90</v>
      </c>
      <c r="S618">
        <f>S617+COUNTIF(전체당첨내역!$B618:$G618,18)</f>
        <v>87</v>
      </c>
      <c r="T618">
        <f>T617+COUNTIF(전체당첨내역!$B618:$G618,19)</f>
        <v>80</v>
      </c>
      <c r="U618">
        <f>U617+COUNTIF(전체당첨내역!$B618:$G618,20)</f>
        <v>103</v>
      </c>
      <c r="V618">
        <f>V617+COUNTIF(전체당첨내역!$B618:$G618,21)</f>
        <v>72</v>
      </c>
      <c r="W618">
        <f>W617+COUNTIF(전체당첨내역!$B618:$G618,22)</f>
        <v>73</v>
      </c>
      <c r="X618">
        <f>X617+COUNTIF(전체당첨내역!$B618:$G618,23)</f>
        <v>77</v>
      </c>
      <c r="Y618">
        <f>Y617+COUNTIF(전체당첨내역!$B618:$G618,24)</f>
        <v>80</v>
      </c>
      <c r="Z618">
        <f>Z617+COUNTIF(전체당첨내역!$B618:$G618,25)</f>
        <v>85</v>
      </c>
      <c r="AA618">
        <f>AA617+COUNTIF(전체당첨내역!$B618:$G618,26)</f>
        <v>87</v>
      </c>
      <c r="AB618">
        <f>AB617+COUNTIF(전체당첨내역!$B618:$G618,27)</f>
        <v>97</v>
      </c>
      <c r="AC618">
        <f>AC617+COUNTIF(전체당첨내역!$B618:$G618,28)</f>
        <v>68</v>
      </c>
      <c r="AD618">
        <f>AD617+COUNTIF(전체당첨내역!$B618:$G618,29)</f>
        <v>79</v>
      </c>
      <c r="AE618">
        <f>AE617+COUNTIF(전체당첨내역!$B618:$G618,30)</f>
        <v>74</v>
      </c>
      <c r="AF618">
        <f>AF617+COUNTIF(전체당첨내역!$B618:$G618,31)</f>
        <v>82</v>
      </c>
      <c r="AG618">
        <f>AG617+COUNTIF(전체당첨내역!$B618:$G618,32)</f>
        <v>75</v>
      </c>
      <c r="AH618">
        <f>AH617+COUNTIF(전체당첨내역!$B618:$G618,33)</f>
        <v>79</v>
      </c>
      <c r="AI618">
        <f>AI617+COUNTIF(전체당첨내역!$B618:$G618,34)</f>
        <v>99</v>
      </c>
      <c r="AJ618">
        <f>AJ617+COUNTIF(전체당첨내역!$B618:$G618,35)</f>
        <v>80</v>
      </c>
      <c r="AK618">
        <f>AK617+COUNTIF(전체당첨내역!$B618:$G618,36)</f>
        <v>82</v>
      </c>
      <c r="AL618">
        <f>AL617+COUNTIF(전체당첨내역!$B618:$G618,37)</f>
        <v>95</v>
      </c>
      <c r="AM618">
        <f>AM617+COUNTIF(전체당첨내역!$B618:$G618,38)</f>
        <v>75</v>
      </c>
      <c r="AN618">
        <f>AN617+COUNTIF(전체당첨내역!$B618:$G618,39)</f>
        <v>82</v>
      </c>
      <c r="AO618">
        <f>AO617+COUNTIF(전체당첨내역!$B618:$G618,40)</f>
        <v>102</v>
      </c>
      <c r="AP618">
        <f>AP617+COUNTIF(전체당첨내역!$B618:$G618,41)</f>
        <v>71</v>
      </c>
      <c r="AQ618">
        <f>AQ617+COUNTIF(전체당첨내역!$B618:$G618,42)</f>
        <v>76</v>
      </c>
      <c r="AR618">
        <f>AR617+COUNTIF(전체당첨내역!$B618:$G618,43)</f>
        <v>83</v>
      </c>
      <c r="AS618">
        <f>AS617+COUNTIF(전체당첨내역!$B618:$G618,44)</f>
        <v>80</v>
      </c>
      <c r="AT618">
        <f>AT617+COUNTIF(전체당첨내역!$B618:$G618,45)</f>
        <v>84</v>
      </c>
    </row>
    <row r="619" spans="1:46" ht="16.5" customHeight="1">
      <c r="A619">
        <v>618</v>
      </c>
      <c r="B619">
        <f>B618+COUNTIF(전체당첨내역!$B619:$G619,1)</f>
        <v>92</v>
      </c>
      <c r="C619">
        <f>C618+COUNTIF(전체당첨내역!$B619:$G619,2)</f>
        <v>80</v>
      </c>
      <c r="D619">
        <f>D618+COUNTIF(전체당첨내역!$B619:$G619,3)</f>
        <v>80</v>
      </c>
      <c r="E619">
        <f>E618+COUNTIF(전체당첨내역!$B619:$G619,4)</f>
        <v>89</v>
      </c>
      <c r="F619">
        <f>F618+COUNTIF(전체당첨내역!$B619:$G619,5)</f>
        <v>90</v>
      </c>
      <c r="G619">
        <f>G618+COUNTIF(전체당첨내역!$B619:$G619,6)</f>
        <v>73</v>
      </c>
      <c r="H619">
        <f>H618+COUNTIF(전체당첨내역!$B619:$G619,7)</f>
        <v>77</v>
      </c>
      <c r="I619">
        <f>I618+COUNTIF(전체당첨내역!$B619:$G619,8)</f>
        <v>88</v>
      </c>
      <c r="J619">
        <f>J618+COUNTIF(전체당첨내역!$B619:$G619,9)</f>
        <v>63</v>
      </c>
      <c r="K619">
        <f>K618+COUNTIF(전체당첨내역!$B619:$G619,10)</f>
        <v>83</v>
      </c>
      <c r="L619">
        <f>L618+COUNTIF(전체당첨내역!$B619:$G619,11)</f>
        <v>80</v>
      </c>
      <c r="M619">
        <f>M618+COUNTIF(전체당첨내역!$B619:$G619,12)</f>
        <v>81</v>
      </c>
      <c r="N619">
        <f>N618+COUNTIF(전체당첨내역!$B619:$G619,13)</f>
        <v>87</v>
      </c>
      <c r="O619">
        <f>O618+COUNTIF(전체당첨내역!$B619:$G619,14)</f>
        <v>94</v>
      </c>
      <c r="P619">
        <f>P618+COUNTIF(전체당첨내역!$B619:$G619,15)</f>
        <v>77</v>
      </c>
      <c r="Q619">
        <f>Q618+COUNTIF(전체당첨내역!$B619:$G619,16)</f>
        <v>73</v>
      </c>
      <c r="R619">
        <f>R618+COUNTIF(전체당첨내역!$B619:$G619,17)</f>
        <v>90</v>
      </c>
      <c r="S619">
        <f>S618+COUNTIF(전체당첨내역!$B619:$G619,18)</f>
        <v>87</v>
      </c>
      <c r="T619">
        <f>T618+COUNTIF(전체당첨내역!$B619:$G619,19)</f>
        <v>80</v>
      </c>
      <c r="U619">
        <f>U618+COUNTIF(전체당첨내역!$B619:$G619,20)</f>
        <v>103</v>
      </c>
      <c r="V619">
        <f>V618+COUNTIF(전체당첨내역!$B619:$G619,21)</f>
        <v>72</v>
      </c>
      <c r="W619">
        <f>W618+COUNTIF(전체당첨내역!$B619:$G619,22)</f>
        <v>73</v>
      </c>
      <c r="X619">
        <f>X618+COUNTIF(전체당첨내역!$B619:$G619,23)</f>
        <v>77</v>
      </c>
      <c r="Y619">
        <f>Y618+COUNTIF(전체당첨내역!$B619:$G619,24)</f>
        <v>80</v>
      </c>
      <c r="Z619">
        <f>Z618+COUNTIF(전체당첨내역!$B619:$G619,25)</f>
        <v>86</v>
      </c>
      <c r="AA619">
        <f>AA618+COUNTIF(전체당첨내역!$B619:$G619,26)</f>
        <v>87</v>
      </c>
      <c r="AB619">
        <f>AB618+COUNTIF(전체당첨내역!$B619:$G619,27)</f>
        <v>97</v>
      </c>
      <c r="AC619">
        <f>AC618+COUNTIF(전체당첨내역!$B619:$G619,28)</f>
        <v>68</v>
      </c>
      <c r="AD619">
        <f>AD618+COUNTIF(전체당첨내역!$B619:$G619,29)</f>
        <v>79</v>
      </c>
      <c r="AE619">
        <f>AE618+COUNTIF(전체당첨내역!$B619:$G619,30)</f>
        <v>75</v>
      </c>
      <c r="AF619">
        <f>AF618+COUNTIF(전체당첨내역!$B619:$G619,31)</f>
        <v>82</v>
      </c>
      <c r="AG619">
        <f>AG618+COUNTIF(전체당첨내역!$B619:$G619,32)</f>
        <v>75</v>
      </c>
      <c r="AH619">
        <f>AH618+COUNTIF(전체당첨내역!$B619:$G619,33)</f>
        <v>79</v>
      </c>
      <c r="AI619">
        <f>AI618+COUNTIF(전체당첨내역!$B619:$G619,34)</f>
        <v>99</v>
      </c>
      <c r="AJ619">
        <f>AJ618+COUNTIF(전체당첨내역!$B619:$G619,35)</f>
        <v>80</v>
      </c>
      <c r="AK619">
        <f>AK618+COUNTIF(전체당첨내역!$B619:$G619,36)</f>
        <v>82</v>
      </c>
      <c r="AL619">
        <f>AL618+COUNTIF(전체당첨내역!$B619:$G619,37)</f>
        <v>95</v>
      </c>
      <c r="AM619">
        <f>AM618+COUNTIF(전체당첨내역!$B619:$G619,38)</f>
        <v>75</v>
      </c>
      <c r="AN619">
        <f>AN618+COUNTIF(전체당첨내역!$B619:$G619,39)</f>
        <v>82</v>
      </c>
      <c r="AO619">
        <f>AO618+COUNTIF(전체당첨내역!$B619:$G619,40)</f>
        <v>102</v>
      </c>
      <c r="AP619">
        <f>AP618+COUNTIF(전체당첨내역!$B619:$G619,41)</f>
        <v>71</v>
      </c>
      <c r="AQ619">
        <f>AQ618+COUNTIF(전체당첨내역!$B619:$G619,42)</f>
        <v>77</v>
      </c>
      <c r="AR619">
        <f>AR618+COUNTIF(전체당첨내역!$B619:$G619,43)</f>
        <v>84</v>
      </c>
      <c r="AS619">
        <f>AS618+COUNTIF(전체당첨내역!$B619:$G619,44)</f>
        <v>80</v>
      </c>
      <c r="AT619">
        <f>AT618+COUNTIF(전체당첨내역!$B619:$G619,45)</f>
        <v>84</v>
      </c>
    </row>
    <row r="620" spans="1:46" ht="16.5" customHeight="1">
      <c r="A620">
        <v>619</v>
      </c>
      <c r="B620">
        <f>B619+COUNTIF(전체당첨내역!$B620:$G620,1)</f>
        <v>92</v>
      </c>
      <c r="C620">
        <f>C619+COUNTIF(전체당첨내역!$B620:$G620,2)</f>
        <v>80</v>
      </c>
      <c r="D620">
        <f>D619+COUNTIF(전체당첨내역!$B620:$G620,3)</f>
        <v>80</v>
      </c>
      <c r="E620">
        <f>E619+COUNTIF(전체당첨내역!$B620:$G620,4)</f>
        <v>89</v>
      </c>
      <c r="F620">
        <f>F619+COUNTIF(전체당첨내역!$B620:$G620,5)</f>
        <v>90</v>
      </c>
      <c r="G620">
        <f>G619+COUNTIF(전체당첨내역!$B620:$G620,6)</f>
        <v>74</v>
      </c>
      <c r="H620">
        <f>H619+COUNTIF(전체당첨내역!$B620:$G620,7)</f>
        <v>77</v>
      </c>
      <c r="I620">
        <f>I619+COUNTIF(전체당첨내역!$B620:$G620,8)</f>
        <v>89</v>
      </c>
      <c r="J620">
        <f>J619+COUNTIF(전체당첨내역!$B620:$G620,9)</f>
        <v>63</v>
      </c>
      <c r="K620">
        <f>K619+COUNTIF(전체당첨내역!$B620:$G620,10)</f>
        <v>83</v>
      </c>
      <c r="L620">
        <f>L619+COUNTIF(전체당첨내역!$B620:$G620,11)</f>
        <v>80</v>
      </c>
      <c r="M620">
        <f>M619+COUNTIF(전체당첨내역!$B620:$G620,12)</f>
        <v>81</v>
      </c>
      <c r="N620">
        <f>N619+COUNTIF(전체당첨내역!$B620:$G620,13)</f>
        <v>88</v>
      </c>
      <c r="O620">
        <f>O619+COUNTIF(전체당첨내역!$B620:$G620,14)</f>
        <v>94</v>
      </c>
      <c r="P620">
        <f>P619+COUNTIF(전체당첨내역!$B620:$G620,15)</f>
        <v>77</v>
      </c>
      <c r="Q620">
        <f>Q619+COUNTIF(전체당첨내역!$B620:$G620,16)</f>
        <v>73</v>
      </c>
      <c r="R620">
        <f>R619+COUNTIF(전체당첨내역!$B620:$G620,17)</f>
        <v>90</v>
      </c>
      <c r="S620">
        <f>S619+COUNTIF(전체당첨내역!$B620:$G620,18)</f>
        <v>87</v>
      </c>
      <c r="T620">
        <f>T619+COUNTIF(전체당첨내역!$B620:$G620,19)</f>
        <v>80</v>
      </c>
      <c r="U620">
        <f>U619+COUNTIF(전체당첨내역!$B620:$G620,20)</f>
        <v>103</v>
      </c>
      <c r="V620">
        <f>V619+COUNTIF(전체당첨내역!$B620:$G620,21)</f>
        <v>72</v>
      </c>
      <c r="W620">
        <f>W619+COUNTIF(전체당첨내역!$B620:$G620,22)</f>
        <v>73</v>
      </c>
      <c r="X620">
        <f>X619+COUNTIF(전체당첨내역!$B620:$G620,23)</f>
        <v>77</v>
      </c>
      <c r="Y620">
        <f>Y619+COUNTIF(전체당첨내역!$B620:$G620,24)</f>
        <v>80</v>
      </c>
      <c r="Z620">
        <f>Z619+COUNTIF(전체당첨내역!$B620:$G620,25)</f>
        <v>86</v>
      </c>
      <c r="AA620">
        <f>AA619+COUNTIF(전체당첨내역!$B620:$G620,26)</f>
        <v>87</v>
      </c>
      <c r="AB620">
        <f>AB619+COUNTIF(전체당첨내역!$B620:$G620,27)</f>
        <v>97</v>
      </c>
      <c r="AC620">
        <f>AC619+COUNTIF(전체당첨내역!$B620:$G620,28)</f>
        <v>68</v>
      </c>
      <c r="AD620">
        <f>AD619+COUNTIF(전체당첨내역!$B620:$G620,29)</f>
        <v>79</v>
      </c>
      <c r="AE620">
        <f>AE619+COUNTIF(전체당첨내역!$B620:$G620,30)</f>
        <v>76</v>
      </c>
      <c r="AF620">
        <f>AF619+COUNTIF(전체당첨내역!$B620:$G620,31)</f>
        <v>82</v>
      </c>
      <c r="AG620">
        <f>AG619+COUNTIF(전체당첨내역!$B620:$G620,32)</f>
        <v>75</v>
      </c>
      <c r="AH620">
        <f>AH619+COUNTIF(전체당첨내역!$B620:$G620,33)</f>
        <v>79</v>
      </c>
      <c r="AI620">
        <f>AI619+COUNTIF(전체당첨내역!$B620:$G620,34)</f>
        <v>99</v>
      </c>
      <c r="AJ620">
        <f>AJ619+COUNTIF(전체당첨내역!$B620:$G620,35)</f>
        <v>81</v>
      </c>
      <c r="AK620">
        <f>AK619+COUNTIF(전체당첨내역!$B620:$G620,36)</f>
        <v>82</v>
      </c>
      <c r="AL620">
        <f>AL619+COUNTIF(전체당첨내역!$B620:$G620,37)</f>
        <v>95</v>
      </c>
      <c r="AM620">
        <f>AM619+COUNTIF(전체당첨내역!$B620:$G620,38)</f>
        <v>75</v>
      </c>
      <c r="AN620">
        <f>AN619+COUNTIF(전체당첨내역!$B620:$G620,39)</f>
        <v>82</v>
      </c>
      <c r="AO620">
        <f>AO619+COUNTIF(전체당첨내역!$B620:$G620,40)</f>
        <v>103</v>
      </c>
      <c r="AP620">
        <f>AP619+COUNTIF(전체당첨내역!$B620:$G620,41)</f>
        <v>71</v>
      </c>
      <c r="AQ620">
        <f>AQ619+COUNTIF(전체당첨내역!$B620:$G620,42)</f>
        <v>77</v>
      </c>
      <c r="AR620">
        <f>AR619+COUNTIF(전체당첨내역!$B620:$G620,43)</f>
        <v>84</v>
      </c>
      <c r="AS620">
        <f>AS619+COUNTIF(전체당첨내역!$B620:$G620,44)</f>
        <v>80</v>
      </c>
      <c r="AT620">
        <f>AT619+COUNTIF(전체당첨내역!$B620:$G620,45)</f>
        <v>84</v>
      </c>
    </row>
    <row r="621" spans="1:46" ht="16.5" customHeight="1">
      <c r="A621">
        <v>620</v>
      </c>
      <c r="B621">
        <f>B620+COUNTIF(전체당첨내역!$B621:$G621,1)</f>
        <v>92</v>
      </c>
      <c r="C621">
        <f>C620+COUNTIF(전체당첨내역!$B621:$G621,2)</f>
        <v>81</v>
      </c>
      <c r="D621">
        <f>D620+COUNTIF(전체당첨내역!$B621:$G621,3)</f>
        <v>80</v>
      </c>
      <c r="E621">
        <f>E620+COUNTIF(전체당첨내역!$B621:$G621,4)</f>
        <v>89</v>
      </c>
      <c r="F621">
        <f>F620+COUNTIF(전체당첨내역!$B621:$G621,5)</f>
        <v>90</v>
      </c>
      <c r="G621">
        <f>G620+COUNTIF(전체당첨내역!$B621:$G621,6)</f>
        <v>74</v>
      </c>
      <c r="H621">
        <f>H620+COUNTIF(전체당첨내역!$B621:$G621,7)</f>
        <v>77</v>
      </c>
      <c r="I621">
        <f>I620+COUNTIF(전체당첨내역!$B621:$G621,8)</f>
        <v>89</v>
      </c>
      <c r="J621">
        <f>J620+COUNTIF(전체당첨내역!$B621:$G621,9)</f>
        <v>63</v>
      </c>
      <c r="K621">
        <f>K620+COUNTIF(전체당첨내역!$B621:$G621,10)</f>
        <v>83</v>
      </c>
      <c r="L621">
        <f>L620+COUNTIF(전체당첨내역!$B621:$G621,11)</f>
        <v>80</v>
      </c>
      <c r="M621">
        <f>M620+COUNTIF(전체당첨내역!$B621:$G621,12)</f>
        <v>81</v>
      </c>
      <c r="N621">
        <f>N620+COUNTIF(전체당첨내역!$B621:$G621,13)</f>
        <v>88</v>
      </c>
      <c r="O621">
        <f>O620+COUNTIF(전체당첨내역!$B621:$G621,14)</f>
        <v>94</v>
      </c>
      <c r="P621">
        <f>P620+COUNTIF(전체당첨내역!$B621:$G621,15)</f>
        <v>77</v>
      </c>
      <c r="Q621">
        <f>Q620+COUNTIF(전체당첨내역!$B621:$G621,16)</f>
        <v>74</v>
      </c>
      <c r="R621">
        <f>R620+COUNTIF(전체당첨내역!$B621:$G621,17)</f>
        <v>91</v>
      </c>
      <c r="S621">
        <f>S620+COUNTIF(전체당첨내역!$B621:$G621,18)</f>
        <v>87</v>
      </c>
      <c r="T621">
        <f>T620+COUNTIF(전체당첨내역!$B621:$G621,19)</f>
        <v>80</v>
      </c>
      <c r="U621">
        <f>U620+COUNTIF(전체당첨내역!$B621:$G621,20)</f>
        <v>103</v>
      </c>
      <c r="V621">
        <f>V620+COUNTIF(전체당첨내역!$B621:$G621,21)</f>
        <v>72</v>
      </c>
      <c r="W621">
        <f>W620+COUNTIF(전체당첨내역!$B621:$G621,22)</f>
        <v>73</v>
      </c>
      <c r="X621">
        <f>X620+COUNTIF(전체당첨내역!$B621:$G621,23)</f>
        <v>77</v>
      </c>
      <c r="Y621">
        <f>Y620+COUNTIF(전체당첨내역!$B621:$G621,24)</f>
        <v>80</v>
      </c>
      <c r="Z621">
        <f>Z620+COUNTIF(전체당첨내역!$B621:$G621,25)</f>
        <v>86</v>
      </c>
      <c r="AA621">
        <f>AA620+COUNTIF(전체당첨내역!$B621:$G621,26)</f>
        <v>87</v>
      </c>
      <c r="AB621">
        <f>AB620+COUNTIF(전체당첨내역!$B621:$G621,27)</f>
        <v>97</v>
      </c>
      <c r="AC621">
        <f>AC620+COUNTIF(전체당첨내역!$B621:$G621,28)</f>
        <v>68</v>
      </c>
      <c r="AD621">
        <f>AD620+COUNTIF(전체당첨내역!$B621:$G621,29)</f>
        <v>79</v>
      </c>
      <c r="AE621">
        <f>AE620+COUNTIF(전체당첨내역!$B621:$G621,30)</f>
        <v>76</v>
      </c>
      <c r="AF621">
        <f>AF620+COUNTIF(전체당첨내역!$B621:$G621,31)</f>
        <v>82</v>
      </c>
      <c r="AG621">
        <f>AG620+COUNTIF(전체당첨내역!$B621:$G621,32)</f>
        <v>76</v>
      </c>
      <c r="AH621">
        <f>AH620+COUNTIF(전체당첨내역!$B621:$G621,33)</f>
        <v>79</v>
      </c>
      <c r="AI621">
        <f>AI620+COUNTIF(전체당첨내역!$B621:$G621,34)</f>
        <v>99</v>
      </c>
      <c r="AJ621">
        <f>AJ620+COUNTIF(전체당첨내역!$B621:$G621,35)</f>
        <v>81</v>
      </c>
      <c r="AK621">
        <f>AK620+COUNTIF(전체당첨내역!$B621:$G621,36)</f>
        <v>82</v>
      </c>
      <c r="AL621">
        <f>AL620+COUNTIF(전체당첨내역!$B621:$G621,37)</f>
        <v>95</v>
      </c>
      <c r="AM621">
        <f>AM620+COUNTIF(전체당첨내역!$B621:$G621,38)</f>
        <v>75</v>
      </c>
      <c r="AN621">
        <f>AN620+COUNTIF(전체당첨내역!$B621:$G621,39)</f>
        <v>83</v>
      </c>
      <c r="AO621">
        <f>AO620+COUNTIF(전체당첨내역!$B621:$G621,40)</f>
        <v>103</v>
      </c>
      <c r="AP621">
        <f>AP620+COUNTIF(전체당첨내역!$B621:$G621,41)</f>
        <v>71</v>
      </c>
      <c r="AQ621">
        <f>AQ620+COUNTIF(전체당첨내역!$B621:$G621,42)</f>
        <v>77</v>
      </c>
      <c r="AR621">
        <f>AR620+COUNTIF(전체당첨내역!$B621:$G621,43)</f>
        <v>84</v>
      </c>
      <c r="AS621">
        <f>AS620+COUNTIF(전체당첨내역!$B621:$G621,44)</f>
        <v>80</v>
      </c>
      <c r="AT621">
        <f>AT620+COUNTIF(전체당첨내역!$B621:$G621,45)</f>
        <v>85</v>
      </c>
    </row>
    <row r="622" spans="1:46" ht="16.5" customHeight="1">
      <c r="A622">
        <v>621</v>
      </c>
      <c r="B622">
        <f>B621+COUNTIF(전체당첨내역!$B622:$G622,1)</f>
        <v>93</v>
      </c>
      <c r="C622">
        <f>C621+COUNTIF(전체당첨내역!$B622:$G622,2)</f>
        <v>82</v>
      </c>
      <c r="D622">
        <f>D621+COUNTIF(전체당첨내역!$B622:$G622,3)</f>
        <v>80</v>
      </c>
      <c r="E622">
        <f>E621+COUNTIF(전체당첨내역!$B622:$G622,4)</f>
        <v>89</v>
      </c>
      <c r="F622">
        <f>F621+COUNTIF(전체당첨내역!$B622:$G622,5)</f>
        <v>90</v>
      </c>
      <c r="G622">
        <f>G621+COUNTIF(전체당첨내역!$B622:$G622,6)</f>
        <v>75</v>
      </c>
      <c r="H622">
        <f>H621+COUNTIF(전체당첨내역!$B622:$G622,7)</f>
        <v>77</v>
      </c>
      <c r="I622">
        <f>I621+COUNTIF(전체당첨내역!$B622:$G622,8)</f>
        <v>89</v>
      </c>
      <c r="J622">
        <f>J621+COUNTIF(전체당첨내역!$B622:$G622,9)</f>
        <v>63</v>
      </c>
      <c r="K622">
        <f>K621+COUNTIF(전체당첨내역!$B622:$G622,10)</f>
        <v>83</v>
      </c>
      <c r="L622">
        <f>L621+COUNTIF(전체당첨내역!$B622:$G622,11)</f>
        <v>80</v>
      </c>
      <c r="M622">
        <f>M621+COUNTIF(전체당첨내역!$B622:$G622,12)</f>
        <v>81</v>
      </c>
      <c r="N622">
        <f>N621+COUNTIF(전체당첨내역!$B622:$G622,13)</f>
        <v>88</v>
      </c>
      <c r="O622">
        <f>O621+COUNTIF(전체당첨내역!$B622:$G622,14)</f>
        <v>94</v>
      </c>
      <c r="P622">
        <f>P621+COUNTIF(전체당첨내역!$B622:$G622,15)</f>
        <v>77</v>
      </c>
      <c r="Q622">
        <f>Q621+COUNTIF(전체당첨내역!$B622:$G622,16)</f>
        <v>75</v>
      </c>
      <c r="R622">
        <f>R621+COUNTIF(전체당첨내역!$B622:$G622,17)</f>
        <v>91</v>
      </c>
      <c r="S622">
        <f>S621+COUNTIF(전체당첨내역!$B622:$G622,18)</f>
        <v>87</v>
      </c>
      <c r="T622">
        <f>T621+COUNTIF(전체당첨내역!$B622:$G622,19)</f>
        <v>81</v>
      </c>
      <c r="U622">
        <f>U621+COUNTIF(전체당첨내역!$B622:$G622,20)</f>
        <v>103</v>
      </c>
      <c r="V622">
        <f>V621+COUNTIF(전체당첨내역!$B622:$G622,21)</f>
        <v>72</v>
      </c>
      <c r="W622">
        <f>W621+COUNTIF(전체당첨내역!$B622:$G622,22)</f>
        <v>73</v>
      </c>
      <c r="X622">
        <f>X621+COUNTIF(전체당첨내역!$B622:$G622,23)</f>
        <v>77</v>
      </c>
      <c r="Y622">
        <f>Y621+COUNTIF(전체당첨내역!$B622:$G622,24)</f>
        <v>80</v>
      </c>
      <c r="Z622">
        <f>Z621+COUNTIF(전체당첨내역!$B622:$G622,25)</f>
        <v>86</v>
      </c>
      <c r="AA622">
        <f>AA621+COUNTIF(전체당첨내역!$B622:$G622,26)</f>
        <v>87</v>
      </c>
      <c r="AB622">
        <f>AB621+COUNTIF(전체당첨내역!$B622:$G622,27)</f>
        <v>97</v>
      </c>
      <c r="AC622">
        <f>AC621+COUNTIF(전체당첨내역!$B622:$G622,28)</f>
        <v>68</v>
      </c>
      <c r="AD622">
        <f>AD621+COUNTIF(전체당첨내역!$B622:$G622,29)</f>
        <v>79</v>
      </c>
      <c r="AE622">
        <f>AE621+COUNTIF(전체당첨내역!$B622:$G622,30)</f>
        <v>76</v>
      </c>
      <c r="AF622">
        <f>AF621+COUNTIF(전체당첨내역!$B622:$G622,31)</f>
        <v>82</v>
      </c>
      <c r="AG622">
        <f>AG621+COUNTIF(전체당첨내역!$B622:$G622,32)</f>
        <v>76</v>
      </c>
      <c r="AH622">
        <f>AH621+COUNTIF(전체당첨내역!$B622:$G622,33)</f>
        <v>79</v>
      </c>
      <c r="AI622">
        <f>AI621+COUNTIF(전체당첨내역!$B622:$G622,34)</f>
        <v>99</v>
      </c>
      <c r="AJ622">
        <f>AJ621+COUNTIF(전체당첨내역!$B622:$G622,35)</f>
        <v>81</v>
      </c>
      <c r="AK622">
        <f>AK621+COUNTIF(전체당첨내역!$B622:$G622,36)</f>
        <v>82</v>
      </c>
      <c r="AL622">
        <f>AL621+COUNTIF(전체당첨내역!$B622:$G622,37)</f>
        <v>95</v>
      </c>
      <c r="AM622">
        <f>AM621+COUNTIF(전체당첨내역!$B622:$G622,38)</f>
        <v>75</v>
      </c>
      <c r="AN622">
        <f>AN621+COUNTIF(전체당첨내역!$B622:$G622,39)</f>
        <v>83</v>
      </c>
      <c r="AO622">
        <f>AO621+COUNTIF(전체당첨내역!$B622:$G622,40)</f>
        <v>103</v>
      </c>
      <c r="AP622">
        <f>AP621+COUNTIF(전체당첨내역!$B622:$G622,41)</f>
        <v>71</v>
      </c>
      <c r="AQ622">
        <f>AQ621+COUNTIF(전체당첨내역!$B622:$G622,42)</f>
        <v>78</v>
      </c>
      <c r="AR622">
        <f>AR621+COUNTIF(전체당첨내역!$B622:$G622,43)</f>
        <v>84</v>
      </c>
      <c r="AS622">
        <f>AS621+COUNTIF(전체당첨내역!$B622:$G622,44)</f>
        <v>80</v>
      </c>
      <c r="AT622">
        <f>AT621+COUNTIF(전체당첨내역!$B622:$G622,45)</f>
        <v>85</v>
      </c>
    </row>
    <row r="623" spans="1:46" ht="16.5" customHeight="1">
      <c r="A623">
        <v>622</v>
      </c>
      <c r="B623">
        <f>B622+COUNTIF(전체당첨내역!$B623:$G623,1)</f>
        <v>93</v>
      </c>
      <c r="C623">
        <f>C622+COUNTIF(전체당첨내역!$B623:$G623,2)</f>
        <v>82</v>
      </c>
      <c r="D623">
        <f>D622+COUNTIF(전체당첨내역!$B623:$G623,3)</f>
        <v>80</v>
      </c>
      <c r="E623">
        <f>E622+COUNTIF(전체당첨내역!$B623:$G623,4)</f>
        <v>89</v>
      </c>
      <c r="F623">
        <f>F622+COUNTIF(전체당첨내역!$B623:$G623,5)</f>
        <v>90</v>
      </c>
      <c r="G623">
        <f>G622+COUNTIF(전체당첨내역!$B623:$G623,6)</f>
        <v>75</v>
      </c>
      <c r="H623">
        <f>H622+COUNTIF(전체당첨내역!$B623:$G623,7)</f>
        <v>77</v>
      </c>
      <c r="I623">
        <f>I622+COUNTIF(전체당첨내역!$B623:$G623,8)</f>
        <v>89</v>
      </c>
      <c r="J623">
        <f>J622+COUNTIF(전체당첨내역!$B623:$G623,9)</f>
        <v>64</v>
      </c>
      <c r="K623">
        <f>K622+COUNTIF(전체당첨내역!$B623:$G623,10)</f>
        <v>83</v>
      </c>
      <c r="L623">
        <f>L622+COUNTIF(전체당첨내역!$B623:$G623,11)</f>
        <v>80</v>
      </c>
      <c r="M623">
        <f>M622+COUNTIF(전체당첨내역!$B623:$G623,12)</f>
        <v>81</v>
      </c>
      <c r="N623">
        <f>N622+COUNTIF(전체당첨내역!$B623:$G623,13)</f>
        <v>88</v>
      </c>
      <c r="O623">
        <f>O622+COUNTIF(전체당첨내역!$B623:$G623,14)</f>
        <v>94</v>
      </c>
      <c r="P623">
        <f>P622+COUNTIF(전체당첨내역!$B623:$G623,15)</f>
        <v>78</v>
      </c>
      <c r="Q623">
        <f>Q622+COUNTIF(전체당첨내역!$B623:$G623,16)</f>
        <v>76</v>
      </c>
      <c r="R623">
        <f>R622+COUNTIF(전체당첨내역!$B623:$G623,17)</f>
        <v>91</v>
      </c>
      <c r="S623">
        <f>S622+COUNTIF(전체당첨내역!$B623:$G623,18)</f>
        <v>87</v>
      </c>
      <c r="T623">
        <f>T622+COUNTIF(전체당첨내역!$B623:$G623,19)</f>
        <v>81</v>
      </c>
      <c r="U623">
        <f>U622+COUNTIF(전체당첨내역!$B623:$G623,20)</f>
        <v>103</v>
      </c>
      <c r="V623">
        <f>V622+COUNTIF(전체당첨내역!$B623:$G623,21)</f>
        <v>73</v>
      </c>
      <c r="W623">
        <f>W622+COUNTIF(전체당첨내역!$B623:$G623,22)</f>
        <v>73</v>
      </c>
      <c r="X623">
        <f>X622+COUNTIF(전체당첨내역!$B623:$G623,23)</f>
        <v>77</v>
      </c>
      <c r="Y623">
        <f>Y622+COUNTIF(전체당첨내역!$B623:$G623,24)</f>
        <v>80</v>
      </c>
      <c r="Z623">
        <f>Z622+COUNTIF(전체당첨내역!$B623:$G623,25)</f>
        <v>86</v>
      </c>
      <c r="AA623">
        <f>AA622+COUNTIF(전체당첨내역!$B623:$G623,26)</f>
        <v>87</v>
      </c>
      <c r="AB623">
        <f>AB622+COUNTIF(전체당첨내역!$B623:$G623,27)</f>
        <v>97</v>
      </c>
      <c r="AC623">
        <f>AC622+COUNTIF(전체당첨내역!$B623:$G623,28)</f>
        <v>69</v>
      </c>
      <c r="AD623">
        <f>AD622+COUNTIF(전체당첨내역!$B623:$G623,29)</f>
        <v>79</v>
      </c>
      <c r="AE623">
        <f>AE622+COUNTIF(전체당첨내역!$B623:$G623,30)</f>
        <v>76</v>
      </c>
      <c r="AF623">
        <f>AF622+COUNTIF(전체당첨내역!$B623:$G623,31)</f>
        <v>82</v>
      </c>
      <c r="AG623">
        <f>AG622+COUNTIF(전체당첨내역!$B623:$G623,32)</f>
        <v>76</v>
      </c>
      <c r="AH623">
        <f>AH622+COUNTIF(전체당첨내역!$B623:$G623,33)</f>
        <v>79</v>
      </c>
      <c r="AI623">
        <f>AI622+COUNTIF(전체당첨내역!$B623:$G623,34)</f>
        <v>100</v>
      </c>
      <c r="AJ623">
        <f>AJ622+COUNTIF(전체당첨내역!$B623:$G623,35)</f>
        <v>81</v>
      </c>
      <c r="AK623">
        <f>AK622+COUNTIF(전체당첨내역!$B623:$G623,36)</f>
        <v>82</v>
      </c>
      <c r="AL623">
        <f>AL622+COUNTIF(전체당첨내역!$B623:$G623,37)</f>
        <v>95</v>
      </c>
      <c r="AM623">
        <f>AM622+COUNTIF(전체당첨내역!$B623:$G623,38)</f>
        <v>75</v>
      </c>
      <c r="AN623">
        <f>AN622+COUNTIF(전체당첨내역!$B623:$G623,39)</f>
        <v>83</v>
      </c>
      <c r="AO623">
        <f>AO622+COUNTIF(전체당첨내역!$B623:$G623,40)</f>
        <v>103</v>
      </c>
      <c r="AP623">
        <f>AP622+COUNTIF(전체당첨내역!$B623:$G623,41)</f>
        <v>71</v>
      </c>
      <c r="AQ623">
        <f>AQ622+COUNTIF(전체당첨내역!$B623:$G623,42)</f>
        <v>78</v>
      </c>
      <c r="AR623">
        <f>AR622+COUNTIF(전체당첨내역!$B623:$G623,43)</f>
        <v>84</v>
      </c>
      <c r="AS623">
        <f>AS622+COUNTIF(전체당첨내역!$B623:$G623,44)</f>
        <v>80</v>
      </c>
      <c r="AT623">
        <f>AT622+COUNTIF(전체당첨내역!$B623:$G623,45)</f>
        <v>85</v>
      </c>
    </row>
    <row r="624" spans="1:46" ht="16.5" customHeight="1">
      <c r="A624">
        <v>623</v>
      </c>
      <c r="B624">
        <f>B623+COUNTIF(전체당첨내역!$B624:$G624,1)</f>
        <v>93</v>
      </c>
      <c r="C624">
        <f>C623+COUNTIF(전체당첨내역!$B624:$G624,2)</f>
        <v>82</v>
      </c>
      <c r="D624">
        <f>D623+COUNTIF(전체당첨내역!$B624:$G624,3)</f>
        <v>80</v>
      </c>
      <c r="E624">
        <f>E623+COUNTIF(전체당첨내역!$B624:$G624,4)</f>
        <v>89</v>
      </c>
      <c r="F624">
        <f>F623+COUNTIF(전체당첨내역!$B624:$G624,5)</f>
        <v>90</v>
      </c>
      <c r="G624">
        <f>G623+COUNTIF(전체당첨내역!$B624:$G624,6)</f>
        <v>75</v>
      </c>
      <c r="H624">
        <f>H623+COUNTIF(전체당첨내역!$B624:$G624,7)</f>
        <v>78</v>
      </c>
      <c r="I624">
        <f>I623+COUNTIF(전체당첨내역!$B624:$G624,8)</f>
        <v>89</v>
      </c>
      <c r="J624">
        <f>J623+COUNTIF(전체당첨내역!$B624:$G624,9)</f>
        <v>64</v>
      </c>
      <c r="K624">
        <f>K623+COUNTIF(전체당첨내역!$B624:$G624,10)</f>
        <v>83</v>
      </c>
      <c r="L624">
        <f>L623+COUNTIF(전체당첨내역!$B624:$G624,11)</f>
        <v>80</v>
      </c>
      <c r="M624">
        <f>M623+COUNTIF(전체당첨내역!$B624:$G624,12)</f>
        <v>81</v>
      </c>
      <c r="N624">
        <f>N623+COUNTIF(전체당첨내역!$B624:$G624,13)</f>
        <v>89</v>
      </c>
      <c r="O624">
        <f>O623+COUNTIF(전체당첨내역!$B624:$G624,14)</f>
        <v>94</v>
      </c>
      <c r="P624">
        <f>P623+COUNTIF(전체당첨내역!$B624:$G624,15)</f>
        <v>78</v>
      </c>
      <c r="Q624">
        <f>Q623+COUNTIF(전체당첨내역!$B624:$G624,16)</f>
        <v>76</v>
      </c>
      <c r="R624">
        <f>R623+COUNTIF(전체당첨내역!$B624:$G624,17)</f>
        <v>91</v>
      </c>
      <c r="S624">
        <f>S623+COUNTIF(전체당첨내역!$B624:$G624,18)</f>
        <v>87</v>
      </c>
      <c r="T624">
        <f>T623+COUNTIF(전체당첨내역!$B624:$G624,19)</f>
        <v>81</v>
      </c>
      <c r="U624">
        <f>U623+COUNTIF(전체당첨내역!$B624:$G624,20)</f>
        <v>103</v>
      </c>
      <c r="V624">
        <f>V623+COUNTIF(전체당첨내역!$B624:$G624,21)</f>
        <v>73</v>
      </c>
      <c r="W624">
        <f>W623+COUNTIF(전체당첨내역!$B624:$G624,22)</f>
        <v>73</v>
      </c>
      <c r="X624">
        <f>X623+COUNTIF(전체당첨내역!$B624:$G624,23)</f>
        <v>77</v>
      </c>
      <c r="Y624">
        <f>Y623+COUNTIF(전체당첨내역!$B624:$G624,24)</f>
        <v>80</v>
      </c>
      <c r="Z624">
        <f>Z623+COUNTIF(전체당첨내역!$B624:$G624,25)</f>
        <v>86</v>
      </c>
      <c r="AA624">
        <f>AA623+COUNTIF(전체당첨내역!$B624:$G624,26)</f>
        <v>87</v>
      </c>
      <c r="AB624">
        <f>AB623+COUNTIF(전체당첨내역!$B624:$G624,27)</f>
        <v>97</v>
      </c>
      <c r="AC624">
        <f>AC623+COUNTIF(전체당첨내역!$B624:$G624,28)</f>
        <v>69</v>
      </c>
      <c r="AD624">
        <f>AD623+COUNTIF(전체당첨내역!$B624:$G624,29)</f>
        <v>79</v>
      </c>
      <c r="AE624">
        <f>AE623+COUNTIF(전체당첨내역!$B624:$G624,30)</f>
        <v>77</v>
      </c>
      <c r="AF624">
        <f>AF623+COUNTIF(전체당첨내역!$B624:$G624,31)</f>
        <v>82</v>
      </c>
      <c r="AG624">
        <f>AG623+COUNTIF(전체당첨내역!$B624:$G624,32)</f>
        <v>76</v>
      </c>
      <c r="AH624">
        <f>AH623+COUNTIF(전체당첨내역!$B624:$G624,33)</f>
        <v>79</v>
      </c>
      <c r="AI624">
        <f>AI623+COUNTIF(전체당첨내역!$B624:$G624,34)</f>
        <v>100</v>
      </c>
      <c r="AJ624">
        <f>AJ623+COUNTIF(전체당첨내역!$B624:$G624,35)</f>
        <v>81</v>
      </c>
      <c r="AK624">
        <f>AK623+COUNTIF(전체당첨내역!$B624:$G624,36)</f>
        <v>82</v>
      </c>
      <c r="AL624">
        <f>AL623+COUNTIF(전체당첨내역!$B624:$G624,37)</f>
        <v>95</v>
      </c>
      <c r="AM624">
        <f>AM623+COUNTIF(전체당첨내역!$B624:$G624,38)</f>
        <v>75</v>
      </c>
      <c r="AN624">
        <f>AN623+COUNTIF(전체당첨내역!$B624:$G624,39)</f>
        <v>84</v>
      </c>
      <c r="AO624">
        <f>AO623+COUNTIF(전체당첨내역!$B624:$G624,40)</f>
        <v>103</v>
      </c>
      <c r="AP624">
        <f>AP623+COUNTIF(전체당첨내역!$B624:$G624,41)</f>
        <v>72</v>
      </c>
      <c r="AQ624">
        <f>AQ623+COUNTIF(전체당첨내역!$B624:$G624,42)</f>
        <v>78</v>
      </c>
      <c r="AR624">
        <f>AR623+COUNTIF(전체당첨내역!$B624:$G624,43)</f>
        <v>84</v>
      </c>
      <c r="AS624">
        <f>AS623+COUNTIF(전체당첨내역!$B624:$G624,44)</f>
        <v>80</v>
      </c>
      <c r="AT624">
        <f>AT623+COUNTIF(전체당첨내역!$B624:$G624,45)</f>
        <v>86</v>
      </c>
    </row>
    <row r="625" spans="1:46" ht="16.5" customHeight="1">
      <c r="A625">
        <v>624</v>
      </c>
      <c r="B625">
        <f>B624+COUNTIF(전체당첨내역!$B625:$G625,1)</f>
        <v>94</v>
      </c>
      <c r="C625">
        <f>C624+COUNTIF(전체당첨내역!$B625:$G625,2)</f>
        <v>82</v>
      </c>
      <c r="D625">
        <f>D624+COUNTIF(전체당첨내역!$B625:$G625,3)</f>
        <v>80</v>
      </c>
      <c r="E625">
        <f>E624+COUNTIF(전체당첨내역!$B625:$G625,4)</f>
        <v>89</v>
      </c>
      <c r="F625">
        <f>F624+COUNTIF(전체당첨내역!$B625:$G625,5)</f>
        <v>90</v>
      </c>
      <c r="G625">
        <f>G624+COUNTIF(전체당첨내역!$B625:$G625,6)</f>
        <v>75</v>
      </c>
      <c r="H625">
        <f>H624+COUNTIF(전체당첨내역!$B625:$G625,7)</f>
        <v>79</v>
      </c>
      <c r="I625">
        <f>I624+COUNTIF(전체당첨내역!$B625:$G625,8)</f>
        <v>89</v>
      </c>
      <c r="J625">
        <f>J624+COUNTIF(전체당첨내역!$B625:$G625,9)</f>
        <v>64</v>
      </c>
      <c r="K625">
        <f>K624+COUNTIF(전체당첨내역!$B625:$G625,10)</f>
        <v>83</v>
      </c>
      <c r="L625">
        <f>L624+COUNTIF(전체당첨내역!$B625:$G625,11)</f>
        <v>80</v>
      </c>
      <c r="M625">
        <f>M624+COUNTIF(전체당첨내역!$B625:$G625,12)</f>
        <v>81</v>
      </c>
      <c r="N625">
        <f>N624+COUNTIF(전체당첨내역!$B625:$G625,13)</f>
        <v>89</v>
      </c>
      <c r="O625">
        <f>O624+COUNTIF(전체당첨내역!$B625:$G625,14)</f>
        <v>94</v>
      </c>
      <c r="P625">
        <f>P624+COUNTIF(전체당첨내역!$B625:$G625,15)</f>
        <v>78</v>
      </c>
      <c r="Q625">
        <f>Q624+COUNTIF(전체당첨내역!$B625:$G625,16)</f>
        <v>76</v>
      </c>
      <c r="R625">
        <f>R624+COUNTIF(전체당첨내역!$B625:$G625,17)</f>
        <v>91</v>
      </c>
      <c r="S625">
        <f>S624+COUNTIF(전체당첨내역!$B625:$G625,18)</f>
        <v>87</v>
      </c>
      <c r="T625">
        <f>T624+COUNTIF(전체당첨내역!$B625:$G625,19)</f>
        <v>82</v>
      </c>
      <c r="U625">
        <f>U624+COUNTIF(전체당첨내역!$B625:$G625,20)</f>
        <v>103</v>
      </c>
      <c r="V625">
        <f>V624+COUNTIF(전체당첨내역!$B625:$G625,21)</f>
        <v>73</v>
      </c>
      <c r="W625">
        <f>W624+COUNTIF(전체당첨내역!$B625:$G625,22)</f>
        <v>73</v>
      </c>
      <c r="X625">
        <f>X624+COUNTIF(전체당첨내역!$B625:$G625,23)</f>
        <v>77</v>
      </c>
      <c r="Y625">
        <f>Y624+COUNTIF(전체당첨내역!$B625:$G625,24)</f>
        <v>80</v>
      </c>
      <c r="Z625">
        <f>Z624+COUNTIF(전체당첨내역!$B625:$G625,25)</f>
        <v>86</v>
      </c>
      <c r="AA625">
        <f>AA624+COUNTIF(전체당첨내역!$B625:$G625,26)</f>
        <v>88</v>
      </c>
      <c r="AB625">
        <f>AB624+COUNTIF(전체당첨내역!$B625:$G625,27)</f>
        <v>98</v>
      </c>
      <c r="AC625">
        <f>AC624+COUNTIF(전체당첨내역!$B625:$G625,28)</f>
        <v>69</v>
      </c>
      <c r="AD625">
        <f>AD624+COUNTIF(전체당첨내역!$B625:$G625,29)</f>
        <v>79</v>
      </c>
      <c r="AE625">
        <f>AE624+COUNTIF(전체당첨내역!$B625:$G625,30)</f>
        <v>77</v>
      </c>
      <c r="AF625">
        <f>AF624+COUNTIF(전체당첨내역!$B625:$G625,31)</f>
        <v>82</v>
      </c>
      <c r="AG625">
        <f>AG624+COUNTIF(전체당첨내역!$B625:$G625,32)</f>
        <v>76</v>
      </c>
      <c r="AH625">
        <f>AH624+COUNTIF(전체당첨내역!$B625:$G625,33)</f>
        <v>79</v>
      </c>
      <c r="AI625">
        <f>AI624+COUNTIF(전체당첨내역!$B625:$G625,34)</f>
        <v>100</v>
      </c>
      <c r="AJ625">
        <f>AJ624+COUNTIF(전체당첨내역!$B625:$G625,35)</f>
        <v>82</v>
      </c>
      <c r="AK625">
        <f>AK624+COUNTIF(전체당첨내역!$B625:$G625,36)</f>
        <v>82</v>
      </c>
      <c r="AL625">
        <f>AL624+COUNTIF(전체당첨내역!$B625:$G625,37)</f>
        <v>95</v>
      </c>
      <c r="AM625">
        <f>AM624+COUNTIF(전체당첨내역!$B625:$G625,38)</f>
        <v>75</v>
      </c>
      <c r="AN625">
        <f>AN624+COUNTIF(전체당첨내역!$B625:$G625,39)</f>
        <v>84</v>
      </c>
      <c r="AO625">
        <f>AO624+COUNTIF(전체당첨내역!$B625:$G625,40)</f>
        <v>103</v>
      </c>
      <c r="AP625">
        <f>AP624+COUNTIF(전체당첨내역!$B625:$G625,41)</f>
        <v>72</v>
      </c>
      <c r="AQ625">
        <f>AQ624+COUNTIF(전체당첨내역!$B625:$G625,42)</f>
        <v>78</v>
      </c>
      <c r="AR625">
        <f>AR624+COUNTIF(전체당첨내역!$B625:$G625,43)</f>
        <v>84</v>
      </c>
      <c r="AS625">
        <f>AS624+COUNTIF(전체당첨내역!$B625:$G625,44)</f>
        <v>80</v>
      </c>
      <c r="AT625">
        <f>AT624+COUNTIF(전체당첨내역!$B625:$G625,45)</f>
        <v>86</v>
      </c>
    </row>
    <row r="626" spans="1:46" ht="16.5" customHeight="1">
      <c r="A626">
        <v>625</v>
      </c>
      <c r="B626">
        <f>B625+COUNTIF(전체당첨내역!$B626:$G626,1)</f>
        <v>94</v>
      </c>
      <c r="C626">
        <f>C625+COUNTIF(전체당첨내역!$B626:$G626,2)</f>
        <v>82</v>
      </c>
      <c r="D626">
        <f>D625+COUNTIF(전체당첨내역!$B626:$G626,3)</f>
        <v>81</v>
      </c>
      <c r="E626">
        <f>E625+COUNTIF(전체당첨내역!$B626:$G626,4)</f>
        <v>89</v>
      </c>
      <c r="F626">
        <f>F625+COUNTIF(전체당첨내역!$B626:$G626,5)</f>
        <v>90</v>
      </c>
      <c r="G626">
        <f>G625+COUNTIF(전체당첨내역!$B626:$G626,6)</f>
        <v>76</v>
      </c>
      <c r="H626">
        <f>H625+COUNTIF(전체당첨내역!$B626:$G626,7)</f>
        <v>80</v>
      </c>
      <c r="I626">
        <f>I625+COUNTIF(전체당첨내역!$B626:$G626,8)</f>
        <v>89</v>
      </c>
      <c r="J626">
        <f>J625+COUNTIF(전체당첨내역!$B626:$G626,9)</f>
        <v>64</v>
      </c>
      <c r="K626">
        <f>K625+COUNTIF(전체당첨내역!$B626:$G626,10)</f>
        <v>83</v>
      </c>
      <c r="L626">
        <f>L625+COUNTIF(전체당첨내역!$B626:$G626,11)</f>
        <v>80</v>
      </c>
      <c r="M626">
        <f>M625+COUNTIF(전체당첨내역!$B626:$G626,12)</f>
        <v>81</v>
      </c>
      <c r="N626">
        <f>N625+COUNTIF(전체당첨내역!$B626:$G626,13)</f>
        <v>89</v>
      </c>
      <c r="O626">
        <f>O625+COUNTIF(전체당첨내역!$B626:$G626,14)</f>
        <v>94</v>
      </c>
      <c r="P626">
        <f>P625+COUNTIF(전체당첨내역!$B626:$G626,15)</f>
        <v>78</v>
      </c>
      <c r="Q626">
        <f>Q625+COUNTIF(전체당첨내역!$B626:$G626,16)</f>
        <v>76</v>
      </c>
      <c r="R626">
        <f>R625+COUNTIF(전체당첨내역!$B626:$G626,17)</f>
        <v>91</v>
      </c>
      <c r="S626">
        <f>S625+COUNTIF(전체당첨내역!$B626:$G626,18)</f>
        <v>87</v>
      </c>
      <c r="T626">
        <f>T625+COUNTIF(전체당첨내역!$B626:$G626,19)</f>
        <v>82</v>
      </c>
      <c r="U626">
        <f>U625+COUNTIF(전체당첨내역!$B626:$G626,20)</f>
        <v>104</v>
      </c>
      <c r="V626">
        <f>V625+COUNTIF(전체당첨내역!$B626:$G626,21)</f>
        <v>74</v>
      </c>
      <c r="W626">
        <f>W625+COUNTIF(전체당첨내역!$B626:$G626,22)</f>
        <v>73</v>
      </c>
      <c r="X626">
        <f>X625+COUNTIF(전체당첨내역!$B626:$G626,23)</f>
        <v>77</v>
      </c>
      <c r="Y626">
        <f>Y625+COUNTIF(전체당첨내역!$B626:$G626,24)</f>
        <v>80</v>
      </c>
      <c r="Z626">
        <f>Z625+COUNTIF(전체당첨내역!$B626:$G626,25)</f>
        <v>86</v>
      </c>
      <c r="AA626">
        <f>AA625+COUNTIF(전체당첨내역!$B626:$G626,26)</f>
        <v>88</v>
      </c>
      <c r="AB626">
        <f>AB625+COUNTIF(전체당첨내역!$B626:$G626,27)</f>
        <v>98</v>
      </c>
      <c r="AC626">
        <f>AC625+COUNTIF(전체당첨내역!$B626:$G626,28)</f>
        <v>69</v>
      </c>
      <c r="AD626">
        <f>AD625+COUNTIF(전체당첨내역!$B626:$G626,29)</f>
        <v>79</v>
      </c>
      <c r="AE626">
        <f>AE625+COUNTIF(전체당첨내역!$B626:$G626,30)</f>
        <v>77</v>
      </c>
      <c r="AF626">
        <f>AF625+COUNTIF(전체당첨내역!$B626:$G626,31)</f>
        <v>82</v>
      </c>
      <c r="AG626">
        <f>AG625+COUNTIF(전체당첨내역!$B626:$G626,32)</f>
        <v>76</v>
      </c>
      <c r="AH626">
        <f>AH625+COUNTIF(전체당첨내역!$B626:$G626,33)</f>
        <v>79</v>
      </c>
      <c r="AI626">
        <f>AI625+COUNTIF(전체당첨내역!$B626:$G626,34)</f>
        <v>100</v>
      </c>
      <c r="AJ626">
        <f>AJ625+COUNTIF(전체당첨내역!$B626:$G626,35)</f>
        <v>82</v>
      </c>
      <c r="AK626">
        <f>AK625+COUNTIF(전체당첨내역!$B626:$G626,36)</f>
        <v>82</v>
      </c>
      <c r="AL626">
        <f>AL625+COUNTIF(전체당첨내역!$B626:$G626,37)</f>
        <v>95</v>
      </c>
      <c r="AM626">
        <f>AM625+COUNTIF(전체당첨내역!$B626:$G626,38)</f>
        <v>75</v>
      </c>
      <c r="AN626">
        <f>AN625+COUNTIF(전체당첨내역!$B626:$G626,39)</f>
        <v>85</v>
      </c>
      <c r="AO626">
        <f>AO625+COUNTIF(전체당첨내역!$B626:$G626,40)</f>
        <v>103</v>
      </c>
      <c r="AP626">
        <f>AP625+COUNTIF(전체당첨내역!$B626:$G626,41)</f>
        <v>72</v>
      </c>
      <c r="AQ626">
        <f>AQ625+COUNTIF(전체당첨내역!$B626:$G626,42)</f>
        <v>78</v>
      </c>
      <c r="AR626">
        <f>AR625+COUNTIF(전체당첨내역!$B626:$G626,43)</f>
        <v>84</v>
      </c>
      <c r="AS626">
        <f>AS625+COUNTIF(전체당첨내역!$B626:$G626,44)</f>
        <v>80</v>
      </c>
      <c r="AT626">
        <f>AT625+COUNTIF(전체당첨내역!$B626:$G626,45)</f>
        <v>86</v>
      </c>
    </row>
    <row r="627" spans="1:46" ht="16.5" customHeight="1">
      <c r="A627">
        <v>626</v>
      </c>
      <c r="B627">
        <f>B626+COUNTIF(전체당첨내역!$B627:$G627,1)</f>
        <v>94</v>
      </c>
      <c r="C627">
        <f>C626+COUNTIF(전체당첨내역!$B627:$G627,2)</f>
        <v>82</v>
      </c>
      <c r="D627">
        <f>D626+COUNTIF(전체당첨내역!$B627:$G627,3)</f>
        <v>81</v>
      </c>
      <c r="E627">
        <f>E626+COUNTIF(전체당첨내역!$B627:$G627,4)</f>
        <v>89</v>
      </c>
      <c r="F627">
        <f>F626+COUNTIF(전체당첨내역!$B627:$G627,5)</f>
        <v>90</v>
      </c>
      <c r="G627">
        <f>G626+COUNTIF(전체당첨내역!$B627:$G627,6)</f>
        <v>76</v>
      </c>
      <c r="H627">
        <f>H626+COUNTIF(전체당첨내역!$B627:$G627,7)</f>
        <v>80</v>
      </c>
      <c r="I627">
        <f>I626+COUNTIF(전체당첨내역!$B627:$G627,8)</f>
        <v>89</v>
      </c>
      <c r="J627">
        <f>J626+COUNTIF(전체당첨내역!$B627:$G627,9)</f>
        <v>64</v>
      </c>
      <c r="K627">
        <f>K626+COUNTIF(전체당첨내역!$B627:$G627,10)</f>
        <v>83</v>
      </c>
      <c r="L627">
        <f>L626+COUNTIF(전체당첨내역!$B627:$G627,11)</f>
        <v>80</v>
      </c>
      <c r="M627">
        <f>M626+COUNTIF(전체당첨내역!$B627:$G627,12)</f>
        <v>81</v>
      </c>
      <c r="N627">
        <f>N626+COUNTIF(전체당첨내역!$B627:$G627,13)</f>
        <v>90</v>
      </c>
      <c r="O627">
        <f>O626+COUNTIF(전체당첨내역!$B627:$G627,14)</f>
        <v>95</v>
      </c>
      <c r="P627">
        <f>P626+COUNTIF(전체당첨내역!$B627:$G627,15)</f>
        <v>78</v>
      </c>
      <c r="Q627">
        <f>Q626+COUNTIF(전체당첨내역!$B627:$G627,16)</f>
        <v>76</v>
      </c>
      <c r="R627">
        <f>R626+COUNTIF(전체당첨내역!$B627:$G627,17)</f>
        <v>91</v>
      </c>
      <c r="S627">
        <f>S626+COUNTIF(전체당첨내역!$B627:$G627,18)</f>
        <v>87</v>
      </c>
      <c r="T627">
        <f>T626+COUNTIF(전체당첨내역!$B627:$G627,19)</f>
        <v>82</v>
      </c>
      <c r="U627">
        <f>U626+COUNTIF(전체당첨내역!$B627:$G627,20)</f>
        <v>104</v>
      </c>
      <c r="V627">
        <f>V626+COUNTIF(전체당첨내역!$B627:$G627,21)</f>
        <v>74</v>
      </c>
      <c r="W627">
        <f>W626+COUNTIF(전체당첨내역!$B627:$G627,22)</f>
        <v>73</v>
      </c>
      <c r="X627">
        <f>X626+COUNTIF(전체당첨내역!$B627:$G627,23)</f>
        <v>77</v>
      </c>
      <c r="Y627">
        <f>Y626+COUNTIF(전체당첨내역!$B627:$G627,24)</f>
        <v>80</v>
      </c>
      <c r="Z627">
        <f>Z626+COUNTIF(전체당첨내역!$B627:$G627,25)</f>
        <v>86</v>
      </c>
      <c r="AA627">
        <f>AA626+COUNTIF(전체당첨내역!$B627:$G627,26)</f>
        <v>89</v>
      </c>
      <c r="AB627">
        <f>AB626+COUNTIF(전체당첨내역!$B627:$G627,27)</f>
        <v>98</v>
      </c>
      <c r="AC627">
        <f>AC626+COUNTIF(전체당첨내역!$B627:$G627,28)</f>
        <v>69</v>
      </c>
      <c r="AD627">
        <f>AD626+COUNTIF(전체당첨내역!$B627:$G627,29)</f>
        <v>79</v>
      </c>
      <c r="AE627">
        <f>AE626+COUNTIF(전체당첨내역!$B627:$G627,30)</f>
        <v>77</v>
      </c>
      <c r="AF627">
        <f>AF626+COUNTIF(전체당첨내역!$B627:$G627,31)</f>
        <v>82</v>
      </c>
      <c r="AG627">
        <f>AG626+COUNTIF(전체당첨내역!$B627:$G627,32)</f>
        <v>76</v>
      </c>
      <c r="AH627">
        <f>AH626+COUNTIF(전체당첨내역!$B627:$G627,33)</f>
        <v>80</v>
      </c>
      <c r="AI627">
        <f>AI626+COUNTIF(전체당첨내역!$B627:$G627,34)</f>
        <v>100</v>
      </c>
      <c r="AJ627">
        <f>AJ626+COUNTIF(전체당첨내역!$B627:$G627,35)</f>
        <v>82</v>
      </c>
      <c r="AK627">
        <f>AK626+COUNTIF(전체당첨내역!$B627:$G627,36)</f>
        <v>82</v>
      </c>
      <c r="AL627">
        <f>AL626+COUNTIF(전체당첨내역!$B627:$G627,37)</f>
        <v>95</v>
      </c>
      <c r="AM627">
        <f>AM626+COUNTIF(전체당첨내역!$B627:$G627,38)</f>
        <v>75</v>
      </c>
      <c r="AN627">
        <f>AN626+COUNTIF(전체당첨내역!$B627:$G627,39)</f>
        <v>85</v>
      </c>
      <c r="AO627">
        <f>AO626+COUNTIF(전체당첨내역!$B627:$G627,40)</f>
        <v>104</v>
      </c>
      <c r="AP627">
        <f>AP626+COUNTIF(전체당첨내역!$B627:$G627,41)</f>
        <v>72</v>
      </c>
      <c r="AQ627">
        <f>AQ626+COUNTIF(전체당첨내역!$B627:$G627,42)</f>
        <v>78</v>
      </c>
      <c r="AR627">
        <f>AR626+COUNTIF(전체당첨내역!$B627:$G627,43)</f>
        <v>85</v>
      </c>
      <c r="AS627">
        <f>AS626+COUNTIF(전체당첨내역!$B627:$G627,44)</f>
        <v>80</v>
      </c>
      <c r="AT627">
        <f>AT626+COUNTIF(전체당첨내역!$B627:$G627,45)</f>
        <v>86</v>
      </c>
    </row>
    <row r="628" spans="1:46" ht="16.5" customHeight="1">
      <c r="A628">
        <v>627</v>
      </c>
      <c r="B628">
        <f>B627+COUNTIF(전체당첨내역!$B628:$G628,1)</f>
        <v>94</v>
      </c>
      <c r="C628">
        <f>C627+COUNTIF(전체당첨내역!$B628:$G628,2)</f>
        <v>83</v>
      </c>
      <c r="D628">
        <f>D627+COUNTIF(전체당첨내역!$B628:$G628,3)</f>
        <v>81</v>
      </c>
      <c r="E628">
        <f>E627+COUNTIF(전체당첨내역!$B628:$G628,4)</f>
        <v>89</v>
      </c>
      <c r="F628">
        <f>F627+COUNTIF(전체당첨내역!$B628:$G628,5)</f>
        <v>90</v>
      </c>
      <c r="G628">
        <f>G627+COUNTIF(전체당첨내역!$B628:$G628,6)</f>
        <v>76</v>
      </c>
      <c r="H628">
        <f>H627+COUNTIF(전체당첨내역!$B628:$G628,7)</f>
        <v>80</v>
      </c>
      <c r="I628">
        <f>I627+COUNTIF(전체당첨내역!$B628:$G628,8)</f>
        <v>89</v>
      </c>
      <c r="J628">
        <f>J627+COUNTIF(전체당첨내역!$B628:$G628,9)</f>
        <v>65</v>
      </c>
      <c r="K628">
        <f>K627+COUNTIF(전체당첨내역!$B628:$G628,10)</f>
        <v>83</v>
      </c>
      <c r="L628">
        <f>L627+COUNTIF(전체당첨내역!$B628:$G628,11)</f>
        <v>80</v>
      </c>
      <c r="M628">
        <f>M627+COUNTIF(전체당첨내역!$B628:$G628,12)</f>
        <v>81</v>
      </c>
      <c r="N628">
        <f>N627+COUNTIF(전체당첨내역!$B628:$G628,13)</f>
        <v>90</v>
      </c>
      <c r="O628">
        <f>O627+COUNTIF(전체당첨내역!$B628:$G628,14)</f>
        <v>95</v>
      </c>
      <c r="P628">
        <f>P627+COUNTIF(전체당첨내역!$B628:$G628,15)</f>
        <v>78</v>
      </c>
      <c r="Q628">
        <f>Q627+COUNTIF(전체당첨내역!$B628:$G628,16)</f>
        <v>76</v>
      </c>
      <c r="R628">
        <f>R627+COUNTIF(전체당첨내역!$B628:$G628,17)</f>
        <v>91</v>
      </c>
      <c r="S628">
        <f>S627+COUNTIF(전체당첨내역!$B628:$G628,18)</f>
        <v>87</v>
      </c>
      <c r="T628">
        <f>T627+COUNTIF(전체당첨내역!$B628:$G628,19)</f>
        <v>82</v>
      </c>
      <c r="U628">
        <f>U627+COUNTIF(전체당첨내역!$B628:$G628,20)</f>
        <v>104</v>
      </c>
      <c r="V628">
        <f>V627+COUNTIF(전체당첨내역!$B628:$G628,21)</f>
        <v>74</v>
      </c>
      <c r="W628">
        <f>W627+COUNTIF(전체당첨내역!$B628:$G628,22)</f>
        <v>74</v>
      </c>
      <c r="X628">
        <f>X627+COUNTIF(전체당첨내역!$B628:$G628,23)</f>
        <v>77</v>
      </c>
      <c r="Y628">
        <f>Y627+COUNTIF(전체당첨내역!$B628:$G628,24)</f>
        <v>80</v>
      </c>
      <c r="Z628">
        <f>Z627+COUNTIF(전체당첨내역!$B628:$G628,25)</f>
        <v>87</v>
      </c>
      <c r="AA628">
        <f>AA627+COUNTIF(전체당첨내역!$B628:$G628,26)</f>
        <v>89</v>
      </c>
      <c r="AB628">
        <f>AB627+COUNTIF(전체당첨내역!$B628:$G628,27)</f>
        <v>98</v>
      </c>
      <c r="AC628">
        <f>AC627+COUNTIF(전체당첨내역!$B628:$G628,28)</f>
        <v>69</v>
      </c>
      <c r="AD628">
        <f>AD627+COUNTIF(전체당첨내역!$B628:$G628,29)</f>
        <v>79</v>
      </c>
      <c r="AE628">
        <f>AE627+COUNTIF(전체당첨내역!$B628:$G628,30)</f>
        <v>77</v>
      </c>
      <c r="AF628">
        <f>AF627+COUNTIF(전체당첨내역!$B628:$G628,31)</f>
        <v>83</v>
      </c>
      <c r="AG628">
        <f>AG627+COUNTIF(전체당첨내역!$B628:$G628,32)</f>
        <v>76</v>
      </c>
      <c r="AH628">
        <f>AH627+COUNTIF(전체당첨내역!$B628:$G628,33)</f>
        <v>80</v>
      </c>
      <c r="AI628">
        <f>AI627+COUNTIF(전체당첨내역!$B628:$G628,34)</f>
        <v>100</v>
      </c>
      <c r="AJ628">
        <f>AJ627+COUNTIF(전체당첨내역!$B628:$G628,35)</f>
        <v>82</v>
      </c>
      <c r="AK628">
        <f>AK627+COUNTIF(전체당첨내역!$B628:$G628,36)</f>
        <v>82</v>
      </c>
      <c r="AL628">
        <f>AL627+COUNTIF(전체당첨내역!$B628:$G628,37)</f>
        <v>95</v>
      </c>
      <c r="AM628">
        <f>AM627+COUNTIF(전체당첨내역!$B628:$G628,38)</f>
        <v>75</v>
      </c>
      <c r="AN628">
        <f>AN627+COUNTIF(전체당첨내역!$B628:$G628,39)</f>
        <v>85</v>
      </c>
      <c r="AO628">
        <f>AO627+COUNTIF(전체당첨내역!$B628:$G628,40)</f>
        <v>104</v>
      </c>
      <c r="AP628">
        <f>AP627+COUNTIF(전체당첨내역!$B628:$G628,41)</f>
        <v>72</v>
      </c>
      <c r="AQ628">
        <f>AQ627+COUNTIF(전체당첨내역!$B628:$G628,42)</f>
        <v>78</v>
      </c>
      <c r="AR628">
        <f>AR627+COUNTIF(전체당첨내역!$B628:$G628,43)</f>
        <v>85</v>
      </c>
      <c r="AS628">
        <f>AS627+COUNTIF(전체당첨내역!$B628:$G628,44)</f>
        <v>80</v>
      </c>
      <c r="AT628">
        <f>AT627+COUNTIF(전체당첨내역!$B628:$G628,45)</f>
        <v>87</v>
      </c>
    </row>
    <row r="629" spans="1:46" ht="16.5" customHeight="1">
      <c r="A629">
        <v>628</v>
      </c>
      <c r="B629">
        <f>B628+COUNTIF(전체당첨내역!$B629:$G629,1)</f>
        <v>95</v>
      </c>
      <c r="C629">
        <f>C628+COUNTIF(전체당첨내역!$B629:$G629,2)</f>
        <v>83</v>
      </c>
      <c r="D629">
        <f>D628+COUNTIF(전체당첨내역!$B629:$G629,3)</f>
        <v>81</v>
      </c>
      <c r="E629">
        <f>E628+COUNTIF(전체당첨내역!$B629:$G629,4)</f>
        <v>89</v>
      </c>
      <c r="F629">
        <f>F628+COUNTIF(전체당첨내역!$B629:$G629,5)</f>
        <v>90</v>
      </c>
      <c r="G629">
        <f>G628+COUNTIF(전체당첨내역!$B629:$G629,6)</f>
        <v>76</v>
      </c>
      <c r="H629">
        <f>H628+COUNTIF(전체당첨내역!$B629:$G629,7)</f>
        <v>81</v>
      </c>
      <c r="I629">
        <f>I628+COUNTIF(전체당첨내역!$B629:$G629,8)</f>
        <v>89</v>
      </c>
      <c r="J629">
        <f>J628+COUNTIF(전체당첨내역!$B629:$G629,9)</f>
        <v>65</v>
      </c>
      <c r="K629">
        <f>K628+COUNTIF(전체당첨내역!$B629:$G629,10)</f>
        <v>83</v>
      </c>
      <c r="L629">
        <f>L628+COUNTIF(전체당첨내역!$B629:$G629,11)</f>
        <v>80</v>
      </c>
      <c r="M629">
        <f>M628+COUNTIF(전체당첨내역!$B629:$G629,12)</f>
        <v>82</v>
      </c>
      <c r="N629">
        <f>N628+COUNTIF(전체당첨내역!$B629:$G629,13)</f>
        <v>90</v>
      </c>
      <c r="O629">
        <f>O628+COUNTIF(전체당첨내역!$B629:$G629,14)</f>
        <v>95</v>
      </c>
      <c r="P629">
        <f>P628+COUNTIF(전체당첨내역!$B629:$G629,15)</f>
        <v>79</v>
      </c>
      <c r="Q629">
        <f>Q628+COUNTIF(전체당첨내역!$B629:$G629,16)</f>
        <v>76</v>
      </c>
      <c r="R629">
        <f>R628+COUNTIF(전체당첨내역!$B629:$G629,17)</f>
        <v>91</v>
      </c>
      <c r="S629">
        <f>S628+COUNTIF(전체당첨내역!$B629:$G629,18)</f>
        <v>87</v>
      </c>
      <c r="T629">
        <f>T628+COUNTIF(전체당첨내역!$B629:$G629,19)</f>
        <v>82</v>
      </c>
      <c r="U629">
        <f>U628+COUNTIF(전체당첨내역!$B629:$G629,20)</f>
        <v>104</v>
      </c>
      <c r="V629">
        <f>V628+COUNTIF(전체당첨내역!$B629:$G629,21)</f>
        <v>74</v>
      </c>
      <c r="W629">
        <f>W628+COUNTIF(전체당첨내역!$B629:$G629,22)</f>
        <v>74</v>
      </c>
      <c r="X629">
        <f>X628+COUNTIF(전체당첨내역!$B629:$G629,23)</f>
        <v>78</v>
      </c>
      <c r="Y629">
        <f>Y628+COUNTIF(전체당첨내역!$B629:$G629,24)</f>
        <v>80</v>
      </c>
      <c r="Z629">
        <f>Z628+COUNTIF(전체당첨내역!$B629:$G629,25)</f>
        <v>87</v>
      </c>
      <c r="AA629">
        <f>AA628+COUNTIF(전체당첨내역!$B629:$G629,26)</f>
        <v>89</v>
      </c>
      <c r="AB629">
        <f>AB628+COUNTIF(전체당첨내역!$B629:$G629,27)</f>
        <v>98</v>
      </c>
      <c r="AC629">
        <f>AC628+COUNTIF(전체당첨내역!$B629:$G629,28)</f>
        <v>69</v>
      </c>
      <c r="AD629">
        <f>AD628+COUNTIF(전체당첨내역!$B629:$G629,29)</f>
        <v>79</v>
      </c>
      <c r="AE629">
        <f>AE628+COUNTIF(전체당첨내역!$B629:$G629,30)</f>
        <v>77</v>
      </c>
      <c r="AF629">
        <f>AF628+COUNTIF(전체당첨내역!$B629:$G629,31)</f>
        <v>83</v>
      </c>
      <c r="AG629">
        <f>AG628+COUNTIF(전체당첨내역!$B629:$G629,32)</f>
        <v>76</v>
      </c>
      <c r="AH629">
        <f>AH628+COUNTIF(전체당첨내역!$B629:$G629,33)</f>
        <v>80</v>
      </c>
      <c r="AI629">
        <f>AI628+COUNTIF(전체당첨내역!$B629:$G629,34)</f>
        <v>100</v>
      </c>
      <c r="AJ629">
        <f>AJ628+COUNTIF(전체당첨내역!$B629:$G629,35)</f>
        <v>82</v>
      </c>
      <c r="AK629">
        <f>AK628+COUNTIF(전체당첨내역!$B629:$G629,36)</f>
        <v>82</v>
      </c>
      <c r="AL629">
        <f>AL628+COUNTIF(전체당첨내역!$B629:$G629,37)</f>
        <v>95</v>
      </c>
      <c r="AM629">
        <f>AM628+COUNTIF(전체당첨내역!$B629:$G629,38)</f>
        <v>75</v>
      </c>
      <c r="AN629">
        <f>AN628+COUNTIF(전체당첨내역!$B629:$G629,39)</f>
        <v>85</v>
      </c>
      <c r="AO629">
        <f>AO628+COUNTIF(전체당첨내역!$B629:$G629,40)</f>
        <v>104</v>
      </c>
      <c r="AP629">
        <f>AP628+COUNTIF(전체당첨내역!$B629:$G629,41)</f>
        <v>72</v>
      </c>
      <c r="AQ629">
        <f>AQ628+COUNTIF(전체당첨내역!$B629:$G629,42)</f>
        <v>79</v>
      </c>
      <c r="AR629">
        <f>AR628+COUNTIF(전체당첨내역!$B629:$G629,43)</f>
        <v>85</v>
      </c>
      <c r="AS629">
        <f>AS628+COUNTIF(전체당첨내역!$B629:$G629,44)</f>
        <v>80</v>
      </c>
      <c r="AT629">
        <f>AT628+COUNTIF(전체당첨내역!$B629:$G629,45)</f>
        <v>87</v>
      </c>
    </row>
    <row r="630" spans="1:46" ht="16.5" customHeight="1">
      <c r="A630">
        <v>629</v>
      </c>
      <c r="B630">
        <f>B629+COUNTIF(전체당첨내역!$B630:$G630,1)</f>
        <v>95</v>
      </c>
      <c r="C630">
        <f>C629+COUNTIF(전체당첨내역!$B630:$G630,2)</f>
        <v>83</v>
      </c>
      <c r="D630">
        <f>D629+COUNTIF(전체당첨내역!$B630:$G630,3)</f>
        <v>81</v>
      </c>
      <c r="E630">
        <f>E629+COUNTIF(전체당첨내역!$B630:$G630,4)</f>
        <v>89</v>
      </c>
      <c r="F630">
        <f>F629+COUNTIF(전체당첨내역!$B630:$G630,5)</f>
        <v>90</v>
      </c>
      <c r="G630">
        <f>G629+COUNTIF(전체당첨내역!$B630:$G630,6)</f>
        <v>76</v>
      </c>
      <c r="H630">
        <f>H629+COUNTIF(전체당첨내역!$B630:$G630,7)</f>
        <v>81</v>
      </c>
      <c r="I630">
        <f>I629+COUNTIF(전체당첨내역!$B630:$G630,8)</f>
        <v>89</v>
      </c>
      <c r="J630">
        <f>J629+COUNTIF(전체당첨내역!$B630:$G630,9)</f>
        <v>65</v>
      </c>
      <c r="K630">
        <f>K629+COUNTIF(전체당첨내역!$B630:$G630,10)</f>
        <v>83</v>
      </c>
      <c r="L630">
        <f>L629+COUNTIF(전체당첨내역!$B630:$G630,11)</f>
        <v>80</v>
      </c>
      <c r="M630">
        <f>M629+COUNTIF(전체당첨내역!$B630:$G630,12)</f>
        <v>82</v>
      </c>
      <c r="N630">
        <f>N629+COUNTIF(전체당첨내역!$B630:$G630,13)</f>
        <v>90</v>
      </c>
      <c r="O630">
        <f>O629+COUNTIF(전체당첨내역!$B630:$G630,14)</f>
        <v>95</v>
      </c>
      <c r="P630">
        <f>P629+COUNTIF(전체당첨내역!$B630:$G630,15)</f>
        <v>79</v>
      </c>
      <c r="Q630">
        <f>Q629+COUNTIF(전체당첨내역!$B630:$G630,16)</f>
        <v>76</v>
      </c>
      <c r="R630">
        <f>R629+COUNTIF(전체당첨내역!$B630:$G630,17)</f>
        <v>91</v>
      </c>
      <c r="S630">
        <f>S629+COUNTIF(전체당첨내역!$B630:$G630,18)</f>
        <v>87</v>
      </c>
      <c r="T630">
        <f>T629+COUNTIF(전체당첨내역!$B630:$G630,19)</f>
        <v>83</v>
      </c>
      <c r="U630">
        <f>U629+COUNTIF(전체당첨내역!$B630:$G630,20)</f>
        <v>104</v>
      </c>
      <c r="V630">
        <f>V629+COUNTIF(전체당첨내역!$B630:$G630,21)</f>
        <v>74</v>
      </c>
      <c r="W630">
        <f>W629+COUNTIF(전체당첨내역!$B630:$G630,22)</f>
        <v>74</v>
      </c>
      <c r="X630">
        <f>X629+COUNTIF(전체당첨내역!$B630:$G630,23)</f>
        <v>78</v>
      </c>
      <c r="Y630">
        <f>Y629+COUNTIF(전체당첨내역!$B630:$G630,24)</f>
        <v>80</v>
      </c>
      <c r="Z630">
        <f>Z629+COUNTIF(전체당첨내역!$B630:$G630,25)</f>
        <v>87</v>
      </c>
      <c r="AA630">
        <f>AA629+COUNTIF(전체당첨내역!$B630:$G630,26)</f>
        <v>89</v>
      </c>
      <c r="AB630">
        <f>AB629+COUNTIF(전체당첨내역!$B630:$G630,27)</f>
        <v>98</v>
      </c>
      <c r="AC630">
        <f>AC629+COUNTIF(전체당첨내역!$B630:$G630,28)</f>
        <v>70</v>
      </c>
      <c r="AD630">
        <f>AD629+COUNTIF(전체당첨내역!$B630:$G630,29)</f>
        <v>79</v>
      </c>
      <c r="AE630">
        <f>AE629+COUNTIF(전체당첨내역!$B630:$G630,30)</f>
        <v>77</v>
      </c>
      <c r="AF630">
        <f>AF629+COUNTIF(전체당첨내역!$B630:$G630,31)</f>
        <v>84</v>
      </c>
      <c r="AG630">
        <f>AG629+COUNTIF(전체당첨내역!$B630:$G630,32)</f>
        <v>76</v>
      </c>
      <c r="AH630">
        <f>AH629+COUNTIF(전체당첨내역!$B630:$G630,33)</f>
        <v>80</v>
      </c>
      <c r="AI630">
        <f>AI629+COUNTIF(전체당첨내역!$B630:$G630,34)</f>
        <v>100</v>
      </c>
      <c r="AJ630">
        <f>AJ629+COUNTIF(전체당첨내역!$B630:$G630,35)</f>
        <v>82</v>
      </c>
      <c r="AK630">
        <f>AK629+COUNTIF(전체당첨내역!$B630:$G630,36)</f>
        <v>82</v>
      </c>
      <c r="AL630">
        <f>AL629+COUNTIF(전체당첨내역!$B630:$G630,37)</f>
        <v>95</v>
      </c>
      <c r="AM630">
        <f>AM629+COUNTIF(전체당첨내역!$B630:$G630,38)</f>
        <v>76</v>
      </c>
      <c r="AN630">
        <f>AN629+COUNTIF(전체당첨내역!$B630:$G630,39)</f>
        <v>85</v>
      </c>
      <c r="AO630">
        <f>AO629+COUNTIF(전체당첨내역!$B630:$G630,40)</f>
        <v>104</v>
      </c>
      <c r="AP630">
        <f>AP629+COUNTIF(전체당첨내역!$B630:$G630,41)</f>
        <v>72</v>
      </c>
      <c r="AQ630">
        <f>AQ629+COUNTIF(전체당첨내역!$B630:$G630,42)</f>
        <v>79</v>
      </c>
      <c r="AR630">
        <f>AR629+COUNTIF(전체당첨내역!$B630:$G630,43)</f>
        <v>86</v>
      </c>
      <c r="AS630">
        <f>AS629+COUNTIF(전체당첨내역!$B630:$G630,44)</f>
        <v>81</v>
      </c>
      <c r="AT630">
        <f>AT629+COUNTIF(전체당첨내역!$B630:$G630,45)</f>
        <v>87</v>
      </c>
    </row>
    <row r="631" spans="1:46" ht="16.5" customHeight="1">
      <c r="A631">
        <v>630</v>
      </c>
      <c r="B631">
        <f>B630+COUNTIF(전체당첨내역!$B631:$G631,1)</f>
        <v>95</v>
      </c>
      <c r="C631">
        <f>C630+COUNTIF(전체당첨내역!$B631:$G631,2)</f>
        <v>83</v>
      </c>
      <c r="D631">
        <f>D630+COUNTIF(전체당첨내역!$B631:$G631,3)</f>
        <v>81</v>
      </c>
      <c r="E631">
        <f>E630+COUNTIF(전체당첨내역!$B631:$G631,4)</f>
        <v>89</v>
      </c>
      <c r="F631">
        <f>F630+COUNTIF(전체당첨내역!$B631:$G631,5)</f>
        <v>90</v>
      </c>
      <c r="G631">
        <f>G630+COUNTIF(전체당첨내역!$B631:$G631,6)</f>
        <v>76</v>
      </c>
      <c r="H631">
        <f>H630+COUNTIF(전체당첨내역!$B631:$G631,7)</f>
        <v>81</v>
      </c>
      <c r="I631">
        <f>I630+COUNTIF(전체당첨내역!$B631:$G631,8)</f>
        <v>90</v>
      </c>
      <c r="J631">
        <f>J630+COUNTIF(전체당첨내역!$B631:$G631,9)</f>
        <v>65</v>
      </c>
      <c r="K631">
        <f>K630+COUNTIF(전체당첨내역!$B631:$G631,10)</f>
        <v>83</v>
      </c>
      <c r="L631">
        <f>L630+COUNTIF(전체당첨내역!$B631:$G631,11)</f>
        <v>80</v>
      </c>
      <c r="M631">
        <f>M630+COUNTIF(전체당첨내역!$B631:$G631,12)</f>
        <v>82</v>
      </c>
      <c r="N631">
        <f>N630+COUNTIF(전체당첨내역!$B631:$G631,13)</f>
        <v>90</v>
      </c>
      <c r="O631">
        <f>O630+COUNTIF(전체당첨내역!$B631:$G631,14)</f>
        <v>95</v>
      </c>
      <c r="P631">
        <f>P630+COUNTIF(전체당첨내역!$B631:$G631,15)</f>
        <v>79</v>
      </c>
      <c r="Q631">
        <f>Q630+COUNTIF(전체당첨내역!$B631:$G631,16)</f>
        <v>76</v>
      </c>
      <c r="R631">
        <f>R630+COUNTIF(전체당첨내역!$B631:$G631,17)</f>
        <v>92</v>
      </c>
      <c r="S631">
        <f>S630+COUNTIF(전체당첨내역!$B631:$G631,18)</f>
        <v>87</v>
      </c>
      <c r="T631">
        <f>T630+COUNTIF(전체당첨내역!$B631:$G631,19)</f>
        <v>83</v>
      </c>
      <c r="U631">
        <f>U630+COUNTIF(전체당첨내역!$B631:$G631,20)</f>
        <v>104</v>
      </c>
      <c r="V631">
        <f>V630+COUNTIF(전체당첨내역!$B631:$G631,21)</f>
        <v>75</v>
      </c>
      <c r="W631">
        <f>W630+COUNTIF(전체당첨내역!$B631:$G631,22)</f>
        <v>74</v>
      </c>
      <c r="X631">
        <f>X630+COUNTIF(전체당첨내역!$B631:$G631,23)</f>
        <v>78</v>
      </c>
      <c r="Y631">
        <f>Y630+COUNTIF(전체당첨내역!$B631:$G631,24)</f>
        <v>81</v>
      </c>
      <c r="Z631">
        <f>Z630+COUNTIF(전체당첨내역!$B631:$G631,25)</f>
        <v>87</v>
      </c>
      <c r="AA631">
        <f>AA630+COUNTIF(전체당첨내역!$B631:$G631,26)</f>
        <v>89</v>
      </c>
      <c r="AB631">
        <f>AB630+COUNTIF(전체당첨내역!$B631:$G631,27)</f>
        <v>99</v>
      </c>
      <c r="AC631">
        <f>AC630+COUNTIF(전체당첨내역!$B631:$G631,28)</f>
        <v>70</v>
      </c>
      <c r="AD631">
        <f>AD630+COUNTIF(전체당첨내역!$B631:$G631,29)</f>
        <v>79</v>
      </c>
      <c r="AE631">
        <f>AE630+COUNTIF(전체당첨내역!$B631:$G631,30)</f>
        <v>77</v>
      </c>
      <c r="AF631">
        <f>AF630+COUNTIF(전체당첨내역!$B631:$G631,31)</f>
        <v>85</v>
      </c>
      <c r="AG631">
        <f>AG630+COUNTIF(전체당첨내역!$B631:$G631,32)</f>
        <v>76</v>
      </c>
      <c r="AH631">
        <f>AH630+COUNTIF(전체당첨내역!$B631:$G631,33)</f>
        <v>80</v>
      </c>
      <c r="AI631">
        <f>AI630+COUNTIF(전체당첨내역!$B631:$G631,34)</f>
        <v>100</v>
      </c>
      <c r="AJ631">
        <f>AJ630+COUNTIF(전체당첨내역!$B631:$G631,35)</f>
        <v>82</v>
      </c>
      <c r="AK631">
        <f>AK630+COUNTIF(전체당첨내역!$B631:$G631,36)</f>
        <v>82</v>
      </c>
      <c r="AL631">
        <f>AL630+COUNTIF(전체당첨내역!$B631:$G631,37)</f>
        <v>95</v>
      </c>
      <c r="AM631">
        <f>AM630+COUNTIF(전체당첨내역!$B631:$G631,38)</f>
        <v>76</v>
      </c>
      <c r="AN631">
        <f>AN630+COUNTIF(전체당첨내역!$B631:$G631,39)</f>
        <v>85</v>
      </c>
      <c r="AO631">
        <f>AO630+COUNTIF(전체당첨내역!$B631:$G631,40)</f>
        <v>104</v>
      </c>
      <c r="AP631">
        <f>AP630+COUNTIF(전체당첨내역!$B631:$G631,41)</f>
        <v>72</v>
      </c>
      <c r="AQ631">
        <f>AQ630+COUNTIF(전체당첨내역!$B631:$G631,42)</f>
        <v>79</v>
      </c>
      <c r="AR631">
        <f>AR630+COUNTIF(전체당첨내역!$B631:$G631,43)</f>
        <v>86</v>
      </c>
      <c r="AS631">
        <f>AS630+COUNTIF(전체당첨내역!$B631:$G631,44)</f>
        <v>81</v>
      </c>
      <c r="AT631">
        <f>AT630+COUNTIF(전체당첨내역!$B631:$G631,45)</f>
        <v>87</v>
      </c>
    </row>
    <row r="632" spans="1:46" ht="16.5" customHeight="1">
      <c r="A632">
        <v>631</v>
      </c>
      <c r="B632">
        <f>B631+COUNTIF(전체당첨내역!$B632:$G632,1)</f>
        <v>96</v>
      </c>
      <c r="C632">
        <f>C631+COUNTIF(전체당첨내역!$B632:$G632,2)</f>
        <v>84</v>
      </c>
      <c r="D632">
        <f>D631+COUNTIF(전체당첨내역!$B632:$G632,3)</f>
        <v>81</v>
      </c>
      <c r="E632">
        <f>E631+COUNTIF(전체당첨내역!$B632:$G632,4)</f>
        <v>90</v>
      </c>
      <c r="F632">
        <f>F631+COUNTIF(전체당첨내역!$B632:$G632,5)</f>
        <v>90</v>
      </c>
      <c r="G632">
        <f>G631+COUNTIF(전체당첨내역!$B632:$G632,6)</f>
        <v>76</v>
      </c>
      <c r="H632">
        <f>H631+COUNTIF(전체당첨내역!$B632:$G632,7)</f>
        <v>81</v>
      </c>
      <c r="I632">
        <f>I631+COUNTIF(전체당첨내역!$B632:$G632,8)</f>
        <v>90</v>
      </c>
      <c r="J632">
        <f>J631+COUNTIF(전체당첨내역!$B632:$G632,9)</f>
        <v>65</v>
      </c>
      <c r="K632">
        <f>K631+COUNTIF(전체당첨내역!$B632:$G632,10)</f>
        <v>83</v>
      </c>
      <c r="L632">
        <f>L631+COUNTIF(전체당첨내역!$B632:$G632,11)</f>
        <v>80</v>
      </c>
      <c r="M632">
        <f>M631+COUNTIF(전체당첨내역!$B632:$G632,12)</f>
        <v>82</v>
      </c>
      <c r="N632">
        <f>N631+COUNTIF(전체당첨내역!$B632:$G632,13)</f>
        <v>90</v>
      </c>
      <c r="O632">
        <f>O631+COUNTIF(전체당첨내역!$B632:$G632,14)</f>
        <v>95</v>
      </c>
      <c r="P632">
        <f>P631+COUNTIF(전체당첨내역!$B632:$G632,15)</f>
        <v>79</v>
      </c>
      <c r="Q632">
        <f>Q631+COUNTIF(전체당첨내역!$B632:$G632,16)</f>
        <v>76</v>
      </c>
      <c r="R632">
        <f>R631+COUNTIF(전체당첨내역!$B632:$G632,17)</f>
        <v>92</v>
      </c>
      <c r="S632">
        <f>S631+COUNTIF(전체당첨내역!$B632:$G632,18)</f>
        <v>87</v>
      </c>
      <c r="T632">
        <f>T631+COUNTIF(전체당첨내역!$B632:$G632,19)</f>
        <v>83</v>
      </c>
      <c r="U632">
        <f>U631+COUNTIF(전체당첨내역!$B632:$G632,20)</f>
        <v>104</v>
      </c>
      <c r="V632">
        <f>V631+COUNTIF(전체당첨내역!$B632:$G632,21)</f>
        <v>75</v>
      </c>
      <c r="W632">
        <f>W631+COUNTIF(전체당첨내역!$B632:$G632,22)</f>
        <v>74</v>
      </c>
      <c r="X632">
        <f>X631+COUNTIF(전체당첨내역!$B632:$G632,23)</f>
        <v>79</v>
      </c>
      <c r="Y632">
        <f>Y631+COUNTIF(전체당첨내역!$B632:$G632,24)</f>
        <v>81</v>
      </c>
      <c r="Z632">
        <f>Z631+COUNTIF(전체당첨내역!$B632:$G632,25)</f>
        <v>87</v>
      </c>
      <c r="AA632">
        <f>AA631+COUNTIF(전체당첨내역!$B632:$G632,26)</f>
        <v>89</v>
      </c>
      <c r="AB632">
        <f>AB631+COUNTIF(전체당첨내역!$B632:$G632,27)</f>
        <v>99</v>
      </c>
      <c r="AC632">
        <f>AC631+COUNTIF(전체당첨내역!$B632:$G632,28)</f>
        <v>70</v>
      </c>
      <c r="AD632">
        <f>AD631+COUNTIF(전체당첨내역!$B632:$G632,29)</f>
        <v>79</v>
      </c>
      <c r="AE632">
        <f>AE631+COUNTIF(전체당첨내역!$B632:$G632,30)</f>
        <v>77</v>
      </c>
      <c r="AF632">
        <f>AF631+COUNTIF(전체당첨내역!$B632:$G632,31)</f>
        <v>86</v>
      </c>
      <c r="AG632">
        <f>AG631+COUNTIF(전체당첨내역!$B632:$G632,32)</f>
        <v>76</v>
      </c>
      <c r="AH632">
        <f>AH631+COUNTIF(전체당첨내역!$B632:$G632,33)</f>
        <v>80</v>
      </c>
      <c r="AI632">
        <f>AI631+COUNTIF(전체당첨내역!$B632:$G632,34)</f>
        <v>101</v>
      </c>
      <c r="AJ632">
        <f>AJ631+COUNTIF(전체당첨내역!$B632:$G632,35)</f>
        <v>82</v>
      </c>
      <c r="AK632">
        <f>AK631+COUNTIF(전체당첨내역!$B632:$G632,36)</f>
        <v>82</v>
      </c>
      <c r="AL632">
        <f>AL631+COUNTIF(전체당첨내역!$B632:$G632,37)</f>
        <v>95</v>
      </c>
      <c r="AM632">
        <f>AM631+COUNTIF(전체당첨내역!$B632:$G632,38)</f>
        <v>76</v>
      </c>
      <c r="AN632">
        <f>AN631+COUNTIF(전체당첨내역!$B632:$G632,39)</f>
        <v>85</v>
      </c>
      <c r="AO632">
        <f>AO631+COUNTIF(전체당첨내역!$B632:$G632,40)</f>
        <v>104</v>
      </c>
      <c r="AP632">
        <f>AP631+COUNTIF(전체당첨내역!$B632:$G632,41)</f>
        <v>72</v>
      </c>
      <c r="AQ632">
        <f>AQ631+COUNTIF(전체당첨내역!$B632:$G632,42)</f>
        <v>79</v>
      </c>
      <c r="AR632">
        <f>AR631+COUNTIF(전체당첨내역!$B632:$G632,43)</f>
        <v>86</v>
      </c>
      <c r="AS632">
        <f>AS631+COUNTIF(전체당첨내역!$B632:$G632,44)</f>
        <v>81</v>
      </c>
      <c r="AT632">
        <f>AT631+COUNTIF(전체당첨내역!$B632:$G632,45)</f>
        <v>87</v>
      </c>
    </row>
    <row r="633" spans="1:46" ht="16.5" customHeight="1">
      <c r="A633">
        <v>632</v>
      </c>
      <c r="B633">
        <f>B632+COUNTIF(전체당첨내역!$B633:$G633,1)</f>
        <v>96</v>
      </c>
      <c r="C633">
        <f>C632+COUNTIF(전체당첨내역!$B633:$G633,2)</f>
        <v>84</v>
      </c>
      <c r="D633">
        <f>D632+COUNTIF(전체당첨내역!$B633:$G633,3)</f>
        <v>81</v>
      </c>
      <c r="E633">
        <f>E632+COUNTIF(전체당첨내역!$B633:$G633,4)</f>
        <v>90</v>
      </c>
      <c r="F633">
        <f>F632+COUNTIF(전체당첨내역!$B633:$G633,5)</f>
        <v>90</v>
      </c>
      <c r="G633">
        <f>G632+COUNTIF(전체당첨내역!$B633:$G633,6)</f>
        <v>76</v>
      </c>
      <c r="H633">
        <f>H632+COUNTIF(전체당첨내역!$B633:$G633,7)</f>
        <v>81</v>
      </c>
      <c r="I633">
        <f>I632+COUNTIF(전체당첨내역!$B633:$G633,8)</f>
        <v>90</v>
      </c>
      <c r="J633">
        <f>J632+COUNTIF(전체당첨내역!$B633:$G633,9)</f>
        <v>65</v>
      </c>
      <c r="K633">
        <f>K632+COUNTIF(전체당첨내역!$B633:$G633,10)</f>
        <v>83</v>
      </c>
      <c r="L633">
        <f>L632+COUNTIF(전체당첨내역!$B633:$G633,11)</f>
        <v>80</v>
      </c>
      <c r="M633">
        <f>M632+COUNTIF(전체당첨내역!$B633:$G633,12)</f>
        <v>82</v>
      </c>
      <c r="N633">
        <f>N632+COUNTIF(전체당첨내역!$B633:$G633,13)</f>
        <v>90</v>
      </c>
      <c r="O633">
        <f>O632+COUNTIF(전체당첨내역!$B633:$G633,14)</f>
        <v>95</v>
      </c>
      <c r="P633">
        <f>P632+COUNTIF(전체당첨내역!$B633:$G633,15)</f>
        <v>80</v>
      </c>
      <c r="Q633">
        <f>Q632+COUNTIF(전체당첨내역!$B633:$G633,16)</f>
        <v>76</v>
      </c>
      <c r="R633">
        <f>R632+COUNTIF(전체당첨내역!$B633:$G633,17)</f>
        <v>92</v>
      </c>
      <c r="S633">
        <f>S632+COUNTIF(전체당첨내역!$B633:$G633,18)</f>
        <v>88</v>
      </c>
      <c r="T633">
        <f>T632+COUNTIF(전체당첨내역!$B633:$G633,19)</f>
        <v>83</v>
      </c>
      <c r="U633">
        <f>U632+COUNTIF(전체당첨내역!$B633:$G633,20)</f>
        <v>104</v>
      </c>
      <c r="V633">
        <f>V632+COUNTIF(전체당첨내역!$B633:$G633,21)</f>
        <v>76</v>
      </c>
      <c r="W633">
        <f>W632+COUNTIF(전체당첨내역!$B633:$G633,22)</f>
        <v>74</v>
      </c>
      <c r="X633">
        <f>X632+COUNTIF(전체당첨내역!$B633:$G633,23)</f>
        <v>79</v>
      </c>
      <c r="Y633">
        <f>Y632+COUNTIF(전체당첨내역!$B633:$G633,24)</f>
        <v>81</v>
      </c>
      <c r="Z633">
        <f>Z632+COUNTIF(전체당첨내역!$B633:$G633,25)</f>
        <v>87</v>
      </c>
      <c r="AA633">
        <f>AA632+COUNTIF(전체당첨내역!$B633:$G633,26)</f>
        <v>89</v>
      </c>
      <c r="AB633">
        <f>AB632+COUNTIF(전체당첨내역!$B633:$G633,27)</f>
        <v>99</v>
      </c>
      <c r="AC633">
        <f>AC632+COUNTIF(전체당첨내역!$B633:$G633,28)</f>
        <v>70</v>
      </c>
      <c r="AD633">
        <f>AD632+COUNTIF(전체당첨내역!$B633:$G633,29)</f>
        <v>79</v>
      </c>
      <c r="AE633">
        <f>AE632+COUNTIF(전체당첨내역!$B633:$G633,30)</f>
        <v>77</v>
      </c>
      <c r="AF633">
        <f>AF632+COUNTIF(전체당첨내역!$B633:$G633,31)</f>
        <v>86</v>
      </c>
      <c r="AG633">
        <f>AG632+COUNTIF(전체당첨내역!$B633:$G633,32)</f>
        <v>77</v>
      </c>
      <c r="AH633">
        <f>AH632+COUNTIF(전체당첨내역!$B633:$G633,33)</f>
        <v>80</v>
      </c>
      <c r="AI633">
        <f>AI632+COUNTIF(전체당첨내역!$B633:$G633,34)</f>
        <v>101</v>
      </c>
      <c r="AJ633">
        <f>AJ632+COUNTIF(전체당첨내역!$B633:$G633,35)</f>
        <v>83</v>
      </c>
      <c r="AK633">
        <f>AK632+COUNTIF(전체당첨내역!$B633:$G633,36)</f>
        <v>82</v>
      </c>
      <c r="AL633">
        <f>AL632+COUNTIF(전체당첨내역!$B633:$G633,37)</f>
        <v>95</v>
      </c>
      <c r="AM633">
        <f>AM632+COUNTIF(전체당첨내역!$B633:$G633,38)</f>
        <v>76</v>
      </c>
      <c r="AN633">
        <f>AN632+COUNTIF(전체당첨내역!$B633:$G633,39)</f>
        <v>85</v>
      </c>
      <c r="AO633">
        <f>AO632+COUNTIF(전체당첨내역!$B633:$G633,40)</f>
        <v>104</v>
      </c>
      <c r="AP633">
        <f>AP632+COUNTIF(전체당첨내역!$B633:$G633,41)</f>
        <v>72</v>
      </c>
      <c r="AQ633">
        <f>AQ632+COUNTIF(전체당첨내역!$B633:$G633,42)</f>
        <v>79</v>
      </c>
      <c r="AR633">
        <f>AR632+COUNTIF(전체당첨내역!$B633:$G633,43)</f>
        <v>86</v>
      </c>
      <c r="AS633">
        <f>AS632+COUNTIF(전체당첨내역!$B633:$G633,44)</f>
        <v>82</v>
      </c>
      <c r="AT633">
        <f>AT632+COUNTIF(전체당첨내역!$B633:$G633,45)</f>
        <v>87</v>
      </c>
    </row>
    <row r="634" spans="1:46" ht="16.5" customHeight="1">
      <c r="A634">
        <v>633</v>
      </c>
      <c r="B634">
        <f>B633+COUNTIF(전체당첨내역!$B634:$G634,1)</f>
        <v>96</v>
      </c>
      <c r="C634">
        <f>C633+COUNTIF(전체당첨내역!$B634:$G634,2)</f>
        <v>84</v>
      </c>
      <c r="D634">
        <f>D633+COUNTIF(전체당첨내역!$B634:$G634,3)</f>
        <v>81</v>
      </c>
      <c r="E634">
        <f>E633+COUNTIF(전체당첨내역!$B634:$G634,4)</f>
        <v>90</v>
      </c>
      <c r="F634">
        <f>F633+COUNTIF(전체당첨내역!$B634:$G634,5)</f>
        <v>90</v>
      </c>
      <c r="G634">
        <f>G633+COUNTIF(전체당첨내역!$B634:$G634,6)</f>
        <v>76</v>
      </c>
      <c r="H634">
        <f>H633+COUNTIF(전체당첨내역!$B634:$G634,7)</f>
        <v>81</v>
      </c>
      <c r="I634">
        <f>I633+COUNTIF(전체당첨내역!$B634:$G634,8)</f>
        <v>90</v>
      </c>
      <c r="J634">
        <f>J633+COUNTIF(전체당첨내역!$B634:$G634,9)</f>
        <v>66</v>
      </c>
      <c r="K634">
        <f>K633+COUNTIF(전체당첨내역!$B634:$G634,10)</f>
        <v>83</v>
      </c>
      <c r="L634">
        <f>L633+COUNTIF(전체당첨내역!$B634:$G634,11)</f>
        <v>80</v>
      </c>
      <c r="M634">
        <f>M633+COUNTIF(전체당첨내역!$B634:$G634,12)</f>
        <v>83</v>
      </c>
      <c r="N634">
        <f>N633+COUNTIF(전체당첨내역!$B634:$G634,13)</f>
        <v>90</v>
      </c>
      <c r="O634">
        <f>O633+COUNTIF(전체당첨내역!$B634:$G634,14)</f>
        <v>95</v>
      </c>
      <c r="P634">
        <f>P633+COUNTIF(전체당첨내역!$B634:$G634,15)</f>
        <v>80</v>
      </c>
      <c r="Q634">
        <f>Q633+COUNTIF(전체당첨내역!$B634:$G634,16)</f>
        <v>76</v>
      </c>
      <c r="R634">
        <f>R633+COUNTIF(전체당첨내역!$B634:$G634,17)</f>
        <v>92</v>
      </c>
      <c r="S634">
        <f>S633+COUNTIF(전체당첨내역!$B634:$G634,18)</f>
        <v>88</v>
      </c>
      <c r="T634">
        <f>T633+COUNTIF(전체당첨내역!$B634:$G634,19)</f>
        <v>84</v>
      </c>
      <c r="U634">
        <f>U633+COUNTIF(전체당첨내역!$B634:$G634,20)</f>
        <v>105</v>
      </c>
      <c r="V634">
        <f>V633+COUNTIF(전체당첨내역!$B634:$G634,21)</f>
        <v>76</v>
      </c>
      <c r="W634">
        <f>W633+COUNTIF(전체당첨내역!$B634:$G634,22)</f>
        <v>74</v>
      </c>
      <c r="X634">
        <f>X633+COUNTIF(전체당첨내역!$B634:$G634,23)</f>
        <v>79</v>
      </c>
      <c r="Y634">
        <f>Y633+COUNTIF(전체당첨내역!$B634:$G634,24)</f>
        <v>81</v>
      </c>
      <c r="Z634">
        <f>Z633+COUNTIF(전체당첨내역!$B634:$G634,25)</f>
        <v>87</v>
      </c>
      <c r="AA634">
        <f>AA633+COUNTIF(전체당첨내역!$B634:$G634,26)</f>
        <v>89</v>
      </c>
      <c r="AB634">
        <f>AB633+COUNTIF(전체당첨내역!$B634:$G634,27)</f>
        <v>99</v>
      </c>
      <c r="AC634">
        <f>AC633+COUNTIF(전체당첨내역!$B634:$G634,28)</f>
        <v>70</v>
      </c>
      <c r="AD634">
        <f>AD633+COUNTIF(전체당첨내역!$B634:$G634,29)</f>
        <v>79</v>
      </c>
      <c r="AE634">
        <f>AE633+COUNTIF(전체당첨내역!$B634:$G634,30)</f>
        <v>77</v>
      </c>
      <c r="AF634">
        <f>AF633+COUNTIF(전체당첨내역!$B634:$G634,31)</f>
        <v>86</v>
      </c>
      <c r="AG634">
        <f>AG633+COUNTIF(전체당첨내역!$B634:$G634,32)</f>
        <v>77</v>
      </c>
      <c r="AH634">
        <f>AH633+COUNTIF(전체당첨내역!$B634:$G634,33)</f>
        <v>80</v>
      </c>
      <c r="AI634">
        <f>AI633+COUNTIF(전체당첨내역!$B634:$G634,34)</f>
        <v>101</v>
      </c>
      <c r="AJ634">
        <f>AJ633+COUNTIF(전체당첨내역!$B634:$G634,35)</f>
        <v>83</v>
      </c>
      <c r="AK634">
        <f>AK633+COUNTIF(전체당첨내역!$B634:$G634,36)</f>
        <v>82</v>
      </c>
      <c r="AL634">
        <f>AL633+COUNTIF(전체당첨내역!$B634:$G634,37)</f>
        <v>95</v>
      </c>
      <c r="AM634">
        <f>AM633+COUNTIF(전체당첨내역!$B634:$G634,38)</f>
        <v>76</v>
      </c>
      <c r="AN634">
        <f>AN633+COUNTIF(전체당첨내역!$B634:$G634,39)</f>
        <v>86</v>
      </c>
      <c r="AO634">
        <f>AO633+COUNTIF(전체당첨내역!$B634:$G634,40)</f>
        <v>104</v>
      </c>
      <c r="AP634">
        <f>AP633+COUNTIF(전체당첨내역!$B634:$G634,41)</f>
        <v>73</v>
      </c>
      <c r="AQ634">
        <f>AQ633+COUNTIF(전체당첨내역!$B634:$G634,42)</f>
        <v>79</v>
      </c>
      <c r="AR634">
        <f>AR633+COUNTIF(전체당첨내역!$B634:$G634,43)</f>
        <v>86</v>
      </c>
      <c r="AS634">
        <f>AS633+COUNTIF(전체당첨내역!$B634:$G634,44)</f>
        <v>82</v>
      </c>
      <c r="AT634">
        <f>AT633+COUNTIF(전체당첨내역!$B634:$G634,45)</f>
        <v>87</v>
      </c>
    </row>
    <row r="635" spans="1:46" ht="16.5" customHeight="1">
      <c r="A635">
        <v>634</v>
      </c>
      <c r="B635">
        <f>B634+COUNTIF(전체당첨내역!$B635:$G635,1)</f>
        <v>96</v>
      </c>
      <c r="C635">
        <f>C634+COUNTIF(전체당첨내역!$B635:$G635,2)</f>
        <v>84</v>
      </c>
      <c r="D635">
        <f>D634+COUNTIF(전체당첨내역!$B635:$G635,3)</f>
        <v>81</v>
      </c>
      <c r="E635">
        <f>E634+COUNTIF(전체당첨내역!$B635:$G635,4)</f>
        <v>91</v>
      </c>
      <c r="F635">
        <f>F634+COUNTIF(전체당첨내역!$B635:$G635,5)</f>
        <v>90</v>
      </c>
      <c r="G635">
        <f>G634+COUNTIF(전체당첨내역!$B635:$G635,6)</f>
        <v>76</v>
      </c>
      <c r="H635">
        <f>H634+COUNTIF(전체당첨내역!$B635:$G635,7)</f>
        <v>81</v>
      </c>
      <c r="I635">
        <f>I634+COUNTIF(전체당첨내역!$B635:$G635,8)</f>
        <v>90</v>
      </c>
      <c r="J635">
        <f>J634+COUNTIF(전체당첨내역!$B635:$G635,9)</f>
        <v>66</v>
      </c>
      <c r="K635">
        <f>K634+COUNTIF(전체당첨내역!$B635:$G635,10)</f>
        <v>84</v>
      </c>
      <c r="L635">
        <f>L634+COUNTIF(전체당첨내역!$B635:$G635,11)</f>
        <v>81</v>
      </c>
      <c r="M635">
        <f>M634+COUNTIF(전체당첨내역!$B635:$G635,12)</f>
        <v>84</v>
      </c>
      <c r="N635">
        <f>N634+COUNTIF(전체당첨내역!$B635:$G635,13)</f>
        <v>90</v>
      </c>
      <c r="O635">
        <f>O634+COUNTIF(전체당첨내역!$B635:$G635,14)</f>
        <v>95</v>
      </c>
      <c r="P635">
        <f>P634+COUNTIF(전체당첨내역!$B635:$G635,15)</f>
        <v>80</v>
      </c>
      <c r="Q635">
        <f>Q634+COUNTIF(전체당첨내역!$B635:$G635,16)</f>
        <v>76</v>
      </c>
      <c r="R635">
        <f>R634+COUNTIF(전체당첨내역!$B635:$G635,17)</f>
        <v>92</v>
      </c>
      <c r="S635">
        <f>S634+COUNTIF(전체당첨내역!$B635:$G635,18)</f>
        <v>88</v>
      </c>
      <c r="T635">
        <f>T634+COUNTIF(전체당첨내역!$B635:$G635,19)</f>
        <v>84</v>
      </c>
      <c r="U635">
        <f>U634+COUNTIF(전체당첨내역!$B635:$G635,20)</f>
        <v>106</v>
      </c>
      <c r="V635">
        <f>V634+COUNTIF(전체당첨내역!$B635:$G635,21)</f>
        <v>76</v>
      </c>
      <c r="W635">
        <f>W634+COUNTIF(전체당첨내역!$B635:$G635,22)</f>
        <v>74</v>
      </c>
      <c r="X635">
        <f>X634+COUNTIF(전체당첨내역!$B635:$G635,23)</f>
        <v>79</v>
      </c>
      <c r="Y635">
        <f>Y634+COUNTIF(전체당첨내역!$B635:$G635,24)</f>
        <v>81</v>
      </c>
      <c r="Z635">
        <f>Z634+COUNTIF(전체당첨내역!$B635:$G635,25)</f>
        <v>87</v>
      </c>
      <c r="AA635">
        <f>AA634+COUNTIF(전체당첨내역!$B635:$G635,26)</f>
        <v>89</v>
      </c>
      <c r="AB635">
        <f>AB634+COUNTIF(전체당첨내역!$B635:$G635,27)</f>
        <v>100</v>
      </c>
      <c r="AC635">
        <f>AC634+COUNTIF(전체당첨내역!$B635:$G635,28)</f>
        <v>70</v>
      </c>
      <c r="AD635">
        <f>AD634+COUNTIF(전체당첨내역!$B635:$G635,29)</f>
        <v>79</v>
      </c>
      <c r="AE635">
        <f>AE634+COUNTIF(전체당첨내역!$B635:$G635,30)</f>
        <v>77</v>
      </c>
      <c r="AF635">
        <f>AF634+COUNTIF(전체당첨내역!$B635:$G635,31)</f>
        <v>86</v>
      </c>
      <c r="AG635">
        <f>AG634+COUNTIF(전체당첨내역!$B635:$G635,32)</f>
        <v>77</v>
      </c>
      <c r="AH635">
        <f>AH634+COUNTIF(전체당첨내역!$B635:$G635,33)</f>
        <v>80</v>
      </c>
      <c r="AI635">
        <f>AI634+COUNTIF(전체당첨내역!$B635:$G635,34)</f>
        <v>101</v>
      </c>
      <c r="AJ635">
        <f>AJ634+COUNTIF(전체당첨내역!$B635:$G635,35)</f>
        <v>83</v>
      </c>
      <c r="AK635">
        <f>AK634+COUNTIF(전체당첨내역!$B635:$G635,36)</f>
        <v>82</v>
      </c>
      <c r="AL635">
        <f>AL634+COUNTIF(전체당첨내역!$B635:$G635,37)</f>
        <v>95</v>
      </c>
      <c r="AM635">
        <f>AM634+COUNTIF(전체당첨내역!$B635:$G635,38)</f>
        <v>76</v>
      </c>
      <c r="AN635">
        <f>AN634+COUNTIF(전체당첨내역!$B635:$G635,39)</f>
        <v>86</v>
      </c>
      <c r="AO635">
        <f>AO634+COUNTIF(전체당첨내역!$B635:$G635,40)</f>
        <v>104</v>
      </c>
      <c r="AP635">
        <f>AP634+COUNTIF(전체당첨내역!$B635:$G635,41)</f>
        <v>73</v>
      </c>
      <c r="AQ635">
        <f>AQ634+COUNTIF(전체당첨내역!$B635:$G635,42)</f>
        <v>79</v>
      </c>
      <c r="AR635">
        <f>AR634+COUNTIF(전체당첨내역!$B635:$G635,43)</f>
        <v>86</v>
      </c>
      <c r="AS635">
        <f>AS634+COUNTIF(전체당첨내역!$B635:$G635,44)</f>
        <v>82</v>
      </c>
      <c r="AT635">
        <f>AT634+COUNTIF(전체당첨내역!$B635:$G635,45)</f>
        <v>87</v>
      </c>
    </row>
    <row r="636" spans="1:46" ht="16.5" customHeight="1">
      <c r="A636">
        <v>635</v>
      </c>
      <c r="B636">
        <f>B635+COUNTIF(전체당첨내역!$B636:$G636,1)</f>
        <v>96</v>
      </c>
      <c r="C636">
        <f>C635+COUNTIF(전체당첨내역!$B636:$G636,2)</f>
        <v>84</v>
      </c>
      <c r="D636">
        <f>D635+COUNTIF(전체당첨내역!$B636:$G636,3)</f>
        <v>81</v>
      </c>
      <c r="E636">
        <f>E635+COUNTIF(전체당첨내역!$B636:$G636,4)</f>
        <v>91</v>
      </c>
      <c r="F636">
        <f>F635+COUNTIF(전체당첨내역!$B636:$G636,5)</f>
        <v>90</v>
      </c>
      <c r="G636">
        <f>G635+COUNTIF(전체당첨내역!$B636:$G636,6)</f>
        <v>76</v>
      </c>
      <c r="H636">
        <f>H635+COUNTIF(전체당첨내역!$B636:$G636,7)</f>
        <v>81</v>
      </c>
      <c r="I636">
        <f>I635+COUNTIF(전체당첨내역!$B636:$G636,8)</f>
        <v>90</v>
      </c>
      <c r="J636">
        <f>J635+COUNTIF(전체당첨내역!$B636:$G636,9)</f>
        <v>66</v>
      </c>
      <c r="K636">
        <f>K635+COUNTIF(전체당첨내역!$B636:$G636,10)</f>
        <v>84</v>
      </c>
      <c r="L636">
        <f>L635+COUNTIF(전체당첨내역!$B636:$G636,11)</f>
        <v>82</v>
      </c>
      <c r="M636">
        <f>M635+COUNTIF(전체당첨내역!$B636:$G636,12)</f>
        <v>84</v>
      </c>
      <c r="N636">
        <f>N635+COUNTIF(전체당첨내역!$B636:$G636,13)</f>
        <v>91</v>
      </c>
      <c r="O636">
        <f>O635+COUNTIF(전체당첨내역!$B636:$G636,14)</f>
        <v>95</v>
      </c>
      <c r="P636">
        <f>P635+COUNTIF(전체당첨내역!$B636:$G636,15)</f>
        <v>80</v>
      </c>
      <c r="Q636">
        <f>Q635+COUNTIF(전체당첨내역!$B636:$G636,16)</f>
        <v>76</v>
      </c>
      <c r="R636">
        <f>R635+COUNTIF(전체당첨내역!$B636:$G636,17)</f>
        <v>92</v>
      </c>
      <c r="S636">
        <f>S635+COUNTIF(전체당첨내역!$B636:$G636,18)</f>
        <v>88</v>
      </c>
      <c r="T636">
        <f>T635+COUNTIF(전체당첨내역!$B636:$G636,19)</f>
        <v>84</v>
      </c>
      <c r="U636">
        <f>U635+COUNTIF(전체당첨내역!$B636:$G636,20)</f>
        <v>106</v>
      </c>
      <c r="V636">
        <f>V635+COUNTIF(전체당첨내역!$B636:$G636,21)</f>
        <v>76</v>
      </c>
      <c r="W636">
        <f>W635+COUNTIF(전체당첨내역!$B636:$G636,22)</f>
        <v>74</v>
      </c>
      <c r="X636">
        <f>X635+COUNTIF(전체당첨내역!$B636:$G636,23)</f>
        <v>79</v>
      </c>
      <c r="Y636">
        <f>Y635+COUNTIF(전체당첨내역!$B636:$G636,24)</f>
        <v>81</v>
      </c>
      <c r="Z636">
        <f>Z635+COUNTIF(전체당첨내역!$B636:$G636,25)</f>
        <v>88</v>
      </c>
      <c r="AA636">
        <f>AA635+COUNTIF(전체당첨내역!$B636:$G636,26)</f>
        <v>90</v>
      </c>
      <c r="AB636">
        <f>AB635+COUNTIF(전체당첨내역!$B636:$G636,27)</f>
        <v>100</v>
      </c>
      <c r="AC636">
        <f>AC635+COUNTIF(전체당첨내역!$B636:$G636,28)</f>
        <v>70</v>
      </c>
      <c r="AD636">
        <f>AD635+COUNTIF(전체당첨내역!$B636:$G636,29)</f>
        <v>80</v>
      </c>
      <c r="AE636">
        <f>AE635+COUNTIF(전체당첨내역!$B636:$G636,30)</f>
        <v>77</v>
      </c>
      <c r="AF636">
        <f>AF635+COUNTIF(전체당첨내역!$B636:$G636,31)</f>
        <v>86</v>
      </c>
      <c r="AG636">
        <f>AG635+COUNTIF(전체당첨내역!$B636:$G636,32)</f>
        <v>77</v>
      </c>
      <c r="AH636">
        <f>AH635+COUNTIF(전체당첨내역!$B636:$G636,33)</f>
        <v>81</v>
      </c>
      <c r="AI636">
        <f>AI635+COUNTIF(전체당첨내역!$B636:$G636,34)</f>
        <v>101</v>
      </c>
      <c r="AJ636">
        <f>AJ635+COUNTIF(전체당첨내역!$B636:$G636,35)</f>
        <v>83</v>
      </c>
      <c r="AK636">
        <f>AK635+COUNTIF(전체당첨내역!$B636:$G636,36)</f>
        <v>82</v>
      </c>
      <c r="AL636">
        <f>AL635+COUNTIF(전체당첨내역!$B636:$G636,37)</f>
        <v>95</v>
      </c>
      <c r="AM636">
        <f>AM635+COUNTIF(전체당첨내역!$B636:$G636,38)</f>
        <v>76</v>
      </c>
      <c r="AN636">
        <f>AN635+COUNTIF(전체당첨내역!$B636:$G636,39)</f>
        <v>86</v>
      </c>
      <c r="AO636">
        <f>AO635+COUNTIF(전체당첨내역!$B636:$G636,40)</f>
        <v>104</v>
      </c>
      <c r="AP636">
        <f>AP635+COUNTIF(전체당첨내역!$B636:$G636,41)</f>
        <v>73</v>
      </c>
      <c r="AQ636">
        <f>AQ635+COUNTIF(전체당첨내역!$B636:$G636,42)</f>
        <v>79</v>
      </c>
      <c r="AR636">
        <f>AR635+COUNTIF(전체당첨내역!$B636:$G636,43)</f>
        <v>86</v>
      </c>
      <c r="AS636">
        <f>AS635+COUNTIF(전체당첨내역!$B636:$G636,44)</f>
        <v>82</v>
      </c>
      <c r="AT636">
        <f>AT635+COUNTIF(전체당첨내역!$B636:$G636,45)</f>
        <v>87</v>
      </c>
    </row>
    <row r="637" spans="1:46" ht="16.5" customHeight="1">
      <c r="A637">
        <v>636</v>
      </c>
      <c r="B637">
        <f>B636+COUNTIF(전체당첨내역!$B637:$G637,1)</f>
        <v>96</v>
      </c>
      <c r="C637">
        <f>C636+COUNTIF(전체당첨내역!$B637:$G637,2)</f>
        <v>84</v>
      </c>
      <c r="D637">
        <f>D636+COUNTIF(전체당첨내역!$B637:$G637,3)</f>
        <v>81</v>
      </c>
      <c r="E637">
        <f>E636+COUNTIF(전체당첨내역!$B637:$G637,4)</f>
        <v>91</v>
      </c>
      <c r="F637">
        <f>F636+COUNTIF(전체당첨내역!$B637:$G637,5)</f>
        <v>90</v>
      </c>
      <c r="G637">
        <f>G636+COUNTIF(전체당첨내역!$B637:$G637,6)</f>
        <v>77</v>
      </c>
      <c r="H637">
        <f>H636+COUNTIF(전체당첨내역!$B637:$G637,7)</f>
        <v>82</v>
      </c>
      <c r="I637">
        <f>I636+COUNTIF(전체당첨내역!$B637:$G637,8)</f>
        <v>90</v>
      </c>
      <c r="J637">
        <f>J636+COUNTIF(전체당첨내역!$B637:$G637,9)</f>
        <v>66</v>
      </c>
      <c r="K637">
        <f>K636+COUNTIF(전체당첨내역!$B637:$G637,10)</f>
        <v>84</v>
      </c>
      <c r="L637">
        <f>L636+COUNTIF(전체당첨내역!$B637:$G637,11)</f>
        <v>82</v>
      </c>
      <c r="M637">
        <f>M636+COUNTIF(전체당첨내역!$B637:$G637,12)</f>
        <v>84</v>
      </c>
      <c r="N637">
        <f>N636+COUNTIF(전체당첨내역!$B637:$G637,13)</f>
        <v>91</v>
      </c>
      <c r="O637">
        <f>O636+COUNTIF(전체당첨내역!$B637:$G637,14)</f>
        <v>95</v>
      </c>
      <c r="P637">
        <f>P636+COUNTIF(전체당첨내역!$B637:$G637,15)</f>
        <v>81</v>
      </c>
      <c r="Q637">
        <f>Q636+COUNTIF(전체당첨내역!$B637:$G637,16)</f>
        <v>77</v>
      </c>
      <c r="R637">
        <f>R636+COUNTIF(전체당첨내역!$B637:$G637,17)</f>
        <v>92</v>
      </c>
      <c r="S637">
        <f>S636+COUNTIF(전체당첨내역!$B637:$G637,18)</f>
        <v>88</v>
      </c>
      <c r="T637">
        <f>T636+COUNTIF(전체당첨내역!$B637:$G637,19)</f>
        <v>84</v>
      </c>
      <c r="U637">
        <f>U636+COUNTIF(전체당첨내역!$B637:$G637,20)</f>
        <v>107</v>
      </c>
      <c r="V637">
        <f>V636+COUNTIF(전체당첨내역!$B637:$G637,21)</f>
        <v>76</v>
      </c>
      <c r="W637">
        <f>W636+COUNTIF(전체당첨내역!$B637:$G637,22)</f>
        <v>74</v>
      </c>
      <c r="X637">
        <f>X636+COUNTIF(전체당첨내역!$B637:$G637,23)</f>
        <v>79</v>
      </c>
      <c r="Y637">
        <f>Y636+COUNTIF(전체당첨내역!$B637:$G637,24)</f>
        <v>81</v>
      </c>
      <c r="Z637">
        <f>Z636+COUNTIF(전체당첨내역!$B637:$G637,25)</f>
        <v>88</v>
      </c>
      <c r="AA637">
        <f>AA636+COUNTIF(전체당첨내역!$B637:$G637,26)</f>
        <v>90</v>
      </c>
      <c r="AB637">
        <f>AB636+COUNTIF(전체당첨내역!$B637:$G637,27)</f>
        <v>100</v>
      </c>
      <c r="AC637">
        <f>AC636+COUNTIF(전체당첨내역!$B637:$G637,28)</f>
        <v>70</v>
      </c>
      <c r="AD637">
        <f>AD636+COUNTIF(전체당첨내역!$B637:$G637,29)</f>
        <v>80</v>
      </c>
      <c r="AE637">
        <f>AE636+COUNTIF(전체당첨내역!$B637:$G637,30)</f>
        <v>77</v>
      </c>
      <c r="AF637">
        <f>AF636+COUNTIF(전체당첨내역!$B637:$G637,31)</f>
        <v>87</v>
      </c>
      <c r="AG637">
        <f>AG636+COUNTIF(전체당첨내역!$B637:$G637,32)</f>
        <v>77</v>
      </c>
      <c r="AH637">
        <f>AH636+COUNTIF(전체당첨내역!$B637:$G637,33)</f>
        <v>81</v>
      </c>
      <c r="AI637">
        <f>AI636+COUNTIF(전체당첨내역!$B637:$G637,34)</f>
        <v>101</v>
      </c>
      <c r="AJ637">
        <f>AJ636+COUNTIF(전체당첨내역!$B637:$G637,35)</f>
        <v>83</v>
      </c>
      <c r="AK637">
        <f>AK636+COUNTIF(전체당첨내역!$B637:$G637,36)</f>
        <v>82</v>
      </c>
      <c r="AL637">
        <f>AL636+COUNTIF(전체당첨내역!$B637:$G637,37)</f>
        <v>95</v>
      </c>
      <c r="AM637">
        <f>AM636+COUNTIF(전체당첨내역!$B637:$G637,38)</f>
        <v>76</v>
      </c>
      <c r="AN637">
        <f>AN636+COUNTIF(전체당첨내역!$B637:$G637,39)</f>
        <v>86</v>
      </c>
      <c r="AO637">
        <f>AO636+COUNTIF(전체당첨내역!$B637:$G637,40)</f>
        <v>104</v>
      </c>
      <c r="AP637">
        <f>AP636+COUNTIF(전체당첨내역!$B637:$G637,41)</f>
        <v>73</v>
      </c>
      <c r="AQ637">
        <f>AQ636+COUNTIF(전체당첨내역!$B637:$G637,42)</f>
        <v>79</v>
      </c>
      <c r="AR637">
        <f>AR636+COUNTIF(전체당첨내역!$B637:$G637,43)</f>
        <v>86</v>
      </c>
      <c r="AS637">
        <f>AS636+COUNTIF(전체당첨내역!$B637:$G637,44)</f>
        <v>82</v>
      </c>
      <c r="AT637">
        <f>AT636+COUNTIF(전체당첨내역!$B637:$G637,45)</f>
        <v>87</v>
      </c>
    </row>
    <row r="638" spans="1:46" ht="16.5" customHeight="1">
      <c r="A638">
        <v>637</v>
      </c>
      <c r="B638">
        <f>B637+COUNTIF(전체당첨내역!$B638:$G638,1)</f>
        <v>96</v>
      </c>
      <c r="C638">
        <f>C637+COUNTIF(전체당첨내역!$B638:$G638,2)</f>
        <v>84</v>
      </c>
      <c r="D638">
        <f>D637+COUNTIF(전체당첨내역!$B638:$G638,3)</f>
        <v>82</v>
      </c>
      <c r="E638">
        <f>E637+COUNTIF(전체당첨내역!$B638:$G638,4)</f>
        <v>91</v>
      </c>
      <c r="F638">
        <f>F637+COUNTIF(전체당첨내역!$B638:$G638,5)</f>
        <v>90</v>
      </c>
      <c r="G638">
        <f>G637+COUNTIF(전체당첨내역!$B638:$G638,6)</f>
        <v>77</v>
      </c>
      <c r="H638">
        <f>H637+COUNTIF(전체당첨내역!$B638:$G638,7)</f>
        <v>82</v>
      </c>
      <c r="I638">
        <f>I637+COUNTIF(전체당첨내역!$B638:$G638,8)</f>
        <v>90</v>
      </c>
      <c r="J638">
        <f>J637+COUNTIF(전체당첨내역!$B638:$G638,9)</f>
        <v>66</v>
      </c>
      <c r="K638">
        <f>K637+COUNTIF(전체당첨내역!$B638:$G638,10)</f>
        <v>84</v>
      </c>
      <c r="L638">
        <f>L637+COUNTIF(전체당첨내역!$B638:$G638,11)</f>
        <v>82</v>
      </c>
      <c r="M638">
        <f>M637+COUNTIF(전체당첨내역!$B638:$G638,12)</f>
        <v>84</v>
      </c>
      <c r="N638">
        <f>N637+COUNTIF(전체당첨내역!$B638:$G638,13)</f>
        <v>91</v>
      </c>
      <c r="O638">
        <f>O637+COUNTIF(전체당첨내역!$B638:$G638,14)</f>
        <v>95</v>
      </c>
      <c r="P638">
        <f>P637+COUNTIF(전체당첨내역!$B638:$G638,15)</f>
        <v>81</v>
      </c>
      <c r="Q638">
        <f>Q637+COUNTIF(전체당첨내역!$B638:$G638,16)</f>
        <v>78</v>
      </c>
      <c r="R638">
        <f>R637+COUNTIF(전체당첨내역!$B638:$G638,17)</f>
        <v>92</v>
      </c>
      <c r="S638">
        <f>S637+COUNTIF(전체당첨내역!$B638:$G638,18)</f>
        <v>88</v>
      </c>
      <c r="T638">
        <f>T637+COUNTIF(전체당첨내역!$B638:$G638,19)</f>
        <v>84</v>
      </c>
      <c r="U638">
        <f>U637+COUNTIF(전체당첨내역!$B638:$G638,20)</f>
        <v>107</v>
      </c>
      <c r="V638">
        <f>V637+COUNTIF(전체당첨내역!$B638:$G638,21)</f>
        <v>76</v>
      </c>
      <c r="W638">
        <f>W637+COUNTIF(전체당첨내역!$B638:$G638,22)</f>
        <v>75</v>
      </c>
      <c r="X638">
        <f>X637+COUNTIF(전체당첨내역!$B638:$G638,23)</f>
        <v>79</v>
      </c>
      <c r="Y638">
        <f>Y637+COUNTIF(전체당첨내역!$B638:$G638,24)</f>
        <v>81</v>
      </c>
      <c r="Z638">
        <f>Z637+COUNTIF(전체당첨내역!$B638:$G638,25)</f>
        <v>88</v>
      </c>
      <c r="AA638">
        <f>AA637+COUNTIF(전체당첨내역!$B638:$G638,26)</f>
        <v>90</v>
      </c>
      <c r="AB638">
        <f>AB637+COUNTIF(전체당첨내역!$B638:$G638,27)</f>
        <v>100</v>
      </c>
      <c r="AC638">
        <f>AC637+COUNTIF(전체당첨내역!$B638:$G638,28)</f>
        <v>70</v>
      </c>
      <c r="AD638">
        <f>AD637+COUNTIF(전체당첨내역!$B638:$G638,29)</f>
        <v>80</v>
      </c>
      <c r="AE638">
        <f>AE637+COUNTIF(전체당첨내역!$B638:$G638,30)</f>
        <v>77</v>
      </c>
      <c r="AF638">
        <f>AF637+COUNTIF(전체당첨내역!$B638:$G638,31)</f>
        <v>87</v>
      </c>
      <c r="AG638">
        <f>AG637+COUNTIF(전체당첨내역!$B638:$G638,32)</f>
        <v>77</v>
      </c>
      <c r="AH638">
        <f>AH637+COUNTIF(전체당첨내역!$B638:$G638,33)</f>
        <v>81</v>
      </c>
      <c r="AI638">
        <f>AI637+COUNTIF(전체당첨내역!$B638:$G638,34)</f>
        <v>101</v>
      </c>
      <c r="AJ638">
        <f>AJ637+COUNTIF(전체당첨내역!$B638:$G638,35)</f>
        <v>83</v>
      </c>
      <c r="AK638">
        <f>AK637+COUNTIF(전체당첨내역!$B638:$G638,36)</f>
        <v>82</v>
      </c>
      <c r="AL638">
        <f>AL637+COUNTIF(전체당첨내역!$B638:$G638,37)</f>
        <v>96</v>
      </c>
      <c r="AM638">
        <f>AM637+COUNTIF(전체당첨내역!$B638:$G638,38)</f>
        <v>77</v>
      </c>
      <c r="AN638">
        <f>AN637+COUNTIF(전체당첨내역!$B638:$G638,39)</f>
        <v>86</v>
      </c>
      <c r="AO638">
        <f>AO637+COUNTIF(전체당첨내역!$B638:$G638,40)</f>
        <v>104</v>
      </c>
      <c r="AP638">
        <f>AP637+COUNTIF(전체당첨내역!$B638:$G638,41)</f>
        <v>73</v>
      </c>
      <c r="AQ638">
        <f>AQ637+COUNTIF(전체당첨내역!$B638:$G638,42)</f>
        <v>79</v>
      </c>
      <c r="AR638">
        <f>AR637+COUNTIF(전체당첨내역!$B638:$G638,43)</f>
        <v>86</v>
      </c>
      <c r="AS638">
        <f>AS637+COUNTIF(전체당첨내역!$B638:$G638,44)</f>
        <v>83</v>
      </c>
      <c r="AT638">
        <f>AT637+COUNTIF(전체당첨내역!$B638:$G638,45)</f>
        <v>87</v>
      </c>
    </row>
    <row r="639" spans="1:46" ht="16.5" customHeight="1">
      <c r="A639">
        <v>638</v>
      </c>
      <c r="B639">
        <f>B638+COUNTIF(전체당첨내역!$B639:$G639,1)</f>
        <v>96</v>
      </c>
      <c r="C639">
        <f>C638+COUNTIF(전체당첨내역!$B639:$G639,2)</f>
        <v>84</v>
      </c>
      <c r="D639">
        <f>D638+COUNTIF(전체당첨내역!$B639:$G639,3)</f>
        <v>82</v>
      </c>
      <c r="E639">
        <f>E638+COUNTIF(전체당첨내역!$B639:$G639,4)</f>
        <v>91</v>
      </c>
      <c r="F639">
        <f>F638+COUNTIF(전체당첨내역!$B639:$G639,5)</f>
        <v>90</v>
      </c>
      <c r="G639">
        <f>G638+COUNTIF(전체당첨내역!$B639:$G639,6)</f>
        <v>77</v>
      </c>
      <c r="H639">
        <f>H638+COUNTIF(전체당첨내역!$B639:$G639,7)</f>
        <v>83</v>
      </c>
      <c r="I639">
        <f>I638+COUNTIF(전체당첨내역!$B639:$G639,8)</f>
        <v>90</v>
      </c>
      <c r="J639">
        <f>J638+COUNTIF(전체당첨내역!$B639:$G639,9)</f>
        <v>66</v>
      </c>
      <c r="K639">
        <f>K638+COUNTIF(전체당첨내역!$B639:$G639,10)</f>
        <v>84</v>
      </c>
      <c r="L639">
        <f>L638+COUNTIF(전체당첨내역!$B639:$G639,11)</f>
        <v>82</v>
      </c>
      <c r="M639">
        <f>M638+COUNTIF(전체당첨내역!$B639:$G639,12)</f>
        <v>84</v>
      </c>
      <c r="N639">
        <f>N638+COUNTIF(전체당첨내역!$B639:$G639,13)</f>
        <v>91</v>
      </c>
      <c r="O639">
        <f>O638+COUNTIF(전체당첨내역!$B639:$G639,14)</f>
        <v>95</v>
      </c>
      <c r="P639">
        <f>P638+COUNTIF(전체당첨내역!$B639:$G639,15)</f>
        <v>81</v>
      </c>
      <c r="Q639">
        <f>Q638+COUNTIF(전체당첨내역!$B639:$G639,16)</f>
        <v>78</v>
      </c>
      <c r="R639">
        <f>R638+COUNTIF(전체당첨내역!$B639:$G639,17)</f>
        <v>92</v>
      </c>
      <c r="S639">
        <f>S638+COUNTIF(전체당첨내역!$B639:$G639,18)</f>
        <v>89</v>
      </c>
      <c r="T639">
        <f>T638+COUNTIF(전체당첨내역!$B639:$G639,19)</f>
        <v>84</v>
      </c>
      <c r="U639">
        <f>U638+COUNTIF(전체당첨내역!$B639:$G639,20)</f>
        <v>107</v>
      </c>
      <c r="V639">
        <f>V638+COUNTIF(전체당첨내역!$B639:$G639,21)</f>
        <v>76</v>
      </c>
      <c r="W639">
        <f>W638+COUNTIF(전체당첨내역!$B639:$G639,22)</f>
        <v>76</v>
      </c>
      <c r="X639">
        <f>X638+COUNTIF(전체당첨내역!$B639:$G639,23)</f>
        <v>79</v>
      </c>
      <c r="Y639">
        <f>Y638+COUNTIF(전체당첨내역!$B639:$G639,24)</f>
        <v>82</v>
      </c>
      <c r="Z639">
        <f>Z638+COUNTIF(전체당첨내역!$B639:$G639,25)</f>
        <v>88</v>
      </c>
      <c r="AA639">
        <f>AA638+COUNTIF(전체당첨내역!$B639:$G639,26)</f>
        <v>90</v>
      </c>
      <c r="AB639">
        <f>AB638+COUNTIF(전체당첨내역!$B639:$G639,27)</f>
        <v>100</v>
      </c>
      <c r="AC639">
        <f>AC638+COUNTIF(전체당첨내역!$B639:$G639,28)</f>
        <v>70</v>
      </c>
      <c r="AD639">
        <f>AD638+COUNTIF(전체당첨내역!$B639:$G639,29)</f>
        <v>80</v>
      </c>
      <c r="AE639">
        <f>AE638+COUNTIF(전체당첨내역!$B639:$G639,30)</f>
        <v>77</v>
      </c>
      <c r="AF639">
        <f>AF638+COUNTIF(전체당첨내역!$B639:$G639,31)</f>
        <v>88</v>
      </c>
      <c r="AG639">
        <f>AG638+COUNTIF(전체당첨내역!$B639:$G639,32)</f>
        <v>77</v>
      </c>
      <c r="AH639">
        <f>AH638+COUNTIF(전체당첨내역!$B639:$G639,33)</f>
        <v>81</v>
      </c>
      <c r="AI639">
        <f>AI638+COUNTIF(전체당첨내역!$B639:$G639,34)</f>
        <v>102</v>
      </c>
      <c r="AJ639">
        <f>AJ638+COUNTIF(전체당첨내역!$B639:$G639,35)</f>
        <v>83</v>
      </c>
      <c r="AK639">
        <f>AK638+COUNTIF(전체당첨내역!$B639:$G639,36)</f>
        <v>82</v>
      </c>
      <c r="AL639">
        <f>AL638+COUNTIF(전체당첨내역!$B639:$G639,37)</f>
        <v>96</v>
      </c>
      <c r="AM639">
        <f>AM638+COUNTIF(전체당첨내역!$B639:$G639,38)</f>
        <v>77</v>
      </c>
      <c r="AN639">
        <f>AN638+COUNTIF(전체당첨내역!$B639:$G639,39)</f>
        <v>86</v>
      </c>
      <c r="AO639">
        <f>AO638+COUNTIF(전체당첨내역!$B639:$G639,40)</f>
        <v>104</v>
      </c>
      <c r="AP639">
        <f>AP638+COUNTIF(전체당첨내역!$B639:$G639,41)</f>
        <v>73</v>
      </c>
      <c r="AQ639">
        <f>AQ638+COUNTIF(전체당첨내역!$B639:$G639,42)</f>
        <v>79</v>
      </c>
      <c r="AR639">
        <f>AR638+COUNTIF(전체당첨내역!$B639:$G639,43)</f>
        <v>86</v>
      </c>
      <c r="AS639">
        <f>AS638+COUNTIF(전체당첨내역!$B639:$G639,44)</f>
        <v>83</v>
      </c>
      <c r="AT639">
        <f>AT638+COUNTIF(전체당첨내역!$B639:$G639,45)</f>
        <v>87</v>
      </c>
    </row>
    <row r="640" spans="1:46" ht="16.5" customHeight="1">
      <c r="A640">
        <v>639</v>
      </c>
      <c r="B640">
        <f>B639+COUNTIF(전체당첨내역!$B640:$G640,1)</f>
        <v>96</v>
      </c>
      <c r="C640">
        <f>C639+COUNTIF(전체당첨내역!$B640:$G640,2)</f>
        <v>84</v>
      </c>
      <c r="D640">
        <f>D639+COUNTIF(전체당첨내역!$B640:$G640,3)</f>
        <v>82</v>
      </c>
      <c r="E640">
        <f>E639+COUNTIF(전체당첨내역!$B640:$G640,4)</f>
        <v>91</v>
      </c>
      <c r="F640">
        <f>F639+COUNTIF(전체당첨내역!$B640:$G640,5)</f>
        <v>90</v>
      </c>
      <c r="G640">
        <f>G639+COUNTIF(전체당첨내역!$B640:$G640,6)</f>
        <v>78</v>
      </c>
      <c r="H640">
        <f>H639+COUNTIF(전체당첨내역!$B640:$G640,7)</f>
        <v>83</v>
      </c>
      <c r="I640">
        <f>I639+COUNTIF(전체당첨내역!$B640:$G640,8)</f>
        <v>90</v>
      </c>
      <c r="J640">
        <f>J639+COUNTIF(전체당첨내역!$B640:$G640,9)</f>
        <v>66</v>
      </c>
      <c r="K640">
        <f>K639+COUNTIF(전체당첨내역!$B640:$G640,10)</f>
        <v>84</v>
      </c>
      <c r="L640">
        <f>L639+COUNTIF(전체당첨내역!$B640:$G640,11)</f>
        <v>82</v>
      </c>
      <c r="M640">
        <f>M639+COUNTIF(전체당첨내역!$B640:$G640,12)</f>
        <v>84</v>
      </c>
      <c r="N640">
        <f>N639+COUNTIF(전체당첨내역!$B640:$G640,13)</f>
        <v>91</v>
      </c>
      <c r="O640">
        <f>O639+COUNTIF(전체당첨내역!$B640:$G640,14)</f>
        <v>95</v>
      </c>
      <c r="P640">
        <f>P639+COUNTIF(전체당첨내역!$B640:$G640,15)</f>
        <v>82</v>
      </c>
      <c r="Q640">
        <f>Q639+COUNTIF(전체당첨내역!$B640:$G640,16)</f>
        <v>78</v>
      </c>
      <c r="R640">
        <f>R639+COUNTIF(전체당첨내역!$B640:$G640,17)</f>
        <v>92</v>
      </c>
      <c r="S640">
        <f>S639+COUNTIF(전체당첨내역!$B640:$G640,18)</f>
        <v>89</v>
      </c>
      <c r="T640">
        <f>T639+COUNTIF(전체당첨내역!$B640:$G640,19)</f>
        <v>84</v>
      </c>
      <c r="U640">
        <f>U639+COUNTIF(전체당첨내역!$B640:$G640,20)</f>
        <v>107</v>
      </c>
      <c r="V640">
        <f>V639+COUNTIF(전체당첨내역!$B640:$G640,21)</f>
        <v>76</v>
      </c>
      <c r="W640">
        <f>W639+COUNTIF(전체당첨내역!$B640:$G640,22)</f>
        <v>77</v>
      </c>
      <c r="X640">
        <f>X639+COUNTIF(전체당첨내역!$B640:$G640,23)</f>
        <v>80</v>
      </c>
      <c r="Y640">
        <f>Y639+COUNTIF(전체당첨내역!$B640:$G640,24)</f>
        <v>82</v>
      </c>
      <c r="Z640">
        <f>Z639+COUNTIF(전체당첨내역!$B640:$G640,25)</f>
        <v>89</v>
      </c>
      <c r="AA640">
        <f>AA639+COUNTIF(전체당첨내역!$B640:$G640,26)</f>
        <v>90</v>
      </c>
      <c r="AB640">
        <f>AB639+COUNTIF(전체당첨내역!$B640:$G640,27)</f>
        <v>100</v>
      </c>
      <c r="AC640">
        <f>AC639+COUNTIF(전체당첨내역!$B640:$G640,28)</f>
        <v>70</v>
      </c>
      <c r="AD640">
        <f>AD639+COUNTIF(전체당첨내역!$B640:$G640,29)</f>
        <v>80</v>
      </c>
      <c r="AE640">
        <f>AE639+COUNTIF(전체당첨내역!$B640:$G640,30)</f>
        <v>77</v>
      </c>
      <c r="AF640">
        <f>AF639+COUNTIF(전체당첨내역!$B640:$G640,31)</f>
        <v>88</v>
      </c>
      <c r="AG640">
        <f>AG639+COUNTIF(전체당첨내역!$B640:$G640,32)</f>
        <v>78</v>
      </c>
      <c r="AH640">
        <f>AH639+COUNTIF(전체당첨내역!$B640:$G640,33)</f>
        <v>81</v>
      </c>
      <c r="AI640">
        <f>AI639+COUNTIF(전체당첨내역!$B640:$G640,34)</f>
        <v>102</v>
      </c>
      <c r="AJ640">
        <f>AJ639+COUNTIF(전체당첨내역!$B640:$G640,35)</f>
        <v>83</v>
      </c>
      <c r="AK640">
        <f>AK639+COUNTIF(전체당첨내역!$B640:$G640,36)</f>
        <v>82</v>
      </c>
      <c r="AL640">
        <f>AL639+COUNTIF(전체당첨내역!$B640:$G640,37)</f>
        <v>96</v>
      </c>
      <c r="AM640">
        <f>AM639+COUNTIF(전체당첨내역!$B640:$G640,38)</f>
        <v>77</v>
      </c>
      <c r="AN640">
        <f>AN639+COUNTIF(전체당첨내역!$B640:$G640,39)</f>
        <v>86</v>
      </c>
      <c r="AO640">
        <f>AO639+COUNTIF(전체당첨내역!$B640:$G640,40)</f>
        <v>104</v>
      </c>
      <c r="AP640">
        <f>AP639+COUNTIF(전체당첨내역!$B640:$G640,41)</f>
        <v>73</v>
      </c>
      <c r="AQ640">
        <f>AQ639+COUNTIF(전체당첨내역!$B640:$G640,42)</f>
        <v>79</v>
      </c>
      <c r="AR640">
        <f>AR639+COUNTIF(전체당첨내역!$B640:$G640,43)</f>
        <v>86</v>
      </c>
      <c r="AS640">
        <f>AS639+COUNTIF(전체당첨내역!$B640:$G640,44)</f>
        <v>83</v>
      </c>
      <c r="AT640">
        <f>AT639+COUNTIF(전체당첨내역!$B640:$G640,45)</f>
        <v>87</v>
      </c>
    </row>
    <row r="641" spans="1:46" ht="16.5" customHeight="1">
      <c r="A641">
        <v>640</v>
      </c>
      <c r="B641">
        <f>B640+COUNTIF(전체당첨내역!$B641:$G641,1)</f>
        <v>96</v>
      </c>
      <c r="C641">
        <f>C640+COUNTIF(전체당첨내역!$B641:$G641,2)</f>
        <v>84</v>
      </c>
      <c r="D641">
        <f>D640+COUNTIF(전체당첨내역!$B641:$G641,3)</f>
        <v>82</v>
      </c>
      <c r="E641">
        <f>E640+COUNTIF(전체당첨내역!$B641:$G641,4)</f>
        <v>91</v>
      </c>
      <c r="F641">
        <f>F640+COUNTIF(전체당첨내역!$B641:$G641,5)</f>
        <v>90</v>
      </c>
      <c r="G641">
        <f>G640+COUNTIF(전체당첨내역!$B641:$G641,6)</f>
        <v>78</v>
      </c>
      <c r="H641">
        <f>H640+COUNTIF(전체당첨내역!$B641:$G641,7)</f>
        <v>83</v>
      </c>
      <c r="I641">
        <f>I640+COUNTIF(전체당첨내역!$B641:$G641,8)</f>
        <v>90</v>
      </c>
      <c r="J641">
        <f>J640+COUNTIF(전체당첨내역!$B641:$G641,9)</f>
        <v>66</v>
      </c>
      <c r="K641">
        <f>K640+COUNTIF(전체당첨내역!$B641:$G641,10)</f>
        <v>84</v>
      </c>
      <c r="L641">
        <f>L640+COUNTIF(전체당첨내역!$B641:$G641,11)</f>
        <v>82</v>
      </c>
      <c r="M641">
        <f>M640+COUNTIF(전체당첨내역!$B641:$G641,12)</f>
        <v>84</v>
      </c>
      <c r="N641">
        <f>N640+COUNTIF(전체당첨내역!$B641:$G641,13)</f>
        <v>91</v>
      </c>
      <c r="O641">
        <f>O640+COUNTIF(전체당첨내역!$B641:$G641,14)</f>
        <v>96</v>
      </c>
      <c r="P641">
        <f>P640+COUNTIF(전체당첨내역!$B641:$G641,15)</f>
        <v>83</v>
      </c>
      <c r="Q641">
        <f>Q640+COUNTIF(전체당첨내역!$B641:$G641,16)</f>
        <v>78</v>
      </c>
      <c r="R641">
        <f>R640+COUNTIF(전체당첨내역!$B641:$G641,17)</f>
        <v>92</v>
      </c>
      <c r="S641">
        <f>S640+COUNTIF(전체당첨내역!$B641:$G641,18)</f>
        <v>90</v>
      </c>
      <c r="T641">
        <f>T640+COUNTIF(전체당첨내역!$B641:$G641,19)</f>
        <v>84</v>
      </c>
      <c r="U641">
        <f>U640+COUNTIF(전체당첨내역!$B641:$G641,20)</f>
        <v>107</v>
      </c>
      <c r="V641">
        <f>V640+COUNTIF(전체당첨내역!$B641:$G641,21)</f>
        <v>77</v>
      </c>
      <c r="W641">
        <f>W640+COUNTIF(전체당첨내역!$B641:$G641,22)</f>
        <v>77</v>
      </c>
      <c r="X641">
        <f>X640+COUNTIF(전체당첨내역!$B641:$G641,23)</f>
        <v>80</v>
      </c>
      <c r="Y641">
        <f>Y640+COUNTIF(전체당첨내역!$B641:$G641,24)</f>
        <v>82</v>
      </c>
      <c r="Z641">
        <f>Z640+COUNTIF(전체당첨내역!$B641:$G641,25)</f>
        <v>89</v>
      </c>
      <c r="AA641">
        <f>AA640+COUNTIF(전체당첨내역!$B641:$G641,26)</f>
        <v>91</v>
      </c>
      <c r="AB641">
        <f>AB640+COUNTIF(전체당첨내역!$B641:$G641,27)</f>
        <v>100</v>
      </c>
      <c r="AC641">
        <f>AC640+COUNTIF(전체당첨내역!$B641:$G641,28)</f>
        <v>70</v>
      </c>
      <c r="AD641">
        <f>AD640+COUNTIF(전체당첨내역!$B641:$G641,29)</f>
        <v>80</v>
      </c>
      <c r="AE641">
        <f>AE640+COUNTIF(전체당첨내역!$B641:$G641,30)</f>
        <v>77</v>
      </c>
      <c r="AF641">
        <f>AF640+COUNTIF(전체당첨내역!$B641:$G641,31)</f>
        <v>88</v>
      </c>
      <c r="AG641">
        <f>AG640+COUNTIF(전체당첨내역!$B641:$G641,32)</f>
        <v>78</v>
      </c>
      <c r="AH641">
        <f>AH640+COUNTIF(전체당첨내역!$B641:$G641,33)</f>
        <v>81</v>
      </c>
      <c r="AI641">
        <f>AI640+COUNTIF(전체당첨내역!$B641:$G641,34)</f>
        <v>102</v>
      </c>
      <c r="AJ641">
        <f>AJ640+COUNTIF(전체당첨내역!$B641:$G641,35)</f>
        <v>84</v>
      </c>
      <c r="AK641">
        <f>AK640+COUNTIF(전체당첨내역!$B641:$G641,36)</f>
        <v>82</v>
      </c>
      <c r="AL641">
        <f>AL640+COUNTIF(전체당첨내역!$B641:$G641,37)</f>
        <v>96</v>
      </c>
      <c r="AM641">
        <f>AM640+COUNTIF(전체당첨내역!$B641:$G641,38)</f>
        <v>77</v>
      </c>
      <c r="AN641">
        <f>AN640+COUNTIF(전체당첨내역!$B641:$G641,39)</f>
        <v>86</v>
      </c>
      <c r="AO641">
        <f>AO640+COUNTIF(전체당첨내역!$B641:$G641,40)</f>
        <v>104</v>
      </c>
      <c r="AP641">
        <f>AP640+COUNTIF(전체당첨내역!$B641:$G641,41)</f>
        <v>73</v>
      </c>
      <c r="AQ641">
        <f>AQ640+COUNTIF(전체당첨내역!$B641:$G641,42)</f>
        <v>79</v>
      </c>
      <c r="AR641">
        <f>AR640+COUNTIF(전체당첨내역!$B641:$G641,43)</f>
        <v>86</v>
      </c>
      <c r="AS641">
        <f>AS640+COUNTIF(전체당첨내역!$B641:$G641,44)</f>
        <v>83</v>
      </c>
      <c r="AT641">
        <f>AT640+COUNTIF(전체당첨내역!$B641:$G641,45)</f>
        <v>87</v>
      </c>
    </row>
    <row r="642" spans="1:46" ht="16.5" customHeight="1">
      <c r="A642">
        <v>641</v>
      </c>
      <c r="B642">
        <f>B641+COUNTIF(전체당첨내역!$B642:$G642,1)</f>
        <v>96</v>
      </c>
      <c r="C642">
        <f>C641+COUNTIF(전체당첨내역!$B642:$G642,2)</f>
        <v>84</v>
      </c>
      <c r="D642">
        <f>D641+COUNTIF(전체당첨내역!$B642:$G642,3)</f>
        <v>82</v>
      </c>
      <c r="E642">
        <f>E641+COUNTIF(전체당첨내역!$B642:$G642,4)</f>
        <v>91</v>
      </c>
      <c r="F642">
        <f>F641+COUNTIF(전체당첨내역!$B642:$G642,5)</f>
        <v>90</v>
      </c>
      <c r="G642">
        <f>G641+COUNTIF(전체당첨내역!$B642:$G642,6)</f>
        <v>78</v>
      </c>
      <c r="H642">
        <f>H641+COUNTIF(전체당첨내역!$B642:$G642,7)</f>
        <v>83</v>
      </c>
      <c r="I642">
        <f>I641+COUNTIF(전체당첨내역!$B642:$G642,8)</f>
        <v>90</v>
      </c>
      <c r="J642">
        <f>J641+COUNTIF(전체당첨내역!$B642:$G642,9)</f>
        <v>66</v>
      </c>
      <c r="K642">
        <f>K641+COUNTIF(전체당첨내역!$B642:$G642,10)</f>
        <v>84</v>
      </c>
      <c r="L642">
        <f>L641+COUNTIF(전체당첨내역!$B642:$G642,11)</f>
        <v>83</v>
      </c>
      <c r="M642">
        <f>M641+COUNTIF(전체당첨내역!$B642:$G642,12)</f>
        <v>84</v>
      </c>
      <c r="N642">
        <f>N641+COUNTIF(전체당첨내역!$B642:$G642,13)</f>
        <v>91</v>
      </c>
      <c r="O642">
        <f>O641+COUNTIF(전체당첨내역!$B642:$G642,14)</f>
        <v>96</v>
      </c>
      <c r="P642">
        <f>P641+COUNTIF(전체당첨내역!$B642:$G642,15)</f>
        <v>83</v>
      </c>
      <c r="Q642">
        <f>Q641+COUNTIF(전체당첨내역!$B642:$G642,16)</f>
        <v>78</v>
      </c>
      <c r="R642">
        <f>R641+COUNTIF(전체당첨내역!$B642:$G642,17)</f>
        <v>92</v>
      </c>
      <c r="S642">
        <f>S641+COUNTIF(전체당첨내역!$B642:$G642,18)</f>
        <v>91</v>
      </c>
      <c r="T642">
        <f>T641+COUNTIF(전체당첨내역!$B642:$G642,19)</f>
        <v>84</v>
      </c>
      <c r="U642">
        <f>U641+COUNTIF(전체당첨내역!$B642:$G642,20)</f>
        <v>107</v>
      </c>
      <c r="V642">
        <f>V641+COUNTIF(전체당첨내역!$B642:$G642,21)</f>
        <v>78</v>
      </c>
      <c r="W642">
        <f>W641+COUNTIF(전체당첨내역!$B642:$G642,22)</f>
        <v>77</v>
      </c>
      <c r="X642">
        <f>X641+COUNTIF(전체당첨내역!$B642:$G642,23)</f>
        <v>80</v>
      </c>
      <c r="Y642">
        <f>Y641+COUNTIF(전체당첨내역!$B642:$G642,24)</f>
        <v>82</v>
      </c>
      <c r="Z642">
        <f>Z641+COUNTIF(전체당첨내역!$B642:$G642,25)</f>
        <v>89</v>
      </c>
      <c r="AA642">
        <f>AA641+COUNTIF(전체당첨내역!$B642:$G642,26)</f>
        <v>91</v>
      </c>
      <c r="AB642">
        <f>AB641+COUNTIF(전체당첨내역!$B642:$G642,27)</f>
        <v>100</v>
      </c>
      <c r="AC642">
        <f>AC641+COUNTIF(전체당첨내역!$B642:$G642,28)</f>
        <v>70</v>
      </c>
      <c r="AD642">
        <f>AD641+COUNTIF(전체당첨내역!$B642:$G642,29)</f>
        <v>80</v>
      </c>
      <c r="AE642">
        <f>AE641+COUNTIF(전체당첨내역!$B642:$G642,30)</f>
        <v>77</v>
      </c>
      <c r="AF642">
        <f>AF641+COUNTIF(전체당첨내역!$B642:$G642,31)</f>
        <v>88</v>
      </c>
      <c r="AG642">
        <f>AG641+COUNTIF(전체당첨내역!$B642:$G642,32)</f>
        <v>78</v>
      </c>
      <c r="AH642">
        <f>AH641+COUNTIF(전체당첨내역!$B642:$G642,33)</f>
        <v>81</v>
      </c>
      <c r="AI642">
        <f>AI641+COUNTIF(전체당첨내역!$B642:$G642,34)</f>
        <v>102</v>
      </c>
      <c r="AJ642">
        <f>AJ641+COUNTIF(전체당첨내역!$B642:$G642,35)</f>
        <v>84</v>
      </c>
      <c r="AK642">
        <f>AK641+COUNTIF(전체당첨내역!$B642:$G642,36)</f>
        <v>83</v>
      </c>
      <c r="AL642">
        <f>AL641+COUNTIF(전체당첨내역!$B642:$G642,37)</f>
        <v>97</v>
      </c>
      <c r="AM642">
        <f>AM641+COUNTIF(전체당첨내역!$B642:$G642,38)</f>
        <v>77</v>
      </c>
      <c r="AN642">
        <f>AN641+COUNTIF(전체당첨내역!$B642:$G642,39)</f>
        <v>86</v>
      </c>
      <c r="AO642">
        <f>AO641+COUNTIF(전체당첨내역!$B642:$G642,40)</f>
        <v>104</v>
      </c>
      <c r="AP642">
        <f>AP641+COUNTIF(전체당첨내역!$B642:$G642,41)</f>
        <v>73</v>
      </c>
      <c r="AQ642">
        <f>AQ641+COUNTIF(전체당첨내역!$B642:$G642,42)</f>
        <v>79</v>
      </c>
      <c r="AR642">
        <f>AR641+COUNTIF(전체당첨내역!$B642:$G642,43)</f>
        <v>87</v>
      </c>
      <c r="AS642">
        <f>AS641+COUNTIF(전체당첨내역!$B642:$G642,44)</f>
        <v>83</v>
      </c>
      <c r="AT642">
        <f>AT641+COUNTIF(전체당첨내역!$B642:$G642,45)</f>
        <v>87</v>
      </c>
    </row>
    <row r="643" spans="1:46" ht="16.5" customHeight="1">
      <c r="A643">
        <v>642</v>
      </c>
      <c r="B643">
        <f>B642+COUNTIF(전체당첨내역!$B643:$G643,1)</f>
        <v>96</v>
      </c>
      <c r="C643">
        <f>C642+COUNTIF(전체당첨내역!$B643:$G643,2)</f>
        <v>84</v>
      </c>
      <c r="D643">
        <f>D642+COUNTIF(전체당첨내역!$B643:$G643,3)</f>
        <v>82</v>
      </c>
      <c r="E643">
        <f>E642+COUNTIF(전체당첨내역!$B643:$G643,4)</f>
        <v>91</v>
      </c>
      <c r="F643">
        <f>F642+COUNTIF(전체당첨내역!$B643:$G643,5)</f>
        <v>90</v>
      </c>
      <c r="G643">
        <f>G642+COUNTIF(전체당첨내역!$B643:$G643,6)</f>
        <v>78</v>
      </c>
      <c r="H643">
        <f>H642+COUNTIF(전체당첨내역!$B643:$G643,7)</f>
        <v>83</v>
      </c>
      <c r="I643">
        <f>I642+COUNTIF(전체당첨내역!$B643:$G643,8)</f>
        <v>91</v>
      </c>
      <c r="J643">
        <f>J642+COUNTIF(전체당첨내역!$B643:$G643,9)</f>
        <v>66</v>
      </c>
      <c r="K643">
        <f>K642+COUNTIF(전체당첨내역!$B643:$G643,10)</f>
        <v>84</v>
      </c>
      <c r="L643">
        <f>L642+COUNTIF(전체당첨내역!$B643:$G643,11)</f>
        <v>83</v>
      </c>
      <c r="M643">
        <f>M642+COUNTIF(전체당첨내역!$B643:$G643,12)</f>
        <v>84</v>
      </c>
      <c r="N643">
        <f>N642+COUNTIF(전체당첨내역!$B643:$G643,13)</f>
        <v>91</v>
      </c>
      <c r="O643">
        <f>O642+COUNTIF(전체당첨내역!$B643:$G643,14)</f>
        <v>96</v>
      </c>
      <c r="P643">
        <f>P642+COUNTIF(전체당첨내역!$B643:$G643,15)</f>
        <v>83</v>
      </c>
      <c r="Q643">
        <f>Q642+COUNTIF(전체당첨내역!$B643:$G643,16)</f>
        <v>78</v>
      </c>
      <c r="R643">
        <f>R642+COUNTIF(전체당첨내역!$B643:$G643,17)</f>
        <v>93</v>
      </c>
      <c r="S643">
        <f>S642+COUNTIF(전체당첨내역!$B643:$G643,18)</f>
        <v>92</v>
      </c>
      <c r="T643">
        <f>T642+COUNTIF(전체당첨내역!$B643:$G643,19)</f>
        <v>84</v>
      </c>
      <c r="U643">
        <f>U642+COUNTIF(전체당첨내역!$B643:$G643,20)</f>
        <v>107</v>
      </c>
      <c r="V643">
        <f>V642+COUNTIF(전체당첨내역!$B643:$G643,21)</f>
        <v>78</v>
      </c>
      <c r="W643">
        <f>W642+COUNTIF(전체당첨내역!$B643:$G643,22)</f>
        <v>77</v>
      </c>
      <c r="X643">
        <f>X642+COUNTIF(전체당첨내역!$B643:$G643,23)</f>
        <v>80</v>
      </c>
      <c r="Y643">
        <f>Y642+COUNTIF(전체당첨내역!$B643:$G643,24)</f>
        <v>83</v>
      </c>
      <c r="Z643">
        <f>Z642+COUNTIF(전체당첨내역!$B643:$G643,25)</f>
        <v>89</v>
      </c>
      <c r="AA643">
        <f>AA642+COUNTIF(전체당첨내역!$B643:$G643,26)</f>
        <v>91</v>
      </c>
      <c r="AB643">
        <f>AB642+COUNTIF(전체당첨내역!$B643:$G643,27)</f>
        <v>100</v>
      </c>
      <c r="AC643">
        <f>AC642+COUNTIF(전체당첨내역!$B643:$G643,28)</f>
        <v>70</v>
      </c>
      <c r="AD643">
        <f>AD642+COUNTIF(전체당첨내역!$B643:$G643,29)</f>
        <v>80</v>
      </c>
      <c r="AE643">
        <f>AE642+COUNTIF(전체당첨내역!$B643:$G643,30)</f>
        <v>77</v>
      </c>
      <c r="AF643">
        <f>AF642+COUNTIF(전체당첨내역!$B643:$G643,31)</f>
        <v>88</v>
      </c>
      <c r="AG643">
        <f>AG642+COUNTIF(전체당첨내역!$B643:$G643,32)</f>
        <v>78</v>
      </c>
      <c r="AH643">
        <f>AH642+COUNTIF(전체당첨내역!$B643:$G643,33)</f>
        <v>81</v>
      </c>
      <c r="AI643">
        <f>AI642+COUNTIF(전체당첨내역!$B643:$G643,34)</f>
        <v>102</v>
      </c>
      <c r="AJ643">
        <f>AJ642+COUNTIF(전체당첨내역!$B643:$G643,35)</f>
        <v>84</v>
      </c>
      <c r="AK643">
        <f>AK642+COUNTIF(전체당첨내역!$B643:$G643,36)</f>
        <v>83</v>
      </c>
      <c r="AL643">
        <f>AL642+COUNTIF(전체당첨내역!$B643:$G643,37)</f>
        <v>97</v>
      </c>
      <c r="AM643">
        <f>AM642+COUNTIF(전체당첨내역!$B643:$G643,38)</f>
        <v>77</v>
      </c>
      <c r="AN643">
        <f>AN642+COUNTIF(전체당첨내역!$B643:$G643,39)</f>
        <v>87</v>
      </c>
      <c r="AO643">
        <f>AO642+COUNTIF(전체당첨내역!$B643:$G643,40)</f>
        <v>104</v>
      </c>
      <c r="AP643">
        <f>AP642+COUNTIF(전체당첨내역!$B643:$G643,41)</f>
        <v>73</v>
      </c>
      <c r="AQ643">
        <f>AQ642+COUNTIF(전체당첨내역!$B643:$G643,42)</f>
        <v>79</v>
      </c>
      <c r="AR643">
        <f>AR642+COUNTIF(전체당첨내역!$B643:$G643,43)</f>
        <v>87</v>
      </c>
      <c r="AS643">
        <f>AS642+COUNTIF(전체당첨내역!$B643:$G643,44)</f>
        <v>83</v>
      </c>
      <c r="AT643">
        <f>AT642+COUNTIF(전체당첨내역!$B643:$G643,45)</f>
        <v>88</v>
      </c>
    </row>
    <row r="644" spans="1:46" ht="16.5" customHeight="1">
      <c r="A644">
        <v>643</v>
      </c>
      <c r="B644">
        <f>B643+COUNTIF(전체당첨내역!$B644:$G644,1)</f>
        <v>96</v>
      </c>
      <c r="C644">
        <f>C643+COUNTIF(전체당첨내역!$B644:$G644,2)</f>
        <v>84</v>
      </c>
      <c r="D644">
        <f>D643+COUNTIF(전체당첨내역!$B644:$G644,3)</f>
        <v>82</v>
      </c>
      <c r="E644">
        <f>E643+COUNTIF(전체당첨내역!$B644:$G644,4)</f>
        <v>91</v>
      </c>
      <c r="F644">
        <f>F643+COUNTIF(전체당첨내역!$B644:$G644,5)</f>
        <v>90</v>
      </c>
      <c r="G644">
        <f>G643+COUNTIF(전체당첨내역!$B644:$G644,6)</f>
        <v>78</v>
      </c>
      <c r="H644">
        <f>H643+COUNTIF(전체당첨내역!$B644:$G644,7)</f>
        <v>83</v>
      </c>
      <c r="I644">
        <f>I643+COUNTIF(전체당첨내역!$B644:$G644,8)</f>
        <v>91</v>
      </c>
      <c r="J644">
        <f>J643+COUNTIF(전체당첨내역!$B644:$G644,9)</f>
        <v>66</v>
      </c>
      <c r="K644">
        <f>K643+COUNTIF(전체당첨내역!$B644:$G644,10)</f>
        <v>84</v>
      </c>
      <c r="L644">
        <f>L643+COUNTIF(전체당첨내역!$B644:$G644,11)</f>
        <v>83</v>
      </c>
      <c r="M644">
        <f>M643+COUNTIF(전체당첨내역!$B644:$G644,12)</f>
        <v>84</v>
      </c>
      <c r="N644">
        <f>N643+COUNTIF(전체당첨내역!$B644:$G644,13)</f>
        <v>91</v>
      </c>
      <c r="O644">
        <f>O643+COUNTIF(전체당첨내역!$B644:$G644,14)</f>
        <v>96</v>
      </c>
      <c r="P644">
        <f>P643+COUNTIF(전체당첨내역!$B644:$G644,15)</f>
        <v>84</v>
      </c>
      <c r="Q644">
        <f>Q643+COUNTIF(전체당첨내역!$B644:$G644,16)</f>
        <v>78</v>
      </c>
      <c r="R644">
        <f>R643+COUNTIF(전체당첨내역!$B644:$G644,17)</f>
        <v>93</v>
      </c>
      <c r="S644">
        <f>S643+COUNTIF(전체당첨내역!$B644:$G644,18)</f>
        <v>92</v>
      </c>
      <c r="T644">
        <f>T643+COUNTIF(전체당첨내역!$B644:$G644,19)</f>
        <v>84</v>
      </c>
      <c r="U644">
        <f>U643+COUNTIF(전체당첨내역!$B644:$G644,20)</f>
        <v>107</v>
      </c>
      <c r="V644">
        <f>V643+COUNTIF(전체당첨내역!$B644:$G644,21)</f>
        <v>78</v>
      </c>
      <c r="W644">
        <f>W643+COUNTIF(전체당첨내역!$B644:$G644,22)</f>
        <v>77</v>
      </c>
      <c r="X644">
        <f>X643+COUNTIF(전체당첨내역!$B644:$G644,23)</f>
        <v>80</v>
      </c>
      <c r="Y644">
        <f>Y643+COUNTIF(전체당첨내역!$B644:$G644,24)</f>
        <v>84</v>
      </c>
      <c r="Z644">
        <f>Z643+COUNTIF(전체당첨내역!$B644:$G644,25)</f>
        <v>89</v>
      </c>
      <c r="AA644">
        <f>AA643+COUNTIF(전체당첨내역!$B644:$G644,26)</f>
        <v>91</v>
      </c>
      <c r="AB644">
        <f>AB643+COUNTIF(전체당첨내역!$B644:$G644,27)</f>
        <v>100</v>
      </c>
      <c r="AC644">
        <f>AC643+COUNTIF(전체당첨내역!$B644:$G644,28)</f>
        <v>70</v>
      </c>
      <c r="AD644">
        <f>AD643+COUNTIF(전체당첨내역!$B644:$G644,29)</f>
        <v>80</v>
      </c>
      <c r="AE644">
        <f>AE643+COUNTIF(전체당첨내역!$B644:$G644,30)</f>
        <v>77</v>
      </c>
      <c r="AF644">
        <f>AF643+COUNTIF(전체당첨내역!$B644:$G644,31)</f>
        <v>89</v>
      </c>
      <c r="AG644">
        <f>AG643+COUNTIF(전체당첨내역!$B644:$G644,32)</f>
        <v>79</v>
      </c>
      <c r="AH644">
        <f>AH643+COUNTIF(전체당첨내역!$B644:$G644,33)</f>
        <v>82</v>
      </c>
      <c r="AI644">
        <f>AI643+COUNTIF(전체당첨내역!$B644:$G644,34)</f>
        <v>102</v>
      </c>
      <c r="AJ644">
        <f>AJ643+COUNTIF(전체당첨내역!$B644:$G644,35)</f>
        <v>84</v>
      </c>
      <c r="AK644">
        <f>AK643+COUNTIF(전체당첨내역!$B644:$G644,36)</f>
        <v>83</v>
      </c>
      <c r="AL644">
        <f>AL643+COUNTIF(전체당첨내역!$B644:$G644,37)</f>
        <v>97</v>
      </c>
      <c r="AM644">
        <f>AM643+COUNTIF(전체당첨내역!$B644:$G644,38)</f>
        <v>77</v>
      </c>
      <c r="AN644">
        <f>AN643+COUNTIF(전체당첨내역!$B644:$G644,39)</f>
        <v>87</v>
      </c>
      <c r="AO644">
        <f>AO643+COUNTIF(전체당첨내역!$B644:$G644,40)</f>
        <v>105</v>
      </c>
      <c r="AP644">
        <f>AP643+COUNTIF(전체당첨내역!$B644:$G644,41)</f>
        <v>73</v>
      </c>
      <c r="AQ644">
        <f>AQ643+COUNTIF(전체당첨내역!$B644:$G644,42)</f>
        <v>79</v>
      </c>
      <c r="AR644">
        <f>AR643+COUNTIF(전체당첨내역!$B644:$G644,43)</f>
        <v>87</v>
      </c>
      <c r="AS644">
        <f>AS643+COUNTIF(전체당첨내역!$B644:$G644,44)</f>
        <v>83</v>
      </c>
      <c r="AT644">
        <f>AT643+COUNTIF(전체당첨내역!$B644:$G644,45)</f>
        <v>88</v>
      </c>
    </row>
    <row r="645" spans="1:46" ht="16.5" customHeight="1">
      <c r="A645">
        <v>644</v>
      </c>
      <c r="B645">
        <f>B644+COUNTIF(전체당첨내역!$B645:$G645,1)</f>
        <v>96</v>
      </c>
      <c r="C645">
        <f>C644+COUNTIF(전체당첨내역!$B645:$G645,2)</f>
        <v>84</v>
      </c>
      <c r="D645">
        <f>D644+COUNTIF(전체당첨내역!$B645:$G645,3)</f>
        <v>82</v>
      </c>
      <c r="E645">
        <f>E644+COUNTIF(전체당첨내역!$B645:$G645,4)</f>
        <v>91</v>
      </c>
      <c r="F645">
        <f>F644+COUNTIF(전체당첨내역!$B645:$G645,5)</f>
        <v>91</v>
      </c>
      <c r="G645">
        <f>G644+COUNTIF(전체당첨내역!$B645:$G645,6)</f>
        <v>78</v>
      </c>
      <c r="H645">
        <f>H644+COUNTIF(전체당첨내역!$B645:$G645,7)</f>
        <v>83</v>
      </c>
      <c r="I645">
        <f>I644+COUNTIF(전체당첨내역!$B645:$G645,8)</f>
        <v>91</v>
      </c>
      <c r="J645">
        <f>J644+COUNTIF(전체당첨내역!$B645:$G645,9)</f>
        <v>66</v>
      </c>
      <c r="K645">
        <f>K644+COUNTIF(전체당첨내역!$B645:$G645,10)</f>
        <v>84</v>
      </c>
      <c r="L645">
        <f>L644+COUNTIF(전체당첨내역!$B645:$G645,11)</f>
        <v>83</v>
      </c>
      <c r="M645">
        <f>M644+COUNTIF(전체당첨내역!$B645:$G645,12)</f>
        <v>84</v>
      </c>
      <c r="N645">
        <f>N644+COUNTIF(전체당첨내역!$B645:$G645,13)</f>
        <v>92</v>
      </c>
      <c r="O645">
        <f>O644+COUNTIF(전체당첨내역!$B645:$G645,14)</f>
        <v>96</v>
      </c>
      <c r="P645">
        <f>P644+COUNTIF(전체당첨내역!$B645:$G645,15)</f>
        <v>84</v>
      </c>
      <c r="Q645">
        <f>Q644+COUNTIF(전체당첨내역!$B645:$G645,16)</f>
        <v>78</v>
      </c>
      <c r="R645">
        <f>R644+COUNTIF(전체당첨내역!$B645:$G645,17)</f>
        <v>94</v>
      </c>
      <c r="S645">
        <f>S644+COUNTIF(전체당첨내역!$B645:$G645,18)</f>
        <v>92</v>
      </c>
      <c r="T645">
        <f>T644+COUNTIF(전체당첨내역!$B645:$G645,19)</f>
        <v>84</v>
      </c>
      <c r="U645">
        <f>U644+COUNTIF(전체당첨내역!$B645:$G645,20)</f>
        <v>107</v>
      </c>
      <c r="V645">
        <f>V644+COUNTIF(전체당첨내역!$B645:$G645,21)</f>
        <v>78</v>
      </c>
      <c r="W645">
        <f>W644+COUNTIF(전체당첨내역!$B645:$G645,22)</f>
        <v>77</v>
      </c>
      <c r="X645">
        <f>X644+COUNTIF(전체당첨내역!$B645:$G645,23)</f>
        <v>81</v>
      </c>
      <c r="Y645">
        <f>Y644+COUNTIF(전체당첨내역!$B645:$G645,24)</f>
        <v>84</v>
      </c>
      <c r="Z645">
        <f>Z644+COUNTIF(전체당첨내역!$B645:$G645,25)</f>
        <v>89</v>
      </c>
      <c r="AA645">
        <f>AA644+COUNTIF(전체당첨내역!$B645:$G645,26)</f>
        <v>91</v>
      </c>
      <c r="AB645">
        <f>AB644+COUNTIF(전체당첨내역!$B645:$G645,27)</f>
        <v>100</v>
      </c>
      <c r="AC645">
        <f>AC644+COUNTIF(전체당첨내역!$B645:$G645,28)</f>
        <v>71</v>
      </c>
      <c r="AD645">
        <f>AD644+COUNTIF(전체당첨내역!$B645:$G645,29)</f>
        <v>80</v>
      </c>
      <c r="AE645">
        <f>AE644+COUNTIF(전체당첨내역!$B645:$G645,30)</f>
        <v>77</v>
      </c>
      <c r="AF645">
        <f>AF644+COUNTIF(전체당첨내역!$B645:$G645,31)</f>
        <v>89</v>
      </c>
      <c r="AG645">
        <f>AG644+COUNTIF(전체당첨내역!$B645:$G645,32)</f>
        <v>79</v>
      </c>
      <c r="AH645">
        <f>AH644+COUNTIF(전체당첨내역!$B645:$G645,33)</f>
        <v>82</v>
      </c>
      <c r="AI645">
        <f>AI644+COUNTIF(전체당첨내역!$B645:$G645,34)</f>
        <v>102</v>
      </c>
      <c r="AJ645">
        <f>AJ644+COUNTIF(전체당첨내역!$B645:$G645,35)</f>
        <v>84</v>
      </c>
      <c r="AK645">
        <f>AK644+COUNTIF(전체당첨내역!$B645:$G645,36)</f>
        <v>84</v>
      </c>
      <c r="AL645">
        <f>AL644+COUNTIF(전체당첨내역!$B645:$G645,37)</f>
        <v>97</v>
      </c>
      <c r="AM645">
        <f>AM644+COUNTIF(전체당첨내역!$B645:$G645,38)</f>
        <v>77</v>
      </c>
      <c r="AN645">
        <f>AN644+COUNTIF(전체당첨내역!$B645:$G645,39)</f>
        <v>87</v>
      </c>
      <c r="AO645">
        <f>AO644+COUNTIF(전체당첨내역!$B645:$G645,40)</f>
        <v>105</v>
      </c>
      <c r="AP645">
        <f>AP644+COUNTIF(전체당첨내역!$B645:$G645,41)</f>
        <v>73</v>
      </c>
      <c r="AQ645">
        <f>AQ644+COUNTIF(전체당첨내역!$B645:$G645,42)</f>
        <v>79</v>
      </c>
      <c r="AR645">
        <f>AR644+COUNTIF(전체당첨내역!$B645:$G645,43)</f>
        <v>87</v>
      </c>
      <c r="AS645">
        <f>AS644+COUNTIF(전체당첨내역!$B645:$G645,44)</f>
        <v>83</v>
      </c>
      <c r="AT645">
        <f>AT644+COUNTIF(전체당첨내역!$B645:$G645,45)</f>
        <v>88</v>
      </c>
    </row>
    <row r="646" spans="1:46" ht="16.5" customHeight="1">
      <c r="A646">
        <v>645</v>
      </c>
      <c r="B646">
        <f>B645+COUNTIF(전체당첨내역!$B646:$G646,1)</f>
        <v>97</v>
      </c>
      <c r="C646">
        <f>C645+COUNTIF(전체당첨내역!$B646:$G646,2)</f>
        <v>84</v>
      </c>
      <c r="D646">
        <f>D645+COUNTIF(전체당첨내역!$B646:$G646,3)</f>
        <v>82</v>
      </c>
      <c r="E646">
        <f>E645+COUNTIF(전체당첨내역!$B646:$G646,4)</f>
        <v>92</v>
      </c>
      <c r="F646">
        <f>F645+COUNTIF(전체당첨내역!$B646:$G646,5)</f>
        <v>91</v>
      </c>
      <c r="G646">
        <f>G645+COUNTIF(전체당첨내역!$B646:$G646,6)</f>
        <v>78</v>
      </c>
      <c r="H646">
        <f>H645+COUNTIF(전체당첨내역!$B646:$G646,7)</f>
        <v>83</v>
      </c>
      <c r="I646">
        <f>I645+COUNTIF(전체당첨내역!$B646:$G646,8)</f>
        <v>91</v>
      </c>
      <c r="J646">
        <f>J645+COUNTIF(전체당첨내역!$B646:$G646,9)</f>
        <v>66</v>
      </c>
      <c r="K646">
        <f>K645+COUNTIF(전체당첨내역!$B646:$G646,10)</f>
        <v>84</v>
      </c>
      <c r="L646">
        <f>L645+COUNTIF(전체당첨내역!$B646:$G646,11)</f>
        <v>83</v>
      </c>
      <c r="M646">
        <f>M645+COUNTIF(전체당첨내역!$B646:$G646,12)</f>
        <v>84</v>
      </c>
      <c r="N646">
        <f>N645+COUNTIF(전체당첨내역!$B646:$G646,13)</f>
        <v>92</v>
      </c>
      <c r="O646">
        <f>O645+COUNTIF(전체당첨내역!$B646:$G646,14)</f>
        <v>96</v>
      </c>
      <c r="P646">
        <f>P645+COUNTIF(전체당첨내역!$B646:$G646,15)</f>
        <v>84</v>
      </c>
      <c r="Q646">
        <f>Q645+COUNTIF(전체당첨내역!$B646:$G646,16)</f>
        <v>79</v>
      </c>
      <c r="R646">
        <f>R645+COUNTIF(전체당첨내역!$B646:$G646,17)</f>
        <v>94</v>
      </c>
      <c r="S646">
        <f>S645+COUNTIF(전체당첨내역!$B646:$G646,18)</f>
        <v>92</v>
      </c>
      <c r="T646">
        <f>T645+COUNTIF(전체당첨내역!$B646:$G646,19)</f>
        <v>84</v>
      </c>
      <c r="U646">
        <f>U645+COUNTIF(전체당첨내역!$B646:$G646,20)</f>
        <v>107</v>
      </c>
      <c r="V646">
        <f>V645+COUNTIF(전체당첨내역!$B646:$G646,21)</f>
        <v>78</v>
      </c>
      <c r="W646">
        <f>W645+COUNTIF(전체당첨내역!$B646:$G646,22)</f>
        <v>77</v>
      </c>
      <c r="X646">
        <f>X645+COUNTIF(전체당첨내역!$B646:$G646,23)</f>
        <v>81</v>
      </c>
      <c r="Y646">
        <f>Y645+COUNTIF(전체당첨내역!$B646:$G646,24)</f>
        <v>84</v>
      </c>
      <c r="Z646">
        <f>Z645+COUNTIF(전체당첨내역!$B646:$G646,25)</f>
        <v>89</v>
      </c>
      <c r="AA646">
        <f>AA645+COUNTIF(전체당첨내역!$B646:$G646,26)</f>
        <v>92</v>
      </c>
      <c r="AB646">
        <f>AB645+COUNTIF(전체당첨내역!$B646:$G646,27)</f>
        <v>100</v>
      </c>
      <c r="AC646">
        <f>AC645+COUNTIF(전체당첨내역!$B646:$G646,28)</f>
        <v>71</v>
      </c>
      <c r="AD646">
        <f>AD645+COUNTIF(전체당첨내역!$B646:$G646,29)</f>
        <v>80</v>
      </c>
      <c r="AE646">
        <f>AE645+COUNTIF(전체당첨내역!$B646:$G646,30)</f>
        <v>77</v>
      </c>
      <c r="AF646">
        <f>AF645+COUNTIF(전체당첨내역!$B646:$G646,31)</f>
        <v>89</v>
      </c>
      <c r="AG646">
        <f>AG645+COUNTIF(전체당첨내역!$B646:$G646,32)</f>
        <v>79</v>
      </c>
      <c r="AH646">
        <f>AH645+COUNTIF(전체당첨내역!$B646:$G646,33)</f>
        <v>82</v>
      </c>
      <c r="AI646">
        <f>AI645+COUNTIF(전체당첨내역!$B646:$G646,34)</f>
        <v>102</v>
      </c>
      <c r="AJ646">
        <f>AJ645+COUNTIF(전체당첨내역!$B646:$G646,35)</f>
        <v>84</v>
      </c>
      <c r="AK646">
        <f>AK645+COUNTIF(전체당첨내역!$B646:$G646,36)</f>
        <v>84</v>
      </c>
      <c r="AL646">
        <f>AL645+COUNTIF(전체당첨내역!$B646:$G646,37)</f>
        <v>97</v>
      </c>
      <c r="AM646">
        <f>AM645+COUNTIF(전체당첨내역!$B646:$G646,38)</f>
        <v>77</v>
      </c>
      <c r="AN646">
        <f>AN645+COUNTIF(전체당첨내역!$B646:$G646,39)</f>
        <v>87</v>
      </c>
      <c r="AO646">
        <f>AO645+COUNTIF(전체당첨내역!$B646:$G646,40)</f>
        <v>106</v>
      </c>
      <c r="AP646">
        <f>AP645+COUNTIF(전체당첨내역!$B646:$G646,41)</f>
        <v>74</v>
      </c>
      <c r="AQ646">
        <f>AQ645+COUNTIF(전체당첨내역!$B646:$G646,42)</f>
        <v>79</v>
      </c>
      <c r="AR646">
        <f>AR645+COUNTIF(전체당첨내역!$B646:$G646,43)</f>
        <v>87</v>
      </c>
      <c r="AS646">
        <f>AS645+COUNTIF(전체당첨내역!$B646:$G646,44)</f>
        <v>83</v>
      </c>
      <c r="AT646">
        <f>AT645+COUNTIF(전체당첨내역!$B646:$G646,45)</f>
        <v>88</v>
      </c>
    </row>
    <row r="647" spans="1:46" ht="16.5" customHeight="1">
      <c r="A647">
        <v>646</v>
      </c>
      <c r="B647">
        <f>B646+COUNTIF(전체당첨내역!$B647:$G647,1)</f>
        <v>97</v>
      </c>
      <c r="C647">
        <f>C646+COUNTIF(전체당첨내역!$B647:$G647,2)</f>
        <v>85</v>
      </c>
      <c r="D647">
        <f>D646+COUNTIF(전체당첨내역!$B647:$G647,3)</f>
        <v>82</v>
      </c>
      <c r="E647">
        <f>E646+COUNTIF(전체당첨내역!$B647:$G647,4)</f>
        <v>92</v>
      </c>
      <c r="F647">
        <f>F646+COUNTIF(전체당첨내역!$B647:$G647,5)</f>
        <v>91</v>
      </c>
      <c r="G647">
        <f>G646+COUNTIF(전체당첨내역!$B647:$G647,6)</f>
        <v>78</v>
      </c>
      <c r="H647">
        <f>H646+COUNTIF(전체당첨내역!$B647:$G647,7)</f>
        <v>83</v>
      </c>
      <c r="I647">
        <f>I646+COUNTIF(전체당첨내역!$B647:$G647,8)</f>
        <v>91</v>
      </c>
      <c r="J647">
        <f>J646+COUNTIF(전체당첨내역!$B647:$G647,9)</f>
        <v>67</v>
      </c>
      <c r="K647">
        <f>K646+COUNTIF(전체당첨내역!$B647:$G647,10)</f>
        <v>84</v>
      </c>
      <c r="L647">
        <f>L646+COUNTIF(전체당첨내역!$B647:$G647,11)</f>
        <v>83</v>
      </c>
      <c r="M647">
        <f>M646+COUNTIF(전체당첨내역!$B647:$G647,12)</f>
        <v>84</v>
      </c>
      <c r="N647">
        <f>N646+COUNTIF(전체당첨내역!$B647:$G647,13)</f>
        <v>92</v>
      </c>
      <c r="O647">
        <f>O646+COUNTIF(전체당첨내역!$B647:$G647,14)</f>
        <v>96</v>
      </c>
      <c r="P647">
        <f>P646+COUNTIF(전체당첨내역!$B647:$G647,15)</f>
        <v>84</v>
      </c>
      <c r="Q647">
        <f>Q646+COUNTIF(전체당첨내역!$B647:$G647,16)</f>
        <v>79</v>
      </c>
      <c r="R647">
        <f>R646+COUNTIF(전체당첨내역!$B647:$G647,17)</f>
        <v>94</v>
      </c>
      <c r="S647">
        <f>S646+COUNTIF(전체당첨내역!$B647:$G647,18)</f>
        <v>92</v>
      </c>
      <c r="T647">
        <f>T646+COUNTIF(전체당첨내역!$B647:$G647,19)</f>
        <v>84</v>
      </c>
      <c r="U647">
        <f>U646+COUNTIF(전체당첨내역!$B647:$G647,20)</f>
        <v>107</v>
      </c>
      <c r="V647">
        <f>V646+COUNTIF(전체당첨내역!$B647:$G647,21)</f>
        <v>78</v>
      </c>
      <c r="W647">
        <f>W646+COUNTIF(전체당첨내역!$B647:$G647,22)</f>
        <v>77</v>
      </c>
      <c r="X647">
        <f>X646+COUNTIF(전체당첨내역!$B647:$G647,23)</f>
        <v>81</v>
      </c>
      <c r="Y647">
        <f>Y646+COUNTIF(전체당첨내역!$B647:$G647,24)</f>
        <v>85</v>
      </c>
      <c r="Z647">
        <f>Z646+COUNTIF(전체당첨내역!$B647:$G647,25)</f>
        <v>89</v>
      </c>
      <c r="AA647">
        <f>AA646+COUNTIF(전체당첨내역!$B647:$G647,26)</f>
        <v>92</v>
      </c>
      <c r="AB647">
        <f>AB646+COUNTIF(전체당첨내역!$B647:$G647,27)</f>
        <v>100</v>
      </c>
      <c r="AC647">
        <f>AC646+COUNTIF(전체당첨내역!$B647:$G647,28)</f>
        <v>71</v>
      </c>
      <c r="AD647">
        <f>AD646+COUNTIF(전체당첨내역!$B647:$G647,29)</f>
        <v>80</v>
      </c>
      <c r="AE647">
        <f>AE646+COUNTIF(전체당첨내역!$B647:$G647,30)</f>
        <v>77</v>
      </c>
      <c r="AF647">
        <f>AF646+COUNTIF(전체당첨내역!$B647:$G647,31)</f>
        <v>89</v>
      </c>
      <c r="AG647">
        <f>AG646+COUNTIF(전체당첨내역!$B647:$G647,32)</f>
        <v>79</v>
      </c>
      <c r="AH647">
        <f>AH646+COUNTIF(전체당첨내역!$B647:$G647,33)</f>
        <v>82</v>
      </c>
      <c r="AI647">
        <f>AI646+COUNTIF(전체당첨내역!$B647:$G647,34)</f>
        <v>102</v>
      </c>
      <c r="AJ647">
        <f>AJ646+COUNTIF(전체당첨내역!$B647:$G647,35)</f>
        <v>84</v>
      </c>
      <c r="AK647">
        <f>AK646+COUNTIF(전체당첨내역!$B647:$G647,36)</f>
        <v>84</v>
      </c>
      <c r="AL647">
        <f>AL646+COUNTIF(전체당첨내역!$B647:$G647,37)</f>
        <v>97</v>
      </c>
      <c r="AM647">
        <f>AM646+COUNTIF(전체당첨내역!$B647:$G647,38)</f>
        <v>77</v>
      </c>
      <c r="AN647">
        <f>AN646+COUNTIF(전체당첨내역!$B647:$G647,39)</f>
        <v>87</v>
      </c>
      <c r="AO647">
        <f>AO646+COUNTIF(전체당첨내역!$B647:$G647,40)</f>
        <v>106</v>
      </c>
      <c r="AP647">
        <f>AP646+COUNTIF(전체당첨내역!$B647:$G647,41)</f>
        <v>75</v>
      </c>
      <c r="AQ647">
        <f>AQ646+COUNTIF(전체당첨내역!$B647:$G647,42)</f>
        <v>79</v>
      </c>
      <c r="AR647">
        <f>AR646+COUNTIF(전체당첨내역!$B647:$G647,43)</f>
        <v>88</v>
      </c>
      <c r="AS647">
        <f>AS646+COUNTIF(전체당첨내역!$B647:$G647,44)</f>
        <v>83</v>
      </c>
      <c r="AT647">
        <f>AT646+COUNTIF(전체당첨내역!$B647:$G647,45)</f>
        <v>89</v>
      </c>
    </row>
    <row r="648" spans="1:46" ht="16.5" customHeight="1">
      <c r="A648">
        <v>647</v>
      </c>
      <c r="B648">
        <f>B647+COUNTIF(전체당첨내역!$B648:$G648,1)</f>
        <v>97</v>
      </c>
      <c r="C648">
        <f>C647+COUNTIF(전체당첨내역!$B648:$G648,2)</f>
        <v>85</v>
      </c>
      <c r="D648">
        <f>D647+COUNTIF(전체당첨내역!$B648:$G648,3)</f>
        <v>82</v>
      </c>
      <c r="E648">
        <f>E647+COUNTIF(전체당첨내역!$B648:$G648,4)</f>
        <v>92</v>
      </c>
      <c r="F648">
        <f>F647+COUNTIF(전체당첨내역!$B648:$G648,5)</f>
        <v>92</v>
      </c>
      <c r="G648">
        <f>G647+COUNTIF(전체당첨내역!$B648:$G648,6)</f>
        <v>78</v>
      </c>
      <c r="H648">
        <f>H647+COUNTIF(전체당첨내역!$B648:$G648,7)</f>
        <v>83</v>
      </c>
      <c r="I648">
        <f>I647+COUNTIF(전체당첨내역!$B648:$G648,8)</f>
        <v>91</v>
      </c>
      <c r="J648">
        <f>J647+COUNTIF(전체당첨내역!$B648:$G648,9)</f>
        <v>67</v>
      </c>
      <c r="K648">
        <f>K647+COUNTIF(전체당첨내역!$B648:$G648,10)</f>
        <v>84</v>
      </c>
      <c r="L648">
        <f>L647+COUNTIF(전체당첨내역!$B648:$G648,11)</f>
        <v>83</v>
      </c>
      <c r="M648">
        <f>M647+COUNTIF(전체당첨내역!$B648:$G648,12)</f>
        <v>84</v>
      </c>
      <c r="N648">
        <f>N647+COUNTIF(전체당첨내역!$B648:$G648,13)</f>
        <v>92</v>
      </c>
      <c r="O648">
        <f>O647+COUNTIF(전체당첨내역!$B648:$G648,14)</f>
        <v>96</v>
      </c>
      <c r="P648">
        <f>P647+COUNTIF(전체당첨내역!$B648:$G648,15)</f>
        <v>84</v>
      </c>
      <c r="Q648">
        <f>Q647+COUNTIF(전체당첨내역!$B648:$G648,16)</f>
        <v>80</v>
      </c>
      <c r="R648">
        <f>R647+COUNTIF(전체당첨내역!$B648:$G648,17)</f>
        <v>94</v>
      </c>
      <c r="S648">
        <f>S647+COUNTIF(전체당첨내역!$B648:$G648,18)</f>
        <v>92</v>
      </c>
      <c r="T648">
        <f>T647+COUNTIF(전체당첨내역!$B648:$G648,19)</f>
        <v>84</v>
      </c>
      <c r="U648">
        <f>U647+COUNTIF(전체당첨내역!$B648:$G648,20)</f>
        <v>107</v>
      </c>
      <c r="V648">
        <f>V647+COUNTIF(전체당첨내역!$B648:$G648,21)</f>
        <v>79</v>
      </c>
      <c r="W648">
        <f>W647+COUNTIF(전체당첨내역!$B648:$G648,22)</f>
        <v>77</v>
      </c>
      <c r="X648">
        <f>X647+COUNTIF(전체당첨내역!$B648:$G648,23)</f>
        <v>82</v>
      </c>
      <c r="Y648">
        <f>Y647+COUNTIF(전체당첨내역!$B648:$G648,24)</f>
        <v>86</v>
      </c>
      <c r="Z648">
        <f>Z647+COUNTIF(전체당첨내역!$B648:$G648,25)</f>
        <v>89</v>
      </c>
      <c r="AA648">
        <f>AA647+COUNTIF(전체당첨내역!$B648:$G648,26)</f>
        <v>92</v>
      </c>
      <c r="AB648">
        <f>AB647+COUNTIF(전체당첨내역!$B648:$G648,27)</f>
        <v>100</v>
      </c>
      <c r="AC648">
        <f>AC647+COUNTIF(전체당첨내역!$B648:$G648,28)</f>
        <v>71</v>
      </c>
      <c r="AD648">
        <f>AD647+COUNTIF(전체당첨내역!$B648:$G648,29)</f>
        <v>80</v>
      </c>
      <c r="AE648">
        <f>AE647+COUNTIF(전체당첨내역!$B648:$G648,30)</f>
        <v>78</v>
      </c>
      <c r="AF648">
        <f>AF647+COUNTIF(전체당첨내역!$B648:$G648,31)</f>
        <v>89</v>
      </c>
      <c r="AG648">
        <f>AG647+COUNTIF(전체당첨내역!$B648:$G648,32)</f>
        <v>79</v>
      </c>
      <c r="AH648">
        <f>AH647+COUNTIF(전체당첨내역!$B648:$G648,33)</f>
        <v>82</v>
      </c>
      <c r="AI648">
        <f>AI647+COUNTIF(전체당첨내역!$B648:$G648,34)</f>
        <v>102</v>
      </c>
      <c r="AJ648">
        <f>AJ647+COUNTIF(전체당첨내역!$B648:$G648,35)</f>
        <v>84</v>
      </c>
      <c r="AK648">
        <f>AK647+COUNTIF(전체당첨내역!$B648:$G648,36)</f>
        <v>84</v>
      </c>
      <c r="AL648">
        <f>AL647+COUNTIF(전체당첨내역!$B648:$G648,37)</f>
        <v>97</v>
      </c>
      <c r="AM648">
        <f>AM647+COUNTIF(전체당첨내역!$B648:$G648,38)</f>
        <v>77</v>
      </c>
      <c r="AN648">
        <f>AN647+COUNTIF(전체당첨내역!$B648:$G648,39)</f>
        <v>87</v>
      </c>
      <c r="AO648">
        <f>AO647+COUNTIF(전체당첨내역!$B648:$G648,40)</f>
        <v>106</v>
      </c>
      <c r="AP648">
        <f>AP647+COUNTIF(전체당첨내역!$B648:$G648,41)</f>
        <v>75</v>
      </c>
      <c r="AQ648">
        <f>AQ647+COUNTIF(전체당첨내역!$B648:$G648,42)</f>
        <v>79</v>
      </c>
      <c r="AR648">
        <f>AR647+COUNTIF(전체당첨내역!$B648:$G648,43)</f>
        <v>88</v>
      </c>
      <c r="AS648">
        <f>AS647+COUNTIF(전체당첨내역!$B648:$G648,44)</f>
        <v>83</v>
      </c>
      <c r="AT648">
        <f>AT647+COUNTIF(전체당첨내역!$B648:$G648,45)</f>
        <v>89</v>
      </c>
    </row>
    <row r="649" spans="1:46" ht="16.5" customHeight="1">
      <c r="A649">
        <v>648</v>
      </c>
      <c r="B649">
        <f>B648+COUNTIF(전체당첨내역!$B649:$G649,1)</f>
        <v>97</v>
      </c>
      <c r="C649">
        <f>C648+COUNTIF(전체당첨내역!$B649:$G649,2)</f>
        <v>85</v>
      </c>
      <c r="D649">
        <f>D648+COUNTIF(전체당첨내역!$B649:$G649,3)</f>
        <v>82</v>
      </c>
      <c r="E649">
        <f>E648+COUNTIF(전체당첨내역!$B649:$G649,4)</f>
        <v>92</v>
      </c>
      <c r="F649">
        <f>F648+COUNTIF(전체당첨내역!$B649:$G649,5)</f>
        <v>92</v>
      </c>
      <c r="G649">
        <f>G648+COUNTIF(전체당첨내역!$B649:$G649,6)</f>
        <v>78</v>
      </c>
      <c r="H649">
        <f>H648+COUNTIF(전체당첨내역!$B649:$G649,7)</f>
        <v>83</v>
      </c>
      <c r="I649">
        <f>I648+COUNTIF(전체당첨내역!$B649:$G649,8)</f>
        <v>91</v>
      </c>
      <c r="J649">
        <f>J648+COUNTIF(전체당첨내역!$B649:$G649,9)</f>
        <v>67</v>
      </c>
      <c r="K649">
        <f>K648+COUNTIF(전체당첨내역!$B649:$G649,10)</f>
        <v>84</v>
      </c>
      <c r="L649">
        <f>L648+COUNTIF(전체당첨내역!$B649:$G649,11)</f>
        <v>83</v>
      </c>
      <c r="M649">
        <f>M648+COUNTIF(전체당첨내역!$B649:$G649,12)</f>
        <v>84</v>
      </c>
      <c r="N649">
        <f>N648+COUNTIF(전체당첨내역!$B649:$G649,13)</f>
        <v>93</v>
      </c>
      <c r="O649">
        <f>O648+COUNTIF(전체당첨내역!$B649:$G649,14)</f>
        <v>96</v>
      </c>
      <c r="P649">
        <f>P648+COUNTIF(전체당첨내역!$B649:$G649,15)</f>
        <v>84</v>
      </c>
      <c r="Q649">
        <f>Q648+COUNTIF(전체당첨내역!$B649:$G649,16)</f>
        <v>80</v>
      </c>
      <c r="R649">
        <f>R648+COUNTIF(전체당첨내역!$B649:$G649,17)</f>
        <v>94</v>
      </c>
      <c r="S649">
        <f>S648+COUNTIF(전체당첨내역!$B649:$G649,18)</f>
        <v>92</v>
      </c>
      <c r="T649">
        <f>T648+COUNTIF(전체당첨내역!$B649:$G649,19)</f>
        <v>85</v>
      </c>
      <c r="U649">
        <f>U648+COUNTIF(전체당첨내역!$B649:$G649,20)</f>
        <v>107</v>
      </c>
      <c r="V649">
        <f>V648+COUNTIF(전체당첨내역!$B649:$G649,21)</f>
        <v>79</v>
      </c>
      <c r="W649">
        <f>W648+COUNTIF(전체당첨내역!$B649:$G649,22)</f>
        <v>77</v>
      </c>
      <c r="X649">
        <f>X648+COUNTIF(전체당첨내역!$B649:$G649,23)</f>
        <v>82</v>
      </c>
      <c r="Y649">
        <f>Y648+COUNTIF(전체당첨내역!$B649:$G649,24)</f>
        <v>86</v>
      </c>
      <c r="Z649">
        <f>Z648+COUNTIF(전체당첨내역!$B649:$G649,25)</f>
        <v>89</v>
      </c>
      <c r="AA649">
        <f>AA648+COUNTIF(전체당첨내역!$B649:$G649,26)</f>
        <v>92</v>
      </c>
      <c r="AB649">
        <f>AB648+COUNTIF(전체당첨내역!$B649:$G649,27)</f>
        <v>100</v>
      </c>
      <c r="AC649">
        <f>AC648+COUNTIF(전체당첨내역!$B649:$G649,28)</f>
        <v>72</v>
      </c>
      <c r="AD649">
        <f>AD648+COUNTIF(전체당첨내역!$B649:$G649,29)</f>
        <v>80</v>
      </c>
      <c r="AE649">
        <f>AE648+COUNTIF(전체당첨내역!$B649:$G649,30)</f>
        <v>78</v>
      </c>
      <c r="AF649">
        <f>AF648+COUNTIF(전체당첨내역!$B649:$G649,31)</f>
        <v>89</v>
      </c>
      <c r="AG649">
        <f>AG648+COUNTIF(전체당첨내역!$B649:$G649,32)</f>
        <v>79</v>
      </c>
      <c r="AH649">
        <f>AH648+COUNTIF(전체당첨내역!$B649:$G649,33)</f>
        <v>82</v>
      </c>
      <c r="AI649">
        <f>AI648+COUNTIF(전체당첨내역!$B649:$G649,34)</f>
        <v>102</v>
      </c>
      <c r="AJ649">
        <f>AJ648+COUNTIF(전체당첨내역!$B649:$G649,35)</f>
        <v>84</v>
      </c>
      <c r="AK649">
        <f>AK648+COUNTIF(전체당첨내역!$B649:$G649,36)</f>
        <v>84</v>
      </c>
      <c r="AL649">
        <f>AL648+COUNTIF(전체당첨내역!$B649:$G649,37)</f>
        <v>98</v>
      </c>
      <c r="AM649">
        <f>AM648+COUNTIF(전체당첨내역!$B649:$G649,38)</f>
        <v>78</v>
      </c>
      <c r="AN649">
        <f>AN648+COUNTIF(전체당첨내역!$B649:$G649,39)</f>
        <v>87</v>
      </c>
      <c r="AO649">
        <f>AO648+COUNTIF(전체당첨내역!$B649:$G649,40)</f>
        <v>106</v>
      </c>
      <c r="AP649">
        <f>AP648+COUNTIF(전체당첨내역!$B649:$G649,41)</f>
        <v>75</v>
      </c>
      <c r="AQ649">
        <f>AQ648+COUNTIF(전체당첨내역!$B649:$G649,42)</f>
        <v>79</v>
      </c>
      <c r="AR649">
        <f>AR648+COUNTIF(전체당첨내역!$B649:$G649,43)</f>
        <v>89</v>
      </c>
      <c r="AS649">
        <f>AS648+COUNTIF(전체당첨내역!$B649:$G649,44)</f>
        <v>83</v>
      </c>
      <c r="AT649">
        <f>AT648+COUNTIF(전체당첨내역!$B649:$G649,45)</f>
        <v>89</v>
      </c>
    </row>
    <row r="650" spans="1:46" ht="16.5" customHeight="1">
      <c r="A650">
        <v>649</v>
      </c>
      <c r="B650">
        <f>B649+COUNTIF(전체당첨내역!$B650:$G650,1)</f>
        <v>97</v>
      </c>
      <c r="C650">
        <f>C649+COUNTIF(전체당첨내역!$B650:$G650,2)</f>
        <v>85</v>
      </c>
      <c r="D650">
        <f>D649+COUNTIF(전체당첨내역!$B650:$G650,3)</f>
        <v>83</v>
      </c>
      <c r="E650">
        <f>E649+COUNTIF(전체당첨내역!$B650:$G650,4)</f>
        <v>92</v>
      </c>
      <c r="F650">
        <f>F649+COUNTIF(전체당첨내역!$B650:$G650,5)</f>
        <v>92</v>
      </c>
      <c r="G650">
        <f>G649+COUNTIF(전체당첨내역!$B650:$G650,6)</f>
        <v>78</v>
      </c>
      <c r="H650">
        <f>H649+COUNTIF(전체당첨내역!$B650:$G650,7)</f>
        <v>83</v>
      </c>
      <c r="I650">
        <f>I649+COUNTIF(전체당첨내역!$B650:$G650,8)</f>
        <v>91</v>
      </c>
      <c r="J650">
        <f>J649+COUNTIF(전체당첨내역!$B650:$G650,9)</f>
        <v>67</v>
      </c>
      <c r="K650">
        <f>K649+COUNTIF(전체당첨내역!$B650:$G650,10)</f>
        <v>84</v>
      </c>
      <c r="L650">
        <f>L649+COUNTIF(전체당첨내역!$B650:$G650,11)</f>
        <v>83</v>
      </c>
      <c r="M650">
        <f>M649+COUNTIF(전체당첨내역!$B650:$G650,12)</f>
        <v>84</v>
      </c>
      <c r="N650">
        <f>N649+COUNTIF(전체당첨내역!$B650:$G650,13)</f>
        <v>93</v>
      </c>
      <c r="O650">
        <f>O649+COUNTIF(전체당첨내역!$B650:$G650,14)</f>
        <v>96</v>
      </c>
      <c r="P650">
        <f>P649+COUNTIF(전체당첨내역!$B650:$G650,15)</f>
        <v>84</v>
      </c>
      <c r="Q650">
        <f>Q649+COUNTIF(전체당첨내역!$B650:$G650,16)</f>
        <v>80</v>
      </c>
      <c r="R650">
        <f>R649+COUNTIF(전체당첨내역!$B650:$G650,17)</f>
        <v>94</v>
      </c>
      <c r="S650">
        <f>S649+COUNTIF(전체당첨내역!$B650:$G650,18)</f>
        <v>92</v>
      </c>
      <c r="T650">
        <f>T649+COUNTIF(전체당첨내역!$B650:$G650,19)</f>
        <v>85</v>
      </c>
      <c r="U650">
        <f>U649+COUNTIF(전체당첨내역!$B650:$G650,20)</f>
        <v>107</v>
      </c>
      <c r="V650">
        <f>V649+COUNTIF(전체당첨내역!$B650:$G650,21)</f>
        <v>80</v>
      </c>
      <c r="W650">
        <f>W649+COUNTIF(전체당첨내역!$B650:$G650,22)</f>
        <v>78</v>
      </c>
      <c r="X650">
        <f>X649+COUNTIF(전체당첨내역!$B650:$G650,23)</f>
        <v>82</v>
      </c>
      <c r="Y650">
        <f>Y649+COUNTIF(전체당첨내역!$B650:$G650,24)</f>
        <v>86</v>
      </c>
      <c r="Z650">
        <f>Z649+COUNTIF(전체당첨내역!$B650:$G650,25)</f>
        <v>89</v>
      </c>
      <c r="AA650">
        <f>AA649+COUNTIF(전체당첨내역!$B650:$G650,26)</f>
        <v>92</v>
      </c>
      <c r="AB650">
        <f>AB649+COUNTIF(전체당첨내역!$B650:$G650,27)</f>
        <v>100</v>
      </c>
      <c r="AC650">
        <f>AC649+COUNTIF(전체당첨내역!$B650:$G650,28)</f>
        <v>72</v>
      </c>
      <c r="AD650">
        <f>AD649+COUNTIF(전체당첨내역!$B650:$G650,29)</f>
        <v>80</v>
      </c>
      <c r="AE650">
        <f>AE649+COUNTIF(전체당첨내역!$B650:$G650,30)</f>
        <v>78</v>
      </c>
      <c r="AF650">
        <f>AF649+COUNTIF(전체당첨내역!$B650:$G650,31)</f>
        <v>89</v>
      </c>
      <c r="AG650">
        <f>AG649+COUNTIF(전체당첨내역!$B650:$G650,32)</f>
        <v>79</v>
      </c>
      <c r="AH650">
        <f>AH649+COUNTIF(전체당첨내역!$B650:$G650,33)</f>
        <v>83</v>
      </c>
      <c r="AI650">
        <f>AI649+COUNTIF(전체당첨내역!$B650:$G650,34)</f>
        <v>102</v>
      </c>
      <c r="AJ650">
        <f>AJ649+COUNTIF(전체당첨내역!$B650:$G650,35)</f>
        <v>84</v>
      </c>
      <c r="AK650">
        <f>AK649+COUNTIF(전체당첨내역!$B650:$G650,36)</f>
        <v>84</v>
      </c>
      <c r="AL650">
        <f>AL649+COUNTIF(전체당첨내역!$B650:$G650,37)</f>
        <v>98</v>
      </c>
      <c r="AM650">
        <f>AM649+COUNTIF(전체당첨내역!$B650:$G650,38)</f>
        <v>78</v>
      </c>
      <c r="AN650">
        <f>AN649+COUNTIF(전체당첨내역!$B650:$G650,39)</f>
        <v>87</v>
      </c>
      <c r="AO650">
        <f>AO649+COUNTIF(전체당첨내역!$B650:$G650,40)</f>
        <v>106</v>
      </c>
      <c r="AP650">
        <f>AP649+COUNTIF(전체당첨내역!$B650:$G650,41)</f>
        <v>76</v>
      </c>
      <c r="AQ650">
        <f>AQ649+COUNTIF(전체당첨내역!$B650:$G650,42)</f>
        <v>80</v>
      </c>
      <c r="AR650">
        <f>AR649+COUNTIF(전체당첨내역!$B650:$G650,43)</f>
        <v>89</v>
      </c>
      <c r="AS650">
        <f>AS649+COUNTIF(전체당첨내역!$B650:$G650,44)</f>
        <v>83</v>
      </c>
      <c r="AT650">
        <f>AT649+COUNTIF(전체당첨내역!$B650:$G650,45)</f>
        <v>89</v>
      </c>
    </row>
    <row r="651" spans="1:46" ht="16.5" customHeight="1">
      <c r="A651">
        <v>650</v>
      </c>
      <c r="B651">
        <f>B650+COUNTIF(전체당첨내역!$B651:$G651,1)</f>
        <v>97</v>
      </c>
      <c r="C651">
        <f>C650+COUNTIF(전체당첨내역!$B651:$G651,2)</f>
        <v>85</v>
      </c>
      <c r="D651">
        <f>D650+COUNTIF(전체당첨내역!$B651:$G651,3)</f>
        <v>84</v>
      </c>
      <c r="E651">
        <f>E650+COUNTIF(전체당첨내역!$B651:$G651,4)</f>
        <v>93</v>
      </c>
      <c r="F651">
        <f>F650+COUNTIF(전체당첨내역!$B651:$G651,5)</f>
        <v>92</v>
      </c>
      <c r="G651">
        <f>G650+COUNTIF(전체당첨내역!$B651:$G651,6)</f>
        <v>78</v>
      </c>
      <c r="H651">
        <f>H650+COUNTIF(전체당첨내역!$B651:$G651,7)</f>
        <v>84</v>
      </c>
      <c r="I651">
        <f>I650+COUNTIF(전체당첨내역!$B651:$G651,8)</f>
        <v>91</v>
      </c>
      <c r="J651">
        <f>J650+COUNTIF(전체당첨내역!$B651:$G651,9)</f>
        <v>67</v>
      </c>
      <c r="K651">
        <f>K650+COUNTIF(전체당첨내역!$B651:$G651,10)</f>
        <v>84</v>
      </c>
      <c r="L651">
        <f>L650+COUNTIF(전체당첨내역!$B651:$G651,11)</f>
        <v>84</v>
      </c>
      <c r="M651">
        <f>M650+COUNTIF(전체당첨내역!$B651:$G651,12)</f>
        <v>84</v>
      </c>
      <c r="N651">
        <f>N650+COUNTIF(전체당첨내역!$B651:$G651,13)</f>
        <v>93</v>
      </c>
      <c r="O651">
        <f>O650+COUNTIF(전체당첨내역!$B651:$G651,14)</f>
        <v>96</v>
      </c>
      <c r="P651">
        <f>P650+COUNTIF(전체당첨내역!$B651:$G651,15)</f>
        <v>84</v>
      </c>
      <c r="Q651">
        <f>Q650+COUNTIF(전체당첨내역!$B651:$G651,16)</f>
        <v>80</v>
      </c>
      <c r="R651">
        <f>R650+COUNTIF(전체당첨내역!$B651:$G651,17)</f>
        <v>94</v>
      </c>
      <c r="S651">
        <f>S650+COUNTIF(전체당첨내역!$B651:$G651,18)</f>
        <v>92</v>
      </c>
      <c r="T651">
        <f>T650+COUNTIF(전체당첨내역!$B651:$G651,19)</f>
        <v>85</v>
      </c>
      <c r="U651">
        <f>U650+COUNTIF(전체당첨내역!$B651:$G651,20)</f>
        <v>107</v>
      </c>
      <c r="V651">
        <f>V650+COUNTIF(전체당첨내역!$B651:$G651,21)</f>
        <v>80</v>
      </c>
      <c r="W651">
        <f>W650+COUNTIF(전체당첨내역!$B651:$G651,22)</f>
        <v>78</v>
      </c>
      <c r="X651">
        <f>X650+COUNTIF(전체당첨내역!$B651:$G651,23)</f>
        <v>82</v>
      </c>
      <c r="Y651">
        <f>Y650+COUNTIF(전체당첨내역!$B651:$G651,24)</f>
        <v>86</v>
      </c>
      <c r="Z651">
        <f>Z650+COUNTIF(전체당첨내역!$B651:$G651,25)</f>
        <v>89</v>
      </c>
      <c r="AA651">
        <f>AA650+COUNTIF(전체당첨내역!$B651:$G651,26)</f>
        <v>92</v>
      </c>
      <c r="AB651">
        <f>AB650+COUNTIF(전체당첨내역!$B651:$G651,27)</f>
        <v>100</v>
      </c>
      <c r="AC651">
        <f>AC650+COUNTIF(전체당첨내역!$B651:$G651,28)</f>
        <v>72</v>
      </c>
      <c r="AD651">
        <f>AD650+COUNTIF(전체당첨내역!$B651:$G651,29)</f>
        <v>80</v>
      </c>
      <c r="AE651">
        <f>AE650+COUNTIF(전체당첨내역!$B651:$G651,30)</f>
        <v>78</v>
      </c>
      <c r="AF651">
        <f>AF650+COUNTIF(전체당첨내역!$B651:$G651,31)</f>
        <v>90</v>
      </c>
      <c r="AG651">
        <f>AG650+COUNTIF(전체당첨내역!$B651:$G651,32)</f>
        <v>79</v>
      </c>
      <c r="AH651">
        <f>AH650+COUNTIF(전체당첨내역!$B651:$G651,33)</f>
        <v>83</v>
      </c>
      <c r="AI651">
        <f>AI650+COUNTIF(전체당첨내역!$B651:$G651,34)</f>
        <v>102</v>
      </c>
      <c r="AJ651">
        <f>AJ650+COUNTIF(전체당첨내역!$B651:$G651,35)</f>
        <v>84</v>
      </c>
      <c r="AK651">
        <f>AK650+COUNTIF(전체당첨내역!$B651:$G651,36)</f>
        <v>84</v>
      </c>
      <c r="AL651">
        <f>AL650+COUNTIF(전체당첨내역!$B651:$G651,37)</f>
        <v>98</v>
      </c>
      <c r="AM651">
        <f>AM650+COUNTIF(전체당첨내역!$B651:$G651,38)</f>
        <v>78</v>
      </c>
      <c r="AN651">
        <f>AN650+COUNTIF(전체당첨내역!$B651:$G651,39)</f>
        <v>87</v>
      </c>
      <c r="AO651">
        <f>AO650+COUNTIF(전체당첨내역!$B651:$G651,40)</f>
        <v>106</v>
      </c>
      <c r="AP651">
        <f>AP650+COUNTIF(전체당첨내역!$B651:$G651,41)</f>
        <v>77</v>
      </c>
      <c r="AQ651">
        <f>AQ650+COUNTIF(전체당첨내역!$B651:$G651,42)</f>
        <v>80</v>
      </c>
      <c r="AR651">
        <f>AR650+COUNTIF(전체당첨내역!$B651:$G651,43)</f>
        <v>89</v>
      </c>
      <c r="AS651">
        <f>AS650+COUNTIF(전체당첨내역!$B651:$G651,44)</f>
        <v>83</v>
      </c>
      <c r="AT651">
        <f>AT650+COUNTIF(전체당첨내역!$B651:$G651,45)</f>
        <v>89</v>
      </c>
    </row>
    <row r="652" spans="1:46" ht="16.5" customHeight="1">
      <c r="A652">
        <v>651</v>
      </c>
      <c r="B652">
        <f>B651+COUNTIF(전체당첨내역!$B652:$G652,1)</f>
        <v>97</v>
      </c>
      <c r="C652">
        <f>C651+COUNTIF(전체당첨내역!$B652:$G652,2)</f>
        <v>85</v>
      </c>
      <c r="D652">
        <f>D651+COUNTIF(전체당첨내역!$B652:$G652,3)</f>
        <v>84</v>
      </c>
      <c r="E652">
        <f>E651+COUNTIF(전체당첨내역!$B652:$G652,4)</f>
        <v>93</v>
      </c>
      <c r="F652">
        <f>F651+COUNTIF(전체당첨내역!$B652:$G652,5)</f>
        <v>92</v>
      </c>
      <c r="G652">
        <f>G651+COUNTIF(전체당첨내역!$B652:$G652,6)</f>
        <v>78</v>
      </c>
      <c r="H652">
        <f>H651+COUNTIF(전체당첨내역!$B652:$G652,7)</f>
        <v>84</v>
      </c>
      <c r="I652">
        <f>I651+COUNTIF(전체당첨내역!$B652:$G652,8)</f>
        <v>91</v>
      </c>
      <c r="J652">
        <f>J651+COUNTIF(전체당첨내역!$B652:$G652,9)</f>
        <v>67</v>
      </c>
      <c r="K652">
        <f>K651+COUNTIF(전체당첨내역!$B652:$G652,10)</f>
        <v>84</v>
      </c>
      <c r="L652">
        <f>L651+COUNTIF(전체당첨내역!$B652:$G652,11)</f>
        <v>85</v>
      </c>
      <c r="M652">
        <f>M651+COUNTIF(전체당첨내역!$B652:$G652,12)</f>
        <v>85</v>
      </c>
      <c r="N652">
        <f>N651+COUNTIF(전체당첨내역!$B652:$G652,13)</f>
        <v>93</v>
      </c>
      <c r="O652">
        <f>O651+COUNTIF(전체당첨내역!$B652:$G652,14)</f>
        <v>96</v>
      </c>
      <c r="P652">
        <f>P651+COUNTIF(전체당첨내역!$B652:$G652,15)</f>
        <v>84</v>
      </c>
      <c r="Q652">
        <f>Q651+COUNTIF(전체당첨내역!$B652:$G652,16)</f>
        <v>81</v>
      </c>
      <c r="R652">
        <f>R651+COUNTIF(전체당첨내역!$B652:$G652,17)</f>
        <v>94</v>
      </c>
      <c r="S652">
        <f>S651+COUNTIF(전체당첨내역!$B652:$G652,18)</f>
        <v>92</v>
      </c>
      <c r="T652">
        <f>T651+COUNTIF(전체당첨내역!$B652:$G652,19)</f>
        <v>85</v>
      </c>
      <c r="U652">
        <f>U651+COUNTIF(전체당첨내역!$B652:$G652,20)</f>
        <v>107</v>
      </c>
      <c r="V652">
        <f>V651+COUNTIF(전체당첨내역!$B652:$G652,21)</f>
        <v>80</v>
      </c>
      <c r="W652">
        <f>W651+COUNTIF(전체당첨내역!$B652:$G652,22)</f>
        <v>78</v>
      </c>
      <c r="X652">
        <f>X651+COUNTIF(전체당첨내역!$B652:$G652,23)</f>
        <v>82</v>
      </c>
      <c r="Y652">
        <f>Y651+COUNTIF(전체당첨내역!$B652:$G652,24)</f>
        <v>86</v>
      </c>
      <c r="Z652">
        <f>Z651+COUNTIF(전체당첨내역!$B652:$G652,25)</f>
        <v>89</v>
      </c>
      <c r="AA652">
        <f>AA651+COUNTIF(전체당첨내역!$B652:$G652,26)</f>
        <v>93</v>
      </c>
      <c r="AB652">
        <f>AB651+COUNTIF(전체당첨내역!$B652:$G652,27)</f>
        <v>100</v>
      </c>
      <c r="AC652">
        <f>AC651+COUNTIF(전체당첨내역!$B652:$G652,28)</f>
        <v>72</v>
      </c>
      <c r="AD652">
        <f>AD651+COUNTIF(전체당첨내역!$B652:$G652,29)</f>
        <v>81</v>
      </c>
      <c r="AE652">
        <f>AE651+COUNTIF(전체당첨내역!$B652:$G652,30)</f>
        <v>78</v>
      </c>
      <c r="AF652">
        <f>AF651+COUNTIF(전체당첨내역!$B652:$G652,31)</f>
        <v>90</v>
      </c>
      <c r="AG652">
        <f>AG651+COUNTIF(전체당첨내역!$B652:$G652,32)</f>
        <v>79</v>
      </c>
      <c r="AH652">
        <f>AH651+COUNTIF(전체당첨내역!$B652:$G652,33)</f>
        <v>83</v>
      </c>
      <c r="AI652">
        <f>AI651+COUNTIF(전체당첨내역!$B652:$G652,34)</f>
        <v>102</v>
      </c>
      <c r="AJ652">
        <f>AJ651+COUNTIF(전체당첨내역!$B652:$G652,35)</f>
        <v>84</v>
      </c>
      <c r="AK652">
        <f>AK651+COUNTIF(전체당첨내역!$B652:$G652,36)</f>
        <v>84</v>
      </c>
      <c r="AL652">
        <f>AL651+COUNTIF(전체당첨내역!$B652:$G652,37)</f>
        <v>98</v>
      </c>
      <c r="AM652">
        <f>AM651+COUNTIF(전체당첨내역!$B652:$G652,38)</f>
        <v>78</v>
      </c>
      <c r="AN652">
        <f>AN651+COUNTIF(전체당첨내역!$B652:$G652,39)</f>
        <v>87</v>
      </c>
      <c r="AO652">
        <f>AO651+COUNTIF(전체당첨내역!$B652:$G652,40)</f>
        <v>106</v>
      </c>
      <c r="AP652">
        <f>AP651+COUNTIF(전체당첨내역!$B652:$G652,41)</f>
        <v>77</v>
      </c>
      <c r="AQ652">
        <f>AQ651+COUNTIF(전체당첨내역!$B652:$G652,42)</f>
        <v>80</v>
      </c>
      <c r="AR652">
        <f>AR651+COUNTIF(전체당첨내역!$B652:$G652,43)</f>
        <v>89</v>
      </c>
      <c r="AS652">
        <f>AS651+COUNTIF(전체당첨내역!$B652:$G652,44)</f>
        <v>84</v>
      </c>
      <c r="AT652">
        <f>AT651+COUNTIF(전체당첨내역!$B652:$G652,45)</f>
        <v>89</v>
      </c>
    </row>
    <row r="653" spans="1:46" ht="16.5" customHeight="1">
      <c r="A653">
        <v>652</v>
      </c>
      <c r="B653">
        <f>B652+COUNTIF(전체당첨내역!$B653:$G653,1)</f>
        <v>97</v>
      </c>
      <c r="C653">
        <f>C652+COUNTIF(전체당첨내역!$B653:$G653,2)</f>
        <v>85</v>
      </c>
      <c r="D653">
        <f>D652+COUNTIF(전체당첨내역!$B653:$G653,3)</f>
        <v>85</v>
      </c>
      <c r="E653">
        <f>E652+COUNTIF(전체당첨내역!$B653:$G653,4)</f>
        <v>93</v>
      </c>
      <c r="F653">
        <f>F652+COUNTIF(전체당첨내역!$B653:$G653,5)</f>
        <v>92</v>
      </c>
      <c r="G653">
        <f>G652+COUNTIF(전체당첨내역!$B653:$G653,6)</f>
        <v>78</v>
      </c>
      <c r="H653">
        <f>H652+COUNTIF(전체당첨내역!$B653:$G653,7)</f>
        <v>84</v>
      </c>
      <c r="I653">
        <f>I652+COUNTIF(전체당첨내역!$B653:$G653,8)</f>
        <v>91</v>
      </c>
      <c r="J653">
        <f>J652+COUNTIF(전체당첨내역!$B653:$G653,9)</f>
        <v>67</v>
      </c>
      <c r="K653">
        <f>K652+COUNTIF(전체당첨내역!$B653:$G653,10)</f>
        <v>84</v>
      </c>
      <c r="L653">
        <f>L652+COUNTIF(전체당첨내역!$B653:$G653,11)</f>
        <v>85</v>
      </c>
      <c r="M653">
        <f>M652+COUNTIF(전체당첨내역!$B653:$G653,12)</f>
        <v>85</v>
      </c>
      <c r="N653">
        <f>N652+COUNTIF(전체당첨내역!$B653:$G653,13)</f>
        <v>94</v>
      </c>
      <c r="O653">
        <f>O652+COUNTIF(전체당첨내역!$B653:$G653,14)</f>
        <v>96</v>
      </c>
      <c r="P653">
        <f>P652+COUNTIF(전체당첨내역!$B653:$G653,15)</f>
        <v>85</v>
      </c>
      <c r="Q653">
        <f>Q652+COUNTIF(전체당첨내역!$B653:$G653,16)</f>
        <v>81</v>
      </c>
      <c r="R653">
        <f>R652+COUNTIF(전체당첨내역!$B653:$G653,17)</f>
        <v>94</v>
      </c>
      <c r="S653">
        <f>S652+COUNTIF(전체당첨내역!$B653:$G653,18)</f>
        <v>92</v>
      </c>
      <c r="T653">
        <f>T652+COUNTIF(전체당첨내역!$B653:$G653,19)</f>
        <v>85</v>
      </c>
      <c r="U653">
        <f>U652+COUNTIF(전체당첨내역!$B653:$G653,20)</f>
        <v>107</v>
      </c>
      <c r="V653">
        <f>V652+COUNTIF(전체당첨내역!$B653:$G653,21)</f>
        <v>80</v>
      </c>
      <c r="W653">
        <f>W652+COUNTIF(전체당첨내역!$B653:$G653,22)</f>
        <v>78</v>
      </c>
      <c r="X653">
        <f>X652+COUNTIF(전체당첨내역!$B653:$G653,23)</f>
        <v>82</v>
      </c>
      <c r="Y653">
        <f>Y652+COUNTIF(전체당첨내역!$B653:$G653,24)</f>
        <v>86</v>
      </c>
      <c r="Z653">
        <f>Z652+COUNTIF(전체당첨내역!$B653:$G653,25)</f>
        <v>89</v>
      </c>
      <c r="AA653">
        <f>AA652+COUNTIF(전체당첨내역!$B653:$G653,26)</f>
        <v>93</v>
      </c>
      <c r="AB653">
        <f>AB652+COUNTIF(전체당첨내역!$B653:$G653,27)</f>
        <v>100</v>
      </c>
      <c r="AC653">
        <f>AC652+COUNTIF(전체당첨내역!$B653:$G653,28)</f>
        <v>72</v>
      </c>
      <c r="AD653">
        <f>AD652+COUNTIF(전체당첨내역!$B653:$G653,29)</f>
        <v>81</v>
      </c>
      <c r="AE653">
        <f>AE652+COUNTIF(전체당첨내역!$B653:$G653,30)</f>
        <v>78</v>
      </c>
      <c r="AF653">
        <f>AF652+COUNTIF(전체당첨내역!$B653:$G653,31)</f>
        <v>90</v>
      </c>
      <c r="AG653">
        <f>AG652+COUNTIF(전체당첨내역!$B653:$G653,32)</f>
        <v>79</v>
      </c>
      <c r="AH653">
        <f>AH652+COUNTIF(전체당첨내역!$B653:$G653,33)</f>
        <v>83</v>
      </c>
      <c r="AI653">
        <f>AI652+COUNTIF(전체당첨내역!$B653:$G653,34)</f>
        <v>102</v>
      </c>
      <c r="AJ653">
        <f>AJ652+COUNTIF(전체당첨내역!$B653:$G653,35)</f>
        <v>84</v>
      </c>
      <c r="AK653">
        <f>AK652+COUNTIF(전체당첨내역!$B653:$G653,36)</f>
        <v>84</v>
      </c>
      <c r="AL653">
        <f>AL652+COUNTIF(전체당첨내역!$B653:$G653,37)</f>
        <v>98</v>
      </c>
      <c r="AM653">
        <f>AM652+COUNTIF(전체당첨내역!$B653:$G653,38)</f>
        <v>78</v>
      </c>
      <c r="AN653">
        <f>AN652+COUNTIF(전체당첨내역!$B653:$G653,39)</f>
        <v>87</v>
      </c>
      <c r="AO653">
        <f>AO652+COUNTIF(전체당첨내역!$B653:$G653,40)</f>
        <v>107</v>
      </c>
      <c r="AP653">
        <f>AP652+COUNTIF(전체당첨내역!$B653:$G653,41)</f>
        <v>78</v>
      </c>
      <c r="AQ653">
        <f>AQ652+COUNTIF(전체당첨내역!$B653:$G653,42)</f>
        <v>80</v>
      </c>
      <c r="AR653">
        <f>AR652+COUNTIF(전체당첨내역!$B653:$G653,43)</f>
        <v>89</v>
      </c>
      <c r="AS653">
        <f>AS652+COUNTIF(전체당첨내역!$B653:$G653,44)</f>
        <v>85</v>
      </c>
      <c r="AT653">
        <f>AT652+COUNTIF(전체당첨내역!$B653:$G653,45)</f>
        <v>89</v>
      </c>
    </row>
    <row r="654" spans="1:46" ht="16.5" customHeight="1">
      <c r="A654">
        <v>653</v>
      </c>
      <c r="B654">
        <f>B653+COUNTIF(전체당첨내역!$B654:$G654,1)</f>
        <v>97</v>
      </c>
      <c r="C654">
        <f>C653+COUNTIF(전체당첨내역!$B654:$G654,2)</f>
        <v>85</v>
      </c>
      <c r="D654">
        <f>D653+COUNTIF(전체당첨내역!$B654:$G654,3)</f>
        <v>85</v>
      </c>
      <c r="E654">
        <f>E653+COUNTIF(전체당첨내역!$B654:$G654,4)</f>
        <v>93</v>
      </c>
      <c r="F654">
        <f>F653+COUNTIF(전체당첨내역!$B654:$G654,5)</f>
        <v>93</v>
      </c>
      <c r="G654">
        <f>G653+COUNTIF(전체당첨내역!$B654:$G654,6)</f>
        <v>79</v>
      </c>
      <c r="H654">
        <f>H653+COUNTIF(전체당첨내역!$B654:$G654,7)</f>
        <v>84</v>
      </c>
      <c r="I654">
        <f>I653+COUNTIF(전체당첨내역!$B654:$G654,8)</f>
        <v>91</v>
      </c>
      <c r="J654">
        <f>J653+COUNTIF(전체당첨내역!$B654:$G654,9)</f>
        <v>67</v>
      </c>
      <c r="K654">
        <f>K653+COUNTIF(전체당첨내역!$B654:$G654,10)</f>
        <v>84</v>
      </c>
      <c r="L654">
        <f>L653+COUNTIF(전체당첨내역!$B654:$G654,11)</f>
        <v>85</v>
      </c>
      <c r="M654">
        <f>M653+COUNTIF(전체당첨내역!$B654:$G654,12)</f>
        <v>85</v>
      </c>
      <c r="N654">
        <f>N653+COUNTIF(전체당첨내역!$B654:$G654,13)</f>
        <v>94</v>
      </c>
      <c r="O654">
        <f>O653+COUNTIF(전체당첨내역!$B654:$G654,14)</f>
        <v>96</v>
      </c>
      <c r="P654">
        <f>P653+COUNTIF(전체당첨내역!$B654:$G654,15)</f>
        <v>85</v>
      </c>
      <c r="Q654">
        <f>Q653+COUNTIF(전체당첨내역!$B654:$G654,16)</f>
        <v>81</v>
      </c>
      <c r="R654">
        <f>R653+COUNTIF(전체당첨내역!$B654:$G654,17)</f>
        <v>94</v>
      </c>
      <c r="S654">
        <f>S653+COUNTIF(전체당첨내역!$B654:$G654,18)</f>
        <v>92</v>
      </c>
      <c r="T654">
        <f>T653+COUNTIF(전체당첨내역!$B654:$G654,19)</f>
        <v>85</v>
      </c>
      <c r="U654">
        <f>U653+COUNTIF(전체당첨내역!$B654:$G654,20)</f>
        <v>107</v>
      </c>
      <c r="V654">
        <f>V653+COUNTIF(전체당첨내역!$B654:$G654,21)</f>
        <v>80</v>
      </c>
      <c r="W654">
        <f>W653+COUNTIF(전체당첨내역!$B654:$G654,22)</f>
        <v>78</v>
      </c>
      <c r="X654">
        <f>X653+COUNTIF(전체당첨내역!$B654:$G654,23)</f>
        <v>82</v>
      </c>
      <c r="Y654">
        <f>Y653+COUNTIF(전체당첨내역!$B654:$G654,24)</f>
        <v>86</v>
      </c>
      <c r="Z654">
        <f>Z653+COUNTIF(전체당첨내역!$B654:$G654,25)</f>
        <v>89</v>
      </c>
      <c r="AA654">
        <f>AA653+COUNTIF(전체당첨내역!$B654:$G654,26)</f>
        <v>94</v>
      </c>
      <c r="AB654">
        <f>AB653+COUNTIF(전체당첨내역!$B654:$G654,27)</f>
        <v>101</v>
      </c>
      <c r="AC654">
        <f>AC653+COUNTIF(전체당첨내역!$B654:$G654,28)</f>
        <v>72</v>
      </c>
      <c r="AD654">
        <f>AD653+COUNTIF(전체당첨내역!$B654:$G654,29)</f>
        <v>81</v>
      </c>
      <c r="AE654">
        <f>AE653+COUNTIF(전체당첨내역!$B654:$G654,30)</f>
        <v>78</v>
      </c>
      <c r="AF654">
        <f>AF653+COUNTIF(전체당첨내역!$B654:$G654,31)</f>
        <v>90</v>
      </c>
      <c r="AG654">
        <f>AG653+COUNTIF(전체당첨내역!$B654:$G654,32)</f>
        <v>79</v>
      </c>
      <c r="AH654">
        <f>AH653+COUNTIF(전체당첨내역!$B654:$G654,33)</f>
        <v>83</v>
      </c>
      <c r="AI654">
        <f>AI653+COUNTIF(전체당첨내역!$B654:$G654,34)</f>
        <v>102</v>
      </c>
      <c r="AJ654">
        <f>AJ653+COUNTIF(전체당첨내역!$B654:$G654,35)</f>
        <v>84</v>
      </c>
      <c r="AK654">
        <f>AK653+COUNTIF(전체당첨내역!$B654:$G654,36)</f>
        <v>84</v>
      </c>
      <c r="AL654">
        <f>AL653+COUNTIF(전체당첨내역!$B654:$G654,37)</f>
        <v>98</v>
      </c>
      <c r="AM654">
        <f>AM653+COUNTIF(전체당첨내역!$B654:$G654,38)</f>
        <v>79</v>
      </c>
      <c r="AN654">
        <f>AN653+COUNTIF(전체당첨내역!$B654:$G654,39)</f>
        <v>88</v>
      </c>
      <c r="AO654">
        <f>AO653+COUNTIF(전체당첨내역!$B654:$G654,40)</f>
        <v>107</v>
      </c>
      <c r="AP654">
        <f>AP653+COUNTIF(전체당첨내역!$B654:$G654,41)</f>
        <v>78</v>
      </c>
      <c r="AQ654">
        <f>AQ653+COUNTIF(전체당첨내역!$B654:$G654,42)</f>
        <v>80</v>
      </c>
      <c r="AR654">
        <f>AR653+COUNTIF(전체당첨내역!$B654:$G654,43)</f>
        <v>89</v>
      </c>
      <c r="AS654">
        <f>AS653+COUNTIF(전체당첨내역!$B654:$G654,44)</f>
        <v>85</v>
      </c>
      <c r="AT654">
        <f>AT653+COUNTIF(전체당첨내역!$B654:$G654,45)</f>
        <v>89</v>
      </c>
    </row>
    <row r="655" spans="1:46" ht="16.5" customHeight="1">
      <c r="A655">
        <v>654</v>
      </c>
      <c r="B655">
        <f>B654+COUNTIF(전체당첨내역!$B655:$G655,1)</f>
        <v>97</v>
      </c>
      <c r="C655">
        <f>C654+COUNTIF(전체당첨내역!$B655:$G655,2)</f>
        <v>85</v>
      </c>
      <c r="D655">
        <f>D654+COUNTIF(전체당첨내역!$B655:$G655,3)</f>
        <v>85</v>
      </c>
      <c r="E655">
        <f>E654+COUNTIF(전체당첨내역!$B655:$G655,4)</f>
        <v>93</v>
      </c>
      <c r="F655">
        <f>F654+COUNTIF(전체당첨내역!$B655:$G655,5)</f>
        <v>93</v>
      </c>
      <c r="G655">
        <f>G654+COUNTIF(전체당첨내역!$B655:$G655,6)</f>
        <v>79</v>
      </c>
      <c r="H655">
        <f>H654+COUNTIF(전체당첨내역!$B655:$G655,7)</f>
        <v>84</v>
      </c>
      <c r="I655">
        <f>I654+COUNTIF(전체당첨내역!$B655:$G655,8)</f>
        <v>91</v>
      </c>
      <c r="J655">
        <f>J654+COUNTIF(전체당첨내역!$B655:$G655,9)</f>
        <v>67</v>
      </c>
      <c r="K655">
        <f>K654+COUNTIF(전체당첨내역!$B655:$G655,10)</f>
        <v>84</v>
      </c>
      <c r="L655">
        <f>L654+COUNTIF(전체당첨내역!$B655:$G655,11)</f>
        <v>85</v>
      </c>
      <c r="M655">
        <f>M654+COUNTIF(전체당첨내역!$B655:$G655,12)</f>
        <v>85</v>
      </c>
      <c r="N655">
        <f>N654+COUNTIF(전체당첨내역!$B655:$G655,13)</f>
        <v>94</v>
      </c>
      <c r="O655">
        <f>O654+COUNTIF(전체당첨내역!$B655:$G655,14)</f>
        <v>96</v>
      </c>
      <c r="P655">
        <f>P654+COUNTIF(전체당첨내역!$B655:$G655,15)</f>
        <v>85</v>
      </c>
      <c r="Q655">
        <f>Q654+COUNTIF(전체당첨내역!$B655:$G655,16)</f>
        <v>82</v>
      </c>
      <c r="R655">
        <f>R654+COUNTIF(전체당첨내역!$B655:$G655,17)</f>
        <v>94</v>
      </c>
      <c r="S655">
        <f>S654+COUNTIF(전체당첨내역!$B655:$G655,18)</f>
        <v>92</v>
      </c>
      <c r="T655">
        <f>T654+COUNTIF(전체당첨내역!$B655:$G655,19)</f>
        <v>85</v>
      </c>
      <c r="U655">
        <f>U654+COUNTIF(전체당첨내역!$B655:$G655,20)</f>
        <v>107</v>
      </c>
      <c r="V655">
        <f>V654+COUNTIF(전체당첨내역!$B655:$G655,21)</f>
        <v>81</v>
      </c>
      <c r="W655">
        <f>W654+COUNTIF(전체당첨내역!$B655:$G655,22)</f>
        <v>78</v>
      </c>
      <c r="X655">
        <f>X654+COUNTIF(전체당첨내역!$B655:$G655,23)</f>
        <v>82</v>
      </c>
      <c r="Y655">
        <f>Y654+COUNTIF(전체당첨내역!$B655:$G655,24)</f>
        <v>86</v>
      </c>
      <c r="Z655">
        <f>Z654+COUNTIF(전체당첨내역!$B655:$G655,25)</f>
        <v>89</v>
      </c>
      <c r="AA655">
        <f>AA654+COUNTIF(전체당첨내역!$B655:$G655,26)</f>
        <v>95</v>
      </c>
      <c r="AB655">
        <f>AB654+COUNTIF(전체당첨내역!$B655:$G655,27)</f>
        <v>101</v>
      </c>
      <c r="AC655">
        <f>AC654+COUNTIF(전체당첨내역!$B655:$G655,28)</f>
        <v>72</v>
      </c>
      <c r="AD655">
        <f>AD654+COUNTIF(전체당첨내역!$B655:$G655,29)</f>
        <v>81</v>
      </c>
      <c r="AE655">
        <f>AE654+COUNTIF(전체당첨내역!$B655:$G655,30)</f>
        <v>78</v>
      </c>
      <c r="AF655">
        <f>AF654+COUNTIF(전체당첨내역!$B655:$G655,31)</f>
        <v>91</v>
      </c>
      <c r="AG655">
        <f>AG654+COUNTIF(전체당첨내역!$B655:$G655,32)</f>
        <v>79</v>
      </c>
      <c r="AH655">
        <f>AH654+COUNTIF(전체당첨내역!$B655:$G655,33)</f>
        <v>83</v>
      </c>
      <c r="AI655">
        <f>AI654+COUNTIF(전체당첨내역!$B655:$G655,34)</f>
        <v>102</v>
      </c>
      <c r="AJ655">
        <f>AJ654+COUNTIF(전체당첨내역!$B655:$G655,35)</f>
        <v>84</v>
      </c>
      <c r="AK655">
        <f>AK654+COUNTIF(전체당첨내역!$B655:$G655,36)</f>
        <v>85</v>
      </c>
      <c r="AL655">
        <f>AL654+COUNTIF(전체당첨내역!$B655:$G655,37)</f>
        <v>98</v>
      </c>
      <c r="AM655">
        <f>AM654+COUNTIF(전체당첨내역!$B655:$G655,38)</f>
        <v>79</v>
      </c>
      <c r="AN655">
        <f>AN654+COUNTIF(전체당첨내역!$B655:$G655,39)</f>
        <v>88</v>
      </c>
      <c r="AO655">
        <f>AO654+COUNTIF(전체당첨내역!$B655:$G655,40)</f>
        <v>107</v>
      </c>
      <c r="AP655">
        <f>AP654+COUNTIF(전체당첨내역!$B655:$G655,41)</f>
        <v>78</v>
      </c>
      <c r="AQ655">
        <f>AQ654+COUNTIF(전체당첨내역!$B655:$G655,42)</f>
        <v>80</v>
      </c>
      <c r="AR655">
        <f>AR654+COUNTIF(전체당첨내역!$B655:$G655,43)</f>
        <v>90</v>
      </c>
      <c r="AS655">
        <f>AS654+COUNTIF(전체당첨내역!$B655:$G655,44)</f>
        <v>85</v>
      </c>
      <c r="AT655">
        <f>AT654+COUNTIF(전체당첨내역!$B655:$G655,45)</f>
        <v>89</v>
      </c>
    </row>
    <row r="656" spans="1:46" ht="16.5" customHeight="1">
      <c r="A656">
        <v>655</v>
      </c>
      <c r="B656">
        <f>B655+COUNTIF(전체당첨내역!$B656:$G656,1)</f>
        <v>97</v>
      </c>
      <c r="C656">
        <f>C655+COUNTIF(전체당첨내역!$B656:$G656,2)</f>
        <v>85</v>
      </c>
      <c r="D656">
        <f>D655+COUNTIF(전체당첨내역!$B656:$G656,3)</f>
        <v>85</v>
      </c>
      <c r="E656">
        <f>E655+COUNTIF(전체당첨내역!$B656:$G656,4)</f>
        <v>93</v>
      </c>
      <c r="F656">
        <f>F655+COUNTIF(전체당첨내역!$B656:$G656,5)</f>
        <v>93</v>
      </c>
      <c r="G656">
        <f>G655+COUNTIF(전체당첨내역!$B656:$G656,6)</f>
        <v>79</v>
      </c>
      <c r="H656">
        <f>H655+COUNTIF(전체당첨내역!$B656:$G656,7)</f>
        <v>85</v>
      </c>
      <c r="I656">
        <f>I655+COUNTIF(전체당첨내역!$B656:$G656,8)</f>
        <v>91</v>
      </c>
      <c r="J656">
        <f>J655+COUNTIF(전체당첨내역!$B656:$G656,9)</f>
        <v>67</v>
      </c>
      <c r="K656">
        <f>K655+COUNTIF(전체당첨내역!$B656:$G656,10)</f>
        <v>84</v>
      </c>
      <c r="L656">
        <f>L655+COUNTIF(전체당첨내역!$B656:$G656,11)</f>
        <v>85</v>
      </c>
      <c r="M656">
        <f>M655+COUNTIF(전체당첨내역!$B656:$G656,12)</f>
        <v>85</v>
      </c>
      <c r="N656">
        <f>N655+COUNTIF(전체당첨내역!$B656:$G656,13)</f>
        <v>94</v>
      </c>
      <c r="O656">
        <f>O655+COUNTIF(전체당첨내역!$B656:$G656,14)</f>
        <v>96</v>
      </c>
      <c r="P656">
        <f>P655+COUNTIF(전체당첨내역!$B656:$G656,15)</f>
        <v>85</v>
      </c>
      <c r="Q656">
        <f>Q655+COUNTIF(전체당첨내역!$B656:$G656,16)</f>
        <v>82</v>
      </c>
      <c r="R656">
        <f>R655+COUNTIF(전체당첨내역!$B656:$G656,17)</f>
        <v>94</v>
      </c>
      <c r="S656">
        <f>S655+COUNTIF(전체당첨내역!$B656:$G656,18)</f>
        <v>92</v>
      </c>
      <c r="T656">
        <f>T655+COUNTIF(전체당첨내역!$B656:$G656,19)</f>
        <v>85</v>
      </c>
      <c r="U656">
        <f>U655+COUNTIF(전체당첨내역!$B656:$G656,20)</f>
        <v>107</v>
      </c>
      <c r="V656">
        <f>V655+COUNTIF(전체당첨내역!$B656:$G656,21)</f>
        <v>81</v>
      </c>
      <c r="W656">
        <f>W655+COUNTIF(전체당첨내역!$B656:$G656,22)</f>
        <v>78</v>
      </c>
      <c r="X656">
        <f>X655+COUNTIF(전체당첨내역!$B656:$G656,23)</f>
        <v>82</v>
      </c>
      <c r="Y656">
        <f>Y655+COUNTIF(전체당첨내역!$B656:$G656,24)</f>
        <v>86</v>
      </c>
      <c r="Z656">
        <f>Z655+COUNTIF(전체당첨내역!$B656:$G656,25)</f>
        <v>89</v>
      </c>
      <c r="AA656">
        <f>AA655+COUNTIF(전체당첨내역!$B656:$G656,26)</f>
        <v>95</v>
      </c>
      <c r="AB656">
        <f>AB655+COUNTIF(전체당첨내역!$B656:$G656,27)</f>
        <v>101</v>
      </c>
      <c r="AC656">
        <f>AC655+COUNTIF(전체당첨내역!$B656:$G656,28)</f>
        <v>72</v>
      </c>
      <c r="AD656">
        <f>AD655+COUNTIF(전체당첨내역!$B656:$G656,29)</f>
        <v>81</v>
      </c>
      <c r="AE656">
        <f>AE655+COUNTIF(전체당첨내역!$B656:$G656,30)</f>
        <v>78</v>
      </c>
      <c r="AF656">
        <f>AF655+COUNTIF(전체당첨내역!$B656:$G656,31)</f>
        <v>91</v>
      </c>
      <c r="AG656">
        <f>AG655+COUNTIF(전체당첨내역!$B656:$G656,32)</f>
        <v>79</v>
      </c>
      <c r="AH656">
        <f>AH655+COUNTIF(전체당첨내역!$B656:$G656,33)</f>
        <v>83</v>
      </c>
      <c r="AI656">
        <f>AI655+COUNTIF(전체당첨내역!$B656:$G656,34)</f>
        <v>102</v>
      </c>
      <c r="AJ656">
        <f>AJ655+COUNTIF(전체당첨내역!$B656:$G656,35)</f>
        <v>84</v>
      </c>
      <c r="AK656">
        <f>AK655+COUNTIF(전체당첨내역!$B656:$G656,36)</f>
        <v>85</v>
      </c>
      <c r="AL656">
        <f>AL655+COUNTIF(전체당첨내역!$B656:$G656,37)</f>
        <v>99</v>
      </c>
      <c r="AM656">
        <f>AM655+COUNTIF(전체당첨내역!$B656:$G656,38)</f>
        <v>80</v>
      </c>
      <c r="AN656">
        <f>AN655+COUNTIF(전체당첨내역!$B656:$G656,39)</f>
        <v>89</v>
      </c>
      <c r="AO656">
        <f>AO655+COUNTIF(전체당첨내역!$B656:$G656,40)</f>
        <v>108</v>
      </c>
      <c r="AP656">
        <f>AP655+COUNTIF(전체당첨내역!$B656:$G656,41)</f>
        <v>78</v>
      </c>
      <c r="AQ656">
        <f>AQ655+COUNTIF(전체당첨내역!$B656:$G656,42)</f>
        <v>80</v>
      </c>
      <c r="AR656">
        <f>AR655+COUNTIF(전체당첨내역!$B656:$G656,43)</f>
        <v>90</v>
      </c>
      <c r="AS656">
        <f>AS655+COUNTIF(전체당첨내역!$B656:$G656,44)</f>
        <v>86</v>
      </c>
      <c r="AT656">
        <f>AT655+COUNTIF(전체당첨내역!$B656:$G656,45)</f>
        <v>89</v>
      </c>
    </row>
    <row r="657" spans="1:46" ht="16.5" customHeight="1">
      <c r="A657">
        <v>656</v>
      </c>
      <c r="B657">
        <f>B656+COUNTIF(전체당첨내역!$B657:$G657,1)</f>
        <v>97</v>
      </c>
      <c r="C657">
        <f>C656+COUNTIF(전체당첨내역!$B657:$G657,2)</f>
        <v>85</v>
      </c>
      <c r="D657">
        <f>D656+COUNTIF(전체당첨내역!$B657:$G657,3)</f>
        <v>86</v>
      </c>
      <c r="E657">
        <f>E656+COUNTIF(전체당첨내역!$B657:$G657,4)</f>
        <v>93</v>
      </c>
      <c r="F657">
        <f>F656+COUNTIF(전체당첨내역!$B657:$G657,5)</f>
        <v>93</v>
      </c>
      <c r="G657">
        <f>G656+COUNTIF(전체당첨내역!$B657:$G657,6)</f>
        <v>79</v>
      </c>
      <c r="H657">
        <f>H656+COUNTIF(전체당첨내역!$B657:$G657,7)</f>
        <v>86</v>
      </c>
      <c r="I657">
        <f>I656+COUNTIF(전체당첨내역!$B657:$G657,8)</f>
        <v>91</v>
      </c>
      <c r="J657">
        <f>J656+COUNTIF(전체당첨내역!$B657:$G657,9)</f>
        <v>67</v>
      </c>
      <c r="K657">
        <f>K656+COUNTIF(전체당첨내역!$B657:$G657,10)</f>
        <v>84</v>
      </c>
      <c r="L657">
        <f>L656+COUNTIF(전체당첨내역!$B657:$G657,11)</f>
        <v>85</v>
      </c>
      <c r="M657">
        <f>M656+COUNTIF(전체당첨내역!$B657:$G657,12)</f>
        <v>85</v>
      </c>
      <c r="N657">
        <f>N656+COUNTIF(전체당첨내역!$B657:$G657,13)</f>
        <v>94</v>
      </c>
      <c r="O657">
        <f>O656+COUNTIF(전체당첨내역!$B657:$G657,14)</f>
        <v>97</v>
      </c>
      <c r="P657">
        <f>P656+COUNTIF(전체당첨내역!$B657:$G657,15)</f>
        <v>85</v>
      </c>
      <c r="Q657">
        <f>Q656+COUNTIF(전체당첨내역!$B657:$G657,16)</f>
        <v>83</v>
      </c>
      <c r="R657">
        <f>R656+COUNTIF(전체당첨내역!$B657:$G657,17)</f>
        <v>94</v>
      </c>
      <c r="S657">
        <f>S656+COUNTIF(전체당첨내역!$B657:$G657,18)</f>
        <v>92</v>
      </c>
      <c r="T657">
        <f>T656+COUNTIF(전체당첨내역!$B657:$G657,19)</f>
        <v>85</v>
      </c>
      <c r="U657">
        <f>U656+COUNTIF(전체당첨내역!$B657:$G657,20)</f>
        <v>107</v>
      </c>
      <c r="V657">
        <f>V656+COUNTIF(전체당첨내역!$B657:$G657,21)</f>
        <v>81</v>
      </c>
      <c r="W657">
        <f>W656+COUNTIF(전체당첨내역!$B657:$G657,22)</f>
        <v>78</v>
      </c>
      <c r="X657">
        <f>X656+COUNTIF(전체당첨내역!$B657:$G657,23)</f>
        <v>82</v>
      </c>
      <c r="Y657">
        <f>Y656+COUNTIF(전체당첨내역!$B657:$G657,24)</f>
        <v>86</v>
      </c>
      <c r="Z657">
        <f>Z656+COUNTIF(전체당첨내역!$B657:$G657,25)</f>
        <v>89</v>
      </c>
      <c r="AA657">
        <f>AA656+COUNTIF(전체당첨내역!$B657:$G657,26)</f>
        <v>95</v>
      </c>
      <c r="AB657">
        <f>AB656+COUNTIF(전체당첨내역!$B657:$G657,27)</f>
        <v>101</v>
      </c>
      <c r="AC657">
        <f>AC656+COUNTIF(전체당첨내역!$B657:$G657,28)</f>
        <v>72</v>
      </c>
      <c r="AD657">
        <f>AD656+COUNTIF(전체당첨내역!$B657:$G657,29)</f>
        <v>81</v>
      </c>
      <c r="AE657">
        <f>AE656+COUNTIF(전체당첨내역!$B657:$G657,30)</f>
        <v>78</v>
      </c>
      <c r="AF657">
        <f>AF656+COUNTIF(전체당첨내역!$B657:$G657,31)</f>
        <v>92</v>
      </c>
      <c r="AG657">
        <f>AG656+COUNTIF(전체당첨내역!$B657:$G657,32)</f>
        <v>79</v>
      </c>
      <c r="AH657">
        <f>AH656+COUNTIF(전체당첨내역!$B657:$G657,33)</f>
        <v>83</v>
      </c>
      <c r="AI657">
        <f>AI656+COUNTIF(전체당첨내역!$B657:$G657,34)</f>
        <v>102</v>
      </c>
      <c r="AJ657">
        <f>AJ656+COUNTIF(전체당첨내역!$B657:$G657,35)</f>
        <v>84</v>
      </c>
      <c r="AK657">
        <f>AK656+COUNTIF(전체당첨내역!$B657:$G657,36)</f>
        <v>85</v>
      </c>
      <c r="AL657">
        <f>AL656+COUNTIF(전체당첨내역!$B657:$G657,37)</f>
        <v>99</v>
      </c>
      <c r="AM657">
        <f>AM656+COUNTIF(전체당첨내역!$B657:$G657,38)</f>
        <v>80</v>
      </c>
      <c r="AN657">
        <f>AN656+COUNTIF(전체당첨내역!$B657:$G657,39)</f>
        <v>89</v>
      </c>
      <c r="AO657">
        <f>AO656+COUNTIF(전체당첨내역!$B657:$G657,40)</f>
        <v>109</v>
      </c>
      <c r="AP657">
        <f>AP656+COUNTIF(전체당첨내역!$B657:$G657,41)</f>
        <v>78</v>
      </c>
      <c r="AQ657">
        <f>AQ656+COUNTIF(전체당첨내역!$B657:$G657,42)</f>
        <v>80</v>
      </c>
      <c r="AR657">
        <f>AR656+COUNTIF(전체당첨내역!$B657:$G657,43)</f>
        <v>90</v>
      </c>
      <c r="AS657">
        <f>AS656+COUNTIF(전체당첨내역!$B657:$G657,44)</f>
        <v>86</v>
      </c>
      <c r="AT657">
        <f>AT656+COUNTIF(전체당첨내역!$B657:$G657,45)</f>
        <v>89</v>
      </c>
    </row>
    <row r="658" spans="1:46" ht="16.5" customHeight="1">
      <c r="A658">
        <v>657</v>
      </c>
      <c r="B658">
        <f>B657+COUNTIF(전체당첨내역!$B658:$G658,1)</f>
        <v>97</v>
      </c>
      <c r="C658">
        <f>C657+COUNTIF(전체당첨내역!$B658:$G658,2)</f>
        <v>85</v>
      </c>
      <c r="D658">
        <f>D657+COUNTIF(전체당첨내역!$B658:$G658,3)</f>
        <v>86</v>
      </c>
      <c r="E658">
        <f>E657+COUNTIF(전체당첨내역!$B658:$G658,4)</f>
        <v>93</v>
      </c>
      <c r="F658">
        <f>F657+COUNTIF(전체당첨내역!$B658:$G658,5)</f>
        <v>93</v>
      </c>
      <c r="G658">
        <f>G657+COUNTIF(전체당첨내역!$B658:$G658,6)</f>
        <v>79</v>
      </c>
      <c r="H658">
        <f>H657+COUNTIF(전체당첨내역!$B658:$G658,7)</f>
        <v>86</v>
      </c>
      <c r="I658">
        <f>I657+COUNTIF(전체당첨내역!$B658:$G658,8)</f>
        <v>91</v>
      </c>
      <c r="J658">
        <f>J657+COUNTIF(전체당첨내역!$B658:$G658,9)</f>
        <v>67</v>
      </c>
      <c r="K658">
        <f>K657+COUNTIF(전체당첨내역!$B658:$G658,10)</f>
        <v>85</v>
      </c>
      <c r="L658">
        <f>L657+COUNTIF(전체당첨내역!$B658:$G658,11)</f>
        <v>85</v>
      </c>
      <c r="M658">
        <f>M657+COUNTIF(전체당첨내역!$B658:$G658,12)</f>
        <v>85</v>
      </c>
      <c r="N658">
        <f>N657+COUNTIF(전체당첨내역!$B658:$G658,13)</f>
        <v>94</v>
      </c>
      <c r="O658">
        <f>O657+COUNTIF(전체당첨내역!$B658:$G658,14)</f>
        <v>98</v>
      </c>
      <c r="P658">
        <f>P657+COUNTIF(전체당첨내역!$B658:$G658,15)</f>
        <v>85</v>
      </c>
      <c r="Q658">
        <f>Q657+COUNTIF(전체당첨내역!$B658:$G658,16)</f>
        <v>83</v>
      </c>
      <c r="R658">
        <f>R657+COUNTIF(전체당첨내역!$B658:$G658,17)</f>
        <v>94</v>
      </c>
      <c r="S658">
        <f>S657+COUNTIF(전체당첨내역!$B658:$G658,18)</f>
        <v>92</v>
      </c>
      <c r="T658">
        <f>T657+COUNTIF(전체당첨내역!$B658:$G658,19)</f>
        <v>86</v>
      </c>
      <c r="U658">
        <f>U657+COUNTIF(전체당첨내역!$B658:$G658,20)</f>
        <v>107</v>
      </c>
      <c r="V658">
        <f>V657+COUNTIF(전체당첨내역!$B658:$G658,21)</f>
        <v>81</v>
      </c>
      <c r="W658">
        <f>W657+COUNTIF(전체당첨내역!$B658:$G658,22)</f>
        <v>78</v>
      </c>
      <c r="X658">
        <f>X657+COUNTIF(전체당첨내역!$B658:$G658,23)</f>
        <v>82</v>
      </c>
      <c r="Y658">
        <f>Y657+COUNTIF(전체당첨내역!$B658:$G658,24)</f>
        <v>86</v>
      </c>
      <c r="Z658">
        <f>Z657+COUNTIF(전체당첨내역!$B658:$G658,25)</f>
        <v>89</v>
      </c>
      <c r="AA658">
        <f>AA657+COUNTIF(전체당첨내역!$B658:$G658,26)</f>
        <v>95</v>
      </c>
      <c r="AB658">
        <f>AB657+COUNTIF(전체당첨내역!$B658:$G658,27)</f>
        <v>101</v>
      </c>
      <c r="AC658">
        <f>AC657+COUNTIF(전체당첨내역!$B658:$G658,28)</f>
        <v>72</v>
      </c>
      <c r="AD658">
        <f>AD657+COUNTIF(전체당첨내역!$B658:$G658,29)</f>
        <v>81</v>
      </c>
      <c r="AE658">
        <f>AE657+COUNTIF(전체당첨내역!$B658:$G658,30)</f>
        <v>78</v>
      </c>
      <c r="AF658">
        <f>AF657+COUNTIF(전체당첨내역!$B658:$G658,31)</f>
        <v>92</v>
      </c>
      <c r="AG658">
        <f>AG657+COUNTIF(전체당첨내역!$B658:$G658,32)</f>
        <v>79</v>
      </c>
      <c r="AH658">
        <f>AH657+COUNTIF(전체당첨내역!$B658:$G658,33)</f>
        <v>83</v>
      </c>
      <c r="AI658">
        <f>AI657+COUNTIF(전체당첨내역!$B658:$G658,34)</f>
        <v>102</v>
      </c>
      <c r="AJ658">
        <f>AJ657+COUNTIF(전체당첨내역!$B658:$G658,35)</f>
        <v>84</v>
      </c>
      <c r="AK658">
        <f>AK657+COUNTIF(전체당첨내역!$B658:$G658,36)</f>
        <v>85</v>
      </c>
      <c r="AL658">
        <f>AL657+COUNTIF(전체당첨내역!$B658:$G658,37)</f>
        <v>99</v>
      </c>
      <c r="AM658">
        <f>AM657+COUNTIF(전체당첨내역!$B658:$G658,38)</f>
        <v>80</v>
      </c>
      <c r="AN658">
        <f>AN657+COUNTIF(전체당첨내역!$B658:$G658,39)</f>
        <v>90</v>
      </c>
      <c r="AO658">
        <f>AO657+COUNTIF(전체당첨내역!$B658:$G658,40)</f>
        <v>110</v>
      </c>
      <c r="AP658">
        <f>AP657+COUNTIF(전체당첨내역!$B658:$G658,41)</f>
        <v>78</v>
      </c>
      <c r="AQ658">
        <f>AQ657+COUNTIF(전체당첨내역!$B658:$G658,42)</f>
        <v>80</v>
      </c>
      <c r="AR658">
        <f>AR657+COUNTIF(전체당첨내역!$B658:$G658,43)</f>
        <v>91</v>
      </c>
      <c r="AS658">
        <f>AS657+COUNTIF(전체당첨내역!$B658:$G658,44)</f>
        <v>86</v>
      </c>
      <c r="AT658">
        <f>AT657+COUNTIF(전체당첨내역!$B658:$G658,45)</f>
        <v>89</v>
      </c>
    </row>
    <row r="659" spans="1:46" ht="16.5" customHeight="1">
      <c r="A659">
        <v>658</v>
      </c>
      <c r="B659">
        <f>B658+COUNTIF(전체당첨내역!$B659:$G659,1)</f>
        <v>97</v>
      </c>
      <c r="C659">
        <f>C658+COUNTIF(전체당첨내역!$B659:$G659,2)</f>
        <v>85</v>
      </c>
      <c r="D659">
        <f>D658+COUNTIF(전체당첨내역!$B659:$G659,3)</f>
        <v>86</v>
      </c>
      <c r="E659">
        <f>E658+COUNTIF(전체당첨내역!$B659:$G659,4)</f>
        <v>93</v>
      </c>
      <c r="F659">
        <f>F658+COUNTIF(전체당첨내역!$B659:$G659,5)</f>
        <v>93</v>
      </c>
      <c r="G659">
        <f>G658+COUNTIF(전체당첨내역!$B659:$G659,6)</f>
        <v>79</v>
      </c>
      <c r="H659">
        <f>H658+COUNTIF(전체당첨내역!$B659:$G659,7)</f>
        <v>86</v>
      </c>
      <c r="I659">
        <f>I658+COUNTIF(전체당첨내역!$B659:$G659,8)</f>
        <v>92</v>
      </c>
      <c r="J659">
        <f>J658+COUNTIF(전체당첨내역!$B659:$G659,9)</f>
        <v>67</v>
      </c>
      <c r="K659">
        <f>K658+COUNTIF(전체당첨내역!$B659:$G659,10)</f>
        <v>85</v>
      </c>
      <c r="L659">
        <f>L658+COUNTIF(전체당첨내역!$B659:$G659,11)</f>
        <v>85</v>
      </c>
      <c r="M659">
        <f>M658+COUNTIF(전체당첨내역!$B659:$G659,12)</f>
        <v>85</v>
      </c>
      <c r="N659">
        <f>N658+COUNTIF(전체당첨내역!$B659:$G659,13)</f>
        <v>94</v>
      </c>
      <c r="O659">
        <f>O658+COUNTIF(전체당첨내역!$B659:$G659,14)</f>
        <v>98</v>
      </c>
      <c r="P659">
        <f>P658+COUNTIF(전체당첨내역!$B659:$G659,15)</f>
        <v>85</v>
      </c>
      <c r="Q659">
        <f>Q658+COUNTIF(전체당첨내역!$B659:$G659,16)</f>
        <v>83</v>
      </c>
      <c r="R659">
        <f>R658+COUNTIF(전체당첨내역!$B659:$G659,17)</f>
        <v>94</v>
      </c>
      <c r="S659">
        <f>S658+COUNTIF(전체당첨내역!$B659:$G659,18)</f>
        <v>92</v>
      </c>
      <c r="T659">
        <f>T658+COUNTIF(전체당첨내역!$B659:$G659,19)</f>
        <v>87</v>
      </c>
      <c r="U659">
        <f>U658+COUNTIF(전체당첨내역!$B659:$G659,20)</f>
        <v>107</v>
      </c>
      <c r="V659">
        <f>V658+COUNTIF(전체당첨내역!$B659:$G659,21)</f>
        <v>81</v>
      </c>
      <c r="W659">
        <f>W658+COUNTIF(전체당첨내역!$B659:$G659,22)</f>
        <v>78</v>
      </c>
      <c r="X659">
        <f>X658+COUNTIF(전체당첨내역!$B659:$G659,23)</f>
        <v>82</v>
      </c>
      <c r="Y659">
        <f>Y658+COUNTIF(전체당첨내역!$B659:$G659,24)</f>
        <v>86</v>
      </c>
      <c r="Z659">
        <f>Z658+COUNTIF(전체당첨내역!$B659:$G659,25)</f>
        <v>90</v>
      </c>
      <c r="AA659">
        <f>AA658+COUNTIF(전체당첨내역!$B659:$G659,26)</f>
        <v>95</v>
      </c>
      <c r="AB659">
        <f>AB658+COUNTIF(전체당첨내역!$B659:$G659,27)</f>
        <v>101</v>
      </c>
      <c r="AC659">
        <f>AC658+COUNTIF(전체당첨내역!$B659:$G659,28)</f>
        <v>73</v>
      </c>
      <c r="AD659">
        <f>AD658+COUNTIF(전체당첨내역!$B659:$G659,29)</f>
        <v>81</v>
      </c>
      <c r="AE659">
        <f>AE658+COUNTIF(전체당첨내역!$B659:$G659,30)</f>
        <v>78</v>
      </c>
      <c r="AF659">
        <f>AF658+COUNTIF(전체당첨내역!$B659:$G659,31)</f>
        <v>92</v>
      </c>
      <c r="AG659">
        <f>AG658+COUNTIF(전체당첨내역!$B659:$G659,32)</f>
        <v>80</v>
      </c>
      <c r="AH659">
        <f>AH658+COUNTIF(전체당첨내역!$B659:$G659,33)</f>
        <v>83</v>
      </c>
      <c r="AI659">
        <f>AI658+COUNTIF(전체당첨내역!$B659:$G659,34)</f>
        <v>102</v>
      </c>
      <c r="AJ659">
        <f>AJ658+COUNTIF(전체당첨내역!$B659:$G659,35)</f>
        <v>84</v>
      </c>
      <c r="AK659">
        <f>AK658+COUNTIF(전체당첨내역!$B659:$G659,36)</f>
        <v>86</v>
      </c>
      <c r="AL659">
        <f>AL658+COUNTIF(전체당첨내역!$B659:$G659,37)</f>
        <v>99</v>
      </c>
      <c r="AM659">
        <f>AM658+COUNTIF(전체당첨내역!$B659:$G659,38)</f>
        <v>80</v>
      </c>
      <c r="AN659">
        <f>AN658+COUNTIF(전체당첨내역!$B659:$G659,39)</f>
        <v>90</v>
      </c>
      <c r="AO659">
        <f>AO658+COUNTIF(전체당첨내역!$B659:$G659,40)</f>
        <v>110</v>
      </c>
      <c r="AP659">
        <f>AP658+COUNTIF(전체당첨내역!$B659:$G659,41)</f>
        <v>78</v>
      </c>
      <c r="AQ659">
        <f>AQ658+COUNTIF(전체당첨내역!$B659:$G659,42)</f>
        <v>80</v>
      </c>
      <c r="AR659">
        <f>AR658+COUNTIF(전체당첨내역!$B659:$G659,43)</f>
        <v>91</v>
      </c>
      <c r="AS659">
        <f>AS658+COUNTIF(전체당첨내역!$B659:$G659,44)</f>
        <v>86</v>
      </c>
      <c r="AT659">
        <f>AT658+COUNTIF(전체당첨내역!$B659:$G659,45)</f>
        <v>89</v>
      </c>
    </row>
    <row r="660" spans="1:46" ht="16.5" customHeight="1">
      <c r="A660">
        <v>659</v>
      </c>
      <c r="B660">
        <f>B659+COUNTIF(전체당첨내역!$B660:$G660,1)</f>
        <v>97</v>
      </c>
      <c r="C660">
        <f>C659+COUNTIF(전체당첨내역!$B660:$G660,2)</f>
        <v>85</v>
      </c>
      <c r="D660">
        <f>D659+COUNTIF(전체당첨내역!$B660:$G660,3)</f>
        <v>86</v>
      </c>
      <c r="E660">
        <f>E659+COUNTIF(전체당첨내역!$B660:$G660,4)</f>
        <v>93</v>
      </c>
      <c r="F660">
        <f>F659+COUNTIF(전체당첨내역!$B660:$G660,5)</f>
        <v>93</v>
      </c>
      <c r="G660">
        <f>G659+COUNTIF(전체당첨내역!$B660:$G660,6)</f>
        <v>79</v>
      </c>
      <c r="H660">
        <f>H659+COUNTIF(전체당첨내역!$B660:$G660,7)</f>
        <v>87</v>
      </c>
      <c r="I660">
        <f>I659+COUNTIF(전체당첨내역!$B660:$G660,8)</f>
        <v>92</v>
      </c>
      <c r="J660">
        <f>J659+COUNTIF(전체당첨내역!$B660:$G660,9)</f>
        <v>67</v>
      </c>
      <c r="K660">
        <f>K659+COUNTIF(전체당첨내역!$B660:$G660,10)</f>
        <v>85</v>
      </c>
      <c r="L660">
        <f>L659+COUNTIF(전체당첨내역!$B660:$G660,11)</f>
        <v>85</v>
      </c>
      <c r="M660">
        <f>M659+COUNTIF(전체당첨내역!$B660:$G660,12)</f>
        <v>85</v>
      </c>
      <c r="N660">
        <f>N659+COUNTIF(전체당첨내역!$B660:$G660,13)</f>
        <v>94</v>
      </c>
      <c r="O660">
        <f>O659+COUNTIF(전체당첨내역!$B660:$G660,14)</f>
        <v>98</v>
      </c>
      <c r="P660">
        <f>P659+COUNTIF(전체당첨내역!$B660:$G660,15)</f>
        <v>85</v>
      </c>
      <c r="Q660">
        <f>Q659+COUNTIF(전체당첨내역!$B660:$G660,16)</f>
        <v>83</v>
      </c>
      <c r="R660">
        <f>R659+COUNTIF(전체당첨내역!$B660:$G660,17)</f>
        <v>94</v>
      </c>
      <c r="S660">
        <f>S659+COUNTIF(전체당첨내역!$B660:$G660,18)</f>
        <v>93</v>
      </c>
      <c r="T660">
        <f>T659+COUNTIF(전체당첨내역!$B660:$G660,19)</f>
        <v>88</v>
      </c>
      <c r="U660">
        <f>U659+COUNTIF(전체당첨내역!$B660:$G660,20)</f>
        <v>107</v>
      </c>
      <c r="V660">
        <f>V659+COUNTIF(전체당첨내역!$B660:$G660,21)</f>
        <v>81</v>
      </c>
      <c r="W660">
        <f>W659+COUNTIF(전체당첨내역!$B660:$G660,22)</f>
        <v>78</v>
      </c>
      <c r="X660">
        <f>X659+COUNTIF(전체당첨내역!$B660:$G660,23)</f>
        <v>82</v>
      </c>
      <c r="Y660">
        <f>Y659+COUNTIF(전체당첨내역!$B660:$G660,24)</f>
        <v>86</v>
      </c>
      <c r="Z660">
        <f>Z659+COUNTIF(전체당첨내역!$B660:$G660,25)</f>
        <v>90</v>
      </c>
      <c r="AA660">
        <f>AA659+COUNTIF(전체당첨내역!$B660:$G660,26)</f>
        <v>95</v>
      </c>
      <c r="AB660">
        <f>AB659+COUNTIF(전체당첨내역!$B660:$G660,27)</f>
        <v>102</v>
      </c>
      <c r="AC660">
        <f>AC659+COUNTIF(전체당첨내역!$B660:$G660,28)</f>
        <v>73</v>
      </c>
      <c r="AD660">
        <f>AD659+COUNTIF(전체당첨내역!$B660:$G660,29)</f>
        <v>82</v>
      </c>
      <c r="AE660">
        <f>AE659+COUNTIF(전체당첨내역!$B660:$G660,30)</f>
        <v>78</v>
      </c>
      <c r="AF660">
        <f>AF659+COUNTIF(전체당첨내역!$B660:$G660,31)</f>
        <v>92</v>
      </c>
      <c r="AG660">
        <f>AG659+COUNTIF(전체당첨내역!$B660:$G660,32)</f>
        <v>80</v>
      </c>
      <c r="AH660">
        <f>AH659+COUNTIF(전체당첨내역!$B660:$G660,33)</f>
        <v>83</v>
      </c>
      <c r="AI660">
        <f>AI659+COUNTIF(전체당첨내역!$B660:$G660,34)</f>
        <v>102</v>
      </c>
      <c r="AJ660">
        <f>AJ659+COUNTIF(전체당첨내역!$B660:$G660,35)</f>
        <v>84</v>
      </c>
      <c r="AK660">
        <f>AK659+COUNTIF(전체당첨내역!$B660:$G660,36)</f>
        <v>86</v>
      </c>
      <c r="AL660">
        <f>AL659+COUNTIF(전체당첨내역!$B660:$G660,37)</f>
        <v>99</v>
      </c>
      <c r="AM660">
        <f>AM659+COUNTIF(전체당첨내역!$B660:$G660,38)</f>
        <v>80</v>
      </c>
      <c r="AN660">
        <f>AN659+COUNTIF(전체당첨내역!$B660:$G660,39)</f>
        <v>90</v>
      </c>
      <c r="AO660">
        <f>AO659+COUNTIF(전체당첨내역!$B660:$G660,40)</f>
        <v>110</v>
      </c>
      <c r="AP660">
        <f>AP659+COUNTIF(전체당첨내역!$B660:$G660,41)</f>
        <v>78</v>
      </c>
      <c r="AQ660">
        <f>AQ659+COUNTIF(전체당첨내역!$B660:$G660,42)</f>
        <v>81</v>
      </c>
      <c r="AR660">
        <f>AR659+COUNTIF(전체당첨내역!$B660:$G660,43)</f>
        <v>91</v>
      </c>
      <c r="AS660">
        <f>AS659+COUNTIF(전체당첨내역!$B660:$G660,44)</f>
        <v>86</v>
      </c>
      <c r="AT660">
        <f>AT659+COUNTIF(전체당첨내역!$B660:$G660,45)</f>
        <v>89</v>
      </c>
    </row>
    <row r="661" spans="1:46" ht="16.5" customHeight="1">
      <c r="A661">
        <v>660</v>
      </c>
      <c r="B661">
        <f>B660+COUNTIF(전체당첨내역!$B661:$G661,1)</f>
        <v>97</v>
      </c>
      <c r="C661">
        <f>C660+COUNTIF(전체당첨내역!$B661:$G661,2)</f>
        <v>85</v>
      </c>
      <c r="D661">
        <f>D660+COUNTIF(전체당첨내역!$B661:$G661,3)</f>
        <v>86</v>
      </c>
      <c r="E661">
        <f>E660+COUNTIF(전체당첨내역!$B661:$G661,4)</f>
        <v>94</v>
      </c>
      <c r="F661">
        <f>F660+COUNTIF(전체당첨내역!$B661:$G661,5)</f>
        <v>93</v>
      </c>
      <c r="G661">
        <f>G660+COUNTIF(전체당첨내역!$B661:$G661,6)</f>
        <v>79</v>
      </c>
      <c r="H661">
        <f>H660+COUNTIF(전체당첨내역!$B661:$G661,7)</f>
        <v>87</v>
      </c>
      <c r="I661">
        <f>I660+COUNTIF(전체당첨내역!$B661:$G661,8)</f>
        <v>92</v>
      </c>
      <c r="J661">
        <f>J660+COUNTIF(전체당첨내역!$B661:$G661,9)</f>
        <v>68</v>
      </c>
      <c r="K661">
        <f>K660+COUNTIF(전체당첨내역!$B661:$G661,10)</f>
        <v>85</v>
      </c>
      <c r="L661">
        <f>L660+COUNTIF(전체당첨내역!$B661:$G661,11)</f>
        <v>85</v>
      </c>
      <c r="M661">
        <f>M660+COUNTIF(전체당첨내역!$B661:$G661,12)</f>
        <v>85</v>
      </c>
      <c r="N661">
        <f>N660+COUNTIF(전체당첨내역!$B661:$G661,13)</f>
        <v>94</v>
      </c>
      <c r="O661">
        <f>O660+COUNTIF(전체당첨내역!$B661:$G661,14)</f>
        <v>98</v>
      </c>
      <c r="P661">
        <f>P660+COUNTIF(전체당첨내역!$B661:$G661,15)</f>
        <v>85</v>
      </c>
      <c r="Q661">
        <f>Q660+COUNTIF(전체당첨내역!$B661:$G661,16)</f>
        <v>83</v>
      </c>
      <c r="R661">
        <f>R660+COUNTIF(전체당첨내역!$B661:$G661,17)</f>
        <v>94</v>
      </c>
      <c r="S661">
        <f>S660+COUNTIF(전체당첨내역!$B661:$G661,18)</f>
        <v>93</v>
      </c>
      <c r="T661">
        <f>T660+COUNTIF(전체당첨내역!$B661:$G661,19)</f>
        <v>88</v>
      </c>
      <c r="U661">
        <f>U660+COUNTIF(전체당첨내역!$B661:$G661,20)</f>
        <v>107</v>
      </c>
      <c r="V661">
        <f>V660+COUNTIF(전체당첨내역!$B661:$G661,21)</f>
        <v>81</v>
      </c>
      <c r="W661">
        <f>W660+COUNTIF(전체당첨내역!$B661:$G661,22)</f>
        <v>78</v>
      </c>
      <c r="X661">
        <f>X660+COUNTIF(전체당첨내역!$B661:$G661,23)</f>
        <v>83</v>
      </c>
      <c r="Y661">
        <f>Y660+COUNTIF(전체당첨내역!$B661:$G661,24)</f>
        <v>86</v>
      </c>
      <c r="Z661">
        <f>Z660+COUNTIF(전체당첨내역!$B661:$G661,25)</f>
        <v>90</v>
      </c>
      <c r="AA661">
        <f>AA660+COUNTIF(전체당첨내역!$B661:$G661,26)</f>
        <v>95</v>
      </c>
      <c r="AB661">
        <f>AB660+COUNTIF(전체당첨내역!$B661:$G661,27)</f>
        <v>102</v>
      </c>
      <c r="AC661">
        <f>AC660+COUNTIF(전체당첨내역!$B661:$G661,28)</f>
        <v>73</v>
      </c>
      <c r="AD661">
        <f>AD660+COUNTIF(전체당첨내역!$B661:$G661,29)</f>
        <v>82</v>
      </c>
      <c r="AE661">
        <f>AE660+COUNTIF(전체당첨내역!$B661:$G661,30)</f>
        <v>78</v>
      </c>
      <c r="AF661">
        <f>AF660+COUNTIF(전체당첨내역!$B661:$G661,31)</f>
        <v>92</v>
      </c>
      <c r="AG661">
        <f>AG660+COUNTIF(전체당첨내역!$B661:$G661,32)</f>
        <v>80</v>
      </c>
      <c r="AH661">
        <f>AH660+COUNTIF(전체당첨내역!$B661:$G661,33)</f>
        <v>84</v>
      </c>
      <c r="AI661">
        <f>AI660+COUNTIF(전체당첨내역!$B661:$G661,34)</f>
        <v>102</v>
      </c>
      <c r="AJ661">
        <f>AJ660+COUNTIF(전체당첨내역!$B661:$G661,35)</f>
        <v>84</v>
      </c>
      <c r="AK661">
        <f>AK660+COUNTIF(전체당첨내역!$B661:$G661,36)</f>
        <v>86</v>
      </c>
      <c r="AL661">
        <f>AL660+COUNTIF(전체당첨내역!$B661:$G661,37)</f>
        <v>99</v>
      </c>
      <c r="AM661">
        <f>AM660+COUNTIF(전체당첨내역!$B661:$G661,38)</f>
        <v>80</v>
      </c>
      <c r="AN661">
        <f>AN660+COUNTIF(전체당첨내역!$B661:$G661,39)</f>
        <v>91</v>
      </c>
      <c r="AO661">
        <f>AO660+COUNTIF(전체당첨내역!$B661:$G661,40)</f>
        <v>110</v>
      </c>
      <c r="AP661">
        <f>AP660+COUNTIF(전체당첨내역!$B661:$G661,41)</f>
        <v>78</v>
      </c>
      <c r="AQ661">
        <f>AQ660+COUNTIF(전체당첨내역!$B661:$G661,42)</f>
        <v>81</v>
      </c>
      <c r="AR661">
        <f>AR660+COUNTIF(전체당첨내역!$B661:$G661,43)</f>
        <v>91</v>
      </c>
      <c r="AS661">
        <f>AS660+COUNTIF(전체당첨내역!$B661:$G661,44)</f>
        <v>87</v>
      </c>
      <c r="AT661">
        <f>AT660+COUNTIF(전체당첨내역!$B661:$G661,45)</f>
        <v>89</v>
      </c>
    </row>
    <row r="662" spans="1:46" ht="16.5" customHeight="1">
      <c r="A662">
        <v>661</v>
      </c>
      <c r="B662">
        <f>B661+COUNTIF(전체당첨내역!$B662:$G662,1)</f>
        <v>97</v>
      </c>
      <c r="C662">
        <f>C661+COUNTIF(전체당첨내역!$B662:$G662,2)</f>
        <v>86</v>
      </c>
      <c r="D662">
        <f>D661+COUNTIF(전체당첨내역!$B662:$G662,3)</f>
        <v>87</v>
      </c>
      <c r="E662">
        <f>E661+COUNTIF(전체당첨내역!$B662:$G662,4)</f>
        <v>94</v>
      </c>
      <c r="F662">
        <f>F661+COUNTIF(전체당첨내역!$B662:$G662,5)</f>
        <v>93</v>
      </c>
      <c r="G662">
        <f>G661+COUNTIF(전체당첨내역!$B662:$G662,6)</f>
        <v>79</v>
      </c>
      <c r="H662">
        <f>H661+COUNTIF(전체당첨내역!$B662:$G662,7)</f>
        <v>87</v>
      </c>
      <c r="I662">
        <f>I661+COUNTIF(전체당첨내역!$B662:$G662,8)</f>
        <v>92</v>
      </c>
      <c r="J662">
        <f>J661+COUNTIF(전체당첨내역!$B662:$G662,9)</f>
        <v>68</v>
      </c>
      <c r="K662">
        <f>K661+COUNTIF(전체당첨내역!$B662:$G662,10)</f>
        <v>85</v>
      </c>
      <c r="L662">
        <f>L661+COUNTIF(전체당첨내역!$B662:$G662,11)</f>
        <v>85</v>
      </c>
      <c r="M662">
        <f>M661+COUNTIF(전체당첨내역!$B662:$G662,12)</f>
        <v>86</v>
      </c>
      <c r="N662">
        <f>N661+COUNTIF(전체당첨내역!$B662:$G662,13)</f>
        <v>94</v>
      </c>
      <c r="O662">
        <f>O661+COUNTIF(전체당첨내역!$B662:$G662,14)</f>
        <v>98</v>
      </c>
      <c r="P662">
        <f>P661+COUNTIF(전체당첨내역!$B662:$G662,15)</f>
        <v>85</v>
      </c>
      <c r="Q662">
        <f>Q661+COUNTIF(전체당첨내역!$B662:$G662,16)</f>
        <v>83</v>
      </c>
      <c r="R662">
        <f>R661+COUNTIF(전체당첨내역!$B662:$G662,17)</f>
        <v>94</v>
      </c>
      <c r="S662">
        <f>S661+COUNTIF(전체당첨내역!$B662:$G662,18)</f>
        <v>93</v>
      </c>
      <c r="T662">
        <f>T661+COUNTIF(전체당첨내역!$B662:$G662,19)</f>
        <v>88</v>
      </c>
      <c r="U662">
        <f>U661+COUNTIF(전체당첨내역!$B662:$G662,20)</f>
        <v>108</v>
      </c>
      <c r="V662">
        <f>V661+COUNTIF(전체당첨내역!$B662:$G662,21)</f>
        <v>81</v>
      </c>
      <c r="W662">
        <f>W661+COUNTIF(전체당첨내역!$B662:$G662,22)</f>
        <v>78</v>
      </c>
      <c r="X662">
        <f>X661+COUNTIF(전체당첨내역!$B662:$G662,23)</f>
        <v>83</v>
      </c>
      <c r="Y662">
        <f>Y661+COUNTIF(전체당첨내역!$B662:$G662,24)</f>
        <v>86</v>
      </c>
      <c r="Z662">
        <f>Z661+COUNTIF(전체당첨내역!$B662:$G662,25)</f>
        <v>90</v>
      </c>
      <c r="AA662">
        <f>AA661+COUNTIF(전체당첨내역!$B662:$G662,26)</f>
        <v>95</v>
      </c>
      <c r="AB662">
        <f>AB661+COUNTIF(전체당첨내역!$B662:$G662,27)</f>
        <v>103</v>
      </c>
      <c r="AC662">
        <f>AC661+COUNTIF(전체당첨내역!$B662:$G662,28)</f>
        <v>73</v>
      </c>
      <c r="AD662">
        <f>AD661+COUNTIF(전체당첨내역!$B662:$G662,29)</f>
        <v>82</v>
      </c>
      <c r="AE662">
        <f>AE661+COUNTIF(전체당첨내역!$B662:$G662,30)</f>
        <v>78</v>
      </c>
      <c r="AF662">
        <f>AF661+COUNTIF(전체당첨내역!$B662:$G662,31)</f>
        <v>92</v>
      </c>
      <c r="AG662">
        <f>AG661+COUNTIF(전체당첨내역!$B662:$G662,32)</f>
        <v>80</v>
      </c>
      <c r="AH662">
        <f>AH661+COUNTIF(전체당첨내역!$B662:$G662,33)</f>
        <v>84</v>
      </c>
      <c r="AI662">
        <f>AI661+COUNTIF(전체당첨내역!$B662:$G662,34)</f>
        <v>102</v>
      </c>
      <c r="AJ662">
        <f>AJ661+COUNTIF(전체당첨내역!$B662:$G662,35)</f>
        <v>84</v>
      </c>
      <c r="AK662">
        <f>AK661+COUNTIF(전체당첨내역!$B662:$G662,36)</f>
        <v>86</v>
      </c>
      <c r="AL662">
        <f>AL661+COUNTIF(전체당첨내역!$B662:$G662,37)</f>
        <v>99</v>
      </c>
      <c r="AM662">
        <f>AM661+COUNTIF(전체당첨내역!$B662:$G662,38)</f>
        <v>81</v>
      </c>
      <c r="AN662">
        <f>AN661+COUNTIF(전체당첨내역!$B662:$G662,39)</f>
        <v>91</v>
      </c>
      <c r="AO662">
        <f>AO661+COUNTIF(전체당첨내역!$B662:$G662,40)</f>
        <v>110</v>
      </c>
      <c r="AP662">
        <f>AP661+COUNTIF(전체당첨내역!$B662:$G662,41)</f>
        <v>78</v>
      </c>
      <c r="AQ662">
        <f>AQ661+COUNTIF(전체당첨내역!$B662:$G662,42)</f>
        <v>81</v>
      </c>
      <c r="AR662">
        <f>AR661+COUNTIF(전체당첨내역!$B662:$G662,43)</f>
        <v>91</v>
      </c>
      <c r="AS662">
        <f>AS661+COUNTIF(전체당첨내역!$B662:$G662,44)</f>
        <v>87</v>
      </c>
      <c r="AT662">
        <f>AT661+COUNTIF(전체당첨내역!$B662:$G662,45)</f>
        <v>89</v>
      </c>
    </row>
    <row r="663" spans="1:46" ht="16.5" customHeight="1">
      <c r="A663">
        <v>662</v>
      </c>
      <c r="B663">
        <f>B662+COUNTIF(전체당첨내역!$B663:$G663,1)</f>
        <v>97</v>
      </c>
      <c r="C663">
        <f>C662+COUNTIF(전체당첨내역!$B663:$G663,2)</f>
        <v>86</v>
      </c>
      <c r="D663">
        <f>D662+COUNTIF(전체당첨내역!$B663:$G663,3)</f>
        <v>87</v>
      </c>
      <c r="E663">
        <f>E662+COUNTIF(전체당첨내역!$B663:$G663,4)</f>
        <v>94</v>
      </c>
      <c r="F663">
        <f>F662+COUNTIF(전체당첨내역!$B663:$G663,5)</f>
        <v>94</v>
      </c>
      <c r="G663">
        <f>G662+COUNTIF(전체당첨내역!$B663:$G663,6)</f>
        <v>80</v>
      </c>
      <c r="H663">
        <f>H662+COUNTIF(전체당첨내역!$B663:$G663,7)</f>
        <v>87</v>
      </c>
      <c r="I663">
        <f>I662+COUNTIF(전체당첨내역!$B663:$G663,8)</f>
        <v>92</v>
      </c>
      <c r="J663">
        <f>J662+COUNTIF(전체당첨내역!$B663:$G663,9)</f>
        <v>69</v>
      </c>
      <c r="K663">
        <f>K662+COUNTIF(전체당첨내역!$B663:$G663,10)</f>
        <v>85</v>
      </c>
      <c r="L663">
        <f>L662+COUNTIF(전체당첨내역!$B663:$G663,11)</f>
        <v>86</v>
      </c>
      <c r="M663">
        <f>M662+COUNTIF(전체당첨내역!$B663:$G663,12)</f>
        <v>86</v>
      </c>
      <c r="N663">
        <f>N662+COUNTIF(전체당첨내역!$B663:$G663,13)</f>
        <v>94</v>
      </c>
      <c r="O663">
        <f>O662+COUNTIF(전체당첨내역!$B663:$G663,14)</f>
        <v>98</v>
      </c>
      <c r="P663">
        <f>P662+COUNTIF(전체당첨내역!$B663:$G663,15)</f>
        <v>86</v>
      </c>
      <c r="Q663">
        <f>Q662+COUNTIF(전체당첨내역!$B663:$G663,16)</f>
        <v>83</v>
      </c>
      <c r="R663">
        <f>R662+COUNTIF(전체당첨내역!$B663:$G663,17)</f>
        <v>94</v>
      </c>
      <c r="S663">
        <f>S662+COUNTIF(전체당첨내역!$B663:$G663,18)</f>
        <v>93</v>
      </c>
      <c r="T663">
        <f>T662+COUNTIF(전체당첨내역!$B663:$G663,19)</f>
        <v>88</v>
      </c>
      <c r="U663">
        <f>U662+COUNTIF(전체당첨내역!$B663:$G663,20)</f>
        <v>108</v>
      </c>
      <c r="V663">
        <f>V662+COUNTIF(전체당첨내역!$B663:$G663,21)</f>
        <v>81</v>
      </c>
      <c r="W663">
        <f>W662+COUNTIF(전체당첨내역!$B663:$G663,22)</f>
        <v>78</v>
      </c>
      <c r="X663">
        <f>X662+COUNTIF(전체당첨내역!$B663:$G663,23)</f>
        <v>83</v>
      </c>
      <c r="Y663">
        <f>Y662+COUNTIF(전체당첨내역!$B663:$G663,24)</f>
        <v>86</v>
      </c>
      <c r="Z663">
        <f>Z662+COUNTIF(전체당첨내역!$B663:$G663,25)</f>
        <v>90</v>
      </c>
      <c r="AA663">
        <f>AA662+COUNTIF(전체당첨내역!$B663:$G663,26)</f>
        <v>95</v>
      </c>
      <c r="AB663">
        <f>AB662+COUNTIF(전체당첨내역!$B663:$G663,27)</f>
        <v>103</v>
      </c>
      <c r="AC663">
        <f>AC662+COUNTIF(전체당첨내역!$B663:$G663,28)</f>
        <v>73</v>
      </c>
      <c r="AD663">
        <f>AD662+COUNTIF(전체당첨내역!$B663:$G663,29)</f>
        <v>82</v>
      </c>
      <c r="AE663">
        <f>AE662+COUNTIF(전체당첨내역!$B663:$G663,30)</f>
        <v>78</v>
      </c>
      <c r="AF663">
        <f>AF662+COUNTIF(전체당첨내역!$B663:$G663,31)</f>
        <v>92</v>
      </c>
      <c r="AG663">
        <f>AG662+COUNTIF(전체당첨내역!$B663:$G663,32)</f>
        <v>80</v>
      </c>
      <c r="AH663">
        <f>AH662+COUNTIF(전체당첨내역!$B663:$G663,33)</f>
        <v>84</v>
      </c>
      <c r="AI663">
        <f>AI662+COUNTIF(전체당첨내역!$B663:$G663,34)</f>
        <v>102</v>
      </c>
      <c r="AJ663">
        <f>AJ662+COUNTIF(전체당첨내역!$B663:$G663,35)</f>
        <v>84</v>
      </c>
      <c r="AK663">
        <f>AK662+COUNTIF(전체당첨내역!$B663:$G663,36)</f>
        <v>86</v>
      </c>
      <c r="AL663">
        <f>AL662+COUNTIF(전체당첨내역!$B663:$G663,37)</f>
        <v>100</v>
      </c>
      <c r="AM663">
        <f>AM662+COUNTIF(전체당첨내역!$B663:$G663,38)</f>
        <v>81</v>
      </c>
      <c r="AN663">
        <f>AN662+COUNTIF(전체당첨내역!$B663:$G663,39)</f>
        <v>91</v>
      </c>
      <c r="AO663">
        <f>AO662+COUNTIF(전체당첨내역!$B663:$G663,40)</f>
        <v>110</v>
      </c>
      <c r="AP663">
        <f>AP662+COUNTIF(전체당첨내역!$B663:$G663,41)</f>
        <v>78</v>
      </c>
      <c r="AQ663">
        <f>AQ662+COUNTIF(전체당첨내역!$B663:$G663,42)</f>
        <v>81</v>
      </c>
      <c r="AR663">
        <f>AR662+COUNTIF(전체당첨내역!$B663:$G663,43)</f>
        <v>91</v>
      </c>
      <c r="AS663">
        <f>AS662+COUNTIF(전체당첨내역!$B663:$G663,44)</f>
        <v>87</v>
      </c>
      <c r="AT663">
        <f>AT662+COUNTIF(전체당첨내역!$B663:$G663,45)</f>
        <v>89</v>
      </c>
    </row>
    <row r="664" spans="1:46" ht="16.5" customHeight="1">
      <c r="A664">
        <v>663</v>
      </c>
      <c r="B664">
        <f>B663+COUNTIF(전체당첨내역!$B664:$G664,1)</f>
        <v>97</v>
      </c>
      <c r="C664">
        <f>C663+COUNTIF(전체당첨내역!$B664:$G664,2)</f>
        <v>86</v>
      </c>
      <c r="D664">
        <f>D663+COUNTIF(전체당첨내역!$B664:$G664,3)</f>
        <v>88</v>
      </c>
      <c r="E664">
        <f>E663+COUNTIF(전체당첨내역!$B664:$G664,4)</f>
        <v>94</v>
      </c>
      <c r="F664">
        <f>F663+COUNTIF(전체당첨내역!$B664:$G664,5)</f>
        <v>95</v>
      </c>
      <c r="G664">
        <f>G663+COUNTIF(전체당첨내역!$B664:$G664,6)</f>
        <v>80</v>
      </c>
      <c r="H664">
        <f>H663+COUNTIF(전체당첨내역!$B664:$G664,7)</f>
        <v>87</v>
      </c>
      <c r="I664">
        <f>I663+COUNTIF(전체당첨내역!$B664:$G664,8)</f>
        <v>93</v>
      </c>
      <c r="J664">
        <f>J663+COUNTIF(전체당첨내역!$B664:$G664,9)</f>
        <v>69</v>
      </c>
      <c r="K664">
        <f>K663+COUNTIF(전체당첨내역!$B664:$G664,10)</f>
        <v>85</v>
      </c>
      <c r="L664">
        <f>L663+COUNTIF(전체당첨내역!$B664:$G664,11)</f>
        <v>86</v>
      </c>
      <c r="M664">
        <f>M663+COUNTIF(전체당첨내역!$B664:$G664,12)</f>
        <v>86</v>
      </c>
      <c r="N664">
        <f>N663+COUNTIF(전체당첨내역!$B664:$G664,13)</f>
        <v>94</v>
      </c>
      <c r="O664">
        <f>O663+COUNTIF(전체당첨내역!$B664:$G664,14)</f>
        <v>98</v>
      </c>
      <c r="P664">
        <f>P663+COUNTIF(전체당첨내역!$B664:$G664,15)</f>
        <v>86</v>
      </c>
      <c r="Q664">
        <f>Q663+COUNTIF(전체당첨내역!$B664:$G664,16)</f>
        <v>83</v>
      </c>
      <c r="R664">
        <f>R663+COUNTIF(전체당첨내역!$B664:$G664,17)</f>
        <v>94</v>
      </c>
      <c r="S664">
        <f>S663+COUNTIF(전체당첨내역!$B664:$G664,18)</f>
        <v>93</v>
      </c>
      <c r="T664">
        <f>T663+COUNTIF(전체당첨내역!$B664:$G664,19)</f>
        <v>89</v>
      </c>
      <c r="U664">
        <f>U663+COUNTIF(전체당첨내역!$B664:$G664,20)</f>
        <v>108</v>
      </c>
      <c r="V664">
        <f>V663+COUNTIF(전체당첨내역!$B664:$G664,21)</f>
        <v>81</v>
      </c>
      <c r="W664">
        <f>W663+COUNTIF(전체당첨내역!$B664:$G664,22)</f>
        <v>78</v>
      </c>
      <c r="X664">
        <f>X663+COUNTIF(전체당첨내역!$B664:$G664,23)</f>
        <v>83</v>
      </c>
      <c r="Y664">
        <f>Y663+COUNTIF(전체당첨내역!$B664:$G664,24)</f>
        <v>86</v>
      </c>
      <c r="Z664">
        <f>Z663+COUNTIF(전체당첨내역!$B664:$G664,25)</f>
        <v>90</v>
      </c>
      <c r="AA664">
        <f>AA663+COUNTIF(전체당첨내역!$B664:$G664,26)</f>
        <v>95</v>
      </c>
      <c r="AB664">
        <f>AB663+COUNTIF(전체당첨내역!$B664:$G664,27)</f>
        <v>103</v>
      </c>
      <c r="AC664">
        <f>AC663+COUNTIF(전체당첨내역!$B664:$G664,28)</f>
        <v>73</v>
      </c>
      <c r="AD664">
        <f>AD663+COUNTIF(전체당첨내역!$B664:$G664,29)</f>
        <v>82</v>
      </c>
      <c r="AE664">
        <f>AE663+COUNTIF(전체당첨내역!$B664:$G664,30)</f>
        <v>78</v>
      </c>
      <c r="AF664">
        <f>AF663+COUNTIF(전체당첨내역!$B664:$G664,31)</f>
        <v>92</v>
      </c>
      <c r="AG664">
        <f>AG663+COUNTIF(전체당첨내역!$B664:$G664,32)</f>
        <v>80</v>
      </c>
      <c r="AH664">
        <f>AH663+COUNTIF(전체당첨내역!$B664:$G664,33)</f>
        <v>84</v>
      </c>
      <c r="AI664">
        <f>AI663+COUNTIF(전체당첨내역!$B664:$G664,34)</f>
        <v>102</v>
      </c>
      <c r="AJ664">
        <f>AJ663+COUNTIF(전체당첨내역!$B664:$G664,35)</f>
        <v>84</v>
      </c>
      <c r="AK664">
        <f>AK663+COUNTIF(전체당첨내역!$B664:$G664,36)</f>
        <v>86</v>
      </c>
      <c r="AL664">
        <f>AL663+COUNTIF(전체당첨내역!$B664:$G664,37)</f>
        <v>100</v>
      </c>
      <c r="AM664">
        <f>AM663+COUNTIF(전체당첨내역!$B664:$G664,38)</f>
        <v>82</v>
      </c>
      <c r="AN664">
        <f>AN663+COUNTIF(전체당첨내역!$B664:$G664,39)</f>
        <v>91</v>
      </c>
      <c r="AO664">
        <f>AO663+COUNTIF(전체당첨내역!$B664:$G664,40)</f>
        <v>110</v>
      </c>
      <c r="AP664">
        <f>AP663+COUNTIF(전체당첨내역!$B664:$G664,41)</f>
        <v>78</v>
      </c>
      <c r="AQ664">
        <f>AQ663+COUNTIF(전체당첨내역!$B664:$G664,42)</f>
        <v>82</v>
      </c>
      <c r="AR664">
        <f>AR663+COUNTIF(전체당첨내역!$B664:$G664,43)</f>
        <v>91</v>
      </c>
      <c r="AS664">
        <f>AS663+COUNTIF(전체당첨내역!$B664:$G664,44)</f>
        <v>87</v>
      </c>
      <c r="AT664">
        <f>AT663+COUNTIF(전체당첨내역!$B664:$G664,45)</f>
        <v>89</v>
      </c>
    </row>
    <row r="665" spans="1:46" ht="16.5" customHeight="1">
      <c r="A665">
        <v>664</v>
      </c>
      <c r="B665">
        <f>B664+COUNTIF(전체당첨내역!$B665:$G665,1)</f>
        <v>97</v>
      </c>
      <c r="C665">
        <f>C664+COUNTIF(전체당첨내역!$B665:$G665,2)</f>
        <v>86</v>
      </c>
      <c r="D665">
        <f>D664+COUNTIF(전체당첨내역!$B665:$G665,3)</f>
        <v>88</v>
      </c>
      <c r="E665">
        <f>E664+COUNTIF(전체당첨내역!$B665:$G665,4)</f>
        <v>94</v>
      </c>
      <c r="F665">
        <f>F664+COUNTIF(전체당첨내역!$B665:$G665,5)</f>
        <v>95</v>
      </c>
      <c r="G665">
        <f>G664+COUNTIF(전체당첨내역!$B665:$G665,6)</f>
        <v>80</v>
      </c>
      <c r="H665">
        <f>H664+COUNTIF(전체당첨내역!$B665:$G665,7)</f>
        <v>87</v>
      </c>
      <c r="I665">
        <f>I664+COUNTIF(전체당첨내역!$B665:$G665,8)</f>
        <v>93</v>
      </c>
      <c r="J665">
        <f>J664+COUNTIF(전체당첨내역!$B665:$G665,9)</f>
        <v>69</v>
      </c>
      <c r="K665">
        <f>K664+COUNTIF(전체당첨내역!$B665:$G665,10)</f>
        <v>86</v>
      </c>
      <c r="L665">
        <f>L664+COUNTIF(전체당첨내역!$B665:$G665,11)</f>
        <v>86</v>
      </c>
      <c r="M665">
        <f>M664+COUNTIF(전체당첨내역!$B665:$G665,12)</f>
        <v>86</v>
      </c>
      <c r="N665">
        <f>N664+COUNTIF(전체당첨내역!$B665:$G665,13)</f>
        <v>94</v>
      </c>
      <c r="O665">
        <f>O664+COUNTIF(전체당첨내역!$B665:$G665,14)</f>
        <v>98</v>
      </c>
      <c r="P665">
        <f>P664+COUNTIF(전체당첨내역!$B665:$G665,15)</f>
        <v>86</v>
      </c>
      <c r="Q665">
        <f>Q664+COUNTIF(전체당첨내역!$B665:$G665,16)</f>
        <v>83</v>
      </c>
      <c r="R665">
        <f>R664+COUNTIF(전체당첨내역!$B665:$G665,17)</f>
        <v>94</v>
      </c>
      <c r="S665">
        <f>S664+COUNTIF(전체당첨내역!$B665:$G665,18)</f>
        <v>93</v>
      </c>
      <c r="T665">
        <f>T664+COUNTIF(전체당첨내역!$B665:$G665,19)</f>
        <v>89</v>
      </c>
      <c r="U665">
        <f>U664+COUNTIF(전체당첨내역!$B665:$G665,20)</f>
        <v>109</v>
      </c>
      <c r="V665">
        <f>V664+COUNTIF(전체당첨내역!$B665:$G665,21)</f>
        <v>81</v>
      </c>
      <c r="W665">
        <f>W664+COUNTIF(전체당첨내역!$B665:$G665,22)</f>
        <v>78</v>
      </c>
      <c r="X665">
        <f>X664+COUNTIF(전체당첨내역!$B665:$G665,23)</f>
        <v>83</v>
      </c>
      <c r="Y665">
        <f>Y664+COUNTIF(전체당첨내역!$B665:$G665,24)</f>
        <v>86</v>
      </c>
      <c r="Z665">
        <f>Z664+COUNTIF(전체당첨내역!$B665:$G665,25)</f>
        <v>90</v>
      </c>
      <c r="AA665">
        <f>AA664+COUNTIF(전체당첨내역!$B665:$G665,26)</f>
        <v>95</v>
      </c>
      <c r="AB665">
        <f>AB664+COUNTIF(전체당첨내역!$B665:$G665,27)</f>
        <v>103</v>
      </c>
      <c r="AC665">
        <f>AC664+COUNTIF(전체당첨내역!$B665:$G665,28)</f>
        <v>73</v>
      </c>
      <c r="AD665">
        <f>AD664+COUNTIF(전체당첨내역!$B665:$G665,29)</f>
        <v>82</v>
      </c>
      <c r="AE665">
        <f>AE664+COUNTIF(전체당첨내역!$B665:$G665,30)</f>
        <v>78</v>
      </c>
      <c r="AF665">
        <f>AF664+COUNTIF(전체당첨내역!$B665:$G665,31)</f>
        <v>92</v>
      </c>
      <c r="AG665">
        <f>AG664+COUNTIF(전체당첨내역!$B665:$G665,32)</f>
        <v>80</v>
      </c>
      <c r="AH665">
        <f>AH664+COUNTIF(전체당첨내역!$B665:$G665,33)</f>
        <v>85</v>
      </c>
      <c r="AI665">
        <f>AI664+COUNTIF(전체당첨내역!$B665:$G665,34)</f>
        <v>102</v>
      </c>
      <c r="AJ665">
        <f>AJ664+COUNTIF(전체당첨내역!$B665:$G665,35)</f>
        <v>84</v>
      </c>
      <c r="AK665">
        <f>AK664+COUNTIF(전체당첨내역!$B665:$G665,36)</f>
        <v>87</v>
      </c>
      <c r="AL665">
        <f>AL664+COUNTIF(전체당첨내역!$B665:$G665,37)</f>
        <v>100</v>
      </c>
      <c r="AM665">
        <f>AM664+COUNTIF(전체당첨내역!$B665:$G665,38)</f>
        <v>82</v>
      </c>
      <c r="AN665">
        <f>AN664+COUNTIF(전체당첨내역!$B665:$G665,39)</f>
        <v>91</v>
      </c>
      <c r="AO665">
        <f>AO664+COUNTIF(전체당첨내역!$B665:$G665,40)</f>
        <v>110</v>
      </c>
      <c r="AP665">
        <f>AP664+COUNTIF(전체당첨내역!$B665:$G665,41)</f>
        <v>79</v>
      </c>
      <c r="AQ665">
        <f>AQ664+COUNTIF(전체당첨내역!$B665:$G665,42)</f>
        <v>82</v>
      </c>
      <c r="AR665">
        <f>AR664+COUNTIF(전체당첨내역!$B665:$G665,43)</f>
        <v>91</v>
      </c>
      <c r="AS665">
        <f>AS664+COUNTIF(전체당첨내역!$B665:$G665,44)</f>
        <v>88</v>
      </c>
      <c r="AT665">
        <f>AT664+COUNTIF(전체당첨내역!$B665:$G665,45)</f>
        <v>89</v>
      </c>
    </row>
    <row r="666" spans="1:46" ht="16.5" customHeight="1">
      <c r="A666">
        <v>665</v>
      </c>
      <c r="B666">
        <f>B665+COUNTIF(전체당첨내역!$B666:$G666,1)</f>
        <v>97</v>
      </c>
      <c r="C666">
        <f>C665+COUNTIF(전체당첨내역!$B666:$G666,2)</f>
        <v>86</v>
      </c>
      <c r="D666">
        <f>D665+COUNTIF(전체당첨내역!$B666:$G666,3)</f>
        <v>88</v>
      </c>
      <c r="E666">
        <f>E665+COUNTIF(전체당첨내역!$B666:$G666,4)</f>
        <v>94</v>
      </c>
      <c r="F666">
        <f>F665+COUNTIF(전체당첨내역!$B666:$G666,5)</f>
        <v>96</v>
      </c>
      <c r="G666">
        <f>G665+COUNTIF(전체당첨내역!$B666:$G666,6)</f>
        <v>81</v>
      </c>
      <c r="H666">
        <f>H665+COUNTIF(전체당첨내역!$B666:$G666,7)</f>
        <v>87</v>
      </c>
      <c r="I666">
        <f>I665+COUNTIF(전체당첨내역!$B666:$G666,8)</f>
        <v>93</v>
      </c>
      <c r="J666">
        <f>J665+COUNTIF(전체당첨내역!$B666:$G666,9)</f>
        <v>69</v>
      </c>
      <c r="K666">
        <f>K665+COUNTIF(전체당첨내역!$B666:$G666,10)</f>
        <v>86</v>
      </c>
      <c r="L666">
        <f>L665+COUNTIF(전체당첨내역!$B666:$G666,11)</f>
        <v>87</v>
      </c>
      <c r="M666">
        <f>M665+COUNTIF(전체당첨내역!$B666:$G666,12)</f>
        <v>86</v>
      </c>
      <c r="N666">
        <f>N665+COUNTIF(전체당첨내역!$B666:$G666,13)</f>
        <v>94</v>
      </c>
      <c r="O666">
        <f>O665+COUNTIF(전체당첨내역!$B666:$G666,14)</f>
        <v>98</v>
      </c>
      <c r="P666">
        <f>P665+COUNTIF(전체당첨내역!$B666:$G666,15)</f>
        <v>86</v>
      </c>
      <c r="Q666">
        <f>Q665+COUNTIF(전체당첨내역!$B666:$G666,16)</f>
        <v>83</v>
      </c>
      <c r="R666">
        <f>R665+COUNTIF(전체당첨내역!$B666:$G666,17)</f>
        <v>95</v>
      </c>
      <c r="S666">
        <f>S665+COUNTIF(전체당첨내역!$B666:$G666,18)</f>
        <v>93</v>
      </c>
      <c r="T666">
        <f>T665+COUNTIF(전체당첨내역!$B666:$G666,19)</f>
        <v>89</v>
      </c>
      <c r="U666">
        <f>U665+COUNTIF(전체당첨내역!$B666:$G666,20)</f>
        <v>109</v>
      </c>
      <c r="V666">
        <f>V665+COUNTIF(전체당첨내역!$B666:$G666,21)</f>
        <v>81</v>
      </c>
      <c r="W666">
        <f>W665+COUNTIF(전체당첨내역!$B666:$G666,22)</f>
        <v>78</v>
      </c>
      <c r="X666">
        <f>X665+COUNTIF(전체당첨내역!$B666:$G666,23)</f>
        <v>83</v>
      </c>
      <c r="Y666">
        <f>Y665+COUNTIF(전체당첨내역!$B666:$G666,24)</f>
        <v>86</v>
      </c>
      <c r="Z666">
        <f>Z665+COUNTIF(전체당첨내역!$B666:$G666,25)</f>
        <v>90</v>
      </c>
      <c r="AA666">
        <f>AA665+COUNTIF(전체당첨내역!$B666:$G666,26)</f>
        <v>95</v>
      </c>
      <c r="AB666">
        <f>AB665+COUNTIF(전체당첨내역!$B666:$G666,27)</f>
        <v>103</v>
      </c>
      <c r="AC666">
        <f>AC665+COUNTIF(전체당첨내역!$B666:$G666,28)</f>
        <v>73</v>
      </c>
      <c r="AD666">
        <f>AD665+COUNTIF(전체당첨내역!$B666:$G666,29)</f>
        <v>82</v>
      </c>
      <c r="AE666">
        <f>AE665+COUNTIF(전체당첨내역!$B666:$G666,30)</f>
        <v>78</v>
      </c>
      <c r="AF666">
        <f>AF665+COUNTIF(전체당첨내역!$B666:$G666,31)</f>
        <v>92</v>
      </c>
      <c r="AG666">
        <f>AG665+COUNTIF(전체당첨내역!$B666:$G666,32)</f>
        <v>80</v>
      </c>
      <c r="AH666">
        <f>AH665+COUNTIF(전체당첨내역!$B666:$G666,33)</f>
        <v>85</v>
      </c>
      <c r="AI666">
        <f>AI665+COUNTIF(전체당첨내역!$B666:$G666,34)</f>
        <v>102</v>
      </c>
      <c r="AJ666">
        <f>AJ665+COUNTIF(전체당첨내역!$B666:$G666,35)</f>
        <v>84</v>
      </c>
      <c r="AK666">
        <f>AK665+COUNTIF(전체당첨내역!$B666:$G666,36)</f>
        <v>87</v>
      </c>
      <c r="AL666">
        <f>AL665+COUNTIF(전체당첨내역!$B666:$G666,37)</f>
        <v>100</v>
      </c>
      <c r="AM666">
        <f>AM665+COUNTIF(전체당첨내역!$B666:$G666,38)</f>
        <v>83</v>
      </c>
      <c r="AN666">
        <f>AN665+COUNTIF(전체당첨내역!$B666:$G666,39)</f>
        <v>91</v>
      </c>
      <c r="AO666">
        <f>AO665+COUNTIF(전체당첨내역!$B666:$G666,40)</f>
        <v>110</v>
      </c>
      <c r="AP666">
        <f>AP665+COUNTIF(전체당첨내역!$B666:$G666,41)</f>
        <v>79</v>
      </c>
      <c r="AQ666">
        <f>AQ665+COUNTIF(전체당첨내역!$B666:$G666,42)</f>
        <v>82</v>
      </c>
      <c r="AR666">
        <f>AR665+COUNTIF(전체당첨내역!$B666:$G666,43)</f>
        <v>91</v>
      </c>
      <c r="AS666">
        <f>AS665+COUNTIF(전체당첨내역!$B666:$G666,44)</f>
        <v>89</v>
      </c>
      <c r="AT666">
        <f>AT665+COUNTIF(전체당첨내역!$B666:$G666,45)</f>
        <v>89</v>
      </c>
    </row>
    <row r="667" spans="1:46" ht="16.5" customHeight="1">
      <c r="A667">
        <v>666</v>
      </c>
      <c r="B667">
        <f>B666+COUNTIF(전체당첨내역!$B667:$G667,1)</f>
        <v>97</v>
      </c>
      <c r="C667">
        <f>C666+COUNTIF(전체당첨내역!$B667:$G667,2)</f>
        <v>87</v>
      </c>
      <c r="D667">
        <f>D666+COUNTIF(전체당첨내역!$B667:$G667,3)</f>
        <v>88</v>
      </c>
      <c r="E667">
        <f>E666+COUNTIF(전체당첨내역!$B667:$G667,4)</f>
        <v>95</v>
      </c>
      <c r="F667">
        <f>F666+COUNTIF(전체당첨내역!$B667:$G667,5)</f>
        <v>96</v>
      </c>
      <c r="G667">
        <f>G666+COUNTIF(전체당첨내역!$B667:$G667,6)</f>
        <v>82</v>
      </c>
      <c r="H667">
        <f>H666+COUNTIF(전체당첨내역!$B667:$G667,7)</f>
        <v>87</v>
      </c>
      <c r="I667">
        <f>I666+COUNTIF(전체당첨내역!$B667:$G667,8)</f>
        <v>93</v>
      </c>
      <c r="J667">
        <f>J666+COUNTIF(전체당첨내역!$B667:$G667,9)</f>
        <v>69</v>
      </c>
      <c r="K667">
        <f>K666+COUNTIF(전체당첨내역!$B667:$G667,10)</f>
        <v>86</v>
      </c>
      <c r="L667">
        <f>L666+COUNTIF(전체당첨내역!$B667:$G667,11)</f>
        <v>88</v>
      </c>
      <c r="M667">
        <f>M666+COUNTIF(전체당첨내역!$B667:$G667,12)</f>
        <v>86</v>
      </c>
      <c r="N667">
        <f>N666+COUNTIF(전체당첨내역!$B667:$G667,13)</f>
        <v>94</v>
      </c>
      <c r="O667">
        <f>O666+COUNTIF(전체당첨내역!$B667:$G667,14)</f>
        <v>98</v>
      </c>
      <c r="P667">
        <f>P666+COUNTIF(전체당첨내역!$B667:$G667,15)</f>
        <v>86</v>
      </c>
      <c r="Q667">
        <f>Q666+COUNTIF(전체당첨내역!$B667:$G667,16)</f>
        <v>83</v>
      </c>
      <c r="R667">
        <f>R666+COUNTIF(전체당첨내역!$B667:$G667,17)</f>
        <v>96</v>
      </c>
      <c r="S667">
        <f>S666+COUNTIF(전체당첨내역!$B667:$G667,18)</f>
        <v>93</v>
      </c>
      <c r="T667">
        <f>T666+COUNTIF(전체당첨내역!$B667:$G667,19)</f>
        <v>89</v>
      </c>
      <c r="U667">
        <f>U666+COUNTIF(전체당첨내역!$B667:$G667,20)</f>
        <v>109</v>
      </c>
      <c r="V667">
        <f>V666+COUNTIF(전체당첨내역!$B667:$G667,21)</f>
        <v>81</v>
      </c>
      <c r="W667">
        <f>W666+COUNTIF(전체당첨내역!$B667:$G667,22)</f>
        <v>78</v>
      </c>
      <c r="X667">
        <f>X666+COUNTIF(전체당첨내역!$B667:$G667,23)</f>
        <v>83</v>
      </c>
      <c r="Y667">
        <f>Y666+COUNTIF(전체당첨내역!$B667:$G667,24)</f>
        <v>86</v>
      </c>
      <c r="Z667">
        <f>Z666+COUNTIF(전체당첨내역!$B667:$G667,25)</f>
        <v>90</v>
      </c>
      <c r="AA667">
        <f>AA666+COUNTIF(전체당첨내역!$B667:$G667,26)</f>
        <v>95</v>
      </c>
      <c r="AB667">
        <f>AB666+COUNTIF(전체당첨내역!$B667:$G667,27)</f>
        <v>103</v>
      </c>
      <c r="AC667">
        <f>AC666+COUNTIF(전체당첨내역!$B667:$G667,28)</f>
        <v>74</v>
      </c>
      <c r="AD667">
        <f>AD666+COUNTIF(전체당첨내역!$B667:$G667,29)</f>
        <v>82</v>
      </c>
      <c r="AE667">
        <f>AE666+COUNTIF(전체당첨내역!$B667:$G667,30)</f>
        <v>78</v>
      </c>
      <c r="AF667">
        <f>AF666+COUNTIF(전체당첨내역!$B667:$G667,31)</f>
        <v>92</v>
      </c>
      <c r="AG667">
        <f>AG666+COUNTIF(전체당첨내역!$B667:$G667,32)</f>
        <v>80</v>
      </c>
      <c r="AH667">
        <f>AH666+COUNTIF(전체당첨내역!$B667:$G667,33)</f>
        <v>85</v>
      </c>
      <c r="AI667">
        <f>AI666+COUNTIF(전체당첨내역!$B667:$G667,34)</f>
        <v>102</v>
      </c>
      <c r="AJ667">
        <f>AJ666+COUNTIF(전체당첨내역!$B667:$G667,35)</f>
        <v>84</v>
      </c>
      <c r="AK667">
        <f>AK666+COUNTIF(전체당첨내역!$B667:$G667,36)</f>
        <v>87</v>
      </c>
      <c r="AL667">
        <f>AL666+COUNTIF(전체당첨내역!$B667:$G667,37)</f>
        <v>100</v>
      </c>
      <c r="AM667">
        <f>AM666+COUNTIF(전체당첨내역!$B667:$G667,38)</f>
        <v>83</v>
      </c>
      <c r="AN667">
        <f>AN666+COUNTIF(전체당첨내역!$B667:$G667,39)</f>
        <v>91</v>
      </c>
      <c r="AO667">
        <f>AO666+COUNTIF(전체당첨내역!$B667:$G667,40)</f>
        <v>110</v>
      </c>
      <c r="AP667">
        <f>AP666+COUNTIF(전체당첨내역!$B667:$G667,41)</f>
        <v>79</v>
      </c>
      <c r="AQ667">
        <f>AQ666+COUNTIF(전체당첨내역!$B667:$G667,42)</f>
        <v>82</v>
      </c>
      <c r="AR667">
        <f>AR666+COUNTIF(전체당첨내역!$B667:$G667,43)</f>
        <v>91</v>
      </c>
      <c r="AS667">
        <f>AS666+COUNTIF(전체당첨내역!$B667:$G667,44)</f>
        <v>89</v>
      </c>
      <c r="AT667">
        <f>AT666+COUNTIF(전체당첨내역!$B667:$G667,45)</f>
        <v>89</v>
      </c>
    </row>
    <row r="668" spans="1:46" ht="16.5" customHeight="1">
      <c r="A668">
        <v>667</v>
      </c>
      <c r="B668">
        <f>B667+COUNTIF(전체당첨내역!$B668:$G668,1)</f>
        <v>97</v>
      </c>
      <c r="C668">
        <f>C667+COUNTIF(전체당첨내역!$B668:$G668,2)</f>
        <v>87</v>
      </c>
      <c r="D668">
        <f>D667+COUNTIF(전체당첨내역!$B668:$G668,3)</f>
        <v>88</v>
      </c>
      <c r="E668">
        <f>E667+COUNTIF(전체당첨내역!$B668:$G668,4)</f>
        <v>95</v>
      </c>
      <c r="F668">
        <f>F667+COUNTIF(전체당첨내역!$B668:$G668,5)</f>
        <v>96</v>
      </c>
      <c r="G668">
        <f>G667+COUNTIF(전체당첨내역!$B668:$G668,6)</f>
        <v>82</v>
      </c>
      <c r="H668">
        <f>H667+COUNTIF(전체당첨내역!$B668:$G668,7)</f>
        <v>87</v>
      </c>
      <c r="I668">
        <f>I667+COUNTIF(전체당첨내역!$B668:$G668,8)</f>
        <v>93</v>
      </c>
      <c r="J668">
        <f>J667+COUNTIF(전체당첨내역!$B668:$G668,9)</f>
        <v>69</v>
      </c>
      <c r="K668">
        <f>K667+COUNTIF(전체당첨내역!$B668:$G668,10)</f>
        <v>86</v>
      </c>
      <c r="L668">
        <f>L667+COUNTIF(전체당첨내역!$B668:$G668,11)</f>
        <v>88</v>
      </c>
      <c r="M668">
        <f>M667+COUNTIF(전체당첨내역!$B668:$G668,12)</f>
        <v>86</v>
      </c>
      <c r="N668">
        <f>N667+COUNTIF(전체당첨내역!$B668:$G668,13)</f>
        <v>94</v>
      </c>
      <c r="O668">
        <f>O667+COUNTIF(전체당첨내역!$B668:$G668,14)</f>
        <v>98</v>
      </c>
      <c r="P668">
        <f>P667+COUNTIF(전체당첨내역!$B668:$G668,15)</f>
        <v>87</v>
      </c>
      <c r="Q668">
        <f>Q667+COUNTIF(전체당첨내역!$B668:$G668,16)</f>
        <v>83</v>
      </c>
      <c r="R668">
        <f>R667+COUNTIF(전체당첨내역!$B668:$G668,17)</f>
        <v>97</v>
      </c>
      <c r="S668">
        <f>S667+COUNTIF(전체당첨내역!$B668:$G668,18)</f>
        <v>93</v>
      </c>
      <c r="T668">
        <f>T667+COUNTIF(전체당첨내역!$B668:$G668,19)</f>
        <v>89</v>
      </c>
      <c r="U668">
        <f>U667+COUNTIF(전체당첨내역!$B668:$G668,20)</f>
        <v>109</v>
      </c>
      <c r="V668">
        <f>V667+COUNTIF(전체당첨내역!$B668:$G668,21)</f>
        <v>81</v>
      </c>
      <c r="W668">
        <f>W667+COUNTIF(전체당첨내역!$B668:$G668,22)</f>
        <v>78</v>
      </c>
      <c r="X668">
        <f>X667+COUNTIF(전체당첨내역!$B668:$G668,23)</f>
        <v>83</v>
      </c>
      <c r="Y668">
        <f>Y667+COUNTIF(전체당첨내역!$B668:$G668,24)</f>
        <v>86</v>
      </c>
      <c r="Z668">
        <f>Z667+COUNTIF(전체당첨내역!$B668:$G668,25)</f>
        <v>91</v>
      </c>
      <c r="AA668">
        <f>AA667+COUNTIF(전체당첨내역!$B668:$G668,26)</f>
        <v>95</v>
      </c>
      <c r="AB668">
        <f>AB667+COUNTIF(전체당첨내역!$B668:$G668,27)</f>
        <v>103</v>
      </c>
      <c r="AC668">
        <f>AC667+COUNTIF(전체당첨내역!$B668:$G668,28)</f>
        <v>74</v>
      </c>
      <c r="AD668">
        <f>AD667+COUNTIF(전체당첨내역!$B668:$G668,29)</f>
        <v>82</v>
      </c>
      <c r="AE668">
        <f>AE667+COUNTIF(전체당첨내역!$B668:$G668,30)</f>
        <v>78</v>
      </c>
      <c r="AF668">
        <f>AF667+COUNTIF(전체당첨내역!$B668:$G668,31)</f>
        <v>92</v>
      </c>
      <c r="AG668">
        <f>AG667+COUNTIF(전체당첨내역!$B668:$G668,32)</f>
        <v>80</v>
      </c>
      <c r="AH668">
        <f>AH667+COUNTIF(전체당첨내역!$B668:$G668,33)</f>
        <v>85</v>
      </c>
      <c r="AI668">
        <f>AI667+COUNTIF(전체당첨내역!$B668:$G668,34)</f>
        <v>102</v>
      </c>
      <c r="AJ668">
        <f>AJ667+COUNTIF(전체당첨내역!$B668:$G668,35)</f>
        <v>84</v>
      </c>
      <c r="AK668">
        <f>AK667+COUNTIF(전체당첨내역!$B668:$G668,36)</f>
        <v>87</v>
      </c>
      <c r="AL668">
        <f>AL667+COUNTIF(전체당첨내역!$B668:$G668,37)</f>
        <v>101</v>
      </c>
      <c r="AM668">
        <f>AM667+COUNTIF(전체당첨내역!$B668:$G668,38)</f>
        <v>83</v>
      </c>
      <c r="AN668">
        <f>AN667+COUNTIF(전체당첨내역!$B668:$G668,39)</f>
        <v>91</v>
      </c>
      <c r="AO668">
        <f>AO667+COUNTIF(전체당첨내역!$B668:$G668,40)</f>
        <v>110</v>
      </c>
      <c r="AP668">
        <f>AP667+COUNTIF(전체당첨내역!$B668:$G668,41)</f>
        <v>79</v>
      </c>
      <c r="AQ668">
        <f>AQ667+COUNTIF(전체당첨내역!$B668:$G668,42)</f>
        <v>83</v>
      </c>
      <c r="AR668">
        <f>AR667+COUNTIF(전체당첨내역!$B668:$G668,43)</f>
        <v>92</v>
      </c>
      <c r="AS668">
        <f>AS667+COUNTIF(전체당첨내역!$B668:$G668,44)</f>
        <v>89</v>
      </c>
      <c r="AT668">
        <f>AT667+COUNTIF(전체당첨내역!$B668:$G668,45)</f>
        <v>89</v>
      </c>
    </row>
    <row r="669" spans="1:46" ht="16.5" customHeight="1">
      <c r="A669">
        <v>668</v>
      </c>
      <c r="B669">
        <f>B668+COUNTIF(전체당첨내역!$B669:$G669,1)</f>
        <v>97</v>
      </c>
      <c r="C669">
        <f>C668+COUNTIF(전체당첨내역!$B669:$G669,2)</f>
        <v>87</v>
      </c>
      <c r="D669">
        <f>D668+COUNTIF(전체당첨내역!$B669:$G669,3)</f>
        <v>88</v>
      </c>
      <c r="E669">
        <f>E668+COUNTIF(전체당첨내역!$B669:$G669,4)</f>
        <v>95</v>
      </c>
      <c r="F669">
        <f>F668+COUNTIF(전체당첨내역!$B669:$G669,5)</f>
        <v>96</v>
      </c>
      <c r="G669">
        <f>G668+COUNTIF(전체당첨내역!$B669:$G669,6)</f>
        <v>82</v>
      </c>
      <c r="H669">
        <f>H668+COUNTIF(전체당첨내역!$B669:$G669,7)</f>
        <v>87</v>
      </c>
      <c r="I669">
        <f>I668+COUNTIF(전체당첨내역!$B669:$G669,8)</f>
        <v>93</v>
      </c>
      <c r="J669">
        <f>J668+COUNTIF(전체당첨내역!$B669:$G669,9)</f>
        <v>69</v>
      </c>
      <c r="K669">
        <f>K668+COUNTIF(전체당첨내역!$B669:$G669,10)</f>
        <v>86</v>
      </c>
      <c r="L669">
        <f>L668+COUNTIF(전체당첨내역!$B669:$G669,11)</f>
        <v>88</v>
      </c>
      <c r="M669">
        <f>M668+COUNTIF(전체당첨내역!$B669:$G669,12)</f>
        <v>87</v>
      </c>
      <c r="N669">
        <f>N668+COUNTIF(전체당첨내역!$B669:$G669,13)</f>
        <v>94</v>
      </c>
      <c r="O669">
        <f>O668+COUNTIF(전체당첨내역!$B669:$G669,14)</f>
        <v>99</v>
      </c>
      <c r="P669">
        <f>P668+COUNTIF(전체당첨내역!$B669:$G669,15)</f>
        <v>88</v>
      </c>
      <c r="Q669">
        <f>Q668+COUNTIF(전체당첨내역!$B669:$G669,16)</f>
        <v>83</v>
      </c>
      <c r="R669">
        <f>R668+COUNTIF(전체당첨내역!$B669:$G669,17)</f>
        <v>97</v>
      </c>
      <c r="S669">
        <f>S668+COUNTIF(전체당첨내역!$B669:$G669,18)</f>
        <v>93</v>
      </c>
      <c r="T669">
        <f>T668+COUNTIF(전체당첨내역!$B669:$G669,19)</f>
        <v>89</v>
      </c>
      <c r="U669">
        <f>U668+COUNTIF(전체당첨내역!$B669:$G669,20)</f>
        <v>109</v>
      </c>
      <c r="V669">
        <f>V668+COUNTIF(전체당첨내역!$B669:$G669,21)</f>
        <v>81</v>
      </c>
      <c r="W669">
        <f>W668+COUNTIF(전체당첨내역!$B669:$G669,22)</f>
        <v>78</v>
      </c>
      <c r="X669">
        <f>X668+COUNTIF(전체당첨내역!$B669:$G669,23)</f>
        <v>83</v>
      </c>
      <c r="Y669">
        <f>Y668+COUNTIF(전체당첨내역!$B669:$G669,24)</f>
        <v>87</v>
      </c>
      <c r="Z669">
        <f>Z668+COUNTIF(전체당첨내역!$B669:$G669,25)</f>
        <v>91</v>
      </c>
      <c r="AA669">
        <f>AA668+COUNTIF(전체당첨내역!$B669:$G669,26)</f>
        <v>95</v>
      </c>
      <c r="AB669">
        <f>AB668+COUNTIF(전체당첨내역!$B669:$G669,27)</f>
        <v>104</v>
      </c>
      <c r="AC669">
        <f>AC668+COUNTIF(전체당첨내역!$B669:$G669,28)</f>
        <v>74</v>
      </c>
      <c r="AD669">
        <f>AD668+COUNTIF(전체당첨내역!$B669:$G669,29)</f>
        <v>82</v>
      </c>
      <c r="AE669">
        <f>AE668+COUNTIF(전체당첨내역!$B669:$G669,30)</f>
        <v>78</v>
      </c>
      <c r="AF669">
        <f>AF668+COUNTIF(전체당첨내역!$B669:$G669,31)</f>
        <v>92</v>
      </c>
      <c r="AG669">
        <f>AG668+COUNTIF(전체당첨내역!$B669:$G669,32)</f>
        <v>81</v>
      </c>
      <c r="AH669">
        <f>AH668+COUNTIF(전체당첨내역!$B669:$G669,33)</f>
        <v>85</v>
      </c>
      <c r="AI669">
        <f>AI668+COUNTIF(전체당첨내역!$B669:$G669,34)</f>
        <v>102</v>
      </c>
      <c r="AJ669">
        <f>AJ668+COUNTIF(전체당첨내역!$B669:$G669,35)</f>
        <v>84</v>
      </c>
      <c r="AK669">
        <f>AK668+COUNTIF(전체당첨내역!$B669:$G669,36)</f>
        <v>87</v>
      </c>
      <c r="AL669">
        <f>AL668+COUNTIF(전체당첨내역!$B669:$G669,37)</f>
        <v>101</v>
      </c>
      <c r="AM669">
        <f>AM668+COUNTIF(전체당첨내역!$B669:$G669,38)</f>
        <v>83</v>
      </c>
      <c r="AN669">
        <f>AN668+COUNTIF(전체당첨내역!$B669:$G669,39)</f>
        <v>91</v>
      </c>
      <c r="AO669">
        <f>AO668+COUNTIF(전체당첨내역!$B669:$G669,40)</f>
        <v>110</v>
      </c>
      <c r="AP669">
        <f>AP668+COUNTIF(전체당첨내역!$B669:$G669,41)</f>
        <v>79</v>
      </c>
      <c r="AQ669">
        <f>AQ668+COUNTIF(전체당첨내역!$B669:$G669,42)</f>
        <v>83</v>
      </c>
      <c r="AR669">
        <f>AR668+COUNTIF(전체당첨내역!$B669:$G669,43)</f>
        <v>92</v>
      </c>
      <c r="AS669">
        <f>AS668+COUNTIF(전체당첨내역!$B669:$G669,44)</f>
        <v>89</v>
      </c>
      <c r="AT669">
        <f>AT668+COUNTIF(전체당첨내역!$B669:$G669,45)</f>
        <v>89</v>
      </c>
    </row>
    <row r="670" spans="1:46" ht="16.5" customHeight="1">
      <c r="A670">
        <v>669</v>
      </c>
      <c r="B670">
        <f>B669+COUNTIF(전체당첨내역!$B670:$G670,1)</f>
        <v>97</v>
      </c>
      <c r="C670">
        <f>C669+COUNTIF(전체당첨내역!$B670:$G670,2)</f>
        <v>87</v>
      </c>
      <c r="D670">
        <f>D669+COUNTIF(전체당첨내역!$B670:$G670,3)</f>
        <v>88</v>
      </c>
      <c r="E670">
        <f>E669+COUNTIF(전체당첨내역!$B670:$G670,4)</f>
        <v>95</v>
      </c>
      <c r="F670">
        <f>F669+COUNTIF(전체당첨내역!$B670:$G670,5)</f>
        <v>96</v>
      </c>
      <c r="G670">
        <f>G669+COUNTIF(전체당첨내역!$B670:$G670,6)</f>
        <v>82</v>
      </c>
      <c r="H670">
        <f>H669+COUNTIF(전체당첨내역!$B670:$G670,7)</f>
        <v>88</v>
      </c>
      <c r="I670">
        <f>I669+COUNTIF(전체당첨내역!$B670:$G670,8)</f>
        <v>94</v>
      </c>
      <c r="J670">
        <f>J669+COUNTIF(전체당첨내역!$B670:$G670,9)</f>
        <v>69</v>
      </c>
      <c r="K670">
        <f>K669+COUNTIF(전체당첨내역!$B670:$G670,10)</f>
        <v>86</v>
      </c>
      <c r="L670">
        <f>L669+COUNTIF(전체당첨내역!$B670:$G670,11)</f>
        <v>88</v>
      </c>
      <c r="M670">
        <f>M669+COUNTIF(전체당첨내역!$B670:$G670,12)</f>
        <v>87</v>
      </c>
      <c r="N670">
        <f>N669+COUNTIF(전체당첨내역!$B670:$G670,13)</f>
        <v>94</v>
      </c>
      <c r="O670">
        <f>O669+COUNTIF(전체당첨내역!$B670:$G670,14)</f>
        <v>99</v>
      </c>
      <c r="P670">
        <f>P669+COUNTIF(전체당첨내역!$B670:$G670,15)</f>
        <v>88</v>
      </c>
      <c r="Q670">
        <f>Q669+COUNTIF(전체당첨내역!$B670:$G670,16)</f>
        <v>83</v>
      </c>
      <c r="R670">
        <f>R669+COUNTIF(전체당첨내역!$B670:$G670,17)</f>
        <v>97</v>
      </c>
      <c r="S670">
        <f>S669+COUNTIF(전체당첨내역!$B670:$G670,18)</f>
        <v>93</v>
      </c>
      <c r="T670">
        <f>T669+COUNTIF(전체당첨내역!$B670:$G670,19)</f>
        <v>89</v>
      </c>
      <c r="U670">
        <f>U669+COUNTIF(전체당첨내역!$B670:$G670,20)</f>
        <v>110</v>
      </c>
      <c r="V670">
        <f>V669+COUNTIF(전체당첨내역!$B670:$G670,21)</f>
        <v>81</v>
      </c>
      <c r="W670">
        <f>W669+COUNTIF(전체당첨내역!$B670:$G670,22)</f>
        <v>78</v>
      </c>
      <c r="X670">
        <f>X669+COUNTIF(전체당첨내역!$B670:$G670,23)</f>
        <v>83</v>
      </c>
      <c r="Y670">
        <f>Y669+COUNTIF(전체당첨내역!$B670:$G670,24)</f>
        <v>87</v>
      </c>
      <c r="Z670">
        <f>Z669+COUNTIF(전체당첨내역!$B670:$G670,25)</f>
        <v>91</v>
      </c>
      <c r="AA670">
        <f>AA669+COUNTIF(전체당첨내역!$B670:$G670,26)</f>
        <v>95</v>
      </c>
      <c r="AB670">
        <f>AB669+COUNTIF(전체당첨내역!$B670:$G670,27)</f>
        <v>104</v>
      </c>
      <c r="AC670">
        <f>AC669+COUNTIF(전체당첨내역!$B670:$G670,28)</f>
        <v>74</v>
      </c>
      <c r="AD670">
        <f>AD669+COUNTIF(전체당첨내역!$B670:$G670,29)</f>
        <v>83</v>
      </c>
      <c r="AE670">
        <f>AE669+COUNTIF(전체당첨내역!$B670:$G670,30)</f>
        <v>78</v>
      </c>
      <c r="AF670">
        <f>AF669+COUNTIF(전체당첨내역!$B670:$G670,31)</f>
        <v>92</v>
      </c>
      <c r="AG670">
        <f>AG669+COUNTIF(전체당첨내역!$B670:$G670,32)</f>
        <v>81</v>
      </c>
      <c r="AH670">
        <f>AH669+COUNTIF(전체당첨내역!$B670:$G670,33)</f>
        <v>86</v>
      </c>
      <c r="AI670">
        <f>AI669+COUNTIF(전체당첨내역!$B670:$G670,34)</f>
        <v>102</v>
      </c>
      <c r="AJ670">
        <f>AJ669+COUNTIF(전체당첨내역!$B670:$G670,35)</f>
        <v>84</v>
      </c>
      <c r="AK670">
        <f>AK669+COUNTIF(전체당첨내역!$B670:$G670,36)</f>
        <v>87</v>
      </c>
      <c r="AL670">
        <f>AL669+COUNTIF(전체당첨내역!$B670:$G670,37)</f>
        <v>101</v>
      </c>
      <c r="AM670">
        <f>AM669+COUNTIF(전체당첨내역!$B670:$G670,38)</f>
        <v>84</v>
      </c>
      <c r="AN670">
        <f>AN669+COUNTIF(전체당첨내역!$B670:$G670,39)</f>
        <v>91</v>
      </c>
      <c r="AO670">
        <f>AO669+COUNTIF(전체당첨내역!$B670:$G670,40)</f>
        <v>110</v>
      </c>
      <c r="AP670">
        <f>AP669+COUNTIF(전체당첨내역!$B670:$G670,41)</f>
        <v>79</v>
      </c>
      <c r="AQ670">
        <f>AQ669+COUNTIF(전체당첨내역!$B670:$G670,42)</f>
        <v>83</v>
      </c>
      <c r="AR670">
        <f>AR669+COUNTIF(전체당첨내역!$B670:$G670,43)</f>
        <v>92</v>
      </c>
      <c r="AS670">
        <f>AS669+COUNTIF(전체당첨내역!$B670:$G670,44)</f>
        <v>89</v>
      </c>
      <c r="AT670">
        <f>AT669+COUNTIF(전체당첨내역!$B670:$G670,45)</f>
        <v>89</v>
      </c>
    </row>
    <row r="671" spans="1:46" ht="16.5" customHeight="1">
      <c r="A671">
        <v>670</v>
      </c>
      <c r="B671">
        <f>B670+COUNTIF(전체당첨내역!$B671:$G671,1)</f>
        <v>97</v>
      </c>
      <c r="C671">
        <f>C670+COUNTIF(전체당첨내역!$B671:$G671,2)</f>
        <v>87</v>
      </c>
      <c r="D671">
        <f>D670+COUNTIF(전체당첨내역!$B671:$G671,3)</f>
        <v>88</v>
      </c>
      <c r="E671">
        <f>E670+COUNTIF(전체당첨내역!$B671:$G671,4)</f>
        <v>95</v>
      </c>
      <c r="F671">
        <f>F670+COUNTIF(전체당첨내역!$B671:$G671,5)</f>
        <v>96</v>
      </c>
      <c r="G671">
        <f>G670+COUNTIF(전체당첨내역!$B671:$G671,6)</f>
        <v>82</v>
      </c>
      <c r="H671">
        <f>H670+COUNTIF(전체당첨내역!$B671:$G671,7)</f>
        <v>88</v>
      </c>
      <c r="I671">
        <f>I670+COUNTIF(전체당첨내역!$B671:$G671,8)</f>
        <v>94</v>
      </c>
      <c r="J671">
        <f>J670+COUNTIF(전체당첨내역!$B671:$G671,9)</f>
        <v>69</v>
      </c>
      <c r="K671">
        <f>K670+COUNTIF(전체당첨내역!$B671:$G671,10)</f>
        <v>86</v>
      </c>
      <c r="L671">
        <f>L670+COUNTIF(전체당첨내역!$B671:$G671,11)</f>
        <v>89</v>
      </c>
      <c r="M671">
        <f>M670+COUNTIF(전체당첨내역!$B671:$G671,12)</f>
        <v>87</v>
      </c>
      <c r="N671">
        <f>N670+COUNTIF(전체당첨내역!$B671:$G671,13)</f>
        <v>94</v>
      </c>
      <c r="O671">
        <f>O670+COUNTIF(전체당첨내역!$B671:$G671,14)</f>
        <v>99</v>
      </c>
      <c r="P671">
        <f>P670+COUNTIF(전체당첨내역!$B671:$G671,15)</f>
        <v>88</v>
      </c>
      <c r="Q671">
        <f>Q670+COUNTIF(전체당첨내역!$B671:$G671,16)</f>
        <v>83</v>
      </c>
      <c r="R671">
        <f>R670+COUNTIF(전체당첨내역!$B671:$G671,17)</f>
        <v>97</v>
      </c>
      <c r="S671">
        <f>S670+COUNTIF(전체당첨내역!$B671:$G671,18)</f>
        <v>94</v>
      </c>
      <c r="T671">
        <f>T670+COUNTIF(전체당첨내역!$B671:$G671,19)</f>
        <v>89</v>
      </c>
      <c r="U671">
        <f>U670+COUNTIF(전체당첨내역!$B671:$G671,20)</f>
        <v>110</v>
      </c>
      <c r="V671">
        <f>V670+COUNTIF(전체당첨내역!$B671:$G671,21)</f>
        <v>81</v>
      </c>
      <c r="W671">
        <f>W670+COUNTIF(전체당첨내역!$B671:$G671,22)</f>
        <v>78</v>
      </c>
      <c r="X671">
        <f>X670+COUNTIF(전체당첨내역!$B671:$G671,23)</f>
        <v>83</v>
      </c>
      <c r="Y671">
        <f>Y670+COUNTIF(전체당첨내역!$B671:$G671,24)</f>
        <v>87</v>
      </c>
      <c r="Z671">
        <f>Z670+COUNTIF(전체당첨내역!$B671:$G671,25)</f>
        <v>91</v>
      </c>
      <c r="AA671">
        <f>AA670+COUNTIF(전체당첨내역!$B671:$G671,26)</f>
        <v>96</v>
      </c>
      <c r="AB671">
        <f>AB670+COUNTIF(전체당첨내역!$B671:$G671,27)</f>
        <v>105</v>
      </c>
      <c r="AC671">
        <f>AC670+COUNTIF(전체당첨내역!$B671:$G671,28)</f>
        <v>74</v>
      </c>
      <c r="AD671">
        <f>AD670+COUNTIF(전체당첨내역!$B671:$G671,29)</f>
        <v>83</v>
      </c>
      <c r="AE671">
        <f>AE670+COUNTIF(전체당첨내역!$B671:$G671,30)</f>
        <v>78</v>
      </c>
      <c r="AF671">
        <f>AF670+COUNTIF(전체당첨내역!$B671:$G671,31)</f>
        <v>92</v>
      </c>
      <c r="AG671">
        <f>AG670+COUNTIF(전체당첨내역!$B671:$G671,32)</f>
        <v>81</v>
      </c>
      <c r="AH671">
        <f>AH670+COUNTIF(전체당첨내역!$B671:$G671,33)</f>
        <v>86</v>
      </c>
      <c r="AI671">
        <f>AI670+COUNTIF(전체당첨내역!$B671:$G671,34)</f>
        <v>102</v>
      </c>
      <c r="AJ671">
        <f>AJ670+COUNTIF(전체당첨내역!$B671:$G671,35)</f>
        <v>84</v>
      </c>
      <c r="AK671">
        <f>AK670+COUNTIF(전체당첨내역!$B671:$G671,36)</f>
        <v>87</v>
      </c>
      <c r="AL671">
        <f>AL670+COUNTIF(전체당첨내역!$B671:$G671,37)</f>
        <v>101</v>
      </c>
      <c r="AM671">
        <f>AM670+COUNTIF(전체당첨내역!$B671:$G671,38)</f>
        <v>84</v>
      </c>
      <c r="AN671">
        <f>AN670+COUNTIF(전체당첨내역!$B671:$G671,39)</f>
        <v>91</v>
      </c>
      <c r="AO671">
        <f>AO670+COUNTIF(전체당첨내역!$B671:$G671,40)</f>
        <v>111</v>
      </c>
      <c r="AP671">
        <f>AP670+COUNTIF(전체당첨내역!$B671:$G671,41)</f>
        <v>80</v>
      </c>
      <c r="AQ671">
        <f>AQ670+COUNTIF(전체당첨내역!$B671:$G671,42)</f>
        <v>83</v>
      </c>
      <c r="AR671">
        <f>AR670+COUNTIF(전체당첨내역!$B671:$G671,43)</f>
        <v>92</v>
      </c>
      <c r="AS671">
        <f>AS670+COUNTIF(전체당첨내역!$B671:$G671,44)</f>
        <v>89</v>
      </c>
      <c r="AT671">
        <f>AT670+COUNTIF(전체당첨내역!$B671:$G671,45)</f>
        <v>89</v>
      </c>
    </row>
    <row r="672" spans="1:46" ht="16.5" customHeight="1">
      <c r="A672">
        <v>671</v>
      </c>
      <c r="B672">
        <f>B671+COUNTIF(전체당첨내역!$B672:$G672,1)</f>
        <v>97</v>
      </c>
      <c r="C672">
        <f>C671+COUNTIF(전체당첨내역!$B672:$G672,2)</f>
        <v>87</v>
      </c>
      <c r="D672">
        <f>D671+COUNTIF(전체당첨내역!$B672:$G672,3)</f>
        <v>88</v>
      </c>
      <c r="E672">
        <f>E671+COUNTIF(전체당첨내역!$B672:$G672,4)</f>
        <v>95</v>
      </c>
      <c r="F672">
        <f>F671+COUNTIF(전체당첨내역!$B672:$G672,5)</f>
        <v>96</v>
      </c>
      <c r="G672">
        <f>G671+COUNTIF(전체당첨내역!$B672:$G672,6)</f>
        <v>82</v>
      </c>
      <c r="H672">
        <f>H671+COUNTIF(전체당첨내역!$B672:$G672,7)</f>
        <v>89</v>
      </c>
      <c r="I672">
        <f>I671+COUNTIF(전체당첨내역!$B672:$G672,8)</f>
        <v>94</v>
      </c>
      <c r="J672">
        <f>J671+COUNTIF(전체당첨내역!$B672:$G672,9)</f>
        <v>70</v>
      </c>
      <c r="K672">
        <f>K671+COUNTIF(전체당첨내역!$B672:$G672,10)</f>
        <v>87</v>
      </c>
      <c r="L672">
        <f>L671+COUNTIF(전체당첨내역!$B672:$G672,11)</f>
        <v>89</v>
      </c>
      <c r="M672">
        <f>M671+COUNTIF(전체당첨내역!$B672:$G672,12)</f>
        <v>87</v>
      </c>
      <c r="N672">
        <f>N671+COUNTIF(전체당첨내역!$B672:$G672,13)</f>
        <v>95</v>
      </c>
      <c r="O672">
        <f>O671+COUNTIF(전체당첨내역!$B672:$G672,14)</f>
        <v>99</v>
      </c>
      <c r="P672">
        <f>P671+COUNTIF(전체당첨내역!$B672:$G672,15)</f>
        <v>88</v>
      </c>
      <c r="Q672">
        <f>Q671+COUNTIF(전체당첨내역!$B672:$G672,16)</f>
        <v>83</v>
      </c>
      <c r="R672">
        <f>R671+COUNTIF(전체당첨내역!$B672:$G672,17)</f>
        <v>97</v>
      </c>
      <c r="S672">
        <f>S671+COUNTIF(전체당첨내역!$B672:$G672,18)</f>
        <v>94</v>
      </c>
      <c r="T672">
        <f>T671+COUNTIF(전체당첨내역!$B672:$G672,19)</f>
        <v>89</v>
      </c>
      <c r="U672">
        <f>U671+COUNTIF(전체당첨내역!$B672:$G672,20)</f>
        <v>110</v>
      </c>
      <c r="V672">
        <f>V671+COUNTIF(전체당첨내역!$B672:$G672,21)</f>
        <v>81</v>
      </c>
      <c r="W672">
        <f>W671+COUNTIF(전체당첨내역!$B672:$G672,22)</f>
        <v>78</v>
      </c>
      <c r="X672">
        <f>X671+COUNTIF(전체당첨내역!$B672:$G672,23)</f>
        <v>83</v>
      </c>
      <c r="Y672">
        <f>Y671+COUNTIF(전체당첨내역!$B672:$G672,24)</f>
        <v>87</v>
      </c>
      <c r="Z672">
        <f>Z671+COUNTIF(전체당첨내역!$B672:$G672,25)</f>
        <v>91</v>
      </c>
      <c r="AA672">
        <f>AA671+COUNTIF(전체당첨내역!$B672:$G672,26)</f>
        <v>96</v>
      </c>
      <c r="AB672">
        <f>AB671+COUNTIF(전체당첨내역!$B672:$G672,27)</f>
        <v>105</v>
      </c>
      <c r="AC672">
        <f>AC671+COUNTIF(전체당첨내역!$B672:$G672,28)</f>
        <v>74</v>
      </c>
      <c r="AD672">
        <f>AD671+COUNTIF(전체당첨내역!$B672:$G672,29)</f>
        <v>83</v>
      </c>
      <c r="AE672">
        <f>AE671+COUNTIF(전체당첨내역!$B672:$G672,30)</f>
        <v>78</v>
      </c>
      <c r="AF672">
        <f>AF671+COUNTIF(전체당첨내역!$B672:$G672,31)</f>
        <v>93</v>
      </c>
      <c r="AG672">
        <f>AG671+COUNTIF(전체당첨내역!$B672:$G672,32)</f>
        <v>81</v>
      </c>
      <c r="AH672">
        <f>AH671+COUNTIF(전체당첨내역!$B672:$G672,33)</f>
        <v>86</v>
      </c>
      <c r="AI672">
        <f>AI671+COUNTIF(전체당첨내역!$B672:$G672,34)</f>
        <v>102</v>
      </c>
      <c r="AJ672">
        <f>AJ671+COUNTIF(전체당첨내역!$B672:$G672,35)</f>
        <v>85</v>
      </c>
      <c r="AK672">
        <f>AK671+COUNTIF(전체당첨내역!$B672:$G672,36)</f>
        <v>87</v>
      </c>
      <c r="AL672">
        <f>AL671+COUNTIF(전체당첨내역!$B672:$G672,37)</f>
        <v>101</v>
      </c>
      <c r="AM672">
        <f>AM671+COUNTIF(전체당첨내역!$B672:$G672,38)</f>
        <v>84</v>
      </c>
      <c r="AN672">
        <f>AN671+COUNTIF(전체당첨내역!$B672:$G672,39)</f>
        <v>91</v>
      </c>
      <c r="AO672">
        <f>AO671+COUNTIF(전체당첨내역!$B672:$G672,40)</f>
        <v>111</v>
      </c>
      <c r="AP672">
        <f>AP671+COUNTIF(전체당첨내역!$B672:$G672,41)</f>
        <v>80</v>
      </c>
      <c r="AQ672">
        <f>AQ671+COUNTIF(전체당첨내역!$B672:$G672,42)</f>
        <v>83</v>
      </c>
      <c r="AR672">
        <f>AR671+COUNTIF(전체당첨내역!$B672:$G672,43)</f>
        <v>92</v>
      </c>
      <c r="AS672">
        <f>AS671+COUNTIF(전체당첨내역!$B672:$G672,44)</f>
        <v>89</v>
      </c>
      <c r="AT672">
        <f>AT671+COUNTIF(전체당첨내역!$B672:$G672,45)</f>
        <v>89</v>
      </c>
    </row>
    <row r="673" spans="1:46" ht="16.5" customHeight="1">
      <c r="A673">
        <v>672</v>
      </c>
      <c r="B673">
        <f>B672+COUNTIF(전체당첨내역!$B673:$G673,1)</f>
        <v>97</v>
      </c>
      <c r="C673">
        <f>C672+COUNTIF(전체당첨내역!$B673:$G673,2)</f>
        <v>87</v>
      </c>
      <c r="D673">
        <f>D672+COUNTIF(전체당첨내역!$B673:$G673,3)</f>
        <v>88</v>
      </c>
      <c r="E673">
        <f>E672+COUNTIF(전체당첨내역!$B673:$G673,4)</f>
        <v>95</v>
      </c>
      <c r="F673">
        <f>F672+COUNTIF(전체당첨내역!$B673:$G673,5)</f>
        <v>96</v>
      </c>
      <c r="G673">
        <f>G672+COUNTIF(전체당첨내역!$B673:$G673,6)</f>
        <v>82</v>
      </c>
      <c r="H673">
        <f>H672+COUNTIF(전체당첨내역!$B673:$G673,7)</f>
        <v>89</v>
      </c>
      <c r="I673">
        <f>I672+COUNTIF(전체당첨내역!$B673:$G673,8)</f>
        <v>95</v>
      </c>
      <c r="J673">
        <f>J672+COUNTIF(전체당첨내역!$B673:$G673,9)</f>
        <v>70</v>
      </c>
      <c r="K673">
        <f>K672+COUNTIF(전체당첨내역!$B673:$G673,10)</f>
        <v>87</v>
      </c>
      <c r="L673">
        <f>L672+COUNTIF(전체당첨내역!$B673:$G673,11)</f>
        <v>89</v>
      </c>
      <c r="M673">
        <f>M672+COUNTIF(전체당첨내역!$B673:$G673,12)</f>
        <v>87</v>
      </c>
      <c r="N673">
        <f>N672+COUNTIF(전체당첨내역!$B673:$G673,13)</f>
        <v>95</v>
      </c>
      <c r="O673">
        <f>O672+COUNTIF(전체당첨내역!$B673:$G673,14)</f>
        <v>99</v>
      </c>
      <c r="P673">
        <f>P672+COUNTIF(전체당첨내역!$B673:$G673,15)</f>
        <v>88</v>
      </c>
      <c r="Q673">
        <f>Q672+COUNTIF(전체당첨내역!$B673:$G673,16)</f>
        <v>83</v>
      </c>
      <c r="R673">
        <f>R672+COUNTIF(전체당첨내역!$B673:$G673,17)</f>
        <v>97</v>
      </c>
      <c r="S673">
        <f>S672+COUNTIF(전체당첨내역!$B673:$G673,18)</f>
        <v>94</v>
      </c>
      <c r="T673">
        <f>T672+COUNTIF(전체당첨내역!$B673:$G673,19)</f>
        <v>89</v>
      </c>
      <c r="U673">
        <f>U672+COUNTIF(전체당첨내역!$B673:$G673,20)</f>
        <v>110</v>
      </c>
      <c r="V673">
        <f>V672+COUNTIF(전체당첨내역!$B673:$G673,21)</f>
        <v>82</v>
      </c>
      <c r="W673">
        <f>W672+COUNTIF(전체당첨내역!$B673:$G673,22)</f>
        <v>78</v>
      </c>
      <c r="X673">
        <f>X672+COUNTIF(전체당첨내역!$B673:$G673,23)</f>
        <v>83</v>
      </c>
      <c r="Y673">
        <f>Y672+COUNTIF(전체당첨내역!$B673:$G673,24)</f>
        <v>87</v>
      </c>
      <c r="Z673">
        <f>Z672+COUNTIF(전체당첨내역!$B673:$G673,25)</f>
        <v>91</v>
      </c>
      <c r="AA673">
        <f>AA672+COUNTIF(전체당첨내역!$B673:$G673,26)</f>
        <v>96</v>
      </c>
      <c r="AB673">
        <f>AB672+COUNTIF(전체당첨내역!$B673:$G673,27)</f>
        <v>105</v>
      </c>
      <c r="AC673">
        <f>AC672+COUNTIF(전체당첨내역!$B673:$G673,28)</f>
        <v>75</v>
      </c>
      <c r="AD673">
        <f>AD672+COUNTIF(전체당첨내역!$B673:$G673,29)</f>
        <v>83</v>
      </c>
      <c r="AE673">
        <f>AE672+COUNTIF(전체당첨내역!$B673:$G673,30)</f>
        <v>78</v>
      </c>
      <c r="AF673">
        <f>AF672+COUNTIF(전체당첨내역!$B673:$G673,31)</f>
        <v>94</v>
      </c>
      <c r="AG673">
        <f>AG672+COUNTIF(전체당첨내역!$B673:$G673,32)</f>
        <v>81</v>
      </c>
      <c r="AH673">
        <f>AH672+COUNTIF(전체당첨내역!$B673:$G673,33)</f>
        <v>86</v>
      </c>
      <c r="AI673">
        <f>AI672+COUNTIF(전체당첨내역!$B673:$G673,34)</f>
        <v>102</v>
      </c>
      <c r="AJ673">
        <f>AJ672+COUNTIF(전체당첨내역!$B673:$G673,35)</f>
        <v>85</v>
      </c>
      <c r="AK673">
        <f>AK672+COUNTIF(전체당첨내역!$B673:$G673,36)</f>
        <v>88</v>
      </c>
      <c r="AL673">
        <f>AL672+COUNTIF(전체당첨내역!$B673:$G673,37)</f>
        <v>101</v>
      </c>
      <c r="AM673">
        <f>AM672+COUNTIF(전체당첨내역!$B673:$G673,38)</f>
        <v>84</v>
      </c>
      <c r="AN673">
        <f>AN672+COUNTIF(전체당첨내역!$B673:$G673,39)</f>
        <v>91</v>
      </c>
      <c r="AO673">
        <f>AO672+COUNTIF(전체당첨내역!$B673:$G673,40)</f>
        <v>111</v>
      </c>
      <c r="AP673">
        <f>AP672+COUNTIF(전체당첨내역!$B673:$G673,41)</f>
        <v>80</v>
      </c>
      <c r="AQ673">
        <f>AQ672+COUNTIF(전체당첨내역!$B673:$G673,42)</f>
        <v>83</v>
      </c>
      <c r="AR673">
        <f>AR672+COUNTIF(전체당첨내역!$B673:$G673,43)</f>
        <v>92</v>
      </c>
      <c r="AS673">
        <f>AS672+COUNTIF(전체당첨내역!$B673:$G673,44)</f>
        <v>89</v>
      </c>
      <c r="AT673">
        <f>AT672+COUNTIF(전체당첨내역!$B673:$G673,45)</f>
        <v>90</v>
      </c>
    </row>
    <row r="674" spans="1:46" ht="16.5" customHeight="1">
      <c r="A674">
        <v>673</v>
      </c>
      <c r="B674">
        <f>B673+COUNTIF(전체당첨내역!$B674:$G674,1)</f>
        <v>97</v>
      </c>
      <c r="C674">
        <f>C673+COUNTIF(전체당첨내역!$B674:$G674,2)</f>
        <v>87</v>
      </c>
      <c r="D674">
        <f>D673+COUNTIF(전체당첨내역!$B674:$G674,3)</f>
        <v>88</v>
      </c>
      <c r="E674">
        <f>E673+COUNTIF(전체당첨내역!$B674:$G674,4)</f>
        <v>95</v>
      </c>
      <c r="F674">
        <f>F673+COUNTIF(전체당첨내역!$B674:$G674,5)</f>
        <v>96</v>
      </c>
      <c r="G674">
        <f>G673+COUNTIF(전체당첨내역!$B674:$G674,6)</f>
        <v>82</v>
      </c>
      <c r="H674">
        <f>H673+COUNTIF(전체당첨내역!$B674:$G674,7)</f>
        <v>90</v>
      </c>
      <c r="I674">
        <f>I673+COUNTIF(전체당첨내역!$B674:$G674,8)</f>
        <v>95</v>
      </c>
      <c r="J674">
        <f>J673+COUNTIF(전체당첨내역!$B674:$G674,9)</f>
        <v>70</v>
      </c>
      <c r="K674">
        <f>K673+COUNTIF(전체당첨내역!$B674:$G674,10)</f>
        <v>88</v>
      </c>
      <c r="L674">
        <f>L673+COUNTIF(전체당첨내역!$B674:$G674,11)</f>
        <v>89</v>
      </c>
      <c r="M674">
        <f>M673+COUNTIF(전체당첨내역!$B674:$G674,12)</f>
        <v>87</v>
      </c>
      <c r="N674">
        <f>N673+COUNTIF(전체당첨내역!$B674:$G674,13)</f>
        <v>95</v>
      </c>
      <c r="O674">
        <f>O673+COUNTIF(전체당첨내역!$B674:$G674,14)</f>
        <v>99</v>
      </c>
      <c r="P674">
        <f>P673+COUNTIF(전체당첨내역!$B674:$G674,15)</f>
        <v>88</v>
      </c>
      <c r="Q674">
        <f>Q673+COUNTIF(전체당첨내역!$B674:$G674,16)</f>
        <v>83</v>
      </c>
      <c r="R674">
        <f>R673+COUNTIF(전체당첨내역!$B674:$G674,17)</f>
        <v>98</v>
      </c>
      <c r="S674">
        <f>S673+COUNTIF(전체당첨내역!$B674:$G674,18)</f>
        <v>94</v>
      </c>
      <c r="T674">
        <f>T673+COUNTIF(전체당첨내역!$B674:$G674,19)</f>
        <v>89</v>
      </c>
      <c r="U674">
        <f>U673+COUNTIF(전체당첨내역!$B674:$G674,20)</f>
        <v>110</v>
      </c>
      <c r="V674">
        <f>V673+COUNTIF(전체당첨내역!$B674:$G674,21)</f>
        <v>82</v>
      </c>
      <c r="W674">
        <f>W673+COUNTIF(전체당첨내역!$B674:$G674,22)</f>
        <v>78</v>
      </c>
      <c r="X674">
        <f>X673+COUNTIF(전체당첨내역!$B674:$G674,23)</f>
        <v>83</v>
      </c>
      <c r="Y674">
        <f>Y673+COUNTIF(전체당첨내역!$B674:$G674,24)</f>
        <v>87</v>
      </c>
      <c r="Z674">
        <f>Z673+COUNTIF(전체당첨내역!$B674:$G674,25)</f>
        <v>91</v>
      </c>
      <c r="AA674">
        <f>AA673+COUNTIF(전체당첨내역!$B674:$G674,26)</f>
        <v>96</v>
      </c>
      <c r="AB674">
        <f>AB673+COUNTIF(전체당첨내역!$B674:$G674,27)</f>
        <v>105</v>
      </c>
      <c r="AC674">
        <f>AC673+COUNTIF(전체당첨내역!$B674:$G674,28)</f>
        <v>75</v>
      </c>
      <c r="AD674">
        <f>AD673+COUNTIF(전체당첨내역!$B674:$G674,29)</f>
        <v>84</v>
      </c>
      <c r="AE674">
        <f>AE673+COUNTIF(전체당첨내역!$B674:$G674,30)</f>
        <v>78</v>
      </c>
      <c r="AF674">
        <f>AF673+COUNTIF(전체당첨내역!$B674:$G674,31)</f>
        <v>94</v>
      </c>
      <c r="AG674">
        <f>AG673+COUNTIF(전체당첨내역!$B674:$G674,32)</f>
        <v>81</v>
      </c>
      <c r="AH674">
        <f>AH673+COUNTIF(전체당첨내역!$B674:$G674,33)</f>
        <v>87</v>
      </c>
      <c r="AI674">
        <f>AI673+COUNTIF(전체당첨내역!$B674:$G674,34)</f>
        <v>102</v>
      </c>
      <c r="AJ674">
        <f>AJ673+COUNTIF(전체당첨내역!$B674:$G674,35)</f>
        <v>85</v>
      </c>
      <c r="AK674">
        <f>AK673+COUNTIF(전체당첨내역!$B674:$G674,36)</f>
        <v>88</v>
      </c>
      <c r="AL674">
        <f>AL673+COUNTIF(전체당첨내역!$B674:$G674,37)</f>
        <v>101</v>
      </c>
      <c r="AM674">
        <f>AM673+COUNTIF(전체당첨내역!$B674:$G674,38)</f>
        <v>84</v>
      </c>
      <c r="AN674">
        <f>AN673+COUNTIF(전체당첨내역!$B674:$G674,39)</f>
        <v>91</v>
      </c>
      <c r="AO674">
        <f>AO673+COUNTIF(전체당첨내역!$B674:$G674,40)</f>
        <v>111</v>
      </c>
      <c r="AP674">
        <f>AP673+COUNTIF(전체당첨내역!$B674:$G674,41)</f>
        <v>80</v>
      </c>
      <c r="AQ674">
        <f>AQ673+COUNTIF(전체당첨내역!$B674:$G674,42)</f>
        <v>83</v>
      </c>
      <c r="AR674">
        <f>AR673+COUNTIF(전체당첨내역!$B674:$G674,43)</f>
        <v>92</v>
      </c>
      <c r="AS674">
        <f>AS673+COUNTIF(전체당첨내역!$B674:$G674,44)</f>
        <v>90</v>
      </c>
      <c r="AT674">
        <f>AT673+COUNTIF(전체당첨내역!$B674:$G674,45)</f>
        <v>90</v>
      </c>
    </row>
    <row r="675" spans="1:46" ht="16.5" customHeight="1">
      <c r="A675">
        <v>674</v>
      </c>
      <c r="B675">
        <f>B674+COUNTIF(전체당첨내역!$B675:$G675,1)</f>
        <v>97</v>
      </c>
      <c r="C675">
        <f>C674+COUNTIF(전체당첨내역!$B675:$G675,2)</f>
        <v>87</v>
      </c>
      <c r="D675">
        <f>D674+COUNTIF(전체당첨내역!$B675:$G675,3)</f>
        <v>88</v>
      </c>
      <c r="E675">
        <f>E674+COUNTIF(전체당첨내역!$B675:$G675,4)</f>
        <v>95</v>
      </c>
      <c r="F675">
        <f>F674+COUNTIF(전체당첨내역!$B675:$G675,5)</f>
        <v>96</v>
      </c>
      <c r="G675">
        <f>G674+COUNTIF(전체당첨내역!$B675:$G675,6)</f>
        <v>82</v>
      </c>
      <c r="H675">
        <f>H674+COUNTIF(전체당첨내역!$B675:$G675,7)</f>
        <v>90</v>
      </c>
      <c r="I675">
        <f>I674+COUNTIF(전체당첨내역!$B675:$G675,8)</f>
        <v>95</v>
      </c>
      <c r="J675">
        <f>J674+COUNTIF(전체당첨내역!$B675:$G675,9)</f>
        <v>71</v>
      </c>
      <c r="K675">
        <f>K674+COUNTIF(전체당첨내역!$B675:$G675,10)</f>
        <v>89</v>
      </c>
      <c r="L675">
        <f>L674+COUNTIF(전체당첨내역!$B675:$G675,11)</f>
        <v>89</v>
      </c>
      <c r="M675">
        <f>M674+COUNTIF(전체당첨내역!$B675:$G675,12)</f>
        <v>87</v>
      </c>
      <c r="N675">
        <f>N674+COUNTIF(전체당첨내역!$B675:$G675,13)</f>
        <v>95</v>
      </c>
      <c r="O675">
        <f>O674+COUNTIF(전체당첨내역!$B675:$G675,14)</f>
        <v>100</v>
      </c>
      <c r="P675">
        <f>P674+COUNTIF(전체당첨내역!$B675:$G675,15)</f>
        <v>88</v>
      </c>
      <c r="Q675">
        <f>Q674+COUNTIF(전체당첨내역!$B675:$G675,16)</f>
        <v>83</v>
      </c>
      <c r="R675">
        <f>R674+COUNTIF(전체당첨내역!$B675:$G675,17)</f>
        <v>98</v>
      </c>
      <c r="S675">
        <f>S674+COUNTIF(전체당첨내역!$B675:$G675,18)</f>
        <v>94</v>
      </c>
      <c r="T675">
        <f>T674+COUNTIF(전체당첨내역!$B675:$G675,19)</f>
        <v>89</v>
      </c>
      <c r="U675">
        <f>U674+COUNTIF(전체당첨내역!$B675:$G675,20)</f>
        <v>110</v>
      </c>
      <c r="V675">
        <f>V674+COUNTIF(전체당첨내역!$B675:$G675,21)</f>
        <v>82</v>
      </c>
      <c r="W675">
        <f>W674+COUNTIF(전체당첨내역!$B675:$G675,22)</f>
        <v>78</v>
      </c>
      <c r="X675">
        <f>X674+COUNTIF(전체당첨내역!$B675:$G675,23)</f>
        <v>83</v>
      </c>
      <c r="Y675">
        <f>Y674+COUNTIF(전체당첨내역!$B675:$G675,24)</f>
        <v>87</v>
      </c>
      <c r="Z675">
        <f>Z674+COUNTIF(전체당첨내역!$B675:$G675,25)</f>
        <v>92</v>
      </c>
      <c r="AA675">
        <f>AA674+COUNTIF(전체당첨내역!$B675:$G675,26)</f>
        <v>96</v>
      </c>
      <c r="AB675">
        <f>AB674+COUNTIF(전체당첨내역!$B675:$G675,27)</f>
        <v>106</v>
      </c>
      <c r="AC675">
        <f>AC674+COUNTIF(전체당첨내역!$B675:$G675,28)</f>
        <v>75</v>
      </c>
      <c r="AD675">
        <f>AD674+COUNTIF(전체당첨내역!$B675:$G675,29)</f>
        <v>84</v>
      </c>
      <c r="AE675">
        <f>AE674+COUNTIF(전체당첨내역!$B675:$G675,30)</f>
        <v>78</v>
      </c>
      <c r="AF675">
        <f>AF674+COUNTIF(전체당첨내역!$B675:$G675,31)</f>
        <v>95</v>
      </c>
      <c r="AG675">
        <f>AG674+COUNTIF(전체당첨내역!$B675:$G675,32)</f>
        <v>81</v>
      </c>
      <c r="AH675">
        <f>AH674+COUNTIF(전체당첨내역!$B675:$G675,33)</f>
        <v>87</v>
      </c>
      <c r="AI675">
        <f>AI674+COUNTIF(전체당첨내역!$B675:$G675,34)</f>
        <v>102</v>
      </c>
      <c r="AJ675">
        <f>AJ674+COUNTIF(전체당첨내역!$B675:$G675,35)</f>
        <v>85</v>
      </c>
      <c r="AK675">
        <f>AK674+COUNTIF(전체당첨내역!$B675:$G675,36)</f>
        <v>88</v>
      </c>
      <c r="AL675">
        <f>AL674+COUNTIF(전체당첨내역!$B675:$G675,37)</f>
        <v>101</v>
      </c>
      <c r="AM675">
        <f>AM674+COUNTIF(전체당첨내역!$B675:$G675,38)</f>
        <v>84</v>
      </c>
      <c r="AN675">
        <f>AN674+COUNTIF(전체당첨내역!$B675:$G675,39)</f>
        <v>91</v>
      </c>
      <c r="AO675">
        <f>AO674+COUNTIF(전체당첨내역!$B675:$G675,40)</f>
        <v>111</v>
      </c>
      <c r="AP675">
        <f>AP674+COUNTIF(전체당첨내역!$B675:$G675,41)</f>
        <v>80</v>
      </c>
      <c r="AQ675">
        <f>AQ674+COUNTIF(전체당첨내역!$B675:$G675,42)</f>
        <v>83</v>
      </c>
      <c r="AR675">
        <f>AR674+COUNTIF(전체당첨내역!$B675:$G675,43)</f>
        <v>92</v>
      </c>
      <c r="AS675">
        <f>AS674+COUNTIF(전체당첨내역!$B675:$G675,44)</f>
        <v>90</v>
      </c>
      <c r="AT675">
        <f>AT674+COUNTIF(전체당첨내역!$B675:$G675,45)</f>
        <v>90</v>
      </c>
    </row>
    <row r="676" spans="1:46" ht="16.5" customHeight="1">
      <c r="A676">
        <v>675</v>
      </c>
      <c r="B676">
        <f>B675+COUNTIF(전체당첨내역!$B676:$G676,1)</f>
        <v>98</v>
      </c>
      <c r="C676">
        <f>C675+COUNTIF(전체당첨내역!$B676:$G676,2)</f>
        <v>87</v>
      </c>
      <c r="D676">
        <f>D675+COUNTIF(전체당첨내역!$B676:$G676,3)</f>
        <v>88</v>
      </c>
      <c r="E676">
        <f>E675+COUNTIF(전체당첨내역!$B676:$G676,4)</f>
        <v>95</v>
      </c>
      <c r="F676">
        <f>F675+COUNTIF(전체당첨내역!$B676:$G676,5)</f>
        <v>96</v>
      </c>
      <c r="G676">
        <f>G675+COUNTIF(전체당첨내역!$B676:$G676,6)</f>
        <v>82</v>
      </c>
      <c r="H676">
        <f>H675+COUNTIF(전체당첨내역!$B676:$G676,7)</f>
        <v>90</v>
      </c>
      <c r="I676">
        <f>I675+COUNTIF(전체당첨내역!$B676:$G676,8)</f>
        <v>96</v>
      </c>
      <c r="J676">
        <f>J675+COUNTIF(전체당첨내역!$B676:$G676,9)</f>
        <v>71</v>
      </c>
      <c r="K676">
        <f>K675+COUNTIF(전체당첨내역!$B676:$G676,10)</f>
        <v>89</v>
      </c>
      <c r="L676">
        <f>L675+COUNTIF(전체당첨내역!$B676:$G676,11)</f>
        <v>90</v>
      </c>
      <c r="M676">
        <f>M675+COUNTIF(전체당첨내역!$B676:$G676,12)</f>
        <v>87</v>
      </c>
      <c r="N676">
        <f>N675+COUNTIF(전체당첨내역!$B676:$G676,13)</f>
        <v>95</v>
      </c>
      <c r="O676">
        <f>O675+COUNTIF(전체당첨내역!$B676:$G676,14)</f>
        <v>100</v>
      </c>
      <c r="P676">
        <f>P675+COUNTIF(전체당첨내역!$B676:$G676,15)</f>
        <v>89</v>
      </c>
      <c r="Q676">
        <f>Q675+COUNTIF(전체당첨내역!$B676:$G676,16)</f>
        <v>83</v>
      </c>
      <c r="R676">
        <f>R675+COUNTIF(전체당첨내역!$B676:$G676,17)</f>
        <v>98</v>
      </c>
      <c r="S676">
        <f>S675+COUNTIF(전체당첨내역!$B676:$G676,18)</f>
        <v>95</v>
      </c>
      <c r="T676">
        <f>T675+COUNTIF(전체당첨내역!$B676:$G676,19)</f>
        <v>89</v>
      </c>
      <c r="U676">
        <f>U675+COUNTIF(전체당첨내역!$B676:$G676,20)</f>
        <v>110</v>
      </c>
      <c r="V676">
        <f>V675+COUNTIF(전체당첨내역!$B676:$G676,21)</f>
        <v>82</v>
      </c>
      <c r="W676">
        <f>W675+COUNTIF(전체당첨내역!$B676:$G676,22)</f>
        <v>78</v>
      </c>
      <c r="X676">
        <f>X675+COUNTIF(전체당첨내역!$B676:$G676,23)</f>
        <v>83</v>
      </c>
      <c r="Y676">
        <f>Y675+COUNTIF(전체당첨내역!$B676:$G676,24)</f>
        <v>87</v>
      </c>
      <c r="Z676">
        <f>Z675+COUNTIF(전체당첨내역!$B676:$G676,25)</f>
        <v>92</v>
      </c>
      <c r="AA676">
        <f>AA675+COUNTIF(전체당첨내역!$B676:$G676,26)</f>
        <v>96</v>
      </c>
      <c r="AB676">
        <f>AB675+COUNTIF(전체당첨내역!$B676:$G676,27)</f>
        <v>106</v>
      </c>
      <c r="AC676">
        <f>AC675+COUNTIF(전체당첨내역!$B676:$G676,28)</f>
        <v>75</v>
      </c>
      <c r="AD676">
        <f>AD675+COUNTIF(전체당첨내역!$B676:$G676,29)</f>
        <v>84</v>
      </c>
      <c r="AE676">
        <f>AE675+COUNTIF(전체당첨내역!$B676:$G676,30)</f>
        <v>78</v>
      </c>
      <c r="AF676">
        <f>AF675+COUNTIF(전체당첨내역!$B676:$G676,31)</f>
        <v>95</v>
      </c>
      <c r="AG676">
        <f>AG675+COUNTIF(전체당첨내역!$B676:$G676,32)</f>
        <v>81</v>
      </c>
      <c r="AH676">
        <f>AH675+COUNTIF(전체당첨내역!$B676:$G676,33)</f>
        <v>87</v>
      </c>
      <c r="AI676">
        <f>AI675+COUNTIF(전체당첨내역!$B676:$G676,34)</f>
        <v>102</v>
      </c>
      <c r="AJ676">
        <f>AJ675+COUNTIF(전체당첨내역!$B676:$G676,35)</f>
        <v>85</v>
      </c>
      <c r="AK676">
        <f>AK675+COUNTIF(전체당첨내역!$B676:$G676,36)</f>
        <v>88</v>
      </c>
      <c r="AL676">
        <f>AL675+COUNTIF(전체당첨내역!$B676:$G676,37)</f>
        <v>101</v>
      </c>
      <c r="AM676">
        <f>AM675+COUNTIF(전체당첨내역!$B676:$G676,38)</f>
        <v>84</v>
      </c>
      <c r="AN676">
        <f>AN675+COUNTIF(전체당첨내역!$B676:$G676,39)</f>
        <v>91</v>
      </c>
      <c r="AO676">
        <f>AO675+COUNTIF(전체당첨내역!$B676:$G676,40)</f>
        <v>111</v>
      </c>
      <c r="AP676">
        <f>AP675+COUNTIF(전체당첨내역!$B676:$G676,41)</f>
        <v>80</v>
      </c>
      <c r="AQ676">
        <f>AQ675+COUNTIF(전체당첨내역!$B676:$G676,42)</f>
        <v>83</v>
      </c>
      <c r="AR676">
        <f>AR675+COUNTIF(전체당첨내역!$B676:$G676,43)</f>
        <v>92</v>
      </c>
      <c r="AS676">
        <f>AS675+COUNTIF(전체당첨내역!$B676:$G676,44)</f>
        <v>90</v>
      </c>
      <c r="AT676">
        <f>AT675+COUNTIF(전체당첨내역!$B676:$G676,45)</f>
        <v>91</v>
      </c>
    </row>
    <row r="677" spans="1:46" ht="16.5" customHeight="1">
      <c r="A677">
        <v>676</v>
      </c>
      <c r="B677">
        <f>B676+COUNTIF(전체당첨내역!$B677:$G677,1)</f>
        <v>99</v>
      </c>
      <c r="C677">
        <f>C676+COUNTIF(전체당첨내역!$B677:$G677,2)</f>
        <v>87</v>
      </c>
      <c r="D677">
        <f>D676+COUNTIF(전체당첨내역!$B677:$G677,3)</f>
        <v>88</v>
      </c>
      <c r="E677">
        <f>E676+COUNTIF(전체당첨내역!$B677:$G677,4)</f>
        <v>95</v>
      </c>
      <c r="F677">
        <f>F676+COUNTIF(전체당첨내역!$B677:$G677,5)</f>
        <v>96</v>
      </c>
      <c r="G677">
        <f>G676+COUNTIF(전체당첨내역!$B677:$G677,6)</f>
        <v>82</v>
      </c>
      <c r="H677">
        <f>H676+COUNTIF(전체당첨내역!$B677:$G677,7)</f>
        <v>90</v>
      </c>
      <c r="I677">
        <f>I676+COUNTIF(전체당첨내역!$B677:$G677,8)</f>
        <v>97</v>
      </c>
      <c r="J677">
        <f>J676+COUNTIF(전체당첨내역!$B677:$G677,9)</f>
        <v>71</v>
      </c>
      <c r="K677">
        <f>K676+COUNTIF(전체당첨내역!$B677:$G677,10)</f>
        <v>89</v>
      </c>
      <c r="L677">
        <f>L676+COUNTIF(전체당첨내역!$B677:$G677,11)</f>
        <v>90</v>
      </c>
      <c r="M677">
        <f>M676+COUNTIF(전체당첨내역!$B677:$G677,12)</f>
        <v>87</v>
      </c>
      <c r="N677">
        <f>N676+COUNTIF(전체당첨내역!$B677:$G677,13)</f>
        <v>95</v>
      </c>
      <c r="O677">
        <f>O676+COUNTIF(전체당첨내역!$B677:$G677,14)</f>
        <v>100</v>
      </c>
      <c r="P677">
        <f>P676+COUNTIF(전체당첨내역!$B677:$G677,15)</f>
        <v>89</v>
      </c>
      <c r="Q677">
        <f>Q676+COUNTIF(전체당첨내역!$B677:$G677,16)</f>
        <v>83</v>
      </c>
      <c r="R677">
        <f>R676+COUNTIF(전체당첨내역!$B677:$G677,17)</f>
        <v>99</v>
      </c>
      <c r="S677">
        <f>S676+COUNTIF(전체당첨내역!$B677:$G677,18)</f>
        <v>95</v>
      </c>
      <c r="T677">
        <f>T676+COUNTIF(전체당첨내역!$B677:$G677,19)</f>
        <v>89</v>
      </c>
      <c r="U677">
        <f>U676+COUNTIF(전체당첨내역!$B677:$G677,20)</f>
        <v>110</v>
      </c>
      <c r="V677">
        <f>V676+COUNTIF(전체당첨내역!$B677:$G677,21)</f>
        <v>82</v>
      </c>
      <c r="W677">
        <f>W676+COUNTIF(전체당첨내역!$B677:$G677,22)</f>
        <v>78</v>
      </c>
      <c r="X677">
        <f>X676+COUNTIF(전체당첨내역!$B677:$G677,23)</f>
        <v>83</v>
      </c>
      <c r="Y677">
        <f>Y676+COUNTIF(전체당첨내역!$B677:$G677,24)</f>
        <v>87</v>
      </c>
      <c r="Z677">
        <f>Z676+COUNTIF(전체당첨내역!$B677:$G677,25)</f>
        <v>92</v>
      </c>
      <c r="AA677">
        <f>AA676+COUNTIF(전체당첨내역!$B677:$G677,26)</f>
        <v>96</v>
      </c>
      <c r="AB677">
        <f>AB676+COUNTIF(전체당첨내역!$B677:$G677,27)</f>
        <v>106</v>
      </c>
      <c r="AC677">
        <f>AC676+COUNTIF(전체당첨내역!$B677:$G677,28)</f>
        <v>75</v>
      </c>
      <c r="AD677">
        <f>AD676+COUNTIF(전체당첨내역!$B677:$G677,29)</f>
        <v>84</v>
      </c>
      <c r="AE677">
        <f>AE676+COUNTIF(전체당첨내역!$B677:$G677,30)</f>
        <v>78</v>
      </c>
      <c r="AF677">
        <f>AF676+COUNTIF(전체당첨내역!$B677:$G677,31)</f>
        <v>95</v>
      </c>
      <c r="AG677">
        <f>AG676+COUNTIF(전체당첨내역!$B677:$G677,32)</f>
        <v>81</v>
      </c>
      <c r="AH677">
        <f>AH676+COUNTIF(전체당첨내역!$B677:$G677,33)</f>
        <v>87</v>
      </c>
      <c r="AI677">
        <f>AI676+COUNTIF(전체당첨내역!$B677:$G677,34)</f>
        <v>103</v>
      </c>
      <c r="AJ677">
        <f>AJ676+COUNTIF(전체당첨내역!$B677:$G677,35)</f>
        <v>85</v>
      </c>
      <c r="AK677">
        <f>AK676+COUNTIF(전체당첨내역!$B677:$G677,36)</f>
        <v>88</v>
      </c>
      <c r="AL677">
        <f>AL676+COUNTIF(전체당첨내역!$B677:$G677,37)</f>
        <v>101</v>
      </c>
      <c r="AM677">
        <f>AM676+COUNTIF(전체당첨내역!$B677:$G677,38)</f>
        <v>84</v>
      </c>
      <c r="AN677">
        <f>AN676+COUNTIF(전체당첨내역!$B677:$G677,39)</f>
        <v>92</v>
      </c>
      <c r="AO677">
        <f>AO676+COUNTIF(전체당첨내역!$B677:$G677,40)</f>
        <v>111</v>
      </c>
      <c r="AP677">
        <f>AP676+COUNTIF(전체당첨내역!$B677:$G677,41)</f>
        <v>80</v>
      </c>
      <c r="AQ677">
        <f>AQ676+COUNTIF(전체당첨내역!$B677:$G677,42)</f>
        <v>83</v>
      </c>
      <c r="AR677">
        <f>AR676+COUNTIF(전체당첨내역!$B677:$G677,43)</f>
        <v>92</v>
      </c>
      <c r="AS677">
        <f>AS676+COUNTIF(전체당첨내역!$B677:$G677,44)</f>
        <v>90</v>
      </c>
      <c r="AT677">
        <f>AT676+COUNTIF(전체당첨내역!$B677:$G677,45)</f>
        <v>92</v>
      </c>
    </row>
    <row r="678" spans="1:46" ht="16.5" customHeight="1">
      <c r="A678">
        <v>677</v>
      </c>
      <c r="B678">
        <f>B677+COUNTIF(전체당첨내역!$B678:$G678,1)</f>
        <v>99</v>
      </c>
      <c r="C678">
        <f>C677+COUNTIF(전체당첨내역!$B678:$G678,2)</f>
        <v>87</v>
      </c>
      <c r="D678">
        <f>D677+COUNTIF(전체당첨내역!$B678:$G678,3)</f>
        <v>88</v>
      </c>
      <c r="E678">
        <f>E677+COUNTIF(전체당첨내역!$B678:$G678,4)</f>
        <v>95</v>
      </c>
      <c r="F678">
        <f>F677+COUNTIF(전체당첨내역!$B678:$G678,5)</f>
        <v>96</v>
      </c>
      <c r="G678">
        <f>G677+COUNTIF(전체당첨내역!$B678:$G678,6)</f>
        <v>82</v>
      </c>
      <c r="H678">
        <f>H677+COUNTIF(전체당첨내역!$B678:$G678,7)</f>
        <v>90</v>
      </c>
      <c r="I678">
        <f>I677+COUNTIF(전체당첨내역!$B678:$G678,8)</f>
        <v>97</v>
      </c>
      <c r="J678">
        <f>J677+COUNTIF(전체당첨내역!$B678:$G678,9)</f>
        <v>71</v>
      </c>
      <c r="K678">
        <f>K677+COUNTIF(전체당첨내역!$B678:$G678,10)</f>
        <v>89</v>
      </c>
      <c r="L678">
        <f>L677+COUNTIF(전체당첨내역!$B678:$G678,11)</f>
        <v>90</v>
      </c>
      <c r="M678">
        <f>M677+COUNTIF(전체당첨내역!$B678:$G678,12)</f>
        <v>88</v>
      </c>
      <c r="N678">
        <f>N677+COUNTIF(전체당첨내역!$B678:$G678,13)</f>
        <v>95</v>
      </c>
      <c r="O678">
        <f>O677+COUNTIF(전체당첨내역!$B678:$G678,14)</f>
        <v>100</v>
      </c>
      <c r="P678">
        <f>P677+COUNTIF(전체당첨내역!$B678:$G678,15)</f>
        <v>90</v>
      </c>
      <c r="Q678">
        <f>Q677+COUNTIF(전체당첨내역!$B678:$G678,16)</f>
        <v>83</v>
      </c>
      <c r="R678">
        <f>R677+COUNTIF(전체당첨내역!$B678:$G678,17)</f>
        <v>99</v>
      </c>
      <c r="S678">
        <f>S677+COUNTIF(전체당첨내역!$B678:$G678,18)</f>
        <v>95</v>
      </c>
      <c r="T678">
        <f>T677+COUNTIF(전체당첨내역!$B678:$G678,19)</f>
        <v>89</v>
      </c>
      <c r="U678">
        <f>U677+COUNTIF(전체당첨내역!$B678:$G678,20)</f>
        <v>110</v>
      </c>
      <c r="V678">
        <f>V677+COUNTIF(전체당첨내역!$B678:$G678,21)</f>
        <v>82</v>
      </c>
      <c r="W678">
        <f>W677+COUNTIF(전체당첨내역!$B678:$G678,22)</f>
        <v>78</v>
      </c>
      <c r="X678">
        <f>X677+COUNTIF(전체당첨내역!$B678:$G678,23)</f>
        <v>83</v>
      </c>
      <c r="Y678">
        <f>Y677+COUNTIF(전체당첨내역!$B678:$G678,24)</f>
        <v>88</v>
      </c>
      <c r="Z678">
        <f>Z677+COUNTIF(전체당첨내역!$B678:$G678,25)</f>
        <v>92</v>
      </c>
      <c r="AA678">
        <f>AA677+COUNTIF(전체당첨내역!$B678:$G678,26)</f>
        <v>96</v>
      </c>
      <c r="AB678">
        <f>AB677+COUNTIF(전체당첨내역!$B678:$G678,27)</f>
        <v>106</v>
      </c>
      <c r="AC678">
        <f>AC677+COUNTIF(전체당첨내역!$B678:$G678,28)</f>
        <v>75</v>
      </c>
      <c r="AD678">
        <f>AD677+COUNTIF(전체당첨내역!$B678:$G678,29)</f>
        <v>84</v>
      </c>
      <c r="AE678">
        <f>AE677+COUNTIF(전체당첨내역!$B678:$G678,30)</f>
        <v>78</v>
      </c>
      <c r="AF678">
        <f>AF677+COUNTIF(전체당첨내역!$B678:$G678,31)</f>
        <v>95</v>
      </c>
      <c r="AG678">
        <f>AG677+COUNTIF(전체당첨내역!$B678:$G678,32)</f>
        <v>81</v>
      </c>
      <c r="AH678">
        <f>AH677+COUNTIF(전체당첨내역!$B678:$G678,33)</f>
        <v>87</v>
      </c>
      <c r="AI678">
        <f>AI677+COUNTIF(전체당첨내역!$B678:$G678,34)</f>
        <v>103</v>
      </c>
      <c r="AJ678">
        <f>AJ677+COUNTIF(전체당첨내역!$B678:$G678,35)</f>
        <v>85</v>
      </c>
      <c r="AK678">
        <f>AK677+COUNTIF(전체당첨내역!$B678:$G678,36)</f>
        <v>89</v>
      </c>
      <c r="AL678">
        <f>AL677+COUNTIF(전체당첨내역!$B678:$G678,37)</f>
        <v>101</v>
      </c>
      <c r="AM678">
        <f>AM677+COUNTIF(전체당첨내역!$B678:$G678,38)</f>
        <v>84</v>
      </c>
      <c r="AN678">
        <f>AN677+COUNTIF(전체당첨내역!$B678:$G678,39)</f>
        <v>92</v>
      </c>
      <c r="AO678">
        <f>AO677+COUNTIF(전체당첨내역!$B678:$G678,40)</f>
        <v>111</v>
      </c>
      <c r="AP678">
        <f>AP677+COUNTIF(전체당첨내역!$B678:$G678,41)</f>
        <v>81</v>
      </c>
      <c r="AQ678">
        <f>AQ677+COUNTIF(전체당첨내역!$B678:$G678,42)</f>
        <v>83</v>
      </c>
      <c r="AR678">
        <f>AR677+COUNTIF(전체당첨내역!$B678:$G678,43)</f>
        <v>92</v>
      </c>
      <c r="AS678">
        <f>AS677+COUNTIF(전체당첨내역!$B678:$G678,44)</f>
        <v>91</v>
      </c>
      <c r="AT678">
        <f>AT677+COUNTIF(전체당첨내역!$B678:$G678,45)</f>
        <v>92</v>
      </c>
    </row>
    <row r="679" spans="1:46" ht="16.5" customHeight="1">
      <c r="A679">
        <v>678</v>
      </c>
      <c r="B679">
        <f>B678+COUNTIF(전체당첨내역!$B679:$G679,1)</f>
        <v>99</v>
      </c>
      <c r="C679">
        <f>C678+COUNTIF(전체당첨내역!$B679:$G679,2)</f>
        <v>87</v>
      </c>
      <c r="D679">
        <f>D678+COUNTIF(전체당첨내역!$B679:$G679,3)</f>
        <v>88</v>
      </c>
      <c r="E679">
        <f>E678+COUNTIF(전체당첨내역!$B679:$G679,4)</f>
        <v>96</v>
      </c>
      <c r="F679">
        <f>F678+COUNTIF(전체당첨내역!$B679:$G679,5)</f>
        <v>97</v>
      </c>
      <c r="G679">
        <f>G678+COUNTIF(전체당첨내역!$B679:$G679,6)</f>
        <v>83</v>
      </c>
      <c r="H679">
        <f>H678+COUNTIF(전체당첨내역!$B679:$G679,7)</f>
        <v>90</v>
      </c>
      <c r="I679">
        <f>I678+COUNTIF(전체당첨내역!$B679:$G679,8)</f>
        <v>97</v>
      </c>
      <c r="J679">
        <f>J678+COUNTIF(전체당첨내역!$B679:$G679,9)</f>
        <v>71</v>
      </c>
      <c r="K679">
        <f>K678+COUNTIF(전체당첨내역!$B679:$G679,10)</f>
        <v>89</v>
      </c>
      <c r="L679">
        <f>L678+COUNTIF(전체당첨내역!$B679:$G679,11)</f>
        <v>90</v>
      </c>
      <c r="M679">
        <f>M678+COUNTIF(전체당첨내역!$B679:$G679,12)</f>
        <v>89</v>
      </c>
      <c r="N679">
        <f>N678+COUNTIF(전체당첨내역!$B679:$G679,13)</f>
        <v>95</v>
      </c>
      <c r="O679">
        <f>O678+COUNTIF(전체당첨내역!$B679:$G679,14)</f>
        <v>100</v>
      </c>
      <c r="P679">
        <f>P678+COUNTIF(전체당첨내역!$B679:$G679,15)</f>
        <v>90</v>
      </c>
      <c r="Q679">
        <f>Q678+COUNTIF(전체당첨내역!$B679:$G679,16)</f>
        <v>83</v>
      </c>
      <c r="R679">
        <f>R678+COUNTIF(전체당첨내역!$B679:$G679,17)</f>
        <v>99</v>
      </c>
      <c r="S679">
        <f>S678+COUNTIF(전체당첨내역!$B679:$G679,18)</f>
        <v>95</v>
      </c>
      <c r="T679">
        <f>T678+COUNTIF(전체당첨내역!$B679:$G679,19)</f>
        <v>89</v>
      </c>
      <c r="U679">
        <f>U678+COUNTIF(전체당첨내역!$B679:$G679,20)</f>
        <v>110</v>
      </c>
      <c r="V679">
        <f>V678+COUNTIF(전체당첨내역!$B679:$G679,21)</f>
        <v>82</v>
      </c>
      <c r="W679">
        <f>W678+COUNTIF(전체당첨내역!$B679:$G679,22)</f>
        <v>78</v>
      </c>
      <c r="X679">
        <f>X678+COUNTIF(전체당첨내역!$B679:$G679,23)</f>
        <v>83</v>
      </c>
      <c r="Y679">
        <f>Y678+COUNTIF(전체당첨내역!$B679:$G679,24)</f>
        <v>88</v>
      </c>
      <c r="Z679">
        <f>Z678+COUNTIF(전체당첨내역!$B679:$G679,25)</f>
        <v>93</v>
      </c>
      <c r="AA679">
        <f>AA678+COUNTIF(전체당첨내역!$B679:$G679,26)</f>
        <v>96</v>
      </c>
      <c r="AB679">
        <f>AB678+COUNTIF(전체당첨내역!$B679:$G679,27)</f>
        <v>106</v>
      </c>
      <c r="AC679">
        <f>AC678+COUNTIF(전체당첨내역!$B679:$G679,28)</f>
        <v>75</v>
      </c>
      <c r="AD679">
        <f>AD678+COUNTIF(전체당첨내역!$B679:$G679,29)</f>
        <v>84</v>
      </c>
      <c r="AE679">
        <f>AE678+COUNTIF(전체당첨내역!$B679:$G679,30)</f>
        <v>78</v>
      </c>
      <c r="AF679">
        <f>AF678+COUNTIF(전체당첨내역!$B679:$G679,31)</f>
        <v>95</v>
      </c>
      <c r="AG679">
        <f>AG678+COUNTIF(전체당첨내역!$B679:$G679,32)</f>
        <v>81</v>
      </c>
      <c r="AH679">
        <f>AH678+COUNTIF(전체당첨내역!$B679:$G679,33)</f>
        <v>87</v>
      </c>
      <c r="AI679">
        <f>AI678+COUNTIF(전체당첨내역!$B679:$G679,34)</f>
        <v>103</v>
      </c>
      <c r="AJ679">
        <f>AJ678+COUNTIF(전체당첨내역!$B679:$G679,35)</f>
        <v>85</v>
      </c>
      <c r="AK679">
        <f>AK678+COUNTIF(전체당첨내역!$B679:$G679,36)</f>
        <v>89</v>
      </c>
      <c r="AL679">
        <f>AL678+COUNTIF(전체당첨내역!$B679:$G679,37)</f>
        <v>102</v>
      </c>
      <c r="AM679">
        <f>AM678+COUNTIF(전체당첨내역!$B679:$G679,38)</f>
        <v>84</v>
      </c>
      <c r="AN679">
        <f>AN678+COUNTIF(전체당첨내역!$B679:$G679,39)</f>
        <v>92</v>
      </c>
      <c r="AO679">
        <f>AO678+COUNTIF(전체당첨내역!$B679:$G679,40)</f>
        <v>111</v>
      </c>
      <c r="AP679">
        <f>AP678+COUNTIF(전체당첨내역!$B679:$G679,41)</f>
        <v>81</v>
      </c>
      <c r="AQ679">
        <f>AQ678+COUNTIF(전체당첨내역!$B679:$G679,42)</f>
        <v>83</v>
      </c>
      <c r="AR679">
        <f>AR678+COUNTIF(전체당첨내역!$B679:$G679,43)</f>
        <v>92</v>
      </c>
      <c r="AS679">
        <f>AS678+COUNTIF(전체당첨내역!$B679:$G679,44)</f>
        <v>91</v>
      </c>
      <c r="AT679">
        <f>AT678+COUNTIF(전체당첨내역!$B679:$G679,45)</f>
        <v>92</v>
      </c>
    </row>
    <row r="680" spans="1:46" ht="16.5" customHeight="1">
      <c r="A680">
        <v>679</v>
      </c>
      <c r="B680">
        <f>B679+COUNTIF(전체당첨내역!$B680:$G680,1)</f>
        <v>99</v>
      </c>
      <c r="C680">
        <f>C679+COUNTIF(전체당첨내역!$B680:$G680,2)</f>
        <v>87</v>
      </c>
      <c r="D680">
        <f>D679+COUNTIF(전체당첨내역!$B680:$G680,3)</f>
        <v>89</v>
      </c>
      <c r="E680">
        <f>E679+COUNTIF(전체당첨내역!$B680:$G680,4)</f>
        <v>96</v>
      </c>
      <c r="F680">
        <f>F679+COUNTIF(전체당첨내역!$B680:$G680,5)</f>
        <v>98</v>
      </c>
      <c r="G680">
        <f>G679+COUNTIF(전체당첨내역!$B680:$G680,6)</f>
        <v>83</v>
      </c>
      <c r="H680">
        <f>H679+COUNTIF(전체당첨내역!$B680:$G680,7)</f>
        <v>91</v>
      </c>
      <c r="I680">
        <f>I679+COUNTIF(전체당첨내역!$B680:$G680,8)</f>
        <v>97</v>
      </c>
      <c r="J680">
        <f>J679+COUNTIF(전체당첨내역!$B680:$G680,9)</f>
        <v>71</v>
      </c>
      <c r="K680">
        <f>K679+COUNTIF(전체당첨내역!$B680:$G680,10)</f>
        <v>89</v>
      </c>
      <c r="L680">
        <f>L679+COUNTIF(전체당첨내역!$B680:$G680,11)</f>
        <v>90</v>
      </c>
      <c r="M680">
        <f>M679+COUNTIF(전체당첨내역!$B680:$G680,12)</f>
        <v>89</v>
      </c>
      <c r="N680">
        <f>N679+COUNTIF(전체당첨내역!$B680:$G680,13)</f>
        <v>95</v>
      </c>
      <c r="O680">
        <f>O679+COUNTIF(전체당첨내역!$B680:$G680,14)</f>
        <v>101</v>
      </c>
      <c r="P680">
        <f>P679+COUNTIF(전체당첨내역!$B680:$G680,15)</f>
        <v>90</v>
      </c>
      <c r="Q680">
        <f>Q679+COUNTIF(전체당첨내역!$B680:$G680,16)</f>
        <v>83</v>
      </c>
      <c r="R680">
        <f>R679+COUNTIF(전체당첨내역!$B680:$G680,17)</f>
        <v>99</v>
      </c>
      <c r="S680">
        <f>S679+COUNTIF(전체당첨내역!$B680:$G680,18)</f>
        <v>95</v>
      </c>
      <c r="T680">
        <f>T679+COUNTIF(전체당첨내역!$B680:$G680,19)</f>
        <v>89</v>
      </c>
      <c r="U680">
        <f>U679+COUNTIF(전체당첨내역!$B680:$G680,20)</f>
        <v>110</v>
      </c>
      <c r="V680">
        <f>V679+COUNTIF(전체당첨내역!$B680:$G680,21)</f>
        <v>82</v>
      </c>
      <c r="W680">
        <f>W679+COUNTIF(전체당첨내역!$B680:$G680,22)</f>
        <v>78</v>
      </c>
      <c r="X680">
        <f>X679+COUNTIF(전체당첨내역!$B680:$G680,23)</f>
        <v>83</v>
      </c>
      <c r="Y680">
        <f>Y679+COUNTIF(전체당첨내역!$B680:$G680,24)</f>
        <v>88</v>
      </c>
      <c r="Z680">
        <f>Z679+COUNTIF(전체당첨내역!$B680:$G680,25)</f>
        <v>93</v>
      </c>
      <c r="AA680">
        <f>AA679+COUNTIF(전체당첨내역!$B680:$G680,26)</f>
        <v>97</v>
      </c>
      <c r="AB680">
        <f>AB679+COUNTIF(전체당첨내역!$B680:$G680,27)</f>
        <v>106</v>
      </c>
      <c r="AC680">
        <f>AC679+COUNTIF(전체당첨내역!$B680:$G680,28)</f>
        <v>75</v>
      </c>
      <c r="AD680">
        <f>AD679+COUNTIF(전체당첨내역!$B680:$G680,29)</f>
        <v>84</v>
      </c>
      <c r="AE680">
        <f>AE679+COUNTIF(전체당첨내역!$B680:$G680,30)</f>
        <v>78</v>
      </c>
      <c r="AF680">
        <f>AF679+COUNTIF(전체당첨내역!$B680:$G680,31)</f>
        <v>95</v>
      </c>
      <c r="AG680">
        <f>AG679+COUNTIF(전체당첨내역!$B680:$G680,32)</f>
        <v>81</v>
      </c>
      <c r="AH680">
        <f>AH679+COUNTIF(전체당첨내역!$B680:$G680,33)</f>
        <v>87</v>
      </c>
      <c r="AI680">
        <f>AI679+COUNTIF(전체당첨내역!$B680:$G680,34)</f>
        <v>104</v>
      </c>
      <c r="AJ680">
        <f>AJ679+COUNTIF(전체당첨내역!$B680:$G680,35)</f>
        <v>85</v>
      </c>
      <c r="AK680">
        <f>AK679+COUNTIF(전체당첨내역!$B680:$G680,36)</f>
        <v>89</v>
      </c>
      <c r="AL680">
        <f>AL679+COUNTIF(전체당첨내역!$B680:$G680,37)</f>
        <v>102</v>
      </c>
      <c r="AM680">
        <f>AM679+COUNTIF(전체당첨내역!$B680:$G680,38)</f>
        <v>84</v>
      </c>
      <c r="AN680">
        <f>AN679+COUNTIF(전체당첨내역!$B680:$G680,39)</f>
        <v>92</v>
      </c>
      <c r="AO680">
        <f>AO679+COUNTIF(전체당첨내역!$B680:$G680,40)</f>
        <v>111</v>
      </c>
      <c r="AP680">
        <f>AP679+COUNTIF(전체당첨내역!$B680:$G680,41)</f>
        <v>81</v>
      </c>
      <c r="AQ680">
        <f>AQ679+COUNTIF(전체당첨내역!$B680:$G680,42)</f>
        <v>83</v>
      </c>
      <c r="AR680">
        <f>AR679+COUNTIF(전체당첨내역!$B680:$G680,43)</f>
        <v>92</v>
      </c>
      <c r="AS680">
        <f>AS679+COUNTIF(전체당첨내역!$B680:$G680,44)</f>
        <v>91</v>
      </c>
      <c r="AT680">
        <f>AT679+COUNTIF(전체당첨내역!$B680:$G680,45)</f>
        <v>92</v>
      </c>
    </row>
    <row r="681" spans="1:46" ht="16.5" customHeight="1">
      <c r="A681">
        <v>680</v>
      </c>
      <c r="B681">
        <f>B680+COUNTIF(전체당첨내역!$B681:$G681,1)</f>
        <v>99</v>
      </c>
      <c r="C681">
        <f>C680+COUNTIF(전체당첨내역!$B681:$G681,2)</f>
        <v>87</v>
      </c>
      <c r="D681">
        <f>D680+COUNTIF(전체당첨내역!$B681:$G681,3)</f>
        <v>89</v>
      </c>
      <c r="E681">
        <f>E680+COUNTIF(전체당첨내역!$B681:$G681,4)</f>
        <v>97</v>
      </c>
      <c r="F681">
        <f>F680+COUNTIF(전체당첨내역!$B681:$G681,5)</f>
        <v>98</v>
      </c>
      <c r="G681">
        <f>G680+COUNTIF(전체당첨내역!$B681:$G681,6)</f>
        <v>83</v>
      </c>
      <c r="H681">
        <f>H680+COUNTIF(전체당첨내역!$B681:$G681,7)</f>
        <v>91</v>
      </c>
      <c r="I681">
        <f>I680+COUNTIF(전체당첨내역!$B681:$G681,8)</f>
        <v>97</v>
      </c>
      <c r="J681">
        <f>J680+COUNTIF(전체당첨내역!$B681:$G681,9)</f>
        <v>71</v>
      </c>
      <c r="K681">
        <f>K680+COUNTIF(전체당첨내역!$B681:$G681,10)</f>
        <v>90</v>
      </c>
      <c r="L681">
        <f>L680+COUNTIF(전체당첨내역!$B681:$G681,11)</f>
        <v>90</v>
      </c>
      <c r="M681">
        <f>M680+COUNTIF(전체당첨내역!$B681:$G681,12)</f>
        <v>89</v>
      </c>
      <c r="N681">
        <f>N680+COUNTIF(전체당첨내역!$B681:$G681,13)</f>
        <v>95</v>
      </c>
      <c r="O681">
        <f>O680+COUNTIF(전체당첨내역!$B681:$G681,14)</f>
        <v>101</v>
      </c>
      <c r="P681">
        <f>P680+COUNTIF(전체당첨내역!$B681:$G681,15)</f>
        <v>90</v>
      </c>
      <c r="Q681">
        <f>Q680+COUNTIF(전체당첨내역!$B681:$G681,16)</f>
        <v>83</v>
      </c>
      <c r="R681">
        <f>R680+COUNTIF(전체당첨내역!$B681:$G681,17)</f>
        <v>99</v>
      </c>
      <c r="S681">
        <f>S680+COUNTIF(전체당첨내역!$B681:$G681,18)</f>
        <v>95</v>
      </c>
      <c r="T681">
        <f>T680+COUNTIF(전체당첨내역!$B681:$G681,19)</f>
        <v>90</v>
      </c>
      <c r="U681">
        <f>U680+COUNTIF(전체당첨내역!$B681:$G681,20)</f>
        <v>110</v>
      </c>
      <c r="V681">
        <f>V680+COUNTIF(전체당첨내역!$B681:$G681,21)</f>
        <v>82</v>
      </c>
      <c r="W681">
        <f>W680+COUNTIF(전체당첨내역!$B681:$G681,22)</f>
        <v>78</v>
      </c>
      <c r="X681">
        <f>X680+COUNTIF(전체당첨내역!$B681:$G681,23)</f>
        <v>83</v>
      </c>
      <c r="Y681">
        <f>Y680+COUNTIF(전체당첨내역!$B681:$G681,24)</f>
        <v>88</v>
      </c>
      <c r="Z681">
        <f>Z680+COUNTIF(전체당첨내역!$B681:$G681,25)</f>
        <v>93</v>
      </c>
      <c r="AA681">
        <f>AA680+COUNTIF(전체당첨내역!$B681:$G681,26)</f>
        <v>97</v>
      </c>
      <c r="AB681">
        <f>AB680+COUNTIF(전체당첨내역!$B681:$G681,27)</f>
        <v>106</v>
      </c>
      <c r="AC681">
        <f>AC680+COUNTIF(전체당첨내역!$B681:$G681,28)</f>
        <v>75</v>
      </c>
      <c r="AD681">
        <f>AD680+COUNTIF(전체당첨내역!$B681:$G681,29)</f>
        <v>85</v>
      </c>
      <c r="AE681">
        <f>AE680+COUNTIF(전체당첨내역!$B681:$G681,30)</f>
        <v>78</v>
      </c>
      <c r="AF681">
        <f>AF680+COUNTIF(전체당첨내역!$B681:$G681,31)</f>
        <v>95</v>
      </c>
      <c r="AG681">
        <f>AG680+COUNTIF(전체당첨내역!$B681:$G681,32)</f>
        <v>82</v>
      </c>
      <c r="AH681">
        <f>AH680+COUNTIF(전체당첨내역!$B681:$G681,33)</f>
        <v>87</v>
      </c>
      <c r="AI681">
        <f>AI680+COUNTIF(전체당첨내역!$B681:$G681,34)</f>
        <v>104</v>
      </c>
      <c r="AJ681">
        <f>AJ680+COUNTIF(전체당첨내역!$B681:$G681,35)</f>
        <v>85</v>
      </c>
      <c r="AK681">
        <f>AK680+COUNTIF(전체당첨내역!$B681:$G681,36)</f>
        <v>89</v>
      </c>
      <c r="AL681">
        <f>AL680+COUNTIF(전체당첨내역!$B681:$G681,37)</f>
        <v>102</v>
      </c>
      <c r="AM681">
        <f>AM680+COUNTIF(전체당첨내역!$B681:$G681,38)</f>
        <v>84</v>
      </c>
      <c r="AN681">
        <f>AN680+COUNTIF(전체당첨내역!$B681:$G681,39)</f>
        <v>92</v>
      </c>
      <c r="AO681">
        <f>AO680+COUNTIF(전체당첨내역!$B681:$G681,40)</f>
        <v>111</v>
      </c>
      <c r="AP681">
        <f>AP680+COUNTIF(전체당첨내역!$B681:$G681,41)</f>
        <v>81</v>
      </c>
      <c r="AQ681">
        <f>AQ680+COUNTIF(전체당첨내역!$B681:$G681,42)</f>
        <v>84</v>
      </c>
      <c r="AR681">
        <f>AR680+COUNTIF(전체당첨내역!$B681:$G681,43)</f>
        <v>92</v>
      </c>
      <c r="AS681">
        <f>AS680+COUNTIF(전체당첨내역!$B681:$G681,44)</f>
        <v>91</v>
      </c>
      <c r="AT681">
        <f>AT680+COUNTIF(전체당첨내역!$B681:$G681,45)</f>
        <v>92</v>
      </c>
    </row>
    <row r="682" spans="1:46" ht="16.5" customHeight="1">
      <c r="A682">
        <v>681</v>
      </c>
      <c r="B682">
        <f>B681+COUNTIF(전체당첨내역!$B682:$G682,1)</f>
        <v>99</v>
      </c>
      <c r="C682">
        <f>C681+COUNTIF(전체당첨내역!$B682:$G682,2)</f>
        <v>87</v>
      </c>
      <c r="D682">
        <f>D681+COUNTIF(전체당첨내역!$B682:$G682,3)</f>
        <v>89</v>
      </c>
      <c r="E682">
        <f>E681+COUNTIF(전체당첨내역!$B682:$G682,4)</f>
        <v>97</v>
      </c>
      <c r="F682">
        <f>F681+COUNTIF(전체당첨내역!$B682:$G682,5)</f>
        <v>98</v>
      </c>
      <c r="G682">
        <f>G681+COUNTIF(전체당첨내역!$B682:$G682,6)</f>
        <v>83</v>
      </c>
      <c r="H682">
        <f>H681+COUNTIF(전체당첨내역!$B682:$G682,7)</f>
        <v>91</v>
      </c>
      <c r="I682">
        <f>I681+COUNTIF(전체당첨내역!$B682:$G682,8)</f>
        <v>97</v>
      </c>
      <c r="J682">
        <f>J681+COUNTIF(전체당첨내역!$B682:$G682,9)</f>
        <v>71</v>
      </c>
      <c r="K682">
        <f>K681+COUNTIF(전체당첨내역!$B682:$G682,10)</f>
        <v>90</v>
      </c>
      <c r="L682">
        <f>L681+COUNTIF(전체당첨내역!$B682:$G682,11)</f>
        <v>90</v>
      </c>
      <c r="M682">
        <f>M681+COUNTIF(전체당첨내역!$B682:$G682,12)</f>
        <v>89</v>
      </c>
      <c r="N682">
        <f>N681+COUNTIF(전체당첨내역!$B682:$G682,13)</f>
        <v>95</v>
      </c>
      <c r="O682">
        <f>O681+COUNTIF(전체당첨내역!$B682:$G682,14)</f>
        <v>101</v>
      </c>
      <c r="P682">
        <f>P681+COUNTIF(전체당첨내역!$B682:$G682,15)</f>
        <v>90</v>
      </c>
      <c r="Q682">
        <f>Q681+COUNTIF(전체당첨내역!$B682:$G682,16)</f>
        <v>83</v>
      </c>
      <c r="R682">
        <f>R681+COUNTIF(전체당첨내역!$B682:$G682,17)</f>
        <v>99</v>
      </c>
      <c r="S682">
        <f>S681+COUNTIF(전체당첨내역!$B682:$G682,18)</f>
        <v>95</v>
      </c>
      <c r="T682">
        <f>T681+COUNTIF(전체당첨내역!$B682:$G682,19)</f>
        <v>90</v>
      </c>
      <c r="U682">
        <f>U681+COUNTIF(전체당첨내역!$B682:$G682,20)</f>
        <v>110</v>
      </c>
      <c r="V682">
        <f>V681+COUNTIF(전체당첨내역!$B682:$G682,21)</f>
        <v>83</v>
      </c>
      <c r="W682">
        <f>W681+COUNTIF(전체당첨내역!$B682:$G682,22)</f>
        <v>78</v>
      </c>
      <c r="X682">
        <f>X681+COUNTIF(전체당첨내역!$B682:$G682,23)</f>
        <v>83</v>
      </c>
      <c r="Y682">
        <f>Y681+COUNTIF(전체당첨내역!$B682:$G682,24)</f>
        <v>89</v>
      </c>
      <c r="Z682">
        <f>Z681+COUNTIF(전체당첨내역!$B682:$G682,25)</f>
        <v>93</v>
      </c>
      <c r="AA682">
        <f>AA681+COUNTIF(전체당첨내역!$B682:$G682,26)</f>
        <v>97</v>
      </c>
      <c r="AB682">
        <f>AB681+COUNTIF(전체당첨내역!$B682:$G682,27)</f>
        <v>107</v>
      </c>
      <c r="AC682">
        <f>AC681+COUNTIF(전체당첨내역!$B682:$G682,28)</f>
        <v>75</v>
      </c>
      <c r="AD682">
        <f>AD681+COUNTIF(전체당첨내역!$B682:$G682,29)</f>
        <v>86</v>
      </c>
      <c r="AE682">
        <f>AE681+COUNTIF(전체당첨내역!$B682:$G682,30)</f>
        <v>78</v>
      </c>
      <c r="AF682">
        <f>AF681+COUNTIF(전체당첨내역!$B682:$G682,31)</f>
        <v>95</v>
      </c>
      <c r="AG682">
        <f>AG681+COUNTIF(전체당첨내역!$B682:$G682,32)</f>
        <v>82</v>
      </c>
      <c r="AH682">
        <f>AH681+COUNTIF(전체당첨내역!$B682:$G682,33)</f>
        <v>87</v>
      </c>
      <c r="AI682">
        <f>AI681+COUNTIF(전체당첨내역!$B682:$G682,34)</f>
        <v>104</v>
      </c>
      <c r="AJ682">
        <f>AJ681+COUNTIF(전체당첨내역!$B682:$G682,35)</f>
        <v>85</v>
      </c>
      <c r="AK682">
        <f>AK681+COUNTIF(전체당첨내역!$B682:$G682,36)</f>
        <v>89</v>
      </c>
      <c r="AL682">
        <f>AL681+COUNTIF(전체당첨내역!$B682:$G682,37)</f>
        <v>102</v>
      </c>
      <c r="AM682">
        <f>AM681+COUNTIF(전체당첨내역!$B682:$G682,38)</f>
        <v>84</v>
      </c>
      <c r="AN682">
        <f>AN681+COUNTIF(전체당첨내역!$B682:$G682,39)</f>
        <v>92</v>
      </c>
      <c r="AO682">
        <f>AO681+COUNTIF(전체당첨내역!$B682:$G682,40)</f>
        <v>111</v>
      </c>
      <c r="AP682">
        <f>AP681+COUNTIF(전체당첨내역!$B682:$G682,41)</f>
        <v>81</v>
      </c>
      <c r="AQ682">
        <f>AQ681+COUNTIF(전체당첨내역!$B682:$G682,42)</f>
        <v>84</v>
      </c>
      <c r="AR682">
        <f>AR681+COUNTIF(전체당첨내역!$B682:$G682,43)</f>
        <v>93</v>
      </c>
      <c r="AS682">
        <f>AS681+COUNTIF(전체당첨내역!$B682:$G682,44)</f>
        <v>92</v>
      </c>
      <c r="AT682">
        <f>AT681+COUNTIF(전체당첨내역!$B682:$G682,45)</f>
        <v>92</v>
      </c>
    </row>
    <row r="683" spans="1:46" ht="16.5" customHeight="1">
      <c r="A683">
        <v>682</v>
      </c>
      <c r="B683">
        <f>B682+COUNTIF(전체당첨내역!$B683:$G683,1)</f>
        <v>99</v>
      </c>
      <c r="C683">
        <f>C682+COUNTIF(전체당첨내역!$B683:$G683,2)</f>
        <v>87</v>
      </c>
      <c r="D683">
        <f>D682+COUNTIF(전체당첨내역!$B683:$G683,3)</f>
        <v>89</v>
      </c>
      <c r="E683">
        <f>E682+COUNTIF(전체당첨내역!$B683:$G683,4)</f>
        <v>97</v>
      </c>
      <c r="F683">
        <f>F682+COUNTIF(전체당첨내역!$B683:$G683,5)</f>
        <v>98</v>
      </c>
      <c r="G683">
        <f>G682+COUNTIF(전체당첨내역!$B683:$G683,6)</f>
        <v>83</v>
      </c>
      <c r="H683">
        <f>H682+COUNTIF(전체당첨내역!$B683:$G683,7)</f>
        <v>91</v>
      </c>
      <c r="I683">
        <f>I682+COUNTIF(전체당첨내역!$B683:$G683,8)</f>
        <v>97</v>
      </c>
      <c r="J683">
        <f>J682+COUNTIF(전체당첨내역!$B683:$G683,9)</f>
        <v>71</v>
      </c>
      <c r="K683">
        <f>K682+COUNTIF(전체당첨내역!$B683:$G683,10)</f>
        <v>90</v>
      </c>
      <c r="L683">
        <f>L682+COUNTIF(전체당첨내역!$B683:$G683,11)</f>
        <v>90</v>
      </c>
      <c r="M683">
        <f>M682+COUNTIF(전체당첨내역!$B683:$G683,12)</f>
        <v>89</v>
      </c>
      <c r="N683">
        <f>N682+COUNTIF(전체당첨내역!$B683:$G683,13)</f>
        <v>95</v>
      </c>
      <c r="O683">
        <f>O682+COUNTIF(전체당첨내역!$B683:$G683,14)</f>
        <v>101</v>
      </c>
      <c r="P683">
        <f>P682+COUNTIF(전체당첨내역!$B683:$G683,15)</f>
        <v>90</v>
      </c>
      <c r="Q683">
        <f>Q682+COUNTIF(전체당첨내역!$B683:$G683,16)</f>
        <v>83</v>
      </c>
      <c r="R683">
        <f>R682+COUNTIF(전체당첨내역!$B683:$G683,17)</f>
        <v>100</v>
      </c>
      <c r="S683">
        <f>S682+COUNTIF(전체당첨내역!$B683:$G683,18)</f>
        <v>95</v>
      </c>
      <c r="T683">
        <f>T682+COUNTIF(전체당첨내역!$B683:$G683,19)</f>
        <v>90</v>
      </c>
      <c r="U683">
        <f>U682+COUNTIF(전체당첨내역!$B683:$G683,20)</f>
        <v>110</v>
      </c>
      <c r="V683">
        <f>V682+COUNTIF(전체당첨내역!$B683:$G683,21)</f>
        <v>83</v>
      </c>
      <c r="W683">
        <f>W682+COUNTIF(전체당첨내역!$B683:$G683,22)</f>
        <v>78</v>
      </c>
      <c r="X683">
        <f>X682+COUNTIF(전체당첨내역!$B683:$G683,23)</f>
        <v>84</v>
      </c>
      <c r="Y683">
        <f>Y682+COUNTIF(전체당첨내역!$B683:$G683,24)</f>
        <v>89</v>
      </c>
      <c r="Z683">
        <f>Z682+COUNTIF(전체당첨내역!$B683:$G683,25)</f>
        <v>93</v>
      </c>
      <c r="AA683">
        <f>AA682+COUNTIF(전체당첨내역!$B683:$G683,26)</f>
        <v>97</v>
      </c>
      <c r="AB683">
        <f>AB682+COUNTIF(전체당첨내역!$B683:$G683,27)</f>
        <v>108</v>
      </c>
      <c r="AC683">
        <f>AC682+COUNTIF(전체당첨내역!$B683:$G683,28)</f>
        <v>75</v>
      </c>
      <c r="AD683">
        <f>AD682+COUNTIF(전체당첨내역!$B683:$G683,29)</f>
        <v>86</v>
      </c>
      <c r="AE683">
        <f>AE682+COUNTIF(전체당첨내역!$B683:$G683,30)</f>
        <v>78</v>
      </c>
      <c r="AF683">
        <f>AF682+COUNTIF(전체당첨내역!$B683:$G683,31)</f>
        <v>95</v>
      </c>
      <c r="AG683">
        <f>AG682+COUNTIF(전체당첨내역!$B683:$G683,32)</f>
        <v>82</v>
      </c>
      <c r="AH683">
        <f>AH682+COUNTIF(전체당첨내역!$B683:$G683,33)</f>
        <v>87</v>
      </c>
      <c r="AI683">
        <f>AI682+COUNTIF(전체당첨내역!$B683:$G683,34)</f>
        <v>104</v>
      </c>
      <c r="AJ683">
        <f>AJ682+COUNTIF(전체당첨내역!$B683:$G683,35)</f>
        <v>86</v>
      </c>
      <c r="AK683">
        <f>AK682+COUNTIF(전체당첨내역!$B683:$G683,36)</f>
        <v>89</v>
      </c>
      <c r="AL683">
        <f>AL682+COUNTIF(전체당첨내역!$B683:$G683,37)</f>
        <v>102</v>
      </c>
      <c r="AM683">
        <f>AM682+COUNTIF(전체당첨내역!$B683:$G683,38)</f>
        <v>85</v>
      </c>
      <c r="AN683">
        <f>AN682+COUNTIF(전체당첨내역!$B683:$G683,39)</f>
        <v>92</v>
      </c>
      <c r="AO683">
        <f>AO682+COUNTIF(전체당첨내역!$B683:$G683,40)</f>
        <v>111</v>
      </c>
      <c r="AP683">
        <f>AP682+COUNTIF(전체당첨내역!$B683:$G683,41)</f>
        <v>81</v>
      </c>
      <c r="AQ683">
        <f>AQ682+COUNTIF(전체당첨내역!$B683:$G683,42)</f>
        <v>84</v>
      </c>
      <c r="AR683">
        <f>AR682+COUNTIF(전체당첨내역!$B683:$G683,43)</f>
        <v>94</v>
      </c>
      <c r="AS683">
        <f>AS682+COUNTIF(전체당첨내역!$B683:$G683,44)</f>
        <v>92</v>
      </c>
      <c r="AT683">
        <f>AT682+COUNTIF(전체당첨내역!$B683:$G683,45)</f>
        <v>92</v>
      </c>
    </row>
    <row r="684" spans="1:46" ht="16.5" customHeight="1">
      <c r="A684">
        <v>683</v>
      </c>
      <c r="B684">
        <f>B683+COUNTIF(전체당첨내역!$B684:$G684,1)</f>
        <v>99</v>
      </c>
      <c r="C684">
        <f>C683+COUNTIF(전체당첨내역!$B684:$G684,2)</f>
        <v>87</v>
      </c>
      <c r="D684">
        <f>D683+COUNTIF(전체당첨내역!$B684:$G684,3)</f>
        <v>89</v>
      </c>
      <c r="E684">
        <f>E683+COUNTIF(전체당첨내역!$B684:$G684,4)</f>
        <v>97</v>
      </c>
      <c r="F684">
        <f>F683+COUNTIF(전체당첨내역!$B684:$G684,5)</f>
        <v>98</v>
      </c>
      <c r="G684">
        <f>G683+COUNTIF(전체당첨내역!$B684:$G684,6)</f>
        <v>84</v>
      </c>
      <c r="H684">
        <f>H683+COUNTIF(전체당첨내역!$B684:$G684,7)</f>
        <v>91</v>
      </c>
      <c r="I684">
        <f>I683+COUNTIF(전체당첨내역!$B684:$G684,8)</f>
        <v>97</v>
      </c>
      <c r="J684">
        <f>J683+COUNTIF(전체당첨내역!$B684:$G684,9)</f>
        <v>71</v>
      </c>
      <c r="K684">
        <f>K683+COUNTIF(전체당첨내역!$B684:$G684,10)</f>
        <v>90</v>
      </c>
      <c r="L684">
        <f>L683+COUNTIF(전체당첨내역!$B684:$G684,11)</f>
        <v>90</v>
      </c>
      <c r="M684">
        <f>M683+COUNTIF(전체당첨내역!$B684:$G684,12)</f>
        <v>89</v>
      </c>
      <c r="N684">
        <f>N683+COUNTIF(전체당첨내역!$B684:$G684,13)</f>
        <v>96</v>
      </c>
      <c r="O684">
        <f>O683+COUNTIF(전체당첨내역!$B684:$G684,14)</f>
        <v>101</v>
      </c>
      <c r="P684">
        <f>P683+COUNTIF(전체당첨내역!$B684:$G684,15)</f>
        <v>90</v>
      </c>
      <c r="Q684">
        <f>Q683+COUNTIF(전체당첨내역!$B684:$G684,16)</f>
        <v>83</v>
      </c>
      <c r="R684">
        <f>R683+COUNTIF(전체당첨내역!$B684:$G684,17)</f>
        <v>100</v>
      </c>
      <c r="S684">
        <f>S683+COUNTIF(전체당첨내역!$B684:$G684,18)</f>
        <v>95</v>
      </c>
      <c r="T684">
        <f>T683+COUNTIF(전체당첨내역!$B684:$G684,19)</f>
        <v>90</v>
      </c>
      <c r="U684">
        <f>U683+COUNTIF(전체당첨내역!$B684:$G684,20)</f>
        <v>111</v>
      </c>
      <c r="V684">
        <f>V683+COUNTIF(전체당첨내역!$B684:$G684,21)</f>
        <v>83</v>
      </c>
      <c r="W684">
        <f>W683+COUNTIF(전체당첨내역!$B684:$G684,22)</f>
        <v>78</v>
      </c>
      <c r="X684">
        <f>X683+COUNTIF(전체당첨내역!$B684:$G684,23)</f>
        <v>84</v>
      </c>
      <c r="Y684">
        <f>Y683+COUNTIF(전체당첨내역!$B684:$G684,24)</f>
        <v>89</v>
      </c>
      <c r="Z684">
        <f>Z683+COUNTIF(전체당첨내역!$B684:$G684,25)</f>
        <v>93</v>
      </c>
      <c r="AA684">
        <f>AA683+COUNTIF(전체당첨내역!$B684:$G684,26)</f>
        <v>97</v>
      </c>
      <c r="AB684">
        <f>AB683+COUNTIF(전체당첨내역!$B684:$G684,27)</f>
        <v>109</v>
      </c>
      <c r="AC684">
        <f>AC683+COUNTIF(전체당첨내역!$B684:$G684,28)</f>
        <v>76</v>
      </c>
      <c r="AD684">
        <f>AD683+COUNTIF(전체당첨내역!$B684:$G684,29)</f>
        <v>86</v>
      </c>
      <c r="AE684">
        <f>AE683+COUNTIF(전체당첨내역!$B684:$G684,30)</f>
        <v>78</v>
      </c>
      <c r="AF684">
        <f>AF683+COUNTIF(전체당첨내역!$B684:$G684,31)</f>
        <v>95</v>
      </c>
      <c r="AG684">
        <f>AG683+COUNTIF(전체당첨내역!$B684:$G684,32)</f>
        <v>82</v>
      </c>
      <c r="AH684">
        <f>AH683+COUNTIF(전체당첨내역!$B684:$G684,33)</f>
        <v>87</v>
      </c>
      <c r="AI684">
        <f>AI683+COUNTIF(전체당첨내역!$B684:$G684,34)</f>
        <v>104</v>
      </c>
      <c r="AJ684">
        <f>AJ683+COUNTIF(전체당첨내역!$B684:$G684,35)</f>
        <v>86</v>
      </c>
      <c r="AK684">
        <f>AK683+COUNTIF(전체당첨내역!$B684:$G684,36)</f>
        <v>89</v>
      </c>
      <c r="AL684">
        <f>AL683+COUNTIF(전체당첨내역!$B684:$G684,37)</f>
        <v>102</v>
      </c>
      <c r="AM684">
        <f>AM683+COUNTIF(전체당첨내역!$B684:$G684,38)</f>
        <v>85</v>
      </c>
      <c r="AN684">
        <f>AN683+COUNTIF(전체당첨내역!$B684:$G684,39)</f>
        <v>92</v>
      </c>
      <c r="AO684">
        <f>AO683+COUNTIF(전체당첨내역!$B684:$G684,40)</f>
        <v>112</v>
      </c>
      <c r="AP684">
        <f>AP683+COUNTIF(전체당첨내역!$B684:$G684,41)</f>
        <v>81</v>
      </c>
      <c r="AQ684">
        <f>AQ683+COUNTIF(전체당첨내역!$B684:$G684,42)</f>
        <v>84</v>
      </c>
      <c r="AR684">
        <f>AR683+COUNTIF(전체당첨내역!$B684:$G684,43)</f>
        <v>94</v>
      </c>
      <c r="AS684">
        <f>AS683+COUNTIF(전체당첨내역!$B684:$G684,44)</f>
        <v>92</v>
      </c>
      <c r="AT684">
        <f>AT683+COUNTIF(전체당첨내역!$B684:$G684,45)</f>
        <v>92</v>
      </c>
    </row>
    <row r="685" spans="1:46" ht="16.5" customHeight="1">
      <c r="A685">
        <v>684</v>
      </c>
      <c r="B685">
        <f>B684+COUNTIF(전체당첨내역!$B685:$G685,1)</f>
        <v>100</v>
      </c>
      <c r="C685">
        <f>C684+COUNTIF(전체당첨내역!$B685:$G685,2)</f>
        <v>87</v>
      </c>
      <c r="D685">
        <f>D684+COUNTIF(전체당첨내역!$B685:$G685,3)</f>
        <v>89</v>
      </c>
      <c r="E685">
        <f>E684+COUNTIF(전체당첨내역!$B685:$G685,4)</f>
        <v>97</v>
      </c>
      <c r="F685">
        <f>F684+COUNTIF(전체당첨내역!$B685:$G685,5)</f>
        <v>98</v>
      </c>
      <c r="G685">
        <f>G684+COUNTIF(전체당첨내역!$B685:$G685,6)</f>
        <v>84</v>
      </c>
      <c r="H685">
        <f>H684+COUNTIF(전체당첨내역!$B685:$G685,7)</f>
        <v>91</v>
      </c>
      <c r="I685">
        <f>I684+COUNTIF(전체당첨내역!$B685:$G685,8)</f>
        <v>97</v>
      </c>
      <c r="J685">
        <f>J684+COUNTIF(전체당첨내역!$B685:$G685,9)</f>
        <v>71</v>
      </c>
      <c r="K685">
        <f>K684+COUNTIF(전체당첨내역!$B685:$G685,10)</f>
        <v>90</v>
      </c>
      <c r="L685">
        <f>L684+COUNTIF(전체당첨내역!$B685:$G685,11)</f>
        <v>91</v>
      </c>
      <c r="M685">
        <f>M684+COUNTIF(전체당첨내역!$B685:$G685,12)</f>
        <v>89</v>
      </c>
      <c r="N685">
        <f>N684+COUNTIF(전체당첨내역!$B685:$G685,13)</f>
        <v>96</v>
      </c>
      <c r="O685">
        <f>O684+COUNTIF(전체당첨내역!$B685:$G685,14)</f>
        <v>101</v>
      </c>
      <c r="P685">
        <f>P684+COUNTIF(전체당첨내역!$B685:$G685,15)</f>
        <v>91</v>
      </c>
      <c r="Q685">
        <f>Q684+COUNTIF(전체당첨내역!$B685:$G685,16)</f>
        <v>83</v>
      </c>
      <c r="R685">
        <f>R684+COUNTIF(전체당첨내역!$B685:$G685,17)</f>
        <v>101</v>
      </c>
      <c r="S685">
        <f>S684+COUNTIF(전체당첨내역!$B685:$G685,18)</f>
        <v>95</v>
      </c>
      <c r="T685">
        <f>T684+COUNTIF(전체당첨내역!$B685:$G685,19)</f>
        <v>90</v>
      </c>
      <c r="U685">
        <f>U684+COUNTIF(전체당첨내역!$B685:$G685,20)</f>
        <v>111</v>
      </c>
      <c r="V685">
        <f>V684+COUNTIF(전체당첨내역!$B685:$G685,21)</f>
        <v>83</v>
      </c>
      <c r="W685">
        <f>W684+COUNTIF(전체당첨내역!$B685:$G685,22)</f>
        <v>78</v>
      </c>
      <c r="X685">
        <f>X684+COUNTIF(전체당첨내역!$B685:$G685,23)</f>
        <v>84</v>
      </c>
      <c r="Y685">
        <f>Y684+COUNTIF(전체당첨내역!$B685:$G685,24)</f>
        <v>89</v>
      </c>
      <c r="Z685">
        <f>Z684+COUNTIF(전체당첨내역!$B685:$G685,25)</f>
        <v>94</v>
      </c>
      <c r="AA685">
        <f>AA684+COUNTIF(전체당첨내역!$B685:$G685,26)</f>
        <v>97</v>
      </c>
      <c r="AB685">
        <f>AB684+COUNTIF(전체당첨내역!$B685:$G685,27)</f>
        <v>109</v>
      </c>
      <c r="AC685">
        <f>AC684+COUNTIF(전체당첨내역!$B685:$G685,28)</f>
        <v>76</v>
      </c>
      <c r="AD685">
        <f>AD684+COUNTIF(전체당첨내역!$B685:$G685,29)</f>
        <v>86</v>
      </c>
      <c r="AE685">
        <f>AE684+COUNTIF(전체당첨내역!$B685:$G685,30)</f>
        <v>78</v>
      </c>
      <c r="AF685">
        <f>AF684+COUNTIF(전체당첨내역!$B685:$G685,31)</f>
        <v>95</v>
      </c>
      <c r="AG685">
        <f>AG684+COUNTIF(전체당첨내역!$B685:$G685,32)</f>
        <v>82</v>
      </c>
      <c r="AH685">
        <f>AH684+COUNTIF(전체당첨내역!$B685:$G685,33)</f>
        <v>87</v>
      </c>
      <c r="AI685">
        <f>AI684+COUNTIF(전체당첨내역!$B685:$G685,34)</f>
        <v>104</v>
      </c>
      <c r="AJ685">
        <f>AJ684+COUNTIF(전체당첨내역!$B685:$G685,35)</f>
        <v>86</v>
      </c>
      <c r="AK685">
        <f>AK684+COUNTIF(전체당첨내역!$B685:$G685,36)</f>
        <v>89</v>
      </c>
      <c r="AL685">
        <f>AL684+COUNTIF(전체당첨내역!$B685:$G685,37)</f>
        <v>102</v>
      </c>
      <c r="AM685">
        <f>AM684+COUNTIF(전체당첨내역!$B685:$G685,38)</f>
        <v>85</v>
      </c>
      <c r="AN685">
        <f>AN684+COUNTIF(전체당첨내역!$B685:$G685,39)</f>
        <v>93</v>
      </c>
      <c r="AO685">
        <f>AO684+COUNTIF(전체당첨내역!$B685:$G685,40)</f>
        <v>112</v>
      </c>
      <c r="AP685">
        <f>AP684+COUNTIF(전체당첨내역!$B685:$G685,41)</f>
        <v>81</v>
      </c>
      <c r="AQ685">
        <f>AQ684+COUNTIF(전체당첨내역!$B685:$G685,42)</f>
        <v>84</v>
      </c>
      <c r="AR685">
        <f>AR684+COUNTIF(전체당첨내역!$B685:$G685,43)</f>
        <v>94</v>
      </c>
      <c r="AS685">
        <f>AS684+COUNTIF(전체당첨내역!$B685:$G685,44)</f>
        <v>92</v>
      </c>
      <c r="AT685">
        <f>AT684+COUNTIF(전체당첨내역!$B685:$G685,45)</f>
        <v>92</v>
      </c>
    </row>
    <row r="686" spans="1:46" ht="16.5" customHeight="1">
      <c r="A686">
        <v>685</v>
      </c>
      <c r="B686">
        <f>B685+COUNTIF(전체당첨내역!$B686:$G686,1)</f>
        <v>100</v>
      </c>
      <c r="C686">
        <f>C685+COUNTIF(전체당첨내역!$B686:$G686,2)</f>
        <v>87</v>
      </c>
      <c r="D686">
        <f>D685+COUNTIF(전체당첨내역!$B686:$G686,3)</f>
        <v>89</v>
      </c>
      <c r="E686">
        <f>E685+COUNTIF(전체당첨내역!$B686:$G686,4)</f>
        <v>97</v>
      </c>
      <c r="F686">
        <f>F685+COUNTIF(전체당첨내역!$B686:$G686,5)</f>
        <v>98</v>
      </c>
      <c r="G686">
        <f>G685+COUNTIF(전체당첨내역!$B686:$G686,6)</f>
        <v>85</v>
      </c>
      <c r="H686">
        <f>H685+COUNTIF(전체당첨내역!$B686:$G686,7)</f>
        <v>92</v>
      </c>
      <c r="I686">
        <f>I685+COUNTIF(전체당첨내역!$B686:$G686,8)</f>
        <v>97</v>
      </c>
      <c r="J686">
        <f>J685+COUNTIF(전체당첨내역!$B686:$G686,9)</f>
        <v>71</v>
      </c>
      <c r="K686">
        <f>K685+COUNTIF(전체당첨내역!$B686:$G686,10)</f>
        <v>90</v>
      </c>
      <c r="L686">
        <f>L685+COUNTIF(전체당첨내역!$B686:$G686,11)</f>
        <v>91</v>
      </c>
      <c r="M686">
        <f>M685+COUNTIF(전체당첨내역!$B686:$G686,12)</f>
        <v>90</v>
      </c>
      <c r="N686">
        <f>N685+COUNTIF(전체당첨내역!$B686:$G686,13)</f>
        <v>96</v>
      </c>
      <c r="O686">
        <f>O685+COUNTIF(전체당첨내역!$B686:$G686,14)</f>
        <v>101</v>
      </c>
      <c r="P686">
        <f>P685+COUNTIF(전체당첨내역!$B686:$G686,15)</f>
        <v>91</v>
      </c>
      <c r="Q686">
        <f>Q685+COUNTIF(전체당첨내역!$B686:$G686,16)</f>
        <v>83</v>
      </c>
      <c r="R686">
        <f>R685+COUNTIF(전체당첨내역!$B686:$G686,17)</f>
        <v>101</v>
      </c>
      <c r="S686">
        <f>S685+COUNTIF(전체당첨내역!$B686:$G686,18)</f>
        <v>95</v>
      </c>
      <c r="T686">
        <f>T685+COUNTIF(전체당첨내역!$B686:$G686,19)</f>
        <v>90</v>
      </c>
      <c r="U686">
        <f>U685+COUNTIF(전체당첨내역!$B686:$G686,20)</f>
        <v>111</v>
      </c>
      <c r="V686">
        <f>V685+COUNTIF(전체당첨내역!$B686:$G686,21)</f>
        <v>83</v>
      </c>
      <c r="W686">
        <f>W685+COUNTIF(전체당첨내역!$B686:$G686,22)</f>
        <v>78</v>
      </c>
      <c r="X686">
        <f>X685+COUNTIF(전체당첨내역!$B686:$G686,23)</f>
        <v>84</v>
      </c>
      <c r="Y686">
        <f>Y685+COUNTIF(전체당첨내역!$B686:$G686,24)</f>
        <v>89</v>
      </c>
      <c r="Z686">
        <f>Z685+COUNTIF(전체당첨내역!$B686:$G686,25)</f>
        <v>94</v>
      </c>
      <c r="AA686">
        <f>AA685+COUNTIF(전체당첨내역!$B686:$G686,26)</f>
        <v>97</v>
      </c>
      <c r="AB686">
        <f>AB685+COUNTIF(전체당첨내역!$B686:$G686,27)</f>
        <v>109</v>
      </c>
      <c r="AC686">
        <f>AC685+COUNTIF(전체당첨내역!$B686:$G686,28)</f>
        <v>77</v>
      </c>
      <c r="AD686">
        <f>AD685+COUNTIF(전체당첨내역!$B686:$G686,29)</f>
        <v>86</v>
      </c>
      <c r="AE686">
        <f>AE685+COUNTIF(전체당첨내역!$B686:$G686,30)</f>
        <v>78</v>
      </c>
      <c r="AF686">
        <f>AF685+COUNTIF(전체당첨내역!$B686:$G686,31)</f>
        <v>95</v>
      </c>
      <c r="AG686">
        <f>AG685+COUNTIF(전체당첨내역!$B686:$G686,32)</f>
        <v>82</v>
      </c>
      <c r="AH686">
        <f>AH685+COUNTIF(전체당첨내역!$B686:$G686,33)</f>
        <v>87</v>
      </c>
      <c r="AI686">
        <f>AI685+COUNTIF(전체당첨내역!$B686:$G686,34)</f>
        <v>104</v>
      </c>
      <c r="AJ686">
        <f>AJ685+COUNTIF(전체당첨내역!$B686:$G686,35)</f>
        <v>86</v>
      </c>
      <c r="AK686">
        <f>AK685+COUNTIF(전체당첨내역!$B686:$G686,36)</f>
        <v>89</v>
      </c>
      <c r="AL686">
        <f>AL685+COUNTIF(전체당첨내역!$B686:$G686,37)</f>
        <v>102</v>
      </c>
      <c r="AM686">
        <f>AM685+COUNTIF(전체당첨내역!$B686:$G686,38)</f>
        <v>86</v>
      </c>
      <c r="AN686">
        <f>AN685+COUNTIF(전체당첨내역!$B686:$G686,39)</f>
        <v>93</v>
      </c>
      <c r="AO686">
        <f>AO685+COUNTIF(전체당첨내역!$B686:$G686,40)</f>
        <v>113</v>
      </c>
      <c r="AP686">
        <f>AP685+COUNTIF(전체당첨내역!$B686:$G686,41)</f>
        <v>81</v>
      </c>
      <c r="AQ686">
        <f>AQ685+COUNTIF(전체당첨내역!$B686:$G686,42)</f>
        <v>84</v>
      </c>
      <c r="AR686">
        <f>AR685+COUNTIF(전체당첨내역!$B686:$G686,43)</f>
        <v>94</v>
      </c>
      <c r="AS686">
        <f>AS685+COUNTIF(전체당첨내역!$B686:$G686,44)</f>
        <v>92</v>
      </c>
      <c r="AT686">
        <f>AT685+COUNTIF(전체당첨내역!$B686:$G686,45)</f>
        <v>92</v>
      </c>
    </row>
    <row r="687" spans="1:46" ht="16.5" customHeight="1">
      <c r="A687">
        <v>686</v>
      </c>
      <c r="B687">
        <f>B686+COUNTIF(전체당첨내역!$B687:$G687,1)</f>
        <v>100</v>
      </c>
      <c r="C687">
        <f>C686+COUNTIF(전체당첨내역!$B687:$G687,2)</f>
        <v>87</v>
      </c>
      <c r="D687">
        <f>D686+COUNTIF(전체당첨내역!$B687:$G687,3)</f>
        <v>89</v>
      </c>
      <c r="E687">
        <f>E686+COUNTIF(전체당첨내역!$B687:$G687,4)</f>
        <v>97</v>
      </c>
      <c r="F687">
        <f>F686+COUNTIF(전체당첨내역!$B687:$G687,5)</f>
        <v>98</v>
      </c>
      <c r="G687">
        <f>G686+COUNTIF(전체당첨내역!$B687:$G687,6)</f>
        <v>85</v>
      </c>
      <c r="H687">
        <f>H686+COUNTIF(전체당첨내역!$B687:$G687,7)</f>
        <v>93</v>
      </c>
      <c r="I687">
        <f>I686+COUNTIF(전체당첨내역!$B687:$G687,8)</f>
        <v>97</v>
      </c>
      <c r="J687">
        <f>J686+COUNTIF(전체당첨내역!$B687:$G687,9)</f>
        <v>71</v>
      </c>
      <c r="K687">
        <f>K686+COUNTIF(전체당첨내역!$B687:$G687,10)</f>
        <v>90</v>
      </c>
      <c r="L687">
        <f>L686+COUNTIF(전체당첨내역!$B687:$G687,11)</f>
        <v>91</v>
      </c>
      <c r="M687">
        <f>M686+COUNTIF(전체당첨내역!$B687:$G687,12)</f>
        <v>91</v>
      </c>
      <c r="N687">
        <f>N686+COUNTIF(전체당첨내역!$B687:$G687,13)</f>
        <v>96</v>
      </c>
      <c r="O687">
        <f>O686+COUNTIF(전체당첨내역!$B687:$G687,14)</f>
        <v>101</v>
      </c>
      <c r="P687">
        <f>P686+COUNTIF(전체당첨내역!$B687:$G687,15)</f>
        <v>92</v>
      </c>
      <c r="Q687">
        <f>Q686+COUNTIF(전체당첨내역!$B687:$G687,16)</f>
        <v>83</v>
      </c>
      <c r="R687">
        <f>R686+COUNTIF(전체당첨내역!$B687:$G687,17)</f>
        <v>101</v>
      </c>
      <c r="S687">
        <f>S686+COUNTIF(전체당첨내역!$B687:$G687,18)</f>
        <v>95</v>
      </c>
      <c r="T687">
        <f>T686+COUNTIF(전체당첨내역!$B687:$G687,19)</f>
        <v>90</v>
      </c>
      <c r="U687">
        <f>U686+COUNTIF(전체당첨내역!$B687:$G687,20)</f>
        <v>111</v>
      </c>
      <c r="V687">
        <f>V686+COUNTIF(전체당첨내역!$B687:$G687,21)</f>
        <v>83</v>
      </c>
      <c r="W687">
        <f>W686+COUNTIF(전체당첨내역!$B687:$G687,22)</f>
        <v>78</v>
      </c>
      <c r="X687">
        <f>X686+COUNTIF(전체당첨내역!$B687:$G687,23)</f>
        <v>84</v>
      </c>
      <c r="Y687">
        <f>Y686+COUNTIF(전체당첨내역!$B687:$G687,24)</f>
        <v>90</v>
      </c>
      <c r="Z687">
        <f>Z686+COUNTIF(전체당첨내역!$B687:$G687,25)</f>
        <v>95</v>
      </c>
      <c r="AA687">
        <f>AA686+COUNTIF(전체당첨내역!$B687:$G687,26)</f>
        <v>97</v>
      </c>
      <c r="AB687">
        <f>AB686+COUNTIF(전체당첨내역!$B687:$G687,27)</f>
        <v>109</v>
      </c>
      <c r="AC687">
        <f>AC686+COUNTIF(전체당첨내역!$B687:$G687,28)</f>
        <v>77</v>
      </c>
      <c r="AD687">
        <f>AD686+COUNTIF(전체당첨내역!$B687:$G687,29)</f>
        <v>86</v>
      </c>
      <c r="AE687">
        <f>AE686+COUNTIF(전체당첨내역!$B687:$G687,30)</f>
        <v>78</v>
      </c>
      <c r="AF687">
        <f>AF686+COUNTIF(전체당첨내역!$B687:$G687,31)</f>
        <v>95</v>
      </c>
      <c r="AG687">
        <f>AG686+COUNTIF(전체당첨내역!$B687:$G687,32)</f>
        <v>82</v>
      </c>
      <c r="AH687">
        <f>AH686+COUNTIF(전체당첨내역!$B687:$G687,33)</f>
        <v>87</v>
      </c>
      <c r="AI687">
        <f>AI686+COUNTIF(전체당첨내역!$B687:$G687,34)</f>
        <v>104</v>
      </c>
      <c r="AJ687">
        <f>AJ686+COUNTIF(전체당첨내역!$B687:$G687,35)</f>
        <v>86</v>
      </c>
      <c r="AK687">
        <f>AK686+COUNTIF(전체당첨내역!$B687:$G687,36)</f>
        <v>89</v>
      </c>
      <c r="AL687">
        <f>AL686+COUNTIF(전체당첨내역!$B687:$G687,37)</f>
        <v>102</v>
      </c>
      <c r="AM687">
        <f>AM686+COUNTIF(전체당첨내역!$B687:$G687,38)</f>
        <v>86</v>
      </c>
      <c r="AN687">
        <f>AN686+COUNTIF(전체당첨내역!$B687:$G687,39)</f>
        <v>93</v>
      </c>
      <c r="AO687">
        <f>AO686+COUNTIF(전체당첨내역!$B687:$G687,40)</f>
        <v>113</v>
      </c>
      <c r="AP687">
        <f>AP686+COUNTIF(전체당첨내역!$B687:$G687,41)</f>
        <v>81</v>
      </c>
      <c r="AQ687">
        <f>AQ686+COUNTIF(전체당첨내역!$B687:$G687,42)</f>
        <v>84</v>
      </c>
      <c r="AR687">
        <f>AR686+COUNTIF(전체당첨내역!$B687:$G687,43)</f>
        <v>95</v>
      </c>
      <c r="AS687">
        <f>AS686+COUNTIF(전체당첨내역!$B687:$G687,44)</f>
        <v>92</v>
      </c>
      <c r="AT687">
        <f>AT686+COUNTIF(전체당첨내역!$B687:$G687,45)</f>
        <v>92</v>
      </c>
    </row>
    <row r="688" spans="1:46" ht="16.5" customHeight="1">
      <c r="A688">
        <v>687</v>
      </c>
      <c r="B688">
        <f>B687+COUNTIF(전체당첨내역!$B688:$G688,1)</f>
        <v>101</v>
      </c>
      <c r="C688">
        <f>C687+COUNTIF(전체당첨내역!$B688:$G688,2)</f>
        <v>87</v>
      </c>
      <c r="D688">
        <f>D687+COUNTIF(전체당첨내역!$B688:$G688,3)</f>
        <v>89</v>
      </c>
      <c r="E688">
        <f>E687+COUNTIF(전체당첨내역!$B688:$G688,4)</f>
        <v>97</v>
      </c>
      <c r="F688">
        <f>F687+COUNTIF(전체당첨내역!$B688:$G688,5)</f>
        <v>98</v>
      </c>
      <c r="G688">
        <f>G687+COUNTIF(전체당첨내역!$B688:$G688,6)</f>
        <v>85</v>
      </c>
      <c r="H688">
        <f>H687+COUNTIF(전체당첨내역!$B688:$G688,7)</f>
        <v>93</v>
      </c>
      <c r="I688">
        <f>I687+COUNTIF(전체당첨내역!$B688:$G688,8)</f>
        <v>98</v>
      </c>
      <c r="J688">
        <f>J687+COUNTIF(전체당첨내역!$B688:$G688,9)</f>
        <v>71</v>
      </c>
      <c r="K688">
        <f>K687+COUNTIF(전체당첨내역!$B688:$G688,10)</f>
        <v>91</v>
      </c>
      <c r="L688">
        <f>L687+COUNTIF(전체당첨내역!$B688:$G688,11)</f>
        <v>91</v>
      </c>
      <c r="M688">
        <f>M687+COUNTIF(전체당첨내역!$B688:$G688,12)</f>
        <v>91</v>
      </c>
      <c r="N688">
        <f>N687+COUNTIF(전체당첨내역!$B688:$G688,13)</f>
        <v>97</v>
      </c>
      <c r="O688">
        <f>O687+COUNTIF(전체당첨내역!$B688:$G688,14)</f>
        <v>101</v>
      </c>
      <c r="P688">
        <f>P687+COUNTIF(전체당첨내역!$B688:$G688,15)</f>
        <v>92</v>
      </c>
      <c r="Q688">
        <f>Q687+COUNTIF(전체당첨내역!$B688:$G688,16)</f>
        <v>83</v>
      </c>
      <c r="R688">
        <f>R687+COUNTIF(전체당첨내역!$B688:$G688,17)</f>
        <v>101</v>
      </c>
      <c r="S688">
        <f>S687+COUNTIF(전체당첨내역!$B688:$G688,18)</f>
        <v>95</v>
      </c>
      <c r="T688">
        <f>T687+COUNTIF(전체당첨내역!$B688:$G688,19)</f>
        <v>90</v>
      </c>
      <c r="U688">
        <f>U687+COUNTIF(전체당첨내역!$B688:$G688,20)</f>
        <v>111</v>
      </c>
      <c r="V688">
        <f>V687+COUNTIF(전체당첨내역!$B688:$G688,21)</f>
        <v>83</v>
      </c>
      <c r="W688">
        <f>W687+COUNTIF(전체당첨내역!$B688:$G688,22)</f>
        <v>78</v>
      </c>
      <c r="X688">
        <f>X687+COUNTIF(전체당첨내역!$B688:$G688,23)</f>
        <v>84</v>
      </c>
      <c r="Y688">
        <f>Y687+COUNTIF(전체당첨내역!$B688:$G688,24)</f>
        <v>90</v>
      </c>
      <c r="Z688">
        <f>Z687+COUNTIF(전체당첨내역!$B688:$G688,25)</f>
        <v>95</v>
      </c>
      <c r="AA688">
        <f>AA687+COUNTIF(전체당첨내역!$B688:$G688,26)</f>
        <v>97</v>
      </c>
      <c r="AB688">
        <f>AB687+COUNTIF(전체당첨내역!$B688:$G688,27)</f>
        <v>109</v>
      </c>
      <c r="AC688">
        <f>AC687+COUNTIF(전체당첨내역!$B688:$G688,28)</f>
        <v>78</v>
      </c>
      <c r="AD688">
        <f>AD687+COUNTIF(전체당첨내역!$B688:$G688,29)</f>
        <v>86</v>
      </c>
      <c r="AE688">
        <f>AE687+COUNTIF(전체당첨내역!$B688:$G688,30)</f>
        <v>78</v>
      </c>
      <c r="AF688">
        <f>AF687+COUNTIF(전체당첨내역!$B688:$G688,31)</f>
        <v>95</v>
      </c>
      <c r="AG688">
        <f>AG687+COUNTIF(전체당첨내역!$B688:$G688,32)</f>
        <v>82</v>
      </c>
      <c r="AH688">
        <f>AH687+COUNTIF(전체당첨내역!$B688:$G688,33)</f>
        <v>87</v>
      </c>
      <c r="AI688">
        <f>AI687+COUNTIF(전체당첨내역!$B688:$G688,34)</f>
        <v>104</v>
      </c>
      <c r="AJ688">
        <f>AJ687+COUNTIF(전체당첨내역!$B688:$G688,35)</f>
        <v>86</v>
      </c>
      <c r="AK688">
        <f>AK687+COUNTIF(전체당첨내역!$B688:$G688,36)</f>
        <v>89</v>
      </c>
      <c r="AL688">
        <f>AL687+COUNTIF(전체당첨내역!$B688:$G688,37)</f>
        <v>102</v>
      </c>
      <c r="AM688">
        <f>AM687+COUNTIF(전체당첨내역!$B688:$G688,38)</f>
        <v>86</v>
      </c>
      <c r="AN688">
        <f>AN687+COUNTIF(전체당첨내역!$B688:$G688,39)</f>
        <v>93</v>
      </c>
      <c r="AO688">
        <f>AO687+COUNTIF(전체당첨내역!$B688:$G688,40)</f>
        <v>113</v>
      </c>
      <c r="AP688">
        <f>AP687+COUNTIF(전체당첨내역!$B688:$G688,41)</f>
        <v>81</v>
      </c>
      <c r="AQ688">
        <f>AQ687+COUNTIF(전체당첨내역!$B688:$G688,42)</f>
        <v>85</v>
      </c>
      <c r="AR688">
        <f>AR687+COUNTIF(전체당첨내역!$B688:$G688,43)</f>
        <v>95</v>
      </c>
      <c r="AS688">
        <f>AS687+COUNTIF(전체당첨내역!$B688:$G688,44)</f>
        <v>92</v>
      </c>
      <c r="AT688">
        <f>AT687+COUNTIF(전체당첨내역!$B688:$G688,45)</f>
        <v>92</v>
      </c>
    </row>
    <row r="689" spans="1:46" ht="16.5" customHeight="1">
      <c r="A689">
        <v>688</v>
      </c>
      <c r="B689">
        <f>B688+COUNTIF(전체당첨내역!$B689:$G689,1)</f>
        <v>101</v>
      </c>
      <c r="C689">
        <f>C688+COUNTIF(전체당첨내역!$B689:$G689,2)</f>
        <v>87</v>
      </c>
      <c r="D689">
        <f>D688+COUNTIF(전체당첨내역!$B689:$G689,3)</f>
        <v>89</v>
      </c>
      <c r="E689">
        <f>E688+COUNTIF(전체당첨내역!$B689:$G689,4)</f>
        <v>97</v>
      </c>
      <c r="F689">
        <f>F688+COUNTIF(전체당첨내역!$B689:$G689,5)</f>
        <v>99</v>
      </c>
      <c r="G689">
        <f>G688+COUNTIF(전체당첨내역!$B689:$G689,6)</f>
        <v>85</v>
      </c>
      <c r="H689">
        <f>H688+COUNTIF(전체당첨내역!$B689:$G689,7)</f>
        <v>93</v>
      </c>
      <c r="I689">
        <f>I688+COUNTIF(전체당첨내역!$B689:$G689,8)</f>
        <v>98</v>
      </c>
      <c r="J689">
        <f>J688+COUNTIF(전체당첨내역!$B689:$G689,9)</f>
        <v>71</v>
      </c>
      <c r="K689">
        <f>K688+COUNTIF(전체당첨내역!$B689:$G689,10)</f>
        <v>91</v>
      </c>
      <c r="L689">
        <f>L688+COUNTIF(전체당첨내역!$B689:$G689,11)</f>
        <v>91</v>
      </c>
      <c r="M689">
        <f>M688+COUNTIF(전체당첨내역!$B689:$G689,12)</f>
        <v>91</v>
      </c>
      <c r="N689">
        <f>N688+COUNTIF(전체당첨내역!$B689:$G689,13)</f>
        <v>97</v>
      </c>
      <c r="O689">
        <f>O688+COUNTIF(전체당첨내역!$B689:$G689,14)</f>
        <v>101</v>
      </c>
      <c r="P689">
        <f>P688+COUNTIF(전체당첨내역!$B689:$G689,15)</f>
        <v>93</v>
      </c>
      <c r="Q689">
        <f>Q688+COUNTIF(전체당첨내역!$B689:$G689,16)</f>
        <v>83</v>
      </c>
      <c r="R689">
        <f>R688+COUNTIF(전체당첨내역!$B689:$G689,17)</f>
        <v>101</v>
      </c>
      <c r="S689">
        <f>S688+COUNTIF(전체당첨내역!$B689:$G689,18)</f>
        <v>95</v>
      </c>
      <c r="T689">
        <f>T688+COUNTIF(전체당첨내역!$B689:$G689,19)</f>
        <v>90</v>
      </c>
      <c r="U689">
        <f>U688+COUNTIF(전체당첨내역!$B689:$G689,20)</f>
        <v>111</v>
      </c>
      <c r="V689">
        <f>V688+COUNTIF(전체당첨내역!$B689:$G689,21)</f>
        <v>83</v>
      </c>
      <c r="W689">
        <f>W688+COUNTIF(전체당첨내역!$B689:$G689,22)</f>
        <v>79</v>
      </c>
      <c r="X689">
        <f>X688+COUNTIF(전체당첨내역!$B689:$G689,23)</f>
        <v>85</v>
      </c>
      <c r="Y689">
        <f>Y688+COUNTIF(전체당첨내역!$B689:$G689,24)</f>
        <v>90</v>
      </c>
      <c r="Z689">
        <f>Z688+COUNTIF(전체당첨내역!$B689:$G689,25)</f>
        <v>95</v>
      </c>
      <c r="AA689">
        <f>AA688+COUNTIF(전체당첨내역!$B689:$G689,26)</f>
        <v>97</v>
      </c>
      <c r="AB689">
        <f>AB688+COUNTIF(전체당첨내역!$B689:$G689,27)</f>
        <v>109</v>
      </c>
      <c r="AC689">
        <f>AC688+COUNTIF(전체당첨내역!$B689:$G689,28)</f>
        <v>78</v>
      </c>
      <c r="AD689">
        <f>AD688+COUNTIF(전체당첨내역!$B689:$G689,29)</f>
        <v>86</v>
      </c>
      <c r="AE689">
        <f>AE688+COUNTIF(전체당첨내역!$B689:$G689,30)</f>
        <v>78</v>
      </c>
      <c r="AF689">
        <f>AF688+COUNTIF(전체당첨내역!$B689:$G689,31)</f>
        <v>95</v>
      </c>
      <c r="AG689">
        <f>AG688+COUNTIF(전체당첨내역!$B689:$G689,32)</f>
        <v>82</v>
      </c>
      <c r="AH689">
        <f>AH688+COUNTIF(전체당첨내역!$B689:$G689,33)</f>
        <v>87</v>
      </c>
      <c r="AI689">
        <f>AI688+COUNTIF(전체당첨내역!$B689:$G689,34)</f>
        <v>105</v>
      </c>
      <c r="AJ689">
        <f>AJ688+COUNTIF(전체당첨내역!$B689:$G689,35)</f>
        <v>87</v>
      </c>
      <c r="AK689">
        <f>AK688+COUNTIF(전체당첨내역!$B689:$G689,36)</f>
        <v>89</v>
      </c>
      <c r="AL689">
        <f>AL688+COUNTIF(전체당첨내역!$B689:$G689,37)</f>
        <v>102</v>
      </c>
      <c r="AM689">
        <f>AM688+COUNTIF(전체당첨내역!$B689:$G689,38)</f>
        <v>86</v>
      </c>
      <c r="AN689">
        <f>AN688+COUNTIF(전체당첨내역!$B689:$G689,39)</f>
        <v>93</v>
      </c>
      <c r="AO689">
        <f>AO688+COUNTIF(전체당첨내역!$B689:$G689,40)</f>
        <v>113</v>
      </c>
      <c r="AP689">
        <f>AP688+COUNTIF(전체당첨내역!$B689:$G689,41)</f>
        <v>81</v>
      </c>
      <c r="AQ689">
        <f>AQ688+COUNTIF(전체당첨내역!$B689:$G689,42)</f>
        <v>85</v>
      </c>
      <c r="AR689">
        <f>AR688+COUNTIF(전체당첨내역!$B689:$G689,43)</f>
        <v>95</v>
      </c>
      <c r="AS689">
        <f>AS688+COUNTIF(전체당첨내역!$B689:$G689,44)</f>
        <v>92</v>
      </c>
      <c r="AT689">
        <f>AT688+COUNTIF(전체당첨내역!$B689:$G689,45)</f>
        <v>92</v>
      </c>
    </row>
    <row r="690" spans="1:46" ht="16.5" customHeight="1">
      <c r="A690">
        <v>689</v>
      </c>
      <c r="B690">
        <f>B689+COUNTIF(전체당첨내역!$B690:$G690,1)</f>
        <v>101</v>
      </c>
      <c r="C690">
        <f>C689+COUNTIF(전체당첨내역!$B690:$G690,2)</f>
        <v>87</v>
      </c>
      <c r="D690">
        <f>D689+COUNTIF(전체당첨내역!$B690:$G690,3)</f>
        <v>89</v>
      </c>
      <c r="E690">
        <f>E689+COUNTIF(전체당첨내역!$B690:$G690,4)</f>
        <v>97</v>
      </c>
      <c r="F690">
        <f>F689+COUNTIF(전체당첨내역!$B690:$G690,5)</f>
        <v>99</v>
      </c>
      <c r="G690">
        <f>G689+COUNTIF(전체당첨내역!$B690:$G690,6)</f>
        <v>85</v>
      </c>
      <c r="H690">
        <f>H689+COUNTIF(전체당첨내역!$B690:$G690,7)</f>
        <v>94</v>
      </c>
      <c r="I690">
        <f>I689+COUNTIF(전체당첨내역!$B690:$G690,8)</f>
        <v>98</v>
      </c>
      <c r="J690">
        <f>J689+COUNTIF(전체당첨내역!$B690:$G690,9)</f>
        <v>71</v>
      </c>
      <c r="K690">
        <f>K689+COUNTIF(전체당첨내역!$B690:$G690,10)</f>
        <v>91</v>
      </c>
      <c r="L690">
        <f>L689+COUNTIF(전체당첨내역!$B690:$G690,11)</f>
        <v>91</v>
      </c>
      <c r="M690">
        <f>M689+COUNTIF(전체당첨내역!$B690:$G690,12)</f>
        <v>91</v>
      </c>
      <c r="N690">
        <f>N689+COUNTIF(전체당첨내역!$B690:$G690,13)</f>
        <v>97</v>
      </c>
      <c r="O690">
        <f>O689+COUNTIF(전체당첨내역!$B690:$G690,14)</f>
        <v>101</v>
      </c>
      <c r="P690">
        <f>P689+COUNTIF(전체당첨내역!$B690:$G690,15)</f>
        <v>93</v>
      </c>
      <c r="Q690">
        <f>Q689+COUNTIF(전체당첨내역!$B690:$G690,16)</f>
        <v>83</v>
      </c>
      <c r="R690">
        <f>R689+COUNTIF(전체당첨내역!$B690:$G690,17)</f>
        <v>102</v>
      </c>
      <c r="S690">
        <f>S689+COUNTIF(전체당첨내역!$B690:$G690,18)</f>
        <v>95</v>
      </c>
      <c r="T690">
        <f>T689+COUNTIF(전체당첨내역!$B690:$G690,19)</f>
        <v>91</v>
      </c>
      <c r="U690">
        <f>U689+COUNTIF(전체당첨내역!$B690:$G690,20)</f>
        <v>111</v>
      </c>
      <c r="V690">
        <f>V689+COUNTIF(전체당첨내역!$B690:$G690,21)</f>
        <v>83</v>
      </c>
      <c r="W690">
        <f>W689+COUNTIF(전체당첨내역!$B690:$G690,22)</f>
        <v>79</v>
      </c>
      <c r="X690">
        <f>X689+COUNTIF(전체당첨내역!$B690:$G690,23)</f>
        <v>85</v>
      </c>
      <c r="Y690">
        <f>Y689+COUNTIF(전체당첨내역!$B690:$G690,24)</f>
        <v>90</v>
      </c>
      <c r="Z690">
        <f>Z689+COUNTIF(전체당첨내역!$B690:$G690,25)</f>
        <v>95</v>
      </c>
      <c r="AA690">
        <f>AA689+COUNTIF(전체당첨내역!$B690:$G690,26)</f>
        <v>97</v>
      </c>
      <c r="AB690">
        <f>AB689+COUNTIF(전체당첨내역!$B690:$G690,27)</f>
        <v>109</v>
      </c>
      <c r="AC690">
        <f>AC689+COUNTIF(전체당첨내역!$B690:$G690,28)</f>
        <v>78</v>
      </c>
      <c r="AD690">
        <f>AD689+COUNTIF(전체당첨내역!$B690:$G690,29)</f>
        <v>86</v>
      </c>
      <c r="AE690">
        <f>AE689+COUNTIF(전체당첨내역!$B690:$G690,30)</f>
        <v>79</v>
      </c>
      <c r="AF690">
        <f>AF689+COUNTIF(전체당첨내역!$B690:$G690,31)</f>
        <v>95</v>
      </c>
      <c r="AG690">
        <f>AG689+COUNTIF(전체당첨내역!$B690:$G690,32)</f>
        <v>82</v>
      </c>
      <c r="AH690">
        <f>AH689+COUNTIF(전체당첨내역!$B690:$G690,33)</f>
        <v>87</v>
      </c>
      <c r="AI690">
        <f>AI689+COUNTIF(전체당첨내역!$B690:$G690,34)</f>
        <v>105</v>
      </c>
      <c r="AJ690">
        <f>AJ689+COUNTIF(전체당첨내역!$B690:$G690,35)</f>
        <v>87</v>
      </c>
      <c r="AK690">
        <f>AK689+COUNTIF(전체당첨내역!$B690:$G690,36)</f>
        <v>90</v>
      </c>
      <c r="AL690">
        <f>AL689+COUNTIF(전체당첨내역!$B690:$G690,37)</f>
        <v>102</v>
      </c>
      <c r="AM690">
        <f>AM689+COUNTIF(전체당첨내역!$B690:$G690,38)</f>
        <v>87</v>
      </c>
      <c r="AN690">
        <f>AN689+COUNTIF(전체당첨내역!$B690:$G690,39)</f>
        <v>93</v>
      </c>
      <c r="AO690">
        <f>AO689+COUNTIF(전체당첨내역!$B690:$G690,40)</f>
        <v>113</v>
      </c>
      <c r="AP690">
        <f>AP689+COUNTIF(전체당첨내역!$B690:$G690,41)</f>
        <v>81</v>
      </c>
      <c r="AQ690">
        <f>AQ689+COUNTIF(전체당첨내역!$B690:$G690,42)</f>
        <v>85</v>
      </c>
      <c r="AR690">
        <f>AR689+COUNTIF(전체당첨내역!$B690:$G690,43)</f>
        <v>95</v>
      </c>
      <c r="AS690">
        <f>AS689+COUNTIF(전체당첨내역!$B690:$G690,44)</f>
        <v>92</v>
      </c>
      <c r="AT690">
        <f>AT689+COUNTIF(전체당첨내역!$B690:$G690,45)</f>
        <v>92</v>
      </c>
    </row>
    <row r="691" spans="1:46" ht="16.5" customHeight="1">
      <c r="A691">
        <v>690</v>
      </c>
      <c r="B691">
        <f>B690+COUNTIF(전체당첨내역!$B691:$G691,1)</f>
        <v>101</v>
      </c>
      <c r="C691">
        <f>C690+COUNTIF(전체당첨내역!$B691:$G691,2)</f>
        <v>87</v>
      </c>
      <c r="D691">
        <f>D690+COUNTIF(전체당첨내역!$B691:$G691,3)</f>
        <v>89</v>
      </c>
      <c r="E691">
        <f>E690+COUNTIF(전체당첨내역!$B691:$G691,4)</f>
        <v>97</v>
      </c>
      <c r="F691">
        <f>F690+COUNTIF(전체당첨내역!$B691:$G691,5)</f>
        <v>99</v>
      </c>
      <c r="G691">
        <f>G690+COUNTIF(전체당첨내역!$B691:$G691,6)</f>
        <v>85</v>
      </c>
      <c r="H691">
        <f>H690+COUNTIF(전체당첨내역!$B691:$G691,7)</f>
        <v>94</v>
      </c>
      <c r="I691">
        <f>I690+COUNTIF(전체당첨내역!$B691:$G691,8)</f>
        <v>98</v>
      </c>
      <c r="J691">
        <f>J690+COUNTIF(전체당첨내역!$B691:$G691,9)</f>
        <v>71</v>
      </c>
      <c r="K691">
        <f>K690+COUNTIF(전체당첨내역!$B691:$G691,10)</f>
        <v>91</v>
      </c>
      <c r="L691">
        <f>L690+COUNTIF(전체당첨내역!$B691:$G691,11)</f>
        <v>91</v>
      </c>
      <c r="M691">
        <f>M690+COUNTIF(전체당첨내역!$B691:$G691,12)</f>
        <v>91</v>
      </c>
      <c r="N691">
        <f>N690+COUNTIF(전체당첨내역!$B691:$G691,13)</f>
        <v>97</v>
      </c>
      <c r="O691">
        <f>O690+COUNTIF(전체당첨내역!$B691:$G691,14)</f>
        <v>101</v>
      </c>
      <c r="P691">
        <f>P690+COUNTIF(전체당첨내역!$B691:$G691,15)</f>
        <v>93</v>
      </c>
      <c r="Q691">
        <f>Q690+COUNTIF(전체당첨내역!$B691:$G691,16)</f>
        <v>83</v>
      </c>
      <c r="R691">
        <f>R690+COUNTIF(전체당첨내역!$B691:$G691,17)</f>
        <v>102</v>
      </c>
      <c r="S691">
        <f>S690+COUNTIF(전체당첨내역!$B691:$G691,18)</f>
        <v>95</v>
      </c>
      <c r="T691">
        <f>T690+COUNTIF(전체당첨내역!$B691:$G691,19)</f>
        <v>91</v>
      </c>
      <c r="U691">
        <f>U690+COUNTIF(전체당첨내역!$B691:$G691,20)</f>
        <v>111</v>
      </c>
      <c r="V691">
        <f>V690+COUNTIF(전체당첨내역!$B691:$G691,21)</f>
        <v>83</v>
      </c>
      <c r="W691">
        <f>W690+COUNTIF(전체당첨내역!$B691:$G691,22)</f>
        <v>79</v>
      </c>
      <c r="X691">
        <f>X690+COUNTIF(전체당첨내역!$B691:$G691,23)</f>
        <v>85</v>
      </c>
      <c r="Y691">
        <f>Y690+COUNTIF(전체당첨내역!$B691:$G691,24)</f>
        <v>91</v>
      </c>
      <c r="Z691">
        <f>Z690+COUNTIF(전체당첨내역!$B691:$G691,25)</f>
        <v>96</v>
      </c>
      <c r="AA691">
        <f>AA690+COUNTIF(전체당첨내역!$B691:$G691,26)</f>
        <v>97</v>
      </c>
      <c r="AB691">
        <f>AB690+COUNTIF(전체당첨내역!$B691:$G691,27)</f>
        <v>109</v>
      </c>
      <c r="AC691">
        <f>AC690+COUNTIF(전체당첨내역!$B691:$G691,28)</f>
        <v>78</v>
      </c>
      <c r="AD691">
        <f>AD690+COUNTIF(전체당첨내역!$B691:$G691,29)</f>
        <v>86</v>
      </c>
      <c r="AE691">
        <f>AE690+COUNTIF(전체당첨내역!$B691:$G691,30)</f>
        <v>79</v>
      </c>
      <c r="AF691">
        <f>AF690+COUNTIF(전체당첨내역!$B691:$G691,31)</f>
        <v>95</v>
      </c>
      <c r="AG691">
        <f>AG690+COUNTIF(전체당첨내역!$B691:$G691,32)</f>
        <v>82</v>
      </c>
      <c r="AH691">
        <f>AH690+COUNTIF(전체당첨내역!$B691:$G691,33)</f>
        <v>88</v>
      </c>
      <c r="AI691">
        <f>AI690+COUNTIF(전체당첨내역!$B691:$G691,34)</f>
        <v>106</v>
      </c>
      <c r="AJ691">
        <f>AJ690+COUNTIF(전체당첨내역!$B691:$G691,35)</f>
        <v>87</v>
      </c>
      <c r="AK691">
        <f>AK690+COUNTIF(전체당첨내역!$B691:$G691,36)</f>
        <v>90</v>
      </c>
      <c r="AL691">
        <f>AL690+COUNTIF(전체당첨내역!$B691:$G691,37)</f>
        <v>102</v>
      </c>
      <c r="AM691">
        <f>AM690+COUNTIF(전체당첨내역!$B691:$G691,38)</f>
        <v>88</v>
      </c>
      <c r="AN691">
        <f>AN690+COUNTIF(전체당첨내역!$B691:$G691,39)</f>
        <v>94</v>
      </c>
      <c r="AO691">
        <f>AO690+COUNTIF(전체당첨내역!$B691:$G691,40)</f>
        <v>113</v>
      </c>
      <c r="AP691">
        <f>AP690+COUNTIF(전체당첨내역!$B691:$G691,41)</f>
        <v>81</v>
      </c>
      <c r="AQ691">
        <f>AQ690+COUNTIF(전체당첨내역!$B691:$G691,42)</f>
        <v>85</v>
      </c>
      <c r="AR691">
        <f>AR690+COUNTIF(전체당첨내역!$B691:$G691,43)</f>
        <v>95</v>
      </c>
      <c r="AS691">
        <f>AS690+COUNTIF(전체당첨내역!$B691:$G691,44)</f>
        <v>92</v>
      </c>
      <c r="AT691">
        <f>AT690+COUNTIF(전체당첨내역!$B691:$G691,45)</f>
        <v>92</v>
      </c>
    </row>
    <row r="692" spans="1:46" ht="16.5" customHeight="1">
      <c r="A692">
        <v>691</v>
      </c>
      <c r="B692">
        <f>B691+COUNTIF(전체당첨내역!$B692:$G692,1)</f>
        <v>101</v>
      </c>
      <c r="C692">
        <f>C691+COUNTIF(전체당첨내역!$B692:$G692,2)</f>
        <v>87</v>
      </c>
      <c r="D692">
        <f>D691+COUNTIF(전체당첨내역!$B692:$G692,3)</f>
        <v>89</v>
      </c>
      <c r="E692">
        <f>E691+COUNTIF(전체당첨내역!$B692:$G692,4)</f>
        <v>97</v>
      </c>
      <c r="F692">
        <f>F691+COUNTIF(전체당첨내역!$B692:$G692,5)</f>
        <v>99</v>
      </c>
      <c r="G692">
        <f>G691+COUNTIF(전체당첨내역!$B692:$G692,6)</f>
        <v>85</v>
      </c>
      <c r="H692">
        <f>H691+COUNTIF(전체당첨내역!$B692:$G692,7)</f>
        <v>94</v>
      </c>
      <c r="I692">
        <f>I691+COUNTIF(전체당첨내역!$B692:$G692,8)</f>
        <v>98</v>
      </c>
      <c r="J692">
        <f>J691+COUNTIF(전체당첨내역!$B692:$G692,9)</f>
        <v>71</v>
      </c>
      <c r="K692">
        <f>K691+COUNTIF(전체당첨내역!$B692:$G692,10)</f>
        <v>91</v>
      </c>
      <c r="L692">
        <f>L691+COUNTIF(전체당첨내역!$B692:$G692,11)</f>
        <v>91</v>
      </c>
      <c r="M692">
        <f>M691+COUNTIF(전체당첨내역!$B692:$G692,12)</f>
        <v>91</v>
      </c>
      <c r="N692">
        <f>N691+COUNTIF(전체당첨내역!$B692:$G692,13)</f>
        <v>97</v>
      </c>
      <c r="O692">
        <f>O691+COUNTIF(전체당첨내역!$B692:$G692,14)</f>
        <v>101</v>
      </c>
      <c r="P692">
        <f>P691+COUNTIF(전체당첨내역!$B692:$G692,15)</f>
        <v>94</v>
      </c>
      <c r="Q692">
        <f>Q691+COUNTIF(전체당첨내역!$B692:$G692,16)</f>
        <v>83</v>
      </c>
      <c r="R692">
        <f>R691+COUNTIF(전체당첨내역!$B692:$G692,17)</f>
        <v>102</v>
      </c>
      <c r="S692">
        <f>S691+COUNTIF(전체당첨내역!$B692:$G692,18)</f>
        <v>95</v>
      </c>
      <c r="T692">
        <f>T691+COUNTIF(전체당첨내역!$B692:$G692,19)</f>
        <v>91</v>
      </c>
      <c r="U692">
        <f>U691+COUNTIF(전체당첨내역!$B692:$G692,20)</f>
        <v>111</v>
      </c>
      <c r="V692">
        <f>V691+COUNTIF(전체당첨내역!$B692:$G692,21)</f>
        <v>83</v>
      </c>
      <c r="W692">
        <f>W691+COUNTIF(전체당첨내역!$B692:$G692,22)</f>
        <v>79</v>
      </c>
      <c r="X692">
        <f>X691+COUNTIF(전체당첨내역!$B692:$G692,23)</f>
        <v>85</v>
      </c>
      <c r="Y692">
        <f>Y691+COUNTIF(전체당첨내역!$B692:$G692,24)</f>
        <v>91</v>
      </c>
      <c r="Z692">
        <f>Z691+COUNTIF(전체당첨내역!$B692:$G692,25)</f>
        <v>96</v>
      </c>
      <c r="AA692">
        <f>AA691+COUNTIF(전체당첨내역!$B692:$G692,26)</f>
        <v>97</v>
      </c>
      <c r="AB692">
        <f>AB691+COUNTIF(전체당첨내역!$B692:$G692,27)</f>
        <v>110</v>
      </c>
      <c r="AC692">
        <f>AC691+COUNTIF(전체당첨내역!$B692:$G692,28)</f>
        <v>78</v>
      </c>
      <c r="AD692">
        <f>AD691+COUNTIF(전체당첨내역!$B692:$G692,29)</f>
        <v>86</v>
      </c>
      <c r="AE692">
        <f>AE691+COUNTIF(전체당첨내역!$B692:$G692,30)</f>
        <v>79</v>
      </c>
      <c r="AF692">
        <f>AF691+COUNTIF(전체당첨내역!$B692:$G692,31)</f>
        <v>95</v>
      </c>
      <c r="AG692">
        <f>AG691+COUNTIF(전체당첨내역!$B692:$G692,32)</f>
        <v>82</v>
      </c>
      <c r="AH692">
        <f>AH691+COUNTIF(전체당첨내역!$B692:$G692,33)</f>
        <v>89</v>
      </c>
      <c r="AI692">
        <f>AI691+COUNTIF(전체당첨내역!$B692:$G692,34)</f>
        <v>106</v>
      </c>
      <c r="AJ692">
        <f>AJ691+COUNTIF(전체당첨내역!$B692:$G692,35)</f>
        <v>88</v>
      </c>
      <c r="AK692">
        <f>AK691+COUNTIF(전체당첨내역!$B692:$G692,36)</f>
        <v>90</v>
      </c>
      <c r="AL692">
        <f>AL691+COUNTIF(전체당첨내역!$B692:$G692,37)</f>
        <v>102</v>
      </c>
      <c r="AM692">
        <f>AM691+COUNTIF(전체당첨내역!$B692:$G692,38)</f>
        <v>88</v>
      </c>
      <c r="AN692">
        <f>AN691+COUNTIF(전체당첨내역!$B692:$G692,39)</f>
        <v>94</v>
      </c>
      <c r="AO692">
        <f>AO691+COUNTIF(전체당첨내역!$B692:$G692,40)</f>
        <v>113</v>
      </c>
      <c r="AP692">
        <f>AP691+COUNTIF(전체당첨내역!$B692:$G692,41)</f>
        <v>81</v>
      </c>
      <c r="AQ692">
        <f>AQ691+COUNTIF(전체당첨내역!$B692:$G692,42)</f>
        <v>85</v>
      </c>
      <c r="AR692">
        <f>AR691+COUNTIF(전체당첨내역!$B692:$G692,43)</f>
        <v>96</v>
      </c>
      <c r="AS692">
        <f>AS691+COUNTIF(전체당첨내역!$B692:$G692,44)</f>
        <v>92</v>
      </c>
      <c r="AT692">
        <f>AT691+COUNTIF(전체당첨내역!$B692:$G692,45)</f>
        <v>93</v>
      </c>
    </row>
    <row r="693" spans="1:46" ht="16.5" customHeight="1">
      <c r="A693">
        <v>692</v>
      </c>
      <c r="B693">
        <f>B692+COUNTIF(전체당첨내역!$B693:$G693,1)</f>
        <v>101</v>
      </c>
      <c r="C693">
        <f>C692+COUNTIF(전체당첨내역!$B693:$G693,2)</f>
        <v>87</v>
      </c>
      <c r="D693">
        <f>D692+COUNTIF(전체당첨내역!$B693:$G693,3)</f>
        <v>90</v>
      </c>
      <c r="E693">
        <f>E692+COUNTIF(전체당첨내역!$B693:$G693,4)</f>
        <v>97</v>
      </c>
      <c r="F693">
        <f>F692+COUNTIF(전체당첨내역!$B693:$G693,5)</f>
        <v>99</v>
      </c>
      <c r="G693">
        <f>G692+COUNTIF(전체당첨내역!$B693:$G693,6)</f>
        <v>85</v>
      </c>
      <c r="H693">
        <f>H692+COUNTIF(전체당첨내역!$B693:$G693,7)</f>
        <v>94</v>
      </c>
      <c r="I693">
        <f>I692+COUNTIF(전체당첨내역!$B693:$G693,8)</f>
        <v>98</v>
      </c>
      <c r="J693">
        <f>J692+COUNTIF(전체당첨내역!$B693:$G693,9)</f>
        <v>71</v>
      </c>
      <c r="K693">
        <f>K692+COUNTIF(전체당첨내역!$B693:$G693,10)</f>
        <v>91</v>
      </c>
      <c r="L693">
        <f>L692+COUNTIF(전체당첨내역!$B693:$G693,11)</f>
        <v>92</v>
      </c>
      <c r="M693">
        <f>M692+COUNTIF(전체당첨내역!$B693:$G693,12)</f>
        <v>91</v>
      </c>
      <c r="N693">
        <f>N692+COUNTIF(전체당첨내역!$B693:$G693,13)</f>
        <v>97</v>
      </c>
      <c r="O693">
        <f>O692+COUNTIF(전체당첨내역!$B693:$G693,14)</f>
        <v>102</v>
      </c>
      <c r="P693">
        <f>P692+COUNTIF(전체당첨내역!$B693:$G693,15)</f>
        <v>95</v>
      </c>
      <c r="Q693">
        <f>Q692+COUNTIF(전체당첨내역!$B693:$G693,16)</f>
        <v>83</v>
      </c>
      <c r="R693">
        <f>R692+COUNTIF(전체당첨내역!$B693:$G693,17)</f>
        <v>102</v>
      </c>
      <c r="S693">
        <f>S692+COUNTIF(전체당첨내역!$B693:$G693,18)</f>
        <v>95</v>
      </c>
      <c r="T693">
        <f>T692+COUNTIF(전체당첨내역!$B693:$G693,19)</f>
        <v>91</v>
      </c>
      <c r="U693">
        <f>U692+COUNTIF(전체당첨내역!$B693:$G693,20)</f>
        <v>111</v>
      </c>
      <c r="V693">
        <f>V692+COUNTIF(전체당첨내역!$B693:$G693,21)</f>
        <v>83</v>
      </c>
      <c r="W693">
        <f>W692+COUNTIF(전체당첨내역!$B693:$G693,22)</f>
        <v>79</v>
      </c>
      <c r="X693">
        <f>X692+COUNTIF(전체당첨내역!$B693:$G693,23)</f>
        <v>85</v>
      </c>
      <c r="Y693">
        <f>Y692+COUNTIF(전체당첨내역!$B693:$G693,24)</f>
        <v>91</v>
      </c>
      <c r="Z693">
        <f>Z692+COUNTIF(전체당첨내역!$B693:$G693,25)</f>
        <v>96</v>
      </c>
      <c r="AA693">
        <f>AA692+COUNTIF(전체당첨내역!$B693:$G693,26)</f>
        <v>97</v>
      </c>
      <c r="AB693">
        <f>AB692+COUNTIF(전체당첨내역!$B693:$G693,27)</f>
        <v>110</v>
      </c>
      <c r="AC693">
        <f>AC692+COUNTIF(전체당첨내역!$B693:$G693,28)</f>
        <v>78</v>
      </c>
      <c r="AD693">
        <f>AD692+COUNTIF(전체당첨내역!$B693:$G693,29)</f>
        <v>86</v>
      </c>
      <c r="AE693">
        <f>AE692+COUNTIF(전체당첨내역!$B693:$G693,30)</f>
        <v>79</v>
      </c>
      <c r="AF693">
        <f>AF692+COUNTIF(전체당첨내역!$B693:$G693,31)</f>
        <v>95</v>
      </c>
      <c r="AG693">
        <f>AG692+COUNTIF(전체당첨내역!$B693:$G693,32)</f>
        <v>83</v>
      </c>
      <c r="AH693">
        <f>AH692+COUNTIF(전체당첨내역!$B693:$G693,33)</f>
        <v>89</v>
      </c>
      <c r="AI693">
        <f>AI692+COUNTIF(전체당첨내역!$B693:$G693,34)</f>
        <v>106</v>
      </c>
      <c r="AJ693">
        <f>AJ692+COUNTIF(전체당첨내역!$B693:$G693,35)</f>
        <v>88</v>
      </c>
      <c r="AK693">
        <f>AK692+COUNTIF(전체당첨내역!$B693:$G693,36)</f>
        <v>91</v>
      </c>
      <c r="AL693">
        <f>AL692+COUNTIF(전체당첨내역!$B693:$G693,37)</f>
        <v>102</v>
      </c>
      <c r="AM693">
        <f>AM692+COUNTIF(전체당첨내역!$B693:$G693,38)</f>
        <v>88</v>
      </c>
      <c r="AN693">
        <f>AN692+COUNTIF(전체당첨내역!$B693:$G693,39)</f>
        <v>94</v>
      </c>
      <c r="AO693">
        <f>AO692+COUNTIF(전체당첨내역!$B693:$G693,40)</f>
        <v>113</v>
      </c>
      <c r="AP693">
        <f>AP692+COUNTIF(전체당첨내역!$B693:$G693,41)</f>
        <v>81</v>
      </c>
      <c r="AQ693">
        <f>AQ692+COUNTIF(전체당첨내역!$B693:$G693,42)</f>
        <v>85</v>
      </c>
      <c r="AR693">
        <f>AR692+COUNTIF(전체당첨내역!$B693:$G693,43)</f>
        <v>96</v>
      </c>
      <c r="AS693">
        <f>AS692+COUNTIF(전체당첨내역!$B693:$G693,44)</f>
        <v>92</v>
      </c>
      <c r="AT693">
        <f>AT692+COUNTIF(전체당첨내역!$B693:$G693,45)</f>
        <v>93</v>
      </c>
    </row>
    <row r="694" spans="1:46" ht="16.5" customHeight="1">
      <c r="A694">
        <v>693</v>
      </c>
      <c r="B694">
        <f>B693+COUNTIF(전체당첨내역!$B694:$G694,1)</f>
        <v>102</v>
      </c>
      <c r="C694">
        <f>C693+COUNTIF(전체당첨내역!$B694:$G694,2)</f>
        <v>87</v>
      </c>
      <c r="D694">
        <f>D693+COUNTIF(전체당첨내역!$B694:$G694,3)</f>
        <v>90</v>
      </c>
      <c r="E694">
        <f>E693+COUNTIF(전체당첨내역!$B694:$G694,4)</f>
        <v>97</v>
      </c>
      <c r="F694">
        <f>F693+COUNTIF(전체당첨내역!$B694:$G694,5)</f>
        <v>99</v>
      </c>
      <c r="G694">
        <f>G693+COUNTIF(전체당첨내역!$B694:$G694,6)</f>
        <v>86</v>
      </c>
      <c r="H694">
        <f>H693+COUNTIF(전체당첨내역!$B694:$G694,7)</f>
        <v>94</v>
      </c>
      <c r="I694">
        <f>I693+COUNTIF(전체당첨내역!$B694:$G694,8)</f>
        <v>98</v>
      </c>
      <c r="J694">
        <f>J693+COUNTIF(전체당첨내역!$B694:$G694,9)</f>
        <v>71</v>
      </c>
      <c r="K694">
        <f>K693+COUNTIF(전체당첨내역!$B694:$G694,10)</f>
        <v>91</v>
      </c>
      <c r="L694">
        <f>L693+COUNTIF(전체당첨내역!$B694:$G694,11)</f>
        <v>93</v>
      </c>
      <c r="M694">
        <f>M693+COUNTIF(전체당첨내역!$B694:$G694,12)</f>
        <v>91</v>
      </c>
      <c r="N694">
        <f>N693+COUNTIF(전체당첨내역!$B694:$G694,13)</f>
        <v>97</v>
      </c>
      <c r="O694">
        <f>O693+COUNTIF(전체당첨내역!$B694:$G694,14)</f>
        <v>102</v>
      </c>
      <c r="P694">
        <f>P693+COUNTIF(전체당첨내역!$B694:$G694,15)</f>
        <v>95</v>
      </c>
      <c r="Q694">
        <f>Q693+COUNTIF(전체당첨내역!$B694:$G694,16)</f>
        <v>83</v>
      </c>
      <c r="R694">
        <f>R693+COUNTIF(전체당첨내역!$B694:$G694,17)</f>
        <v>102</v>
      </c>
      <c r="S694">
        <f>S693+COUNTIF(전체당첨내역!$B694:$G694,18)</f>
        <v>95</v>
      </c>
      <c r="T694">
        <f>T693+COUNTIF(전체당첨내역!$B694:$G694,19)</f>
        <v>91</v>
      </c>
      <c r="U694">
        <f>U693+COUNTIF(전체당첨내역!$B694:$G694,20)</f>
        <v>111</v>
      </c>
      <c r="V694">
        <f>V693+COUNTIF(전체당첨내역!$B694:$G694,21)</f>
        <v>83</v>
      </c>
      <c r="W694">
        <f>W693+COUNTIF(전체당첨내역!$B694:$G694,22)</f>
        <v>79</v>
      </c>
      <c r="X694">
        <f>X693+COUNTIF(전체당첨내역!$B694:$G694,23)</f>
        <v>85</v>
      </c>
      <c r="Y694">
        <f>Y693+COUNTIF(전체당첨내역!$B694:$G694,24)</f>
        <v>91</v>
      </c>
      <c r="Z694">
        <f>Z693+COUNTIF(전체당첨내역!$B694:$G694,25)</f>
        <v>96</v>
      </c>
      <c r="AA694">
        <f>AA693+COUNTIF(전체당첨내역!$B694:$G694,26)</f>
        <v>97</v>
      </c>
      <c r="AB694">
        <f>AB693+COUNTIF(전체당첨내역!$B694:$G694,27)</f>
        <v>110</v>
      </c>
      <c r="AC694">
        <f>AC693+COUNTIF(전체당첨내역!$B694:$G694,28)</f>
        <v>79</v>
      </c>
      <c r="AD694">
        <f>AD693+COUNTIF(전체당첨내역!$B694:$G694,29)</f>
        <v>86</v>
      </c>
      <c r="AE694">
        <f>AE693+COUNTIF(전체당첨내역!$B694:$G694,30)</f>
        <v>79</v>
      </c>
      <c r="AF694">
        <f>AF693+COUNTIF(전체당첨내역!$B694:$G694,31)</f>
        <v>95</v>
      </c>
      <c r="AG694">
        <f>AG693+COUNTIF(전체당첨내역!$B694:$G694,32)</f>
        <v>83</v>
      </c>
      <c r="AH694">
        <f>AH693+COUNTIF(전체당첨내역!$B694:$G694,33)</f>
        <v>89</v>
      </c>
      <c r="AI694">
        <f>AI693+COUNTIF(전체당첨내역!$B694:$G694,34)</f>
        <v>107</v>
      </c>
      <c r="AJ694">
        <f>AJ693+COUNTIF(전체당첨내역!$B694:$G694,35)</f>
        <v>88</v>
      </c>
      <c r="AK694">
        <f>AK693+COUNTIF(전체당첨내역!$B694:$G694,36)</f>
        <v>91</v>
      </c>
      <c r="AL694">
        <f>AL693+COUNTIF(전체당첨내역!$B694:$G694,37)</f>
        <v>102</v>
      </c>
      <c r="AM694">
        <f>AM693+COUNTIF(전체당첨내역!$B694:$G694,38)</f>
        <v>88</v>
      </c>
      <c r="AN694">
        <f>AN693+COUNTIF(전체당첨내역!$B694:$G694,39)</f>
        <v>94</v>
      </c>
      <c r="AO694">
        <f>AO693+COUNTIF(전체당첨내역!$B694:$G694,40)</f>
        <v>113</v>
      </c>
      <c r="AP694">
        <f>AP693+COUNTIF(전체당첨내역!$B694:$G694,41)</f>
        <v>81</v>
      </c>
      <c r="AQ694">
        <f>AQ693+COUNTIF(전체당첨내역!$B694:$G694,42)</f>
        <v>86</v>
      </c>
      <c r="AR694">
        <f>AR693+COUNTIF(전체당첨내역!$B694:$G694,43)</f>
        <v>96</v>
      </c>
      <c r="AS694">
        <f>AS693+COUNTIF(전체당첨내역!$B694:$G694,44)</f>
        <v>92</v>
      </c>
      <c r="AT694">
        <f>AT693+COUNTIF(전체당첨내역!$B694:$G694,45)</f>
        <v>93</v>
      </c>
    </row>
    <row r="695" spans="1:46" ht="16.5" customHeight="1">
      <c r="A695">
        <v>694</v>
      </c>
      <c r="B695">
        <f>B694+COUNTIF(전체당첨내역!$B695:$G695,1)</f>
        <v>102</v>
      </c>
      <c r="C695">
        <f>C694+COUNTIF(전체당첨내역!$B695:$G695,2)</f>
        <v>87</v>
      </c>
      <c r="D695">
        <f>D694+COUNTIF(전체당첨내역!$B695:$G695,3)</f>
        <v>90</v>
      </c>
      <c r="E695">
        <f>E694+COUNTIF(전체당첨내역!$B695:$G695,4)</f>
        <v>97</v>
      </c>
      <c r="F695">
        <f>F694+COUNTIF(전체당첨내역!$B695:$G695,5)</f>
        <v>99</v>
      </c>
      <c r="G695">
        <f>G694+COUNTIF(전체당첨내역!$B695:$G695,6)</f>
        <v>86</v>
      </c>
      <c r="H695">
        <f>H694+COUNTIF(전체당첨내역!$B695:$G695,7)</f>
        <v>95</v>
      </c>
      <c r="I695">
        <f>I694+COUNTIF(전체당첨내역!$B695:$G695,8)</f>
        <v>98</v>
      </c>
      <c r="J695">
        <f>J694+COUNTIF(전체당첨내역!$B695:$G695,9)</f>
        <v>71</v>
      </c>
      <c r="K695">
        <f>K694+COUNTIF(전체당첨내역!$B695:$G695,10)</f>
        <v>91</v>
      </c>
      <c r="L695">
        <f>L694+COUNTIF(전체당첨내역!$B695:$G695,11)</f>
        <v>93</v>
      </c>
      <c r="M695">
        <f>M694+COUNTIF(전체당첨내역!$B695:$G695,12)</f>
        <v>91</v>
      </c>
      <c r="N695">
        <f>N694+COUNTIF(전체당첨내역!$B695:$G695,13)</f>
        <v>97</v>
      </c>
      <c r="O695">
        <f>O694+COUNTIF(전체당첨내역!$B695:$G695,14)</f>
        <v>102</v>
      </c>
      <c r="P695">
        <f>P694+COUNTIF(전체당첨내역!$B695:$G695,15)</f>
        <v>96</v>
      </c>
      <c r="Q695">
        <f>Q694+COUNTIF(전체당첨내역!$B695:$G695,16)</f>
        <v>83</v>
      </c>
      <c r="R695">
        <f>R694+COUNTIF(전체당첨내역!$B695:$G695,17)</f>
        <v>102</v>
      </c>
      <c r="S695">
        <f>S694+COUNTIF(전체당첨내역!$B695:$G695,18)</f>
        <v>95</v>
      </c>
      <c r="T695">
        <f>T694+COUNTIF(전체당첨내역!$B695:$G695,19)</f>
        <v>91</v>
      </c>
      <c r="U695">
        <f>U694+COUNTIF(전체당첨내역!$B695:$G695,20)</f>
        <v>112</v>
      </c>
      <c r="V695">
        <f>V694+COUNTIF(전체당첨내역!$B695:$G695,21)</f>
        <v>83</v>
      </c>
      <c r="W695">
        <f>W694+COUNTIF(전체당첨내역!$B695:$G695,22)</f>
        <v>79</v>
      </c>
      <c r="X695">
        <f>X694+COUNTIF(전체당첨내역!$B695:$G695,23)</f>
        <v>85</v>
      </c>
      <c r="Y695">
        <f>Y694+COUNTIF(전체당첨내역!$B695:$G695,24)</f>
        <v>91</v>
      </c>
      <c r="Z695">
        <f>Z694+COUNTIF(전체당첨내역!$B695:$G695,25)</f>
        <v>97</v>
      </c>
      <c r="AA695">
        <f>AA694+COUNTIF(전체당첨내역!$B695:$G695,26)</f>
        <v>97</v>
      </c>
      <c r="AB695">
        <f>AB694+COUNTIF(전체당첨내역!$B695:$G695,27)</f>
        <v>110</v>
      </c>
      <c r="AC695">
        <f>AC694+COUNTIF(전체당첨내역!$B695:$G695,28)</f>
        <v>79</v>
      </c>
      <c r="AD695">
        <f>AD694+COUNTIF(전체당첨내역!$B695:$G695,29)</f>
        <v>86</v>
      </c>
      <c r="AE695">
        <f>AE694+COUNTIF(전체당첨내역!$B695:$G695,30)</f>
        <v>79</v>
      </c>
      <c r="AF695">
        <f>AF694+COUNTIF(전체당첨내역!$B695:$G695,31)</f>
        <v>95</v>
      </c>
      <c r="AG695">
        <f>AG694+COUNTIF(전체당첨내역!$B695:$G695,32)</f>
        <v>83</v>
      </c>
      <c r="AH695">
        <f>AH694+COUNTIF(전체당첨내역!$B695:$G695,33)</f>
        <v>90</v>
      </c>
      <c r="AI695">
        <f>AI694+COUNTIF(전체당첨내역!$B695:$G695,34)</f>
        <v>107</v>
      </c>
      <c r="AJ695">
        <f>AJ694+COUNTIF(전체당첨내역!$B695:$G695,35)</f>
        <v>88</v>
      </c>
      <c r="AK695">
        <f>AK694+COUNTIF(전체당첨내역!$B695:$G695,36)</f>
        <v>91</v>
      </c>
      <c r="AL695">
        <f>AL694+COUNTIF(전체당첨내역!$B695:$G695,37)</f>
        <v>102</v>
      </c>
      <c r="AM695">
        <f>AM694+COUNTIF(전체당첨내역!$B695:$G695,38)</f>
        <v>88</v>
      </c>
      <c r="AN695">
        <f>AN694+COUNTIF(전체당첨내역!$B695:$G695,39)</f>
        <v>94</v>
      </c>
      <c r="AO695">
        <f>AO694+COUNTIF(전체당첨내역!$B695:$G695,40)</f>
        <v>113</v>
      </c>
      <c r="AP695">
        <f>AP694+COUNTIF(전체당첨내역!$B695:$G695,41)</f>
        <v>81</v>
      </c>
      <c r="AQ695">
        <f>AQ694+COUNTIF(전체당첨내역!$B695:$G695,42)</f>
        <v>86</v>
      </c>
      <c r="AR695">
        <f>AR694+COUNTIF(전체당첨내역!$B695:$G695,43)</f>
        <v>97</v>
      </c>
      <c r="AS695">
        <f>AS694+COUNTIF(전체당첨내역!$B695:$G695,44)</f>
        <v>92</v>
      </c>
      <c r="AT695">
        <f>AT694+COUNTIF(전체당첨내역!$B695:$G695,45)</f>
        <v>93</v>
      </c>
    </row>
    <row r="696" spans="1:46" ht="16.5" customHeight="1">
      <c r="A696">
        <v>695</v>
      </c>
      <c r="B696">
        <f>B695+COUNTIF(전체당첨내역!$B696:$G696,1)</f>
        <v>102</v>
      </c>
      <c r="C696">
        <f>C695+COUNTIF(전체당첨내역!$B696:$G696,2)</f>
        <v>87</v>
      </c>
      <c r="D696">
        <f>D695+COUNTIF(전체당첨내역!$B696:$G696,3)</f>
        <v>90</v>
      </c>
      <c r="E696">
        <f>E695+COUNTIF(전체당첨내역!$B696:$G696,4)</f>
        <v>98</v>
      </c>
      <c r="F696">
        <f>F695+COUNTIF(전체당첨내역!$B696:$G696,5)</f>
        <v>99</v>
      </c>
      <c r="G696">
        <f>G695+COUNTIF(전체당첨내역!$B696:$G696,6)</f>
        <v>86</v>
      </c>
      <c r="H696">
        <f>H695+COUNTIF(전체당첨내역!$B696:$G696,7)</f>
        <v>95</v>
      </c>
      <c r="I696">
        <f>I695+COUNTIF(전체당첨내역!$B696:$G696,8)</f>
        <v>98</v>
      </c>
      <c r="J696">
        <f>J695+COUNTIF(전체당첨내역!$B696:$G696,9)</f>
        <v>71</v>
      </c>
      <c r="K696">
        <f>K695+COUNTIF(전체당첨내역!$B696:$G696,10)</f>
        <v>91</v>
      </c>
      <c r="L696">
        <f>L695+COUNTIF(전체당첨내역!$B696:$G696,11)</f>
        <v>93</v>
      </c>
      <c r="M696">
        <f>M695+COUNTIF(전체당첨내역!$B696:$G696,12)</f>
        <v>91</v>
      </c>
      <c r="N696">
        <f>N695+COUNTIF(전체당첨내역!$B696:$G696,13)</f>
        <v>97</v>
      </c>
      <c r="O696">
        <f>O695+COUNTIF(전체당첨내역!$B696:$G696,14)</f>
        <v>102</v>
      </c>
      <c r="P696">
        <f>P695+COUNTIF(전체당첨내역!$B696:$G696,15)</f>
        <v>96</v>
      </c>
      <c r="Q696">
        <f>Q695+COUNTIF(전체당첨내역!$B696:$G696,16)</f>
        <v>83</v>
      </c>
      <c r="R696">
        <f>R695+COUNTIF(전체당첨내역!$B696:$G696,17)</f>
        <v>102</v>
      </c>
      <c r="S696">
        <f>S695+COUNTIF(전체당첨내역!$B696:$G696,18)</f>
        <v>96</v>
      </c>
      <c r="T696">
        <f>T695+COUNTIF(전체당첨내역!$B696:$G696,19)</f>
        <v>91</v>
      </c>
      <c r="U696">
        <f>U695+COUNTIF(전체당첨내역!$B696:$G696,20)</f>
        <v>112</v>
      </c>
      <c r="V696">
        <f>V695+COUNTIF(전체당첨내역!$B696:$G696,21)</f>
        <v>83</v>
      </c>
      <c r="W696">
        <f>W695+COUNTIF(전체당첨내역!$B696:$G696,22)</f>
        <v>79</v>
      </c>
      <c r="X696">
        <f>X695+COUNTIF(전체당첨내역!$B696:$G696,23)</f>
        <v>85</v>
      </c>
      <c r="Y696">
        <f>Y695+COUNTIF(전체당첨내역!$B696:$G696,24)</f>
        <v>91</v>
      </c>
      <c r="Z696">
        <f>Z695+COUNTIF(전체당첨내역!$B696:$G696,25)</f>
        <v>97</v>
      </c>
      <c r="AA696">
        <f>AA695+COUNTIF(전체당첨내역!$B696:$G696,26)</f>
        <v>98</v>
      </c>
      <c r="AB696">
        <f>AB695+COUNTIF(전체당첨내역!$B696:$G696,27)</f>
        <v>110</v>
      </c>
      <c r="AC696">
        <f>AC695+COUNTIF(전체당첨내역!$B696:$G696,28)</f>
        <v>79</v>
      </c>
      <c r="AD696">
        <f>AD695+COUNTIF(전체당첨내역!$B696:$G696,29)</f>
        <v>86</v>
      </c>
      <c r="AE696">
        <f>AE695+COUNTIF(전체당첨내역!$B696:$G696,30)</f>
        <v>79</v>
      </c>
      <c r="AF696">
        <f>AF695+COUNTIF(전체당첨내역!$B696:$G696,31)</f>
        <v>95</v>
      </c>
      <c r="AG696">
        <f>AG695+COUNTIF(전체당첨내역!$B696:$G696,32)</f>
        <v>83</v>
      </c>
      <c r="AH696">
        <f>AH695+COUNTIF(전체당첨내역!$B696:$G696,33)</f>
        <v>91</v>
      </c>
      <c r="AI696">
        <f>AI695+COUNTIF(전체당첨내역!$B696:$G696,34)</f>
        <v>108</v>
      </c>
      <c r="AJ696">
        <f>AJ695+COUNTIF(전체당첨내역!$B696:$G696,35)</f>
        <v>88</v>
      </c>
      <c r="AK696">
        <f>AK695+COUNTIF(전체당첨내역!$B696:$G696,36)</f>
        <v>91</v>
      </c>
      <c r="AL696">
        <f>AL695+COUNTIF(전체당첨내역!$B696:$G696,37)</f>
        <v>102</v>
      </c>
      <c r="AM696">
        <f>AM695+COUNTIF(전체당첨내역!$B696:$G696,38)</f>
        <v>89</v>
      </c>
      <c r="AN696">
        <f>AN695+COUNTIF(전체당첨내역!$B696:$G696,39)</f>
        <v>94</v>
      </c>
      <c r="AO696">
        <f>AO695+COUNTIF(전체당첨내역!$B696:$G696,40)</f>
        <v>113</v>
      </c>
      <c r="AP696">
        <f>AP695+COUNTIF(전체당첨내역!$B696:$G696,41)</f>
        <v>81</v>
      </c>
      <c r="AQ696">
        <f>AQ695+COUNTIF(전체당첨내역!$B696:$G696,42)</f>
        <v>86</v>
      </c>
      <c r="AR696">
        <f>AR695+COUNTIF(전체당첨내역!$B696:$G696,43)</f>
        <v>97</v>
      </c>
      <c r="AS696">
        <f>AS695+COUNTIF(전체당첨내역!$B696:$G696,44)</f>
        <v>92</v>
      </c>
      <c r="AT696">
        <f>AT695+COUNTIF(전체당첨내역!$B696:$G696,45)</f>
        <v>93</v>
      </c>
    </row>
    <row r="697" spans="1:46" ht="16.5" customHeight="1">
      <c r="A697">
        <v>696</v>
      </c>
      <c r="B697">
        <f>B696+COUNTIF(전체당첨내역!$B697:$G697,1)</f>
        <v>103</v>
      </c>
      <c r="C697">
        <f>C696+COUNTIF(전체당첨내역!$B697:$G697,2)</f>
        <v>87</v>
      </c>
      <c r="D697">
        <f>D696+COUNTIF(전체당첨내역!$B697:$G697,3)</f>
        <v>90</v>
      </c>
      <c r="E697">
        <f>E696+COUNTIF(전체당첨내역!$B697:$G697,4)</f>
        <v>98</v>
      </c>
      <c r="F697">
        <f>F696+COUNTIF(전체당첨내역!$B697:$G697,5)</f>
        <v>99</v>
      </c>
      <c r="G697">
        <f>G696+COUNTIF(전체당첨내역!$B697:$G697,6)</f>
        <v>86</v>
      </c>
      <c r="H697">
        <f>H696+COUNTIF(전체당첨내역!$B697:$G697,7)</f>
        <v>96</v>
      </c>
      <c r="I697">
        <f>I696+COUNTIF(전체당첨내역!$B697:$G697,8)</f>
        <v>98</v>
      </c>
      <c r="J697">
        <f>J696+COUNTIF(전체당첨내역!$B697:$G697,9)</f>
        <v>71</v>
      </c>
      <c r="K697">
        <f>K696+COUNTIF(전체당첨내역!$B697:$G697,10)</f>
        <v>91</v>
      </c>
      <c r="L697">
        <f>L696+COUNTIF(전체당첨내역!$B697:$G697,11)</f>
        <v>93</v>
      </c>
      <c r="M697">
        <f>M696+COUNTIF(전체당첨내역!$B697:$G697,12)</f>
        <v>91</v>
      </c>
      <c r="N697">
        <f>N696+COUNTIF(전체당첨내역!$B697:$G697,13)</f>
        <v>97</v>
      </c>
      <c r="O697">
        <f>O696+COUNTIF(전체당첨내역!$B697:$G697,14)</f>
        <v>102</v>
      </c>
      <c r="P697">
        <f>P696+COUNTIF(전체당첨내역!$B697:$G697,15)</f>
        <v>96</v>
      </c>
      <c r="Q697">
        <f>Q696+COUNTIF(전체당첨내역!$B697:$G697,16)</f>
        <v>84</v>
      </c>
      <c r="R697">
        <f>R696+COUNTIF(전체당첨내역!$B697:$G697,17)</f>
        <v>102</v>
      </c>
      <c r="S697">
        <f>S696+COUNTIF(전체당첨내역!$B697:$G697,18)</f>
        <v>97</v>
      </c>
      <c r="T697">
        <f>T696+COUNTIF(전체당첨내역!$B697:$G697,19)</f>
        <v>91</v>
      </c>
      <c r="U697">
        <f>U696+COUNTIF(전체당첨내역!$B697:$G697,20)</f>
        <v>112</v>
      </c>
      <c r="V697">
        <f>V696+COUNTIF(전체당첨내역!$B697:$G697,21)</f>
        <v>83</v>
      </c>
      <c r="W697">
        <f>W696+COUNTIF(전체당첨내역!$B697:$G697,22)</f>
        <v>79</v>
      </c>
      <c r="X697">
        <f>X696+COUNTIF(전체당첨내역!$B697:$G697,23)</f>
        <v>85</v>
      </c>
      <c r="Y697">
        <f>Y696+COUNTIF(전체당첨내역!$B697:$G697,24)</f>
        <v>91</v>
      </c>
      <c r="Z697">
        <f>Z696+COUNTIF(전체당첨내역!$B697:$G697,25)</f>
        <v>97</v>
      </c>
      <c r="AA697">
        <f>AA696+COUNTIF(전체당첨내역!$B697:$G697,26)</f>
        <v>98</v>
      </c>
      <c r="AB697">
        <f>AB696+COUNTIF(전체당첨내역!$B697:$G697,27)</f>
        <v>110</v>
      </c>
      <c r="AC697">
        <f>AC696+COUNTIF(전체당첨내역!$B697:$G697,28)</f>
        <v>79</v>
      </c>
      <c r="AD697">
        <f>AD696+COUNTIF(전체당첨내역!$B697:$G697,29)</f>
        <v>86</v>
      </c>
      <c r="AE697">
        <f>AE696+COUNTIF(전체당첨내역!$B697:$G697,30)</f>
        <v>79</v>
      </c>
      <c r="AF697">
        <f>AF696+COUNTIF(전체당첨내역!$B697:$G697,31)</f>
        <v>95</v>
      </c>
      <c r="AG697">
        <f>AG696+COUNTIF(전체당첨내역!$B697:$G697,32)</f>
        <v>83</v>
      </c>
      <c r="AH697">
        <f>AH696+COUNTIF(전체당첨내역!$B697:$G697,33)</f>
        <v>91</v>
      </c>
      <c r="AI697">
        <f>AI696+COUNTIF(전체당첨내역!$B697:$G697,34)</f>
        <v>109</v>
      </c>
      <c r="AJ697">
        <f>AJ696+COUNTIF(전체당첨내역!$B697:$G697,35)</f>
        <v>88</v>
      </c>
      <c r="AK697">
        <f>AK696+COUNTIF(전체당첨내역!$B697:$G697,36)</f>
        <v>91</v>
      </c>
      <c r="AL697">
        <f>AL696+COUNTIF(전체당첨내역!$B697:$G697,37)</f>
        <v>102</v>
      </c>
      <c r="AM697">
        <f>AM696+COUNTIF(전체당첨내역!$B697:$G697,38)</f>
        <v>90</v>
      </c>
      <c r="AN697">
        <f>AN696+COUNTIF(전체당첨내역!$B697:$G697,39)</f>
        <v>94</v>
      </c>
      <c r="AO697">
        <f>AO696+COUNTIF(전체당첨내역!$B697:$G697,40)</f>
        <v>113</v>
      </c>
      <c r="AP697">
        <f>AP696+COUNTIF(전체당첨내역!$B697:$G697,41)</f>
        <v>81</v>
      </c>
      <c r="AQ697">
        <f>AQ696+COUNTIF(전체당첨내역!$B697:$G697,42)</f>
        <v>86</v>
      </c>
      <c r="AR697">
        <f>AR696+COUNTIF(전체당첨내역!$B697:$G697,43)</f>
        <v>97</v>
      </c>
      <c r="AS697">
        <f>AS696+COUNTIF(전체당첨내역!$B697:$G697,44)</f>
        <v>92</v>
      </c>
      <c r="AT697">
        <f>AT696+COUNTIF(전체당첨내역!$B697:$G697,45)</f>
        <v>93</v>
      </c>
    </row>
    <row r="698" spans="1:46" ht="16.5" customHeight="1">
      <c r="A698">
        <v>697</v>
      </c>
      <c r="B698">
        <f>B697+COUNTIF(전체당첨내역!$B698:$G698,1)</f>
        <v>103</v>
      </c>
      <c r="C698">
        <f>C697+COUNTIF(전체당첨내역!$B698:$G698,2)</f>
        <v>88</v>
      </c>
      <c r="D698">
        <f>D697+COUNTIF(전체당첨내역!$B698:$G698,3)</f>
        <v>90</v>
      </c>
      <c r="E698">
        <f>E697+COUNTIF(전체당첨내역!$B698:$G698,4)</f>
        <v>98</v>
      </c>
      <c r="F698">
        <f>F697+COUNTIF(전체당첨내역!$B698:$G698,5)</f>
        <v>100</v>
      </c>
      <c r="G698">
        <f>G697+COUNTIF(전체당첨내역!$B698:$G698,6)</f>
        <v>86</v>
      </c>
      <c r="H698">
        <f>H697+COUNTIF(전체당첨내역!$B698:$G698,7)</f>
        <v>96</v>
      </c>
      <c r="I698">
        <f>I697+COUNTIF(전체당첨내역!$B698:$G698,8)</f>
        <v>99</v>
      </c>
      <c r="J698">
        <f>J697+COUNTIF(전체당첨내역!$B698:$G698,9)</f>
        <v>71</v>
      </c>
      <c r="K698">
        <f>K697+COUNTIF(전체당첨내역!$B698:$G698,10)</f>
        <v>91</v>
      </c>
      <c r="L698">
        <f>L697+COUNTIF(전체당첨내역!$B698:$G698,11)</f>
        <v>94</v>
      </c>
      <c r="M698">
        <f>M697+COUNTIF(전체당첨내역!$B698:$G698,12)</f>
        <v>91</v>
      </c>
      <c r="N698">
        <f>N697+COUNTIF(전체당첨내역!$B698:$G698,13)</f>
        <v>97</v>
      </c>
      <c r="O698">
        <f>O697+COUNTIF(전체당첨내역!$B698:$G698,14)</f>
        <v>102</v>
      </c>
      <c r="P698">
        <f>P697+COUNTIF(전체당첨내역!$B698:$G698,15)</f>
        <v>96</v>
      </c>
      <c r="Q698">
        <f>Q697+COUNTIF(전체당첨내역!$B698:$G698,16)</f>
        <v>84</v>
      </c>
      <c r="R698">
        <f>R697+COUNTIF(전체당첨내역!$B698:$G698,17)</f>
        <v>102</v>
      </c>
      <c r="S698">
        <f>S697+COUNTIF(전체당첨내역!$B698:$G698,18)</f>
        <v>97</v>
      </c>
      <c r="T698">
        <f>T697+COUNTIF(전체당첨내역!$B698:$G698,19)</f>
        <v>91</v>
      </c>
      <c r="U698">
        <f>U697+COUNTIF(전체당첨내역!$B698:$G698,20)</f>
        <v>112</v>
      </c>
      <c r="V698">
        <f>V697+COUNTIF(전체당첨내역!$B698:$G698,21)</f>
        <v>83</v>
      </c>
      <c r="W698">
        <f>W697+COUNTIF(전체당첨내역!$B698:$G698,22)</f>
        <v>79</v>
      </c>
      <c r="X698">
        <f>X697+COUNTIF(전체당첨내역!$B698:$G698,23)</f>
        <v>85</v>
      </c>
      <c r="Y698">
        <f>Y697+COUNTIF(전체당첨내역!$B698:$G698,24)</f>
        <v>91</v>
      </c>
      <c r="Z698">
        <f>Z697+COUNTIF(전체당첨내역!$B698:$G698,25)</f>
        <v>97</v>
      </c>
      <c r="AA698">
        <f>AA697+COUNTIF(전체당첨내역!$B698:$G698,26)</f>
        <v>98</v>
      </c>
      <c r="AB698">
        <f>AB697+COUNTIF(전체당첨내역!$B698:$G698,27)</f>
        <v>110</v>
      </c>
      <c r="AC698">
        <f>AC697+COUNTIF(전체당첨내역!$B698:$G698,28)</f>
        <v>79</v>
      </c>
      <c r="AD698">
        <f>AD697+COUNTIF(전체당첨내역!$B698:$G698,29)</f>
        <v>86</v>
      </c>
      <c r="AE698">
        <f>AE697+COUNTIF(전체당첨내역!$B698:$G698,30)</f>
        <v>79</v>
      </c>
      <c r="AF698">
        <f>AF697+COUNTIF(전체당첨내역!$B698:$G698,31)</f>
        <v>95</v>
      </c>
      <c r="AG698">
        <f>AG697+COUNTIF(전체당첨내역!$B698:$G698,32)</f>
        <v>83</v>
      </c>
      <c r="AH698">
        <f>AH697+COUNTIF(전체당첨내역!$B698:$G698,33)</f>
        <v>92</v>
      </c>
      <c r="AI698">
        <f>AI697+COUNTIF(전체당첨내역!$B698:$G698,34)</f>
        <v>109</v>
      </c>
      <c r="AJ698">
        <f>AJ697+COUNTIF(전체당첨내역!$B698:$G698,35)</f>
        <v>88</v>
      </c>
      <c r="AK698">
        <f>AK697+COUNTIF(전체당첨내역!$B698:$G698,36)</f>
        <v>91</v>
      </c>
      <c r="AL698">
        <f>AL697+COUNTIF(전체당첨내역!$B698:$G698,37)</f>
        <v>102</v>
      </c>
      <c r="AM698">
        <f>AM697+COUNTIF(전체당첨내역!$B698:$G698,38)</f>
        <v>90</v>
      </c>
      <c r="AN698">
        <f>AN697+COUNTIF(전체당첨내역!$B698:$G698,39)</f>
        <v>95</v>
      </c>
      <c r="AO698">
        <f>AO697+COUNTIF(전체당첨내역!$B698:$G698,40)</f>
        <v>113</v>
      </c>
      <c r="AP698">
        <f>AP697+COUNTIF(전체당첨내역!$B698:$G698,41)</f>
        <v>81</v>
      </c>
      <c r="AQ698">
        <f>AQ697+COUNTIF(전체당첨내역!$B698:$G698,42)</f>
        <v>86</v>
      </c>
      <c r="AR698">
        <f>AR697+COUNTIF(전체당첨내역!$B698:$G698,43)</f>
        <v>97</v>
      </c>
      <c r="AS698">
        <f>AS697+COUNTIF(전체당첨내역!$B698:$G698,44)</f>
        <v>92</v>
      </c>
      <c r="AT698">
        <f>AT697+COUNTIF(전체당첨내역!$B698:$G698,45)</f>
        <v>93</v>
      </c>
    </row>
    <row r="699" spans="1:46" ht="16.5" customHeight="1">
      <c r="A699">
        <v>698</v>
      </c>
      <c r="B699">
        <f>B698+COUNTIF(전체당첨내역!$B699:$G699,1)</f>
        <v>103</v>
      </c>
      <c r="C699">
        <f>C698+COUNTIF(전체당첨내역!$B699:$G699,2)</f>
        <v>88</v>
      </c>
      <c r="D699">
        <f>D698+COUNTIF(전체당첨내역!$B699:$G699,3)</f>
        <v>91</v>
      </c>
      <c r="E699">
        <f>E698+COUNTIF(전체당첨내역!$B699:$G699,4)</f>
        <v>98</v>
      </c>
      <c r="F699">
        <f>F698+COUNTIF(전체당첨내역!$B699:$G699,5)</f>
        <v>100</v>
      </c>
      <c r="G699">
        <f>G698+COUNTIF(전체당첨내역!$B699:$G699,6)</f>
        <v>86</v>
      </c>
      <c r="H699">
        <f>H698+COUNTIF(전체당첨내역!$B699:$G699,7)</f>
        <v>96</v>
      </c>
      <c r="I699">
        <f>I698+COUNTIF(전체당첨내역!$B699:$G699,8)</f>
        <v>99</v>
      </c>
      <c r="J699">
        <f>J698+COUNTIF(전체당첨내역!$B699:$G699,9)</f>
        <v>71</v>
      </c>
      <c r="K699">
        <f>K698+COUNTIF(전체당첨내역!$B699:$G699,10)</f>
        <v>91</v>
      </c>
      <c r="L699">
        <f>L698+COUNTIF(전체당첨내역!$B699:$G699,11)</f>
        <v>95</v>
      </c>
      <c r="M699">
        <f>M698+COUNTIF(전체당첨내역!$B699:$G699,12)</f>
        <v>91</v>
      </c>
      <c r="N699">
        <f>N698+COUNTIF(전체당첨내역!$B699:$G699,13)</f>
        <v>98</v>
      </c>
      <c r="O699">
        <f>O698+COUNTIF(전체당첨내역!$B699:$G699,14)</f>
        <v>102</v>
      </c>
      <c r="P699">
        <f>P698+COUNTIF(전체당첨내역!$B699:$G699,15)</f>
        <v>96</v>
      </c>
      <c r="Q699">
        <f>Q698+COUNTIF(전체당첨내역!$B699:$G699,16)</f>
        <v>84</v>
      </c>
      <c r="R699">
        <f>R698+COUNTIF(전체당첨내역!$B699:$G699,17)</f>
        <v>102</v>
      </c>
      <c r="S699">
        <f>S698+COUNTIF(전체당첨내역!$B699:$G699,18)</f>
        <v>97</v>
      </c>
      <c r="T699">
        <f>T698+COUNTIF(전체당첨내역!$B699:$G699,19)</f>
        <v>91</v>
      </c>
      <c r="U699">
        <f>U698+COUNTIF(전체당첨내역!$B699:$G699,20)</f>
        <v>112</v>
      </c>
      <c r="V699">
        <f>V698+COUNTIF(전체당첨내역!$B699:$G699,21)</f>
        <v>84</v>
      </c>
      <c r="W699">
        <f>W698+COUNTIF(전체당첨내역!$B699:$G699,22)</f>
        <v>79</v>
      </c>
      <c r="X699">
        <f>X698+COUNTIF(전체당첨내역!$B699:$G699,23)</f>
        <v>85</v>
      </c>
      <c r="Y699">
        <f>Y698+COUNTIF(전체당첨내역!$B699:$G699,24)</f>
        <v>91</v>
      </c>
      <c r="Z699">
        <f>Z698+COUNTIF(전체당첨내역!$B699:$G699,25)</f>
        <v>97</v>
      </c>
      <c r="AA699">
        <f>AA698+COUNTIF(전체당첨내역!$B699:$G699,26)</f>
        <v>98</v>
      </c>
      <c r="AB699">
        <f>AB698+COUNTIF(전체당첨내역!$B699:$G699,27)</f>
        <v>110</v>
      </c>
      <c r="AC699">
        <f>AC698+COUNTIF(전체당첨내역!$B699:$G699,28)</f>
        <v>79</v>
      </c>
      <c r="AD699">
        <f>AD698+COUNTIF(전체당첨내역!$B699:$G699,29)</f>
        <v>86</v>
      </c>
      <c r="AE699">
        <f>AE698+COUNTIF(전체당첨내역!$B699:$G699,30)</f>
        <v>79</v>
      </c>
      <c r="AF699">
        <f>AF698+COUNTIF(전체당첨내역!$B699:$G699,31)</f>
        <v>95</v>
      </c>
      <c r="AG699">
        <f>AG698+COUNTIF(전체당첨내역!$B699:$G699,32)</f>
        <v>83</v>
      </c>
      <c r="AH699">
        <f>AH698+COUNTIF(전체당첨내역!$B699:$G699,33)</f>
        <v>93</v>
      </c>
      <c r="AI699">
        <f>AI698+COUNTIF(전체당첨내역!$B699:$G699,34)</f>
        <v>109</v>
      </c>
      <c r="AJ699">
        <f>AJ698+COUNTIF(전체당첨내역!$B699:$G699,35)</f>
        <v>88</v>
      </c>
      <c r="AK699">
        <f>AK698+COUNTIF(전체당첨내역!$B699:$G699,36)</f>
        <v>91</v>
      </c>
      <c r="AL699">
        <f>AL698+COUNTIF(전체당첨내역!$B699:$G699,37)</f>
        <v>103</v>
      </c>
      <c r="AM699">
        <f>AM698+COUNTIF(전체당첨내역!$B699:$G699,38)</f>
        <v>90</v>
      </c>
      <c r="AN699">
        <f>AN698+COUNTIF(전체당첨내역!$B699:$G699,39)</f>
        <v>95</v>
      </c>
      <c r="AO699">
        <f>AO698+COUNTIF(전체당첨내역!$B699:$G699,40)</f>
        <v>113</v>
      </c>
      <c r="AP699">
        <f>AP698+COUNTIF(전체당첨내역!$B699:$G699,41)</f>
        <v>81</v>
      </c>
      <c r="AQ699">
        <f>AQ698+COUNTIF(전체당첨내역!$B699:$G699,42)</f>
        <v>86</v>
      </c>
      <c r="AR699">
        <f>AR698+COUNTIF(전체당첨내역!$B699:$G699,43)</f>
        <v>97</v>
      </c>
      <c r="AS699">
        <f>AS698+COUNTIF(전체당첨내역!$B699:$G699,44)</f>
        <v>92</v>
      </c>
      <c r="AT699">
        <f>AT698+COUNTIF(전체당첨내역!$B699:$G699,45)</f>
        <v>93</v>
      </c>
    </row>
    <row r="700" spans="1:46" ht="16.5" customHeight="1">
      <c r="A700">
        <v>699</v>
      </c>
      <c r="B700">
        <f>B699+COUNTIF(전체당첨내역!$B700:$G700,1)</f>
        <v>103</v>
      </c>
      <c r="C700">
        <f>C699+COUNTIF(전체당첨내역!$B700:$G700,2)</f>
        <v>88</v>
      </c>
      <c r="D700">
        <f>D699+COUNTIF(전체당첨내역!$B700:$G700,3)</f>
        <v>91</v>
      </c>
      <c r="E700">
        <f>E699+COUNTIF(전체당첨내역!$B700:$G700,4)</f>
        <v>99</v>
      </c>
      <c r="F700">
        <f>F699+COUNTIF(전체당첨내역!$B700:$G700,5)</f>
        <v>101</v>
      </c>
      <c r="G700">
        <f>G699+COUNTIF(전체당첨내역!$B700:$G700,6)</f>
        <v>86</v>
      </c>
      <c r="H700">
        <f>H699+COUNTIF(전체당첨내역!$B700:$G700,7)</f>
        <v>96</v>
      </c>
      <c r="I700">
        <f>I699+COUNTIF(전체당첨내역!$B700:$G700,8)</f>
        <v>100</v>
      </c>
      <c r="J700">
        <f>J699+COUNTIF(전체당첨내역!$B700:$G700,9)</f>
        <v>71</v>
      </c>
      <c r="K700">
        <f>K699+COUNTIF(전체당첨내역!$B700:$G700,10)</f>
        <v>91</v>
      </c>
      <c r="L700">
        <f>L699+COUNTIF(전체당첨내역!$B700:$G700,11)</f>
        <v>95</v>
      </c>
      <c r="M700">
        <f>M699+COUNTIF(전체당첨내역!$B700:$G700,12)</f>
        <v>91</v>
      </c>
      <c r="N700">
        <f>N699+COUNTIF(전체당첨내역!$B700:$G700,13)</f>
        <v>98</v>
      </c>
      <c r="O700">
        <f>O699+COUNTIF(전체당첨내역!$B700:$G700,14)</f>
        <v>102</v>
      </c>
      <c r="P700">
        <f>P699+COUNTIF(전체당첨내역!$B700:$G700,15)</f>
        <v>96</v>
      </c>
      <c r="Q700">
        <f>Q699+COUNTIF(전체당첨내역!$B700:$G700,16)</f>
        <v>85</v>
      </c>
      <c r="R700">
        <f>R699+COUNTIF(전체당첨내역!$B700:$G700,17)</f>
        <v>102</v>
      </c>
      <c r="S700">
        <f>S699+COUNTIF(전체당첨내역!$B700:$G700,18)</f>
        <v>97</v>
      </c>
      <c r="T700">
        <f>T699+COUNTIF(전체당첨내역!$B700:$G700,19)</f>
        <v>91</v>
      </c>
      <c r="U700">
        <f>U699+COUNTIF(전체당첨내역!$B700:$G700,20)</f>
        <v>112</v>
      </c>
      <c r="V700">
        <f>V699+COUNTIF(전체당첨내역!$B700:$G700,21)</f>
        <v>85</v>
      </c>
      <c r="W700">
        <f>W699+COUNTIF(전체당첨내역!$B700:$G700,22)</f>
        <v>79</v>
      </c>
      <c r="X700">
        <f>X699+COUNTIF(전체당첨내역!$B700:$G700,23)</f>
        <v>85</v>
      </c>
      <c r="Y700">
        <f>Y699+COUNTIF(전체당첨내역!$B700:$G700,24)</f>
        <v>91</v>
      </c>
      <c r="Z700">
        <f>Z699+COUNTIF(전체당첨내역!$B700:$G700,25)</f>
        <v>97</v>
      </c>
      <c r="AA700">
        <f>AA699+COUNTIF(전체당첨내역!$B700:$G700,26)</f>
        <v>98</v>
      </c>
      <c r="AB700">
        <f>AB699+COUNTIF(전체당첨내역!$B700:$G700,27)</f>
        <v>110</v>
      </c>
      <c r="AC700">
        <f>AC699+COUNTIF(전체당첨내역!$B700:$G700,28)</f>
        <v>79</v>
      </c>
      <c r="AD700">
        <f>AD699+COUNTIF(전체당첨내역!$B700:$G700,29)</f>
        <v>87</v>
      </c>
      <c r="AE700">
        <f>AE699+COUNTIF(전체당첨내역!$B700:$G700,30)</f>
        <v>79</v>
      </c>
      <c r="AF700">
        <f>AF699+COUNTIF(전체당첨내역!$B700:$G700,31)</f>
        <v>95</v>
      </c>
      <c r="AG700">
        <f>AG699+COUNTIF(전체당첨내역!$B700:$G700,32)</f>
        <v>83</v>
      </c>
      <c r="AH700">
        <f>AH699+COUNTIF(전체당첨내역!$B700:$G700,33)</f>
        <v>93</v>
      </c>
      <c r="AI700">
        <f>AI699+COUNTIF(전체당첨내역!$B700:$G700,34)</f>
        <v>109</v>
      </c>
      <c r="AJ700">
        <f>AJ699+COUNTIF(전체당첨내역!$B700:$G700,35)</f>
        <v>88</v>
      </c>
      <c r="AK700">
        <f>AK699+COUNTIF(전체당첨내역!$B700:$G700,36)</f>
        <v>91</v>
      </c>
      <c r="AL700">
        <f>AL699+COUNTIF(전체당첨내역!$B700:$G700,37)</f>
        <v>103</v>
      </c>
      <c r="AM700">
        <f>AM699+COUNTIF(전체당첨내역!$B700:$G700,38)</f>
        <v>90</v>
      </c>
      <c r="AN700">
        <f>AN699+COUNTIF(전체당첨내역!$B700:$G700,39)</f>
        <v>95</v>
      </c>
      <c r="AO700">
        <f>AO699+COUNTIF(전체당첨내역!$B700:$G700,40)</f>
        <v>113</v>
      </c>
      <c r="AP700">
        <f>AP699+COUNTIF(전체당첨내역!$B700:$G700,41)</f>
        <v>81</v>
      </c>
      <c r="AQ700">
        <f>AQ699+COUNTIF(전체당첨내역!$B700:$G700,42)</f>
        <v>86</v>
      </c>
      <c r="AR700">
        <f>AR699+COUNTIF(전체당첨내역!$B700:$G700,43)</f>
        <v>97</v>
      </c>
      <c r="AS700">
        <f>AS699+COUNTIF(전체당첨내역!$B700:$G700,44)</f>
        <v>92</v>
      </c>
      <c r="AT700">
        <f>AT699+COUNTIF(전체당첨내역!$B700:$G700,45)</f>
        <v>93</v>
      </c>
    </row>
    <row r="701" spans="1:46" ht="16.5" customHeight="1">
      <c r="A701">
        <v>700</v>
      </c>
      <c r="B701">
        <f>B700+COUNTIF(전체당첨내역!$B701:$G701,1)</f>
        <v>103</v>
      </c>
      <c r="C701">
        <f>C700+COUNTIF(전체당첨내역!$B701:$G701,2)</f>
        <v>88</v>
      </c>
      <c r="D701">
        <f>D700+COUNTIF(전체당첨내역!$B701:$G701,3)</f>
        <v>91</v>
      </c>
      <c r="E701">
        <f>E700+COUNTIF(전체당첨내역!$B701:$G701,4)</f>
        <v>99</v>
      </c>
      <c r="F701">
        <f>F700+COUNTIF(전체당첨내역!$B701:$G701,5)</f>
        <v>101</v>
      </c>
      <c r="G701">
        <f>G700+COUNTIF(전체당첨내역!$B701:$G701,6)</f>
        <v>86</v>
      </c>
      <c r="H701">
        <f>H700+COUNTIF(전체당첨내역!$B701:$G701,7)</f>
        <v>96</v>
      </c>
      <c r="I701">
        <f>I700+COUNTIF(전체당첨내역!$B701:$G701,8)</f>
        <v>100</v>
      </c>
      <c r="J701">
        <f>J700+COUNTIF(전체당첨내역!$B701:$G701,9)</f>
        <v>71</v>
      </c>
      <c r="K701">
        <f>K700+COUNTIF(전체당첨내역!$B701:$G701,10)</f>
        <v>91</v>
      </c>
      <c r="L701">
        <f>L700+COUNTIF(전체당첨내역!$B701:$G701,11)</f>
        <v>96</v>
      </c>
      <c r="M701">
        <f>M700+COUNTIF(전체당첨내역!$B701:$G701,12)</f>
        <v>91</v>
      </c>
      <c r="N701">
        <f>N700+COUNTIF(전체당첨내역!$B701:$G701,13)</f>
        <v>98</v>
      </c>
      <c r="O701">
        <f>O700+COUNTIF(전체당첨내역!$B701:$G701,14)</f>
        <v>102</v>
      </c>
      <c r="P701">
        <f>P700+COUNTIF(전체당첨내역!$B701:$G701,15)</f>
        <v>96</v>
      </c>
      <c r="Q701">
        <f>Q700+COUNTIF(전체당첨내역!$B701:$G701,16)</f>
        <v>85</v>
      </c>
      <c r="R701">
        <f>R700+COUNTIF(전체당첨내역!$B701:$G701,17)</f>
        <v>102</v>
      </c>
      <c r="S701">
        <f>S700+COUNTIF(전체당첨내역!$B701:$G701,18)</f>
        <v>97</v>
      </c>
      <c r="T701">
        <f>T700+COUNTIF(전체당첨내역!$B701:$G701,19)</f>
        <v>91</v>
      </c>
      <c r="U701">
        <f>U700+COUNTIF(전체당첨내역!$B701:$G701,20)</f>
        <v>112</v>
      </c>
      <c r="V701">
        <f>V700+COUNTIF(전체당첨내역!$B701:$G701,21)</f>
        <v>85</v>
      </c>
      <c r="W701">
        <f>W700+COUNTIF(전체당첨내역!$B701:$G701,22)</f>
        <v>79</v>
      </c>
      <c r="X701">
        <f>X700+COUNTIF(전체당첨내역!$B701:$G701,23)</f>
        <v>86</v>
      </c>
      <c r="Y701">
        <f>Y700+COUNTIF(전체당첨내역!$B701:$G701,24)</f>
        <v>91</v>
      </c>
      <c r="Z701">
        <f>Z700+COUNTIF(전체당첨내역!$B701:$G701,25)</f>
        <v>97</v>
      </c>
      <c r="AA701">
        <f>AA700+COUNTIF(전체당첨내역!$B701:$G701,26)</f>
        <v>98</v>
      </c>
      <c r="AB701">
        <f>AB700+COUNTIF(전체당첨내역!$B701:$G701,27)</f>
        <v>110</v>
      </c>
      <c r="AC701">
        <f>AC700+COUNTIF(전체당첨내역!$B701:$G701,28)</f>
        <v>80</v>
      </c>
      <c r="AD701">
        <f>AD700+COUNTIF(전체당첨내역!$B701:$G701,29)</f>
        <v>88</v>
      </c>
      <c r="AE701">
        <f>AE700+COUNTIF(전체당첨내역!$B701:$G701,30)</f>
        <v>80</v>
      </c>
      <c r="AF701">
        <f>AF700+COUNTIF(전체당첨내역!$B701:$G701,31)</f>
        <v>95</v>
      </c>
      <c r="AG701">
        <f>AG700+COUNTIF(전체당첨내역!$B701:$G701,32)</f>
        <v>83</v>
      </c>
      <c r="AH701">
        <f>AH700+COUNTIF(전체당첨내역!$B701:$G701,33)</f>
        <v>93</v>
      </c>
      <c r="AI701">
        <f>AI700+COUNTIF(전체당첨내역!$B701:$G701,34)</f>
        <v>109</v>
      </c>
      <c r="AJ701">
        <f>AJ700+COUNTIF(전체당첨내역!$B701:$G701,35)</f>
        <v>88</v>
      </c>
      <c r="AK701">
        <f>AK700+COUNTIF(전체당첨내역!$B701:$G701,36)</f>
        <v>91</v>
      </c>
      <c r="AL701">
        <f>AL700+COUNTIF(전체당첨내역!$B701:$G701,37)</f>
        <v>103</v>
      </c>
      <c r="AM701">
        <f>AM700+COUNTIF(전체당첨내역!$B701:$G701,38)</f>
        <v>90</v>
      </c>
      <c r="AN701">
        <f>AN700+COUNTIF(전체당첨내역!$B701:$G701,39)</f>
        <v>95</v>
      </c>
      <c r="AO701">
        <f>AO700+COUNTIF(전체당첨내역!$B701:$G701,40)</f>
        <v>113</v>
      </c>
      <c r="AP701">
        <f>AP700+COUNTIF(전체당첨내역!$B701:$G701,41)</f>
        <v>81</v>
      </c>
      <c r="AQ701">
        <f>AQ700+COUNTIF(전체당첨내역!$B701:$G701,42)</f>
        <v>86</v>
      </c>
      <c r="AR701">
        <f>AR700+COUNTIF(전체당첨내역!$B701:$G701,43)</f>
        <v>97</v>
      </c>
      <c r="AS701">
        <f>AS700+COUNTIF(전체당첨내역!$B701:$G701,44)</f>
        <v>93</v>
      </c>
      <c r="AT701">
        <f>AT700+COUNTIF(전체당첨내역!$B701:$G701,45)</f>
        <v>93</v>
      </c>
    </row>
    <row r="702" spans="1:46" ht="16.5" customHeight="1">
      <c r="A702">
        <v>701</v>
      </c>
      <c r="B702">
        <f>B701+COUNTIF(전체당첨내역!$B702:$G702,1)</f>
        <v>103</v>
      </c>
      <c r="C702">
        <f>C701+COUNTIF(전체당첨내역!$B702:$G702,2)</f>
        <v>88</v>
      </c>
      <c r="D702">
        <f>D701+COUNTIF(전체당첨내역!$B702:$G702,3)</f>
        <v>92</v>
      </c>
      <c r="E702">
        <f>E701+COUNTIF(전체당첨내역!$B702:$G702,4)</f>
        <v>99</v>
      </c>
      <c r="F702">
        <f>F701+COUNTIF(전체당첨내역!$B702:$G702,5)</f>
        <v>101</v>
      </c>
      <c r="G702">
        <f>G701+COUNTIF(전체당첨내역!$B702:$G702,6)</f>
        <v>86</v>
      </c>
      <c r="H702">
        <f>H701+COUNTIF(전체당첨내역!$B702:$G702,7)</f>
        <v>96</v>
      </c>
      <c r="I702">
        <f>I701+COUNTIF(전체당첨내역!$B702:$G702,8)</f>
        <v>100</v>
      </c>
      <c r="J702">
        <f>J701+COUNTIF(전체당첨내역!$B702:$G702,9)</f>
        <v>71</v>
      </c>
      <c r="K702">
        <f>K701+COUNTIF(전체당첨내역!$B702:$G702,10)</f>
        <v>92</v>
      </c>
      <c r="L702">
        <f>L701+COUNTIF(전체당첨내역!$B702:$G702,11)</f>
        <v>96</v>
      </c>
      <c r="M702">
        <f>M701+COUNTIF(전체당첨내역!$B702:$G702,12)</f>
        <v>91</v>
      </c>
      <c r="N702">
        <f>N701+COUNTIF(전체당첨내역!$B702:$G702,13)</f>
        <v>98</v>
      </c>
      <c r="O702">
        <f>O701+COUNTIF(전체당첨내역!$B702:$G702,14)</f>
        <v>103</v>
      </c>
      <c r="P702">
        <f>P701+COUNTIF(전체당첨내역!$B702:$G702,15)</f>
        <v>96</v>
      </c>
      <c r="Q702">
        <f>Q701+COUNTIF(전체당첨내역!$B702:$G702,16)</f>
        <v>86</v>
      </c>
      <c r="R702">
        <f>R701+COUNTIF(전체당첨내역!$B702:$G702,17)</f>
        <v>102</v>
      </c>
      <c r="S702">
        <f>S701+COUNTIF(전체당첨내역!$B702:$G702,18)</f>
        <v>97</v>
      </c>
      <c r="T702">
        <f>T701+COUNTIF(전체당첨내역!$B702:$G702,19)</f>
        <v>91</v>
      </c>
      <c r="U702">
        <f>U701+COUNTIF(전체당첨내역!$B702:$G702,20)</f>
        <v>112</v>
      </c>
      <c r="V702">
        <f>V701+COUNTIF(전체당첨내역!$B702:$G702,21)</f>
        <v>85</v>
      </c>
      <c r="W702">
        <f>W701+COUNTIF(전체당첨내역!$B702:$G702,22)</f>
        <v>79</v>
      </c>
      <c r="X702">
        <f>X701+COUNTIF(전체당첨내역!$B702:$G702,23)</f>
        <v>86</v>
      </c>
      <c r="Y702">
        <f>Y701+COUNTIF(전체당첨내역!$B702:$G702,24)</f>
        <v>91</v>
      </c>
      <c r="Z702">
        <f>Z701+COUNTIF(전체당첨내역!$B702:$G702,25)</f>
        <v>97</v>
      </c>
      <c r="AA702">
        <f>AA701+COUNTIF(전체당첨내역!$B702:$G702,26)</f>
        <v>98</v>
      </c>
      <c r="AB702">
        <f>AB701+COUNTIF(전체당첨내역!$B702:$G702,27)</f>
        <v>110</v>
      </c>
      <c r="AC702">
        <f>AC701+COUNTIF(전체당첨내역!$B702:$G702,28)</f>
        <v>80</v>
      </c>
      <c r="AD702">
        <f>AD701+COUNTIF(전체당첨내역!$B702:$G702,29)</f>
        <v>88</v>
      </c>
      <c r="AE702">
        <f>AE701+COUNTIF(전체당첨내역!$B702:$G702,30)</f>
        <v>80</v>
      </c>
      <c r="AF702">
        <f>AF701+COUNTIF(전체당첨내역!$B702:$G702,31)</f>
        <v>95</v>
      </c>
      <c r="AG702">
        <f>AG701+COUNTIF(전체당첨내역!$B702:$G702,32)</f>
        <v>83</v>
      </c>
      <c r="AH702">
        <f>AH701+COUNTIF(전체당첨내역!$B702:$G702,33)</f>
        <v>93</v>
      </c>
      <c r="AI702">
        <f>AI701+COUNTIF(전체당첨내역!$B702:$G702,34)</f>
        <v>109</v>
      </c>
      <c r="AJ702">
        <f>AJ701+COUNTIF(전체당첨내역!$B702:$G702,35)</f>
        <v>88</v>
      </c>
      <c r="AK702">
        <f>AK701+COUNTIF(전체당첨내역!$B702:$G702,36)</f>
        <v>92</v>
      </c>
      <c r="AL702">
        <f>AL701+COUNTIF(전체당첨내역!$B702:$G702,37)</f>
        <v>103</v>
      </c>
      <c r="AM702">
        <f>AM701+COUNTIF(전체당첨내역!$B702:$G702,38)</f>
        <v>91</v>
      </c>
      <c r="AN702">
        <f>AN701+COUNTIF(전체당첨내역!$B702:$G702,39)</f>
        <v>95</v>
      </c>
      <c r="AO702">
        <f>AO701+COUNTIF(전체당첨내역!$B702:$G702,40)</f>
        <v>113</v>
      </c>
      <c r="AP702">
        <f>AP701+COUNTIF(전체당첨내역!$B702:$G702,41)</f>
        <v>81</v>
      </c>
      <c r="AQ702">
        <f>AQ701+COUNTIF(전체당첨내역!$B702:$G702,42)</f>
        <v>86</v>
      </c>
      <c r="AR702">
        <f>AR701+COUNTIF(전체당첨내역!$B702:$G702,43)</f>
        <v>97</v>
      </c>
      <c r="AS702">
        <f>AS701+COUNTIF(전체당첨내역!$B702:$G702,44)</f>
        <v>93</v>
      </c>
      <c r="AT702">
        <f>AT701+COUNTIF(전체당첨내역!$B702:$G702,45)</f>
        <v>93</v>
      </c>
    </row>
    <row r="703" spans="1:46" ht="16.5" customHeight="1">
      <c r="A703">
        <v>702</v>
      </c>
      <c r="B703">
        <f>B702+COUNTIF(전체당첨내역!$B703:$G703,1)</f>
        <v>103</v>
      </c>
      <c r="C703">
        <f>C702+COUNTIF(전체당첨내역!$B703:$G703,2)</f>
        <v>88</v>
      </c>
      <c r="D703">
        <f>D702+COUNTIF(전체당첨내역!$B703:$G703,3)</f>
        <v>93</v>
      </c>
      <c r="E703">
        <f>E702+COUNTIF(전체당첨내역!$B703:$G703,4)</f>
        <v>99</v>
      </c>
      <c r="F703">
        <f>F702+COUNTIF(전체당첨내역!$B703:$G703,5)</f>
        <v>101</v>
      </c>
      <c r="G703">
        <f>G702+COUNTIF(전체당첨내역!$B703:$G703,6)</f>
        <v>86</v>
      </c>
      <c r="H703">
        <f>H702+COUNTIF(전체당첨내역!$B703:$G703,7)</f>
        <v>96</v>
      </c>
      <c r="I703">
        <f>I702+COUNTIF(전체당첨내역!$B703:$G703,8)</f>
        <v>100</v>
      </c>
      <c r="J703">
        <f>J702+COUNTIF(전체당첨내역!$B703:$G703,9)</f>
        <v>71</v>
      </c>
      <c r="K703">
        <f>K702+COUNTIF(전체당첨내역!$B703:$G703,10)</f>
        <v>92</v>
      </c>
      <c r="L703">
        <f>L702+COUNTIF(전체당첨내역!$B703:$G703,11)</f>
        <v>96</v>
      </c>
      <c r="M703">
        <f>M702+COUNTIF(전체당첨내역!$B703:$G703,12)</f>
        <v>91</v>
      </c>
      <c r="N703">
        <f>N702+COUNTIF(전체당첨내역!$B703:$G703,13)</f>
        <v>99</v>
      </c>
      <c r="O703">
        <f>O702+COUNTIF(전체당첨내역!$B703:$G703,14)</f>
        <v>103</v>
      </c>
      <c r="P703">
        <f>P702+COUNTIF(전체당첨내역!$B703:$G703,15)</f>
        <v>96</v>
      </c>
      <c r="Q703">
        <f>Q702+COUNTIF(전체당첨내역!$B703:$G703,16)</f>
        <v>87</v>
      </c>
      <c r="R703">
        <f>R702+COUNTIF(전체당첨내역!$B703:$G703,17)</f>
        <v>102</v>
      </c>
      <c r="S703">
        <f>S702+COUNTIF(전체당첨내역!$B703:$G703,18)</f>
        <v>97</v>
      </c>
      <c r="T703">
        <f>T702+COUNTIF(전체당첨내역!$B703:$G703,19)</f>
        <v>91</v>
      </c>
      <c r="U703">
        <f>U702+COUNTIF(전체당첨내역!$B703:$G703,20)</f>
        <v>112</v>
      </c>
      <c r="V703">
        <f>V702+COUNTIF(전체당첨내역!$B703:$G703,21)</f>
        <v>85</v>
      </c>
      <c r="W703">
        <f>W702+COUNTIF(전체당첨내역!$B703:$G703,22)</f>
        <v>79</v>
      </c>
      <c r="X703">
        <f>X702+COUNTIF(전체당첨내역!$B703:$G703,23)</f>
        <v>86</v>
      </c>
      <c r="Y703">
        <f>Y702+COUNTIF(전체당첨내역!$B703:$G703,24)</f>
        <v>92</v>
      </c>
      <c r="Z703">
        <f>Z702+COUNTIF(전체당첨내역!$B703:$G703,25)</f>
        <v>97</v>
      </c>
      <c r="AA703">
        <f>AA702+COUNTIF(전체당첨내역!$B703:$G703,26)</f>
        <v>99</v>
      </c>
      <c r="AB703">
        <f>AB702+COUNTIF(전체당첨내역!$B703:$G703,27)</f>
        <v>110</v>
      </c>
      <c r="AC703">
        <f>AC702+COUNTIF(전체당첨내역!$B703:$G703,28)</f>
        <v>80</v>
      </c>
      <c r="AD703">
        <f>AD702+COUNTIF(전체당첨내역!$B703:$G703,29)</f>
        <v>89</v>
      </c>
      <c r="AE703">
        <f>AE702+COUNTIF(전체당첨내역!$B703:$G703,30)</f>
        <v>80</v>
      </c>
      <c r="AF703">
        <f>AF702+COUNTIF(전체당첨내역!$B703:$G703,31)</f>
        <v>95</v>
      </c>
      <c r="AG703">
        <f>AG702+COUNTIF(전체당첨내역!$B703:$G703,32)</f>
        <v>83</v>
      </c>
      <c r="AH703">
        <f>AH702+COUNTIF(전체당첨내역!$B703:$G703,33)</f>
        <v>93</v>
      </c>
      <c r="AI703">
        <f>AI702+COUNTIF(전체당첨내역!$B703:$G703,34)</f>
        <v>109</v>
      </c>
      <c r="AJ703">
        <f>AJ702+COUNTIF(전체당첨내역!$B703:$G703,35)</f>
        <v>88</v>
      </c>
      <c r="AK703">
        <f>AK702+COUNTIF(전체당첨내역!$B703:$G703,36)</f>
        <v>92</v>
      </c>
      <c r="AL703">
        <f>AL702+COUNTIF(전체당첨내역!$B703:$G703,37)</f>
        <v>103</v>
      </c>
      <c r="AM703">
        <f>AM702+COUNTIF(전체당첨내역!$B703:$G703,38)</f>
        <v>91</v>
      </c>
      <c r="AN703">
        <f>AN702+COUNTIF(전체당첨내역!$B703:$G703,39)</f>
        <v>95</v>
      </c>
      <c r="AO703">
        <f>AO702+COUNTIF(전체당첨내역!$B703:$G703,40)</f>
        <v>113</v>
      </c>
      <c r="AP703">
        <f>AP702+COUNTIF(전체당첨내역!$B703:$G703,41)</f>
        <v>81</v>
      </c>
      <c r="AQ703">
        <f>AQ702+COUNTIF(전체당첨내역!$B703:$G703,42)</f>
        <v>86</v>
      </c>
      <c r="AR703">
        <f>AR702+COUNTIF(전체당첨내역!$B703:$G703,43)</f>
        <v>97</v>
      </c>
      <c r="AS703">
        <f>AS702+COUNTIF(전체당첨내역!$B703:$G703,44)</f>
        <v>93</v>
      </c>
      <c r="AT703">
        <f>AT702+COUNTIF(전체당첨내역!$B703:$G703,45)</f>
        <v>93</v>
      </c>
    </row>
    <row r="704" spans="1:46" ht="16.5" customHeight="1">
      <c r="A704">
        <v>703</v>
      </c>
      <c r="B704">
        <f>B703+COUNTIF(전체당첨내역!$B704:$G704,1)</f>
        <v>103</v>
      </c>
      <c r="C704">
        <f>C703+COUNTIF(전체당첨내역!$B704:$G704,2)</f>
        <v>88</v>
      </c>
      <c r="D704">
        <f>D703+COUNTIF(전체당첨내역!$B704:$G704,3)</f>
        <v>93</v>
      </c>
      <c r="E704">
        <f>E703+COUNTIF(전체당첨내역!$B704:$G704,4)</f>
        <v>99</v>
      </c>
      <c r="F704">
        <f>F703+COUNTIF(전체당첨내역!$B704:$G704,5)</f>
        <v>101</v>
      </c>
      <c r="G704">
        <f>G703+COUNTIF(전체당첨내역!$B704:$G704,6)</f>
        <v>86</v>
      </c>
      <c r="H704">
        <f>H703+COUNTIF(전체당첨내역!$B704:$G704,7)</f>
        <v>96</v>
      </c>
      <c r="I704">
        <f>I703+COUNTIF(전체당첨내역!$B704:$G704,8)</f>
        <v>100</v>
      </c>
      <c r="J704">
        <f>J703+COUNTIF(전체당첨내역!$B704:$G704,9)</f>
        <v>71</v>
      </c>
      <c r="K704">
        <f>K703+COUNTIF(전체당첨내역!$B704:$G704,10)</f>
        <v>93</v>
      </c>
      <c r="L704">
        <f>L703+COUNTIF(전체당첨내역!$B704:$G704,11)</f>
        <v>96</v>
      </c>
      <c r="M704">
        <f>M703+COUNTIF(전체당첨내역!$B704:$G704,12)</f>
        <v>91</v>
      </c>
      <c r="N704">
        <f>N703+COUNTIF(전체당첨내역!$B704:$G704,13)</f>
        <v>99</v>
      </c>
      <c r="O704">
        <f>O703+COUNTIF(전체당첨내역!$B704:$G704,14)</f>
        <v>103</v>
      </c>
      <c r="P704">
        <f>P703+COUNTIF(전체당첨내역!$B704:$G704,15)</f>
        <v>96</v>
      </c>
      <c r="Q704">
        <f>Q703+COUNTIF(전체당첨내역!$B704:$G704,16)</f>
        <v>87</v>
      </c>
      <c r="R704">
        <f>R703+COUNTIF(전체당첨내역!$B704:$G704,17)</f>
        <v>102</v>
      </c>
      <c r="S704">
        <f>S703+COUNTIF(전체당첨내역!$B704:$G704,18)</f>
        <v>97</v>
      </c>
      <c r="T704">
        <f>T703+COUNTIF(전체당첨내역!$B704:$G704,19)</f>
        <v>91</v>
      </c>
      <c r="U704">
        <f>U703+COUNTIF(전체당첨내역!$B704:$G704,20)</f>
        <v>112</v>
      </c>
      <c r="V704">
        <f>V703+COUNTIF(전체당첨내역!$B704:$G704,21)</f>
        <v>85</v>
      </c>
      <c r="W704">
        <f>W703+COUNTIF(전체당첨내역!$B704:$G704,22)</f>
        <v>79</v>
      </c>
      <c r="X704">
        <f>X703+COUNTIF(전체당첨내역!$B704:$G704,23)</f>
        <v>86</v>
      </c>
      <c r="Y704">
        <f>Y703+COUNTIF(전체당첨내역!$B704:$G704,24)</f>
        <v>92</v>
      </c>
      <c r="Z704">
        <f>Z703+COUNTIF(전체당첨내역!$B704:$G704,25)</f>
        <v>97</v>
      </c>
      <c r="AA704">
        <f>AA703+COUNTIF(전체당첨내역!$B704:$G704,26)</f>
        <v>99</v>
      </c>
      <c r="AB704">
        <f>AB703+COUNTIF(전체당첨내역!$B704:$G704,27)</f>
        <v>110</v>
      </c>
      <c r="AC704">
        <f>AC703+COUNTIF(전체당첨내역!$B704:$G704,28)</f>
        <v>81</v>
      </c>
      <c r="AD704">
        <f>AD703+COUNTIF(전체당첨내역!$B704:$G704,29)</f>
        <v>89</v>
      </c>
      <c r="AE704">
        <f>AE703+COUNTIF(전체당첨내역!$B704:$G704,30)</f>
        <v>80</v>
      </c>
      <c r="AF704">
        <f>AF703+COUNTIF(전체당첨내역!$B704:$G704,31)</f>
        <v>96</v>
      </c>
      <c r="AG704">
        <f>AG703+COUNTIF(전체당첨내역!$B704:$G704,32)</f>
        <v>83</v>
      </c>
      <c r="AH704">
        <f>AH703+COUNTIF(전체당첨내역!$B704:$G704,33)</f>
        <v>94</v>
      </c>
      <c r="AI704">
        <f>AI703+COUNTIF(전체당첨내역!$B704:$G704,34)</f>
        <v>109</v>
      </c>
      <c r="AJ704">
        <f>AJ703+COUNTIF(전체당첨내역!$B704:$G704,35)</f>
        <v>88</v>
      </c>
      <c r="AK704">
        <f>AK703+COUNTIF(전체당첨내역!$B704:$G704,36)</f>
        <v>92</v>
      </c>
      <c r="AL704">
        <f>AL703+COUNTIF(전체당첨내역!$B704:$G704,37)</f>
        <v>103</v>
      </c>
      <c r="AM704">
        <f>AM703+COUNTIF(전체당첨내역!$B704:$G704,38)</f>
        <v>91</v>
      </c>
      <c r="AN704">
        <f>AN703+COUNTIF(전체당첨내역!$B704:$G704,39)</f>
        <v>95</v>
      </c>
      <c r="AO704">
        <f>AO703+COUNTIF(전체당첨내역!$B704:$G704,40)</f>
        <v>113</v>
      </c>
      <c r="AP704">
        <f>AP703+COUNTIF(전체당첨내역!$B704:$G704,41)</f>
        <v>82</v>
      </c>
      <c r="AQ704">
        <f>AQ703+COUNTIF(전체당첨내역!$B704:$G704,42)</f>
        <v>86</v>
      </c>
      <c r="AR704">
        <f>AR703+COUNTIF(전체당첨내역!$B704:$G704,43)</f>
        <v>97</v>
      </c>
      <c r="AS704">
        <f>AS703+COUNTIF(전체당첨내역!$B704:$G704,44)</f>
        <v>94</v>
      </c>
      <c r="AT704">
        <f>AT703+COUNTIF(전체당첨내역!$B704:$G704,45)</f>
        <v>93</v>
      </c>
    </row>
    <row r="705" spans="1:46" ht="16.5" customHeight="1">
      <c r="A705">
        <v>704</v>
      </c>
      <c r="B705">
        <f>B704+COUNTIF(전체당첨내역!$B705:$G705,1)</f>
        <v>104</v>
      </c>
      <c r="C705">
        <f>C704+COUNTIF(전체당첨내역!$B705:$G705,2)</f>
        <v>88</v>
      </c>
      <c r="D705">
        <f>D704+COUNTIF(전체당첨내역!$B705:$G705,3)</f>
        <v>93</v>
      </c>
      <c r="E705">
        <f>E704+COUNTIF(전체당첨내역!$B705:$G705,4)</f>
        <v>100</v>
      </c>
      <c r="F705">
        <f>F704+COUNTIF(전체당첨내역!$B705:$G705,5)</f>
        <v>101</v>
      </c>
      <c r="G705">
        <f>G704+COUNTIF(전체당첨내역!$B705:$G705,6)</f>
        <v>86</v>
      </c>
      <c r="H705">
        <f>H704+COUNTIF(전체당첨내역!$B705:$G705,7)</f>
        <v>96</v>
      </c>
      <c r="I705">
        <f>I704+COUNTIF(전체당첨내역!$B705:$G705,8)</f>
        <v>101</v>
      </c>
      <c r="J705">
        <f>J704+COUNTIF(전체당첨내역!$B705:$G705,9)</f>
        <v>71</v>
      </c>
      <c r="K705">
        <f>K704+COUNTIF(전체당첨내역!$B705:$G705,10)</f>
        <v>93</v>
      </c>
      <c r="L705">
        <f>L704+COUNTIF(전체당첨내역!$B705:$G705,11)</f>
        <v>96</v>
      </c>
      <c r="M705">
        <f>M704+COUNTIF(전체당첨내역!$B705:$G705,12)</f>
        <v>91</v>
      </c>
      <c r="N705">
        <f>N704+COUNTIF(전체당첨내역!$B705:$G705,13)</f>
        <v>99</v>
      </c>
      <c r="O705">
        <f>O704+COUNTIF(전체당첨내역!$B705:$G705,14)</f>
        <v>103</v>
      </c>
      <c r="P705">
        <f>P704+COUNTIF(전체당첨내역!$B705:$G705,15)</f>
        <v>96</v>
      </c>
      <c r="Q705">
        <f>Q704+COUNTIF(전체당첨내역!$B705:$G705,16)</f>
        <v>87</v>
      </c>
      <c r="R705">
        <f>R704+COUNTIF(전체당첨내역!$B705:$G705,17)</f>
        <v>102</v>
      </c>
      <c r="S705">
        <f>S704+COUNTIF(전체당첨내역!$B705:$G705,18)</f>
        <v>97</v>
      </c>
      <c r="T705">
        <f>T704+COUNTIF(전체당첨내역!$B705:$G705,19)</f>
        <v>91</v>
      </c>
      <c r="U705">
        <f>U704+COUNTIF(전체당첨내역!$B705:$G705,20)</f>
        <v>112</v>
      </c>
      <c r="V705">
        <f>V704+COUNTIF(전체당첨내역!$B705:$G705,21)</f>
        <v>85</v>
      </c>
      <c r="W705">
        <f>W704+COUNTIF(전체당첨내역!$B705:$G705,22)</f>
        <v>79</v>
      </c>
      <c r="X705">
        <f>X704+COUNTIF(전체당첨내역!$B705:$G705,23)</f>
        <v>87</v>
      </c>
      <c r="Y705">
        <f>Y704+COUNTIF(전체당첨내역!$B705:$G705,24)</f>
        <v>92</v>
      </c>
      <c r="Z705">
        <f>Z704+COUNTIF(전체당첨내역!$B705:$G705,25)</f>
        <v>97</v>
      </c>
      <c r="AA705">
        <f>AA704+COUNTIF(전체당첨내역!$B705:$G705,26)</f>
        <v>99</v>
      </c>
      <c r="AB705">
        <f>AB704+COUNTIF(전체당첨내역!$B705:$G705,27)</f>
        <v>110</v>
      </c>
      <c r="AC705">
        <f>AC704+COUNTIF(전체당첨내역!$B705:$G705,28)</f>
        <v>81</v>
      </c>
      <c r="AD705">
        <f>AD704+COUNTIF(전체당첨내역!$B705:$G705,29)</f>
        <v>89</v>
      </c>
      <c r="AE705">
        <f>AE704+COUNTIF(전체당첨내역!$B705:$G705,30)</f>
        <v>80</v>
      </c>
      <c r="AF705">
        <f>AF704+COUNTIF(전체당첨내역!$B705:$G705,31)</f>
        <v>96</v>
      </c>
      <c r="AG705">
        <f>AG704+COUNTIF(전체당첨내역!$B705:$G705,32)</f>
        <v>83</v>
      </c>
      <c r="AH705">
        <f>AH704+COUNTIF(전체당첨내역!$B705:$G705,33)</f>
        <v>95</v>
      </c>
      <c r="AI705">
        <f>AI704+COUNTIF(전체당첨내역!$B705:$G705,34)</f>
        <v>109</v>
      </c>
      <c r="AJ705">
        <f>AJ704+COUNTIF(전체당첨내역!$B705:$G705,35)</f>
        <v>88</v>
      </c>
      <c r="AK705">
        <f>AK704+COUNTIF(전체당첨내역!$B705:$G705,36)</f>
        <v>92</v>
      </c>
      <c r="AL705">
        <f>AL704+COUNTIF(전체당첨내역!$B705:$G705,37)</f>
        <v>103</v>
      </c>
      <c r="AM705">
        <f>AM704+COUNTIF(전체당첨내역!$B705:$G705,38)</f>
        <v>91</v>
      </c>
      <c r="AN705">
        <f>AN704+COUNTIF(전체당첨내역!$B705:$G705,39)</f>
        <v>95</v>
      </c>
      <c r="AO705">
        <f>AO704+COUNTIF(전체당첨내역!$B705:$G705,40)</f>
        <v>113</v>
      </c>
      <c r="AP705">
        <f>AP704+COUNTIF(전체당첨내역!$B705:$G705,41)</f>
        <v>82</v>
      </c>
      <c r="AQ705">
        <f>AQ704+COUNTIF(전체당첨내역!$B705:$G705,42)</f>
        <v>87</v>
      </c>
      <c r="AR705">
        <f>AR704+COUNTIF(전체당첨내역!$B705:$G705,43)</f>
        <v>97</v>
      </c>
      <c r="AS705">
        <f>AS704+COUNTIF(전체당첨내역!$B705:$G705,44)</f>
        <v>94</v>
      </c>
      <c r="AT705">
        <f>AT704+COUNTIF(전체당첨내역!$B705:$G705,45)</f>
        <v>93</v>
      </c>
    </row>
    <row r="706" spans="1:46" ht="16.5" customHeight="1">
      <c r="A706">
        <v>705</v>
      </c>
      <c r="B706">
        <f>B705+COUNTIF(전체당첨내역!$B706:$G706,1)</f>
        <v>105</v>
      </c>
      <c r="C706">
        <f>C705+COUNTIF(전체당첨내역!$B706:$G706,2)</f>
        <v>88</v>
      </c>
      <c r="D706">
        <f>D705+COUNTIF(전체당첨내역!$B706:$G706,3)</f>
        <v>93</v>
      </c>
      <c r="E706">
        <f>E705+COUNTIF(전체당첨내역!$B706:$G706,4)</f>
        <v>100</v>
      </c>
      <c r="F706">
        <f>F705+COUNTIF(전체당첨내역!$B706:$G706,5)</f>
        <v>101</v>
      </c>
      <c r="G706">
        <f>G705+COUNTIF(전체당첨내역!$B706:$G706,6)</f>
        <v>87</v>
      </c>
      <c r="H706">
        <f>H705+COUNTIF(전체당첨내역!$B706:$G706,7)</f>
        <v>96</v>
      </c>
      <c r="I706">
        <f>I705+COUNTIF(전체당첨내역!$B706:$G706,8)</f>
        <v>101</v>
      </c>
      <c r="J706">
        <f>J705+COUNTIF(전체당첨내역!$B706:$G706,9)</f>
        <v>71</v>
      </c>
      <c r="K706">
        <f>K705+COUNTIF(전체당첨내역!$B706:$G706,10)</f>
        <v>93</v>
      </c>
      <c r="L706">
        <f>L705+COUNTIF(전체당첨내역!$B706:$G706,11)</f>
        <v>96</v>
      </c>
      <c r="M706">
        <f>M705+COUNTIF(전체당첨내역!$B706:$G706,12)</f>
        <v>91</v>
      </c>
      <c r="N706">
        <f>N705+COUNTIF(전체당첨내역!$B706:$G706,13)</f>
        <v>99</v>
      </c>
      <c r="O706">
        <f>O705+COUNTIF(전체당첨내역!$B706:$G706,14)</f>
        <v>103</v>
      </c>
      <c r="P706">
        <f>P705+COUNTIF(전체당첨내역!$B706:$G706,15)</f>
        <v>96</v>
      </c>
      <c r="Q706">
        <f>Q705+COUNTIF(전체당첨내역!$B706:$G706,16)</f>
        <v>87</v>
      </c>
      <c r="R706">
        <f>R705+COUNTIF(전체당첨내역!$B706:$G706,17)</f>
        <v>103</v>
      </c>
      <c r="S706">
        <f>S705+COUNTIF(전체당첨내역!$B706:$G706,18)</f>
        <v>97</v>
      </c>
      <c r="T706">
        <f>T705+COUNTIF(전체당첨내역!$B706:$G706,19)</f>
        <v>91</v>
      </c>
      <c r="U706">
        <f>U705+COUNTIF(전체당첨내역!$B706:$G706,20)</f>
        <v>112</v>
      </c>
      <c r="V706">
        <f>V705+COUNTIF(전체당첨내역!$B706:$G706,21)</f>
        <v>85</v>
      </c>
      <c r="W706">
        <f>W705+COUNTIF(전체당첨내역!$B706:$G706,22)</f>
        <v>80</v>
      </c>
      <c r="X706">
        <f>X705+COUNTIF(전체당첨내역!$B706:$G706,23)</f>
        <v>87</v>
      </c>
      <c r="Y706">
        <f>Y705+COUNTIF(전체당첨내역!$B706:$G706,24)</f>
        <v>92</v>
      </c>
      <c r="Z706">
        <f>Z705+COUNTIF(전체당첨내역!$B706:$G706,25)</f>
        <v>97</v>
      </c>
      <c r="AA706">
        <f>AA705+COUNTIF(전체당첨내역!$B706:$G706,26)</f>
        <v>99</v>
      </c>
      <c r="AB706">
        <f>AB705+COUNTIF(전체당첨내역!$B706:$G706,27)</f>
        <v>110</v>
      </c>
      <c r="AC706">
        <f>AC705+COUNTIF(전체당첨내역!$B706:$G706,28)</f>
        <v>82</v>
      </c>
      <c r="AD706">
        <f>AD705+COUNTIF(전체당첨내역!$B706:$G706,29)</f>
        <v>89</v>
      </c>
      <c r="AE706">
        <f>AE705+COUNTIF(전체당첨내역!$B706:$G706,30)</f>
        <v>80</v>
      </c>
      <c r="AF706">
        <f>AF705+COUNTIF(전체당첨내역!$B706:$G706,31)</f>
        <v>96</v>
      </c>
      <c r="AG706">
        <f>AG705+COUNTIF(전체당첨내역!$B706:$G706,32)</f>
        <v>83</v>
      </c>
      <c r="AH706">
        <f>AH705+COUNTIF(전체당첨내역!$B706:$G706,33)</f>
        <v>95</v>
      </c>
      <c r="AI706">
        <f>AI705+COUNTIF(전체당첨내역!$B706:$G706,34)</f>
        <v>109</v>
      </c>
      <c r="AJ706">
        <f>AJ705+COUNTIF(전체당첨내역!$B706:$G706,35)</f>
        <v>88</v>
      </c>
      <c r="AK706">
        <f>AK705+COUNTIF(전체당첨내역!$B706:$G706,36)</f>
        <v>92</v>
      </c>
      <c r="AL706">
        <f>AL705+COUNTIF(전체당첨내역!$B706:$G706,37)</f>
        <v>103</v>
      </c>
      <c r="AM706">
        <f>AM705+COUNTIF(전체당첨내역!$B706:$G706,38)</f>
        <v>91</v>
      </c>
      <c r="AN706">
        <f>AN705+COUNTIF(전체당첨내역!$B706:$G706,39)</f>
        <v>95</v>
      </c>
      <c r="AO706">
        <f>AO705+COUNTIF(전체당첨내역!$B706:$G706,40)</f>
        <v>113</v>
      </c>
      <c r="AP706">
        <f>AP705+COUNTIF(전체당첨내역!$B706:$G706,41)</f>
        <v>82</v>
      </c>
      <c r="AQ706">
        <f>AQ705+COUNTIF(전체당첨내역!$B706:$G706,42)</f>
        <v>87</v>
      </c>
      <c r="AR706">
        <f>AR705+COUNTIF(전체당첨내역!$B706:$G706,43)</f>
        <v>97</v>
      </c>
      <c r="AS706">
        <f>AS705+COUNTIF(전체당첨내역!$B706:$G706,44)</f>
        <v>94</v>
      </c>
      <c r="AT706">
        <f>AT705+COUNTIF(전체당첨내역!$B706:$G706,45)</f>
        <v>94</v>
      </c>
    </row>
    <row r="707" spans="1:46" ht="16.5" customHeight="1">
      <c r="A707">
        <v>706</v>
      </c>
      <c r="B707">
        <f>B706+COUNTIF(전체당첨내역!$B707:$G707,1)</f>
        <v>105</v>
      </c>
      <c r="C707">
        <f>C706+COUNTIF(전체당첨내역!$B707:$G707,2)</f>
        <v>88</v>
      </c>
      <c r="D707">
        <f>D706+COUNTIF(전체당첨내역!$B707:$G707,3)</f>
        <v>94</v>
      </c>
      <c r="E707">
        <f>E706+COUNTIF(전체당첨내역!$B707:$G707,4)</f>
        <v>101</v>
      </c>
      <c r="F707">
        <f>F706+COUNTIF(전체당첨내역!$B707:$G707,5)</f>
        <v>101</v>
      </c>
      <c r="G707">
        <f>G706+COUNTIF(전체당첨내역!$B707:$G707,6)</f>
        <v>88</v>
      </c>
      <c r="H707">
        <f>H706+COUNTIF(전체당첨내역!$B707:$G707,7)</f>
        <v>96</v>
      </c>
      <c r="I707">
        <f>I706+COUNTIF(전체당첨내역!$B707:$G707,8)</f>
        <v>101</v>
      </c>
      <c r="J707">
        <f>J706+COUNTIF(전체당첨내역!$B707:$G707,9)</f>
        <v>71</v>
      </c>
      <c r="K707">
        <f>K706+COUNTIF(전체당첨내역!$B707:$G707,10)</f>
        <v>94</v>
      </c>
      <c r="L707">
        <f>L706+COUNTIF(전체당첨내역!$B707:$G707,11)</f>
        <v>96</v>
      </c>
      <c r="M707">
        <f>M706+COUNTIF(전체당첨내역!$B707:$G707,12)</f>
        <v>91</v>
      </c>
      <c r="N707">
        <f>N706+COUNTIF(전체당첨내역!$B707:$G707,13)</f>
        <v>99</v>
      </c>
      <c r="O707">
        <f>O706+COUNTIF(전체당첨내역!$B707:$G707,14)</f>
        <v>103</v>
      </c>
      <c r="P707">
        <f>P706+COUNTIF(전체당첨내역!$B707:$G707,15)</f>
        <v>96</v>
      </c>
      <c r="Q707">
        <f>Q706+COUNTIF(전체당첨내역!$B707:$G707,16)</f>
        <v>87</v>
      </c>
      <c r="R707">
        <f>R706+COUNTIF(전체당첨내역!$B707:$G707,17)</f>
        <v>103</v>
      </c>
      <c r="S707">
        <f>S706+COUNTIF(전체당첨내역!$B707:$G707,18)</f>
        <v>97</v>
      </c>
      <c r="T707">
        <f>T706+COUNTIF(전체당첨내역!$B707:$G707,19)</f>
        <v>91</v>
      </c>
      <c r="U707">
        <f>U706+COUNTIF(전체당첨내역!$B707:$G707,20)</f>
        <v>112</v>
      </c>
      <c r="V707">
        <f>V706+COUNTIF(전체당첨내역!$B707:$G707,21)</f>
        <v>85</v>
      </c>
      <c r="W707">
        <f>W706+COUNTIF(전체당첨내역!$B707:$G707,22)</f>
        <v>80</v>
      </c>
      <c r="X707">
        <f>X706+COUNTIF(전체당첨내역!$B707:$G707,23)</f>
        <v>87</v>
      </c>
      <c r="Y707">
        <f>Y706+COUNTIF(전체당첨내역!$B707:$G707,24)</f>
        <v>92</v>
      </c>
      <c r="Z707">
        <f>Z706+COUNTIF(전체당첨내역!$B707:$G707,25)</f>
        <v>97</v>
      </c>
      <c r="AA707">
        <f>AA706+COUNTIF(전체당첨내역!$B707:$G707,26)</f>
        <v>99</v>
      </c>
      <c r="AB707">
        <f>AB706+COUNTIF(전체당첨내역!$B707:$G707,27)</f>
        <v>110</v>
      </c>
      <c r="AC707">
        <f>AC706+COUNTIF(전체당첨내역!$B707:$G707,28)</f>
        <v>83</v>
      </c>
      <c r="AD707">
        <f>AD706+COUNTIF(전체당첨내역!$B707:$G707,29)</f>
        <v>89</v>
      </c>
      <c r="AE707">
        <f>AE706+COUNTIF(전체당첨내역!$B707:$G707,30)</f>
        <v>81</v>
      </c>
      <c r="AF707">
        <f>AF706+COUNTIF(전체당첨내역!$B707:$G707,31)</f>
        <v>96</v>
      </c>
      <c r="AG707">
        <f>AG706+COUNTIF(전체당첨내역!$B707:$G707,32)</f>
        <v>83</v>
      </c>
      <c r="AH707">
        <f>AH706+COUNTIF(전체당첨내역!$B707:$G707,33)</f>
        <v>95</v>
      </c>
      <c r="AI707">
        <f>AI706+COUNTIF(전체당첨내역!$B707:$G707,34)</f>
        <v>109</v>
      </c>
      <c r="AJ707">
        <f>AJ706+COUNTIF(전체당첨내역!$B707:$G707,35)</f>
        <v>88</v>
      </c>
      <c r="AK707">
        <f>AK706+COUNTIF(전체당첨내역!$B707:$G707,36)</f>
        <v>92</v>
      </c>
      <c r="AL707">
        <f>AL706+COUNTIF(전체당첨내역!$B707:$G707,37)</f>
        <v>103</v>
      </c>
      <c r="AM707">
        <f>AM706+COUNTIF(전체당첨내역!$B707:$G707,38)</f>
        <v>91</v>
      </c>
      <c r="AN707">
        <f>AN706+COUNTIF(전체당첨내역!$B707:$G707,39)</f>
        <v>95</v>
      </c>
      <c r="AO707">
        <f>AO706+COUNTIF(전체당첨내역!$B707:$G707,40)</f>
        <v>113</v>
      </c>
      <c r="AP707">
        <f>AP706+COUNTIF(전체당첨내역!$B707:$G707,41)</f>
        <v>82</v>
      </c>
      <c r="AQ707">
        <f>AQ706+COUNTIF(전체당첨내역!$B707:$G707,42)</f>
        <v>87</v>
      </c>
      <c r="AR707">
        <f>AR706+COUNTIF(전체당첨내역!$B707:$G707,43)</f>
        <v>97</v>
      </c>
      <c r="AS707">
        <f>AS706+COUNTIF(전체당첨내역!$B707:$G707,44)</f>
        <v>94</v>
      </c>
      <c r="AT707">
        <f>AT706+COUNTIF(전체당첨내역!$B707:$G707,45)</f>
        <v>94</v>
      </c>
    </row>
    <row r="708" spans="1:46" ht="16.5" customHeight="1">
      <c r="A708">
        <v>707</v>
      </c>
      <c r="B708">
        <f>B707+COUNTIF(전체당첨내역!$B708:$G708,1)</f>
        <v>105</v>
      </c>
      <c r="C708">
        <f>C707+COUNTIF(전체당첨내역!$B708:$G708,2)</f>
        <v>89</v>
      </c>
      <c r="D708">
        <f>D707+COUNTIF(전체당첨내역!$B708:$G708,3)</f>
        <v>94</v>
      </c>
      <c r="E708">
        <f>E707+COUNTIF(전체당첨내역!$B708:$G708,4)</f>
        <v>101</v>
      </c>
      <c r="F708">
        <f>F707+COUNTIF(전체당첨내역!$B708:$G708,5)</f>
        <v>101</v>
      </c>
      <c r="G708">
        <f>G707+COUNTIF(전체당첨내역!$B708:$G708,6)</f>
        <v>88</v>
      </c>
      <c r="H708">
        <f>H707+COUNTIF(전체당첨내역!$B708:$G708,7)</f>
        <v>96</v>
      </c>
      <c r="I708">
        <f>I707+COUNTIF(전체당첨내역!$B708:$G708,8)</f>
        <v>101</v>
      </c>
      <c r="J708">
        <f>J707+COUNTIF(전체당첨내역!$B708:$G708,9)</f>
        <v>71</v>
      </c>
      <c r="K708">
        <f>K707+COUNTIF(전체당첨내역!$B708:$G708,10)</f>
        <v>94</v>
      </c>
      <c r="L708">
        <f>L707+COUNTIF(전체당첨내역!$B708:$G708,11)</f>
        <v>96</v>
      </c>
      <c r="M708">
        <f>M707+COUNTIF(전체당첨내역!$B708:$G708,12)</f>
        <v>92</v>
      </c>
      <c r="N708">
        <f>N707+COUNTIF(전체당첨내역!$B708:$G708,13)</f>
        <v>99</v>
      </c>
      <c r="O708">
        <f>O707+COUNTIF(전체당첨내역!$B708:$G708,14)</f>
        <v>103</v>
      </c>
      <c r="P708">
        <f>P707+COUNTIF(전체당첨내역!$B708:$G708,15)</f>
        <v>96</v>
      </c>
      <c r="Q708">
        <f>Q707+COUNTIF(전체당첨내역!$B708:$G708,16)</f>
        <v>87</v>
      </c>
      <c r="R708">
        <f>R707+COUNTIF(전체당첨내역!$B708:$G708,17)</f>
        <v>103</v>
      </c>
      <c r="S708">
        <f>S707+COUNTIF(전체당첨내역!$B708:$G708,18)</f>
        <v>97</v>
      </c>
      <c r="T708">
        <f>T707+COUNTIF(전체당첨내역!$B708:$G708,19)</f>
        <v>92</v>
      </c>
      <c r="U708">
        <f>U707+COUNTIF(전체당첨내역!$B708:$G708,20)</f>
        <v>112</v>
      </c>
      <c r="V708">
        <f>V707+COUNTIF(전체당첨내역!$B708:$G708,21)</f>
        <v>85</v>
      </c>
      <c r="W708">
        <f>W707+COUNTIF(전체당첨내역!$B708:$G708,22)</f>
        <v>80</v>
      </c>
      <c r="X708">
        <f>X707+COUNTIF(전체당첨내역!$B708:$G708,23)</f>
        <v>87</v>
      </c>
      <c r="Y708">
        <f>Y707+COUNTIF(전체당첨내역!$B708:$G708,24)</f>
        <v>93</v>
      </c>
      <c r="Z708">
        <f>Z707+COUNTIF(전체당첨내역!$B708:$G708,25)</f>
        <v>97</v>
      </c>
      <c r="AA708">
        <f>AA707+COUNTIF(전체당첨내역!$B708:$G708,26)</f>
        <v>99</v>
      </c>
      <c r="AB708">
        <f>AB707+COUNTIF(전체당첨내역!$B708:$G708,27)</f>
        <v>110</v>
      </c>
      <c r="AC708">
        <f>AC707+COUNTIF(전체당첨내역!$B708:$G708,28)</f>
        <v>83</v>
      </c>
      <c r="AD708">
        <f>AD707+COUNTIF(전체당첨내역!$B708:$G708,29)</f>
        <v>89</v>
      </c>
      <c r="AE708">
        <f>AE707+COUNTIF(전체당첨내역!$B708:$G708,30)</f>
        <v>81</v>
      </c>
      <c r="AF708">
        <f>AF707+COUNTIF(전체당첨내역!$B708:$G708,31)</f>
        <v>96</v>
      </c>
      <c r="AG708">
        <f>AG707+COUNTIF(전체당첨내역!$B708:$G708,32)</f>
        <v>83</v>
      </c>
      <c r="AH708">
        <f>AH707+COUNTIF(전체당첨내역!$B708:$G708,33)</f>
        <v>95</v>
      </c>
      <c r="AI708">
        <f>AI707+COUNTIF(전체당첨내역!$B708:$G708,34)</f>
        <v>109</v>
      </c>
      <c r="AJ708">
        <f>AJ707+COUNTIF(전체당첨내역!$B708:$G708,35)</f>
        <v>88</v>
      </c>
      <c r="AK708">
        <f>AK707+COUNTIF(전체당첨내역!$B708:$G708,36)</f>
        <v>92</v>
      </c>
      <c r="AL708">
        <f>AL707+COUNTIF(전체당첨내역!$B708:$G708,37)</f>
        <v>103</v>
      </c>
      <c r="AM708">
        <f>AM707+COUNTIF(전체당첨내역!$B708:$G708,38)</f>
        <v>91</v>
      </c>
      <c r="AN708">
        <f>AN707+COUNTIF(전체당첨내역!$B708:$G708,39)</f>
        <v>96</v>
      </c>
      <c r="AO708">
        <f>AO707+COUNTIF(전체당첨내역!$B708:$G708,40)</f>
        <v>113</v>
      </c>
      <c r="AP708">
        <f>AP707+COUNTIF(전체당첨내역!$B708:$G708,41)</f>
        <v>82</v>
      </c>
      <c r="AQ708">
        <f>AQ707+COUNTIF(전체당첨내역!$B708:$G708,42)</f>
        <v>87</v>
      </c>
      <c r="AR708">
        <f>AR707+COUNTIF(전체당첨내역!$B708:$G708,43)</f>
        <v>97</v>
      </c>
      <c r="AS708">
        <f>AS707+COUNTIF(전체당첨내역!$B708:$G708,44)</f>
        <v>95</v>
      </c>
      <c r="AT708">
        <f>AT707+COUNTIF(전체당첨내역!$B708:$G708,45)</f>
        <v>94</v>
      </c>
    </row>
    <row r="709" spans="1:46" ht="16.5" customHeight="1">
      <c r="A709">
        <v>708</v>
      </c>
      <c r="B709">
        <f>B708+COUNTIF(전체당첨내역!$B709:$G709,1)</f>
        <v>105</v>
      </c>
      <c r="C709">
        <f>C708+COUNTIF(전체당첨내역!$B709:$G709,2)</f>
        <v>90</v>
      </c>
      <c r="D709">
        <f>D708+COUNTIF(전체당첨내역!$B709:$G709,3)</f>
        <v>94</v>
      </c>
      <c r="E709">
        <f>E708+COUNTIF(전체당첨내역!$B709:$G709,4)</f>
        <v>101</v>
      </c>
      <c r="F709">
        <f>F708+COUNTIF(전체당첨내역!$B709:$G709,5)</f>
        <v>101</v>
      </c>
      <c r="G709">
        <f>G708+COUNTIF(전체당첨내역!$B709:$G709,6)</f>
        <v>88</v>
      </c>
      <c r="H709">
        <f>H708+COUNTIF(전체당첨내역!$B709:$G709,7)</f>
        <v>96</v>
      </c>
      <c r="I709">
        <f>I708+COUNTIF(전체당첨내역!$B709:$G709,8)</f>
        <v>101</v>
      </c>
      <c r="J709">
        <f>J708+COUNTIF(전체당첨내역!$B709:$G709,9)</f>
        <v>71</v>
      </c>
      <c r="K709">
        <f>K708+COUNTIF(전체당첨내역!$B709:$G709,10)</f>
        <v>95</v>
      </c>
      <c r="L709">
        <f>L708+COUNTIF(전체당첨내역!$B709:$G709,11)</f>
        <v>96</v>
      </c>
      <c r="M709">
        <f>M708+COUNTIF(전체당첨내역!$B709:$G709,12)</f>
        <v>92</v>
      </c>
      <c r="N709">
        <f>N708+COUNTIF(전체당첨내역!$B709:$G709,13)</f>
        <v>99</v>
      </c>
      <c r="O709">
        <f>O708+COUNTIF(전체당첨내역!$B709:$G709,14)</f>
        <v>103</v>
      </c>
      <c r="P709">
        <f>P708+COUNTIF(전체당첨내역!$B709:$G709,15)</f>
        <v>96</v>
      </c>
      <c r="Q709">
        <f>Q708+COUNTIF(전체당첨내역!$B709:$G709,16)</f>
        <v>88</v>
      </c>
      <c r="R709">
        <f>R708+COUNTIF(전체당첨내역!$B709:$G709,17)</f>
        <v>103</v>
      </c>
      <c r="S709">
        <f>S708+COUNTIF(전체당첨내역!$B709:$G709,18)</f>
        <v>97</v>
      </c>
      <c r="T709">
        <f>T708+COUNTIF(전체당첨내역!$B709:$G709,19)</f>
        <v>93</v>
      </c>
      <c r="U709">
        <f>U708+COUNTIF(전체당첨내역!$B709:$G709,20)</f>
        <v>112</v>
      </c>
      <c r="V709">
        <f>V708+COUNTIF(전체당첨내역!$B709:$G709,21)</f>
        <v>85</v>
      </c>
      <c r="W709">
        <f>W708+COUNTIF(전체당첨내역!$B709:$G709,22)</f>
        <v>80</v>
      </c>
      <c r="X709">
        <f>X708+COUNTIF(전체당첨내역!$B709:$G709,23)</f>
        <v>87</v>
      </c>
      <c r="Y709">
        <f>Y708+COUNTIF(전체당첨내역!$B709:$G709,24)</f>
        <v>93</v>
      </c>
      <c r="Z709">
        <f>Z708+COUNTIF(전체당첨내역!$B709:$G709,25)</f>
        <v>97</v>
      </c>
      <c r="AA709">
        <f>AA708+COUNTIF(전체당첨내역!$B709:$G709,26)</f>
        <v>99</v>
      </c>
      <c r="AB709">
        <f>AB708+COUNTIF(전체당첨내역!$B709:$G709,27)</f>
        <v>110</v>
      </c>
      <c r="AC709">
        <f>AC708+COUNTIF(전체당첨내역!$B709:$G709,28)</f>
        <v>83</v>
      </c>
      <c r="AD709">
        <f>AD708+COUNTIF(전체당첨내역!$B709:$G709,29)</f>
        <v>89</v>
      </c>
      <c r="AE709">
        <f>AE708+COUNTIF(전체당첨내역!$B709:$G709,30)</f>
        <v>81</v>
      </c>
      <c r="AF709">
        <f>AF708+COUNTIF(전체당첨내역!$B709:$G709,31)</f>
        <v>96</v>
      </c>
      <c r="AG709">
        <f>AG708+COUNTIF(전체당첨내역!$B709:$G709,32)</f>
        <v>83</v>
      </c>
      <c r="AH709">
        <f>AH708+COUNTIF(전체당첨내역!$B709:$G709,33)</f>
        <v>95</v>
      </c>
      <c r="AI709">
        <f>AI708+COUNTIF(전체당첨내역!$B709:$G709,34)</f>
        <v>110</v>
      </c>
      <c r="AJ709">
        <f>AJ708+COUNTIF(전체당첨내역!$B709:$G709,35)</f>
        <v>88</v>
      </c>
      <c r="AK709">
        <f>AK708+COUNTIF(전체당첨내역!$B709:$G709,36)</f>
        <v>92</v>
      </c>
      <c r="AL709">
        <f>AL708+COUNTIF(전체당첨내역!$B709:$G709,37)</f>
        <v>103</v>
      </c>
      <c r="AM709">
        <f>AM708+COUNTIF(전체당첨내역!$B709:$G709,38)</f>
        <v>91</v>
      </c>
      <c r="AN709">
        <f>AN708+COUNTIF(전체당첨내역!$B709:$G709,39)</f>
        <v>96</v>
      </c>
      <c r="AO709">
        <f>AO708+COUNTIF(전체당첨내역!$B709:$G709,40)</f>
        <v>113</v>
      </c>
      <c r="AP709">
        <f>AP708+COUNTIF(전체당첨내역!$B709:$G709,41)</f>
        <v>82</v>
      </c>
      <c r="AQ709">
        <f>AQ708+COUNTIF(전체당첨내역!$B709:$G709,42)</f>
        <v>87</v>
      </c>
      <c r="AR709">
        <f>AR708+COUNTIF(전체당첨내역!$B709:$G709,43)</f>
        <v>97</v>
      </c>
      <c r="AS709">
        <f>AS708+COUNTIF(전체당첨내역!$B709:$G709,44)</f>
        <v>95</v>
      </c>
      <c r="AT709">
        <f>AT708+COUNTIF(전체당첨내역!$B709:$G709,45)</f>
        <v>95</v>
      </c>
    </row>
    <row r="710" spans="1:46" ht="16.5" customHeight="1">
      <c r="A710">
        <v>709</v>
      </c>
      <c r="B710">
        <f>B709+COUNTIF(전체당첨내역!$B710:$G710,1)</f>
        <v>105</v>
      </c>
      <c r="C710">
        <f>C709+COUNTIF(전체당첨내역!$B710:$G710,2)</f>
        <v>90</v>
      </c>
      <c r="D710">
        <f>D709+COUNTIF(전체당첨내역!$B710:$G710,3)</f>
        <v>94</v>
      </c>
      <c r="E710">
        <f>E709+COUNTIF(전체당첨내역!$B710:$G710,4)</f>
        <v>101</v>
      </c>
      <c r="F710">
        <f>F709+COUNTIF(전체당첨내역!$B710:$G710,5)</f>
        <v>101</v>
      </c>
      <c r="G710">
        <f>G709+COUNTIF(전체당첨내역!$B710:$G710,6)</f>
        <v>88</v>
      </c>
      <c r="H710">
        <f>H709+COUNTIF(전체당첨내역!$B710:$G710,7)</f>
        <v>96</v>
      </c>
      <c r="I710">
        <f>I709+COUNTIF(전체당첨내역!$B710:$G710,8)</f>
        <v>101</v>
      </c>
      <c r="J710">
        <f>J709+COUNTIF(전체당첨내역!$B710:$G710,9)</f>
        <v>71</v>
      </c>
      <c r="K710">
        <f>K709+COUNTIF(전체당첨내역!$B710:$G710,10)</f>
        <v>96</v>
      </c>
      <c r="L710">
        <f>L709+COUNTIF(전체당첨내역!$B710:$G710,11)</f>
        <v>96</v>
      </c>
      <c r="M710">
        <f>M709+COUNTIF(전체당첨내역!$B710:$G710,12)</f>
        <v>92</v>
      </c>
      <c r="N710">
        <f>N709+COUNTIF(전체당첨내역!$B710:$G710,13)</f>
        <v>99</v>
      </c>
      <c r="O710">
        <f>O709+COUNTIF(전체당첨내역!$B710:$G710,14)</f>
        <v>103</v>
      </c>
      <c r="P710">
        <f>P709+COUNTIF(전체당첨내역!$B710:$G710,15)</f>
        <v>96</v>
      </c>
      <c r="Q710">
        <f>Q709+COUNTIF(전체당첨내역!$B710:$G710,16)</f>
        <v>88</v>
      </c>
      <c r="R710">
        <f>R709+COUNTIF(전체당첨내역!$B710:$G710,17)</f>
        <v>103</v>
      </c>
      <c r="S710">
        <f>S709+COUNTIF(전체당첨내역!$B710:$G710,18)</f>
        <v>98</v>
      </c>
      <c r="T710">
        <f>T709+COUNTIF(전체당첨내역!$B710:$G710,19)</f>
        <v>93</v>
      </c>
      <c r="U710">
        <f>U709+COUNTIF(전체당첨내역!$B710:$G710,20)</f>
        <v>112</v>
      </c>
      <c r="V710">
        <f>V709+COUNTIF(전체당첨내역!$B710:$G710,21)</f>
        <v>85</v>
      </c>
      <c r="W710">
        <f>W709+COUNTIF(전체당첨내역!$B710:$G710,22)</f>
        <v>80</v>
      </c>
      <c r="X710">
        <f>X709+COUNTIF(전체당첨내역!$B710:$G710,23)</f>
        <v>87</v>
      </c>
      <c r="Y710">
        <f>Y709+COUNTIF(전체당첨내역!$B710:$G710,24)</f>
        <v>93</v>
      </c>
      <c r="Z710">
        <f>Z709+COUNTIF(전체당첨내역!$B710:$G710,25)</f>
        <v>97</v>
      </c>
      <c r="AA710">
        <f>AA709+COUNTIF(전체당첨내역!$B710:$G710,26)</f>
        <v>99</v>
      </c>
      <c r="AB710">
        <f>AB709+COUNTIF(전체당첨내역!$B710:$G710,27)</f>
        <v>110</v>
      </c>
      <c r="AC710">
        <f>AC709+COUNTIF(전체당첨내역!$B710:$G710,28)</f>
        <v>83</v>
      </c>
      <c r="AD710">
        <f>AD709+COUNTIF(전체당첨내역!$B710:$G710,29)</f>
        <v>89</v>
      </c>
      <c r="AE710">
        <f>AE709+COUNTIF(전체당첨내역!$B710:$G710,30)</f>
        <v>82</v>
      </c>
      <c r="AF710">
        <f>AF709+COUNTIF(전체당첨내역!$B710:$G710,31)</f>
        <v>96</v>
      </c>
      <c r="AG710">
        <f>AG709+COUNTIF(전체당첨내역!$B710:$G710,32)</f>
        <v>83</v>
      </c>
      <c r="AH710">
        <f>AH709+COUNTIF(전체당첨내역!$B710:$G710,33)</f>
        <v>95</v>
      </c>
      <c r="AI710">
        <f>AI709+COUNTIF(전체당첨내역!$B710:$G710,34)</f>
        <v>110</v>
      </c>
      <c r="AJ710">
        <f>AJ709+COUNTIF(전체당첨내역!$B710:$G710,35)</f>
        <v>88</v>
      </c>
      <c r="AK710">
        <f>AK709+COUNTIF(전체당첨내역!$B710:$G710,36)</f>
        <v>93</v>
      </c>
      <c r="AL710">
        <f>AL709+COUNTIF(전체당첨내역!$B710:$G710,37)</f>
        <v>103</v>
      </c>
      <c r="AM710">
        <f>AM709+COUNTIF(전체당첨내역!$B710:$G710,38)</f>
        <v>91</v>
      </c>
      <c r="AN710">
        <f>AN709+COUNTIF(전체당첨내역!$B710:$G710,39)</f>
        <v>97</v>
      </c>
      <c r="AO710">
        <f>AO709+COUNTIF(전체당첨내역!$B710:$G710,40)</f>
        <v>113</v>
      </c>
      <c r="AP710">
        <f>AP709+COUNTIF(전체당첨내역!$B710:$G710,41)</f>
        <v>82</v>
      </c>
      <c r="AQ710">
        <f>AQ709+COUNTIF(전체당첨내역!$B710:$G710,42)</f>
        <v>87</v>
      </c>
      <c r="AR710">
        <f>AR709+COUNTIF(전체당첨내역!$B710:$G710,43)</f>
        <v>97</v>
      </c>
      <c r="AS710">
        <f>AS709+COUNTIF(전체당첨내역!$B710:$G710,44)</f>
        <v>96</v>
      </c>
      <c r="AT710">
        <f>AT709+COUNTIF(전체당첨내역!$B710:$G710,45)</f>
        <v>95</v>
      </c>
    </row>
    <row r="711" spans="1:46" ht="16.5" customHeight="1">
      <c r="A711">
        <v>710</v>
      </c>
      <c r="B711">
        <f>B710+COUNTIF(전체당첨내역!$B711:$G711,1)</f>
        <v>105</v>
      </c>
      <c r="C711">
        <f>C710+COUNTIF(전체당첨내역!$B711:$G711,2)</f>
        <v>90</v>
      </c>
      <c r="D711">
        <f>D710+COUNTIF(전체당첨내역!$B711:$G711,3)</f>
        <v>95</v>
      </c>
      <c r="E711">
        <f>E710+COUNTIF(전체당첨내역!$B711:$G711,4)</f>
        <v>102</v>
      </c>
      <c r="F711">
        <f>F710+COUNTIF(전체당첨내역!$B711:$G711,5)</f>
        <v>101</v>
      </c>
      <c r="G711">
        <f>G710+COUNTIF(전체당첨내역!$B711:$G711,6)</f>
        <v>88</v>
      </c>
      <c r="H711">
        <f>H710+COUNTIF(전체당첨내역!$B711:$G711,7)</f>
        <v>96</v>
      </c>
      <c r="I711">
        <f>I710+COUNTIF(전체당첨내역!$B711:$G711,8)</f>
        <v>101</v>
      </c>
      <c r="J711">
        <f>J710+COUNTIF(전체당첨내역!$B711:$G711,9)</f>
        <v>72</v>
      </c>
      <c r="K711">
        <f>K710+COUNTIF(전체당첨내역!$B711:$G711,10)</f>
        <v>96</v>
      </c>
      <c r="L711">
        <f>L710+COUNTIF(전체당첨내역!$B711:$G711,11)</f>
        <v>96</v>
      </c>
      <c r="M711">
        <f>M710+COUNTIF(전체당첨내역!$B711:$G711,12)</f>
        <v>92</v>
      </c>
      <c r="N711">
        <f>N710+COUNTIF(전체당첨내역!$B711:$G711,13)</f>
        <v>99</v>
      </c>
      <c r="O711">
        <f>O710+COUNTIF(전체당첨내역!$B711:$G711,14)</f>
        <v>103</v>
      </c>
      <c r="P711">
        <f>P710+COUNTIF(전체당첨내역!$B711:$G711,15)</f>
        <v>96</v>
      </c>
      <c r="Q711">
        <f>Q710+COUNTIF(전체당첨내역!$B711:$G711,16)</f>
        <v>88</v>
      </c>
      <c r="R711">
        <f>R710+COUNTIF(전체당첨내역!$B711:$G711,17)</f>
        <v>103</v>
      </c>
      <c r="S711">
        <f>S710+COUNTIF(전체당첨내역!$B711:$G711,18)</f>
        <v>98</v>
      </c>
      <c r="T711">
        <f>T710+COUNTIF(전체당첨내역!$B711:$G711,19)</f>
        <v>93</v>
      </c>
      <c r="U711">
        <f>U710+COUNTIF(전체당첨내역!$B711:$G711,20)</f>
        <v>112</v>
      </c>
      <c r="V711">
        <f>V710+COUNTIF(전체당첨내역!$B711:$G711,21)</f>
        <v>85</v>
      </c>
      <c r="W711">
        <f>W710+COUNTIF(전체당첨내역!$B711:$G711,22)</f>
        <v>80</v>
      </c>
      <c r="X711">
        <f>X710+COUNTIF(전체당첨내역!$B711:$G711,23)</f>
        <v>87</v>
      </c>
      <c r="Y711">
        <f>Y710+COUNTIF(전체당첨내역!$B711:$G711,24)</f>
        <v>94</v>
      </c>
      <c r="Z711">
        <f>Z710+COUNTIF(전체당첨내역!$B711:$G711,25)</f>
        <v>98</v>
      </c>
      <c r="AA711">
        <f>AA710+COUNTIF(전체당첨내역!$B711:$G711,26)</f>
        <v>99</v>
      </c>
      <c r="AB711">
        <f>AB710+COUNTIF(전체당첨내역!$B711:$G711,27)</f>
        <v>110</v>
      </c>
      <c r="AC711">
        <f>AC710+COUNTIF(전체당첨내역!$B711:$G711,28)</f>
        <v>83</v>
      </c>
      <c r="AD711">
        <f>AD710+COUNTIF(전체당첨내역!$B711:$G711,29)</f>
        <v>89</v>
      </c>
      <c r="AE711">
        <f>AE710+COUNTIF(전체당첨내역!$B711:$G711,30)</f>
        <v>82</v>
      </c>
      <c r="AF711">
        <f>AF710+COUNTIF(전체당첨내역!$B711:$G711,31)</f>
        <v>96</v>
      </c>
      <c r="AG711">
        <f>AG710+COUNTIF(전체당첨내역!$B711:$G711,32)</f>
        <v>83</v>
      </c>
      <c r="AH711">
        <f>AH710+COUNTIF(전체당첨내역!$B711:$G711,33)</f>
        <v>96</v>
      </c>
      <c r="AI711">
        <f>AI710+COUNTIF(전체당첨내역!$B711:$G711,34)</f>
        <v>110</v>
      </c>
      <c r="AJ711">
        <f>AJ710+COUNTIF(전체당첨내역!$B711:$G711,35)</f>
        <v>88</v>
      </c>
      <c r="AK711">
        <f>AK710+COUNTIF(전체당첨내역!$B711:$G711,36)</f>
        <v>93</v>
      </c>
      <c r="AL711">
        <f>AL710+COUNTIF(전체당첨내역!$B711:$G711,37)</f>
        <v>103</v>
      </c>
      <c r="AM711">
        <f>AM710+COUNTIF(전체당첨내역!$B711:$G711,38)</f>
        <v>91</v>
      </c>
      <c r="AN711">
        <f>AN710+COUNTIF(전체당첨내역!$B711:$G711,39)</f>
        <v>97</v>
      </c>
      <c r="AO711">
        <f>AO710+COUNTIF(전체당첨내역!$B711:$G711,40)</f>
        <v>113</v>
      </c>
      <c r="AP711">
        <f>AP710+COUNTIF(전체당첨내역!$B711:$G711,41)</f>
        <v>82</v>
      </c>
      <c r="AQ711">
        <f>AQ710+COUNTIF(전체당첨내역!$B711:$G711,42)</f>
        <v>87</v>
      </c>
      <c r="AR711">
        <f>AR710+COUNTIF(전체당첨내역!$B711:$G711,43)</f>
        <v>97</v>
      </c>
      <c r="AS711">
        <f>AS710+COUNTIF(전체당첨내역!$B711:$G711,44)</f>
        <v>96</v>
      </c>
      <c r="AT711">
        <f>AT710+COUNTIF(전체당첨내역!$B711:$G711,45)</f>
        <v>95</v>
      </c>
    </row>
    <row r="712" spans="1:46" ht="16.5" customHeight="1">
      <c r="A712">
        <v>711</v>
      </c>
      <c r="B712">
        <f>B711+COUNTIF(전체당첨내역!$B712:$G712,1)</f>
        <v>105</v>
      </c>
      <c r="C712">
        <f>C711+COUNTIF(전체당첨내역!$B712:$G712,2)</f>
        <v>90</v>
      </c>
      <c r="D712">
        <f>D711+COUNTIF(전체당첨내역!$B712:$G712,3)</f>
        <v>95</v>
      </c>
      <c r="E712">
        <f>E711+COUNTIF(전체당첨내역!$B712:$G712,4)</f>
        <v>102</v>
      </c>
      <c r="F712">
        <f>F711+COUNTIF(전체당첨내역!$B712:$G712,5)</f>
        <v>101</v>
      </c>
      <c r="G712">
        <f>G711+COUNTIF(전체당첨내역!$B712:$G712,6)</f>
        <v>88</v>
      </c>
      <c r="H712">
        <f>H711+COUNTIF(전체당첨내역!$B712:$G712,7)</f>
        <v>96</v>
      </c>
      <c r="I712">
        <f>I711+COUNTIF(전체당첨내역!$B712:$G712,8)</f>
        <v>101</v>
      </c>
      <c r="J712">
        <f>J711+COUNTIF(전체당첨내역!$B712:$G712,9)</f>
        <v>72</v>
      </c>
      <c r="K712">
        <f>K711+COUNTIF(전체당첨내역!$B712:$G712,10)</f>
        <v>96</v>
      </c>
      <c r="L712">
        <f>L711+COUNTIF(전체당첨내역!$B712:$G712,11)</f>
        <v>97</v>
      </c>
      <c r="M712">
        <f>M711+COUNTIF(전체당첨내역!$B712:$G712,12)</f>
        <v>92</v>
      </c>
      <c r="N712">
        <f>N711+COUNTIF(전체당첨내역!$B712:$G712,13)</f>
        <v>99</v>
      </c>
      <c r="O712">
        <f>O711+COUNTIF(전체당첨내역!$B712:$G712,14)</f>
        <v>103</v>
      </c>
      <c r="P712">
        <f>P711+COUNTIF(전체당첨내역!$B712:$G712,15)</f>
        <v>97</v>
      </c>
      <c r="Q712">
        <f>Q711+COUNTIF(전체당첨내역!$B712:$G712,16)</f>
        <v>88</v>
      </c>
      <c r="R712">
        <f>R711+COUNTIF(전체당첨내역!$B712:$G712,17)</f>
        <v>103</v>
      </c>
      <c r="S712">
        <f>S711+COUNTIF(전체당첨내역!$B712:$G712,18)</f>
        <v>98</v>
      </c>
      <c r="T712">
        <f>T711+COUNTIF(전체당첨내역!$B712:$G712,19)</f>
        <v>93</v>
      </c>
      <c r="U712">
        <f>U711+COUNTIF(전체당첨내역!$B712:$G712,20)</f>
        <v>112</v>
      </c>
      <c r="V712">
        <f>V711+COUNTIF(전체당첨내역!$B712:$G712,21)</f>
        <v>85</v>
      </c>
      <c r="W712">
        <f>W711+COUNTIF(전체당첨내역!$B712:$G712,22)</f>
        <v>80</v>
      </c>
      <c r="X712">
        <f>X711+COUNTIF(전체당첨내역!$B712:$G712,23)</f>
        <v>87</v>
      </c>
      <c r="Y712">
        <f>Y711+COUNTIF(전체당첨내역!$B712:$G712,24)</f>
        <v>95</v>
      </c>
      <c r="Z712">
        <f>Z711+COUNTIF(전체당첨내역!$B712:$G712,25)</f>
        <v>98</v>
      </c>
      <c r="AA712">
        <f>AA711+COUNTIF(전체당첨내역!$B712:$G712,26)</f>
        <v>99</v>
      </c>
      <c r="AB712">
        <f>AB711+COUNTIF(전체당첨내역!$B712:$G712,27)</f>
        <v>110</v>
      </c>
      <c r="AC712">
        <f>AC711+COUNTIF(전체당첨내역!$B712:$G712,28)</f>
        <v>83</v>
      </c>
      <c r="AD712">
        <f>AD711+COUNTIF(전체당첨내역!$B712:$G712,29)</f>
        <v>89</v>
      </c>
      <c r="AE712">
        <f>AE711+COUNTIF(전체당첨내역!$B712:$G712,30)</f>
        <v>82</v>
      </c>
      <c r="AF712">
        <f>AF711+COUNTIF(전체당첨내역!$B712:$G712,31)</f>
        <v>96</v>
      </c>
      <c r="AG712">
        <f>AG711+COUNTIF(전체당첨내역!$B712:$G712,32)</f>
        <v>83</v>
      </c>
      <c r="AH712">
        <f>AH711+COUNTIF(전체당첨내역!$B712:$G712,33)</f>
        <v>96</v>
      </c>
      <c r="AI712">
        <f>AI711+COUNTIF(전체당첨내역!$B712:$G712,34)</f>
        <v>110</v>
      </c>
      <c r="AJ712">
        <f>AJ711+COUNTIF(전체당첨내역!$B712:$G712,35)</f>
        <v>89</v>
      </c>
      <c r="AK712">
        <f>AK711+COUNTIF(전체당첨내역!$B712:$G712,36)</f>
        <v>93</v>
      </c>
      <c r="AL712">
        <f>AL711+COUNTIF(전체당첨내역!$B712:$G712,37)</f>
        <v>104</v>
      </c>
      <c r="AM712">
        <f>AM711+COUNTIF(전체당첨내역!$B712:$G712,38)</f>
        <v>91</v>
      </c>
      <c r="AN712">
        <f>AN711+COUNTIF(전체당첨내역!$B712:$G712,39)</f>
        <v>97</v>
      </c>
      <c r="AO712">
        <f>AO711+COUNTIF(전체당첨내역!$B712:$G712,40)</f>
        <v>113</v>
      </c>
      <c r="AP712">
        <f>AP711+COUNTIF(전체당첨내역!$B712:$G712,41)</f>
        <v>82</v>
      </c>
      <c r="AQ712">
        <f>AQ711+COUNTIF(전체당첨내역!$B712:$G712,42)</f>
        <v>87</v>
      </c>
      <c r="AR712">
        <f>AR711+COUNTIF(전체당첨내역!$B712:$G712,43)</f>
        <v>97</v>
      </c>
      <c r="AS712">
        <f>AS711+COUNTIF(전체당첨내역!$B712:$G712,44)</f>
        <v>96</v>
      </c>
      <c r="AT712">
        <f>AT711+COUNTIF(전체당첨내역!$B712:$G712,45)</f>
        <v>96</v>
      </c>
    </row>
    <row r="713" spans="1:46" ht="16.5" customHeight="1">
      <c r="A713">
        <v>712</v>
      </c>
      <c r="B713">
        <f>B712+COUNTIF(전체당첨내역!$B713:$G713,1)</f>
        <v>105</v>
      </c>
      <c r="C713">
        <f>C712+COUNTIF(전체당첨내역!$B713:$G713,2)</f>
        <v>90</v>
      </c>
      <c r="D713">
        <f>D712+COUNTIF(전체당첨내역!$B713:$G713,3)</f>
        <v>95</v>
      </c>
      <c r="E713">
        <f>E712+COUNTIF(전체당첨내역!$B713:$G713,4)</f>
        <v>102</v>
      </c>
      <c r="F713">
        <f>F712+COUNTIF(전체당첨내역!$B713:$G713,5)</f>
        <v>101</v>
      </c>
      <c r="G713">
        <f>G712+COUNTIF(전체당첨내역!$B713:$G713,6)</f>
        <v>88</v>
      </c>
      <c r="H713">
        <f>H712+COUNTIF(전체당첨내역!$B713:$G713,7)</f>
        <v>96</v>
      </c>
      <c r="I713">
        <f>I712+COUNTIF(전체당첨내역!$B713:$G713,8)</f>
        <v>101</v>
      </c>
      <c r="J713">
        <f>J712+COUNTIF(전체당첨내역!$B713:$G713,9)</f>
        <v>72</v>
      </c>
      <c r="K713">
        <f>K712+COUNTIF(전체당첨내역!$B713:$G713,10)</f>
        <v>96</v>
      </c>
      <c r="L713">
        <f>L712+COUNTIF(전체당첨내역!$B713:$G713,11)</f>
        <v>97</v>
      </c>
      <c r="M713">
        <f>M712+COUNTIF(전체당첨내역!$B713:$G713,12)</f>
        <v>92</v>
      </c>
      <c r="N713">
        <f>N712+COUNTIF(전체당첨내역!$B713:$G713,13)</f>
        <v>99</v>
      </c>
      <c r="O713">
        <f>O712+COUNTIF(전체당첨내역!$B713:$G713,14)</f>
        <v>103</v>
      </c>
      <c r="P713">
        <f>P712+COUNTIF(전체당첨내역!$B713:$G713,15)</f>
        <v>97</v>
      </c>
      <c r="Q713">
        <f>Q712+COUNTIF(전체당첨내역!$B713:$G713,16)</f>
        <v>88</v>
      </c>
      <c r="R713">
        <f>R712+COUNTIF(전체당첨내역!$B713:$G713,17)</f>
        <v>104</v>
      </c>
      <c r="S713">
        <f>S712+COUNTIF(전체당첨내역!$B713:$G713,18)</f>
        <v>98</v>
      </c>
      <c r="T713">
        <f>T712+COUNTIF(전체당첨내역!$B713:$G713,19)</f>
        <v>93</v>
      </c>
      <c r="U713">
        <f>U712+COUNTIF(전체당첨내역!$B713:$G713,20)</f>
        <v>113</v>
      </c>
      <c r="V713">
        <f>V712+COUNTIF(전체당첨내역!$B713:$G713,21)</f>
        <v>85</v>
      </c>
      <c r="W713">
        <f>W712+COUNTIF(전체당첨내역!$B713:$G713,22)</f>
        <v>80</v>
      </c>
      <c r="X713">
        <f>X712+COUNTIF(전체당첨내역!$B713:$G713,23)</f>
        <v>87</v>
      </c>
      <c r="Y713">
        <f>Y712+COUNTIF(전체당첨내역!$B713:$G713,24)</f>
        <v>95</v>
      </c>
      <c r="Z713">
        <f>Z712+COUNTIF(전체당첨내역!$B713:$G713,25)</f>
        <v>98</v>
      </c>
      <c r="AA713">
        <f>AA712+COUNTIF(전체당첨내역!$B713:$G713,26)</f>
        <v>99</v>
      </c>
      <c r="AB713">
        <f>AB712+COUNTIF(전체당첨내역!$B713:$G713,27)</f>
        <v>110</v>
      </c>
      <c r="AC713">
        <f>AC712+COUNTIF(전체당첨내역!$B713:$G713,28)</f>
        <v>83</v>
      </c>
      <c r="AD713">
        <f>AD712+COUNTIF(전체당첨내역!$B713:$G713,29)</f>
        <v>89</v>
      </c>
      <c r="AE713">
        <f>AE712+COUNTIF(전체당첨내역!$B713:$G713,30)</f>
        <v>83</v>
      </c>
      <c r="AF713">
        <f>AF712+COUNTIF(전체당첨내역!$B713:$G713,31)</f>
        <v>97</v>
      </c>
      <c r="AG713">
        <f>AG712+COUNTIF(전체당첨내역!$B713:$G713,32)</f>
        <v>83</v>
      </c>
      <c r="AH713">
        <f>AH712+COUNTIF(전체당첨내역!$B713:$G713,33)</f>
        <v>97</v>
      </c>
      <c r="AI713">
        <f>AI712+COUNTIF(전체당첨내역!$B713:$G713,34)</f>
        <v>110</v>
      </c>
      <c r="AJ713">
        <f>AJ712+COUNTIF(전체당첨내역!$B713:$G713,35)</f>
        <v>89</v>
      </c>
      <c r="AK713">
        <f>AK712+COUNTIF(전체당첨내역!$B713:$G713,36)</f>
        <v>93</v>
      </c>
      <c r="AL713">
        <f>AL712+COUNTIF(전체당첨내역!$B713:$G713,37)</f>
        <v>104</v>
      </c>
      <c r="AM713">
        <f>AM712+COUNTIF(전체당첨내역!$B713:$G713,38)</f>
        <v>91</v>
      </c>
      <c r="AN713">
        <f>AN712+COUNTIF(전체당첨내역!$B713:$G713,39)</f>
        <v>97</v>
      </c>
      <c r="AO713">
        <f>AO712+COUNTIF(전체당첨내역!$B713:$G713,40)</f>
        <v>113</v>
      </c>
      <c r="AP713">
        <f>AP712+COUNTIF(전체당첨내역!$B713:$G713,41)</f>
        <v>82</v>
      </c>
      <c r="AQ713">
        <f>AQ712+COUNTIF(전체당첨내역!$B713:$G713,42)</f>
        <v>87</v>
      </c>
      <c r="AR713">
        <f>AR712+COUNTIF(전체당첨내역!$B713:$G713,43)</f>
        <v>97</v>
      </c>
      <c r="AS713">
        <f>AS712+COUNTIF(전체당첨내역!$B713:$G713,44)</f>
        <v>96</v>
      </c>
      <c r="AT713">
        <f>AT712+COUNTIF(전체당첨내역!$B713:$G713,45)</f>
        <v>97</v>
      </c>
    </row>
    <row r="714" spans="1:46" ht="16.5" customHeight="1">
      <c r="A714">
        <v>713</v>
      </c>
      <c r="B714">
        <f>B713+COUNTIF(전체당첨내역!$B714:$G714,1)</f>
        <v>105</v>
      </c>
      <c r="C714">
        <f>C713+COUNTIF(전체당첨내역!$B714:$G714,2)</f>
        <v>91</v>
      </c>
      <c r="D714">
        <f>D713+COUNTIF(전체당첨내역!$B714:$G714,3)</f>
        <v>95</v>
      </c>
      <c r="E714">
        <f>E713+COUNTIF(전체당첨내역!$B714:$G714,4)</f>
        <v>102</v>
      </c>
      <c r="F714">
        <f>F713+COUNTIF(전체당첨내역!$B714:$G714,5)</f>
        <v>102</v>
      </c>
      <c r="G714">
        <f>G713+COUNTIF(전체당첨내역!$B714:$G714,6)</f>
        <v>88</v>
      </c>
      <c r="H714">
        <f>H713+COUNTIF(전체당첨내역!$B714:$G714,7)</f>
        <v>96</v>
      </c>
      <c r="I714">
        <f>I713+COUNTIF(전체당첨내역!$B714:$G714,8)</f>
        <v>101</v>
      </c>
      <c r="J714">
        <f>J713+COUNTIF(전체당첨내역!$B714:$G714,9)</f>
        <v>72</v>
      </c>
      <c r="K714">
        <f>K713+COUNTIF(전체당첨내역!$B714:$G714,10)</f>
        <v>96</v>
      </c>
      <c r="L714">
        <f>L713+COUNTIF(전체당첨내역!$B714:$G714,11)</f>
        <v>97</v>
      </c>
      <c r="M714">
        <f>M713+COUNTIF(전체당첨내역!$B714:$G714,12)</f>
        <v>92</v>
      </c>
      <c r="N714">
        <f>N713+COUNTIF(전체당첨내역!$B714:$G714,13)</f>
        <v>99</v>
      </c>
      <c r="O714">
        <f>O713+COUNTIF(전체당첨내역!$B714:$G714,14)</f>
        <v>103</v>
      </c>
      <c r="P714">
        <f>P713+COUNTIF(전체당첨내역!$B714:$G714,15)</f>
        <v>98</v>
      </c>
      <c r="Q714">
        <f>Q713+COUNTIF(전체당첨내역!$B714:$G714,16)</f>
        <v>88</v>
      </c>
      <c r="R714">
        <f>R713+COUNTIF(전체당첨내역!$B714:$G714,17)</f>
        <v>104</v>
      </c>
      <c r="S714">
        <f>S713+COUNTIF(전체당첨내역!$B714:$G714,18)</f>
        <v>99</v>
      </c>
      <c r="T714">
        <f>T713+COUNTIF(전체당첨내역!$B714:$G714,19)</f>
        <v>94</v>
      </c>
      <c r="U714">
        <f>U713+COUNTIF(전체당첨내역!$B714:$G714,20)</f>
        <v>113</v>
      </c>
      <c r="V714">
        <f>V713+COUNTIF(전체당첨내역!$B714:$G714,21)</f>
        <v>85</v>
      </c>
      <c r="W714">
        <f>W713+COUNTIF(전체당첨내역!$B714:$G714,22)</f>
        <v>80</v>
      </c>
      <c r="X714">
        <f>X713+COUNTIF(전체당첨내역!$B714:$G714,23)</f>
        <v>88</v>
      </c>
      <c r="Y714">
        <f>Y713+COUNTIF(전체당첨내역!$B714:$G714,24)</f>
        <v>95</v>
      </c>
      <c r="Z714">
        <f>Z713+COUNTIF(전체당첨내역!$B714:$G714,25)</f>
        <v>98</v>
      </c>
      <c r="AA714">
        <f>AA713+COUNTIF(전체당첨내역!$B714:$G714,26)</f>
        <v>99</v>
      </c>
      <c r="AB714">
        <f>AB713+COUNTIF(전체당첨내역!$B714:$G714,27)</f>
        <v>110</v>
      </c>
      <c r="AC714">
        <f>AC713+COUNTIF(전체당첨내역!$B714:$G714,28)</f>
        <v>83</v>
      </c>
      <c r="AD714">
        <f>AD713+COUNTIF(전체당첨내역!$B714:$G714,29)</f>
        <v>89</v>
      </c>
      <c r="AE714">
        <f>AE713+COUNTIF(전체당첨내역!$B714:$G714,30)</f>
        <v>83</v>
      </c>
      <c r="AF714">
        <f>AF713+COUNTIF(전체당첨내역!$B714:$G714,31)</f>
        <v>97</v>
      </c>
      <c r="AG714">
        <f>AG713+COUNTIF(전체당첨내역!$B714:$G714,32)</f>
        <v>83</v>
      </c>
      <c r="AH714">
        <f>AH713+COUNTIF(전체당첨내역!$B714:$G714,33)</f>
        <v>97</v>
      </c>
      <c r="AI714">
        <f>AI713+COUNTIF(전체당첨내역!$B714:$G714,34)</f>
        <v>110</v>
      </c>
      <c r="AJ714">
        <f>AJ713+COUNTIF(전체당첨내역!$B714:$G714,35)</f>
        <v>89</v>
      </c>
      <c r="AK714">
        <f>AK713+COUNTIF(전체당첨내역!$B714:$G714,36)</f>
        <v>93</v>
      </c>
      <c r="AL714">
        <f>AL713+COUNTIF(전체당첨내역!$B714:$G714,37)</f>
        <v>104</v>
      </c>
      <c r="AM714">
        <f>AM713+COUNTIF(전체당첨내역!$B714:$G714,38)</f>
        <v>91</v>
      </c>
      <c r="AN714">
        <f>AN713+COUNTIF(전체당첨내역!$B714:$G714,39)</f>
        <v>97</v>
      </c>
      <c r="AO714">
        <f>AO713+COUNTIF(전체당첨내역!$B714:$G714,40)</f>
        <v>113</v>
      </c>
      <c r="AP714">
        <f>AP713+COUNTIF(전체당첨내역!$B714:$G714,41)</f>
        <v>82</v>
      </c>
      <c r="AQ714">
        <f>AQ713+COUNTIF(전체당첨내역!$B714:$G714,42)</f>
        <v>87</v>
      </c>
      <c r="AR714">
        <f>AR713+COUNTIF(전체당첨내역!$B714:$G714,43)</f>
        <v>97</v>
      </c>
      <c r="AS714">
        <f>AS713+COUNTIF(전체당첨내역!$B714:$G714,44)</f>
        <v>96</v>
      </c>
      <c r="AT714">
        <f>AT713+COUNTIF(전체당첨내역!$B714:$G714,45)</f>
        <v>97</v>
      </c>
    </row>
    <row r="715" spans="1:46" ht="16.5" customHeight="1">
      <c r="A715">
        <v>714</v>
      </c>
      <c r="B715">
        <f>B714+COUNTIF(전체당첨내역!$B715:$G715,1)</f>
        <v>106</v>
      </c>
      <c r="C715">
        <f>C714+COUNTIF(전체당첨내역!$B715:$G715,2)</f>
        <v>91</v>
      </c>
      <c r="D715">
        <f>D714+COUNTIF(전체당첨내역!$B715:$G715,3)</f>
        <v>95</v>
      </c>
      <c r="E715">
        <f>E714+COUNTIF(전체당첨내역!$B715:$G715,4)</f>
        <v>102</v>
      </c>
      <c r="F715">
        <f>F714+COUNTIF(전체당첨내역!$B715:$G715,5)</f>
        <v>102</v>
      </c>
      <c r="G715">
        <f>G714+COUNTIF(전체당첨내역!$B715:$G715,6)</f>
        <v>88</v>
      </c>
      <c r="H715">
        <f>H714+COUNTIF(전체당첨내역!$B715:$G715,7)</f>
        <v>97</v>
      </c>
      <c r="I715">
        <f>I714+COUNTIF(전체당첨내역!$B715:$G715,8)</f>
        <v>101</v>
      </c>
      <c r="J715">
        <f>J714+COUNTIF(전체당첨내역!$B715:$G715,9)</f>
        <v>72</v>
      </c>
      <c r="K715">
        <f>K714+COUNTIF(전체당첨내역!$B715:$G715,10)</f>
        <v>96</v>
      </c>
      <c r="L715">
        <f>L714+COUNTIF(전체당첨내역!$B715:$G715,11)</f>
        <v>97</v>
      </c>
      <c r="M715">
        <f>M714+COUNTIF(전체당첨내역!$B715:$G715,12)</f>
        <v>92</v>
      </c>
      <c r="N715">
        <f>N714+COUNTIF(전체당첨내역!$B715:$G715,13)</f>
        <v>99</v>
      </c>
      <c r="O715">
        <f>O714+COUNTIF(전체당첨내역!$B715:$G715,14)</f>
        <v>103</v>
      </c>
      <c r="P715">
        <f>P714+COUNTIF(전체당첨내역!$B715:$G715,15)</f>
        <v>98</v>
      </c>
      <c r="Q715">
        <f>Q714+COUNTIF(전체당첨내역!$B715:$G715,16)</f>
        <v>88</v>
      </c>
      <c r="R715">
        <f>R714+COUNTIF(전체당첨내역!$B715:$G715,17)</f>
        <v>104</v>
      </c>
      <c r="S715">
        <f>S714+COUNTIF(전체당첨내역!$B715:$G715,18)</f>
        <v>99</v>
      </c>
      <c r="T715">
        <f>T714+COUNTIF(전체당첨내역!$B715:$G715,19)</f>
        <v>94</v>
      </c>
      <c r="U715">
        <f>U714+COUNTIF(전체당첨내역!$B715:$G715,20)</f>
        <v>113</v>
      </c>
      <c r="V715">
        <f>V714+COUNTIF(전체당첨내역!$B715:$G715,21)</f>
        <v>85</v>
      </c>
      <c r="W715">
        <f>W714+COUNTIF(전체당첨내역!$B715:$G715,22)</f>
        <v>81</v>
      </c>
      <c r="X715">
        <f>X714+COUNTIF(전체당첨내역!$B715:$G715,23)</f>
        <v>88</v>
      </c>
      <c r="Y715">
        <f>Y714+COUNTIF(전체당첨내역!$B715:$G715,24)</f>
        <v>95</v>
      </c>
      <c r="Z715">
        <f>Z714+COUNTIF(전체당첨내역!$B715:$G715,25)</f>
        <v>98</v>
      </c>
      <c r="AA715">
        <f>AA714+COUNTIF(전체당첨내역!$B715:$G715,26)</f>
        <v>99</v>
      </c>
      <c r="AB715">
        <f>AB714+COUNTIF(전체당첨내역!$B715:$G715,27)</f>
        <v>110</v>
      </c>
      <c r="AC715">
        <f>AC714+COUNTIF(전체당첨내역!$B715:$G715,28)</f>
        <v>83</v>
      </c>
      <c r="AD715">
        <f>AD714+COUNTIF(전체당첨내역!$B715:$G715,29)</f>
        <v>89</v>
      </c>
      <c r="AE715">
        <f>AE714+COUNTIF(전체당첨내역!$B715:$G715,30)</f>
        <v>83</v>
      </c>
      <c r="AF715">
        <f>AF714+COUNTIF(전체당첨내역!$B715:$G715,31)</f>
        <v>97</v>
      </c>
      <c r="AG715">
        <f>AG714+COUNTIF(전체당첨내역!$B715:$G715,32)</f>
        <v>83</v>
      </c>
      <c r="AH715">
        <f>AH714+COUNTIF(전체당첨내역!$B715:$G715,33)</f>
        <v>98</v>
      </c>
      <c r="AI715">
        <f>AI714+COUNTIF(전체당첨내역!$B715:$G715,34)</f>
        <v>110</v>
      </c>
      <c r="AJ715">
        <f>AJ714+COUNTIF(전체당첨내역!$B715:$G715,35)</f>
        <v>89</v>
      </c>
      <c r="AK715">
        <f>AK714+COUNTIF(전체당첨내역!$B715:$G715,36)</f>
        <v>93</v>
      </c>
      <c r="AL715">
        <f>AL714+COUNTIF(전체당첨내역!$B715:$G715,37)</f>
        <v>105</v>
      </c>
      <c r="AM715">
        <f>AM714+COUNTIF(전체당첨내역!$B715:$G715,38)</f>
        <v>91</v>
      </c>
      <c r="AN715">
        <f>AN714+COUNTIF(전체당첨내역!$B715:$G715,39)</f>
        <v>97</v>
      </c>
      <c r="AO715">
        <f>AO714+COUNTIF(전체당첨내역!$B715:$G715,40)</f>
        <v>114</v>
      </c>
      <c r="AP715">
        <f>AP714+COUNTIF(전체당첨내역!$B715:$G715,41)</f>
        <v>82</v>
      </c>
      <c r="AQ715">
        <f>AQ714+COUNTIF(전체당첨내역!$B715:$G715,42)</f>
        <v>87</v>
      </c>
      <c r="AR715">
        <f>AR714+COUNTIF(전체당첨내역!$B715:$G715,43)</f>
        <v>97</v>
      </c>
      <c r="AS715">
        <f>AS714+COUNTIF(전체당첨내역!$B715:$G715,44)</f>
        <v>96</v>
      </c>
      <c r="AT715">
        <f>AT714+COUNTIF(전체당첨내역!$B715:$G715,45)</f>
        <v>97</v>
      </c>
    </row>
    <row r="716" spans="1:46" ht="16.5" customHeight="1">
      <c r="A716">
        <v>715</v>
      </c>
      <c r="B716">
        <f>B715+COUNTIF(전체당첨내역!$B716:$G716,1)</f>
        <v>106</v>
      </c>
      <c r="C716">
        <f>C715+COUNTIF(전체당첨내역!$B716:$G716,2)</f>
        <v>92</v>
      </c>
      <c r="D716">
        <f>D715+COUNTIF(전체당첨내역!$B716:$G716,3)</f>
        <v>95</v>
      </c>
      <c r="E716">
        <f>E715+COUNTIF(전체당첨내역!$B716:$G716,4)</f>
        <v>102</v>
      </c>
      <c r="F716">
        <f>F715+COUNTIF(전체당첨내역!$B716:$G716,5)</f>
        <v>102</v>
      </c>
      <c r="G716">
        <f>G715+COUNTIF(전체당첨내역!$B716:$G716,6)</f>
        <v>88</v>
      </c>
      <c r="H716">
        <f>H715+COUNTIF(전체당첨내역!$B716:$G716,7)</f>
        <v>98</v>
      </c>
      <c r="I716">
        <f>I715+COUNTIF(전체당첨내역!$B716:$G716,8)</f>
        <v>101</v>
      </c>
      <c r="J716">
        <f>J715+COUNTIF(전체당첨내역!$B716:$G716,9)</f>
        <v>72</v>
      </c>
      <c r="K716">
        <f>K715+COUNTIF(전체당첨내역!$B716:$G716,10)</f>
        <v>96</v>
      </c>
      <c r="L716">
        <f>L715+COUNTIF(전체당첨내역!$B716:$G716,11)</f>
        <v>97</v>
      </c>
      <c r="M716">
        <f>M715+COUNTIF(전체당첨내역!$B716:$G716,12)</f>
        <v>92</v>
      </c>
      <c r="N716">
        <f>N715+COUNTIF(전체당첨내역!$B716:$G716,13)</f>
        <v>99</v>
      </c>
      <c r="O716">
        <f>O715+COUNTIF(전체당첨내역!$B716:$G716,14)</f>
        <v>103</v>
      </c>
      <c r="P716">
        <f>P715+COUNTIF(전체당첨내역!$B716:$G716,15)</f>
        <v>98</v>
      </c>
      <c r="Q716">
        <f>Q715+COUNTIF(전체당첨내역!$B716:$G716,16)</f>
        <v>88</v>
      </c>
      <c r="R716">
        <f>R715+COUNTIF(전체당첨내역!$B716:$G716,17)</f>
        <v>104</v>
      </c>
      <c r="S716">
        <f>S715+COUNTIF(전체당첨내역!$B716:$G716,18)</f>
        <v>99</v>
      </c>
      <c r="T716">
        <f>T715+COUNTIF(전체당첨내역!$B716:$G716,19)</f>
        <v>94</v>
      </c>
      <c r="U716">
        <f>U715+COUNTIF(전체당첨내역!$B716:$G716,20)</f>
        <v>113</v>
      </c>
      <c r="V716">
        <f>V715+COUNTIF(전체당첨내역!$B716:$G716,21)</f>
        <v>85</v>
      </c>
      <c r="W716">
        <f>W715+COUNTIF(전체당첨내역!$B716:$G716,22)</f>
        <v>81</v>
      </c>
      <c r="X716">
        <f>X715+COUNTIF(전체당첨내역!$B716:$G716,23)</f>
        <v>88</v>
      </c>
      <c r="Y716">
        <f>Y715+COUNTIF(전체당첨내역!$B716:$G716,24)</f>
        <v>95</v>
      </c>
      <c r="Z716">
        <f>Z715+COUNTIF(전체당첨내역!$B716:$G716,25)</f>
        <v>98</v>
      </c>
      <c r="AA716">
        <f>AA715+COUNTIF(전체당첨내역!$B716:$G716,26)</f>
        <v>99</v>
      </c>
      <c r="AB716">
        <f>AB715+COUNTIF(전체당첨내역!$B716:$G716,27)</f>
        <v>111</v>
      </c>
      <c r="AC716">
        <f>AC715+COUNTIF(전체당첨내역!$B716:$G716,28)</f>
        <v>83</v>
      </c>
      <c r="AD716">
        <f>AD715+COUNTIF(전체당첨내역!$B716:$G716,29)</f>
        <v>89</v>
      </c>
      <c r="AE716">
        <f>AE715+COUNTIF(전체당첨내역!$B716:$G716,30)</f>
        <v>83</v>
      </c>
      <c r="AF716">
        <f>AF715+COUNTIF(전체당첨내역!$B716:$G716,31)</f>
        <v>97</v>
      </c>
      <c r="AG716">
        <f>AG715+COUNTIF(전체당첨내역!$B716:$G716,32)</f>
        <v>83</v>
      </c>
      <c r="AH716">
        <f>AH715+COUNTIF(전체당첨내역!$B716:$G716,33)</f>
        <v>99</v>
      </c>
      <c r="AI716">
        <f>AI715+COUNTIF(전체당첨내역!$B716:$G716,34)</f>
        <v>110</v>
      </c>
      <c r="AJ716">
        <f>AJ715+COUNTIF(전체당첨내역!$B716:$G716,35)</f>
        <v>89</v>
      </c>
      <c r="AK716">
        <f>AK715+COUNTIF(전체당첨내역!$B716:$G716,36)</f>
        <v>93</v>
      </c>
      <c r="AL716">
        <f>AL715+COUNTIF(전체당첨내역!$B716:$G716,37)</f>
        <v>105</v>
      </c>
      <c r="AM716">
        <f>AM715+COUNTIF(전체당첨내역!$B716:$G716,38)</f>
        <v>91</v>
      </c>
      <c r="AN716">
        <f>AN715+COUNTIF(전체당첨내역!$B716:$G716,39)</f>
        <v>97</v>
      </c>
      <c r="AO716">
        <f>AO715+COUNTIF(전체당첨내역!$B716:$G716,40)</f>
        <v>114</v>
      </c>
      <c r="AP716">
        <f>AP715+COUNTIF(전체당첨내역!$B716:$G716,41)</f>
        <v>83</v>
      </c>
      <c r="AQ716">
        <f>AQ715+COUNTIF(전체당첨내역!$B716:$G716,42)</f>
        <v>87</v>
      </c>
      <c r="AR716">
        <f>AR715+COUNTIF(전체당첨내역!$B716:$G716,43)</f>
        <v>97</v>
      </c>
      <c r="AS716">
        <f>AS715+COUNTIF(전체당첨내역!$B716:$G716,44)</f>
        <v>97</v>
      </c>
      <c r="AT716">
        <f>AT715+COUNTIF(전체당첨내역!$B716:$G716,45)</f>
        <v>97</v>
      </c>
    </row>
    <row r="717" spans="1:46" ht="16.5" customHeight="1">
      <c r="A717">
        <v>716</v>
      </c>
      <c r="B717">
        <f>B716+COUNTIF(전체당첨내역!$B717:$G717,1)</f>
        <v>106</v>
      </c>
      <c r="C717">
        <f>C716+COUNTIF(전체당첨내역!$B717:$G717,2)</f>
        <v>93</v>
      </c>
      <c r="D717">
        <f>D716+COUNTIF(전체당첨내역!$B717:$G717,3)</f>
        <v>95</v>
      </c>
      <c r="E717">
        <f>E716+COUNTIF(전체당첨내역!$B717:$G717,4)</f>
        <v>102</v>
      </c>
      <c r="F717">
        <f>F716+COUNTIF(전체당첨내역!$B717:$G717,5)</f>
        <v>102</v>
      </c>
      <c r="G717">
        <f>G716+COUNTIF(전체당첨내역!$B717:$G717,6)</f>
        <v>89</v>
      </c>
      <c r="H717">
        <f>H716+COUNTIF(전체당첨내역!$B717:$G717,7)</f>
        <v>98</v>
      </c>
      <c r="I717">
        <f>I716+COUNTIF(전체당첨내역!$B717:$G717,8)</f>
        <v>101</v>
      </c>
      <c r="J717">
        <f>J716+COUNTIF(전체당첨내역!$B717:$G717,9)</f>
        <v>72</v>
      </c>
      <c r="K717">
        <f>K716+COUNTIF(전체당첨내역!$B717:$G717,10)</f>
        <v>96</v>
      </c>
      <c r="L717">
        <f>L716+COUNTIF(전체당첨내역!$B717:$G717,11)</f>
        <v>97</v>
      </c>
      <c r="M717">
        <f>M716+COUNTIF(전체당첨내역!$B717:$G717,12)</f>
        <v>92</v>
      </c>
      <c r="N717">
        <f>N716+COUNTIF(전체당첨내역!$B717:$G717,13)</f>
        <v>100</v>
      </c>
      <c r="O717">
        <f>O716+COUNTIF(전체당첨내역!$B717:$G717,14)</f>
        <v>103</v>
      </c>
      <c r="P717">
        <f>P716+COUNTIF(전체당첨내역!$B717:$G717,15)</f>
        <v>98</v>
      </c>
      <c r="Q717">
        <f>Q716+COUNTIF(전체당첨내역!$B717:$G717,16)</f>
        <v>89</v>
      </c>
      <c r="R717">
        <f>R716+COUNTIF(전체당첨내역!$B717:$G717,17)</f>
        <v>104</v>
      </c>
      <c r="S717">
        <f>S716+COUNTIF(전체당첨내역!$B717:$G717,18)</f>
        <v>99</v>
      </c>
      <c r="T717">
        <f>T716+COUNTIF(전체당첨내역!$B717:$G717,19)</f>
        <v>94</v>
      </c>
      <c r="U717">
        <f>U716+COUNTIF(전체당첨내역!$B717:$G717,20)</f>
        <v>113</v>
      </c>
      <c r="V717">
        <f>V716+COUNTIF(전체당첨내역!$B717:$G717,21)</f>
        <v>85</v>
      </c>
      <c r="W717">
        <f>W716+COUNTIF(전체당첨내역!$B717:$G717,22)</f>
        <v>81</v>
      </c>
      <c r="X717">
        <f>X716+COUNTIF(전체당첨내역!$B717:$G717,23)</f>
        <v>88</v>
      </c>
      <c r="Y717">
        <f>Y716+COUNTIF(전체당첨내역!$B717:$G717,24)</f>
        <v>95</v>
      </c>
      <c r="Z717">
        <f>Z716+COUNTIF(전체당첨내역!$B717:$G717,25)</f>
        <v>98</v>
      </c>
      <c r="AA717">
        <f>AA716+COUNTIF(전체당첨내역!$B717:$G717,26)</f>
        <v>99</v>
      </c>
      <c r="AB717">
        <f>AB716+COUNTIF(전체당첨내역!$B717:$G717,27)</f>
        <v>111</v>
      </c>
      <c r="AC717">
        <f>AC716+COUNTIF(전체당첨내역!$B717:$G717,28)</f>
        <v>83</v>
      </c>
      <c r="AD717">
        <f>AD716+COUNTIF(전체당첨내역!$B717:$G717,29)</f>
        <v>90</v>
      </c>
      <c r="AE717">
        <f>AE716+COUNTIF(전체당첨내역!$B717:$G717,30)</f>
        <v>84</v>
      </c>
      <c r="AF717">
        <f>AF716+COUNTIF(전체당첨내역!$B717:$G717,31)</f>
        <v>97</v>
      </c>
      <c r="AG717">
        <f>AG716+COUNTIF(전체당첨내역!$B717:$G717,32)</f>
        <v>83</v>
      </c>
      <c r="AH717">
        <f>AH716+COUNTIF(전체당첨내역!$B717:$G717,33)</f>
        <v>99</v>
      </c>
      <c r="AI717">
        <f>AI716+COUNTIF(전체당첨내역!$B717:$G717,34)</f>
        <v>110</v>
      </c>
      <c r="AJ717">
        <f>AJ716+COUNTIF(전체당첨내역!$B717:$G717,35)</f>
        <v>89</v>
      </c>
      <c r="AK717">
        <f>AK716+COUNTIF(전체당첨내역!$B717:$G717,36)</f>
        <v>93</v>
      </c>
      <c r="AL717">
        <f>AL716+COUNTIF(전체당첨내역!$B717:$G717,37)</f>
        <v>105</v>
      </c>
      <c r="AM717">
        <f>AM716+COUNTIF(전체당첨내역!$B717:$G717,38)</f>
        <v>91</v>
      </c>
      <c r="AN717">
        <f>AN716+COUNTIF(전체당첨내역!$B717:$G717,39)</f>
        <v>97</v>
      </c>
      <c r="AO717">
        <f>AO716+COUNTIF(전체당첨내역!$B717:$G717,40)</f>
        <v>114</v>
      </c>
      <c r="AP717">
        <f>AP716+COUNTIF(전체당첨내역!$B717:$G717,41)</f>
        <v>83</v>
      </c>
      <c r="AQ717">
        <f>AQ716+COUNTIF(전체당첨내역!$B717:$G717,42)</f>
        <v>87</v>
      </c>
      <c r="AR717">
        <f>AR716+COUNTIF(전체당첨내역!$B717:$G717,43)</f>
        <v>97</v>
      </c>
      <c r="AS717">
        <f>AS716+COUNTIF(전체당첨내역!$B717:$G717,44)</f>
        <v>97</v>
      </c>
      <c r="AT717">
        <f>AT716+COUNTIF(전체당첨내역!$B717:$G717,45)</f>
        <v>97</v>
      </c>
    </row>
    <row r="718" spans="1:46" ht="16.5" customHeight="1">
      <c r="A718">
        <v>717</v>
      </c>
      <c r="B718">
        <f>B717+COUNTIF(전체당첨내역!$B718:$G718,1)</f>
        <v>106</v>
      </c>
      <c r="C718">
        <f>C717+COUNTIF(전체당첨내역!$B718:$G718,2)</f>
        <v>94</v>
      </c>
      <c r="D718">
        <f>D717+COUNTIF(전체당첨내역!$B718:$G718,3)</f>
        <v>95</v>
      </c>
      <c r="E718">
        <f>E717+COUNTIF(전체당첨내역!$B718:$G718,4)</f>
        <v>102</v>
      </c>
      <c r="F718">
        <f>F717+COUNTIF(전체당첨내역!$B718:$G718,5)</f>
        <v>102</v>
      </c>
      <c r="G718">
        <f>G717+COUNTIF(전체당첨내역!$B718:$G718,6)</f>
        <v>89</v>
      </c>
      <c r="H718">
        <f>H717+COUNTIF(전체당첨내역!$B718:$G718,7)</f>
        <v>98</v>
      </c>
      <c r="I718">
        <f>I717+COUNTIF(전체당첨내역!$B718:$G718,8)</f>
        <v>101</v>
      </c>
      <c r="J718">
        <f>J717+COUNTIF(전체당첨내역!$B718:$G718,9)</f>
        <v>72</v>
      </c>
      <c r="K718">
        <f>K717+COUNTIF(전체당첨내역!$B718:$G718,10)</f>
        <v>96</v>
      </c>
      <c r="L718">
        <f>L717+COUNTIF(전체당첨내역!$B718:$G718,11)</f>
        <v>98</v>
      </c>
      <c r="M718">
        <f>M717+COUNTIF(전체당첨내역!$B718:$G718,12)</f>
        <v>92</v>
      </c>
      <c r="N718">
        <f>N717+COUNTIF(전체당첨내역!$B718:$G718,13)</f>
        <v>100</v>
      </c>
      <c r="O718">
        <f>O717+COUNTIF(전체당첨내역!$B718:$G718,14)</f>
        <v>103</v>
      </c>
      <c r="P718">
        <f>P717+COUNTIF(전체당첨내역!$B718:$G718,15)</f>
        <v>98</v>
      </c>
      <c r="Q718">
        <f>Q717+COUNTIF(전체당첨내역!$B718:$G718,16)</f>
        <v>89</v>
      </c>
      <c r="R718">
        <f>R717+COUNTIF(전체당첨내역!$B718:$G718,17)</f>
        <v>104</v>
      </c>
      <c r="S718">
        <f>S717+COUNTIF(전체당첨내역!$B718:$G718,18)</f>
        <v>99</v>
      </c>
      <c r="T718">
        <f>T717+COUNTIF(전체당첨내역!$B718:$G718,19)</f>
        <v>95</v>
      </c>
      <c r="U718">
        <f>U717+COUNTIF(전체당첨내역!$B718:$G718,20)</f>
        <v>113</v>
      </c>
      <c r="V718">
        <f>V717+COUNTIF(전체당첨내역!$B718:$G718,21)</f>
        <v>85</v>
      </c>
      <c r="W718">
        <f>W717+COUNTIF(전체당첨내역!$B718:$G718,22)</f>
        <v>81</v>
      </c>
      <c r="X718">
        <f>X717+COUNTIF(전체당첨내역!$B718:$G718,23)</f>
        <v>88</v>
      </c>
      <c r="Y718">
        <f>Y717+COUNTIF(전체당첨내역!$B718:$G718,24)</f>
        <v>95</v>
      </c>
      <c r="Z718">
        <f>Z717+COUNTIF(전체당첨내역!$B718:$G718,25)</f>
        <v>99</v>
      </c>
      <c r="AA718">
        <f>AA717+COUNTIF(전체당첨내역!$B718:$G718,26)</f>
        <v>99</v>
      </c>
      <c r="AB718">
        <f>AB717+COUNTIF(전체당첨내역!$B718:$G718,27)</f>
        <v>111</v>
      </c>
      <c r="AC718">
        <f>AC717+COUNTIF(전체당첨내역!$B718:$G718,28)</f>
        <v>84</v>
      </c>
      <c r="AD718">
        <f>AD717+COUNTIF(전체당첨내역!$B718:$G718,29)</f>
        <v>90</v>
      </c>
      <c r="AE718">
        <f>AE717+COUNTIF(전체당첨내역!$B718:$G718,30)</f>
        <v>84</v>
      </c>
      <c r="AF718">
        <f>AF717+COUNTIF(전체당첨내역!$B718:$G718,31)</f>
        <v>97</v>
      </c>
      <c r="AG718">
        <f>AG717+COUNTIF(전체당첨내역!$B718:$G718,32)</f>
        <v>84</v>
      </c>
      <c r="AH718">
        <f>AH717+COUNTIF(전체당첨내역!$B718:$G718,33)</f>
        <v>99</v>
      </c>
      <c r="AI718">
        <f>AI717+COUNTIF(전체당첨내역!$B718:$G718,34)</f>
        <v>110</v>
      </c>
      <c r="AJ718">
        <f>AJ717+COUNTIF(전체당첨내역!$B718:$G718,35)</f>
        <v>89</v>
      </c>
      <c r="AK718">
        <f>AK717+COUNTIF(전체당첨내역!$B718:$G718,36)</f>
        <v>93</v>
      </c>
      <c r="AL718">
        <f>AL717+COUNTIF(전체당첨내역!$B718:$G718,37)</f>
        <v>105</v>
      </c>
      <c r="AM718">
        <f>AM717+COUNTIF(전체당첨내역!$B718:$G718,38)</f>
        <v>91</v>
      </c>
      <c r="AN718">
        <f>AN717+COUNTIF(전체당첨내역!$B718:$G718,39)</f>
        <v>97</v>
      </c>
      <c r="AO718">
        <f>AO717+COUNTIF(전체당첨내역!$B718:$G718,40)</f>
        <v>114</v>
      </c>
      <c r="AP718">
        <f>AP717+COUNTIF(전체당첨내역!$B718:$G718,41)</f>
        <v>83</v>
      </c>
      <c r="AQ718">
        <f>AQ717+COUNTIF(전체당첨내역!$B718:$G718,42)</f>
        <v>87</v>
      </c>
      <c r="AR718">
        <f>AR717+COUNTIF(전체당첨내역!$B718:$G718,43)</f>
        <v>97</v>
      </c>
      <c r="AS718">
        <f>AS717+COUNTIF(전체당첨내역!$B718:$G718,44)</f>
        <v>97</v>
      </c>
      <c r="AT718">
        <f>AT717+COUNTIF(전체당첨내역!$B718:$G718,45)</f>
        <v>97</v>
      </c>
    </row>
    <row r="719" spans="1:46" ht="16.5" customHeight="1">
      <c r="A719">
        <v>718</v>
      </c>
      <c r="B719">
        <f>B718+COUNTIF(전체당첨내역!$B719:$G719,1)</f>
        <v>106</v>
      </c>
      <c r="C719">
        <f>C718+COUNTIF(전체당첨내역!$B719:$G719,2)</f>
        <v>94</v>
      </c>
      <c r="D719">
        <f>D718+COUNTIF(전체당첨내역!$B719:$G719,3)</f>
        <v>95</v>
      </c>
      <c r="E719">
        <f>E718+COUNTIF(전체당첨내역!$B719:$G719,4)</f>
        <v>103</v>
      </c>
      <c r="F719">
        <f>F718+COUNTIF(전체당첨내역!$B719:$G719,5)</f>
        <v>102</v>
      </c>
      <c r="G719">
        <f>G718+COUNTIF(전체당첨내역!$B719:$G719,6)</f>
        <v>89</v>
      </c>
      <c r="H719">
        <f>H718+COUNTIF(전체당첨내역!$B719:$G719,7)</f>
        <v>98</v>
      </c>
      <c r="I719">
        <f>I718+COUNTIF(전체당첨내역!$B719:$G719,8)</f>
        <v>101</v>
      </c>
      <c r="J719">
        <f>J718+COUNTIF(전체당첨내역!$B719:$G719,9)</f>
        <v>72</v>
      </c>
      <c r="K719">
        <f>K718+COUNTIF(전체당첨내역!$B719:$G719,10)</f>
        <v>96</v>
      </c>
      <c r="L719">
        <f>L718+COUNTIF(전체당첨내역!$B719:$G719,11)</f>
        <v>99</v>
      </c>
      <c r="M719">
        <f>M718+COUNTIF(전체당첨내역!$B719:$G719,12)</f>
        <v>92</v>
      </c>
      <c r="N719">
        <f>N718+COUNTIF(전체당첨내역!$B719:$G719,13)</f>
        <v>100</v>
      </c>
      <c r="O719">
        <f>O718+COUNTIF(전체당첨내역!$B719:$G719,14)</f>
        <v>103</v>
      </c>
      <c r="P719">
        <f>P718+COUNTIF(전체당첨내역!$B719:$G719,15)</f>
        <v>98</v>
      </c>
      <c r="Q719">
        <f>Q718+COUNTIF(전체당첨내역!$B719:$G719,16)</f>
        <v>89</v>
      </c>
      <c r="R719">
        <f>R718+COUNTIF(전체당첨내역!$B719:$G719,17)</f>
        <v>104</v>
      </c>
      <c r="S719">
        <f>S718+COUNTIF(전체당첨내역!$B719:$G719,18)</f>
        <v>99</v>
      </c>
      <c r="T719">
        <f>T718+COUNTIF(전체당첨내역!$B719:$G719,19)</f>
        <v>95</v>
      </c>
      <c r="U719">
        <f>U718+COUNTIF(전체당첨내역!$B719:$G719,20)</f>
        <v>114</v>
      </c>
      <c r="V719">
        <f>V718+COUNTIF(전체당첨내역!$B719:$G719,21)</f>
        <v>85</v>
      </c>
      <c r="W719">
        <f>W718+COUNTIF(전체당첨내역!$B719:$G719,22)</f>
        <v>81</v>
      </c>
      <c r="X719">
        <f>X718+COUNTIF(전체당첨내역!$B719:$G719,23)</f>
        <v>89</v>
      </c>
      <c r="Y719">
        <f>Y718+COUNTIF(전체당첨내역!$B719:$G719,24)</f>
        <v>95</v>
      </c>
      <c r="Z719">
        <f>Z718+COUNTIF(전체당첨내역!$B719:$G719,25)</f>
        <v>99</v>
      </c>
      <c r="AA719">
        <f>AA718+COUNTIF(전체당첨내역!$B719:$G719,26)</f>
        <v>99</v>
      </c>
      <c r="AB719">
        <f>AB718+COUNTIF(전체당첨내역!$B719:$G719,27)</f>
        <v>111</v>
      </c>
      <c r="AC719">
        <f>AC718+COUNTIF(전체당첨내역!$B719:$G719,28)</f>
        <v>84</v>
      </c>
      <c r="AD719">
        <f>AD718+COUNTIF(전체당첨내역!$B719:$G719,29)</f>
        <v>90</v>
      </c>
      <c r="AE719">
        <f>AE718+COUNTIF(전체당첨내역!$B719:$G719,30)</f>
        <v>84</v>
      </c>
      <c r="AF719">
        <f>AF718+COUNTIF(전체당첨내역!$B719:$G719,31)</f>
        <v>97</v>
      </c>
      <c r="AG719">
        <f>AG718+COUNTIF(전체당첨내역!$B719:$G719,32)</f>
        <v>85</v>
      </c>
      <c r="AH719">
        <f>AH718+COUNTIF(전체당첨내역!$B719:$G719,33)</f>
        <v>99</v>
      </c>
      <c r="AI719">
        <f>AI718+COUNTIF(전체당첨내역!$B719:$G719,34)</f>
        <v>110</v>
      </c>
      <c r="AJ719">
        <f>AJ718+COUNTIF(전체당첨내역!$B719:$G719,35)</f>
        <v>89</v>
      </c>
      <c r="AK719">
        <f>AK718+COUNTIF(전체당첨내역!$B719:$G719,36)</f>
        <v>93</v>
      </c>
      <c r="AL719">
        <f>AL718+COUNTIF(전체당첨내역!$B719:$G719,37)</f>
        <v>105</v>
      </c>
      <c r="AM719">
        <f>AM718+COUNTIF(전체당첨내역!$B719:$G719,38)</f>
        <v>91</v>
      </c>
      <c r="AN719">
        <f>AN718+COUNTIF(전체당첨내역!$B719:$G719,39)</f>
        <v>98</v>
      </c>
      <c r="AO719">
        <f>AO718+COUNTIF(전체당첨내역!$B719:$G719,40)</f>
        <v>114</v>
      </c>
      <c r="AP719">
        <f>AP718+COUNTIF(전체당첨내역!$B719:$G719,41)</f>
        <v>83</v>
      </c>
      <c r="AQ719">
        <f>AQ718+COUNTIF(전체당첨내역!$B719:$G719,42)</f>
        <v>87</v>
      </c>
      <c r="AR719">
        <f>AR718+COUNTIF(전체당첨내역!$B719:$G719,43)</f>
        <v>97</v>
      </c>
      <c r="AS719">
        <f>AS718+COUNTIF(전체당첨내역!$B719:$G719,44)</f>
        <v>97</v>
      </c>
      <c r="AT719">
        <f>AT718+COUNTIF(전체당첨내역!$B719:$G719,45)</f>
        <v>97</v>
      </c>
    </row>
    <row r="720" spans="1:46" ht="16.5" customHeight="1">
      <c r="A720">
        <v>719</v>
      </c>
      <c r="B720">
        <f>B719+COUNTIF(전체당첨내역!$B720:$G720,1)</f>
        <v>106</v>
      </c>
      <c r="C720">
        <f>C719+COUNTIF(전체당첨내역!$B720:$G720,2)</f>
        <v>94</v>
      </c>
      <c r="D720">
        <f>D719+COUNTIF(전체당첨내역!$B720:$G720,3)</f>
        <v>95</v>
      </c>
      <c r="E720">
        <f>E719+COUNTIF(전체당첨내역!$B720:$G720,4)</f>
        <v>104</v>
      </c>
      <c r="F720">
        <f>F719+COUNTIF(전체당첨내역!$B720:$G720,5)</f>
        <v>102</v>
      </c>
      <c r="G720">
        <f>G719+COUNTIF(전체당첨내역!$B720:$G720,6)</f>
        <v>89</v>
      </c>
      <c r="H720">
        <f>H719+COUNTIF(전체당첨내역!$B720:$G720,7)</f>
        <v>98</v>
      </c>
      <c r="I720">
        <f>I719+COUNTIF(전체당첨내역!$B720:$G720,8)</f>
        <v>102</v>
      </c>
      <c r="J720">
        <f>J719+COUNTIF(전체당첨내역!$B720:$G720,9)</f>
        <v>72</v>
      </c>
      <c r="K720">
        <f>K719+COUNTIF(전체당첨내역!$B720:$G720,10)</f>
        <v>96</v>
      </c>
      <c r="L720">
        <f>L719+COUNTIF(전체당첨내역!$B720:$G720,11)</f>
        <v>99</v>
      </c>
      <c r="M720">
        <f>M719+COUNTIF(전체당첨내역!$B720:$G720,12)</f>
        <v>92</v>
      </c>
      <c r="N720">
        <f>N719+COUNTIF(전체당첨내역!$B720:$G720,13)</f>
        <v>101</v>
      </c>
      <c r="O720">
        <f>O719+COUNTIF(전체당첨내역!$B720:$G720,14)</f>
        <v>103</v>
      </c>
      <c r="P720">
        <f>P719+COUNTIF(전체당첨내역!$B720:$G720,15)</f>
        <v>98</v>
      </c>
      <c r="Q720">
        <f>Q719+COUNTIF(전체당첨내역!$B720:$G720,16)</f>
        <v>89</v>
      </c>
      <c r="R720">
        <f>R719+COUNTIF(전체당첨내역!$B720:$G720,17)</f>
        <v>104</v>
      </c>
      <c r="S720">
        <f>S719+COUNTIF(전체당첨내역!$B720:$G720,18)</f>
        <v>99</v>
      </c>
      <c r="T720">
        <f>T719+COUNTIF(전체당첨내역!$B720:$G720,19)</f>
        <v>96</v>
      </c>
      <c r="U720">
        <f>U719+COUNTIF(전체당첨내역!$B720:$G720,20)</f>
        <v>115</v>
      </c>
      <c r="V720">
        <f>V719+COUNTIF(전체당첨내역!$B720:$G720,21)</f>
        <v>85</v>
      </c>
      <c r="W720">
        <f>W719+COUNTIF(전체당첨내역!$B720:$G720,22)</f>
        <v>81</v>
      </c>
      <c r="X720">
        <f>X719+COUNTIF(전체당첨내역!$B720:$G720,23)</f>
        <v>89</v>
      </c>
      <c r="Y720">
        <f>Y719+COUNTIF(전체당첨내역!$B720:$G720,24)</f>
        <v>95</v>
      </c>
      <c r="Z720">
        <f>Z719+COUNTIF(전체당첨내역!$B720:$G720,25)</f>
        <v>99</v>
      </c>
      <c r="AA720">
        <f>AA719+COUNTIF(전체당첨내역!$B720:$G720,26)</f>
        <v>99</v>
      </c>
      <c r="AB720">
        <f>AB719+COUNTIF(전체당첨내역!$B720:$G720,27)</f>
        <v>111</v>
      </c>
      <c r="AC720">
        <f>AC719+COUNTIF(전체당첨내역!$B720:$G720,28)</f>
        <v>84</v>
      </c>
      <c r="AD720">
        <f>AD719+COUNTIF(전체당첨내역!$B720:$G720,29)</f>
        <v>90</v>
      </c>
      <c r="AE720">
        <f>AE719+COUNTIF(전체당첨내역!$B720:$G720,30)</f>
        <v>84</v>
      </c>
      <c r="AF720">
        <f>AF719+COUNTIF(전체당첨내역!$B720:$G720,31)</f>
        <v>97</v>
      </c>
      <c r="AG720">
        <f>AG719+COUNTIF(전체당첨내역!$B720:$G720,32)</f>
        <v>85</v>
      </c>
      <c r="AH720">
        <f>AH719+COUNTIF(전체당첨내역!$B720:$G720,33)</f>
        <v>99</v>
      </c>
      <c r="AI720">
        <f>AI719+COUNTIF(전체당첨내역!$B720:$G720,34)</f>
        <v>110</v>
      </c>
      <c r="AJ720">
        <f>AJ719+COUNTIF(전체당첨내역!$B720:$G720,35)</f>
        <v>89</v>
      </c>
      <c r="AK720">
        <f>AK719+COUNTIF(전체당첨내역!$B720:$G720,36)</f>
        <v>93</v>
      </c>
      <c r="AL720">
        <f>AL719+COUNTIF(전체당첨내역!$B720:$G720,37)</f>
        <v>105</v>
      </c>
      <c r="AM720">
        <f>AM719+COUNTIF(전체당첨내역!$B720:$G720,38)</f>
        <v>91</v>
      </c>
      <c r="AN720">
        <f>AN719+COUNTIF(전체당첨내역!$B720:$G720,39)</f>
        <v>98</v>
      </c>
      <c r="AO720">
        <f>AO719+COUNTIF(전체당첨내역!$B720:$G720,40)</f>
        <v>114</v>
      </c>
      <c r="AP720">
        <f>AP719+COUNTIF(전체당첨내역!$B720:$G720,41)</f>
        <v>83</v>
      </c>
      <c r="AQ720">
        <f>AQ719+COUNTIF(전체당첨내역!$B720:$G720,42)</f>
        <v>87</v>
      </c>
      <c r="AR720">
        <f>AR719+COUNTIF(전체당첨내역!$B720:$G720,43)</f>
        <v>98</v>
      </c>
      <c r="AS720">
        <f>AS719+COUNTIF(전체당첨내역!$B720:$G720,44)</f>
        <v>97</v>
      </c>
      <c r="AT720">
        <f>AT719+COUNTIF(전체당첨내역!$B720:$G720,45)</f>
        <v>97</v>
      </c>
    </row>
    <row r="721" spans="1:46" ht="16.5" customHeight="1">
      <c r="A721">
        <v>720</v>
      </c>
      <c r="B721">
        <f>B720+COUNTIF(전체당첨내역!$B721:$G721,1)</f>
        <v>107</v>
      </c>
      <c r="C721">
        <f>C720+COUNTIF(전체당첨내역!$B721:$G721,2)</f>
        <v>94</v>
      </c>
      <c r="D721">
        <f>D720+COUNTIF(전체당첨내역!$B721:$G721,3)</f>
        <v>95</v>
      </c>
      <c r="E721">
        <f>E720+COUNTIF(전체당첨내역!$B721:$G721,4)</f>
        <v>104</v>
      </c>
      <c r="F721">
        <f>F720+COUNTIF(전체당첨내역!$B721:$G721,5)</f>
        <v>102</v>
      </c>
      <c r="G721">
        <f>G720+COUNTIF(전체당첨내역!$B721:$G721,6)</f>
        <v>89</v>
      </c>
      <c r="H721">
        <f>H720+COUNTIF(전체당첨내역!$B721:$G721,7)</f>
        <v>98</v>
      </c>
      <c r="I721">
        <f>I720+COUNTIF(전체당첨내역!$B721:$G721,8)</f>
        <v>102</v>
      </c>
      <c r="J721">
        <f>J720+COUNTIF(전체당첨내역!$B721:$G721,9)</f>
        <v>72</v>
      </c>
      <c r="K721">
        <f>K720+COUNTIF(전체당첨내역!$B721:$G721,10)</f>
        <v>96</v>
      </c>
      <c r="L721">
        <f>L720+COUNTIF(전체당첨내역!$B721:$G721,11)</f>
        <v>99</v>
      </c>
      <c r="M721">
        <f>M720+COUNTIF(전체당첨내역!$B721:$G721,12)</f>
        <v>93</v>
      </c>
      <c r="N721">
        <f>N720+COUNTIF(전체당첨내역!$B721:$G721,13)</f>
        <v>101</v>
      </c>
      <c r="O721">
        <f>O720+COUNTIF(전체당첨내역!$B721:$G721,14)</f>
        <v>103</v>
      </c>
      <c r="P721">
        <f>P720+COUNTIF(전체당첨내역!$B721:$G721,15)</f>
        <v>98</v>
      </c>
      <c r="Q721">
        <f>Q720+COUNTIF(전체당첨내역!$B721:$G721,16)</f>
        <v>89</v>
      </c>
      <c r="R721">
        <f>R720+COUNTIF(전체당첨내역!$B721:$G721,17)</f>
        <v>104</v>
      </c>
      <c r="S721">
        <f>S720+COUNTIF(전체당첨내역!$B721:$G721,18)</f>
        <v>99</v>
      </c>
      <c r="T721">
        <f>T720+COUNTIF(전체당첨내역!$B721:$G721,19)</f>
        <v>96</v>
      </c>
      <c r="U721">
        <f>U720+COUNTIF(전체당첨내역!$B721:$G721,20)</f>
        <v>115</v>
      </c>
      <c r="V721">
        <f>V720+COUNTIF(전체당첨내역!$B721:$G721,21)</f>
        <v>85</v>
      </c>
      <c r="W721">
        <f>W720+COUNTIF(전체당첨내역!$B721:$G721,22)</f>
        <v>81</v>
      </c>
      <c r="X721">
        <f>X720+COUNTIF(전체당첨내역!$B721:$G721,23)</f>
        <v>89</v>
      </c>
      <c r="Y721">
        <f>Y720+COUNTIF(전체당첨내역!$B721:$G721,24)</f>
        <v>95</v>
      </c>
      <c r="Z721">
        <f>Z720+COUNTIF(전체당첨내역!$B721:$G721,25)</f>
        <v>99</v>
      </c>
      <c r="AA721">
        <f>AA720+COUNTIF(전체당첨내역!$B721:$G721,26)</f>
        <v>99</v>
      </c>
      <c r="AB721">
        <f>AB720+COUNTIF(전체당첨내역!$B721:$G721,27)</f>
        <v>111</v>
      </c>
      <c r="AC721">
        <f>AC720+COUNTIF(전체당첨내역!$B721:$G721,28)</f>
        <v>84</v>
      </c>
      <c r="AD721">
        <f>AD720+COUNTIF(전체당첨내역!$B721:$G721,29)</f>
        <v>91</v>
      </c>
      <c r="AE721">
        <f>AE720+COUNTIF(전체당첨내역!$B721:$G721,30)</f>
        <v>84</v>
      </c>
      <c r="AF721">
        <f>AF720+COUNTIF(전체당첨내역!$B721:$G721,31)</f>
        <v>97</v>
      </c>
      <c r="AG721">
        <f>AG720+COUNTIF(전체당첨내역!$B721:$G721,32)</f>
        <v>85</v>
      </c>
      <c r="AH721">
        <f>AH720+COUNTIF(전체당첨내역!$B721:$G721,33)</f>
        <v>99</v>
      </c>
      <c r="AI721">
        <f>AI720+COUNTIF(전체당첨내역!$B721:$G721,34)</f>
        <v>111</v>
      </c>
      <c r="AJ721">
        <f>AJ720+COUNTIF(전체당첨내역!$B721:$G721,35)</f>
        <v>89</v>
      </c>
      <c r="AK721">
        <f>AK720+COUNTIF(전체당첨내역!$B721:$G721,36)</f>
        <v>94</v>
      </c>
      <c r="AL721">
        <f>AL720+COUNTIF(전체당첨내역!$B721:$G721,37)</f>
        <v>106</v>
      </c>
      <c r="AM721">
        <f>AM720+COUNTIF(전체당첨내역!$B721:$G721,38)</f>
        <v>91</v>
      </c>
      <c r="AN721">
        <f>AN720+COUNTIF(전체당첨내역!$B721:$G721,39)</f>
        <v>98</v>
      </c>
      <c r="AO721">
        <f>AO720+COUNTIF(전체당첨내역!$B721:$G721,40)</f>
        <v>114</v>
      </c>
      <c r="AP721">
        <f>AP720+COUNTIF(전체당첨내역!$B721:$G721,41)</f>
        <v>83</v>
      </c>
      <c r="AQ721">
        <f>AQ720+COUNTIF(전체당첨내역!$B721:$G721,42)</f>
        <v>87</v>
      </c>
      <c r="AR721">
        <f>AR720+COUNTIF(전체당첨내역!$B721:$G721,43)</f>
        <v>98</v>
      </c>
      <c r="AS721">
        <f>AS720+COUNTIF(전체당첨내역!$B721:$G721,44)</f>
        <v>97</v>
      </c>
      <c r="AT721">
        <f>AT720+COUNTIF(전체당첨내역!$B721:$G721,45)</f>
        <v>97</v>
      </c>
    </row>
    <row r="722" spans="1:46" ht="16.5" customHeight="1">
      <c r="A722">
        <v>721</v>
      </c>
      <c r="B722">
        <f>B721+COUNTIF(전체당첨내역!$B722:$G722,1)</f>
        <v>108</v>
      </c>
      <c r="C722">
        <f>C721+COUNTIF(전체당첨내역!$B722:$G722,2)</f>
        <v>94</v>
      </c>
      <c r="D722">
        <f>D721+COUNTIF(전체당첨내역!$B722:$G722,3)</f>
        <v>95</v>
      </c>
      <c r="E722">
        <f>E721+COUNTIF(전체당첨내역!$B722:$G722,4)</f>
        <v>104</v>
      </c>
      <c r="F722">
        <f>F721+COUNTIF(전체당첨내역!$B722:$G722,5)</f>
        <v>102</v>
      </c>
      <c r="G722">
        <f>G721+COUNTIF(전체당첨내역!$B722:$G722,6)</f>
        <v>89</v>
      </c>
      <c r="H722">
        <f>H721+COUNTIF(전체당첨내역!$B722:$G722,7)</f>
        <v>98</v>
      </c>
      <c r="I722">
        <f>I721+COUNTIF(전체당첨내역!$B722:$G722,8)</f>
        <v>102</v>
      </c>
      <c r="J722">
        <f>J721+COUNTIF(전체당첨내역!$B722:$G722,9)</f>
        <v>72</v>
      </c>
      <c r="K722">
        <f>K721+COUNTIF(전체당첨내역!$B722:$G722,10)</f>
        <v>96</v>
      </c>
      <c r="L722">
        <f>L721+COUNTIF(전체당첨내역!$B722:$G722,11)</f>
        <v>99</v>
      </c>
      <c r="M722">
        <f>M721+COUNTIF(전체당첨내역!$B722:$G722,12)</f>
        <v>93</v>
      </c>
      <c r="N722">
        <f>N721+COUNTIF(전체당첨내역!$B722:$G722,13)</f>
        <v>101</v>
      </c>
      <c r="O722">
        <f>O721+COUNTIF(전체당첨내역!$B722:$G722,14)</f>
        <v>103</v>
      </c>
      <c r="P722">
        <f>P721+COUNTIF(전체당첨내역!$B722:$G722,15)</f>
        <v>98</v>
      </c>
      <c r="Q722">
        <f>Q721+COUNTIF(전체당첨내역!$B722:$G722,16)</f>
        <v>89</v>
      </c>
      <c r="R722">
        <f>R721+COUNTIF(전체당첨내역!$B722:$G722,17)</f>
        <v>104</v>
      </c>
      <c r="S722">
        <f>S721+COUNTIF(전체당첨내역!$B722:$G722,18)</f>
        <v>99</v>
      </c>
      <c r="T722">
        <f>T721+COUNTIF(전체당첨내역!$B722:$G722,19)</f>
        <v>96</v>
      </c>
      <c r="U722">
        <f>U721+COUNTIF(전체당첨내역!$B722:$G722,20)</f>
        <v>115</v>
      </c>
      <c r="V722">
        <f>V721+COUNTIF(전체당첨내역!$B722:$G722,21)</f>
        <v>85</v>
      </c>
      <c r="W722">
        <f>W721+COUNTIF(전체당첨내역!$B722:$G722,22)</f>
        <v>81</v>
      </c>
      <c r="X722">
        <f>X721+COUNTIF(전체당첨내역!$B722:$G722,23)</f>
        <v>89</v>
      </c>
      <c r="Y722">
        <f>Y721+COUNTIF(전체당첨내역!$B722:$G722,24)</f>
        <v>95</v>
      </c>
      <c r="Z722">
        <f>Z721+COUNTIF(전체당첨내역!$B722:$G722,25)</f>
        <v>99</v>
      </c>
      <c r="AA722">
        <f>AA721+COUNTIF(전체당첨내역!$B722:$G722,26)</f>
        <v>99</v>
      </c>
      <c r="AB722">
        <f>AB721+COUNTIF(전체당첨내역!$B722:$G722,27)</f>
        <v>111</v>
      </c>
      <c r="AC722">
        <f>AC721+COUNTIF(전체당첨내역!$B722:$G722,28)</f>
        <v>85</v>
      </c>
      <c r="AD722">
        <f>AD721+COUNTIF(전체당첨내역!$B722:$G722,29)</f>
        <v>91</v>
      </c>
      <c r="AE722">
        <f>AE721+COUNTIF(전체당첨내역!$B722:$G722,30)</f>
        <v>84</v>
      </c>
      <c r="AF722">
        <f>AF721+COUNTIF(전체당첨내역!$B722:$G722,31)</f>
        <v>97</v>
      </c>
      <c r="AG722">
        <f>AG721+COUNTIF(전체당첨내역!$B722:$G722,32)</f>
        <v>85</v>
      </c>
      <c r="AH722">
        <f>AH721+COUNTIF(전체당첨내역!$B722:$G722,33)</f>
        <v>99</v>
      </c>
      <c r="AI722">
        <f>AI721+COUNTIF(전체당첨내역!$B722:$G722,34)</f>
        <v>111</v>
      </c>
      <c r="AJ722">
        <f>AJ721+COUNTIF(전체당첨내역!$B722:$G722,35)</f>
        <v>90</v>
      </c>
      <c r="AK722">
        <f>AK721+COUNTIF(전체당첨내역!$B722:$G722,36)</f>
        <v>94</v>
      </c>
      <c r="AL722">
        <f>AL721+COUNTIF(전체당첨내역!$B722:$G722,37)</f>
        <v>106</v>
      </c>
      <c r="AM722">
        <f>AM721+COUNTIF(전체당첨내역!$B722:$G722,38)</f>
        <v>91</v>
      </c>
      <c r="AN722">
        <f>AN721+COUNTIF(전체당첨내역!$B722:$G722,39)</f>
        <v>98</v>
      </c>
      <c r="AO722">
        <f>AO721+COUNTIF(전체당첨내역!$B722:$G722,40)</f>
        <v>114</v>
      </c>
      <c r="AP722">
        <f>AP721+COUNTIF(전체당첨내역!$B722:$G722,41)</f>
        <v>84</v>
      </c>
      <c r="AQ722">
        <f>AQ721+COUNTIF(전체당첨내역!$B722:$G722,42)</f>
        <v>87</v>
      </c>
      <c r="AR722">
        <f>AR721+COUNTIF(전체당첨내역!$B722:$G722,43)</f>
        <v>99</v>
      </c>
      <c r="AS722">
        <f>AS721+COUNTIF(전체당첨내역!$B722:$G722,44)</f>
        <v>98</v>
      </c>
      <c r="AT722">
        <f>AT721+COUNTIF(전체당첨내역!$B722:$G722,45)</f>
        <v>97</v>
      </c>
    </row>
    <row r="723" spans="1:46" ht="16.5" customHeight="1">
      <c r="A723">
        <v>722</v>
      </c>
      <c r="B723">
        <f>B722+COUNTIF(전체당첨내역!$B723:$G723,1)</f>
        <v>108</v>
      </c>
      <c r="C723">
        <f>C722+COUNTIF(전체당첨내역!$B723:$G723,2)</f>
        <v>94</v>
      </c>
      <c r="D723">
        <f>D722+COUNTIF(전체당첨내역!$B723:$G723,3)</f>
        <v>95</v>
      </c>
      <c r="E723">
        <f>E722+COUNTIF(전체당첨내역!$B723:$G723,4)</f>
        <v>104</v>
      </c>
      <c r="F723">
        <f>F722+COUNTIF(전체당첨내역!$B723:$G723,5)</f>
        <v>102</v>
      </c>
      <c r="G723">
        <f>G722+COUNTIF(전체당첨내역!$B723:$G723,6)</f>
        <v>89</v>
      </c>
      <c r="H723">
        <f>H722+COUNTIF(전체당첨내역!$B723:$G723,7)</f>
        <v>98</v>
      </c>
      <c r="I723">
        <f>I722+COUNTIF(전체당첨내역!$B723:$G723,8)</f>
        <v>102</v>
      </c>
      <c r="J723">
        <f>J722+COUNTIF(전체당첨내역!$B723:$G723,9)</f>
        <v>72</v>
      </c>
      <c r="K723">
        <f>K722+COUNTIF(전체당첨내역!$B723:$G723,10)</f>
        <v>96</v>
      </c>
      <c r="L723">
        <f>L722+COUNTIF(전체당첨내역!$B723:$G723,11)</f>
        <v>99</v>
      </c>
      <c r="M723">
        <f>M722+COUNTIF(전체당첨내역!$B723:$G723,12)</f>
        <v>94</v>
      </c>
      <c r="N723">
        <f>N722+COUNTIF(전체당첨내역!$B723:$G723,13)</f>
        <v>101</v>
      </c>
      <c r="O723">
        <f>O722+COUNTIF(전체당첨내역!$B723:$G723,14)</f>
        <v>104</v>
      </c>
      <c r="P723">
        <f>P722+COUNTIF(전체당첨내역!$B723:$G723,15)</f>
        <v>98</v>
      </c>
      <c r="Q723">
        <f>Q722+COUNTIF(전체당첨내역!$B723:$G723,16)</f>
        <v>89</v>
      </c>
      <c r="R723">
        <f>R722+COUNTIF(전체당첨내역!$B723:$G723,17)</f>
        <v>104</v>
      </c>
      <c r="S723">
        <f>S722+COUNTIF(전체당첨내역!$B723:$G723,18)</f>
        <v>99</v>
      </c>
      <c r="T723">
        <f>T722+COUNTIF(전체당첨내역!$B723:$G723,19)</f>
        <v>96</v>
      </c>
      <c r="U723">
        <f>U722+COUNTIF(전체당첨내역!$B723:$G723,20)</f>
        <v>115</v>
      </c>
      <c r="V723">
        <f>V722+COUNTIF(전체당첨내역!$B723:$G723,21)</f>
        <v>86</v>
      </c>
      <c r="W723">
        <f>W722+COUNTIF(전체당첨내역!$B723:$G723,22)</f>
        <v>81</v>
      </c>
      <c r="X723">
        <f>X722+COUNTIF(전체당첨내역!$B723:$G723,23)</f>
        <v>89</v>
      </c>
      <c r="Y723">
        <f>Y722+COUNTIF(전체당첨내역!$B723:$G723,24)</f>
        <v>95</v>
      </c>
      <c r="Z723">
        <f>Z722+COUNTIF(전체당첨내역!$B723:$G723,25)</f>
        <v>99</v>
      </c>
      <c r="AA723">
        <f>AA722+COUNTIF(전체당첨내역!$B723:$G723,26)</f>
        <v>99</v>
      </c>
      <c r="AB723">
        <f>AB722+COUNTIF(전체당첨내역!$B723:$G723,27)</f>
        <v>111</v>
      </c>
      <c r="AC723">
        <f>AC722+COUNTIF(전체당첨내역!$B723:$G723,28)</f>
        <v>85</v>
      </c>
      <c r="AD723">
        <f>AD722+COUNTIF(전체당첨내역!$B723:$G723,29)</f>
        <v>91</v>
      </c>
      <c r="AE723">
        <f>AE722+COUNTIF(전체당첨내역!$B723:$G723,30)</f>
        <v>85</v>
      </c>
      <c r="AF723">
        <f>AF722+COUNTIF(전체당첨내역!$B723:$G723,31)</f>
        <v>97</v>
      </c>
      <c r="AG723">
        <f>AG722+COUNTIF(전체당첨내역!$B723:$G723,32)</f>
        <v>85</v>
      </c>
      <c r="AH723">
        <f>AH722+COUNTIF(전체당첨내역!$B723:$G723,33)</f>
        <v>99</v>
      </c>
      <c r="AI723">
        <f>AI722+COUNTIF(전체당첨내역!$B723:$G723,34)</f>
        <v>111</v>
      </c>
      <c r="AJ723">
        <f>AJ722+COUNTIF(전체당첨내역!$B723:$G723,35)</f>
        <v>90</v>
      </c>
      <c r="AK723">
        <f>AK722+COUNTIF(전체당첨내역!$B723:$G723,36)</f>
        <v>94</v>
      </c>
      <c r="AL723">
        <f>AL722+COUNTIF(전체당첨내역!$B723:$G723,37)</f>
        <v>106</v>
      </c>
      <c r="AM723">
        <f>AM722+COUNTIF(전체당첨내역!$B723:$G723,38)</f>
        <v>91</v>
      </c>
      <c r="AN723">
        <f>AN722+COUNTIF(전체당첨내역!$B723:$G723,39)</f>
        <v>99</v>
      </c>
      <c r="AO723">
        <f>AO722+COUNTIF(전체당첨내역!$B723:$G723,40)</f>
        <v>114</v>
      </c>
      <c r="AP723">
        <f>AP722+COUNTIF(전체당첨내역!$B723:$G723,41)</f>
        <v>84</v>
      </c>
      <c r="AQ723">
        <f>AQ722+COUNTIF(전체당첨내역!$B723:$G723,42)</f>
        <v>87</v>
      </c>
      <c r="AR723">
        <f>AR722+COUNTIF(전체당첨내역!$B723:$G723,43)</f>
        <v>100</v>
      </c>
      <c r="AS723">
        <f>AS722+COUNTIF(전체당첨내역!$B723:$G723,44)</f>
        <v>98</v>
      </c>
      <c r="AT723">
        <f>AT722+COUNTIF(전체당첨내역!$B723:$G723,45)</f>
        <v>97</v>
      </c>
    </row>
    <row r="724" spans="1:46" ht="16.5" customHeight="1">
      <c r="A724">
        <v>723</v>
      </c>
      <c r="B724">
        <f>B723+COUNTIF(전체당첨내역!$B724:$G724,1)</f>
        <v>108</v>
      </c>
      <c r="C724">
        <f>C723+COUNTIF(전체당첨내역!$B724:$G724,2)</f>
        <v>94</v>
      </c>
      <c r="D724">
        <f>D723+COUNTIF(전체당첨내역!$B724:$G724,3)</f>
        <v>95</v>
      </c>
      <c r="E724">
        <f>E723+COUNTIF(전체당첨내역!$B724:$G724,4)</f>
        <v>104</v>
      </c>
      <c r="F724">
        <f>F723+COUNTIF(전체당첨내역!$B724:$G724,5)</f>
        <v>102</v>
      </c>
      <c r="G724">
        <f>G723+COUNTIF(전체당첨내역!$B724:$G724,6)</f>
        <v>89</v>
      </c>
      <c r="H724">
        <f>H723+COUNTIF(전체당첨내역!$B724:$G724,7)</f>
        <v>98</v>
      </c>
      <c r="I724">
        <f>I723+COUNTIF(전체당첨내역!$B724:$G724,8)</f>
        <v>102</v>
      </c>
      <c r="J724">
        <f>J723+COUNTIF(전체당첨내역!$B724:$G724,9)</f>
        <v>72</v>
      </c>
      <c r="K724">
        <f>K723+COUNTIF(전체당첨내역!$B724:$G724,10)</f>
        <v>96</v>
      </c>
      <c r="L724">
        <f>L723+COUNTIF(전체당첨내역!$B724:$G724,11)</f>
        <v>99</v>
      </c>
      <c r="M724">
        <f>M723+COUNTIF(전체당첨내역!$B724:$G724,12)</f>
        <v>94</v>
      </c>
      <c r="N724">
        <f>N723+COUNTIF(전체당첨내역!$B724:$G724,13)</f>
        <v>101</v>
      </c>
      <c r="O724">
        <f>O723+COUNTIF(전체당첨내역!$B724:$G724,14)</f>
        <v>104</v>
      </c>
      <c r="P724">
        <f>P723+COUNTIF(전체당첨내역!$B724:$G724,15)</f>
        <v>98</v>
      </c>
      <c r="Q724">
        <f>Q723+COUNTIF(전체당첨내역!$B724:$G724,16)</f>
        <v>89</v>
      </c>
      <c r="R724">
        <f>R723+COUNTIF(전체당첨내역!$B724:$G724,17)</f>
        <v>104</v>
      </c>
      <c r="S724">
        <f>S723+COUNTIF(전체당첨내역!$B724:$G724,18)</f>
        <v>99</v>
      </c>
      <c r="T724">
        <f>T723+COUNTIF(전체당첨내역!$B724:$G724,19)</f>
        <v>96</v>
      </c>
      <c r="U724">
        <f>U723+COUNTIF(전체당첨내역!$B724:$G724,20)</f>
        <v>116</v>
      </c>
      <c r="V724">
        <f>V723+COUNTIF(전체당첨내역!$B724:$G724,21)</f>
        <v>86</v>
      </c>
      <c r="W724">
        <f>W723+COUNTIF(전체당첨내역!$B724:$G724,22)</f>
        <v>81</v>
      </c>
      <c r="X724">
        <f>X723+COUNTIF(전체당첨내역!$B724:$G724,23)</f>
        <v>89</v>
      </c>
      <c r="Y724">
        <f>Y723+COUNTIF(전체당첨내역!$B724:$G724,24)</f>
        <v>95</v>
      </c>
      <c r="Z724">
        <f>Z723+COUNTIF(전체당첨내역!$B724:$G724,25)</f>
        <v>99</v>
      </c>
      <c r="AA724">
        <f>AA723+COUNTIF(전체당첨내역!$B724:$G724,26)</f>
        <v>99</v>
      </c>
      <c r="AB724">
        <f>AB723+COUNTIF(전체당첨내역!$B724:$G724,27)</f>
        <v>111</v>
      </c>
      <c r="AC724">
        <f>AC723+COUNTIF(전체당첨내역!$B724:$G724,28)</f>
        <v>85</v>
      </c>
      <c r="AD724">
        <f>AD723+COUNTIF(전체당첨내역!$B724:$G724,29)</f>
        <v>91</v>
      </c>
      <c r="AE724">
        <f>AE723+COUNTIF(전체당첨내역!$B724:$G724,30)</f>
        <v>86</v>
      </c>
      <c r="AF724">
        <f>AF723+COUNTIF(전체당첨내역!$B724:$G724,31)</f>
        <v>97</v>
      </c>
      <c r="AG724">
        <f>AG723+COUNTIF(전체당첨내역!$B724:$G724,32)</f>
        <v>85</v>
      </c>
      <c r="AH724">
        <f>AH723+COUNTIF(전체당첨내역!$B724:$G724,33)</f>
        <v>100</v>
      </c>
      <c r="AI724">
        <f>AI723+COUNTIF(전체당첨내역!$B724:$G724,34)</f>
        <v>111</v>
      </c>
      <c r="AJ724">
        <f>AJ723+COUNTIF(전체당첨내역!$B724:$G724,35)</f>
        <v>91</v>
      </c>
      <c r="AK724">
        <f>AK723+COUNTIF(전체당첨내역!$B724:$G724,36)</f>
        <v>95</v>
      </c>
      <c r="AL724">
        <f>AL723+COUNTIF(전체당첨내역!$B724:$G724,37)</f>
        <v>106</v>
      </c>
      <c r="AM724">
        <f>AM723+COUNTIF(전체당첨내역!$B724:$G724,38)</f>
        <v>91</v>
      </c>
      <c r="AN724">
        <f>AN723+COUNTIF(전체당첨내역!$B724:$G724,39)</f>
        <v>99</v>
      </c>
      <c r="AO724">
        <f>AO723+COUNTIF(전체당첨내역!$B724:$G724,40)</f>
        <v>114</v>
      </c>
      <c r="AP724">
        <f>AP723+COUNTIF(전체당첨내역!$B724:$G724,41)</f>
        <v>84</v>
      </c>
      <c r="AQ724">
        <f>AQ723+COUNTIF(전체당첨내역!$B724:$G724,42)</f>
        <v>87</v>
      </c>
      <c r="AR724">
        <f>AR723+COUNTIF(전체당첨내역!$B724:$G724,43)</f>
        <v>100</v>
      </c>
      <c r="AS724">
        <f>AS723+COUNTIF(전체당첨내역!$B724:$G724,44)</f>
        <v>99</v>
      </c>
      <c r="AT724">
        <f>AT723+COUNTIF(전체당첨내역!$B724:$G724,45)</f>
        <v>97</v>
      </c>
    </row>
    <row r="725" spans="1:46" ht="16.5" customHeight="1">
      <c r="A725">
        <v>724</v>
      </c>
      <c r="B725">
        <f>B724+COUNTIF(전체당첨내역!$B725:$G725,1)</f>
        <v>108</v>
      </c>
      <c r="C725">
        <f>C724+COUNTIF(전체당첨내역!$B725:$G725,2)</f>
        <v>95</v>
      </c>
      <c r="D725">
        <f>D724+COUNTIF(전체당첨내역!$B725:$G725,3)</f>
        <v>95</v>
      </c>
      <c r="E725">
        <f>E724+COUNTIF(전체당첨내역!$B725:$G725,4)</f>
        <v>104</v>
      </c>
      <c r="F725">
        <f>F724+COUNTIF(전체당첨내역!$B725:$G725,5)</f>
        <v>102</v>
      </c>
      <c r="G725">
        <f>G724+COUNTIF(전체당첨내역!$B725:$G725,6)</f>
        <v>89</v>
      </c>
      <c r="H725">
        <f>H724+COUNTIF(전체당첨내역!$B725:$G725,7)</f>
        <v>98</v>
      </c>
      <c r="I725">
        <f>I724+COUNTIF(전체당첨내역!$B725:$G725,8)</f>
        <v>103</v>
      </c>
      <c r="J725">
        <f>J724+COUNTIF(전체당첨내역!$B725:$G725,9)</f>
        <v>72</v>
      </c>
      <c r="K725">
        <f>K724+COUNTIF(전체당첨내역!$B725:$G725,10)</f>
        <v>96</v>
      </c>
      <c r="L725">
        <f>L724+COUNTIF(전체당첨내역!$B725:$G725,11)</f>
        <v>99</v>
      </c>
      <c r="M725">
        <f>M724+COUNTIF(전체당첨내역!$B725:$G725,12)</f>
        <v>94</v>
      </c>
      <c r="N725">
        <f>N724+COUNTIF(전체당첨내역!$B725:$G725,13)</f>
        <v>101</v>
      </c>
      <c r="O725">
        <f>O724+COUNTIF(전체당첨내역!$B725:$G725,14)</f>
        <v>104</v>
      </c>
      <c r="P725">
        <f>P724+COUNTIF(전체당첨내역!$B725:$G725,15)</f>
        <v>98</v>
      </c>
      <c r="Q725">
        <f>Q724+COUNTIF(전체당첨내역!$B725:$G725,16)</f>
        <v>89</v>
      </c>
      <c r="R725">
        <f>R724+COUNTIF(전체당첨내역!$B725:$G725,17)</f>
        <v>104</v>
      </c>
      <c r="S725">
        <f>S724+COUNTIF(전체당첨내역!$B725:$G725,18)</f>
        <v>99</v>
      </c>
      <c r="T725">
        <f>T724+COUNTIF(전체당첨내역!$B725:$G725,19)</f>
        <v>96</v>
      </c>
      <c r="U725">
        <f>U724+COUNTIF(전체당첨내역!$B725:$G725,20)</f>
        <v>116</v>
      </c>
      <c r="V725">
        <f>V724+COUNTIF(전체당첨내역!$B725:$G725,21)</f>
        <v>86</v>
      </c>
      <c r="W725">
        <f>W724+COUNTIF(전체당첨내역!$B725:$G725,22)</f>
        <v>81</v>
      </c>
      <c r="X725">
        <f>X724+COUNTIF(전체당첨내역!$B725:$G725,23)</f>
        <v>89</v>
      </c>
      <c r="Y725">
        <f>Y724+COUNTIF(전체당첨내역!$B725:$G725,24)</f>
        <v>95</v>
      </c>
      <c r="Z725">
        <f>Z724+COUNTIF(전체당첨내역!$B725:$G725,25)</f>
        <v>99</v>
      </c>
      <c r="AA725">
        <f>AA724+COUNTIF(전체당첨내역!$B725:$G725,26)</f>
        <v>99</v>
      </c>
      <c r="AB725">
        <f>AB724+COUNTIF(전체당첨내역!$B725:$G725,27)</f>
        <v>111</v>
      </c>
      <c r="AC725">
        <f>AC724+COUNTIF(전체당첨내역!$B725:$G725,28)</f>
        <v>85</v>
      </c>
      <c r="AD725">
        <f>AD724+COUNTIF(전체당첨내역!$B725:$G725,29)</f>
        <v>91</v>
      </c>
      <c r="AE725">
        <f>AE724+COUNTIF(전체당첨내역!$B725:$G725,30)</f>
        <v>86</v>
      </c>
      <c r="AF725">
        <f>AF724+COUNTIF(전체당첨내역!$B725:$G725,31)</f>
        <v>97</v>
      </c>
      <c r="AG725">
        <f>AG724+COUNTIF(전체당첨내역!$B725:$G725,32)</f>
        <v>85</v>
      </c>
      <c r="AH725">
        <f>AH724+COUNTIF(전체당첨내역!$B725:$G725,33)</f>
        <v>101</v>
      </c>
      <c r="AI725">
        <f>AI724+COUNTIF(전체당첨내역!$B725:$G725,34)</f>
        <v>111</v>
      </c>
      <c r="AJ725">
        <f>AJ724+COUNTIF(전체당첨내역!$B725:$G725,35)</f>
        <v>92</v>
      </c>
      <c r="AK725">
        <f>AK724+COUNTIF(전체당첨내역!$B725:$G725,36)</f>
        <v>95</v>
      </c>
      <c r="AL725">
        <f>AL724+COUNTIF(전체당첨내역!$B725:$G725,37)</f>
        <v>107</v>
      </c>
      <c r="AM725">
        <f>AM724+COUNTIF(전체당첨내역!$B725:$G725,38)</f>
        <v>91</v>
      </c>
      <c r="AN725">
        <f>AN724+COUNTIF(전체당첨내역!$B725:$G725,39)</f>
        <v>99</v>
      </c>
      <c r="AO725">
        <f>AO724+COUNTIF(전체당첨내역!$B725:$G725,40)</f>
        <v>114</v>
      </c>
      <c r="AP725">
        <f>AP724+COUNTIF(전체당첨내역!$B725:$G725,41)</f>
        <v>85</v>
      </c>
      <c r="AQ725">
        <f>AQ724+COUNTIF(전체당첨내역!$B725:$G725,42)</f>
        <v>87</v>
      </c>
      <c r="AR725">
        <f>AR724+COUNTIF(전체당첨내역!$B725:$G725,43)</f>
        <v>100</v>
      </c>
      <c r="AS725">
        <f>AS724+COUNTIF(전체당첨내역!$B725:$G725,44)</f>
        <v>99</v>
      </c>
      <c r="AT725">
        <f>AT724+COUNTIF(전체당첨내역!$B725:$G725,45)</f>
        <v>97</v>
      </c>
    </row>
    <row r="726" spans="1:46" ht="16.5" customHeight="1">
      <c r="A726">
        <v>725</v>
      </c>
      <c r="B726">
        <f>B725+COUNTIF(전체당첨내역!$B726:$G726,1)</f>
        <v>108</v>
      </c>
      <c r="C726">
        <f>C725+COUNTIF(전체당첨내역!$B726:$G726,2)</f>
        <v>95</v>
      </c>
      <c r="D726">
        <f>D725+COUNTIF(전체당첨내역!$B726:$G726,3)</f>
        <v>95</v>
      </c>
      <c r="E726">
        <f>E725+COUNTIF(전체당첨내역!$B726:$G726,4)</f>
        <v>104</v>
      </c>
      <c r="F726">
        <f>F725+COUNTIF(전체당첨내역!$B726:$G726,5)</f>
        <v>102</v>
      </c>
      <c r="G726">
        <f>G725+COUNTIF(전체당첨내역!$B726:$G726,6)</f>
        <v>90</v>
      </c>
      <c r="H726">
        <f>H725+COUNTIF(전체당첨내역!$B726:$G726,7)</f>
        <v>99</v>
      </c>
      <c r="I726">
        <f>I725+COUNTIF(전체당첨내역!$B726:$G726,8)</f>
        <v>103</v>
      </c>
      <c r="J726">
        <f>J725+COUNTIF(전체당첨내역!$B726:$G726,9)</f>
        <v>72</v>
      </c>
      <c r="K726">
        <f>K725+COUNTIF(전체당첨내역!$B726:$G726,10)</f>
        <v>96</v>
      </c>
      <c r="L726">
        <f>L725+COUNTIF(전체당첨내역!$B726:$G726,11)</f>
        <v>99</v>
      </c>
      <c r="M726">
        <f>M725+COUNTIF(전체당첨내역!$B726:$G726,12)</f>
        <v>94</v>
      </c>
      <c r="N726">
        <f>N725+COUNTIF(전체당첨내역!$B726:$G726,13)</f>
        <v>101</v>
      </c>
      <c r="O726">
        <f>O725+COUNTIF(전체당첨내역!$B726:$G726,14)</f>
        <v>104</v>
      </c>
      <c r="P726">
        <f>P725+COUNTIF(전체당첨내역!$B726:$G726,15)</f>
        <v>98</v>
      </c>
      <c r="Q726">
        <f>Q725+COUNTIF(전체당첨내역!$B726:$G726,16)</f>
        <v>89</v>
      </c>
      <c r="R726">
        <f>R725+COUNTIF(전체당첨내역!$B726:$G726,17)</f>
        <v>104</v>
      </c>
      <c r="S726">
        <f>S725+COUNTIF(전체당첨내역!$B726:$G726,18)</f>
        <v>99</v>
      </c>
      <c r="T726">
        <f>T725+COUNTIF(전체당첨내역!$B726:$G726,19)</f>
        <v>97</v>
      </c>
      <c r="U726">
        <f>U725+COUNTIF(전체당첨내역!$B726:$G726,20)</f>
        <v>116</v>
      </c>
      <c r="V726">
        <f>V725+COUNTIF(전체당첨내역!$B726:$G726,21)</f>
        <v>87</v>
      </c>
      <c r="W726">
        <f>W725+COUNTIF(전체당첨내역!$B726:$G726,22)</f>
        <v>81</v>
      </c>
      <c r="X726">
        <f>X725+COUNTIF(전체당첨내역!$B726:$G726,23)</f>
        <v>89</v>
      </c>
      <c r="Y726">
        <f>Y725+COUNTIF(전체당첨내역!$B726:$G726,24)</f>
        <v>95</v>
      </c>
      <c r="Z726">
        <f>Z725+COUNTIF(전체당첨내역!$B726:$G726,25)</f>
        <v>99</v>
      </c>
      <c r="AA726">
        <f>AA725+COUNTIF(전체당첨내역!$B726:$G726,26)</f>
        <v>99</v>
      </c>
      <c r="AB726">
        <f>AB725+COUNTIF(전체당첨내역!$B726:$G726,27)</f>
        <v>111</v>
      </c>
      <c r="AC726">
        <f>AC725+COUNTIF(전체당첨내역!$B726:$G726,28)</f>
        <v>85</v>
      </c>
      <c r="AD726">
        <f>AD725+COUNTIF(전체당첨내역!$B726:$G726,29)</f>
        <v>91</v>
      </c>
      <c r="AE726">
        <f>AE725+COUNTIF(전체당첨내역!$B726:$G726,30)</f>
        <v>86</v>
      </c>
      <c r="AF726">
        <f>AF725+COUNTIF(전체당첨내역!$B726:$G726,31)</f>
        <v>97</v>
      </c>
      <c r="AG726">
        <f>AG725+COUNTIF(전체당첨내역!$B726:$G726,32)</f>
        <v>85</v>
      </c>
      <c r="AH726">
        <f>AH725+COUNTIF(전체당첨내역!$B726:$G726,33)</f>
        <v>101</v>
      </c>
      <c r="AI726">
        <f>AI725+COUNTIF(전체당첨내역!$B726:$G726,34)</f>
        <v>111</v>
      </c>
      <c r="AJ726">
        <f>AJ725+COUNTIF(전체당첨내역!$B726:$G726,35)</f>
        <v>92</v>
      </c>
      <c r="AK726">
        <f>AK725+COUNTIF(전체당첨내역!$B726:$G726,36)</f>
        <v>95</v>
      </c>
      <c r="AL726">
        <f>AL725+COUNTIF(전체당첨내역!$B726:$G726,37)</f>
        <v>107</v>
      </c>
      <c r="AM726">
        <f>AM725+COUNTIF(전체당첨내역!$B726:$G726,38)</f>
        <v>91</v>
      </c>
      <c r="AN726">
        <f>AN725+COUNTIF(전체당첨내역!$B726:$G726,39)</f>
        <v>99</v>
      </c>
      <c r="AO726">
        <f>AO725+COUNTIF(전체당첨내역!$B726:$G726,40)</f>
        <v>114</v>
      </c>
      <c r="AP726">
        <f>AP725+COUNTIF(전체당첨내역!$B726:$G726,41)</f>
        <v>86</v>
      </c>
      <c r="AQ726">
        <f>AQ725+COUNTIF(전체당첨내역!$B726:$G726,42)</f>
        <v>87</v>
      </c>
      <c r="AR726">
        <f>AR725+COUNTIF(전체당첨내역!$B726:$G726,43)</f>
        <v>101</v>
      </c>
      <c r="AS726">
        <f>AS725+COUNTIF(전체당첨내역!$B726:$G726,44)</f>
        <v>99</v>
      </c>
      <c r="AT726">
        <f>AT725+COUNTIF(전체당첨내역!$B726:$G726,45)</f>
        <v>97</v>
      </c>
    </row>
    <row r="727" spans="1:46" ht="16.5" customHeight="1">
      <c r="A727">
        <v>726</v>
      </c>
      <c r="B727">
        <f>B726+COUNTIF(전체당첨내역!$B727:$G727,1)</f>
        <v>109</v>
      </c>
      <c r="C727">
        <f>C726+COUNTIF(전체당첨내역!$B727:$G727,2)</f>
        <v>95</v>
      </c>
      <c r="D727">
        <f>D726+COUNTIF(전체당첨내역!$B727:$G727,3)</f>
        <v>95</v>
      </c>
      <c r="E727">
        <f>E726+COUNTIF(전체당첨내역!$B727:$G727,4)</f>
        <v>104</v>
      </c>
      <c r="F727">
        <f>F726+COUNTIF(전체당첨내역!$B727:$G727,5)</f>
        <v>102</v>
      </c>
      <c r="G727">
        <f>G726+COUNTIF(전체당첨내역!$B727:$G727,6)</f>
        <v>90</v>
      </c>
      <c r="H727">
        <f>H726+COUNTIF(전체당첨내역!$B727:$G727,7)</f>
        <v>99</v>
      </c>
      <c r="I727">
        <f>I726+COUNTIF(전체당첨내역!$B727:$G727,8)</f>
        <v>103</v>
      </c>
      <c r="J727">
        <f>J726+COUNTIF(전체당첨내역!$B727:$G727,9)</f>
        <v>72</v>
      </c>
      <c r="K727">
        <f>K726+COUNTIF(전체당첨내역!$B727:$G727,10)</f>
        <v>96</v>
      </c>
      <c r="L727">
        <f>L726+COUNTIF(전체당첨내역!$B727:$G727,11)</f>
        <v>100</v>
      </c>
      <c r="M727">
        <f>M726+COUNTIF(전체당첨내역!$B727:$G727,12)</f>
        <v>94</v>
      </c>
      <c r="N727">
        <f>N726+COUNTIF(전체당첨내역!$B727:$G727,13)</f>
        <v>101</v>
      </c>
      <c r="O727">
        <f>O726+COUNTIF(전체당첨내역!$B727:$G727,14)</f>
        <v>104</v>
      </c>
      <c r="P727">
        <f>P726+COUNTIF(전체당첨내역!$B727:$G727,15)</f>
        <v>98</v>
      </c>
      <c r="Q727">
        <f>Q726+COUNTIF(전체당첨내역!$B727:$G727,16)</f>
        <v>89</v>
      </c>
      <c r="R727">
        <f>R726+COUNTIF(전체당첨내역!$B727:$G727,17)</f>
        <v>104</v>
      </c>
      <c r="S727">
        <f>S726+COUNTIF(전체당첨내역!$B727:$G727,18)</f>
        <v>99</v>
      </c>
      <c r="T727">
        <f>T726+COUNTIF(전체당첨내역!$B727:$G727,19)</f>
        <v>97</v>
      </c>
      <c r="U727">
        <f>U726+COUNTIF(전체당첨내역!$B727:$G727,20)</f>
        <v>116</v>
      </c>
      <c r="V727">
        <f>V726+COUNTIF(전체당첨내역!$B727:$G727,21)</f>
        <v>88</v>
      </c>
      <c r="W727">
        <f>W726+COUNTIF(전체당첨내역!$B727:$G727,22)</f>
        <v>81</v>
      </c>
      <c r="X727">
        <f>X726+COUNTIF(전체당첨내역!$B727:$G727,23)</f>
        <v>90</v>
      </c>
      <c r="Y727">
        <f>Y726+COUNTIF(전체당첨내역!$B727:$G727,24)</f>
        <v>95</v>
      </c>
      <c r="Z727">
        <f>Z726+COUNTIF(전체당첨내역!$B727:$G727,25)</f>
        <v>99</v>
      </c>
      <c r="AA727">
        <f>AA726+COUNTIF(전체당첨내역!$B727:$G727,26)</f>
        <v>99</v>
      </c>
      <c r="AB727">
        <f>AB726+COUNTIF(전체당첨내역!$B727:$G727,27)</f>
        <v>111</v>
      </c>
      <c r="AC727">
        <f>AC726+COUNTIF(전체당첨내역!$B727:$G727,28)</f>
        <v>85</v>
      </c>
      <c r="AD727">
        <f>AD726+COUNTIF(전체당첨내역!$B727:$G727,29)</f>
        <v>91</v>
      </c>
      <c r="AE727">
        <f>AE726+COUNTIF(전체당첨내역!$B727:$G727,30)</f>
        <v>86</v>
      </c>
      <c r="AF727">
        <f>AF726+COUNTIF(전체당첨내역!$B727:$G727,31)</f>
        <v>97</v>
      </c>
      <c r="AG727">
        <f>AG726+COUNTIF(전체당첨내역!$B727:$G727,32)</f>
        <v>85</v>
      </c>
      <c r="AH727">
        <f>AH726+COUNTIF(전체당첨내역!$B727:$G727,33)</f>
        <v>101</v>
      </c>
      <c r="AI727">
        <f>AI726+COUNTIF(전체당첨내역!$B727:$G727,34)</f>
        <v>112</v>
      </c>
      <c r="AJ727">
        <f>AJ726+COUNTIF(전체당첨내역!$B727:$G727,35)</f>
        <v>92</v>
      </c>
      <c r="AK727">
        <f>AK726+COUNTIF(전체당첨내역!$B727:$G727,36)</f>
        <v>95</v>
      </c>
      <c r="AL727">
        <f>AL726+COUNTIF(전체당첨내역!$B727:$G727,37)</f>
        <v>107</v>
      </c>
      <c r="AM727">
        <f>AM726+COUNTIF(전체당첨내역!$B727:$G727,38)</f>
        <v>91</v>
      </c>
      <c r="AN727">
        <f>AN726+COUNTIF(전체당첨내역!$B727:$G727,39)</f>
        <v>99</v>
      </c>
      <c r="AO727">
        <f>AO726+COUNTIF(전체당첨내역!$B727:$G727,40)</f>
        <v>114</v>
      </c>
      <c r="AP727">
        <f>AP726+COUNTIF(전체당첨내역!$B727:$G727,41)</f>
        <v>86</v>
      </c>
      <c r="AQ727">
        <f>AQ726+COUNTIF(전체당첨내역!$B727:$G727,42)</f>
        <v>87</v>
      </c>
      <c r="AR727">
        <f>AR726+COUNTIF(전체당첨내역!$B727:$G727,43)</f>
        <v>101</v>
      </c>
      <c r="AS727">
        <f>AS726+COUNTIF(전체당첨내역!$B727:$G727,44)</f>
        <v>100</v>
      </c>
      <c r="AT727">
        <f>AT726+COUNTIF(전체당첨내역!$B727:$G727,45)</f>
        <v>97</v>
      </c>
    </row>
    <row r="728" spans="1:46" ht="16.5" customHeight="1">
      <c r="A728">
        <v>727</v>
      </c>
      <c r="B728">
        <f>B727+COUNTIF(전체당첨내역!$B728:$G728,1)</f>
        <v>109</v>
      </c>
      <c r="C728">
        <f>C727+COUNTIF(전체당첨내역!$B728:$G728,2)</f>
        <v>95</v>
      </c>
      <c r="D728">
        <f>D727+COUNTIF(전체당첨내역!$B728:$G728,3)</f>
        <v>95</v>
      </c>
      <c r="E728">
        <f>E727+COUNTIF(전체당첨내역!$B728:$G728,4)</f>
        <v>104</v>
      </c>
      <c r="F728">
        <f>F727+COUNTIF(전체당첨내역!$B728:$G728,5)</f>
        <v>102</v>
      </c>
      <c r="G728">
        <f>G727+COUNTIF(전체당첨내역!$B728:$G728,6)</f>
        <v>90</v>
      </c>
      <c r="H728">
        <f>H727+COUNTIF(전체당첨내역!$B728:$G728,7)</f>
        <v>100</v>
      </c>
      <c r="I728">
        <f>I727+COUNTIF(전체당첨내역!$B728:$G728,8)</f>
        <v>104</v>
      </c>
      <c r="J728">
        <f>J727+COUNTIF(전체당첨내역!$B728:$G728,9)</f>
        <v>72</v>
      </c>
      <c r="K728">
        <f>K727+COUNTIF(전체당첨내역!$B728:$G728,10)</f>
        <v>97</v>
      </c>
      <c r="L728">
        <f>L727+COUNTIF(전체당첨내역!$B728:$G728,11)</f>
        <v>100</v>
      </c>
      <c r="M728">
        <f>M727+COUNTIF(전체당첨내역!$B728:$G728,12)</f>
        <v>94</v>
      </c>
      <c r="N728">
        <f>N727+COUNTIF(전체당첨내역!$B728:$G728,13)</f>
        <v>101</v>
      </c>
      <c r="O728">
        <f>O727+COUNTIF(전체당첨내역!$B728:$G728,14)</f>
        <v>104</v>
      </c>
      <c r="P728">
        <f>P727+COUNTIF(전체당첨내역!$B728:$G728,15)</f>
        <v>98</v>
      </c>
      <c r="Q728">
        <f>Q727+COUNTIF(전체당첨내역!$B728:$G728,16)</f>
        <v>89</v>
      </c>
      <c r="R728">
        <f>R727+COUNTIF(전체당첨내역!$B728:$G728,17)</f>
        <v>104</v>
      </c>
      <c r="S728">
        <f>S727+COUNTIF(전체당첨내역!$B728:$G728,18)</f>
        <v>99</v>
      </c>
      <c r="T728">
        <f>T727+COUNTIF(전체당첨내역!$B728:$G728,19)</f>
        <v>98</v>
      </c>
      <c r="U728">
        <f>U727+COUNTIF(전체당첨내역!$B728:$G728,20)</f>
        <v>116</v>
      </c>
      <c r="V728">
        <f>V727+COUNTIF(전체당첨내역!$B728:$G728,21)</f>
        <v>89</v>
      </c>
      <c r="W728">
        <f>W727+COUNTIF(전체당첨내역!$B728:$G728,22)</f>
        <v>81</v>
      </c>
      <c r="X728">
        <f>X727+COUNTIF(전체당첨내역!$B728:$G728,23)</f>
        <v>90</v>
      </c>
      <c r="Y728">
        <f>Y727+COUNTIF(전체당첨내역!$B728:$G728,24)</f>
        <v>95</v>
      </c>
      <c r="Z728">
        <f>Z727+COUNTIF(전체당첨내역!$B728:$G728,25)</f>
        <v>99</v>
      </c>
      <c r="AA728">
        <f>AA727+COUNTIF(전체당첨내역!$B728:$G728,26)</f>
        <v>99</v>
      </c>
      <c r="AB728">
        <f>AB727+COUNTIF(전체당첨내역!$B728:$G728,27)</f>
        <v>111</v>
      </c>
      <c r="AC728">
        <f>AC727+COUNTIF(전체당첨내역!$B728:$G728,28)</f>
        <v>85</v>
      </c>
      <c r="AD728">
        <f>AD727+COUNTIF(전체당첨내역!$B728:$G728,29)</f>
        <v>91</v>
      </c>
      <c r="AE728">
        <f>AE727+COUNTIF(전체당첨내역!$B728:$G728,30)</f>
        <v>86</v>
      </c>
      <c r="AF728">
        <f>AF727+COUNTIF(전체당첨내역!$B728:$G728,31)</f>
        <v>98</v>
      </c>
      <c r="AG728">
        <f>AG727+COUNTIF(전체당첨내역!$B728:$G728,32)</f>
        <v>85</v>
      </c>
      <c r="AH728">
        <f>AH727+COUNTIF(전체당첨내역!$B728:$G728,33)</f>
        <v>101</v>
      </c>
      <c r="AI728">
        <f>AI727+COUNTIF(전체당첨내역!$B728:$G728,34)</f>
        <v>112</v>
      </c>
      <c r="AJ728">
        <f>AJ727+COUNTIF(전체당첨내역!$B728:$G728,35)</f>
        <v>92</v>
      </c>
      <c r="AK728">
        <f>AK727+COUNTIF(전체당첨내역!$B728:$G728,36)</f>
        <v>95</v>
      </c>
      <c r="AL728">
        <f>AL727+COUNTIF(전체당첨내역!$B728:$G728,37)</f>
        <v>107</v>
      </c>
      <c r="AM728">
        <f>AM727+COUNTIF(전체당첨내역!$B728:$G728,38)</f>
        <v>91</v>
      </c>
      <c r="AN728">
        <f>AN727+COUNTIF(전체당첨내역!$B728:$G728,39)</f>
        <v>99</v>
      </c>
      <c r="AO728">
        <f>AO727+COUNTIF(전체당첨내역!$B728:$G728,40)</f>
        <v>114</v>
      </c>
      <c r="AP728">
        <f>AP727+COUNTIF(전체당첨내역!$B728:$G728,41)</f>
        <v>86</v>
      </c>
      <c r="AQ728">
        <f>AQ727+COUNTIF(전체당첨내역!$B728:$G728,42)</f>
        <v>87</v>
      </c>
      <c r="AR728">
        <f>AR727+COUNTIF(전체당첨내역!$B728:$G728,43)</f>
        <v>101</v>
      </c>
      <c r="AS728">
        <f>AS727+COUNTIF(전체당첨내역!$B728:$G728,44)</f>
        <v>100</v>
      </c>
      <c r="AT728">
        <f>AT727+COUNTIF(전체당첨내역!$B728:$G728,45)</f>
        <v>97</v>
      </c>
    </row>
    <row r="729" spans="1:46" ht="16.5" customHeight="1">
      <c r="A729">
        <v>728</v>
      </c>
      <c r="B729">
        <f>B728+COUNTIF(전체당첨내역!$B729:$G729,1)</f>
        <v>109</v>
      </c>
      <c r="C729">
        <f>C728+COUNTIF(전체당첨내역!$B729:$G729,2)</f>
        <v>95</v>
      </c>
      <c r="D729">
        <f>D728+COUNTIF(전체당첨내역!$B729:$G729,3)</f>
        <v>96</v>
      </c>
      <c r="E729">
        <f>E728+COUNTIF(전체당첨내역!$B729:$G729,4)</f>
        <v>104</v>
      </c>
      <c r="F729">
        <f>F728+COUNTIF(전체당첨내역!$B729:$G729,5)</f>
        <v>102</v>
      </c>
      <c r="G729">
        <f>G728+COUNTIF(전체당첨내역!$B729:$G729,6)</f>
        <v>91</v>
      </c>
      <c r="H729">
        <f>H728+COUNTIF(전체당첨내역!$B729:$G729,7)</f>
        <v>100</v>
      </c>
      <c r="I729">
        <f>I728+COUNTIF(전체당첨내역!$B729:$G729,8)</f>
        <v>104</v>
      </c>
      <c r="J729">
        <f>J728+COUNTIF(전체당첨내역!$B729:$G729,9)</f>
        <v>72</v>
      </c>
      <c r="K729">
        <f>K728+COUNTIF(전체당첨내역!$B729:$G729,10)</f>
        <v>98</v>
      </c>
      <c r="L729">
        <f>L728+COUNTIF(전체당첨내역!$B729:$G729,11)</f>
        <v>100</v>
      </c>
      <c r="M729">
        <f>M728+COUNTIF(전체당첨내역!$B729:$G729,12)</f>
        <v>94</v>
      </c>
      <c r="N729">
        <f>N728+COUNTIF(전체당첨내역!$B729:$G729,13)</f>
        <v>101</v>
      </c>
      <c r="O729">
        <f>O728+COUNTIF(전체당첨내역!$B729:$G729,14)</f>
        <v>104</v>
      </c>
      <c r="P729">
        <f>P728+COUNTIF(전체당첨내역!$B729:$G729,15)</f>
        <v>98</v>
      </c>
      <c r="Q729">
        <f>Q728+COUNTIF(전체당첨내역!$B729:$G729,16)</f>
        <v>89</v>
      </c>
      <c r="R729">
        <f>R728+COUNTIF(전체당첨내역!$B729:$G729,17)</f>
        <v>104</v>
      </c>
      <c r="S729">
        <f>S728+COUNTIF(전체당첨내역!$B729:$G729,18)</f>
        <v>99</v>
      </c>
      <c r="T729">
        <f>T728+COUNTIF(전체당첨내역!$B729:$G729,19)</f>
        <v>98</v>
      </c>
      <c r="U729">
        <f>U728+COUNTIF(전체당첨내역!$B729:$G729,20)</f>
        <v>116</v>
      </c>
      <c r="V729">
        <f>V728+COUNTIF(전체당첨내역!$B729:$G729,21)</f>
        <v>89</v>
      </c>
      <c r="W729">
        <f>W728+COUNTIF(전체당첨내역!$B729:$G729,22)</f>
        <v>81</v>
      </c>
      <c r="X729">
        <f>X728+COUNTIF(전체당첨내역!$B729:$G729,23)</f>
        <v>90</v>
      </c>
      <c r="Y729">
        <f>Y728+COUNTIF(전체당첨내역!$B729:$G729,24)</f>
        <v>95</v>
      </c>
      <c r="Z729">
        <f>Z728+COUNTIF(전체당첨내역!$B729:$G729,25)</f>
        <v>99</v>
      </c>
      <c r="AA729">
        <f>AA728+COUNTIF(전체당첨내역!$B729:$G729,26)</f>
        <v>99</v>
      </c>
      <c r="AB729">
        <f>AB728+COUNTIF(전체당첨내역!$B729:$G729,27)</f>
        <v>111</v>
      </c>
      <c r="AC729">
        <f>AC728+COUNTIF(전체당첨내역!$B729:$G729,28)</f>
        <v>85</v>
      </c>
      <c r="AD729">
        <f>AD728+COUNTIF(전체당첨내역!$B729:$G729,29)</f>
        <v>91</v>
      </c>
      <c r="AE729">
        <f>AE728+COUNTIF(전체당첨내역!$B729:$G729,30)</f>
        <v>87</v>
      </c>
      <c r="AF729">
        <f>AF728+COUNTIF(전체당첨내역!$B729:$G729,31)</f>
        <v>98</v>
      </c>
      <c r="AG729">
        <f>AG728+COUNTIF(전체당첨내역!$B729:$G729,32)</f>
        <v>85</v>
      </c>
      <c r="AH729">
        <f>AH728+COUNTIF(전체당첨내역!$B729:$G729,33)</f>
        <v>101</v>
      </c>
      <c r="AI729">
        <f>AI728+COUNTIF(전체당첨내역!$B729:$G729,34)</f>
        <v>113</v>
      </c>
      <c r="AJ729">
        <f>AJ728+COUNTIF(전체당첨내역!$B729:$G729,35)</f>
        <v>92</v>
      </c>
      <c r="AK729">
        <f>AK728+COUNTIF(전체당첨내역!$B729:$G729,36)</f>
        <v>95</v>
      </c>
      <c r="AL729">
        <f>AL728+COUNTIF(전체당첨내역!$B729:$G729,37)</f>
        <v>108</v>
      </c>
      <c r="AM729">
        <f>AM728+COUNTIF(전체당첨내역!$B729:$G729,38)</f>
        <v>91</v>
      </c>
      <c r="AN729">
        <f>AN728+COUNTIF(전체당첨내역!$B729:$G729,39)</f>
        <v>99</v>
      </c>
      <c r="AO729">
        <f>AO728+COUNTIF(전체당첨내역!$B729:$G729,40)</f>
        <v>114</v>
      </c>
      <c r="AP729">
        <f>AP728+COUNTIF(전체당첨내역!$B729:$G729,41)</f>
        <v>86</v>
      </c>
      <c r="AQ729">
        <f>AQ728+COUNTIF(전체당첨내역!$B729:$G729,42)</f>
        <v>87</v>
      </c>
      <c r="AR729">
        <f>AR728+COUNTIF(전체당첨내역!$B729:$G729,43)</f>
        <v>101</v>
      </c>
      <c r="AS729">
        <f>AS728+COUNTIF(전체당첨내역!$B729:$G729,44)</f>
        <v>100</v>
      </c>
      <c r="AT729">
        <f>AT728+COUNTIF(전체당첨내역!$B729:$G729,45)</f>
        <v>97</v>
      </c>
    </row>
    <row r="730" spans="1:46" ht="16.5" customHeight="1">
      <c r="A730">
        <v>729</v>
      </c>
      <c r="B730">
        <f>B729+COUNTIF(전체당첨내역!$B730:$G730,1)</f>
        <v>109</v>
      </c>
      <c r="C730">
        <f>C729+COUNTIF(전체당첨내역!$B730:$G730,2)</f>
        <v>95</v>
      </c>
      <c r="D730">
        <f>D729+COUNTIF(전체당첨내역!$B730:$G730,3)</f>
        <v>96</v>
      </c>
      <c r="E730">
        <f>E729+COUNTIF(전체당첨내역!$B730:$G730,4)</f>
        <v>104</v>
      </c>
      <c r="F730">
        <f>F729+COUNTIF(전체당첨내역!$B730:$G730,5)</f>
        <v>102</v>
      </c>
      <c r="G730">
        <f>G729+COUNTIF(전체당첨내역!$B730:$G730,6)</f>
        <v>91</v>
      </c>
      <c r="H730">
        <f>H729+COUNTIF(전체당첨내역!$B730:$G730,7)</f>
        <v>100</v>
      </c>
      <c r="I730">
        <f>I729+COUNTIF(전체당첨내역!$B730:$G730,8)</f>
        <v>104</v>
      </c>
      <c r="J730">
        <f>J729+COUNTIF(전체당첨내역!$B730:$G730,9)</f>
        <v>72</v>
      </c>
      <c r="K730">
        <f>K729+COUNTIF(전체당첨내역!$B730:$G730,10)</f>
        <v>98</v>
      </c>
      <c r="L730">
        <f>L729+COUNTIF(전체당첨내역!$B730:$G730,11)</f>
        <v>101</v>
      </c>
      <c r="M730">
        <f>M729+COUNTIF(전체당첨내역!$B730:$G730,12)</f>
        <v>94</v>
      </c>
      <c r="N730">
        <f>N729+COUNTIF(전체당첨내역!$B730:$G730,13)</f>
        <v>101</v>
      </c>
      <c r="O730">
        <f>O729+COUNTIF(전체당첨내역!$B730:$G730,14)</f>
        <v>104</v>
      </c>
      <c r="P730">
        <f>P729+COUNTIF(전체당첨내역!$B730:$G730,15)</f>
        <v>98</v>
      </c>
      <c r="Q730">
        <f>Q729+COUNTIF(전체당첨내역!$B730:$G730,16)</f>
        <v>89</v>
      </c>
      <c r="R730">
        <f>R729+COUNTIF(전체당첨내역!$B730:$G730,17)</f>
        <v>105</v>
      </c>
      <c r="S730">
        <f>S729+COUNTIF(전체당첨내역!$B730:$G730,18)</f>
        <v>99</v>
      </c>
      <c r="T730">
        <f>T729+COUNTIF(전체당첨내역!$B730:$G730,19)</f>
        <v>98</v>
      </c>
      <c r="U730">
        <f>U729+COUNTIF(전체당첨내역!$B730:$G730,20)</f>
        <v>116</v>
      </c>
      <c r="V730">
        <f>V729+COUNTIF(전체당첨내역!$B730:$G730,21)</f>
        <v>90</v>
      </c>
      <c r="W730">
        <f>W729+COUNTIF(전체당첨내역!$B730:$G730,22)</f>
        <v>81</v>
      </c>
      <c r="X730">
        <f>X729+COUNTIF(전체당첨내역!$B730:$G730,23)</f>
        <v>90</v>
      </c>
      <c r="Y730">
        <f>Y729+COUNTIF(전체당첨내역!$B730:$G730,24)</f>
        <v>95</v>
      </c>
      <c r="Z730">
        <f>Z729+COUNTIF(전체당첨내역!$B730:$G730,25)</f>
        <v>99</v>
      </c>
      <c r="AA730">
        <f>AA729+COUNTIF(전체당첨내역!$B730:$G730,26)</f>
        <v>100</v>
      </c>
      <c r="AB730">
        <f>AB729+COUNTIF(전체당첨내역!$B730:$G730,27)</f>
        <v>111</v>
      </c>
      <c r="AC730">
        <f>AC729+COUNTIF(전체당첨내역!$B730:$G730,28)</f>
        <v>85</v>
      </c>
      <c r="AD730">
        <f>AD729+COUNTIF(전체당첨내역!$B730:$G730,29)</f>
        <v>91</v>
      </c>
      <c r="AE730">
        <f>AE729+COUNTIF(전체당첨내역!$B730:$G730,30)</f>
        <v>87</v>
      </c>
      <c r="AF730">
        <f>AF729+COUNTIF(전체당첨내역!$B730:$G730,31)</f>
        <v>98</v>
      </c>
      <c r="AG730">
        <f>AG729+COUNTIF(전체당첨내역!$B730:$G730,32)</f>
        <v>85</v>
      </c>
      <c r="AH730">
        <f>AH729+COUNTIF(전체당첨내역!$B730:$G730,33)</f>
        <v>101</v>
      </c>
      <c r="AI730">
        <f>AI729+COUNTIF(전체당첨내역!$B730:$G730,34)</f>
        <v>113</v>
      </c>
      <c r="AJ730">
        <f>AJ729+COUNTIF(전체당첨내역!$B730:$G730,35)</f>
        <v>92</v>
      </c>
      <c r="AK730">
        <f>AK729+COUNTIF(전체당첨내역!$B730:$G730,36)</f>
        <v>96</v>
      </c>
      <c r="AL730">
        <f>AL729+COUNTIF(전체당첨내역!$B730:$G730,37)</f>
        <v>108</v>
      </c>
      <c r="AM730">
        <f>AM729+COUNTIF(전체당첨내역!$B730:$G730,38)</f>
        <v>91</v>
      </c>
      <c r="AN730">
        <f>AN729+COUNTIF(전체당첨내역!$B730:$G730,39)</f>
        <v>99</v>
      </c>
      <c r="AO730">
        <f>AO729+COUNTIF(전체당첨내역!$B730:$G730,40)</f>
        <v>114</v>
      </c>
      <c r="AP730">
        <f>AP729+COUNTIF(전체당첨내역!$B730:$G730,41)</f>
        <v>86</v>
      </c>
      <c r="AQ730">
        <f>AQ729+COUNTIF(전체당첨내역!$B730:$G730,42)</f>
        <v>87</v>
      </c>
      <c r="AR730">
        <f>AR729+COUNTIF(전체당첨내역!$B730:$G730,43)</f>
        <v>101</v>
      </c>
      <c r="AS730">
        <f>AS729+COUNTIF(전체당첨내역!$B730:$G730,44)</f>
        <v>100</v>
      </c>
      <c r="AT730">
        <f>AT729+COUNTIF(전체당첨내역!$B730:$G730,45)</f>
        <v>98</v>
      </c>
    </row>
    <row r="731" spans="1:46" ht="16.5" customHeight="1">
      <c r="A731">
        <v>730</v>
      </c>
      <c r="B731">
        <f>B730+COUNTIF(전체당첨내역!$B731:$G731,1)</f>
        <v>109</v>
      </c>
      <c r="C731">
        <f>C730+COUNTIF(전체당첨내역!$B731:$G731,2)</f>
        <v>95</v>
      </c>
      <c r="D731">
        <f>D730+COUNTIF(전체당첨내역!$B731:$G731,3)</f>
        <v>96</v>
      </c>
      <c r="E731">
        <f>E730+COUNTIF(전체당첨내역!$B731:$G731,4)</f>
        <v>105</v>
      </c>
      <c r="F731">
        <f>F730+COUNTIF(전체당첨내역!$B731:$G731,5)</f>
        <v>102</v>
      </c>
      <c r="G731">
        <f>G730+COUNTIF(전체당첨내역!$B731:$G731,6)</f>
        <v>91</v>
      </c>
      <c r="H731">
        <f>H730+COUNTIF(전체당첨내역!$B731:$G731,7)</f>
        <v>100</v>
      </c>
      <c r="I731">
        <f>I730+COUNTIF(전체당첨내역!$B731:$G731,8)</f>
        <v>104</v>
      </c>
      <c r="J731">
        <f>J730+COUNTIF(전체당첨내역!$B731:$G731,9)</f>
        <v>72</v>
      </c>
      <c r="K731">
        <f>K730+COUNTIF(전체당첨내역!$B731:$G731,10)</f>
        <v>99</v>
      </c>
      <c r="L731">
        <f>L730+COUNTIF(전체당첨내역!$B731:$G731,11)</f>
        <v>101</v>
      </c>
      <c r="M731">
        <f>M730+COUNTIF(전체당첨내역!$B731:$G731,12)</f>
        <v>94</v>
      </c>
      <c r="N731">
        <f>N730+COUNTIF(전체당첨내역!$B731:$G731,13)</f>
        <v>101</v>
      </c>
      <c r="O731">
        <f>O730+COUNTIF(전체당첨내역!$B731:$G731,14)</f>
        <v>105</v>
      </c>
      <c r="P731">
        <f>P730+COUNTIF(전체당첨내역!$B731:$G731,15)</f>
        <v>99</v>
      </c>
      <c r="Q731">
        <f>Q730+COUNTIF(전체당첨내역!$B731:$G731,16)</f>
        <v>89</v>
      </c>
      <c r="R731">
        <f>R730+COUNTIF(전체당첨내역!$B731:$G731,17)</f>
        <v>105</v>
      </c>
      <c r="S731">
        <f>S730+COUNTIF(전체당첨내역!$B731:$G731,18)</f>
        <v>100</v>
      </c>
      <c r="T731">
        <f>T730+COUNTIF(전체당첨내역!$B731:$G731,19)</f>
        <v>98</v>
      </c>
      <c r="U731">
        <f>U730+COUNTIF(전체당첨내역!$B731:$G731,20)</f>
        <v>116</v>
      </c>
      <c r="V731">
        <f>V730+COUNTIF(전체당첨내역!$B731:$G731,21)</f>
        <v>90</v>
      </c>
      <c r="W731">
        <f>W730+COUNTIF(전체당첨내역!$B731:$G731,22)</f>
        <v>82</v>
      </c>
      <c r="X731">
        <f>X730+COUNTIF(전체당첨내역!$B731:$G731,23)</f>
        <v>90</v>
      </c>
      <c r="Y731">
        <f>Y730+COUNTIF(전체당첨내역!$B731:$G731,24)</f>
        <v>95</v>
      </c>
      <c r="Z731">
        <f>Z730+COUNTIF(전체당첨내역!$B731:$G731,25)</f>
        <v>99</v>
      </c>
      <c r="AA731">
        <f>AA730+COUNTIF(전체당첨내역!$B731:$G731,26)</f>
        <v>100</v>
      </c>
      <c r="AB731">
        <f>AB730+COUNTIF(전체당첨내역!$B731:$G731,27)</f>
        <v>111</v>
      </c>
      <c r="AC731">
        <f>AC730+COUNTIF(전체당첨내역!$B731:$G731,28)</f>
        <v>85</v>
      </c>
      <c r="AD731">
        <f>AD730+COUNTIF(전체당첨내역!$B731:$G731,29)</f>
        <v>91</v>
      </c>
      <c r="AE731">
        <f>AE730+COUNTIF(전체당첨내역!$B731:$G731,30)</f>
        <v>87</v>
      </c>
      <c r="AF731">
        <f>AF730+COUNTIF(전체당첨내역!$B731:$G731,31)</f>
        <v>98</v>
      </c>
      <c r="AG731">
        <f>AG730+COUNTIF(전체당첨내역!$B731:$G731,32)</f>
        <v>85</v>
      </c>
      <c r="AH731">
        <f>AH730+COUNTIF(전체당첨내역!$B731:$G731,33)</f>
        <v>101</v>
      </c>
      <c r="AI731">
        <f>AI730+COUNTIF(전체당첨내역!$B731:$G731,34)</f>
        <v>113</v>
      </c>
      <c r="AJ731">
        <f>AJ730+COUNTIF(전체당첨내역!$B731:$G731,35)</f>
        <v>92</v>
      </c>
      <c r="AK731">
        <f>AK730+COUNTIF(전체당첨내역!$B731:$G731,36)</f>
        <v>96</v>
      </c>
      <c r="AL731">
        <f>AL730+COUNTIF(전체당첨내역!$B731:$G731,37)</f>
        <v>108</v>
      </c>
      <c r="AM731">
        <f>AM730+COUNTIF(전체당첨내역!$B731:$G731,38)</f>
        <v>91</v>
      </c>
      <c r="AN731">
        <f>AN730+COUNTIF(전체당첨내역!$B731:$G731,39)</f>
        <v>99</v>
      </c>
      <c r="AO731">
        <f>AO730+COUNTIF(전체당첨내역!$B731:$G731,40)</f>
        <v>114</v>
      </c>
      <c r="AP731">
        <f>AP730+COUNTIF(전체당첨내역!$B731:$G731,41)</f>
        <v>86</v>
      </c>
      <c r="AQ731">
        <f>AQ730+COUNTIF(전체당첨내역!$B731:$G731,42)</f>
        <v>87</v>
      </c>
      <c r="AR731">
        <f>AR730+COUNTIF(전체당첨내역!$B731:$G731,43)</f>
        <v>101</v>
      </c>
      <c r="AS731">
        <f>AS730+COUNTIF(전체당첨내역!$B731:$G731,44)</f>
        <v>100</v>
      </c>
      <c r="AT731">
        <f>AT730+COUNTIF(전체당첨내역!$B731:$G731,45)</f>
        <v>98</v>
      </c>
    </row>
    <row r="732" spans="1:46" ht="16.5" customHeight="1">
      <c r="A732">
        <v>731</v>
      </c>
      <c r="B732">
        <f>B731+COUNTIF(전체당첨내역!$B732:$G732,1)</f>
        <v>109</v>
      </c>
      <c r="C732">
        <f>C731+COUNTIF(전체당첨내역!$B732:$G732,2)</f>
        <v>96</v>
      </c>
      <c r="D732">
        <f>D731+COUNTIF(전체당첨내역!$B732:$G732,3)</f>
        <v>96</v>
      </c>
      <c r="E732">
        <f>E731+COUNTIF(전체당첨내역!$B732:$G732,4)</f>
        <v>105</v>
      </c>
      <c r="F732">
        <f>F731+COUNTIF(전체당첨내역!$B732:$G732,5)</f>
        <v>102</v>
      </c>
      <c r="G732">
        <f>G731+COUNTIF(전체당첨내역!$B732:$G732,6)</f>
        <v>91</v>
      </c>
      <c r="H732">
        <f>H731+COUNTIF(전체당첨내역!$B732:$G732,7)</f>
        <v>101</v>
      </c>
      <c r="I732">
        <f>I731+COUNTIF(전체당첨내역!$B732:$G732,8)</f>
        <v>104</v>
      </c>
      <c r="J732">
        <f>J731+COUNTIF(전체당첨내역!$B732:$G732,9)</f>
        <v>72</v>
      </c>
      <c r="K732">
        <f>K731+COUNTIF(전체당첨내역!$B732:$G732,10)</f>
        <v>99</v>
      </c>
      <c r="L732">
        <f>L731+COUNTIF(전체당첨내역!$B732:$G732,11)</f>
        <v>101</v>
      </c>
      <c r="M732">
        <f>M731+COUNTIF(전체당첨내역!$B732:$G732,12)</f>
        <v>94</v>
      </c>
      <c r="N732">
        <f>N731+COUNTIF(전체당첨내역!$B732:$G732,13)</f>
        <v>102</v>
      </c>
      <c r="O732">
        <f>O731+COUNTIF(전체당첨내역!$B732:$G732,14)</f>
        <v>105</v>
      </c>
      <c r="P732">
        <f>P731+COUNTIF(전체당첨내역!$B732:$G732,15)</f>
        <v>99</v>
      </c>
      <c r="Q732">
        <f>Q731+COUNTIF(전체당첨내역!$B732:$G732,16)</f>
        <v>89</v>
      </c>
      <c r="R732">
        <f>R731+COUNTIF(전체당첨내역!$B732:$G732,17)</f>
        <v>105</v>
      </c>
      <c r="S732">
        <f>S731+COUNTIF(전체당첨내역!$B732:$G732,18)</f>
        <v>100</v>
      </c>
      <c r="T732">
        <f>T731+COUNTIF(전체당첨내역!$B732:$G732,19)</f>
        <v>98</v>
      </c>
      <c r="U732">
        <f>U731+COUNTIF(전체당첨내역!$B732:$G732,20)</f>
        <v>116</v>
      </c>
      <c r="V732">
        <f>V731+COUNTIF(전체당첨내역!$B732:$G732,21)</f>
        <v>90</v>
      </c>
      <c r="W732">
        <f>W731+COUNTIF(전체당첨내역!$B732:$G732,22)</f>
        <v>82</v>
      </c>
      <c r="X732">
        <f>X731+COUNTIF(전체당첨내역!$B732:$G732,23)</f>
        <v>90</v>
      </c>
      <c r="Y732">
        <f>Y731+COUNTIF(전체당첨내역!$B732:$G732,24)</f>
        <v>95</v>
      </c>
      <c r="Z732">
        <f>Z731+COUNTIF(전체당첨내역!$B732:$G732,25)</f>
        <v>100</v>
      </c>
      <c r="AA732">
        <f>AA731+COUNTIF(전체당첨내역!$B732:$G732,26)</f>
        <v>100</v>
      </c>
      <c r="AB732">
        <f>AB731+COUNTIF(전체당첨내역!$B732:$G732,27)</f>
        <v>111</v>
      </c>
      <c r="AC732">
        <f>AC731+COUNTIF(전체당첨내역!$B732:$G732,28)</f>
        <v>85</v>
      </c>
      <c r="AD732">
        <f>AD731+COUNTIF(전체당첨내역!$B732:$G732,29)</f>
        <v>91</v>
      </c>
      <c r="AE732">
        <f>AE731+COUNTIF(전체당첨내역!$B732:$G732,30)</f>
        <v>87</v>
      </c>
      <c r="AF732">
        <f>AF731+COUNTIF(전체당첨내역!$B732:$G732,31)</f>
        <v>98</v>
      </c>
      <c r="AG732">
        <f>AG731+COUNTIF(전체당첨내역!$B732:$G732,32)</f>
        <v>85</v>
      </c>
      <c r="AH732">
        <f>AH731+COUNTIF(전체당첨내역!$B732:$G732,33)</f>
        <v>101</v>
      </c>
      <c r="AI732">
        <f>AI731+COUNTIF(전체당첨내역!$B732:$G732,34)</f>
        <v>113</v>
      </c>
      <c r="AJ732">
        <f>AJ731+COUNTIF(전체당첨내역!$B732:$G732,35)</f>
        <v>92</v>
      </c>
      <c r="AK732">
        <f>AK731+COUNTIF(전체당첨내역!$B732:$G732,36)</f>
        <v>96</v>
      </c>
      <c r="AL732">
        <f>AL731+COUNTIF(전체당첨내역!$B732:$G732,37)</f>
        <v>108</v>
      </c>
      <c r="AM732">
        <f>AM731+COUNTIF(전체당첨내역!$B732:$G732,38)</f>
        <v>91</v>
      </c>
      <c r="AN732">
        <f>AN731+COUNTIF(전체당첨내역!$B732:$G732,39)</f>
        <v>99</v>
      </c>
      <c r="AO732">
        <f>AO731+COUNTIF(전체당첨내역!$B732:$G732,40)</f>
        <v>114</v>
      </c>
      <c r="AP732">
        <f>AP731+COUNTIF(전체당첨내역!$B732:$G732,41)</f>
        <v>86</v>
      </c>
      <c r="AQ732">
        <f>AQ731+COUNTIF(전체당첨내역!$B732:$G732,42)</f>
        <v>88</v>
      </c>
      <c r="AR732">
        <f>AR731+COUNTIF(전체당첨내역!$B732:$G732,43)</f>
        <v>101</v>
      </c>
      <c r="AS732">
        <f>AS731+COUNTIF(전체당첨내역!$B732:$G732,44)</f>
        <v>100</v>
      </c>
      <c r="AT732">
        <f>AT731+COUNTIF(전체당첨내역!$B732:$G732,45)</f>
        <v>99</v>
      </c>
    </row>
    <row r="733" spans="1:46" ht="16.5" customHeight="1">
      <c r="A733">
        <v>732</v>
      </c>
      <c r="B733">
        <f>B732+COUNTIF(전체당첨내역!$B733:$G733,1)</f>
        <v>109</v>
      </c>
      <c r="C733">
        <f>C732+COUNTIF(전체당첨내역!$B733:$G733,2)</f>
        <v>97</v>
      </c>
      <c r="D733">
        <f>D732+COUNTIF(전체당첨내역!$B733:$G733,3)</f>
        <v>96</v>
      </c>
      <c r="E733">
        <f>E732+COUNTIF(전체당첨내역!$B733:$G733,4)</f>
        <v>106</v>
      </c>
      <c r="F733">
        <f>F732+COUNTIF(전체당첨내역!$B733:$G733,5)</f>
        <v>103</v>
      </c>
      <c r="G733">
        <f>G732+COUNTIF(전체당첨내역!$B733:$G733,6)</f>
        <v>91</v>
      </c>
      <c r="H733">
        <f>H732+COUNTIF(전체당첨내역!$B733:$G733,7)</f>
        <v>101</v>
      </c>
      <c r="I733">
        <f>I732+COUNTIF(전체당첨내역!$B733:$G733,8)</f>
        <v>104</v>
      </c>
      <c r="J733">
        <f>J732+COUNTIF(전체당첨내역!$B733:$G733,9)</f>
        <v>72</v>
      </c>
      <c r="K733">
        <f>K732+COUNTIF(전체당첨내역!$B733:$G733,10)</f>
        <v>99</v>
      </c>
      <c r="L733">
        <f>L732+COUNTIF(전체당첨내역!$B733:$G733,11)</f>
        <v>101</v>
      </c>
      <c r="M733">
        <f>M732+COUNTIF(전체당첨내역!$B733:$G733,12)</f>
        <v>94</v>
      </c>
      <c r="N733">
        <f>N732+COUNTIF(전체당첨내역!$B733:$G733,13)</f>
        <v>102</v>
      </c>
      <c r="O733">
        <f>O732+COUNTIF(전체당첨내역!$B733:$G733,14)</f>
        <v>105</v>
      </c>
      <c r="P733">
        <f>P732+COUNTIF(전체당첨내역!$B733:$G733,15)</f>
        <v>99</v>
      </c>
      <c r="Q733">
        <f>Q732+COUNTIF(전체당첨내역!$B733:$G733,16)</f>
        <v>89</v>
      </c>
      <c r="R733">
        <f>R732+COUNTIF(전체당첨내역!$B733:$G733,17)</f>
        <v>106</v>
      </c>
      <c r="S733">
        <f>S732+COUNTIF(전체당첨내역!$B733:$G733,18)</f>
        <v>100</v>
      </c>
      <c r="T733">
        <f>T732+COUNTIF(전체당첨내역!$B733:$G733,19)</f>
        <v>98</v>
      </c>
      <c r="U733">
        <f>U732+COUNTIF(전체당첨내역!$B733:$G733,20)</f>
        <v>116</v>
      </c>
      <c r="V733">
        <f>V732+COUNTIF(전체당첨내역!$B733:$G733,21)</f>
        <v>90</v>
      </c>
      <c r="W733">
        <f>W732+COUNTIF(전체당첨내역!$B733:$G733,22)</f>
        <v>82</v>
      </c>
      <c r="X733">
        <f>X732+COUNTIF(전체당첨내역!$B733:$G733,23)</f>
        <v>90</v>
      </c>
      <c r="Y733">
        <f>Y732+COUNTIF(전체당첨내역!$B733:$G733,24)</f>
        <v>95</v>
      </c>
      <c r="Z733">
        <f>Z732+COUNTIF(전체당첨내역!$B733:$G733,25)</f>
        <v>100</v>
      </c>
      <c r="AA733">
        <f>AA732+COUNTIF(전체당첨내역!$B733:$G733,26)</f>
        <v>100</v>
      </c>
      <c r="AB733">
        <f>AB732+COUNTIF(전체당첨내역!$B733:$G733,27)</f>
        <v>112</v>
      </c>
      <c r="AC733">
        <f>AC732+COUNTIF(전체당첨내역!$B733:$G733,28)</f>
        <v>85</v>
      </c>
      <c r="AD733">
        <f>AD732+COUNTIF(전체당첨내역!$B733:$G733,29)</f>
        <v>91</v>
      </c>
      <c r="AE733">
        <f>AE732+COUNTIF(전체당첨내역!$B733:$G733,30)</f>
        <v>87</v>
      </c>
      <c r="AF733">
        <f>AF732+COUNTIF(전체당첨내역!$B733:$G733,31)</f>
        <v>98</v>
      </c>
      <c r="AG733">
        <f>AG732+COUNTIF(전체당첨내역!$B733:$G733,32)</f>
        <v>86</v>
      </c>
      <c r="AH733">
        <f>AH732+COUNTIF(전체당첨내역!$B733:$G733,33)</f>
        <v>101</v>
      </c>
      <c r="AI733">
        <f>AI732+COUNTIF(전체당첨내역!$B733:$G733,34)</f>
        <v>113</v>
      </c>
      <c r="AJ733">
        <f>AJ732+COUNTIF(전체당첨내역!$B733:$G733,35)</f>
        <v>92</v>
      </c>
      <c r="AK733">
        <f>AK732+COUNTIF(전체당첨내역!$B733:$G733,36)</f>
        <v>96</v>
      </c>
      <c r="AL733">
        <f>AL732+COUNTIF(전체당첨내역!$B733:$G733,37)</f>
        <v>108</v>
      </c>
      <c r="AM733">
        <f>AM732+COUNTIF(전체당첨내역!$B733:$G733,38)</f>
        <v>91</v>
      </c>
      <c r="AN733">
        <f>AN732+COUNTIF(전체당첨내역!$B733:$G733,39)</f>
        <v>99</v>
      </c>
      <c r="AO733">
        <f>AO732+COUNTIF(전체당첨내역!$B733:$G733,40)</f>
        <v>114</v>
      </c>
      <c r="AP733">
        <f>AP732+COUNTIF(전체당첨내역!$B733:$G733,41)</f>
        <v>86</v>
      </c>
      <c r="AQ733">
        <f>AQ732+COUNTIF(전체당첨내역!$B733:$G733,42)</f>
        <v>88</v>
      </c>
      <c r="AR733">
        <f>AR732+COUNTIF(전체당첨내역!$B733:$G733,43)</f>
        <v>101</v>
      </c>
      <c r="AS733">
        <f>AS732+COUNTIF(전체당첨내역!$B733:$G733,44)</f>
        <v>100</v>
      </c>
      <c r="AT733">
        <f>AT732+COUNTIF(전체당첨내역!$B733:$G733,45)</f>
        <v>99</v>
      </c>
    </row>
    <row r="734" spans="1:46" ht="16.5" customHeight="1">
      <c r="A734">
        <v>733</v>
      </c>
      <c r="B734">
        <f>B733+COUNTIF(전체당첨내역!$B734:$G734,1)</f>
        <v>109</v>
      </c>
      <c r="C734">
        <f>C733+COUNTIF(전체당첨내역!$B734:$G734,2)</f>
        <v>97</v>
      </c>
      <c r="D734">
        <f>D733+COUNTIF(전체당첨내역!$B734:$G734,3)</f>
        <v>96</v>
      </c>
      <c r="E734">
        <f>E733+COUNTIF(전체당첨내역!$B734:$G734,4)</f>
        <v>106</v>
      </c>
      <c r="F734">
        <f>F733+COUNTIF(전체당첨내역!$B734:$G734,5)</f>
        <v>103</v>
      </c>
      <c r="G734">
        <f>G733+COUNTIF(전체당첨내역!$B734:$G734,6)</f>
        <v>91</v>
      </c>
      <c r="H734">
        <f>H733+COUNTIF(전체당첨내역!$B734:$G734,7)</f>
        <v>101</v>
      </c>
      <c r="I734">
        <f>I733+COUNTIF(전체당첨내역!$B734:$G734,8)</f>
        <v>104</v>
      </c>
      <c r="J734">
        <f>J733+COUNTIF(전체당첨내역!$B734:$G734,9)</f>
        <v>72</v>
      </c>
      <c r="K734">
        <f>K733+COUNTIF(전체당첨내역!$B734:$G734,10)</f>
        <v>99</v>
      </c>
      <c r="L734">
        <f>L733+COUNTIF(전체당첨내역!$B734:$G734,11)</f>
        <v>102</v>
      </c>
      <c r="M734">
        <f>M733+COUNTIF(전체당첨내역!$B734:$G734,12)</f>
        <v>94</v>
      </c>
      <c r="N734">
        <f>N733+COUNTIF(전체당첨내역!$B734:$G734,13)</f>
        <v>102</v>
      </c>
      <c r="O734">
        <f>O733+COUNTIF(전체당첨내역!$B734:$G734,14)</f>
        <v>105</v>
      </c>
      <c r="P734">
        <f>P733+COUNTIF(전체당첨내역!$B734:$G734,15)</f>
        <v>99</v>
      </c>
      <c r="Q734">
        <f>Q733+COUNTIF(전체당첨내역!$B734:$G734,16)</f>
        <v>89</v>
      </c>
      <c r="R734">
        <f>R733+COUNTIF(전체당첨내역!$B734:$G734,17)</f>
        <v>106</v>
      </c>
      <c r="S734">
        <f>S733+COUNTIF(전체당첨내역!$B734:$G734,18)</f>
        <v>100</v>
      </c>
      <c r="T734">
        <f>T733+COUNTIF(전체당첨내역!$B734:$G734,19)</f>
        <v>98</v>
      </c>
      <c r="U734">
        <f>U733+COUNTIF(전체당첨내역!$B734:$G734,20)</f>
        <v>116</v>
      </c>
      <c r="V734">
        <f>V733+COUNTIF(전체당첨내역!$B734:$G734,21)</f>
        <v>90</v>
      </c>
      <c r="W734">
        <f>W733+COUNTIF(전체당첨내역!$B734:$G734,22)</f>
        <v>82</v>
      </c>
      <c r="X734">
        <f>X733+COUNTIF(전체당첨내역!$B734:$G734,23)</f>
        <v>90</v>
      </c>
      <c r="Y734">
        <f>Y733+COUNTIF(전체당첨내역!$B734:$G734,24)</f>
        <v>96</v>
      </c>
      <c r="Z734">
        <f>Z733+COUNTIF(전체당첨내역!$B734:$G734,25)</f>
        <v>100</v>
      </c>
      <c r="AA734">
        <f>AA733+COUNTIF(전체당첨내역!$B734:$G734,26)</f>
        <v>100</v>
      </c>
      <c r="AB734">
        <f>AB733+COUNTIF(전체당첨내역!$B734:$G734,27)</f>
        <v>112</v>
      </c>
      <c r="AC734">
        <f>AC733+COUNTIF(전체당첨내역!$B734:$G734,28)</f>
        <v>85</v>
      </c>
      <c r="AD734">
        <f>AD733+COUNTIF(전체당첨내역!$B734:$G734,29)</f>
        <v>91</v>
      </c>
      <c r="AE734">
        <f>AE733+COUNTIF(전체당첨내역!$B734:$G734,30)</f>
        <v>87</v>
      </c>
      <c r="AF734">
        <f>AF733+COUNTIF(전체당첨내역!$B734:$G734,31)</f>
        <v>98</v>
      </c>
      <c r="AG734">
        <f>AG733+COUNTIF(전체당첨내역!$B734:$G734,32)</f>
        <v>87</v>
      </c>
      <c r="AH734">
        <f>AH733+COUNTIF(전체당첨내역!$B734:$G734,33)</f>
        <v>102</v>
      </c>
      <c r="AI734">
        <f>AI733+COUNTIF(전체당첨내역!$B734:$G734,34)</f>
        <v>113</v>
      </c>
      <c r="AJ734">
        <f>AJ733+COUNTIF(전체당첨내역!$B734:$G734,35)</f>
        <v>93</v>
      </c>
      <c r="AK734">
        <f>AK733+COUNTIF(전체당첨내역!$B734:$G734,36)</f>
        <v>96</v>
      </c>
      <c r="AL734">
        <f>AL733+COUNTIF(전체당첨내역!$B734:$G734,37)</f>
        <v>108</v>
      </c>
      <c r="AM734">
        <f>AM733+COUNTIF(전체당첨내역!$B734:$G734,38)</f>
        <v>91</v>
      </c>
      <c r="AN734">
        <f>AN733+COUNTIF(전체당첨내역!$B734:$G734,39)</f>
        <v>99</v>
      </c>
      <c r="AO734">
        <f>AO733+COUNTIF(전체당첨내역!$B734:$G734,40)</f>
        <v>115</v>
      </c>
      <c r="AP734">
        <f>AP733+COUNTIF(전체당첨내역!$B734:$G734,41)</f>
        <v>86</v>
      </c>
      <c r="AQ734">
        <f>AQ733+COUNTIF(전체당첨내역!$B734:$G734,42)</f>
        <v>88</v>
      </c>
      <c r="AR734">
        <f>AR733+COUNTIF(전체당첨내역!$B734:$G734,43)</f>
        <v>101</v>
      </c>
      <c r="AS734">
        <f>AS733+COUNTIF(전체당첨내역!$B734:$G734,44)</f>
        <v>100</v>
      </c>
      <c r="AT734">
        <f>AT733+COUNTIF(전체당첨내역!$B734:$G734,45)</f>
        <v>99</v>
      </c>
    </row>
    <row r="735" spans="1:46" ht="16.5" customHeight="1">
      <c r="A735">
        <v>734</v>
      </c>
      <c r="B735">
        <f>B734+COUNTIF(전체당첨내역!$B735:$G735,1)</f>
        <v>109</v>
      </c>
      <c r="C735">
        <f>C734+COUNTIF(전체당첨내역!$B735:$G735,2)</f>
        <v>97</v>
      </c>
      <c r="D735">
        <f>D734+COUNTIF(전체당첨내역!$B735:$G735,3)</f>
        <v>96</v>
      </c>
      <c r="E735">
        <f>E734+COUNTIF(전체당첨내역!$B735:$G735,4)</f>
        <v>106</v>
      </c>
      <c r="F735">
        <f>F734+COUNTIF(전체당첨내역!$B735:$G735,5)</f>
        <v>103</v>
      </c>
      <c r="G735">
        <f>G734+COUNTIF(전체당첨내역!$B735:$G735,6)</f>
        <v>92</v>
      </c>
      <c r="H735">
        <f>H734+COUNTIF(전체당첨내역!$B735:$G735,7)</f>
        <v>101</v>
      </c>
      <c r="I735">
        <f>I734+COUNTIF(전체당첨내역!$B735:$G735,8)</f>
        <v>104</v>
      </c>
      <c r="J735">
        <f>J734+COUNTIF(전체당첨내역!$B735:$G735,9)</f>
        <v>72</v>
      </c>
      <c r="K735">
        <f>K734+COUNTIF(전체당첨내역!$B735:$G735,10)</f>
        <v>99</v>
      </c>
      <c r="L735">
        <f>L734+COUNTIF(전체당첨내역!$B735:$G735,11)</f>
        <v>102</v>
      </c>
      <c r="M735">
        <f>M734+COUNTIF(전체당첨내역!$B735:$G735,12)</f>
        <v>94</v>
      </c>
      <c r="N735">
        <f>N734+COUNTIF(전체당첨내역!$B735:$G735,13)</f>
        <v>102</v>
      </c>
      <c r="O735">
        <f>O734+COUNTIF(전체당첨내역!$B735:$G735,14)</f>
        <v>105</v>
      </c>
      <c r="P735">
        <f>P734+COUNTIF(전체당첨내역!$B735:$G735,15)</f>
        <v>99</v>
      </c>
      <c r="Q735">
        <f>Q734+COUNTIF(전체당첨내역!$B735:$G735,16)</f>
        <v>90</v>
      </c>
      <c r="R735">
        <f>R734+COUNTIF(전체당첨내역!$B735:$G735,17)</f>
        <v>106</v>
      </c>
      <c r="S735">
        <f>S734+COUNTIF(전체당첨내역!$B735:$G735,18)</f>
        <v>100</v>
      </c>
      <c r="T735">
        <f>T734+COUNTIF(전체당첨내역!$B735:$G735,19)</f>
        <v>98</v>
      </c>
      <c r="U735">
        <f>U734+COUNTIF(전체당첨내역!$B735:$G735,20)</f>
        <v>116</v>
      </c>
      <c r="V735">
        <f>V734+COUNTIF(전체당첨내역!$B735:$G735,21)</f>
        <v>90</v>
      </c>
      <c r="W735">
        <f>W734+COUNTIF(전체당첨내역!$B735:$G735,22)</f>
        <v>82</v>
      </c>
      <c r="X735">
        <f>X734+COUNTIF(전체당첨내역!$B735:$G735,23)</f>
        <v>90</v>
      </c>
      <c r="Y735">
        <f>Y734+COUNTIF(전체당첨내역!$B735:$G735,24)</f>
        <v>96</v>
      </c>
      <c r="Z735">
        <f>Z734+COUNTIF(전체당첨내역!$B735:$G735,25)</f>
        <v>100</v>
      </c>
      <c r="AA735">
        <f>AA734+COUNTIF(전체당첨내역!$B735:$G735,26)</f>
        <v>100</v>
      </c>
      <c r="AB735">
        <f>AB734+COUNTIF(전체당첨내역!$B735:$G735,27)</f>
        <v>112</v>
      </c>
      <c r="AC735">
        <f>AC734+COUNTIF(전체당첨내역!$B735:$G735,28)</f>
        <v>85</v>
      </c>
      <c r="AD735">
        <f>AD734+COUNTIF(전체당첨내역!$B735:$G735,29)</f>
        <v>91</v>
      </c>
      <c r="AE735">
        <f>AE734+COUNTIF(전체당첨내역!$B735:$G735,30)</f>
        <v>87</v>
      </c>
      <c r="AF735">
        <f>AF734+COUNTIF(전체당첨내역!$B735:$G735,31)</f>
        <v>98</v>
      </c>
      <c r="AG735">
        <f>AG734+COUNTIF(전체당첨내역!$B735:$G735,32)</f>
        <v>87</v>
      </c>
      <c r="AH735">
        <f>AH734+COUNTIF(전체당첨내역!$B735:$G735,33)</f>
        <v>102</v>
      </c>
      <c r="AI735">
        <f>AI734+COUNTIF(전체당첨내역!$B735:$G735,34)</f>
        <v>113</v>
      </c>
      <c r="AJ735">
        <f>AJ734+COUNTIF(전체당첨내역!$B735:$G735,35)</f>
        <v>93</v>
      </c>
      <c r="AK735">
        <f>AK734+COUNTIF(전체당첨내역!$B735:$G735,36)</f>
        <v>96</v>
      </c>
      <c r="AL735">
        <f>AL734+COUNTIF(전체당첨내역!$B735:$G735,37)</f>
        <v>109</v>
      </c>
      <c r="AM735">
        <f>AM734+COUNTIF(전체당첨내역!$B735:$G735,38)</f>
        <v>92</v>
      </c>
      <c r="AN735">
        <f>AN734+COUNTIF(전체당첨내역!$B735:$G735,39)</f>
        <v>99</v>
      </c>
      <c r="AO735">
        <f>AO734+COUNTIF(전체당첨내역!$B735:$G735,40)</f>
        <v>115</v>
      </c>
      <c r="AP735">
        <f>AP734+COUNTIF(전체당첨내역!$B735:$G735,41)</f>
        <v>87</v>
      </c>
      <c r="AQ735">
        <f>AQ734+COUNTIF(전체당첨내역!$B735:$G735,42)</f>
        <v>88</v>
      </c>
      <c r="AR735">
        <f>AR734+COUNTIF(전체당첨내역!$B735:$G735,43)</f>
        <v>101</v>
      </c>
      <c r="AS735">
        <f>AS734+COUNTIF(전체당첨내역!$B735:$G735,44)</f>
        <v>100</v>
      </c>
      <c r="AT735">
        <f>AT734+COUNTIF(전체당첨내역!$B735:$G735,45)</f>
        <v>100</v>
      </c>
    </row>
    <row r="736" spans="1:46" ht="16.5" customHeight="1">
      <c r="A736">
        <v>735</v>
      </c>
      <c r="B736">
        <f>B735+COUNTIF(전체당첨내역!$B736:$G736,1)</f>
        <v>109</v>
      </c>
      <c r="C736">
        <f>C735+COUNTIF(전체당첨내역!$B736:$G736,2)</f>
        <v>97</v>
      </c>
      <c r="D736">
        <f>D735+COUNTIF(전체당첨내역!$B736:$G736,3)</f>
        <v>96</v>
      </c>
      <c r="E736">
        <f>E735+COUNTIF(전체당첨내역!$B736:$G736,4)</f>
        <v>106</v>
      </c>
      <c r="F736">
        <f>F735+COUNTIF(전체당첨내역!$B736:$G736,5)</f>
        <v>104</v>
      </c>
      <c r="G736">
        <f>G735+COUNTIF(전체당첨내역!$B736:$G736,6)</f>
        <v>92</v>
      </c>
      <c r="H736">
        <f>H735+COUNTIF(전체당첨내역!$B736:$G736,7)</f>
        <v>101</v>
      </c>
      <c r="I736">
        <f>I735+COUNTIF(전체당첨내역!$B736:$G736,8)</f>
        <v>104</v>
      </c>
      <c r="J736">
        <f>J735+COUNTIF(전체당첨내역!$B736:$G736,9)</f>
        <v>72</v>
      </c>
      <c r="K736">
        <f>K735+COUNTIF(전체당첨내역!$B736:$G736,10)</f>
        <v>100</v>
      </c>
      <c r="L736">
        <f>L735+COUNTIF(전체당첨내역!$B736:$G736,11)</f>
        <v>102</v>
      </c>
      <c r="M736">
        <f>M735+COUNTIF(전체당첨내역!$B736:$G736,12)</f>
        <v>94</v>
      </c>
      <c r="N736">
        <f>N735+COUNTIF(전체당첨내역!$B736:$G736,13)</f>
        <v>103</v>
      </c>
      <c r="O736">
        <f>O735+COUNTIF(전체당첨내역!$B736:$G736,14)</f>
        <v>105</v>
      </c>
      <c r="P736">
        <f>P735+COUNTIF(전체당첨내역!$B736:$G736,15)</f>
        <v>99</v>
      </c>
      <c r="Q736">
        <f>Q735+COUNTIF(전체당첨내역!$B736:$G736,16)</f>
        <v>90</v>
      </c>
      <c r="R736">
        <f>R735+COUNTIF(전체당첨내역!$B736:$G736,17)</f>
        <v>106</v>
      </c>
      <c r="S736">
        <f>S735+COUNTIF(전체당첨내역!$B736:$G736,18)</f>
        <v>100</v>
      </c>
      <c r="T736">
        <f>T735+COUNTIF(전체당첨내역!$B736:$G736,19)</f>
        <v>98</v>
      </c>
      <c r="U736">
        <f>U735+COUNTIF(전체당첨내역!$B736:$G736,20)</f>
        <v>116</v>
      </c>
      <c r="V736">
        <f>V735+COUNTIF(전체당첨내역!$B736:$G736,21)</f>
        <v>90</v>
      </c>
      <c r="W736">
        <f>W735+COUNTIF(전체당첨내역!$B736:$G736,22)</f>
        <v>82</v>
      </c>
      <c r="X736">
        <f>X735+COUNTIF(전체당첨내역!$B736:$G736,23)</f>
        <v>90</v>
      </c>
      <c r="Y736">
        <f>Y735+COUNTIF(전체당첨내역!$B736:$G736,24)</f>
        <v>96</v>
      </c>
      <c r="Z736">
        <f>Z735+COUNTIF(전체당첨내역!$B736:$G736,25)</f>
        <v>100</v>
      </c>
      <c r="AA736">
        <f>AA735+COUNTIF(전체당첨내역!$B736:$G736,26)</f>
        <v>100</v>
      </c>
      <c r="AB736">
        <f>AB735+COUNTIF(전체당첨내역!$B736:$G736,27)</f>
        <v>113</v>
      </c>
      <c r="AC736">
        <f>AC735+COUNTIF(전체당첨내역!$B736:$G736,28)</f>
        <v>85</v>
      </c>
      <c r="AD736">
        <f>AD735+COUNTIF(전체당첨내역!$B736:$G736,29)</f>
        <v>91</v>
      </c>
      <c r="AE736">
        <f>AE735+COUNTIF(전체당첨내역!$B736:$G736,30)</f>
        <v>87</v>
      </c>
      <c r="AF736">
        <f>AF735+COUNTIF(전체당첨내역!$B736:$G736,31)</f>
        <v>98</v>
      </c>
      <c r="AG736">
        <f>AG735+COUNTIF(전체당첨내역!$B736:$G736,32)</f>
        <v>87</v>
      </c>
      <c r="AH736">
        <f>AH735+COUNTIF(전체당첨내역!$B736:$G736,33)</f>
        <v>102</v>
      </c>
      <c r="AI736">
        <f>AI735+COUNTIF(전체당첨내역!$B736:$G736,34)</f>
        <v>113</v>
      </c>
      <c r="AJ736">
        <f>AJ735+COUNTIF(전체당첨내역!$B736:$G736,35)</f>
        <v>93</v>
      </c>
      <c r="AK736">
        <f>AK735+COUNTIF(전체당첨내역!$B736:$G736,36)</f>
        <v>96</v>
      </c>
      <c r="AL736">
        <f>AL735+COUNTIF(전체당첨내역!$B736:$G736,37)</f>
        <v>110</v>
      </c>
      <c r="AM736">
        <f>AM735+COUNTIF(전체당첨내역!$B736:$G736,38)</f>
        <v>92</v>
      </c>
      <c r="AN736">
        <f>AN735+COUNTIF(전체당첨내역!$B736:$G736,39)</f>
        <v>99</v>
      </c>
      <c r="AO736">
        <f>AO735+COUNTIF(전체당첨내역!$B736:$G736,40)</f>
        <v>115</v>
      </c>
      <c r="AP736">
        <f>AP735+COUNTIF(전체당첨내역!$B736:$G736,41)</f>
        <v>88</v>
      </c>
      <c r="AQ736">
        <f>AQ735+COUNTIF(전체당첨내역!$B736:$G736,42)</f>
        <v>88</v>
      </c>
      <c r="AR736">
        <f>AR735+COUNTIF(전체당첨내역!$B736:$G736,43)</f>
        <v>101</v>
      </c>
      <c r="AS736">
        <f>AS735+COUNTIF(전체당첨내역!$B736:$G736,44)</f>
        <v>100</v>
      </c>
      <c r="AT736">
        <f>AT735+COUNTIF(전체당첨내역!$B736:$G736,45)</f>
        <v>100</v>
      </c>
    </row>
    <row r="737" spans="1:46" ht="16.5" customHeight="1">
      <c r="A737">
        <v>736</v>
      </c>
      <c r="B737">
        <f>B736+COUNTIF(전체당첨내역!$B737:$G737,1)</f>
        <v>109</v>
      </c>
      <c r="C737">
        <f>C736+COUNTIF(전체당첨내역!$B737:$G737,2)</f>
        <v>98</v>
      </c>
      <c r="D737">
        <f>D736+COUNTIF(전체당첨내역!$B737:$G737,3)</f>
        <v>96</v>
      </c>
      <c r="E737">
        <f>E736+COUNTIF(전체당첨내역!$B737:$G737,4)</f>
        <v>106</v>
      </c>
      <c r="F737">
        <f>F736+COUNTIF(전체당첨내역!$B737:$G737,5)</f>
        <v>104</v>
      </c>
      <c r="G737">
        <f>G736+COUNTIF(전체당첨내역!$B737:$G737,6)</f>
        <v>92</v>
      </c>
      <c r="H737">
        <f>H736+COUNTIF(전체당첨내역!$B737:$G737,7)</f>
        <v>101</v>
      </c>
      <c r="I737">
        <f>I736+COUNTIF(전체당첨내역!$B737:$G737,8)</f>
        <v>104</v>
      </c>
      <c r="J737">
        <f>J736+COUNTIF(전체당첨내역!$B737:$G737,9)</f>
        <v>72</v>
      </c>
      <c r="K737">
        <f>K736+COUNTIF(전체당첨내역!$B737:$G737,10)</f>
        <v>100</v>
      </c>
      <c r="L737">
        <f>L736+COUNTIF(전체당첨내역!$B737:$G737,11)</f>
        <v>103</v>
      </c>
      <c r="M737">
        <f>M736+COUNTIF(전체당첨내역!$B737:$G737,12)</f>
        <v>94</v>
      </c>
      <c r="N737">
        <f>N736+COUNTIF(전체당첨내역!$B737:$G737,13)</f>
        <v>103</v>
      </c>
      <c r="O737">
        <f>O736+COUNTIF(전체당첨내역!$B737:$G737,14)</f>
        <v>105</v>
      </c>
      <c r="P737">
        <f>P736+COUNTIF(전체당첨내역!$B737:$G737,15)</f>
        <v>99</v>
      </c>
      <c r="Q737">
        <f>Q736+COUNTIF(전체당첨내역!$B737:$G737,16)</f>
        <v>90</v>
      </c>
      <c r="R737">
        <f>R736+COUNTIF(전체당첨내역!$B737:$G737,17)</f>
        <v>107</v>
      </c>
      <c r="S737">
        <f>S736+COUNTIF(전체당첨내역!$B737:$G737,18)</f>
        <v>101</v>
      </c>
      <c r="T737">
        <f>T736+COUNTIF(전체당첨내역!$B737:$G737,19)</f>
        <v>98</v>
      </c>
      <c r="U737">
        <f>U736+COUNTIF(전체당첨내역!$B737:$G737,20)</f>
        <v>116</v>
      </c>
      <c r="V737">
        <f>V736+COUNTIF(전체당첨내역!$B737:$G737,21)</f>
        <v>91</v>
      </c>
      <c r="W737">
        <f>W736+COUNTIF(전체당첨내역!$B737:$G737,22)</f>
        <v>82</v>
      </c>
      <c r="X737">
        <f>X736+COUNTIF(전체당첨내역!$B737:$G737,23)</f>
        <v>90</v>
      </c>
      <c r="Y737">
        <f>Y736+COUNTIF(전체당첨내역!$B737:$G737,24)</f>
        <v>96</v>
      </c>
      <c r="Z737">
        <f>Z736+COUNTIF(전체당첨내역!$B737:$G737,25)</f>
        <v>100</v>
      </c>
      <c r="AA737">
        <f>AA736+COUNTIF(전체당첨내역!$B737:$G737,26)</f>
        <v>100</v>
      </c>
      <c r="AB737">
        <f>AB736+COUNTIF(전체당첨내역!$B737:$G737,27)</f>
        <v>114</v>
      </c>
      <c r="AC737">
        <f>AC736+COUNTIF(전체당첨내역!$B737:$G737,28)</f>
        <v>85</v>
      </c>
      <c r="AD737">
        <f>AD736+COUNTIF(전체당첨내역!$B737:$G737,29)</f>
        <v>91</v>
      </c>
      <c r="AE737">
        <f>AE736+COUNTIF(전체당첨내역!$B737:$G737,30)</f>
        <v>87</v>
      </c>
      <c r="AF737">
        <f>AF736+COUNTIF(전체당첨내역!$B737:$G737,31)</f>
        <v>98</v>
      </c>
      <c r="AG737">
        <f>AG736+COUNTIF(전체당첨내역!$B737:$G737,32)</f>
        <v>87</v>
      </c>
      <c r="AH737">
        <f>AH736+COUNTIF(전체당첨내역!$B737:$G737,33)</f>
        <v>102</v>
      </c>
      <c r="AI737">
        <f>AI736+COUNTIF(전체당첨내역!$B737:$G737,34)</f>
        <v>113</v>
      </c>
      <c r="AJ737">
        <f>AJ736+COUNTIF(전체당첨내역!$B737:$G737,35)</f>
        <v>93</v>
      </c>
      <c r="AK737">
        <f>AK736+COUNTIF(전체당첨내역!$B737:$G737,36)</f>
        <v>96</v>
      </c>
      <c r="AL737">
        <f>AL736+COUNTIF(전체당첨내역!$B737:$G737,37)</f>
        <v>110</v>
      </c>
      <c r="AM737">
        <f>AM736+COUNTIF(전체당첨내역!$B737:$G737,38)</f>
        <v>92</v>
      </c>
      <c r="AN737">
        <f>AN736+COUNTIF(전체당첨내역!$B737:$G737,39)</f>
        <v>99</v>
      </c>
      <c r="AO737">
        <f>AO736+COUNTIF(전체당첨내역!$B737:$G737,40)</f>
        <v>115</v>
      </c>
      <c r="AP737">
        <f>AP736+COUNTIF(전체당첨내역!$B737:$G737,41)</f>
        <v>88</v>
      </c>
      <c r="AQ737">
        <f>AQ736+COUNTIF(전체당첨내역!$B737:$G737,42)</f>
        <v>88</v>
      </c>
      <c r="AR737">
        <f>AR736+COUNTIF(전체당첨내역!$B737:$G737,43)</f>
        <v>101</v>
      </c>
      <c r="AS737">
        <f>AS736+COUNTIF(전체당첨내역!$B737:$G737,44)</f>
        <v>100</v>
      </c>
      <c r="AT737">
        <f>AT736+COUNTIF(전체당첨내역!$B737:$G737,45)</f>
        <v>100</v>
      </c>
    </row>
    <row r="738" spans="1:46" ht="16.5" customHeight="1">
      <c r="A738">
        <v>737</v>
      </c>
      <c r="B738">
        <f>B737+COUNTIF(전체당첨내역!$B738:$G738,1)</f>
        <v>109</v>
      </c>
      <c r="C738">
        <f>C737+COUNTIF(전체당첨내역!$B738:$G738,2)</f>
        <v>98</v>
      </c>
      <c r="D738">
        <f>D737+COUNTIF(전체당첨내역!$B738:$G738,3)</f>
        <v>96</v>
      </c>
      <c r="E738">
        <f>E737+COUNTIF(전체당첨내역!$B738:$G738,4)</f>
        <v>106</v>
      </c>
      <c r="F738">
        <f>F737+COUNTIF(전체당첨내역!$B738:$G738,5)</f>
        <v>104</v>
      </c>
      <c r="G738">
        <f>G737+COUNTIF(전체당첨내역!$B738:$G738,6)</f>
        <v>92</v>
      </c>
      <c r="H738">
        <f>H737+COUNTIF(전체당첨내역!$B738:$G738,7)</f>
        <v>101</v>
      </c>
      <c r="I738">
        <f>I737+COUNTIF(전체당첨내역!$B738:$G738,8)</f>
        <v>104</v>
      </c>
      <c r="J738">
        <f>J737+COUNTIF(전체당첨내역!$B738:$G738,9)</f>
        <v>72</v>
      </c>
      <c r="K738">
        <f>K737+COUNTIF(전체당첨내역!$B738:$G738,10)</f>
        <v>100</v>
      </c>
      <c r="L738">
        <f>L737+COUNTIF(전체당첨내역!$B738:$G738,11)</f>
        <v>103</v>
      </c>
      <c r="M738">
        <f>M737+COUNTIF(전체당첨내역!$B738:$G738,12)</f>
        <v>94</v>
      </c>
      <c r="N738">
        <f>N737+COUNTIF(전체당첨내역!$B738:$G738,13)</f>
        <v>104</v>
      </c>
      <c r="O738">
        <f>O737+COUNTIF(전체당첨내역!$B738:$G738,14)</f>
        <v>105</v>
      </c>
      <c r="P738">
        <f>P737+COUNTIF(전체당첨내역!$B738:$G738,15)</f>
        <v>100</v>
      </c>
      <c r="Q738">
        <f>Q737+COUNTIF(전체당첨내역!$B738:$G738,16)</f>
        <v>90</v>
      </c>
      <c r="R738">
        <f>R737+COUNTIF(전체당첨내역!$B738:$G738,17)</f>
        <v>107</v>
      </c>
      <c r="S738">
        <f>S737+COUNTIF(전체당첨내역!$B738:$G738,18)</f>
        <v>102</v>
      </c>
      <c r="T738">
        <f>T737+COUNTIF(전체당첨내역!$B738:$G738,19)</f>
        <v>98</v>
      </c>
      <c r="U738">
        <f>U737+COUNTIF(전체당첨내역!$B738:$G738,20)</f>
        <v>116</v>
      </c>
      <c r="V738">
        <f>V737+COUNTIF(전체당첨내역!$B738:$G738,21)</f>
        <v>91</v>
      </c>
      <c r="W738">
        <f>W737+COUNTIF(전체당첨내역!$B738:$G738,22)</f>
        <v>82</v>
      </c>
      <c r="X738">
        <f>X737+COUNTIF(전체당첨내역!$B738:$G738,23)</f>
        <v>90</v>
      </c>
      <c r="Y738">
        <f>Y737+COUNTIF(전체당첨내역!$B738:$G738,24)</f>
        <v>97</v>
      </c>
      <c r="Z738">
        <f>Z737+COUNTIF(전체당첨내역!$B738:$G738,25)</f>
        <v>100</v>
      </c>
      <c r="AA738">
        <f>AA737+COUNTIF(전체당첨내역!$B738:$G738,26)</f>
        <v>100</v>
      </c>
      <c r="AB738">
        <f>AB737+COUNTIF(전체당첨내역!$B738:$G738,27)</f>
        <v>115</v>
      </c>
      <c r="AC738">
        <f>AC737+COUNTIF(전체당첨내역!$B738:$G738,28)</f>
        <v>85</v>
      </c>
      <c r="AD738">
        <f>AD737+COUNTIF(전체당첨내역!$B738:$G738,29)</f>
        <v>91</v>
      </c>
      <c r="AE738">
        <f>AE737+COUNTIF(전체당첨내역!$B738:$G738,30)</f>
        <v>87</v>
      </c>
      <c r="AF738">
        <f>AF737+COUNTIF(전체당첨내역!$B738:$G738,31)</f>
        <v>98</v>
      </c>
      <c r="AG738">
        <f>AG737+COUNTIF(전체당첨내역!$B738:$G738,32)</f>
        <v>87</v>
      </c>
      <c r="AH738">
        <f>AH737+COUNTIF(전체당첨내역!$B738:$G738,33)</f>
        <v>102</v>
      </c>
      <c r="AI738">
        <f>AI737+COUNTIF(전체당첨내역!$B738:$G738,34)</f>
        <v>113</v>
      </c>
      <c r="AJ738">
        <f>AJ737+COUNTIF(전체당첨내역!$B738:$G738,35)</f>
        <v>93</v>
      </c>
      <c r="AK738">
        <f>AK737+COUNTIF(전체당첨내역!$B738:$G738,36)</f>
        <v>96</v>
      </c>
      <c r="AL738">
        <f>AL737+COUNTIF(전체당첨내역!$B738:$G738,37)</f>
        <v>110</v>
      </c>
      <c r="AM738">
        <f>AM737+COUNTIF(전체당첨내역!$B738:$G738,38)</f>
        <v>92</v>
      </c>
      <c r="AN738">
        <f>AN737+COUNTIF(전체당첨내역!$B738:$G738,39)</f>
        <v>99</v>
      </c>
      <c r="AO738">
        <f>AO737+COUNTIF(전체당첨내역!$B738:$G738,40)</f>
        <v>115</v>
      </c>
      <c r="AP738">
        <f>AP737+COUNTIF(전체당첨내역!$B738:$G738,41)</f>
        <v>89</v>
      </c>
      <c r="AQ738">
        <f>AQ737+COUNTIF(전체당첨내역!$B738:$G738,42)</f>
        <v>88</v>
      </c>
      <c r="AR738">
        <f>AR737+COUNTIF(전체당첨내역!$B738:$G738,43)</f>
        <v>101</v>
      </c>
      <c r="AS738">
        <f>AS737+COUNTIF(전체당첨내역!$B738:$G738,44)</f>
        <v>100</v>
      </c>
      <c r="AT738">
        <f>AT737+COUNTIF(전체당첨내역!$B738:$G738,45)</f>
        <v>100</v>
      </c>
    </row>
    <row r="739" spans="1:46" ht="16.5" customHeight="1">
      <c r="A739">
        <v>738</v>
      </c>
      <c r="B739">
        <f>B738+COUNTIF(전체당첨내역!$B739:$G739,1)</f>
        <v>109</v>
      </c>
      <c r="C739">
        <f>C738+COUNTIF(전체당첨내역!$B739:$G739,2)</f>
        <v>98</v>
      </c>
      <c r="D739">
        <f>D738+COUNTIF(전체당첨내역!$B739:$G739,3)</f>
        <v>96</v>
      </c>
      <c r="E739">
        <f>E738+COUNTIF(전체당첨내역!$B739:$G739,4)</f>
        <v>106</v>
      </c>
      <c r="F739">
        <f>F738+COUNTIF(전체당첨내역!$B739:$G739,5)</f>
        <v>104</v>
      </c>
      <c r="G739">
        <f>G738+COUNTIF(전체당첨내역!$B739:$G739,6)</f>
        <v>92</v>
      </c>
      <c r="H739">
        <f>H738+COUNTIF(전체당첨내역!$B739:$G739,7)</f>
        <v>101</v>
      </c>
      <c r="I739">
        <f>I738+COUNTIF(전체당첨내역!$B739:$G739,8)</f>
        <v>104</v>
      </c>
      <c r="J739">
        <f>J738+COUNTIF(전체당첨내역!$B739:$G739,9)</f>
        <v>72</v>
      </c>
      <c r="K739">
        <f>K738+COUNTIF(전체당첨내역!$B739:$G739,10)</f>
        <v>100</v>
      </c>
      <c r="L739">
        <f>L738+COUNTIF(전체당첨내역!$B739:$G739,11)</f>
        <v>103</v>
      </c>
      <c r="M739">
        <f>M738+COUNTIF(전체당첨내역!$B739:$G739,12)</f>
        <v>94</v>
      </c>
      <c r="N739">
        <f>N738+COUNTIF(전체당첨내역!$B739:$G739,13)</f>
        <v>104</v>
      </c>
      <c r="O739">
        <f>O738+COUNTIF(전체당첨내역!$B739:$G739,14)</f>
        <v>105</v>
      </c>
      <c r="P739">
        <f>P738+COUNTIF(전체당첨내역!$B739:$G739,15)</f>
        <v>100</v>
      </c>
      <c r="Q739">
        <f>Q738+COUNTIF(전체당첨내역!$B739:$G739,16)</f>
        <v>90</v>
      </c>
      <c r="R739">
        <f>R738+COUNTIF(전체당첨내역!$B739:$G739,17)</f>
        <v>107</v>
      </c>
      <c r="S739">
        <f>S738+COUNTIF(전체당첨내역!$B739:$G739,18)</f>
        <v>102</v>
      </c>
      <c r="T739">
        <f>T738+COUNTIF(전체당첨내역!$B739:$G739,19)</f>
        <v>98</v>
      </c>
      <c r="U739">
        <f>U738+COUNTIF(전체당첨내역!$B739:$G739,20)</f>
        <v>116</v>
      </c>
      <c r="V739">
        <f>V738+COUNTIF(전체당첨내역!$B739:$G739,21)</f>
        <v>91</v>
      </c>
      <c r="W739">
        <f>W738+COUNTIF(전체당첨내역!$B739:$G739,22)</f>
        <v>82</v>
      </c>
      <c r="X739">
        <f>X738+COUNTIF(전체당첨내역!$B739:$G739,23)</f>
        <v>91</v>
      </c>
      <c r="Y739">
        <f>Y738+COUNTIF(전체당첨내역!$B739:$G739,24)</f>
        <v>97</v>
      </c>
      <c r="Z739">
        <f>Z738+COUNTIF(전체당첨내역!$B739:$G739,25)</f>
        <v>100</v>
      </c>
      <c r="AA739">
        <f>AA738+COUNTIF(전체당첨내역!$B739:$G739,26)</f>
        <v>100</v>
      </c>
      <c r="AB739">
        <f>AB738+COUNTIF(전체당첨내역!$B739:$G739,27)</f>
        <v>116</v>
      </c>
      <c r="AC739">
        <f>AC738+COUNTIF(전체당첨내역!$B739:$G739,28)</f>
        <v>86</v>
      </c>
      <c r="AD739">
        <f>AD738+COUNTIF(전체당첨내역!$B739:$G739,29)</f>
        <v>91</v>
      </c>
      <c r="AE739">
        <f>AE738+COUNTIF(전체당첨내역!$B739:$G739,30)</f>
        <v>87</v>
      </c>
      <c r="AF739">
        <f>AF738+COUNTIF(전체당첨내역!$B739:$G739,31)</f>
        <v>98</v>
      </c>
      <c r="AG739">
        <f>AG738+COUNTIF(전체당첨내역!$B739:$G739,32)</f>
        <v>87</v>
      </c>
      <c r="AH739">
        <f>AH738+COUNTIF(전체당첨내역!$B739:$G739,33)</f>
        <v>102</v>
      </c>
      <c r="AI739">
        <f>AI738+COUNTIF(전체당첨내역!$B739:$G739,34)</f>
        <v>113</v>
      </c>
      <c r="AJ739">
        <f>AJ738+COUNTIF(전체당첨내역!$B739:$G739,35)</f>
        <v>93</v>
      </c>
      <c r="AK739">
        <f>AK738+COUNTIF(전체당첨내역!$B739:$G739,36)</f>
        <v>96</v>
      </c>
      <c r="AL739">
        <f>AL738+COUNTIF(전체당첨내역!$B739:$G739,37)</f>
        <v>110</v>
      </c>
      <c r="AM739">
        <f>AM738+COUNTIF(전체당첨내역!$B739:$G739,38)</f>
        <v>93</v>
      </c>
      <c r="AN739">
        <f>AN738+COUNTIF(전체당첨내역!$B739:$G739,39)</f>
        <v>99</v>
      </c>
      <c r="AO739">
        <f>AO738+COUNTIF(전체당첨내역!$B739:$G739,40)</f>
        <v>115</v>
      </c>
      <c r="AP739">
        <f>AP738+COUNTIF(전체당첨내역!$B739:$G739,41)</f>
        <v>89</v>
      </c>
      <c r="AQ739">
        <f>AQ738+COUNTIF(전체당첨내역!$B739:$G739,42)</f>
        <v>89</v>
      </c>
      <c r="AR739">
        <f>AR738+COUNTIF(전체당첨내역!$B739:$G739,43)</f>
        <v>102</v>
      </c>
      <c r="AS739">
        <f>AS738+COUNTIF(전체당첨내역!$B739:$G739,44)</f>
        <v>100</v>
      </c>
      <c r="AT739">
        <f>AT738+COUNTIF(전체당첨내역!$B739:$G739,45)</f>
        <v>100</v>
      </c>
    </row>
    <row r="740" spans="1:46" ht="16.5" customHeight="1">
      <c r="A740">
        <v>739</v>
      </c>
      <c r="B740">
        <f>B739+COUNTIF(전체당첨내역!$B740:$G740,1)</f>
        <v>109</v>
      </c>
      <c r="C740">
        <f>C739+COUNTIF(전체당첨내역!$B740:$G740,2)</f>
        <v>98</v>
      </c>
      <c r="D740">
        <f>D739+COUNTIF(전체당첨내역!$B740:$G740,3)</f>
        <v>96</v>
      </c>
      <c r="E740">
        <f>E739+COUNTIF(전체당첨내역!$B740:$G740,4)</f>
        <v>106</v>
      </c>
      <c r="F740">
        <f>F739+COUNTIF(전체당첨내역!$B740:$G740,5)</f>
        <v>104</v>
      </c>
      <c r="G740">
        <f>G739+COUNTIF(전체당첨내역!$B740:$G740,6)</f>
        <v>92</v>
      </c>
      <c r="H740">
        <f>H739+COUNTIF(전체당첨내역!$B740:$G740,7)</f>
        <v>102</v>
      </c>
      <c r="I740">
        <f>I739+COUNTIF(전체당첨내역!$B740:$G740,8)</f>
        <v>104</v>
      </c>
      <c r="J740">
        <f>J739+COUNTIF(전체당첨내역!$B740:$G740,9)</f>
        <v>72</v>
      </c>
      <c r="K740">
        <f>K739+COUNTIF(전체당첨내역!$B740:$G740,10)</f>
        <v>100</v>
      </c>
      <c r="L740">
        <f>L739+COUNTIF(전체당첨내역!$B740:$G740,11)</f>
        <v>103</v>
      </c>
      <c r="M740">
        <f>M739+COUNTIF(전체당첨내역!$B740:$G740,12)</f>
        <v>94</v>
      </c>
      <c r="N740">
        <f>N739+COUNTIF(전체당첨내역!$B740:$G740,13)</f>
        <v>104</v>
      </c>
      <c r="O740">
        <f>O739+COUNTIF(전체당첨내역!$B740:$G740,14)</f>
        <v>105</v>
      </c>
      <c r="P740">
        <f>P739+COUNTIF(전체당첨내역!$B740:$G740,15)</f>
        <v>100</v>
      </c>
      <c r="Q740">
        <f>Q739+COUNTIF(전체당첨내역!$B740:$G740,16)</f>
        <v>90</v>
      </c>
      <c r="R740">
        <f>R739+COUNTIF(전체당첨내역!$B740:$G740,17)</f>
        <v>107</v>
      </c>
      <c r="S740">
        <f>S739+COUNTIF(전체당첨내역!$B740:$G740,18)</f>
        <v>102</v>
      </c>
      <c r="T740">
        <f>T739+COUNTIF(전체당첨내역!$B740:$G740,19)</f>
        <v>98</v>
      </c>
      <c r="U740">
        <f>U739+COUNTIF(전체당첨내역!$B740:$G740,20)</f>
        <v>116</v>
      </c>
      <c r="V740">
        <f>V739+COUNTIF(전체당첨내역!$B740:$G740,21)</f>
        <v>91</v>
      </c>
      <c r="W740">
        <f>W739+COUNTIF(전체당첨내역!$B740:$G740,22)</f>
        <v>83</v>
      </c>
      <c r="X740">
        <f>X739+COUNTIF(전체당첨내역!$B740:$G740,23)</f>
        <v>91</v>
      </c>
      <c r="Y740">
        <f>Y739+COUNTIF(전체당첨내역!$B740:$G740,24)</f>
        <v>97</v>
      </c>
      <c r="Z740">
        <f>Z739+COUNTIF(전체당첨내역!$B740:$G740,25)</f>
        <v>100</v>
      </c>
      <c r="AA740">
        <f>AA739+COUNTIF(전체당첨내역!$B740:$G740,26)</f>
        <v>100</v>
      </c>
      <c r="AB740">
        <f>AB739+COUNTIF(전체당첨내역!$B740:$G740,27)</f>
        <v>116</v>
      </c>
      <c r="AC740">
        <f>AC739+COUNTIF(전체당첨내역!$B740:$G740,28)</f>
        <v>86</v>
      </c>
      <c r="AD740">
        <f>AD739+COUNTIF(전체당첨내역!$B740:$G740,29)</f>
        <v>92</v>
      </c>
      <c r="AE740">
        <f>AE739+COUNTIF(전체당첨내역!$B740:$G740,30)</f>
        <v>87</v>
      </c>
      <c r="AF740">
        <f>AF739+COUNTIF(전체당첨내역!$B740:$G740,31)</f>
        <v>98</v>
      </c>
      <c r="AG740">
        <f>AG739+COUNTIF(전체당첨내역!$B740:$G740,32)</f>
        <v>87</v>
      </c>
      <c r="AH740">
        <f>AH739+COUNTIF(전체당첨내역!$B740:$G740,33)</f>
        <v>103</v>
      </c>
      <c r="AI740">
        <f>AI739+COUNTIF(전체당첨내역!$B740:$G740,34)</f>
        <v>114</v>
      </c>
      <c r="AJ740">
        <f>AJ739+COUNTIF(전체당첨내역!$B740:$G740,35)</f>
        <v>94</v>
      </c>
      <c r="AK740">
        <f>AK739+COUNTIF(전체당첨내역!$B740:$G740,36)</f>
        <v>96</v>
      </c>
      <c r="AL740">
        <f>AL739+COUNTIF(전체당첨내역!$B740:$G740,37)</f>
        <v>110</v>
      </c>
      <c r="AM740">
        <f>AM739+COUNTIF(전체당첨내역!$B740:$G740,38)</f>
        <v>93</v>
      </c>
      <c r="AN740">
        <f>AN739+COUNTIF(전체당첨내역!$B740:$G740,39)</f>
        <v>99</v>
      </c>
      <c r="AO740">
        <f>AO739+COUNTIF(전체당첨내역!$B740:$G740,40)</f>
        <v>115</v>
      </c>
      <c r="AP740">
        <f>AP739+COUNTIF(전체당첨내역!$B740:$G740,41)</f>
        <v>89</v>
      </c>
      <c r="AQ740">
        <f>AQ739+COUNTIF(전체당첨내역!$B740:$G740,42)</f>
        <v>89</v>
      </c>
      <c r="AR740">
        <f>AR739+COUNTIF(전체당첨내역!$B740:$G740,43)</f>
        <v>102</v>
      </c>
      <c r="AS740">
        <f>AS739+COUNTIF(전체당첨내역!$B740:$G740,44)</f>
        <v>100</v>
      </c>
      <c r="AT740">
        <f>AT739+COUNTIF(전체당첨내역!$B740:$G740,45)</f>
        <v>100</v>
      </c>
    </row>
    <row r="741" spans="1:46" ht="16.5" customHeight="1">
      <c r="A741">
        <v>740</v>
      </c>
      <c r="B741">
        <f>B740+COUNTIF(전체당첨내역!$B741:$G741,1)</f>
        <v>109</v>
      </c>
      <c r="C741">
        <f>C740+COUNTIF(전체당첨내역!$B741:$G741,2)</f>
        <v>98</v>
      </c>
      <c r="D741">
        <f>D740+COUNTIF(전체당첨내역!$B741:$G741,3)</f>
        <v>96</v>
      </c>
      <c r="E741">
        <f>E740+COUNTIF(전체당첨내역!$B741:$G741,4)</f>
        <v>107</v>
      </c>
      <c r="F741">
        <f>F740+COUNTIF(전체당첨내역!$B741:$G741,5)</f>
        <v>104</v>
      </c>
      <c r="G741">
        <f>G740+COUNTIF(전체당첨내역!$B741:$G741,6)</f>
        <v>92</v>
      </c>
      <c r="H741">
        <f>H740+COUNTIF(전체당첨내역!$B741:$G741,7)</f>
        <v>102</v>
      </c>
      <c r="I741">
        <f>I740+COUNTIF(전체당첨내역!$B741:$G741,8)</f>
        <v>105</v>
      </c>
      <c r="J741">
        <f>J740+COUNTIF(전체당첨내역!$B741:$G741,9)</f>
        <v>73</v>
      </c>
      <c r="K741">
        <f>K740+COUNTIF(전체당첨내역!$B741:$G741,10)</f>
        <v>100</v>
      </c>
      <c r="L741">
        <f>L740+COUNTIF(전체당첨내역!$B741:$G741,11)</f>
        <v>103</v>
      </c>
      <c r="M741">
        <f>M740+COUNTIF(전체당첨내역!$B741:$G741,12)</f>
        <v>94</v>
      </c>
      <c r="N741">
        <f>N740+COUNTIF(전체당첨내역!$B741:$G741,13)</f>
        <v>104</v>
      </c>
      <c r="O741">
        <f>O740+COUNTIF(전체당첨내역!$B741:$G741,14)</f>
        <v>105</v>
      </c>
      <c r="P741">
        <f>P740+COUNTIF(전체당첨내역!$B741:$G741,15)</f>
        <v>100</v>
      </c>
      <c r="Q741">
        <f>Q740+COUNTIF(전체당첨내역!$B741:$G741,16)</f>
        <v>91</v>
      </c>
      <c r="R741">
        <f>R740+COUNTIF(전체당첨내역!$B741:$G741,17)</f>
        <v>108</v>
      </c>
      <c r="S741">
        <f>S740+COUNTIF(전체당첨내역!$B741:$G741,18)</f>
        <v>102</v>
      </c>
      <c r="T741">
        <f>T740+COUNTIF(전체당첨내역!$B741:$G741,19)</f>
        <v>99</v>
      </c>
      <c r="U741">
        <f>U740+COUNTIF(전체당첨내역!$B741:$G741,20)</f>
        <v>116</v>
      </c>
      <c r="V741">
        <f>V740+COUNTIF(전체당첨내역!$B741:$G741,21)</f>
        <v>91</v>
      </c>
      <c r="W741">
        <f>W740+COUNTIF(전체당첨내역!$B741:$G741,22)</f>
        <v>83</v>
      </c>
      <c r="X741">
        <f>X740+COUNTIF(전체당첨내역!$B741:$G741,23)</f>
        <v>91</v>
      </c>
      <c r="Y741">
        <f>Y740+COUNTIF(전체당첨내역!$B741:$G741,24)</f>
        <v>97</v>
      </c>
      <c r="Z741">
        <f>Z740+COUNTIF(전체당첨내역!$B741:$G741,25)</f>
        <v>100</v>
      </c>
      <c r="AA741">
        <f>AA740+COUNTIF(전체당첨내역!$B741:$G741,26)</f>
        <v>100</v>
      </c>
      <c r="AB741">
        <f>AB740+COUNTIF(전체당첨내역!$B741:$G741,27)</f>
        <v>116</v>
      </c>
      <c r="AC741">
        <f>AC740+COUNTIF(전체당첨내역!$B741:$G741,28)</f>
        <v>86</v>
      </c>
      <c r="AD741">
        <f>AD740+COUNTIF(전체당첨내역!$B741:$G741,29)</f>
        <v>92</v>
      </c>
      <c r="AE741">
        <f>AE740+COUNTIF(전체당첨내역!$B741:$G741,30)</f>
        <v>87</v>
      </c>
      <c r="AF741">
        <f>AF740+COUNTIF(전체당첨내역!$B741:$G741,31)</f>
        <v>98</v>
      </c>
      <c r="AG741">
        <f>AG740+COUNTIF(전체당첨내역!$B741:$G741,32)</f>
        <v>87</v>
      </c>
      <c r="AH741">
        <f>AH740+COUNTIF(전체당첨내역!$B741:$G741,33)</f>
        <v>103</v>
      </c>
      <c r="AI741">
        <f>AI740+COUNTIF(전체당첨내역!$B741:$G741,34)</f>
        <v>114</v>
      </c>
      <c r="AJ741">
        <f>AJ740+COUNTIF(전체당첨내역!$B741:$G741,35)</f>
        <v>94</v>
      </c>
      <c r="AK741">
        <f>AK740+COUNTIF(전체당첨내역!$B741:$G741,36)</f>
        <v>96</v>
      </c>
      <c r="AL741">
        <f>AL740+COUNTIF(전체당첨내역!$B741:$G741,37)</f>
        <v>110</v>
      </c>
      <c r="AM741">
        <f>AM740+COUNTIF(전체당첨내역!$B741:$G741,38)</f>
        <v>93</v>
      </c>
      <c r="AN741">
        <f>AN740+COUNTIF(전체당첨내역!$B741:$G741,39)</f>
        <v>99</v>
      </c>
      <c r="AO741">
        <f>AO740+COUNTIF(전체당첨내역!$B741:$G741,40)</f>
        <v>115</v>
      </c>
      <c r="AP741">
        <f>AP740+COUNTIF(전체당첨내역!$B741:$G741,41)</f>
        <v>89</v>
      </c>
      <c r="AQ741">
        <f>AQ740+COUNTIF(전체당첨내역!$B741:$G741,42)</f>
        <v>89</v>
      </c>
      <c r="AR741">
        <f>AR740+COUNTIF(전체당첨내역!$B741:$G741,43)</f>
        <v>102</v>
      </c>
      <c r="AS741">
        <f>AS740+COUNTIF(전체당첨내역!$B741:$G741,44)</f>
        <v>100</v>
      </c>
      <c r="AT741">
        <f>AT740+COUNTIF(전체당첨내역!$B741:$G741,45)</f>
        <v>100</v>
      </c>
    </row>
    <row r="742" spans="1:46" ht="16.5" customHeight="1">
      <c r="A742">
        <v>741</v>
      </c>
      <c r="B742">
        <f>B741+COUNTIF(전체당첨내역!$B742:$G742,1)</f>
        <v>109</v>
      </c>
      <c r="C742">
        <f>C741+COUNTIF(전체당첨내역!$B742:$G742,2)</f>
        <v>98</v>
      </c>
      <c r="D742">
        <f>D741+COUNTIF(전체당첨내역!$B742:$G742,3)</f>
        <v>96</v>
      </c>
      <c r="E742">
        <f>E741+COUNTIF(전체당첨내역!$B742:$G742,4)</f>
        <v>107</v>
      </c>
      <c r="F742">
        <f>F741+COUNTIF(전체당첨내역!$B742:$G742,5)</f>
        <v>105</v>
      </c>
      <c r="G742">
        <f>G741+COUNTIF(전체당첨내역!$B742:$G742,6)</f>
        <v>92</v>
      </c>
      <c r="H742">
        <f>H741+COUNTIF(전체당첨내역!$B742:$G742,7)</f>
        <v>102</v>
      </c>
      <c r="I742">
        <f>I741+COUNTIF(전체당첨내역!$B742:$G742,8)</f>
        <v>105</v>
      </c>
      <c r="J742">
        <f>J741+COUNTIF(전체당첨내역!$B742:$G742,9)</f>
        <v>73</v>
      </c>
      <c r="K742">
        <f>K741+COUNTIF(전체당첨내역!$B742:$G742,10)</f>
        <v>100</v>
      </c>
      <c r="L742">
        <f>L741+COUNTIF(전체당첨내역!$B742:$G742,11)</f>
        <v>103</v>
      </c>
      <c r="M742">
        <f>M741+COUNTIF(전체당첨내역!$B742:$G742,12)</f>
        <v>94</v>
      </c>
      <c r="N742">
        <f>N741+COUNTIF(전체당첨내역!$B742:$G742,13)</f>
        <v>104</v>
      </c>
      <c r="O742">
        <f>O741+COUNTIF(전체당첨내역!$B742:$G742,14)</f>
        <v>105</v>
      </c>
      <c r="P742">
        <f>P741+COUNTIF(전체당첨내역!$B742:$G742,15)</f>
        <v>100</v>
      </c>
      <c r="Q742">
        <f>Q741+COUNTIF(전체당첨내역!$B742:$G742,16)</f>
        <v>91</v>
      </c>
      <c r="R742">
        <f>R741+COUNTIF(전체당첨내역!$B742:$G742,17)</f>
        <v>108</v>
      </c>
      <c r="S742">
        <f>S741+COUNTIF(전체당첨내역!$B742:$G742,18)</f>
        <v>102</v>
      </c>
      <c r="T742">
        <f>T741+COUNTIF(전체당첨내역!$B742:$G742,19)</f>
        <v>99</v>
      </c>
      <c r="U742">
        <f>U741+COUNTIF(전체당첨내역!$B742:$G742,20)</f>
        <v>116</v>
      </c>
      <c r="V742">
        <f>V741+COUNTIF(전체당첨내역!$B742:$G742,21)</f>
        <v>92</v>
      </c>
      <c r="W742">
        <f>W741+COUNTIF(전체당첨내역!$B742:$G742,22)</f>
        <v>83</v>
      </c>
      <c r="X742">
        <f>X741+COUNTIF(전체당첨내역!$B742:$G742,23)</f>
        <v>91</v>
      </c>
      <c r="Y742">
        <f>Y741+COUNTIF(전체당첨내역!$B742:$G742,24)</f>
        <v>97</v>
      </c>
      <c r="Z742">
        <f>Z741+COUNTIF(전체당첨내역!$B742:$G742,25)</f>
        <v>100</v>
      </c>
      <c r="AA742">
        <f>AA741+COUNTIF(전체당첨내역!$B742:$G742,26)</f>
        <v>100</v>
      </c>
      <c r="AB742">
        <f>AB741+COUNTIF(전체당첨내역!$B742:$G742,27)</f>
        <v>117</v>
      </c>
      <c r="AC742">
        <f>AC741+COUNTIF(전체당첨내역!$B742:$G742,28)</f>
        <v>86</v>
      </c>
      <c r="AD742">
        <f>AD741+COUNTIF(전체당첨내역!$B742:$G742,29)</f>
        <v>92</v>
      </c>
      <c r="AE742">
        <f>AE741+COUNTIF(전체당첨내역!$B742:$G742,30)</f>
        <v>87</v>
      </c>
      <c r="AF742">
        <f>AF741+COUNTIF(전체당첨내역!$B742:$G742,31)</f>
        <v>98</v>
      </c>
      <c r="AG742">
        <f>AG741+COUNTIF(전체당첨내역!$B742:$G742,32)</f>
        <v>87</v>
      </c>
      <c r="AH742">
        <f>AH741+COUNTIF(전체당첨내역!$B742:$G742,33)</f>
        <v>103</v>
      </c>
      <c r="AI742">
        <f>AI741+COUNTIF(전체당첨내역!$B742:$G742,34)</f>
        <v>115</v>
      </c>
      <c r="AJ742">
        <f>AJ741+COUNTIF(전체당첨내역!$B742:$G742,35)</f>
        <v>94</v>
      </c>
      <c r="AK742">
        <f>AK741+COUNTIF(전체당첨내역!$B742:$G742,36)</f>
        <v>96</v>
      </c>
      <c r="AL742">
        <f>AL741+COUNTIF(전체당첨내역!$B742:$G742,37)</f>
        <v>110</v>
      </c>
      <c r="AM742">
        <f>AM741+COUNTIF(전체당첨내역!$B742:$G742,38)</f>
        <v>93</v>
      </c>
      <c r="AN742">
        <f>AN741+COUNTIF(전체당첨내역!$B742:$G742,39)</f>
        <v>99</v>
      </c>
      <c r="AO742">
        <f>AO741+COUNTIF(전체당첨내역!$B742:$G742,40)</f>
        <v>115</v>
      </c>
      <c r="AP742">
        <f>AP741+COUNTIF(전체당첨내역!$B742:$G742,41)</f>
        <v>89</v>
      </c>
      <c r="AQ742">
        <f>AQ741+COUNTIF(전체당첨내역!$B742:$G742,42)</f>
        <v>89</v>
      </c>
      <c r="AR742">
        <f>AR741+COUNTIF(전체당첨내역!$B742:$G742,43)</f>
        <v>102</v>
      </c>
      <c r="AS742">
        <f>AS741+COUNTIF(전체당첨내역!$B742:$G742,44)</f>
        <v>101</v>
      </c>
      <c r="AT742">
        <f>AT741+COUNTIF(전체당첨내역!$B742:$G742,45)</f>
        <v>101</v>
      </c>
    </row>
    <row r="743" spans="1:46" ht="16.5" customHeight="1">
      <c r="A743">
        <v>742</v>
      </c>
      <c r="B743">
        <f>B742+COUNTIF(전체당첨내역!$B743:$G743,1)</f>
        <v>109</v>
      </c>
      <c r="C743">
        <f>C742+COUNTIF(전체당첨내역!$B743:$G743,2)</f>
        <v>98</v>
      </c>
      <c r="D743">
        <f>D742+COUNTIF(전체당첨내역!$B743:$G743,3)</f>
        <v>96</v>
      </c>
      <c r="E743">
        <f>E742+COUNTIF(전체당첨내역!$B743:$G743,4)</f>
        <v>107</v>
      </c>
      <c r="F743">
        <f>F742+COUNTIF(전체당첨내역!$B743:$G743,5)</f>
        <v>105</v>
      </c>
      <c r="G743">
        <f>G742+COUNTIF(전체당첨내역!$B743:$G743,6)</f>
        <v>92</v>
      </c>
      <c r="H743">
        <f>H742+COUNTIF(전체당첨내역!$B743:$G743,7)</f>
        <v>102</v>
      </c>
      <c r="I743">
        <f>I742+COUNTIF(전체당첨내역!$B743:$G743,8)</f>
        <v>106</v>
      </c>
      <c r="J743">
        <f>J742+COUNTIF(전체당첨내역!$B743:$G743,9)</f>
        <v>73</v>
      </c>
      <c r="K743">
        <f>K742+COUNTIF(전체당첨내역!$B743:$G743,10)</f>
        <v>101</v>
      </c>
      <c r="L743">
        <f>L742+COUNTIF(전체당첨내역!$B743:$G743,11)</f>
        <v>103</v>
      </c>
      <c r="M743">
        <f>M742+COUNTIF(전체당첨내역!$B743:$G743,12)</f>
        <v>94</v>
      </c>
      <c r="N743">
        <f>N742+COUNTIF(전체당첨내역!$B743:$G743,13)</f>
        <v>105</v>
      </c>
      <c r="O743">
        <f>O742+COUNTIF(전체당첨내역!$B743:$G743,14)</f>
        <v>105</v>
      </c>
      <c r="P743">
        <f>P742+COUNTIF(전체당첨내역!$B743:$G743,15)</f>
        <v>100</v>
      </c>
      <c r="Q743">
        <f>Q742+COUNTIF(전체당첨내역!$B743:$G743,16)</f>
        <v>91</v>
      </c>
      <c r="R743">
        <f>R742+COUNTIF(전체당첨내역!$B743:$G743,17)</f>
        <v>108</v>
      </c>
      <c r="S743">
        <f>S742+COUNTIF(전체당첨내역!$B743:$G743,18)</f>
        <v>102</v>
      </c>
      <c r="T743">
        <f>T742+COUNTIF(전체당첨내역!$B743:$G743,19)</f>
        <v>99</v>
      </c>
      <c r="U743">
        <f>U742+COUNTIF(전체당첨내역!$B743:$G743,20)</f>
        <v>116</v>
      </c>
      <c r="V743">
        <f>V742+COUNTIF(전체당첨내역!$B743:$G743,21)</f>
        <v>92</v>
      </c>
      <c r="W743">
        <f>W742+COUNTIF(전체당첨내역!$B743:$G743,22)</f>
        <v>83</v>
      </c>
      <c r="X743">
        <f>X742+COUNTIF(전체당첨내역!$B743:$G743,23)</f>
        <v>91</v>
      </c>
      <c r="Y743">
        <f>Y742+COUNTIF(전체당첨내역!$B743:$G743,24)</f>
        <v>97</v>
      </c>
      <c r="Z743">
        <f>Z742+COUNTIF(전체당첨내역!$B743:$G743,25)</f>
        <v>100</v>
      </c>
      <c r="AA743">
        <f>AA742+COUNTIF(전체당첨내역!$B743:$G743,26)</f>
        <v>100</v>
      </c>
      <c r="AB743">
        <f>AB742+COUNTIF(전체당첨내역!$B743:$G743,27)</f>
        <v>117</v>
      </c>
      <c r="AC743">
        <f>AC742+COUNTIF(전체당첨내역!$B743:$G743,28)</f>
        <v>86</v>
      </c>
      <c r="AD743">
        <f>AD742+COUNTIF(전체당첨내역!$B743:$G743,29)</f>
        <v>92</v>
      </c>
      <c r="AE743">
        <f>AE742+COUNTIF(전체당첨내역!$B743:$G743,30)</f>
        <v>87</v>
      </c>
      <c r="AF743">
        <f>AF742+COUNTIF(전체당첨내역!$B743:$G743,31)</f>
        <v>98</v>
      </c>
      <c r="AG743">
        <f>AG742+COUNTIF(전체당첨내역!$B743:$G743,32)</f>
        <v>87</v>
      </c>
      <c r="AH743">
        <f>AH742+COUNTIF(전체당첨내역!$B743:$G743,33)</f>
        <v>103</v>
      </c>
      <c r="AI743">
        <f>AI742+COUNTIF(전체당첨내역!$B743:$G743,34)</f>
        <v>115</v>
      </c>
      <c r="AJ743">
        <f>AJ742+COUNTIF(전체당첨내역!$B743:$G743,35)</f>
        <v>94</v>
      </c>
      <c r="AK743">
        <f>AK742+COUNTIF(전체당첨내역!$B743:$G743,36)</f>
        <v>97</v>
      </c>
      <c r="AL743">
        <f>AL742+COUNTIF(전체당첨내역!$B743:$G743,37)</f>
        <v>111</v>
      </c>
      <c r="AM743">
        <f>AM742+COUNTIF(전체당첨내역!$B743:$G743,38)</f>
        <v>93</v>
      </c>
      <c r="AN743">
        <f>AN742+COUNTIF(전체당첨내역!$B743:$G743,39)</f>
        <v>99</v>
      </c>
      <c r="AO743">
        <f>AO742+COUNTIF(전체당첨내역!$B743:$G743,40)</f>
        <v>116</v>
      </c>
      <c r="AP743">
        <f>AP742+COUNTIF(전체당첨내역!$B743:$G743,41)</f>
        <v>89</v>
      </c>
      <c r="AQ743">
        <f>AQ742+COUNTIF(전체당첨내역!$B743:$G743,42)</f>
        <v>89</v>
      </c>
      <c r="AR743">
        <f>AR742+COUNTIF(전체당첨내역!$B743:$G743,43)</f>
        <v>102</v>
      </c>
      <c r="AS743">
        <f>AS742+COUNTIF(전체당첨내역!$B743:$G743,44)</f>
        <v>101</v>
      </c>
      <c r="AT743">
        <f>AT742+COUNTIF(전체당첨내역!$B743:$G743,45)</f>
        <v>101</v>
      </c>
    </row>
    <row r="744" spans="1:46" ht="16.5" customHeight="1">
      <c r="A744">
        <v>743</v>
      </c>
      <c r="B744">
        <f>B743+COUNTIF(전체당첨내역!$B744:$G744,1)</f>
        <v>109</v>
      </c>
      <c r="C744">
        <f>C743+COUNTIF(전체당첨내역!$B744:$G744,2)</f>
        <v>98</v>
      </c>
      <c r="D744">
        <f>D743+COUNTIF(전체당첨내역!$B744:$G744,3)</f>
        <v>96</v>
      </c>
      <c r="E744">
        <f>E743+COUNTIF(전체당첨내역!$B744:$G744,4)</f>
        <v>107</v>
      </c>
      <c r="F744">
        <f>F743+COUNTIF(전체당첨내역!$B744:$G744,5)</f>
        <v>105</v>
      </c>
      <c r="G744">
        <f>G743+COUNTIF(전체당첨내역!$B744:$G744,6)</f>
        <v>92</v>
      </c>
      <c r="H744">
        <f>H743+COUNTIF(전체당첨내역!$B744:$G744,7)</f>
        <v>102</v>
      </c>
      <c r="I744">
        <f>I743+COUNTIF(전체당첨내역!$B744:$G744,8)</f>
        <v>106</v>
      </c>
      <c r="J744">
        <f>J743+COUNTIF(전체당첨내역!$B744:$G744,9)</f>
        <v>73</v>
      </c>
      <c r="K744">
        <f>K743+COUNTIF(전체당첨내역!$B744:$G744,10)</f>
        <v>101</v>
      </c>
      <c r="L744">
        <f>L743+COUNTIF(전체당첨내역!$B744:$G744,11)</f>
        <v>103</v>
      </c>
      <c r="M744">
        <f>M743+COUNTIF(전체당첨내역!$B744:$G744,12)</f>
        <v>94</v>
      </c>
      <c r="N744">
        <f>N743+COUNTIF(전체당첨내역!$B744:$G744,13)</f>
        <v>105</v>
      </c>
      <c r="O744">
        <f>O743+COUNTIF(전체당첨내역!$B744:$G744,14)</f>
        <v>105</v>
      </c>
      <c r="P744">
        <f>P743+COUNTIF(전체당첨내역!$B744:$G744,15)</f>
        <v>101</v>
      </c>
      <c r="Q744">
        <f>Q743+COUNTIF(전체당첨내역!$B744:$G744,16)</f>
        <v>91</v>
      </c>
      <c r="R744">
        <f>R743+COUNTIF(전체당첨내역!$B744:$G744,17)</f>
        <v>108</v>
      </c>
      <c r="S744">
        <f>S743+COUNTIF(전체당첨내역!$B744:$G744,18)</f>
        <v>102</v>
      </c>
      <c r="T744">
        <f>T743+COUNTIF(전체당첨내역!$B744:$G744,19)</f>
        <v>100</v>
      </c>
      <c r="U744">
        <f>U743+COUNTIF(전체당첨내역!$B744:$G744,20)</f>
        <v>116</v>
      </c>
      <c r="V744">
        <f>V743+COUNTIF(전체당첨내역!$B744:$G744,21)</f>
        <v>93</v>
      </c>
      <c r="W744">
        <f>W743+COUNTIF(전체당첨내역!$B744:$G744,22)</f>
        <v>83</v>
      </c>
      <c r="X744">
        <f>X743+COUNTIF(전체당첨내역!$B744:$G744,23)</f>
        <v>91</v>
      </c>
      <c r="Y744">
        <f>Y743+COUNTIF(전체당첨내역!$B744:$G744,24)</f>
        <v>97</v>
      </c>
      <c r="Z744">
        <f>Z743+COUNTIF(전체당첨내역!$B744:$G744,25)</f>
        <v>100</v>
      </c>
      <c r="AA744">
        <f>AA743+COUNTIF(전체당첨내역!$B744:$G744,26)</f>
        <v>100</v>
      </c>
      <c r="AB744">
        <f>AB743+COUNTIF(전체당첨내역!$B744:$G744,27)</f>
        <v>117</v>
      </c>
      <c r="AC744">
        <f>AC743+COUNTIF(전체당첨내역!$B744:$G744,28)</f>
        <v>86</v>
      </c>
      <c r="AD744">
        <f>AD743+COUNTIF(전체당첨내역!$B744:$G744,29)</f>
        <v>92</v>
      </c>
      <c r="AE744">
        <f>AE743+COUNTIF(전체당첨내역!$B744:$G744,30)</f>
        <v>87</v>
      </c>
      <c r="AF744">
        <f>AF743+COUNTIF(전체당첨내역!$B744:$G744,31)</f>
        <v>98</v>
      </c>
      <c r="AG744">
        <f>AG743+COUNTIF(전체당첨내역!$B744:$G744,32)</f>
        <v>87</v>
      </c>
      <c r="AH744">
        <f>AH743+COUNTIF(전체당첨내역!$B744:$G744,33)</f>
        <v>103</v>
      </c>
      <c r="AI744">
        <f>AI743+COUNTIF(전체당첨내역!$B744:$G744,34)</f>
        <v>116</v>
      </c>
      <c r="AJ744">
        <f>AJ743+COUNTIF(전체당첨내역!$B744:$G744,35)</f>
        <v>94</v>
      </c>
      <c r="AK744">
        <f>AK743+COUNTIF(전체당첨내역!$B744:$G744,36)</f>
        <v>97</v>
      </c>
      <c r="AL744">
        <f>AL743+COUNTIF(전체당첨내역!$B744:$G744,37)</f>
        <v>111</v>
      </c>
      <c r="AM744">
        <f>AM743+COUNTIF(전체당첨내역!$B744:$G744,38)</f>
        <v>93</v>
      </c>
      <c r="AN744">
        <f>AN743+COUNTIF(전체당첨내역!$B744:$G744,39)</f>
        <v>99</v>
      </c>
      <c r="AO744">
        <f>AO743+COUNTIF(전체당첨내역!$B744:$G744,40)</f>
        <v>116</v>
      </c>
      <c r="AP744">
        <f>AP743+COUNTIF(전체당첨내역!$B744:$G744,41)</f>
        <v>90</v>
      </c>
      <c r="AQ744">
        <f>AQ743+COUNTIF(전체당첨내역!$B744:$G744,42)</f>
        <v>89</v>
      </c>
      <c r="AR744">
        <f>AR743+COUNTIF(전체당첨내역!$B744:$G744,43)</f>
        <v>102</v>
      </c>
      <c r="AS744">
        <f>AS743+COUNTIF(전체당첨내역!$B744:$G744,44)</f>
        <v>102</v>
      </c>
      <c r="AT744">
        <f>AT743+COUNTIF(전체당첨내역!$B744:$G744,45)</f>
        <v>101</v>
      </c>
    </row>
    <row r="745" spans="1:46" ht="16.5" customHeight="1">
      <c r="A745">
        <v>744</v>
      </c>
      <c r="B745">
        <f>B744+COUNTIF(전체당첨내역!$B745:$G745,1)</f>
        <v>109</v>
      </c>
      <c r="C745">
        <f>C744+COUNTIF(전체당첨내역!$B745:$G745,2)</f>
        <v>98</v>
      </c>
      <c r="D745">
        <f>D744+COUNTIF(전체당첨내역!$B745:$G745,3)</f>
        <v>96</v>
      </c>
      <c r="E745">
        <f>E744+COUNTIF(전체당첨내역!$B745:$G745,4)</f>
        <v>107</v>
      </c>
      <c r="F745">
        <f>F744+COUNTIF(전체당첨내역!$B745:$G745,5)</f>
        <v>105</v>
      </c>
      <c r="G745">
        <f>G744+COUNTIF(전체당첨내역!$B745:$G745,6)</f>
        <v>92</v>
      </c>
      <c r="H745">
        <f>H744+COUNTIF(전체당첨내역!$B745:$G745,7)</f>
        <v>102</v>
      </c>
      <c r="I745">
        <f>I744+COUNTIF(전체당첨내역!$B745:$G745,8)</f>
        <v>106</v>
      </c>
      <c r="J745">
        <f>J744+COUNTIF(전체당첨내역!$B745:$G745,9)</f>
        <v>73</v>
      </c>
      <c r="K745">
        <f>K744+COUNTIF(전체당첨내역!$B745:$G745,10)</f>
        <v>102</v>
      </c>
      <c r="L745">
        <f>L744+COUNTIF(전체당첨내역!$B745:$G745,11)</f>
        <v>103</v>
      </c>
      <c r="M745">
        <f>M744+COUNTIF(전체당첨내역!$B745:$G745,12)</f>
        <v>94</v>
      </c>
      <c r="N745">
        <f>N744+COUNTIF(전체당첨내역!$B745:$G745,13)</f>
        <v>105</v>
      </c>
      <c r="O745">
        <f>O744+COUNTIF(전체당첨내역!$B745:$G745,14)</f>
        <v>105</v>
      </c>
      <c r="P745">
        <f>P744+COUNTIF(전체당첨내역!$B745:$G745,15)</f>
        <v>102</v>
      </c>
      <c r="Q745">
        <f>Q744+COUNTIF(전체당첨내역!$B745:$G745,16)</f>
        <v>91</v>
      </c>
      <c r="R745">
        <f>R744+COUNTIF(전체당첨내역!$B745:$G745,17)</f>
        <v>108</v>
      </c>
      <c r="S745">
        <f>S744+COUNTIF(전체당첨내역!$B745:$G745,18)</f>
        <v>103</v>
      </c>
      <c r="T745">
        <f>T744+COUNTIF(전체당첨내역!$B745:$G745,19)</f>
        <v>100</v>
      </c>
      <c r="U745">
        <f>U744+COUNTIF(전체당첨내역!$B745:$G745,20)</f>
        <v>116</v>
      </c>
      <c r="V745">
        <f>V744+COUNTIF(전체당첨내역!$B745:$G745,21)</f>
        <v>94</v>
      </c>
      <c r="W745">
        <f>W744+COUNTIF(전체당첨내역!$B745:$G745,22)</f>
        <v>83</v>
      </c>
      <c r="X745">
        <f>X744+COUNTIF(전체당첨내역!$B745:$G745,23)</f>
        <v>91</v>
      </c>
      <c r="Y745">
        <f>Y744+COUNTIF(전체당첨내역!$B745:$G745,24)</f>
        <v>97</v>
      </c>
      <c r="Z745">
        <f>Z744+COUNTIF(전체당첨내역!$B745:$G745,25)</f>
        <v>100</v>
      </c>
      <c r="AA745">
        <f>AA744+COUNTIF(전체당첨내역!$B745:$G745,26)</f>
        <v>100</v>
      </c>
      <c r="AB745">
        <f>AB744+COUNTIF(전체당첨내역!$B745:$G745,27)</f>
        <v>117</v>
      </c>
      <c r="AC745">
        <f>AC744+COUNTIF(전체당첨내역!$B745:$G745,28)</f>
        <v>86</v>
      </c>
      <c r="AD745">
        <f>AD744+COUNTIF(전체당첨내역!$B745:$G745,29)</f>
        <v>92</v>
      </c>
      <c r="AE745">
        <f>AE744+COUNTIF(전체당첨내역!$B745:$G745,30)</f>
        <v>87</v>
      </c>
      <c r="AF745">
        <f>AF744+COUNTIF(전체당첨내역!$B745:$G745,31)</f>
        <v>98</v>
      </c>
      <c r="AG745">
        <f>AG744+COUNTIF(전체당첨내역!$B745:$G745,32)</f>
        <v>87</v>
      </c>
      <c r="AH745">
        <f>AH744+COUNTIF(전체당첨내역!$B745:$G745,33)</f>
        <v>103</v>
      </c>
      <c r="AI745">
        <f>AI744+COUNTIF(전체당첨내역!$B745:$G745,34)</f>
        <v>117</v>
      </c>
      <c r="AJ745">
        <f>AJ744+COUNTIF(전체당첨내역!$B745:$G745,35)</f>
        <v>94</v>
      </c>
      <c r="AK745">
        <f>AK744+COUNTIF(전체당첨내역!$B745:$G745,36)</f>
        <v>97</v>
      </c>
      <c r="AL745">
        <f>AL744+COUNTIF(전체당첨내역!$B745:$G745,37)</f>
        <v>111</v>
      </c>
      <c r="AM745">
        <f>AM744+COUNTIF(전체당첨내역!$B745:$G745,38)</f>
        <v>93</v>
      </c>
      <c r="AN745">
        <f>AN744+COUNTIF(전체당첨내역!$B745:$G745,39)</f>
        <v>99</v>
      </c>
      <c r="AO745">
        <f>AO744+COUNTIF(전체당첨내역!$B745:$G745,40)</f>
        <v>116</v>
      </c>
      <c r="AP745">
        <f>AP744+COUNTIF(전체당첨내역!$B745:$G745,41)</f>
        <v>91</v>
      </c>
      <c r="AQ745">
        <f>AQ744+COUNTIF(전체당첨내역!$B745:$G745,42)</f>
        <v>89</v>
      </c>
      <c r="AR745">
        <f>AR744+COUNTIF(전체당첨내역!$B745:$G745,43)</f>
        <v>102</v>
      </c>
      <c r="AS745">
        <f>AS744+COUNTIF(전체당첨내역!$B745:$G745,44)</f>
        <v>102</v>
      </c>
      <c r="AT745">
        <f>AT744+COUNTIF(전체당첨내역!$B745:$G745,45)</f>
        <v>101</v>
      </c>
    </row>
    <row r="746" spans="1:46" ht="16.5" customHeight="1">
      <c r="A746">
        <v>745</v>
      </c>
      <c r="B746">
        <f>B745+COUNTIF(전체당첨내역!$B746:$G746,1)</f>
        <v>110</v>
      </c>
      <c r="C746">
        <f>C745+COUNTIF(전체당첨내역!$B746:$G746,2)</f>
        <v>99</v>
      </c>
      <c r="D746">
        <f>D745+COUNTIF(전체당첨내역!$B746:$G746,3)</f>
        <v>97</v>
      </c>
      <c r="E746">
        <f>E745+COUNTIF(전체당첨내역!$B746:$G746,4)</f>
        <v>107</v>
      </c>
      <c r="F746">
        <f>F745+COUNTIF(전체당첨내역!$B746:$G746,5)</f>
        <v>105</v>
      </c>
      <c r="G746">
        <f>G745+COUNTIF(전체당첨내역!$B746:$G746,6)</f>
        <v>92</v>
      </c>
      <c r="H746">
        <f>H745+COUNTIF(전체당첨내역!$B746:$G746,7)</f>
        <v>102</v>
      </c>
      <c r="I746">
        <f>I745+COUNTIF(전체당첨내역!$B746:$G746,8)</f>
        <v>106</v>
      </c>
      <c r="J746">
        <f>J745+COUNTIF(전체당첨내역!$B746:$G746,9)</f>
        <v>74</v>
      </c>
      <c r="K746">
        <f>K745+COUNTIF(전체당첨내역!$B746:$G746,10)</f>
        <v>102</v>
      </c>
      <c r="L746">
        <f>L745+COUNTIF(전체당첨내역!$B746:$G746,11)</f>
        <v>103</v>
      </c>
      <c r="M746">
        <f>M745+COUNTIF(전체당첨내역!$B746:$G746,12)</f>
        <v>95</v>
      </c>
      <c r="N746">
        <f>N745+COUNTIF(전체당첨내역!$B746:$G746,13)</f>
        <v>105</v>
      </c>
      <c r="O746">
        <f>O745+COUNTIF(전체당첨내역!$B746:$G746,14)</f>
        <v>105</v>
      </c>
      <c r="P746">
        <f>P745+COUNTIF(전체당첨내역!$B746:$G746,15)</f>
        <v>102</v>
      </c>
      <c r="Q746">
        <f>Q745+COUNTIF(전체당첨내역!$B746:$G746,16)</f>
        <v>91</v>
      </c>
      <c r="R746">
        <f>R745+COUNTIF(전체당첨내역!$B746:$G746,17)</f>
        <v>108</v>
      </c>
      <c r="S746">
        <f>S745+COUNTIF(전체당첨내역!$B746:$G746,18)</f>
        <v>103</v>
      </c>
      <c r="T746">
        <f>T745+COUNTIF(전체당첨내역!$B746:$G746,19)</f>
        <v>100</v>
      </c>
      <c r="U746">
        <f>U745+COUNTIF(전체당첨내역!$B746:$G746,20)</f>
        <v>116</v>
      </c>
      <c r="V746">
        <f>V745+COUNTIF(전체당첨내역!$B746:$G746,21)</f>
        <v>94</v>
      </c>
      <c r="W746">
        <f>W745+COUNTIF(전체당첨내역!$B746:$G746,22)</f>
        <v>83</v>
      </c>
      <c r="X746">
        <f>X745+COUNTIF(전체당첨내역!$B746:$G746,23)</f>
        <v>92</v>
      </c>
      <c r="Y746">
        <f>Y745+COUNTIF(전체당첨내역!$B746:$G746,24)</f>
        <v>97</v>
      </c>
      <c r="Z746">
        <f>Z745+COUNTIF(전체당첨내역!$B746:$G746,25)</f>
        <v>100</v>
      </c>
      <c r="AA746">
        <f>AA745+COUNTIF(전체당첨내역!$B746:$G746,26)</f>
        <v>100</v>
      </c>
      <c r="AB746">
        <f>AB745+COUNTIF(전체당첨내역!$B746:$G746,27)</f>
        <v>117</v>
      </c>
      <c r="AC746">
        <f>AC745+COUNTIF(전체당첨내역!$B746:$G746,28)</f>
        <v>86</v>
      </c>
      <c r="AD746">
        <f>AD745+COUNTIF(전체당첨내역!$B746:$G746,29)</f>
        <v>92</v>
      </c>
      <c r="AE746">
        <f>AE745+COUNTIF(전체당첨내역!$B746:$G746,30)</f>
        <v>87</v>
      </c>
      <c r="AF746">
        <f>AF745+COUNTIF(전체당첨내역!$B746:$G746,31)</f>
        <v>98</v>
      </c>
      <c r="AG746">
        <f>AG745+COUNTIF(전체당첨내역!$B746:$G746,32)</f>
        <v>87</v>
      </c>
      <c r="AH746">
        <f>AH745+COUNTIF(전체당첨내역!$B746:$G746,33)</f>
        <v>103</v>
      </c>
      <c r="AI746">
        <f>AI745+COUNTIF(전체당첨내역!$B746:$G746,34)</f>
        <v>117</v>
      </c>
      <c r="AJ746">
        <f>AJ745+COUNTIF(전체당첨내역!$B746:$G746,35)</f>
        <v>94</v>
      </c>
      <c r="AK746">
        <f>AK745+COUNTIF(전체당첨내역!$B746:$G746,36)</f>
        <v>97</v>
      </c>
      <c r="AL746">
        <f>AL745+COUNTIF(전체당첨내역!$B746:$G746,37)</f>
        <v>111</v>
      </c>
      <c r="AM746">
        <f>AM745+COUNTIF(전체당첨내역!$B746:$G746,38)</f>
        <v>93</v>
      </c>
      <c r="AN746">
        <f>AN745+COUNTIF(전체당첨내역!$B746:$G746,39)</f>
        <v>99</v>
      </c>
      <c r="AO746">
        <f>AO745+COUNTIF(전체당첨내역!$B746:$G746,40)</f>
        <v>116</v>
      </c>
      <c r="AP746">
        <f>AP745+COUNTIF(전체당첨내역!$B746:$G746,41)</f>
        <v>91</v>
      </c>
      <c r="AQ746">
        <f>AQ745+COUNTIF(전체당첨내역!$B746:$G746,42)</f>
        <v>89</v>
      </c>
      <c r="AR746">
        <f>AR745+COUNTIF(전체당첨내역!$B746:$G746,43)</f>
        <v>102</v>
      </c>
      <c r="AS746">
        <f>AS745+COUNTIF(전체당첨내역!$B746:$G746,44)</f>
        <v>102</v>
      </c>
      <c r="AT746">
        <f>AT745+COUNTIF(전체당첨내역!$B746:$G746,45)</f>
        <v>101</v>
      </c>
    </row>
    <row r="747" spans="1:46" ht="16.5" customHeight="1">
      <c r="A747">
        <v>746</v>
      </c>
      <c r="B747">
        <f>B746+COUNTIF(전체당첨내역!$B747:$G747,1)</f>
        <v>110</v>
      </c>
      <c r="C747">
        <f>C746+COUNTIF(전체당첨내역!$B747:$G747,2)</f>
        <v>99</v>
      </c>
      <c r="D747">
        <f>D746+COUNTIF(전체당첨내역!$B747:$G747,3)</f>
        <v>98</v>
      </c>
      <c r="E747">
        <f>E746+COUNTIF(전체당첨내역!$B747:$G747,4)</f>
        <v>107</v>
      </c>
      <c r="F747">
        <f>F746+COUNTIF(전체당첨내역!$B747:$G747,5)</f>
        <v>105</v>
      </c>
      <c r="G747">
        <f>G746+COUNTIF(전체당첨내역!$B747:$G747,6)</f>
        <v>92</v>
      </c>
      <c r="H747">
        <f>H746+COUNTIF(전체당첨내역!$B747:$G747,7)</f>
        <v>102</v>
      </c>
      <c r="I747">
        <f>I746+COUNTIF(전체당첨내역!$B747:$G747,8)</f>
        <v>106</v>
      </c>
      <c r="J747">
        <f>J746+COUNTIF(전체당첨내역!$B747:$G747,9)</f>
        <v>74</v>
      </c>
      <c r="K747">
        <f>K746+COUNTIF(전체당첨내역!$B747:$G747,10)</f>
        <v>102</v>
      </c>
      <c r="L747">
        <f>L746+COUNTIF(전체당첨내역!$B747:$G747,11)</f>
        <v>103</v>
      </c>
      <c r="M747">
        <f>M746+COUNTIF(전체당첨내역!$B747:$G747,12)</f>
        <v>96</v>
      </c>
      <c r="N747">
        <f>N746+COUNTIF(전체당첨내역!$B747:$G747,13)</f>
        <v>105</v>
      </c>
      <c r="O747">
        <f>O746+COUNTIF(전체당첨내역!$B747:$G747,14)</f>
        <v>105</v>
      </c>
      <c r="P747">
        <f>P746+COUNTIF(전체당첨내역!$B747:$G747,15)</f>
        <v>102</v>
      </c>
      <c r="Q747">
        <f>Q746+COUNTIF(전체당첨내역!$B747:$G747,16)</f>
        <v>91</v>
      </c>
      <c r="R747">
        <f>R746+COUNTIF(전체당첨내역!$B747:$G747,17)</f>
        <v>108</v>
      </c>
      <c r="S747">
        <f>S746+COUNTIF(전체당첨내역!$B747:$G747,18)</f>
        <v>103</v>
      </c>
      <c r="T747">
        <f>T746+COUNTIF(전체당첨내역!$B747:$G747,19)</f>
        <v>100</v>
      </c>
      <c r="U747">
        <f>U746+COUNTIF(전체당첨내역!$B747:$G747,20)</f>
        <v>116</v>
      </c>
      <c r="V747">
        <f>V746+COUNTIF(전체당첨내역!$B747:$G747,21)</f>
        <v>94</v>
      </c>
      <c r="W747">
        <f>W746+COUNTIF(전체당첨내역!$B747:$G747,22)</f>
        <v>83</v>
      </c>
      <c r="X747">
        <f>X746+COUNTIF(전체당첨내역!$B747:$G747,23)</f>
        <v>92</v>
      </c>
      <c r="Y747">
        <f>Y746+COUNTIF(전체당첨내역!$B747:$G747,24)</f>
        <v>97</v>
      </c>
      <c r="Z747">
        <f>Z746+COUNTIF(전체당첨내역!$B747:$G747,25)</f>
        <v>100</v>
      </c>
      <c r="AA747">
        <f>AA746+COUNTIF(전체당첨내역!$B747:$G747,26)</f>
        <v>100</v>
      </c>
      <c r="AB747">
        <f>AB746+COUNTIF(전체당첨내역!$B747:$G747,27)</f>
        <v>117</v>
      </c>
      <c r="AC747">
        <f>AC746+COUNTIF(전체당첨내역!$B747:$G747,28)</f>
        <v>86</v>
      </c>
      <c r="AD747">
        <f>AD746+COUNTIF(전체당첨내역!$B747:$G747,29)</f>
        <v>92</v>
      </c>
      <c r="AE747">
        <f>AE746+COUNTIF(전체당첨내역!$B747:$G747,30)</f>
        <v>87</v>
      </c>
      <c r="AF747">
        <f>AF746+COUNTIF(전체당첨내역!$B747:$G747,31)</f>
        <v>98</v>
      </c>
      <c r="AG747">
        <f>AG746+COUNTIF(전체당첨내역!$B747:$G747,32)</f>
        <v>87</v>
      </c>
      <c r="AH747">
        <f>AH746+COUNTIF(전체당첨내역!$B747:$G747,33)</f>
        <v>104</v>
      </c>
      <c r="AI747">
        <f>AI746+COUNTIF(전체당첨내역!$B747:$G747,34)</f>
        <v>117</v>
      </c>
      <c r="AJ747">
        <f>AJ746+COUNTIF(전체당첨내역!$B747:$G747,35)</f>
        <v>94</v>
      </c>
      <c r="AK747">
        <f>AK746+COUNTIF(전체당첨내역!$B747:$G747,36)</f>
        <v>98</v>
      </c>
      <c r="AL747">
        <f>AL746+COUNTIF(전체당첨내역!$B747:$G747,37)</f>
        <v>111</v>
      </c>
      <c r="AM747">
        <f>AM746+COUNTIF(전체당첨내역!$B747:$G747,38)</f>
        <v>93</v>
      </c>
      <c r="AN747">
        <f>AN746+COUNTIF(전체당첨내역!$B747:$G747,39)</f>
        <v>99</v>
      </c>
      <c r="AO747">
        <f>AO746+COUNTIF(전체당첨내역!$B747:$G747,40)</f>
        <v>116</v>
      </c>
      <c r="AP747">
        <f>AP746+COUNTIF(전체당첨내역!$B747:$G747,41)</f>
        <v>91</v>
      </c>
      <c r="AQ747">
        <f>AQ746+COUNTIF(전체당첨내역!$B747:$G747,42)</f>
        <v>90</v>
      </c>
      <c r="AR747">
        <f>AR746+COUNTIF(전체당첨내역!$B747:$G747,43)</f>
        <v>102</v>
      </c>
      <c r="AS747">
        <f>AS746+COUNTIF(전체당첨내역!$B747:$G747,44)</f>
        <v>102</v>
      </c>
      <c r="AT747">
        <f>AT746+COUNTIF(전체당첨내역!$B747:$G747,45)</f>
        <v>102</v>
      </c>
    </row>
    <row r="748" spans="1:46" ht="16.5" customHeight="1">
      <c r="A748">
        <v>747</v>
      </c>
      <c r="B748">
        <f>B747+COUNTIF(전체당첨내역!$B748:$G748,1)</f>
        <v>110</v>
      </c>
      <c r="C748">
        <f>C747+COUNTIF(전체당첨내역!$B748:$G748,2)</f>
        <v>99</v>
      </c>
      <c r="D748">
        <f>D747+COUNTIF(전체당첨내역!$B748:$G748,3)</f>
        <v>98</v>
      </c>
      <c r="E748">
        <f>E747+COUNTIF(전체당첨내역!$B748:$G748,4)</f>
        <v>107</v>
      </c>
      <c r="F748">
        <f>F747+COUNTIF(전체당첨내역!$B748:$G748,5)</f>
        <v>105</v>
      </c>
      <c r="G748">
        <f>G747+COUNTIF(전체당첨내역!$B748:$G748,6)</f>
        <v>92</v>
      </c>
      <c r="H748">
        <f>H747+COUNTIF(전체당첨내역!$B748:$G748,7)</f>
        <v>103</v>
      </c>
      <c r="I748">
        <f>I747+COUNTIF(전체당첨내역!$B748:$G748,8)</f>
        <v>106</v>
      </c>
      <c r="J748">
        <f>J747+COUNTIF(전체당첨내역!$B748:$G748,9)</f>
        <v>75</v>
      </c>
      <c r="K748">
        <f>K747+COUNTIF(전체당첨내역!$B748:$G748,10)</f>
        <v>102</v>
      </c>
      <c r="L748">
        <f>L747+COUNTIF(전체당첨내역!$B748:$G748,11)</f>
        <v>103</v>
      </c>
      <c r="M748">
        <f>M747+COUNTIF(전체당첨내역!$B748:$G748,12)</f>
        <v>97</v>
      </c>
      <c r="N748">
        <f>N747+COUNTIF(전체당첨내역!$B748:$G748,13)</f>
        <v>105</v>
      </c>
      <c r="O748">
        <f>O747+COUNTIF(전체당첨내역!$B748:$G748,14)</f>
        <v>106</v>
      </c>
      <c r="P748">
        <f>P747+COUNTIF(전체당첨내역!$B748:$G748,15)</f>
        <v>102</v>
      </c>
      <c r="Q748">
        <f>Q747+COUNTIF(전체당첨내역!$B748:$G748,16)</f>
        <v>91</v>
      </c>
      <c r="R748">
        <f>R747+COUNTIF(전체당첨내역!$B748:$G748,17)</f>
        <v>108</v>
      </c>
      <c r="S748">
        <f>S747+COUNTIF(전체당첨내역!$B748:$G748,18)</f>
        <v>103</v>
      </c>
      <c r="T748">
        <f>T747+COUNTIF(전체당첨내역!$B748:$G748,19)</f>
        <v>100</v>
      </c>
      <c r="U748">
        <f>U747+COUNTIF(전체당첨내역!$B748:$G748,20)</f>
        <v>116</v>
      </c>
      <c r="V748">
        <f>V747+COUNTIF(전체당첨내역!$B748:$G748,21)</f>
        <v>94</v>
      </c>
      <c r="W748">
        <f>W747+COUNTIF(전체당첨내역!$B748:$G748,22)</f>
        <v>83</v>
      </c>
      <c r="X748">
        <f>X747+COUNTIF(전체당첨내역!$B748:$G748,23)</f>
        <v>93</v>
      </c>
      <c r="Y748">
        <f>Y747+COUNTIF(전체당첨내역!$B748:$G748,24)</f>
        <v>97</v>
      </c>
      <c r="Z748">
        <f>Z747+COUNTIF(전체당첨내역!$B748:$G748,25)</f>
        <v>100</v>
      </c>
      <c r="AA748">
        <f>AA747+COUNTIF(전체당첨내역!$B748:$G748,26)</f>
        <v>100</v>
      </c>
      <c r="AB748">
        <f>AB747+COUNTIF(전체당첨내역!$B748:$G748,27)</f>
        <v>117</v>
      </c>
      <c r="AC748">
        <f>AC747+COUNTIF(전체당첨내역!$B748:$G748,28)</f>
        <v>87</v>
      </c>
      <c r="AD748">
        <f>AD747+COUNTIF(전체당첨내역!$B748:$G748,29)</f>
        <v>92</v>
      </c>
      <c r="AE748">
        <f>AE747+COUNTIF(전체당첨내역!$B748:$G748,30)</f>
        <v>87</v>
      </c>
      <c r="AF748">
        <f>AF747+COUNTIF(전체당첨내역!$B748:$G748,31)</f>
        <v>98</v>
      </c>
      <c r="AG748">
        <f>AG747+COUNTIF(전체당첨내역!$B748:$G748,32)</f>
        <v>87</v>
      </c>
      <c r="AH748">
        <f>AH747+COUNTIF(전체당첨내역!$B748:$G748,33)</f>
        <v>104</v>
      </c>
      <c r="AI748">
        <f>AI747+COUNTIF(전체당첨내역!$B748:$G748,34)</f>
        <v>117</v>
      </c>
      <c r="AJ748">
        <f>AJ747+COUNTIF(전체당첨내역!$B748:$G748,35)</f>
        <v>94</v>
      </c>
      <c r="AK748">
        <f>AK747+COUNTIF(전체당첨내역!$B748:$G748,36)</f>
        <v>98</v>
      </c>
      <c r="AL748">
        <f>AL747+COUNTIF(전체당첨내역!$B748:$G748,37)</f>
        <v>111</v>
      </c>
      <c r="AM748">
        <f>AM747+COUNTIF(전체당첨내역!$B748:$G748,38)</f>
        <v>93</v>
      </c>
      <c r="AN748">
        <f>AN747+COUNTIF(전체당첨내역!$B748:$G748,39)</f>
        <v>99</v>
      </c>
      <c r="AO748">
        <f>AO747+COUNTIF(전체당첨내역!$B748:$G748,40)</f>
        <v>116</v>
      </c>
      <c r="AP748">
        <f>AP747+COUNTIF(전체당첨내역!$B748:$G748,41)</f>
        <v>91</v>
      </c>
      <c r="AQ748">
        <f>AQ747+COUNTIF(전체당첨내역!$B748:$G748,42)</f>
        <v>90</v>
      </c>
      <c r="AR748">
        <f>AR747+COUNTIF(전체당첨내역!$B748:$G748,43)</f>
        <v>102</v>
      </c>
      <c r="AS748">
        <f>AS747+COUNTIF(전체당첨내역!$B748:$G748,44)</f>
        <v>102</v>
      </c>
      <c r="AT748">
        <f>AT747+COUNTIF(전체당첨내역!$B748:$G748,45)</f>
        <v>102</v>
      </c>
    </row>
    <row r="749" spans="1:46" ht="16.5" customHeight="1">
      <c r="A749">
        <v>748</v>
      </c>
      <c r="B749">
        <f>B748+COUNTIF(전체당첨내역!$B749:$G749,1)</f>
        <v>110</v>
      </c>
      <c r="C749">
        <f>C748+COUNTIF(전체당첨내역!$B749:$G749,2)</f>
        <v>99</v>
      </c>
      <c r="D749">
        <f>D748+COUNTIF(전체당첨내역!$B749:$G749,3)</f>
        <v>99</v>
      </c>
      <c r="E749">
        <f>E748+COUNTIF(전체당첨내역!$B749:$G749,4)</f>
        <v>107</v>
      </c>
      <c r="F749">
        <f>F748+COUNTIF(전체당첨내역!$B749:$G749,5)</f>
        <v>105</v>
      </c>
      <c r="G749">
        <f>G748+COUNTIF(전체당첨내역!$B749:$G749,6)</f>
        <v>92</v>
      </c>
      <c r="H749">
        <f>H748+COUNTIF(전체당첨내역!$B749:$G749,7)</f>
        <v>103</v>
      </c>
      <c r="I749">
        <f>I748+COUNTIF(전체당첨내역!$B749:$G749,8)</f>
        <v>106</v>
      </c>
      <c r="J749">
        <f>J748+COUNTIF(전체당첨내역!$B749:$G749,9)</f>
        <v>75</v>
      </c>
      <c r="K749">
        <f>K748+COUNTIF(전체당첨내역!$B749:$G749,10)</f>
        <v>103</v>
      </c>
      <c r="L749">
        <f>L748+COUNTIF(전체당첨내역!$B749:$G749,11)</f>
        <v>103</v>
      </c>
      <c r="M749">
        <f>M748+COUNTIF(전체당첨내역!$B749:$G749,12)</f>
        <v>97</v>
      </c>
      <c r="N749">
        <f>N748+COUNTIF(전체당첨내역!$B749:$G749,13)</f>
        <v>106</v>
      </c>
      <c r="O749">
        <f>O748+COUNTIF(전체당첨내역!$B749:$G749,14)</f>
        <v>106</v>
      </c>
      <c r="P749">
        <f>P748+COUNTIF(전체당첨내역!$B749:$G749,15)</f>
        <v>102</v>
      </c>
      <c r="Q749">
        <f>Q748+COUNTIF(전체당첨내역!$B749:$G749,16)</f>
        <v>91</v>
      </c>
      <c r="R749">
        <f>R748+COUNTIF(전체당첨내역!$B749:$G749,17)</f>
        <v>108</v>
      </c>
      <c r="S749">
        <f>S748+COUNTIF(전체당첨내역!$B749:$G749,18)</f>
        <v>103</v>
      </c>
      <c r="T749">
        <f>T748+COUNTIF(전체당첨내역!$B749:$G749,19)</f>
        <v>100</v>
      </c>
      <c r="U749">
        <f>U748+COUNTIF(전체당첨내역!$B749:$G749,20)</f>
        <v>116</v>
      </c>
      <c r="V749">
        <f>V748+COUNTIF(전체당첨내역!$B749:$G749,21)</f>
        <v>94</v>
      </c>
      <c r="W749">
        <f>W748+COUNTIF(전체당첨내역!$B749:$G749,22)</f>
        <v>84</v>
      </c>
      <c r="X749">
        <f>X748+COUNTIF(전체당첨내역!$B749:$G749,23)</f>
        <v>93</v>
      </c>
      <c r="Y749">
        <f>Y748+COUNTIF(전체당첨내역!$B749:$G749,24)</f>
        <v>97</v>
      </c>
      <c r="Z749">
        <f>Z748+COUNTIF(전체당첨내역!$B749:$G749,25)</f>
        <v>100</v>
      </c>
      <c r="AA749">
        <f>AA748+COUNTIF(전체당첨내역!$B749:$G749,26)</f>
        <v>100</v>
      </c>
      <c r="AB749">
        <f>AB748+COUNTIF(전체당첨내역!$B749:$G749,27)</f>
        <v>117</v>
      </c>
      <c r="AC749">
        <f>AC748+COUNTIF(전체당첨내역!$B749:$G749,28)</f>
        <v>87</v>
      </c>
      <c r="AD749">
        <f>AD748+COUNTIF(전체당첨내역!$B749:$G749,29)</f>
        <v>92</v>
      </c>
      <c r="AE749">
        <f>AE748+COUNTIF(전체당첨내역!$B749:$G749,30)</f>
        <v>87</v>
      </c>
      <c r="AF749">
        <f>AF748+COUNTIF(전체당첨내역!$B749:$G749,31)</f>
        <v>99</v>
      </c>
      <c r="AG749">
        <f>AG748+COUNTIF(전체당첨내역!$B749:$G749,32)</f>
        <v>88</v>
      </c>
      <c r="AH749">
        <f>AH748+COUNTIF(전체당첨내역!$B749:$G749,33)</f>
        <v>104</v>
      </c>
      <c r="AI749">
        <f>AI748+COUNTIF(전체당첨내역!$B749:$G749,34)</f>
        <v>117</v>
      </c>
      <c r="AJ749">
        <f>AJ748+COUNTIF(전체당첨내역!$B749:$G749,35)</f>
        <v>94</v>
      </c>
      <c r="AK749">
        <f>AK748+COUNTIF(전체당첨내역!$B749:$G749,36)</f>
        <v>98</v>
      </c>
      <c r="AL749">
        <f>AL748+COUNTIF(전체당첨내역!$B749:$G749,37)</f>
        <v>111</v>
      </c>
      <c r="AM749">
        <f>AM748+COUNTIF(전체당첨내역!$B749:$G749,38)</f>
        <v>93</v>
      </c>
      <c r="AN749">
        <f>AN748+COUNTIF(전체당첨내역!$B749:$G749,39)</f>
        <v>99</v>
      </c>
      <c r="AO749">
        <f>AO748+COUNTIF(전체당첨내역!$B749:$G749,40)</f>
        <v>116</v>
      </c>
      <c r="AP749">
        <f>AP748+COUNTIF(전체당첨내역!$B749:$G749,41)</f>
        <v>91</v>
      </c>
      <c r="AQ749">
        <f>AQ748+COUNTIF(전체당첨내역!$B749:$G749,42)</f>
        <v>90</v>
      </c>
      <c r="AR749">
        <f>AR748+COUNTIF(전체당첨내역!$B749:$G749,43)</f>
        <v>102</v>
      </c>
      <c r="AS749">
        <f>AS748+COUNTIF(전체당첨내역!$B749:$G749,44)</f>
        <v>102</v>
      </c>
      <c r="AT749">
        <f>AT748+COUNTIF(전체당첨내역!$B749:$G749,45)</f>
        <v>102</v>
      </c>
    </row>
    <row r="750" spans="1:46" ht="16.5" customHeight="1">
      <c r="A750">
        <v>749</v>
      </c>
      <c r="B750">
        <f>B749+COUNTIF(전체당첨내역!$B750:$G750,1)</f>
        <v>110</v>
      </c>
      <c r="C750">
        <f>C749+COUNTIF(전체당첨내역!$B750:$G750,2)</f>
        <v>99</v>
      </c>
      <c r="D750">
        <f>D749+COUNTIF(전체당첨내역!$B750:$G750,3)</f>
        <v>99</v>
      </c>
      <c r="E750">
        <f>E749+COUNTIF(전체당첨내역!$B750:$G750,4)</f>
        <v>107</v>
      </c>
      <c r="F750">
        <f>F749+COUNTIF(전체당첨내역!$B750:$G750,5)</f>
        <v>105</v>
      </c>
      <c r="G750">
        <f>G749+COUNTIF(전체당첨내역!$B750:$G750,6)</f>
        <v>92</v>
      </c>
      <c r="H750">
        <f>H749+COUNTIF(전체당첨내역!$B750:$G750,7)</f>
        <v>103</v>
      </c>
      <c r="I750">
        <f>I749+COUNTIF(전체당첨내역!$B750:$G750,8)</f>
        <v>106</v>
      </c>
      <c r="J750">
        <f>J749+COUNTIF(전체당첨내역!$B750:$G750,9)</f>
        <v>75</v>
      </c>
      <c r="K750">
        <f>K749+COUNTIF(전체당첨내역!$B750:$G750,10)</f>
        <v>103</v>
      </c>
      <c r="L750">
        <f>L749+COUNTIF(전체당첨내역!$B750:$G750,11)</f>
        <v>103</v>
      </c>
      <c r="M750">
        <f>M749+COUNTIF(전체당첨내역!$B750:$G750,12)</f>
        <v>98</v>
      </c>
      <c r="N750">
        <f>N749+COUNTIF(전체당첨내역!$B750:$G750,13)</f>
        <v>106</v>
      </c>
      <c r="O750">
        <f>O749+COUNTIF(전체당첨내역!$B750:$G750,14)</f>
        <v>107</v>
      </c>
      <c r="P750">
        <f>P749+COUNTIF(전체당첨내역!$B750:$G750,15)</f>
        <v>102</v>
      </c>
      <c r="Q750">
        <f>Q749+COUNTIF(전체당첨내역!$B750:$G750,16)</f>
        <v>91</v>
      </c>
      <c r="R750">
        <f>R749+COUNTIF(전체당첨내역!$B750:$G750,17)</f>
        <v>108</v>
      </c>
      <c r="S750">
        <f>S749+COUNTIF(전체당첨내역!$B750:$G750,18)</f>
        <v>103</v>
      </c>
      <c r="T750">
        <f>T749+COUNTIF(전체당첨내역!$B750:$G750,19)</f>
        <v>100</v>
      </c>
      <c r="U750">
        <f>U749+COUNTIF(전체당첨내역!$B750:$G750,20)</f>
        <v>116</v>
      </c>
      <c r="V750">
        <f>V749+COUNTIF(전체당첨내역!$B750:$G750,21)</f>
        <v>94</v>
      </c>
      <c r="W750">
        <f>W749+COUNTIF(전체당첨내역!$B750:$G750,22)</f>
        <v>84</v>
      </c>
      <c r="X750">
        <f>X749+COUNTIF(전체당첨내역!$B750:$G750,23)</f>
        <v>93</v>
      </c>
      <c r="Y750">
        <f>Y749+COUNTIF(전체당첨내역!$B750:$G750,24)</f>
        <v>98</v>
      </c>
      <c r="Z750">
        <f>Z749+COUNTIF(전체당첨내역!$B750:$G750,25)</f>
        <v>100</v>
      </c>
      <c r="AA750">
        <f>AA749+COUNTIF(전체당첨내역!$B750:$G750,26)</f>
        <v>101</v>
      </c>
      <c r="AB750">
        <f>AB749+COUNTIF(전체당첨내역!$B750:$G750,27)</f>
        <v>117</v>
      </c>
      <c r="AC750">
        <f>AC749+COUNTIF(전체당첨내역!$B750:$G750,28)</f>
        <v>87</v>
      </c>
      <c r="AD750">
        <f>AD749+COUNTIF(전체당첨내역!$B750:$G750,29)</f>
        <v>92</v>
      </c>
      <c r="AE750">
        <f>AE749+COUNTIF(전체당첨내역!$B750:$G750,30)</f>
        <v>87</v>
      </c>
      <c r="AF750">
        <f>AF749+COUNTIF(전체당첨내역!$B750:$G750,31)</f>
        <v>99</v>
      </c>
      <c r="AG750">
        <f>AG749+COUNTIF(전체당첨내역!$B750:$G750,32)</f>
        <v>88</v>
      </c>
      <c r="AH750">
        <f>AH749+COUNTIF(전체당첨내역!$B750:$G750,33)</f>
        <v>104</v>
      </c>
      <c r="AI750">
        <f>AI749+COUNTIF(전체당첨내역!$B750:$G750,34)</f>
        <v>118</v>
      </c>
      <c r="AJ750">
        <f>AJ749+COUNTIF(전체당첨내역!$B750:$G750,35)</f>
        <v>94</v>
      </c>
      <c r="AK750">
        <f>AK749+COUNTIF(전체당첨내역!$B750:$G750,36)</f>
        <v>98</v>
      </c>
      <c r="AL750">
        <f>AL749+COUNTIF(전체당첨내역!$B750:$G750,37)</f>
        <v>111</v>
      </c>
      <c r="AM750">
        <f>AM749+COUNTIF(전체당첨내역!$B750:$G750,38)</f>
        <v>93</v>
      </c>
      <c r="AN750">
        <f>AN749+COUNTIF(전체당첨내역!$B750:$G750,39)</f>
        <v>99</v>
      </c>
      <c r="AO750">
        <f>AO749+COUNTIF(전체당첨내역!$B750:$G750,40)</f>
        <v>116</v>
      </c>
      <c r="AP750">
        <f>AP749+COUNTIF(전체당첨내역!$B750:$G750,41)</f>
        <v>91</v>
      </c>
      <c r="AQ750">
        <f>AQ749+COUNTIF(전체당첨내역!$B750:$G750,42)</f>
        <v>90</v>
      </c>
      <c r="AR750">
        <f>AR749+COUNTIF(전체당첨내역!$B750:$G750,43)</f>
        <v>102</v>
      </c>
      <c r="AS750">
        <f>AS749+COUNTIF(전체당첨내역!$B750:$G750,44)</f>
        <v>102</v>
      </c>
      <c r="AT750">
        <f>AT749+COUNTIF(전체당첨내역!$B750:$G750,45)</f>
        <v>103</v>
      </c>
    </row>
    <row r="751" spans="1:46" ht="16.5" customHeight="1">
      <c r="A751">
        <v>750</v>
      </c>
      <c r="B751">
        <f>B750+COUNTIF(전체당첨내역!$B751:$G751,1)</f>
        <v>111</v>
      </c>
      <c r="C751">
        <f>C750+COUNTIF(전체당첨내역!$B751:$G751,2)</f>
        <v>100</v>
      </c>
      <c r="D751">
        <f>D750+COUNTIF(전체당첨내역!$B751:$G751,3)</f>
        <v>99</v>
      </c>
      <c r="E751">
        <f>E750+COUNTIF(전체당첨내역!$B751:$G751,4)</f>
        <v>107</v>
      </c>
      <c r="F751">
        <f>F750+COUNTIF(전체당첨내역!$B751:$G751,5)</f>
        <v>105</v>
      </c>
      <c r="G751">
        <f>G750+COUNTIF(전체당첨내역!$B751:$G751,6)</f>
        <v>92</v>
      </c>
      <c r="H751">
        <f>H750+COUNTIF(전체당첨내역!$B751:$G751,7)</f>
        <v>103</v>
      </c>
      <c r="I751">
        <f>I750+COUNTIF(전체당첨내역!$B751:$G751,8)</f>
        <v>106</v>
      </c>
      <c r="J751">
        <f>J750+COUNTIF(전체당첨내역!$B751:$G751,9)</f>
        <v>75</v>
      </c>
      <c r="K751">
        <f>K750+COUNTIF(전체당첨내역!$B751:$G751,10)</f>
        <v>103</v>
      </c>
      <c r="L751">
        <f>L750+COUNTIF(전체당첨내역!$B751:$G751,11)</f>
        <v>103</v>
      </c>
      <c r="M751">
        <f>M750+COUNTIF(전체당첨내역!$B751:$G751,12)</f>
        <v>98</v>
      </c>
      <c r="N751">
        <f>N750+COUNTIF(전체당첨내역!$B751:$G751,13)</f>
        <v>106</v>
      </c>
      <c r="O751">
        <f>O750+COUNTIF(전체당첨내역!$B751:$G751,14)</f>
        <v>107</v>
      </c>
      <c r="P751">
        <f>P750+COUNTIF(전체당첨내역!$B751:$G751,15)</f>
        <v>103</v>
      </c>
      <c r="Q751">
        <f>Q750+COUNTIF(전체당첨내역!$B751:$G751,16)</f>
        <v>91</v>
      </c>
      <c r="R751">
        <f>R750+COUNTIF(전체당첨내역!$B751:$G751,17)</f>
        <v>108</v>
      </c>
      <c r="S751">
        <f>S750+COUNTIF(전체당첨내역!$B751:$G751,18)</f>
        <v>103</v>
      </c>
      <c r="T751">
        <f>T750+COUNTIF(전체당첨내역!$B751:$G751,19)</f>
        <v>101</v>
      </c>
      <c r="U751">
        <f>U750+COUNTIF(전체당첨내역!$B751:$G751,20)</f>
        <v>116</v>
      </c>
      <c r="V751">
        <f>V750+COUNTIF(전체당첨내역!$B751:$G751,21)</f>
        <v>94</v>
      </c>
      <c r="W751">
        <f>W750+COUNTIF(전체당첨내역!$B751:$G751,22)</f>
        <v>84</v>
      </c>
      <c r="X751">
        <f>X750+COUNTIF(전체당첨내역!$B751:$G751,23)</f>
        <v>93</v>
      </c>
      <c r="Y751">
        <f>Y750+COUNTIF(전체당첨내역!$B751:$G751,24)</f>
        <v>99</v>
      </c>
      <c r="Z751">
        <f>Z750+COUNTIF(전체당첨내역!$B751:$G751,25)</f>
        <v>100</v>
      </c>
      <c r="AA751">
        <f>AA750+COUNTIF(전체당첨내역!$B751:$G751,26)</f>
        <v>101</v>
      </c>
      <c r="AB751">
        <f>AB750+COUNTIF(전체당첨내역!$B751:$G751,27)</f>
        <v>117</v>
      </c>
      <c r="AC751">
        <f>AC750+COUNTIF(전체당첨내역!$B751:$G751,28)</f>
        <v>87</v>
      </c>
      <c r="AD751">
        <f>AD750+COUNTIF(전체당첨내역!$B751:$G751,29)</f>
        <v>92</v>
      </c>
      <c r="AE751">
        <f>AE750+COUNTIF(전체당첨내역!$B751:$G751,30)</f>
        <v>87</v>
      </c>
      <c r="AF751">
        <f>AF750+COUNTIF(전체당첨내역!$B751:$G751,31)</f>
        <v>99</v>
      </c>
      <c r="AG751">
        <f>AG750+COUNTIF(전체당첨내역!$B751:$G751,32)</f>
        <v>88</v>
      </c>
      <c r="AH751">
        <f>AH750+COUNTIF(전체당첨내역!$B751:$G751,33)</f>
        <v>104</v>
      </c>
      <c r="AI751">
        <f>AI750+COUNTIF(전체당첨내역!$B751:$G751,34)</f>
        <v>118</v>
      </c>
      <c r="AJ751">
        <f>AJ750+COUNTIF(전체당첨내역!$B751:$G751,35)</f>
        <v>94</v>
      </c>
      <c r="AK751">
        <f>AK750+COUNTIF(전체당첨내역!$B751:$G751,36)</f>
        <v>99</v>
      </c>
      <c r="AL751">
        <f>AL750+COUNTIF(전체당첨내역!$B751:$G751,37)</f>
        <v>111</v>
      </c>
      <c r="AM751">
        <f>AM750+COUNTIF(전체당첨내역!$B751:$G751,38)</f>
        <v>93</v>
      </c>
      <c r="AN751">
        <f>AN750+COUNTIF(전체당첨내역!$B751:$G751,39)</f>
        <v>99</v>
      </c>
      <c r="AO751">
        <f>AO750+COUNTIF(전체당첨내역!$B751:$G751,40)</f>
        <v>116</v>
      </c>
      <c r="AP751">
        <f>AP750+COUNTIF(전체당첨내역!$B751:$G751,41)</f>
        <v>91</v>
      </c>
      <c r="AQ751">
        <f>AQ750+COUNTIF(전체당첨내역!$B751:$G751,42)</f>
        <v>90</v>
      </c>
      <c r="AR751">
        <f>AR750+COUNTIF(전체당첨내역!$B751:$G751,43)</f>
        <v>102</v>
      </c>
      <c r="AS751">
        <f>AS750+COUNTIF(전체당첨내역!$B751:$G751,44)</f>
        <v>102</v>
      </c>
      <c r="AT751">
        <f>AT750+COUNTIF(전체당첨내역!$B751:$G751,45)</f>
        <v>103</v>
      </c>
    </row>
    <row r="752" spans="1:46" ht="16.5" customHeight="1">
      <c r="A752">
        <v>751</v>
      </c>
      <c r="B752">
        <f>B751+COUNTIF(전체당첨내역!$B752:$G752,1)</f>
        <v>111</v>
      </c>
      <c r="C752">
        <f>C751+COUNTIF(전체당첨내역!$B752:$G752,2)</f>
        <v>100</v>
      </c>
      <c r="D752">
        <f>D751+COUNTIF(전체당첨내역!$B752:$G752,3)</f>
        <v>100</v>
      </c>
      <c r="E752">
        <f>E751+COUNTIF(전체당첨내역!$B752:$G752,4)</f>
        <v>108</v>
      </c>
      <c r="F752">
        <f>F751+COUNTIF(전체당첨내역!$B752:$G752,5)</f>
        <v>105</v>
      </c>
      <c r="G752">
        <f>G751+COUNTIF(전체당첨내역!$B752:$G752,6)</f>
        <v>92</v>
      </c>
      <c r="H752">
        <f>H751+COUNTIF(전체당첨내역!$B752:$G752,7)</f>
        <v>103</v>
      </c>
      <c r="I752">
        <f>I751+COUNTIF(전체당첨내역!$B752:$G752,8)</f>
        <v>106</v>
      </c>
      <c r="J752">
        <f>J751+COUNTIF(전체당첨내역!$B752:$G752,9)</f>
        <v>75</v>
      </c>
      <c r="K752">
        <f>K751+COUNTIF(전체당첨내역!$B752:$G752,10)</f>
        <v>103</v>
      </c>
      <c r="L752">
        <f>L751+COUNTIF(전체당첨내역!$B752:$G752,11)</f>
        <v>103</v>
      </c>
      <c r="M752">
        <f>M751+COUNTIF(전체당첨내역!$B752:$G752,12)</f>
        <v>98</v>
      </c>
      <c r="N752">
        <f>N751+COUNTIF(전체당첨내역!$B752:$G752,13)</f>
        <v>106</v>
      </c>
      <c r="O752">
        <f>O751+COUNTIF(전체당첨내역!$B752:$G752,14)</f>
        <v>107</v>
      </c>
      <c r="P752">
        <f>P751+COUNTIF(전체당첨내역!$B752:$G752,15)</f>
        <v>103</v>
      </c>
      <c r="Q752">
        <f>Q751+COUNTIF(전체당첨내역!$B752:$G752,16)</f>
        <v>92</v>
      </c>
      <c r="R752">
        <f>R751+COUNTIF(전체당첨내역!$B752:$G752,17)</f>
        <v>108</v>
      </c>
      <c r="S752">
        <f>S751+COUNTIF(전체당첨내역!$B752:$G752,18)</f>
        <v>103</v>
      </c>
      <c r="T752">
        <f>T751+COUNTIF(전체당첨내역!$B752:$G752,19)</f>
        <v>101</v>
      </c>
      <c r="U752">
        <f>U751+COUNTIF(전체당첨내역!$B752:$G752,20)</f>
        <v>117</v>
      </c>
      <c r="V752">
        <f>V751+COUNTIF(전체당첨내역!$B752:$G752,21)</f>
        <v>94</v>
      </c>
      <c r="W752">
        <f>W751+COUNTIF(전체당첨내역!$B752:$G752,22)</f>
        <v>84</v>
      </c>
      <c r="X752">
        <f>X751+COUNTIF(전체당첨내역!$B752:$G752,23)</f>
        <v>93</v>
      </c>
      <c r="Y752">
        <f>Y751+COUNTIF(전체당첨내역!$B752:$G752,24)</f>
        <v>99</v>
      </c>
      <c r="Z752">
        <f>Z751+COUNTIF(전체당첨내역!$B752:$G752,25)</f>
        <v>100</v>
      </c>
      <c r="AA752">
        <f>AA751+COUNTIF(전체당첨내역!$B752:$G752,26)</f>
        <v>101</v>
      </c>
      <c r="AB752">
        <f>AB751+COUNTIF(전체당첨내역!$B752:$G752,27)</f>
        <v>117</v>
      </c>
      <c r="AC752">
        <f>AC751+COUNTIF(전체당첨내역!$B752:$G752,28)</f>
        <v>88</v>
      </c>
      <c r="AD752">
        <f>AD751+COUNTIF(전체당첨내역!$B752:$G752,29)</f>
        <v>92</v>
      </c>
      <c r="AE752">
        <f>AE751+COUNTIF(전체당첨내역!$B752:$G752,30)</f>
        <v>87</v>
      </c>
      <c r="AF752">
        <f>AF751+COUNTIF(전체당첨내역!$B752:$G752,31)</f>
        <v>99</v>
      </c>
      <c r="AG752">
        <f>AG751+COUNTIF(전체당첨내역!$B752:$G752,32)</f>
        <v>88</v>
      </c>
      <c r="AH752">
        <f>AH751+COUNTIF(전체당첨내역!$B752:$G752,33)</f>
        <v>104</v>
      </c>
      <c r="AI752">
        <f>AI751+COUNTIF(전체당첨내역!$B752:$G752,34)</f>
        <v>118</v>
      </c>
      <c r="AJ752">
        <f>AJ751+COUNTIF(전체당첨내역!$B752:$G752,35)</f>
        <v>94</v>
      </c>
      <c r="AK752">
        <f>AK751+COUNTIF(전체당첨내역!$B752:$G752,36)</f>
        <v>99</v>
      </c>
      <c r="AL752">
        <f>AL751+COUNTIF(전체당첨내역!$B752:$G752,37)</f>
        <v>111</v>
      </c>
      <c r="AM752">
        <f>AM751+COUNTIF(전체당첨내역!$B752:$G752,38)</f>
        <v>93</v>
      </c>
      <c r="AN752">
        <f>AN751+COUNTIF(전체당첨내역!$B752:$G752,39)</f>
        <v>99</v>
      </c>
      <c r="AO752">
        <f>AO751+COUNTIF(전체당첨내역!$B752:$G752,40)</f>
        <v>116</v>
      </c>
      <c r="AP752">
        <f>AP751+COUNTIF(전체당첨내역!$B752:$G752,41)</f>
        <v>91</v>
      </c>
      <c r="AQ752">
        <f>AQ751+COUNTIF(전체당첨내역!$B752:$G752,42)</f>
        <v>90</v>
      </c>
      <c r="AR752">
        <f>AR751+COUNTIF(전체당첨내역!$B752:$G752,43)</f>
        <v>102</v>
      </c>
      <c r="AS752">
        <f>AS751+COUNTIF(전체당첨내역!$B752:$G752,44)</f>
        <v>103</v>
      </c>
      <c r="AT752">
        <f>AT751+COUNTIF(전체당첨내역!$B752:$G752,45)</f>
        <v>103</v>
      </c>
    </row>
    <row r="753" spans="1:46" ht="16.5" customHeight="1">
      <c r="A753">
        <v>752</v>
      </c>
      <c r="B753">
        <f>B752+COUNTIF(전체당첨내역!$B753:$G753,1)</f>
        <v>111</v>
      </c>
      <c r="C753">
        <f>C752+COUNTIF(전체당첨내역!$B753:$G753,2)</f>
        <v>100</v>
      </c>
      <c r="D753">
        <f>D752+COUNTIF(전체당첨내역!$B753:$G753,3)</f>
        <v>100</v>
      </c>
      <c r="E753">
        <f>E752+COUNTIF(전체당첨내역!$B753:$G753,4)</f>
        <v>109</v>
      </c>
      <c r="F753">
        <f>F752+COUNTIF(전체당첨내역!$B753:$G753,5)</f>
        <v>105</v>
      </c>
      <c r="G753">
        <f>G752+COUNTIF(전체당첨내역!$B753:$G753,6)</f>
        <v>92</v>
      </c>
      <c r="H753">
        <f>H752+COUNTIF(전체당첨내역!$B753:$G753,7)</f>
        <v>103</v>
      </c>
      <c r="I753">
        <f>I752+COUNTIF(전체당첨내역!$B753:$G753,8)</f>
        <v>106</v>
      </c>
      <c r="J753">
        <f>J752+COUNTIF(전체당첨내역!$B753:$G753,9)</f>
        <v>75</v>
      </c>
      <c r="K753">
        <f>K752+COUNTIF(전체당첨내역!$B753:$G753,10)</f>
        <v>103</v>
      </c>
      <c r="L753">
        <f>L752+COUNTIF(전체당첨내역!$B753:$G753,11)</f>
        <v>103</v>
      </c>
      <c r="M753">
        <f>M752+COUNTIF(전체당첨내역!$B753:$G753,12)</f>
        <v>98</v>
      </c>
      <c r="N753">
        <f>N752+COUNTIF(전체당첨내역!$B753:$G753,13)</f>
        <v>106</v>
      </c>
      <c r="O753">
        <f>O752+COUNTIF(전체당첨내역!$B753:$G753,14)</f>
        <v>107</v>
      </c>
      <c r="P753">
        <f>P752+COUNTIF(전체당첨내역!$B753:$G753,15)</f>
        <v>103</v>
      </c>
      <c r="Q753">
        <f>Q752+COUNTIF(전체당첨내역!$B753:$G753,16)</f>
        <v>93</v>
      </c>
      <c r="R753">
        <f>R752+COUNTIF(전체당첨내역!$B753:$G753,17)</f>
        <v>108</v>
      </c>
      <c r="S753">
        <f>S752+COUNTIF(전체당첨내역!$B753:$G753,18)</f>
        <v>103</v>
      </c>
      <c r="T753">
        <f>T752+COUNTIF(전체당첨내역!$B753:$G753,19)</f>
        <v>101</v>
      </c>
      <c r="U753">
        <f>U752+COUNTIF(전체당첨내역!$B753:$G753,20)</f>
        <v>118</v>
      </c>
      <c r="V753">
        <f>V752+COUNTIF(전체당첨내역!$B753:$G753,21)</f>
        <v>94</v>
      </c>
      <c r="W753">
        <f>W752+COUNTIF(전체당첨내역!$B753:$G753,22)</f>
        <v>84</v>
      </c>
      <c r="X753">
        <f>X752+COUNTIF(전체당첨내역!$B753:$G753,23)</f>
        <v>93</v>
      </c>
      <c r="Y753">
        <f>Y752+COUNTIF(전체당첨내역!$B753:$G753,24)</f>
        <v>99</v>
      </c>
      <c r="Z753">
        <f>Z752+COUNTIF(전체당첨내역!$B753:$G753,25)</f>
        <v>100</v>
      </c>
      <c r="AA753">
        <f>AA752+COUNTIF(전체당첨내역!$B753:$G753,26)</f>
        <v>101</v>
      </c>
      <c r="AB753">
        <f>AB752+COUNTIF(전체당첨내역!$B753:$G753,27)</f>
        <v>117</v>
      </c>
      <c r="AC753">
        <f>AC752+COUNTIF(전체당첨내역!$B753:$G753,28)</f>
        <v>88</v>
      </c>
      <c r="AD753">
        <f>AD752+COUNTIF(전체당첨내역!$B753:$G753,29)</f>
        <v>92</v>
      </c>
      <c r="AE753">
        <f>AE752+COUNTIF(전체당첨내역!$B753:$G753,30)</f>
        <v>87</v>
      </c>
      <c r="AF753">
        <f>AF752+COUNTIF(전체당첨내역!$B753:$G753,31)</f>
        <v>99</v>
      </c>
      <c r="AG753">
        <f>AG752+COUNTIF(전체당첨내역!$B753:$G753,32)</f>
        <v>88</v>
      </c>
      <c r="AH753">
        <f>AH752+COUNTIF(전체당첨내역!$B753:$G753,33)</f>
        <v>105</v>
      </c>
      <c r="AI753">
        <f>AI752+COUNTIF(전체당첨내역!$B753:$G753,34)</f>
        <v>118</v>
      </c>
      <c r="AJ753">
        <f>AJ752+COUNTIF(전체당첨내역!$B753:$G753,35)</f>
        <v>94</v>
      </c>
      <c r="AK753">
        <f>AK752+COUNTIF(전체당첨내역!$B753:$G753,36)</f>
        <v>99</v>
      </c>
      <c r="AL753">
        <f>AL752+COUNTIF(전체당첨내역!$B753:$G753,37)</f>
        <v>111</v>
      </c>
      <c r="AM753">
        <f>AM752+COUNTIF(전체당첨내역!$B753:$G753,38)</f>
        <v>93</v>
      </c>
      <c r="AN753">
        <f>AN752+COUNTIF(전체당첨내역!$B753:$G753,39)</f>
        <v>99</v>
      </c>
      <c r="AO753">
        <f>AO752+COUNTIF(전체당첨내역!$B753:$G753,40)</f>
        <v>117</v>
      </c>
      <c r="AP753">
        <f>AP752+COUNTIF(전체당첨내역!$B753:$G753,41)</f>
        <v>91</v>
      </c>
      <c r="AQ753">
        <f>AQ752+COUNTIF(전체당첨내역!$B753:$G753,42)</f>
        <v>90</v>
      </c>
      <c r="AR753">
        <f>AR752+COUNTIF(전체당첨내역!$B753:$G753,43)</f>
        <v>103</v>
      </c>
      <c r="AS753">
        <f>AS752+COUNTIF(전체당첨내역!$B753:$G753,44)</f>
        <v>103</v>
      </c>
      <c r="AT753">
        <f>AT752+COUNTIF(전체당첨내역!$B753:$G753,45)</f>
        <v>103</v>
      </c>
    </row>
    <row r="754" spans="1:46" ht="16.5" customHeight="1">
      <c r="A754">
        <v>753</v>
      </c>
      <c r="B754">
        <f>B753+COUNTIF(전체당첨내역!$B754:$G754,1)</f>
        <v>111</v>
      </c>
      <c r="C754">
        <f>C753+COUNTIF(전체당첨내역!$B754:$G754,2)</f>
        <v>101</v>
      </c>
      <c r="D754">
        <f>D753+COUNTIF(전체당첨내역!$B754:$G754,3)</f>
        <v>100</v>
      </c>
      <c r="E754">
        <f>E753+COUNTIF(전체당첨내역!$B754:$G754,4)</f>
        <v>109</v>
      </c>
      <c r="F754">
        <f>F753+COUNTIF(전체당첨내역!$B754:$G754,5)</f>
        <v>105</v>
      </c>
      <c r="G754">
        <f>G753+COUNTIF(전체당첨내역!$B754:$G754,6)</f>
        <v>92</v>
      </c>
      <c r="H754">
        <f>H753+COUNTIF(전체당첨내역!$B754:$G754,7)</f>
        <v>103</v>
      </c>
      <c r="I754">
        <f>I753+COUNTIF(전체당첨내역!$B754:$G754,8)</f>
        <v>106</v>
      </c>
      <c r="J754">
        <f>J753+COUNTIF(전체당첨내역!$B754:$G754,9)</f>
        <v>75</v>
      </c>
      <c r="K754">
        <f>K753+COUNTIF(전체당첨내역!$B754:$G754,10)</f>
        <v>103</v>
      </c>
      <c r="L754">
        <f>L753+COUNTIF(전체당첨내역!$B754:$G754,11)</f>
        <v>103</v>
      </c>
      <c r="M754">
        <f>M753+COUNTIF(전체당첨내역!$B754:$G754,12)</f>
        <v>98</v>
      </c>
      <c r="N754">
        <f>N753+COUNTIF(전체당첨내역!$B754:$G754,13)</f>
        <v>106</v>
      </c>
      <c r="O754">
        <f>O753+COUNTIF(전체당첨내역!$B754:$G754,14)</f>
        <v>107</v>
      </c>
      <c r="P754">
        <f>P753+COUNTIF(전체당첨내역!$B754:$G754,15)</f>
        <v>103</v>
      </c>
      <c r="Q754">
        <f>Q753+COUNTIF(전체당첨내역!$B754:$G754,16)</f>
        <v>93</v>
      </c>
      <c r="R754">
        <f>R753+COUNTIF(전체당첨내역!$B754:$G754,17)</f>
        <v>109</v>
      </c>
      <c r="S754">
        <f>S753+COUNTIF(전체당첨내역!$B754:$G754,18)</f>
        <v>103</v>
      </c>
      <c r="T754">
        <f>T753+COUNTIF(전체당첨내역!$B754:$G754,19)</f>
        <v>102</v>
      </c>
      <c r="U754">
        <f>U753+COUNTIF(전체당첨내역!$B754:$G754,20)</f>
        <v>118</v>
      </c>
      <c r="V754">
        <f>V753+COUNTIF(전체당첨내역!$B754:$G754,21)</f>
        <v>94</v>
      </c>
      <c r="W754">
        <f>W753+COUNTIF(전체당첨내역!$B754:$G754,22)</f>
        <v>84</v>
      </c>
      <c r="X754">
        <f>X753+COUNTIF(전체당첨내역!$B754:$G754,23)</f>
        <v>93</v>
      </c>
      <c r="Y754">
        <f>Y753+COUNTIF(전체당첨내역!$B754:$G754,24)</f>
        <v>100</v>
      </c>
      <c r="Z754">
        <f>Z753+COUNTIF(전체당첨내역!$B754:$G754,25)</f>
        <v>100</v>
      </c>
      <c r="AA754">
        <f>AA753+COUNTIF(전체당첨내역!$B754:$G754,26)</f>
        <v>101</v>
      </c>
      <c r="AB754">
        <f>AB753+COUNTIF(전체당첨내역!$B754:$G754,27)</f>
        <v>117</v>
      </c>
      <c r="AC754">
        <f>AC753+COUNTIF(전체당첨내역!$B754:$G754,28)</f>
        <v>88</v>
      </c>
      <c r="AD754">
        <f>AD753+COUNTIF(전체당첨내역!$B754:$G754,29)</f>
        <v>92</v>
      </c>
      <c r="AE754">
        <f>AE753+COUNTIF(전체당첨내역!$B754:$G754,30)</f>
        <v>87</v>
      </c>
      <c r="AF754">
        <f>AF753+COUNTIF(전체당첨내역!$B754:$G754,31)</f>
        <v>99</v>
      </c>
      <c r="AG754">
        <f>AG753+COUNTIF(전체당첨내역!$B754:$G754,32)</f>
        <v>88</v>
      </c>
      <c r="AH754">
        <f>AH753+COUNTIF(전체당첨내역!$B754:$G754,33)</f>
        <v>105</v>
      </c>
      <c r="AI754">
        <f>AI753+COUNTIF(전체당첨내역!$B754:$G754,34)</f>
        <v>118</v>
      </c>
      <c r="AJ754">
        <f>AJ753+COUNTIF(전체당첨내역!$B754:$G754,35)</f>
        <v>94</v>
      </c>
      <c r="AK754">
        <f>AK753+COUNTIF(전체당첨내역!$B754:$G754,36)</f>
        <v>99</v>
      </c>
      <c r="AL754">
        <f>AL753+COUNTIF(전체당첨내역!$B754:$G754,37)</f>
        <v>112</v>
      </c>
      <c r="AM754">
        <f>AM753+COUNTIF(전체당첨내역!$B754:$G754,38)</f>
        <v>93</v>
      </c>
      <c r="AN754">
        <f>AN753+COUNTIF(전체당첨내역!$B754:$G754,39)</f>
        <v>99</v>
      </c>
      <c r="AO754">
        <f>AO753+COUNTIF(전체당첨내역!$B754:$G754,40)</f>
        <v>117</v>
      </c>
      <c r="AP754">
        <f>AP753+COUNTIF(전체당첨내역!$B754:$G754,41)</f>
        <v>92</v>
      </c>
      <c r="AQ754">
        <f>AQ753+COUNTIF(전체당첨내역!$B754:$G754,42)</f>
        <v>90</v>
      </c>
      <c r="AR754">
        <f>AR753+COUNTIF(전체당첨내역!$B754:$G754,43)</f>
        <v>103</v>
      </c>
      <c r="AS754">
        <f>AS753+COUNTIF(전체당첨내역!$B754:$G754,44)</f>
        <v>103</v>
      </c>
      <c r="AT754">
        <f>AT753+COUNTIF(전체당첨내역!$B754:$G754,45)</f>
        <v>103</v>
      </c>
    </row>
    <row r="755" spans="1:46" ht="16.5" customHeight="1">
      <c r="A755">
        <v>754</v>
      </c>
      <c r="B755">
        <f>B754+COUNTIF(전체당첨내역!$B755:$G755,1)</f>
        <v>111</v>
      </c>
      <c r="C755">
        <f>C754+COUNTIF(전체당첨내역!$B755:$G755,2)</f>
        <v>102</v>
      </c>
      <c r="D755">
        <f>D754+COUNTIF(전체당첨내역!$B755:$G755,3)</f>
        <v>100</v>
      </c>
      <c r="E755">
        <f>E754+COUNTIF(전체당첨내역!$B755:$G755,4)</f>
        <v>109</v>
      </c>
      <c r="F755">
        <f>F754+COUNTIF(전체당첨내역!$B755:$G755,5)</f>
        <v>105</v>
      </c>
      <c r="G755">
        <f>G754+COUNTIF(전체당첨내역!$B755:$G755,6)</f>
        <v>92</v>
      </c>
      <c r="H755">
        <f>H754+COUNTIF(전체당첨내역!$B755:$G755,7)</f>
        <v>103</v>
      </c>
      <c r="I755">
        <f>I754+COUNTIF(전체당첨내역!$B755:$G755,8)</f>
        <v>107</v>
      </c>
      <c r="J755">
        <f>J754+COUNTIF(전체당첨내역!$B755:$G755,9)</f>
        <v>75</v>
      </c>
      <c r="K755">
        <f>K754+COUNTIF(전체당첨내역!$B755:$G755,10)</f>
        <v>103</v>
      </c>
      <c r="L755">
        <f>L754+COUNTIF(전체당첨내역!$B755:$G755,11)</f>
        <v>103</v>
      </c>
      <c r="M755">
        <f>M754+COUNTIF(전체당첨내역!$B755:$G755,12)</f>
        <v>98</v>
      </c>
      <c r="N755">
        <f>N754+COUNTIF(전체당첨내역!$B755:$G755,13)</f>
        <v>106</v>
      </c>
      <c r="O755">
        <f>O754+COUNTIF(전체당첨내역!$B755:$G755,14)</f>
        <v>107</v>
      </c>
      <c r="P755">
        <f>P754+COUNTIF(전체당첨내역!$B755:$G755,15)</f>
        <v>103</v>
      </c>
      <c r="Q755">
        <f>Q754+COUNTIF(전체당첨내역!$B755:$G755,16)</f>
        <v>93</v>
      </c>
      <c r="R755">
        <f>R754+COUNTIF(전체당첨내역!$B755:$G755,17)</f>
        <v>110</v>
      </c>
      <c r="S755">
        <f>S754+COUNTIF(전체당첨내역!$B755:$G755,18)</f>
        <v>103</v>
      </c>
      <c r="T755">
        <f>T754+COUNTIF(전체당첨내역!$B755:$G755,19)</f>
        <v>102</v>
      </c>
      <c r="U755">
        <f>U754+COUNTIF(전체당첨내역!$B755:$G755,20)</f>
        <v>118</v>
      </c>
      <c r="V755">
        <f>V754+COUNTIF(전체당첨내역!$B755:$G755,21)</f>
        <v>94</v>
      </c>
      <c r="W755">
        <f>W754+COUNTIF(전체당첨내역!$B755:$G755,22)</f>
        <v>84</v>
      </c>
      <c r="X755">
        <f>X754+COUNTIF(전체당첨내역!$B755:$G755,23)</f>
        <v>93</v>
      </c>
      <c r="Y755">
        <f>Y754+COUNTIF(전체당첨내역!$B755:$G755,24)</f>
        <v>101</v>
      </c>
      <c r="Z755">
        <f>Z754+COUNTIF(전체당첨내역!$B755:$G755,25)</f>
        <v>100</v>
      </c>
      <c r="AA755">
        <f>AA754+COUNTIF(전체당첨내역!$B755:$G755,26)</f>
        <v>101</v>
      </c>
      <c r="AB755">
        <f>AB754+COUNTIF(전체당첨내역!$B755:$G755,27)</f>
        <v>117</v>
      </c>
      <c r="AC755">
        <f>AC754+COUNTIF(전체당첨내역!$B755:$G755,28)</f>
        <v>88</v>
      </c>
      <c r="AD755">
        <f>AD754+COUNTIF(전체당첨내역!$B755:$G755,29)</f>
        <v>93</v>
      </c>
      <c r="AE755">
        <f>AE754+COUNTIF(전체당첨내역!$B755:$G755,30)</f>
        <v>87</v>
      </c>
      <c r="AF755">
        <f>AF754+COUNTIF(전체당첨내역!$B755:$G755,31)</f>
        <v>100</v>
      </c>
      <c r="AG755">
        <f>AG754+COUNTIF(전체당첨내역!$B755:$G755,32)</f>
        <v>88</v>
      </c>
      <c r="AH755">
        <f>AH754+COUNTIF(전체당첨내역!$B755:$G755,33)</f>
        <v>105</v>
      </c>
      <c r="AI755">
        <f>AI754+COUNTIF(전체당첨내역!$B755:$G755,34)</f>
        <v>118</v>
      </c>
      <c r="AJ755">
        <f>AJ754+COUNTIF(전체당첨내역!$B755:$G755,35)</f>
        <v>94</v>
      </c>
      <c r="AK755">
        <f>AK754+COUNTIF(전체당첨내역!$B755:$G755,36)</f>
        <v>99</v>
      </c>
      <c r="AL755">
        <f>AL754+COUNTIF(전체당첨내역!$B755:$G755,37)</f>
        <v>112</v>
      </c>
      <c r="AM755">
        <f>AM754+COUNTIF(전체당첨내역!$B755:$G755,38)</f>
        <v>93</v>
      </c>
      <c r="AN755">
        <f>AN754+COUNTIF(전체당첨내역!$B755:$G755,39)</f>
        <v>99</v>
      </c>
      <c r="AO755">
        <f>AO754+COUNTIF(전체당첨내역!$B755:$G755,40)</f>
        <v>117</v>
      </c>
      <c r="AP755">
        <f>AP754+COUNTIF(전체당첨내역!$B755:$G755,41)</f>
        <v>92</v>
      </c>
      <c r="AQ755">
        <f>AQ754+COUNTIF(전체당첨내역!$B755:$G755,42)</f>
        <v>90</v>
      </c>
      <c r="AR755">
        <f>AR754+COUNTIF(전체당첨내역!$B755:$G755,43)</f>
        <v>103</v>
      </c>
      <c r="AS755">
        <f>AS754+COUNTIF(전체당첨내역!$B755:$G755,44)</f>
        <v>103</v>
      </c>
      <c r="AT755">
        <f>AT754+COUNTIF(전체당첨내역!$B755:$G755,45)</f>
        <v>103</v>
      </c>
    </row>
    <row r="756" spans="1:46" ht="16.5" customHeight="1">
      <c r="A756">
        <v>755</v>
      </c>
      <c r="B756">
        <f>B755+COUNTIF(전체당첨내역!$B756:$G756,1)</f>
        <v>111</v>
      </c>
      <c r="C756">
        <f>C755+COUNTIF(전체당첨내역!$B756:$G756,2)</f>
        <v>102</v>
      </c>
      <c r="D756">
        <f>D755+COUNTIF(전체당첨내역!$B756:$G756,3)</f>
        <v>100</v>
      </c>
      <c r="E756">
        <f>E755+COUNTIF(전체당첨내역!$B756:$G756,4)</f>
        <v>109</v>
      </c>
      <c r="F756">
        <f>F755+COUNTIF(전체당첨내역!$B756:$G756,5)</f>
        <v>105</v>
      </c>
      <c r="G756">
        <f>G755+COUNTIF(전체당첨내역!$B756:$G756,6)</f>
        <v>92</v>
      </c>
      <c r="H756">
        <f>H755+COUNTIF(전체당첨내역!$B756:$G756,7)</f>
        <v>103</v>
      </c>
      <c r="I756">
        <f>I755+COUNTIF(전체당첨내역!$B756:$G756,8)</f>
        <v>107</v>
      </c>
      <c r="J756">
        <f>J755+COUNTIF(전체당첨내역!$B756:$G756,9)</f>
        <v>75</v>
      </c>
      <c r="K756">
        <f>K755+COUNTIF(전체당첨내역!$B756:$G756,10)</f>
        <v>103</v>
      </c>
      <c r="L756">
        <f>L755+COUNTIF(전체당첨내역!$B756:$G756,11)</f>
        <v>103</v>
      </c>
      <c r="M756">
        <f>M755+COUNTIF(전체당첨내역!$B756:$G756,12)</f>
        <v>98</v>
      </c>
      <c r="N756">
        <f>N755+COUNTIF(전체당첨내역!$B756:$G756,13)</f>
        <v>107</v>
      </c>
      <c r="O756">
        <f>O755+COUNTIF(전체당첨내역!$B756:$G756,14)</f>
        <v>108</v>
      </c>
      <c r="P756">
        <f>P755+COUNTIF(전체당첨내역!$B756:$G756,15)</f>
        <v>103</v>
      </c>
      <c r="Q756">
        <f>Q755+COUNTIF(전체당첨내역!$B756:$G756,16)</f>
        <v>93</v>
      </c>
      <c r="R756">
        <f>R755+COUNTIF(전체당첨내역!$B756:$G756,17)</f>
        <v>110</v>
      </c>
      <c r="S756">
        <f>S755+COUNTIF(전체당첨내역!$B756:$G756,18)</f>
        <v>103</v>
      </c>
      <c r="T756">
        <f>T755+COUNTIF(전체당첨내역!$B756:$G756,19)</f>
        <v>102</v>
      </c>
      <c r="U756">
        <f>U755+COUNTIF(전체당첨내역!$B756:$G756,20)</f>
        <v>118</v>
      </c>
      <c r="V756">
        <f>V755+COUNTIF(전체당첨내역!$B756:$G756,21)</f>
        <v>94</v>
      </c>
      <c r="W756">
        <f>W755+COUNTIF(전체당첨내역!$B756:$G756,22)</f>
        <v>84</v>
      </c>
      <c r="X756">
        <f>X755+COUNTIF(전체당첨내역!$B756:$G756,23)</f>
        <v>93</v>
      </c>
      <c r="Y756">
        <f>Y755+COUNTIF(전체당첨내역!$B756:$G756,24)</f>
        <v>101</v>
      </c>
      <c r="Z756">
        <f>Z755+COUNTIF(전체당첨내역!$B756:$G756,25)</f>
        <v>100</v>
      </c>
      <c r="AA756">
        <f>AA755+COUNTIF(전체당첨내역!$B756:$G756,26)</f>
        <v>102</v>
      </c>
      <c r="AB756">
        <f>AB755+COUNTIF(전체당첨내역!$B756:$G756,27)</f>
        <v>117</v>
      </c>
      <c r="AC756">
        <f>AC755+COUNTIF(전체당첨내역!$B756:$G756,28)</f>
        <v>89</v>
      </c>
      <c r="AD756">
        <f>AD755+COUNTIF(전체당첨내역!$B756:$G756,29)</f>
        <v>93</v>
      </c>
      <c r="AE756">
        <f>AE755+COUNTIF(전체당첨내역!$B756:$G756,30)</f>
        <v>88</v>
      </c>
      <c r="AF756">
        <f>AF755+COUNTIF(전체당첨내역!$B756:$G756,31)</f>
        <v>100</v>
      </c>
      <c r="AG756">
        <f>AG755+COUNTIF(전체당첨내역!$B756:$G756,32)</f>
        <v>88</v>
      </c>
      <c r="AH756">
        <f>AH755+COUNTIF(전체당첨내역!$B756:$G756,33)</f>
        <v>105</v>
      </c>
      <c r="AI756">
        <f>AI755+COUNTIF(전체당첨내역!$B756:$G756,34)</f>
        <v>118</v>
      </c>
      <c r="AJ756">
        <f>AJ755+COUNTIF(전체당첨내역!$B756:$G756,35)</f>
        <v>94</v>
      </c>
      <c r="AK756">
        <f>AK755+COUNTIF(전체당첨내역!$B756:$G756,36)</f>
        <v>100</v>
      </c>
      <c r="AL756">
        <f>AL755+COUNTIF(전체당첨내역!$B756:$G756,37)</f>
        <v>112</v>
      </c>
      <c r="AM756">
        <f>AM755+COUNTIF(전체당첨내역!$B756:$G756,38)</f>
        <v>93</v>
      </c>
      <c r="AN756">
        <f>AN755+COUNTIF(전체당첨내역!$B756:$G756,39)</f>
        <v>99</v>
      </c>
      <c r="AO756">
        <f>AO755+COUNTIF(전체당첨내역!$B756:$G756,40)</f>
        <v>117</v>
      </c>
      <c r="AP756">
        <f>AP755+COUNTIF(전체당첨내역!$B756:$G756,41)</f>
        <v>92</v>
      </c>
      <c r="AQ756">
        <f>AQ755+COUNTIF(전체당첨내역!$B756:$G756,42)</f>
        <v>90</v>
      </c>
      <c r="AR756">
        <f>AR755+COUNTIF(전체당첨내역!$B756:$G756,43)</f>
        <v>103</v>
      </c>
      <c r="AS756">
        <f>AS755+COUNTIF(전체당첨내역!$B756:$G756,44)</f>
        <v>103</v>
      </c>
      <c r="AT756">
        <f>AT755+COUNTIF(전체당첨내역!$B756:$G756,45)</f>
        <v>103</v>
      </c>
    </row>
    <row r="757" spans="1:46" ht="16.5" customHeight="1">
      <c r="A757">
        <v>756</v>
      </c>
      <c r="B757">
        <f>B756+COUNTIF(전체당첨내역!$B757:$G757,1)</f>
        <v>111</v>
      </c>
      <c r="C757">
        <f>C756+COUNTIF(전체당첨내역!$B757:$G757,2)</f>
        <v>102</v>
      </c>
      <c r="D757">
        <f>D756+COUNTIF(전체당첨내역!$B757:$G757,3)</f>
        <v>100</v>
      </c>
      <c r="E757">
        <f>E756+COUNTIF(전체당첨내역!$B757:$G757,4)</f>
        <v>109</v>
      </c>
      <c r="F757">
        <f>F756+COUNTIF(전체당첨내역!$B757:$G757,5)</f>
        <v>105</v>
      </c>
      <c r="G757">
        <f>G756+COUNTIF(전체당첨내역!$B757:$G757,6)</f>
        <v>92</v>
      </c>
      <c r="H757">
        <f>H756+COUNTIF(전체당첨내역!$B757:$G757,7)</f>
        <v>103</v>
      </c>
      <c r="I757">
        <f>I756+COUNTIF(전체당첨내역!$B757:$G757,8)</f>
        <v>107</v>
      </c>
      <c r="J757">
        <f>J756+COUNTIF(전체당첨내역!$B757:$G757,9)</f>
        <v>75</v>
      </c>
      <c r="K757">
        <f>K756+COUNTIF(전체당첨내역!$B757:$G757,10)</f>
        <v>104</v>
      </c>
      <c r="L757">
        <f>L756+COUNTIF(전체당첨내역!$B757:$G757,11)</f>
        <v>103</v>
      </c>
      <c r="M757">
        <f>M756+COUNTIF(전체당첨내역!$B757:$G757,12)</f>
        <v>98</v>
      </c>
      <c r="N757">
        <f>N756+COUNTIF(전체당첨내역!$B757:$G757,13)</f>
        <v>107</v>
      </c>
      <c r="O757">
        <f>O756+COUNTIF(전체당첨내역!$B757:$G757,14)</f>
        <v>109</v>
      </c>
      <c r="P757">
        <f>P756+COUNTIF(전체당첨내역!$B757:$G757,15)</f>
        <v>103</v>
      </c>
      <c r="Q757">
        <f>Q756+COUNTIF(전체당첨내역!$B757:$G757,16)</f>
        <v>94</v>
      </c>
      <c r="R757">
        <f>R756+COUNTIF(전체당첨내역!$B757:$G757,17)</f>
        <v>110</v>
      </c>
      <c r="S757">
        <f>S756+COUNTIF(전체당첨내역!$B757:$G757,18)</f>
        <v>104</v>
      </c>
      <c r="T757">
        <f>T756+COUNTIF(전체당첨내역!$B757:$G757,19)</f>
        <v>102</v>
      </c>
      <c r="U757">
        <f>U756+COUNTIF(전체당첨내역!$B757:$G757,20)</f>
        <v>118</v>
      </c>
      <c r="V757">
        <f>V756+COUNTIF(전체당첨내역!$B757:$G757,21)</f>
        <v>94</v>
      </c>
      <c r="W757">
        <f>W756+COUNTIF(전체당첨내역!$B757:$G757,22)</f>
        <v>84</v>
      </c>
      <c r="X757">
        <f>X756+COUNTIF(전체당첨내역!$B757:$G757,23)</f>
        <v>93</v>
      </c>
      <c r="Y757">
        <f>Y756+COUNTIF(전체당첨내역!$B757:$G757,24)</f>
        <v>101</v>
      </c>
      <c r="Z757">
        <f>Z756+COUNTIF(전체당첨내역!$B757:$G757,25)</f>
        <v>100</v>
      </c>
      <c r="AA757">
        <f>AA756+COUNTIF(전체당첨내역!$B757:$G757,26)</f>
        <v>102</v>
      </c>
      <c r="AB757">
        <f>AB756+COUNTIF(전체당첨내역!$B757:$G757,27)</f>
        <v>118</v>
      </c>
      <c r="AC757">
        <f>AC756+COUNTIF(전체당첨내역!$B757:$G757,28)</f>
        <v>90</v>
      </c>
      <c r="AD757">
        <f>AD756+COUNTIF(전체당첨내역!$B757:$G757,29)</f>
        <v>93</v>
      </c>
      <c r="AE757">
        <f>AE756+COUNTIF(전체당첨내역!$B757:$G757,30)</f>
        <v>88</v>
      </c>
      <c r="AF757">
        <f>AF756+COUNTIF(전체당첨내역!$B757:$G757,31)</f>
        <v>100</v>
      </c>
      <c r="AG757">
        <f>AG756+COUNTIF(전체당첨내역!$B757:$G757,32)</f>
        <v>88</v>
      </c>
      <c r="AH757">
        <f>AH756+COUNTIF(전체당첨내역!$B757:$G757,33)</f>
        <v>105</v>
      </c>
      <c r="AI757">
        <f>AI756+COUNTIF(전체당첨내역!$B757:$G757,34)</f>
        <v>118</v>
      </c>
      <c r="AJ757">
        <f>AJ756+COUNTIF(전체당첨내역!$B757:$G757,35)</f>
        <v>94</v>
      </c>
      <c r="AK757">
        <f>AK756+COUNTIF(전체당첨내역!$B757:$G757,36)</f>
        <v>100</v>
      </c>
      <c r="AL757">
        <f>AL756+COUNTIF(전체당첨내역!$B757:$G757,37)</f>
        <v>112</v>
      </c>
      <c r="AM757">
        <f>AM756+COUNTIF(전체당첨내역!$B757:$G757,38)</f>
        <v>93</v>
      </c>
      <c r="AN757">
        <f>AN756+COUNTIF(전체당첨내역!$B757:$G757,39)</f>
        <v>99</v>
      </c>
      <c r="AO757">
        <f>AO756+COUNTIF(전체당첨내역!$B757:$G757,40)</f>
        <v>117</v>
      </c>
      <c r="AP757">
        <f>AP756+COUNTIF(전체당첨내역!$B757:$G757,41)</f>
        <v>92</v>
      </c>
      <c r="AQ757">
        <f>AQ756+COUNTIF(전체당첨내역!$B757:$G757,42)</f>
        <v>90</v>
      </c>
      <c r="AR757">
        <f>AR756+COUNTIF(전체당첨내역!$B757:$G757,43)</f>
        <v>103</v>
      </c>
      <c r="AS757">
        <f>AS756+COUNTIF(전체당첨내역!$B757:$G757,44)</f>
        <v>103</v>
      </c>
      <c r="AT757">
        <f>AT756+COUNTIF(전체당첨내역!$B757:$G757,45)</f>
        <v>103</v>
      </c>
    </row>
    <row r="758" spans="1:46" ht="16.5" customHeight="1">
      <c r="A758">
        <v>757</v>
      </c>
      <c r="B758">
        <f>B757+COUNTIF(전체당첨내역!$B758:$G758,1)</f>
        <v>111</v>
      </c>
      <c r="C758">
        <f>C757+COUNTIF(전체당첨내역!$B758:$G758,2)</f>
        <v>102</v>
      </c>
      <c r="D758">
        <f>D757+COUNTIF(전체당첨내역!$B758:$G758,3)</f>
        <v>100</v>
      </c>
      <c r="E758">
        <f>E757+COUNTIF(전체당첨내역!$B758:$G758,4)</f>
        <v>109</v>
      </c>
      <c r="F758">
        <f>F757+COUNTIF(전체당첨내역!$B758:$G758,5)</f>
        <v>105</v>
      </c>
      <c r="G758">
        <f>G757+COUNTIF(전체당첨내역!$B758:$G758,6)</f>
        <v>93</v>
      </c>
      <c r="H758">
        <f>H757+COUNTIF(전체당첨내역!$B758:$G758,7)</f>
        <v>104</v>
      </c>
      <c r="I758">
        <f>I757+COUNTIF(전체당첨내역!$B758:$G758,8)</f>
        <v>107</v>
      </c>
      <c r="J758">
        <f>J757+COUNTIF(전체당첨내역!$B758:$G758,9)</f>
        <v>75</v>
      </c>
      <c r="K758">
        <f>K757+COUNTIF(전체당첨내역!$B758:$G758,10)</f>
        <v>104</v>
      </c>
      <c r="L758">
        <f>L757+COUNTIF(전체당첨내역!$B758:$G758,11)</f>
        <v>104</v>
      </c>
      <c r="M758">
        <f>M757+COUNTIF(전체당첨내역!$B758:$G758,12)</f>
        <v>98</v>
      </c>
      <c r="N758">
        <f>N757+COUNTIF(전체당첨내역!$B758:$G758,13)</f>
        <v>107</v>
      </c>
      <c r="O758">
        <f>O757+COUNTIF(전체당첨내역!$B758:$G758,14)</f>
        <v>109</v>
      </c>
      <c r="P758">
        <f>P757+COUNTIF(전체당첨내역!$B758:$G758,15)</f>
        <v>103</v>
      </c>
      <c r="Q758">
        <f>Q757+COUNTIF(전체당첨내역!$B758:$G758,16)</f>
        <v>94</v>
      </c>
      <c r="R758">
        <f>R757+COUNTIF(전체당첨내역!$B758:$G758,17)</f>
        <v>111</v>
      </c>
      <c r="S758">
        <f>S757+COUNTIF(전체당첨내역!$B758:$G758,18)</f>
        <v>104</v>
      </c>
      <c r="T758">
        <f>T757+COUNTIF(전체당첨내역!$B758:$G758,19)</f>
        <v>102</v>
      </c>
      <c r="U758">
        <f>U757+COUNTIF(전체당첨내역!$B758:$G758,20)</f>
        <v>118</v>
      </c>
      <c r="V758">
        <f>V757+COUNTIF(전체당첨내역!$B758:$G758,21)</f>
        <v>94</v>
      </c>
      <c r="W758">
        <f>W757+COUNTIF(전체당첨내역!$B758:$G758,22)</f>
        <v>84</v>
      </c>
      <c r="X758">
        <f>X757+COUNTIF(전체당첨내역!$B758:$G758,23)</f>
        <v>93</v>
      </c>
      <c r="Y758">
        <f>Y757+COUNTIF(전체당첨내역!$B758:$G758,24)</f>
        <v>101</v>
      </c>
      <c r="Z758">
        <f>Z757+COUNTIF(전체당첨내역!$B758:$G758,25)</f>
        <v>100</v>
      </c>
      <c r="AA758">
        <f>AA757+COUNTIF(전체당첨내역!$B758:$G758,26)</f>
        <v>102</v>
      </c>
      <c r="AB758">
        <f>AB757+COUNTIF(전체당첨내역!$B758:$G758,27)</f>
        <v>118</v>
      </c>
      <c r="AC758">
        <f>AC757+COUNTIF(전체당첨내역!$B758:$G758,28)</f>
        <v>90</v>
      </c>
      <c r="AD758">
        <f>AD757+COUNTIF(전체당첨내역!$B758:$G758,29)</f>
        <v>93</v>
      </c>
      <c r="AE758">
        <f>AE757+COUNTIF(전체당첨내역!$B758:$G758,30)</f>
        <v>88</v>
      </c>
      <c r="AF758">
        <f>AF757+COUNTIF(전체당첨내역!$B758:$G758,31)</f>
        <v>100</v>
      </c>
      <c r="AG758">
        <f>AG757+COUNTIF(전체당첨내역!$B758:$G758,32)</f>
        <v>88</v>
      </c>
      <c r="AH758">
        <f>AH757+COUNTIF(전체당첨내역!$B758:$G758,33)</f>
        <v>106</v>
      </c>
      <c r="AI758">
        <f>AI757+COUNTIF(전체당첨내역!$B758:$G758,34)</f>
        <v>118</v>
      </c>
      <c r="AJ758">
        <f>AJ757+COUNTIF(전체당첨내역!$B758:$G758,35)</f>
        <v>94</v>
      </c>
      <c r="AK758">
        <f>AK757+COUNTIF(전체당첨내역!$B758:$G758,36)</f>
        <v>100</v>
      </c>
      <c r="AL758">
        <f>AL757+COUNTIF(전체당첨내역!$B758:$G758,37)</f>
        <v>112</v>
      </c>
      <c r="AM758">
        <f>AM757+COUNTIF(전체당첨내역!$B758:$G758,38)</f>
        <v>93</v>
      </c>
      <c r="AN758">
        <f>AN757+COUNTIF(전체당첨내역!$B758:$G758,39)</f>
        <v>99</v>
      </c>
      <c r="AO758">
        <f>AO757+COUNTIF(전체당첨내역!$B758:$G758,40)</f>
        <v>117</v>
      </c>
      <c r="AP758">
        <f>AP757+COUNTIF(전체당첨내역!$B758:$G758,41)</f>
        <v>92</v>
      </c>
      <c r="AQ758">
        <f>AQ757+COUNTIF(전체당첨내역!$B758:$G758,42)</f>
        <v>90</v>
      </c>
      <c r="AR758">
        <f>AR757+COUNTIF(전체당첨내역!$B758:$G758,43)</f>
        <v>103</v>
      </c>
      <c r="AS758">
        <f>AS757+COUNTIF(전체당첨내역!$B758:$G758,44)</f>
        <v>104</v>
      </c>
      <c r="AT758">
        <f>AT757+COUNTIF(전체당첨내역!$B758:$G758,45)</f>
        <v>103</v>
      </c>
    </row>
    <row r="759" spans="1:46" ht="16.5" customHeight="1">
      <c r="A759">
        <v>758</v>
      </c>
      <c r="B759">
        <f>B758+COUNTIF(전체당첨내역!$B759:$G759,1)</f>
        <v>111</v>
      </c>
      <c r="C759">
        <f>C758+COUNTIF(전체당첨내역!$B759:$G759,2)</f>
        <v>102</v>
      </c>
      <c r="D759">
        <f>D758+COUNTIF(전체당첨내역!$B759:$G759,3)</f>
        <v>100</v>
      </c>
      <c r="E759">
        <f>E758+COUNTIF(전체당첨내역!$B759:$G759,4)</f>
        <v>109</v>
      </c>
      <c r="F759">
        <f>F758+COUNTIF(전체당첨내역!$B759:$G759,5)</f>
        <v>106</v>
      </c>
      <c r="G759">
        <f>G758+COUNTIF(전체당첨내역!$B759:$G759,6)</f>
        <v>93</v>
      </c>
      <c r="H759">
        <f>H758+COUNTIF(전체당첨내역!$B759:$G759,7)</f>
        <v>104</v>
      </c>
      <c r="I759">
        <f>I758+COUNTIF(전체당첨내역!$B759:$G759,8)</f>
        <v>107</v>
      </c>
      <c r="J759">
        <f>J758+COUNTIF(전체당첨내역!$B759:$G759,9)</f>
        <v>76</v>
      </c>
      <c r="K759">
        <f>K758+COUNTIF(전체당첨내역!$B759:$G759,10)</f>
        <v>104</v>
      </c>
      <c r="L759">
        <f>L758+COUNTIF(전체당첨내역!$B759:$G759,11)</f>
        <v>104</v>
      </c>
      <c r="M759">
        <f>M758+COUNTIF(전체당첨내역!$B759:$G759,12)</f>
        <v>99</v>
      </c>
      <c r="N759">
        <f>N758+COUNTIF(전체당첨내역!$B759:$G759,13)</f>
        <v>107</v>
      </c>
      <c r="O759">
        <f>O758+COUNTIF(전체당첨내역!$B759:$G759,14)</f>
        <v>109</v>
      </c>
      <c r="P759">
        <f>P758+COUNTIF(전체당첨내역!$B759:$G759,15)</f>
        <v>103</v>
      </c>
      <c r="Q759">
        <f>Q758+COUNTIF(전체당첨내역!$B759:$G759,16)</f>
        <v>94</v>
      </c>
      <c r="R759">
        <f>R758+COUNTIF(전체당첨내역!$B759:$G759,17)</f>
        <v>111</v>
      </c>
      <c r="S759">
        <f>S758+COUNTIF(전체당첨내역!$B759:$G759,18)</f>
        <v>104</v>
      </c>
      <c r="T759">
        <f>T758+COUNTIF(전체당첨내역!$B759:$G759,19)</f>
        <v>102</v>
      </c>
      <c r="U759">
        <f>U758+COUNTIF(전체당첨내역!$B759:$G759,20)</f>
        <v>118</v>
      </c>
      <c r="V759">
        <f>V758+COUNTIF(전체당첨내역!$B759:$G759,21)</f>
        <v>94</v>
      </c>
      <c r="W759">
        <f>W758+COUNTIF(전체당첨내역!$B759:$G759,22)</f>
        <v>84</v>
      </c>
      <c r="X759">
        <f>X758+COUNTIF(전체당첨내역!$B759:$G759,23)</f>
        <v>93</v>
      </c>
      <c r="Y759">
        <f>Y758+COUNTIF(전체당첨내역!$B759:$G759,24)</f>
        <v>101</v>
      </c>
      <c r="Z759">
        <f>Z758+COUNTIF(전체당첨내역!$B759:$G759,25)</f>
        <v>100</v>
      </c>
      <c r="AA759">
        <f>AA758+COUNTIF(전체당첨내역!$B759:$G759,26)</f>
        <v>102</v>
      </c>
      <c r="AB759">
        <f>AB758+COUNTIF(전체당첨내역!$B759:$G759,27)</f>
        <v>118</v>
      </c>
      <c r="AC759">
        <f>AC758+COUNTIF(전체당첨내역!$B759:$G759,28)</f>
        <v>90</v>
      </c>
      <c r="AD759">
        <f>AD758+COUNTIF(전체당첨내역!$B759:$G759,29)</f>
        <v>93</v>
      </c>
      <c r="AE759">
        <f>AE758+COUNTIF(전체당첨내역!$B759:$G759,30)</f>
        <v>89</v>
      </c>
      <c r="AF759">
        <f>AF758+COUNTIF(전체당첨내역!$B759:$G759,31)</f>
        <v>100</v>
      </c>
      <c r="AG759">
        <f>AG758+COUNTIF(전체당첨내역!$B759:$G759,32)</f>
        <v>88</v>
      </c>
      <c r="AH759">
        <f>AH758+COUNTIF(전체당첨내역!$B759:$G759,33)</f>
        <v>106</v>
      </c>
      <c r="AI759">
        <f>AI758+COUNTIF(전체당첨내역!$B759:$G759,34)</f>
        <v>118</v>
      </c>
      <c r="AJ759">
        <f>AJ758+COUNTIF(전체당첨내역!$B759:$G759,35)</f>
        <v>94</v>
      </c>
      <c r="AK759">
        <f>AK758+COUNTIF(전체당첨내역!$B759:$G759,36)</f>
        <v>100</v>
      </c>
      <c r="AL759">
        <f>AL758+COUNTIF(전체당첨내역!$B759:$G759,37)</f>
        <v>112</v>
      </c>
      <c r="AM759">
        <f>AM758+COUNTIF(전체당첨내역!$B759:$G759,38)</f>
        <v>93</v>
      </c>
      <c r="AN759">
        <f>AN758+COUNTIF(전체당첨내역!$B759:$G759,39)</f>
        <v>100</v>
      </c>
      <c r="AO759">
        <f>AO758+COUNTIF(전체당첨내역!$B759:$G759,40)</f>
        <v>117</v>
      </c>
      <c r="AP759">
        <f>AP758+COUNTIF(전체당첨내역!$B759:$G759,41)</f>
        <v>92</v>
      </c>
      <c r="AQ759">
        <f>AQ758+COUNTIF(전체당첨내역!$B759:$G759,42)</f>
        <v>90</v>
      </c>
      <c r="AR759">
        <f>AR758+COUNTIF(전체당첨내역!$B759:$G759,43)</f>
        <v>104</v>
      </c>
      <c r="AS759">
        <f>AS758+COUNTIF(전체당첨내역!$B759:$G759,44)</f>
        <v>104</v>
      </c>
      <c r="AT759">
        <f>AT758+COUNTIF(전체당첨내역!$B759:$G759,45)</f>
        <v>103</v>
      </c>
    </row>
    <row r="760" spans="1:46" ht="16.5" customHeight="1">
      <c r="A760">
        <v>759</v>
      </c>
      <c r="B760">
        <f>B759+COUNTIF(전체당첨내역!$B760:$G760,1)</f>
        <v>111</v>
      </c>
      <c r="C760">
        <f>C759+COUNTIF(전체당첨내역!$B760:$G760,2)</f>
        <v>102</v>
      </c>
      <c r="D760">
        <f>D759+COUNTIF(전체당첨내역!$B760:$G760,3)</f>
        <v>100</v>
      </c>
      <c r="E760">
        <f>E759+COUNTIF(전체당첨내역!$B760:$G760,4)</f>
        <v>109</v>
      </c>
      <c r="F760">
        <f>F759+COUNTIF(전체당첨내역!$B760:$G760,5)</f>
        <v>106</v>
      </c>
      <c r="G760">
        <f>G759+COUNTIF(전체당첨내역!$B760:$G760,6)</f>
        <v>93</v>
      </c>
      <c r="H760">
        <f>H759+COUNTIF(전체당첨내역!$B760:$G760,7)</f>
        <v>104</v>
      </c>
      <c r="I760">
        <f>I759+COUNTIF(전체당첨내역!$B760:$G760,8)</f>
        <v>107</v>
      </c>
      <c r="J760">
        <f>J759+COUNTIF(전체당첨내역!$B760:$G760,9)</f>
        <v>77</v>
      </c>
      <c r="K760">
        <f>K759+COUNTIF(전체당첨내역!$B760:$G760,10)</f>
        <v>104</v>
      </c>
      <c r="L760">
        <f>L759+COUNTIF(전체당첨내역!$B760:$G760,11)</f>
        <v>104</v>
      </c>
      <c r="M760">
        <f>M759+COUNTIF(전체당첨내역!$B760:$G760,12)</f>
        <v>99</v>
      </c>
      <c r="N760">
        <f>N759+COUNTIF(전체당첨내역!$B760:$G760,13)</f>
        <v>107</v>
      </c>
      <c r="O760">
        <f>O759+COUNTIF(전체당첨내역!$B760:$G760,14)</f>
        <v>109</v>
      </c>
      <c r="P760">
        <f>P759+COUNTIF(전체당첨내역!$B760:$G760,15)</f>
        <v>103</v>
      </c>
      <c r="Q760">
        <f>Q759+COUNTIF(전체당첨내역!$B760:$G760,16)</f>
        <v>94</v>
      </c>
      <c r="R760">
        <f>R759+COUNTIF(전체당첨내역!$B760:$G760,17)</f>
        <v>111</v>
      </c>
      <c r="S760">
        <f>S759+COUNTIF(전체당첨내역!$B760:$G760,18)</f>
        <v>104</v>
      </c>
      <c r="T760">
        <f>T759+COUNTIF(전체당첨내역!$B760:$G760,19)</f>
        <v>102</v>
      </c>
      <c r="U760">
        <f>U759+COUNTIF(전체당첨내역!$B760:$G760,20)</f>
        <v>118</v>
      </c>
      <c r="V760">
        <f>V759+COUNTIF(전체당첨내역!$B760:$G760,21)</f>
        <v>94</v>
      </c>
      <c r="W760">
        <f>W759+COUNTIF(전체당첨내역!$B760:$G760,22)</f>
        <v>84</v>
      </c>
      <c r="X760">
        <f>X759+COUNTIF(전체당첨내역!$B760:$G760,23)</f>
        <v>93</v>
      </c>
      <c r="Y760">
        <f>Y759+COUNTIF(전체당첨내역!$B760:$G760,24)</f>
        <v>101</v>
      </c>
      <c r="Z760">
        <f>Z759+COUNTIF(전체당첨내역!$B760:$G760,25)</f>
        <v>100</v>
      </c>
      <c r="AA760">
        <f>AA759+COUNTIF(전체당첨내역!$B760:$G760,26)</f>
        <v>102</v>
      </c>
      <c r="AB760">
        <f>AB759+COUNTIF(전체당첨내역!$B760:$G760,27)</f>
        <v>118</v>
      </c>
      <c r="AC760">
        <f>AC759+COUNTIF(전체당첨내역!$B760:$G760,28)</f>
        <v>90</v>
      </c>
      <c r="AD760">
        <f>AD759+COUNTIF(전체당첨내역!$B760:$G760,29)</f>
        <v>93</v>
      </c>
      <c r="AE760">
        <f>AE759+COUNTIF(전체당첨내역!$B760:$G760,30)</f>
        <v>89</v>
      </c>
      <c r="AF760">
        <f>AF759+COUNTIF(전체당첨내역!$B760:$G760,31)</f>
        <v>100</v>
      </c>
      <c r="AG760">
        <f>AG759+COUNTIF(전체당첨내역!$B760:$G760,32)</f>
        <v>88</v>
      </c>
      <c r="AH760">
        <f>AH759+COUNTIF(전체당첨내역!$B760:$G760,33)</f>
        <v>107</v>
      </c>
      <c r="AI760">
        <f>AI759+COUNTIF(전체당첨내역!$B760:$G760,34)</f>
        <v>118</v>
      </c>
      <c r="AJ760">
        <f>AJ759+COUNTIF(전체당첨내역!$B760:$G760,35)</f>
        <v>94</v>
      </c>
      <c r="AK760">
        <f>AK759+COUNTIF(전체당첨내역!$B760:$G760,36)</f>
        <v>101</v>
      </c>
      <c r="AL760">
        <f>AL759+COUNTIF(전체당첨내역!$B760:$G760,37)</f>
        <v>112</v>
      </c>
      <c r="AM760">
        <f>AM759+COUNTIF(전체당첨내역!$B760:$G760,38)</f>
        <v>93</v>
      </c>
      <c r="AN760">
        <f>AN759+COUNTIF(전체당첨내역!$B760:$G760,39)</f>
        <v>100</v>
      </c>
      <c r="AO760">
        <f>AO759+COUNTIF(전체당첨내역!$B760:$G760,40)</f>
        <v>118</v>
      </c>
      <c r="AP760">
        <f>AP759+COUNTIF(전체당첨내역!$B760:$G760,41)</f>
        <v>92</v>
      </c>
      <c r="AQ760">
        <f>AQ759+COUNTIF(전체당첨내역!$B760:$G760,42)</f>
        <v>91</v>
      </c>
      <c r="AR760">
        <f>AR759+COUNTIF(전체당첨내역!$B760:$G760,43)</f>
        <v>105</v>
      </c>
      <c r="AS760">
        <f>AS759+COUNTIF(전체당첨내역!$B760:$G760,44)</f>
        <v>104</v>
      </c>
      <c r="AT760">
        <f>AT759+COUNTIF(전체당첨내역!$B760:$G760,45)</f>
        <v>103</v>
      </c>
    </row>
    <row r="761" spans="1:46" ht="16.5" customHeight="1">
      <c r="A761">
        <v>760</v>
      </c>
      <c r="B761">
        <f>B760+COUNTIF(전체당첨내역!$B761:$G761,1)</f>
        <v>111</v>
      </c>
      <c r="C761">
        <f>C760+COUNTIF(전체당첨내역!$B761:$G761,2)</f>
        <v>102</v>
      </c>
      <c r="D761">
        <f>D760+COUNTIF(전체당첨내역!$B761:$G761,3)</f>
        <v>100</v>
      </c>
      <c r="E761">
        <f>E760+COUNTIF(전체당첨내역!$B761:$G761,4)</f>
        <v>109</v>
      </c>
      <c r="F761">
        <f>F760+COUNTIF(전체당첨내역!$B761:$G761,5)</f>
        <v>106</v>
      </c>
      <c r="G761">
        <f>G760+COUNTIF(전체당첨내역!$B761:$G761,6)</f>
        <v>93</v>
      </c>
      <c r="H761">
        <f>H760+COUNTIF(전체당첨내역!$B761:$G761,7)</f>
        <v>104</v>
      </c>
      <c r="I761">
        <f>I760+COUNTIF(전체당첨내역!$B761:$G761,8)</f>
        <v>107</v>
      </c>
      <c r="J761">
        <f>J760+COUNTIF(전체당첨내역!$B761:$G761,9)</f>
        <v>77</v>
      </c>
      <c r="K761">
        <f>K760+COUNTIF(전체당첨내역!$B761:$G761,10)</f>
        <v>105</v>
      </c>
      <c r="L761">
        <f>L760+COUNTIF(전체당첨내역!$B761:$G761,11)</f>
        <v>104</v>
      </c>
      <c r="M761">
        <f>M760+COUNTIF(전체당첨내역!$B761:$G761,12)</f>
        <v>99</v>
      </c>
      <c r="N761">
        <f>N760+COUNTIF(전체당첨내역!$B761:$G761,13)</f>
        <v>107</v>
      </c>
      <c r="O761">
        <f>O760+COUNTIF(전체당첨내역!$B761:$G761,14)</f>
        <v>109</v>
      </c>
      <c r="P761">
        <f>P760+COUNTIF(전체당첨내역!$B761:$G761,15)</f>
        <v>103</v>
      </c>
      <c r="Q761">
        <f>Q760+COUNTIF(전체당첨내역!$B761:$G761,16)</f>
        <v>94</v>
      </c>
      <c r="R761">
        <f>R760+COUNTIF(전체당첨내역!$B761:$G761,17)</f>
        <v>111</v>
      </c>
      <c r="S761">
        <f>S760+COUNTIF(전체당첨내역!$B761:$G761,18)</f>
        <v>104</v>
      </c>
      <c r="T761">
        <f>T760+COUNTIF(전체당첨내역!$B761:$G761,19)</f>
        <v>102</v>
      </c>
      <c r="U761">
        <f>U760+COUNTIF(전체당첨내역!$B761:$G761,20)</f>
        <v>118</v>
      </c>
      <c r="V761">
        <f>V760+COUNTIF(전체당첨내역!$B761:$G761,21)</f>
        <v>94</v>
      </c>
      <c r="W761">
        <f>W760+COUNTIF(전체당첨내역!$B761:$G761,22)</f>
        <v>85</v>
      </c>
      <c r="X761">
        <f>X760+COUNTIF(전체당첨내역!$B761:$G761,23)</f>
        <v>93</v>
      </c>
      <c r="Y761">
        <f>Y760+COUNTIF(전체당첨내역!$B761:$G761,24)</f>
        <v>101</v>
      </c>
      <c r="Z761">
        <f>Z760+COUNTIF(전체당첨내역!$B761:$G761,25)</f>
        <v>100</v>
      </c>
      <c r="AA761">
        <f>AA760+COUNTIF(전체당첨내역!$B761:$G761,26)</f>
        <v>102</v>
      </c>
      <c r="AB761">
        <f>AB760+COUNTIF(전체당첨내역!$B761:$G761,27)</f>
        <v>119</v>
      </c>
      <c r="AC761">
        <f>AC760+COUNTIF(전체당첨내역!$B761:$G761,28)</f>
        <v>90</v>
      </c>
      <c r="AD761">
        <f>AD760+COUNTIF(전체당첨내역!$B761:$G761,29)</f>
        <v>93</v>
      </c>
      <c r="AE761">
        <f>AE760+COUNTIF(전체당첨내역!$B761:$G761,30)</f>
        <v>89</v>
      </c>
      <c r="AF761">
        <f>AF760+COUNTIF(전체당첨내역!$B761:$G761,31)</f>
        <v>101</v>
      </c>
      <c r="AG761">
        <f>AG760+COUNTIF(전체당첨내역!$B761:$G761,32)</f>
        <v>88</v>
      </c>
      <c r="AH761">
        <f>AH760+COUNTIF(전체당첨내역!$B761:$G761,33)</f>
        <v>107</v>
      </c>
      <c r="AI761">
        <f>AI760+COUNTIF(전체당첨내역!$B761:$G761,34)</f>
        <v>118</v>
      </c>
      <c r="AJ761">
        <f>AJ760+COUNTIF(전체당첨내역!$B761:$G761,35)</f>
        <v>94</v>
      </c>
      <c r="AK761">
        <f>AK760+COUNTIF(전체당첨내역!$B761:$G761,36)</f>
        <v>101</v>
      </c>
      <c r="AL761">
        <f>AL760+COUNTIF(전체당첨내역!$B761:$G761,37)</f>
        <v>112</v>
      </c>
      <c r="AM761">
        <f>AM760+COUNTIF(전체당첨내역!$B761:$G761,38)</f>
        <v>93</v>
      </c>
      <c r="AN761">
        <f>AN760+COUNTIF(전체당첨내역!$B761:$G761,39)</f>
        <v>100</v>
      </c>
      <c r="AO761">
        <f>AO760+COUNTIF(전체당첨내역!$B761:$G761,40)</f>
        <v>118</v>
      </c>
      <c r="AP761">
        <f>AP760+COUNTIF(전체당첨내역!$B761:$G761,41)</f>
        <v>92</v>
      </c>
      <c r="AQ761">
        <f>AQ760+COUNTIF(전체당첨내역!$B761:$G761,42)</f>
        <v>92</v>
      </c>
      <c r="AR761">
        <f>AR760+COUNTIF(전체당첨내역!$B761:$G761,43)</f>
        <v>106</v>
      </c>
      <c r="AS761">
        <f>AS760+COUNTIF(전체당첨내역!$B761:$G761,44)</f>
        <v>104</v>
      </c>
      <c r="AT761">
        <f>AT760+COUNTIF(전체당첨내역!$B761:$G761,45)</f>
        <v>103</v>
      </c>
    </row>
    <row r="762" spans="1:46" ht="16.5" customHeight="1">
      <c r="A762">
        <v>761</v>
      </c>
      <c r="B762">
        <f>B761+COUNTIF(전체당첨내역!$B762:$G762,1)</f>
        <v>111</v>
      </c>
      <c r="C762">
        <f>C761+COUNTIF(전체당첨내역!$B762:$G762,2)</f>
        <v>102</v>
      </c>
      <c r="D762">
        <f>D761+COUNTIF(전체당첨내역!$B762:$G762,3)</f>
        <v>100</v>
      </c>
      <c r="E762">
        <f>E761+COUNTIF(전체당첨내역!$B762:$G762,4)</f>
        <v>110</v>
      </c>
      <c r="F762">
        <f>F761+COUNTIF(전체당첨내역!$B762:$G762,5)</f>
        <v>106</v>
      </c>
      <c r="G762">
        <f>G761+COUNTIF(전체당첨내역!$B762:$G762,6)</f>
        <v>93</v>
      </c>
      <c r="H762">
        <f>H761+COUNTIF(전체당첨내역!$B762:$G762,7)</f>
        <v>105</v>
      </c>
      <c r="I762">
        <f>I761+COUNTIF(전체당첨내역!$B762:$G762,8)</f>
        <v>107</v>
      </c>
      <c r="J762">
        <f>J761+COUNTIF(전체당첨내역!$B762:$G762,9)</f>
        <v>77</v>
      </c>
      <c r="K762">
        <f>K761+COUNTIF(전체당첨내역!$B762:$G762,10)</f>
        <v>105</v>
      </c>
      <c r="L762">
        <f>L761+COUNTIF(전체당첨내역!$B762:$G762,11)</f>
        <v>105</v>
      </c>
      <c r="M762">
        <f>M761+COUNTIF(전체당첨내역!$B762:$G762,12)</f>
        <v>99</v>
      </c>
      <c r="N762">
        <f>N761+COUNTIF(전체당첨내역!$B762:$G762,13)</f>
        <v>107</v>
      </c>
      <c r="O762">
        <f>O761+COUNTIF(전체당첨내역!$B762:$G762,14)</f>
        <v>109</v>
      </c>
      <c r="P762">
        <f>P761+COUNTIF(전체당첨내역!$B762:$G762,15)</f>
        <v>103</v>
      </c>
      <c r="Q762">
        <f>Q761+COUNTIF(전체당첨내역!$B762:$G762,16)</f>
        <v>94</v>
      </c>
      <c r="R762">
        <f>R761+COUNTIF(전체당첨내역!$B762:$G762,17)</f>
        <v>111</v>
      </c>
      <c r="S762">
        <f>S761+COUNTIF(전체당첨내역!$B762:$G762,18)</f>
        <v>104</v>
      </c>
      <c r="T762">
        <f>T761+COUNTIF(전체당첨내역!$B762:$G762,19)</f>
        <v>102</v>
      </c>
      <c r="U762">
        <f>U761+COUNTIF(전체당첨내역!$B762:$G762,20)</f>
        <v>118</v>
      </c>
      <c r="V762">
        <f>V761+COUNTIF(전체당첨내역!$B762:$G762,21)</f>
        <v>94</v>
      </c>
      <c r="W762">
        <f>W761+COUNTIF(전체당첨내역!$B762:$G762,22)</f>
        <v>85</v>
      </c>
      <c r="X762">
        <f>X761+COUNTIF(전체당첨내역!$B762:$G762,23)</f>
        <v>93</v>
      </c>
      <c r="Y762">
        <f>Y761+COUNTIF(전체당첨내역!$B762:$G762,24)</f>
        <v>102</v>
      </c>
      <c r="Z762">
        <f>Z761+COUNTIF(전체당첨내역!$B762:$G762,25)</f>
        <v>100</v>
      </c>
      <c r="AA762">
        <f>AA761+COUNTIF(전체당첨내역!$B762:$G762,26)</f>
        <v>102</v>
      </c>
      <c r="AB762">
        <f>AB761+COUNTIF(전체당첨내역!$B762:$G762,27)</f>
        <v>119</v>
      </c>
      <c r="AC762">
        <f>AC761+COUNTIF(전체당첨내역!$B762:$G762,28)</f>
        <v>90</v>
      </c>
      <c r="AD762">
        <f>AD761+COUNTIF(전체당첨내역!$B762:$G762,29)</f>
        <v>93</v>
      </c>
      <c r="AE762">
        <f>AE761+COUNTIF(전체당첨내역!$B762:$G762,30)</f>
        <v>89</v>
      </c>
      <c r="AF762">
        <f>AF761+COUNTIF(전체당첨내역!$B762:$G762,31)</f>
        <v>101</v>
      </c>
      <c r="AG762">
        <f>AG761+COUNTIF(전체당첨내역!$B762:$G762,32)</f>
        <v>88</v>
      </c>
      <c r="AH762">
        <f>AH761+COUNTIF(전체당첨내역!$B762:$G762,33)</f>
        <v>107</v>
      </c>
      <c r="AI762">
        <f>AI761+COUNTIF(전체당첨내역!$B762:$G762,34)</f>
        <v>118</v>
      </c>
      <c r="AJ762">
        <f>AJ761+COUNTIF(전체당첨내역!$B762:$G762,35)</f>
        <v>94</v>
      </c>
      <c r="AK762">
        <f>AK761+COUNTIF(전체당첨내역!$B762:$G762,36)</f>
        <v>101</v>
      </c>
      <c r="AL762">
        <f>AL761+COUNTIF(전체당첨내역!$B762:$G762,37)</f>
        <v>112</v>
      </c>
      <c r="AM762">
        <f>AM761+COUNTIF(전체당첨내역!$B762:$G762,38)</f>
        <v>93</v>
      </c>
      <c r="AN762">
        <f>AN761+COUNTIF(전체당첨내역!$B762:$G762,39)</f>
        <v>100</v>
      </c>
      <c r="AO762">
        <f>AO761+COUNTIF(전체당첨내역!$B762:$G762,40)</f>
        <v>118</v>
      </c>
      <c r="AP762">
        <f>AP761+COUNTIF(전체당첨내역!$B762:$G762,41)</f>
        <v>92</v>
      </c>
      <c r="AQ762">
        <f>AQ761+COUNTIF(전체당첨내역!$B762:$G762,42)</f>
        <v>93</v>
      </c>
      <c r="AR762">
        <f>AR761+COUNTIF(전체당첨내역!$B762:$G762,43)</f>
        <v>106</v>
      </c>
      <c r="AS762">
        <f>AS761+COUNTIF(전체당첨내역!$B762:$G762,44)</f>
        <v>104</v>
      </c>
      <c r="AT762">
        <f>AT761+COUNTIF(전체당첨내역!$B762:$G762,45)</f>
        <v>104</v>
      </c>
    </row>
    <row r="763" spans="1:46" ht="16.5" customHeight="1">
      <c r="A763">
        <v>762</v>
      </c>
      <c r="B763">
        <f>B762+COUNTIF(전체당첨내역!$B763:$G763,1)</f>
        <v>112</v>
      </c>
      <c r="C763">
        <f>C762+COUNTIF(전체당첨내역!$B763:$G763,2)</f>
        <v>102</v>
      </c>
      <c r="D763">
        <f>D762+COUNTIF(전체당첨내역!$B763:$G763,3)</f>
        <v>101</v>
      </c>
      <c r="E763">
        <f>E762+COUNTIF(전체당첨내역!$B763:$G763,4)</f>
        <v>110</v>
      </c>
      <c r="F763">
        <f>F762+COUNTIF(전체당첨내역!$B763:$G763,5)</f>
        <v>106</v>
      </c>
      <c r="G763">
        <f>G762+COUNTIF(전체당첨내역!$B763:$G763,6)</f>
        <v>93</v>
      </c>
      <c r="H763">
        <f>H762+COUNTIF(전체당첨내역!$B763:$G763,7)</f>
        <v>105</v>
      </c>
      <c r="I763">
        <f>I762+COUNTIF(전체당첨내역!$B763:$G763,8)</f>
        <v>107</v>
      </c>
      <c r="J763">
        <f>J762+COUNTIF(전체당첨내역!$B763:$G763,9)</f>
        <v>77</v>
      </c>
      <c r="K763">
        <f>K762+COUNTIF(전체당첨내역!$B763:$G763,10)</f>
        <v>105</v>
      </c>
      <c r="L763">
        <f>L762+COUNTIF(전체당첨내역!$B763:$G763,11)</f>
        <v>105</v>
      </c>
      <c r="M763">
        <f>M762+COUNTIF(전체당첨내역!$B763:$G763,12)</f>
        <v>100</v>
      </c>
      <c r="N763">
        <f>N762+COUNTIF(전체당첨내역!$B763:$G763,13)</f>
        <v>107</v>
      </c>
      <c r="O763">
        <f>O762+COUNTIF(전체당첨내역!$B763:$G763,14)</f>
        <v>109</v>
      </c>
      <c r="P763">
        <f>P762+COUNTIF(전체당첨내역!$B763:$G763,15)</f>
        <v>103</v>
      </c>
      <c r="Q763">
        <f>Q762+COUNTIF(전체당첨내역!$B763:$G763,16)</f>
        <v>94</v>
      </c>
      <c r="R763">
        <f>R762+COUNTIF(전체당첨내역!$B763:$G763,17)</f>
        <v>111</v>
      </c>
      <c r="S763">
        <f>S762+COUNTIF(전체당첨내역!$B763:$G763,18)</f>
        <v>104</v>
      </c>
      <c r="T763">
        <f>T762+COUNTIF(전체당첨내역!$B763:$G763,19)</f>
        <v>102</v>
      </c>
      <c r="U763">
        <f>U762+COUNTIF(전체당첨내역!$B763:$G763,20)</f>
        <v>118</v>
      </c>
      <c r="V763">
        <f>V762+COUNTIF(전체당첨내역!$B763:$G763,21)</f>
        <v>95</v>
      </c>
      <c r="W763">
        <f>W762+COUNTIF(전체당첨내역!$B763:$G763,22)</f>
        <v>85</v>
      </c>
      <c r="X763">
        <f>X762+COUNTIF(전체당첨내역!$B763:$G763,23)</f>
        <v>93</v>
      </c>
      <c r="Y763">
        <f>Y762+COUNTIF(전체당첨내역!$B763:$G763,24)</f>
        <v>102</v>
      </c>
      <c r="Z763">
        <f>Z762+COUNTIF(전체당첨내역!$B763:$G763,25)</f>
        <v>100</v>
      </c>
      <c r="AA763">
        <f>AA762+COUNTIF(전체당첨내역!$B763:$G763,26)</f>
        <v>103</v>
      </c>
      <c r="AB763">
        <f>AB762+COUNTIF(전체당첨내역!$B763:$G763,27)</f>
        <v>119</v>
      </c>
      <c r="AC763">
        <f>AC762+COUNTIF(전체당첨내역!$B763:$G763,28)</f>
        <v>90</v>
      </c>
      <c r="AD763">
        <f>AD762+COUNTIF(전체당첨내역!$B763:$G763,29)</f>
        <v>93</v>
      </c>
      <c r="AE763">
        <f>AE762+COUNTIF(전체당첨내역!$B763:$G763,30)</f>
        <v>89</v>
      </c>
      <c r="AF763">
        <f>AF762+COUNTIF(전체당첨내역!$B763:$G763,31)</f>
        <v>101</v>
      </c>
      <c r="AG763">
        <f>AG762+COUNTIF(전체당첨내역!$B763:$G763,32)</f>
        <v>88</v>
      </c>
      <c r="AH763">
        <f>AH762+COUNTIF(전체당첨내역!$B763:$G763,33)</f>
        <v>107</v>
      </c>
      <c r="AI763">
        <f>AI762+COUNTIF(전체당첨내역!$B763:$G763,34)</f>
        <v>118</v>
      </c>
      <c r="AJ763">
        <f>AJ762+COUNTIF(전체당첨내역!$B763:$G763,35)</f>
        <v>94</v>
      </c>
      <c r="AK763">
        <f>AK762+COUNTIF(전체당첨내역!$B763:$G763,36)</f>
        <v>101</v>
      </c>
      <c r="AL763">
        <f>AL762+COUNTIF(전체당첨내역!$B763:$G763,37)</f>
        <v>112</v>
      </c>
      <c r="AM763">
        <f>AM762+COUNTIF(전체당첨내역!$B763:$G763,38)</f>
        <v>93</v>
      </c>
      <c r="AN763">
        <f>AN762+COUNTIF(전체당첨내역!$B763:$G763,39)</f>
        <v>100</v>
      </c>
      <c r="AO763">
        <f>AO762+COUNTIF(전체당첨내역!$B763:$G763,40)</f>
        <v>118</v>
      </c>
      <c r="AP763">
        <f>AP762+COUNTIF(전체당첨내역!$B763:$G763,41)</f>
        <v>93</v>
      </c>
      <c r="AQ763">
        <f>AQ762+COUNTIF(전체당첨내역!$B763:$G763,42)</f>
        <v>93</v>
      </c>
      <c r="AR763">
        <f>AR762+COUNTIF(전체당첨내역!$B763:$G763,43)</f>
        <v>106</v>
      </c>
      <c r="AS763">
        <f>AS762+COUNTIF(전체당첨내역!$B763:$G763,44)</f>
        <v>104</v>
      </c>
      <c r="AT763">
        <f>AT762+COUNTIF(전체당첨내역!$B763:$G763,45)</f>
        <v>104</v>
      </c>
    </row>
    <row r="764" spans="1:46" ht="16.5" customHeight="1">
      <c r="A764">
        <v>763</v>
      </c>
      <c r="B764">
        <f>B763+COUNTIF(전체당첨내역!$B764:$G764,1)</f>
        <v>112</v>
      </c>
      <c r="C764">
        <f>C763+COUNTIF(전체당첨내역!$B764:$G764,2)</f>
        <v>102</v>
      </c>
      <c r="D764">
        <f>D763+COUNTIF(전체당첨내역!$B764:$G764,3)</f>
        <v>102</v>
      </c>
      <c r="E764">
        <f>E763+COUNTIF(전체당첨내역!$B764:$G764,4)</f>
        <v>110</v>
      </c>
      <c r="F764">
        <f>F763+COUNTIF(전체당첨내역!$B764:$G764,5)</f>
        <v>106</v>
      </c>
      <c r="G764">
        <f>G763+COUNTIF(전체당첨내역!$B764:$G764,6)</f>
        <v>93</v>
      </c>
      <c r="H764">
        <f>H763+COUNTIF(전체당첨내역!$B764:$G764,7)</f>
        <v>105</v>
      </c>
      <c r="I764">
        <f>I763+COUNTIF(전체당첨내역!$B764:$G764,8)</f>
        <v>108</v>
      </c>
      <c r="J764">
        <f>J763+COUNTIF(전체당첨내역!$B764:$G764,9)</f>
        <v>77</v>
      </c>
      <c r="K764">
        <f>K763+COUNTIF(전체당첨내역!$B764:$G764,10)</f>
        <v>105</v>
      </c>
      <c r="L764">
        <f>L763+COUNTIF(전체당첨내역!$B764:$G764,11)</f>
        <v>105</v>
      </c>
      <c r="M764">
        <f>M763+COUNTIF(전체당첨내역!$B764:$G764,12)</f>
        <v>100</v>
      </c>
      <c r="N764">
        <f>N763+COUNTIF(전체당첨내역!$B764:$G764,13)</f>
        <v>107</v>
      </c>
      <c r="O764">
        <f>O763+COUNTIF(전체당첨내역!$B764:$G764,14)</f>
        <v>109</v>
      </c>
      <c r="P764">
        <f>P763+COUNTIF(전체당첨내역!$B764:$G764,15)</f>
        <v>103</v>
      </c>
      <c r="Q764">
        <f>Q763+COUNTIF(전체당첨내역!$B764:$G764,16)</f>
        <v>95</v>
      </c>
      <c r="R764">
        <f>R763+COUNTIF(전체당첨내역!$B764:$G764,17)</f>
        <v>111</v>
      </c>
      <c r="S764">
        <f>S763+COUNTIF(전체당첨내역!$B764:$G764,18)</f>
        <v>104</v>
      </c>
      <c r="T764">
        <f>T763+COUNTIF(전체당첨내역!$B764:$G764,19)</f>
        <v>102</v>
      </c>
      <c r="U764">
        <f>U763+COUNTIF(전체당첨내역!$B764:$G764,20)</f>
        <v>118</v>
      </c>
      <c r="V764">
        <f>V763+COUNTIF(전체당첨내역!$B764:$G764,21)</f>
        <v>95</v>
      </c>
      <c r="W764">
        <f>W763+COUNTIF(전체당첨내역!$B764:$G764,22)</f>
        <v>85</v>
      </c>
      <c r="X764">
        <f>X763+COUNTIF(전체당첨내역!$B764:$G764,23)</f>
        <v>93</v>
      </c>
      <c r="Y764">
        <f>Y763+COUNTIF(전체당첨내역!$B764:$G764,24)</f>
        <v>102</v>
      </c>
      <c r="Z764">
        <f>Z763+COUNTIF(전체당첨내역!$B764:$G764,25)</f>
        <v>100</v>
      </c>
      <c r="AA764">
        <f>AA763+COUNTIF(전체당첨내역!$B764:$G764,26)</f>
        <v>103</v>
      </c>
      <c r="AB764">
        <f>AB763+COUNTIF(전체당첨내역!$B764:$G764,27)</f>
        <v>119</v>
      </c>
      <c r="AC764">
        <f>AC763+COUNTIF(전체당첨내역!$B764:$G764,28)</f>
        <v>90</v>
      </c>
      <c r="AD764">
        <f>AD763+COUNTIF(전체당첨내역!$B764:$G764,29)</f>
        <v>93</v>
      </c>
      <c r="AE764">
        <f>AE763+COUNTIF(전체당첨내역!$B764:$G764,30)</f>
        <v>89</v>
      </c>
      <c r="AF764">
        <f>AF763+COUNTIF(전체당첨내역!$B764:$G764,31)</f>
        <v>101</v>
      </c>
      <c r="AG764">
        <f>AG763+COUNTIF(전체당첨내역!$B764:$G764,32)</f>
        <v>89</v>
      </c>
      <c r="AH764">
        <f>AH763+COUNTIF(전체당첨내역!$B764:$G764,33)</f>
        <v>107</v>
      </c>
      <c r="AI764">
        <f>AI763+COUNTIF(전체당첨내역!$B764:$G764,34)</f>
        <v>119</v>
      </c>
      <c r="AJ764">
        <f>AJ763+COUNTIF(전체당첨내역!$B764:$G764,35)</f>
        <v>94</v>
      </c>
      <c r="AK764">
        <f>AK763+COUNTIF(전체당첨내역!$B764:$G764,36)</f>
        <v>101</v>
      </c>
      <c r="AL764">
        <f>AL763+COUNTIF(전체당첨내역!$B764:$G764,37)</f>
        <v>112</v>
      </c>
      <c r="AM764">
        <f>AM763+COUNTIF(전체당첨내역!$B764:$G764,38)</f>
        <v>93</v>
      </c>
      <c r="AN764">
        <f>AN763+COUNTIF(전체당첨내역!$B764:$G764,39)</f>
        <v>100</v>
      </c>
      <c r="AO764">
        <f>AO763+COUNTIF(전체당첨내역!$B764:$G764,40)</f>
        <v>118</v>
      </c>
      <c r="AP764">
        <f>AP763+COUNTIF(전체당첨내역!$B764:$G764,41)</f>
        <v>93</v>
      </c>
      <c r="AQ764">
        <f>AQ763+COUNTIF(전체당첨내역!$B764:$G764,42)</f>
        <v>93</v>
      </c>
      <c r="AR764">
        <f>AR763+COUNTIF(전체당첨내역!$B764:$G764,43)</f>
        <v>107</v>
      </c>
      <c r="AS764">
        <f>AS763+COUNTIF(전체당첨내역!$B764:$G764,44)</f>
        <v>104</v>
      </c>
      <c r="AT764">
        <f>AT763+COUNTIF(전체당첨내역!$B764:$G764,45)</f>
        <v>104</v>
      </c>
    </row>
    <row r="765" spans="1:46" ht="16.5" customHeight="1">
      <c r="A765">
        <v>764</v>
      </c>
      <c r="B765">
        <f>B764+COUNTIF(전체당첨내역!$B765:$G765,1)</f>
        <v>112</v>
      </c>
      <c r="C765">
        <f>C764+COUNTIF(전체당첨내역!$B765:$G765,2)</f>
        <v>102</v>
      </c>
      <c r="D765">
        <f>D764+COUNTIF(전체당첨내역!$B765:$G765,3)</f>
        <v>102</v>
      </c>
      <c r="E765">
        <f>E764+COUNTIF(전체당첨내역!$B765:$G765,4)</f>
        <v>110</v>
      </c>
      <c r="F765">
        <f>F764+COUNTIF(전체당첨내역!$B765:$G765,5)</f>
        <v>106</v>
      </c>
      <c r="G765">
        <f>G764+COUNTIF(전체당첨내역!$B765:$G765,6)</f>
        <v>93</v>
      </c>
      <c r="H765">
        <f>H764+COUNTIF(전체당첨내역!$B765:$G765,7)</f>
        <v>106</v>
      </c>
      <c r="I765">
        <f>I764+COUNTIF(전체당첨내역!$B765:$G765,8)</f>
        <v>108</v>
      </c>
      <c r="J765">
        <f>J764+COUNTIF(전체당첨내역!$B765:$G765,9)</f>
        <v>77</v>
      </c>
      <c r="K765">
        <f>K764+COUNTIF(전체당첨내역!$B765:$G765,10)</f>
        <v>105</v>
      </c>
      <c r="L765">
        <f>L764+COUNTIF(전체당첨내역!$B765:$G765,11)</f>
        <v>105</v>
      </c>
      <c r="M765">
        <f>M764+COUNTIF(전체당첨내역!$B765:$G765,12)</f>
        <v>100</v>
      </c>
      <c r="N765">
        <f>N764+COUNTIF(전체당첨내역!$B765:$G765,13)</f>
        <v>107</v>
      </c>
      <c r="O765">
        <f>O764+COUNTIF(전체당첨내역!$B765:$G765,14)</f>
        <v>109</v>
      </c>
      <c r="P765">
        <f>P764+COUNTIF(전체당첨내역!$B765:$G765,15)</f>
        <v>103</v>
      </c>
      <c r="Q765">
        <f>Q764+COUNTIF(전체당첨내역!$B765:$G765,16)</f>
        <v>95</v>
      </c>
      <c r="R765">
        <f>R764+COUNTIF(전체당첨내역!$B765:$G765,17)</f>
        <v>111</v>
      </c>
      <c r="S765">
        <f>S764+COUNTIF(전체당첨내역!$B765:$G765,18)</f>
        <v>104</v>
      </c>
      <c r="T765">
        <f>T764+COUNTIF(전체당첨내역!$B765:$G765,19)</f>
        <v>102</v>
      </c>
      <c r="U765">
        <f>U764+COUNTIF(전체당첨내역!$B765:$G765,20)</f>
        <v>118</v>
      </c>
      <c r="V765">
        <f>V764+COUNTIF(전체당첨내역!$B765:$G765,21)</f>
        <v>95</v>
      </c>
      <c r="W765">
        <f>W764+COUNTIF(전체당첨내역!$B765:$G765,22)</f>
        <v>86</v>
      </c>
      <c r="X765">
        <f>X764+COUNTIF(전체당첨내역!$B765:$G765,23)</f>
        <v>93</v>
      </c>
      <c r="Y765">
        <f>Y764+COUNTIF(전체당첨내역!$B765:$G765,24)</f>
        <v>103</v>
      </c>
      <c r="Z765">
        <f>Z764+COUNTIF(전체당첨내역!$B765:$G765,25)</f>
        <v>100</v>
      </c>
      <c r="AA765">
        <f>AA764+COUNTIF(전체당첨내역!$B765:$G765,26)</f>
        <v>103</v>
      </c>
      <c r="AB765">
        <f>AB764+COUNTIF(전체당첨내역!$B765:$G765,27)</f>
        <v>119</v>
      </c>
      <c r="AC765">
        <f>AC764+COUNTIF(전체당첨내역!$B765:$G765,28)</f>
        <v>90</v>
      </c>
      <c r="AD765">
        <f>AD764+COUNTIF(전체당첨내역!$B765:$G765,29)</f>
        <v>93</v>
      </c>
      <c r="AE765">
        <f>AE764+COUNTIF(전체당첨내역!$B765:$G765,30)</f>
        <v>89</v>
      </c>
      <c r="AF765">
        <f>AF764+COUNTIF(전체당첨내역!$B765:$G765,31)</f>
        <v>102</v>
      </c>
      <c r="AG765">
        <f>AG764+COUNTIF(전체당첨내역!$B765:$G765,32)</f>
        <v>89</v>
      </c>
      <c r="AH765">
        <f>AH764+COUNTIF(전체당첨내역!$B765:$G765,33)</f>
        <v>107</v>
      </c>
      <c r="AI765">
        <f>AI764+COUNTIF(전체당첨내역!$B765:$G765,34)</f>
        <v>120</v>
      </c>
      <c r="AJ765">
        <f>AJ764+COUNTIF(전체당첨내역!$B765:$G765,35)</f>
        <v>94</v>
      </c>
      <c r="AK765">
        <f>AK764+COUNTIF(전체당첨내역!$B765:$G765,36)</f>
        <v>102</v>
      </c>
      <c r="AL765">
        <f>AL764+COUNTIF(전체당첨내역!$B765:$G765,37)</f>
        <v>112</v>
      </c>
      <c r="AM765">
        <f>AM764+COUNTIF(전체당첨내역!$B765:$G765,38)</f>
        <v>93</v>
      </c>
      <c r="AN765">
        <f>AN764+COUNTIF(전체당첨내역!$B765:$G765,39)</f>
        <v>100</v>
      </c>
      <c r="AO765">
        <f>AO764+COUNTIF(전체당첨내역!$B765:$G765,40)</f>
        <v>118</v>
      </c>
      <c r="AP765">
        <f>AP764+COUNTIF(전체당첨내역!$B765:$G765,41)</f>
        <v>93</v>
      </c>
      <c r="AQ765">
        <f>AQ764+COUNTIF(전체당첨내역!$B765:$G765,42)</f>
        <v>93</v>
      </c>
      <c r="AR765">
        <f>AR764+COUNTIF(전체당첨내역!$B765:$G765,43)</f>
        <v>107</v>
      </c>
      <c r="AS765">
        <f>AS764+COUNTIF(전체당첨내역!$B765:$G765,44)</f>
        <v>104</v>
      </c>
      <c r="AT765">
        <f>AT764+COUNTIF(전체당첨내역!$B765:$G765,45)</f>
        <v>104</v>
      </c>
    </row>
    <row r="766" spans="1:46" ht="16.5" customHeight="1">
      <c r="A766">
        <v>765</v>
      </c>
      <c r="B766">
        <f>B765+COUNTIF(전체당첨내역!$B766:$G766,1)</f>
        <v>113</v>
      </c>
      <c r="C766">
        <f>C765+COUNTIF(전체당첨내역!$B766:$G766,2)</f>
        <v>102</v>
      </c>
      <c r="D766">
        <f>D765+COUNTIF(전체당첨내역!$B766:$G766,3)</f>
        <v>103</v>
      </c>
      <c r="E766">
        <f>E765+COUNTIF(전체당첨내역!$B766:$G766,4)</f>
        <v>110</v>
      </c>
      <c r="F766">
        <f>F765+COUNTIF(전체당첨내역!$B766:$G766,5)</f>
        <v>106</v>
      </c>
      <c r="G766">
        <f>G765+COUNTIF(전체당첨내역!$B766:$G766,6)</f>
        <v>93</v>
      </c>
      <c r="H766">
        <f>H765+COUNTIF(전체당첨내역!$B766:$G766,7)</f>
        <v>106</v>
      </c>
      <c r="I766">
        <f>I765+COUNTIF(전체당첨내역!$B766:$G766,8)</f>
        <v>109</v>
      </c>
      <c r="J766">
        <f>J765+COUNTIF(전체당첨내역!$B766:$G766,9)</f>
        <v>77</v>
      </c>
      <c r="K766">
        <f>K765+COUNTIF(전체당첨내역!$B766:$G766,10)</f>
        <v>105</v>
      </c>
      <c r="L766">
        <f>L765+COUNTIF(전체당첨내역!$B766:$G766,11)</f>
        <v>105</v>
      </c>
      <c r="M766">
        <f>M765+COUNTIF(전체당첨내역!$B766:$G766,12)</f>
        <v>101</v>
      </c>
      <c r="N766">
        <f>N765+COUNTIF(전체당첨내역!$B766:$G766,13)</f>
        <v>107</v>
      </c>
      <c r="O766">
        <f>O765+COUNTIF(전체당첨내역!$B766:$G766,14)</f>
        <v>109</v>
      </c>
      <c r="P766">
        <f>P765+COUNTIF(전체당첨내역!$B766:$G766,15)</f>
        <v>103</v>
      </c>
      <c r="Q766">
        <f>Q765+COUNTIF(전체당첨내역!$B766:$G766,16)</f>
        <v>95</v>
      </c>
      <c r="R766">
        <f>R765+COUNTIF(전체당첨내역!$B766:$G766,17)</f>
        <v>111</v>
      </c>
      <c r="S766">
        <f>S765+COUNTIF(전체당첨내역!$B766:$G766,18)</f>
        <v>104</v>
      </c>
      <c r="T766">
        <f>T765+COUNTIF(전체당첨내역!$B766:$G766,19)</f>
        <v>102</v>
      </c>
      <c r="U766">
        <f>U765+COUNTIF(전체당첨내역!$B766:$G766,20)</f>
        <v>118</v>
      </c>
      <c r="V766">
        <f>V765+COUNTIF(전체당첨내역!$B766:$G766,21)</f>
        <v>95</v>
      </c>
      <c r="W766">
        <f>W765+COUNTIF(전체당첨내역!$B766:$G766,22)</f>
        <v>86</v>
      </c>
      <c r="X766">
        <f>X765+COUNTIF(전체당첨내역!$B766:$G766,23)</f>
        <v>93</v>
      </c>
      <c r="Y766">
        <f>Y765+COUNTIF(전체당첨내역!$B766:$G766,24)</f>
        <v>103</v>
      </c>
      <c r="Z766">
        <f>Z765+COUNTIF(전체당첨내역!$B766:$G766,25)</f>
        <v>100</v>
      </c>
      <c r="AA766">
        <f>AA765+COUNTIF(전체당첨내역!$B766:$G766,26)</f>
        <v>103</v>
      </c>
      <c r="AB766">
        <f>AB765+COUNTIF(전체당첨내역!$B766:$G766,27)</f>
        <v>119</v>
      </c>
      <c r="AC766">
        <f>AC765+COUNTIF(전체당첨내역!$B766:$G766,28)</f>
        <v>90</v>
      </c>
      <c r="AD766">
        <f>AD765+COUNTIF(전체당첨내역!$B766:$G766,29)</f>
        <v>93</v>
      </c>
      <c r="AE766">
        <f>AE765+COUNTIF(전체당첨내역!$B766:$G766,30)</f>
        <v>89</v>
      </c>
      <c r="AF766">
        <f>AF765+COUNTIF(전체당첨내역!$B766:$G766,31)</f>
        <v>102</v>
      </c>
      <c r="AG766">
        <f>AG765+COUNTIF(전체당첨내역!$B766:$G766,32)</f>
        <v>89</v>
      </c>
      <c r="AH766">
        <f>AH765+COUNTIF(전체당첨내역!$B766:$G766,33)</f>
        <v>107</v>
      </c>
      <c r="AI766">
        <f>AI765+COUNTIF(전체당첨내역!$B766:$G766,34)</f>
        <v>120</v>
      </c>
      <c r="AJ766">
        <f>AJ765+COUNTIF(전체당첨내역!$B766:$G766,35)</f>
        <v>94</v>
      </c>
      <c r="AK766">
        <f>AK765+COUNTIF(전체당첨내역!$B766:$G766,36)</f>
        <v>102</v>
      </c>
      <c r="AL766">
        <f>AL765+COUNTIF(전체당첨내역!$B766:$G766,37)</f>
        <v>112</v>
      </c>
      <c r="AM766">
        <f>AM765+COUNTIF(전체당첨내역!$B766:$G766,38)</f>
        <v>93</v>
      </c>
      <c r="AN766">
        <f>AN765+COUNTIF(전체당첨내역!$B766:$G766,39)</f>
        <v>100</v>
      </c>
      <c r="AO766">
        <f>AO765+COUNTIF(전체당첨내역!$B766:$G766,40)</f>
        <v>118</v>
      </c>
      <c r="AP766">
        <f>AP765+COUNTIF(전체당첨내역!$B766:$G766,41)</f>
        <v>93</v>
      </c>
      <c r="AQ766">
        <f>AQ765+COUNTIF(전체당첨내역!$B766:$G766,42)</f>
        <v>94</v>
      </c>
      <c r="AR766">
        <f>AR765+COUNTIF(전체당첨내역!$B766:$G766,43)</f>
        <v>108</v>
      </c>
      <c r="AS766">
        <f>AS765+COUNTIF(전체당첨내역!$B766:$G766,44)</f>
        <v>104</v>
      </c>
      <c r="AT766">
        <f>AT765+COUNTIF(전체당첨내역!$B766:$G766,45)</f>
        <v>104</v>
      </c>
    </row>
    <row r="767" spans="1:46" ht="16.5" customHeight="1">
      <c r="A767">
        <v>766</v>
      </c>
      <c r="B767">
        <f>B766+COUNTIF(전체당첨내역!$B767:$G767,1)</f>
        <v>113</v>
      </c>
      <c r="C767">
        <f>C766+COUNTIF(전체당첨내역!$B767:$G767,2)</f>
        <v>102</v>
      </c>
      <c r="D767">
        <f>D766+COUNTIF(전체당첨내역!$B767:$G767,3)</f>
        <v>103</v>
      </c>
      <c r="E767">
        <f>E766+COUNTIF(전체당첨내역!$B767:$G767,4)</f>
        <v>110</v>
      </c>
      <c r="F767">
        <f>F766+COUNTIF(전체당첨내역!$B767:$G767,5)</f>
        <v>106</v>
      </c>
      <c r="G767">
        <f>G766+COUNTIF(전체당첨내역!$B767:$G767,6)</f>
        <v>93</v>
      </c>
      <c r="H767">
        <f>H766+COUNTIF(전체당첨내역!$B767:$G767,7)</f>
        <v>106</v>
      </c>
      <c r="I767">
        <f>I766+COUNTIF(전체당첨내역!$B767:$G767,8)</f>
        <v>109</v>
      </c>
      <c r="J767">
        <f>J766+COUNTIF(전체당첨내역!$B767:$G767,9)</f>
        <v>78</v>
      </c>
      <c r="K767">
        <f>K766+COUNTIF(전체당첨내역!$B767:$G767,10)</f>
        <v>105</v>
      </c>
      <c r="L767">
        <f>L766+COUNTIF(전체당첨내역!$B767:$G767,11)</f>
        <v>105</v>
      </c>
      <c r="M767">
        <f>M766+COUNTIF(전체당첨내역!$B767:$G767,12)</f>
        <v>101</v>
      </c>
      <c r="N767">
        <f>N766+COUNTIF(전체당첨내역!$B767:$G767,13)</f>
        <v>107</v>
      </c>
      <c r="O767">
        <f>O766+COUNTIF(전체당첨내역!$B767:$G767,14)</f>
        <v>109</v>
      </c>
      <c r="P767">
        <f>P766+COUNTIF(전체당첨내역!$B767:$G767,15)</f>
        <v>103</v>
      </c>
      <c r="Q767">
        <f>Q766+COUNTIF(전체당첨내역!$B767:$G767,16)</f>
        <v>95</v>
      </c>
      <c r="R767">
        <f>R766+COUNTIF(전체당첨내역!$B767:$G767,17)</f>
        <v>111</v>
      </c>
      <c r="S767">
        <f>S766+COUNTIF(전체당첨내역!$B767:$G767,18)</f>
        <v>104</v>
      </c>
      <c r="T767">
        <f>T766+COUNTIF(전체당첨내역!$B767:$G767,19)</f>
        <v>102</v>
      </c>
      <c r="U767">
        <f>U766+COUNTIF(전체당첨내역!$B767:$G767,20)</f>
        <v>118</v>
      </c>
      <c r="V767">
        <f>V766+COUNTIF(전체당첨내역!$B767:$G767,21)</f>
        <v>95</v>
      </c>
      <c r="W767">
        <f>W766+COUNTIF(전체당첨내역!$B767:$G767,22)</f>
        <v>86</v>
      </c>
      <c r="X767">
        <f>X766+COUNTIF(전체당첨내역!$B767:$G767,23)</f>
        <v>93</v>
      </c>
      <c r="Y767">
        <f>Y766+COUNTIF(전체당첨내역!$B767:$G767,24)</f>
        <v>103</v>
      </c>
      <c r="Z767">
        <f>Z766+COUNTIF(전체당첨내역!$B767:$G767,25)</f>
        <v>100</v>
      </c>
      <c r="AA767">
        <f>AA766+COUNTIF(전체당첨내역!$B767:$G767,26)</f>
        <v>103</v>
      </c>
      <c r="AB767">
        <f>AB766+COUNTIF(전체당첨내역!$B767:$G767,27)</f>
        <v>119</v>
      </c>
      <c r="AC767">
        <f>AC766+COUNTIF(전체당첨내역!$B767:$G767,28)</f>
        <v>90</v>
      </c>
      <c r="AD767">
        <f>AD766+COUNTIF(전체당첨내역!$B767:$G767,29)</f>
        <v>93</v>
      </c>
      <c r="AE767">
        <f>AE766+COUNTIF(전체당첨내역!$B767:$G767,30)</f>
        <v>90</v>
      </c>
      <c r="AF767">
        <f>AF766+COUNTIF(전체당첨내역!$B767:$G767,31)</f>
        <v>102</v>
      </c>
      <c r="AG767">
        <f>AG766+COUNTIF(전체당첨내역!$B767:$G767,32)</f>
        <v>89</v>
      </c>
      <c r="AH767">
        <f>AH766+COUNTIF(전체당첨내역!$B767:$G767,33)</f>
        <v>107</v>
      </c>
      <c r="AI767">
        <f>AI766+COUNTIF(전체당첨내역!$B767:$G767,34)</f>
        <v>121</v>
      </c>
      <c r="AJ767">
        <f>AJ766+COUNTIF(전체당첨내역!$B767:$G767,35)</f>
        <v>95</v>
      </c>
      <c r="AK767">
        <f>AK766+COUNTIF(전체당첨내역!$B767:$G767,36)</f>
        <v>102</v>
      </c>
      <c r="AL767">
        <f>AL766+COUNTIF(전체당첨내역!$B767:$G767,37)</f>
        <v>112</v>
      </c>
      <c r="AM767">
        <f>AM766+COUNTIF(전체당첨내역!$B767:$G767,38)</f>
        <v>93</v>
      </c>
      <c r="AN767">
        <f>AN766+COUNTIF(전체당첨내역!$B767:$G767,39)</f>
        <v>101</v>
      </c>
      <c r="AO767">
        <f>AO766+COUNTIF(전체당첨내역!$B767:$G767,40)</f>
        <v>118</v>
      </c>
      <c r="AP767">
        <f>AP766+COUNTIF(전체당첨내역!$B767:$G767,41)</f>
        <v>94</v>
      </c>
      <c r="AQ767">
        <f>AQ766+COUNTIF(전체당첨내역!$B767:$G767,42)</f>
        <v>94</v>
      </c>
      <c r="AR767">
        <f>AR766+COUNTIF(전체당첨내역!$B767:$G767,43)</f>
        <v>108</v>
      </c>
      <c r="AS767">
        <f>AS766+COUNTIF(전체당첨내역!$B767:$G767,44)</f>
        <v>104</v>
      </c>
      <c r="AT767">
        <f>AT766+COUNTIF(전체당첨내역!$B767:$G767,45)</f>
        <v>104</v>
      </c>
    </row>
    <row r="768" spans="1:46" ht="16.5" customHeight="1">
      <c r="A768">
        <v>767</v>
      </c>
      <c r="B768">
        <f>B767+COUNTIF(전체당첨내역!$B768:$G768,1)</f>
        <v>113</v>
      </c>
      <c r="C768">
        <f>C767+COUNTIF(전체당첨내역!$B768:$G768,2)</f>
        <v>102</v>
      </c>
      <c r="D768">
        <f>D767+COUNTIF(전체당첨내역!$B768:$G768,3)</f>
        <v>103</v>
      </c>
      <c r="E768">
        <f>E767+COUNTIF(전체당첨내역!$B768:$G768,4)</f>
        <v>110</v>
      </c>
      <c r="F768">
        <f>F767+COUNTIF(전체당첨내역!$B768:$G768,5)</f>
        <v>107</v>
      </c>
      <c r="G768">
        <f>G767+COUNTIF(전체당첨내역!$B768:$G768,6)</f>
        <v>93</v>
      </c>
      <c r="H768">
        <f>H767+COUNTIF(전체당첨내역!$B768:$G768,7)</f>
        <v>106</v>
      </c>
      <c r="I768">
        <f>I767+COUNTIF(전체당첨내역!$B768:$G768,8)</f>
        <v>109</v>
      </c>
      <c r="J768">
        <f>J767+COUNTIF(전체당첨내역!$B768:$G768,9)</f>
        <v>78</v>
      </c>
      <c r="K768">
        <f>K767+COUNTIF(전체당첨내역!$B768:$G768,10)</f>
        <v>105</v>
      </c>
      <c r="L768">
        <f>L767+COUNTIF(전체당첨내역!$B768:$G768,11)</f>
        <v>105</v>
      </c>
      <c r="M768">
        <f>M767+COUNTIF(전체당첨내역!$B768:$G768,12)</f>
        <v>101</v>
      </c>
      <c r="N768">
        <f>N767+COUNTIF(전체당첨내역!$B768:$G768,13)</f>
        <v>107</v>
      </c>
      <c r="O768">
        <f>O767+COUNTIF(전체당첨내역!$B768:$G768,14)</f>
        <v>109</v>
      </c>
      <c r="P768">
        <f>P767+COUNTIF(전체당첨내역!$B768:$G768,15)</f>
        <v>104</v>
      </c>
      <c r="Q768">
        <f>Q767+COUNTIF(전체당첨내역!$B768:$G768,16)</f>
        <v>95</v>
      </c>
      <c r="R768">
        <f>R767+COUNTIF(전체당첨내역!$B768:$G768,17)</f>
        <v>111</v>
      </c>
      <c r="S768">
        <f>S767+COUNTIF(전체당첨내역!$B768:$G768,18)</f>
        <v>104</v>
      </c>
      <c r="T768">
        <f>T767+COUNTIF(전체당첨내역!$B768:$G768,19)</f>
        <v>102</v>
      </c>
      <c r="U768">
        <f>U767+COUNTIF(전체당첨내역!$B768:$G768,20)</f>
        <v>119</v>
      </c>
      <c r="V768">
        <f>V767+COUNTIF(전체당첨내역!$B768:$G768,21)</f>
        <v>95</v>
      </c>
      <c r="W768">
        <f>W767+COUNTIF(전체당첨내역!$B768:$G768,22)</f>
        <v>86</v>
      </c>
      <c r="X768">
        <f>X767+COUNTIF(전체당첨내역!$B768:$G768,23)</f>
        <v>93</v>
      </c>
      <c r="Y768">
        <f>Y767+COUNTIF(전체당첨내역!$B768:$G768,24)</f>
        <v>103</v>
      </c>
      <c r="Z768">
        <f>Z767+COUNTIF(전체당첨내역!$B768:$G768,25)</f>
        <v>100</v>
      </c>
      <c r="AA768">
        <f>AA767+COUNTIF(전체당첨내역!$B768:$G768,26)</f>
        <v>103</v>
      </c>
      <c r="AB768">
        <f>AB767+COUNTIF(전체당첨내역!$B768:$G768,27)</f>
        <v>119</v>
      </c>
      <c r="AC768">
        <f>AC767+COUNTIF(전체당첨내역!$B768:$G768,28)</f>
        <v>90</v>
      </c>
      <c r="AD768">
        <f>AD767+COUNTIF(전체당첨내역!$B768:$G768,29)</f>
        <v>93</v>
      </c>
      <c r="AE768">
        <f>AE767+COUNTIF(전체당첨내역!$B768:$G768,30)</f>
        <v>90</v>
      </c>
      <c r="AF768">
        <f>AF767+COUNTIF(전체당첨내역!$B768:$G768,31)</f>
        <v>103</v>
      </c>
      <c r="AG768">
        <f>AG767+COUNTIF(전체당첨내역!$B768:$G768,32)</f>
        <v>89</v>
      </c>
      <c r="AH768">
        <f>AH767+COUNTIF(전체당첨내역!$B768:$G768,33)</f>
        <v>107</v>
      </c>
      <c r="AI768">
        <f>AI767+COUNTIF(전체당첨내역!$B768:$G768,34)</f>
        <v>122</v>
      </c>
      <c r="AJ768">
        <f>AJ767+COUNTIF(전체당첨내역!$B768:$G768,35)</f>
        <v>95</v>
      </c>
      <c r="AK768">
        <f>AK767+COUNTIF(전체당첨내역!$B768:$G768,36)</f>
        <v>102</v>
      </c>
      <c r="AL768">
        <f>AL767+COUNTIF(전체당첨내역!$B768:$G768,37)</f>
        <v>112</v>
      </c>
      <c r="AM768">
        <f>AM767+COUNTIF(전체당첨내역!$B768:$G768,38)</f>
        <v>93</v>
      </c>
      <c r="AN768">
        <f>AN767+COUNTIF(전체당첨내역!$B768:$G768,39)</f>
        <v>101</v>
      </c>
      <c r="AO768">
        <f>AO767+COUNTIF(전체당첨내역!$B768:$G768,40)</f>
        <v>118</v>
      </c>
      <c r="AP768">
        <f>AP767+COUNTIF(전체당첨내역!$B768:$G768,41)</f>
        <v>94</v>
      </c>
      <c r="AQ768">
        <f>AQ767+COUNTIF(전체당첨내역!$B768:$G768,42)</f>
        <v>95</v>
      </c>
      <c r="AR768">
        <f>AR767+COUNTIF(전체당첨내역!$B768:$G768,43)</f>
        <v>108</v>
      </c>
      <c r="AS768">
        <f>AS767+COUNTIF(전체당첨내역!$B768:$G768,44)</f>
        <v>104</v>
      </c>
      <c r="AT768">
        <f>AT767+COUNTIF(전체당첨내역!$B768:$G768,45)</f>
        <v>104</v>
      </c>
    </row>
    <row r="769" spans="1:46" ht="16.5" customHeight="1">
      <c r="A769">
        <v>768</v>
      </c>
      <c r="B769">
        <f>B768+COUNTIF(전체당첨내역!$B769:$G769,1)</f>
        <v>113</v>
      </c>
      <c r="C769">
        <f>C768+COUNTIF(전체당첨내역!$B769:$G769,2)</f>
        <v>102</v>
      </c>
      <c r="D769">
        <f>D768+COUNTIF(전체당첨내역!$B769:$G769,3)</f>
        <v>103</v>
      </c>
      <c r="E769">
        <f>E768+COUNTIF(전체당첨내역!$B769:$G769,4)</f>
        <v>110</v>
      </c>
      <c r="F769">
        <f>F768+COUNTIF(전체당첨내역!$B769:$G769,5)</f>
        <v>107</v>
      </c>
      <c r="G769">
        <f>G768+COUNTIF(전체당첨내역!$B769:$G769,6)</f>
        <v>93</v>
      </c>
      <c r="H769">
        <f>H768+COUNTIF(전체당첨내역!$B769:$G769,7)</f>
        <v>107</v>
      </c>
      <c r="I769">
        <f>I768+COUNTIF(전체당첨내역!$B769:$G769,8)</f>
        <v>109</v>
      </c>
      <c r="J769">
        <f>J768+COUNTIF(전체당첨내역!$B769:$G769,9)</f>
        <v>78</v>
      </c>
      <c r="K769">
        <f>K768+COUNTIF(전체당첨내역!$B769:$G769,10)</f>
        <v>105</v>
      </c>
      <c r="L769">
        <f>L768+COUNTIF(전체당첨내역!$B769:$G769,11)</f>
        <v>105</v>
      </c>
      <c r="M769">
        <f>M768+COUNTIF(전체당첨내역!$B769:$G769,12)</f>
        <v>101</v>
      </c>
      <c r="N769">
        <f>N768+COUNTIF(전체당첨내역!$B769:$G769,13)</f>
        <v>107</v>
      </c>
      <c r="O769">
        <f>O768+COUNTIF(전체당첨내역!$B769:$G769,14)</f>
        <v>109</v>
      </c>
      <c r="P769">
        <f>P768+COUNTIF(전체당첨내역!$B769:$G769,15)</f>
        <v>104</v>
      </c>
      <c r="Q769">
        <f>Q768+COUNTIF(전체당첨내역!$B769:$G769,16)</f>
        <v>95</v>
      </c>
      <c r="R769">
        <f>R768+COUNTIF(전체당첨내역!$B769:$G769,17)</f>
        <v>111</v>
      </c>
      <c r="S769">
        <f>S768+COUNTIF(전체당첨내역!$B769:$G769,18)</f>
        <v>104</v>
      </c>
      <c r="T769">
        <f>T768+COUNTIF(전체당첨내역!$B769:$G769,19)</f>
        <v>102</v>
      </c>
      <c r="U769">
        <f>U768+COUNTIF(전체당첨내역!$B769:$G769,20)</f>
        <v>119</v>
      </c>
      <c r="V769">
        <f>V768+COUNTIF(전체당첨내역!$B769:$G769,21)</f>
        <v>95</v>
      </c>
      <c r="W769">
        <f>W768+COUNTIF(전체당첨내역!$B769:$G769,22)</f>
        <v>86</v>
      </c>
      <c r="X769">
        <f>X768+COUNTIF(전체당첨내역!$B769:$G769,23)</f>
        <v>93</v>
      </c>
      <c r="Y769">
        <f>Y768+COUNTIF(전체당첨내역!$B769:$G769,24)</f>
        <v>103</v>
      </c>
      <c r="Z769">
        <f>Z768+COUNTIF(전체당첨내역!$B769:$G769,25)</f>
        <v>100</v>
      </c>
      <c r="AA769">
        <f>AA768+COUNTIF(전체당첨내역!$B769:$G769,26)</f>
        <v>103</v>
      </c>
      <c r="AB769">
        <f>AB768+COUNTIF(전체당첨내역!$B769:$G769,27)</f>
        <v>120</v>
      </c>
      <c r="AC769">
        <f>AC768+COUNTIF(전체당첨내역!$B769:$G769,28)</f>
        <v>90</v>
      </c>
      <c r="AD769">
        <f>AD768+COUNTIF(전체당첨내역!$B769:$G769,29)</f>
        <v>94</v>
      </c>
      <c r="AE769">
        <f>AE768+COUNTIF(전체당첨내역!$B769:$G769,30)</f>
        <v>91</v>
      </c>
      <c r="AF769">
        <f>AF768+COUNTIF(전체당첨내역!$B769:$G769,31)</f>
        <v>103</v>
      </c>
      <c r="AG769">
        <f>AG768+COUNTIF(전체당첨내역!$B769:$G769,32)</f>
        <v>89</v>
      </c>
      <c r="AH769">
        <f>AH768+COUNTIF(전체당첨내역!$B769:$G769,33)</f>
        <v>107</v>
      </c>
      <c r="AI769">
        <f>AI768+COUNTIF(전체당첨내역!$B769:$G769,34)</f>
        <v>122</v>
      </c>
      <c r="AJ769">
        <f>AJ768+COUNTIF(전체당첨내역!$B769:$G769,35)</f>
        <v>95</v>
      </c>
      <c r="AK769">
        <f>AK768+COUNTIF(전체당첨내역!$B769:$G769,36)</f>
        <v>102</v>
      </c>
      <c r="AL769">
        <f>AL768+COUNTIF(전체당첨내역!$B769:$G769,37)</f>
        <v>112</v>
      </c>
      <c r="AM769">
        <f>AM768+COUNTIF(전체당첨내역!$B769:$G769,38)</f>
        <v>94</v>
      </c>
      <c r="AN769">
        <f>AN768+COUNTIF(전체당첨내역!$B769:$G769,39)</f>
        <v>101</v>
      </c>
      <c r="AO769">
        <f>AO768+COUNTIF(전체당첨내역!$B769:$G769,40)</f>
        <v>118</v>
      </c>
      <c r="AP769">
        <f>AP768+COUNTIF(전체당첨내역!$B769:$G769,41)</f>
        <v>94</v>
      </c>
      <c r="AQ769">
        <f>AQ768+COUNTIF(전체당첨내역!$B769:$G769,42)</f>
        <v>95</v>
      </c>
      <c r="AR769">
        <f>AR768+COUNTIF(전체당첨내역!$B769:$G769,43)</f>
        <v>108</v>
      </c>
      <c r="AS769">
        <f>AS768+COUNTIF(전체당첨내역!$B769:$G769,44)</f>
        <v>105</v>
      </c>
      <c r="AT769">
        <f>AT768+COUNTIF(전체당첨내역!$B769:$G769,45)</f>
        <v>104</v>
      </c>
    </row>
    <row r="770" spans="1:46" ht="16.5" customHeight="1">
      <c r="A770">
        <v>769</v>
      </c>
      <c r="B770">
        <f>B769+COUNTIF(전체당첨내역!$B770:$G770,1)</f>
        <v>113</v>
      </c>
      <c r="C770">
        <f>C769+COUNTIF(전체당첨내역!$B770:$G770,2)</f>
        <v>102</v>
      </c>
      <c r="D770">
        <f>D769+COUNTIF(전체당첨내역!$B770:$G770,3)</f>
        <v>103</v>
      </c>
      <c r="E770">
        <f>E769+COUNTIF(전체당첨내역!$B770:$G770,4)</f>
        <v>110</v>
      </c>
      <c r="F770">
        <f>F769+COUNTIF(전체당첨내역!$B770:$G770,5)</f>
        <v>108</v>
      </c>
      <c r="G770">
        <f>G769+COUNTIF(전체당첨내역!$B770:$G770,6)</f>
        <v>93</v>
      </c>
      <c r="H770">
        <f>H769+COUNTIF(전체당첨내역!$B770:$G770,7)</f>
        <v>108</v>
      </c>
      <c r="I770">
        <f>I769+COUNTIF(전체당첨내역!$B770:$G770,8)</f>
        <v>109</v>
      </c>
      <c r="J770">
        <f>J769+COUNTIF(전체당첨내역!$B770:$G770,9)</f>
        <v>78</v>
      </c>
      <c r="K770">
        <f>K769+COUNTIF(전체당첨내역!$B770:$G770,10)</f>
        <v>105</v>
      </c>
      <c r="L770">
        <f>L769+COUNTIF(전체당첨내역!$B770:$G770,11)</f>
        <v>106</v>
      </c>
      <c r="M770">
        <f>M769+COUNTIF(전체당첨내역!$B770:$G770,12)</f>
        <v>101</v>
      </c>
      <c r="N770">
        <f>N769+COUNTIF(전체당첨내역!$B770:$G770,13)</f>
        <v>107</v>
      </c>
      <c r="O770">
        <f>O769+COUNTIF(전체당첨내역!$B770:$G770,14)</f>
        <v>109</v>
      </c>
      <c r="P770">
        <f>P769+COUNTIF(전체당첨내역!$B770:$G770,15)</f>
        <v>104</v>
      </c>
      <c r="Q770">
        <f>Q769+COUNTIF(전체당첨내역!$B770:$G770,16)</f>
        <v>96</v>
      </c>
      <c r="R770">
        <f>R769+COUNTIF(전체당첨내역!$B770:$G770,17)</f>
        <v>111</v>
      </c>
      <c r="S770">
        <f>S769+COUNTIF(전체당첨내역!$B770:$G770,18)</f>
        <v>104</v>
      </c>
      <c r="T770">
        <f>T769+COUNTIF(전체당첨내역!$B770:$G770,19)</f>
        <v>102</v>
      </c>
      <c r="U770">
        <f>U769+COUNTIF(전체당첨내역!$B770:$G770,20)</f>
        <v>119</v>
      </c>
      <c r="V770">
        <f>V769+COUNTIF(전체당첨내역!$B770:$G770,21)</f>
        <v>95</v>
      </c>
      <c r="W770">
        <f>W769+COUNTIF(전체당첨내역!$B770:$G770,22)</f>
        <v>86</v>
      </c>
      <c r="X770">
        <f>X769+COUNTIF(전체당첨내역!$B770:$G770,23)</f>
        <v>93</v>
      </c>
      <c r="Y770">
        <f>Y769+COUNTIF(전체당첨내역!$B770:$G770,24)</f>
        <v>103</v>
      </c>
      <c r="Z770">
        <f>Z769+COUNTIF(전체당첨내역!$B770:$G770,25)</f>
        <v>100</v>
      </c>
      <c r="AA770">
        <f>AA769+COUNTIF(전체당첨내역!$B770:$G770,26)</f>
        <v>103</v>
      </c>
      <c r="AB770">
        <f>AB769+COUNTIF(전체당첨내역!$B770:$G770,27)</f>
        <v>120</v>
      </c>
      <c r="AC770">
        <f>AC769+COUNTIF(전체당첨내역!$B770:$G770,28)</f>
        <v>90</v>
      </c>
      <c r="AD770">
        <f>AD769+COUNTIF(전체당첨내역!$B770:$G770,29)</f>
        <v>94</v>
      </c>
      <c r="AE770">
        <f>AE769+COUNTIF(전체당첨내역!$B770:$G770,30)</f>
        <v>91</v>
      </c>
      <c r="AF770">
        <f>AF769+COUNTIF(전체당첨내역!$B770:$G770,31)</f>
        <v>103</v>
      </c>
      <c r="AG770">
        <f>AG769+COUNTIF(전체당첨내역!$B770:$G770,32)</f>
        <v>89</v>
      </c>
      <c r="AH770">
        <f>AH769+COUNTIF(전체당첨내역!$B770:$G770,33)</f>
        <v>107</v>
      </c>
      <c r="AI770">
        <f>AI769+COUNTIF(전체당첨내역!$B770:$G770,34)</f>
        <v>122</v>
      </c>
      <c r="AJ770">
        <f>AJ769+COUNTIF(전체당첨내역!$B770:$G770,35)</f>
        <v>95</v>
      </c>
      <c r="AK770">
        <f>AK769+COUNTIF(전체당첨내역!$B770:$G770,36)</f>
        <v>102</v>
      </c>
      <c r="AL770">
        <f>AL769+COUNTIF(전체당첨내역!$B770:$G770,37)</f>
        <v>112</v>
      </c>
      <c r="AM770">
        <f>AM769+COUNTIF(전체당첨내역!$B770:$G770,38)</f>
        <v>94</v>
      </c>
      <c r="AN770">
        <f>AN769+COUNTIF(전체당첨내역!$B770:$G770,39)</f>
        <v>101</v>
      </c>
      <c r="AO770">
        <f>AO769+COUNTIF(전체당첨내역!$B770:$G770,40)</f>
        <v>118</v>
      </c>
      <c r="AP770">
        <f>AP769+COUNTIF(전체당첨내역!$B770:$G770,41)</f>
        <v>95</v>
      </c>
      <c r="AQ770">
        <f>AQ769+COUNTIF(전체당첨내역!$B770:$G770,42)</f>
        <v>95</v>
      </c>
      <c r="AR770">
        <f>AR769+COUNTIF(전체당첨내역!$B770:$G770,43)</f>
        <v>108</v>
      </c>
      <c r="AS770">
        <f>AS769+COUNTIF(전체당첨내역!$B770:$G770,44)</f>
        <v>105</v>
      </c>
      <c r="AT770">
        <f>AT769+COUNTIF(전체당첨내역!$B770:$G770,45)</f>
        <v>105</v>
      </c>
    </row>
    <row r="771" spans="1:46" ht="16.5" customHeight="1">
      <c r="A771">
        <v>770</v>
      </c>
      <c r="B771">
        <f>B770+COUNTIF(전체당첨내역!$B771:$G771,1)</f>
        <v>114</v>
      </c>
      <c r="C771">
        <f>C770+COUNTIF(전체당첨내역!$B771:$G771,2)</f>
        <v>102</v>
      </c>
      <c r="D771">
        <f>D770+COUNTIF(전체당첨내역!$B771:$G771,3)</f>
        <v>103</v>
      </c>
      <c r="E771">
        <f>E770+COUNTIF(전체당첨내역!$B771:$G771,4)</f>
        <v>110</v>
      </c>
      <c r="F771">
        <f>F770+COUNTIF(전체당첨내역!$B771:$G771,5)</f>
        <v>108</v>
      </c>
      <c r="G771">
        <f>G770+COUNTIF(전체당첨내역!$B771:$G771,6)</f>
        <v>93</v>
      </c>
      <c r="H771">
        <f>H770+COUNTIF(전체당첨내역!$B771:$G771,7)</f>
        <v>108</v>
      </c>
      <c r="I771">
        <f>I770+COUNTIF(전체당첨내역!$B771:$G771,8)</f>
        <v>109</v>
      </c>
      <c r="J771">
        <f>J770+COUNTIF(전체당첨내역!$B771:$G771,9)</f>
        <v>79</v>
      </c>
      <c r="K771">
        <f>K770+COUNTIF(전체당첨내역!$B771:$G771,10)</f>
        <v>105</v>
      </c>
      <c r="L771">
        <f>L770+COUNTIF(전체당첨내역!$B771:$G771,11)</f>
        <v>106</v>
      </c>
      <c r="M771">
        <f>M770+COUNTIF(전체당첨내역!$B771:$G771,12)</f>
        <v>102</v>
      </c>
      <c r="N771">
        <f>N770+COUNTIF(전체당첨내역!$B771:$G771,13)</f>
        <v>107</v>
      </c>
      <c r="O771">
        <f>O770+COUNTIF(전체당첨내역!$B771:$G771,14)</f>
        <v>109</v>
      </c>
      <c r="P771">
        <f>P770+COUNTIF(전체당첨내역!$B771:$G771,15)</f>
        <v>104</v>
      </c>
      <c r="Q771">
        <f>Q770+COUNTIF(전체당첨내역!$B771:$G771,16)</f>
        <v>96</v>
      </c>
      <c r="R771">
        <f>R770+COUNTIF(전체당첨내역!$B771:$G771,17)</f>
        <v>111</v>
      </c>
      <c r="S771">
        <f>S770+COUNTIF(전체당첨내역!$B771:$G771,18)</f>
        <v>104</v>
      </c>
      <c r="T771">
        <f>T770+COUNTIF(전체당첨내역!$B771:$G771,19)</f>
        <v>102</v>
      </c>
      <c r="U771">
        <f>U770+COUNTIF(전체당첨내역!$B771:$G771,20)</f>
        <v>119</v>
      </c>
      <c r="V771">
        <f>V770+COUNTIF(전체당첨내역!$B771:$G771,21)</f>
        <v>95</v>
      </c>
      <c r="W771">
        <f>W770+COUNTIF(전체당첨내역!$B771:$G771,22)</f>
        <v>86</v>
      </c>
      <c r="X771">
        <f>X770+COUNTIF(전체당첨내역!$B771:$G771,23)</f>
        <v>94</v>
      </c>
      <c r="Y771">
        <f>Y770+COUNTIF(전체당첨내역!$B771:$G771,24)</f>
        <v>103</v>
      </c>
      <c r="Z771">
        <f>Z770+COUNTIF(전체당첨내역!$B771:$G771,25)</f>
        <v>100</v>
      </c>
      <c r="AA771">
        <f>AA770+COUNTIF(전체당첨내역!$B771:$G771,26)</f>
        <v>103</v>
      </c>
      <c r="AB771">
        <f>AB770+COUNTIF(전체당첨내역!$B771:$G771,27)</f>
        <v>120</v>
      </c>
      <c r="AC771">
        <f>AC770+COUNTIF(전체당첨내역!$B771:$G771,28)</f>
        <v>90</v>
      </c>
      <c r="AD771">
        <f>AD770+COUNTIF(전체당첨내역!$B771:$G771,29)</f>
        <v>94</v>
      </c>
      <c r="AE771">
        <f>AE770+COUNTIF(전체당첨내역!$B771:$G771,30)</f>
        <v>91</v>
      </c>
      <c r="AF771">
        <f>AF770+COUNTIF(전체당첨내역!$B771:$G771,31)</f>
        <v>103</v>
      </c>
      <c r="AG771">
        <f>AG770+COUNTIF(전체당첨내역!$B771:$G771,32)</f>
        <v>89</v>
      </c>
      <c r="AH771">
        <f>AH770+COUNTIF(전체당첨내역!$B771:$G771,33)</f>
        <v>107</v>
      </c>
      <c r="AI771">
        <f>AI770+COUNTIF(전체당첨내역!$B771:$G771,34)</f>
        <v>122</v>
      </c>
      <c r="AJ771">
        <f>AJ770+COUNTIF(전체당첨내역!$B771:$G771,35)</f>
        <v>95</v>
      </c>
      <c r="AK771">
        <f>AK770+COUNTIF(전체당첨내역!$B771:$G771,36)</f>
        <v>102</v>
      </c>
      <c r="AL771">
        <f>AL770+COUNTIF(전체당첨내역!$B771:$G771,37)</f>
        <v>112</v>
      </c>
      <c r="AM771">
        <f>AM770+COUNTIF(전체당첨내역!$B771:$G771,38)</f>
        <v>94</v>
      </c>
      <c r="AN771">
        <f>AN770+COUNTIF(전체당첨내역!$B771:$G771,39)</f>
        <v>102</v>
      </c>
      <c r="AO771">
        <f>AO770+COUNTIF(전체당첨내역!$B771:$G771,40)</f>
        <v>118</v>
      </c>
      <c r="AP771">
        <f>AP770+COUNTIF(전체당첨내역!$B771:$G771,41)</f>
        <v>95</v>
      </c>
      <c r="AQ771">
        <f>AQ770+COUNTIF(전체당첨내역!$B771:$G771,42)</f>
        <v>95</v>
      </c>
      <c r="AR771">
        <f>AR770+COUNTIF(전체당첨내역!$B771:$G771,43)</f>
        <v>109</v>
      </c>
      <c r="AS771">
        <f>AS770+COUNTIF(전체당첨내역!$B771:$G771,44)</f>
        <v>105</v>
      </c>
      <c r="AT771">
        <f>AT770+COUNTIF(전체당첨내역!$B771:$G771,45)</f>
        <v>105</v>
      </c>
    </row>
    <row r="772" spans="1:46" ht="16.5" customHeight="1">
      <c r="A772">
        <v>771</v>
      </c>
      <c r="B772">
        <f>B771+COUNTIF(전체당첨내역!$B772:$G772,1)</f>
        <v>114</v>
      </c>
      <c r="C772">
        <f>C771+COUNTIF(전체당첨내역!$B772:$G772,2)</f>
        <v>102</v>
      </c>
      <c r="D772">
        <f>D771+COUNTIF(전체당첨내역!$B772:$G772,3)</f>
        <v>103</v>
      </c>
      <c r="E772">
        <f>E771+COUNTIF(전체당첨내역!$B772:$G772,4)</f>
        <v>110</v>
      </c>
      <c r="F772">
        <f>F771+COUNTIF(전체당첨내역!$B772:$G772,5)</f>
        <v>108</v>
      </c>
      <c r="G772">
        <f>G771+COUNTIF(전체당첨내역!$B772:$G772,6)</f>
        <v>94</v>
      </c>
      <c r="H772">
        <f>H771+COUNTIF(전체당첨내역!$B772:$G772,7)</f>
        <v>108</v>
      </c>
      <c r="I772">
        <f>I771+COUNTIF(전체당첨내역!$B772:$G772,8)</f>
        <v>109</v>
      </c>
      <c r="J772">
        <f>J771+COUNTIF(전체당첨내역!$B772:$G772,9)</f>
        <v>79</v>
      </c>
      <c r="K772">
        <f>K771+COUNTIF(전체당첨내역!$B772:$G772,10)</f>
        <v>106</v>
      </c>
      <c r="L772">
        <f>L771+COUNTIF(전체당첨내역!$B772:$G772,11)</f>
        <v>106</v>
      </c>
      <c r="M772">
        <f>M771+COUNTIF(전체당첨내역!$B772:$G772,12)</f>
        <v>102</v>
      </c>
      <c r="N772">
        <f>N771+COUNTIF(전체당첨내역!$B772:$G772,13)</f>
        <v>107</v>
      </c>
      <c r="O772">
        <f>O771+COUNTIF(전체당첨내역!$B772:$G772,14)</f>
        <v>109</v>
      </c>
      <c r="P772">
        <f>P771+COUNTIF(전체당첨내역!$B772:$G772,15)</f>
        <v>104</v>
      </c>
      <c r="Q772">
        <f>Q771+COUNTIF(전체당첨내역!$B772:$G772,16)</f>
        <v>96</v>
      </c>
      <c r="R772">
        <f>R771+COUNTIF(전체당첨내역!$B772:$G772,17)</f>
        <v>112</v>
      </c>
      <c r="S772">
        <f>S771+COUNTIF(전체당첨내역!$B772:$G772,18)</f>
        <v>105</v>
      </c>
      <c r="T772">
        <f>T771+COUNTIF(전체당첨내역!$B772:$G772,19)</f>
        <v>102</v>
      </c>
      <c r="U772">
        <f>U771+COUNTIF(전체당첨내역!$B772:$G772,20)</f>
        <v>119</v>
      </c>
      <c r="V772">
        <f>V771+COUNTIF(전체당첨내역!$B772:$G772,21)</f>
        <v>96</v>
      </c>
      <c r="W772">
        <f>W771+COUNTIF(전체당첨내역!$B772:$G772,22)</f>
        <v>86</v>
      </c>
      <c r="X772">
        <f>X771+COUNTIF(전체당첨내역!$B772:$G772,23)</f>
        <v>94</v>
      </c>
      <c r="Y772">
        <f>Y771+COUNTIF(전체당첨내역!$B772:$G772,24)</f>
        <v>103</v>
      </c>
      <c r="Z772">
        <f>Z771+COUNTIF(전체당첨내역!$B772:$G772,25)</f>
        <v>100</v>
      </c>
      <c r="AA772">
        <f>AA771+COUNTIF(전체당첨내역!$B772:$G772,26)</f>
        <v>103</v>
      </c>
      <c r="AB772">
        <f>AB771+COUNTIF(전체당첨내역!$B772:$G772,27)</f>
        <v>120</v>
      </c>
      <c r="AC772">
        <f>AC771+COUNTIF(전체당첨내역!$B772:$G772,28)</f>
        <v>90</v>
      </c>
      <c r="AD772">
        <f>AD771+COUNTIF(전체당첨내역!$B772:$G772,29)</f>
        <v>95</v>
      </c>
      <c r="AE772">
        <f>AE771+COUNTIF(전체당첨내역!$B772:$G772,30)</f>
        <v>91</v>
      </c>
      <c r="AF772">
        <f>AF771+COUNTIF(전체당첨내역!$B772:$G772,31)</f>
        <v>103</v>
      </c>
      <c r="AG772">
        <f>AG771+COUNTIF(전체당첨내역!$B772:$G772,32)</f>
        <v>89</v>
      </c>
      <c r="AH772">
        <f>AH771+COUNTIF(전체당첨내역!$B772:$G772,33)</f>
        <v>107</v>
      </c>
      <c r="AI772">
        <f>AI771+COUNTIF(전체당첨내역!$B772:$G772,34)</f>
        <v>122</v>
      </c>
      <c r="AJ772">
        <f>AJ771+COUNTIF(전체당첨내역!$B772:$G772,35)</f>
        <v>95</v>
      </c>
      <c r="AK772">
        <f>AK771+COUNTIF(전체당첨내역!$B772:$G772,36)</f>
        <v>102</v>
      </c>
      <c r="AL772">
        <f>AL771+COUNTIF(전체당첨내역!$B772:$G772,37)</f>
        <v>112</v>
      </c>
      <c r="AM772">
        <f>AM771+COUNTIF(전체당첨내역!$B772:$G772,38)</f>
        <v>94</v>
      </c>
      <c r="AN772">
        <f>AN771+COUNTIF(전체당첨내역!$B772:$G772,39)</f>
        <v>102</v>
      </c>
      <c r="AO772">
        <f>AO771+COUNTIF(전체당첨내역!$B772:$G772,40)</f>
        <v>118</v>
      </c>
      <c r="AP772">
        <f>AP771+COUNTIF(전체당첨내역!$B772:$G772,41)</f>
        <v>95</v>
      </c>
      <c r="AQ772">
        <f>AQ771+COUNTIF(전체당첨내역!$B772:$G772,42)</f>
        <v>95</v>
      </c>
      <c r="AR772">
        <f>AR771+COUNTIF(전체당첨내역!$B772:$G772,43)</f>
        <v>109</v>
      </c>
      <c r="AS772">
        <f>AS771+COUNTIF(전체당첨내역!$B772:$G772,44)</f>
        <v>105</v>
      </c>
      <c r="AT772">
        <f>AT771+COUNTIF(전체당첨내역!$B772:$G772,45)</f>
        <v>105</v>
      </c>
    </row>
    <row r="773" spans="1:46" ht="16.5" customHeight="1">
      <c r="A773">
        <v>772</v>
      </c>
      <c r="B773">
        <f>B772+COUNTIF(전체당첨내역!$B773:$G773,1)</f>
        <v>114</v>
      </c>
      <c r="C773">
        <f>C772+COUNTIF(전체당첨내역!$B773:$G773,2)</f>
        <v>102</v>
      </c>
      <c r="D773">
        <f>D772+COUNTIF(전체당첨내역!$B773:$G773,3)</f>
        <v>103</v>
      </c>
      <c r="E773">
        <f>E772+COUNTIF(전체당첨내역!$B773:$G773,4)</f>
        <v>110</v>
      </c>
      <c r="F773">
        <f>F772+COUNTIF(전체당첨내역!$B773:$G773,5)</f>
        <v>109</v>
      </c>
      <c r="G773">
        <f>G772+COUNTIF(전체당첨내역!$B773:$G773,6)</f>
        <v>95</v>
      </c>
      <c r="H773">
        <f>H772+COUNTIF(전체당첨내역!$B773:$G773,7)</f>
        <v>108</v>
      </c>
      <c r="I773">
        <f>I772+COUNTIF(전체당첨내역!$B773:$G773,8)</f>
        <v>109</v>
      </c>
      <c r="J773">
        <f>J772+COUNTIF(전체당첨내역!$B773:$G773,9)</f>
        <v>79</v>
      </c>
      <c r="K773">
        <f>K772+COUNTIF(전체당첨내역!$B773:$G773,10)</f>
        <v>106</v>
      </c>
      <c r="L773">
        <f>L772+COUNTIF(전체당첨내역!$B773:$G773,11)</f>
        <v>107</v>
      </c>
      <c r="M773">
        <f>M772+COUNTIF(전체당첨내역!$B773:$G773,12)</f>
        <v>102</v>
      </c>
      <c r="N773">
        <f>N772+COUNTIF(전체당첨내역!$B773:$G773,13)</f>
        <v>107</v>
      </c>
      <c r="O773">
        <f>O772+COUNTIF(전체당첨내역!$B773:$G773,14)</f>
        <v>110</v>
      </c>
      <c r="P773">
        <f>P772+COUNTIF(전체당첨내역!$B773:$G773,15)</f>
        <v>104</v>
      </c>
      <c r="Q773">
        <f>Q772+COUNTIF(전체당첨내역!$B773:$G773,16)</f>
        <v>96</v>
      </c>
      <c r="R773">
        <f>R772+COUNTIF(전체당첨내역!$B773:$G773,17)</f>
        <v>112</v>
      </c>
      <c r="S773">
        <f>S772+COUNTIF(전체당첨내역!$B773:$G773,18)</f>
        <v>105</v>
      </c>
      <c r="T773">
        <f>T772+COUNTIF(전체당첨내역!$B773:$G773,19)</f>
        <v>102</v>
      </c>
      <c r="U773">
        <f>U772+COUNTIF(전체당첨내역!$B773:$G773,20)</f>
        <v>119</v>
      </c>
      <c r="V773">
        <f>V772+COUNTIF(전체당첨내역!$B773:$G773,21)</f>
        <v>97</v>
      </c>
      <c r="W773">
        <f>W772+COUNTIF(전체당첨내역!$B773:$G773,22)</f>
        <v>86</v>
      </c>
      <c r="X773">
        <f>X772+COUNTIF(전체당첨내역!$B773:$G773,23)</f>
        <v>94</v>
      </c>
      <c r="Y773">
        <f>Y772+COUNTIF(전체당첨내역!$B773:$G773,24)</f>
        <v>103</v>
      </c>
      <c r="Z773">
        <f>Z772+COUNTIF(전체당첨내역!$B773:$G773,25)</f>
        <v>100</v>
      </c>
      <c r="AA773">
        <f>AA772+COUNTIF(전체당첨내역!$B773:$G773,26)</f>
        <v>103</v>
      </c>
      <c r="AB773">
        <f>AB772+COUNTIF(전체당첨내역!$B773:$G773,27)</f>
        <v>120</v>
      </c>
      <c r="AC773">
        <f>AC772+COUNTIF(전체당첨내역!$B773:$G773,28)</f>
        <v>90</v>
      </c>
      <c r="AD773">
        <f>AD772+COUNTIF(전체당첨내역!$B773:$G773,29)</f>
        <v>95</v>
      </c>
      <c r="AE773">
        <f>AE772+COUNTIF(전체당첨내역!$B773:$G773,30)</f>
        <v>91</v>
      </c>
      <c r="AF773">
        <f>AF772+COUNTIF(전체당첨내역!$B773:$G773,31)</f>
        <v>103</v>
      </c>
      <c r="AG773">
        <f>AG772+COUNTIF(전체당첨내역!$B773:$G773,32)</f>
        <v>89</v>
      </c>
      <c r="AH773">
        <f>AH772+COUNTIF(전체당첨내역!$B773:$G773,33)</f>
        <v>107</v>
      </c>
      <c r="AI773">
        <f>AI772+COUNTIF(전체당첨내역!$B773:$G773,34)</f>
        <v>122</v>
      </c>
      <c r="AJ773">
        <f>AJ772+COUNTIF(전체당첨내역!$B773:$G773,35)</f>
        <v>95</v>
      </c>
      <c r="AK773">
        <f>AK772+COUNTIF(전체당첨내역!$B773:$G773,36)</f>
        <v>102</v>
      </c>
      <c r="AL773">
        <f>AL772+COUNTIF(전체당첨내역!$B773:$G773,37)</f>
        <v>112</v>
      </c>
      <c r="AM773">
        <f>AM772+COUNTIF(전체당첨내역!$B773:$G773,38)</f>
        <v>94</v>
      </c>
      <c r="AN773">
        <f>AN772+COUNTIF(전체당첨내역!$B773:$G773,39)</f>
        <v>102</v>
      </c>
      <c r="AO773">
        <f>AO772+COUNTIF(전체당첨내역!$B773:$G773,40)</f>
        <v>118</v>
      </c>
      <c r="AP773">
        <f>AP772+COUNTIF(전체당첨내역!$B773:$G773,41)</f>
        <v>96</v>
      </c>
      <c r="AQ773">
        <f>AQ772+COUNTIF(전체당첨내역!$B773:$G773,42)</f>
        <v>95</v>
      </c>
      <c r="AR773">
        <f>AR772+COUNTIF(전체당첨내역!$B773:$G773,43)</f>
        <v>109</v>
      </c>
      <c r="AS773">
        <f>AS772+COUNTIF(전체당첨내역!$B773:$G773,44)</f>
        <v>105</v>
      </c>
      <c r="AT773">
        <f>AT772+COUNTIF(전체당첨내역!$B773:$G773,45)</f>
        <v>105</v>
      </c>
    </row>
    <row r="774" spans="1:46" ht="16.5" customHeight="1">
      <c r="A774">
        <v>773</v>
      </c>
      <c r="B774">
        <f>B773+COUNTIF(전체당첨내역!$B774:$G774,1)</f>
        <v>114</v>
      </c>
      <c r="C774">
        <f>C773+COUNTIF(전체당첨내역!$B774:$G774,2)</f>
        <v>102</v>
      </c>
      <c r="D774">
        <f>D773+COUNTIF(전체당첨내역!$B774:$G774,3)</f>
        <v>103</v>
      </c>
      <c r="E774">
        <f>E773+COUNTIF(전체당첨내역!$B774:$G774,4)</f>
        <v>110</v>
      </c>
      <c r="F774">
        <f>F773+COUNTIF(전체당첨내역!$B774:$G774,5)</f>
        <v>109</v>
      </c>
      <c r="G774">
        <f>G773+COUNTIF(전체당첨내역!$B774:$G774,6)</f>
        <v>95</v>
      </c>
      <c r="H774">
        <f>H773+COUNTIF(전체당첨내역!$B774:$G774,7)</f>
        <v>108</v>
      </c>
      <c r="I774">
        <f>I773+COUNTIF(전체당첨내역!$B774:$G774,8)</f>
        <v>110</v>
      </c>
      <c r="J774">
        <f>J773+COUNTIF(전체당첨내역!$B774:$G774,9)</f>
        <v>79</v>
      </c>
      <c r="K774">
        <f>K773+COUNTIF(전체당첨내역!$B774:$G774,10)</f>
        <v>106</v>
      </c>
      <c r="L774">
        <f>L773+COUNTIF(전체당첨내역!$B774:$G774,11)</f>
        <v>107</v>
      </c>
      <c r="M774">
        <f>M773+COUNTIF(전체당첨내역!$B774:$G774,12)</f>
        <v>103</v>
      </c>
      <c r="N774">
        <f>N773+COUNTIF(전체당첨내역!$B774:$G774,13)</f>
        <v>107</v>
      </c>
      <c r="O774">
        <f>O773+COUNTIF(전체당첨내역!$B774:$G774,14)</f>
        <v>110</v>
      </c>
      <c r="P774">
        <f>P773+COUNTIF(전체당첨내역!$B774:$G774,15)</f>
        <v>104</v>
      </c>
      <c r="Q774">
        <f>Q773+COUNTIF(전체당첨내역!$B774:$G774,16)</f>
        <v>96</v>
      </c>
      <c r="R774">
        <f>R773+COUNTIF(전체당첨내역!$B774:$G774,17)</f>
        <v>112</v>
      </c>
      <c r="S774">
        <f>S773+COUNTIF(전체당첨내역!$B774:$G774,18)</f>
        <v>105</v>
      </c>
      <c r="T774">
        <f>T773+COUNTIF(전체당첨내역!$B774:$G774,19)</f>
        <v>103</v>
      </c>
      <c r="U774">
        <f>U773+COUNTIF(전체당첨내역!$B774:$G774,20)</f>
        <v>119</v>
      </c>
      <c r="V774">
        <f>V773+COUNTIF(전체당첨내역!$B774:$G774,21)</f>
        <v>98</v>
      </c>
      <c r="W774">
        <f>W773+COUNTIF(전체당첨내역!$B774:$G774,22)</f>
        <v>86</v>
      </c>
      <c r="X774">
        <f>X773+COUNTIF(전체당첨내역!$B774:$G774,23)</f>
        <v>94</v>
      </c>
      <c r="Y774">
        <f>Y773+COUNTIF(전체당첨내역!$B774:$G774,24)</f>
        <v>103</v>
      </c>
      <c r="Z774">
        <f>Z773+COUNTIF(전체당첨내역!$B774:$G774,25)</f>
        <v>100</v>
      </c>
      <c r="AA774">
        <f>AA773+COUNTIF(전체당첨내역!$B774:$G774,26)</f>
        <v>103</v>
      </c>
      <c r="AB774">
        <f>AB773+COUNTIF(전체당첨내역!$B774:$G774,27)</f>
        <v>120</v>
      </c>
      <c r="AC774">
        <f>AC773+COUNTIF(전체당첨내역!$B774:$G774,28)</f>
        <v>90</v>
      </c>
      <c r="AD774">
        <f>AD773+COUNTIF(전체당첨내역!$B774:$G774,29)</f>
        <v>95</v>
      </c>
      <c r="AE774">
        <f>AE773+COUNTIF(전체당첨내역!$B774:$G774,30)</f>
        <v>91</v>
      </c>
      <c r="AF774">
        <f>AF773+COUNTIF(전체당첨내역!$B774:$G774,31)</f>
        <v>104</v>
      </c>
      <c r="AG774">
        <f>AG773+COUNTIF(전체당첨내역!$B774:$G774,32)</f>
        <v>89</v>
      </c>
      <c r="AH774">
        <f>AH773+COUNTIF(전체당첨내역!$B774:$G774,33)</f>
        <v>107</v>
      </c>
      <c r="AI774">
        <f>AI773+COUNTIF(전체당첨내역!$B774:$G774,34)</f>
        <v>122</v>
      </c>
      <c r="AJ774">
        <f>AJ773+COUNTIF(전체당첨내역!$B774:$G774,35)</f>
        <v>96</v>
      </c>
      <c r="AK774">
        <f>AK773+COUNTIF(전체당첨내역!$B774:$G774,36)</f>
        <v>102</v>
      </c>
      <c r="AL774">
        <f>AL773+COUNTIF(전체당첨내역!$B774:$G774,37)</f>
        <v>112</v>
      </c>
      <c r="AM774">
        <f>AM773+COUNTIF(전체당첨내역!$B774:$G774,38)</f>
        <v>94</v>
      </c>
      <c r="AN774">
        <f>AN773+COUNTIF(전체당첨내역!$B774:$G774,39)</f>
        <v>102</v>
      </c>
      <c r="AO774">
        <f>AO773+COUNTIF(전체당첨내역!$B774:$G774,40)</f>
        <v>118</v>
      </c>
      <c r="AP774">
        <f>AP773+COUNTIF(전체당첨내역!$B774:$G774,41)</f>
        <v>96</v>
      </c>
      <c r="AQ774">
        <f>AQ773+COUNTIF(전체당첨내역!$B774:$G774,42)</f>
        <v>95</v>
      </c>
      <c r="AR774">
        <f>AR773+COUNTIF(전체당첨내역!$B774:$G774,43)</f>
        <v>109</v>
      </c>
      <c r="AS774">
        <f>AS773+COUNTIF(전체당첨내역!$B774:$G774,44)</f>
        <v>105</v>
      </c>
      <c r="AT774">
        <f>AT773+COUNTIF(전체당첨내역!$B774:$G774,45)</f>
        <v>105</v>
      </c>
    </row>
    <row r="775" spans="1:46" ht="16.5" customHeight="1">
      <c r="A775">
        <v>774</v>
      </c>
      <c r="B775">
        <f>B774+COUNTIF(전체당첨내역!$B775:$G775,1)</f>
        <v>114</v>
      </c>
      <c r="C775">
        <f>C774+COUNTIF(전체당첨내역!$B775:$G775,2)</f>
        <v>102</v>
      </c>
      <c r="D775">
        <f>D774+COUNTIF(전체당첨내역!$B775:$G775,3)</f>
        <v>103</v>
      </c>
      <c r="E775">
        <f>E774+COUNTIF(전체당첨내역!$B775:$G775,4)</f>
        <v>110</v>
      </c>
      <c r="F775">
        <f>F774+COUNTIF(전체당첨내역!$B775:$G775,5)</f>
        <v>109</v>
      </c>
      <c r="G775">
        <f>G774+COUNTIF(전체당첨내역!$B775:$G775,6)</f>
        <v>95</v>
      </c>
      <c r="H775">
        <f>H774+COUNTIF(전체당첨내역!$B775:$G775,7)</f>
        <v>108</v>
      </c>
      <c r="I775">
        <f>I774+COUNTIF(전체당첨내역!$B775:$G775,8)</f>
        <v>110</v>
      </c>
      <c r="J775">
        <f>J774+COUNTIF(전체당첨내역!$B775:$G775,9)</f>
        <v>79</v>
      </c>
      <c r="K775">
        <f>K774+COUNTIF(전체당첨내역!$B775:$G775,10)</f>
        <v>106</v>
      </c>
      <c r="L775">
        <f>L774+COUNTIF(전체당첨내역!$B775:$G775,11)</f>
        <v>107</v>
      </c>
      <c r="M775">
        <f>M774+COUNTIF(전체당첨내역!$B775:$G775,12)</f>
        <v>104</v>
      </c>
      <c r="N775">
        <f>N774+COUNTIF(전체당첨내역!$B775:$G775,13)</f>
        <v>107</v>
      </c>
      <c r="O775">
        <f>O774+COUNTIF(전체당첨내역!$B775:$G775,14)</f>
        <v>110</v>
      </c>
      <c r="P775">
        <f>P774+COUNTIF(전체당첨내역!$B775:$G775,15)</f>
        <v>105</v>
      </c>
      <c r="Q775">
        <f>Q774+COUNTIF(전체당첨내역!$B775:$G775,16)</f>
        <v>96</v>
      </c>
      <c r="R775">
        <f>R774+COUNTIF(전체당첨내역!$B775:$G775,17)</f>
        <v>112</v>
      </c>
      <c r="S775">
        <f>S774+COUNTIF(전체당첨내역!$B775:$G775,18)</f>
        <v>106</v>
      </c>
      <c r="T775">
        <f>T774+COUNTIF(전체당첨내역!$B775:$G775,19)</f>
        <v>103</v>
      </c>
      <c r="U775">
        <f>U774+COUNTIF(전체당첨내역!$B775:$G775,20)</f>
        <v>119</v>
      </c>
      <c r="V775">
        <f>V774+COUNTIF(전체당첨내역!$B775:$G775,21)</f>
        <v>98</v>
      </c>
      <c r="W775">
        <f>W774+COUNTIF(전체당첨내역!$B775:$G775,22)</f>
        <v>86</v>
      </c>
      <c r="X775">
        <f>X774+COUNTIF(전체당첨내역!$B775:$G775,23)</f>
        <v>94</v>
      </c>
      <c r="Y775">
        <f>Y774+COUNTIF(전체당첨내역!$B775:$G775,24)</f>
        <v>103</v>
      </c>
      <c r="Z775">
        <f>Z774+COUNTIF(전체당첨내역!$B775:$G775,25)</f>
        <v>100</v>
      </c>
      <c r="AA775">
        <f>AA774+COUNTIF(전체당첨내역!$B775:$G775,26)</f>
        <v>103</v>
      </c>
      <c r="AB775">
        <f>AB774+COUNTIF(전체당첨내역!$B775:$G775,27)</f>
        <v>120</v>
      </c>
      <c r="AC775">
        <f>AC774+COUNTIF(전체당첨내역!$B775:$G775,28)</f>
        <v>91</v>
      </c>
      <c r="AD775">
        <f>AD774+COUNTIF(전체당첨내역!$B775:$G775,29)</f>
        <v>95</v>
      </c>
      <c r="AE775">
        <f>AE774+COUNTIF(전체당첨내역!$B775:$G775,30)</f>
        <v>91</v>
      </c>
      <c r="AF775">
        <f>AF774+COUNTIF(전체당첨내역!$B775:$G775,31)</f>
        <v>104</v>
      </c>
      <c r="AG775">
        <f>AG774+COUNTIF(전체당첨내역!$B775:$G775,32)</f>
        <v>89</v>
      </c>
      <c r="AH775">
        <f>AH774+COUNTIF(전체당첨내역!$B775:$G775,33)</f>
        <v>107</v>
      </c>
      <c r="AI775">
        <f>AI774+COUNTIF(전체당첨내역!$B775:$G775,34)</f>
        <v>123</v>
      </c>
      <c r="AJ775">
        <f>AJ774+COUNTIF(전체당첨내역!$B775:$G775,35)</f>
        <v>96</v>
      </c>
      <c r="AK775">
        <f>AK774+COUNTIF(전체당첨내역!$B775:$G775,36)</f>
        <v>102</v>
      </c>
      <c r="AL775">
        <f>AL774+COUNTIF(전체당첨내역!$B775:$G775,37)</f>
        <v>112</v>
      </c>
      <c r="AM775">
        <f>AM774+COUNTIF(전체당첨내역!$B775:$G775,38)</f>
        <v>94</v>
      </c>
      <c r="AN775">
        <f>AN774+COUNTIF(전체당첨내역!$B775:$G775,39)</f>
        <v>102</v>
      </c>
      <c r="AO775">
        <f>AO774+COUNTIF(전체당첨내역!$B775:$G775,40)</f>
        <v>118</v>
      </c>
      <c r="AP775">
        <f>AP774+COUNTIF(전체당첨내역!$B775:$G775,41)</f>
        <v>96</v>
      </c>
      <c r="AQ775">
        <f>AQ774+COUNTIF(전체당첨내역!$B775:$G775,42)</f>
        <v>96</v>
      </c>
      <c r="AR775">
        <f>AR774+COUNTIF(전체당첨내역!$B775:$G775,43)</f>
        <v>109</v>
      </c>
      <c r="AS775">
        <f>AS774+COUNTIF(전체당첨내역!$B775:$G775,44)</f>
        <v>105</v>
      </c>
      <c r="AT775">
        <f>AT774+COUNTIF(전체당첨내역!$B775:$G775,45)</f>
        <v>105</v>
      </c>
    </row>
    <row r="776" spans="1:46" ht="16.5" customHeight="1">
      <c r="A776">
        <v>775</v>
      </c>
      <c r="B776">
        <f>B775+COUNTIF(전체당첨내역!$B776:$G776,1)</f>
        <v>114</v>
      </c>
      <c r="C776">
        <f>C775+COUNTIF(전체당첨내역!$B776:$G776,2)</f>
        <v>102</v>
      </c>
      <c r="D776">
        <f>D775+COUNTIF(전체당첨내역!$B776:$G776,3)</f>
        <v>103</v>
      </c>
      <c r="E776">
        <f>E775+COUNTIF(전체당첨내역!$B776:$G776,4)</f>
        <v>110</v>
      </c>
      <c r="F776">
        <f>F775+COUNTIF(전체당첨내역!$B776:$G776,5)</f>
        <v>109</v>
      </c>
      <c r="G776">
        <f>G775+COUNTIF(전체당첨내역!$B776:$G776,6)</f>
        <v>95</v>
      </c>
      <c r="H776">
        <f>H775+COUNTIF(전체당첨내역!$B776:$G776,7)</f>
        <v>108</v>
      </c>
      <c r="I776">
        <f>I775+COUNTIF(전체당첨내역!$B776:$G776,8)</f>
        <v>110</v>
      </c>
      <c r="J776">
        <f>J775+COUNTIF(전체당첨내역!$B776:$G776,9)</f>
        <v>79</v>
      </c>
      <c r="K776">
        <f>K775+COUNTIF(전체당첨내역!$B776:$G776,10)</f>
        <v>106</v>
      </c>
      <c r="L776">
        <f>L775+COUNTIF(전체당첨내역!$B776:$G776,11)</f>
        <v>108</v>
      </c>
      <c r="M776">
        <f>M775+COUNTIF(전체당첨내역!$B776:$G776,12)</f>
        <v>105</v>
      </c>
      <c r="N776">
        <f>N775+COUNTIF(전체당첨내역!$B776:$G776,13)</f>
        <v>107</v>
      </c>
      <c r="O776">
        <f>O775+COUNTIF(전체당첨내역!$B776:$G776,14)</f>
        <v>110</v>
      </c>
      <c r="P776">
        <f>P775+COUNTIF(전체당첨내역!$B776:$G776,15)</f>
        <v>105</v>
      </c>
      <c r="Q776">
        <f>Q775+COUNTIF(전체당첨내역!$B776:$G776,16)</f>
        <v>96</v>
      </c>
      <c r="R776">
        <f>R775+COUNTIF(전체당첨내역!$B776:$G776,17)</f>
        <v>112</v>
      </c>
      <c r="S776">
        <f>S775+COUNTIF(전체당첨내역!$B776:$G776,18)</f>
        <v>106</v>
      </c>
      <c r="T776">
        <f>T775+COUNTIF(전체당첨내역!$B776:$G776,19)</f>
        <v>103</v>
      </c>
      <c r="U776">
        <f>U775+COUNTIF(전체당첨내역!$B776:$G776,20)</f>
        <v>119</v>
      </c>
      <c r="V776">
        <f>V775+COUNTIF(전체당첨내역!$B776:$G776,21)</f>
        <v>98</v>
      </c>
      <c r="W776">
        <f>W775+COUNTIF(전체당첨내역!$B776:$G776,22)</f>
        <v>86</v>
      </c>
      <c r="X776">
        <f>X775+COUNTIF(전체당첨내역!$B776:$G776,23)</f>
        <v>94</v>
      </c>
      <c r="Y776">
        <f>Y775+COUNTIF(전체당첨내역!$B776:$G776,24)</f>
        <v>103</v>
      </c>
      <c r="Z776">
        <f>Z775+COUNTIF(전체당첨내역!$B776:$G776,25)</f>
        <v>100</v>
      </c>
      <c r="AA776">
        <f>AA775+COUNTIF(전체당첨내역!$B776:$G776,26)</f>
        <v>103</v>
      </c>
      <c r="AB776">
        <f>AB775+COUNTIF(전체당첨내역!$B776:$G776,27)</f>
        <v>120</v>
      </c>
      <c r="AC776">
        <f>AC775+COUNTIF(전체당첨내역!$B776:$G776,28)</f>
        <v>91</v>
      </c>
      <c r="AD776">
        <f>AD775+COUNTIF(전체당첨내역!$B776:$G776,29)</f>
        <v>96</v>
      </c>
      <c r="AE776">
        <f>AE775+COUNTIF(전체당첨내역!$B776:$G776,30)</f>
        <v>91</v>
      </c>
      <c r="AF776">
        <f>AF775+COUNTIF(전체당첨내역!$B776:$G776,31)</f>
        <v>104</v>
      </c>
      <c r="AG776">
        <f>AG775+COUNTIF(전체당첨내역!$B776:$G776,32)</f>
        <v>89</v>
      </c>
      <c r="AH776">
        <f>AH775+COUNTIF(전체당첨내역!$B776:$G776,33)</f>
        <v>108</v>
      </c>
      <c r="AI776">
        <f>AI775+COUNTIF(전체당첨내역!$B776:$G776,34)</f>
        <v>123</v>
      </c>
      <c r="AJ776">
        <f>AJ775+COUNTIF(전체당첨내역!$B776:$G776,35)</f>
        <v>96</v>
      </c>
      <c r="AK776">
        <f>AK775+COUNTIF(전체당첨내역!$B776:$G776,36)</f>
        <v>102</v>
      </c>
      <c r="AL776">
        <f>AL775+COUNTIF(전체당첨내역!$B776:$G776,37)</f>
        <v>112</v>
      </c>
      <c r="AM776">
        <f>AM775+COUNTIF(전체당첨내역!$B776:$G776,38)</f>
        <v>95</v>
      </c>
      <c r="AN776">
        <f>AN775+COUNTIF(전체당첨내역!$B776:$G776,39)</f>
        <v>102</v>
      </c>
      <c r="AO776">
        <f>AO775+COUNTIF(전체당첨내역!$B776:$G776,40)</f>
        <v>118</v>
      </c>
      <c r="AP776">
        <f>AP775+COUNTIF(전체당첨내역!$B776:$G776,41)</f>
        <v>96</v>
      </c>
      <c r="AQ776">
        <f>AQ775+COUNTIF(전체당첨내역!$B776:$G776,42)</f>
        <v>97</v>
      </c>
      <c r="AR776">
        <f>AR775+COUNTIF(전체당첨내역!$B776:$G776,43)</f>
        <v>109</v>
      </c>
      <c r="AS776">
        <f>AS775+COUNTIF(전체당첨내역!$B776:$G776,44)</f>
        <v>105</v>
      </c>
      <c r="AT776">
        <f>AT775+COUNTIF(전체당첨내역!$B776:$G776,45)</f>
        <v>105</v>
      </c>
    </row>
    <row r="777" spans="1:46" ht="16.5" customHeight="1">
      <c r="A777">
        <v>776</v>
      </c>
      <c r="B777">
        <f>B776+COUNTIF(전체당첨내역!$B777:$G777,1)</f>
        <v>114</v>
      </c>
      <c r="C777">
        <f>C776+COUNTIF(전체당첨내역!$B777:$G777,2)</f>
        <v>102</v>
      </c>
      <c r="D777">
        <f>D776+COUNTIF(전체당첨내역!$B777:$G777,3)</f>
        <v>103</v>
      </c>
      <c r="E777">
        <f>E776+COUNTIF(전체당첨내역!$B777:$G777,4)</f>
        <v>110</v>
      </c>
      <c r="F777">
        <f>F776+COUNTIF(전체당첨내역!$B777:$G777,5)</f>
        <v>109</v>
      </c>
      <c r="G777">
        <f>G776+COUNTIF(전체당첨내역!$B777:$G777,6)</f>
        <v>95</v>
      </c>
      <c r="H777">
        <f>H776+COUNTIF(전체당첨내역!$B777:$G777,7)</f>
        <v>108</v>
      </c>
      <c r="I777">
        <f>I776+COUNTIF(전체당첨내역!$B777:$G777,8)</f>
        <v>111</v>
      </c>
      <c r="J777">
        <f>J776+COUNTIF(전체당첨내역!$B777:$G777,9)</f>
        <v>80</v>
      </c>
      <c r="K777">
        <f>K776+COUNTIF(전체당첨내역!$B777:$G777,10)</f>
        <v>106</v>
      </c>
      <c r="L777">
        <f>L776+COUNTIF(전체당첨내역!$B777:$G777,11)</f>
        <v>108</v>
      </c>
      <c r="M777">
        <f>M776+COUNTIF(전체당첨내역!$B777:$G777,12)</f>
        <v>105</v>
      </c>
      <c r="N777">
        <f>N776+COUNTIF(전체당첨내역!$B777:$G777,13)</f>
        <v>107</v>
      </c>
      <c r="O777">
        <f>O776+COUNTIF(전체당첨내역!$B777:$G777,14)</f>
        <v>110</v>
      </c>
      <c r="P777">
        <f>P776+COUNTIF(전체당첨내역!$B777:$G777,15)</f>
        <v>105</v>
      </c>
      <c r="Q777">
        <f>Q776+COUNTIF(전체당첨내역!$B777:$G777,16)</f>
        <v>96</v>
      </c>
      <c r="R777">
        <f>R776+COUNTIF(전체당첨내역!$B777:$G777,17)</f>
        <v>112</v>
      </c>
      <c r="S777">
        <f>S776+COUNTIF(전체당첨내역!$B777:$G777,18)</f>
        <v>107</v>
      </c>
      <c r="T777">
        <f>T776+COUNTIF(전체당첨내역!$B777:$G777,19)</f>
        <v>103</v>
      </c>
      <c r="U777">
        <f>U776+COUNTIF(전체당첨내역!$B777:$G777,20)</f>
        <v>119</v>
      </c>
      <c r="V777">
        <f>V776+COUNTIF(전체당첨내역!$B777:$G777,21)</f>
        <v>99</v>
      </c>
      <c r="W777">
        <f>W776+COUNTIF(전체당첨내역!$B777:$G777,22)</f>
        <v>86</v>
      </c>
      <c r="X777">
        <f>X776+COUNTIF(전체당첨내역!$B777:$G777,23)</f>
        <v>94</v>
      </c>
      <c r="Y777">
        <f>Y776+COUNTIF(전체당첨내역!$B777:$G777,24)</f>
        <v>103</v>
      </c>
      <c r="Z777">
        <f>Z776+COUNTIF(전체당첨내역!$B777:$G777,25)</f>
        <v>100</v>
      </c>
      <c r="AA777">
        <f>AA776+COUNTIF(전체당첨내역!$B777:$G777,26)</f>
        <v>103</v>
      </c>
      <c r="AB777">
        <f>AB776+COUNTIF(전체당첨내역!$B777:$G777,27)</f>
        <v>120</v>
      </c>
      <c r="AC777">
        <f>AC776+COUNTIF(전체당첨내역!$B777:$G777,28)</f>
        <v>92</v>
      </c>
      <c r="AD777">
        <f>AD776+COUNTIF(전체당첨내역!$B777:$G777,29)</f>
        <v>96</v>
      </c>
      <c r="AE777">
        <f>AE776+COUNTIF(전체당첨내역!$B777:$G777,30)</f>
        <v>91</v>
      </c>
      <c r="AF777">
        <f>AF776+COUNTIF(전체당첨내역!$B777:$G777,31)</f>
        <v>104</v>
      </c>
      <c r="AG777">
        <f>AG776+COUNTIF(전체당첨내역!$B777:$G777,32)</f>
        <v>89</v>
      </c>
      <c r="AH777">
        <f>AH776+COUNTIF(전체당첨내역!$B777:$G777,33)</f>
        <v>108</v>
      </c>
      <c r="AI777">
        <f>AI776+COUNTIF(전체당첨내역!$B777:$G777,34)</f>
        <v>123</v>
      </c>
      <c r="AJ777">
        <f>AJ776+COUNTIF(전체당첨내역!$B777:$G777,35)</f>
        <v>96</v>
      </c>
      <c r="AK777">
        <f>AK776+COUNTIF(전체당첨내역!$B777:$G777,36)</f>
        <v>102</v>
      </c>
      <c r="AL777">
        <f>AL776+COUNTIF(전체당첨내역!$B777:$G777,37)</f>
        <v>112</v>
      </c>
      <c r="AM777">
        <f>AM776+COUNTIF(전체당첨내역!$B777:$G777,38)</f>
        <v>95</v>
      </c>
      <c r="AN777">
        <f>AN776+COUNTIF(전체당첨내역!$B777:$G777,39)</f>
        <v>102</v>
      </c>
      <c r="AO777">
        <f>AO776+COUNTIF(전체당첨내역!$B777:$G777,40)</f>
        <v>119</v>
      </c>
      <c r="AP777">
        <f>AP776+COUNTIF(전체당첨내역!$B777:$G777,41)</f>
        <v>96</v>
      </c>
      <c r="AQ777">
        <f>AQ776+COUNTIF(전체당첨내역!$B777:$G777,42)</f>
        <v>97</v>
      </c>
      <c r="AR777">
        <f>AR776+COUNTIF(전체당첨내역!$B777:$G777,43)</f>
        <v>109</v>
      </c>
      <c r="AS777">
        <f>AS776+COUNTIF(전체당첨내역!$B777:$G777,44)</f>
        <v>105</v>
      </c>
      <c r="AT777">
        <f>AT776+COUNTIF(전체당첨내역!$B777:$G777,45)</f>
        <v>105</v>
      </c>
    </row>
    <row r="778" spans="1:46" ht="16.5" customHeight="1">
      <c r="A778">
        <v>777</v>
      </c>
      <c r="B778">
        <f>B777+COUNTIF(전체당첨내역!$B778:$G778,1)</f>
        <v>114</v>
      </c>
      <c r="C778">
        <f>C777+COUNTIF(전체당첨내역!$B778:$G778,2)</f>
        <v>102</v>
      </c>
      <c r="D778">
        <f>D777+COUNTIF(전체당첨내역!$B778:$G778,3)</f>
        <v>103</v>
      </c>
      <c r="E778">
        <f>E777+COUNTIF(전체당첨내역!$B778:$G778,4)</f>
        <v>110</v>
      </c>
      <c r="F778">
        <f>F777+COUNTIF(전체당첨내역!$B778:$G778,5)</f>
        <v>109</v>
      </c>
      <c r="G778">
        <f>G777+COUNTIF(전체당첨내역!$B778:$G778,6)</f>
        <v>96</v>
      </c>
      <c r="H778">
        <f>H777+COUNTIF(전체당첨내역!$B778:$G778,7)</f>
        <v>108</v>
      </c>
      <c r="I778">
        <f>I777+COUNTIF(전체당첨내역!$B778:$G778,8)</f>
        <v>111</v>
      </c>
      <c r="J778">
        <f>J777+COUNTIF(전체당첨내역!$B778:$G778,9)</f>
        <v>80</v>
      </c>
      <c r="K778">
        <f>K777+COUNTIF(전체당첨내역!$B778:$G778,10)</f>
        <v>106</v>
      </c>
      <c r="L778">
        <f>L777+COUNTIF(전체당첨내역!$B778:$G778,11)</f>
        <v>108</v>
      </c>
      <c r="M778">
        <f>M777+COUNTIF(전체당첨내역!$B778:$G778,12)</f>
        <v>106</v>
      </c>
      <c r="N778">
        <f>N777+COUNTIF(전체당첨내역!$B778:$G778,13)</f>
        <v>107</v>
      </c>
      <c r="O778">
        <f>O777+COUNTIF(전체당첨내역!$B778:$G778,14)</f>
        <v>110</v>
      </c>
      <c r="P778">
        <f>P777+COUNTIF(전체당첨내역!$B778:$G778,15)</f>
        <v>105</v>
      </c>
      <c r="Q778">
        <f>Q777+COUNTIF(전체당첨내역!$B778:$G778,16)</f>
        <v>96</v>
      </c>
      <c r="R778">
        <f>R777+COUNTIF(전체당첨내역!$B778:$G778,17)</f>
        <v>113</v>
      </c>
      <c r="S778">
        <f>S777+COUNTIF(전체당첨내역!$B778:$G778,18)</f>
        <v>107</v>
      </c>
      <c r="T778">
        <f>T777+COUNTIF(전체당첨내역!$B778:$G778,19)</f>
        <v>103</v>
      </c>
      <c r="U778">
        <f>U777+COUNTIF(전체당첨내역!$B778:$G778,20)</f>
        <v>119</v>
      </c>
      <c r="V778">
        <f>V777+COUNTIF(전체당첨내역!$B778:$G778,21)</f>
        <v>100</v>
      </c>
      <c r="W778">
        <f>W777+COUNTIF(전체당첨내역!$B778:$G778,22)</f>
        <v>86</v>
      </c>
      <c r="X778">
        <f>X777+COUNTIF(전체당첨내역!$B778:$G778,23)</f>
        <v>94</v>
      </c>
      <c r="Y778">
        <f>Y777+COUNTIF(전체당첨내역!$B778:$G778,24)</f>
        <v>103</v>
      </c>
      <c r="Z778">
        <f>Z777+COUNTIF(전체당첨내역!$B778:$G778,25)</f>
        <v>100</v>
      </c>
      <c r="AA778">
        <f>AA777+COUNTIF(전체당첨내역!$B778:$G778,26)</f>
        <v>103</v>
      </c>
      <c r="AB778">
        <f>AB777+COUNTIF(전체당첨내역!$B778:$G778,27)</f>
        <v>120</v>
      </c>
      <c r="AC778">
        <f>AC777+COUNTIF(전체당첨내역!$B778:$G778,28)</f>
        <v>92</v>
      </c>
      <c r="AD778">
        <f>AD777+COUNTIF(전체당첨내역!$B778:$G778,29)</f>
        <v>96</v>
      </c>
      <c r="AE778">
        <f>AE777+COUNTIF(전체당첨내역!$B778:$G778,30)</f>
        <v>91</v>
      </c>
      <c r="AF778">
        <f>AF777+COUNTIF(전체당첨내역!$B778:$G778,31)</f>
        <v>104</v>
      </c>
      <c r="AG778">
        <f>AG777+COUNTIF(전체당첨내역!$B778:$G778,32)</f>
        <v>89</v>
      </c>
      <c r="AH778">
        <f>AH777+COUNTIF(전체당첨내역!$B778:$G778,33)</f>
        <v>108</v>
      </c>
      <c r="AI778">
        <f>AI777+COUNTIF(전체당첨내역!$B778:$G778,34)</f>
        <v>124</v>
      </c>
      <c r="AJ778">
        <f>AJ777+COUNTIF(전체당첨내역!$B778:$G778,35)</f>
        <v>96</v>
      </c>
      <c r="AK778">
        <f>AK777+COUNTIF(전체당첨내역!$B778:$G778,36)</f>
        <v>102</v>
      </c>
      <c r="AL778">
        <f>AL777+COUNTIF(전체당첨내역!$B778:$G778,37)</f>
        <v>113</v>
      </c>
      <c r="AM778">
        <f>AM777+COUNTIF(전체당첨내역!$B778:$G778,38)</f>
        <v>95</v>
      </c>
      <c r="AN778">
        <f>AN777+COUNTIF(전체당첨내역!$B778:$G778,39)</f>
        <v>102</v>
      </c>
      <c r="AO778">
        <f>AO777+COUNTIF(전체당첨내역!$B778:$G778,40)</f>
        <v>119</v>
      </c>
      <c r="AP778">
        <f>AP777+COUNTIF(전체당첨내역!$B778:$G778,41)</f>
        <v>96</v>
      </c>
      <c r="AQ778">
        <f>AQ777+COUNTIF(전체당첨내역!$B778:$G778,42)</f>
        <v>97</v>
      </c>
      <c r="AR778">
        <f>AR777+COUNTIF(전체당첨내역!$B778:$G778,43)</f>
        <v>109</v>
      </c>
      <c r="AS778">
        <f>AS777+COUNTIF(전체당첨내역!$B778:$G778,44)</f>
        <v>105</v>
      </c>
      <c r="AT778">
        <f>AT777+COUNTIF(전체당첨내역!$B778:$G778,45)</f>
        <v>105</v>
      </c>
    </row>
    <row r="779" spans="1:46" ht="16.5" customHeight="1">
      <c r="A779">
        <v>778</v>
      </c>
      <c r="B779">
        <f>B778+COUNTIF(전체당첨내역!$B779:$G779,1)</f>
        <v>114</v>
      </c>
      <c r="C779">
        <f>C778+COUNTIF(전체당첨내역!$B779:$G779,2)</f>
        <v>102</v>
      </c>
      <c r="D779">
        <f>D778+COUNTIF(전체당첨내역!$B779:$G779,3)</f>
        <v>103</v>
      </c>
      <c r="E779">
        <f>E778+COUNTIF(전체당첨내역!$B779:$G779,4)</f>
        <v>110</v>
      </c>
      <c r="F779">
        <f>F778+COUNTIF(전체당첨내역!$B779:$G779,5)</f>
        <v>109</v>
      </c>
      <c r="G779">
        <f>G778+COUNTIF(전체당첨내역!$B779:$G779,6)</f>
        <v>97</v>
      </c>
      <c r="H779">
        <f>H778+COUNTIF(전체당첨내역!$B779:$G779,7)</f>
        <v>108</v>
      </c>
      <c r="I779">
        <f>I778+COUNTIF(전체당첨내역!$B779:$G779,8)</f>
        <v>111</v>
      </c>
      <c r="J779">
        <f>J778+COUNTIF(전체당첨내역!$B779:$G779,9)</f>
        <v>80</v>
      </c>
      <c r="K779">
        <f>K778+COUNTIF(전체당첨내역!$B779:$G779,10)</f>
        <v>106</v>
      </c>
      <c r="L779">
        <f>L778+COUNTIF(전체당첨내역!$B779:$G779,11)</f>
        <v>108</v>
      </c>
      <c r="M779">
        <f>M778+COUNTIF(전체당첨내역!$B779:$G779,12)</f>
        <v>106</v>
      </c>
      <c r="N779">
        <f>N778+COUNTIF(전체당첨내역!$B779:$G779,13)</f>
        <v>107</v>
      </c>
      <c r="O779">
        <f>O778+COUNTIF(전체당첨내역!$B779:$G779,14)</f>
        <v>110</v>
      </c>
      <c r="P779">
        <f>P778+COUNTIF(전체당첨내역!$B779:$G779,15)</f>
        <v>105</v>
      </c>
      <c r="Q779">
        <f>Q778+COUNTIF(전체당첨내역!$B779:$G779,16)</f>
        <v>96</v>
      </c>
      <c r="R779">
        <f>R778+COUNTIF(전체당첨내역!$B779:$G779,17)</f>
        <v>113</v>
      </c>
      <c r="S779">
        <f>S778+COUNTIF(전체당첨내역!$B779:$G779,18)</f>
        <v>107</v>
      </c>
      <c r="T779">
        <f>T778+COUNTIF(전체당첨내역!$B779:$G779,19)</f>
        <v>103</v>
      </c>
      <c r="U779">
        <f>U778+COUNTIF(전체당첨내역!$B779:$G779,20)</f>
        <v>119</v>
      </c>
      <c r="V779">
        <f>V778+COUNTIF(전체당첨내역!$B779:$G779,21)</f>
        <v>101</v>
      </c>
      <c r="W779">
        <f>W778+COUNTIF(전체당첨내역!$B779:$G779,22)</f>
        <v>86</v>
      </c>
      <c r="X779">
        <f>X778+COUNTIF(전체당첨내역!$B779:$G779,23)</f>
        <v>94</v>
      </c>
      <c r="Y779">
        <f>Y778+COUNTIF(전체당첨내역!$B779:$G779,24)</f>
        <v>103</v>
      </c>
      <c r="Z779">
        <f>Z778+COUNTIF(전체당첨내역!$B779:$G779,25)</f>
        <v>100</v>
      </c>
      <c r="AA779">
        <f>AA778+COUNTIF(전체당첨내역!$B779:$G779,26)</f>
        <v>103</v>
      </c>
      <c r="AB779">
        <f>AB778+COUNTIF(전체당첨내역!$B779:$G779,27)</f>
        <v>120</v>
      </c>
      <c r="AC779">
        <f>AC778+COUNTIF(전체당첨내역!$B779:$G779,28)</f>
        <v>92</v>
      </c>
      <c r="AD779">
        <f>AD778+COUNTIF(전체당첨내역!$B779:$G779,29)</f>
        <v>96</v>
      </c>
      <c r="AE779">
        <f>AE778+COUNTIF(전체당첨내역!$B779:$G779,30)</f>
        <v>91</v>
      </c>
      <c r="AF779">
        <f>AF778+COUNTIF(전체당첨내역!$B779:$G779,31)</f>
        <v>104</v>
      </c>
      <c r="AG779">
        <f>AG778+COUNTIF(전체당첨내역!$B779:$G779,32)</f>
        <v>89</v>
      </c>
      <c r="AH779">
        <f>AH778+COUNTIF(전체당첨내역!$B779:$G779,33)</f>
        <v>108</v>
      </c>
      <c r="AI779">
        <f>AI778+COUNTIF(전체당첨내역!$B779:$G779,34)</f>
        <v>124</v>
      </c>
      <c r="AJ779">
        <f>AJ778+COUNTIF(전체당첨내역!$B779:$G779,35)</f>
        <v>97</v>
      </c>
      <c r="AK779">
        <f>AK778+COUNTIF(전체당첨내역!$B779:$G779,36)</f>
        <v>103</v>
      </c>
      <c r="AL779">
        <f>AL778+COUNTIF(전체당첨내역!$B779:$G779,37)</f>
        <v>114</v>
      </c>
      <c r="AM779">
        <f>AM778+COUNTIF(전체당첨내역!$B779:$G779,38)</f>
        <v>95</v>
      </c>
      <c r="AN779">
        <f>AN778+COUNTIF(전체당첨내역!$B779:$G779,39)</f>
        <v>102</v>
      </c>
      <c r="AO779">
        <f>AO778+COUNTIF(전체당첨내역!$B779:$G779,40)</f>
        <v>119</v>
      </c>
      <c r="AP779">
        <f>AP778+COUNTIF(전체당첨내역!$B779:$G779,41)</f>
        <v>97</v>
      </c>
      <c r="AQ779">
        <f>AQ778+COUNTIF(전체당첨내역!$B779:$G779,42)</f>
        <v>97</v>
      </c>
      <c r="AR779">
        <f>AR778+COUNTIF(전체당첨내역!$B779:$G779,43)</f>
        <v>109</v>
      </c>
      <c r="AS779">
        <f>AS778+COUNTIF(전체당첨내역!$B779:$G779,44)</f>
        <v>105</v>
      </c>
      <c r="AT779">
        <f>AT778+COUNTIF(전체당첨내역!$B779:$G779,45)</f>
        <v>105</v>
      </c>
    </row>
    <row r="780" spans="1:46" ht="16.5" customHeight="1">
      <c r="A780">
        <v>779</v>
      </c>
      <c r="B780">
        <f>B779+COUNTIF(전체당첨내역!$B780:$G780,1)</f>
        <v>114</v>
      </c>
      <c r="C780">
        <f>C779+COUNTIF(전체당첨내역!$B780:$G780,2)</f>
        <v>102</v>
      </c>
      <c r="D780">
        <f>D779+COUNTIF(전체당첨내역!$B780:$G780,3)</f>
        <v>103</v>
      </c>
      <c r="E780">
        <f>E779+COUNTIF(전체당첨내역!$B780:$G780,4)</f>
        <v>110</v>
      </c>
      <c r="F780">
        <f>F779+COUNTIF(전체당첨내역!$B780:$G780,5)</f>
        <v>109</v>
      </c>
      <c r="G780">
        <f>G779+COUNTIF(전체당첨내역!$B780:$G780,6)</f>
        <v>98</v>
      </c>
      <c r="H780">
        <f>H779+COUNTIF(전체당첨내역!$B780:$G780,7)</f>
        <v>108</v>
      </c>
      <c r="I780">
        <f>I779+COUNTIF(전체당첨내역!$B780:$G780,8)</f>
        <v>111</v>
      </c>
      <c r="J780">
        <f>J779+COUNTIF(전체당첨내역!$B780:$G780,9)</f>
        <v>80</v>
      </c>
      <c r="K780">
        <f>K779+COUNTIF(전체당첨내역!$B780:$G780,10)</f>
        <v>106</v>
      </c>
      <c r="L780">
        <f>L779+COUNTIF(전체당첨내역!$B780:$G780,11)</f>
        <v>108</v>
      </c>
      <c r="M780">
        <f>M779+COUNTIF(전체당첨내역!$B780:$G780,12)</f>
        <v>107</v>
      </c>
      <c r="N780">
        <f>N779+COUNTIF(전체당첨내역!$B780:$G780,13)</f>
        <v>107</v>
      </c>
      <c r="O780">
        <f>O779+COUNTIF(전체당첨내역!$B780:$G780,14)</f>
        <v>110</v>
      </c>
      <c r="P780">
        <f>P779+COUNTIF(전체당첨내역!$B780:$G780,15)</f>
        <v>105</v>
      </c>
      <c r="Q780">
        <f>Q779+COUNTIF(전체당첨내역!$B780:$G780,16)</f>
        <v>96</v>
      </c>
      <c r="R780">
        <f>R779+COUNTIF(전체당첨내역!$B780:$G780,17)</f>
        <v>113</v>
      </c>
      <c r="S780">
        <f>S779+COUNTIF(전체당첨내역!$B780:$G780,18)</f>
        <v>107</v>
      </c>
      <c r="T780">
        <f>T779+COUNTIF(전체당첨내역!$B780:$G780,19)</f>
        <v>104</v>
      </c>
      <c r="U780">
        <f>U779+COUNTIF(전체당첨내역!$B780:$G780,20)</f>
        <v>119</v>
      </c>
      <c r="V780">
        <f>V779+COUNTIF(전체당첨내역!$B780:$G780,21)</f>
        <v>101</v>
      </c>
      <c r="W780">
        <f>W779+COUNTIF(전체당첨내역!$B780:$G780,22)</f>
        <v>86</v>
      </c>
      <c r="X780">
        <f>X779+COUNTIF(전체당첨내역!$B780:$G780,23)</f>
        <v>94</v>
      </c>
      <c r="Y780">
        <f>Y779+COUNTIF(전체당첨내역!$B780:$G780,24)</f>
        <v>104</v>
      </c>
      <c r="Z780">
        <f>Z779+COUNTIF(전체당첨내역!$B780:$G780,25)</f>
        <v>100</v>
      </c>
      <c r="AA780">
        <f>AA779+COUNTIF(전체당첨내역!$B780:$G780,26)</f>
        <v>103</v>
      </c>
      <c r="AB780">
        <f>AB779+COUNTIF(전체당첨내역!$B780:$G780,27)</f>
        <v>120</v>
      </c>
      <c r="AC780">
        <f>AC779+COUNTIF(전체당첨내역!$B780:$G780,28)</f>
        <v>92</v>
      </c>
      <c r="AD780">
        <f>AD779+COUNTIF(전체당첨내역!$B780:$G780,29)</f>
        <v>96</v>
      </c>
      <c r="AE780">
        <f>AE779+COUNTIF(전체당첨내역!$B780:$G780,30)</f>
        <v>91</v>
      </c>
      <c r="AF780">
        <f>AF779+COUNTIF(전체당첨내역!$B780:$G780,31)</f>
        <v>104</v>
      </c>
      <c r="AG780">
        <f>AG779+COUNTIF(전체당첨내역!$B780:$G780,32)</f>
        <v>89</v>
      </c>
      <c r="AH780">
        <f>AH779+COUNTIF(전체당첨내역!$B780:$G780,33)</f>
        <v>108</v>
      </c>
      <c r="AI780">
        <f>AI779+COUNTIF(전체당첨내역!$B780:$G780,34)</f>
        <v>125</v>
      </c>
      <c r="AJ780">
        <f>AJ779+COUNTIF(전체당첨내역!$B780:$G780,35)</f>
        <v>97</v>
      </c>
      <c r="AK780">
        <f>AK779+COUNTIF(전체당첨내역!$B780:$G780,36)</f>
        <v>103</v>
      </c>
      <c r="AL780">
        <f>AL779+COUNTIF(전체당첨내역!$B780:$G780,37)</f>
        <v>114</v>
      </c>
      <c r="AM780">
        <f>AM779+COUNTIF(전체당첨내역!$B780:$G780,38)</f>
        <v>95</v>
      </c>
      <c r="AN780">
        <f>AN779+COUNTIF(전체당첨내역!$B780:$G780,39)</f>
        <v>102</v>
      </c>
      <c r="AO780">
        <f>AO779+COUNTIF(전체당첨내역!$B780:$G780,40)</f>
        <v>119</v>
      </c>
      <c r="AP780">
        <f>AP779+COUNTIF(전체당첨내역!$B780:$G780,41)</f>
        <v>98</v>
      </c>
      <c r="AQ780">
        <f>AQ779+COUNTIF(전체당첨내역!$B780:$G780,42)</f>
        <v>97</v>
      </c>
      <c r="AR780">
        <f>AR779+COUNTIF(전체당첨내역!$B780:$G780,43)</f>
        <v>109</v>
      </c>
      <c r="AS780">
        <f>AS779+COUNTIF(전체당첨내역!$B780:$G780,44)</f>
        <v>105</v>
      </c>
      <c r="AT780">
        <f>AT779+COUNTIF(전체당첨내역!$B780:$G780,45)</f>
        <v>105</v>
      </c>
    </row>
    <row r="781" spans="1:46" ht="16.5" customHeight="1">
      <c r="A781">
        <v>780</v>
      </c>
      <c r="B781">
        <f>B780+COUNTIF(전체당첨내역!$B781:$G781,1)</f>
        <v>114</v>
      </c>
      <c r="C781">
        <f>C780+COUNTIF(전체당첨내역!$B781:$G781,2)</f>
        <v>102</v>
      </c>
      <c r="D781">
        <f>D780+COUNTIF(전체당첨내역!$B781:$G781,3)</f>
        <v>103</v>
      </c>
      <c r="E781">
        <f>E780+COUNTIF(전체당첨내역!$B781:$G781,4)</f>
        <v>110</v>
      </c>
      <c r="F781">
        <f>F780+COUNTIF(전체당첨내역!$B781:$G781,5)</f>
        <v>109</v>
      </c>
      <c r="G781">
        <f>G780+COUNTIF(전체당첨내역!$B781:$G781,6)</f>
        <v>98</v>
      </c>
      <c r="H781">
        <f>H780+COUNTIF(전체당첨내역!$B781:$G781,7)</f>
        <v>108</v>
      </c>
      <c r="I781">
        <f>I780+COUNTIF(전체당첨내역!$B781:$G781,8)</f>
        <v>111</v>
      </c>
      <c r="J781">
        <f>J780+COUNTIF(전체당첨내역!$B781:$G781,9)</f>
        <v>80</v>
      </c>
      <c r="K781">
        <f>K780+COUNTIF(전체당첨내역!$B781:$G781,10)</f>
        <v>106</v>
      </c>
      <c r="L781">
        <f>L780+COUNTIF(전체당첨내역!$B781:$G781,11)</f>
        <v>108</v>
      </c>
      <c r="M781">
        <f>M780+COUNTIF(전체당첨내역!$B781:$G781,12)</f>
        <v>107</v>
      </c>
      <c r="N781">
        <f>N780+COUNTIF(전체당첨내역!$B781:$G781,13)</f>
        <v>107</v>
      </c>
      <c r="O781">
        <f>O780+COUNTIF(전체당첨내역!$B781:$G781,14)</f>
        <v>110</v>
      </c>
      <c r="P781">
        <f>P780+COUNTIF(전체당첨내역!$B781:$G781,15)</f>
        <v>106</v>
      </c>
      <c r="Q781">
        <f>Q780+COUNTIF(전체당첨내역!$B781:$G781,16)</f>
        <v>96</v>
      </c>
      <c r="R781">
        <f>R780+COUNTIF(전체당첨내역!$B781:$G781,17)</f>
        <v>114</v>
      </c>
      <c r="S781">
        <f>S780+COUNTIF(전체당첨내역!$B781:$G781,18)</f>
        <v>107</v>
      </c>
      <c r="T781">
        <f>T780+COUNTIF(전체당첨내역!$B781:$G781,19)</f>
        <v>105</v>
      </c>
      <c r="U781">
        <f>U780+COUNTIF(전체당첨내역!$B781:$G781,20)</f>
        <v>119</v>
      </c>
      <c r="V781">
        <f>V780+COUNTIF(전체당첨내역!$B781:$G781,21)</f>
        <v>102</v>
      </c>
      <c r="W781">
        <f>W780+COUNTIF(전체당첨내역!$B781:$G781,22)</f>
        <v>86</v>
      </c>
      <c r="X781">
        <f>X780+COUNTIF(전체당첨내역!$B781:$G781,23)</f>
        <v>94</v>
      </c>
      <c r="Y781">
        <f>Y780+COUNTIF(전체당첨내역!$B781:$G781,24)</f>
        <v>104</v>
      </c>
      <c r="Z781">
        <f>Z780+COUNTIF(전체당첨내역!$B781:$G781,25)</f>
        <v>100</v>
      </c>
      <c r="AA781">
        <f>AA780+COUNTIF(전체당첨내역!$B781:$G781,26)</f>
        <v>103</v>
      </c>
      <c r="AB781">
        <f>AB780+COUNTIF(전체당첨내역!$B781:$G781,27)</f>
        <v>121</v>
      </c>
      <c r="AC781">
        <f>AC780+COUNTIF(전체당첨내역!$B781:$G781,28)</f>
        <v>92</v>
      </c>
      <c r="AD781">
        <f>AD780+COUNTIF(전체당첨내역!$B781:$G781,29)</f>
        <v>96</v>
      </c>
      <c r="AE781">
        <f>AE780+COUNTIF(전체당첨내역!$B781:$G781,30)</f>
        <v>91</v>
      </c>
      <c r="AF781">
        <f>AF780+COUNTIF(전체당첨내역!$B781:$G781,31)</f>
        <v>104</v>
      </c>
      <c r="AG781">
        <f>AG780+COUNTIF(전체당첨내역!$B781:$G781,32)</f>
        <v>89</v>
      </c>
      <c r="AH781">
        <f>AH780+COUNTIF(전체당첨내역!$B781:$G781,33)</f>
        <v>108</v>
      </c>
      <c r="AI781">
        <f>AI780+COUNTIF(전체당첨내역!$B781:$G781,34)</f>
        <v>125</v>
      </c>
      <c r="AJ781">
        <f>AJ780+COUNTIF(전체당첨내역!$B781:$G781,35)</f>
        <v>97</v>
      </c>
      <c r="AK781">
        <f>AK780+COUNTIF(전체당첨내역!$B781:$G781,36)</f>
        <v>103</v>
      </c>
      <c r="AL781">
        <f>AL780+COUNTIF(전체당첨내역!$B781:$G781,37)</f>
        <v>114</v>
      </c>
      <c r="AM781">
        <f>AM780+COUNTIF(전체당첨내역!$B781:$G781,38)</f>
        <v>95</v>
      </c>
      <c r="AN781">
        <f>AN780+COUNTIF(전체당첨내역!$B781:$G781,39)</f>
        <v>102</v>
      </c>
      <c r="AO781">
        <f>AO780+COUNTIF(전체당첨내역!$B781:$G781,40)</f>
        <v>119</v>
      </c>
      <c r="AP781">
        <f>AP780+COUNTIF(전체당첨내역!$B781:$G781,41)</f>
        <v>98</v>
      </c>
      <c r="AQ781">
        <f>AQ780+COUNTIF(전체당첨내역!$B781:$G781,42)</f>
        <v>97</v>
      </c>
      <c r="AR781">
        <f>AR780+COUNTIF(전체당첨내역!$B781:$G781,43)</f>
        <v>109</v>
      </c>
      <c r="AS781">
        <f>AS780+COUNTIF(전체당첨내역!$B781:$G781,44)</f>
        <v>105</v>
      </c>
      <c r="AT781">
        <f>AT780+COUNTIF(전체당첨내역!$B781:$G781,45)</f>
        <v>106</v>
      </c>
    </row>
    <row r="782" spans="1:46" ht="16.5" customHeight="1">
      <c r="A782">
        <v>781</v>
      </c>
      <c r="B782">
        <f>B781+COUNTIF(전체당첨내역!$B782:$G782,1)</f>
        <v>114</v>
      </c>
      <c r="C782">
        <f>C781+COUNTIF(전체당첨내역!$B782:$G782,2)</f>
        <v>102</v>
      </c>
      <c r="D782">
        <f>D781+COUNTIF(전체당첨내역!$B782:$G782,3)</f>
        <v>103</v>
      </c>
      <c r="E782">
        <f>E781+COUNTIF(전체당첨내역!$B782:$G782,4)</f>
        <v>110</v>
      </c>
      <c r="F782">
        <f>F781+COUNTIF(전체당첨내역!$B782:$G782,5)</f>
        <v>109</v>
      </c>
      <c r="G782">
        <f>G781+COUNTIF(전체당첨내역!$B782:$G782,6)</f>
        <v>98</v>
      </c>
      <c r="H782">
        <f>H781+COUNTIF(전체당첨내역!$B782:$G782,7)</f>
        <v>108</v>
      </c>
      <c r="I782">
        <f>I781+COUNTIF(전체당첨내역!$B782:$G782,8)</f>
        <v>111</v>
      </c>
      <c r="J782">
        <f>J781+COUNTIF(전체당첨내역!$B782:$G782,9)</f>
        <v>80</v>
      </c>
      <c r="K782">
        <f>K781+COUNTIF(전체당첨내역!$B782:$G782,10)</f>
        <v>106</v>
      </c>
      <c r="L782">
        <f>L781+COUNTIF(전체당첨내역!$B782:$G782,11)</f>
        <v>109</v>
      </c>
      <c r="M782">
        <f>M781+COUNTIF(전체당첨내역!$B782:$G782,12)</f>
        <v>107</v>
      </c>
      <c r="N782">
        <f>N781+COUNTIF(전체당첨내역!$B782:$G782,13)</f>
        <v>107</v>
      </c>
      <c r="O782">
        <f>O781+COUNTIF(전체당첨내역!$B782:$G782,14)</f>
        <v>110</v>
      </c>
      <c r="P782">
        <f>P781+COUNTIF(전체당첨내역!$B782:$G782,15)</f>
        <v>106</v>
      </c>
      <c r="Q782">
        <f>Q781+COUNTIF(전체당첨내역!$B782:$G782,16)</f>
        <v>97</v>
      </c>
      <c r="R782">
        <f>R781+COUNTIF(전체당첨내역!$B782:$G782,17)</f>
        <v>114</v>
      </c>
      <c r="S782">
        <f>S781+COUNTIF(전체당첨내역!$B782:$G782,18)</f>
        <v>108</v>
      </c>
      <c r="T782">
        <f>T781+COUNTIF(전체당첨내역!$B782:$G782,19)</f>
        <v>106</v>
      </c>
      <c r="U782">
        <f>U781+COUNTIF(전체당첨내역!$B782:$G782,20)</f>
        <v>119</v>
      </c>
      <c r="V782">
        <f>V781+COUNTIF(전체당첨내역!$B782:$G782,21)</f>
        <v>102</v>
      </c>
      <c r="W782">
        <f>W781+COUNTIF(전체당첨내역!$B782:$G782,22)</f>
        <v>86</v>
      </c>
      <c r="X782">
        <f>X781+COUNTIF(전체당첨내역!$B782:$G782,23)</f>
        <v>94</v>
      </c>
      <c r="Y782">
        <f>Y781+COUNTIF(전체당첨내역!$B782:$G782,24)</f>
        <v>105</v>
      </c>
      <c r="Z782">
        <f>Z781+COUNTIF(전체당첨내역!$B782:$G782,25)</f>
        <v>100</v>
      </c>
      <c r="AA782">
        <f>AA781+COUNTIF(전체당첨내역!$B782:$G782,26)</f>
        <v>103</v>
      </c>
      <c r="AB782">
        <f>AB781+COUNTIF(전체당첨내역!$B782:$G782,27)</f>
        <v>121</v>
      </c>
      <c r="AC782">
        <f>AC781+COUNTIF(전체당첨내역!$B782:$G782,28)</f>
        <v>92</v>
      </c>
      <c r="AD782">
        <f>AD781+COUNTIF(전체당첨내역!$B782:$G782,29)</f>
        <v>96</v>
      </c>
      <c r="AE782">
        <f>AE781+COUNTIF(전체당첨내역!$B782:$G782,30)</f>
        <v>91</v>
      </c>
      <c r="AF782">
        <f>AF781+COUNTIF(전체당첨내역!$B782:$G782,31)</f>
        <v>104</v>
      </c>
      <c r="AG782">
        <f>AG781+COUNTIF(전체당첨내역!$B782:$G782,32)</f>
        <v>89</v>
      </c>
      <c r="AH782">
        <f>AH781+COUNTIF(전체당첨내역!$B782:$G782,33)</f>
        <v>108</v>
      </c>
      <c r="AI782">
        <f>AI781+COUNTIF(전체당첨내역!$B782:$G782,34)</f>
        <v>125</v>
      </c>
      <c r="AJ782">
        <f>AJ781+COUNTIF(전체당첨내역!$B782:$G782,35)</f>
        <v>97</v>
      </c>
      <c r="AK782">
        <f>AK781+COUNTIF(전체당첨내역!$B782:$G782,36)</f>
        <v>103</v>
      </c>
      <c r="AL782">
        <f>AL781+COUNTIF(전체당첨내역!$B782:$G782,37)</f>
        <v>114</v>
      </c>
      <c r="AM782">
        <f>AM781+COUNTIF(전체당첨내역!$B782:$G782,38)</f>
        <v>95</v>
      </c>
      <c r="AN782">
        <f>AN781+COUNTIF(전체당첨내역!$B782:$G782,39)</f>
        <v>103</v>
      </c>
      <c r="AO782">
        <f>AO781+COUNTIF(전체당첨내역!$B782:$G782,40)</f>
        <v>119</v>
      </c>
      <c r="AP782">
        <f>AP781+COUNTIF(전체당첨내역!$B782:$G782,41)</f>
        <v>98</v>
      </c>
      <c r="AQ782">
        <f>AQ781+COUNTIF(전체당첨내역!$B782:$G782,42)</f>
        <v>97</v>
      </c>
      <c r="AR782">
        <f>AR781+COUNTIF(전체당첨내역!$B782:$G782,43)</f>
        <v>109</v>
      </c>
      <c r="AS782">
        <f>AS781+COUNTIF(전체당첨내역!$B782:$G782,44)</f>
        <v>105</v>
      </c>
      <c r="AT782">
        <f>AT781+COUNTIF(전체당첨내역!$B782:$G782,45)</f>
        <v>106</v>
      </c>
    </row>
    <row r="783" spans="1:46" ht="16.5" customHeight="1">
      <c r="A783">
        <v>782</v>
      </c>
      <c r="B783">
        <f>B782+COUNTIF(전체당첨내역!$B783:$G783,1)</f>
        <v>114</v>
      </c>
      <c r="C783">
        <f>C782+COUNTIF(전체당첨내역!$B783:$G783,2)</f>
        <v>102</v>
      </c>
      <c r="D783">
        <f>D782+COUNTIF(전체당첨내역!$B783:$G783,3)</f>
        <v>103</v>
      </c>
      <c r="E783">
        <f>E782+COUNTIF(전체당첨내역!$B783:$G783,4)</f>
        <v>110</v>
      </c>
      <c r="F783">
        <f>F782+COUNTIF(전체당첨내역!$B783:$G783,5)</f>
        <v>109</v>
      </c>
      <c r="G783">
        <f>G782+COUNTIF(전체당첨내역!$B783:$G783,6)</f>
        <v>99</v>
      </c>
      <c r="H783">
        <f>H782+COUNTIF(전체당첨내역!$B783:$G783,7)</f>
        <v>108</v>
      </c>
      <c r="I783">
        <f>I782+COUNTIF(전체당첨내역!$B783:$G783,8)</f>
        <v>111</v>
      </c>
      <c r="J783">
        <f>J782+COUNTIF(전체당첨내역!$B783:$G783,9)</f>
        <v>80</v>
      </c>
      <c r="K783">
        <f>K782+COUNTIF(전체당첨내역!$B783:$G783,10)</f>
        <v>106</v>
      </c>
      <c r="L783">
        <f>L782+COUNTIF(전체당첨내역!$B783:$G783,11)</f>
        <v>109</v>
      </c>
      <c r="M783">
        <f>M782+COUNTIF(전체당첨내역!$B783:$G783,12)</f>
        <v>107</v>
      </c>
      <c r="N783">
        <f>N782+COUNTIF(전체당첨내역!$B783:$G783,13)</f>
        <v>107</v>
      </c>
      <c r="O783">
        <f>O782+COUNTIF(전체당첨내역!$B783:$G783,14)</f>
        <v>110</v>
      </c>
      <c r="P783">
        <f>P782+COUNTIF(전체당첨내역!$B783:$G783,15)</f>
        <v>106</v>
      </c>
      <c r="Q783">
        <f>Q782+COUNTIF(전체당첨내역!$B783:$G783,16)</f>
        <v>97</v>
      </c>
      <c r="R783">
        <f>R782+COUNTIF(전체당첨내역!$B783:$G783,17)</f>
        <v>114</v>
      </c>
      <c r="S783">
        <f>S782+COUNTIF(전체당첨내역!$B783:$G783,18)</f>
        <v>109</v>
      </c>
      <c r="T783">
        <f>T782+COUNTIF(전체당첨내역!$B783:$G783,19)</f>
        <v>106</v>
      </c>
      <c r="U783">
        <f>U782+COUNTIF(전체당첨내역!$B783:$G783,20)</f>
        <v>119</v>
      </c>
      <c r="V783">
        <f>V782+COUNTIF(전체당첨내역!$B783:$G783,21)</f>
        <v>102</v>
      </c>
      <c r="W783">
        <f>W782+COUNTIF(전체당첨내역!$B783:$G783,22)</f>
        <v>86</v>
      </c>
      <c r="X783">
        <f>X782+COUNTIF(전체당첨내역!$B783:$G783,23)</f>
        <v>94</v>
      </c>
      <c r="Y783">
        <f>Y782+COUNTIF(전체당첨내역!$B783:$G783,24)</f>
        <v>105</v>
      </c>
      <c r="Z783">
        <f>Z782+COUNTIF(전체당첨내역!$B783:$G783,25)</f>
        <v>100</v>
      </c>
      <c r="AA783">
        <f>AA782+COUNTIF(전체당첨내역!$B783:$G783,26)</f>
        <v>103</v>
      </c>
      <c r="AB783">
        <f>AB782+COUNTIF(전체당첨내역!$B783:$G783,27)</f>
        <v>121</v>
      </c>
      <c r="AC783">
        <f>AC782+COUNTIF(전체당첨내역!$B783:$G783,28)</f>
        <v>92</v>
      </c>
      <c r="AD783">
        <f>AD782+COUNTIF(전체당첨내역!$B783:$G783,29)</f>
        <v>96</v>
      </c>
      <c r="AE783">
        <f>AE782+COUNTIF(전체당첨내역!$B783:$G783,30)</f>
        <v>91</v>
      </c>
      <c r="AF783">
        <f>AF782+COUNTIF(전체당첨내역!$B783:$G783,31)</f>
        <v>105</v>
      </c>
      <c r="AG783">
        <f>AG782+COUNTIF(전체당첨내역!$B783:$G783,32)</f>
        <v>89</v>
      </c>
      <c r="AH783">
        <f>AH782+COUNTIF(전체당첨내역!$B783:$G783,33)</f>
        <v>108</v>
      </c>
      <c r="AI783">
        <f>AI782+COUNTIF(전체당첨내역!$B783:$G783,34)</f>
        <v>126</v>
      </c>
      <c r="AJ783">
        <f>AJ782+COUNTIF(전체당첨내역!$B783:$G783,35)</f>
        <v>97</v>
      </c>
      <c r="AK783">
        <f>AK782+COUNTIF(전체당첨내역!$B783:$G783,36)</f>
        <v>103</v>
      </c>
      <c r="AL783">
        <f>AL782+COUNTIF(전체당첨내역!$B783:$G783,37)</f>
        <v>114</v>
      </c>
      <c r="AM783">
        <f>AM782+COUNTIF(전체당첨내역!$B783:$G783,38)</f>
        <v>96</v>
      </c>
      <c r="AN783">
        <f>AN782+COUNTIF(전체당첨내역!$B783:$G783,39)</f>
        <v>103</v>
      </c>
      <c r="AO783">
        <f>AO782+COUNTIF(전체당첨내역!$B783:$G783,40)</f>
        <v>119</v>
      </c>
      <c r="AP783">
        <f>AP782+COUNTIF(전체당첨내역!$B783:$G783,41)</f>
        <v>98</v>
      </c>
      <c r="AQ783">
        <f>AQ782+COUNTIF(전체당첨내역!$B783:$G783,42)</f>
        <v>97</v>
      </c>
      <c r="AR783">
        <f>AR782+COUNTIF(전체당첨내역!$B783:$G783,43)</f>
        <v>109</v>
      </c>
      <c r="AS783">
        <f>AS782+COUNTIF(전체당첨내역!$B783:$G783,44)</f>
        <v>105</v>
      </c>
      <c r="AT783">
        <f>AT782+COUNTIF(전체당첨내역!$B783:$G783,45)</f>
        <v>107</v>
      </c>
    </row>
    <row r="784" spans="1:46" ht="16.5" customHeight="1">
      <c r="A784">
        <v>783</v>
      </c>
      <c r="B784">
        <f>B783+COUNTIF(전체당첨내역!$B784:$G784,1)</f>
        <v>114</v>
      </c>
      <c r="C784">
        <f>C783+COUNTIF(전체당첨내역!$B784:$G784,2)</f>
        <v>102</v>
      </c>
      <c r="D784">
        <f>D783+COUNTIF(전체당첨내역!$B784:$G784,3)</f>
        <v>103</v>
      </c>
      <c r="E784">
        <f>E783+COUNTIF(전체당첨내역!$B784:$G784,4)</f>
        <v>110</v>
      </c>
      <c r="F784">
        <f>F783+COUNTIF(전체당첨내역!$B784:$G784,5)</f>
        <v>109</v>
      </c>
      <c r="G784">
        <f>G783+COUNTIF(전체당첨내역!$B784:$G784,6)</f>
        <v>99</v>
      </c>
      <c r="H784">
        <f>H783+COUNTIF(전체당첨내역!$B784:$G784,7)</f>
        <v>108</v>
      </c>
      <c r="I784">
        <f>I783+COUNTIF(전체당첨내역!$B784:$G784,8)</f>
        <v>111</v>
      </c>
      <c r="J784">
        <f>J783+COUNTIF(전체당첨내역!$B784:$G784,9)</f>
        <v>80</v>
      </c>
      <c r="K784">
        <f>K783+COUNTIF(전체당첨내역!$B784:$G784,10)</f>
        <v>106</v>
      </c>
      <c r="L784">
        <f>L783+COUNTIF(전체당첨내역!$B784:$G784,11)</f>
        <v>109</v>
      </c>
      <c r="M784">
        <f>M783+COUNTIF(전체당첨내역!$B784:$G784,12)</f>
        <v>107</v>
      </c>
      <c r="N784">
        <f>N783+COUNTIF(전체당첨내역!$B784:$G784,13)</f>
        <v>107</v>
      </c>
      <c r="O784">
        <f>O783+COUNTIF(전체당첨내역!$B784:$G784,14)</f>
        <v>111</v>
      </c>
      <c r="P784">
        <f>P783+COUNTIF(전체당첨내역!$B784:$G784,15)</f>
        <v>107</v>
      </c>
      <c r="Q784">
        <f>Q783+COUNTIF(전체당첨내역!$B784:$G784,16)</f>
        <v>98</v>
      </c>
      <c r="R784">
        <f>R783+COUNTIF(전체당첨내역!$B784:$G784,17)</f>
        <v>115</v>
      </c>
      <c r="S784">
        <f>S783+COUNTIF(전체당첨내역!$B784:$G784,18)</f>
        <v>109</v>
      </c>
      <c r="T784">
        <f>T783+COUNTIF(전체당첨내역!$B784:$G784,19)</f>
        <v>106</v>
      </c>
      <c r="U784">
        <f>U783+COUNTIF(전체당첨내역!$B784:$G784,20)</f>
        <v>119</v>
      </c>
      <c r="V784">
        <f>V783+COUNTIF(전체당첨내역!$B784:$G784,21)</f>
        <v>102</v>
      </c>
      <c r="W784">
        <f>W783+COUNTIF(전체당첨내역!$B784:$G784,22)</f>
        <v>86</v>
      </c>
      <c r="X784">
        <f>X783+COUNTIF(전체당첨내역!$B784:$G784,23)</f>
        <v>94</v>
      </c>
      <c r="Y784">
        <f>Y783+COUNTIF(전체당첨내역!$B784:$G784,24)</f>
        <v>105</v>
      </c>
      <c r="Z784">
        <f>Z783+COUNTIF(전체당첨내역!$B784:$G784,25)</f>
        <v>100</v>
      </c>
      <c r="AA784">
        <f>AA783+COUNTIF(전체당첨내역!$B784:$G784,26)</f>
        <v>103</v>
      </c>
      <c r="AB784">
        <f>AB783+COUNTIF(전체당첨내역!$B784:$G784,27)</f>
        <v>121</v>
      </c>
      <c r="AC784">
        <f>AC783+COUNTIF(전체당첨내역!$B784:$G784,28)</f>
        <v>92</v>
      </c>
      <c r="AD784">
        <f>AD783+COUNTIF(전체당첨내역!$B784:$G784,29)</f>
        <v>96</v>
      </c>
      <c r="AE784">
        <f>AE783+COUNTIF(전체당첨내역!$B784:$G784,30)</f>
        <v>91</v>
      </c>
      <c r="AF784">
        <f>AF783+COUNTIF(전체당첨내역!$B784:$G784,31)</f>
        <v>105</v>
      </c>
      <c r="AG784">
        <f>AG783+COUNTIF(전체당첨내역!$B784:$G784,32)</f>
        <v>89</v>
      </c>
      <c r="AH784">
        <f>AH783+COUNTIF(전체당첨내역!$B784:$G784,33)</f>
        <v>108</v>
      </c>
      <c r="AI784">
        <f>AI783+COUNTIF(전체당첨내역!$B784:$G784,34)</f>
        <v>126</v>
      </c>
      <c r="AJ784">
        <f>AJ783+COUNTIF(전체당첨내역!$B784:$G784,35)</f>
        <v>97</v>
      </c>
      <c r="AK784">
        <f>AK783+COUNTIF(전체당첨내역!$B784:$G784,36)</f>
        <v>103</v>
      </c>
      <c r="AL784">
        <f>AL783+COUNTIF(전체당첨내역!$B784:$G784,37)</f>
        <v>114</v>
      </c>
      <c r="AM784">
        <f>AM783+COUNTIF(전체당첨내역!$B784:$G784,38)</f>
        <v>97</v>
      </c>
      <c r="AN784">
        <f>AN783+COUNTIF(전체당첨내역!$B784:$G784,39)</f>
        <v>103</v>
      </c>
      <c r="AO784">
        <f>AO783+COUNTIF(전체당첨내역!$B784:$G784,40)</f>
        <v>119</v>
      </c>
      <c r="AP784">
        <f>AP783+COUNTIF(전체당첨내역!$B784:$G784,41)</f>
        <v>98</v>
      </c>
      <c r="AQ784">
        <f>AQ783+COUNTIF(전체당첨내역!$B784:$G784,42)</f>
        <v>97</v>
      </c>
      <c r="AR784">
        <f>AR783+COUNTIF(전체당첨내역!$B784:$G784,43)</f>
        <v>109</v>
      </c>
      <c r="AS784">
        <f>AS783+COUNTIF(전체당첨내역!$B784:$G784,44)</f>
        <v>105</v>
      </c>
      <c r="AT784">
        <f>AT783+COUNTIF(전체당첨내역!$B784:$G784,45)</f>
        <v>108</v>
      </c>
    </row>
    <row r="785" spans="1:46" ht="16.5" customHeight="1">
      <c r="A785">
        <v>784</v>
      </c>
      <c r="B785">
        <f>B784+COUNTIF(전체당첨내역!$B785:$G785,1)</f>
        <v>114</v>
      </c>
      <c r="C785">
        <f>C784+COUNTIF(전체당첨내역!$B785:$G785,2)</f>
        <v>102</v>
      </c>
      <c r="D785">
        <f>D784+COUNTIF(전체당첨내역!$B785:$G785,3)</f>
        <v>104</v>
      </c>
      <c r="E785">
        <f>E784+COUNTIF(전체당첨내역!$B785:$G785,4)</f>
        <v>110</v>
      </c>
      <c r="F785">
        <f>F784+COUNTIF(전체당첨내역!$B785:$G785,5)</f>
        <v>109</v>
      </c>
      <c r="G785">
        <f>G784+COUNTIF(전체당첨내역!$B785:$G785,6)</f>
        <v>99</v>
      </c>
      <c r="H785">
        <f>H784+COUNTIF(전체당첨내역!$B785:$G785,7)</f>
        <v>108</v>
      </c>
      <c r="I785">
        <f>I784+COUNTIF(전체당첨내역!$B785:$G785,8)</f>
        <v>111</v>
      </c>
      <c r="J785">
        <f>J784+COUNTIF(전체당첨내역!$B785:$G785,9)</f>
        <v>80</v>
      </c>
      <c r="K785">
        <f>K784+COUNTIF(전체당첨내역!$B785:$G785,10)</f>
        <v>107</v>
      </c>
      <c r="L785">
        <f>L784+COUNTIF(전체당첨내역!$B785:$G785,11)</f>
        <v>109</v>
      </c>
      <c r="M785">
        <f>M784+COUNTIF(전체당첨내역!$B785:$G785,12)</f>
        <v>107</v>
      </c>
      <c r="N785">
        <f>N784+COUNTIF(전체당첨내역!$B785:$G785,13)</f>
        <v>107</v>
      </c>
      <c r="O785">
        <f>O784+COUNTIF(전체당첨내역!$B785:$G785,14)</f>
        <v>111</v>
      </c>
      <c r="P785">
        <f>P784+COUNTIF(전체당첨내역!$B785:$G785,15)</f>
        <v>107</v>
      </c>
      <c r="Q785">
        <f>Q784+COUNTIF(전체당첨내역!$B785:$G785,16)</f>
        <v>98</v>
      </c>
      <c r="R785">
        <f>R784+COUNTIF(전체당첨내역!$B785:$G785,17)</f>
        <v>115</v>
      </c>
      <c r="S785">
        <f>S784+COUNTIF(전체당첨내역!$B785:$G785,18)</f>
        <v>109</v>
      </c>
      <c r="T785">
        <f>T784+COUNTIF(전체당첨내역!$B785:$G785,19)</f>
        <v>106</v>
      </c>
      <c r="U785">
        <f>U784+COUNTIF(전체당첨내역!$B785:$G785,20)</f>
        <v>119</v>
      </c>
      <c r="V785">
        <f>V784+COUNTIF(전체당첨내역!$B785:$G785,21)</f>
        <v>102</v>
      </c>
      <c r="W785">
        <f>W784+COUNTIF(전체당첨내역!$B785:$G785,22)</f>
        <v>86</v>
      </c>
      <c r="X785">
        <f>X784+COUNTIF(전체당첨내역!$B785:$G785,23)</f>
        <v>95</v>
      </c>
      <c r="Y785">
        <f>Y784+COUNTIF(전체당첨내역!$B785:$G785,24)</f>
        <v>106</v>
      </c>
      <c r="Z785">
        <f>Z784+COUNTIF(전체당첨내역!$B785:$G785,25)</f>
        <v>100</v>
      </c>
      <c r="AA785">
        <f>AA784+COUNTIF(전체당첨내역!$B785:$G785,26)</f>
        <v>103</v>
      </c>
      <c r="AB785">
        <f>AB784+COUNTIF(전체당첨내역!$B785:$G785,27)</f>
        <v>121</v>
      </c>
      <c r="AC785">
        <f>AC784+COUNTIF(전체당첨내역!$B785:$G785,28)</f>
        <v>92</v>
      </c>
      <c r="AD785">
        <f>AD784+COUNTIF(전체당첨내역!$B785:$G785,29)</f>
        <v>96</v>
      </c>
      <c r="AE785">
        <f>AE784+COUNTIF(전체당첨내역!$B785:$G785,30)</f>
        <v>91</v>
      </c>
      <c r="AF785">
        <f>AF784+COUNTIF(전체당첨내역!$B785:$G785,31)</f>
        <v>106</v>
      </c>
      <c r="AG785">
        <f>AG784+COUNTIF(전체당첨내역!$B785:$G785,32)</f>
        <v>89</v>
      </c>
      <c r="AH785">
        <f>AH784+COUNTIF(전체당첨내역!$B785:$G785,33)</f>
        <v>108</v>
      </c>
      <c r="AI785">
        <f>AI784+COUNTIF(전체당첨내역!$B785:$G785,34)</f>
        <v>126</v>
      </c>
      <c r="AJ785">
        <f>AJ784+COUNTIF(전체당첨내역!$B785:$G785,35)</f>
        <v>97</v>
      </c>
      <c r="AK785">
        <f>AK784+COUNTIF(전체당첨내역!$B785:$G785,36)</f>
        <v>103</v>
      </c>
      <c r="AL785">
        <f>AL784+COUNTIF(전체당첨내역!$B785:$G785,37)</f>
        <v>114</v>
      </c>
      <c r="AM785">
        <f>AM784+COUNTIF(전체당첨내역!$B785:$G785,38)</f>
        <v>97</v>
      </c>
      <c r="AN785">
        <f>AN784+COUNTIF(전체당첨내역!$B785:$G785,39)</f>
        <v>104</v>
      </c>
      <c r="AO785">
        <f>AO784+COUNTIF(전체당첨내역!$B785:$G785,40)</f>
        <v>119</v>
      </c>
      <c r="AP785">
        <f>AP784+COUNTIF(전체당첨내역!$B785:$G785,41)</f>
        <v>98</v>
      </c>
      <c r="AQ785">
        <f>AQ784+COUNTIF(전체당첨내역!$B785:$G785,42)</f>
        <v>97</v>
      </c>
      <c r="AR785">
        <f>AR784+COUNTIF(전체당첨내역!$B785:$G785,43)</f>
        <v>109</v>
      </c>
      <c r="AS785">
        <f>AS784+COUNTIF(전체당첨내역!$B785:$G785,44)</f>
        <v>105</v>
      </c>
      <c r="AT785">
        <f>AT784+COUNTIF(전체당첨내역!$B785:$G785,45)</f>
        <v>108</v>
      </c>
    </row>
    <row r="786" spans="1:46" ht="16.5" customHeight="1">
      <c r="A786">
        <v>785</v>
      </c>
      <c r="B786">
        <f>B785+COUNTIF(전체당첨내역!$B786:$G786,1)</f>
        <v>114</v>
      </c>
      <c r="C786">
        <f>C785+COUNTIF(전체당첨내역!$B786:$G786,2)</f>
        <v>102</v>
      </c>
      <c r="D786">
        <f>D785+COUNTIF(전체당첨내역!$B786:$G786,3)</f>
        <v>104</v>
      </c>
      <c r="E786">
        <f>E785+COUNTIF(전체당첨내역!$B786:$G786,4)</f>
        <v>111</v>
      </c>
      <c r="F786">
        <f>F785+COUNTIF(전체당첨내역!$B786:$G786,5)</f>
        <v>109</v>
      </c>
      <c r="G786">
        <f>G785+COUNTIF(전체당첨내역!$B786:$G786,6)</f>
        <v>100</v>
      </c>
      <c r="H786">
        <f>H785+COUNTIF(전체당첨내역!$B786:$G786,7)</f>
        <v>108</v>
      </c>
      <c r="I786">
        <f>I785+COUNTIF(전체당첨내역!$B786:$G786,8)</f>
        <v>111</v>
      </c>
      <c r="J786">
        <f>J785+COUNTIF(전체당첨내역!$B786:$G786,9)</f>
        <v>80</v>
      </c>
      <c r="K786">
        <f>K785+COUNTIF(전체당첨내역!$B786:$G786,10)</f>
        <v>107</v>
      </c>
      <c r="L786">
        <f>L785+COUNTIF(전체당첨내역!$B786:$G786,11)</f>
        <v>109</v>
      </c>
      <c r="M786">
        <f>M785+COUNTIF(전체당첨내역!$B786:$G786,12)</f>
        <v>107</v>
      </c>
      <c r="N786">
        <f>N785+COUNTIF(전체당첨내역!$B786:$G786,13)</f>
        <v>107</v>
      </c>
      <c r="O786">
        <f>O785+COUNTIF(전체당첨내역!$B786:$G786,14)</f>
        <v>111</v>
      </c>
      <c r="P786">
        <f>P785+COUNTIF(전체당첨내역!$B786:$G786,15)</f>
        <v>108</v>
      </c>
      <c r="Q786">
        <f>Q785+COUNTIF(전체당첨내역!$B786:$G786,16)</f>
        <v>98</v>
      </c>
      <c r="R786">
        <f>R785+COUNTIF(전체당첨내역!$B786:$G786,17)</f>
        <v>115</v>
      </c>
      <c r="S786">
        <f>S785+COUNTIF(전체당첨내역!$B786:$G786,18)</f>
        <v>109</v>
      </c>
      <c r="T786">
        <f>T785+COUNTIF(전체당첨내역!$B786:$G786,19)</f>
        <v>106</v>
      </c>
      <c r="U786">
        <f>U785+COUNTIF(전체당첨내역!$B786:$G786,20)</f>
        <v>119</v>
      </c>
      <c r="V786">
        <f>V785+COUNTIF(전체당첨내역!$B786:$G786,21)</f>
        <v>102</v>
      </c>
      <c r="W786">
        <f>W785+COUNTIF(전체당첨내역!$B786:$G786,22)</f>
        <v>86</v>
      </c>
      <c r="X786">
        <f>X785+COUNTIF(전체당첨내역!$B786:$G786,23)</f>
        <v>95</v>
      </c>
      <c r="Y786">
        <f>Y785+COUNTIF(전체당첨내역!$B786:$G786,24)</f>
        <v>106</v>
      </c>
      <c r="Z786">
        <f>Z785+COUNTIF(전체당첨내역!$B786:$G786,25)</f>
        <v>101</v>
      </c>
      <c r="AA786">
        <f>AA785+COUNTIF(전체당첨내역!$B786:$G786,26)</f>
        <v>104</v>
      </c>
      <c r="AB786">
        <f>AB785+COUNTIF(전체당첨내역!$B786:$G786,27)</f>
        <v>121</v>
      </c>
      <c r="AC786">
        <f>AC785+COUNTIF(전체당첨내역!$B786:$G786,28)</f>
        <v>92</v>
      </c>
      <c r="AD786">
        <f>AD785+COUNTIF(전체당첨내역!$B786:$G786,29)</f>
        <v>96</v>
      </c>
      <c r="AE786">
        <f>AE785+COUNTIF(전체당첨내역!$B786:$G786,30)</f>
        <v>91</v>
      </c>
      <c r="AF786">
        <f>AF785+COUNTIF(전체당첨내역!$B786:$G786,31)</f>
        <v>106</v>
      </c>
      <c r="AG786">
        <f>AG785+COUNTIF(전체당첨내역!$B786:$G786,32)</f>
        <v>89</v>
      </c>
      <c r="AH786">
        <f>AH785+COUNTIF(전체당첨내역!$B786:$G786,33)</f>
        <v>109</v>
      </c>
      <c r="AI786">
        <f>AI785+COUNTIF(전체당첨내역!$B786:$G786,34)</f>
        <v>126</v>
      </c>
      <c r="AJ786">
        <f>AJ785+COUNTIF(전체당첨내역!$B786:$G786,35)</f>
        <v>97</v>
      </c>
      <c r="AK786">
        <f>AK785+COUNTIF(전체당첨내역!$B786:$G786,36)</f>
        <v>103</v>
      </c>
      <c r="AL786">
        <f>AL785+COUNTIF(전체당첨내역!$B786:$G786,37)</f>
        <v>114</v>
      </c>
      <c r="AM786">
        <f>AM785+COUNTIF(전체당첨내역!$B786:$G786,38)</f>
        <v>97</v>
      </c>
      <c r="AN786">
        <f>AN785+COUNTIF(전체당첨내역!$B786:$G786,39)</f>
        <v>104</v>
      </c>
      <c r="AO786">
        <f>AO785+COUNTIF(전체당첨내역!$B786:$G786,40)</f>
        <v>119</v>
      </c>
      <c r="AP786">
        <f>AP785+COUNTIF(전체당첨내역!$B786:$G786,41)</f>
        <v>98</v>
      </c>
      <c r="AQ786">
        <f>AQ785+COUNTIF(전체당첨내역!$B786:$G786,42)</f>
        <v>97</v>
      </c>
      <c r="AR786">
        <f>AR785+COUNTIF(전체당첨내역!$B786:$G786,43)</f>
        <v>109</v>
      </c>
      <c r="AS786">
        <f>AS785+COUNTIF(전체당첨내역!$B786:$G786,44)</f>
        <v>105</v>
      </c>
      <c r="AT786">
        <f>AT785+COUNTIF(전체당첨내역!$B786:$G786,45)</f>
        <v>108</v>
      </c>
    </row>
    <row r="787" spans="1:46" ht="16.5" customHeight="1">
      <c r="A787">
        <v>786</v>
      </c>
      <c r="B787">
        <f>B786+COUNTIF(전체당첨내역!$B787:$G787,1)</f>
        <v>114</v>
      </c>
      <c r="C787">
        <f>C786+COUNTIF(전체당첨내역!$B787:$G787,2)</f>
        <v>102</v>
      </c>
      <c r="D787">
        <f>D786+COUNTIF(전체당첨내역!$B787:$G787,3)</f>
        <v>104</v>
      </c>
      <c r="E787">
        <f>E786+COUNTIF(전체당첨내역!$B787:$G787,4)</f>
        <v>111</v>
      </c>
      <c r="F787">
        <f>F786+COUNTIF(전체당첨내역!$B787:$G787,5)</f>
        <v>109</v>
      </c>
      <c r="G787">
        <f>G786+COUNTIF(전체당첨내역!$B787:$G787,6)</f>
        <v>100</v>
      </c>
      <c r="H787">
        <f>H786+COUNTIF(전체당첨내역!$B787:$G787,7)</f>
        <v>108</v>
      </c>
      <c r="I787">
        <f>I786+COUNTIF(전체당첨내역!$B787:$G787,8)</f>
        <v>111</v>
      </c>
      <c r="J787">
        <f>J786+COUNTIF(전체당첨내역!$B787:$G787,9)</f>
        <v>80</v>
      </c>
      <c r="K787">
        <f>K786+COUNTIF(전체당첨내역!$B787:$G787,10)</f>
        <v>107</v>
      </c>
      <c r="L787">
        <f>L786+COUNTIF(전체당첨내역!$B787:$G787,11)</f>
        <v>109</v>
      </c>
      <c r="M787">
        <f>M786+COUNTIF(전체당첨내역!$B787:$G787,12)</f>
        <v>108</v>
      </c>
      <c r="N787">
        <f>N786+COUNTIF(전체당첨내역!$B787:$G787,13)</f>
        <v>107</v>
      </c>
      <c r="O787">
        <f>O786+COUNTIF(전체당첨내역!$B787:$G787,14)</f>
        <v>111</v>
      </c>
      <c r="P787">
        <f>P786+COUNTIF(전체당첨내역!$B787:$G787,15)</f>
        <v>109</v>
      </c>
      <c r="Q787">
        <f>Q786+COUNTIF(전체당첨내역!$B787:$G787,16)</f>
        <v>99</v>
      </c>
      <c r="R787">
        <f>R786+COUNTIF(전체당첨내역!$B787:$G787,17)</f>
        <v>115</v>
      </c>
      <c r="S787">
        <f>S786+COUNTIF(전체당첨내역!$B787:$G787,18)</f>
        <v>109</v>
      </c>
      <c r="T787">
        <f>T786+COUNTIF(전체당첨내역!$B787:$G787,19)</f>
        <v>106</v>
      </c>
      <c r="U787">
        <f>U786+COUNTIF(전체당첨내역!$B787:$G787,20)</f>
        <v>120</v>
      </c>
      <c r="V787">
        <f>V786+COUNTIF(전체당첨내역!$B787:$G787,21)</f>
        <v>102</v>
      </c>
      <c r="W787">
        <f>W786+COUNTIF(전체당첨내역!$B787:$G787,22)</f>
        <v>86</v>
      </c>
      <c r="X787">
        <f>X786+COUNTIF(전체당첨내역!$B787:$G787,23)</f>
        <v>95</v>
      </c>
      <c r="Y787">
        <f>Y786+COUNTIF(전체당첨내역!$B787:$G787,24)</f>
        <v>107</v>
      </c>
      <c r="Z787">
        <f>Z786+COUNTIF(전체당첨내역!$B787:$G787,25)</f>
        <v>101</v>
      </c>
      <c r="AA787">
        <f>AA786+COUNTIF(전체당첨내역!$B787:$G787,26)</f>
        <v>104</v>
      </c>
      <c r="AB787">
        <f>AB786+COUNTIF(전체당첨내역!$B787:$G787,27)</f>
        <v>121</v>
      </c>
      <c r="AC787">
        <f>AC786+COUNTIF(전체당첨내역!$B787:$G787,28)</f>
        <v>92</v>
      </c>
      <c r="AD787">
        <f>AD786+COUNTIF(전체당첨내역!$B787:$G787,29)</f>
        <v>96</v>
      </c>
      <c r="AE787">
        <f>AE786+COUNTIF(전체당첨내역!$B787:$G787,30)</f>
        <v>92</v>
      </c>
      <c r="AF787">
        <f>AF786+COUNTIF(전체당첨내역!$B787:$G787,31)</f>
        <v>106</v>
      </c>
      <c r="AG787">
        <f>AG786+COUNTIF(전체당첨내역!$B787:$G787,32)</f>
        <v>89</v>
      </c>
      <c r="AH787">
        <f>AH786+COUNTIF(전체당첨내역!$B787:$G787,33)</f>
        <v>109</v>
      </c>
      <c r="AI787">
        <f>AI786+COUNTIF(전체당첨내역!$B787:$G787,34)</f>
        <v>126</v>
      </c>
      <c r="AJ787">
        <f>AJ786+COUNTIF(전체당첨내역!$B787:$G787,35)</f>
        <v>97</v>
      </c>
      <c r="AK787">
        <f>AK786+COUNTIF(전체당첨내역!$B787:$G787,36)</f>
        <v>103</v>
      </c>
      <c r="AL787">
        <f>AL786+COUNTIF(전체당첨내역!$B787:$G787,37)</f>
        <v>114</v>
      </c>
      <c r="AM787">
        <f>AM786+COUNTIF(전체당첨내역!$B787:$G787,38)</f>
        <v>97</v>
      </c>
      <c r="AN787">
        <f>AN786+COUNTIF(전체당첨내역!$B787:$G787,39)</f>
        <v>104</v>
      </c>
      <c r="AO787">
        <f>AO786+COUNTIF(전체당첨내역!$B787:$G787,40)</f>
        <v>119</v>
      </c>
      <c r="AP787">
        <f>AP786+COUNTIF(전체당첨내역!$B787:$G787,41)</f>
        <v>98</v>
      </c>
      <c r="AQ787">
        <f>AQ786+COUNTIF(전체당첨내역!$B787:$G787,42)</f>
        <v>97</v>
      </c>
      <c r="AR787">
        <f>AR786+COUNTIF(전체당첨내역!$B787:$G787,43)</f>
        <v>109</v>
      </c>
      <c r="AS787">
        <f>AS786+COUNTIF(전체당첨내역!$B787:$G787,44)</f>
        <v>105</v>
      </c>
      <c r="AT787">
        <f>AT786+COUNTIF(전체당첨내역!$B787:$G787,45)</f>
        <v>108</v>
      </c>
    </row>
    <row r="788" spans="1:46" ht="16.5" customHeight="1">
      <c r="A788">
        <v>787</v>
      </c>
      <c r="B788">
        <f>B787+COUNTIF(전체당첨내역!$B788:$G788,1)</f>
        <v>114</v>
      </c>
      <c r="C788">
        <f>C787+COUNTIF(전체당첨내역!$B788:$G788,2)</f>
        <v>102</v>
      </c>
      <c r="D788">
        <f>D787+COUNTIF(전체당첨내역!$B788:$G788,3)</f>
        <v>104</v>
      </c>
      <c r="E788">
        <f>E787+COUNTIF(전체당첨내역!$B788:$G788,4)</f>
        <v>111</v>
      </c>
      <c r="F788">
        <f>F787+COUNTIF(전체당첨내역!$B788:$G788,5)</f>
        <v>110</v>
      </c>
      <c r="G788">
        <f>G787+COUNTIF(전체당첨내역!$B788:$G788,6)</f>
        <v>101</v>
      </c>
      <c r="H788">
        <f>H787+COUNTIF(전체당첨내역!$B788:$G788,7)</f>
        <v>108</v>
      </c>
      <c r="I788">
        <f>I787+COUNTIF(전체당첨내역!$B788:$G788,8)</f>
        <v>111</v>
      </c>
      <c r="J788">
        <f>J787+COUNTIF(전체당첨내역!$B788:$G788,9)</f>
        <v>80</v>
      </c>
      <c r="K788">
        <f>K787+COUNTIF(전체당첨내역!$B788:$G788,10)</f>
        <v>107</v>
      </c>
      <c r="L788">
        <f>L787+COUNTIF(전체당첨내역!$B788:$G788,11)</f>
        <v>109</v>
      </c>
      <c r="M788">
        <f>M787+COUNTIF(전체당첨내역!$B788:$G788,12)</f>
        <v>108</v>
      </c>
      <c r="N788">
        <f>N787+COUNTIF(전체당첨내역!$B788:$G788,13)</f>
        <v>108</v>
      </c>
      <c r="O788">
        <f>O787+COUNTIF(전체당첨내역!$B788:$G788,14)</f>
        <v>111</v>
      </c>
      <c r="P788">
        <f>P787+COUNTIF(전체당첨내역!$B788:$G788,15)</f>
        <v>109</v>
      </c>
      <c r="Q788">
        <f>Q787+COUNTIF(전체당첨내역!$B788:$G788,16)</f>
        <v>100</v>
      </c>
      <c r="R788">
        <f>R787+COUNTIF(전체당첨내역!$B788:$G788,17)</f>
        <v>115</v>
      </c>
      <c r="S788">
        <f>S787+COUNTIF(전체당첨내역!$B788:$G788,18)</f>
        <v>109</v>
      </c>
      <c r="T788">
        <f>T787+COUNTIF(전체당첨내역!$B788:$G788,19)</f>
        <v>106</v>
      </c>
      <c r="U788">
        <f>U787+COUNTIF(전체당첨내역!$B788:$G788,20)</f>
        <v>120</v>
      </c>
      <c r="V788">
        <f>V787+COUNTIF(전체당첨내역!$B788:$G788,21)</f>
        <v>102</v>
      </c>
      <c r="W788">
        <f>W787+COUNTIF(전체당첨내역!$B788:$G788,22)</f>
        <v>86</v>
      </c>
      <c r="X788">
        <f>X787+COUNTIF(전체당첨내역!$B788:$G788,23)</f>
        <v>95</v>
      </c>
      <c r="Y788">
        <f>Y787+COUNTIF(전체당첨내역!$B788:$G788,24)</f>
        <v>107</v>
      </c>
      <c r="Z788">
        <f>Z787+COUNTIF(전체당첨내역!$B788:$G788,25)</f>
        <v>101</v>
      </c>
      <c r="AA788">
        <f>AA787+COUNTIF(전체당첨내역!$B788:$G788,26)</f>
        <v>104</v>
      </c>
      <c r="AB788">
        <f>AB787+COUNTIF(전체당첨내역!$B788:$G788,27)</f>
        <v>122</v>
      </c>
      <c r="AC788">
        <f>AC787+COUNTIF(전체당첨내역!$B788:$G788,28)</f>
        <v>93</v>
      </c>
      <c r="AD788">
        <f>AD787+COUNTIF(전체당첨내역!$B788:$G788,29)</f>
        <v>96</v>
      </c>
      <c r="AE788">
        <f>AE787+COUNTIF(전체당첨내역!$B788:$G788,30)</f>
        <v>92</v>
      </c>
      <c r="AF788">
        <f>AF787+COUNTIF(전체당첨내역!$B788:$G788,31)</f>
        <v>106</v>
      </c>
      <c r="AG788">
        <f>AG787+COUNTIF(전체당첨내역!$B788:$G788,32)</f>
        <v>89</v>
      </c>
      <c r="AH788">
        <f>AH787+COUNTIF(전체당첨내역!$B788:$G788,33)</f>
        <v>109</v>
      </c>
      <c r="AI788">
        <f>AI787+COUNTIF(전체당첨내역!$B788:$G788,34)</f>
        <v>126</v>
      </c>
      <c r="AJ788">
        <f>AJ787+COUNTIF(전체당첨내역!$B788:$G788,35)</f>
        <v>97</v>
      </c>
      <c r="AK788">
        <f>AK787+COUNTIF(전체당첨내역!$B788:$G788,36)</f>
        <v>103</v>
      </c>
      <c r="AL788">
        <f>AL787+COUNTIF(전체당첨내역!$B788:$G788,37)</f>
        <v>114</v>
      </c>
      <c r="AM788">
        <f>AM787+COUNTIF(전체당첨내역!$B788:$G788,38)</f>
        <v>97</v>
      </c>
      <c r="AN788">
        <f>AN787+COUNTIF(전체당첨내역!$B788:$G788,39)</f>
        <v>104</v>
      </c>
      <c r="AO788">
        <f>AO787+COUNTIF(전체당첨내역!$B788:$G788,40)</f>
        <v>119</v>
      </c>
      <c r="AP788">
        <f>AP787+COUNTIF(전체당첨내역!$B788:$G788,41)</f>
        <v>98</v>
      </c>
      <c r="AQ788">
        <f>AQ787+COUNTIF(전체당첨내역!$B788:$G788,42)</f>
        <v>97</v>
      </c>
      <c r="AR788">
        <f>AR787+COUNTIF(전체당첨내역!$B788:$G788,43)</f>
        <v>109</v>
      </c>
      <c r="AS788">
        <f>AS787+COUNTIF(전체당첨내역!$B788:$G788,44)</f>
        <v>105</v>
      </c>
      <c r="AT788">
        <f>AT787+COUNTIF(전체당첨내역!$B788:$G788,45)</f>
        <v>108</v>
      </c>
    </row>
    <row r="789" spans="1:46" ht="16.5" customHeight="1">
      <c r="A789">
        <v>788</v>
      </c>
      <c r="B789">
        <f>B788+COUNTIF(전체당첨내역!$B789:$G789,1)</f>
        <v>114</v>
      </c>
      <c r="C789">
        <f>C788+COUNTIF(전체당첨내역!$B789:$G789,2)</f>
        <v>103</v>
      </c>
      <c r="D789">
        <f>D788+COUNTIF(전체당첨내역!$B789:$G789,3)</f>
        <v>104</v>
      </c>
      <c r="E789">
        <f>E788+COUNTIF(전체당첨내역!$B789:$G789,4)</f>
        <v>111</v>
      </c>
      <c r="F789">
        <f>F788+COUNTIF(전체당첨내역!$B789:$G789,5)</f>
        <v>110</v>
      </c>
      <c r="G789">
        <f>G788+COUNTIF(전체당첨내역!$B789:$G789,6)</f>
        <v>101</v>
      </c>
      <c r="H789">
        <f>H788+COUNTIF(전체당첨내역!$B789:$G789,7)</f>
        <v>108</v>
      </c>
      <c r="I789">
        <f>I788+COUNTIF(전체당첨내역!$B789:$G789,8)</f>
        <v>111</v>
      </c>
      <c r="J789">
        <f>J788+COUNTIF(전체당첨내역!$B789:$G789,9)</f>
        <v>80</v>
      </c>
      <c r="K789">
        <f>K788+COUNTIF(전체당첨내역!$B789:$G789,10)</f>
        <v>108</v>
      </c>
      <c r="L789">
        <f>L788+COUNTIF(전체당첨내역!$B789:$G789,11)</f>
        <v>110</v>
      </c>
      <c r="M789">
        <f>M788+COUNTIF(전체당첨내역!$B789:$G789,12)</f>
        <v>108</v>
      </c>
      <c r="N789">
        <f>N788+COUNTIF(전체당첨내역!$B789:$G789,13)</f>
        <v>108</v>
      </c>
      <c r="O789">
        <f>O788+COUNTIF(전체당첨내역!$B789:$G789,14)</f>
        <v>111</v>
      </c>
      <c r="P789">
        <f>P788+COUNTIF(전체당첨내역!$B789:$G789,15)</f>
        <v>109</v>
      </c>
      <c r="Q789">
        <f>Q788+COUNTIF(전체당첨내역!$B789:$G789,16)</f>
        <v>100</v>
      </c>
      <c r="R789">
        <f>R788+COUNTIF(전체당첨내역!$B789:$G789,17)</f>
        <v>115</v>
      </c>
      <c r="S789">
        <f>S788+COUNTIF(전체당첨내역!$B789:$G789,18)</f>
        <v>109</v>
      </c>
      <c r="T789">
        <f>T788+COUNTIF(전체당첨내역!$B789:$G789,19)</f>
        <v>107</v>
      </c>
      <c r="U789">
        <f>U788+COUNTIF(전체당첨내역!$B789:$G789,20)</f>
        <v>120</v>
      </c>
      <c r="V789">
        <f>V788+COUNTIF(전체당첨내역!$B789:$G789,21)</f>
        <v>102</v>
      </c>
      <c r="W789">
        <f>W788+COUNTIF(전체당첨내역!$B789:$G789,22)</f>
        <v>86</v>
      </c>
      <c r="X789">
        <f>X788+COUNTIF(전체당첨내역!$B789:$G789,23)</f>
        <v>95</v>
      </c>
      <c r="Y789">
        <f>Y788+COUNTIF(전체당첨내역!$B789:$G789,24)</f>
        <v>107</v>
      </c>
      <c r="Z789">
        <f>Z788+COUNTIF(전체당첨내역!$B789:$G789,25)</f>
        <v>101</v>
      </c>
      <c r="AA789">
        <f>AA788+COUNTIF(전체당첨내역!$B789:$G789,26)</f>
        <v>104</v>
      </c>
      <c r="AB789">
        <f>AB788+COUNTIF(전체당첨내역!$B789:$G789,27)</f>
        <v>122</v>
      </c>
      <c r="AC789">
        <f>AC788+COUNTIF(전체당첨내역!$B789:$G789,28)</f>
        <v>93</v>
      </c>
      <c r="AD789">
        <f>AD788+COUNTIF(전체당첨내역!$B789:$G789,29)</f>
        <v>96</v>
      </c>
      <c r="AE789">
        <f>AE788+COUNTIF(전체당첨내역!$B789:$G789,30)</f>
        <v>92</v>
      </c>
      <c r="AF789">
        <f>AF788+COUNTIF(전체당첨내역!$B789:$G789,31)</f>
        <v>106</v>
      </c>
      <c r="AG789">
        <f>AG788+COUNTIF(전체당첨내역!$B789:$G789,32)</f>
        <v>89</v>
      </c>
      <c r="AH789">
        <f>AH788+COUNTIF(전체당첨내역!$B789:$G789,33)</f>
        <v>109</v>
      </c>
      <c r="AI789">
        <f>AI788+COUNTIF(전체당첨내역!$B789:$G789,34)</f>
        <v>126</v>
      </c>
      <c r="AJ789">
        <f>AJ788+COUNTIF(전체당첨내역!$B789:$G789,35)</f>
        <v>98</v>
      </c>
      <c r="AK789">
        <f>AK788+COUNTIF(전체당첨내역!$B789:$G789,36)</f>
        <v>103</v>
      </c>
      <c r="AL789">
        <f>AL788+COUNTIF(전체당첨내역!$B789:$G789,37)</f>
        <v>114</v>
      </c>
      <c r="AM789">
        <f>AM788+COUNTIF(전체당첨내역!$B789:$G789,38)</f>
        <v>97</v>
      </c>
      <c r="AN789">
        <f>AN788+COUNTIF(전체당첨내역!$B789:$G789,39)</f>
        <v>105</v>
      </c>
      <c r="AO789">
        <f>AO788+COUNTIF(전체당첨내역!$B789:$G789,40)</f>
        <v>119</v>
      </c>
      <c r="AP789">
        <f>AP788+COUNTIF(전체당첨내역!$B789:$G789,41)</f>
        <v>98</v>
      </c>
      <c r="AQ789">
        <f>AQ788+COUNTIF(전체당첨내역!$B789:$G789,42)</f>
        <v>97</v>
      </c>
      <c r="AR789">
        <f>AR788+COUNTIF(전체당첨내역!$B789:$G789,43)</f>
        <v>109</v>
      </c>
      <c r="AS789">
        <f>AS788+COUNTIF(전체당첨내역!$B789:$G789,44)</f>
        <v>105</v>
      </c>
      <c r="AT789">
        <f>AT788+COUNTIF(전체당첨내역!$B789:$G789,45)</f>
        <v>108</v>
      </c>
    </row>
    <row r="790" spans="1:46" ht="16.5" customHeight="1">
      <c r="A790">
        <v>789</v>
      </c>
      <c r="B790">
        <f>B789+COUNTIF(전체당첨내역!$B790:$G790,1)</f>
        <v>114</v>
      </c>
      <c r="C790">
        <f>C789+COUNTIF(전체당첨내역!$B790:$G790,2)</f>
        <v>104</v>
      </c>
      <c r="D790">
        <f>D789+COUNTIF(전체당첨내역!$B790:$G790,3)</f>
        <v>104</v>
      </c>
      <c r="E790">
        <f>E789+COUNTIF(전체당첨내역!$B790:$G790,4)</f>
        <v>111</v>
      </c>
      <c r="F790">
        <f>F789+COUNTIF(전체당첨내역!$B790:$G790,5)</f>
        <v>110</v>
      </c>
      <c r="G790">
        <f>G789+COUNTIF(전체당첨내역!$B790:$G790,6)</f>
        <v>102</v>
      </c>
      <c r="H790">
        <f>H789+COUNTIF(전체당첨내역!$B790:$G790,7)</f>
        <v>109</v>
      </c>
      <c r="I790">
        <f>I789+COUNTIF(전체당첨내역!$B790:$G790,8)</f>
        <v>111</v>
      </c>
      <c r="J790">
        <f>J789+COUNTIF(전체당첨내역!$B790:$G790,9)</f>
        <v>80</v>
      </c>
      <c r="K790">
        <f>K789+COUNTIF(전체당첨내역!$B790:$G790,10)</f>
        <v>108</v>
      </c>
      <c r="L790">
        <f>L789+COUNTIF(전체당첨내역!$B790:$G790,11)</f>
        <v>110</v>
      </c>
      <c r="M790">
        <f>M789+COUNTIF(전체당첨내역!$B790:$G790,12)</f>
        <v>109</v>
      </c>
      <c r="N790">
        <f>N789+COUNTIF(전체당첨내역!$B790:$G790,13)</f>
        <v>108</v>
      </c>
      <c r="O790">
        <f>O789+COUNTIF(전체당첨내역!$B790:$G790,14)</f>
        <v>111</v>
      </c>
      <c r="P790">
        <f>P789+COUNTIF(전체당첨내역!$B790:$G790,15)</f>
        <v>109</v>
      </c>
      <c r="Q790">
        <f>Q789+COUNTIF(전체당첨내역!$B790:$G790,16)</f>
        <v>100</v>
      </c>
      <c r="R790">
        <f>R789+COUNTIF(전체당첨내역!$B790:$G790,17)</f>
        <v>115</v>
      </c>
      <c r="S790">
        <f>S789+COUNTIF(전체당첨내역!$B790:$G790,18)</f>
        <v>109</v>
      </c>
      <c r="T790">
        <f>T789+COUNTIF(전체당첨내역!$B790:$G790,19)</f>
        <v>108</v>
      </c>
      <c r="U790">
        <f>U789+COUNTIF(전체당첨내역!$B790:$G790,20)</f>
        <v>120</v>
      </c>
      <c r="V790">
        <f>V789+COUNTIF(전체당첨내역!$B790:$G790,21)</f>
        <v>102</v>
      </c>
      <c r="W790">
        <f>W789+COUNTIF(전체당첨내역!$B790:$G790,22)</f>
        <v>86</v>
      </c>
      <c r="X790">
        <f>X789+COUNTIF(전체당첨내역!$B790:$G790,23)</f>
        <v>95</v>
      </c>
      <c r="Y790">
        <f>Y789+COUNTIF(전체당첨내역!$B790:$G790,24)</f>
        <v>107</v>
      </c>
      <c r="Z790">
        <f>Z789+COUNTIF(전체당첨내역!$B790:$G790,25)</f>
        <v>101</v>
      </c>
      <c r="AA790">
        <f>AA789+COUNTIF(전체당첨내역!$B790:$G790,26)</f>
        <v>104</v>
      </c>
      <c r="AB790">
        <f>AB789+COUNTIF(전체당첨내역!$B790:$G790,27)</f>
        <v>122</v>
      </c>
      <c r="AC790">
        <f>AC789+COUNTIF(전체당첨내역!$B790:$G790,28)</f>
        <v>93</v>
      </c>
      <c r="AD790">
        <f>AD789+COUNTIF(전체당첨내역!$B790:$G790,29)</f>
        <v>96</v>
      </c>
      <c r="AE790">
        <f>AE789+COUNTIF(전체당첨내역!$B790:$G790,30)</f>
        <v>92</v>
      </c>
      <c r="AF790">
        <f>AF789+COUNTIF(전체당첨내역!$B790:$G790,31)</f>
        <v>106</v>
      </c>
      <c r="AG790">
        <f>AG789+COUNTIF(전체당첨내역!$B790:$G790,32)</f>
        <v>89</v>
      </c>
      <c r="AH790">
        <f>AH789+COUNTIF(전체당첨내역!$B790:$G790,33)</f>
        <v>109</v>
      </c>
      <c r="AI790">
        <f>AI789+COUNTIF(전체당첨내역!$B790:$G790,34)</f>
        <v>126</v>
      </c>
      <c r="AJ790">
        <f>AJ789+COUNTIF(전체당첨내역!$B790:$G790,35)</f>
        <v>98</v>
      </c>
      <c r="AK790">
        <f>AK789+COUNTIF(전체당첨내역!$B790:$G790,36)</f>
        <v>103</v>
      </c>
      <c r="AL790">
        <f>AL789+COUNTIF(전체당첨내역!$B790:$G790,37)</f>
        <v>114</v>
      </c>
      <c r="AM790">
        <f>AM789+COUNTIF(전체당첨내역!$B790:$G790,38)</f>
        <v>97</v>
      </c>
      <c r="AN790">
        <f>AN789+COUNTIF(전체당첨내역!$B790:$G790,39)</f>
        <v>105</v>
      </c>
      <c r="AO790">
        <f>AO789+COUNTIF(전체당첨내역!$B790:$G790,40)</f>
        <v>119</v>
      </c>
      <c r="AP790">
        <f>AP789+COUNTIF(전체당첨내역!$B790:$G790,41)</f>
        <v>98</v>
      </c>
      <c r="AQ790">
        <f>AQ789+COUNTIF(전체당첨내역!$B790:$G790,42)</f>
        <v>97</v>
      </c>
      <c r="AR790">
        <f>AR789+COUNTIF(전체당첨내역!$B790:$G790,43)</f>
        <v>109</v>
      </c>
      <c r="AS790">
        <f>AS789+COUNTIF(전체당첨내역!$B790:$G790,44)</f>
        <v>105</v>
      </c>
      <c r="AT790">
        <f>AT789+COUNTIF(전체당첨내역!$B790:$G790,45)</f>
        <v>109</v>
      </c>
    </row>
    <row r="791" spans="1:46" ht="16.5" customHeight="1">
      <c r="A791">
        <v>790</v>
      </c>
      <c r="B791">
        <f>B790+COUNTIF(전체당첨내역!$B791:$G791,1)</f>
        <v>114</v>
      </c>
      <c r="C791">
        <f>C790+COUNTIF(전체당첨내역!$B791:$G791,2)</f>
        <v>104</v>
      </c>
      <c r="D791">
        <f>D790+COUNTIF(전체당첨내역!$B791:$G791,3)</f>
        <v>105</v>
      </c>
      <c r="E791">
        <f>E790+COUNTIF(전체당첨내역!$B791:$G791,4)</f>
        <v>111</v>
      </c>
      <c r="F791">
        <f>F790+COUNTIF(전체당첨내역!$B791:$G791,5)</f>
        <v>110</v>
      </c>
      <c r="G791">
        <f>G790+COUNTIF(전체당첨내역!$B791:$G791,6)</f>
        <v>102</v>
      </c>
      <c r="H791">
        <f>H790+COUNTIF(전체당첨내역!$B791:$G791,7)</f>
        <v>109</v>
      </c>
      <c r="I791">
        <f>I790+COUNTIF(전체당첨내역!$B791:$G791,8)</f>
        <v>112</v>
      </c>
      <c r="J791">
        <f>J790+COUNTIF(전체당첨내역!$B791:$G791,9)</f>
        <v>80</v>
      </c>
      <c r="K791">
        <f>K790+COUNTIF(전체당첨내역!$B791:$G791,10)</f>
        <v>108</v>
      </c>
      <c r="L791">
        <f>L790+COUNTIF(전체당첨내역!$B791:$G791,11)</f>
        <v>110</v>
      </c>
      <c r="M791">
        <f>M790+COUNTIF(전체당첨내역!$B791:$G791,12)</f>
        <v>109</v>
      </c>
      <c r="N791">
        <f>N790+COUNTIF(전체당첨내역!$B791:$G791,13)</f>
        <v>108</v>
      </c>
      <c r="O791">
        <f>O790+COUNTIF(전체당첨내역!$B791:$G791,14)</f>
        <v>111</v>
      </c>
      <c r="P791">
        <f>P790+COUNTIF(전체당첨내역!$B791:$G791,15)</f>
        <v>109</v>
      </c>
      <c r="Q791">
        <f>Q790+COUNTIF(전체당첨내역!$B791:$G791,16)</f>
        <v>100</v>
      </c>
      <c r="R791">
        <f>R790+COUNTIF(전체당첨내역!$B791:$G791,17)</f>
        <v>115</v>
      </c>
      <c r="S791">
        <f>S790+COUNTIF(전체당첨내역!$B791:$G791,18)</f>
        <v>109</v>
      </c>
      <c r="T791">
        <f>T790+COUNTIF(전체당첨내역!$B791:$G791,19)</f>
        <v>109</v>
      </c>
      <c r="U791">
        <f>U790+COUNTIF(전체당첨내역!$B791:$G791,20)</f>
        <v>120</v>
      </c>
      <c r="V791">
        <f>V790+COUNTIF(전체당첨내역!$B791:$G791,21)</f>
        <v>102</v>
      </c>
      <c r="W791">
        <f>W790+COUNTIF(전체당첨내역!$B791:$G791,22)</f>
        <v>86</v>
      </c>
      <c r="X791">
        <f>X790+COUNTIF(전체당첨내역!$B791:$G791,23)</f>
        <v>95</v>
      </c>
      <c r="Y791">
        <f>Y790+COUNTIF(전체당첨내역!$B791:$G791,24)</f>
        <v>107</v>
      </c>
      <c r="Z791">
        <f>Z790+COUNTIF(전체당첨내역!$B791:$G791,25)</f>
        <v>101</v>
      </c>
      <c r="AA791">
        <f>AA790+COUNTIF(전체당첨내역!$B791:$G791,26)</f>
        <v>104</v>
      </c>
      <c r="AB791">
        <f>AB790+COUNTIF(전체당첨내역!$B791:$G791,27)</f>
        <v>123</v>
      </c>
      <c r="AC791">
        <f>AC790+COUNTIF(전체당첨내역!$B791:$G791,28)</f>
        <v>93</v>
      </c>
      <c r="AD791">
        <f>AD790+COUNTIF(전체당첨내역!$B791:$G791,29)</f>
        <v>96</v>
      </c>
      <c r="AE791">
        <f>AE790+COUNTIF(전체당첨내역!$B791:$G791,30)</f>
        <v>93</v>
      </c>
      <c r="AF791">
        <f>AF790+COUNTIF(전체당첨내역!$B791:$G791,31)</f>
        <v>106</v>
      </c>
      <c r="AG791">
        <f>AG790+COUNTIF(전체당첨내역!$B791:$G791,32)</f>
        <v>89</v>
      </c>
      <c r="AH791">
        <f>AH790+COUNTIF(전체당첨내역!$B791:$G791,33)</f>
        <v>109</v>
      </c>
      <c r="AI791">
        <f>AI790+COUNTIF(전체당첨내역!$B791:$G791,34)</f>
        <v>126</v>
      </c>
      <c r="AJ791">
        <f>AJ790+COUNTIF(전체당첨내역!$B791:$G791,35)</f>
        <v>98</v>
      </c>
      <c r="AK791">
        <f>AK790+COUNTIF(전체당첨내역!$B791:$G791,36)</f>
        <v>103</v>
      </c>
      <c r="AL791">
        <f>AL790+COUNTIF(전체당첨내역!$B791:$G791,37)</f>
        <v>114</v>
      </c>
      <c r="AM791">
        <f>AM790+COUNTIF(전체당첨내역!$B791:$G791,38)</f>
        <v>97</v>
      </c>
      <c r="AN791">
        <f>AN790+COUNTIF(전체당첨내역!$B791:$G791,39)</f>
        <v>105</v>
      </c>
      <c r="AO791">
        <f>AO790+COUNTIF(전체당첨내역!$B791:$G791,40)</f>
        <v>119</v>
      </c>
      <c r="AP791">
        <f>AP790+COUNTIF(전체당첨내역!$B791:$G791,41)</f>
        <v>99</v>
      </c>
      <c r="AQ791">
        <f>AQ790+COUNTIF(전체당첨내역!$B791:$G791,42)</f>
        <v>97</v>
      </c>
      <c r="AR791">
        <f>AR790+COUNTIF(전체당첨내역!$B791:$G791,43)</f>
        <v>109</v>
      </c>
      <c r="AS791">
        <f>AS790+COUNTIF(전체당첨내역!$B791:$G791,44)</f>
        <v>105</v>
      </c>
      <c r="AT791">
        <f>AT790+COUNTIF(전체당첨내역!$B791:$G791,45)</f>
        <v>109</v>
      </c>
    </row>
    <row r="792" spans="1:46" ht="16.5" customHeight="1">
      <c r="A792">
        <v>791</v>
      </c>
      <c r="B792">
        <f>B791+COUNTIF(전체당첨내역!$B792:$G792,1)</f>
        <v>114</v>
      </c>
      <c r="C792">
        <f>C791+COUNTIF(전체당첨내역!$B792:$G792,2)</f>
        <v>105</v>
      </c>
      <c r="D792">
        <f>D791+COUNTIF(전체당첨내역!$B792:$G792,3)</f>
        <v>105</v>
      </c>
      <c r="E792">
        <f>E791+COUNTIF(전체당첨내역!$B792:$G792,4)</f>
        <v>111</v>
      </c>
      <c r="F792">
        <f>F791+COUNTIF(전체당첨내역!$B792:$G792,5)</f>
        <v>110</v>
      </c>
      <c r="G792">
        <f>G791+COUNTIF(전체당첨내역!$B792:$G792,6)</f>
        <v>102</v>
      </c>
      <c r="H792">
        <f>H791+COUNTIF(전체당첨내역!$B792:$G792,7)</f>
        <v>109</v>
      </c>
      <c r="I792">
        <f>I791+COUNTIF(전체당첨내역!$B792:$G792,8)</f>
        <v>112</v>
      </c>
      <c r="J792">
        <f>J791+COUNTIF(전체당첨내역!$B792:$G792,9)</f>
        <v>80</v>
      </c>
      <c r="K792">
        <f>K791+COUNTIF(전체당첨내역!$B792:$G792,10)</f>
        <v>109</v>
      </c>
      <c r="L792">
        <f>L791+COUNTIF(전체당첨내역!$B792:$G792,11)</f>
        <v>110</v>
      </c>
      <c r="M792">
        <f>M791+COUNTIF(전체당첨내역!$B792:$G792,12)</f>
        <v>110</v>
      </c>
      <c r="N792">
        <f>N791+COUNTIF(전체당첨내역!$B792:$G792,13)</f>
        <v>108</v>
      </c>
      <c r="O792">
        <f>O791+COUNTIF(전체당첨내역!$B792:$G792,14)</f>
        <v>111</v>
      </c>
      <c r="P792">
        <f>P791+COUNTIF(전체당첨내역!$B792:$G792,15)</f>
        <v>109</v>
      </c>
      <c r="Q792">
        <f>Q791+COUNTIF(전체당첨내역!$B792:$G792,16)</f>
        <v>100</v>
      </c>
      <c r="R792">
        <f>R791+COUNTIF(전체당첨내역!$B792:$G792,17)</f>
        <v>115</v>
      </c>
      <c r="S792">
        <f>S791+COUNTIF(전체당첨내역!$B792:$G792,18)</f>
        <v>109</v>
      </c>
      <c r="T792">
        <f>T791+COUNTIF(전체당첨내역!$B792:$G792,19)</f>
        <v>109</v>
      </c>
      <c r="U792">
        <f>U791+COUNTIF(전체당첨내역!$B792:$G792,20)</f>
        <v>120</v>
      </c>
      <c r="V792">
        <f>V791+COUNTIF(전체당첨내역!$B792:$G792,21)</f>
        <v>102</v>
      </c>
      <c r="W792">
        <f>W791+COUNTIF(전체당첨내역!$B792:$G792,22)</f>
        <v>86</v>
      </c>
      <c r="X792">
        <f>X791+COUNTIF(전체당첨내역!$B792:$G792,23)</f>
        <v>95</v>
      </c>
      <c r="Y792">
        <f>Y791+COUNTIF(전체당첨내역!$B792:$G792,24)</f>
        <v>107</v>
      </c>
      <c r="Z792">
        <f>Z791+COUNTIF(전체당첨내역!$B792:$G792,25)</f>
        <v>101</v>
      </c>
      <c r="AA792">
        <f>AA791+COUNTIF(전체당첨내역!$B792:$G792,26)</f>
        <v>104</v>
      </c>
      <c r="AB792">
        <f>AB791+COUNTIF(전체당첨내역!$B792:$G792,27)</f>
        <v>123</v>
      </c>
      <c r="AC792">
        <f>AC791+COUNTIF(전체당첨내역!$B792:$G792,28)</f>
        <v>93</v>
      </c>
      <c r="AD792">
        <f>AD791+COUNTIF(전체당첨내역!$B792:$G792,29)</f>
        <v>96</v>
      </c>
      <c r="AE792">
        <f>AE791+COUNTIF(전체당첨내역!$B792:$G792,30)</f>
        <v>93</v>
      </c>
      <c r="AF792">
        <f>AF791+COUNTIF(전체당첨내역!$B792:$G792,31)</f>
        <v>107</v>
      </c>
      <c r="AG792">
        <f>AG791+COUNTIF(전체당첨내역!$B792:$G792,32)</f>
        <v>89</v>
      </c>
      <c r="AH792">
        <f>AH791+COUNTIF(전체당첨내역!$B792:$G792,33)</f>
        <v>110</v>
      </c>
      <c r="AI792">
        <f>AI791+COUNTIF(전체당첨내역!$B792:$G792,34)</f>
        <v>126</v>
      </c>
      <c r="AJ792">
        <f>AJ791+COUNTIF(전체당첨내역!$B792:$G792,35)</f>
        <v>98</v>
      </c>
      <c r="AK792">
        <f>AK791+COUNTIF(전체당첨내역!$B792:$G792,36)</f>
        <v>103</v>
      </c>
      <c r="AL792">
        <f>AL791+COUNTIF(전체당첨내역!$B792:$G792,37)</f>
        <v>114</v>
      </c>
      <c r="AM792">
        <f>AM791+COUNTIF(전체당첨내역!$B792:$G792,38)</f>
        <v>97</v>
      </c>
      <c r="AN792">
        <f>AN791+COUNTIF(전체당첨내역!$B792:$G792,39)</f>
        <v>105</v>
      </c>
      <c r="AO792">
        <f>AO791+COUNTIF(전체당첨내역!$B792:$G792,40)</f>
        <v>119</v>
      </c>
      <c r="AP792">
        <f>AP791+COUNTIF(전체당첨내역!$B792:$G792,41)</f>
        <v>99</v>
      </c>
      <c r="AQ792">
        <f>AQ791+COUNTIF(전체당첨내역!$B792:$G792,42)</f>
        <v>98</v>
      </c>
      <c r="AR792">
        <f>AR791+COUNTIF(전체당첨내역!$B792:$G792,43)</f>
        <v>109</v>
      </c>
      <c r="AS792">
        <f>AS791+COUNTIF(전체당첨내역!$B792:$G792,44)</f>
        <v>105</v>
      </c>
      <c r="AT792">
        <f>AT791+COUNTIF(전체당첨내역!$B792:$G792,45)</f>
        <v>109</v>
      </c>
    </row>
    <row r="793" spans="1:46" ht="16.5" customHeight="1">
      <c r="A793">
        <v>792</v>
      </c>
      <c r="B793">
        <f>B792+COUNTIF(전체당첨내역!$B793:$G793,1)</f>
        <v>114</v>
      </c>
      <c r="C793">
        <f>C792+COUNTIF(전체당첨내역!$B793:$G793,2)</f>
        <v>106</v>
      </c>
      <c r="D793">
        <f>D792+COUNTIF(전체당첨내역!$B793:$G793,3)</f>
        <v>105</v>
      </c>
      <c r="E793">
        <f>E792+COUNTIF(전체당첨내역!$B793:$G793,4)</f>
        <v>111</v>
      </c>
      <c r="F793">
        <f>F792+COUNTIF(전체당첨내역!$B793:$G793,5)</f>
        <v>110</v>
      </c>
      <c r="G793">
        <f>G792+COUNTIF(전체당첨내역!$B793:$G793,6)</f>
        <v>102</v>
      </c>
      <c r="H793">
        <f>H792+COUNTIF(전체당첨내역!$B793:$G793,7)</f>
        <v>110</v>
      </c>
      <c r="I793">
        <f>I792+COUNTIF(전체당첨내역!$B793:$G793,8)</f>
        <v>112</v>
      </c>
      <c r="J793">
        <f>J792+COUNTIF(전체당첨내역!$B793:$G793,9)</f>
        <v>80</v>
      </c>
      <c r="K793">
        <f>K792+COUNTIF(전체당첨내역!$B793:$G793,10)</f>
        <v>109</v>
      </c>
      <c r="L793">
        <f>L792+COUNTIF(전체당첨내역!$B793:$G793,11)</f>
        <v>110</v>
      </c>
      <c r="M793">
        <f>M792+COUNTIF(전체당첨내역!$B793:$G793,12)</f>
        <v>110</v>
      </c>
      <c r="N793">
        <f>N792+COUNTIF(전체당첨내역!$B793:$G793,13)</f>
        <v>108</v>
      </c>
      <c r="O793">
        <f>O792+COUNTIF(전체당첨내역!$B793:$G793,14)</f>
        <v>111</v>
      </c>
      <c r="P793">
        <f>P792+COUNTIF(전체당첨내역!$B793:$G793,15)</f>
        <v>109</v>
      </c>
      <c r="Q793">
        <f>Q792+COUNTIF(전체당첨내역!$B793:$G793,16)</f>
        <v>100</v>
      </c>
      <c r="R793">
        <f>R792+COUNTIF(전체당첨내역!$B793:$G793,17)</f>
        <v>115</v>
      </c>
      <c r="S793">
        <f>S792+COUNTIF(전체당첨내역!$B793:$G793,18)</f>
        <v>109</v>
      </c>
      <c r="T793">
        <f>T792+COUNTIF(전체당첨내역!$B793:$G793,19)</f>
        <v>110</v>
      </c>
      <c r="U793">
        <f>U792+COUNTIF(전체당첨내역!$B793:$G793,20)</f>
        <v>120</v>
      </c>
      <c r="V793">
        <f>V792+COUNTIF(전체당첨내역!$B793:$G793,21)</f>
        <v>102</v>
      </c>
      <c r="W793">
        <f>W792+COUNTIF(전체당첨내역!$B793:$G793,22)</f>
        <v>86</v>
      </c>
      <c r="X793">
        <f>X792+COUNTIF(전체당첨내역!$B793:$G793,23)</f>
        <v>95</v>
      </c>
      <c r="Y793">
        <f>Y792+COUNTIF(전체당첨내역!$B793:$G793,24)</f>
        <v>107</v>
      </c>
      <c r="Z793">
        <f>Z792+COUNTIF(전체당첨내역!$B793:$G793,25)</f>
        <v>102</v>
      </c>
      <c r="AA793">
        <f>AA792+COUNTIF(전체당첨내역!$B793:$G793,26)</f>
        <v>104</v>
      </c>
      <c r="AB793">
        <f>AB792+COUNTIF(전체당첨내역!$B793:$G793,27)</f>
        <v>123</v>
      </c>
      <c r="AC793">
        <f>AC792+COUNTIF(전체당첨내역!$B793:$G793,28)</f>
        <v>93</v>
      </c>
      <c r="AD793">
        <f>AD792+COUNTIF(전체당첨내역!$B793:$G793,29)</f>
        <v>97</v>
      </c>
      <c r="AE793">
        <f>AE792+COUNTIF(전체당첨내역!$B793:$G793,30)</f>
        <v>93</v>
      </c>
      <c r="AF793">
        <f>AF792+COUNTIF(전체당첨내역!$B793:$G793,31)</f>
        <v>107</v>
      </c>
      <c r="AG793">
        <f>AG792+COUNTIF(전체당첨내역!$B793:$G793,32)</f>
        <v>89</v>
      </c>
      <c r="AH793">
        <f>AH792+COUNTIF(전체당첨내역!$B793:$G793,33)</f>
        <v>110</v>
      </c>
      <c r="AI793">
        <f>AI792+COUNTIF(전체당첨내역!$B793:$G793,34)</f>
        <v>126</v>
      </c>
      <c r="AJ793">
        <f>AJ792+COUNTIF(전체당첨내역!$B793:$G793,35)</f>
        <v>98</v>
      </c>
      <c r="AK793">
        <f>AK792+COUNTIF(전체당첨내역!$B793:$G793,36)</f>
        <v>104</v>
      </c>
      <c r="AL793">
        <f>AL792+COUNTIF(전체당첨내역!$B793:$G793,37)</f>
        <v>114</v>
      </c>
      <c r="AM793">
        <f>AM792+COUNTIF(전체당첨내역!$B793:$G793,38)</f>
        <v>97</v>
      </c>
      <c r="AN793">
        <f>AN792+COUNTIF(전체당첨내역!$B793:$G793,39)</f>
        <v>105</v>
      </c>
      <c r="AO793">
        <f>AO792+COUNTIF(전체당첨내역!$B793:$G793,40)</f>
        <v>119</v>
      </c>
      <c r="AP793">
        <f>AP792+COUNTIF(전체당첨내역!$B793:$G793,41)</f>
        <v>99</v>
      </c>
      <c r="AQ793">
        <f>AQ792+COUNTIF(전체당첨내역!$B793:$G793,42)</f>
        <v>98</v>
      </c>
      <c r="AR793">
        <f>AR792+COUNTIF(전체당첨내역!$B793:$G793,43)</f>
        <v>109</v>
      </c>
      <c r="AS793">
        <f>AS792+COUNTIF(전체당첨내역!$B793:$G793,44)</f>
        <v>105</v>
      </c>
      <c r="AT793">
        <f>AT792+COUNTIF(전체당첨내역!$B793:$G793,45)</f>
        <v>109</v>
      </c>
    </row>
    <row r="794" spans="1:46" ht="16.5" customHeight="1">
      <c r="A794">
        <v>793</v>
      </c>
      <c r="B794">
        <f>B793+COUNTIF(전체당첨내역!$B794:$G794,1)</f>
        <v>114</v>
      </c>
      <c r="C794">
        <f>C793+COUNTIF(전체당첨내역!$B794:$G794,2)</f>
        <v>106</v>
      </c>
      <c r="D794">
        <f>D793+COUNTIF(전체당첨내역!$B794:$G794,3)</f>
        <v>105</v>
      </c>
      <c r="E794">
        <f>E793+COUNTIF(전체당첨내역!$B794:$G794,4)</f>
        <v>111</v>
      </c>
      <c r="F794">
        <f>F793+COUNTIF(전체당첨내역!$B794:$G794,5)</f>
        <v>110</v>
      </c>
      <c r="G794">
        <f>G793+COUNTIF(전체당첨내역!$B794:$G794,6)</f>
        <v>102</v>
      </c>
      <c r="H794">
        <f>H793+COUNTIF(전체당첨내역!$B794:$G794,7)</f>
        <v>110</v>
      </c>
      <c r="I794">
        <f>I793+COUNTIF(전체당첨내역!$B794:$G794,8)</f>
        <v>112</v>
      </c>
      <c r="J794">
        <f>J793+COUNTIF(전체당첨내역!$B794:$G794,9)</f>
        <v>80</v>
      </c>
      <c r="K794">
        <f>K793+COUNTIF(전체당첨내역!$B794:$G794,10)</f>
        <v>110</v>
      </c>
      <c r="L794">
        <f>L793+COUNTIF(전체당첨내역!$B794:$G794,11)</f>
        <v>110</v>
      </c>
      <c r="M794">
        <f>M793+COUNTIF(전체당첨내역!$B794:$G794,12)</f>
        <v>110</v>
      </c>
      <c r="N794">
        <f>N793+COUNTIF(전체당첨내역!$B794:$G794,13)</f>
        <v>108</v>
      </c>
      <c r="O794">
        <f>O793+COUNTIF(전체당첨내역!$B794:$G794,14)</f>
        <v>111</v>
      </c>
      <c r="P794">
        <f>P793+COUNTIF(전체당첨내역!$B794:$G794,15)</f>
        <v>110</v>
      </c>
      <c r="Q794">
        <f>Q793+COUNTIF(전체당첨내역!$B794:$G794,16)</f>
        <v>100</v>
      </c>
      <c r="R794">
        <f>R793+COUNTIF(전체당첨내역!$B794:$G794,17)</f>
        <v>115</v>
      </c>
      <c r="S794">
        <f>S793+COUNTIF(전체당첨내역!$B794:$G794,18)</f>
        <v>109</v>
      </c>
      <c r="T794">
        <f>T793+COUNTIF(전체당첨내역!$B794:$G794,19)</f>
        <v>110</v>
      </c>
      <c r="U794">
        <f>U793+COUNTIF(전체당첨내역!$B794:$G794,20)</f>
        <v>120</v>
      </c>
      <c r="V794">
        <f>V793+COUNTIF(전체당첨내역!$B794:$G794,21)</f>
        <v>103</v>
      </c>
      <c r="W794">
        <f>W793+COUNTIF(전체당첨내역!$B794:$G794,22)</f>
        <v>86</v>
      </c>
      <c r="X794">
        <f>X793+COUNTIF(전체당첨내역!$B794:$G794,23)</f>
        <v>95</v>
      </c>
      <c r="Y794">
        <f>Y793+COUNTIF(전체당첨내역!$B794:$G794,24)</f>
        <v>107</v>
      </c>
      <c r="Z794">
        <f>Z793+COUNTIF(전체당첨내역!$B794:$G794,25)</f>
        <v>102</v>
      </c>
      <c r="AA794">
        <f>AA793+COUNTIF(전체당첨내역!$B794:$G794,26)</f>
        <v>104</v>
      </c>
      <c r="AB794">
        <f>AB793+COUNTIF(전체당첨내역!$B794:$G794,27)</f>
        <v>123</v>
      </c>
      <c r="AC794">
        <f>AC793+COUNTIF(전체당첨내역!$B794:$G794,28)</f>
        <v>93</v>
      </c>
      <c r="AD794">
        <f>AD793+COUNTIF(전체당첨내역!$B794:$G794,29)</f>
        <v>97</v>
      </c>
      <c r="AE794">
        <f>AE793+COUNTIF(전체당첨내역!$B794:$G794,30)</f>
        <v>93</v>
      </c>
      <c r="AF794">
        <f>AF793+COUNTIF(전체당첨내역!$B794:$G794,31)</f>
        <v>107</v>
      </c>
      <c r="AG794">
        <f>AG793+COUNTIF(전체당첨내역!$B794:$G794,32)</f>
        <v>89</v>
      </c>
      <c r="AH794">
        <f>AH793+COUNTIF(전체당첨내역!$B794:$G794,33)</f>
        <v>110</v>
      </c>
      <c r="AI794">
        <f>AI793+COUNTIF(전체당첨내역!$B794:$G794,34)</f>
        <v>126</v>
      </c>
      <c r="AJ794">
        <f>AJ793+COUNTIF(전체당첨내역!$B794:$G794,35)</f>
        <v>99</v>
      </c>
      <c r="AK794">
        <f>AK793+COUNTIF(전체당첨내역!$B794:$G794,36)</f>
        <v>104</v>
      </c>
      <c r="AL794">
        <f>AL793+COUNTIF(전체당첨내역!$B794:$G794,37)</f>
        <v>114</v>
      </c>
      <c r="AM794">
        <f>AM793+COUNTIF(전체당첨내역!$B794:$G794,38)</f>
        <v>98</v>
      </c>
      <c r="AN794">
        <f>AN793+COUNTIF(전체당첨내역!$B794:$G794,39)</f>
        <v>105</v>
      </c>
      <c r="AO794">
        <f>AO793+COUNTIF(전체당첨내역!$B794:$G794,40)</f>
        <v>119</v>
      </c>
      <c r="AP794">
        <f>AP793+COUNTIF(전체당첨내역!$B794:$G794,41)</f>
        <v>99</v>
      </c>
      <c r="AQ794">
        <f>AQ793+COUNTIF(전체당첨내역!$B794:$G794,42)</f>
        <v>98</v>
      </c>
      <c r="AR794">
        <f>AR793+COUNTIF(전체당첨내역!$B794:$G794,43)</f>
        <v>110</v>
      </c>
      <c r="AS794">
        <f>AS793+COUNTIF(전체당첨내역!$B794:$G794,44)</f>
        <v>105</v>
      </c>
      <c r="AT794">
        <f>AT793+COUNTIF(전체당첨내역!$B794:$G794,45)</f>
        <v>109</v>
      </c>
    </row>
    <row r="795" spans="1:46" ht="16.5" customHeight="1">
      <c r="A795">
        <v>794</v>
      </c>
      <c r="B795">
        <f>B794+COUNTIF(전체당첨내역!$B795:$G795,1)</f>
        <v>114</v>
      </c>
      <c r="C795">
        <f>C794+COUNTIF(전체당첨내역!$B795:$G795,2)</f>
        <v>106</v>
      </c>
      <c r="D795">
        <f>D794+COUNTIF(전체당첨내역!$B795:$G795,3)</f>
        <v>105</v>
      </c>
      <c r="E795">
        <f>E794+COUNTIF(전체당첨내역!$B795:$G795,4)</f>
        <v>111</v>
      </c>
      <c r="F795">
        <f>F794+COUNTIF(전체당첨내역!$B795:$G795,5)</f>
        <v>110</v>
      </c>
      <c r="G795">
        <f>G794+COUNTIF(전체당첨내역!$B795:$G795,6)</f>
        <v>103</v>
      </c>
      <c r="H795">
        <f>H794+COUNTIF(전체당첨내역!$B795:$G795,7)</f>
        <v>111</v>
      </c>
      <c r="I795">
        <f>I794+COUNTIF(전체당첨내역!$B795:$G795,8)</f>
        <v>112</v>
      </c>
      <c r="J795">
        <f>J794+COUNTIF(전체당첨내역!$B795:$G795,9)</f>
        <v>80</v>
      </c>
      <c r="K795">
        <f>K794+COUNTIF(전체당첨내역!$B795:$G795,10)</f>
        <v>110</v>
      </c>
      <c r="L795">
        <f>L794+COUNTIF(전체당첨내역!$B795:$G795,11)</f>
        <v>110</v>
      </c>
      <c r="M795">
        <f>M794+COUNTIF(전체당첨내역!$B795:$G795,12)</f>
        <v>110</v>
      </c>
      <c r="N795">
        <f>N794+COUNTIF(전체당첨내역!$B795:$G795,13)</f>
        <v>108</v>
      </c>
      <c r="O795">
        <f>O794+COUNTIF(전체당첨내역!$B795:$G795,14)</f>
        <v>111</v>
      </c>
      <c r="P795">
        <f>P794+COUNTIF(전체당첨내역!$B795:$G795,15)</f>
        <v>110</v>
      </c>
      <c r="Q795">
        <f>Q794+COUNTIF(전체당첨내역!$B795:$G795,16)</f>
        <v>100</v>
      </c>
      <c r="R795">
        <f>R794+COUNTIF(전체당첨내역!$B795:$G795,17)</f>
        <v>115</v>
      </c>
      <c r="S795">
        <f>S794+COUNTIF(전체당첨내역!$B795:$G795,18)</f>
        <v>110</v>
      </c>
      <c r="T795">
        <f>T794+COUNTIF(전체당첨내역!$B795:$G795,19)</f>
        <v>111</v>
      </c>
      <c r="U795">
        <f>U794+COUNTIF(전체당첨내역!$B795:$G795,20)</f>
        <v>120</v>
      </c>
      <c r="V795">
        <f>V794+COUNTIF(전체당첨내역!$B795:$G795,21)</f>
        <v>103</v>
      </c>
      <c r="W795">
        <f>W794+COUNTIF(전체당첨내역!$B795:$G795,22)</f>
        <v>86</v>
      </c>
      <c r="X795">
        <f>X794+COUNTIF(전체당첨내역!$B795:$G795,23)</f>
        <v>95</v>
      </c>
      <c r="Y795">
        <f>Y794+COUNTIF(전체당첨내역!$B795:$G795,24)</f>
        <v>107</v>
      </c>
      <c r="Z795">
        <f>Z794+COUNTIF(전체당첨내역!$B795:$G795,25)</f>
        <v>102</v>
      </c>
      <c r="AA795">
        <f>AA794+COUNTIF(전체당첨내역!$B795:$G795,26)</f>
        <v>104</v>
      </c>
      <c r="AB795">
        <f>AB794+COUNTIF(전체당첨내역!$B795:$G795,27)</f>
        <v>123</v>
      </c>
      <c r="AC795">
        <f>AC794+COUNTIF(전체당첨내역!$B795:$G795,28)</f>
        <v>93</v>
      </c>
      <c r="AD795">
        <f>AD794+COUNTIF(전체당첨내역!$B795:$G795,29)</f>
        <v>97</v>
      </c>
      <c r="AE795">
        <f>AE794+COUNTIF(전체당첨내역!$B795:$G795,30)</f>
        <v>94</v>
      </c>
      <c r="AF795">
        <f>AF794+COUNTIF(전체당첨내역!$B795:$G795,31)</f>
        <v>107</v>
      </c>
      <c r="AG795">
        <f>AG794+COUNTIF(전체당첨내역!$B795:$G795,32)</f>
        <v>89</v>
      </c>
      <c r="AH795">
        <f>AH794+COUNTIF(전체당첨내역!$B795:$G795,33)</f>
        <v>110</v>
      </c>
      <c r="AI795">
        <f>AI794+COUNTIF(전체당첨내역!$B795:$G795,34)</f>
        <v>126</v>
      </c>
      <c r="AJ795">
        <f>AJ794+COUNTIF(전체당첨내역!$B795:$G795,35)</f>
        <v>99</v>
      </c>
      <c r="AK795">
        <f>AK794+COUNTIF(전체당첨내역!$B795:$G795,36)</f>
        <v>104</v>
      </c>
      <c r="AL795">
        <f>AL794+COUNTIF(전체당첨내역!$B795:$G795,37)</f>
        <v>114</v>
      </c>
      <c r="AM795">
        <f>AM794+COUNTIF(전체당첨내역!$B795:$G795,38)</f>
        <v>99</v>
      </c>
      <c r="AN795">
        <f>AN794+COUNTIF(전체당첨내역!$B795:$G795,39)</f>
        <v>105</v>
      </c>
      <c r="AO795">
        <f>AO794+COUNTIF(전체당첨내역!$B795:$G795,40)</f>
        <v>119</v>
      </c>
      <c r="AP795">
        <f>AP794+COUNTIF(전체당첨내역!$B795:$G795,41)</f>
        <v>99</v>
      </c>
      <c r="AQ795">
        <f>AQ794+COUNTIF(전체당첨내역!$B795:$G795,42)</f>
        <v>98</v>
      </c>
      <c r="AR795">
        <f>AR794+COUNTIF(전체당첨내역!$B795:$G795,43)</f>
        <v>110</v>
      </c>
      <c r="AS795">
        <f>AS794+COUNTIF(전체당첨내역!$B795:$G795,44)</f>
        <v>105</v>
      </c>
      <c r="AT795">
        <f>AT794+COUNTIF(전체당첨내역!$B795:$G795,45)</f>
        <v>109</v>
      </c>
    </row>
    <row r="796" spans="1:46" ht="16.5" customHeight="1">
      <c r="A796">
        <v>795</v>
      </c>
      <c r="B796">
        <f>B795+COUNTIF(전체당첨내역!$B796:$G796,1)</f>
        <v>114</v>
      </c>
      <c r="C796">
        <f>C795+COUNTIF(전체당첨내역!$B796:$G796,2)</f>
        <v>106</v>
      </c>
      <c r="D796">
        <f>D795+COUNTIF(전체당첨내역!$B796:$G796,3)</f>
        <v>106</v>
      </c>
      <c r="E796">
        <f>E795+COUNTIF(전체당첨내역!$B796:$G796,4)</f>
        <v>111</v>
      </c>
      <c r="F796">
        <f>F795+COUNTIF(전체당첨내역!$B796:$G796,5)</f>
        <v>110</v>
      </c>
      <c r="G796">
        <f>G795+COUNTIF(전체당첨내역!$B796:$G796,6)</f>
        <v>103</v>
      </c>
      <c r="H796">
        <f>H795+COUNTIF(전체당첨내역!$B796:$G796,7)</f>
        <v>111</v>
      </c>
      <c r="I796">
        <f>I795+COUNTIF(전체당첨내역!$B796:$G796,8)</f>
        <v>112</v>
      </c>
      <c r="J796">
        <f>J795+COUNTIF(전체당첨내역!$B796:$G796,9)</f>
        <v>80</v>
      </c>
      <c r="K796">
        <f>K795+COUNTIF(전체당첨내역!$B796:$G796,10)</f>
        <v>111</v>
      </c>
      <c r="L796">
        <f>L795+COUNTIF(전체당첨내역!$B796:$G796,11)</f>
        <v>110</v>
      </c>
      <c r="M796">
        <f>M795+COUNTIF(전체당첨내역!$B796:$G796,12)</f>
        <v>110</v>
      </c>
      <c r="N796">
        <f>N795+COUNTIF(전체당첨내역!$B796:$G796,13)</f>
        <v>109</v>
      </c>
      <c r="O796">
        <f>O795+COUNTIF(전체당첨내역!$B796:$G796,14)</f>
        <v>111</v>
      </c>
      <c r="P796">
        <f>P795+COUNTIF(전체당첨내역!$B796:$G796,15)</f>
        <v>110</v>
      </c>
      <c r="Q796">
        <f>Q795+COUNTIF(전체당첨내역!$B796:$G796,16)</f>
        <v>100</v>
      </c>
      <c r="R796">
        <f>R795+COUNTIF(전체당첨내역!$B796:$G796,17)</f>
        <v>115</v>
      </c>
      <c r="S796">
        <f>S795+COUNTIF(전체당첨내역!$B796:$G796,18)</f>
        <v>110</v>
      </c>
      <c r="T796">
        <f>T795+COUNTIF(전체당첨내역!$B796:$G796,19)</f>
        <v>111</v>
      </c>
      <c r="U796">
        <f>U795+COUNTIF(전체당첨내역!$B796:$G796,20)</f>
        <v>120</v>
      </c>
      <c r="V796">
        <f>V795+COUNTIF(전체당첨내역!$B796:$G796,21)</f>
        <v>103</v>
      </c>
      <c r="W796">
        <f>W795+COUNTIF(전체당첨내역!$B796:$G796,22)</f>
        <v>86</v>
      </c>
      <c r="X796">
        <f>X795+COUNTIF(전체당첨내역!$B796:$G796,23)</f>
        <v>95</v>
      </c>
      <c r="Y796">
        <f>Y795+COUNTIF(전체당첨내역!$B796:$G796,24)</f>
        <v>107</v>
      </c>
      <c r="Z796">
        <f>Z795+COUNTIF(전체당첨내역!$B796:$G796,25)</f>
        <v>102</v>
      </c>
      <c r="AA796">
        <f>AA795+COUNTIF(전체당첨내역!$B796:$G796,26)</f>
        <v>105</v>
      </c>
      <c r="AB796">
        <f>AB795+COUNTIF(전체당첨내역!$B796:$G796,27)</f>
        <v>123</v>
      </c>
      <c r="AC796">
        <f>AC795+COUNTIF(전체당첨내역!$B796:$G796,28)</f>
        <v>93</v>
      </c>
      <c r="AD796">
        <f>AD795+COUNTIF(전체당첨내역!$B796:$G796,29)</f>
        <v>97</v>
      </c>
      <c r="AE796">
        <f>AE795+COUNTIF(전체당첨내역!$B796:$G796,30)</f>
        <v>94</v>
      </c>
      <c r="AF796">
        <f>AF795+COUNTIF(전체당첨내역!$B796:$G796,31)</f>
        <v>107</v>
      </c>
      <c r="AG796">
        <f>AG795+COUNTIF(전체당첨내역!$B796:$G796,32)</f>
        <v>89</v>
      </c>
      <c r="AH796">
        <f>AH795+COUNTIF(전체당첨내역!$B796:$G796,33)</f>
        <v>110</v>
      </c>
      <c r="AI796">
        <f>AI795+COUNTIF(전체당첨내역!$B796:$G796,34)</f>
        <v>127</v>
      </c>
      <c r="AJ796">
        <f>AJ795+COUNTIF(전체당첨내역!$B796:$G796,35)</f>
        <v>99</v>
      </c>
      <c r="AK796">
        <f>AK795+COUNTIF(전체당첨내역!$B796:$G796,36)</f>
        <v>104</v>
      </c>
      <c r="AL796">
        <f>AL795+COUNTIF(전체당첨내역!$B796:$G796,37)</f>
        <v>114</v>
      </c>
      <c r="AM796">
        <f>AM795+COUNTIF(전체당첨내역!$B796:$G796,38)</f>
        <v>100</v>
      </c>
      <c r="AN796">
        <f>AN795+COUNTIF(전체당첨내역!$B796:$G796,39)</f>
        <v>105</v>
      </c>
      <c r="AO796">
        <f>AO795+COUNTIF(전체당첨내역!$B796:$G796,40)</f>
        <v>119</v>
      </c>
      <c r="AP796">
        <f>AP795+COUNTIF(전체당첨내역!$B796:$G796,41)</f>
        <v>99</v>
      </c>
      <c r="AQ796">
        <f>AQ795+COUNTIF(전체당첨내역!$B796:$G796,42)</f>
        <v>98</v>
      </c>
      <c r="AR796">
        <f>AR795+COUNTIF(전체당첨내역!$B796:$G796,43)</f>
        <v>110</v>
      </c>
      <c r="AS796">
        <f>AS795+COUNTIF(전체당첨내역!$B796:$G796,44)</f>
        <v>105</v>
      </c>
      <c r="AT796">
        <f>AT795+COUNTIF(전체당첨내역!$B796:$G796,45)</f>
        <v>109</v>
      </c>
    </row>
    <row r="797" spans="1:46" ht="16.5" customHeight="1">
      <c r="A797">
        <v>796</v>
      </c>
      <c r="B797">
        <f>B796+COUNTIF(전체당첨내역!$B797:$G797,1)</f>
        <v>115</v>
      </c>
      <c r="C797">
        <f>C796+COUNTIF(전체당첨내역!$B797:$G797,2)</f>
        <v>106</v>
      </c>
      <c r="D797">
        <f>D796+COUNTIF(전체당첨내역!$B797:$G797,3)</f>
        <v>106</v>
      </c>
      <c r="E797">
        <f>E796+COUNTIF(전체당첨내역!$B797:$G797,4)</f>
        <v>111</v>
      </c>
      <c r="F797">
        <f>F796+COUNTIF(전체당첨내역!$B797:$G797,5)</f>
        <v>110</v>
      </c>
      <c r="G797">
        <f>G796+COUNTIF(전체당첨내역!$B797:$G797,6)</f>
        <v>103</v>
      </c>
      <c r="H797">
        <f>H796+COUNTIF(전체당첨내역!$B797:$G797,7)</f>
        <v>111</v>
      </c>
      <c r="I797">
        <f>I796+COUNTIF(전체당첨내역!$B797:$G797,8)</f>
        <v>112</v>
      </c>
      <c r="J797">
        <f>J796+COUNTIF(전체당첨내역!$B797:$G797,9)</f>
        <v>80</v>
      </c>
      <c r="K797">
        <f>K796+COUNTIF(전체당첨내역!$B797:$G797,10)</f>
        <v>111</v>
      </c>
      <c r="L797">
        <f>L796+COUNTIF(전체당첨내역!$B797:$G797,11)</f>
        <v>110</v>
      </c>
      <c r="M797">
        <f>M796+COUNTIF(전체당첨내역!$B797:$G797,12)</f>
        <v>110</v>
      </c>
      <c r="N797">
        <f>N796+COUNTIF(전체당첨내역!$B797:$G797,13)</f>
        <v>109</v>
      </c>
      <c r="O797">
        <f>O796+COUNTIF(전체당첨내역!$B797:$G797,14)</f>
        <v>111</v>
      </c>
      <c r="P797">
        <f>P796+COUNTIF(전체당첨내역!$B797:$G797,15)</f>
        <v>110</v>
      </c>
      <c r="Q797">
        <f>Q796+COUNTIF(전체당첨내역!$B797:$G797,16)</f>
        <v>100</v>
      </c>
      <c r="R797">
        <f>R796+COUNTIF(전체당첨내역!$B797:$G797,17)</f>
        <v>115</v>
      </c>
      <c r="S797">
        <f>S796+COUNTIF(전체당첨내역!$B797:$G797,18)</f>
        <v>110</v>
      </c>
      <c r="T797">
        <f>T796+COUNTIF(전체당첨내역!$B797:$G797,19)</f>
        <v>111</v>
      </c>
      <c r="U797">
        <f>U796+COUNTIF(전체당첨내역!$B797:$G797,20)</f>
        <v>120</v>
      </c>
      <c r="V797">
        <f>V796+COUNTIF(전체당첨내역!$B797:$G797,21)</f>
        <v>104</v>
      </c>
      <c r="W797">
        <f>W796+COUNTIF(전체당첨내역!$B797:$G797,22)</f>
        <v>86</v>
      </c>
      <c r="X797">
        <f>X796+COUNTIF(전체당첨내역!$B797:$G797,23)</f>
        <v>95</v>
      </c>
      <c r="Y797">
        <f>Y796+COUNTIF(전체당첨내역!$B797:$G797,24)</f>
        <v>107</v>
      </c>
      <c r="Z797">
        <f>Z796+COUNTIF(전체당첨내역!$B797:$G797,25)</f>
        <v>102</v>
      </c>
      <c r="AA797">
        <f>AA796+COUNTIF(전체당첨내역!$B797:$G797,26)</f>
        <v>106</v>
      </c>
      <c r="AB797">
        <f>AB796+COUNTIF(전체당첨내역!$B797:$G797,27)</f>
        <v>123</v>
      </c>
      <c r="AC797">
        <f>AC796+COUNTIF(전체당첨내역!$B797:$G797,28)</f>
        <v>93</v>
      </c>
      <c r="AD797">
        <f>AD796+COUNTIF(전체당첨내역!$B797:$G797,29)</f>
        <v>97</v>
      </c>
      <c r="AE797">
        <f>AE796+COUNTIF(전체당첨내역!$B797:$G797,30)</f>
        <v>94</v>
      </c>
      <c r="AF797">
        <f>AF796+COUNTIF(전체당첨내역!$B797:$G797,31)</f>
        <v>107</v>
      </c>
      <c r="AG797">
        <f>AG796+COUNTIF(전체당첨내역!$B797:$G797,32)</f>
        <v>89</v>
      </c>
      <c r="AH797">
        <f>AH796+COUNTIF(전체당첨내역!$B797:$G797,33)</f>
        <v>110</v>
      </c>
      <c r="AI797">
        <f>AI796+COUNTIF(전체당첨내역!$B797:$G797,34)</f>
        <v>127</v>
      </c>
      <c r="AJ797">
        <f>AJ796+COUNTIF(전체당첨내역!$B797:$G797,35)</f>
        <v>99</v>
      </c>
      <c r="AK797">
        <f>AK796+COUNTIF(전체당첨내역!$B797:$G797,36)</f>
        <v>105</v>
      </c>
      <c r="AL797">
        <f>AL796+COUNTIF(전체당첨내역!$B797:$G797,37)</f>
        <v>114</v>
      </c>
      <c r="AM797">
        <f>AM796+COUNTIF(전체당첨내역!$B797:$G797,38)</f>
        <v>100</v>
      </c>
      <c r="AN797">
        <f>AN796+COUNTIF(전체당첨내역!$B797:$G797,39)</f>
        <v>105</v>
      </c>
      <c r="AO797">
        <f>AO796+COUNTIF(전체당첨내역!$B797:$G797,40)</f>
        <v>120</v>
      </c>
      <c r="AP797">
        <f>AP796+COUNTIF(전체당첨내역!$B797:$G797,41)</f>
        <v>100</v>
      </c>
      <c r="AQ797">
        <f>AQ796+COUNTIF(전체당첨내역!$B797:$G797,42)</f>
        <v>98</v>
      </c>
      <c r="AR797">
        <f>AR796+COUNTIF(전체당첨내역!$B797:$G797,43)</f>
        <v>110</v>
      </c>
      <c r="AS797">
        <f>AS796+COUNTIF(전체당첨내역!$B797:$G797,44)</f>
        <v>105</v>
      </c>
      <c r="AT797">
        <f>AT796+COUNTIF(전체당첨내역!$B797:$G797,45)</f>
        <v>109</v>
      </c>
    </row>
    <row r="798" spans="1:46" ht="16.5" customHeight="1">
      <c r="A798">
        <v>797</v>
      </c>
      <c r="B798">
        <f>B797+COUNTIF(전체당첨내역!$B798:$G798,1)</f>
        <v>115</v>
      </c>
      <c r="C798">
        <f>C797+COUNTIF(전체당첨내역!$B798:$G798,2)</f>
        <v>106</v>
      </c>
      <c r="D798">
        <f>D797+COUNTIF(전체당첨내역!$B798:$G798,3)</f>
        <v>106</v>
      </c>
      <c r="E798">
        <f>E797+COUNTIF(전체당첨내역!$B798:$G798,4)</f>
        <v>111</v>
      </c>
      <c r="F798">
        <f>F797+COUNTIF(전체당첨내역!$B798:$G798,5)</f>
        <v>111</v>
      </c>
      <c r="G798">
        <f>G797+COUNTIF(전체당첨내역!$B798:$G798,6)</f>
        <v>103</v>
      </c>
      <c r="H798">
        <f>H797+COUNTIF(전체당첨내역!$B798:$G798,7)</f>
        <v>111</v>
      </c>
      <c r="I798">
        <f>I797+COUNTIF(전체당첨내역!$B798:$G798,8)</f>
        <v>112</v>
      </c>
      <c r="J798">
        <f>J797+COUNTIF(전체당첨내역!$B798:$G798,9)</f>
        <v>80</v>
      </c>
      <c r="K798">
        <f>K797+COUNTIF(전체당첨내역!$B798:$G798,10)</f>
        <v>111</v>
      </c>
      <c r="L798">
        <f>L797+COUNTIF(전체당첨내역!$B798:$G798,11)</f>
        <v>110</v>
      </c>
      <c r="M798">
        <f>M797+COUNTIF(전체당첨내역!$B798:$G798,12)</f>
        <v>110</v>
      </c>
      <c r="N798">
        <f>N797+COUNTIF(전체당첨내역!$B798:$G798,13)</f>
        <v>109</v>
      </c>
      <c r="O798">
        <f>O797+COUNTIF(전체당첨내역!$B798:$G798,14)</f>
        <v>111</v>
      </c>
      <c r="P798">
        <f>P797+COUNTIF(전체당첨내역!$B798:$G798,15)</f>
        <v>110</v>
      </c>
      <c r="Q798">
        <f>Q797+COUNTIF(전체당첨내역!$B798:$G798,16)</f>
        <v>100</v>
      </c>
      <c r="R798">
        <f>R797+COUNTIF(전체당첨내역!$B798:$G798,17)</f>
        <v>115</v>
      </c>
      <c r="S798">
        <f>S797+COUNTIF(전체당첨내역!$B798:$G798,18)</f>
        <v>110</v>
      </c>
      <c r="T798">
        <f>T797+COUNTIF(전체당첨내역!$B798:$G798,19)</f>
        <v>111</v>
      </c>
      <c r="U798">
        <f>U797+COUNTIF(전체당첨내역!$B798:$G798,20)</f>
        <v>120</v>
      </c>
      <c r="V798">
        <f>V797+COUNTIF(전체당첨내역!$B798:$G798,21)</f>
        <v>104</v>
      </c>
      <c r="W798">
        <f>W797+COUNTIF(전체당첨내역!$B798:$G798,22)</f>
        <v>87</v>
      </c>
      <c r="X798">
        <f>X797+COUNTIF(전체당첨내역!$B798:$G798,23)</f>
        <v>95</v>
      </c>
      <c r="Y798">
        <f>Y797+COUNTIF(전체당첨내역!$B798:$G798,24)</f>
        <v>107</v>
      </c>
      <c r="Z798">
        <f>Z797+COUNTIF(전체당첨내역!$B798:$G798,25)</f>
        <v>102</v>
      </c>
      <c r="AA798">
        <f>AA797+COUNTIF(전체당첨내역!$B798:$G798,26)</f>
        <v>106</v>
      </c>
      <c r="AB798">
        <f>AB797+COUNTIF(전체당첨내역!$B798:$G798,27)</f>
        <v>123</v>
      </c>
      <c r="AC798">
        <f>AC797+COUNTIF(전체당첨내역!$B798:$G798,28)</f>
        <v>93</v>
      </c>
      <c r="AD798">
        <f>AD797+COUNTIF(전체당첨내역!$B798:$G798,29)</f>
        <v>97</v>
      </c>
      <c r="AE798">
        <f>AE797+COUNTIF(전체당첨내역!$B798:$G798,30)</f>
        <v>94</v>
      </c>
      <c r="AF798">
        <f>AF797+COUNTIF(전체당첨내역!$B798:$G798,31)</f>
        <v>108</v>
      </c>
      <c r="AG798">
        <f>AG797+COUNTIF(전체당첨내역!$B798:$G798,32)</f>
        <v>90</v>
      </c>
      <c r="AH798">
        <f>AH797+COUNTIF(전체당첨내역!$B798:$G798,33)</f>
        <v>110</v>
      </c>
      <c r="AI798">
        <f>AI797+COUNTIF(전체당첨내역!$B798:$G798,34)</f>
        <v>127</v>
      </c>
      <c r="AJ798">
        <f>AJ797+COUNTIF(전체당첨내역!$B798:$G798,35)</f>
        <v>99</v>
      </c>
      <c r="AK798">
        <f>AK797+COUNTIF(전체당첨내역!$B798:$G798,36)</f>
        <v>105</v>
      </c>
      <c r="AL798">
        <f>AL797+COUNTIF(전체당첨내역!$B798:$G798,37)</f>
        <v>114</v>
      </c>
      <c r="AM798">
        <f>AM797+COUNTIF(전체당첨내역!$B798:$G798,38)</f>
        <v>100</v>
      </c>
      <c r="AN798">
        <f>AN797+COUNTIF(전체당첨내역!$B798:$G798,39)</f>
        <v>106</v>
      </c>
      <c r="AO798">
        <f>AO797+COUNTIF(전체당첨내역!$B798:$G798,40)</f>
        <v>120</v>
      </c>
      <c r="AP798">
        <f>AP797+COUNTIF(전체당첨내역!$B798:$G798,41)</f>
        <v>100</v>
      </c>
      <c r="AQ798">
        <f>AQ797+COUNTIF(전체당첨내역!$B798:$G798,42)</f>
        <v>98</v>
      </c>
      <c r="AR798">
        <f>AR797+COUNTIF(전체당첨내역!$B798:$G798,43)</f>
        <v>110</v>
      </c>
      <c r="AS798">
        <f>AS797+COUNTIF(전체당첨내역!$B798:$G798,44)</f>
        <v>105</v>
      </c>
      <c r="AT798">
        <f>AT797+COUNTIF(전체당첨내역!$B798:$G798,45)</f>
        <v>110</v>
      </c>
    </row>
    <row r="799" spans="1:46" ht="16.5" customHeight="1">
      <c r="A799">
        <v>798</v>
      </c>
      <c r="B799">
        <f>B798+COUNTIF(전체당첨내역!$B799:$G799,1)</f>
        <v>115</v>
      </c>
      <c r="C799">
        <f>C798+COUNTIF(전체당첨내역!$B799:$G799,2)</f>
        <v>107</v>
      </c>
      <c r="D799">
        <f>D798+COUNTIF(전체당첨내역!$B799:$G799,3)</f>
        <v>106</v>
      </c>
      <c r="E799">
        <f>E798+COUNTIF(전체당첨내역!$B799:$G799,4)</f>
        <v>111</v>
      </c>
      <c r="F799">
        <f>F798+COUNTIF(전체당첨내역!$B799:$G799,5)</f>
        <v>111</v>
      </c>
      <c r="G799">
        <f>G798+COUNTIF(전체당첨내역!$B799:$G799,6)</f>
        <v>103</v>
      </c>
      <c r="H799">
        <f>H798+COUNTIF(전체당첨내역!$B799:$G799,7)</f>
        <v>111</v>
      </c>
      <c r="I799">
        <f>I798+COUNTIF(전체당첨내역!$B799:$G799,8)</f>
        <v>112</v>
      </c>
      <c r="J799">
        <f>J798+COUNTIF(전체당첨내역!$B799:$G799,9)</f>
        <v>80</v>
      </c>
      <c r="K799">
        <f>K798+COUNTIF(전체당첨내역!$B799:$G799,10)</f>
        <v>112</v>
      </c>
      <c r="L799">
        <f>L798+COUNTIF(전체당첨내역!$B799:$G799,11)</f>
        <v>110</v>
      </c>
      <c r="M799">
        <f>M798+COUNTIF(전체당첨내역!$B799:$G799,12)</f>
        <v>110</v>
      </c>
      <c r="N799">
        <f>N798+COUNTIF(전체당첨내역!$B799:$G799,13)</f>
        <v>109</v>
      </c>
      <c r="O799">
        <f>O798+COUNTIF(전체당첨내역!$B799:$G799,14)</f>
        <v>112</v>
      </c>
      <c r="P799">
        <f>P798+COUNTIF(전체당첨내역!$B799:$G799,15)</f>
        <v>110</v>
      </c>
      <c r="Q799">
        <f>Q798+COUNTIF(전체당첨내역!$B799:$G799,16)</f>
        <v>100</v>
      </c>
      <c r="R799">
        <f>R798+COUNTIF(전체당첨내역!$B799:$G799,17)</f>
        <v>115</v>
      </c>
      <c r="S799">
        <f>S798+COUNTIF(전체당첨내역!$B799:$G799,18)</f>
        <v>110</v>
      </c>
      <c r="T799">
        <f>T798+COUNTIF(전체당첨내역!$B799:$G799,19)</f>
        <v>111</v>
      </c>
      <c r="U799">
        <f>U798+COUNTIF(전체당첨내역!$B799:$G799,20)</f>
        <v>120</v>
      </c>
      <c r="V799">
        <f>V798+COUNTIF(전체당첨내역!$B799:$G799,21)</f>
        <v>104</v>
      </c>
      <c r="W799">
        <f>W798+COUNTIF(전체당첨내역!$B799:$G799,22)</f>
        <v>88</v>
      </c>
      <c r="X799">
        <f>X798+COUNTIF(전체당첨내역!$B799:$G799,23)</f>
        <v>95</v>
      </c>
      <c r="Y799">
        <f>Y798+COUNTIF(전체당첨내역!$B799:$G799,24)</f>
        <v>107</v>
      </c>
      <c r="Z799">
        <f>Z798+COUNTIF(전체당첨내역!$B799:$G799,25)</f>
        <v>102</v>
      </c>
      <c r="AA799">
        <f>AA798+COUNTIF(전체당첨내역!$B799:$G799,26)</f>
        <v>106</v>
      </c>
      <c r="AB799">
        <f>AB798+COUNTIF(전체당첨내역!$B799:$G799,27)</f>
        <v>123</v>
      </c>
      <c r="AC799">
        <f>AC798+COUNTIF(전체당첨내역!$B799:$G799,28)</f>
        <v>93</v>
      </c>
      <c r="AD799">
        <f>AD798+COUNTIF(전체당첨내역!$B799:$G799,29)</f>
        <v>97</v>
      </c>
      <c r="AE799">
        <f>AE798+COUNTIF(전체당첨내역!$B799:$G799,30)</f>
        <v>94</v>
      </c>
      <c r="AF799">
        <f>AF798+COUNTIF(전체당첨내역!$B799:$G799,31)</f>
        <v>108</v>
      </c>
      <c r="AG799">
        <f>AG798+COUNTIF(전체당첨내역!$B799:$G799,32)</f>
        <v>91</v>
      </c>
      <c r="AH799">
        <f>AH798+COUNTIF(전체당첨내역!$B799:$G799,33)</f>
        <v>110</v>
      </c>
      <c r="AI799">
        <f>AI798+COUNTIF(전체당첨내역!$B799:$G799,34)</f>
        <v>127</v>
      </c>
      <c r="AJ799">
        <f>AJ798+COUNTIF(전체당첨내역!$B799:$G799,35)</f>
        <v>99</v>
      </c>
      <c r="AK799">
        <f>AK798+COUNTIF(전체당첨내역!$B799:$G799,36)</f>
        <v>106</v>
      </c>
      <c r="AL799">
        <f>AL798+COUNTIF(전체당첨내역!$B799:$G799,37)</f>
        <v>114</v>
      </c>
      <c r="AM799">
        <f>AM798+COUNTIF(전체당첨내역!$B799:$G799,38)</f>
        <v>100</v>
      </c>
      <c r="AN799">
        <f>AN798+COUNTIF(전체당첨내역!$B799:$G799,39)</f>
        <v>106</v>
      </c>
      <c r="AO799">
        <f>AO798+COUNTIF(전체당첨내역!$B799:$G799,40)</f>
        <v>120</v>
      </c>
      <c r="AP799">
        <f>AP798+COUNTIF(전체당첨내역!$B799:$G799,41)</f>
        <v>100</v>
      </c>
      <c r="AQ799">
        <f>AQ798+COUNTIF(전체당첨내역!$B799:$G799,42)</f>
        <v>98</v>
      </c>
      <c r="AR799">
        <f>AR798+COUNTIF(전체당첨내역!$B799:$G799,43)</f>
        <v>110</v>
      </c>
      <c r="AS799">
        <f>AS798+COUNTIF(전체당첨내역!$B799:$G799,44)</f>
        <v>105</v>
      </c>
      <c r="AT799">
        <f>AT798+COUNTIF(전체당첨내역!$B799:$G799,45)</f>
        <v>110</v>
      </c>
    </row>
    <row r="800" spans="1:46" ht="16.5" customHeight="1">
      <c r="A800">
        <v>799</v>
      </c>
      <c r="B800">
        <f>B799+COUNTIF(전체당첨내역!$B800:$G800,1)</f>
        <v>115</v>
      </c>
      <c r="C800">
        <f>C799+COUNTIF(전체당첨내역!$B800:$G800,2)</f>
        <v>107</v>
      </c>
      <c r="D800">
        <f>D799+COUNTIF(전체당첨내역!$B800:$G800,3)</f>
        <v>106</v>
      </c>
      <c r="E800">
        <f>E799+COUNTIF(전체당첨내역!$B800:$G800,4)</f>
        <v>111</v>
      </c>
      <c r="F800">
        <f>F799+COUNTIF(전체당첨내역!$B800:$G800,5)</f>
        <v>111</v>
      </c>
      <c r="G800">
        <f>G799+COUNTIF(전체당첨내역!$B800:$G800,6)</f>
        <v>103</v>
      </c>
      <c r="H800">
        <f>H799+COUNTIF(전체당첨내역!$B800:$G800,7)</f>
        <v>111</v>
      </c>
      <c r="I800">
        <f>I799+COUNTIF(전체당첨내역!$B800:$G800,8)</f>
        <v>112</v>
      </c>
      <c r="J800">
        <f>J799+COUNTIF(전체당첨내역!$B800:$G800,9)</f>
        <v>80</v>
      </c>
      <c r="K800">
        <f>K799+COUNTIF(전체당첨내역!$B800:$G800,10)</f>
        <v>112</v>
      </c>
      <c r="L800">
        <f>L799+COUNTIF(전체당첨내역!$B800:$G800,11)</f>
        <v>110</v>
      </c>
      <c r="M800">
        <f>M799+COUNTIF(전체당첨내역!$B800:$G800,12)</f>
        <v>111</v>
      </c>
      <c r="N800">
        <f>N799+COUNTIF(전체당첨내역!$B800:$G800,13)</f>
        <v>109</v>
      </c>
      <c r="O800">
        <f>O799+COUNTIF(전체당첨내역!$B800:$G800,14)</f>
        <v>112</v>
      </c>
      <c r="P800">
        <f>P799+COUNTIF(전체당첨내역!$B800:$G800,15)</f>
        <v>110</v>
      </c>
      <c r="Q800">
        <f>Q799+COUNTIF(전체당첨내역!$B800:$G800,16)</f>
        <v>100</v>
      </c>
      <c r="R800">
        <f>R799+COUNTIF(전체당첨내역!$B800:$G800,17)</f>
        <v>116</v>
      </c>
      <c r="S800">
        <f>S799+COUNTIF(전체당첨내역!$B800:$G800,18)</f>
        <v>110</v>
      </c>
      <c r="T800">
        <f>T799+COUNTIF(전체당첨내역!$B800:$G800,19)</f>
        <v>111</v>
      </c>
      <c r="U800">
        <f>U799+COUNTIF(전체당첨내역!$B800:$G800,20)</f>
        <v>120</v>
      </c>
      <c r="V800">
        <f>V799+COUNTIF(전체당첨내역!$B800:$G800,21)</f>
        <v>104</v>
      </c>
      <c r="W800">
        <f>W799+COUNTIF(전체당첨내역!$B800:$G800,22)</f>
        <v>88</v>
      </c>
      <c r="X800">
        <f>X799+COUNTIF(전체당첨내역!$B800:$G800,23)</f>
        <v>96</v>
      </c>
      <c r="Y800">
        <f>Y799+COUNTIF(전체당첨내역!$B800:$G800,24)</f>
        <v>107</v>
      </c>
      <c r="Z800">
        <f>Z799+COUNTIF(전체당첨내역!$B800:$G800,25)</f>
        <v>102</v>
      </c>
      <c r="AA800">
        <f>AA799+COUNTIF(전체당첨내역!$B800:$G800,26)</f>
        <v>106</v>
      </c>
      <c r="AB800">
        <f>AB799+COUNTIF(전체당첨내역!$B800:$G800,27)</f>
        <v>123</v>
      </c>
      <c r="AC800">
        <f>AC799+COUNTIF(전체당첨내역!$B800:$G800,28)</f>
        <v>93</v>
      </c>
      <c r="AD800">
        <f>AD799+COUNTIF(전체당첨내역!$B800:$G800,29)</f>
        <v>97</v>
      </c>
      <c r="AE800">
        <f>AE799+COUNTIF(전체당첨내역!$B800:$G800,30)</f>
        <v>94</v>
      </c>
      <c r="AF800">
        <f>AF799+COUNTIF(전체당첨내역!$B800:$G800,31)</f>
        <v>108</v>
      </c>
      <c r="AG800">
        <f>AG799+COUNTIF(전체당첨내역!$B800:$G800,32)</f>
        <v>91</v>
      </c>
      <c r="AH800">
        <f>AH799+COUNTIF(전체당첨내역!$B800:$G800,33)</f>
        <v>110</v>
      </c>
      <c r="AI800">
        <f>AI799+COUNTIF(전체당첨내역!$B800:$G800,34)</f>
        <v>128</v>
      </c>
      <c r="AJ800">
        <f>AJ799+COUNTIF(전체당첨내역!$B800:$G800,35)</f>
        <v>99</v>
      </c>
      <c r="AK800">
        <f>AK799+COUNTIF(전체당첨내역!$B800:$G800,36)</f>
        <v>106</v>
      </c>
      <c r="AL800">
        <f>AL799+COUNTIF(전체당첨내역!$B800:$G800,37)</f>
        <v>114</v>
      </c>
      <c r="AM800">
        <f>AM799+COUNTIF(전체당첨내역!$B800:$G800,38)</f>
        <v>100</v>
      </c>
      <c r="AN800">
        <f>AN799+COUNTIF(전체당첨내역!$B800:$G800,39)</f>
        <v>106</v>
      </c>
      <c r="AO800">
        <f>AO799+COUNTIF(전체당첨내역!$B800:$G800,40)</f>
        <v>120</v>
      </c>
      <c r="AP800">
        <f>AP799+COUNTIF(전체당첨내역!$B800:$G800,41)</f>
        <v>100</v>
      </c>
      <c r="AQ800">
        <f>AQ799+COUNTIF(전체당첨내역!$B800:$G800,42)</f>
        <v>99</v>
      </c>
      <c r="AR800">
        <f>AR799+COUNTIF(전체당첨내역!$B800:$G800,43)</f>
        <v>110</v>
      </c>
      <c r="AS800">
        <f>AS799+COUNTIF(전체당첨내역!$B800:$G800,44)</f>
        <v>105</v>
      </c>
      <c r="AT800">
        <f>AT799+COUNTIF(전체당첨내역!$B800:$G800,45)</f>
        <v>111</v>
      </c>
    </row>
    <row r="801" spans="1:46" ht="16.5" customHeight="1">
      <c r="A801">
        <v>800</v>
      </c>
      <c r="B801">
        <f>B800+COUNTIF(전체당첨내역!$B801:$G801,1)</f>
        <v>116</v>
      </c>
      <c r="C801">
        <f>C800+COUNTIF(전체당첨내역!$B801:$G801,2)</f>
        <v>107</v>
      </c>
      <c r="D801">
        <f>D800+COUNTIF(전체당첨내역!$B801:$G801,3)</f>
        <v>106</v>
      </c>
      <c r="E801">
        <f>E800+COUNTIF(전체당첨내역!$B801:$G801,4)</f>
        <v>112</v>
      </c>
      <c r="F801">
        <f>F800+COUNTIF(전체당첨내역!$B801:$G801,5)</f>
        <v>111</v>
      </c>
      <c r="G801">
        <f>G800+COUNTIF(전체당첨내역!$B801:$G801,6)</f>
        <v>103</v>
      </c>
      <c r="H801">
        <f>H800+COUNTIF(전체당첨내역!$B801:$G801,7)</f>
        <v>111</v>
      </c>
      <c r="I801">
        <f>I800+COUNTIF(전체당첨내역!$B801:$G801,8)</f>
        <v>112</v>
      </c>
      <c r="J801">
        <f>J800+COUNTIF(전체당첨내역!$B801:$G801,9)</f>
        <v>80</v>
      </c>
      <c r="K801">
        <f>K800+COUNTIF(전체당첨내역!$B801:$G801,10)</f>
        <v>113</v>
      </c>
      <c r="L801">
        <f>L800+COUNTIF(전체당첨내역!$B801:$G801,11)</f>
        <v>110</v>
      </c>
      <c r="M801">
        <f>M800+COUNTIF(전체당첨내역!$B801:$G801,12)</f>
        <v>112</v>
      </c>
      <c r="N801">
        <f>N800+COUNTIF(전체당첨내역!$B801:$G801,13)</f>
        <v>109</v>
      </c>
      <c r="O801">
        <f>O800+COUNTIF(전체당첨내역!$B801:$G801,14)</f>
        <v>112</v>
      </c>
      <c r="P801">
        <f>P800+COUNTIF(전체당첨내역!$B801:$G801,15)</f>
        <v>110</v>
      </c>
      <c r="Q801">
        <f>Q800+COUNTIF(전체당첨내역!$B801:$G801,16)</f>
        <v>100</v>
      </c>
      <c r="R801">
        <f>R800+COUNTIF(전체당첨내역!$B801:$G801,17)</f>
        <v>116</v>
      </c>
      <c r="S801">
        <f>S800+COUNTIF(전체당첨내역!$B801:$G801,18)</f>
        <v>110</v>
      </c>
      <c r="T801">
        <f>T800+COUNTIF(전체당첨내역!$B801:$G801,19)</f>
        <v>111</v>
      </c>
      <c r="U801">
        <f>U800+COUNTIF(전체당첨내역!$B801:$G801,20)</f>
        <v>120</v>
      </c>
      <c r="V801">
        <f>V800+COUNTIF(전체당첨내역!$B801:$G801,21)</f>
        <v>104</v>
      </c>
      <c r="W801">
        <f>W800+COUNTIF(전체당첨내역!$B801:$G801,22)</f>
        <v>88</v>
      </c>
      <c r="X801">
        <f>X800+COUNTIF(전체당첨내역!$B801:$G801,23)</f>
        <v>96</v>
      </c>
      <c r="Y801">
        <f>Y800+COUNTIF(전체당첨내역!$B801:$G801,24)</f>
        <v>107</v>
      </c>
      <c r="Z801">
        <f>Z800+COUNTIF(전체당첨내역!$B801:$G801,25)</f>
        <v>102</v>
      </c>
      <c r="AA801">
        <f>AA800+COUNTIF(전체당첨내역!$B801:$G801,26)</f>
        <v>106</v>
      </c>
      <c r="AB801">
        <f>AB800+COUNTIF(전체당첨내역!$B801:$G801,27)</f>
        <v>123</v>
      </c>
      <c r="AC801">
        <f>AC800+COUNTIF(전체당첨내역!$B801:$G801,28)</f>
        <v>94</v>
      </c>
      <c r="AD801">
        <f>AD800+COUNTIF(전체당첨내역!$B801:$G801,29)</f>
        <v>97</v>
      </c>
      <c r="AE801">
        <f>AE800+COUNTIF(전체당첨내역!$B801:$G801,30)</f>
        <v>94</v>
      </c>
      <c r="AF801">
        <f>AF800+COUNTIF(전체당첨내역!$B801:$G801,31)</f>
        <v>108</v>
      </c>
      <c r="AG801">
        <f>AG800+COUNTIF(전체당첨내역!$B801:$G801,32)</f>
        <v>91</v>
      </c>
      <c r="AH801">
        <f>AH800+COUNTIF(전체당첨내역!$B801:$G801,33)</f>
        <v>110</v>
      </c>
      <c r="AI801">
        <f>AI800+COUNTIF(전체당첨내역!$B801:$G801,34)</f>
        <v>128</v>
      </c>
      <c r="AJ801">
        <f>AJ800+COUNTIF(전체당첨내역!$B801:$G801,35)</f>
        <v>99</v>
      </c>
      <c r="AK801">
        <f>AK800+COUNTIF(전체당첨내역!$B801:$G801,36)</f>
        <v>106</v>
      </c>
      <c r="AL801">
        <f>AL800+COUNTIF(전체당첨내역!$B801:$G801,37)</f>
        <v>114</v>
      </c>
      <c r="AM801">
        <f>AM800+COUNTIF(전체당첨내역!$B801:$G801,38)</f>
        <v>100</v>
      </c>
      <c r="AN801">
        <f>AN800+COUNTIF(전체당첨내역!$B801:$G801,39)</f>
        <v>106</v>
      </c>
      <c r="AO801">
        <f>AO800+COUNTIF(전체당첨내역!$B801:$G801,40)</f>
        <v>120</v>
      </c>
      <c r="AP801">
        <f>AP800+COUNTIF(전체당첨내역!$B801:$G801,41)</f>
        <v>100</v>
      </c>
      <c r="AQ801">
        <f>AQ800+COUNTIF(전체당첨내역!$B801:$G801,42)</f>
        <v>99</v>
      </c>
      <c r="AR801">
        <f>AR800+COUNTIF(전체당첨내역!$B801:$G801,43)</f>
        <v>110</v>
      </c>
      <c r="AS801">
        <f>AS800+COUNTIF(전체당첨내역!$B801:$G801,44)</f>
        <v>105</v>
      </c>
      <c r="AT801">
        <f>AT800+COUNTIF(전체당첨내역!$B801:$G801,45)</f>
        <v>112</v>
      </c>
    </row>
    <row r="802" spans="1:46" ht="16.5" customHeight="1">
      <c r="A802">
        <v>801</v>
      </c>
      <c r="B802">
        <f>B801+COUNTIF(전체당첨내역!$B802:$G802,1)</f>
        <v>116</v>
      </c>
      <c r="C802">
        <f>C801+COUNTIF(전체당첨내역!$B802:$G802,2)</f>
        <v>107</v>
      </c>
      <c r="D802">
        <f>D801+COUNTIF(전체당첨내역!$B802:$G802,3)</f>
        <v>106</v>
      </c>
      <c r="E802">
        <f>E801+COUNTIF(전체당첨내역!$B802:$G802,4)</f>
        <v>112</v>
      </c>
      <c r="F802">
        <f>F801+COUNTIF(전체당첨내역!$B802:$G802,5)</f>
        <v>111</v>
      </c>
      <c r="G802">
        <f>G801+COUNTIF(전체당첨내역!$B802:$G802,6)</f>
        <v>103</v>
      </c>
      <c r="H802">
        <f>H801+COUNTIF(전체당첨내역!$B802:$G802,7)</f>
        <v>111</v>
      </c>
      <c r="I802">
        <f>I801+COUNTIF(전체당첨내역!$B802:$G802,8)</f>
        <v>112</v>
      </c>
      <c r="J802">
        <f>J801+COUNTIF(전체당첨내역!$B802:$G802,9)</f>
        <v>80</v>
      </c>
      <c r="K802">
        <f>K801+COUNTIF(전체당첨내역!$B802:$G802,10)</f>
        <v>113</v>
      </c>
      <c r="L802">
        <f>L801+COUNTIF(전체당첨내역!$B802:$G802,11)</f>
        <v>110</v>
      </c>
      <c r="M802">
        <f>M801+COUNTIF(전체당첨내역!$B802:$G802,12)</f>
        <v>112</v>
      </c>
      <c r="N802">
        <f>N801+COUNTIF(전체당첨내역!$B802:$G802,13)</f>
        <v>109</v>
      </c>
      <c r="O802">
        <f>O801+COUNTIF(전체당첨내역!$B802:$G802,14)</f>
        <v>112</v>
      </c>
      <c r="P802">
        <f>P801+COUNTIF(전체당첨내역!$B802:$G802,15)</f>
        <v>110</v>
      </c>
      <c r="Q802">
        <f>Q801+COUNTIF(전체당첨내역!$B802:$G802,16)</f>
        <v>100</v>
      </c>
      <c r="R802">
        <f>R801+COUNTIF(전체당첨내역!$B802:$G802,17)</f>
        <v>117</v>
      </c>
      <c r="S802">
        <f>S801+COUNTIF(전체당첨내역!$B802:$G802,18)</f>
        <v>110</v>
      </c>
      <c r="T802">
        <f>T801+COUNTIF(전체당첨내역!$B802:$G802,19)</f>
        <v>111</v>
      </c>
      <c r="U802">
        <f>U801+COUNTIF(전체당첨내역!$B802:$G802,20)</f>
        <v>120</v>
      </c>
      <c r="V802">
        <f>V801+COUNTIF(전체당첨내역!$B802:$G802,21)</f>
        <v>104</v>
      </c>
      <c r="W802">
        <f>W801+COUNTIF(전체당첨내역!$B802:$G802,22)</f>
        <v>88</v>
      </c>
      <c r="X802">
        <f>X801+COUNTIF(전체당첨내역!$B802:$G802,23)</f>
        <v>96</v>
      </c>
      <c r="Y802">
        <f>Y801+COUNTIF(전체당첨내역!$B802:$G802,24)</f>
        <v>107</v>
      </c>
      <c r="Z802">
        <f>Z801+COUNTIF(전체당첨내역!$B802:$G802,25)</f>
        <v>103</v>
      </c>
      <c r="AA802">
        <f>AA801+COUNTIF(전체당첨내역!$B802:$G802,26)</f>
        <v>106</v>
      </c>
      <c r="AB802">
        <f>AB801+COUNTIF(전체당첨내역!$B802:$G802,27)</f>
        <v>123</v>
      </c>
      <c r="AC802">
        <f>AC801+COUNTIF(전체당첨내역!$B802:$G802,28)</f>
        <v>95</v>
      </c>
      <c r="AD802">
        <f>AD801+COUNTIF(전체당첨내역!$B802:$G802,29)</f>
        <v>97</v>
      </c>
      <c r="AE802">
        <f>AE801+COUNTIF(전체당첨내역!$B802:$G802,30)</f>
        <v>94</v>
      </c>
      <c r="AF802">
        <f>AF801+COUNTIF(전체당첨내역!$B802:$G802,31)</f>
        <v>108</v>
      </c>
      <c r="AG802">
        <f>AG801+COUNTIF(전체당첨내역!$B802:$G802,32)</f>
        <v>91</v>
      </c>
      <c r="AH802">
        <f>AH801+COUNTIF(전체당첨내역!$B802:$G802,33)</f>
        <v>110</v>
      </c>
      <c r="AI802">
        <f>AI801+COUNTIF(전체당첨내역!$B802:$G802,34)</f>
        <v>128</v>
      </c>
      <c r="AJ802">
        <f>AJ801+COUNTIF(전체당첨내역!$B802:$G802,35)</f>
        <v>99</v>
      </c>
      <c r="AK802">
        <f>AK801+COUNTIF(전체당첨내역!$B802:$G802,36)</f>
        <v>106</v>
      </c>
      <c r="AL802">
        <f>AL801+COUNTIF(전체당첨내역!$B802:$G802,37)</f>
        <v>115</v>
      </c>
      <c r="AM802">
        <f>AM801+COUNTIF(전체당첨내역!$B802:$G802,38)</f>
        <v>100</v>
      </c>
      <c r="AN802">
        <f>AN801+COUNTIF(전체당첨내역!$B802:$G802,39)</f>
        <v>106</v>
      </c>
      <c r="AO802">
        <f>AO801+COUNTIF(전체당첨내역!$B802:$G802,40)</f>
        <v>120</v>
      </c>
      <c r="AP802">
        <f>AP801+COUNTIF(전체당첨내역!$B802:$G802,41)</f>
        <v>100</v>
      </c>
      <c r="AQ802">
        <f>AQ801+COUNTIF(전체당첨내역!$B802:$G802,42)</f>
        <v>99</v>
      </c>
      <c r="AR802">
        <f>AR801+COUNTIF(전체당첨내역!$B802:$G802,43)</f>
        <v>111</v>
      </c>
      <c r="AS802">
        <f>AS801+COUNTIF(전체당첨내역!$B802:$G802,44)</f>
        <v>106</v>
      </c>
      <c r="AT802">
        <f>AT801+COUNTIF(전체당첨내역!$B802:$G802,45)</f>
        <v>112</v>
      </c>
    </row>
    <row r="803" spans="1:46" ht="16.5" customHeight="1">
      <c r="A803">
        <v>802</v>
      </c>
      <c r="B803">
        <f>B802+COUNTIF(전체당첨내역!$B803:$G803,1)</f>
        <v>116</v>
      </c>
      <c r="C803">
        <f>C802+COUNTIF(전체당첨내역!$B803:$G803,2)</f>
        <v>107</v>
      </c>
      <c r="D803">
        <f>D802+COUNTIF(전체당첨내역!$B803:$G803,3)</f>
        <v>106</v>
      </c>
      <c r="E803">
        <f>E802+COUNTIF(전체당첨내역!$B803:$G803,4)</f>
        <v>112</v>
      </c>
      <c r="F803">
        <f>F802+COUNTIF(전체당첨내역!$B803:$G803,5)</f>
        <v>111</v>
      </c>
      <c r="G803">
        <f>G802+COUNTIF(전체당첨내역!$B803:$G803,6)</f>
        <v>103</v>
      </c>
      <c r="H803">
        <f>H802+COUNTIF(전체당첨내역!$B803:$G803,7)</f>
        <v>111</v>
      </c>
      <c r="I803">
        <f>I802+COUNTIF(전체당첨내역!$B803:$G803,8)</f>
        <v>112</v>
      </c>
      <c r="J803">
        <f>J802+COUNTIF(전체당첨내역!$B803:$G803,9)</f>
        <v>80</v>
      </c>
      <c r="K803">
        <f>K802+COUNTIF(전체당첨내역!$B803:$G803,10)</f>
        <v>114</v>
      </c>
      <c r="L803">
        <f>L802+COUNTIF(전체당첨내역!$B803:$G803,11)</f>
        <v>111</v>
      </c>
      <c r="M803">
        <f>M802+COUNTIF(전체당첨내역!$B803:$G803,12)</f>
        <v>113</v>
      </c>
      <c r="N803">
        <f>N802+COUNTIF(전체당첨내역!$B803:$G803,13)</f>
        <v>109</v>
      </c>
      <c r="O803">
        <f>O802+COUNTIF(전체당첨내역!$B803:$G803,14)</f>
        <v>112</v>
      </c>
      <c r="P803">
        <f>P802+COUNTIF(전체당첨내역!$B803:$G803,15)</f>
        <v>110</v>
      </c>
      <c r="Q803">
        <f>Q802+COUNTIF(전체당첨내역!$B803:$G803,16)</f>
        <v>100</v>
      </c>
      <c r="R803">
        <f>R802+COUNTIF(전체당첨내역!$B803:$G803,17)</f>
        <v>117</v>
      </c>
      <c r="S803">
        <f>S802+COUNTIF(전체당첨내역!$B803:$G803,18)</f>
        <v>111</v>
      </c>
      <c r="T803">
        <f>T802+COUNTIF(전체당첨내역!$B803:$G803,19)</f>
        <v>111</v>
      </c>
      <c r="U803">
        <f>U802+COUNTIF(전체당첨내역!$B803:$G803,20)</f>
        <v>120</v>
      </c>
      <c r="V803">
        <f>V802+COUNTIF(전체당첨내역!$B803:$G803,21)</f>
        <v>104</v>
      </c>
      <c r="W803">
        <f>W802+COUNTIF(전체당첨내역!$B803:$G803,22)</f>
        <v>88</v>
      </c>
      <c r="X803">
        <f>X802+COUNTIF(전체당첨내역!$B803:$G803,23)</f>
        <v>96</v>
      </c>
      <c r="Y803">
        <f>Y802+COUNTIF(전체당첨내역!$B803:$G803,24)</f>
        <v>108</v>
      </c>
      <c r="Z803">
        <f>Z802+COUNTIF(전체당첨내역!$B803:$G803,25)</f>
        <v>103</v>
      </c>
      <c r="AA803">
        <f>AA802+COUNTIF(전체당첨내역!$B803:$G803,26)</f>
        <v>106</v>
      </c>
      <c r="AB803">
        <f>AB802+COUNTIF(전체당첨내역!$B803:$G803,27)</f>
        <v>123</v>
      </c>
      <c r="AC803">
        <f>AC802+COUNTIF(전체당첨내역!$B803:$G803,28)</f>
        <v>95</v>
      </c>
      <c r="AD803">
        <f>AD802+COUNTIF(전체당첨내역!$B803:$G803,29)</f>
        <v>97</v>
      </c>
      <c r="AE803">
        <f>AE802+COUNTIF(전체당첨내역!$B803:$G803,30)</f>
        <v>94</v>
      </c>
      <c r="AF803">
        <f>AF802+COUNTIF(전체당첨내역!$B803:$G803,31)</f>
        <v>108</v>
      </c>
      <c r="AG803">
        <f>AG802+COUNTIF(전체당첨내역!$B803:$G803,32)</f>
        <v>91</v>
      </c>
      <c r="AH803">
        <f>AH802+COUNTIF(전체당첨내역!$B803:$G803,33)</f>
        <v>110</v>
      </c>
      <c r="AI803">
        <f>AI802+COUNTIF(전체당첨내역!$B803:$G803,34)</f>
        <v>128</v>
      </c>
      <c r="AJ803">
        <f>AJ802+COUNTIF(전체당첨내역!$B803:$G803,35)</f>
        <v>99</v>
      </c>
      <c r="AK803">
        <f>AK802+COUNTIF(전체당첨내역!$B803:$G803,36)</f>
        <v>106</v>
      </c>
      <c r="AL803">
        <f>AL802+COUNTIF(전체당첨내역!$B803:$G803,37)</f>
        <v>115</v>
      </c>
      <c r="AM803">
        <f>AM802+COUNTIF(전체당첨내역!$B803:$G803,38)</f>
        <v>100</v>
      </c>
      <c r="AN803">
        <f>AN802+COUNTIF(전체당첨내역!$B803:$G803,39)</f>
        <v>106</v>
      </c>
      <c r="AO803">
        <f>AO802+COUNTIF(전체당첨내역!$B803:$G803,40)</f>
        <v>120</v>
      </c>
      <c r="AP803">
        <f>AP802+COUNTIF(전체당첨내역!$B803:$G803,41)</f>
        <v>100</v>
      </c>
      <c r="AQ803">
        <f>AQ802+COUNTIF(전체당첨내역!$B803:$G803,42)</f>
        <v>100</v>
      </c>
      <c r="AR803">
        <f>AR802+COUNTIF(전체당첨내역!$B803:$G803,43)</f>
        <v>111</v>
      </c>
      <c r="AS803">
        <f>AS802+COUNTIF(전체당첨내역!$B803:$G803,44)</f>
        <v>106</v>
      </c>
      <c r="AT803">
        <f>AT802+COUNTIF(전체당첨내역!$B803:$G803,45)</f>
        <v>112</v>
      </c>
    </row>
    <row r="804" spans="1:46" ht="16.5" customHeight="1">
      <c r="A804">
        <v>803</v>
      </c>
      <c r="B804">
        <f>B803+COUNTIF(전체당첨내역!$B804:$G804,1)</f>
        <v>116</v>
      </c>
      <c r="C804">
        <f>C803+COUNTIF(전체당첨내역!$B804:$G804,2)</f>
        <v>107</v>
      </c>
      <c r="D804">
        <f>D803+COUNTIF(전체당첨내역!$B804:$G804,3)</f>
        <v>106</v>
      </c>
      <c r="E804">
        <f>E803+COUNTIF(전체당첨내역!$B804:$G804,4)</f>
        <v>112</v>
      </c>
      <c r="F804">
        <f>F803+COUNTIF(전체당첨내역!$B804:$G804,5)</f>
        <v>112</v>
      </c>
      <c r="G804">
        <f>G803+COUNTIF(전체당첨내역!$B804:$G804,6)</f>
        <v>103</v>
      </c>
      <c r="H804">
        <f>H803+COUNTIF(전체당첨내역!$B804:$G804,7)</f>
        <v>111</v>
      </c>
      <c r="I804">
        <f>I803+COUNTIF(전체당첨내역!$B804:$G804,8)</f>
        <v>112</v>
      </c>
      <c r="J804">
        <f>J803+COUNTIF(전체당첨내역!$B804:$G804,9)</f>
        <v>81</v>
      </c>
      <c r="K804">
        <f>K803+COUNTIF(전체당첨내역!$B804:$G804,10)</f>
        <v>114</v>
      </c>
      <c r="L804">
        <f>L803+COUNTIF(전체당첨내역!$B804:$G804,11)</f>
        <v>111</v>
      </c>
      <c r="M804">
        <f>M803+COUNTIF(전체당첨내역!$B804:$G804,12)</f>
        <v>113</v>
      </c>
      <c r="N804">
        <f>N803+COUNTIF(전체당첨내역!$B804:$G804,13)</f>
        <v>109</v>
      </c>
      <c r="O804">
        <f>O803+COUNTIF(전체당첨내역!$B804:$G804,14)</f>
        <v>113</v>
      </c>
      <c r="P804">
        <f>P803+COUNTIF(전체당첨내역!$B804:$G804,15)</f>
        <v>110</v>
      </c>
      <c r="Q804">
        <f>Q803+COUNTIF(전체당첨내역!$B804:$G804,16)</f>
        <v>100</v>
      </c>
      <c r="R804">
        <f>R803+COUNTIF(전체당첨내역!$B804:$G804,17)</f>
        <v>117</v>
      </c>
      <c r="S804">
        <f>S803+COUNTIF(전체당첨내역!$B804:$G804,18)</f>
        <v>111</v>
      </c>
      <c r="T804">
        <f>T803+COUNTIF(전체당첨내역!$B804:$G804,19)</f>
        <v>111</v>
      </c>
      <c r="U804">
        <f>U803+COUNTIF(전체당첨내역!$B804:$G804,20)</f>
        <v>120</v>
      </c>
      <c r="V804">
        <f>V803+COUNTIF(전체당첨내역!$B804:$G804,21)</f>
        <v>104</v>
      </c>
      <c r="W804">
        <f>W803+COUNTIF(전체당첨내역!$B804:$G804,22)</f>
        <v>88</v>
      </c>
      <c r="X804">
        <f>X803+COUNTIF(전체당첨내역!$B804:$G804,23)</f>
        <v>96</v>
      </c>
      <c r="Y804">
        <f>Y803+COUNTIF(전체당첨내역!$B804:$G804,24)</f>
        <v>108</v>
      </c>
      <c r="Z804">
        <f>Z803+COUNTIF(전체당첨내역!$B804:$G804,25)</f>
        <v>103</v>
      </c>
      <c r="AA804">
        <f>AA803+COUNTIF(전체당첨내역!$B804:$G804,26)</f>
        <v>107</v>
      </c>
      <c r="AB804">
        <f>AB803+COUNTIF(전체당첨내역!$B804:$G804,27)</f>
        <v>123</v>
      </c>
      <c r="AC804">
        <f>AC803+COUNTIF(전체당첨내역!$B804:$G804,28)</f>
        <v>95</v>
      </c>
      <c r="AD804">
        <f>AD803+COUNTIF(전체당첨내역!$B804:$G804,29)</f>
        <v>97</v>
      </c>
      <c r="AE804">
        <f>AE803+COUNTIF(전체당첨내역!$B804:$G804,30)</f>
        <v>95</v>
      </c>
      <c r="AF804">
        <f>AF803+COUNTIF(전체당첨내역!$B804:$G804,31)</f>
        <v>108</v>
      </c>
      <c r="AG804">
        <f>AG803+COUNTIF(전체당첨내역!$B804:$G804,32)</f>
        <v>91</v>
      </c>
      <c r="AH804">
        <f>AH803+COUNTIF(전체당첨내역!$B804:$G804,33)</f>
        <v>110</v>
      </c>
      <c r="AI804">
        <f>AI803+COUNTIF(전체당첨내역!$B804:$G804,34)</f>
        <v>128</v>
      </c>
      <c r="AJ804">
        <f>AJ803+COUNTIF(전체당첨내역!$B804:$G804,35)</f>
        <v>99</v>
      </c>
      <c r="AK804">
        <f>AK803+COUNTIF(전체당첨내역!$B804:$G804,36)</f>
        <v>106</v>
      </c>
      <c r="AL804">
        <f>AL803+COUNTIF(전체당첨내역!$B804:$G804,37)</f>
        <v>115</v>
      </c>
      <c r="AM804">
        <f>AM803+COUNTIF(전체당첨내역!$B804:$G804,38)</f>
        <v>100</v>
      </c>
      <c r="AN804">
        <f>AN803+COUNTIF(전체당첨내역!$B804:$G804,39)</f>
        <v>106</v>
      </c>
      <c r="AO804">
        <f>AO803+COUNTIF(전체당첨내역!$B804:$G804,40)</f>
        <v>120</v>
      </c>
      <c r="AP804">
        <f>AP803+COUNTIF(전체당첨내역!$B804:$G804,41)</f>
        <v>100</v>
      </c>
      <c r="AQ804">
        <f>AQ803+COUNTIF(전체당첨내역!$B804:$G804,42)</f>
        <v>100</v>
      </c>
      <c r="AR804">
        <f>AR803+COUNTIF(전체당첨내역!$B804:$G804,43)</f>
        <v>112</v>
      </c>
      <c r="AS804">
        <f>AS803+COUNTIF(전체당첨내역!$B804:$G804,44)</f>
        <v>106</v>
      </c>
      <c r="AT804">
        <f>AT803+COUNTIF(전체당첨내역!$B804:$G804,45)</f>
        <v>112</v>
      </c>
    </row>
    <row r="805" spans="1:46" ht="16.5" customHeight="1">
      <c r="A805">
        <v>804</v>
      </c>
      <c r="B805">
        <f>B804+COUNTIF(전체당첨내역!$B805:$G805,1)</f>
        <v>117</v>
      </c>
      <c r="C805">
        <f>C804+COUNTIF(전체당첨내역!$B805:$G805,2)</f>
        <v>107</v>
      </c>
      <c r="D805">
        <f>D804+COUNTIF(전체당첨내역!$B805:$G805,3)</f>
        <v>106</v>
      </c>
      <c r="E805">
        <f>E804+COUNTIF(전체당첨내역!$B805:$G805,4)</f>
        <v>112</v>
      </c>
      <c r="F805">
        <f>F804+COUNTIF(전체당첨내역!$B805:$G805,5)</f>
        <v>112</v>
      </c>
      <c r="G805">
        <f>G804+COUNTIF(전체당첨내역!$B805:$G805,6)</f>
        <v>103</v>
      </c>
      <c r="H805">
        <f>H804+COUNTIF(전체당첨내역!$B805:$G805,7)</f>
        <v>111</v>
      </c>
      <c r="I805">
        <f>I804+COUNTIF(전체당첨내역!$B805:$G805,8)</f>
        <v>112</v>
      </c>
      <c r="J805">
        <f>J804+COUNTIF(전체당첨내역!$B805:$G805,9)</f>
        <v>81</v>
      </c>
      <c r="K805">
        <f>K804+COUNTIF(전체당첨내역!$B805:$G805,10)</f>
        <v>115</v>
      </c>
      <c r="L805">
        <f>L804+COUNTIF(전체당첨내역!$B805:$G805,11)</f>
        <v>111</v>
      </c>
      <c r="M805">
        <f>M804+COUNTIF(전체당첨내역!$B805:$G805,12)</f>
        <v>113</v>
      </c>
      <c r="N805">
        <f>N804+COUNTIF(전체당첨내역!$B805:$G805,13)</f>
        <v>110</v>
      </c>
      <c r="O805">
        <f>O804+COUNTIF(전체당첨내역!$B805:$G805,14)</f>
        <v>113</v>
      </c>
      <c r="P805">
        <f>P804+COUNTIF(전체당첨내역!$B805:$G805,15)</f>
        <v>110</v>
      </c>
      <c r="Q805">
        <f>Q804+COUNTIF(전체당첨내역!$B805:$G805,16)</f>
        <v>100</v>
      </c>
      <c r="R805">
        <f>R804+COUNTIF(전체당첨내역!$B805:$G805,17)</f>
        <v>117</v>
      </c>
      <c r="S805">
        <f>S804+COUNTIF(전체당첨내역!$B805:$G805,18)</f>
        <v>111</v>
      </c>
      <c r="T805">
        <f>T804+COUNTIF(전체당첨내역!$B805:$G805,19)</f>
        <v>111</v>
      </c>
      <c r="U805">
        <f>U804+COUNTIF(전체당첨내역!$B805:$G805,20)</f>
        <v>120</v>
      </c>
      <c r="V805">
        <f>V804+COUNTIF(전체당첨내역!$B805:$G805,21)</f>
        <v>104</v>
      </c>
      <c r="W805">
        <f>W804+COUNTIF(전체당첨내역!$B805:$G805,22)</f>
        <v>88</v>
      </c>
      <c r="X805">
        <f>X804+COUNTIF(전체당첨내역!$B805:$G805,23)</f>
        <v>96</v>
      </c>
      <c r="Y805">
        <f>Y804+COUNTIF(전체당첨내역!$B805:$G805,24)</f>
        <v>108</v>
      </c>
      <c r="Z805">
        <f>Z804+COUNTIF(전체당첨내역!$B805:$G805,25)</f>
        <v>103</v>
      </c>
      <c r="AA805">
        <f>AA804+COUNTIF(전체당첨내역!$B805:$G805,26)</f>
        <v>108</v>
      </c>
      <c r="AB805">
        <f>AB804+COUNTIF(전체당첨내역!$B805:$G805,27)</f>
        <v>123</v>
      </c>
      <c r="AC805">
        <f>AC804+COUNTIF(전체당첨내역!$B805:$G805,28)</f>
        <v>95</v>
      </c>
      <c r="AD805">
        <f>AD804+COUNTIF(전체당첨내역!$B805:$G805,29)</f>
        <v>97</v>
      </c>
      <c r="AE805">
        <f>AE804+COUNTIF(전체당첨내역!$B805:$G805,30)</f>
        <v>95</v>
      </c>
      <c r="AF805">
        <f>AF804+COUNTIF(전체당첨내역!$B805:$G805,31)</f>
        <v>108</v>
      </c>
      <c r="AG805">
        <f>AG804+COUNTIF(전체당첨내역!$B805:$G805,32)</f>
        <v>92</v>
      </c>
      <c r="AH805">
        <f>AH804+COUNTIF(전체당첨내역!$B805:$G805,33)</f>
        <v>110</v>
      </c>
      <c r="AI805">
        <f>AI804+COUNTIF(전체당첨내역!$B805:$G805,34)</f>
        <v>128</v>
      </c>
      <c r="AJ805">
        <f>AJ804+COUNTIF(전체당첨내역!$B805:$G805,35)</f>
        <v>99</v>
      </c>
      <c r="AK805">
        <f>AK804+COUNTIF(전체당첨내역!$B805:$G805,36)</f>
        <v>107</v>
      </c>
      <c r="AL805">
        <f>AL804+COUNTIF(전체당첨내역!$B805:$G805,37)</f>
        <v>115</v>
      </c>
      <c r="AM805">
        <f>AM804+COUNTIF(전체당첨내역!$B805:$G805,38)</f>
        <v>100</v>
      </c>
      <c r="AN805">
        <f>AN804+COUNTIF(전체당첨내역!$B805:$G805,39)</f>
        <v>106</v>
      </c>
      <c r="AO805">
        <f>AO804+COUNTIF(전체당첨내역!$B805:$G805,40)</f>
        <v>120</v>
      </c>
      <c r="AP805">
        <f>AP804+COUNTIF(전체당첨내역!$B805:$G805,41)</f>
        <v>100</v>
      </c>
      <c r="AQ805">
        <f>AQ804+COUNTIF(전체당첨내역!$B805:$G805,42)</f>
        <v>100</v>
      </c>
      <c r="AR805">
        <f>AR804+COUNTIF(전체당첨내역!$B805:$G805,43)</f>
        <v>112</v>
      </c>
      <c r="AS805">
        <f>AS804+COUNTIF(전체당첨내역!$B805:$G805,44)</f>
        <v>106</v>
      </c>
      <c r="AT805">
        <f>AT804+COUNTIF(전체당첨내역!$B805:$G805,45)</f>
        <v>112</v>
      </c>
    </row>
    <row r="806" spans="1:46" ht="16.5" customHeight="1">
      <c r="A806">
        <v>805</v>
      </c>
      <c r="B806">
        <f>B805+COUNTIF(전체당첨내역!$B806:$G806,1)</f>
        <v>117</v>
      </c>
      <c r="C806">
        <f>C805+COUNTIF(전체당첨내역!$B806:$G806,2)</f>
        <v>107</v>
      </c>
      <c r="D806">
        <f>D805+COUNTIF(전체당첨내역!$B806:$G806,3)</f>
        <v>107</v>
      </c>
      <c r="E806">
        <f>E805+COUNTIF(전체당첨내역!$B806:$G806,4)</f>
        <v>112</v>
      </c>
      <c r="F806">
        <f>F805+COUNTIF(전체당첨내역!$B806:$G806,5)</f>
        <v>112</v>
      </c>
      <c r="G806">
        <f>G805+COUNTIF(전체당첨내역!$B806:$G806,6)</f>
        <v>103</v>
      </c>
      <c r="H806">
        <f>H805+COUNTIF(전체당첨내역!$B806:$G806,7)</f>
        <v>111</v>
      </c>
      <c r="I806">
        <f>I805+COUNTIF(전체당첨내역!$B806:$G806,8)</f>
        <v>112</v>
      </c>
      <c r="J806">
        <f>J805+COUNTIF(전체당첨내역!$B806:$G806,9)</f>
        <v>81</v>
      </c>
      <c r="K806">
        <f>K805+COUNTIF(전체당첨내역!$B806:$G806,10)</f>
        <v>115</v>
      </c>
      <c r="L806">
        <f>L805+COUNTIF(전체당첨내역!$B806:$G806,11)</f>
        <v>111</v>
      </c>
      <c r="M806">
        <f>M805+COUNTIF(전체당첨내역!$B806:$G806,12)</f>
        <v>114</v>
      </c>
      <c r="N806">
        <f>N805+COUNTIF(전체당첨내역!$B806:$G806,13)</f>
        <v>111</v>
      </c>
      <c r="O806">
        <f>O805+COUNTIF(전체당첨내역!$B806:$G806,14)</f>
        <v>113</v>
      </c>
      <c r="P806">
        <f>P805+COUNTIF(전체당첨내역!$B806:$G806,15)</f>
        <v>110</v>
      </c>
      <c r="Q806">
        <f>Q805+COUNTIF(전체당첨내역!$B806:$G806,16)</f>
        <v>100</v>
      </c>
      <c r="R806">
        <f>R805+COUNTIF(전체당첨내역!$B806:$G806,17)</f>
        <v>117</v>
      </c>
      <c r="S806">
        <f>S805+COUNTIF(전체당첨내역!$B806:$G806,18)</f>
        <v>112</v>
      </c>
      <c r="T806">
        <f>T805+COUNTIF(전체당첨내역!$B806:$G806,19)</f>
        <v>111</v>
      </c>
      <c r="U806">
        <f>U805+COUNTIF(전체당첨내역!$B806:$G806,20)</f>
        <v>120</v>
      </c>
      <c r="V806">
        <f>V805+COUNTIF(전체당첨내역!$B806:$G806,21)</f>
        <v>104</v>
      </c>
      <c r="W806">
        <f>W805+COUNTIF(전체당첨내역!$B806:$G806,22)</f>
        <v>88</v>
      </c>
      <c r="X806">
        <f>X805+COUNTIF(전체당첨내역!$B806:$G806,23)</f>
        <v>96</v>
      </c>
      <c r="Y806">
        <f>Y805+COUNTIF(전체당첨내역!$B806:$G806,24)</f>
        <v>108</v>
      </c>
      <c r="Z806">
        <f>Z805+COUNTIF(전체당첨내역!$B806:$G806,25)</f>
        <v>103</v>
      </c>
      <c r="AA806">
        <f>AA805+COUNTIF(전체당첨내역!$B806:$G806,26)</f>
        <v>108</v>
      </c>
      <c r="AB806">
        <f>AB805+COUNTIF(전체당첨내역!$B806:$G806,27)</f>
        <v>123</v>
      </c>
      <c r="AC806">
        <f>AC805+COUNTIF(전체당첨내역!$B806:$G806,28)</f>
        <v>95</v>
      </c>
      <c r="AD806">
        <f>AD805+COUNTIF(전체당첨내역!$B806:$G806,29)</f>
        <v>97</v>
      </c>
      <c r="AE806">
        <f>AE805+COUNTIF(전체당첨내역!$B806:$G806,30)</f>
        <v>95</v>
      </c>
      <c r="AF806">
        <f>AF805+COUNTIF(전체당첨내역!$B806:$G806,31)</f>
        <v>109</v>
      </c>
      <c r="AG806">
        <f>AG805+COUNTIF(전체당첨내역!$B806:$G806,32)</f>
        <v>93</v>
      </c>
      <c r="AH806">
        <f>AH805+COUNTIF(전체당첨내역!$B806:$G806,33)</f>
        <v>110</v>
      </c>
      <c r="AI806">
        <f>AI805+COUNTIF(전체당첨내역!$B806:$G806,34)</f>
        <v>128</v>
      </c>
      <c r="AJ806">
        <f>AJ805+COUNTIF(전체당첨내역!$B806:$G806,35)</f>
        <v>99</v>
      </c>
      <c r="AK806">
        <f>AK805+COUNTIF(전체당첨내역!$B806:$G806,36)</f>
        <v>107</v>
      </c>
      <c r="AL806">
        <f>AL805+COUNTIF(전체당첨내역!$B806:$G806,37)</f>
        <v>115</v>
      </c>
      <c r="AM806">
        <f>AM805+COUNTIF(전체당첨내역!$B806:$G806,38)</f>
        <v>100</v>
      </c>
      <c r="AN806">
        <f>AN805+COUNTIF(전체당첨내역!$B806:$G806,39)</f>
        <v>106</v>
      </c>
      <c r="AO806">
        <f>AO805+COUNTIF(전체당첨내역!$B806:$G806,40)</f>
        <v>120</v>
      </c>
      <c r="AP806">
        <f>AP805+COUNTIF(전체당첨내역!$B806:$G806,41)</f>
        <v>100</v>
      </c>
      <c r="AQ806">
        <f>AQ805+COUNTIF(전체당첨내역!$B806:$G806,42)</f>
        <v>100</v>
      </c>
      <c r="AR806">
        <f>AR805+COUNTIF(전체당첨내역!$B806:$G806,43)</f>
        <v>112</v>
      </c>
      <c r="AS806">
        <f>AS805+COUNTIF(전체당첨내역!$B806:$G806,44)</f>
        <v>106</v>
      </c>
      <c r="AT806">
        <f>AT805+COUNTIF(전체당첨내역!$B806:$G806,45)</f>
        <v>112</v>
      </c>
    </row>
    <row r="807" spans="1:46" ht="16.5" customHeight="1">
      <c r="A807">
        <v>806</v>
      </c>
      <c r="B807">
        <f>B806+COUNTIF(전체당첨내역!$B807:$G807,1)</f>
        <v>117</v>
      </c>
      <c r="C807">
        <f>C806+COUNTIF(전체당첨내역!$B807:$G807,2)</f>
        <v>107</v>
      </c>
      <c r="D807">
        <f>D806+COUNTIF(전체당첨내역!$B807:$G807,3)</f>
        <v>107</v>
      </c>
      <c r="E807">
        <f>E806+COUNTIF(전체당첨내역!$B807:$G807,4)</f>
        <v>112</v>
      </c>
      <c r="F807">
        <f>F806+COUNTIF(전체당첨내역!$B807:$G807,5)</f>
        <v>112</v>
      </c>
      <c r="G807">
        <f>G806+COUNTIF(전체당첨내역!$B807:$G807,6)</f>
        <v>103</v>
      </c>
      <c r="H807">
        <f>H806+COUNTIF(전체당첨내역!$B807:$G807,7)</f>
        <v>111</v>
      </c>
      <c r="I807">
        <f>I806+COUNTIF(전체당첨내역!$B807:$G807,8)</f>
        <v>112</v>
      </c>
      <c r="J807">
        <f>J806+COUNTIF(전체당첨내역!$B807:$G807,9)</f>
        <v>81</v>
      </c>
      <c r="K807">
        <f>K806+COUNTIF(전체당첨내역!$B807:$G807,10)</f>
        <v>115</v>
      </c>
      <c r="L807">
        <f>L806+COUNTIF(전체당첨내역!$B807:$G807,11)</f>
        <v>111</v>
      </c>
      <c r="M807">
        <f>M806+COUNTIF(전체당첨내역!$B807:$G807,12)</f>
        <v>114</v>
      </c>
      <c r="N807">
        <f>N806+COUNTIF(전체당첨내역!$B807:$G807,13)</f>
        <v>111</v>
      </c>
      <c r="O807">
        <f>O806+COUNTIF(전체당첨내역!$B807:$G807,14)</f>
        <v>114</v>
      </c>
      <c r="P807">
        <f>P806+COUNTIF(전체당첨내역!$B807:$G807,15)</f>
        <v>110</v>
      </c>
      <c r="Q807">
        <f>Q806+COUNTIF(전체당첨내역!$B807:$G807,16)</f>
        <v>100</v>
      </c>
      <c r="R807">
        <f>R806+COUNTIF(전체당첨내역!$B807:$G807,17)</f>
        <v>117</v>
      </c>
      <c r="S807">
        <f>S806+COUNTIF(전체당첨내역!$B807:$G807,18)</f>
        <v>112</v>
      </c>
      <c r="T807">
        <f>T806+COUNTIF(전체당첨내역!$B807:$G807,19)</f>
        <v>111</v>
      </c>
      <c r="U807">
        <f>U806+COUNTIF(전체당첨내역!$B807:$G807,20)</f>
        <v>121</v>
      </c>
      <c r="V807">
        <f>V806+COUNTIF(전체당첨내역!$B807:$G807,21)</f>
        <v>104</v>
      </c>
      <c r="W807">
        <f>W806+COUNTIF(전체당첨내역!$B807:$G807,22)</f>
        <v>88</v>
      </c>
      <c r="X807">
        <f>X806+COUNTIF(전체당첨내역!$B807:$G807,23)</f>
        <v>97</v>
      </c>
      <c r="Y807">
        <f>Y806+COUNTIF(전체당첨내역!$B807:$G807,24)</f>
        <v>108</v>
      </c>
      <c r="Z807">
        <f>Z806+COUNTIF(전체당첨내역!$B807:$G807,25)</f>
        <v>103</v>
      </c>
      <c r="AA807">
        <f>AA806+COUNTIF(전체당첨내역!$B807:$G807,26)</f>
        <v>108</v>
      </c>
      <c r="AB807">
        <f>AB806+COUNTIF(전체당첨내역!$B807:$G807,27)</f>
        <v>123</v>
      </c>
      <c r="AC807">
        <f>AC806+COUNTIF(전체당첨내역!$B807:$G807,28)</f>
        <v>95</v>
      </c>
      <c r="AD807">
        <f>AD806+COUNTIF(전체당첨내역!$B807:$G807,29)</f>
        <v>97</v>
      </c>
      <c r="AE807">
        <f>AE806+COUNTIF(전체당첨내역!$B807:$G807,30)</f>
        <v>95</v>
      </c>
      <c r="AF807">
        <f>AF806+COUNTIF(전체당첨내역!$B807:$G807,31)</f>
        <v>110</v>
      </c>
      <c r="AG807">
        <f>AG806+COUNTIF(전체당첨내역!$B807:$G807,32)</f>
        <v>93</v>
      </c>
      <c r="AH807">
        <f>AH806+COUNTIF(전체당첨내역!$B807:$G807,33)</f>
        <v>110</v>
      </c>
      <c r="AI807">
        <f>AI806+COUNTIF(전체당첨내역!$B807:$G807,34)</f>
        <v>128</v>
      </c>
      <c r="AJ807">
        <f>AJ806+COUNTIF(전체당첨내역!$B807:$G807,35)</f>
        <v>99</v>
      </c>
      <c r="AK807">
        <f>AK806+COUNTIF(전체당첨내역!$B807:$G807,36)</f>
        <v>107</v>
      </c>
      <c r="AL807">
        <f>AL806+COUNTIF(전체당첨내역!$B807:$G807,37)</f>
        <v>116</v>
      </c>
      <c r="AM807">
        <f>AM806+COUNTIF(전체당첨내역!$B807:$G807,38)</f>
        <v>101</v>
      </c>
      <c r="AN807">
        <f>AN806+COUNTIF(전체당첨내역!$B807:$G807,39)</f>
        <v>106</v>
      </c>
      <c r="AO807">
        <f>AO806+COUNTIF(전체당첨내역!$B807:$G807,40)</f>
        <v>120</v>
      </c>
      <c r="AP807">
        <f>AP806+COUNTIF(전체당첨내역!$B807:$G807,41)</f>
        <v>100</v>
      </c>
      <c r="AQ807">
        <f>AQ806+COUNTIF(전체당첨내역!$B807:$G807,42)</f>
        <v>100</v>
      </c>
      <c r="AR807">
        <f>AR806+COUNTIF(전체당첨내역!$B807:$G807,43)</f>
        <v>112</v>
      </c>
      <c r="AS807">
        <f>AS806+COUNTIF(전체당첨내역!$B807:$G807,44)</f>
        <v>106</v>
      </c>
      <c r="AT807">
        <f>AT806+COUNTIF(전체당첨내역!$B807:$G807,45)</f>
        <v>112</v>
      </c>
    </row>
    <row r="808" spans="1:46" ht="16.5" customHeight="1">
      <c r="A808">
        <v>807</v>
      </c>
      <c r="B808">
        <f>B807+COUNTIF(전체당첨내역!$B808:$G808,1)</f>
        <v>117</v>
      </c>
      <c r="C808">
        <f>C807+COUNTIF(전체당첨내역!$B808:$G808,2)</f>
        <v>107</v>
      </c>
      <c r="D808">
        <f>D807+COUNTIF(전체당첨내역!$B808:$G808,3)</f>
        <v>107</v>
      </c>
      <c r="E808">
        <f>E807+COUNTIF(전체당첨내역!$B808:$G808,4)</f>
        <v>112</v>
      </c>
      <c r="F808">
        <f>F807+COUNTIF(전체당첨내역!$B808:$G808,5)</f>
        <v>112</v>
      </c>
      <c r="G808">
        <f>G807+COUNTIF(전체당첨내역!$B808:$G808,6)</f>
        <v>104</v>
      </c>
      <c r="H808">
        <f>H807+COUNTIF(전체당첨내역!$B808:$G808,7)</f>
        <v>111</v>
      </c>
      <c r="I808">
        <f>I807+COUNTIF(전체당첨내역!$B808:$G808,8)</f>
        <v>112</v>
      </c>
      <c r="J808">
        <f>J807+COUNTIF(전체당첨내역!$B808:$G808,9)</f>
        <v>81</v>
      </c>
      <c r="K808">
        <f>K807+COUNTIF(전체당첨내역!$B808:$G808,10)</f>
        <v>116</v>
      </c>
      <c r="L808">
        <f>L807+COUNTIF(전체당첨내역!$B808:$G808,11)</f>
        <v>111</v>
      </c>
      <c r="M808">
        <f>M807+COUNTIF(전체당첨내역!$B808:$G808,12)</f>
        <v>114</v>
      </c>
      <c r="N808">
        <f>N807+COUNTIF(전체당첨내역!$B808:$G808,13)</f>
        <v>111</v>
      </c>
      <c r="O808">
        <f>O807+COUNTIF(전체당첨내역!$B808:$G808,14)</f>
        <v>114</v>
      </c>
      <c r="P808">
        <f>P807+COUNTIF(전체당첨내역!$B808:$G808,15)</f>
        <v>110</v>
      </c>
      <c r="Q808">
        <f>Q807+COUNTIF(전체당첨내역!$B808:$G808,16)</f>
        <v>100</v>
      </c>
      <c r="R808">
        <f>R807+COUNTIF(전체당첨내역!$B808:$G808,17)</f>
        <v>117</v>
      </c>
      <c r="S808">
        <f>S807+COUNTIF(전체당첨내역!$B808:$G808,18)</f>
        <v>113</v>
      </c>
      <c r="T808">
        <f>T807+COUNTIF(전체당첨내역!$B808:$G808,19)</f>
        <v>111</v>
      </c>
      <c r="U808">
        <f>U807+COUNTIF(전체당첨내역!$B808:$G808,20)</f>
        <v>121</v>
      </c>
      <c r="V808">
        <f>V807+COUNTIF(전체당첨내역!$B808:$G808,21)</f>
        <v>104</v>
      </c>
      <c r="W808">
        <f>W807+COUNTIF(전체당첨내역!$B808:$G808,22)</f>
        <v>88</v>
      </c>
      <c r="X808">
        <f>X807+COUNTIF(전체당첨내역!$B808:$G808,23)</f>
        <v>97</v>
      </c>
      <c r="Y808">
        <f>Y807+COUNTIF(전체당첨내역!$B808:$G808,24)</f>
        <v>108</v>
      </c>
      <c r="Z808">
        <f>Z807+COUNTIF(전체당첨내역!$B808:$G808,25)</f>
        <v>104</v>
      </c>
      <c r="AA808">
        <f>AA807+COUNTIF(전체당첨내역!$B808:$G808,26)</f>
        <v>108</v>
      </c>
      <c r="AB808">
        <f>AB807+COUNTIF(전체당첨내역!$B808:$G808,27)</f>
        <v>123</v>
      </c>
      <c r="AC808">
        <f>AC807+COUNTIF(전체당첨내역!$B808:$G808,28)</f>
        <v>95</v>
      </c>
      <c r="AD808">
        <f>AD807+COUNTIF(전체당첨내역!$B808:$G808,29)</f>
        <v>97</v>
      </c>
      <c r="AE808">
        <f>AE807+COUNTIF(전체당첨내역!$B808:$G808,30)</f>
        <v>95</v>
      </c>
      <c r="AF808">
        <f>AF807+COUNTIF(전체당첨내역!$B808:$G808,31)</f>
        <v>110</v>
      </c>
      <c r="AG808">
        <f>AG807+COUNTIF(전체당첨내역!$B808:$G808,32)</f>
        <v>93</v>
      </c>
      <c r="AH808">
        <f>AH807+COUNTIF(전체당첨내역!$B808:$G808,33)</f>
        <v>110</v>
      </c>
      <c r="AI808">
        <f>AI807+COUNTIF(전체당첨내역!$B808:$G808,34)</f>
        <v>129</v>
      </c>
      <c r="AJ808">
        <f>AJ807+COUNTIF(전체당첨내역!$B808:$G808,35)</f>
        <v>100</v>
      </c>
      <c r="AK808">
        <f>AK807+COUNTIF(전체당첨내역!$B808:$G808,36)</f>
        <v>107</v>
      </c>
      <c r="AL808">
        <f>AL807+COUNTIF(전체당첨내역!$B808:$G808,37)</f>
        <v>116</v>
      </c>
      <c r="AM808">
        <f>AM807+COUNTIF(전체당첨내역!$B808:$G808,38)</f>
        <v>101</v>
      </c>
      <c r="AN808">
        <f>AN807+COUNTIF(전체당첨내역!$B808:$G808,39)</f>
        <v>106</v>
      </c>
      <c r="AO808">
        <f>AO807+COUNTIF(전체당첨내역!$B808:$G808,40)</f>
        <v>120</v>
      </c>
      <c r="AP808">
        <f>AP807+COUNTIF(전체당첨내역!$B808:$G808,41)</f>
        <v>100</v>
      </c>
      <c r="AQ808">
        <f>AQ807+COUNTIF(전체당첨내역!$B808:$G808,42)</f>
        <v>100</v>
      </c>
      <c r="AR808">
        <f>AR807+COUNTIF(전체당첨내역!$B808:$G808,43)</f>
        <v>112</v>
      </c>
      <c r="AS808">
        <f>AS807+COUNTIF(전체당첨내역!$B808:$G808,44)</f>
        <v>106</v>
      </c>
      <c r="AT808">
        <f>AT807+COUNTIF(전체당첨내역!$B808:$G808,45)</f>
        <v>112</v>
      </c>
    </row>
    <row r="809" spans="1:46" ht="16.5" customHeight="1">
      <c r="A809">
        <v>808</v>
      </c>
      <c r="B809">
        <f>B808+COUNTIF(전체당첨내역!$B809:$G809,1)</f>
        <v>117</v>
      </c>
      <c r="C809">
        <f>C808+COUNTIF(전체당첨내역!$B809:$G809,2)</f>
        <v>107</v>
      </c>
      <c r="D809">
        <f>D808+COUNTIF(전체당첨내역!$B809:$G809,3)</f>
        <v>107</v>
      </c>
      <c r="E809">
        <f>E808+COUNTIF(전체당첨내역!$B809:$G809,4)</f>
        <v>112</v>
      </c>
      <c r="F809">
        <f>F808+COUNTIF(전체당첨내역!$B809:$G809,5)</f>
        <v>112</v>
      </c>
      <c r="G809">
        <f>G808+COUNTIF(전체당첨내역!$B809:$G809,6)</f>
        <v>104</v>
      </c>
      <c r="H809">
        <f>H808+COUNTIF(전체당첨내역!$B809:$G809,7)</f>
        <v>111</v>
      </c>
      <c r="I809">
        <f>I808+COUNTIF(전체당첨내역!$B809:$G809,8)</f>
        <v>112</v>
      </c>
      <c r="J809">
        <f>J808+COUNTIF(전체당첨내역!$B809:$G809,9)</f>
        <v>81</v>
      </c>
      <c r="K809">
        <f>K808+COUNTIF(전체당첨내역!$B809:$G809,10)</f>
        <v>116</v>
      </c>
      <c r="L809">
        <f>L808+COUNTIF(전체당첨내역!$B809:$G809,11)</f>
        <v>111</v>
      </c>
      <c r="M809">
        <f>M808+COUNTIF(전체당첨내역!$B809:$G809,12)</f>
        <v>114</v>
      </c>
      <c r="N809">
        <f>N808+COUNTIF(전체당첨내역!$B809:$G809,13)</f>
        <v>111</v>
      </c>
      <c r="O809">
        <f>O808+COUNTIF(전체당첨내역!$B809:$G809,14)</f>
        <v>114</v>
      </c>
      <c r="P809">
        <f>P808+COUNTIF(전체당첨내역!$B809:$G809,15)</f>
        <v>111</v>
      </c>
      <c r="Q809">
        <f>Q808+COUNTIF(전체당첨내역!$B809:$G809,16)</f>
        <v>100</v>
      </c>
      <c r="R809">
        <f>R808+COUNTIF(전체당첨내역!$B809:$G809,17)</f>
        <v>117</v>
      </c>
      <c r="S809">
        <f>S808+COUNTIF(전체당첨내역!$B809:$G809,18)</f>
        <v>113</v>
      </c>
      <c r="T809">
        <f>T808+COUNTIF(전체당첨내역!$B809:$G809,19)</f>
        <v>111</v>
      </c>
      <c r="U809">
        <f>U808+COUNTIF(전체당첨내역!$B809:$G809,20)</f>
        <v>121</v>
      </c>
      <c r="V809">
        <f>V808+COUNTIF(전체당첨내역!$B809:$G809,21)</f>
        <v>105</v>
      </c>
      <c r="W809">
        <f>W808+COUNTIF(전체당첨내역!$B809:$G809,22)</f>
        <v>88</v>
      </c>
      <c r="X809">
        <f>X808+COUNTIF(전체당첨내역!$B809:$G809,23)</f>
        <v>97</v>
      </c>
      <c r="Y809">
        <f>Y808+COUNTIF(전체당첨내역!$B809:$G809,24)</f>
        <v>108</v>
      </c>
      <c r="Z809">
        <f>Z808+COUNTIF(전체당첨내역!$B809:$G809,25)</f>
        <v>104</v>
      </c>
      <c r="AA809">
        <f>AA808+COUNTIF(전체당첨내역!$B809:$G809,26)</f>
        <v>108</v>
      </c>
      <c r="AB809">
        <f>AB808+COUNTIF(전체당첨내역!$B809:$G809,27)</f>
        <v>123</v>
      </c>
      <c r="AC809">
        <f>AC808+COUNTIF(전체당첨내역!$B809:$G809,28)</f>
        <v>95</v>
      </c>
      <c r="AD809">
        <f>AD808+COUNTIF(전체당첨내역!$B809:$G809,29)</f>
        <v>97</v>
      </c>
      <c r="AE809">
        <f>AE808+COUNTIF(전체당첨내역!$B809:$G809,30)</f>
        <v>95</v>
      </c>
      <c r="AF809">
        <f>AF808+COUNTIF(전체당첨내역!$B809:$G809,31)</f>
        <v>111</v>
      </c>
      <c r="AG809">
        <f>AG808+COUNTIF(전체당첨내역!$B809:$G809,32)</f>
        <v>94</v>
      </c>
      <c r="AH809">
        <f>AH808+COUNTIF(전체당첨내역!$B809:$G809,33)</f>
        <v>110</v>
      </c>
      <c r="AI809">
        <f>AI808+COUNTIF(전체당첨내역!$B809:$G809,34)</f>
        <v>129</v>
      </c>
      <c r="AJ809">
        <f>AJ808+COUNTIF(전체당첨내역!$B809:$G809,35)</f>
        <v>100</v>
      </c>
      <c r="AK809">
        <f>AK808+COUNTIF(전체당첨내역!$B809:$G809,36)</f>
        <v>107</v>
      </c>
      <c r="AL809">
        <f>AL808+COUNTIF(전체당첨내역!$B809:$G809,37)</f>
        <v>116</v>
      </c>
      <c r="AM809">
        <f>AM808+COUNTIF(전체당첨내역!$B809:$G809,38)</f>
        <v>101</v>
      </c>
      <c r="AN809">
        <f>AN808+COUNTIF(전체당첨내역!$B809:$G809,39)</f>
        <v>106</v>
      </c>
      <c r="AO809">
        <f>AO808+COUNTIF(전체당첨내역!$B809:$G809,40)</f>
        <v>120</v>
      </c>
      <c r="AP809">
        <f>AP808+COUNTIF(전체당첨내역!$B809:$G809,41)</f>
        <v>101</v>
      </c>
      <c r="AQ809">
        <f>AQ808+COUNTIF(전체당첨내역!$B809:$G809,42)</f>
        <v>100</v>
      </c>
      <c r="AR809">
        <f>AR808+COUNTIF(전체당첨내역!$B809:$G809,43)</f>
        <v>113</v>
      </c>
      <c r="AS809">
        <f>AS808+COUNTIF(전체당첨내역!$B809:$G809,44)</f>
        <v>106</v>
      </c>
      <c r="AT809">
        <f>AT808+COUNTIF(전체당첨내역!$B809:$G809,45)</f>
        <v>112</v>
      </c>
    </row>
    <row r="810" spans="1:46" ht="16.5" customHeight="1">
      <c r="A810">
        <v>809</v>
      </c>
      <c r="B810">
        <f>B809+COUNTIF(전체당첨내역!$B810:$G810,1)</f>
        <v>117</v>
      </c>
      <c r="C810">
        <f>C809+COUNTIF(전체당첨내역!$B810:$G810,2)</f>
        <v>107</v>
      </c>
      <c r="D810">
        <f>D809+COUNTIF(전체당첨내역!$B810:$G810,3)</f>
        <v>107</v>
      </c>
      <c r="E810">
        <f>E809+COUNTIF(전체당첨내역!$B810:$G810,4)</f>
        <v>112</v>
      </c>
      <c r="F810">
        <f>F809+COUNTIF(전체당첨내역!$B810:$G810,5)</f>
        <v>112</v>
      </c>
      <c r="G810">
        <f>G809+COUNTIF(전체당첨내역!$B810:$G810,6)</f>
        <v>105</v>
      </c>
      <c r="H810">
        <f>H809+COUNTIF(전체당첨내역!$B810:$G810,7)</f>
        <v>111</v>
      </c>
      <c r="I810">
        <f>I809+COUNTIF(전체당첨내역!$B810:$G810,8)</f>
        <v>112</v>
      </c>
      <c r="J810">
        <f>J809+COUNTIF(전체당첨내역!$B810:$G810,9)</f>
        <v>81</v>
      </c>
      <c r="K810">
        <f>K809+COUNTIF(전체당첨내역!$B810:$G810,10)</f>
        <v>116</v>
      </c>
      <c r="L810">
        <f>L809+COUNTIF(전체당첨내역!$B810:$G810,11)</f>
        <v>112</v>
      </c>
      <c r="M810">
        <f>M809+COUNTIF(전체당첨내역!$B810:$G810,12)</f>
        <v>114</v>
      </c>
      <c r="N810">
        <f>N809+COUNTIF(전체당첨내역!$B810:$G810,13)</f>
        <v>111</v>
      </c>
      <c r="O810">
        <f>O809+COUNTIF(전체당첨내역!$B810:$G810,14)</f>
        <v>114</v>
      </c>
      <c r="P810">
        <f>P809+COUNTIF(전체당첨내역!$B810:$G810,15)</f>
        <v>112</v>
      </c>
      <c r="Q810">
        <f>Q809+COUNTIF(전체당첨내역!$B810:$G810,16)</f>
        <v>100</v>
      </c>
      <c r="R810">
        <f>R809+COUNTIF(전체당첨내역!$B810:$G810,17)</f>
        <v>118</v>
      </c>
      <c r="S810">
        <f>S809+COUNTIF(전체당첨내역!$B810:$G810,18)</f>
        <v>113</v>
      </c>
      <c r="T810">
        <f>T809+COUNTIF(전체당첨내역!$B810:$G810,19)</f>
        <v>111</v>
      </c>
      <c r="U810">
        <f>U809+COUNTIF(전체당첨내역!$B810:$G810,20)</f>
        <v>121</v>
      </c>
      <c r="V810">
        <f>V809+COUNTIF(전체당첨내역!$B810:$G810,21)</f>
        <v>105</v>
      </c>
      <c r="W810">
        <f>W809+COUNTIF(전체당첨내역!$B810:$G810,22)</f>
        <v>88</v>
      </c>
      <c r="X810">
        <f>X809+COUNTIF(전체당첨내역!$B810:$G810,23)</f>
        <v>98</v>
      </c>
      <c r="Y810">
        <f>Y809+COUNTIF(전체당첨내역!$B810:$G810,24)</f>
        <v>108</v>
      </c>
      <c r="Z810">
        <f>Z809+COUNTIF(전체당첨내역!$B810:$G810,25)</f>
        <v>104</v>
      </c>
      <c r="AA810">
        <f>AA809+COUNTIF(전체당첨내역!$B810:$G810,26)</f>
        <v>108</v>
      </c>
      <c r="AB810">
        <f>AB809+COUNTIF(전체당첨내역!$B810:$G810,27)</f>
        <v>123</v>
      </c>
      <c r="AC810">
        <f>AC809+COUNTIF(전체당첨내역!$B810:$G810,28)</f>
        <v>95</v>
      </c>
      <c r="AD810">
        <f>AD809+COUNTIF(전체당첨내역!$B810:$G810,29)</f>
        <v>97</v>
      </c>
      <c r="AE810">
        <f>AE809+COUNTIF(전체당첨내역!$B810:$G810,30)</f>
        <v>95</v>
      </c>
      <c r="AF810">
        <f>AF809+COUNTIF(전체당첨내역!$B810:$G810,31)</f>
        <v>111</v>
      </c>
      <c r="AG810">
        <f>AG809+COUNTIF(전체당첨내역!$B810:$G810,32)</f>
        <v>94</v>
      </c>
      <c r="AH810">
        <f>AH809+COUNTIF(전체당첨내역!$B810:$G810,33)</f>
        <v>110</v>
      </c>
      <c r="AI810">
        <f>AI809+COUNTIF(전체당첨내역!$B810:$G810,34)</f>
        <v>129</v>
      </c>
      <c r="AJ810">
        <f>AJ809+COUNTIF(전체당첨내역!$B810:$G810,35)</f>
        <v>100</v>
      </c>
      <c r="AK810">
        <f>AK809+COUNTIF(전체당첨내역!$B810:$G810,36)</f>
        <v>107</v>
      </c>
      <c r="AL810">
        <f>AL809+COUNTIF(전체당첨내역!$B810:$G810,37)</f>
        <v>116</v>
      </c>
      <c r="AM810">
        <f>AM809+COUNTIF(전체당첨내역!$B810:$G810,38)</f>
        <v>101</v>
      </c>
      <c r="AN810">
        <f>AN809+COUNTIF(전체당첨내역!$B810:$G810,39)</f>
        <v>106</v>
      </c>
      <c r="AO810">
        <f>AO809+COUNTIF(전체당첨내역!$B810:$G810,40)</f>
        <v>121</v>
      </c>
      <c r="AP810">
        <f>AP809+COUNTIF(전체당첨내역!$B810:$G810,41)</f>
        <v>101</v>
      </c>
      <c r="AQ810">
        <f>AQ809+COUNTIF(전체당첨내역!$B810:$G810,42)</f>
        <v>100</v>
      </c>
      <c r="AR810">
        <f>AR809+COUNTIF(전체당첨내역!$B810:$G810,43)</f>
        <v>113</v>
      </c>
      <c r="AS810">
        <f>AS809+COUNTIF(전체당첨내역!$B810:$G810,44)</f>
        <v>106</v>
      </c>
      <c r="AT810">
        <f>AT809+COUNTIF(전체당첨내역!$B810:$G810,45)</f>
        <v>112</v>
      </c>
    </row>
    <row r="811" spans="1:46" ht="16.5" customHeight="1">
      <c r="A811">
        <v>810</v>
      </c>
      <c r="B811">
        <f>B810+COUNTIF(전체당첨내역!$B811:$G811,1)</f>
        <v>117</v>
      </c>
      <c r="C811">
        <f>C810+COUNTIF(전체당첨내역!$B811:$G811,2)</f>
        <v>107</v>
      </c>
      <c r="D811">
        <f>D810+COUNTIF(전체당첨내역!$B811:$G811,3)</f>
        <v>107</v>
      </c>
      <c r="E811">
        <f>E810+COUNTIF(전체당첨내역!$B811:$G811,4)</f>
        <v>112</v>
      </c>
      <c r="F811">
        <f>F810+COUNTIF(전체당첨내역!$B811:$G811,5)</f>
        <v>113</v>
      </c>
      <c r="G811">
        <f>G810+COUNTIF(전체당첨내역!$B811:$G811,6)</f>
        <v>105</v>
      </c>
      <c r="H811">
        <f>H810+COUNTIF(전체당첨내역!$B811:$G811,7)</f>
        <v>111</v>
      </c>
      <c r="I811">
        <f>I810+COUNTIF(전체당첨내역!$B811:$G811,8)</f>
        <v>112</v>
      </c>
      <c r="J811">
        <f>J810+COUNTIF(전체당첨내역!$B811:$G811,9)</f>
        <v>81</v>
      </c>
      <c r="K811">
        <f>K810+COUNTIF(전체당첨내역!$B811:$G811,10)</f>
        <v>117</v>
      </c>
      <c r="L811">
        <f>L810+COUNTIF(전체당첨내역!$B811:$G811,11)</f>
        <v>112</v>
      </c>
      <c r="M811">
        <f>M810+COUNTIF(전체당첨내역!$B811:$G811,12)</f>
        <v>114</v>
      </c>
      <c r="N811">
        <f>N810+COUNTIF(전체당첨내역!$B811:$G811,13)</f>
        <v>112</v>
      </c>
      <c r="O811">
        <f>O810+COUNTIF(전체당첨내역!$B811:$G811,14)</f>
        <v>114</v>
      </c>
      <c r="P811">
        <f>P810+COUNTIF(전체당첨내역!$B811:$G811,15)</f>
        <v>112</v>
      </c>
      <c r="Q811">
        <f>Q810+COUNTIF(전체당첨내역!$B811:$G811,16)</f>
        <v>100</v>
      </c>
      <c r="R811">
        <f>R810+COUNTIF(전체당첨내역!$B811:$G811,17)</f>
        <v>118</v>
      </c>
      <c r="S811">
        <f>S810+COUNTIF(전체당첨내역!$B811:$G811,18)</f>
        <v>113</v>
      </c>
      <c r="T811">
        <f>T810+COUNTIF(전체당첨내역!$B811:$G811,19)</f>
        <v>111</v>
      </c>
      <c r="U811">
        <f>U810+COUNTIF(전체당첨내역!$B811:$G811,20)</f>
        <v>121</v>
      </c>
      <c r="V811">
        <f>V810+COUNTIF(전체당첨내역!$B811:$G811,21)</f>
        <v>106</v>
      </c>
      <c r="W811">
        <f>W810+COUNTIF(전체당첨내역!$B811:$G811,22)</f>
        <v>88</v>
      </c>
      <c r="X811">
        <f>X810+COUNTIF(전체당첨내역!$B811:$G811,23)</f>
        <v>98</v>
      </c>
      <c r="Y811">
        <f>Y810+COUNTIF(전체당첨내역!$B811:$G811,24)</f>
        <v>108</v>
      </c>
      <c r="Z811">
        <f>Z810+COUNTIF(전체당첨내역!$B811:$G811,25)</f>
        <v>104</v>
      </c>
      <c r="AA811">
        <f>AA810+COUNTIF(전체당첨내역!$B811:$G811,26)</f>
        <v>108</v>
      </c>
      <c r="AB811">
        <f>AB810+COUNTIF(전체당첨내역!$B811:$G811,27)</f>
        <v>123</v>
      </c>
      <c r="AC811">
        <f>AC810+COUNTIF(전체당첨내역!$B811:$G811,28)</f>
        <v>95</v>
      </c>
      <c r="AD811">
        <f>AD810+COUNTIF(전체당첨내역!$B811:$G811,29)</f>
        <v>97</v>
      </c>
      <c r="AE811">
        <f>AE810+COUNTIF(전체당첨내역!$B811:$G811,30)</f>
        <v>95</v>
      </c>
      <c r="AF811">
        <f>AF810+COUNTIF(전체당첨내역!$B811:$G811,31)</f>
        <v>111</v>
      </c>
      <c r="AG811">
        <f>AG810+COUNTIF(전체당첨내역!$B811:$G811,32)</f>
        <v>94</v>
      </c>
      <c r="AH811">
        <f>AH810+COUNTIF(전체당첨내역!$B811:$G811,33)</f>
        <v>110</v>
      </c>
      <c r="AI811">
        <f>AI810+COUNTIF(전체당첨내역!$B811:$G811,34)</f>
        <v>129</v>
      </c>
      <c r="AJ811">
        <f>AJ810+COUNTIF(전체당첨내역!$B811:$G811,35)</f>
        <v>100</v>
      </c>
      <c r="AK811">
        <f>AK810+COUNTIF(전체당첨내역!$B811:$G811,36)</f>
        <v>107</v>
      </c>
      <c r="AL811">
        <f>AL810+COUNTIF(전체당첨내역!$B811:$G811,37)</f>
        <v>116</v>
      </c>
      <c r="AM811">
        <f>AM810+COUNTIF(전체당첨내역!$B811:$G811,38)</f>
        <v>101</v>
      </c>
      <c r="AN811">
        <f>AN810+COUNTIF(전체당첨내역!$B811:$G811,39)</f>
        <v>107</v>
      </c>
      <c r="AO811">
        <f>AO810+COUNTIF(전체당첨내역!$B811:$G811,40)</f>
        <v>121</v>
      </c>
      <c r="AP811">
        <f>AP810+COUNTIF(전체당첨내역!$B811:$G811,41)</f>
        <v>101</v>
      </c>
      <c r="AQ811">
        <f>AQ810+COUNTIF(전체당첨내역!$B811:$G811,42)</f>
        <v>100</v>
      </c>
      <c r="AR811">
        <f>AR810+COUNTIF(전체당첨내역!$B811:$G811,43)</f>
        <v>114</v>
      </c>
      <c r="AS811">
        <f>AS810+COUNTIF(전체당첨내역!$B811:$G811,44)</f>
        <v>106</v>
      </c>
      <c r="AT811">
        <f>AT810+COUNTIF(전체당첨내역!$B811:$G811,45)</f>
        <v>112</v>
      </c>
    </row>
    <row r="812" spans="1:46" ht="16.5" customHeight="1">
      <c r="A812">
        <v>811</v>
      </c>
      <c r="B812">
        <f>B811+COUNTIF(전체당첨내역!$B812:$G812,1)</f>
        <v>117</v>
      </c>
      <c r="C812">
        <f>C811+COUNTIF(전체당첨내역!$B812:$G812,2)</f>
        <v>107</v>
      </c>
      <c r="D812">
        <f>D811+COUNTIF(전체당첨내역!$B812:$G812,3)</f>
        <v>107</v>
      </c>
      <c r="E812">
        <f>E811+COUNTIF(전체당첨내역!$B812:$G812,4)</f>
        <v>112</v>
      </c>
      <c r="F812">
        <f>F811+COUNTIF(전체당첨내역!$B812:$G812,5)</f>
        <v>113</v>
      </c>
      <c r="G812">
        <f>G811+COUNTIF(전체당첨내역!$B812:$G812,6)</f>
        <v>105</v>
      </c>
      <c r="H812">
        <f>H811+COUNTIF(전체당첨내역!$B812:$G812,7)</f>
        <v>111</v>
      </c>
      <c r="I812">
        <f>I811+COUNTIF(전체당첨내역!$B812:$G812,8)</f>
        <v>113</v>
      </c>
      <c r="J812">
        <f>J811+COUNTIF(전체당첨내역!$B812:$G812,9)</f>
        <v>81</v>
      </c>
      <c r="K812">
        <f>K811+COUNTIF(전체당첨내역!$B812:$G812,10)</f>
        <v>117</v>
      </c>
      <c r="L812">
        <f>L811+COUNTIF(전체당첨내역!$B812:$G812,11)</f>
        <v>113</v>
      </c>
      <c r="M812">
        <f>M811+COUNTIF(전체당첨내역!$B812:$G812,12)</f>
        <v>114</v>
      </c>
      <c r="N812">
        <f>N811+COUNTIF(전체당첨내역!$B812:$G812,13)</f>
        <v>112</v>
      </c>
      <c r="O812">
        <f>O811+COUNTIF(전체당첨내역!$B812:$G812,14)</f>
        <v>114</v>
      </c>
      <c r="P812">
        <f>P811+COUNTIF(전체당첨내역!$B812:$G812,15)</f>
        <v>112</v>
      </c>
      <c r="Q812">
        <f>Q811+COUNTIF(전체당첨내역!$B812:$G812,16)</f>
        <v>100</v>
      </c>
      <c r="R812">
        <f>R811+COUNTIF(전체당첨내역!$B812:$G812,17)</f>
        <v>118</v>
      </c>
      <c r="S812">
        <f>S811+COUNTIF(전체당첨내역!$B812:$G812,18)</f>
        <v>113</v>
      </c>
      <c r="T812">
        <f>T811+COUNTIF(전체당첨내역!$B812:$G812,19)</f>
        <v>112</v>
      </c>
      <c r="U812">
        <f>U811+COUNTIF(전체당첨내역!$B812:$G812,20)</f>
        <v>121</v>
      </c>
      <c r="V812">
        <f>V811+COUNTIF(전체당첨내역!$B812:$G812,21)</f>
        <v>107</v>
      </c>
      <c r="W812">
        <f>W811+COUNTIF(전체당첨내역!$B812:$G812,22)</f>
        <v>88</v>
      </c>
      <c r="X812">
        <f>X811+COUNTIF(전체당첨내역!$B812:$G812,23)</f>
        <v>98</v>
      </c>
      <c r="Y812">
        <f>Y811+COUNTIF(전체당첨내역!$B812:$G812,24)</f>
        <v>108</v>
      </c>
      <c r="Z812">
        <f>Z811+COUNTIF(전체당첨내역!$B812:$G812,25)</f>
        <v>104</v>
      </c>
      <c r="AA812">
        <f>AA811+COUNTIF(전체당첨내역!$B812:$G812,26)</f>
        <v>108</v>
      </c>
      <c r="AB812">
        <f>AB811+COUNTIF(전체당첨내역!$B812:$G812,27)</f>
        <v>123</v>
      </c>
      <c r="AC812">
        <f>AC811+COUNTIF(전체당첨내역!$B812:$G812,28)</f>
        <v>95</v>
      </c>
      <c r="AD812">
        <f>AD811+COUNTIF(전체당첨내역!$B812:$G812,29)</f>
        <v>97</v>
      </c>
      <c r="AE812">
        <f>AE811+COUNTIF(전체당첨내역!$B812:$G812,30)</f>
        <v>95</v>
      </c>
      <c r="AF812">
        <f>AF811+COUNTIF(전체당첨내역!$B812:$G812,31)</f>
        <v>111</v>
      </c>
      <c r="AG812">
        <f>AG811+COUNTIF(전체당첨내역!$B812:$G812,32)</f>
        <v>94</v>
      </c>
      <c r="AH812">
        <f>AH811+COUNTIF(전체당첨내역!$B812:$G812,33)</f>
        <v>110</v>
      </c>
      <c r="AI812">
        <f>AI811+COUNTIF(전체당첨내역!$B812:$G812,34)</f>
        <v>129</v>
      </c>
      <c r="AJ812">
        <f>AJ811+COUNTIF(전체당첨내역!$B812:$G812,35)</f>
        <v>100</v>
      </c>
      <c r="AK812">
        <f>AK811+COUNTIF(전체당첨내역!$B812:$G812,36)</f>
        <v>108</v>
      </c>
      <c r="AL812">
        <f>AL811+COUNTIF(전체당첨내역!$B812:$G812,37)</f>
        <v>116</v>
      </c>
      <c r="AM812">
        <f>AM811+COUNTIF(전체당첨내역!$B812:$G812,38)</f>
        <v>101</v>
      </c>
      <c r="AN812">
        <f>AN811+COUNTIF(전체당첨내역!$B812:$G812,39)</f>
        <v>107</v>
      </c>
      <c r="AO812">
        <f>AO811+COUNTIF(전체당첨내역!$B812:$G812,40)</f>
        <v>121</v>
      </c>
      <c r="AP812">
        <f>AP811+COUNTIF(전체당첨내역!$B812:$G812,41)</f>
        <v>101</v>
      </c>
      <c r="AQ812">
        <f>AQ811+COUNTIF(전체당첨내역!$B812:$G812,42)</f>
        <v>100</v>
      </c>
      <c r="AR812">
        <f>AR811+COUNTIF(전체당첨내역!$B812:$G812,43)</f>
        <v>114</v>
      </c>
      <c r="AS812">
        <f>AS811+COUNTIF(전체당첨내역!$B812:$G812,44)</f>
        <v>106</v>
      </c>
      <c r="AT812">
        <f>AT811+COUNTIF(전체당첨내역!$B812:$G812,45)</f>
        <v>113</v>
      </c>
    </row>
    <row r="813" spans="1:46" ht="16.5" customHeight="1">
      <c r="A813">
        <v>812</v>
      </c>
      <c r="B813">
        <f>B812+COUNTIF(전체당첨내역!$B813:$G813,1)</f>
        <v>118</v>
      </c>
      <c r="C813">
        <f>C812+COUNTIF(전체당첨내역!$B813:$G813,2)</f>
        <v>107</v>
      </c>
      <c r="D813">
        <f>D812+COUNTIF(전체당첨내역!$B813:$G813,3)</f>
        <v>108</v>
      </c>
      <c r="E813">
        <f>E812+COUNTIF(전체당첨내역!$B813:$G813,4)</f>
        <v>112</v>
      </c>
      <c r="F813">
        <f>F812+COUNTIF(전체당첨내역!$B813:$G813,5)</f>
        <v>113</v>
      </c>
      <c r="G813">
        <f>G812+COUNTIF(전체당첨내역!$B813:$G813,6)</f>
        <v>105</v>
      </c>
      <c r="H813">
        <f>H812+COUNTIF(전체당첨내역!$B813:$G813,7)</f>
        <v>111</v>
      </c>
      <c r="I813">
        <f>I812+COUNTIF(전체당첨내역!$B813:$G813,8)</f>
        <v>113</v>
      </c>
      <c r="J813">
        <f>J812+COUNTIF(전체당첨내역!$B813:$G813,9)</f>
        <v>81</v>
      </c>
      <c r="K813">
        <f>K812+COUNTIF(전체당첨내역!$B813:$G813,10)</f>
        <v>117</v>
      </c>
      <c r="L813">
        <f>L812+COUNTIF(전체당첨내역!$B813:$G813,11)</f>
        <v>113</v>
      </c>
      <c r="M813">
        <f>M812+COUNTIF(전체당첨내역!$B813:$G813,12)</f>
        <v>115</v>
      </c>
      <c r="N813">
        <f>N812+COUNTIF(전체당첨내역!$B813:$G813,13)</f>
        <v>112</v>
      </c>
      <c r="O813">
        <f>O812+COUNTIF(전체당첨내역!$B813:$G813,14)</f>
        <v>115</v>
      </c>
      <c r="P813">
        <f>P812+COUNTIF(전체당첨내역!$B813:$G813,15)</f>
        <v>112</v>
      </c>
      <c r="Q813">
        <f>Q812+COUNTIF(전체당첨내역!$B813:$G813,16)</f>
        <v>101</v>
      </c>
      <c r="R813">
        <f>R812+COUNTIF(전체당첨내역!$B813:$G813,17)</f>
        <v>118</v>
      </c>
      <c r="S813">
        <f>S812+COUNTIF(전체당첨내역!$B813:$G813,18)</f>
        <v>113</v>
      </c>
      <c r="T813">
        <f>T812+COUNTIF(전체당첨내역!$B813:$G813,19)</f>
        <v>112</v>
      </c>
      <c r="U813">
        <f>U812+COUNTIF(전체당첨내역!$B813:$G813,20)</f>
        <v>121</v>
      </c>
      <c r="V813">
        <f>V812+COUNTIF(전체당첨내역!$B813:$G813,21)</f>
        <v>107</v>
      </c>
      <c r="W813">
        <f>W812+COUNTIF(전체당첨내역!$B813:$G813,22)</f>
        <v>88</v>
      </c>
      <c r="X813">
        <f>X812+COUNTIF(전체당첨내역!$B813:$G813,23)</f>
        <v>98</v>
      </c>
      <c r="Y813">
        <f>Y812+COUNTIF(전체당첨내역!$B813:$G813,24)</f>
        <v>108</v>
      </c>
      <c r="Z813">
        <f>Z812+COUNTIF(전체당첨내역!$B813:$G813,25)</f>
        <v>104</v>
      </c>
      <c r="AA813">
        <f>AA812+COUNTIF(전체당첨내역!$B813:$G813,26)</f>
        <v>108</v>
      </c>
      <c r="AB813">
        <f>AB812+COUNTIF(전체당첨내역!$B813:$G813,27)</f>
        <v>123</v>
      </c>
      <c r="AC813">
        <f>AC812+COUNTIF(전체당첨내역!$B813:$G813,28)</f>
        <v>95</v>
      </c>
      <c r="AD813">
        <f>AD812+COUNTIF(전체당첨내역!$B813:$G813,29)</f>
        <v>97</v>
      </c>
      <c r="AE813">
        <f>AE812+COUNTIF(전체당첨내역!$B813:$G813,30)</f>
        <v>95</v>
      </c>
      <c r="AF813">
        <f>AF812+COUNTIF(전체당첨내역!$B813:$G813,31)</f>
        <v>111</v>
      </c>
      <c r="AG813">
        <f>AG812+COUNTIF(전체당첨내역!$B813:$G813,32)</f>
        <v>94</v>
      </c>
      <c r="AH813">
        <f>AH812+COUNTIF(전체당첨내역!$B813:$G813,33)</f>
        <v>110</v>
      </c>
      <c r="AI813">
        <f>AI812+COUNTIF(전체당첨내역!$B813:$G813,34)</f>
        <v>129</v>
      </c>
      <c r="AJ813">
        <f>AJ812+COUNTIF(전체당첨내역!$B813:$G813,35)</f>
        <v>100</v>
      </c>
      <c r="AK813">
        <f>AK812+COUNTIF(전체당첨내역!$B813:$G813,36)</f>
        <v>108</v>
      </c>
      <c r="AL813">
        <f>AL812+COUNTIF(전체당첨내역!$B813:$G813,37)</f>
        <v>116</v>
      </c>
      <c r="AM813">
        <f>AM812+COUNTIF(전체당첨내역!$B813:$G813,38)</f>
        <v>101</v>
      </c>
      <c r="AN813">
        <f>AN812+COUNTIF(전체당첨내역!$B813:$G813,39)</f>
        <v>107</v>
      </c>
      <c r="AO813">
        <f>AO812+COUNTIF(전체당첨내역!$B813:$G813,40)</f>
        <v>121</v>
      </c>
      <c r="AP813">
        <f>AP812+COUNTIF(전체당첨내역!$B813:$G813,41)</f>
        <v>101</v>
      </c>
      <c r="AQ813">
        <f>AQ812+COUNTIF(전체당첨내역!$B813:$G813,42)</f>
        <v>100</v>
      </c>
      <c r="AR813">
        <f>AR812+COUNTIF(전체당첨내역!$B813:$G813,43)</f>
        <v>115</v>
      </c>
      <c r="AS813">
        <f>AS812+COUNTIF(전체당첨내역!$B813:$G813,44)</f>
        <v>106</v>
      </c>
      <c r="AT813">
        <f>AT812+COUNTIF(전체당첨내역!$B813:$G813,45)</f>
        <v>113</v>
      </c>
    </row>
    <row r="814" spans="1:46" ht="16.5" customHeight="1">
      <c r="A814">
        <v>813</v>
      </c>
      <c r="B814">
        <f>B813+COUNTIF(전체당첨내역!$B814:$G814,1)</f>
        <v>118</v>
      </c>
      <c r="C814">
        <f>C813+COUNTIF(전체당첨내역!$B814:$G814,2)</f>
        <v>107</v>
      </c>
      <c r="D814">
        <f>D813+COUNTIF(전체당첨내역!$B814:$G814,3)</f>
        <v>108</v>
      </c>
      <c r="E814">
        <f>E813+COUNTIF(전체당첨내역!$B814:$G814,4)</f>
        <v>112</v>
      </c>
      <c r="F814">
        <f>F813+COUNTIF(전체당첨내역!$B814:$G814,5)</f>
        <v>113</v>
      </c>
      <c r="G814">
        <f>G813+COUNTIF(전체당첨내역!$B814:$G814,6)</f>
        <v>105</v>
      </c>
      <c r="H814">
        <f>H813+COUNTIF(전체당첨내역!$B814:$G814,7)</f>
        <v>111</v>
      </c>
      <c r="I814">
        <f>I813+COUNTIF(전체당첨내역!$B814:$G814,8)</f>
        <v>113</v>
      </c>
      <c r="J814">
        <f>J813+COUNTIF(전체당첨내역!$B814:$G814,9)</f>
        <v>81</v>
      </c>
      <c r="K814">
        <f>K813+COUNTIF(전체당첨내역!$B814:$G814,10)</f>
        <v>117</v>
      </c>
      <c r="L814">
        <f>L813+COUNTIF(전체당첨내역!$B814:$G814,11)</f>
        <v>114</v>
      </c>
      <c r="M814">
        <f>M813+COUNTIF(전체당첨내역!$B814:$G814,12)</f>
        <v>115</v>
      </c>
      <c r="N814">
        <f>N813+COUNTIF(전체당첨내역!$B814:$G814,13)</f>
        <v>112</v>
      </c>
      <c r="O814">
        <f>O813+COUNTIF(전체당첨내역!$B814:$G814,14)</f>
        <v>115</v>
      </c>
      <c r="P814">
        <f>P813+COUNTIF(전체당첨내역!$B814:$G814,15)</f>
        <v>112</v>
      </c>
      <c r="Q814">
        <f>Q813+COUNTIF(전체당첨내역!$B814:$G814,16)</f>
        <v>101</v>
      </c>
      <c r="R814">
        <f>R813+COUNTIF(전체당첨내역!$B814:$G814,17)</f>
        <v>118</v>
      </c>
      <c r="S814">
        <f>S813+COUNTIF(전체당첨내역!$B814:$G814,18)</f>
        <v>113</v>
      </c>
      <c r="T814">
        <f>T813+COUNTIF(전체당첨내역!$B814:$G814,19)</f>
        <v>112</v>
      </c>
      <c r="U814">
        <f>U813+COUNTIF(전체당첨내역!$B814:$G814,20)</f>
        <v>121</v>
      </c>
      <c r="V814">
        <f>V813+COUNTIF(전체당첨내역!$B814:$G814,21)</f>
        <v>107</v>
      </c>
      <c r="W814">
        <f>W813+COUNTIF(전체당첨내역!$B814:$G814,22)</f>
        <v>88</v>
      </c>
      <c r="X814">
        <f>X813+COUNTIF(전체당첨내역!$B814:$G814,23)</f>
        <v>98</v>
      </c>
      <c r="Y814">
        <f>Y813+COUNTIF(전체당첨내역!$B814:$G814,24)</f>
        <v>108</v>
      </c>
      <c r="Z814">
        <f>Z813+COUNTIF(전체당첨내역!$B814:$G814,25)</f>
        <v>104</v>
      </c>
      <c r="AA814">
        <f>AA813+COUNTIF(전체당첨내역!$B814:$G814,26)</f>
        <v>108</v>
      </c>
      <c r="AB814">
        <f>AB813+COUNTIF(전체당첨내역!$B814:$G814,27)</f>
        <v>123</v>
      </c>
      <c r="AC814">
        <f>AC813+COUNTIF(전체당첨내역!$B814:$G814,28)</f>
        <v>95</v>
      </c>
      <c r="AD814">
        <f>AD813+COUNTIF(전체당첨내역!$B814:$G814,29)</f>
        <v>97</v>
      </c>
      <c r="AE814">
        <f>AE813+COUNTIF(전체당첨내역!$B814:$G814,30)</f>
        <v>96</v>
      </c>
      <c r="AF814">
        <f>AF813+COUNTIF(전체당첨내역!$B814:$G814,31)</f>
        <v>111</v>
      </c>
      <c r="AG814">
        <f>AG813+COUNTIF(전체당첨내역!$B814:$G814,32)</f>
        <v>94</v>
      </c>
      <c r="AH814">
        <f>AH813+COUNTIF(전체당첨내역!$B814:$G814,33)</f>
        <v>110</v>
      </c>
      <c r="AI814">
        <f>AI813+COUNTIF(전체당첨내역!$B814:$G814,34)</f>
        <v>130</v>
      </c>
      <c r="AJ814">
        <f>AJ813+COUNTIF(전체당첨내역!$B814:$G814,35)</f>
        <v>101</v>
      </c>
      <c r="AK814">
        <f>AK813+COUNTIF(전체당첨내역!$B814:$G814,36)</f>
        <v>108</v>
      </c>
      <c r="AL814">
        <f>AL813+COUNTIF(전체당첨내역!$B814:$G814,37)</f>
        <v>116</v>
      </c>
      <c r="AM814">
        <f>AM813+COUNTIF(전체당첨내역!$B814:$G814,38)</f>
        <v>101</v>
      </c>
      <c r="AN814">
        <f>AN813+COUNTIF(전체당첨내역!$B814:$G814,39)</f>
        <v>107</v>
      </c>
      <c r="AO814">
        <f>AO813+COUNTIF(전체당첨내역!$B814:$G814,40)</f>
        <v>121</v>
      </c>
      <c r="AP814">
        <f>AP813+COUNTIF(전체당첨내역!$B814:$G814,41)</f>
        <v>101</v>
      </c>
      <c r="AQ814">
        <f>AQ813+COUNTIF(전체당첨내역!$B814:$G814,42)</f>
        <v>101</v>
      </c>
      <c r="AR814">
        <f>AR813+COUNTIF(전체당첨내역!$B814:$G814,43)</f>
        <v>115</v>
      </c>
      <c r="AS814">
        <f>AS813+COUNTIF(전체당첨내역!$B814:$G814,44)</f>
        <v>107</v>
      </c>
      <c r="AT814">
        <f>AT813+COUNTIF(전체당첨내역!$B814:$G814,45)</f>
        <v>113</v>
      </c>
    </row>
    <row r="815" spans="1:46" ht="16.5" customHeight="1">
      <c r="A815">
        <v>814</v>
      </c>
      <c r="B815">
        <f>B814+COUNTIF(전체당첨내역!$B815:$G815,1)</f>
        <v>118</v>
      </c>
      <c r="C815">
        <f>C814+COUNTIF(전체당첨내역!$B815:$G815,2)</f>
        <v>108</v>
      </c>
      <c r="D815">
        <f>D814+COUNTIF(전체당첨내역!$B815:$G815,3)</f>
        <v>108</v>
      </c>
      <c r="E815">
        <f>E814+COUNTIF(전체당첨내역!$B815:$G815,4)</f>
        <v>112</v>
      </c>
      <c r="F815">
        <f>F814+COUNTIF(전체당첨내역!$B815:$G815,5)</f>
        <v>113</v>
      </c>
      <c r="G815">
        <f>G814+COUNTIF(전체당첨내역!$B815:$G815,6)</f>
        <v>105</v>
      </c>
      <c r="H815">
        <f>H814+COUNTIF(전체당첨내역!$B815:$G815,7)</f>
        <v>111</v>
      </c>
      <c r="I815">
        <f>I814+COUNTIF(전체당첨내역!$B815:$G815,8)</f>
        <v>113</v>
      </c>
      <c r="J815">
        <f>J814+COUNTIF(전체당첨내역!$B815:$G815,9)</f>
        <v>81</v>
      </c>
      <c r="K815">
        <f>K814+COUNTIF(전체당첨내역!$B815:$G815,10)</f>
        <v>117</v>
      </c>
      <c r="L815">
        <f>L814+COUNTIF(전체당첨내역!$B815:$G815,11)</f>
        <v>114</v>
      </c>
      <c r="M815">
        <f>M814+COUNTIF(전체당첨내역!$B815:$G815,12)</f>
        <v>115</v>
      </c>
      <c r="N815">
        <f>N814+COUNTIF(전체당첨내역!$B815:$G815,13)</f>
        <v>112</v>
      </c>
      <c r="O815">
        <f>O814+COUNTIF(전체당첨내역!$B815:$G815,14)</f>
        <v>115</v>
      </c>
      <c r="P815">
        <f>P814+COUNTIF(전체당첨내역!$B815:$G815,15)</f>
        <v>112</v>
      </c>
      <c r="Q815">
        <f>Q814+COUNTIF(전체당첨내역!$B815:$G815,16)</f>
        <v>101</v>
      </c>
      <c r="R815">
        <f>R814+COUNTIF(전체당첨내역!$B815:$G815,17)</f>
        <v>118</v>
      </c>
      <c r="S815">
        <f>S814+COUNTIF(전체당첨내역!$B815:$G815,18)</f>
        <v>113</v>
      </c>
      <c r="T815">
        <f>T814+COUNTIF(전체당첨내역!$B815:$G815,19)</f>
        <v>112</v>
      </c>
      <c r="U815">
        <f>U814+COUNTIF(전체당첨내역!$B815:$G815,20)</f>
        <v>121</v>
      </c>
      <c r="V815">
        <f>V814+COUNTIF(전체당첨내역!$B815:$G815,21)</f>
        <v>108</v>
      </c>
      <c r="W815">
        <f>W814+COUNTIF(전체당첨내역!$B815:$G815,22)</f>
        <v>88</v>
      </c>
      <c r="X815">
        <f>X814+COUNTIF(전체당첨내역!$B815:$G815,23)</f>
        <v>98</v>
      </c>
      <c r="Y815">
        <f>Y814+COUNTIF(전체당첨내역!$B815:$G815,24)</f>
        <v>108</v>
      </c>
      <c r="Z815">
        <f>Z814+COUNTIF(전체당첨내역!$B815:$G815,25)</f>
        <v>104</v>
      </c>
      <c r="AA815">
        <f>AA814+COUNTIF(전체당첨내역!$B815:$G815,26)</f>
        <v>108</v>
      </c>
      <c r="AB815">
        <f>AB814+COUNTIF(전체당첨내역!$B815:$G815,27)</f>
        <v>123</v>
      </c>
      <c r="AC815">
        <f>AC814+COUNTIF(전체당첨내역!$B815:$G815,28)</f>
        <v>96</v>
      </c>
      <c r="AD815">
        <f>AD814+COUNTIF(전체당첨내역!$B815:$G815,29)</f>
        <v>97</v>
      </c>
      <c r="AE815">
        <f>AE814+COUNTIF(전체당첨내역!$B815:$G815,30)</f>
        <v>96</v>
      </c>
      <c r="AF815">
        <f>AF814+COUNTIF(전체당첨내역!$B815:$G815,31)</f>
        <v>111</v>
      </c>
      <c r="AG815">
        <f>AG814+COUNTIF(전체당첨내역!$B815:$G815,32)</f>
        <v>94</v>
      </c>
      <c r="AH815">
        <f>AH814+COUNTIF(전체당첨내역!$B815:$G815,33)</f>
        <v>110</v>
      </c>
      <c r="AI815">
        <f>AI814+COUNTIF(전체당첨내역!$B815:$G815,34)</f>
        <v>130</v>
      </c>
      <c r="AJ815">
        <f>AJ814+COUNTIF(전체당첨내역!$B815:$G815,35)</f>
        <v>101</v>
      </c>
      <c r="AK815">
        <f>AK814+COUNTIF(전체당첨내역!$B815:$G815,36)</f>
        <v>108</v>
      </c>
      <c r="AL815">
        <f>AL814+COUNTIF(전체당첨내역!$B815:$G815,37)</f>
        <v>116</v>
      </c>
      <c r="AM815">
        <f>AM814+COUNTIF(전체당첨내역!$B815:$G815,38)</f>
        <v>102</v>
      </c>
      <c r="AN815">
        <f>AN814+COUNTIF(전체당첨내역!$B815:$G815,39)</f>
        <v>107</v>
      </c>
      <c r="AO815">
        <f>AO814+COUNTIF(전체당첨내역!$B815:$G815,40)</f>
        <v>121</v>
      </c>
      <c r="AP815">
        <f>AP814+COUNTIF(전체당첨내역!$B815:$G815,41)</f>
        <v>101</v>
      </c>
      <c r="AQ815">
        <f>AQ814+COUNTIF(전체당첨내역!$B815:$G815,42)</f>
        <v>102</v>
      </c>
      <c r="AR815">
        <f>AR814+COUNTIF(전체당첨내역!$B815:$G815,43)</f>
        <v>115</v>
      </c>
      <c r="AS815">
        <f>AS814+COUNTIF(전체당첨내역!$B815:$G815,44)</f>
        <v>107</v>
      </c>
      <c r="AT815">
        <f>AT814+COUNTIF(전체당첨내역!$B815:$G815,45)</f>
        <v>114</v>
      </c>
    </row>
    <row r="816" spans="1:46" ht="16.5" customHeight="1">
      <c r="A816">
        <v>815</v>
      </c>
      <c r="B816">
        <f>B815+COUNTIF(전체당첨내역!$B816:$G816,1)</f>
        <v>118</v>
      </c>
      <c r="C816">
        <f>C815+COUNTIF(전체당첨내역!$B816:$G816,2)</f>
        <v>108</v>
      </c>
      <c r="D816">
        <f>D815+COUNTIF(전체당첨내역!$B816:$G816,3)</f>
        <v>108</v>
      </c>
      <c r="E816">
        <f>E815+COUNTIF(전체당첨내역!$B816:$G816,4)</f>
        <v>112</v>
      </c>
      <c r="F816">
        <f>F815+COUNTIF(전체당첨내역!$B816:$G816,5)</f>
        <v>113</v>
      </c>
      <c r="G816">
        <f>G815+COUNTIF(전체당첨내역!$B816:$G816,6)</f>
        <v>105</v>
      </c>
      <c r="H816">
        <f>H815+COUNTIF(전체당첨내역!$B816:$G816,7)</f>
        <v>111</v>
      </c>
      <c r="I816">
        <f>I815+COUNTIF(전체당첨내역!$B816:$G816,8)</f>
        <v>113</v>
      </c>
      <c r="J816">
        <f>J815+COUNTIF(전체당첨내역!$B816:$G816,9)</f>
        <v>81</v>
      </c>
      <c r="K816">
        <f>K815+COUNTIF(전체당첨내역!$B816:$G816,10)</f>
        <v>117</v>
      </c>
      <c r="L816">
        <f>L815+COUNTIF(전체당첨내역!$B816:$G816,11)</f>
        <v>114</v>
      </c>
      <c r="M816">
        <f>M815+COUNTIF(전체당첨내역!$B816:$G816,12)</f>
        <v>115</v>
      </c>
      <c r="N816">
        <f>N815+COUNTIF(전체당첨내역!$B816:$G816,13)</f>
        <v>112</v>
      </c>
      <c r="O816">
        <f>O815+COUNTIF(전체당첨내역!$B816:$G816,14)</f>
        <v>115</v>
      </c>
      <c r="P816">
        <f>P815+COUNTIF(전체당첨내역!$B816:$G816,15)</f>
        <v>112</v>
      </c>
      <c r="Q816">
        <f>Q815+COUNTIF(전체당첨내역!$B816:$G816,16)</f>
        <v>101</v>
      </c>
      <c r="R816">
        <f>R815+COUNTIF(전체당첨내역!$B816:$G816,17)</f>
        <v>119</v>
      </c>
      <c r="S816">
        <f>S815+COUNTIF(전체당첨내역!$B816:$G816,18)</f>
        <v>113</v>
      </c>
      <c r="T816">
        <f>T815+COUNTIF(전체당첨내역!$B816:$G816,19)</f>
        <v>112</v>
      </c>
      <c r="U816">
        <f>U815+COUNTIF(전체당첨내역!$B816:$G816,20)</f>
        <v>121</v>
      </c>
      <c r="V816">
        <f>V815+COUNTIF(전체당첨내역!$B816:$G816,21)</f>
        <v>109</v>
      </c>
      <c r="W816">
        <f>W815+COUNTIF(전체당첨내역!$B816:$G816,22)</f>
        <v>88</v>
      </c>
      <c r="X816">
        <f>X815+COUNTIF(전체당첨내역!$B816:$G816,23)</f>
        <v>98</v>
      </c>
      <c r="Y816">
        <f>Y815+COUNTIF(전체당첨내역!$B816:$G816,24)</f>
        <v>108</v>
      </c>
      <c r="Z816">
        <f>Z815+COUNTIF(전체당첨내역!$B816:$G816,25)</f>
        <v>105</v>
      </c>
      <c r="AA816">
        <f>AA815+COUNTIF(전체당첨내역!$B816:$G816,26)</f>
        <v>109</v>
      </c>
      <c r="AB816">
        <f>AB815+COUNTIF(전체당첨내역!$B816:$G816,27)</f>
        <v>124</v>
      </c>
      <c r="AC816">
        <f>AC815+COUNTIF(전체당첨내역!$B816:$G816,28)</f>
        <v>96</v>
      </c>
      <c r="AD816">
        <f>AD815+COUNTIF(전체당첨내역!$B816:$G816,29)</f>
        <v>97</v>
      </c>
      <c r="AE816">
        <f>AE815+COUNTIF(전체당첨내역!$B816:$G816,30)</f>
        <v>96</v>
      </c>
      <c r="AF816">
        <f>AF815+COUNTIF(전체당첨내역!$B816:$G816,31)</f>
        <v>111</v>
      </c>
      <c r="AG816">
        <f>AG815+COUNTIF(전체당첨내역!$B816:$G816,32)</f>
        <v>94</v>
      </c>
      <c r="AH816">
        <f>AH815+COUNTIF(전체당첨내역!$B816:$G816,33)</f>
        <v>110</v>
      </c>
      <c r="AI816">
        <f>AI815+COUNTIF(전체당첨내역!$B816:$G816,34)</f>
        <v>130</v>
      </c>
      <c r="AJ816">
        <f>AJ815+COUNTIF(전체당첨내역!$B816:$G816,35)</f>
        <v>101</v>
      </c>
      <c r="AK816">
        <f>AK815+COUNTIF(전체당첨내역!$B816:$G816,36)</f>
        <v>109</v>
      </c>
      <c r="AL816">
        <f>AL815+COUNTIF(전체당첨내역!$B816:$G816,37)</f>
        <v>116</v>
      </c>
      <c r="AM816">
        <f>AM815+COUNTIF(전체당첨내역!$B816:$G816,38)</f>
        <v>102</v>
      </c>
      <c r="AN816">
        <f>AN815+COUNTIF(전체당첨내역!$B816:$G816,39)</f>
        <v>107</v>
      </c>
      <c r="AO816">
        <f>AO815+COUNTIF(전체당첨내역!$B816:$G816,40)</f>
        <v>121</v>
      </c>
      <c r="AP816">
        <f>AP815+COUNTIF(전체당첨내역!$B816:$G816,41)</f>
        <v>101</v>
      </c>
      <c r="AQ816">
        <f>AQ815+COUNTIF(전체당첨내역!$B816:$G816,42)</f>
        <v>102</v>
      </c>
      <c r="AR816">
        <f>AR815+COUNTIF(전체당첨내역!$B816:$G816,43)</f>
        <v>115</v>
      </c>
      <c r="AS816">
        <f>AS815+COUNTIF(전체당첨내역!$B816:$G816,44)</f>
        <v>107</v>
      </c>
      <c r="AT816">
        <f>AT815+COUNTIF(전체당첨내역!$B816:$G816,45)</f>
        <v>114</v>
      </c>
    </row>
    <row r="817" spans="1:46" ht="16.5" customHeight="1">
      <c r="A817">
        <v>816</v>
      </c>
      <c r="B817">
        <f>B816+COUNTIF(전체당첨내역!$B817:$G817,1)</f>
        <v>118</v>
      </c>
      <c r="C817">
        <f>C816+COUNTIF(전체당첨내역!$B817:$G817,2)</f>
        <v>108</v>
      </c>
      <c r="D817">
        <f>D816+COUNTIF(전체당첨내역!$B817:$G817,3)</f>
        <v>108</v>
      </c>
      <c r="E817">
        <f>E816+COUNTIF(전체당첨내역!$B817:$G817,4)</f>
        <v>112</v>
      </c>
      <c r="F817">
        <f>F816+COUNTIF(전체당첨내역!$B817:$G817,5)</f>
        <v>113</v>
      </c>
      <c r="G817">
        <f>G816+COUNTIF(전체당첨내역!$B817:$G817,6)</f>
        <v>105</v>
      </c>
      <c r="H817">
        <f>H816+COUNTIF(전체당첨내역!$B817:$G817,7)</f>
        <v>111</v>
      </c>
      <c r="I817">
        <f>I816+COUNTIF(전체당첨내역!$B817:$G817,8)</f>
        <v>113</v>
      </c>
      <c r="J817">
        <f>J816+COUNTIF(전체당첨내역!$B817:$G817,9)</f>
        <v>81</v>
      </c>
      <c r="K817">
        <f>K816+COUNTIF(전체당첨내역!$B817:$G817,10)</f>
        <v>117</v>
      </c>
      <c r="L817">
        <f>L816+COUNTIF(전체당첨내역!$B817:$G817,11)</f>
        <v>114</v>
      </c>
      <c r="M817">
        <f>M816+COUNTIF(전체당첨내역!$B817:$G817,12)</f>
        <v>116</v>
      </c>
      <c r="N817">
        <f>N816+COUNTIF(전체당첨내역!$B817:$G817,13)</f>
        <v>112</v>
      </c>
      <c r="O817">
        <f>O816+COUNTIF(전체당첨내역!$B817:$G817,14)</f>
        <v>115</v>
      </c>
      <c r="P817">
        <f>P816+COUNTIF(전체당첨내역!$B817:$G817,15)</f>
        <v>112</v>
      </c>
      <c r="Q817">
        <f>Q816+COUNTIF(전체당첨내역!$B817:$G817,16)</f>
        <v>101</v>
      </c>
      <c r="R817">
        <f>R816+COUNTIF(전체당첨내역!$B817:$G817,17)</f>
        <v>119</v>
      </c>
      <c r="S817">
        <f>S816+COUNTIF(전체당첨내역!$B817:$G817,18)</f>
        <v>114</v>
      </c>
      <c r="T817">
        <f>T816+COUNTIF(전체당첨내역!$B817:$G817,19)</f>
        <v>113</v>
      </c>
      <c r="U817">
        <f>U816+COUNTIF(전체당첨내역!$B817:$G817,20)</f>
        <v>121</v>
      </c>
      <c r="V817">
        <f>V816+COUNTIF(전체당첨내역!$B817:$G817,21)</f>
        <v>109</v>
      </c>
      <c r="W817">
        <f>W816+COUNTIF(전체당첨내역!$B817:$G817,22)</f>
        <v>88</v>
      </c>
      <c r="X817">
        <f>X816+COUNTIF(전체당첨내역!$B817:$G817,23)</f>
        <v>98</v>
      </c>
      <c r="Y817">
        <f>Y816+COUNTIF(전체당첨내역!$B817:$G817,24)</f>
        <v>108</v>
      </c>
      <c r="Z817">
        <f>Z816+COUNTIF(전체당첨내역!$B817:$G817,25)</f>
        <v>105</v>
      </c>
      <c r="AA817">
        <f>AA816+COUNTIF(전체당첨내역!$B817:$G817,26)</f>
        <v>109</v>
      </c>
      <c r="AB817">
        <f>AB816+COUNTIF(전체당첨내역!$B817:$G817,27)</f>
        <v>124</v>
      </c>
      <c r="AC817">
        <f>AC816+COUNTIF(전체당첨내역!$B817:$G817,28)</f>
        <v>96</v>
      </c>
      <c r="AD817">
        <f>AD816+COUNTIF(전체당첨내역!$B817:$G817,29)</f>
        <v>98</v>
      </c>
      <c r="AE817">
        <f>AE816+COUNTIF(전체당첨내역!$B817:$G817,30)</f>
        <v>96</v>
      </c>
      <c r="AF817">
        <f>AF816+COUNTIF(전체당첨내역!$B817:$G817,31)</f>
        <v>112</v>
      </c>
      <c r="AG817">
        <f>AG816+COUNTIF(전체당첨내역!$B817:$G817,32)</f>
        <v>94</v>
      </c>
      <c r="AH817">
        <f>AH816+COUNTIF(전체당첨내역!$B817:$G817,33)</f>
        <v>110</v>
      </c>
      <c r="AI817">
        <f>AI816+COUNTIF(전체당첨내역!$B817:$G817,34)</f>
        <v>130</v>
      </c>
      <c r="AJ817">
        <f>AJ816+COUNTIF(전체당첨내역!$B817:$G817,35)</f>
        <v>101</v>
      </c>
      <c r="AK817">
        <f>AK816+COUNTIF(전체당첨내역!$B817:$G817,36)</f>
        <v>109</v>
      </c>
      <c r="AL817">
        <f>AL816+COUNTIF(전체당첨내역!$B817:$G817,37)</f>
        <v>116</v>
      </c>
      <c r="AM817">
        <f>AM816+COUNTIF(전체당첨내역!$B817:$G817,38)</f>
        <v>102</v>
      </c>
      <c r="AN817">
        <f>AN816+COUNTIF(전체당첨내역!$B817:$G817,39)</f>
        <v>108</v>
      </c>
      <c r="AO817">
        <f>AO816+COUNTIF(전체당첨내역!$B817:$G817,40)</f>
        <v>121</v>
      </c>
      <c r="AP817">
        <f>AP816+COUNTIF(전체당첨내역!$B817:$G817,41)</f>
        <v>101</v>
      </c>
      <c r="AQ817">
        <f>AQ816+COUNTIF(전체당첨내역!$B817:$G817,42)</f>
        <v>102</v>
      </c>
      <c r="AR817">
        <f>AR816+COUNTIF(전체당첨내역!$B817:$G817,43)</f>
        <v>115</v>
      </c>
      <c r="AS817">
        <f>AS816+COUNTIF(전체당첨내역!$B817:$G817,44)</f>
        <v>107</v>
      </c>
      <c r="AT817">
        <f>AT816+COUNTIF(전체당첨내역!$B817:$G817,45)</f>
        <v>114</v>
      </c>
    </row>
    <row r="818" spans="1:46" ht="16.5" customHeight="1">
      <c r="A818">
        <v>817</v>
      </c>
      <c r="B818">
        <f>B817+COUNTIF(전체당첨내역!$B818:$G818,1)</f>
        <v>118</v>
      </c>
      <c r="C818">
        <f>C817+COUNTIF(전체당첨내역!$B818:$G818,2)</f>
        <v>108</v>
      </c>
      <c r="D818">
        <f>D817+COUNTIF(전체당첨내역!$B818:$G818,3)</f>
        <v>109</v>
      </c>
      <c r="E818">
        <f>E817+COUNTIF(전체당첨내역!$B818:$G818,4)</f>
        <v>112</v>
      </c>
      <c r="F818">
        <f>F817+COUNTIF(전체당첨내역!$B818:$G818,5)</f>
        <v>113</v>
      </c>
      <c r="G818">
        <f>G817+COUNTIF(전체당첨내역!$B818:$G818,6)</f>
        <v>105</v>
      </c>
      <c r="H818">
        <f>H817+COUNTIF(전체당첨내역!$B818:$G818,7)</f>
        <v>111</v>
      </c>
      <c r="I818">
        <f>I817+COUNTIF(전체당첨내역!$B818:$G818,8)</f>
        <v>113</v>
      </c>
      <c r="J818">
        <f>J817+COUNTIF(전체당첨내역!$B818:$G818,9)</f>
        <v>82</v>
      </c>
      <c r="K818">
        <f>K817+COUNTIF(전체당첨내역!$B818:$G818,10)</f>
        <v>117</v>
      </c>
      <c r="L818">
        <f>L817+COUNTIF(전체당첨내역!$B818:$G818,11)</f>
        <v>114</v>
      </c>
      <c r="M818">
        <f>M817+COUNTIF(전체당첨내역!$B818:$G818,12)</f>
        <v>117</v>
      </c>
      <c r="N818">
        <f>N817+COUNTIF(전체당첨내역!$B818:$G818,13)</f>
        <v>113</v>
      </c>
      <c r="O818">
        <f>O817+COUNTIF(전체당첨내역!$B818:$G818,14)</f>
        <v>115</v>
      </c>
      <c r="P818">
        <f>P817+COUNTIF(전체당첨내역!$B818:$G818,15)</f>
        <v>112</v>
      </c>
      <c r="Q818">
        <f>Q817+COUNTIF(전체당첨내역!$B818:$G818,16)</f>
        <v>101</v>
      </c>
      <c r="R818">
        <f>R817+COUNTIF(전체당첨내역!$B818:$G818,17)</f>
        <v>119</v>
      </c>
      <c r="S818">
        <f>S817+COUNTIF(전체당첨내역!$B818:$G818,18)</f>
        <v>114</v>
      </c>
      <c r="T818">
        <f>T817+COUNTIF(전체당첨내역!$B818:$G818,19)</f>
        <v>113</v>
      </c>
      <c r="U818">
        <f>U817+COUNTIF(전체당첨내역!$B818:$G818,20)</f>
        <v>121</v>
      </c>
      <c r="V818">
        <f>V817+COUNTIF(전체당첨내역!$B818:$G818,21)</f>
        <v>109</v>
      </c>
      <c r="W818">
        <f>W817+COUNTIF(전체당첨내역!$B818:$G818,22)</f>
        <v>88</v>
      </c>
      <c r="X818">
        <f>X817+COUNTIF(전체당첨내역!$B818:$G818,23)</f>
        <v>98</v>
      </c>
      <c r="Y818">
        <f>Y817+COUNTIF(전체당첨내역!$B818:$G818,24)</f>
        <v>108</v>
      </c>
      <c r="Z818">
        <f>Z817+COUNTIF(전체당첨내역!$B818:$G818,25)</f>
        <v>106</v>
      </c>
      <c r="AA818">
        <f>AA817+COUNTIF(전체당첨내역!$B818:$G818,26)</f>
        <v>109</v>
      </c>
      <c r="AB818">
        <f>AB817+COUNTIF(전체당첨내역!$B818:$G818,27)</f>
        <v>124</v>
      </c>
      <c r="AC818">
        <f>AC817+COUNTIF(전체당첨내역!$B818:$G818,28)</f>
        <v>96</v>
      </c>
      <c r="AD818">
        <f>AD817+COUNTIF(전체당첨내역!$B818:$G818,29)</f>
        <v>98</v>
      </c>
      <c r="AE818">
        <f>AE817+COUNTIF(전체당첨내역!$B818:$G818,30)</f>
        <v>96</v>
      </c>
      <c r="AF818">
        <f>AF817+COUNTIF(전체당첨내역!$B818:$G818,31)</f>
        <v>112</v>
      </c>
      <c r="AG818">
        <f>AG817+COUNTIF(전체당첨내역!$B818:$G818,32)</f>
        <v>94</v>
      </c>
      <c r="AH818">
        <f>AH817+COUNTIF(전체당첨내역!$B818:$G818,33)</f>
        <v>110</v>
      </c>
      <c r="AI818">
        <f>AI817+COUNTIF(전체당첨내역!$B818:$G818,34)</f>
        <v>130</v>
      </c>
      <c r="AJ818">
        <f>AJ817+COUNTIF(전체당첨내역!$B818:$G818,35)</f>
        <v>101</v>
      </c>
      <c r="AK818">
        <f>AK817+COUNTIF(전체당첨내역!$B818:$G818,36)</f>
        <v>109</v>
      </c>
      <c r="AL818">
        <f>AL817+COUNTIF(전체당첨내역!$B818:$G818,37)</f>
        <v>116</v>
      </c>
      <c r="AM818">
        <f>AM817+COUNTIF(전체당첨내역!$B818:$G818,38)</f>
        <v>102</v>
      </c>
      <c r="AN818">
        <f>AN817+COUNTIF(전체당첨내역!$B818:$G818,39)</f>
        <v>108</v>
      </c>
      <c r="AO818">
        <f>AO817+COUNTIF(전체당첨내역!$B818:$G818,40)</f>
        <v>121</v>
      </c>
      <c r="AP818">
        <f>AP817+COUNTIF(전체당첨내역!$B818:$G818,41)</f>
        <v>101</v>
      </c>
      <c r="AQ818">
        <f>AQ817+COUNTIF(전체당첨내역!$B818:$G818,42)</f>
        <v>102</v>
      </c>
      <c r="AR818">
        <f>AR817+COUNTIF(전체당첨내역!$B818:$G818,43)</f>
        <v>116</v>
      </c>
      <c r="AS818">
        <f>AS817+COUNTIF(전체당첨내역!$B818:$G818,44)</f>
        <v>107</v>
      </c>
      <c r="AT818">
        <f>AT817+COUNTIF(전체당첨내역!$B818:$G818,45)</f>
        <v>114</v>
      </c>
    </row>
    <row r="819" spans="1:46" ht="16.5" customHeight="1">
      <c r="A819">
        <v>818</v>
      </c>
      <c r="B819">
        <f>B818+COUNTIF(전체당첨내역!$B819:$G819,1)</f>
        <v>118</v>
      </c>
      <c r="C819">
        <f>C818+COUNTIF(전체당첨내역!$B819:$G819,2)</f>
        <v>108</v>
      </c>
      <c r="D819">
        <f>D818+COUNTIF(전체당첨내역!$B819:$G819,3)</f>
        <v>109</v>
      </c>
      <c r="E819">
        <f>E818+COUNTIF(전체당첨내역!$B819:$G819,4)</f>
        <v>112</v>
      </c>
      <c r="F819">
        <f>F818+COUNTIF(전체당첨내역!$B819:$G819,5)</f>
        <v>113</v>
      </c>
      <c r="G819">
        <f>G818+COUNTIF(전체당첨내역!$B819:$G819,6)</f>
        <v>105</v>
      </c>
      <c r="H819">
        <f>H818+COUNTIF(전체당첨내역!$B819:$G819,7)</f>
        <v>111</v>
      </c>
      <c r="I819">
        <f>I818+COUNTIF(전체당첨내역!$B819:$G819,8)</f>
        <v>113</v>
      </c>
      <c r="J819">
        <f>J818+COUNTIF(전체당첨내역!$B819:$G819,9)</f>
        <v>82</v>
      </c>
      <c r="K819">
        <f>K818+COUNTIF(전체당첨내역!$B819:$G819,10)</f>
        <v>117</v>
      </c>
      <c r="L819">
        <f>L818+COUNTIF(전체당첨내역!$B819:$G819,11)</f>
        <v>114</v>
      </c>
      <c r="M819">
        <f>M818+COUNTIF(전체당첨내역!$B819:$G819,12)</f>
        <v>117</v>
      </c>
      <c r="N819">
        <f>N818+COUNTIF(전체당첨내역!$B819:$G819,13)</f>
        <v>113</v>
      </c>
      <c r="O819">
        <f>O818+COUNTIF(전체당첨내역!$B819:$G819,14)</f>
        <v>116</v>
      </c>
      <c r="P819">
        <f>P818+COUNTIF(전체당첨내역!$B819:$G819,15)</f>
        <v>113</v>
      </c>
      <c r="Q819">
        <f>Q818+COUNTIF(전체당첨내역!$B819:$G819,16)</f>
        <v>101</v>
      </c>
      <c r="R819">
        <f>R818+COUNTIF(전체당첨내역!$B819:$G819,17)</f>
        <v>119</v>
      </c>
      <c r="S819">
        <f>S818+COUNTIF(전체당첨내역!$B819:$G819,18)</f>
        <v>114</v>
      </c>
      <c r="T819">
        <f>T818+COUNTIF(전체당첨내역!$B819:$G819,19)</f>
        <v>113</v>
      </c>
      <c r="U819">
        <f>U818+COUNTIF(전체당첨내역!$B819:$G819,20)</f>
        <v>121</v>
      </c>
      <c r="V819">
        <f>V818+COUNTIF(전체당첨내역!$B819:$G819,21)</f>
        <v>109</v>
      </c>
      <c r="W819">
        <f>W818+COUNTIF(전체당첨내역!$B819:$G819,22)</f>
        <v>88</v>
      </c>
      <c r="X819">
        <f>X818+COUNTIF(전체당첨내역!$B819:$G819,23)</f>
        <v>98</v>
      </c>
      <c r="Y819">
        <f>Y818+COUNTIF(전체당첨내역!$B819:$G819,24)</f>
        <v>108</v>
      </c>
      <c r="Z819">
        <f>Z818+COUNTIF(전체당첨내역!$B819:$G819,25)</f>
        <v>107</v>
      </c>
      <c r="AA819">
        <f>AA818+COUNTIF(전체당첨내역!$B819:$G819,26)</f>
        <v>109</v>
      </c>
      <c r="AB819">
        <f>AB818+COUNTIF(전체당첨내역!$B819:$G819,27)</f>
        <v>124</v>
      </c>
      <c r="AC819">
        <f>AC818+COUNTIF(전체당첨내역!$B819:$G819,28)</f>
        <v>97</v>
      </c>
      <c r="AD819">
        <f>AD818+COUNTIF(전체당첨내역!$B819:$G819,29)</f>
        <v>99</v>
      </c>
      <c r="AE819">
        <f>AE818+COUNTIF(전체당첨내역!$B819:$G819,30)</f>
        <v>97</v>
      </c>
      <c r="AF819">
        <f>AF818+COUNTIF(전체당첨내역!$B819:$G819,31)</f>
        <v>112</v>
      </c>
      <c r="AG819">
        <f>AG818+COUNTIF(전체당첨내역!$B819:$G819,32)</f>
        <v>94</v>
      </c>
      <c r="AH819">
        <f>AH818+COUNTIF(전체당첨내역!$B819:$G819,33)</f>
        <v>110</v>
      </c>
      <c r="AI819">
        <f>AI818+COUNTIF(전체당첨내역!$B819:$G819,34)</f>
        <v>130</v>
      </c>
      <c r="AJ819">
        <f>AJ818+COUNTIF(전체당첨내역!$B819:$G819,35)</f>
        <v>101</v>
      </c>
      <c r="AK819">
        <f>AK818+COUNTIF(전체당첨내역!$B819:$G819,36)</f>
        <v>109</v>
      </c>
      <c r="AL819">
        <f>AL818+COUNTIF(전체당첨내역!$B819:$G819,37)</f>
        <v>116</v>
      </c>
      <c r="AM819">
        <f>AM818+COUNTIF(전체당첨내역!$B819:$G819,38)</f>
        <v>102</v>
      </c>
      <c r="AN819">
        <f>AN818+COUNTIF(전체당첨내역!$B819:$G819,39)</f>
        <v>108</v>
      </c>
      <c r="AO819">
        <f>AO818+COUNTIF(전체당첨내역!$B819:$G819,40)</f>
        <v>121</v>
      </c>
      <c r="AP819">
        <f>AP818+COUNTIF(전체당첨내역!$B819:$G819,41)</f>
        <v>101</v>
      </c>
      <c r="AQ819">
        <f>AQ818+COUNTIF(전체당첨내역!$B819:$G819,42)</f>
        <v>102</v>
      </c>
      <c r="AR819">
        <f>AR818+COUNTIF(전체당첨내역!$B819:$G819,43)</f>
        <v>116</v>
      </c>
      <c r="AS819">
        <f>AS818+COUNTIF(전체당첨내역!$B819:$G819,44)</f>
        <v>107</v>
      </c>
      <c r="AT819">
        <f>AT818+COUNTIF(전체당첨내역!$B819:$G819,45)</f>
        <v>114</v>
      </c>
    </row>
    <row r="820" spans="1:46" ht="16.5" customHeight="1">
      <c r="A820">
        <v>819</v>
      </c>
      <c r="B820">
        <f>B819+COUNTIF(전체당첨내역!$B820:$G820,1)</f>
        <v>118</v>
      </c>
      <c r="C820">
        <f>C819+COUNTIF(전체당첨내역!$B820:$G820,2)</f>
        <v>108</v>
      </c>
      <c r="D820">
        <f>D819+COUNTIF(전체당첨내역!$B820:$G820,3)</f>
        <v>109</v>
      </c>
      <c r="E820">
        <f>E819+COUNTIF(전체당첨내역!$B820:$G820,4)</f>
        <v>112</v>
      </c>
      <c r="F820">
        <f>F819+COUNTIF(전체당첨내역!$B820:$G820,5)</f>
        <v>113</v>
      </c>
      <c r="G820">
        <f>G819+COUNTIF(전체당첨내역!$B820:$G820,6)</f>
        <v>105</v>
      </c>
      <c r="H820">
        <f>H819+COUNTIF(전체당첨내역!$B820:$G820,7)</f>
        <v>111</v>
      </c>
      <c r="I820">
        <f>I819+COUNTIF(전체당첨내역!$B820:$G820,8)</f>
        <v>113</v>
      </c>
      <c r="J820">
        <f>J819+COUNTIF(전체당첨내역!$B820:$G820,9)</f>
        <v>82</v>
      </c>
      <c r="K820">
        <f>K819+COUNTIF(전체당첨내역!$B820:$G820,10)</f>
        <v>117</v>
      </c>
      <c r="L820">
        <f>L819+COUNTIF(전체당첨내역!$B820:$G820,11)</f>
        <v>114</v>
      </c>
      <c r="M820">
        <f>M819+COUNTIF(전체당첨내역!$B820:$G820,12)</f>
        <v>117</v>
      </c>
      <c r="N820">
        <f>N819+COUNTIF(전체당첨내역!$B820:$G820,13)</f>
        <v>113</v>
      </c>
      <c r="O820">
        <f>O819+COUNTIF(전체당첨내역!$B820:$G820,14)</f>
        <v>116</v>
      </c>
      <c r="P820">
        <f>P819+COUNTIF(전체당첨내역!$B820:$G820,15)</f>
        <v>113</v>
      </c>
      <c r="Q820">
        <f>Q819+COUNTIF(전체당첨내역!$B820:$G820,16)</f>
        <v>102</v>
      </c>
      <c r="R820">
        <f>R819+COUNTIF(전체당첨내역!$B820:$G820,17)</f>
        <v>119</v>
      </c>
      <c r="S820">
        <f>S819+COUNTIF(전체당첨내역!$B820:$G820,18)</f>
        <v>114</v>
      </c>
      <c r="T820">
        <f>T819+COUNTIF(전체당첨내역!$B820:$G820,19)</f>
        <v>113</v>
      </c>
      <c r="U820">
        <f>U819+COUNTIF(전체당첨내역!$B820:$G820,20)</f>
        <v>121</v>
      </c>
      <c r="V820">
        <f>V819+COUNTIF(전체당첨내역!$B820:$G820,21)</f>
        <v>109</v>
      </c>
      <c r="W820">
        <f>W819+COUNTIF(전체당첨내역!$B820:$G820,22)</f>
        <v>88</v>
      </c>
      <c r="X820">
        <f>X819+COUNTIF(전체당첨내역!$B820:$G820,23)</f>
        <v>98</v>
      </c>
      <c r="Y820">
        <f>Y819+COUNTIF(전체당첨내역!$B820:$G820,24)</f>
        <v>108</v>
      </c>
      <c r="Z820">
        <f>Z819+COUNTIF(전체당첨내역!$B820:$G820,25)</f>
        <v>108</v>
      </c>
      <c r="AA820">
        <f>AA819+COUNTIF(전체당첨내역!$B820:$G820,26)</f>
        <v>109</v>
      </c>
      <c r="AB820">
        <f>AB819+COUNTIF(전체당첨내역!$B820:$G820,27)</f>
        <v>124</v>
      </c>
      <c r="AC820">
        <f>AC819+COUNTIF(전체당첨내역!$B820:$G820,28)</f>
        <v>97</v>
      </c>
      <c r="AD820">
        <f>AD819+COUNTIF(전체당첨내역!$B820:$G820,29)</f>
        <v>99</v>
      </c>
      <c r="AE820">
        <f>AE819+COUNTIF(전체당첨내역!$B820:$G820,30)</f>
        <v>97</v>
      </c>
      <c r="AF820">
        <f>AF819+COUNTIF(전체당첨내역!$B820:$G820,31)</f>
        <v>112</v>
      </c>
      <c r="AG820">
        <f>AG819+COUNTIF(전체당첨내역!$B820:$G820,32)</f>
        <v>94</v>
      </c>
      <c r="AH820">
        <f>AH819+COUNTIF(전체당첨내역!$B820:$G820,33)</f>
        <v>111</v>
      </c>
      <c r="AI820">
        <f>AI819+COUNTIF(전체당첨내역!$B820:$G820,34)</f>
        <v>130</v>
      </c>
      <c r="AJ820">
        <f>AJ819+COUNTIF(전체당첨내역!$B820:$G820,35)</f>
        <v>101</v>
      </c>
      <c r="AK820">
        <f>AK819+COUNTIF(전체당첨내역!$B820:$G820,36)</f>
        <v>109</v>
      </c>
      <c r="AL820">
        <f>AL819+COUNTIF(전체당첨내역!$B820:$G820,37)</f>
        <v>116</v>
      </c>
      <c r="AM820">
        <f>AM819+COUNTIF(전체당첨내역!$B820:$G820,38)</f>
        <v>103</v>
      </c>
      <c r="AN820">
        <f>AN819+COUNTIF(전체당첨내역!$B820:$G820,39)</f>
        <v>108</v>
      </c>
      <c r="AO820">
        <f>AO819+COUNTIF(전체당첨내역!$B820:$G820,40)</f>
        <v>122</v>
      </c>
      <c r="AP820">
        <f>AP819+COUNTIF(전체당첨내역!$B820:$G820,41)</f>
        <v>101</v>
      </c>
      <c r="AQ820">
        <f>AQ819+COUNTIF(전체당첨내역!$B820:$G820,42)</f>
        <v>102</v>
      </c>
      <c r="AR820">
        <f>AR819+COUNTIF(전체당첨내역!$B820:$G820,43)</f>
        <v>116</v>
      </c>
      <c r="AS820">
        <f>AS819+COUNTIF(전체당첨내역!$B820:$G820,44)</f>
        <v>107</v>
      </c>
      <c r="AT820">
        <f>AT819+COUNTIF(전체당첨내역!$B820:$G820,45)</f>
        <v>115</v>
      </c>
    </row>
    <row r="821" spans="1:46" ht="16.5" customHeight="1">
      <c r="A821">
        <v>820</v>
      </c>
      <c r="B821">
        <f>B820+COUNTIF(전체당첨내역!$B821:$G821,1)</f>
        <v>118</v>
      </c>
      <c r="C821">
        <f>C820+COUNTIF(전체당첨내역!$B821:$G821,2)</f>
        <v>108</v>
      </c>
      <c r="D821">
        <f>D820+COUNTIF(전체당첨내역!$B821:$G821,3)</f>
        <v>109</v>
      </c>
      <c r="E821">
        <f>E820+COUNTIF(전체당첨내역!$B821:$G821,4)</f>
        <v>112</v>
      </c>
      <c r="F821">
        <f>F820+COUNTIF(전체당첨내역!$B821:$G821,5)</f>
        <v>113</v>
      </c>
      <c r="G821">
        <f>G820+COUNTIF(전체당첨내역!$B821:$G821,6)</f>
        <v>105</v>
      </c>
      <c r="H821">
        <f>H820+COUNTIF(전체당첨내역!$B821:$G821,7)</f>
        <v>111</v>
      </c>
      <c r="I821">
        <f>I820+COUNTIF(전체당첨내역!$B821:$G821,8)</f>
        <v>113</v>
      </c>
      <c r="J821">
        <f>J820+COUNTIF(전체당첨내역!$B821:$G821,9)</f>
        <v>82</v>
      </c>
      <c r="K821">
        <f>K820+COUNTIF(전체당첨내역!$B821:$G821,10)</f>
        <v>118</v>
      </c>
      <c r="L821">
        <f>L820+COUNTIF(전체당첨내역!$B821:$G821,11)</f>
        <v>114</v>
      </c>
      <c r="M821">
        <f>M820+COUNTIF(전체당첨내역!$B821:$G821,12)</f>
        <v>117</v>
      </c>
      <c r="N821">
        <f>N820+COUNTIF(전체당첨내역!$B821:$G821,13)</f>
        <v>113</v>
      </c>
      <c r="O821">
        <f>O820+COUNTIF(전체당첨내역!$B821:$G821,14)</f>
        <v>116</v>
      </c>
      <c r="P821">
        <f>P820+COUNTIF(전체당첨내역!$B821:$G821,15)</f>
        <v>113</v>
      </c>
      <c r="Q821">
        <f>Q820+COUNTIF(전체당첨내역!$B821:$G821,16)</f>
        <v>102</v>
      </c>
      <c r="R821">
        <f>R820+COUNTIF(전체당첨내역!$B821:$G821,17)</f>
        <v>119</v>
      </c>
      <c r="S821">
        <f>S820+COUNTIF(전체당첨내역!$B821:$G821,18)</f>
        <v>114</v>
      </c>
      <c r="T821">
        <f>T820+COUNTIF(전체당첨내역!$B821:$G821,19)</f>
        <v>113</v>
      </c>
      <c r="U821">
        <f>U820+COUNTIF(전체당첨내역!$B821:$G821,20)</f>
        <v>121</v>
      </c>
      <c r="V821">
        <f>V820+COUNTIF(전체당첨내역!$B821:$G821,21)</f>
        <v>110</v>
      </c>
      <c r="W821">
        <f>W820+COUNTIF(전체당첨내역!$B821:$G821,22)</f>
        <v>89</v>
      </c>
      <c r="X821">
        <f>X820+COUNTIF(전체당첨내역!$B821:$G821,23)</f>
        <v>98</v>
      </c>
      <c r="Y821">
        <f>Y820+COUNTIF(전체당첨내역!$B821:$G821,24)</f>
        <v>108</v>
      </c>
      <c r="Z821">
        <f>Z820+COUNTIF(전체당첨내역!$B821:$G821,25)</f>
        <v>108</v>
      </c>
      <c r="AA821">
        <f>AA820+COUNTIF(전체당첨내역!$B821:$G821,26)</f>
        <v>109</v>
      </c>
      <c r="AB821">
        <f>AB820+COUNTIF(전체당첨내역!$B821:$G821,27)</f>
        <v>124</v>
      </c>
      <c r="AC821">
        <f>AC820+COUNTIF(전체당첨내역!$B821:$G821,28)</f>
        <v>97</v>
      </c>
      <c r="AD821">
        <f>AD820+COUNTIF(전체당첨내역!$B821:$G821,29)</f>
        <v>99</v>
      </c>
      <c r="AE821">
        <f>AE820+COUNTIF(전체당첨내역!$B821:$G821,30)</f>
        <v>98</v>
      </c>
      <c r="AF821">
        <f>AF820+COUNTIF(전체당첨내역!$B821:$G821,31)</f>
        <v>112</v>
      </c>
      <c r="AG821">
        <f>AG820+COUNTIF(전체당첨내역!$B821:$G821,32)</f>
        <v>94</v>
      </c>
      <c r="AH821">
        <f>AH820+COUNTIF(전체당첨내역!$B821:$G821,33)</f>
        <v>111</v>
      </c>
      <c r="AI821">
        <f>AI820+COUNTIF(전체당첨내역!$B821:$G821,34)</f>
        <v>130</v>
      </c>
      <c r="AJ821">
        <f>AJ820+COUNTIF(전체당첨내역!$B821:$G821,35)</f>
        <v>102</v>
      </c>
      <c r="AK821">
        <f>AK820+COUNTIF(전체당첨내역!$B821:$G821,36)</f>
        <v>109</v>
      </c>
      <c r="AL821">
        <f>AL820+COUNTIF(전체당첨내역!$B821:$G821,37)</f>
        <v>116</v>
      </c>
      <c r="AM821">
        <f>AM820+COUNTIF(전체당첨내역!$B821:$G821,38)</f>
        <v>103</v>
      </c>
      <c r="AN821">
        <f>AN820+COUNTIF(전체당첨내역!$B821:$G821,39)</f>
        <v>108</v>
      </c>
      <c r="AO821">
        <f>AO820+COUNTIF(전체당첨내역!$B821:$G821,40)</f>
        <v>122</v>
      </c>
      <c r="AP821">
        <f>AP820+COUNTIF(전체당첨내역!$B821:$G821,41)</f>
        <v>101</v>
      </c>
      <c r="AQ821">
        <f>AQ820+COUNTIF(전체당첨내역!$B821:$G821,42)</f>
        <v>103</v>
      </c>
      <c r="AR821">
        <f>AR820+COUNTIF(전체당첨내역!$B821:$G821,43)</f>
        <v>116</v>
      </c>
      <c r="AS821">
        <f>AS820+COUNTIF(전체당첨내역!$B821:$G821,44)</f>
        <v>107</v>
      </c>
      <c r="AT821">
        <f>AT820+COUNTIF(전체당첨내역!$B821:$G821,45)</f>
        <v>115</v>
      </c>
    </row>
    <row r="822" spans="1:46" ht="16.5" customHeight="1">
      <c r="A822">
        <v>821</v>
      </c>
      <c r="B822">
        <f>B821+COUNTIF(전체당첨내역!$B822:$G822,1)</f>
        <v>119</v>
      </c>
      <c r="C822">
        <f>C821+COUNTIF(전체당첨내역!$B822:$G822,2)</f>
        <v>108</v>
      </c>
      <c r="D822">
        <f>D821+COUNTIF(전체당첨내역!$B822:$G822,3)</f>
        <v>109</v>
      </c>
      <c r="E822">
        <f>E821+COUNTIF(전체당첨내역!$B822:$G822,4)</f>
        <v>112</v>
      </c>
      <c r="F822">
        <f>F821+COUNTIF(전체당첨내역!$B822:$G822,5)</f>
        <v>113</v>
      </c>
      <c r="G822">
        <f>G821+COUNTIF(전체당첨내역!$B822:$G822,6)</f>
        <v>105</v>
      </c>
      <c r="H822">
        <f>H821+COUNTIF(전체당첨내역!$B822:$G822,7)</f>
        <v>111</v>
      </c>
      <c r="I822">
        <f>I821+COUNTIF(전체당첨내역!$B822:$G822,8)</f>
        <v>113</v>
      </c>
      <c r="J822">
        <f>J821+COUNTIF(전체당첨내역!$B822:$G822,9)</f>
        <v>82</v>
      </c>
      <c r="K822">
        <f>K821+COUNTIF(전체당첨내역!$B822:$G822,10)</f>
        <v>118</v>
      </c>
      <c r="L822">
        <f>L821+COUNTIF(전체당첨내역!$B822:$G822,11)</f>
        <v>114</v>
      </c>
      <c r="M822">
        <f>M821+COUNTIF(전체당첨내역!$B822:$G822,12)</f>
        <v>118</v>
      </c>
      <c r="N822">
        <f>N821+COUNTIF(전체당첨내역!$B822:$G822,13)</f>
        <v>114</v>
      </c>
      <c r="O822">
        <f>O821+COUNTIF(전체당첨내역!$B822:$G822,14)</f>
        <v>116</v>
      </c>
      <c r="P822">
        <f>P821+COUNTIF(전체당첨내역!$B822:$G822,15)</f>
        <v>113</v>
      </c>
      <c r="Q822">
        <f>Q821+COUNTIF(전체당첨내역!$B822:$G822,16)</f>
        <v>102</v>
      </c>
      <c r="R822">
        <f>R821+COUNTIF(전체당첨내역!$B822:$G822,17)</f>
        <v>119</v>
      </c>
      <c r="S822">
        <f>S821+COUNTIF(전체당첨내역!$B822:$G822,18)</f>
        <v>114</v>
      </c>
      <c r="T822">
        <f>T821+COUNTIF(전체당첨내역!$B822:$G822,19)</f>
        <v>113</v>
      </c>
      <c r="U822">
        <f>U821+COUNTIF(전체당첨내역!$B822:$G822,20)</f>
        <v>121</v>
      </c>
      <c r="V822">
        <f>V821+COUNTIF(전체당첨내역!$B822:$G822,21)</f>
        <v>110</v>
      </c>
      <c r="W822">
        <f>W821+COUNTIF(전체당첨내역!$B822:$G822,22)</f>
        <v>89</v>
      </c>
      <c r="X822">
        <f>X821+COUNTIF(전체당첨내역!$B822:$G822,23)</f>
        <v>98</v>
      </c>
      <c r="Y822">
        <f>Y821+COUNTIF(전체당첨내역!$B822:$G822,24)</f>
        <v>109</v>
      </c>
      <c r="Z822">
        <f>Z821+COUNTIF(전체당첨내역!$B822:$G822,25)</f>
        <v>108</v>
      </c>
      <c r="AA822">
        <f>AA821+COUNTIF(전체당첨내역!$B822:$G822,26)</f>
        <v>109</v>
      </c>
      <c r="AB822">
        <f>AB821+COUNTIF(전체당첨내역!$B822:$G822,27)</f>
        <v>124</v>
      </c>
      <c r="AC822">
        <f>AC821+COUNTIF(전체당첨내역!$B822:$G822,28)</f>
        <v>97</v>
      </c>
      <c r="AD822">
        <f>AD821+COUNTIF(전체당첨내역!$B822:$G822,29)</f>
        <v>100</v>
      </c>
      <c r="AE822">
        <f>AE821+COUNTIF(전체당첨내역!$B822:$G822,30)</f>
        <v>98</v>
      </c>
      <c r="AF822">
        <f>AF821+COUNTIF(전체당첨내역!$B822:$G822,31)</f>
        <v>112</v>
      </c>
      <c r="AG822">
        <f>AG821+COUNTIF(전체당첨내역!$B822:$G822,32)</f>
        <v>94</v>
      </c>
      <c r="AH822">
        <f>AH821+COUNTIF(전체당첨내역!$B822:$G822,33)</f>
        <v>111</v>
      </c>
      <c r="AI822">
        <f>AI821+COUNTIF(전체당첨내역!$B822:$G822,34)</f>
        <v>130</v>
      </c>
      <c r="AJ822">
        <f>AJ821+COUNTIF(전체당첨내역!$B822:$G822,35)</f>
        <v>102</v>
      </c>
      <c r="AK822">
        <f>AK821+COUNTIF(전체당첨내역!$B822:$G822,36)</f>
        <v>109</v>
      </c>
      <c r="AL822">
        <f>AL821+COUNTIF(전체당첨내역!$B822:$G822,37)</f>
        <v>116</v>
      </c>
      <c r="AM822">
        <f>AM821+COUNTIF(전체당첨내역!$B822:$G822,38)</f>
        <v>103</v>
      </c>
      <c r="AN822">
        <f>AN821+COUNTIF(전체당첨내역!$B822:$G822,39)</f>
        <v>108</v>
      </c>
      <c r="AO822">
        <f>AO821+COUNTIF(전체당첨내역!$B822:$G822,40)</f>
        <v>122</v>
      </c>
      <c r="AP822">
        <f>AP821+COUNTIF(전체당첨내역!$B822:$G822,41)</f>
        <v>101</v>
      </c>
      <c r="AQ822">
        <f>AQ821+COUNTIF(전체당첨내역!$B822:$G822,42)</f>
        <v>103</v>
      </c>
      <c r="AR822">
        <f>AR821+COUNTIF(전체당첨내역!$B822:$G822,43)</f>
        <v>116</v>
      </c>
      <c r="AS822">
        <f>AS821+COUNTIF(전체당첨내역!$B822:$G822,44)</f>
        <v>108</v>
      </c>
      <c r="AT822">
        <f>AT821+COUNTIF(전체당첨내역!$B822:$G822,45)</f>
        <v>115</v>
      </c>
    </row>
    <row r="823" spans="1:46" ht="16.5" customHeight="1">
      <c r="A823">
        <v>822</v>
      </c>
      <c r="B823">
        <f>B822+COUNTIF(전체당첨내역!$B823:$G823,1)</f>
        <v>119</v>
      </c>
      <c r="C823">
        <f>C822+COUNTIF(전체당첨내역!$B823:$G823,2)</f>
        <v>108</v>
      </c>
      <c r="D823">
        <f>D822+COUNTIF(전체당첨내역!$B823:$G823,3)</f>
        <v>109</v>
      </c>
      <c r="E823">
        <f>E822+COUNTIF(전체당첨내역!$B823:$G823,4)</f>
        <v>112</v>
      </c>
      <c r="F823">
        <f>F822+COUNTIF(전체당첨내역!$B823:$G823,5)</f>
        <v>113</v>
      </c>
      <c r="G823">
        <f>G822+COUNTIF(전체당첨내역!$B823:$G823,6)</f>
        <v>105</v>
      </c>
      <c r="H823">
        <f>H822+COUNTIF(전체당첨내역!$B823:$G823,7)</f>
        <v>111</v>
      </c>
      <c r="I823">
        <f>I822+COUNTIF(전체당첨내역!$B823:$G823,8)</f>
        <v>113</v>
      </c>
      <c r="J823">
        <f>J822+COUNTIF(전체당첨내역!$B823:$G823,9)</f>
        <v>83</v>
      </c>
      <c r="K823">
        <f>K822+COUNTIF(전체당첨내역!$B823:$G823,10)</f>
        <v>118</v>
      </c>
      <c r="L823">
        <f>L822+COUNTIF(전체당첨내역!$B823:$G823,11)</f>
        <v>114</v>
      </c>
      <c r="M823">
        <f>M822+COUNTIF(전체당첨내역!$B823:$G823,12)</f>
        <v>118</v>
      </c>
      <c r="N823">
        <f>N822+COUNTIF(전체당첨내역!$B823:$G823,13)</f>
        <v>114</v>
      </c>
      <c r="O823">
        <f>O822+COUNTIF(전체당첨내역!$B823:$G823,14)</f>
        <v>116</v>
      </c>
      <c r="P823">
        <f>P822+COUNTIF(전체당첨내역!$B823:$G823,15)</f>
        <v>113</v>
      </c>
      <c r="Q823">
        <f>Q822+COUNTIF(전체당첨내역!$B823:$G823,16)</f>
        <v>102</v>
      </c>
      <c r="R823">
        <f>R822+COUNTIF(전체당첨내역!$B823:$G823,17)</f>
        <v>119</v>
      </c>
      <c r="S823">
        <f>S822+COUNTIF(전체당첨내역!$B823:$G823,18)</f>
        <v>115</v>
      </c>
      <c r="T823">
        <f>T822+COUNTIF(전체당첨내역!$B823:$G823,19)</f>
        <v>113</v>
      </c>
      <c r="U823">
        <f>U822+COUNTIF(전체당첨내역!$B823:$G823,20)</f>
        <v>122</v>
      </c>
      <c r="V823">
        <f>V822+COUNTIF(전체당첨내역!$B823:$G823,21)</f>
        <v>110</v>
      </c>
      <c r="W823">
        <f>W822+COUNTIF(전체당첨내역!$B823:$G823,22)</f>
        <v>89</v>
      </c>
      <c r="X823">
        <f>X822+COUNTIF(전체당첨내역!$B823:$G823,23)</f>
        <v>98</v>
      </c>
      <c r="Y823">
        <f>Y822+COUNTIF(전체당첨내역!$B823:$G823,24)</f>
        <v>110</v>
      </c>
      <c r="Z823">
        <f>Z822+COUNTIF(전체당첨내역!$B823:$G823,25)</f>
        <v>108</v>
      </c>
      <c r="AA823">
        <f>AA822+COUNTIF(전체당첨내역!$B823:$G823,26)</f>
        <v>109</v>
      </c>
      <c r="AB823">
        <f>AB822+COUNTIF(전체당첨내역!$B823:$G823,27)</f>
        <v>125</v>
      </c>
      <c r="AC823">
        <f>AC822+COUNTIF(전체당첨내역!$B823:$G823,28)</f>
        <v>97</v>
      </c>
      <c r="AD823">
        <f>AD822+COUNTIF(전체당첨내역!$B823:$G823,29)</f>
        <v>100</v>
      </c>
      <c r="AE823">
        <f>AE822+COUNTIF(전체당첨내역!$B823:$G823,30)</f>
        <v>98</v>
      </c>
      <c r="AF823">
        <f>AF822+COUNTIF(전체당첨내역!$B823:$G823,31)</f>
        <v>112</v>
      </c>
      <c r="AG823">
        <f>AG822+COUNTIF(전체당첨내역!$B823:$G823,32)</f>
        <v>94</v>
      </c>
      <c r="AH823">
        <f>AH822+COUNTIF(전체당첨내역!$B823:$G823,33)</f>
        <v>111</v>
      </c>
      <c r="AI823">
        <f>AI822+COUNTIF(전체당첨내역!$B823:$G823,34)</f>
        <v>130</v>
      </c>
      <c r="AJ823">
        <f>AJ822+COUNTIF(전체당첨내역!$B823:$G823,35)</f>
        <v>102</v>
      </c>
      <c r="AK823">
        <f>AK822+COUNTIF(전체당첨내역!$B823:$G823,36)</f>
        <v>110</v>
      </c>
      <c r="AL823">
        <f>AL822+COUNTIF(전체당첨내역!$B823:$G823,37)</f>
        <v>116</v>
      </c>
      <c r="AM823">
        <f>AM822+COUNTIF(전체당첨내역!$B823:$G823,38)</f>
        <v>103</v>
      </c>
      <c r="AN823">
        <f>AN822+COUNTIF(전체당첨내역!$B823:$G823,39)</f>
        <v>108</v>
      </c>
      <c r="AO823">
        <f>AO822+COUNTIF(전체당첨내역!$B823:$G823,40)</f>
        <v>122</v>
      </c>
      <c r="AP823">
        <f>AP822+COUNTIF(전체당첨내역!$B823:$G823,41)</f>
        <v>101</v>
      </c>
      <c r="AQ823">
        <f>AQ822+COUNTIF(전체당첨내역!$B823:$G823,42)</f>
        <v>103</v>
      </c>
      <c r="AR823">
        <f>AR822+COUNTIF(전체당첨내역!$B823:$G823,43)</f>
        <v>116</v>
      </c>
      <c r="AS823">
        <f>AS822+COUNTIF(전체당첨내역!$B823:$G823,44)</f>
        <v>108</v>
      </c>
      <c r="AT823">
        <f>AT822+COUNTIF(전체당첨내역!$B823:$G823,45)</f>
        <v>115</v>
      </c>
    </row>
    <row r="824" spans="1:46" ht="16.5" customHeight="1">
      <c r="A824">
        <v>823</v>
      </c>
      <c r="B824">
        <f>B823+COUNTIF(전체당첨내역!$B824:$G824,1)</f>
        <v>119</v>
      </c>
      <c r="C824">
        <f>C823+COUNTIF(전체당첨내역!$B824:$G824,2)</f>
        <v>108</v>
      </c>
      <c r="D824">
        <f>D823+COUNTIF(전체당첨내역!$B824:$G824,3)</f>
        <v>109</v>
      </c>
      <c r="E824">
        <f>E823+COUNTIF(전체당첨내역!$B824:$G824,4)</f>
        <v>112</v>
      </c>
      <c r="F824">
        <f>F823+COUNTIF(전체당첨내역!$B824:$G824,5)</f>
        <v>113</v>
      </c>
      <c r="G824">
        <f>G823+COUNTIF(전체당첨내역!$B824:$G824,6)</f>
        <v>105</v>
      </c>
      <c r="H824">
        <f>H823+COUNTIF(전체당첨내역!$B824:$G824,7)</f>
        <v>111</v>
      </c>
      <c r="I824">
        <f>I823+COUNTIF(전체당첨내역!$B824:$G824,8)</f>
        <v>113</v>
      </c>
      <c r="J824">
        <f>J823+COUNTIF(전체당첨내역!$B824:$G824,9)</f>
        <v>83</v>
      </c>
      <c r="K824">
        <f>K823+COUNTIF(전체당첨내역!$B824:$G824,10)</f>
        <v>118</v>
      </c>
      <c r="L824">
        <f>L823+COUNTIF(전체당첨내역!$B824:$G824,11)</f>
        <v>114</v>
      </c>
      <c r="M824">
        <f>M823+COUNTIF(전체당첨내역!$B824:$G824,12)</f>
        <v>119</v>
      </c>
      <c r="N824">
        <f>N823+COUNTIF(전체당첨내역!$B824:$G824,13)</f>
        <v>114</v>
      </c>
      <c r="O824">
        <f>O823+COUNTIF(전체당첨내역!$B824:$G824,14)</f>
        <v>116</v>
      </c>
      <c r="P824">
        <f>P823+COUNTIF(전체당첨내역!$B824:$G824,15)</f>
        <v>113</v>
      </c>
      <c r="Q824">
        <f>Q823+COUNTIF(전체당첨내역!$B824:$G824,16)</f>
        <v>102</v>
      </c>
      <c r="R824">
        <f>R823+COUNTIF(전체당첨내역!$B824:$G824,17)</f>
        <v>119</v>
      </c>
      <c r="S824">
        <f>S823+COUNTIF(전체당첨내역!$B824:$G824,18)</f>
        <v>116</v>
      </c>
      <c r="T824">
        <f>T823+COUNTIF(전체당첨내역!$B824:$G824,19)</f>
        <v>113</v>
      </c>
      <c r="U824">
        <f>U823+COUNTIF(전체당첨내역!$B824:$G824,20)</f>
        <v>122</v>
      </c>
      <c r="V824">
        <f>V823+COUNTIF(전체당첨내역!$B824:$G824,21)</f>
        <v>110</v>
      </c>
      <c r="W824">
        <f>W823+COUNTIF(전체당첨내역!$B824:$G824,22)</f>
        <v>89</v>
      </c>
      <c r="X824">
        <f>X823+COUNTIF(전체당첨내역!$B824:$G824,23)</f>
        <v>98</v>
      </c>
      <c r="Y824">
        <f>Y823+COUNTIF(전체당첨내역!$B824:$G824,24)</f>
        <v>111</v>
      </c>
      <c r="Z824">
        <f>Z823+COUNTIF(전체당첨내역!$B824:$G824,25)</f>
        <v>108</v>
      </c>
      <c r="AA824">
        <f>AA823+COUNTIF(전체당첨내역!$B824:$G824,26)</f>
        <v>110</v>
      </c>
      <c r="AB824">
        <f>AB823+COUNTIF(전체당첨내역!$B824:$G824,27)</f>
        <v>125</v>
      </c>
      <c r="AC824">
        <f>AC823+COUNTIF(전체당첨내역!$B824:$G824,28)</f>
        <v>97</v>
      </c>
      <c r="AD824">
        <f>AD823+COUNTIF(전체당첨내역!$B824:$G824,29)</f>
        <v>100</v>
      </c>
      <c r="AE824">
        <f>AE823+COUNTIF(전체당첨내역!$B824:$G824,30)</f>
        <v>98</v>
      </c>
      <c r="AF824">
        <f>AF823+COUNTIF(전체당첨내역!$B824:$G824,31)</f>
        <v>112</v>
      </c>
      <c r="AG824">
        <f>AG823+COUNTIF(전체당첨내역!$B824:$G824,32)</f>
        <v>94</v>
      </c>
      <c r="AH824">
        <f>AH823+COUNTIF(전체당첨내역!$B824:$G824,33)</f>
        <v>111</v>
      </c>
      <c r="AI824">
        <f>AI823+COUNTIF(전체당첨내역!$B824:$G824,34)</f>
        <v>130</v>
      </c>
      <c r="AJ824">
        <f>AJ823+COUNTIF(전체당첨내역!$B824:$G824,35)</f>
        <v>102</v>
      </c>
      <c r="AK824">
        <f>AK823+COUNTIF(전체당첨내역!$B824:$G824,36)</f>
        <v>110</v>
      </c>
      <c r="AL824">
        <f>AL823+COUNTIF(전체당첨내역!$B824:$G824,37)</f>
        <v>116</v>
      </c>
      <c r="AM824">
        <f>AM823+COUNTIF(전체당첨내역!$B824:$G824,38)</f>
        <v>103</v>
      </c>
      <c r="AN824">
        <f>AN823+COUNTIF(전체당첨내역!$B824:$G824,39)</f>
        <v>109</v>
      </c>
      <c r="AO824">
        <f>AO823+COUNTIF(전체당첨내역!$B824:$G824,40)</f>
        <v>123</v>
      </c>
      <c r="AP824">
        <f>AP823+COUNTIF(전체당첨내역!$B824:$G824,41)</f>
        <v>101</v>
      </c>
      <c r="AQ824">
        <f>AQ823+COUNTIF(전체당첨내역!$B824:$G824,42)</f>
        <v>103</v>
      </c>
      <c r="AR824">
        <f>AR823+COUNTIF(전체당첨내역!$B824:$G824,43)</f>
        <v>116</v>
      </c>
      <c r="AS824">
        <f>AS823+COUNTIF(전체당첨내역!$B824:$G824,44)</f>
        <v>108</v>
      </c>
      <c r="AT824">
        <f>AT823+COUNTIF(전체당첨내역!$B824:$G824,45)</f>
        <v>115</v>
      </c>
    </row>
    <row r="825" spans="1:46" ht="16.5" customHeight="1">
      <c r="A825">
        <v>824</v>
      </c>
      <c r="B825">
        <f>B824+COUNTIF(전체당첨내역!$B825:$G825,1)</f>
        <v>119</v>
      </c>
      <c r="C825">
        <f>C824+COUNTIF(전체당첨내역!$B825:$G825,2)</f>
        <v>108</v>
      </c>
      <c r="D825">
        <f>D824+COUNTIF(전체당첨내역!$B825:$G825,3)</f>
        <v>109</v>
      </c>
      <c r="E825">
        <f>E824+COUNTIF(전체당첨내역!$B825:$G825,4)</f>
        <v>112</v>
      </c>
      <c r="F825">
        <f>F824+COUNTIF(전체당첨내역!$B825:$G825,5)</f>
        <v>113</v>
      </c>
      <c r="G825">
        <f>G824+COUNTIF(전체당첨내역!$B825:$G825,6)</f>
        <v>105</v>
      </c>
      <c r="H825">
        <f>H824+COUNTIF(전체당첨내역!$B825:$G825,7)</f>
        <v>112</v>
      </c>
      <c r="I825">
        <f>I824+COUNTIF(전체당첨내역!$B825:$G825,8)</f>
        <v>113</v>
      </c>
      <c r="J825">
        <f>J824+COUNTIF(전체당첨내역!$B825:$G825,9)</f>
        <v>84</v>
      </c>
      <c r="K825">
        <f>K824+COUNTIF(전체당첨내역!$B825:$G825,10)</f>
        <v>118</v>
      </c>
      <c r="L825">
        <f>L824+COUNTIF(전체당첨내역!$B825:$G825,11)</f>
        <v>114</v>
      </c>
      <c r="M825">
        <f>M824+COUNTIF(전체당첨내역!$B825:$G825,12)</f>
        <v>119</v>
      </c>
      <c r="N825">
        <f>N824+COUNTIF(전체당첨내역!$B825:$G825,13)</f>
        <v>114</v>
      </c>
      <c r="O825">
        <f>O824+COUNTIF(전체당첨내역!$B825:$G825,14)</f>
        <v>116</v>
      </c>
      <c r="P825">
        <f>P824+COUNTIF(전체당첨내역!$B825:$G825,15)</f>
        <v>113</v>
      </c>
      <c r="Q825">
        <f>Q824+COUNTIF(전체당첨내역!$B825:$G825,16)</f>
        <v>102</v>
      </c>
      <c r="R825">
        <f>R824+COUNTIF(전체당첨내역!$B825:$G825,17)</f>
        <v>119</v>
      </c>
      <c r="S825">
        <f>S824+COUNTIF(전체당첨내역!$B825:$G825,18)</f>
        <v>116</v>
      </c>
      <c r="T825">
        <f>T824+COUNTIF(전체당첨내역!$B825:$G825,19)</f>
        <v>113</v>
      </c>
      <c r="U825">
        <f>U824+COUNTIF(전체당첨내역!$B825:$G825,20)</f>
        <v>122</v>
      </c>
      <c r="V825">
        <f>V824+COUNTIF(전체당첨내역!$B825:$G825,21)</f>
        <v>110</v>
      </c>
      <c r="W825">
        <f>W824+COUNTIF(전체당첨내역!$B825:$G825,22)</f>
        <v>89</v>
      </c>
      <c r="X825">
        <f>X824+COUNTIF(전체당첨내역!$B825:$G825,23)</f>
        <v>98</v>
      </c>
      <c r="Y825">
        <f>Y824+COUNTIF(전체당첨내역!$B825:$G825,24)</f>
        <v>112</v>
      </c>
      <c r="Z825">
        <f>Z824+COUNTIF(전체당첨내역!$B825:$G825,25)</f>
        <v>108</v>
      </c>
      <c r="AA825">
        <f>AA824+COUNTIF(전체당첨내역!$B825:$G825,26)</f>
        <v>110</v>
      </c>
      <c r="AB825">
        <f>AB824+COUNTIF(전체당첨내역!$B825:$G825,27)</f>
        <v>125</v>
      </c>
      <c r="AC825">
        <f>AC824+COUNTIF(전체당첨내역!$B825:$G825,28)</f>
        <v>97</v>
      </c>
      <c r="AD825">
        <f>AD824+COUNTIF(전체당첨내역!$B825:$G825,29)</f>
        <v>101</v>
      </c>
      <c r="AE825">
        <f>AE824+COUNTIF(전체당첨내역!$B825:$G825,30)</f>
        <v>98</v>
      </c>
      <c r="AF825">
        <f>AF824+COUNTIF(전체당첨내역!$B825:$G825,31)</f>
        <v>112</v>
      </c>
      <c r="AG825">
        <f>AG824+COUNTIF(전체당첨내역!$B825:$G825,32)</f>
        <v>94</v>
      </c>
      <c r="AH825">
        <f>AH824+COUNTIF(전체당첨내역!$B825:$G825,33)</f>
        <v>111</v>
      </c>
      <c r="AI825">
        <f>AI824+COUNTIF(전체당첨내역!$B825:$G825,34)</f>
        <v>131</v>
      </c>
      <c r="AJ825">
        <f>AJ824+COUNTIF(전체당첨내역!$B825:$G825,35)</f>
        <v>102</v>
      </c>
      <c r="AK825">
        <f>AK824+COUNTIF(전체당첨내역!$B825:$G825,36)</f>
        <v>110</v>
      </c>
      <c r="AL825">
        <f>AL824+COUNTIF(전체당첨내역!$B825:$G825,37)</f>
        <v>116</v>
      </c>
      <c r="AM825">
        <f>AM824+COUNTIF(전체당첨내역!$B825:$G825,38)</f>
        <v>104</v>
      </c>
      <c r="AN825">
        <f>AN824+COUNTIF(전체당첨내역!$B825:$G825,39)</f>
        <v>109</v>
      </c>
      <c r="AO825">
        <f>AO824+COUNTIF(전체당첨내역!$B825:$G825,40)</f>
        <v>123</v>
      </c>
      <c r="AP825">
        <f>AP824+COUNTIF(전체당첨내역!$B825:$G825,41)</f>
        <v>101</v>
      </c>
      <c r="AQ825">
        <f>AQ824+COUNTIF(전체당첨내역!$B825:$G825,42)</f>
        <v>103</v>
      </c>
      <c r="AR825">
        <f>AR824+COUNTIF(전체당첨내역!$B825:$G825,43)</f>
        <v>116</v>
      </c>
      <c r="AS825">
        <f>AS824+COUNTIF(전체당첨내역!$B825:$G825,44)</f>
        <v>108</v>
      </c>
      <c r="AT825">
        <f>AT824+COUNTIF(전체당첨내역!$B825:$G825,45)</f>
        <v>115</v>
      </c>
    </row>
    <row r="826" spans="1:46" ht="16.5" customHeight="1">
      <c r="A826">
        <v>825</v>
      </c>
      <c r="B826">
        <f>B825+COUNTIF(전체당첨내역!$B826:$G826,1)</f>
        <v>119</v>
      </c>
      <c r="C826">
        <f>C825+COUNTIF(전체당첨내역!$B826:$G826,2)</f>
        <v>108</v>
      </c>
      <c r="D826">
        <f>D825+COUNTIF(전체당첨내역!$B826:$G826,3)</f>
        <v>109</v>
      </c>
      <c r="E826">
        <f>E825+COUNTIF(전체당첨내역!$B826:$G826,4)</f>
        <v>112</v>
      </c>
      <c r="F826">
        <f>F825+COUNTIF(전체당첨내역!$B826:$G826,5)</f>
        <v>113</v>
      </c>
      <c r="G826">
        <f>G825+COUNTIF(전체당첨내역!$B826:$G826,6)</f>
        <v>105</v>
      </c>
      <c r="H826">
        <f>H825+COUNTIF(전체당첨내역!$B826:$G826,7)</f>
        <v>112</v>
      </c>
      <c r="I826">
        <f>I825+COUNTIF(전체당첨내역!$B826:$G826,8)</f>
        <v>114</v>
      </c>
      <c r="J826">
        <f>J825+COUNTIF(전체당첨내역!$B826:$G826,9)</f>
        <v>84</v>
      </c>
      <c r="K826">
        <f>K825+COUNTIF(전체당첨내역!$B826:$G826,10)</f>
        <v>118</v>
      </c>
      <c r="L826">
        <f>L825+COUNTIF(전체당첨내역!$B826:$G826,11)</f>
        <v>114</v>
      </c>
      <c r="M826">
        <f>M825+COUNTIF(전체당첨내역!$B826:$G826,12)</f>
        <v>119</v>
      </c>
      <c r="N826">
        <f>N825+COUNTIF(전체당첨내역!$B826:$G826,13)</f>
        <v>114</v>
      </c>
      <c r="O826">
        <f>O825+COUNTIF(전체당첨내역!$B826:$G826,14)</f>
        <v>116</v>
      </c>
      <c r="P826">
        <f>P825+COUNTIF(전체당첨내역!$B826:$G826,15)</f>
        <v>114</v>
      </c>
      <c r="Q826">
        <f>Q825+COUNTIF(전체당첨내역!$B826:$G826,16)</f>
        <v>102</v>
      </c>
      <c r="R826">
        <f>R825+COUNTIF(전체당첨내역!$B826:$G826,17)</f>
        <v>119</v>
      </c>
      <c r="S826">
        <f>S825+COUNTIF(전체당첨내역!$B826:$G826,18)</f>
        <v>116</v>
      </c>
      <c r="T826">
        <f>T825+COUNTIF(전체당첨내역!$B826:$G826,19)</f>
        <v>113</v>
      </c>
      <c r="U826">
        <f>U825+COUNTIF(전체당첨내역!$B826:$G826,20)</f>
        <v>122</v>
      </c>
      <c r="V826">
        <f>V825+COUNTIF(전체당첨내역!$B826:$G826,21)</f>
        <v>111</v>
      </c>
      <c r="W826">
        <f>W825+COUNTIF(전체당첨내역!$B826:$G826,22)</f>
        <v>89</v>
      </c>
      <c r="X826">
        <f>X825+COUNTIF(전체당첨내역!$B826:$G826,23)</f>
        <v>98</v>
      </c>
      <c r="Y826">
        <f>Y825+COUNTIF(전체당첨내역!$B826:$G826,24)</f>
        <v>112</v>
      </c>
      <c r="Z826">
        <f>Z825+COUNTIF(전체당첨내역!$B826:$G826,25)</f>
        <v>108</v>
      </c>
      <c r="AA826">
        <f>AA825+COUNTIF(전체당첨내역!$B826:$G826,26)</f>
        <v>110</v>
      </c>
      <c r="AB826">
        <f>AB825+COUNTIF(전체당첨내역!$B826:$G826,27)</f>
        <v>125</v>
      </c>
      <c r="AC826">
        <f>AC825+COUNTIF(전체당첨내역!$B826:$G826,28)</f>
        <v>97</v>
      </c>
      <c r="AD826">
        <f>AD825+COUNTIF(전체당첨내역!$B826:$G826,29)</f>
        <v>101</v>
      </c>
      <c r="AE826">
        <f>AE825+COUNTIF(전체당첨내역!$B826:$G826,30)</f>
        <v>98</v>
      </c>
      <c r="AF826">
        <f>AF825+COUNTIF(전체당첨내역!$B826:$G826,31)</f>
        <v>113</v>
      </c>
      <c r="AG826">
        <f>AG825+COUNTIF(전체당첨내역!$B826:$G826,32)</f>
        <v>94</v>
      </c>
      <c r="AH826">
        <f>AH825+COUNTIF(전체당첨내역!$B826:$G826,33)</f>
        <v>112</v>
      </c>
      <c r="AI826">
        <f>AI825+COUNTIF(전체당첨내역!$B826:$G826,34)</f>
        <v>131</v>
      </c>
      <c r="AJ826">
        <f>AJ825+COUNTIF(전체당첨내역!$B826:$G826,35)</f>
        <v>102</v>
      </c>
      <c r="AK826">
        <f>AK825+COUNTIF(전체당첨내역!$B826:$G826,36)</f>
        <v>110</v>
      </c>
      <c r="AL826">
        <f>AL825+COUNTIF(전체당첨내역!$B826:$G826,37)</f>
        <v>116</v>
      </c>
      <c r="AM826">
        <f>AM825+COUNTIF(전체당첨내역!$B826:$G826,38)</f>
        <v>105</v>
      </c>
      <c r="AN826">
        <f>AN825+COUNTIF(전체당첨내역!$B826:$G826,39)</f>
        <v>109</v>
      </c>
      <c r="AO826">
        <f>AO825+COUNTIF(전체당첨내역!$B826:$G826,40)</f>
        <v>123</v>
      </c>
      <c r="AP826">
        <f>AP825+COUNTIF(전체당첨내역!$B826:$G826,41)</f>
        <v>101</v>
      </c>
      <c r="AQ826">
        <f>AQ825+COUNTIF(전체당첨내역!$B826:$G826,42)</f>
        <v>103</v>
      </c>
      <c r="AR826">
        <f>AR825+COUNTIF(전체당첨내역!$B826:$G826,43)</f>
        <v>116</v>
      </c>
      <c r="AS826">
        <f>AS825+COUNTIF(전체당첨내역!$B826:$G826,44)</f>
        <v>108</v>
      </c>
      <c r="AT826">
        <f>AT825+COUNTIF(전체당첨내역!$B826:$G826,45)</f>
        <v>115</v>
      </c>
    </row>
    <row r="827" spans="1:46" ht="16.5" customHeight="1">
      <c r="A827">
        <v>826</v>
      </c>
      <c r="B827">
        <f>B826+COUNTIF(전체당첨내역!$B827:$G827,1)</f>
        <v>119</v>
      </c>
      <c r="C827">
        <f>C826+COUNTIF(전체당첨내역!$B827:$G827,2)</f>
        <v>108</v>
      </c>
      <c r="D827">
        <f>D826+COUNTIF(전체당첨내역!$B827:$G827,3)</f>
        <v>109</v>
      </c>
      <c r="E827">
        <f>E826+COUNTIF(전체당첨내역!$B827:$G827,4)</f>
        <v>112</v>
      </c>
      <c r="F827">
        <f>F826+COUNTIF(전체당첨내역!$B827:$G827,5)</f>
        <v>113</v>
      </c>
      <c r="G827">
        <f>G826+COUNTIF(전체당첨내역!$B827:$G827,6)</f>
        <v>105</v>
      </c>
      <c r="H827">
        <f>H826+COUNTIF(전체당첨내역!$B827:$G827,7)</f>
        <v>112</v>
      </c>
      <c r="I827">
        <f>I826+COUNTIF(전체당첨내역!$B827:$G827,8)</f>
        <v>114</v>
      </c>
      <c r="J827">
        <f>J826+COUNTIF(전체당첨내역!$B827:$G827,9)</f>
        <v>84</v>
      </c>
      <c r="K827">
        <f>K826+COUNTIF(전체당첨내역!$B827:$G827,10)</f>
        <v>118</v>
      </c>
      <c r="L827">
        <f>L826+COUNTIF(전체당첨내역!$B827:$G827,11)</f>
        <v>114</v>
      </c>
      <c r="M827">
        <f>M826+COUNTIF(전체당첨내역!$B827:$G827,12)</f>
        <v>119</v>
      </c>
      <c r="N827">
        <f>N826+COUNTIF(전체당첨내역!$B827:$G827,13)</f>
        <v>115</v>
      </c>
      <c r="O827">
        <f>O826+COUNTIF(전체당첨내역!$B827:$G827,14)</f>
        <v>116</v>
      </c>
      <c r="P827">
        <f>P826+COUNTIF(전체당첨내역!$B827:$G827,15)</f>
        <v>114</v>
      </c>
      <c r="Q827">
        <f>Q826+COUNTIF(전체당첨내역!$B827:$G827,16)</f>
        <v>103</v>
      </c>
      <c r="R827">
        <f>R826+COUNTIF(전체당첨내역!$B827:$G827,17)</f>
        <v>119</v>
      </c>
      <c r="S827">
        <f>S826+COUNTIF(전체당첨내역!$B827:$G827,18)</f>
        <v>116</v>
      </c>
      <c r="T827">
        <f>T826+COUNTIF(전체당첨내역!$B827:$G827,19)</f>
        <v>113</v>
      </c>
      <c r="U827">
        <f>U826+COUNTIF(전체당첨내역!$B827:$G827,20)</f>
        <v>122</v>
      </c>
      <c r="V827">
        <f>V826+COUNTIF(전체당첨내역!$B827:$G827,21)</f>
        <v>111</v>
      </c>
      <c r="W827">
        <f>W826+COUNTIF(전체당첨내역!$B827:$G827,22)</f>
        <v>89</v>
      </c>
      <c r="X827">
        <f>X826+COUNTIF(전체당첨내역!$B827:$G827,23)</f>
        <v>98</v>
      </c>
      <c r="Y827">
        <f>Y826+COUNTIF(전체당첨내역!$B827:$G827,24)</f>
        <v>113</v>
      </c>
      <c r="Z827">
        <f>Z826+COUNTIF(전체당첨내역!$B827:$G827,25)</f>
        <v>109</v>
      </c>
      <c r="AA827">
        <f>AA826+COUNTIF(전체당첨내역!$B827:$G827,26)</f>
        <v>110</v>
      </c>
      <c r="AB827">
        <f>AB826+COUNTIF(전체당첨내역!$B827:$G827,27)</f>
        <v>125</v>
      </c>
      <c r="AC827">
        <f>AC826+COUNTIF(전체당첨내역!$B827:$G827,28)</f>
        <v>97</v>
      </c>
      <c r="AD827">
        <f>AD826+COUNTIF(전체당첨내역!$B827:$G827,29)</f>
        <v>101</v>
      </c>
      <c r="AE827">
        <f>AE826+COUNTIF(전체당첨내역!$B827:$G827,30)</f>
        <v>98</v>
      </c>
      <c r="AF827">
        <f>AF826+COUNTIF(전체당첨내역!$B827:$G827,31)</f>
        <v>113</v>
      </c>
      <c r="AG827">
        <f>AG826+COUNTIF(전체당첨내역!$B827:$G827,32)</f>
        <v>94</v>
      </c>
      <c r="AH827">
        <f>AH826+COUNTIF(전체당첨내역!$B827:$G827,33)</f>
        <v>113</v>
      </c>
      <c r="AI827">
        <f>AI826+COUNTIF(전체당첨내역!$B827:$G827,34)</f>
        <v>131</v>
      </c>
      <c r="AJ827">
        <f>AJ826+COUNTIF(전체당첨내역!$B827:$G827,35)</f>
        <v>102</v>
      </c>
      <c r="AK827">
        <f>AK826+COUNTIF(전체당첨내역!$B827:$G827,36)</f>
        <v>111</v>
      </c>
      <c r="AL827">
        <f>AL826+COUNTIF(전체당첨내역!$B827:$G827,37)</f>
        <v>116</v>
      </c>
      <c r="AM827">
        <f>AM826+COUNTIF(전체당첨내역!$B827:$G827,38)</f>
        <v>105</v>
      </c>
      <c r="AN827">
        <f>AN826+COUNTIF(전체당첨내역!$B827:$G827,39)</f>
        <v>109</v>
      </c>
      <c r="AO827">
        <f>AO826+COUNTIF(전체당첨내역!$B827:$G827,40)</f>
        <v>123</v>
      </c>
      <c r="AP827">
        <f>AP826+COUNTIF(전체당첨내역!$B827:$G827,41)</f>
        <v>101</v>
      </c>
      <c r="AQ827">
        <f>AQ826+COUNTIF(전체당첨내역!$B827:$G827,42)</f>
        <v>103</v>
      </c>
      <c r="AR827">
        <f>AR826+COUNTIF(전체당첨내역!$B827:$G827,43)</f>
        <v>116</v>
      </c>
      <c r="AS827">
        <f>AS826+COUNTIF(전체당첨내역!$B827:$G827,44)</f>
        <v>108</v>
      </c>
      <c r="AT827">
        <f>AT826+COUNTIF(전체당첨내역!$B827:$G827,45)</f>
        <v>115</v>
      </c>
    </row>
    <row r="828" spans="1:46" ht="16.5" customHeight="1">
      <c r="A828">
        <v>827</v>
      </c>
      <c r="B828">
        <f>B827+COUNTIF(전체당첨내역!$B828:$G828,1)</f>
        <v>119</v>
      </c>
      <c r="C828">
        <f>C827+COUNTIF(전체당첨내역!$B828:$G828,2)</f>
        <v>108</v>
      </c>
      <c r="D828">
        <f>D827+COUNTIF(전체당첨내역!$B828:$G828,3)</f>
        <v>109</v>
      </c>
      <c r="E828">
        <f>E827+COUNTIF(전체당첨내역!$B828:$G828,4)</f>
        <v>112</v>
      </c>
      <c r="F828">
        <f>F827+COUNTIF(전체당첨내역!$B828:$G828,5)</f>
        <v>114</v>
      </c>
      <c r="G828">
        <f>G827+COUNTIF(전체당첨내역!$B828:$G828,6)</f>
        <v>105</v>
      </c>
      <c r="H828">
        <f>H827+COUNTIF(전체당첨내역!$B828:$G828,7)</f>
        <v>112</v>
      </c>
      <c r="I828">
        <f>I827+COUNTIF(전체당첨내역!$B828:$G828,8)</f>
        <v>114</v>
      </c>
      <c r="J828">
        <f>J827+COUNTIF(전체당첨내역!$B828:$G828,9)</f>
        <v>84</v>
      </c>
      <c r="K828">
        <f>K827+COUNTIF(전체당첨내역!$B828:$G828,10)</f>
        <v>118</v>
      </c>
      <c r="L828">
        <f>L827+COUNTIF(전체당첨내역!$B828:$G828,11)</f>
        <v>115</v>
      </c>
      <c r="M828">
        <f>M827+COUNTIF(전체당첨내역!$B828:$G828,12)</f>
        <v>120</v>
      </c>
      <c r="N828">
        <f>N827+COUNTIF(전체당첨내역!$B828:$G828,13)</f>
        <v>115</v>
      </c>
      <c r="O828">
        <f>O827+COUNTIF(전체당첨내역!$B828:$G828,14)</f>
        <v>116</v>
      </c>
      <c r="P828">
        <f>P827+COUNTIF(전체당첨내역!$B828:$G828,15)</f>
        <v>114</v>
      </c>
      <c r="Q828">
        <f>Q827+COUNTIF(전체당첨내역!$B828:$G828,16)</f>
        <v>103</v>
      </c>
      <c r="R828">
        <f>R827+COUNTIF(전체당첨내역!$B828:$G828,17)</f>
        <v>119</v>
      </c>
      <c r="S828">
        <f>S827+COUNTIF(전체당첨내역!$B828:$G828,18)</f>
        <v>116</v>
      </c>
      <c r="T828">
        <f>T827+COUNTIF(전체당첨내역!$B828:$G828,19)</f>
        <v>113</v>
      </c>
      <c r="U828">
        <f>U827+COUNTIF(전체당첨내역!$B828:$G828,20)</f>
        <v>122</v>
      </c>
      <c r="V828">
        <f>V827+COUNTIF(전체당첨내역!$B828:$G828,21)</f>
        <v>111</v>
      </c>
      <c r="W828">
        <f>W827+COUNTIF(전체당첨내역!$B828:$G828,22)</f>
        <v>89</v>
      </c>
      <c r="X828">
        <f>X827+COUNTIF(전체당첨내역!$B828:$G828,23)</f>
        <v>98</v>
      </c>
      <c r="Y828">
        <f>Y827+COUNTIF(전체당첨내역!$B828:$G828,24)</f>
        <v>113</v>
      </c>
      <c r="Z828">
        <f>Z827+COUNTIF(전체당첨내역!$B828:$G828,25)</f>
        <v>109</v>
      </c>
      <c r="AA828">
        <f>AA827+COUNTIF(전체당첨내역!$B828:$G828,26)</f>
        <v>110</v>
      </c>
      <c r="AB828">
        <f>AB827+COUNTIF(전체당첨내역!$B828:$G828,27)</f>
        <v>125</v>
      </c>
      <c r="AC828">
        <f>AC827+COUNTIF(전체당첨내역!$B828:$G828,28)</f>
        <v>97</v>
      </c>
      <c r="AD828">
        <f>AD827+COUNTIF(전체당첨내역!$B828:$G828,29)</f>
        <v>102</v>
      </c>
      <c r="AE828">
        <f>AE827+COUNTIF(전체당첨내역!$B828:$G828,30)</f>
        <v>98</v>
      </c>
      <c r="AF828">
        <f>AF827+COUNTIF(전체당첨내역!$B828:$G828,31)</f>
        <v>113</v>
      </c>
      <c r="AG828">
        <f>AG827+COUNTIF(전체당첨내역!$B828:$G828,32)</f>
        <v>94</v>
      </c>
      <c r="AH828">
        <f>AH827+COUNTIF(전체당첨내역!$B828:$G828,33)</f>
        <v>114</v>
      </c>
      <c r="AI828">
        <f>AI827+COUNTIF(전체당첨내역!$B828:$G828,34)</f>
        <v>131</v>
      </c>
      <c r="AJ828">
        <f>AJ827+COUNTIF(전체당첨내역!$B828:$G828,35)</f>
        <v>102</v>
      </c>
      <c r="AK828">
        <f>AK827+COUNTIF(전체당첨내역!$B828:$G828,36)</f>
        <v>111</v>
      </c>
      <c r="AL828">
        <f>AL827+COUNTIF(전체당첨내역!$B828:$G828,37)</f>
        <v>116</v>
      </c>
      <c r="AM828">
        <f>AM827+COUNTIF(전체당첨내역!$B828:$G828,38)</f>
        <v>105</v>
      </c>
      <c r="AN828">
        <f>AN827+COUNTIF(전체당첨내역!$B828:$G828,39)</f>
        <v>109</v>
      </c>
      <c r="AO828">
        <f>AO827+COUNTIF(전체당첨내역!$B828:$G828,40)</f>
        <v>123</v>
      </c>
      <c r="AP828">
        <f>AP827+COUNTIF(전체당첨내역!$B828:$G828,41)</f>
        <v>101</v>
      </c>
      <c r="AQ828">
        <f>AQ827+COUNTIF(전체당첨내역!$B828:$G828,42)</f>
        <v>103</v>
      </c>
      <c r="AR828">
        <f>AR827+COUNTIF(전체당첨내역!$B828:$G828,43)</f>
        <v>116</v>
      </c>
      <c r="AS828">
        <f>AS827+COUNTIF(전체당첨내역!$B828:$G828,44)</f>
        <v>109</v>
      </c>
      <c r="AT828">
        <f>AT827+COUNTIF(전체당첨내역!$B828:$G828,45)</f>
        <v>115</v>
      </c>
    </row>
    <row r="829" spans="1:46" ht="16.5" customHeight="1">
      <c r="A829">
        <v>828</v>
      </c>
      <c r="B829">
        <f>B828+COUNTIF(전체당첨내역!$B829:$G829,1)</f>
        <v>119</v>
      </c>
      <c r="C829">
        <f>C828+COUNTIF(전체당첨내역!$B829:$G829,2)</f>
        <v>108</v>
      </c>
      <c r="D829">
        <f>D828+COUNTIF(전체당첨내역!$B829:$G829,3)</f>
        <v>109</v>
      </c>
      <c r="E829">
        <f>E828+COUNTIF(전체당첨내역!$B829:$G829,4)</f>
        <v>113</v>
      </c>
      <c r="F829">
        <f>F828+COUNTIF(전체당첨내역!$B829:$G829,5)</f>
        <v>114</v>
      </c>
      <c r="G829">
        <f>G828+COUNTIF(전체당첨내역!$B829:$G829,6)</f>
        <v>105</v>
      </c>
      <c r="H829">
        <f>H828+COUNTIF(전체당첨내역!$B829:$G829,7)</f>
        <v>113</v>
      </c>
      <c r="I829">
        <f>I828+COUNTIF(전체당첨내역!$B829:$G829,8)</f>
        <v>114</v>
      </c>
      <c r="J829">
        <f>J828+COUNTIF(전체당첨내역!$B829:$G829,9)</f>
        <v>84</v>
      </c>
      <c r="K829">
        <f>K828+COUNTIF(전체당첨내역!$B829:$G829,10)</f>
        <v>118</v>
      </c>
      <c r="L829">
        <f>L828+COUNTIF(전체당첨내역!$B829:$G829,11)</f>
        <v>115</v>
      </c>
      <c r="M829">
        <f>M828+COUNTIF(전체당첨내역!$B829:$G829,12)</f>
        <v>120</v>
      </c>
      <c r="N829">
        <f>N828+COUNTIF(전체당첨내역!$B829:$G829,13)</f>
        <v>116</v>
      </c>
      <c r="O829">
        <f>O828+COUNTIF(전체당첨내역!$B829:$G829,14)</f>
        <v>116</v>
      </c>
      <c r="P829">
        <f>P828+COUNTIF(전체당첨내역!$B829:$G829,15)</f>
        <v>114</v>
      </c>
      <c r="Q829">
        <f>Q828+COUNTIF(전체당첨내역!$B829:$G829,16)</f>
        <v>103</v>
      </c>
      <c r="R829">
        <f>R828+COUNTIF(전체당첨내역!$B829:$G829,17)</f>
        <v>119</v>
      </c>
      <c r="S829">
        <f>S828+COUNTIF(전체당첨내역!$B829:$G829,18)</f>
        <v>116</v>
      </c>
      <c r="T829">
        <f>T828+COUNTIF(전체당첨내역!$B829:$G829,19)</f>
        <v>113</v>
      </c>
      <c r="U829">
        <f>U828+COUNTIF(전체당첨내역!$B829:$G829,20)</f>
        <v>122</v>
      </c>
      <c r="V829">
        <f>V828+COUNTIF(전체당첨내역!$B829:$G829,21)</f>
        <v>111</v>
      </c>
      <c r="W829">
        <f>W828+COUNTIF(전체당첨내역!$B829:$G829,22)</f>
        <v>89</v>
      </c>
      <c r="X829">
        <f>X828+COUNTIF(전체당첨내역!$B829:$G829,23)</f>
        <v>98</v>
      </c>
      <c r="Y829">
        <f>Y828+COUNTIF(전체당첨내역!$B829:$G829,24)</f>
        <v>113</v>
      </c>
      <c r="Z829">
        <f>Z828+COUNTIF(전체당첨내역!$B829:$G829,25)</f>
        <v>109</v>
      </c>
      <c r="AA829">
        <f>AA828+COUNTIF(전체당첨내역!$B829:$G829,26)</f>
        <v>110</v>
      </c>
      <c r="AB829">
        <f>AB828+COUNTIF(전체당첨내역!$B829:$G829,27)</f>
        <v>125</v>
      </c>
      <c r="AC829">
        <f>AC828+COUNTIF(전체당첨내역!$B829:$G829,28)</f>
        <v>97</v>
      </c>
      <c r="AD829">
        <f>AD828+COUNTIF(전체당첨내역!$B829:$G829,29)</f>
        <v>103</v>
      </c>
      <c r="AE829">
        <f>AE828+COUNTIF(전체당첨내역!$B829:$G829,30)</f>
        <v>98</v>
      </c>
      <c r="AF829">
        <f>AF828+COUNTIF(전체당첨내역!$B829:$G829,31)</f>
        <v>114</v>
      </c>
      <c r="AG829">
        <f>AG828+COUNTIF(전체당첨내역!$B829:$G829,32)</f>
        <v>94</v>
      </c>
      <c r="AH829">
        <f>AH828+COUNTIF(전체당첨내역!$B829:$G829,33)</f>
        <v>114</v>
      </c>
      <c r="AI829">
        <f>AI828+COUNTIF(전체당첨내역!$B829:$G829,34)</f>
        <v>131</v>
      </c>
      <c r="AJ829">
        <f>AJ828+COUNTIF(전체당첨내역!$B829:$G829,35)</f>
        <v>102</v>
      </c>
      <c r="AK829">
        <f>AK828+COUNTIF(전체당첨내역!$B829:$G829,36)</f>
        <v>111</v>
      </c>
      <c r="AL829">
        <f>AL828+COUNTIF(전체당첨내역!$B829:$G829,37)</f>
        <v>116</v>
      </c>
      <c r="AM829">
        <f>AM828+COUNTIF(전체당첨내역!$B829:$G829,38)</f>
        <v>105</v>
      </c>
      <c r="AN829">
        <f>AN828+COUNTIF(전체당첨내역!$B829:$G829,39)</f>
        <v>110</v>
      </c>
      <c r="AO829">
        <f>AO828+COUNTIF(전체당첨내역!$B829:$G829,40)</f>
        <v>123</v>
      </c>
      <c r="AP829">
        <f>AP828+COUNTIF(전체당첨내역!$B829:$G829,41)</f>
        <v>101</v>
      </c>
      <c r="AQ829">
        <f>AQ828+COUNTIF(전체당첨내역!$B829:$G829,42)</f>
        <v>103</v>
      </c>
      <c r="AR829">
        <f>AR828+COUNTIF(전체당첨내역!$B829:$G829,43)</f>
        <v>116</v>
      </c>
      <c r="AS829">
        <f>AS828+COUNTIF(전체당첨내역!$B829:$G829,44)</f>
        <v>109</v>
      </c>
      <c r="AT829">
        <f>AT828+COUNTIF(전체당첨내역!$B829:$G829,45)</f>
        <v>115</v>
      </c>
    </row>
    <row r="830" spans="1:46" ht="16.5" customHeight="1">
      <c r="A830">
        <v>829</v>
      </c>
      <c r="B830">
        <f>B829+COUNTIF(전체당첨내역!$B830:$G830,1)</f>
        <v>119</v>
      </c>
      <c r="C830">
        <f>C829+COUNTIF(전체당첨내역!$B830:$G830,2)</f>
        <v>108</v>
      </c>
      <c r="D830">
        <f>D829+COUNTIF(전체당첨내역!$B830:$G830,3)</f>
        <v>109</v>
      </c>
      <c r="E830">
        <f>E829+COUNTIF(전체당첨내역!$B830:$G830,4)</f>
        <v>114</v>
      </c>
      <c r="F830">
        <f>F829+COUNTIF(전체당첨내역!$B830:$G830,5)</f>
        <v>115</v>
      </c>
      <c r="G830">
        <f>G829+COUNTIF(전체당첨내역!$B830:$G830,6)</f>
        <v>105</v>
      </c>
      <c r="H830">
        <f>H829+COUNTIF(전체당첨내역!$B830:$G830,7)</f>
        <v>113</v>
      </c>
      <c r="I830">
        <f>I829+COUNTIF(전체당첨내역!$B830:$G830,8)</f>
        <v>114</v>
      </c>
      <c r="J830">
        <f>J829+COUNTIF(전체당첨내역!$B830:$G830,9)</f>
        <v>84</v>
      </c>
      <c r="K830">
        <f>K829+COUNTIF(전체당첨내역!$B830:$G830,10)</f>
        <v>118</v>
      </c>
      <c r="L830">
        <f>L829+COUNTIF(전체당첨내역!$B830:$G830,11)</f>
        <v>115</v>
      </c>
      <c r="M830">
        <f>M829+COUNTIF(전체당첨내역!$B830:$G830,12)</f>
        <v>120</v>
      </c>
      <c r="N830">
        <f>N829+COUNTIF(전체당첨내역!$B830:$G830,13)</f>
        <v>116</v>
      </c>
      <c r="O830">
        <f>O829+COUNTIF(전체당첨내역!$B830:$G830,14)</f>
        <v>116</v>
      </c>
      <c r="P830">
        <f>P829+COUNTIF(전체당첨내역!$B830:$G830,15)</f>
        <v>114</v>
      </c>
      <c r="Q830">
        <f>Q829+COUNTIF(전체당첨내역!$B830:$G830,16)</f>
        <v>103</v>
      </c>
      <c r="R830">
        <f>R829+COUNTIF(전체당첨내역!$B830:$G830,17)</f>
        <v>119</v>
      </c>
      <c r="S830">
        <f>S829+COUNTIF(전체당첨내역!$B830:$G830,18)</f>
        <v>116</v>
      </c>
      <c r="T830">
        <f>T829+COUNTIF(전체당첨내역!$B830:$G830,19)</f>
        <v>113</v>
      </c>
      <c r="U830">
        <f>U829+COUNTIF(전체당첨내역!$B830:$G830,20)</f>
        <v>122</v>
      </c>
      <c r="V830">
        <f>V829+COUNTIF(전체당첨내역!$B830:$G830,21)</f>
        <v>111</v>
      </c>
      <c r="W830">
        <f>W829+COUNTIF(전체당첨내역!$B830:$G830,22)</f>
        <v>89</v>
      </c>
      <c r="X830">
        <f>X829+COUNTIF(전체당첨내역!$B830:$G830,23)</f>
        <v>98</v>
      </c>
      <c r="Y830">
        <f>Y829+COUNTIF(전체당첨내역!$B830:$G830,24)</f>
        <v>113</v>
      </c>
      <c r="Z830">
        <f>Z829+COUNTIF(전체당첨내역!$B830:$G830,25)</f>
        <v>109</v>
      </c>
      <c r="AA830">
        <f>AA829+COUNTIF(전체당첨내역!$B830:$G830,26)</f>
        <v>110</v>
      </c>
      <c r="AB830">
        <f>AB829+COUNTIF(전체당첨내역!$B830:$G830,27)</f>
        <v>125</v>
      </c>
      <c r="AC830">
        <f>AC829+COUNTIF(전체당첨내역!$B830:$G830,28)</f>
        <v>97</v>
      </c>
      <c r="AD830">
        <f>AD829+COUNTIF(전체당첨내역!$B830:$G830,29)</f>
        <v>103</v>
      </c>
      <c r="AE830">
        <f>AE829+COUNTIF(전체당첨내역!$B830:$G830,30)</f>
        <v>98</v>
      </c>
      <c r="AF830">
        <f>AF829+COUNTIF(전체당첨내역!$B830:$G830,31)</f>
        <v>115</v>
      </c>
      <c r="AG830">
        <f>AG829+COUNTIF(전체당첨내역!$B830:$G830,32)</f>
        <v>94</v>
      </c>
      <c r="AH830">
        <f>AH829+COUNTIF(전체당첨내역!$B830:$G830,33)</f>
        <v>114</v>
      </c>
      <c r="AI830">
        <f>AI829+COUNTIF(전체당첨내역!$B830:$G830,34)</f>
        <v>131</v>
      </c>
      <c r="AJ830">
        <f>AJ829+COUNTIF(전체당첨내역!$B830:$G830,35)</f>
        <v>103</v>
      </c>
      <c r="AK830">
        <f>AK829+COUNTIF(전체당첨내역!$B830:$G830,36)</f>
        <v>111</v>
      </c>
      <c r="AL830">
        <f>AL829+COUNTIF(전체당첨내역!$B830:$G830,37)</f>
        <v>116</v>
      </c>
      <c r="AM830">
        <f>AM829+COUNTIF(전체당첨내역!$B830:$G830,38)</f>
        <v>105</v>
      </c>
      <c r="AN830">
        <f>AN829+COUNTIF(전체당첨내역!$B830:$G830,39)</f>
        <v>110</v>
      </c>
      <c r="AO830">
        <f>AO829+COUNTIF(전체당첨내역!$B830:$G830,40)</f>
        <v>123</v>
      </c>
      <c r="AP830">
        <f>AP829+COUNTIF(전체당첨내역!$B830:$G830,41)</f>
        <v>101</v>
      </c>
      <c r="AQ830">
        <f>AQ829+COUNTIF(전체당첨내역!$B830:$G830,42)</f>
        <v>103</v>
      </c>
      <c r="AR830">
        <f>AR829+COUNTIF(전체당첨내역!$B830:$G830,43)</f>
        <v>117</v>
      </c>
      <c r="AS830">
        <f>AS829+COUNTIF(전체당첨내역!$B830:$G830,44)</f>
        <v>109</v>
      </c>
      <c r="AT830">
        <f>AT829+COUNTIF(전체당첨내역!$B830:$G830,45)</f>
        <v>116</v>
      </c>
    </row>
    <row r="831" spans="1:46" ht="16.5" customHeight="1">
      <c r="A831">
        <v>830</v>
      </c>
      <c r="B831">
        <f>B830+COUNTIF(전체당첨내역!$B831:$G831,1)</f>
        <v>119</v>
      </c>
      <c r="C831">
        <f>C830+COUNTIF(전체당첨내역!$B831:$G831,2)</f>
        <v>108</v>
      </c>
      <c r="D831">
        <f>D830+COUNTIF(전체당첨내역!$B831:$G831,3)</f>
        <v>109</v>
      </c>
      <c r="E831">
        <f>E830+COUNTIF(전체당첨내역!$B831:$G831,4)</f>
        <v>114</v>
      </c>
      <c r="F831">
        <f>F830+COUNTIF(전체당첨내역!$B831:$G831,5)</f>
        <v>116</v>
      </c>
      <c r="G831">
        <f>G830+COUNTIF(전체당첨내역!$B831:$G831,6)</f>
        <v>106</v>
      </c>
      <c r="H831">
        <f>H830+COUNTIF(전체당첨내역!$B831:$G831,7)</f>
        <v>113</v>
      </c>
      <c r="I831">
        <f>I830+COUNTIF(전체당첨내역!$B831:$G831,8)</f>
        <v>114</v>
      </c>
      <c r="J831">
        <f>J830+COUNTIF(전체당첨내역!$B831:$G831,9)</f>
        <v>84</v>
      </c>
      <c r="K831">
        <f>K830+COUNTIF(전체당첨내역!$B831:$G831,10)</f>
        <v>118</v>
      </c>
      <c r="L831">
        <f>L830+COUNTIF(전체당첨내역!$B831:$G831,11)</f>
        <v>115</v>
      </c>
      <c r="M831">
        <f>M830+COUNTIF(전체당첨내역!$B831:$G831,12)</f>
        <v>120</v>
      </c>
      <c r="N831">
        <f>N830+COUNTIF(전체당첨내역!$B831:$G831,13)</f>
        <v>116</v>
      </c>
      <c r="O831">
        <f>O830+COUNTIF(전체당첨내역!$B831:$G831,14)</f>
        <v>116</v>
      </c>
      <c r="P831">
        <f>P830+COUNTIF(전체당첨내역!$B831:$G831,15)</f>
        <v>114</v>
      </c>
      <c r="Q831">
        <f>Q830+COUNTIF(전체당첨내역!$B831:$G831,16)</f>
        <v>104</v>
      </c>
      <c r="R831">
        <f>R830+COUNTIF(전체당첨내역!$B831:$G831,17)</f>
        <v>119</v>
      </c>
      <c r="S831">
        <f>S830+COUNTIF(전체당첨내역!$B831:$G831,18)</f>
        <v>117</v>
      </c>
      <c r="T831">
        <f>T830+COUNTIF(전체당첨내역!$B831:$G831,19)</f>
        <v>113</v>
      </c>
      <c r="U831">
        <f>U830+COUNTIF(전체당첨내역!$B831:$G831,20)</f>
        <v>122</v>
      </c>
      <c r="V831">
        <f>V830+COUNTIF(전체당첨내역!$B831:$G831,21)</f>
        <v>111</v>
      </c>
      <c r="W831">
        <f>W830+COUNTIF(전체당첨내역!$B831:$G831,22)</f>
        <v>89</v>
      </c>
      <c r="X831">
        <f>X830+COUNTIF(전체당첨내역!$B831:$G831,23)</f>
        <v>98</v>
      </c>
      <c r="Y831">
        <f>Y830+COUNTIF(전체당첨내역!$B831:$G831,24)</f>
        <v>113</v>
      </c>
      <c r="Z831">
        <f>Z830+COUNTIF(전체당첨내역!$B831:$G831,25)</f>
        <v>109</v>
      </c>
      <c r="AA831">
        <f>AA830+COUNTIF(전체당첨내역!$B831:$G831,26)</f>
        <v>110</v>
      </c>
      <c r="AB831">
        <f>AB830+COUNTIF(전체당첨내역!$B831:$G831,27)</f>
        <v>125</v>
      </c>
      <c r="AC831">
        <f>AC830+COUNTIF(전체당첨내역!$B831:$G831,28)</f>
        <v>97</v>
      </c>
      <c r="AD831">
        <f>AD830+COUNTIF(전체당첨내역!$B831:$G831,29)</f>
        <v>103</v>
      </c>
      <c r="AE831">
        <f>AE830+COUNTIF(전체당첨내역!$B831:$G831,30)</f>
        <v>98</v>
      </c>
      <c r="AF831">
        <f>AF830+COUNTIF(전체당첨내역!$B831:$G831,31)</f>
        <v>115</v>
      </c>
      <c r="AG831">
        <f>AG830+COUNTIF(전체당첨내역!$B831:$G831,32)</f>
        <v>94</v>
      </c>
      <c r="AH831">
        <f>AH830+COUNTIF(전체당첨내역!$B831:$G831,33)</f>
        <v>114</v>
      </c>
      <c r="AI831">
        <f>AI830+COUNTIF(전체당첨내역!$B831:$G831,34)</f>
        <v>131</v>
      </c>
      <c r="AJ831">
        <f>AJ830+COUNTIF(전체당첨내역!$B831:$G831,35)</f>
        <v>103</v>
      </c>
      <c r="AK831">
        <f>AK830+COUNTIF(전체당첨내역!$B831:$G831,36)</f>
        <v>111</v>
      </c>
      <c r="AL831">
        <f>AL830+COUNTIF(전체당첨내역!$B831:$G831,37)</f>
        <v>117</v>
      </c>
      <c r="AM831">
        <f>AM830+COUNTIF(전체당첨내역!$B831:$G831,38)</f>
        <v>106</v>
      </c>
      <c r="AN831">
        <f>AN830+COUNTIF(전체당첨내역!$B831:$G831,39)</f>
        <v>110</v>
      </c>
      <c r="AO831">
        <f>AO830+COUNTIF(전체당첨내역!$B831:$G831,40)</f>
        <v>123</v>
      </c>
      <c r="AP831">
        <f>AP830+COUNTIF(전체당첨내역!$B831:$G831,41)</f>
        <v>101</v>
      </c>
      <c r="AQ831">
        <f>AQ830+COUNTIF(전체당첨내역!$B831:$G831,42)</f>
        <v>103</v>
      </c>
      <c r="AR831">
        <f>AR830+COUNTIF(전체당첨내역!$B831:$G831,43)</f>
        <v>117</v>
      </c>
      <c r="AS831">
        <f>AS830+COUNTIF(전체당첨내역!$B831:$G831,44)</f>
        <v>109</v>
      </c>
      <c r="AT831">
        <f>AT830+COUNTIF(전체당첨내역!$B831:$G831,45)</f>
        <v>116</v>
      </c>
    </row>
    <row r="832" spans="1:46" ht="16.5" customHeight="1">
      <c r="A832">
        <v>831</v>
      </c>
      <c r="B832">
        <f>B831+COUNTIF(전체당첨내역!$B832:$G832,1)</f>
        <v>119</v>
      </c>
      <c r="C832">
        <f>C831+COUNTIF(전체당첨내역!$B832:$G832,2)</f>
        <v>108</v>
      </c>
      <c r="D832">
        <f>D831+COUNTIF(전체당첨내역!$B832:$G832,3)</f>
        <v>110</v>
      </c>
      <c r="E832">
        <f>E831+COUNTIF(전체당첨내역!$B832:$G832,4)</f>
        <v>114</v>
      </c>
      <c r="F832">
        <f>F831+COUNTIF(전체당첨내역!$B832:$G832,5)</f>
        <v>116</v>
      </c>
      <c r="G832">
        <f>G831+COUNTIF(전체당첨내역!$B832:$G832,6)</f>
        <v>106</v>
      </c>
      <c r="H832">
        <f>H831+COUNTIF(전체당첨내역!$B832:$G832,7)</f>
        <v>113</v>
      </c>
      <c r="I832">
        <f>I831+COUNTIF(전체당첨내역!$B832:$G832,8)</f>
        <v>114</v>
      </c>
      <c r="J832">
        <f>J831+COUNTIF(전체당첨내역!$B832:$G832,9)</f>
        <v>84</v>
      </c>
      <c r="K832">
        <f>K831+COUNTIF(전체당첨내역!$B832:$G832,10)</f>
        <v>119</v>
      </c>
      <c r="L832">
        <f>L831+COUNTIF(전체당첨내역!$B832:$G832,11)</f>
        <v>115</v>
      </c>
      <c r="M832">
        <f>M831+COUNTIF(전체당첨내역!$B832:$G832,12)</f>
        <v>120</v>
      </c>
      <c r="N832">
        <f>N831+COUNTIF(전체당첨내역!$B832:$G832,13)</f>
        <v>116</v>
      </c>
      <c r="O832">
        <f>O831+COUNTIF(전체당첨내역!$B832:$G832,14)</f>
        <v>116</v>
      </c>
      <c r="P832">
        <f>P831+COUNTIF(전체당첨내역!$B832:$G832,15)</f>
        <v>114</v>
      </c>
      <c r="Q832">
        <f>Q831+COUNTIF(전체당첨내역!$B832:$G832,16)</f>
        <v>105</v>
      </c>
      <c r="R832">
        <f>R831+COUNTIF(전체당첨내역!$B832:$G832,17)</f>
        <v>119</v>
      </c>
      <c r="S832">
        <f>S831+COUNTIF(전체당첨내역!$B832:$G832,18)</f>
        <v>117</v>
      </c>
      <c r="T832">
        <f>T831+COUNTIF(전체당첨내역!$B832:$G832,19)</f>
        <v>114</v>
      </c>
      <c r="U832">
        <f>U831+COUNTIF(전체당첨내역!$B832:$G832,20)</f>
        <v>122</v>
      </c>
      <c r="V832">
        <f>V831+COUNTIF(전체당첨내역!$B832:$G832,21)</f>
        <v>111</v>
      </c>
      <c r="W832">
        <f>W831+COUNTIF(전체당첨내역!$B832:$G832,22)</f>
        <v>89</v>
      </c>
      <c r="X832">
        <f>X831+COUNTIF(전체당첨내역!$B832:$G832,23)</f>
        <v>98</v>
      </c>
      <c r="Y832">
        <f>Y831+COUNTIF(전체당첨내역!$B832:$G832,24)</f>
        <v>113</v>
      </c>
      <c r="Z832">
        <f>Z831+COUNTIF(전체당첨내역!$B832:$G832,25)</f>
        <v>109</v>
      </c>
      <c r="AA832">
        <f>AA831+COUNTIF(전체당첨내역!$B832:$G832,26)</f>
        <v>110</v>
      </c>
      <c r="AB832">
        <f>AB831+COUNTIF(전체당첨내역!$B832:$G832,27)</f>
        <v>125</v>
      </c>
      <c r="AC832">
        <f>AC831+COUNTIF(전체당첨내역!$B832:$G832,28)</f>
        <v>97</v>
      </c>
      <c r="AD832">
        <f>AD831+COUNTIF(전체당첨내역!$B832:$G832,29)</f>
        <v>103</v>
      </c>
      <c r="AE832">
        <f>AE831+COUNTIF(전체당첨내역!$B832:$G832,30)</f>
        <v>98</v>
      </c>
      <c r="AF832">
        <f>AF831+COUNTIF(전체당첨내역!$B832:$G832,31)</f>
        <v>116</v>
      </c>
      <c r="AG832">
        <f>AG831+COUNTIF(전체당첨내역!$B832:$G832,32)</f>
        <v>94</v>
      </c>
      <c r="AH832">
        <f>AH831+COUNTIF(전체당첨내역!$B832:$G832,33)</f>
        <v>114</v>
      </c>
      <c r="AI832">
        <f>AI831+COUNTIF(전체당첨내역!$B832:$G832,34)</f>
        <v>131</v>
      </c>
      <c r="AJ832">
        <f>AJ831+COUNTIF(전체당첨내역!$B832:$G832,35)</f>
        <v>103</v>
      </c>
      <c r="AK832">
        <f>AK831+COUNTIF(전체당첨내역!$B832:$G832,36)</f>
        <v>111</v>
      </c>
      <c r="AL832">
        <f>AL831+COUNTIF(전체당첨내역!$B832:$G832,37)</f>
        <v>117</v>
      </c>
      <c r="AM832">
        <f>AM831+COUNTIF(전체당첨내역!$B832:$G832,38)</f>
        <v>106</v>
      </c>
      <c r="AN832">
        <f>AN831+COUNTIF(전체당첨내역!$B832:$G832,39)</f>
        <v>111</v>
      </c>
      <c r="AO832">
        <f>AO831+COUNTIF(전체당첨내역!$B832:$G832,40)</f>
        <v>123</v>
      </c>
      <c r="AP832">
        <f>AP831+COUNTIF(전체당첨내역!$B832:$G832,41)</f>
        <v>101</v>
      </c>
      <c r="AQ832">
        <f>AQ831+COUNTIF(전체당첨내역!$B832:$G832,42)</f>
        <v>103</v>
      </c>
      <c r="AR832">
        <f>AR831+COUNTIF(전체당첨내역!$B832:$G832,43)</f>
        <v>117</v>
      </c>
      <c r="AS832">
        <f>AS831+COUNTIF(전체당첨내역!$B832:$G832,44)</f>
        <v>109</v>
      </c>
      <c r="AT832">
        <f>AT831+COUNTIF(전체당첨내역!$B832:$G832,45)</f>
        <v>116</v>
      </c>
    </row>
    <row r="833" spans="1:46" ht="16.5" customHeight="1">
      <c r="A833">
        <v>832</v>
      </c>
      <c r="B833">
        <f>B832+COUNTIF(전체당첨내역!$B833:$G833,1)</f>
        <v>119</v>
      </c>
      <c r="C833">
        <f>C832+COUNTIF(전체당첨내역!$B833:$G833,2)</f>
        <v>108</v>
      </c>
      <c r="D833">
        <f>D832+COUNTIF(전체당첨내역!$B833:$G833,3)</f>
        <v>110</v>
      </c>
      <c r="E833">
        <f>E832+COUNTIF(전체당첨내역!$B833:$G833,4)</f>
        <v>114</v>
      </c>
      <c r="F833">
        <f>F832+COUNTIF(전체당첨내역!$B833:$G833,5)</f>
        <v>116</v>
      </c>
      <c r="G833">
        <f>G832+COUNTIF(전체당첨내역!$B833:$G833,6)</f>
        <v>106</v>
      </c>
      <c r="H833">
        <f>H832+COUNTIF(전체당첨내역!$B833:$G833,7)</f>
        <v>113</v>
      </c>
      <c r="I833">
        <f>I832+COUNTIF(전체당첨내역!$B833:$G833,8)</f>
        <v>114</v>
      </c>
      <c r="J833">
        <f>J832+COUNTIF(전체당첨내역!$B833:$G833,9)</f>
        <v>84</v>
      </c>
      <c r="K833">
        <f>K832+COUNTIF(전체당첨내역!$B833:$G833,10)</f>
        <v>119</v>
      </c>
      <c r="L833">
        <f>L832+COUNTIF(전체당첨내역!$B833:$G833,11)</f>
        <v>115</v>
      </c>
      <c r="M833">
        <f>M832+COUNTIF(전체당첨내역!$B833:$G833,12)</f>
        <v>120</v>
      </c>
      <c r="N833">
        <f>N832+COUNTIF(전체당첨내역!$B833:$G833,13)</f>
        <v>117</v>
      </c>
      <c r="O833">
        <f>O832+COUNTIF(전체당첨내역!$B833:$G833,14)</f>
        <v>117</v>
      </c>
      <c r="P833">
        <f>P832+COUNTIF(전체당첨내역!$B833:$G833,15)</f>
        <v>114</v>
      </c>
      <c r="Q833">
        <f>Q832+COUNTIF(전체당첨내역!$B833:$G833,16)</f>
        <v>105</v>
      </c>
      <c r="R833">
        <f>R832+COUNTIF(전체당첨내역!$B833:$G833,17)</f>
        <v>119</v>
      </c>
      <c r="S833">
        <f>S832+COUNTIF(전체당첨내역!$B833:$G833,18)</f>
        <v>117</v>
      </c>
      <c r="T833">
        <f>T832+COUNTIF(전체당첨내역!$B833:$G833,19)</f>
        <v>115</v>
      </c>
      <c r="U833">
        <f>U832+COUNTIF(전체당첨내역!$B833:$G833,20)</f>
        <v>122</v>
      </c>
      <c r="V833">
        <f>V832+COUNTIF(전체당첨내역!$B833:$G833,21)</f>
        <v>111</v>
      </c>
      <c r="W833">
        <f>W832+COUNTIF(전체당첨내역!$B833:$G833,22)</f>
        <v>89</v>
      </c>
      <c r="X833">
        <f>X832+COUNTIF(전체당첨내역!$B833:$G833,23)</f>
        <v>98</v>
      </c>
      <c r="Y833">
        <f>Y832+COUNTIF(전체당첨내역!$B833:$G833,24)</f>
        <v>113</v>
      </c>
      <c r="Z833">
        <f>Z832+COUNTIF(전체당첨내역!$B833:$G833,25)</f>
        <v>109</v>
      </c>
      <c r="AA833">
        <f>AA832+COUNTIF(전체당첨내역!$B833:$G833,26)</f>
        <v>111</v>
      </c>
      <c r="AB833">
        <f>AB832+COUNTIF(전체당첨내역!$B833:$G833,27)</f>
        <v>125</v>
      </c>
      <c r="AC833">
        <f>AC832+COUNTIF(전체당첨내역!$B833:$G833,28)</f>
        <v>97</v>
      </c>
      <c r="AD833">
        <f>AD832+COUNTIF(전체당첨내역!$B833:$G833,29)</f>
        <v>103</v>
      </c>
      <c r="AE833">
        <f>AE832+COUNTIF(전체당첨내역!$B833:$G833,30)</f>
        <v>98</v>
      </c>
      <c r="AF833">
        <f>AF832+COUNTIF(전체당첨내역!$B833:$G833,31)</f>
        <v>116</v>
      </c>
      <c r="AG833">
        <f>AG832+COUNTIF(전체당첨내역!$B833:$G833,32)</f>
        <v>94</v>
      </c>
      <c r="AH833">
        <f>AH832+COUNTIF(전체당첨내역!$B833:$G833,33)</f>
        <v>114</v>
      </c>
      <c r="AI833">
        <f>AI832+COUNTIF(전체당첨내역!$B833:$G833,34)</f>
        <v>131</v>
      </c>
      <c r="AJ833">
        <f>AJ832+COUNTIF(전체당첨내역!$B833:$G833,35)</f>
        <v>103</v>
      </c>
      <c r="AK833">
        <f>AK832+COUNTIF(전체당첨내역!$B833:$G833,36)</f>
        <v>111</v>
      </c>
      <c r="AL833">
        <f>AL832+COUNTIF(전체당첨내역!$B833:$G833,37)</f>
        <v>117</v>
      </c>
      <c r="AM833">
        <f>AM832+COUNTIF(전체당첨내역!$B833:$G833,38)</f>
        <v>106</v>
      </c>
      <c r="AN833">
        <f>AN832+COUNTIF(전체당첨내역!$B833:$G833,39)</f>
        <v>111</v>
      </c>
      <c r="AO833">
        <f>AO832+COUNTIF(전체당첨내역!$B833:$G833,40)</f>
        <v>124</v>
      </c>
      <c r="AP833">
        <f>AP832+COUNTIF(전체당첨내역!$B833:$G833,41)</f>
        <v>101</v>
      </c>
      <c r="AQ833">
        <f>AQ832+COUNTIF(전체당첨내역!$B833:$G833,42)</f>
        <v>103</v>
      </c>
      <c r="AR833">
        <f>AR832+COUNTIF(전체당첨내역!$B833:$G833,43)</f>
        <v>118</v>
      </c>
      <c r="AS833">
        <f>AS832+COUNTIF(전체당첨내역!$B833:$G833,44)</f>
        <v>109</v>
      </c>
      <c r="AT833">
        <f>AT832+COUNTIF(전체당첨내역!$B833:$G833,45)</f>
        <v>116</v>
      </c>
    </row>
    <row r="834" spans="1:46" ht="16.5" customHeight="1">
      <c r="A834">
        <v>833</v>
      </c>
      <c r="B834">
        <f>B833+COUNTIF(전체당첨내역!$B834:$G834,1)</f>
        <v>119</v>
      </c>
      <c r="C834">
        <f>C833+COUNTIF(전체당첨내역!$B834:$G834,2)</f>
        <v>108</v>
      </c>
      <c r="D834">
        <f>D833+COUNTIF(전체당첨내역!$B834:$G834,3)</f>
        <v>110</v>
      </c>
      <c r="E834">
        <f>E833+COUNTIF(전체당첨내역!$B834:$G834,4)</f>
        <v>114</v>
      </c>
      <c r="F834">
        <f>F833+COUNTIF(전체당첨내역!$B834:$G834,5)</f>
        <v>116</v>
      </c>
      <c r="G834">
        <f>G833+COUNTIF(전체당첨내역!$B834:$G834,6)</f>
        <v>106</v>
      </c>
      <c r="H834">
        <f>H833+COUNTIF(전체당첨내역!$B834:$G834,7)</f>
        <v>113</v>
      </c>
      <c r="I834">
        <f>I833+COUNTIF(전체당첨내역!$B834:$G834,8)</f>
        <v>114</v>
      </c>
      <c r="J834">
        <f>J833+COUNTIF(전체당첨내역!$B834:$G834,9)</f>
        <v>84</v>
      </c>
      <c r="K834">
        <f>K833+COUNTIF(전체당첨내역!$B834:$G834,10)</f>
        <v>119</v>
      </c>
      <c r="L834">
        <f>L833+COUNTIF(전체당첨내역!$B834:$G834,11)</f>
        <v>115</v>
      </c>
      <c r="M834">
        <f>M833+COUNTIF(전체당첨내역!$B834:$G834,12)</f>
        <v>121</v>
      </c>
      <c r="N834">
        <f>N833+COUNTIF(전체당첨내역!$B834:$G834,13)</f>
        <v>117</v>
      </c>
      <c r="O834">
        <f>O833+COUNTIF(전체당첨내역!$B834:$G834,14)</f>
        <v>117</v>
      </c>
      <c r="P834">
        <f>P833+COUNTIF(전체당첨내역!$B834:$G834,15)</f>
        <v>114</v>
      </c>
      <c r="Q834">
        <f>Q833+COUNTIF(전체당첨내역!$B834:$G834,16)</f>
        <v>105</v>
      </c>
      <c r="R834">
        <f>R833+COUNTIF(전체당첨내역!$B834:$G834,17)</f>
        <v>119</v>
      </c>
      <c r="S834">
        <f>S833+COUNTIF(전체당첨내역!$B834:$G834,18)</f>
        <v>118</v>
      </c>
      <c r="T834">
        <f>T833+COUNTIF(전체당첨내역!$B834:$G834,19)</f>
        <v>115</v>
      </c>
      <c r="U834">
        <f>U833+COUNTIF(전체당첨내역!$B834:$G834,20)</f>
        <v>122</v>
      </c>
      <c r="V834">
        <f>V833+COUNTIF(전체당첨내역!$B834:$G834,21)</f>
        <v>111</v>
      </c>
      <c r="W834">
        <f>W833+COUNTIF(전체당첨내역!$B834:$G834,22)</f>
        <v>89</v>
      </c>
      <c r="X834">
        <f>X833+COUNTIF(전체당첨내역!$B834:$G834,23)</f>
        <v>98</v>
      </c>
      <c r="Y834">
        <f>Y833+COUNTIF(전체당첨내역!$B834:$G834,24)</f>
        <v>113</v>
      </c>
      <c r="Z834">
        <f>Z833+COUNTIF(전체당첨내역!$B834:$G834,25)</f>
        <v>109</v>
      </c>
      <c r="AA834">
        <f>AA833+COUNTIF(전체당첨내역!$B834:$G834,26)</f>
        <v>111</v>
      </c>
      <c r="AB834">
        <f>AB833+COUNTIF(전체당첨내역!$B834:$G834,27)</f>
        <v>125</v>
      </c>
      <c r="AC834">
        <f>AC833+COUNTIF(전체당첨내역!$B834:$G834,28)</f>
        <v>97</v>
      </c>
      <c r="AD834">
        <f>AD833+COUNTIF(전체당첨내역!$B834:$G834,29)</f>
        <v>103</v>
      </c>
      <c r="AE834">
        <f>AE833+COUNTIF(전체당첨내역!$B834:$G834,30)</f>
        <v>99</v>
      </c>
      <c r="AF834">
        <f>AF833+COUNTIF(전체당첨내역!$B834:$G834,31)</f>
        <v>116</v>
      </c>
      <c r="AG834">
        <f>AG833+COUNTIF(전체당첨내역!$B834:$G834,32)</f>
        <v>94</v>
      </c>
      <c r="AH834">
        <f>AH833+COUNTIF(전체당첨내역!$B834:$G834,33)</f>
        <v>114</v>
      </c>
      <c r="AI834">
        <f>AI833+COUNTIF(전체당첨내역!$B834:$G834,34)</f>
        <v>131</v>
      </c>
      <c r="AJ834">
        <f>AJ833+COUNTIF(전체당첨내역!$B834:$G834,35)</f>
        <v>103</v>
      </c>
      <c r="AK834">
        <f>AK833+COUNTIF(전체당첨내역!$B834:$G834,36)</f>
        <v>111</v>
      </c>
      <c r="AL834">
        <f>AL833+COUNTIF(전체당첨내역!$B834:$G834,37)</f>
        <v>117</v>
      </c>
      <c r="AM834">
        <f>AM833+COUNTIF(전체당첨내역!$B834:$G834,38)</f>
        <v>106</v>
      </c>
      <c r="AN834">
        <f>AN833+COUNTIF(전체당첨내역!$B834:$G834,39)</f>
        <v>112</v>
      </c>
      <c r="AO834">
        <f>AO833+COUNTIF(전체당첨내역!$B834:$G834,40)</f>
        <v>124</v>
      </c>
      <c r="AP834">
        <f>AP833+COUNTIF(전체당첨내역!$B834:$G834,41)</f>
        <v>102</v>
      </c>
      <c r="AQ834">
        <f>AQ833+COUNTIF(전체당첨내역!$B834:$G834,42)</f>
        <v>104</v>
      </c>
      <c r="AR834">
        <f>AR833+COUNTIF(전체당첨내역!$B834:$G834,43)</f>
        <v>118</v>
      </c>
      <c r="AS834">
        <f>AS833+COUNTIF(전체당첨내역!$B834:$G834,44)</f>
        <v>109</v>
      </c>
      <c r="AT834">
        <f>AT833+COUNTIF(전체당첨내역!$B834:$G834,45)</f>
        <v>116</v>
      </c>
    </row>
    <row r="835" spans="1:46" ht="16.5" customHeight="1">
      <c r="A835">
        <v>834</v>
      </c>
      <c r="B835">
        <f>B834+COUNTIF(전체당첨내역!$B835:$G835,1)</f>
        <v>119</v>
      </c>
      <c r="C835">
        <f>C834+COUNTIF(전체당첨내역!$B835:$G835,2)</f>
        <v>108</v>
      </c>
      <c r="D835">
        <f>D834+COUNTIF(전체당첨내역!$B835:$G835,3)</f>
        <v>110</v>
      </c>
      <c r="E835">
        <f>E834+COUNTIF(전체당첨내역!$B835:$G835,4)</f>
        <v>114</v>
      </c>
      <c r="F835">
        <f>F834+COUNTIF(전체당첨내역!$B835:$G835,5)</f>
        <v>116</v>
      </c>
      <c r="G835">
        <f>G834+COUNTIF(전체당첨내역!$B835:$G835,6)</f>
        <v>107</v>
      </c>
      <c r="H835">
        <f>H834+COUNTIF(전체당첨내역!$B835:$G835,7)</f>
        <v>113</v>
      </c>
      <c r="I835">
        <f>I834+COUNTIF(전체당첨내역!$B835:$G835,8)</f>
        <v>115</v>
      </c>
      <c r="J835">
        <f>J834+COUNTIF(전체당첨내역!$B835:$G835,9)</f>
        <v>84</v>
      </c>
      <c r="K835">
        <f>K834+COUNTIF(전체당첨내역!$B835:$G835,10)</f>
        <v>119</v>
      </c>
      <c r="L835">
        <f>L834+COUNTIF(전체당첨내역!$B835:$G835,11)</f>
        <v>115</v>
      </c>
      <c r="M835">
        <f>M834+COUNTIF(전체당첨내역!$B835:$G835,12)</f>
        <v>121</v>
      </c>
      <c r="N835">
        <f>N834+COUNTIF(전체당첨내역!$B835:$G835,13)</f>
        <v>117</v>
      </c>
      <c r="O835">
        <f>O834+COUNTIF(전체당첨내역!$B835:$G835,14)</f>
        <v>117</v>
      </c>
      <c r="P835">
        <f>P834+COUNTIF(전체당첨내역!$B835:$G835,15)</f>
        <v>114</v>
      </c>
      <c r="Q835">
        <f>Q834+COUNTIF(전체당첨내역!$B835:$G835,16)</f>
        <v>105</v>
      </c>
      <c r="R835">
        <f>R834+COUNTIF(전체당첨내역!$B835:$G835,17)</f>
        <v>119</v>
      </c>
      <c r="S835">
        <f>S834+COUNTIF(전체당첨내역!$B835:$G835,18)</f>
        <v>119</v>
      </c>
      <c r="T835">
        <f>T834+COUNTIF(전체당첨내역!$B835:$G835,19)</f>
        <v>115</v>
      </c>
      <c r="U835">
        <f>U834+COUNTIF(전체당첨내역!$B835:$G835,20)</f>
        <v>122</v>
      </c>
      <c r="V835">
        <f>V834+COUNTIF(전체당첨내역!$B835:$G835,21)</f>
        <v>111</v>
      </c>
      <c r="W835">
        <f>W834+COUNTIF(전체당첨내역!$B835:$G835,22)</f>
        <v>89</v>
      </c>
      <c r="X835">
        <f>X834+COUNTIF(전체당첨내역!$B835:$G835,23)</f>
        <v>98</v>
      </c>
      <c r="Y835">
        <f>Y834+COUNTIF(전체당첨내역!$B835:$G835,24)</f>
        <v>113</v>
      </c>
      <c r="Z835">
        <f>Z834+COUNTIF(전체당첨내역!$B835:$G835,25)</f>
        <v>109</v>
      </c>
      <c r="AA835">
        <f>AA834+COUNTIF(전체당첨내역!$B835:$G835,26)</f>
        <v>111</v>
      </c>
      <c r="AB835">
        <f>AB834+COUNTIF(전체당첨내역!$B835:$G835,27)</f>
        <v>125</v>
      </c>
      <c r="AC835">
        <f>AC834+COUNTIF(전체당첨내역!$B835:$G835,28)</f>
        <v>97</v>
      </c>
      <c r="AD835">
        <f>AD834+COUNTIF(전체당첨내역!$B835:$G835,29)</f>
        <v>103</v>
      </c>
      <c r="AE835">
        <f>AE834+COUNTIF(전체당첨내역!$B835:$G835,30)</f>
        <v>99</v>
      </c>
      <c r="AF835">
        <f>AF834+COUNTIF(전체당첨내역!$B835:$G835,31)</f>
        <v>116</v>
      </c>
      <c r="AG835">
        <f>AG834+COUNTIF(전체당첨내역!$B835:$G835,32)</f>
        <v>94</v>
      </c>
      <c r="AH835">
        <f>AH834+COUNTIF(전체당첨내역!$B835:$G835,33)</f>
        <v>114</v>
      </c>
      <c r="AI835">
        <f>AI834+COUNTIF(전체당첨내역!$B835:$G835,34)</f>
        <v>131</v>
      </c>
      <c r="AJ835">
        <f>AJ834+COUNTIF(전체당첨내역!$B835:$G835,35)</f>
        <v>104</v>
      </c>
      <c r="AK835">
        <f>AK834+COUNTIF(전체당첨내역!$B835:$G835,36)</f>
        <v>111</v>
      </c>
      <c r="AL835">
        <f>AL834+COUNTIF(전체당첨내역!$B835:$G835,37)</f>
        <v>117</v>
      </c>
      <c r="AM835">
        <f>AM834+COUNTIF(전체당첨내역!$B835:$G835,38)</f>
        <v>106</v>
      </c>
      <c r="AN835">
        <f>AN834+COUNTIF(전체당첨내역!$B835:$G835,39)</f>
        <v>112</v>
      </c>
      <c r="AO835">
        <f>AO834+COUNTIF(전체당첨내역!$B835:$G835,40)</f>
        <v>124</v>
      </c>
      <c r="AP835">
        <f>AP834+COUNTIF(전체당첨내역!$B835:$G835,41)</f>
        <v>102</v>
      </c>
      <c r="AQ835">
        <f>AQ834+COUNTIF(전체당첨내역!$B835:$G835,42)</f>
        <v>105</v>
      </c>
      <c r="AR835">
        <f>AR834+COUNTIF(전체당첨내역!$B835:$G835,43)</f>
        <v>119</v>
      </c>
      <c r="AS835">
        <f>AS834+COUNTIF(전체당첨내역!$B835:$G835,44)</f>
        <v>109</v>
      </c>
      <c r="AT835">
        <f>AT834+COUNTIF(전체당첨내역!$B835:$G835,45)</f>
        <v>116</v>
      </c>
    </row>
    <row r="836" spans="1:46" ht="16.5" customHeight="1">
      <c r="A836">
        <v>835</v>
      </c>
      <c r="B836">
        <f>B835+COUNTIF(전체당첨내역!$B836:$G836,1)</f>
        <v>119</v>
      </c>
      <c r="C836">
        <f>C835+COUNTIF(전체당첨내역!$B836:$G836,2)</f>
        <v>108</v>
      </c>
      <c r="D836">
        <f>D835+COUNTIF(전체당첨내역!$B836:$G836,3)</f>
        <v>110</v>
      </c>
      <c r="E836">
        <f>E835+COUNTIF(전체당첨내역!$B836:$G836,4)</f>
        <v>114</v>
      </c>
      <c r="F836">
        <f>F835+COUNTIF(전체당첨내역!$B836:$G836,5)</f>
        <v>116</v>
      </c>
      <c r="G836">
        <f>G835+COUNTIF(전체당첨내역!$B836:$G836,6)</f>
        <v>107</v>
      </c>
      <c r="H836">
        <f>H835+COUNTIF(전체당첨내역!$B836:$G836,7)</f>
        <v>113</v>
      </c>
      <c r="I836">
        <f>I835+COUNTIF(전체당첨내역!$B836:$G836,8)</f>
        <v>115</v>
      </c>
      <c r="J836">
        <f>J835+COUNTIF(전체당첨내역!$B836:$G836,9)</f>
        <v>85</v>
      </c>
      <c r="K836">
        <f>K835+COUNTIF(전체당첨내역!$B836:$G836,10)</f>
        <v>120</v>
      </c>
      <c r="L836">
        <f>L835+COUNTIF(전체당첨내역!$B836:$G836,11)</f>
        <v>115</v>
      </c>
      <c r="M836">
        <f>M835+COUNTIF(전체당첨내역!$B836:$G836,12)</f>
        <v>121</v>
      </c>
      <c r="N836">
        <f>N835+COUNTIF(전체당첨내역!$B836:$G836,13)</f>
        <v>118</v>
      </c>
      <c r="O836">
        <f>O835+COUNTIF(전체당첨내역!$B836:$G836,14)</f>
        <v>117</v>
      </c>
      <c r="P836">
        <f>P835+COUNTIF(전체당첨내역!$B836:$G836,15)</f>
        <v>114</v>
      </c>
      <c r="Q836">
        <f>Q835+COUNTIF(전체당첨내역!$B836:$G836,16)</f>
        <v>105</v>
      </c>
      <c r="R836">
        <f>R835+COUNTIF(전체당첨내역!$B836:$G836,17)</f>
        <v>119</v>
      </c>
      <c r="S836">
        <f>S835+COUNTIF(전체당첨내역!$B836:$G836,18)</f>
        <v>119</v>
      </c>
      <c r="T836">
        <f>T835+COUNTIF(전체당첨내역!$B836:$G836,19)</f>
        <v>115</v>
      </c>
      <c r="U836">
        <f>U835+COUNTIF(전체당첨내역!$B836:$G836,20)</f>
        <v>122</v>
      </c>
      <c r="V836">
        <f>V835+COUNTIF(전체당첨내역!$B836:$G836,21)</f>
        <v>111</v>
      </c>
      <c r="W836">
        <f>W835+COUNTIF(전체당첨내역!$B836:$G836,22)</f>
        <v>89</v>
      </c>
      <c r="X836">
        <f>X835+COUNTIF(전체당첨내역!$B836:$G836,23)</f>
        <v>98</v>
      </c>
      <c r="Y836">
        <f>Y835+COUNTIF(전체당첨내역!$B836:$G836,24)</f>
        <v>113</v>
      </c>
      <c r="Z836">
        <f>Z835+COUNTIF(전체당첨내역!$B836:$G836,25)</f>
        <v>109</v>
      </c>
      <c r="AA836">
        <f>AA835+COUNTIF(전체당첨내역!$B836:$G836,26)</f>
        <v>111</v>
      </c>
      <c r="AB836">
        <f>AB835+COUNTIF(전체당첨내역!$B836:$G836,27)</f>
        <v>125</v>
      </c>
      <c r="AC836">
        <f>AC835+COUNTIF(전체당첨내역!$B836:$G836,28)</f>
        <v>98</v>
      </c>
      <c r="AD836">
        <f>AD835+COUNTIF(전체당첨내역!$B836:$G836,29)</f>
        <v>103</v>
      </c>
      <c r="AE836">
        <f>AE835+COUNTIF(전체당첨내역!$B836:$G836,30)</f>
        <v>99</v>
      </c>
      <c r="AF836">
        <f>AF835+COUNTIF(전체당첨내역!$B836:$G836,31)</f>
        <v>116</v>
      </c>
      <c r="AG836">
        <f>AG835+COUNTIF(전체당첨내역!$B836:$G836,32)</f>
        <v>94</v>
      </c>
      <c r="AH836">
        <f>AH835+COUNTIF(전체당첨내역!$B836:$G836,33)</f>
        <v>114</v>
      </c>
      <c r="AI836">
        <f>AI835+COUNTIF(전체당첨내역!$B836:$G836,34)</f>
        <v>131</v>
      </c>
      <c r="AJ836">
        <f>AJ835+COUNTIF(전체당첨내역!$B836:$G836,35)</f>
        <v>104</v>
      </c>
      <c r="AK836">
        <f>AK835+COUNTIF(전체당첨내역!$B836:$G836,36)</f>
        <v>111</v>
      </c>
      <c r="AL836">
        <f>AL835+COUNTIF(전체당첨내역!$B836:$G836,37)</f>
        <v>117</v>
      </c>
      <c r="AM836">
        <f>AM835+COUNTIF(전체당첨내역!$B836:$G836,38)</f>
        <v>107</v>
      </c>
      <c r="AN836">
        <f>AN835+COUNTIF(전체당첨내역!$B836:$G836,39)</f>
        <v>112</v>
      </c>
      <c r="AO836">
        <f>AO835+COUNTIF(전체당첨내역!$B836:$G836,40)</f>
        <v>124</v>
      </c>
      <c r="AP836">
        <f>AP835+COUNTIF(전체당첨내역!$B836:$G836,41)</f>
        <v>102</v>
      </c>
      <c r="AQ836">
        <f>AQ835+COUNTIF(전체당첨내역!$B836:$G836,42)</f>
        <v>105</v>
      </c>
      <c r="AR836">
        <f>AR835+COUNTIF(전체당첨내역!$B836:$G836,43)</f>
        <v>119</v>
      </c>
      <c r="AS836">
        <f>AS835+COUNTIF(전체당첨내역!$B836:$G836,44)</f>
        <v>109</v>
      </c>
      <c r="AT836">
        <f>AT835+COUNTIF(전체당첨내역!$B836:$G836,45)</f>
        <v>117</v>
      </c>
    </row>
    <row r="837" spans="1:46" ht="16.5" customHeight="1">
      <c r="A837">
        <v>836</v>
      </c>
      <c r="B837">
        <f>B836+COUNTIF(전체당첨내역!$B837:$G837,1)</f>
        <v>120</v>
      </c>
      <c r="C837">
        <f>C836+COUNTIF(전체당첨내역!$B837:$G837,2)</f>
        <v>108</v>
      </c>
      <c r="D837">
        <f>D836+COUNTIF(전체당첨내역!$B837:$G837,3)</f>
        <v>110</v>
      </c>
      <c r="E837">
        <f>E836+COUNTIF(전체당첨내역!$B837:$G837,4)</f>
        <v>114</v>
      </c>
      <c r="F837">
        <f>F836+COUNTIF(전체당첨내역!$B837:$G837,5)</f>
        <v>116</v>
      </c>
      <c r="G837">
        <f>G836+COUNTIF(전체당첨내역!$B837:$G837,6)</f>
        <v>107</v>
      </c>
      <c r="H837">
        <f>H836+COUNTIF(전체당첨내역!$B837:$G837,7)</f>
        <v>113</v>
      </c>
      <c r="I837">
        <f>I836+COUNTIF(전체당첨내역!$B837:$G837,8)</f>
        <v>115</v>
      </c>
      <c r="J837">
        <f>J836+COUNTIF(전체당첨내역!$B837:$G837,9)</f>
        <v>86</v>
      </c>
      <c r="K837">
        <f>K836+COUNTIF(전체당첨내역!$B837:$G837,10)</f>
        <v>120</v>
      </c>
      <c r="L837">
        <f>L836+COUNTIF(전체당첨내역!$B837:$G837,11)</f>
        <v>116</v>
      </c>
      <c r="M837">
        <f>M836+COUNTIF(전체당첨내역!$B837:$G837,12)</f>
        <v>121</v>
      </c>
      <c r="N837">
        <f>N836+COUNTIF(전체당첨내역!$B837:$G837,13)</f>
        <v>118</v>
      </c>
      <c r="O837">
        <f>O836+COUNTIF(전체당첨내역!$B837:$G837,14)</f>
        <v>118</v>
      </c>
      <c r="P837">
        <f>P836+COUNTIF(전체당첨내역!$B837:$G837,15)</f>
        <v>114</v>
      </c>
      <c r="Q837">
        <f>Q836+COUNTIF(전체당첨내역!$B837:$G837,16)</f>
        <v>105</v>
      </c>
      <c r="R837">
        <f>R836+COUNTIF(전체당첨내역!$B837:$G837,17)</f>
        <v>119</v>
      </c>
      <c r="S837">
        <f>S836+COUNTIF(전체당첨내역!$B837:$G837,18)</f>
        <v>119</v>
      </c>
      <c r="T837">
        <f>T836+COUNTIF(전체당첨내역!$B837:$G837,19)</f>
        <v>115</v>
      </c>
      <c r="U837">
        <f>U836+COUNTIF(전체당첨내역!$B837:$G837,20)</f>
        <v>122</v>
      </c>
      <c r="V837">
        <f>V836+COUNTIF(전체당첨내역!$B837:$G837,21)</f>
        <v>111</v>
      </c>
      <c r="W837">
        <f>W836+COUNTIF(전체당첨내역!$B837:$G837,22)</f>
        <v>89</v>
      </c>
      <c r="X837">
        <f>X836+COUNTIF(전체당첨내역!$B837:$G837,23)</f>
        <v>98</v>
      </c>
      <c r="Y837">
        <f>Y836+COUNTIF(전체당첨내역!$B837:$G837,24)</f>
        <v>113</v>
      </c>
      <c r="Z837">
        <f>Z836+COUNTIF(전체당첨내역!$B837:$G837,25)</f>
        <v>109</v>
      </c>
      <c r="AA837">
        <f>AA836+COUNTIF(전체당첨내역!$B837:$G837,26)</f>
        <v>112</v>
      </c>
      <c r="AB837">
        <f>AB836+COUNTIF(전체당첨내역!$B837:$G837,27)</f>
        <v>125</v>
      </c>
      <c r="AC837">
        <f>AC836+COUNTIF(전체당첨내역!$B837:$G837,28)</f>
        <v>99</v>
      </c>
      <c r="AD837">
        <f>AD836+COUNTIF(전체당첨내역!$B837:$G837,29)</f>
        <v>103</v>
      </c>
      <c r="AE837">
        <f>AE836+COUNTIF(전체당첨내역!$B837:$G837,30)</f>
        <v>99</v>
      </c>
      <c r="AF837">
        <f>AF836+COUNTIF(전체당첨내역!$B837:$G837,31)</f>
        <v>116</v>
      </c>
      <c r="AG837">
        <f>AG836+COUNTIF(전체당첨내역!$B837:$G837,32)</f>
        <v>94</v>
      </c>
      <c r="AH837">
        <f>AH836+COUNTIF(전체당첨내역!$B837:$G837,33)</f>
        <v>114</v>
      </c>
      <c r="AI837">
        <f>AI836+COUNTIF(전체당첨내역!$B837:$G837,34)</f>
        <v>131</v>
      </c>
      <c r="AJ837">
        <f>AJ836+COUNTIF(전체당첨내역!$B837:$G837,35)</f>
        <v>104</v>
      </c>
      <c r="AK837">
        <f>AK836+COUNTIF(전체당첨내역!$B837:$G837,36)</f>
        <v>111</v>
      </c>
      <c r="AL837">
        <f>AL836+COUNTIF(전체당첨내역!$B837:$G837,37)</f>
        <v>117</v>
      </c>
      <c r="AM837">
        <f>AM836+COUNTIF(전체당첨내역!$B837:$G837,38)</f>
        <v>107</v>
      </c>
      <c r="AN837">
        <f>AN836+COUNTIF(전체당첨내역!$B837:$G837,39)</f>
        <v>112</v>
      </c>
      <c r="AO837">
        <f>AO836+COUNTIF(전체당첨내역!$B837:$G837,40)</f>
        <v>124</v>
      </c>
      <c r="AP837">
        <f>AP836+COUNTIF(전체당첨내역!$B837:$G837,41)</f>
        <v>102</v>
      </c>
      <c r="AQ837">
        <f>AQ836+COUNTIF(전체당첨내역!$B837:$G837,42)</f>
        <v>105</v>
      </c>
      <c r="AR837">
        <f>AR836+COUNTIF(전체당첨내역!$B837:$G837,43)</f>
        <v>119</v>
      </c>
      <c r="AS837">
        <f>AS836+COUNTIF(전체당첨내역!$B837:$G837,44)</f>
        <v>109</v>
      </c>
      <c r="AT837">
        <f>AT836+COUNTIF(전체당첨내역!$B837:$G837,45)</f>
        <v>117</v>
      </c>
    </row>
    <row r="838" spans="1:46" ht="16.5" customHeight="1">
      <c r="A838">
        <v>837</v>
      </c>
      <c r="B838">
        <f>B837+COUNTIF(전체당첨내역!$B838:$G838,1)</f>
        <v>120</v>
      </c>
      <c r="C838">
        <f>C837+COUNTIF(전체당첨내역!$B838:$G838,2)</f>
        <v>109</v>
      </c>
      <c r="D838">
        <f>D837+COUNTIF(전체당첨내역!$B838:$G838,3)</f>
        <v>110</v>
      </c>
      <c r="E838">
        <f>E837+COUNTIF(전체당첨내역!$B838:$G838,4)</f>
        <v>114</v>
      </c>
      <c r="F838">
        <f>F837+COUNTIF(전체당첨내역!$B838:$G838,5)</f>
        <v>116</v>
      </c>
      <c r="G838">
        <f>G837+COUNTIF(전체당첨내역!$B838:$G838,6)</f>
        <v>107</v>
      </c>
      <c r="H838">
        <f>H837+COUNTIF(전체당첨내역!$B838:$G838,7)</f>
        <v>113</v>
      </c>
      <c r="I838">
        <f>I837+COUNTIF(전체당첨내역!$B838:$G838,8)</f>
        <v>115</v>
      </c>
      <c r="J838">
        <f>J837+COUNTIF(전체당첨내역!$B838:$G838,9)</f>
        <v>86</v>
      </c>
      <c r="K838">
        <f>K837+COUNTIF(전체당첨내역!$B838:$G838,10)</f>
        <v>120</v>
      </c>
      <c r="L838">
        <f>L837+COUNTIF(전체당첨내역!$B838:$G838,11)</f>
        <v>116</v>
      </c>
      <c r="M838">
        <f>M837+COUNTIF(전체당첨내역!$B838:$G838,12)</f>
        <v>121</v>
      </c>
      <c r="N838">
        <f>N837+COUNTIF(전체당첨내역!$B838:$G838,13)</f>
        <v>118</v>
      </c>
      <c r="O838">
        <f>O837+COUNTIF(전체당첨내역!$B838:$G838,14)</f>
        <v>118</v>
      </c>
      <c r="P838">
        <f>P837+COUNTIF(전체당첨내역!$B838:$G838,15)</f>
        <v>114</v>
      </c>
      <c r="Q838">
        <f>Q837+COUNTIF(전체당첨내역!$B838:$G838,16)</f>
        <v>105</v>
      </c>
      <c r="R838">
        <f>R837+COUNTIF(전체당첨내역!$B838:$G838,17)</f>
        <v>119</v>
      </c>
      <c r="S838">
        <f>S837+COUNTIF(전체당첨내역!$B838:$G838,18)</f>
        <v>119</v>
      </c>
      <c r="T838">
        <f>T837+COUNTIF(전체당첨내역!$B838:$G838,19)</f>
        <v>115</v>
      </c>
      <c r="U838">
        <f>U837+COUNTIF(전체당첨내역!$B838:$G838,20)</f>
        <v>122</v>
      </c>
      <c r="V838">
        <f>V837+COUNTIF(전체당첨내역!$B838:$G838,21)</f>
        <v>111</v>
      </c>
      <c r="W838">
        <f>W837+COUNTIF(전체당첨내역!$B838:$G838,22)</f>
        <v>89</v>
      </c>
      <c r="X838">
        <f>X837+COUNTIF(전체당첨내역!$B838:$G838,23)</f>
        <v>98</v>
      </c>
      <c r="Y838">
        <f>Y837+COUNTIF(전체당첨내역!$B838:$G838,24)</f>
        <v>113</v>
      </c>
      <c r="Z838">
        <f>Z837+COUNTIF(전체당첨내역!$B838:$G838,25)</f>
        <v>110</v>
      </c>
      <c r="AA838">
        <f>AA837+COUNTIF(전체당첨내역!$B838:$G838,26)</f>
        <v>112</v>
      </c>
      <c r="AB838">
        <f>AB837+COUNTIF(전체당첨내역!$B838:$G838,27)</f>
        <v>125</v>
      </c>
      <c r="AC838">
        <f>AC837+COUNTIF(전체당첨내역!$B838:$G838,28)</f>
        <v>100</v>
      </c>
      <c r="AD838">
        <f>AD837+COUNTIF(전체당첨내역!$B838:$G838,29)</f>
        <v>103</v>
      </c>
      <c r="AE838">
        <f>AE837+COUNTIF(전체당첨내역!$B838:$G838,30)</f>
        <v>100</v>
      </c>
      <c r="AF838">
        <f>AF837+COUNTIF(전체당첨내역!$B838:$G838,31)</f>
        <v>116</v>
      </c>
      <c r="AG838">
        <f>AG837+COUNTIF(전체당첨내역!$B838:$G838,32)</f>
        <v>94</v>
      </c>
      <c r="AH838">
        <f>AH837+COUNTIF(전체당첨내역!$B838:$G838,33)</f>
        <v>115</v>
      </c>
      <c r="AI838">
        <f>AI837+COUNTIF(전체당첨내역!$B838:$G838,34)</f>
        <v>131</v>
      </c>
      <c r="AJ838">
        <f>AJ837+COUNTIF(전체당첨내역!$B838:$G838,35)</f>
        <v>104</v>
      </c>
      <c r="AK838">
        <f>AK837+COUNTIF(전체당첨내역!$B838:$G838,36)</f>
        <v>111</v>
      </c>
      <c r="AL838">
        <f>AL837+COUNTIF(전체당첨내역!$B838:$G838,37)</f>
        <v>117</v>
      </c>
      <c r="AM838">
        <f>AM837+COUNTIF(전체당첨내역!$B838:$G838,38)</f>
        <v>107</v>
      </c>
      <c r="AN838">
        <f>AN837+COUNTIF(전체당첨내역!$B838:$G838,39)</f>
        <v>112</v>
      </c>
      <c r="AO838">
        <f>AO837+COUNTIF(전체당첨내역!$B838:$G838,40)</f>
        <v>124</v>
      </c>
      <c r="AP838">
        <f>AP837+COUNTIF(전체당첨내역!$B838:$G838,41)</f>
        <v>102</v>
      </c>
      <c r="AQ838">
        <f>AQ837+COUNTIF(전체당첨내역!$B838:$G838,42)</f>
        <v>105</v>
      </c>
      <c r="AR838">
        <f>AR837+COUNTIF(전체당첨내역!$B838:$G838,43)</f>
        <v>119</v>
      </c>
      <c r="AS838">
        <f>AS837+COUNTIF(전체당첨내역!$B838:$G838,44)</f>
        <v>109</v>
      </c>
      <c r="AT838">
        <f>AT837+COUNTIF(전체당첨내역!$B838:$G838,45)</f>
        <v>118</v>
      </c>
    </row>
    <row r="839" spans="1:46" ht="16.5" customHeight="1">
      <c r="A839">
        <v>838</v>
      </c>
      <c r="B839">
        <f>B838+COUNTIF(전체당첨내역!$B839:$G839,1)</f>
        <v>120</v>
      </c>
      <c r="C839">
        <f>C838+COUNTIF(전체당첨내역!$B839:$G839,2)</f>
        <v>109</v>
      </c>
      <c r="D839">
        <f>D838+COUNTIF(전체당첨내역!$B839:$G839,3)</f>
        <v>110</v>
      </c>
      <c r="E839">
        <f>E838+COUNTIF(전체당첨내역!$B839:$G839,4)</f>
        <v>114</v>
      </c>
      <c r="F839">
        <f>F838+COUNTIF(전체당첨내역!$B839:$G839,5)</f>
        <v>116</v>
      </c>
      <c r="G839">
        <f>G838+COUNTIF(전체당첨내역!$B839:$G839,6)</f>
        <v>107</v>
      </c>
      <c r="H839">
        <f>H838+COUNTIF(전체당첨내역!$B839:$G839,7)</f>
        <v>113</v>
      </c>
      <c r="I839">
        <f>I838+COUNTIF(전체당첨내역!$B839:$G839,8)</f>
        <v>115</v>
      </c>
      <c r="J839">
        <f>J838+COUNTIF(전체당첨내역!$B839:$G839,9)</f>
        <v>87</v>
      </c>
      <c r="K839">
        <f>K838+COUNTIF(전체당첨내역!$B839:$G839,10)</f>
        <v>120</v>
      </c>
      <c r="L839">
        <f>L838+COUNTIF(전체당첨내역!$B839:$G839,11)</f>
        <v>116</v>
      </c>
      <c r="M839">
        <f>M838+COUNTIF(전체당첨내역!$B839:$G839,12)</f>
        <v>121</v>
      </c>
      <c r="N839">
        <f>N838+COUNTIF(전체당첨내역!$B839:$G839,13)</f>
        <v>118</v>
      </c>
      <c r="O839">
        <f>O838+COUNTIF(전체당첨내역!$B839:$G839,14)</f>
        <v>119</v>
      </c>
      <c r="P839">
        <f>P838+COUNTIF(전체당첨내역!$B839:$G839,15)</f>
        <v>114</v>
      </c>
      <c r="Q839">
        <f>Q838+COUNTIF(전체당첨내역!$B839:$G839,16)</f>
        <v>105</v>
      </c>
      <c r="R839">
        <f>R838+COUNTIF(전체당첨내역!$B839:$G839,17)</f>
        <v>120</v>
      </c>
      <c r="S839">
        <f>S838+COUNTIF(전체당첨내역!$B839:$G839,18)</f>
        <v>119</v>
      </c>
      <c r="T839">
        <f>T838+COUNTIF(전체당첨내역!$B839:$G839,19)</f>
        <v>115</v>
      </c>
      <c r="U839">
        <f>U838+COUNTIF(전체당첨내역!$B839:$G839,20)</f>
        <v>122</v>
      </c>
      <c r="V839">
        <f>V838+COUNTIF(전체당첨내역!$B839:$G839,21)</f>
        <v>111</v>
      </c>
      <c r="W839">
        <f>W838+COUNTIF(전체당첨내역!$B839:$G839,22)</f>
        <v>89</v>
      </c>
      <c r="X839">
        <f>X838+COUNTIF(전체당첨내역!$B839:$G839,23)</f>
        <v>98</v>
      </c>
      <c r="Y839">
        <f>Y838+COUNTIF(전체당첨내역!$B839:$G839,24)</f>
        <v>113</v>
      </c>
      <c r="Z839">
        <f>Z838+COUNTIF(전체당첨내역!$B839:$G839,25)</f>
        <v>110</v>
      </c>
      <c r="AA839">
        <f>AA838+COUNTIF(전체당첨내역!$B839:$G839,26)</f>
        <v>112</v>
      </c>
      <c r="AB839">
        <f>AB838+COUNTIF(전체당첨내역!$B839:$G839,27)</f>
        <v>125</v>
      </c>
      <c r="AC839">
        <f>AC838+COUNTIF(전체당첨내역!$B839:$G839,28)</f>
        <v>100</v>
      </c>
      <c r="AD839">
        <f>AD838+COUNTIF(전체당첨내역!$B839:$G839,29)</f>
        <v>103</v>
      </c>
      <c r="AE839">
        <f>AE838+COUNTIF(전체당첨내역!$B839:$G839,30)</f>
        <v>100</v>
      </c>
      <c r="AF839">
        <f>AF838+COUNTIF(전체당첨내역!$B839:$G839,31)</f>
        <v>116</v>
      </c>
      <c r="AG839">
        <f>AG838+COUNTIF(전체당첨내역!$B839:$G839,32)</f>
        <v>94</v>
      </c>
      <c r="AH839">
        <f>AH838+COUNTIF(전체당첨내역!$B839:$G839,33)</f>
        <v>116</v>
      </c>
      <c r="AI839">
        <f>AI838+COUNTIF(전체당첨내역!$B839:$G839,34)</f>
        <v>131</v>
      </c>
      <c r="AJ839">
        <f>AJ838+COUNTIF(전체당첨내역!$B839:$G839,35)</f>
        <v>104</v>
      </c>
      <c r="AK839">
        <f>AK838+COUNTIF(전체당첨내역!$B839:$G839,36)</f>
        <v>112</v>
      </c>
      <c r="AL839">
        <f>AL838+COUNTIF(전체당첨내역!$B839:$G839,37)</f>
        <v>117</v>
      </c>
      <c r="AM839">
        <f>AM838+COUNTIF(전체당첨내역!$B839:$G839,38)</f>
        <v>108</v>
      </c>
      <c r="AN839">
        <f>AN838+COUNTIF(전체당첨내역!$B839:$G839,39)</f>
        <v>112</v>
      </c>
      <c r="AO839">
        <f>AO838+COUNTIF(전체당첨내역!$B839:$G839,40)</f>
        <v>124</v>
      </c>
      <c r="AP839">
        <f>AP838+COUNTIF(전체당첨내역!$B839:$G839,41)</f>
        <v>102</v>
      </c>
      <c r="AQ839">
        <f>AQ838+COUNTIF(전체당첨내역!$B839:$G839,42)</f>
        <v>105</v>
      </c>
      <c r="AR839">
        <f>AR838+COUNTIF(전체당첨내역!$B839:$G839,43)</f>
        <v>119</v>
      </c>
      <c r="AS839">
        <f>AS838+COUNTIF(전체당첨내역!$B839:$G839,44)</f>
        <v>109</v>
      </c>
      <c r="AT839">
        <f>AT838+COUNTIF(전체당첨내역!$B839:$G839,45)</f>
        <v>118</v>
      </c>
    </row>
    <row r="840" spans="1:46" ht="16.5" customHeight="1">
      <c r="A840">
        <v>839</v>
      </c>
      <c r="B840">
        <f>B839+COUNTIF(전체당첨내역!$B840:$G840,1)</f>
        <v>120</v>
      </c>
      <c r="C840">
        <f>C839+COUNTIF(전체당첨내역!$B840:$G840,2)</f>
        <v>109</v>
      </c>
      <c r="D840">
        <f>D839+COUNTIF(전체당첨내역!$B840:$G840,3)</f>
        <v>111</v>
      </c>
      <c r="E840">
        <f>E839+COUNTIF(전체당첨내역!$B840:$G840,4)</f>
        <v>114</v>
      </c>
      <c r="F840">
        <f>F839+COUNTIF(전체당첨내역!$B840:$G840,5)</f>
        <v>116</v>
      </c>
      <c r="G840">
        <f>G839+COUNTIF(전체당첨내역!$B840:$G840,6)</f>
        <v>107</v>
      </c>
      <c r="H840">
        <f>H839+COUNTIF(전체당첨내역!$B840:$G840,7)</f>
        <v>113</v>
      </c>
      <c r="I840">
        <f>I839+COUNTIF(전체당첨내역!$B840:$G840,8)</f>
        <v>115</v>
      </c>
      <c r="J840">
        <f>J839+COUNTIF(전체당첨내역!$B840:$G840,9)</f>
        <v>88</v>
      </c>
      <c r="K840">
        <f>K839+COUNTIF(전체당첨내역!$B840:$G840,10)</f>
        <v>120</v>
      </c>
      <c r="L840">
        <f>L839+COUNTIF(전체당첨내역!$B840:$G840,11)</f>
        <v>117</v>
      </c>
      <c r="M840">
        <f>M839+COUNTIF(전체당첨내역!$B840:$G840,12)</f>
        <v>122</v>
      </c>
      <c r="N840">
        <f>N839+COUNTIF(전체당첨내역!$B840:$G840,13)</f>
        <v>119</v>
      </c>
      <c r="O840">
        <f>O839+COUNTIF(전체당첨내역!$B840:$G840,14)</f>
        <v>119</v>
      </c>
      <c r="P840">
        <f>P839+COUNTIF(전체당첨내역!$B840:$G840,15)</f>
        <v>114</v>
      </c>
      <c r="Q840">
        <f>Q839+COUNTIF(전체당첨내역!$B840:$G840,16)</f>
        <v>105</v>
      </c>
      <c r="R840">
        <f>R839+COUNTIF(전체당첨내역!$B840:$G840,17)</f>
        <v>120</v>
      </c>
      <c r="S840">
        <f>S839+COUNTIF(전체당첨내역!$B840:$G840,18)</f>
        <v>119</v>
      </c>
      <c r="T840">
        <f>T839+COUNTIF(전체당첨내역!$B840:$G840,19)</f>
        <v>116</v>
      </c>
      <c r="U840">
        <f>U839+COUNTIF(전체당첨내역!$B840:$G840,20)</f>
        <v>122</v>
      </c>
      <c r="V840">
        <f>V839+COUNTIF(전체당첨내역!$B840:$G840,21)</f>
        <v>111</v>
      </c>
      <c r="W840">
        <f>W839+COUNTIF(전체당첨내역!$B840:$G840,22)</f>
        <v>89</v>
      </c>
      <c r="X840">
        <f>X839+COUNTIF(전체당첨내역!$B840:$G840,23)</f>
        <v>98</v>
      </c>
      <c r="Y840">
        <f>Y839+COUNTIF(전체당첨내역!$B840:$G840,24)</f>
        <v>113</v>
      </c>
      <c r="Z840">
        <f>Z839+COUNTIF(전체당첨내역!$B840:$G840,25)</f>
        <v>110</v>
      </c>
      <c r="AA840">
        <f>AA839+COUNTIF(전체당첨내역!$B840:$G840,26)</f>
        <v>112</v>
      </c>
      <c r="AB840">
        <f>AB839+COUNTIF(전체당첨내역!$B840:$G840,27)</f>
        <v>125</v>
      </c>
      <c r="AC840">
        <f>AC839+COUNTIF(전체당첨내역!$B840:$G840,28)</f>
        <v>100</v>
      </c>
      <c r="AD840">
        <f>AD839+COUNTIF(전체당첨내역!$B840:$G840,29)</f>
        <v>103</v>
      </c>
      <c r="AE840">
        <f>AE839+COUNTIF(전체당첨내역!$B840:$G840,30)</f>
        <v>100</v>
      </c>
      <c r="AF840">
        <f>AF839+COUNTIF(전체당첨내역!$B840:$G840,31)</f>
        <v>116</v>
      </c>
      <c r="AG840">
        <f>AG839+COUNTIF(전체당첨내역!$B840:$G840,32)</f>
        <v>94</v>
      </c>
      <c r="AH840">
        <f>AH839+COUNTIF(전체당첨내역!$B840:$G840,33)</f>
        <v>116</v>
      </c>
      <c r="AI840">
        <f>AI839+COUNTIF(전체당첨내역!$B840:$G840,34)</f>
        <v>131</v>
      </c>
      <c r="AJ840">
        <f>AJ839+COUNTIF(전체당첨내역!$B840:$G840,35)</f>
        <v>104</v>
      </c>
      <c r="AK840">
        <f>AK839+COUNTIF(전체당첨내역!$B840:$G840,36)</f>
        <v>112</v>
      </c>
      <c r="AL840">
        <f>AL839+COUNTIF(전체당첨내역!$B840:$G840,37)</f>
        <v>117</v>
      </c>
      <c r="AM840">
        <f>AM839+COUNTIF(전체당첨내역!$B840:$G840,38)</f>
        <v>108</v>
      </c>
      <c r="AN840">
        <f>AN839+COUNTIF(전체당첨내역!$B840:$G840,39)</f>
        <v>112</v>
      </c>
      <c r="AO840">
        <f>AO839+COUNTIF(전체당첨내역!$B840:$G840,40)</f>
        <v>124</v>
      </c>
      <c r="AP840">
        <f>AP839+COUNTIF(전체당첨내역!$B840:$G840,41)</f>
        <v>102</v>
      </c>
      <c r="AQ840">
        <f>AQ839+COUNTIF(전체당첨내역!$B840:$G840,42)</f>
        <v>105</v>
      </c>
      <c r="AR840">
        <f>AR839+COUNTIF(전체당첨내역!$B840:$G840,43)</f>
        <v>119</v>
      </c>
      <c r="AS840">
        <f>AS839+COUNTIF(전체당첨내역!$B840:$G840,44)</f>
        <v>109</v>
      </c>
      <c r="AT840">
        <f>AT839+COUNTIF(전체당첨내역!$B840:$G840,45)</f>
        <v>118</v>
      </c>
    </row>
    <row r="841" spans="1:46" ht="16.5" customHeight="1">
      <c r="A841">
        <v>840</v>
      </c>
      <c r="B841">
        <f>B840+COUNTIF(전체당첨내역!$B841:$G841,1)</f>
        <v>120</v>
      </c>
      <c r="C841">
        <f>C840+COUNTIF(전체당첨내역!$B841:$G841,2)</f>
        <v>110</v>
      </c>
      <c r="D841">
        <f>D840+COUNTIF(전체당첨내역!$B841:$G841,3)</f>
        <v>111</v>
      </c>
      <c r="E841">
        <f>E840+COUNTIF(전체당첨내역!$B841:$G841,4)</f>
        <v>115</v>
      </c>
      <c r="F841">
        <f>F840+COUNTIF(전체당첨내역!$B841:$G841,5)</f>
        <v>116</v>
      </c>
      <c r="G841">
        <f>G840+COUNTIF(전체당첨내역!$B841:$G841,6)</f>
        <v>107</v>
      </c>
      <c r="H841">
        <f>H840+COUNTIF(전체당첨내역!$B841:$G841,7)</f>
        <v>113</v>
      </c>
      <c r="I841">
        <f>I840+COUNTIF(전체당첨내역!$B841:$G841,8)</f>
        <v>115</v>
      </c>
      <c r="J841">
        <f>J840+COUNTIF(전체당첨내역!$B841:$G841,9)</f>
        <v>88</v>
      </c>
      <c r="K841">
        <f>K840+COUNTIF(전체당첨내역!$B841:$G841,10)</f>
        <v>120</v>
      </c>
      <c r="L841">
        <f>L840+COUNTIF(전체당첨내역!$B841:$G841,11)</f>
        <v>118</v>
      </c>
      <c r="M841">
        <f>M840+COUNTIF(전체당첨내역!$B841:$G841,12)</f>
        <v>122</v>
      </c>
      <c r="N841">
        <f>N840+COUNTIF(전체당첨내역!$B841:$G841,13)</f>
        <v>119</v>
      </c>
      <c r="O841">
        <f>O840+COUNTIF(전체당첨내역!$B841:$G841,14)</f>
        <v>119</v>
      </c>
      <c r="P841">
        <f>P840+COUNTIF(전체당첨내역!$B841:$G841,15)</f>
        <v>114</v>
      </c>
      <c r="Q841">
        <f>Q840+COUNTIF(전체당첨내역!$B841:$G841,16)</f>
        <v>105</v>
      </c>
      <c r="R841">
        <f>R840+COUNTIF(전체당첨내역!$B841:$G841,17)</f>
        <v>120</v>
      </c>
      <c r="S841">
        <f>S840+COUNTIF(전체당첨내역!$B841:$G841,18)</f>
        <v>119</v>
      </c>
      <c r="T841">
        <f>T840+COUNTIF(전체당첨내역!$B841:$G841,19)</f>
        <v>116</v>
      </c>
      <c r="U841">
        <f>U840+COUNTIF(전체당첨내역!$B841:$G841,20)</f>
        <v>122</v>
      </c>
      <c r="V841">
        <f>V840+COUNTIF(전체당첨내역!$B841:$G841,21)</f>
        <v>111</v>
      </c>
      <c r="W841">
        <f>W840+COUNTIF(전체당첨내역!$B841:$G841,22)</f>
        <v>89</v>
      </c>
      <c r="X841">
        <f>X840+COUNTIF(전체당첨내역!$B841:$G841,23)</f>
        <v>98</v>
      </c>
      <c r="Y841">
        <f>Y840+COUNTIF(전체당첨내역!$B841:$G841,24)</f>
        <v>113</v>
      </c>
      <c r="Z841">
        <f>Z840+COUNTIF(전체당첨내역!$B841:$G841,25)</f>
        <v>110</v>
      </c>
      <c r="AA841">
        <f>AA840+COUNTIF(전체당첨내역!$B841:$G841,26)</f>
        <v>112</v>
      </c>
      <c r="AB841">
        <f>AB840+COUNTIF(전체당첨내역!$B841:$G841,27)</f>
        <v>125</v>
      </c>
      <c r="AC841">
        <f>AC840+COUNTIF(전체당첨내역!$B841:$G841,28)</f>
        <v>101</v>
      </c>
      <c r="AD841">
        <f>AD840+COUNTIF(전체당첨내역!$B841:$G841,29)</f>
        <v>104</v>
      </c>
      <c r="AE841">
        <f>AE840+COUNTIF(전체당첨내역!$B841:$G841,30)</f>
        <v>100</v>
      </c>
      <c r="AF841">
        <f>AF840+COUNTIF(전체당첨내역!$B841:$G841,31)</f>
        <v>116</v>
      </c>
      <c r="AG841">
        <f>AG840+COUNTIF(전체당첨내역!$B841:$G841,32)</f>
        <v>94</v>
      </c>
      <c r="AH841">
        <f>AH840+COUNTIF(전체당첨내역!$B841:$G841,33)</f>
        <v>116</v>
      </c>
      <c r="AI841">
        <f>AI840+COUNTIF(전체당첨내역!$B841:$G841,34)</f>
        <v>131</v>
      </c>
      <c r="AJ841">
        <f>AJ840+COUNTIF(전체당첨내역!$B841:$G841,35)</f>
        <v>104</v>
      </c>
      <c r="AK841">
        <f>AK840+COUNTIF(전체당첨내역!$B841:$G841,36)</f>
        <v>112</v>
      </c>
      <c r="AL841">
        <f>AL840+COUNTIF(전체당첨내역!$B841:$G841,37)</f>
        <v>117</v>
      </c>
      <c r="AM841">
        <f>AM840+COUNTIF(전체당첨내역!$B841:$G841,38)</f>
        <v>108</v>
      </c>
      <c r="AN841">
        <f>AN840+COUNTIF(전체당첨내역!$B841:$G841,39)</f>
        <v>112</v>
      </c>
      <c r="AO841">
        <f>AO840+COUNTIF(전체당첨내역!$B841:$G841,40)</f>
        <v>124</v>
      </c>
      <c r="AP841">
        <f>AP840+COUNTIF(전체당첨내역!$B841:$G841,41)</f>
        <v>102</v>
      </c>
      <c r="AQ841">
        <f>AQ840+COUNTIF(전체당첨내역!$B841:$G841,42)</f>
        <v>105</v>
      </c>
      <c r="AR841">
        <f>AR840+COUNTIF(전체당첨내역!$B841:$G841,43)</f>
        <v>120</v>
      </c>
      <c r="AS841">
        <f>AS840+COUNTIF(전체당첨내역!$B841:$G841,44)</f>
        <v>109</v>
      </c>
      <c r="AT841">
        <f>AT840+COUNTIF(전체당첨내역!$B841:$G841,45)</f>
        <v>118</v>
      </c>
    </row>
    <row r="842" spans="1:46" ht="16.5" customHeight="1">
      <c r="A842">
        <v>841</v>
      </c>
      <c r="B842">
        <f>B841+COUNTIF(전체당첨내역!$B842:$G842,1)</f>
        <v>120</v>
      </c>
      <c r="C842">
        <f>C841+COUNTIF(전체당첨내역!$B842:$G842,2)</f>
        <v>110</v>
      </c>
      <c r="D842">
        <f>D841+COUNTIF(전체당첨내역!$B842:$G842,3)</f>
        <v>111</v>
      </c>
      <c r="E842">
        <f>E841+COUNTIF(전체당첨내역!$B842:$G842,4)</f>
        <v>115</v>
      </c>
      <c r="F842">
        <f>F841+COUNTIF(전체당첨내역!$B842:$G842,5)</f>
        <v>117</v>
      </c>
      <c r="G842">
        <f>G841+COUNTIF(전체당첨내역!$B842:$G842,6)</f>
        <v>107</v>
      </c>
      <c r="H842">
        <f>H841+COUNTIF(전체당첨내역!$B842:$G842,7)</f>
        <v>113</v>
      </c>
      <c r="I842">
        <f>I841+COUNTIF(전체당첨내역!$B842:$G842,8)</f>
        <v>115</v>
      </c>
      <c r="J842">
        <f>J841+COUNTIF(전체당첨내역!$B842:$G842,9)</f>
        <v>88</v>
      </c>
      <c r="K842">
        <f>K841+COUNTIF(전체당첨내역!$B842:$G842,10)</f>
        <v>120</v>
      </c>
      <c r="L842">
        <f>L841+COUNTIF(전체당첨내역!$B842:$G842,11)</f>
        <v>119</v>
      </c>
      <c r="M842">
        <f>M841+COUNTIF(전체당첨내역!$B842:$G842,12)</f>
        <v>122</v>
      </c>
      <c r="N842">
        <f>N841+COUNTIF(전체당첨내역!$B842:$G842,13)</f>
        <v>119</v>
      </c>
      <c r="O842">
        <f>O841+COUNTIF(전체당첨내역!$B842:$G842,14)</f>
        <v>120</v>
      </c>
      <c r="P842">
        <f>P841+COUNTIF(전체당첨내역!$B842:$G842,15)</f>
        <v>114</v>
      </c>
      <c r="Q842">
        <f>Q841+COUNTIF(전체당첨내역!$B842:$G842,16)</f>
        <v>105</v>
      </c>
      <c r="R842">
        <f>R841+COUNTIF(전체당첨내역!$B842:$G842,17)</f>
        <v>120</v>
      </c>
      <c r="S842">
        <f>S841+COUNTIF(전체당첨내역!$B842:$G842,18)</f>
        <v>119</v>
      </c>
      <c r="T842">
        <f>T841+COUNTIF(전체당첨내역!$B842:$G842,19)</f>
        <v>116</v>
      </c>
      <c r="U842">
        <f>U841+COUNTIF(전체당첨내역!$B842:$G842,20)</f>
        <v>122</v>
      </c>
      <c r="V842">
        <f>V841+COUNTIF(전체당첨내역!$B842:$G842,21)</f>
        <v>111</v>
      </c>
      <c r="W842">
        <f>W841+COUNTIF(전체당첨내역!$B842:$G842,22)</f>
        <v>89</v>
      </c>
      <c r="X842">
        <f>X841+COUNTIF(전체당첨내역!$B842:$G842,23)</f>
        <v>98</v>
      </c>
      <c r="Y842">
        <f>Y841+COUNTIF(전체당첨내역!$B842:$G842,24)</f>
        <v>113</v>
      </c>
      <c r="Z842">
        <f>Z841+COUNTIF(전체당첨내역!$B842:$G842,25)</f>
        <v>110</v>
      </c>
      <c r="AA842">
        <f>AA841+COUNTIF(전체당첨내역!$B842:$G842,26)</f>
        <v>112</v>
      </c>
      <c r="AB842">
        <f>AB841+COUNTIF(전체당첨내역!$B842:$G842,27)</f>
        <v>125</v>
      </c>
      <c r="AC842">
        <f>AC841+COUNTIF(전체당첨내역!$B842:$G842,28)</f>
        <v>101</v>
      </c>
      <c r="AD842">
        <f>AD841+COUNTIF(전체당첨내역!$B842:$G842,29)</f>
        <v>104</v>
      </c>
      <c r="AE842">
        <f>AE841+COUNTIF(전체당첨내역!$B842:$G842,30)</f>
        <v>101</v>
      </c>
      <c r="AF842">
        <f>AF841+COUNTIF(전체당첨내역!$B842:$G842,31)</f>
        <v>116</v>
      </c>
      <c r="AG842">
        <f>AG841+COUNTIF(전체당첨내역!$B842:$G842,32)</f>
        <v>94</v>
      </c>
      <c r="AH842">
        <f>AH841+COUNTIF(전체당첨내역!$B842:$G842,33)</f>
        <v>117</v>
      </c>
      <c r="AI842">
        <f>AI841+COUNTIF(전체당첨내역!$B842:$G842,34)</f>
        <v>131</v>
      </c>
      <c r="AJ842">
        <f>AJ841+COUNTIF(전체당첨내역!$B842:$G842,35)</f>
        <v>104</v>
      </c>
      <c r="AK842">
        <f>AK841+COUNTIF(전체당첨내역!$B842:$G842,36)</f>
        <v>112</v>
      </c>
      <c r="AL842">
        <f>AL841+COUNTIF(전체당첨내역!$B842:$G842,37)</f>
        <v>117</v>
      </c>
      <c r="AM842">
        <f>AM841+COUNTIF(전체당첨내역!$B842:$G842,38)</f>
        <v>109</v>
      </c>
      <c r="AN842">
        <f>AN841+COUNTIF(전체당첨내역!$B842:$G842,39)</f>
        <v>112</v>
      </c>
      <c r="AO842">
        <f>AO841+COUNTIF(전체당첨내역!$B842:$G842,40)</f>
        <v>124</v>
      </c>
      <c r="AP842">
        <f>AP841+COUNTIF(전체당첨내역!$B842:$G842,41)</f>
        <v>102</v>
      </c>
      <c r="AQ842">
        <f>AQ841+COUNTIF(전체당첨내역!$B842:$G842,42)</f>
        <v>105</v>
      </c>
      <c r="AR842">
        <f>AR841+COUNTIF(전체당첨내역!$B842:$G842,43)</f>
        <v>120</v>
      </c>
      <c r="AS842">
        <f>AS841+COUNTIF(전체당첨내역!$B842:$G842,44)</f>
        <v>109</v>
      </c>
      <c r="AT842">
        <f>AT841+COUNTIF(전체당첨내역!$B842:$G842,45)</f>
        <v>118</v>
      </c>
    </row>
    <row r="843" spans="1:46" ht="16.5" customHeight="1">
      <c r="A843">
        <v>842</v>
      </c>
      <c r="B843">
        <f>B842+COUNTIF(전체당첨내역!$B843:$G843,1)</f>
        <v>120</v>
      </c>
      <c r="C843">
        <f>C842+COUNTIF(전체당첨내역!$B843:$G843,2)</f>
        <v>110</v>
      </c>
      <c r="D843">
        <f>D842+COUNTIF(전체당첨내역!$B843:$G843,3)</f>
        <v>111</v>
      </c>
      <c r="E843">
        <f>E842+COUNTIF(전체당첨내역!$B843:$G843,4)</f>
        <v>115</v>
      </c>
      <c r="F843">
        <f>F842+COUNTIF(전체당첨내역!$B843:$G843,5)</f>
        <v>117</v>
      </c>
      <c r="G843">
        <f>G842+COUNTIF(전체당첨내역!$B843:$G843,6)</f>
        <v>107</v>
      </c>
      <c r="H843">
        <f>H842+COUNTIF(전체당첨내역!$B843:$G843,7)</f>
        <v>113</v>
      </c>
      <c r="I843">
        <f>I842+COUNTIF(전체당첨내역!$B843:$G843,8)</f>
        <v>115</v>
      </c>
      <c r="J843">
        <f>J842+COUNTIF(전체당첨내역!$B843:$G843,9)</f>
        <v>88</v>
      </c>
      <c r="K843">
        <f>K842+COUNTIF(전체당첨내역!$B843:$G843,10)</f>
        <v>120</v>
      </c>
      <c r="L843">
        <f>L842+COUNTIF(전체당첨내역!$B843:$G843,11)</f>
        <v>119</v>
      </c>
      <c r="M843">
        <f>M842+COUNTIF(전체당첨내역!$B843:$G843,12)</f>
        <v>122</v>
      </c>
      <c r="N843">
        <f>N842+COUNTIF(전체당첨내역!$B843:$G843,13)</f>
        <v>119</v>
      </c>
      <c r="O843">
        <f>O842+COUNTIF(전체당첨내역!$B843:$G843,14)</f>
        <v>121</v>
      </c>
      <c r="P843">
        <f>P842+COUNTIF(전체당첨내역!$B843:$G843,15)</f>
        <v>114</v>
      </c>
      <c r="Q843">
        <f>Q842+COUNTIF(전체당첨내역!$B843:$G843,16)</f>
        <v>105</v>
      </c>
      <c r="R843">
        <f>R842+COUNTIF(전체당첨내역!$B843:$G843,17)</f>
        <v>120</v>
      </c>
      <c r="S843">
        <f>S842+COUNTIF(전체당첨내역!$B843:$G843,18)</f>
        <v>119</v>
      </c>
      <c r="T843">
        <f>T842+COUNTIF(전체당첨내역!$B843:$G843,19)</f>
        <v>116</v>
      </c>
      <c r="U843">
        <f>U842+COUNTIF(전체당첨내역!$B843:$G843,20)</f>
        <v>122</v>
      </c>
      <c r="V843">
        <f>V842+COUNTIF(전체당첨내역!$B843:$G843,21)</f>
        <v>111</v>
      </c>
      <c r="W843">
        <f>W842+COUNTIF(전체당첨내역!$B843:$G843,22)</f>
        <v>89</v>
      </c>
      <c r="X843">
        <f>X842+COUNTIF(전체당첨내역!$B843:$G843,23)</f>
        <v>98</v>
      </c>
      <c r="Y843">
        <f>Y842+COUNTIF(전체당첨내역!$B843:$G843,24)</f>
        <v>113</v>
      </c>
      <c r="Z843">
        <f>Z842+COUNTIF(전체당첨내역!$B843:$G843,25)</f>
        <v>110</v>
      </c>
      <c r="AA843">
        <f>AA842+COUNTIF(전체당첨내역!$B843:$G843,26)</f>
        <v>113</v>
      </c>
      <c r="AB843">
        <f>AB842+COUNTIF(전체당첨내역!$B843:$G843,27)</f>
        <v>125</v>
      </c>
      <c r="AC843">
        <f>AC842+COUNTIF(전체당첨내역!$B843:$G843,28)</f>
        <v>101</v>
      </c>
      <c r="AD843">
        <f>AD842+COUNTIF(전체당첨내역!$B843:$G843,29)</f>
        <v>104</v>
      </c>
      <c r="AE843">
        <f>AE842+COUNTIF(전체당첨내역!$B843:$G843,30)</f>
        <v>101</v>
      </c>
      <c r="AF843">
        <f>AF842+COUNTIF(전체당첨내역!$B843:$G843,31)</f>
        <v>116</v>
      </c>
      <c r="AG843">
        <f>AG842+COUNTIF(전체당첨내역!$B843:$G843,32)</f>
        <v>95</v>
      </c>
      <c r="AH843">
        <f>AH842+COUNTIF(전체당첨내역!$B843:$G843,33)</f>
        <v>117</v>
      </c>
      <c r="AI843">
        <f>AI842+COUNTIF(전체당첨내역!$B843:$G843,34)</f>
        <v>131</v>
      </c>
      <c r="AJ843">
        <f>AJ842+COUNTIF(전체당첨내역!$B843:$G843,35)</f>
        <v>104</v>
      </c>
      <c r="AK843">
        <f>AK842+COUNTIF(전체당첨내역!$B843:$G843,36)</f>
        <v>113</v>
      </c>
      <c r="AL843">
        <f>AL842+COUNTIF(전체당첨내역!$B843:$G843,37)</f>
        <v>117</v>
      </c>
      <c r="AM843">
        <f>AM842+COUNTIF(전체당첨내역!$B843:$G843,38)</f>
        <v>109</v>
      </c>
      <c r="AN843">
        <f>AN842+COUNTIF(전체당첨내역!$B843:$G843,39)</f>
        <v>113</v>
      </c>
      <c r="AO843">
        <f>AO842+COUNTIF(전체당첨내역!$B843:$G843,40)</f>
        <v>124</v>
      </c>
      <c r="AP843">
        <f>AP842+COUNTIF(전체당첨내역!$B843:$G843,41)</f>
        <v>102</v>
      </c>
      <c r="AQ843">
        <f>AQ842+COUNTIF(전체당첨내역!$B843:$G843,42)</f>
        <v>106</v>
      </c>
      <c r="AR843">
        <f>AR842+COUNTIF(전체당첨내역!$B843:$G843,43)</f>
        <v>120</v>
      </c>
      <c r="AS843">
        <f>AS842+COUNTIF(전체당첨내역!$B843:$G843,44)</f>
        <v>109</v>
      </c>
      <c r="AT843">
        <f>AT842+COUNTIF(전체당첨내역!$B843:$G843,45)</f>
        <v>118</v>
      </c>
    </row>
    <row r="844" spans="1:46" ht="16.5" customHeight="1">
      <c r="A844">
        <v>843</v>
      </c>
      <c r="B844">
        <f>B843+COUNTIF(전체당첨내역!$B844:$G844,1)</f>
        <v>120</v>
      </c>
      <c r="C844">
        <f>C843+COUNTIF(전체당첨내역!$B844:$G844,2)</f>
        <v>110</v>
      </c>
      <c r="D844">
        <f>D843+COUNTIF(전체당첨내역!$B844:$G844,3)</f>
        <v>111</v>
      </c>
      <c r="E844">
        <f>E843+COUNTIF(전체당첨내역!$B844:$G844,4)</f>
        <v>115</v>
      </c>
      <c r="F844">
        <f>F843+COUNTIF(전체당첨내역!$B844:$G844,5)</f>
        <v>117</v>
      </c>
      <c r="G844">
        <f>G843+COUNTIF(전체당첨내역!$B844:$G844,6)</f>
        <v>107</v>
      </c>
      <c r="H844">
        <f>H843+COUNTIF(전체당첨내역!$B844:$G844,7)</f>
        <v>113</v>
      </c>
      <c r="I844">
        <f>I843+COUNTIF(전체당첨내역!$B844:$G844,8)</f>
        <v>115</v>
      </c>
      <c r="J844">
        <f>J843+COUNTIF(전체당첨내역!$B844:$G844,9)</f>
        <v>88</v>
      </c>
      <c r="K844">
        <f>K843+COUNTIF(전체당첨내역!$B844:$G844,10)</f>
        <v>120</v>
      </c>
      <c r="L844">
        <f>L843+COUNTIF(전체당첨내역!$B844:$G844,11)</f>
        <v>119</v>
      </c>
      <c r="M844">
        <f>M843+COUNTIF(전체당첨내역!$B844:$G844,12)</f>
        <v>122</v>
      </c>
      <c r="N844">
        <f>N843+COUNTIF(전체당첨내역!$B844:$G844,13)</f>
        <v>119</v>
      </c>
      <c r="O844">
        <f>O843+COUNTIF(전체당첨내역!$B844:$G844,14)</f>
        <v>121</v>
      </c>
      <c r="P844">
        <f>P843+COUNTIF(전체당첨내역!$B844:$G844,15)</f>
        <v>114</v>
      </c>
      <c r="Q844">
        <f>Q843+COUNTIF(전체당첨내역!$B844:$G844,16)</f>
        <v>105</v>
      </c>
      <c r="R844">
        <f>R843+COUNTIF(전체당첨내역!$B844:$G844,17)</f>
        <v>120</v>
      </c>
      <c r="S844">
        <f>S843+COUNTIF(전체당첨내역!$B844:$G844,18)</f>
        <v>119</v>
      </c>
      <c r="T844">
        <f>T843+COUNTIF(전체당첨내역!$B844:$G844,19)</f>
        <v>117</v>
      </c>
      <c r="U844">
        <f>U843+COUNTIF(전체당첨내역!$B844:$G844,20)</f>
        <v>122</v>
      </c>
      <c r="V844">
        <f>V843+COUNTIF(전체당첨내역!$B844:$G844,21)</f>
        <v>112</v>
      </c>
      <c r="W844">
        <f>W843+COUNTIF(전체당첨내역!$B844:$G844,22)</f>
        <v>89</v>
      </c>
      <c r="X844">
        <f>X843+COUNTIF(전체당첨내역!$B844:$G844,23)</f>
        <v>98</v>
      </c>
      <c r="Y844">
        <f>Y843+COUNTIF(전체당첨내역!$B844:$G844,24)</f>
        <v>113</v>
      </c>
      <c r="Z844">
        <f>Z843+COUNTIF(전체당첨내역!$B844:$G844,25)</f>
        <v>110</v>
      </c>
      <c r="AA844">
        <f>AA843+COUNTIF(전체당첨내역!$B844:$G844,26)</f>
        <v>113</v>
      </c>
      <c r="AB844">
        <f>AB843+COUNTIF(전체당첨내역!$B844:$G844,27)</f>
        <v>125</v>
      </c>
      <c r="AC844">
        <f>AC843+COUNTIF(전체당첨내역!$B844:$G844,28)</f>
        <v>101</v>
      </c>
      <c r="AD844">
        <f>AD843+COUNTIF(전체당첨내역!$B844:$G844,29)</f>
        <v>104</v>
      </c>
      <c r="AE844">
        <f>AE843+COUNTIF(전체당첨내역!$B844:$G844,30)</f>
        <v>102</v>
      </c>
      <c r="AF844">
        <f>AF843+COUNTIF(전체당첨내역!$B844:$G844,31)</f>
        <v>116</v>
      </c>
      <c r="AG844">
        <f>AG843+COUNTIF(전체당첨내역!$B844:$G844,32)</f>
        <v>95</v>
      </c>
      <c r="AH844">
        <f>AH843+COUNTIF(전체당첨내역!$B844:$G844,33)</f>
        <v>118</v>
      </c>
      <c r="AI844">
        <f>AI843+COUNTIF(전체당첨내역!$B844:$G844,34)</f>
        <v>132</v>
      </c>
      <c r="AJ844">
        <f>AJ843+COUNTIF(전체당첨내역!$B844:$G844,35)</f>
        <v>104</v>
      </c>
      <c r="AK844">
        <f>AK843+COUNTIF(전체당첨내역!$B844:$G844,36)</f>
        <v>113</v>
      </c>
      <c r="AL844">
        <f>AL843+COUNTIF(전체당첨내역!$B844:$G844,37)</f>
        <v>117</v>
      </c>
      <c r="AM844">
        <f>AM843+COUNTIF(전체당첨내역!$B844:$G844,38)</f>
        <v>109</v>
      </c>
      <c r="AN844">
        <f>AN843+COUNTIF(전체당첨내역!$B844:$G844,39)</f>
        <v>113</v>
      </c>
      <c r="AO844">
        <f>AO843+COUNTIF(전체당첨내역!$B844:$G844,40)</f>
        <v>124</v>
      </c>
      <c r="AP844">
        <f>AP843+COUNTIF(전체당첨내역!$B844:$G844,41)</f>
        <v>102</v>
      </c>
      <c r="AQ844">
        <f>AQ843+COUNTIF(전체당첨내역!$B844:$G844,42)</f>
        <v>107</v>
      </c>
      <c r="AR844">
        <f>AR843+COUNTIF(전체당첨내역!$B844:$G844,43)</f>
        <v>120</v>
      </c>
      <c r="AS844">
        <f>AS843+COUNTIF(전체당첨내역!$B844:$G844,44)</f>
        <v>109</v>
      </c>
      <c r="AT844">
        <f>AT843+COUNTIF(전체당첨내역!$B844:$G844,45)</f>
        <v>118</v>
      </c>
    </row>
    <row r="845" spans="1:46" ht="16.5" customHeight="1">
      <c r="A845">
        <v>844</v>
      </c>
      <c r="B845">
        <f>B844+COUNTIF(전체당첨내역!$B845:$G845,1)</f>
        <v>120</v>
      </c>
      <c r="C845">
        <f>C844+COUNTIF(전체당첨내역!$B845:$G845,2)</f>
        <v>110</v>
      </c>
      <c r="D845">
        <f>D844+COUNTIF(전체당첨내역!$B845:$G845,3)</f>
        <v>111</v>
      </c>
      <c r="E845">
        <f>E844+COUNTIF(전체당첨내역!$B845:$G845,4)</f>
        <v>115</v>
      </c>
      <c r="F845">
        <f>F844+COUNTIF(전체당첨내역!$B845:$G845,5)</f>
        <v>117</v>
      </c>
      <c r="G845">
        <f>G844+COUNTIF(전체당첨내역!$B845:$G845,6)</f>
        <v>107</v>
      </c>
      <c r="H845">
        <f>H844+COUNTIF(전체당첨내역!$B845:$G845,7)</f>
        <v>114</v>
      </c>
      <c r="I845">
        <f>I844+COUNTIF(전체당첨내역!$B845:$G845,8)</f>
        <v>116</v>
      </c>
      <c r="J845">
        <f>J844+COUNTIF(전체당첨내역!$B845:$G845,9)</f>
        <v>88</v>
      </c>
      <c r="K845">
        <f>K844+COUNTIF(전체당첨내역!$B845:$G845,10)</f>
        <v>120</v>
      </c>
      <c r="L845">
        <f>L844+COUNTIF(전체당첨내역!$B845:$G845,11)</f>
        <v>119</v>
      </c>
      <c r="M845">
        <f>M844+COUNTIF(전체당첨내역!$B845:$G845,12)</f>
        <v>122</v>
      </c>
      <c r="N845">
        <f>N844+COUNTIF(전체당첨내역!$B845:$G845,13)</f>
        <v>120</v>
      </c>
      <c r="O845">
        <f>O844+COUNTIF(전체당첨내역!$B845:$G845,14)</f>
        <v>121</v>
      </c>
      <c r="P845">
        <f>P844+COUNTIF(전체당첨내역!$B845:$G845,15)</f>
        <v>115</v>
      </c>
      <c r="Q845">
        <f>Q844+COUNTIF(전체당첨내역!$B845:$G845,16)</f>
        <v>105</v>
      </c>
      <c r="R845">
        <f>R844+COUNTIF(전체당첨내역!$B845:$G845,17)</f>
        <v>120</v>
      </c>
      <c r="S845">
        <f>S844+COUNTIF(전체당첨내역!$B845:$G845,18)</f>
        <v>119</v>
      </c>
      <c r="T845">
        <f>T844+COUNTIF(전체당첨내역!$B845:$G845,19)</f>
        <v>117</v>
      </c>
      <c r="U845">
        <f>U844+COUNTIF(전체당첨내역!$B845:$G845,20)</f>
        <v>122</v>
      </c>
      <c r="V845">
        <f>V844+COUNTIF(전체당첨내역!$B845:$G845,21)</f>
        <v>112</v>
      </c>
      <c r="W845">
        <f>W844+COUNTIF(전체당첨내역!$B845:$G845,22)</f>
        <v>89</v>
      </c>
      <c r="X845">
        <f>X844+COUNTIF(전체당첨내역!$B845:$G845,23)</f>
        <v>98</v>
      </c>
      <c r="Y845">
        <f>Y844+COUNTIF(전체당첨내역!$B845:$G845,24)</f>
        <v>113</v>
      </c>
      <c r="Z845">
        <f>Z844+COUNTIF(전체당첨내역!$B845:$G845,25)</f>
        <v>110</v>
      </c>
      <c r="AA845">
        <f>AA844+COUNTIF(전체당첨내역!$B845:$G845,26)</f>
        <v>113</v>
      </c>
      <c r="AB845">
        <f>AB844+COUNTIF(전체당첨내역!$B845:$G845,27)</f>
        <v>125</v>
      </c>
      <c r="AC845">
        <f>AC844+COUNTIF(전체당첨내역!$B845:$G845,28)</f>
        <v>101</v>
      </c>
      <c r="AD845">
        <f>AD844+COUNTIF(전체당첨내역!$B845:$G845,29)</f>
        <v>104</v>
      </c>
      <c r="AE845">
        <f>AE844+COUNTIF(전체당첨내역!$B845:$G845,30)</f>
        <v>102</v>
      </c>
      <c r="AF845">
        <f>AF844+COUNTIF(전체당첨내역!$B845:$G845,31)</f>
        <v>116</v>
      </c>
      <c r="AG845">
        <f>AG844+COUNTIF(전체당첨내역!$B845:$G845,32)</f>
        <v>95</v>
      </c>
      <c r="AH845">
        <f>AH844+COUNTIF(전체당첨내역!$B845:$G845,33)</f>
        <v>119</v>
      </c>
      <c r="AI845">
        <f>AI844+COUNTIF(전체당첨내역!$B845:$G845,34)</f>
        <v>132</v>
      </c>
      <c r="AJ845">
        <f>AJ844+COUNTIF(전체당첨내역!$B845:$G845,35)</f>
        <v>104</v>
      </c>
      <c r="AK845">
        <f>AK844+COUNTIF(전체당첨내역!$B845:$G845,36)</f>
        <v>113</v>
      </c>
      <c r="AL845">
        <f>AL844+COUNTIF(전체당첨내역!$B845:$G845,37)</f>
        <v>117</v>
      </c>
      <c r="AM845">
        <f>AM844+COUNTIF(전체당첨내역!$B845:$G845,38)</f>
        <v>109</v>
      </c>
      <c r="AN845">
        <f>AN844+COUNTIF(전체당첨내역!$B845:$G845,39)</f>
        <v>113</v>
      </c>
      <c r="AO845">
        <f>AO844+COUNTIF(전체당첨내역!$B845:$G845,40)</f>
        <v>124</v>
      </c>
      <c r="AP845">
        <f>AP844+COUNTIF(전체당첨내역!$B845:$G845,41)</f>
        <v>102</v>
      </c>
      <c r="AQ845">
        <f>AQ844+COUNTIF(전체당첨내역!$B845:$G845,42)</f>
        <v>107</v>
      </c>
      <c r="AR845">
        <f>AR844+COUNTIF(전체당첨내역!$B845:$G845,43)</f>
        <v>120</v>
      </c>
      <c r="AS845">
        <f>AS844+COUNTIF(전체당첨내역!$B845:$G845,44)</f>
        <v>109</v>
      </c>
      <c r="AT845">
        <f>AT844+COUNTIF(전체당첨내역!$B845:$G845,45)</f>
        <v>119</v>
      </c>
    </row>
    <row r="846" spans="1:46" ht="16.5" customHeight="1">
      <c r="A846">
        <v>845</v>
      </c>
      <c r="B846">
        <f>B845+COUNTIF(전체당첨내역!$B846:$G846,1)</f>
        <v>121</v>
      </c>
      <c r="C846">
        <f>C845+COUNTIF(전체당첨내역!$B846:$G846,2)</f>
        <v>110</v>
      </c>
      <c r="D846">
        <f>D845+COUNTIF(전체당첨내역!$B846:$G846,3)</f>
        <v>111</v>
      </c>
      <c r="E846">
        <f>E845+COUNTIF(전체당첨내역!$B846:$G846,4)</f>
        <v>115</v>
      </c>
      <c r="F846">
        <f>F845+COUNTIF(전체당첨내역!$B846:$G846,5)</f>
        <v>117</v>
      </c>
      <c r="G846">
        <f>G845+COUNTIF(전체당첨내역!$B846:$G846,6)</f>
        <v>107</v>
      </c>
      <c r="H846">
        <f>H845+COUNTIF(전체당첨내역!$B846:$G846,7)</f>
        <v>114</v>
      </c>
      <c r="I846">
        <f>I845+COUNTIF(전체당첨내역!$B846:$G846,8)</f>
        <v>116</v>
      </c>
      <c r="J846">
        <f>J845+COUNTIF(전체당첨내역!$B846:$G846,9)</f>
        <v>88</v>
      </c>
      <c r="K846">
        <f>K845+COUNTIF(전체당첨내역!$B846:$G846,10)</f>
        <v>120</v>
      </c>
      <c r="L846">
        <f>L845+COUNTIF(전체당첨내역!$B846:$G846,11)</f>
        <v>119</v>
      </c>
      <c r="M846">
        <f>M845+COUNTIF(전체당첨내역!$B846:$G846,12)</f>
        <v>122</v>
      </c>
      <c r="N846">
        <f>N845+COUNTIF(전체당첨내역!$B846:$G846,13)</f>
        <v>120</v>
      </c>
      <c r="O846">
        <f>O845+COUNTIF(전체당첨내역!$B846:$G846,14)</f>
        <v>121</v>
      </c>
      <c r="P846">
        <f>P845+COUNTIF(전체당첨내역!$B846:$G846,15)</f>
        <v>115</v>
      </c>
      <c r="Q846">
        <f>Q845+COUNTIF(전체당첨내역!$B846:$G846,16)</f>
        <v>106</v>
      </c>
      <c r="R846">
        <f>R845+COUNTIF(전체당첨내역!$B846:$G846,17)</f>
        <v>120</v>
      </c>
      <c r="S846">
        <f>S845+COUNTIF(전체당첨내역!$B846:$G846,18)</f>
        <v>119</v>
      </c>
      <c r="T846">
        <f>T845+COUNTIF(전체당첨내역!$B846:$G846,19)</f>
        <v>117</v>
      </c>
      <c r="U846">
        <f>U845+COUNTIF(전체당첨내역!$B846:$G846,20)</f>
        <v>122</v>
      </c>
      <c r="V846">
        <f>V845+COUNTIF(전체당첨내역!$B846:$G846,21)</f>
        <v>112</v>
      </c>
      <c r="W846">
        <f>W845+COUNTIF(전체당첨내역!$B846:$G846,22)</f>
        <v>89</v>
      </c>
      <c r="X846">
        <f>X845+COUNTIF(전체당첨내역!$B846:$G846,23)</f>
        <v>98</v>
      </c>
      <c r="Y846">
        <f>Y845+COUNTIF(전체당첨내역!$B846:$G846,24)</f>
        <v>113</v>
      </c>
      <c r="Z846">
        <f>Z845+COUNTIF(전체당첨내역!$B846:$G846,25)</f>
        <v>110</v>
      </c>
      <c r="AA846">
        <f>AA845+COUNTIF(전체당첨내역!$B846:$G846,26)</f>
        <v>113</v>
      </c>
      <c r="AB846">
        <f>AB845+COUNTIF(전체당첨내역!$B846:$G846,27)</f>
        <v>125</v>
      </c>
      <c r="AC846">
        <f>AC845+COUNTIF(전체당첨내역!$B846:$G846,28)</f>
        <v>101</v>
      </c>
      <c r="AD846">
        <f>AD845+COUNTIF(전체당첨내역!$B846:$G846,29)</f>
        <v>105</v>
      </c>
      <c r="AE846">
        <f>AE845+COUNTIF(전체당첨내역!$B846:$G846,30)</f>
        <v>102</v>
      </c>
      <c r="AF846">
        <f>AF845+COUNTIF(전체당첨내역!$B846:$G846,31)</f>
        <v>116</v>
      </c>
      <c r="AG846">
        <f>AG845+COUNTIF(전체당첨내역!$B846:$G846,32)</f>
        <v>95</v>
      </c>
      <c r="AH846">
        <f>AH845+COUNTIF(전체당첨내역!$B846:$G846,33)</f>
        <v>120</v>
      </c>
      <c r="AI846">
        <f>AI845+COUNTIF(전체당첨내역!$B846:$G846,34)</f>
        <v>132</v>
      </c>
      <c r="AJ846">
        <f>AJ845+COUNTIF(전체당첨내역!$B846:$G846,35)</f>
        <v>104</v>
      </c>
      <c r="AK846">
        <f>AK845+COUNTIF(전체당첨내역!$B846:$G846,36)</f>
        <v>113</v>
      </c>
      <c r="AL846">
        <f>AL845+COUNTIF(전체당첨내역!$B846:$G846,37)</f>
        <v>117</v>
      </c>
      <c r="AM846">
        <f>AM845+COUNTIF(전체당첨내역!$B846:$G846,38)</f>
        <v>109</v>
      </c>
      <c r="AN846">
        <f>AN845+COUNTIF(전체당첨내역!$B846:$G846,39)</f>
        <v>113</v>
      </c>
      <c r="AO846">
        <f>AO845+COUNTIF(전체당첨내역!$B846:$G846,40)</f>
        <v>125</v>
      </c>
      <c r="AP846">
        <f>AP845+COUNTIF(전체당첨내역!$B846:$G846,41)</f>
        <v>102</v>
      </c>
      <c r="AQ846">
        <f>AQ845+COUNTIF(전체당첨내역!$B846:$G846,42)</f>
        <v>107</v>
      </c>
      <c r="AR846">
        <f>AR845+COUNTIF(전체당첨내역!$B846:$G846,43)</f>
        <v>120</v>
      </c>
      <c r="AS846">
        <f>AS845+COUNTIF(전체당첨내역!$B846:$G846,44)</f>
        <v>109</v>
      </c>
      <c r="AT846">
        <f>AT845+COUNTIF(전체당첨내역!$B846:$G846,45)</f>
        <v>120</v>
      </c>
    </row>
    <row r="847" spans="1:46" ht="16.5" customHeight="1">
      <c r="A847">
        <v>846</v>
      </c>
      <c r="B847">
        <f>B846+COUNTIF(전체당첨내역!$B847:$G847,1)</f>
        <v>121</v>
      </c>
      <c r="C847">
        <f>C846+COUNTIF(전체당첨내역!$B847:$G847,2)</f>
        <v>110</v>
      </c>
      <c r="D847">
        <f>D846+COUNTIF(전체당첨내역!$B847:$G847,3)</f>
        <v>111</v>
      </c>
      <c r="E847">
        <f>E846+COUNTIF(전체당첨내역!$B847:$G847,4)</f>
        <v>115</v>
      </c>
      <c r="F847">
        <f>F846+COUNTIF(전체당첨내역!$B847:$G847,5)</f>
        <v>118</v>
      </c>
      <c r="G847">
        <f>G846+COUNTIF(전체당첨내역!$B847:$G847,6)</f>
        <v>107</v>
      </c>
      <c r="H847">
        <f>H846+COUNTIF(전체당첨내역!$B847:$G847,7)</f>
        <v>114</v>
      </c>
      <c r="I847">
        <f>I846+COUNTIF(전체당첨내역!$B847:$G847,8)</f>
        <v>116</v>
      </c>
      <c r="J847">
        <f>J846+COUNTIF(전체당첨내역!$B847:$G847,9)</f>
        <v>88</v>
      </c>
      <c r="K847">
        <f>K846+COUNTIF(전체당첨내역!$B847:$G847,10)</f>
        <v>120</v>
      </c>
      <c r="L847">
        <f>L846+COUNTIF(전체당첨내역!$B847:$G847,11)</f>
        <v>119</v>
      </c>
      <c r="M847">
        <f>M846+COUNTIF(전체당첨내역!$B847:$G847,12)</f>
        <v>122</v>
      </c>
      <c r="N847">
        <f>N846+COUNTIF(전체당첨내역!$B847:$G847,13)</f>
        <v>120</v>
      </c>
      <c r="O847">
        <f>O846+COUNTIF(전체당첨내역!$B847:$G847,14)</f>
        <v>121</v>
      </c>
      <c r="P847">
        <f>P846+COUNTIF(전체당첨내역!$B847:$G847,15)</f>
        <v>115</v>
      </c>
      <c r="Q847">
        <f>Q846+COUNTIF(전체당첨내역!$B847:$G847,16)</f>
        <v>106</v>
      </c>
      <c r="R847">
        <f>R846+COUNTIF(전체당첨내역!$B847:$G847,17)</f>
        <v>120</v>
      </c>
      <c r="S847">
        <f>S846+COUNTIF(전체당첨내역!$B847:$G847,18)</f>
        <v>120</v>
      </c>
      <c r="T847">
        <f>T846+COUNTIF(전체당첨내역!$B847:$G847,19)</f>
        <v>117</v>
      </c>
      <c r="U847">
        <f>U846+COUNTIF(전체당첨내역!$B847:$G847,20)</f>
        <v>122</v>
      </c>
      <c r="V847">
        <f>V846+COUNTIF(전체당첨내역!$B847:$G847,21)</f>
        <v>112</v>
      </c>
      <c r="W847">
        <f>W846+COUNTIF(전체당첨내역!$B847:$G847,22)</f>
        <v>89</v>
      </c>
      <c r="X847">
        <f>X846+COUNTIF(전체당첨내역!$B847:$G847,23)</f>
        <v>98</v>
      </c>
      <c r="Y847">
        <f>Y846+COUNTIF(전체당첨내역!$B847:$G847,24)</f>
        <v>113</v>
      </c>
      <c r="Z847">
        <f>Z846+COUNTIF(전체당첨내역!$B847:$G847,25)</f>
        <v>110</v>
      </c>
      <c r="AA847">
        <f>AA846+COUNTIF(전체당첨내역!$B847:$G847,26)</f>
        <v>113</v>
      </c>
      <c r="AB847">
        <f>AB846+COUNTIF(전체당첨내역!$B847:$G847,27)</f>
        <v>125</v>
      </c>
      <c r="AC847">
        <f>AC846+COUNTIF(전체당첨내역!$B847:$G847,28)</f>
        <v>101</v>
      </c>
      <c r="AD847">
        <f>AD846+COUNTIF(전체당첨내역!$B847:$G847,29)</f>
        <v>105</v>
      </c>
      <c r="AE847">
        <f>AE846+COUNTIF(전체당첨내역!$B847:$G847,30)</f>
        <v>103</v>
      </c>
      <c r="AF847">
        <f>AF846+COUNTIF(전체당첨내역!$B847:$G847,31)</f>
        <v>116</v>
      </c>
      <c r="AG847">
        <f>AG846+COUNTIF(전체당첨내역!$B847:$G847,32)</f>
        <v>95</v>
      </c>
      <c r="AH847">
        <f>AH846+COUNTIF(전체당첨내역!$B847:$G847,33)</f>
        <v>120</v>
      </c>
      <c r="AI847">
        <f>AI846+COUNTIF(전체당첨내역!$B847:$G847,34)</f>
        <v>132</v>
      </c>
      <c r="AJ847">
        <f>AJ846+COUNTIF(전체당첨내역!$B847:$G847,35)</f>
        <v>104</v>
      </c>
      <c r="AK847">
        <f>AK846+COUNTIF(전체당첨내역!$B847:$G847,36)</f>
        <v>113</v>
      </c>
      <c r="AL847">
        <f>AL846+COUNTIF(전체당첨내역!$B847:$G847,37)</f>
        <v>117</v>
      </c>
      <c r="AM847">
        <f>AM846+COUNTIF(전체당첨내역!$B847:$G847,38)</f>
        <v>109</v>
      </c>
      <c r="AN847">
        <f>AN846+COUNTIF(전체당첨내역!$B847:$G847,39)</f>
        <v>113</v>
      </c>
      <c r="AO847">
        <f>AO846+COUNTIF(전체당첨내역!$B847:$G847,40)</f>
        <v>125</v>
      </c>
      <c r="AP847">
        <f>AP846+COUNTIF(전체당첨내역!$B847:$G847,41)</f>
        <v>103</v>
      </c>
      <c r="AQ847">
        <f>AQ846+COUNTIF(전체당첨내역!$B847:$G847,42)</f>
        <v>107</v>
      </c>
      <c r="AR847">
        <f>AR846+COUNTIF(전체당첨내역!$B847:$G847,43)</f>
        <v>121</v>
      </c>
      <c r="AS847">
        <f>AS846+COUNTIF(전체당첨내역!$B847:$G847,44)</f>
        <v>109</v>
      </c>
      <c r="AT847">
        <f>AT846+COUNTIF(전체당첨내역!$B847:$G847,45)</f>
        <v>121</v>
      </c>
    </row>
    <row r="848" spans="1:46" ht="16.5" customHeight="1">
      <c r="A848">
        <v>847</v>
      </c>
      <c r="B848">
        <f>B847+COUNTIF(전체당첨내역!$B848:$G848,1)</f>
        <v>121</v>
      </c>
      <c r="C848">
        <f>C847+COUNTIF(전체당첨내역!$B848:$G848,2)</f>
        <v>110</v>
      </c>
      <c r="D848">
        <f>D847+COUNTIF(전체당첨내역!$B848:$G848,3)</f>
        <v>111</v>
      </c>
      <c r="E848">
        <f>E847+COUNTIF(전체당첨내역!$B848:$G848,4)</f>
        <v>115</v>
      </c>
      <c r="F848">
        <f>F847+COUNTIF(전체당첨내역!$B848:$G848,5)</f>
        <v>118</v>
      </c>
      <c r="G848">
        <f>G847+COUNTIF(전체당첨내역!$B848:$G848,6)</f>
        <v>107</v>
      </c>
      <c r="H848">
        <f>H847+COUNTIF(전체당첨내역!$B848:$G848,7)</f>
        <v>114</v>
      </c>
      <c r="I848">
        <f>I847+COUNTIF(전체당첨내역!$B848:$G848,8)</f>
        <v>116</v>
      </c>
      <c r="J848">
        <f>J847+COUNTIF(전체당첨내역!$B848:$G848,9)</f>
        <v>88</v>
      </c>
      <c r="K848">
        <f>K847+COUNTIF(전체당첨내역!$B848:$G848,10)</f>
        <v>120</v>
      </c>
      <c r="L848">
        <f>L847+COUNTIF(전체당첨내역!$B848:$G848,11)</f>
        <v>119</v>
      </c>
      <c r="M848">
        <f>M847+COUNTIF(전체당첨내역!$B848:$G848,12)</f>
        <v>123</v>
      </c>
      <c r="N848">
        <f>N847+COUNTIF(전체당첨내역!$B848:$G848,13)</f>
        <v>120</v>
      </c>
      <c r="O848">
        <f>O847+COUNTIF(전체당첨내역!$B848:$G848,14)</f>
        <v>121</v>
      </c>
      <c r="P848">
        <f>P847+COUNTIF(전체당첨내역!$B848:$G848,15)</f>
        <v>115</v>
      </c>
      <c r="Q848">
        <f>Q847+COUNTIF(전체당첨내역!$B848:$G848,16)</f>
        <v>107</v>
      </c>
      <c r="R848">
        <f>R847+COUNTIF(전체당첨내역!$B848:$G848,17)</f>
        <v>120</v>
      </c>
      <c r="S848">
        <f>S847+COUNTIF(전체당첨내역!$B848:$G848,18)</f>
        <v>120</v>
      </c>
      <c r="T848">
        <f>T847+COUNTIF(전체당첨내역!$B848:$G848,19)</f>
        <v>117</v>
      </c>
      <c r="U848">
        <f>U847+COUNTIF(전체당첨내역!$B848:$G848,20)</f>
        <v>122</v>
      </c>
      <c r="V848">
        <f>V847+COUNTIF(전체당첨내역!$B848:$G848,21)</f>
        <v>112</v>
      </c>
      <c r="W848">
        <f>W847+COUNTIF(전체당첨내역!$B848:$G848,22)</f>
        <v>89</v>
      </c>
      <c r="X848">
        <f>X847+COUNTIF(전체당첨내역!$B848:$G848,23)</f>
        <v>98</v>
      </c>
      <c r="Y848">
        <f>Y847+COUNTIF(전체당첨내역!$B848:$G848,24)</f>
        <v>113</v>
      </c>
      <c r="Z848">
        <f>Z847+COUNTIF(전체당첨내역!$B848:$G848,25)</f>
        <v>110</v>
      </c>
      <c r="AA848">
        <f>AA847+COUNTIF(전체당첨내역!$B848:$G848,26)</f>
        <v>114</v>
      </c>
      <c r="AB848">
        <f>AB847+COUNTIF(전체당첨내역!$B848:$G848,27)</f>
        <v>125</v>
      </c>
      <c r="AC848">
        <f>AC847+COUNTIF(전체당첨내역!$B848:$G848,28)</f>
        <v>102</v>
      </c>
      <c r="AD848">
        <f>AD847+COUNTIF(전체당첨내역!$B848:$G848,29)</f>
        <v>105</v>
      </c>
      <c r="AE848">
        <f>AE847+COUNTIF(전체당첨내역!$B848:$G848,30)</f>
        <v>104</v>
      </c>
      <c r="AF848">
        <f>AF847+COUNTIF(전체당첨내역!$B848:$G848,31)</f>
        <v>116</v>
      </c>
      <c r="AG848">
        <f>AG847+COUNTIF(전체당첨내역!$B848:$G848,32)</f>
        <v>95</v>
      </c>
      <c r="AH848">
        <f>AH847+COUNTIF(전체당첨내역!$B848:$G848,33)</f>
        <v>120</v>
      </c>
      <c r="AI848">
        <f>AI847+COUNTIF(전체당첨내역!$B848:$G848,34)</f>
        <v>132</v>
      </c>
      <c r="AJ848">
        <f>AJ847+COUNTIF(전체당첨내역!$B848:$G848,35)</f>
        <v>104</v>
      </c>
      <c r="AK848">
        <f>AK847+COUNTIF(전체당첨내역!$B848:$G848,36)</f>
        <v>113</v>
      </c>
      <c r="AL848">
        <f>AL847+COUNTIF(전체당첨내역!$B848:$G848,37)</f>
        <v>117</v>
      </c>
      <c r="AM848">
        <f>AM847+COUNTIF(전체당첨내역!$B848:$G848,38)</f>
        <v>109</v>
      </c>
      <c r="AN848">
        <f>AN847+COUNTIF(전체당첨내역!$B848:$G848,39)</f>
        <v>113</v>
      </c>
      <c r="AO848">
        <f>AO847+COUNTIF(전체당첨내역!$B848:$G848,40)</f>
        <v>125</v>
      </c>
      <c r="AP848">
        <f>AP847+COUNTIF(전체당첨내역!$B848:$G848,41)</f>
        <v>103</v>
      </c>
      <c r="AQ848">
        <f>AQ847+COUNTIF(전체당첨내역!$B848:$G848,42)</f>
        <v>108</v>
      </c>
      <c r="AR848">
        <f>AR847+COUNTIF(전체당첨내역!$B848:$G848,43)</f>
        <v>121</v>
      </c>
      <c r="AS848">
        <f>AS847+COUNTIF(전체당첨내역!$B848:$G848,44)</f>
        <v>109</v>
      </c>
      <c r="AT848">
        <f>AT847+COUNTIF(전체당첨내역!$B848:$G848,45)</f>
        <v>121</v>
      </c>
    </row>
    <row r="849" spans="1:46" ht="16.5" customHeight="1">
      <c r="A849">
        <v>848</v>
      </c>
      <c r="B849">
        <f>B848+COUNTIF(전체당첨내역!$B849:$G849,1)</f>
        <v>122</v>
      </c>
      <c r="C849">
        <f>C848+COUNTIF(전체당첨내역!$B849:$G849,2)</f>
        <v>111</v>
      </c>
      <c r="D849">
        <f>D848+COUNTIF(전체당첨내역!$B849:$G849,3)</f>
        <v>111</v>
      </c>
      <c r="E849">
        <f>E848+COUNTIF(전체당첨내역!$B849:$G849,4)</f>
        <v>115</v>
      </c>
      <c r="F849">
        <f>F848+COUNTIF(전체당첨내역!$B849:$G849,5)</f>
        <v>118</v>
      </c>
      <c r="G849">
        <f>G848+COUNTIF(전체당첨내역!$B849:$G849,6)</f>
        <v>107</v>
      </c>
      <c r="H849">
        <f>H848+COUNTIF(전체당첨내역!$B849:$G849,7)</f>
        <v>114</v>
      </c>
      <c r="I849">
        <f>I848+COUNTIF(전체당첨내역!$B849:$G849,8)</f>
        <v>116</v>
      </c>
      <c r="J849">
        <f>J848+COUNTIF(전체당첨내역!$B849:$G849,9)</f>
        <v>88</v>
      </c>
      <c r="K849">
        <f>K848+COUNTIF(전체당첨내역!$B849:$G849,10)</f>
        <v>120</v>
      </c>
      <c r="L849">
        <f>L848+COUNTIF(전체당첨내역!$B849:$G849,11)</f>
        <v>119</v>
      </c>
      <c r="M849">
        <f>M848+COUNTIF(전체당첨내역!$B849:$G849,12)</f>
        <v>123</v>
      </c>
      <c r="N849">
        <f>N848+COUNTIF(전체당첨내역!$B849:$G849,13)</f>
        <v>120</v>
      </c>
      <c r="O849">
        <f>O848+COUNTIF(전체당첨내역!$B849:$G849,14)</f>
        <v>121</v>
      </c>
      <c r="P849">
        <f>P848+COUNTIF(전체당첨내역!$B849:$G849,15)</f>
        <v>115</v>
      </c>
      <c r="Q849">
        <f>Q848+COUNTIF(전체당첨내역!$B849:$G849,16)</f>
        <v>108</v>
      </c>
      <c r="R849">
        <f>R848+COUNTIF(전체당첨내역!$B849:$G849,17)</f>
        <v>120</v>
      </c>
      <c r="S849">
        <f>S848+COUNTIF(전체당첨내역!$B849:$G849,18)</f>
        <v>120</v>
      </c>
      <c r="T849">
        <f>T848+COUNTIF(전체당첨내역!$B849:$G849,19)</f>
        <v>117</v>
      </c>
      <c r="U849">
        <f>U848+COUNTIF(전체당첨내역!$B849:$G849,20)</f>
        <v>122</v>
      </c>
      <c r="V849">
        <f>V848+COUNTIF(전체당첨내역!$B849:$G849,21)</f>
        <v>112</v>
      </c>
      <c r="W849">
        <f>W848+COUNTIF(전체당첨내역!$B849:$G849,22)</f>
        <v>90</v>
      </c>
      <c r="X849">
        <f>X848+COUNTIF(전체당첨내역!$B849:$G849,23)</f>
        <v>98</v>
      </c>
      <c r="Y849">
        <f>Y848+COUNTIF(전체당첨내역!$B849:$G849,24)</f>
        <v>113</v>
      </c>
      <c r="Z849">
        <f>Z848+COUNTIF(전체당첨내역!$B849:$G849,25)</f>
        <v>110</v>
      </c>
      <c r="AA849">
        <f>AA848+COUNTIF(전체당첨내역!$B849:$G849,26)</f>
        <v>114</v>
      </c>
      <c r="AB849">
        <f>AB848+COUNTIF(전체당첨내역!$B849:$G849,27)</f>
        <v>125</v>
      </c>
      <c r="AC849">
        <f>AC848+COUNTIF(전체당첨내역!$B849:$G849,28)</f>
        <v>102</v>
      </c>
      <c r="AD849">
        <f>AD848+COUNTIF(전체당첨내역!$B849:$G849,29)</f>
        <v>105</v>
      </c>
      <c r="AE849">
        <f>AE848+COUNTIF(전체당첨내역!$B849:$G849,30)</f>
        <v>104</v>
      </c>
      <c r="AF849">
        <f>AF848+COUNTIF(전체당첨내역!$B849:$G849,31)</f>
        <v>116</v>
      </c>
      <c r="AG849">
        <f>AG848+COUNTIF(전체당첨내역!$B849:$G849,32)</f>
        <v>95</v>
      </c>
      <c r="AH849">
        <f>AH848+COUNTIF(전체당첨내역!$B849:$G849,33)</f>
        <v>120</v>
      </c>
      <c r="AI849">
        <f>AI848+COUNTIF(전체당첨내역!$B849:$G849,34)</f>
        <v>132</v>
      </c>
      <c r="AJ849">
        <f>AJ848+COUNTIF(전체당첨내역!$B849:$G849,35)</f>
        <v>104</v>
      </c>
      <c r="AK849">
        <f>AK848+COUNTIF(전체당첨내역!$B849:$G849,36)</f>
        <v>113</v>
      </c>
      <c r="AL849">
        <f>AL848+COUNTIF(전체당첨내역!$B849:$G849,37)</f>
        <v>117</v>
      </c>
      <c r="AM849">
        <f>AM848+COUNTIF(전체당첨내역!$B849:$G849,38)</f>
        <v>110</v>
      </c>
      <c r="AN849">
        <f>AN848+COUNTIF(전체당첨내역!$B849:$G849,39)</f>
        <v>114</v>
      </c>
      <c r="AO849">
        <f>AO848+COUNTIF(전체당첨내역!$B849:$G849,40)</f>
        <v>125</v>
      </c>
      <c r="AP849">
        <f>AP848+COUNTIF(전체당첨내역!$B849:$G849,41)</f>
        <v>103</v>
      </c>
      <c r="AQ849">
        <f>AQ848+COUNTIF(전체당첨내역!$B849:$G849,42)</f>
        <v>108</v>
      </c>
      <c r="AR849">
        <f>AR848+COUNTIF(전체당첨내역!$B849:$G849,43)</f>
        <v>121</v>
      </c>
      <c r="AS849">
        <f>AS848+COUNTIF(전체당첨내역!$B849:$G849,44)</f>
        <v>109</v>
      </c>
      <c r="AT849">
        <f>AT848+COUNTIF(전체당첨내역!$B849:$G849,45)</f>
        <v>121</v>
      </c>
    </row>
    <row r="850" spans="1:46" ht="16.5" customHeight="1">
      <c r="A850">
        <v>849</v>
      </c>
      <c r="B850">
        <f>B849+COUNTIF(전체당첨내역!$B850:$G850,1)</f>
        <v>122</v>
      </c>
      <c r="C850">
        <f>C849+COUNTIF(전체당첨내역!$B850:$G850,2)</f>
        <v>111</v>
      </c>
      <c r="D850">
        <f>D849+COUNTIF(전체당첨내역!$B850:$G850,3)</f>
        <v>111</v>
      </c>
      <c r="E850">
        <f>E849+COUNTIF(전체당첨내역!$B850:$G850,4)</f>
        <v>115</v>
      </c>
      <c r="F850">
        <f>F849+COUNTIF(전체당첨내역!$B850:$G850,5)</f>
        <v>119</v>
      </c>
      <c r="G850">
        <f>G849+COUNTIF(전체당첨내역!$B850:$G850,6)</f>
        <v>107</v>
      </c>
      <c r="H850">
        <f>H849+COUNTIF(전체당첨내역!$B850:$G850,7)</f>
        <v>114</v>
      </c>
      <c r="I850">
        <f>I849+COUNTIF(전체당첨내역!$B850:$G850,8)</f>
        <v>116</v>
      </c>
      <c r="J850">
        <f>J849+COUNTIF(전체당첨내역!$B850:$G850,9)</f>
        <v>88</v>
      </c>
      <c r="K850">
        <f>K849+COUNTIF(전체당첨내역!$B850:$G850,10)</f>
        <v>120</v>
      </c>
      <c r="L850">
        <f>L849+COUNTIF(전체당첨내역!$B850:$G850,11)</f>
        <v>119</v>
      </c>
      <c r="M850">
        <f>M849+COUNTIF(전체당첨내역!$B850:$G850,12)</f>
        <v>123</v>
      </c>
      <c r="N850">
        <f>N849+COUNTIF(전체당첨내역!$B850:$G850,13)</f>
        <v>121</v>
      </c>
      <c r="O850">
        <f>O849+COUNTIF(전체당첨내역!$B850:$G850,14)</f>
        <v>121</v>
      </c>
      <c r="P850">
        <f>P849+COUNTIF(전체당첨내역!$B850:$G850,15)</f>
        <v>115</v>
      </c>
      <c r="Q850">
        <f>Q849+COUNTIF(전체당첨내역!$B850:$G850,16)</f>
        <v>108</v>
      </c>
      <c r="R850">
        <f>R849+COUNTIF(전체당첨내역!$B850:$G850,17)</f>
        <v>121</v>
      </c>
      <c r="S850">
        <f>S849+COUNTIF(전체당첨내역!$B850:$G850,18)</f>
        <v>120</v>
      </c>
      <c r="T850">
        <f>T849+COUNTIF(전체당첨내역!$B850:$G850,19)</f>
        <v>117</v>
      </c>
      <c r="U850">
        <f>U849+COUNTIF(전체당첨내역!$B850:$G850,20)</f>
        <v>122</v>
      </c>
      <c r="V850">
        <f>V849+COUNTIF(전체당첨내역!$B850:$G850,21)</f>
        <v>112</v>
      </c>
      <c r="W850">
        <f>W849+COUNTIF(전체당첨내역!$B850:$G850,22)</f>
        <v>90</v>
      </c>
      <c r="X850">
        <f>X849+COUNTIF(전체당첨내역!$B850:$G850,23)</f>
        <v>98</v>
      </c>
      <c r="Y850">
        <f>Y849+COUNTIF(전체당첨내역!$B850:$G850,24)</f>
        <v>113</v>
      </c>
      <c r="Z850">
        <f>Z849+COUNTIF(전체당첨내역!$B850:$G850,25)</f>
        <v>110</v>
      </c>
      <c r="AA850">
        <f>AA849+COUNTIF(전체당첨내역!$B850:$G850,26)</f>
        <v>114</v>
      </c>
      <c r="AB850">
        <f>AB849+COUNTIF(전체당첨내역!$B850:$G850,27)</f>
        <v>125</v>
      </c>
      <c r="AC850">
        <f>AC849+COUNTIF(전체당첨내역!$B850:$G850,28)</f>
        <v>102</v>
      </c>
      <c r="AD850">
        <f>AD849+COUNTIF(전체당첨내역!$B850:$G850,29)</f>
        <v>106</v>
      </c>
      <c r="AE850">
        <f>AE849+COUNTIF(전체당첨내역!$B850:$G850,30)</f>
        <v>104</v>
      </c>
      <c r="AF850">
        <f>AF849+COUNTIF(전체당첨내역!$B850:$G850,31)</f>
        <v>116</v>
      </c>
      <c r="AG850">
        <f>AG849+COUNTIF(전체당첨내역!$B850:$G850,32)</f>
        <v>95</v>
      </c>
      <c r="AH850">
        <f>AH849+COUNTIF(전체당첨내역!$B850:$G850,33)</f>
        <v>120</v>
      </c>
      <c r="AI850">
        <f>AI849+COUNTIF(전체당첨내역!$B850:$G850,34)</f>
        <v>133</v>
      </c>
      <c r="AJ850">
        <f>AJ849+COUNTIF(전체당첨내역!$B850:$G850,35)</f>
        <v>104</v>
      </c>
      <c r="AK850">
        <f>AK849+COUNTIF(전체당첨내역!$B850:$G850,36)</f>
        <v>113</v>
      </c>
      <c r="AL850">
        <f>AL849+COUNTIF(전체당첨내역!$B850:$G850,37)</f>
        <v>117</v>
      </c>
      <c r="AM850">
        <f>AM849+COUNTIF(전체당첨내역!$B850:$G850,38)</f>
        <v>110</v>
      </c>
      <c r="AN850">
        <f>AN849+COUNTIF(전체당첨내역!$B850:$G850,39)</f>
        <v>115</v>
      </c>
      <c r="AO850">
        <f>AO849+COUNTIF(전체당첨내역!$B850:$G850,40)</f>
        <v>125</v>
      </c>
      <c r="AP850">
        <f>AP849+COUNTIF(전체당첨내역!$B850:$G850,41)</f>
        <v>103</v>
      </c>
      <c r="AQ850">
        <f>AQ849+COUNTIF(전체당첨내역!$B850:$G850,42)</f>
        <v>108</v>
      </c>
      <c r="AR850">
        <f>AR849+COUNTIF(전체당첨내역!$B850:$G850,43)</f>
        <v>121</v>
      </c>
      <c r="AS850">
        <f>AS849+COUNTIF(전체당첨내역!$B850:$G850,44)</f>
        <v>109</v>
      </c>
      <c r="AT850">
        <f>AT849+COUNTIF(전체당첨내역!$B850:$G850,45)</f>
        <v>121</v>
      </c>
    </row>
    <row r="851" spans="1:46" ht="16.5" customHeight="1">
      <c r="A851">
        <v>850</v>
      </c>
      <c r="B851">
        <f>B850+COUNTIF(전체당첨내역!$B851:$G851,1)</f>
        <v>122</v>
      </c>
      <c r="C851">
        <f>C850+COUNTIF(전체당첨내역!$B851:$G851,2)</f>
        <v>111</v>
      </c>
      <c r="D851">
        <f>D850+COUNTIF(전체당첨내역!$B851:$G851,3)</f>
        <v>111</v>
      </c>
      <c r="E851">
        <f>E850+COUNTIF(전체당첨내역!$B851:$G851,4)</f>
        <v>115</v>
      </c>
      <c r="F851">
        <f>F850+COUNTIF(전체당첨내역!$B851:$G851,5)</f>
        <v>119</v>
      </c>
      <c r="G851">
        <f>G850+COUNTIF(전체당첨내역!$B851:$G851,6)</f>
        <v>107</v>
      </c>
      <c r="H851">
        <f>H850+COUNTIF(전체당첨내역!$B851:$G851,7)</f>
        <v>114</v>
      </c>
      <c r="I851">
        <f>I850+COUNTIF(전체당첨내역!$B851:$G851,8)</f>
        <v>116</v>
      </c>
      <c r="J851">
        <f>J850+COUNTIF(전체당첨내역!$B851:$G851,9)</f>
        <v>88</v>
      </c>
      <c r="K851">
        <f>K850+COUNTIF(전체당첨내역!$B851:$G851,10)</f>
        <v>120</v>
      </c>
      <c r="L851">
        <f>L850+COUNTIF(전체당첨내역!$B851:$G851,11)</f>
        <v>119</v>
      </c>
      <c r="M851">
        <f>M850+COUNTIF(전체당첨내역!$B851:$G851,12)</f>
        <v>123</v>
      </c>
      <c r="N851">
        <f>N850+COUNTIF(전체당첨내역!$B851:$G851,13)</f>
        <v>121</v>
      </c>
      <c r="O851">
        <f>O850+COUNTIF(전체당첨내역!$B851:$G851,14)</f>
        <v>121</v>
      </c>
      <c r="P851">
        <f>P850+COUNTIF(전체당첨내역!$B851:$G851,15)</f>
        <v>115</v>
      </c>
      <c r="Q851">
        <f>Q850+COUNTIF(전체당첨내역!$B851:$G851,16)</f>
        <v>109</v>
      </c>
      <c r="R851">
        <f>R850+COUNTIF(전체당첨내역!$B851:$G851,17)</f>
        <v>121</v>
      </c>
      <c r="S851">
        <f>S850+COUNTIF(전체당첨내역!$B851:$G851,18)</f>
        <v>120</v>
      </c>
      <c r="T851">
        <f>T850+COUNTIF(전체당첨내역!$B851:$G851,19)</f>
        <v>117</v>
      </c>
      <c r="U851">
        <f>U850+COUNTIF(전체당첨내역!$B851:$G851,20)</f>
        <v>123</v>
      </c>
      <c r="V851">
        <f>V850+COUNTIF(전체당첨내역!$B851:$G851,21)</f>
        <v>112</v>
      </c>
      <c r="W851">
        <f>W850+COUNTIF(전체당첨내역!$B851:$G851,22)</f>
        <v>90</v>
      </c>
      <c r="X851">
        <f>X850+COUNTIF(전체당첨내역!$B851:$G851,23)</f>
        <v>98</v>
      </c>
      <c r="Y851">
        <f>Y850+COUNTIF(전체당첨내역!$B851:$G851,24)</f>
        <v>114</v>
      </c>
      <c r="Z851">
        <f>Z850+COUNTIF(전체당첨내역!$B851:$G851,25)</f>
        <v>110</v>
      </c>
      <c r="AA851">
        <f>AA850+COUNTIF(전체당첨내역!$B851:$G851,26)</f>
        <v>114</v>
      </c>
      <c r="AB851">
        <f>AB850+COUNTIF(전체당첨내역!$B851:$G851,27)</f>
        <v>125</v>
      </c>
      <c r="AC851">
        <f>AC850+COUNTIF(전체당첨내역!$B851:$G851,28)</f>
        <v>103</v>
      </c>
      <c r="AD851">
        <f>AD850+COUNTIF(전체당첨내역!$B851:$G851,29)</f>
        <v>106</v>
      </c>
      <c r="AE851">
        <f>AE850+COUNTIF(전체당첨내역!$B851:$G851,30)</f>
        <v>104</v>
      </c>
      <c r="AF851">
        <f>AF850+COUNTIF(전체당첨내역!$B851:$G851,31)</f>
        <v>116</v>
      </c>
      <c r="AG851">
        <f>AG850+COUNTIF(전체당첨내역!$B851:$G851,32)</f>
        <v>95</v>
      </c>
      <c r="AH851">
        <f>AH850+COUNTIF(전체당첨내역!$B851:$G851,33)</f>
        <v>120</v>
      </c>
      <c r="AI851">
        <f>AI850+COUNTIF(전체당첨내역!$B851:$G851,34)</f>
        <v>133</v>
      </c>
      <c r="AJ851">
        <f>AJ850+COUNTIF(전체당첨내역!$B851:$G851,35)</f>
        <v>104</v>
      </c>
      <c r="AK851">
        <f>AK850+COUNTIF(전체당첨내역!$B851:$G851,36)</f>
        <v>114</v>
      </c>
      <c r="AL851">
        <f>AL850+COUNTIF(전체당첨내역!$B851:$G851,37)</f>
        <v>117</v>
      </c>
      <c r="AM851">
        <f>AM850+COUNTIF(전체당첨내역!$B851:$G851,38)</f>
        <v>110</v>
      </c>
      <c r="AN851">
        <f>AN850+COUNTIF(전체당첨내역!$B851:$G851,39)</f>
        <v>116</v>
      </c>
      <c r="AO851">
        <f>AO850+COUNTIF(전체당첨내역!$B851:$G851,40)</f>
        <v>125</v>
      </c>
      <c r="AP851">
        <f>AP850+COUNTIF(전체당첨내역!$B851:$G851,41)</f>
        <v>103</v>
      </c>
      <c r="AQ851">
        <f>AQ850+COUNTIF(전체당첨내역!$B851:$G851,42)</f>
        <v>108</v>
      </c>
      <c r="AR851">
        <f>AR850+COUNTIF(전체당첨내역!$B851:$G851,43)</f>
        <v>121</v>
      </c>
      <c r="AS851">
        <f>AS850+COUNTIF(전체당첨내역!$B851:$G851,44)</f>
        <v>109</v>
      </c>
      <c r="AT851">
        <f>AT850+COUNTIF(전체당첨내역!$B851:$G851,45)</f>
        <v>121</v>
      </c>
    </row>
    <row r="852" spans="1:46" ht="16.5" customHeight="1">
      <c r="A852">
        <v>851</v>
      </c>
      <c r="B852">
        <f>B851+COUNTIF(전체당첨내역!$B852:$G852,1)</f>
        <v>122</v>
      </c>
      <c r="C852">
        <f>C851+COUNTIF(전체당첨내역!$B852:$G852,2)</f>
        <v>111</v>
      </c>
      <c r="D852">
        <f>D851+COUNTIF(전체당첨내역!$B852:$G852,3)</f>
        <v>111</v>
      </c>
      <c r="E852">
        <f>E851+COUNTIF(전체당첨내역!$B852:$G852,4)</f>
        <v>115</v>
      </c>
      <c r="F852">
        <f>F851+COUNTIF(전체당첨내역!$B852:$G852,5)</f>
        <v>119</v>
      </c>
      <c r="G852">
        <f>G851+COUNTIF(전체당첨내역!$B852:$G852,6)</f>
        <v>107</v>
      </c>
      <c r="H852">
        <f>H851+COUNTIF(전체당첨내역!$B852:$G852,7)</f>
        <v>114</v>
      </c>
      <c r="I852">
        <f>I851+COUNTIF(전체당첨내역!$B852:$G852,8)</f>
        <v>116</v>
      </c>
      <c r="J852">
        <f>J851+COUNTIF(전체당첨내역!$B852:$G852,9)</f>
        <v>88</v>
      </c>
      <c r="K852">
        <f>K851+COUNTIF(전체당첨내역!$B852:$G852,10)</f>
        <v>120</v>
      </c>
      <c r="L852">
        <f>L851+COUNTIF(전체당첨내역!$B852:$G852,11)</f>
        <v>119</v>
      </c>
      <c r="M852">
        <f>M851+COUNTIF(전체당첨내역!$B852:$G852,12)</f>
        <v>123</v>
      </c>
      <c r="N852">
        <f>N851+COUNTIF(전체당첨내역!$B852:$G852,13)</f>
        <v>121</v>
      </c>
      <c r="O852">
        <f>O851+COUNTIF(전체당첨내역!$B852:$G852,14)</f>
        <v>122</v>
      </c>
      <c r="P852">
        <f>P851+COUNTIF(전체당첨내역!$B852:$G852,15)</f>
        <v>115</v>
      </c>
      <c r="Q852">
        <f>Q851+COUNTIF(전체당첨내역!$B852:$G852,16)</f>
        <v>109</v>
      </c>
      <c r="R852">
        <f>R851+COUNTIF(전체당첨내역!$B852:$G852,17)</f>
        <v>121</v>
      </c>
      <c r="S852">
        <f>S851+COUNTIF(전체당첨내역!$B852:$G852,18)</f>
        <v>121</v>
      </c>
      <c r="T852">
        <f>T851+COUNTIF(전체당첨내역!$B852:$G852,19)</f>
        <v>117</v>
      </c>
      <c r="U852">
        <f>U851+COUNTIF(전체당첨내역!$B852:$G852,20)</f>
        <v>123</v>
      </c>
      <c r="V852">
        <f>V851+COUNTIF(전체당첨내역!$B852:$G852,21)</f>
        <v>112</v>
      </c>
      <c r="W852">
        <f>W851+COUNTIF(전체당첨내역!$B852:$G852,22)</f>
        <v>91</v>
      </c>
      <c r="X852">
        <f>X851+COUNTIF(전체당첨내역!$B852:$G852,23)</f>
        <v>98</v>
      </c>
      <c r="Y852">
        <f>Y851+COUNTIF(전체당첨내역!$B852:$G852,24)</f>
        <v>114</v>
      </c>
      <c r="Z852">
        <f>Z851+COUNTIF(전체당첨내역!$B852:$G852,25)</f>
        <v>110</v>
      </c>
      <c r="AA852">
        <f>AA851+COUNTIF(전체당첨내역!$B852:$G852,26)</f>
        <v>115</v>
      </c>
      <c r="AB852">
        <f>AB851+COUNTIF(전체당첨내역!$B852:$G852,27)</f>
        <v>125</v>
      </c>
      <c r="AC852">
        <f>AC851+COUNTIF(전체당첨내역!$B852:$G852,28)</f>
        <v>103</v>
      </c>
      <c r="AD852">
        <f>AD851+COUNTIF(전체당첨내역!$B852:$G852,29)</f>
        <v>106</v>
      </c>
      <c r="AE852">
        <f>AE851+COUNTIF(전체당첨내역!$B852:$G852,30)</f>
        <v>104</v>
      </c>
      <c r="AF852">
        <f>AF851+COUNTIF(전체당첨내역!$B852:$G852,31)</f>
        <v>117</v>
      </c>
      <c r="AG852">
        <f>AG851+COUNTIF(전체당첨내역!$B852:$G852,32)</f>
        <v>95</v>
      </c>
      <c r="AH852">
        <f>AH851+COUNTIF(전체당첨내역!$B852:$G852,33)</f>
        <v>120</v>
      </c>
      <c r="AI852">
        <f>AI851+COUNTIF(전체당첨내역!$B852:$G852,34)</f>
        <v>133</v>
      </c>
      <c r="AJ852">
        <f>AJ851+COUNTIF(전체당첨내역!$B852:$G852,35)</f>
        <v>104</v>
      </c>
      <c r="AK852">
        <f>AK851+COUNTIF(전체당첨내역!$B852:$G852,36)</f>
        <v>114</v>
      </c>
      <c r="AL852">
        <f>AL851+COUNTIF(전체당첨내역!$B852:$G852,37)</f>
        <v>117</v>
      </c>
      <c r="AM852">
        <f>AM851+COUNTIF(전체당첨내역!$B852:$G852,38)</f>
        <v>110</v>
      </c>
      <c r="AN852">
        <f>AN851+COUNTIF(전체당첨내역!$B852:$G852,39)</f>
        <v>116</v>
      </c>
      <c r="AO852">
        <f>AO851+COUNTIF(전체당첨내역!$B852:$G852,40)</f>
        <v>125</v>
      </c>
      <c r="AP852">
        <f>AP851+COUNTIF(전체당첨내역!$B852:$G852,41)</f>
        <v>103</v>
      </c>
      <c r="AQ852">
        <f>AQ851+COUNTIF(전체당첨내역!$B852:$G852,42)</f>
        <v>108</v>
      </c>
      <c r="AR852">
        <f>AR851+COUNTIF(전체당첨내역!$B852:$G852,43)</f>
        <v>121</v>
      </c>
      <c r="AS852">
        <f>AS851+COUNTIF(전체당첨내역!$B852:$G852,44)</f>
        <v>110</v>
      </c>
      <c r="AT852">
        <f>AT851+COUNTIF(전체당첨내역!$B852:$G852,45)</f>
        <v>121</v>
      </c>
    </row>
    <row r="853" spans="1:46" ht="16.5" customHeight="1">
      <c r="A853">
        <v>852</v>
      </c>
      <c r="B853">
        <f>B852+COUNTIF(전체당첨내역!$B853:$G853,1)</f>
        <v>122</v>
      </c>
      <c r="C853">
        <f>C852+COUNTIF(전체당첨내역!$B853:$G853,2)</f>
        <v>111</v>
      </c>
      <c r="D853">
        <f>D852+COUNTIF(전체당첨내역!$B853:$G853,3)</f>
        <v>111</v>
      </c>
      <c r="E853">
        <f>E852+COUNTIF(전체당첨내역!$B853:$G853,4)</f>
        <v>115</v>
      </c>
      <c r="F853">
        <f>F852+COUNTIF(전체당첨내역!$B853:$G853,5)</f>
        <v>119</v>
      </c>
      <c r="G853">
        <f>G852+COUNTIF(전체당첨내역!$B853:$G853,6)</f>
        <v>107</v>
      </c>
      <c r="H853">
        <f>H852+COUNTIF(전체당첨내역!$B853:$G853,7)</f>
        <v>114</v>
      </c>
      <c r="I853">
        <f>I852+COUNTIF(전체당첨내역!$B853:$G853,8)</f>
        <v>116</v>
      </c>
      <c r="J853">
        <f>J852+COUNTIF(전체당첨내역!$B853:$G853,9)</f>
        <v>88</v>
      </c>
      <c r="K853">
        <f>K852+COUNTIF(전체당첨내역!$B853:$G853,10)</f>
        <v>120</v>
      </c>
      <c r="L853">
        <f>L852+COUNTIF(전체당첨내역!$B853:$G853,11)</f>
        <v>120</v>
      </c>
      <c r="M853">
        <f>M852+COUNTIF(전체당첨내역!$B853:$G853,12)</f>
        <v>123</v>
      </c>
      <c r="N853">
        <f>N852+COUNTIF(전체당첨내역!$B853:$G853,13)</f>
        <v>121</v>
      </c>
      <c r="O853">
        <f>O852+COUNTIF(전체당첨내역!$B853:$G853,14)</f>
        <v>122</v>
      </c>
      <c r="P853">
        <f>P852+COUNTIF(전체당첨내역!$B853:$G853,15)</f>
        <v>115</v>
      </c>
      <c r="Q853">
        <f>Q852+COUNTIF(전체당첨내역!$B853:$G853,16)</f>
        <v>109</v>
      </c>
      <c r="R853">
        <f>R852+COUNTIF(전체당첨내역!$B853:$G853,17)</f>
        <v>122</v>
      </c>
      <c r="S853">
        <f>S852+COUNTIF(전체당첨내역!$B853:$G853,18)</f>
        <v>121</v>
      </c>
      <c r="T853">
        <f>T852+COUNTIF(전체당첨내역!$B853:$G853,19)</f>
        <v>117</v>
      </c>
      <c r="U853">
        <f>U852+COUNTIF(전체당첨내역!$B853:$G853,20)</f>
        <v>123</v>
      </c>
      <c r="V853">
        <f>V852+COUNTIF(전체당첨내역!$B853:$G853,21)</f>
        <v>112</v>
      </c>
      <c r="W853">
        <f>W852+COUNTIF(전체당첨내역!$B853:$G853,22)</f>
        <v>91</v>
      </c>
      <c r="X853">
        <f>X852+COUNTIF(전체당첨내역!$B853:$G853,23)</f>
        <v>98</v>
      </c>
      <c r="Y853">
        <f>Y852+COUNTIF(전체당첨내역!$B853:$G853,24)</f>
        <v>114</v>
      </c>
      <c r="Z853">
        <f>Z852+COUNTIF(전체당첨내역!$B853:$G853,25)</f>
        <v>110</v>
      </c>
      <c r="AA853">
        <f>AA852+COUNTIF(전체당첨내역!$B853:$G853,26)</f>
        <v>115</v>
      </c>
      <c r="AB853">
        <f>AB852+COUNTIF(전체당첨내역!$B853:$G853,27)</f>
        <v>125</v>
      </c>
      <c r="AC853">
        <f>AC852+COUNTIF(전체당첨내역!$B853:$G853,28)</f>
        <v>104</v>
      </c>
      <c r="AD853">
        <f>AD852+COUNTIF(전체당첨내역!$B853:$G853,29)</f>
        <v>106</v>
      </c>
      <c r="AE853">
        <f>AE852+COUNTIF(전체당첨내역!$B853:$G853,30)</f>
        <v>105</v>
      </c>
      <c r="AF853">
        <f>AF852+COUNTIF(전체당첨내역!$B853:$G853,31)</f>
        <v>117</v>
      </c>
      <c r="AG853">
        <f>AG852+COUNTIF(전체당첨내역!$B853:$G853,32)</f>
        <v>95</v>
      </c>
      <c r="AH853">
        <f>AH852+COUNTIF(전체당첨내역!$B853:$G853,33)</f>
        <v>121</v>
      </c>
      <c r="AI853">
        <f>AI852+COUNTIF(전체당첨내역!$B853:$G853,34)</f>
        <v>133</v>
      </c>
      <c r="AJ853">
        <f>AJ852+COUNTIF(전체당첨내역!$B853:$G853,35)</f>
        <v>105</v>
      </c>
      <c r="AK853">
        <f>AK852+COUNTIF(전체당첨내역!$B853:$G853,36)</f>
        <v>114</v>
      </c>
      <c r="AL853">
        <f>AL852+COUNTIF(전체당첨내역!$B853:$G853,37)</f>
        <v>117</v>
      </c>
      <c r="AM853">
        <f>AM852+COUNTIF(전체당첨내역!$B853:$G853,38)</f>
        <v>110</v>
      </c>
      <c r="AN853">
        <f>AN852+COUNTIF(전체당첨내역!$B853:$G853,39)</f>
        <v>116</v>
      </c>
      <c r="AO853">
        <f>AO852+COUNTIF(전체당첨내역!$B853:$G853,40)</f>
        <v>125</v>
      </c>
      <c r="AP853">
        <f>AP852+COUNTIF(전체당첨내역!$B853:$G853,41)</f>
        <v>103</v>
      </c>
      <c r="AQ853">
        <f>AQ852+COUNTIF(전체당첨내역!$B853:$G853,42)</f>
        <v>108</v>
      </c>
      <c r="AR853">
        <f>AR852+COUNTIF(전체당첨내역!$B853:$G853,43)</f>
        <v>121</v>
      </c>
      <c r="AS853">
        <f>AS852+COUNTIF(전체당첨내역!$B853:$G853,44)</f>
        <v>110</v>
      </c>
      <c r="AT853">
        <f>AT852+COUNTIF(전체당첨내역!$B853:$G853,45)</f>
        <v>121</v>
      </c>
    </row>
    <row r="854" spans="1:46" ht="16.5" customHeight="1">
      <c r="A854">
        <v>853</v>
      </c>
      <c r="B854">
        <f>B853+COUNTIF(전체당첨내역!$B854:$G854,1)</f>
        <v>122</v>
      </c>
      <c r="C854">
        <f>C853+COUNTIF(전체당첨내역!$B854:$G854,2)</f>
        <v>112</v>
      </c>
      <c r="D854">
        <f>D853+COUNTIF(전체당첨내역!$B854:$G854,3)</f>
        <v>111</v>
      </c>
      <c r="E854">
        <f>E853+COUNTIF(전체당첨내역!$B854:$G854,4)</f>
        <v>115</v>
      </c>
      <c r="F854">
        <f>F853+COUNTIF(전체당첨내역!$B854:$G854,5)</f>
        <v>119</v>
      </c>
      <c r="G854">
        <f>G853+COUNTIF(전체당첨내역!$B854:$G854,6)</f>
        <v>107</v>
      </c>
      <c r="H854">
        <f>H853+COUNTIF(전체당첨내역!$B854:$G854,7)</f>
        <v>114</v>
      </c>
      <c r="I854">
        <f>I853+COUNTIF(전체당첨내역!$B854:$G854,8)</f>
        <v>117</v>
      </c>
      <c r="J854">
        <f>J853+COUNTIF(전체당첨내역!$B854:$G854,9)</f>
        <v>88</v>
      </c>
      <c r="K854">
        <f>K853+COUNTIF(전체당첨내역!$B854:$G854,10)</f>
        <v>120</v>
      </c>
      <c r="L854">
        <f>L853+COUNTIF(전체당첨내역!$B854:$G854,11)</f>
        <v>120</v>
      </c>
      <c r="M854">
        <f>M853+COUNTIF(전체당첨내역!$B854:$G854,12)</f>
        <v>123</v>
      </c>
      <c r="N854">
        <f>N853+COUNTIF(전체당첨내역!$B854:$G854,13)</f>
        <v>121</v>
      </c>
      <c r="O854">
        <f>O853+COUNTIF(전체당첨내역!$B854:$G854,14)</f>
        <v>122</v>
      </c>
      <c r="P854">
        <f>P853+COUNTIF(전체당첨내역!$B854:$G854,15)</f>
        <v>115</v>
      </c>
      <c r="Q854">
        <f>Q853+COUNTIF(전체당첨내역!$B854:$G854,16)</f>
        <v>109</v>
      </c>
      <c r="R854">
        <f>R853+COUNTIF(전체당첨내역!$B854:$G854,17)</f>
        <v>122</v>
      </c>
      <c r="S854">
        <f>S853+COUNTIF(전체당첨내역!$B854:$G854,18)</f>
        <v>121</v>
      </c>
      <c r="T854">
        <f>T853+COUNTIF(전체당첨내역!$B854:$G854,19)</f>
        <v>117</v>
      </c>
      <c r="U854">
        <f>U853+COUNTIF(전체당첨내역!$B854:$G854,20)</f>
        <v>123</v>
      </c>
      <c r="V854">
        <f>V853+COUNTIF(전체당첨내역!$B854:$G854,21)</f>
        <v>112</v>
      </c>
      <c r="W854">
        <f>W853+COUNTIF(전체당첨내역!$B854:$G854,22)</f>
        <v>91</v>
      </c>
      <c r="X854">
        <f>X853+COUNTIF(전체당첨내역!$B854:$G854,23)</f>
        <v>99</v>
      </c>
      <c r="Y854">
        <f>Y853+COUNTIF(전체당첨내역!$B854:$G854,24)</f>
        <v>114</v>
      </c>
      <c r="Z854">
        <f>Z853+COUNTIF(전체당첨내역!$B854:$G854,25)</f>
        <v>110</v>
      </c>
      <c r="AA854">
        <f>AA853+COUNTIF(전체당첨내역!$B854:$G854,26)</f>
        <v>116</v>
      </c>
      <c r="AB854">
        <f>AB853+COUNTIF(전체당첨내역!$B854:$G854,27)</f>
        <v>126</v>
      </c>
      <c r="AC854">
        <f>AC853+COUNTIF(전체당첨내역!$B854:$G854,28)</f>
        <v>104</v>
      </c>
      <c r="AD854">
        <f>AD853+COUNTIF(전체당첨내역!$B854:$G854,29)</f>
        <v>106</v>
      </c>
      <c r="AE854">
        <f>AE853+COUNTIF(전체당첨내역!$B854:$G854,30)</f>
        <v>105</v>
      </c>
      <c r="AF854">
        <f>AF853+COUNTIF(전체당첨내역!$B854:$G854,31)</f>
        <v>117</v>
      </c>
      <c r="AG854">
        <f>AG853+COUNTIF(전체당첨내역!$B854:$G854,32)</f>
        <v>95</v>
      </c>
      <c r="AH854">
        <f>AH853+COUNTIF(전체당첨내역!$B854:$G854,33)</f>
        <v>121</v>
      </c>
      <c r="AI854">
        <f>AI853+COUNTIF(전체당첨내역!$B854:$G854,34)</f>
        <v>133</v>
      </c>
      <c r="AJ854">
        <f>AJ853+COUNTIF(전체당첨내역!$B854:$G854,35)</f>
        <v>105</v>
      </c>
      <c r="AK854">
        <f>AK853+COUNTIF(전체당첨내역!$B854:$G854,36)</f>
        <v>114</v>
      </c>
      <c r="AL854">
        <f>AL853+COUNTIF(전체당첨내역!$B854:$G854,37)</f>
        <v>117</v>
      </c>
      <c r="AM854">
        <f>AM853+COUNTIF(전체당첨내역!$B854:$G854,38)</f>
        <v>110</v>
      </c>
      <c r="AN854">
        <f>AN853+COUNTIF(전체당첨내역!$B854:$G854,39)</f>
        <v>116</v>
      </c>
      <c r="AO854">
        <f>AO853+COUNTIF(전체당첨내역!$B854:$G854,40)</f>
        <v>125</v>
      </c>
      <c r="AP854">
        <f>AP853+COUNTIF(전체당첨내역!$B854:$G854,41)</f>
        <v>103</v>
      </c>
      <c r="AQ854">
        <f>AQ853+COUNTIF(전체당첨내역!$B854:$G854,42)</f>
        <v>108</v>
      </c>
      <c r="AR854">
        <f>AR853+COUNTIF(전체당첨내역!$B854:$G854,43)</f>
        <v>121</v>
      </c>
      <c r="AS854">
        <f>AS853+COUNTIF(전체당첨내역!$B854:$G854,44)</f>
        <v>111</v>
      </c>
      <c r="AT854">
        <f>AT853+COUNTIF(전체당첨내역!$B854:$G854,45)</f>
        <v>121</v>
      </c>
    </row>
    <row r="855" spans="1:46" ht="16.5" customHeight="1">
      <c r="A855">
        <v>854</v>
      </c>
      <c r="B855">
        <f>B854+COUNTIF(전체당첨내역!$B855:$G855,1)</f>
        <v>122</v>
      </c>
      <c r="C855">
        <f>C854+COUNTIF(전체당첨내역!$B855:$G855,2)</f>
        <v>112</v>
      </c>
      <c r="D855">
        <f>D854+COUNTIF(전체당첨내역!$B855:$G855,3)</f>
        <v>111</v>
      </c>
      <c r="E855">
        <f>E854+COUNTIF(전체당첨내역!$B855:$G855,4)</f>
        <v>115</v>
      </c>
      <c r="F855">
        <f>F854+COUNTIF(전체당첨내역!$B855:$G855,5)</f>
        <v>119</v>
      </c>
      <c r="G855">
        <f>G854+COUNTIF(전체당첨내역!$B855:$G855,6)</f>
        <v>107</v>
      </c>
      <c r="H855">
        <f>H854+COUNTIF(전체당첨내역!$B855:$G855,7)</f>
        <v>114</v>
      </c>
      <c r="I855">
        <f>I854+COUNTIF(전체당첨내역!$B855:$G855,8)</f>
        <v>117</v>
      </c>
      <c r="J855">
        <f>J854+COUNTIF(전체당첨내역!$B855:$G855,9)</f>
        <v>88</v>
      </c>
      <c r="K855">
        <f>K854+COUNTIF(전체당첨내역!$B855:$G855,10)</f>
        <v>120</v>
      </c>
      <c r="L855">
        <f>L854+COUNTIF(전체당첨내역!$B855:$G855,11)</f>
        <v>120</v>
      </c>
      <c r="M855">
        <f>M854+COUNTIF(전체당첨내역!$B855:$G855,12)</f>
        <v>123</v>
      </c>
      <c r="N855">
        <f>N854+COUNTIF(전체당첨내역!$B855:$G855,13)</f>
        <v>121</v>
      </c>
      <c r="O855">
        <f>O854+COUNTIF(전체당첨내역!$B855:$G855,14)</f>
        <v>122</v>
      </c>
      <c r="P855">
        <f>P854+COUNTIF(전체당첨내역!$B855:$G855,15)</f>
        <v>115</v>
      </c>
      <c r="Q855">
        <f>Q854+COUNTIF(전체당첨내역!$B855:$G855,16)</f>
        <v>109</v>
      </c>
      <c r="R855">
        <f>R854+COUNTIF(전체당첨내역!$B855:$G855,17)</f>
        <v>122</v>
      </c>
      <c r="S855">
        <f>S854+COUNTIF(전체당첨내역!$B855:$G855,18)</f>
        <v>121</v>
      </c>
      <c r="T855">
        <f>T854+COUNTIF(전체당첨내역!$B855:$G855,19)</f>
        <v>117</v>
      </c>
      <c r="U855">
        <f>U854+COUNTIF(전체당첨내역!$B855:$G855,20)</f>
        <v>124</v>
      </c>
      <c r="V855">
        <f>V854+COUNTIF(전체당첨내역!$B855:$G855,21)</f>
        <v>112</v>
      </c>
      <c r="W855">
        <f>W854+COUNTIF(전체당첨내역!$B855:$G855,22)</f>
        <v>91</v>
      </c>
      <c r="X855">
        <f>X854+COUNTIF(전체당첨내역!$B855:$G855,23)</f>
        <v>99</v>
      </c>
      <c r="Y855">
        <f>Y854+COUNTIF(전체당첨내역!$B855:$G855,24)</f>
        <v>114</v>
      </c>
      <c r="Z855">
        <f>Z854+COUNTIF(전체당첨내역!$B855:$G855,25)</f>
        <v>111</v>
      </c>
      <c r="AA855">
        <f>AA854+COUNTIF(전체당첨내역!$B855:$G855,26)</f>
        <v>116</v>
      </c>
      <c r="AB855">
        <f>AB854+COUNTIF(전체당첨내역!$B855:$G855,27)</f>
        <v>126</v>
      </c>
      <c r="AC855">
        <f>AC854+COUNTIF(전체당첨내역!$B855:$G855,28)</f>
        <v>104</v>
      </c>
      <c r="AD855">
        <f>AD854+COUNTIF(전체당첨내역!$B855:$G855,29)</f>
        <v>106</v>
      </c>
      <c r="AE855">
        <f>AE854+COUNTIF(전체당첨내역!$B855:$G855,30)</f>
        <v>105</v>
      </c>
      <c r="AF855">
        <f>AF854+COUNTIF(전체당첨내역!$B855:$G855,31)</f>
        <v>118</v>
      </c>
      <c r="AG855">
        <f>AG854+COUNTIF(전체당첨내역!$B855:$G855,32)</f>
        <v>96</v>
      </c>
      <c r="AH855">
        <f>AH854+COUNTIF(전체당첨내역!$B855:$G855,33)</f>
        <v>121</v>
      </c>
      <c r="AI855">
        <f>AI854+COUNTIF(전체당첨내역!$B855:$G855,34)</f>
        <v>133</v>
      </c>
      <c r="AJ855">
        <f>AJ854+COUNTIF(전체당첨내역!$B855:$G855,35)</f>
        <v>105</v>
      </c>
      <c r="AK855">
        <f>AK854+COUNTIF(전체당첨내역!$B855:$G855,36)</f>
        <v>115</v>
      </c>
      <c r="AL855">
        <f>AL854+COUNTIF(전체당첨내역!$B855:$G855,37)</f>
        <v>117</v>
      </c>
      <c r="AM855">
        <f>AM854+COUNTIF(전체당첨내역!$B855:$G855,38)</f>
        <v>110</v>
      </c>
      <c r="AN855">
        <f>AN854+COUNTIF(전체당첨내역!$B855:$G855,39)</f>
        <v>116</v>
      </c>
      <c r="AO855">
        <f>AO854+COUNTIF(전체당첨내역!$B855:$G855,40)</f>
        <v>125</v>
      </c>
      <c r="AP855">
        <f>AP854+COUNTIF(전체당첨내역!$B855:$G855,41)</f>
        <v>103</v>
      </c>
      <c r="AQ855">
        <f>AQ854+COUNTIF(전체당첨내역!$B855:$G855,42)</f>
        <v>108</v>
      </c>
      <c r="AR855">
        <f>AR854+COUNTIF(전체당첨내역!$B855:$G855,43)</f>
        <v>122</v>
      </c>
      <c r="AS855">
        <f>AS854+COUNTIF(전체당첨내역!$B855:$G855,44)</f>
        <v>111</v>
      </c>
      <c r="AT855">
        <f>AT854+COUNTIF(전체당첨내역!$B855:$G855,45)</f>
        <v>121</v>
      </c>
    </row>
    <row r="856" spans="1:46" ht="16.5" customHeight="1">
      <c r="A856">
        <v>855</v>
      </c>
      <c r="B856">
        <f>B855+COUNTIF(전체당첨내역!$B856:$G856,1)</f>
        <v>122</v>
      </c>
      <c r="C856">
        <f>C855+COUNTIF(전체당첨내역!$B856:$G856,2)</f>
        <v>112</v>
      </c>
      <c r="D856">
        <f>D855+COUNTIF(전체당첨내역!$B856:$G856,3)</f>
        <v>111</v>
      </c>
      <c r="E856">
        <f>E855+COUNTIF(전체당첨내역!$B856:$G856,4)</f>
        <v>115</v>
      </c>
      <c r="F856">
        <f>F855+COUNTIF(전체당첨내역!$B856:$G856,5)</f>
        <v>119</v>
      </c>
      <c r="G856">
        <f>G855+COUNTIF(전체당첨내역!$B856:$G856,6)</f>
        <v>107</v>
      </c>
      <c r="H856">
        <f>H855+COUNTIF(전체당첨내역!$B856:$G856,7)</f>
        <v>114</v>
      </c>
      <c r="I856">
        <f>I855+COUNTIF(전체당첨내역!$B856:$G856,8)</f>
        <v>118</v>
      </c>
      <c r="J856">
        <f>J855+COUNTIF(전체당첨내역!$B856:$G856,9)</f>
        <v>88</v>
      </c>
      <c r="K856">
        <f>K855+COUNTIF(전체당첨내역!$B856:$G856,10)</f>
        <v>120</v>
      </c>
      <c r="L856">
        <f>L855+COUNTIF(전체당첨내역!$B856:$G856,11)</f>
        <v>120</v>
      </c>
      <c r="M856">
        <f>M855+COUNTIF(전체당첨내역!$B856:$G856,12)</f>
        <v>123</v>
      </c>
      <c r="N856">
        <f>N855+COUNTIF(전체당첨내역!$B856:$G856,13)</f>
        <v>121</v>
      </c>
      <c r="O856">
        <f>O855+COUNTIF(전체당첨내역!$B856:$G856,14)</f>
        <v>122</v>
      </c>
      <c r="P856">
        <f>P855+COUNTIF(전체당첨내역!$B856:$G856,15)</f>
        <v>116</v>
      </c>
      <c r="Q856">
        <f>Q855+COUNTIF(전체당첨내역!$B856:$G856,16)</f>
        <v>109</v>
      </c>
      <c r="R856">
        <f>R855+COUNTIF(전체당첨내역!$B856:$G856,17)</f>
        <v>123</v>
      </c>
      <c r="S856">
        <f>S855+COUNTIF(전체당첨내역!$B856:$G856,18)</f>
        <v>121</v>
      </c>
      <c r="T856">
        <f>T855+COUNTIF(전체당첨내역!$B856:$G856,19)</f>
        <v>118</v>
      </c>
      <c r="U856">
        <f>U855+COUNTIF(전체당첨내역!$B856:$G856,20)</f>
        <v>124</v>
      </c>
      <c r="V856">
        <f>V855+COUNTIF(전체당첨내역!$B856:$G856,21)</f>
        <v>112</v>
      </c>
      <c r="W856">
        <f>W855+COUNTIF(전체당첨내역!$B856:$G856,22)</f>
        <v>91</v>
      </c>
      <c r="X856">
        <f>X855+COUNTIF(전체당첨내역!$B856:$G856,23)</f>
        <v>99</v>
      </c>
      <c r="Y856">
        <f>Y855+COUNTIF(전체당첨내역!$B856:$G856,24)</f>
        <v>114</v>
      </c>
      <c r="Z856">
        <f>Z855+COUNTIF(전체당첨내역!$B856:$G856,25)</f>
        <v>111</v>
      </c>
      <c r="AA856">
        <f>AA855+COUNTIF(전체당첨내역!$B856:$G856,26)</f>
        <v>116</v>
      </c>
      <c r="AB856">
        <f>AB855+COUNTIF(전체당첨내역!$B856:$G856,27)</f>
        <v>126</v>
      </c>
      <c r="AC856">
        <f>AC855+COUNTIF(전체당첨내역!$B856:$G856,28)</f>
        <v>104</v>
      </c>
      <c r="AD856">
        <f>AD855+COUNTIF(전체당첨내역!$B856:$G856,29)</f>
        <v>106</v>
      </c>
      <c r="AE856">
        <f>AE855+COUNTIF(전체당첨내역!$B856:$G856,30)</f>
        <v>105</v>
      </c>
      <c r="AF856">
        <f>AF855+COUNTIF(전체당첨내역!$B856:$G856,31)</f>
        <v>118</v>
      </c>
      <c r="AG856">
        <f>AG855+COUNTIF(전체당첨내역!$B856:$G856,32)</f>
        <v>96</v>
      </c>
      <c r="AH856">
        <f>AH855+COUNTIF(전체당첨내역!$B856:$G856,33)</f>
        <v>121</v>
      </c>
      <c r="AI856">
        <f>AI855+COUNTIF(전체당첨내역!$B856:$G856,34)</f>
        <v>133</v>
      </c>
      <c r="AJ856">
        <f>AJ855+COUNTIF(전체당첨내역!$B856:$G856,35)</f>
        <v>105</v>
      </c>
      <c r="AK856">
        <f>AK855+COUNTIF(전체당첨내역!$B856:$G856,36)</f>
        <v>115</v>
      </c>
      <c r="AL856">
        <f>AL855+COUNTIF(전체당첨내역!$B856:$G856,37)</f>
        <v>117</v>
      </c>
      <c r="AM856">
        <f>AM855+COUNTIF(전체당첨내역!$B856:$G856,38)</f>
        <v>110</v>
      </c>
      <c r="AN856">
        <f>AN855+COUNTIF(전체당첨내역!$B856:$G856,39)</f>
        <v>116</v>
      </c>
      <c r="AO856">
        <f>AO855+COUNTIF(전체당첨내역!$B856:$G856,40)</f>
        <v>125</v>
      </c>
      <c r="AP856">
        <f>AP855+COUNTIF(전체당첨내역!$B856:$G856,41)</f>
        <v>103</v>
      </c>
      <c r="AQ856">
        <f>AQ855+COUNTIF(전체당첨내역!$B856:$G856,42)</f>
        <v>108</v>
      </c>
      <c r="AR856">
        <f>AR855+COUNTIF(전체당첨내역!$B856:$G856,43)</f>
        <v>123</v>
      </c>
      <c r="AS856">
        <f>AS855+COUNTIF(전체당첨내역!$B856:$G856,44)</f>
        <v>112</v>
      </c>
      <c r="AT856">
        <f>AT855+COUNTIF(전체당첨내역!$B856:$G856,45)</f>
        <v>121</v>
      </c>
    </row>
    <row r="857" spans="1:46" ht="16.5" customHeight="1">
      <c r="A857">
        <v>856</v>
      </c>
      <c r="B857">
        <f>B856+COUNTIF(전체당첨내역!$B857:$G857,1)</f>
        <v>122</v>
      </c>
      <c r="C857">
        <f>C856+COUNTIF(전체당첨내역!$B857:$G857,2)</f>
        <v>112</v>
      </c>
      <c r="D857">
        <f>D856+COUNTIF(전체당첨내역!$B857:$G857,3)</f>
        <v>111</v>
      </c>
      <c r="E857">
        <f>E856+COUNTIF(전체당첨내역!$B857:$G857,4)</f>
        <v>115</v>
      </c>
      <c r="F857">
        <f>F856+COUNTIF(전체당첨내역!$B857:$G857,5)</f>
        <v>119</v>
      </c>
      <c r="G857">
        <f>G856+COUNTIF(전체당첨내역!$B857:$G857,6)</f>
        <v>107</v>
      </c>
      <c r="H857">
        <f>H856+COUNTIF(전체당첨내역!$B857:$G857,7)</f>
        <v>114</v>
      </c>
      <c r="I857">
        <f>I856+COUNTIF(전체당첨내역!$B857:$G857,8)</f>
        <v>118</v>
      </c>
      <c r="J857">
        <f>J856+COUNTIF(전체당첨내역!$B857:$G857,9)</f>
        <v>88</v>
      </c>
      <c r="K857">
        <f>K856+COUNTIF(전체당첨내역!$B857:$G857,10)</f>
        <v>121</v>
      </c>
      <c r="L857">
        <f>L856+COUNTIF(전체당첨내역!$B857:$G857,11)</f>
        <v>120</v>
      </c>
      <c r="M857">
        <f>M856+COUNTIF(전체당첨내역!$B857:$G857,12)</f>
        <v>123</v>
      </c>
      <c r="N857">
        <f>N856+COUNTIF(전체당첨내역!$B857:$G857,13)</f>
        <v>121</v>
      </c>
      <c r="O857">
        <f>O856+COUNTIF(전체당첨내역!$B857:$G857,14)</f>
        <v>122</v>
      </c>
      <c r="P857">
        <f>P856+COUNTIF(전체당첨내역!$B857:$G857,15)</f>
        <v>116</v>
      </c>
      <c r="Q857">
        <f>Q856+COUNTIF(전체당첨내역!$B857:$G857,16)</f>
        <v>109</v>
      </c>
      <c r="R857">
        <f>R856+COUNTIF(전체당첨내역!$B857:$G857,17)</f>
        <v>123</v>
      </c>
      <c r="S857">
        <f>S856+COUNTIF(전체당첨내역!$B857:$G857,18)</f>
        <v>121</v>
      </c>
      <c r="T857">
        <f>T856+COUNTIF(전체당첨내역!$B857:$G857,19)</f>
        <v>118</v>
      </c>
      <c r="U857">
        <f>U856+COUNTIF(전체당첨내역!$B857:$G857,20)</f>
        <v>124</v>
      </c>
      <c r="V857">
        <f>V856+COUNTIF(전체당첨내역!$B857:$G857,21)</f>
        <v>112</v>
      </c>
      <c r="W857">
        <f>W856+COUNTIF(전체당첨내역!$B857:$G857,22)</f>
        <v>91</v>
      </c>
      <c r="X857">
        <f>X856+COUNTIF(전체당첨내역!$B857:$G857,23)</f>
        <v>99</v>
      </c>
      <c r="Y857">
        <f>Y856+COUNTIF(전체당첨내역!$B857:$G857,24)</f>
        <v>115</v>
      </c>
      <c r="Z857">
        <f>Z856+COUNTIF(전체당첨내역!$B857:$G857,25)</f>
        <v>111</v>
      </c>
      <c r="AA857">
        <f>AA856+COUNTIF(전체당첨내역!$B857:$G857,26)</f>
        <v>116</v>
      </c>
      <c r="AB857">
        <f>AB856+COUNTIF(전체당첨내역!$B857:$G857,27)</f>
        <v>126</v>
      </c>
      <c r="AC857">
        <f>AC856+COUNTIF(전체당첨내역!$B857:$G857,28)</f>
        <v>104</v>
      </c>
      <c r="AD857">
        <f>AD856+COUNTIF(전체당첨내역!$B857:$G857,29)</f>
        <v>106</v>
      </c>
      <c r="AE857">
        <f>AE856+COUNTIF(전체당첨내역!$B857:$G857,30)</f>
        <v>105</v>
      </c>
      <c r="AF857">
        <f>AF856+COUNTIF(전체당첨내역!$B857:$G857,31)</f>
        <v>118</v>
      </c>
      <c r="AG857">
        <f>AG856+COUNTIF(전체당첨내역!$B857:$G857,32)</f>
        <v>96</v>
      </c>
      <c r="AH857">
        <f>AH856+COUNTIF(전체당첨내역!$B857:$G857,33)</f>
        <v>121</v>
      </c>
      <c r="AI857">
        <f>AI856+COUNTIF(전체당첨내역!$B857:$G857,34)</f>
        <v>133</v>
      </c>
      <c r="AJ857">
        <f>AJ856+COUNTIF(전체당첨내역!$B857:$G857,35)</f>
        <v>105</v>
      </c>
      <c r="AK857">
        <f>AK856+COUNTIF(전체당첨내역!$B857:$G857,36)</f>
        <v>115</v>
      </c>
      <c r="AL857">
        <f>AL856+COUNTIF(전체당첨내역!$B857:$G857,37)</f>
        <v>117</v>
      </c>
      <c r="AM857">
        <f>AM856+COUNTIF(전체당첨내역!$B857:$G857,38)</f>
        <v>110</v>
      </c>
      <c r="AN857">
        <f>AN856+COUNTIF(전체당첨내역!$B857:$G857,39)</f>
        <v>116</v>
      </c>
      <c r="AO857">
        <f>AO856+COUNTIF(전체당첨내역!$B857:$G857,40)</f>
        <v>126</v>
      </c>
      <c r="AP857">
        <f>AP856+COUNTIF(전체당첨내역!$B857:$G857,41)</f>
        <v>104</v>
      </c>
      <c r="AQ857">
        <f>AQ856+COUNTIF(전체당첨내역!$B857:$G857,42)</f>
        <v>108</v>
      </c>
      <c r="AR857">
        <f>AR856+COUNTIF(전체당첨내역!$B857:$G857,43)</f>
        <v>124</v>
      </c>
      <c r="AS857">
        <f>AS856+COUNTIF(전체당첨내역!$B857:$G857,44)</f>
        <v>113</v>
      </c>
      <c r="AT857">
        <f>AT856+COUNTIF(전체당첨내역!$B857:$G857,45)</f>
        <v>121</v>
      </c>
    </row>
    <row r="858" spans="1:46" ht="16.5" customHeight="1">
      <c r="A858">
        <v>857</v>
      </c>
      <c r="B858">
        <f>B857+COUNTIF(전체당첨내역!$B858:$G858,1)</f>
        <v>122</v>
      </c>
      <c r="C858">
        <f>C857+COUNTIF(전체당첨내역!$B858:$G858,2)</f>
        <v>112</v>
      </c>
      <c r="D858">
        <f>D857+COUNTIF(전체당첨내역!$B858:$G858,3)</f>
        <v>111</v>
      </c>
      <c r="E858">
        <f>E857+COUNTIF(전체당첨내역!$B858:$G858,4)</f>
        <v>115</v>
      </c>
      <c r="F858">
        <f>F857+COUNTIF(전체당첨내역!$B858:$G858,5)</f>
        <v>119</v>
      </c>
      <c r="G858">
        <f>G857+COUNTIF(전체당첨내역!$B858:$G858,6)</f>
        <v>108</v>
      </c>
      <c r="H858">
        <f>H857+COUNTIF(전체당첨내역!$B858:$G858,7)</f>
        <v>114</v>
      </c>
      <c r="I858">
        <f>I857+COUNTIF(전체당첨내역!$B858:$G858,8)</f>
        <v>118</v>
      </c>
      <c r="J858">
        <f>J857+COUNTIF(전체당첨내역!$B858:$G858,9)</f>
        <v>88</v>
      </c>
      <c r="K858">
        <f>K857+COUNTIF(전체당첨내역!$B858:$G858,10)</f>
        <v>122</v>
      </c>
      <c r="L858">
        <f>L857+COUNTIF(전체당첨내역!$B858:$G858,11)</f>
        <v>120</v>
      </c>
      <c r="M858">
        <f>M857+COUNTIF(전체당첨내역!$B858:$G858,12)</f>
        <v>123</v>
      </c>
      <c r="N858">
        <f>N857+COUNTIF(전체당첨내역!$B858:$G858,13)</f>
        <v>121</v>
      </c>
      <c r="O858">
        <f>O857+COUNTIF(전체당첨내역!$B858:$G858,14)</f>
        <v>122</v>
      </c>
      <c r="P858">
        <f>P857+COUNTIF(전체당첨내역!$B858:$G858,15)</f>
        <v>116</v>
      </c>
      <c r="Q858">
        <f>Q857+COUNTIF(전체당첨내역!$B858:$G858,16)</f>
        <v>110</v>
      </c>
      <c r="R858">
        <f>R857+COUNTIF(전체당첨내역!$B858:$G858,17)</f>
        <v>123</v>
      </c>
      <c r="S858">
        <f>S857+COUNTIF(전체당첨내역!$B858:$G858,18)</f>
        <v>121</v>
      </c>
      <c r="T858">
        <f>T857+COUNTIF(전체당첨내역!$B858:$G858,19)</f>
        <v>118</v>
      </c>
      <c r="U858">
        <f>U857+COUNTIF(전체당첨내역!$B858:$G858,20)</f>
        <v>124</v>
      </c>
      <c r="V858">
        <f>V857+COUNTIF(전체당첨내역!$B858:$G858,21)</f>
        <v>112</v>
      </c>
      <c r="W858">
        <f>W857+COUNTIF(전체당첨내역!$B858:$G858,22)</f>
        <v>91</v>
      </c>
      <c r="X858">
        <f>X857+COUNTIF(전체당첨내역!$B858:$G858,23)</f>
        <v>99</v>
      </c>
      <c r="Y858">
        <f>Y857+COUNTIF(전체당첨내역!$B858:$G858,24)</f>
        <v>115</v>
      </c>
      <c r="Z858">
        <f>Z857+COUNTIF(전체당첨내역!$B858:$G858,25)</f>
        <v>111</v>
      </c>
      <c r="AA858">
        <f>AA857+COUNTIF(전체당첨내역!$B858:$G858,26)</f>
        <v>116</v>
      </c>
      <c r="AB858">
        <f>AB857+COUNTIF(전체당첨내역!$B858:$G858,27)</f>
        <v>126</v>
      </c>
      <c r="AC858">
        <f>AC857+COUNTIF(전체당첨내역!$B858:$G858,28)</f>
        <v>105</v>
      </c>
      <c r="AD858">
        <f>AD857+COUNTIF(전체당첨내역!$B858:$G858,29)</f>
        <v>106</v>
      </c>
      <c r="AE858">
        <f>AE857+COUNTIF(전체당첨내역!$B858:$G858,30)</f>
        <v>105</v>
      </c>
      <c r="AF858">
        <f>AF857+COUNTIF(전체당첨내역!$B858:$G858,31)</f>
        <v>118</v>
      </c>
      <c r="AG858">
        <f>AG857+COUNTIF(전체당첨내역!$B858:$G858,32)</f>
        <v>96</v>
      </c>
      <c r="AH858">
        <f>AH857+COUNTIF(전체당첨내역!$B858:$G858,33)</f>
        <v>121</v>
      </c>
      <c r="AI858">
        <f>AI857+COUNTIF(전체당첨내역!$B858:$G858,34)</f>
        <v>134</v>
      </c>
      <c r="AJ858">
        <f>AJ857+COUNTIF(전체당첨내역!$B858:$G858,35)</f>
        <v>105</v>
      </c>
      <c r="AK858">
        <f>AK857+COUNTIF(전체당첨내역!$B858:$G858,36)</f>
        <v>115</v>
      </c>
      <c r="AL858">
        <f>AL857+COUNTIF(전체당첨내역!$B858:$G858,37)</f>
        <v>117</v>
      </c>
      <c r="AM858">
        <f>AM857+COUNTIF(전체당첨내역!$B858:$G858,38)</f>
        <v>111</v>
      </c>
      <c r="AN858">
        <f>AN857+COUNTIF(전체당첨내역!$B858:$G858,39)</f>
        <v>116</v>
      </c>
      <c r="AO858">
        <f>AO857+COUNTIF(전체당첨내역!$B858:$G858,40)</f>
        <v>126</v>
      </c>
      <c r="AP858">
        <f>AP857+COUNTIF(전체당첨내역!$B858:$G858,41)</f>
        <v>104</v>
      </c>
      <c r="AQ858">
        <f>AQ857+COUNTIF(전체당첨내역!$B858:$G858,42)</f>
        <v>108</v>
      </c>
      <c r="AR858">
        <f>AR857+COUNTIF(전체당첨내역!$B858:$G858,43)</f>
        <v>124</v>
      </c>
      <c r="AS858">
        <f>AS857+COUNTIF(전체당첨내역!$B858:$G858,44)</f>
        <v>113</v>
      </c>
      <c r="AT858">
        <f>AT857+COUNTIF(전체당첨내역!$B858:$G858,45)</f>
        <v>121</v>
      </c>
    </row>
    <row r="859" spans="1:46" ht="16.5" customHeight="1">
      <c r="A859">
        <v>858</v>
      </c>
      <c r="B859">
        <f>B858+COUNTIF(전체당첨내역!$B859:$G859,1)</f>
        <v>122</v>
      </c>
      <c r="C859">
        <f>C858+COUNTIF(전체당첨내역!$B859:$G859,2)</f>
        <v>112</v>
      </c>
      <c r="D859">
        <f>D858+COUNTIF(전체당첨내역!$B859:$G859,3)</f>
        <v>111</v>
      </c>
      <c r="E859">
        <f>E858+COUNTIF(전체당첨내역!$B859:$G859,4)</f>
        <v>115</v>
      </c>
      <c r="F859">
        <f>F858+COUNTIF(전체당첨내역!$B859:$G859,5)</f>
        <v>119</v>
      </c>
      <c r="G859">
        <f>G858+COUNTIF(전체당첨내역!$B859:$G859,6)</f>
        <v>108</v>
      </c>
      <c r="H859">
        <f>H858+COUNTIF(전체당첨내역!$B859:$G859,7)</f>
        <v>114</v>
      </c>
      <c r="I859">
        <f>I858+COUNTIF(전체당첨내역!$B859:$G859,8)</f>
        <v>118</v>
      </c>
      <c r="J859">
        <f>J858+COUNTIF(전체당첨내역!$B859:$G859,9)</f>
        <v>89</v>
      </c>
      <c r="K859">
        <f>K858+COUNTIF(전체당첨내역!$B859:$G859,10)</f>
        <v>122</v>
      </c>
      <c r="L859">
        <f>L858+COUNTIF(전체당첨내역!$B859:$G859,11)</f>
        <v>120</v>
      </c>
      <c r="M859">
        <f>M858+COUNTIF(전체당첨내역!$B859:$G859,12)</f>
        <v>123</v>
      </c>
      <c r="N859">
        <f>N858+COUNTIF(전체당첨내역!$B859:$G859,13)</f>
        <v>122</v>
      </c>
      <c r="O859">
        <f>O858+COUNTIF(전체당첨내역!$B859:$G859,14)</f>
        <v>122</v>
      </c>
      <c r="P859">
        <f>P858+COUNTIF(전체당첨내역!$B859:$G859,15)</f>
        <v>116</v>
      </c>
      <c r="Q859">
        <f>Q858+COUNTIF(전체당첨내역!$B859:$G859,16)</f>
        <v>110</v>
      </c>
      <c r="R859">
        <f>R858+COUNTIF(전체당첨내역!$B859:$G859,17)</f>
        <v>123</v>
      </c>
      <c r="S859">
        <f>S858+COUNTIF(전체당첨내역!$B859:$G859,18)</f>
        <v>121</v>
      </c>
      <c r="T859">
        <f>T858+COUNTIF(전체당첨내역!$B859:$G859,19)</f>
        <v>118</v>
      </c>
      <c r="U859">
        <f>U858+COUNTIF(전체당첨내역!$B859:$G859,20)</f>
        <v>124</v>
      </c>
      <c r="V859">
        <f>V858+COUNTIF(전체당첨내역!$B859:$G859,21)</f>
        <v>112</v>
      </c>
      <c r="W859">
        <f>W858+COUNTIF(전체당첨내역!$B859:$G859,22)</f>
        <v>91</v>
      </c>
      <c r="X859">
        <f>X858+COUNTIF(전체당첨내역!$B859:$G859,23)</f>
        <v>99</v>
      </c>
      <c r="Y859">
        <f>Y858+COUNTIF(전체당첨내역!$B859:$G859,24)</f>
        <v>115</v>
      </c>
      <c r="Z859">
        <f>Z858+COUNTIF(전체당첨내역!$B859:$G859,25)</f>
        <v>111</v>
      </c>
      <c r="AA859">
        <f>AA858+COUNTIF(전체당첨내역!$B859:$G859,26)</f>
        <v>116</v>
      </c>
      <c r="AB859">
        <f>AB858+COUNTIF(전체당첨내역!$B859:$G859,27)</f>
        <v>126</v>
      </c>
      <c r="AC859">
        <f>AC858+COUNTIF(전체당첨내역!$B859:$G859,28)</f>
        <v>105</v>
      </c>
      <c r="AD859">
        <f>AD858+COUNTIF(전체당첨내역!$B859:$G859,29)</f>
        <v>106</v>
      </c>
      <c r="AE859">
        <f>AE858+COUNTIF(전체당첨내역!$B859:$G859,30)</f>
        <v>105</v>
      </c>
      <c r="AF859">
        <f>AF858+COUNTIF(전체당첨내역!$B859:$G859,31)</f>
        <v>118</v>
      </c>
      <c r="AG859">
        <f>AG858+COUNTIF(전체당첨내역!$B859:$G859,32)</f>
        <v>97</v>
      </c>
      <c r="AH859">
        <f>AH858+COUNTIF(전체당첨내역!$B859:$G859,33)</f>
        <v>121</v>
      </c>
      <c r="AI859">
        <f>AI858+COUNTIF(전체당첨내역!$B859:$G859,34)</f>
        <v>134</v>
      </c>
      <c r="AJ859">
        <f>AJ858+COUNTIF(전체당첨내역!$B859:$G859,35)</f>
        <v>105</v>
      </c>
      <c r="AK859">
        <f>AK858+COUNTIF(전체당첨내역!$B859:$G859,36)</f>
        <v>115</v>
      </c>
      <c r="AL859">
        <f>AL858+COUNTIF(전체당첨내역!$B859:$G859,37)</f>
        <v>117</v>
      </c>
      <c r="AM859">
        <f>AM858+COUNTIF(전체당첨내역!$B859:$G859,38)</f>
        <v>112</v>
      </c>
      <c r="AN859">
        <f>AN858+COUNTIF(전체당첨내역!$B859:$G859,39)</f>
        <v>117</v>
      </c>
      <c r="AO859">
        <f>AO858+COUNTIF(전체당첨내역!$B859:$G859,40)</f>
        <v>126</v>
      </c>
      <c r="AP859">
        <f>AP858+COUNTIF(전체당첨내역!$B859:$G859,41)</f>
        <v>104</v>
      </c>
      <c r="AQ859">
        <f>AQ858+COUNTIF(전체당첨내역!$B859:$G859,42)</f>
        <v>108</v>
      </c>
      <c r="AR859">
        <f>AR858+COUNTIF(전체당첨내역!$B859:$G859,43)</f>
        <v>125</v>
      </c>
      <c r="AS859">
        <f>AS858+COUNTIF(전체당첨내역!$B859:$G859,44)</f>
        <v>113</v>
      </c>
      <c r="AT859">
        <f>AT858+COUNTIF(전체당첨내역!$B859:$G859,45)</f>
        <v>121</v>
      </c>
    </row>
    <row r="860" spans="1:46" ht="16.5" customHeight="1">
      <c r="A860">
        <v>859</v>
      </c>
      <c r="B860">
        <f>B859+COUNTIF(전체당첨내역!$B860:$G860,1)</f>
        <v>122</v>
      </c>
      <c r="C860">
        <f>C859+COUNTIF(전체당첨내역!$B860:$G860,2)</f>
        <v>112</v>
      </c>
      <c r="D860">
        <f>D859+COUNTIF(전체당첨내역!$B860:$G860,3)</f>
        <v>111</v>
      </c>
      <c r="E860">
        <f>E859+COUNTIF(전체당첨내역!$B860:$G860,4)</f>
        <v>115</v>
      </c>
      <c r="F860">
        <f>F859+COUNTIF(전체당첨내역!$B860:$G860,5)</f>
        <v>119</v>
      </c>
      <c r="G860">
        <f>G859+COUNTIF(전체당첨내역!$B860:$G860,6)</f>
        <v>108</v>
      </c>
      <c r="H860">
        <f>H859+COUNTIF(전체당첨내역!$B860:$G860,7)</f>
        <v>114</v>
      </c>
      <c r="I860">
        <f>I859+COUNTIF(전체당첨내역!$B860:$G860,8)</f>
        <v>119</v>
      </c>
      <c r="J860">
        <f>J859+COUNTIF(전체당첨내역!$B860:$G860,9)</f>
        <v>89</v>
      </c>
      <c r="K860">
        <f>K859+COUNTIF(전체당첨내역!$B860:$G860,10)</f>
        <v>122</v>
      </c>
      <c r="L860">
        <f>L859+COUNTIF(전체당첨내역!$B860:$G860,11)</f>
        <v>120</v>
      </c>
      <c r="M860">
        <f>M859+COUNTIF(전체당첨내역!$B860:$G860,12)</f>
        <v>123</v>
      </c>
      <c r="N860">
        <f>N859+COUNTIF(전체당첨내역!$B860:$G860,13)</f>
        <v>122</v>
      </c>
      <c r="O860">
        <f>O859+COUNTIF(전체당첨내역!$B860:$G860,14)</f>
        <v>122</v>
      </c>
      <c r="P860">
        <f>P859+COUNTIF(전체당첨내역!$B860:$G860,15)</f>
        <v>116</v>
      </c>
      <c r="Q860">
        <f>Q859+COUNTIF(전체당첨내역!$B860:$G860,16)</f>
        <v>110</v>
      </c>
      <c r="R860">
        <f>R859+COUNTIF(전체당첨내역!$B860:$G860,17)</f>
        <v>123</v>
      </c>
      <c r="S860">
        <f>S859+COUNTIF(전체당첨내역!$B860:$G860,18)</f>
        <v>121</v>
      </c>
      <c r="T860">
        <f>T859+COUNTIF(전체당첨내역!$B860:$G860,19)</f>
        <v>118</v>
      </c>
      <c r="U860">
        <f>U859+COUNTIF(전체당첨내역!$B860:$G860,20)</f>
        <v>124</v>
      </c>
      <c r="V860">
        <f>V859+COUNTIF(전체당첨내역!$B860:$G860,21)</f>
        <v>112</v>
      </c>
      <c r="W860">
        <f>W859+COUNTIF(전체당첨내역!$B860:$G860,22)</f>
        <v>92</v>
      </c>
      <c r="X860">
        <f>X859+COUNTIF(전체당첨내역!$B860:$G860,23)</f>
        <v>99</v>
      </c>
      <c r="Y860">
        <f>Y859+COUNTIF(전체당첨내역!$B860:$G860,24)</f>
        <v>115</v>
      </c>
      <c r="Z860">
        <f>Z859+COUNTIF(전체당첨내역!$B860:$G860,25)</f>
        <v>111</v>
      </c>
      <c r="AA860">
        <f>AA859+COUNTIF(전체당첨내역!$B860:$G860,26)</f>
        <v>116</v>
      </c>
      <c r="AB860">
        <f>AB859+COUNTIF(전체당첨내역!$B860:$G860,27)</f>
        <v>126</v>
      </c>
      <c r="AC860">
        <f>AC859+COUNTIF(전체당첨내역!$B860:$G860,28)</f>
        <v>105</v>
      </c>
      <c r="AD860">
        <f>AD859+COUNTIF(전체당첨내역!$B860:$G860,29)</f>
        <v>106</v>
      </c>
      <c r="AE860">
        <f>AE859+COUNTIF(전체당첨내역!$B860:$G860,30)</f>
        <v>105</v>
      </c>
      <c r="AF860">
        <f>AF859+COUNTIF(전체당첨내역!$B860:$G860,31)</f>
        <v>118</v>
      </c>
      <c r="AG860">
        <f>AG859+COUNTIF(전체당첨내역!$B860:$G860,32)</f>
        <v>97</v>
      </c>
      <c r="AH860">
        <f>AH859+COUNTIF(전체당첨내역!$B860:$G860,33)</f>
        <v>121</v>
      </c>
      <c r="AI860">
        <f>AI859+COUNTIF(전체당첨내역!$B860:$G860,34)</f>
        <v>134</v>
      </c>
      <c r="AJ860">
        <f>AJ859+COUNTIF(전체당첨내역!$B860:$G860,35)</f>
        <v>106</v>
      </c>
      <c r="AK860">
        <f>AK859+COUNTIF(전체당첨내역!$B860:$G860,36)</f>
        <v>115</v>
      </c>
      <c r="AL860">
        <f>AL859+COUNTIF(전체당첨내역!$B860:$G860,37)</f>
        <v>117</v>
      </c>
      <c r="AM860">
        <f>AM859+COUNTIF(전체당첨내역!$B860:$G860,38)</f>
        <v>113</v>
      </c>
      <c r="AN860">
        <f>AN859+COUNTIF(전체당첨내역!$B860:$G860,39)</f>
        <v>118</v>
      </c>
      <c r="AO860">
        <f>AO859+COUNTIF(전체당첨내역!$B860:$G860,40)</f>
        <v>126</v>
      </c>
      <c r="AP860">
        <f>AP859+COUNTIF(전체당첨내역!$B860:$G860,41)</f>
        <v>105</v>
      </c>
      <c r="AQ860">
        <f>AQ859+COUNTIF(전체당첨내역!$B860:$G860,42)</f>
        <v>108</v>
      </c>
      <c r="AR860">
        <f>AR859+COUNTIF(전체당첨내역!$B860:$G860,43)</f>
        <v>125</v>
      </c>
      <c r="AS860">
        <f>AS859+COUNTIF(전체당첨내역!$B860:$G860,44)</f>
        <v>113</v>
      </c>
      <c r="AT860">
        <f>AT859+COUNTIF(전체당첨내역!$B860:$G860,45)</f>
        <v>121</v>
      </c>
    </row>
    <row r="861" spans="1:46" ht="16.5" customHeight="1">
      <c r="A861">
        <v>860</v>
      </c>
      <c r="B861">
        <f>B860+COUNTIF(전체당첨내역!$B861:$G861,1)</f>
        <v>122</v>
      </c>
      <c r="C861">
        <f>C860+COUNTIF(전체당첨내역!$B861:$G861,2)</f>
        <v>112</v>
      </c>
      <c r="D861">
        <f>D860+COUNTIF(전체당첨내역!$B861:$G861,3)</f>
        <v>111</v>
      </c>
      <c r="E861">
        <f>E860+COUNTIF(전체당첨내역!$B861:$G861,4)</f>
        <v>116</v>
      </c>
      <c r="F861">
        <f>F860+COUNTIF(전체당첨내역!$B861:$G861,5)</f>
        <v>119</v>
      </c>
      <c r="G861">
        <f>G860+COUNTIF(전체당첨내역!$B861:$G861,6)</f>
        <v>108</v>
      </c>
      <c r="H861">
        <f>H860+COUNTIF(전체당첨내역!$B861:$G861,7)</f>
        <v>114</v>
      </c>
      <c r="I861">
        <f>I860+COUNTIF(전체당첨내역!$B861:$G861,8)</f>
        <v>120</v>
      </c>
      <c r="J861">
        <f>J860+COUNTIF(전체당첨내역!$B861:$G861,9)</f>
        <v>89</v>
      </c>
      <c r="K861">
        <f>K860+COUNTIF(전체당첨내역!$B861:$G861,10)</f>
        <v>122</v>
      </c>
      <c r="L861">
        <f>L860+COUNTIF(전체당첨내역!$B861:$G861,11)</f>
        <v>120</v>
      </c>
      <c r="M861">
        <f>M860+COUNTIF(전체당첨내역!$B861:$G861,12)</f>
        <v>123</v>
      </c>
      <c r="N861">
        <f>N860+COUNTIF(전체당첨내역!$B861:$G861,13)</f>
        <v>122</v>
      </c>
      <c r="O861">
        <f>O860+COUNTIF(전체당첨내역!$B861:$G861,14)</f>
        <v>122</v>
      </c>
      <c r="P861">
        <f>P860+COUNTIF(전체당첨내역!$B861:$G861,15)</f>
        <v>116</v>
      </c>
      <c r="Q861">
        <f>Q860+COUNTIF(전체당첨내역!$B861:$G861,16)</f>
        <v>110</v>
      </c>
      <c r="R861">
        <f>R860+COUNTIF(전체당첨내역!$B861:$G861,17)</f>
        <v>123</v>
      </c>
      <c r="S861">
        <f>S860+COUNTIF(전체당첨내역!$B861:$G861,18)</f>
        <v>122</v>
      </c>
      <c r="T861">
        <f>T860+COUNTIF(전체당첨내역!$B861:$G861,19)</f>
        <v>118</v>
      </c>
      <c r="U861">
        <f>U860+COUNTIF(전체당첨내역!$B861:$G861,20)</f>
        <v>124</v>
      </c>
      <c r="V861">
        <f>V860+COUNTIF(전체당첨내역!$B861:$G861,21)</f>
        <v>112</v>
      </c>
      <c r="W861">
        <f>W860+COUNTIF(전체당첨내역!$B861:$G861,22)</f>
        <v>92</v>
      </c>
      <c r="X861">
        <f>X860+COUNTIF(전체당첨내역!$B861:$G861,23)</f>
        <v>99</v>
      </c>
      <c r="Y861">
        <f>Y860+COUNTIF(전체당첨내역!$B861:$G861,24)</f>
        <v>115</v>
      </c>
      <c r="Z861">
        <f>Z860+COUNTIF(전체당첨내역!$B861:$G861,25)</f>
        <v>112</v>
      </c>
      <c r="AA861">
        <f>AA860+COUNTIF(전체당첨내역!$B861:$G861,26)</f>
        <v>116</v>
      </c>
      <c r="AB861">
        <f>AB860+COUNTIF(전체당첨내역!$B861:$G861,27)</f>
        <v>127</v>
      </c>
      <c r="AC861">
        <f>AC860+COUNTIF(전체당첨내역!$B861:$G861,28)</f>
        <v>105</v>
      </c>
      <c r="AD861">
        <f>AD860+COUNTIF(전체당첨내역!$B861:$G861,29)</f>
        <v>106</v>
      </c>
      <c r="AE861">
        <f>AE860+COUNTIF(전체당첨내역!$B861:$G861,30)</f>
        <v>105</v>
      </c>
      <c r="AF861">
        <f>AF860+COUNTIF(전체당첨내역!$B861:$G861,31)</f>
        <v>118</v>
      </c>
      <c r="AG861">
        <f>AG860+COUNTIF(전체당첨내역!$B861:$G861,32)</f>
        <v>98</v>
      </c>
      <c r="AH861">
        <f>AH860+COUNTIF(전체당첨내역!$B861:$G861,33)</f>
        <v>121</v>
      </c>
      <c r="AI861">
        <f>AI860+COUNTIF(전체당첨내역!$B861:$G861,34)</f>
        <v>134</v>
      </c>
      <c r="AJ861">
        <f>AJ860+COUNTIF(전체당첨내역!$B861:$G861,35)</f>
        <v>106</v>
      </c>
      <c r="AK861">
        <f>AK860+COUNTIF(전체당첨내역!$B861:$G861,36)</f>
        <v>115</v>
      </c>
      <c r="AL861">
        <f>AL860+COUNTIF(전체당첨내역!$B861:$G861,37)</f>
        <v>117</v>
      </c>
      <c r="AM861">
        <f>AM860+COUNTIF(전체당첨내역!$B861:$G861,38)</f>
        <v>113</v>
      </c>
      <c r="AN861">
        <f>AN860+COUNTIF(전체당첨내역!$B861:$G861,39)</f>
        <v>118</v>
      </c>
      <c r="AO861">
        <f>AO860+COUNTIF(전체당첨내역!$B861:$G861,40)</f>
        <v>126</v>
      </c>
      <c r="AP861">
        <f>AP860+COUNTIF(전체당첨내역!$B861:$G861,41)</f>
        <v>105</v>
      </c>
      <c r="AQ861">
        <f>AQ860+COUNTIF(전체당첨내역!$B861:$G861,42)</f>
        <v>108</v>
      </c>
      <c r="AR861">
        <f>AR860+COUNTIF(전체당첨내역!$B861:$G861,43)</f>
        <v>125</v>
      </c>
      <c r="AS861">
        <f>AS860+COUNTIF(전체당첨내역!$B861:$G861,44)</f>
        <v>113</v>
      </c>
      <c r="AT861">
        <f>AT860+COUNTIF(전체당첨내역!$B861:$G861,45)</f>
        <v>121</v>
      </c>
    </row>
    <row r="862" spans="1:46" ht="16.5" customHeight="1">
      <c r="A862">
        <v>861</v>
      </c>
      <c r="B862">
        <f>B861+COUNTIF(전체당첨내역!$B862:$G862,1)</f>
        <v>122</v>
      </c>
      <c r="C862">
        <f>C861+COUNTIF(전체당첨내역!$B862:$G862,2)</f>
        <v>112</v>
      </c>
      <c r="D862">
        <f>D861+COUNTIF(전체당첨내역!$B862:$G862,3)</f>
        <v>111</v>
      </c>
      <c r="E862">
        <f>E861+COUNTIF(전체당첨내역!$B862:$G862,4)</f>
        <v>116</v>
      </c>
      <c r="F862">
        <f>F861+COUNTIF(전체당첨내역!$B862:$G862,5)</f>
        <v>119</v>
      </c>
      <c r="G862">
        <f>G861+COUNTIF(전체당첨내역!$B862:$G862,6)</f>
        <v>108</v>
      </c>
      <c r="H862">
        <f>H861+COUNTIF(전체당첨내역!$B862:$G862,7)</f>
        <v>114</v>
      </c>
      <c r="I862">
        <f>I861+COUNTIF(전체당첨내역!$B862:$G862,8)</f>
        <v>120</v>
      </c>
      <c r="J862">
        <f>J861+COUNTIF(전체당첨내역!$B862:$G862,9)</f>
        <v>89</v>
      </c>
      <c r="K862">
        <f>K861+COUNTIF(전체당첨내역!$B862:$G862,10)</f>
        <v>122</v>
      </c>
      <c r="L862">
        <f>L861+COUNTIF(전체당첨내역!$B862:$G862,11)</f>
        <v>121</v>
      </c>
      <c r="M862">
        <f>M861+COUNTIF(전체당첨내역!$B862:$G862,12)</f>
        <v>123</v>
      </c>
      <c r="N862">
        <f>N861+COUNTIF(전체당첨내역!$B862:$G862,13)</f>
        <v>122</v>
      </c>
      <c r="O862">
        <f>O861+COUNTIF(전체당첨내역!$B862:$G862,14)</f>
        <v>122</v>
      </c>
      <c r="P862">
        <f>P861+COUNTIF(전체당첨내역!$B862:$G862,15)</f>
        <v>116</v>
      </c>
      <c r="Q862">
        <f>Q861+COUNTIF(전체당첨내역!$B862:$G862,16)</f>
        <v>110</v>
      </c>
      <c r="R862">
        <f>R861+COUNTIF(전체당첨내역!$B862:$G862,17)</f>
        <v>124</v>
      </c>
      <c r="S862">
        <f>S861+COUNTIF(전체당첨내역!$B862:$G862,18)</f>
        <v>122</v>
      </c>
      <c r="T862">
        <f>T861+COUNTIF(전체당첨내역!$B862:$G862,19)</f>
        <v>119</v>
      </c>
      <c r="U862">
        <f>U861+COUNTIF(전체당첨내역!$B862:$G862,20)</f>
        <v>124</v>
      </c>
      <c r="V862">
        <f>V861+COUNTIF(전체당첨내역!$B862:$G862,21)</f>
        <v>113</v>
      </c>
      <c r="W862">
        <f>W861+COUNTIF(전체당첨내역!$B862:$G862,22)</f>
        <v>93</v>
      </c>
      <c r="X862">
        <f>X861+COUNTIF(전체당첨내역!$B862:$G862,23)</f>
        <v>99</v>
      </c>
      <c r="Y862">
        <f>Y861+COUNTIF(전체당첨내역!$B862:$G862,24)</f>
        <v>115</v>
      </c>
      <c r="Z862">
        <f>Z861+COUNTIF(전체당첨내역!$B862:$G862,25)</f>
        <v>113</v>
      </c>
      <c r="AA862">
        <f>AA861+COUNTIF(전체당첨내역!$B862:$G862,26)</f>
        <v>116</v>
      </c>
      <c r="AB862">
        <f>AB861+COUNTIF(전체당첨내역!$B862:$G862,27)</f>
        <v>127</v>
      </c>
      <c r="AC862">
        <f>AC861+COUNTIF(전체당첨내역!$B862:$G862,28)</f>
        <v>105</v>
      </c>
      <c r="AD862">
        <f>AD861+COUNTIF(전체당첨내역!$B862:$G862,29)</f>
        <v>106</v>
      </c>
      <c r="AE862">
        <f>AE861+COUNTIF(전체당첨내역!$B862:$G862,30)</f>
        <v>105</v>
      </c>
      <c r="AF862">
        <f>AF861+COUNTIF(전체당첨내역!$B862:$G862,31)</f>
        <v>118</v>
      </c>
      <c r="AG862">
        <f>AG861+COUNTIF(전체당첨내역!$B862:$G862,32)</f>
        <v>98</v>
      </c>
      <c r="AH862">
        <f>AH861+COUNTIF(전체당첨내역!$B862:$G862,33)</f>
        <v>121</v>
      </c>
      <c r="AI862">
        <f>AI861+COUNTIF(전체당첨내역!$B862:$G862,34)</f>
        <v>134</v>
      </c>
      <c r="AJ862">
        <f>AJ861+COUNTIF(전체당첨내역!$B862:$G862,35)</f>
        <v>106</v>
      </c>
      <c r="AK862">
        <f>AK861+COUNTIF(전체당첨내역!$B862:$G862,36)</f>
        <v>115</v>
      </c>
      <c r="AL862">
        <f>AL861+COUNTIF(전체당첨내역!$B862:$G862,37)</f>
        <v>117</v>
      </c>
      <c r="AM862">
        <f>AM861+COUNTIF(전체당첨내역!$B862:$G862,38)</f>
        <v>113</v>
      </c>
      <c r="AN862">
        <f>AN861+COUNTIF(전체당첨내역!$B862:$G862,39)</f>
        <v>118</v>
      </c>
      <c r="AO862">
        <f>AO861+COUNTIF(전체당첨내역!$B862:$G862,40)</f>
        <v>126</v>
      </c>
      <c r="AP862">
        <f>AP861+COUNTIF(전체당첨내역!$B862:$G862,41)</f>
        <v>105</v>
      </c>
      <c r="AQ862">
        <f>AQ861+COUNTIF(전체당첨내역!$B862:$G862,42)</f>
        <v>108</v>
      </c>
      <c r="AR862">
        <f>AR861+COUNTIF(전체당첨내역!$B862:$G862,43)</f>
        <v>125</v>
      </c>
      <c r="AS862">
        <f>AS861+COUNTIF(전체당첨내역!$B862:$G862,44)</f>
        <v>113</v>
      </c>
      <c r="AT862">
        <f>AT861+COUNTIF(전체당첨내역!$B862:$G862,45)</f>
        <v>121</v>
      </c>
    </row>
    <row r="863" spans="1:46" ht="16.5" customHeight="1">
      <c r="A863">
        <v>862</v>
      </c>
      <c r="B863">
        <f>B862+COUNTIF(전체당첨내역!$B863:$G863,1)</f>
        <v>122</v>
      </c>
      <c r="C863">
        <f>C862+COUNTIF(전체당첨내역!$B863:$G863,2)</f>
        <v>112</v>
      </c>
      <c r="D863">
        <f>D862+COUNTIF(전체당첨내역!$B863:$G863,3)</f>
        <v>111</v>
      </c>
      <c r="E863">
        <f>E862+COUNTIF(전체당첨내역!$B863:$G863,4)</f>
        <v>116</v>
      </c>
      <c r="F863">
        <f>F862+COUNTIF(전체당첨내역!$B863:$G863,5)</f>
        <v>119</v>
      </c>
      <c r="G863">
        <f>G862+COUNTIF(전체당첨내역!$B863:$G863,6)</f>
        <v>108</v>
      </c>
      <c r="H863">
        <f>H862+COUNTIF(전체당첨내역!$B863:$G863,7)</f>
        <v>114</v>
      </c>
      <c r="I863">
        <f>I862+COUNTIF(전체당첨내역!$B863:$G863,8)</f>
        <v>120</v>
      </c>
      <c r="J863">
        <f>J862+COUNTIF(전체당첨내역!$B863:$G863,9)</f>
        <v>89</v>
      </c>
      <c r="K863">
        <f>K862+COUNTIF(전체당첨내역!$B863:$G863,10)</f>
        <v>123</v>
      </c>
      <c r="L863">
        <f>L862+COUNTIF(전체당첨내역!$B863:$G863,11)</f>
        <v>121</v>
      </c>
      <c r="M863">
        <f>M862+COUNTIF(전체당첨내역!$B863:$G863,12)</f>
        <v>123</v>
      </c>
      <c r="N863">
        <f>N862+COUNTIF(전체당첨내역!$B863:$G863,13)</f>
        <v>122</v>
      </c>
      <c r="O863">
        <f>O862+COUNTIF(전체당첨내역!$B863:$G863,14)</f>
        <v>122</v>
      </c>
      <c r="P863">
        <f>P862+COUNTIF(전체당첨내역!$B863:$G863,15)</f>
        <v>116</v>
      </c>
      <c r="Q863">
        <f>Q862+COUNTIF(전체당첨내역!$B863:$G863,16)</f>
        <v>110</v>
      </c>
      <c r="R863">
        <f>R862+COUNTIF(전체당첨내역!$B863:$G863,17)</f>
        <v>124</v>
      </c>
      <c r="S863">
        <f>S862+COUNTIF(전체당첨내역!$B863:$G863,18)</f>
        <v>122</v>
      </c>
      <c r="T863">
        <f>T862+COUNTIF(전체당첨내역!$B863:$G863,19)</f>
        <v>119</v>
      </c>
      <c r="U863">
        <f>U862+COUNTIF(전체당첨내역!$B863:$G863,20)</f>
        <v>124</v>
      </c>
      <c r="V863">
        <f>V862+COUNTIF(전체당첨내역!$B863:$G863,21)</f>
        <v>113</v>
      </c>
      <c r="W863">
        <f>W862+COUNTIF(전체당첨내역!$B863:$G863,22)</f>
        <v>93</v>
      </c>
      <c r="X863">
        <f>X862+COUNTIF(전체당첨내역!$B863:$G863,23)</f>
        <v>99</v>
      </c>
      <c r="Y863">
        <f>Y862+COUNTIF(전체당첨내역!$B863:$G863,24)</f>
        <v>115</v>
      </c>
      <c r="Z863">
        <f>Z862+COUNTIF(전체당첨내역!$B863:$G863,25)</f>
        <v>113</v>
      </c>
      <c r="AA863">
        <f>AA862+COUNTIF(전체당첨내역!$B863:$G863,26)</f>
        <v>116</v>
      </c>
      <c r="AB863">
        <f>AB862+COUNTIF(전체당첨내역!$B863:$G863,27)</f>
        <v>127</v>
      </c>
      <c r="AC863">
        <f>AC862+COUNTIF(전체당첨내역!$B863:$G863,28)</f>
        <v>105</v>
      </c>
      <c r="AD863">
        <f>AD862+COUNTIF(전체당첨내역!$B863:$G863,29)</f>
        <v>106</v>
      </c>
      <c r="AE863">
        <f>AE862+COUNTIF(전체당첨내역!$B863:$G863,30)</f>
        <v>105</v>
      </c>
      <c r="AF863">
        <f>AF862+COUNTIF(전체당첨내역!$B863:$G863,31)</f>
        <v>118</v>
      </c>
      <c r="AG863">
        <f>AG862+COUNTIF(전체당첨내역!$B863:$G863,32)</f>
        <v>98</v>
      </c>
      <c r="AH863">
        <f>AH862+COUNTIF(전체당첨내역!$B863:$G863,33)</f>
        <v>121</v>
      </c>
      <c r="AI863">
        <f>AI862+COUNTIF(전체당첨내역!$B863:$G863,34)</f>
        <v>135</v>
      </c>
      <c r="AJ863">
        <f>AJ862+COUNTIF(전체당첨내역!$B863:$G863,35)</f>
        <v>106</v>
      </c>
      <c r="AK863">
        <f>AK862+COUNTIF(전체당첨내역!$B863:$G863,36)</f>
        <v>115</v>
      </c>
      <c r="AL863">
        <f>AL862+COUNTIF(전체당첨내역!$B863:$G863,37)</f>
        <v>117</v>
      </c>
      <c r="AM863">
        <f>AM862+COUNTIF(전체당첨내역!$B863:$G863,38)</f>
        <v>114</v>
      </c>
      <c r="AN863">
        <f>AN862+COUNTIF(전체당첨내역!$B863:$G863,39)</f>
        <v>118</v>
      </c>
      <c r="AO863">
        <f>AO862+COUNTIF(전체당첨내역!$B863:$G863,40)</f>
        <v>127</v>
      </c>
      <c r="AP863">
        <f>AP862+COUNTIF(전체당첨내역!$B863:$G863,41)</f>
        <v>105</v>
      </c>
      <c r="AQ863">
        <f>AQ862+COUNTIF(전체당첨내역!$B863:$G863,42)</f>
        <v>109</v>
      </c>
      <c r="AR863">
        <f>AR862+COUNTIF(전체당첨내역!$B863:$G863,43)</f>
        <v>126</v>
      </c>
      <c r="AS863">
        <f>AS862+COUNTIF(전체당첨내역!$B863:$G863,44)</f>
        <v>113</v>
      </c>
      <c r="AT863">
        <f>AT862+COUNTIF(전체당첨내역!$B863:$G863,45)</f>
        <v>121</v>
      </c>
    </row>
    <row r="864" spans="1:46" ht="16.5" customHeight="1">
      <c r="A864">
        <v>863</v>
      </c>
      <c r="B864">
        <f>B863+COUNTIF(전체당첨내역!$B864:$G864,1)</f>
        <v>122</v>
      </c>
      <c r="C864">
        <f>C863+COUNTIF(전체당첨내역!$B864:$G864,2)</f>
        <v>112</v>
      </c>
      <c r="D864">
        <f>D863+COUNTIF(전체당첨내역!$B864:$G864,3)</f>
        <v>111</v>
      </c>
      <c r="E864">
        <f>E863+COUNTIF(전체당첨내역!$B864:$G864,4)</f>
        <v>116</v>
      </c>
      <c r="F864">
        <f>F863+COUNTIF(전체당첨내역!$B864:$G864,5)</f>
        <v>119</v>
      </c>
      <c r="G864">
        <f>G863+COUNTIF(전체당첨내역!$B864:$G864,6)</f>
        <v>108</v>
      </c>
      <c r="H864">
        <f>H863+COUNTIF(전체당첨내역!$B864:$G864,7)</f>
        <v>114</v>
      </c>
      <c r="I864">
        <f>I863+COUNTIF(전체당첨내역!$B864:$G864,8)</f>
        <v>120</v>
      </c>
      <c r="J864">
        <f>J863+COUNTIF(전체당첨내역!$B864:$G864,9)</f>
        <v>89</v>
      </c>
      <c r="K864">
        <f>K863+COUNTIF(전체당첨내역!$B864:$G864,10)</f>
        <v>123</v>
      </c>
      <c r="L864">
        <f>L863+COUNTIF(전체당첨내역!$B864:$G864,11)</f>
        <v>121</v>
      </c>
      <c r="M864">
        <f>M863+COUNTIF(전체당첨내역!$B864:$G864,12)</f>
        <v>123</v>
      </c>
      <c r="N864">
        <f>N863+COUNTIF(전체당첨내역!$B864:$G864,13)</f>
        <v>122</v>
      </c>
      <c r="O864">
        <f>O863+COUNTIF(전체당첨내역!$B864:$G864,14)</f>
        <v>122</v>
      </c>
      <c r="P864">
        <f>P863+COUNTIF(전체당첨내역!$B864:$G864,15)</f>
        <v>116</v>
      </c>
      <c r="Q864">
        <f>Q863+COUNTIF(전체당첨내역!$B864:$G864,16)</f>
        <v>111</v>
      </c>
      <c r="R864">
        <f>R863+COUNTIF(전체당첨내역!$B864:$G864,17)</f>
        <v>124</v>
      </c>
      <c r="S864">
        <f>S863+COUNTIF(전체당첨내역!$B864:$G864,18)</f>
        <v>122</v>
      </c>
      <c r="T864">
        <f>T863+COUNTIF(전체당첨내역!$B864:$G864,19)</f>
        <v>119</v>
      </c>
      <c r="U864">
        <f>U863+COUNTIF(전체당첨내역!$B864:$G864,20)</f>
        <v>124</v>
      </c>
      <c r="V864">
        <f>V863+COUNTIF(전체당첨내역!$B864:$G864,21)</f>
        <v>114</v>
      </c>
      <c r="W864">
        <f>W863+COUNTIF(전체당첨내역!$B864:$G864,22)</f>
        <v>93</v>
      </c>
      <c r="X864">
        <f>X863+COUNTIF(전체당첨내역!$B864:$G864,23)</f>
        <v>99</v>
      </c>
      <c r="Y864">
        <f>Y863+COUNTIF(전체당첨내역!$B864:$G864,24)</f>
        <v>115</v>
      </c>
      <c r="Z864">
        <f>Z863+COUNTIF(전체당첨내역!$B864:$G864,25)</f>
        <v>113</v>
      </c>
      <c r="AA864">
        <f>AA863+COUNTIF(전체당첨내역!$B864:$G864,26)</f>
        <v>116</v>
      </c>
      <c r="AB864">
        <f>AB863+COUNTIF(전체당첨내역!$B864:$G864,27)</f>
        <v>127</v>
      </c>
      <c r="AC864">
        <f>AC863+COUNTIF(전체당첨내역!$B864:$G864,28)</f>
        <v>106</v>
      </c>
      <c r="AD864">
        <f>AD863+COUNTIF(전체당첨내역!$B864:$G864,29)</f>
        <v>106</v>
      </c>
      <c r="AE864">
        <f>AE863+COUNTIF(전체당첨내역!$B864:$G864,30)</f>
        <v>105</v>
      </c>
      <c r="AF864">
        <f>AF863+COUNTIF(전체당첨내역!$B864:$G864,31)</f>
        <v>118</v>
      </c>
      <c r="AG864">
        <f>AG863+COUNTIF(전체당첨내역!$B864:$G864,32)</f>
        <v>98</v>
      </c>
      <c r="AH864">
        <f>AH863+COUNTIF(전체당첨내역!$B864:$G864,33)</f>
        <v>121</v>
      </c>
      <c r="AI864">
        <f>AI863+COUNTIF(전체당첨내역!$B864:$G864,34)</f>
        <v>135</v>
      </c>
      <c r="AJ864">
        <f>AJ863+COUNTIF(전체당첨내역!$B864:$G864,35)</f>
        <v>107</v>
      </c>
      <c r="AK864">
        <f>AK863+COUNTIF(전체당첨내역!$B864:$G864,36)</f>
        <v>115</v>
      </c>
      <c r="AL864">
        <f>AL863+COUNTIF(전체당첨내역!$B864:$G864,37)</f>
        <v>117</v>
      </c>
      <c r="AM864">
        <f>AM863+COUNTIF(전체당첨내역!$B864:$G864,38)</f>
        <v>114</v>
      </c>
      <c r="AN864">
        <f>AN863+COUNTIF(전체당첨내역!$B864:$G864,39)</f>
        <v>119</v>
      </c>
      <c r="AO864">
        <f>AO863+COUNTIF(전체당첨내역!$B864:$G864,40)</f>
        <v>127</v>
      </c>
      <c r="AP864">
        <f>AP863+COUNTIF(전체당첨내역!$B864:$G864,41)</f>
        <v>105</v>
      </c>
      <c r="AQ864">
        <f>AQ863+COUNTIF(전체당첨내역!$B864:$G864,42)</f>
        <v>109</v>
      </c>
      <c r="AR864">
        <f>AR863+COUNTIF(전체당첨내역!$B864:$G864,43)</f>
        <v>127</v>
      </c>
      <c r="AS864">
        <f>AS863+COUNTIF(전체당첨내역!$B864:$G864,44)</f>
        <v>113</v>
      </c>
      <c r="AT864">
        <f>AT863+COUNTIF(전체당첨내역!$B864:$G864,45)</f>
        <v>121</v>
      </c>
    </row>
    <row r="865" spans="1:46" ht="16.5" customHeight="1">
      <c r="A865">
        <v>864</v>
      </c>
      <c r="B865">
        <f>B864+COUNTIF(전체당첨내역!$B865:$G865,1)</f>
        <v>122</v>
      </c>
      <c r="C865">
        <f>C864+COUNTIF(전체당첨내역!$B865:$G865,2)</f>
        <v>112</v>
      </c>
      <c r="D865">
        <f>D864+COUNTIF(전체당첨내역!$B865:$G865,3)</f>
        <v>112</v>
      </c>
      <c r="E865">
        <f>E864+COUNTIF(전체당첨내역!$B865:$G865,4)</f>
        <v>116</v>
      </c>
      <c r="F865">
        <f>F864+COUNTIF(전체당첨내역!$B865:$G865,5)</f>
        <v>119</v>
      </c>
      <c r="G865">
        <f>G864+COUNTIF(전체당첨내역!$B865:$G865,6)</f>
        <v>108</v>
      </c>
      <c r="H865">
        <f>H864+COUNTIF(전체당첨내역!$B865:$G865,7)</f>
        <v>115</v>
      </c>
      <c r="I865">
        <f>I864+COUNTIF(전체당첨내역!$B865:$G865,8)</f>
        <v>120</v>
      </c>
      <c r="J865">
        <f>J864+COUNTIF(전체당첨내역!$B865:$G865,9)</f>
        <v>89</v>
      </c>
      <c r="K865">
        <f>K864+COUNTIF(전체당첨내역!$B865:$G865,10)</f>
        <v>124</v>
      </c>
      <c r="L865">
        <f>L864+COUNTIF(전체당첨내역!$B865:$G865,11)</f>
        <v>121</v>
      </c>
      <c r="M865">
        <f>M864+COUNTIF(전체당첨내역!$B865:$G865,12)</f>
        <v>123</v>
      </c>
      <c r="N865">
        <f>N864+COUNTIF(전체당첨내역!$B865:$G865,13)</f>
        <v>123</v>
      </c>
      <c r="O865">
        <f>O864+COUNTIF(전체당첨내역!$B865:$G865,14)</f>
        <v>122</v>
      </c>
      <c r="P865">
        <f>P864+COUNTIF(전체당첨내역!$B865:$G865,15)</f>
        <v>116</v>
      </c>
      <c r="Q865">
        <f>Q864+COUNTIF(전체당첨내역!$B865:$G865,16)</f>
        <v>111</v>
      </c>
      <c r="R865">
        <f>R864+COUNTIF(전체당첨내역!$B865:$G865,17)</f>
        <v>124</v>
      </c>
      <c r="S865">
        <f>S864+COUNTIF(전체당첨내역!$B865:$G865,18)</f>
        <v>122</v>
      </c>
      <c r="T865">
        <f>T864+COUNTIF(전체당첨내역!$B865:$G865,19)</f>
        <v>119</v>
      </c>
      <c r="U865">
        <f>U864+COUNTIF(전체당첨내역!$B865:$G865,20)</f>
        <v>124</v>
      </c>
      <c r="V865">
        <f>V864+COUNTIF(전체당첨내역!$B865:$G865,21)</f>
        <v>114</v>
      </c>
      <c r="W865">
        <f>W864+COUNTIF(전체당첨내역!$B865:$G865,22)</f>
        <v>93</v>
      </c>
      <c r="X865">
        <f>X864+COUNTIF(전체당첨내역!$B865:$G865,23)</f>
        <v>99</v>
      </c>
      <c r="Y865">
        <f>Y864+COUNTIF(전체당첨내역!$B865:$G865,24)</f>
        <v>115</v>
      </c>
      <c r="Z865">
        <f>Z864+COUNTIF(전체당첨내역!$B865:$G865,25)</f>
        <v>114</v>
      </c>
      <c r="AA865">
        <f>AA864+COUNTIF(전체당첨내역!$B865:$G865,26)</f>
        <v>116</v>
      </c>
      <c r="AB865">
        <f>AB864+COUNTIF(전체당첨내역!$B865:$G865,27)</f>
        <v>127</v>
      </c>
      <c r="AC865">
        <f>AC864+COUNTIF(전체당첨내역!$B865:$G865,28)</f>
        <v>106</v>
      </c>
      <c r="AD865">
        <f>AD864+COUNTIF(전체당첨내역!$B865:$G865,29)</f>
        <v>106</v>
      </c>
      <c r="AE865">
        <f>AE864+COUNTIF(전체당첨내역!$B865:$G865,30)</f>
        <v>105</v>
      </c>
      <c r="AF865">
        <f>AF864+COUNTIF(전체당첨내역!$B865:$G865,31)</f>
        <v>118</v>
      </c>
      <c r="AG865">
        <f>AG864+COUNTIF(전체당첨내역!$B865:$G865,32)</f>
        <v>98</v>
      </c>
      <c r="AH865">
        <f>AH864+COUNTIF(전체당첨내역!$B865:$G865,33)</f>
        <v>121</v>
      </c>
      <c r="AI865">
        <f>AI864+COUNTIF(전체당첨내역!$B865:$G865,34)</f>
        <v>135</v>
      </c>
      <c r="AJ865">
        <f>AJ864+COUNTIF(전체당첨내역!$B865:$G865,35)</f>
        <v>107</v>
      </c>
      <c r="AK865">
        <f>AK864+COUNTIF(전체당첨내역!$B865:$G865,36)</f>
        <v>116</v>
      </c>
      <c r="AL865">
        <f>AL864+COUNTIF(전체당첨내역!$B865:$G865,37)</f>
        <v>117</v>
      </c>
      <c r="AM865">
        <f>AM864+COUNTIF(전체당첨내역!$B865:$G865,38)</f>
        <v>114</v>
      </c>
      <c r="AN865">
        <f>AN864+COUNTIF(전체당첨내역!$B865:$G865,39)</f>
        <v>119</v>
      </c>
      <c r="AO865">
        <f>AO864+COUNTIF(전체당첨내역!$B865:$G865,40)</f>
        <v>127</v>
      </c>
      <c r="AP865">
        <f>AP864+COUNTIF(전체당첨내역!$B865:$G865,41)</f>
        <v>105</v>
      </c>
      <c r="AQ865">
        <f>AQ864+COUNTIF(전체당첨내역!$B865:$G865,42)</f>
        <v>109</v>
      </c>
      <c r="AR865">
        <f>AR864+COUNTIF(전체당첨내역!$B865:$G865,43)</f>
        <v>127</v>
      </c>
      <c r="AS865">
        <f>AS864+COUNTIF(전체당첨내역!$B865:$G865,44)</f>
        <v>113</v>
      </c>
      <c r="AT865">
        <f>AT864+COUNTIF(전체당첨내역!$B865:$G865,45)</f>
        <v>121</v>
      </c>
    </row>
    <row r="866" spans="1:46" ht="16.5" customHeight="1">
      <c r="A866">
        <v>865</v>
      </c>
      <c r="B866">
        <f>B865+COUNTIF(전체당첨내역!$B866:$G866,1)</f>
        <v>122</v>
      </c>
      <c r="C866">
        <f>C865+COUNTIF(전체당첨내역!$B866:$G866,2)</f>
        <v>112</v>
      </c>
      <c r="D866">
        <f>D865+COUNTIF(전체당첨내역!$B866:$G866,3)</f>
        <v>113</v>
      </c>
      <c r="E866">
        <f>E865+COUNTIF(전체당첨내역!$B866:$G866,4)</f>
        <v>116</v>
      </c>
      <c r="F866">
        <f>F865+COUNTIF(전체당첨내역!$B866:$G866,5)</f>
        <v>119</v>
      </c>
      <c r="G866">
        <f>G865+COUNTIF(전체당첨내역!$B866:$G866,6)</f>
        <v>108</v>
      </c>
      <c r="H866">
        <f>H865+COUNTIF(전체당첨내역!$B866:$G866,7)</f>
        <v>115</v>
      </c>
      <c r="I866">
        <f>I865+COUNTIF(전체당첨내역!$B866:$G866,8)</f>
        <v>120</v>
      </c>
      <c r="J866">
        <f>J865+COUNTIF(전체당첨내역!$B866:$G866,9)</f>
        <v>89</v>
      </c>
      <c r="K866">
        <f>K865+COUNTIF(전체당첨내역!$B866:$G866,10)</f>
        <v>124</v>
      </c>
      <c r="L866">
        <f>L865+COUNTIF(전체당첨내역!$B866:$G866,11)</f>
        <v>121</v>
      </c>
      <c r="M866">
        <f>M865+COUNTIF(전체당첨내역!$B866:$G866,12)</f>
        <v>123</v>
      </c>
      <c r="N866">
        <f>N865+COUNTIF(전체당첨내역!$B866:$G866,13)</f>
        <v>123</v>
      </c>
      <c r="O866">
        <f>O865+COUNTIF(전체당첨내역!$B866:$G866,14)</f>
        <v>122</v>
      </c>
      <c r="P866">
        <f>P865+COUNTIF(전체당첨내역!$B866:$G866,15)</f>
        <v>117</v>
      </c>
      <c r="Q866">
        <f>Q865+COUNTIF(전체당첨내역!$B866:$G866,16)</f>
        <v>111</v>
      </c>
      <c r="R866">
        <f>R865+COUNTIF(전체당첨내역!$B866:$G866,17)</f>
        <v>124</v>
      </c>
      <c r="S866">
        <f>S865+COUNTIF(전체당첨내역!$B866:$G866,18)</f>
        <v>122</v>
      </c>
      <c r="T866">
        <f>T865+COUNTIF(전체당첨내역!$B866:$G866,19)</f>
        <v>119</v>
      </c>
      <c r="U866">
        <f>U865+COUNTIF(전체당첨내역!$B866:$G866,20)</f>
        <v>124</v>
      </c>
      <c r="V866">
        <f>V865+COUNTIF(전체당첨내역!$B866:$G866,21)</f>
        <v>114</v>
      </c>
      <c r="W866">
        <f>W865+COUNTIF(전체당첨내역!$B866:$G866,22)</f>
        <v>94</v>
      </c>
      <c r="X866">
        <f>X865+COUNTIF(전체당첨내역!$B866:$G866,23)</f>
        <v>99</v>
      </c>
      <c r="Y866">
        <f>Y865+COUNTIF(전체당첨내역!$B866:$G866,24)</f>
        <v>115</v>
      </c>
      <c r="Z866">
        <f>Z865+COUNTIF(전체당첨내역!$B866:$G866,25)</f>
        <v>114</v>
      </c>
      <c r="AA866">
        <f>AA865+COUNTIF(전체당첨내역!$B866:$G866,26)</f>
        <v>116</v>
      </c>
      <c r="AB866">
        <f>AB865+COUNTIF(전체당첨내역!$B866:$G866,27)</f>
        <v>127</v>
      </c>
      <c r="AC866">
        <f>AC865+COUNTIF(전체당첨내역!$B866:$G866,28)</f>
        <v>106</v>
      </c>
      <c r="AD866">
        <f>AD865+COUNTIF(전체당첨내역!$B866:$G866,29)</f>
        <v>106</v>
      </c>
      <c r="AE866">
        <f>AE865+COUNTIF(전체당첨내역!$B866:$G866,30)</f>
        <v>105</v>
      </c>
      <c r="AF866">
        <f>AF865+COUNTIF(전체당첨내역!$B866:$G866,31)</f>
        <v>118</v>
      </c>
      <c r="AG866">
        <f>AG865+COUNTIF(전체당첨내역!$B866:$G866,32)</f>
        <v>99</v>
      </c>
      <c r="AH866">
        <f>AH865+COUNTIF(전체당첨내역!$B866:$G866,33)</f>
        <v>122</v>
      </c>
      <c r="AI866">
        <f>AI865+COUNTIF(전체당첨내역!$B866:$G866,34)</f>
        <v>135</v>
      </c>
      <c r="AJ866">
        <f>AJ865+COUNTIF(전체당첨내역!$B866:$G866,35)</f>
        <v>107</v>
      </c>
      <c r="AK866">
        <f>AK865+COUNTIF(전체당첨내역!$B866:$G866,36)</f>
        <v>116</v>
      </c>
      <c r="AL866">
        <f>AL865+COUNTIF(전체당첨내역!$B866:$G866,37)</f>
        <v>117</v>
      </c>
      <c r="AM866">
        <f>AM865+COUNTIF(전체당첨내역!$B866:$G866,38)</f>
        <v>114</v>
      </c>
      <c r="AN866">
        <f>AN865+COUNTIF(전체당첨내역!$B866:$G866,39)</f>
        <v>119</v>
      </c>
      <c r="AO866">
        <f>AO865+COUNTIF(전체당첨내역!$B866:$G866,40)</f>
        <v>127</v>
      </c>
      <c r="AP866">
        <f>AP865+COUNTIF(전체당첨내역!$B866:$G866,41)</f>
        <v>105</v>
      </c>
      <c r="AQ866">
        <f>AQ865+COUNTIF(전체당첨내역!$B866:$G866,42)</f>
        <v>109</v>
      </c>
      <c r="AR866">
        <f>AR865+COUNTIF(전체당첨내역!$B866:$G866,43)</f>
        <v>127</v>
      </c>
      <c r="AS866">
        <f>AS865+COUNTIF(전체당첨내역!$B866:$G866,44)</f>
        <v>113</v>
      </c>
      <c r="AT866">
        <f>AT865+COUNTIF(전체당첨내역!$B866:$G866,45)</f>
        <v>122</v>
      </c>
    </row>
    <row r="867" spans="1:46" ht="16.5" customHeight="1">
      <c r="A867">
        <v>866</v>
      </c>
      <c r="B867">
        <f>B866+COUNTIF(전체당첨내역!$B867:$G867,1)</f>
        <v>122</v>
      </c>
      <c r="C867">
        <f>C866+COUNTIF(전체당첨내역!$B867:$G867,2)</f>
        <v>112</v>
      </c>
      <c r="D867">
        <f>D866+COUNTIF(전체당첨내역!$B867:$G867,3)</f>
        <v>113</v>
      </c>
      <c r="E867">
        <f>E866+COUNTIF(전체당첨내역!$B867:$G867,4)</f>
        <v>116</v>
      </c>
      <c r="F867">
        <f>F866+COUNTIF(전체당첨내역!$B867:$G867,5)</f>
        <v>119</v>
      </c>
      <c r="G867">
        <f>G866+COUNTIF(전체당첨내역!$B867:$G867,6)</f>
        <v>108</v>
      </c>
      <c r="H867">
        <f>H866+COUNTIF(전체당첨내역!$B867:$G867,7)</f>
        <v>115</v>
      </c>
      <c r="I867">
        <f>I866+COUNTIF(전체당첨내역!$B867:$G867,8)</f>
        <v>120</v>
      </c>
      <c r="J867">
        <f>J866+COUNTIF(전체당첨내역!$B867:$G867,9)</f>
        <v>90</v>
      </c>
      <c r="K867">
        <f>K866+COUNTIF(전체당첨내역!$B867:$G867,10)</f>
        <v>124</v>
      </c>
      <c r="L867">
        <f>L866+COUNTIF(전체당첨내역!$B867:$G867,11)</f>
        <v>121</v>
      </c>
      <c r="M867">
        <f>M866+COUNTIF(전체당첨내역!$B867:$G867,12)</f>
        <v>123</v>
      </c>
      <c r="N867">
        <f>N866+COUNTIF(전체당첨내역!$B867:$G867,13)</f>
        <v>123</v>
      </c>
      <c r="O867">
        <f>O866+COUNTIF(전체당첨내역!$B867:$G867,14)</f>
        <v>122</v>
      </c>
      <c r="P867">
        <f>P866+COUNTIF(전체당첨내역!$B867:$G867,15)</f>
        <v>118</v>
      </c>
      <c r="Q867">
        <f>Q866+COUNTIF(전체당첨내역!$B867:$G867,16)</f>
        <v>111</v>
      </c>
      <c r="R867">
        <f>R866+COUNTIF(전체당첨내역!$B867:$G867,17)</f>
        <v>124</v>
      </c>
      <c r="S867">
        <f>S866+COUNTIF(전체당첨내역!$B867:$G867,18)</f>
        <v>122</v>
      </c>
      <c r="T867">
        <f>T866+COUNTIF(전체당첨내역!$B867:$G867,19)</f>
        <v>119</v>
      </c>
      <c r="U867">
        <f>U866+COUNTIF(전체당첨내역!$B867:$G867,20)</f>
        <v>124</v>
      </c>
      <c r="V867">
        <f>V866+COUNTIF(전체당첨내역!$B867:$G867,21)</f>
        <v>114</v>
      </c>
      <c r="W867">
        <f>W866+COUNTIF(전체당첨내역!$B867:$G867,22)</f>
        <v>94</v>
      </c>
      <c r="X867">
        <f>X866+COUNTIF(전체당첨내역!$B867:$G867,23)</f>
        <v>99</v>
      </c>
      <c r="Y867">
        <f>Y866+COUNTIF(전체당첨내역!$B867:$G867,24)</f>
        <v>115</v>
      </c>
      <c r="Z867">
        <f>Z866+COUNTIF(전체당첨내역!$B867:$G867,25)</f>
        <v>114</v>
      </c>
      <c r="AA867">
        <f>AA866+COUNTIF(전체당첨내역!$B867:$G867,26)</f>
        <v>116</v>
      </c>
      <c r="AB867">
        <f>AB866+COUNTIF(전체당첨내역!$B867:$G867,27)</f>
        <v>127</v>
      </c>
      <c r="AC867">
        <f>AC866+COUNTIF(전체당첨내역!$B867:$G867,28)</f>
        <v>106</v>
      </c>
      <c r="AD867">
        <f>AD866+COUNTIF(전체당첨내역!$B867:$G867,29)</f>
        <v>107</v>
      </c>
      <c r="AE867">
        <f>AE866+COUNTIF(전체당첨내역!$B867:$G867,30)</f>
        <v>105</v>
      </c>
      <c r="AF867">
        <f>AF866+COUNTIF(전체당첨내역!$B867:$G867,31)</f>
        <v>118</v>
      </c>
      <c r="AG867">
        <f>AG866+COUNTIF(전체당첨내역!$B867:$G867,32)</f>
        <v>99</v>
      </c>
      <c r="AH867">
        <f>AH866+COUNTIF(전체당첨내역!$B867:$G867,33)</f>
        <v>122</v>
      </c>
      <c r="AI867">
        <f>AI866+COUNTIF(전체당첨내역!$B867:$G867,34)</f>
        <v>136</v>
      </c>
      <c r="AJ867">
        <f>AJ866+COUNTIF(전체당첨내역!$B867:$G867,35)</f>
        <v>107</v>
      </c>
      <c r="AK867">
        <f>AK866+COUNTIF(전체당첨내역!$B867:$G867,36)</f>
        <v>116</v>
      </c>
      <c r="AL867">
        <f>AL866+COUNTIF(전체당첨내역!$B867:$G867,37)</f>
        <v>118</v>
      </c>
      <c r="AM867">
        <f>AM866+COUNTIF(전체당첨내역!$B867:$G867,38)</f>
        <v>114</v>
      </c>
      <c r="AN867">
        <f>AN866+COUNTIF(전체당첨내역!$B867:$G867,39)</f>
        <v>120</v>
      </c>
      <c r="AO867">
        <f>AO866+COUNTIF(전체당첨내역!$B867:$G867,40)</f>
        <v>127</v>
      </c>
      <c r="AP867">
        <f>AP866+COUNTIF(전체당첨내역!$B867:$G867,41)</f>
        <v>105</v>
      </c>
      <c r="AQ867">
        <f>AQ866+COUNTIF(전체당첨내역!$B867:$G867,42)</f>
        <v>109</v>
      </c>
      <c r="AR867">
        <f>AR866+COUNTIF(전체당첨내역!$B867:$G867,43)</f>
        <v>127</v>
      </c>
      <c r="AS867">
        <f>AS866+COUNTIF(전체당첨내역!$B867:$G867,44)</f>
        <v>113</v>
      </c>
      <c r="AT867">
        <f>AT866+COUNTIF(전체당첨내역!$B867:$G867,45)</f>
        <v>122</v>
      </c>
    </row>
    <row r="868" spans="1:46" ht="16.5" customHeight="1">
      <c r="A868">
        <v>867</v>
      </c>
      <c r="B868">
        <f>B867+COUNTIF(전체당첨내역!$B868:$G868,1)</f>
        <v>122</v>
      </c>
      <c r="C868">
        <f>C867+COUNTIF(전체당첨내역!$B868:$G868,2)</f>
        <v>112</v>
      </c>
      <c r="D868">
        <f>D867+COUNTIF(전체당첨내역!$B868:$G868,3)</f>
        <v>113</v>
      </c>
      <c r="E868">
        <f>E867+COUNTIF(전체당첨내역!$B868:$G868,4)</f>
        <v>116</v>
      </c>
      <c r="F868">
        <f>F867+COUNTIF(전체당첨내역!$B868:$G868,5)</f>
        <v>119</v>
      </c>
      <c r="G868">
        <f>G867+COUNTIF(전체당첨내역!$B868:$G868,6)</f>
        <v>108</v>
      </c>
      <c r="H868">
        <f>H867+COUNTIF(전체당첨내역!$B868:$G868,7)</f>
        <v>115</v>
      </c>
      <c r="I868">
        <f>I867+COUNTIF(전체당첨내역!$B868:$G868,8)</f>
        <v>120</v>
      </c>
      <c r="J868">
        <f>J867+COUNTIF(전체당첨내역!$B868:$G868,9)</f>
        <v>90</v>
      </c>
      <c r="K868">
        <f>K867+COUNTIF(전체당첨내역!$B868:$G868,10)</f>
        <v>124</v>
      </c>
      <c r="L868">
        <f>L867+COUNTIF(전체당첨내역!$B868:$G868,11)</f>
        <v>121</v>
      </c>
      <c r="M868">
        <f>M867+COUNTIF(전체당첨내역!$B868:$G868,12)</f>
        <v>123</v>
      </c>
      <c r="N868">
        <f>N867+COUNTIF(전체당첨내역!$B868:$G868,13)</f>
        <v>123</v>
      </c>
      <c r="O868">
        <f>O867+COUNTIF(전체당첨내역!$B868:$G868,14)</f>
        <v>123</v>
      </c>
      <c r="P868">
        <f>P867+COUNTIF(전체당첨내역!$B868:$G868,15)</f>
        <v>118</v>
      </c>
      <c r="Q868">
        <f>Q867+COUNTIF(전체당첨내역!$B868:$G868,16)</f>
        <v>111</v>
      </c>
      <c r="R868">
        <f>R867+COUNTIF(전체당첨내역!$B868:$G868,17)</f>
        <v>125</v>
      </c>
      <c r="S868">
        <f>S867+COUNTIF(전체당첨내역!$B868:$G868,18)</f>
        <v>122</v>
      </c>
      <c r="T868">
        <f>T867+COUNTIF(전체당첨내역!$B868:$G868,19)</f>
        <v>120</v>
      </c>
      <c r="U868">
        <f>U867+COUNTIF(전체당첨내역!$B868:$G868,20)</f>
        <v>124</v>
      </c>
      <c r="V868">
        <f>V867+COUNTIF(전체당첨내역!$B868:$G868,21)</f>
        <v>114</v>
      </c>
      <c r="W868">
        <f>W867+COUNTIF(전체당첨내역!$B868:$G868,22)</f>
        <v>95</v>
      </c>
      <c r="X868">
        <f>X867+COUNTIF(전체당첨내역!$B868:$G868,23)</f>
        <v>99</v>
      </c>
      <c r="Y868">
        <f>Y867+COUNTIF(전체당첨내역!$B868:$G868,24)</f>
        <v>116</v>
      </c>
      <c r="Z868">
        <f>Z867+COUNTIF(전체당첨내역!$B868:$G868,25)</f>
        <v>114</v>
      </c>
      <c r="AA868">
        <f>AA867+COUNTIF(전체당첨내역!$B868:$G868,26)</f>
        <v>116</v>
      </c>
      <c r="AB868">
        <f>AB867+COUNTIF(전체당첨내역!$B868:$G868,27)</f>
        <v>127</v>
      </c>
      <c r="AC868">
        <f>AC867+COUNTIF(전체당첨내역!$B868:$G868,28)</f>
        <v>106</v>
      </c>
      <c r="AD868">
        <f>AD867+COUNTIF(전체당첨내역!$B868:$G868,29)</f>
        <v>107</v>
      </c>
      <c r="AE868">
        <f>AE867+COUNTIF(전체당첨내역!$B868:$G868,30)</f>
        <v>105</v>
      </c>
      <c r="AF868">
        <f>AF867+COUNTIF(전체당첨내역!$B868:$G868,31)</f>
        <v>118</v>
      </c>
      <c r="AG868">
        <f>AG867+COUNTIF(전체당첨내역!$B868:$G868,32)</f>
        <v>99</v>
      </c>
      <c r="AH868">
        <f>AH867+COUNTIF(전체당첨내역!$B868:$G868,33)</f>
        <v>122</v>
      </c>
      <c r="AI868">
        <f>AI867+COUNTIF(전체당첨내역!$B868:$G868,34)</f>
        <v>136</v>
      </c>
      <c r="AJ868">
        <f>AJ867+COUNTIF(전체당첨내역!$B868:$G868,35)</f>
        <v>107</v>
      </c>
      <c r="AK868">
        <f>AK867+COUNTIF(전체당첨내역!$B868:$G868,36)</f>
        <v>116</v>
      </c>
      <c r="AL868">
        <f>AL867+COUNTIF(전체당첨내역!$B868:$G868,37)</f>
        <v>118</v>
      </c>
      <c r="AM868">
        <f>AM867+COUNTIF(전체당첨내역!$B868:$G868,38)</f>
        <v>114</v>
      </c>
      <c r="AN868">
        <f>AN867+COUNTIF(전체당첨내역!$B868:$G868,39)</f>
        <v>120</v>
      </c>
      <c r="AO868">
        <f>AO867+COUNTIF(전체당첨내역!$B868:$G868,40)</f>
        <v>128</v>
      </c>
      <c r="AP868">
        <f>AP867+COUNTIF(전체당첨내역!$B868:$G868,41)</f>
        <v>105</v>
      </c>
      <c r="AQ868">
        <f>AQ867+COUNTIF(전체당첨내역!$B868:$G868,42)</f>
        <v>109</v>
      </c>
      <c r="AR868">
        <f>AR867+COUNTIF(전체당첨내역!$B868:$G868,43)</f>
        <v>127</v>
      </c>
      <c r="AS868">
        <f>AS867+COUNTIF(전체당첨내역!$B868:$G868,44)</f>
        <v>113</v>
      </c>
      <c r="AT868">
        <f>AT867+COUNTIF(전체당첨내역!$B868:$G868,45)</f>
        <v>122</v>
      </c>
    </row>
    <row r="869" spans="1:46" ht="16.5" customHeight="1">
      <c r="A869">
        <v>868</v>
      </c>
      <c r="B869">
        <f>B868+COUNTIF(전체당첨내역!$B869:$G869,1)</f>
        <v>122</v>
      </c>
      <c r="C869">
        <f>C868+COUNTIF(전체당첨내역!$B869:$G869,2)</f>
        <v>112</v>
      </c>
      <c r="D869">
        <f>D868+COUNTIF(전체당첨내역!$B869:$G869,3)</f>
        <v>113</v>
      </c>
      <c r="E869">
        <f>E868+COUNTIF(전체당첨내역!$B869:$G869,4)</f>
        <v>116</v>
      </c>
      <c r="F869">
        <f>F868+COUNTIF(전체당첨내역!$B869:$G869,5)</f>
        <v>119</v>
      </c>
      <c r="G869">
        <f>G868+COUNTIF(전체당첨내역!$B869:$G869,6)</f>
        <v>108</v>
      </c>
      <c r="H869">
        <f>H868+COUNTIF(전체당첨내역!$B869:$G869,7)</f>
        <v>115</v>
      </c>
      <c r="I869">
        <f>I868+COUNTIF(전체당첨내역!$B869:$G869,8)</f>
        <v>120</v>
      </c>
      <c r="J869">
        <f>J868+COUNTIF(전체당첨내역!$B869:$G869,9)</f>
        <v>90</v>
      </c>
      <c r="K869">
        <f>K868+COUNTIF(전체당첨내역!$B869:$G869,10)</f>
        <v>124</v>
      </c>
      <c r="L869">
        <f>L868+COUNTIF(전체당첨내역!$B869:$G869,11)</f>
        <v>121</v>
      </c>
      <c r="M869">
        <f>M868+COUNTIF(전체당첨내역!$B869:$G869,12)</f>
        <v>124</v>
      </c>
      <c r="N869">
        <f>N868+COUNTIF(전체당첨내역!$B869:$G869,13)</f>
        <v>123</v>
      </c>
      <c r="O869">
        <f>O868+COUNTIF(전체당첨내역!$B869:$G869,14)</f>
        <v>123</v>
      </c>
      <c r="P869">
        <f>P868+COUNTIF(전체당첨내역!$B869:$G869,15)</f>
        <v>118</v>
      </c>
      <c r="Q869">
        <f>Q868+COUNTIF(전체당첨내역!$B869:$G869,16)</f>
        <v>111</v>
      </c>
      <c r="R869">
        <f>R868+COUNTIF(전체당첨내역!$B869:$G869,17)</f>
        <v>126</v>
      </c>
      <c r="S869">
        <f>S868+COUNTIF(전체당첨내역!$B869:$G869,18)</f>
        <v>122</v>
      </c>
      <c r="T869">
        <f>T868+COUNTIF(전체당첨내역!$B869:$G869,19)</f>
        <v>120</v>
      </c>
      <c r="U869">
        <f>U868+COUNTIF(전체당첨내역!$B869:$G869,20)</f>
        <v>124</v>
      </c>
      <c r="V869">
        <f>V868+COUNTIF(전체당첨내역!$B869:$G869,21)</f>
        <v>114</v>
      </c>
      <c r="W869">
        <f>W868+COUNTIF(전체당첨내역!$B869:$G869,22)</f>
        <v>95</v>
      </c>
      <c r="X869">
        <f>X868+COUNTIF(전체당첨내역!$B869:$G869,23)</f>
        <v>99</v>
      </c>
      <c r="Y869">
        <f>Y868+COUNTIF(전체당첨내역!$B869:$G869,24)</f>
        <v>116</v>
      </c>
      <c r="Z869">
        <f>Z868+COUNTIF(전체당첨내역!$B869:$G869,25)</f>
        <v>114</v>
      </c>
      <c r="AA869">
        <f>AA868+COUNTIF(전체당첨내역!$B869:$G869,26)</f>
        <v>116</v>
      </c>
      <c r="AB869">
        <f>AB868+COUNTIF(전체당첨내역!$B869:$G869,27)</f>
        <v>127</v>
      </c>
      <c r="AC869">
        <f>AC868+COUNTIF(전체당첨내역!$B869:$G869,28)</f>
        <v>107</v>
      </c>
      <c r="AD869">
        <f>AD868+COUNTIF(전체당첨내역!$B869:$G869,29)</f>
        <v>107</v>
      </c>
      <c r="AE869">
        <f>AE868+COUNTIF(전체당첨내역!$B869:$G869,30)</f>
        <v>105</v>
      </c>
      <c r="AF869">
        <f>AF868+COUNTIF(전체당첨내역!$B869:$G869,31)</f>
        <v>118</v>
      </c>
      <c r="AG869">
        <f>AG868+COUNTIF(전체당첨내역!$B869:$G869,32)</f>
        <v>99</v>
      </c>
      <c r="AH869">
        <f>AH868+COUNTIF(전체당첨내역!$B869:$G869,33)</f>
        <v>122</v>
      </c>
      <c r="AI869">
        <f>AI868+COUNTIF(전체당첨내역!$B869:$G869,34)</f>
        <v>136</v>
      </c>
      <c r="AJ869">
        <f>AJ868+COUNTIF(전체당첨내역!$B869:$G869,35)</f>
        <v>107</v>
      </c>
      <c r="AK869">
        <f>AK868+COUNTIF(전체당첨내역!$B869:$G869,36)</f>
        <v>116</v>
      </c>
      <c r="AL869">
        <f>AL868+COUNTIF(전체당첨내역!$B869:$G869,37)</f>
        <v>118</v>
      </c>
      <c r="AM869">
        <f>AM868+COUNTIF(전체당첨내역!$B869:$G869,38)</f>
        <v>114</v>
      </c>
      <c r="AN869">
        <f>AN868+COUNTIF(전체당첨내역!$B869:$G869,39)</f>
        <v>120</v>
      </c>
      <c r="AO869">
        <f>AO868+COUNTIF(전체당첨내역!$B869:$G869,40)</f>
        <v>128</v>
      </c>
      <c r="AP869">
        <f>AP868+COUNTIF(전체당첨내역!$B869:$G869,41)</f>
        <v>106</v>
      </c>
      <c r="AQ869">
        <f>AQ868+COUNTIF(전체당첨내역!$B869:$G869,42)</f>
        <v>109</v>
      </c>
      <c r="AR869">
        <f>AR868+COUNTIF(전체당첨내역!$B869:$G869,43)</f>
        <v>128</v>
      </c>
      <c r="AS869">
        <f>AS868+COUNTIF(전체당첨내역!$B869:$G869,44)</f>
        <v>114</v>
      </c>
      <c r="AT869">
        <f>AT868+COUNTIF(전체당첨내역!$B869:$G869,45)</f>
        <v>122</v>
      </c>
    </row>
    <row r="870" spans="1:46" ht="16.5" customHeight="1">
      <c r="A870">
        <v>869</v>
      </c>
      <c r="B870">
        <f>B869+COUNTIF(전체당첨내역!$B870:$G870,1)</f>
        <v>122</v>
      </c>
      <c r="C870">
        <f>C869+COUNTIF(전체당첨내역!$B870:$G870,2)</f>
        <v>113</v>
      </c>
      <c r="D870">
        <f>D869+COUNTIF(전체당첨내역!$B870:$G870,3)</f>
        <v>113</v>
      </c>
      <c r="E870">
        <f>E869+COUNTIF(전체당첨내역!$B870:$G870,4)</f>
        <v>116</v>
      </c>
      <c r="F870">
        <f>F869+COUNTIF(전체당첨내역!$B870:$G870,5)</f>
        <v>119</v>
      </c>
      <c r="G870">
        <f>G869+COUNTIF(전체당첨내역!$B870:$G870,6)</f>
        <v>109</v>
      </c>
      <c r="H870">
        <f>H869+COUNTIF(전체당첨내역!$B870:$G870,7)</f>
        <v>115</v>
      </c>
      <c r="I870">
        <f>I869+COUNTIF(전체당첨내역!$B870:$G870,8)</f>
        <v>120</v>
      </c>
      <c r="J870">
        <f>J869+COUNTIF(전체당첨내역!$B870:$G870,9)</f>
        <v>90</v>
      </c>
      <c r="K870">
        <f>K869+COUNTIF(전체당첨내역!$B870:$G870,10)</f>
        <v>124</v>
      </c>
      <c r="L870">
        <f>L869+COUNTIF(전체당첨내역!$B870:$G870,11)</f>
        <v>121</v>
      </c>
      <c r="M870">
        <f>M869+COUNTIF(전체당첨내역!$B870:$G870,12)</f>
        <v>124</v>
      </c>
      <c r="N870">
        <f>N869+COUNTIF(전체당첨내역!$B870:$G870,13)</f>
        <v>123</v>
      </c>
      <c r="O870">
        <f>O869+COUNTIF(전체당첨내역!$B870:$G870,14)</f>
        <v>123</v>
      </c>
      <c r="P870">
        <f>P869+COUNTIF(전체당첨내역!$B870:$G870,15)</f>
        <v>118</v>
      </c>
      <c r="Q870">
        <f>Q869+COUNTIF(전체당첨내역!$B870:$G870,16)</f>
        <v>111</v>
      </c>
      <c r="R870">
        <f>R869+COUNTIF(전체당첨내역!$B870:$G870,17)</f>
        <v>126</v>
      </c>
      <c r="S870">
        <f>S869+COUNTIF(전체당첨내역!$B870:$G870,18)</f>
        <v>122</v>
      </c>
      <c r="T870">
        <f>T869+COUNTIF(전체당첨내역!$B870:$G870,19)</f>
        <v>120</v>
      </c>
      <c r="U870">
        <f>U869+COUNTIF(전체당첨내역!$B870:$G870,20)</f>
        <v>125</v>
      </c>
      <c r="V870">
        <f>V869+COUNTIF(전체당첨내역!$B870:$G870,21)</f>
        <v>114</v>
      </c>
      <c r="W870">
        <f>W869+COUNTIF(전체당첨내역!$B870:$G870,22)</f>
        <v>95</v>
      </c>
      <c r="X870">
        <f>X869+COUNTIF(전체당첨내역!$B870:$G870,23)</f>
        <v>99</v>
      </c>
      <c r="Y870">
        <f>Y869+COUNTIF(전체당첨내역!$B870:$G870,24)</f>
        <v>116</v>
      </c>
      <c r="Z870">
        <f>Z869+COUNTIF(전체당첨내역!$B870:$G870,25)</f>
        <v>114</v>
      </c>
      <c r="AA870">
        <f>AA869+COUNTIF(전체당첨내역!$B870:$G870,26)</f>
        <v>116</v>
      </c>
      <c r="AB870">
        <f>AB869+COUNTIF(전체당첨내역!$B870:$G870,27)</f>
        <v>128</v>
      </c>
      <c r="AC870">
        <f>AC869+COUNTIF(전체당첨내역!$B870:$G870,28)</f>
        <v>107</v>
      </c>
      <c r="AD870">
        <f>AD869+COUNTIF(전체당첨내역!$B870:$G870,29)</f>
        <v>107</v>
      </c>
      <c r="AE870">
        <f>AE869+COUNTIF(전체당첨내역!$B870:$G870,30)</f>
        <v>105</v>
      </c>
      <c r="AF870">
        <f>AF869+COUNTIF(전체당첨내역!$B870:$G870,31)</f>
        <v>118</v>
      </c>
      <c r="AG870">
        <f>AG869+COUNTIF(전체당첨내역!$B870:$G870,32)</f>
        <v>99</v>
      </c>
      <c r="AH870">
        <f>AH869+COUNTIF(전체당첨내역!$B870:$G870,33)</f>
        <v>122</v>
      </c>
      <c r="AI870">
        <f>AI869+COUNTIF(전체당첨내역!$B870:$G870,34)</f>
        <v>136</v>
      </c>
      <c r="AJ870">
        <f>AJ869+COUNTIF(전체당첨내역!$B870:$G870,35)</f>
        <v>107</v>
      </c>
      <c r="AK870">
        <f>AK869+COUNTIF(전체당첨내역!$B870:$G870,36)</f>
        <v>116</v>
      </c>
      <c r="AL870">
        <f>AL869+COUNTIF(전체당첨내역!$B870:$G870,37)</f>
        <v>119</v>
      </c>
      <c r="AM870">
        <f>AM869+COUNTIF(전체당첨내역!$B870:$G870,38)</f>
        <v>114</v>
      </c>
      <c r="AN870">
        <f>AN869+COUNTIF(전체당첨내역!$B870:$G870,39)</f>
        <v>121</v>
      </c>
      <c r="AO870">
        <f>AO869+COUNTIF(전체당첨내역!$B870:$G870,40)</f>
        <v>128</v>
      </c>
      <c r="AP870">
        <f>AP869+COUNTIF(전체당첨내역!$B870:$G870,41)</f>
        <v>106</v>
      </c>
      <c r="AQ870">
        <f>AQ869+COUNTIF(전체당첨내역!$B870:$G870,42)</f>
        <v>109</v>
      </c>
      <c r="AR870">
        <f>AR869+COUNTIF(전체당첨내역!$B870:$G870,43)</f>
        <v>128</v>
      </c>
      <c r="AS870">
        <f>AS869+COUNTIF(전체당첨내역!$B870:$G870,44)</f>
        <v>114</v>
      </c>
      <c r="AT870">
        <f>AT869+COUNTIF(전체당첨내역!$B870:$G870,45)</f>
        <v>122</v>
      </c>
    </row>
    <row r="871" spans="1:46" ht="16.5" customHeight="1">
      <c r="A871">
        <v>870</v>
      </c>
      <c r="B871">
        <f>B870+COUNTIF(전체당첨내역!$B871:$G871,1)</f>
        <v>122</v>
      </c>
      <c r="C871">
        <f>C870+COUNTIF(전체당첨내역!$B871:$G871,2)</f>
        <v>113</v>
      </c>
      <c r="D871">
        <f>D870+COUNTIF(전체당첨내역!$B871:$G871,3)</f>
        <v>113</v>
      </c>
      <c r="E871">
        <f>E870+COUNTIF(전체당첨내역!$B871:$G871,4)</f>
        <v>116</v>
      </c>
      <c r="F871">
        <f>F870+COUNTIF(전체당첨내역!$B871:$G871,5)</f>
        <v>119</v>
      </c>
      <c r="G871">
        <f>G870+COUNTIF(전체당첨내역!$B871:$G871,6)</f>
        <v>109</v>
      </c>
      <c r="H871">
        <f>H870+COUNTIF(전체당첨내역!$B871:$G871,7)</f>
        <v>115</v>
      </c>
      <c r="I871">
        <f>I870+COUNTIF(전체당첨내역!$B871:$G871,8)</f>
        <v>120</v>
      </c>
      <c r="J871">
        <f>J870+COUNTIF(전체당첨내역!$B871:$G871,9)</f>
        <v>90</v>
      </c>
      <c r="K871">
        <f>K870+COUNTIF(전체당첨내역!$B871:$G871,10)</f>
        <v>124</v>
      </c>
      <c r="L871">
        <f>L870+COUNTIF(전체당첨내역!$B871:$G871,11)</f>
        <v>121</v>
      </c>
      <c r="M871">
        <f>M870+COUNTIF(전체당첨내역!$B871:$G871,12)</f>
        <v>124</v>
      </c>
      <c r="N871">
        <f>N870+COUNTIF(전체당첨내역!$B871:$G871,13)</f>
        <v>123</v>
      </c>
      <c r="O871">
        <f>O870+COUNTIF(전체당첨내역!$B871:$G871,14)</f>
        <v>123</v>
      </c>
      <c r="P871">
        <f>P870+COUNTIF(전체당첨내역!$B871:$G871,15)</f>
        <v>118</v>
      </c>
      <c r="Q871">
        <f>Q870+COUNTIF(전체당첨내역!$B871:$G871,16)</f>
        <v>111</v>
      </c>
      <c r="R871">
        <f>R870+COUNTIF(전체당첨내역!$B871:$G871,17)</f>
        <v>126</v>
      </c>
      <c r="S871">
        <f>S870+COUNTIF(전체당첨내역!$B871:$G871,18)</f>
        <v>122</v>
      </c>
      <c r="T871">
        <f>T870+COUNTIF(전체당첨내역!$B871:$G871,19)</f>
        <v>120</v>
      </c>
      <c r="U871">
        <f>U870+COUNTIF(전체당첨내역!$B871:$G871,20)</f>
        <v>125</v>
      </c>
      <c r="V871">
        <f>V870+COUNTIF(전체당첨내역!$B871:$G871,21)</f>
        <v>115</v>
      </c>
      <c r="W871">
        <f>W870+COUNTIF(전체당첨내역!$B871:$G871,22)</f>
        <v>95</v>
      </c>
      <c r="X871">
        <f>X870+COUNTIF(전체당첨내역!$B871:$G871,23)</f>
        <v>99</v>
      </c>
      <c r="Y871">
        <f>Y870+COUNTIF(전체당첨내역!$B871:$G871,24)</f>
        <v>116</v>
      </c>
      <c r="Z871">
        <f>Z870+COUNTIF(전체당첨내역!$B871:$G871,25)</f>
        <v>115</v>
      </c>
      <c r="AA871">
        <f>AA870+COUNTIF(전체당첨내역!$B871:$G871,26)</f>
        <v>116</v>
      </c>
      <c r="AB871">
        <f>AB870+COUNTIF(전체당첨내역!$B871:$G871,27)</f>
        <v>128</v>
      </c>
      <c r="AC871">
        <f>AC870+COUNTIF(전체당첨내역!$B871:$G871,28)</f>
        <v>107</v>
      </c>
      <c r="AD871">
        <f>AD870+COUNTIF(전체당첨내역!$B871:$G871,29)</f>
        <v>107</v>
      </c>
      <c r="AE871">
        <f>AE870+COUNTIF(전체당첨내역!$B871:$G871,30)</f>
        <v>106</v>
      </c>
      <c r="AF871">
        <f>AF870+COUNTIF(전체당첨내역!$B871:$G871,31)</f>
        <v>118</v>
      </c>
      <c r="AG871">
        <f>AG870+COUNTIF(전체당첨내역!$B871:$G871,32)</f>
        <v>100</v>
      </c>
      <c r="AH871">
        <f>AH870+COUNTIF(전체당첨내역!$B871:$G871,33)</f>
        <v>122</v>
      </c>
      <c r="AI871">
        <f>AI870+COUNTIF(전체당첨내역!$B871:$G871,34)</f>
        <v>136</v>
      </c>
      <c r="AJ871">
        <f>AJ870+COUNTIF(전체당첨내역!$B871:$G871,35)</f>
        <v>107</v>
      </c>
      <c r="AK871">
        <f>AK870+COUNTIF(전체당첨내역!$B871:$G871,36)</f>
        <v>116</v>
      </c>
      <c r="AL871">
        <f>AL870+COUNTIF(전체당첨내역!$B871:$G871,37)</f>
        <v>119</v>
      </c>
      <c r="AM871">
        <f>AM870+COUNTIF(전체당첨내역!$B871:$G871,38)</f>
        <v>114</v>
      </c>
      <c r="AN871">
        <f>AN870+COUNTIF(전체당첨내역!$B871:$G871,39)</f>
        <v>121</v>
      </c>
      <c r="AO871">
        <f>AO870+COUNTIF(전체당첨내역!$B871:$G871,40)</f>
        <v>129</v>
      </c>
      <c r="AP871">
        <f>AP870+COUNTIF(전체당첨내역!$B871:$G871,41)</f>
        <v>106</v>
      </c>
      <c r="AQ871">
        <f>AQ870+COUNTIF(전체당첨내역!$B871:$G871,42)</f>
        <v>110</v>
      </c>
      <c r="AR871">
        <f>AR870+COUNTIF(전체당첨내역!$B871:$G871,43)</f>
        <v>128</v>
      </c>
      <c r="AS871">
        <f>AS870+COUNTIF(전체당첨내역!$B871:$G871,44)</f>
        <v>114</v>
      </c>
      <c r="AT871">
        <f>AT870+COUNTIF(전체당첨내역!$B871:$G871,45)</f>
        <v>122</v>
      </c>
    </row>
    <row r="872" spans="1:46" ht="16.5" customHeight="1">
      <c r="A872">
        <v>871</v>
      </c>
      <c r="B872">
        <f>B871+COUNTIF(전체당첨내역!$B872:$G872,1)</f>
        <v>122</v>
      </c>
      <c r="C872">
        <f>C871+COUNTIF(전체당첨내역!$B872:$G872,2)</f>
        <v>114</v>
      </c>
      <c r="D872">
        <f>D871+COUNTIF(전체당첨내역!$B872:$G872,3)</f>
        <v>113</v>
      </c>
      <c r="E872">
        <f>E871+COUNTIF(전체당첨내역!$B872:$G872,4)</f>
        <v>116</v>
      </c>
      <c r="F872">
        <f>F871+COUNTIF(전체당첨내역!$B872:$G872,5)</f>
        <v>119</v>
      </c>
      <c r="G872">
        <f>G871+COUNTIF(전체당첨내역!$B872:$G872,6)</f>
        <v>110</v>
      </c>
      <c r="H872">
        <f>H871+COUNTIF(전체당첨내역!$B872:$G872,7)</f>
        <v>115</v>
      </c>
      <c r="I872">
        <f>I871+COUNTIF(전체당첨내역!$B872:$G872,8)</f>
        <v>120</v>
      </c>
      <c r="J872">
        <f>J871+COUNTIF(전체당첨내역!$B872:$G872,9)</f>
        <v>90</v>
      </c>
      <c r="K872">
        <f>K871+COUNTIF(전체당첨내역!$B872:$G872,10)</f>
        <v>124</v>
      </c>
      <c r="L872">
        <f>L871+COUNTIF(전체당첨내역!$B872:$G872,11)</f>
        <v>121</v>
      </c>
      <c r="M872">
        <f>M871+COUNTIF(전체당첨내역!$B872:$G872,12)</f>
        <v>125</v>
      </c>
      <c r="N872">
        <f>N871+COUNTIF(전체당첨내역!$B872:$G872,13)</f>
        <v>123</v>
      </c>
      <c r="O872">
        <f>O871+COUNTIF(전체당첨내역!$B872:$G872,14)</f>
        <v>123</v>
      </c>
      <c r="P872">
        <f>P871+COUNTIF(전체당첨내역!$B872:$G872,15)</f>
        <v>118</v>
      </c>
      <c r="Q872">
        <f>Q871+COUNTIF(전체당첨내역!$B872:$G872,16)</f>
        <v>111</v>
      </c>
      <c r="R872">
        <f>R871+COUNTIF(전체당첨내역!$B872:$G872,17)</f>
        <v>126</v>
      </c>
      <c r="S872">
        <f>S871+COUNTIF(전체당첨내역!$B872:$G872,18)</f>
        <v>122</v>
      </c>
      <c r="T872">
        <f>T871+COUNTIF(전체당첨내역!$B872:$G872,19)</f>
        <v>120</v>
      </c>
      <c r="U872">
        <f>U871+COUNTIF(전체당첨내역!$B872:$G872,20)</f>
        <v>125</v>
      </c>
      <c r="V872">
        <f>V871+COUNTIF(전체당첨내역!$B872:$G872,21)</f>
        <v>115</v>
      </c>
      <c r="W872">
        <f>W871+COUNTIF(전체당첨내역!$B872:$G872,22)</f>
        <v>95</v>
      </c>
      <c r="X872">
        <f>X871+COUNTIF(전체당첨내역!$B872:$G872,23)</f>
        <v>99</v>
      </c>
      <c r="Y872">
        <f>Y871+COUNTIF(전체당첨내역!$B872:$G872,24)</f>
        <v>116</v>
      </c>
      <c r="Z872">
        <f>Z871+COUNTIF(전체당첨내역!$B872:$G872,25)</f>
        <v>115</v>
      </c>
      <c r="AA872">
        <f>AA871+COUNTIF(전체당첨내역!$B872:$G872,26)</f>
        <v>117</v>
      </c>
      <c r="AB872">
        <f>AB871+COUNTIF(전체당첨내역!$B872:$G872,27)</f>
        <v>128</v>
      </c>
      <c r="AC872">
        <f>AC871+COUNTIF(전체당첨내역!$B872:$G872,28)</f>
        <v>107</v>
      </c>
      <c r="AD872">
        <f>AD871+COUNTIF(전체당첨내역!$B872:$G872,29)</f>
        <v>107</v>
      </c>
      <c r="AE872">
        <f>AE871+COUNTIF(전체당첨내역!$B872:$G872,30)</f>
        <v>107</v>
      </c>
      <c r="AF872">
        <f>AF871+COUNTIF(전체당첨내역!$B872:$G872,31)</f>
        <v>118</v>
      </c>
      <c r="AG872">
        <f>AG871+COUNTIF(전체당첨내역!$B872:$G872,32)</f>
        <v>100</v>
      </c>
      <c r="AH872">
        <f>AH871+COUNTIF(전체당첨내역!$B872:$G872,33)</f>
        <v>122</v>
      </c>
      <c r="AI872">
        <f>AI871+COUNTIF(전체당첨내역!$B872:$G872,34)</f>
        <v>137</v>
      </c>
      <c r="AJ872">
        <f>AJ871+COUNTIF(전체당첨내역!$B872:$G872,35)</f>
        <v>107</v>
      </c>
      <c r="AK872">
        <f>AK871+COUNTIF(전체당첨내역!$B872:$G872,36)</f>
        <v>116</v>
      </c>
      <c r="AL872">
        <f>AL871+COUNTIF(전체당첨내역!$B872:$G872,37)</f>
        <v>119</v>
      </c>
      <c r="AM872">
        <f>AM871+COUNTIF(전체당첨내역!$B872:$G872,38)</f>
        <v>114</v>
      </c>
      <c r="AN872">
        <f>AN871+COUNTIF(전체당첨내역!$B872:$G872,39)</f>
        <v>121</v>
      </c>
      <c r="AO872">
        <f>AO871+COUNTIF(전체당첨내역!$B872:$G872,40)</f>
        <v>129</v>
      </c>
      <c r="AP872">
        <f>AP871+COUNTIF(전체당첨내역!$B872:$G872,41)</f>
        <v>106</v>
      </c>
      <c r="AQ872">
        <f>AQ871+COUNTIF(전체당첨내역!$B872:$G872,42)</f>
        <v>110</v>
      </c>
      <c r="AR872">
        <f>AR871+COUNTIF(전체당첨내역!$B872:$G872,43)</f>
        <v>128</v>
      </c>
      <c r="AS872">
        <f>AS871+COUNTIF(전체당첨내역!$B872:$G872,44)</f>
        <v>114</v>
      </c>
      <c r="AT872">
        <f>AT871+COUNTIF(전체당첨내역!$B872:$G872,45)</f>
        <v>122</v>
      </c>
    </row>
    <row r="873" spans="1:46" ht="16.5" customHeight="1">
      <c r="A873">
        <v>872</v>
      </c>
      <c r="B873">
        <f>B872+COUNTIF(전체당첨내역!$B873:$G873,1)</f>
        <v>122</v>
      </c>
      <c r="C873">
        <f>C872+COUNTIF(전체당첨내역!$B873:$G873,2)</f>
        <v>115</v>
      </c>
      <c r="D873">
        <f>D872+COUNTIF(전체당첨내역!$B873:$G873,3)</f>
        <v>113</v>
      </c>
      <c r="E873">
        <f>E872+COUNTIF(전체당첨내역!$B873:$G873,4)</f>
        <v>117</v>
      </c>
      <c r="F873">
        <f>F872+COUNTIF(전체당첨내역!$B873:$G873,5)</f>
        <v>119</v>
      </c>
      <c r="G873">
        <f>G872+COUNTIF(전체당첨내역!$B873:$G873,6)</f>
        <v>110</v>
      </c>
      <c r="H873">
        <f>H872+COUNTIF(전체당첨내역!$B873:$G873,7)</f>
        <v>115</v>
      </c>
      <c r="I873">
        <f>I872+COUNTIF(전체당첨내역!$B873:$G873,8)</f>
        <v>120</v>
      </c>
      <c r="J873">
        <f>J872+COUNTIF(전체당첨내역!$B873:$G873,9)</f>
        <v>90</v>
      </c>
      <c r="K873">
        <f>K872+COUNTIF(전체당첨내역!$B873:$G873,10)</f>
        <v>124</v>
      </c>
      <c r="L873">
        <f>L872+COUNTIF(전체당첨내역!$B873:$G873,11)</f>
        <v>121</v>
      </c>
      <c r="M873">
        <f>M872+COUNTIF(전체당첨내역!$B873:$G873,12)</f>
        <v>125</v>
      </c>
      <c r="N873">
        <f>N872+COUNTIF(전체당첨내역!$B873:$G873,13)</f>
        <v>123</v>
      </c>
      <c r="O873">
        <f>O872+COUNTIF(전체당첨내역!$B873:$G873,14)</f>
        <v>123</v>
      </c>
      <c r="P873">
        <f>P872+COUNTIF(전체당첨내역!$B873:$G873,15)</f>
        <v>118</v>
      </c>
      <c r="Q873">
        <f>Q872+COUNTIF(전체당첨내역!$B873:$G873,16)</f>
        <v>111</v>
      </c>
      <c r="R873">
        <f>R872+COUNTIF(전체당첨내역!$B873:$G873,17)</f>
        <v>126</v>
      </c>
      <c r="S873">
        <f>S872+COUNTIF(전체당첨내역!$B873:$G873,18)</f>
        <v>122</v>
      </c>
      <c r="T873">
        <f>T872+COUNTIF(전체당첨내역!$B873:$G873,19)</f>
        <v>120</v>
      </c>
      <c r="U873">
        <f>U872+COUNTIF(전체당첨내역!$B873:$G873,20)</f>
        <v>125</v>
      </c>
      <c r="V873">
        <f>V872+COUNTIF(전체당첨내역!$B873:$G873,21)</f>
        <v>115</v>
      </c>
      <c r="W873">
        <f>W872+COUNTIF(전체당첨내역!$B873:$G873,22)</f>
        <v>95</v>
      </c>
      <c r="X873">
        <f>X872+COUNTIF(전체당첨내역!$B873:$G873,23)</f>
        <v>99</v>
      </c>
      <c r="Y873">
        <f>Y872+COUNTIF(전체당첨내역!$B873:$G873,24)</f>
        <v>116</v>
      </c>
      <c r="Z873">
        <f>Z872+COUNTIF(전체당첨내역!$B873:$G873,25)</f>
        <v>115</v>
      </c>
      <c r="AA873">
        <f>AA872+COUNTIF(전체당첨내역!$B873:$G873,26)</f>
        <v>117</v>
      </c>
      <c r="AB873">
        <f>AB872+COUNTIF(전체당첨내역!$B873:$G873,27)</f>
        <v>128</v>
      </c>
      <c r="AC873">
        <f>AC872+COUNTIF(전체당첨내역!$B873:$G873,28)</f>
        <v>107</v>
      </c>
      <c r="AD873">
        <f>AD872+COUNTIF(전체당첨내역!$B873:$G873,29)</f>
        <v>107</v>
      </c>
      <c r="AE873">
        <f>AE872+COUNTIF(전체당첨내역!$B873:$G873,30)</f>
        <v>108</v>
      </c>
      <c r="AF873">
        <f>AF872+COUNTIF(전체당첨내역!$B873:$G873,31)</f>
        <v>118</v>
      </c>
      <c r="AG873">
        <f>AG872+COUNTIF(전체당첨내역!$B873:$G873,32)</f>
        <v>101</v>
      </c>
      <c r="AH873">
        <f>AH872+COUNTIF(전체당첨내역!$B873:$G873,33)</f>
        <v>123</v>
      </c>
      <c r="AI873">
        <f>AI872+COUNTIF(전체당첨내역!$B873:$G873,34)</f>
        <v>137</v>
      </c>
      <c r="AJ873">
        <f>AJ872+COUNTIF(전체당첨내역!$B873:$G873,35)</f>
        <v>107</v>
      </c>
      <c r="AK873">
        <f>AK872+COUNTIF(전체당첨내역!$B873:$G873,36)</f>
        <v>116</v>
      </c>
      <c r="AL873">
        <f>AL872+COUNTIF(전체당첨내역!$B873:$G873,37)</f>
        <v>119</v>
      </c>
      <c r="AM873">
        <f>AM872+COUNTIF(전체당첨내역!$B873:$G873,38)</f>
        <v>114</v>
      </c>
      <c r="AN873">
        <f>AN872+COUNTIF(전체당첨내역!$B873:$G873,39)</f>
        <v>121</v>
      </c>
      <c r="AO873">
        <f>AO872+COUNTIF(전체당첨내역!$B873:$G873,40)</f>
        <v>129</v>
      </c>
      <c r="AP873">
        <f>AP872+COUNTIF(전체당첨내역!$B873:$G873,41)</f>
        <v>106</v>
      </c>
      <c r="AQ873">
        <f>AQ872+COUNTIF(전체당첨내역!$B873:$G873,42)</f>
        <v>110</v>
      </c>
      <c r="AR873">
        <f>AR872+COUNTIF(전체당첨내역!$B873:$G873,43)</f>
        <v>129</v>
      </c>
      <c r="AS873">
        <f>AS872+COUNTIF(전체당첨내역!$B873:$G873,44)</f>
        <v>114</v>
      </c>
      <c r="AT873">
        <f>AT872+COUNTIF(전체당첨내역!$B873:$G873,45)</f>
        <v>122</v>
      </c>
    </row>
    <row r="874" spans="1:46" ht="16.5" customHeight="1">
      <c r="A874">
        <v>873</v>
      </c>
      <c r="B874">
        <f>B873+COUNTIF(전체당첨내역!$B874:$G874,1)</f>
        <v>122</v>
      </c>
      <c r="C874">
        <f>C873+COUNTIF(전체당첨내역!$B874:$G874,2)</f>
        <v>115</v>
      </c>
      <c r="D874">
        <f>D873+COUNTIF(전체당첨내역!$B874:$G874,3)</f>
        <v>114</v>
      </c>
      <c r="E874">
        <f>E873+COUNTIF(전체당첨내역!$B874:$G874,4)</f>
        <v>117</v>
      </c>
      <c r="F874">
        <f>F873+COUNTIF(전체당첨내역!$B874:$G874,5)</f>
        <v>120</v>
      </c>
      <c r="G874">
        <f>G873+COUNTIF(전체당첨내역!$B874:$G874,6)</f>
        <v>110</v>
      </c>
      <c r="H874">
        <f>H873+COUNTIF(전체당첨내역!$B874:$G874,7)</f>
        <v>115</v>
      </c>
      <c r="I874">
        <f>I873+COUNTIF(전체당첨내역!$B874:$G874,8)</f>
        <v>120</v>
      </c>
      <c r="J874">
        <f>J873+COUNTIF(전체당첨내역!$B874:$G874,9)</f>
        <v>90</v>
      </c>
      <c r="K874">
        <f>K873+COUNTIF(전체당첨내역!$B874:$G874,10)</f>
        <v>124</v>
      </c>
      <c r="L874">
        <f>L873+COUNTIF(전체당첨내역!$B874:$G874,11)</f>
        <v>121</v>
      </c>
      <c r="M874">
        <f>M873+COUNTIF(전체당첨내역!$B874:$G874,12)</f>
        <v>126</v>
      </c>
      <c r="N874">
        <f>N873+COUNTIF(전체당첨내역!$B874:$G874,13)</f>
        <v>124</v>
      </c>
      <c r="O874">
        <f>O873+COUNTIF(전체당첨내역!$B874:$G874,14)</f>
        <v>123</v>
      </c>
      <c r="P874">
        <f>P873+COUNTIF(전체당첨내역!$B874:$G874,15)</f>
        <v>118</v>
      </c>
      <c r="Q874">
        <f>Q873+COUNTIF(전체당첨내역!$B874:$G874,16)</f>
        <v>111</v>
      </c>
      <c r="R874">
        <f>R873+COUNTIF(전체당첨내역!$B874:$G874,17)</f>
        <v>126</v>
      </c>
      <c r="S874">
        <f>S873+COUNTIF(전체당첨내역!$B874:$G874,18)</f>
        <v>122</v>
      </c>
      <c r="T874">
        <f>T873+COUNTIF(전체당첨내역!$B874:$G874,19)</f>
        <v>120</v>
      </c>
      <c r="U874">
        <f>U873+COUNTIF(전체당첨내역!$B874:$G874,20)</f>
        <v>125</v>
      </c>
      <c r="V874">
        <f>V873+COUNTIF(전체당첨내역!$B874:$G874,21)</f>
        <v>115</v>
      </c>
      <c r="W874">
        <f>W873+COUNTIF(전체당첨내역!$B874:$G874,22)</f>
        <v>95</v>
      </c>
      <c r="X874">
        <f>X873+COUNTIF(전체당첨내역!$B874:$G874,23)</f>
        <v>99</v>
      </c>
      <c r="Y874">
        <f>Y873+COUNTIF(전체당첨내역!$B874:$G874,24)</f>
        <v>116</v>
      </c>
      <c r="Z874">
        <f>Z873+COUNTIF(전체당첨내역!$B874:$G874,25)</f>
        <v>115</v>
      </c>
      <c r="AA874">
        <f>AA873+COUNTIF(전체당첨내역!$B874:$G874,26)</f>
        <v>117</v>
      </c>
      <c r="AB874">
        <f>AB873+COUNTIF(전체당첨내역!$B874:$G874,27)</f>
        <v>128</v>
      </c>
      <c r="AC874">
        <f>AC873+COUNTIF(전체당첨내역!$B874:$G874,28)</f>
        <v>107</v>
      </c>
      <c r="AD874">
        <f>AD873+COUNTIF(전체당첨내역!$B874:$G874,29)</f>
        <v>107</v>
      </c>
      <c r="AE874">
        <f>AE873+COUNTIF(전체당첨내역!$B874:$G874,30)</f>
        <v>108</v>
      </c>
      <c r="AF874">
        <f>AF873+COUNTIF(전체당첨내역!$B874:$G874,31)</f>
        <v>118</v>
      </c>
      <c r="AG874">
        <f>AG873+COUNTIF(전체당첨내역!$B874:$G874,32)</f>
        <v>101</v>
      </c>
      <c r="AH874">
        <f>AH873+COUNTIF(전체당첨내역!$B874:$G874,33)</f>
        <v>124</v>
      </c>
      <c r="AI874">
        <f>AI873+COUNTIF(전체당첨내역!$B874:$G874,34)</f>
        <v>137</v>
      </c>
      <c r="AJ874">
        <f>AJ873+COUNTIF(전체당첨내역!$B874:$G874,35)</f>
        <v>107</v>
      </c>
      <c r="AK874">
        <f>AK873+COUNTIF(전체당첨내역!$B874:$G874,36)</f>
        <v>116</v>
      </c>
      <c r="AL874">
        <f>AL873+COUNTIF(전체당첨내역!$B874:$G874,37)</f>
        <v>119</v>
      </c>
      <c r="AM874">
        <f>AM873+COUNTIF(전체당첨내역!$B874:$G874,38)</f>
        <v>114</v>
      </c>
      <c r="AN874">
        <f>AN873+COUNTIF(전체당첨내역!$B874:$G874,39)</f>
        <v>122</v>
      </c>
      <c r="AO874">
        <f>AO873+COUNTIF(전체당첨내역!$B874:$G874,40)</f>
        <v>129</v>
      </c>
      <c r="AP874">
        <f>AP873+COUNTIF(전체당첨내역!$B874:$G874,41)</f>
        <v>106</v>
      </c>
      <c r="AQ874">
        <f>AQ873+COUNTIF(전체당첨내역!$B874:$G874,42)</f>
        <v>110</v>
      </c>
      <c r="AR874">
        <f>AR873+COUNTIF(전체당첨내역!$B874:$G874,43)</f>
        <v>129</v>
      </c>
      <c r="AS874">
        <f>AS873+COUNTIF(전체당첨내역!$B874:$G874,44)</f>
        <v>114</v>
      </c>
      <c r="AT874">
        <f>AT873+COUNTIF(전체당첨내역!$B874:$G874,45)</f>
        <v>122</v>
      </c>
    </row>
    <row r="875" spans="1:46" ht="16.5" customHeight="1">
      <c r="A875">
        <v>874</v>
      </c>
      <c r="B875">
        <f>B874+COUNTIF(전체당첨내역!$B875:$G875,1)</f>
        <v>123</v>
      </c>
      <c r="C875">
        <f>C874+COUNTIF(전체당첨내역!$B875:$G875,2)</f>
        <v>115</v>
      </c>
      <c r="D875">
        <f>D874+COUNTIF(전체당첨내역!$B875:$G875,3)</f>
        <v>114</v>
      </c>
      <c r="E875">
        <f>E874+COUNTIF(전체당첨내역!$B875:$G875,4)</f>
        <v>117</v>
      </c>
      <c r="F875">
        <f>F874+COUNTIF(전체당첨내역!$B875:$G875,5)</f>
        <v>120</v>
      </c>
      <c r="G875">
        <f>G874+COUNTIF(전체당첨내역!$B875:$G875,6)</f>
        <v>110</v>
      </c>
      <c r="H875">
        <f>H874+COUNTIF(전체당첨내역!$B875:$G875,7)</f>
        <v>115</v>
      </c>
      <c r="I875">
        <f>I874+COUNTIF(전체당첨내역!$B875:$G875,8)</f>
        <v>120</v>
      </c>
      <c r="J875">
        <f>J874+COUNTIF(전체당첨내역!$B875:$G875,9)</f>
        <v>90</v>
      </c>
      <c r="K875">
        <f>K874+COUNTIF(전체당첨내역!$B875:$G875,10)</f>
        <v>124</v>
      </c>
      <c r="L875">
        <f>L874+COUNTIF(전체당첨내역!$B875:$G875,11)</f>
        <v>121</v>
      </c>
      <c r="M875">
        <f>M874+COUNTIF(전체당첨내역!$B875:$G875,12)</f>
        <v>126</v>
      </c>
      <c r="N875">
        <f>N874+COUNTIF(전체당첨내역!$B875:$G875,13)</f>
        <v>124</v>
      </c>
      <c r="O875">
        <f>O874+COUNTIF(전체당첨내역!$B875:$G875,14)</f>
        <v>123</v>
      </c>
      <c r="P875">
        <f>P874+COUNTIF(전체당첨내역!$B875:$G875,15)</f>
        <v>119</v>
      </c>
      <c r="Q875">
        <f>Q874+COUNTIF(전체당첨내역!$B875:$G875,16)</f>
        <v>111</v>
      </c>
      <c r="R875">
        <f>R874+COUNTIF(전체당첨내역!$B875:$G875,17)</f>
        <v>126</v>
      </c>
      <c r="S875">
        <f>S874+COUNTIF(전체당첨내역!$B875:$G875,18)</f>
        <v>122</v>
      </c>
      <c r="T875">
        <f>T874+COUNTIF(전체당첨내역!$B875:$G875,19)</f>
        <v>121</v>
      </c>
      <c r="U875">
        <f>U874+COUNTIF(전체당첨내역!$B875:$G875,20)</f>
        <v>125</v>
      </c>
      <c r="V875">
        <f>V874+COUNTIF(전체당첨내역!$B875:$G875,21)</f>
        <v>115</v>
      </c>
      <c r="W875">
        <f>W874+COUNTIF(전체당첨내역!$B875:$G875,22)</f>
        <v>95</v>
      </c>
      <c r="X875">
        <f>X874+COUNTIF(전체당첨내역!$B875:$G875,23)</f>
        <v>100</v>
      </c>
      <c r="Y875">
        <f>Y874+COUNTIF(전체당첨내역!$B875:$G875,24)</f>
        <v>116</v>
      </c>
      <c r="Z875">
        <f>Z874+COUNTIF(전체당첨내역!$B875:$G875,25)</f>
        <v>115</v>
      </c>
      <c r="AA875">
        <f>AA874+COUNTIF(전체당첨내역!$B875:$G875,26)</f>
        <v>117</v>
      </c>
      <c r="AB875">
        <f>AB874+COUNTIF(전체당첨내역!$B875:$G875,27)</f>
        <v>128</v>
      </c>
      <c r="AC875">
        <f>AC874+COUNTIF(전체당첨내역!$B875:$G875,28)</f>
        <v>108</v>
      </c>
      <c r="AD875">
        <f>AD874+COUNTIF(전체당첨내역!$B875:$G875,29)</f>
        <v>107</v>
      </c>
      <c r="AE875">
        <f>AE874+COUNTIF(전체당첨내역!$B875:$G875,30)</f>
        <v>108</v>
      </c>
      <c r="AF875">
        <f>AF874+COUNTIF(전체당첨내역!$B875:$G875,31)</f>
        <v>118</v>
      </c>
      <c r="AG875">
        <f>AG874+COUNTIF(전체당첨내역!$B875:$G875,32)</f>
        <v>101</v>
      </c>
      <c r="AH875">
        <f>AH874+COUNTIF(전체당첨내역!$B875:$G875,33)</f>
        <v>124</v>
      </c>
      <c r="AI875">
        <f>AI874+COUNTIF(전체당첨내역!$B875:$G875,34)</f>
        <v>137</v>
      </c>
      <c r="AJ875">
        <f>AJ874+COUNTIF(전체당첨내역!$B875:$G875,35)</f>
        <v>107</v>
      </c>
      <c r="AK875">
        <f>AK874+COUNTIF(전체당첨내역!$B875:$G875,36)</f>
        <v>116</v>
      </c>
      <c r="AL875">
        <f>AL874+COUNTIF(전체당첨내역!$B875:$G875,37)</f>
        <v>119</v>
      </c>
      <c r="AM875">
        <f>AM874+COUNTIF(전체당첨내역!$B875:$G875,38)</f>
        <v>114</v>
      </c>
      <c r="AN875">
        <f>AN874+COUNTIF(전체당첨내역!$B875:$G875,39)</f>
        <v>122</v>
      </c>
      <c r="AO875">
        <f>AO874+COUNTIF(전체당첨내역!$B875:$G875,40)</f>
        <v>129</v>
      </c>
      <c r="AP875">
        <f>AP874+COUNTIF(전체당첨내역!$B875:$G875,41)</f>
        <v>106</v>
      </c>
      <c r="AQ875">
        <f>AQ874+COUNTIF(전체당첨내역!$B875:$G875,42)</f>
        <v>111</v>
      </c>
      <c r="AR875">
        <f>AR874+COUNTIF(전체당첨내역!$B875:$G875,43)</f>
        <v>129</v>
      </c>
      <c r="AS875">
        <f>AS874+COUNTIF(전체당첨내역!$B875:$G875,44)</f>
        <v>114</v>
      </c>
      <c r="AT875">
        <f>AT874+COUNTIF(전체당첨내역!$B875:$G875,45)</f>
        <v>122</v>
      </c>
    </row>
    <row r="876" spans="1:46" ht="16.5" customHeight="1">
      <c r="A876">
        <v>875</v>
      </c>
      <c r="B876">
        <f>B875+COUNTIF(전체당첨내역!$B876:$G876,1)</f>
        <v>123</v>
      </c>
      <c r="C876">
        <f>C875+COUNTIF(전체당첨내역!$B876:$G876,2)</f>
        <v>115</v>
      </c>
      <c r="D876">
        <f>D875+COUNTIF(전체당첨내역!$B876:$G876,3)</f>
        <v>114</v>
      </c>
      <c r="E876">
        <f>E875+COUNTIF(전체당첨내역!$B876:$G876,4)</f>
        <v>117</v>
      </c>
      <c r="F876">
        <f>F875+COUNTIF(전체당첨내역!$B876:$G876,5)</f>
        <v>120</v>
      </c>
      <c r="G876">
        <f>G875+COUNTIF(전체당첨내역!$B876:$G876,6)</f>
        <v>110</v>
      </c>
      <c r="H876">
        <f>H875+COUNTIF(전체당첨내역!$B876:$G876,7)</f>
        <v>115</v>
      </c>
      <c r="I876">
        <f>I875+COUNTIF(전체당첨내역!$B876:$G876,8)</f>
        <v>120</v>
      </c>
      <c r="J876">
        <f>J875+COUNTIF(전체당첨내역!$B876:$G876,9)</f>
        <v>90</v>
      </c>
      <c r="K876">
        <f>K875+COUNTIF(전체당첨내역!$B876:$G876,10)</f>
        <v>124</v>
      </c>
      <c r="L876">
        <f>L875+COUNTIF(전체당첨내역!$B876:$G876,11)</f>
        <v>121</v>
      </c>
      <c r="M876">
        <f>M875+COUNTIF(전체당첨내역!$B876:$G876,12)</f>
        <v>126</v>
      </c>
      <c r="N876">
        <f>N875+COUNTIF(전체당첨내역!$B876:$G876,13)</f>
        <v>124</v>
      </c>
      <c r="O876">
        <f>O875+COUNTIF(전체당첨내역!$B876:$G876,14)</f>
        <v>123</v>
      </c>
      <c r="P876">
        <f>P875+COUNTIF(전체당첨내역!$B876:$G876,15)</f>
        <v>119</v>
      </c>
      <c r="Q876">
        <f>Q875+COUNTIF(전체당첨내역!$B876:$G876,16)</f>
        <v>111</v>
      </c>
      <c r="R876">
        <f>R875+COUNTIF(전체당첨내역!$B876:$G876,17)</f>
        <v>126</v>
      </c>
      <c r="S876">
        <f>S875+COUNTIF(전체당첨내역!$B876:$G876,18)</f>
        <v>122</v>
      </c>
      <c r="T876">
        <f>T875+COUNTIF(전체당첨내역!$B876:$G876,19)</f>
        <v>122</v>
      </c>
      <c r="U876">
        <f>U875+COUNTIF(전체당첨내역!$B876:$G876,20)</f>
        <v>125</v>
      </c>
      <c r="V876">
        <f>V875+COUNTIF(전체당첨내역!$B876:$G876,21)</f>
        <v>115</v>
      </c>
      <c r="W876">
        <f>W875+COUNTIF(전체당첨내역!$B876:$G876,22)</f>
        <v>96</v>
      </c>
      <c r="X876">
        <f>X875+COUNTIF(전체당첨내역!$B876:$G876,23)</f>
        <v>100</v>
      </c>
      <c r="Y876">
        <f>Y875+COUNTIF(전체당첨내역!$B876:$G876,24)</f>
        <v>116</v>
      </c>
      <c r="Z876">
        <f>Z875+COUNTIF(전체당첨내역!$B876:$G876,25)</f>
        <v>115</v>
      </c>
      <c r="AA876">
        <f>AA875+COUNTIF(전체당첨내역!$B876:$G876,26)</f>
        <v>117</v>
      </c>
      <c r="AB876">
        <f>AB875+COUNTIF(전체당첨내역!$B876:$G876,27)</f>
        <v>128</v>
      </c>
      <c r="AC876">
        <f>AC875+COUNTIF(전체당첨내역!$B876:$G876,28)</f>
        <v>108</v>
      </c>
      <c r="AD876">
        <f>AD875+COUNTIF(전체당첨내역!$B876:$G876,29)</f>
        <v>107</v>
      </c>
      <c r="AE876">
        <f>AE875+COUNTIF(전체당첨내역!$B876:$G876,30)</f>
        <v>109</v>
      </c>
      <c r="AF876">
        <f>AF875+COUNTIF(전체당첨내역!$B876:$G876,31)</f>
        <v>118</v>
      </c>
      <c r="AG876">
        <f>AG875+COUNTIF(전체당첨내역!$B876:$G876,32)</f>
        <v>101</v>
      </c>
      <c r="AH876">
        <f>AH875+COUNTIF(전체당첨내역!$B876:$G876,33)</f>
        <v>124</v>
      </c>
      <c r="AI876">
        <f>AI875+COUNTIF(전체당첨내역!$B876:$G876,34)</f>
        <v>138</v>
      </c>
      <c r="AJ876">
        <f>AJ875+COUNTIF(전체당첨내역!$B876:$G876,35)</f>
        <v>107</v>
      </c>
      <c r="AK876">
        <f>AK875+COUNTIF(전체당첨내역!$B876:$G876,36)</f>
        <v>116</v>
      </c>
      <c r="AL876">
        <f>AL875+COUNTIF(전체당첨내역!$B876:$G876,37)</f>
        <v>119</v>
      </c>
      <c r="AM876">
        <f>AM875+COUNTIF(전체당첨내역!$B876:$G876,38)</f>
        <v>114</v>
      </c>
      <c r="AN876">
        <f>AN875+COUNTIF(전체당첨내역!$B876:$G876,39)</f>
        <v>123</v>
      </c>
      <c r="AO876">
        <f>AO875+COUNTIF(전체당첨내역!$B876:$G876,40)</f>
        <v>129</v>
      </c>
      <c r="AP876">
        <f>AP875+COUNTIF(전체당첨내역!$B876:$G876,41)</f>
        <v>106</v>
      </c>
      <c r="AQ876">
        <f>AQ875+COUNTIF(전체당첨내역!$B876:$G876,42)</f>
        <v>111</v>
      </c>
      <c r="AR876">
        <f>AR875+COUNTIF(전체당첨내역!$B876:$G876,43)</f>
        <v>129</v>
      </c>
      <c r="AS876">
        <f>AS875+COUNTIF(전체당첨내역!$B876:$G876,44)</f>
        <v>115</v>
      </c>
      <c r="AT876">
        <f>AT875+COUNTIF(전체당첨내역!$B876:$G876,45)</f>
        <v>122</v>
      </c>
    </row>
    <row r="877" spans="1:46" ht="16.5" customHeight="1">
      <c r="A877">
        <v>876</v>
      </c>
      <c r="B877">
        <f>B876+COUNTIF(전체당첨내역!$B877:$G877,1)</f>
        <v>123</v>
      </c>
      <c r="C877">
        <f>C876+COUNTIF(전체당첨내역!$B877:$G877,2)</f>
        <v>115</v>
      </c>
      <c r="D877">
        <f>D876+COUNTIF(전체당첨내역!$B877:$G877,3)</f>
        <v>114</v>
      </c>
      <c r="E877">
        <f>E876+COUNTIF(전체당첨내역!$B877:$G877,4)</f>
        <v>117</v>
      </c>
      <c r="F877">
        <f>F876+COUNTIF(전체당첨내역!$B877:$G877,5)</f>
        <v>121</v>
      </c>
      <c r="G877">
        <f>G876+COUNTIF(전체당첨내역!$B877:$G877,6)</f>
        <v>110</v>
      </c>
      <c r="H877">
        <f>H876+COUNTIF(전체당첨내역!$B877:$G877,7)</f>
        <v>115</v>
      </c>
      <c r="I877">
        <f>I876+COUNTIF(전체당첨내역!$B877:$G877,8)</f>
        <v>120</v>
      </c>
      <c r="J877">
        <f>J876+COUNTIF(전체당첨내역!$B877:$G877,9)</f>
        <v>90</v>
      </c>
      <c r="K877">
        <f>K876+COUNTIF(전체당첨내역!$B877:$G877,10)</f>
        <v>124</v>
      </c>
      <c r="L877">
        <f>L876+COUNTIF(전체당첨내역!$B877:$G877,11)</f>
        <v>121</v>
      </c>
      <c r="M877">
        <f>M876+COUNTIF(전체당첨내역!$B877:$G877,12)</f>
        <v>126</v>
      </c>
      <c r="N877">
        <f>N876+COUNTIF(전체당첨내역!$B877:$G877,13)</f>
        <v>124</v>
      </c>
      <c r="O877">
        <f>O876+COUNTIF(전체당첨내역!$B877:$G877,14)</f>
        <v>123</v>
      </c>
      <c r="P877">
        <f>P876+COUNTIF(전체당첨내역!$B877:$G877,15)</f>
        <v>119</v>
      </c>
      <c r="Q877">
        <f>Q876+COUNTIF(전체당첨내역!$B877:$G877,16)</f>
        <v>112</v>
      </c>
      <c r="R877">
        <f>R876+COUNTIF(전체당첨내역!$B877:$G877,17)</f>
        <v>126</v>
      </c>
      <c r="S877">
        <f>S876+COUNTIF(전체당첨내역!$B877:$G877,18)</f>
        <v>122</v>
      </c>
      <c r="T877">
        <f>T876+COUNTIF(전체당첨내역!$B877:$G877,19)</f>
        <v>122</v>
      </c>
      <c r="U877">
        <f>U876+COUNTIF(전체당첨내역!$B877:$G877,20)</f>
        <v>125</v>
      </c>
      <c r="V877">
        <f>V876+COUNTIF(전체당첨내역!$B877:$G877,21)</f>
        <v>116</v>
      </c>
      <c r="W877">
        <f>W876+COUNTIF(전체당첨내역!$B877:$G877,22)</f>
        <v>96</v>
      </c>
      <c r="X877">
        <f>X876+COUNTIF(전체당첨내역!$B877:$G877,23)</f>
        <v>100</v>
      </c>
      <c r="Y877">
        <f>Y876+COUNTIF(전체당첨내역!$B877:$G877,24)</f>
        <v>116</v>
      </c>
      <c r="Z877">
        <f>Z876+COUNTIF(전체당첨내역!$B877:$G877,25)</f>
        <v>115</v>
      </c>
      <c r="AA877">
        <f>AA876+COUNTIF(전체당첨내역!$B877:$G877,26)</f>
        <v>118</v>
      </c>
      <c r="AB877">
        <f>AB876+COUNTIF(전체당첨내역!$B877:$G877,27)</f>
        <v>128</v>
      </c>
      <c r="AC877">
        <f>AC876+COUNTIF(전체당첨내역!$B877:$G877,28)</f>
        <v>108</v>
      </c>
      <c r="AD877">
        <f>AD876+COUNTIF(전체당첨내역!$B877:$G877,29)</f>
        <v>107</v>
      </c>
      <c r="AE877">
        <f>AE876+COUNTIF(전체당첨내역!$B877:$G877,30)</f>
        <v>109</v>
      </c>
      <c r="AF877">
        <f>AF876+COUNTIF(전체당첨내역!$B877:$G877,31)</f>
        <v>118</v>
      </c>
      <c r="AG877">
        <f>AG876+COUNTIF(전체당첨내역!$B877:$G877,32)</f>
        <v>101</v>
      </c>
      <c r="AH877">
        <f>AH876+COUNTIF(전체당첨내역!$B877:$G877,33)</f>
        <v>124</v>
      </c>
      <c r="AI877">
        <f>AI876+COUNTIF(전체당첨내역!$B877:$G877,34)</f>
        <v>139</v>
      </c>
      <c r="AJ877">
        <f>AJ876+COUNTIF(전체당첨내역!$B877:$G877,35)</f>
        <v>107</v>
      </c>
      <c r="AK877">
        <f>AK876+COUNTIF(전체당첨내역!$B877:$G877,36)</f>
        <v>116</v>
      </c>
      <c r="AL877">
        <f>AL876+COUNTIF(전체당첨내역!$B877:$G877,37)</f>
        <v>119</v>
      </c>
      <c r="AM877">
        <f>AM876+COUNTIF(전체당첨내역!$B877:$G877,38)</f>
        <v>114</v>
      </c>
      <c r="AN877">
        <f>AN876+COUNTIF(전체당첨내역!$B877:$G877,39)</f>
        <v>123</v>
      </c>
      <c r="AO877">
        <f>AO876+COUNTIF(전체당첨내역!$B877:$G877,40)</f>
        <v>129</v>
      </c>
      <c r="AP877">
        <f>AP876+COUNTIF(전체당첨내역!$B877:$G877,41)</f>
        <v>106</v>
      </c>
      <c r="AQ877">
        <f>AQ876+COUNTIF(전체당첨내역!$B877:$G877,42)</f>
        <v>112</v>
      </c>
      <c r="AR877">
        <f>AR876+COUNTIF(전체당첨내역!$B877:$G877,43)</f>
        <v>129</v>
      </c>
      <c r="AS877">
        <f>AS876+COUNTIF(전체당첨내역!$B877:$G877,44)</f>
        <v>115</v>
      </c>
      <c r="AT877">
        <f>AT876+COUNTIF(전체당첨내역!$B877:$G877,45)</f>
        <v>122</v>
      </c>
    </row>
    <row r="878" spans="1:46" ht="16.5" customHeight="1">
      <c r="A878">
        <v>877</v>
      </c>
      <c r="B878">
        <f>B877+COUNTIF(전체당첨내역!$B878:$G878,1)</f>
        <v>123</v>
      </c>
      <c r="C878">
        <f>C877+COUNTIF(전체당첨내역!$B878:$G878,2)</f>
        <v>115</v>
      </c>
      <c r="D878">
        <f>D877+COUNTIF(전체당첨내역!$B878:$G878,3)</f>
        <v>114</v>
      </c>
      <c r="E878">
        <f>E877+COUNTIF(전체당첨내역!$B878:$G878,4)</f>
        <v>117</v>
      </c>
      <c r="F878">
        <f>F877+COUNTIF(전체당첨내역!$B878:$G878,5)</f>
        <v>122</v>
      </c>
      <c r="G878">
        <f>G877+COUNTIF(전체당첨내역!$B878:$G878,6)</f>
        <v>110</v>
      </c>
      <c r="H878">
        <f>H877+COUNTIF(전체당첨내역!$B878:$G878,7)</f>
        <v>115</v>
      </c>
      <c r="I878">
        <f>I877+COUNTIF(전체당첨내역!$B878:$G878,8)</f>
        <v>120</v>
      </c>
      <c r="J878">
        <f>J877+COUNTIF(전체당첨내역!$B878:$G878,9)</f>
        <v>90</v>
      </c>
      <c r="K878">
        <f>K877+COUNTIF(전체당첨내역!$B878:$G878,10)</f>
        <v>124</v>
      </c>
      <c r="L878">
        <f>L877+COUNTIF(전체당첨내역!$B878:$G878,11)</f>
        <v>121</v>
      </c>
      <c r="M878">
        <f>M877+COUNTIF(전체당첨내역!$B878:$G878,12)</f>
        <v>126</v>
      </c>
      <c r="N878">
        <f>N877+COUNTIF(전체당첨내역!$B878:$G878,13)</f>
        <v>124</v>
      </c>
      <c r="O878">
        <f>O877+COUNTIF(전체당첨내역!$B878:$G878,14)</f>
        <v>123</v>
      </c>
      <c r="P878">
        <f>P877+COUNTIF(전체당첨내역!$B878:$G878,15)</f>
        <v>119</v>
      </c>
      <c r="Q878">
        <f>Q877+COUNTIF(전체당첨내역!$B878:$G878,16)</f>
        <v>112</v>
      </c>
      <c r="R878">
        <f>R877+COUNTIF(전체당첨내역!$B878:$G878,17)</f>
        <v>127</v>
      </c>
      <c r="S878">
        <f>S877+COUNTIF(전체당첨내역!$B878:$G878,18)</f>
        <v>123</v>
      </c>
      <c r="T878">
        <f>T877+COUNTIF(전체당첨내역!$B878:$G878,19)</f>
        <v>122</v>
      </c>
      <c r="U878">
        <f>U877+COUNTIF(전체당첨내역!$B878:$G878,20)</f>
        <v>125</v>
      </c>
      <c r="V878">
        <f>V877+COUNTIF(전체당첨내역!$B878:$G878,21)</f>
        <v>116</v>
      </c>
      <c r="W878">
        <f>W877+COUNTIF(전체당첨내역!$B878:$G878,22)</f>
        <v>97</v>
      </c>
      <c r="X878">
        <f>X877+COUNTIF(전체당첨내역!$B878:$G878,23)</f>
        <v>101</v>
      </c>
      <c r="Y878">
        <f>Y877+COUNTIF(전체당첨내역!$B878:$G878,24)</f>
        <v>116</v>
      </c>
      <c r="Z878">
        <f>Z877+COUNTIF(전체당첨내역!$B878:$G878,25)</f>
        <v>115</v>
      </c>
      <c r="AA878">
        <f>AA877+COUNTIF(전체당첨내역!$B878:$G878,26)</f>
        <v>118</v>
      </c>
      <c r="AB878">
        <f>AB877+COUNTIF(전체당첨내역!$B878:$G878,27)</f>
        <v>128</v>
      </c>
      <c r="AC878">
        <f>AC877+COUNTIF(전체당첨내역!$B878:$G878,28)</f>
        <v>108</v>
      </c>
      <c r="AD878">
        <f>AD877+COUNTIF(전체당첨내역!$B878:$G878,29)</f>
        <v>107</v>
      </c>
      <c r="AE878">
        <f>AE877+COUNTIF(전체당첨내역!$B878:$G878,30)</f>
        <v>109</v>
      </c>
      <c r="AF878">
        <f>AF877+COUNTIF(전체당첨내역!$B878:$G878,31)</f>
        <v>118</v>
      </c>
      <c r="AG878">
        <f>AG877+COUNTIF(전체당첨내역!$B878:$G878,32)</f>
        <v>101</v>
      </c>
      <c r="AH878">
        <f>AH877+COUNTIF(전체당첨내역!$B878:$G878,33)</f>
        <v>124</v>
      </c>
      <c r="AI878">
        <f>AI877+COUNTIF(전체당첨내역!$B878:$G878,34)</f>
        <v>139</v>
      </c>
      <c r="AJ878">
        <f>AJ877+COUNTIF(전체당첨내역!$B878:$G878,35)</f>
        <v>107</v>
      </c>
      <c r="AK878">
        <f>AK877+COUNTIF(전체당첨내역!$B878:$G878,36)</f>
        <v>116</v>
      </c>
      <c r="AL878">
        <f>AL877+COUNTIF(전체당첨내역!$B878:$G878,37)</f>
        <v>119</v>
      </c>
      <c r="AM878">
        <f>AM877+COUNTIF(전체당첨내역!$B878:$G878,38)</f>
        <v>114</v>
      </c>
      <c r="AN878">
        <f>AN877+COUNTIF(전체당첨내역!$B878:$G878,39)</f>
        <v>123</v>
      </c>
      <c r="AO878">
        <f>AO877+COUNTIF(전체당첨내역!$B878:$G878,40)</f>
        <v>129</v>
      </c>
      <c r="AP878">
        <f>AP877+COUNTIF(전체당첨내역!$B878:$G878,41)</f>
        <v>106</v>
      </c>
      <c r="AQ878">
        <f>AQ877+COUNTIF(전체당첨내역!$B878:$G878,42)</f>
        <v>112</v>
      </c>
      <c r="AR878">
        <f>AR877+COUNTIF(전체당첨내역!$B878:$G878,43)</f>
        <v>130</v>
      </c>
      <c r="AS878">
        <f>AS877+COUNTIF(전체당첨내역!$B878:$G878,44)</f>
        <v>115</v>
      </c>
      <c r="AT878">
        <f>AT877+COUNTIF(전체당첨내역!$B878:$G878,45)</f>
        <v>122</v>
      </c>
    </row>
    <row r="879" spans="1:46" ht="16.5" customHeight="1">
      <c r="A879">
        <v>878</v>
      </c>
      <c r="B879">
        <f>B878+COUNTIF(전체당첨내역!$B879:$G879,1)</f>
        <v>123</v>
      </c>
      <c r="C879">
        <f>C878+COUNTIF(전체당첨내역!$B879:$G879,2)</f>
        <v>116</v>
      </c>
      <c r="D879">
        <f>D878+COUNTIF(전체당첨내역!$B879:$G879,3)</f>
        <v>114</v>
      </c>
      <c r="E879">
        <f>E878+COUNTIF(전체당첨내역!$B879:$G879,4)</f>
        <v>117</v>
      </c>
      <c r="F879">
        <f>F878+COUNTIF(전체당첨내역!$B879:$G879,5)</f>
        <v>122</v>
      </c>
      <c r="G879">
        <f>G878+COUNTIF(전체당첨내역!$B879:$G879,6)</f>
        <v>111</v>
      </c>
      <c r="H879">
        <f>H878+COUNTIF(전체당첨내역!$B879:$G879,7)</f>
        <v>115</v>
      </c>
      <c r="I879">
        <f>I878+COUNTIF(전체당첨내역!$B879:$G879,8)</f>
        <v>120</v>
      </c>
      <c r="J879">
        <f>J878+COUNTIF(전체당첨내역!$B879:$G879,9)</f>
        <v>90</v>
      </c>
      <c r="K879">
        <f>K878+COUNTIF(전체당첨내역!$B879:$G879,10)</f>
        <v>124</v>
      </c>
      <c r="L879">
        <f>L878+COUNTIF(전체당첨내역!$B879:$G879,11)</f>
        <v>122</v>
      </c>
      <c r="M879">
        <f>M878+COUNTIF(전체당첨내역!$B879:$G879,12)</f>
        <v>126</v>
      </c>
      <c r="N879">
        <f>N878+COUNTIF(전체당첨내역!$B879:$G879,13)</f>
        <v>124</v>
      </c>
      <c r="O879">
        <f>O878+COUNTIF(전체당첨내역!$B879:$G879,14)</f>
        <v>123</v>
      </c>
      <c r="P879">
        <f>P878+COUNTIF(전체당첨내역!$B879:$G879,15)</f>
        <v>119</v>
      </c>
      <c r="Q879">
        <f>Q878+COUNTIF(전체당첨내역!$B879:$G879,16)</f>
        <v>113</v>
      </c>
      <c r="R879">
        <f>R878+COUNTIF(전체당첨내역!$B879:$G879,17)</f>
        <v>127</v>
      </c>
      <c r="S879">
        <f>S878+COUNTIF(전체당첨내역!$B879:$G879,18)</f>
        <v>123</v>
      </c>
      <c r="T879">
        <f>T878+COUNTIF(전체당첨내역!$B879:$G879,19)</f>
        <v>122</v>
      </c>
      <c r="U879">
        <f>U878+COUNTIF(전체당첨내역!$B879:$G879,20)</f>
        <v>125</v>
      </c>
      <c r="V879">
        <f>V878+COUNTIF(전체당첨내역!$B879:$G879,21)</f>
        <v>116</v>
      </c>
      <c r="W879">
        <f>W878+COUNTIF(전체당첨내역!$B879:$G879,22)</f>
        <v>97</v>
      </c>
      <c r="X879">
        <f>X878+COUNTIF(전체당첨내역!$B879:$G879,23)</f>
        <v>101</v>
      </c>
      <c r="Y879">
        <f>Y878+COUNTIF(전체당첨내역!$B879:$G879,24)</f>
        <v>116</v>
      </c>
      <c r="Z879">
        <f>Z878+COUNTIF(전체당첨내역!$B879:$G879,25)</f>
        <v>116</v>
      </c>
      <c r="AA879">
        <f>AA878+COUNTIF(전체당첨내역!$B879:$G879,26)</f>
        <v>118</v>
      </c>
      <c r="AB879">
        <f>AB878+COUNTIF(전체당첨내역!$B879:$G879,27)</f>
        <v>128</v>
      </c>
      <c r="AC879">
        <f>AC878+COUNTIF(전체당첨내역!$B879:$G879,28)</f>
        <v>108</v>
      </c>
      <c r="AD879">
        <f>AD878+COUNTIF(전체당첨내역!$B879:$G879,29)</f>
        <v>107</v>
      </c>
      <c r="AE879">
        <f>AE878+COUNTIF(전체당첨내역!$B879:$G879,30)</f>
        <v>109</v>
      </c>
      <c r="AF879">
        <f>AF878+COUNTIF(전체당첨내역!$B879:$G879,31)</f>
        <v>119</v>
      </c>
      <c r="AG879">
        <f>AG878+COUNTIF(전체당첨내역!$B879:$G879,32)</f>
        <v>101</v>
      </c>
      <c r="AH879">
        <f>AH878+COUNTIF(전체당첨내역!$B879:$G879,33)</f>
        <v>124</v>
      </c>
      <c r="AI879">
        <f>AI878+COUNTIF(전체당첨내역!$B879:$G879,34)</f>
        <v>139</v>
      </c>
      <c r="AJ879">
        <f>AJ878+COUNTIF(전체당첨내역!$B879:$G879,35)</f>
        <v>107</v>
      </c>
      <c r="AK879">
        <f>AK878+COUNTIF(전체당첨내역!$B879:$G879,36)</f>
        <v>116</v>
      </c>
      <c r="AL879">
        <f>AL878+COUNTIF(전체당첨내역!$B879:$G879,37)</f>
        <v>119</v>
      </c>
      <c r="AM879">
        <f>AM878+COUNTIF(전체당첨내역!$B879:$G879,38)</f>
        <v>114</v>
      </c>
      <c r="AN879">
        <f>AN878+COUNTIF(전체당첨내역!$B879:$G879,39)</f>
        <v>123</v>
      </c>
      <c r="AO879">
        <f>AO878+COUNTIF(전체당첨내역!$B879:$G879,40)</f>
        <v>129</v>
      </c>
      <c r="AP879">
        <f>AP878+COUNTIF(전체당첨내역!$B879:$G879,41)</f>
        <v>106</v>
      </c>
      <c r="AQ879">
        <f>AQ878+COUNTIF(전체당첨내역!$B879:$G879,42)</f>
        <v>112</v>
      </c>
      <c r="AR879">
        <f>AR878+COUNTIF(전체당첨내역!$B879:$G879,43)</f>
        <v>130</v>
      </c>
      <c r="AS879">
        <f>AS878+COUNTIF(전체당첨내역!$B879:$G879,44)</f>
        <v>115</v>
      </c>
      <c r="AT879">
        <f>AT878+COUNTIF(전체당첨내역!$B879:$G879,45)</f>
        <v>122</v>
      </c>
    </row>
    <row r="880" spans="1:46" ht="16.5" customHeight="1">
      <c r="A880">
        <v>879</v>
      </c>
      <c r="B880">
        <f>B879+COUNTIF(전체당첨내역!$B880:$G880,1)</f>
        <v>124</v>
      </c>
      <c r="C880">
        <f>C879+COUNTIF(전체당첨내역!$B880:$G880,2)</f>
        <v>116</v>
      </c>
      <c r="D880">
        <f>D879+COUNTIF(전체당첨내역!$B880:$G880,3)</f>
        <v>114</v>
      </c>
      <c r="E880">
        <f>E879+COUNTIF(전체당첨내역!$B880:$G880,4)</f>
        <v>118</v>
      </c>
      <c r="F880">
        <f>F879+COUNTIF(전체당첨내역!$B880:$G880,5)</f>
        <v>122</v>
      </c>
      <c r="G880">
        <f>G879+COUNTIF(전체당첨내역!$B880:$G880,6)</f>
        <v>111</v>
      </c>
      <c r="H880">
        <f>H879+COUNTIF(전체당첨내역!$B880:$G880,7)</f>
        <v>115</v>
      </c>
      <c r="I880">
        <f>I879+COUNTIF(전체당첨내역!$B880:$G880,8)</f>
        <v>120</v>
      </c>
      <c r="J880">
        <f>J879+COUNTIF(전체당첨내역!$B880:$G880,9)</f>
        <v>90</v>
      </c>
      <c r="K880">
        <f>K879+COUNTIF(전체당첨내역!$B880:$G880,10)</f>
        <v>125</v>
      </c>
      <c r="L880">
        <f>L879+COUNTIF(전체당첨내역!$B880:$G880,11)</f>
        <v>122</v>
      </c>
      <c r="M880">
        <f>M879+COUNTIF(전체당첨내역!$B880:$G880,12)</f>
        <v>126</v>
      </c>
      <c r="N880">
        <f>N879+COUNTIF(전체당첨내역!$B880:$G880,13)</f>
        <v>124</v>
      </c>
      <c r="O880">
        <f>O879+COUNTIF(전체당첨내역!$B880:$G880,14)</f>
        <v>124</v>
      </c>
      <c r="P880">
        <f>P879+COUNTIF(전체당첨내역!$B880:$G880,15)</f>
        <v>120</v>
      </c>
      <c r="Q880">
        <f>Q879+COUNTIF(전체당첨내역!$B880:$G880,16)</f>
        <v>113</v>
      </c>
      <c r="R880">
        <f>R879+COUNTIF(전체당첨내역!$B880:$G880,17)</f>
        <v>127</v>
      </c>
      <c r="S880">
        <f>S879+COUNTIF(전체당첨내역!$B880:$G880,18)</f>
        <v>123</v>
      </c>
      <c r="T880">
        <f>T879+COUNTIF(전체당첨내역!$B880:$G880,19)</f>
        <v>122</v>
      </c>
      <c r="U880">
        <f>U879+COUNTIF(전체당첨내역!$B880:$G880,20)</f>
        <v>125</v>
      </c>
      <c r="V880">
        <f>V879+COUNTIF(전체당첨내역!$B880:$G880,21)</f>
        <v>116</v>
      </c>
      <c r="W880">
        <f>W879+COUNTIF(전체당첨내역!$B880:$G880,22)</f>
        <v>97</v>
      </c>
      <c r="X880">
        <f>X879+COUNTIF(전체당첨내역!$B880:$G880,23)</f>
        <v>101</v>
      </c>
      <c r="Y880">
        <f>Y879+COUNTIF(전체당첨내역!$B880:$G880,24)</f>
        <v>116</v>
      </c>
      <c r="Z880">
        <f>Z879+COUNTIF(전체당첨내역!$B880:$G880,25)</f>
        <v>116</v>
      </c>
      <c r="AA880">
        <f>AA879+COUNTIF(전체당첨내역!$B880:$G880,26)</f>
        <v>118</v>
      </c>
      <c r="AB880">
        <f>AB879+COUNTIF(전체당첨내역!$B880:$G880,27)</f>
        <v>128</v>
      </c>
      <c r="AC880">
        <f>AC879+COUNTIF(전체당첨내역!$B880:$G880,28)</f>
        <v>108</v>
      </c>
      <c r="AD880">
        <f>AD879+COUNTIF(전체당첨내역!$B880:$G880,29)</f>
        <v>107</v>
      </c>
      <c r="AE880">
        <f>AE879+COUNTIF(전체당첨내역!$B880:$G880,30)</f>
        <v>109</v>
      </c>
      <c r="AF880">
        <f>AF879+COUNTIF(전체당첨내역!$B880:$G880,31)</f>
        <v>119</v>
      </c>
      <c r="AG880">
        <f>AG879+COUNTIF(전체당첨내역!$B880:$G880,32)</f>
        <v>101</v>
      </c>
      <c r="AH880">
        <f>AH879+COUNTIF(전체당첨내역!$B880:$G880,33)</f>
        <v>124</v>
      </c>
      <c r="AI880">
        <f>AI879+COUNTIF(전체당첨내역!$B880:$G880,34)</f>
        <v>139</v>
      </c>
      <c r="AJ880">
        <f>AJ879+COUNTIF(전체당첨내역!$B880:$G880,35)</f>
        <v>108</v>
      </c>
      <c r="AK880">
        <f>AK879+COUNTIF(전체당첨내역!$B880:$G880,36)</f>
        <v>116</v>
      </c>
      <c r="AL880">
        <f>AL879+COUNTIF(전체당첨내역!$B880:$G880,37)</f>
        <v>119</v>
      </c>
      <c r="AM880">
        <f>AM879+COUNTIF(전체당첨내역!$B880:$G880,38)</f>
        <v>114</v>
      </c>
      <c r="AN880">
        <f>AN879+COUNTIF(전체당첨내역!$B880:$G880,39)</f>
        <v>123</v>
      </c>
      <c r="AO880">
        <f>AO879+COUNTIF(전체당첨내역!$B880:$G880,40)</f>
        <v>129</v>
      </c>
      <c r="AP880">
        <f>AP879+COUNTIF(전체당첨내역!$B880:$G880,41)</f>
        <v>106</v>
      </c>
      <c r="AQ880">
        <f>AQ879+COUNTIF(전체당첨내역!$B880:$G880,42)</f>
        <v>112</v>
      </c>
      <c r="AR880">
        <f>AR879+COUNTIF(전체당첨내역!$B880:$G880,43)</f>
        <v>130</v>
      </c>
      <c r="AS880">
        <f>AS879+COUNTIF(전체당첨내역!$B880:$G880,44)</f>
        <v>115</v>
      </c>
      <c r="AT880">
        <f>AT879+COUNTIF(전체당첨내역!$B880:$G880,45)</f>
        <v>122</v>
      </c>
    </row>
    <row r="881" spans="1:46" ht="16.5" customHeight="1">
      <c r="A881">
        <v>880</v>
      </c>
      <c r="B881">
        <f>B880+COUNTIF(전체당첨내역!$B881:$G881,1)</f>
        <v>124</v>
      </c>
      <c r="C881">
        <f>C880+COUNTIF(전체당첨내역!$B881:$G881,2)</f>
        <v>116</v>
      </c>
      <c r="D881">
        <f>D880+COUNTIF(전체당첨내역!$B881:$G881,3)</f>
        <v>114</v>
      </c>
      <c r="E881">
        <f>E880+COUNTIF(전체당첨내역!$B881:$G881,4)</f>
        <v>118</v>
      </c>
      <c r="F881">
        <f>F880+COUNTIF(전체당첨내역!$B881:$G881,5)</f>
        <v>122</v>
      </c>
      <c r="G881">
        <f>G880+COUNTIF(전체당첨내역!$B881:$G881,6)</f>
        <v>111</v>
      </c>
      <c r="H881">
        <f>H880+COUNTIF(전체당첨내역!$B881:$G881,7)</f>
        <v>116</v>
      </c>
      <c r="I881">
        <f>I880+COUNTIF(전체당첨내역!$B881:$G881,8)</f>
        <v>120</v>
      </c>
      <c r="J881">
        <f>J880+COUNTIF(전체당첨내역!$B881:$G881,9)</f>
        <v>90</v>
      </c>
      <c r="K881">
        <f>K880+COUNTIF(전체당첨내역!$B881:$G881,10)</f>
        <v>125</v>
      </c>
      <c r="L881">
        <f>L880+COUNTIF(전체당첨내역!$B881:$G881,11)</f>
        <v>122</v>
      </c>
      <c r="M881">
        <f>M880+COUNTIF(전체당첨내역!$B881:$G881,12)</f>
        <v>126</v>
      </c>
      <c r="N881">
        <f>N880+COUNTIF(전체당첨내역!$B881:$G881,13)</f>
        <v>124</v>
      </c>
      <c r="O881">
        <f>O880+COUNTIF(전체당첨내역!$B881:$G881,14)</f>
        <v>124</v>
      </c>
      <c r="P881">
        <f>P880+COUNTIF(전체당첨내역!$B881:$G881,15)</f>
        <v>120</v>
      </c>
      <c r="Q881">
        <f>Q880+COUNTIF(전체당첨내역!$B881:$G881,16)</f>
        <v>113</v>
      </c>
      <c r="R881">
        <f>R880+COUNTIF(전체당첨내역!$B881:$G881,17)</f>
        <v>128</v>
      </c>
      <c r="S881">
        <f>S880+COUNTIF(전체당첨내역!$B881:$G881,18)</f>
        <v>123</v>
      </c>
      <c r="T881">
        <f>T880+COUNTIF(전체당첨내역!$B881:$G881,19)</f>
        <v>123</v>
      </c>
      <c r="U881">
        <f>U880+COUNTIF(전체당첨내역!$B881:$G881,20)</f>
        <v>125</v>
      </c>
      <c r="V881">
        <f>V880+COUNTIF(전체당첨내역!$B881:$G881,21)</f>
        <v>116</v>
      </c>
      <c r="W881">
        <f>W880+COUNTIF(전체당첨내역!$B881:$G881,22)</f>
        <v>97</v>
      </c>
      <c r="X881">
        <f>X880+COUNTIF(전체당첨내역!$B881:$G881,23)</f>
        <v>102</v>
      </c>
      <c r="Y881">
        <f>Y880+COUNTIF(전체당첨내역!$B881:$G881,24)</f>
        <v>117</v>
      </c>
      <c r="Z881">
        <f>Z880+COUNTIF(전체당첨내역!$B881:$G881,25)</f>
        <v>116</v>
      </c>
      <c r="AA881">
        <f>AA880+COUNTIF(전체당첨내역!$B881:$G881,26)</f>
        <v>118</v>
      </c>
      <c r="AB881">
        <f>AB880+COUNTIF(전체당첨내역!$B881:$G881,27)</f>
        <v>128</v>
      </c>
      <c r="AC881">
        <f>AC880+COUNTIF(전체당첨내역!$B881:$G881,28)</f>
        <v>108</v>
      </c>
      <c r="AD881">
        <f>AD880+COUNTIF(전체당첨내역!$B881:$G881,29)</f>
        <v>107</v>
      </c>
      <c r="AE881">
        <f>AE880+COUNTIF(전체당첨내역!$B881:$G881,30)</f>
        <v>109</v>
      </c>
      <c r="AF881">
        <f>AF880+COUNTIF(전체당첨내역!$B881:$G881,31)</f>
        <v>119</v>
      </c>
      <c r="AG881">
        <f>AG880+COUNTIF(전체당첨내역!$B881:$G881,32)</f>
        <v>101</v>
      </c>
      <c r="AH881">
        <f>AH880+COUNTIF(전체당첨내역!$B881:$G881,33)</f>
        <v>124</v>
      </c>
      <c r="AI881">
        <f>AI880+COUNTIF(전체당첨내역!$B881:$G881,34)</f>
        <v>139</v>
      </c>
      <c r="AJ881">
        <f>AJ880+COUNTIF(전체당첨내역!$B881:$G881,35)</f>
        <v>108</v>
      </c>
      <c r="AK881">
        <f>AK880+COUNTIF(전체당첨내역!$B881:$G881,36)</f>
        <v>116</v>
      </c>
      <c r="AL881">
        <f>AL880+COUNTIF(전체당첨내역!$B881:$G881,37)</f>
        <v>119</v>
      </c>
      <c r="AM881">
        <f>AM880+COUNTIF(전체당첨내역!$B881:$G881,38)</f>
        <v>114</v>
      </c>
      <c r="AN881">
        <f>AN880+COUNTIF(전체당첨내역!$B881:$G881,39)</f>
        <v>123</v>
      </c>
      <c r="AO881">
        <f>AO880+COUNTIF(전체당첨내역!$B881:$G881,40)</f>
        <v>129</v>
      </c>
      <c r="AP881">
        <f>AP880+COUNTIF(전체당첨내역!$B881:$G881,41)</f>
        <v>106</v>
      </c>
      <c r="AQ881">
        <f>AQ880+COUNTIF(전체당첨내역!$B881:$G881,42)</f>
        <v>112</v>
      </c>
      <c r="AR881">
        <f>AR880+COUNTIF(전체당첨내역!$B881:$G881,43)</f>
        <v>130</v>
      </c>
      <c r="AS881">
        <f>AS880+COUNTIF(전체당첨내역!$B881:$G881,44)</f>
        <v>115</v>
      </c>
      <c r="AT881">
        <f>AT880+COUNTIF(전체당첨내역!$B881:$G881,45)</f>
        <v>123</v>
      </c>
    </row>
    <row r="882" spans="1:46" ht="16.5" customHeight="1">
      <c r="A882">
        <v>881</v>
      </c>
      <c r="B882">
        <f>B881+COUNTIF(전체당첨내역!$B882:$G882,1)</f>
        <v>124</v>
      </c>
      <c r="C882">
        <f>C881+COUNTIF(전체당첨내역!$B882:$G882,2)</f>
        <v>116</v>
      </c>
      <c r="D882">
        <f>D881+COUNTIF(전체당첨내역!$B882:$G882,3)</f>
        <v>114</v>
      </c>
      <c r="E882">
        <f>E881+COUNTIF(전체당첨내역!$B882:$G882,4)</f>
        <v>119</v>
      </c>
      <c r="F882">
        <f>F881+COUNTIF(전체당첨내역!$B882:$G882,5)</f>
        <v>122</v>
      </c>
      <c r="G882">
        <f>G881+COUNTIF(전체당첨내역!$B882:$G882,6)</f>
        <v>111</v>
      </c>
      <c r="H882">
        <f>H881+COUNTIF(전체당첨내역!$B882:$G882,7)</f>
        <v>116</v>
      </c>
      <c r="I882">
        <f>I881+COUNTIF(전체당첨내역!$B882:$G882,8)</f>
        <v>120</v>
      </c>
      <c r="J882">
        <f>J881+COUNTIF(전체당첨내역!$B882:$G882,9)</f>
        <v>90</v>
      </c>
      <c r="K882">
        <f>K881+COUNTIF(전체당첨내역!$B882:$G882,10)</f>
        <v>125</v>
      </c>
      <c r="L882">
        <f>L881+COUNTIF(전체당첨내역!$B882:$G882,11)</f>
        <v>122</v>
      </c>
      <c r="M882">
        <f>M881+COUNTIF(전체당첨내역!$B882:$G882,12)</f>
        <v>126</v>
      </c>
      <c r="N882">
        <f>N881+COUNTIF(전체당첨내역!$B882:$G882,13)</f>
        <v>124</v>
      </c>
      <c r="O882">
        <f>O881+COUNTIF(전체당첨내역!$B882:$G882,14)</f>
        <v>124</v>
      </c>
      <c r="P882">
        <f>P881+COUNTIF(전체당첨내역!$B882:$G882,15)</f>
        <v>120</v>
      </c>
      <c r="Q882">
        <f>Q881+COUNTIF(전체당첨내역!$B882:$G882,16)</f>
        <v>113</v>
      </c>
      <c r="R882">
        <f>R881+COUNTIF(전체당첨내역!$B882:$G882,17)</f>
        <v>128</v>
      </c>
      <c r="S882">
        <f>S881+COUNTIF(전체당첨내역!$B882:$G882,18)</f>
        <v>124</v>
      </c>
      <c r="T882">
        <f>T881+COUNTIF(전체당첨내역!$B882:$G882,19)</f>
        <v>123</v>
      </c>
      <c r="U882">
        <f>U881+COUNTIF(전체당첨내역!$B882:$G882,20)</f>
        <v>126</v>
      </c>
      <c r="V882">
        <f>V881+COUNTIF(전체당첨내역!$B882:$G882,21)</f>
        <v>116</v>
      </c>
      <c r="W882">
        <f>W881+COUNTIF(전체당첨내역!$B882:$G882,22)</f>
        <v>97</v>
      </c>
      <c r="X882">
        <f>X881+COUNTIF(전체당첨내역!$B882:$G882,23)</f>
        <v>102</v>
      </c>
      <c r="Y882">
        <f>Y881+COUNTIF(전체당첨내역!$B882:$G882,24)</f>
        <v>117</v>
      </c>
      <c r="Z882">
        <f>Z881+COUNTIF(전체당첨내역!$B882:$G882,25)</f>
        <v>116</v>
      </c>
      <c r="AA882">
        <f>AA881+COUNTIF(전체당첨내역!$B882:$G882,26)</f>
        <v>119</v>
      </c>
      <c r="AB882">
        <f>AB881+COUNTIF(전체당첨내역!$B882:$G882,27)</f>
        <v>129</v>
      </c>
      <c r="AC882">
        <f>AC881+COUNTIF(전체당첨내역!$B882:$G882,28)</f>
        <v>108</v>
      </c>
      <c r="AD882">
        <f>AD881+COUNTIF(전체당첨내역!$B882:$G882,29)</f>
        <v>107</v>
      </c>
      <c r="AE882">
        <f>AE881+COUNTIF(전체당첨내역!$B882:$G882,30)</f>
        <v>109</v>
      </c>
      <c r="AF882">
        <f>AF881+COUNTIF(전체당첨내역!$B882:$G882,31)</f>
        <v>119</v>
      </c>
      <c r="AG882">
        <f>AG881+COUNTIF(전체당첨내역!$B882:$G882,32)</f>
        <v>102</v>
      </c>
      <c r="AH882">
        <f>AH881+COUNTIF(전체당첨내역!$B882:$G882,33)</f>
        <v>124</v>
      </c>
      <c r="AI882">
        <f>AI881+COUNTIF(전체당첨내역!$B882:$G882,34)</f>
        <v>139</v>
      </c>
      <c r="AJ882">
        <f>AJ881+COUNTIF(전체당첨내역!$B882:$G882,35)</f>
        <v>108</v>
      </c>
      <c r="AK882">
        <f>AK881+COUNTIF(전체당첨내역!$B882:$G882,36)</f>
        <v>116</v>
      </c>
      <c r="AL882">
        <f>AL881+COUNTIF(전체당첨내역!$B882:$G882,37)</f>
        <v>119</v>
      </c>
      <c r="AM882">
        <f>AM881+COUNTIF(전체당첨내역!$B882:$G882,38)</f>
        <v>114</v>
      </c>
      <c r="AN882">
        <f>AN881+COUNTIF(전체당첨내역!$B882:$G882,39)</f>
        <v>123</v>
      </c>
      <c r="AO882">
        <f>AO881+COUNTIF(전체당첨내역!$B882:$G882,40)</f>
        <v>129</v>
      </c>
      <c r="AP882">
        <f>AP881+COUNTIF(전체당첨내역!$B882:$G882,41)</f>
        <v>106</v>
      </c>
      <c r="AQ882">
        <f>AQ881+COUNTIF(전체당첨내역!$B882:$G882,42)</f>
        <v>112</v>
      </c>
      <c r="AR882">
        <f>AR881+COUNTIF(전체당첨내역!$B882:$G882,43)</f>
        <v>130</v>
      </c>
      <c r="AS882">
        <f>AS881+COUNTIF(전체당첨내역!$B882:$G882,44)</f>
        <v>115</v>
      </c>
      <c r="AT882">
        <f>AT881+COUNTIF(전체당첨내역!$B882:$G882,45)</f>
        <v>123</v>
      </c>
    </row>
    <row r="883" spans="1:46" ht="16.5" customHeight="1">
      <c r="A883">
        <v>882</v>
      </c>
      <c r="B883">
        <f>B882+COUNTIF(전체당첨내역!$B883:$G883,1)</f>
        <v>124</v>
      </c>
      <c r="C883">
        <f>C882+COUNTIF(전체당첨내역!$B883:$G883,2)</f>
        <v>116</v>
      </c>
      <c r="D883">
        <f>D882+COUNTIF(전체당첨내역!$B883:$G883,3)</f>
        <v>114</v>
      </c>
      <c r="E883">
        <f>E882+COUNTIF(전체당첨내역!$B883:$G883,4)</f>
        <v>119</v>
      </c>
      <c r="F883">
        <f>F882+COUNTIF(전체당첨내역!$B883:$G883,5)</f>
        <v>122</v>
      </c>
      <c r="G883">
        <f>G882+COUNTIF(전체당첨내역!$B883:$G883,6)</f>
        <v>111</v>
      </c>
      <c r="H883">
        <f>H882+COUNTIF(전체당첨내역!$B883:$G883,7)</f>
        <v>116</v>
      </c>
      <c r="I883">
        <f>I882+COUNTIF(전체당첨내역!$B883:$G883,8)</f>
        <v>120</v>
      </c>
      <c r="J883">
        <f>J882+COUNTIF(전체당첨내역!$B883:$G883,9)</f>
        <v>90</v>
      </c>
      <c r="K883">
        <f>K882+COUNTIF(전체당첨내역!$B883:$G883,10)</f>
        <v>125</v>
      </c>
      <c r="L883">
        <f>L882+COUNTIF(전체당첨내역!$B883:$G883,11)</f>
        <v>122</v>
      </c>
      <c r="M883">
        <f>M882+COUNTIF(전체당첨내역!$B883:$G883,12)</f>
        <v>126</v>
      </c>
      <c r="N883">
        <f>N882+COUNTIF(전체당첨내역!$B883:$G883,13)</f>
        <v>124</v>
      </c>
      <c r="O883">
        <f>O882+COUNTIF(전체당첨내역!$B883:$G883,14)</f>
        <v>124</v>
      </c>
      <c r="P883">
        <f>P882+COUNTIF(전체당첨내역!$B883:$G883,15)</f>
        <v>120</v>
      </c>
      <c r="Q883">
        <f>Q882+COUNTIF(전체당첨내역!$B883:$G883,16)</f>
        <v>113</v>
      </c>
      <c r="R883">
        <f>R882+COUNTIF(전체당첨내역!$B883:$G883,17)</f>
        <v>128</v>
      </c>
      <c r="S883">
        <f>S882+COUNTIF(전체당첨내역!$B883:$G883,18)</f>
        <v>125</v>
      </c>
      <c r="T883">
        <f>T882+COUNTIF(전체당첨내역!$B883:$G883,19)</f>
        <v>123</v>
      </c>
      <c r="U883">
        <f>U882+COUNTIF(전체당첨내역!$B883:$G883,20)</f>
        <v>126</v>
      </c>
      <c r="V883">
        <f>V882+COUNTIF(전체당첨내역!$B883:$G883,21)</f>
        <v>116</v>
      </c>
      <c r="W883">
        <f>W882+COUNTIF(전체당첨내역!$B883:$G883,22)</f>
        <v>97</v>
      </c>
      <c r="X883">
        <f>X882+COUNTIF(전체당첨내역!$B883:$G883,23)</f>
        <v>102</v>
      </c>
      <c r="Y883">
        <f>Y882+COUNTIF(전체당첨내역!$B883:$G883,24)</f>
        <v>117</v>
      </c>
      <c r="Z883">
        <f>Z882+COUNTIF(전체당첨내역!$B883:$G883,25)</f>
        <v>116</v>
      </c>
      <c r="AA883">
        <f>AA882+COUNTIF(전체당첨내역!$B883:$G883,26)</f>
        <v>119</v>
      </c>
      <c r="AB883">
        <f>AB882+COUNTIF(전체당첨내역!$B883:$G883,27)</f>
        <v>129</v>
      </c>
      <c r="AC883">
        <f>AC882+COUNTIF(전체당첨내역!$B883:$G883,28)</f>
        <v>108</v>
      </c>
      <c r="AD883">
        <f>AD882+COUNTIF(전체당첨내역!$B883:$G883,29)</f>
        <v>107</v>
      </c>
      <c r="AE883">
        <f>AE882+COUNTIF(전체당첨내역!$B883:$G883,30)</f>
        <v>109</v>
      </c>
      <c r="AF883">
        <f>AF882+COUNTIF(전체당첨내역!$B883:$G883,31)</f>
        <v>119</v>
      </c>
      <c r="AG883">
        <f>AG882+COUNTIF(전체당첨내역!$B883:$G883,32)</f>
        <v>102</v>
      </c>
      <c r="AH883">
        <f>AH882+COUNTIF(전체당첨내역!$B883:$G883,33)</f>
        <v>124</v>
      </c>
      <c r="AI883">
        <f>AI882+COUNTIF(전체당첨내역!$B883:$G883,34)</f>
        <v>140</v>
      </c>
      <c r="AJ883">
        <f>AJ882+COUNTIF(전체당첨내역!$B883:$G883,35)</f>
        <v>108</v>
      </c>
      <c r="AK883">
        <f>AK882+COUNTIF(전체당첨내역!$B883:$G883,36)</f>
        <v>116</v>
      </c>
      <c r="AL883">
        <f>AL882+COUNTIF(전체당첨내역!$B883:$G883,37)</f>
        <v>119</v>
      </c>
      <c r="AM883">
        <f>AM882+COUNTIF(전체당첨내역!$B883:$G883,38)</f>
        <v>114</v>
      </c>
      <c r="AN883">
        <f>AN882+COUNTIF(전체당첨내역!$B883:$G883,39)</f>
        <v>124</v>
      </c>
      <c r="AO883">
        <f>AO882+COUNTIF(전체당첨내역!$B883:$G883,40)</f>
        <v>129</v>
      </c>
      <c r="AP883">
        <f>AP882+COUNTIF(전체당첨내역!$B883:$G883,41)</f>
        <v>106</v>
      </c>
      <c r="AQ883">
        <f>AQ882+COUNTIF(전체당첨내역!$B883:$G883,42)</f>
        <v>112</v>
      </c>
      <c r="AR883">
        <f>AR882+COUNTIF(전체당첨내역!$B883:$G883,43)</f>
        <v>131</v>
      </c>
      <c r="AS883">
        <f>AS882+COUNTIF(전체당첨내역!$B883:$G883,44)</f>
        <v>116</v>
      </c>
      <c r="AT883">
        <f>AT882+COUNTIF(전체당첨내역!$B883:$G883,45)</f>
        <v>124</v>
      </c>
    </row>
    <row r="884" spans="1:46" ht="16.5" customHeight="1">
      <c r="A884">
        <v>883</v>
      </c>
      <c r="B884">
        <f>B883+COUNTIF(전체당첨내역!$B884:$G884,1)</f>
        <v>124</v>
      </c>
      <c r="C884">
        <f>C883+COUNTIF(전체당첨내역!$B884:$G884,2)</f>
        <v>116</v>
      </c>
      <c r="D884">
        <f>D883+COUNTIF(전체당첨내역!$B884:$G884,3)</f>
        <v>114</v>
      </c>
      <c r="E884">
        <f>E883+COUNTIF(전체당첨내역!$B884:$G884,4)</f>
        <v>119</v>
      </c>
      <c r="F884">
        <f>F883+COUNTIF(전체당첨내역!$B884:$G884,5)</f>
        <v>122</v>
      </c>
      <c r="G884">
        <f>G883+COUNTIF(전체당첨내역!$B884:$G884,6)</f>
        <v>111</v>
      </c>
      <c r="H884">
        <f>H883+COUNTIF(전체당첨내역!$B884:$G884,7)</f>
        <v>116</v>
      </c>
      <c r="I884">
        <f>I883+COUNTIF(전체당첨내역!$B884:$G884,8)</f>
        <v>120</v>
      </c>
      <c r="J884">
        <f>J883+COUNTIF(전체당첨내역!$B884:$G884,9)</f>
        <v>91</v>
      </c>
      <c r="K884">
        <f>K883+COUNTIF(전체당첨내역!$B884:$G884,10)</f>
        <v>125</v>
      </c>
      <c r="L884">
        <f>L883+COUNTIF(전체당첨내역!$B884:$G884,11)</f>
        <v>122</v>
      </c>
      <c r="M884">
        <f>M883+COUNTIF(전체당첨내역!$B884:$G884,12)</f>
        <v>126</v>
      </c>
      <c r="N884">
        <f>N883+COUNTIF(전체당첨내역!$B884:$G884,13)</f>
        <v>124</v>
      </c>
      <c r="O884">
        <f>O883+COUNTIF(전체당첨내역!$B884:$G884,14)</f>
        <v>124</v>
      </c>
      <c r="P884">
        <f>P883+COUNTIF(전체당첨내역!$B884:$G884,15)</f>
        <v>120</v>
      </c>
      <c r="Q884">
        <f>Q883+COUNTIF(전체당첨내역!$B884:$G884,16)</f>
        <v>113</v>
      </c>
      <c r="R884">
        <f>R883+COUNTIF(전체당첨내역!$B884:$G884,17)</f>
        <v>128</v>
      </c>
      <c r="S884">
        <f>S883+COUNTIF(전체당첨내역!$B884:$G884,18)</f>
        <v>126</v>
      </c>
      <c r="T884">
        <f>T883+COUNTIF(전체당첨내역!$B884:$G884,19)</f>
        <v>123</v>
      </c>
      <c r="U884">
        <f>U883+COUNTIF(전체당첨내역!$B884:$G884,20)</f>
        <v>126</v>
      </c>
      <c r="V884">
        <f>V883+COUNTIF(전체당첨내역!$B884:$G884,21)</f>
        <v>116</v>
      </c>
      <c r="W884">
        <f>W883+COUNTIF(전체당첨내역!$B884:$G884,22)</f>
        <v>97</v>
      </c>
      <c r="X884">
        <f>X883+COUNTIF(전체당첨내역!$B884:$G884,23)</f>
        <v>102</v>
      </c>
      <c r="Y884">
        <f>Y883+COUNTIF(전체당첨내역!$B884:$G884,24)</f>
        <v>117</v>
      </c>
      <c r="Z884">
        <f>Z883+COUNTIF(전체당첨내역!$B884:$G884,25)</f>
        <v>116</v>
      </c>
      <c r="AA884">
        <f>AA883+COUNTIF(전체당첨내역!$B884:$G884,26)</f>
        <v>119</v>
      </c>
      <c r="AB884">
        <f>AB883+COUNTIF(전체당첨내역!$B884:$G884,27)</f>
        <v>129</v>
      </c>
      <c r="AC884">
        <f>AC883+COUNTIF(전체당첨내역!$B884:$G884,28)</f>
        <v>108</v>
      </c>
      <c r="AD884">
        <f>AD883+COUNTIF(전체당첨내역!$B884:$G884,29)</f>
        <v>107</v>
      </c>
      <c r="AE884">
        <f>AE883+COUNTIF(전체당첨내역!$B884:$G884,30)</f>
        <v>109</v>
      </c>
      <c r="AF884">
        <f>AF883+COUNTIF(전체당첨내역!$B884:$G884,31)</f>
        <v>119</v>
      </c>
      <c r="AG884">
        <f>AG883+COUNTIF(전체당첨내역!$B884:$G884,32)</f>
        <v>103</v>
      </c>
      <c r="AH884">
        <f>AH883+COUNTIF(전체당첨내역!$B884:$G884,33)</f>
        <v>125</v>
      </c>
      <c r="AI884">
        <f>AI883+COUNTIF(전체당첨내역!$B884:$G884,34)</f>
        <v>140</v>
      </c>
      <c r="AJ884">
        <f>AJ883+COUNTIF(전체당첨내역!$B884:$G884,35)</f>
        <v>108</v>
      </c>
      <c r="AK884">
        <f>AK883+COUNTIF(전체당첨내역!$B884:$G884,36)</f>
        <v>116</v>
      </c>
      <c r="AL884">
        <f>AL883+COUNTIF(전체당첨내역!$B884:$G884,37)</f>
        <v>120</v>
      </c>
      <c r="AM884">
        <f>AM883+COUNTIF(전체당첨내역!$B884:$G884,38)</f>
        <v>114</v>
      </c>
      <c r="AN884">
        <f>AN883+COUNTIF(전체당첨내역!$B884:$G884,39)</f>
        <v>124</v>
      </c>
      <c r="AO884">
        <f>AO883+COUNTIF(전체당첨내역!$B884:$G884,40)</f>
        <v>129</v>
      </c>
      <c r="AP884">
        <f>AP883+COUNTIF(전체당첨내역!$B884:$G884,41)</f>
        <v>106</v>
      </c>
      <c r="AQ884">
        <f>AQ883+COUNTIF(전체당첨내역!$B884:$G884,42)</f>
        <v>112</v>
      </c>
      <c r="AR884">
        <f>AR883+COUNTIF(전체당첨내역!$B884:$G884,43)</f>
        <v>131</v>
      </c>
      <c r="AS884">
        <f>AS883+COUNTIF(전체당첨내역!$B884:$G884,44)</f>
        <v>117</v>
      </c>
      <c r="AT884">
        <f>AT883+COUNTIF(전체당첨내역!$B884:$G884,45)</f>
        <v>124</v>
      </c>
    </row>
    <row r="885" spans="1:46" ht="16.5" customHeight="1">
      <c r="A885">
        <v>884</v>
      </c>
      <c r="B885">
        <f>B884+COUNTIF(전체당첨내역!$B885:$G885,1)</f>
        <v>124</v>
      </c>
      <c r="C885">
        <f>C884+COUNTIF(전체당첨내역!$B885:$G885,2)</f>
        <v>116</v>
      </c>
      <c r="D885">
        <f>D884+COUNTIF(전체당첨내역!$B885:$G885,3)</f>
        <v>114</v>
      </c>
      <c r="E885">
        <f>E884+COUNTIF(전체당첨내역!$B885:$G885,4)</f>
        <v>120</v>
      </c>
      <c r="F885">
        <f>F884+COUNTIF(전체당첨내역!$B885:$G885,5)</f>
        <v>122</v>
      </c>
      <c r="G885">
        <f>G884+COUNTIF(전체당첨내역!$B885:$G885,6)</f>
        <v>111</v>
      </c>
      <c r="H885">
        <f>H884+COUNTIF(전체당첨내역!$B885:$G885,7)</f>
        <v>116</v>
      </c>
      <c r="I885">
        <f>I884+COUNTIF(전체당첨내역!$B885:$G885,8)</f>
        <v>120</v>
      </c>
      <c r="J885">
        <f>J884+COUNTIF(전체당첨내역!$B885:$G885,9)</f>
        <v>91</v>
      </c>
      <c r="K885">
        <f>K884+COUNTIF(전체당첨내역!$B885:$G885,10)</f>
        <v>125</v>
      </c>
      <c r="L885">
        <f>L884+COUNTIF(전체당첨내역!$B885:$G885,11)</f>
        <v>122</v>
      </c>
      <c r="M885">
        <f>M884+COUNTIF(전체당첨내역!$B885:$G885,12)</f>
        <v>126</v>
      </c>
      <c r="N885">
        <f>N884+COUNTIF(전체당첨내역!$B885:$G885,13)</f>
        <v>124</v>
      </c>
      <c r="O885">
        <f>O884+COUNTIF(전체당첨내역!$B885:$G885,14)</f>
        <v>125</v>
      </c>
      <c r="P885">
        <f>P884+COUNTIF(전체당첨내역!$B885:$G885,15)</f>
        <v>120</v>
      </c>
      <c r="Q885">
        <f>Q884+COUNTIF(전체당첨내역!$B885:$G885,16)</f>
        <v>113</v>
      </c>
      <c r="R885">
        <f>R884+COUNTIF(전체당첨내역!$B885:$G885,17)</f>
        <v>128</v>
      </c>
      <c r="S885">
        <f>S884+COUNTIF(전체당첨내역!$B885:$G885,18)</f>
        <v>126</v>
      </c>
      <c r="T885">
        <f>T884+COUNTIF(전체당첨내역!$B885:$G885,19)</f>
        <v>123</v>
      </c>
      <c r="U885">
        <f>U884+COUNTIF(전체당첨내역!$B885:$G885,20)</f>
        <v>126</v>
      </c>
      <c r="V885">
        <f>V884+COUNTIF(전체당첨내역!$B885:$G885,21)</f>
        <v>116</v>
      </c>
      <c r="W885">
        <f>W884+COUNTIF(전체당첨내역!$B885:$G885,22)</f>
        <v>97</v>
      </c>
      <c r="X885">
        <f>X884+COUNTIF(전체당첨내역!$B885:$G885,23)</f>
        <v>103</v>
      </c>
      <c r="Y885">
        <f>Y884+COUNTIF(전체당첨내역!$B885:$G885,24)</f>
        <v>117</v>
      </c>
      <c r="Z885">
        <f>Z884+COUNTIF(전체당첨내역!$B885:$G885,25)</f>
        <v>116</v>
      </c>
      <c r="AA885">
        <f>AA884+COUNTIF(전체당첨내역!$B885:$G885,26)</f>
        <v>119</v>
      </c>
      <c r="AB885">
        <f>AB884+COUNTIF(전체당첨내역!$B885:$G885,27)</f>
        <v>129</v>
      </c>
      <c r="AC885">
        <f>AC884+COUNTIF(전체당첨내역!$B885:$G885,28)</f>
        <v>109</v>
      </c>
      <c r="AD885">
        <f>AD884+COUNTIF(전체당첨내역!$B885:$G885,29)</f>
        <v>107</v>
      </c>
      <c r="AE885">
        <f>AE884+COUNTIF(전체당첨내역!$B885:$G885,30)</f>
        <v>109</v>
      </c>
      <c r="AF885">
        <f>AF884+COUNTIF(전체당첨내역!$B885:$G885,31)</f>
        <v>119</v>
      </c>
      <c r="AG885">
        <f>AG884+COUNTIF(전체당첨내역!$B885:$G885,32)</f>
        <v>103</v>
      </c>
      <c r="AH885">
        <f>AH884+COUNTIF(전체당첨내역!$B885:$G885,33)</f>
        <v>125</v>
      </c>
      <c r="AI885">
        <f>AI884+COUNTIF(전체당첨내역!$B885:$G885,34)</f>
        <v>140</v>
      </c>
      <c r="AJ885">
        <f>AJ884+COUNTIF(전체당첨내역!$B885:$G885,35)</f>
        <v>108</v>
      </c>
      <c r="AK885">
        <f>AK884+COUNTIF(전체당첨내역!$B885:$G885,36)</f>
        <v>116</v>
      </c>
      <c r="AL885">
        <f>AL884+COUNTIF(전체당첨내역!$B885:$G885,37)</f>
        <v>121</v>
      </c>
      <c r="AM885">
        <f>AM884+COUNTIF(전체당첨내역!$B885:$G885,38)</f>
        <v>114</v>
      </c>
      <c r="AN885">
        <f>AN884+COUNTIF(전체당첨내역!$B885:$G885,39)</f>
        <v>124</v>
      </c>
      <c r="AO885">
        <f>AO884+COUNTIF(전체당첨내역!$B885:$G885,40)</f>
        <v>129</v>
      </c>
      <c r="AP885">
        <f>AP884+COUNTIF(전체당첨내역!$B885:$G885,41)</f>
        <v>106</v>
      </c>
      <c r="AQ885">
        <f>AQ884+COUNTIF(전체당첨내역!$B885:$G885,42)</f>
        <v>112</v>
      </c>
      <c r="AR885">
        <f>AR884+COUNTIF(전체당첨내역!$B885:$G885,43)</f>
        <v>131</v>
      </c>
      <c r="AS885">
        <f>AS884+COUNTIF(전체당첨내역!$B885:$G885,44)</f>
        <v>117</v>
      </c>
      <c r="AT885">
        <f>AT884+COUNTIF(전체당첨내역!$B885:$G885,45)</f>
        <v>125</v>
      </c>
    </row>
    <row r="886" spans="1:46" ht="16.5" customHeight="1">
      <c r="A886">
        <v>885</v>
      </c>
      <c r="B886">
        <f>B885+COUNTIF(전체당첨내역!$B886:$G886,1)</f>
        <v>125</v>
      </c>
      <c r="C886">
        <f>C885+COUNTIF(전체당첨내역!$B886:$G886,2)</f>
        <v>116</v>
      </c>
      <c r="D886">
        <f>D885+COUNTIF(전체당첨내역!$B886:$G886,3)</f>
        <v>115</v>
      </c>
      <c r="E886">
        <f>E885+COUNTIF(전체당첨내역!$B886:$G886,4)</f>
        <v>120</v>
      </c>
      <c r="F886">
        <f>F885+COUNTIF(전체당첨내역!$B886:$G886,5)</f>
        <v>122</v>
      </c>
      <c r="G886">
        <f>G885+COUNTIF(전체당첨내역!$B886:$G886,6)</f>
        <v>111</v>
      </c>
      <c r="H886">
        <f>H885+COUNTIF(전체당첨내역!$B886:$G886,7)</f>
        <v>116</v>
      </c>
      <c r="I886">
        <f>I885+COUNTIF(전체당첨내역!$B886:$G886,8)</f>
        <v>120</v>
      </c>
      <c r="J886">
        <f>J885+COUNTIF(전체당첨내역!$B886:$G886,9)</f>
        <v>91</v>
      </c>
      <c r="K886">
        <f>K885+COUNTIF(전체당첨내역!$B886:$G886,10)</f>
        <v>125</v>
      </c>
      <c r="L886">
        <f>L885+COUNTIF(전체당첨내역!$B886:$G886,11)</f>
        <v>122</v>
      </c>
      <c r="M886">
        <f>M885+COUNTIF(전체당첨내역!$B886:$G886,12)</f>
        <v>126</v>
      </c>
      <c r="N886">
        <f>N885+COUNTIF(전체당첨내역!$B886:$G886,13)</f>
        <v>124</v>
      </c>
      <c r="O886">
        <f>O885+COUNTIF(전체당첨내역!$B886:$G886,14)</f>
        <v>125</v>
      </c>
      <c r="P886">
        <f>P885+COUNTIF(전체당첨내역!$B886:$G886,15)</f>
        <v>120</v>
      </c>
      <c r="Q886">
        <f>Q885+COUNTIF(전체당첨내역!$B886:$G886,16)</f>
        <v>113</v>
      </c>
      <c r="R886">
        <f>R885+COUNTIF(전체당첨내역!$B886:$G886,17)</f>
        <v>128</v>
      </c>
      <c r="S886">
        <f>S885+COUNTIF(전체당첨내역!$B886:$G886,18)</f>
        <v>126</v>
      </c>
      <c r="T886">
        <f>T885+COUNTIF(전체당첨내역!$B886:$G886,19)</f>
        <v>123</v>
      </c>
      <c r="U886">
        <f>U885+COUNTIF(전체당첨내역!$B886:$G886,20)</f>
        <v>126</v>
      </c>
      <c r="V886">
        <f>V885+COUNTIF(전체당첨내역!$B886:$G886,21)</f>
        <v>116</v>
      </c>
      <c r="W886">
        <f>W885+COUNTIF(전체당첨내역!$B886:$G886,22)</f>
        <v>97</v>
      </c>
      <c r="X886">
        <f>X885+COUNTIF(전체당첨내역!$B886:$G886,23)</f>
        <v>103</v>
      </c>
      <c r="Y886">
        <f>Y885+COUNTIF(전체당첨내역!$B886:$G886,24)</f>
        <v>118</v>
      </c>
      <c r="Z886">
        <f>Z885+COUNTIF(전체당첨내역!$B886:$G886,25)</f>
        <v>116</v>
      </c>
      <c r="AA886">
        <f>AA885+COUNTIF(전체당첨내역!$B886:$G886,26)</f>
        <v>119</v>
      </c>
      <c r="AB886">
        <f>AB885+COUNTIF(전체당첨내역!$B886:$G886,27)</f>
        <v>130</v>
      </c>
      <c r="AC886">
        <f>AC885+COUNTIF(전체당첨내역!$B886:$G886,28)</f>
        <v>109</v>
      </c>
      <c r="AD886">
        <f>AD885+COUNTIF(전체당첨내역!$B886:$G886,29)</f>
        <v>107</v>
      </c>
      <c r="AE886">
        <f>AE885+COUNTIF(전체당첨내역!$B886:$G886,30)</f>
        <v>109</v>
      </c>
      <c r="AF886">
        <f>AF885+COUNTIF(전체당첨내역!$B886:$G886,31)</f>
        <v>119</v>
      </c>
      <c r="AG886">
        <f>AG885+COUNTIF(전체당첨내역!$B886:$G886,32)</f>
        <v>103</v>
      </c>
      <c r="AH886">
        <f>AH885+COUNTIF(전체당첨내역!$B886:$G886,33)</f>
        <v>125</v>
      </c>
      <c r="AI886">
        <f>AI885+COUNTIF(전체당첨내역!$B886:$G886,34)</f>
        <v>140</v>
      </c>
      <c r="AJ886">
        <f>AJ885+COUNTIF(전체당첨내역!$B886:$G886,35)</f>
        <v>108</v>
      </c>
      <c r="AK886">
        <f>AK885+COUNTIF(전체당첨내역!$B886:$G886,36)</f>
        <v>116</v>
      </c>
      <c r="AL886">
        <f>AL885+COUNTIF(전체당첨내역!$B886:$G886,37)</f>
        <v>121</v>
      </c>
      <c r="AM886">
        <f>AM885+COUNTIF(전체당첨내역!$B886:$G886,38)</f>
        <v>114</v>
      </c>
      <c r="AN886">
        <f>AN885+COUNTIF(전체당첨내역!$B886:$G886,39)</f>
        <v>125</v>
      </c>
      <c r="AO886">
        <f>AO885+COUNTIF(전체당첨내역!$B886:$G886,40)</f>
        <v>129</v>
      </c>
      <c r="AP886">
        <f>AP885+COUNTIF(전체당첨내역!$B886:$G886,41)</f>
        <v>106</v>
      </c>
      <c r="AQ886">
        <f>AQ885+COUNTIF(전체당첨내역!$B886:$G886,42)</f>
        <v>112</v>
      </c>
      <c r="AR886">
        <f>AR885+COUNTIF(전체당첨내역!$B886:$G886,43)</f>
        <v>131</v>
      </c>
      <c r="AS886">
        <f>AS885+COUNTIF(전체당첨내역!$B886:$G886,44)</f>
        <v>117</v>
      </c>
      <c r="AT886">
        <f>AT885+COUNTIF(전체당첨내역!$B886:$G886,45)</f>
        <v>126</v>
      </c>
    </row>
    <row r="887" spans="1:46" ht="16.5" customHeight="1">
      <c r="A887">
        <v>886</v>
      </c>
      <c r="B887">
        <f>B886+COUNTIF(전체당첨내역!$B887:$G887,1)</f>
        <v>125</v>
      </c>
      <c r="C887">
        <f>C886+COUNTIF(전체당첨내역!$B887:$G887,2)</f>
        <v>116</v>
      </c>
      <c r="D887">
        <f>D886+COUNTIF(전체당첨내역!$B887:$G887,3)</f>
        <v>115</v>
      </c>
      <c r="E887">
        <f>E886+COUNTIF(전체당첨내역!$B887:$G887,4)</f>
        <v>120</v>
      </c>
      <c r="F887">
        <f>F886+COUNTIF(전체당첨내역!$B887:$G887,5)</f>
        <v>122</v>
      </c>
      <c r="G887">
        <f>G886+COUNTIF(전체당첨내역!$B887:$G887,6)</f>
        <v>111</v>
      </c>
      <c r="H887">
        <f>H886+COUNTIF(전체당첨내역!$B887:$G887,7)</f>
        <v>116</v>
      </c>
      <c r="I887">
        <f>I886+COUNTIF(전체당첨내역!$B887:$G887,8)</f>
        <v>120</v>
      </c>
      <c r="J887">
        <f>J886+COUNTIF(전체당첨내역!$B887:$G887,9)</f>
        <v>91</v>
      </c>
      <c r="K887">
        <f>K886+COUNTIF(전체당첨내역!$B887:$G887,10)</f>
        <v>125</v>
      </c>
      <c r="L887">
        <f>L886+COUNTIF(전체당첨내역!$B887:$G887,11)</f>
        <v>122</v>
      </c>
      <c r="M887">
        <f>M886+COUNTIF(전체당첨내역!$B887:$G887,12)</f>
        <v>126</v>
      </c>
      <c r="N887">
        <f>N886+COUNTIF(전체당첨내역!$B887:$G887,13)</f>
        <v>124</v>
      </c>
      <c r="O887">
        <f>O886+COUNTIF(전체당첨내역!$B887:$G887,14)</f>
        <v>125</v>
      </c>
      <c r="P887">
        <f>P886+COUNTIF(전체당첨내역!$B887:$G887,15)</f>
        <v>120</v>
      </c>
      <c r="Q887">
        <f>Q886+COUNTIF(전체당첨내역!$B887:$G887,16)</f>
        <v>113</v>
      </c>
      <c r="R887">
        <f>R886+COUNTIF(전체당첨내역!$B887:$G887,17)</f>
        <v>128</v>
      </c>
      <c r="S887">
        <f>S886+COUNTIF(전체당첨내역!$B887:$G887,18)</f>
        <v>126</v>
      </c>
      <c r="T887">
        <f>T886+COUNTIF(전체당첨내역!$B887:$G887,19)</f>
        <v>124</v>
      </c>
      <c r="U887">
        <f>U886+COUNTIF(전체당첨내역!$B887:$G887,20)</f>
        <v>126</v>
      </c>
      <c r="V887">
        <f>V886+COUNTIF(전체당첨내역!$B887:$G887,21)</f>
        <v>116</v>
      </c>
      <c r="W887">
        <f>W886+COUNTIF(전체당첨내역!$B887:$G887,22)</f>
        <v>97</v>
      </c>
      <c r="X887">
        <f>X886+COUNTIF(전체당첨내역!$B887:$G887,23)</f>
        <v>104</v>
      </c>
      <c r="Y887">
        <f>Y886+COUNTIF(전체당첨내역!$B887:$G887,24)</f>
        <v>118</v>
      </c>
      <c r="Z887">
        <f>Z886+COUNTIF(전체당첨내역!$B887:$G887,25)</f>
        <v>116</v>
      </c>
      <c r="AA887">
        <f>AA886+COUNTIF(전체당첨내역!$B887:$G887,26)</f>
        <v>119</v>
      </c>
      <c r="AB887">
        <f>AB886+COUNTIF(전체당첨내역!$B887:$G887,27)</f>
        <v>130</v>
      </c>
      <c r="AC887">
        <f>AC886+COUNTIF(전체당첨내역!$B887:$G887,28)</f>
        <v>110</v>
      </c>
      <c r="AD887">
        <f>AD886+COUNTIF(전체당첨내역!$B887:$G887,29)</f>
        <v>107</v>
      </c>
      <c r="AE887">
        <f>AE886+COUNTIF(전체당첨내역!$B887:$G887,30)</f>
        <v>109</v>
      </c>
      <c r="AF887">
        <f>AF886+COUNTIF(전체당첨내역!$B887:$G887,31)</f>
        <v>119</v>
      </c>
      <c r="AG887">
        <f>AG886+COUNTIF(전체당첨내역!$B887:$G887,32)</f>
        <v>103</v>
      </c>
      <c r="AH887">
        <f>AH886+COUNTIF(전체당첨내역!$B887:$G887,33)</f>
        <v>125</v>
      </c>
      <c r="AI887">
        <f>AI886+COUNTIF(전체당첨내역!$B887:$G887,34)</f>
        <v>140</v>
      </c>
      <c r="AJ887">
        <f>AJ886+COUNTIF(전체당첨내역!$B887:$G887,35)</f>
        <v>108</v>
      </c>
      <c r="AK887">
        <f>AK886+COUNTIF(전체당첨내역!$B887:$G887,36)</f>
        <v>116</v>
      </c>
      <c r="AL887">
        <f>AL886+COUNTIF(전체당첨내역!$B887:$G887,37)</f>
        <v>122</v>
      </c>
      <c r="AM887">
        <f>AM886+COUNTIF(전체당첨내역!$B887:$G887,38)</f>
        <v>114</v>
      </c>
      <c r="AN887">
        <f>AN886+COUNTIF(전체당첨내역!$B887:$G887,39)</f>
        <v>125</v>
      </c>
      <c r="AO887">
        <f>AO886+COUNTIF(전체당첨내역!$B887:$G887,40)</f>
        <v>129</v>
      </c>
      <c r="AP887">
        <f>AP886+COUNTIF(전체당첨내역!$B887:$G887,41)</f>
        <v>106</v>
      </c>
      <c r="AQ887">
        <f>AQ886+COUNTIF(전체당첨내역!$B887:$G887,42)</f>
        <v>113</v>
      </c>
      <c r="AR887">
        <f>AR886+COUNTIF(전체당첨내역!$B887:$G887,43)</f>
        <v>131</v>
      </c>
      <c r="AS887">
        <f>AS886+COUNTIF(전체당첨내역!$B887:$G887,44)</f>
        <v>117</v>
      </c>
      <c r="AT887">
        <f>AT886+COUNTIF(전체당첨내역!$B887:$G887,45)</f>
        <v>127</v>
      </c>
    </row>
    <row r="888" spans="1:46" ht="16.5" customHeight="1">
      <c r="A888">
        <v>887</v>
      </c>
      <c r="B888">
        <f>B887+COUNTIF(전체당첨내역!$B888:$G888,1)</f>
        <v>125</v>
      </c>
      <c r="C888">
        <f>C887+COUNTIF(전체당첨내역!$B888:$G888,2)</f>
        <v>116</v>
      </c>
      <c r="D888">
        <f>D887+COUNTIF(전체당첨내역!$B888:$G888,3)</f>
        <v>115</v>
      </c>
      <c r="E888">
        <f>E887+COUNTIF(전체당첨내역!$B888:$G888,4)</f>
        <v>120</v>
      </c>
      <c r="F888">
        <f>F887+COUNTIF(전체당첨내역!$B888:$G888,5)</f>
        <v>122</v>
      </c>
      <c r="G888">
        <f>G887+COUNTIF(전체당첨내역!$B888:$G888,6)</f>
        <v>111</v>
      </c>
      <c r="H888">
        <f>H887+COUNTIF(전체당첨내역!$B888:$G888,7)</f>
        <v>116</v>
      </c>
      <c r="I888">
        <f>I887+COUNTIF(전체당첨내역!$B888:$G888,8)</f>
        <v>121</v>
      </c>
      <c r="J888">
        <f>J887+COUNTIF(전체당첨내역!$B888:$G888,9)</f>
        <v>91</v>
      </c>
      <c r="K888">
        <f>K887+COUNTIF(전체당첨내역!$B888:$G888,10)</f>
        <v>125</v>
      </c>
      <c r="L888">
        <f>L887+COUNTIF(전체당첨내역!$B888:$G888,11)</f>
        <v>122</v>
      </c>
      <c r="M888">
        <f>M887+COUNTIF(전체당첨내역!$B888:$G888,12)</f>
        <v>126</v>
      </c>
      <c r="N888">
        <f>N887+COUNTIF(전체당첨내역!$B888:$G888,13)</f>
        <v>124</v>
      </c>
      <c r="O888">
        <f>O887+COUNTIF(전체당첨내역!$B888:$G888,14)</f>
        <v>126</v>
      </c>
      <c r="P888">
        <f>P887+COUNTIF(전체당첨내역!$B888:$G888,15)</f>
        <v>120</v>
      </c>
      <c r="Q888">
        <f>Q887+COUNTIF(전체당첨내역!$B888:$G888,16)</f>
        <v>113</v>
      </c>
      <c r="R888">
        <f>R887+COUNTIF(전체당첨내역!$B888:$G888,17)</f>
        <v>129</v>
      </c>
      <c r="S888">
        <f>S887+COUNTIF(전체당첨내역!$B888:$G888,18)</f>
        <v>126</v>
      </c>
      <c r="T888">
        <f>T887+COUNTIF(전체당첨내역!$B888:$G888,19)</f>
        <v>124</v>
      </c>
      <c r="U888">
        <f>U887+COUNTIF(전체당첨내역!$B888:$G888,20)</f>
        <v>126</v>
      </c>
      <c r="V888">
        <f>V887+COUNTIF(전체당첨내역!$B888:$G888,21)</f>
        <v>116</v>
      </c>
      <c r="W888">
        <f>W887+COUNTIF(전체당첨내역!$B888:$G888,22)</f>
        <v>97</v>
      </c>
      <c r="X888">
        <f>X887+COUNTIF(전체당첨내역!$B888:$G888,23)</f>
        <v>104</v>
      </c>
      <c r="Y888">
        <f>Y887+COUNTIF(전체당첨내역!$B888:$G888,24)</f>
        <v>118</v>
      </c>
      <c r="Z888">
        <f>Z887+COUNTIF(전체당첨내역!$B888:$G888,25)</f>
        <v>116</v>
      </c>
      <c r="AA888">
        <f>AA887+COUNTIF(전체당첨내역!$B888:$G888,26)</f>
        <v>119</v>
      </c>
      <c r="AB888">
        <f>AB887+COUNTIF(전체당첨내역!$B888:$G888,27)</f>
        <v>131</v>
      </c>
      <c r="AC888">
        <f>AC887+COUNTIF(전체당첨내역!$B888:$G888,28)</f>
        <v>110</v>
      </c>
      <c r="AD888">
        <f>AD887+COUNTIF(전체당첨내역!$B888:$G888,29)</f>
        <v>107</v>
      </c>
      <c r="AE888">
        <f>AE887+COUNTIF(전체당첨내역!$B888:$G888,30)</f>
        <v>109</v>
      </c>
      <c r="AF888">
        <f>AF887+COUNTIF(전체당첨내역!$B888:$G888,31)</f>
        <v>119</v>
      </c>
      <c r="AG888">
        <f>AG887+COUNTIF(전체당첨내역!$B888:$G888,32)</f>
        <v>103</v>
      </c>
      <c r="AH888">
        <f>AH887+COUNTIF(전체당첨내역!$B888:$G888,33)</f>
        <v>125</v>
      </c>
      <c r="AI888">
        <f>AI887+COUNTIF(전체당첨내역!$B888:$G888,34)</f>
        <v>140</v>
      </c>
      <c r="AJ888">
        <f>AJ887+COUNTIF(전체당첨내역!$B888:$G888,35)</f>
        <v>108</v>
      </c>
      <c r="AK888">
        <f>AK887+COUNTIF(전체당첨내역!$B888:$G888,36)</f>
        <v>117</v>
      </c>
      <c r="AL888">
        <f>AL887+COUNTIF(전체당첨내역!$B888:$G888,37)</f>
        <v>122</v>
      </c>
      <c r="AM888">
        <f>AM887+COUNTIF(전체당첨내역!$B888:$G888,38)</f>
        <v>114</v>
      </c>
      <c r="AN888">
        <f>AN887+COUNTIF(전체당첨내역!$B888:$G888,39)</f>
        <v>125</v>
      </c>
      <c r="AO888">
        <f>AO887+COUNTIF(전체당첨내역!$B888:$G888,40)</f>
        <v>129</v>
      </c>
      <c r="AP888">
        <f>AP887+COUNTIF(전체당첨내역!$B888:$G888,41)</f>
        <v>106</v>
      </c>
      <c r="AQ888">
        <f>AQ887+COUNTIF(전체당첨내역!$B888:$G888,42)</f>
        <v>113</v>
      </c>
      <c r="AR888">
        <f>AR887+COUNTIF(전체당첨내역!$B888:$G888,43)</f>
        <v>131</v>
      </c>
      <c r="AS888">
        <f>AS887+COUNTIF(전체당첨내역!$B888:$G888,44)</f>
        <v>117</v>
      </c>
      <c r="AT888">
        <f>AT887+COUNTIF(전체당첨내역!$B888:$G888,45)</f>
        <v>128</v>
      </c>
    </row>
    <row r="889" spans="1:46" ht="16.5" customHeight="1">
      <c r="A889">
        <v>888</v>
      </c>
      <c r="B889">
        <f>B888+COUNTIF(전체당첨내역!$B889:$G889,1)</f>
        <v>125</v>
      </c>
      <c r="C889">
        <f>C888+COUNTIF(전체당첨내역!$B889:$G889,2)</f>
        <v>116</v>
      </c>
      <c r="D889">
        <f>D888+COUNTIF(전체당첨내역!$B889:$G889,3)</f>
        <v>116</v>
      </c>
      <c r="E889">
        <f>E888+COUNTIF(전체당첨내역!$B889:$G889,4)</f>
        <v>120</v>
      </c>
      <c r="F889">
        <f>F888+COUNTIF(전체당첨내역!$B889:$G889,5)</f>
        <v>122</v>
      </c>
      <c r="G889">
        <f>G888+COUNTIF(전체당첨내역!$B889:$G889,6)</f>
        <v>111</v>
      </c>
      <c r="H889">
        <f>H888+COUNTIF(전체당첨내역!$B889:$G889,7)</f>
        <v>117</v>
      </c>
      <c r="I889">
        <f>I888+COUNTIF(전체당첨내역!$B889:$G889,8)</f>
        <v>121</v>
      </c>
      <c r="J889">
        <f>J888+COUNTIF(전체당첨내역!$B889:$G889,9)</f>
        <v>91</v>
      </c>
      <c r="K889">
        <f>K888+COUNTIF(전체당첨내역!$B889:$G889,10)</f>
        <v>125</v>
      </c>
      <c r="L889">
        <f>L888+COUNTIF(전체당첨내역!$B889:$G889,11)</f>
        <v>122</v>
      </c>
      <c r="M889">
        <f>M888+COUNTIF(전체당첨내역!$B889:$G889,12)</f>
        <v>127</v>
      </c>
      <c r="N889">
        <f>N888+COUNTIF(전체당첨내역!$B889:$G889,13)</f>
        <v>124</v>
      </c>
      <c r="O889">
        <f>O888+COUNTIF(전체당첨내역!$B889:$G889,14)</f>
        <v>126</v>
      </c>
      <c r="P889">
        <f>P888+COUNTIF(전체당첨내역!$B889:$G889,15)</f>
        <v>120</v>
      </c>
      <c r="Q889">
        <f>Q888+COUNTIF(전체당첨내역!$B889:$G889,16)</f>
        <v>113</v>
      </c>
      <c r="R889">
        <f>R888+COUNTIF(전체당첨내역!$B889:$G889,17)</f>
        <v>129</v>
      </c>
      <c r="S889">
        <f>S888+COUNTIF(전체당첨내역!$B889:$G889,18)</f>
        <v>126</v>
      </c>
      <c r="T889">
        <f>T888+COUNTIF(전체당첨내역!$B889:$G889,19)</f>
        <v>124</v>
      </c>
      <c r="U889">
        <f>U888+COUNTIF(전체당첨내역!$B889:$G889,20)</f>
        <v>126</v>
      </c>
      <c r="V889">
        <f>V888+COUNTIF(전체당첨내역!$B889:$G889,21)</f>
        <v>116</v>
      </c>
      <c r="W889">
        <f>W888+COUNTIF(전체당첨내역!$B889:$G889,22)</f>
        <v>97</v>
      </c>
      <c r="X889">
        <f>X888+COUNTIF(전체당첨내역!$B889:$G889,23)</f>
        <v>104</v>
      </c>
      <c r="Y889">
        <f>Y888+COUNTIF(전체당첨내역!$B889:$G889,24)</f>
        <v>118</v>
      </c>
      <c r="Z889">
        <f>Z888+COUNTIF(전체당첨내역!$B889:$G889,25)</f>
        <v>116</v>
      </c>
      <c r="AA889">
        <f>AA888+COUNTIF(전체당첨내역!$B889:$G889,26)</f>
        <v>119</v>
      </c>
      <c r="AB889">
        <f>AB888+COUNTIF(전체당첨내역!$B889:$G889,27)</f>
        <v>131</v>
      </c>
      <c r="AC889">
        <f>AC888+COUNTIF(전체당첨내역!$B889:$G889,28)</f>
        <v>110</v>
      </c>
      <c r="AD889">
        <f>AD888+COUNTIF(전체당첨내역!$B889:$G889,29)</f>
        <v>107</v>
      </c>
      <c r="AE889">
        <f>AE888+COUNTIF(전체당첨내역!$B889:$G889,30)</f>
        <v>109</v>
      </c>
      <c r="AF889">
        <f>AF888+COUNTIF(전체당첨내역!$B889:$G889,31)</f>
        <v>120</v>
      </c>
      <c r="AG889">
        <f>AG888+COUNTIF(전체당첨내역!$B889:$G889,32)</f>
        <v>103</v>
      </c>
      <c r="AH889">
        <f>AH888+COUNTIF(전체당첨내역!$B889:$G889,33)</f>
        <v>125</v>
      </c>
      <c r="AI889">
        <f>AI888+COUNTIF(전체당첨내역!$B889:$G889,34)</f>
        <v>141</v>
      </c>
      <c r="AJ889">
        <f>AJ888+COUNTIF(전체당첨내역!$B889:$G889,35)</f>
        <v>108</v>
      </c>
      <c r="AK889">
        <f>AK888+COUNTIF(전체당첨내역!$B889:$G889,36)</f>
        <v>117</v>
      </c>
      <c r="AL889">
        <f>AL888+COUNTIF(전체당첨내역!$B889:$G889,37)</f>
        <v>122</v>
      </c>
      <c r="AM889">
        <f>AM888+COUNTIF(전체당첨내역!$B889:$G889,38)</f>
        <v>115</v>
      </c>
      <c r="AN889">
        <f>AN888+COUNTIF(전체당첨내역!$B889:$G889,39)</f>
        <v>125</v>
      </c>
      <c r="AO889">
        <f>AO888+COUNTIF(전체당첨내역!$B889:$G889,40)</f>
        <v>129</v>
      </c>
      <c r="AP889">
        <f>AP888+COUNTIF(전체당첨내역!$B889:$G889,41)</f>
        <v>106</v>
      </c>
      <c r="AQ889">
        <f>AQ888+COUNTIF(전체당첨내역!$B889:$G889,42)</f>
        <v>113</v>
      </c>
      <c r="AR889">
        <f>AR888+COUNTIF(전체당첨내역!$B889:$G889,43)</f>
        <v>131</v>
      </c>
      <c r="AS889">
        <f>AS888+COUNTIF(전체당첨내역!$B889:$G889,44)</f>
        <v>117</v>
      </c>
      <c r="AT889">
        <f>AT888+COUNTIF(전체당첨내역!$B889:$G889,45)</f>
        <v>128</v>
      </c>
    </row>
    <row r="890" spans="1:46" ht="16.5" customHeight="1">
      <c r="A890">
        <v>889</v>
      </c>
      <c r="B890">
        <f>B889+COUNTIF(전체당첨내역!$B890:$G890,1)</f>
        <v>125</v>
      </c>
      <c r="C890">
        <f>C889+COUNTIF(전체당첨내역!$B890:$G890,2)</f>
        <v>116</v>
      </c>
      <c r="D890">
        <f>D889+COUNTIF(전체당첨내역!$B890:$G890,3)</f>
        <v>117</v>
      </c>
      <c r="E890">
        <f>E889+COUNTIF(전체당첨내역!$B890:$G890,4)</f>
        <v>120</v>
      </c>
      <c r="F890">
        <f>F889+COUNTIF(전체당첨내역!$B890:$G890,5)</f>
        <v>122</v>
      </c>
      <c r="G890">
        <f>G889+COUNTIF(전체당첨내역!$B890:$G890,6)</f>
        <v>111</v>
      </c>
      <c r="H890">
        <f>H889+COUNTIF(전체당첨내역!$B890:$G890,7)</f>
        <v>117</v>
      </c>
      <c r="I890">
        <f>I889+COUNTIF(전체당첨내역!$B890:$G890,8)</f>
        <v>121</v>
      </c>
      <c r="J890">
        <f>J889+COUNTIF(전체당첨내역!$B890:$G890,9)</f>
        <v>91</v>
      </c>
      <c r="K890">
        <f>K889+COUNTIF(전체당첨내역!$B890:$G890,10)</f>
        <v>125</v>
      </c>
      <c r="L890">
        <f>L889+COUNTIF(전체당첨내역!$B890:$G890,11)</f>
        <v>122</v>
      </c>
      <c r="M890">
        <f>M889+COUNTIF(전체당첨내역!$B890:$G890,12)</f>
        <v>127</v>
      </c>
      <c r="N890">
        <f>N889+COUNTIF(전체당첨내역!$B890:$G890,13)</f>
        <v>125</v>
      </c>
      <c r="O890">
        <f>O889+COUNTIF(전체당첨내역!$B890:$G890,14)</f>
        <v>126</v>
      </c>
      <c r="P890">
        <f>P889+COUNTIF(전체당첨내역!$B890:$G890,15)</f>
        <v>120</v>
      </c>
      <c r="Q890">
        <f>Q889+COUNTIF(전체당첨내역!$B890:$G890,16)</f>
        <v>113</v>
      </c>
      <c r="R890">
        <f>R889+COUNTIF(전체당첨내역!$B890:$G890,17)</f>
        <v>129</v>
      </c>
      <c r="S890">
        <f>S889+COUNTIF(전체당첨내역!$B890:$G890,18)</f>
        <v>126</v>
      </c>
      <c r="T890">
        <f>T889+COUNTIF(전체당첨내역!$B890:$G890,19)</f>
        <v>124</v>
      </c>
      <c r="U890">
        <f>U889+COUNTIF(전체당첨내역!$B890:$G890,20)</f>
        <v>126</v>
      </c>
      <c r="V890">
        <f>V889+COUNTIF(전체당첨내역!$B890:$G890,21)</f>
        <v>116</v>
      </c>
      <c r="W890">
        <f>W889+COUNTIF(전체당첨내역!$B890:$G890,22)</f>
        <v>97</v>
      </c>
      <c r="X890">
        <f>X889+COUNTIF(전체당첨내역!$B890:$G890,23)</f>
        <v>104</v>
      </c>
      <c r="Y890">
        <f>Y889+COUNTIF(전체당첨내역!$B890:$G890,24)</f>
        <v>118</v>
      </c>
      <c r="Z890">
        <f>Z889+COUNTIF(전체당첨내역!$B890:$G890,25)</f>
        <v>116</v>
      </c>
      <c r="AA890">
        <f>AA889+COUNTIF(전체당첨내역!$B890:$G890,26)</f>
        <v>119</v>
      </c>
      <c r="AB890">
        <f>AB889+COUNTIF(전체당첨내역!$B890:$G890,27)</f>
        <v>131</v>
      </c>
      <c r="AC890">
        <f>AC889+COUNTIF(전체당첨내역!$B890:$G890,28)</f>
        <v>110</v>
      </c>
      <c r="AD890">
        <f>AD889+COUNTIF(전체당첨내역!$B890:$G890,29)</f>
        <v>108</v>
      </c>
      <c r="AE890">
        <f>AE889+COUNTIF(전체당첨내역!$B890:$G890,30)</f>
        <v>109</v>
      </c>
      <c r="AF890">
        <f>AF889+COUNTIF(전체당첨내역!$B890:$G890,31)</f>
        <v>120</v>
      </c>
      <c r="AG890">
        <f>AG889+COUNTIF(전체당첨내역!$B890:$G890,32)</f>
        <v>103</v>
      </c>
      <c r="AH890">
        <f>AH889+COUNTIF(전체당첨내역!$B890:$G890,33)</f>
        <v>125</v>
      </c>
      <c r="AI890">
        <f>AI889+COUNTIF(전체당첨내역!$B890:$G890,34)</f>
        <v>141</v>
      </c>
      <c r="AJ890">
        <f>AJ889+COUNTIF(전체당첨내역!$B890:$G890,35)</f>
        <v>108</v>
      </c>
      <c r="AK890">
        <f>AK889+COUNTIF(전체당첨내역!$B890:$G890,36)</f>
        <v>117</v>
      </c>
      <c r="AL890">
        <f>AL889+COUNTIF(전체당첨내역!$B890:$G890,37)</f>
        <v>122</v>
      </c>
      <c r="AM890">
        <f>AM889+COUNTIF(전체당첨내역!$B890:$G890,38)</f>
        <v>116</v>
      </c>
      <c r="AN890">
        <f>AN889+COUNTIF(전체당첨내역!$B890:$G890,39)</f>
        <v>126</v>
      </c>
      <c r="AO890">
        <f>AO889+COUNTIF(전체당첨내역!$B890:$G890,40)</f>
        <v>129</v>
      </c>
      <c r="AP890">
        <f>AP889+COUNTIF(전체당첨내역!$B890:$G890,41)</f>
        <v>106</v>
      </c>
      <c r="AQ890">
        <f>AQ889+COUNTIF(전체당첨내역!$B890:$G890,42)</f>
        <v>114</v>
      </c>
      <c r="AR890">
        <f>AR889+COUNTIF(전체당첨내역!$B890:$G890,43)</f>
        <v>131</v>
      </c>
      <c r="AS890">
        <f>AS889+COUNTIF(전체당첨내역!$B890:$G890,44)</f>
        <v>117</v>
      </c>
      <c r="AT890">
        <f>AT889+COUNTIF(전체당첨내역!$B890:$G890,45)</f>
        <v>128</v>
      </c>
    </row>
    <row r="891" spans="1:46" ht="16.5" customHeight="1">
      <c r="A891">
        <v>890</v>
      </c>
      <c r="B891">
        <f>B890+COUNTIF(전체당첨내역!$B891:$G891,1)</f>
        <v>126</v>
      </c>
      <c r="C891">
        <f>C890+COUNTIF(전체당첨내역!$B891:$G891,2)</f>
        <v>116</v>
      </c>
      <c r="D891">
        <f>D890+COUNTIF(전체당첨내역!$B891:$G891,3)</f>
        <v>117</v>
      </c>
      <c r="E891">
        <f>E890+COUNTIF(전체당첨내역!$B891:$G891,4)</f>
        <v>121</v>
      </c>
      <c r="F891">
        <f>F890+COUNTIF(전체당첨내역!$B891:$G891,5)</f>
        <v>122</v>
      </c>
      <c r="G891">
        <f>G890+COUNTIF(전체당첨내역!$B891:$G891,6)</f>
        <v>111</v>
      </c>
      <c r="H891">
        <f>H890+COUNTIF(전체당첨내역!$B891:$G891,7)</f>
        <v>117</v>
      </c>
      <c r="I891">
        <f>I890+COUNTIF(전체당첨내역!$B891:$G891,8)</f>
        <v>121</v>
      </c>
      <c r="J891">
        <f>J890+COUNTIF(전체당첨내역!$B891:$G891,9)</f>
        <v>91</v>
      </c>
      <c r="K891">
        <f>K890+COUNTIF(전체당첨내역!$B891:$G891,10)</f>
        <v>125</v>
      </c>
      <c r="L891">
        <f>L890+COUNTIF(전체당첨내역!$B891:$G891,11)</f>
        <v>122</v>
      </c>
      <c r="M891">
        <f>M890+COUNTIF(전체당첨내역!$B891:$G891,12)</f>
        <v>127</v>
      </c>
      <c r="N891">
        <f>N890+COUNTIF(전체당첨내역!$B891:$G891,13)</f>
        <v>125</v>
      </c>
      <c r="O891">
        <f>O890+COUNTIF(전체당첨내역!$B891:$G891,14)</f>
        <v>127</v>
      </c>
      <c r="P891">
        <f>P890+COUNTIF(전체당첨내역!$B891:$G891,15)</f>
        <v>120</v>
      </c>
      <c r="Q891">
        <f>Q890+COUNTIF(전체당첨내역!$B891:$G891,16)</f>
        <v>113</v>
      </c>
      <c r="R891">
        <f>R890+COUNTIF(전체당첨내역!$B891:$G891,17)</f>
        <v>129</v>
      </c>
      <c r="S891">
        <f>S890+COUNTIF(전체당첨내역!$B891:$G891,18)</f>
        <v>127</v>
      </c>
      <c r="T891">
        <f>T890+COUNTIF(전체당첨내역!$B891:$G891,19)</f>
        <v>124</v>
      </c>
      <c r="U891">
        <f>U890+COUNTIF(전체당첨내역!$B891:$G891,20)</f>
        <v>126</v>
      </c>
      <c r="V891">
        <f>V890+COUNTIF(전체당첨내역!$B891:$G891,21)</f>
        <v>116</v>
      </c>
      <c r="W891">
        <f>W890+COUNTIF(전체당첨내역!$B891:$G891,22)</f>
        <v>97</v>
      </c>
      <c r="X891">
        <f>X890+COUNTIF(전체당첨내역!$B891:$G891,23)</f>
        <v>104</v>
      </c>
      <c r="Y891">
        <f>Y890+COUNTIF(전체당첨내역!$B891:$G891,24)</f>
        <v>118</v>
      </c>
      <c r="Z891">
        <f>Z890+COUNTIF(전체당첨내역!$B891:$G891,25)</f>
        <v>116</v>
      </c>
      <c r="AA891">
        <f>AA890+COUNTIF(전체당첨내역!$B891:$G891,26)</f>
        <v>119</v>
      </c>
      <c r="AB891">
        <f>AB890+COUNTIF(전체당첨내역!$B891:$G891,27)</f>
        <v>131</v>
      </c>
      <c r="AC891">
        <f>AC890+COUNTIF(전체당첨내역!$B891:$G891,28)</f>
        <v>110</v>
      </c>
      <c r="AD891">
        <f>AD890+COUNTIF(전체당첨내역!$B891:$G891,29)</f>
        <v>109</v>
      </c>
      <c r="AE891">
        <f>AE890+COUNTIF(전체당첨내역!$B891:$G891,30)</f>
        <v>109</v>
      </c>
      <c r="AF891">
        <f>AF890+COUNTIF(전체당첨내역!$B891:$G891,31)</f>
        <v>120</v>
      </c>
      <c r="AG891">
        <f>AG890+COUNTIF(전체당첨내역!$B891:$G891,32)</f>
        <v>103</v>
      </c>
      <c r="AH891">
        <f>AH890+COUNTIF(전체당첨내역!$B891:$G891,33)</f>
        <v>125</v>
      </c>
      <c r="AI891">
        <f>AI890+COUNTIF(전체당첨내역!$B891:$G891,34)</f>
        <v>141</v>
      </c>
      <c r="AJ891">
        <f>AJ890+COUNTIF(전체당첨내역!$B891:$G891,35)</f>
        <v>108</v>
      </c>
      <c r="AK891">
        <f>AK890+COUNTIF(전체당첨내역!$B891:$G891,36)</f>
        <v>117</v>
      </c>
      <c r="AL891">
        <f>AL890+COUNTIF(전체당첨내역!$B891:$G891,37)</f>
        <v>123</v>
      </c>
      <c r="AM891">
        <f>AM890+COUNTIF(전체당첨내역!$B891:$G891,38)</f>
        <v>116</v>
      </c>
      <c r="AN891">
        <f>AN890+COUNTIF(전체당첨내역!$B891:$G891,39)</f>
        <v>126</v>
      </c>
      <c r="AO891">
        <f>AO890+COUNTIF(전체당첨내역!$B891:$G891,40)</f>
        <v>129</v>
      </c>
      <c r="AP891">
        <f>AP890+COUNTIF(전체당첨내역!$B891:$G891,41)</f>
        <v>106</v>
      </c>
      <c r="AQ891">
        <f>AQ890+COUNTIF(전체당첨내역!$B891:$G891,42)</f>
        <v>114</v>
      </c>
      <c r="AR891">
        <f>AR890+COUNTIF(전체당첨내역!$B891:$G891,43)</f>
        <v>131</v>
      </c>
      <c r="AS891">
        <f>AS890+COUNTIF(전체당첨내역!$B891:$G891,44)</f>
        <v>117</v>
      </c>
      <c r="AT891">
        <f>AT890+COUNTIF(전체당첨내역!$B891:$G891,45)</f>
        <v>128</v>
      </c>
    </row>
    <row r="892" spans="1:46" ht="16.5" customHeight="1">
      <c r="A892">
        <v>891</v>
      </c>
      <c r="B892">
        <f>B891+COUNTIF(전체당첨내역!$B892:$G892,1)</f>
        <v>126</v>
      </c>
      <c r="C892">
        <f>C891+COUNTIF(전체당첨내역!$B892:$G892,2)</f>
        <v>116</v>
      </c>
      <c r="D892">
        <f>D891+COUNTIF(전체당첨내역!$B892:$G892,3)</f>
        <v>117</v>
      </c>
      <c r="E892">
        <f>E891+COUNTIF(전체당첨내역!$B892:$G892,4)</f>
        <v>121</v>
      </c>
      <c r="F892">
        <f>F891+COUNTIF(전체당첨내역!$B892:$G892,5)</f>
        <v>122</v>
      </c>
      <c r="G892">
        <f>G891+COUNTIF(전체당첨내역!$B892:$G892,6)</f>
        <v>111</v>
      </c>
      <c r="H892">
        <f>H891+COUNTIF(전체당첨내역!$B892:$G892,7)</f>
        <v>117</v>
      </c>
      <c r="I892">
        <f>I891+COUNTIF(전체당첨내역!$B892:$G892,8)</f>
        <v>121</v>
      </c>
      <c r="J892">
        <f>J891+COUNTIF(전체당첨내역!$B892:$G892,9)</f>
        <v>92</v>
      </c>
      <c r="K892">
        <f>K891+COUNTIF(전체당첨내역!$B892:$G892,10)</f>
        <v>125</v>
      </c>
      <c r="L892">
        <f>L891+COUNTIF(전체당첨내역!$B892:$G892,11)</f>
        <v>122</v>
      </c>
      <c r="M892">
        <f>M891+COUNTIF(전체당첨내역!$B892:$G892,12)</f>
        <v>127</v>
      </c>
      <c r="N892">
        <f>N891+COUNTIF(전체당첨내역!$B892:$G892,13)</f>
        <v>126</v>
      </c>
      <c r="O892">
        <f>O891+COUNTIF(전체당첨내역!$B892:$G892,14)</f>
        <v>127</v>
      </c>
      <c r="P892">
        <f>P891+COUNTIF(전체당첨내역!$B892:$G892,15)</f>
        <v>120</v>
      </c>
      <c r="Q892">
        <f>Q891+COUNTIF(전체당첨내역!$B892:$G892,16)</f>
        <v>113</v>
      </c>
      <c r="R892">
        <f>R891+COUNTIF(전체당첨내역!$B892:$G892,17)</f>
        <v>129</v>
      </c>
      <c r="S892">
        <f>S891+COUNTIF(전체당첨내역!$B892:$G892,18)</f>
        <v>127</v>
      </c>
      <c r="T892">
        <f>T891+COUNTIF(전체당첨내역!$B892:$G892,19)</f>
        <v>124</v>
      </c>
      <c r="U892">
        <f>U891+COUNTIF(전체당첨내역!$B892:$G892,20)</f>
        <v>126</v>
      </c>
      <c r="V892">
        <f>V891+COUNTIF(전체당첨내역!$B892:$G892,21)</f>
        <v>116</v>
      </c>
      <c r="W892">
        <f>W891+COUNTIF(전체당첨내역!$B892:$G892,22)</f>
        <v>97</v>
      </c>
      <c r="X892">
        <f>X891+COUNTIF(전체당첨내역!$B892:$G892,23)</f>
        <v>104</v>
      </c>
      <c r="Y892">
        <f>Y891+COUNTIF(전체당첨내역!$B892:$G892,24)</f>
        <v>118</v>
      </c>
      <c r="Z892">
        <f>Z891+COUNTIF(전체당첨내역!$B892:$G892,25)</f>
        <v>116</v>
      </c>
      <c r="AA892">
        <f>AA891+COUNTIF(전체당첨내역!$B892:$G892,26)</f>
        <v>119</v>
      </c>
      <c r="AB892">
        <f>AB891+COUNTIF(전체당첨내역!$B892:$G892,27)</f>
        <v>131</v>
      </c>
      <c r="AC892">
        <f>AC891+COUNTIF(전체당첨내역!$B892:$G892,28)</f>
        <v>111</v>
      </c>
      <c r="AD892">
        <f>AD891+COUNTIF(전체당첨내역!$B892:$G892,29)</f>
        <v>109</v>
      </c>
      <c r="AE892">
        <f>AE891+COUNTIF(전체당첨내역!$B892:$G892,30)</f>
        <v>109</v>
      </c>
      <c r="AF892">
        <f>AF891+COUNTIF(전체당첨내역!$B892:$G892,31)</f>
        <v>121</v>
      </c>
      <c r="AG892">
        <f>AG891+COUNTIF(전체당첨내역!$B892:$G892,32)</f>
        <v>103</v>
      </c>
      <c r="AH892">
        <f>AH891+COUNTIF(전체당첨내역!$B892:$G892,33)</f>
        <v>125</v>
      </c>
      <c r="AI892">
        <f>AI891+COUNTIF(전체당첨내역!$B892:$G892,34)</f>
        <v>141</v>
      </c>
      <c r="AJ892">
        <f>AJ891+COUNTIF(전체당첨내역!$B892:$G892,35)</f>
        <v>108</v>
      </c>
      <c r="AK892">
        <f>AK891+COUNTIF(전체당첨내역!$B892:$G892,36)</f>
        <v>117</v>
      </c>
      <c r="AL892">
        <f>AL891+COUNTIF(전체당첨내역!$B892:$G892,37)</f>
        <v>123</v>
      </c>
      <c r="AM892">
        <f>AM891+COUNTIF(전체당첨내역!$B892:$G892,38)</f>
        <v>116</v>
      </c>
      <c r="AN892">
        <f>AN891+COUNTIF(전체당첨내역!$B892:$G892,39)</f>
        <v>127</v>
      </c>
      <c r="AO892">
        <f>AO891+COUNTIF(전체당첨내역!$B892:$G892,40)</f>
        <v>129</v>
      </c>
      <c r="AP892">
        <f>AP891+COUNTIF(전체당첨내역!$B892:$G892,41)</f>
        <v>107</v>
      </c>
      <c r="AQ892">
        <f>AQ891+COUNTIF(전체당첨내역!$B892:$G892,42)</f>
        <v>114</v>
      </c>
      <c r="AR892">
        <f>AR891+COUNTIF(전체당첨내역!$B892:$G892,43)</f>
        <v>131</v>
      </c>
      <c r="AS892">
        <f>AS891+COUNTIF(전체당첨내역!$B892:$G892,44)</f>
        <v>117</v>
      </c>
      <c r="AT892">
        <f>AT891+COUNTIF(전체당첨내역!$B892:$G892,45)</f>
        <v>128</v>
      </c>
    </row>
    <row r="893" spans="1:46" ht="16.5" customHeight="1">
      <c r="A893">
        <v>892</v>
      </c>
      <c r="B893">
        <f>B892+COUNTIF(전체당첨내역!$B893:$G893,1)</f>
        <v>126</v>
      </c>
      <c r="C893">
        <f>C892+COUNTIF(전체당첨내역!$B893:$G893,2)</f>
        <v>116</v>
      </c>
      <c r="D893">
        <f>D892+COUNTIF(전체당첨내역!$B893:$G893,3)</f>
        <v>117</v>
      </c>
      <c r="E893">
        <f>E892+COUNTIF(전체당첨내역!$B893:$G893,4)</f>
        <v>122</v>
      </c>
      <c r="F893">
        <f>F892+COUNTIF(전체당첨내역!$B893:$G893,5)</f>
        <v>122</v>
      </c>
      <c r="G893">
        <f>G892+COUNTIF(전체당첨내역!$B893:$G893,6)</f>
        <v>111</v>
      </c>
      <c r="H893">
        <f>H892+COUNTIF(전체당첨내역!$B893:$G893,7)</f>
        <v>117</v>
      </c>
      <c r="I893">
        <f>I892+COUNTIF(전체당첨내역!$B893:$G893,8)</f>
        <v>121</v>
      </c>
      <c r="J893">
        <f>J892+COUNTIF(전체당첨내역!$B893:$G893,9)</f>
        <v>93</v>
      </c>
      <c r="K893">
        <f>K892+COUNTIF(전체당첨내역!$B893:$G893,10)</f>
        <v>125</v>
      </c>
      <c r="L893">
        <f>L892+COUNTIF(전체당첨내역!$B893:$G893,11)</f>
        <v>122</v>
      </c>
      <c r="M893">
        <f>M892+COUNTIF(전체당첨내역!$B893:$G893,12)</f>
        <v>127</v>
      </c>
      <c r="N893">
        <f>N892+COUNTIF(전체당첨내역!$B893:$G893,13)</f>
        <v>126</v>
      </c>
      <c r="O893">
        <f>O892+COUNTIF(전체당첨내역!$B893:$G893,14)</f>
        <v>127</v>
      </c>
      <c r="P893">
        <f>P892+COUNTIF(전체당첨내역!$B893:$G893,15)</f>
        <v>120</v>
      </c>
      <c r="Q893">
        <f>Q892+COUNTIF(전체당첨내역!$B893:$G893,16)</f>
        <v>113</v>
      </c>
      <c r="R893">
        <f>R892+COUNTIF(전체당첨내역!$B893:$G893,17)</f>
        <v>130</v>
      </c>
      <c r="S893">
        <f>S892+COUNTIF(전체당첨내역!$B893:$G893,18)</f>
        <v>128</v>
      </c>
      <c r="T893">
        <f>T892+COUNTIF(전체당첨내역!$B893:$G893,19)</f>
        <v>124</v>
      </c>
      <c r="U893">
        <f>U892+COUNTIF(전체당첨내역!$B893:$G893,20)</f>
        <v>126</v>
      </c>
      <c r="V893">
        <f>V892+COUNTIF(전체당첨내역!$B893:$G893,21)</f>
        <v>116</v>
      </c>
      <c r="W893">
        <f>W892+COUNTIF(전체당첨내역!$B893:$G893,22)</f>
        <v>97</v>
      </c>
      <c r="X893">
        <f>X892+COUNTIF(전체당첨내역!$B893:$G893,23)</f>
        <v>104</v>
      </c>
      <c r="Y893">
        <f>Y892+COUNTIF(전체당첨내역!$B893:$G893,24)</f>
        <v>118</v>
      </c>
      <c r="Z893">
        <f>Z892+COUNTIF(전체당첨내역!$B893:$G893,25)</f>
        <v>116</v>
      </c>
      <c r="AA893">
        <f>AA892+COUNTIF(전체당첨내역!$B893:$G893,26)</f>
        <v>120</v>
      </c>
      <c r="AB893">
        <f>AB892+COUNTIF(전체당첨내역!$B893:$G893,27)</f>
        <v>131</v>
      </c>
      <c r="AC893">
        <f>AC892+COUNTIF(전체당첨내역!$B893:$G893,28)</f>
        <v>111</v>
      </c>
      <c r="AD893">
        <f>AD892+COUNTIF(전체당첨내역!$B893:$G893,29)</f>
        <v>109</v>
      </c>
      <c r="AE893">
        <f>AE892+COUNTIF(전체당첨내역!$B893:$G893,30)</f>
        <v>109</v>
      </c>
      <c r="AF893">
        <f>AF892+COUNTIF(전체당첨내역!$B893:$G893,31)</f>
        <v>121</v>
      </c>
      <c r="AG893">
        <f>AG892+COUNTIF(전체당첨내역!$B893:$G893,32)</f>
        <v>103</v>
      </c>
      <c r="AH893">
        <f>AH892+COUNTIF(전체당첨내역!$B893:$G893,33)</f>
        <v>125</v>
      </c>
      <c r="AI893">
        <f>AI892+COUNTIF(전체당첨내역!$B893:$G893,34)</f>
        <v>141</v>
      </c>
      <c r="AJ893">
        <f>AJ892+COUNTIF(전체당첨내역!$B893:$G893,35)</f>
        <v>108</v>
      </c>
      <c r="AK893">
        <f>AK892+COUNTIF(전체당첨내역!$B893:$G893,36)</f>
        <v>117</v>
      </c>
      <c r="AL893">
        <f>AL892+COUNTIF(전체당첨내역!$B893:$G893,37)</f>
        <v>123</v>
      </c>
      <c r="AM893">
        <f>AM892+COUNTIF(전체당첨내역!$B893:$G893,38)</f>
        <v>116</v>
      </c>
      <c r="AN893">
        <f>AN892+COUNTIF(전체당첨내역!$B893:$G893,39)</f>
        <v>127</v>
      </c>
      <c r="AO893">
        <f>AO892+COUNTIF(전체당첨내역!$B893:$G893,40)</f>
        <v>129</v>
      </c>
      <c r="AP893">
        <f>AP892+COUNTIF(전체당첨내역!$B893:$G893,41)</f>
        <v>107</v>
      </c>
      <c r="AQ893">
        <f>AQ892+COUNTIF(전체당첨내역!$B893:$G893,42)</f>
        <v>115</v>
      </c>
      <c r="AR893">
        <f>AR892+COUNTIF(전체당첨내역!$B893:$G893,43)</f>
        <v>131</v>
      </c>
      <c r="AS893">
        <f>AS892+COUNTIF(전체당첨내역!$B893:$G893,44)</f>
        <v>117</v>
      </c>
      <c r="AT893">
        <f>AT892+COUNTIF(전체당첨내역!$B893:$G893,45)</f>
        <v>128</v>
      </c>
    </row>
    <row r="894" spans="1:46" ht="16.5" customHeight="1">
      <c r="A894">
        <v>893</v>
      </c>
      <c r="B894">
        <f>B893+COUNTIF(전체당첨내역!$B894:$G894,1)</f>
        <v>127</v>
      </c>
      <c r="C894">
        <f>C893+COUNTIF(전체당첨내역!$B894:$G894,2)</f>
        <v>116</v>
      </c>
      <c r="D894">
        <f>D893+COUNTIF(전체당첨내역!$B894:$G894,3)</f>
        <v>117</v>
      </c>
      <c r="E894">
        <f>E893+COUNTIF(전체당첨내역!$B894:$G894,4)</f>
        <v>122</v>
      </c>
      <c r="F894">
        <f>F893+COUNTIF(전체당첨내역!$B894:$G894,5)</f>
        <v>122</v>
      </c>
      <c r="G894">
        <f>G893+COUNTIF(전체당첨내역!$B894:$G894,6)</f>
        <v>111</v>
      </c>
      <c r="H894">
        <f>H893+COUNTIF(전체당첨내역!$B894:$G894,7)</f>
        <v>117</v>
      </c>
      <c r="I894">
        <f>I893+COUNTIF(전체당첨내역!$B894:$G894,8)</f>
        <v>121</v>
      </c>
      <c r="J894">
        <f>J893+COUNTIF(전체당첨내역!$B894:$G894,9)</f>
        <v>93</v>
      </c>
      <c r="K894">
        <f>K893+COUNTIF(전체당첨내역!$B894:$G894,10)</f>
        <v>125</v>
      </c>
      <c r="L894">
        <f>L893+COUNTIF(전체당첨내역!$B894:$G894,11)</f>
        <v>122</v>
      </c>
      <c r="M894">
        <f>M893+COUNTIF(전체당첨내역!$B894:$G894,12)</f>
        <v>127</v>
      </c>
      <c r="N894">
        <f>N893+COUNTIF(전체당첨내역!$B894:$G894,13)</f>
        <v>126</v>
      </c>
      <c r="O894">
        <f>O893+COUNTIF(전체당첨내역!$B894:$G894,14)</f>
        <v>127</v>
      </c>
      <c r="P894">
        <f>P893+COUNTIF(전체당첨내역!$B894:$G894,15)</f>
        <v>121</v>
      </c>
      <c r="Q894">
        <f>Q893+COUNTIF(전체당첨내역!$B894:$G894,16)</f>
        <v>113</v>
      </c>
      <c r="R894">
        <f>R893+COUNTIF(전체당첨내역!$B894:$G894,17)</f>
        <v>131</v>
      </c>
      <c r="S894">
        <f>S893+COUNTIF(전체당첨내역!$B894:$G894,18)</f>
        <v>128</v>
      </c>
      <c r="T894">
        <f>T893+COUNTIF(전체당첨내역!$B894:$G894,19)</f>
        <v>124</v>
      </c>
      <c r="U894">
        <f>U893+COUNTIF(전체당첨내역!$B894:$G894,20)</f>
        <v>126</v>
      </c>
      <c r="V894">
        <f>V893+COUNTIF(전체당첨내역!$B894:$G894,21)</f>
        <v>116</v>
      </c>
      <c r="W894">
        <f>W893+COUNTIF(전체당첨내역!$B894:$G894,22)</f>
        <v>97</v>
      </c>
      <c r="X894">
        <f>X893+COUNTIF(전체당첨내역!$B894:$G894,23)</f>
        <v>105</v>
      </c>
      <c r="Y894">
        <f>Y893+COUNTIF(전체당첨내역!$B894:$G894,24)</f>
        <v>118</v>
      </c>
      <c r="Z894">
        <f>Z893+COUNTIF(전체당첨내역!$B894:$G894,25)</f>
        <v>117</v>
      </c>
      <c r="AA894">
        <f>AA893+COUNTIF(전체당첨내역!$B894:$G894,26)</f>
        <v>120</v>
      </c>
      <c r="AB894">
        <f>AB893+COUNTIF(전체당첨내역!$B894:$G894,27)</f>
        <v>131</v>
      </c>
      <c r="AC894">
        <f>AC893+COUNTIF(전체당첨내역!$B894:$G894,28)</f>
        <v>111</v>
      </c>
      <c r="AD894">
        <f>AD893+COUNTIF(전체당첨내역!$B894:$G894,29)</f>
        <v>109</v>
      </c>
      <c r="AE894">
        <f>AE893+COUNTIF(전체당첨내역!$B894:$G894,30)</f>
        <v>109</v>
      </c>
      <c r="AF894">
        <f>AF893+COUNTIF(전체당첨내역!$B894:$G894,31)</f>
        <v>121</v>
      </c>
      <c r="AG894">
        <f>AG893+COUNTIF(전체당첨내역!$B894:$G894,32)</f>
        <v>103</v>
      </c>
      <c r="AH894">
        <f>AH893+COUNTIF(전체당첨내역!$B894:$G894,33)</f>
        <v>125</v>
      </c>
      <c r="AI894">
        <f>AI893+COUNTIF(전체당첨내역!$B894:$G894,34)</f>
        <v>141</v>
      </c>
      <c r="AJ894">
        <f>AJ893+COUNTIF(전체당첨내역!$B894:$G894,35)</f>
        <v>108</v>
      </c>
      <c r="AK894">
        <f>AK893+COUNTIF(전체당첨내역!$B894:$G894,36)</f>
        <v>117</v>
      </c>
      <c r="AL894">
        <f>AL893+COUNTIF(전체당첨내역!$B894:$G894,37)</f>
        <v>123</v>
      </c>
      <c r="AM894">
        <f>AM893+COUNTIF(전체당첨내역!$B894:$G894,38)</f>
        <v>116</v>
      </c>
      <c r="AN894">
        <f>AN893+COUNTIF(전체당첨내역!$B894:$G894,39)</f>
        <v>127</v>
      </c>
      <c r="AO894">
        <f>AO893+COUNTIF(전체당첨내역!$B894:$G894,40)</f>
        <v>129</v>
      </c>
      <c r="AP894">
        <f>AP893+COUNTIF(전체당첨내역!$B894:$G894,41)</f>
        <v>108</v>
      </c>
      <c r="AQ894">
        <f>AQ893+COUNTIF(전체당첨내역!$B894:$G894,42)</f>
        <v>115</v>
      </c>
      <c r="AR894">
        <f>AR893+COUNTIF(전체당첨내역!$B894:$G894,43)</f>
        <v>131</v>
      </c>
      <c r="AS894">
        <f>AS893+COUNTIF(전체당첨내역!$B894:$G894,44)</f>
        <v>117</v>
      </c>
      <c r="AT894">
        <f>AT893+COUNTIF(전체당첨내역!$B894:$G894,45)</f>
        <v>128</v>
      </c>
    </row>
    <row r="895" spans="1:46" ht="16.5" customHeight="1">
      <c r="A895">
        <v>894</v>
      </c>
      <c r="B895">
        <f>B894+COUNTIF(전체당첨내역!$B895:$G895,1)</f>
        <v>127</v>
      </c>
      <c r="C895">
        <f>C894+COUNTIF(전체당첨내역!$B895:$G895,2)</f>
        <v>116</v>
      </c>
      <c r="D895">
        <f>D894+COUNTIF(전체당첨내역!$B895:$G895,3)</f>
        <v>117</v>
      </c>
      <c r="E895">
        <f>E894+COUNTIF(전체당첨내역!$B895:$G895,4)</f>
        <v>122</v>
      </c>
      <c r="F895">
        <f>F894+COUNTIF(전체당첨내역!$B895:$G895,5)</f>
        <v>122</v>
      </c>
      <c r="G895">
        <f>G894+COUNTIF(전체당첨내역!$B895:$G895,6)</f>
        <v>111</v>
      </c>
      <c r="H895">
        <f>H894+COUNTIF(전체당첨내역!$B895:$G895,7)</f>
        <v>117</v>
      </c>
      <c r="I895">
        <f>I894+COUNTIF(전체당첨내역!$B895:$G895,8)</f>
        <v>121</v>
      </c>
      <c r="J895">
        <f>J894+COUNTIF(전체당첨내역!$B895:$G895,9)</f>
        <v>93</v>
      </c>
      <c r="K895">
        <f>K894+COUNTIF(전체당첨내역!$B895:$G895,10)</f>
        <v>125</v>
      </c>
      <c r="L895">
        <f>L894+COUNTIF(전체당첨내역!$B895:$G895,11)</f>
        <v>122</v>
      </c>
      <c r="M895">
        <f>M894+COUNTIF(전체당첨내역!$B895:$G895,12)</f>
        <v>127</v>
      </c>
      <c r="N895">
        <f>N894+COUNTIF(전체당첨내역!$B895:$G895,13)</f>
        <v>126</v>
      </c>
      <c r="O895">
        <f>O894+COUNTIF(전체당첨내역!$B895:$G895,14)</f>
        <v>127</v>
      </c>
      <c r="P895">
        <f>P894+COUNTIF(전체당첨내역!$B895:$G895,15)</f>
        <v>121</v>
      </c>
      <c r="Q895">
        <f>Q894+COUNTIF(전체당첨내역!$B895:$G895,16)</f>
        <v>113</v>
      </c>
      <c r="R895">
        <f>R894+COUNTIF(전체당첨내역!$B895:$G895,17)</f>
        <v>131</v>
      </c>
      <c r="S895">
        <f>S894+COUNTIF(전체당첨내역!$B895:$G895,18)</f>
        <v>128</v>
      </c>
      <c r="T895">
        <f>T894+COUNTIF(전체당첨내역!$B895:$G895,19)</f>
        <v>125</v>
      </c>
      <c r="U895">
        <f>U894+COUNTIF(전체당첨내역!$B895:$G895,20)</f>
        <v>126</v>
      </c>
      <c r="V895">
        <f>V894+COUNTIF(전체당첨내역!$B895:$G895,21)</f>
        <v>116</v>
      </c>
      <c r="W895">
        <f>W894+COUNTIF(전체당첨내역!$B895:$G895,22)</f>
        <v>97</v>
      </c>
      <c r="X895">
        <f>X894+COUNTIF(전체당첨내역!$B895:$G895,23)</f>
        <v>105</v>
      </c>
      <c r="Y895">
        <f>Y894+COUNTIF(전체당첨내역!$B895:$G895,24)</f>
        <v>118</v>
      </c>
      <c r="Z895">
        <f>Z894+COUNTIF(전체당첨내역!$B895:$G895,25)</f>
        <v>117</v>
      </c>
      <c r="AA895">
        <f>AA894+COUNTIF(전체당첨내역!$B895:$G895,26)</f>
        <v>120</v>
      </c>
      <c r="AB895">
        <f>AB894+COUNTIF(전체당첨내역!$B895:$G895,27)</f>
        <v>131</v>
      </c>
      <c r="AC895">
        <f>AC894+COUNTIF(전체당첨내역!$B895:$G895,28)</f>
        <v>111</v>
      </c>
      <c r="AD895">
        <f>AD894+COUNTIF(전체당첨내역!$B895:$G895,29)</f>
        <v>109</v>
      </c>
      <c r="AE895">
        <f>AE894+COUNTIF(전체당첨내역!$B895:$G895,30)</f>
        <v>109</v>
      </c>
      <c r="AF895">
        <f>AF894+COUNTIF(전체당첨내역!$B895:$G895,31)</f>
        <v>121</v>
      </c>
      <c r="AG895">
        <f>AG894+COUNTIF(전체당첨내역!$B895:$G895,32)</f>
        <v>104</v>
      </c>
      <c r="AH895">
        <f>AH894+COUNTIF(전체당첨내역!$B895:$G895,33)</f>
        <v>125</v>
      </c>
      <c r="AI895">
        <f>AI894+COUNTIF(전체당첨내역!$B895:$G895,34)</f>
        <v>141</v>
      </c>
      <c r="AJ895">
        <f>AJ894+COUNTIF(전체당첨내역!$B895:$G895,35)</f>
        <v>108</v>
      </c>
      <c r="AK895">
        <f>AK894+COUNTIF(전체당첨내역!$B895:$G895,36)</f>
        <v>117</v>
      </c>
      <c r="AL895">
        <f>AL894+COUNTIF(전체당첨내역!$B895:$G895,37)</f>
        <v>124</v>
      </c>
      <c r="AM895">
        <f>AM894+COUNTIF(전체당첨내역!$B895:$G895,38)</f>
        <v>116</v>
      </c>
      <c r="AN895">
        <f>AN894+COUNTIF(전체당첨내역!$B895:$G895,39)</f>
        <v>127</v>
      </c>
      <c r="AO895">
        <f>AO894+COUNTIF(전체당첨내역!$B895:$G895,40)</f>
        <v>130</v>
      </c>
      <c r="AP895">
        <f>AP894+COUNTIF(전체당첨내역!$B895:$G895,41)</f>
        <v>109</v>
      </c>
      <c r="AQ895">
        <f>AQ894+COUNTIF(전체당첨내역!$B895:$G895,42)</f>
        <v>115</v>
      </c>
      <c r="AR895">
        <f>AR894+COUNTIF(전체당첨내역!$B895:$G895,43)</f>
        <v>132</v>
      </c>
      <c r="AS895">
        <f>AS894+COUNTIF(전체당첨내역!$B895:$G895,44)</f>
        <v>117</v>
      </c>
      <c r="AT895">
        <f>AT894+COUNTIF(전체당첨내역!$B895:$G895,45)</f>
        <v>128</v>
      </c>
    </row>
    <row r="896" spans="1:46" ht="16.5" customHeight="1">
      <c r="A896">
        <v>895</v>
      </c>
      <c r="B896">
        <f>B895+COUNTIF(전체당첨내역!$B896:$G896,1)</f>
        <v>127</v>
      </c>
      <c r="C896">
        <f>C895+COUNTIF(전체당첨내역!$B896:$G896,2)</f>
        <v>116</v>
      </c>
      <c r="D896">
        <f>D895+COUNTIF(전체당첨내역!$B896:$G896,3)</f>
        <v>117</v>
      </c>
      <c r="E896">
        <f>E895+COUNTIF(전체당첨내역!$B896:$G896,4)</f>
        <v>122</v>
      </c>
      <c r="F896">
        <f>F895+COUNTIF(전체당첨내역!$B896:$G896,5)</f>
        <v>122</v>
      </c>
      <c r="G896">
        <f>G895+COUNTIF(전체당첨내역!$B896:$G896,6)</f>
        <v>111</v>
      </c>
      <c r="H896">
        <f>H895+COUNTIF(전체당첨내역!$B896:$G896,7)</f>
        <v>117</v>
      </c>
      <c r="I896">
        <f>I895+COUNTIF(전체당첨내역!$B896:$G896,8)</f>
        <v>121</v>
      </c>
      <c r="J896">
        <f>J895+COUNTIF(전체당첨내역!$B896:$G896,9)</f>
        <v>93</v>
      </c>
      <c r="K896">
        <f>K895+COUNTIF(전체당첨내역!$B896:$G896,10)</f>
        <v>125</v>
      </c>
      <c r="L896">
        <f>L895+COUNTIF(전체당첨내역!$B896:$G896,11)</f>
        <v>122</v>
      </c>
      <c r="M896">
        <f>M895+COUNTIF(전체당첨내역!$B896:$G896,12)</f>
        <v>127</v>
      </c>
      <c r="N896">
        <f>N895+COUNTIF(전체당첨내역!$B896:$G896,13)</f>
        <v>126</v>
      </c>
      <c r="O896">
        <f>O895+COUNTIF(전체당첨내역!$B896:$G896,14)</f>
        <v>127</v>
      </c>
      <c r="P896">
        <f>P895+COUNTIF(전체당첨내역!$B896:$G896,15)</f>
        <v>121</v>
      </c>
      <c r="Q896">
        <f>Q895+COUNTIF(전체당첨내역!$B896:$G896,16)</f>
        <v>114</v>
      </c>
      <c r="R896">
        <f>R895+COUNTIF(전체당첨내역!$B896:$G896,17)</f>
        <v>131</v>
      </c>
      <c r="S896">
        <f>S895+COUNTIF(전체당첨내역!$B896:$G896,18)</f>
        <v>128</v>
      </c>
      <c r="T896">
        <f>T895+COUNTIF(전체당첨내역!$B896:$G896,19)</f>
        <v>125</v>
      </c>
      <c r="U896">
        <f>U895+COUNTIF(전체당첨내역!$B896:$G896,20)</f>
        <v>126</v>
      </c>
      <c r="V896">
        <f>V895+COUNTIF(전체당첨내역!$B896:$G896,21)</f>
        <v>116</v>
      </c>
      <c r="W896">
        <f>W895+COUNTIF(전체당첨내역!$B896:$G896,22)</f>
        <v>97</v>
      </c>
      <c r="X896">
        <f>X895+COUNTIF(전체당첨내역!$B896:$G896,23)</f>
        <v>105</v>
      </c>
      <c r="Y896">
        <f>Y895+COUNTIF(전체당첨내역!$B896:$G896,24)</f>
        <v>118</v>
      </c>
      <c r="Z896">
        <f>Z895+COUNTIF(전체당첨내역!$B896:$G896,25)</f>
        <v>117</v>
      </c>
      <c r="AA896">
        <f>AA895+COUNTIF(전체당첨내역!$B896:$G896,26)</f>
        <v>121</v>
      </c>
      <c r="AB896">
        <f>AB895+COUNTIF(전체당첨내역!$B896:$G896,27)</f>
        <v>131</v>
      </c>
      <c r="AC896">
        <f>AC895+COUNTIF(전체당첨내역!$B896:$G896,28)</f>
        <v>111</v>
      </c>
      <c r="AD896">
        <f>AD895+COUNTIF(전체당첨내역!$B896:$G896,29)</f>
        <v>109</v>
      </c>
      <c r="AE896">
        <f>AE895+COUNTIF(전체당첨내역!$B896:$G896,30)</f>
        <v>109</v>
      </c>
      <c r="AF896">
        <f>AF895+COUNTIF(전체당첨내역!$B896:$G896,31)</f>
        <v>122</v>
      </c>
      <c r="AG896">
        <f>AG895+COUNTIF(전체당첨내역!$B896:$G896,32)</f>
        <v>104</v>
      </c>
      <c r="AH896">
        <f>AH895+COUNTIF(전체당첨내역!$B896:$G896,33)</f>
        <v>125</v>
      </c>
      <c r="AI896">
        <f>AI895+COUNTIF(전체당첨내역!$B896:$G896,34)</f>
        <v>141</v>
      </c>
      <c r="AJ896">
        <f>AJ895+COUNTIF(전체당첨내역!$B896:$G896,35)</f>
        <v>108</v>
      </c>
      <c r="AK896">
        <f>AK895+COUNTIF(전체당첨내역!$B896:$G896,36)</f>
        <v>117</v>
      </c>
      <c r="AL896">
        <f>AL895+COUNTIF(전체당첨내역!$B896:$G896,37)</f>
        <v>124</v>
      </c>
      <c r="AM896">
        <f>AM895+COUNTIF(전체당첨내역!$B896:$G896,38)</f>
        <v>117</v>
      </c>
      <c r="AN896">
        <f>AN895+COUNTIF(전체당첨내역!$B896:$G896,39)</f>
        <v>128</v>
      </c>
      <c r="AO896">
        <f>AO895+COUNTIF(전체당첨내역!$B896:$G896,40)</f>
        <v>130</v>
      </c>
      <c r="AP896">
        <f>AP895+COUNTIF(전체당첨내역!$B896:$G896,41)</f>
        <v>110</v>
      </c>
      <c r="AQ896">
        <f>AQ895+COUNTIF(전체당첨내역!$B896:$G896,42)</f>
        <v>115</v>
      </c>
      <c r="AR896">
        <f>AR895+COUNTIF(전체당첨내역!$B896:$G896,43)</f>
        <v>132</v>
      </c>
      <c r="AS896">
        <f>AS895+COUNTIF(전체당첨내역!$B896:$G896,44)</f>
        <v>117</v>
      </c>
      <c r="AT896">
        <f>AT895+COUNTIF(전체당첨내역!$B896:$G896,45)</f>
        <v>128</v>
      </c>
    </row>
    <row r="897" spans="1:46" ht="16.5" customHeight="1">
      <c r="A897">
        <v>896</v>
      </c>
      <c r="B897">
        <f>B896+COUNTIF(전체당첨내역!$B897:$G897,1)</f>
        <v>127</v>
      </c>
      <c r="C897">
        <f>C896+COUNTIF(전체당첨내역!$B897:$G897,2)</f>
        <v>116</v>
      </c>
      <c r="D897">
        <f>D896+COUNTIF(전체당첨내역!$B897:$G897,3)</f>
        <v>117</v>
      </c>
      <c r="E897">
        <f>E896+COUNTIF(전체당첨내역!$B897:$G897,4)</f>
        <v>122</v>
      </c>
      <c r="F897">
        <f>F896+COUNTIF(전체당첨내역!$B897:$G897,5)</f>
        <v>123</v>
      </c>
      <c r="G897">
        <f>G896+COUNTIF(전체당첨내역!$B897:$G897,6)</f>
        <v>111</v>
      </c>
      <c r="H897">
        <f>H896+COUNTIF(전체당첨내역!$B897:$G897,7)</f>
        <v>117</v>
      </c>
      <c r="I897">
        <f>I896+COUNTIF(전체당첨내역!$B897:$G897,8)</f>
        <v>121</v>
      </c>
      <c r="J897">
        <f>J896+COUNTIF(전체당첨내역!$B897:$G897,9)</f>
        <v>93</v>
      </c>
      <c r="K897">
        <f>K896+COUNTIF(전체당첨내역!$B897:$G897,10)</f>
        <v>125</v>
      </c>
      <c r="L897">
        <f>L896+COUNTIF(전체당첨내역!$B897:$G897,11)</f>
        <v>122</v>
      </c>
      <c r="M897">
        <f>M896+COUNTIF(전체당첨내역!$B897:$G897,12)</f>
        <v>128</v>
      </c>
      <c r="N897">
        <f>N896+COUNTIF(전체당첨내역!$B897:$G897,13)</f>
        <v>126</v>
      </c>
      <c r="O897">
        <f>O896+COUNTIF(전체당첨내역!$B897:$G897,14)</f>
        <v>127</v>
      </c>
      <c r="P897">
        <f>P896+COUNTIF(전체당첨내역!$B897:$G897,15)</f>
        <v>121</v>
      </c>
      <c r="Q897">
        <f>Q896+COUNTIF(전체당첨내역!$B897:$G897,16)</f>
        <v>114</v>
      </c>
      <c r="R897">
        <f>R896+COUNTIF(전체당첨내역!$B897:$G897,17)</f>
        <v>131</v>
      </c>
      <c r="S897">
        <f>S896+COUNTIF(전체당첨내역!$B897:$G897,18)</f>
        <v>128</v>
      </c>
      <c r="T897">
        <f>T896+COUNTIF(전체당첨내역!$B897:$G897,19)</f>
        <v>125</v>
      </c>
      <c r="U897">
        <f>U896+COUNTIF(전체당첨내역!$B897:$G897,20)</f>
        <v>126</v>
      </c>
      <c r="V897">
        <f>V896+COUNTIF(전체당첨내역!$B897:$G897,21)</f>
        <v>116</v>
      </c>
      <c r="W897">
        <f>W896+COUNTIF(전체당첨내역!$B897:$G897,22)</f>
        <v>97</v>
      </c>
      <c r="X897">
        <f>X896+COUNTIF(전체당첨내역!$B897:$G897,23)</f>
        <v>105</v>
      </c>
      <c r="Y897">
        <f>Y896+COUNTIF(전체당첨내역!$B897:$G897,24)</f>
        <v>118</v>
      </c>
      <c r="Z897">
        <f>Z896+COUNTIF(전체당첨내역!$B897:$G897,25)</f>
        <v>118</v>
      </c>
      <c r="AA897">
        <f>AA896+COUNTIF(전체당첨내역!$B897:$G897,26)</f>
        <v>122</v>
      </c>
      <c r="AB897">
        <f>AB896+COUNTIF(전체당첨내역!$B897:$G897,27)</f>
        <v>131</v>
      </c>
      <c r="AC897">
        <f>AC896+COUNTIF(전체당첨내역!$B897:$G897,28)</f>
        <v>111</v>
      </c>
      <c r="AD897">
        <f>AD896+COUNTIF(전체당첨내역!$B897:$G897,29)</f>
        <v>109</v>
      </c>
      <c r="AE897">
        <f>AE896+COUNTIF(전체당첨내역!$B897:$G897,30)</f>
        <v>109</v>
      </c>
      <c r="AF897">
        <f>AF896+COUNTIF(전체당첨내역!$B897:$G897,31)</f>
        <v>122</v>
      </c>
      <c r="AG897">
        <f>AG896+COUNTIF(전체당첨내역!$B897:$G897,32)</f>
        <v>104</v>
      </c>
      <c r="AH897">
        <f>AH896+COUNTIF(전체당첨내역!$B897:$G897,33)</f>
        <v>125</v>
      </c>
      <c r="AI897">
        <f>AI896+COUNTIF(전체당첨내역!$B897:$G897,34)</f>
        <v>141</v>
      </c>
      <c r="AJ897">
        <f>AJ896+COUNTIF(전체당첨내역!$B897:$G897,35)</f>
        <v>108</v>
      </c>
      <c r="AK897">
        <f>AK896+COUNTIF(전체당첨내역!$B897:$G897,36)</f>
        <v>117</v>
      </c>
      <c r="AL897">
        <f>AL896+COUNTIF(전체당첨내역!$B897:$G897,37)</f>
        <v>124</v>
      </c>
      <c r="AM897">
        <f>AM896+COUNTIF(전체당첨내역!$B897:$G897,38)</f>
        <v>118</v>
      </c>
      <c r="AN897">
        <f>AN896+COUNTIF(전체당첨내역!$B897:$G897,39)</f>
        <v>128</v>
      </c>
      <c r="AO897">
        <f>AO896+COUNTIF(전체당첨내역!$B897:$G897,40)</f>
        <v>130</v>
      </c>
      <c r="AP897">
        <f>AP896+COUNTIF(전체당첨내역!$B897:$G897,41)</f>
        <v>110</v>
      </c>
      <c r="AQ897">
        <f>AQ896+COUNTIF(전체당첨내역!$B897:$G897,42)</f>
        <v>115</v>
      </c>
      <c r="AR897">
        <f>AR896+COUNTIF(전체당첨내역!$B897:$G897,43)</f>
        <v>132</v>
      </c>
      <c r="AS897">
        <f>AS896+COUNTIF(전체당첨내역!$B897:$G897,44)</f>
        <v>117</v>
      </c>
      <c r="AT897">
        <f>AT896+COUNTIF(전체당첨내역!$B897:$G897,45)</f>
        <v>129</v>
      </c>
    </row>
    <row r="898" spans="1:46" ht="16.5" customHeight="1">
      <c r="A898">
        <v>897</v>
      </c>
      <c r="B898">
        <f>B897+COUNTIF(전체당첨내역!$B898:$G898,1)</f>
        <v>127</v>
      </c>
      <c r="C898">
        <f>C897+COUNTIF(전체당첨내역!$B898:$G898,2)</f>
        <v>116</v>
      </c>
      <c r="D898">
        <f>D897+COUNTIF(전체당첨내역!$B898:$G898,3)</f>
        <v>117</v>
      </c>
      <c r="E898">
        <f>E897+COUNTIF(전체당첨내역!$B898:$G898,4)</f>
        <v>122</v>
      </c>
      <c r="F898">
        <f>F897+COUNTIF(전체당첨내역!$B898:$G898,5)</f>
        <v>123</v>
      </c>
      <c r="G898">
        <f>G897+COUNTIF(전체당첨내역!$B898:$G898,6)</f>
        <v>112</v>
      </c>
      <c r="H898">
        <f>H897+COUNTIF(전체당첨내역!$B898:$G898,7)</f>
        <v>118</v>
      </c>
      <c r="I898">
        <f>I897+COUNTIF(전체당첨내역!$B898:$G898,8)</f>
        <v>121</v>
      </c>
      <c r="J898">
        <f>J897+COUNTIF(전체당첨내역!$B898:$G898,9)</f>
        <v>93</v>
      </c>
      <c r="K898">
        <f>K897+COUNTIF(전체당첨내역!$B898:$G898,10)</f>
        <v>125</v>
      </c>
      <c r="L898">
        <f>L897+COUNTIF(전체당첨내역!$B898:$G898,11)</f>
        <v>122</v>
      </c>
      <c r="M898">
        <f>M897+COUNTIF(전체당첨내역!$B898:$G898,12)</f>
        <v>129</v>
      </c>
      <c r="N898">
        <f>N897+COUNTIF(전체당첨내역!$B898:$G898,13)</f>
        <v>126</v>
      </c>
      <c r="O898">
        <f>O897+COUNTIF(전체당첨내역!$B898:$G898,14)</f>
        <v>127</v>
      </c>
      <c r="P898">
        <f>P897+COUNTIF(전체당첨내역!$B898:$G898,15)</f>
        <v>121</v>
      </c>
      <c r="Q898">
        <f>Q897+COUNTIF(전체당첨내역!$B898:$G898,16)</f>
        <v>114</v>
      </c>
      <c r="R898">
        <f>R897+COUNTIF(전체당첨내역!$B898:$G898,17)</f>
        <v>131</v>
      </c>
      <c r="S898">
        <f>S897+COUNTIF(전체당첨내역!$B898:$G898,18)</f>
        <v>128</v>
      </c>
      <c r="T898">
        <f>T897+COUNTIF(전체당첨내역!$B898:$G898,19)</f>
        <v>125</v>
      </c>
      <c r="U898">
        <f>U897+COUNTIF(전체당첨내역!$B898:$G898,20)</f>
        <v>126</v>
      </c>
      <c r="V898">
        <f>V897+COUNTIF(전체당첨내역!$B898:$G898,21)</f>
        <v>116</v>
      </c>
      <c r="W898">
        <f>W897+COUNTIF(전체당첨내역!$B898:$G898,22)</f>
        <v>98</v>
      </c>
      <c r="X898">
        <f>X897+COUNTIF(전체당첨내역!$B898:$G898,23)</f>
        <v>105</v>
      </c>
      <c r="Y898">
        <f>Y897+COUNTIF(전체당첨내역!$B898:$G898,24)</f>
        <v>118</v>
      </c>
      <c r="Z898">
        <f>Z897+COUNTIF(전체당첨내역!$B898:$G898,25)</f>
        <v>118</v>
      </c>
      <c r="AA898">
        <f>AA897+COUNTIF(전체당첨내역!$B898:$G898,26)</f>
        <v>123</v>
      </c>
      <c r="AB898">
        <f>AB897+COUNTIF(전체당첨내역!$B898:$G898,27)</f>
        <v>131</v>
      </c>
      <c r="AC898">
        <f>AC897+COUNTIF(전체당첨내역!$B898:$G898,28)</f>
        <v>111</v>
      </c>
      <c r="AD898">
        <f>AD897+COUNTIF(전체당첨내역!$B898:$G898,29)</f>
        <v>109</v>
      </c>
      <c r="AE898">
        <f>AE897+COUNTIF(전체당첨내역!$B898:$G898,30)</f>
        <v>109</v>
      </c>
      <c r="AF898">
        <f>AF897+COUNTIF(전체당첨내역!$B898:$G898,31)</f>
        <v>122</v>
      </c>
      <c r="AG898">
        <f>AG897+COUNTIF(전체당첨내역!$B898:$G898,32)</f>
        <v>104</v>
      </c>
      <c r="AH898">
        <f>AH897+COUNTIF(전체당첨내역!$B898:$G898,33)</f>
        <v>125</v>
      </c>
      <c r="AI898">
        <f>AI897+COUNTIF(전체당첨내역!$B898:$G898,34)</f>
        <v>141</v>
      </c>
      <c r="AJ898">
        <f>AJ897+COUNTIF(전체당첨내역!$B898:$G898,35)</f>
        <v>108</v>
      </c>
      <c r="AK898">
        <f>AK897+COUNTIF(전체당첨내역!$B898:$G898,36)</f>
        <v>118</v>
      </c>
      <c r="AL898">
        <f>AL897+COUNTIF(전체당첨내역!$B898:$G898,37)</f>
        <v>124</v>
      </c>
      <c r="AM898">
        <f>AM897+COUNTIF(전체당첨내역!$B898:$G898,38)</f>
        <v>118</v>
      </c>
      <c r="AN898">
        <f>AN897+COUNTIF(전체당첨내역!$B898:$G898,39)</f>
        <v>128</v>
      </c>
      <c r="AO898">
        <f>AO897+COUNTIF(전체당첨내역!$B898:$G898,40)</f>
        <v>130</v>
      </c>
      <c r="AP898">
        <f>AP897+COUNTIF(전체당첨내역!$B898:$G898,41)</f>
        <v>110</v>
      </c>
      <c r="AQ898">
        <f>AQ897+COUNTIF(전체당첨내역!$B898:$G898,42)</f>
        <v>115</v>
      </c>
      <c r="AR898">
        <f>AR897+COUNTIF(전체당첨내역!$B898:$G898,43)</f>
        <v>132</v>
      </c>
      <c r="AS898">
        <f>AS897+COUNTIF(전체당첨내역!$B898:$G898,44)</f>
        <v>117</v>
      </c>
      <c r="AT898">
        <f>AT897+COUNTIF(전체당첨내역!$B898:$G898,45)</f>
        <v>129</v>
      </c>
    </row>
    <row r="899" spans="1:46" ht="16.5" customHeight="1">
      <c r="A899">
        <v>898</v>
      </c>
      <c r="B899">
        <f>B898+COUNTIF(전체당첨내역!$B899:$G899,1)</f>
        <v>127</v>
      </c>
      <c r="C899">
        <f>C898+COUNTIF(전체당첨내역!$B899:$G899,2)</f>
        <v>116</v>
      </c>
      <c r="D899">
        <f>D898+COUNTIF(전체당첨내역!$B899:$G899,3)</f>
        <v>117</v>
      </c>
      <c r="E899">
        <f>E898+COUNTIF(전체당첨내역!$B899:$G899,4)</f>
        <v>122</v>
      </c>
      <c r="F899">
        <f>F898+COUNTIF(전체당첨내역!$B899:$G899,5)</f>
        <v>123</v>
      </c>
      <c r="G899">
        <f>G898+COUNTIF(전체당첨내역!$B899:$G899,6)</f>
        <v>112</v>
      </c>
      <c r="H899">
        <f>H898+COUNTIF(전체당첨내역!$B899:$G899,7)</f>
        <v>118</v>
      </c>
      <c r="I899">
        <f>I898+COUNTIF(전체당첨내역!$B899:$G899,8)</f>
        <v>121</v>
      </c>
      <c r="J899">
        <f>J898+COUNTIF(전체당첨내역!$B899:$G899,9)</f>
        <v>93</v>
      </c>
      <c r="K899">
        <f>K898+COUNTIF(전체당첨내역!$B899:$G899,10)</f>
        <v>125</v>
      </c>
      <c r="L899">
        <f>L898+COUNTIF(전체당첨내역!$B899:$G899,11)</f>
        <v>122</v>
      </c>
      <c r="M899">
        <f>M898+COUNTIF(전체당첨내역!$B899:$G899,12)</f>
        <v>129</v>
      </c>
      <c r="N899">
        <f>N898+COUNTIF(전체당첨내역!$B899:$G899,13)</f>
        <v>126</v>
      </c>
      <c r="O899">
        <f>O898+COUNTIF(전체당첨내역!$B899:$G899,14)</f>
        <v>127</v>
      </c>
      <c r="P899">
        <f>P898+COUNTIF(전체당첨내역!$B899:$G899,15)</f>
        <v>121</v>
      </c>
      <c r="Q899">
        <f>Q898+COUNTIF(전체당첨내역!$B899:$G899,16)</f>
        <v>114</v>
      </c>
      <c r="R899">
        <f>R898+COUNTIF(전체당첨내역!$B899:$G899,17)</f>
        <v>131</v>
      </c>
      <c r="S899">
        <f>S898+COUNTIF(전체당첨내역!$B899:$G899,18)</f>
        <v>129</v>
      </c>
      <c r="T899">
        <f>T898+COUNTIF(전체당첨내역!$B899:$G899,19)</f>
        <v>125</v>
      </c>
      <c r="U899">
        <f>U898+COUNTIF(전체당첨내역!$B899:$G899,20)</f>
        <v>126</v>
      </c>
      <c r="V899">
        <f>V898+COUNTIF(전체당첨내역!$B899:$G899,21)</f>
        <v>117</v>
      </c>
      <c r="W899">
        <f>W898+COUNTIF(전체당첨내역!$B899:$G899,22)</f>
        <v>98</v>
      </c>
      <c r="X899">
        <f>X898+COUNTIF(전체당첨내역!$B899:$G899,23)</f>
        <v>105</v>
      </c>
      <c r="Y899">
        <f>Y898+COUNTIF(전체당첨내역!$B899:$G899,24)</f>
        <v>118</v>
      </c>
      <c r="Z899">
        <f>Z898+COUNTIF(전체당첨내역!$B899:$G899,25)</f>
        <v>118</v>
      </c>
      <c r="AA899">
        <f>AA898+COUNTIF(전체당첨내역!$B899:$G899,26)</f>
        <v>123</v>
      </c>
      <c r="AB899">
        <f>AB898+COUNTIF(전체당첨내역!$B899:$G899,27)</f>
        <v>131</v>
      </c>
      <c r="AC899">
        <f>AC898+COUNTIF(전체당첨내역!$B899:$G899,28)</f>
        <v>112</v>
      </c>
      <c r="AD899">
        <f>AD898+COUNTIF(전체당첨내역!$B899:$G899,29)</f>
        <v>109</v>
      </c>
      <c r="AE899">
        <f>AE898+COUNTIF(전체당첨내역!$B899:$G899,30)</f>
        <v>109</v>
      </c>
      <c r="AF899">
        <f>AF898+COUNTIF(전체당첨내역!$B899:$G899,31)</f>
        <v>122</v>
      </c>
      <c r="AG899">
        <f>AG898+COUNTIF(전체당첨내역!$B899:$G899,32)</f>
        <v>104</v>
      </c>
      <c r="AH899">
        <f>AH898+COUNTIF(전체당첨내역!$B899:$G899,33)</f>
        <v>125</v>
      </c>
      <c r="AI899">
        <f>AI898+COUNTIF(전체당첨내역!$B899:$G899,34)</f>
        <v>141</v>
      </c>
      <c r="AJ899">
        <f>AJ898+COUNTIF(전체당첨내역!$B899:$G899,35)</f>
        <v>109</v>
      </c>
      <c r="AK899">
        <f>AK898+COUNTIF(전체당첨내역!$B899:$G899,36)</f>
        <v>118</v>
      </c>
      <c r="AL899">
        <f>AL898+COUNTIF(전체당첨내역!$B899:$G899,37)</f>
        <v>125</v>
      </c>
      <c r="AM899">
        <f>AM898+COUNTIF(전체당첨내역!$B899:$G899,38)</f>
        <v>118</v>
      </c>
      <c r="AN899">
        <f>AN898+COUNTIF(전체당첨내역!$B899:$G899,39)</f>
        <v>128</v>
      </c>
      <c r="AO899">
        <f>AO898+COUNTIF(전체당첨내역!$B899:$G899,40)</f>
        <v>130</v>
      </c>
      <c r="AP899">
        <f>AP898+COUNTIF(전체당첨내역!$B899:$G899,41)</f>
        <v>110</v>
      </c>
      <c r="AQ899">
        <f>AQ898+COUNTIF(전체당첨내역!$B899:$G899,42)</f>
        <v>116</v>
      </c>
      <c r="AR899">
        <f>AR898+COUNTIF(전체당첨내역!$B899:$G899,43)</f>
        <v>132</v>
      </c>
      <c r="AS899">
        <f>AS898+COUNTIF(전체당첨내역!$B899:$G899,44)</f>
        <v>117</v>
      </c>
      <c r="AT899">
        <f>AT898+COUNTIF(전체당첨내역!$B899:$G899,45)</f>
        <v>129</v>
      </c>
    </row>
    <row r="900" spans="1:46" ht="16.5" customHeight="1">
      <c r="A900">
        <v>899</v>
      </c>
      <c r="B900">
        <f>B899+COUNTIF(전체당첨내역!$B900:$G900,1)</f>
        <v>127</v>
      </c>
      <c r="C900">
        <f>C899+COUNTIF(전체당첨내역!$B900:$G900,2)</f>
        <v>116</v>
      </c>
      <c r="D900">
        <f>D899+COUNTIF(전체당첨내역!$B900:$G900,3)</f>
        <v>117</v>
      </c>
      <c r="E900">
        <f>E899+COUNTIF(전체당첨내역!$B900:$G900,4)</f>
        <v>122</v>
      </c>
      <c r="F900">
        <f>F899+COUNTIF(전체당첨내역!$B900:$G900,5)</f>
        <v>123</v>
      </c>
      <c r="G900">
        <f>G899+COUNTIF(전체당첨내역!$B900:$G900,6)</f>
        <v>112</v>
      </c>
      <c r="H900">
        <f>H899+COUNTIF(전체당첨내역!$B900:$G900,7)</f>
        <v>118</v>
      </c>
      <c r="I900">
        <f>I899+COUNTIF(전체당첨내역!$B900:$G900,8)</f>
        <v>122</v>
      </c>
      <c r="J900">
        <f>J899+COUNTIF(전체당첨내역!$B900:$G900,9)</f>
        <v>93</v>
      </c>
      <c r="K900">
        <f>K899+COUNTIF(전체당첨내역!$B900:$G900,10)</f>
        <v>125</v>
      </c>
      <c r="L900">
        <f>L899+COUNTIF(전체당첨내역!$B900:$G900,11)</f>
        <v>122</v>
      </c>
      <c r="M900">
        <f>M899+COUNTIF(전체당첨내역!$B900:$G900,12)</f>
        <v>129</v>
      </c>
      <c r="N900">
        <f>N899+COUNTIF(전체당첨내역!$B900:$G900,13)</f>
        <v>126</v>
      </c>
      <c r="O900">
        <f>O899+COUNTIF(전체당첨내역!$B900:$G900,14)</f>
        <v>127</v>
      </c>
      <c r="P900">
        <f>P899+COUNTIF(전체당첨내역!$B900:$G900,15)</f>
        <v>121</v>
      </c>
      <c r="Q900">
        <f>Q899+COUNTIF(전체당첨내역!$B900:$G900,16)</f>
        <v>114</v>
      </c>
      <c r="R900">
        <f>R899+COUNTIF(전체당첨내역!$B900:$G900,17)</f>
        <v>131</v>
      </c>
      <c r="S900">
        <f>S899+COUNTIF(전체당첨내역!$B900:$G900,18)</f>
        <v>129</v>
      </c>
      <c r="T900">
        <f>T899+COUNTIF(전체당첨내역!$B900:$G900,19)</f>
        <v>126</v>
      </c>
      <c r="U900">
        <f>U899+COUNTIF(전체당첨내역!$B900:$G900,20)</f>
        <v>127</v>
      </c>
      <c r="V900">
        <f>V899+COUNTIF(전체당첨내역!$B900:$G900,21)</f>
        <v>118</v>
      </c>
      <c r="W900">
        <f>W899+COUNTIF(전체당첨내역!$B900:$G900,22)</f>
        <v>98</v>
      </c>
      <c r="X900">
        <f>X899+COUNTIF(전체당첨내역!$B900:$G900,23)</f>
        <v>105</v>
      </c>
      <c r="Y900">
        <f>Y899+COUNTIF(전체당첨내역!$B900:$G900,24)</f>
        <v>118</v>
      </c>
      <c r="Z900">
        <f>Z899+COUNTIF(전체당첨내역!$B900:$G900,25)</f>
        <v>118</v>
      </c>
      <c r="AA900">
        <f>AA899+COUNTIF(전체당첨내역!$B900:$G900,26)</f>
        <v>123</v>
      </c>
      <c r="AB900">
        <f>AB899+COUNTIF(전체당첨내역!$B900:$G900,27)</f>
        <v>131</v>
      </c>
      <c r="AC900">
        <f>AC899+COUNTIF(전체당첨내역!$B900:$G900,28)</f>
        <v>112</v>
      </c>
      <c r="AD900">
        <f>AD899+COUNTIF(전체당첨내역!$B900:$G900,29)</f>
        <v>109</v>
      </c>
      <c r="AE900">
        <f>AE899+COUNTIF(전체당첨내역!$B900:$G900,30)</f>
        <v>109</v>
      </c>
      <c r="AF900">
        <f>AF899+COUNTIF(전체당첨내역!$B900:$G900,31)</f>
        <v>122</v>
      </c>
      <c r="AG900">
        <f>AG899+COUNTIF(전체당첨내역!$B900:$G900,32)</f>
        <v>104</v>
      </c>
      <c r="AH900">
        <f>AH899+COUNTIF(전체당첨내역!$B900:$G900,33)</f>
        <v>126</v>
      </c>
      <c r="AI900">
        <f>AI899+COUNTIF(전체당첨내역!$B900:$G900,34)</f>
        <v>141</v>
      </c>
      <c r="AJ900">
        <f>AJ899+COUNTIF(전체당첨내역!$B900:$G900,35)</f>
        <v>109</v>
      </c>
      <c r="AK900">
        <f>AK899+COUNTIF(전체당첨내역!$B900:$G900,36)</f>
        <v>118</v>
      </c>
      <c r="AL900">
        <f>AL899+COUNTIF(전체당첨내역!$B900:$G900,37)</f>
        <v>125</v>
      </c>
      <c r="AM900">
        <f>AM899+COUNTIF(전체당첨내역!$B900:$G900,38)</f>
        <v>118</v>
      </c>
      <c r="AN900">
        <f>AN899+COUNTIF(전체당첨내역!$B900:$G900,39)</f>
        <v>129</v>
      </c>
      <c r="AO900">
        <f>AO899+COUNTIF(전체당첨내역!$B900:$G900,40)</f>
        <v>130</v>
      </c>
      <c r="AP900">
        <f>AP899+COUNTIF(전체당첨내역!$B900:$G900,41)</f>
        <v>110</v>
      </c>
      <c r="AQ900">
        <f>AQ899+COUNTIF(전체당첨내역!$B900:$G900,42)</f>
        <v>116</v>
      </c>
      <c r="AR900">
        <f>AR899+COUNTIF(전체당첨내역!$B900:$G900,43)</f>
        <v>132</v>
      </c>
      <c r="AS900">
        <f>AS899+COUNTIF(전체당첨내역!$B900:$G900,44)</f>
        <v>117</v>
      </c>
      <c r="AT900">
        <f>AT899+COUNTIF(전체당첨내역!$B900:$G900,45)</f>
        <v>129</v>
      </c>
    </row>
    <row r="901" spans="1:46" ht="16.5" customHeight="1">
      <c r="A901">
        <v>900</v>
      </c>
      <c r="B901">
        <f>B900+COUNTIF(전체당첨내역!$B901:$G901,1)</f>
        <v>127</v>
      </c>
      <c r="C901">
        <f>C900+COUNTIF(전체당첨내역!$B901:$G901,2)</f>
        <v>116</v>
      </c>
      <c r="D901">
        <f>D900+COUNTIF(전체당첨내역!$B901:$G901,3)</f>
        <v>117</v>
      </c>
      <c r="E901">
        <f>E900+COUNTIF(전체당첨내역!$B901:$G901,4)</f>
        <v>122</v>
      </c>
      <c r="F901">
        <f>F900+COUNTIF(전체당첨내역!$B901:$G901,5)</f>
        <v>123</v>
      </c>
      <c r="G901">
        <f>G900+COUNTIF(전체당첨내역!$B901:$G901,6)</f>
        <v>112</v>
      </c>
      <c r="H901">
        <f>H900+COUNTIF(전체당첨내역!$B901:$G901,7)</f>
        <v>119</v>
      </c>
      <c r="I901">
        <f>I900+COUNTIF(전체당첨내역!$B901:$G901,8)</f>
        <v>122</v>
      </c>
      <c r="J901">
        <f>J900+COUNTIF(전체당첨내역!$B901:$G901,9)</f>
        <v>93</v>
      </c>
      <c r="K901">
        <f>K900+COUNTIF(전체당첨내역!$B901:$G901,10)</f>
        <v>125</v>
      </c>
      <c r="L901">
        <f>L900+COUNTIF(전체당첨내역!$B901:$G901,11)</f>
        <v>122</v>
      </c>
      <c r="M901">
        <f>M900+COUNTIF(전체당첨내역!$B901:$G901,12)</f>
        <v>129</v>
      </c>
      <c r="N901">
        <f>N900+COUNTIF(전체당첨내역!$B901:$G901,13)</f>
        <v>127</v>
      </c>
      <c r="O901">
        <f>O900+COUNTIF(전체당첨내역!$B901:$G901,14)</f>
        <v>127</v>
      </c>
      <c r="P901">
        <f>P900+COUNTIF(전체당첨내역!$B901:$G901,15)</f>
        <v>121</v>
      </c>
      <c r="Q901">
        <f>Q900+COUNTIF(전체당첨내역!$B901:$G901,16)</f>
        <v>115</v>
      </c>
      <c r="R901">
        <f>R900+COUNTIF(전체당첨내역!$B901:$G901,17)</f>
        <v>131</v>
      </c>
      <c r="S901">
        <f>S900+COUNTIF(전체당첨내역!$B901:$G901,18)</f>
        <v>130</v>
      </c>
      <c r="T901">
        <f>T900+COUNTIF(전체당첨내역!$B901:$G901,19)</f>
        <v>126</v>
      </c>
      <c r="U901">
        <f>U900+COUNTIF(전체당첨내역!$B901:$G901,20)</f>
        <v>127</v>
      </c>
      <c r="V901">
        <f>V900+COUNTIF(전체당첨내역!$B901:$G901,21)</f>
        <v>118</v>
      </c>
      <c r="W901">
        <f>W900+COUNTIF(전체당첨내역!$B901:$G901,22)</f>
        <v>98</v>
      </c>
      <c r="X901">
        <f>X900+COUNTIF(전체당첨내역!$B901:$G901,23)</f>
        <v>105</v>
      </c>
      <c r="Y901">
        <f>Y900+COUNTIF(전체당첨내역!$B901:$G901,24)</f>
        <v>118</v>
      </c>
      <c r="Z901">
        <f>Z900+COUNTIF(전체당첨내역!$B901:$G901,25)</f>
        <v>118</v>
      </c>
      <c r="AA901">
        <f>AA900+COUNTIF(전체당첨내역!$B901:$G901,26)</f>
        <v>123</v>
      </c>
      <c r="AB901">
        <f>AB900+COUNTIF(전체당첨내역!$B901:$G901,27)</f>
        <v>131</v>
      </c>
      <c r="AC901">
        <f>AC900+COUNTIF(전체당첨내역!$B901:$G901,28)</f>
        <v>112</v>
      </c>
      <c r="AD901">
        <f>AD900+COUNTIF(전체당첨내역!$B901:$G901,29)</f>
        <v>109</v>
      </c>
      <c r="AE901">
        <f>AE900+COUNTIF(전체당첨내역!$B901:$G901,30)</f>
        <v>109</v>
      </c>
      <c r="AF901">
        <f>AF900+COUNTIF(전체당첨내역!$B901:$G901,31)</f>
        <v>122</v>
      </c>
      <c r="AG901">
        <f>AG900+COUNTIF(전체당첨내역!$B901:$G901,32)</f>
        <v>104</v>
      </c>
      <c r="AH901">
        <f>AH900+COUNTIF(전체당첨내역!$B901:$G901,33)</f>
        <v>126</v>
      </c>
      <c r="AI901">
        <f>AI900+COUNTIF(전체당첨내역!$B901:$G901,34)</f>
        <v>141</v>
      </c>
      <c r="AJ901">
        <f>AJ900+COUNTIF(전체당첨내역!$B901:$G901,35)</f>
        <v>110</v>
      </c>
      <c r="AK901">
        <f>AK900+COUNTIF(전체당첨내역!$B901:$G901,36)</f>
        <v>118</v>
      </c>
      <c r="AL901">
        <f>AL900+COUNTIF(전체당첨내역!$B901:$G901,37)</f>
        <v>125</v>
      </c>
      <c r="AM901">
        <f>AM900+COUNTIF(전체당첨내역!$B901:$G901,38)</f>
        <v>119</v>
      </c>
      <c r="AN901">
        <f>AN900+COUNTIF(전체당첨내역!$B901:$G901,39)</f>
        <v>129</v>
      </c>
      <c r="AO901">
        <f>AO900+COUNTIF(전체당첨내역!$B901:$G901,40)</f>
        <v>130</v>
      </c>
      <c r="AP901">
        <f>AP900+COUNTIF(전체당첨내역!$B901:$G901,41)</f>
        <v>110</v>
      </c>
      <c r="AQ901">
        <f>AQ900+COUNTIF(전체당첨내역!$B901:$G901,42)</f>
        <v>116</v>
      </c>
      <c r="AR901">
        <f>AR900+COUNTIF(전체당첨내역!$B901:$G901,43)</f>
        <v>132</v>
      </c>
      <c r="AS901">
        <f>AS900+COUNTIF(전체당첨내역!$B901:$G901,44)</f>
        <v>117</v>
      </c>
      <c r="AT901">
        <f>AT900+COUNTIF(전체당첨내역!$B901:$G901,45)</f>
        <v>129</v>
      </c>
    </row>
    <row r="902" spans="1:46" ht="16.5" customHeight="1">
      <c r="A902">
        <v>901</v>
      </c>
      <c r="B902">
        <f>B901+COUNTIF(전체당첨내역!$B902:$G902,1)</f>
        <v>127</v>
      </c>
      <c r="C902">
        <f>C901+COUNTIF(전체당첨내역!$B902:$G902,2)</f>
        <v>116</v>
      </c>
      <c r="D902">
        <f>D901+COUNTIF(전체당첨내역!$B902:$G902,3)</f>
        <v>117</v>
      </c>
      <c r="E902">
        <f>E901+COUNTIF(전체당첨내역!$B902:$G902,4)</f>
        <v>122</v>
      </c>
      <c r="F902">
        <f>F901+COUNTIF(전체당첨내역!$B902:$G902,5)</f>
        <v>124</v>
      </c>
      <c r="G902">
        <f>G901+COUNTIF(전체당첨내역!$B902:$G902,6)</f>
        <v>112</v>
      </c>
      <c r="H902">
        <f>H901+COUNTIF(전체당첨내역!$B902:$G902,7)</f>
        <v>119</v>
      </c>
      <c r="I902">
        <f>I901+COUNTIF(전체당첨내역!$B902:$G902,8)</f>
        <v>122</v>
      </c>
      <c r="J902">
        <f>J901+COUNTIF(전체당첨내역!$B902:$G902,9)</f>
        <v>93</v>
      </c>
      <c r="K902">
        <f>K901+COUNTIF(전체당첨내역!$B902:$G902,10)</f>
        <v>125</v>
      </c>
      <c r="L902">
        <f>L901+COUNTIF(전체당첨내역!$B902:$G902,11)</f>
        <v>122</v>
      </c>
      <c r="M902">
        <f>M901+COUNTIF(전체당첨내역!$B902:$G902,12)</f>
        <v>129</v>
      </c>
      <c r="N902">
        <f>N901+COUNTIF(전체당첨내역!$B902:$G902,13)</f>
        <v>127</v>
      </c>
      <c r="O902">
        <f>O901+COUNTIF(전체당첨내역!$B902:$G902,14)</f>
        <v>127</v>
      </c>
      <c r="P902">
        <f>P901+COUNTIF(전체당첨내역!$B902:$G902,15)</f>
        <v>121</v>
      </c>
      <c r="Q902">
        <f>Q901+COUNTIF(전체당첨내역!$B902:$G902,16)</f>
        <v>115</v>
      </c>
      <c r="R902">
        <f>R901+COUNTIF(전체당첨내역!$B902:$G902,17)</f>
        <v>131</v>
      </c>
      <c r="S902">
        <f>S901+COUNTIF(전체당첨내역!$B902:$G902,18)</f>
        <v>131</v>
      </c>
      <c r="T902">
        <f>T901+COUNTIF(전체당첨내역!$B902:$G902,19)</f>
        <v>126</v>
      </c>
      <c r="U902">
        <f>U901+COUNTIF(전체당첨내역!$B902:$G902,20)</f>
        <v>128</v>
      </c>
      <c r="V902">
        <f>V901+COUNTIF(전체당첨내역!$B902:$G902,21)</f>
        <v>118</v>
      </c>
      <c r="W902">
        <f>W901+COUNTIF(전체당첨내역!$B902:$G902,22)</f>
        <v>98</v>
      </c>
      <c r="X902">
        <f>X901+COUNTIF(전체당첨내역!$B902:$G902,23)</f>
        <v>106</v>
      </c>
      <c r="Y902">
        <f>Y901+COUNTIF(전체당첨내역!$B902:$G902,24)</f>
        <v>118</v>
      </c>
      <c r="Z902">
        <f>Z901+COUNTIF(전체당첨내역!$B902:$G902,25)</f>
        <v>118</v>
      </c>
      <c r="AA902">
        <f>AA901+COUNTIF(전체당첨내역!$B902:$G902,26)</f>
        <v>123</v>
      </c>
      <c r="AB902">
        <f>AB901+COUNTIF(전체당첨내역!$B902:$G902,27)</f>
        <v>131</v>
      </c>
      <c r="AC902">
        <f>AC901+COUNTIF(전체당첨내역!$B902:$G902,28)</f>
        <v>112</v>
      </c>
      <c r="AD902">
        <f>AD901+COUNTIF(전체당첨내역!$B902:$G902,29)</f>
        <v>109</v>
      </c>
      <c r="AE902">
        <f>AE901+COUNTIF(전체당첨내역!$B902:$G902,30)</f>
        <v>110</v>
      </c>
      <c r="AF902">
        <f>AF901+COUNTIF(전체당첨내역!$B902:$G902,31)</f>
        <v>122</v>
      </c>
      <c r="AG902">
        <f>AG901+COUNTIF(전체당첨내역!$B902:$G902,32)</f>
        <v>104</v>
      </c>
      <c r="AH902">
        <f>AH901+COUNTIF(전체당첨내역!$B902:$G902,33)</f>
        <v>126</v>
      </c>
      <c r="AI902">
        <f>AI901+COUNTIF(전체당첨내역!$B902:$G902,34)</f>
        <v>142</v>
      </c>
      <c r="AJ902">
        <f>AJ901+COUNTIF(전체당첨내역!$B902:$G902,35)</f>
        <v>110</v>
      </c>
      <c r="AK902">
        <f>AK901+COUNTIF(전체당첨내역!$B902:$G902,36)</f>
        <v>118</v>
      </c>
      <c r="AL902">
        <f>AL901+COUNTIF(전체당첨내역!$B902:$G902,37)</f>
        <v>125</v>
      </c>
      <c r="AM902">
        <f>AM901+COUNTIF(전체당첨내역!$B902:$G902,38)</f>
        <v>119</v>
      </c>
      <c r="AN902">
        <f>AN901+COUNTIF(전체당첨내역!$B902:$G902,39)</f>
        <v>129</v>
      </c>
      <c r="AO902">
        <f>AO901+COUNTIF(전체당첨내역!$B902:$G902,40)</f>
        <v>130</v>
      </c>
      <c r="AP902">
        <f>AP901+COUNTIF(전체당첨내역!$B902:$G902,41)</f>
        <v>110</v>
      </c>
      <c r="AQ902">
        <f>AQ901+COUNTIF(전체당첨내역!$B902:$G902,42)</f>
        <v>116</v>
      </c>
      <c r="AR902">
        <f>AR901+COUNTIF(전체당첨내역!$B902:$G902,43)</f>
        <v>132</v>
      </c>
      <c r="AS902">
        <f>AS901+COUNTIF(전체당첨내역!$B902:$G902,44)</f>
        <v>117</v>
      </c>
      <c r="AT902">
        <f>AT901+COUNTIF(전체당첨내역!$B902:$G902,45)</f>
        <v>129</v>
      </c>
    </row>
    <row r="903" spans="1:46" ht="16.5" customHeight="1">
      <c r="A903">
        <v>902</v>
      </c>
      <c r="B903">
        <f>B902+COUNTIF(전체당첨내역!$B903:$G903,1)</f>
        <v>127</v>
      </c>
      <c r="C903">
        <f>C902+COUNTIF(전체당첨내역!$B903:$G903,2)</f>
        <v>116</v>
      </c>
      <c r="D903">
        <f>D902+COUNTIF(전체당첨내역!$B903:$G903,3)</f>
        <v>117</v>
      </c>
      <c r="E903">
        <f>E902+COUNTIF(전체당첨내역!$B903:$G903,4)</f>
        <v>122</v>
      </c>
      <c r="F903">
        <f>F902+COUNTIF(전체당첨내역!$B903:$G903,5)</f>
        <v>124</v>
      </c>
      <c r="G903">
        <f>G902+COUNTIF(전체당첨내역!$B903:$G903,6)</f>
        <v>112</v>
      </c>
      <c r="H903">
        <f>H902+COUNTIF(전체당첨내역!$B903:$G903,7)</f>
        <v>120</v>
      </c>
      <c r="I903">
        <f>I902+COUNTIF(전체당첨내역!$B903:$G903,8)</f>
        <v>122</v>
      </c>
      <c r="J903">
        <f>J902+COUNTIF(전체당첨내역!$B903:$G903,9)</f>
        <v>93</v>
      </c>
      <c r="K903">
        <f>K902+COUNTIF(전체당첨내역!$B903:$G903,10)</f>
        <v>125</v>
      </c>
      <c r="L903">
        <f>L902+COUNTIF(전체당첨내역!$B903:$G903,11)</f>
        <v>122</v>
      </c>
      <c r="M903">
        <f>M902+COUNTIF(전체당첨내역!$B903:$G903,12)</f>
        <v>129</v>
      </c>
      <c r="N903">
        <f>N902+COUNTIF(전체당첨내역!$B903:$G903,13)</f>
        <v>127</v>
      </c>
      <c r="O903">
        <f>O902+COUNTIF(전체당첨내역!$B903:$G903,14)</f>
        <v>127</v>
      </c>
      <c r="P903">
        <f>P902+COUNTIF(전체당첨내역!$B903:$G903,15)</f>
        <v>121</v>
      </c>
      <c r="Q903">
        <f>Q902+COUNTIF(전체당첨내역!$B903:$G903,16)</f>
        <v>115</v>
      </c>
      <c r="R903">
        <f>R902+COUNTIF(전체당첨내역!$B903:$G903,17)</f>
        <v>131</v>
      </c>
      <c r="S903">
        <f>S902+COUNTIF(전체당첨내역!$B903:$G903,18)</f>
        <v>131</v>
      </c>
      <c r="T903">
        <f>T902+COUNTIF(전체당첨내역!$B903:$G903,19)</f>
        <v>127</v>
      </c>
      <c r="U903">
        <f>U902+COUNTIF(전체당첨내역!$B903:$G903,20)</f>
        <v>128</v>
      </c>
      <c r="V903">
        <f>V902+COUNTIF(전체당첨내역!$B903:$G903,21)</f>
        <v>118</v>
      </c>
      <c r="W903">
        <f>W902+COUNTIF(전체당첨내역!$B903:$G903,22)</f>
        <v>98</v>
      </c>
      <c r="X903">
        <f>X902+COUNTIF(전체당첨내역!$B903:$G903,23)</f>
        <v>107</v>
      </c>
      <c r="Y903">
        <f>Y902+COUNTIF(전체당첨내역!$B903:$G903,24)</f>
        <v>119</v>
      </c>
      <c r="Z903">
        <f>Z902+COUNTIF(전체당첨내역!$B903:$G903,25)</f>
        <v>118</v>
      </c>
      <c r="AA903">
        <f>AA902+COUNTIF(전체당첨내역!$B903:$G903,26)</f>
        <v>123</v>
      </c>
      <c r="AB903">
        <f>AB902+COUNTIF(전체당첨내역!$B903:$G903,27)</f>
        <v>131</v>
      </c>
      <c r="AC903">
        <f>AC902+COUNTIF(전체당첨내역!$B903:$G903,28)</f>
        <v>112</v>
      </c>
      <c r="AD903">
        <f>AD902+COUNTIF(전체당첨내역!$B903:$G903,29)</f>
        <v>109</v>
      </c>
      <c r="AE903">
        <f>AE902+COUNTIF(전체당첨내역!$B903:$G903,30)</f>
        <v>110</v>
      </c>
      <c r="AF903">
        <f>AF902+COUNTIF(전체당첨내역!$B903:$G903,31)</f>
        <v>122</v>
      </c>
      <c r="AG903">
        <f>AG902+COUNTIF(전체당첨내역!$B903:$G903,32)</f>
        <v>104</v>
      </c>
      <c r="AH903">
        <f>AH902+COUNTIF(전체당첨내역!$B903:$G903,33)</f>
        <v>126</v>
      </c>
      <c r="AI903">
        <f>AI902+COUNTIF(전체당첨내역!$B903:$G903,34)</f>
        <v>142</v>
      </c>
      <c r="AJ903">
        <f>AJ902+COUNTIF(전체당첨내역!$B903:$G903,35)</f>
        <v>110</v>
      </c>
      <c r="AK903">
        <f>AK902+COUNTIF(전체당첨내역!$B903:$G903,36)</f>
        <v>119</v>
      </c>
      <c r="AL903">
        <f>AL902+COUNTIF(전체당첨내역!$B903:$G903,37)</f>
        <v>125</v>
      </c>
      <c r="AM903">
        <f>AM902+COUNTIF(전체당첨내역!$B903:$G903,38)</f>
        <v>119</v>
      </c>
      <c r="AN903">
        <f>AN902+COUNTIF(전체당첨내역!$B903:$G903,39)</f>
        <v>130</v>
      </c>
      <c r="AO903">
        <f>AO902+COUNTIF(전체당첨내역!$B903:$G903,40)</f>
        <v>130</v>
      </c>
      <c r="AP903">
        <f>AP902+COUNTIF(전체당첨내역!$B903:$G903,41)</f>
        <v>110</v>
      </c>
      <c r="AQ903">
        <f>AQ902+COUNTIF(전체당첨내역!$B903:$G903,42)</f>
        <v>116</v>
      </c>
      <c r="AR903">
        <f>AR902+COUNTIF(전체당첨내역!$B903:$G903,43)</f>
        <v>132</v>
      </c>
      <c r="AS903">
        <f>AS902+COUNTIF(전체당첨내역!$B903:$G903,44)</f>
        <v>117</v>
      </c>
      <c r="AT903">
        <f>AT902+COUNTIF(전체당첨내역!$B903:$G903,45)</f>
        <v>129</v>
      </c>
    </row>
    <row r="904" spans="1:46" ht="16.5" customHeight="1">
      <c r="A904">
        <v>903</v>
      </c>
      <c r="B904">
        <f>B903+COUNTIF(전체당첨내역!$B904:$G904,1)</f>
        <v>127</v>
      </c>
      <c r="C904">
        <f>C903+COUNTIF(전체당첨내역!$B904:$G904,2)</f>
        <v>117</v>
      </c>
      <c r="D904">
        <f>D903+COUNTIF(전체당첨내역!$B904:$G904,3)</f>
        <v>117</v>
      </c>
      <c r="E904">
        <f>E903+COUNTIF(전체당첨내역!$B904:$G904,4)</f>
        <v>122</v>
      </c>
      <c r="F904">
        <f>F903+COUNTIF(전체당첨내역!$B904:$G904,5)</f>
        <v>124</v>
      </c>
      <c r="G904">
        <f>G903+COUNTIF(전체당첨내역!$B904:$G904,6)</f>
        <v>112</v>
      </c>
      <c r="H904">
        <f>H903+COUNTIF(전체당첨내역!$B904:$G904,7)</f>
        <v>120</v>
      </c>
      <c r="I904">
        <f>I903+COUNTIF(전체당첨내역!$B904:$G904,8)</f>
        <v>122</v>
      </c>
      <c r="J904">
        <f>J903+COUNTIF(전체당첨내역!$B904:$G904,9)</f>
        <v>93</v>
      </c>
      <c r="K904">
        <f>K903+COUNTIF(전체당첨내역!$B904:$G904,10)</f>
        <v>125</v>
      </c>
      <c r="L904">
        <f>L903+COUNTIF(전체당첨내역!$B904:$G904,11)</f>
        <v>122</v>
      </c>
      <c r="M904">
        <f>M903+COUNTIF(전체당첨내역!$B904:$G904,12)</f>
        <v>129</v>
      </c>
      <c r="N904">
        <f>N903+COUNTIF(전체당첨내역!$B904:$G904,13)</f>
        <v>127</v>
      </c>
      <c r="O904">
        <f>O903+COUNTIF(전체당첨내역!$B904:$G904,14)</f>
        <v>127</v>
      </c>
      <c r="P904">
        <f>P903+COUNTIF(전체당첨내역!$B904:$G904,15)</f>
        <v>122</v>
      </c>
      <c r="Q904">
        <f>Q903+COUNTIF(전체당첨내역!$B904:$G904,16)</f>
        <v>116</v>
      </c>
      <c r="R904">
        <f>R903+COUNTIF(전체당첨내역!$B904:$G904,17)</f>
        <v>131</v>
      </c>
      <c r="S904">
        <f>S903+COUNTIF(전체당첨내역!$B904:$G904,18)</f>
        <v>131</v>
      </c>
      <c r="T904">
        <f>T903+COUNTIF(전체당첨내역!$B904:$G904,19)</f>
        <v>127</v>
      </c>
      <c r="U904">
        <f>U903+COUNTIF(전체당첨내역!$B904:$G904,20)</f>
        <v>128</v>
      </c>
      <c r="V904">
        <f>V903+COUNTIF(전체당첨내역!$B904:$G904,21)</f>
        <v>119</v>
      </c>
      <c r="W904">
        <f>W903+COUNTIF(전체당첨내역!$B904:$G904,22)</f>
        <v>99</v>
      </c>
      <c r="X904">
        <f>X903+COUNTIF(전체당첨내역!$B904:$G904,23)</f>
        <v>107</v>
      </c>
      <c r="Y904">
        <f>Y903+COUNTIF(전체당첨내역!$B904:$G904,24)</f>
        <v>119</v>
      </c>
      <c r="Z904">
        <f>Z903+COUNTIF(전체당첨내역!$B904:$G904,25)</f>
        <v>118</v>
      </c>
      <c r="AA904">
        <f>AA903+COUNTIF(전체당첨내역!$B904:$G904,26)</f>
        <v>123</v>
      </c>
      <c r="AB904">
        <f>AB903+COUNTIF(전체당첨내역!$B904:$G904,27)</f>
        <v>131</v>
      </c>
      <c r="AC904">
        <f>AC903+COUNTIF(전체당첨내역!$B904:$G904,28)</f>
        <v>113</v>
      </c>
      <c r="AD904">
        <f>AD903+COUNTIF(전체당첨내역!$B904:$G904,29)</f>
        <v>109</v>
      </c>
      <c r="AE904">
        <f>AE903+COUNTIF(전체당첨내역!$B904:$G904,30)</f>
        <v>110</v>
      </c>
      <c r="AF904">
        <f>AF903+COUNTIF(전체당첨내역!$B904:$G904,31)</f>
        <v>122</v>
      </c>
      <c r="AG904">
        <f>AG903+COUNTIF(전체당첨내역!$B904:$G904,32)</f>
        <v>104</v>
      </c>
      <c r="AH904">
        <f>AH903+COUNTIF(전체당첨내역!$B904:$G904,33)</f>
        <v>126</v>
      </c>
      <c r="AI904">
        <f>AI903+COUNTIF(전체당첨내역!$B904:$G904,34)</f>
        <v>142</v>
      </c>
      <c r="AJ904">
        <f>AJ903+COUNTIF(전체당첨내역!$B904:$G904,35)</f>
        <v>110</v>
      </c>
      <c r="AK904">
        <f>AK903+COUNTIF(전체당첨내역!$B904:$G904,36)</f>
        <v>119</v>
      </c>
      <c r="AL904">
        <f>AL903+COUNTIF(전체당첨내역!$B904:$G904,37)</f>
        <v>125</v>
      </c>
      <c r="AM904">
        <f>AM903+COUNTIF(전체당첨내역!$B904:$G904,38)</f>
        <v>119</v>
      </c>
      <c r="AN904">
        <f>AN903+COUNTIF(전체당첨내역!$B904:$G904,39)</f>
        <v>130</v>
      </c>
      <c r="AO904">
        <f>AO903+COUNTIF(전체당첨내역!$B904:$G904,40)</f>
        <v>130</v>
      </c>
      <c r="AP904">
        <f>AP903+COUNTIF(전체당첨내역!$B904:$G904,41)</f>
        <v>110</v>
      </c>
      <c r="AQ904">
        <f>AQ903+COUNTIF(전체당첨내역!$B904:$G904,42)</f>
        <v>116</v>
      </c>
      <c r="AR904">
        <f>AR903+COUNTIF(전체당첨내역!$B904:$G904,43)</f>
        <v>132</v>
      </c>
      <c r="AS904">
        <f>AS903+COUNTIF(전체당첨내역!$B904:$G904,44)</f>
        <v>117</v>
      </c>
      <c r="AT904">
        <f>AT903+COUNTIF(전체당첨내역!$B904:$G904,45)</f>
        <v>129</v>
      </c>
    </row>
    <row r="905" spans="1:46" ht="16.5" customHeight="1">
      <c r="A905">
        <v>904</v>
      </c>
      <c r="B905">
        <f>B904+COUNTIF(전체당첨내역!$B905:$G905,1)</f>
        <v>127</v>
      </c>
      <c r="C905">
        <f>C904+COUNTIF(전체당첨내역!$B905:$G905,2)</f>
        <v>118</v>
      </c>
      <c r="D905">
        <f>D904+COUNTIF(전체당첨내역!$B905:$G905,3)</f>
        <v>117</v>
      </c>
      <c r="E905">
        <f>E904+COUNTIF(전체당첨내역!$B905:$G905,4)</f>
        <v>122</v>
      </c>
      <c r="F905">
        <f>F904+COUNTIF(전체당첨내역!$B905:$G905,5)</f>
        <v>124</v>
      </c>
      <c r="G905">
        <f>G904+COUNTIF(전체당첨내역!$B905:$G905,6)</f>
        <v>113</v>
      </c>
      <c r="H905">
        <f>H904+COUNTIF(전체당첨내역!$B905:$G905,7)</f>
        <v>120</v>
      </c>
      <c r="I905">
        <f>I904+COUNTIF(전체당첨내역!$B905:$G905,8)</f>
        <v>123</v>
      </c>
      <c r="J905">
        <f>J904+COUNTIF(전체당첨내역!$B905:$G905,9)</f>
        <v>93</v>
      </c>
      <c r="K905">
        <f>K904+COUNTIF(전체당첨내역!$B905:$G905,10)</f>
        <v>125</v>
      </c>
      <c r="L905">
        <f>L904+COUNTIF(전체당첨내역!$B905:$G905,11)</f>
        <v>122</v>
      </c>
      <c r="M905">
        <f>M904+COUNTIF(전체당첨내역!$B905:$G905,12)</f>
        <v>129</v>
      </c>
      <c r="N905">
        <f>N904+COUNTIF(전체당첨내역!$B905:$G905,13)</f>
        <v>127</v>
      </c>
      <c r="O905">
        <f>O904+COUNTIF(전체당첨내역!$B905:$G905,14)</f>
        <v>127</v>
      </c>
      <c r="P905">
        <f>P904+COUNTIF(전체당첨내역!$B905:$G905,15)</f>
        <v>122</v>
      </c>
      <c r="Q905">
        <f>Q904+COUNTIF(전체당첨내역!$B905:$G905,16)</f>
        <v>116</v>
      </c>
      <c r="R905">
        <f>R904+COUNTIF(전체당첨내역!$B905:$G905,17)</f>
        <v>131</v>
      </c>
      <c r="S905">
        <f>S904+COUNTIF(전체당첨내역!$B905:$G905,18)</f>
        <v>131</v>
      </c>
      <c r="T905">
        <f>T904+COUNTIF(전체당첨내역!$B905:$G905,19)</f>
        <v>127</v>
      </c>
      <c r="U905">
        <f>U904+COUNTIF(전체당첨내역!$B905:$G905,20)</f>
        <v>128</v>
      </c>
      <c r="V905">
        <f>V904+COUNTIF(전체당첨내역!$B905:$G905,21)</f>
        <v>119</v>
      </c>
      <c r="W905">
        <f>W904+COUNTIF(전체당첨내역!$B905:$G905,22)</f>
        <v>99</v>
      </c>
      <c r="X905">
        <f>X904+COUNTIF(전체당첨내역!$B905:$G905,23)</f>
        <v>107</v>
      </c>
      <c r="Y905">
        <f>Y904+COUNTIF(전체당첨내역!$B905:$G905,24)</f>
        <v>119</v>
      </c>
      <c r="Z905">
        <f>Z904+COUNTIF(전체당첨내역!$B905:$G905,25)</f>
        <v>118</v>
      </c>
      <c r="AA905">
        <f>AA904+COUNTIF(전체당첨내역!$B905:$G905,26)</f>
        <v>124</v>
      </c>
      <c r="AB905">
        <f>AB904+COUNTIF(전체당첨내역!$B905:$G905,27)</f>
        <v>131</v>
      </c>
      <c r="AC905">
        <f>AC904+COUNTIF(전체당첨내역!$B905:$G905,28)</f>
        <v>113</v>
      </c>
      <c r="AD905">
        <f>AD904+COUNTIF(전체당첨내역!$B905:$G905,29)</f>
        <v>109</v>
      </c>
      <c r="AE905">
        <f>AE904+COUNTIF(전체당첨내역!$B905:$G905,30)</f>
        <v>110</v>
      </c>
      <c r="AF905">
        <f>AF904+COUNTIF(전체당첨내역!$B905:$G905,31)</f>
        <v>122</v>
      </c>
      <c r="AG905">
        <f>AG904+COUNTIF(전체당첨내역!$B905:$G905,32)</f>
        <v>104</v>
      </c>
      <c r="AH905">
        <f>AH904+COUNTIF(전체당첨내역!$B905:$G905,33)</f>
        <v>126</v>
      </c>
      <c r="AI905">
        <f>AI904+COUNTIF(전체당첨내역!$B905:$G905,34)</f>
        <v>142</v>
      </c>
      <c r="AJ905">
        <f>AJ904+COUNTIF(전체당첨내역!$B905:$G905,35)</f>
        <v>110</v>
      </c>
      <c r="AK905">
        <f>AK904+COUNTIF(전체당첨내역!$B905:$G905,36)</f>
        <v>119</v>
      </c>
      <c r="AL905">
        <f>AL904+COUNTIF(전체당첨내역!$B905:$G905,37)</f>
        <v>125</v>
      </c>
      <c r="AM905">
        <f>AM904+COUNTIF(전체당첨내역!$B905:$G905,38)</f>
        <v>119</v>
      </c>
      <c r="AN905">
        <f>AN904+COUNTIF(전체당첨내역!$B905:$G905,39)</f>
        <v>130</v>
      </c>
      <c r="AO905">
        <f>AO904+COUNTIF(전체당첨내역!$B905:$G905,40)</f>
        <v>130</v>
      </c>
      <c r="AP905">
        <f>AP904+COUNTIF(전체당첨내역!$B905:$G905,41)</f>
        <v>110</v>
      </c>
      <c r="AQ905">
        <f>AQ904+COUNTIF(전체당첨내역!$B905:$G905,42)</f>
        <v>116</v>
      </c>
      <c r="AR905">
        <f>AR904+COUNTIF(전체당첨내역!$B905:$G905,43)</f>
        <v>133</v>
      </c>
      <c r="AS905">
        <f>AS904+COUNTIF(전체당첨내역!$B905:$G905,44)</f>
        <v>117</v>
      </c>
      <c r="AT905">
        <f>AT904+COUNTIF(전체당첨내역!$B905:$G905,45)</f>
        <v>130</v>
      </c>
    </row>
    <row r="906" spans="1:46" ht="16.5" customHeight="1">
      <c r="A906">
        <v>905</v>
      </c>
      <c r="B906">
        <f>B905+COUNTIF(전체당첨내역!$B906:$G906,1)</f>
        <v>127</v>
      </c>
      <c r="C906">
        <f>C905+COUNTIF(전체당첨내역!$B906:$G906,2)</f>
        <v>118</v>
      </c>
      <c r="D906">
        <f>D905+COUNTIF(전체당첨내역!$B906:$G906,3)</f>
        <v>118</v>
      </c>
      <c r="E906">
        <f>E905+COUNTIF(전체당첨내역!$B906:$G906,4)</f>
        <v>123</v>
      </c>
      <c r="F906">
        <f>F905+COUNTIF(전체당첨내역!$B906:$G906,5)</f>
        <v>124</v>
      </c>
      <c r="G906">
        <f>G905+COUNTIF(전체당첨내역!$B906:$G906,6)</f>
        <v>113</v>
      </c>
      <c r="H906">
        <f>H905+COUNTIF(전체당첨내역!$B906:$G906,7)</f>
        <v>120</v>
      </c>
      <c r="I906">
        <f>I905+COUNTIF(전체당첨내역!$B906:$G906,8)</f>
        <v>123</v>
      </c>
      <c r="J906">
        <f>J905+COUNTIF(전체당첨내역!$B906:$G906,9)</f>
        <v>93</v>
      </c>
      <c r="K906">
        <f>K905+COUNTIF(전체당첨내역!$B906:$G906,10)</f>
        <v>125</v>
      </c>
      <c r="L906">
        <f>L905+COUNTIF(전체당첨내역!$B906:$G906,11)</f>
        <v>122</v>
      </c>
      <c r="M906">
        <f>M905+COUNTIF(전체당첨내역!$B906:$G906,12)</f>
        <v>129</v>
      </c>
      <c r="N906">
        <f>N905+COUNTIF(전체당첨내역!$B906:$G906,13)</f>
        <v>127</v>
      </c>
      <c r="O906">
        <f>O905+COUNTIF(전체당첨내역!$B906:$G906,14)</f>
        <v>127</v>
      </c>
      <c r="P906">
        <f>P905+COUNTIF(전체당첨내역!$B906:$G906,15)</f>
        <v>122</v>
      </c>
      <c r="Q906">
        <f>Q905+COUNTIF(전체당첨내역!$B906:$G906,16)</f>
        <v>117</v>
      </c>
      <c r="R906">
        <f>R905+COUNTIF(전체당첨내역!$B906:$G906,17)</f>
        <v>131</v>
      </c>
      <c r="S906">
        <f>S905+COUNTIF(전체당첨내역!$B906:$G906,18)</f>
        <v>131</v>
      </c>
      <c r="T906">
        <f>T905+COUNTIF(전체당첨내역!$B906:$G906,19)</f>
        <v>127</v>
      </c>
      <c r="U906">
        <f>U905+COUNTIF(전체당첨내역!$B906:$G906,20)</f>
        <v>128</v>
      </c>
      <c r="V906">
        <f>V905+COUNTIF(전체당첨내역!$B906:$G906,21)</f>
        <v>119</v>
      </c>
      <c r="W906">
        <f>W905+COUNTIF(전체당첨내역!$B906:$G906,22)</f>
        <v>99</v>
      </c>
      <c r="X906">
        <f>X905+COUNTIF(전체당첨내역!$B906:$G906,23)</f>
        <v>107</v>
      </c>
      <c r="Y906">
        <f>Y905+COUNTIF(전체당첨내역!$B906:$G906,24)</f>
        <v>119</v>
      </c>
      <c r="Z906">
        <f>Z905+COUNTIF(전체당첨내역!$B906:$G906,25)</f>
        <v>118</v>
      </c>
      <c r="AA906">
        <f>AA905+COUNTIF(전체당첨내역!$B906:$G906,26)</f>
        <v>124</v>
      </c>
      <c r="AB906">
        <f>AB905+COUNTIF(전체당첨내역!$B906:$G906,27)</f>
        <v>132</v>
      </c>
      <c r="AC906">
        <f>AC905+COUNTIF(전체당첨내역!$B906:$G906,28)</f>
        <v>113</v>
      </c>
      <c r="AD906">
        <f>AD905+COUNTIF(전체당첨내역!$B906:$G906,29)</f>
        <v>109</v>
      </c>
      <c r="AE906">
        <f>AE905+COUNTIF(전체당첨내역!$B906:$G906,30)</f>
        <v>110</v>
      </c>
      <c r="AF906">
        <f>AF905+COUNTIF(전체당첨내역!$B906:$G906,31)</f>
        <v>122</v>
      </c>
      <c r="AG906">
        <f>AG905+COUNTIF(전체당첨내역!$B906:$G906,32)</f>
        <v>104</v>
      </c>
      <c r="AH906">
        <f>AH905+COUNTIF(전체당첨내역!$B906:$G906,33)</f>
        <v>126</v>
      </c>
      <c r="AI906">
        <f>AI905+COUNTIF(전체당첨내역!$B906:$G906,34)</f>
        <v>142</v>
      </c>
      <c r="AJ906">
        <f>AJ905+COUNTIF(전체당첨내역!$B906:$G906,35)</f>
        <v>110</v>
      </c>
      <c r="AK906">
        <f>AK905+COUNTIF(전체당첨내역!$B906:$G906,36)</f>
        <v>119</v>
      </c>
      <c r="AL906">
        <f>AL905+COUNTIF(전체당첨내역!$B906:$G906,37)</f>
        <v>125</v>
      </c>
      <c r="AM906">
        <f>AM905+COUNTIF(전체당첨내역!$B906:$G906,38)</f>
        <v>120</v>
      </c>
      <c r="AN906">
        <f>AN905+COUNTIF(전체당첨내역!$B906:$G906,39)</f>
        <v>130</v>
      </c>
      <c r="AO906">
        <f>AO905+COUNTIF(전체당첨내역!$B906:$G906,40)</f>
        <v>131</v>
      </c>
      <c r="AP906">
        <f>AP905+COUNTIF(전체당첨내역!$B906:$G906,41)</f>
        <v>110</v>
      </c>
      <c r="AQ906">
        <f>AQ905+COUNTIF(전체당첨내역!$B906:$G906,42)</f>
        <v>116</v>
      </c>
      <c r="AR906">
        <f>AR905+COUNTIF(전체당첨내역!$B906:$G906,43)</f>
        <v>133</v>
      </c>
      <c r="AS906">
        <f>AS905+COUNTIF(전체당첨내역!$B906:$G906,44)</f>
        <v>117</v>
      </c>
      <c r="AT906">
        <f>AT905+COUNTIF(전체당첨내역!$B906:$G906,45)</f>
        <v>130</v>
      </c>
    </row>
    <row r="907" spans="1:46" ht="16.5" customHeight="1">
      <c r="A907">
        <v>906</v>
      </c>
      <c r="B907">
        <f>B906+COUNTIF(전체당첨내역!$B907:$G907,1)</f>
        <v>127</v>
      </c>
      <c r="C907">
        <f>C906+COUNTIF(전체당첨내역!$B907:$G907,2)</f>
        <v>119</v>
      </c>
      <c r="D907">
        <f>D906+COUNTIF(전체당첨내역!$B907:$G907,3)</f>
        <v>118</v>
      </c>
      <c r="E907">
        <f>E906+COUNTIF(전체당첨내역!$B907:$G907,4)</f>
        <v>123</v>
      </c>
      <c r="F907">
        <f>F906+COUNTIF(전체당첨내역!$B907:$G907,5)</f>
        <v>125</v>
      </c>
      <c r="G907">
        <f>G906+COUNTIF(전체당첨내역!$B907:$G907,6)</f>
        <v>113</v>
      </c>
      <c r="H907">
        <f>H906+COUNTIF(전체당첨내역!$B907:$G907,7)</f>
        <v>120</v>
      </c>
      <c r="I907">
        <f>I906+COUNTIF(전체당첨내역!$B907:$G907,8)</f>
        <v>123</v>
      </c>
      <c r="J907">
        <f>J906+COUNTIF(전체당첨내역!$B907:$G907,9)</f>
        <v>93</v>
      </c>
      <c r="K907">
        <f>K906+COUNTIF(전체당첨내역!$B907:$G907,10)</f>
        <v>125</v>
      </c>
      <c r="L907">
        <f>L906+COUNTIF(전체당첨내역!$B907:$G907,11)</f>
        <v>122</v>
      </c>
      <c r="M907">
        <f>M906+COUNTIF(전체당첨내역!$B907:$G907,12)</f>
        <v>129</v>
      </c>
      <c r="N907">
        <f>N906+COUNTIF(전체당첨내역!$B907:$G907,13)</f>
        <v>127</v>
      </c>
      <c r="O907">
        <f>O906+COUNTIF(전체당첨내역!$B907:$G907,14)</f>
        <v>128</v>
      </c>
      <c r="P907">
        <f>P906+COUNTIF(전체당첨내역!$B907:$G907,15)</f>
        <v>122</v>
      </c>
      <c r="Q907">
        <f>Q906+COUNTIF(전체당첨내역!$B907:$G907,16)</f>
        <v>117</v>
      </c>
      <c r="R907">
        <f>R906+COUNTIF(전체당첨내역!$B907:$G907,17)</f>
        <v>131</v>
      </c>
      <c r="S907">
        <f>S906+COUNTIF(전체당첨내역!$B907:$G907,18)</f>
        <v>131</v>
      </c>
      <c r="T907">
        <f>T906+COUNTIF(전체당첨내역!$B907:$G907,19)</f>
        <v>127</v>
      </c>
      <c r="U907">
        <f>U906+COUNTIF(전체당첨내역!$B907:$G907,20)</f>
        <v>128</v>
      </c>
      <c r="V907">
        <f>V906+COUNTIF(전체당첨내역!$B907:$G907,21)</f>
        <v>119</v>
      </c>
      <c r="W907">
        <f>W906+COUNTIF(전체당첨내역!$B907:$G907,22)</f>
        <v>99</v>
      </c>
      <c r="X907">
        <f>X906+COUNTIF(전체당첨내역!$B907:$G907,23)</f>
        <v>107</v>
      </c>
      <c r="Y907">
        <f>Y906+COUNTIF(전체당첨내역!$B907:$G907,24)</f>
        <v>119</v>
      </c>
      <c r="Z907">
        <f>Z906+COUNTIF(전체당첨내역!$B907:$G907,25)</f>
        <v>118</v>
      </c>
      <c r="AA907">
        <f>AA906+COUNTIF(전체당첨내역!$B907:$G907,26)</f>
        <v>124</v>
      </c>
      <c r="AB907">
        <f>AB906+COUNTIF(전체당첨내역!$B907:$G907,27)</f>
        <v>132</v>
      </c>
      <c r="AC907">
        <f>AC906+COUNTIF(전체당첨내역!$B907:$G907,28)</f>
        <v>114</v>
      </c>
      <c r="AD907">
        <f>AD906+COUNTIF(전체당첨내역!$B907:$G907,29)</f>
        <v>109</v>
      </c>
      <c r="AE907">
        <f>AE906+COUNTIF(전체당첨내역!$B907:$G907,30)</f>
        <v>110</v>
      </c>
      <c r="AF907">
        <f>AF906+COUNTIF(전체당첨내역!$B907:$G907,31)</f>
        <v>123</v>
      </c>
      <c r="AG907">
        <f>AG906+COUNTIF(전체당첨내역!$B907:$G907,32)</f>
        <v>105</v>
      </c>
      <c r="AH907">
        <f>AH906+COUNTIF(전체당첨내역!$B907:$G907,33)</f>
        <v>126</v>
      </c>
      <c r="AI907">
        <f>AI906+COUNTIF(전체당첨내역!$B907:$G907,34)</f>
        <v>142</v>
      </c>
      <c r="AJ907">
        <f>AJ906+COUNTIF(전체당첨내역!$B907:$G907,35)</f>
        <v>110</v>
      </c>
      <c r="AK907">
        <f>AK906+COUNTIF(전체당첨내역!$B907:$G907,36)</f>
        <v>119</v>
      </c>
      <c r="AL907">
        <f>AL906+COUNTIF(전체당첨내역!$B907:$G907,37)</f>
        <v>125</v>
      </c>
      <c r="AM907">
        <f>AM906+COUNTIF(전체당첨내역!$B907:$G907,38)</f>
        <v>120</v>
      </c>
      <c r="AN907">
        <f>AN906+COUNTIF(전체당첨내역!$B907:$G907,39)</f>
        <v>130</v>
      </c>
      <c r="AO907">
        <f>AO906+COUNTIF(전체당첨내역!$B907:$G907,40)</f>
        <v>131</v>
      </c>
      <c r="AP907">
        <f>AP906+COUNTIF(전체당첨내역!$B907:$G907,41)</f>
        <v>110</v>
      </c>
      <c r="AQ907">
        <f>AQ906+COUNTIF(전체당첨내역!$B907:$G907,42)</f>
        <v>116</v>
      </c>
      <c r="AR907">
        <f>AR906+COUNTIF(전체당첨내역!$B907:$G907,43)</f>
        <v>133</v>
      </c>
      <c r="AS907">
        <f>AS906+COUNTIF(전체당첨내역!$B907:$G907,44)</f>
        <v>117</v>
      </c>
      <c r="AT907">
        <f>AT906+COUNTIF(전체당첨내역!$B907:$G907,45)</f>
        <v>130</v>
      </c>
    </row>
    <row r="908" spans="1:46" ht="16.5" customHeight="1">
      <c r="A908">
        <v>907</v>
      </c>
      <c r="B908">
        <f>B907+COUNTIF(전체당첨내역!$B908:$G908,1)</f>
        <v>127</v>
      </c>
      <c r="C908">
        <f>C907+COUNTIF(전체당첨내역!$B908:$G908,2)</f>
        <v>119</v>
      </c>
      <c r="D908">
        <f>D907+COUNTIF(전체당첨내역!$B908:$G908,3)</f>
        <v>118</v>
      </c>
      <c r="E908">
        <f>E907+COUNTIF(전체당첨내역!$B908:$G908,4)</f>
        <v>123</v>
      </c>
      <c r="F908">
        <f>F907+COUNTIF(전체당첨내역!$B908:$G908,5)</f>
        <v>125</v>
      </c>
      <c r="G908">
        <f>G907+COUNTIF(전체당첨내역!$B908:$G908,6)</f>
        <v>113</v>
      </c>
      <c r="H908">
        <f>H907+COUNTIF(전체당첨내역!$B908:$G908,7)</f>
        <v>120</v>
      </c>
      <c r="I908">
        <f>I907+COUNTIF(전체당첨내역!$B908:$G908,8)</f>
        <v>123</v>
      </c>
      <c r="J908">
        <f>J907+COUNTIF(전체당첨내역!$B908:$G908,9)</f>
        <v>93</v>
      </c>
      <c r="K908">
        <f>K907+COUNTIF(전체당첨내역!$B908:$G908,10)</f>
        <v>125</v>
      </c>
      <c r="L908">
        <f>L907+COUNTIF(전체당첨내역!$B908:$G908,11)</f>
        <v>122</v>
      </c>
      <c r="M908">
        <f>M907+COUNTIF(전체당첨내역!$B908:$G908,12)</f>
        <v>129</v>
      </c>
      <c r="N908">
        <f>N907+COUNTIF(전체당첨내역!$B908:$G908,13)</f>
        <v>127</v>
      </c>
      <c r="O908">
        <f>O907+COUNTIF(전체당첨내역!$B908:$G908,14)</f>
        <v>128</v>
      </c>
      <c r="P908">
        <f>P907+COUNTIF(전체당첨내역!$B908:$G908,15)</f>
        <v>122</v>
      </c>
      <c r="Q908">
        <f>Q907+COUNTIF(전체당첨내역!$B908:$G908,16)</f>
        <v>117</v>
      </c>
      <c r="R908">
        <f>R907+COUNTIF(전체당첨내역!$B908:$G908,17)</f>
        <v>131</v>
      </c>
      <c r="S908">
        <f>S907+COUNTIF(전체당첨내역!$B908:$G908,18)</f>
        <v>131</v>
      </c>
      <c r="T908">
        <f>T907+COUNTIF(전체당첨내역!$B908:$G908,19)</f>
        <v>127</v>
      </c>
      <c r="U908">
        <f>U907+COUNTIF(전체당첨내역!$B908:$G908,20)</f>
        <v>128</v>
      </c>
      <c r="V908">
        <f>V907+COUNTIF(전체당첨내역!$B908:$G908,21)</f>
        <v>120</v>
      </c>
      <c r="W908">
        <f>W907+COUNTIF(전체당첨내역!$B908:$G908,22)</f>
        <v>99</v>
      </c>
      <c r="X908">
        <f>X907+COUNTIF(전체당첨내역!$B908:$G908,23)</f>
        <v>107</v>
      </c>
      <c r="Y908">
        <f>Y907+COUNTIF(전체당첨내역!$B908:$G908,24)</f>
        <v>119</v>
      </c>
      <c r="Z908">
        <f>Z907+COUNTIF(전체당첨내역!$B908:$G908,25)</f>
        <v>118</v>
      </c>
      <c r="AA908">
        <f>AA907+COUNTIF(전체당첨내역!$B908:$G908,26)</f>
        <v>124</v>
      </c>
      <c r="AB908">
        <f>AB907+COUNTIF(전체당첨내역!$B908:$G908,27)</f>
        <v>133</v>
      </c>
      <c r="AC908">
        <f>AC907+COUNTIF(전체당첨내역!$B908:$G908,28)</f>
        <v>114</v>
      </c>
      <c r="AD908">
        <f>AD907+COUNTIF(전체당첨내역!$B908:$G908,29)</f>
        <v>110</v>
      </c>
      <c r="AE908">
        <f>AE907+COUNTIF(전체당첨내역!$B908:$G908,30)</f>
        <v>110</v>
      </c>
      <c r="AF908">
        <f>AF907+COUNTIF(전체당첨내역!$B908:$G908,31)</f>
        <v>123</v>
      </c>
      <c r="AG908">
        <f>AG907+COUNTIF(전체당첨내역!$B908:$G908,32)</f>
        <v>105</v>
      </c>
      <c r="AH908">
        <f>AH907+COUNTIF(전체당첨내역!$B908:$G908,33)</f>
        <v>126</v>
      </c>
      <c r="AI908">
        <f>AI907+COUNTIF(전체당첨내역!$B908:$G908,34)</f>
        <v>142</v>
      </c>
      <c r="AJ908">
        <f>AJ907+COUNTIF(전체당첨내역!$B908:$G908,35)</f>
        <v>110</v>
      </c>
      <c r="AK908">
        <f>AK907+COUNTIF(전체당첨내역!$B908:$G908,36)</f>
        <v>119</v>
      </c>
      <c r="AL908">
        <f>AL907+COUNTIF(전체당첨내역!$B908:$G908,37)</f>
        <v>125</v>
      </c>
      <c r="AM908">
        <f>AM907+COUNTIF(전체당첨내역!$B908:$G908,38)</f>
        <v>121</v>
      </c>
      <c r="AN908">
        <f>AN907+COUNTIF(전체당첨내역!$B908:$G908,39)</f>
        <v>130</v>
      </c>
      <c r="AO908">
        <f>AO907+COUNTIF(전체당첨내역!$B908:$G908,40)</f>
        <v>132</v>
      </c>
      <c r="AP908">
        <f>AP907+COUNTIF(전체당첨내역!$B908:$G908,41)</f>
        <v>110</v>
      </c>
      <c r="AQ908">
        <f>AQ907+COUNTIF(전체당첨내역!$B908:$G908,42)</f>
        <v>116</v>
      </c>
      <c r="AR908">
        <f>AR907+COUNTIF(전체당첨내역!$B908:$G908,43)</f>
        <v>133</v>
      </c>
      <c r="AS908">
        <f>AS907+COUNTIF(전체당첨내역!$B908:$G908,44)</f>
        <v>118</v>
      </c>
      <c r="AT908">
        <f>AT907+COUNTIF(전체당첨내역!$B908:$G908,45)</f>
        <v>130</v>
      </c>
    </row>
    <row r="909" spans="1:46" ht="16.5" customHeight="1">
      <c r="A909">
        <v>908</v>
      </c>
      <c r="B909">
        <f>B908+COUNTIF(전체당첨내역!$B909:$G909,1)</f>
        <v>127</v>
      </c>
      <c r="C909">
        <f>C908+COUNTIF(전체당첨내역!$B909:$G909,2)</f>
        <v>119</v>
      </c>
      <c r="D909">
        <f>D908+COUNTIF(전체당첨내역!$B909:$G909,3)</f>
        <v>119</v>
      </c>
      <c r="E909">
        <f>E908+COUNTIF(전체당첨내역!$B909:$G909,4)</f>
        <v>123</v>
      </c>
      <c r="F909">
        <f>F908+COUNTIF(전체당첨내역!$B909:$G909,5)</f>
        <v>125</v>
      </c>
      <c r="G909">
        <f>G908+COUNTIF(전체당첨내역!$B909:$G909,6)</f>
        <v>113</v>
      </c>
      <c r="H909">
        <f>H908+COUNTIF(전체당첨내역!$B909:$G909,7)</f>
        <v>120</v>
      </c>
      <c r="I909">
        <f>I908+COUNTIF(전체당첨내역!$B909:$G909,8)</f>
        <v>123</v>
      </c>
      <c r="J909">
        <f>J908+COUNTIF(전체당첨내역!$B909:$G909,9)</f>
        <v>93</v>
      </c>
      <c r="K909">
        <f>K908+COUNTIF(전체당첨내역!$B909:$G909,10)</f>
        <v>125</v>
      </c>
      <c r="L909">
        <f>L908+COUNTIF(전체당첨내역!$B909:$G909,11)</f>
        <v>122</v>
      </c>
      <c r="M909">
        <f>M908+COUNTIF(전체당첨내역!$B909:$G909,12)</f>
        <v>129</v>
      </c>
      <c r="N909">
        <f>N908+COUNTIF(전체당첨내역!$B909:$G909,13)</f>
        <v>127</v>
      </c>
      <c r="O909">
        <f>O908+COUNTIF(전체당첨내역!$B909:$G909,14)</f>
        <v>128</v>
      </c>
      <c r="P909">
        <f>P908+COUNTIF(전체당첨내역!$B909:$G909,15)</f>
        <v>122</v>
      </c>
      <c r="Q909">
        <f>Q908+COUNTIF(전체당첨내역!$B909:$G909,16)</f>
        <v>118</v>
      </c>
      <c r="R909">
        <f>R908+COUNTIF(전체당첨내역!$B909:$G909,17)</f>
        <v>131</v>
      </c>
      <c r="S909">
        <f>S908+COUNTIF(전체당첨내역!$B909:$G909,18)</f>
        <v>131</v>
      </c>
      <c r="T909">
        <f>T908+COUNTIF(전체당첨내역!$B909:$G909,19)</f>
        <v>127</v>
      </c>
      <c r="U909">
        <f>U908+COUNTIF(전체당첨내역!$B909:$G909,20)</f>
        <v>128</v>
      </c>
      <c r="V909">
        <f>V908+COUNTIF(전체당첨내역!$B909:$G909,21)</f>
        <v>121</v>
      </c>
      <c r="W909">
        <f>W908+COUNTIF(전체당첨내역!$B909:$G909,22)</f>
        <v>100</v>
      </c>
      <c r="X909">
        <f>X908+COUNTIF(전체당첨내역!$B909:$G909,23)</f>
        <v>108</v>
      </c>
      <c r="Y909">
        <f>Y908+COUNTIF(전체당첨내역!$B909:$G909,24)</f>
        <v>119</v>
      </c>
      <c r="Z909">
        <f>Z908+COUNTIF(전체당첨내역!$B909:$G909,25)</f>
        <v>118</v>
      </c>
      <c r="AA909">
        <f>AA908+COUNTIF(전체당첨내역!$B909:$G909,26)</f>
        <v>124</v>
      </c>
      <c r="AB909">
        <f>AB908+COUNTIF(전체당첨내역!$B909:$G909,27)</f>
        <v>133</v>
      </c>
      <c r="AC909">
        <f>AC908+COUNTIF(전체당첨내역!$B909:$G909,28)</f>
        <v>114</v>
      </c>
      <c r="AD909">
        <f>AD908+COUNTIF(전체당첨내역!$B909:$G909,29)</f>
        <v>110</v>
      </c>
      <c r="AE909">
        <f>AE908+COUNTIF(전체당첨내역!$B909:$G909,30)</f>
        <v>110</v>
      </c>
      <c r="AF909">
        <f>AF908+COUNTIF(전체당첨내역!$B909:$G909,31)</f>
        <v>123</v>
      </c>
      <c r="AG909">
        <f>AG908+COUNTIF(전체당첨내역!$B909:$G909,32)</f>
        <v>105</v>
      </c>
      <c r="AH909">
        <f>AH908+COUNTIF(전체당첨내역!$B909:$G909,33)</f>
        <v>126</v>
      </c>
      <c r="AI909">
        <f>AI908+COUNTIF(전체당첨내역!$B909:$G909,34)</f>
        <v>142</v>
      </c>
      <c r="AJ909">
        <f>AJ908+COUNTIF(전체당첨내역!$B909:$G909,35)</f>
        <v>110</v>
      </c>
      <c r="AK909">
        <f>AK908+COUNTIF(전체당첨내역!$B909:$G909,36)</f>
        <v>119</v>
      </c>
      <c r="AL909">
        <f>AL908+COUNTIF(전체당첨내역!$B909:$G909,37)</f>
        <v>125</v>
      </c>
      <c r="AM909">
        <f>AM908+COUNTIF(전체당첨내역!$B909:$G909,38)</f>
        <v>121</v>
      </c>
      <c r="AN909">
        <f>AN908+COUNTIF(전체당첨내역!$B909:$G909,39)</f>
        <v>130</v>
      </c>
      <c r="AO909">
        <f>AO908+COUNTIF(전체당첨내역!$B909:$G909,40)</f>
        <v>132</v>
      </c>
      <c r="AP909">
        <f>AP908+COUNTIF(전체당첨내역!$B909:$G909,41)</f>
        <v>110</v>
      </c>
      <c r="AQ909">
        <f>AQ908+COUNTIF(전체당첨내역!$B909:$G909,42)</f>
        <v>116</v>
      </c>
      <c r="AR909">
        <f>AR908+COUNTIF(전체당첨내역!$B909:$G909,43)</f>
        <v>133</v>
      </c>
      <c r="AS909">
        <f>AS908+COUNTIF(전체당첨내역!$B909:$G909,44)</f>
        <v>119</v>
      </c>
      <c r="AT909">
        <f>AT908+COUNTIF(전체당첨내역!$B909:$G909,45)</f>
        <v>130</v>
      </c>
    </row>
    <row r="910" spans="1:46" ht="16.5" customHeight="1">
      <c r="A910">
        <v>909</v>
      </c>
      <c r="B910">
        <f>B909+COUNTIF(전체당첨내역!$B910:$G910,1)</f>
        <v>127</v>
      </c>
      <c r="C910">
        <f>C909+COUNTIF(전체당첨내역!$B910:$G910,2)</f>
        <v>119</v>
      </c>
      <c r="D910">
        <f>D909+COUNTIF(전체당첨내역!$B910:$G910,3)</f>
        <v>119</v>
      </c>
      <c r="E910">
        <f>E909+COUNTIF(전체당첨내역!$B910:$G910,4)</f>
        <v>123</v>
      </c>
      <c r="F910">
        <f>F909+COUNTIF(전체당첨내역!$B910:$G910,5)</f>
        <v>125</v>
      </c>
      <c r="G910">
        <f>G909+COUNTIF(전체당첨내역!$B910:$G910,6)</f>
        <v>113</v>
      </c>
      <c r="H910">
        <f>H909+COUNTIF(전체당첨내역!$B910:$G910,7)</f>
        <v>121</v>
      </c>
      <c r="I910">
        <f>I909+COUNTIF(전체당첨내역!$B910:$G910,8)</f>
        <v>123</v>
      </c>
      <c r="J910">
        <f>J909+COUNTIF(전체당첨내역!$B910:$G910,9)</f>
        <v>93</v>
      </c>
      <c r="K910">
        <f>K909+COUNTIF(전체당첨내역!$B910:$G910,10)</f>
        <v>125</v>
      </c>
      <c r="L910">
        <f>L909+COUNTIF(전체당첨내역!$B910:$G910,11)</f>
        <v>122</v>
      </c>
      <c r="M910">
        <f>M909+COUNTIF(전체당첨내역!$B910:$G910,12)</f>
        <v>129</v>
      </c>
      <c r="N910">
        <f>N909+COUNTIF(전체당첨내역!$B910:$G910,13)</f>
        <v>127</v>
      </c>
      <c r="O910">
        <f>O909+COUNTIF(전체당첨내역!$B910:$G910,14)</f>
        <v>128</v>
      </c>
      <c r="P910">
        <f>P909+COUNTIF(전체당첨내역!$B910:$G910,15)</f>
        <v>122</v>
      </c>
      <c r="Q910">
        <f>Q909+COUNTIF(전체당첨내역!$B910:$G910,16)</f>
        <v>118</v>
      </c>
      <c r="R910">
        <f>R909+COUNTIF(전체당첨내역!$B910:$G910,17)</f>
        <v>131</v>
      </c>
      <c r="S910">
        <f>S909+COUNTIF(전체당첨내역!$B910:$G910,18)</f>
        <v>131</v>
      </c>
      <c r="T910">
        <f>T909+COUNTIF(전체당첨내역!$B910:$G910,19)</f>
        <v>127</v>
      </c>
      <c r="U910">
        <f>U909+COUNTIF(전체당첨내역!$B910:$G910,20)</f>
        <v>128</v>
      </c>
      <c r="V910">
        <f>V909+COUNTIF(전체당첨내역!$B910:$G910,21)</f>
        <v>121</v>
      </c>
      <c r="W910">
        <f>W909+COUNTIF(전체당첨내역!$B910:$G910,22)</f>
        <v>100</v>
      </c>
      <c r="X910">
        <f>X909+COUNTIF(전체당첨내역!$B910:$G910,23)</f>
        <v>108</v>
      </c>
      <c r="Y910">
        <f>Y909+COUNTIF(전체당첨내역!$B910:$G910,24)</f>
        <v>120</v>
      </c>
      <c r="Z910">
        <f>Z909+COUNTIF(전체당첨내역!$B910:$G910,25)</f>
        <v>118</v>
      </c>
      <c r="AA910">
        <f>AA909+COUNTIF(전체당첨내역!$B910:$G910,26)</f>
        <v>124</v>
      </c>
      <c r="AB910">
        <f>AB909+COUNTIF(전체당첨내역!$B910:$G910,27)</f>
        <v>133</v>
      </c>
      <c r="AC910">
        <f>AC909+COUNTIF(전체당첨내역!$B910:$G910,28)</f>
        <v>114</v>
      </c>
      <c r="AD910">
        <f>AD909+COUNTIF(전체당첨내역!$B910:$G910,29)</f>
        <v>111</v>
      </c>
      <c r="AE910">
        <f>AE909+COUNTIF(전체당첨내역!$B910:$G910,30)</f>
        <v>111</v>
      </c>
      <c r="AF910">
        <f>AF909+COUNTIF(전체당첨내역!$B910:$G910,31)</f>
        <v>123</v>
      </c>
      <c r="AG910">
        <f>AG909+COUNTIF(전체당첨내역!$B910:$G910,32)</f>
        <v>105</v>
      </c>
      <c r="AH910">
        <f>AH909+COUNTIF(전체당첨내역!$B910:$G910,33)</f>
        <v>126</v>
      </c>
      <c r="AI910">
        <f>AI909+COUNTIF(전체당첨내역!$B910:$G910,34)</f>
        <v>143</v>
      </c>
      <c r="AJ910">
        <f>AJ909+COUNTIF(전체당첨내역!$B910:$G910,35)</f>
        <v>111</v>
      </c>
      <c r="AK910">
        <f>AK909+COUNTIF(전체당첨내역!$B910:$G910,36)</f>
        <v>119</v>
      </c>
      <c r="AL910">
        <f>AL909+COUNTIF(전체당첨내역!$B910:$G910,37)</f>
        <v>125</v>
      </c>
      <c r="AM910">
        <f>AM909+COUNTIF(전체당첨내역!$B910:$G910,38)</f>
        <v>121</v>
      </c>
      <c r="AN910">
        <f>AN909+COUNTIF(전체당첨내역!$B910:$G910,39)</f>
        <v>130</v>
      </c>
      <c r="AO910">
        <f>AO909+COUNTIF(전체당첨내역!$B910:$G910,40)</f>
        <v>132</v>
      </c>
      <c r="AP910">
        <f>AP909+COUNTIF(전체당첨내역!$B910:$G910,41)</f>
        <v>110</v>
      </c>
      <c r="AQ910">
        <f>AQ909+COUNTIF(전체당첨내역!$B910:$G910,42)</f>
        <v>116</v>
      </c>
      <c r="AR910">
        <f>AR909+COUNTIF(전체당첨내역!$B910:$G910,43)</f>
        <v>133</v>
      </c>
      <c r="AS910">
        <f>AS909+COUNTIF(전체당첨내역!$B910:$G910,44)</f>
        <v>119</v>
      </c>
      <c r="AT910">
        <f>AT909+COUNTIF(전체당첨내역!$B910:$G910,45)</f>
        <v>130</v>
      </c>
    </row>
    <row r="911" spans="1:46" ht="16.5" customHeight="1">
      <c r="A911">
        <v>910</v>
      </c>
      <c r="B911">
        <f>B910+COUNTIF(전체당첨내역!$B911:$G911,1)</f>
        <v>128</v>
      </c>
      <c r="C911">
        <f>C910+COUNTIF(전체당첨내역!$B911:$G911,2)</f>
        <v>119</v>
      </c>
      <c r="D911">
        <f>D910+COUNTIF(전체당첨내역!$B911:$G911,3)</f>
        <v>119</v>
      </c>
      <c r="E911">
        <f>E910+COUNTIF(전체당첨내역!$B911:$G911,4)</f>
        <v>123</v>
      </c>
      <c r="F911">
        <f>F910+COUNTIF(전체당첨내역!$B911:$G911,5)</f>
        <v>125</v>
      </c>
      <c r="G911">
        <f>G910+COUNTIF(전체당첨내역!$B911:$G911,6)</f>
        <v>113</v>
      </c>
      <c r="H911">
        <f>H910+COUNTIF(전체당첨내역!$B911:$G911,7)</f>
        <v>121</v>
      </c>
      <c r="I911">
        <f>I910+COUNTIF(전체당첨내역!$B911:$G911,8)</f>
        <v>123</v>
      </c>
      <c r="J911">
        <f>J910+COUNTIF(전체당첨내역!$B911:$G911,9)</f>
        <v>93</v>
      </c>
      <c r="K911">
        <f>K910+COUNTIF(전체당첨내역!$B911:$G911,10)</f>
        <v>125</v>
      </c>
      <c r="L911">
        <f>L910+COUNTIF(전체당첨내역!$B911:$G911,11)</f>
        <v>123</v>
      </c>
      <c r="M911">
        <f>M910+COUNTIF(전체당첨내역!$B911:$G911,12)</f>
        <v>129</v>
      </c>
      <c r="N911">
        <f>N910+COUNTIF(전체당첨내역!$B911:$G911,13)</f>
        <v>127</v>
      </c>
      <c r="O911">
        <f>O910+COUNTIF(전체당첨내역!$B911:$G911,14)</f>
        <v>128</v>
      </c>
      <c r="P911">
        <f>P910+COUNTIF(전체당첨내역!$B911:$G911,15)</f>
        <v>122</v>
      </c>
      <c r="Q911">
        <f>Q910+COUNTIF(전체당첨내역!$B911:$G911,16)</f>
        <v>118</v>
      </c>
      <c r="R911">
        <f>R910+COUNTIF(전체당첨내역!$B911:$G911,17)</f>
        <v>132</v>
      </c>
      <c r="S911">
        <f>S910+COUNTIF(전체당첨내역!$B911:$G911,18)</f>
        <v>131</v>
      </c>
      <c r="T911">
        <f>T910+COUNTIF(전체당첨내역!$B911:$G911,19)</f>
        <v>127</v>
      </c>
      <c r="U911">
        <f>U910+COUNTIF(전체당첨내역!$B911:$G911,20)</f>
        <v>128</v>
      </c>
      <c r="V911">
        <f>V910+COUNTIF(전체당첨내역!$B911:$G911,21)</f>
        <v>121</v>
      </c>
      <c r="W911">
        <f>W910+COUNTIF(전체당첨내역!$B911:$G911,22)</f>
        <v>100</v>
      </c>
      <c r="X911">
        <f>X910+COUNTIF(전체당첨내역!$B911:$G911,23)</f>
        <v>108</v>
      </c>
      <c r="Y911">
        <f>Y910+COUNTIF(전체당첨내역!$B911:$G911,24)</f>
        <v>120</v>
      </c>
      <c r="Z911">
        <f>Z910+COUNTIF(전체당첨내역!$B911:$G911,25)</f>
        <v>118</v>
      </c>
      <c r="AA911">
        <f>AA910+COUNTIF(전체당첨내역!$B911:$G911,26)</f>
        <v>124</v>
      </c>
      <c r="AB911">
        <f>AB910+COUNTIF(전체당첨내역!$B911:$G911,27)</f>
        <v>134</v>
      </c>
      <c r="AC911">
        <f>AC910+COUNTIF(전체당첨내역!$B911:$G911,28)</f>
        <v>114</v>
      </c>
      <c r="AD911">
        <f>AD910+COUNTIF(전체당첨내역!$B911:$G911,29)</f>
        <v>111</v>
      </c>
      <c r="AE911">
        <f>AE910+COUNTIF(전체당첨내역!$B911:$G911,30)</f>
        <v>111</v>
      </c>
      <c r="AF911">
        <f>AF910+COUNTIF(전체당첨내역!$B911:$G911,31)</f>
        <v>123</v>
      </c>
      <c r="AG911">
        <f>AG910+COUNTIF(전체당첨내역!$B911:$G911,32)</f>
        <v>105</v>
      </c>
      <c r="AH911">
        <f>AH910+COUNTIF(전체당첨내역!$B911:$G911,33)</f>
        <v>126</v>
      </c>
      <c r="AI911">
        <f>AI910+COUNTIF(전체당첨내역!$B911:$G911,34)</f>
        <v>143</v>
      </c>
      <c r="AJ911">
        <f>AJ910+COUNTIF(전체당첨내역!$B911:$G911,35)</f>
        <v>112</v>
      </c>
      <c r="AK911">
        <f>AK910+COUNTIF(전체당첨내역!$B911:$G911,36)</f>
        <v>119</v>
      </c>
      <c r="AL911">
        <f>AL910+COUNTIF(전체당첨내역!$B911:$G911,37)</f>
        <v>125</v>
      </c>
      <c r="AM911">
        <f>AM910+COUNTIF(전체당첨내역!$B911:$G911,38)</f>
        <v>121</v>
      </c>
      <c r="AN911">
        <f>AN910+COUNTIF(전체당첨내역!$B911:$G911,39)</f>
        <v>131</v>
      </c>
      <c r="AO911">
        <f>AO910+COUNTIF(전체당첨내역!$B911:$G911,40)</f>
        <v>132</v>
      </c>
      <c r="AP911">
        <f>AP910+COUNTIF(전체당첨내역!$B911:$G911,41)</f>
        <v>110</v>
      </c>
      <c r="AQ911">
        <f>AQ910+COUNTIF(전체당첨내역!$B911:$G911,42)</f>
        <v>116</v>
      </c>
      <c r="AR911">
        <f>AR910+COUNTIF(전체당첨내역!$B911:$G911,43)</f>
        <v>133</v>
      </c>
      <c r="AS911">
        <f>AS910+COUNTIF(전체당첨내역!$B911:$G911,44)</f>
        <v>119</v>
      </c>
      <c r="AT911">
        <f>AT910+COUNTIF(전체당첨내역!$B911:$G911,45)</f>
        <v>130</v>
      </c>
    </row>
    <row r="912" spans="1:46" ht="16.5" customHeight="1">
      <c r="A912">
        <v>911</v>
      </c>
      <c r="B912">
        <f>B911+COUNTIF(전체당첨내역!$B912:$G912,1)</f>
        <v>128</v>
      </c>
      <c r="C912">
        <f>C911+COUNTIF(전체당첨내역!$B912:$G912,2)</f>
        <v>119</v>
      </c>
      <c r="D912">
        <f>D911+COUNTIF(전체당첨내역!$B912:$G912,3)</f>
        <v>119</v>
      </c>
      <c r="E912">
        <f>E911+COUNTIF(전체당첨내역!$B912:$G912,4)</f>
        <v>124</v>
      </c>
      <c r="F912">
        <f>F911+COUNTIF(전체당첨내역!$B912:$G912,5)</f>
        <v>126</v>
      </c>
      <c r="G912">
        <f>G911+COUNTIF(전체당첨내역!$B912:$G912,6)</f>
        <v>113</v>
      </c>
      <c r="H912">
        <f>H911+COUNTIF(전체당첨내역!$B912:$G912,7)</f>
        <v>121</v>
      </c>
      <c r="I912">
        <f>I911+COUNTIF(전체당첨내역!$B912:$G912,8)</f>
        <v>123</v>
      </c>
      <c r="J912">
        <f>J911+COUNTIF(전체당첨내역!$B912:$G912,9)</f>
        <v>93</v>
      </c>
      <c r="K912">
        <f>K911+COUNTIF(전체당첨내역!$B912:$G912,10)</f>
        <v>125</v>
      </c>
      <c r="L912">
        <f>L911+COUNTIF(전체당첨내역!$B912:$G912,11)</f>
        <v>123</v>
      </c>
      <c r="M912">
        <f>M911+COUNTIF(전체당첨내역!$B912:$G912,12)</f>
        <v>130</v>
      </c>
      <c r="N912">
        <f>N911+COUNTIF(전체당첨내역!$B912:$G912,13)</f>
        <v>127</v>
      </c>
      <c r="O912">
        <f>O911+COUNTIF(전체당첨내역!$B912:$G912,14)</f>
        <v>129</v>
      </c>
      <c r="P912">
        <f>P911+COUNTIF(전체당첨내역!$B912:$G912,15)</f>
        <v>122</v>
      </c>
      <c r="Q912">
        <f>Q911+COUNTIF(전체당첨내역!$B912:$G912,16)</f>
        <v>118</v>
      </c>
      <c r="R912">
        <f>R911+COUNTIF(전체당첨내역!$B912:$G912,17)</f>
        <v>132</v>
      </c>
      <c r="S912">
        <f>S911+COUNTIF(전체당첨내역!$B912:$G912,18)</f>
        <v>131</v>
      </c>
      <c r="T912">
        <f>T911+COUNTIF(전체당첨내역!$B912:$G912,19)</f>
        <v>127</v>
      </c>
      <c r="U912">
        <f>U911+COUNTIF(전체당첨내역!$B912:$G912,20)</f>
        <v>128</v>
      </c>
      <c r="V912">
        <f>V911+COUNTIF(전체당첨내역!$B912:$G912,21)</f>
        <v>121</v>
      </c>
      <c r="W912">
        <f>W911+COUNTIF(전체당첨내역!$B912:$G912,22)</f>
        <v>100</v>
      </c>
      <c r="X912">
        <f>X911+COUNTIF(전체당첨내역!$B912:$G912,23)</f>
        <v>108</v>
      </c>
      <c r="Y912">
        <f>Y911+COUNTIF(전체당첨내역!$B912:$G912,24)</f>
        <v>120</v>
      </c>
      <c r="Z912">
        <f>Z911+COUNTIF(전체당첨내역!$B912:$G912,25)</f>
        <v>118</v>
      </c>
      <c r="AA912">
        <f>AA911+COUNTIF(전체당첨내역!$B912:$G912,26)</f>
        <v>124</v>
      </c>
      <c r="AB912">
        <f>AB911+COUNTIF(전체당첨내역!$B912:$G912,27)</f>
        <v>134</v>
      </c>
      <c r="AC912">
        <f>AC911+COUNTIF(전체당첨내역!$B912:$G912,28)</f>
        <v>114</v>
      </c>
      <c r="AD912">
        <f>AD911+COUNTIF(전체당첨내역!$B912:$G912,29)</f>
        <v>111</v>
      </c>
      <c r="AE912">
        <f>AE911+COUNTIF(전체당첨내역!$B912:$G912,30)</f>
        <v>111</v>
      </c>
      <c r="AF912">
        <f>AF911+COUNTIF(전체당첨내역!$B912:$G912,31)</f>
        <v>123</v>
      </c>
      <c r="AG912">
        <f>AG911+COUNTIF(전체당첨내역!$B912:$G912,32)</f>
        <v>106</v>
      </c>
      <c r="AH912">
        <f>AH911+COUNTIF(전체당첨내역!$B912:$G912,33)</f>
        <v>126</v>
      </c>
      <c r="AI912">
        <f>AI911+COUNTIF(전체당첨내역!$B912:$G912,34)</f>
        <v>143</v>
      </c>
      <c r="AJ912">
        <f>AJ911+COUNTIF(전체당첨내역!$B912:$G912,35)</f>
        <v>112</v>
      </c>
      <c r="AK912">
        <f>AK911+COUNTIF(전체당첨내역!$B912:$G912,36)</f>
        <v>119</v>
      </c>
      <c r="AL912">
        <f>AL911+COUNTIF(전체당첨내역!$B912:$G912,37)</f>
        <v>125</v>
      </c>
      <c r="AM912">
        <f>AM911+COUNTIF(전체당첨내역!$B912:$G912,38)</f>
        <v>121</v>
      </c>
      <c r="AN912">
        <f>AN911+COUNTIF(전체당첨내역!$B912:$G912,39)</f>
        <v>131</v>
      </c>
      <c r="AO912">
        <f>AO911+COUNTIF(전체당첨내역!$B912:$G912,40)</f>
        <v>132</v>
      </c>
      <c r="AP912">
        <f>AP911+COUNTIF(전체당첨내역!$B912:$G912,41)</f>
        <v>110</v>
      </c>
      <c r="AQ912">
        <f>AQ911+COUNTIF(전체당첨내역!$B912:$G912,42)</f>
        <v>117</v>
      </c>
      <c r="AR912">
        <f>AR911+COUNTIF(전체당첨내역!$B912:$G912,43)</f>
        <v>133</v>
      </c>
      <c r="AS912">
        <f>AS911+COUNTIF(전체당첨내역!$B912:$G912,44)</f>
        <v>119</v>
      </c>
      <c r="AT912">
        <f>AT911+COUNTIF(전체당첨내역!$B912:$G912,45)</f>
        <v>130</v>
      </c>
    </row>
    <row r="913" spans="1:46" ht="16.5" customHeight="1">
      <c r="A913">
        <v>912</v>
      </c>
      <c r="B913">
        <f>B912+COUNTIF(전체당첨내역!$B913:$G913,1)</f>
        <v>128</v>
      </c>
      <c r="C913">
        <f>C912+COUNTIF(전체당첨내역!$B913:$G913,2)</f>
        <v>119</v>
      </c>
      <c r="D913">
        <f>D912+COUNTIF(전체당첨내역!$B913:$G913,3)</f>
        <v>119</v>
      </c>
      <c r="E913">
        <f>E912+COUNTIF(전체당첨내역!$B913:$G913,4)</f>
        <v>124</v>
      </c>
      <c r="F913">
        <f>F912+COUNTIF(전체당첨내역!$B913:$G913,5)</f>
        <v>127</v>
      </c>
      <c r="G913">
        <f>G912+COUNTIF(전체당첨내역!$B913:$G913,6)</f>
        <v>113</v>
      </c>
      <c r="H913">
        <f>H912+COUNTIF(전체당첨내역!$B913:$G913,7)</f>
        <v>121</v>
      </c>
      <c r="I913">
        <f>I912+COUNTIF(전체당첨내역!$B913:$G913,8)</f>
        <v>124</v>
      </c>
      <c r="J913">
        <f>J912+COUNTIF(전체당첨내역!$B913:$G913,9)</f>
        <v>93</v>
      </c>
      <c r="K913">
        <f>K912+COUNTIF(전체당첨내역!$B913:$G913,10)</f>
        <v>125</v>
      </c>
      <c r="L913">
        <f>L912+COUNTIF(전체당첨내역!$B913:$G913,11)</f>
        <v>123</v>
      </c>
      <c r="M913">
        <f>M912+COUNTIF(전체당첨내역!$B913:$G913,12)</f>
        <v>130</v>
      </c>
      <c r="N913">
        <f>N912+COUNTIF(전체당첨내역!$B913:$G913,13)</f>
        <v>127</v>
      </c>
      <c r="O913">
        <f>O912+COUNTIF(전체당첨내역!$B913:$G913,14)</f>
        <v>129</v>
      </c>
      <c r="P913">
        <f>P912+COUNTIF(전체당첨내역!$B913:$G913,15)</f>
        <v>122</v>
      </c>
      <c r="Q913">
        <f>Q912+COUNTIF(전체당첨내역!$B913:$G913,16)</f>
        <v>118</v>
      </c>
      <c r="R913">
        <f>R912+COUNTIF(전체당첨내역!$B913:$G913,17)</f>
        <v>132</v>
      </c>
      <c r="S913">
        <f>S912+COUNTIF(전체당첨내역!$B913:$G913,18)</f>
        <v>132</v>
      </c>
      <c r="T913">
        <f>T912+COUNTIF(전체당첨내역!$B913:$G913,19)</f>
        <v>127</v>
      </c>
      <c r="U913">
        <f>U912+COUNTIF(전체당첨내역!$B913:$G913,20)</f>
        <v>128</v>
      </c>
      <c r="V913">
        <f>V912+COUNTIF(전체당첨내역!$B913:$G913,21)</f>
        <v>122</v>
      </c>
      <c r="W913">
        <f>W912+COUNTIF(전체당첨내역!$B913:$G913,22)</f>
        <v>101</v>
      </c>
      <c r="X913">
        <f>X912+COUNTIF(전체당첨내역!$B913:$G913,23)</f>
        <v>108</v>
      </c>
      <c r="Y913">
        <f>Y912+COUNTIF(전체당첨내역!$B913:$G913,24)</f>
        <v>120</v>
      </c>
      <c r="Z913">
        <f>Z912+COUNTIF(전체당첨내역!$B913:$G913,25)</f>
        <v>118</v>
      </c>
      <c r="AA913">
        <f>AA912+COUNTIF(전체당첨내역!$B913:$G913,26)</f>
        <v>124</v>
      </c>
      <c r="AB913">
        <f>AB912+COUNTIF(전체당첨내역!$B913:$G913,27)</f>
        <v>134</v>
      </c>
      <c r="AC913">
        <f>AC912+COUNTIF(전체당첨내역!$B913:$G913,28)</f>
        <v>114</v>
      </c>
      <c r="AD913">
        <f>AD912+COUNTIF(전체당첨내역!$B913:$G913,29)</f>
        <v>111</v>
      </c>
      <c r="AE913">
        <f>AE912+COUNTIF(전체당첨내역!$B913:$G913,30)</f>
        <v>111</v>
      </c>
      <c r="AF913">
        <f>AF912+COUNTIF(전체당첨내역!$B913:$G913,31)</f>
        <v>123</v>
      </c>
      <c r="AG913">
        <f>AG912+COUNTIF(전체당첨내역!$B913:$G913,32)</f>
        <v>106</v>
      </c>
      <c r="AH913">
        <f>AH912+COUNTIF(전체당첨내역!$B913:$G913,33)</f>
        <v>126</v>
      </c>
      <c r="AI913">
        <f>AI912+COUNTIF(전체당첨내역!$B913:$G913,34)</f>
        <v>143</v>
      </c>
      <c r="AJ913">
        <f>AJ912+COUNTIF(전체당첨내역!$B913:$G913,35)</f>
        <v>112</v>
      </c>
      <c r="AK913">
        <f>AK912+COUNTIF(전체당첨내역!$B913:$G913,36)</f>
        <v>119</v>
      </c>
      <c r="AL913">
        <f>AL912+COUNTIF(전체당첨내역!$B913:$G913,37)</f>
        <v>125</v>
      </c>
      <c r="AM913">
        <f>AM912+COUNTIF(전체당첨내역!$B913:$G913,38)</f>
        <v>122</v>
      </c>
      <c r="AN913">
        <f>AN912+COUNTIF(전체당첨내역!$B913:$G913,39)</f>
        <v>131</v>
      </c>
      <c r="AO913">
        <f>AO912+COUNTIF(전체당첨내역!$B913:$G913,40)</f>
        <v>132</v>
      </c>
      <c r="AP913">
        <f>AP912+COUNTIF(전체당첨내역!$B913:$G913,41)</f>
        <v>110</v>
      </c>
      <c r="AQ913">
        <f>AQ912+COUNTIF(전체당첨내역!$B913:$G913,42)</f>
        <v>117</v>
      </c>
      <c r="AR913">
        <f>AR912+COUNTIF(전체당첨내역!$B913:$G913,43)</f>
        <v>133</v>
      </c>
      <c r="AS913">
        <f>AS912+COUNTIF(전체당첨내역!$B913:$G913,44)</f>
        <v>119</v>
      </c>
      <c r="AT913">
        <f>AT912+COUNTIF(전체당첨내역!$B913:$G913,45)</f>
        <v>130</v>
      </c>
    </row>
    <row r="914" spans="1:46" ht="16.5" customHeight="1">
      <c r="A914">
        <v>913</v>
      </c>
      <c r="B914">
        <f>B913+COUNTIF(전체당첨내역!$B914:$G914,1)</f>
        <v>128</v>
      </c>
      <c r="C914">
        <f>C913+COUNTIF(전체당첨내역!$B914:$G914,2)</f>
        <v>119</v>
      </c>
      <c r="D914">
        <f>D913+COUNTIF(전체당첨내역!$B914:$G914,3)</f>
        <v>119</v>
      </c>
      <c r="E914">
        <f>E913+COUNTIF(전체당첨내역!$B914:$G914,4)</f>
        <v>124</v>
      </c>
      <c r="F914">
        <f>F913+COUNTIF(전체당첨내역!$B914:$G914,5)</f>
        <v>127</v>
      </c>
      <c r="G914">
        <f>G913+COUNTIF(전체당첨내역!$B914:$G914,6)</f>
        <v>114</v>
      </c>
      <c r="H914">
        <f>H913+COUNTIF(전체당첨내역!$B914:$G914,7)</f>
        <v>121</v>
      </c>
      <c r="I914">
        <f>I913+COUNTIF(전체당첨내역!$B914:$G914,8)</f>
        <v>124</v>
      </c>
      <c r="J914">
        <f>J913+COUNTIF(전체당첨내역!$B914:$G914,9)</f>
        <v>93</v>
      </c>
      <c r="K914">
        <f>K913+COUNTIF(전체당첨내역!$B914:$G914,10)</f>
        <v>125</v>
      </c>
      <c r="L914">
        <f>L913+COUNTIF(전체당첨내역!$B914:$G914,11)</f>
        <v>123</v>
      </c>
      <c r="M914">
        <f>M913+COUNTIF(전체당첨내역!$B914:$G914,12)</f>
        <v>130</v>
      </c>
      <c r="N914">
        <f>N913+COUNTIF(전체당첨내역!$B914:$G914,13)</f>
        <v>127</v>
      </c>
      <c r="O914">
        <f>O913+COUNTIF(전체당첨내역!$B914:$G914,14)</f>
        <v>130</v>
      </c>
      <c r="P914">
        <f>P913+COUNTIF(전체당첨내역!$B914:$G914,15)</f>
        <v>122</v>
      </c>
      <c r="Q914">
        <f>Q913+COUNTIF(전체당첨내역!$B914:$G914,16)</f>
        <v>119</v>
      </c>
      <c r="R914">
        <f>R913+COUNTIF(전체당첨내역!$B914:$G914,17)</f>
        <v>132</v>
      </c>
      <c r="S914">
        <f>S913+COUNTIF(전체당첨내역!$B914:$G914,18)</f>
        <v>132</v>
      </c>
      <c r="T914">
        <f>T913+COUNTIF(전체당첨내역!$B914:$G914,19)</f>
        <v>127</v>
      </c>
      <c r="U914">
        <f>U913+COUNTIF(전체당첨내역!$B914:$G914,20)</f>
        <v>128</v>
      </c>
      <c r="V914">
        <f>V913+COUNTIF(전체당첨내역!$B914:$G914,21)</f>
        <v>123</v>
      </c>
      <c r="W914">
        <f>W913+COUNTIF(전체당첨내역!$B914:$G914,22)</f>
        <v>101</v>
      </c>
      <c r="X914">
        <f>X913+COUNTIF(전체당첨내역!$B914:$G914,23)</f>
        <v>108</v>
      </c>
      <c r="Y914">
        <f>Y913+COUNTIF(전체당첨내역!$B914:$G914,24)</f>
        <v>120</v>
      </c>
      <c r="Z914">
        <f>Z913+COUNTIF(전체당첨내역!$B914:$G914,25)</f>
        <v>118</v>
      </c>
      <c r="AA914">
        <f>AA913+COUNTIF(전체당첨내역!$B914:$G914,26)</f>
        <v>124</v>
      </c>
      <c r="AB914">
        <f>AB913+COUNTIF(전체당첨내역!$B914:$G914,27)</f>
        <v>135</v>
      </c>
      <c r="AC914">
        <f>AC913+COUNTIF(전체당첨내역!$B914:$G914,28)</f>
        <v>114</v>
      </c>
      <c r="AD914">
        <f>AD913+COUNTIF(전체당첨내역!$B914:$G914,29)</f>
        <v>111</v>
      </c>
      <c r="AE914">
        <f>AE913+COUNTIF(전체당첨내역!$B914:$G914,30)</f>
        <v>111</v>
      </c>
      <c r="AF914">
        <f>AF913+COUNTIF(전체당첨내역!$B914:$G914,31)</f>
        <v>123</v>
      </c>
      <c r="AG914">
        <f>AG913+COUNTIF(전체당첨내역!$B914:$G914,32)</f>
        <v>106</v>
      </c>
      <c r="AH914">
        <f>AH913+COUNTIF(전체당첨내역!$B914:$G914,33)</f>
        <v>126</v>
      </c>
      <c r="AI914">
        <f>AI913+COUNTIF(전체당첨내역!$B914:$G914,34)</f>
        <v>143</v>
      </c>
      <c r="AJ914">
        <f>AJ913+COUNTIF(전체당첨내역!$B914:$G914,35)</f>
        <v>112</v>
      </c>
      <c r="AK914">
        <f>AK913+COUNTIF(전체당첨내역!$B914:$G914,36)</f>
        <v>119</v>
      </c>
      <c r="AL914">
        <f>AL913+COUNTIF(전체당첨내역!$B914:$G914,37)</f>
        <v>126</v>
      </c>
      <c r="AM914">
        <f>AM913+COUNTIF(전체당첨내역!$B914:$G914,38)</f>
        <v>122</v>
      </c>
      <c r="AN914">
        <f>AN913+COUNTIF(전체당첨내역!$B914:$G914,39)</f>
        <v>131</v>
      </c>
      <c r="AO914">
        <f>AO913+COUNTIF(전체당첨내역!$B914:$G914,40)</f>
        <v>132</v>
      </c>
      <c r="AP914">
        <f>AP913+COUNTIF(전체당첨내역!$B914:$G914,41)</f>
        <v>110</v>
      </c>
      <c r="AQ914">
        <f>AQ913+COUNTIF(전체당첨내역!$B914:$G914,42)</f>
        <v>117</v>
      </c>
      <c r="AR914">
        <f>AR913+COUNTIF(전체당첨내역!$B914:$G914,43)</f>
        <v>133</v>
      </c>
      <c r="AS914">
        <f>AS913+COUNTIF(전체당첨내역!$B914:$G914,44)</f>
        <v>119</v>
      </c>
      <c r="AT914">
        <f>AT913+COUNTIF(전체당첨내역!$B914:$G914,45)</f>
        <v>130</v>
      </c>
    </row>
    <row r="915" spans="1:46" ht="16.5" customHeight="1">
      <c r="A915">
        <v>914</v>
      </c>
      <c r="B915">
        <f>B914+COUNTIF(전체당첨내역!$B915:$G915,1)</f>
        <v>128</v>
      </c>
      <c r="C915">
        <f>C914+COUNTIF(전체당첨내역!$B915:$G915,2)</f>
        <v>119</v>
      </c>
      <c r="D915">
        <f>D914+COUNTIF(전체당첨내역!$B915:$G915,3)</f>
        <v>119</v>
      </c>
      <c r="E915">
        <f>E914+COUNTIF(전체당첨내역!$B915:$G915,4)</f>
        <v>124</v>
      </c>
      <c r="F915">
        <f>F914+COUNTIF(전체당첨내역!$B915:$G915,5)</f>
        <v>127</v>
      </c>
      <c r="G915">
        <f>G914+COUNTIF(전체당첨내역!$B915:$G915,6)</f>
        <v>114</v>
      </c>
      <c r="H915">
        <f>H914+COUNTIF(전체당첨내역!$B915:$G915,7)</f>
        <v>121</v>
      </c>
      <c r="I915">
        <f>I914+COUNTIF(전체당첨내역!$B915:$G915,8)</f>
        <v>124</v>
      </c>
      <c r="J915">
        <f>J914+COUNTIF(전체당첨내역!$B915:$G915,9)</f>
        <v>93</v>
      </c>
      <c r="K915">
        <f>K914+COUNTIF(전체당첨내역!$B915:$G915,10)</f>
        <v>125</v>
      </c>
      <c r="L915">
        <f>L914+COUNTIF(전체당첨내역!$B915:$G915,11)</f>
        <v>123</v>
      </c>
      <c r="M915">
        <f>M914+COUNTIF(전체당첨내역!$B915:$G915,12)</f>
        <v>130</v>
      </c>
      <c r="N915">
        <f>N914+COUNTIF(전체당첨내역!$B915:$G915,13)</f>
        <v>127</v>
      </c>
      <c r="O915">
        <f>O914+COUNTIF(전체당첨내역!$B915:$G915,14)</f>
        <v>130</v>
      </c>
      <c r="P915">
        <f>P914+COUNTIF(전체당첨내역!$B915:$G915,15)</f>
        <v>122</v>
      </c>
      <c r="Q915">
        <f>Q914+COUNTIF(전체당첨내역!$B915:$G915,16)</f>
        <v>120</v>
      </c>
      <c r="R915">
        <f>R914+COUNTIF(전체당첨내역!$B915:$G915,17)</f>
        <v>132</v>
      </c>
      <c r="S915">
        <f>S914+COUNTIF(전체당첨내역!$B915:$G915,18)</f>
        <v>132</v>
      </c>
      <c r="T915">
        <f>T914+COUNTIF(전체당첨내역!$B915:$G915,19)</f>
        <v>128</v>
      </c>
      <c r="U915">
        <f>U914+COUNTIF(전체당첨내역!$B915:$G915,20)</f>
        <v>128</v>
      </c>
      <c r="V915">
        <f>V914+COUNTIF(전체당첨내역!$B915:$G915,21)</f>
        <v>123</v>
      </c>
      <c r="W915">
        <f>W914+COUNTIF(전체당첨내역!$B915:$G915,22)</f>
        <v>101</v>
      </c>
      <c r="X915">
        <f>X914+COUNTIF(전체당첨내역!$B915:$G915,23)</f>
        <v>108</v>
      </c>
      <c r="Y915">
        <f>Y914+COUNTIF(전체당첨내역!$B915:$G915,24)</f>
        <v>121</v>
      </c>
      <c r="Z915">
        <f>Z914+COUNTIF(전체당첨내역!$B915:$G915,25)</f>
        <v>118</v>
      </c>
      <c r="AA915">
        <f>AA914+COUNTIF(전체당첨내역!$B915:$G915,26)</f>
        <v>124</v>
      </c>
      <c r="AB915">
        <f>AB914+COUNTIF(전체당첨내역!$B915:$G915,27)</f>
        <v>135</v>
      </c>
      <c r="AC915">
        <f>AC914+COUNTIF(전체당첨내역!$B915:$G915,28)</f>
        <v>114</v>
      </c>
      <c r="AD915">
        <f>AD914+COUNTIF(전체당첨내역!$B915:$G915,29)</f>
        <v>111</v>
      </c>
      <c r="AE915">
        <f>AE914+COUNTIF(전체당첨내역!$B915:$G915,30)</f>
        <v>111</v>
      </c>
      <c r="AF915">
        <f>AF914+COUNTIF(전체당첨내역!$B915:$G915,31)</f>
        <v>123</v>
      </c>
      <c r="AG915">
        <f>AG914+COUNTIF(전체당첨내역!$B915:$G915,32)</f>
        <v>106</v>
      </c>
      <c r="AH915">
        <f>AH914+COUNTIF(전체당첨내역!$B915:$G915,33)</f>
        <v>127</v>
      </c>
      <c r="AI915">
        <f>AI914+COUNTIF(전체당첨내역!$B915:$G915,34)</f>
        <v>143</v>
      </c>
      <c r="AJ915">
        <f>AJ914+COUNTIF(전체당첨내역!$B915:$G915,35)</f>
        <v>112</v>
      </c>
      <c r="AK915">
        <f>AK914+COUNTIF(전체당첨내역!$B915:$G915,36)</f>
        <v>119</v>
      </c>
      <c r="AL915">
        <f>AL914+COUNTIF(전체당첨내역!$B915:$G915,37)</f>
        <v>126</v>
      </c>
      <c r="AM915">
        <f>AM914+COUNTIF(전체당첨내역!$B915:$G915,38)</f>
        <v>122</v>
      </c>
      <c r="AN915">
        <f>AN914+COUNTIF(전체당첨내역!$B915:$G915,39)</f>
        <v>131</v>
      </c>
      <c r="AO915">
        <f>AO914+COUNTIF(전체당첨내역!$B915:$G915,40)</f>
        <v>132</v>
      </c>
      <c r="AP915">
        <f>AP914+COUNTIF(전체당첨내역!$B915:$G915,41)</f>
        <v>110</v>
      </c>
      <c r="AQ915">
        <f>AQ914+COUNTIF(전체당첨내역!$B915:$G915,42)</f>
        <v>118</v>
      </c>
      <c r="AR915">
        <f>AR914+COUNTIF(전체당첨내역!$B915:$G915,43)</f>
        <v>133</v>
      </c>
      <c r="AS915">
        <f>AS914+COUNTIF(전체당첨내역!$B915:$G915,44)</f>
        <v>120</v>
      </c>
      <c r="AT915">
        <f>AT914+COUNTIF(전체당첨내역!$B915:$G915,45)</f>
        <v>130</v>
      </c>
    </row>
    <row r="916" spans="1:46" ht="16.5" customHeight="1">
      <c r="A916">
        <v>915</v>
      </c>
      <c r="B916">
        <f>B915+COUNTIF(전체당첨내역!$B916:$G916,1)</f>
        <v>128</v>
      </c>
      <c r="C916">
        <f>C915+COUNTIF(전체당첨내역!$B916:$G916,2)</f>
        <v>120</v>
      </c>
      <c r="D916">
        <f>D915+COUNTIF(전체당첨내역!$B916:$G916,3)</f>
        <v>119</v>
      </c>
      <c r="E916">
        <f>E915+COUNTIF(전체당첨내역!$B916:$G916,4)</f>
        <v>124</v>
      </c>
      <c r="F916">
        <f>F915+COUNTIF(전체당첨내역!$B916:$G916,5)</f>
        <v>127</v>
      </c>
      <c r="G916">
        <f>G915+COUNTIF(전체당첨내역!$B916:$G916,6)</f>
        <v>115</v>
      </c>
      <c r="H916">
        <f>H915+COUNTIF(전체당첨내역!$B916:$G916,7)</f>
        <v>121</v>
      </c>
      <c r="I916">
        <f>I915+COUNTIF(전체당첨내역!$B916:$G916,8)</f>
        <v>124</v>
      </c>
      <c r="J916">
        <f>J915+COUNTIF(전체당첨내역!$B916:$G916,9)</f>
        <v>93</v>
      </c>
      <c r="K916">
        <f>K915+COUNTIF(전체당첨내역!$B916:$G916,10)</f>
        <v>125</v>
      </c>
      <c r="L916">
        <f>L915+COUNTIF(전체당첨내역!$B916:$G916,11)</f>
        <v>124</v>
      </c>
      <c r="M916">
        <f>M915+COUNTIF(전체당첨내역!$B916:$G916,12)</f>
        <v>130</v>
      </c>
      <c r="N916">
        <f>N915+COUNTIF(전체당첨내역!$B916:$G916,13)</f>
        <v>128</v>
      </c>
      <c r="O916">
        <f>O915+COUNTIF(전체당첨내역!$B916:$G916,14)</f>
        <v>130</v>
      </c>
      <c r="P916">
        <f>P915+COUNTIF(전체당첨내역!$B916:$G916,15)</f>
        <v>122</v>
      </c>
      <c r="Q916">
        <f>Q915+COUNTIF(전체당첨내역!$B916:$G916,16)</f>
        <v>120</v>
      </c>
      <c r="R916">
        <f>R915+COUNTIF(전체당첨내역!$B916:$G916,17)</f>
        <v>132</v>
      </c>
      <c r="S916">
        <f>S915+COUNTIF(전체당첨내역!$B916:$G916,18)</f>
        <v>132</v>
      </c>
      <c r="T916">
        <f>T915+COUNTIF(전체당첨내역!$B916:$G916,19)</f>
        <v>128</v>
      </c>
      <c r="U916">
        <f>U915+COUNTIF(전체당첨내역!$B916:$G916,20)</f>
        <v>128</v>
      </c>
      <c r="V916">
        <f>V915+COUNTIF(전체당첨내역!$B916:$G916,21)</f>
        <v>123</v>
      </c>
      <c r="W916">
        <f>W915+COUNTIF(전체당첨내역!$B916:$G916,22)</f>
        <v>102</v>
      </c>
      <c r="X916">
        <f>X915+COUNTIF(전체당첨내역!$B916:$G916,23)</f>
        <v>108</v>
      </c>
      <c r="Y916">
        <f>Y915+COUNTIF(전체당첨내역!$B916:$G916,24)</f>
        <v>121</v>
      </c>
      <c r="Z916">
        <f>Z915+COUNTIF(전체당첨내역!$B916:$G916,25)</f>
        <v>118</v>
      </c>
      <c r="AA916">
        <f>AA915+COUNTIF(전체당첨내역!$B916:$G916,26)</f>
        <v>124</v>
      </c>
      <c r="AB916">
        <f>AB915+COUNTIF(전체당첨내역!$B916:$G916,27)</f>
        <v>135</v>
      </c>
      <c r="AC916">
        <f>AC915+COUNTIF(전체당첨내역!$B916:$G916,28)</f>
        <v>114</v>
      </c>
      <c r="AD916">
        <f>AD915+COUNTIF(전체당첨내역!$B916:$G916,29)</f>
        <v>111</v>
      </c>
      <c r="AE916">
        <f>AE915+COUNTIF(전체당첨내역!$B916:$G916,30)</f>
        <v>111</v>
      </c>
      <c r="AF916">
        <f>AF915+COUNTIF(전체당첨내역!$B916:$G916,31)</f>
        <v>123</v>
      </c>
      <c r="AG916">
        <f>AG915+COUNTIF(전체당첨내역!$B916:$G916,32)</f>
        <v>106</v>
      </c>
      <c r="AH916">
        <f>AH915+COUNTIF(전체당첨내역!$B916:$G916,33)</f>
        <v>127</v>
      </c>
      <c r="AI916">
        <f>AI915+COUNTIF(전체당첨내역!$B916:$G916,34)</f>
        <v>143</v>
      </c>
      <c r="AJ916">
        <f>AJ915+COUNTIF(전체당첨내역!$B916:$G916,35)</f>
        <v>112</v>
      </c>
      <c r="AK916">
        <f>AK915+COUNTIF(전체당첨내역!$B916:$G916,36)</f>
        <v>119</v>
      </c>
      <c r="AL916">
        <f>AL915+COUNTIF(전체당첨내역!$B916:$G916,37)</f>
        <v>127</v>
      </c>
      <c r="AM916">
        <f>AM915+COUNTIF(전체당첨내역!$B916:$G916,38)</f>
        <v>122</v>
      </c>
      <c r="AN916">
        <f>AN915+COUNTIF(전체당첨내역!$B916:$G916,39)</f>
        <v>131</v>
      </c>
      <c r="AO916">
        <f>AO915+COUNTIF(전체당첨내역!$B916:$G916,40)</f>
        <v>132</v>
      </c>
      <c r="AP916">
        <f>AP915+COUNTIF(전체당첨내역!$B916:$G916,41)</f>
        <v>110</v>
      </c>
      <c r="AQ916">
        <f>AQ915+COUNTIF(전체당첨내역!$B916:$G916,42)</f>
        <v>118</v>
      </c>
      <c r="AR916">
        <f>AR915+COUNTIF(전체당첨내역!$B916:$G916,43)</f>
        <v>133</v>
      </c>
      <c r="AS916">
        <f>AS915+COUNTIF(전체당첨내역!$B916:$G916,44)</f>
        <v>120</v>
      </c>
      <c r="AT916">
        <f>AT915+COUNTIF(전체당첨내역!$B916:$G916,45)</f>
        <v>130</v>
      </c>
    </row>
    <row r="917" spans="1:46" ht="16.5" customHeight="1">
      <c r="A917">
        <v>916</v>
      </c>
      <c r="B917">
        <f>B916+COUNTIF(전체당첨내역!$B917:$G917,1)</f>
        <v>128</v>
      </c>
      <c r="C917">
        <f>C916+COUNTIF(전체당첨내역!$B917:$G917,2)</f>
        <v>120</v>
      </c>
      <c r="D917">
        <f>D916+COUNTIF(전체당첨내역!$B917:$G917,3)</f>
        <v>119</v>
      </c>
      <c r="E917">
        <f>E916+COUNTIF(전체당첨내역!$B917:$G917,4)</f>
        <v>124</v>
      </c>
      <c r="F917">
        <f>F916+COUNTIF(전체당첨내역!$B917:$G917,5)</f>
        <v>127</v>
      </c>
      <c r="G917">
        <f>G916+COUNTIF(전체당첨내역!$B917:$G917,6)</f>
        <v>116</v>
      </c>
      <c r="H917">
        <f>H916+COUNTIF(전체당첨내역!$B917:$G917,7)</f>
        <v>121</v>
      </c>
      <c r="I917">
        <f>I916+COUNTIF(전체당첨내역!$B917:$G917,8)</f>
        <v>124</v>
      </c>
      <c r="J917">
        <f>J916+COUNTIF(전체당첨내역!$B917:$G917,9)</f>
        <v>93</v>
      </c>
      <c r="K917">
        <f>K916+COUNTIF(전체당첨내역!$B917:$G917,10)</f>
        <v>125</v>
      </c>
      <c r="L917">
        <f>L916+COUNTIF(전체당첨내역!$B917:$G917,11)</f>
        <v>124</v>
      </c>
      <c r="M917">
        <f>M916+COUNTIF(전체당첨내역!$B917:$G917,12)</f>
        <v>130</v>
      </c>
      <c r="N917">
        <f>N916+COUNTIF(전체당첨내역!$B917:$G917,13)</f>
        <v>128</v>
      </c>
      <c r="O917">
        <f>O916+COUNTIF(전체당첨내역!$B917:$G917,14)</f>
        <v>130</v>
      </c>
      <c r="P917">
        <f>P916+COUNTIF(전체당첨내역!$B917:$G917,15)</f>
        <v>122</v>
      </c>
      <c r="Q917">
        <f>Q916+COUNTIF(전체당첨내역!$B917:$G917,16)</f>
        <v>120</v>
      </c>
      <c r="R917">
        <f>R916+COUNTIF(전체당첨내역!$B917:$G917,17)</f>
        <v>132</v>
      </c>
      <c r="S917">
        <f>S916+COUNTIF(전체당첨내역!$B917:$G917,18)</f>
        <v>132</v>
      </c>
      <c r="T917">
        <f>T916+COUNTIF(전체당첨내역!$B917:$G917,19)</f>
        <v>128</v>
      </c>
      <c r="U917">
        <f>U916+COUNTIF(전체당첨내역!$B917:$G917,20)</f>
        <v>128</v>
      </c>
      <c r="V917">
        <f>V916+COUNTIF(전체당첨내역!$B917:$G917,21)</f>
        <v>124</v>
      </c>
      <c r="W917">
        <f>W916+COUNTIF(전체당첨내역!$B917:$G917,22)</f>
        <v>103</v>
      </c>
      <c r="X917">
        <f>X916+COUNTIF(전체당첨내역!$B917:$G917,23)</f>
        <v>108</v>
      </c>
      <c r="Y917">
        <f>Y916+COUNTIF(전체당첨내역!$B917:$G917,24)</f>
        <v>121</v>
      </c>
      <c r="Z917">
        <f>Z916+COUNTIF(전체당첨내역!$B917:$G917,25)</f>
        <v>118</v>
      </c>
      <c r="AA917">
        <f>AA916+COUNTIF(전체당첨내역!$B917:$G917,26)</f>
        <v>124</v>
      </c>
      <c r="AB917">
        <f>AB916+COUNTIF(전체당첨내역!$B917:$G917,27)</f>
        <v>135</v>
      </c>
      <c r="AC917">
        <f>AC916+COUNTIF(전체당첨내역!$B917:$G917,28)</f>
        <v>114</v>
      </c>
      <c r="AD917">
        <f>AD916+COUNTIF(전체당첨내역!$B917:$G917,29)</f>
        <v>111</v>
      </c>
      <c r="AE917">
        <f>AE916+COUNTIF(전체당첨내역!$B917:$G917,30)</f>
        <v>111</v>
      </c>
      <c r="AF917">
        <f>AF916+COUNTIF(전체당첨내역!$B917:$G917,31)</f>
        <v>123</v>
      </c>
      <c r="AG917">
        <f>AG916+COUNTIF(전체당첨내역!$B917:$G917,32)</f>
        <v>107</v>
      </c>
      <c r="AH917">
        <f>AH916+COUNTIF(전체당첨내역!$B917:$G917,33)</f>
        <v>127</v>
      </c>
      <c r="AI917">
        <f>AI916+COUNTIF(전체당첨내역!$B917:$G917,34)</f>
        <v>143</v>
      </c>
      <c r="AJ917">
        <f>AJ916+COUNTIF(전체당첨내역!$B917:$G917,35)</f>
        <v>113</v>
      </c>
      <c r="AK917">
        <f>AK916+COUNTIF(전체당첨내역!$B917:$G917,36)</f>
        <v>120</v>
      </c>
      <c r="AL917">
        <f>AL916+COUNTIF(전체당첨내역!$B917:$G917,37)</f>
        <v>127</v>
      </c>
      <c r="AM917">
        <f>AM916+COUNTIF(전체당첨내역!$B917:$G917,38)</f>
        <v>122</v>
      </c>
      <c r="AN917">
        <f>AN916+COUNTIF(전체당첨내역!$B917:$G917,39)</f>
        <v>131</v>
      </c>
      <c r="AO917">
        <f>AO916+COUNTIF(전체당첨내역!$B917:$G917,40)</f>
        <v>132</v>
      </c>
      <c r="AP917">
        <f>AP916+COUNTIF(전체당첨내역!$B917:$G917,41)</f>
        <v>110</v>
      </c>
      <c r="AQ917">
        <f>AQ916+COUNTIF(전체당첨내역!$B917:$G917,42)</f>
        <v>118</v>
      </c>
      <c r="AR917">
        <f>AR916+COUNTIF(전체당첨내역!$B917:$G917,43)</f>
        <v>133</v>
      </c>
      <c r="AS917">
        <f>AS916+COUNTIF(전체당첨내역!$B917:$G917,44)</f>
        <v>120</v>
      </c>
      <c r="AT917">
        <f>AT916+COUNTIF(전체당첨내역!$B917:$G917,45)</f>
        <v>130</v>
      </c>
    </row>
    <row r="918" spans="1:46" ht="16.5" customHeight="1">
      <c r="A918">
        <v>917</v>
      </c>
      <c r="B918">
        <f>B917+COUNTIF(전체당첨내역!$B918:$G918,1)</f>
        <v>129</v>
      </c>
      <c r="C918">
        <f>C917+COUNTIF(전체당첨내역!$B918:$G918,2)</f>
        <v>120</v>
      </c>
      <c r="D918">
        <f>D917+COUNTIF(전체당첨내역!$B918:$G918,3)</f>
        <v>120</v>
      </c>
      <c r="E918">
        <f>E917+COUNTIF(전체당첨내역!$B918:$G918,4)</f>
        <v>124</v>
      </c>
      <c r="F918">
        <f>F917+COUNTIF(전체당첨내역!$B918:$G918,5)</f>
        <v>127</v>
      </c>
      <c r="G918">
        <f>G917+COUNTIF(전체당첨내역!$B918:$G918,6)</f>
        <v>116</v>
      </c>
      <c r="H918">
        <f>H917+COUNTIF(전체당첨내역!$B918:$G918,7)</f>
        <v>121</v>
      </c>
      <c r="I918">
        <f>I917+COUNTIF(전체당첨내역!$B918:$G918,8)</f>
        <v>124</v>
      </c>
      <c r="J918">
        <f>J917+COUNTIF(전체당첨내역!$B918:$G918,9)</f>
        <v>93</v>
      </c>
      <c r="K918">
        <f>K917+COUNTIF(전체당첨내역!$B918:$G918,10)</f>
        <v>125</v>
      </c>
      <c r="L918">
        <f>L917+COUNTIF(전체당첨내역!$B918:$G918,11)</f>
        <v>124</v>
      </c>
      <c r="M918">
        <f>M917+COUNTIF(전체당첨내역!$B918:$G918,12)</f>
        <v>130</v>
      </c>
      <c r="N918">
        <f>N917+COUNTIF(전체당첨내역!$B918:$G918,13)</f>
        <v>128</v>
      </c>
      <c r="O918">
        <f>O917+COUNTIF(전체당첨내역!$B918:$G918,14)</f>
        <v>130</v>
      </c>
      <c r="P918">
        <f>P917+COUNTIF(전체당첨내역!$B918:$G918,15)</f>
        <v>122</v>
      </c>
      <c r="Q918">
        <f>Q917+COUNTIF(전체당첨내역!$B918:$G918,16)</f>
        <v>120</v>
      </c>
      <c r="R918">
        <f>R917+COUNTIF(전체당첨내역!$B918:$G918,17)</f>
        <v>132</v>
      </c>
      <c r="S918">
        <f>S917+COUNTIF(전체당첨내역!$B918:$G918,18)</f>
        <v>132</v>
      </c>
      <c r="T918">
        <f>T917+COUNTIF(전체당첨내역!$B918:$G918,19)</f>
        <v>128</v>
      </c>
      <c r="U918">
        <f>U917+COUNTIF(전체당첨내역!$B918:$G918,20)</f>
        <v>128</v>
      </c>
      <c r="V918">
        <f>V917+COUNTIF(전체당첨내역!$B918:$G918,21)</f>
        <v>124</v>
      </c>
      <c r="W918">
        <f>W917+COUNTIF(전체당첨내역!$B918:$G918,22)</f>
        <v>103</v>
      </c>
      <c r="X918">
        <f>X917+COUNTIF(전체당첨내역!$B918:$G918,23)</f>
        <v>109</v>
      </c>
      <c r="Y918">
        <f>Y917+COUNTIF(전체당첨내역!$B918:$G918,24)</f>
        <v>122</v>
      </c>
      <c r="Z918">
        <f>Z917+COUNTIF(전체당첨내역!$B918:$G918,25)</f>
        <v>118</v>
      </c>
      <c r="AA918">
        <f>AA917+COUNTIF(전체당첨내역!$B918:$G918,26)</f>
        <v>124</v>
      </c>
      <c r="AB918">
        <f>AB917+COUNTIF(전체당첨내역!$B918:$G918,27)</f>
        <v>136</v>
      </c>
      <c r="AC918">
        <f>AC917+COUNTIF(전체당첨내역!$B918:$G918,28)</f>
        <v>114</v>
      </c>
      <c r="AD918">
        <f>AD917+COUNTIF(전체당첨내역!$B918:$G918,29)</f>
        <v>111</v>
      </c>
      <c r="AE918">
        <f>AE917+COUNTIF(전체당첨내역!$B918:$G918,30)</f>
        <v>111</v>
      </c>
      <c r="AF918">
        <f>AF917+COUNTIF(전체당첨내역!$B918:$G918,31)</f>
        <v>123</v>
      </c>
      <c r="AG918">
        <f>AG917+COUNTIF(전체당첨내역!$B918:$G918,32)</f>
        <v>107</v>
      </c>
      <c r="AH918">
        <f>AH917+COUNTIF(전체당첨내역!$B918:$G918,33)</f>
        <v>127</v>
      </c>
      <c r="AI918">
        <f>AI917+COUNTIF(전체당첨내역!$B918:$G918,34)</f>
        <v>143</v>
      </c>
      <c r="AJ918">
        <f>AJ917+COUNTIF(전체당첨내역!$B918:$G918,35)</f>
        <v>113</v>
      </c>
      <c r="AK918">
        <f>AK917+COUNTIF(전체당첨내역!$B918:$G918,36)</f>
        <v>120</v>
      </c>
      <c r="AL918">
        <f>AL917+COUNTIF(전체당첨내역!$B918:$G918,37)</f>
        <v>127</v>
      </c>
      <c r="AM918">
        <f>AM917+COUNTIF(전체당첨내역!$B918:$G918,38)</f>
        <v>122</v>
      </c>
      <c r="AN918">
        <f>AN917+COUNTIF(전체당첨내역!$B918:$G918,39)</f>
        <v>131</v>
      </c>
      <c r="AO918">
        <f>AO917+COUNTIF(전체당첨내역!$B918:$G918,40)</f>
        <v>132</v>
      </c>
      <c r="AP918">
        <f>AP917+COUNTIF(전체당첨내역!$B918:$G918,41)</f>
        <v>110</v>
      </c>
      <c r="AQ918">
        <f>AQ917+COUNTIF(전체당첨내역!$B918:$G918,42)</f>
        <v>118</v>
      </c>
      <c r="AR918">
        <f>AR917+COUNTIF(전체당첨내역!$B918:$G918,43)</f>
        <v>134</v>
      </c>
      <c r="AS918">
        <f>AS917+COUNTIF(전체당첨내역!$B918:$G918,44)</f>
        <v>120</v>
      </c>
      <c r="AT918">
        <f>AT917+COUNTIF(전체당첨내역!$B918:$G918,45)</f>
        <v>130</v>
      </c>
    </row>
    <row r="919" spans="1:46" ht="16.5" customHeight="1">
      <c r="A919">
        <v>918</v>
      </c>
      <c r="B919">
        <f>B918+COUNTIF(전체당첨내역!$B919:$G919,1)</f>
        <v>129</v>
      </c>
      <c r="C919">
        <f>C918+COUNTIF(전체당첨내역!$B919:$G919,2)</f>
        <v>120</v>
      </c>
      <c r="D919">
        <f>D918+COUNTIF(전체당첨내역!$B919:$G919,3)</f>
        <v>120</v>
      </c>
      <c r="E919">
        <f>E918+COUNTIF(전체당첨내역!$B919:$G919,4)</f>
        <v>124</v>
      </c>
      <c r="F919">
        <f>F918+COUNTIF(전체당첨내역!$B919:$G919,5)</f>
        <v>127</v>
      </c>
      <c r="G919">
        <f>G918+COUNTIF(전체당첨내역!$B919:$G919,6)</f>
        <v>116</v>
      </c>
      <c r="H919">
        <f>H918+COUNTIF(전체당첨내역!$B919:$G919,7)</f>
        <v>122</v>
      </c>
      <c r="I919">
        <f>I918+COUNTIF(전체당첨내역!$B919:$G919,8)</f>
        <v>124</v>
      </c>
      <c r="J919">
        <f>J918+COUNTIF(전체당첨내역!$B919:$G919,9)</f>
        <v>93</v>
      </c>
      <c r="K919">
        <f>K918+COUNTIF(전체당첨내역!$B919:$G919,10)</f>
        <v>125</v>
      </c>
      <c r="L919">
        <f>L918+COUNTIF(전체당첨내역!$B919:$G919,11)</f>
        <v>125</v>
      </c>
      <c r="M919">
        <f>M918+COUNTIF(전체당첨내역!$B919:$G919,12)</f>
        <v>131</v>
      </c>
      <c r="N919">
        <f>N918+COUNTIF(전체당첨내역!$B919:$G919,13)</f>
        <v>128</v>
      </c>
      <c r="O919">
        <f>O918+COUNTIF(전체당첨내역!$B919:$G919,14)</f>
        <v>130</v>
      </c>
      <c r="P919">
        <f>P918+COUNTIF(전체당첨내역!$B919:$G919,15)</f>
        <v>122</v>
      </c>
      <c r="Q919">
        <f>Q918+COUNTIF(전체당첨내역!$B919:$G919,16)</f>
        <v>120</v>
      </c>
      <c r="R919">
        <f>R918+COUNTIF(전체당첨내역!$B919:$G919,17)</f>
        <v>132</v>
      </c>
      <c r="S919">
        <f>S918+COUNTIF(전체당첨내역!$B919:$G919,18)</f>
        <v>132</v>
      </c>
      <c r="T919">
        <f>T918+COUNTIF(전체당첨내역!$B919:$G919,19)</f>
        <v>128</v>
      </c>
      <c r="U919">
        <f>U918+COUNTIF(전체당첨내역!$B919:$G919,20)</f>
        <v>128</v>
      </c>
      <c r="V919">
        <f>V918+COUNTIF(전체당첨내역!$B919:$G919,21)</f>
        <v>124</v>
      </c>
      <c r="W919">
        <f>W918+COUNTIF(전체당첨내역!$B919:$G919,22)</f>
        <v>103</v>
      </c>
      <c r="X919">
        <f>X918+COUNTIF(전체당첨내역!$B919:$G919,23)</f>
        <v>109</v>
      </c>
      <c r="Y919">
        <f>Y918+COUNTIF(전체당첨내역!$B919:$G919,24)</f>
        <v>122</v>
      </c>
      <c r="Z919">
        <f>Z918+COUNTIF(전체당첨내역!$B919:$G919,25)</f>
        <v>118</v>
      </c>
      <c r="AA919">
        <f>AA918+COUNTIF(전체당첨내역!$B919:$G919,26)</f>
        <v>124</v>
      </c>
      <c r="AB919">
        <f>AB918+COUNTIF(전체당첨내역!$B919:$G919,27)</f>
        <v>136</v>
      </c>
      <c r="AC919">
        <f>AC918+COUNTIF(전체당첨내역!$B919:$G919,28)</f>
        <v>114</v>
      </c>
      <c r="AD919">
        <f>AD918+COUNTIF(전체당첨내역!$B919:$G919,29)</f>
        <v>111</v>
      </c>
      <c r="AE919">
        <f>AE918+COUNTIF(전체당첨내역!$B919:$G919,30)</f>
        <v>111</v>
      </c>
      <c r="AF919">
        <f>AF918+COUNTIF(전체당첨내역!$B919:$G919,31)</f>
        <v>124</v>
      </c>
      <c r="AG919">
        <f>AG918+COUNTIF(전체당첨내역!$B919:$G919,32)</f>
        <v>107</v>
      </c>
      <c r="AH919">
        <f>AH918+COUNTIF(전체당첨내역!$B919:$G919,33)</f>
        <v>128</v>
      </c>
      <c r="AI919">
        <f>AI918+COUNTIF(전체당첨내역!$B919:$G919,34)</f>
        <v>143</v>
      </c>
      <c r="AJ919">
        <f>AJ918+COUNTIF(전체당첨내역!$B919:$G919,35)</f>
        <v>113</v>
      </c>
      <c r="AK919">
        <f>AK918+COUNTIF(전체당첨내역!$B919:$G919,36)</f>
        <v>120</v>
      </c>
      <c r="AL919">
        <f>AL918+COUNTIF(전체당첨내역!$B919:$G919,37)</f>
        <v>127</v>
      </c>
      <c r="AM919">
        <f>AM918+COUNTIF(전체당첨내역!$B919:$G919,38)</f>
        <v>123</v>
      </c>
      <c r="AN919">
        <f>AN918+COUNTIF(전체당첨내역!$B919:$G919,39)</f>
        <v>131</v>
      </c>
      <c r="AO919">
        <f>AO918+COUNTIF(전체당첨내역!$B919:$G919,40)</f>
        <v>132</v>
      </c>
      <c r="AP919">
        <f>AP918+COUNTIF(전체당첨내역!$B919:$G919,41)</f>
        <v>110</v>
      </c>
      <c r="AQ919">
        <f>AQ918+COUNTIF(전체당첨내역!$B919:$G919,42)</f>
        <v>118</v>
      </c>
      <c r="AR919">
        <f>AR918+COUNTIF(전체당첨내역!$B919:$G919,43)</f>
        <v>134</v>
      </c>
      <c r="AS919">
        <f>AS918+COUNTIF(전체당첨내역!$B919:$G919,44)</f>
        <v>120</v>
      </c>
      <c r="AT919">
        <f>AT918+COUNTIF(전체당첨내역!$B919:$G919,45)</f>
        <v>130</v>
      </c>
    </row>
    <row r="920" spans="1:46" ht="16.5" customHeight="1">
      <c r="A920">
        <v>919</v>
      </c>
      <c r="B920">
        <f>B919+COUNTIF(전체당첨내역!$B920:$G920,1)</f>
        <v>129</v>
      </c>
      <c r="C920">
        <f>C919+COUNTIF(전체당첨내역!$B920:$G920,2)</f>
        <v>120</v>
      </c>
      <c r="D920">
        <f>D919+COUNTIF(전체당첨내역!$B920:$G920,3)</f>
        <v>120</v>
      </c>
      <c r="E920">
        <f>E919+COUNTIF(전체당첨내역!$B920:$G920,4)</f>
        <v>124</v>
      </c>
      <c r="F920">
        <f>F919+COUNTIF(전체당첨내역!$B920:$G920,5)</f>
        <v>127</v>
      </c>
      <c r="G920">
        <f>G919+COUNTIF(전체당첨내역!$B920:$G920,6)</f>
        <v>116</v>
      </c>
      <c r="H920">
        <f>H919+COUNTIF(전체당첨내역!$B920:$G920,7)</f>
        <v>122</v>
      </c>
      <c r="I920">
        <f>I919+COUNTIF(전체당첨내역!$B920:$G920,8)</f>
        <v>124</v>
      </c>
      <c r="J920">
        <f>J919+COUNTIF(전체당첨내역!$B920:$G920,9)</f>
        <v>94</v>
      </c>
      <c r="K920">
        <f>K919+COUNTIF(전체당첨내역!$B920:$G920,10)</f>
        <v>125</v>
      </c>
      <c r="L920">
        <f>L919+COUNTIF(전체당첨내역!$B920:$G920,11)</f>
        <v>125</v>
      </c>
      <c r="M920">
        <f>M919+COUNTIF(전체당첨내역!$B920:$G920,12)</f>
        <v>131</v>
      </c>
      <c r="N920">
        <f>N919+COUNTIF(전체당첨내역!$B920:$G920,13)</f>
        <v>128</v>
      </c>
      <c r="O920">
        <f>O919+COUNTIF(전체당첨내역!$B920:$G920,14)</f>
        <v>131</v>
      </c>
      <c r="P920">
        <f>P919+COUNTIF(전체당첨내역!$B920:$G920,15)</f>
        <v>122</v>
      </c>
      <c r="Q920">
        <f>Q919+COUNTIF(전체당첨내역!$B920:$G920,16)</f>
        <v>120</v>
      </c>
      <c r="R920">
        <f>R919+COUNTIF(전체당첨내역!$B920:$G920,17)</f>
        <v>133</v>
      </c>
      <c r="S920">
        <f>S919+COUNTIF(전체당첨내역!$B920:$G920,18)</f>
        <v>133</v>
      </c>
      <c r="T920">
        <f>T919+COUNTIF(전체당첨내역!$B920:$G920,19)</f>
        <v>128</v>
      </c>
      <c r="U920">
        <f>U919+COUNTIF(전체당첨내역!$B920:$G920,20)</f>
        <v>128</v>
      </c>
      <c r="V920">
        <f>V919+COUNTIF(전체당첨내역!$B920:$G920,21)</f>
        <v>124</v>
      </c>
      <c r="W920">
        <f>W919+COUNTIF(전체당첨내역!$B920:$G920,22)</f>
        <v>103</v>
      </c>
      <c r="X920">
        <f>X919+COUNTIF(전체당첨내역!$B920:$G920,23)</f>
        <v>109</v>
      </c>
      <c r="Y920">
        <f>Y919+COUNTIF(전체당첨내역!$B920:$G920,24)</f>
        <v>122</v>
      </c>
      <c r="Z920">
        <f>Z919+COUNTIF(전체당첨내역!$B920:$G920,25)</f>
        <v>118</v>
      </c>
      <c r="AA920">
        <f>AA919+COUNTIF(전체당첨내역!$B920:$G920,26)</f>
        <v>124</v>
      </c>
      <c r="AB920">
        <f>AB919+COUNTIF(전체당첨내역!$B920:$G920,27)</f>
        <v>136</v>
      </c>
      <c r="AC920">
        <f>AC919+COUNTIF(전체당첨내역!$B920:$G920,28)</f>
        <v>114</v>
      </c>
      <c r="AD920">
        <f>AD919+COUNTIF(전체당첨내역!$B920:$G920,29)</f>
        <v>111</v>
      </c>
      <c r="AE920">
        <f>AE919+COUNTIF(전체당첨내역!$B920:$G920,30)</f>
        <v>111</v>
      </c>
      <c r="AF920">
        <f>AF919+COUNTIF(전체당첨내역!$B920:$G920,31)</f>
        <v>124</v>
      </c>
      <c r="AG920">
        <f>AG919+COUNTIF(전체당첨내역!$B920:$G920,32)</f>
        <v>107</v>
      </c>
      <c r="AH920">
        <f>AH919+COUNTIF(전체당첨내역!$B920:$G920,33)</f>
        <v>128</v>
      </c>
      <c r="AI920">
        <f>AI919+COUNTIF(전체당첨내역!$B920:$G920,34)</f>
        <v>143</v>
      </c>
      <c r="AJ920">
        <f>AJ919+COUNTIF(전체당첨내역!$B920:$G920,35)</f>
        <v>113</v>
      </c>
      <c r="AK920">
        <f>AK919+COUNTIF(전체당첨내역!$B920:$G920,36)</f>
        <v>120</v>
      </c>
      <c r="AL920">
        <f>AL919+COUNTIF(전체당첨내역!$B920:$G920,37)</f>
        <v>127</v>
      </c>
      <c r="AM920">
        <f>AM919+COUNTIF(전체당첨내역!$B920:$G920,38)</f>
        <v>123</v>
      </c>
      <c r="AN920">
        <f>AN919+COUNTIF(전체당첨내역!$B920:$G920,39)</f>
        <v>131</v>
      </c>
      <c r="AO920">
        <f>AO919+COUNTIF(전체당첨내역!$B920:$G920,40)</f>
        <v>132</v>
      </c>
      <c r="AP920">
        <f>AP919+COUNTIF(전체당첨내역!$B920:$G920,41)</f>
        <v>110</v>
      </c>
      <c r="AQ920">
        <f>AQ919+COUNTIF(전체당첨내역!$B920:$G920,42)</f>
        <v>119</v>
      </c>
      <c r="AR920">
        <f>AR919+COUNTIF(전체당첨내역!$B920:$G920,43)</f>
        <v>134</v>
      </c>
      <c r="AS920">
        <f>AS919+COUNTIF(전체당첨내역!$B920:$G920,44)</f>
        <v>121</v>
      </c>
      <c r="AT920">
        <f>AT919+COUNTIF(전체당첨내역!$B920:$G920,45)</f>
        <v>130</v>
      </c>
    </row>
    <row r="921" spans="1:46" ht="16.5" customHeight="1">
      <c r="A921">
        <v>920</v>
      </c>
      <c r="B921">
        <f>B920+COUNTIF(전체당첨내역!$B921:$G921,1)</f>
        <v>129</v>
      </c>
      <c r="C921">
        <f>C920+COUNTIF(전체당첨내역!$B921:$G921,2)</f>
        <v>121</v>
      </c>
      <c r="D921">
        <f>D920+COUNTIF(전체당첨내역!$B921:$G921,3)</f>
        <v>121</v>
      </c>
      <c r="E921">
        <f>E920+COUNTIF(전체당첨내역!$B921:$G921,4)</f>
        <v>124</v>
      </c>
      <c r="F921">
        <f>F920+COUNTIF(전체당첨내역!$B921:$G921,5)</f>
        <v>127</v>
      </c>
      <c r="G921">
        <f>G920+COUNTIF(전체당첨내역!$B921:$G921,6)</f>
        <v>116</v>
      </c>
      <c r="H921">
        <f>H920+COUNTIF(전체당첨내역!$B921:$G921,7)</f>
        <v>122</v>
      </c>
      <c r="I921">
        <f>I920+COUNTIF(전체당첨내역!$B921:$G921,8)</f>
        <v>124</v>
      </c>
      <c r="J921">
        <f>J920+COUNTIF(전체당첨내역!$B921:$G921,9)</f>
        <v>94</v>
      </c>
      <c r="K921">
        <f>K920+COUNTIF(전체당첨내역!$B921:$G921,10)</f>
        <v>125</v>
      </c>
      <c r="L921">
        <f>L920+COUNTIF(전체당첨내역!$B921:$G921,11)</f>
        <v>125</v>
      </c>
      <c r="M921">
        <f>M920+COUNTIF(전체당첨내역!$B921:$G921,12)</f>
        <v>131</v>
      </c>
      <c r="N921">
        <f>N920+COUNTIF(전체당첨내역!$B921:$G921,13)</f>
        <v>128</v>
      </c>
      <c r="O921">
        <f>O920+COUNTIF(전체당첨내역!$B921:$G921,14)</f>
        <v>131</v>
      </c>
      <c r="P921">
        <f>P920+COUNTIF(전체당첨내역!$B921:$G921,15)</f>
        <v>122</v>
      </c>
      <c r="Q921">
        <f>Q920+COUNTIF(전체당첨내역!$B921:$G921,16)</f>
        <v>120</v>
      </c>
      <c r="R921">
        <f>R920+COUNTIF(전체당첨내역!$B921:$G921,17)</f>
        <v>133</v>
      </c>
      <c r="S921">
        <f>S920+COUNTIF(전체당첨내역!$B921:$G921,18)</f>
        <v>133</v>
      </c>
      <c r="T921">
        <f>T920+COUNTIF(전체당첨내역!$B921:$G921,19)</f>
        <v>128</v>
      </c>
      <c r="U921">
        <f>U920+COUNTIF(전체당첨내역!$B921:$G921,20)</f>
        <v>128</v>
      </c>
      <c r="V921">
        <f>V920+COUNTIF(전체당첨내역!$B921:$G921,21)</f>
        <v>124</v>
      </c>
      <c r="W921">
        <f>W920+COUNTIF(전체당첨내역!$B921:$G921,22)</f>
        <v>103</v>
      </c>
      <c r="X921">
        <f>X920+COUNTIF(전체당첨내역!$B921:$G921,23)</f>
        <v>109</v>
      </c>
      <c r="Y921">
        <f>Y920+COUNTIF(전체당첨내역!$B921:$G921,24)</f>
        <v>122</v>
      </c>
      <c r="Z921">
        <f>Z920+COUNTIF(전체당첨내역!$B921:$G921,25)</f>
        <v>118</v>
      </c>
      <c r="AA921">
        <f>AA920+COUNTIF(전체당첨내역!$B921:$G921,26)</f>
        <v>125</v>
      </c>
      <c r="AB921">
        <f>AB920+COUNTIF(전체당첨내역!$B921:$G921,27)</f>
        <v>136</v>
      </c>
      <c r="AC921">
        <f>AC920+COUNTIF(전체당첨내역!$B921:$G921,28)</f>
        <v>114</v>
      </c>
      <c r="AD921">
        <f>AD920+COUNTIF(전체당첨내역!$B921:$G921,29)</f>
        <v>111</v>
      </c>
      <c r="AE921">
        <f>AE920+COUNTIF(전체당첨내역!$B921:$G921,30)</f>
        <v>111</v>
      </c>
      <c r="AF921">
        <f>AF920+COUNTIF(전체당첨내역!$B921:$G921,31)</f>
        <v>124</v>
      </c>
      <c r="AG921">
        <f>AG920+COUNTIF(전체당첨내역!$B921:$G921,32)</f>
        <v>107</v>
      </c>
      <c r="AH921">
        <f>AH920+COUNTIF(전체당첨내역!$B921:$G921,33)</f>
        <v>129</v>
      </c>
      <c r="AI921">
        <f>AI920+COUNTIF(전체당첨내역!$B921:$G921,34)</f>
        <v>144</v>
      </c>
      <c r="AJ921">
        <f>AJ920+COUNTIF(전체당첨내역!$B921:$G921,35)</f>
        <v>113</v>
      </c>
      <c r="AK921">
        <f>AK920+COUNTIF(전체당첨내역!$B921:$G921,36)</f>
        <v>120</v>
      </c>
      <c r="AL921">
        <f>AL920+COUNTIF(전체당첨내역!$B921:$G921,37)</f>
        <v>127</v>
      </c>
      <c r="AM921">
        <f>AM920+COUNTIF(전체당첨내역!$B921:$G921,38)</f>
        <v>123</v>
      </c>
      <c r="AN921">
        <f>AN920+COUNTIF(전체당첨내역!$B921:$G921,39)</f>
        <v>131</v>
      </c>
      <c r="AO921">
        <f>AO920+COUNTIF(전체당첨내역!$B921:$G921,40)</f>
        <v>132</v>
      </c>
      <c r="AP921">
        <f>AP920+COUNTIF(전체당첨내역!$B921:$G921,41)</f>
        <v>110</v>
      </c>
      <c r="AQ921">
        <f>AQ920+COUNTIF(전체당첨내역!$B921:$G921,42)</f>
        <v>119</v>
      </c>
      <c r="AR921">
        <f>AR920+COUNTIF(전체당첨내역!$B921:$G921,43)</f>
        <v>135</v>
      </c>
      <c r="AS921">
        <f>AS920+COUNTIF(전체당첨내역!$B921:$G921,44)</f>
        <v>121</v>
      </c>
      <c r="AT921">
        <f>AT920+COUNTIF(전체당첨내역!$B921:$G921,45)</f>
        <v>130</v>
      </c>
    </row>
    <row r="922" spans="1:46" ht="16.5" customHeight="1">
      <c r="A922">
        <v>921</v>
      </c>
      <c r="B922">
        <f>B921+COUNTIF(전체당첨내역!$B922:$G922,1)</f>
        <v>129</v>
      </c>
      <c r="C922">
        <f>C921+COUNTIF(전체당첨내역!$B922:$G922,2)</f>
        <v>121</v>
      </c>
      <c r="D922">
        <f>D921+COUNTIF(전체당첨내역!$B922:$G922,3)</f>
        <v>121</v>
      </c>
      <c r="E922">
        <f>E921+COUNTIF(전체당첨내역!$B922:$G922,4)</f>
        <v>124</v>
      </c>
      <c r="F922">
        <f>F921+COUNTIF(전체당첨내역!$B922:$G922,5)</f>
        <v>128</v>
      </c>
      <c r="G922">
        <f>G921+COUNTIF(전체당첨내역!$B922:$G922,6)</f>
        <v>116</v>
      </c>
      <c r="H922">
        <f>H921+COUNTIF(전체당첨내역!$B922:$G922,7)</f>
        <v>123</v>
      </c>
      <c r="I922">
        <f>I921+COUNTIF(전체당첨내역!$B922:$G922,8)</f>
        <v>124</v>
      </c>
      <c r="J922">
        <f>J921+COUNTIF(전체당첨내역!$B922:$G922,9)</f>
        <v>94</v>
      </c>
      <c r="K922">
        <f>K921+COUNTIF(전체당첨내역!$B922:$G922,10)</f>
        <v>125</v>
      </c>
      <c r="L922">
        <f>L921+COUNTIF(전체당첨내역!$B922:$G922,11)</f>
        <v>125</v>
      </c>
      <c r="M922">
        <f>M921+COUNTIF(전체당첨내역!$B922:$G922,12)</f>
        <v>132</v>
      </c>
      <c r="N922">
        <f>N921+COUNTIF(전체당첨내역!$B922:$G922,13)</f>
        <v>128</v>
      </c>
      <c r="O922">
        <f>O921+COUNTIF(전체당첨내역!$B922:$G922,14)</f>
        <v>131</v>
      </c>
      <c r="P922">
        <f>P921+COUNTIF(전체당첨내역!$B922:$G922,15)</f>
        <v>122</v>
      </c>
      <c r="Q922">
        <f>Q921+COUNTIF(전체당첨내역!$B922:$G922,16)</f>
        <v>120</v>
      </c>
      <c r="R922">
        <f>R921+COUNTIF(전체당첨내역!$B922:$G922,17)</f>
        <v>133</v>
      </c>
      <c r="S922">
        <f>S921+COUNTIF(전체당첨내역!$B922:$G922,18)</f>
        <v>133</v>
      </c>
      <c r="T922">
        <f>T921+COUNTIF(전체당첨내역!$B922:$G922,19)</f>
        <v>128</v>
      </c>
      <c r="U922">
        <f>U921+COUNTIF(전체당첨내역!$B922:$G922,20)</f>
        <v>128</v>
      </c>
      <c r="V922">
        <f>V921+COUNTIF(전체당첨내역!$B922:$G922,21)</f>
        <v>124</v>
      </c>
      <c r="W922">
        <f>W921+COUNTIF(전체당첨내역!$B922:$G922,22)</f>
        <v>104</v>
      </c>
      <c r="X922">
        <f>X921+COUNTIF(전체당첨내역!$B922:$G922,23)</f>
        <v>109</v>
      </c>
      <c r="Y922">
        <f>Y921+COUNTIF(전체당첨내역!$B922:$G922,24)</f>
        <v>122</v>
      </c>
      <c r="Z922">
        <f>Z921+COUNTIF(전체당첨내역!$B922:$G922,25)</f>
        <v>118</v>
      </c>
      <c r="AA922">
        <f>AA921+COUNTIF(전체당첨내역!$B922:$G922,26)</f>
        <v>125</v>
      </c>
      <c r="AB922">
        <f>AB921+COUNTIF(전체당첨내역!$B922:$G922,27)</f>
        <v>136</v>
      </c>
      <c r="AC922">
        <f>AC921+COUNTIF(전체당첨내역!$B922:$G922,28)</f>
        <v>115</v>
      </c>
      <c r="AD922">
        <f>AD921+COUNTIF(전체당첨내역!$B922:$G922,29)</f>
        <v>111</v>
      </c>
      <c r="AE922">
        <f>AE921+COUNTIF(전체당첨내역!$B922:$G922,30)</f>
        <v>111</v>
      </c>
      <c r="AF922">
        <f>AF921+COUNTIF(전체당첨내역!$B922:$G922,31)</f>
        <v>124</v>
      </c>
      <c r="AG922">
        <f>AG921+COUNTIF(전체당첨내역!$B922:$G922,32)</f>
        <v>107</v>
      </c>
      <c r="AH922">
        <f>AH921+COUNTIF(전체당첨내역!$B922:$G922,33)</f>
        <v>129</v>
      </c>
      <c r="AI922">
        <f>AI921+COUNTIF(전체당첨내역!$B922:$G922,34)</f>
        <v>144</v>
      </c>
      <c r="AJ922">
        <f>AJ921+COUNTIF(전체당첨내역!$B922:$G922,35)</f>
        <v>113</v>
      </c>
      <c r="AK922">
        <f>AK921+COUNTIF(전체당첨내역!$B922:$G922,36)</f>
        <v>120</v>
      </c>
      <c r="AL922">
        <f>AL921+COUNTIF(전체당첨내역!$B922:$G922,37)</f>
        <v>127</v>
      </c>
      <c r="AM922">
        <f>AM921+COUNTIF(전체당첨내역!$B922:$G922,38)</f>
        <v>123</v>
      </c>
      <c r="AN922">
        <f>AN921+COUNTIF(전체당첨내역!$B922:$G922,39)</f>
        <v>131</v>
      </c>
      <c r="AO922">
        <f>AO921+COUNTIF(전체당첨내역!$B922:$G922,40)</f>
        <v>132</v>
      </c>
      <c r="AP922">
        <f>AP921+COUNTIF(전체당첨내역!$B922:$G922,41)</f>
        <v>111</v>
      </c>
      <c r="AQ922">
        <f>AQ921+COUNTIF(전체당첨내역!$B922:$G922,42)</f>
        <v>119</v>
      </c>
      <c r="AR922">
        <f>AR921+COUNTIF(전체당첨내역!$B922:$G922,43)</f>
        <v>135</v>
      </c>
      <c r="AS922">
        <f>AS921+COUNTIF(전체당첨내역!$B922:$G922,44)</f>
        <v>121</v>
      </c>
      <c r="AT922">
        <f>AT921+COUNTIF(전체당첨내역!$B922:$G922,45)</f>
        <v>130</v>
      </c>
    </row>
    <row r="923" spans="1:46" ht="16.5" customHeight="1">
      <c r="A923">
        <v>922</v>
      </c>
      <c r="B923">
        <f>B922+COUNTIF(전체당첨내역!$B923:$G923,1)</f>
        <v>129</v>
      </c>
      <c r="C923">
        <f>C922+COUNTIF(전체당첨내역!$B923:$G923,2)</f>
        <v>122</v>
      </c>
      <c r="D923">
        <f>D922+COUNTIF(전체당첨내역!$B923:$G923,3)</f>
        <v>121</v>
      </c>
      <c r="E923">
        <f>E922+COUNTIF(전체당첨내역!$B923:$G923,4)</f>
        <v>124</v>
      </c>
      <c r="F923">
        <f>F922+COUNTIF(전체당첨내역!$B923:$G923,5)</f>
        <v>128</v>
      </c>
      <c r="G923">
        <f>G922+COUNTIF(전체당첨내역!$B923:$G923,6)</f>
        <v>117</v>
      </c>
      <c r="H923">
        <f>H922+COUNTIF(전체당첨내역!$B923:$G923,7)</f>
        <v>123</v>
      </c>
      <c r="I923">
        <f>I922+COUNTIF(전체당첨내역!$B923:$G923,8)</f>
        <v>124</v>
      </c>
      <c r="J923">
        <f>J922+COUNTIF(전체당첨내역!$B923:$G923,9)</f>
        <v>94</v>
      </c>
      <c r="K923">
        <f>K922+COUNTIF(전체당첨내역!$B923:$G923,10)</f>
        <v>125</v>
      </c>
      <c r="L923">
        <f>L922+COUNTIF(전체당첨내역!$B923:$G923,11)</f>
        <v>125</v>
      </c>
      <c r="M923">
        <f>M922+COUNTIF(전체당첨내역!$B923:$G923,12)</f>
        <v>132</v>
      </c>
      <c r="N923">
        <f>N922+COUNTIF(전체당첨내역!$B923:$G923,13)</f>
        <v>129</v>
      </c>
      <c r="O923">
        <f>O922+COUNTIF(전체당첨내역!$B923:$G923,14)</f>
        <v>131</v>
      </c>
      <c r="P923">
        <f>P922+COUNTIF(전체당첨내역!$B923:$G923,15)</f>
        <v>122</v>
      </c>
      <c r="Q923">
        <f>Q922+COUNTIF(전체당첨내역!$B923:$G923,16)</f>
        <v>120</v>
      </c>
      <c r="R923">
        <f>R922+COUNTIF(전체당첨내역!$B923:$G923,17)</f>
        <v>134</v>
      </c>
      <c r="S923">
        <f>S922+COUNTIF(전체당첨내역!$B923:$G923,18)</f>
        <v>133</v>
      </c>
      <c r="T923">
        <f>T922+COUNTIF(전체당첨내역!$B923:$G923,19)</f>
        <v>128</v>
      </c>
      <c r="U923">
        <f>U922+COUNTIF(전체당첨내역!$B923:$G923,20)</f>
        <v>128</v>
      </c>
      <c r="V923">
        <f>V922+COUNTIF(전체당첨내역!$B923:$G923,21)</f>
        <v>124</v>
      </c>
      <c r="W923">
        <f>W922+COUNTIF(전체당첨내역!$B923:$G923,22)</f>
        <v>104</v>
      </c>
      <c r="X923">
        <f>X922+COUNTIF(전체당첨내역!$B923:$G923,23)</f>
        <v>109</v>
      </c>
      <c r="Y923">
        <f>Y922+COUNTIF(전체당첨내역!$B923:$G923,24)</f>
        <v>122</v>
      </c>
      <c r="Z923">
        <f>Z922+COUNTIF(전체당첨내역!$B923:$G923,25)</f>
        <v>118</v>
      </c>
      <c r="AA923">
        <f>AA922+COUNTIF(전체당첨내역!$B923:$G923,26)</f>
        <v>125</v>
      </c>
      <c r="AB923">
        <f>AB922+COUNTIF(전체당첨내역!$B923:$G923,27)</f>
        <v>137</v>
      </c>
      <c r="AC923">
        <f>AC922+COUNTIF(전체당첨내역!$B923:$G923,28)</f>
        <v>115</v>
      </c>
      <c r="AD923">
        <f>AD922+COUNTIF(전체당첨내역!$B923:$G923,29)</f>
        <v>111</v>
      </c>
      <c r="AE923">
        <f>AE922+COUNTIF(전체당첨내역!$B923:$G923,30)</f>
        <v>111</v>
      </c>
      <c r="AF923">
        <f>AF922+COUNTIF(전체당첨내역!$B923:$G923,31)</f>
        <v>124</v>
      </c>
      <c r="AG923">
        <f>AG922+COUNTIF(전체당첨내역!$B923:$G923,32)</f>
        <v>107</v>
      </c>
      <c r="AH923">
        <f>AH922+COUNTIF(전체당첨내역!$B923:$G923,33)</f>
        <v>129</v>
      </c>
      <c r="AI923">
        <f>AI922+COUNTIF(전체당첨내역!$B923:$G923,34)</f>
        <v>144</v>
      </c>
      <c r="AJ923">
        <f>AJ922+COUNTIF(전체당첨내역!$B923:$G923,35)</f>
        <v>113</v>
      </c>
      <c r="AK923">
        <f>AK922+COUNTIF(전체당첨내역!$B923:$G923,36)</f>
        <v>120</v>
      </c>
      <c r="AL923">
        <f>AL922+COUNTIF(전체당첨내역!$B923:$G923,37)</f>
        <v>127</v>
      </c>
      <c r="AM923">
        <f>AM922+COUNTIF(전체당첨내역!$B923:$G923,38)</f>
        <v>123</v>
      </c>
      <c r="AN923">
        <f>AN922+COUNTIF(전체당첨내역!$B923:$G923,39)</f>
        <v>131</v>
      </c>
      <c r="AO923">
        <f>AO922+COUNTIF(전체당첨내역!$B923:$G923,40)</f>
        <v>132</v>
      </c>
      <c r="AP923">
        <f>AP922+COUNTIF(전체당첨내역!$B923:$G923,41)</f>
        <v>111</v>
      </c>
      <c r="AQ923">
        <f>AQ922+COUNTIF(전체당첨내역!$B923:$G923,42)</f>
        <v>119</v>
      </c>
      <c r="AR923">
        <f>AR922+COUNTIF(전체당첨내역!$B923:$G923,43)</f>
        <v>136</v>
      </c>
      <c r="AS923">
        <f>AS922+COUNTIF(전체당첨내역!$B923:$G923,44)</f>
        <v>121</v>
      </c>
      <c r="AT923">
        <f>AT922+COUNTIF(전체당첨내역!$B923:$G923,45)</f>
        <v>130</v>
      </c>
    </row>
    <row r="924" spans="1:46" ht="16.5" customHeight="1">
      <c r="A924">
        <v>923</v>
      </c>
      <c r="B924">
        <f>B923+COUNTIF(전체당첨내역!$B924:$G924,1)</f>
        <v>129</v>
      </c>
      <c r="C924">
        <f>C923+COUNTIF(전체당첨내역!$B924:$G924,2)</f>
        <v>122</v>
      </c>
      <c r="D924">
        <f>D923+COUNTIF(전체당첨내역!$B924:$G924,3)</f>
        <v>122</v>
      </c>
      <c r="E924">
        <f>E923+COUNTIF(전체당첨내역!$B924:$G924,4)</f>
        <v>124</v>
      </c>
      <c r="F924">
        <f>F923+COUNTIF(전체당첨내역!$B924:$G924,5)</f>
        <v>128</v>
      </c>
      <c r="G924">
        <f>G923+COUNTIF(전체당첨내역!$B924:$G924,6)</f>
        <v>117</v>
      </c>
      <c r="H924">
        <f>H923+COUNTIF(전체당첨내역!$B924:$G924,7)</f>
        <v>123</v>
      </c>
      <c r="I924">
        <f>I923+COUNTIF(전체당첨내역!$B924:$G924,8)</f>
        <v>124</v>
      </c>
      <c r="J924">
        <f>J923+COUNTIF(전체당첨내역!$B924:$G924,9)</f>
        <v>94</v>
      </c>
      <c r="K924">
        <f>K923+COUNTIF(전체당첨내역!$B924:$G924,10)</f>
        <v>125</v>
      </c>
      <c r="L924">
        <f>L923+COUNTIF(전체당첨내역!$B924:$G924,11)</f>
        <v>125</v>
      </c>
      <c r="M924">
        <f>M923+COUNTIF(전체당첨내역!$B924:$G924,12)</f>
        <v>132</v>
      </c>
      <c r="N924">
        <f>N923+COUNTIF(전체당첨내역!$B924:$G924,13)</f>
        <v>129</v>
      </c>
      <c r="O924">
        <f>O923+COUNTIF(전체당첨내역!$B924:$G924,14)</f>
        <v>131</v>
      </c>
      <c r="P924">
        <f>P923+COUNTIF(전체당첨내역!$B924:$G924,15)</f>
        <v>122</v>
      </c>
      <c r="Q924">
        <f>Q923+COUNTIF(전체당첨내역!$B924:$G924,16)</f>
        <v>120</v>
      </c>
      <c r="R924">
        <f>R923+COUNTIF(전체당첨내역!$B924:$G924,17)</f>
        <v>135</v>
      </c>
      <c r="S924">
        <f>S923+COUNTIF(전체당첨내역!$B924:$G924,18)</f>
        <v>134</v>
      </c>
      <c r="T924">
        <f>T923+COUNTIF(전체당첨내역!$B924:$G924,19)</f>
        <v>128</v>
      </c>
      <c r="U924">
        <f>U923+COUNTIF(전체당첨내역!$B924:$G924,20)</f>
        <v>128</v>
      </c>
      <c r="V924">
        <f>V923+COUNTIF(전체당첨내역!$B924:$G924,21)</f>
        <v>124</v>
      </c>
      <c r="W924">
        <f>W923+COUNTIF(전체당첨내역!$B924:$G924,22)</f>
        <v>104</v>
      </c>
      <c r="X924">
        <f>X923+COUNTIF(전체당첨내역!$B924:$G924,23)</f>
        <v>110</v>
      </c>
      <c r="Y924">
        <f>Y923+COUNTIF(전체당첨내역!$B924:$G924,24)</f>
        <v>122</v>
      </c>
      <c r="Z924">
        <f>Z923+COUNTIF(전체당첨내역!$B924:$G924,25)</f>
        <v>118</v>
      </c>
      <c r="AA924">
        <f>AA923+COUNTIF(전체당첨내역!$B924:$G924,26)</f>
        <v>125</v>
      </c>
      <c r="AB924">
        <f>AB923+COUNTIF(전체당첨내역!$B924:$G924,27)</f>
        <v>137</v>
      </c>
      <c r="AC924">
        <f>AC923+COUNTIF(전체당첨내역!$B924:$G924,28)</f>
        <v>115</v>
      </c>
      <c r="AD924">
        <f>AD923+COUNTIF(전체당첨내역!$B924:$G924,29)</f>
        <v>111</v>
      </c>
      <c r="AE924">
        <f>AE923+COUNTIF(전체당첨내역!$B924:$G924,30)</f>
        <v>111</v>
      </c>
      <c r="AF924">
        <f>AF923+COUNTIF(전체당첨내역!$B924:$G924,31)</f>
        <v>124</v>
      </c>
      <c r="AG924">
        <f>AG923+COUNTIF(전체당첨내역!$B924:$G924,32)</f>
        <v>107</v>
      </c>
      <c r="AH924">
        <f>AH923+COUNTIF(전체당첨내역!$B924:$G924,33)</f>
        <v>129</v>
      </c>
      <c r="AI924">
        <f>AI923+COUNTIF(전체당첨내역!$B924:$G924,34)</f>
        <v>144</v>
      </c>
      <c r="AJ924">
        <f>AJ923+COUNTIF(전체당첨내역!$B924:$G924,35)</f>
        <v>113</v>
      </c>
      <c r="AK924">
        <f>AK923+COUNTIF(전체당첨내역!$B924:$G924,36)</f>
        <v>121</v>
      </c>
      <c r="AL924">
        <f>AL923+COUNTIF(전체당첨내역!$B924:$G924,37)</f>
        <v>127</v>
      </c>
      <c r="AM924">
        <f>AM923+COUNTIF(전체당첨내역!$B924:$G924,38)</f>
        <v>123</v>
      </c>
      <c r="AN924">
        <f>AN923+COUNTIF(전체당첨내역!$B924:$G924,39)</f>
        <v>131</v>
      </c>
      <c r="AO924">
        <f>AO923+COUNTIF(전체당첨내역!$B924:$G924,40)</f>
        <v>132</v>
      </c>
      <c r="AP924">
        <f>AP923+COUNTIF(전체당첨내역!$B924:$G924,41)</f>
        <v>112</v>
      </c>
      <c r="AQ924">
        <f>AQ923+COUNTIF(전체당첨내역!$B924:$G924,42)</f>
        <v>119</v>
      </c>
      <c r="AR924">
        <f>AR923+COUNTIF(전체당첨내역!$B924:$G924,43)</f>
        <v>136</v>
      </c>
      <c r="AS924">
        <f>AS923+COUNTIF(전체당첨내역!$B924:$G924,44)</f>
        <v>121</v>
      </c>
      <c r="AT924">
        <f>AT923+COUNTIF(전체당첨내역!$B924:$G924,45)</f>
        <v>130</v>
      </c>
    </row>
    <row r="925" spans="1:46" ht="16.5" customHeight="1">
      <c r="A925">
        <v>924</v>
      </c>
      <c r="B925">
        <f>B924+COUNTIF(전체당첨내역!$B925:$G925,1)</f>
        <v>129</v>
      </c>
      <c r="C925">
        <f>C924+COUNTIF(전체당첨내역!$B925:$G925,2)</f>
        <v>122</v>
      </c>
      <c r="D925">
        <f>D924+COUNTIF(전체당첨내역!$B925:$G925,3)</f>
        <v>123</v>
      </c>
      <c r="E925">
        <f>E924+COUNTIF(전체당첨내역!$B925:$G925,4)</f>
        <v>124</v>
      </c>
      <c r="F925">
        <f>F924+COUNTIF(전체당첨내역!$B925:$G925,5)</f>
        <v>128</v>
      </c>
      <c r="G925">
        <f>G924+COUNTIF(전체당첨내역!$B925:$G925,6)</f>
        <v>117</v>
      </c>
      <c r="H925">
        <f>H924+COUNTIF(전체당첨내역!$B925:$G925,7)</f>
        <v>123</v>
      </c>
      <c r="I925">
        <f>I924+COUNTIF(전체당첨내역!$B925:$G925,8)</f>
        <v>124</v>
      </c>
      <c r="J925">
        <f>J924+COUNTIF(전체당첨내역!$B925:$G925,9)</f>
        <v>94</v>
      </c>
      <c r="K925">
        <f>K924+COUNTIF(전체당첨내역!$B925:$G925,10)</f>
        <v>125</v>
      </c>
      <c r="L925">
        <f>L924+COUNTIF(전체당첨내역!$B925:$G925,11)</f>
        <v>126</v>
      </c>
      <c r="M925">
        <f>M924+COUNTIF(전체당첨내역!$B925:$G925,12)</f>
        <v>132</v>
      </c>
      <c r="N925">
        <f>N924+COUNTIF(전체당첨내역!$B925:$G925,13)</f>
        <v>129</v>
      </c>
      <c r="O925">
        <f>O924+COUNTIF(전체당첨내역!$B925:$G925,14)</f>
        <v>131</v>
      </c>
      <c r="P925">
        <f>P924+COUNTIF(전체당첨내역!$B925:$G925,15)</f>
        <v>122</v>
      </c>
      <c r="Q925">
        <f>Q924+COUNTIF(전체당첨내역!$B925:$G925,16)</f>
        <v>120</v>
      </c>
      <c r="R925">
        <f>R924+COUNTIF(전체당첨내역!$B925:$G925,17)</f>
        <v>135</v>
      </c>
      <c r="S925">
        <f>S924+COUNTIF(전체당첨내역!$B925:$G925,18)</f>
        <v>134</v>
      </c>
      <c r="T925">
        <f>T924+COUNTIF(전체당첨내역!$B925:$G925,19)</f>
        <v>128</v>
      </c>
      <c r="U925">
        <f>U924+COUNTIF(전체당첨내역!$B925:$G925,20)</f>
        <v>128</v>
      </c>
      <c r="V925">
        <f>V924+COUNTIF(전체당첨내역!$B925:$G925,21)</f>
        <v>124</v>
      </c>
      <c r="W925">
        <f>W924+COUNTIF(전체당첨내역!$B925:$G925,22)</f>
        <v>104</v>
      </c>
      <c r="X925">
        <f>X924+COUNTIF(전체당첨내역!$B925:$G925,23)</f>
        <v>110</v>
      </c>
      <c r="Y925">
        <f>Y924+COUNTIF(전체당첨내역!$B925:$G925,24)</f>
        <v>122</v>
      </c>
      <c r="Z925">
        <f>Z924+COUNTIF(전체당첨내역!$B925:$G925,25)</f>
        <v>118</v>
      </c>
      <c r="AA925">
        <f>AA924+COUNTIF(전체당첨내역!$B925:$G925,26)</f>
        <v>125</v>
      </c>
      <c r="AB925">
        <f>AB924+COUNTIF(전체당첨내역!$B925:$G925,27)</f>
        <v>137</v>
      </c>
      <c r="AC925">
        <f>AC924+COUNTIF(전체당첨내역!$B925:$G925,28)</f>
        <v>115</v>
      </c>
      <c r="AD925">
        <f>AD924+COUNTIF(전체당첨내역!$B925:$G925,29)</f>
        <v>111</v>
      </c>
      <c r="AE925">
        <f>AE924+COUNTIF(전체당첨내역!$B925:$G925,30)</f>
        <v>111</v>
      </c>
      <c r="AF925">
        <f>AF924+COUNTIF(전체당첨내역!$B925:$G925,31)</f>
        <v>124</v>
      </c>
      <c r="AG925">
        <f>AG924+COUNTIF(전체당첨내역!$B925:$G925,32)</f>
        <v>107</v>
      </c>
      <c r="AH925">
        <f>AH924+COUNTIF(전체당첨내역!$B925:$G925,33)</f>
        <v>129</v>
      </c>
      <c r="AI925">
        <f>AI924+COUNTIF(전체당첨내역!$B925:$G925,34)</f>
        <v>145</v>
      </c>
      <c r="AJ925">
        <f>AJ924+COUNTIF(전체당첨내역!$B925:$G925,35)</f>
        <v>113</v>
      </c>
      <c r="AK925">
        <f>AK924+COUNTIF(전체당첨내역!$B925:$G925,36)</f>
        <v>121</v>
      </c>
      <c r="AL925">
        <f>AL924+COUNTIF(전체당첨내역!$B925:$G925,37)</f>
        <v>127</v>
      </c>
      <c r="AM925">
        <f>AM924+COUNTIF(전체당첨내역!$B925:$G925,38)</f>
        <v>123</v>
      </c>
      <c r="AN925">
        <f>AN924+COUNTIF(전체당첨내역!$B925:$G925,39)</f>
        <v>131</v>
      </c>
      <c r="AO925">
        <f>AO924+COUNTIF(전체당첨내역!$B925:$G925,40)</f>
        <v>132</v>
      </c>
      <c r="AP925">
        <f>AP924+COUNTIF(전체당첨내역!$B925:$G925,41)</f>
        <v>112</v>
      </c>
      <c r="AQ925">
        <f>AQ924+COUNTIF(전체당첨내역!$B925:$G925,42)</f>
        <v>120</v>
      </c>
      <c r="AR925">
        <f>AR924+COUNTIF(전체당첨내역!$B925:$G925,43)</f>
        <v>137</v>
      </c>
      <c r="AS925">
        <f>AS924+COUNTIF(전체당첨내역!$B925:$G925,44)</f>
        <v>122</v>
      </c>
      <c r="AT925">
        <f>AT924+COUNTIF(전체당첨내역!$B925:$G925,45)</f>
        <v>130</v>
      </c>
    </row>
    <row r="926" spans="1:46" ht="16.5" customHeight="1">
      <c r="A926">
        <v>925</v>
      </c>
      <c r="B926">
        <f>B925+COUNTIF(전체당첨내역!$B926:$G926,1)</f>
        <v>129</v>
      </c>
      <c r="C926">
        <f>C925+COUNTIF(전체당첨내역!$B926:$G926,2)</f>
        <v>122</v>
      </c>
      <c r="D926">
        <f>D925+COUNTIF(전체당첨내역!$B926:$G926,3)</f>
        <v>123</v>
      </c>
      <c r="E926">
        <f>E925+COUNTIF(전체당첨내역!$B926:$G926,4)</f>
        <v>124</v>
      </c>
      <c r="F926">
        <f>F925+COUNTIF(전체당첨내역!$B926:$G926,5)</f>
        <v>128</v>
      </c>
      <c r="G926">
        <f>G925+COUNTIF(전체당첨내역!$B926:$G926,6)</f>
        <v>117</v>
      </c>
      <c r="H926">
        <f>H925+COUNTIF(전체당첨내역!$B926:$G926,7)</f>
        <v>123</v>
      </c>
      <c r="I926">
        <f>I925+COUNTIF(전체당첨내역!$B926:$G926,8)</f>
        <v>124</v>
      </c>
      <c r="J926">
        <f>J925+COUNTIF(전체당첨내역!$B926:$G926,9)</f>
        <v>94</v>
      </c>
      <c r="K926">
        <f>K925+COUNTIF(전체당첨내역!$B926:$G926,10)</f>
        <v>125</v>
      </c>
      <c r="L926">
        <f>L925+COUNTIF(전체당첨내역!$B926:$G926,11)</f>
        <v>126</v>
      </c>
      <c r="M926">
        <f>M925+COUNTIF(전체당첨내역!$B926:$G926,12)</f>
        <v>132</v>
      </c>
      <c r="N926">
        <f>N925+COUNTIF(전체당첨내역!$B926:$G926,13)</f>
        <v>130</v>
      </c>
      <c r="O926">
        <f>O925+COUNTIF(전체당첨내역!$B926:$G926,14)</f>
        <v>131</v>
      </c>
      <c r="P926">
        <f>P925+COUNTIF(전체당첨내역!$B926:$G926,15)</f>
        <v>122</v>
      </c>
      <c r="Q926">
        <f>Q925+COUNTIF(전체당첨내역!$B926:$G926,16)</f>
        <v>120</v>
      </c>
      <c r="R926">
        <f>R925+COUNTIF(전체당첨내역!$B926:$G926,17)</f>
        <v>135</v>
      </c>
      <c r="S926">
        <f>S925+COUNTIF(전체당첨내역!$B926:$G926,18)</f>
        <v>134</v>
      </c>
      <c r="T926">
        <f>T925+COUNTIF(전체당첨내역!$B926:$G926,19)</f>
        <v>128</v>
      </c>
      <c r="U926">
        <f>U925+COUNTIF(전체당첨내역!$B926:$G926,20)</f>
        <v>128</v>
      </c>
      <c r="V926">
        <f>V925+COUNTIF(전체당첨내역!$B926:$G926,21)</f>
        <v>124</v>
      </c>
      <c r="W926">
        <f>W925+COUNTIF(전체당첨내역!$B926:$G926,22)</f>
        <v>104</v>
      </c>
      <c r="X926">
        <f>X925+COUNTIF(전체당첨내역!$B926:$G926,23)</f>
        <v>110</v>
      </c>
      <c r="Y926">
        <f>Y925+COUNTIF(전체당첨내역!$B926:$G926,24)</f>
        <v>123</v>
      </c>
      <c r="Z926">
        <f>Z925+COUNTIF(전체당첨내역!$B926:$G926,25)</f>
        <v>118</v>
      </c>
      <c r="AA926">
        <f>AA925+COUNTIF(전체당첨내역!$B926:$G926,26)</f>
        <v>125</v>
      </c>
      <c r="AB926">
        <f>AB925+COUNTIF(전체당첨내역!$B926:$G926,27)</f>
        <v>137</v>
      </c>
      <c r="AC926">
        <f>AC925+COUNTIF(전체당첨내역!$B926:$G926,28)</f>
        <v>115</v>
      </c>
      <c r="AD926">
        <f>AD925+COUNTIF(전체당첨내역!$B926:$G926,29)</f>
        <v>111</v>
      </c>
      <c r="AE926">
        <f>AE925+COUNTIF(전체당첨내역!$B926:$G926,30)</f>
        <v>111</v>
      </c>
      <c r="AF926">
        <f>AF925+COUNTIF(전체당첨내역!$B926:$G926,31)</f>
        <v>124</v>
      </c>
      <c r="AG926">
        <f>AG925+COUNTIF(전체당첨내역!$B926:$G926,32)</f>
        <v>108</v>
      </c>
      <c r="AH926">
        <f>AH925+COUNTIF(전체당첨내역!$B926:$G926,33)</f>
        <v>129</v>
      </c>
      <c r="AI926">
        <f>AI925+COUNTIF(전체당첨내역!$B926:$G926,34)</f>
        <v>146</v>
      </c>
      <c r="AJ926">
        <f>AJ925+COUNTIF(전체당첨내역!$B926:$G926,35)</f>
        <v>113</v>
      </c>
      <c r="AK926">
        <f>AK925+COUNTIF(전체당첨내역!$B926:$G926,36)</f>
        <v>121</v>
      </c>
      <c r="AL926">
        <f>AL925+COUNTIF(전체당첨내역!$B926:$G926,37)</f>
        <v>127</v>
      </c>
      <c r="AM926">
        <f>AM925+COUNTIF(전체당첨내역!$B926:$G926,38)</f>
        <v>123</v>
      </c>
      <c r="AN926">
        <f>AN925+COUNTIF(전체당첨내역!$B926:$G926,39)</f>
        <v>132</v>
      </c>
      <c r="AO926">
        <f>AO925+COUNTIF(전체당첨내역!$B926:$G926,40)</f>
        <v>132</v>
      </c>
      <c r="AP926">
        <f>AP925+COUNTIF(전체당첨내역!$B926:$G926,41)</f>
        <v>112</v>
      </c>
      <c r="AQ926">
        <f>AQ925+COUNTIF(전체당첨내역!$B926:$G926,42)</f>
        <v>121</v>
      </c>
      <c r="AR926">
        <f>AR925+COUNTIF(전체당첨내역!$B926:$G926,43)</f>
        <v>137</v>
      </c>
      <c r="AS926">
        <f>AS925+COUNTIF(전체당첨내역!$B926:$G926,44)</f>
        <v>122</v>
      </c>
      <c r="AT926">
        <f>AT925+COUNTIF(전체당첨내역!$B926:$G926,45)</f>
        <v>130</v>
      </c>
    </row>
    <row r="927" spans="1:46" ht="16.5" customHeight="1">
      <c r="A927">
        <v>926</v>
      </c>
      <c r="B927">
        <f>B926+COUNTIF(전체당첨내역!$B927:$G927,1)</f>
        <v>129</v>
      </c>
      <c r="C927">
        <f>C926+COUNTIF(전체당첨내역!$B927:$G927,2)</f>
        <v>122</v>
      </c>
      <c r="D927">
        <f>D926+COUNTIF(전체당첨내역!$B927:$G927,3)</f>
        <v>123</v>
      </c>
      <c r="E927">
        <f>E926+COUNTIF(전체당첨내역!$B927:$G927,4)</f>
        <v>124</v>
      </c>
      <c r="F927">
        <f>F926+COUNTIF(전체당첨내역!$B927:$G927,5)</f>
        <v>128</v>
      </c>
      <c r="G927">
        <f>G926+COUNTIF(전체당첨내역!$B927:$G927,6)</f>
        <v>117</v>
      </c>
      <c r="H927">
        <f>H926+COUNTIF(전체당첨내역!$B927:$G927,7)</f>
        <v>123</v>
      </c>
      <c r="I927">
        <f>I926+COUNTIF(전체당첨내역!$B927:$G927,8)</f>
        <v>124</v>
      </c>
      <c r="J927">
        <f>J926+COUNTIF(전체당첨내역!$B927:$G927,9)</f>
        <v>94</v>
      </c>
      <c r="K927">
        <f>K926+COUNTIF(전체당첨내역!$B927:$G927,10)</f>
        <v>126</v>
      </c>
      <c r="L927">
        <f>L926+COUNTIF(전체당첨내역!$B927:$G927,11)</f>
        <v>126</v>
      </c>
      <c r="M927">
        <f>M926+COUNTIF(전체당첨내역!$B927:$G927,12)</f>
        <v>132</v>
      </c>
      <c r="N927">
        <f>N926+COUNTIF(전체당첨내역!$B927:$G927,13)</f>
        <v>130</v>
      </c>
      <c r="O927">
        <f>O926+COUNTIF(전체당첨내역!$B927:$G927,14)</f>
        <v>131</v>
      </c>
      <c r="P927">
        <f>P926+COUNTIF(전체당첨내역!$B927:$G927,15)</f>
        <v>122</v>
      </c>
      <c r="Q927">
        <f>Q926+COUNTIF(전체당첨내역!$B927:$G927,16)</f>
        <v>121</v>
      </c>
      <c r="R927">
        <f>R926+COUNTIF(전체당첨내역!$B927:$G927,17)</f>
        <v>135</v>
      </c>
      <c r="S927">
        <f>S926+COUNTIF(전체당첨내역!$B927:$G927,18)</f>
        <v>135</v>
      </c>
      <c r="T927">
        <f>T926+COUNTIF(전체당첨내역!$B927:$G927,19)</f>
        <v>128</v>
      </c>
      <c r="U927">
        <f>U926+COUNTIF(전체당첨내역!$B927:$G927,20)</f>
        <v>129</v>
      </c>
      <c r="V927">
        <f>V926+COUNTIF(전체당첨내역!$B927:$G927,21)</f>
        <v>124</v>
      </c>
      <c r="W927">
        <f>W926+COUNTIF(전체당첨내역!$B927:$G927,22)</f>
        <v>104</v>
      </c>
      <c r="X927">
        <f>X926+COUNTIF(전체당첨내역!$B927:$G927,23)</f>
        <v>110</v>
      </c>
      <c r="Y927">
        <f>Y926+COUNTIF(전체당첨내역!$B927:$G927,24)</f>
        <v>123</v>
      </c>
      <c r="Z927">
        <f>Z926+COUNTIF(전체당첨내역!$B927:$G927,25)</f>
        <v>119</v>
      </c>
      <c r="AA927">
        <f>AA926+COUNTIF(전체당첨내역!$B927:$G927,26)</f>
        <v>125</v>
      </c>
      <c r="AB927">
        <f>AB926+COUNTIF(전체당첨내역!$B927:$G927,27)</f>
        <v>137</v>
      </c>
      <c r="AC927">
        <f>AC926+COUNTIF(전체당첨내역!$B927:$G927,28)</f>
        <v>115</v>
      </c>
      <c r="AD927">
        <f>AD926+COUNTIF(전체당첨내역!$B927:$G927,29)</f>
        <v>111</v>
      </c>
      <c r="AE927">
        <f>AE926+COUNTIF(전체당첨내역!$B927:$G927,30)</f>
        <v>111</v>
      </c>
      <c r="AF927">
        <f>AF926+COUNTIF(전체당첨내역!$B927:$G927,31)</f>
        <v>125</v>
      </c>
      <c r="AG927">
        <f>AG926+COUNTIF(전체당첨내역!$B927:$G927,32)</f>
        <v>108</v>
      </c>
      <c r="AH927">
        <f>AH926+COUNTIF(전체당첨내역!$B927:$G927,33)</f>
        <v>129</v>
      </c>
      <c r="AI927">
        <f>AI926+COUNTIF(전체당첨내역!$B927:$G927,34)</f>
        <v>146</v>
      </c>
      <c r="AJ927">
        <f>AJ926+COUNTIF(전체당첨내역!$B927:$G927,35)</f>
        <v>113</v>
      </c>
      <c r="AK927">
        <f>AK926+COUNTIF(전체당첨내역!$B927:$G927,36)</f>
        <v>121</v>
      </c>
      <c r="AL927">
        <f>AL926+COUNTIF(전체당첨내역!$B927:$G927,37)</f>
        <v>127</v>
      </c>
      <c r="AM927">
        <f>AM926+COUNTIF(전체당첨내역!$B927:$G927,38)</f>
        <v>123</v>
      </c>
      <c r="AN927">
        <f>AN926+COUNTIF(전체당첨내역!$B927:$G927,39)</f>
        <v>132</v>
      </c>
      <c r="AO927">
        <f>AO926+COUNTIF(전체당첨내역!$B927:$G927,40)</f>
        <v>132</v>
      </c>
      <c r="AP927">
        <f>AP926+COUNTIF(전체당첨내역!$B927:$G927,41)</f>
        <v>112</v>
      </c>
      <c r="AQ927">
        <f>AQ926+COUNTIF(전체당첨내역!$B927:$G927,42)</f>
        <v>121</v>
      </c>
      <c r="AR927">
        <f>AR926+COUNTIF(전체당첨내역!$B927:$G927,43)</f>
        <v>137</v>
      </c>
      <c r="AS927">
        <f>AS926+COUNTIF(전체당첨내역!$B927:$G927,44)</f>
        <v>122</v>
      </c>
      <c r="AT927">
        <f>AT926+COUNTIF(전체당첨내역!$B927:$G927,45)</f>
        <v>130</v>
      </c>
    </row>
    <row r="928" spans="1:46" ht="16.5" customHeight="1">
      <c r="A928">
        <v>927</v>
      </c>
      <c r="B928">
        <f>B927+COUNTIF(전체당첨내역!$B928:$G928,1)</f>
        <v>129</v>
      </c>
      <c r="C928">
        <f>C927+COUNTIF(전체당첨내역!$B928:$G928,2)</f>
        <v>122</v>
      </c>
      <c r="D928">
        <f>D927+COUNTIF(전체당첨내역!$B928:$G928,3)</f>
        <v>123</v>
      </c>
      <c r="E928">
        <f>E927+COUNTIF(전체당첨내역!$B928:$G928,4)</f>
        <v>125</v>
      </c>
      <c r="F928">
        <f>F927+COUNTIF(전체당첨내역!$B928:$G928,5)</f>
        <v>128</v>
      </c>
      <c r="G928">
        <f>G927+COUNTIF(전체당첨내역!$B928:$G928,6)</f>
        <v>117</v>
      </c>
      <c r="H928">
        <f>H927+COUNTIF(전체당첨내역!$B928:$G928,7)</f>
        <v>123</v>
      </c>
      <c r="I928">
        <f>I927+COUNTIF(전체당첨내역!$B928:$G928,8)</f>
        <v>124</v>
      </c>
      <c r="J928">
        <f>J927+COUNTIF(전체당첨내역!$B928:$G928,9)</f>
        <v>94</v>
      </c>
      <c r="K928">
        <f>K927+COUNTIF(전체당첨내역!$B928:$G928,10)</f>
        <v>126</v>
      </c>
      <c r="L928">
        <f>L927+COUNTIF(전체당첨내역!$B928:$G928,11)</f>
        <v>126</v>
      </c>
      <c r="M928">
        <f>M927+COUNTIF(전체당첨내역!$B928:$G928,12)</f>
        <v>132</v>
      </c>
      <c r="N928">
        <f>N927+COUNTIF(전체당첨내역!$B928:$G928,13)</f>
        <v>130</v>
      </c>
      <c r="O928">
        <f>O927+COUNTIF(전체당첨내역!$B928:$G928,14)</f>
        <v>131</v>
      </c>
      <c r="P928">
        <f>P927+COUNTIF(전체당첨내역!$B928:$G928,15)</f>
        <v>123</v>
      </c>
      <c r="Q928">
        <f>Q927+COUNTIF(전체당첨내역!$B928:$G928,16)</f>
        <v>121</v>
      </c>
      <c r="R928">
        <f>R927+COUNTIF(전체당첨내역!$B928:$G928,17)</f>
        <v>135</v>
      </c>
      <c r="S928">
        <f>S927+COUNTIF(전체당첨내역!$B928:$G928,18)</f>
        <v>135</v>
      </c>
      <c r="T928">
        <f>T927+COUNTIF(전체당첨내역!$B928:$G928,19)</f>
        <v>128</v>
      </c>
      <c r="U928">
        <f>U927+COUNTIF(전체당첨내역!$B928:$G928,20)</f>
        <v>129</v>
      </c>
      <c r="V928">
        <f>V927+COUNTIF(전체당첨내역!$B928:$G928,21)</f>
        <v>124</v>
      </c>
      <c r="W928">
        <f>W927+COUNTIF(전체당첨내역!$B928:$G928,22)</f>
        <v>105</v>
      </c>
      <c r="X928">
        <f>X927+COUNTIF(전체당첨내역!$B928:$G928,23)</f>
        <v>110</v>
      </c>
      <c r="Y928">
        <f>Y927+COUNTIF(전체당첨내역!$B928:$G928,24)</f>
        <v>123</v>
      </c>
      <c r="Z928">
        <f>Z927+COUNTIF(전체당첨내역!$B928:$G928,25)</f>
        <v>119</v>
      </c>
      <c r="AA928">
        <f>AA927+COUNTIF(전체당첨내역!$B928:$G928,26)</f>
        <v>125</v>
      </c>
      <c r="AB928">
        <f>AB927+COUNTIF(전체당첨내역!$B928:$G928,27)</f>
        <v>137</v>
      </c>
      <c r="AC928">
        <f>AC927+COUNTIF(전체당첨내역!$B928:$G928,28)</f>
        <v>115</v>
      </c>
      <c r="AD928">
        <f>AD927+COUNTIF(전체당첨내역!$B928:$G928,29)</f>
        <v>111</v>
      </c>
      <c r="AE928">
        <f>AE927+COUNTIF(전체당첨내역!$B928:$G928,30)</f>
        <v>111</v>
      </c>
      <c r="AF928">
        <f>AF927+COUNTIF(전체당첨내역!$B928:$G928,31)</f>
        <v>125</v>
      </c>
      <c r="AG928">
        <f>AG927+COUNTIF(전체당첨내역!$B928:$G928,32)</f>
        <v>108</v>
      </c>
      <c r="AH928">
        <f>AH927+COUNTIF(전체당첨내역!$B928:$G928,33)</f>
        <v>129</v>
      </c>
      <c r="AI928">
        <f>AI927+COUNTIF(전체당첨내역!$B928:$G928,34)</f>
        <v>146</v>
      </c>
      <c r="AJ928">
        <f>AJ927+COUNTIF(전체당첨내역!$B928:$G928,35)</f>
        <v>113</v>
      </c>
      <c r="AK928">
        <f>AK927+COUNTIF(전체당첨내역!$B928:$G928,36)</f>
        <v>121</v>
      </c>
      <c r="AL928">
        <f>AL927+COUNTIF(전체당첨내역!$B928:$G928,37)</f>
        <v>127</v>
      </c>
      <c r="AM928">
        <f>AM927+COUNTIF(전체당첨내역!$B928:$G928,38)</f>
        <v>124</v>
      </c>
      <c r="AN928">
        <f>AN927+COUNTIF(전체당첨내역!$B928:$G928,39)</f>
        <v>132</v>
      </c>
      <c r="AO928">
        <f>AO927+COUNTIF(전체당첨내역!$B928:$G928,40)</f>
        <v>132</v>
      </c>
      <c r="AP928">
        <f>AP927+COUNTIF(전체당첨내역!$B928:$G928,41)</f>
        <v>113</v>
      </c>
      <c r="AQ928">
        <f>AQ927+COUNTIF(전체당첨내역!$B928:$G928,42)</f>
        <v>121</v>
      </c>
      <c r="AR928">
        <f>AR927+COUNTIF(전체당첨내역!$B928:$G928,43)</f>
        <v>138</v>
      </c>
      <c r="AS928">
        <f>AS927+COUNTIF(전체당첨내역!$B928:$G928,44)</f>
        <v>122</v>
      </c>
      <c r="AT928">
        <f>AT927+COUNTIF(전체당첨내역!$B928:$G928,45)</f>
        <v>130</v>
      </c>
    </row>
    <row r="929" spans="1:46" ht="16.5" customHeight="1">
      <c r="A929">
        <v>928</v>
      </c>
      <c r="B929">
        <f>B928+COUNTIF(전체당첨내역!$B929:$G929,1)</f>
        <v>129</v>
      </c>
      <c r="C929">
        <f>C928+COUNTIF(전체당첨내역!$B929:$G929,2)</f>
        <v>122</v>
      </c>
      <c r="D929">
        <f>D928+COUNTIF(전체당첨내역!$B929:$G929,3)</f>
        <v>124</v>
      </c>
      <c r="E929">
        <f>E928+COUNTIF(전체당첨내역!$B929:$G929,4)</f>
        <v>126</v>
      </c>
      <c r="F929">
        <f>F928+COUNTIF(전체당첨내역!$B929:$G929,5)</f>
        <v>128</v>
      </c>
      <c r="G929">
        <f>G928+COUNTIF(전체당첨내역!$B929:$G929,6)</f>
        <v>117</v>
      </c>
      <c r="H929">
        <f>H928+COUNTIF(전체당첨내역!$B929:$G929,7)</f>
        <v>123</v>
      </c>
      <c r="I929">
        <f>I928+COUNTIF(전체당첨내역!$B929:$G929,8)</f>
        <v>124</v>
      </c>
      <c r="J929">
        <f>J928+COUNTIF(전체당첨내역!$B929:$G929,9)</f>
        <v>94</v>
      </c>
      <c r="K929">
        <f>K928+COUNTIF(전체당첨내역!$B929:$G929,10)</f>
        <v>127</v>
      </c>
      <c r="L929">
        <f>L928+COUNTIF(전체당첨내역!$B929:$G929,11)</f>
        <v>126</v>
      </c>
      <c r="M929">
        <f>M928+COUNTIF(전체당첨내역!$B929:$G929,12)</f>
        <v>132</v>
      </c>
      <c r="N929">
        <f>N928+COUNTIF(전체당첨내역!$B929:$G929,13)</f>
        <v>130</v>
      </c>
      <c r="O929">
        <f>O928+COUNTIF(전체당첨내역!$B929:$G929,14)</f>
        <v>131</v>
      </c>
      <c r="P929">
        <f>P928+COUNTIF(전체당첨내역!$B929:$G929,15)</f>
        <v>123</v>
      </c>
      <c r="Q929">
        <f>Q928+COUNTIF(전체당첨내역!$B929:$G929,16)</f>
        <v>121</v>
      </c>
      <c r="R929">
        <f>R928+COUNTIF(전체당첨내역!$B929:$G929,17)</f>
        <v>135</v>
      </c>
      <c r="S929">
        <f>S928+COUNTIF(전체당첨내역!$B929:$G929,18)</f>
        <v>135</v>
      </c>
      <c r="T929">
        <f>T928+COUNTIF(전체당첨내역!$B929:$G929,19)</f>
        <v>128</v>
      </c>
      <c r="U929">
        <f>U928+COUNTIF(전체당첨내역!$B929:$G929,20)</f>
        <v>130</v>
      </c>
      <c r="V929">
        <f>V928+COUNTIF(전체당첨내역!$B929:$G929,21)</f>
        <v>124</v>
      </c>
      <c r="W929">
        <f>W928+COUNTIF(전체당첨내역!$B929:$G929,22)</f>
        <v>105</v>
      </c>
      <c r="X929">
        <f>X928+COUNTIF(전체당첨내역!$B929:$G929,23)</f>
        <v>110</v>
      </c>
      <c r="Y929">
        <f>Y928+COUNTIF(전체당첨내역!$B929:$G929,24)</f>
        <v>123</v>
      </c>
      <c r="Z929">
        <f>Z928+COUNTIF(전체당첨내역!$B929:$G929,25)</f>
        <v>119</v>
      </c>
      <c r="AA929">
        <f>AA928+COUNTIF(전체당첨내역!$B929:$G929,26)</f>
        <v>125</v>
      </c>
      <c r="AB929">
        <f>AB928+COUNTIF(전체당첨내역!$B929:$G929,27)</f>
        <v>137</v>
      </c>
      <c r="AC929">
        <f>AC928+COUNTIF(전체당첨내역!$B929:$G929,28)</f>
        <v>116</v>
      </c>
      <c r="AD929">
        <f>AD928+COUNTIF(전체당첨내역!$B929:$G929,29)</f>
        <v>111</v>
      </c>
      <c r="AE929">
        <f>AE928+COUNTIF(전체당첨내역!$B929:$G929,30)</f>
        <v>111</v>
      </c>
      <c r="AF929">
        <f>AF928+COUNTIF(전체당첨내역!$B929:$G929,31)</f>
        <v>125</v>
      </c>
      <c r="AG929">
        <f>AG928+COUNTIF(전체당첨내역!$B929:$G929,32)</f>
        <v>108</v>
      </c>
      <c r="AH929">
        <f>AH928+COUNTIF(전체당첨내역!$B929:$G929,33)</f>
        <v>129</v>
      </c>
      <c r="AI929">
        <f>AI928+COUNTIF(전체당첨내역!$B929:$G929,34)</f>
        <v>146</v>
      </c>
      <c r="AJ929">
        <f>AJ928+COUNTIF(전체당첨내역!$B929:$G929,35)</f>
        <v>113</v>
      </c>
      <c r="AK929">
        <f>AK928+COUNTIF(전체당첨내역!$B929:$G929,36)</f>
        <v>121</v>
      </c>
      <c r="AL929">
        <f>AL928+COUNTIF(전체당첨내역!$B929:$G929,37)</f>
        <v>127</v>
      </c>
      <c r="AM929">
        <f>AM928+COUNTIF(전체당첨내역!$B929:$G929,38)</f>
        <v>124</v>
      </c>
      <c r="AN929">
        <f>AN928+COUNTIF(전체당첨내역!$B929:$G929,39)</f>
        <v>132</v>
      </c>
      <c r="AO929">
        <f>AO928+COUNTIF(전체당첨내역!$B929:$G929,40)</f>
        <v>132</v>
      </c>
      <c r="AP929">
        <f>AP928+COUNTIF(전체당첨내역!$B929:$G929,41)</f>
        <v>113</v>
      </c>
      <c r="AQ929">
        <f>AQ928+COUNTIF(전체당첨내역!$B929:$G929,42)</f>
        <v>121</v>
      </c>
      <c r="AR929">
        <f>AR928+COUNTIF(전체당첨내역!$B929:$G929,43)</f>
        <v>138</v>
      </c>
      <c r="AS929">
        <f>AS928+COUNTIF(전체당첨내역!$B929:$G929,44)</f>
        <v>123</v>
      </c>
      <c r="AT929">
        <f>AT928+COUNTIF(전체당첨내역!$B929:$G929,45)</f>
        <v>130</v>
      </c>
    </row>
    <row r="930" spans="1:46" ht="16.5" customHeight="1">
      <c r="A930">
        <v>929</v>
      </c>
      <c r="B930">
        <f>B929+COUNTIF(전체당첨내역!$B930:$G930,1)</f>
        <v>129</v>
      </c>
      <c r="C930">
        <f>C929+COUNTIF(전체당첨내역!$B930:$G930,2)</f>
        <v>122</v>
      </c>
      <c r="D930">
        <f>D929+COUNTIF(전체당첨내역!$B930:$G930,3)</f>
        <v>124</v>
      </c>
      <c r="E930">
        <f>E929+COUNTIF(전체당첨내역!$B930:$G930,4)</f>
        <v>126</v>
      </c>
      <c r="F930">
        <f>F929+COUNTIF(전체당첨내역!$B930:$G930,5)</f>
        <v>128</v>
      </c>
      <c r="G930">
        <f>G929+COUNTIF(전체당첨내역!$B930:$G930,6)</f>
        <v>117</v>
      </c>
      <c r="H930">
        <f>H929+COUNTIF(전체당첨내역!$B930:$G930,7)</f>
        <v>124</v>
      </c>
      <c r="I930">
        <f>I929+COUNTIF(전체당첨내역!$B930:$G930,8)</f>
        <v>124</v>
      </c>
      <c r="J930">
        <f>J929+COUNTIF(전체당첨내역!$B930:$G930,9)</f>
        <v>95</v>
      </c>
      <c r="K930">
        <f>K929+COUNTIF(전체당첨내역!$B930:$G930,10)</f>
        <v>127</v>
      </c>
      <c r="L930">
        <f>L929+COUNTIF(전체당첨내역!$B930:$G930,11)</f>
        <v>126</v>
      </c>
      <c r="M930">
        <f>M929+COUNTIF(전체당첨내역!$B930:$G930,12)</f>
        <v>133</v>
      </c>
      <c r="N930">
        <f>N929+COUNTIF(전체당첨내역!$B930:$G930,13)</f>
        <v>130</v>
      </c>
      <c r="O930">
        <f>O929+COUNTIF(전체당첨내역!$B930:$G930,14)</f>
        <v>131</v>
      </c>
      <c r="P930">
        <f>P929+COUNTIF(전체당첨내역!$B930:$G930,15)</f>
        <v>124</v>
      </c>
      <c r="Q930">
        <f>Q929+COUNTIF(전체당첨내역!$B930:$G930,16)</f>
        <v>121</v>
      </c>
      <c r="R930">
        <f>R929+COUNTIF(전체당첨내역!$B930:$G930,17)</f>
        <v>135</v>
      </c>
      <c r="S930">
        <f>S929+COUNTIF(전체당첨내역!$B930:$G930,18)</f>
        <v>135</v>
      </c>
      <c r="T930">
        <f>T929+COUNTIF(전체당첨내역!$B930:$G930,19)</f>
        <v>129</v>
      </c>
      <c r="U930">
        <f>U929+COUNTIF(전체당첨내역!$B930:$G930,20)</f>
        <v>130</v>
      </c>
      <c r="V930">
        <f>V929+COUNTIF(전체당첨내역!$B930:$G930,21)</f>
        <v>124</v>
      </c>
      <c r="W930">
        <f>W929+COUNTIF(전체당첨내역!$B930:$G930,22)</f>
        <v>105</v>
      </c>
      <c r="X930">
        <f>X929+COUNTIF(전체당첨내역!$B930:$G930,23)</f>
        <v>111</v>
      </c>
      <c r="Y930">
        <f>Y929+COUNTIF(전체당첨내역!$B930:$G930,24)</f>
        <v>123</v>
      </c>
      <c r="Z930">
        <f>Z929+COUNTIF(전체당첨내역!$B930:$G930,25)</f>
        <v>119</v>
      </c>
      <c r="AA930">
        <f>AA929+COUNTIF(전체당첨내역!$B930:$G930,26)</f>
        <v>125</v>
      </c>
      <c r="AB930">
        <f>AB929+COUNTIF(전체당첨내역!$B930:$G930,27)</f>
        <v>137</v>
      </c>
      <c r="AC930">
        <f>AC929+COUNTIF(전체당첨내역!$B930:$G930,28)</f>
        <v>116</v>
      </c>
      <c r="AD930">
        <f>AD929+COUNTIF(전체당첨내역!$B930:$G930,29)</f>
        <v>111</v>
      </c>
      <c r="AE930">
        <f>AE929+COUNTIF(전체당첨내역!$B930:$G930,30)</f>
        <v>111</v>
      </c>
      <c r="AF930">
        <f>AF929+COUNTIF(전체당첨내역!$B930:$G930,31)</f>
        <v>125</v>
      </c>
      <c r="AG930">
        <f>AG929+COUNTIF(전체당첨내역!$B930:$G930,32)</f>
        <v>108</v>
      </c>
      <c r="AH930">
        <f>AH929+COUNTIF(전체당첨내역!$B930:$G930,33)</f>
        <v>129</v>
      </c>
      <c r="AI930">
        <f>AI929+COUNTIF(전체당첨내역!$B930:$G930,34)</f>
        <v>146</v>
      </c>
      <c r="AJ930">
        <f>AJ929+COUNTIF(전체당첨내역!$B930:$G930,35)</f>
        <v>113</v>
      </c>
      <c r="AK930">
        <f>AK929+COUNTIF(전체당첨내역!$B930:$G930,36)</f>
        <v>121</v>
      </c>
      <c r="AL930">
        <f>AL929+COUNTIF(전체당첨내역!$B930:$G930,37)</f>
        <v>127</v>
      </c>
      <c r="AM930">
        <f>AM929+COUNTIF(전체당첨내역!$B930:$G930,38)</f>
        <v>124</v>
      </c>
      <c r="AN930">
        <f>AN929+COUNTIF(전체당첨내역!$B930:$G930,39)</f>
        <v>132</v>
      </c>
      <c r="AO930">
        <f>AO929+COUNTIF(전체당첨내역!$B930:$G930,40)</f>
        <v>132</v>
      </c>
      <c r="AP930">
        <f>AP929+COUNTIF(전체당첨내역!$B930:$G930,41)</f>
        <v>113</v>
      </c>
      <c r="AQ930">
        <f>AQ929+COUNTIF(전체당첨내역!$B930:$G930,42)</f>
        <v>121</v>
      </c>
      <c r="AR930">
        <f>AR929+COUNTIF(전체당첨내역!$B930:$G930,43)</f>
        <v>138</v>
      </c>
      <c r="AS930">
        <f>AS929+COUNTIF(전체당첨내역!$B930:$G930,44)</f>
        <v>123</v>
      </c>
      <c r="AT930">
        <f>AT929+COUNTIF(전체당첨내역!$B930:$G930,45)</f>
        <v>130</v>
      </c>
    </row>
    <row r="931" spans="1:46" ht="16.5" customHeight="1">
      <c r="A931">
        <v>930</v>
      </c>
      <c r="B931">
        <f>B930+COUNTIF(전체당첨내역!$B931:$G931,1)</f>
        <v>129</v>
      </c>
      <c r="C931">
        <f>C930+COUNTIF(전체당첨내역!$B931:$G931,2)</f>
        <v>122</v>
      </c>
      <c r="D931">
        <f>D930+COUNTIF(전체당첨내역!$B931:$G931,3)</f>
        <v>124</v>
      </c>
      <c r="E931">
        <f>E930+COUNTIF(전체당첨내역!$B931:$G931,4)</f>
        <v>126</v>
      </c>
      <c r="F931">
        <f>F930+COUNTIF(전체당첨내역!$B931:$G931,5)</f>
        <v>128</v>
      </c>
      <c r="G931">
        <f>G930+COUNTIF(전체당첨내역!$B931:$G931,6)</f>
        <v>117</v>
      </c>
      <c r="H931">
        <f>H930+COUNTIF(전체당첨내역!$B931:$G931,7)</f>
        <v>124</v>
      </c>
      <c r="I931">
        <f>I930+COUNTIF(전체당첨내역!$B931:$G931,8)</f>
        <v>125</v>
      </c>
      <c r="J931">
        <f>J930+COUNTIF(전체당첨내역!$B931:$G931,9)</f>
        <v>95</v>
      </c>
      <c r="K931">
        <f>K930+COUNTIF(전체당첨내역!$B931:$G931,10)</f>
        <v>127</v>
      </c>
      <c r="L931">
        <f>L930+COUNTIF(전체당첨내역!$B931:$G931,11)</f>
        <v>126</v>
      </c>
      <c r="M931">
        <f>M930+COUNTIF(전체당첨내역!$B931:$G931,12)</f>
        <v>133</v>
      </c>
      <c r="N931">
        <f>N930+COUNTIF(전체당첨내역!$B931:$G931,13)</f>
        <v>130</v>
      </c>
      <c r="O931">
        <f>O930+COUNTIF(전체당첨내역!$B931:$G931,14)</f>
        <v>131</v>
      </c>
      <c r="P931">
        <f>P930+COUNTIF(전체당첨내역!$B931:$G931,15)</f>
        <v>124</v>
      </c>
      <c r="Q931">
        <f>Q930+COUNTIF(전체당첨내역!$B931:$G931,16)</f>
        <v>121</v>
      </c>
      <c r="R931">
        <f>R930+COUNTIF(전체당첨내역!$B931:$G931,17)</f>
        <v>135</v>
      </c>
      <c r="S931">
        <f>S930+COUNTIF(전체당첨내역!$B931:$G931,18)</f>
        <v>135</v>
      </c>
      <c r="T931">
        <f>T930+COUNTIF(전체당첨내역!$B931:$G931,19)</f>
        <v>129</v>
      </c>
      <c r="U931">
        <f>U930+COUNTIF(전체당첨내역!$B931:$G931,20)</f>
        <v>130</v>
      </c>
      <c r="V931">
        <f>V930+COUNTIF(전체당첨내역!$B931:$G931,21)</f>
        <v>125</v>
      </c>
      <c r="W931">
        <f>W930+COUNTIF(전체당첨내역!$B931:$G931,22)</f>
        <v>105</v>
      </c>
      <c r="X931">
        <f>X930+COUNTIF(전체당첨내역!$B931:$G931,23)</f>
        <v>111</v>
      </c>
      <c r="Y931">
        <f>Y930+COUNTIF(전체당첨내역!$B931:$G931,24)</f>
        <v>123</v>
      </c>
      <c r="Z931">
        <f>Z930+COUNTIF(전체당첨내역!$B931:$G931,25)</f>
        <v>120</v>
      </c>
      <c r="AA931">
        <f>AA930+COUNTIF(전체당첨내역!$B931:$G931,26)</f>
        <v>125</v>
      </c>
      <c r="AB931">
        <f>AB930+COUNTIF(전체당첨내역!$B931:$G931,27)</f>
        <v>137</v>
      </c>
      <c r="AC931">
        <f>AC930+COUNTIF(전체당첨내역!$B931:$G931,28)</f>
        <v>116</v>
      </c>
      <c r="AD931">
        <f>AD930+COUNTIF(전체당첨내역!$B931:$G931,29)</f>
        <v>111</v>
      </c>
      <c r="AE931">
        <f>AE930+COUNTIF(전체당첨내역!$B931:$G931,30)</f>
        <v>111</v>
      </c>
      <c r="AF931">
        <f>AF930+COUNTIF(전체당첨내역!$B931:$G931,31)</f>
        <v>125</v>
      </c>
      <c r="AG931">
        <f>AG930+COUNTIF(전체당첨내역!$B931:$G931,32)</f>
        <v>108</v>
      </c>
      <c r="AH931">
        <f>AH930+COUNTIF(전체당첨내역!$B931:$G931,33)</f>
        <v>129</v>
      </c>
      <c r="AI931">
        <f>AI930+COUNTIF(전체당첨내역!$B931:$G931,34)</f>
        <v>146</v>
      </c>
      <c r="AJ931">
        <f>AJ930+COUNTIF(전체당첨내역!$B931:$G931,35)</f>
        <v>113</v>
      </c>
      <c r="AK931">
        <f>AK930+COUNTIF(전체당첨내역!$B931:$G931,36)</f>
        <v>121</v>
      </c>
      <c r="AL931">
        <f>AL930+COUNTIF(전체당첨내역!$B931:$G931,37)</f>
        <v>127</v>
      </c>
      <c r="AM931">
        <f>AM930+COUNTIF(전체당첨내역!$B931:$G931,38)</f>
        <v>125</v>
      </c>
      <c r="AN931">
        <f>AN930+COUNTIF(전체당첨내역!$B931:$G931,39)</f>
        <v>133</v>
      </c>
      <c r="AO931">
        <f>AO930+COUNTIF(전체당첨내역!$B931:$G931,40)</f>
        <v>132</v>
      </c>
      <c r="AP931">
        <f>AP930+COUNTIF(전체당첨내역!$B931:$G931,41)</f>
        <v>113</v>
      </c>
      <c r="AQ931">
        <f>AQ930+COUNTIF(전체당첨내역!$B931:$G931,42)</f>
        <v>121</v>
      </c>
      <c r="AR931">
        <f>AR930+COUNTIF(전체당첨내역!$B931:$G931,43)</f>
        <v>138</v>
      </c>
      <c r="AS931">
        <f>AS930+COUNTIF(전체당첨내역!$B931:$G931,44)</f>
        <v>124</v>
      </c>
      <c r="AT931">
        <f>AT930+COUNTIF(전체당첨내역!$B931:$G931,45)</f>
        <v>130</v>
      </c>
    </row>
    <row r="932" spans="1:46" ht="16.5" customHeight="1">
      <c r="A932">
        <v>931</v>
      </c>
      <c r="B932">
        <f>B931+COUNTIF(전체당첨내역!$B932:$G932,1)</f>
        <v>129</v>
      </c>
      <c r="C932">
        <f>C931+COUNTIF(전체당첨내역!$B932:$G932,2)</f>
        <v>122</v>
      </c>
      <c r="D932">
        <f>D931+COUNTIF(전체당첨내역!$B932:$G932,3)</f>
        <v>124</v>
      </c>
      <c r="E932">
        <f>E931+COUNTIF(전체당첨내역!$B932:$G932,4)</f>
        <v>126</v>
      </c>
      <c r="F932">
        <f>F931+COUNTIF(전체당첨내역!$B932:$G932,5)</f>
        <v>128</v>
      </c>
      <c r="G932">
        <f>G931+COUNTIF(전체당첨내역!$B932:$G932,6)</f>
        <v>117</v>
      </c>
      <c r="H932">
        <f>H931+COUNTIF(전체당첨내역!$B932:$G932,7)</f>
        <v>124</v>
      </c>
      <c r="I932">
        <f>I931+COUNTIF(전체당첨내역!$B932:$G932,8)</f>
        <v>125</v>
      </c>
      <c r="J932">
        <f>J931+COUNTIF(전체당첨내역!$B932:$G932,9)</f>
        <v>95</v>
      </c>
      <c r="K932">
        <f>K931+COUNTIF(전체당첨내역!$B932:$G932,10)</f>
        <v>127</v>
      </c>
      <c r="L932">
        <f>L931+COUNTIF(전체당첨내역!$B932:$G932,11)</f>
        <v>126</v>
      </c>
      <c r="M932">
        <f>M931+COUNTIF(전체당첨내역!$B932:$G932,12)</f>
        <v>133</v>
      </c>
      <c r="N932">
        <f>N931+COUNTIF(전체당첨내역!$B932:$G932,13)</f>
        <v>130</v>
      </c>
      <c r="O932">
        <f>O931+COUNTIF(전체당첨내역!$B932:$G932,14)</f>
        <v>132</v>
      </c>
      <c r="P932">
        <f>P931+COUNTIF(전체당첨내역!$B932:$G932,15)</f>
        <v>125</v>
      </c>
      <c r="Q932">
        <f>Q931+COUNTIF(전체당첨내역!$B932:$G932,16)</f>
        <v>121</v>
      </c>
      <c r="R932">
        <f>R931+COUNTIF(전체당첨내역!$B932:$G932,17)</f>
        <v>135</v>
      </c>
      <c r="S932">
        <f>S931+COUNTIF(전체당첨내역!$B932:$G932,18)</f>
        <v>135</v>
      </c>
      <c r="T932">
        <f>T931+COUNTIF(전체당첨내역!$B932:$G932,19)</f>
        <v>129</v>
      </c>
      <c r="U932">
        <f>U931+COUNTIF(전체당첨내역!$B932:$G932,20)</f>
        <v>130</v>
      </c>
      <c r="V932">
        <f>V931+COUNTIF(전체당첨내역!$B932:$G932,21)</f>
        <v>125</v>
      </c>
      <c r="W932">
        <f>W931+COUNTIF(전체당첨내역!$B932:$G932,22)</f>
        <v>105</v>
      </c>
      <c r="X932">
        <f>X931+COUNTIF(전체당첨내역!$B932:$G932,23)</f>
        <v>112</v>
      </c>
      <c r="Y932">
        <f>Y931+COUNTIF(전체당첨내역!$B932:$G932,24)</f>
        <v>123</v>
      </c>
      <c r="Z932">
        <f>Z931+COUNTIF(전체당첨내역!$B932:$G932,25)</f>
        <v>121</v>
      </c>
      <c r="AA932">
        <f>AA931+COUNTIF(전체당첨내역!$B932:$G932,26)</f>
        <v>125</v>
      </c>
      <c r="AB932">
        <f>AB931+COUNTIF(전체당첨내역!$B932:$G932,27)</f>
        <v>137</v>
      </c>
      <c r="AC932">
        <f>AC931+COUNTIF(전체당첨내역!$B932:$G932,28)</f>
        <v>116</v>
      </c>
      <c r="AD932">
        <f>AD931+COUNTIF(전체당첨내역!$B932:$G932,29)</f>
        <v>111</v>
      </c>
      <c r="AE932">
        <f>AE931+COUNTIF(전체당첨내역!$B932:$G932,30)</f>
        <v>111</v>
      </c>
      <c r="AF932">
        <f>AF931+COUNTIF(전체당첨내역!$B932:$G932,31)</f>
        <v>125</v>
      </c>
      <c r="AG932">
        <f>AG931+COUNTIF(전체당첨내역!$B932:$G932,32)</f>
        <v>108</v>
      </c>
      <c r="AH932">
        <f>AH931+COUNTIF(전체당첨내역!$B932:$G932,33)</f>
        <v>129</v>
      </c>
      <c r="AI932">
        <f>AI931+COUNTIF(전체당첨내역!$B932:$G932,34)</f>
        <v>146</v>
      </c>
      <c r="AJ932">
        <f>AJ931+COUNTIF(전체당첨내역!$B932:$G932,35)</f>
        <v>114</v>
      </c>
      <c r="AK932">
        <f>AK931+COUNTIF(전체당첨내역!$B932:$G932,36)</f>
        <v>121</v>
      </c>
      <c r="AL932">
        <f>AL931+COUNTIF(전체당첨내역!$B932:$G932,37)</f>
        <v>127</v>
      </c>
      <c r="AM932">
        <f>AM931+COUNTIF(전체당첨내역!$B932:$G932,38)</f>
        <v>125</v>
      </c>
      <c r="AN932">
        <f>AN931+COUNTIF(전체당첨내역!$B932:$G932,39)</f>
        <v>133</v>
      </c>
      <c r="AO932">
        <f>AO931+COUNTIF(전체당첨내역!$B932:$G932,40)</f>
        <v>132</v>
      </c>
      <c r="AP932">
        <f>AP931+COUNTIF(전체당첨내역!$B932:$G932,41)</f>
        <v>113</v>
      </c>
      <c r="AQ932">
        <f>AQ931+COUNTIF(전체당첨내역!$B932:$G932,42)</f>
        <v>121</v>
      </c>
      <c r="AR932">
        <f>AR931+COUNTIF(전체당첨내역!$B932:$G932,43)</f>
        <v>139</v>
      </c>
      <c r="AS932">
        <f>AS931+COUNTIF(전체당첨내역!$B932:$G932,44)</f>
        <v>124</v>
      </c>
      <c r="AT932">
        <f>AT931+COUNTIF(전체당첨내역!$B932:$G932,45)</f>
        <v>130</v>
      </c>
    </row>
    <row r="933" spans="1:46" ht="16.5" customHeight="1">
      <c r="A933">
        <v>932</v>
      </c>
      <c r="B933">
        <f>B932+COUNTIF(전체당첨내역!$B933:$G933,1)</f>
        <v>130</v>
      </c>
      <c r="C933">
        <f>C932+COUNTIF(전체당첨내역!$B933:$G933,2)</f>
        <v>122</v>
      </c>
      <c r="D933">
        <f>D932+COUNTIF(전체당첨내역!$B933:$G933,3)</f>
        <v>124</v>
      </c>
      <c r="E933">
        <f>E932+COUNTIF(전체당첨내역!$B933:$G933,4)</f>
        <v>126</v>
      </c>
      <c r="F933">
        <f>F932+COUNTIF(전체당첨내역!$B933:$G933,5)</f>
        <v>128</v>
      </c>
      <c r="G933">
        <f>G932+COUNTIF(전체당첨내역!$B933:$G933,6)</f>
        <v>118</v>
      </c>
      <c r="H933">
        <f>H932+COUNTIF(전체당첨내역!$B933:$G933,7)</f>
        <v>124</v>
      </c>
      <c r="I933">
        <f>I932+COUNTIF(전체당첨내역!$B933:$G933,8)</f>
        <v>125</v>
      </c>
      <c r="J933">
        <f>J932+COUNTIF(전체당첨내역!$B933:$G933,9)</f>
        <v>95</v>
      </c>
      <c r="K933">
        <f>K932+COUNTIF(전체당첨내역!$B933:$G933,10)</f>
        <v>127</v>
      </c>
      <c r="L933">
        <f>L932+COUNTIF(전체당첨내역!$B933:$G933,11)</f>
        <v>126</v>
      </c>
      <c r="M933">
        <f>M932+COUNTIF(전체당첨내역!$B933:$G933,12)</f>
        <v>133</v>
      </c>
      <c r="N933">
        <f>N932+COUNTIF(전체당첨내역!$B933:$G933,13)</f>
        <v>130</v>
      </c>
      <c r="O933">
        <f>O932+COUNTIF(전체당첨내역!$B933:$G933,14)</f>
        <v>132</v>
      </c>
      <c r="P933">
        <f>P932+COUNTIF(전체당첨내역!$B933:$G933,15)</f>
        <v>126</v>
      </c>
      <c r="Q933">
        <f>Q932+COUNTIF(전체당첨내역!$B933:$G933,16)</f>
        <v>121</v>
      </c>
      <c r="R933">
        <f>R932+COUNTIF(전체당첨내역!$B933:$G933,17)</f>
        <v>135</v>
      </c>
      <c r="S933">
        <f>S932+COUNTIF(전체당첨내역!$B933:$G933,18)</f>
        <v>135</v>
      </c>
      <c r="T933">
        <f>T932+COUNTIF(전체당첨내역!$B933:$G933,19)</f>
        <v>129</v>
      </c>
      <c r="U933">
        <f>U932+COUNTIF(전체당첨내역!$B933:$G933,20)</f>
        <v>130</v>
      </c>
      <c r="V933">
        <f>V932+COUNTIF(전체당첨내역!$B933:$G933,21)</f>
        <v>125</v>
      </c>
      <c r="W933">
        <f>W932+COUNTIF(전체당첨내역!$B933:$G933,22)</f>
        <v>105</v>
      </c>
      <c r="X933">
        <f>X932+COUNTIF(전체당첨내역!$B933:$G933,23)</f>
        <v>112</v>
      </c>
      <c r="Y933">
        <f>Y932+COUNTIF(전체당첨내역!$B933:$G933,24)</f>
        <v>123</v>
      </c>
      <c r="Z933">
        <f>Z932+COUNTIF(전체당첨내역!$B933:$G933,25)</f>
        <v>121</v>
      </c>
      <c r="AA933">
        <f>AA932+COUNTIF(전체당첨내역!$B933:$G933,26)</f>
        <v>125</v>
      </c>
      <c r="AB933">
        <f>AB932+COUNTIF(전체당첨내역!$B933:$G933,27)</f>
        <v>137</v>
      </c>
      <c r="AC933">
        <f>AC932+COUNTIF(전체당첨내역!$B933:$G933,28)</f>
        <v>116</v>
      </c>
      <c r="AD933">
        <f>AD932+COUNTIF(전체당첨내역!$B933:$G933,29)</f>
        <v>111</v>
      </c>
      <c r="AE933">
        <f>AE932+COUNTIF(전체당첨내역!$B933:$G933,30)</f>
        <v>111</v>
      </c>
      <c r="AF933">
        <f>AF932+COUNTIF(전체당첨내역!$B933:$G933,31)</f>
        <v>125</v>
      </c>
      <c r="AG933">
        <f>AG932+COUNTIF(전체당첨내역!$B933:$G933,32)</f>
        <v>108</v>
      </c>
      <c r="AH933">
        <f>AH932+COUNTIF(전체당첨내역!$B933:$G933,33)</f>
        <v>129</v>
      </c>
      <c r="AI933">
        <f>AI932+COUNTIF(전체당첨내역!$B933:$G933,34)</f>
        <v>146</v>
      </c>
      <c r="AJ933">
        <f>AJ932+COUNTIF(전체당첨내역!$B933:$G933,35)</f>
        <v>114</v>
      </c>
      <c r="AK933">
        <f>AK932+COUNTIF(전체당첨내역!$B933:$G933,36)</f>
        <v>122</v>
      </c>
      <c r="AL933">
        <f>AL932+COUNTIF(전체당첨내역!$B933:$G933,37)</f>
        <v>128</v>
      </c>
      <c r="AM933">
        <f>AM932+COUNTIF(전체당첨내역!$B933:$G933,38)</f>
        <v>126</v>
      </c>
      <c r="AN933">
        <f>AN932+COUNTIF(전체당첨내역!$B933:$G933,39)</f>
        <v>133</v>
      </c>
      <c r="AO933">
        <f>AO932+COUNTIF(전체당첨내역!$B933:$G933,40)</f>
        <v>132</v>
      </c>
      <c r="AP933">
        <f>AP932+COUNTIF(전체당첨내역!$B933:$G933,41)</f>
        <v>113</v>
      </c>
      <c r="AQ933">
        <f>AQ932+COUNTIF(전체당첨내역!$B933:$G933,42)</f>
        <v>121</v>
      </c>
      <c r="AR933">
        <f>AR932+COUNTIF(전체당첨내역!$B933:$G933,43)</f>
        <v>139</v>
      </c>
      <c r="AS933">
        <f>AS932+COUNTIF(전체당첨내역!$B933:$G933,44)</f>
        <v>124</v>
      </c>
      <c r="AT933">
        <f>AT932+COUNTIF(전체당첨내역!$B933:$G933,45)</f>
        <v>130</v>
      </c>
    </row>
    <row r="934" spans="1:46" ht="16.5" customHeight="1">
      <c r="A934">
        <v>933</v>
      </c>
      <c r="B934">
        <f>B933+COUNTIF(전체당첨내역!$B934:$G934,1)</f>
        <v>130</v>
      </c>
      <c r="C934">
        <f>C933+COUNTIF(전체당첨내역!$B934:$G934,2)</f>
        <v>122</v>
      </c>
      <c r="D934">
        <f>D933+COUNTIF(전체당첨내역!$B934:$G934,3)</f>
        <v>124</v>
      </c>
      <c r="E934">
        <f>E933+COUNTIF(전체당첨내역!$B934:$G934,4)</f>
        <v>126</v>
      </c>
      <c r="F934">
        <f>F933+COUNTIF(전체당첨내역!$B934:$G934,5)</f>
        <v>128</v>
      </c>
      <c r="G934">
        <f>G933+COUNTIF(전체당첨내역!$B934:$G934,6)</f>
        <v>118</v>
      </c>
      <c r="H934">
        <f>H933+COUNTIF(전체당첨내역!$B934:$G934,7)</f>
        <v>124</v>
      </c>
      <c r="I934">
        <f>I933+COUNTIF(전체당첨내역!$B934:$G934,8)</f>
        <v>125</v>
      </c>
      <c r="J934">
        <f>J933+COUNTIF(전체당첨내역!$B934:$G934,9)</f>
        <v>95</v>
      </c>
      <c r="K934">
        <f>K933+COUNTIF(전체당첨내역!$B934:$G934,10)</f>
        <v>127</v>
      </c>
      <c r="L934">
        <f>L933+COUNTIF(전체당첨내역!$B934:$G934,11)</f>
        <v>126</v>
      </c>
      <c r="M934">
        <f>M933+COUNTIF(전체당첨내역!$B934:$G934,12)</f>
        <v>133</v>
      </c>
      <c r="N934">
        <f>N933+COUNTIF(전체당첨내역!$B934:$G934,13)</f>
        <v>130</v>
      </c>
      <c r="O934">
        <f>O933+COUNTIF(전체당첨내역!$B934:$G934,14)</f>
        <v>132</v>
      </c>
      <c r="P934">
        <f>P933+COUNTIF(전체당첨내역!$B934:$G934,15)</f>
        <v>126</v>
      </c>
      <c r="Q934">
        <f>Q933+COUNTIF(전체당첨내역!$B934:$G934,16)</f>
        <v>121</v>
      </c>
      <c r="R934">
        <f>R933+COUNTIF(전체당첨내역!$B934:$G934,17)</f>
        <v>135</v>
      </c>
      <c r="S934">
        <f>S933+COUNTIF(전체당첨내역!$B934:$G934,18)</f>
        <v>135</v>
      </c>
      <c r="T934">
        <f>T933+COUNTIF(전체당첨내역!$B934:$G934,19)</f>
        <v>129</v>
      </c>
      <c r="U934">
        <f>U933+COUNTIF(전체당첨내역!$B934:$G934,20)</f>
        <v>130</v>
      </c>
      <c r="V934">
        <f>V933+COUNTIF(전체당첨내역!$B934:$G934,21)</f>
        <v>125</v>
      </c>
      <c r="W934">
        <f>W933+COUNTIF(전체당첨내역!$B934:$G934,22)</f>
        <v>105</v>
      </c>
      <c r="X934">
        <f>X933+COUNTIF(전체당첨내역!$B934:$G934,23)</f>
        <v>113</v>
      </c>
      <c r="Y934">
        <f>Y933+COUNTIF(전체당첨내역!$B934:$G934,24)</f>
        <v>123</v>
      </c>
      <c r="Z934">
        <f>Z933+COUNTIF(전체당첨내역!$B934:$G934,25)</f>
        <v>121</v>
      </c>
      <c r="AA934">
        <f>AA933+COUNTIF(전체당첨내역!$B934:$G934,26)</f>
        <v>125</v>
      </c>
      <c r="AB934">
        <f>AB933+COUNTIF(전체당첨내역!$B934:$G934,27)</f>
        <v>138</v>
      </c>
      <c r="AC934">
        <f>AC933+COUNTIF(전체당첨내역!$B934:$G934,28)</f>
        <v>116</v>
      </c>
      <c r="AD934">
        <f>AD933+COUNTIF(전체당첨내역!$B934:$G934,29)</f>
        <v>112</v>
      </c>
      <c r="AE934">
        <f>AE933+COUNTIF(전체당첨내역!$B934:$G934,30)</f>
        <v>111</v>
      </c>
      <c r="AF934">
        <f>AF933+COUNTIF(전체당첨내역!$B934:$G934,31)</f>
        <v>126</v>
      </c>
      <c r="AG934">
        <f>AG933+COUNTIF(전체당첨내역!$B934:$G934,32)</f>
        <v>108</v>
      </c>
      <c r="AH934">
        <f>AH933+COUNTIF(전체당첨내역!$B934:$G934,33)</f>
        <v>129</v>
      </c>
      <c r="AI934">
        <f>AI933+COUNTIF(전체당첨내역!$B934:$G934,34)</f>
        <v>146</v>
      </c>
      <c r="AJ934">
        <f>AJ933+COUNTIF(전체당첨내역!$B934:$G934,35)</f>
        <v>114</v>
      </c>
      <c r="AK934">
        <f>AK933+COUNTIF(전체당첨내역!$B934:$G934,36)</f>
        <v>123</v>
      </c>
      <c r="AL934">
        <f>AL933+COUNTIF(전체당첨내역!$B934:$G934,37)</f>
        <v>128</v>
      </c>
      <c r="AM934">
        <f>AM933+COUNTIF(전체당첨내역!$B934:$G934,38)</f>
        <v>126</v>
      </c>
      <c r="AN934">
        <f>AN933+COUNTIF(전체당첨내역!$B934:$G934,39)</f>
        <v>133</v>
      </c>
      <c r="AO934">
        <f>AO933+COUNTIF(전체당첨내역!$B934:$G934,40)</f>
        <v>132</v>
      </c>
      <c r="AP934">
        <f>AP933+COUNTIF(전체당첨내역!$B934:$G934,41)</f>
        <v>113</v>
      </c>
      <c r="AQ934">
        <f>AQ933+COUNTIF(전체당첨내역!$B934:$G934,42)</f>
        <v>121</v>
      </c>
      <c r="AR934">
        <f>AR933+COUNTIF(전체당첨내역!$B934:$G934,43)</f>
        <v>139</v>
      </c>
      <c r="AS934">
        <f>AS933+COUNTIF(전체당첨내역!$B934:$G934,44)</f>
        <v>124</v>
      </c>
      <c r="AT934">
        <f>AT933+COUNTIF(전체당첨내역!$B934:$G934,45)</f>
        <v>131</v>
      </c>
    </row>
    <row r="935" spans="1:46" ht="16.5" customHeight="1">
      <c r="A935">
        <v>934</v>
      </c>
      <c r="B935">
        <f>B934+COUNTIF(전체당첨내역!$B935:$G935,1)</f>
        <v>131</v>
      </c>
      <c r="C935">
        <f>C934+COUNTIF(전체당첨내역!$B935:$G935,2)</f>
        <v>122</v>
      </c>
      <c r="D935">
        <f>D934+COUNTIF(전체당첨내역!$B935:$G935,3)</f>
        <v>125</v>
      </c>
      <c r="E935">
        <f>E934+COUNTIF(전체당첨내역!$B935:$G935,4)</f>
        <v>126</v>
      </c>
      <c r="F935">
        <f>F934+COUNTIF(전체당첨내역!$B935:$G935,5)</f>
        <v>128</v>
      </c>
      <c r="G935">
        <f>G934+COUNTIF(전체당첨내역!$B935:$G935,6)</f>
        <v>118</v>
      </c>
      <c r="H935">
        <f>H934+COUNTIF(전체당첨내역!$B935:$G935,7)</f>
        <v>124</v>
      </c>
      <c r="I935">
        <f>I934+COUNTIF(전체당첨내역!$B935:$G935,8)</f>
        <v>125</v>
      </c>
      <c r="J935">
        <f>J934+COUNTIF(전체당첨내역!$B935:$G935,9)</f>
        <v>95</v>
      </c>
      <c r="K935">
        <f>K934+COUNTIF(전체당첨내역!$B935:$G935,10)</f>
        <v>127</v>
      </c>
      <c r="L935">
        <f>L934+COUNTIF(전체당첨내역!$B935:$G935,11)</f>
        <v>126</v>
      </c>
      <c r="M935">
        <f>M934+COUNTIF(전체당첨내역!$B935:$G935,12)</f>
        <v>133</v>
      </c>
      <c r="N935">
        <f>N934+COUNTIF(전체당첨내역!$B935:$G935,13)</f>
        <v>130</v>
      </c>
      <c r="O935">
        <f>O934+COUNTIF(전체당첨내역!$B935:$G935,14)</f>
        <v>132</v>
      </c>
      <c r="P935">
        <f>P934+COUNTIF(전체당첨내역!$B935:$G935,15)</f>
        <v>126</v>
      </c>
      <c r="Q935">
        <f>Q934+COUNTIF(전체당첨내역!$B935:$G935,16)</f>
        <v>121</v>
      </c>
      <c r="R935">
        <f>R934+COUNTIF(전체당첨내역!$B935:$G935,17)</f>
        <v>135</v>
      </c>
      <c r="S935">
        <f>S934+COUNTIF(전체당첨내역!$B935:$G935,18)</f>
        <v>135</v>
      </c>
      <c r="T935">
        <f>T934+COUNTIF(전체당첨내역!$B935:$G935,19)</f>
        <v>129</v>
      </c>
      <c r="U935">
        <f>U934+COUNTIF(전체당첨내역!$B935:$G935,20)</f>
        <v>130</v>
      </c>
      <c r="V935">
        <f>V934+COUNTIF(전체당첨내역!$B935:$G935,21)</f>
        <v>125</v>
      </c>
      <c r="W935">
        <f>W934+COUNTIF(전체당첨내역!$B935:$G935,22)</f>
        <v>105</v>
      </c>
      <c r="X935">
        <f>X934+COUNTIF(전체당첨내역!$B935:$G935,23)</f>
        <v>113</v>
      </c>
      <c r="Y935">
        <f>Y934+COUNTIF(전체당첨내역!$B935:$G935,24)</f>
        <v>123</v>
      </c>
      <c r="Z935">
        <f>Z934+COUNTIF(전체당첨내역!$B935:$G935,25)</f>
        <v>121</v>
      </c>
      <c r="AA935">
        <f>AA934+COUNTIF(전체당첨내역!$B935:$G935,26)</f>
        <v>125</v>
      </c>
      <c r="AB935">
        <f>AB934+COUNTIF(전체당첨내역!$B935:$G935,27)</f>
        <v>138</v>
      </c>
      <c r="AC935">
        <f>AC934+COUNTIF(전체당첨내역!$B935:$G935,28)</f>
        <v>116</v>
      </c>
      <c r="AD935">
        <f>AD934+COUNTIF(전체당첨내역!$B935:$G935,29)</f>
        <v>112</v>
      </c>
      <c r="AE935">
        <f>AE934+COUNTIF(전체당첨내역!$B935:$G935,30)</f>
        <v>112</v>
      </c>
      <c r="AF935">
        <f>AF934+COUNTIF(전체당첨내역!$B935:$G935,31)</f>
        <v>126</v>
      </c>
      <c r="AG935">
        <f>AG934+COUNTIF(전체당첨내역!$B935:$G935,32)</f>
        <v>108</v>
      </c>
      <c r="AH935">
        <f>AH934+COUNTIF(전체당첨내역!$B935:$G935,33)</f>
        <v>130</v>
      </c>
      <c r="AI935">
        <f>AI934+COUNTIF(전체당첨내역!$B935:$G935,34)</f>
        <v>146</v>
      </c>
      <c r="AJ935">
        <f>AJ934+COUNTIF(전체당첨내역!$B935:$G935,35)</f>
        <v>114</v>
      </c>
      <c r="AK935">
        <f>AK934+COUNTIF(전체당첨내역!$B935:$G935,36)</f>
        <v>124</v>
      </c>
      <c r="AL935">
        <f>AL934+COUNTIF(전체당첨내역!$B935:$G935,37)</f>
        <v>128</v>
      </c>
      <c r="AM935">
        <f>AM934+COUNTIF(전체당첨내역!$B935:$G935,38)</f>
        <v>126</v>
      </c>
      <c r="AN935">
        <f>AN934+COUNTIF(전체당첨내역!$B935:$G935,39)</f>
        <v>134</v>
      </c>
      <c r="AO935">
        <f>AO934+COUNTIF(전체당첨내역!$B935:$G935,40)</f>
        <v>132</v>
      </c>
      <c r="AP935">
        <f>AP934+COUNTIF(전체당첨내역!$B935:$G935,41)</f>
        <v>113</v>
      </c>
      <c r="AQ935">
        <f>AQ934+COUNTIF(전체당첨내역!$B935:$G935,42)</f>
        <v>121</v>
      </c>
      <c r="AR935">
        <f>AR934+COUNTIF(전체당첨내역!$B935:$G935,43)</f>
        <v>139</v>
      </c>
      <c r="AS935">
        <f>AS934+COUNTIF(전체당첨내역!$B935:$G935,44)</f>
        <v>124</v>
      </c>
      <c r="AT935">
        <f>AT934+COUNTIF(전체당첨내역!$B935:$G935,45)</f>
        <v>131</v>
      </c>
    </row>
    <row r="936" spans="1:46" ht="16.5" customHeight="1">
      <c r="A936">
        <v>935</v>
      </c>
      <c r="B936">
        <f>B935+COUNTIF(전체당첨내역!$B936:$G936,1)</f>
        <v>131</v>
      </c>
      <c r="C936">
        <f>C935+COUNTIF(전체당첨내역!$B936:$G936,2)</f>
        <v>122</v>
      </c>
      <c r="D936">
        <f>D935+COUNTIF(전체당첨내역!$B936:$G936,3)</f>
        <v>125</v>
      </c>
      <c r="E936">
        <f>E935+COUNTIF(전체당첨내역!$B936:$G936,4)</f>
        <v>127</v>
      </c>
      <c r="F936">
        <f>F935+COUNTIF(전체당첨내역!$B936:$G936,5)</f>
        <v>128</v>
      </c>
      <c r="G936">
        <f>G935+COUNTIF(전체당첨내역!$B936:$G936,6)</f>
        <v>118</v>
      </c>
      <c r="H936">
        <f>H935+COUNTIF(전체당첨내역!$B936:$G936,7)</f>
        <v>124</v>
      </c>
      <c r="I936">
        <f>I935+COUNTIF(전체당첨내역!$B936:$G936,8)</f>
        <v>125</v>
      </c>
      <c r="J936">
        <f>J935+COUNTIF(전체당첨내역!$B936:$G936,9)</f>
        <v>95</v>
      </c>
      <c r="K936">
        <f>K935+COUNTIF(전체당첨내역!$B936:$G936,10)</f>
        <v>128</v>
      </c>
      <c r="L936">
        <f>L935+COUNTIF(전체당첨내역!$B936:$G936,11)</f>
        <v>126</v>
      </c>
      <c r="M936">
        <f>M935+COUNTIF(전체당첨내역!$B936:$G936,12)</f>
        <v>133</v>
      </c>
      <c r="N936">
        <f>N935+COUNTIF(전체당첨내역!$B936:$G936,13)</f>
        <v>130</v>
      </c>
      <c r="O936">
        <f>O935+COUNTIF(전체당첨내역!$B936:$G936,14)</f>
        <v>132</v>
      </c>
      <c r="P936">
        <f>P935+COUNTIF(전체당첨내역!$B936:$G936,15)</f>
        <v>126</v>
      </c>
      <c r="Q936">
        <f>Q935+COUNTIF(전체당첨내역!$B936:$G936,16)</f>
        <v>121</v>
      </c>
      <c r="R936">
        <f>R935+COUNTIF(전체당첨내역!$B936:$G936,17)</f>
        <v>135</v>
      </c>
      <c r="S936">
        <f>S935+COUNTIF(전체당첨내역!$B936:$G936,18)</f>
        <v>135</v>
      </c>
      <c r="T936">
        <f>T935+COUNTIF(전체당첨내역!$B936:$G936,19)</f>
        <v>129</v>
      </c>
      <c r="U936">
        <f>U935+COUNTIF(전체당첨내역!$B936:$G936,20)</f>
        <v>131</v>
      </c>
      <c r="V936">
        <f>V935+COUNTIF(전체당첨내역!$B936:$G936,21)</f>
        <v>125</v>
      </c>
      <c r="W936">
        <f>W935+COUNTIF(전체당첨내역!$B936:$G936,22)</f>
        <v>105</v>
      </c>
      <c r="X936">
        <f>X935+COUNTIF(전체당첨내역!$B936:$G936,23)</f>
        <v>113</v>
      </c>
      <c r="Y936">
        <f>Y935+COUNTIF(전체당첨내역!$B936:$G936,24)</f>
        <v>123</v>
      </c>
      <c r="Z936">
        <f>Z935+COUNTIF(전체당첨내역!$B936:$G936,25)</f>
        <v>121</v>
      </c>
      <c r="AA936">
        <f>AA935+COUNTIF(전체당첨내역!$B936:$G936,26)</f>
        <v>125</v>
      </c>
      <c r="AB936">
        <f>AB935+COUNTIF(전체당첨내역!$B936:$G936,27)</f>
        <v>138</v>
      </c>
      <c r="AC936">
        <f>AC935+COUNTIF(전체당첨내역!$B936:$G936,28)</f>
        <v>116</v>
      </c>
      <c r="AD936">
        <f>AD935+COUNTIF(전체당첨내역!$B936:$G936,29)</f>
        <v>112</v>
      </c>
      <c r="AE936">
        <f>AE935+COUNTIF(전체당첨내역!$B936:$G936,30)</f>
        <v>112</v>
      </c>
      <c r="AF936">
        <f>AF935+COUNTIF(전체당첨내역!$B936:$G936,31)</f>
        <v>126</v>
      </c>
      <c r="AG936">
        <f>AG935+COUNTIF(전체당첨내역!$B936:$G936,32)</f>
        <v>109</v>
      </c>
      <c r="AH936">
        <f>AH935+COUNTIF(전체당첨내역!$B936:$G936,33)</f>
        <v>130</v>
      </c>
      <c r="AI936">
        <f>AI935+COUNTIF(전체당첨내역!$B936:$G936,34)</f>
        <v>146</v>
      </c>
      <c r="AJ936">
        <f>AJ935+COUNTIF(전체당첨내역!$B936:$G936,35)</f>
        <v>114</v>
      </c>
      <c r="AK936">
        <f>AK935+COUNTIF(전체당첨내역!$B936:$G936,36)</f>
        <v>124</v>
      </c>
      <c r="AL936">
        <f>AL935+COUNTIF(전체당첨내역!$B936:$G936,37)</f>
        <v>128</v>
      </c>
      <c r="AM936">
        <f>AM935+COUNTIF(전체당첨내역!$B936:$G936,38)</f>
        <v>127</v>
      </c>
      <c r="AN936">
        <f>AN935+COUNTIF(전체당첨내역!$B936:$G936,39)</f>
        <v>134</v>
      </c>
      <c r="AO936">
        <f>AO935+COUNTIF(전체당첨내역!$B936:$G936,40)</f>
        <v>132</v>
      </c>
      <c r="AP936">
        <f>AP935+COUNTIF(전체당첨내역!$B936:$G936,41)</f>
        <v>113</v>
      </c>
      <c r="AQ936">
        <f>AQ935+COUNTIF(전체당첨내역!$B936:$G936,42)</f>
        <v>121</v>
      </c>
      <c r="AR936">
        <f>AR935+COUNTIF(전체당첨내역!$B936:$G936,43)</f>
        <v>139</v>
      </c>
      <c r="AS936">
        <f>AS935+COUNTIF(전체당첨내역!$B936:$G936,44)</f>
        <v>125</v>
      </c>
      <c r="AT936">
        <f>AT935+COUNTIF(전체당첨내역!$B936:$G936,45)</f>
        <v>131</v>
      </c>
    </row>
    <row r="937" spans="1:46" ht="16.5" customHeight="1">
      <c r="A937">
        <v>936</v>
      </c>
      <c r="B937">
        <f>B936+COUNTIF(전체당첨내역!$B937:$G937,1)</f>
        <v>131</v>
      </c>
      <c r="C937">
        <f>C936+COUNTIF(전체당첨내역!$B937:$G937,2)</f>
        <v>122</v>
      </c>
      <c r="D937">
        <f>D936+COUNTIF(전체당첨내역!$B937:$G937,3)</f>
        <v>125</v>
      </c>
      <c r="E937">
        <f>E936+COUNTIF(전체당첨내역!$B937:$G937,4)</f>
        <v>127</v>
      </c>
      <c r="F937">
        <f>F936+COUNTIF(전체당첨내역!$B937:$G937,5)</f>
        <v>128</v>
      </c>
      <c r="G937">
        <f>G936+COUNTIF(전체당첨내역!$B937:$G937,6)</f>
        <v>118</v>
      </c>
      <c r="H937">
        <f>H936+COUNTIF(전체당첨내역!$B937:$G937,7)</f>
        <v>125</v>
      </c>
      <c r="I937">
        <f>I936+COUNTIF(전체당첨내역!$B937:$G937,8)</f>
        <v>125</v>
      </c>
      <c r="J937">
        <f>J936+COUNTIF(전체당첨내역!$B937:$G937,9)</f>
        <v>95</v>
      </c>
      <c r="K937">
        <f>K936+COUNTIF(전체당첨내역!$B937:$G937,10)</f>
        <v>128</v>
      </c>
      <c r="L937">
        <f>L936+COUNTIF(전체당첨내역!$B937:$G937,11)</f>
        <v>127</v>
      </c>
      <c r="M937">
        <f>M936+COUNTIF(전체당첨내역!$B937:$G937,12)</f>
        <v>133</v>
      </c>
      <c r="N937">
        <f>N936+COUNTIF(전체당첨내역!$B937:$G937,13)</f>
        <v>131</v>
      </c>
      <c r="O937">
        <f>O936+COUNTIF(전체당첨내역!$B937:$G937,14)</f>
        <v>132</v>
      </c>
      <c r="P937">
        <f>P936+COUNTIF(전체당첨내역!$B937:$G937,15)</f>
        <v>126</v>
      </c>
      <c r="Q937">
        <f>Q936+COUNTIF(전체당첨내역!$B937:$G937,16)</f>
        <v>121</v>
      </c>
      <c r="R937">
        <f>R936+COUNTIF(전체당첨내역!$B937:$G937,17)</f>
        <v>136</v>
      </c>
      <c r="S937">
        <f>S936+COUNTIF(전체당첨내역!$B937:$G937,18)</f>
        <v>136</v>
      </c>
      <c r="T937">
        <f>T936+COUNTIF(전체당첨내역!$B937:$G937,19)</f>
        <v>129</v>
      </c>
      <c r="U937">
        <f>U936+COUNTIF(전체당첨내역!$B937:$G937,20)</f>
        <v>131</v>
      </c>
      <c r="V937">
        <f>V936+COUNTIF(전체당첨내역!$B937:$G937,21)</f>
        <v>125</v>
      </c>
      <c r="W937">
        <f>W936+COUNTIF(전체당첨내역!$B937:$G937,22)</f>
        <v>105</v>
      </c>
      <c r="X937">
        <f>X936+COUNTIF(전체당첨내역!$B937:$G937,23)</f>
        <v>113</v>
      </c>
      <c r="Y937">
        <f>Y936+COUNTIF(전체당첨내역!$B937:$G937,24)</f>
        <v>123</v>
      </c>
      <c r="Z937">
        <f>Z936+COUNTIF(전체당첨내역!$B937:$G937,25)</f>
        <v>121</v>
      </c>
      <c r="AA937">
        <f>AA936+COUNTIF(전체당첨내역!$B937:$G937,26)</f>
        <v>125</v>
      </c>
      <c r="AB937">
        <f>AB936+COUNTIF(전체당첨내역!$B937:$G937,27)</f>
        <v>138</v>
      </c>
      <c r="AC937">
        <f>AC936+COUNTIF(전체당첨내역!$B937:$G937,28)</f>
        <v>116</v>
      </c>
      <c r="AD937">
        <f>AD936+COUNTIF(전체당첨내역!$B937:$G937,29)</f>
        <v>113</v>
      </c>
      <c r="AE937">
        <f>AE936+COUNTIF(전체당첨내역!$B937:$G937,30)</f>
        <v>112</v>
      </c>
      <c r="AF937">
        <f>AF936+COUNTIF(전체당첨내역!$B937:$G937,31)</f>
        <v>126</v>
      </c>
      <c r="AG937">
        <f>AG936+COUNTIF(전체당첨내역!$B937:$G937,32)</f>
        <v>109</v>
      </c>
      <c r="AH937">
        <f>AH936+COUNTIF(전체당첨내역!$B937:$G937,33)</f>
        <v>130</v>
      </c>
      <c r="AI937">
        <f>AI936+COUNTIF(전체당첨내역!$B937:$G937,34)</f>
        <v>146</v>
      </c>
      <c r="AJ937">
        <f>AJ936+COUNTIF(전체당첨내역!$B937:$G937,35)</f>
        <v>114</v>
      </c>
      <c r="AK937">
        <f>AK936+COUNTIF(전체당첨내역!$B937:$G937,36)</f>
        <v>124</v>
      </c>
      <c r="AL937">
        <f>AL936+COUNTIF(전체당첨내역!$B937:$G937,37)</f>
        <v>128</v>
      </c>
      <c r="AM937">
        <f>AM936+COUNTIF(전체당첨내역!$B937:$G937,38)</f>
        <v>127</v>
      </c>
      <c r="AN937">
        <f>AN936+COUNTIF(전체당첨내역!$B937:$G937,39)</f>
        <v>134</v>
      </c>
      <c r="AO937">
        <f>AO936+COUNTIF(전체당첨내역!$B937:$G937,40)</f>
        <v>132</v>
      </c>
      <c r="AP937">
        <f>AP936+COUNTIF(전체당첨내역!$B937:$G937,41)</f>
        <v>113</v>
      </c>
      <c r="AQ937">
        <f>AQ936+COUNTIF(전체당첨내역!$B937:$G937,42)</f>
        <v>121</v>
      </c>
      <c r="AR937">
        <f>AR936+COUNTIF(전체당첨내역!$B937:$G937,43)</f>
        <v>139</v>
      </c>
      <c r="AS937">
        <f>AS936+COUNTIF(전체당첨내역!$B937:$G937,44)</f>
        <v>125</v>
      </c>
      <c r="AT937">
        <f>AT936+COUNTIF(전체당첨내역!$B937:$G937,45)</f>
        <v>131</v>
      </c>
    </row>
    <row r="938" spans="1:46" ht="16.5" customHeight="1">
      <c r="A938">
        <v>937</v>
      </c>
      <c r="B938">
        <f>B937+COUNTIF(전체당첨내역!$B938:$G938,1)</f>
        <v>131</v>
      </c>
      <c r="C938">
        <f>C937+COUNTIF(전체당첨내역!$B938:$G938,2)</f>
        <v>123</v>
      </c>
      <c r="D938">
        <f>D937+COUNTIF(전체당첨내역!$B938:$G938,3)</f>
        <v>125</v>
      </c>
      <c r="E938">
        <f>E937+COUNTIF(전체당첨내역!$B938:$G938,4)</f>
        <v>127</v>
      </c>
      <c r="F938">
        <f>F937+COUNTIF(전체당첨내역!$B938:$G938,5)</f>
        <v>128</v>
      </c>
      <c r="G938">
        <f>G937+COUNTIF(전체당첨내역!$B938:$G938,6)</f>
        <v>118</v>
      </c>
      <c r="H938">
        <f>H937+COUNTIF(전체당첨내역!$B938:$G938,7)</f>
        <v>125</v>
      </c>
      <c r="I938">
        <f>I937+COUNTIF(전체당첨내역!$B938:$G938,8)</f>
        <v>125</v>
      </c>
      <c r="J938">
        <f>J937+COUNTIF(전체당첨내역!$B938:$G938,9)</f>
        <v>95</v>
      </c>
      <c r="K938">
        <f>K937+COUNTIF(전체당첨내역!$B938:$G938,10)</f>
        <v>129</v>
      </c>
      <c r="L938">
        <f>L937+COUNTIF(전체당첨내역!$B938:$G938,11)</f>
        <v>127</v>
      </c>
      <c r="M938">
        <f>M937+COUNTIF(전체당첨내역!$B938:$G938,12)</f>
        <v>133</v>
      </c>
      <c r="N938">
        <f>N937+COUNTIF(전체당첨내역!$B938:$G938,13)</f>
        <v>132</v>
      </c>
      <c r="O938">
        <f>O937+COUNTIF(전체당첨내역!$B938:$G938,14)</f>
        <v>132</v>
      </c>
      <c r="P938">
        <f>P937+COUNTIF(전체당첨내역!$B938:$G938,15)</f>
        <v>126</v>
      </c>
      <c r="Q938">
        <f>Q937+COUNTIF(전체당첨내역!$B938:$G938,16)</f>
        <v>121</v>
      </c>
      <c r="R938">
        <f>R937+COUNTIF(전체당첨내역!$B938:$G938,17)</f>
        <v>136</v>
      </c>
      <c r="S938">
        <f>S937+COUNTIF(전체당첨내역!$B938:$G938,18)</f>
        <v>136</v>
      </c>
      <c r="T938">
        <f>T937+COUNTIF(전체당첨내역!$B938:$G938,19)</f>
        <v>129</v>
      </c>
      <c r="U938">
        <f>U937+COUNTIF(전체당첨내역!$B938:$G938,20)</f>
        <v>131</v>
      </c>
      <c r="V938">
        <f>V937+COUNTIF(전체당첨내역!$B938:$G938,21)</f>
        <v>125</v>
      </c>
      <c r="W938">
        <f>W937+COUNTIF(전체당첨내역!$B938:$G938,22)</f>
        <v>106</v>
      </c>
      <c r="X938">
        <f>X937+COUNTIF(전체당첨내역!$B938:$G938,23)</f>
        <v>113</v>
      </c>
      <c r="Y938">
        <f>Y937+COUNTIF(전체당첨내역!$B938:$G938,24)</f>
        <v>123</v>
      </c>
      <c r="Z938">
        <f>Z937+COUNTIF(전체당첨내역!$B938:$G938,25)</f>
        <v>121</v>
      </c>
      <c r="AA938">
        <f>AA937+COUNTIF(전체당첨내역!$B938:$G938,26)</f>
        <v>125</v>
      </c>
      <c r="AB938">
        <f>AB937+COUNTIF(전체당첨내역!$B938:$G938,27)</f>
        <v>138</v>
      </c>
      <c r="AC938">
        <f>AC937+COUNTIF(전체당첨내역!$B938:$G938,28)</f>
        <v>116</v>
      </c>
      <c r="AD938">
        <f>AD937+COUNTIF(전체당첨내역!$B938:$G938,29)</f>
        <v>114</v>
      </c>
      <c r="AE938">
        <f>AE937+COUNTIF(전체당첨내역!$B938:$G938,30)</f>
        <v>112</v>
      </c>
      <c r="AF938">
        <f>AF937+COUNTIF(전체당첨내역!$B938:$G938,31)</f>
        <v>126</v>
      </c>
      <c r="AG938">
        <f>AG937+COUNTIF(전체당첨내역!$B938:$G938,32)</f>
        <v>109</v>
      </c>
      <c r="AH938">
        <f>AH937+COUNTIF(전체당첨내역!$B938:$G938,33)</f>
        <v>130</v>
      </c>
      <c r="AI938">
        <f>AI937+COUNTIF(전체당첨내역!$B938:$G938,34)</f>
        <v>146</v>
      </c>
      <c r="AJ938">
        <f>AJ937+COUNTIF(전체당첨내역!$B938:$G938,35)</f>
        <v>114</v>
      </c>
      <c r="AK938">
        <f>AK937+COUNTIF(전체당첨내역!$B938:$G938,36)</f>
        <v>124</v>
      </c>
      <c r="AL938">
        <f>AL937+COUNTIF(전체당첨내역!$B938:$G938,37)</f>
        <v>128</v>
      </c>
      <c r="AM938">
        <f>AM937+COUNTIF(전체당첨내역!$B938:$G938,38)</f>
        <v>127</v>
      </c>
      <c r="AN938">
        <f>AN937+COUNTIF(전체당첨내역!$B938:$G938,39)</f>
        <v>134</v>
      </c>
      <c r="AO938">
        <f>AO937+COUNTIF(전체당첨내역!$B938:$G938,40)</f>
        <v>133</v>
      </c>
      <c r="AP938">
        <f>AP937+COUNTIF(전체당첨내역!$B938:$G938,41)</f>
        <v>113</v>
      </c>
      <c r="AQ938">
        <f>AQ937+COUNTIF(전체당첨내역!$B938:$G938,42)</f>
        <v>121</v>
      </c>
      <c r="AR938">
        <f>AR937+COUNTIF(전체당첨내역!$B938:$G938,43)</f>
        <v>139</v>
      </c>
      <c r="AS938">
        <f>AS937+COUNTIF(전체당첨내역!$B938:$G938,44)</f>
        <v>125</v>
      </c>
      <c r="AT938">
        <f>AT937+COUNTIF(전체당첨내역!$B938:$G938,45)</f>
        <v>131</v>
      </c>
    </row>
    <row r="939" spans="1:46" ht="16.5" customHeight="1">
      <c r="A939">
        <v>938</v>
      </c>
      <c r="B939">
        <f>B938+COUNTIF(전체당첨내역!$B939:$G939,1)</f>
        <v>131</v>
      </c>
      <c r="C939">
        <f>C938+COUNTIF(전체당첨내역!$B939:$G939,2)</f>
        <v>123</v>
      </c>
      <c r="D939">
        <f>D938+COUNTIF(전체당첨내역!$B939:$G939,3)</f>
        <v>125</v>
      </c>
      <c r="E939">
        <f>E938+COUNTIF(전체당첨내역!$B939:$G939,4)</f>
        <v>128</v>
      </c>
      <c r="F939">
        <f>F938+COUNTIF(전체당첨내역!$B939:$G939,5)</f>
        <v>128</v>
      </c>
      <c r="G939">
        <f>G938+COUNTIF(전체당첨내역!$B939:$G939,6)</f>
        <v>118</v>
      </c>
      <c r="H939">
        <f>H938+COUNTIF(전체당첨내역!$B939:$G939,7)</f>
        <v>125</v>
      </c>
      <c r="I939">
        <f>I938+COUNTIF(전체당첨내역!$B939:$G939,8)</f>
        <v>126</v>
      </c>
      <c r="J939">
        <f>J938+COUNTIF(전체당첨내역!$B939:$G939,9)</f>
        <v>95</v>
      </c>
      <c r="K939">
        <f>K938+COUNTIF(전체당첨내역!$B939:$G939,10)</f>
        <v>130</v>
      </c>
      <c r="L939">
        <f>L938+COUNTIF(전체당첨내역!$B939:$G939,11)</f>
        <v>127</v>
      </c>
      <c r="M939">
        <f>M938+COUNTIF(전체당첨내역!$B939:$G939,12)</f>
        <v>133</v>
      </c>
      <c r="N939">
        <f>N938+COUNTIF(전체당첨내역!$B939:$G939,13)</f>
        <v>132</v>
      </c>
      <c r="O939">
        <f>O938+COUNTIF(전체당첨내역!$B939:$G939,14)</f>
        <v>132</v>
      </c>
      <c r="P939">
        <f>P938+COUNTIF(전체당첨내역!$B939:$G939,15)</f>
        <v>126</v>
      </c>
      <c r="Q939">
        <f>Q938+COUNTIF(전체당첨내역!$B939:$G939,16)</f>
        <v>122</v>
      </c>
      <c r="R939">
        <f>R938+COUNTIF(전체당첨내역!$B939:$G939,17)</f>
        <v>136</v>
      </c>
      <c r="S939">
        <f>S938+COUNTIF(전체당첨내역!$B939:$G939,18)</f>
        <v>136</v>
      </c>
      <c r="T939">
        <f>T938+COUNTIF(전체당첨내역!$B939:$G939,19)</f>
        <v>129</v>
      </c>
      <c r="U939">
        <f>U938+COUNTIF(전체당첨내역!$B939:$G939,20)</f>
        <v>131</v>
      </c>
      <c r="V939">
        <f>V938+COUNTIF(전체당첨내역!$B939:$G939,21)</f>
        <v>125</v>
      </c>
      <c r="W939">
        <f>W938+COUNTIF(전체당첨내역!$B939:$G939,22)</f>
        <v>106</v>
      </c>
      <c r="X939">
        <f>X938+COUNTIF(전체당첨내역!$B939:$G939,23)</f>
        <v>113</v>
      </c>
      <c r="Y939">
        <f>Y938+COUNTIF(전체당첨내역!$B939:$G939,24)</f>
        <v>123</v>
      </c>
      <c r="Z939">
        <f>Z938+COUNTIF(전체당첨내역!$B939:$G939,25)</f>
        <v>121</v>
      </c>
      <c r="AA939">
        <f>AA938+COUNTIF(전체당첨내역!$B939:$G939,26)</f>
        <v>125</v>
      </c>
      <c r="AB939">
        <f>AB938+COUNTIF(전체당첨내역!$B939:$G939,27)</f>
        <v>138</v>
      </c>
      <c r="AC939">
        <f>AC938+COUNTIF(전체당첨내역!$B939:$G939,28)</f>
        <v>116</v>
      </c>
      <c r="AD939">
        <f>AD938+COUNTIF(전체당첨내역!$B939:$G939,29)</f>
        <v>114</v>
      </c>
      <c r="AE939">
        <f>AE938+COUNTIF(전체당첨내역!$B939:$G939,30)</f>
        <v>112</v>
      </c>
      <c r="AF939">
        <f>AF938+COUNTIF(전체당첨내역!$B939:$G939,31)</f>
        <v>127</v>
      </c>
      <c r="AG939">
        <f>AG938+COUNTIF(전체당첨내역!$B939:$G939,32)</f>
        <v>109</v>
      </c>
      <c r="AH939">
        <f>AH938+COUNTIF(전체당첨내역!$B939:$G939,33)</f>
        <v>130</v>
      </c>
      <c r="AI939">
        <f>AI938+COUNTIF(전체당첨내역!$B939:$G939,34)</f>
        <v>146</v>
      </c>
      <c r="AJ939">
        <f>AJ938+COUNTIF(전체당첨내역!$B939:$G939,35)</f>
        <v>114</v>
      </c>
      <c r="AK939">
        <f>AK938+COUNTIF(전체당첨내역!$B939:$G939,36)</f>
        <v>125</v>
      </c>
      <c r="AL939">
        <f>AL938+COUNTIF(전체당첨내역!$B939:$G939,37)</f>
        <v>128</v>
      </c>
      <c r="AM939">
        <f>AM938+COUNTIF(전체당첨내역!$B939:$G939,38)</f>
        <v>127</v>
      </c>
      <c r="AN939">
        <f>AN938+COUNTIF(전체당첨내역!$B939:$G939,39)</f>
        <v>134</v>
      </c>
      <c r="AO939">
        <f>AO938+COUNTIF(전체당첨내역!$B939:$G939,40)</f>
        <v>133</v>
      </c>
      <c r="AP939">
        <f>AP938+COUNTIF(전체당첨내역!$B939:$G939,41)</f>
        <v>113</v>
      </c>
      <c r="AQ939">
        <f>AQ938+COUNTIF(전체당첨내역!$B939:$G939,42)</f>
        <v>121</v>
      </c>
      <c r="AR939">
        <f>AR938+COUNTIF(전체당첨내역!$B939:$G939,43)</f>
        <v>139</v>
      </c>
      <c r="AS939">
        <f>AS938+COUNTIF(전체당첨내역!$B939:$G939,44)</f>
        <v>125</v>
      </c>
      <c r="AT939">
        <f>AT938+COUNTIF(전체당첨내역!$B939:$G939,45)</f>
        <v>131</v>
      </c>
    </row>
    <row r="940" spans="1:46" ht="16.5" customHeight="1">
      <c r="A940">
        <v>939</v>
      </c>
      <c r="B940">
        <f>B939+COUNTIF(전체당첨내역!$B940:$G940,1)</f>
        <v>131</v>
      </c>
      <c r="C940">
        <f>C939+COUNTIF(전체당첨내역!$B940:$G940,2)</f>
        <v>123</v>
      </c>
      <c r="D940">
        <f>D939+COUNTIF(전체당첨내역!$B940:$G940,3)</f>
        <v>125</v>
      </c>
      <c r="E940">
        <f>E939+COUNTIF(전체당첨내역!$B940:$G940,4)</f>
        <v>129</v>
      </c>
      <c r="F940">
        <f>F939+COUNTIF(전체당첨내역!$B940:$G940,5)</f>
        <v>128</v>
      </c>
      <c r="G940">
        <f>G939+COUNTIF(전체당첨내역!$B940:$G940,6)</f>
        <v>118</v>
      </c>
      <c r="H940">
        <f>H939+COUNTIF(전체당첨내역!$B940:$G940,7)</f>
        <v>125</v>
      </c>
      <c r="I940">
        <f>I939+COUNTIF(전체당첨내역!$B940:$G940,8)</f>
        <v>126</v>
      </c>
      <c r="J940">
        <f>J939+COUNTIF(전체당첨내역!$B940:$G940,9)</f>
        <v>95</v>
      </c>
      <c r="K940">
        <f>K939+COUNTIF(전체당첨내역!$B940:$G940,10)</f>
        <v>130</v>
      </c>
      <c r="L940">
        <f>L939+COUNTIF(전체당첨내역!$B940:$G940,11)</f>
        <v>128</v>
      </c>
      <c r="M940">
        <f>M939+COUNTIF(전체당첨내역!$B940:$G940,12)</f>
        <v>133</v>
      </c>
      <c r="N940">
        <f>N939+COUNTIF(전체당첨내역!$B940:$G940,13)</f>
        <v>132</v>
      </c>
      <c r="O940">
        <f>O939+COUNTIF(전체당첨내역!$B940:$G940,14)</f>
        <v>132</v>
      </c>
      <c r="P940">
        <f>P939+COUNTIF(전체당첨내역!$B940:$G940,15)</f>
        <v>126</v>
      </c>
      <c r="Q940">
        <f>Q939+COUNTIF(전체당첨내역!$B940:$G940,16)</f>
        <v>122</v>
      </c>
      <c r="R940">
        <f>R939+COUNTIF(전체당첨내역!$B940:$G940,17)</f>
        <v>136</v>
      </c>
      <c r="S940">
        <f>S939+COUNTIF(전체당첨내역!$B940:$G940,18)</f>
        <v>136</v>
      </c>
      <c r="T940">
        <f>T939+COUNTIF(전체당첨내역!$B940:$G940,19)</f>
        <v>129</v>
      </c>
      <c r="U940">
        <f>U939+COUNTIF(전체당첨내역!$B940:$G940,20)</f>
        <v>131</v>
      </c>
      <c r="V940">
        <f>V939+COUNTIF(전체당첨내역!$B940:$G940,21)</f>
        <v>125</v>
      </c>
      <c r="W940">
        <f>W939+COUNTIF(전체당첨내역!$B940:$G940,22)</f>
        <v>106</v>
      </c>
      <c r="X940">
        <f>X939+COUNTIF(전체당첨내역!$B940:$G940,23)</f>
        <v>113</v>
      </c>
      <c r="Y940">
        <f>Y939+COUNTIF(전체당첨내역!$B940:$G940,24)</f>
        <v>123</v>
      </c>
      <c r="Z940">
        <f>Z939+COUNTIF(전체당첨내역!$B940:$G940,25)</f>
        <v>121</v>
      </c>
      <c r="AA940">
        <f>AA939+COUNTIF(전체당첨내역!$B940:$G940,26)</f>
        <v>125</v>
      </c>
      <c r="AB940">
        <f>AB939+COUNTIF(전체당첨내역!$B940:$G940,27)</f>
        <v>138</v>
      </c>
      <c r="AC940">
        <f>AC939+COUNTIF(전체당첨내역!$B940:$G940,28)</f>
        <v>117</v>
      </c>
      <c r="AD940">
        <f>AD939+COUNTIF(전체당첨내역!$B940:$G940,29)</f>
        <v>114</v>
      </c>
      <c r="AE940">
        <f>AE939+COUNTIF(전체당첨내역!$B940:$G940,30)</f>
        <v>112</v>
      </c>
      <c r="AF940">
        <f>AF939+COUNTIF(전체당첨내역!$B940:$G940,31)</f>
        <v>127</v>
      </c>
      <c r="AG940">
        <f>AG939+COUNTIF(전체당첨내역!$B940:$G940,32)</f>
        <v>109</v>
      </c>
      <c r="AH940">
        <f>AH939+COUNTIF(전체당첨내역!$B940:$G940,33)</f>
        <v>130</v>
      </c>
      <c r="AI940">
        <f>AI939+COUNTIF(전체당첨내역!$B940:$G940,34)</f>
        <v>146</v>
      </c>
      <c r="AJ940">
        <f>AJ939+COUNTIF(전체당첨내역!$B940:$G940,35)</f>
        <v>114</v>
      </c>
      <c r="AK940">
        <f>AK939+COUNTIF(전체당첨내역!$B940:$G940,36)</f>
        <v>125</v>
      </c>
      <c r="AL940">
        <f>AL939+COUNTIF(전체당첨내역!$B940:$G940,37)</f>
        <v>128</v>
      </c>
      <c r="AM940">
        <f>AM939+COUNTIF(전체당첨내역!$B940:$G940,38)</f>
        <v>127</v>
      </c>
      <c r="AN940">
        <f>AN939+COUNTIF(전체당첨내역!$B940:$G940,39)</f>
        <v>135</v>
      </c>
      <c r="AO940">
        <f>AO939+COUNTIF(전체당첨내역!$B940:$G940,40)</f>
        <v>133</v>
      </c>
      <c r="AP940">
        <f>AP939+COUNTIF(전체당첨내역!$B940:$G940,41)</f>
        <v>113</v>
      </c>
      <c r="AQ940">
        <f>AQ939+COUNTIF(전체당첨내역!$B940:$G940,42)</f>
        <v>122</v>
      </c>
      <c r="AR940">
        <f>AR939+COUNTIF(전체당첨내역!$B940:$G940,43)</f>
        <v>139</v>
      </c>
      <c r="AS940">
        <f>AS939+COUNTIF(전체당첨내역!$B940:$G940,44)</f>
        <v>125</v>
      </c>
      <c r="AT940">
        <f>AT939+COUNTIF(전체당첨내역!$B940:$G940,45)</f>
        <v>132</v>
      </c>
    </row>
    <row r="941" spans="1:46" ht="16.5" customHeight="1">
      <c r="A941">
        <v>940</v>
      </c>
      <c r="B941">
        <f>B940+COUNTIF(전체당첨내역!$B941:$G941,1)</f>
        <v>131</v>
      </c>
      <c r="C941">
        <f>C940+COUNTIF(전체당첨내역!$B941:$G941,2)</f>
        <v>123</v>
      </c>
      <c r="D941">
        <f>D940+COUNTIF(전체당첨내역!$B941:$G941,3)</f>
        <v>126</v>
      </c>
      <c r="E941">
        <f>E940+COUNTIF(전체당첨내역!$B941:$G941,4)</f>
        <v>129</v>
      </c>
      <c r="F941">
        <f>F940+COUNTIF(전체당첨내역!$B941:$G941,5)</f>
        <v>128</v>
      </c>
      <c r="G941">
        <f>G940+COUNTIF(전체당첨내역!$B941:$G941,6)</f>
        <v>118</v>
      </c>
      <c r="H941">
        <f>H940+COUNTIF(전체당첨내역!$B941:$G941,7)</f>
        <v>125</v>
      </c>
      <c r="I941">
        <f>I940+COUNTIF(전체당첨내역!$B941:$G941,8)</f>
        <v>126</v>
      </c>
      <c r="J941">
        <f>J940+COUNTIF(전체당첨내역!$B941:$G941,9)</f>
        <v>95</v>
      </c>
      <c r="K941">
        <f>K940+COUNTIF(전체당첨내역!$B941:$G941,10)</f>
        <v>130</v>
      </c>
      <c r="L941">
        <f>L940+COUNTIF(전체당첨내역!$B941:$G941,11)</f>
        <v>128</v>
      </c>
      <c r="M941">
        <f>M940+COUNTIF(전체당첨내역!$B941:$G941,12)</f>
        <v>133</v>
      </c>
      <c r="N941">
        <f>N940+COUNTIF(전체당첨내역!$B941:$G941,13)</f>
        <v>132</v>
      </c>
      <c r="O941">
        <f>O940+COUNTIF(전체당첨내역!$B941:$G941,14)</f>
        <v>132</v>
      </c>
      <c r="P941">
        <f>P940+COUNTIF(전체당첨내역!$B941:$G941,15)</f>
        <v>127</v>
      </c>
      <c r="Q941">
        <f>Q940+COUNTIF(전체당첨내역!$B941:$G941,16)</f>
        <v>122</v>
      </c>
      <c r="R941">
        <f>R940+COUNTIF(전체당첨내역!$B941:$G941,17)</f>
        <v>136</v>
      </c>
      <c r="S941">
        <f>S940+COUNTIF(전체당첨내역!$B941:$G941,18)</f>
        <v>136</v>
      </c>
      <c r="T941">
        <f>T940+COUNTIF(전체당첨내역!$B941:$G941,19)</f>
        <v>129</v>
      </c>
      <c r="U941">
        <f>U940+COUNTIF(전체당첨내역!$B941:$G941,20)</f>
        <v>132</v>
      </c>
      <c r="V941">
        <f>V940+COUNTIF(전체당첨내역!$B941:$G941,21)</f>
        <v>125</v>
      </c>
      <c r="W941">
        <f>W940+COUNTIF(전체당첨내역!$B941:$G941,22)</f>
        <v>107</v>
      </c>
      <c r="X941">
        <f>X940+COUNTIF(전체당첨내역!$B941:$G941,23)</f>
        <v>113</v>
      </c>
      <c r="Y941">
        <f>Y940+COUNTIF(전체당첨내역!$B941:$G941,24)</f>
        <v>124</v>
      </c>
      <c r="Z941">
        <f>Z940+COUNTIF(전체당첨내역!$B941:$G941,25)</f>
        <v>121</v>
      </c>
      <c r="AA941">
        <f>AA940+COUNTIF(전체당첨내역!$B941:$G941,26)</f>
        <v>125</v>
      </c>
      <c r="AB941">
        <f>AB940+COUNTIF(전체당첨내역!$B941:$G941,27)</f>
        <v>138</v>
      </c>
      <c r="AC941">
        <f>AC940+COUNTIF(전체당첨내역!$B941:$G941,28)</f>
        <v>117</v>
      </c>
      <c r="AD941">
        <f>AD940+COUNTIF(전체당첨내역!$B941:$G941,29)</f>
        <v>114</v>
      </c>
      <c r="AE941">
        <f>AE940+COUNTIF(전체당첨내역!$B941:$G941,30)</f>
        <v>112</v>
      </c>
      <c r="AF941">
        <f>AF940+COUNTIF(전체당첨내역!$B941:$G941,31)</f>
        <v>127</v>
      </c>
      <c r="AG941">
        <f>AG940+COUNTIF(전체당첨내역!$B941:$G941,32)</f>
        <v>109</v>
      </c>
      <c r="AH941">
        <f>AH940+COUNTIF(전체당첨내역!$B941:$G941,33)</f>
        <v>130</v>
      </c>
      <c r="AI941">
        <f>AI940+COUNTIF(전체당첨내역!$B941:$G941,34)</f>
        <v>146</v>
      </c>
      <c r="AJ941">
        <f>AJ940+COUNTIF(전체당첨내역!$B941:$G941,35)</f>
        <v>114</v>
      </c>
      <c r="AK941">
        <f>AK940+COUNTIF(전체당첨내역!$B941:$G941,36)</f>
        <v>125</v>
      </c>
      <c r="AL941">
        <f>AL940+COUNTIF(전체당첨내역!$B941:$G941,37)</f>
        <v>128</v>
      </c>
      <c r="AM941">
        <f>AM940+COUNTIF(전체당첨내역!$B941:$G941,38)</f>
        <v>127</v>
      </c>
      <c r="AN941">
        <f>AN940+COUNTIF(전체당첨내역!$B941:$G941,39)</f>
        <v>135</v>
      </c>
      <c r="AO941">
        <f>AO940+COUNTIF(전체당첨내역!$B941:$G941,40)</f>
        <v>133</v>
      </c>
      <c r="AP941">
        <f>AP940+COUNTIF(전체당첨내역!$B941:$G941,41)</f>
        <v>114</v>
      </c>
      <c r="AQ941">
        <f>AQ940+COUNTIF(전체당첨내역!$B941:$G941,42)</f>
        <v>122</v>
      </c>
      <c r="AR941">
        <f>AR940+COUNTIF(전체당첨내역!$B941:$G941,43)</f>
        <v>139</v>
      </c>
      <c r="AS941">
        <f>AS940+COUNTIF(전체당첨내역!$B941:$G941,44)</f>
        <v>125</v>
      </c>
      <c r="AT941">
        <f>AT940+COUNTIF(전체당첨내역!$B941:$G941,45)</f>
        <v>132</v>
      </c>
    </row>
    <row r="942" spans="1:46" ht="16.5" customHeight="1">
      <c r="A942">
        <v>941</v>
      </c>
      <c r="B942">
        <f>B941+COUNTIF(전체당첨내역!$B942:$G942,1)</f>
        <v>131</v>
      </c>
      <c r="C942">
        <f>C941+COUNTIF(전체당첨내역!$B942:$G942,2)</f>
        <v>123</v>
      </c>
      <c r="D942">
        <f>D941+COUNTIF(전체당첨내역!$B942:$G942,3)</f>
        <v>126</v>
      </c>
      <c r="E942">
        <f>E941+COUNTIF(전체당첨내역!$B942:$G942,4)</f>
        <v>129</v>
      </c>
      <c r="F942">
        <f>F941+COUNTIF(전체당첨내역!$B942:$G942,5)</f>
        <v>128</v>
      </c>
      <c r="G942">
        <f>G941+COUNTIF(전체당첨내역!$B942:$G942,6)</f>
        <v>118</v>
      </c>
      <c r="H942">
        <f>H941+COUNTIF(전체당첨내역!$B942:$G942,7)</f>
        <v>125</v>
      </c>
      <c r="I942">
        <f>I941+COUNTIF(전체당첨내역!$B942:$G942,8)</f>
        <v>126</v>
      </c>
      <c r="J942">
        <f>J941+COUNTIF(전체당첨내역!$B942:$G942,9)</f>
        <v>95</v>
      </c>
      <c r="K942">
        <f>K941+COUNTIF(전체당첨내역!$B942:$G942,10)</f>
        <v>130</v>
      </c>
      <c r="L942">
        <f>L941+COUNTIF(전체당첨내역!$B942:$G942,11)</f>
        <v>128</v>
      </c>
      <c r="M942">
        <f>M941+COUNTIF(전체당첨내역!$B942:$G942,12)</f>
        <v>134</v>
      </c>
      <c r="N942">
        <f>N941+COUNTIF(전체당첨내역!$B942:$G942,13)</f>
        <v>132</v>
      </c>
      <c r="O942">
        <f>O941+COUNTIF(전체당첨내역!$B942:$G942,14)</f>
        <v>133</v>
      </c>
      <c r="P942">
        <f>P941+COUNTIF(전체당첨내역!$B942:$G942,15)</f>
        <v>127</v>
      </c>
      <c r="Q942">
        <f>Q941+COUNTIF(전체당첨내역!$B942:$G942,16)</f>
        <v>122</v>
      </c>
      <c r="R942">
        <f>R941+COUNTIF(전체당첨내역!$B942:$G942,17)</f>
        <v>136</v>
      </c>
      <c r="S942">
        <f>S941+COUNTIF(전체당첨내역!$B942:$G942,18)</f>
        <v>136</v>
      </c>
      <c r="T942">
        <f>T941+COUNTIF(전체당첨내역!$B942:$G942,19)</f>
        <v>129</v>
      </c>
      <c r="U942">
        <f>U941+COUNTIF(전체당첨내역!$B942:$G942,20)</f>
        <v>132</v>
      </c>
      <c r="V942">
        <f>V941+COUNTIF(전체당첨내역!$B942:$G942,21)</f>
        <v>125</v>
      </c>
      <c r="W942">
        <f>W941+COUNTIF(전체당첨내역!$B942:$G942,22)</f>
        <v>107</v>
      </c>
      <c r="X942">
        <f>X941+COUNTIF(전체당첨내역!$B942:$G942,23)</f>
        <v>113</v>
      </c>
      <c r="Y942">
        <f>Y941+COUNTIF(전체당첨내역!$B942:$G942,24)</f>
        <v>124</v>
      </c>
      <c r="Z942">
        <f>Z941+COUNTIF(전체당첨내역!$B942:$G942,25)</f>
        <v>122</v>
      </c>
      <c r="AA942">
        <f>AA941+COUNTIF(전체당첨내역!$B942:$G942,26)</f>
        <v>125</v>
      </c>
      <c r="AB942">
        <f>AB941+COUNTIF(전체당첨내역!$B942:$G942,27)</f>
        <v>139</v>
      </c>
      <c r="AC942">
        <f>AC941+COUNTIF(전체당첨내역!$B942:$G942,28)</f>
        <v>117</v>
      </c>
      <c r="AD942">
        <f>AD941+COUNTIF(전체당첨내역!$B942:$G942,29)</f>
        <v>114</v>
      </c>
      <c r="AE942">
        <f>AE941+COUNTIF(전체당첨내역!$B942:$G942,30)</f>
        <v>112</v>
      </c>
      <c r="AF942">
        <f>AF941+COUNTIF(전체당첨내역!$B942:$G942,31)</f>
        <v>127</v>
      </c>
      <c r="AG942">
        <f>AG941+COUNTIF(전체당첨내역!$B942:$G942,32)</f>
        <v>109</v>
      </c>
      <c r="AH942">
        <f>AH941+COUNTIF(전체당첨내역!$B942:$G942,33)</f>
        <v>130</v>
      </c>
      <c r="AI942">
        <f>AI941+COUNTIF(전체당첨내역!$B942:$G942,34)</f>
        <v>146</v>
      </c>
      <c r="AJ942">
        <f>AJ941+COUNTIF(전체당첨내역!$B942:$G942,35)</f>
        <v>114</v>
      </c>
      <c r="AK942">
        <f>AK941+COUNTIF(전체당첨내역!$B942:$G942,36)</f>
        <v>125</v>
      </c>
      <c r="AL942">
        <f>AL941+COUNTIF(전체당첨내역!$B942:$G942,37)</f>
        <v>128</v>
      </c>
      <c r="AM942">
        <f>AM941+COUNTIF(전체당첨내역!$B942:$G942,38)</f>
        <v>127</v>
      </c>
      <c r="AN942">
        <f>AN941+COUNTIF(전체당첨내역!$B942:$G942,39)</f>
        <v>136</v>
      </c>
      <c r="AO942">
        <f>AO941+COUNTIF(전체당첨내역!$B942:$G942,40)</f>
        <v>134</v>
      </c>
      <c r="AP942">
        <f>AP941+COUNTIF(전체당첨내역!$B942:$G942,41)</f>
        <v>114</v>
      </c>
      <c r="AQ942">
        <f>AQ941+COUNTIF(전체당첨내역!$B942:$G942,42)</f>
        <v>122</v>
      </c>
      <c r="AR942">
        <f>AR941+COUNTIF(전체당첨내역!$B942:$G942,43)</f>
        <v>139</v>
      </c>
      <c r="AS942">
        <f>AS941+COUNTIF(전체당첨내역!$B942:$G942,44)</f>
        <v>125</v>
      </c>
      <c r="AT942">
        <f>AT941+COUNTIF(전체당첨내역!$B942:$G942,45)</f>
        <v>132</v>
      </c>
    </row>
    <row r="943" spans="1:46" ht="16.5" customHeight="1">
      <c r="A943">
        <v>942</v>
      </c>
      <c r="B943">
        <f>B942+COUNTIF(전체당첨내역!$B943:$G943,1)</f>
        <v>131</v>
      </c>
      <c r="C943">
        <f>C942+COUNTIF(전체당첨내역!$B943:$G943,2)</f>
        <v>123</v>
      </c>
      <c r="D943">
        <f>D942+COUNTIF(전체당첨내역!$B943:$G943,3)</f>
        <v>126</v>
      </c>
      <c r="E943">
        <f>E942+COUNTIF(전체당첨내역!$B943:$G943,4)</f>
        <v>129</v>
      </c>
      <c r="F943">
        <f>F942+COUNTIF(전체당첨내역!$B943:$G943,5)</f>
        <v>128</v>
      </c>
      <c r="G943">
        <f>G942+COUNTIF(전체당첨내역!$B943:$G943,6)</f>
        <v>118</v>
      </c>
      <c r="H943">
        <f>H942+COUNTIF(전체당첨내역!$B943:$G943,7)</f>
        <v>125</v>
      </c>
      <c r="I943">
        <f>I942+COUNTIF(전체당첨내역!$B943:$G943,8)</f>
        <v>126</v>
      </c>
      <c r="J943">
        <f>J942+COUNTIF(전체당첨내역!$B943:$G943,9)</f>
        <v>95</v>
      </c>
      <c r="K943">
        <f>K942+COUNTIF(전체당첨내역!$B943:$G943,10)</f>
        <v>131</v>
      </c>
      <c r="L943">
        <f>L942+COUNTIF(전체당첨내역!$B943:$G943,11)</f>
        <v>128</v>
      </c>
      <c r="M943">
        <f>M942+COUNTIF(전체당첨내역!$B943:$G943,12)</f>
        <v>135</v>
      </c>
      <c r="N943">
        <f>N942+COUNTIF(전체당첨내역!$B943:$G943,13)</f>
        <v>132</v>
      </c>
      <c r="O943">
        <f>O942+COUNTIF(전체당첨내역!$B943:$G943,14)</f>
        <v>133</v>
      </c>
      <c r="P943">
        <f>P942+COUNTIF(전체당첨내역!$B943:$G943,15)</f>
        <v>127</v>
      </c>
      <c r="Q943">
        <f>Q942+COUNTIF(전체당첨내역!$B943:$G943,16)</f>
        <v>122</v>
      </c>
      <c r="R943">
        <f>R942+COUNTIF(전체당첨내역!$B943:$G943,17)</f>
        <v>136</v>
      </c>
      <c r="S943">
        <f>S942+COUNTIF(전체당첨내역!$B943:$G943,18)</f>
        <v>137</v>
      </c>
      <c r="T943">
        <f>T942+COUNTIF(전체당첨내역!$B943:$G943,19)</f>
        <v>129</v>
      </c>
      <c r="U943">
        <f>U942+COUNTIF(전체당첨내역!$B943:$G943,20)</f>
        <v>132</v>
      </c>
      <c r="V943">
        <f>V942+COUNTIF(전체당첨내역!$B943:$G943,21)</f>
        <v>125</v>
      </c>
      <c r="W943">
        <f>W942+COUNTIF(전체당첨내역!$B943:$G943,22)</f>
        <v>107</v>
      </c>
      <c r="X943">
        <f>X942+COUNTIF(전체당첨내역!$B943:$G943,23)</f>
        <v>113</v>
      </c>
      <c r="Y943">
        <f>Y942+COUNTIF(전체당첨내역!$B943:$G943,24)</f>
        <v>124</v>
      </c>
      <c r="Z943">
        <f>Z942+COUNTIF(전체당첨내역!$B943:$G943,25)</f>
        <v>122</v>
      </c>
      <c r="AA943">
        <f>AA942+COUNTIF(전체당첨내역!$B943:$G943,26)</f>
        <v>125</v>
      </c>
      <c r="AB943">
        <f>AB942+COUNTIF(전체당첨내역!$B943:$G943,27)</f>
        <v>139</v>
      </c>
      <c r="AC943">
        <f>AC942+COUNTIF(전체당첨내역!$B943:$G943,28)</f>
        <v>117</v>
      </c>
      <c r="AD943">
        <f>AD942+COUNTIF(전체당첨내역!$B943:$G943,29)</f>
        <v>114</v>
      </c>
      <c r="AE943">
        <f>AE942+COUNTIF(전체당첨내역!$B943:$G943,30)</f>
        <v>112</v>
      </c>
      <c r="AF943">
        <f>AF942+COUNTIF(전체당첨내역!$B943:$G943,31)</f>
        <v>127</v>
      </c>
      <c r="AG943">
        <f>AG942+COUNTIF(전체당첨내역!$B943:$G943,32)</f>
        <v>109</v>
      </c>
      <c r="AH943">
        <f>AH942+COUNTIF(전체당첨내역!$B943:$G943,33)</f>
        <v>130</v>
      </c>
      <c r="AI943">
        <f>AI942+COUNTIF(전체당첨내역!$B943:$G943,34)</f>
        <v>146</v>
      </c>
      <c r="AJ943">
        <f>AJ942+COUNTIF(전체당첨내역!$B943:$G943,35)</f>
        <v>115</v>
      </c>
      <c r="AK943">
        <f>AK942+COUNTIF(전체당첨내역!$B943:$G943,36)</f>
        <v>125</v>
      </c>
      <c r="AL943">
        <f>AL942+COUNTIF(전체당첨내역!$B943:$G943,37)</f>
        <v>128</v>
      </c>
      <c r="AM943">
        <f>AM942+COUNTIF(전체당첨내역!$B943:$G943,38)</f>
        <v>127</v>
      </c>
      <c r="AN943">
        <f>AN942+COUNTIF(전체당첨내역!$B943:$G943,39)</f>
        <v>136</v>
      </c>
      <c r="AO943">
        <f>AO942+COUNTIF(전체당첨내역!$B943:$G943,40)</f>
        <v>134</v>
      </c>
      <c r="AP943">
        <f>AP942+COUNTIF(전체당첨내역!$B943:$G943,41)</f>
        <v>114</v>
      </c>
      <c r="AQ943">
        <f>AQ942+COUNTIF(전체당첨내역!$B943:$G943,42)</f>
        <v>123</v>
      </c>
      <c r="AR943">
        <f>AR942+COUNTIF(전체당첨내역!$B943:$G943,43)</f>
        <v>140</v>
      </c>
      <c r="AS943">
        <f>AS942+COUNTIF(전체당첨내역!$B943:$G943,44)</f>
        <v>125</v>
      </c>
      <c r="AT943">
        <f>AT942+COUNTIF(전체당첨내역!$B943:$G943,45)</f>
        <v>132</v>
      </c>
    </row>
    <row r="944" spans="1:46" ht="16.5" customHeight="1">
      <c r="A944">
        <v>943</v>
      </c>
      <c r="B944">
        <f>B943+COUNTIF(전체당첨내역!$B944:$G944,1)</f>
        <v>132</v>
      </c>
      <c r="C944">
        <f>C943+COUNTIF(전체당첨내역!$B944:$G944,2)</f>
        <v>123</v>
      </c>
      <c r="D944">
        <f>D943+COUNTIF(전체당첨내역!$B944:$G944,3)</f>
        <v>126</v>
      </c>
      <c r="E944">
        <f>E943+COUNTIF(전체당첨내역!$B944:$G944,4)</f>
        <v>129</v>
      </c>
      <c r="F944">
        <f>F943+COUNTIF(전체당첨내역!$B944:$G944,5)</f>
        <v>128</v>
      </c>
      <c r="G944">
        <f>G943+COUNTIF(전체당첨내역!$B944:$G944,6)</f>
        <v>118</v>
      </c>
      <c r="H944">
        <f>H943+COUNTIF(전체당첨내역!$B944:$G944,7)</f>
        <v>125</v>
      </c>
      <c r="I944">
        <f>I943+COUNTIF(전체당첨내역!$B944:$G944,8)</f>
        <v>127</v>
      </c>
      <c r="J944">
        <f>J943+COUNTIF(전체당첨내역!$B944:$G944,9)</f>
        <v>95</v>
      </c>
      <c r="K944">
        <f>K943+COUNTIF(전체당첨내역!$B944:$G944,10)</f>
        <v>131</v>
      </c>
      <c r="L944">
        <f>L943+COUNTIF(전체당첨내역!$B944:$G944,11)</f>
        <v>128</v>
      </c>
      <c r="M944">
        <f>M943+COUNTIF(전체당첨내역!$B944:$G944,12)</f>
        <v>135</v>
      </c>
      <c r="N944">
        <f>N943+COUNTIF(전체당첨내역!$B944:$G944,13)</f>
        <v>133</v>
      </c>
      <c r="O944">
        <f>O943+COUNTIF(전체당첨내역!$B944:$G944,14)</f>
        <v>133</v>
      </c>
      <c r="P944">
        <f>P943+COUNTIF(전체당첨내역!$B944:$G944,15)</f>
        <v>127</v>
      </c>
      <c r="Q944">
        <f>Q943+COUNTIF(전체당첨내역!$B944:$G944,16)</f>
        <v>122</v>
      </c>
      <c r="R944">
        <f>R943+COUNTIF(전체당첨내역!$B944:$G944,17)</f>
        <v>136</v>
      </c>
      <c r="S944">
        <f>S943+COUNTIF(전체당첨내역!$B944:$G944,18)</f>
        <v>137</v>
      </c>
      <c r="T944">
        <f>T943+COUNTIF(전체당첨내역!$B944:$G944,19)</f>
        <v>129</v>
      </c>
      <c r="U944">
        <f>U943+COUNTIF(전체당첨내역!$B944:$G944,20)</f>
        <v>132</v>
      </c>
      <c r="V944">
        <f>V943+COUNTIF(전체당첨내역!$B944:$G944,21)</f>
        <v>125</v>
      </c>
      <c r="W944">
        <f>W943+COUNTIF(전체당첨내역!$B944:$G944,22)</f>
        <v>107</v>
      </c>
      <c r="X944">
        <f>X943+COUNTIF(전체당첨내역!$B944:$G944,23)</f>
        <v>113</v>
      </c>
      <c r="Y944">
        <f>Y943+COUNTIF(전체당첨내역!$B944:$G944,24)</f>
        <v>124</v>
      </c>
      <c r="Z944">
        <f>Z943+COUNTIF(전체당첨내역!$B944:$G944,25)</f>
        <v>122</v>
      </c>
      <c r="AA944">
        <f>AA943+COUNTIF(전체당첨내역!$B944:$G944,26)</f>
        <v>125</v>
      </c>
      <c r="AB944">
        <f>AB943+COUNTIF(전체당첨내역!$B944:$G944,27)</f>
        <v>139</v>
      </c>
      <c r="AC944">
        <f>AC943+COUNTIF(전체당첨내역!$B944:$G944,28)</f>
        <v>117</v>
      </c>
      <c r="AD944">
        <f>AD943+COUNTIF(전체당첨내역!$B944:$G944,29)</f>
        <v>114</v>
      </c>
      <c r="AE944">
        <f>AE943+COUNTIF(전체당첨내역!$B944:$G944,30)</f>
        <v>112</v>
      </c>
      <c r="AF944">
        <f>AF943+COUNTIF(전체당첨내역!$B944:$G944,31)</f>
        <v>127</v>
      </c>
      <c r="AG944">
        <f>AG943+COUNTIF(전체당첨내역!$B944:$G944,32)</f>
        <v>109</v>
      </c>
      <c r="AH944">
        <f>AH943+COUNTIF(전체당첨내역!$B944:$G944,33)</f>
        <v>130</v>
      </c>
      <c r="AI944">
        <f>AI943+COUNTIF(전체당첨내역!$B944:$G944,34)</f>
        <v>146</v>
      </c>
      <c r="AJ944">
        <f>AJ943+COUNTIF(전체당첨내역!$B944:$G944,35)</f>
        <v>115</v>
      </c>
      <c r="AK944">
        <f>AK943+COUNTIF(전체당첨내역!$B944:$G944,36)</f>
        <v>126</v>
      </c>
      <c r="AL944">
        <f>AL943+COUNTIF(전체당첨내역!$B944:$G944,37)</f>
        <v>128</v>
      </c>
      <c r="AM944">
        <f>AM943+COUNTIF(전체당첨내역!$B944:$G944,38)</f>
        <v>127</v>
      </c>
      <c r="AN944">
        <f>AN943+COUNTIF(전체당첨내역!$B944:$G944,39)</f>
        <v>136</v>
      </c>
      <c r="AO944">
        <f>AO943+COUNTIF(전체당첨내역!$B944:$G944,40)</f>
        <v>134</v>
      </c>
      <c r="AP944">
        <f>AP943+COUNTIF(전체당첨내역!$B944:$G944,41)</f>
        <v>114</v>
      </c>
      <c r="AQ944">
        <f>AQ943+COUNTIF(전체당첨내역!$B944:$G944,42)</f>
        <v>123</v>
      </c>
      <c r="AR944">
        <f>AR943+COUNTIF(전체당첨내역!$B944:$G944,43)</f>
        <v>140</v>
      </c>
      <c r="AS944">
        <f>AS943+COUNTIF(전체당첨내역!$B944:$G944,44)</f>
        <v>126</v>
      </c>
      <c r="AT944">
        <f>AT943+COUNTIF(전체당첨내역!$B944:$G944,45)</f>
        <v>133</v>
      </c>
    </row>
    <row r="945" spans="1:46" ht="16.5" customHeight="1">
      <c r="A945">
        <v>944</v>
      </c>
      <c r="B945">
        <f>B944+COUNTIF(전체당첨내역!$B945:$G945,1)</f>
        <v>132</v>
      </c>
      <c r="C945">
        <f>C944+COUNTIF(전체당첨내역!$B945:$G945,2)</f>
        <v>124</v>
      </c>
      <c r="D945">
        <f>D944+COUNTIF(전체당첨내역!$B945:$G945,3)</f>
        <v>126</v>
      </c>
      <c r="E945">
        <f>E944+COUNTIF(전체당첨내역!$B945:$G945,4)</f>
        <v>129</v>
      </c>
      <c r="F945">
        <f>F944+COUNTIF(전체당첨내역!$B945:$G945,5)</f>
        <v>128</v>
      </c>
      <c r="G945">
        <f>G944+COUNTIF(전체당첨내역!$B945:$G945,6)</f>
        <v>118</v>
      </c>
      <c r="H945">
        <f>H944+COUNTIF(전체당첨내역!$B945:$G945,7)</f>
        <v>125</v>
      </c>
      <c r="I945">
        <f>I944+COUNTIF(전체당첨내역!$B945:$G945,8)</f>
        <v>127</v>
      </c>
      <c r="J945">
        <f>J944+COUNTIF(전체당첨내역!$B945:$G945,9)</f>
        <v>95</v>
      </c>
      <c r="K945">
        <f>K944+COUNTIF(전체당첨내역!$B945:$G945,10)</f>
        <v>131</v>
      </c>
      <c r="L945">
        <f>L944+COUNTIF(전체당첨내역!$B945:$G945,11)</f>
        <v>128</v>
      </c>
      <c r="M945">
        <f>M944+COUNTIF(전체당첨내역!$B945:$G945,12)</f>
        <v>135</v>
      </c>
      <c r="N945">
        <f>N944+COUNTIF(전체당첨내역!$B945:$G945,13)</f>
        <v>134</v>
      </c>
      <c r="O945">
        <f>O944+COUNTIF(전체당첨내역!$B945:$G945,14)</f>
        <v>133</v>
      </c>
      <c r="P945">
        <f>P944+COUNTIF(전체당첨내역!$B945:$G945,15)</f>
        <v>127</v>
      </c>
      <c r="Q945">
        <f>Q944+COUNTIF(전체당첨내역!$B945:$G945,16)</f>
        <v>123</v>
      </c>
      <c r="R945">
        <f>R944+COUNTIF(전체당첨내역!$B945:$G945,17)</f>
        <v>136</v>
      </c>
      <c r="S945">
        <f>S944+COUNTIF(전체당첨내역!$B945:$G945,18)</f>
        <v>137</v>
      </c>
      <c r="T945">
        <f>T944+COUNTIF(전체당첨내역!$B945:$G945,19)</f>
        <v>130</v>
      </c>
      <c r="U945">
        <f>U944+COUNTIF(전체당첨내역!$B945:$G945,20)</f>
        <v>132</v>
      </c>
      <c r="V945">
        <f>V944+COUNTIF(전체당첨내역!$B945:$G945,21)</f>
        <v>125</v>
      </c>
      <c r="W945">
        <f>W944+COUNTIF(전체당첨내역!$B945:$G945,22)</f>
        <v>107</v>
      </c>
      <c r="X945">
        <f>X944+COUNTIF(전체당첨내역!$B945:$G945,23)</f>
        <v>113</v>
      </c>
      <c r="Y945">
        <f>Y944+COUNTIF(전체당첨내역!$B945:$G945,24)</f>
        <v>124</v>
      </c>
      <c r="Z945">
        <f>Z944+COUNTIF(전체당첨내역!$B945:$G945,25)</f>
        <v>122</v>
      </c>
      <c r="AA945">
        <f>AA944+COUNTIF(전체당첨내역!$B945:$G945,26)</f>
        <v>125</v>
      </c>
      <c r="AB945">
        <f>AB944+COUNTIF(전체당첨내역!$B945:$G945,27)</f>
        <v>139</v>
      </c>
      <c r="AC945">
        <f>AC944+COUNTIF(전체당첨내역!$B945:$G945,28)</f>
        <v>117</v>
      </c>
      <c r="AD945">
        <f>AD944+COUNTIF(전체당첨내역!$B945:$G945,29)</f>
        <v>114</v>
      </c>
      <c r="AE945">
        <f>AE944+COUNTIF(전체당첨내역!$B945:$G945,30)</f>
        <v>112</v>
      </c>
      <c r="AF945">
        <f>AF944+COUNTIF(전체당첨내역!$B945:$G945,31)</f>
        <v>127</v>
      </c>
      <c r="AG945">
        <f>AG944+COUNTIF(전체당첨내역!$B945:$G945,32)</f>
        <v>110</v>
      </c>
      <c r="AH945">
        <f>AH944+COUNTIF(전체당첨내역!$B945:$G945,33)</f>
        <v>131</v>
      </c>
      <c r="AI945">
        <f>AI944+COUNTIF(전체당첨내역!$B945:$G945,34)</f>
        <v>146</v>
      </c>
      <c r="AJ945">
        <f>AJ944+COUNTIF(전체당첨내역!$B945:$G945,35)</f>
        <v>115</v>
      </c>
      <c r="AK945">
        <f>AK944+COUNTIF(전체당첨내역!$B945:$G945,36)</f>
        <v>126</v>
      </c>
      <c r="AL945">
        <f>AL944+COUNTIF(전체당첨내역!$B945:$G945,37)</f>
        <v>128</v>
      </c>
      <c r="AM945">
        <f>AM944+COUNTIF(전체당첨내역!$B945:$G945,38)</f>
        <v>127</v>
      </c>
      <c r="AN945">
        <f>AN944+COUNTIF(전체당첨내역!$B945:$G945,39)</f>
        <v>136</v>
      </c>
      <c r="AO945">
        <f>AO944+COUNTIF(전체당첨내역!$B945:$G945,40)</f>
        <v>134</v>
      </c>
      <c r="AP945">
        <f>AP944+COUNTIF(전체당첨내역!$B945:$G945,41)</f>
        <v>114</v>
      </c>
      <c r="AQ945">
        <f>AQ944+COUNTIF(전체당첨내역!$B945:$G945,42)</f>
        <v>123</v>
      </c>
      <c r="AR945">
        <f>AR944+COUNTIF(전체당첨내역!$B945:$G945,43)</f>
        <v>140</v>
      </c>
      <c r="AS945">
        <f>AS944+COUNTIF(전체당첨내역!$B945:$G945,44)</f>
        <v>126</v>
      </c>
      <c r="AT945">
        <f>AT944+COUNTIF(전체당첨내역!$B945:$G945,45)</f>
        <v>133</v>
      </c>
    </row>
    <row r="946" spans="1:46" ht="16.5" customHeight="1">
      <c r="A946">
        <v>945</v>
      </c>
      <c r="B946">
        <f>B945+COUNTIF(전체당첨내역!$B946:$G946,1)</f>
        <v>132</v>
      </c>
      <c r="C946">
        <f>C945+COUNTIF(전체당첨내역!$B946:$G946,2)</f>
        <v>124</v>
      </c>
      <c r="D946">
        <f>D945+COUNTIF(전체당첨내역!$B946:$G946,3)</f>
        <v>126</v>
      </c>
      <c r="E946">
        <f>E945+COUNTIF(전체당첨내역!$B946:$G946,4)</f>
        <v>129</v>
      </c>
      <c r="F946">
        <f>F945+COUNTIF(전체당첨내역!$B946:$G946,5)</f>
        <v>128</v>
      </c>
      <c r="G946">
        <f>G945+COUNTIF(전체당첨내역!$B946:$G946,6)</f>
        <v>118</v>
      </c>
      <c r="H946">
        <f>H945+COUNTIF(전체당첨내역!$B946:$G946,7)</f>
        <v>125</v>
      </c>
      <c r="I946">
        <f>I945+COUNTIF(전체당첨내역!$B946:$G946,8)</f>
        <v>127</v>
      </c>
      <c r="J946">
        <f>J945+COUNTIF(전체당첨내역!$B946:$G946,9)</f>
        <v>96</v>
      </c>
      <c r="K946">
        <f>K945+COUNTIF(전체당첨내역!$B946:$G946,10)</f>
        <v>132</v>
      </c>
      <c r="L946">
        <f>L945+COUNTIF(전체당첨내역!$B946:$G946,11)</f>
        <v>128</v>
      </c>
      <c r="M946">
        <f>M945+COUNTIF(전체당첨내역!$B946:$G946,12)</f>
        <v>135</v>
      </c>
      <c r="N946">
        <f>N945+COUNTIF(전체당첨내역!$B946:$G946,13)</f>
        <v>134</v>
      </c>
      <c r="O946">
        <f>O945+COUNTIF(전체당첨내역!$B946:$G946,14)</f>
        <v>133</v>
      </c>
      <c r="P946">
        <f>P945+COUNTIF(전체당첨내역!$B946:$G946,15)</f>
        <v>128</v>
      </c>
      <c r="Q946">
        <f>Q945+COUNTIF(전체당첨내역!$B946:$G946,16)</f>
        <v>123</v>
      </c>
      <c r="R946">
        <f>R945+COUNTIF(전체당첨내역!$B946:$G946,17)</f>
        <v>136</v>
      </c>
      <c r="S946">
        <f>S945+COUNTIF(전체당첨내역!$B946:$G946,18)</f>
        <v>137</v>
      </c>
      <c r="T946">
        <f>T945+COUNTIF(전체당첨내역!$B946:$G946,19)</f>
        <v>130</v>
      </c>
      <c r="U946">
        <f>U945+COUNTIF(전체당첨내역!$B946:$G946,20)</f>
        <v>132</v>
      </c>
      <c r="V946">
        <f>V945+COUNTIF(전체당첨내역!$B946:$G946,21)</f>
        <v>125</v>
      </c>
      <c r="W946">
        <f>W945+COUNTIF(전체당첨내역!$B946:$G946,22)</f>
        <v>107</v>
      </c>
      <c r="X946">
        <f>X945+COUNTIF(전체당첨내역!$B946:$G946,23)</f>
        <v>113</v>
      </c>
      <c r="Y946">
        <f>Y945+COUNTIF(전체당첨내역!$B946:$G946,24)</f>
        <v>124</v>
      </c>
      <c r="Z946">
        <f>Z945+COUNTIF(전체당첨내역!$B946:$G946,25)</f>
        <v>122</v>
      </c>
      <c r="AA946">
        <f>AA945+COUNTIF(전체당첨내역!$B946:$G946,26)</f>
        <v>125</v>
      </c>
      <c r="AB946">
        <f>AB945+COUNTIF(전체당첨내역!$B946:$G946,27)</f>
        <v>139</v>
      </c>
      <c r="AC946">
        <f>AC945+COUNTIF(전체당첨내역!$B946:$G946,28)</f>
        <v>117</v>
      </c>
      <c r="AD946">
        <f>AD945+COUNTIF(전체당첨내역!$B946:$G946,29)</f>
        <v>114</v>
      </c>
      <c r="AE946">
        <f>AE945+COUNTIF(전체당첨내역!$B946:$G946,30)</f>
        <v>113</v>
      </c>
      <c r="AF946">
        <f>AF945+COUNTIF(전체당첨내역!$B946:$G946,31)</f>
        <v>127</v>
      </c>
      <c r="AG946">
        <f>AG945+COUNTIF(전체당첨내역!$B946:$G946,32)</f>
        <v>110</v>
      </c>
      <c r="AH946">
        <f>AH945+COUNTIF(전체당첨내역!$B946:$G946,33)</f>
        <v>132</v>
      </c>
      <c r="AI946">
        <f>AI945+COUNTIF(전체당첨내역!$B946:$G946,34)</f>
        <v>146</v>
      </c>
      <c r="AJ946">
        <f>AJ945+COUNTIF(전체당첨내역!$B946:$G946,35)</f>
        <v>115</v>
      </c>
      <c r="AK946">
        <f>AK945+COUNTIF(전체당첨내역!$B946:$G946,36)</f>
        <v>126</v>
      </c>
      <c r="AL946">
        <f>AL945+COUNTIF(전체당첨내역!$B946:$G946,37)</f>
        <v>129</v>
      </c>
      <c r="AM946">
        <f>AM945+COUNTIF(전체당첨내역!$B946:$G946,38)</f>
        <v>127</v>
      </c>
      <c r="AN946">
        <f>AN945+COUNTIF(전체당첨내역!$B946:$G946,39)</f>
        <v>136</v>
      </c>
      <c r="AO946">
        <f>AO945+COUNTIF(전체당첨내역!$B946:$G946,40)</f>
        <v>134</v>
      </c>
      <c r="AP946">
        <f>AP945+COUNTIF(전체당첨내역!$B946:$G946,41)</f>
        <v>114</v>
      </c>
      <c r="AQ946">
        <f>AQ945+COUNTIF(전체당첨내역!$B946:$G946,42)</f>
        <v>123</v>
      </c>
      <c r="AR946">
        <f>AR945+COUNTIF(전체당첨내역!$B946:$G946,43)</f>
        <v>140</v>
      </c>
      <c r="AS946">
        <f>AS945+COUNTIF(전체당첨내역!$B946:$G946,44)</f>
        <v>126</v>
      </c>
      <c r="AT946">
        <f>AT945+COUNTIF(전체당첨내역!$B946:$G946,45)</f>
        <v>133</v>
      </c>
    </row>
    <row r="947" spans="1:46" ht="16.5" customHeight="1">
      <c r="A947">
        <v>946</v>
      </c>
      <c r="B947">
        <f>B946+COUNTIF(전체당첨내역!$B947:$G947,1)</f>
        <v>132</v>
      </c>
      <c r="C947">
        <f>C946+COUNTIF(전체당첨내역!$B947:$G947,2)</f>
        <v>124</v>
      </c>
      <c r="D947">
        <f>D946+COUNTIF(전체당첨내역!$B947:$G947,3)</f>
        <v>126</v>
      </c>
      <c r="E947">
        <f>E946+COUNTIF(전체당첨내역!$B947:$G947,4)</f>
        <v>129</v>
      </c>
      <c r="F947">
        <f>F946+COUNTIF(전체당첨내역!$B947:$G947,5)</f>
        <v>128</v>
      </c>
      <c r="G947">
        <f>G946+COUNTIF(전체당첨내역!$B947:$G947,6)</f>
        <v>118</v>
      </c>
      <c r="H947">
        <f>H946+COUNTIF(전체당첨내역!$B947:$G947,7)</f>
        <v>125</v>
      </c>
      <c r="I947">
        <f>I946+COUNTIF(전체당첨내역!$B947:$G947,8)</f>
        <v>127</v>
      </c>
      <c r="J947">
        <f>J946+COUNTIF(전체당첨내역!$B947:$G947,9)</f>
        <v>97</v>
      </c>
      <c r="K947">
        <f>K946+COUNTIF(전체당첨내역!$B947:$G947,10)</f>
        <v>132</v>
      </c>
      <c r="L947">
        <f>L946+COUNTIF(전체당첨내역!$B947:$G947,11)</f>
        <v>128</v>
      </c>
      <c r="M947">
        <f>M946+COUNTIF(전체당첨내역!$B947:$G947,12)</f>
        <v>135</v>
      </c>
      <c r="N947">
        <f>N946+COUNTIF(전체당첨내역!$B947:$G947,13)</f>
        <v>134</v>
      </c>
      <c r="O947">
        <f>O946+COUNTIF(전체당첨내역!$B947:$G947,14)</f>
        <v>133</v>
      </c>
      <c r="P947">
        <f>P946+COUNTIF(전체당첨내역!$B947:$G947,15)</f>
        <v>128</v>
      </c>
      <c r="Q947">
        <f>Q946+COUNTIF(전체당첨내역!$B947:$G947,16)</f>
        <v>123</v>
      </c>
      <c r="R947">
        <f>R946+COUNTIF(전체당첨내역!$B947:$G947,17)</f>
        <v>136</v>
      </c>
      <c r="S947">
        <f>S946+COUNTIF(전체당첨내역!$B947:$G947,18)</f>
        <v>138</v>
      </c>
      <c r="T947">
        <f>T946+COUNTIF(전체당첨내역!$B947:$G947,19)</f>
        <v>131</v>
      </c>
      <c r="U947">
        <f>U946+COUNTIF(전체당첨내역!$B947:$G947,20)</f>
        <v>132</v>
      </c>
      <c r="V947">
        <f>V946+COUNTIF(전체당첨내역!$B947:$G947,21)</f>
        <v>125</v>
      </c>
      <c r="W947">
        <f>W946+COUNTIF(전체당첨내역!$B947:$G947,22)</f>
        <v>107</v>
      </c>
      <c r="X947">
        <f>X946+COUNTIF(전체당첨내역!$B947:$G947,23)</f>
        <v>113</v>
      </c>
      <c r="Y947">
        <f>Y946+COUNTIF(전체당첨내역!$B947:$G947,24)</f>
        <v>124</v>
      </c>
      <c r="Z947">
        <f>Z946+COUNTIF(전체당첨내역!$B947:$G947,25)</f>
        <v>122</v>
      </c>
      <c r="AA947">
        <f>AA946+COUNTIF(전체당첨내역!$B947:$G947,26)</f>
        <v>125</v>
      </c>
      <c r="AB947">
        <f>AB946+COUNTIF(전체당첨내역!$B947:$G947,27)</f>
        <v>139</v>
      </c>
      <c r="AC947">
        <f>AC946+COUNTIF(전체당첨내역!$B947:$G947,28)</f>
        <v>117</v>
      </c>
      <c r="AD947">
        <f>AD946+COUNTIF(전체당첨내역!$B947:$G947,29)</f>
        <v>114</v>
      </c>
      <c r="AE947">
        <f>AE946+COUNTIF(전체당첨내역!$B947:$G947,30)</f>
        <v>114</v>
      </c>
      <c r="AF947">
        <f>AF946+COUNTIF(전체당첨내역!$B947:$G947,31)</f>
        <v>127</v>
      </c>
      <c r="AG947">
        <f>AG946+COUNTIF(전체당첨내역!$B947:$G947,32)</f>
        <v>110</v>
      </c>
      <c r="AH947">
        <f>AH946+COUNTIF(전체당첨내역!$B947:$G947,33)</f>
        <v>132</v>
      </c>
      <c r="AI947">
        <f>AI946+COUNTIF(전체당첨내역!$B947:$G947,34)</f>
        <v>147</v>
      </c>
      <c r="AJ947">
        <f>AJ946+COUNTIF(전체당첨내역!$B947:$G947,35)</f>
        <v>115</v>
      </c>
      <c r="AK947">
        <f>AK946+COUNTIF(전체당첨내역!$B947:$G947,36)</f>
        <v>126</v>
      </c>
      <c r="AL947">
        <f>AL946+COUNTIF(전체당첨내역!$B947:$G947,37)</f>
        <v>129</v>
      </c>
      <c r="AM947">
        <f>AM946+COUNTIF(전체당첨내역!$B947:$G947,38)</f>
        <v>127</v>
      </c>
      <c r="AN947">
        <f>AN946+COUNTIF(전체당첨내역!$B947:$G947,39)</f>
        <v>136</v>
      </c>
      <c r="AO947">
        <f>AO946+COUNTIF(전체당첨내역!$B947:$G947,40)</f>
        <v>135</v>
      </c>
      <c r="AP947">
        <f>AP946+COUNTIF(전체당첨내역!$B947:$G947,41)</f>
        <v>114</v>
      </c>
      <c r="AQ947">
        <f>AQ946+COUNTIF(전체당첨내역!$B947:$G947,42)</f>
        <v>123</v>
      </c>
      <c r="AR947">
        <f>AR946+COUNTIF(전체당첨내역!$B947:$G947,43)</f>
        <v>140</v>
      </c>
      <c r="AS947">
        <f>AS946+COUNTIF(전체당첨내역!$B947:$G947,44)</f>
        <v>126</v>
      </c>
      <c r="AT947">
        <f>AT946+COUNTIF(전체당첨내역!$B947:$G947,45)</f>
        <v>133</v>
      </c>
    </row>
    <row r="948" spans="1:46" ht="16.5" customHeight="1">
      <c r="A948">
        <v>947</v>
      </c>
      <c r="B948">
        <f>B947+COUNTIF(전체당첨내역!$B948:$G948,1)</f>
        <v>132</v>
      </c>
      <c r="C948">
        <f>C947+COUNTIF(전체당첨내역!$B948:$G948,2)</f>
        <v>124</v>
      </c>
      <c r="D948">
        <f>D947+COUNTIF(전체당첨내역!$B948:$G948,3)</f>
        <v>127</v>
      </c>
      <c r="E948">
        <f>E947+COUNTIF(전체당첨내역!$B948:$G948,4)</f>
        <v>129</v>
      </c>
      <c r="F948">
        <f>F947+COUNTIF(전체당첨내역!$B948:$G948,5)</f>
        <v>128</v>
      </c>
      <c r="G948">
        <f>G947+COUNTIF(전체당첨내역!$B948:$G948,6)</f>
        <v>118</v>
      </c>
      <c r="H948">
        <f>H947+COUNTIF(전체당첨내역!$B948:$G948,7)</f>
        <v>125</v>
      </c>
      <c r="I948">
        <f>I947+COUNTIF(전체당첨내역!$B948:$G948,8)</f>
        <v>128</v>
      </c>
      <c r="J948">
        <f>J947+COUNTIF(전체당첨내역!$B948:$G948,9)</f>
        <v>97</v>
      </c>
      <c r="K948">
        <f>K947+COUNTIF(전체당첨내역!$B948:$G948,10)</f>
        <v>132</v>
      </c>
      <c r="L948">
        <f>L947+COUNTIF(전체당첨내역!$B948:$G948,11)</f>
        <v>128</v>
      </c>
      <c r="M948">
        <f>M947+COUNTIF(전체당첨내역!$B948:$G948,12)</f>
        <v>135</v>
      </c>
      <c r="N948">
        <f>N947+COUNTIF(전체당첨내역!$B948:$G948,13)</f>
        <v>134</v>
      </c>
      <c r="O948">
        <f>O947+COUNTIF(전체당첨내역!$B948:$G948,14)</f>
        <v>133</v>
      </c>
      <c r="P948">
        <f>P947+COUNTIF(전체당첨내역!$B948:$G948,15)</f>
        <v>128</v>
      </c>
      <c r="Q948">
        <f>Q947+COUNTIF(전체당첨내역!$B948:$G948,16)</f>
        <v>123</v>
      </c>
      <c r="R948">
        <f>R947+COUNTIF(전체당첨내역!$B948:$G948,17)</f>
        <v>137</v>
      </c>
      <c r="S948">
        <f>S947+COUNTIF(전체당첨내역!$B948:$G948,18)</f>
        <v>138</v>
      </c>
      <c r="T948">
        <f>T947+COUNTIF(전체당첨내역!$B948:$G948,19)</f>
        <v>131</v>
      </c>
      <c r="U948">
        <f>U947+COUNTIF(전체당첨내역!$B948:$G948,20)</f>
        <v>133</v>
      </c>
      <c r="V948">
        <f>V947+COUNTIF(전체당첨내역!$B948:$G948,21)</f>
        <v>125</v>
      </c>
      <c r="W948">
        <f>W947+COUNTIF(전체당첨내역!$B948:$G948,22)</f>
        <v>107</v>
      </c>
      <c r="X948">
        <f>X947+COUNTIF(전체당첨내역!$B948:$G948,23)</f>
        <v>113</v>
      </c>
      <c r="Y948">
        <f>Y947+COUNTIF(전체당첨내역!$B948:$G948,24)</f>
        <v>124</v>
      </c>
      <c r="Z948">
        <f>Z947+COUNTIF(전체당첨내역!$B948:$G948,25)</f>
        <v>122</v>
      </c>
      <c r="AA948">
        <f>AA947+COUNTIF(전체당첨내역!$B948:$G948,26)</f>
        <v>125</v>
      </c>
      <c r="AB948">
        <f>AB947+COUNTIF(전체당첨내역!$B948:$G948,27)</f>
        <v>140</v>
      </c>
      <c r="AC948">
        <f>AC947+COUNTIF(전체당첨내역!$B948:$G948,28)</f>
        <v>117</v>
      </c>
      <c r="AD948">
        <f>AD947+COUNTIF(전체당첨내역!$B948:$G948,29)</f>
        <v>114</v>
      </c>
      <c r="AE948">
        <f>AE947+COUNTIF(전체당첨내역!$B948:$G948,30)</f>
        <v>114</v>
      </c>
      <c r="AF948">
        <f>AF947+COUNTIF(전체당첨내역!$B948:$G948,31)</f>
        <v>127</v>
      </c>
      <c r="AG948">
        <f>AG947+COUNTIF(전체당첨내역!$B948:$G948,32)</f>
        <v>110</v>
      </c>
      <c r="AH948">
        <f>AH947+COUNTIF(전체당첨내역!$B948:$G948,33)</f>
        <v>132</v>
      </c>
      <c r="AI948">
        <f>AI947+COUNTIF(전체당첨내역!$B948:$G948,34)</f>
        <v>147</v>
      </c>
      <c r="AJ948">
        <f>AJ947+COUNTIF(전체당첨내역!$B948:$G948,35)</f>
        <v>116</v>
      </c>
      <c r="AK948">
        <f>AK947+COUNTIF(전체당첨내역!$B948:$G948,36)</f>
        <v>126</v>
      </c>
      <c r="AL948">
        <f>AL947+COUNTIF(전체당첨내역!$B948:$G948,37)</f>
        <v>129</v>
      </c>
      <c r="AM948">
        <f>AM947+COUNTIF(전체당첨내역!$B948:$G948,38)</f>
        <v>127</v>
      </c>
      <c r="AN948">
        <f>AN947+COUNTIF(전체당첨내역!$B948:$G948,39)</f>
        <v>136</v>
      </c>
      <c r="AO948">
        <f>AO947+COUNTIF(전체당첨내역!$B948:$G948,40)</f>
        <v>135</v>
      </c>
      <c r="AP948">
        <f>AP947+COUNTIF(전체당첨내역!$B948:$G948,41)</f>
        <v>114</v>
      </c>
      <c r="AQ948">
        <f>AQ947+COUNTIF(전체당첨내역!$B948:$G948,42)</f>
        <v>123</v>
      </c>
      <c r="AR948">
        <f>AR947+COUNTIF(전체당첨내역!$B948:$G948,43)</f>
        <v>140</v>
      </c>
      <c r="AS948">
        <f>AS947+COUNTIF(전체당첨내역!$B948:$G948,44)</f>
        <v>126</v>
      </c>
      <c r="AT948">
        <f>AT947+COUNTIF(전체당첨내역!$B948:$G948,45)</f>
        <v>133</v>
      </c>
    </row>
    <row r="949" spans="1:46" ht="16.5" customHeight="1">
      <c r="A949">
        <v>948</v>
      </c>
      <c r="B949">
        <f>B948+COUNTIF(전체당첨내역!$B949:$G949,1)</f>
        <v>132</v>
      </c>
      <c r="C949">
        <f>C948+COUNTIF(전체당첨내역!$B949:$G949,2)</f>
        <v>124</v>
      </c>
      <c r="D949">
        <f>D948+COUNTIF(전체당첨내역!$B949:$G949,3)</f>
        <v>127</v>
      </c>
      <c r="E949">
        <f>E948+COUNTIF(전체당첨내역!$B949:$G949,4)</f>
        <v>129</v>
      </c>
      <c r="F949">
        <f>F948+COUNTIF(전체당첨내역!$B949:$G949,5)</f>
        <v>128</v>
      </c>
      <c r="G949">
        <f>G948+COUNTIF(전체당첨내역!$B949:$G949,6)</f>
        <v>118</v>
      </c>
      <c r="H949">
        <f>H948+COUNTIF(전체당첨내역!$B949:$G949,7)</f>
        <v>125</v>
      </c>
      <c r="I949">
        <f>I948+COUNTIF(전체당첨내역!$B949:$G949,8)</f>
        <v>128</v>
      </c>
      <c r="J949">
        <f>J948+COUNTIF(전체당첨내역!$B949:$G949,9)</f>
        <v>97</v>
      </c>
      <c r="K949">
        <f>K948+COUNTIF(전체당첨내역!$B949:$G949,10)</f>
        <v>132</v>
      </c>
      <c r="L949">
        <f>L948+COUNTIF(전체당첨내역!$B949:$G949,11)</f>
        <v>128</v>
      </c>
      <c r="M949">
        <f>M948+COUNTIF(전체당첨내역!$B949:$G949,12)</f>
        <v>135</v>
      </c>
      <c r="N949">
        <f>N948+COUNTIF(전체당첨내역!$B949:$G949,13)</f>
        <v>135</v>
      </c>
      <c r="O949">
        <f>O948+COUNTIF(전체당첨내역!$B949:$G949,14)</f>
        <v>133</v>
      </c>
      <c r="P949">
        <f>P948+COUNTIF(전체당첨내역!$B949:$G949,15)</f>
        <v>128</v>
      </c>
      <c r="Q949">
        <f>Q948+COUNTIF(전체당첨내역!$B949:$G949,16)</f>
        <v>123</v>
      </c>
      <c r="R949">
        <f>R948+COUNTIF(전체당첨내역!$B949:$G949,17)</f>
        <v>137</v>
      </c>
      <c r="S949">
        <f>S948+COUNTIF(전체당첨내역!$B949:$G949,18)</f>
        <v>139</v>
      </c>
      <c r="T949">
        <f>T948+COUNTIF(전체당첨내역!$B949:$G949,19)</f>
        <v>131</v>
      </c>
      <c r="U949">
        <f>U948+COUNTIF(전체당첨내역!$B949:$G949,20)</f>
        <v>133</v>
      </c>
      <c r="V949">
        <f>V948+COUNTIF(전체당첨내역!$B949:$G949,21)</f>
        <v>125</v>
      </c>
      <c r="W949">
        <f>W948+COUNTIF(전체당첨내역!$B949:$G949,22)</f>
        <v>107</v>
      </c>
      <c r="X949">
        <f>X948+COUNTIF(전체당첨내역!$B949:$G949,23)</f>
        <v>113</v>
      </c>
      <c r="Y949">
        <f>Y948+COUNTIF(전체당첨내역!$B949:$G949,24)</f>
        <v>124</v>
      </c>
      <c r="Z949">
        <f>Z948+COUNTIF(전체당첨내역!$B949:$G949,25)</f>
        <v>122</v>
      </c>
      <c r="AA949">
        <f>AA948+COUNTIF(전체당첨내역!$B949:$G949,26)</f>
        <v>125</v>
      </c>
      <c r="AB949">
        <f>AB948+COUNTIF(전체당첨내역!$B949:$G949,27)</f>
        <v>140</v>
      </c>
      <c r="AC949">
        <f>AC948+COUNTIF(전체당첨내역!$B949:$G949,28)</f>
        <v>117</v>
      </c>
      <c r="AD949">
        <f>AD948+COUNTIF(전체당첨내역!$B949:$G949,29)</f>
        <v>114</v>
      </c>
      <c r="AE949">
        <f>AE948+COUNTIF(전체당첨내역!$B949:$G949,30)</f>
        <v>115</v>
      </c>
      <c r="AF949">
        <f>AF948+COUNTIF(전체당첨내역!$B949:$G949,31)</f>
        <v>128</v>
      </c>
      <c r="AG949">
        <f>AG948+COUNTIF(전체당첨내역!$B949:$G949,32)</f>
        <v>110</v>
      </c>
      <c r="AH949">
        <f>AH948+COUNTIF(전체당첨내역!$B949:$G949,33)</f>
        <v>132</v>
      </c>
      <c r="AI949">
        <f>AI948+COUNTIF(전체당첨내역!$B949:$G949,34)</f>
        <v>147</v>
      </c>
      <c r="AJ949">
        <f>AJ948+COUNTIF(전체당첨내역!$B949:$G949,35)</f>
        <v>116</v>
      </c>
      <c r="AK949">
        <f>AK948+COUNTIF(전체당첨내역!$B949:$G949,36)</f>
        <v>126</v>
      </c>
      <c r="AL949">
        <f>AL948+COUNTIF(전체당첨내역!$B949:$G949,37)</f>
        <v>129</v>
      </c>
      <c r="AM949">
        <f>AM948+COUNTIF(전체당첨내역!$B949:$G949,38)</f>
        <v>128</v>
      </c>
      <c r="AN949">
        <f>AN948+COUNTIF(전체당첨내역!$B949:$G949,39)</f>
        <v>136</v>
      </c>
      <c r="AO949">
        <f>AO948+COUNTIF(전체당첨내역!$B949:$G949,40)</f>
        <v>135</v>
      </c>
      <c r="AP949">
        <f>AP948+COUNTIF(전체당첨내역!$B949:$G949,41)</f>
        <v>115</v>
      </c>
      <c r="AQ949">
        <f>AQ948+COUNTIF(전체당첨내역!$B949:$G949,42)</f>
        <v>123</v>
      </c>
      <c r="AR949">
        <f>AR948+COUNTIF(전체당첨내역!$B949:$G949,43)</f>
        <v>140</v>
      </c>
      <c r="AS949">
        <f>AS948+COUNTIF(전체당첨내역!$B949:$G949,44)</f>
        <v>126</v>
      </c>
      <c r="AT949">
        <f>AT948+COUNTIF(전체당첨내역!$B949:$G949,45)</f>
        <v>133</v>
      </c>
    </row>
    <row r="950" spans="1:46" ht="16.5" customHeight="1">
      <c r="A950">
        <v>949</v>
      </c>
      <c r="B950">
        <f>B949+COUNTIF(전체당첨내역!$B950:$G950,1)</f>
        <v>132</v>
      </c>
      <c r="C950">
        <f>C949+COUNTIF(전체당첨내역!$B950:$G950,2)</f>
        <v>124</v>
      </c>
      <c r="D950">
        <f>D949+COUNTIF(전체당첨내역!$B950:$G950,3)</f>
        <v>127</v>
      </c>
      <c r="E950">
        <f>E949+COUNTIF(전체당첨내역!$B950:$G950,4)</f>
        <v>129</v>
      </c>
      <c r="F950">
        <f>F949+COUNTIF(전체당첨내역!$B950:$G950,5)</f>
        <v>128</v>
      </c>
      <c r="G950">
        <f>G949+COUNTIF(전체당첨내역!$B950:$G950,6)</f>
        <v>118</v>
      </c>
      <c r="H950">
        <f>H949+COUNTIF(전체당첨내역!$B950:$G950,7)</f>
        <v>125</v>
      </c>
      <c r="I950">
        <f>I949+COUNTIF(전체당첨내역!$B950:$G950,8)</f>
        <v>128</v>
      </c>
      <c r="J950">
        <f>J949+COUNTIF(전체당첨내역!$B950:$G950,9)</f>
        <v>97</v>
      </c>
      <c r="K950">
        <f>K949+COUNTIF(전체당첨내역!$B950:$G950,10)</f>
        <v>132</v>
      </c>
      <c r="L950">
        <f>L949+COUNTIF(전체당첨내역!$B950:$G950,11)</f>
        <v>128</v>
      </c>
      <c r="M950">
        <f>M949+COUNTIF(전체당첨내역!$B950:$G950,12)</f>
        <v>135</v>
      </c>
      <c r="N950">
        <f>N949+COUNTIF(전체당첨내역!$B950:$G950,13)</f>
        <v>135</v>
      </c>
      <c r="O950">
        <f>O949+COUNTIF(전체당첨내역!$B950:$G950,14)</f>
        <v>134</v>
      </c>
      <c r="P950">
        <f>P949+COUNTIF(전체당첨내역!$B950:$G950,15)</f>
        <v>128</v>
      </c>
      <c r="Q950">
        <f>Q949+COUNTIF(전체당첨내역!$B950:$G950,16)</f>
        <v>123</v>
      </c>
      <c r="R950">
        <f>R949+COUNTIF(전체당첨내역!$B950:$G950,17)</f>
        <v>137</v>
      </c>
      <c r="S950">
        <f>S949+COUNTIF(전체당첨내역!$B950:$G950,18)</f>
        <v>139</v>
      </c>
      <c r="T950">
        <f>T949+COUNTIF(전체당첨내역!$B950:$G950,19)</f>
        <v>131</v>
      </c>
      <c r="U950">
        <f>U949+COUNTIF(전체당첨내역!$B950:$G950,20)</f>
        <v>133</v>
      </c>
      <c r="V950">
        <f>V949+COUNTIF(전체당첨내역!$B950:$G950,21)</f>
        <v>126</v>
      </c>
      <c r="W950">
        <f>W949+COUNTIF(전체당첨내역!$B950:$G950,22)</f>
        <v>107</v>
      </c>
      <c r="X950">
        <f>X949+COUNTIF(전체당첨내역!$B950:$G950,23)</f>
        <v>113</v>
      </c>
      <c r="Y950">
        <f>Y949+COUNTIF(전체당첨내역!$B950:$G950,24)</f>
        <v>124</v>
      </c>
      <c r="Z950">
        <f>Z949+COUNTIF(전체당첨내역!$B950:$G950,25)</f>
        <v>122</v>
      </c>
      <c r="AA950">
        <f>AA949+COUNTIF(전체당첨내역!$B950:$G950,26)</f>
        <v>125</v>
      </c>
      <c r="AB950">
        <f>AB949+COUNTIF(전체당첨내역!$B950:$G950,27)</f>
        <v>140</v>
      </c>
      <c r="AC950">
        <f>AC949+COUNTIF(전체당첨내역!$B950:$G950,28)</f>
        <v>117</v>
      </c>
      <c r="AD950">
        <f>AD949+COUNTIF(전체당첨내역!$B950:$G950,29)</f>
        <v>114</v>
      </c>
      <c r="AE950">
        <f>AE949+COUNTIF(전체당첨내역!$B950:$G950,30)</f>
        <v>115</v>
      </c>
      <c r="AF950">
        <f>AF949+COUNTIF(전체당첨내역!$B950:$G950,31)</f>
        <v>128</v>
      </c>
      <c r="AG950">
        <f>AG949+COUNTIF(전체당첨내역!$B950:$G950,32)</f>
        <v>110</v>
      </c>
      <c r="AH950">
        <f>AH949+COUNTIF(전체당첨내역!$B950:$G950,33)</f>
        <v>132</v>
      </c>
      <c r="AI950">
        <f>AI949+COUNTIF(전체당첨내역!$B950:$G950,34)</f>
        <v>147</v>
      </c>
      <c r="AJ950">
        <f>AJ949+COUNTIF(전체당첨내역!$B950:$G950,35)</f>
        <v>117</v>
      </c>
      <c r="AK950">
        <f>AK949+COUNTIF(전체당첨내역!$B950:$G950,36)</f>
        <v>127</v>
      </c>
      <c r="AL950">
        <f>AL949+COUNTIF(전체당첨내역!$B950:$G950,37)</f>
        <v>129</v>
      </c>
      <c r="AM950">
        <f>AM949+COUNTIF(전체당첨내역!$B950:$G950,38)</f>
        <v>128</v>
      </c>
      <c r="AN950">
        <f>AN949+COUNTIF(전체당첨내역!$B950:$G950,39)</f>
        <v>136</v>
      </c>
      <c r="AO950">
        <f>AO949+COUNTIF(전체당첨내역!$B950:$G950,40)</f>
        <v>136</v>
      </c>
      <c r="AP950">
        <f>AP949+COUNTIF(전체당첨내역!$B950:$G950,41)</f>
        <v>115</v>
      </c>
      <c r="AQ950">
        <f>AQ949+COUNTIF(전체당첨내역!$B950:$G950,42)</f>
        <v>123</v>
      </c>
      <c r="AR950">
        <f>AR949+COUNTIF(전체당첨내역!$B950:$G950,43)</f>
        <v>140</v>
      </c>
      <c r="AS950">
        <f>AS949+COUNTIF(전체당첨내역!$B950:$G950,44)</f>
        <v>127</v>
      </c>
      <c r="AT950">
        <f>AT949+COUNTIF(전체당첨내역!$B950:$G950,45)</f>
        <v>133</v>
      </c>
    </row>
    <row r="951" spans="1:46" ht="16.5" customHeight="1">
      <c r="A951">
        <v>950</v>
      </c>
      <c r="B951">
        <f>B950+COUNTIF(전체당첨내역!$B951:$G951,1)</f>
        <v>132</v>
      </c>
      <c r="C951">
        <f>C950+COUNTIF(전체당첨내역!$B951:$G951,2)</f>
        <v>124</v>
      </c>
      <c r="D951">
        <f>D950+COUNTIF(전체당첨내역!$B951:$G951,3)</f>
        <v>128</v>
      </c>
      <c r="E951">
        <f>E950+COUNTIF(전체당첨내역!$B951:$G951,4)</f>
        <v>130</v>
      </c>
      <c r="F951">
        <f>F950+COUNTIF(전체당첨내역!$B951:$G951,5)</f>
        <v>128</v>
      </c>
      <c r="G951">
        <f>G950+COUNTIF(전체당첨내역!$B951:$G951,6)</f>
        <v>118</v>
      </c>
      <c r="H951">
        <f>H950+COUNTIF(전체당첨내역!$B951:$G951,7)</f>
        <v>125</v>
      </c>
      <c r="I951">
        <f>I950+COUNTIF(전체당첨내역!$B951:$G951,8)</f>
        <v>128</v>
      </c>
      <c r="J951">
        <f>J950+COUNTIF(전체당첨내역!$B951:$G951,9)</f>
        <v>97</v>
      </c>
      <c r="K951">
        <f>K950+COUNTIF(전체당첨내역!$B951:$G951,10)</f>
        <v>132</v>
      </c>
      <c r="L951">
        <f>L950+COUNTIF(전체당첨내역!$B951:$G951,11)</f>
        <v>128</v>
      </c>
      <c r="M951">
        <f>M950+COUNTIF(전체당첨내역!$B951:$G951,12)</f>
        <v>135</v>
      </c>
      <c r="N951">
        <f>N950+COUNTIF(전체당첨내역!$B951:$G951,13)</f>
        <v>135</v>
      </c>
      <c r="O951">
        <f>O950+COUNTIF(전체당첨내역!$B951:$G951,14)</f>
        <v>134</v>
      </c>
      <c r="P951">
        <f>P950+COUNTIF(전체당첨내역!$B951:$G951,15)</f>
        <v>129</v>
      </c>
      <c r="Q951">
        <f>Q950+COUNTIF(전체당첨내역!$B951:$G951,16)</f>
        <v>123</v>
      </c>
      <c r="R951">
        <f>R950+COUNTIF(전체당첨내역!$B951:$G951,17)</f>
        <v>137</v>
      </c>
      <c r="S951">
        <f>S950+COUNTIF(전체당첨내역!$B951:$G951,18)</f>
        <v>139</v>
      </c>
      <c r="T951">
        <f>T950+COUNTIF(전체당첨내역!$B951:$G951,19)</f>
        <v>131</v>
      </c>
      <c r="U951">
        <f>U950+COUNTIF(전체당첨내역!$B951:$G951,20)</f>
        <v>133</v>
      </c>
      <c r="V951">
        <f>V950+COUNTIF(전체당첨내역!$B951:$G951,21)</f>
        <v>126</v>
      </c>
      <c r="W951">
        <f>W950+COUNTIF(전체당첨내역!$B951:$G951,22)</f>
        <v>108</v>
      </c>
      <c r="X951">
        <f>X950+COUNTIF(전체당첨내역!$B951:$G951,23)</f>
        <v>113</v>
      </c>
      <c r="Y951">
        <f>Y950+COUNTIF(전체당첨내역!$B951:$G951,24)</f>
        <v>124</v>
      </c>
      <c r="Z951">
        <f>Z950+COUNTIF(전체당첨내역!$B951:$G951,25)</f>
        <v>122</v>
      </c>
      <c r="AA951">
        <f>AA950+COUNTIF(전체당첨내역!$B951:$G951,26)</f>
        <v>125</v>
      </c>
      <c r="AB951">
        <f>AB950+COUNTIF(전체당첨내역!$B951:$G951,27)</f>
        <v>140</v>
      </c>
      <c r="AC951">
        <f>AC950+COUNTIF(전체당첨내역!$B951:$G951,28)</f>
        <v>118</v>
      </c>
      <c r="AD951">
        <f>AD950+COUNTIF(전체당첨내역!$B951:$G951,29)</f>
        <v>114</v>
      </c>
      <c r="AE951">
        <f>AE950+COUNTIF(전체당첨내역!$B951:$G951,30)</f>
        <v>115</v>
      </c>
      <c r="AF951">
        <f>AF950+COUNTIF(전체당첨내역!$B951:$G951,31)</f>
        <v>128</v>
      </c>
      <c r="AG951">
        <f>AG950+COUNTIF(전체당첨내역!$B951:$G951,32)</f>
        <v>110</v>
      </c>
      <c r="AH951">
        <f>AH950+COUNTIF(전체당첨내역!$B951:$G951,33)</f>
        <v>132</v>
      </c>
      <c r="AI951">
        <f>AI950+COUNTIF(전체당첨내역!$B951:$G951,34)</f>
        <v>147</v>
      </c>
      <c r="AJ951">
        <f>AJ950+COUNTIF(전체당첨내역!$B951:$G951,35)</f>
        <v>117</v>
      </c>
      <c r="AK951">
        <f>AK950+COUNTIF(전체당첨내역!$B951:$G951,36)</f>
        <v>127</v>
      </c>
      <c r="AL951">
        <f>AL950+COUNTIF(전체당첨내역!$B951:$G951,37)</f>
        <v>129</v>
      </c>
      <c r="AM951">
        <f>AM950+COUNTIF(전체당첨내역!$B951:$G951,38)</f>
        <v>128</v>
      </c>
      <c r="AN951">
        <f>AN950+COUNTIF(전체당첨내역!$B951:$G951,39)</f>
        <v>136</v>
      </c>
      <c r="AO951">
        <f>AO950+COUNTIF(전체당첨내역!$B951:$G951,40)</f>
        <v>137</v>
      </c>
      <c r="AP951">
        <f>AP950+COUNTIF(전체당첨내역!$B951:$G951,41)</f>
        <v>115</v>
      </c>
      <c r="AQ951">
        <f>AQ950+COUNTIF(전체당첨내역!$B951:$G951,42)</f>
        <v>123</v>
      </c>
      <c r="AR951">
        <f>AR950+COUNTIF(전체당첨내역!$B951:$G951,43)</f>
        <v>140</v>
      </c>
      <c r="AS951">
        <f>AS950+COUNTIF(전체당첨내역!$B951:$G951,44)</f>
        <v>127</v>
      </c>
      <c r="AT951">
        <f>AT950+COUNTIF(전체당첨내역!$B951:$G951,45)</f>
        <v>133</v>
      </c>
    </row>
    <row r="952" spans="1:46" ht="16.5" customHeight="1">
      <c r="A952">
        <v>951</v>
      </c>
      <c r="B952">
        <f>B951+COUNTIF(전체당첨내역!$B952:$G952,1)</f>
        <v>132</v>
      </c>
      <c r="C952">
        <f>C951+COUNTIF(전체당첨내역!$B952:$G952,2)</f>
        <v>125</v>
      </c>
      <c r="D952">
        <f>D951+COUNTIF(전체당첨내역!$B952:$G952,3)</f>
        <v>128</v>
      </c>
      <c r="E952">
        <f>E951+COUNTIF(전체당첨내역!$B952:$G952,4)</f>
        <v>130</v>
      </c>
      <c r="F952">
        <f>F951+COUNTIF(전체당첨내역!$B952:$G952,5)</f>
        <v>128</v>
      </c>
      <c r="G952">
        <f>G951+COUNTIF(전체당첨내역!$B952:$G952,6)</f>
        <v>118</v>
      </c>
      <c r="H952">
        <f>H951+COUNTIF(전체당첨내역!$B952:$G952,7)</f>
        <v>125</v>
      </c>
      <c r="I952">
        <f>I951+COUNTIF(전체당첨내역!$B952:$G952,8)</f>
        <v>128</v>
      </c>
      <c r="J952">
        <f>J951+COUNTIF(전체당첨내역!$B952:$G952,9)</f>
        <v>97</v>
      </c>
      <c r="K952">
        <f>K951+COUNTIF(전체당첨내역!$B952:$G952,10)</f>
        <v>132</v>
      </c>
      <c r="L952">
        <f>L951+COUNTIF(전체당첨내역!$B952:$G952,11)</f>
        <v>128</v>
      </c>
      <c r="M952">
        <f>M951+COUNTIF(전체당첨내역!$B952:$G952,12)</f>
        <v>136</v>
      </c>
      <c r="N952">
        <f>N951+COUNTIF(전체당첨내역!$B952:$G952,13)</f>
        <v>135</v>
      </c>
      <c r="O952">
        <f>O951+COUNTIF(전체당첨내역!$B952:$G952,14)</f>
        <v>134</v>
      </c>
      <c r="P952">
        <f>P951+COUNTIF(전체당첨내역!$B952:$G952,15)</f>
        <v>129</v>
      </c>
      <c r="Q952">
        <f>Q951+COUNTIF(전체당첨내역!$B952:$G952,16)</f>
        <v>123</v>
      </c>
      <c r="R952">
        <f>R951+COUNTIF(전체당첨내역!$B952:$G952,17)</f>
        <v>137</v>
      </c>
      <c r="S952">
        <f>S951+COUNTIF(전체당첨내역!$B952:$G952,18)</f>
        <v>139</v>
      </c>
      <c r="T952">
        <f>T951+COUNTIF(전체당첨내역!$B952:$G952,19)</f>
        <v>131</v>
      </c>
      <c r="U952">
        <f>U951+COUNTIF(전체당첨내역!$B952:$G952,20)</f>
        <v>133</v>
      </c>
      <c r="V952">
        <f>V951+COUNTIF(전체당첨내역!$B952:$G952,21)</f>
        <v>126</v>
      </c>
      <c r="W952">
        <f>W951+COUNTIF(전체당첨내역!$B952:$G952,22)</f>
        <v>108</v>
      </c>
      <c r="X952">
        <f>X951+COUNTIF(전체당첨내역!$B952:$G952,23)</f>
        <v>113</v>
      </c>
      <c r="Y952">
        <f>Y951+COUNTIF(전체당첨내역!$B952:$G952,24)</f>
        <v>124</v>
      </c>
      <c r="Z952">
        <f>Z951+COUNTIF(전체당첨내역!$B952:$G952,25)</f>
        <v>122</v>
      </c>
      <c r="AA952">
        <f>AA951+COUNTIF(전체당첨내역!$B952:$G952,26)</f>
        <v>125</v>
      </c>
      <c r="AB952">
        <f>AB951+COUNTIF(전체당첨내역!$B952:$G952,27)</f>
        <v>140</v>
      </c>
      <c r="AC952">
        <f>AC951+COUNTIF(전체당첨내역!$B952:$G952,28)</f>
        <v>118</v>
      </c>
      <c r="AD952">
        <f>AD951+COUNTIF(전체당첨내역!$B952:$G952,29)</f>
        <v>114</v>
      </c>
      <c r="AE952">
        <f>AE951+COUNTIF(전체당첨내역!$B952:$G952,30)</f>
        <v>116</v>
      </c>
      <c r="AF952">
        <f>AF951+COUNTIF(전체당첨내역!$B952:$G952,31)</f>
        <v>129</v>
      </c>
      <c r="AG952">
        <f>AG951+COUNTIF(전체당첨내역!$B952:$G952,32)</f>
        <v>110</v>
      </c>
      <c r="AH952">
        <f>AH951+COUNTIF(전체당첨내역!$B952:$G952,33)</f>
        <v>132</v>
      </c>
      <c r="AI952">
        <f>AI951+COUNTIF(전체당첨내역!$B952:$G952,34)</f>
        <v>147</v>
      </c>
      <c r="AJ952">
        <f>AJ951+COUNTIF(전체당첨내역!$B952:$G952,35)</f>
        <v>117</v>
      </c>
      <c r="AK952">
        <f>AK951+COUNTIF(전체당첨내역!$B952:$G952,36)</f>
        <v>127</v>
      </c>
      <c r="AL952">
        <f>AL951+COUNTIF(전체당첨내역!$B952:$G952,37)</f>
        <v>129</v>
      </c>
      <c r="AM952">
        <f>AM951+COUNTIF(전체당첨내역!$B952:$G952,38)</f>
        <v>128</v>
      </c>
      <c r="AN952">
        <f>AN951+COUNTIF(전체당첨내역!$B952:$G952,39)</f>
        <v>137</v>
      </c>
      <c r="AO952">
        <f>AO951+COUNTIF(전체당첨내역!$B952:$G952,40)</f>
        <v>137</v>
      </c>
      <c r="AP952">
        <f>AP951+COUNTIF(전체당첨내역!$B952:$G952,41)</f>
        <v>115</v>
      </c>
      <c r="AQ952">
        <f>AQ951+COUNTIF(전체당첨내역!$B952:$G952,42)</f>
        <v>123</v>
      </c>
      <c r="AR952">
        <f>AR951+COUNTIF(전체당첨내역!$B952:$G952,43)</f>
        <v>141</v>
      </c>
      <c r="AS952">
        <f>AS951+COUNTIF(전체당첨내역!$B952:$G952,44)</f>
        <v>127</v>
      </c>
      <c r="AT952">
        <f>AT951+COUNTIF(전체당첨내역!$B952:$G952,45)</f>
        <v>133</v>
      </c>
    </row>
    <row r="953" spans="1:46" ht="16.5" customHeight="1">
      <c r="A953">
        <v>952</v>
      </c>
      <c r="B953">
        <f>B952+COUNTIF(전체당첨내역!$B953:$G953,1)</f>
        <v>132</v>
      </c>
      <c r="C953">
        <f>C952+COUNTIF(전체당첨내역!$B953:$G953,2)</f>
        <v>125</v>
      </c>
      <c r="D953">
        <f>D952+COUNTIF(전체당첨내역!$B953:$G953,3)</f>
        <v>128</v>
      </c>
      <c r="E953">
        <f>E952+COUNTIF(전체당첨내역!$B953:$G953,4)</f>
        <v>131</v>
      </c>
      <c r="F953">
        <f>F952+COUNTIF(전체당첨내역!$B953:$G953,5)</f>
        <v>128</v>
      </c>
      <c r="G953">
        <f>G952+COUNTIF(전체당첨내역!$B953:$G953,6)</f>
        <v>118</v>
      </c>
      <c r="H953">
        <f>H952+COUNTIF(전체당첨내역!$B953:$G953,7)</f>
        <v>125</v>
      </c>
      <c r="I953">
        <f>I952+COUNTIF(전체당첨내역!$B953:$G953,8)</f>
        <v>128</v>
      </c>
      <c r="J953">
        <f>J952+COUNTIF(전체당첨내역!$B953:$G953,9)</f>
        <v>97</v>
      </c>
      <c r="K953">
        <f>K952+COUNTIF(전체당첨내역!$B953:$G953,10)</f>
        <v>132</v>
      </c>
      <c r="L953">
        <f>L952+COUNTIF(전체당첨내역!$B953:$G953,11)</f>
        <v>128</v>
      </c>
      <c r="M953">
        <f>M952+COUNTIF(전체당첨내역!$B953:$G953,12)</f>
        <v>137</v>
      </c>
      <c r="N953">
        <f>N952+COUNTIF(전체당첨내역!$B953:$G953,13)</f>
        <v>135</v>
      </c>
      <c r="O953">
        <f>O952+COUNTIF(전체당첨내역!$B953:$G953,14)</f>
        <v>134</v>
      </c>
      <c r="P953">
        <f>P952+COUNTIF(전체당첨내역!$B953:$G953,15)</f>
        <v>129</v>
      </c>
      <c r="Q953">
        <f>Q952+COUNTIF(전체당첨내역!$B953:$G953,16)</f>
        <v>123</v>
      </c>
      <c r="R953">
        <f>R952+COUNTIF(전체당첨내역!$B953:$G953,17)</f>
        <v>137</v>
      </c>
      <c r="S953">
        <f>S952+COUNTIF(전체당첨내역!$B953:$G953,18)</f>
        <v>139</v>
      </c>
      <c r="T953">
        <f>T952+COUNTIF(전체당첨내역!$B953:$G953,19)</f>
        <v>131</v>
      </c>
      <c r="U953">
        <f>U952+COUNTIF(전체당첨내역!$B953:$G953,20)</f>
        <v>133</v>
      </c>
      <c r="V953">
        <f>V952+COUNTIF(전체당첨내역!$B953:$G953,21)</f>
        <v>126</v>
      </c>
      <c r="W953">
        <f>W952+COUNTIF(전체당첨내역!$B953:$G953,22)</f>
        <v>109</v>
      </c>
      <c r="X953">
        <f>X952+COUNTIF(전체당첨내역!$B953:$G953,23)</f>
        <v>113</v>
      </c>
      <c r="Y953">
        <f>Y952+COUNTIF(전체당첨내역!$B953:$G953,24)</f>
        <v>125</v>
      </c>
      <c r="Z953">
        <f>Z952+COUNTIF(전체당첨내역!$B953:$G953,25)</f>
        <v>122</v>
      </c>
      <c r="AA953">
        <f>AA952+COUNTIF(전체당첨내역!$B953:$G953,26)</f>
        <v>125</v>
      </c>
      <c r="AB953">
        <f>AB952+COUNTIF(전체당첨내역!$B953:$G953,27)</f>
        <v>140</v>
      </c>
      <c r="AC953">
        <f>AC952+COUNTIF(전체당첨내역!$B953:$G953,28)</f>
        <v>118</v>
      </c>
      <c r="AD953">
        <f>AD952+COUNTIF(전체당첨내역!$B953:$G953,29)</f>
        <v>114</v>
      </c>
      <c r="AE953">
        <f>AE952+COUNTIF(전체당첨내역!$B953:$G953,30)</f>
        <v>116</v>
      </c>
      <c r="AF953">
        <f>AF952+COUNTIF(전체당첨내역!$B953:$G953,31)</f>
        <v>129</v>
      </c>
      <c r="AG953">
        <f>AG952+COUNTIF(전체당첨내역!$B953:$G953,32)</f>
        <v>110</v>
      </c>
      <c r="AH953">
        <f>AH952+COUNTIF(전체당첨내역!$B953:$G953,33)</f>
        <v>133</v>
      </c>
      <c r="AI953">
        <f>AI952+COUNTIF(전체당첨내역!$B953:$G953,34)</f>
        <v>147</v>
      </c>
      <c r="AJ953">
        <f>AJ952+COUNTIF(전체당첨내역!$B953:$G953,35)</f>
        <v>117</v>
      </c>
      <c r="AK953">
        <f>AK952+COUNTIF(전체당첨내역!$B953:$G953,36)</f>
        <v>127</v>
      </c>
      <c r="AL953">
        <f>AL952+COUNTIF(전체당첨내역!$B953:$G953,37)</f>
        <v>129</v>
      </c>
      <c r="AM953">
        <f>AM952+COUNTIF(전체당첨내역!$B953:$G953,38)</f>
        <v>128</v>
      </c>
      <c r="AN953">
        <f>AN952+COUNTIF(전체당첨내역!$B953:$G953,39)</f>
        <v>137</v>
      </c>
      <c r="AO953">
        <f>AO952+COUNTIF(전체당첨내역!$B953:$G953,40)</f>
        <v>137</v>
      </c>
      <c r="AP953">
        <f>AP952+COUNTIF(전체당첨내역!$B953:$G953,41)</f>
        <v>116</v>
      </c>
      <c r="AQ953">
        <f>AQ952+COUNTIF(전체당첨내역!$B953:$G953,42)</f>
        <v>123</v>
      </c>
      <c r="AR953">
        <f>AR952+COUNTIF(전체당첨내역!$B953:$G953,43)</f>
        <v>141</v>
      </c>
      <c r="AS953">
        <f>AS952+COUNTIF(전체당첨내역!$B953:$G953,44)</f>
        <v>127</v>
      </c>
      <c r="AT953">
        <f>AT952+COUNTIF(전체당첨내역!$B953:$G953,45)</f>
        <v>133</v>
      </c>
    </row>
    <row r="954" spans="1:46" ht="16.5" customHeight="1">
      <c r="A954">
        <v>953</v>
      </c>
      <c r="B954">
        <f>B953+COUNTIF(전체당첨내역!$B954:$G954,1)</f>
        <v>132</v>
      </c>
      <c r="C954">
        <f>C953+COUNTIF(전체당첨내역!$B954:$G954,2)</f>
        <v>125</v>
      </c>
      <c r="D954">
        <f>D953+COUNTIF(전체당첨내역!$B954:$G954,3)</f>
        <v>128</v>
      </c>
      <c r="E954">
        <f>E953+COUNTIF(전체당첨내역!$B954:$G954,4)</f>
        <v>131</v>
      </c>
      <c r="F954">
        <f>F953+COUNTIF(전체당첨내역!$B954:$G954,5)</f>
        <v>128</v>
      </c>
      <c r="G954">
        <f>G953+COUNTIF(전체당첨내역!$B954:$G954,6)</f>
        <v>118</v>
      </c>
      <c r="H954">
        <f>H953+COUNTIF(전체당첨내역!$B954:$G954,7)</f>
        <v>126</v>
      </c>
      <c r="I954">
        <f>I953+COUNTIF(전체당첨내역!$B954:$G954,8)</f>
        <v>128</v>
      </c>
      <c r="J954">
        <f>J953+COUNTIF(전체당첨내역!$B954:$G954,9)</f>
        <v>98</v>
      </c>
      <c r="K954">
        <f>K953+COUNTIF(전체당첨내역!$B954:$G954,10)</f>
        <v>132</v>
      </c>
      <c r="L954">
        <f>L953+COUNTIF(전체당첨내역!$B954:$G954,11)</f>
        <v>128</v>
      </c>
      <c r="M954">
        <f>M953+COUNTIF(전체당첨내역!$B954:$G954,12)</f>
        <v>137</v>
      </c>
      <c r="N954">
        <f>N953+COUNTIF(전체당첨내역!$B954:$G954,13)</f>
        <v>135</v>
      </c>
      <c r="O954">
        <f>O953+COUNTIF(전체당첨내역!$B954:$G954,14)</f>
        <v>134</v>
      </c>
      <c r="P954">
        <f>P953+COUNTIF(전체당첨내역!$B954:$G954,15)</f>
        <v>129</v>
      </c>
      <c r="Q954">
        <f>Q953+COUNTIF(전체당첨내역!$B954:$G954,16)</f>
        <v>123</v>
      </c>
      <c r="R954">
        <f>R953+COUNTIF(전체당첨내역!$B954:$G954,17)</f>
        <v>137</v>
      </c>
      <c r="S954">
        <f>S953+COUNTIF(전체당첨내역!$B954:$G954,18)</f>
        <v>139</v>
      </c>
      <c r="T954">
        <f>T953+COUNTIF(전체당첨내역!$B954:$G954,19)</f>
        <v>131</v>
      </c>
      <c r="U954">
        <f>U953+COUNTIF(전체당첨내역!$B954:$G954,20)</f>
        <v>133</v>
      </c>
      <c r="V954">
        <f>V953+COUNTIF(전체당첨내역!$B954:$G954,21)</f>
        <v>126</v>
      </c>
      <c r="W954">
        <f>W953+COUNTIF(전체당첨내역!$B954:$G954,22)</f>
        <v>110</v>
      </c>
      <c r="X954">
        <f>X953+COUNTIF(전체당첨내역!$B954:$G954,23)</f>
        <v>113</v>
      </c>
      <c r="Y954">
        <f>Y953+COUNTIF(전체당첨내역!$B954:$G954,24)</f>
        <v>125</v>
      </c>
      <c r="Z954">
        <f>Z953+COUNTIF(전체당첨내역!$B954:$G954,25)</f>
        <v>122</v>
      </c>
      <c r="AA954">
        <f>AA953+COUNTIF(전체당첨내역!$B954:$G954,26)</f>
        <v>125</v>
      </c>
      <c r="AB954">
        <f>AB953+COUNTIF(전체당첨내역!$B954:$G954,27)</f>
        <v>141</v>
      </c>
      <c r="AC954">
        <f>AC953+COUNTIF(전체당첨내역!$B954:$G954,28)</f>
        <v>118</v>
      </c>
      <c r="AD954">
        <f>AD953+COUNTIF(전체당첨내역!$B954:$G954,29)</f>
        <v>114</v>
      </c>
      <c r="AE954">
        <f>AE953+COUNTIF(전체당첨내역!$B954:$G954,30)</f>
        <v>116</v>
      </c>
      <c r="AF954">
        <f>AF953+COUNTIF(전체당첨내역!$B954:$G954,31)</f>
        <v>129</v>
      </c>
      <c r="AG954">
        <f>AG953+COUNTIF(전체당첨내역!$B954:$G954,32)</f>
        <v>110</v>
      </c>
      <c r="AH954">
        <f>AH953+COUNTIF(전체당첨내역!$B954:$G954,33)</f>
        <v>133</v>
      </c>
      <c r="AI954">
        <f>AI953+COUNTIF(전체당첨내역!$B954:$G954,34)</f>
        <v>147</v>
      </c>
      <c r="AJ954">
        <f>AJ953+COUNTIF(전체당첨내역!$B954:$G954,35)</f>
        <v>117</v>
      </c>
      <c r="AK954">
        <f>AK953+COUNTIF(전체당첨내역!$B954:$G954,36)</f>
        <v>127</v>
      </c>
      <c r="AL954">
        <f>AL953+COUNTIF(전체당첨내역!$B954:$G954,37)</f>
        <v>130</v>
      </c>
      <c r="AM954">
        <f>AM953+COUNTIF(전체당첨내역!$B954:$G954,38)</f>
        <v>128</v>
      </c>
      <c r="AN954">
        <f>AN953+COUNTIF(전체당첨내역!$B954:$G954,39)</f>
        <v>137</v>
      </c>
      <c r="AO954">
        <f>AO953+COUNTIF(전체당첨내역!$B954:$G954,40)</f>
        <v>137</v>
      </c>
      <c r="AP954">
        <f>AP953+COUNTIF(전체당첨내역!$B954:$G954,41)</f>
        <v>116</v>
      </c>
      <c r="AQ954">
        <f>AQ953+COUNTIF(전체당첨내역!$B954:$G954,42)</f>
        <v>124</v>
      </c>
      <c r="AR954">
        <f>AR953+COUNTIF(전체당첨내역!$B954:$G954,43)</f>
        <v>141</v>
      </c>
      <c r="AS954">
        <f>AS953+COUNTIF(전체당첨내역!$B954:$G954,44)</f>
        <v>127</v>
      </c>
      <c r="AT954">
        <f>AT953+COUNTIF(전체당첨내역!$B954:$G954,45)</f>
        <v>133</v>
      </c>
    </row>
    <row r="955" spans="1:46" ht="16.5" customHeight="1">
      <c r="A955">
        <v>954</v>
      </c>
      <c r="B955">
        <f>B954+COUNTIF(전체당첨내역!$B955:$G955,1)</f>
        <v>133</v>
      </c>
      <c r="C955">
        <f>C954+COUNTIF(전체당첨내역!$B955:$G955,2)</f>
        <v>125</v>
      </c>
      <c r="D955">
        <f>D954+COUNTIF(전체당첨내역!$B955:$G955,3)</f>
        <v>128</v>
      </c>
      <c r="E955">
        <f>E954+COUNTIF(전체당첨내역!$B955:$G955,4)</f>
        <v>131</v>
      </c>
      <c r="F955">
        <f>F954+COUNTIF(전체당첨내역!$B955:$G955,5)</f>
        <v>128</v>
      </c>
      <c r="G955">
        <f>G954+COUNTIF(전체당첨내역!$B955:$G955,6)</f>
        <v>118</v>
      </c>
      <c r="H955">
        <f>H954+COUNTIF(전체당첨내역!$B955:$G955,7)</f>
        <v>126</v>
      </c>
      <c r="I955">
        <f>I954+COUNTIF(전체당첨내역!$B955:$G955,8)</f>
        <v>128</v>
      </c>
      <c r="J955">
        <f>J954+COUNTIF(전체당첨내역!$B955:$G955,9)</f>
        <v>99</v>
      </c>
      <c r="K955">
        <f>K954+COUNTIF(전체당첨내역!$B955:$G955,10)</f>
        <v>132</v>
      </c>
      <c r="L955">
        <f>L954+COUNTIF(전체당첨내역!$B955:$G955,11)</f>
        <v>128</v>
      </c>
      <c r="M955">
        <f>M954+COUNTIF(전체당첨내역!$B955:$G955,12)</f>
        <v>137</v>
      </c>
      <c r="N955">
        <f>N954+COUNTIF(전체당첨내역!$B955:$G955,13)</f>
        <v>135</v>
      </c>
      <c r="O955">
        <f>O954+COUNTIF(전체당첨내역!$B955:$G955,14)</f>
        <v>134</v>
      </c>
      <c r="P955">
        <f>P954+COUNTIF(전체당첨내역!$B955:$G955,15)</f>
        <v>129</v>
      </c>
      <c r="Q955">
        <f>Q954+COUNTIF(전체당첨내역!$B955:$G955,16)</f>
        <v>123</v>
      </c>
      <c r="R955">
        <f>R954+COUNTIF(전체당첨내역!$B955:$G955,17)</f>
        <v>137</v>
      </c>
      <c r="S955">
        <f>S954+COUNTIF(전체당첨내역!$B955:$G955,18)</f>
        <v>139</v>
      </c>
      <c r="T955">
        <f>T954+COUNTIF(전체당첨내역!$B955:$G955,19)</f>
        <v>131</v>
      </c>
      <c r="U955">
        <f>U954+COUNTIF(전체당첨내역!$B955:$G955,20)</f>
        <v>133</v>
      </c>
      <c r="V955">
        <f>V954+COUNTIF(전체당첨내역!$B955:$G955,21)</f>
        <v>126</v>
      </c>
      <c r="W955">
        <f>W954+COUNTIF(전체당첨내역!$B955:$G955,22)</f>
        <v>110</v>
      </c>
      <c r="X955">
        <f>X954+COUNTIF(전체당첨내역!$B955:$G955,23)</f>
        <v>113</v>
      </c>
      <c r="Y955">
        <f>Y954+COUNTIF(전체당첨내역!$B955:$G955,24)</f>
        <v>125</v>
      </c>
      <c r="Z955">
        <f>Z954+COUNTIF(전체당첨내역!$B955:$G955,25)</f>
        <v>122</v>
      </c>
      <c r="AA955">
        <f>AA954+COUNTIF(전체당첨내역!$B955:$G955,26)</f>
        <v>126</v>
      </c>
      <c r="AB955">
        <f>AB954+COUNTIF(전체당첨내역!$B955:$G955,27)</f>
        <v>141</v>
      </c>
      <c r="AC955">
        <f>AC954+COUNTIF(전체당첨내역!$B955:$G955,28)</f>
        <v>119</v>
      </c>
      <c r="AD955">
        <f>AD954+COUNTIF(전체당첨내역!$B955:$G955,29)</f>
        <v>114</v>
      </c>
      <c r="AE955">
        <f>AE954+COUNTIF(전체당첨내역!$B955:$G955,30)</f>
        <v>117</v>
      </c>
      <c r="AF955">
        <f>AF954+COUNTIF(전체당첨내역!$B955:$G955,31)</f>
        <v>129</v>
      </c>
      <c r="AG955">
        <f>AG954+COUNTIF(전체당첨내역!$B955:$G955,32)</f>
        <v>110</v>
      </c>
      <c r="AH955">
        <f>AH954+COUNTIF(전체당첨내역!$B955:$G955,33)</f>
        <v>133</v>
      </c>
      <c r="AI955">
        <f>AI954+COUNTIF(전체당첨내역!$B955:$G955,34)</f>
        <v>147</v>
      </c>
      <c r="AJ955">
        <f>AJ954+COUNTIF(전체당첨내역!$B955:$G955,35)</f>
        <v>117</v>
      </c>
      <c r="AK955">
        <f>AK954+COUNTIF(전체당첨내역!$B955:$G955,36)</f>
        <v>127</v>
      </c>
      <c r="AL955">
        <f>AL954+COUNTIF(전체당첨내역!$B955:$G955,37)</f>
        <v>130</v>
      </c>
      <c r="AM955">
        <f>AM954+COUNTIF(전체당첨내역!$B955:$G955,38)</f>
        <v>128</v>
      </c>
      <c r="AN955">
        <f>AN954+COUNTIF(전체당첨내역!$B955:$G955,39)</f>
        <v>137</v>
      </c>
      <c r="AO955">
        <f>AO954+COUNTIF(전체당첨내역!$B955:$G955,40)</f>
        <v>137</v>
      </c>
      <c r="AP955">
        <f>AP954+COUNTIF(전체당첨내역!$B955:$G955,41)</f>
        <v>117</v>
      </c>
      <c r="AQ955">
        <f>AQ954+COUNTIF(전체당첨내역!$B955:$G955,42)</f>
        <v>124</v>
      </c>
      <c r="AR955">
        <f>AR954+COUNTIF(전체당첨내역!$B955:$G955,43)</f>
        <v>141</v>
      </c>
      <c r="AS955">
        <f>AS954+COUNTIF(전체당첨내역!$B955:$G955,44)</f>
        <v>127</v>
      </c>
      <c r="AT955">
        <f>AT954+COUNTIF(전체당첨내역!$B955:$G955,45)</f>
        <v>133</v>
      </c>
    </row>
    <row r="956" spans="1:46" ht="16.5" customHeight="1">
      <c r="A956">
        <v>955</v>
      </c>
      <c r="B956">
        <f>B955+COUNTIF(전체당첨내역!$B956:$G956,1)</f>
        <v>133</v>
      </c>
      <c r="C956">
        <f>C955+COUNTIF(전체당첨내역!$B956:$G956,2)</f>
        <v>125</v>
      </c>
      <c r="D956">
        <f>D955+COUNTIF(전체당첨내역!$B956:$G956,3)</f>
        <v>128</v>
      </c>
      <c r="E956">
        <f>E955+COUNTIF(전체당첨내역!$B956:$G956,4)</f>
        <v>132</v>
      </c>
      <c r="F956">
        <f>F955+COUNTIF(전체당첨내역!$B956:$G956,5)</f>
        <v>128</v>
      </c>
      <c r="G956">
        <f>G955+COUNTIF(전체당첨내역!$B956:$G956,6)</f>
        <v>118</v>
      </c>
      <c r="H956">
        <f>H955+COUNTIF(전체당첨내역!$B956:$G956,7)</f>
        <v>126</v>
      </c>
      <c r="I956">
        <f>I955+COUNTIF(전체당첨내역!$B956:$G956,8)</f>
        <v>128</v>
      </c>
      <c r="J956">
        <f>J955+COUNTIF(전체당첨내역!$B956:$G956,9)</f>
        <v>100</v>
      </c>
      <c r="K956">
        <f>K955+COUNTIF(전체당첨내역!$B956:$G956,10)</f>
        <v>132</v>
      </c>
      <c r="L956">
        <f>L955+COUNTIF(전체당첨내역!$B956:$G956,11)</f>
        <v>128</v>
      </c>
      <c r="M956">
        <f>M955+COUNTIF(전체당첨내역!$B956:$G956,12)</f>
        <v>137</v>
      </c>
      <c r="N956">
        <f>N955+COUNTIF(전체당첨내역!$B956:$G956,13)</f>
        <v>135</v>
      </c>
      <c r="O956">
        <f>O955+COUNTIF(전체당첨내역!$B956:$G956,14)</f>
        <v>134</v>
      </c>
      <c r="P956">
        <f>P955+COUNTIF(전체당첨내역!$B956:$G956,15)</f>
        <v>129</v>
      </c>
      <c r="Q956">
        <f>Q955+COUNTIF(전체당첨내역!$B956:$G956,16)</f>
        <v>123</v>
      </c>
      <c r="R956">
        <f>R955+COUNTIF(전체당첨내역!$B956:$G956,17)</f>
        <v>137</v>
      </c>
      <c r="S956">
        <f>S955+COUNTIF(전체당첨내역!$B956:$G956,18)</f>
        <v>139</v>
      </c>
      <c r="T956">
        <f>T955+COUNTIF(전체당첨내역!$B956:$G956,19)</f>
        <v>131</v>
      </c>
      <c r="U956">
        <f>U955+COUNTIF(전체당첨내역!$B956:$G956,20)</f>
        <v>133</v>
      </c>
      <c r="V956">
        <f>V955+COUNTIF(전체당첨내역!$B956:$G956,21)</f>
        <v>126</v>
      </c>
      <c r="W956">
        <f>W955+COUNTIF(전체당첨내역!$B956:$G956,22)</f>
        <v>110</v>
      </c>
      <c r="X956">
        <f>X955+COUNTIF(전체당첨내역!$B956:$G956,23)</f>
        <v>114</v>
      </c>
      <c r="Y956">
        <f>Y955+COUNTIF(전체당첨내역!$B956:$G956,24)</f>
        <v>125</v>
      </c>
      <c r="Z956">
        <f>Z955+COUNTIF(전체당첨내역!$B956:$G956,25)</f>
        <v>122</v>
      </c>
      <c r="AA956">
        <f>AA955+COUNTIF(전체당첨내역!$B956:$G956,26)</f>
        <v>127</v>
      </c>
      <c r="AB956">
        <f>AB955+COUNTIF(전체당첨내역!$B956:$G956,27)</f>
        <v>141</v>
      </c>
      <c r="AC956">
        <f>AC955+COUNTIF(전체당첨내역!$B956:$G956,28)</f>
        <v>119</v>
      </c>
      <c r="AD956">
        <f>AD955+COUNTIF(전체당첨내역!$B956:$G956,29)</f>
        <v>115</v>
      </c>
      <c r="AE956">
        <f>AE955+COUNTIF(전체당첨내역!$B956:$G956,30)</f>
        <v>117</v>
      </c>
      <c r="AF956">
        <f>AF955+COUNTIF(전체당첨내역!$B956:$G956,31)</f>
        <v>129</v>
      </c>
      <c r="AG956">
        <f>AG955+COUNTIF(전체당첨내역!$B956:$G956,32)</f>
        <v>110</v>
      </c>
      <c r="AH956">
        <f>AH955+COUNTIF(전체당첨내역!$B956:$G956,33)</f>
        <v>134</v>
      </c>
      <c r="AI956">
        <f>AI955+COUNTIF(전체당첨내역!$B956:$G956,34)</f>
        <v>147</v>
      </c>
      <c r="AJ956">
        <f>AJ955+COUNTIF(전체당첨내역!$B956:$G956,35)</f>
        <v>117</v>
      </c>
      <c r="AK956">
        <f>AK955+COUNTIF(전체당첨내역!$B956:$G956,36)</f>
        <v>127</v>
      </c>
      <c r="AL956">
        <f>AL955+COUNTIF(전체당첨내역!$B956:$G956,37)</f>
        <v>130</v>
      </c>
      <c r="AM956">
        <f>AM955+COUNTIF(전체당첨내역!$B956:$G956,38)</f>
        <v>128</v>
      </c>
      <c r="AN956">
        <f>AN955+COUNTIF(전체당첨내역!$B956:$G956,39)</f>
        <v>137</v>
      </c>
      <c r="AO956">
        <f>AO955+COUNTIF(전체당첨내역!$B956:$G956,40)</f>
        <v>137</v>
      </c>
      <c r="AP956">
        <f>AP955+COUNTIF(전체당첨내역!$B956:$G956,41)</f>
        <v>117</v>
      </c>
      <c r="AQ956">
        <f>AQ955+COUNTIF(전체당첨내역!$B956:$G956,42)</f>
        <v>124</v>
      </c>
      <c r="AR956">
        <f>AR955+COUNTIF(전체당첨내역!$B956:$G956,43)</f>
        <v>141</v>
      </c>
      <c r="AS956">
        <f>AS955+COUNTIF(전체당첨내역!$B956:$G956,44)</f>
        <v>127</v>
      </c>
      <c r="AT956">
        <f>AT955+COUNTIF(전체당첨내역!$B956:$G956,45)</f>
        <v>133</v>
      </c>
    </row>
    <row r="957" spans="1:46" ht="16.5" customHeight="1">
      <c r="A957">
        <v>956</v>
      </c>
      <c r="B957">
        <f>B956+COUNTIF(전체당첨내역!$B957:$G957,1)</f>
        <v>133</v>
      </c>
      <c r="C957">
        <f>C956+COUNTIF(전체당첨내역!$B957:$G957,2)</f>
        <v>125</v>
      </c>
      <c r="D957">
        <f>D956+COUNTIF(전체당첨내역!$B957:$G957,3)</f>
        <v>128</v>
      </c>
      <c r="E957">
        <f>E956+COUNTIF(전체당첨내역!$B957:$G957,4)</f>
        <v>132</v>
      </c>
      <c r="F957">
        <f>F956+COUNTIF(전체당첨내역!$B957:$G957,5)</f>
        <v>128</v>
      </c>
      <c r="G957">
        <f>G956+COUNTIF(전체당첨내역!$B957:$G957,6)</f>
        <v>118</v>
      </c>
      <c r="H957">
        <f>H956+COUNTIF(전체당첨내역!$B957:$G957,7)</f>
        <v>126</v>
      </c>
      <c r="I957">
        <f>I956+COUNTIF(전체당첨내역!$B957:$G957,8)</f>
        <v>128</v>
      </c>
      <c r="J957">
        <f>J956+COUNTIF(전체당첨내역!$B957:$G957,9)</f>
        <v>100</v>
      </c>
      <c r="K957">
        <f>K956+COUNTIF(전체당첨내역!$B957:$G957,10)</f>
        <v>133</v>
      </c>
      <c r="L957">
        <f>L956+COUNTIF(전체당첨내역!$B957:$G957,11)</f>
        <v>129</v>
      </c>
      <c r="M957">
        <f>M956+COUNTIF(전체당첨내역!$B957:$G957,12)</f>
        <v>137</v>
      </c>
      <c r="N957">
        <f>N956+COUNTIF(전체당첨내역!$B957:$G957,13)</f>
        <v>135</v>
      </c>
      <c r="O957">
        <f>O956+COUNTIF(전체당첨내역!$B957:$G957,14)</f>
        <v>134</v>
      </c>
      <c r="P957">
        <f>P956+COUNTIF(전체당첨내역!$B957:$G957,15)</f>
        <v>129</v>
      </c>
      <c r="Q957">
        <f>Q956+COUNTIF(전체당첨내역!$B957:$G957,16)</f>
        <v>123</v>
      </c>
      <c r="R957">
        <f>R956+COUNTIF(전체당첨내역!$B957:$G957,17)</f>
        <v>137</v>
      </c>
      <c r="S957">
        <f>S956+COUNTIF(전체당첨내역!$B957:$G957,18)</f>
        <v>139</v>
      </c>
      <c r="T957">
        <f>T956+COUNTIF(전체당첨내역!$B957:$G957,19)</f>
        <v>131</v>
      </c>
      <c r="U957">
        <f>U956+COUNTIF(전체당첨내역!$B957:$G957,20)</f>
        <v>134</v>
      </c>
      <c r="V957">
        <f>V956+COUNTIF(전체당첨내역!$B957:$G957,21)</f>
        <v>127</v>
      </c>
      <c r="W957">
        <f>W956+COUNTIF(전체당첨내역!$B957:$G957,22)</f>
        <v>110</v>
      </c>
      <c r="X957">
        <f>X956+COUNTIF(전체당첨내역!$B957:$G957,23)</f>
        <v>114</v>
      </c>
      <c r="Y957">
        <f>Y956+COUNTIF(전체당첨내역!$B957:$G957,24)</f>
        <v>125</v>
      </c>
      <c r="Z957">
        <f>Z956+COUNTIF(전체당첨내역!$B957:$G957,25)</f>
        <v>123</v>
      </c>
      <c r="AA957">
        <f>AA956+COUNTIF(전체당첨내역!$B957:$G957,26)</f>
        <v>127</v>
      </c>
      <c r="AB957">
        <f>AB956+COUNTIF(전체당첨내역!$B957:$G957,27)</f>
        <v>141</v>
      </c>
      <c r="AC957">
        <f>AC956+COUNTIF(전체당첨내역!$B957:$G957,28)</f>
        <v>119</v>
      </c>
      <c r="AD957">
        <f>AD956+COUNTIF(전체당첨내역!$B957:$G957,29)</f>
        <v>115</v>
      </c>
      <c r="AE957">
        <f>AE956+COUNTIF(전체당첨내역!$B957:$G957,30)</f>
        <v>117</v>
      </c>
      <c r="AF957">
        <f>AF956+COUNTIF(전체당첨내역!$B957:$G957,31)</f>
        <v>129</v>
      </c>
      <c r="AG957">
        <f>AG956+COUNTIF(전체당첨내역!$B957:$G957,32)</f>
        <v>110</v>
      </c>
      <c r="AH957">
        <f>AH956+COUNTIF(전체당첨내역!$B957:$G957,33)</f>
        <v>134</v>
      </c>
      <c r="AI957">
        <f>AI956+COUNTIF(전체당첨내역!$B957:$G957,34)</f>
        <v>147</v>
      </c>
      <c r="AJ957">
        <f>AJ956+COUNTIF(전체당첨내역!$B957:$G957,35)</f>
        <v>117</v>
      </c>
      <c r="AK957">
        <f>AK956+COUNTIF(전체당첨내역!$B957:$G957,36)</f>
        <v>127</v>
      </c>
      <c r="AL957">
        <f>AL956+COUNTIF(전체당첨내역!$B957:$G957,37)</f>
        <v>130</v>
      </c>
      <c r="AM957">
        <f>AM956+COUNTIF(전체당첨내역!$B957:$G957,38)</f>
        <v>128</v>
      </c>
      <c r="AN957">
        <f>AN956+COUNTIF(전체당첨내역!$B957:$G957,39)</f>
        <v>137</v>
      </c>
      <c r="AO957">
        <f>AO956+COUNTIF(전체당첨내역!$B957:$G957,40)</f>
        <v>137</v>
      </c>
      <c r="AP957">
        <f>AP956+COUNTIF(전체당첨내역!$B957:$G957,41)</f>
        <v>118</v>
      </c>
      <c r="AQ957">
        <f>AQ956+COUNTIF(전체당첨내역!$B957:$G957,42)</f>
        <v>124</v>
      </c>
      <c r="AR957">
        <f>AR956+COUNTIF(전체당첨내역!$B957:$G957,43)</f>
        <v>141</v>
      </c>
      <c r="AS957">
        <f>AS956+COUNTIF(전체당첨내역!$B957:$G957,44)</f>
        <v>127</v>
      </c>
      <c r="AT957">
        <f>AT956+COUNTIF(전체당첨내역!$B957:$G957,45)</f>
        <v>133</v>
      </c>
    </row>
    <row r="958" spans="1:46" ht="16.5" customHeight="1">
      <c r="A958">
        <v>957</v>
      </c>
      <c r="B958">
        <f>B957+COUNTIF(전체당첨내역!$B958:$G958,1)</f>
        <v>133</v>
      </c>
      <c r="C958">
        <f>C957+COUNTIF(전체당첨내역!$B958:$G958,2)</f>
        <v>125</v>
      </c>
      <c r="D958">
        <f>D957+COUNTIF(전체당첨내역!$B958:$G958,3)</f>
        <v>128</v>
      </c>
      <c r="E958">
        <f>E957+COUNTIF(전체당첨내역!$B958:$G958,4)</f>
        <v>133</v>
      </c>
      <c r="F958">
        <f>F957+COUNTIF(전체당첨내역!$B958:$G958,5)</f>
        <v>128</v>
      </c>
      <c r="G958">
        <f>G957+COUNTIF(전체당첨내역!$B958:$G958,6)</f>
        <v>118</v>
      </c>
      <c r="H958">
        <f>H957+COUNTIF(전체당첨내역!$B958:$G958,7)</f>
        <v>126</v>
      </c>
      <c r="I958">
        <f>I957+COUNTIF(전체당첨내역!$B958:$G958,8)</f>
        <v>128</v>
      </c>
      <c r="J958">
        <f>J957+COUNTIF(전체당첨내역!$B958:$G958,9)</f>
        <v>100</v>
      </c>
      <c r="K958">
        <f>K957+COUNTIF(전체당첨내역!$B958:$G958,10)</f>
        <v>133</v>
      </c>
      <c r="L958">
        <f>L957+COUNTIF(전체당첨내역!$B958:$G958,11)</f>
        <v>129</v>
      </c>
      <c r="M958">
        <f>M957+COUNTIF(전체당첨내역!$B958:$G958,12)</f>
        <v>137</v>
      </c>
      <c r="N958">
        <f>N957+COUNTIF(전체당첨내역!$B958:$G958,13)</f>
        <v>135</v>
      </c>
      <c r="O958">
        <f>O957+COUNTIF(전체당첨내역!$B958:$G958,14)</f>
        <v>134</v>
      </c>
      <c r="P958">
        <f>P957+COUNTIF(전체당첨내역!$B958:$G958,15)</f>
        <v>130</v>
      </c>
      <c r="Q958">
        <f>Q957+COUNTIF(전체당첨내역!$B958:$G958,16)</f>
        <v>123</v>
      </c>
      <c r="R958">
        <f>R957+COUNTIF(전체당첨내역!$B958:$G958,17)</f>
        <v>137</v>
      </c>
      <c r="S958">
        <f>S957+COUNTIF(전체당첨내역!$B958:$G958,18)</f>
        <v>139</v>
      </c>
      <c r="T958">
        <f>T957+COUNTIF(전체당첨내역!$B958:$G958,19)</f>
        <v>131</v>
      </c>
      <c r="U958">
        <f>U957+COUNTIF(전체당첨내역!$B958:$G958,20)</f>
        <v>134</v>
      </c>
      <c r="V958">
        <f>V957+COUNTIF(전체당첨내역!$B958:$G958,21)</f>
        <v>127</v>
      </c>
      <c r="W958">
        <f>W957+COUNTIF(전체당첨내역!$B958:$G958,22)</f>
        <v>110</v>
      </c>
      <c r="X958">
        <f>X957+COUNTIF(전체당첨내역!$B958:$G958,23)</f>
        <v>114</v>
      </c>
      <c r="Y958">
        <f>Y957+COUNTIF(전체당첨내역!$B958:$G958,24)</f>
        <v>126</v>
      </c>
      <c r="Z958">
        <f>Z957+COUNTIF(전체당첨내역!$B958:$G958,25)</f>
        <v>123</v>
      </c>
      <c r="AA958">
        <f>AA957+COUNTIF(전체당첨내역!$B958:$G958,26)</f>
        <v>127</v>
      </c>
      <c r="AB958">
        <f>AB957+COUNTIF(전체당첨내역!$B958:$G958,27)</f>
        <v>141</v>
      </c>
      <c r="AC958">
        <f>AC957+COUNTIF(전체당첨내역!$B958:$G958,28)</f>
        <v>119</v>
      </c>
      <c r="AD958">
        <f>AD957+COUNTIF(전체당첨내역!$B958:$G958,29)</f>
        <v>115</v>
      </c>
      <c r="AE958">
        <f>AE957+COUNTIF(전체당첨내역!$B958:$G958,30)</f>
        <v>117</v>
      </c>
      <c r="AF958">
        <f>AF957+COUNTIF(전체당첨내역!$B958:$G958,31)</f>
        <v>129</v>
      </c>
      <c r="AG958">
        <f>AG957+COUNTIF(전체당첨내역!$B958:$G958,32)</f>
        <v>110</v>
      </c>
      <c r="AH958">
        <f>AH957+COUNTIF(전체당첨내역!$B958:$G958,33)</f>
        <v>134</v>
      </c>
      <c r="AI958">
        <f>AI957+COUNTIF(전체당첨내역!$B958:$G958,34)</f>
        <v>147</v>
      </c>
      <c r="AJ958">
        <f>AJ957+COUNTIF(전체당첨내역!$B958:$G958,35)</f>
        <v>118</v>
      </c>
      <c r="AK958">
        <f>AK957+COUNTIF(전체당첨내역!$B958:$G958,36)</f>
        <v>128</v>
      </c>
      <c r="AL958">
        <f>AL957+COUNTIF(전체당첨내역!$B958:$G958,37)</f>
        <v>130</v>
      </c>
      <c r="AM958">
        <f>AM957+COUNTIF(전체당첨내역!$B958:$G958,38)</f>
        <v>128</v>
      </c>
      <c r="AN958">
        <f>AN957+COUNTIF(전체당첨내역!$B958:$G958,39)</f>
        <v>137</v>
      </c>
      <c r="AO958">
        <f>AO957+COUNTIF(전체당첨내역!$B958:$G958,40)</f>
        <v>138</v>
      </c>
      <c r="AP958">
        <f>AP957+COUNTIF(전체당첨내역!$B958:$G958,41)</f>
        <v>118</v>
      </c>
      <c r="AQ958">
        <f>AQ957+COUNTIF(전체당첨내역!$B958:$G958,42)</f>
        <v>124</v>
      </c>
      <c r="AR958">
        <f>AR957+COUNTIF(전체당첨내역!$B958:$G958,43)</f>
        <v>141</v>
      </c>
      <c r="AS958">
        <f>AS957+COUNTIF(전체당첨내역!$B958:$G958,44)</f>
        <v>127</v>
      </c>
      <c r="AT958">
        <f>AT957+COUNTIF(전체당첨내역!$B958:$G958,45)</f>
        <v>133</v>
      </c>
    </row>
    <row r="959" spans="1:46" ht="16.5" customHeight="1">
      <c r="A959">
        <v>958</v>
      </c>
      <c r="B959">
        <f>B958+COUNTIF(전체당첨내역!$B959:$G959,1)</f>
        <v>133</v>
      </c>
      <c r="C959">
        <f>C958+COUNTIF(전체당첨내역!$B959:$G959,2)</f>
        <v>126</v>
      </c>
      <c r="D959">
        <f>D958+COUNTIF(전체당첨내역!$B959:$G959,3)</f>
        <v>128</v>
      </c>
      <c r="E959">
        <f>E958+COUNTIF(전체당첨내역!$B959:$G959,4)</f>
        <v>133</v>
      </c>
      <c r="F959">
        <f>F958+COUNTIF(전체당첨내역!$B959:$G959,5)</f>
        <v>128</v>
      </c>
      <c r="G959">
        <f>G958+COUNTIF(전체당첨내역!$B959:$G959,6)</f>
        <v>118</v>
      </c>
      <c r="H959">
        <f>H958+COUNTIF(전체당첨내역!$B959:$G959,7)</f>
        <v>126</v>
      </c>
      <c r="I959">
        <f>I958+COUNTIF(전체당첨내역!$B959:$G959,8)</f>
        <v>128</v>
      </c>
      <c r="J959">
        <f>J958+COUNTIF(전체당첨내역!$B959:$G959,9)</f>
        <v>101</v>
      </c>
      <c r="K959">
        <f>K958+COUNTIF(전체당첨내역!$B959:$G959,10)</f>
        <v>134</v>
      </c>
      <c r="L959">
        <f>L958+COUNTIF(전체당첨내역!$B959:$G959,11)</f>
        <v>129</v>
      </c>
      <c r="M959">
        <f>M958+COUNTIF(전체당첨내역!$B959:$G959,12)</f>
        <v>137</v>
      </c>
      <c r="N959">
        <f>N958+COUNTIF(전체당첨내역!$B959:$G959,13)</f>
        <v>135</v>
      </c>
      <c r="O959">
        <f>O958+COUNTIF(전체당첨내역!$B959:$G959,14)</f>
        <v>134</v>
      </c>
      <c r="P959">
        <f>P958+COUNTIF(전체당첨내역!$B959:$G959,15)</f>
        <v>130</v>
      </c>
      <c r="Q959">
        <f>Q958+COUNTIF(전체당첨내역!$B959:$G959,16)</f>
        <v>124</v>
      </c>
      <c r="R959">
        <f>R958+COUNTIF(전체당첨내역!$B959:$G959,17)</f>
        <v>137</v>
      </c>
      <c r="S959">
        <f>S958+COUNTIF(전체당첨내역!$B959:$G959,18)</f>
        <v>139</v>
      </c>
      <c r="T959">
        <f>T958+COUNTIF(전체당첨내역!$B959:$G959,19)</f>
        <v>131</v>
      </c>
      <c r="U959">
        <f>U958+COUNTIF(전체당첨내역!$B959:$G959,20)</f>
        <v>134</v>
      </c>
      <c r="V959">
        <f>V958+COUNTIF(전체당첨내역!$B959:$G959,21)</f>
        <v>127</v>
      </c>
      <c r="W959">
        <f>W958+COUNTIF(전체당첨내역!$B959:$G959,22)</f>
        <v>110</v>
      </c>
      <c r="X959">
        <f>X958+COUNTIF(전체당첨내역!$B959:$G959,23)</f>
        <v>114</v>
      </c>
      <c r="Y959">
        <f>Y958+COUNTIF(전체당첨내역!$B959:$G959,24)</f>
        <v>126</v>
      </c>
      <c r="Z959">
        <f>Z958+COUNTIF(전체당첨내역!$B959:$G959,25)</f>
        <v>123</v>
      </c>
      <c r="AA959">
        <f>AA958+COUNTIF(전체당첨내역!$B959:$G959,26)</f>
        <v>127</v>
      </c>
      <c r="AB959">
        <f>AB958+COUNTIF(전체당첨내역!$B959:$G959,27)</f>
        <v>141</v>
      </c>
      <c r="AC959">
        <f>AC958+COUNTIF(전체당첨내역!$B959:$G959,28)</f>
        <v>119</v>
      </c>
      <c r="AD959">
        <f>AD958+COUNTIF(전체당첨내역!$B959:$G959,29)</f>
        <v>115</v>
      </c>
      <c r="AE959">
        <f>AE958+COUNTIF(전체당첨내역!$B959:$G959,30)</f>
        <v>117</v>
      </c>
      <c r="AF959">
        <f>AF958+COUNTIF(전체당첨내역!$B959:$G959,31)</f>
        <v>129</v>
      </c>
      <c r="AG959">
        <f>AG958+COUNTIF(전체당첨내역!$B959:$G959,32)</f>
        <v>110</v>
      </c>
      <c r="AH959">
        <f>AH958+COUNTIF(전체당첨내역!$B959:$G959,33)</f>
        <v>134</v>
      </c>
      <c r="AI959">
        <f>AI958+COUNTIF(전체당첨내역!$B959:$G959,34)</f>
        <v>147</v>
      </c>
      <c r="AJ959">
        <f>AJ958+COUNTIF(전체당첨내역!$B959:$G959,35)</f>
        <v>119</v>
      </c>
      <c r="AK959">
        <f>AK958+COUNTIF(전체당첨내역!$B959:$G959,36)</f>
        <v>128</v>
      </c>
      <c r="AL959">
        <f>AL958+COUNTIF(전체당첨내역!$B959:$G959,37)</f>
        <v>131</v>
      </c>
      <c r="AM959">
        <f>AM958+COUNTIF(전체당첨내역!$B959:$G959,38)</f>
        <v>128</v>
      </c>
      <c r="AN959">
        <f>AN958+COUNTIF(전체당첨내역!$B959:$G959,39)</f>
        <v>137</v>
      </c>
      <c r="AO959">
        <f>AO958+COUNTIF(전체당첨내역!$B959:$G959,40)</f>
        <v>138</v>
      </c>
      <c r="AP959">
        <f>AP958+COUNTIF(전체당첨내역!$B959:$G959,41)</f>
        <v>118</v>
      </c>
      <c r="AQ959">
        <f>AQ958+COUNTIF(전체당첨내역!$B959:$G959,42)</f>
        <v>124</v>
      </c>
      <c r="AR959">
        <f>AR958+COUNTIF(전체당첨내역!$B959:$G959,43)</f>
        <v>141</v>
      </c>
      <c r="AS959">
        <f>AS958+COUNTIF(전체당첨내역!$B959:$G959,44)</f>
        <v>127</v>
      </c>
      <c r="AT959">
        <f>AT958+COUNTIF(전체당첨내역!$B959:$G959,45)</f>
        <v>133</v>
      </c>
    </row>
    <row r="960" spans="1:46" ht="16.5" customHeight="1">
      <c r="A960">
        <v>959</v>
      </c>
      <c r="B960">
        <f>B959+COUNTIF(전체당첨내역!$B960:$G960,1)</f>
        <v>134</v>
      </c>
      <c r="C960">
        <f>C959+COUNTIF(전체당첨내역!$B960:$G960,2)</f>
        <v>126</v>
      </c>
      <c r="D960">
        <f>D959+COUNTIF(전체당첨내역!$B960:$G960,3)</f>
        <v>128</v>
      </c>
      <c r="E960">
        <f>E959+COUNTIF(전체당첨내역!$B960:$G960,4)</f>
        <v>133</v>
      </c>
      <c r="F960">
        <f>F959+COUNTIF(전체당첨내역!$B960:$G960,5)</f>
        <v>128</v>
      </c>
      <c r="G960">
        <f>G959+COUNTIF(전체당첨내역!$B960:$G960,6)</f>
        <v>118</v>
      </c>
      <c r="H960">
        <f>H959+COUNTIF(전체당첨내역!$B960:$G960,7)</f>
        <v>126</v>
      </c>
      <c r="I960">
        <f>I959+COUNTIF(전체당첨내역!$B960:$G960,8)</f>
        <v>128</v>
      </c>
      <c r="J960">
        <f>J959+COUNTIF(전체당첨내역!$B960:$G960,9)</f>
        <v>101</v>
      </c>
      <c r="K960">
        <f>K959+COUNTIF(전체당첨내역!$B960:$G960,10)</f>
        <v>134</v>
      </c>
      <c r="L960">
        <f>L959+COUNTIF(전체당첨내역!$B960:$G960,11)</f>
        <v>129</v>
      </c>
      <c r="M960">
        <f>M959+COUNTIF(전체당첨내역!$B960:$G960,12)</f>
        <v>137</v>
      </c>
      <c r="N960">
        <f>N959+COUNTIF(전체당첨내역!$B960:$G960,13)</f>
        <v>135</v>
      </c>
      <c r="O960">
        <f>O959+COUNTIF(전체당첨내역!$B960:$G960,14)</f>
        <v>135</v>
      </c>
      <c r="P960">
        <f>P959+COUNTIF(전체당첨내역!$B960:$G960,15)</f>
        <v>131</v>
      </c>
      <c r="Q960">
        <f>Q959+COUNTIF(전체당첨내역!$B960:$G960,16)</f>
        <v>124</v>
      </c>
      <c r="R960">
        <f>R959+COUNTIF(전체당첨내역!$B960:$G960,17)</f>
        <v>137</v>
      </c>
      <c r="S960">
        <f>S959+COUNTIF(전체당첨내역!$B960:$G960,18)</f>
        <v>139</v>
      </c>
      <c r="T960">
        <f>T959+COUNTIF(전체당첨내역!$B960:$G960,19)</f>
        <v>131</v>
      </c>
      <c r="U960">
        <f>U959+COUNTIF(전체당첨내역!$B960:$G960,20)</f>
        <v>134</v>
      </c>
      <c r="V960">
        <f>V959+COUNTIF(전체당첨내역!$B960:$G960,21)</f>
        <v>127</v>
      </c>
      <c r="W960">
        <f>W959+COUNTIF(전체당첨내역!$B960:$G960,22)</f>
        <v>110</v>
      </c>
      <c r="X960">
        <f>X959+COUNTIF(전체당첨내역!$B960:$G960,23)</f>
        <v>114</v>
      </c>
      <c r="Y960">
        <f>Y959+COUNTIF(전체당첨내역!$B960:$G960,24)</f>
        <v>127</v>
      </c>
      <c r="Z960">
        <f>Z959+COUNTIF(전체당첨내역!$B960:$G960,25)</f>
        <v>123</v>
      </c>
      <c r="AA960">
        <f>AA959+COUNTIF(전체당첨내역!$B960:$G960,26)</f>
        <v>127</v>
      </c>
      <c r="AB960">
        <f>AB959+COUNTIF(전체당첨내역!$B960:$G960,27)</f>
        <v>141</v>
      </c>
      <c r="AC960">
        <f>AC959+COUNTIF(전체당첨내역!$B960:$G960,28)</f>
        <v>119</v>
      </c>
      <c r="AD960">
        <f>AD959+COUNTIF(전체당첨내역!$B960:$G960,29)</f>
        <v>115</v>
      </c>
      <c r="AE960">
        <f>AE959+COUNTIF(전체당첨내역!$B960:$G960,30)</f>
        <v>117</v>
      </c>
      <c r="AF960">
        <f>AF959+COUNTIF(전체당첨내역!$B960:$G960,31)</f>
        <v>129</v>
      </c>
      <c r="AG960">
        <f>AG959+COUNTIF(전체당첨내역!$B960:$G960,32)</f>
        <v>110</v>
      </c>
      <c r="AH960">
        <f>AH959+COUNTIF(전체당첨내역!$B960:$G960,33)</f>
        <v>134</v>
      </c>
      <c r="AI960">
        <f>AI959+COUNTIF(전체당첨내역!$B960:$G960,34)</f>
        <v>147</v>
      </c>
      <c r="AJ960">
        <f>AJ959+COUNTIF(전체당첨내역!$B960:$G960,35)</f>
        <v>119</v>
      </c>
      <c r="AK960">
        <f>AK959+COUNTIF(전체당첨내역!$B960:$G960,36)</f>
        <v>128</v>
      </c>
      <c r="AL960">
        <f>AL959+COUNTIF(전체당첨내역!$B960:$G960,37)</f>
        <v>131</v>
      </c>
      <c r="AM960">
        <f>AM959+COUNTIF(전체당첨내역!$B960:$G960,38)</f>
        <v>128</v>
      </c>
      <c r="AN960">
        <f>AN959+COUNTIF(전체당첨내역!$B960:$G960,39)</f>
        <v>137</v>
      </c>
      <c r="AO960">
        <f>AO959+COUNTIF(전체당첨내역!$B960:$G960,40)</f>
        <v>139</v>
      </c>
      <c r="AP960">
        <f>AP959+COUNTIF(전체당첨내역!$B960:$G960,41)</f>
        <v>119</v>
      </c>
      <c r="AQ960">
        <f>AQ959+COUNTIF(전체당첨내역!$B960:$G960,42)</f>
        <v>124</v>
      </c>
      <c r="AR960">
        <f>AR959+COUNTIF(전체당첨내역!$B960:$G960,43)</f>
        <v>141</v>
      </c>
      <c r="AS960">
        <f>AS959+COUNTIF(전체당첨내역!$B960:$G960,44)</f>
        <v>127</v>
      </c>
      <c r="AT960">
        <f>AT959+COUNTIF(전체당첨내역!$B960:$G960,45)</f>
        <v>133</v>
      </c>
    </row>
    <row r="961" spans="1:46" ht="16.5" customHeight="1">
      <c r="A961">
        <v>960</v>
      </c>
      <c r="B961">
        <f>B960+COUNTIF(전체당첨내역!$B961:$G961,1)</f>
        <v>134</v>
      </c>
      <c r="C961">
        <f>C960+COUNTIF(전체당첨내역!$B961:$G961,2)</f>
        <v>127</v>
      </c>
      <c r="D961">
        <f>D960+COUNTIF(전체당첨내역!$B961:$G961,3)</f>
        <v>128</v>
      </c>
      <c r="E961">
        <f>E960+COUNTIF(전체당첨내역!$B961:$G961,4)</f>
        <v>133</v>
      </c>
      <c r="F961">
        <f>F960+COUNTIF(전체당첨내역!$B961:$G961,5)</f>
        <v>128</v>
      </c>
      <c r="G961">
        <f>G960+COUNTIF(전체당첨내역!$B961:$G961,6)</f>
        <v>118</v>
      </c>
      <c r="H961">
        <f>H960+COUNTIF(전체당첨내역!$B961:$G961,7)</f>
        <v>126</v>
      </c>
      <c r="I961">
        <f>I960+COUNTIF(전체당첨내역!$B961:$G961,8)</f>
        <v>128</v>
      </c>
      <c r="J961">
        <f>J960+COUNTIF(전체당첨내역!$B961:$G961,9)</f>
        <v>101</v>
      </c>
      <c r="K961">
        <f>K960+COUNTIF(전체당첨내역!$B961:$G961,10)</f>
        <v>134</v>
      </c>
      <c r="L961">
        <f>L960+COUNTIF(전체당첨내역!$B961:$G961,11)</f>
        <v>129</v>
      </c>
      <c r="M961">
        <f>M960+COUNTIF(전체당첨내역!$B961:$G961,12)</f>
        <v>137</v>
      </c>
      <c r="N961">
        <f>N960+COUNTIF(전체당첨내역!$B961:$G961,13)</f>
        <v>135</v>
      </c>
      <c r="O961">
        <f>O960+COUNTIF(전체당첨내역!$B961:$G961,14)</f>
        <v>135</v>
      </c>
      <c r="P961">
        <f>P960+COUNTIF(전체당첨내역!$B961:$G961,15)</f>
        <v>131</v>
      </c>
      <c r="Q961">
        <f>Q960+COUNTIF(전체당첨내역!$B961:$G961,16)</f>
        <v>124</v>
      </c>
      <c r="R961">
        <f>R960+COUNTIF(전체당첨내역!$B961:$G961,17)</f>
        <v>137</v>
      </c>
      <c r="S961">
        <f>S960+COUNTIF(전체당첨내역!$B961:$G961,18)</f>
        <v>140</v>
      </c>
      <c r="T961">
        <f>T960+COUNTIF(전체당첨내역!$B961:$G961,19)</f>
        <v>131</v>
      </c>
      <c r="U961">
        <f>U960+COUNTIF(전체당첨내역!$B961:$G961,20)</f>
        <v>134</v>
      </c>
      <c r="V961">
        <f>V960+COUNTIF(전체당첨내역!$B961:$G961,21)</f>
        <v>127</v>
      </c>
      <c r="W961">
        <f>W960+COUNTIF(전체당첨내역!$B961:$G961,22)</f>
        <v>110</v>
      </c>
      <c r="X961">
        <f>X960+COUNTIF(전체당첨내역!$B961:$G961,23)</f>
        <v>114</v>
      </c>
      <c r="Y961">
        <f>Y960+COUNTIF(전체당첨내역!$B961:$G961,24)</f>
        <v>128</v>
      </c>
      <c r="Z961">
        <f>Z960+COUNTIF(전체당첨내역!$B961:$G961,25)</f>
        <v>123</v>
      </c>
      <c r="AA961">
        <f>AA960+COUNTIF(전체당첨내역!$B961:$G961,26)</f>
        <v>127</v>
      </c>
      <c r="AB961">
        <f>AB960+COUNTIF(전체당첨내역!$B961:$G961,27)</f>
        <v>141</v>
      </c>
      <c r="AC961">
        <f>AC960+COUNTIF(전체당첨내역!$B961:$G961,28)</f>
        <v>119</v>
      </c>
      <c r="AD961">
        <f>AD960+COUNTIF(전체당첨내역!$B961:$G961,29)</f>
        <v>115</v>
      </c>
      <c r="AE961">
        <f>AE960+COUNTIF(전체당첨내역!$B961:$G961,30)</f>
        <v>118</v>
      </c>
      <c r="AF961">
        <f>AF960+COUNTIF(전체당첨내역!$B961:$G961,31)</f>
        <v>129</v>
      </c>
      <c r="AG961">
        <f>AG960+COUNTIF(전체당첨내역!$B961:$G961,32)</f>
        <v>111</v>
      </c>
      <c r="AH961">
        <f>AH960+COUNTIF(전체당첨내역!$B961:$G961,33)</f>
        <v>134</v>
      </c>
      <c r="AI961">
        <f>AI960+COUNTIF(전체당첨내역!$B961:$G961,34)</f>
        <v>147</v>
      </c>
      <c r="AJ961">
        <f>AJ960+COUNTIF(전체당첨내역!$B961:$G961,35)</f>
        <v>119</v>
      </c>
      <c r="AK961">
        <f>AK960+COUNTIF(전체당첨내역!$B961:$G961,36)</f>
        <v>128</v>
      </c>
      <c r="AL961">
        <f>AL960+COUNTIF(전체당첨내역!$B961:$G961,37)</f>
        <v>131</v>
      </c>
      <c r="AM961">
        <f>AM960+COUNTIF(전체당첨내역!$B961:$G961,38)</f>
        <v>128</v>
      </c>
      <c r="AN961">
        <f>AN960+COUNTIF(전체당첨내역!$B961:$G961,39)</f>
        <v>137</v>
      </c>
      <c r="AO961">
        <f>AO960+COUNTIF(전체당첨내역!$B961:$G961,40)</f>
        <v>139</v>
      </c>
      <c r="AP961">
        <f>AP960+COUNTIF(전체당첨내역!$B961:$G961,41)</f>
        <v>119</v>
      </c>
      <c r="AQ961">
        <f>AQ960+COUNTIF(전체당첨내역!$B961:$G961,42)</f>
        <v>124</v>
      </c>
      <c r="AR961">
        <f>AR960+COUNTIF(전체당첨내역!$B961:$G961,43)</f>
        <v>141</v>
      </c>
      <c r="AS961">
        <f>AS960+COUNTIF(전체당첨내역!$B961:$G961,44)</f>
        <v>127</v>
      </c>
      <c r="AT961">
        <f>AT960+COUNTIF(전체당첨내역!$B961:$G961,45)</f>
        <v>134</v>
      </c>
    </row>
    <row r="962" spans="1:46" ht="16.5" customHeight="1">
      <c r="A962">
        <v>961</v>
      </c>
      <c r="B962">
        <f>B961+COUNTIF(전체당첨내역!$B962:$G962,1)</f>
        <v>134</v>
      </c>
      <c r="C962">
        <f>C961+COUNTIF(전체당첨내역!$B962:$G962,2)</f>
        <v>127</v>
      </c>
      <c r="D962">
        <f>D961+COUNTIF(전체당첨내역!$B962:$G962,3)</f>
        <v>128</v>
      </c>
      <c r="E962">
        <f>E961+COUNTIF(전체당첨내역!$B962:$G962,4)</f>
        <v>133</v>
      </c>
      <c r="F962">
        <f>F961+COUNTIF(전체당첨내역!$B962:$G962,5)</f>
        <v>128</v>
      </c>
      <c r="G962">
        <f>G961+COUNTIF(전체당첨내역!$B962:$G962,6)</f>
        <v>118</v>
      </c>
      <c r="H962">
        <f>H961+COUNTIF(전체당첨내역!$B962:$G962,7)</f>
        <v>126</v>
      </c>
      <c r="I962">
        <f>I961+COUNTIF(전체당첨내역!$B962:$G962,8)</f>
        <v>128</v>
      </c>
      <c r="J962">
        <f>J961+COUNTIF(전체당첨내역!$B962:$G962,9)</f>
        <v>101</v>
      </c>
      <c r="K962">
        <f>K961+COUNTIF(전체당첨내역!$B962:$G962,10)</f>
        <v>134</v>
      </c>
      <c r="L962">
        <f>L961+COUNTIF(전체당첨내역!$B962:$G962,11)</f>
        <v>130</v>
      </c>
      <c r="M962">
        <f>M961+COUNTIF(전체당첨내역!$B962:$G962,12)</f>
        <v>137</v>
      </c>
      <c r="N962">
        <f>N961+COUNTIF(전체당첨내역!$B962:$G962,13)</f>
        <v>135</v>
      </c>
      <c r="O962">
        <f>O961+COUNTIF(전체당첨내역!$B962:$G962,14)</f>
        <v>135</v>
      </c>
      <c r="P962">
        <f>P961+COUNTIF(전체당첨내역!$B962:$G962,15)</f>
        <v>131</v>
      </c>
      <c r="Q962">
        <f>Q961+COUNTIF(전체당첨내역!$B962:$G962,16)</f>
        <v>124</v>
      </c>
      <c r="R962">
        <f>R961+COUNTIF(전체당첨내역!$B962:$G962,17)</f>
        <v>137</v>
      </c>
      <c r="S962">
        <f>S961+COUNTIF(전체당첨내역!$B962:$G962,18)</f>
        <v>140</v>
      </c>
      <c r="T962">
        <f>T961+COUNTIF(전체당첨내역!$B962:$G962,19)</f>
        <v>131</v>
      </c>
      <c r="U962">
        <f>U961+COUNTIF(전체당첨내역!$B962:$G962,20)</f>
        <v>135</v>
      </c>
      <c r="V962">
        <f>V961+COUNTIF(전체당첨내역!$B962:$G962,21)</f>
        <v>127</v>
      </c>
      <c r="W962">
        <f>W961+COUNTIF(전체당첨내역!$B962:$G962,22)</f>
        <v>110</v>
      </c>
      <c r="X962">
        <f>X961+COUNTIF(전체당첨내역!$B962:$G962,23)</f>
        <v>114</v>
      </c>
      <c r="Y962">
        <f>Y961+COUNTIF(전체당첨내역!$B962:$G962,24)</f>
        <v>128</v>
      </c>
      <c r="Z962">
        <f>Z961+COUNTIF(전체당첨내역!$B962:$G962,25)</f>
        <v>123</v>
      </c>
      <c r="AA962">
        <f>AA961+COUNTIF(전체당첨내역!$B962:$G962,26)</f>
        <v>127</v>
      </c>
      <c r="AB962">
        <f>AB961+COUNTIF(전체당첨내역!$B962:$G962,27)</f>
        <v>141</v>
      </c>
      <c r="AC962">
        <f>AC961+COUNTIF(전체당첨내역!$B962:$G962,28)</f>
        <v>119</v>
      </c>
      <c r="AD962">
        <f>AD961+COUNTIF(전체당첨내역!$B962:$G962,29)</f>
        <v>116</v>
      </c>
      <c r="AE962">
        <f>AE961+COUNTIF(전체당첨내역!$B962:$G962,30)</f>
        <v>118</v>
      </c>
      <c r="AF962">
        <f>AF961+COUNTIF(전체당첨내역!$B962:$G962,31)</f>
        <v>130</v>
      </c>
      <c r="AG962">
        <f>AG961+COUNTIF(전체당첨내역!$B962:$G962,32)</f>
        <v>111</v>
      </c>
      <c r="AH962">
        <f>AH961+COUNTIF(전체당첨내역!$B962:$G962,33)</f>
        <v>135</v>
      </c>
      <c r="AI962">
        <f>AI961+COUNTIF(전체당첨내역!$B962:$G962,34)</f>
        <v>147</v>
      </c>
      <c r="AJ962">
        <f>AJ961+COUNTIF(전체당첨내역!$B962:$G962,35)</f>
        <v>119</v>
      </c>
      <c r="AK962">
        <f>AK961+COUNTIF(전체당첨내역!$B962:$G962,36)</f>
        <v>128</v>
      </c>
      <c r="AL962">
        <f>AL961+COUNTIF(전체당첨내역!$B962:$G962,37)</f>
        <v>131</v>
      </c>
      <c r="AM962">
        <f>AM961+COUNTIF(전체당첨내역!$B962:$G962,38)</f>
        <v>128</v>
      </c>
      <c r="AN962">
        <f>AN961+COUNTIF(전체당첨내역!$B962:$G962,39)</f>
        <v>137</v>
      </c>
      <c r="AO962">
        <f>AO961+COUNTIF(전체당첨내역!$B962:$G962,40)</f>
        <v>139</v>
      </c>
      <c r="AP962">
        <f>AP961+COUNTIF(전체당첨내역!$B962:$G962,41)</f>
        <v>119</v>
      </c>
      <c r="AQ962">
        <f>AQ961+COUNTIF(전체당첨내역!$B962:$G962,42)</f>
        <v>125</v>
      </c>
      <c r="AR962">
        <f>AR961+COUNTIF(전체당첨내역!$B962:$G962,43)</f>
        <v>141</v>
      </c>
      <c r="AS962">
        <f>AS961+COUNTIF(전체당첨내역!$B962:$G962,44)</f>
        <v>127</v>
      </c>
      <c r="AT962">
        <f>AT961+COUNTIF(전체당첨내역!$B962:$G962,45)</f>
        <v>134</v>
      </c>
    </row>
    <row r="963" spans="1:46" ht="16.5" customHeight="1">
      <c r="A963">
        <v>962</v>
      </c>
      <c r="B963">
        <f>B962+COUNTIF(전체당첨내역!$B963:$G963,1)</f>
        <v>135</v>
      </c>
      <c r="C963">
        <f>C962+COUNTIF(전체당첨내역!$B963:$G963,2)</f>
        <v>127</v>
      </c>
      <c r="D963">
        <f>D962+COUNTIF(전체당첨내역!$B963:$G963,3)</f>
        <v>128</v>
      </c>
      <c r="E963">
        <f>E962+COUNTIF(전체당첨내역!$B963:$G963,4)</f>
        <v>133</v>
      </c>
      <c r="F963">
        <f>F962+COUNTIF(전체당첨내역!$B963:$G963,5)</f>
        <v>128</v>
      </c>
      <c r="G963">
        <f>G962+COUNTIF(전체당첨내역!$B963:$G963,6)</f>
        <v>118</v>
      </c>
      <c r="H963">
        <f>H962+COUNTIF(전체당첨내역!$B963:$G963,7)</f>
        <v>126</v>
      </c>
      <c r="I963">
        <f>I962+COUNTIF(전체당첨내역!$B963:$G963,8)</f>
        <v>128</v>
      </c>
      <c r="J963">
        <f>J962+COUNTIF(전체당첨내역!$B963:$G963,9)</f>
        <v>101</v>
      </c>
      <c r="K963">
        <f>K962+COUNTIF(전체당첨내역!$B963:$G963,10)</f>
        <v>134</v>
      </c>
      <c r="L963">
        <f>L962+COUNTIF(전체당첨내역!$B963:$G963,11)</f>
        <v>130</v>
      </c>
      <c r="M963">
        <f>M962+COUNTIF(전체당첨내역!$B963:$G963,12)</f>
        <v>137</v>
      </c>
      <c r="N963">
        <f>N962+COUNTIF(전체당첨내역!$B963:$G963,13)</f>
        <v>135</v>
      </c>
      <c r="O963">
        <f>O962+COUNTIF(전체당첨내역!$B963:$G963,14)</f>
        <v>135</v>
      </c>
      <c r="P963">
        <f>P962+COUNTIF(전체당첨내역!$B963:$G963,15)</f>
        <v>131</v>
      </c>
      <c r="Q963">
        <f>Q962+COUNTIF(전체당첨내역!$B963:$G963,16)</f>
        <v>124</v>
      </c>
      <c r="R963">
        <f>R962+COUNTIF(전체당첨내역!$B963:$G963,17)</f>
        <v>137</v>
      </c>
      <c r="S963">
        <f>S962+COUNTIF(전체당첨내역!$B963:$G963,18)</f>
        <v>141</v>
      </c>
      <c r="T963">
        <f>T962+COUNTIF(전체당첨내역!$B963:$G963,19)</f>
        <v>131</v>
      </c>
      <c r="U963">
        <f>U962+COUNTIF(전체당첨내역!$B963:$G963,20)</f>
        <v>135</v>
      </c>
      <c r="V963">
        <f>V962+COUNTIF(전체당첨내역!$B963:$G963,21)</f>
        <v>127</v>
      </c>
      <c r="W963">
        <f>W962+COUNTIF(전체당첨내역!$B963:$G963,22)</f>
        <v>110</v>
      </c>
      <c r="X963">
        <f>X962+COUNTIF(전체당첨내역!$B963:$G963,23)</f>
        <v>114</v>
      </c>
      <c r="Y963">
        <f>Y962+COUNTIF(전체당첨내역!$B963:$G963,24)</f>
        <v>128</v>
      </c>
      <c r="Z963">
        <f>Z962+COUNTIF(전체당첨내역!$B963:$G963,25)</f>
        <v>123</v>
      </c>
      <c r="AA963">
        <f>AA962+COUNTIF(전체당첨내역!$B963:$G963,26)</f>
        <v>127</v>
      </c>
      <c r="AB963">
        <f>AB962+COUNTIF(전체당첨내역!$B963:$G963,27)</f>
        <v>141</v>
      </c>
      <c r="AC963">
        <f>AC962+COUNTIF(전체당첨내역!$B963:$G963,28)</f>
        <v>120</v>
      </c>
      <c r="AD963">
        <f>AD962+COUNTIF(전체당첨내역!$B963:$G963,29)</f>
        <v>116</v>
      </c>
      <c r="AE963">
        <f>AE962+COUNTIF(전체당첨내역!$B963:$G963,30)</f>
        <v>118</v>
      </c>
      <c r="AF963">
        <f>AF962+COUNTIF(전체당첨내역!$B963:$G963,31)</f>
        <v>131</v>
      </c>
      <c r="AG963">
        <f>AG962+COUNTIF(전체당첨내역!$B963:$G963,32)</f>
        <v>111</v>
      </c>
      <c r="AH963">
        <f>AH962+COUNTIF(전체당첨내역!$B963:$G963,33)</f>
        <v>135</v>
      </c>
      <c r="AI963">
        <f>AI962+COUNTIF(전체당첨내역!$B963:$G963,34)</f>
        <v>148</v>
      </c>
      <c r="AJ963">
        <f>AJ962+COUNTIF(전체당첨내역!$B963:$G963,35)</f>
        <v>119</v>
      </c>
      <c r="AK963">
        <f>AK962+COUNTIF(전체당첨내역!$B963:$G963,36)</f>
        <v>128</v>
      </c>
      <c r="AL963">
        <f>AL962+COUNTIF(전체당첨내역!$B963:$G963,37)</f>
        <v>131</v>
      </c>
      <c r="AM963">
        <f>AM962+COUNTIF(전체당첨내역!$B963:$G963,38)</f>
        <v>128</v>
      </c>
      <c r="AN963">
        <f>AN962+COUNTIF(전체당첨내역!$B963:$G963,39)</f>
        <v>137</v>
      </c>
      <c r="AO963">
        <f>AO962+COUNTIF(전체당첨내역!$B963:$G963,40)</f>
        <v>139</v>
      </c>
      <c r="AP963">
        <f>AP962+COUNTIF(전체당첨내역!$B963:$G963,41)</f>
        <v>119</v>
      </c>
      <c r="AQ963">
        <f>AQ962+COUNTIF(전체당첨내역!$B963:$G963,42)</f>
        <v>125</v>
      </c>
      <c r="AR963">
        <f>AR962+COUNTIF(전체당첨내역!$B963:$G963,43)</f>
        <v>142</v>
      </c>
      <c r="AS963">
        <f>AS962+COUNTIF(전체당첨내역!$B963:$G963,44)</f>
        <v>127</v>
      </c>
      <c r="AT963">
        <f>AT962+COUNTIF(전체당첨내역!$B963:$G963,45)</f>
        <v>134</v>
      </c>
    </row>
    <row r="964" spans="1:46" ht="16.5" customHeight="1">
      <c r="A964">
        <v>963</v>
      </c>
      <c r="B964">
        <f>B963+COUNTIF(전체당첨내역!$B964:$G964,1)</f>
        <v>135</v>
      </c>
      <c r="C964">
        <f>C963+COUNTIF(전체당첨내역!$B964:$G964,2)</f>
        <v>127</v>
      </c>
      <c r="D964">
        <f>D963+COUNTIF(전체당첨내역!$B964:$G964,3)</f>
        <v>128</v>
      </c>
      <c r="E964">
        <f>E963+COUNTIF(전체당첨내역!$B964:$G964,4)</f>
        <v>133</v>
      </c>
      <c r="F964">
        <f>F963+COUNTIF(전체당첨내역!$B964:$G964,5)</f>
        <v>128</v>
      </c>
      <c r="G964">
        <f>G963+COUNTIF(전체당첨내역!$B964:$G964,6)</f>
        <v>119</v>
      </c>
      <c r="H964">
        <f>H963+COUNTIF(전체당첨내역!$B964:$G964,7)</f>
        <v>126</v>
      </c>
      <c r="I964">
        <f>I963+COUNTIF(전체당첨내역!$B964:$G964,8)</f>
        <v>128</v>
      </c>
      <c r="J964">
        <f>J963+COUNTIF(전체당첨내역!$B964:$G964,9)</f>
        <v>101</v>
      </c>
      <c r="K964">
        <f>K963+COUNTIF(전체당첨내역!$B964:$G964,10)</f>
        <v>134</v>
      </c>
      <c r="L964">
        <f>L963+COUNTIF(전체당첨내역!$B964:$G964,11)</f>
        <v>130</v>
      </c>
      <c r="M964">
        <f>M963+COUNTIF(전체당첨내역!$B964:$G964,12)</f>
        <v>138</v>
      </c>
      <c r="N964">
        <f>N963+COUNTIF(전체당첨내역!$B964:$G964,13)</f>
        <v>135</v>
      </c>
      <c r="O964">
        <f>O963+COUNTIF(전체당첨내역!$B964:$G964,14)</f>
        <v>135</v>
      </c>
      <c r="P964">
        <f>P963+COUNTIF(전체당첨내역!$B964:$G964,15)</f>
        <v>131</v>
      </c>
      <c r="Q964">
        <f>Q963+COUNTIF(전체당첨내역!$B964:$G964,16)</f>
        <v>124</v>
      </c>
      <c r="R964">
        <f>R963+COUNTIF(전체당첨내역!$B964:$G964,17)</f>
        <v>137</v>
      </c>
      <c r="S964">
        <f>S963+COUNTIF(전체당첨내역!$B964:$G964,18)</f>
        <v>141</v>
      </c>
      <c r="T964">
        <f>T963+COUNTIF(전체당첨내역!$B964:$G964,19)</f>
        <v>132</v>
      </c>
      <c r="U964">
        <f>U963+COUNTIF(전체당첨내역!$B964:$G964,20)</f>
        <v>135</v>
      </c>
      <c r="V964">
        <f>V963+COUNTIF(전체당첨내역!$B964:$G964,21)</f>
        <v>127</v>
      </c>
      <c r="W964">
        <f>W963+COUNTIF(전체당첨내역!$B964:$G964,22)</f>
        <v>110</v>
      </c>
      <c r="X964">
        <f>X963+COUNTIF(전체당첨내역!$B964:$G964,23)</f>
        <v>115</v>
      </c>
      <c r="Y964">
        <f>Y963+COUNTIF(전체당첨내역!$B964:$G964,24)</f>
        <v>128</v>
      </c>
      <c r="Z964">
        <f>Z963+COUNTIF(전체당첨내역!$B964:$G964,25)</f>
        <v>123</v>
      </c>
      <c r="AA964">
        <f>AA963+COUNTIF(전체당첨내역!$B964:$G964,26)</f>
        <v>127</v>
      </c>
      <c r="AB964">
        <f>AB963+COUNTIF(전체당첨내역!$B964:$G964,27)</f>
        <v>141</v>
      </c>
      <c r="AC964">
        <f>AC963+COUNTIF(전체당첨내역!$B964:$G964,28)</f>
        <v>120</v>
      </c>
      <c r="AD964">
        <f>AD963+COUNTIF(전체당첨내역!$B964:$G964,29)</f>
        <v>116</v>
      </c>
      <c r="AE964">
        <f>AE963+COUNTIF(전체당첨내역!$B964:$G964,30)</f>
        <v>118</v>
      </c>
      <c r="AF964">
        <f>AF963+COUNTIF(전체당첨내역!$B964:$G964,31)</f>
        <v>131</v>
      </c>
      <c r="AG964">
        <f>AG963+COUNTIF(전체당첨내역!$B964:$G964,32)</f>
        <v>111</v>
      </c>
      <c r="AH964">
        <f>AH963+COUNTIF(전체당첨내역!$B964:$G964,33)</f>
        <v>135</v>
      </c>
      <c r="AI964">
        <f>AI963+COUNTIF(전체당첨내역!$B964:$G964,34)</f>
        <v>149</v>
      </c>
      <c r="AJ964">
        <f>AJ963+COUNTIF(전체당첨내역!$B964:$G964,35)</f>
        <v>119</v>
      </c>
      <c r="AK964">
        <f>AK963+COUNTIF(전체당첨내역!$B964:$G964,36)</f>
        <v>128</v>
      </c>
      <c r="AL964">
        <f>AL963+COUNTIF(전체당첨내역!$B964:$G964,37)</f>
        <v>131</v>
      </c>
      <c r="AM964">
        <f>AM963+COUNTIF(전체당첨내역!$B964:$G964,38)</f>
        <v>128</v>
      </c>
      <c r="AN964">
        <f>AN963+COUNTIF(전체당첨내역!$B964:$G964,39)</f>
        <v>137</v>
      </c>
      <c r="AO964">
        <f>AO963+COUNTIF(전체당첨내역!$B964:$G964,40)</f>
        <v>139</v>
      </c>
      <c r="AP964">
        <f>AP963+COUNTIF(전체당첨내역!$B964:$G964,41)</f>
        <v>119</v>
      </c>
      <c r="AQ964">
        <f>AQ963+COUNTIF(전체당첨내역!$B964:$G964,42)</f>
        <v>126</v>
      </c>
      <c r="AR964">
        <f>AR963+COUNTIF(전체당첨내역!$B964:$G964,43)</f>
        <v>142</v>
      </c>
      <c r="AS964">
        <f>AS963+COUNTIF(전체당첨내역!$B964:$G964,44)</f>
        <v>127</v>
      </c>
      <c r="AT964">
        <f>AT963+COUNTIF(전체당첨내역!$B964:$G964,45)</f>
        <v>134</v>
      </c>
    </row>
    <row r="965" spans="1:46" ht="16.5" customHeight="1">
      <c r="A965">
        <v>964</v>
      </c>
      <c r="B965">
        <f>B964+COUNTIF(전체당첨내역!$B965:$G965,1)</f>
        <v>135</v>
      </c>
      <c r="C965">
        <f>C964+COUNTIF(전체당첨내역!$B965:$G965,2)</f>
        <v>127</v>
      </c>
      <c r="D965">
        <f>D964+COUNTIF(전체당첨내역!$B965:$G965,3)</f>
        <v>128</v>
      </c>
      <c r="E965">
        <f>E964+COUNTIF(전체당첨내역!$B965:$G965,4)</f>
        <v>133</v>
      </c>
      <c r="F965">
        <f>F964+COUNTIF(전체당첨내역!$B965:$G965,5)</f>
        <v>128</v>
      </c>
      <c r="G965">
        <f>G964+COUNTIF(전체당첨내역!$B965:$G965,6)</f>
        <v>120</v>
      </c>
      <c r="H965">
        <f>H964+COUNTIF(전체당첨내역!$B965:$G965,7)</f>
        <v>126</v>
      </c>
      <c r="I965">
        <f>I964+COUNTIF(전체당첨내역!$B965:$G965,8)</f>
        <v>128</v>
      </c>
      <c r="J965">
        <f>J964+COUNTIF(전체당첨내역!$B965:$G965,9)</f>
        <v>101</v>
      </c>
      <c r="K965">
        <f>K964+COUNTIF(전체당첨내역!$B965:$G965,10)</f>
        <v>134</v>
      </c>
      <c r="L965">
        <f>L964+COUNTIF(전체당첨내역!$B965:$G965,11)</f>
        <v>130</v>
      </c>
      <c r="M965">
        <f>M964+COUNTIF(전체당첨내역!$B965:$G965,12)</f>
        <v>138</v>
      </c>
      <c r="N965">
        <f>N964+COUNTIF(전체당첨내역!$B965:$G965,13)</f>
        <v>135</v>
      </c>
      <c r="O965">
        <f>O964+COUNTIF(전체당첨내역!$B965:$G965,14)</f>
        <v>135</v>
      </c>
      <c r="P965">
        <f>P964+COUNTIF(전체당첨내역!$B965:$G965,15)</f>
        <v>131</v>
      </c>
      <c r="Q965">
        <f>Q964+COUNTIF(전체당첨내역!$B965:$G965,16)</f>
        <v>124</v>
      </c>
      <c r="R965">
        <f>R964+COUNTIF(전체당첨내역!$B965:$G965,17)</f>
        <v>137</v>
      </c>
      <c r="S965">
        <f>S964+COUNTIF(전체당첨내역!$B965:$G965,18)</f>
        <v>141</v>
      </c>
      <c r="T965">
        <f>T964+COUNTIF(전체당첨내역!$B965:$G965,19)</f>
        <v>132</v>
      </c>
      <c r="U965">
        <f>U964+COUNTIF(전체당첨내역!$B965:$G965,20)</f>
        <v>135</v>
      </c>
      <c r="V965">
        <f>V964+COUNTIF(전체당첨내역!$B965:$G965,21)</f>
        <v>128</v>
      </c>
      <c r="W965">
        <f>W964+COUNTIF(전체당첨내역!$B965:$G965,22)</f>
        <v>110</v>
      </c>
      <c r="X965">
        <f>X964+COUNTIF(전체당첨내역!$B965:$G965,23)</f>
        <v>115</v>
      </c>
      <c r="Y965">
        <f>Y964+COUNTIF(전체당첨내역!$B965:$G965,24)</f>
        <v>128</v>
      </c>
      <c r="Z965">
        <f>Z964+COUNTIF(전체당첨내역!$B965:$G965,25)</f>
        <v>123</v>
      </c>
      <c r="AA965">
        <f>AA964+COUNTIF(전체당첨내역!$B965:$G965,26)</f>
        <v>127</v>
      </c>
      <c r="AB965">
        <f>AB964+COUNTIF(전체당첨내역!$B965:$G965,27)</f>
        <v>141</v>
      </c>
      <c r="AC965">
        <f>AC964+COUNTIF(전체당첨내역!$B965:$G965,28)</f>
        <v>120</v>
      </c>
      <c r="AD965">
        <f>AD964+COUNTIF(전체당첨내역!$B965:$G965,29)</f>
        <v>116</v>
      </c>
      <c r="AE965">
        <f>AE964+COUNTIF(전체당첨내역!$B965:$G965,30)</f>
        <v>118</v>
      </c>
      <c r="AF965">
        <f>AF964+COUNTIF(전체당첨내역!$B965:$G965,31)</f>
        <v>131</v>
      </c>
      <c r="AG965">
        <f>AG964+COUNTIF(전체당첨내역!$B965:$G965,32)</f>
        <v>111</v>
      </c>
      <c r="AH965">
        <f>AH964+COUNTIF(전체당첨내역!$B965:$G965,33)</f>
        <v>135</v>
      </c>
      <c r="AI965">
        <f>AI964+COUNTIF(전체당첨내역!$B965:$G965,34)</f>
        <v>149</v>
      </c>
      <c r="AJ965">
        <f>AJ964+COUNTIF(전체당첨내역!$B965:$G965,35)</f>
        <v>119</v>
      </c>
      <c r="AK965">
        <f>AK964+COUNTIF(전체당첨내역!$B965:$G965,36)</f>
        <v>129</v>
      </c>
      <c r="AL965">
        <f>AL964+COUNTIF(전체당첨내역!$B965:$G965,37)</f>
        <v>131</v>
      </c>
      <c r="AM965">
        <f>AM964+COUNTIF(전체당첨내역!$B965:$G965,38)</f>
        <v>129</v>
      </c>
      <c r="AN965">
        <f>AN964+COUNTIF(전체당첨내역!$B965:$G965,39)</f>
        <v>138</v>
      </c>
      <c r="AO965">
        <f>AO964+COUNTIF(전체당첨내역!$B965:$G965,40)</f>
        <v>139</v>
      </c>
      <c r="AP965">
        <f>AP964+COUNTIF(전체당첨내역!$B965:$G965,41)</f>
        <v>119</v>
      </c>
      <c r="AQ965">
        <f>AQ964+COUNTIF(전체당첨내역!$B965:$G965,42)</f>
        <v>126</v>
      </c>
      <c r="AR965">
        <f>AR964+COUNTIF(전체당첨내역!$B965:$G965,43)</f>
        <v>143</v>
      </c>
      <c r="AS965">
        <f>AS964+COUNTIF(전체당첨내역!$B965:$G965,44)</f>
        <v>127</v>
      </c>
      <c r="AT965">
        <f>AT964+COUNTIF(전체당첨내역!$B965:$G965,45)</f>
        <v>134</v>
      </c>
    </row>
    <row r="966" spans="1:46" ht="16.5" customHeight="1">
      <c r="A966">
        <v>965</v>
      </c>
      <c r="B966">
        <f>B965+COUNTIF(전체당첨내역!$B966:$G966,1)</f>
        <v>135</v>
      </c>
      <c r="C966">
        <f>C965+COUNTIF(전체당첨내역!$B966:$G966,2)</f>
        <v>128</v>
      </c>
      <c r="D966">
        <f>D965+COUNTIF(전체당첨내역!$B966:$G966,3)</f>
        <v>128</v>
      </c>
      <c r="E966">
        <f>E965+COUNTIF(전체당첨내역!$B966:$G966,4)</f>
        <v>133</v>
      </c>
      <c r="F966">
        <f>F965+COUNTIF(전체당첨내역!$B966:$G966,5)</f>
        <v>128</v>
      </c>
      <c r="G966">
        <f>G965+COUNTIF(전체당첨내역!$B966:$G966,6)</f>
        <v>120</v>
      </c>
      <c r="H966">
        <f>H965+COUNTIF(전체당첨내역!$B966:$G966,7)</f>
        <v>126</v>
      </c>
      <c r="I966">
        <f>I965+COUNTIF(전체당첨내역!$B966:$G966,8)</f>
        <v>128</v>
      </c>
      <c r="J966">
        <f>J965+COUNTIF(전체당첨내역!$B966:$G966,9)</f>
        <v>101</v>
      </c>
      <c r="K966">
        <f>K965+COUNTIF(전체당첨내역!$B966:$G966,10)</f>
        <v>134</v>
      </c>
      <c r="L966">
        <f>L965+COUNTIF(전체당첨내역!$B966:$G966,11)</f>
        <v>130</v>
      </c>
      <c r="M966">
        <f>M965+COUNTIF(전체당첨내역!$B966:$G966,12)</f>
        <v>138</v>
      </c>
      <c r="N966">
        <f>N965+COUNTIF(전체당첨내역!$B966:$G966,13)</f>
        <v>136</v>
      </c>
      <c r="O966">
        <f>O965+COUNTIF(전체당첨내역!$B966:$G966,14)</f>
        <v>135</v>
      </c>
      <c r="P966">
        <f>P965+COUNTIF(전체당첨내역!$B966:$G966,15)</f>
        <v>131</v>
      </c>
      <c r="Q966">
        <f>Q965+COUNTIF(전체당첨내역!$B966:$G966,16)</f>
        <v>124</v>
      </c>
      <c r="R966">
        <f>R965+COUNTIF(전체당첨내역!$B966:$G966,17)</f>
        <v>137</v>
      </c>
      <c r="S966">
        <f>S965+COUNTIF(전체당첨내역!$B966:$G966,18)</f>
        <v>141</v>
      </c>
      <c r="T966">
        <f>T965+COUNTIF(전체당첨내역!$B966:$G966,19)</f>
        <v>132</v>
      </c>
      <c r="U966">
        <f>U965+COUNTIF(전체당첨내역!$B966:$G966,20)</f>
        <v>135</v>
      </c>
      <c r="V966">
        <f>V965+COUNTIF(전체당첨내역!$B966:$G966,21)</f>
        <v>128</v>
      </c>
      <c r="W966">
        <f>W965+COUNTIF(전체당첨내역!$B966:$G966,22)</f>
        <v>110</v>
      </c>
      <c r="X966">
        <f>X965+COUNTIF(전체당첨내역!$B966:$G966,23)</f>
        <v>115</v>
      </c>
      <c r="Y966">
        <f>Y965+COUNTIF(전체당첨내역!$B966:$G966,24)</f>
        <v>128</v>
      </c>
      <c r="Z966">
        <f>Z965+COUNTIF(전체당첨내역!$B966:$G966,25)</f>
        <v>124</v>
      </c>
      <c r="AA966">
        <f>AA965+COUNTIF(전체당첨내역!$B966:$G966,26)</f>
        <v>127</v>
      </c>
      <c r="AB966">
        <f>AB965+COUNTIF(전체당첨내역!$B966:$G966,27)</f>
        <v>141</v>
      </c>
      <c r="AC966">
        <f>AC965+COUNTIF(전체당첨내역!$B966:$G966,28)</f>
        <v>121</v>
      </c>
      <c r="AD966">
        <f>AD965+COUNTIF(전체당첨내역!$B966:$G966,29)</f>
        <v>117</v>
      </c>
      <c r="AE966">
        <f>AE965+COUNTIF(전체당첨내역!$B966:$G966,30)</f>
        <v>118</v>
      </c>
      <c r="AF966">
        <f>AF965+COUNTIF(전체당첨내역!$B966:$G966,31)</f>
        <v>131</v>
      </c>
      <c r="AG966">
        <f>AG965+COUNTIF(전체당첨내역!$B966:$G966,32)</f>
        <v>111</v>
      </c>
      <c r="AH966">
        <f>AH965+COUNTIF(전체당첨내역!$B966:$G966,33)</f>
        <v>135</v>
      </c>
      <c r="AI966">
        <f>AI965+COUNTIF(전체당첨내역!$B966:$G966,34)</f>
        <v>149</v>
      </c>
      <c r="AJ966">
        <f>AJ965+COUNTIF(전체당첨내역!$B966:$G966,35)</f>
        <v>119</v>
      </c>
      <c r="AK966">
        <f>AK965+COUNTIF(전체당첨내역!$B966:$G966,36)</f>
        <v>130</v>
      </c>
      <c r="AL966">
        <f>AL965+COUNTIF(전체당첨내역!$B966:$G966,37)</f>
        <v>131</v>
      </c>
      <c r="AM966">
        <f>AM965+COUNTIF(전체당첨내역!$B966:$G966,38)</f>
        <v>129</v>
      </c>
      <c r="AN966">
        <f>AN965+COUNTIF(전체당첨내역!$B966:$G966,39)</f>
        <v>138</v>
      </c>
      <c r="AO966">
        <f>AO965+COUNTIF(전체당첨내역!$B966:$G966,40)</f>
        <v>139</v>
      </c>
      <c r="AP966">
        <f>AP965+COUNTIF(전체당첨내역!$B966:$G966,41)</f>
        <v>119</v>
      </c>
      <c r="AQ966">
        <f>AQ965+COUNTIF(전체당첨내역!$B966:$G966,42)</f>
        <v>126</v>
      </c>
      <c r="AR966">
        <f>AR965+COUNTIF(전체당첨내역!$B966:$G966,43)</f>
        <v>143</v>
      </c>
      <c r="AS966">
        <f>AS965+COUNTIF(전체당첨내역!$B966:$G966,44)</f>
        <v>127</v>
      </c>
      <c r="AT966">
        <f>AT965+COUNTIF(전체당첨내역!$B966:$G966,45)</f>
        <v>134</v>
      </c>
    </row>
    <row r="967" spans="1:46" ht="16.5" customHeight="1">
      <c r="A967">
        <v>966</v>
      </c>
      <c r="B967">
        <f>B966+COUNTIF(전체당첨내역!$B967:$G967,1)</f>
        <v>136</v>
      </c>
      <c r="C967">
        <f>C966+COUNTIF(전체당첨내역!$B967:$G967,2)</f>
        <v>128</v>
      </c>
      <c r="D967">
        <f>D966+COUNTIF(전체당첨내역!$B967:$G967,3)</f>
        <v>128</v>
      </c>
      <c r="E967">
        <f>E966+COUNTIF(전체당첨내역!$B967:$G967,4)</f>
        <v>133</v>
      </c>
      <c r="F967">
        <f>F966+COUNTIF(전체당첨내역!$B967:$G967,5)</f>
        <v>128</v>
      </c>
      <c r="G967">
        <f>G966+COUNTIF(전체당첨내역!$B967:$G967,6)</f>
        <v>120</v>
      </c>
      <c r="H967">
        <f>H966+COUNTIF(전체당첨내역!$B967:$G967,7)</f>
        <v>126</v>
      </c>
      <c r="I967">
        <f>I966+COUNTIF(전체당첨내역!$B967:$G967,8)</f>
        <v>128</v>
      </c>
      <c r="J967">
        <f>J966+COUNTIF(전체당첨내역!$B967:$G967,9)</f>
        <v>101</v>
      </c>
      <c r="K967">
        <f>K966+COUNTIF(전체당첨내역!$B967:$G967,10)</f>
        <v>134</v>
      </c>
      <c r="L967">
        <f>L966+COUNTIF(전체당첨내역!$B967:$G967,11)</f>
        <v>130</v>
      </c>
      <c r="M967">
        <f>M966+COUNTIF(전체당첨내역!$B967:$G967,12)</f>
        <v>138</v>
      </c>
      <c r="N967">
        <f>N966+COUNTIF(전체당첨내역!$B967:$G967,13)</f>
        <v>136</v>
      </c>
      <c r="O967">
        <f>O966+COUNTIF(전체당첨내역!$B967:$G967,14)</f>
        <v>135</v>
      </c>
      <c r="P967">
        <f>P966+COUNTIF(전체당첨내역!$B967:$G967,15)</f>
        <v>131</v>
      </c>
      <c r="Q967">
        <f>Q966+COUNTIF(전체당첨내역!$B967:$G967,16)</f>
        <v>124</v>
      </c>
      <c r="R967">
        <f>R966+COUNTIF(전체당첨내역!$B967:$G967,17)</f>
        <v>137</v>
      </c>
      <c r="S967">
        <f>S966+COUNTIF(전체당첨내역!$B967:$G967,18)</f>
        <v>141</v>
      </c>
      <c r="T967">
        <f>T966+COUNTIF(전체당첨내역!$B967:$G967,19)</f>
        <v>132</v>
      </c>
      <c r="U967">
        <f>U966+COUNTIF(전체당첨내역!$B967:$G967,20)</f>
        <v>135</v>
      </c>
      <c r="V967">
        <f>V966+COUNTIF(전체당첨내역!$B967:$G967,21)</f>
        <v>129</v>
      </c>
      <c r="W967">
        <f>W966+COUNTIF(전체당첨내역!$B967:$G967,22)</f>
        <v>110</v>
      </c>
      <c r="X967">
        <f>X966+COUNTIF(전체당첨내역!$B967:$G967,23)</f>
        <v>115</v>
      </c>
      <c r="Y967">
        <f>Y966+COUNTIF(전체당첨내역!$B967:$G967,24)</f>
        <v>128</v>
      </c>
      <c r="Z967">
        <f>Z966+COUNTIF(전체당첨내역!$B967:$G967,25)</f>
        <v>125</v>
      </c>
      <c r="AA967">
        <f>AA966+COUNTIF(전체당첨내역!$B967:$G967,26)</f>
        <v>127</v>
      </c>
      <c r="AB967">
        <f>AB966+COUNTIF(전체당첨내역!$B967:$G967,27)</f>
        <v>141</v>
      </c>
      <c r="AC967">
        <f>AC966+COUNTIF(전체당첨내역!$B967:$G967,28)</f>
        <v>121</v>
      </c>
      <c r="AD967">
        <f>AD966+COUNTIF(전체당첨내역!$B967:$G967,29)</f>
        <v>118</v>
      </c>
      <c r="AE967">
        <f>AE966+COUNTIF(전체당첨내역!$B967:$G967,30)</f>
        <v>118</v>
      </c>
      <c r="AF967">
        <f>AF966+COUNTIF(전체당첨내역!$B967:$G967,31)</f>
        <v>131</v>
      </c>
      <c r="AG967">
        <f>AG966+COUNTIF(전체당첨내역!$B967:$G967,32)</f>
        <v>111</v>
      </c>
      <c r="AH967">
        <f>AH966+COUNTIF(전체당첨내역!$B967:$G967,33)</f>
        <v>135</v>
      </c>
      <c r="AI967">
        <f>AI966+COUNTIF(전체당첨내역!$B967:$G967,34)</f>
        <v>150</v>
      </c>
      <c r="AJ967">
        <f>AJ966+COUNTIF(전체당첨내역!$B967:$G967,35)</f>
        <v>119</v>
      </c>
      <c r="AK967">
        <f>AK966+COUNTIF(전체당첨내역!$B967:$G967,36)</f>
        <v>130</v>
      </c>
      <c r="AL967">
        <f>AL966+COUNTIF(전체당첨내역!$B967:$G967,37)</f>
        <v>132</v>
      </c>
      <c r="AM967">
        <f>AM966+COUNTIF(전체당첨내역!$B967:$G967,38)</f>
        <v>129</v>
      </c>
      <c r="AN967">
        <f>AN966+COUNTIF(전체당첨내역!$B967:$G967,39)</f>
        <v>138</v>
      </c>
      <c r="AO967">
        <f>AO966+COUNTIF(전체당첨내역!$B967:$G967,40)</f>
        <v>139</v>
      </c>
      <c r="AP967">
        <f>AP966+COUNTIF(전체당첨내역!$B967:$G967,41)</f>
        <v>119</v>
      </c>
      <c r="AQ967">
        <f>AQ966+COUNTIF(전체당첨내역!$B967:$G967,42)</f>
        <v>126</v>
      </c>
      <c r="AR967">
        <f>AR966+COUNTIF(전체당첨내역!$B967:$G967,43)</f>
        <v>143</v>
      </c>
      <c r="AS967">
        <f>AS966+COUNTIF(전체당첨내역!$B967:$G967,44)</f>
        <v>127</v>
      </c>
      <c r="AT967">
        <f>AT966+COUNTIF(전체당첨내역!$B967:$G967,45)</f>
        <v>134</v>
      </c>
    </row>
    <row r="968" spans="1:46" ht="16.5" customHeight="1">
      <c r="A968">
        <v>967</v>
      </c>
      <c r="B968">
        <f>B967+COUNTIF(전체당첨내역!$B968:$G968,1)</f>
        <v>137</v>
      </c>
      <c r="C968">
        <f>C967+COUNTIF(전체당첨내역!$B968:$G968,2)</f>
        <v>128</v>
      </c>
      <c r="D968">
        <f>D967+COUNTIF(전체당첨내역!$B968:$G968,3)</f>
        <v>128</v>
      </c>
      <c r="E968">
        <f>E967+COUNTIF(전체당첨내역!$B968:$G968,4)</f>
        <v>133</v>
      </c>
      <c r="F968">
        <f>F967+COUNTIF(전체당첨내역!$B968:$G968,5)</f>
        <v>128</v>
      </c>
      <c r="G968">
        <f>G967+COUNTIF(전체당첨내역!$B968:$G968,6)</f>
        <v>121</v>
      </c>
      <c r="H968">
        <f>H967+COUNTIF(전체당첨내역!$B968:$G968,7)</f>
        <v>126</v>
      </c>
      <c r="I968">
        <f>I967+COUNTIF(전체당첨내역!$B968:$G968,8)</f>
        <v>128</v>
      </c>
      <c r="J968">
        <f>J967+COUNTIF(전체당첨내역!$B968:$G968,9)</f>
        <v>101</v>
      </c>
      <c r="K968">
        <f>K967+COUNTIF(전체당첨내역!$B968:$G968,10)</f>
        <v>134</v>
      </c>
      <c r="L968">
        <f>L967+COUNTIF(전체당첨내역!$B968:$G968,11)</f>
        <v>130</v>
      </c>
      <c r="M968">
        <f>M967+COUNTIF(전체당첨내역!$B968:$G968,12)</f>
        <v>138</v>
      </c>
      <c r="N968">
        <f>N967+COUNTIF(전체당첨내역!$B968:$G968,13)</f>
        <v>137</v>
      </c>
      <c r="O968">
        <f>O967+COUNTIF(전체당첨내역!$B968:$G968,14)</f>
        <v>135</v>
      </c>
      <c r="P968">
        <f>P967+COUNTIF(전체당첨내역!$B968:$G968,15)</f>
        <v>131</v>
      </c>
      <c r="Q968">
        <f>Q967+COUNTIF(전체당첨내역!$B968:$G968,16)</f>
        <v>124</v>
      </c>
      <c r="R968">
        <f>R967+COUNTIF(전체당첨내역!$B968:$G968,17)</f>
        <v>137</v>
      </c>
      <c r="S968">
        <f>S967+COUNTIF(전체당첨내역!$B968:$G968,18)</f>
        <v>141</v>
      </c>
      <c r="T968">
        <f>T967+COUNTIF(전체당첨내역!$B968:$G968,19)</f>
        <v>132</v>
      </c>
      <c r="U968">
        <f>U967+COUNTIF(전체당첨내역!$B968:$G968,20)</f>
        <v>135</v>
      </c>
      <c r="V968">
        <f>V967+COUNTIF(전체당첨내역!$B968:$G968,21)</f>
        <v>129</v>
      </c>
      <c r="W968">
        <f>W967+COUNTIF(전체당첨내역!$B968:$G968,22)</f>
        <v>110</v>
      </c>
      <c r="X968">
        <f>X967+COUNTIF(전체당첨내역!$B968:$G968,23)</f>
        <v>115</v>
      </c>
      <c r="Y968">
        <f>Y967+COUNTIF(전체당첨내역!$B968:$G968,24)</f>
        <v>128</v>
      </c>
      <c r="Z968">
        <f>Z967+COUNTIF(전체당첨내역!$B968:$G968,25)</f>
        <v>125</v>
      </c>
      <c r="AA968">
        <f>AA967+COUNTIF(전체당첨내역!$B968:$G968,26)</f>
        <v>127</v>
      </c>
      <c r="AB968">
        <f>AB967+COUNTIF(전체당첨내역!$B968:$G968,27)</f>
        <v>141</v>
      </c>
      <c r="AC968">
        <f>AC967+COUNTIF(전체당첨내역!$B968:$G968,28)</f>
        <v>121</v>
      </c>
      <c r="AD968">
        <f>AD967+COUNTIF(전체당첨내역!$B968:$G968,29)</f>
        <v>118</v>
      </c>
      <c r="AE968">
        <f>AE967+COUNTIF(전체당첨내역!$B968:$G968,30)</f>
        <v>118</v>
      </c>
      <c r="AF968">
        <f>AF967+COUNTIF(전체당첨내역!$B968:$G968,31)</f>
        <v>131</v>
      </c>
      <c r="AG968">
        <f>AG967+COUNTIF(전체당첨내역!$B968:$G968,32)</f>
        <v>111</v>
      </c>
      <c r="AH968">
        <f>AH967+COUNTIF(전체당첨내역!$B968:$G968,33)</f>
        <v>135</v>
      </c>
      <c r="AI968">
        <f>AI967+COUNTIF(전체당첨내역!$B968:$G968,34)</f>
        <v>150</v>
      </c>
      <c r="AJ968">
        <f>AJ967+COUNTIF(전체당첨내역!$B968:$G968,35)</f>
        <v>119</v>
      </c>
      <c r="AK968">
        <f>AK967+COUNTIF(전체당첨내역!$B968:$G968,36)</f>
        <v>130</v>
      </c>
      <c r="AL968">
        <f>AL967+COUNTIF(전체당첨내역!$B968:$G968,37)</f>
        <v>133</v>
      </c>
      <c r="AM968">
        <f>AM967+COUNTIF(전체당첨내역!$B968:$G968,38)</f>
        <v>130</v>
      </c>
      <c r="AN968">
        <f>AN967+COUNTIF(전체당첨내역!$B968:$G968,39)</f>
        <v>138</v>
      </c>
      <c r="AO968">
        <f>AO967+COUNTIF(전체당첨내역!$B968:$G968,40)</f>
        <v>140</v>
      </c>
      <c r="AP968">
        <f>AP967+COUNTIF(전체당첨내역!$B968:$G968,41)</f>
        <v>119</v>
      </c>
      <c r="AQ968">
        <f>AQ967+COUNTIF(전체당첨내역!$B968:$G968,42)</f>
        <v>126</v>
      </c>
      <c r="AR968">
        <f>AR967+COUNTIF(전체당첨내역!$B968:$G968,43)</f>
        <v>143</v>
      </c>
      <c r="AS968">
        <f>AS967+COUNTIF(전체당첨내역!$B968:$G968,44)</f>
        <v>127</v>
      </c>
      <c r="AT968">
        <f>AT967+COUNTIF(전체당첨내역!$B968:$G968,45)</f>
        <v>134</v>
      </c>
    </row>
    <row r="969" spans="1:46" ht="16.5" customHeight="1">
      <c r="A969">
        <v>968</v>
      </c>
      <c r="B969">
        <f>B968+COUNTIF(전체당첨내역!$B969:$G969,1)</f>
        <v>137</v>
      </c>
      <c r="C969">
        <f>C968+COUNTIF(전체당첨내역!$B969:$G969,2)</f>
        <v>129</v>
      </c>
      <c r="D969">
        <f>D968+COUNTIF(전체당첨내역!$B969:$G969,3)</f>
        <v>128</v>
      </c>
      <c r="E969">
        <f>E968+COUNTIF(전체당첨내역!$B969:$G969,4)</f>
        <v>133</v>
      </c>
      <c r="F969">
        <f>F968+COUNTIF(전체당첨내역!$B969:$G969,5)</f>
        <v>129</v>
      </c>
      <c r="G969">
        <f>G968+COUNTIF(전체당첨내역!$B969:$G969,6)</f>
        <v>121</v>
      </c>
      <c r="H969">
        <f>H968+COUNTIF(전체당첨내역!$B969:$G969,7)</f>
        <v>126</v>
      </c>
      <c r="I969">
        <f>I968+COUNTIF(전체당첨내역!$B969:$G969,8)</f>
        <v>128</v>
      </c>
      <c r="J969">
        <f>J968+COUNTIF(전체당첨내역!$B969:$G969,9)</f>
        <v>101</v>
      </c>
      <c r="K969">
        <f>K968+COUNTIF(전체당첨내역!$B969:$G969,10)</f>
        <v>134</v>
      </c>
      <c r="L969">
        <f>L968+COUNTIF(전체당첨내역!$B969:$G969,11)</f>
        <v>130</v>
      </c>
      <c r="M969">
        <f>M968+COUNTIF(전체당첨내역!$B969:$G969,12)</f>
        <v>139</v>
      </c>
      <c r="N969">
        <f>N968+COUNTIF(전체당첨내역!$B969:$G969,13)</f>
        <v>137</v>
      </c>
      <c r="O969">
        <f>O968+COUNTIF(전체당첨내역!$B969:$G969,14)</f>
        <v>136</v>
      </c>
      <c r="P969">
        <f>P968+COUNTIF(전체당첨내역!$B969:$G969,15)</f>
        <v>131</v>
      </c>
      <c r="Q969">
        <f>Q968+COUNTIF(전체당첨내역!$B969:$G969,16)</f>
        <v>124</v>
      </c>
      <c r="R969">
        <f>R968+COUNTIF(전체당첨내역!$B969:$G969,17)</f>
        <v>137</v>
      </c>
      <c r="S969">
        <f>S968+COUNTIF(전체당첨내역!$B969:$G969,18)</f>
        <v>141</v>
      </c>
      <c r="T969">
        <f>T968+COUNTIF(전체당첨내역!$B969:$G969,19)</f>
        <v>132</v>
      </c>
      <c r="U969">
        <f>U968+COUNTIF(전체당첨내역!$B969:$G969,20)</f>
        <v>135</v>
      </c>
      <c r="V969">
        <f>V968+COUNTIF(전체당첨내역!$B969:$G969,21)</f>
        <v>129</v>
      </c>
      <c r="W969">
        <f>W968+COUNTIF(전체당첨내역!$B969:$G969,22)</f>
        <v>110</v>
      </c>
      <c r="X969">
        <f>X968+COUNTIF(전체당첨내역!$B969:$G969,23)</f>
        <v>115</v>
      </c>
      <c r="Y969">
        <f>Y968+COUNTIF(전체당첨내역!$B969:$G969,24)</f>
        <v>129</v>
      </c>
      <c r="Z969">
        <f>Z968+COUNTIF(전체당첨내역!$B969:$G969,25)</f>
        <v>125</v>
      </c>
      <c r="AA969">
        <f>AA968+COUNTIF(전체당첨내역!$B969:$G969,26)</f>
        <v>127</v>
      </c>
      <c r="AB969">
        <f>AB968+COUNTIF(전체당첨내역!$B969:$G969,27)</f>
        <v>141</v>
      </c>
      <c r="AC969">
        <f>AC968+COUNTIF(전체당첨내역!$B969:$G969,28)</f>
        <v>121</v>
      </c>
      <c r="AD969">
        <f>AD968+COUNTIF(전체당첨내역!$B969:$G969,29)</f>
        <v>118</v>
      </c>
      <c r="AE969">
        <f>AE968+COUNTIF(전체당첨내역!$B969:$G969,30)</f>
        <v>118</v>
      </c>
      <c r="AF969">
        <f>AF968+COUNTIF(전체당첨내역!$B969:$G969,31)</f>
        <v>131</v>
      </c>
      <c r="AG969">
        <f>AG968+COUNTIF(전체당첨내역!$B969:$G969,32)</f>
        <v>111</v>
      </c>
      <c r="AH969">
        <f>AH968+COUNTIF(전체당첨내역!$B969:$G969,33)</f>
        <v>135</v>
      </c>
      <c r="AI969">
        <f>AI968+COUNTIF(전체당첨내역!$B969:$G969,34)</f>
        <v>150</v>
      </c>
      <c r="AJ969">
        <f>AJ968+COUNTIF(전체당첨내역!$B969:$G969,35)</f>
        <v>119</v>
      </c>
      <c r="AK969">
        <f>AK968+COUNTIF(전체당첨내역!$B969:$G969,36)</f>
        <v>130</v>
      </c>
      <c r="AL969">
        <f>AL968+COUNTIF(전체당첨내역!$B969:$G969,37)</f>
        <v>133</v>
      </c>
      <c r="AM969">
        <f>AM968+COUNTIF(전체당첨내역!$B969:$G969,38)</f>
        <v>130</v>
      </c>
      <c r="AN969">
        <f>AN968+COUNTIF(전체당첨내역!$B969:$G969,39)</f>
        <v>139</v>
      </c>
      <c r="AO969">
        <f>AO968+COUNTIF(전체당첨내역!$B969:$G969,40)</f>
        <v>140</v>
      </c>
      <c r="AP969">
        <f>AP968+COUNTIF(전체당첨내역!$B969:$G969,41)</f>
        <v>119</v>
      </c>
      <c r="AQ969">
        <f>AQ968+COUNTIF(전체당첨내역!$B969:$G969,42)</f>
        <v>126</v>
      </c>
      <c r="AR969">
        <f>AR968+COUNTIF(전체당첨내역!$B969:$G969,43)</f>
        <v>143</v>
      </c>
      <c r="AS969">
        <f>AS968+COUNTIF(전체당첨내역!$B969:$G969,44)</f>
        <v>127</v>
      </c>
      <c r="AT969">
        <f>AT968+COUNTIF(전체당첨내역!$B969:$G969,45)</f>
        <v>134</v>
      </c>
    </row>
    <row r="970" spans="1:46" ht="16.5" customHeight="1">
      <c r="A970">
        <v>969</v>
      </c>
      <c r="B970">
        <f>B969+COUNTIF(전체당첨내역!$B970:$G970,1)</f>
        <v>137</v>
      </c>
      <c r="C970">
        <f>C969+COUNTIF(전체당첨내역!$B970:$G970,2)</f>
        <v>129</v>
      </c>
      <c r="D970">
        <f>D969+COUNTIF(전체당첨내역!$B970:$G970,3)</f>
        <v>129</v>
      </c>
      <c r="E970">
        <f>E969+COUNTIF(전체당첨내역!$B970:$G970,4)</f>
        <v>133</v>
      </c>
      <c r="F970">
        <f>F969+COUNTIF(전체당첨내역!$B970:$G970,5)</f>
        <v>129</v>
      </c>
      <c r="G970">
        <f>G969+COUNTIF(전체당첨내역!$B970:$G970,6)</f>
        <v>121</v>
      </c>
      <c r="H970">
        <f>H969+COUNTIF(전체당첨내역!$B970:$G970,7)</f>
        <v>126</v>
      </c>
      <c r="I970">
        <f>I969+COUNTIF(전체당첨내역!$B970:$G970,8)</f>
        <v>128</v>
      </c>
      <c r="J970">
        <f>J969+COUNTIF(전체당첨내역!$B970:$G970,9)</f>
        <v>102</v>
      </c>
      <c r="K970">
        <f>K969+COUNTIF(전체당첨내역!$B970:$G970,10)</f>
        <v>135</v>
      </c>
      <c r="L970">
        <f>L969+COUNTIF(전체당첨내역!$B970:$G970,11)</f>
        <v>130</v>
      </c>
      <c r="M970">
        <f>M969+COUNTIF(전체당첨내역!$B970:$G970,12)</f>
        <v>139</v>
      </c>
      <c r="N970">
        <f>N969+COUNTIF(전체당첨내역!$B970:$G970,13)</f>
        <v>137</v>
      </c>
      <c r="O970">
        <f>O969+COUNTIF(전체당첨내역!$B970:$G970,14)</f>
        <v>136</v>
      </c>
      <c r="P970">
        <f>P969+COUNTIF(전체당첨내역!$B970:$G970,15)</f>
        <v>131</v>
      </c>
      <c r="Q970">
        <f>Q969+COUNTIF(전체당첨내역!$B970:$G970,16)</f>
        <v>124</v>
      </c>
      <c r="R970">
        <f>R969+COUNTIF(전체당첨내역!$B970:$G970,17)</f>
        <v>137</v>
      </c>
      <c r="S970">
        <f>S969+COUNTIF(전체당첨내역!$B970:$G970,18)</f>
        <v>141</v>
      </c>
      <c r="T970">
        <f>T969+COUNTIF(전체당첨내역!$B970:$G970,19)</f>
        <v>132</v>
      </c>
      <c r="U970">
        <f>U969+COUNTIF(전체당첨내역!$B970:$G970,20)</f>
        <v>135</v>
      </c>
      <c r="V970">
        <f>V969+COUNTIF(전체당첨내역!$B970:$G970,21)</f>
        <v>129</v>
      </c>
      <c r="W970">
        <f>W969+COUNTIF(전체당첨내역!$B970:$G970,22)</f>
        <v>110</v>
      </c>
      <c r="X970">
        <f>X969+COUNTIF(전체당첨내역!$B970:$G970,23)</f>
        <v>115</v>
      </c>
      <c r="Y970">
        <f>Y969+COUNTIF(전체당첨내역!$B970:$G970,24)</f>
        <v>129</v>
      </c>
      <c r="Z970">
        <f>Z969+COUNTIF(전체당첨내역!$B970:$G970,25)</f>
        <v>125</v>
      </c>
      <c r="AA970">
        <f>AA969+COUNTIF(전체당첨내역!$B970:$G970,26)</f>
        <v>127</v>
      </c>
      <c r="AB970">
        <f>AB969+COUNTIF(전체당첨내역!$B970:$G970,27)</f>
        <v>141</v>
      </c>
      <c r="AC970">
        <f>AC969+COUNTIF(전체당첨내역!$B970:$G970,28)</f>
        <v>121</v>
      </c>
      <c r="AD970">
        <f>AD969+COUNTIF(전체당첨내역!$B970:$G970,29)</f>
        <v>119</v>
      </c>
      <c r="AE970">
        <f>AE969+COUNTIF(전체당첨내역!$B970:$G970,30)</f>
        <v>118</v>
      </c>
      <c r="AF970">
        <f>AF969+COUNTIF(전체당첨내역!$B970:$G970,31)</f>
        <v>131</v>
      </c>
      <c r="AG970">
        <f>AG969+COUNTIF(전체당첨내역!$B970:$G970,32)</f>
        <v>111</v>
      </c>
      <c r="AH970">
        <f>AH969+COUNTIF(전체당첨내역!$B970:$G970,33)</f>
        <v>135</v>
      </c>
      <c r="AI970">
        <f>AI969+COUNTIF(전체당첨내역!$B970:$G970,34)</f>
        <v>150</v>
      </c>
      <c r="AJ970">
        <f>AJ969+COUNTIF(전체당첨내역!$B970:$G970,35)</f>
        <v>119</v>
      </c>
      <c r="AK970">
        <f>AK969+COUNTIF(전체당첨내역!$B970:$G970,36)</f>
        <v>130</v>
      </c>
      <c r="AL970">
        <f>AL969+COUNTIF(전체당첨내역!$B970:$G970,37)</f>
        <v>133</v>
      </c>
      <c r="AM970">
        <f>AM969+COUNTIF(전체당첨내역!$B970:$G970,38)</f>
        <v>130</v>
      </c>
      <c r="AN970">
        <f>AN969+COUNTIF(전체당첨내역!$B970:$G970,39)</f>
        <v>139</v>
      </c>
      <c r="AO970">
        <f>AO969+COUNTIF(전체당첨내역!$B970:$G970,40)</f>
        <v>141</v>
      </c>
      <c r="AP970">
        <f>AP969+COUNTIF(전체당첨내역!$B970:$G970,41)</f>
        <v>119</v>
      </c>
      <c r="AQ970">
        <f>AQ969+COUNTIF(전체당첨내역!$B970:$G970,42)</f>
        <v>126</v>
      </c>
      <c r="AR970">
        <f>AR969+COUNTIF(전체당첨내역!$B970:$G970,43)</f>
        <v>143</v>
      </c>
      <c r="AS970">
        <f>AS969+COUNTIF(전체당첨내역!$B970:$G970,44)</f>
        <v>127</v>
      </c>
      <c r="AT970">
        <f>AT969+COUNTIF(전체당첨내역!$B970:$G970,45)</f>
        <v>135</v>
      </c>
    </row>
    <row r="971" spans="1:46" ht="16.5" customHeight="1">
      <c r="A971">
        <v>970</v>
      </c>
      <c r="B971">
        <f>B970+COUNTIF(전체당첨내역!$B971:$G971,1)</f>
        <v>137</v>
      </c>
      <c r="C971">
        <f>C970+COUNTIF(전체당첨내역!$B971:$G971,2)</f>
        <v>129</v>
      </c>
      <c r="D971">
        <f>D970+COUNTIF(전체당첨내역!$B971:$G971,3)</f>
        <v>129</v>
      </c>
      <c r="E971">
        <f>E970+COUNTIF(전체당첨내역!$B971:$G971,4)</f>
        <v>133</v>
      </c>
      <c r="F971">
        <f>F970+COUNTIF(전체당첨내역!$B971:$G971,5)</f>
        <v>129</v>
      </c>
      <c r="G971">
        <f>G970+COUNTIF(전체당첨내역!$B971:$G971,6)</f>
        <v>121</v>
      </c>
      <c r="H971">
        <f>H970+COUNTIF(전체당첨내역!$B971:$G971,7)</f>
        <v>126</v>
      </c>
      <c r="I971">
        <f>I970+COUNTIF(전체당첨내역!$B971:$G971,8)</f>
        <v>128</v>
      </c>
      <c r="J971">
        <f>J970+COUNTIF(전체당첨내역!$B971:$G971,9)</f>
        <v>103</v>
      </c>
      <c r="K971">
        <f>K970+COUNTIF(전체당첨내역!$B971:$G971,10)</f>
        <v>135</v>
      </c>
      <c r="L971">
        <f>L970+COUNTIF(전체당첨내역!$B971:$G971,11)</f>
        <v>131</v>
      </c>
      <c r="M971">
        <f>M970+COUNTIF(전체당첨내역!$B971:$G971,12)</f>
        <v>139</v>
      </c>
      <c r="N971">
        <f>N970+COUNTIF(전체당첨내역!$B971:$G971,13)</f>
        <v>137</v>
      </c>
      <c r="O971">
        <f>O970+COUNTIF(전체당첨내역!$B971:$G971,14)</f>
        <v>136</v>
      </c>
      <c r="P971">
        <f>P970+COUNTIF(전체당첨내역!$B971:$G971,15)</f>
        <v>131</v>
      </c>
      <c r="Q971">
        <f>Q970+COUNTIF(전체당첨내역!$B971:$G971,16)</f>
        <v>125</v>
      </c>
      <c r="R971">
        <f>R970+COUNTIF(전체당첨내역!$B971:$G971,17)</f>
        <v>137</v>
      </c>
      <c r="S971">
        <f>S970+COUNTIF(전체당첨내역!$B971:$G971,18)</f>
        <v>141</v>
      </c>
      <c r="T971">
        <f>T970+COUNTIF(전체당첨내역!$B971:$G971,19)</f>
        <v>132</v>
      </c>
      <c r="U971">
        <f>U970+COUNTIF(전체당첨내역!$B971:$G971,20)</f>
        <v>135</v>
      </c>
      <c r="V971">
        <f>V970+COUNTIF(전체당첨내역!$B971:$G971,21)</f>
        <v>130</v>
      </c>
      <c r="W971">
        <f>W970+COUNTIF(전체당첨내역!$B971:$G971,22)</f>
        <v>110</v>
      </c>
      <c r="X971">
        <f>X970+COUNTIF(전체당첨내역!$B971:$G971,23)</f>
        <v>115</v>
      </c>
      <c r="Y971">
        <f>Y970+COUNTIF(전체당첨내역!$B971:$G971,24)</f>
        <v>129</v>
      </c>
      <c r="Z971">
        <f>Z970+COUNTIF(전체당첨내역!$B971:$G971,25)</f>
        <v>125</v>
      </c>
      <c r="AA971">
        <f>AA970+COUNTIF(전체당첨내역!$B971:$G971,26)</f>
        <v>127</v>
      </c>
      <c r="AB971">
        <f>AB970+COUNTIF(전체당첨내역!$B971:$G971,27)</f>
        <v>141</v>
      </c>
      <c r="AC971">
        <f>AC970+COUNTIF(전체당첨내역!$B971:$G971,28)</f>
        <v>122</v>
      </c>
      <c r="AD971">
        <f>AD970+COUNTIF(전체당첨내역!$B971:$G971,29)</f>
        <v>119</v>
      </c>
      <c r="AE971">
        <f>AE970+COUNTIF(전체당첨내역!$B971:$G971,30)</f>
        <v>118</v>
      </c>
      <c r="AF971">
        <f>AF970+COUNTIF(전체당첨내역!$B971:$G971,31)</f>
        <v>131</v>
      </c>
      <c r="AG971">
        <f>AG970+COUNTIF(전체당첨내역!$B971:$G971,32)</f>
        <v>111</v>
      </c>
      <c r="AH971">
        <f>AH970+COUNTIF(전체당첨내역!$B971:$G971,33)</f>
        <v>135</v>
      </c>
      <c r="AI971">
        <f>AI970+COUNTIF(전체당첨내역!$B971:$G971,34)</f>
        <v>150</v>
      </c>
      <c r="AJ971">
        <f>AJ970+COUNTIF(전체당첨내역!$B971:$G971,35)</f>
        <v>119</v>
      </c>
      <c r="AK971">
        <f>AK970+COUNTIF(전체당첨내역!$B971:$G971,36)</f>
        <v>131</v>
      </c>
      <c r="AL971">
        <f>AL970+COUNTIF(전체당첨내역!$B971:$G971,37)</f>
        <v>133</v>
      </c>
      <c r="AM971">
        <f>AM970+COUNTIF(전체당첨내역!$B971:$G971,38)</f>
        <v>130</v>
      </c>
      <c r="AN971">
        <f>AN970+COUNTIF(전체당첨내역!$B971:$G971,39)</f>
        <v>139</v>
      </c>
      <c r="AO971">
        <f>AO970+COUNTIF(전체당첨내역!$B971:$G971,40)</f>
        <v>141</v>
      </c>
      <c r="AP971">
        <f>AP970+COUNTIF(전체당첨내역!$B971:$G971,41)</f>
        <v>119</v>
      </c>
      <c r="AQ971">
        <f>AQ970+COUNTIF(전체당첨내역!$B971:$G971,42)</f>
        <v>126</v>
      </c>
      <c r="AR971">
        <f>AR970+COUNTIF(전체당첨내역!$B971:$G971,43)</f>
        <v>143</v>
      </c>
      <c r="AS971">
        <f>AS970+COUNTIF(전체당첨내역!$B971:$G971,44)</f>
        <v>127</v>
      </c>
      <c r="AT971">
        <f>AT970+COUNTIF(전체당첨내역!$B971:$G971,45)</f>
        <v>135</v>
      </c>
    </row>
    <row r="972" spans="1:46" ht="16.5" customHeight="1">
      <c r="A972">
        <v>971</v>
      </c>
      <c r="B972">
        <f>B971+COUNTIF(전체당첨내역!$B972:$G972,1)</f>
        <v>137</v>
      </c>
      <c r="C972">
        <f>C971+COUNTIF(전체당첨내역!$B972:$G972,2)</f>
        <v>130</v>
      </c>
      <c r="D972">
        <f>D971+COUNTIF(전체당첨내역!$B972:$G972,3)</f>
        <v>129</v>
      </c>
      <c r="E972">
        <f>E971+COUNTIF(전체당첨내역!$B972:$G972,4)</f>
        <v>133</v>
      </c>
      <c r="F972">
        <f>F971+COUNTIF(전체당첨내역!$B972:$G972,5)</f>
        <v>129</v>
      </c>
      <c r="G972">
        <f>G971+COUNTIF(전체당첨내역!$B972:$G972,6)</f>
        <v>122</v>
      </c>
      <c r="H972">
        <f>H971+COUNTIF(전체당첨내역!$B972:$G972,7)</f>
        <v>126</v>
      </c>
      <c r="I972">
        <f>I971+COUNTIF(전체당첨내역!$B972:$G972,8)</f>
        <v>128</v>
      </c>
      <c r="J972">
        <f>J971+COUNTIF(전체당첨내역!$B972:$G972,9)</f>
        <v>103</v>
      </c>
      <c r="K972">
        <f>K971+COUNTIF(전체당첨내역!$B972:$G972,10)</f>
        <v>135</v>
      </c>
      <c r="L972">
        <f>L971+COUNTIF(전체당첨내역!$B972:$G972,11)</f>
        <v>131</v>
      </c>
      <c r="M972">
        <f>M971+COUNTIF(전체당첨내역!$B972:$G972,12)</f>
        <v>139</v>
      </c>
      <c r="N972">
        <f>N971+COUNTIF(전체당첨내역!$B972:$G972,13)</f>
        <v>137</v>
      </c>
      <c r="O972">
        <f>O971+COUNTIF(전체당첨내역!$B972:$G972,14)</f>
        <v>136</v>
      </c>
      <c r="P972">
        <f>P971+COUNTIF(전체당첨내역!$B972:$G972,15)</f>
        <v>131</v>
      </c>
      <c r="Q972">
        <f>Q971+COUNTIF(전체당첨내역!$B972:$G972,16)</f>
        <v>125</v>
      </c>
      <c r="R972">
        <f>R971+COUNTIF(전체당첨내역!$B972:$G972,17)</f>
        <v>138</v>
      </c>
      <c r="S972">
        <f>S971+COUNTIF(전체당첨내역!$B972:$G972,18)</f>
        <v>142</v>
      </c>
      <c r="T972">
        <f>T971+COUNTIF(전체당첨내역!$B972:$G972,19)</f>
        <v>132</v>
      </c>
      <c r="U972">
        <f>U971+COUNTIF(전체당첨내역!$B972:$G972,20)</f>
        <v>135</v>
      </c>
      <c r="V972">
        <f>V971+COUNTIF(전체당첨내역!$B972:$G972,21)</f>
        <v>131</v>
      </c>
      <c r="W972">
        <f>W971+COUNTIF(전체당첨내역!$B972:$G972,22)</f>
        <v>110</v>
      </c>
      <c r="X972">
        <f>X971+COUNTIF(전체당첨내역!$B972:$G972,23)</f>
        <v>115</v>
      </c>
      <c r="Y972">
        <f>Y971+COUNTIF(전체당첨내역!$B972:$G972,24)</f>
        <v>129</v>
      </c>
      <c r="Z972">
        <f>Z971+COUNTIF(전체당첨내역!$B972:$G972,25)</f>
        <v>125</v>
      </c>
      <c r="AA972">
        <f>AA971+COUNTIF(전체당첨내역!$B972:$G972,26)</f>
        <v>128</v>
      </c>
      <c r="AB972">
        <f>AB971+COUNTIF(전체당첨내역!$B972:$G972,27)</f>
        <v>141</v>
      </c>
      <c r="AC972">
        <f>AC971+COUNTIF(전체당첨내역!$B972:$G972,28)</f>
        <v>122</v>
      </c>
      <c r="AD972">
        <f>AD971+COUNTIF(전체당첨내역!$B972:$G972,29)</f>
        <v>119</v>
      </c>
      <c r="AE972">
        <f>AE971+COUNTIF(전체당첨내역!$B972:$G972,30)</f>
        <v>118</v>
      </c>
      <c r="AF972">
        <f>AF971+COUNTIF(전체당첨내역!$B972:$G972,31)</f>
        <v>131</v>
      </c>
      <c r="AG972">
        <f>AG971+COUNTIF(전체당첨내역!$B972:$G972,32)</f>
        <v>111</v>
      </c>
      <c r="AH972">
        <f>AH971+COUNTIF(전체당첨내역!$B972:$G972,33)</f>
        <v>135</v>
      </c>
      <c r="AI972">
        <f>AI971+COUNTIF(전체당첨내역!$B972:$G972,34)</f>
        <v>150</v>
      </c>
      <c r="AJ972">
        <f>AJ971+COUNTIF(전체당첨내역!$B972:$G972,35)</f>
        <v>119</v>
      </c>
      <c r="AK972">
        <f>AK971+COUNTIF(전체당첨내역!$B972:$G972,36)</f>
        <v>131</v>
      </c>
      <c r="AL972">
        <f>AL971+COUNTIF(전체당첨내역!$B972:$G972,37)</f>
        <v>133</v>
      </c>
      <c r="AM972">
        <f>AM971+COUNTIF(전체당첨내역!$B972:$G972,38)</f>
        <v>130</v>
      </c>
      <c r="AN972">
        <f>AN971+COUNTIF(전체당첨내역!$B972:$G972,39)</f>
        <v>139</v>
      </c>
      <c r="AO972">
        <f>AO971+COUNTIF(전체당첨내역!$B972:$G972,40)</f>
        <v>141</v>
      </c>
      <c r="AP972">
        <f>AP971+COUNTIF(전체당첨내역!$B972:$G972,41)</f>
        <v>119</v>
      </c>
      <c r="AQ972">
        <f>AQ971+COUNTIF(전체당첨내역!$B972:$G972,42)</f>
        <v>126</v>
      </c>
      <c r="AR972">
        <f>AR971+COUNTIF(전체당첨내역!$B972:$G972,43)</f>
        <v>143</v>
      </c>
      <c r="AS972">
        <f>AS971+COUNTIF(전체당첨내역!$B972:$G972,44)</f>
        <v>127</v>
      </c>
      <c r="AT972">
        <f>AT971+COUNTIF(전체당첨내역!$B972:$G972,45)</f>
        <v>135</v>
      </c>
    </row>
    <row r="973" spans="1:46" ht="16.5" customHeight="1">
      <c r="A973">
        <v>972</v>
      </c>
      <c r="B973">
        <f>B972+COUNTIF(전체당첨내역!$B973:$G973,1)</f>
        <v>137</v>
      </c>
      <c r="C973">
        <f>C972+COUNTIF(전체당첨내역!$B973:$G973,2)</f>
        <v>130</v>
      </c>
      <c r="D973">
        <f>D972+COUNTIF(전체당첨내역!$B973:$G973,3)</f>
        <v>130</v>
      </c>
      <c r="E973">
        <f>E972+COUNTIF(전체당첨내역!$B973:$G973,4)</f>
        <v>133</v>
      </c>
      <c r="F973">
        <f>F972+COUNTIF(전체당첨내역!$B973:$G973,5)</f>
        <v>129</v>
      </c>
      <c r="G973">
        <f>G972+COUNTIF(전체당첨내역!$B973:$G973,6)</f>
        <v>123</v>
      </c>
      <c r="H973">
        <f>H972+COUNTIF(전체당첨내역!$B973:$G973,7)</f>
        <v>126</v>
      </c>
      <c r="I973">
        <f>I972+COUNTIF(전체당첨내역!$B973:$G973,8)</f>
        <v>128</v>
      </c>
      <c r="J973">
        <f>J972+COUNTIF(전체당첨내역!$B973:$G973,9)</f>
        <v>103</v>
      </c>
      <c r="K973">
        <f>K972+COUNTIF(전체당첨내역!$B973:$G973,10)</f>
        <v>135</v>
      </c>
      <c r="L973">
        <f>L972+COUNTIF(전체당첨내역!$B973:$G973,11)</f>
        <v>131</v>
      </c>
      <c r="M973">
        <f>M972+COUNTIF(전체당첨내역!$B973:$G973,12)</f>
        <v>139</v>
      </c>
      <c r="N973">
        <f>N972+COUNTIF(전체당첨내역!$B973:$G973,13)</f>
        <v>137</v>
      </c>
      <c r="O973">
        <f>O972+COUNTIF(전체당첨내역!$B973:$G973,14)</f>
        <v>136</v>
      </c>
      <c r="P973">
        <f>P972+COUNTIF(전체당첨내역!$B973:$G973,15)</f>
        <v>131</v>
      </c>
      <c r="Q973">
        <f>Q972+COUNTIF(전체당첨내역!$B973:$G973,16)</f>
        <v>125</v>
      </c>
      <c r="R973">
        <f>R972+COUNTIF(전체당첨내역!$B973:$G973,17)</f>
        <v>139</v>
      </c>
      <c r="S973">
        <f>S972+COUNTIF(전체당첨내역!$B973:$G973,18)</f>
        <v>142</v>
      </c>
      <c r="T973">
        <f>T972+COUNTIF(전체당첨내역!$B973:$G973,19)</f>
        <v>132</v>
      </c>
      <c r="U973">
        <f>U972+COUNTIF(전체당첨내역!$B973:$G973,20)</f>
        <v>135</v>
      </c>
      <c r="V973">
        <f>V972+COUNTIF(전체당첨내역!$B973:$G973,21)</f>
        <v>131</v>
      </c>
      <c r="W973">
        <f>W972+COUNTIF(전체당첨내역!$B973:$G973,22)</f>
        <v>110</v>
      </c>
      <c r="X973">
        <f>X972+COUNTIF(전체당첨내역!$B973:$G973,23)</f>
        <v>116</v>
      </c>
      <c r="Y973">
        <f>Y972+COUNTIF(전체당첨내역!$B973:$G973,24)</f>
        <v>129</v>
      </c>
      <c r="Z973">
        <f>Z972+COUNTIF(전체당첨내역!$B973:$G973,25)</f>
        <v>125</v>
      </c>
      <c r="AA973">
        <f>AA972+COUNTIF(전체당첨내역!$B973:$G973,26)</f>
        <v>128</v>
      </c>
      <c r="AB973">
        <f>AB972+COUNTIF(전체당첨내역!$B973:$G973,27)</f>
        <v>141</v>
      </c>
      <c r="AC973">
        <f>AC972+COUNTIF(전체당첨내역!$B973:$G973,28)</f>
        <v>122</v>
      </c>
      <c r="AD973">
        <f>AD972+COUNTIF(전체당첨내역!$B973:$G973,29)</f>
        <v>119</v>
      </c>
      <c r="AE973">
        <f>AE972+COUNTIF(전체당첨내역!$B973:$G973,30)</f>
        <v>118</v>
      </c>
      <c r="AF973">
        <f>AF972+COUNTIF(전체당첨내역!$B973:$G973,31)</f>
        <v>131</v>
      </c>
      <c r="AG973">
        <f>AG972+COUNTIF(전체당첨내역!$B973:$G973,32)</f>
        <v>111</v>
      </c>
      <c r="AH973">
        <f>AH972+COUNTIF(전체당첨내역!$B973:$G973,33)</f>
        <v>135</v>
      </c>
      <c r="AI973">
        <f>AI972+COUNTIF(전체당첨내역!$B973:$G973,34)</f>
        <v>150</v>
      </c>
      <c r="AJ973">
        <f>AJ972+COUNTIF(전체당첨내역!$B973:$G973,35)</f>
        <v>119</v>
      </c>
      <c r="AK973">
        <f>AK972+COUNTIF(전체당첨내역!$B973:$G973,36)</f>
        <v>131</v>
      </c>
      <c r="AL973">
        <f>AL972+COUNTIF(전체당첨내역!$B973:$G973,37)</f>
        <v>134</v>
      </c>
      <c r="AM973">
        <f>AM972+COUNTIF(전체당첨내역!$B973:$G973,38)</f>
        <v>130</v>
      </c>
      <c r="AN973">
        <f>AN972+COUNTIF(전체당첨내역!$B973:$G973,39)</f>
        <v>140</v>
      </c>
      <c r="AO973">
        <f>AO972+COUNTIF(전체당첨내역!$B973:$G973,40)</f>
        <v>141</v>
      </c>
      <c r="AP973">
        <f>AP972+COUNTIF(전체당첨내역!$B973:$G973,41)</f>
        <v>119</v>
      </c>
      <c r="AQ973">
        <f>AQ972+COUNTIF(전체당첨내역!$B973:$G973,42)</f>
        <v>126</v>
      </c>
      <c r="AR973">
        <f>AR972+COUNTIF(전체당첨내역!$B973:$G973,43)</f>
        <v>143</v>
      </c>
      <c r="AS973">
        <f>AS972+COUNTIF(전체당첨내역!$B973:$G973,44)</f>
        <v>127</v>
      </c>
      <c r="AT973">
        <f>AT972+COUNTIF(전체당첨내역!$B973:$G973,45)</f>
        <v>135</v>
      </c>
    </row>
    <row r="974" spans="1:46" ht="16.5" customHeight="1">
      <c r="A974">
        <v>973</v>
      </c>
      <c r="B974">
        <f>B973+COUNTIF(전체당첨내역!$B974:$G974,1)</f>
        <v>137</v>
      </c>
      <c r="C974">
        <f>C973+COUNTIF(전체당첨내역!$B974:$G974,2)</f>
        <v>130</v>
      </c>
      <c r="D974">
        <f>D973+COUNTIF(전체당첨내역!$B974:$G974,3)</f>
        <v>130</v>
      </c>
      <c r="E974">
        <f>E973+COUNTIF(전체당첨내역!$B974:$G974,4)</f>
        <v>133</v>
      </c>
      <c r="F974">
        <f>F973+COUNTIF(전체당첨내역!$B974:$G974,5)</f>
        <v>129</v>
      </c>
      <c r="G974">
        <f>G973+COUNTIF(전체당첨내역!$B974:$G974,6)</f>
        <v>123</v>
      </c>
      <c r="H974">
        <f>H973+COUNTIF(전체당첨내역!$B974:$G974,7)</f>
        <v>126</v>
      </c>
      <c r="I974">
        <f>I973+COUNTIF(전체당첨내역!$B974:$G974,8)</f>
        <v>128</v>
      </c>
      <c r="J974">
        <f>J973+COUNTIF(전체당첨내역!$B974:$G974,9)</f>
        <v>103</v>
      </c>
      <c r="K974">
        <f>K973+COUNTIF(전체당첨내역!$B974:$G974,10)</f>
        <v>135</v>
      </c>
      <c r="L974">
        <f>L973+COUNTIF(전체당첨내역!$B974:$G974,11)</f>
        <v>131</v>
      </c>
      <c r="M974">
        <f>M973+COUNTIF(전체당첨내역!$B974:$G974,12)</f>
        <v>139</v>
      </c>
      <c r="N974">
        <f>N973+COUNTIF(전체당첨내역!$B974:$G974,13)</f>
        <v>137</v>
      </c>
      <c r="O974">
        <f>O973+COUNTIF(전체당첨내역!$B974:$G974,14)</f>
        <v>136</v>
      </c>
      <c r="P974">
        <f>P973+COUNTIF(전체당첨내역!$B974:$G974,15)</f>
        <v>131</v>
      </c>
      <c r="Q974">
        <f>Q973+COUNTIF(전체당첨내역!$B974:$G974,16)</f>
        <v>125</v>
      </c>
      <c r="R974">
        <f>R973+COUNTIF(전체당첨내역!$B974:$G974,17)</f>
        <v>139</v>
      </c>
      <c r="S974">
        <f>S973+COUNTIF(전체당첨내역!$B974:$G974,18)</f>
        <v>142</v>
      </c>
      <c r="T974">
        <f>T973+COUNTIF(전체당첨내역!$B974:$G974,19)</f>
        <v>132</v>
      </c>
      <c r="U974">
        <f>U973+COUNTIF(전체당첨내역!$B974:$G974,20)</f>
        <v>135</v>
      </c>
      <c r="V974">
        <f>V973+COUNTIF(전체당첨내역!$B974:$G974,21)</f>
        <v>131</v>
      </c>
      <c r="W974">
        <f>W973+COUNTIF(전체당첨내역!$B974:$G974,22)</f>
        <v>111</v>
      </c>
      <c r="X974">
        <f>X973+COUNTIF(전체당첨내역!$B974:$G974,23)</f>
        <v>116</v>
      </c>
      <c r="Y974">
        <f>Y973+COUNTIF(전체당첨내역!$B974:$G974,24)</f>
        <v>129</v>
      </c>
      <c r="Z974">
        <f>Z973+COUNTIF(전체당첨내역!$B974:$G974,25)</f>
        <v>125</v>
      </c>
      <c r="AA974">
        <f>AA973+COUNTIF(전체당첨내역!$B974:$G974,26)</f>
        <v>129</v>
      </c>
      <c r="AB974">
        <f>AB973+COUNTIF(전체당첨내역!$B974:$G974,27)</f>
        <v>141</v>
      </c>
      <c r="AC974">
        <f>AC973+COUNTIF(전체당첨내역!$B974:$G974,28)</f>
        <v>122</v>
      </c>
      <c r="AD974">
        <f>AD973+COUNTIF(전체당첨내역!$B974:$G974,29)</f>
        <v>119</v>
      </c>
      <c r="AE974">
        <f>AE973+COUNTIF(전체당첨내역!$B974:$G974,30)</f>
        <v>118</v>
      </c>
      <c r="AF974">
        <f>AF973+COUNTIF(전체당첨내역!$B974:$G974,31)</f>
        <v>132</v>
      </c>
      <c r="AG974">
        <f>AG973+COUNTIF(전체당첨내역!$B974:$G974,32)</f>
        <v>111</v>
      </c>
      <c r="AH974">
        <f>AH973+COUNTIF(전체당첨내역!$B974:$G974,33)</f>
        <v>135</v>
      </c>
      <c r="AI974">
        <f>AI973+COUNTIF(전체당첨내역!$B974:$G974,34)</f>
        <v>150</v>
      </c>
      <c r="AJ974">
        <f>AJ973+COUNTIF(전체당첨내역!$B974:$G974,35)</f>
        <v>119</v>
      </c>
      <c r="AK974">
        <f>AK973+COUNTIF(전체당첨내역!$B974:$G974,36)</f>
        <v>131</v>
      </c>
      <c r="AL974">
        <f>AL973+COUNTIF(전체당첨내역!$B974:$G974,37)</f>
        <v>135</v>
      </c>
      <c r="AM974">
        <f>AM973+COUNTIF(전체당첨내역!$B974:$G974,38)</f>
        <v>130</v>
      </c>
      <c r="AN974">
        <f>AN973+COUNTIF(전체당첨내역!$B974:$G974,39)</f>
        <v>140</v>
      </c>
      <c r="AO974">
        <f>AO973+COUNTIF(전체당첨내역!$B974:$G974,40)</f>
        <v>141</v>
      </c>
      <c r="AP974">
        <f>AP973+COUNTIF(전체당첨내역!$B974:$G974,41)</f>
        <v>120</v>
      </c>
      <c r="AQ974">
        <f>AQ973+COUNTIF(전체당첨내역!$B974:$G974,42)</f>
        <v>127</v>
      </c>
      <c r="AR974">
        <f>AR973+COUNTIF(전체당첨내역!$B974:$G974,43)</f>
        <v>143</v>
      </c>
      <c r="AS974">
        <f>AS973+COUNTIF(전체당첨내역!$B974:$G974,44)</f>
        <v>127</v>
      </c>
      <c r="AT974">
        <f>AT973+COUNTIF(전체당첨내역!$B974:$G974,45)</f>
        <v>135</v>
      </c>
    </row>
    <row r="975" spans="1:46" ht="16.5" customHeight="1">
      <c r="A975">
        <v>974</v>
      </c>
      <c r="B975">
        <f>B974+COUNTIF(전체당첨내역!$B975:$G975,1)</f>
        <v>138</v>
      </c>
      <c r="C975">
        <f>C974+COUNTIF(전체당첨내역!$B975:$G975,2)</f>
        <v>131</v>
      </c>
      <c r="D975">
        <f>D974+COUNTIF(전체당첨내역!$B975:$G975,3)</f>
        <v>130</v>
      </c>
      <c r="E975">
        <f>E974+COUNTIF(전체당첨내역!$B975:$G975,4)</f>
        <v>133</v>
      </c>
      <c r="F975">
        <f>F974+COUNTIF(전체당첨내역!$B975:$G975,5)</f>
        <v>129</v>
      </c>
      <c r="G975">
        <f>G974+COUNTIF(전체당첨내역!$B975:$G975,6)</f>
        <v>123</v>
      </c>
      <c r="H975">
        <f>H974+COUNTIF(전체당첨내역!$B975:$G975,7)</f>
        <v>126</v>
      </c>
      <c r="I975">
        <f>I974+COUNTIF(전체당첨내역!$B975:$G975,8)</f>
        <v>128</v>
      </c>
      <c r="J975">
        <f>J974+COUNTIF(전체당첨내역!$B975:$G975,9)</f>
        <v>103</v>
      </c>
      <c r="K975">
        <f>K974+COUNTIF(전체당첨내역!$B975:$G975,10)</f>
        <v>135</v>
      </c>
      <c r="L975">
        <f>L974+COUNTIF(전체당첨내역!$B975:$G975,11)</f>
        <v>132</v>
      </c>
      <c r="M975">
        <f>M974+COUNTIF(전체당첨내역!$B975:$G975,12)</f>
        <v>139</v>
      </c>
      <c r="N975">
        <f>N974+COUNTIF(전체당첨내역!$B975:$G975,13)</f>
        <v>137</v>
      </c>
      <c r="O975">
        <f>O974+COUNTIF(전체당첨내역!$B975:$G975,14)</f>
        <v>136</v>
      </c>
      <c r="P975">
        <f>P974+COUNTIF(전체당첨내역!$B975:$G975,15)</f>
        <v>131</v>
      </c>
      <c r="Q975">
        <f>Q974+COUNTIF(전체당첨내역!$B975:$G975,16)</f>
        <v>126</v>
      </c>
      <c r="R975">
        <f>R974+COUNTIF(전체당첨내역!$B975:$G975,17)</f>
        <v>139</v>
      </c>
      <c r="S975">
        <f>S974+COUNTIF(전체당첨내역!$B975:$G975,18)</f>
        <v>142</v>
      </c>
      <c r="T975">
        <f>T974+COUNTIF(전체당첨내역!$B975:$G975,19)</f>
        <v>132</v>
      </c>
      <c r="U975">
        <f>U974+COUNTIF(전체당첨내역!$B975:$G975,20)</f>
        <v>135</v>
      </c>
      <c r="V975">
        <f>V974+COUNTIF(전체당첨내역!$B975:$G975,21)</f>
        <v>131</v>
      </c>
      <c r="W975">
        <f>W974+COUNTIF(전체당첨내역!$B975:$G975,22)</f>
        <v>111</v>
      </c>
      <c r="X975">
        <f>X974+COUNTIF(전체당첨내역!$B975:$G975,23)</f>
        <v>116</v>
      </c>
      <c r="Y975">
        <f>Y974+COUNTIF(전체당첨내역!$B975:$G975,24)</f>
        <v>129</v>
      </c>
      <c r="Z975">
        <f>Z974+COUNTIF(전체당첨내역!$B975:$G975,25)</f>
        <v>125</v>
      </c>
      <c r="AA975">
        <f>AA974+COUNTIF(전체당첨내역!$B975:$G975,26)</f>
        <v>129</v>
      </c>
      <c r="AB975">
        <f>AB974+COUNTIF(전체당첨내역!$B975:$G975,27)</f>
        <v>141</v>
      </c>
      <c r="AC975">
        <f>AC974+COUNTIF(전체당첨내역!$B975:$G975,28)</f>
        <v>122</v>
      </c>
      <c r="AD975">
        <f>AD974+COUNTIF(전체당첨내역!$B975:$G975,29)</f>
        <v>119</v>
      </c>
      <c r="AE975">
        <f>AE974+COUNTIF(전체당첨내역!$B975:$G975,30)</f>
        <v>118</v>
      </c>
      <c r="AF975">
        <f>AF974+COUNTIF(전체당첨내역!$B975:$G975,31)</f>
        <v>132</v>
      </c>
      <c r="AG975">
        <f>AG974+COUNTIF(전체당첨내역!$B975:$G975,32)</f>
        <v>111</v>
      </c>
      <c r="AH975">
        <f>AH974+COUNTIF(전체당첨내역!$B975:$G975,33)</f>
        <v>135</v>
      </c>
      <c r="AI975">
        <f>AI974+COUNTIF(전체당첨내역!$B975:$G975,34)</f>
        <v>150</v>
      </c>
      <c r="AJ975">
        <f>AJ974+COUNTIF(전체당첨내역!$B975:$G975,35)</f>
        <v>119</v>
      </c>
      <c r="AK975">
        <f>AK974+COUNTIF(전체당첨내역!$B975:$G975,36)</f>
        <v>131</v>
      </c>
      <c r="AL975">
        <f>AL974+COUNTIF(전체당첨내역!$B975:$G975,37)</f>
        <v>135</v>
      </c>
      <c r="AM975">
        <f>AM974+COUNTIF(전체당첨내역!$B975:$G975,38)</f>
        <v>130</v>
      </c>
      <c r="AN975">
        <f>AN974+COUNTIF(전체당첨내역!$B975:$G975,39)</f>
        <v>141</v>
      </c>
      <c r="AO975">
        <f>AO974+COUNTIF(전체당첨내역!$B975:$G975,40)</f>
        <v>141</v>
      </c>
      <c r="AP975">
        <f>AP974+COUNTIF(전체당첨내역!$B975:$G975,41)</f>
        <v>120</v>
      </c>
      <c r="AQ975">
        <f>AQ974+COUNTIF(전체당첨내역!$B975:$G975,42)</f>
        <v>127</v>
      </c>
      <c r="AR975">
        <f>AR974+COUNTIF(전체당첨내역!$B975:$G975,43)</f>
        <v>143</v>
      </c>
      <c r="AS975">
        <f>AS974+COUNTIF(전체당첨내역!$B975:$G975,44)</f>
        <v>128</v>
      </c>
      <c r="AT975">
        <f>AT974+COUNTIF(전체당첨내역!$B975:$G975,45)</f>
        <v>135</v>
      </c>
    </row>
    <row r="976" spans="1:46" ht="16.5" customHeight="1">
      <c r="A976">
        <v>975</v>
      </c>
      <c r="B976">
        <f>B975+COUNTIF(전체당첨내역!$B976:$G976,1)</f>
        <v>138</v>
      </c>
      <c r="C976">
        <f>C975+COUNTIF(전체당첨내역!$B976:$G976,2)</f>
        <v>131</v>
      </c>
      <c r="D976">
        <f>D975+COUNTIF(전체당첨내역!$B976:$G976,3)</f>
        <v>130</v>
      </c>
      <c r="E976">
        <f>E975+COUNTIF(전체당첨내역!$B976:$G976,4)</f>
        <v>133</v>
      </c>
      <c r="F976">
        <f>F975+COUNTIF(전체당첨내역!$B976:$G976,5)</f>
        <v>129</v>
      </c>
      <c r="G976">
        <f>G975+COUNTIF(전체당첨내역!$B976:$G976,6)</f>
        <v>123</v>
      </c>
      <c r="H976">
        <f>H975+COUNTIF(전체당첨내역!$B976:$G976,7)</f>
        <v>127</v>
      </c>
      <c r="I976">
        <f>I975+COUNTIF(전체당첨내역!$B976:$G976,8)</f>
        <v>129</v>
      </c>
      <c r="J976">
        <f>J975+COUNTIF(전체당첨내역!$B976:$G976,9)</f>
        <v>104</v>
      </c>
      <c r="K976">
        <f>K975+COUNTIF(전체당첨내역!$B976:$G976,10)</f>
        <v>135</v>
      </c>
      <c r="L976">
        <f>L975+COUNTIF(전체당첨내역!$B976:$G976,11)</f>
        <v>132</v>
      </c>
      <c r="M976">
        <f>M975+COUNTIF(전체당첨내역!$B976:$G976,12)</f>
        <v>139</v>
      </c>
      <c r="N976">
        <f>N975+COUNTIF(전체당첨내역!$B976:$G976,13)</f>
        <v>137</v>
      </c>
      <c r="O976">
        <f>O975+COUNTIF(전체당첨내역!$B976:$G976,14)</f>
        <v>136</v>
      </c>
      <c r="P976">
        <f>P975+COUNTIF(전체당첨내역!$B976:$G976,15)</f>
        <v>131</v>
      </c>
      <c r="Q976">
        <f>Q975+COUNTIF(전체당첨내역!$B976:$G976,16)</f>
        <v>126</v>
      </c>
      <c r="R976">
        <f>R975+COUNTIF(전체당첨내역!$B976:$G976,17)</f>
        <v>140</v>
      </c>
      <c r="S976">
        <f>S975+COUNTIF(전체당첨내역!$B976:$G976,18)</f>
        <v>142</v>
      </c>
      <c r="T976">
        <f>T975+COUNTIF(전체당첨내역!$B976:$G976,19)</f>
        <v>132</v>
      </c>
      <c r="U976">
        <f>U975+COUNTIF(전체당첨내역!$B976:$G976,20)</f>
        <v>135</v>
      </c>
      <c r="V976">
        <f>V975+COUNTIF(전체당첨내역!$B976:$G976,21)</f>
        <v>131</v>
      </c>
      <c r="W976">
        <f>W975+COUNTIF(전체당첨내역!$B976:$G976,22)</f>
        <v>112</v>
      </c>
      <c r="X976">
        <f>X975+COUNTIF(전체당첨내역!$B976:$G976,23)</f>
        <v>116</v>
      </c>
      <c r="Y976">
        <f>Y975+COUNTIF(전체당첨내역!$B976:$G976,24)</f>
        <v>130</v>
      </c>
      <c r="Z976">
        <f>Z975+COUNTIF(전체당첨내역!$B976:$G976,25)</f>
        <v>125</v>
      </c>
      <c r="AA976">
        <f>AA975+COUNTIF(전체당첨내역!$B976:$G976,26)</f>
        <v>129</v>
      </c>
      <c r="AB976">
        <f>AB975+COUNTIF(전체당첨내역!$B976:$G976,27)</f>
        <v>141</v>
      </c>
      <c r="AC976">
        <f>AC975+COUNTIF(전체당첨내역!$B976:$G976,28)</f>
        <v>122</v>
      </c>
      <c r="AD976">
        <f>AD975+COUNTIF(전체당첨내역!$B976:$G976,29)</f>
        <v>119</v>
      </c>
      <c r="AE976">
        <f>AE975+COUNTIF(전체당첨내역!$B976:$G976,30)</f>
        <v>118</v>
      </c>
      <c r="AF976">
        <f>AF975+COUNTIF(전체당첨내역!$B976:$G976,31)</f>
        <v>132</v>
      </c>
      <c r="AG976">
        <f>AG975+COUNTIF(전체당첨내역!$B976:$G976,32)</f>
        <v>111</v>
      </c>
      <c r="AH976">
        <f>AH975+COUNTIF(전체당첨내역!$B976:$G976,33)</f>
        <v>135</v>
      </c>
      <c r="AI976">
        <f>AI975+COUNTIF(전체당첨내역!$B976:$G976,34)</f>
        <v>150</v>
      </c>
      <c r="AJ976">
        <f>AJ975+COUNTIF(전체당첨내역!$B976:$G976,35)</f>
        <v>119</v>
      </c>
      <c r="AK976">
        <f>AK975+COUNTIF(전체당첨내역!$B976:$G976,36)</f>
        <v>131</v>
      </c>
      <c r="AL976">
        <f>AL975+COUNTIF(전체당첨내역!$B976:$G976,37)</f>
        <v>135</v>
      </c>
      <c r="AM976">
        <f>AM975+COUNTIF(전체당첨내역!$B976:$G976,38)</f>
        <v>130</v>
      </c>
      <c r="AN976">
        <f>AN975+COUNTIF(전체당첨내역!$B976:$G976,39)</f>
        <v>141</v>
      </c>
      <c r="AO976">
        <f>AO975+COUNTIF(전체당첨내역!$B976:$G976,40)</f>
        <v>141</v>
      </c>
      <c r="AP976">
        <f>AP975+COUNTIF(전체당첨내역!$B976:$G976,41)</f>
        <v>120</v>
      </c>
      <c r="AQ976">
        <f>AQ975+COUNTIF(전체당첨내역!$B976:$G976,42)</f>
        <v>127</v>
      </c>
      <c r="AR976">
        <f>AR975+COUNTIF(전체당첨내역!$B976:$G976,43)</f>
        <v>143</v>
      </c>
      <c r="AS976">
        <f>AS975+COUNTIF(전체당첨내역!$B976:$G976,44)</f>
        <v>128</v>
      </c>
      <c r="AT976">
        <f>AT975+COUNTIF(전체당첨내역!$B976:$G976,45)</f>
        <v>135</v>
      </c>
    </row>
    <row r="977" spans="1:46" ht="16.5" customHeight="1">
      <c r="A977">
        <v>976</v>
      </c>
      <c r="B977">
        <f>B976+COUNTIF(전체당첨내역!$B977:$G977,1)</f>
        <v>138</v>
      </c>
      <c r="C977">
        <f>C976+COUNTIF(전체당첨내역!$B977:$G977,2)</f>
        <v>131</v>
      </c>
      <c r="D977">
        <f>D976+COUNTIF(전체당첨내역!$B977:$G977,3)</f>
        <v>130</v>
      </c>
      <c r="E977">
        <f>E976+COUNTIF(전체당첨내역!$B977:$G977,4)</f>
        <v>134</v>
      </c>
      <c r="F977">
        <f>F976+COUNTIF(전체당첨내역!$B977:$G977,5)</f>
        <v>129</v>
      </c>
      <c r="G977">
        <f>G976+COUNTIF(전체당첨내역!$B977:$G977,6)</f>
        <v>123</v>
      </c>
      <c r="H977">
        <f>H976+COUNTIF(전체당첨내역!$B977:$G977,7)</f>
        <v>127</v>
      </c>
      <c r="I977">
        <f>I976+COUNTIF(전체당첨내역!$B977:$G977,8)</f>
        <v>129</v>
      </c>
      <c r="J977">
        <f>J976+COUNTIF(전체당첨내역!$B977:$G977,9)</f>
        <v>104</v>
      </c>
      <c r="K977">
        <f>K976+COUNTIF(전체당첨내역!$B977:$G977,10)</f>
        <v>135</v>
      </c>
      <c r="L977">
        <f>L976+COUNTIF(전체당첨내역!$B977:$G977,11)</f>
        <v>132</v>
      </c>
      <c r="M977">
        <f>M976+COUNTIF(전체당첨내역!$B977:$G977,12)</f>
        <v>140</v>
      </c>
      <c r="N977">
        <f>N976+COUNTIF(전체당첨내역!$B977:$G977,13)</f>
        <v>137</v>
      </c>
      <c r="O977">
        <f>O976+COUNTIF(전체당첨내역!$B977:$G977,14)</f>
        <v>137</v>
      </c>
      <c r="P977">
        <f>P976+COUNTIF(전체당첨내역!$B977:$G977,15)</f>
        <v>131</v>
      </c>
      <c r="Q977">
        <f>Q976+COUNTIF(전체당첨내역!$B977:$G977,16)</f>
        <v>126</v>
      </c>
      <c r="R977">
        <f>R976+COUNTIF(전체당첨내역!$B977:$G977,17)</f>
        <v>140</v>
      </c>
      <c r="S977">
        <f>S976+COUNTIF(전체당첨내역!$B977:$G977,18)</f>
        <v>142</v>
      </c>
      <c r="T977">
        <f>T976+COUNTIF(전체당첨내역!$B977:$G977,19)</f>
        <v>132</v>
      </c>
      <c r="U977">
        <f>U976+COUNTIF(전체당첨내역!$B977:$G977,20)</f>
        <v>135</v>
      </c>
      <c r="V977">
        <f>V976+COUNTIF(전체당첨내역!$B977:$G977,21)</f>
        <v>131</v>
      </c>
      <c r="W977">
        <f>W976+COUNTIF(전체당첨내역!$B977:$G977,22)</f>
        <v>112</v>
      </c>
      <c r="X977">
        <f>X976+COUNTIF(전체당첨내역!$B977:$G977,23)</f>
        <v>116</v>
      </c>
      <c r="Y977">
        <f>Y976+COUNTIF(전체당첨내역!$B977:$G977,24)</f>
        <v>130</v>
      </c>
      <c r="Z977">
        <f>Z976+COUNTIF(전체당첨내역!$B977:$G977,25)</f>
        <v>126</v>
      </c>
      <c r="AA977">
        <f>AA976+COUNTIF(전체당첨내역!$B977:$G977,26)</f>
        <v>129</v>
      </c>
      <c r="AB977">
        <f>AB976+COUNTIF(전체당첨내역!$B977:$G977,27)</f>
        <v>141</v>
      </c>
      <c r="AC977">
        <f>AC976+COUNTIF(전체당첨내역!$B977:$G977,28)</f>
        <v>122</v>
      </c>
      <c r="AD977">
        <f>AD976+COUNTIF(전체당첨내역!$B977:$G977,29)</f>
        <v>119</v>
      </c>
      <c r="AE977">
        <f>AE976+COUNTIF(전체당첨내역!$B977:$G977,30)</f>
        <v>118</v>
      </c>
      <c r="AF977">
        <f>AF976+COUNTIF(전체당첨내역!$B977:$G977,31)</f>
        <v>132</v>
      </c>
      <c r="AG977">
        <f>AG976+COUNTIF(전체당첨내역!$B977:$G977,32)</f>
        <v>111</v>
      </c>
      <c r="AH977">
        <f>AH976+COUNTIF(전체당첨내역!$B977:$G977,33)</f>
        <v>135</v>
      </c>
      <c r="AI977">
        <f>AI976+COUNTIF(전체당첨내역!$B977:$G977,34)</f>
        <v>150</v>
      </c>
      <c r="AJ977">
        <f>AJ976+COUNTIF(전체당첨내역!$B977:$G977,35)</f>
        <v>120</v>
      </c>
      <c r="AK977">
        <f>AK976+COUNTIF(전체당첨내역!$B977:$G977,36)</f>
        <v>131</v>
      </c>
      <c r="AL977">
        <f>AL976+COUNTIF(전체당첨내역!$B977:$G977,37)</f>
        <v>136</v>
      </c>
      <c r="AM977">
        <f>AM976+COUNTIF(전체당첨내역!$B977:$G977,38)</f>
        <v>130</v>
      </c>
      <c r="AN977">
        <f>AN976+COUNTIF(전체당첨내역!$B977:$G977,39)</f>
        <v>141</v>
      </c>
      <c r="AO977">
        <f>AO976+COUNTIF(전체당첨내역!$B977:$G977,40)</f>
        <v>141</v>
      </c>
      <c r="AP977">
        <f>AP976+COUNTIF(전체당첨내역!$B977:$G977,41)</f>
        <v>120</v>
      </c>
      <c r="AQ977">
        <f>AQ976+COUNTIF(전체당첨내역!$B977:$G977,42)</f>
        <v>127</v>
      </c>
      <c r="AR977">
        <f>AR976+COUNTIF(전체당첨내역!$B977:$G977,43)</f>
        <v>143</v>
      </c>
      <c r="AS977">
        <f>AS976+COUNTIF(전체당첨내역!$B977:$G977,44)</f>
        <v>128</v>
      </c>
      <c r="AT977">
        <f>AT976+COUNTIF(전체당첨내역!$B977:$G977,45)</f>
        <v>135</v>
      </c>
    </row>
    <row r="978" spans="1:46" ht="16.5" customHeight="1">
      <c r="A978">
        <v>977</v>
      </c>
      <c r="B978">
        <f>B977+COUNTIF(전체당첨내역!$B978:$G978,1)</f>
        <v>138</v>
      </c>
      <c r="C978">
        <f>C977+COUNTIF(전체당첨내역!$B978:$G978,2)</f>
        <v>132</v>
      </c>
      <c r="D978">
        <f>D977+COUNTIF(전체당첨내역!$B978:$G978,3)</f>
        <v>130</v>
      </c>
      <c r="E978">
        <f>E977+COUNTIF(전체당첨내역!$B978:$G978,4)</f>
        <v>134</v>
      </c>
      <c r="F978">
        <f>F977+COUNTIF(전체당첨내역!$B978:$G978,5)</f>
        <v>129</v>
      </c>
      <c r="G978">
        <f>G977+COUNTIF(전체당첨내역!$B978:$G978,6)</f>
        <v>123</v>
      </c>
      <c r="H978">
        <f>H977+COUNTIF(전체당첨내역!$B978:$G978,7)</f>
        <v>127</v>
      </c>
      <c r="I978">
        <f>I977+COUNTIF(전체당첨내역!$B978:$G978,8)</f>
        <v>129</v>
      </c>
      <c r="J978">
        <f>J977+COUNTIF(전체당첨내역!$B978:$G978,9)</f>
        <v>105</v>
      </c>
      <c r="K978">
        <f>K977+COUNTIF(전체당첨내역!$B978:$G978,10)</f>
        <v>136</v>
      </c>
      <c r="L978">
        <f>L977+COUNTIF(전체당첨내역!$B978:$G978,11)</f>
        <v>132</v>
      </c>
      <c r="M978">
        <f>M977+COUNTIF(전체당첨내역!$B978:$G978,12)</f>
        <v>140</v>
      </c>
      <c r="N978">
        <f>N977+COUNTIF(전체당첨내역!$B978:$G978,13)</f>
        <v>137</v>
      </c>
      <c r="O978">
        <f>O977+COUNTIF(전체당첨내역!$B978:$G978,14)</f>
        <v>138</v>
      </c>
      <c r="P978">
        <f>P977+COUNTIF(전체당첨내역!$B978:$G978,15)</f>
        <v>131</v>
      </c>
      <c r="Q978">
        <f>Q977+COUNTIF(전체당첨내역!$B978:$G978,16)</f>
        <v>126</v>
      </c>
      <c r="R978">
        <f>R977+COUNTIF(전체당첨내역!$B978:$G978,17)</f>
        <v>140</v>
      </c>
      <c r="S978">
        <f>S977+COUNTIF(전체당첨내역!$B978:$G978,18)</f>
        <v>142</v>
      </c>
      <c r="T978">
        <f>T977+COUNTIF(전체당첨내역!$B978:$G978,19)</f>
        <v>132</v>
      </c>
      <c r="U978">
        <f>U977+COUNTIF(전체당첨내역!$B978:$G978,20)</f>
        <v>135</v>
      </c>
      <c r="V978">
        <f>V977+COUNTIF(전체당첨내역!$B978:$G978,21)</f>
        <v>131</v>
      </c>
      <c r="W978">
        <f>W977+COUNTIF(전체당첨내역!$B978:$G978,22)</f>
        <v>113</v>
      </c>
      <c r="X978">
        <f>X977+COUNTIF(전체당첨내역!$B978:$G978,23)</f>
        <v>116</v>
      </c>
      <c r="Y978">
        <f>Y977+COUNTIF(전체당첨내역!$B978:$G978,24)</f>
        <v>130</v>
      </c>
      <c r="Z978">
        <f>Z977+COUNTIF(전체당첨내역!$B978:$G978,25)</f>
        <v>126</v>
      </c>
      <c r="AA978">
        <f>AA977+COUNTIF(전체당첨내역!$B978:$G978,26)</f>
        <v>129</v>
      </c>
      <c r="AB978">
        <f>AB977+COUNTIF(전체당첨내역!$B978:$G978,27)</f>
        <v>141</v>
      </c>
      <c r="AC978">
        <f>AC977+COUNTIF(전체당첨내역!$B978:$G978,28)</f>
        <v>122</v>
      </c>
      <c r="AD978">
        <f>AD977+COUNTIF(전체당첨내역!$B978:$G978,29)</f>
        <v>119</v>
      </c>
      <c r="AE978">
        <f>AE977+COUNTIF(전체당첨내역!$B978:$G978,30)</f>
        <v>118</v>
      </c>
      <c r="AF978">
        <f>AF977+COUNTIF(전체당첨내역!$B978:$G978,31)</f>
        <v>132</v>
      </c>
      <c r="AG978">
        <f>AG977+COUNTIF(전체당첨내역!$B978:$G978,32)</f>
        <v>111</v>
      </c>
      <c r="AH978">
        <f>AH977+COUNTIF(전체당첨내역!$B978:$G978,33)</f>
        <v>135</v>
      </c>
      <c r="AI978">
        <f>AI977+COUNTIF(전체당첨내역!$B978:$G978,34)</f>
        <v>150</v>
      </c>
      <c r="AJ978">
        <f>AJ977+COUNTIF(전체당첨내역!$B978:$G978,35)</f>
        <v>120</v>
      </c>
      <c r="AK978">
        <f>AK977+COUNTIF(전체당첨내역!$B978:$G978,36)</f>
        <v>131</v>
      </c>
      <c r="AL978">
        <f>AL977+COUNTIF(전체당첨내역!$B978:$G978,37)</f>
        <v>136</v>
      </c>
      <c r="AM978">
        <f>AM977+COUNTIF(전체당첨내역!$B978:$G978,38)</f>
        <v>130</v>
      </c>
      <c r="AN978">
        <f>AN977+COUNTIF(전체당첨내역!$B978:$G978,39)</f>
        <v>141</v>
      </c>
      <c r="AO978">
        <f>AO977+COUNTIF(전체당첨내역!$B978:$G978,40)</f>
        <v>141</v>
      </c>
      <c r="AP978">
        <f>AP977+COUNTIF(전체당첨내역!$B978:$G978,41)</f>
        <v>120</v>
      </c>
      <c r="AQ978">
        <f>AQ977+COUNTIF(전체당첨내역!$B978:$G978,42)</f>
        <v>127</v>
      </c>
      <c r="AR978">
        <f>AR977+COUNTIF(전체당첨내역!$B978:$G978,43)</f>
        <v>143</v>
      </c>
      <c r="AS978">
        <f>AS977+COUNTIF(전체당첨내역!$B978:$G978,44)</f>
        <v>129</v>
      </c>
      <c r="AT978">
        <f>AT977+COUNTIF(전체당첨내역!$B978:$G978,45)</f>
        <v>135</v>
      </c>
    </row>
    <row r="979" spans="1:46" ht="16.5" customHeight="1">
      <c r="A979">
        <v>978</v>
      </c>
      <c r="B979">
        <f>B978+COUNTIF(전체당첨내역!$B979:$G979,1)</f>
        <v>139</v>
      </c>
      <c r="C979">
        <f>C978+COUNTIF(전체당첨내역!$B979:$G979,2)</f>
        <v>132</v>
      </c>
      <c r="D979">
        <f>D978+COUNTIF(전체당첨내역!$B979:$G979,3)</f>
        <v>130</v>
      </c>
      <c r="E979">
        <f>E978+COUNTIF(전체당첨내역!$B979:$G979,4)</f>
        <v>134</v>
      </c>
      <c r="F979">
        <f>F978+COUNTIF(전체당첨내역!$B979:$G979,5)</f>
        <v>129</v>
      </c>
      <c r="G979">
        <f>G978+COUNTIF(전체당첨내역!$B979:$G979,6)</f>
        <v>123</v>
      </c>
      <c r="H979">
        <f>H978+COUNTIF(전체당첨내역!$B979:$G979,7)</f>
        <v>128</v>
      </c>
      <c r="I979">
        <f>I978+COUNTIF(전체당첨내역!$B979:$G979,8)</f>
        <v>129</v>
      </c>
      <c r="J979">
        <f>J978+COUNTIF(전체당첨내역!$B979:$G979,9)</f>
        <v>105</v>
      </c>
      <c r="K979">
        <f>K978+COUNTIF(전체당첨내역!$B979:$G979,10)</f>
        <v>136</v>
      </c>
      <c r="L979">
        <f>L978+COUNTIF(전체당첨내역!$B979:$G979,11)</f>
        <v>132</v>
      </c>
      <c r="M979">
        <f>M978+COUNTIF(전체당첨내역!$B979:$G979,12)</f>
        <v>140</v>
      </c>
      <c r="N979">
        <f>N978+COUNTIF(전체당첨내역!$B979:$G979,13)</f>
        <v>137</v>
      </c>
      <c r="O979">
        <f>O978+COUNTIF(전체당첨내역!$B979:$G979,14)</f>
        <v>138</v>
      </c>
      <c r="P979">
        <f>P978+COUNTIF(전체당첨내역!$B979:$G979,15)</f>
        <v>132</v>
      </c>
      <c r="Q979">
        <f>Q978+COUNTIF(전체당첨내역!$B979:$G979,16)</f>
        <v>126</v>
      </c>
      <c r="R979">
        <f>R978+COUNTIF(전체당첨내역!$B979:$G979,17)</f>
        <v>140</v>
      </c>
      <c r="S979">
        <f>S978+COUNTIF(전체당첨내역!$B979:$G979,18)</f>
        <v>142</v>
      </c>
      <c r="T979">
        <f>T978+COUNTIF(전체당첨내역!$B979:$G979,19)</f>
        <v>132</v>
      </c>
      <c r="U979">
        <f>U978+COUNTIF(전체당첨내역!$B979:$G979,20)</f>
        <v>135</v>
      </c>
      <c r="V979">
        <f>V978+COUNTIF(전체당첨내역!$B979:$G979,21)</f>
        <v>131</v>
      </c>
      <c r="W979">
        <f>W978+COUNTIF(전체당첨내역!$B979:$G979,22)</f>
        <v>113</v>
      </c>
      <c r="X979">
        <f>X978+COUNTIF(전체당첨내역!$B979:$G979,23)</f>
        <v>116</v>
      </c>
      <c r="Y979">
        <f>Y978+COUNTIF(전체당첨내역!$B979:$G979,24)</f>
        <v>130</v>
      </c>
      <c r="Z979">
        <f>Z978+COUNTIF(전체당첨내역!$B979:$G979,25)</f>
        <v>126</v>
      </c>
      <c r="AA979">
        <f>AA978+COUNTIF(전체당첨내역!$B979:$G979,26)</f>
        <v>129</v>
      </c>
      <c r="AB979">
        <f>AB978+COUNTIF(전체당첨내역!$B979:$G979,27)</f>
        <v>141</v>
      </c>
      <c r="AC979">
        <f>AC978+COUNTIF(전체당첨내역!$B979:$G979,28)</f>
        <v>122</v>
      </c>
      <c r="AD979">
        <f>AD978+COUNTIF(전체당첨내역!$B979:$G979,29)</f>
        <v>119</v>
      </c>
      <c r="AE979">
        <f>AE978+COUNTIF(전체당첨내역!$B979:$G979,30)</f>
        <v>118</v>
      </c>
      <c r="AF979">
        <f>AF978+COUNTIF(전체당첨내역!$B979:$G979,31)</f>
        <v>132</v>
      </c>
      <c r="AG979">
        <f>AG978+COUNTIF(전체당첨내역!$B979:$G979,32)</f>
        <v>112</v>
      </c>
      <c r="AH979">
        <f>AH978+COUNTIF(전체당첨내역!$B979:$G979,33)</f>
        <v>135</v>
      </c>
      <c r="AI979">
        <f>AI978+COUNTIF(전체당첨내역!$B979:$G979,34)</f>
        <v>151</v>
      </c>
      <c r="AJ979">
        <f>AJ978+COUNTIF(전체당첨내역!$B979:$G979,35)</f>
        <v>120</v>
      </c>
      <c r="AK979">
        <f>AK978+COUNTIF(전체당첨내역!$B979:$G979,36)</f>
        <v>131</v>
      </c>
      <c r="AL979">
        <f>AL978+COUNTIF(전체당첨내역!$B979:$G979,37)</f>
        <v>136</v>
      </c>
      <c r="AM979">
        <f>AM978+COUNTIF(전체당첨내역!$B979:$G979,38)</f>
        <v>130</v>
      </c>
      <c r="AN979">
        <f>AN978+COUNTIF(전체당첨내역!$B979:$G979,39)</f>
        <v>141</v>
      </c>
      <c r="AO979">
        <f>AO978+COUNTIF(전체당첨내역!$B979:$G979,40)</f>
        <v>141</v>
      </c>
      <c r="AP979">
        <f>AP978+COUNTIF(전체당첨내역!$B979:$G979,41)</f>
        <v>120</v>
      </c>
      <c r="AQ979">
        <f>AQ978+COUNTIF(전체당첨내역!$B979:$G979,42)</f>
        <v>128</v>
      </c>
      <c r="AR979">
        <f>AR978+COUNTIF(전체당첨내역!$B979:$G979,43)</f>
        <v>143</v>
      </c>
      <c r="AS979">
        <f>AS978+COUNTIF(전체당첨내역!$B979:$G979,44)</f>
        <v>129</v>
      </c>
      <c r="AT979">
        <f>AT978+COUNTIF(전체당첨내역!$B979:$G979,45)</f>
        <v>135</v>
      </c>
    </row>
    <row r="980" spans="1:46" ht="16.5" customHeight="1">
      <c r="A980">
        <v>979</v>
      </c>
      <c r="B980">
        <f>B979+COUNTIF(전체당첨내역!$B980:$G980,1)</f>
        <v>139</v>
      </c>
      <c r="C980">
        <f>C979+COUNTIF(전체당첨내역!$B980:$G980,2)</f>
        <v>132</v>
      </c>
      <c r="D980">
        <f>D979+COUNTIF(전체당첨내역!$B980:$G980,3)</f>
        <v>130</v>
      </c>
      <c r="E980">
        <f>E979+COUNTIF(전체당첨내역!$B980:$G980,4)</f>
        <v>134</v>
      </c>
      <c r="F980">
        <f>F979+COUNTIF(전체당첨내역!$B980:$G980,5)</f>
        <v>129</v>
      </c>
      <c r="G980">
        <f>G979+COUNTIF(전체당첨내역!$B980:$G980,6)</f>
        <v>123</v>
      </c>
      <c r="H980">
        <f>H979+COUNTIF(전체당첨내역!$B980:$G980,7)</f>
        <v>129</v>
      </c>
      <c r="I980">
        <f>I979+COUNTIF(전체당첨내역!$B980:$G980,8)</f>
        <v>129</v>
      </c>
      <c r="J980">
        <f>J979+COUNTIF(전체당첨내역!$B980:$G980,9)</f>
        <v>105</v>
      </c>
      <c r="K980">
        <f>K979+COUNTIF(전체당첨내역!$B980:$G980,10)</f>
        <v>136</v>
      </c>
      <c r="L980">
        <f>L979+COUNTIF(전체당첨내역!$B980:$G980,11)</f>
        <v>133</v>
      </c>
      <c r="M980">
        <f>M979+COUNTIF(전체당첨내역!$B980:$G980,12)</f>
        <v>140</v>
      </c>
      <c r="N980">
        <f>N979+COUNTIF(전체당첨내역!$B980:$G980,13)</f>
        <v>137</v>
      </c>
      <c r="O980">
        <f>O979+COUNTIF(전체당첨내역!$B980:$G980,14)</f>
        <v>138</v>
      </c>
      <c r="P980">
        <f>P979+COUNTIF(전체당첨내역!$B980:$G980,15)</f>
        <v>132</v>
      </c>
      <c r="Q980">
        <f>Q979+COUNTIF(전체당첨내역!$B980:$G980,16)</f>
        <v>127</v>
      </c>
      <c r="R980">
        <f>R979+COUNTIF(전체당첨내역!$B980:$G980,17)</f>
        <v>140</v>
      </c>
      <c r="S980">
        <f>S979+COUNTIF(전체당첨내역!$B980:$G980,18)</f>
        <v>142</v>
      </c>
      <c r="T980">
        <f>T979+COUNTIF(전체당첨내역!$B980:$G980,19)</f>
        <v>132</v>
      </c>
      <c r="U980">
        <f>U979+COUNTIF(전체당첨내역!$B980:$G980,20)</f>
        <v>135</v>
      </c>
      <c r="V980">
        <f>V979+COUNTIF(전체당첨내역!$B980:$G980,21)</f>
        <v>132</v>
      </c>
      <c r="W980">
        <f>W979+COUNTIF(전체당첨내역!$B980:$G980,22)</f>
        <v>113</v>
      </c>
      <c r="X980">
        <f>X979+COUNTIF(전체당첨내역!$B980:$G980,23)</f>
        <v>116</v>
      </c>
      <c r="Y980">
        <f>Y979+COUNTIF(전체당첨내역!$B980:$G980,24)</f>
        <v>130</v>
      </c>
      <c r="Z980">
        <f>Z979+COUNTIF(전체당첨내역!$B980:$G980,25)</f>
        <v>126</v>
      </c>
      <c r="AA980">
        <f>AA979+COUNTIF(전체당첨내역!$B980:$G980,26)</f>
        <v>129</v>
      </c>
      <c r="AB980">
        <f>AB979+COUNTIF(전체당첨내역!$B980:$G980,27)</f>
        <v>142</v>
      </c>
      <c r="AC980">
        <f>AC979+COUNTIF(전체당첨내역!$B980:$G980,28)</f>
        <v>122</v>
      </c>
      <c r="AD980">
        <f>AD979+COUNTIF(전체당첨내역!$B980:$G980,29)</f>
        <v>119</v>
      </c>
      <c r="AE980">
        <f>AE979+COUNTIF(전체당첨내역!$B980:$G980,30)</f>
        <v>118</v>
      </c>
      <c r="AF980">
        <f>AF979+COUNTIF(전체당첨내역!$B980:$G980,31)</f>
        <v>132</v>
      </c>
      <c r="AG980">
        <f>AG979+COUNTIF(전체당첨내역!$B980:$G980,32)</f>
        <v>112</v>
      </c>
      <c r="AH980">
        <f>AH979+COUNTIF(전체당첨내역!$B980:$G980,33)</f>
        <v>136</v>
      </c>
      <c r="AI980">
        <f>AI979+COUNTIF(전체당첨내역!$B980:$G980,34)</f>
        <v>151</v>
      </c>
      <c r="AJ980">
        <f>AJ979+COUNTIF(전체당첨내역!$B980:$G980,35)</f>
        <v>120</v>
      </c>
      <c r="AK980">
        <f>AK979+COUNTIF(전체당첨내역!$B980:$G980,36)</f>
        <v>131</v>
      </c>
      <c r="AL980">
        <f>AL979+COUNTIF(전체당첨내역!$B980:$G980,37)</f>
        <v>136</v>
      </c>
      <c r="AM980">
        <f>AM979+COUNTIF(전체당첨내역!$B980:$G980,38)</f>
        <v>130</v>
      </c>
      <c r="AN980">
        <f>AN979+COUNTIF(전체당첨내역!$B980:$G980,39)</f>
        <v>141</v>
      </c>
      <c r="AO980">
        <f>AO979+COUNTIF(전체당첨내역!$B980:$G980,40)</f>
        <v>141</v>
      </c>
      <c r="AP980">
        <f>AP979+COUNTIF(전체당첨내역!$B980:$G980,41)</f>
        <v>120</v>
      </c>
      <c r="AQ980">
        <f>AQ979+COUNTIF(전체당첨내역!$B980:$G980,42)</f>
        <v>128</v>
      </c>
      <c r="AR980">
        <f>AR979+COUNTIF(전체당첨내역!$B980:$G980,43)</f>
        <v>143</v>
      </c>
      <c r="AS980">
        <f>AS979+COUNTIF(전체당첨내역!$B980:$G980,44)</f>
        <v>129</v>
      </c>
      <c r="AT980">
        <f>AT979+COUNTIF(전체당첨내역!$B980:$G980,45)</f>
        <v>135</v>
      </c>
    </row>
    <row r="981" spans="1:46" ht="16.5" customHeight="1">
      <c r="A981">
        <v>980</v>
      </c>
      <c r="B981">
        <f>B980+COUNTIF(전체당첨내역!$B981:$G981,1)</f>
        <v>139</v>
      </c>
      <c r="C981">
        <f>C980+COUNTIF(전체당첨내역!$B981:$G981,2)</f>
        <v>132</v>
      </c>
      <c r="D981">
        <f>D980+COUNTIF(전체당첨내역!$B981:$G981,3)</f>
        <v>131</v>
      </c>
      <c r="E981">
        <f>E980+COUNTIF(전체당첨내역!$B981:$G981,4)</f>
        <v>134</v>
      </c>
      <c r="F981">
        <f>F980+COUNTIF(전체당첨내역!$B981:$G981,5)</f>
        <v>129</v>
      </c>
      <c r="G981">
        <f>G980+COUNTIF(전체당첨내역!$B981:$G981,6)</f>
        <v>123</v>
      </c>
      <c r="H981">
        <f>H980+COUNTIF(전체당첨내역!$B981:$G981,7)</f>
        <v>129</v>
      </c>
      <c r="I981">
        <f>I980+COUNTIF(전체당첨내역!$B981:$G981,8)</f>
        <v>129</v>
      </c>
      <c r="J981">
        <f>J980+COUNTIF(전체당첨내역!$B981:$G981,9)</f>
        <v>105</v>
      </c>
      <c r="K981">
        <f>K980+COUNTIF(전체당첨내역!$B981:$G981,10)</f>
        <v>136</v>
      </c>
      <c r="L981">
        <f>L980+COUNTIF(전체당첨내역!$B981:$G981,11)</f>
        <v>133</v>
      </c>
      <c r="M981">
        <f>M980+COUNTIF(전체당첨내역!$B981:$G981,12)</f>
        <v>140</v>
      </c>
      <c r="N981">
        <f>N980+COUNTIF(전체당첨내역!$B981:$G981,13)</f>
        <v>138</v>
      </c>
      <c r="O981">
        <f>O980+COUNTIF(전체당첨내역!$B981:$G981,14)</f>
        <v>138</v>
      </c>
      <c r="P981">
        <f>P980+COUNTIF(전체당첨내역!$B981:$G981,15)</f>
        <v>132</v>
      </c>
      <c r="Q981">
        <f>Q980+COUNTIF(전체당첨내역!$B981:$G981,16)</f>
        <v>128</v>
      </c>
      <c r="R981">
        <f>R980+COUNTIF(전체당첨내역!$B981:$G981,17)</f>
        <v>140</v>
      </c>
      <c r="S981">
        <f>S980+COUNTIF(전체당첨내역!$B981:$G981,18)</f>
        <v>142</v>
      </c>
      <c r="T981">
        <f>T980+COUNTIF(전체당첨내역!$B981:$G981,19)</f>
        <v>132</v>
      </c>
      <c r="U981">
        <f>U980+COUNTIF(전체당첨내역!$B981:$G981,20)</f>
        <v>135</v>
      </c>
      <c r="V981">
        <f>V980+COUNTIF(전체당첨내역!$B981:$G981,21)</f>
        <v>132</v>
      </c>
      <c r="W981">
        <f>W980+COUNTIF(전체당첨내역!$B981:$G981,22)</f>
        <v>113</v>
      </c>
      <c r="X981">
        <f>X980+COUNTIF(전체당첨내역!$B981:$G981,23)</f>
        <v>117</v>
      </c>
      <c r="Y981">
        <f>Y980+COUNTIF(전체당첨내역!$B981:$G981,24)</f>
        <v>131</v>
      </c>
      <c r="Z981">
        <f>Z980+COUNTIF(전체당첨내역!$B981:$G981,25)</f>
        <v>126</v>
      </c>
      <c r="AA981">
        <f>AA980+COUNTIF(전체당첨내역!$B981:$G981,26)</f>
        <v>129</v>
      </c>
      <c r="AB981">
        <f>AB980+COUNTIF(전체당첨내역!$B981:$G981,27)</f>
        <v>142</v>
      </c>
      <c r="AC981">
        <f>AC980+COUNTIF(전체당첨내역!$B981:$G981,28)</f>
        <v>122</v>
      </c>
      <c r="AD981">
        <f>AD980+COUNTIF(전체당첨내역!$B981:$G981,29)</f>
        <v>119</v>
      </c>
      <c r="AE981">
        <f>AE980+COUNTIF(전체당첨내역!$B981:$G981,30)</f>
        <v>118</v>
      </c>
      <c r="AF981">
        <f>AF980+COUNTIF(전체당첨내역!$B981:$G981,31)</f>
        <v>132</v>
      </c>
      <c r="AG981">
        <f>AG980+COUNTIF(전체당첨내역!$B981:$G981,32)</f>
        <v>112</v>
      </c>
      <c r="AH981">
        <f>AH980+COUNTIF(전체당첨내역!$B981:$G981,33)</f>
        <v>136</v>
      </c>
      <c r="AI981">
        <f>AI980+COUNTIF(전체당첨내역!$B981:$G981,34)</f>
        <v>151</v>
      </c>
      <c r="AJ981">
        <f>AJ980+COUNTIF(전체당첨내역!$B981:$G981,35)</f>
        <v>121</v>
      </c>
      <c r="AK981">
        <f>AK980+COUNTIF(전체당첨내역!$B981:$G981,36)</f>
        <v>131</v>
      </c>
      <c r="AL981">
        <f>AL980+COUNTIF(전체당첨내역!$B981:$G981,37)</f>
        <v>136</v>
      </c>
      <c r="AM981">
        <f>AM980+COUNTIF(전체당첨내역!$B981:$G981,38)</f>
        <v>130</v>
      </c>
      <c r="AN981">
        <f>AN980+COUNTIF(전체당첨내역!$B981:$G981,39)</f>
        <v>141</v>
      </c>
      <c r="AO981">
        <f>AO980+COUNTIF(전체당첨내역!$B981:$G981,40)</f>
        <v>141</v>
      </c>
      <c r="AP981">
        <f>AP980+COUNTIF(전체당첨내역!$B981:$G981,41)</f>
        <v>120</v>
      </c>
      <c r="AQ981">
        <f>AQ980+COUNTIF(전체당첨내역!$B981:$G981,42)</f>
        <v>128</v>
      </c>
      <c r="AR981">
        <f>AR980+COUNTIF(전체당첨내역!$B981:$G981,43)</f>
        <v>143</v>
      </c>
      <c r="AS981">
        <f>AS980+COUNTIF(전체당첨내역!$B981:$G981,44)</f>
        <v>129</v>
      </c>
      <c r="AT981">
        <f>AT980+COUNTIF(전체당첨내역!$B981:$G981,45)</f>
        <v>135</v>
      </c>
    </row>
    <row r="982" spans="1:46" ht="16.5" customHeight="1">
      <c r="A982">
        <v>981</v>
      </c>
      <c r="B982">
        <f>B981+COUNTIF(전체당첨내역!$B982:$G982,1)</f>
        <v>139</v>
      </c>
      <c r="C982">
        <f>C981+COUNTIF(전체당첨내역!$B982:$G982,2)</f>
        <v>132</v>
      </c>
      <c r="D982">
        <f>D981+COUNTIF(전체당첨내역!$B982:$G982,3)</f>
        <v>131</v>
      </c>
      <c r="E982">
        <f>E981+COUNTIF(전체당첨내역!$B982:$G982,4)</f>
        <v>134</v>
      </c>
      <c r="F982">
        <f>F981+COUNTIF(전체당첨내역!$B982:$G982,5)</f>
        <v>129</v>
      </c>
      <c r="G982">
        <f>G981+COUNTIF(전체당첨내역!$B982:$G982,6)</f>
        <v>123</v>
      </c>
      <c r="H982">
        <f>H981+COUNTIF(전체당첨내역!$B982:$G982,7)</f>
        <v>129</v>
      </c>
      <c r="I982">
        <f>I981+COUNTIF(전체당첨내역!$B982:$G982,8)</f>
        <v>129</v>
      </c>
      <c r="J982">
        <f>J981+COUNTIF(전체당첨내역!$B982:$G982,9)</f>
        <v>105</v>
      </c>
      <c r="K982">
        <f>K981+COUNTIF(전체당첨내역!$B982:$G982,10)</f>
        <v>136</v>
      </c>
      <c r="L982">
        <f>L981+COUNTIF(전체당첨내역!$B982:$G982,11)</f>
        <v>133</v>
      </c>
      <c r="M982">
        <f>M981+COUNTIF(전체당첨내역!$B982:$G982,12)</f>
        <v>140</v>
      </c>
      <c r="N982">
        <f>N981+COUNTIF(전체당첨내역!$B982:$G982,13)</f>
        <v>138</v>
      </c>
      <c r="O982">
        <f>O981+COUNTIF(전체당첨내역!$B982:$G982,14)</f>
        <v>138</v>
      </c>
      <c r="P982">
        <f>P981+COUNTIF(전체당첨내역!$B982:$G982,15)</f>
        <v>132</v>
      </c>
      <c r="Q982">
        <f>Q981+COUNTIF(전체당첨내역!$B982:$G982,16)</f>
        <v>128</v>
      </c>
      <c r="R982">
        <f>R981+COUNTIF(전체당첨내역!$B982:$G982,17)</f>
        <v>140</v>
      </c>
      <c r="S982">
        <f>S981+COUNTIF(전체당첨내역!$B982:$G982,18)</f>
        <v>142</v>
      </c>
      <c r="T982">
        <f>T981+COUNTIF(전체당첨내역!$B982:$G982,19)</f>
        <v>132</v>
      </c>
      <c r="U982">
        <f>U981+COUNTIF(전체당첨내역!$B982:$G982,20)</f>
        <v>135</v>
      </c>
      <c r="V982">
        <f>V981+COUNTIF(전체당첨내역!$B982:$G982,21)</f>
        <v>132</v>
      </c>
      <c r="W982">
        <f>W981+COUNTIF(전체당첨내역!$B982:$G982,22)</f>
        <v>113</v>
      </c>
      <c r="X982">
        <f>X981+COUNTIF(전체당첨내역!$B982:$G982,23)</f>
        <v>117</v>
      </c>
      <c r="Y982">
        <f>Y981+COUNTIF(전체당첨내역!$B982:$G982,24)</f>
        <v>131</v>
      </c>
      <c r="Z982">
        <f>Z981+COUNTIF(전체당첨내역!$B982:$G982,25)</f>
        <v>126</v>
      </c>
      <c r="AA982">
        <f>AA981+COUNTIF(전체당첨내역!$B982:$G982,26)</f>
        <v>129</v>
      </c>
      <c r="AB982">
        <f>AB981+COUNTIF(전체당첨내역!$B982:$G982,27)</f>
        <v>143</v>
      </c>
      <c r="AC982">
        <f>AC981+COUNTIF(전체당첨내역!$B982:$G982,28)</f>
        <v>122</v>
      </c>
      <c r="AD982">
        <f>AD981+COUNTIF(전체당첨내역!$B982:$G982,29)</f>
        <v>119</v>
      </c>
      <c r="AE982">
        <f>AE981+COUNTIF(전체당첨내역!$B982:$G982,30)</f>
        <v>118</v>
      </c>
      <c r="AF982">
        <f>AF981+COUNTIF(전체당첨내역!$B982:$G982,31)</f>
        <v>132</v>
      </c>
      <c r="AG982">
        <f>AG981+COUNTIF(전체당첨내역!$B982:$G982,32)</f>
        <v>112</v>
      </c>
      <c r="AH982">
        <f>AH981+COUNTIF(전체당첨내역!$B982:$G982,33)</f>
        <v>136</v>
      </c>
      <c r="AI982">
        <f>AI981+COUNTIF(전체당첨내역!$B982:$G982,34)</f>
        <v>151</v>
      </c>
      <c r="AJ982">
        <f>AJ981+COUNTIF(전체당첨내역!$B982:$G982,35)</f>
        <v>121</v>
      </c>
      <c r="AK982">
        <f>AK981+COUNTIF(전체당첨내역!$B982:$G982,36)</f>
        <v>132</v>
      </c>
      <c r="AL982">
        <f>AL981+COUNTIF(전체당첨내역!$B982:$G982,37)</f>
        <v>137</v>
      </c>
      <c r="AM982">
        <f>AM981+COUNTIF(전체당첨내역!$B982:$G982,38)</f>
        <v>130</v>
      </c>
      <c r="AN982">
        <f>AN981+COUNTIF(전체당첨내역!$B982:$G982,39)</f>
        <v>141</v>
      </c>
      <c r="AO982">
        <f>AO981+COUNTIF(전체당첨내역!$B982:$G982,40)</f>
        <v>141</v>
      </c>
      <c r="AP982">
        <f>AP981+COUNTIF(전체당첨내역!$B982:$G982,41)</f>
        <v>121</v>
      </c>
      <c r="AQ982">
        <f>AQ981+COUNTIF(전체당첨내역!$B982:$G982,42)</f>
        <v>128</v>
      </c>
      <c r="AR982">
        <f>AR981+COUNTIF(전체당첨내역!$B982:$G982,43)</f>
        <v>144</v>
      </c>
      <c r="AS982">
        <f>AS981+COUNTIF(전체당첨내역!$B982:$G982,44)</f>
        <v>129</v>
      </c>
      <c r="AT982">
        <f>AT981+COUNTIF(전체당첨내역!$B982:$G982,45)</f>
        <v>136</v>
      </c>
    </row>
    <row r="983" spans="1:46" ht="16.5" customHeight="1">
      <c r="A983">
        <v>982</v>
      </c>
      <c r="B983">
        <f>B982+COUNTIF(전체당첨내역!$B983:$G983,1)</f>
        <v>139</v>
      </c>
      <c r="C983">
        <f>C982+COUNTIF(전체당첨내역!$B983:$G983,2)</f>
        <v>132</v>
      </c>
      <c r="D983">
        <f>D982+COUNTIF(전체당첨내역!$B983:$G983,3)</f>
        <v>131</v>
      </c>
      <c r="E983">
        <f>E982+COUNTIF(전체당첨내역!$B983:$G983,4)</f>
        <v>134</v>
      </c>
      <c r="F983">
        <f>F982+COUNTIF(전체당첨내역!$B983:$G983,5)</f>
        <v>130</v>
      </c>
      <c r="G983">
        <f>G982+COUNTIF(전체당첨내역!$B983:$G983,6)</f>
        <v>123</v>
      </c>
      <c r="H983">
        <f>H982+COUNTIF(전체당첨내역!$B983:$G983,7)</f>
        <v>130</v>
      </c>
      <c r="I983">
        <f>I982+COUNTIF(전체당첨내역!$B983:$G983,8)</f>
        <v>129</v>
      </c>
      <c r="J983">
        <f>J982+COUNTIF(전체당첨내역!$B983:$G983,9)</f>
        <v>105</v>
      </c>
      <c r="K983">
        <f>K982+COUNTIF(전체당첨내역!$B983:$G983,10)</f>
        <v>136</v>
      </c>
      <c r="L983">
        <f>L982+COUNTIF(전체당첨내역!$B983:$G983,11)</f>
        <v>133</v>
      </c>
      <c r="M983">
        <f>M982+COUNTIF(전체당첨내역!$B983:$G983,12)</f>
        <v>140</v>
      </c>
      <c r="N983">
        <f>N982+COUNTIF(전체당첨내역!$B983:$G983,13)</f>
        <v>139</v>
      </c>
      <c r="O983">
        <f>O982+COUNTIF(전체당첨내역!$B983:$G983,14)</f>
        <v>138</v>
      </c>
      <c r="P983">
        <f>P982+COUNTIF(전체당첨내역!$B983:$G983,15)</f>
        <v>132</v>
      </c>
      <c r="Q983">
        <f>Q982+COUNTIF(전체당첨내역!$B983:$G983,16)</f>
        <v>128</v>
      </c>
      <c r="R983">
        <f>R982+COUNTIF(전체당첨내역!$B983:$G983,17)</f>
        <v>140</v>
      </c>
      <c r="S983">
        <f>S982+COUNTIF(전체당첨내역!$B983:$G983,18)</f>
        <v>142</v>
      </c>
      <c r="T983">
        <f>T982+COUNTIF(전체당첨내역!$B983:$G983,19)</f>
        <v>132</v>
      </c>
      <c r="U983">
        <f>U982+COUNTIF(전체당첨내역!$B983:$G983,20)</f>
        <v>136</v>
      </c>
      <c r="V983">
        <f>V982+COUNTIF(전체당첨내역!$B983:$G983,21)</f>
        <v>133</v>
      </c>
      <c r="W983">
        <f>W982+COUNTIF(전체당첨내역!$B983:$G983,22)</f>
        <v>113</v>
      </c>
      <c r="X983">
        <f>X982+COUNTIF(전체당첨내역!$B983:$G983,23)</f>
        <v>117</v>
      </c>
      <c r="Y983">
        <f>Y982+COUNTIF(전체당첨내역!$B983:$G983,24)</f>
        <v>131</v>
      </c>
      <c r="Z983">
        <f>Z982+COUNTIF(전체당첨내역!$B983:$G983,25)</f>
        <v>126</v>
      </c>
      <c r="AA983">
        <f>AA982+COUNTIF(전체당첨내역!$B983:$G983,26)</f>
        <v>129</v>
      </c>
      <c r="AB983">
        <f>AB982+COUNTIF(전체당첨내역!$B983:$G983,27)</f>
        <v>143</v>
      </c>
      <c r="AC983">
        <f>AC982+COUNTIF(전체당첨내역!$B983:$G983,28)</f>
        <v>122</v>
      </c>
      <c r="AD983">
        <f>AD982+COUNTIF(전체당첨내역!$B983:$G983,29)</f>
        <v>119</v>
      </c>
      <c r="AE983">
        <f>AE982+COUNTIF(전체당첨내역!$B983:$G983,30)</f>
        <v>118</v>
      </c>
      <c r="AF983">
        <f>AF982+COUNTIF(전체당첨내역!$B983:$G983,31)</f>
        <v>132</v>
      </c>
      <c r="AG983">
        <f>AG982+COUNTIF(전체당첨내역!$B983:$G983,32)</f>
        <v>112</v>
      </c>
      <c r="AH983">
        <f>AH982+COUNTIF(전체당첨내역!$B983:$G983,33)</f>
        <v>136</v>
      </c>
      <c r="AI983">
        <f>AI982+COUNTIF(전체당첨내역!$B983:$G983,34)</f>
        <v>151</v>
      </c>
      <c r="AJ983">
        <f>AJ982+COUNTIF(전체당첨내역!$B983:$G983,35)</f>
        <v>121</v>
      </c>
      <c r="AK983">
        <f>AK982+COUNTIF(전체당첨내역!$B983:$G983,36)</f>
        <v>132</v>
      </c>
      <c r="AL983">
        <f>AL982+COUNTIF(전체당첨내역!$B983:$G983,37)</f>
        <v>137</v>
      </c>
      <c r="AM983">
        <f>AM982+COUNTIF(전체당첨내역!$B983:$G983,38)</f>
        <v>130</v>
      </c>
      <c r="AN983">
        <f>AN982+COUNTIF(전체당첨내역!$B983:$G983,39)</f>
        <v>141</v>
      </c>
      <c r="AO983">
        <f>AO982+COUNTIF(전체당첨내역!$B983:$G983,40)</f>
        <v>141</v>
      </c>
      <c r="AP983">
        <f>AP982+COUNTIF(전체당첨내역!$B983:$G983,41)</f>
        <v>121</v>
      </c>
      <c r="AQ983">
        <f>AQ982+COUNTIF(전체당첨내역!$B983:$G983,42)</f>
        <v>128</v>
      </c>
      <c r="AR983">
        <f>AR982+COUNTIF(전체당첨내역!$B983:$G983,43)</f>
        <v>144</v>
      </c>
      <c r="AS983">
        <f>AS982+COUNTIF(전체당첨내역!$B983:$G983,44)</f>
        <v>130</v>
      </c>
      <c r="AT983">
        <f>AT982+COUNTIF(전체당첨내역!$B983:$G983,45)</f>
        <v>136</v>
      </c>
    </row>
    <row r="984" spans="1:46" ht="16.5" customHeight="1">
      <c r="A984">
        <v>983</v>
      </c>
      <c r="B984">
        <f>B983+COUNTIF(전체당첨내역!$B984:$G984,1)</f>
        <v>139</v>
      </c>
      <c r="C984">
        <f>C983+COUNTIF(전체당첨내역!$B984:$G984,2)</f>
        <v>132</v>
      </c>
      <c r="D984">
        <f>D983+COUNTIF(전체당첨내역!$B984:$G984,3)</f>
        <v>131</v>
      </c>
      <c r="E984">
        <f>E983+COUNTIF(전체당첨내역!$B984:$G984,4)</f>
        <v>134</v>
      </c>
      <c r="F984">
        <f>F983+COUNTIF(전체당첨내역!$B984:$G984,5)</f>
        <v>130</v>
      </c>
      <c r="G984">
        <f>G983+COUNTIF(전체당첨내역!$B984:$G984,6)</f>
        <v>123</v>
      </c>
      <c r="H984">
        <f>H983+COUNTIF(전체당첨내역!$B984:$G984,7)</f>
        <v>130</v>
      </c>
      <c r="I984">
        <f>I983+COUNTIF(전체당첨내역!$B984:$G984,8)</f>
        <v>129</v>
      </c>
      <c r="J984">
        <f>J983+COUNTIF(전체당첨내역!$B984:$G984,9)</f>
        <v>105</v>
      </c>
      <c r="K984">
        <f>K983+COUNTIF(전체당첨내역!$B984:$G984,10)</f>
        <v>136</v>
      </c>
      <c r="L984">
        <f>L983+COUNTIF(전체당첨내역!$B984:$G984,11)</f>
        <v>133</v>
      </c>
      <c r="M984">
        <f>M983+COUNTIF(전체당첨내역!$B984:$G984,12)</f>
        <v>140</v>
      </c>
      <c r="N984">
        <f>N983+COUNTIF(전체당첨내역!$B984:$G984,13)</f>
        <v>140</v>
      </c>
      <c r="O984">
        <f>O983+COUNTIF(전체당첨내역!$B984:$G984,14)</f>
        <v>138</v>
      </c>
      <c r="P984">
        <f>P983+COUNTIF(전체당첨내역!$B984:$G984,15)</f>
        <v>132</v>
      </c>
      <c r="Q984">
        <f>Q983+COUNTIF(전체당첨내역!$B984:$G984,16)</f>
        <v>128</v>
      </c>
      <c r="R984">
        <f>R983+COUNTIF(전체당첨내역!$B984:$G984,17)</f>
        <v>140</v>
      </c>
      <c r="S984">
        <f>S983+COUNTIF(전체당첨내역!$B984:$G984,18)</f>
        <v>142</v>
      </c>
      <c r="T984">
        <f>T983+COUNTIF(전체당첨내역!$B984:$G984,19)</f>
        <v>132</v>
      </c>
      <c r="U984">
        <f>U983+COUNTIF(전체당첨내역!$B984:$G984,20)</f>
        <v>136</v>
      </c>
      <c r="V984">
        <f>V983+COUNTIF(전체당첨내역!$B984:$G984,21)</f>
        <v>133</v>
      </c>
      <c r="W984">
        <f>W983+COUNTIF(전체당첨내역!$B984:$G984,22)</f>
        <v>113</v>
      </c>
      <c r="X984">
        <f>X983+COUNTIF(전체당첨내역!$B984:$G984,23)</f>
        <v>118</v>
      </c>
      <c r="Y984">
        <f>Y983+COUNTIF(전체당첨내역!$B984:$G984,24)</f>
        <v>131</v>
      </c>
      <c r="Z984">
        <f>Z983+COUNTIF(전체당첨내역!$B984:$G984,25)</f>
        <v>126</v>
      </c>
      <c r="AA984">
        <f>AA983+COUNTIF(전체당첨내역!$B984:$G984,26)</f>
        <v>130</v>
      </c>
      <c r="AB984">
        <f>AB983+COUNTIF(전체당첨내역!$B984:$G984,27)</f>
        <v>143</v>
      </c>
      <c r="AC984">
        <f>AC983+COUNTIF(전체당첨내역!$B984:$G984,28)</f>
        <v>122</v>
      </c>
      <c r="AD984">
        <f>AD983+COUNTIF(전체당첨내역!$B984:$G984,29)</f>
        <v>119</v>
      </c>
      <c r="AE984">
        <f>AE983+COUNTIF(전체당첨내역!$B984:$G984,30)</f>
        <v>118</v>
      </c>
      <c r="AF984">
        <f>AF983+COUNTIF(전체당첨내역!$B984:$G984,31)</f>
        <v>133</v>
      </c>
      <c r="AG984">
        <f>AG983+COUNTIF(전체당첨내역!$B984:$G984,32)</f>
        <v>112</v>
      </c>
      <c r="AH984">
        <f>AH983+COUNTIF(전체당첨내역!$B984:$G984,33)</f>
        <v>136</v>
      </c>
      <c r="AI984">
        <f>AI983+COUNTIF(전체당첨내역!$B984:$G984,34)</f>
        <v>151</v>
      </c>
      <c r="AJ984">
        <f>AJ983+COUNTIF(전체당첨내역!$B984:$G984,35)</f>
        <v>122</v>
      </c>
      <c r="AK984">
        <f>AK983+COUNTIF(전체당첨내역!$B984:$G984,36)</f>
        <v>132</v>
      </c>
      <c r="AL984">
        <f>AL983+COUNTIF(전체당첨내역!$B984:$G984,37)</f>
        <v>137</v>
      </c>
      <c r="AM984">
        <f>AM983+COUNTIF(전체당첨내역!$B984:$G984,38)</f>
        <v>130</v>
      </c>
      <c r="AN984">
        <f>AN983+COUNTIF(전체당첨내역!$B984:$G984,39)</f>
        <v>141</v>
      </c>
      <c r="AO984">
        <f>AO983+COUNTIF(전체당첨내역!$B984:$G984,40)</f>
        <v>141</v>
      </c>
      <c r="AP984">
        <f>AP983+COUNTIF(전체당첨내역!$B984:$G984,41)</f>
        <v>121</v>
      </c>
      <c r="AQ984">
        <f>AQ983+COUNTIF(전체당첨내역!$B984:$G984,42)</f>
        <v>128</v>
      </c>
      <c r="AR984">
        <f>AR983+COUNTIF(전체당첨내역!$B984:$G984,43)</f>
        <v>145</v>
      </c>
      <c r="AS984">
        <f>AS983+COUNTIF(전체당첨내역!$B984:$G984,44)</f>
        <v>130</v>
      </c>
      <c r="AT984">
        <f>AT983+COUNTIF(전체당첨내역!$B984:$G984,45)</f>
        <v>136</v>
      </c>
    </row>
    <row r="985" spans="1:46" ht="16.5" customHeight="1">
      <c r="A985">
        <v>984</v>
      </c>
      <c r="B985">
        <f>B984+COUNTIF(전체당첨내역!$B985:$G985,1)</f>
        <v>139</v>
      </c>
      <c r="C985">
        <f>C984+COUNTIF(전체당첨내역!$B985:$G985,2)</f>
        <v>132</v>
      </c>
      <c r="D985">
        <f>D984+COUNTIF(전체당첨내역!$B985:$G985,3)</f>
        <v>132</v>
      </c>
      <c r="E985">
        <f>E984+COUNTIF(전체당첨내역!$B985:$G985,4)</f>
        <v>134</v>
      </c>
      <c r="F985">
        <f>F984+COUNTIF(전체당첨내역!$B985:$G985,5)</f>
        <v>130</v>
      </c>
      <c r="G985">
        <f>G984+COUNTIF(전체당첨내역!$B985:$G985,6)</f>
        <v>123</v>
      </c>
      <c r="H985">
        <f>H984+COUNTIF(전체당첨내역!$B985:$G985,7)</f>
        <v>130</v>
      </c>
      <c r="I985">
        <f>I984+COUNTIF(전체당첨내역!$B985:$G985,8)</f>
        <v>129</v>
      </c>
      <c r="J985">
        <f>J984+COUNTIF(전체당첨내역!$B985:$G985,9)</f>
        <v>105</v>
      </c>
      <c r="K985">
        <f>K984+COUNTIF(전체당첨내역!$B985:$G985,10)</f>
        <v>137</v>
      </c>
      <c r="L985">
        <f>L984+COUNTIF(전체당첨내역!$B985:$G985,11)</f>
        <v>133</v>
      </c>
      <c r="M985">
        <f>M984+COUNTIF(전체당첨내역!$B985:$G985,12)</f>
        <v>140</v>
      </c>
      <c r="N985">
        <f>N984+COUNTIF(전체당첨내역!$B985:$G985,13)</f>
        <v>140</v>
      </c>
      <c r="O985">
        <f>O984+COUNTIF(전체당첨내역!$B985:$G985,14)</f>
        <v>138</v>
      </c>
      <c r="P985">
        <f>P984+COUNTIF(전체당첨내역!$B985:$G985,15)</f>
        <v>132</v>
      </c>
      <c r="Q985">
        <f>Q984+COUNTIF(전체당첨내역!$B985:$G985,16)</f>
        <v>128</v>
      </c>
      <c r="R985">
        <f>R984+COUNTIF(전체당첨내역!$B985:$G985,17)</f>
        <v>140</v>
      </c>
      <c r="S985">
        <f>S984+COUNTIF(전체당첨내역!$B985:$G985,18)</f>
        <v>142</v>
      </c>
      <c r="T985">
        <f>T984+COUNTIF(전체당첨내역!$B985:$G985,19)</f>
        <v>132</v>
      </c>
      <c r="U985">
        <f>U984+COUNTIF(전체당첨내역!$B985:$G985,20)</f>
        <v>136</v>
      </c>
      <c r="V985">
        <f>V984+COUNTIF(전체당첨내역!$B985:$G985,21)</f>
        <v>133</v>
      </c>
      <c r="W985">
        <f>W984+COUNTIF(전체당첨내역!$B985:$G985,22)</f>
        <v>113</v>
      </c>
      <c r="X985">
        <f>X984+COUNTIF(전체당첨내역!$B985:$G985,23)</f>
        <v>119</v>
      </c>
      <c r="Y985">
        <f>Y984+COUNTIF(전체당첨내역!$B985:$G985,24)</f>
        <v>131</v>
      </c>
      <c r="Z985">
        <f>Z984+COUNTIF(전체당첨내역!$B985:$G985,25)</f>
        <v>126</v>
      </c>
      <c r="AA985">
        <f>AA984+COUNTIF(전체당첨내역!$B985:$G985,26)</f>
        <v>130</v>
      </c>
      <c r="AB985">
        <f>AB984+COUNTIF(전체당첨내역!$B985:$G985,27)</f>
        <v>143</v>
      </c>
      <c r="AC985">
        <f>AC984+COUNTIF(전체당첨내역!$B985:$G985,28)</f>
        <v>122</v>
      </c>
      <c r="AD985">
        <f>AD984+COUNTIF(전체당첨내역!$B985:$G985,29)</f>
        <v>119</v>
      </c>
      <c r="AE985">
        <f>AE984+COUNTIF(전체당첨내역!$B985:$G985,30)</f>
        <v>118</v>
      </c>
      <c r="AF985">
        <f>AF984+COUNTIF(전체당첨내역!$B985:$G985,31)</f>
        <v>133</v>
      </c>
      <c r="AG985">
        <f>AG984+COUNTIF(전체당첨내역!$B985:$G985,32)</f>
        <v>112</v>
      </c>
      <c r="AH985">
        <f>AH984+COUNTIF(전체당첨내역!$B985:$G985,33)</f>
        <v>136</v>
      </c>
      <c r="AI985">
        <f>AI984+COUNTIF(전체당첨내역!$B985:$G985,34)</f>
        <v>151</v>
      </c>
      <c r="AJ985">
        <f>AJ984+COUNTIF(전체당첨내역!$B985:$G985,35)</f>
        <v>123</v>
      </c>
      <c r="AK985">
        <f>AK984+COUNTIF(전체당첨내역!$B985:$G985,36)</f>
        <v>133</v>
      </c>
      <c r="AL985">
        <f>AL984+COUNTIF(전체당첨내역!$B985:$G985,37)</f>
        <v>138</v>
      </c>
      <c r="AM985">
        <f>AM984+COUNTIF(전체당첨내역!$B985:$G985,38)</f>
        <v>130</v>
      </c>
      <c r="AN985">
        <f>AN984+COUNTIF(전체당첨내역!$B985:$G985,39)</f>
        <v>141</v>
      </c>
      <c r="AO985">
        <f>AO984+COUNTIF(전체당첨내역!$B985:$G985,40)</f>
        <v>141</v>
      </c>
      <c r="AP985">
        <f>AP984+COUNTIF(전체당첨내역!$B985:$G985,41)</f>
        <v>121</v>
      </c>
      <c r="AQ985">
        <f>AQ984+COUNTIF(전체당첨내역!$B985:$G985,42)</f>
        <v>128</v>
      </c>
      <c r="AR985">
        <f>AR984+COUNTIF(전체당첨내역!$B985:$G985,43)</f>
        <v>145</v>
      </c>
      <c r="AS985">
        <f>AS984+COUNTIF(전체당첨내역!$B985:$G985,44)</f>
        <v>130</v>
      </c>
      <c r="AT985">
        <f>AT984+COUNTIF(전체당첨내역!$B985:$G985,45)</f>
        <v>136</v>
      </c>
    </row>
    <row r="986" spans="1:46" ht="16.5" customHeight="1">
      <c r="A986">
        <v>985</v>
      </c>
      <c r="B986">
        <f>B985+COUNTIF(전체당첨내역!$B986:$G986,1)</f>
        <v>139</v>
      </c>
      <c r="C986">
        <f>C985+COUNTIF(전체당첨내역!$B986:$G986,2)</f>
        <v>132</v>
      </c>
      <c r="D986">
        <f>D985+COUNTIF(전체당첨내역!$B986:$G986,3)</f>
        <v>132</v>
      </c>
      <c r="E986">
        <f>E985+COUNTIF(전체당첨내역!$B986:$G986,4)</f>
        <v>134</v>
      </c>
      <c r="F986">
        <f>F985+COUNTIF(전체당첨내역!$B986:$G986,5)</f>
        <v>130</v>
      </c>
      <c r="G986">
        <f>G985+COUNTIF(전체당첨내역!$B986:$G986,6)</f>
        <v>123</v>
      </c>
      <c r="H986">
        <f>H985+COUNTIF(전체당첨내역!$B986:$G986,7)</f>
        <v>130</v>
      </c>
      <c r="I986">
        <f>I985+COUNTIF(전체당첨내역!$B986:$G986,8)</f>
        <v>129</v>
      </c>
      <c r="J986">
        <f>J985+COUNTIF(전체당첨내역!$B986:$G986,9)</f>
        <v>105</v>
      </c>
      <c r="K986">
        <f>K985+COUNTIF(전체당첨내역!$B986:$G986,10)</f>
        <v>137</v>
      </c>
      <c r="L986">
        <f>L985+COUNTIF(전체당첨내역!$B986:$G986,11)</f>
        <v>133</v>
      </c>
      <c r="M986">
        <f>M985+COUNTIF(전체당첨내역!$B986:$G986,12)</f>
        <v>140</v>
      </c>
      <c r="N986">
        <f>N985+COUNTIF(전체당첨내역!$B986:$G986,13)</f>
        <v>140</v>
      </c>
      <c r="O986">
        <f>O985+COUNTIF(전체당첨내역!$B986:$G986,14)</f>
        <v>138</v>
      </c>
      <c r="P986">
        <f>P985+COUNTIF(전체당첨내역!$B986:$G986,15)</f>
        <v>132</v>
      </c>
      <c r="Q986">
        <f>Q985+COUNTIF(전체당첨내역!$B986:$G986,16)</f>
        <v>128</v>
      </c>
      <c r="R986">
        <f>R985+COUNTIF(전체당첨내역!$B986:$G986,17)</f>
        <v>141</v>
      </c>
      <c r="S986">
        <f>S985+COUNTIF(전체당첨내역!$B986:$G986,18)</f>
        <v>142</v>
      </c>
      <c r="T986">
        <f>T985+COUNTIF(전체당첨내역!$B986:$G986,19)</f>
        <v>132</v>
      </c>
      <c r="U986">
        <f>U985+COUNTIF(전체당첨내역!$B986:$G986,20)</f>
        <v>136</v>
      </c>
      <c r="V986">
        <f>V985+COUNTIF(전체당첨내역!$B986:$G986,21)</f>
        <v>134</v>
      </c>
      <c r="W986">
        <f>W985+COUNTIF(전체당첨내역!$B986:$G986,22)</f>
        <v>113</v>
      </c>
      <c r="X986">
        <f>X985+COUNTIF(전체당첨내역!$B986:$G986,23)</f>
        <v>120</v>
      </c>
      <c r="Y986">
        <f>Y985+COUNTIF(전체당첨내역!$B986:$G986,24)</f>
        <v>131</v>
      </c>
      <c r="Z986">
        <f>Z985+COUNTIF(전체당첨내역!$B986:$G986,25)</f>
        <v>126</v>
      </c>
      <c r="AA986">
        <f>AA985+COUNTIF(전체당첨내역!$B986:$G986,26)</f>
        <v>130</v>
      </c>
      <c r="AB986">
        <f>AB985+COUNTIF(전체당첨내역!$B986:$G986,27)</f>
        <v>143</v>
      </c>
      <c r="AC986">
        <f>AC985+COUNTIF(전체당첨내역!$B986:$G986,28)</f>
        <v>122</v>
      </c>
      <c r="AD986">
        <f>AD985+COUNTIF(전체당첨내역!$B986:$G986,29)</f>
        <v>119</v>
      </c>
      <c r="AE986">
        <f>AE985+COUNTIF(전체당첨내역!$B986:$G986,30)</f>
        <v>119</v>
      </c>
      <c r="AF986">
        <f>AF985+COUNTIF(전체당첨내역!$B986:$G986,31)</f>
        <v>133</v>
      </c>
      <c r="AG986">
        <f>AG985+COUNTIF(전체당첨내역!$B986:$G986,32)</f>
        <v>112</v>
      </c>
      <c r="AH986">
        <f>AH985+COUNTIF(전체당첨내역!$B986:$G986,33)</f>
        <v>136</v>
      </c>
      <c r="AI986">
        <f>AI985+COUNTIF(전체당첨내역!$B986:$G986,34)</f>
        <v>152</v>
      </c>
      <c r="AJ986">
        <f>AJ985+COUNTIF(전체당첨내역!$B986:$G986,35)</f>
        <v>123</v>
      </c>
      <c r="AK986">
        <f>AK985+COUNTIF(전체당첨내역!$B986:$G986,36)</f>
        <v>133</v>
      </c>
      <c r="AL986">
        <f>AL985+COUNTIF(전체당첨내역!$B986:$G986,37)</f>
        <v>138</v>
      </c>
      <c r="AM986">
        <f>AM985+COUNTIF(전체당첨내역!$B986:$G986,38)</f>
        <v>130</v>
      </c>
      <c r="AN986">
        <f>AN985+COUNTIF(전체당첨내역!$B986:$G986,39)</f>
        <v>141</v>
      </c>
      <c r="AO986">
        <f>AO985+COUNTIF(전체당첨내역!$B986:$G986,40)</f>
        <v>141</v>
      </c>
      <c r="AP986">
        <f>AP985+COUNTIF(전체당첨내역!$B986:$G986,41)</f>
        <v>121</v>
      </c>
      <c r="AQ986">
        <f>AQ985+COUNTIF(전체당첨내역!$B986:$G986,42)</f>
        <v>128</v>
      </c>
      <c r="AR986">
        <f>AR985+COUNTIF(전체당첨내역!$B986:$G986,43)</f>
        <v>145</v>
      </c>
      <c r="AS986">
        <f>AS985+COUNTIF(전체당첨내역!$B986:$G986,44)</f>
        <v>131</v>
      </c>
      <c r="AT986">
        <f>AT985+COUNTIF(전체당첨내역!$B986:$G986,45)</f>
        <v>136</v>
      </c>
    </row>
    <row r="987" spans="1:46" ht="16.5" customHeight="1">
      <c r="A987">
        <v>986</v>
      </c>
      <c r="B987">
        <f>B986+COUNTIF(전체당첨내역!$B987:$G987,1)</f>
        <v>139</v>
      </c>
      <c r="C987">
        <f>C986+COUNTIF(전체당첨내역!$B987:$G987,2)</f>
        <v>132</v>
      </c>
      <c r="D987">
        <f>D986+COUNTIF(전체당첨내역!$B987:$G987,3)</f>
        <v>132</v>
      </c>
      <c r="E987">
        <f>E986+COUNTIF(전체당첨내역!$B987:$G987,4)</f>
        <v>134</v>
      </c>
      <c r="F987">
        <f>F986+COUNTIF(전체당첨내역!$B987:$G987,5)</f>
        <v>130</v>
      </c>
      <c r="G987">
        <f>G986+COUNTIF(전체당첨내역!$B987:$G987,6)</f>
        <v>123</v>
      </c>
      <c r="H987">
        <f>H986+COUNTIF(전체당첨내역!$B987:$G987,7)</f>
        <v>131</v>
      </c>
      <c r="I987">
        <f>I986+COUNTIF(전체당첨내역!$B987:$G987,8)</f>
        <v>129</v>
      </c>
      <c r="J987">
        <f>J986+COUNTIF(전체당첨내역!$B987:$G987,9)</f>
        <v>105</v>
      </c>
      <c r="K987">
        <f>K986+COUNTIF(전체당첨내역!$B987:$G987,10)</f>
        <v>138</v>
      </c>
      <c r="L987">
        <f>L986+COUNTIF(전체당첨내역!$B987:$G987,11)</f>
        <v>133</v>
      </c>
      <c r="M987">
        <f>M986+COUNTIF(전체당첨내역!$B987:$G987,12)</f>
        <v>140</v>
      </c>
      <c r="N987">
        <f>N986+COUNTIF(전체당첨내역!$B987:$G987,13)</f>
        <v>140</v>
      </c>
      <c r="O987">
        <f>O986+COUNTIF(전체당첨내역!$B987:$G987,14)</f>
        <v>138</v>
      </c>
      <c r="P987">
        <f>P986+COUNTIF(전체당첨내역!$B987:$G987,15)</f>
        <v>132</v>
      </c>
      <c r="Q987">
        <f>Q986+COUNTIF(전체당첨내역!$B987:$G987,16)</f>
        <v>129</v>
      </c>
      <c r="R987">
        <f>R986+COUNTIF(전체당첨내역!$B987:$G987,17)</f>
        <v>141</v>
      </c>
      <c r="S987">
        <f>S986+COUNTIF(전체당첨내역!$B987:$G987,18)</f>
        <v>142</v>
      </c>
      <c r="T987">
        <f>T986+COUNTIF(전체당첨내역!$B987:$G987,19)</f>
        <v>132</v>
      </c>
      <c r="U987">
        <f>U986+COUNTIF(전체당첨내역!$B987:$G987,20)</f>
        <v>136</v>
      </c>
      <c r="V987">
        <f>V986+COUNTIF(전체당첨내역!$B987:$G987,21)</f>
        <v>134</v>
      </c>
      <c r="W987">
        <f>W986+COUNTIF(전체당첨내역!$B987:$G987,22)</f>
        <v>113</v>
      </c>
      <c r="X987">
        <f>X986+COUNTIF(전체당첨내역!$B987:$G987,23)</f>
        <v>120</v>
      </c>
      <c r="Y987">
        <f>Y986+COUNTIF(전체당첨내역!$B987:$G987,24)</f>
        <v>131</v>
      </c>
      <c r="Z987">
        <f>Z986+COUNTIF(전체당첨내역!$B987:$G987,25)</f>
        <v>126</v>
      </c>
      <c r="AA987">
        <f>AA986+COUNTIF(전체당첨내역!$B987:$G987,26)</f>
        <v>130</v>
      </c>
      <c r="AB987">
        <f>AB986+COUNTIF(전체당첨내역!$B987:$G987,27)</f>
        <v>143</v>
      </c>
      <c r="AC987">
        <f>AC986+COUNTIF(전체당첨내역!$B987:$G987,28)</f>
        <v>123</v>
      </c>
      <c r="AD987">
        <f>AD986+COUNTIF(전체당첨내역!$B987:$G987,29)</f>
        <v>119</v>
      </c>
      <c r="AE987">
        <f>AE986+COUNTIF(전체당첨내역!$B987:$G987,30)</f>
        <v>119</v>
      </c>
      <c r="AF987">
        <f>AF986+COUNTIF(전체당첨내역!$B987:$G987,31)</f>
        <v>133</v>
      </c>
      <c r="AG987">
        <f>AG986+COUNTIF(전체당첨내역!$B987:$G987,32)</f>
        <v>112</v>
      </c>
      <c r="AH987">
        <f>AH986+COUNTIF(전체당첨내역!$B987:$G987,33)</f>
        <v>136</v>
      </c>
      <c r="AI987">
        <f>AI986+COUNTIF(전체당첨내역!$B987:$G987,34)</f>
        <v>152</v>
      </c>
      <c r="AJ987">
        <f>AJ986+COUNTIF(전체당첨내역!$B987:$G987,35)</f>
        <v>123</v>
      </c>
      <c r="AK987">
        <f>AK986+COUNTIF(전체당첨내역!$B987:$G987,36)</f>
        <v>133</v>
      </c>
      <c r="AL987">
        <f>AL986+COUNTIF(전체당첨내역!$B987:$G987,37)</f>
        <v>138</v>
      </c>
      <c r="AM987">
        <f>AM986+COUNTIF(전체당첨내역!$B987:$G987,38)</f>
        <v>130</v>
      </c>
      <c r="AN987">
        <f>AN986+COUNTIF(전체당첨내역!$B987:$G987,39)</f>
        <v>141</v>
      </c>
      <c r="AO987">
        <f>AO986+COUNTIF(전체당첨내역!$B987:$G987,40)</f>
        <v>141</v>
      </c>
      <c r="AP987">
        <f>AP986+COUNTIF(전체당첨내역!$B987:$G987,41)</f>
        <v>122</v>
      </c>
      <c r="AQ987">
        <f>AQ986+COUNTIF(전체당첨내역!$B987:$G987,42)</f>
        <v>129</v>
      </c>
      <c r="AR987">
        <f>AR986+COUNTIF(전체당첨내역!$B987:$G987,43)</f>
        <v>145</v>
      </c>
      <c r="AS987">
        <f>AS986+COUNTIF(전체당첨내역!$B987:$G987,44)</f>
        <v>131</v>
      </c>
      <c r="AT987">
        <f>AT986+COUNTIF(전체당첨내역!$B987:$G987,45)</f>
        <v>136</v>
      </c>
    </row>
    <row r="988" spans="1:46" ht="16.5" customHeight="1">
      <c r="A988">
        <v>987</v>
      </c>
      <c r="B988">
        <f>B987+COUNTIF(전체당첨내역!$B988:$G988,1)</f>
        <v>139</v>
      </c>
      <c r="C988">
        <f>C987+COUNTIF(전체당첨내역!$B988:$G988,2)</f>
        <v>133</v>
      </c>
      <c r="D988">
        <f>D987+COUNTIF(전체당첨내역!$B988:$G988,3)</f>
        <v>132</v>
      </c>
      <c r="E988">
        <f>E987+COUNTIF(전체당첨내역!$B988:$G988,4)</f>
        <v>135</v>
      </c>
      <c r="F988">
        <f>F987+COUNTIF(전체당첨내역!$B988:$G988,5)</f>
        <v>130</v>
      </c>
      <c r="G988">
        <f>G987+COUNTIF(전체당첨내역!$B988:$G988,6)</f>
        <v>123</v>
      </c>
      <c r="H988">
        <f>H987+COUNTIF(전체당첨내역!$B988:$G988,7)</f>
        <v>131</v>
      </c>
      <c r="I988">
        <f>I987+COUNTIF(전체당첨내역!$B988:$G988,8)</f>
        <v>129</v>
      </c>
      <c r="J988">
        <f>J987+COUNTIF(전체당첨내역!$B988:$G988,9)</f>
        <v>105</v>
      </c>
      <c r="K988">
        <f>K987+COUNTIF(전체당첨내역!$B988:$G988,10)</f>
        <v>138</v>
      </c>
      <c r="L988">
        <f>L987+COUNTIF(전체당첨내역!$B988:$G988,11)</f>
        <v>133</v>
      </c>
      <c r="M988">
        <f>M987+COUNTIF(전체당첨내역!$B988:$G988,12)</f>
        <v>140</v>
      </c>
      <c r="N988">
        <f>N987+COUNTIF(전체당첨내역!$B988:$G988,13)</f>
        <v>140</v>
      </c>
      <c r="O988">
        <f>O987+COUNTIF(전체당첨내역!$B988:$G988,14)</f>
        <v>138</v>
      </c>
      <c r="P988">
        <f>P987+COUNTIF(전체당첨내역!$B988:$G988,15)</f>
        <v>133</v>
      </c>
      <c r="Q988">
        <f>Q987+COUNTIF(전체당첨내역!$B988:$G988,16)</f>
        <v>129</v>
      </c>
      <c r="R988">
        <f>R987+COUNTIF(전체당첨내역!$B988:$G988,17)</f>
        <v>141</v>
      </c>
      <c r="S988">
        <f>S987+COUNTIF(전체당첨내역!$B988:$G988,18)</f>
        <v>142</v>
      </c>
      <c r="T988">
        <f>T987+COUNTIF(전체당첨내역!$B988:$G988,19)</f>
        <v>132</v>
      </c>
      <c r="U988">
        <f>U987+COUNTIF(전체당첨내역!$B988:$G988,20)</f>
        <v>136</v>
      </c>
      <c r="V988">
        <f>V987+COUNTIF(전체당첨내역!$B988:$G988,21)</f>
        <v>134</v>
      </c>
      <c r="W988">
        <f>W987+COUNTIF(전체당첨내역!$B988:$G988,22)</f>
        <v>113</v>
      </c>
      <c r="X988">
        <f>X987+COUNTIF(전체당첨내역!$B988:$G988,23)</f>
        <v>121</v>
      </c>
      <c r="Y988">
        <f>Y987+COUNTIF(전체당첨내역!$B988:$G988,24)</f>
        <v>131</v>
      </c>
      <c r="Z988">
        <f>Z987+COUNTIF(전체당첨내역!$B988:$G988,25)</f>
        <v>126</v>
      </c>
      <c r="AA988">
        <f>AA987+COUNTIF(전체당첨내역!$B988:$G988,26)</f>
        <v>130</v>
      </c>
      <c r="AB988">
        <f>AB987+COUNTIF(전체당첨내역!$B988:$G988,27)</f>
        <v>143</v>
      </c>
      <c r="AC988">
        <f>AC987+COUNTIF(전체당첨내역!$B988:$G988,28)</f>
        <v>123</v>
      </c>
      <c r="AD988">
        <f>AD987+COUNTIF(전체당첨내역!$B988:$G988,29)</f>
        <v>120</v>
      </c>
      <c r="AE988">
        <f>AE987+COUNTIF(전체당첨내역!$B988:$G988,30)</f>
        <v>119</v>
      </c>
      <c r="AF988">
        <f>AF987+COUNTIF(전체당첨내역!$B988:$G988,31)</f>
        <v>133</v>
      </c>
      <c r="AG988">
        <f>AG987+COUNTIF(전체당첨내역!$B988:$G988,32)</f>
        <v>112</v>
      </c>
      <c r="AH988">
        <f>AH987+COUNTIF(전체당첨내역!$B988:$G988,33)</f>
        <v>136</v>
      </c>
      <c r="AI988">
        <f>AI987+COUNTIF(전체당첨내역!$B988:$G988,34)</f>
        <v>152</v>
      </c>
      <c r="AJ988">
        <f>AJ987+COUNTIF(전체당첨내역!$B988:$G988,35)</f>
        <v>123</v>
      </c>
      <c r="AK988">
        <f>AK987+COUNTIF(전체당첨내역!$B988:$G988,36)</f>
        <v>133</v>
      </c>
      <c r="AL988">
        <f>AL987+COUNTIF(전체당첨내역!$B988:$G988,37)</f>
        <v>138</v>
      </c>
      <c r="AM988">
        <f>AM987+COUNTIF(전체당첨내역!$B988:$G988,38)</f>
        <v>131</v>
      </c>
      <c r="AN988">
        <f>AN987+COUNTIF(전체당첨내역!$B988:$G988,39)</f>
        <v>141</v>
      </c>
      <c r="AO988">
        <f>AO987+COUNTIF(전체당첨내역!$B988:$G988,40)</f>
        <v>141</v>
      </c>
      <c r="AP988">
        <f>AP987+COUNTIF(전체당첨내역!$B988:$G988,41)</f>
        <v>122</v>
      </c>
      <c r="AQ988">
        <f>AQ987+COUNTIF(전체당첨내역!$B988:$G988,42)</f>
        <v>129</v>
      </c>
      <c r="AR988">
        <f>AR987+COUNTIF(전체당첨내역!$B988:$G988,43)</f>
        <v>145</v>
      </c>
      <c r="AS988">
        <f>AS987+COUNTIF(전체당첨내역!$B988:$G988,44)</f>
        <v>131</v>
      </c>
      <c r="AT988">
        <f>AT987+COUNTIF(전체당첨내역!$B988:$G988,45)</f>
        <v>136</v>
      </c>
    </row>
    <row r="989" spans="1:46" ht="16.5" customHeight="1">
      <c r="A989">
        <v>988</v>
      </c>
      <c r="B989">
        <f>B988+COUNTIF(전체당첨내역!$B989:$G989,1)</f>
        <v>139</v>
      </c>
      <c r="C989">
        <f>C988+COUNTIF(전체당첨내역!$B989:$G989,2)</f>
        <v>134</v>
      </c>
      <c r="D989">
        <f>D988+COUNTIF(전체당첨내역!$B989:$G989,3)</f>
        <v>132</v>
      </c>
      <c r="E989">
        <f>E988+COUNTIF(전체당첨내역!$B989:$G989,4)</f>
        <v>135</v>
      </c>
      <c r="F989">
        <f>F988+COUNTIF(전체당첨내역!$B989:$G989,5)</f>
        <v>130</v>
      </c>
      <c r="G989">
        <f>G988+COUNTIF(전체당첨내역!$B989:$G989,6)</f>
        <v>123</v>
      </c>
      <c r="H989">
        <f>H988+COUNTIF(전체당첨내역!$B989:$G989,7)</f>
        <v>131</v>
      </c>
      <c r="I989">
        <f>I988+COUNTIF(전체당첨내역!$B989:$G989,8)</f>
        <v>129</v>
      </c>
      <c r="J989">
        <f>J988+COUNTIF(전체당첨내역!$B989:$G989,9)</f>
        <v>105</v>
      </c>
      <c r="K989">
        <f>K988+COUNTIF(전체당첨내역!$B989:$G989,10)</f>
        <v>138</v>
      </c>
      <c r="L989">
        <f>L988+COUNTIF(전체당첨내역!$B989:$G989,11)</f>
        <v>133</v>
      </c>
      <c r="M989">
        <f>M988+COUNTIF(전체당첨내역!$B989:$G989,12)</f>
        <v>140</v>
      </c>
      <c r="N989">
        <f>N988+COUNTIF(전체당첨내역!$B989:$G989,13)</f>
        <v>141</v>
      </c>
      <c r="O989">
        <f>O988+COUNTIF(전체당첨내역!$B989:$G989,14)</f>
        <v>138</v>
      </c>
      <c r="P989">
        <f>P988+COUNTIF(전체당첨내역!$B989:$G989,15)</f>
        <v>133</v>
      </c>
      <c r="Q989">
        <f>Q988+COUNTIF(전체당첨내역!$B989:$G989,16)</f>
        <v>129</v>
      </c>
      <c r="R989">
        <f>R988+COUNTIF(전체당첨내역!$B989:$G989,17)</f>
        <v>141</v>
      </c>
      <c r="S989">
        <f>S988+COUNTIF(전체당첨내역!$B989:$G989,18)</f>
        <v>142</v>
      </c>
      <c r="T989">
        <f>T988+COUNTIF(전체당첨내역!$B989:$G989,19)</f>
        <v>132</v>
      </c>
      <c r="U989">
        <f>U988+COUNTIF(전체당첨내역!$B989:$G989,20)</f>
        <v>137</v>
      </c>
      <c r="V989">
        <f>V988+COUNTIF(전체당첨내역!$B989:$G989,21)</f>
        <v>134</v>
      </c>
      <c r="W989">
        <f>W988+COUNTIF(전체당첨내역!$B989:$G989,22)</f>
        <v>113</v>
      </c>
      <c r="X989">
        <f>X988+COUNTIF(전체당첨내역!$B989:$G989,23)</f>
        <v>121</v>
      </c>
      <c r="Y989">
        <f>Y988+COUNTIF(전체당첨내역!$B989:$G989,24)</f>
        <v>131</v>
      </c>
      <c r="Z989">
        <f>Z988+COUNTIF(전체당첨내역!$B989:$G989,25)</f>
        <v>126</v>
      </c>
      <c r="AA989">
        <f>AA988+COUNTIF(전체당첨내역!$B989:$G989,26)</f>
        <v>130</v>
      </c>
      <c r="AB989">
        <f>AB988+COUNTIF(전체당첨내역!$B989:$G989,27)</f>
        <v>143</v>
      </c>
      <c r="AC989">
        <f>AC988+COUNTIF(전체당첨내역!$B989:$G989,28)</f>
        <v>123</v>
      </c>
      <c r="AD989">
        <f>AD988+COUNTIF(전체당첨내역!$B989:$G989,29)</f>
        <v>120</v>
      </c>
      <c r="AE989">
        <f>AE988+COUNTIF(전체당첨내역!$B989:$G989,30)</f>
        <v>120</v>
      </c>
      <c r="AF989">
        <f>AF988+COUNTIF(전체당첨내역!$B989:$G989,31)</f>
        <v>134</v>
      </c>
      <c r="AG989">
        <f>AG988+COUNTIF(전체당첨내역!$B989:$G989,32)</f>
        <v>112</v>
      </c>
      <c r="AH989">
        <f>AH988+COUNTIF(전체당첨내역!$B989:$G989,33)</f>
        <v>136</v>
      </c>
      <c r="AI989">
        <f>AI988+COUNTIF(전체당첨내역!$B989:$G989,34)</f>
        <v>152</v>
      </c>
      <c r="AJ989">
        <f>AJ988+COUNTIF(전체당첨내역!$B989:$G989,35)</f>
        <v>123</v>
      </c>
      <c r="AK989">
        <f>AK988+COUNTIF(전체당첨내역!$B989:$G989,36)</f>
        <v>133</v>
      </c>
      <c r="AL989">
        <f>AL988+COUNTIF(전체당첨내역!$B989:$G989,37)</f>
        <v>138</v>
      </c>
      <c r="AM989">
        <f>AM988+COUNTIF(전체당첨내역!$B989:$G989,38)</f>
        <v>131</v>
      </c>
      <c r="AN989">
        <f>AN988+COUNTIF(전체당첨내역!$B989:$G989,39)</f>
        <v>141</v>
      </c>
      <c r="AO989">
        <f>AO988+COUNTIF(전체당첨내역!$B989:$G989,40)</f>
        <v>141</v>
      </c>
      <c r="AP989">
        <f>AP988+COUNTIF(전체당첨내역!$B989:$G989,41)</f>
        <v>123</v>
      </c>
      <c r="AQ989">
        <f>AQ988+COUNTIF(전체당첨내역!$B989:$G989,42)</f>
        <v>129</v>
      </c>
      <c r="AR989">
        <f>AR988+COUNTIF(전체당첨내역!$B989:$G989,43)</f>
        <v>145</v>
      </c>
      <c r="AS989">
        <f>AS988+COUNTIF(전체당첨내역!$B989:$G989,44)</f>
        <v>131</v>
      </c>
      <c r="AT989">
        <f>AT988+COUNTIF(전체당첨내역!$B989:$G989,45)</f>
        <v>136</v>
      </c>
    </row>
    <row r="990" spans="1:46" ht="16.5" customHeight="1">
      <c r="A990">
        <v>989</v>
      </c>
      <c r="B990">
        <f>B989+COUNTIF(전체당첨내역!$B990:$G990,1)</f>
        <v>139</v>
      </c>
      <c r="C990">
        <f>C989+COUNTIF(전체당첨내역!$B990:$G990,2)</f>
        <v>134</v>
      </c>
      <c r="D990">
        <f>D989+COUNTIF(전체당첨내역!$B990:$G990,3)</f>
        <v>132</v>
      </c>
      <c r="E990">
        <f>E989+COUNTIF(전체당첨내역!$B990:$G990,4)</f>
        <v>135</v>
      </c>
      <c r="F990">
        <f>F989+COUNTIF(전체당첨내역!$B990:$G990,5)</f>
        <v>130</v>
      </c>
      <c r="G990">
        <f>G989+COUNTIF(전체당첨내역!$B990:$G990,6)</f>
        <v>123</v>
      </c>
      <c r="H990">
        <f>H989+COUNTIF(전체당첨내역!$B990:$G990,7)</f>
        <v>131</v>
      </c>
      <c r="I990">
        <f>I989+COUNTIF(전체당첨내역!$B990:$G990,8)</f>
        <v>129</v>
      </c>
      <c r="J990">
        <f>J989+COUNTIF(전체당첨내역!$B990:$G990,9)</f>
        <v>105</v>
      </c>
      <c r="K990">
        <f>K989+COUNTIF(전체당첨내역!$B990:$G990,10)</f>
        <v>138</v>
      </c>
      <c r="L990">
        <f>L989+COUNTIF(전체당첨내역!$B990:$G990,11)</f>
        <v>133</v>
      </c>
      <c r="M990">
        <f>M989+COUNTIF(전체당첨내역!$B990:$G990,12)</f>
        <v>140</v>
      </c>
      <c r="N990">
        <f>N989+COUNTIF(전체당첨내역!$B990:$G990,13)</f>
        <v>141</v>
      </c>
      <c r="O990">
        <f>O989+COUNTIF(전체당첨내역!$B990:$G990,14)</f>
        <v>138</v>
      </c>
      <c r="P990">
        <f>P989+COUNTIF(전체당첨내역!$B990:$G990,15)</f>
        <v>133</v>
      </c>
      <c r="Q990">
        <f>Q989+COUNTIF(전체당첨내역!$B990:$G990,16)</f>
        <v>129</v>
      </c>
      <c r="R990">
        <f>R989+COUNTIF(전체당첨내역!$B990:$G990,17)</f>
        <v>142</v>
      </c>
      <c r="S990">
        <f>S989+COUNTIF(전체당첨내역!$B990:$G990,18)</f>
        <v>143</v>
      </c>
      <c r="T990">
        <f>T989+COUNTIF(전체당첨내역!$B990:$G990,19)</f>
        <v>132</v>
      </c>
      <c r="U990">
        <f>U989+COUNTIF(전체당첨내역!$B990:$G990,20)</f>
        <v>137</v>
      </c>
      <c r="V990">
        <f>V989+COUNTIF(전체당첨내역!$B990:$G990,21)</f>
        <v>135</v>
      </c>
      <c r="W990">
        <f>W989+COUNTIF(전체당첨내역!$B990:$G990,22)</f>
        <v>113</v>
      </c>
      <c r="X990">
        <f>X989+COUNTIF(전체당첨내역!$B990:$G990,23)</f>
        <v>121</v>
      </c>
      <c r="Y990">
        <f>Y989+COUNTIF(전체당첨내역!$B990:$G990,24)</f>
        <v>131</v>
      </c>
      <c r="Z990">
        <f>Z989+COUNTIF(전체당첨내역!$B990:$G990,25)</f>
        <v>126</v>
      </c>
      <c r="AA990">
        <f>AA989+COUNTIF(전체당첨내역!$B990:$G990,26)</f>
        <v>130</v>
      </c>
      <c r="AB990">
        <f>AB989+COUNTIF(전체당첨내역!$B990:$G990,27)</f>
        <v>144</v>
      </c>
      <c r="AC990">
        <f>AC989+COUNTIF(전체당첨내역!$B990:$G990,28)</f>
        <v>123</v>
      </c>
      <c r="AD990">
        <f>AD989+COUNTIF(전체당첨내역!$B990:$G990,29)</f>
        <v>121</v>
      </c>
      <c r="AE990">
        <f>AE989+COUNTIF(전체당첨내역!$B990:$G990,30)</f>
        <v>120</v>
      </c>
      <c r="AF990">
        <f>AF989+COUNTIF(전체당첨내역!$B990:$G990,31)</f>
        <v>134</v>
      </c>
      <c r="AG990">
        <f>AG989+COUNTIF(전체당첨내역!$B990:$G990,32)</f>
        <v>112</v>
      </c>
      <c r="AH990">
        <f>AH989+COUNTIF(전체당첨내역!$B990:$G990,33)</f>
        <v>137</v>
      </c>
      <c r="AI990">
        <f>AI989+COUNTIF(전체당첨내역!$B990:$G990,34)</f>
        <v>152</v>
      </c>
      <c r="AJ990">
        <f>AJ989+COUNTIF(전체당첨내역!$B990:$G990,35)</f>
        <v>123</v>
      </c>
      <c r="AK990">
        <f>AK989+COUNTIF(전체당첨내역!$B990:$G990,36)</f>
        <v>133</v>
      </c>
      <c r="AL990">
        <f>AL989+COUNTIF(전체당첨내역!$B990:$G990,37)</f>
        <v>138</v>
      </c>
      <c r="AM990">
        <f>AM989+COUNTIF(전체당첨내역!$B990:$G990,38)</f>
        <v>131</v>
      </c>
      <c r="AN990">
        <f>AN989+COUNTIF(전체당첨내역!$B990:$G990,39)</f>
        <v>141</v>
      </c>
      <c r="AO990">
        <f>AO989+COUNTIF(전체당첨내역!$B990:$G990,40)</f>
        <v>141</v>
      </c>
      <c r="AP990">
        <f>AP989+COUNTIF(전체당첨내역!$B990:$G990,41)</f>
        <v>123</v>
      </c>
      <c r="AQ990">
        <f>AQ989+COUNTIF(전체당첨내역!$B990:$G990,42)</f>
        <v>129</v>
      </c>
      <c r="AR990">
        <f>AR989+COUNTIF(전체당첨내역!$B990:$G990,43)</f>
        <v>145</v>
      </c>
      <c r="AS990">
        <f>AS989+COUNTIF(전체당첨내역!$B990:$G990,44)</f>
        <v>131</v>
      </c>
      <c r="AT990">
        <f>AT989+COUNTIF(전체당첨내역!$B990:$G990,45)</f>
        <v>136</v>
      </c>
    </row>
    <row r="991" spans="1:46" ht="16.5" customHeight="1">
      <c r="A991">
        <v>990</v>
      </c>
      <c r="B991">
        <f>B990+COUNTIF(전체당첨내역!$B991:$G991,1)</f>
        <v>139</v>
      </c>
      <c r="C991">
        <f>C990+COUNTIF(전체당첨내역!$B991:$G991,2)</f>
        <v>135</v>
      </c>
      <c r="D991">
        <f>D990+COUNTIF(전체당첨내역!$B991:$G991,3)</f>
        <v>132</v>
      </c>
      <c r="E991">
        <f>E990+COUNTIF(전체당첨내역!$B991:$G991,4)</f>
        <v>136</v>
      </c>
      <c r="F991">
        <f>F990+COUNTIF(전체당첨내역!$B991:$G991,5)</f>
        <v>130</v>
      </c>
      <c r="G991">
        <f>G990+COUNTIF(전체당첨내역!$B991:$G991,6)</f>
        <v>123</v>
      </c>
      <c r="H991">
        <f>H990+COUNTIF(전체당첨내역!$B991:$G991,7)</f>
        <v>131</v>
      </c>
      <c r="I991">
        <f>I990+COUNTIF(전체당첨내역!$B991:$G991,8)</f>
        <v>129</v>
      </c>
      <c r="J991">
        <f>J990+COUNTIF(전체당첨내역!$B991:$G991,9)</f>
        <v>105</v>
      </c>
      <c r="K991">
        <f>K990+COUNTIF(전체당첨내역!$B991:$G991,10)</f>
        <v>138</v>
      </c>
      <c r="L991">
        <f>L990+COUNTIF(전체당첨내역!$B991:$G991,11)</f>
        <v>133</v>
      </c>
      <c r="M991">
        <f>M990+COUNTIF(전체당첨내역!$B991:$G991,12)</f>
        <v>140</v>
      </c>
      <c r="N991">
        <f>N990+COUNTIF(전체당첨내역!$B991:$G991,13)</f>
        <v>141</v>
      </c>
      <c r="O991">
        <f>O990+COUNTIF(전체당첨내역!$B991:$G991,14)</f>
        <v>138</v>
      </c>
      <c r="P991">
        <f>P990+COUNTIF(전체당첨내역!$B991:$G991,15)</f>
        <v>133</v>
      </c>
      <c r="Q991">
        <f>Q990+COUNTIF(전체당첨내역!$B991:$G991,16)</f>
        <v>129</v>
      </c>
      <c r="R991">
        <f>R990+COUNTIF(전체당첨내역!$B991:$G991,17)</f>
        <v>142</v>
      </c>
      <c r="S991">
        <f>S990+COUNTIF(전체당첨내역!$B991:$G991,18)</f>
        <v>143</v>
      </c>
      <c r="T991">
        <f>T990+COUNTIF(전체당첨내역!$B991:$G991,19)</f>
        <v>132</v>
      </c>
      <c r="U991">
        <f>U990+COUNTIF(전체당첨내역!$B991:$G991,20)</f>
        <v>137</v>
      </c>
      <c r="V991">
        <f>V990+COUNTIF(전체당첨내역!$B991:$G991,21)</f>
        <v>135</v>
      </c>
      <c r="W991">
        <f>W990+COUNTIF(전체당첨내역!$B991:$G991,22)</f>
        <v>113</v>
      </c>
      <c r="X991">
        <f>X990+COUNTIF(전체당첨내역!$B991:$G991,23)</f>
        <v>121</v>
      </c>
      <c r="Y991">
        <f>Y990+COUNTIF(전체당첨내역!$B991:$G991,24)</f>
        <v>131</v>
      </c>
      <c r="Z991">
        <f>Z990+COUNTIF(전체당첨내역!$B991:$G991,25)</f>
        <v>127</v>
      </c>
      <c r="AA991">
        <f>AA990+COUNTIF(전체당첨내역!$B991:$G991,26)</f>
        <v>131</v>
      </c>
      <c r="AB991">
        <f>AB990+COUNTIF(전체당첨내역!$B991:$G991,27)</f>
        <v>144</v>
      </c>
      <c r="AC991">
        <f>AC990+COUNTIF(전체당첨내역!$B991:$G991,28)</f>
        <v>123</v>
      </c>
      <c r="AD991">
        <f>AD990+COUNTIF(전체당첨내역!$B991:$G991,29)</f>
        <v>121</v>
      </c>
      <c r="AE991">
        <f>AE990+COUNTIF(전체당첨내역!$B991:$G991,30)</f>
        <v>120</v>
      </c>
      <c r="AF991">
        <f>AF990+COUNTIF(전체당첨내역!$B991:$G991,31)</f>
        <v>134</v>
      </c>
      <c r="AG991">
        <f>AG990+COUNTIF(전체당첨내역!$B991:$G991,32)</f>
        <v>112</v>
      </c>
      <c r="AH991">
        <f>AH990+COUNTIF(전체당첨내역!$B991:$G991,33)</f>
        <v>137</v>
      </c>
      <c r="AI991">
        <f>AI990+COUNTIF(전체당첨내역!$B991:$G991,34)</f>
        <v>152</v>
      </c>
      <c r="AJ991">
        <f>AJ990+COUNTIF(전체당첨내역!$B991:$G991,35)</f>
        <v>123</v>
      </c>
      <c r="AK991">
        <f>AK990+COUNTIF(전체당첨내역!$B991:$G991,36)</f>
        <v>134</v>
      </c>
      <c r="AL991">
        <f>AL990+COUNTIF(전체당첨내역!$B991:$G991,37)</f>
        <v>139</v>
      </c>
      <c r="AM991">
        <f>AM990+COUNTIF(전체당첨내역!$B991:$G991,38)</f>
        <v>131</v>
      </c>
      <c r="AN991">
        <f>AN990+COUNTIF(전체당첨내역!$B991:$G991,39)</f>
        <v>141</v>
      </c>
      <c r="AO991">
        <f>AO990+COUNTIF(전체당첨내역!$B991:$G991,40)</f>
        <v>141</v>
      </c>
      <c r="AP991">
        <f>AP990+COUNTIF(전체당첨내역!$B991:$G991,41)</f>
        <v>123</v>
      </c>
      <c r="AQ991">
        <f>AQ990+COUNTIF(전체당첨내역!$B991:$G991,42)</f>
        <v>129</v>
      </c>
      <c r="AR991">
        <f>AR990+COUNTIF(전체당첨내역!$B991:$G991,43)</f>
        <v>145</v>
      </c>
      <c r="AS991">
        <f>AS990+COUNTIF(전체당첨내역!$B991:$G991,44)</f>
        <v>131</v>
      </c>
      <c r="AT991">
        <f>AT990+COUNTIF(전체당첨내역!$B991:$G991,45)</f>
        <v>136</v>
      </c>
    </row>
    <row r="992" spans="1:46" ht="16.5" customHeight="1">
      <c r="A992">
        <v>991</v>
      </c>
      <c r="B992">
        <f>B991+COUNTIF(전체당첨내역!$B992:$G992,1)</f>
        <v>139</v>
      </c>
      <c r="C992">
        <f>C991+COUNTIF(전체당첨내역!$B992:$G992,2)</f>
        <v>135</v>
      </c>
      <c r="D992">
        <f>D991+COUNTIF(전체당첨내역!$B992:$G992,3)</f>
        <v>132</v>
      </c>
      <c r="E992">
        <f>E991+COUNTIF(전체당첨내역!$B992:$G992,4)</f>
        <v>136</v>
      </c>
      <c r="F992">
        <f>F991+COUNTIF(전체당첨내역!$B992:$G992,5)</f>
        <v>130</v>
      </c>
      <c r="G992">
        <f>G991+COUNTIF(전체당첨내역!$B992:$G992,6)</f>
        <v>123</v>
      </c>
      <c r="H992">
        <f>H991+COUNTIF(전체당첨내역!$B992:$G992,7)</f>
        <v>131</v>
      </c>
      <c r="I992">
        <f>I991+COUNTIF(전체당첨내역!$B992:$G992,8)</f>
        <v>129</v>
      </c>
      <c r="J992">
        <f>J991+COUNTIF(전체당첨내역!$B992:$G992,9)</f>
        <v>105</v>
      </c>
      <c r="K992">
        <f>K991+COUNTIF(전체당첨내역!$B992:$G992,10)</f>
        <v>138</v>
      </c>
      <c r="L992">
        <f>L991+COUNTIF(전체당첨내역!$B992:$G992,11)</f>
        <v>133</v>
      </c>
      <c r="M992">
        <f>M991+COUNTIF(전체당첨내역!$B992:$G992,12)</f>
        <v>140</v>
      </c>
      <c r="N992">
        <f>N991+COUNTIF(전체당첨내역!$B992:$G992,13)</f>
        <v>142</v>
      </c>
      <c r="O992">
        <f>O991+COUNTIF(전체당첨내역!$B992:$G992,14)</f>
        <v>138</v>
      </c>
      <c r="P992">
        <f>P991+COUNTIF(전체당첨내역!$B992:$G992,15)</f>
        <v>133</v>
      </c>
      <c r="Q992">
        <f>Q991+COUNTIF(전체당첨내역!$B992:$G992,16)</f>
        <v>129</v>
      </c>
      <c r="R992">
        <f>R991+COUNTIF(전체당첨내역!$B992:$G992,17)</f>
        <v>142</v>
      </c>
      <c r="S992">
        <f>S991+COUNTIF(전체당첨내역!$B992:$G992,18)</f>
        <v>144</v>
      </c>
      <c r="T992">
        <f>T991+COUNTIF(전체당첨내역!$B992:$G992,19)</f>
        <v>132</v>
      </c>
      <c r="U992">
        <f>U991+COUNTIF(전체당첨내역!$B992:$G992,20)</f>
        <v>137</v>
      </c>
      <c r="V992">
        <f>V991+COUNTIF(전체당첨내역!$B992:$G992,21)</f>
        <v>135</v>
      </c>
      <c r="W992">
        <f>W991+COUNTIF(전체당첨내역!$B992:$G992,22)</f>
        <v>113</v>
      </c>
      <c r="X992">
        <f>X991+COUNTIF(전체당첨내역!$B992:$G992,23)</f>
        <v>121</v>
      </c>
      <c r="Y992">
        <f>Y991+COUNTIF(전체당첨내역!$B992:$G992,24)</f>
        <v>131</v>
      </c>
      <c r="Z992">
        <f>Z991+COUNTIF(전체당첨내역!$B992:$G992,25)</f>
        <v>128</v>
      </c>
      <c r="AA992">
        <f>AA991+COUNTIF(전체당첨내역!$B992:$G992,26)</f>
        <v>131</v>
      </c>
      <c r="AB992">
        <f>AB991+COUNTIF(전체당첨내역!$B992:$G992,27)</f>
        <v>144</v>
      </c>
      <c r="AC992">
        <f>AC991+COUNTIF(전체당첨내역!$B992:$G992,28)</f>
        <v>123</v>
      </c>
      <c r="AD992">
        <f>AD991+COUNTIF(전체당첨내역!$B992:$G992,29)</f>
        <v>121</v>
      </c>
      <c r="AE992">
        <f>AE991+COUNTIF(전체당첨내역!$B992:$G992,30)</f>
        <v>120</v>
      </c>
      <c r="AF992">
        <f>AF991+COUNTIF(전체당첨내역!$B992:$G992,31)</f>
        <v>135</v>
      </c>
      <c r="AG992">
        <f>AG991+COUNTIF(전체당첨내역!$B992:$G992,32)</f>
        <v>112</v>
      </c>
      <c r="AH992">
        <f>AH991+COUNTIF(전체당첨내역!$B992:$G992,33)</f>
        <v>138</v>
      </c>
      <c r="AI992">
        <f>AI991+COUNTIF(전체당첨내역!$B992:$G992,34)</f>
        <v>152</v>
      </c>
      <c r="AJ992">
        <f>AJ991+COUNTIF(전체당첨내역!$B992:$G992,35)</f>
        <v>123</v>
      </c>
      <c r="AK992">
        <f>AK991+COUNTIF(전체당첨내역!$B992:$G992,36)</f>
        <v>134</v>
      </c>
      <c r="AL992">
        <f>AL991+COUNTIF(전체당첨내역!$B992:$G992,37)</f>
        <v>139</v>
      </c>
      <c r="AM992">
        <f>AM991+COUNTIF(전체당첨내역!$B992:$G992,38)</f>
        <v>131</v>
      </c>
      <c r="AN992">
        <f>AN991+COUNTIF(전체당첨내역!$B992:$G992,39)</f>
        <v>141</v>
      </c>
      <c r="AO992">
        <f>AO991+COUNTIF(전체당첨내역!$B992:$G992,40)</f>
        <v>141</v>
      </c>
      <c r="AP992">
        <f>AP991+COUNTIF(전체당첨내역!$B992:$G992,41)</f>
        <v>123</v>
      </c>
      <c r="AQ992">
        <f>AQ991+COUNTIF(전체당첨내역!$B992:$G992,42)</f>
        <v>129</v>
      </c>
      <c r="AR992">
        <f>AR991+COUNTIF(전체당첨내역!$B992:$G992,43)</f>
        <v>145</v>
      </c>
      <c r="AS992">
        <f>AS991+COUNTIF(전체당첨내역!$B992:$G992,44)</f>
        <v>132</v>
      </c>
      <c r="AT992">
        <f>AT991+COUNTIF(전체당첨내역!$B992:$G992,45)</f>
        <v>136</v>
      </c>
    </row>
    <row r="993" spans="1:46" ht="16.5" customHeight="1">
      <c r="A993">
        <v>992</v>
      </c>
      <c r="B993">
        <f>B992+COUNTIF(전체당첨내역!$B993:$G993,1)</f>
        <v>139</v>
      </c>
      <c r="C993">
        <f>C992+COUNTIF(전체당첨내역!$B993:$G993,2)</f>
        <v>135</v>
      </c>
      <c r="D993">
        <f>D992+COUNTIF(전체당첨내역!$B993:$G993,3)</f>
        <v>132</v>
      </c>
      <c r="E993">
        <f>E992+COUNTIF(전체당첨내역!$B993:$G993,4)</f>
        <v>136</v>
      </c>
      <c r="F993">
        <f>F992+COUNTIF(전체당첨내역!$B993:$G993,5)</f>
        <v>130</v>
      </c>
      <c r="G993">
        <f>G992+COUNTIF(전체당첨내역!$B993:$G993,6)</f>
        <v>123</v>
      </c>
      <c r="H993">
        <f>H992+COUNTIF(전체당첨내역!$B993:$G993,7)</f>
        <v>131</v>
      </c>
      <c r="I993">
        <f>I992+COUNTIF(전체당첨내역!$B993:$G993,8)</f>
        <v>129</v>
      </c>
      <c r="J993">
        <f>J992+COUNTIF(전체당첨내역!$B993:$G993,9)</f>
        <v>105</v>
      </c>
      <c r="K993">
        <f>K992+COUNTIF(전체당첨내역!$B993:$G993,10)</f>
        <v>138</v>
      </c>
      <c r="L993">
        <f>L992+COUNTIF(전체당첨내역!$B993:$G993,11)</f>
        <v>133</v>
      </c>
      <c r="M993">
        <f>M992+COUNTIF(전체당첨내역!$B993:$G993,12)</f>
        <v>141</v>
      </c>
      <c r="N993">
        <f>N992+COUNTIF(전체당첨내역!$B993:$G993,13)</f>
        <v>142</v>
      </c>
      <c r="O993">
        <f>O992+COUNTIF(전체당첨내역!$B993:$G993,14)</f>
        <v>138</v>
      </c>
      <c r="P993">
        <f>P992+COUNTIF(전체당첨내역!$B993:$G993,15)</f>
        <v>133</v>
      </c>
      <c r="Q993">
        <f>Q992+COUNTIF(전체당첨내역!$B993:$G993,16)</f>
        <v>129</v>
      </c>
      <c r="R993">
        <f>R992+COUNTIF(전체당첨내역!$B993:$G993,17)</f>
        <v>142</v>
      </c>
      <c r="S993">
        <f>S992+COUNTIF(전체당첨내역!$B993:$G993,18)</f>
        <v>144</v>
      </c>
      <c r="T993">
        <f>T992+COUNTIF(전체당첨내역!$B993:$G993,19)</f>
        <v>132</v>
      </c>
      <c r="U993">
        <f>U992+COUNTIF(전체당첨내역!$B993:$G993,20)</f>
        <v>138</v>
      </c>
      <c r="V993">
        <f>V992+COUNTIF(전체당첨내역!$B993:$G993,21)</f>
        <v>135</v>
      </c>
      <c r="W993">
        <f>W992+COUNTIF(전체당첨내역!$B993:$G993,22)</f>
        <v>113</v>
      </c>
      <c r="X993">
        <f>X992+COUNTIF(전체당첨내역!$B993:$G993,23)</f>
        <v>121</v>
      </c>
      <c r="Y993">
        <f>Y992+COUNTIF(전체당첨내역!$B993:$G993,24)</f>
        <v>131</v>
      </c>
      <c r="Z993">
        <f>Z992+COUNTIF(전체당첨내역!$B993:$G993,25)</f>
        <v>128</v>
      </c>
      <c r="AA993">
        <f>AA992+COUNTIF(전체당첨내역!$B993:$G993,26)</f>
        <v>132</v>
      </c>
      <c r="AB993">
        <f>AB992+COUNTIF(전체당첨내역!$B993:$G993,27)</f>
        <v>144</v>
      </c>
      <c r="AC993">
        <f>AC992+COUNTIF(전체당첨내역!$B993:$G993,28)</f>
        <v>123</v>
      </c>
      <c r="AD993">
        <f>AD992+COUNTIF(전체당첨내역!$B993:$G993,29)</f>
        <v>121</v>
      </c>
      <c r="AE993">
        <f>AE992+COUNTIF(전체당첨내역!$B993:$G993,30)</f>
        <v>120</v>
      </c>
      <c r="AF993">
        <f>AF992+COUNTIF(전체당첨내역!$B993:$G993,31)</f>
        <v>135</v>
      </c>
      <c r="AG993">
        <f>AG992+COUNTIF(전체당첨내역!$B993:$G993,32)</f>
        <v>112</v>
      </c>
      <c r="AH993">
        <f>AH992+COUNTIF(전체당첨내역!$B993:$G993,33)</f>
        <v>139</v>
      </c>
      <c r="AI993">
        <f>AI992+COUNTIF(전체당첨내역!$B993:$G993,34)</f>
        <v>152</v>
      </c>
      <c r="AJ993">
        <f>AJ992+COUNTIF(전체당첨내역!$B993:$G993,35)</f>
        <v>123</v>
      </c>
      <c r="AK993">
        <f>AK992+COUNTIF(전체당첨내역!$B993:$G993,36)</f>
        <v>134</v>
      </c>
      <c r="AL993">
        <f>AL992+COUNTIF(전체당첨내역!$B993:$G993,37)</f>
        <v>139</v>
      </c>
      <c r="AM993">
        <f>AM992+COUNTIF(전체당첨내역!$B993:$G993,38)</f>
        <v>131</v>
      </c>
      <c r="AN993">
        <f>AN992+COUNTIF(전체당첨내역!$B993:$G993,39)</f>
        <v>141</v>
      </c>
      <c r="AO993">
        <f>AO992+COUNTIF(전체당첨내역!$B993:$G993,40)</f>
        <v>141</v>
      </c>
      <c r="AP993">
        <f>AP992+COUNTIF(전체당첨내역!$B993:$G993,41)</f>
        <v>123</v>
      </c>
      <c r="AQ993">
        <f>AQ992+COUNTIF(전체당첨내역!$B993:$G993,42)</f>
        <v>129</v>
      </c>
      <c r="AR993">
        <f>AR992+COUNTIF(전체당첨내역!$B993:$G993,43)</f>
        <v>145</v>
      </c>
      <c r="AS993">
        <f>AS992+COUNTIF(전체당첨내역!$B993:$G993,44)</f>
        <v>133</v>
      </c>
      <c r="AT993">
        <f>AT992+COUNTIF(전체당첨내역!$B993:$G993,45)</f>
        <v>137</v>
      </c>
    </row>
    <row r="994" spans="1:46" ht="16.5" customHeight="1">
      <c r="A994">
        <v>993</v>
      </c>
      <c r="B994">
        <f>B993+COUNTIF(전체당첨내역!$B994:$G994,1)</f>
        <v>139</v>
      </c>
      <c r="C994">
        <f>C993+COUNTIF(전체당첨내역!$B994:$G994,2)</f>
        <v>135</v>
      </c>
      <c r="D994">
        <f>D993+COUNTIF(전체당첨내역!$B994:$G994,3)</f>
        <v>132</v>
      </c>
      <c r="E994">
        <f>E993+COUNTIF(전체당첨내역!$B994:$G994,4)</f>
        <v>136</v>
      </c>
      <c r="F994">
        <f>F993+COUNTIF(전체당첨내역!$B994:$G994,5)</f>
        <v>130</v>
      </c>
      <c r="G994">
        <f>G993+COUNTIF(전체당첨내역!$B994:$G994,6)</f>
        <v>124</v>
      </c>
      <c r="H994">
        <f>H993+COUNTIF(전체당첨내역!$B994:$G994,7)</f>
        <v>131</v>
      </c>
      <c r="I994">
        <f>I993+COUNTIF(전체당첨내역!$B994:$G994,8)</f>
        <v>129</v>
      </c>
      <c r="J994">
        <f>J993+COUNTIF(전체당첨내역!$B994:$G994,9)</f>
        <v>105</v>
      </c>
      <c r="K994">
        <f>K993+COUNTIF(전체당첨내역!$B994:$G994,10)</f>
        <v>138</v>
      </c>
      <c r="L994">
        <f>L993+COUNTIF(전체당첨내역!$B994:$G994,11)</f>
        <v>133</v>
      </c>
      <c r="M994">
        <f>M993+COUNTIF(전체당첨내역!$B994:$G994,12)</f>
        <v>141</v>
      </c>
      <c r="N994">
        <f>N993+COUNTIF(전체당첨내역!$B994:$G994,13)</f>
        <v>142</v>
      </c>
      <c r="O994">
        <f>O993+COUNTIF(전체당첨내역!$B994:$G994,14)</f>
        <v>139</v>
      </c>
      <c r="P994">
        <f>P993+COUNTIF(전체당첨내역!$B994:$G994,15)</f>
        <v>133</v>
      </c>
      <c r="Q994">
        <f>Q993+COUNTIF(전체당첨내역!$B994:$G994,16)</f>
        <v>130</v>
      </c>
      <c r="R994">
        <f>R993+COUNTIF(전체당첨내역!$B994:$G994,17)</f>
        <v>142</v>
      </c>
      <c r="S994">
        <f>S993+COUNTIF(전체당첨내역!$B994:$G994,18)</f>
        <v>145</v>
      </c>
      <c r="T994">
        <f>T993+COUNTIF(전체당첨내역!$B994:$G994,19)</f>
        <v>132</v>
      </c>
      <c r="U994">
        <f>U993+COUNTIF(전체당첨내역!$B994:$G994,20)</f>
        <v>138</v>
      </c>
      <c r="V994">
        <f>V993+COUNTIF(전체당첨내역!$B994:$G994,21)</f>
        <v>135</v>
      </c>
      <c r="W994">
        <f>W993+COUNTIF(전체당첨내역!$B994:$G994,22)</f>
        <v>113</v>
      </c>
      <c r="X994">
        <f>X993+COUNTIF(전체당첨내역!$B994:$G994,23)</f>
        <v>121</v>
      </c>
      <c r="Y994">
        <f>Y993+COUNTIF(전체당첨내역!$B994:$G994,24)</f>
        <v>132</v>
      </c>
      <c r="Z994">
        <f>Z993+COUNTIF(전체당첨내역!$B994:$G994,25)</f>
        <v>128</v>
      </c>
      <c r="AA994">
        <f>AA993+COUNTIF(전체당첨내역!$B994:$G994,26)</f>
        <v>132</v>
      </c>
      <c r="AB994">
        <f>AB993+COUNTIF(전체당첨내역!$B994:$G994,27)</f>
        <v>144</v>
      </c>
      <c r="AC994">
        <f>AC993+COUNTIF(전체당첨내역!$B994:$G994,28)</f>
        <v>123</v>
      </c>
      <c r="AD994">
        <f>AD993+COUNTIF(전체당첨내역!$B994:$G994,29)</f>
        <v>121</v>
      </c>
      <c r="AE994">
        <f>AE993+COUNTIF(전체당첨내역!$B994:$G994,30)</f>
        <v>120</v>
      </c>
      <c r="AF994">
        <f>AF993+COUNTIF(전체당첨내역!$B994:$G994,31)</f>
        <v>135</v>
      </c>
      <c r="AG994">
        <f>AG993+COUNTIF(전체당첨내역!$B994:$G994,32)</f>
        <v>112</v>
      </c>
      <c r="AH994">
        <f>AH993+COUNTIF(전체당첨내역!$B994:$G994,33)</f>
        <v>139</v>
      </c>
      <c r="AI994">
        <f>AI993+COUNTIF(전체당첨내역!$B994:$G994,34)</f>
        <v>152</v>
      </c>
      <c r="AJ994">
        <f>AJ993+COUNTIF(전체당첨내역!$B994:$G994,35)</f>
        <v>123</v>
      </c>
      <c r="AK994">
        <f>AK993+COUNTIF(전체당첨내역!$B994:$G994,36)</f>
        <v>134</v>
      </c>
      <c r="AL994">
        <f>AL993+COUNTIF(전체당첨내역!$B994:$G994,37)</f>
        <v>139</v>
      </c>
      <c r="AM994">
        <f>AM993+COUNTIF(전체당첨내역!$B994:$G994,38)</f>
        <v>131</v>
      </c>
      <c r="AN994">
        <f>AN993+COUNTIF(전체당첨내역!$B994:$G994,39)</f>
        <v>141</v>
      </c>
      <c r="AO994">
        <f>AO993+COUNTIF(전체당첨내역!$B994:$G994,40)</f>
        <v>141</v>
      </c>
      <c r="AP994">
        <f>AP993+COUNTIF(전체당첨내역!$B994:$G994,41)</f>
        <v>123</v>
      </c>
      <c r="AQ994">
        <f>AQ993+COUNTIF(전체당첨내역!$B994:$G994,42)</f>
        <v>130</v>
      </c>
      <c r="AR994">
        <f>AR993+COUNTIF(전체당첨내역!$B994:$G994,43)</f>
        <v>145</v>
      </c>
      <c r="AS994">
        <f>AS993+COUNTIF(전체당첨내역!$B994:$G994,44)</f>
        <v>133</v>
      </c>
      <c r="AT994">
        <f>AT993+COUNTIF(전체당첨내역!$B994:$G994,45)</f>
        <v>137</v>
      </c>
    </row>
    <row r="995" spans="1:46" ht="16.5" customHeight="1">
      <c r="A995">
        <v>994</v>
      </c>
      <c r="B995">
        <f>B994+COUNTIF(전체당첨내역!$B995:$G995,1)</f>
        <v>140</v>
      </c>
      <c r="C995">
        <f>C994+COUNTIF(전체당첨내역!$B995:$G995,2)</f>
        <v>135</v>
      </c>
      <c r="D995">
        <f>D994+COUNTIF(전체당첨내역!$B995:$G995,3)</f>
        <v>133</v>
      </c>
      <c r="E995">
        <f>E994+COUNTIF(전체당첨내역!$B995:$G995,4)</f>
        <v>136</v>
      </c>
      <c r="F995">
        <f>F994+COUNTIF(전체당첨내역!$B995:$G995,5)</f>
        <v>130</v>
      </c>
      <c r="G995">
        <f>G994+COUNTIF(전체당첨내역!$B995:$G995,6)</f>
        <v>124</v>
      </c>
      <c r="H995">
        <f>H994+COUNTIF(전체당첨내역!$B995:$G995,7)</f>
        <v>131</v>
      </c>
      <c r="I995">
        <f>I994+COUNTIF(전체당첨내역!$B995:$G995,8)</f>
        <v>130</v>
      </c>
      <c r="J995">
        <f>J994+COUNTIF(전체당첨내역!$B995:$G995,9)</f>
        <v>105</v>
      </c>
      <c r="K995">
        <f>K994+COUNTIF(전체당첨내역!$B995:$G995,10)</f>
        <v>138</v>
      </c>
      <c r="L995">
        <f>L994+COUNTIF(전체당첨내역!$B995:$G995,11)</f>
        <v>133</v>
      </c>
      <c r="M995">
        <f>M994+COUNTIF(전체당첨내역!$B995:$G995,12)</f>
        <v>141</v>
      </c>
      <c r="N995">
        <f>N994+COUNTIF(전체당첨내역!$B995:$G995,13)</f>
        <v>142</v>
      </c>
      <c r="O995">
        <f>O994+COUNTIF(전체당첨내역!$B995:$G995,14)</f>
        <v>139</v>
      </c>
      <c r="P995">
        <f>P994+COUNTIF(전체당첨내역!$B995:$G995,15)</f>
        <v>133</v>
      </c>
      <c r="Q995">
        <f>Q994+COUNTIF(전체당첨내역!$B995:$G995,16)</f>
        <v>130</v>
      </c>
      <c r="R995">
        <f>R994+COUNTIF(전체당첨내역!$B995:$G995,17)</f>
        <v>142</v>
      </c>
      <c r="S995">
        <f>S994+COUNTIF(전체당첨내역!$B995:$G995,18)</f>
        <v>145</v>
      </c>
      <c r="T995">
        <f>T994+COUNTIF(전체당첨내역!$B995:$G995,19)</f>
        <v>132</v>
      </c>
      <c r="U995">
        <f>U994+COUNTIF(전체당첨내역!$B995:$G995,20)</f>
        <v>138</v>
      </c>
      <c r="V995">
        <f>V994+COUNTIF(전체당첨내역!$B995:$G995,21)</f>
        <v>135</v>
      </c>
      <c r="W995">
        <f>W994+COUNTIF(전체당첨내역!$B995:$G995,22)</f>
        <v>113</v>
      </c>
      <c r="X995">
        <f>X994+COUNTIF(전체당첨내역!$B995:$G995,23)</f>
        <v>121</v>
      </c>
      <c r="Y995">
        <f>Y994+COUNTIF(전체당첨내역!$B995:$G995,24)</f>
        <v>133</v>
      </c>
      <c r="Z995">
        <f>Z994+COUNTIF(전체당첨내역!$B995:$G995,25)</f>
        <v>128</v>
      </c>
      <c r="AA995">
        <f>AA994+COUNTIF(전체당첨내역!$B995:$G995,26)</f>
        <v>132</v>
      </c>
      <c r="AB995">
        <f>AB994+COUNTIF(전체당첨내역!$B995:$G995,27)</f>
        <v>145</v>
      </c>
      <c r="AC995">
        <f>AC994+COUNTIF(전체당첨내역!$B995:$G995,28)</f>
        <v>123</v>
      </c>
      <c r="AD995">
        <f>AD994+COUNTIF(전체당첨내역!$B995:$G995,29)</f>
        <v>121</v>
      </c>
      <c r="AE995">
        <f>AE994+COUNTIF(전체당첨내역!$B995:$G995,30)</f>
        <v>120</v>
      </c>
      <c r="AF995">
        <f>AF994+COUNTIF(전체당첨내역!$B995:$G995,31)</f>
        <v>135</v>
      </c>
      <c r="AG995">
        <f>AG994+COUNTIF(전체당첨내역!$B995:$G995,32)</f>
        <v>112</v>
      </c>
      <c r="AH995">
        <f>AH994+COUNTIF(전체당첨내역!$B995:$G995,33)</f>
        <v>139</v>
      </c>
      <c r="AI995">
        <f>AI994+COUNTIF(전체당첨내역!$B995:$G995,34)</f>
        <v>152</v>
      </c>
      <c r="AJ995">
        <f>AJ994+COUNTIF(전체당첨내역!$B995:$G995,35)</f>
        <v>124</v>
      </c>
      <c r="AK995">
        <f>AK994+COUNTIF(전체당첨내역!$B995:$G995,36)</f>
        <v>134</v>
      </c>
      <c r="AL995">
        <f>AL994+COUNTIF(전체당첨내역!$B995:$G995,37)</f>
        <v>139</v>
      </c>
      <c r="AM995">
        <f>AM994+COUNTIF(전체당첨내역!$B995:$G995,38)</f>
        <v>131</v>
      </c>
      <c r="AN995">
        <f>AN994+COUNTIF(전체당첨내역!$B995:$G995,39)</f>
        <v>141</v>
      </c>
      <c r="AO995">
        <f>AO994+COUNTIF(전체당첨내역!$B995:$G995,40)</f>
        <v>141</v>
      </c>
      <c r="AP995">
        <f>AP994+COUNTIF(전체당첨내역!$B995:$G995,41)</f>
        <v>123</v>
      </c>
      <c r="AQ995">
        <f>AQ994+COUNTIF(전체당첨내역!$B995:$G995,42)</f>
        <v>130</v>
      </c>
      <c r="AR995">
        <f>AR994+COUNTIF(전체당첨내역!$B995:$G995,43)</f>
        <v>145</v>
      </c>
      <c r="AS995">
        <f>AS994+COUNTIF(전체당첨내역!$B995:$G995,44)</f>
        <v>133</v>
      </c>
      <c r="AT995">
        <f>AT994+COUNTIF(전체당첨내역!$B995:$G995,45)</f>
        <v>137</v>
      </c>
    </row>
    <row r="996" spans="1:46" ht="16.5" customHeight="1">
      <c r="A996">
        <v>995</v>
      </c>
      <c r="B996">
        <f>B995+COUNTIF(전체당첨내역!$B996:$G996,1)</f>
        <v>141</v>
      </c>
      <c r="C996">
        <f>C995+COUNTIF(전체당첨내역!$B996:$G996,2)</f>
        <v>135</v>
      </c>
      <c r="D996">
        <f>D995+COUNTIF(전체당첨내역!$B996:$G996,3)</f>
        <v>133</v>
      </c>
      <c r="E996">
        <f>E995+COUNTIF(전체당첨내역!$B996:$G996,4)</f>
        <v>137</v>
      </c>
      <c r="F996">
        <f>F995+COUNTIF(전체당첨내역!$B996:$G996,5)</f>
        <v>130</v>
      </c>
      <c r="G996">
        <f>G995+COUNTIF(전체당첨내역!$B996:$G996,6)</f>
        <v>124</v>
      </c>
      <c r="H996">
        <f>H995+COUNTIF(전체당첨내역!$B996:$G996,7)</f>
        <v>131</v>
      </c>
      <c r="I996">
        <f>I995+COUNTIF(전체당첨내역!$B996:$G996,8)</f>
        <v>130</v>
      </c>
      <c r="J996">
        <f>J995+COUNTIF(전체당첨내역!$B996:$G996,9)</f>
        <v>105</v>
      </c>
      <c r="K996">
        <f>K995+COUNTIF(전체당첨내역!$B996:$G996,10)</f>
        <v>138</v>
      </c>
      <c r="L996">
        <f>L995+COUNTIF(전체당첨내역!$B996:$G996,11)</f>
        <v>133</v>
      </c>
      <c r="M996">
        <f>M995+COUNTIF(전체당첨내역!$B996:$G996,12)</f>
        <v>141</v>
      </c>
      <c r="N996">
        <f>N995+COUNTIF(전체당첨내역!$B996:$G996,13)</f>
        <v>143</v>
      </c>
      <c r="O996">
        <f>O995+COUNTIF(전체당첨내역!$B996:$G996,14)</f>
        <v>139</v>
      </c>
      <c r="P996">
        <f>P995+COUNTIF(전체당첨내역!$B996:$G996,15)</f>
        <v>133</v>
      </c>
      <c r="Q996">
        <f>Q995+COUNTIF(전체당첨내역!$B996:$G996,16)</f>
        <v>130</v>
      </c>
      <c r="R996">
        <f>R995+COUNTIF(전체당첨내역!$B996:$G996,17)</f>
        <v>142</v>
      </c>
      <c r="S996">
        <f>S995+COUNTIF(전체당첨내역!$B996:$G996,18)</f>
        <v>145</v>
      </c>
      <c r="T996">
        <f>T995+COUNTIF(전체당첨내역!$B996:$G996,19)</f>
        <v>132</v>
      </c>
      <c r="U996">
        <f>U995+COUNTIF(전체당첨내역!$B996:$G996,20)</f>
        <v>138</v>
      </c>
      <c r="V996">
        <f>V995+COUNTIF(전체당첨내역!$B996:$G996,21)</f>
        <v>135</v>
      </c>
      <c r="W996">
        <f>W995+COUNTIF(전체당첨내역!$B996:$G996,22)</f>
        <v>113</v>
      </c>
      <c r="X996">
        <f>X995+COUNTIF(전체당첨내역!$B996:$G996,23)</f>
        <v>121</v>
      </c>
      <c r="Y996">
        <f>Y995+COUNTIF(전체당첨내역!$B996:$G996,24)</f>
        <v>133</v>
      </c>
      <c r="Z996">
        <f>Z995+COUNTIF(전체당첨내역!$B996:$G996,25)</f>
        <v>128</v>
      </c>
      <c r="AA996">
        <f>AA995+COUNTIF(전체당첨내역!$B996:$G996,26)</f>
        <v>132</v>
      </c>
      <c r="AB996">
        <f>AB995+COUNTIF(전체당첨내역!$B996:$G996,27)</f>
        <v>145</v>
      </c>
      <c r="AC996">
        <f>AC995+COUNTIF(전체당첨내역!$B996:$G996,28)</f>
        <v>123</v>
      </c>
      <c r="AD996">
        <f>AD995+COUNTIF(전체당첨내역!$B996:$G996,29)</f>
        <v>122</v>
      </c>
      <c r="AE996">
        <f>AE995+COUNTIF(전체당첨내역!$B996:$G996,30)</f>
        <v>120</v>
      </c>
      <c r="AF996">
        <f>AF995+COUNTIF(전체당첨내역!$B996:$G996,31)</f>
        <v>135</v>
      </c>
      <c r="AG996">
        <f>AG995+COUNTIF(전체당첨내역!$B996:$G996,32)</f>
        <v>112</v>
      </c>
      <c r="AH996">
        <f>AH995+COUNTIF(전체당첨내역!$B996:$G996,33)</f>
        <v>139</v>
      </c>
      <c r="AI996">
        <f>AI995+COUNTIF(전체당첨내역!$B996:$G996,34)</f>
        <v>152</v>
      </c>
      <c r="AJ996">
        <f>AJ995+COUNTIF(전체당첨내역!$B996:$G996,35)</f>
        <v>124</v>
      </c>
      <c r="AK996">
        <f>AK995+COUNTIF(전체당첨내역!$B996:$G996,36)</f>
        <v>134</v>
      </c>
      <c r="AL996">
        <f>AL995+COUNTIF(전체당첨내역!$B996:$G996,37)</f>
        <v>139</v>
      </c>
      <c r="AM996">
        <f>AM995+COUNTIF(전체당첨내역!$B996:$G996,38)</f>
        <v>132</v>
      </c>
      <c r="AN996">
        <f>AN995+COUNTIF(전체당첨내역!$B996:$G996,39)</f>
        <v>142</v>
      </c>
      <c r="AO996">
        <f>AO995+COUNTIF(전체당첨내역!$B996:$G996,40)</f>
        <v>141</v>
      </c>
      <c r="AP996">
        <f>AP995+COUNTIF(전체당첨내역!$B996:$G996,41)</f>
        <v>123</v>
      </c>
      <c r="AQ996">
        <f>AQ995+COUNTIF(전체당첨내역!$B996:$G996,42)</f>
        <v>130</v>
      </c>
      <c r="AR996">
        <f>AR995+COUNTIF(전체당첨내역!$B996:$G996,43)</f>
        <v>145</v>
      </c>
      <c r="AS996">
        <f>AS995+COUNTIF(전체당첨내역!$B996:$G996,44)</f>
        <v>133</v>
      </c>
      <c r="AT996">
        <f>AT995+COUNTIF(전체당첨내역!$B996:$G996,45)</f>
        <v>137</v>
      </c>
    </row>
    <row r="997" spans="1:46" ht="16.5" customHeight="1">
      <c r="A997">
        <v>996</v>
      </c>
      <c r="B997">
        <f>B996+COUNTIF(전체당첨내역!$B997:$G997,1)</f>
        <v>141</v>
      </c>
      <c r="C997">
        <f>C996+COUNTIF(전체당첨내역!$B997:$G997,2)</f>
        <v>135</v>
      </c>
      <c r="D997">
        <f>D996+COUNTIF(전체당첨내역!$B997:$G997,3)</f>
        <v>133</v>
      </c>
      <c r="E997">
        <f>E996+COUNTIF(전체당첨내역!$B997:$G997,4)</f>
        <v>137</v>
      </c>
      <c r="F997">
        <f>F996+COUNTIF(전체당첨내역!$B997:$G997,5)</f>
        <v>130</v>
      </c>
      <c r="G997">
        <f>G996+COUNTIF(전체당첨내역!$B997:$G997,6)</f>
        <v>125</v>
      </c>
      <c r="H997">
        <f>H996+COUNTIF(전체당첨내역!$B997:$G997,7)</f>
        <v>131</v>
      </c>
      <c r="I997">
        <f>I996+COUNTIF(전체당첨내역!$B997:$G997,8)</f>
        <v>130</v>
      </c>
      <c r="J997">
        <f>J996+COUNTIF(전체당첨내역!$B997:$G997,9)</f>
        <v>105</v>
      </c>
      <c r="K997">
        <f>K996+COUNTIF(전체당첨내역!$B997:$G997,10)</f>
        <v>138</v>
      </c>
      <c r="L997">
        <f>L996+COUNTIF(전체당첨내역!$B997:$G997,11)</f>
        <v>134</v>
      </c>
      <c r="M997">
        <f>M996+COUNTIF(전체당첨내역!$B997:$G997,12)</f>
        <v>141</v>
      </c>
      <c r="N997">
        <f>N996+COUNTIF(전체당첨내역!$B997:$G997,13)</f>
        <v>143</v>
      </c>
      <c r="O997">
        <f>O996+COUNTIF(전체당첨내역!$B997:$G997,14)</f>
        <v>139</v>
      </c>
      <c r="P997">
        <f>P996+COUNTIF(전체당첨내역!$B997:$G997,15)</f>
        <v>134</v>
      </c>
      <c r="Q997">
        <f>Q996+COUNTIF(전체당첨내역!$B997:$G997,16)</f>
        <v>130</v>
      </c>
      <c r="R997">
        <f>R996+COUNTIF(전체당첨내역!$B997:$G997,17)</f>
        <v>142</v>
      </c>
      <c r="S997">
        <f>S996+COUNTIF(전체당첨내역!$B997:$G997,18)</f>
        <v>145</v>
      </c>
      <c r="T997">
        <f>T996+COUNTIF(전체당첨내역!$B997:$G997,19)</f>
        <v>132</v>
      </c>
      <c r="U997">
        <f>U996+COUNTIF(전체당첨내역!$B997:$G997,20)</f>
        <v>138</v>
      </c>
      <c r="V997">
        <f>V996+COUNTIF(전체당첨내역!$B997:$G997,21)</f>
        <v>135</v>
      </c>
      <c r="W997">
        <f>W996+COUNTIF(전체당첨내역!$B997:$G997,22)</f>
        <v>113</v>
      </c>
      <c r="X997">
        <f>X996+COUNTIF(전체당첨내역!$B997:$G997,23)</f>
        <v>121</v>
      </c>
      <c r="Y997">
        <f>Y996+COUNTIF(전체당첨내역!$B997:$G997,24)</f>
        <v>134</v>
      </c>
      <c r="Z997">
        <f>Z996+COUNTIF(전체당첨내역!$B997:$G997,25)</f>
        <v>128</v>
      </c>
      <c r="AA997">
        <f>AA996+COUNTIF(전체당첨내역!$B997:$G997,26)</f>
        <v>132</v>
      </c>
      <c r="AB997">
        <f>AB996+COUNTIF(전체당첨내역!$B997:$G997,27)</f>
        <v>145</v>
      </c>
      <c r="AC997">
        <f>AC996+COUNTIF(전체당첨내역!$B997:$G997,28)</f>
        <v>123</v>
      </c>
      <c r="AD997">
        <f>AD996+COUNTIF(전체당첨내역!$B997:$G997,29)</f>
        <v>122</v>
      </c>
      <c r="AE997">
        <f>AE996+COUNTIF(전체당첨내역!$B997:$G997,30)</f>
        <v>120</v>
      </c>
      <c r="AF997">
        <f>AF996+COUNTIF(전체당첨내역!$B997:$G997,31)</f>
        <v>135</v>
      </c>
      <c r="AG997">
        <f>AG996+COUNTIF(전체당첨내역!$B997:$G997,32)</f>
        <v>113</v>
      </c>
      <c r="AH997">
        <f>AH996+COUNTIF(전체당첨내역!$B997:$G997,33)</f>
        <v>139</v>
      </c>
      <c r="AI997">
        <f>AI996+COUNTIF(전체당첨내역!$B997:$G997,34)</f>
        <v>152</v>
      </c>
      <c r="AJ997">
        <f>AJ996+COUNTIF(전체당첨내역!$B997:$G997,35)</f>
        <v>124</v>
      </c>
      <c r="AK997">
        <f>AK996+COUNTIF(전체당첨내역!$B997:$G997,36)</f>
        <v>134</v>
      </c>
      <c r="AL997">
        <f>AL996+COUNTIF(전체당첨내역!$B997:$G997,37)</f>
        <v>139</v>
      </c>
      <c r="AM997">
        <f>AM996+COUNTIF(전체당첨내역!$B997:$G997,38)</f>
        <v>132</v>
      </c>
      <c r="AN997">
        <f>AN996+COUNTIF(전체당첨내역!$B997:$G997,39)</f>
        <v>143</v>
      </c>
      <c r="AO997">
        <f>AO996+COUNTIF(전체당첨내역!$B997:$G997,40)</f>
        <v>141</v>
      </c>
      <c r="AP997">
        <f>AP996+COUNTIF(전체당첨내역!$B997:$G997,41)</f>
        <v>123</v>
      </c>
      <c r="AQ997">
        <f>AQ996+COUNTIF(전체당첨내역!$B997:$G997,42)</f>
        <v>130</v>
      </c>
      <c r="AR997">
        <f>AR996+COUNTIF(전체당첨내역!$B997:$G997,43)</f>
        <v>145</v>
      </c>
      <c r="AS997">
        <f>AS996+COUNTIF(전체당첨내역!$B997:$G997,44)</f>
        <v>133</v>
      </c>
      <c r="AT997">
        <f>AT996+COUNTIF(전체당첨내역!$B997:$G997,45)</f>
        <v>137</v>
      </c>
    </row>
    <row r="998" spans="1:46" ht="16.5" customHeight="1">
      <c r="A998">
        <v>997</v>
      </c>
      <c r="B998">
        <f>B997+COUNTIF(전체당첨내역!$B998:$G998,1)</f>
        <v>141</v>
      </c>
      <c r="C998">
        <f>C997+COUNTIF(전체당첨내역!$B998:$G998,2)</f>
        <v>135</v>
      </c>
      <c r="D998">
        <f>D997+COUNTIF(전체당첨내역!$B998:$G998,3)</f>
        <v>133</v>
      </c>
      <c r="E998">
        <f>E997+COUNTIF(전체당첨내역!$B998:$G998,4)</f>
        <v>138</v>
      </c>
      <c r="F998">
        <f>F997+COUNTIF(전체당첨내역!$B998:$G998,5)</f>
        <v>130</v>
      </c>
      <c r="G998">
        <f>G997+COUNTIF(전체당첨내역!$B998:$G998,6)</f>
        <v>125</v>
      </c>
      <c r="H998">
        <f>H997+COUNTIF(전체당첨내역!$B998:$G998,7)</f>
        <v>132</v>
      </c>
      <c r="I998">
        <f>I997+COUNTIF(전체당첨내역!$B998:$G998,8)</f>
        <v>130</v>
      </c>
      <c r="J998">
        <f>J997+COUNTIF(전체당첨내역!$B998:$G998,9)</f>
        <v>105</v>
      </c>
      <c r="K998">
        <f>K997+COUNTIF(전체당첨내역!$B998:$G998,10)</f>
        <v>138</v>
      </c>
      <c r="L998">
        <f>L997+COUNTIF(전체당첨내역!$B998:$G998,11)</f>
        <v>134</v>
      </c>
      <c r="M998">
        <f>M997+COUNTIF(전체당첨내역!$B998:$G998,12)</f>
        <v>141</v>
      </c>
      <c r="N998">
        <f>N997+COUNTIF(전체당첨내역!$B998:$G998,13)</f>
        <v>143</v>
      </c>
      <c r="O998">
        <f>O997+COUNTIF(전체당첨내역!$B998:$G998,14)</f>
        <v>140</v>
      </c>
      <c r="P998">
        <f>P997+COUNTIF(전체당첨내역!$B998:$G998,15)</f>
        <v>134</v>
      </c>
      <c r="Q998">
        <f>Q997+COUNTIF(전체당첨내역!$B998:$G998,16)</f>
        <v>131</v>
      </c>
      <c r="R998">
        <f>R997+COUNTIF(전체당첨내역!$B998:$G998,17)</f>
        <v>142</v>
      </c>
      <c r="S998">
        <f>S997+COUNTIF(전체당첨내역!$B998:$G998,18)</f>
        <v>145</v>
      </c>
      <c r="T998">
        <f>T997+COUNTIF(전체당첨내역!$B998:$G998,19)</f>
        <v>132</v>
      </c>
      <c r="U998">
        <f>U997+COUNTIF(전체당첨내역!$B998:$G998,20)</f>
        <v>138</v>
      </c>
      <c r="V998">
        <f>V997+COUNTIF(전체당첨내역!$B998:$G998,21)</f>
        <v>135</v>
      </c>
      <c r="W998">
        <f>W997+COUNTIF(전체당첨내역!$B998:$G998,22)</f>
        <v>113</v>
      </c>
      <c r="X998">
        <f>X997+COUNTIF(전체당첨내역!$B998:$G998,23)</f>
        <v>121</v>
      </c>
      <c r="Y998">
        <f>Y997+COUNTIF(전체당첨내역!$B998:$G998,24)</f>
        <v>135</v>
      </c>
      <c r="Z998">
        <f>Z997+COUNTIF(전체당첨내역!$B998:$G998,25)</f>
        <v>128</v>
      </c>
      <c r="AA998">
        <f>AA997+COUNTIF(전체당첨내역!$B998:$G998,26)</f>
        <v>132</v>
      </c>
      <c r="AB998">
        <f>AB997+COUNTIF(전체당첨내역!$B998:$G998,27)</f>
        <v>145</v>
      </c>
      <c r="AC998">
        <f>AC997+COUNTIF(전체당첨내역!$B998:$G998,28)</f>
        <v>123</v>
      </c>
      <c r="AD998">
        <f>AD997+COUNTIF(전체당첨내역!$B998:$G998,29)</f>
        <v>122</v>
      </c>
      <c r="AE998">
        <f>AE997+COUNTIF(전체당첨내역!$B998:$G998,30)</f>
        <v>120</v>
      </c>
      <c r="AF998">
        <f>AF997+COUNTIF(전체당첨내역!$B998:$G998,31)</f>
        <v>135</v>
      </c>
      <c r="AG998">
        <f>AG997+COUNTIF(전체당첨내역!$B998:$G998,32)</f>
        <v>113</v>
      </c>
      <c r="AH998">
        <f>AH997+COUNTIF(전체당첨내역!$B998:$G998,33)</f>
        <v>139</v>
      </c>
      <c r="AI998">
        <f>AI997+COUNTIF(전체당첨내역!$B998:$G998,34)</f>
        <v>152</v>
      </c>
      <c r="AJ998">
        <f>AJ997+COUNTIF(전체당첨내역!$B998:$G998,35)</f>
        <v>124</v>
      </c>
      <c r="AK998">
        <f>AK997+COUNTIF(전체당첨내역!$B998:$G998,36)</f>
        <v>134</v>
      </c>
      <c r="AL998">
        <f>AL997+COUNTIF(전체당첨내역!$B998:$G998,37)</f>
        <v>139</v>
      </c>
      <c r="AM998">
        <f>AM997+COUNTIF(전체당첨내역!$B998:$G998,38)</f>
        <v>132</v>
      </c>
      <c r="AN998">
        <f>AN997+COUNTIF(전체당첨내역!$B998:$G998,39)</f>
        <v>143</v>
      </c>
      <c r="AO998">
        <f>AO997+COUNTIF(전체당첨내역!$B998:$G998,40)</f>
        <v>141</v>
      </c>
      <c r="AP998">
        <f>AP997+COUNTIF(전체당첨내역!$B998:$G998,41)</f>
        <v>123</v>
      </c>
      <c r="AQ998">
        <f>AQ997+COUNTIF(전체당첨내역!$B998:$G998,42)</f>
        <v>130</v>
      </c>
      <c r="AR998">
        <f>AR997+COUNTIF(전체당첨내역!$B998:$G998,43)</f>
        <v>145</v>
      </c>
      <c r="AS998">
        <f>AS997+COUNTIF(전체당첨내역!$B998:$G998,44)</f>
        <v>134</v>
      </c>
      <c r="AT998">
        <f>AT997+COUNTIF(전체당첨내역!$B998:$G998,45)</f>
        <v>137</v>
      </c>
    </row>
    <row r="999" spans="1:46" ht="16.5" customHeight="1">
      <c r="A999">
        <v>998</v>
      </c>
      <c r="B999">
        <f>B998+COUNTIF(전체당첨내역!$B999:$G999,1)</f>
        <v>141</v>
      </c>
      <c r="C999">
        <f>C998+COUNTIF(전체당첨내역!$B999:$G999,2)</f>
        <v>135</v>
      </c>
      <c r="D999">
        <f>D998+COUNTIF(전체당첨내역!$B999:$G999,3)</f>
        <v>133</v>
      </c>
      <c r="E999">
        <f>E998+COUNTIF(전체당첨내역!$B999:$G999,4)</f>
        <v>138</v>
      </c>
      <c r="F999">
        <f>F998+COUNTIF(전체당첨내역!$B999:$G999,5)</f>
        <v>130</v>
      </c>
      <c r="G999">
        <f>G998+COUNTIF(전체당첨내역!$B999:$G999,6)</f>
        <v>125</v>
      </c>
      <c r="H999">
        <f>H998+COUNTIF(전체당첨내역!$B999:$G999,7)</f>
        <v>132</v>
      </c>
      <c r="I999">
        <f>I998+COUNTIF(전체당첨내역!$B999:$G999,8)</f>
        <v>130</v>
      </c>
      <c r="J999">
        <f>J998+COUNTIF(전체당첨내역!$B999:$G999,9)</f>
        <v>105</v>
      </c>
      <c r="K999">
        <f>K998+COUNTIF(전체당첨내역!$B999:$G999,10)</f>
        <v>138</v>
      </c>
      <c r="L999">
        <f>L998+COUNTIF(전체당첨내역!$B999:$G999,11)</f>
        <v>134</v>
      </c>
      <c r="M999">
        <f>M998+COUNTIF(전체당첨내역!$B999:$G999,12)</f>
        <v>141</v>
      </c>
      <c r="N999">
        <f>N998+COUNTIF(전체당첨내역!$B999:$G999,13)</f>
        <v>144</v>
      </c>
      <c r="O999">
        <f>O998+COUNTIF(전체당첨내역!$B999:$G999,14)</f>
        <v>140</v>
      </c>
      <c r="P999">
        <f>P998+COUNTIF(전체당첨내역!$B999:$G999,15)</f>
        <v>134</v>
      </c>
      <c r="Q999">
        <f>Q998+COUNTIF(전체당첨내역!$B999:$G999,16)</f>
        <v>131</v>
      </c>
      <c r="R999">
        <f>R998+COUNTIF(전체당첨내역!$B999:$G999,17)</f>
        <v>143</v>
      </c>
      <c r="S999">
        <f>S998+COUNTIF(전체당첨내역!$B999:$G999,18)</f>
        <v>146</v>
      </c>
      <c r="T999">
        <f>T998+COUNTIF(전체당첨내역!$B999:$G999,19)</f>
        <v>132</v>
      </c>
      <c r="U999">
        <f>U998+COUNTIF(전체당첨내역!$B999:$G999,20)</f>
        <v>139</v>
      </c>
      <c r="V999">
        <f>V998+COUNTIF(전체당첨내역!$B999:$G999,21)</f>
        <v>135</v>
      </c>
      <c r="W999">
        <f>W998+COUNTIF(전체당첨내역!$B999:$G999,22)</f>
        <v>113</v>
      </c>
      <c r="X999">
        <f>X998+COUNTIF(전체당첨내역!$B999:$G999,23)</f>
        <v>121</v>
      </c>
      <c r="Y999">
        <f>Y998+COUNTIF(전체당첨내역!$B999:$G999,24)</f>
        <v>135</v>
      </c>
      <c r="Z999">
        <f>Z998+COUNTIF(전체당첨내역!$B999:$G999,25)</f>
        <v>128</v>
      </c>
      <c r="AA999">
        <f>AA998+COUNTIF(전체당첨내역!$B999:$G999,26)</f>
        <v>132</v>
      </c>
      <c r="AB999">
        <f>AB998+COUNTIF(전체당첨내역!$B999:$G999,27)</f>
        <v>145</v>
      </c>
      <c r="AC999">
        <f>AC998+COUNTIF(전체당첨내역!$B999:$G999,28)</f>
        <v>123</v>
      </c>
      <c r="AD999">
        <f>AD998+COUNTIF(전체당첨내역!$B999:$G999,29)</f>
        <v>122</v>
      </c>
      <c r="AE999">
        <f>AE998+COUNTIF(전체당첨내역!$B999:$G999,30)</f>
        <v>120</v>
      </c>
      <c r="AF999">
        <f>AF998+COUNTIF(전체당첨내역!$B999:$G999,31)</f>
        <v>135</v>
      </c>
      <c r="AG999">
        <f>AG998+COUNTIF(전체당첨내역!$B999:$G999,32)</f>
        <v>113</v>
      </c>
      <c r="AH999">
        <f>AH998+COUNTIF(전체당첨내역!$B999:$G999,33)</f>
        <v>139</v>
      </c>
      <c r="AI999">
        <f>AI998+COUNTIF(전체당첨내역!$B999:$G999,34)</f>
        <v>152</v>
      </c>
      <c r="AJ999">
        <f>AJ998+COUNTIF(전체당첨내역!$B999:$G999,35)</f>
        <v>124</v>
      </c>
      <c r="AK999">
        <f>AK998+COUNTIF(전체당첨내역!$B999:$G999,36)</f>
        <v>134</v>
      </c>
      <c r="AL999">
        <f>AL998+COUNTIF(전체당첨내역!$B999:$G999,37)</f>
        <v>139</v>
      </c>
      <c r="AM999">
        <f>AM998+COUNTIF(전체당첨내역!$B999:$G999,38)</f>
        <v>132</v>
      </c>
      <c r="AN999">
        <f>AN998+COUNTIF(전체당첨내역!$B999:$G999,39)</f>
        <v>143</v>
      </c>
      <c r="AO999">
        <f>AO998+COUNTIF(전체당첨내역!$B999:$G999,40)</f>
        <v>141</v>
      </c>
      <c r="AP999">
        <f>AP998+COUNTIF(전체당첨내역!$B999:$G999,41)</f>
        <v>123</v>
      </c>
      <c r="AQ999">
        <f>AQ998+COUNTIF(전체당첨내역!$B999:$G999,42)</f>
        <v>131</v>
      </c>
      <c r="AR999">
        <f>AR998+COUNTIF(전체당첨내역!$B999:$G999,43)</f>
        <v>145</v>
      </c>
      <c r="AS999">
        <f>AS998+COUNTIF(전체당첨내역!$B999:$G999,44)</f>
        <v>134</v>
      </c>
      <c r="AT999">
        <f>AT998+COUNTIF(전체당첨내역!$B999:$G999,45)</f>
        <v>138</v>
      </c>
    </row>
    <row r="1000" spans="1:46" ht="16.5" customHeight="1">
      <c r="A1000">
        <v>999</v>
      </c>
      <c r="B1000">
        <f>B999+COUNTIF(전체당첨내역!$B1000:$G1000,1)</f>
        <v>142</v>
      </c>
      <c r="C1000">
        <f>C999+COUNTIF(전체당첨내역!$B1000:$G1000,2)</f>
        <v>135</v>
      </c>
      <c r="D1000">
        <f>D999+COUNTIF(전체당첨내역!$B1000:$G1000,3)</f>
        <v>134</v>
      </c>
      <c r="E1000">
        <f>E999+COUNTIF(전체당첨내역!$B1000:$G1000,4)</f>
        <v>138</v>
      </c>
      <c r="F1000">
        <f>F999+COUNTIF(전체당첨내역!$B1000:$G1000,5)</f>
        <v>130</v>
      </c>
      <c r="G1000">
        <f>G999+COUNTIF(전체당첨내역!$B1000:$G1000,6)</f>
        <v>125</v>
      </c>
      <c r="H1000">
        <f>H999+COUNTIF(전체당첨내역!$B1000:$G1000,7)</f>
        <v>132</v>
      </c>
      <c r="I1000">
        <f>I999+COUNTIF(전체당첨내역!$B1000:$G1000,8)</f>
        <v>130</v>
      </c>
      <c r="J1000">
        <f>J999+COUNTIF(전체당첨내역!$B1000:$G1000,9)</f>
        <v>106</v>
      </c>
      <c r="K1000">
        <f>K999+COUNTIF(전체당첨내역!$B1000:$G1000,10)</f>
        <v>138</v>
      </c>
      <c r="L1000">
        <f>L999+COUNTIF(전체당첨내역!$B1000:$G1000,11)</f>
        <v>134</v>
      </c>
      <c r="M1000">
        <f>M999+COUNTIF(전체당첨내역!$B1000:$G1000,12)</f>
        <v>141</v>
      </c>
      <c r="N1000">
        <f>N999+COUNTIF(전체당첨내역!$B1000:$G1000,13)</f>
        <v>144</v>
      </c>
      <c r="O1000">
        <f>O999+COUNTIF(전체당첨내역!$B1000:$G1000,14)</f>
        <v>141</v>
      </c>
      <c r="P1000">
        <f>P999+COUNTIF(전체당첨내역!$B1000:$G1000,15)</f>
        <v>134</v>
      </c>
      <c r="Q1000">
        <f>Q999+COUNTIF(전체당첨내역!$B1000:$G1000,16)</f>
        <v>131</v>
      </c>
      <c r="R1000">
        <f>R999+COUNTIF(전체당첨내역!$B1000:$G1000,17)</f>
        <v>143</v>
      </c>
      <c r="S1000">
        <f>S999+COUNTIF(전체당첨내역!$B1000:$G1000,18)</f>
        <v>147</v>
      </c>
      <c r="T1000">
        <f>T999+COUNTIF(전체당첨내역!$B1000:$G1000,19)</f>
        <v>132</v>
      </c>
      <c r="U1000">
        <f>U999+COUNTIF(전체당첨내역!$B1000:$G1000,20)</f>
        <v>139</v>
      </c>
      <c r="V1000">
        <f>V999+COUNTIF(전체당첨내역!$B1000:$G1000,21)</f>
        <v>135</v>
      </c>
      <c r="W1000">
        <f>W999+COUNTIF(전체당첨내역!$B1000:$G1000,22)</f>
        <v>113</v>
      </c>
      <c r="X1000">
        <f>X999+COUNTIF(전체당첨내역!$B1000:$G1000,23)</f>
        <v>121</v>
      </c>
      <c r="Y1000">
        <f>Y999+COUNTIF(전체당첨내역!$B1000:$G1000,24)</f>
        <v>135</v>
      </c>
      <c r="Z1000">
        <f>Z999+COUNTIF(전체당첨내역!$B1000:$G1000,25)</f>
        <v>128</v>
      </c>
      <c r="AA1000">
        <f>AA999+COUNTIF(전체당첨내역!$B1000:$G1000,26)</f>
        <v>132</v>
      </c>
      <c r="AB1000">
        <f>AB999+COUNTIF(전체당첨내역!$B1000:$G1000,27)</f>
        <v>145</v>
      </c>
      <c r="AC1000">
        <f>AC999+COUNTIF(전체당첨내역!$B1000:$G1000,28)</f>
        <v>124</v>
      </c>
      <c r="AD1000">
        <f>AD999+COUNTIF(전체당첨내역!$B1000:$G1000,29)</f>
        <v>122</v>
      </c>
      <c r="AE1000">
        <f>AE999+COUNTIF(전체당첨내역!$B1000:$G1000,30)</f>
        <v>120</v>
      </c>
      <c r="AF1000">
        <f>AF999+COUNTIF(전체당첨내역!$B1000:$G1000,31)</f>
        <v>135</v>
      </c>
      <c r="AG1000">
        <f>AG999+COUNTIF(전체당첨내역!$B1000:$G1000,32)</f>
        <v>113</v>
      </c>
      <c r="AH1000">
        <f>AH999+COUNTIF(전체당첨내역!$B1000:$G1000,33)</f>
        <v>139</v>
      </c>
      <c r="AI1000">
        <f>AI999+COUNTIF(전체당첨내역!$B1000:$G1000,34)</f>
        <v>152</v>
      </c>
      <c r="AJ1000">
        <f>AJ999+COUNTIF(전체당첨내역!$B1000:$G1000,35)</f>
        <v>124</v>
      </c>
      <c r="AK1000">
        <f>AK999+COUNTIF(전체당첨내역!$B1000:$G1000,36)</f>
        <v>134</v>
      </c>
      <c r="AL1000">
        <f>AL999+COUNTIF(전체당첨내역!$B1000:$G1000,37)</f>
        <v>139</v>
      </c>
      <c r="AM1000">
        <f>AM999+COUNTIF(전체당첨내역!$B1000:$G1000,38)</f>
        <v>132</v>
      </c>
      <c r="AN1000">
        <f>AN999+COUNTIF(전체당첨내역!$B1000:$G1000,39)</f>
        <v>143</v>
      </c>
      <c r="AO1000">
        <f>AO999+COUNTIF(전체당첨내역!$B1000:$G1000,40)</f>
        <v>141</v>
      </c>
      <c r="AP1000">
        <f>AP999+COUNTIF(전체당첨내역!$B1000:$G1000,41)</f>
        <v>123</v>
      </c>
      <c r="AQ1000">
        <f>AQ999+COUNTIF(전체당첨내역!$B1000:$G1000,42)</f>
        <v>131</v>
      </c>
      <c r="AR1000">
        <f>AR999+COUNTIF(전체당첨내역!$B1000:$G1000,43)</f>
        <v>145</v>
      </c>
      <c r="AS1000">
        <f>AS999+COUNTIF(전체당첨내역!$B1000:$G1000,44)</f>
        <v>134</v>
      </c>
      <c r="AT1000">
        <f>AT999+COUNTIF(전체당첨내역!$B1000:$G1000,45)</f>
        <v>138</v>
      </c>
    </row>
    <row r="1001" spans="1:46" ht="16.5" customHeight="1">
      <c r="A1001">
        <v>1000</v>
      </c>
      <c r="B1001">
        <f>B1000+COUNTIF(전체당첨내역!$B1001:$G1001,1)</f>
        <v>142</v>
      </c>
      <c r="C1001">
        <f>C1000+COUNTIF(전체당첨내역!$B1001:$G1001,2)</f>
        <v>136</v>
      </c>
      <c r="D1001">
        <f>D1000+COUNTIF(전체당첨내역!$B1001:$G1001,3)</f>
        <v>134</v>
      </c>
      <c r="E1001">
        <f>E1000+COUNTIF(전체당첨내역!$B1001:$G1001,4)</f>
        <v>138</v>
      </c>
      <c r="F1001">
        <f>F1000+COUNTIF(전체당첨내역!$B1001:$G1001,5)</f>
        <v>130</v>
      </c>
      <c r="G1001">
        <f>G1000+COUNTIF(전체당첨내역!$B1001:$G1001,6)</f>
        <v>125</v>
      </c>
      <c r="H1001">
        <f>H1000+COUNTIF(전체당첨내역!$B1001:$G1001,7)</f>
        <v>132</v>
      </c>
      <c r="I1001">
        <f>I1000+COUNTIF(전체당첨내역!$B1001:$G1001,8)</f>
        <v>131</v>
      </c>
      <c r="J1001">
        <f>J1000+COUNTIF(전체당첨내역!$B1001:$G1001,9)</f>
        <v>106</v>
      </c>
      <c r="K1001">
        <f>K1000+COUNTIF(전체당첨내역!$B1001:$G1001,10)</f>
        <v>138</v>
      </c>
      <c r="L1001">
        <f>L1000+COUNTIF(전체당첨내역!$B1001:$G1001,11)</f>
        <v>134</v>
      </c>
      <c r="M1001">
        <f>M1000+COUNTIF(전체당첨내역!$B1001:$G1001,12)</f>
        <v>141</v>
      </c>
      <c r="N1001">
        <f>N1000+COUNTIF(전체당첨내역!$B1001:$G1001,13)</f>
        <v>144</v>
      </c>
      <c r="O1001">
        <f>O1000+COUNTIF(전체당첨내역!$B1001:$G1001,14)</f>
        <v>141</v>
      </c>
      <c r="P1001">
        <f>P1000+COUNTIF(전체당첨내역!$B1001:$G1001,15)</f>
        <v>134</v>
      </c>
      <c r="Q1001">
        <f>Q1000+COUNTIF(전체당첨내역!$B1001:$G1001,16)</f>
        <v>131</v>
      </c>
      <c r="R1001">
        <f>R1000+COUNTIF(전체당첨내역!$B1001:$G1001,17)</f>
        <v>143</v>
      </c>
      <c r="S1001">
        <f>S1000+COUNTIF(전체당첨내역!$B1001:$G1001,18)</f>
        <v>147</v>
      </c>
      <c r="T1001">
        <f>T1000+COUNTIF(전체당첨내역!$B1001:$G1001,19)</f>
        <v>133</v>
      </c>
      <c r="U1001">
        <f>U1000+COUNTIF(전체당첨내역!$B1001:$G1001,20)</f>
        <v>139</v>
      </c>
      <c r="V1001">
        <f>V1000+COUNTIF(전체당첨내역!$B1001:$G1001,21)</f>
        <v>135</v>
      </c>
      <c r="W1001">
        <f>W1000+COUNTIF(전체당첨내역!$B1001:$G1001,22)</f>
        <v>114</v>
      </c>
      <c r="X1001">
        <f>X1000+COUNTIF(전체당첨내역!$B1001:$G1001,23)</f>
        <v>121</v>
      </c>
      <c r="Y1001">
        <f>Y1000+COUNTIF(전체당첨내역!$B1001:$G1001,24)</f>
        <v>135</v>
      </c>
      <c r="Z1001">
        <f>Z1000+COUNTIF(전체당첨내역!$B1001:$G1001,25)</f>
        <v>128</v>
      </c>
      <c r="AA1001">
        <f>AA1000+COUNTIF(전체당첨내역!$B1001:$G1001,26)</f>
        <v>132</v>
      </c>
      <c r="AB1001">
        <f>AB1000+COUNTIF(전체당첨내역!$B1001:$G1001,27)</f>
        <v>145</v>
      </c>
      <c r="AC1001">
        <f>AC1000+COUNTIF(전체당첨내역!$B1001:$G1001,28)</f>
        <v>124</v>
      </c>
      <c r="AD1001">
        <f>AD1000+COUNTIF(전체당첨내역!$B1001:$G1001,29)</f>
        <v>122</v>
      </c>
      <c r="AE1001">
        <f>AE1000+COUNTIF(전체당첨내역!$B1001:$G1001,30)</f>
        <v>120</v>
      </c>
      <c r="AF1001">
        <f>AF1000+COUNTIF(전체당첨내역!$B1001:$G1001,31)</f>
        <v>135</v>
      </c>
      <c r="AG1001">
        <f>AG1000+COUNTIF(전체당첨내역!$B1001:$G1001,32)</f>
        <v>114</v>
      </c>
      <c r="AH1001">
        <f>AH1000+COUNTIF(전체당첨내역!$B1001:$G1001,33)</f>
        <v>139</v>
      </c>
      <c r="AI1001">
        <f>AI1000+COUNTIF(전체당첨내역!$B1001:$G1001,34)</f>
        <v>152</v>
      </c>
      <c r="AJ1001">
        <f>AJ1000+COUNTIF(전체당첨내역!$B1001:$G1001,35)</f>
        <v>124</v>
      </c>
      <c r="AK1001">
        <f>AK1000+COUNTIF(전체당첨내역!$B1001:$G1001,36)</f>
        <v>134</v>
      </c>
      <c r="AL1001">
        <f>AL1000+COUNTIF(전체당첨내역!$B1001:$G1001,37)</f>
        <v>139</v>
      </c>
      <c r="AM1001">
        <f>AM1000+COUNTIF(전체당첨내역!$B1001:$G1001,38)</f>
        <v>132</v>
      </c>
      <c r="AN1001">
        <f>AN1000+COUNTIF(전체당첨내역!$B1001:$G1001,39)</f>
        <v>143</v>
      </c>
      <c r="AO1001">
        <f>AO1000+COUNTIF(전체당첨내역!$B1001:$G1001,40)</f>
        <v>141</v>
      </c>
      <c r="AP1001">
        <f>AP1000+COUNTIF(전체당첨내역!$B1001:$G1001,41)</f>
        <v>123</v>
      </c>
      <c r="AQ1001">
        <f>AQ1000+COUNTIF(전체당첨내역!$B1001:$G1001,42)</f>
        <v>132</v>
      </c>
      <c r="AR1001">
        <f>AR1000+COUNTIF(전체당첨내역!$B1001:$G1001,43)</f>
        <v>145</v>
      </c>
      <c r="AS1001">
        <f>AS1000+COUNTIF(전체당첨내역!$B1001:$G1001,44)</f>
        <v>134</v>
      </c>
      <c r="AT1001">
        <f>AT1000+COUNTIF(전체당첨내역!$B1001:$G1001,45)</f>
        <v>138</v>
      </c>
    </row>
    <row r="1002" spans="1:46" ht="16.5" customHeight="1">
      <c r="A1002">
        <v>1001</v>
      </c>
      <c r="B1002">
        <f>B1001+COUNTIF(전체당첨내역!$B1002:$G1002,1)</f>
        <v>142</v>
      </c>
      <c r="C1002">
        <f>C1001+COUNTIF(전체당첨내역!$B1002:$G1002,2)</f>
        <v>136</v>
      </c>
      <c r="D1002">
        <f>D1001+COUNTIF(전체당첨내역!$B1002:$G1002,3)</f>
        <v>134</v>
      </c>
      <c r="E1002">
        <f>E1001+COUNTIF(전체당첨내역!$B1002:$G1002,4)</f>
        <v>138</v>
      </c>
      <c r="F1002">
        <f>F1001+COUNTIF(전체당첨내역!$B1002:$G1002,5)</f>
        <v>130</v>
      </c>
      <c r="G1002">
        <f>G1001+COUNTIF(전체당첨내역!$B1002:$G1002,6)</f>
        <v>126</v>
      </c>
      <c r="H1002">
        <f>H1001+COUNTIF(전체당첨내역!$B1002:$G1002,7)</f>
        <v>132</v>
      </c>
      <c r="I1002">
        <f>I1001+COUNTIF(전체당첨내역!$B1002:$G1002,8)</f>
        <v>131</v>
      </c>
      <c r="J1002">
        <f>J1001+COUNTIF(전체당첨내역!$B1002:$G1002,9)</f>
        <v>106</v>
      </c>
      <c r="K1002">
        <f>K1001+COUNTIF(전체당첨내역!$B1002:$G1002,10)</f>
        <v>139</v>
      </c>
      <c r="L1002">
        <f>L1001+COUNTIF(전체당첨내역!$B1002:$G1002,11)</f>
        <v>134</v>
      </c>
      <c r="M1002">
        <f>M1001+COUNTIF(전체당첨내역!$B1002:$G1002,12)</f>
        <v>142</v>
      </c>
      <c r="N1002">
        <f>N1001+COUNTIF(전체당첨내역!$B1002:$G1002,13)</f>
        <v>144</v>
      </c>
      <c r="O1002">
        <f>O1001+COUNTIF(전체당첨내역!$B1002:$G1002,14)</f>
        <v>142</v>
      </c>
      <c r="P1002">
        <f>P1001+COUNTIF(전체당첨내역!$B1002:$G1002,15)</f>
        <v>134</v>
      </c>
      <c r="Q1002">
        <f>Q1001+COUNTIF(전체당첨내역!$B1002:$G1002,16)</f>
        <v>131</v>
      </c>
      <c r="R1002">
        <f>R1001+COUNTIF(전체당첨내역!$B1002:$G1002,17)</f>
        <v>143</v>
      </c>
      <c r="S1002">
        <f>S1001+COUNTIF(전체당첨내역!$B1002:$G1002,18)</f>
        <v>147</v>
      </c>
      <c r="T1002">
        <f>T1001+COUNTIF(전체당첨내역!$B1002:$G1002,19)</f>
        <v>133</v>
      </c>
      <c r="U1002">
        <f>U1001+COUNTIF(전체당첨내역!$B1002:$G1002,20)</f>
        <v>140</v>
      </c>
      <c r="V1002">
        <f>V1001+COUNTIF(전체당첨내역!$B1002:$G1002,21)</f>
        <v>135</v>
      </c>
      <c r="W1002">
        <f>W1001+COUNTIF(전체당첨내역!$B1002:$G1002,22)</f>
        <v>114</v>
      </c>
      <c r="X1002">
        <f>X1001+COUNTIF(전체당첨내역!$B1002:$G1002,23)</f>
        <v>121</v>
      </c>
      <c r="Y1002">
        <f>Y1001+COUNTIF(전체당첨내역!$B1002:$G1002,24)</f>
        <v>135</v>
      </c>
      <c r="Z1002">
        <f>Z1001+COUNTIF(전체당첨내역!$B1002:$G1002,25)</f>
        <v>128</v>
      </c>
      <c r="AA1002">
        <f>AA1001+COUNTIF(전체당첨내역!$B1002:$G1002,26)</f>
        <v>132</v>
      </c>
      <c r="AB1002">
        <f>AB1001+COUNTIF(전체당첨내역!$B1002:$G1002,27)</f>
        <v>145</v>
      </c>
      <c r="AC1002">
        <f>AC1001+COUNTIF(전체당첨내역!$B1002:$G1002,28)</f>
        <v>124</v>
      </c>
      <c r="AD1002">
        <f>AD1001+COUNTIF(전체당첨내역!$B1002:$G1002,29)</f>
        <v>122</v>
      </c>
      <c r="AE1002">
        <f>AE1001+COUNTIF(전체당첨내역!$B1002:$G1002,30)</f>
        <v>120</v>
      </c>
      <c r="AF1002">
        <f>AF1001+COUNTIF(전체당첨내역!$B1002:$G1002,31)</f>
        <v>135</v>
      </c>
      <c r="AG1002">
        <f>AG1001+COUNTIF(전체당첨내역!$B1002:$G1002,32)</f>
        <v>114</v>
      </c>
      <c r="AH1002">
        <f>AH1001+COUNTIF(전체당첨내역!$B1002:$G1002,33)</f>
        <v>139</v>
      </c>
      <c r="AI1002">
        <f>AI1001+COUNTIF(전체당첨내역!$B1002:$G1002,34)</f>
        <v>152</v>
      </c>
      <c r="AJ1002">
        <f>AJ1001+COUNTIF(전체당첨내역!$B1002:$G1002,35)</f>
        <v>124</v>
      </c>
      <c r="AK1002">
        <f>AK1001+COUNTIF(전체당첨내역!$B1002:$G1002,36)</f>
        <v>134</v>
      </c>
      <c r="AL1002">
        <f>AL1001+COUNTIF(전체당첨내역!$B1002:$G1002,37)</f>
        <v>139</v>
      </c>
      <c r="AM1002">
        <f>AM1001+COUNTIF(전체당첨내역!$B1002:$G1002,38)</f>
        <v>132</v>
      </c>
      <c r="AN1002">
        <f>AN1001+COUNTIF(전체당첨내역!$B1002:$G1002,39)</f>
        <v>143</v>
      </c>
      <c r="AO1002">
        <f>AO1001+COUNTIF(전체당첨내역!$B1002:$G1002,40)</f>
        <v>141</v>
      </c>
      <c r="AP1002">
        <f>AP1001+COUNTIF(전체당첨내역!$B1002:$G1002,41)</f>
        <v>123</v>
      </c>
      <c r="AQ1002">
        <f>AQ1001+COUNTIF(전체당첨내역!$B1002:$G1002,42)</f>
        <v>133</v>
      </c>
      <c r="AR1002">
        <f>AR1001+COUNTIF(전체당첨내역!$B1002:$G1002,43)</f>
        <v>145</v>
      </c>
      <c r="AS1002">
        <f>AS1001+COUNTIF(전체당첨내역!$B1002:$G1002,44)</f>
        <v>134</v>
      </c>
      <c r="AT1002">
        <f>AT1001+COUNTIF(전체당첨내역!$B1002:$G1002,45)</f>
        <v>138</v>
      </c>
    </row>
    <row r="1003" spans="1:46" ht="16.5" customHeight="1">
      <c r="A1003">
        <v>1002</v>
      </c>
      <c r="B1003">
        <f>B1002+COUNTIF(전체당첨내역!$B1003:$G1003,1)</f>
        <v>142</v>
      </c>
      <c r="C1003">
        <f>C1002+COUNTIF(전체당첨내역!$B1003:$G1003,2)</f>
        <v>136</v>
      </c>
      <c r="D1003">
        <f>D1002+COUNTIF(전체당첨내역!$B1003:$G1003,3)</f>
        <v>134</v>
      </c>
      <c r="E1003">
        <f>E1002+COUNTIF(전체당첨내역!$B1003:$G1003,4)</f>
        <v>138</v>
      </c>
      <c r="F1003">
        <f>F1002+COUNTIF(전체당첨내역!$B1003:$G1003,5)</f>
        <v>130</v>
      </c>
      <c r="G1003">
        <f>G1002+COUNTIF(전체당첨내역!$B1003:$G1003,6)</f>
        <v>126</v>
      </c>
      <c r="H1003">
        <f>H1002+COUNTIF(전체당첨내역!$B1003:$G1003,7)</f>
        <v>132</v>
      </c>
      <c r="I1003">
        <f>I1002+COUNTIF(전체당첨내역!$B1003:$G1003,8)</f>
        <v>131</v>
      </c>
      <c r="J1003">
        <f>J1002+COUNTIF(전체당첨내역!$B1003:$G1003,9)</f>
        <v>106</v>
      </c>
      <c r="K1003">
        <f>K1002+COUNTIF(전체당첨내역!$B1003:$G1003,10)</f>
        <v>139</v>
      </c>
      <c r="L1003">
        <f>L1002+COUNTIF(전체당첨내역!$B1003:$G1003,11)</f>
        <v>134</v>
      </c>
      <c r="M1003">
        <f>M1002+COUNTIF(전체당첨내역!$B1003:$G1003,12)</f>
        <v>142</v>
      </c>
      <c r="N1003">
        <f>N1002+COUNTIF(전체당첨내역!$B1003:$G1003,13)</f>
        <v>144</v>
      </c>
      <c r="O1003">
        <f>O1002+COUNTIF(전체당첨내역!$B1003:$G1003,14)</f>
        <v>142</v>
      </c>
      <c r="P1003">
        <f>P1002+COUNTIF(전체당첨내역!$B1003:$G1003,15)</f>
        <v>134</v>
      </c>
      <c r="Q1003">
        <f>Q1002+COUNTIF(전체당첨내역!$B1003:$G1003,16)</f>
        <v>131</v>
      </c>
      <c r="R1003">
        <f>R1002+COUNTIF(전체당첨내역!$B1003:$G1003,17)</f>
        <v>144</v>
      </c>
      <c r="S1003">
        <f>S1002+COUNTIF(전체당첨내역!$B1003:$G1003,18)</f>
        <v>147</v>
      </c>
      <c r="T1003">
        <f>T1002+COUNTIF(전체당첨내역!$B1003:$G1003,19)</f>
        <v>133</v>
      </c>
      <c r="U1003">
        <f>U1002+COUNTIF(전체당첨내역!$B1003:$G1003,20)</f>
        <v>140</v>
      </c>
      <c r="V1003">
        <f>V1002+COUNTIF(전체당첨내역!$B1003:$G1003,21)</f>
        <v>135</v>
      </c>
      <c r="W1003">
        <f>W1002+COUNTIF(전체당첨내역!$B1003:$G1003,22)</f>
        <v>114</v>
      </c>
      <c r="X1003">
        <f>X1002+COUNTIF(전체당첨내역!$B1003:$G1003,23)</f>
        <v>121</v>
      </c>
      <c r="Y1003">
        <f>Y1002+COUNTIF(전체당첨내역!$B1003:$G1003,24)</f>
        <v>135</v>
      </c>
      <c r="Z1003">
        <f>Z1002+COUNTIF(전체당첨내역!$B1003:$G1003,25)</f>
        <v>129</v>
      </c>
      <c r="AA1003">
        <f>AA1002+COUNTIF(전체당첨내역!$B1003:$G1003,26)</f>
        <v>132</v>
      </c>
      <c r="AB1003">
        <f>AB1002+COUNTIF(전체당첨내역!$B1003:$G1003,27)</f>
        <v>145</v>
      </c>
      <c r="AC1003">
        <f>AC1002+COUNTIF(전체당첨내역!$B1003:$G1003,28)</f>
        <v>124</v>
      </c>
      <c r="AD1003">
        <f>AD1002+COUNTIF(전체당첨내역!$B1003:$G1003,29)</f>
        <v>122</v>
      </c>
      <c r="AE1003">
        <f>AE1002+COUNTIF(전체당첨내역!$B1003:$G1003,30)</f>
        <v>120</v>
      </c>
      <c r="AF1003">
        <f>AF1002+COUNTIF(전체당첨내역!$B1003:$G1003,31)</f>
        <v>135</v>
      </c>
      <c r="AG1003">
        <f>AG1002+COUNTIF(전체당첨내역!$B1003:$G1003,32)</f>
        <v>114</v>
      </c>
      <c r="AH1003">
        <f>AH1002+COUNTIF(전체당첨내역!$B1003:$G1003,33)</f>
        <v>140</v>
      </c>
      <c r="AI1003">
        <f>AI1002+COUNTIF(전체당첨내역!$B1003:$G1003,34)</f>
        <v>152</v>
      </c>
      <c r="AJ1003">
        <f>AJ1002+COUNTIF(전체당첨내역!$B1003:$G1003,35)</f>
        <v>125</v>
      </c>
      <c r="AK1003">
        <f>AK1002+COUNTIF(전체당첨내역!$B1003:$G1003,36)</f>
        <v>134</v>
      </c>
      <c r="AL1003">
        <f>AL1002+COUNTIF(전체당첨내역!$B1003:$G1003,37)</f>
        <v>139</v>
      </c>
      <c r="AM1003">
        <f>AM1002+COUNTIF(전체당첨내역!$B1003:$G1003,38)</f>
        <v>133</v>
      </c>
      <c r="AN1003">
        <f>AN1002+COUNTIF(전체당첨내역!$B1003:$G1003,39)</f>
        <v>143</v>
      </c>
      <c r="AO1003">
        <f>AO1002+COUNTIF(전체당첨내역!$B1003:$G1003,40)</f>
        <v>141</v>
      </c>
      <c r="AP1003">
        <f>AP1002+COUNTIF(전체당첨내역!$B1003:$G1003,41)</f>
        <v>123</v>
      </c>
      <c r="AQ1003">
        <f>AQ1002+COUNTIF(전체당첨내역!$B1003:$G1003,42)</f>
        <v>133</v>
      </c>
      <c r="AR1003">
        <f>AR1002+COUNTIF(전체당첨내역!$B1003:$G1003,43)</f>
        <v>145</v>
      </c>
      <c r="AS1003">
        <f>AS1002+COUNTIF(전체당첨내역!$B1003:$G1003,44)</f>
        <v>134</v>
      </c>
      <c r="AT1003">
        <f>AT1002+COUNTIF(전체당첨내역!$B1003:$G1003,45)</f>
        <v>139</v>
      </c>
    </row>
    <row r="1004" spans="1:46" ht="16.5" customHeight="1">
      <c r="A1004">
        <v>1003</v>
      </c>
      <c r="B1004">
        <f>B1003+COUNTIF(전체당첨내역!$B1004:$G1004,1)</f>
        <v>143</v>
      </c>
      <c r="C1004">
        <f>C1003+COUNTIF(전체당첨내역!$B1004:$G1004,2)</f>
        <v>136</v>
      </c>
      <c r="D1004">
        <f>D1003+COUNTIF(전체당첨내역!$B1004:$G1004,3)</f>
        <v>134</v>
      </c>
      <c r="E1004">
        <f>E1003+COUNTIF(전체당첨내역!$B1004:$G1004,4)</f>
        <v>139</v>
      </c>
      <c r="F1004">
        <f>F1003+COUNTIF(전체당첨내역!$B1004:$G1004,5)</f>
        <v>130</v>
      </c>
      <c r="G1004">
        <f>G1003+COUNTIF(전체당첨내역!$B1004:$G1004,6)</f>
        <v>126</v>
      </c>
      <c r="H1004">
        <f>H1003+COUNTIF(전체당첨내역!$B1004:$G1004,7)</f>
        <v>132</v>
      </c>
      <c r="I1004">
        <f>I1003+COUNTIF(전체당첨내역!$B1004:$G1004,8)</f>
        <v>131</v>
      </c>
      <c r="J1004">
        <f>J1003+COUNTIF(전체당첨내역!$B1004:$G1004,9)</f>
        <v>106</v>
      </c>
      <c r="K1004">
        <f>K1003+COUNTIF(전체당첨내역!$B1004:$G1004,10)</f>
        <v>139</v>
      </c>
      <c r="L1004">
        <f>L1003+COUNTIF(전체당첨내역!$B1004:$G1004,11)</f>
        <v>134</v>
      </c>
      <c r="M1004">
        <f>M1003+COUNTIF(전체당첨내역!$B1004:$G1004,12)</f>
        <v>142</v>
      </c>
      <c r="N1004">
        <f>N1003+COUNTIF(전체당첨내역!$B1004:$G1004,13)</f>
        <v>144</v>
      </c>
      <c r="O1004">
        <f>O1003+COUNTIF(전체당첨내역!$B1004:$G1004,14)</f>
        <v>142</v>
      </c>
      <c r="P1004">
        <f>P1003+COUNTIF(전체당첨내역!$B1004:$G1004,15)</f>
        <v>134</v>
      </c>
      <c r="Q1004">
        <f>Q1003+COUNTIF(전체당첨내역!$B1004:$G1004,16)</f>
        <v>131</v>
      </c>
      <c r="R1004">
        <f>R1003+COUNTIF(전체당첨내역!$B1004:$G1004,17)</f>
        <v>144</v>
      </c>
      <c r="S1004">
        <f>S1003+COUNTIF(전체당첨내역!$B1004:$G1004,18)</f>
        <v>147</v>
      </c>
      <c r="T1004">
        <f>T1003+COUNTIF(전체당첨내역!$B1004:$G1004,19)</f>
        <v>133</v>
      </c>
      <c r="U1004">
        <f>U1003+COUNTIF(전체당첨내역!$B1004:$G1004,20)</f>
        <v>140</v>
      </c>
      <c r="V1004">
        <f>V1003+COUNTIF(전체당첨내역!$B1004:$G1004,21)</f>
        <v>135</v>
      </c>
      <c r="W1004">
        <f>W1003+COUNTIF(전체당첨내역!$B1004:$G1004,22)</f>
        <v>114</v>
      </c>
      <c r="X1004">
        <f>X1003+COUNTIF(전체당첨내역!$B1004:$G1004,23)</f>
        <v>121</v>
      </c>
      <c r="Y1004">
        <f>Y1003+COUNTIF(전체당첨내역!$B1004:$G1004,24)</f>
        <v>135</v>
      </c>
      <c r="Z1004">
        <f>Z1003+COUNTIF(전체당첨내역!$B1004:$G1004,25)</f>
        <v>129</v>
      </c>
      <c r="AA1004">
        <f>AA1003+COUNTIF(전체당첨내역!$B1004:$G1004,26)</f>
        <v>132</v>
      </c>
      <c r="AB1004">
        <f>AB1003+COUNTIF(전체당첨내역!$B1004:$G1004,27)</f>
        <v>145</v>
      </c>
      <c r="AC1004">
        <f>AC1003+COUNTIF(전체당첨내역!$B1004:$G1004,28)</f>
        <v>124</v>
      </c>
      <c r="AD1004">
        <f>AD1003+COUNTIF(전체당첨내역!$B1004:$G1004,29)</f>
        <v>123</v>
      </c>
      <c r="AE1004">
        <f>AE1003+COUNTIF(전체당첨내역!$B1004:$G1004,30)</f>
        <v>120</v>
      </c>
      <c r="AF1004">
        <f>AF1003+COUNTIF(전체당첨내역!$B1004:$G1004,31)</f>
        <v>135</v>
      </c>
      <c r="AG1004">
        <f>AG1003+COUNTIF(전체당첨내역!$B1004:$G1004,32)</f>
        <v>114</v>
      </c>
      <c r="AH1004">
        <f>AH1003+COUNTIF(전체당첨내역!$B1004:$G1004,33)</f>
        <v>140</v>
      </c>
      <c r="AI1004">
        <f>AI1003+COUNTIF(전체당첨내역!$B1004:$G1004,34)</f>
        <v>152</v>
      </c>
      <c r="AJ1004">
        <f>AJ1003+COUNTIF(전체당첨내역!$B1004:$G1004,35)</f>
        <v>125</v>
      </c>
      <c r="AK1004">
        <f>AK1003+COUNTIF(전체당첨내역!$B1004:$G1004,36)</f>
        <v>134</v>
      </c>
      <c r="AL1004">
        <f>AL1003+COUNTIF(전체당첨내역!$B1004:$G1004,37)</f>
        <v>139</v>
      </c>
      <c r="AM1004">
        <f>AM1003+COUNTIF(전체당첨내역!$B1004:$G1004,38)</f>
        <v>133</v>
      </c>
      <c r="AN1004">
        <f>AN1003+COUNTIF(전체당첨내역!$B1004:$G1004,39)</f>
        <v>144</v>
      </c>
      <c r="AO1004">
        <f>AO1003+COUNTIF(전체당첨내역!$B1004:$G1004,40)</f>
        <v>141</v>
      </c>
      <c r="AP1004">
        <f>AP1003+COUNTIF(전체당첨내역!$B1004:$G1004,41)</f>
        <v>123</v>
      </c>
      <c r="AQ1004">
        <f>AQ1003+COUNTIF(전체당첨내역!$B1004:$G1004,42)</f>
        <v>133</v>
      </c>
      <c r="AR1004">
        <f>AR1003+COUNTIF(전체당첨내역!$B1004:$G1004,43)</f>
        <v>146</v>
      </c>
      <c r="AS1004">
        <f>AS1003+COUNTIF(전체당첨내역!$B1004:$G1004,44)</f>
        <v>134</v>
      </c>
      <c r="AT1004">
        <f>AT1003+COUNTIF(전체당첨내역!$B1004:$G1004,45)</f>
        <v>140</v>
      </c>
    </row>
    <row r="1005" spans="1:46" ht="16.5" customHeight="1">
      <c r="A1005">
        <v>1004</v>
      </c>
      <c r="B1005">
        <f>B1004+COUNTIF(전체당첨내역!$B1005:$G1005,1)</f>
        <v>143</v>
      </c>
      <c r="C1005">
        <f>C1004+COUNTIF(전체당첨내역!$B1005:$G1005,2)</f>
        <v>136</v>
      </c>
      <c r="D1005">
        <f>D1004+COUNTIF(전체당첨내역!$B1005:$G1005,3)</f>
        <v>134</v>
      </c>
      <c r="E1005">
        <f>E1004+COUNTIF(전체당첨내역!$B1005:$G1005,4)</f>
        <v>139</v>
      </c>
      <c r="F1005">
        <f>F1004+COUNTIF(전체당첨내역!$B1005:$G1005,5)</f>
        <v>130</v>
      </c>
      <c r="G1005">
        <f>G1004+COUNTIF(전체당첨내역!$B1005:$G1005,6)</f>
        <v>126</v>
      </c>
      <c r="H1005">
        <f>H1004+COUNTIF(전체당첨내역!$B1005:$G1005,7)</f>
        <v>133</v>
      </c>
      <c r="I1005">
        <f>I1004+COUNTIF(전체당첨내역!$B1005:$G1005,8)</f>
        <v>131</v>
      </c>
      <c r="J1005">
        <f>J1004+COUNTIF(전체당첨내역!$B1005:$G1005,9)</f>
        <v>106</v>
      </c>
      <c r="K1005">
        <f>K1004+COUNTIF(전체당첨내역!$B1005:$G1005,10)</f>
        <v>139</v>
      </c>
      <c r="L1005">
        <f>L1004+COUNTIF(전체당첨내역!$B1005:$G1005,11)</f>
        <v>134</v>
      </c>
      <c r="M1005">
        <f>M1004+COUNTIF(전체당첨내역!$B1005:$G1005,12)</f>
        <v>142</v>
      </c>
      <c r="N1005">
        <f>N1004+COUNTIF(전체당첨내역!$B1005:$G1005,13)</f>
        <v>144</v>
      </c>
      <c r="O1005">
        <f>O1004+COUNTIF(전체당첨내역!$B1005:$G1005,14)</f>
        <v>142</v>
      </c>
      <c r="P1005">
        <f>P1004+COUNTIF(전체당첨내역!$B1005:$G1005,15)</f>
        <v>135</v>
      </c>
      <c r="Q1005">
        <f>Q1004+COUNTIF(전체당첨내역!$B1005:$G1005,16)</f>
        <v>131</v>
      </c>
      <c r="R1005">
        <f>R1004+COUNTIF(전체당첨내역!$B1005:$G1005,17)</f>
        <v>144</v>
      </c>
      <c r="S1005">
        <f>S1004+COUNTIF(전체당첨내역!$B1005:$G1005,18)</f>
        <v>147</v>
      </c>
      <c r="T1005">
        <f>T1004+COUNTIF(전체당첨내역!$B1005:$G1005,19)</f>
        <v>133</v>
      </c>
      <c r="U1005">
        <f>U1004+COUNTIF(전체당첨내역!$B1005:$G1005,20)</f>
        <v>140</v>
      </c>
      <c r="V1005">
        <f>V1004+COUNTIF(전체당첨내역!$B1005:$G1005,21)</f>
        <v>135</v>
      </c>
      <c r="W1005">
        <f>W1004+COUNTIF(전체당첨내역!$B1005:$G1005,22)</f>
        <v>114</v>
      </c>
      <c r="X1005">
        <f>X1004+COUNTIF(전체당첨내역!$B1005:$G1005,23)</f>
        <v>121</v>
      </c>
      <c r="Y1005">
        <f>Y1004+COUNTIF(전체당첨내역!$B1005:$G1005,24)</f>
        <v>135</v>
      </c>
      <c r="Z1005">
        <f>Z1004+COUNTIF(전체당첨내역!$B1005:$G1005,25)</f>
        <v>129</v>
      </c>
      <c r="AA1005">
        <f>AA1004+COUNTIF(전체당첨내역!$B1005:$G1005,26)</f>
        <v>132</v>
      </c>
      <c r="AB1005">
        <f>AB1004+COUNTIF(전체당첨내역!$B1005:$G1005,27)</f>
        <v>145</v>
      </c>
      <c r="AC1005">
        <f>AC1004+COUNTIF(전체당첨내역!$B1005:$G1005,28)</f>
        <v>124</v>
      </c>
      <c r="AD1005">
        <f>AD1004+COUNTIF(전체당첨내역!$B1005:$G1005,29)</f>
        <v>123</v>
      </c>
      <c r="AE1005">
        <f>AE1004+COUNTIF(전체당첨내역!$B1005:$G1005,30)</f>
        <v>121</v>
      </c>
      <c r="AF1005">
        <f>AF1004+COUNTIF(전체당첨내역!$B1005:$G1005,31)</f>
        <v>135</v>
      </c>
      <c r="AG1005">
        <f>AG1004+COUNTIF(전체당첨내역!$B1005:$G1005,32)</f>
        <v>114</v>
      </c>
      <c r="AH1005">
        <f>AH1004+COUNTIF(전체당첨내역!$B1005:$G1005,33)</f>
        <v>140</v>
      </c>
      <c r="AI1005">
        <f>AI1004+COUNTIF(전체당첨내역!$B1005:$G1005,34)</f>
        <v>152</v>
      </c>
      <c r="AJ1005">
        <f>AJ1004+COUNTIF(전체당첨내역!$B1005:$G1005,35)</f>
        <v>125</v>
      </c>
      <c r="AK1005">
        <f>AK1004+COUNTIF(전체당첨내역!$B1005:$G1005,36)</f>
        <v>134</v>
      </c>
      <c r="AL1005">
        <f>AL1004+COUNTIF(전체당첨내역!$B1005:$G1005,37)</f>
        <v>140</v>
      </c>
      <c r="AM1005">
        <f>AM1004+COUNTIF(전체당첨내역!$B1005:$G1005,38)</f>
        <v>133</v>
      </c>
      <c r="AN1005">
        <f>AN1004+COUNTIF(전체당첨내역!$B1005:$G1005,39)</f>
        <v>145</v>
      </c>
      <c r="AO1005">
        <f>AO1004+COUNTIF(전체당첨내역!$B1005:$G1005,40)</f>
        <v>141</v>
      </c>
      <c r="AP1005">
        <f>AP1004+COUNTIF(전체당첨내역!$B1005:$G1005,41)</f>
        <v>123</v>
      </c>
      <c r="AQ1005">
        <f>AQ1004+COUNTIF(전체당첨내역!$B1005:$G1005,42)</f>
        <v>133</v>
      </c>
      <c r="AR1005">
        <f>AR1004+COUNTIF(전체당첨내역!$B1005:$G1005,43)</f>
        <v>146</v>
      </c>
      <c r="AS1005">
        <f>AS1004+COUNTIF(전체당첨내역!$B1005:$G1005,44)</f>
        <v>135</v>
      </c>
      <c r="AT1005">
        <f>AT1004+COUNTIF(전체당첨내역!$B1005:$G1005,45)</f>
        <v>140</v>
      </c>
    </row>
    <row r="1006" spans="1:46" ht="16.5" customHeight="1">
      <c r="A1006">
        <v>1005</v>
      </c>
      <c r="B1006">
        <f>B1005+COUNTIF(전체당첨내역!$B1006:$G1006,1)</f>
        <v>143</v>
      </c>
      <c r="C1006">
        <f>C1005+COUNTIF(전체당첨내역!$B1006:$G1006,2)</f>
        <v>136</v>
      </c>
      <c r="D1006">
        <f>D1005+COUNTIF(전체당첨내역!$B1006:$G1006,3)</f>
        <v>134</v>
      </c>
      <c r="E1006">
        <f>E1005+COUNTIF(전체당첨내역!$B1006:$G1006,4)</f>
        <v>139</v>
      </c>
      <c r="F1006">
        <f>F1005+COUNTIF(전체당첨내역!$B1006:$G1006,5)</f>
        <v>130</v>
      </c>
      <c r="G1006">
        <f>G1005+COUNTIF(전체당첨내역!$B1006:$G1006,6)</f>
        <v>126</v>
      </c>
      <c r="H1006">
        <f>H1005+COUNTIF(전체당첨내역!$B1006:$G1006,7)</f>
        <v>133</v>
      </c>
      <c r="I1006">
        <f>I1005+COUNTIF(전체당첨내역!$B1006:$G1006,8)</f>
        <v>132</v>
      </c>
      <c r="J1006">
        <f>J1005+COUNTIF(전체당첨내역!$B1006:$G1006,9)</f>
        <v>106</v>
      </c>
      <c r="K1006">
        <f>K1005+COUNTIF(전체당첨내역!$B1006:$G1006,10)</f>
        <v>139</v>
      </c>
      <c r="L1006">
        <f>L1005+COUNTIF(전체당첨내역!$B1006:$G1006,11)</f>
        <v>134</v>
      </c>
      <c r="M1006">
        <f>M1005+COUNTIF(전체당첨내역!$B1006:$G1006,12)</f>
        <v>142</v>
      </c>
      <c r="N1006">
        <f>N1005+COUNTIF(전체당첨내역!$B1006:$G1006,13)</f>
        <v>145</v>
      </c>
      <c r="O1006">
        <f>O1005+COUNTIF(전체당첨내역!$B1006:$G1006,14)</f>
        <v>142</v>
      </c>
      <c r="P1006">
        <f>P1005+COUNTIF(전체당첨내역!$B1006:$G1006,15)</f>
        <v>135</v>
      </c>
      <c r="Q1006">
        <f>Q1005+COUNTIF(전체당첨내역!$B1006:$G1006,16)</f>
        <v>131</v>
      </c>
      <c r="R1006">
        <f>R1005+COUNTIF(전체당첨내역!$B1006:$G1006,17)</f>
        <v>144</v>
      </c>
      <c r="S1006">
        <f>S1005+COUNTIF(전체당첨내역!$B1006:$G1006,18)</f>
        <v>148</v>
      </c>
      <c r="T1006">
        <f>T1005+COUNTIF(전체당첨내역!$B1006:$G1006,19)</f>
        <v>133</v>
      </c>
      <c r="U1006">
        <f>U1005+COUNTIF(전체당첨내역!$B1006:$G1006,20)</f>
        <v>140</v>
      </c>
      <c r="V1006">
        <f>V1005+COUNTIF(전체당첨내역!$B1006:$G1006,21)</f>
        <v>135</v>
      </c>
      <c r="W1006">
        <f>W1005+COUNTIF(전체당첨내역!$B1006:$G1006,22)</f>
        <v>114</v>
      </c>
      <c r="X1006">
        <f>X1005+COUNTIF(전체당첨내역!$B1006:$G1006,23)</f>
        <v>121</v>
      </c>
      <c r="Y1006">
        <f>Y1005+COUNTIF(전체당첨내역!$B1006:$G1006,24)</f>
        <v>136</v>
      </c>
      <c r="Z1006">
        <f>Z1005+COUNTIF(전체당첨내역!$B1006:$G1006,25)</f>
        <v>129</v>
      </c>
      <c r="AA1006">
        <f>AA1005+COUNTIF(전체당첨내역!$B1006:$G1006,26)</f>
        <v>132</v>
      </c>
      <c r="AB1006">
        <f>AB1005+COUNTIF(전체당첨내역!$B1006:$G1006,27)</f>
        <v>146</v>
      </c>
      <c r="AC1006">
        <f>AC1005+COUNTIF(전체당첨내역!$B1006:$G1006,28)</f>
        <v>124</v>
      </c>
      <c r="AD1006">
        <f>AD1005+COUNTIF(전체당첨내역!$B1006:$G1006,29)</f>
        <v>124</v>
      </c>
      <c r="AE1006">
        <f>AE1005+COUNTIF(전체당첨내역!$B1006:$G1006,30)</f>
        <v>121</v>
      </c>
      <c r="AF1006">
        <f>AF1005+COUNTIF(전체당첨내역!$B1006:$G1006,31)</f>
        <v>135</v>
      </c>
      <c r="AG1006">
        <f>AG1005+COUNTIF(전체당첨내역!$B1006:$G1006,32)</f>
        <v>114</v>
      </c>
      <c r="AH1006">
        <f>AH1005+COUNTIF(전체당첨내역!$B1006:$G1006,33)</f>
        <v>140</v>
      </c>
      <c r="AI1006">
        <f>AI1005+COUNTIF(전체당첨내역!$B1006:$G1006,34)</f>
        <v>152</v>
      </c>
      <c r="AJ1006">
        <f>AJ1005+COUNTIF(전체당첨내역!$B1006:$G1006,35)</f>
        <v>125</v>
      </c>
      <c r="AK1006">
        <f>AK1005+COUNTIF(전체당첨내역!$B1006:$G1006,36)</f>
        <v>134</v>
      </c>
      <c r="AL1006">
        <f>AL1005+COUNTIF(전체당첨내역!$B1006:$G1006,37)</f>
        <v>140</v>
      </c>
      <c r="AM1006">
        <f>AM1005+COUNTIF(전체당첨내역!$B1006:$G1006,38)</f>
        <v>133</v>
      </c>
      <c r="AN1006">
        <f>AN1005+COUNTIF(전체당첨내역!$B1006:$G1006,39)</f>
        <v>145</v>
      </c>
      <c r="AO1006">
        <f>AO1005+COUNTIF(전체당첨내역!$B1006:$G1006,40)</f>
        <v>141</v>
      </c>
      <c r="AP1006">
        <f>AP1005+COUNTIF(전체당첨내역!$B1006:$G1006,41)</f>
        <v>123</v>
      </c>
      <c r="AQ1006">
        <f>AQ1005+COUNTIF(전체당첨내역!$B1006:$G1006,42)</f>
        <v>133</v>
      </c>
      <c r="AR1006">
        <f>AR1005+COUNTIF(전체당첨내역!$B1006:$G1006,43)</f>
        <v>146</v>
      </c>
      <c r="AS1006">
        <f>AS1005+COUNTIF(전체당첨내역!$B1006:$G1006,44)</f>
        <v>135</v>
      </c>
      <c r="AT1006">
        <f>AT1005+COUNTIF(전체당첨내역!$B1006:$G1006,45)</f>
        <v>140</v>
      </c>
    </row>
    <row r="1007" spans="1:46" ht="16.5" customHeight="1">
      <c r="A1007">
        <v>1006</v>
      </c>
      <c r="B1007">
        <f>B1006+COUNTIF(전체당첨내역!$B1007:$G1007,1)</f>
        <v>143</v>
      </c>
      <c r="C1007">
        <f>C1006+COUNTIF(전체당첨내역!$B1007:$G1007,2)</f>
        <v>136</v>
      </c>
      <c r="D1007">
        <f>D1006+COUNTIF(전체당첨내역!$B1007:$G1007,3)</f>
        <v>134</v>
      </c>
      <c r="E1007">
        <f>E1006+COUNTIF(전체당첨내역!$B1007:$G1007,4)</f>
        <v>139</v>
      </c>
      <c r="F1007">
        <f>F1006+COUNTIF(전체당첨내역!$B1007:$G1007,5)</f>
        <v>130</v>
      </c>
      <c r="G1007">
        <f>G1006+COUNTIF(전체당첨내역!$B1007:$G1007,6)</f>
        <v>126</v>
      </c>
      <c r="H1007">
        <f>H1006+COUNTIF(전체당첨내역!$B1007:$G1007,7)</f>
        <v>133</v>
      </c>
      <c r="I1007">
        <f>I1006+COUNTIF(전체당첨내역!$B1007:$G1007,8)</f>
        <v>133</v>
      </c>
      <c r="J1007">
        <f>J1006+COUNTIF(전체당첨내역!$B1007:$G1007,9)</f>
        <v>106</v>
      </c>
      <c r="K1007">
        <f>K1006+COUNTIF(전체당첨내역!$B1007:$G1007,10)</f>
        <v>139</v>
      </c>
      <c r="L1007">
        <f>L1006+COUNTIF(전체당첨내역!$B1007:$G1007,11)</f>
        <v>135</v>
      </c>
      <c r="M1007">
        <f>M1006+COUNTIF(전체당첨내역!$B1007:$G1007,12)</f>
        <v>142</v>
      </c>
      <c r="N1007">
        <f>N1006+COUNTIF(전체당첨내역!$B1007:$G1007,13)</f>
        <v>145</v>
      </c>
      <c r="O1007">
        <f>O1006+COUNTIF(전체당첨내역!$B1007:$G1007,14)</f>
        <v>142</v>
      </c>
      <c r="P1007">
        <f>P1006+COUNTIF(전체당첨내역!$B1007:$G1007,15)</f>
        <v>136</v>
      </c>
      <c r="Q1007">
        <f>Q1006+COUNTIF(전체당첨내역!$B1007:$G1007,16)</f>
        <v>132</v>
      </c>
      <c r="R1007">
        <f>R1006+COUNTIF(전체당첨내역!$B1007:$G1007,17)</f>
        <v>145</v>
      </c>
      <c r="S1007">
        <f>S1006+COUNTIF(전체당첨내역!$B1007:$G1007,18)</f>
        <v>148</v>
      </c>
      <c r="T1007">
        <f>T1006+COUNTIF(전체당첨내역!$B1007:$G1007,19)</f>
        <v>133</v>
      </c>
      <c r="U1007">
        <f>U1006+COUNTIF(전체당첨내역!$B1007:$G1007,20)</f>
        <v>140</v>
      </c>
      <c r="V1007">
        <f>V1006+COUNTIF(전체당첨내역!$B1007:$G1007,21)</f>
        <v>135</v>
      </c>
      <c r="W1007">
        <f>W1006+COUNTIF(전체당첨내역!$B1007:$G1007,22)</f>
        <v>114</v>
      </c>
      <c r="X1007">
        <f>X1006+COUNTIF(전체당첨내역!$B1007:$G1007,23)</f>
        <v>121</v>
      </c>
      <c r="Y1007">
        <f>Y1006+COUNTIF(전체당첨내역!$B1007:$G1007,24)</f>
        <v>136</v>
      </c>
      <c r="Z1007">
        <f>Z1006+COUNTIF(전체당첨내역!$B1007:$G1007,25)</f>
        <v>129</v>
      </c>
      <c r="AA1007">
        <f>AA1006+COUNTIF(전체당첨내역!$B1007:$G1007,26)</f>
        <v>132</v>
      </c>
      <c r="AB1007">
        <f>AB1006+COUNTIF(전체당첨내역!$B1007:$G1007,27)</f>
        <v>146</v>
      </c>
      <c r="AC1007">
        <f>AC1006+COUNTIF(전체당첨내역!$B1007:$G1007,28)</f>
        <v>124</v>
      </c>
      <c r="AD1007">
        <f>AD1006+COUNTIF(전체당첨내역!$B1007:$G1007,29)</f>
        <v>124</v>
      </c>
      <c r="AE1007">
        <f>AE1006+COUNTIF(전체당첨내역!$B1007:$G1007,30)</f>
        <v>121</v>
      </c>
      <c r="AF1007">
        <f>AF1006+COUNTIF(전체당첨내역!$B1007:$G1007,31)</f>
        <v>135</v>
      </c>
      <c r="AG1007">
        <f>AG1006+COUNTIF(전체당첨내역!$B1007:$G1007,32)</f>
        <v>114</v>
      </c>
      <c r="AH1007">
        <f>AH1006+COUNTIF(전체당첨내역!$B1007:$G1007,33)</f>
        <v>140</v>
      </c>
      <c r="AI1007">
        <f>AI1006+COUNTIF(전체당첨내역!$B1007:$G1007,34)</f>
        <v>152</v>
      </c>
      <c r="AJ1007">
        <f>AJ1006+COUNTIF(전체당첨내역!$B1007:$G1007,35)</f>
        <v>125</v>
      </c>
      <c r="AK1007">
        <f>AK1006+COUNTIF(전체당첨내역!$B1007:$G1007,36)</f>
        <v>134</v>
      </c>
      <c r="AL1007">
        <f>AL1006+COUNTIF(전체당첨내역!$B1007:$G1007,37)</f>
        <v>141</v>
      </c>
      <c r="AM1007">
        <f>AM1006+COUNTIF(전체당첨내역!$B1007:$G1007,38)</f>
        <v>133</v>
      </c>
      <c r="AN1007">
        <f>AN1006+COUNTIF(전체당첨내역!$B1007:$G1007,39)</f>
        <v>145</v>
      </c>
      <c r="AO1007">
        <f>AO1006+COUNTIF(전체당첨내역!$B1007:$G1007,40)</f>
        <v>141</v>
      </c>
      <c r="AP1007">
        <f>AP1006+COUNTIF(전체당첨내역!$B1007:$G1007,41)</f>
        <v>123</v>
      </c>
      <c r="AQ1007">
        <f>AQ1006+COUNTIF(전체당첨내역!$B1007:$G1007,42)</f>
        <v>133</v>
      </c>
      <c r="AR1007">
        <f>AR1006+COUNTIF(전체당첨내역!$B1007:$G1007,43)</f>
        <v>146</v>
      </c>
      <c r="AS1007">
        <f>AS1006+COUNTIF(전체당첨내역!$B1007:$G1007,44)</f>
        <v>135</v>
      </c>
      <c r="AT1007">
        <f>AT1006+COUNTIF(전체당첨내역!$B1007:$G1007,45)</f>
        <v>140</v>
      </c>
    </row>
    <row r="1008" spans="1:46" ht="16.5" customHeight="1">
      <c r="A1008">
        <v>1007</v>
      </c>
      <c r="B1008">
        <f>B1007+COUNTIF(전체당첨내역!$B1008:$G1008,1)</f>
        <v>143</v>
      </c>
      <c r="C1008">
        <f>C1007+COUNTIF(전체당첨내역!$B1008:$G1008,2)</f>
        <v>136</v>
      </c>
      <c r="D1008">
        <f>D1007+COUNTIF(전체당첨내역!$B1008:$G1008,3)</f>
        <v>134</v>
      </c>
      <c r="E1008">
        <f>E1007+COUNTIF(전체당첨내역!$B1008:$G1008,4)</f>
        <v>139</v>
      </c>
      <c r="F1008">
        <f>F1007+COUNTIF(전체당첨내역!$B1008:$G1008,5)</f>
        <v>130</v>
      </c>
      <c r="G1008">
        <f>G1007+COUNTIF(전체당첨내역!$B1008:$G1008,6)</f>
        <v>126</v>
      </c>
      <c r="H1008">
        <f>H1007+COUNTIF(전체당첨내역!$B1008:$G1008,7)</f>
        <v>133</v>
      </c>
      <c r="I1008">
        <f>I1007+COUNTIF(전체당첨내역!$B1008:$G1008,8)</f>
        <v>134</v>
      </c>
      <c r="J1008">
        <f>J1007+COUNTIF(전체당첨내역!$B1008:$G1008,9)</f>
        <v>106</v>
      </c>
      <c r="K1008">
        <f>K1007+COUNTIF(전체당첨내역!$B1008:$G1008,10)</f>
        <v>139</v>
      </c>
      <c r="L1008">
        <f>L1007+COUNTIF(전체당첨내역!$B1008:$G1008,11)</f>
        <v>136</v>
      </c>
      <c r="M1008">
        <f>M1007+COUNTIF(전체당첨내역!$B1008:$G1008,12)</f>
        <v>142</v>
      </c>
      <c r="N1008">
        <f>N1007+COUNTIF(전체당첨내역!$B1008:$G1008,13)</f>
        <v>145</v>
      </c>
      <c r="O1008">
        <f>O1007+COUNTIF(전체당첨내역!$B1008:$G1008,14)</f>
        <v>142</v>
      </c>
      <c r="P1008">
        <f>P1007+COUNTIF(전체당첨내역!$B1008:$G1008,15)</f>
        <v>136</v>
      </c>
      <c r="Q1008">
        <f>Q1007+COUNTIF(전체당첨내역!$B1008:$G1008,16)</f>
        <v>133</v>
      </c>
      <c r="R1008">
        <f>R1007+COUNTIF(전체당첨내역!$B1008:$G1008,17)</f>
        <v>145</v>
      </c>
      <c r="S1008">
        <f>S1007+COUNTIF(전체당첨내역!$B1008:$G1008,18)</f>
        <v>148</v>
      </c>
      <c r="T1008">
        <f>T1007+COUNTIF(전체당첨내역!$B1008:$G1008,19)</f>
        <v>134</v>
      </c>
      <c r="U1008">
        <f>U1007+COUNTIF(전체당첨내역!$B1008:$G1008,20)</f>
        <v>140</v>
      </c>
      <c r="V1008">
        <f>V1007+COUNTIF(전체당첨내역!$B1008:$G1008,21)</f>
        <v>136</v>
      </c>
      <c r="W1008">
        <f>W1007+COUNTIF(전체당첨내역!$B1008:$G1008,22)</f>
        <v>114</v>
      </c>
      <c r="X1008">
        <f>X1007+COUNTIF(전체당첨내역!$B1008:$G1008,23)</f>
        <v>121</v>
      </c>
      <c r="Y1008">
        <f>Y1007+COUNTIF(전체당첨내역!$B1008:$G1008,24)</f>
        <v>136</v>
      </c>
      <c r="Z1008">
        <f>Z1007+COUNTIF(전체당첨내역!$B1008:$G1008,25)</f>
        <v>130</v>
      </c>
      <c r="AA1008">
        <f>AA1007+COUNTIF(전체당첨내역!$B1008:$G1008,26)</f>
        <v>132</v>
      </c>
      <c r="AB1008">
        <f>AB1007+COUNTIF(전체당첨내역!$B1008:$G1008,27)</f>
        <v>146</v>
      </c>
      <c r="AC1008">
        <f>AC1007+COUNTIF(전체당첨내역!$B1008:$G1008,28)</f>
        <v>124</v>
      </c>
      <c r="AD1008">
        <f>AD1007+COUNTIF(전체당첨내역!$B1008:$G1008,29)</f>
        <v>124</v>
      </c>
      <c r="AE1008">
        <f>AE1007+COUNTIF(전체당첨내역!$B1008:$G1008,30)</f>
        <v>121</v>
      </c>
      <c r="AF1008">
        <f>AF1007+COUNTIF(전체당첨내역!$B1008:$G1008,31)</f>
        <v>135</v>
      </c>
      <c r="AG1008">
        <f>AG1007+COUNTIF(전체당첨내역!$B1008:$G1008,32)</f>
        <v>114</v>
      </c>
      <c r="AH1008">
        <f>AH1007+COUNTIF(전체당첨내역!$B1008:$G1008,33)</f>
        <v>140</v>
      </c>
      <c r="AI1008">
        <f>AI1007+COUNTIF(전체당첨내역!$B1008:$G1008,34)</f>
        <v>152</v>
      </c>
      <c r="AJ1008">
        <f>AJ1007+COUNTIF(전체당첨내역!$B1008:$G1008,35)</f>
        <v>125</v>
      </c>
      <c r="AK1008">
        <f>AK1007+COUNTIF(전체당첨내역!$B1008:$G1008,36)</f>
        <v>134</v>
      </c>
      <c r="AL1008">
        <f>AL1007+COUNTIF(전체당첨내역!$B1008:$G1008,37)</f>
        <v>141</v>
      </c>
      <c r="AM1008">
        <f>AM1007+COUNTIF(전체당첨내역!$B1008:$G1008,38)</f>
        <v>133</v>
      </c>
      <c r="AN1008">
        <f>AN1007+COUNTIF(전체당첨내역!$B1008:$G1008,39)</f>
        <v>145</v>
      </c>
      <c r="AO1008">
        <f>AO1007+COUNTIF(전체당첨내역!$B1008:$G1008,40)</f>
        <v>141</v>
      </c>
      <c r="AP1008">
        <f>AP1007+COUNTIF(전체당첨내역!$B1008:$G1008,41)</f>
        <v>123</v>
      </c>
      <c r="AQ1008">
        <f>AQ1007+COUNTIF(전체당첨내역!$B1008:$G1008,42)</f>
        <v>133</v>
      </c>
      <c r="AR1008">
        <f>AR1007+COUNTIF(전체당첨내역!$B1008:$G1008,43)</f>
        <v>146</v>
      </c>
      <c r="AS1008">
        <f>AS1007+COUNTIF(전체당첨내역!$B1008:$G1008,44)</f>
        <v>135</v>
      </c>
      <c r="AT1008">
        <f>AT1007+COUNTIF(전체당첨내역!$B1008:$G1008,45)</f>
        <v>140</v>
      </c>
    </row>
    <row r="1009" spans="1:46" ht="16.5" customHeight="1">
      <c r="A1009">
        <v>1008</v>
      </c>
      <c r="B1009">
        <f>B1008+COUNTIF(전체당첨내역!$B1009:$G1009,1)</f>
        <v>143</v>
      </c>
      <c r="C1009">
        <f>C1008+COUNTIF(전체당첨내역!$B1009:$G1009,2)</f>
        <v>136</v>
      </c>
      <c r="D1009">
        <f>D1008+COUNTIF(전체당첨내역!$B1009:$G1009,3)</f>
        <v>134</v>
      </c>
      <c r="E1009">
        <f>E1008+COUNTIF(전체당첨내역!$B1009:$G1009,4)</f>
        <v>139</v>
      </c>
      <c r="F1009">
        <f>F1008+COUNTIF(전체당첨내역!$B1009:$G1009,5)</f>
        <v>130</v>
      </c>
      <c r="G1009">
        <f>G1008+COUNTIF(전체당첨내역!$B1009:$G1009,6)</f>
        <v>126</v>
      </c>
      <c r="H1009">
        <f>H1008+COUNTIF(전체당첨내역!$B1009:$G1009,7)</f>
        <v>133</v>
      </c>
      <c r="I1009">
        <f>I1008+COUNTIF(전체당첨내역!$B1009:$G1009,8)</f>
        <v>134</v>
      </c>
      <c r="J1009">
        <f>J1008+COUNTIF(전체당첨내역!$B1009:$G1009,9)</f>
        <v>107</v>
      </c>
      <c r="K1009">
        <f>K1008+COUNTIF(전체당첨내역!$B1009:$G1009,10)</f>
        <v>139</v>
      </c>
      <c r="L1009">
        <f>L1008+COUNTIF(전체당첨내역!$B1009:$G1009,11)</f>
        <v>137</v>
      </c>
      <c r="M1009">
        <f>M1008+COUNTIF(전체당첨내역!$B1009:$G1009,12)</f>
        <v>142</v>
      </c>
      <c r="N1009">
        <f>N1008+COUNTIF(전체당첨내역!$B1009:$G1009,13)</f>
        <v>145</v>
      </c>
      <c r="O1009">
        <f>O1008+COUNTIF(전체당첨내역!$B1009:$G1009,14)</f>
        <v>142</v>
      </c>
      <c r="P1009">
        <f>P1008+COUNTIF(전체당첨내역!$B1009:$G1009,15)</f>
        <v>136</v>
      </c>
      <c r="Q1009">
        <f>Q1008+COUNTIF(전체당첨내역!$B1009:$G1009,16)</f>
        <v>133</v>
      </c>
      <c r="R1009">
        <f>R1008+COUNTIF(전체당첨내역!$B1009:$G1009,17)</f>
        <v>145</v>
      </c>
      <c r="S1009">
        <f>S1008+COUNTIF(전체당첨내역!$B1009:$G1009,18)</f>
        <v>148</v>
      </c>
      <c r="T1009">
        <f>T1008+COUNTIF(전체당첨내역!$B1009:$G1009,19)</f>
        <v>134</v>
      </c>
      <c r="U1009">
        <f>U1008+COUNTIF(전체당첨내역!$B1009:$G1009,20)</f>
        <v>140</v>
      </c>
      <c r="V1009">
        <f>V1008+COUNTIF(전체당첨내역!$B1009:$G1009,21)</f>
        <v>136</v>
      </c>
      <c r="W1009">
        <f>W1008+COUNTIF(전체당첨내역!$B1009:$G1009,22)</f>
        <v>114</v>
      </c>
      <c r="X1009">
        <f>X1008+COUNTIF(전체당첨내역!$B1009:$G1009,23)</f>
        <v>121</v>
      </c>
      <c r="Y1009">
        <f>Y1008+COUNTIF(전체당첨내역!$B1009:$G1009,24)</f>
        <v>136</v>
      </c>
      <c r="Z1009">
        <f>Z1008+COUNTIF(전체당첨내역!$B1009:$G1009,25)</f>
        <v>130</v>
      </c>
      <c r="AA1009">
        <f>AA1008+COUNTIF(전체당첨내역!$B1009:$G1009,26)</f>
        <v>132</v>
      </c>
      <c r="AB1009">
        <f>AB1008+COUNTIF(전체당첨내역!$B1009:$G1009,27)</f>
        <v>146</v>
      </c>
      <c r="AC1009">
        <f>AC1008+COUNTIF(전체당첨내역!$B1009:$G1009,28)</f>
        <v>124</v>
      </c>
      <c r="AD1009">
        <f>AD1008+COUNTIF(전체당첨내역!$B1009:$G1009,29)</f>
        <v>124</v>
      </c>
      <c r="AE1009">
        <f>AE1008+COUNTIF(전체당첨내역!$B1009:$G1009,30)</f>
        <v>122</v>
      </c>
      <c r="AF1009">
        <f>AF1008+COUNTIF(전체당첨내역!$B1009:$G1009,31)</f>
        <v>136</v>
      </c>
      <c r="AG1009">
        <f>AG1008+COUNTIF(전체당첨내역!$B1009:$G1009,32)</f>
        <v>114</v>
      </c>
      <c r="AH1009">
        <f>AH1008+COUNTIF(전체당첨내역!$B1009:$G1009,33)</f>
        <v>140</v>
      </c>
      <c r="AI1009">
        <f>AI1008+COUNTIF(전체당첨내역!$B1009:$G1009,34)</f>
        <v>152</v>
      </c>
      <c r="AJ1009">
        <f>AJ1008+COUNTIF(전체당첨내역!$B1009:$G1009,35)</f>
        <v>125</v>
      </c>
      <c r="AK1009">
        <f>AK1008+COUNTIF(전체당첨내역!$B1009:$G1009,36)</f>
        <v>134</v>
      </c>
      <c r="AL1009">
        <f>AL1008+COUNTIF(전체당첨내역!$B1009:$G1009,37)</f>
        <v>141</v>
      </c>
      <c r="AM1009">
        <f>AM1008+COUNTIF(전체당첨내역!$B1009:$G1009,38)</f>
        <v>133</v>
      </c>
      <c r="AN1009">
        <f>AN1008+COUNTIF(전체당첨내역!$B1009:$G1009,39)</f>
        <v>145</v>
      </c>
      <c r="AO1009">
        <f>AO1008+COUNTIF(전체당첨내역!$B1009:$G1009,40)</f>
        <v>141</v>
      </c>
      <c r="AP1009">
        <f>AP1008+COUNTIF(전체당첨내역!$B1009:$G1009,41)</f>
        <v>124</v>
      </c>
      <c r="AQ1009">
        <f>AQ1008+COUNTIF(전체당첨내역!$B1009:$G1009,42)</f>
        <v>133</v>
      </c>
      <c r="AR1009">
        <f>AR1008+COUNTIF(전체당첨내역!$B1009:$G1009,43)</f>
        <v>146</v>
      </c>
      <c r="AS1009">
        <f>AS1008+COUNTIF(전체당첨내역!$B1009:$G1009,44)</f>
        <v>136</v>
      </c>
      <c r="AT1009">
        <f>AT1008+COUNTIF(전체당첨내역!$B1009:$G1009,45)</f>
        <v>140</v>
      </c>
    </row>
    <row r="1010" spans="1:46" ht="16.5" customHeight="1">
      <c r="A1010">
        <v>1009</v>
      </c>
      <c r="B1010">
        <f>B1009+COUNTIF(전체당첨내역!$B1010:$G1010,1)</f>
        <v>143</v>
      </c>
      <c r="C1010">
        <f>C1009+COUNTIF(전체당첨내역!$B1010:$G1010,2)</f>
        <v>136</v>
      </c>
      <c r="D1010">
        <f>D1009+COUNTIF(전체당첨내역!$B1010:$G1010,3)</f>
        <v>134</v>
      </c>
      <c r="E1010">
        <f>E1009+COUNTIF(전체당첨내역!$B1010:$G1010,4)</f>
        <v>139</v>
      </c>
      <c r="F1010">
        <f>F1009+COUNTIF(전체당첨내역!$B1010:$G1010,5)</f>
        <v>130</v>
      </c>
      <c r="G1010">
        <f>G1009+COUNTIF(전체당첨내역!$B1010:$G1010,6)</f>
        <v>126</v>
      </c>
      <c r="H1010">
        <f>H1009+COUNTIF(전체당첨내역!$B1010:$G1010,7)</f>
        <v>133</v>
      </c>
      <c r="I1010">
        <f>I1009+COUNTIF(전체당첨내역!$B1010:$G1010,8)</f>
        <v>134</v>
      </c>
      <c r="J1010">
        <f>J1009+COUNTIF(전체당첨내역!$B1010:$G1010,9)</f>
        <v>107</v>
      </c>
      <c r="K1010">
        <f>K1009+COUNTIF(전체당첨내역!$B1010:$G1010,10)</f>
        <v>139</v>
      </c>
      <c r="L1010">
        <f>L1009+COUNTIF(전체당첨내역!$B1010:$G1010,11)</f>
        <v>137</v>
      </c>
      <c r="M1010">
        <f>M1009+COUNTIF(전체당첨내역!$B1010:$G1010,12)</f>
        <v>142</v>
      </c>
      <c r="N1010">
        <f>N1009+COUNTIF(전체당첨내역!$B1010:$G1010,13)</f>
        <v>145</v>
      </c>
      <c r="O1010">
        <f>O1009+COUNTIF(전체당첨내역!$B1010:$G1010,14)</f>
        <v>142</v>
      </c>
      <c r="P1010">
        <f>P1009+COUNTIF(전체당첨내역!$B1010:$G1010,15)</f>
        <v>137</v>
      </c>
      <c r="Q1010">
        <f>Q1009+COUNTIF(전체당첨내역!$B1010:$G1010,16)</f>
        <v>133</v>
      </c>
      <c r="R1010">
        <f>R1009+COUNTIF(전체당첨내역!$B1010:$G1010,17)</f>
        <v>145</v>
      </c>
      <c r="S1010">
        <f>S1009+COUNTIF(전체당첨내역!$B1010:$G1010,18)</f>
        <v>148</v>
      </c>
      <c r="T1010">
        <f>T1009+COUNTIF(전체당첨내역!$B1010:$G1010,19)</f>
        <v>134</v>
      </c>
      <c r="U1010">
        <f>U1009+COUNTIF(전체당첨내역!$B1010:$G1010,20)</f>
        <v>140</v>
      </c>
      <c r="V1010">
        <f>V1009+COUNTIF(전체당첨내역!$B1010:$G1010,21)</f>
        <v>136</v>
      </c>
      <c r="W1010">
        <f>W1009+COUNTIF(전체당첨내역!$B1010:$G1010,22)</f>
        <v>114</v>
      </c>
      <c r="X1010">
        <f>X1009+COUNTIF(전체당첨내역!$B1010:$G1010,23)</f>
        <v>122</v>
      </c>
      <c r="Y1010">
        <f>Y1009+COUNTIF(전체당첨내역!$B1010:$G1010,24)</f>
        <v>136</v>
      </c>
      <c r="Z1010">
        <f>Z1009+COUNTIF(전체당첨내역!$B1010:$G1010,25)</f>
        <v>130</v>
      </c>
      <c r="AA1010">
        <f>AA1009+COUNTIF(전체당첨내역!$B1010:$G1010,26)</f>
        <v>132</v>
      </c>
      <c r="AB1010">
        <f>AB1009+COUNTIF(전체당첨내역!$B1010:$G1010,27)</f>
        <v>146</v>
      </c>
      <c r="AC1010">
        <f>AC1009+COUNTIF(전체당첨내역!$B1010:$G1010,28)</f>
        <v>124</v>
      </c>
      <c r="AD1010">
        <f>AD1009+COUNTIF(전체당첨내역!$B1010:$G1010,29)</f>
        <v>125</v>
      </c>
      <c r="AE1010">
        <f>AE1009+COUNTIF(전체당첨내역!$B1010:$G1010,30)</f>
        <v>122</v>
      </c>
      <c r="AF1010">
        <f>AF1009+COUNTIF(전체당첨내역!$B1010:$G1010,31)</f>
        <v>136</v>
      </c>
      <c r="AG1010">
        <f>AG1009+COUNTIF(전체당첨내역!$B1010:$G1010,32)</f>
        <v>114</v>
      </c>
      <c r="AH1010">
        <f>AH1009+COUNTIF(전체당첨내역!$B1010:$G1010,33)</f>
        <v>140</v>
      </c>
      <c r="AI1010">
        <f>AI1009+COUNTIF(전체당첨내역!$B1010:$G1010,34)</f>
        <v>153</v>
      </c>
      <c r="AJ1010">
        <f>AJ1009+COUNTIF(전체당첨내역!$B1010:$G1010,35)</f>
        <v>125</v>
      </c>
      <c r="AK1010">
        <f>AK1009+COUNTIF(전체당첨내역!$B1010:$G1010,36)</f>
        <v>134</v>
      </c>
      <c r="AL1010">
        <f>AL1009+COUNTIF(전체당첨내역!$B1010:$G1010,37)</f>
        <v>141</v>
      </c>
      <c r="AM1010">
        <f>AM1009+COUNTIF(전체당첨내역!$B1010:$G1010,38)</f>
        <v>133</v>
      </c>
      <c r="AN1010">
        <f>AN1009+COUNTIF(전체당첨내역!$B1010:$G1010,39)</f>
        <v>145</v>
      </c>
      <c r="AO1010">
        <f>AO1009+COUNTIF(전체당첨내역!$B1010:$G1010,40)</f>
        <v>142</v>
      </c>
      <c r="AP1010">
        <f>AP1009+COUNTIF(전체당첨내역!$B1010:$G1010,41)</f>
        <v>124</v>
      </c>
      <c r="AQ1010">
        <f>AQ1009+COUNTIF(전체당첨내역!$B1010:$G1010,42)</f>
        <v>133</v>
      </c>
      <c r="AR1010">
        <f>AR1009+COUNTIF(전체당첨내역!$B1010:$G1010,43)</f>
        <v>146</v>
      </c>
      <c r="AS1010">
        <f>AS1009+COUNTIF(전체당첨내역!$B1010:$G1010,44)</f>
        <v>137</v>
      </c>
      <c r="AT1010">
        <f>AT1009+COUNTIF(전체당첨내역!$B1010:$G1010,45)</f>
        <v>140</v>
      </c>
    </row>
    <row r="1011" spans="1:46" ht="16.5" customHeight="1">
      <c r="A1011">
        <v>1010</v>
      </c>
      <c r="B1011">
        <f>B1010+COUNTIF(전체당첨내역!$B1011:$G1011,1)</f>
        <v>143</v>
      </c>
      <c r="C1011">
        <f>C1010+COUNTIF(전체당첨내역!$B1011:$G1011,2)</f>
        <v>136</v>
      </c>
      <c r="D1011">
        <f>D1010+COUNTIF(전체당첨내역!$B1011:$G1011,3)</f>
        <v>134</v>
      </c>
      <c r="E1011">
        <f>E1010+COUNTIF(전체당첨내역!$B1011:$G1011,4)</f>
        <v>139</v>
      </c>
      <c r="F1011">
        <f>F1010+COUNTIF(전체당첨내역!$B1011:$G1011,5)</f>
        <v>130</v>
      </c>
      <c r="G1011">
        <f>G1010+COUNTIF(전체당첨내역!$B1011:$G1011,6)</f>
        <v>126</v>
      </c>
      <c r="H1011">
        <f>H1010+COUNTIF(전체당첨내역!$B1011:$G1011,7)</f>
        <v>133</v>
      </c>
      <c r="I1011">
        <f>I1010+COUNTIF(전체당첨내역!$B1011:$G1011,8)</f>
        <v>134</v>
      </c>
      <c r="J1011">
        <f>J1010+COUNTIF(전체당첨내역!$B1011:$G1011,9)</f>
        <v>108</v>
      </c>
      <c r="K1011">
        <f>K1010+COUNTIF(전체당첨내역!$B1011:$G1011,10)</f>
        <v>139</v>
      </c>
      <c r="L1011">
        <f>L1010+COUNTIF(전체당첨내역!$B1011:$G1011,11)</f>
        <v>137</v>
      </c>
      <c r="M1011">
        <f>M1010+COUNTIF(전체당첨내역!$B1011:$G1011,12)</f>
        <v>143</v>
      </c>
      <c r="N1011">
        <f>N1010+COUNTIF(전체당첨내역!$B1011:$G1011,13)</f>
        <v>145</v>
      </c>
      <c r="O1011">
        <f>O1010+COUNTIF(전체당첨내역!$B1011:$G1011,14)</f>
        <v>142</v>
      </c>
      <c r="P1011">
        <f>P1010+COUNTIF(전체당첨내역!$B1011:$G1011,15)</f>
        <v>138</v>
      </c>
      <c r="Q1011">
        <f>Q1010+COUNTIF(전체당첨내역!$B1011:$G1011,16)</f>
        <v>133</v>
      </c>
      <c r="R1011">
        <f>R1010+COUNTIF(전체당첨내역!$B1011:$G1011,17)</f>
        <v>145</v>
      </c>
      <c r="S1011">
        <f>S1010+COUNTIF(전체당첨내역!$B1011:$G1011,18)</f>
        <v>148</v>
      </c>
      <c r="T1011">
        <f>T1010+COUNTIF(전체당첨내역!$B1011:$G1011,19)</f>
        <v>134</v>
      </c>
      <c r="U1011">
        <f>U1010+COUNTIF(전체당첨내역!$B1011:$G1011,20)</f>
        <v>140</v>
      </c>
      <c r="V1011">
        <f>V1010+COUNTIF(전체당첨내역!$B1011:$G1011,21)</f>
        <v>136</v>
      </c>
      <c r="W1011">
        <f>W1010+COUNTIF(전체당첨내역!$B1011:$G1011,22)</f>
        <v>114</v>
      </c>
      <c r="X1011">
        <f>X1010+COUNTIF(전체당첨내역!$B1011:$G1011,23)</f>
        <v>122</v>
      </c>
      <c r="Y1011">
        <f>Y1010+COUNTIF(전체당첨내역!$B1011:$G1011,24)</f>
        <v>136</v>
      </c>
      <c r="Z1011">
        <f>Z1010+COUNTIF(전체당첨내역!$B1011:$G1011,25)</f>
        <v>131</v>
      </c>
      <c r="AA1011">
        <f>AA1010+COUNTIF(전체당첨내역!$B1011:$G1011,26)</f>
        <v>132</v>
      </c>
      <c r="AB1011">
        <f>AB1010+COUNTIF(전체당첨내역!$B1011:$G1011,27)</f>
        <v>146</v>
      </c>
      <c r="AC1011">
        <f>AC1010+COUNTIF(전체당첨내역!$B1011:$G1011,28)</f>
        <v>124</v>
      </c>
      <c r="AD1011">
        <f>AD1010+COUNTIF(전체당첨내역!$B1011:$G1011,29)</f>
        <v>125</v>
      </c>
      <c r="AE1011">
        <f>AE1010+COUNTIF(전체당첨내역!$B1011:$G1011,30)</f>
        <v>122</v>
      </c>
      <c r="AF1011">
        <f>AF1010+COUNTIF(전체당첨내역!$B1011:$G1011,31)</f>
        <v>136</v>
      </c>
      <c r="AG1011">
        <f>AG1010+COUNTIF(전체당첨내역!$B1011:$G1011,32)</f>
        <v>114</v>
      </c>
      <c r="AH1011">
        <f>AH1010+COUNTIF(전체당첨내역!$B1011:$G1011,33)</f>
        <v>140</v>
      </c>
      <c r="AI1011">
        <f>AI1010+COUNTIF(전체당첨내역!$B1011:$G1011,34)</f>
        <v>154</v>
      </c>
      <c r="AJ1011">
        <f>AJ1010+COUNTIF(전체당첨내역!$B1011:$G1011,35)</f>
        <v>125</v>
      </c>
      <c r="AK1011">
        <f>AK1010+COUNTIF(전체당첨내역!$B1011:$G1011,36)</f>
        <v>135</v>
      </c>
      <c r="AL1011">
        <f>AL1010+COUNTIF(전체당첨내역!$B1011:$G1011,37)</f>
        <v>141</v>
      </c>
      <c r="AM1011">
        <f>AM1010+COUNTIF(전체당첨내역!$B1011:$G1011,38)</f>
        <v>133</v>
      </c>
      <c r="AN1011">
        <f>AN1010+COUNTIF(전체당첨내역!$B1011:$G1011,39)</f>
        <v>145</v>
      </c>
      <c r="AO1011">
        <f>AO1010+COUNTIF(전체당첨내역!$B1011:$G1011,40)</f>
        <v>142</v>
      </c>
      <c r="AP1011">
        <f>AP1010+COUNTIF(전체당첨내역!$B1011:$G1011,41)</f>
        <v>124</v>
      </c>
      <c r="AQ1011">
        <f>AQ1010+COUNTIF(전체당첨내역!$B1011:$G1011,42)</f>
        <v>133</v>
      </c>
      <c r="AR1011">
        <f>AR1010+COUNTIF(전체당첨내역!$B1011:$G1011,43)</f>
        <v>146</v>
      </c>
      <c r="AS1011">
        <f>AS1010+COUNTIF(전체당첨내역!$B1011:$G1011,44)</f>
        <v>137</v>
      </c>
      <c r="AT1011">
        <f>AT1010+COUNTIF(전체당첨내역!$B1011:$G1011,45)</f>
        <v>140</v>
      </c>
    </row>
    <row r="1012" spans="1:46" ht="16.5" customHeight="1">
      <c r="A1012">
        <v>1011</v>
      </c>
      <c r="B1012">
        <f>B1011+COUNTIF(전체당첨내역!$B1012:$G1012,1)</f>
        <v>144</v>
      </c>
      <c r="C1012">
        <f>C1011+COUNTIF(전체당첨내역!$B1012:$G1012,2)</f>
        <v>136</v>
      </c>
      <c r="D1012">
        <f>D1011+COUNTIF(전체당첨내역!$B1012:$G1012,3)</f>
        <v>134</v>
      </c>
      <c r="E1012">
        <f>E1011+COUNTIF(전체당첨내역!$B1012:$G1012,4)</f>
        <v>139</v>
      </c>
      <c r="F1012">
        <f>F1011+COUNTIF(전체당첨내역!$B1012:$G1012,5)</f>
        <v>130</v>
      </c>
      <c r="G1012">
        <f>G1011+COUNTIF(전체당첨내역!$B1012:$G1012,6)</f>
        <v>126</v>
      </c>
      <c r="H1012">
        <f>H1011+COUNTIF(전체당첨내역!$B1012:$G1012,7)</f>
        <v>133</v>
      </c>
      <c r="I1012">
        <f>I1011+COUNTIF(전체당첨내역!$B1012:$G1012,8)</f>
        <v>134</v>
      </c>
      <c r="J1012">
        <f>J1011+COUNTIF(전체당첨내역!$B1012:$G1012,9)</f>
        <v>109</v>
      </c>
      <c r="K1012">
        <f>K1011+COUNTIF(전체당첨내역!$B1012:$G1012,10)</f>
        <v>139</v>
      </c>
      <c r="L1012">
        <f>L1011+COUNTIF(전체당첨내역!$B1012:$G1012,11)</f>
        <v>137</v>
      </c>
      <c r="M1012">
        <f>M1011+COUNTIF(전체당첨내역!$B1012:$G1012,12)</f>
        <v>144</v>
      </c>
      <c r="N1012">
        <f>N1011+COUNTIF(전체당첨내역!$B1012:$G1012,13)</f>
        <v>145</v>
      </c>
      <c r="O1012">
        <f>O1011+COUNTIF(전체당첨내역!$B1012:$G1012,14)</f>
        <v>142</v>
      </c>
      <c r="P1012">
        <f>P1011+COUNTIF(전체당첨내역!$B1012:$G1012,15)</f>
        <v>138</v>
      </c>
      <c r="Q1012">
        <f>Q1011+COUNTIF(전체당첨내역!$B1012:$G1012,16)</f>
        <v>133</v>
      </c>
      <c r="R1012">
        <f>R1011+COUNTIF(전체당첨내역!$B1012:$G1012,17)</f>
        <v>145</v>
      </c>
      <c r="S1012">
        <f>S1011+COUNTIF(전체당첨내역!$B1012:$G1012,18)</f>
        <v>148</v>
      </c>
      <c r="T1012">
        <f>T1011+COUNTIF(전체당첨내역!$B1012:$G1012,19)</f>
        <v>134</v>
      </c>
      <c r="U1012">
        <f>U1011+COUNTIF(전체당첨내역!$B1012:$G1012,20)</f>
        <v>140</v>
      </c>
      <c r="V1012">
        <f>V1011+COUNTIF(전체당첨내역!$B1012:$G1012,21)</f>
        <v>136</v>
      </c>
      <c r="W1012">
        <f>W1011+COUNTIF(전체당첨내역!$B1012:$G1012,22)</f>
        <v>114</v>
      </c>
      <c r="X1012">
        <f>X1011+COUNTIF(전체당첨내역!$B1012:$G1012,23)</f>
        <v>122</v>
      </c>
      <c r="Y1012">
        <f>Y1011+COUNTIF(전체당첨내역!$B1012:$G1012,24)</f>
        <v>136</v>
      </c>
      <c r="Z1012">
        <f>Z1011+COUNTIF(전체당첨내역!$B1012:$G1012,25)</f>
        <v>131</v>
      </c>
      <c r="AA1012">
        <f>AA1011+COUNTIF(전체당첨내역!$B1012:$G1012,26)</f>
        <v>133</v>
      </c>
      <c r="AB1012">
        <f>AB1011+COUNTIF(전체당첨내역!$B1012:$G1012,27)</f>
        <v>146</v>
      </c>
      <c r="AC1012">
        <f>AC1011+COUNTIF(전체당첨내역!$B1012:$G1012,28)</f>
        <v>124</v>
      </c>
      <c r="AD1012">
        <f>AD1011+COUNTIF(전체당첨내역!$B1012:$G1012,29)</f>
        <v>125</v>
      </c>
      <c r="AE1012">
        <f>AE1011+COUNTIF(전체당첨내역!$B1012:$G1012,30)</f>
        <v>122</v>
      </c>
      <c r="AF1012">
        <f>AF1011+COUNTIF(전체당첨내역!$B1012:$G1012,31)</f>
        <v>136</v>
      </c>
      <c r="AG1012">
        <f>AG1011+COUNTIF(전체당첨내역!$B1012:$G1012,32)</f>
        <v>114</v>
      </c>
      <c r="AH1012">
        <f>AH1011+COUNTIF(전체당첨내역!$B1012:$G1012,33)</f>
        <v>140</v>
      </c>
      <c r="AI1012">
        <f>AI1011+COUNTIF(전체당첨내역!$B1012:$G1012,34)</f>
        <v>154</v>
      </c>
      <c r="AJ1012">
        <f>AJ1011+COUNTIF(전체당첨내역!$B1012:$G1012,35)</f>
        <v>126</v>
      </c>
      <c r="AK1012">
        <f>AK1011+COUNTIF(전체당첨내역!$B1012:$G1012,36)</f>
        <v>135</v>
      </c>
      <c r="AL1012">
        <f>AL1011+COUNTIF(전체당첨내역!$B1012:$G1012,37)</f>
        <v>141</v>
      </c>
      <c r="AM1012">
        <f>AM1011+COUNTIF(전체당첨내역!$B1012:$G1012,38)</f>
        <v>134</v>
      </c>
      <c r="AN1012">
        <f>AN1011+COUNTIF(전체당첨내역!$B1012:$G1012,39)</f>
        <v>145</v>
      </c>
      <c r="AO1012">
        <f>AO1011+COUNTIF(전체당첨내역!$B1012:$G1012,40)</f>
        <v>142</v>
      </c>
      <c r="AP1012">
        <f>AP1011+COUNTIF(전체당첨내역!$B1012:$G1012,41)</f>
        <v>124</v>
      </c>
      <c r="AQ1012">
        <f>AQ1011+COUNTIF(전체당첨내역!$B1012:$G1012,42)</f>
        <v>133</v>
      </c>
      <c r="AR1012">
        <f>AR1011+COUNTIF(전체당첨내역!$B1012:$G1012,43)</f>
        <v>146</v>
      </c>
      <c r="AS1012">
        <f>AS1011+COUNTIF(전체당첨내역!$B1012:$G1012,44)</f>
        <v>137</v>
      </c>
      <c r="AT1012">
        <f>AT1011+COUNTIF(전체당첨내역!$B1012:$G1012,45)</f>
        <v>140</v>
      </c>
    </row>
    <row r="1013" spans="1:46" ht="16.5" customHeight="1">
      <c r="A1013">
        <v>1012</v>
      </c>
      <c r="B1013">
        <f>B1012+COUNTIF(전체당첨내역!$B1013:$G1013,1)</f>
        <v>144</v>
      </c>
      <c r="C1013">
        <f>C1012+COUNTIF(전체당첨내역!$B1013:$G1013,2)</f>
        <v>136</v>
      </c>
      <c r="D1013">
        <f>D1012+COUNTIF(전체당첨내역!$B1013:$G1013,3)</f>
        <v>134</v>
      </c>
      <c r="E1013">
        <f>E1012+COUNTIF(전체당첨내역!$B1013:$G1013,4)</f>
        <v>139</v>
      </c>
      <c r="F1013">
        <f>F1012+COUNTIF(전체당첨내역!$B1013:$G1013,5)</f>
        <v>131</v>
      </c>
      <c r="G1013">
        <f>G1012+COUNTIF(전체당첨내역!$B1013:$G1013,6)</f>
        <v>126</v>
      </c>
      <c r="H1013">
        <f>H1012+COUNTIF(전체당첨내역!$B1013:$G1013,7)</f>
        <v>133</v>
      </c>
      <c r="I1013">
        <f>I1012+COUNTIF(전체당첨내역!$B1013:$G1013,8)</f>
        <v>134</v>
      </c>
      <c r="J1013">
        <f>J1012+COUNTIF(전체당첨내역!$B1013:$G1013,9)</f>
        <v>109</v>
      </c>
      <c r="K1013">
        <f>K1012+COUNTIF(전체당첨내역!$B1013:$G1013,10)</f>
        <v>139</v>
      </c>
      <c r="L1013">
        <f>L1012+COUNTIF(전체당첨내역!$B1013:$G1013,11)</f>
        <v>138</v>
      </c>
      <c r="M1013">
        <f>M1012+COUNTIF(전체당첨내역!$B1013:$G1013,12)</f>
        <v>144</v>
      </c>
      <c r="N1013">
        <f>N1012+COUNTIF(전체당첨내역!$B1013:$G1013,13)</f>
        <v>145</v>
      </c>
      <c r="O1013">
        <f>O1012+COUNTIF(전체당첨내역!$B1013:$G1013,14)</f>
        <v>142</v>
      </c>
      <c r="P1013">
        <f>P1012+COUNTIF(전체당첨내역!$B1013:$G1013,15)</f>
        <v>138</v>
      </c>
      <c r="Q1013">
        <f>Q1012+COUNTIF(전체당첨내역!$B1013:$G1013,16)</f>
        <v>133</v>
      </c>
      <c r="R1013">
        <f>R1012+COUNTIF(전체당첨내역!$B1013:$G1013,17)</f>
        <v>145</v>
      </c>
      <c r="S1013">
        <f>S1012+COUNTIF(전체당첨내역!$B1013:$G1013,18)</f>
        <v>149</v>
      </c>
      <c r="T1013">
        <f>T1012+COUNTIF(전체당첨내역!$B1013:$G1013,19)</f>
        <v>134</v>
      </c>
      <c r="U1013">
        <f>U1012+COUNTIF(전체당첨내역!$B1013:$G1013,20)</f>
        <v>141</v>
      </c>
      <c r="V1013">
        <f>V1012+COUNTIF(전체당첨내역!$B1013:$G1013,21)</f>
        <v>136</v>
      </c>
      <c r="W1013">
        <f>W1012+COUNTIF(전체당첨내역!$B1013:$G1013,22)</f>
        <v>114</v>
      </c>
      <c r="X1013">
        <f>X1012+COUNTIF(전체당첨내역!$B1013:$G1013,23)</f>
        <v>122</v>
      </c>
      <c r="Y1013">
        <f>Y1012+COUNTIF(전체당첨내역!$B1013:$G1013,24)</f>
        <v>136</v>
      </c>
      <c r="Z1013">
        <f>Z1012+COUNTIF(전체당첨내역!$B1013:$G1013,25)</f>
        <v>131</v>
      </c>
      <c r="AA1013">
        <f>AA1012+COUNTIF(전체당첨내역!$B1013:$G1013,26)</f>
        <v>133</v>
      </c>
      <c r="AB1013">
        <f>AB1012+COUNTIF(전체당첨내역!$B1013:$G1013,27)</f>
        <v>146</v>
      </c>
      <c r="AC1013">
        <f>AC1012+COUNTIF(전체당첨내역!$B1013:$G1013,28)</f>
        <v>124</v>
      </c>
      <c r="AD1013">
        <f>AD1012+COUNTIF(전체당첨내역!$B1013:$G1013,29)</f>
        <v>125</v>
      </c>
      <c r="AE1013">
        <f>AE1012+COUNTIF(전체당첨내역!$B1013:$G1013,30)</f>
        <v>122</v>
      </c>
      <c r="AF1013">
        <f>AF1012+COUNTIF(전체당첨내역!$B1013:$G1013,31)</f>
        <v>136</v>
      </c>
      <c r="AG1013">
        <f>AG1012+COUNTIF(전체당첨내역!$B1013:$G1013,32)</f>
        <v>114</v>
      </c>
      <c r="AH1013">
        <f>AH1012+COUNTIF(전체당첨내역!$B1013:$G1013,33)</f>
        <v>140</v>
      </c>
      <c r="AI1013">
        <f>AI1012+COUNTIF(전체당첨내역!$B1013:$G1013,34)</f>
        <v>154</v>
      </c>
      <c r="AJ1013">
        <f>AJ1012+COUNTIF(전체당첨내역!$B1013:$G1013,35)</f>
        <v>127</v>
      </c>
      <c r="AK1013">
        <f>AK1012+COUNTIF(전체당첨내역!$B1013:$G1013,36)</f>
        <v>135</v>
      </c>
      <c r="AL1013">
        <f>AL1012+COUNTIF(전체당첨내역!$B1013:$G1013,37)</f>
        <v>141</v>
      </c>
      <c r="AM1013">
        <f>AM1012+COUNTIF(전체당첨내역!$B1013:$G1013,38)</f>
        <v>134</v>
      </c>
      <c r="AN1013">
        <f>AN1012+COUNTIF(전체당첨내역!$B1013:$G1013,39)</f>
        <v>145</v>
      </c>
      <c r="AO1013">
        <f>AO1012+COUNTIF(전체당첨내역!$B1013:$G1013,40)</f>
        <v>142</v>
      </c>
      <c r="AP1013">
        <f>AP1012+COUNTIF(전체당첨내역!$B1013:$G1013,41)</f>
        <v>124</v>
      </c>
      <c r="AQ1013">
        <f>AQ1012+COUNTIF(전체당첨내역!$B1013:$G1013,42)</f>
        <v>133</v>
      </c>
      <c r="AR1013">
        <f>AR1012+COUNTIF(전체당첨내역!$B1013:$G1013,43)</f>
        <v>146</v>
      </c>
      <c r="AS1013">
        <f>AS1012+COUNTIF(전체당첨내역!$B1013:$G1013,44)</f>
        <v>137</v>
      </c>
      <c r="AT1013">
        <f>AT1012+COUNTIF(전체당첨내역!$B1013:$G1013,45)</f>
        <v>141</v>
      </c>
    </row>
    <row r="1014" spans="1:46" ht="16.5" customHeight="1">
      <c r="A1014">
        <v>1013</v>
      </c>
      <c r="B1014">
        <f>B1013+COUNTIF(전체당첨내역!$B1014:$G1014,1)</f>
        <v>144</v>
      </c>
      <c r="C1014">
        <f>C1013+COUNTIF(전체당첨내역!$B1014:$G1014,2)</f>
        <v>136</v>
      </c>
      <c r="D1014">
        <f>D1013+COUNTIF(전체당첨내역!$B1014:$G1014,3)</f>
        <v>134</v>
      </c>
      <c r="E1014">
        <f>E1013+COUNTIF(전체당첨내역!$B1014:$G1014,4)</f>
        <v>139</v>
      </c>
      <c r="F1014">
        <f>F1013+COUNTIF(전체당첨내역!$B1014:$G1014,5)</f>
        <v>131</v>
      </c>
      <c r="G1014">
        <f>G1013+COUNTIF(전체당첨내역!$B1014:$G1014,6)</f>
        <v>126</v>
      </c>
      <c r="H1014">
        <f>H1013+COUNTIF(전체당첨내역!$B1014:$G1014,7)</f>
        <v>133</v>
      </c>
      <c r="I1014">
        <f>I1013+COUNTIF(전체당첨내역!$B1014:$G1014,8)</f>
        <v>134</v>
      </c>
      <c r="J1014">
        <f>J1013+COUNTIF(전체당첨내역!$B1014:$G1014,9)</f>
        <v>109</v>
      </c>
      <c r="K1014">
        <f>K1013+COUNTIF(전체당첨내역!$B1014:$G1014,10)</f>
        <v>139</v>
      </c>
      <c r="L1014">
        <f>L1013+COUNTIF(전체당첨내역!$B1014:$G1014,11)</f>
        <v>138</v>
      </c>
      <c r="M1014">
        <f>M1013+COUNTIF(전체당첨내역!$B1014:$G1014,12)</f>
        <v>144</v>
      </c>
      <c r="N1014">
        <f>N1013+COUNTIF(전체당첨내역!$B1014:$G1014,13)</f>
        <v>145</v>
      </c>
      <c r="O1014">
        <f>O1013+COUNTIF(전체당첨내역!$B1014:$G1014,14)</f>
        <v>142</v>
      </c>
      <c r="P1014">
        <f>P1013+COUNTIF(전체당첨내역!$B1014:$G1014,15)</f>
        <v>138</v>
      </c>
      <c r="Q1014">
        <f>Q1013+COUNTIF(전체당첨내역!$B1014:$G1014,16)</f>
        <v>133</v>
      </c>
      <c r="R1014">
        <f>R1013+COUNTIF(전체당첨내역!$B1014:$G1014,17)</f>
        <v>145</v>
      </c>
      <c r="S1014">
        <f>S1013+COUNTIF(전체당첨내역!$B1014:$G1014,18)</f>
        <v>149</v>
      </c>
      <c r="T1014">
        <f>T1013+COUNTIF(전체당첨내역!$B1014:$G1014,19)</f>
        <v>134</v>
      </c>
      <c r="U1014">
        <f>U1013+COUNTIF(전체당첨내역!$B1014:$G1014,20)</f>
        <v>141</v>
      </c>
      <c r="V1014">
        <f>V1013+COUNTIF(전체당첨내역!$B1014:$G1014,21)</f>
        <v>137</v>
      </c>
      <c r="W1014">
        <f>W1013+COUNTIF(전체당첨내역!$B1014:$G1014,22)</f>
        <v>115</v>
      </c>
      <c r="X1014">
        <f>X1013+COUNTIF(전체당첨내역!$B1014:$G1014,23)</f>
        <v>122</v>
      </c>
      <c r="Y1014">
        <f>Y1013+COUNTIF(전체당첨내역!$B1014:$G1014,24)</f>
        <v>136</v>
      </c>
      <c r="Z1014">
        <f>Z1013+COUNTIF(전체당첨내역!$B1014:$G1014,25)</f>
        <v>131</v>
      </c>
      <c r="AA1014">
        <f>AA1013+COUNTIF(전체당첨내역!$B1014:$G1014,26)</f>
        <v>134</v>
      </c>
      <c r="AB1014">
        <f>AB1013+COUNTIF(전체당첨내역!$B1014:$G1014,27)</f>
        <v>146</v>
      </c>
      <c r="AC1014">
        <f>AC1013+COUNTIF(전체당첨내역!$B1014:$G1014,28)</f>
        <v>124</v>
      </c>
      <c r="AD1014">
        <f>AD1013+COUNTIF(전체당첨내역!$B1014:$G1014,29)</f>
        <v>125</v>
      </c>
      <c r="AE1014">
        <f>AE1013+COUNTIF(전체당첨내역!$B1014:$G1014,30)</f>
        <v>122</v>
      </c>
      <c r="AF1014">
        <f>AF1013+COUNTIF(전체당첨내역!$B1014:$G1014,31)</f>
        <v>136</v>
      </c>
      <c r="AG1014">
        <f>AG1013+COUNTIF(전체당첨내역!$B1014:$G1014,32)</f>
        <v>114</v>
      </c>
      <c r="AH1014">
        <f>AH1013+COUNTIF(전체당첨내역!$B1014:$G1014,33)</f>
        <v>140</v>
      </c>
      <c r="AI1014">
        <f>AI1013+COUNTIF(전체당첨내역!$B1014:$G1014,34)</f>
        <v>155</v>
      </c>
      <c r="AJ1014">
        <f>AJ1013+COUNTIF(전체당첨내역!$B1014:$G1014,35)</f>
        <v>127</v>
      </c>
      <c r="AK1014">
        <f>AK1013+COUNTIF(전체당첨내역!$B1014:$G1014,36)</f>
        <v>136</v>
      </c>
      <c r="AL1014">
        <f>AL1013+COUNTIF(전체당첨내역!$B1014:$G1014,37)</f>
        <v>141</v>
      </c>
      <c r="AM1014">
        <f>AM1013+COUNTIF(전체당첨내역!$B1014:$G1014,38)</f>
        <v>134</v>
      </c>
      <c r="AN1014">
        <f>AN1013+COUNTIF(전체당첨내역!$B1014:$G1014,39)</f>
        <v>145</v>
      </c>
      <c r="AO1014">
        <f>AO1013+COUNTIF(전체당첨내역!$B1014:$G1014,40)</f>
        <v>142</v>
      </c>
      <c r="AP1014">
        <f>AP1013+COUNTIF(전체당첨내역!$B1014:$G1014,41)</f>
        <v>125</v>
      </c>
      <c r="AQ1014">
        <f>AQ1013+COUNTIF(전체당첨내역!$B1014:$G1014,42)</f>
        <v>133</v>
      </c>
      <c r="AR1014">
        <f>AR1013+COUNTIF(전체당첨내역!$B1014:$G1014,43)</f>
        <v>146</v>
      </c>
      <c r="AS1014">
        <f>AS1013+COUNTIF(전체당첨내역!$B1014:$G1014,44)</f>
        <v>137</v>
      </c>
      <c r="AT1014">
        <f>AT1013+COUNTIF(전체당첨내역!$B1014:$G1014,45)</f>
        <v>141</v>
      </c>
    </row>
    <row r="1015" spans="1:46" ht="16.5" customHeight="1">
      <c r="A1015">
        <v>1014</v>
      </c>
      <c r="B1015">
        <f>B1014+COUNTIF(전체당첨내역!$B1015:$G1015,1)</f>
        <v>144</v>
      </c>
      <c r="C1015">
        <f>C1014+COUNTIF(전체당첨내역!$B1015:$G1015,2)</f>
        <v>136</v>
      </c>
      <c r="D1015">
        <f>D1014+COUNTIF(전체당첨내역!$B1015:$G1015,3)</f>
        <v>135</v>
      </c>
      <c r="E1015">
        <f>E1014+COUNTIF(전체당첨내역!$B1015:$G1015,4)</f>
        <v>139</v>
      </c>
      <c r="F1015">
        <f>F1014+COUNTIF(전체당첨내역!$B1015:$G1015,5)</f>
        <v>131</v>
      </c>
      <c r="G1015">
        <f>G1014+COUNTIF(전체당첨내역!$B1015:$G1015,6)</f>
        <v>126</v>
      </c>
      <c r="H1015">
        <f>H1014+COUNTIF(전체당첨내역!$B1015:$G1015,7)</f>
        <v>133</v>
      </c>
      <c r="I1015">
        <f>I1014+COUNTIF(전체당첨내역!$B1015:$G1015,8)</f>
        <v>134</v>
      </c>
      <c r="J1015">
        <f>J1014+COUNTIF(전체당첨내역!$B1015:$G1015,9)</f>
        <v>109</v>
      </c>
      <c r="K1015">
        <f>K1014+COUNTIF(전체당첨내역!$B1015:$G1015,10)</f>
        <v>139</v>
      </c>
      <c r="L1015">
        <f>L1014+COUNTIF(전체당첨내역!$B1015:$G1015,11)</f>
        <v>139</v>
      </c>
      <c r="M1015">
        <f>M1014+COUNTIF(전체당첨내역!$B1015:$G1015,12)</f>
        <v>144</v>
      </c>
      <c r="N1015">
        <f>N1014+COUNTIF(전체당첨내역!$B1015:$G1015,13)</f>
        <v>145</v>
      </c>
      <c r="O1015">
        <f>O1014+COUNTIF(전체당첨내역!$B1015:$G1015,14)</f>
        <v>143</v>
      </c>
      <c r="P1015">
        <f>P1014+COUNTIF(전체당첨내역!$B1015:$G1015,15)</f>
        <v>138</v>
      </c>
      <c r="Q1015">
        <f>Q1014+COUNTIF(전체당첨내역!$B1015:$G1015,16)</f>
        <v>133</v>
      </c>
      <c r="R1015">
        <f>R1014+COUNTIF(전체당첨내역!$B1015:$G1015,17)</f>
        <v>145</v>
      </c>
      <c r="S1015">
        <f>S1014+COUNTIF(전체당첨내역!$B1015:$G1015,18)</f>
        <v>150</v>
      </c>
      <c r="T1015">
        <f>T1014+COUNTIF(전체당첨내역!$B1015:$G1015,19)</f>
        <v>134</v>
      </c>
      <c r="U1015">
        <f>U1014+COUNTIF(전체당첨내역!$B1015:$G1015,20)</f>
        <v>141</v>
      </c>
      <c r="V1015">
        <f>V1014+COUNTIF(전체당첨내역!$B1015:$G1015,21)</f>
        <v>137</v>
      </c>
      <c r="W1015">
        <f>W1014+COUNTIF(전체당첨내역!$B1015:$G1015,22)</f>
        <v>115</v>
      </c>
      <c r="X1015">
        <f>X1014+COUNTIF(전체당첨내역!$B1015:$G1015,23)</f>
        <v>122</v>
      </c>
      <c r="Y1015">
        <f>Y1014+COUNTIF(전체당첨내역!$B1015:$G1015,24)</f>
        <v>136</v>
      </c>
      <c r="Z1015">
        <f>Z1014+COUNTIF(전체당첨내역!$B1015:$G1015,25)</f>
        <v>131</v>
      </c>
      <c r="AA1015">
        <f>AA1014+COUNTIF(전체당첨내역!$B1015:$G1015,26)</f>
        <v>135</v>
      </c>
      <c r="AB1015">
        <f>AB1014+COUNTIF(전체당첨내역!$B1015:$G1015,27)</f>
        <v>147</v>
      </c>
      <c r="AC1015">
        <f>AC1014+COUNTIF(전체당첨내역!$B1015:$G1015,28)</f>
        <v>124</v>
      </c>
      <c r="AD1015">
        <f>AD1014+COUNTIF(전체당첨내역!$B1015:$G1015,29)</f>
        <v>125</v>
      </c>
      <c r="AE1015">
        <f>AE1014+COUNTIF(전체당첨내역!$B1015:$G1015,30)</f>
        <v>122</v>
      </c>
      <c r="AF1015">
        <f>AF1014+COUNTIF(전체당첨내역!$B1015:$G1015,31)</f>
        <v>136</v>
      </c>
      <c r="AG1015">
        <f>AG1014+COUNTIF(전체당첨내역!$B1015:$G1015,32)</f>
        <v>114</v>
      </c>
      <c r="AH1015">
        <f>AH1014+COUNTIF(전체당첨내역!$B1015:$G1015,33)</f>
        <v>140</v>
      </c>
      <c r="AI1015">
        <f>AI1014+COUNTIF(전체당첨내역!$B1015:$G1015,34)</f>
        <v>155</v>
      </c>
      <c r="AJ1015">
        <f>AJ1014+COUNTIF(전체당첨내역!$B1015:$G1015,35)</f>
        <v>127</v>
      </c>
      <c r="AK1015">
        <f>AK1014+COUNTIF(전체당첨내역!$B1015:$G1015,36)</f>
        <v>136</v>
      </c>
      <c r="AL1015">
        <f>AL1014+COUNTIF(전체당첨내역!$B1015:$G1015,37)</f>
        <v>141</v>
      </c>
      <c r="AM1015">
        <f>AM1014+COUNTIF(전체당첨내역!$B1015:$G1015,38)</f>
        <v>134</v>
      </c>
      <c r="AN1015">
        <f>AN1014+COUNTIF(전체당첨내역!$B1015:$G1015,39)</f>
        <v>145</v>
      </c>
      <c r="AO1015">
        <f>AO1014+COUNTIF(전체당첨내역!$B1015:$G1015,40)</f>
        <v>142</v>
      </c>
      <c r="AP1015">
        <f>AP1014+COUNTIF(전체당첨내역!$B1015:$G1015,41)</f>
        <v>125</v>
      </c>
      <c r="AQ1015">
        <f>AQ1014+COUNTIF(전체당첨내역!$B1015:$G1015,42)</f>
        <v>133</v>
      </c>
      <c r="AR1015">
        <f>AR1014+COUNTIF(전체당첨내역!$B1015:$G1015,43)</f>
        <v>146</v>
      </c>
      <c r="AS1015">
        <f>AS1014+COUNTIF(전체당첨내역!$B1015:$G1015,44)</f>
        <v>137</v>
      </c>
      <c r="AT1015">
        <f>AT1014+COUNTIF(전체당첨내역!$B1015:$G1015,45)</f>
        <v>141</v>
      </c>
    </row>
    <row r="1016" spans="1:46" ht="16.5" customHeight="1">
      <c r="A1016">
        <v>1015</v>
      </c>
      <c r="B1016">
        <f>B1015+COUNTIF(전체당첨내역!$B1016:$G1016,1)</f>
        <v>144</v>
      </c>
      <c r="C1016">
        <f>C1015+COUNTIF(전체당첨내역!$B1016:$G1016,2)</f>
        <v>136</v>
      </c>
      <c r="D1016">
        <f>D1015+COUNTIF(전체당첨내역!$B1016:$G1016,3)</f>
        <v>135</v>
      </c>
      <c r="E1016">
        <f>E1015+COUNTIF(전체당첨내역!$B1016:$G1016,4)</f>
        <v>139</v>
      </c>
      <c r="F1016">
        <f>F1015+COUNTIF(전체당첨내역!$B1016:$G1016,5)</f>
        <v>131</v>
      </c>
      <c r="G1016">
        <f>G1015+COUNTIF(전체당첨내역!$B1016:$G1016,6)</f>
        <v>126</v>
      </c>
      <c r="H1016">
        <f>H1015+COUNTIF(전체당첨내역!$B1016:$G1016,7)</f>
        <v>133</v>
      </c>
      <c r="I1016">
        <f>I1015+COUNTIF(전체당첨내역!$B1016:$G1016,8)</f>
        <v>134</v>
      </c>
      <c r="J1016">
        <f>J1015+COUNTIF(전체당첨내역!$B1016:$G1016,9)</f>
        <v>109</v>
      </c>
      <c r="K1016">
        <f>K1015+COUNTIF(전체당첨내역!$B1016:$G1016,10)</f>
        <v>139</v>
      </c>
      <c r="L1016">
        <f>L1015+COUNTIF(전체당첨내역!$B1016:$G1016,11)</f>
        <v>139</v>
      </c>
      <c r="M1016">
        <f>M1015+COUNTIF(전체당첨내역!$B1016:$G1016,12)</f>
        <v>144</v>
      </c>
      <c r="N1016">
        <f>N1015+COUNTIF(전체당첨내역!$B1016:$G1016,13)</f>
        <v>145</v>
      </c>
      <c r="O1016">
        <f>O1015+COUNTIF(전체당첨내역!$B1016:$G1016,14)</f>
        <v>144</v>
      </c>
      <c r="P1016">
        <f>P1015+COUNTIF(전체당첨내역!$B1016:$G1016,15)</f>
        <v>138</v>
      </c>
      <c r="Q1016">
        <f>Q1015+COUNTIF(전체당첨내역!$B1016:$G1016,16)</f>
        <v>133</v>
      </c>
      <c r="R1016">
        <f>R1015+COUNTIF(전체당첨내역!$B1016:$G1016,17)</f>
        <v>145</v>
      </c>
      <c r="S1016">
        <f>S1015+COUNTIF(전체당첨내역!$B1016:$G1016,18)</f>
        <v>150</v>
      </c>
      <c r="T1016">
        <f>T1015+COUNTIF(전체당첨내역!$B1016:$G1016,19)</f>
        <v>134</v>
      </c>
      <c r="U1016">
        <f>U1015+COUNTIF(전체당첨내역!$B1016:$G1016,20)</f>
        <v>141</v>
      </c>
      <c r="V1016">
        <f>V1015+COUNTIF(전체당첨내역!$B1016:$G1016,21)</f>
        <v>137</v>
      </c>
      <c r="W1016">
        <f>W1015+COUNTIF(전체당첨내역!$B1016:$G1016,22)</f>
        <v>115</v>
      </c>
      <c r="X1016">
        <f>X1015+COUNTIF(전체당첨내역!$B1016:$G1016,23)</f>
        <v>123</v>
      </c>
      <c r="Y1016">
        <f>Y1015+COUNTIF(전체당첨내역!$B1016:$G1016,24)</f>
        <v>136</v>
      </c>
      <c r="Z1016">
        <f>Z1015+COUNTIF(전체당첨내역!$B1016:$G1016,25)</f>
        <v>131</v>
      </c>
      <c r="AA1016">
        <f>AA1015+COUNTIF(전체당첨내역!$B1016:$G1016,26)</f>
        <v>135</v>
      </c>
      <c r="AB1016">
        <f>AB1015+COUNTIF(전체당첨내역!$B1016:$G1016,27)</f>
        <v>147</v>
      </c>
      <c r="AC1016">
        <f>AC1015+COUNTIF(전체당첨내역!$B1016:$G1016,28)</f>
        <v>124</v>
      </c>
      <c r="AD1016">
        <f>AD1015+COUNTIF(전체당첨내역!$B1016:$G1016,29)</f>
        <v>125</v>
      </c>
      <c r="AE1016">
        <f>AE1015+COUNTIF(전체당첨내역!$B1016:$G1016,30)</f>
        <v>122</v>
      </c>
      <c r="AF1016">
        <f>AF1015+COUNTIF(전체당첨내역!$B1016:$G1016,31)</f>
        <v>137</v>
      </c>
      <c r="AG1016">
        <f>AG1015+COUNTIF(전체당첨내역!$B1016:$G1016,32)</f>
        <v>114</v>
      </c>
      <c r="AH1016">
        <f>AH1015+COUNTIF(전체당첨내역!$B1016:$G1016,33)</f>
        <v>141</v>
      </c>
      <c r="AI1016">
        <f>AI1015+COUNTIF(전체당첨내역!$B1016:$G1016,34)</f>
        <v>155</v>
      </c>
      <c r="AJ1016">
        <f>AJ1015+COUNTIF(전체당첨내역!$B1016:$G1016,35)</f>
        <v>127</v>
      </c>
      <c r="AK1016">
        <f>AK1015+COUNTIF(전체당첨내역!$B1016:$G1016,36)</f>
        <v>136</v>
      </c>
      <c r="AL1016">
        <f>AL1015+COUNTIF(전체당첨내역!$B1016:$G1016,37)</f>
        <v>142</v>
      </c>
      <c r="AM1016">
        <f>AM1015+COUNTIF(전체당첨내역!$B1016:$G1016,38)</f>
        <v>134</v>
      </c>
      <c r="AN1016">
        <f>AN1015+COUNTIF(전체당첨내역!$B1016:$G1016,39)</f>
        <v>145</v>
      </c>
      <c r="AO1016">
        <f>AO1015+COUNTIF(전체당첨내역!$B1016:$G1016,40)</f>
        <v>143</v>
      </c>
      <c r="AP1016">
        <f>AP1015+COUNTIF(전체당첨내역!$B1016:$G1016,41)</f>
        <v>125</v>
      </c>
      <c r="AQ1016">
        <f>AQ1015+COUNTIF(전체당첨내역!$B1016:$G1016,42)</f>
        <v>133</v>
      </c>
      <c r="AR1016">
        <f>AR1015+COUNTIF(전체당첨내역!$B1016:$G1016,43)</f>
        <v>146</v>
      </c>
      <c r="AS1016">
        <f>AS1015+COUNTIF(전체당첨내역!$B1016:$G1016,44)</f>
        <v>137</v>
      </c>
      <c r="AT1016">
        <f>AT1015+COUNTIF(전체당첨내역!$B1016:$G1016,45)</f>
        <v>141</v>
      </c>
    </row>
    <row r="1017" spans="1:46" ht="16.5" customHeight="1">
      <c r="A1017">
        <v>1016</v>
      </c>
      <c r="B1017">
        <f>B1016+COUNTIF(전체당첨내역!$B1017:$G1017,1)</f>
        <v>144</v>
      </c>
      <c r="C1017">
        <f>C1016+COUNTIF(전체당첨내역!$B1017:$G1017,2)</f>
        <v>136</v>
      </c>
      <c r="D1017">
        <f>D1016+COUNTIF(전체당첨내역!$B1017:$G1017,3)</f>
        <v>135</v>
      </c>
      <c r="E1017">
        <f>E1016+COUNTIF(전체당첨내역!$B1017:$G1017,4)</f>
        <v>139</v>
      </c>
      <c r="F1017">
        <f>F1016+COUNTIF(전체당첨내역!$B1017:$G1017,5)</f>
        <v>131</v>
      </c>
      <c r="G1017">
        <f>G1016+COUNTIF(전체당첨내역!$B1017:$G1017,6)</f>
        <v>126</v>
      </c>
      <c r="H1017">
        <f>H1016+COUNTIF(전체당첨내역!$B1017:$G1017,7)</f>
        <v>133</v>
      </c>
      <c r="I1017">
        <f>I1016+COUNTIF(전체당첨내역!$B1017:$G1017,8)</f>
        <v>134</v>
      </c>
      <c r="J1017">
        <f>J1016+COUNTIF(전체당첨내역!$B1017:$G1017,9)</f>
        <v>109</v>
      </c>
      <c r="K1017">
        <f>K1016+COUNTIF(전체당첨내역!$B1017:$G1017,10)</f>
        <v>139</v>
      </c>
      <c r="L1017">
        <f>L1016+COUNTIF(전체당첨내역!$B1017:$G1017,11)</f>
        <v>139</v>
      </c>
      <c r="M1017">
        <f>M1016+COUNTIF(전체당첨내역!$B1017:$G1017,12)</f>
        <v>144</v>
      </c>
      <c r="N1017">
        <f>N1016+COUNTIF(전체당첨내역!$B1017:$G1017,13)</f>
        <v>145</v>
      </c>
      <c r="O1017">
        <f>O1016+COUNTIF(전체당첨내역!$B1017:$G1017,14)</f>
        <v>144</v>
      </c>
      <c r="P1017">
        <f>P1016+COUNTIF(전체당첨내역!$B1017:$G1017,15)</f>
        <v>139</v>
      </c>
      <c r="Q1017">
        <f>Q1016+COUNTIF(전체당첨내역!$B1017:$G1017,16)</f>
        <v>133</v>
      </c>
      <c r="R1017">
        <f>R1016+COUNTIF(전체당첨내역!$B1017:$G1017,17)</f>
        <v>145</v>
      </c>
      <c r="S1017">
        <f>S1016+COUNTIF(전체당첨내역!$B1017:$G1017,18)</f>
        <v>150</v>
      </c>
      <c r="T1017">
        <f>T1016+COUNTIF(전체당첨내역!$B1017:$G1017,19)</f>
        <v>134</v>
      </c>
      <c r="U1017">
        <f>U1016+COUNTIF(전체당첨내역!$B1017:$G1017,20)</f>
        <v>141</v>
      </c>
      <c r="V1017">
        <f>V1016+COUNTIF(전체당첨내역!$B1017:$G1017,21)</f>
        <v>137</v>
      </c>
      <c r="W1017">
        <f>W1016+COUNTIF(전체당첨내역!$B1017:$G1017,22)</f>
        <v>115</v>
      </c>
      <c r="X1017">
        <f>X1016+COUNTIF(전체당첨내역!$B1017:$G1017,23)</f>
        <v>123</v>
      </c>
      <c r="Y1017">
        <f>Y1016+COUNTIF(전체당첨내역!$B1017:$G1017,24)</f>
        <v>136</v>
      </c>
      <c r="Z1017">
        <f>Z1016+COUNTIF(전체당첨내역!$B1017:$G1017,25)</f>
        <v>131</v>
      </c>
      <c r="AA1017">
        <f>AA1016+COUNTIF(전체당첨내역!$B1017:$G1017,26)</f>
        <v>136</v>
      </c>
      <c r="AB1017">
        <f>AB1016+COUNTIF(전체당첨내역!$B1017:$G1017,27)</f>
        <v>147</v>
      </c>
      <c r="AC1017">
        <f>AC1016+COUNTIF(전체당첨내역!$B1017:$G1017,28)</f>
        <v>125</v>
      </c>
      <c r="AD1017">
        <f>AD1016+COUNTIF(전체당첨내역!$B1017:$G1017,29)</f>
        <v>125</v>
      </c>
      <c r="AE1017">
        <f>AE1016+COUNTIF(전체당첨내역!$B1017:$G1017,30)</f>
        <v>122</v>
      </c>
      <c r="AF1017">
        <f>AF1016+COUNTIF(전체당첨내역!$B1017:$G1017,31)</f>
        <v>137</v>
      </c>
      <c r="AG1017">
        <f>AG1016+COUNTIF(전체당첨내역!$B1017:$G1017,32)</f>
        <v>114</v>
      </c>
      <c r="AH1017">
        <f>AH1016+COUNTIF(전체당첨내역!$B1017:$G1017,33)</f>
        <v>141</v>
      </c>
      <c r="AI1017">
        <f>AI1016+COUNTIF(전체당첨내역!$B1017:$G1017,34)</f>
        <v>156</v>
      </c>
      <c r="AJ1017">
        <f>AJ1016+COUNTIF(전체당첨내역!$B1017:$G1017,35)</f>
        <v>127</v>
      </c>
      <c r="AK1017">
        <f>AK1016+COUNTIF(전체당첨내역!$B1017:$G1017,36)</f>
        <v>136</v>
      </c>
      <c r="AL1017">
        <f>AL1016+COUNTIF(전체당첨내역!$B1017:$G1017,37)</f>
        <v>142</v>
      </c>
      <c r="AM1017">
        <f>AM1016+COUNTIF(전체당첨내역!$B1017:$G1017,38)</f>
        <v>134</v>
      </c>
      <c r="AN1017">
        <f>AN1016+COUNTIF(전체당첨내역!$B1017:$G1017,39)</f>
        <v>145</v>
      </c>
      <c r="AO1017">
        <f>AO1016+COUNTIF(전체당첨내역!$B1017:$G1017,40)</f>
        <v>143</v>
      </c>
      <c r="AP1017">
        <f>AP1016+COUNTIF(전체당첨내역!$B1017:$G1017,41)</f>
        <v>126</v>
      </c>
      <c r="AQ1017">
        <f>AQ1016+COUNTIF(전체당첨내역!$B1017:$G1017,42)</f>
        <v>134</v>
      </c>
      <c r="AR1017">
        <f>AR1016+COUNTIF(전체당첨내역!$B1017:$G1017,43)</f>
        <v>146</v>
      </c>
      <c r="AS1017">
        <f>AS1016+COUNTIF(전체당첨내역!$B1017:$G1017,44)</f>
        <v>137</v>
      </c>
      <c r="AT1017">
        <f>AT1016+COUNTIF(전체당첨내역!$B1017:$G1017,45)</f>
        <v>141</v>
      </c>
    </row>
    <row r="1018" spans="1:46" ht="16.5" customHeight="1">
      <c r="A1018">
        <v>1017</v>
      </c>
      <c r="B1018">
        <f>B1017+COUNTIF(전체당첨내역!$B1018:$G1018,1)</f>
        <v>144</v>
      </c>
      <c r="C1018">
        <f>C1017+COUNTIF(전체당첨내역!$B1018:$G1018,2)</f>
        <v>136</v>
      </c>
      <c r="D1018">
        <f>D1017+COUNTIF(전체당첨내역!$B1018:$G1018,3)</f>
        <v>135</v>
      </c>
      <c r="E1018">
        <f>E1017+COUNTIF(전체당첨내역!$B1018:$G1018,4)</f>
        <v>139</v>
      </c>
      <c r="F1018">
        <f>F1017+COUNTIF(전체당첨내역!$B1018:$G1018,5)</f>
        <v>131</v>
      </c>
      <c r="G1018">
        <f>G1017+COUNTIF(전체당첨내역!$B1018:$G1018,6)</f>
        <v>126</v>
      </c>
      <c r="H1018">
        <f>H1017+COUNTIF(전체당첨내역!$B1018:$G1018,7)</f>
        <v>133</v>
      </c>
      <c r="I1018">
        <f>I1017+COUNTIF(전체당첨내역!$B1018:$G1018,8)</f>
        <v>134</v>
      </c>
      <c r="J1018">
        <f>J1017+COUNTIF(전체당첨내역!$B1018:$G1018,9)</f>
        <v>109</v>
      </c>
      <c r="K1018">
        <f>K1017+COUNTIF(전체당첨내역!$B1018:$G1018,10)</f>
        <v>139</v>
      </c>
      <c r="L1018">
        <f>L1017+COUNTIF(전체당첨내역!$B1018:$G1018,11)</f>
        <v>139</v>
      </c>
      <c r="M1018">
        <f>M1017+COUNTIF(전체당첨내역!$B1018:$G1018,12)</f>
        <v>145</v>
      </c>
      <c r="N1018">
        <f>N1017+COUNTIF(전체당첨내역!$B1018:$G1018,13)</f>
        <v>145</v>
      </c>
      <c r="O1018">
        <f>O1017+COUNTIF(전체당첨내역!$B1018:$G1018,14)</f>
        <v>144</v>
      </c>
      <c r="P1018">
        <f>P1017+COUNTIF(전체당첨내역!$B1018:$G1018,15)</f>
        <v>139</v>
      </c>
      <c r="Q1018">
        <f>Q1017+COUNTIF(전체당첨내역!$B1018:$G1018,16)</f>
        <v>133</v>
      </c>
      <c r="R1018">
        <f>R1017+COUNTIF(전체당첨내역!$B1018:$G1018,17)</f>
        <v>145</v>
      </c>
      <c r="S1018">
        <f>S1017+COUNTIF(전체당첨내역!$B1018:$G1018,18)</f>
        <v>151</v>
      </c>
      <c r="T1018">
        <f>T1017+COUNTIF(전체당첨내역!$B1018:$G1018,19)</f>
        <v>134</v>
      </c>
      <c r="U1018">
        <f>U1017+COUNTIF(전체당첨내역!$B1018:$G1018,20)</f>
        <v>141</v>
      </c>
      <c r="V1018">
        <f>V1017+COUNTIF(전체당첨내역!$B1018:$G1018,21)</f>
        <v>137</v>
      </c>
      <c r="W1018">
        <f>W1017+COUNTIF(전체당첨내역!$B1018:$G1018,22)</f>
        <v>116</v>
      </c>
      <c r="X1018">
        <f>X1017+COUNTIF(전체당첨내역!$B1018:$G1018,23)</f>
        <v>124</v>
      </c>
      <c r="Y1018">
        <f>Y1017+COUNTIF(전체당첨내역!$B1018:$G1018,24)</f>
        <v>136</v>
      </c>
      <c r="Z1018">
        <f>Z1017+COUNTIF(전체당첨내역!$B1018:$G1018,25)</f>
        <v>131</v>
      </c>
      <c r="AA1018">
        <f>AA1017+COUNTIF(전체당첨내역!$B1018:$G1018,26)</f>
        <v>136</v>
      </c>
      <c r="AB1018">
        <f>AB1017+COUNTIF(전체당첨내역!$B1018:$G1018,27)</f>
        <v>147</v>
      </c>
      <c r="AC1018">
        <f>AC1017+COUNTIF(전체당첨내역!$B1018:$G1018,28)</f>
        <v>125</v>
      </c>
      <c r="AD1018">
        <f>AD1017+COUNTIF(전체당첨내역!$B1018:$G1018,29)</f>
        <v>125</v>
      </c>
      <c r="AE1018">
        <f>AE1017+COUNTIF(전체당첨내역!$B1018:$G1018,30)</f>
        <v>123</v>
      </c>
      <c r="AF1018">
        <f>AF1017+COUNTIF(전체당첨내역!$B1018:$G1018,31)</f>
        <v>137</v>
      </c>
      <c r="AG1018">
        <f>AG1017+COUNTIF(전체당첨내역!$B1018:$G1018,32)</f>
        <v>114</v>
      </c>
      <c r="AH1018">
        <f>AH1017+COUNTIF(전체당첨내역!$B1018:$G1018,33)</f>
        <v>141</v>
      </c>
      <c r="AI1018">
        <f>AI1017+COUNTIF(전체당첨내역!$B1018:$G1018,34)</f>
        <v>157</v>
      </c>
      <c r="AJ1018">
        <f>AJ1017+COUNTIF(전체당첨내역!$B1018:$G1018,35)</f>
        <v>127</v>
      </c>
      <c r="AK1018">
        <f>AK1017+COUNTIF(전체당첨내역!$B1018:$G1018,36)</f>
        <v>136</v>
      </c>
      <c r="AL1018">
        <f>AL1017+COUNTIF(전체당첨내역!$B1018:$G1018,37)</f>
        <v>142</v>
      </c>
      <c r="AM1018">
        <f>AM1017+COUNTIF(전체당첨내역!$B1018:$G1018,38)</f>
        <v>134</v>
      </c>
      <c r="AN1018">
        <f>AN1017+COUNTIF(전체당첨내역!$B1018:$G1018,39)</f>
        <v>145</v>
      </c>
      <c r="AO1018">
        <f>AO1017+COUNTIF(전체당첨내역!$B1018:$G1018,40)</f>
        <v>143</v>
      </c>
      <c r="AP1018">
        <f>AP1017+COUNTIF(전체당첨내역!$B1018:$G1018,41)</f>
        <v>126</v>
      </c>
      <c r="AQ1018">
        <f>AQ1017+COUNTIF(전체당첨내역!$B1018:$G1018,42)</f>
        <v>134</v>
      </c>
      <c r="AR1018">
        <f>AR1017+COUNTIF(전체당첨내역!$B1018:$G1018,43)</f>
        <v>146</v>
      </c>
      <c r="AS1018">
        <f>AS1017+COUNTIF(전체당첨내역!$B1018:$G1018,44)</f>
        <v>137</v>
      </c>
      <c r="AT1018">
        <f>AT1017+COUNTIF(전체당첨내역!$B1018:$G1018,45)</f>
        <v>141</v>
      </c>
    </row>
    <row r="1019" spans="1:46" ht="16.5" customHeight="1">
      <c r="A1019">
        <v>1018</v>
      </c>
      <c r="B1019">
        <f>B1018+COUNTIF(전체당첨내역!$B1019:$G1019,1)</f>
        <v>144</v>
      </c>
      <c r="C1019">
        <f>C1018+COUNTIF(전체당첨내역!$B1019:$G1019,2)</f>
        <v>136</v>
      </c>
      <c r="D1019">
        <f>D1018+COUNTIF(전체당첨내역!$B1019:$G1019,3)</f>
        <v>136</v>
      </c>
      <c r="E1019">
        <f>E1018+COUNTIF(전체당첨내역!$B1019:$G1019,4)</f>
        <v>139</v>
      </c>
      <c r="F1019">
        <f>F1018+COUNTIF(전체당첨내역!$B1019:$G1019,5)</f>
        <v>131</v>
      </c>
      <c r="G1019">
        <f>G1018+COUNTIF(전체당첨내역!$B1019:$G1019,6)</f>
        <v>126</v>
      </c>
      <c r="H1019">
        <f>H1018+COUNTIF(전체당첨내역!$B1019:$G1019,7)</f>
        <v>133</v>
      </c>
      <c r="I1019">
        <f>I1018+COUNTIF(전체당첨내역!$B1019:$G1019,8)</f>
        <v>134</v>
      </c>
      <c r="J1019">
        <f>J1018+COUNTIF(전체당첨내역!$B1019:$G1019,9)</f>
        <v>109</v>
      </c>
      <c r="K1019">
        <f>K1018+COUNTIF(전체당첨내역!$B1019:$G1019,10)</f>
        <v>139</v>
      </c>
      <c r="L1019">
        <f>L1018+COUNTIF(전체당첨내역!$B1019:$G1019,11)</f>
        <v>139</v>
      </c>
      <c r="M1019">
        <f>M1018+COUNTIF(전체당첨내역!$B1019:$G1019,12)</f>
        <v>145</v>
      </c>
      <c r="N1019">
        <f>N1018+COUNTIF(전체당첨내역!$B1019:$G1019,13)</f>
        <v>145</v>
      </c>
      <c r="O1019">
        <f>O1018+COUNTIF(전체당첨내역!$B1019:$G1019,14)</f>
        <v>144</v>
      </c>
      <c r="P1019">
        <f>P1018+COUNTIF(전체당첨내역!$B1019:$G1019,15)</f>
        <v>139</v>
      </c>
      <c r="Q1019">
        <f>Q1018+COUNTIF(전체당첨내역!$B1019:$G1019,16)</f>
        <v>133</v>
      </c>
      <c r="R1019">
        <f>R1018+COUNTIF(전체당첨내역!$B1019:$G1019,17)</f>
        <v>145</v>
      </c>
      <c r="S1019">
        <f>S1018+COUNTIF(전체당첨내역!$B1019:$G1019,18)</f>
        <v>151</v>
      </c>
      <c r="T1019">
        <f>T1018+COUNTIF(전체당첨내역!$B1019:$G1019,19)</f>
        <v>135</v>
      </c>
      <c r="U1019">
        <f>U1018+COUNTIF(전체당첨내역!$B1019:$G1019,20)</f>
        <v>141</v>
      </c>
      <c r="V1019">
        <f>V1018+COUNTIF(전체당첨내역!$B1019:$G1019,21)</f>
        <v>138</v>
      </c>
      <c r="W1019">
        <f>W1018+COUNTIF(전체당첨내역!$B1019:$G1019,22)</f>
        <v>116</v>
      </c>
      <c r="X1019">
        <f>X1018+COUNTIF(전체당첨내역!$B1019:$G1019,23)</f>
        <v>124</v>
      </c>
      <c r="Y1019">
        <f>Y1018+COUNTIF(전체당첨내역!$B1019:$G1019,24)</f>
        <v>136</v>
      </c>
      <c r="Z1019">
        <f>Z1018+COUNTIF(전체당첨내역!$B1019:$G1019,25)</f>
        <v>132</v>
      </c>
      <c r="AA1019">
        <f>AA1018+COUNTIF(전체당첨내역!$B1019:$G1019,26)</f>
        <v>136</v>
      </c>
      <c r="AB1019">
        <f>AB1018+COUNTIF(전체당첨내역!$B1019:$G1019,27)</f>
        <v>147</v>
      </c>
      <c r="AC1019">
        <f>AC1018+COUNTIF(전체당첨내역!$B1019:$G1019,28)</f>
        <v>125</v>
      </c>
      <c r="AD1019">
        <f>AD1018+COUNTIF(전체당첨내역!$B1019:$G1019,29)</f>
        <v>125</v>
      </c>
      <c r="AE1019">
        <f>AE1018+COUNTIF(전체당첨내역!$B1019:$G1019,30)</f>
        <v>123</v>
      </c>
      <c r="AF1019">
        <f>AF1018+COUNTIF(전체당첨내역!$B1019:$G1019,31)</f>
        <v>137</v>
      </c>
      <c r="AG1019">
        <f>AG1018+COUNTIF(전체당첨내역!$B1019:$G1019,32)</f>
        <v>114</v>
      </c>
      <c r="AH1019">
        <f>AH1018+COUNTIF(전체당첨내역!$B1019:$G1019,33)</f>
        <v>141</v>
      </c>
      <c r="AI1019">
        <f>AI1018+COUNTIF(전체당첨내역!$B1019:$G1019,34)</f>
        <v>157</v>
      </c>
      <c r="AJ1019">
        <f>AJ1018+COUNTIF(전체당첨내역!$B1019:$G1019,35)</f>
        <v>127</v>
      </c>
      <c r="AK1019">
        <f>AK1018+COUNTIF(전체당첨내역!$B1019:$G1019,36)</f>
        <v>136</v>
      </c>
      <c r="AL1019">
        <f>AL1018+COUNTIF(전체당첨내역!$B1019:$G1019,37)</f>
        <v>143</v>
      </c>
      <c r="AM1019">
        <f>AM1018+COUNTIF(전체당첨내역!$B1019:$G1019,38)</f>
        <v>134</v>
      </c>
      <c r="AN1019">
        <f>AN1018+COUNTIF(전체당첨내역!$B1019:$G1019,39)</f>
        <v>145</v>
      </c>
      <c r="AO1019">
        <f>AO1018+COUNTIF(전체당첨내역!$B1019:$G1019,40)</f>
        <v>143</v>
      </c>
      <c r="AP1019">
        <f>AP1018+COUNTIF(전체당첨내역!$B1019:$G1019,41)</f>
        <v>126</v>
      </c>
      <c r="AQ1019">
        <f>AQ1018+COUNTIF(전체당첨내역!$B1019:$G1019,42)</f>
        <v>134</v>
      </c>
      <c r="AR1019">
        <f>AR1018+COUNTIF(전체당첨내역!$B1019:$G1019,43)</f>
        <v>146</v>
      </c>
      <c r="AS1019">
        <f>AS1018+COUNTIF(전체당첨내역!$B1019:$G1019,44)</f>
        <v>137</v>
      </c>
      <c r="AT1019">
        <f>AT1018+COUNTIF(전체당첨내역!$B1019:$G1019,45)</f>
        <v>142</v>
      </c>
    </row>
    <row r="1020" spans="1:46" ht="16.5" customHeight="1">
      <c r="A1020">
        <v>1019</v>
      </c>
      <c r="B1020">
        <f>B1019+COUNTIF(전체당첨내역!$B1020:$G1020,1)</f>
        <v>145</v>
      </c>
      <c r="C1020">
        <f>C1019+COUNTIF(전체당첨내역!$B1020:$G1020,2)</f>
        <v>136</v>
      </c>
      <c r="D1020">
        <f>D1019+COUNTIF(전체당첨내역!$B1020:$G1020,3)</f>
        <v>136</v>
      </c>
      <c r="E1020">
        <f>E1019+COUNTIF(전체당첨내역!$B1020:$G1020,4)</f>
        <v>140</v>
      </c>
      <c r="F1020">
        <f>F1019+COUNTIF(전체당첨내역!$B1020:$G1020,5)</f>
        <v>131</v>
      </c>
      <c r="G1020">
        <f>G1019+COUNTIF(전체당첨내역!$B1020:$G1020,6)</f>
        <v>126</v>
      </c>
      <c r="H1020">
        <f>H1019+COUNTIF(전체당첨내역!$B1020:$G1020,7)</f>
        <v>133</v>
      </c>
      <c r="I1020">
        <f>I1019+COUNTIF(전체당첨내역!$B1020:$G1020,8)</f>
        <v>134</v>
      </c>
      <c r="J1020">
        <f>J1019+COUNTIF(전체당첨내역!$B1020:$G1020,9)</f>
        <v>109</v>
      </c>
      <c r="K1020">
        <f>K1019+COUNTIF(전체당첨내역!$B1020:$G1020,10)</f>
        <v>139</v>
      </c>
      <c r="L1020">
        <f>L1019+COUNTIF(전체당첨내역!$B1020:$G1020,11)</f>
        <v>139</v>
      </c>
      <c r="M1020">
        <f>M1019+COUNTIF(전체당첨내역!$B1020:$G1020,12)</f>
        <v>145</v>
      </c>
      <c r="N1020">
        <f>N1019+COUNTIF(전체당첨내역!$B1020:$G1020,13)</f>
        <v>146</v>
      </c>
      <c r="O1020">
        <f>O1019+COUNTIF(전체당첨내역!$B1020:$G1020,14)</f>
        <v>144</v>
      </c>
      <c r="P1020">
        <f>P1019+COUNTIF(전체당첨내역!$B1020:$G1020,15)</f>
        <v>139</v>
      </c>
      <c r="Q1020">
        <f>Q1019+COUNTIF(전체당첨내역!$B1020:$G1020,16)</f>
        <v>133</v>
      </c>
      <c r="R1020">
        <f>R1019+COUNTIF(전체당첨내역!$B1020:$G1020,17)</f>
        <v>146</v>
      </c>
      <c r="S1020">
        <f>S1019+COUNTIF(전체당첨내역!$B1020:$G1020,18)</f>
        <v>151</v>
      </c>
      <c r="T1020">
        <f>T1019+COUNTIF(전체당첨내역!$B1020:$G1020,19)</f>
        <v>135</v>
      </c>
      <c r="U1020">
        <f>U1019+COUNTIF(전체당첨내역!$B1020:$G1020,20)</f>
        <v>141</v>
      </c>
      <c r="V1020">
        <f>V1019+COUNTIF(전체당첨내역!$B1020:$G1020,21)</f>
        <v>138</v>
      </c>
      <c r="W1020">
        <f>W1019+COUNTIF(전체당첨내역!$B1020:$G1020,22)</f>
        <v>116</v>
      </c>
      <c r="X1020">
        <f>X1019+COUNTIF(전체당첨내역!$B1020:$G1020,23)</f>
        <v>124</v>
      </c>
      <c r="Y1020">
        <f>Y1019+COUNTIF(전체당첨내역!$B1020:$G1020,24)</f>
        <v>136</v>
      </c>
      <c r="Z1020">
        <f>Z1019+COUNTIF(전체당첨내역!$B1020:$G1020,25)</f>
        <v>132</v>
      </c>
      <c r="AA1020">
        <f>AA1019+COUNTIF(전체당첨내역!$B1020:$G1020,26)</f>
        <v>136</v>
      </c>
      <c r="AB1020">
        <f>AB1019+COUNTIF(전체당첨내역!$B1020:$G1020,27)</f>
        <v>147</v>
      </c>
      <c r="AC1020">
        <f>AC1019+COUNTIF(전체당첨내역!$B1020:$G1020,28)</f>
        <v>125</v>
      </c>
      <c r="AD1020">
        <f>AD1019+COUNTIF(전체당첨내역!$B1020:$G1020,29)</f>
        <v>125</v>
      </c>
      <c r="AE1020">
        <f>AE1019+COUNTIF(전체당첨내역!$B1020:$G1020,30)</f>
        <v>123</v>
      </c>
      <c r="AF1020">
        <f>AF1019+COUNTIF(전체당첨내역!$B1020:$G1020,31)</f>
        <v>137</v>
      </c>
      <c r="AG1020">
        <f>AG1019+COUNTIF(전체당첨내역!$B1020:$G1020,32)</f>
        <v>114</v>
      </c>
      <c r="AH1020">
        <f>AH1019+COUNTIF(전체당첨내역!$B1020:$G1020,33)</f>
        <v>141</v>
      </c>
      <c r="AI1020">
        <f>AI1019+COUNTIF(전체당첨내역!$B1020:$G1020,34)</f>
        <v>158</v>
      </c>
      <c r="AJ1020">
        <f>AJ1019+COUNTIF(전체당첨내역!$B1020:$G1020,35)</f>
        <v>127</v>
      </c>
      <c r="AK1020">
        <f>AK1019+COUNTIF(전체당첨내역!$B1020:$G1020,36)</f>
        <v>136</v>
      </c>
      <c r="AL1020">
        <f>AL1019+COUNTIF(전체당첨내역!$B1020:$G1020,37)</f>
        <v>143</v>
      </c>
      <c r="AM1020">
        <f>AM1019+COUNTIF(전체당첨내역!$B1020:$G1020,38)</f>
        <v>134</v>
      </c>
      <c r="AN1020">
        <f>AN1019+COUNTIF(전체당첨내역!$B1020:$G1020,39)</f>
        <v>146</v>
      </c>
      <c r="AO1020">
        <f>AO1019+COUNTIF(전체당첨내역!$B1020:$G1020,40)</f>
        <v>143</v>
      </c>
      <c r="AP1020">
        <f>AP1019+COUNTIF(전체당첨내역!$B1020:$G1020,41)</f>
        <v>126</v>
      </c>
      <c r="AQ1020">
        <f>AQ1019+COUNTIF(전체당첨내역!$B1020:$G1020,42)</f>
        <v>134</v>
      </c>
      <c r="AR1020">
        <f>AR1019+COUNTIF(전체당첨내역!$B1020:$G1020,43)</f>
        <v>146</v>
      </c>
      <c r="AS1020">
        <f>AS1019+COUNTIF(전체당첨내역!$B1020:$G1020,44)</f>
        <v>137</v>
      </c>
      <c r="AT1020">
        <f>AT1019+COUNTIF(전체당첨내역!$B1020:$G1020,45)</f>
        <v>142</v>
      </c>
    </row>
    <row r="1021" spans="1:46" ht="16.5" customHeight="1">
      <c r="A1021">
        <v>1020</v>
      </c>
      <c r="B1021">
        <f>B1020+COUNTIF(전체당첨내역!$B1021:$G1021,1)</f>
        <v>145</v>
      </c>
      <c r="C1021">
        <f>C1020+COUNTIF(전체당첨내역!$B1021:$G1021,2)</f>
        <v>136</v>
      </c>
      <c r="D1021">
        <f>D1020+COUNTIF(전체당첨내역!$B1021:$G1021,3)</f>
        <v>136</v>
      </c>
      <c r="E1021">
        <f>E1020+COUNTIF(전체당첨내역!$B1021:$G1021,4)</f>
        <v>140</v>
      </c>
      <c r="F1021">
        <f>F1020+COUNTIF(전체당첨내역!$B1021:$G1021,5)</f>
        <v>131</v>
      </c>
      <c r="G1021">
        <f>G1020+COUNTIF(전체당첨내역!$B1021:$G1021,6)</f>
        <v>126</v>
      </c>
      <c r="H1021">
        <f>H1020+COUNTIF(전체당첨내역!$B1021:$G1021,7)</f>
        <v>133</v>
      </c>
      <c r="I1021">
        <f>I1020+COUNTIF(전체당첨내역!$B1021:$G1021,8)</f>
        <v>134</v>
      </c>
      <c r="J1021">
        <f>J1020+COUNTIF(전체당첨내역!$B1021:$G1021,9)</f>
        <v>109</v>
      </c>
      <c r="K1021">
        <f>K1020+COUNTIF(전체당첨내역!$B1021:$G1021,10)</f>
        <v>139</v>
      </c>
      <c r="L1021">
        <f>L1020+COUNTIF(전체당첨내역!$B1021:$G1021,11)</f>
        <v>139</v>
      </c>
      <c r="M1021">
        <f>M1020+COUNTIF(전체당첨내역!$B1021:$G1021,12)</f>
        <v>146</v>
      </c>
      <c r="N1021">
        <f>N1020+COUNTIF(전체당첨내역!$B1021:$G1021,13)</f>
        <v>146</v>
      </c>
      <c r="O1021">
        <f>O1020+COUNTIF(전체당첨내역!$B1021:$G1021,14)</f>
        <v>144</v>
      </c>
      <c r="P1021">
        <f>P1020+COUNTIF(전체당첨내역!$B1021:$G1021,15)</f>
        <v>139</v>
      </c>
      <c r="Q1021">
        <f>Q1020+COUNTIF(전체당첨내역!$B1021:$G1021,16)</f>
        <v>133</v>
      </c>
      <c r="R1021">
        <f>R1020+COUNTIF(전체당첨내역!$B1021:$G1021,17)</f>
        <v>146</v>
      </c>
      <c r="S1021">
        <f>S1020+COUNTIF(전체당첨내역!$B1021:$G1021,18)</f>
        <v>151</v>
      </c>
      <c r="T1021">
        <f>T1020+COUNTIF(전체당첨내역!$B1021:$G1021,19)</f>
        <v>135</v>
      </c>
      <c r="U1021">
        <f>U1020+COUNTIF(전체당첨내역!$B1021:$G1021,20)</f>
        <v>141</v>
      </c>
      <c r="V1021">
        <f>V1020+COUNTIF(전체당첨내역!$B1021:$G1021,21)</f>
        <v>138</v>
      </c>
      <c r="W1021">
        <f>W1020+COUNTIF(전체당첨내역!$B1021:$G1021,22)</f>
        <v>116</v>
      </c>
      <c r="X1021">
        <f>X1020+COUNTIF(전체당첨내역!$B1021:$G1021,23)</f>
        <v>124</v>
      </c>
      <c r="Y1021">
        <f>Y1020+COUNTIF(전체당첨내역!$B1021:$G1021,24)</f>
        <v>136</v>
      </c>
      <c r="Z1021">
        <f>Z1020+COUNTIF(전체당첨내역!$B1021:$G1021,25)</f>
        <v>132</v>
      </c>
      <c r="AA1021">
        <f>AA1020+COUNTIF(전체당첨내역!$B1021:$G1021,26)</f>
        <v>136</v>
      </c>
      <c r="AB1021">
        <f>AB1020+COUNTIF(전체당첨내역!$B1021:$G1021,27)</f>
        <v>148</v>
      </c>
      <c r="AC1021">
        <f>AC1020+COUNTIF(전체당첨내역!$B1021:$G1021,28)</f>
        <v>125</v>
      </c>
      <c r="AD1021">
        <f>AD1020+COUNTIF(전체당첨내역!$B1021:$G1021,29)</f>
        <v>126</v>
      </c>
      <c r="AE1021">
        <f>AE1020+COUNTIF(전체당첨내역!$B1021:$G1021,30)</f>
        <v>123</v>
      </c>
      <c r="AF1021">
        <f>AF1020+COUNTIF(전체당첨내역!$B1021:$G1021,31)</f>
        <v>137</v>
      </c>
      <c r="AG1021">
        <f>AG1020+COUNTIF(전체당첨내역!$B1021:$G1021,32)</f>
        <v>114</v>
      </c>
      <c r="AH1021">
        <f>AH1020+COUNTIF(전체당첨내역!$B1021:$G1021,33)</f>
        <v>141</v>
      </c>
      <c r="AI1021">
        <f>AI1020+COUNTIF(전체당첨내역!$B1021:$G1021,34)</f>
        <v>158</v>
      </c>
      <c r="AJ1021">
        <f>AJ1020+COUNTIF(전체당첨내역!$B1021:$G1021,35)</f>
        <v>127</v>
      </c>
      <c r="AK1021">
        <f>AK1020+COUNTIF(전체당첨내역!$B1021:$G1021,36)</f>
        <v>136</v>
      </c>
      <c r="AL1021">
        <f>AL1020+COUNTIF(전체당첨내역!$B1021:$G1021,37)</f>
        <v>143</v>
      </c>
      <c r="AM1021">
        <f>AM1020+COUNTIF(전체당첨내역!$B1021:$G1021,38)</f>
        <v>135</v>
      </c>
      <c r="AN1021">
        <f>AN1020+COUNTIF(전체당첨내역!$B1021:$G1021,39)</f>
        <v>146</v>
      </c>
      <c r="AO1021">
        <f>AO1020+COUNTIF(전체당첨내역!$B1021:$G1021,40)</f>
        <v>143</v>
      </c>
      <c r="AP1021">
        <f>AP1020+COUNTIF(전체당첨내역!$B1021:$G1021,41)</f>
        <v>127</v>
      </c>
      <c r="AQ1021">
        <f>AQ1020+COUNTIF(전체당첨내역!$B1021:$G1021,42)</f>
        <v>134</v>
      </c>
      <c r="AR1021">
        <f>AR1020+COUNTIF(전체당첨내역!$B1021:$G1021,43)</f>
        <v>146</v>
      </c>
      <c r="AS1021">
        <f>AS1020+COUNTIF(전체당첨내역!$B1021:$G1021,44)</f>
        <v>137</v>
      </c>
      <c r="AT1021">
        <f>AT1020+COUNTIF(전체당첨내역!$B1021:$G1021,45)</f>
        <v>143</v>
      </c>
    </row>
    <row r="1022" spans="1:46" ht="16.5" customHeight="1">
      <c r="A1022">
        <v>1021</v>
      </c>
      <c r="B1022">
        <f>B1021+COUNTIF(전체당첨내역!$B1022:$G1022,1)</f>
        <v>145</v>
      </c>
      <c r="C1022">
        <f>C1021+COUNTIF(전체당첨내역!$B1022:$G1022,2)</f>
        <v>136</v>
      </c>
      <c r="D1022">
        <f>D1021+COUNTIF(전체당첨내역!$B1022:$G1022,3)</f>
        <v>136</v>
      </c>
      <c r="E1022">
        <f>E1021+COUNTIF(전체당첨내역!$B1022:$G1022,4)</f>
        <v>140</v>
      </c>
      <c r="F1022">
        <f>F1021+COUNTIF(전체당첨내역!$B1022:$G1022,5)</f>
        <v>131</v>
      </c>
      <c r="G1022">
        <f>G1021+COUNTIF(전체당첨내역!$B1022:$G1022,6)</f>
        <v>126</v>
      </c>
      <c r="H1022">
        <f>H1021+COUNTIF(전체당첨내역!$B1022:$G1022,7)</f>
        <v>133</v>
      </c>
      <c r="I1022">
        <f>I1021+COUNTIF(전체당첨내역!$B1022:$G1022,8)</f>
        <v>134</v>
      </c>
      <c r="J1022">
        <f>J1021+COUNTIF(전체당첨내역!$B1022:$G1022,9)</f>
        <v>109</v>
      </c>
      <c r="K1022">
        <f>K1021+COUNTIF(전체당첨내역!$B1022:$G1022,10)</f>
        <v>139</v>
      </c>
      <c r="L1022">
        <f>L1021+COUNTIF(전체당첨내역!$B1022:$G1022,11)</f>
        <v>139</v>
      </c>
      <c r="M1022">
        <f>M1021+COUNTIF(전체당첨내역!$B1022:$G1022,12)</f>
        <v>147</v>
      </c>
      <c r="N1022">
        <f>N1021+COUNTIF(전체당첨내역!$B1022:$G1022,13)</f>
        <v>146</v>
      </c>
      <c r="O1022">
        <f>O1021+COUNTIF(전체당첨내역!$B1022:$G1022,14)</f>
        <v>144</v>
      </c>
      <c r="P1022">
        <f>P1021+COUNTIF(전체당첨내역!$B1022:$G1022,15)</f>
        <v>140</v>
      </c>
      <c r="Q1022">
        <f>Q1021+COUNTIF(전체당첨내역!$B1022:$G1022,16)</f>
        <v>133</v>
      </c>
      <c r="R1022">
        <f>R1021+COUNTIF(전체당첨내역!$B1022:$G1022,17)</f>
        <v>147</v>
      </c>
      <c r="S1022">
        <f>S1021+COUNTIF(전체당첨내역!$B1022:$G1022,18)</f>
        <v>151</v>
      </c>
      <c r="T1022">
        <f>T1021+COUNTIF(전체당첨내역!$B1022:$G1022,19)</f>
        <v>135</v>
      </c>
      <c r="U1022">
        <f>U1021+COUNTIF(전체당첨내역!$B1022:$G1022,20)</f>
        <v>141</v>
      </c>
      <c r="V1022">
        <f>V1021+COUNTIF(전체당첨내역!$B1022:$G1022,21)</f>
        <v>138</v>
      </c>
      <c r="W1022">
        <f>W1021+COUNTIF(전체당첨내역!$B1022:$G1022,22)</f>
        <v>116</v>
      </c>
      <c r="X1022">
        <f>X1021+COUNTIF(전체당첨내역!$B1022:$G1022,23)</f>
        <v>124</v>
      </c>
      <c r="Y1022">
        <f>Y1021+COUNTIF(전체당첨내역!$B1022:$G1022,24)</f>
        <v>137</v>
      </c>
      <c r="Z1022">
        <f>Z1021+COUNTIF(전체당첨내역!$B1022:$G1022,25)</f>
        <v>132</v>
      </c>
      <c r="AA1022">
        <f>AA1021+COUNTIF(전체당첨내역!$B1022:$G1022,26)</f>
        <v>136</v>
      </c>
      <c r="AB1022">
        <f>AB1021+COUNTIF(전체당첨내역!$B1022:$G1022,27)</f>
        <v>148</v>
      </c>
      <c r="AC1022">
        <f>AC1021+COUNTIF(전체당첨내역!$B1022:$G1022,28)</f>
        <v>125</v>
      </c>
      <c r="AD1022">
        <f>AD1021+COUNTIF(전체당첨내역!$B1022:$G1022,29)</f>
        <v>127</v>
      </c>
      <c r="AE1022">
        <f>AE1021+COUNTIF(전체당첨내역!$B1022:$G1022,30)</f>
        <v>123</v>
      </c>
      <c r="AF1022">
        <f>AF1021+COUNTIF(전체당첨내역!$B1022:$G1022,31)</f>
        <v>137</v>
      </c>
      <c r="AG1022">
        <f>AG1021+COUNTIF(전체당첨내역!$B1022:$G1022,32)</f>
        <v>114</v>
      </c>
      <c r="AH1022">
        <f>AH1021+COUNTIF(전체당첨내역!$B1022:$G1022,33)</f>
        <v>141</v>
      </c>
      <c r="AI1022">
        <f>AI1021+COUNTIF(전체당첨내역!$B1022:$G1022,34)</f>
        <v>158</v>
      </c>
      <c r="AJ1022">
        <f>AJ1021+COUNTIF(전체당첨내역!$B1022:$G1022,35)</f>
        <v>127</v>
      </c>
      <c r="AK1022">
        <f>AK1021+COUNTIF(전체당첨내역!$B1022:$G1022,36)</f>
        <v>136</v>
      </c>
      <c r="AL1022">
        <f>AL1021+COUNTIF(전체당첨내역!$B1022:$G1022,37)</f>
        <v>143</v>
      </c>
      <c r="AM1022">
        <f>AM1021+COUNTIF(전체당첨내역!$B1022:$G1022,38)</f>
        <v>135</v>
      </c>
      <c r="AN1022">
        <f>AN1021+COUNTIF(전체당첨내역!$B1022:$G1022,39)</f>
        <v>146</v>
      </c>
      <c r="AO1022">
        <f>AO1021+COUNTIF(전체당첨내역!$B1022:$G1022,40)</f>
        <v>143</v>
      </c>
      <c r="AP1022">
        <f>AP1021+COUNTIF(전체당첨내역!$B1022:$G1022,41)</f>
        <v>127</v>
      </c>
      <c r="AQ1022">
        <f>AQ1021+COUNTIF(전체당첨내역!$B1022:$G1022,42)</f>
        <v>134</v>
      </c>
      <c r="AR1022">
        <f>AR1021+COUNTIF(전체당첨내역!$B1022:$G1022,43)</f>
        <v>146</v>
      </c>
      <c r="AS1022">
        <f>AS1021+COUNTIF(전체당첨내역!$B1022:$G1022,44)</f>
        <v>137</v>
      </c>
      <c r="AT1022">
        <f>AT1021+COUNTIF(전체당첨내역!$B1022:$G1022,45)</f>
        <v>144</v>
      </c>
    </row>
    <row r="1023" spans="1:46" ht="16.5" customHeight="1">
      <c r="A1023">
        <v>1022</v>
      </c>
      <c r="B1023">
        <f>B1022+COUNTIF(전체당첨내역!$B1023:$G1023,1)</f>
        <v>145</v>
      </c>
      <c r="C1023">
        <f>C1022+COUNTIF(전체당첨내역!$B1023:$G1023,2)</f>
        <v>136</v>
      </c>
      <c r="D1023">
        <f>D1022+COUNTIF(전체당첨내역!$B1023:$G1023,3)</f>
        <v>136</v>
      </c>
      <c r="E1023">
        <f>E1022+COUNTIF(전체당첨내역!$B1023:$G1023,4)</f>
        <v>140</v>
      </c>
      <c r="F1023">
        <f>F1022+COUNTIF(전체당첨내역!$B1023:$G1023,5)</f>
        <v>132</v>
      </c>
      <c r="G1023">
        <f>G1022+COUNTIF(전체당첨내역!$B1023:$G1023,6)</f>
        <v>127</v>
      </c>
      <c r="H1023">
        <f>H1022+COUNTIF(전체당첨내역!$B1023:$G1023,7)</f>
        <v>133</v>
      </c>
      <c r="I1023">
        <f>I1022+COUNTIF(전체당첨내역!$B1023:$G1023,8)</f>
        <v>134</v>
      </c>
      <c r="J1023">
        <f>J1022+COUNTIF(전체당첨내역!$B1023:$G1023,9)</f>
        <v>109</v>
      </c>
      <c r="K1023">
        <f>K1022+COUNTIF(전체당첨내역!$B1023:$G1023,10)</f>
        <v>139</v>
      </c>
      <c r="L1023">
        <f>L1022+COUNTIF(전체당첨내역!$B1023:$G1023,11)</f>
        <v>140</v>
      </c>
      <c r="M1023">
        <f>M1022+COUNTIF(전체당첨내역!$B1023:$G1023,12)</f>
        <v>147</v>
      </c>
      <c r="N1023">
        <f>N1022+COUNTIF(전체당첨내역!$B1023:$G1023,13)</f>
        <v>146</v>
      </c>
      <c r="O1023">
        <f>O1022+COUNTIF(전체당첨내역!$B1023:$G1023,14)</f>
        <v>144</v>
      </c>
      <c r="P1023">
        <f>P1022+COUNTIF(전체당첨내역!$B1023:$G1023,15)</f>
        <v>140</v>
      </c>
      <c r="Q1023">
        <f>Q1022+COUNTIF(전체당첨내역!$B1023:$G1023,16)</f>
        <v>133</v>
      </c>
      <c r="R1023">
        <f>R1022+COUNTIF(전체당첨내역!$B1023:$G1023,17)</f>
        <v>147</v>
      </c>
      <c r="S1023">
        <f>S1022+COUNTIF(전체당첨내역!$B1023:$G1023,18)</f>
        <v>151</v>
      </c>
      <c r="T1023">
        <f>T1022+COUNTIF(전체당첨내역!$B1023:$G1023,19)</f>
        <v>135</v>
      </c>
      <c r="U1023">
        <f>U1022+COUNTIF(전체당첨내역!$B1023:$G1023,20)</f>
        <v>141</v>
      </c>
      <c r="V1023">
        <f>V1022+COUNTIF(전체당첨내역!$B1023:$G1023,21)</f>
        <v>138</v>
      </c>
      <c r="W1023">
        <f>W1022+COUNTIF(전체당첨내역!$B1023:$G1023,22)</f>
        <v>116</v>
      </c>
      <c r="X1023">
        <f>X1022+COUNTIF(전체당첨내역!$B1023:$G1023,23)</f>
        <v>124</v>
      </c>
      <c r="Y1023">
        <f>Y1022+COUNTIF(전체당첨내역!$B1023:$G1023,24)</f>
        <v>137</v>
      </c>
      <c r="Z1023">
        <f>Z1022+COUNTIF(전체당첨내역!$B1023:$G1023,25)</f>
        <v>132</v>
      </c>
      <c r="AA1023">
        <f>AA1022+COUNTIF(전체당첨내역!$B1023:$G1023,26)</f>
        <v>136</v>
      </c>
      <c r="AB1023">
        <f>AB1022+COUNTIF(전체당첨내역!$B1023:$G1023,27)</f>
        <v>148</v>
      </c>
      <c r="AC1023">
        <f>AC1022+COUNTIF(전체당첨내역!$B1023:$G1023,28)</f>
        <v>125</v>
      </c>
      <c r="AD1023">
        <f>AD1022+COUNTIF(전체당첨내역!$B1023:$G1023,29)</f>
        <v>128</v>
      </c>
      <c r="AE1023">
        <f>AE1022+COUNTIF(전체당첨내역!$B1023:$G1023,30)</f>
        <v>123</v>
      </c>
      <c r="AF1023">
        <f>AF1022+COUNTIF(전체당첨내역!$B1023:$G1023,31)</f>
        <v>137</v>
      </c>
      <c r="AG1023">
        <f>AG1022+COUNTIF(전체당첨내역!$B1023:$G1023,32)</f>
        <v>114</v>
      </c>
      <c r="AH1023">
        <f>AH1022+COUNTIF(전체당첨내역!$B1023:$G1023,33)</f>
        <v>141</v>
      </c>
      <c r="AI1023">
        <f>AI1022+COUNTIF(전체당첨내역!$B1023:$G1023,34)</f>
        <v>158</v>
      </c>
      <c r="AJ1023">
        <f>AJ1022+COUNTIF(전체당첨내역!$B1023:$G1023,35)</f>
        <v>127</v>
      </c>
      <c r="AK1023">
        <f>AK1022+COUNTIF(전체당첨내역!$B1023:$G1023,36)</f>
        <v>136</v>
      </c>
      <c r="AL1023">
        <f>AL1022+COUNTIF(전체당첨내역!$B1023:$G1023,37)</f>
        <v>143</v>
      </c>
      <c r="AM1023">
        <f>AM1022+COUNTIF(전체당첨내역!$B1023:$G1023,38)</f>
        <v>135</v>
      </c>
      <c r="AN1023">
        <f>AN1022+COUNTIF(전체당첨내역!$B1023:$G1023,39)</f>
        <v>146</v>
      </c>
      <c r="AO1023">
        <f>AO1022+COUNTIF(전체당첨내역!$B1023:$G1023,40)</f>
        <v>143</v>
      </c>
      <c r="AP1023">
        <f>AP1022+COUNTIF(전체당첨내역!$B1023:$G1023,41)</f>
        <v>127</v>
      </c>
      <c r="AQ1023">
        <f>AQ1022+COUNTIF(전체당첨내역!$B1023:$G1023,42)</f>
        <v>135</v>
      </c>
      <c r="AR1023">
        <f>AR1022+COUNTIF(전체당첨내역!$B1023:$G1023,43)</f>
        <v>146</v>
      </c>
      <c r="AS1023">
        <f>AS1022+COUNTIF(전체당첨내역!$B1023:$G1023,44)</f>
        <v>137</v>
      </c>
      <c r="AT1023">
        <f>AT1022+COUNTIF(전체당첨내역!$B1023:$G1023,45)</f>
        <v>145</v>
      </c>
    </row>
    <row r="1024" spans="1:46" ht="16.5" customHeight="1">
      <c r="A1024">
        <v>1023</v>
      </c>
      <c r="B1024">
        <f>B1023+COUNTIF(전체당첨내역!$B1024:$G1024,1)</f>
        <v>145</v>
      </c>
      <c r="C1024">
        <f>C1023+COUNTIF(전체당첨내역!$B1024:$G1024,2)</f>
        <v>136</v>
      </c>
      <c r="D1024">
        <f>D1023+COUNTIF(전체당첨내역!$B1024:$G1024,3)</f>
        <v>136</v>
      </c>
      <c r="E1024">
        <f>E1023+COUNTIF(전체당첨내역!$B1024:$G1024,4)</f>
        <v>140</v>
      </c>
      <c r="F1024">
        <f>F1023+COUNTIF(전체당첨내역!$B1024:$G1024,5)</f>
        <v>132</v>
      </c>
      <c r="G1024">
        <f>G1023+COUNTIF(전체당첨내역!$B1024:$G1024,6)</f>
        <v>127</v>
      </c>
      <c r="H1024">
        <f>H1023+COUNTIF(전체당첨내역!$B1024:$G1024,7)</f>
        <v>133</v>
      </c>
      <c r="I1024">
        <f>I1023+COUNTIF(전체당첨내역!$B1024:$G1024,8)</f>
        <v>134</v>
      </c>
      <c r="J1024">
        <f>J1023+COUNTIF(전체당첨내역!$B1024:$G1024,9)</f>
        <v>109</v>
      </c>
      <c r="K1024">
        <f>K1023+COUNTIF(전체당첨내역!$B1024:$G1024,10)</f>
        <v>140</v>
      </c>
      <c r="L1024">
        <f>L1023+COUNTIF(전체당첨내역!$B1024:$G1024,11)</f>
        <v>140</v>
      </c>
      <c r="M1024">
        <f>M1023+COUNTIF(전체당첨내역!$B1024:$G1024,12)</f>
        <v>147</v>
      </c>
      <c r="N1024">
        <f>N1023+COUNTIF(전체당첨내역!$B1024:$G1024,13)</f>
        <v>146</v>
      </c>
      <c r="O1024">
        <f>O1023+COUNTIF(전체당첨내역!$B1024:$G1024,14)</f>
        <v>145</v>
      </c>
      <c r="P1024">
        <f>P1023+COUNTIF(전체당첨내역!$B1024:$G1024,15)</f>
        <v>140</v>
      </c>
      <c r="Q1024">
        <f>Q1023+COUNTIF(전체당첨내역!$B1024:$G1024,16)</f>
        <v>134</v>
      </c>
      <c r="R1024">
        <f>R1023+COUNTIF(전체당첨내역!$B1024:$G1024,17)</f>
        <v>147</v>
      </c>
      <c r="S1024">
        <f>S1023+COUNTIF(전체당첨내역!$B1024:$G1024,18)</f>
        <v>152</v>
      </c>
      <c r="T1024">
        <f>T1023+COUNTIF(전체당첨내역!$B1024:$G1024,19)</f>
        <v>135</v>
      </c>
      <c r="U1024">
        <f>U1023+COUNTIF(전체당첨내역!$B1024:$G1024,20)</f>
        <v>141</v>
      </c>
      <c r="V1024">
        <f>V1023+COUNTIF(전체당첨내역!$B1024:$G1024,21)</f>
        <v>138</v>
      </c>
      <c r="W1024">
        <f>W1023+COUNTIF(전체당첨내역!$B1024:$G1024,22)</f>
        <v>116</v>
      </c>
      <c r="X1024">
        <f>X1023+COUNTIF(전체당첨내역!$B1024:$G1024,23)</f>
        <v>124</v>
      </c>
      <c r="Y1024">
        <f>Y1023+COUNTIF(전체당첨내역!$B1024:$G1024,24)</f>
        <v>137</v>
      </c>
      <c r="Z1024">
        <f>Z1023+COUNTIF(전체당첨내역!$B1024:$G1024,25)</f>
        <v>132</v>
      </c>
      <c r="AA1024">
        <f>AA1023+COUNTIF(전체당첨내역!$B1024:$G1024,26)</f>
        <v>136</v>
      </c>
      <c r="AB1024">
        <f>AB1023+COUNTIF(전체당첨내역!$B1024:$G1024,27)</f>
        <v>148</v>
      </c>
      <c r="AC1024">
        <f>AC1023+COUNTIF(전체당첨내역!$B1024:$G1024,28)</f>
        <v>125</v>
      </c>
      <c r="AD1024">
        <f>AD1023+COUNTIF(전체당첨내역!$B1024:$G1024,29)</f>
        <v>129</v>
      </c>
      <c r="AE1024">
        <f>AE1023+COUNTIF(전체당첨내역!$B1024:$G1024,30)</f>
        <v>123</v>
      </c>
      <c r="AF1024">
        <f>AF1023+COUNTIF(전체당첨내역!$B1024:$G1024,31)</f>
        <v>137</v>
      </c>
      <c r="AG1024">
        <f>AG1023+COUNTIF(전체당첨내역!$B1024:$G1024,32)</f>
        <v>114</v>
      </c>
      <c r="AH1024">
        <f>AH1023+COUNTIF(전체당첨내역!$B1024:$G1024,33)</f>
        <v>141</v>
      </c>
      <c r="AI1024">
        <f>AI1023+COUNTIF(전체당첨내역!$B1024:$G1024,34)</f>
        <v>158</v>
      </c>
      <c r="AJ1024">
        <f>AJ1023+COUNTIF(전체당첨내역!$B1024:$G1024,35)</f>
        <v>128</v>
      </c>
      <c r="AK1024">
        <f>AK1023+COUNTIF(전체당첨내역!$B1024:$G1024,36)</f>
        <v>136</v>
      </c>
      <c r="AL1024">
        <f>AL1023+COUNTIF(전체당첨내역!$B1024:$G1024,37)</f>
        <v>143</v>
      </c>
      <c r="AM1024">
        <f>AM1023+COUNTIF(전체당첨내역!$B1024:$G1024,38)</f>
        <v>135</v>
      </c>
      <c r="AN1024">
        <f>AN1023+COUNTIF(전체당첨내역!$B1024:$G1024,39)</f>
        <v>146</v>
      </c>
      <c r="AO1024">
        <f>AO1023+COUNTIF(전체당첨내역!$B1024:$G1024,40)</f>
        <v>143</v>
      </c>
      <c r="AP1024">
        <f>AP1023+COUNTIF(전체당첨내역!$B1024:$G1024,41)</f>
        <v>127</v>
      </c>
      <c r="AQ1024">
        <f>AQ1023+COUNTIF(전체당첨내역!$B1024:$G1024,42)</f>
        <v>135</v>
      </c>
      <c r="AR1024">
        <f>AR1023+COUNTIF(전체당첨내역!$B1024:$G1024,43)</f>
        <v>146</v>
      </c>
      <c r="AS1024">
        <f>AS1023+COUNTIF(전체당첨내역!$B1024:$G1024,44)</f>
        <v>137</v>
      </c>
      <c r="AT1024">
        <f>AT1023+COUNTIF(전체당첨내역!$B1024:$G1024,45)</f>
        <v>145</v>
      </c>
    </row>
    <row r="1025" spans="1:46" ht="16.5" customHeight="1">
      <c r="A1025">
        <v>1024</v>
      </c>
      <c r="B1025">
        <f>B1024+COUNTIF(전체당첨내역!$B1025:$G1025,1)</f>
        <v>145</v>
      </c>
      <c r="C1025">
        <f>C1024+COUNTIF(전체당첨내역!$B1025:$G1025,2)</f>
        <v>136</v>
      </c>
      <c r="D1025">
        <f>D1024+COUNTIF(전체당첨내역!$B1025:$G1025,3)</f>
        <v>136</v>
      </c>
      <c r="E1025">
        <f>E1024+COUNTIF(전체당첨내역!$B1025:$G1025,4)</f>
        <v>140</v>
      </c>
      <c r="F1025">
        <f>F1024+COUNTIF(전체당첨내역!$B1025:$G1025,5)</f>
        <v>132</v>
      </c>
      <c r="G1025">
        <f>G1024+COUNTIF(전체당첨내역!$B1025:$G1025,6)</f>
        <v>127</v>
      </c>
      <c r="H1025">
        <f>H1024+COUNTIF(전체당첨내역!$B1025:$G1025,7)</f>
        <v>133</v>
      </c>
      <c r="I1025">
        <f>I1024+COUNTIF(전체당첨내역!$B1025:$G1025,8)</f>
        <v>134</v>
      </c>
      <c r="J1025">
        <f>J1024+COUNTIF(전체당첨내역!$B1025:$G1025,9)</f>
        <v>110</v>
      </c>
      <c r="K1025">
        <f>K1024+COUNTIF(전체당첨내역!$B1025:$G1025,10)</f>
        <v>140</v>
      </c>
      <c r="L1025">
        <f>L1024+COUNTIF(전체당첨내역!$B1025:$G1025,11)</f>
        <v>140</v>
      </c>
      <c r="M1025">
        <f>M1024+COUNTIF(전체당첨내역!$B1025:$G1025,12)</f>
        <v>147</v>
      </c>
      <c r="N1025">
        <f>N1024+COUNTIF(전체당첨내역!$B1025:$G1025,13)</f>
        <v>146</v>
      </c>
      <c r="O1025">
        <f>O1024+COUNTIF(전체당첨내역!$B1025:$G1025,14)</f>
        <v>145</v>
      </c>
      <c r="P1025">
        <f>P1024+COUNTIF(전체당첨내역!$B1025:$G1025,15)</f>
        <v>140</v>
      </c>
      <c r="Q1025">
        <f>Q1024+COUNTIF(전체당첨내역!$B1025:$G1025,16)</f>
        <v>134</v>
      </c>
      <c r="R1025">
        <f>R1024+COUNTIF(전체당첨내역!$B1025:$G1025,17)</f>
        <v>147</v>
      </c>
      <c r="S1025">
        <f>S1024+COUNTIF(전체당첨내역!$B1025:$G1025,18)</f>
        <v>153</v>
      </c>
      <c r="T1025">
        <f>T1024+COUNTIF(전체당첨내역!$B1025:$G1025,19)</f>
        <v>135</v>
      </c>
      <c r="U1025">
        <f>U1024+COUNTIF(전체당첨내역!$B1025:$G1025,20)</f>
        <v>142</v>
      </c>
      <c r="V1025">
        <f>V1024+COUNTIF(전체당첨내역!$B1025:$G1025,21)</f>
        <v>138</v>
      </c>
      <c r="W1025">
        <f>W1024+COUNTIF(전체당첨내역!$B1025:$G1025,22)</f>
        <v>117</v>
      </c>
      <c r="X1025">
        <f>X1024+COUNTIF(전체당첨내역!$B1025:$G1025,23)</f>
        <v>124</v>
      </c>
      <c r="Y1025">
        <f>Y1024+COUNTIF(전체당첨내역!$B1025:$G1025,24)</f>
        <v>137</v>
      </c>
      <c r="Z1025">
        <f>Z1024+COUNTIF(전체당첨내역!$B1025:$G1025,25)</f>
        <v>132</v>
      </c>
      <c r="AA1025">
        <f>AA1024+COUNTIF(전체당첨내역!$B1025:$G1025,26)</f>
        <v>136</v>
      </c>
      <c r="AB1025">
        <f>AB1024+COUNTIF(전체당첨내역!$B1025:$G1025,27)</f>
        <v>148</v>
      </c>
      <c r="AC1025">
        <f>AC1024+COUNTIF(전체당첨내역!$B1025:$G1025,28)</f>
        <v>125</v>
      </c>
      <c r="AD1025">
        <f>AD1024+COUNTIF(전체당첨내역!$B1025:$G1025,29)</f>
        <v>129</v>
      </c>
      <c r="AE1025">
        <f>AE1024+COUNTIF(전체당첨내역!$B1025:$G1025,30)</f>
        <v>123</v>
      </c>
      <c r="AF1025">
        <f>AF1024+COUNTIF(전체당첨내역!$B1025:$G1025,31)</f>
        <v>137</v>
      </c>
      <c r="AG1025">
        <f>AG1024+COUNTIF(전체당첨내역!$B1025:$G1025,32)</f>
        <v>114</v>
      </c>
      <c r="AH1025">
        <f>AH1024+COUNTIF(전체당첨내역!$B1025:$G1025,33)</f>
        <v>141</v>
      </c>
      <c r="AI1025">
        <f>AI1024+COUNTIF(전체당첨내역!$B1025:$G1025,34)</f>
        <v>158</v>
      </c>
      <c r="AJ1025">
        <f>AJ1024+COUNTIF(전체당첨내역!$B1025:$G1025,35)</f>
        <v>128</v>
      </c>
      <c r="AK1025">
        <f>AK1024+COUNTIF(전체당첨내역!$B1025:$G1025,36)</f>
        <v>136</v>
      </c>
      <c r="AL1025">
        <f>AL1024+COUNTIF(전체당첨내역!$B1025:$G1025,37)</f>
        <v>143</v>
      </c>
      <c r="AM1025">
        <f>AM1024+COUNTIF(전체당첨내역!$B1025:$G1025,38)</f>
        <v>136</v>
      </c>
      <c r="AN1025">
        <f>AN1024+COUNTIF(전체당첨내역!$B1025:$G1025,39)</f>
        <v>146</v>
      </c>
      <c r="AO1025">
        <f>AO1024+COUNTIF(전체당첨내역!$B1025:$G1025,40)</f>
        <v>143</v>
      </c>
      <c r="AP1025">
        <f>AP1024+COUNTIF(전체당첨내역!$B1025:$G1025,41)</f>
        <v>127</v>
      </c>
      <c r="AQ1025">
        <f>AQ1024+COUNTIF(전체당첨내역!$B1025:$G1025,42)</f>
        <v>135</v>
      </c>
      <c r="AR1025">
        <f>AR1024+COUNTIF(전체당첨내역!$B1025:$G1025,43)</f>
        <v>146</v>
      </c>
      <c r="AS1025">
        <f>AS1024+COUNTIF(전체당첨내역!$B1025:$G1025,44)</f>
        <v>138</v>
      </c>
      <c r="AT1025">
        <f>AT1024+COUNTIF(전체당첨내역!$B1025:$G1025,45)</f>
        <v>145</v>
      </c>
    </row>
    <row r="1026" spans="1:46" ht="16.5" customHeight="1">
      <c r="A1026">
        <v>1025</v>
      </c>
      <c r="B1026">
        <f>B1025+COUNTIF(전체당첨내역!$B1026:$G1026,1)</f>
        <v>145</v>
      </c>
      <c r="C1026">
        <f>C1025+COUNTIF(전체당첨내역!$B1026:$G1026,2)</f>
        <v>136</v>
      </c>
      <c r="D1026">
        <f>D1025+COUNTIF(전체당첨내역!$B1026:$G1026,3)</f>
        <v>136</v>
      </c>
      <c r="E1026">
        <f>E1025+COUNTIF(전체당첨내역!$B1026:$G1026,4)</f>
        <v>140</v>
      </c>
      <c r="F1026">
        <f>F1025+COUNTIF(전체당첨내역!$B1026:$G1026,5)</f>
        <v>132</v>
      </c>
      <c r="G1026">
        <f>G1025+COUNTIF(전체당첨내역!$B1026:$G1026,6)</f>
        <v>127</v>
      </c>
      <c r="H1026">
        <f>H1025+COUNTIF(전체당첨내역!$B1026:$G1026,7)</f>
        <v>133</v>
      </c>
      <c r="I1026">
        <f>I1025+COUNTIF(전체당첨내역!$B1026:$G1026,8)</f>
        <v>135</v>
      </c>
      <c r="J1026">
        <f>J1025+COUNTIF(전체당첨내역!$B1026:$G1026,9)</f>
        <v>111</v>
      </c>
      <c r="K1026">
        <f>K1025+COUNTIF(전체당첨내역!$B1026:$G1026,10)</f>
        <v>140</v>
      </c>
      <c r="L1026">
        <f>L1025+COUNTIF(전체당첨내역!$B1026:$G1026,11)</f>
        <v>140</v>
      </c>
      <c r="M1026">
        <f>M1025+COUNTIF(전체당첨내역!$B1026:$G1026,12)</f>
        <v>147</v>
      </c>
      <c r="N1026">
        <f>N1025+COUNTIF(전체당첨내역!$B1026:$G1026,13)</f>
        <v>146</v>
      </c>
      <c r="O1026">
        <f>O1025+COUNTIF(전체당첨내역!$B1026:$G1026,14)</f>
        <v>145</v>
      </c>
      <c r="P1026">
        <f>P1025+COUNTIF(전체당첨내역!$B1026:$G1026,15)</f>
        <v>140</v>
      </c>
      <c r="Q1026">
        <f>Q1025+COUNTIF(전체당첨내역!$B1026:$G1026,16)</f>
        <v>134</v>
      </c>
      <c r="R1026">
        <f>R1025+COUNTIF(전체당첨내역!$B1026:$G1026,17)</f>
        <v>147</v>
      </c>
      <c r="S1026">
        <f>S1025+COUNTIF(전체당첨내역!$B1026:$G1026,18)</f>
        <v>153</v>
      </c>
      <c r="T1026">
        <f>T1025+COUNTIF(전체당첨내역!$B1026:$G1026,19)</f>
        <v>135</v>
      </c>
      <c r="U1026">
        <f>U1025+COUNTIF(전체당첨내역!$B1026:$G1026,20)</f>
        <v>143</v>
      </c>
      <c r="V1026">
        <f>V1025+COUNTIF(전체당첨내역!$B1026:$G1026,21)</f>
        <v>138</v>
      </c>
      <c r="W1026">
        <f>W1025+COUNTIF(전체당첨내역!$B1026:$G1026,22)</f>
        <v>117</v>
      </c>
      <c r="X1026">
        <f>X1025+COUNTIF(전체당첨내역!$B1026:$G1026,23)</f>
        <v>124</v>
      </c>
      <c r="Y1026">
        <f>Y1025+COUNTIF(전체당첨내역!$B1026:$G1026,24)</f>
        <v>137</v>
      </c>
      <c r="Z1026">
        <f>Z1025+COUNTIF(전체당첨내역!$B1026:$G1026,25)</f>
        <v>133</v>
      </c>
      <c r="AA1026">
        <f>AA1025+COUNTIF(전체당첨내역!$B1026:$G1026,26)</f>
        <v>136</v>
      </c>
      <c r="AB1026">
        <f>AB1025+COUNTIF(전체당첨내역!$B1026:$G1026,27)</f>
        <v>148</v>
      </c>
      <c r="AC1026">
        <f>AC1025+COUNTIF(전체당첨내역!$B1026:$G1026,28)</f>
        <v>125</v>
      </c>
      <c r="AD1026">
        <f>AD1025+COUNTIF(전체당첨내역!$B1026:$G1026,29)</f>
        <v>130</v>
      </c>
      <c r="AE1026">
        <f>AE1025+COUNTIF(전체당첨내역!$B1026:$G1026,30)</f>
        <v>123</v>
      </c>
      <c r="AF1026">
        <f>AF1025+COUNTIF(전체당첨내역!$B1026:$G1026,31)</f>
        <v>137</v>
      </c>
      <c r="AG1026">
        <f>AG1025+COUNTIF(전체당첨내역!$B1026:$G1026,32)</f>
        <v>114</v>
      </c>
      <c r="AH1026">
        <f>AH1025+COUNTIF(전체당첨내역!$B1026:$G1026,33)</f>
        <v>142</v>
      </c>
      <c r="AI1026">
        <f>AI1025+COUNTIF(전체당첨내역!$B1026:$G1026,34)</f>
        <v>158</v>
      </c>
      <c r="AJ1026">
        <f>AJ1025+COUNTIF(전체당첨내역!$B1026:$G1026,35)</f>
        <v>128</v>
      </c>
      <c r="AK1026">
        <f>AK1025+COUNTIF(전체당첨내역!$B1026:$G1026,36)</f>
        <v>136</v>
      </c>
      <c r="AL1026">
        <f>AL1025+COUNTIF(전체당첨내역!$B1026:$G1026,37)</f>
        <v>143</v>
      </c>
      <c r="AM1026">
        <f>AM1025+COUNTIF(전체당첨내역!$B1026:$G1026,38)</f>
        <v>136</v>
      </c>
      <c r="AN1026">
        <f>AN1025+COUNTIF(전체당첨내역!$B1026:$G1026,39)</f>
        <v>146</v>
      </c>
      <c r="AO1026">
        <f>AO1025+COUNTIF(전체당첨내역!$B1026:$G1026,40)</f>
        <v>143</v>
      </c>
      <c r="AP1026">
        <f>AP1025+COUNTIF(전체당첨내역!$B1026:$G1026,41)</f>
        <v>127</v>
      </c>
      <c r="AQ1026">
        <f>AQ1025+COUNTIF(전체당첨내역!$B1026:$G1026,42)</f>
        <v>135</v>
      </c>
      <c r="AR1026">
        <f>AR1025+COUNTIF(전체당첨내역!$B1026:$G1026,43)</f>
        <v>146</v>
      </c>
      <c r="AS1026">
        <f>AS1025+COUNTIF(전체당첨내역!$B1026:$G1026,44)</f>
        <v>138</v>
      </c>
      <c r="AT1026">
        <f>AT1025+COUNTIF(전체당첨내역!$B1026:$G1026,45)</f>
        <v>145</v>
      </c>
    </row>
    <row r="1027" spans="1:46" ht="16.5" customHeight="1">
      <c r="A1027">
        <v>1026</v>
      </c>
      <c r="B1027">
        <f>B1026+COUNTIF(전체당첨내역!$B1027:$G1027,1)</f>
        <v>145</v>
      </c>
      <c r="C1027">
        <f>C1026+COUNTIF(전체당첨내역!$B1027:$G1027,2)</f>
        <v>136</v>
      </c>
      <c r="D1027">
        <f>D1026+COUNTIF(전체당첨내역!$B1027:$G1027,3)</f>
        <v>136</v>
      </c>
      <c r="E1027">
        <f>E1026+COUNTIF(전체당첨내역!$B1027:$G1027,4)</f>
        <v>140</v>
      </c>
      <c r="F1027">
        <f>F1026+COUNTIF(전체당첨내역!$B1027:$G1027,5)</f>
        <v>133</v>
      </c>
      <c r="G1027">
        <f>G1026+COUNTIF(전체당첨내역!$B1027:$G1027,6)</f>
        <v>127</v>
      </c>
      <c r="H1027">
        <f>H1026+COUNTIF(전체당첨내역!$B1027:$G1027,7)</f>
        <v>133</v>
      </c>
      <c r="I1027">
        <f>I1026+COUNTIF(전체당첨내역!$B1027:$G1027,8)</f>
        <v>135</v>
      </c>
      <c r="J1027">
        <f>J1026+COUNTIF(전체당첨내역!$B1027:$G1027,9)</f>
        <v>111</v>
      </c>
      <c r="K1027">
        <f>K1026+COUNTIF(전체당첨내역!$B1027:$G1027,10)</f>
        <v>140</v>
      </c>
      <c r="L1027">
        <f>L1026+COUNTIF(전체당첨내역!$B1027:$G1027,11)</f>
        <v>140</v>
      </c>
      <c r="M1027">
        <f>M1026+COUNTIF(전체당첨내역!$B1027:$G1027,12)</f>
        <v>148</v>
      </c>
      <c r="N1027">
        <f>N1026+COUNTIF(전체당첨내역!$B1027:$G1027,13)</f>
        <v>147</v>
      </c>
      <c r="O1027">
        <f>O1026+COUNTIF(전체당첨내역!$B1027:$G1027,14)</f>
        <v>145</v>
      </c>
      <c r="P1027">
        <f>P1026+COUNTIF(전체당첨내역!$B1027:$G1027,15)</f>
        <v>140</v>
      </c>
      <c r="Q1027">
        <f>Q1026+COUNTIF(전체당첨내역!$B1027:$G1027,16)</f>
        <v>134</v>
      </c>
      <c r="R1027">
        <f>R1026+COUNTIF(전체당첨내역!$B1027:$G1027,17)</f>
        <v>147</v>
      </c>
      <c r="S1027">
        <f>S1026+COUNTIF(전체당첨내역!$B1027:$G1027,18)</f>
        <v>153</v>
      </c>
      <c r="T1027">
        <f>T1026+COUNTIF(전체당첨내역!$B1027:$G1027,19)</f>
        <v>135</v>
      </c>
      <c r="U1027">
        <f>U1026+COUNTIF(전체당첨내역!$B1027:$G1027,20)</f>
        <v>143</v>
      </c>
      <c r="V1027">
        <f>V1026+COUNTIF(전체당첨내역!$B1027:$G1027,21)</f>
        <v>138</v>
      </c>
      <c r="W1027">
        <f>W1026+COUNTIF(전체당첨내역!$B1027:$G1027,22)</f>
        <v>117</v>
      </c>
      <c r="X1027">
        <f>X1026+COUNTIF(전체당첨내역!$B1027:$G1027,23)</f>
        <v>124</v>
      </c>
      <c r="Y1027">
        <f>Y1026+COUNTIF(전체당첨내역!$B1027:$G1027,24)</f>
        <v>137</v>
      </c>
      <c r="Z1027">
        <f>Z1026+COUNTIF(전체당첨내역!$B1027:$G1027,25)</f>
        <v>133</v>
      </c>
      <c r="AA1027">
        <f>AA1026+COUNTIF(전체당첨내역!$B1027:$G1027,26)</f>
        <v>136</v>
      </c>
      <c r="AB1027">
        <f>AB1026+COUNTIF(전체당첨내역!$B1027:$G1027,27)</f>
        <v>148</v>
      </c>
      <c r="AC1027">
        <f>AC1026+COUNTIF(전체당첨내역!$B1027:$G1027,28)</f>
        <v>125</v>
      </c>
      <c r="AD1027">
        <f>AD1026+COUNTIF(전체당첨내역!$B1027:$G1027,29)</f>
        <v>130</v>
      </c>
      <c r="AE1027">
        <f>AE1026+COUNTIF(전체당첨내역!$B1027:$G1027,30)</f>
        <v>123</v>
      </c>
      <c r="AF1027">
        <f>AF1026+COUNTIF(전체당첨내역!$B1027:$G1027,31)</f>
        <v>138</v>
      </c>
      <c r="AG1027">
        <f>AG1026+COUNTIF(전체당첨내역!$B1027:$G1027,32)</f>
        <v>115</v>
      </c>
      <c r="AH1027">
        <f>AH1026+COUNTIF(전체당첨내역!$B1027:$G1027,33)</f>
        <v>142</v>
      </c>
      <c r="AI1027">
        <f>AI1026+COUNTIF(전체당첨내역!$B1027:$G1027,34)</f>
        <v>158</v>
      </c>
      <c r="AJ1027">
        <f>AJ1026+COUNTIF(전체당첨내역!$B1027:$G1027,35)</f>
        <v>128</v>
      </c>
      <c r="AK1027">
        <f>AK1026+COUNTIF(전체당첨내역!$B1027:$G1027,36)</f>
        <v>136</v>
      </c>
      <c r="AL1027">
        <f>AL1026+COUNTIF(전체당첨내역!$B1027:$G1027,37)</f>
        <v>143</v>
      </c>
      <c r="AM1027">
        <f>AM1026+COUNTIF(전체당첨내역!$B1027:$G1027,38)</f>
        <v>136</v>
      </c>
      <c r="AN1027">
        <f>AN1026+COUNTIF(전체당첨내역!$B1027:$G1027,39)</f>
        <v>146</v>
      </c>
      <c r="AO1027">
        <f>AO1026+COUNTIF(전체당첨내역!$B1027:$G1027,40)</f>
        <v>143</v>
      </c>
      <c r="AP1027">
        <f>AP1026+COUNTIF(전체당첨내역!$B1027:$G1027,41)</f>
        <v>128</v>
      </c>
      <c r="AQ1027">
        <f>AQ1026+COUNTIF(전체당첨내역!$B1027:$G1027,42)</f>
        <v>135</v>
      </c>
      <c r="AR1027">
        <f>AR1026+COUNTIF(전체당첨내역!$B1027:$G1027,43)</f>
        <v>146</v>
      </c>
      <c r="AS1027">
        <f>AS1026+COUNTIF(전체당첨내역!$B1027:$G1027,44)</f>
        <v>138</v>
      </c>
      <c r="AT1027">
        <f>AT1026+COUNTIF(전체당첨내역!$B1027:$G1027,45)</f>
        <v>145</v>
      </c>
    </row>
    <row r="1028" spans="1:46" ht="16.5" customHeight="1">
      <c r="A1028">
        <v>1027</v>
      </c>
      <c r="B1028">
        <f>B1027+COUNTIF(전체당첨내역!$B1028:$G1028,1)</f>
        <v>145</v>
      </c>
      <c r="C1028">
        <f>C1027+COUNTIF(전체당첨내역!$B1028:$G1028,2)</f>
        <v>136</v>
      </c>
      <c r="D1028">
        <f>D1027+COUNTIF(전체당첨내역!$B1028:$G1028,3)</f>
        <v>136</v>
      </c>
      <c r="E1028">
        <f>E1027+COUNTIF(전체당첨내역!$B1028:$G1028,4)</f>
        <v>140</v>
      </c>
      <c r="F1028">
        <f>F1027+COUNTIF(전체당첨내역!$B1028:$G1028,5)</f>
        <v>133</v>
      </c>
      <c r="G1028">
        <f>G1027+COUNTIF(전체당첨내역!$B1028:$G1028,6)</f>
        <v>127</v>
      </c>
      <c r="H1028">
        <f>H1027+COUNTIF(전체당첨내역!$B1028:$G1028,7)</f>
        <v>133</v>
      </c>
      <c r="I1028">
        <f>I1027+COUNTIF(전체당첨내역!$B1028:$G1028,8)</f>
        <v>135</v>
      </c>
      <c r="J1028">
        <f>J1027+COUNTIF(전체당첨내역!$B1028:$G1028,9)</f>
        <v>111</v>
      </c>
      <c r="K1028">
        <f>K1027+COUNTIF(전체당첨내역!$B1028:$G1028,10)</f>
        <v>140</v>
      </c>
      <c r="L1028">
        <f>L1027+COUNTIF(전체당첨내역!$B1028:$G1028,11)</f>
        <v>140</v>
      </c>
      <c r="M1028">
        <f>M1027+COUNTIF(전체당첨내역!$B1028:$G1028,12)</f>
        <v>148</v>
      </c>
      <c r="N1028">
        <f>N1027+COUNTIF(전체당첨내역!$B1028:$G1028,13)</f>
        <v>147</v>
      </c>
      <c r="O1028">
        <f>O1027+COUNTIF(전체당첨내역!$B1028:$G1028,14)</f>
        <v>146</v>
      </c>
      <c r="P1028">
        <f>P1027+COUNTIF(전체당첨내역!$B1028:$G1028,15)</f>
        <v>140</v>
      </c>
      <c r="Q1028">
        <f>Q1027+COUNTIF(전체당첨내역!$B1028:$G1028,16)</f>
        <v>135</v>
      </c>
      <c r="R1028">
        <f>R1027+COUNTIF(전체당첨내역!$B1028:$G1028,17)</f>
        <v>147</v>
      </c>
      <c r="S1028">
        <f>S1027+COUNTIF(전체당첨내역!$B1028:$G1028,18)</f>
        <v>153</v>
      </c>
      <c r="T1028">
        <f>T1027+COUNTIF(전체당첨내역!$B1028:$G1028,19)</f>
        <v>135</v>
      </c>
      <c r="U1028">
        <f>U1027+COUNTIF(전체당첨내역!$B1028:$G1028,20)</f>
        <v>143</v>
      </c>
      <c r="V1028">
        <f>V1027+COUNTIF(전체당첨내역!$B1028:$G1028,21)</f>
        <v>138</v>
      </c>
      <c r="W1028">
        <f>W1027+COUNTIF(전체당첨내역!$B1028:$G1028,22)</f>
        <v>117</v>
      </c>
      <c r="X1028">
        <f>X1027+COUNTIF(전체당첨내역!$B1028:$G1028,23)</f>
        <v>124</v>
      </c>
      <c r="Y1028">
        <f>Y1027+COUNTIF(전체당첨내역!$B1028:$G1028,24)</f>
        <v>137</v>
      </c>
      <c r="Z1028">
        <f>Z1027+COUNTIF(전체당첨내역!$B1028:$G1028,25)</f>
        <v>133</v>
      </c>
      <c r="AA1028">
        <f>AA1027+COUNTIF(전체당첨내역!$B1028:$G1028,26)</f>
        <v>136</v>
      </c>
      <c r="AB1028">
        <f>AB1027+COUNTIF(전체당첨내역!$B1028:$G1028,27)</f>
        <v>149</v>
      </c>
      <c r="AC1028">
        <f>AC1027+COUNTIF(전체당첨내역!$B1028:$G1028,28)</f>
        <v>125</v>
      </c>
      <c r="AD1028">
        <f>AD1027+COUNTIF(전체당첨내역!$B1028:$G1028,29)</f>
        <v>130</v>
      </c>
      <c r="AE1028">
        <f>AE1027+COUNTIF(전체당첨내역!$B1028:$G1028,30)</f>
        <v>123</v>
      </c>
      <c r="AF1028">
        <f>AF1027+COUNTIF(전체당첨내역!$B1028:$G1028,31)</f>
        <v>138</v>
      </c>
      <c r="AG1028">
        <f>AG1027+COUNTIF(전체당첨내역!$B1028:$G1028,32)</f>
        <v>115</v>
      </c>
      <c r="AH1028">
        <f>AH1027+COUNTIF(전체당첨내역!$B1028:$G1028,33)</f>
        <v>142</v>
      </c>
      <c r="AI1028">
        <f>AI1027+COUNTIF(전체당첨내역!$B1028:$G1028,34)</f>
        <v>158</v>
      </c>
      <c r="AJ1028">
        <f>AJ1027+COUNTIF(전체당첨내역!$B1028:$G1028,35)</f>
        <v>129</v>
      </c>
      <c r="AK1028">
        <f>AK1027+COUNTIF(전체당첨내역!$B1028:$G1028,36)</f>
        <v>136</v>
      </c>
      <c r="AL1028">
        <f>AL1027+COUNTIF(전체당첨내역!$B1028:$G1028,37)</f>
        <v>143</v>
      </c>
      <c r="AM1028">
        <f>AM1027+COUNTIF(전체당첨내역!$B1028:$G1028,38)</f>
        <v>136</v>
      </c>
      <c r="AN1028">
        <f>AN1027+COUNTIF(전체당첨내역!$B1028:$G1028,39)</f>
        <v>147</v>
      </c>
      <c r="AO1028">
        <f>AO1027+COUNTIF(전체당첨내역!$B1028:$G1028,40)</f>
        <v>143</v>
      </c>
      <c r="AP1028">
        <f>AP1027+COUNTIF(전체당첨내역!$B1028:$G1028,41)</f>
        <v>128</v>
      </c>
      <c r="AQ1028">
        <f>AQ1027+COUNTIF(전체당첨내역!$B1028:$G1028,42)</f>
        <v>135</v>
      </c>
      <c r="AR1028">
        <f>AR1027+COUNTIF(전체당첨내역!$B1028:$G1028,43)</f>
        <v>146</v>
      </c>
      <c r="AS1028">
        <f>AS1027+COUNTIF(전체당첨내역!$B1028:$G1028,44)</f>
        <v>138</v>
      </c>
      <c r="AT1028">
        <f>AT1027+COUNTIF(전체당첨내역!$B1028:$G1028,45)</f>
        <v>146</v>
      </c>
    </row>
    <row r="1029" spans="1:46" ht="16.5" customHeight="1">
      <c r="A1029">
        <v>1028</v>
      </c>
      <c r="B1029">
        <f>B1028+COUNTIF(전체당첨내역!$B1029:$G1029,1)</f>
        <v>145</v>
      </c>
      <c r="C1029">
        <f>C1028+COUNTIF(전체당첨내역!$B1029:$G1029,2)</f>
        <v>136</v>
      </c>
      <c r="D1029">
        <f>D1028+COUNTIF(전체당첨내역!$B1029:$G1029,3)</f>
        <v>136</v>
      </c>
      <c r="E1029">
        <f>E1028+COUNTIF(전체당첨내역!$B1029:$G1029,4)</f>
        <v>140</v>
      </c>
      <c r="F1029">
        <f>F1028+COUNTIF(전체당첨내역!$B1029:$G1029,5)</f>
        <v>134</v>
      </c>
      <c r="G1029">
        <f>G1028+COUNTIF(전체당첨내역!$B1029:$G1029,6)</f>
        <v>127</v>
      </c>
      <c r="H1029">
        <f>H1028+COUNTIF(전체당첨내역!$B1029:$G1029,7)</f>
        <v>134</v>
      </c>
      <c r="I1029">
        <f>I1028+COUNTIF(전체당첨내역!$B1029:$G1029,8)</f>
        <v>135</v>
      </c>
      <c r="J1029">
        <f>J1028+COUNTIF(전체당첨내역!$B1029:$G1029,9)</f>
        <v>111</v>
      </c>
      <c r="K1029">
        <f>K1028+COUNTIF(전체당첨내역!$B1029:$G1029,10)</f>
        <v>140</v>
      </c>
      <c r="L1029">
        <f>L1028+COUNTIF(전체당첨내역!$B1029:$G1029,11)</f>
        <v>140</v>
      </c>
      <c r="M1029">
        <f>M1028+COUNTIF(전체당첨내역!$B1029:$G1029,12)</f>
        <v>149</v>
      </c>
      <c r="N1029">
        <f>N1028+COUNTIF(전체당첨내역!$B1029:$G1029,13)</f>
        <v>148</v>
      </c>
      <c r="O1029">
        <f>O1028+COUNTIF(전체당첨내역!$B1029:$G1029,14)</f>
        <v>146</v>
      </c>
      <c r="P1029">
        <f>P1028+COUNTIF(전체당첨내역!$B1029:$G1029,15)</f>
        <v>140</v>
      </c>
      <c r="Q1029">
        <f>Q1028+COUNTIF(전체당첨내역!$B1029:$G1029,16)</f>
        <v>135</v>
      </c>
      <c r="R1029">
        <f>R1028+COUNTIF(전체당첨내역!$B1029:$G1029,17)</f>
        <v>147</v>
      </c>
      <c r="S1029">
        <f>S1028+COUNTIF(전체당첨내역!$B1029:$G1029,18)</f>
        <v>154</v>
      </c>
      <c r="T1029">
        <f>T1028+COUNTIF(전체당첨내역!$B1029:$G1029,19)</f>
        <v>135</v>
      </c>
      <c r="U1029">
        <f>U1028+COUNTIF(전체당첨내역!$B1029:$G1029,20)</f>
        <v>143</v>
      </c>
      <c r="V1029">
        <f>V1028+COUNTIF(전체당첨내역!$B1029:$G1029,21)</f>
        <v>138</v>
      </c>
      <c r="W1029">
        <f>W1028+COUNTIF(전체당첨내역!$B1029:$G1029,22)</f>
        <v>117</v>
      </c>
      <c r="X1029">
        <f>X1028+COUNTIF(전체당첨내역!$B1029:$G1029,23)</f>
        <v>124</v>
      </c>
      <c r="Y1029">
        <f>Y1028+COUNTIF(전체당첨내역!$B1029:$G1029,24)</f>
        <v>137</v>
      </c>
      <c r="Z1029">
        <f>Z1028+COUNTIF(전체당첨내역!$B1029:$G1029,25)</f>
        <v>133</v>
      </c>
      <c r="AA1029">
        <f>AA1028+COUNTIF(전체당첨내역!$B1029:$G1029,26)</f>
        <v>136</v>
      </c>
      <c r="AB1029">
        <f>AB1028+COUNTIF(전체당첨내역!$B1029:$G1029,27)</f>
        <v>149</v>
      </c>
      <c r="AC1029">
        <f>AC1028+COUNTIF(전체당첨내역!$B1029:$G1029,28)</f>
        <v>125</v>
      </c>
      <c r="AD1029">
        <f>AD1028+COUNTIF(전체당첨내역!$B1029:$G1029,29)</f>
        <v>130</v>
      </c>
      <c r="AE1029">
        <f>AE1028+COUNTIF(전체당첨내역!$B1029:$G1029,30)</f>
        <v>123</v>
      </c>
      <c r="AF1029">
        <f>AF1028+COUNTIF(전체당첨내역!$B1029:$G1029,31)</f>
        <v>138</v>
      </c>
      <c r="AG1029">
        <f>AG1028+COUNTIF(전체당첨내역!$B1029:$G1029,32)</f>
        <v>115</v>
      </c>
      <c r="AH1029">
        <f>AH1028+COUNTIF(전체당첨내역!$B1029:$G1029,33)</f>
        <v>142</v>
      </c>
      <c r="AI1029">
        <f>AI1028+COUNTIF(전체당첨내역!$B1029:$G1029,34)</f>
        <v>158</v>
      </c>
      <c r="AJ1029">
        <f>AJ1028+COUNTIF(전체당첨내역!$B1029:$G1029,35)</f>
        <v>130</v>
      </c>
      <c r="AK1029">
        <f>AK1028+COUNTIF(전체당첨내역!$B1029:$G1029,36)</f>
        <v>136</v>
      </c>
      <c r="AL1029">
        <f>AL1028+COUNTIF(전체당첨내역!$B1029:$G1029,37)</f>
        <v>143</v>
      </c>
      <c r="AM1029">
        <f>AM1028+COUNTIF(전체당첨내역!$B1029:$G1029,38)</f>
        <v>136</v>
      </c>
      <c r="AN1029">
        <f>AN1028+COUNTIF(전체당첨내역!$B1029:$G1029,39)</f>
        <v>147</v>
      </c>
      <c r="AO1029">
        <f>AO1028+COUNTIF(전체당첨내역!$B1029:$G1029,40)</f>
        <v>143</v>
      </c>
      <c r="AP1029">
        <f>AP1028+COUNTIF(전체당첨내역!$B1029:$G1029,41)</f>
        <v>128</v>
      </c>
      <c r="AQ1029">
        <f>AQ1028+COUNTIF(전체당첨내역!$B1029:$G1029,42)</f>
        <v>135</v>
      </c>
      <c r="AR1029">
        <f>AR1028+COUNTIF(전체당첨내역!$B1029:$G1029,43)</f>
        <v>146</v>
      </c>
      <c r="AS1029">
        <f>AS1028+COUNTIF(전체당첨내역!$B1029:$G1029,44)</f>
        <v>138</v>
      </c>
      <c r="AT1029">
        <f>AT1028+COUNTIF(전체당첨내역!$B1029:$G1029,45)</f>
        <v>146</v>
      </c>
    </row>
    <row r="1030" spans="1:46" ht="16.5" customHeight="1">
      <c r="A1030">
        <v>1029</v>
      </c>
      <c r="B1030">
        <f>B1029+COUNTIF(전체당첨내역!$B1030:$G1030,1)</f>
        <v>145</v>
      </c>
      <c r="C1030">
        <f>C1029+COUNTIF(전체당첨내역!$B1030:$G1030,2)</f>
        <v>136</v>
      </c>
      <c r="D1030">
        <f>D1029+COUNTIF(전체당첨내역!$B1030:$G1030,3)</f>
        <v>136</v>
      </c>
      <c r="E1030">
        <f>E1029+COUNTIF(전체당첨내역!$B1030:$G1030,4)</f>
        <v>140</v>
      </c>
      <c r="F1030">
        <f>F1029+COUNTIF(전체당첨내역!$B1030:$G1030,5)</f>
        <v>134</v>
      </c>
      <c r="G1030">
        <f>G1029+COUNTIF(전체당첨내역!$B1030:$G1030,6)</f>
        <v>127</v>
      </c>
      <c r="H1030">
        <f>H1029+COUNTIF(전체당첨내역!$B1030:$G1030,7)</f>
        <v>134</v>
      </c>
      <c r="I1030">
        <f>I1029+COUNTIF(전체당첨내역!$B1030:$G1030,8)</f>
        <v>135</v>
      </c>
      <c r="J1030">
        <f>J1029+COUNTIF(전체당첨내역!$B1030:$G1030,9)</f>
        <v>111</v>
      </c>
      <c r="K1030">
        <f>K1029+COUNTIF(전체당첨내역!$B1030:$G1030,10)</f>
        <v>140</v>
      </c>
      <c r="L1030">
        <f>L1029+COUNTIF(전체당첨내역!$B1030:$G1030,11)</f>
        <v>140</v>
      </c>
      <c r="M1030">
        <f>M1029+COUNTIF(전체당첨내역!$B1030:$G1030,12)</f>
        <v>150</v>
      </c>
      <c r="N1030">
        <f>N1029+COUNTIF(전체당첨내역!$B1030:$G1030,13)</f>
        <v>148</v>
      </c>
      <c r="O1030">
        <f>O1029+COUNTIF(전체당첨내역!$B1030:$G1030,14)</f>
        <v>146</v>
      </c>
      <c r="P1030">
        <f>P1029+COUNTIF(전체당첨내역!$B1030:$G1030,15)</f>
        <v>140</v>
      </c>
      <c r="Q1030">
        <f>Q1029+COUNTIF(전체당첨내역!$B1030:$G1030,16)</f>
        <v>135</v>
      </c>
      <c r="R1030">
        <f>R1029+COUNTIF(전체당첨내역!$B1030:$G1030,17)</f>
        <v>147</v>
      </c>
      <c r="S1030">
        <f>S1029+COUNTIF(전체당첨내역!$B1030:$G1030,18)</f>
        <v>154</v>
      </c>
      <c r="T1030">
        <f>T1029+COUNTIF(전체당첨내역!$B1030:$G1030,19)</f>
        <v>135</v>
      </c>
      <c r="U1030">
        <f>U1029+COUNTIF(전체당첨내역!$B1030:$G1030,20)</f>
        <v>143</v>
      </c>
      <c r="V1030">
        <f>V1029+COUNTIF(전체당첨내역!$B1030:$G1030,21)</f>
        <v>138</v>
      </c>
      <c r="W1030">
        <f>W1029+COUNTIF(전체당첨내역!$B1030:$G1030,22)</f>
        <v>117</v>
      </c>
      <c r="X1030">
        <f>X1029+COUNTIF(전체당첨내역!$B1030:$G1030,23)</f>
        <v>124</v>
      </c>
      <c r="Y1030">
        <f>Y1029+COUNTIF(전체당첨내역!$B1030:$G1030,24)</f>
        <v>137</v>
      </c>
      <c r="Z1030">
        <f>Z1029+COUNTIF(전체당첨내역!$B1030:$G1030,25)</f>
        <v>133</v>
      </c>
      <c r="AA1030">
        <f>AA1029+COUNTIF(전체당첨내역!$B1030:$G1030,26)</f>
        <v>136</v>
      </c>
      <c r="AB1030">
        <f>AB1029+COUNTIF(전체당첨내역!$B1030:$G1030,27)</f>
        <v>149</v>
      </c>
      <c r="AC1030">
        <f>AC1029+COUNTIF(전체당첨내역!$B1030:$G1030,28)</f>
        <v>125</v>
      </c>
      <c r="AD1030">
        <f>AD1029+COUNTIF(전체당첨내역!$B1030:$G1030,29)</f>
        <v>130</v>
      </c>
      <c r="AE1030">
        <f>AE1029+COUNTIF(전체당첨내역!$B1030:$G1030,30)</f>
        <v>124</v>
      </c>
      <c r="AF1030">
        <f>AF1029+COUNTIF(전체당첨내역!$B1030:$G1030,31)</f>
        <v>138</v>
      </c>
      <c r="AG1030">
        <f>AG1029+COUNTIF(전체당첨내역!$B1030:$G1030,32)</f>
        <v>116</v>
      </c>
      <c r="AH1030">
        <f>AH1029+COUNTIF(전체당첨내역!$B1030:$G1030,33)</f>
        <v>142</v>
      </c>
      <c r="AI1030">
        <f>AI1029+COUNTIF(전체당첨내역!$B1030:$G1030,34)</f>
        <v>158</v>
      </c>
      <c r="AJ1030">
        <f>AJ1029+COUNTIF(전체당첨내역!$B1030:$G1030,35)</f>
        <v>130</v>
      </c>
      <c r="AK1030">
        <f>AK1029+COUNTIF(전체당첨내역!$B1030:$G1030,36)</f>
        <v>136</v>
      </c>
      <c r="AL1030">
        <f>AL1029+COUNTIF(전체당첨내역!$B1030:$G1030,37)</f>
        <v>144</v>
      </c>
      <c r="AM1030">
        <f>AM1029+COUNTIF(전체당첨내역!$B1030:$G1030,38)</f>
        <v>136</v>
      </c>
      <c r="AN1030">
        <f>AN1029+COUNTIF(전체당첨내역!$B1030:$G1030,39)</f>
        <v>148</v>
      </c>
      <c r="AO1030">
        <f>AO1029+COUNTIF(전체당첨내역!$B1030:$G1030,40)</f>
        <v>143</v>
      </c>
      <c r="AP1030">
        <f>AP1029+COUNTIF(전체당첨내역!$B1030:$G1030,41)</f>
        <v>129</v>
      </c>
      <c r="AQ1030">
        <f>AQ1029+COUNTIF(전체당첨내역!$B1030:$G1030,42)</f>
        <v>135</v>
      </c>
      <c r="AR1030">
        <f>AR1029+COUNTIF(전체당첨내역!$B1030:$G1030,43)</f>
        <v>146</v>
      </c>
      <c r="AS1030">
        <f>AS1029+COUNTIF(전체당첨내역!$B1030:$G1030,44)</f>
        <v>138</v>
      </c>
      <c r="AT1030">
        <f>AT1029+COUNTIF(전체당첨내역!$B1030:$G1030,45)</f>
        <v>146</v>
      </c>
    </row>
    <row r="1031" spans="1:46" ht="16.5" customHeight="1">
      <c r="A1031">
        <v>1030</v>
      </c>
      <c r="B1031">
        <f>B1030+COUNTIF(전체당첨내역!$B1031:$G1031,1)</f>
        <v>145</v>
      </c>
      <c r="C1031">
        <f>C1030+COUNTIF(전체당첨내역!$B1031:$G1031,2)</f>
        <v>137</v>
      </c>
      <c r="D1031">
        <f>D1030+COUNTIF(전체당첨내역!$B1031:$G1031,3)</f>
        <v>136</v>
      </c>
      <c r="E1031">
        <f>E1030+COUNTIF(전체당첨내역!$B1031:$G1031,4)</f>
        <v>140</v>
      </c>
      <c r="F1031">
        <f>F1030+COUNTIF(전체당첨내역!$B1031:$G1031,5)</f>
        <v>135</v>
      </c>
      <c r="G1031">
        <f>G1030+COUNTIF(전체당첨내역!$B1031:$G1031,6)</f>
        <v>127</v>
      </c>
      <c r="H1031">
        <f>H1030+COUNTIF(전체당첨내역!$B1031:$G1031,7)</f>
        <v>134</v>
      </c>
      <c r="I1031">
        <f>I1030+COUNTIF(전체당첨내역!$B1031:$G1031,8)</f>
        <v>135</v>
      </c>
      <c r="J1031">
        <f>J1030+COUNTIF(전체당첨내역!$B1031:$G1031,9)</f>
        <v>111</v>
      </c>
      <c r="K1031">
        <f>K1030+COUNTIF(전체당첨내역!$B1031:$G1031,10)</f>
        <v>140</v>
      </c>
      <c r="L1031">
        <f>L1030+COUNTIF(전체당첨내역!$B1031:$G1031,11)</f>
        <v>141</v>
      </c>
      <c r="M1031">
        <f>M1030+COUNTIF(전체당첨내역!$B1031:$G1031,12)</f>
        <v>150</v>
      </c>
      <c r="N1031">
        <f>N1030+COUNTIF(전체당첨내역!$B1031:$G1031,13)</f>
        <v>148</v>
      </c>
      <c r="O1031">
        <f>O1030+COUNTIF(전체당첨내역!$B1031:$G1031,14)</f>
        <v>146</v>
      </c>
      <c r="P1031">
        <f>P1030+COUNTIF(전체당첨내역!$B1031:$G1031,15)</f>
        <v>140</v>
      </c>
      <c r="Q1031">
        <f>Q1030+COUNTIF(전체당첨내역!$B1031:$G1031,16)</f>
        <v>135</v>
      </c>
      <c r="R1031">
        <f>R1030+COUNTIF(전체당첨내역!$B1031:$G1031,17)</f>
        <v>148</v>
      </c>
      <c r="S1031">
        <f>S1030+COUNTIF(전체당첨내역!$B1031:$G1031,18)</f>
        <v>154</v>
      </c>
      <c r="T1031">
        <f>T1030+COUNTIF(전체당첨내역!$B1031:$G1031,19)</f>
        <v>135</v>
      </c>
      <c r="U1031">
        <f>U1030+COUNTIF(전체당첨내역!$B1031:$G1031,20)</f>
        <v>143</v>
      </c>
      <c r="V1031">
        <f>V1030+COUNTIF(전체당첨내역!$B1031:$G1031,21)</f>
        <v>138</v>
      </c>
      <c r="W1031">
        <f>W1030+COUNTIF(전체당첨내역!$B1031:$G1031,22)</f>
        <v>117</v>
      </c>
      <c r="X1031">
        <f>X1030+COUNTIF(전체당첨내역!$B1031:$G1031,23)</f>
        <v>124</v>
      </c>
      <c r="Y1031">
        <f>Y1030+COUNTIF(전체당첨내역!$B1031:$G1031,24)</f>
        <v>138</v>
      </c>
      <c r="Z1031">
        <f>Z1030+COUNTIF(전체당첨내역!$B1031:$G1031,25)</f>
        <v>133</v>
      </c>
      <c r="AA1031">
        <f>AA1030+COUNTIF(전체당첨내역!$B1031:$G1031,26)</f>
        <v>136</v>
      </c>
      <c r="AB1031">
        <f>AB1030+COUNTIF(전체당첨내역!$B1031:$G1031,27)</f>
        <v>149</v>
      </c>
      <c r="AC1031">
        <f>AC1030+COUNTIF(전체당첨내역!$B1031:$G1031,28)</f>
        <v>125</v>
      </c>
      <c r="AD1031">
        <f>AD1030+COUNTIF(전체당첨내역!$B1031:$G1031,29)</f>
        <v>131</v>
      </c>
      <c r="AE1031">
        <f>AE1030+COUNTIF(전체당첨내역!$B1031:$G1031,30)</f>
        <v>124</v>
      </c>
      <c r="AF1031">
        <f>AF1030+COUNTIF(전체당첨내역!$B1031:$G1031,31)</f>
        <v>138</v>
      </c>
      <c r="AG1031">
        <f>AG1030+COUNTIF(전체당첨내역!$B1031:$G1031,32)</f>
        <v>116</v>
      </c>
      <c r="AH1031">
        <f>AH1030+COUNTIF(전체당첨내역!$B1031:$G1031,33)</f>
        <v>142</v>
      </c>
      <c r="AI1031">
        <f>AI1030+COUNTIF(전체당첨내역!$B1031:$G1031,34)</f>
        <v>158</v>
      </c>
      <c r="AJ1031">
        <f>AJ1030+COUNTIF(전체당첨내역!$B1031:$G1031,35)</f>
        <v>130</v>
      </c>
      <c r="AK1031">
        <f>AK1030+COUNTIF(전체당첨내역!$B1031:$G1031,36)</f>
        <v>136</v>
      </c>
      <c r="AL1031">
        <f>AL1030+COUNTIF(전체당첨내역!$B1031:$G1031,37)</f>
        <v>144</v>
      </c>
      <c r="AM1031">
        <f>AM1030+COUNTIF(전체당첨내역!$B1031:$G1031,38)</f>
        <v>136</v>
      </c>
      <c r="AN1031">
        <f>AN1030+COUNTIF(전체당첨내역!$B1031:$G1031,39)</f>
        <v>148</v>
      </c>
      <c r="AO1031">
        <f>AO1030+COUNTIF(전체당첨내역!$B1031:$G1031,40)</f>
        <v>143</v>
      </c>
      <c r="AP1031">
        <f>AP1030+COUNTIF(전체당첨내역!$B1031:$G1031,41)</f>
        <v>129</v>
      </c>
      <c r="AQ1031">
        <f>AQ1030+COUNTIF(전체당첨내역!$B1031:$G1031,42)</f>
        <v>135</v>
      </c>
      <c r="AR1031">
        <f>AR1030+COUNTIF(전체당첨내역!$B1031:$G1031,43)</f>
        <v>146</v>
      </c>
      <c r="AS1031">
        <f>AS1030+COUNTIF(전체당첨내역!$B1031:$G1031,44)</f>
        <v>138</v>
      </c>
      <c r="AT1031">
        <f>AT1030+COUNTIF(전체당첨내역!$B1031:$G1031,45)</f>
        <v>146</v>
      </c>
    </row>
    <row r="1032" spans="1:46" ht="16.5" customHeight="1">
      <c r="A1032">
        <v>1031</v>
      </c>
      <c r="B1032">
        <f>B1031+COUNTIF(전체당첨내역!$B1032:$G1032,1)</f>
        <v>145</v>
      </c>
      <c r="C1032">
        <f>C1031+COUNTIF(전체당첨내역!$B1032:$G1032,2)</f>
        <v>137</v>
      </c>
      <c r="D1032">
        <f>D1031+COUNTIF(전체당첨내역!$B1032:$G1032,3)</f>
        <v>136</v>
      </c>
      <c r="E1032">
        <f>E1031+COUNTIF(전체당첨내역!$B1032:$G1032,4)</f>
        <v>140</v>
      </c>
      <c r="F1032">
        <f>F1031+COUNTIF(전체당첨내역!$B1032:$G1032,5)</f>
        <v>135</v>
      </c>
      <c r="G1032">
        <f>G1031+COUNTIF(전체당첨내역!$B1032:$G1032,6)</f>
        <v>128</v>
      </c>
      <c r="H1032">
        <f>H1031+COUNTIF(전체당첨내역!$B1032:$G1032,7)</f>
        <v>135</v>
      </c>
      <c r="I1032">
        <f>I1031+COUNTIF(전체당첨내역!$B1032:$G1032,8)</f>
        <v>135</v>
      </c>
      <c r="J1032">
        <f>J1031+COUNTIF(전체당첨내역!$B1032:$G1032,9)</f>
        <v>111</v>
      </c>
      <c r="K1032">
        <f>K1031+COUNTIF(전체당첨내역!$B1032:$G1032,10)</f>
        <v>140</v>
      </c>
      <c r="L1032">
        <f>L1031+COUNTIF(전체당첨내역!$B1032:$G1032,11)</f>
        <v>141</v>
      </c>
      <c r="M1032">
        <f>M1031+COUNTIF(전체당첨내역!$B1032:$G1032,12)</f>
        <v>150</v>
      </c>
      <c r="N1032">
        <f>N1031+COUNTIF(전체당첨내역!$B1032:$G1032,13)</f>
        <v>148</v>
      </c>
      <c r="O1032">
        <f>O1031+COUNTIF(전체당첨내역!$B1032:$G1032,14)</f>
        <v>146</v>
      </c>
      <c r="P1032">
        <f>P1031+COUNTIF(전체당첨내역!$B1032:$G1032,15)</f>
        <v>140</v>
      </c>
      <c r="Q1032">
        <f>Q1031+COUNTIF(전체당첨내역!$B1032:$G1032,16)</f>
        <v>135</v>
      </c>
      <c r="R1032">
        <f>R1031+COUNTIF(전체당첨내역!$B1032:$G1032,17)</f>
        <v>148</v>
      </c>
      <c r="S1032">
        <f>S1031+COUNTIF(전체당첨내역!$B1032:$G1032,18)</f>
        <v>154</v>
      </c>
      <c r="T1032">
        <f>T1031+COUNTIF(전체당첨내역!$B1032:$G1032,19)</f>
        <v>135</v>
      </c>
      <c r="U1032">
        <f>U1031+COUNTIF(전체당첨내역!$B1032:$G1032,20)</f>
        <v>143</v>
      </c>
      <c r="V1032">
        <f>V1031+COUNTIF(전체당첨내역!$B1032:$G1032,21)</f>
        <v>138</v>
      </c>
      <c r="W1032">
        <f>W1031+COUNTIF(전체당첨내역!$B1032:$G1032,22)</f>
        <v>118</v>
      </c>
      <c r="X1032">
        <f>X1031+COUNTIF(전체당첨내역!$B1032:$G1032,23)</f>
        <v>124</v>
      </c>
      <c r="Y1032">
        <f>Y1031+COUNTIF(전체당첨내역!$B1032:$G1032,24)</f>
        <v>138</v>
      </c>
      <c r="Z1032">
        <f>Z1031+COUNTIF(전체당첨내역!$B1032:$G1032,25)</f>
        <v>133</v>
      </c>
      <c r="AA1032">
        <f>AA1031+COUNTIF(전체당첨내역!$B1032:$G1032,26)</f>
        <v>136</v>
      </c>
      <c r="AB1032">
        <f>AB1031+COUNTIF(전체당첨내역!$B1032:$G1032,27)</f>
        <v>149</v>
      </c>
      <c r="AC1032">
        <f>AC1031+COUNTIF(전체당첨내역!$B1032:$G1032,28)</f>
        <v>125</v>
      </c>
      <c r="AD1032">
        <f>AD1031+COUNTIF(전체당첨내역!$B1032:$G1032,29)</f>
        <v>131</v>
      </c>
      <c r="AE1032">
        <f>AE1031+COUNTIF(전체당첨내역!$B1032:$G1032,30)</f>
        <v>124</v>
      </c>
      <c r="AF1032">
        <f>AF1031+COUNTIF(전체당첨내역!$B1032:$G1032,31)</f>
        <v>138</v>
      </c>
      <c r="AG1032">
        <f>AG1031+COUNTIF(전체당첨내역!$B1032:$G1032,32)</f>
        <v>117</v>
      </c>
      <c r="AH1032">
        <f>AH1031+COUNTIF(전체당첨내역!$B1032:$G1032,33)</f>
        <v>142</v>
      </c>
      <c r="AI1032">
        <f>AI1031+COUNTIF(전체당첨내역!$B1032:$G1032,34)</f>
        <v>158</v>
      </c>
      <c r="AJ1032">
        <f>AJ1031+COUNTIF(전체당첨내역!$B1032:$G1032,35)</f>
        <v>131</v>
      </c>
      <c r="AK1032">
        <f>AK1031+COUNTIF(전체당첨내역!$B1032:$G1032,36)</f>
        <v>137</v>
      </c>
      <c r="AL1032">
        <f>AL1031+COUNTIF(전체당첨내역!$B1032:$G1032,37)</f>
        <v>144</v>
      </c>
      <c r="AM1032">
        <f>AM1031+COUNTIF(전체당첨내역!$B1032:$G1032,38)</f>
        <v>136</v>
      </c>
      <c r="AN1032">
        <f>AN1031+COUNTIF(전체당첨내역!$B1032:$G1032,39)</f>
        <v>148</v>
      </c>
      <c r="AO1032">
        <f>AO1031+COUNTIF(전체당첨내역!$B1032:$G1032,40)</f>
        <v>143</v>
      </c>
      <c r="AP1032">
        <f>AP1031+COUNTIF(전체당첨내역!$B1032:$G1032,41)</f>
        <v>129</v>
      </c>
      <c r="AQ1032">
        <f>AQ1031+COUNTIF(전체당첨내역!$B1032:$G1032,42)</f>
        <v>135</v>
      </c>
      <c r="AR1032">
        <f>AR1031+COUNTIF(전체당첨내역!$B1032:$G1032,43)</f>
        <v>146</v>
      </c>
      <c r="AS1032">
        <f>AS1031+COUNTIF(전체당첨내역!$B1032:$G1032,44)</f>
        <v>138</v>
      </c>
      <c r="AT1032">
        <f>AT1031+COUNTIF(전체당첨내역!$B1032:$G1032,45)</f>
        <v>146</v>
      </c>
    </row>
    <row r="1033" spans="1:46" ht="16.5" customHeight="1">
      <c r="A1033">
        <v>1032</v>
      </c>
      <c r="B1033">
        <f>B1032+COUNTIF(전체당첨내역!$B1033:$G1033,1)</f>
        <v>146</v>
      </c>
      <c r="C1033">
        <f>C1032+COUNTIF(전체당첨내역!$B1033:$G1033,2)</f>
        <v>137</v>
      </c>
      <c r="D1033">
        <f>D1032+COUNTIF(전체당첨내역!$B1033:$G1033,3)</f>
        <v>136</v>
      </c>
      <c r="E1033">
        <f>E1032+COUNTIF(전체당첨내역!$B1033:$G1033,4)</f>
        <v>140</v>
      </c>
      <c r="F1033">
        <f>F1032+COUNTIF(전체당첨내역!$B1033:$G1033,5)</f>
        <v>135</v>
      </c>
      <c r="G1033">
        <f>G1032+COUNTIF(전체당첨내역!$B1033:$G1033,6)</f>
        <v>129</v>
      </c>
      <c r="H1033">
        <f>H1032+COUNTIF(전체당첨내역!$B1033:$G1033,7)</f>
        <v>135</v>
      </c>
      <c r="I1033">
        <f>I1032+COUNTIF(전체당첨내역!$B1033:$G1033,8)</f>
        <v>135</v>
      </c>
      <c r="J1033">
        <f>J1032+COUNTIF(전체당첨내역!$B1033:$G1033,9)</f>
        <v>111</v>
      </c>
      <c r="K1033">
        <f>K1032+COUNTIF(전체당첨내역!$B1033:$G1033,10)</f>
        <v>140</v>
      </c>
      <c r="L1033">
        <f>L1032+COUNTIF(전체당첨내역!$B1033:$G1033,11)</f>
        <v>141</v>
      </c>
      <c r="M1033">
        <f>M1032+COUNTIF(전체당첨내역!$B1033:$G1033,12)</f>
        <v>151</v>
      </c>
      <c r="N1033">
        <f>N1032+COUNTIF(전체당첨내역!$B1033:$G1033,13)</f>
        <v>148</v>
      </c>
      <c r="O1033">
        <f>O1032+COUNTIF(전체당첨내역!$B1033:$G1033,14)</f>
        <v>146</v>
      </c>
      <c r="P1033">
        <f>P1032+COUNTIF(전체당첨내역!$B1033:$G1033,15)</f>
        <v>140</v>
      </c>
      <c r="Q1033">
        <f>Q1032+COUNTIF(전체당첨내역!$B1033:$G1033,16)</f>
        <v>135</v>
      </c>
      <c r="R1033">
        <f>R1032+COUNTIF(전체당첨내역!$B1033:$G1033,17)</f>
        <v>148</v>
      </c>
      <c r="S1033">
        <f>S1032+COUNTIF(전체당첨내역!$B1033:$G1033,18)</f>
        <v>154</v>
      </c>
      <c r="T1033">
        <f>T1032+COUNTIF(전체당첨내역!$B1033:$G1033,19)</f>
        <v>136</v>
      </c>
      <c r="U1033">
        <f>U1032+COUNTIF(전체당첨내역!$B1033:$G1033,20)</f>
        <v>143</v>
      </c>
      <c r="V1033">
        <f>V1032+COUNTIF(전체당첨내역!$B1033:$G1033,21)</f>
        <v>138</v>
      </c>
      <c r="W1033">
        <f>W1032+COUNTIF(전체당첨내역!$B1033:$G1033,22)</f>
        <v>118</v>
      </c>
      <c r="X1033">
        <f>X1032+COUNTIF(전체당첨내역!$B1033:$G1033,23)</f>
        <v>124</v>
      </c>
      <c r="Y1033">
        <f>Y1032+COUNTIF(전체당첨내역!$B1033:$G1033,24)</f>
        <v>138</v>
      </c>
      <c r="Z1033">
        <f>Z1032+COUNTIF(전체당첨내역!$B1033:$G1033,25)</f>
        <v>133</v>
      </c>
      <c r="AA1033">
        <f>AA1032+COUNTIF(전체당첨내역!$B1033:$G1033,26)</f>
        <v>136</v>
      </c>
      <c r="AB1033">
        <f>AB1032+COUNTIF(전체당첨내역!$B1033:$G1033,27)</f>
        <v>149</v>
      </c>
      <c r="AC1033">
        <f>AC1032+COUNTIF(전체당첨내역!$B1033:$G1033,28)</f>
        <v>125</v>
      </c>
      <c r="AD1033">
        <f>AD1032+COUNTIF(전체당첨내역!$B1033:$G1033,29)</f>
        <v>131</v>
      </c>
      <c r="AE1033">
        <f>AE1032+COUNTIF(전체당첨내역!$B1033:$G1033,30)</f>
        <v>124</v>
      </c>
      <c r="AF1033">
        <f>AF1032+COUNTIF(전체당첨내역!$B1033:$G1033,31)</f>
        <v>138</v>
      </c>
      <c r="AG1033">
        <f>AG1032+COUNTIF(전체당첨내역!$B1033:$G1033,32)</f>
        <v>117</v>
      </c>
      <c r="AH1033">
        <f>AH1032+COUNTIF(전체당첨내역!$B1033:$G1033,33)</f>
        <v>142</v>
      </c>
      <c r="AI1033">
        <f>AI1032+COUNTIF(전체당첨내역!$B1033:$G1033,34)</f>
        <v>158</v>
      </c>
      <c r="AJ1033">
        <f>AJ1032+COUNTIF(전체당첨내역!$B1033:$G1033,35)</f>
        <v>131</v>
      </c>
      <c r="AK1033">
        <f>AK1032+COUNTIF(전체당첨내역!$B1033:$G1033,36)</f>
        <v>138</v>
      </c>
      <c r="AL1033">
        <f>AL1032+COUNTIF(전체당첨내역!$B1033:$G1033,37)</f>
        <v>144</v>
      </c>
      <c r="AM1033">
        <f>AM1032+COUNTIF(전체당첨내역!$B1033:$G1033,38)</f>
        <v>136</v>
      </c>
      <c r="AN1033">
        <f>AN1032+COUNTIF(전체당첨내역!$B1033:$G1033,39)</f>
        <v>148</v>
      </c>
      <c r="AO1033">
        <f>AO1032+COUNTIF(전체당첨내역!$B1033:$G1033,40)</f>
        <v>143</v>
      </c>
      <c r="AP1033">
        <f>AP1032+COUNTIF(전체당첨내역!$B1033:$G1033,41)</f>
        <v>129</v>
      </c>
      <c r="AQ1033">
        <f>AQ1032+COUNTIF(전체당첨내역!$B1033:$G1033,42)</f>
        <v>136</v>
      </c>
      <c r="AR1033">
        <f>AR1032+COUNTIF(전체당첨내역!$B1033:$G1033,43)</f>
        <v>146</v>
      </c>
      <c r="AS1033">
        <f>AS1032+COUNTIF(전체당첨내역!$B1033:$G1033,44)</f>
        <v>138</v>
      </c>
      <c r="AT1033">
        <f>AT1032+COUNTIF(전체당첨내역!$B1033:$G1033,45)</f>
        <v>146</v>
      </c>
    </row>
    <row r="1034" spans="1:46" ht="16.5" customHeight="1">
      <c r="A1034">
        <v>1033</v>
      </c>
      <c r="B1034">
        <f>B1033+COUNTIF(전체당첨내역!$B1034:$G1034,1)</f>
        <v>146</v>
      </c>
      <c r="C1034">
        <f>C1033+COUNTIF(전체당첨내역!$B1034:$G1034,2)</f>
        <v>137</v>
      </c>
      <c r="D1034">
        <f>D1033+COUNTIF(전체당첨내역!$B1034:$G1034,3)</f>
        <v>137</v>
      </c>
      <c r="E1034">
        <f>E1033+COUNTIF(전체당첨내역!$B1034:$G1034,4)</f>
        <v>140</v>
      </c>
      <c r="F1034">
        <f>F1033+COUNTIF(전체당첨내역!$B1034:$G1034,5)</f>
        <v>135</v>
      </c>
      <c r="G1034">
        <f>G1033+COUNTIF(전체당첨내역!$B1034:$G1034,6)</f>
        <v>129</v>
      </c>
      <c r="H1034">
        <f>H1033+COUNTIF(전체당첨내역!$B1034:$G1034,7)</f>
        <v>135</v>
      </c>
      <c r="I1034">
        <f>I1033+COUNTIF(전체당첨내역!$B1034:$G1034,8)</f>
        <v>135</v>
      </c>
      <c r="J1034">
        <f>J1033+COUNTIF(전체당첨내역!$B1034:$G1034,9)</f>
        <v>111</v>
      </c>
      <c r="K1034">
        <f>K1033+COUNTIF(전체당첨내역!$B1034:$G1034,10)</f>
        <v>140</v>
      </c>
      <c r="L1034">
        <f>L1033+COUNTIF(전체당첨내역!$B1034:$G1034,11)</f>
        <v>142</v>
      </c>
      <c r="M1034">
        <f>M1033+COUNTIF(전체당첨내역!$B1034:$G1034,12)</f>
        <v>151</v>
      </c>
      <c r="N1034">
        <f>N1033+COUNTIF(전체당첨내역!$B1034:$G1034,13)</f>
        <v>148</v>
      </c>
      <c r="O1034">
        <f>O1033+COUNTIF(전체당첨내역!$B1034:$G1034,14)</f>
        <v>146</v>
      </c>
      <c r="P1034">
        <f>P1033+COUNTIF(전체당첨내역!$B1034:$G1034,15)</f>
        <v>141</v>
      </c>
      <c r="Q1034">
        <f>Q1033+COUNTIF(전체당첨내역!$B1034:$G1034,16)</f>
        <v>135</v>
      </c>
      <c r="R1034">
        <f>R1033+COUNTIF(전체당첨내역!$B1034:$G1034,17)</f>
        <v>148</v>
      </c>
      <c r="S1034">
        <f>S1033+COUNTIF(전체당첨내역!$B1034:$G1034,18)</f>
        <v>154</v>
      </c>
      <c r="T1034">
        <f>T1033+COUNTIF(전체당첨내역!$B1034:$G1034,19)</f>
        <v>136</v>
      </c>
      <c r="U1034">
        <f>U1033+COUNTIF(전체당첨내역!$B1034:$G1034,20)</f>
        <v>144</v>
      </c>
      <c r="V1034">
        <f>V1033+COUNTIF(전체당첨내역!$B1034:$G1034,21)</f>
        <v>138</v>
      </c>
      <c r="W1034">
        <f>W1033+COUNTIF(전체당첨내역!$B1034:$G1034,22)</f>
        <v>118</v>
      </c>
      <c r="X1034">
        <f>X1033+COUNTIF(전체당첨내역!$B1034:$G1034,23)</f>
        <v>124</v>
      </c>
      <c r="Y1034">
        <f>Y1033+COUNTIF(전체당첨내역!$B1034:$G1034,24)</f>
        <v>138</v>
      </c>
      <c r="Z1034">
        <f>Z1033+COUNTIF(전체당첨내역!$B1034:$G1034,25)</f>
        <v>133</v>
      </c>
      <c r="AA1034">
        <f>AA1033+COUNTIF(전체당첨내역!$B1034:$G1034,26)</f>
        <v>136</v>
      </c>
      <c r="AB1034">
        <f>AB1033+COUNTIF(전체당첨내역!$B1034:$G1034,27)</f>
        <v>149</v>
      </c>
      <c r="AC1034">
        <f>AC1033+COUNTIF(전체당첨내역!$B1034:$G1034,28)</f>
        <v>125</v>
      </c>
      <c r="AD1034">
        <f>AD1033+COUNTIF(전체당첨내역!$B1034:$G1034,29)</f>
        <v>131</v>
      </c>
      <c r="AE1034">
        <f>AE1033+COUNTIF(전체당첨내역!$B1034:$G1034,30)</f>
        <v>124</v>
      </c>
      <c r="AF1034">
        <f>AF1033+COUNTIF(전체당첨내역!$B1034:$G1034,31)</f>
        <v>138</v>
      </c>
      <c r="AG1034">
        <f>AG1033+COUNTIF(전체당첨내역!$B1034:$G1034,32)</f>
        <v>117</v>
      </c>
      <c r="AH1034">
        <f>AH1033+COUNTIF(전체당첨내역!$B1034:$G1034,33)</f>
        <v>142</v>
      </c>
      <c r="AI1034">
        <f>AI1033+COUNTIF(전체당첨내역!$B1034:$G1034,34)</f>
        <v>158</v>
      </c>
      <c r="AJ1034">
        <f>AJ1033+COUNTIF(전체당첨내역!$B1034:$G1034,35)</f>
        <v>132</v>
      </c>
      <c r="AK1034">
        <f>AK1033+COUNTIF(전체당첨내역!$B1034:$G1034,36)</f>
        <v>138</v>
      </c>
      <c r="AL1034">
        <f>AL1033+COUNTIF(전체당첨내역!$B1034:$G1034,37)</f>
        <v>144</v>
      </c>
      <c r="AM1034">
        <f>AM1033+COUNTIF(전체당첨내역!$B1034:$G1034,38)</f>
        <v>136</v>
      </c>
      <c r="AN1034">
        <f>AN1033+COUNTIF(전체당첨내역!$B1034:$G1034,39)</f>
        <v>148</v>
      </c>
      <c r="AO1034">
        <f>AO1033+COUNTIF(전체당첨내역!$B1034:$G1034,40)</f>
        <v>143</v>
      </c>
      <c r="AP1034">
        <f>AP1033+COUNTIF(전체당첨내역!$B1034:$G1034,41)</f>
        <v>129</v>
      </c>
      <c r="AQ1034">
        <f>AQ1033+COUNTIF(전체당첨내역!$B1034:$G1034,42)</f>
        <v>136</v>
      </c>
      <c r="AR1034">
        <f>AR1033+COUNTIF(전체당첨내역!$B1034:$G1034,43)</f>
        <v>146</v>
      </c>
      <c r="AS1034">
        <f>AS1033+COUNTIF(전체당첨내역!$B1034:$G1034,44)</f>
        <v>139</v>
      </c>
      <c r="AT1034">
        <f>AT1033+COUNTIF(전체당첨내역!$B1034:$G1034,45)</f>
        <v>146</v>
      </c>
    </row>
    <row r="1035" spans="1:46" ht="16.5" customHeight="1">
      <c r="A1035">
        <v>1034</v>
      </c>
      <c r="B1035">
        <f>B1034+COUNTIF(전체당첨내역!$B1035:$G1035,1)</f>
        <v>146</v>
      </c>
      <c r="C1035">
        <f>C1034+COUNTIF(전체당첨내역!$B1035:$G1035,2)</f>
        <v>137</v>
      </c>
      <c r="D1035">
        <f>D1034+COUNTIF(전체당첨내역!$B1035:$G1035,3)</f>
        <v>137</v>
      </c>
      <c r="E1035">
        <f>E1034+COUNTIF(전체당첨내역!$B1035:$G1035,4)</f>
        <v>140</v>
      </c>
      <c r="F1035">
        <f>F1034+COUNTIF(전체당첨내역!$B1035:$G1035,5)</f>
        <v>135</v>
      </c>
      <c r="G1035">
        <f>G1034+COUNTIF(전체당첨내역!$B1035:$G1035,6)</f>
        <v>129</v>
      </c>
      <c r="H1035">
        <f>H1034+COUNTIF(전체당첨내역!$B1035:$G1035,7)</f>
        <v>135</v>
      </c>
      <c r="I1035">
        <f>I1034+COUNTIF(전체당첨내역!$B1035:$G1035,8)</f>
        <v>135</v>
      </c>
      <c r="J1035">
        <f>J1034+COUNTIF(전체당첨내역!$B1035:$G1035,9)</f>
        <v>111</v>
      </c>
      <c r="K1035">
        <f>K1034+COUNTIF(전체당첨내역!$B1035:$G1035,10)</f>
        <v>140</v>
      </c>
      <c r="L1035">
        <f>L1034+COUNTIF(전체당첨내역!$B1035:$G1035,11)</f>
        <v>142</v>
      </c>
      <c r="M1035">
        <f>M1034+COUNTIF(전체당첨내역!$B1035:$G1035,12)</f>
        <v>151</v>
      </c>
      <c r="N1035">
        <f>N1034+COUNTIF(전체당첨내역!$B1035:$G1035,13)</f>
        <v>148</v>
      </c>
      <c r="O1035">
        <f>O1034+COUNTIF(전체당첨내역!$B1035:$G1035,14)</f>
        <v>146</v>
      </c>
      <c r="P1035">
        <f>P1034+COUNTIF(전체당첨내역!$B1035:$G1035,15)</f>
        <v>141</v>
      </c>
      <c r="Q1035">
        <f>Q1034+COUNTIF(전체당첨내역!$B1035:$G1035,16)</f>
        <v>135</v>
      </c>
      <c r="R1035">
        <f>R1034+COUNTIF(전체당첨내역!$B1035:$G1035,17)</f>
        <v>148</v>
      </c>
      <c r="S1035">
        <f>S1034+COUNTIF(전체당첨내역!$B1035:$G1035,18)</f>
        <v>154</v>
      </c>
      <c r="T1035">
        <f>T1034+COUNTIF(전체당첨내역!$B1035:$G1035,19)</f>
        <v>136</v>
      </c>
      <c r="U1035">
        <f>U1034+COUNTIF(전체당첨내역!$B1035:$G1035,20)</f>
        <v>144</v>
      </c>
      <c r="V1035">
        <f>V1034+COUNTIF(전체당첨내역!$B1035:$G1035,21)</f>
        <v>138</v>
      </c>
      <c r="W1035">
        <f>W1034+COUNTIF(전체당첨내역!$B1035:$G1035,22)</f>
        <v>118</v>
      </c>
      <c r="X1035">
        <f>X1034+COUNTIF(전체당첨내역!$B1035:$G1035,23)</f>
        <v>124</v>
      </c>
      <c r="Y1035">
        <f>Y1034+COUNTIF(전체당첨내역!$B1035:$G1035,24)</f>
        <v>138</v>
      </c>
      <c r="Z1035">
        <f>Z1034+COUNTIF(전체당첨내역!$B1035:$G1035,25)</f>
        <v>133</v>
      </c>
      <c r="AA1035">
        <f>AA1034+COUNTIF(전체당첨내역!$B1035:$G1035,26)</f>
        <v>137</v>
      </c>
      <c r="AB1035">
        <f>AB1034+COUNTIF(전체당첨내역!$B1035:$G1035,27)</f>
        <v>149</v>
      </c>
      <c r="AC1035">
        <f>AC1034+COUNTIF(전체당첨내역!$B1035:$G1035,28)</f>
        <v>125</v>
      </c>
      <c r="AD1035">
        <f>AD1034+COUNTIF(전체당첨내역!$B1035:$G1035,29)</f>
        <v>131</v>
      </c>
      <c r="AE1035">
        <f>AE1034+COUNTIF(전체당첨내역!$B1035:$G1035,30)</f>
        <v>124</v>
      </c>
      <c r="AF1035">
        <f>AF1034+COUNTIF(전체당첨내역!$B1035:$G1035,31)</f>
        <v>139</v>
      </c>
      <c r="AG1035">
        <f>AG1034+COUNTIF(전체당첨내역!$B1035:$G1035,32)</f>
        <v>118</v>
      </c>
      <c r="AH1035">
        <f>AH1034+COUNTIF(전체당첨내역!$B1035:$G1035,33)</f>
        <v>143</v>
      </c>
      <c r="AI1035">
        <f>AI1034+COUNTIF(전체당첨내역!$B1035:$G1035,34)</f>
        <v>158</v>
      </c>
      <c r="AJ1035">
        <f>AJ1034+COUNTIF(전체당첨내역!$B1035:$G1035,35)</f>
        <v>132</v>
      </c>
      <c r="AK1035">
        <f>AK1034+COUNTIF(전체당첨내역!$B1035:$G1035,36)</f>
        <v>138</v>
      </c>
      <c r="AL1035">
        <f>AL1034+COUNTIF(전체당첨내역!$B1035:$G1035,37)</f>
        <v>144</v>
      </c>
      <c r="AM1035">
        <f>AM1034+COUNTIF(전체당첨내역!$B1035:$G1035,38)</f>
        <v>137</v>
      </c>
      <c r="AN1035">
        <f>AN1034+COUNTIF(전체당첨내역!$B1035:$G1035,39)</f>
        <v>148</v>
      </c>
      <c r="AO1035">
        <f>AO1034+COUNTIF(전체당첨내역!$B1035:$G1035,40)</f>
        <v>144</v>
      </c>
      <c r="AP1035">
        <f>AP1034+COUNTIF(전체당첨내역!$B1035:$G1035,41)</f>
        <v>129</v>
      </c>
      <c r="AQ1035">
        <f>AQ1034+COUNTIF(전체당첨내역!$B1035:$G1035,42)</f>
        <v>136</v>
      </c>
      <c r="AR1035">
        <f>AR1034+COUNTIF(전체당첨내역!$B1035:$G1035,43)</f>
        <v>146</v>
      </c>
      <c r="AS1035">
        <f>AS1034+COUNTIF(전체당첨내역!$B1035:$G1035,44)</f>
        <v>139</v>
      </c>
      <c r="AT1035">
        <f>AT1034+COUNTIF(전체당첨내역!$B1035:$G1035,45)</f>
        <v>146</v>
      </c>
    </row>
    <row r="1036" spans="1:46" ht="16.5" customHeight="1">
      <c r="A1036">
        <v>1035</v>
      </c>
      <c r="B1036">
        <f>B1035+COUNTIF(전체당첨내역!$B1036:$G1036,1)</f>
        <v>146</v>
      </c>
      <c r="C1036">
        <f>C1035+COUNTIF(전체당첨내역!$B1036:$G1036,2)</f>
        <v>137</v>
      </c>
      <c r="D1036">
        <f>D1035+COUNTIF(전체당첨내역!$B1036:$G1036,3)</f>
        <v>137</v>
      </c>
      <c r="E1036">
        <f>E1035+COUNTIF(전체당첨내역!$B1036:$G1036,4)</f>
        <v>140</v>
      </c>
      <c r="F1036">
        <f>F1035+COUNTIF(전체당첨내역!$B1036:$G1036,5)</f>
        <v>135</v>
      </c>
      <c r="G1036">
        <f>G1035+COUNTIF(전체당첨내역!$B1036:$G1036,6)</f>
        <v>129</v>
      </c>
      <c r="H1036">
        <f>H1035+COUNTIF(전체당첨내역!$B1036:$G1036,7)</f>
        <v>135</v>
      </c>
      <c r="I1036">
        <f>I1035+COUNTIF(전체당첨내역!$B1036:$G1036,8)</f>
        <v>135</v>
      </c>
      <c r="J1036">
        <f>J1035+COUNTIF(전체당첨내역!$B1036:$G1036,9)</f>
        <v>112</v>
      </c>
      <c r="K1036">
        <f>K1035+COUNTIF(전체당첨내역!$B1036:$G1036,10)</f>
        <v>140</v>
      </c>
      <c r="L1036">
        <f>L1035+COUNTIF(전체당첨내역!$B1036:$G1036,11)</f>
        <v>142</v>
      </c>
      <c r="M1036">
        <f>M1035+COUNTIF(전체당첨내역!$B1036:$G1036,12)</f>
        <v>151</v>
      </c>
      <c r="N1036">
        <f>N1035+COUNTIF(전체당첨내역!$B1036:$G1036,13)</f>
        <v>148</v>
      </c>
      <c r="O1036">
        <f>O1035+COUNTIF(전체당첨내역!$B1036:$G1036,14)</f>
        <v>147</v>
      </c>
      <c r="P1036">
        <f>P1035+COUNTIF(전체당첨내역!$B1036:$G1036,15)</f>
        <v>141</v>
      </c>
      <c r="Q1036">
        <f>Q1035+COUNTIF(전체당첨내역!$B1036:$G1036,16)</f>
        <v>135</v>
      </c>
      <c r="R1036">
        <f>R1035+COUNTIF(전체당첨내역!$B1036:$G1036,17)</f>
        <v>148</v>
      </c>
      <c r="S1036">
        <f>S1035+COUNTIF(전체당첨내역!$B1036:$G1036,18)</f>
        <v>154</v>
      </c>
      <c r="T1036">
        <f>T1035+COUNTIF(전체당첨내역!$B1036:$G1036,19)</f>
        <v>136</v>
      </c>
      <c r="U1036">
        <f>U1035+COUNTIF(전체당첨내역!$B1036:$G1036,20)</f>
        <v>144</v>
      </c>
      <c r="V1036">
        <f>V1035+COUNTIF(전체당첨내역!$B1036:$G1036,21)</f>
        <v>138</v>
      </c>
      <c r="W1036">
        <f>W1035+COUNTIF(전체당첨내역!$B1036:$G1036,22)</f>
        <v>118</v>
      </c>
      <c r="X1036">
        <f>X1035+COUNTIF(전체당첨내역!$B1036:$G1036,23)</f>
        <v>124</v>
      </c>
      <c r="Y1036">
        <f>Y1035+COUNTIF(전체당첨내역!$B1036:$G1036,24)</f>
        <v>138</v>
      </c>
      <c r="Z1036">
        <f>Z1035+COUNTIF(전체당첨내역!$B1036:$G1036,25)</f>
        <v>133</v>
      </c>
      <c r="AA1036">
        <f>AA1035+COUNTIF(전체당첨내역!$B1036:$G1036,26)</f>
        <v>137</v>
      </c>
      <c r="AB1036">
        <f>AB1035+COUNTIF(전체당첨내역!$B1036:$G1036,27)</f>
        <v>149</v>
      </c>
      <c r="AC1036">
        <f>AC1035+COUNTIF(전체당첨내역!$B1036:$G1036,28)</f>
        <v>125</v>
      </c>
      <c r="AD1036">
        <f>AD1035+COUNTIF(전체당첨내역!$B1036:$G1036,29)</f>
        <v>131</v>
      </c>
      <c r="AE1036">
        <f>AE1035+COUNTIF(전체당첨내역!$B1036:$G1036,30)</f>
        <v>124</v>
      </c>
      <c r="AF1036">
        <f>AF1035+COUNTIF(전체당첨내역!$B1036:$G1036,31)</f>
        <v>139</v>
      </c>
      <c r="AG1036">
        <f>AG1035+COUNTIF(전체당첨내역!$B1036:$G1036,32)</f>
        <v>118</v>
      </c>
      <c r="AH1036">
        <f>AH1035+COUNTIF(전체당첨내역!$B1036:$G1036,33)</f>
        <v>143</v>
      </c>
      <c r="AI1036">
        <f>AI1035+COUNTIF(전체당첨내역!$B1036:$G1036,34)</f>
        <v>159</v>
      </c>
      <c r="AJ1036">
        <f>AJ1035+COUNTIF(전체당첨내역!$B1036:$G1036,35)</f>
        <v>133</v>
      </c>
      <c r="AK1036">
        <f>AK1035+COUNTIF(전체당첨내역!$B1036:$G1036,36)</f>
        <v>138</v>
      </c>
      <c r="AL1036">
        <f>AL1035+COUNTIF(전체당첨내역!$B1036:$G1036,37)</f>
        <v>144</v>
      </c>
      <c r="AM1036">
        <f>AM1035+COUNTIF(전체당첨내역!$B1036:$G1036,38)</f>
        <v>137</v>
      </c>
      <c r="AN1036">
        <f>AN1035+COUNTIF(전체당첨내역!$B1036:$G1036,39)</f>
        <v>148</v>
      </c>
      <c r="AO1036">
        <f>AO1035+COUNTIF(전체당첨내역!$B1036:$G1036,40)</f>
        <v>144</v>
      </c>
      <c r="AP1036">
        <f>AP1035+COUNTIF(전체당첨내역!$B1036:$G1036,41)</f>
        <v>130</v>
      </c>
      <c r="AQ1036">
        <f>AQ1035+COUNTIF(전체당첨내역!$B1036:$G1036,42)</f>
        <v>137</v>
      </c>
      <c r="AR1036">
        <f>AR1035+COUNTIF(전체당첨내역!$B1036:$G1036,43)</f>
        <v>146</v>
      </c>
      <c r="AS1036">
        <f>AS1035+COUNTIF(전체당첨내역!$B1036:$G1036,44)</f>
        <v>139</v>
      </c>
      <c r="AT1036">
        <f>AT1035+COUNTIF(전체당첨내역!$B1036:$G1036,45)</f>
        <v>146</v>
      </c>
    </row>
    <row r="1037" spans="1:46" ht="16.5" customHeight="1">
      <c r="A1037">
        <v>1036</v>
      </c>
      <c r="B1037">
        <f>B1036+COUNTIF(전체당첨내역!$B1037:$G1037,1)</f>
        <v>146</v>
      </c>
      <c r="C1037">
        <f>C1036+COUNTIF(전체당첨내역!$B1037:$G1037,2)</f>
        <v>138</v>
      </c>
      <c r="D1037">
        <f>D1036+COUNTIF(전체당첨내역!$B1037:$G1037,3)</f>
        <v>137</v>
      </c>
      <c r="E1037">
        <f>E1036+COUNTIF(전체당첨내역!$B1037:$G1037,4)</f>
        <v>140</v>
      </c>
      <c r="F1037">
        <f>F1036+COUNTIF(전체당첨내역!$B1037:$G1037,5)</f>
        <v>136</v>
      </c>
      <c r="G1037">
        <f>G1036+COUNTIF(전체당첨내역!$B1037:$G1037,6)</f>
        <v>129</v>
      </c>
      <c r="H1037">
        <f>H1036+COUNTIF(전체당첨내역!$B1037:$G1037,7)</f>
        <v>135</v>
      </c>
      <c r="I1037">
        <f>I1036+COUNTIF(전체당첨내역!$B1037:$G1037,8)</f>
        <v>135</v>
      </c>
      <c r="J1037">
        <f>J1036+COUNTIF(전체당첨내역!$B1037:$G1037,9)</f>
        <v>112</v>
      </c>
      <c r="K1037">
        <f>K1036+COUNTIF(전체당첨내역!$B1037:$G1037,10)</f>
        <v>140</v>
      </c>
      <c r="L1037">
        <f>L1036+COUNTIF(전체당첨내역!$B1037:$G1037,11)</f>
        <v>142</v>
      </c>
      <c r="M1037">
        <f>M1036+COUNTIF(전체당첨내역!$B1037:$G1037,12)</f>
        <v>151</v>
      </c>
      <c r="N1037">
        <f>N1036+COUNTIF(전체당첨내역!$B1037:$G1037,13)</f>
        <v>148</v>
      </c>
      <c r="O1037">
        <f>O1036+COUNTIF(전체당첨내역!$B1037:$G1037,14)</f>
        <v>147</v>
      </c>
      <c r="P1037">
        <f>P1036+COUNTIF(전체당첨내역!$B1037:$G1037,15)</f>
        <v>141</v>
      </c>
      <c r="Q1037">
        <f>Q1036+COUNTIF(전체당첨내역!$B1037:$G1037,16)</f>
        <v>135</v>
      </c>
      <c r="R1037">
        <f>R1036+COUNTIF(전체당첨내역!$B1037:$G1037,17)</f>
        <v>148</v>
      </c>
      <c r="S1037">
        <f>S1036+COUNTIF(전체당첨내역!$B1037:$G1037,18)</f>
        <v>154</v>
      </c>
      <c r="T1037">
        <f>T1036+COUNTIF(전체당첨내역!$B1037:$G1037,19)</f>
        <v>136</v>
      </c>
      <c r="U1037">
        <f>U1036+COUNTIF(전체당첨내역!$B1037:$G1037,20)</f>
        <v>144</v>
      </c>
      <c r="V1037">
        <f>V1036+COUNTIF(전체당첨내역!$B1037:$G1037,21)</f>
        <v>138</v>
      </c>
      <c r="W1037">
        <f>W1036+COUNTIF(전체당첨내역!$B1037:$G1037,22)</f>
        <v>119</v>
      </c>
      <c r="X1037">
        <f>X1036+COUNTIF(전체당첨내역!$B1037:$G1037,23)</f>
        <v>124</v>
      </c>
      <c r="Y1037">
        <f>Y1036+COUNTIF(전체당첨내역!$B1037:$G1037,24)</f>
        <v>138</v>
      </c>
      <c r="Z1037">
        <f>Z1036+COUNTIF(전체당첨내역!$B1037:$G1037,25)</f>
        <v>133</v>
      </c>
      <c r="AA1037">
        <f>AA1036+COUNTIF(전체당첨내역!$B1037:$G1037,26)</f>
        <v>137</v>
      </c>
      <c r="AB1037">
        <f>AB1036+COUNTIF(전체당첨내역!$B1037:$G1037,27)</f>
        <v>149</v>
      </c>
      <c r="AC1037">
        <f>AC1036+COUNTIF(전체당첨내역!$B1037:$G1037,28)</f>
        <v>125</v>
      </c>
      <c r="AD1037">
        <f>AD1036+COUNTIF(전체당첨내역!$B1037:$G1037,29)</f>
        <v>131</v>
      </c>
      <c r="AE1037">
        <f>AE1036+COUNTIF(전체당첨내역!$B1037:$G1037,30)</f>
        <v>124</v>
      </c>
      <c r="AF1037">
        <f>AF1036+COUNTIF(전체당첨내역!$B1037:$G1037,31)</f>
        <v>139</v>
      </c>
      <c r="AG1037">
        <f>AG1036+COUNTIF(전체당첨내역!$B1037:$G1037,32)</f>
        <v>119</v>
      </c>
      <c r="AH1037">
        <f>AH1036+COUNTIF(전체당첨내역!$B1037:$G1037,33)</f>
        <v>143</v>
      </c>
      <c r="AI1037">
        <f>AI1036+COUNTIF(전체당첨내역!$B1037:$G1037,34)</f>
        <v>160</v>
      </c>
      <c r="AJ1037">
        <f>AJ1036+COUNTIF(전체당첨내역!$B1037:$G1037,35)</f>
        <v>133</v>
      </c>
      <c r="AK1037">
        <f>AK1036+COUNTIF(전체당첨내역!$B1037:$G1037,36)</f>
        <v>138</v>
      </c>
      <c r="AL1037">
        <f>AL1036+COUNTIF(전체당첨내역!$B1037:$G1037,37)</f>
        <v>144</v>
      </c>
      <c r="AM1037">
        <f>AM1036+COUNTIF(전체당첨내역!$B1037:$G1037,38)</f>
        <v>137</v>
      </c>
      <c r="AN1037">
        <f>AN1036+COUNTIF(전체당첨내역!$B1037:$G1037,39)</f>
        <v>148</v>
      </c>
      <c r="AO1037">
        <f>AO1036+COUNTIF(전체당첨내역!$B1037:$G1037,40)</f>
        <v>144</v>
      </c>
      <c r="AP1037">
        <f>AP1036+COUNTIF(전체당첨내역!$B1037:$G1037,41)</f>
        <v>130</v>
      </c>
      <c r="AQ1037">
        <f>AQ1036+COUNTIF(전체당첨내역!$B1037:$G1037,42)</f>
        <v>137</v>
      </c>
      <c r="AR1037">
        <f>AR1036+COUNTIF(전체당첨내역!$B1037:$G1037,43)</f>
        <v>146</v>
      </c>
      <c r="AS1037">
        <f>AS1036+COUNTIF(전체당첨내역!$B1037:$G1037,44)</f>
        <v>139</v>
      </c>
      <c r="AT1037">
        <f>AT1036+COUNTIF(전체당첨내역!$B1037:$G1037,45)</f>
        <v>147</v>
      </c>
    </row>
    <row r="1038" spans="1:46" ht="16.5" customHeight="1">
      <c r="A1038">
        <v>1037</v>
      </c>
      <c r="B1038">
        <f>B1037+COUNTIF(전체당첨내역!$B1038:$G1038,1)</f>
        <v>146</v>
      </c>
      <c r="C1038">
        <f>C1037+COUNTIF(전체당첨내역!$B1038:$G1038,2)</f>
        <v>139</v>
      </c>
      <c r="D1038">
        <f>D1037+COUNTIF(전체당첨내역!$B1038:$G1038,3)</f>
        <v>137</v>
      </c>
      <c r="E1038">
        <f>E1037+COUNTIF(전체당첨내역!$B1038:$G1038,4)</f>
        <v>140</v>
      </c>
      <c r="F1038">
        <f>F1037+COUNTIF(전체당첨내역!$B1038:$G1038,5)</f>
        <v>136</v>
      </c>
      <c r="G1038">
        <f>G1037+COUNTIF(전체당첨내역!$B1038:$G1038,6)</f>
        <v>129</v>
      </c>
      <c r="H1038">
        <f>H1037+COUNTIF(전체당첨내역!$B1038:$G1038,7)</f>
        <v>135</v>
      </c>
      <c r="I1038">
        <f>I1037+COUNTIF(전체당첨내역!$B1038:$G1038,8)</f>
        <v>135</v>
      </c>
      <c r="J1038">
        <f>J1037+COUNTIF(전체당첨내역!$B1038:$G1038,9)</f>
        <v>112</v>
      </c>
      <c r="K1038">
        <f>K1037+COUNTIF(전체당첨내역!$B1038:$G1038,10)</f>
        <v>140</v>
      </c>
      <c r="L1038">
        <f>L1037+COUNTIF(전체당첨내역!$B1038:$G1038,11)</f>
        <v>142</v>
      </c>
      <c r="M1038">
        <f>M1037+COUNTIF(전체당첨내역!$B1038:$G1038,12)</f>
        <v>151</v>
      </c>
      <c r="N1038">
        <f>N1037+COUNTIF(전체당첨내역!$B1038:$G1038,13)</f>
        <v>148</v>
      </c>
      <c r="O1038">
        <f>O1037+COUNTIF(전체당첨내역!$B1038:$G1038,14)</f>
        <v>148</v>
      </c>
      <c r="P1038">
        <f>P1037+COUNTIF(전체당첨내역!$B1038:$G1038,15)</f>
        <v>142</v>
      </c>
      <c r="Q1038">
        <f>Q1037+COUNTIF(전체당첨내역!$B1038:$G1038,16)</f>
        <v>135</v>
      </c>
      <c r="R1038">
        <f>R1037+COUNTIF(전체당첨내역!$B1038:$G1038,17)</f>
        <v>148</v>
      </c>
      <c r="S1038">
        <f>S1037+COUNTIF(전체당첨내역!$B1038:$G1038,18)</f>
        <v>154</v>
      </c>
      <c r="T1038">
        <f>T1037+COUNTIF(전체당첨내역!$B1038:$G1038,19)</f>
        <v>136</v>
      </c>
      <c r="U1038">
        <f>U1037+COUNTIF(전체당첨내역!$B1038:$G1038,20)</f>
        <v>144</v>
      </c>
      <c r="V1038">
        <f>V1037+COUNTIF(전체당첨내역!$B1038:$G1038,21)</f>
        <v>138</v>
      </c>
      <c r="W1038">
        <f>W1037+COUNTIF(전체당첨내역!$B1038:$G1038,22)</f>
        <v>120</v>
      </c>
      <c r="X1038">
        <f>X1037+COUNTIF(전체당첨내역!$B1038:$G1038,23)</f>
        <v>124</v>
      </c>
      <c r="Y1038">
        <f>Y1037+COUNTIF(전체당첨내역!$B1038:$G1038,24)</f>
        <v>138</v>
      </c>
      <c r="Z1038">
        <f>Z1037+COUNTIF(전체당첨내역!$B1038:$G1038,25)</f>
        <v>133</v>
      </c>
      <c r="AA1038">
        <f>AA1037+COUNTIF(전체당첨내역!$B1038:$G1038,26)</f>
        <v>137</v>
      </c>
      <c r="AB1038">
        <f>AB1037+COUNTIF(전체당첨내역!$B1038:$G1038,27)</f>
        <v>150</v>
      </c>
      <c r="AC1038">
        <f>AC1037+COUNTIF(전체당첨내역!$B1038:$G1038,28)</f>
        <v>125</v>
      </c>
      <c r="AD1038">
        <f>AD1037+COUNTIF(전체당첨내역!$B1038:$G1038,29)</f>
        <v>131</v>
      </c>
      <c r="AE1038">
        <f>AE1037+COUNTIF(전체당첨내역!$B1038:$G1038,30)</f>
        <v>124</v>
      </c>
      <c r="AF1038">
        <f>AF1037+COUNTIF(전체당첨내역!$B1038:$G1038,31)</f>
        <v>139</v>
      </c>
      <c r="AG1038">
        <f>AG1037+COUNTIF(전체당첨내역!$B1038:$G1038,32)</f>
        <v>119</v>
      </c>
      <c r="AH1038">
        <f>AH1037+COUNTIF(전체당첨내역!$B1038:$G1038,33)</f>
        <v>144</v>
      </c>
      <c r="AI1038">
        <f>AI1037+COUNTIF(전체당첨내역!$B1038:$G1038,34)</f>
        <v>160</v>
      </c>
      <c r="AJ1038">
        <f>AJ1037+COUNTIF(전체당첨내역!$B1038:$G1038,35)</f>
        <v>133</v>
      </c>
      <c r="AK1038">
        <f>AK1037+COUNTIF(전체당첨내역!$B1038:$G1038,36)</f>
        <v>138</v>
      </c>
      <c r="AL1038">
        <f>AL1037+COUNTIF(전체당첨내역!$B1038:$G1038,37)</f>
        <v>144</v>
      </c>
      <c r="AM1038">
        <f>AM1037+COUNTIF(전체당첨내역!$B1038:$G1038,38)</f>
        <v>137</v>
      </c>
      <c r="AN1038">
        <f>AN1037+COUNTIF(전체당첨내역!$B1038:$G1038,39)</f>
        <v>148</v>
      </c>
      <c r="AO1038">
        <f>AO1037+COUNTIF(전체당첨내역!$B1038:$G1038,40)</f>
        <v>144</v>
      </c>
      <c r="AP1038">
        <f>AP1037+COUNTIF(전체당첨내역!$B1038:$G1038,41)</f>
        <v>130</v>
      </c>
      <c r="AQ1038">
        <f>AQ1037+COUNTIF(전체당첨내역!$B1038:$G1038,42)</f>
        <v>137</v>
      </c>
      <c r="AR1038">
        <f>AR1037+COUNTIF(전체당첨내역!$B1038:$G1038,43)</f>
        <v>146</v>
      </c>
      <c r="AS1038">
        <f>AS1037+COUNTIF(전체당첨내역!$B1038:$G1038,44)</f>
        <v>139</v>
      </c>
      <c r="AT1038">
        <f>AT1037+COUNTIF(전체당첨내역!$B1038:$G1038,45)</f>
        <v>147</v>
      </c>
    </row>
    <row r="1039" spans="1:46" ht="16.5" customHeight="1">
      <c r="A1039">
        <v>1038</v>
      </c>
      <c r="B1039">
        <f>B1038+COUNTIF(전체당첨내역!$B1039:$G1039,1)</f>
        <v>146</v>
      </c>
      <c r="C1039">
        <f>C1038+COUNTIF(전체당첨내역!$B1039:$G1039,2)</f>
        <v>139</v>
      </c>
      <c r="D1039">
        <f>D1038+COUNTIF(전체당첨내역!$B1039:$G1039,3)</f>
        <v>137</v>
      </c>
      <c r="E1039">
        <f>E1038+COUNTIF(전체당첨내역!$B1039:$G1039,4)</f>
        <v>140</v>
      </c>
      <c r="F1039">
        <f>F1038+COUNTIF(전체당첨내역!$B1039:$G1039,5)</f>
        <v>136</v>
      </c>
      <c r="G1039">
        <f>G1038+COUNTIF(전체당첨내역!$B1039:$G1039,6)</f>
        <v>129</v>
      </c>
      <c r="H1039">
        <f>H1038+COUNTIF(전체당첨내역!$B1039:$G1039,7)</f>
        <v>136</v>
      </c>
      <c r="I1039">
        <f>I1038+COUNTIF(전체당첨내역!$B1039:$G1039,8)</f>
        <v>135</v>
      </c>
      <c r="J1039">
        <f>J1038+COUNTIF(전체당첨내역!$B1039:$G1039,9)</f>
        <v>112</v>
      </c>
      <c r="K1039">
        <f>K1038+COUNTIF(전체당첨내역!$B1039:$G1039,10)</f>
        <v>140</v>
      </c>
      <c r="L1039">
        <f>L1038+COUNTIF(전체당첨내역!$B1039:$G1039,11)</f>
        <v>142</v>
      </c>
      <c r="M1039">
        <f>M1038+COUNTIF(전체당첨내역!$B1039:$G1039,12)</f>
        <v>151</v>
      </c>
      <c r="N1039">
        <f>N1038+COUNTIF(전체당첨내역!$B1039:$G1039,13)</f>
        <v>148</v>
      </c>
      <c r="O1039">
        <f>O1038+COUNTIF(전체당첨내역!$B1039:$G1039,14)</f>
        <v>148</v>
      </c>
      <c r="P1039">
        <f>P1038+COUNTIF(전체당첨내역!$B1039:$G1039,15)</f>
        <v>142</v>
      </c>
      <c r="Q1039">
        <f>Q1038+COUNTIF(전체당첨내역!$B1039:$G1039,16)</f>
        <v>136</v>
      </c>
      <c r="R1039">
        <f>R1038+COUNTIF(전체당첨내역!$B1039:$G1039,17)</f>
        <v>148</v>
      </c>
      <c r="S1039">
        <f>S1038+COUNTIF(전체당첨내역!$B1039:$G1039,18)</f>
        <v>154</v>
      </c>
      <c r="T1039">
        <f>T1038+COUNTIF(전체당첨내역!$B1039:$G1039,19)</f>
        <v>136</v>
      </c>
      <c r="U1039">
        <f>U1038+COUNTIF(전체당첨내역!$B1039:$G1039,20)</f>
        <v>144</v>
      </c>
      <c r="V1039">
        <f>V1038+COUNTIF(전체당첨내역!$B1039:$G1039,21)</f>
        <v>138</v>
      </c>
      <c r="W1039">
        <f>W1038+COUNTIF(전체당첨내역!$B1039:$G1039,22)</f>
        <v>120</v>
      </c>
      <c r="X1039">
        <f>X1038+COUNTIF(전체당첨내역!$B1039:$G1039,23)</f>
        <v>124</v>
      </c>
      <c r="Y1039">
        <f>Y1038+COUNTIF(전체당첨내역!$B1039:$G1039,24)</f>
        <v>139</v>
      </c>
      <c r="Z1039">
        <f>Z1038+COUNTIF(전체당첨내역!$B1039:$G1039,25)</f>
        <v>133</v>
      </c>
      <c r="AA1039">
        <f>AA1038+COUNTIF(전체당첨내역!$B1039:$G1039,26)</f>
        <v>137</v>
      </c>
      <c r="AB1039">
        <f>AB1038+COUNTIF(전체당첨내역!$B1039:$G1039,27)</f>
        <v>151</v>
      </c>
      <c r="AC1039">
        <f>AC1038+COUNTIF(전체당첨내역!$B1039:$G1039,28)</f>
        <v>125</v>
      </c>
      <c r="AD1039">
        <f>AD1038+COUNTIF(전체당첨내역!$B1039:$G1039,29)</f>
        <v>131</v>
      </c>
      <c r="AE1039">
        <f>AE1038+COUNTIF(전체당첨내역!$B1039:$G1039,30)</f>
        <v>124</v>
      </c>
      <c r="AF1039">
        <f>AF1038+COUNTIF(전체당첨내역!$B1039:$G1039,31)</f>
        <v>139</v>
      </c>
      <c r="AG1039">
        <f>AG1038+COUNTIF(전체당첨내역!$B1039:$G1039,32)</f>
        <v>119</v>
      </c>
      <c r="AH1039">
        <f>AH1038+COUNTIF(전체당첨내역!$B1039:$G1039,33)</f>
        <v>144</v>
      </c>
      <c r="AI1039">
        <f>AI1038+COUNTIF(전체당첨내역!$B1039:$G1039,34)</f>
        <v>160</v>
      </c>
      <c r="AJ1039">
        <f>AJ1038+COUNTIF(전체당첨내역!$B1039:$G1039,35)</f>
        <v>133</v>
      </c>
      <c r="AK1039">
        <f>AK1038+COUNTIF(전체당첨내역!$B1039:$G1039,36)</f>
        <v>138</v>
      </c>
      <c r="AL1039">
        <f>AL1038+COUNTIF(전체당첨내역!$B1039:$G1039,37)</f>
        <v>145</v>
      </c>
      <c r="AM1039">
        <f>AM1038+COUNTIF(전체당첨내역!$B1039:$G1039,38)</f>
        <v>137</v>
      </c>
      <c r="AN1039">
        <f>AN1038+COUNTIF(전체당첨내역!$B1039:$G1039,39)</f>
        <v>148</v>
      </c>
      <c r="AO1039">
        <f>AO1038+COUNTIF(전체당첨내역!$B1039:$G1039,40)</f>
        <v>144</v>
      </c>
      <c r="AP1039">
        <f>AP1038+COUNTIF(전체당첨내역!$B1039:$G1039,41)</f>
        <v>130</v>
      </c>
      <c r="AQ1039">
        <f>AQ1038+COUNTIF(전체당첨내역!$B1039:$G1039,42)</f>
        <v>137</v>
      </c>
      <c r="AR1039">
        <f>AR1038+COUNTIF(전체당첨내역!$B1039:$G1039,43)</f>
        <v>146</v>
      </c>
      <c r="AS1039">
        <f>AS1038+COUNTIF(전체당첨내역!$B1039:$G1039,44)</f>
        <v>140</v>
      </c>
      <c r="AT1039">
        <f>AT1038+COUNTIF(전체당첨내역!$B1039:$G1039,45)</f>
        <v>147</v>
      </c>
    </row>
    <row r="1040" spans="1:46" ht="16.5" customHeight="1">
      <c r="A1040">
        <v>1039</v>
      </c>
      <c r="B1040">
        <f>B1039+COUNTIF(전체당첨내역!$B1040:$G1040,1)</f>
        <v>146</v>
      </c>
      <c r="C1040">
        <f>C1039+COUNTIF(전체당첨내역!$B1040:$G1040,2)</f>
        <v>140</v>
      </c>
      <c r="D1040">
        <f>D1039+COUNTIF(전체당첨내역!$B1040:$G1040,3)</f>
        <v>138</v>
      </c>
      <c r="E1040">
        <f>E1039+COUNTIF(전체당첨내역!$B1040:$G1040,4)</f>
        <v>140</v>
      </c>
      <c r="F1040">
        <f>F1039+COUNTIF(전체당첨내역!$B1040:$G1040,5)</f>
        <v>136</v>
      </c>
      <c r="G1040">
        <f>G1039+COUNTIF(전체당첨내역!$B1040:$G1040,6)</f>
        <v>130</v>
      </c>
      <c r="H1040">
        <f>H1039+COUNTIF(전체당첨내역!$B1040:$G1040,7)</f>
        <v>136</v>
      </c>
      <c r="I1040">
        <f>I1039+COUNTIF(전체당첨내역!$B1040:$G1040,8)</f>
        <v>135</v>
      </c>
      <c r="J1040">
        <f>J1039+COUNTIF(전체당첨내역!$B1040:$G1040,9)</f>
        <v>112</v>
      </c>
      <c r="K1040">
        <f>K1039+COUNTIF(전체당첨내역!$B1040:$G1040,10)</f>
        <v>140</v>
      </c>
      <c r="L1040">
        <f>L1039+COUNTIF(전체당첨내역!$B1040:$G1040,11)</f>
        <v>142</v>
      </c>
      <c r="M1040">
        <f>M1039+COUNTIF(전체당첨내역!$B1040:$G1040,12)</f>
        <v>151</v>
      </c>
      <c r="N1040">
        <f>N1039+COUNTIF(전체당첨내역!$B1040:$G1040,13)</f>
        <v>148</v>
      </c>
      <c r="O1040">
        <f>O1039+COUNTIF(전체당첨내역!$B1040:$G1040,14)</f>
        <v>148</v>
      </c>
      <c r="P1040">
        <f>P1039+COUNTIF(전체당첨내역!$B1040:$G1040,15)</f>
        <v>142</v>
      </c>
      <c r="Q1040">
        <f>Q1039+COUNTIF(전체당첨내역!$B1040:$G1040,16)</f>
        <v>136</v>
      </c>
      <c r="R1040">
        <f>R1039+COUNTIF(전체당첨내역!$B1040:$G1040,17)</f>
        <v>148</v>
      </c>
      <c r="S1040">
        <f>S1039+COUNTIF(전체당첨내역!$B1040:$G1040,18)</f>
        <v>154</v>
      </c>
      <c r="T1040">
        <f>T1039+COUNTIF(전체당첨내역!$B1040:$G1040,19)</f>
        <v>137</v>
      </c>
      <c r="U1040">
        <f>U1039+COUNTIF(전체당첨내역!$B1040:$G1040,20)</f>
        <v>144</v>
      </c>
      <c r="V1040">
        <f>V1039+COUNTIF(전체당첨내역!$B1040:$G1040,21)</f>
        <v>138</v>
      </c>
      <c r="W1040">
        <f>W1039+COUNTIF(전체당첨내역!$B1040:$G1040,22)</f>
        <v>120</v>
      </c>
      <c r="X1040">
        <f>X1039+COUNTIF(전체당첨내역!$B1040:$G1040,23)</f>
        <v>124</v>
      </c>
      <c r="Y1040">
        <f>Y1039+COUNTIF(전체당첨내역!$B1040:$G1040,24)</f>
        <v>139</v>
      </c>
      <c r="Z1040">
        <f>Z1039+COUNTIF(전체당첨내역!$B1040:$G1040,25)</f>
        <v>133</v>
      </c>
      <c r="AA1040">
        <f>AA1039+COUNTIF(전체당첨내역!$B1040:$G1040,26)</f>
        <v>137</v>
      </c>
      <c r="AB1040">
        <f>AB1039+COUNTIF(전체당첨내역!$B1040:$G1040,27)</f>
        <v>151</v>
      </c>
      <c r="AC1040">
        <f>AC1039+COUNTIF(전체당첨내역!$B1040:$G1040,28)</f>
        <v>125</v>
      </c>
      <c r="AD1040">
        <f>AD1039+COUNTIF(전체당첨내역!$B1040:$G1040,29)</f>
        <v>131</v>
      </c>
      <c r="AE1040">
        <f>AE1039+COUNTIF(전체당첨내역!$B1040:$G1040,30)</f>
        <v>124</v>
      </c>
      <c r="AF1040">
        <f>AF1039+COUNTIF(전체당첨내역!$B1040:$G1040,31)</f>
        <v>139</v>
      </c>
      <c r="AG1040">
        <f>AG1039+COUNTIF(전체당첨내역!$B1040:$G1040,32)</f>
        <v>119</v>
      </c>
      <c r="AH1040">
        <f>AH1039+COUNTIF(전체당첨내역!$B1040:$G1040,33)</f>
        <v>144</v>
      </c>
      <c r="AI1040">
        <f>AI1039+COUNTIF(전체당첨내역!$B1040:$G1040,34)</f>
        <v>160</v>
      </c>
      <c r="AJ1040">
        <f>AJ1039+COUNTIF(전체당첨내역!$B1040:$G1040,35)</f>
        <v>133</v>
      </c>
      <c r="AK1040">
        <f>AK1039+COUNTIF(전체당첨내역!$B1040:$G1040,36)</f>
        <v>139</v>
      </c>
      <c r="AL1040">
        <f>AL1039+COUNTIF(전체당첨내역!$B1040:$G1040,37)</f>
        <v>145</v>
      </c>
      <c r="AM1040">
        <f>AM1039+COUNTIF(전체당첨내역!$B1040:$G1040,38)</f>
        <v>137</v>
      </c>
      <c r="AN1040">
        <f>AN1039+COUNTIF(전체당첨내역!$B1040:$G1040,39)</f>
        <v>149</v>
      </c>
      <c r="AO1040">
        <f>AO1039+COUNTIF(전체당첨내역!$B1040:$G1040,40)</f>
        <v>144</v>
      </c>
      <c r="AP1040">
        <f>AP1039+COUNTIF(전체당첨내역!$B1040:$G1040,41)</f>
        <v>130</v>
      </c>
      <c r="AQ1040">
        <f>AQ1039+COUNTIF(전체당첨내역!$B1040:$G1040,42)</f>
        <v>137</v>
      </c>
      <c r="AR1040">
        <f>AR1039+COUNTIF(전체당첨내역!$B1040:$G1040,43)</f>
        <v>146</v>
      </c>
      <c r="AS1040">
        <f>AS1039+COUNTIF(전체당첨내역!$B1040:$G1040,44)</f>
        <v>140</v>
      </c>
      <c r="AT1040">
        <f>AT1039+COUNTIF(전체당첨내역!$B1040:$G1040,45)</f>
        <v>147</v>
      </c>
    </row>
    <row r="1041" spans="1:46" ht="16.5" customHeight="1">
      <c r="A1041">
        <v>1040</v>
      </c>
      <c r="B1041">
        <f>B1040+COUNTIF(전체당첨내역!$B1041:$G1041,1)</f>
        <v>146</v>
      </c>
      <c r="C1041">
        <f>C1040+COUNTIF(전체당첨내역!$B1041:$G1041,2)</f>
        <v>140</v>
      </c>
      <c r="D1041">
        <f>D1040+COUNTIF(전체당첨내역!$B1041:$G1041,3)</f>
        <v>138</v>
      </c>
      <c r="E1041">
        <f>E1040+COUNTIF(전체당첨내역!$B1041:$G1041,4)</f>
        <v>140</v>
      </c>
      <c r="F1041">
        <f>F1040+COUNTIF(전체당첨내역!$B1041:$G1041,5)</f>
        <v>136</v>
      </c>
      <c r="G1041">
        <f>G1040+COUNTIF(전체당첨내역!$B1041:$G1041,6)</f>
        <v>130</v>
      </c>
      <c r="H1041">
        <f>H1040+COUNTIF(전체당첨내역!$B1041:$G1041,7)</f>
        <v>136</v>
      </c>
      <c r="I1041">
        <f>I1040+COUNTIF(전체당첨내역!$B1041:$G1041,8)</f>
        <v>136</v>
      </c>
      <c r="J1041">
        <f>J1040+COUNTIF(전체당첨내역!$B1041:$G1041,9)</f>
        <v>112</v>
      </c>
      <c r="K1041">
        <f>K1040+COUNTIF(전체당첨내역!$B1041:$G1041,10)</f>
        <v>140</v>
      </c>
      <c r="L1041">
        <f>L1040+COUNTIF(전체당첨내역!$B1041:$G1041,11)</f>
        <v>142</v>
      </c>
      <c r="M1041">
        <f>M1040+COUNTIF(전체당첨내역!$B1041:$G1041,12)</f>
        <v>151</v>
      </c>
      <c r="N1041">
        <f>N1040+COUNTIF(전체당첨내역!$B1041:$G1041,13)</f>
        <v>148</v>
      </c>
      <c r="O1041">
        <f>O1040+COUNTIF(전체당첨내역!$B1041:$G1041,14)</f>
        <v>148</v>
      </c>
      <c r="P1041">
        <f>P1040+COUNTIF(전체당첨내역!$B1041:$G1041,15)</f>
        <v>142</v>
      </c>
      <c r="Q1041">
        <f>Q1040+COUNTIF(전체당첨내역!$B1041:$G1041,16)</f>
        <v>137</v>
      </c>
      <c r="R1041">
        <f>R1040+COUNTIF(전체당첨내역!$B1041:$G1041,17)</f>
        <v>148</v>
      </c>
      <c r="S1041">
        <f>S1040+COUNTIF(전체당첨내역!$B1041:$G1041,18)</f>
        <v>154</v>
      </c>
      <c r="T1041">
        <f>T1040+COUNTIF(전체당첨내역!$B1041:$G1041,19)</f>
        <v>137</v>
      </c>
      <c r="U1041">
        <f>U1040+COUNTIF(전체당첨내역!$B1041:$G1041,20)</f>
        <v>144</v>
      </c>
      <c r="V1041">
        <f>V1040+COUNTIF(전체당첨내역!$B1041:$G1041,21)</f>
        <v>138</v>
      </c>
      <c r="W1041">
        <f>W1040+COUNTIF(전체당첨내역!$B1041:$G1041,22)</f>
        <v>120</v>
      </c>
      <c r="X1041">
        <f>X1040+COUNTIF(전체당첨내역!$B1041:$G1041,23)</f>
        <v>124</v>
      </c>
      <c r="Y1041">
        <f>Y1040+COUNTIF(전체당첨내역!$B1041:$G1041,24)</f>
        <v>139</v>
      </c>
      <c r="Z1041">
        <f>Z1040+COUNTIF(전체당첨내역!$B1041:$G1041,25)</f>
        <v>133</v>
      </c>
      <c r="AA1041">
        <f>AA1040+COUNTIF(전체당첨내역!$B1041:$G1041,26)</f>
        <v>138</v>
      </c>
      <c r="AB1041">
        <f>AB1040+COUNTIF(전체당첨내역!$B1041:$G1041,27)</f>
        <v>151</v>
      </c>
      <c r="AC1041">
        <f>AC1040+COUNTIF(전체당첨내역!$B1041:$G1041,28)</f>
        <v>125</v>
      </c>
      <c r="AD1041">
        <f>AD1040+COUNTIF(전체당첨내역!$B1041:$G1041,29)</f>
        <v>132</v>
      </c>
      <c r="AE1041">
        <f>AE1040+COUNTIF(전체당첨내역!$B1041:$G1041,30)</f>
        <v>124</v>
      </c>
      <c r="AF1041">
        <f>AF1040+COUNTIF(전체당첨내역!$B1041:$G1041,31)</f>
        <v>140</v>
      </c>
      <c r="AG1041">
        <f>AG1040+COUNTIF(전체당첨내역!$B1041:$G1041,32)</f>
        <v>119</v>
      </c>
      <c r="AH1041">
        <f>AH1040+COUNTIF(전체당첨내역!$B1041:$G1041,33)</f>
        <v>144</v>
      </c>
      <c r="AI1041">
        <f>AI1040+COUNTIF(전체당첨내역!$B1041:$G1041,34)</f>
        <v>160</v>
      </c>
      <c r="AJ1041">
        <f>AJ1040+COUNTIF(전체당첨내역!$B1041:$G1041,35)</f>
        <v>133</v>
      </c>
      <c r="AK1041">
        <f>AK1040+COUNTIF(전체당첨내역!$B1041:$G1041,36)</f>
        <v>140</v>
      </c>
      <c r="AL1041">
        <f>AL1040+COUNTIF(전체당첨내역!$B1041:$G1041,37)</f>
        <v>145</v>
      </c>
      <c r="AM1041">
        <f>AM1040+COUNTIF(전체당첨내역!$B1041:$G1041,38)</f>
        <v>137</v>
      </c>
      <c r="AN1041">
        <f>AN1040+COUNTIF(전체당첨내역!$B1041:$G1041,39)</f>
        <v>149</v>
      </c>
      <c r="AO1041">
        <f>AO1040+COUNTIF(전체당첨내역!$B1041:$G1041,40)</f>
        <v>144</v>
      </c>
      <c r="AP1041">
        <f>AP1040+COUNTIF(전체당첨내역!$B1041:$G1041,41)</f>
        <v>130</v>
      </c>
      <c r="AQ1041">
        <f>AQ1040+COUNTIF(전체당첨내역!$B1041:$G1041,42)</f>
        <v>137</v>
      </c>
      <c r="AR1041">
        <f>AR1040+COUNTIF(전체당첨내역!$B1041:$G1041,43)</f>
        <v>146</v>
      </c>
      <c r="AS1041">
        <f>AS1040+COUNTIF(전체당첨내역!$B1041:$G1041,44)</f>
        <v>140</v>
      </c>
      <c r="AT1041">
        <f>AT1040+COUNTIF(전체당첨내역!$B1041:$G1041,45)</f>
        <v>147</v>
      </c>
    </row>
    <row r="1042" spans="1:46" ht="16.5" customHeight="1">
      <c r="A1042">
        <v>1041</v>
      </c>
      <c r="B1042">
        <f>B1041+COUNTIF(전체당첨내역!$B1042:$G1042,1)</f>
        <v>146</v>
      </c>
      <c r="C1042">
        <f>C1041+COUNTIF(전체당첨내역!$B1042:$G1042,2)</f>
        <v>140</v>
      </c>
      <c r="D1042">
        <f>D1041+COUNTIF(전체당첨내역!$B1042:$G1042,3)</f>
        <v>138</v>
      </c>
      <c r="E1042">
        <f>E1041+COUNTIF(전체당첨내역!$B1042:$G1042,4)</f>
        <v>140</v>
      </c>
      <c r="F1042">
        <f>F1041+COUNTIF(전체당첨내역!$B1042:$G1042,5)</f>
        <v>136</v>
      </c>
      <c r="G1042">
        <f>G1041+COUNTIF(전체당첨내역!$B1042:$G1042,6)</f>
        <v>131</v>
      </c>
      <c r="H1042">
        <f>H1041+COUNTIF(전체당첨내역!$B1042:$G1042,7)</f>
        <v>137</v>
      </c>
      <c r="I1042">
        <f>I1041+COUNTIF(전체당첨내역!$B1042:$G1042,8)</f>
        <v>136</v>
      </c>
      <c r="J1042">
        <f>J1041+COUNTIF(전체당첨내역!$B1042:$G1042,9)</f>
        <v>113</v>
      </c>
      <c r="K1042">
        <f>K1041+COUNTIF(전체당첨내역!$B1042:$G1042,10)</f>
        <v>140</v>
      </c>
      <c r="L1042">
        <f>L1041+COUNTIF(전체당첨내역!$B1042:$G1042,11)</f>
        <v>143</v>
      </c>
      <c r="M1042">
        <f>M1041+COUNTIF(전체당첨내역!$B1042:$G1042,12)</f>
        <v>151</v>
      </c>
      <c r="N1042">
        <f>N1041+COUNTIF(전체당첨내역!$B1042:$G1042,13)</f>
        <v>148</v>
      </c>
      <c r="O1042">
        <f>O1041+COUNTIF(전체당첨내역!$B1042:$G1042,14)</f>
        <v>148</v>
      </c>
      <c r="P1042">
        <f>P1041+COUNTIF(전체당첨내역!$B1042:$G1042,15)</f>
        <v>142</v>
      </c>
      <c r="Q1042">
        <f>Q1041+COUNTIF(전체당첨내역!$B1042:$G1042,16)</f>
        <v>137</v>
      </c>
      <c r="R1042">
        <f>R1041+COUNTIF(전체당첨내역!$B1042:$G1042,17)</f>
        <v>149</v>
      </c>
      <c r="S1042">
        <f>S1041+COUNTIF(전체당첨내역!$B1042:$G1042,18)</f>
        <v>155</v>
      </c>
      <c r="T1042">
        <f>T1041+COUNTIF(전체당첨내역!$B1042:$G1042,19)</f>
        <v>137</v>
      </c>
      <c r="U1042">
        <f>U1041+COUNTIF(전체당첨내역!$B1042:$G1042,20)</f>
        <v>144</v>
      </c>
      <c r="V1042">
        <f>V1041+COUNTIF(전체당첨내역!$B1042:$G1042,21)</f>
        <v>138</v>
      </c>
      <c r="W1042">
        <f>W1041+COUNTIF(전체당첨내역!$B1042:$G1042,22)</f>
        <v>120</v>
      </c>
      <c r="X1042">
        <f>X1041+COUNTIF(전체당첨내역!$B1042:$G1042,23)</f>
        <v>124</v>
      </c>
      <c r="Y1042">
        <f>Y1041+COUNTIF(전체당첨내역!$B1042:$G1042,24)</f>
        <v>139</v>
      </c>
      <c r="Z1042">
        <f>Z1041+COUNTIF(전체당첨내역!$B1042:$G1042,25)</f>
        <v>133</v>
      </c>
      <c r="AA1042">
        <f>AA1041+COUNTIF(전체당첨내역!$B1042:$G1042,26)</f>
        <v>138</v>
      </c>
      <c r="AB1042">
        <f>AB1041+COUNTIF(전체당첨내역!$B1042:$G1042,27)</f>
        <v>151</v>
      </c>
      <c r="AC1042">
        <f>AC1041+COUNTIF(전체당첨내역!$B1042:$G1042,28)</f>
        <v>125</v>
      </c>
      <c r="AD1042">
        <f>AD1041+COUNTIF(전체당첨내역!$B1042:$G1042,29)</f>
        <v>132</v>
      </c>
      <c r="AE1042">
        <f>AE1041+COUNTIF(전체당첨내역!$B1042:$G1042,30)</f>
        <v>124</v>
      </c>
      <c r="AF1042">
        <f>AF1041+COUNTIF(전체당첨내역!$B1042:$G1042,31)</f>
        <v>140</v>
      </c>
      <c r="AG1042">
        <f>AG1041+COUNTIF(전체당첨내역!$B1042:$G1042,32)</f>
        <v>119</v>
      </c>
      <c r="AH1042">
        <f>AH1041+COUNTIF(전체당첨내역!$B1042:$G1042,33)</f>
        <v>144</v>
      </c>
      <c r="AI1042">
        <f>AI1041+COUNTIF(전체당첨내역!$B1042:$G1042,34)</f>
        <v>160</v>
      </c>
      <c r="AJ1042">
        <f>AJ1041+COUNTIF(전체당첨내역!$B1042:$G1042,35)</f>
        <v>133</v>
      </c>
      <c r="AK1042">
        <f>AK1041+COUNTIF(전체당첨내역!$B1042:$G1042,36)</f>
        <v>140</v>
      </c>
      <c r="AL1042">
        <f>AL1041+COUNTIF(전체당첨내역!$B1042:$G1042,37)</f>
        <v>145</v>
      </c>
      <c r="AM1042">
        <f>AM1041+COUNTIF(전체당첨내역!$B1042:$G1042,38)</f>
        <v>137</v>
      </c>
      <c r="AN1042">
        <f>AN1041+COUNTIF(전체당첨내역!$B1042:$G1042,39)</f>
        <v>149</v>
      </c>
      <c r="AO1042">
        <f>AO1041+COUNTIF(전체당첨내역!$B1042:$G1042,40)</f>
        <v>144</v>
      </c>
      <c r="AP1042">
        <f>AP1041+COUNTIF(전체당첨내역!$B1042:$G1042,41)</f>
        <v>130</v>
      </c>
      <c r="AQ1042">
        <f>AQ1041+COUNTIF(전체당첨내역!$B1042:$G1042,42)</f>
        <v>137</v>
      </c>
      <c r="AR1042">
        <f>AR1041+COUNTIF(전체당첨내역!$B1042:$G1042,43)</f>
        <v>146</v>
      </c>
      <c r="AS1042">
        <f>AS1041+COUNTIF(전체당첨내역!$B1042:$G1042,44)</f>
        <v>140</v>
      </c>
      <c r="AT1042">
        <f>AT1041+COUNTIF(전체당첨내역!$B1042:$G1042,45)</f>
        <v>147</v>
      </c>
    </row>
    <row r="1043" spans="1:46" ht="16.5" customHeight="1">
      <c r="A1043">
        <v>1042</v>
      </c>
      <c r="B1043">
        <f>B1042+COUNTIF(전체당첨내역!$B1043:$G1043,1)</f>
        <v>146</v>
      </c>
      <c r="C1043">
        <f>C1042+COUNTIF(전체당첨내역!$B1043:$G1043,2)</f>
        <v>140</v>
      </c>
      <c r="D1043">
        <f>D1042+COUNTIF(전체당첨내역!$B1043:$G1043,3)</f>
        <v>138</v>
      </c>
      <c r="E1043">
        <f>E1042+COUNTIF(전체당첨내역!$B1043:$G1043,4)</f>
        <v>140</v>
      </c>
      <c r="F1043">
        <f>F1042+COUNTIF(전체당첨내역!$B1043:$G1043,5)</f>
        <v>137</v>
      </c>
      <c r="G1043">
        <f>G1042+COUNTIF(전체당첨내역!$B1043:$G1043,6)</f>
        <v>131</v>
      </c>
      <c r="H1043">
        <f>H1042+COUNTIF(전체당첨내역!$B1043:$G1043,7)</f>
        <v>137</v>
      </c>
      <c r="I1043">
        <f>I1042+COUNTIF(전체당첨내역!$B1043:$G1043,8)</f>
        <v>136</v>
      </c>
      <c r="J1043">
        <f>J1042+COUNTIF(전체당첨내역!$B1043:$G1043,9)</f>
        <v>113</v>
      </c>
      <c r="K1043">
        <f>K1042+COUNTIF(전체당첨내역!$B1043:$G1043,10)</f>
        <v>140</v>
      </c>
      <c r="L1043">
        <f>L1042+COUNTIF(전체당첨내역!$B1043:$G1043,11)</f>
        <v>143</v>
      </c>
      <c r="M1043">
        <f>M1042+COUNTIF(전체당첨내역!$B1043:$G1043,12)</f>
        <v>151</v>
      </c>
      <c r="N1043">
        <f>N1042+COUNTIF(전체당첨내역!$B1043:$G1043,13)</f>
        <v>148</v>
      </c>
      <c r="O1043">
        <f>O1042+COUNTIF(전체당첨내역!$B1043:$G1043,14)</f>
        <v>149</v>
      </c>
      <c r="P1043">
        <f>P1042+COUNTIF(전체당첨내역!$B1043:$G1043,15)</f>
        <v>143</v>
      </c>
      <c r="Q1043">
        <f>Q1042+COUNTIF(전체당첨내역!$B1043:$G1043,16)</f>
        <v>137</v>
      </c>
      <c r="R1043">
        <f>R1042+COUNTIF(전체당첨내역!$B1043:$G1043,17)</f>
        <v>149</v>
      </c>
      <c r="S1043">
        <f>S1042+COUNTIF(전체당첨내역!$B1043:$G1043,18)</f>
        <v>155</v>
      </c>
      <c r="T1043">
        <f>T1042+COUNTIF(전체당첨내역!$B1043:$G1043,19)</f>
        <v>137</v>
      </c>
      <c r="U1043">
        <f>U1042+COUNTIF(전체당첨내역!$B1043:$G1043,20)</f>
        <v>144</v>
      </c>
      <c r="V1043">
        <f>V1042+COUNTIF(전체당첨내역!$B1043:$G1043,21)</f>
        <v>138</v>
      </c>
      <c r="W1043">
        <f>W1042+COUNTIF(전체당첨내역!$B1043:$G1043,22)</f>
        <v>120</v>
      </c>
      <c r="X1043">
        <f>X1042+COUNTIF(전체당첨내역!$B1043:$G1043,23)</f>
        <v>125</v>
      </c>
      <c r="Y1043">
        <f>Y1042+COUNTIF(전체당첨내역!$B1043:$G1043,24)</f>
        <v>139</v>
      </c>
      <c r="Z1043">
        <f>Z1042+COUNTIF(전체당첨내역!$B1043:$G1043,25)</f>
        <v>133</v>
      </c>
      <c r="AA1043">
        <f>AA1042+COUNTIF(전체당첨내역!$B1043:$G1043,26)</f>
        <v>138</v>
      </c>
      <c r="AB1043">
        <f>AB1042+COUNTIF(전체당첨내역!$B1043:$G1043,27)</f>
        <v>151</v>
      </c>
      <c r="AC1043">
        <f>AC1042+COUNTIF(전체당첨내역!$B1043:$G1043,28)</f>
        <v>125</v>
      </c>
      <c r="AD1043">
        <f>AD1042+COUNTIF(전체당첨내역!$B1043:$G1043,29)</f>
        <v>132</v>
      </c>
      <c r="AE1043">
        <f>AE1042+COUNTIF(전체당첨내역!$B1043:$G1043,30)</f>
        <v>124</v>
      </c>
      <c r="AF1043">
        <f>AF1042+COUNTIF(전체당첨내역!$B1043:$G1043,31)</f>
        <v>140</v>
      </c>
      <c r="AG1043">
        <f>AG1042+COUNTIF(전체당첨내역!$B1043:$G1043,32)</f>
        <v>119</v>
      </c>
      <c r="AH1043">
        <f>AH1042+COUNTIF(전체당첨내역!$B1043:$G1043,33)</f>
        <v>144</v>
      </c>
      <c r="AI1043">
        <f>AI1042+COUNTIF(전체당첨내역!$B1043:$G1043,34)</f>
        <v>161</v>
      </c>
      <c r="AJ1043">
        <f>AJ1042+COUNTIF(전체당첨내역!$B1043:$G1043,35)</f>
        <v>133</v>
      </c>
      <c r="AK1043">
        <f>AK1042+COUNTIF(전체당첨내역!$B1043:$G1043,36)</f>
        <v>140</v>
      </c>
      <c r="AL1043">
        <f>AL1042+COUNTIF(전체당첨내역!$B1043:$G1043,37)</f>
        <v>145</v>
      </c>
      <c r="AM1043">
        <f>AM1042+COUNTIF(전체당첨내역!$B1043:$G1043,38)</f>
        <v>137</v>
      </c>
      <c r="AN1043">
        <f>AN1042+COUNTIF(전체당첨내역!$B1043:$G1043,39)</f>
        <v>149</v>
      </c>
      <c r="AO1043">
        <f>AO1042+COUNTIF(전체당첨내역!$B1043:$G1043,40)</f>
        <v>144</v>
      </c>
      <c r="AP1043">
        <f>AP1042+COUNTIF(전체당첨내역!$B1043:$G1043,41)</f>
        <v>130</v>
      </c>
      <c r="AQ1043">
        <f>AQ1042+COUNTIF(전체당첨내역!$B1043:$G1043,42)</f>
        <v>137</v>
      </c>
      <c r="AR1043">
        <f>AR1042+COUNTIF(전체당첨내역!$B1043:$G1043,43)</f>
        <v>147</v>
      </c>
      <c r="AS1043">
        <f>AS1042+COUNTIF(전체당첨내역!$B1043:$G1043,44)</f>
        <v>140</v>
      </c>
      <c r="AT1043">
        <f>AT1042+COUNTIF(전체당첨내역!$B1043:$G1043,45)</f>
        <v>147</v>
      </c>
    </row>
    <row r="1044" spans="1:46" ht="16.5" customHeight="1">
      <c r="A1044">
        <v>1043</v>
      </c>
      <c r="B1044">
        <f>B1043+COUNTIF(전체당첨내역!$B1044:$G1044,1)</f>
        <v>146</v>
      </c>
      <c r="C1044">
        <f>C1043+COUNTIF(전체당첨내역!$B1044:$G1044,2)</f>
        <v>140</v>
      </c>
      <c r="D1044">
        <f>D1043+COUNTIF(전체당첨내역!$B1044:$G1044,3)</f>
        <v>139</v>
      </c>
      <c r="E1044">
        <f>E1043+COUNTIF(전체당첨내역!$B1044:$G1044,4)</f>
        <v>140</v>
      </c>
      <c r="F1044">
        <f>F1043+COUNTIF(전체당첨내역!$B1044:$G1044,5)</f>
        <v>138</v>
      </c>
      <c r="G1044">
        <f>G1043+COUNTIF(전체당첨내역!$B1044:$G1044,6)</f>
        <v>131</v>
      </c>
      <c r="H1044">
        <f>H1043+COUNTIF(전체당첨내역!$B1044:$G1044,7)</f>
        <v>137</v>
      </c>
      <c r="I1044">
        <f>I1043+COUNTIF(전체당첨내역!$B1044:$G1044,8)</f>
        <v>136</v>
      </c>
      <c r="J1044">
        <f>J1043+COUNTIF(전체당첨내역!$B1044:$G1044,9)</f>
        <v>113</v>
      </c>
      <c r="K1044">
        <f>K1043+COUNTIF(전체당첨내역!$B1044:$G1044,10)</f>
        <v>140</v>
      </c>
      <c r="L1044">
        <f>L1043+COUNTIF(전체당첨내역!$B1044:$G1044,11)</f>
        <v>143</v>
      </c>
      <c r="M1044">
        <f>M1043+COUNTIF(전체당첨내역!$B1044:$G1044,12)</f>
        <v>152</v>
      </c>
      <c r="N1044">
        <f>N1043+COUNTIF(전체당첨내역!$B1044:$G1044,13)</f>
        <v>148</v>
      </c>
      <c r="O1044">
        <f>O1043+COUNTIF(전체당첨내역!$B1044:$G1044,14)</f>
        <v>149</v>
      </c>
      <c r="P1044">
        <f>P1043+COUNTIF(전체당첨내역!$B1044:$G1044,15)</f>
        <v>143</v>
      </c>
      <c r="Q1044">
        <f>Q1043+COUNTIF(전체당첨내역!$B1044:$G1044,16)</f>
        <v>137</v>
      </c>
      <c r="R1044">
        <f>R1043+COUNTIF(전체당첨내역!$B1044:$G1044,17)</f>
        <v>149</v>
      </c>
      <c r="S1044">
        <f>S1043+COUNTIF(전체당첨내역!$B1044:$G1044,18)</f>
        <v>155</v>
      </c>
      <c r="T1044">
        <f>T1043+COUNTIF(전체당첨내역!$B1044:$G1044,19)</f>
        <v>137</v>
      </c>
      <c r="U1044">
        <f>U1043+COUNTIF(전체당첨내역!$B1044:$G1044,20)</f>
        <v>144</v>
      </c>
      <c r="V1044">
        <f>V1043+COUNTIF(전체당첨내역!$B1044:$G1044,21)</f>
        <v>138</v>
      </c>
      <c r="W1044">
        <f>W1043+COUNTIF(전체당첨내역!$B1044:$G1044,22)</f>
        <v>121</v>
      </c>
      <c r="X1044">
        <f>X1043+COUNTIF(전체당첨내역!$B1044:$G1044,23)</f>
        <v>125</v>
      </c>
      <c r="Y1044">
        <f>Y1043+COUNTIF(전체당첨내역!$B1044:$G1044,24)</f>
        <v>139</v>
      </c>
      <c r="Z1044">
        <f>Z1043+COUNTIF(전체당첨내역!$B1044:$G1044,25)</f>
        <v>133</v>
      </c>
      <c r="AA1044">
        <f>AA1043+COUNTIF(전체당첨내역!$B1044:$G1044,26)</f>
        <v>139</v>
      </c>
      <c r="AB1044">
        <f>AB1043+COUNTIF(전체당첨내역!$B1044:$G1044,27)</f>
        <v>151</v>
      </c>
      <c r="AC1044">
        <f>AC1043+COUNTIF(전체당첨내역!$B1044:$G1044,28)</f>
        <v>125</v>
      </c>
      <c r="AD1044">
        <f>AD1043+COUNTIF(전체당첨내역!$B1044:$G1044,29)</f>
        <v>132</v>
      </c>
      <c r="AE1044">
        <f>AE1043+COUNTIF(전체당첨내역!$B1044:$G1044,30)</f>
        <v>124</v>
      </c>
      <c r="AF1044">
        <f>AF1043+COUNTIF(전체당첨내역!$B1044:$G1044,31)</f>
        <v>141</v>
      </c>
      <c r="AG1044">
        <f>AG1043+COUNTIF(전체당첨내역!$B1044:$G1044,32)</f>
        <v>119</v>
      </c>
      <c r="AH1044">
        <f>AH1043+COUNTIF(전체당첨내역!$B1044:$G1044,33)</f>
        <v>144</v>
      </c>
      <c r="AI1044">
        <f>AI1043+COUNTIF(전체당첨내역!$B1044:$G1044,34)</f>
        <v>161</v>
      </c>
      <c r="AJ1044">
        <f>AJ1043+COUNTIF(전체당첨내역!$B1044:$G1044,35)</f>
        <v>133</v>
      </c>
      <c r="AK1044">
        <f>AK1043+COUNTIF(전체당첨내역!$B1044:$G1044,36)</f>
        <v>140</v>
      </c>
      <c r="AL1044">
        <f>AL1043+COUNTIF(전체당첨내역!$B1044:$G1044,37)</f>
        <v>145</v>
      </c>
      <c r="AM1044">
        <f>AM1043+COUNTIF(전체당첨내역!$B1044:$G1044,38)</f>
        <v>137</v>
      </c>
      <c r="AN1044">
        <f>AN1043+COUNTIF(전체당첨내역!$B1044:$G1044,39)</f>
        <v>149</v>
      </c>
      <c r="AO1044">
        <f>AO1043+COUNTIF(전체당첨내역!$B1044:$G1044,40)</f>
        <v>144</v>
      </c>
      <c r="AP1044">
        <f>AP1043+COUNTIF(전체당첨내역!$B1044:$G1044,41)</f>
        <v>130</v>
      </c>
      <c r="AQ1044">
        <f>AQ1043+COUNTIF(전체당첨내역!$B1044:$G1044,42)</f>
        <v>137</v>
      </c>
      <c r="AR1044">
        <f>AR1043+COUNTIF(전체당첨내역!$B1044:$G1044,43)</f>
        <v>147</v>
      </c>
      <c r="AS1044">
        <f>AS1043+COUNTIF(전체당첨내역!$B1044:$G1044,44)</f>
        <v>140</v>
      </c>
      <c r="AT1044">
        <f>AT1043+COUNTIF(전체당첨내역!$B1044:$G1044,45)</f>
        <v>147</v>
      </c>
    </row>
    <row r="1045" spans="1:46" ht="16.5" customHeight="1">
      <c r="A1045">
        <v>1044</v>
      </c>
      <c r="B1045">
        <f>B1044+COUNTIF(전체당첨내역!$B1045:$G1045,1)</f>
        <v>146</v>
      </c>
      <c r="C1045">
        <f>C1044+COUNTIF(전체당첨내역!$B1045:$G1045,2)</f>
        <v>140</v>
      </c>
      <c r="D1045">
        <f>D1044+COUNTIF(전체당첨내역!$B1045:$G1045,3)</f>
        <v>139</v>
      </c>
      <c r="E1045">
        <f>E1044+COUNTIF(전체당첨내역!$B1045:$G1045,4)</f>
        <v>140</v>
      </c>
      <c r="F1045">
        <f>F1044+COUNTIF(전체당첨내역!$B1045:$G1045,5)</f>
        <v>138</v>
      </c>
      <c r="G1045">
        <f>G1044+COUNTIF(전체당첨내역!$B1045:$G1045,6)</f>
        <v>131</v>
      </c>
      <c r="H1045">
        <f>H1044+COUNTIF(전체당첨내역!$B1045:$G1045,7)</f>
        <v>137</v>
      </c>
      <c r="I1045">
        <f>I1044+COUNTIF(전체당첨내역!$B1045:$G1045,8)</f>
        <v>136</v>
      </c>
      <c r="J1045">
        <f>J1044+COUNTIF(전체당첨내역!$B1045:$G1045,9)</f>
        <v>113</v>
      </c>
      <c r="K1045">
        <f>K1044+COUNTIF(전체당첨내역!$B1045:$G1045,10)</f>
        <v>140</v>
      </c>
      <c r="L1045">
        <f>L1044+COUNTIF(전체당첨내역!$B1045:$G1045,11)</f>
        <v>143</v>
      </c>
      <c r="M1045">
        <f>M1044+COUNTIF(전체당첨내역!$B1045:$G1045,12)</f>
        <v>153</v>
      </c>
      <c r="N1045">
        <f>N1044+COUNTIF(전체당첨내역!$B1045:$G1045,13)</f>
        <v>148</v>
      </c>
      <c r="O1045">
        <f>O1044+COUNTIF(전체당첨내역!$B1045:$G1045,14)</f>
        <v>149</v>
      </c>
      <c r="P1045">
        <f>P1044+COUNTIF(전체당첨내역!$B1045:$G1045,15)</f>
        <v>143</v>
      </c>
      <c r="Q1045">
        <f>Q1044+COUNTIF(전체당첨내역!$B1045:$G1045,16)</f>
        <v>137</v>
      </c>
      <c r="R1045">
        <f>R1044+COUNTIF(전체당첨내역!$B1045:$G1045,17)</f>
        <v>150</v>
      </c>
      <c r="S1045">
        <f>S1044+COUNTIF(전체당첨내역!$B1045:$G1045,18)</f>
        <v>155</v>
      </c>
      <c r="T1045">
        <f>T1044+COUNTIF(전체당첨내역!$B1045:$G1045,19)</f>
        <v>137</v>
      </c>
      <c r="U1045">
        <f>U1044+COUNTIF(전체당첨내역!$B1045:$G1045,20)</f>
        <v>145</v>
      </c>
      <c r="V1045">
        <f>V1044+COUNTIF(전체당첨내역!$B1045:$G1045,21)</f>
        <v>138</v>
      </c>
      <c r="W1045">
        <f>W1044+COUNTIF(전체당첨내역!$B1045:$G1045,22)</f>
        <v>121</v>
      </c>
      <c r="X1045">
        <f>X1044+COUNTIF(전체당첨내역!$B1045:$G1045,23)</f>
        <v>125</v>
      </c>
      <c r="Y1045">
        <f>Y1044+COUNTIF(전체당첨내역!$B1045:$G1045,24)</f>
        <v>139</v>
      </c>
      <c r="Z1045">
        <f>Z1044+COUNTIF(전체당첨내역!$B1045:$G1045,25)</f>
        <v>133</v>
      </c>
      <c r="AA1045">
        <f>AA1044+COUNTIF(전체당첨내역!$B1045:$G1045,26)</f>
        <v>140</v>
      </c>
      <c r="AB1045">
        <f>AB1044+COUNTIF(전체당첨내역!$B1045:$G1045,27)</f>
        <v>151</v>
      </c>
      <c r="AC1045">
        <f>AC1044+COUNTIF(전체당첨내역!$B1045:$G1045,28)</f>
        <v>126</v>
      </c>
      <c r="AD1045">
        <f>AD1044+COUNTIF(전체당첨내역!$B1045:$G1045,29)</f>
        <v>132</v>
      </c>
      <c r="AE1045">
        <f>AE1044+COUNTIF(전체당첨내역!$B1045:$G1045,30)</f>
        <v>124</v>
      </c>
      <c r="AF1045">
        <f>AF1044+COUNTIF(전체당첨내역!$B1045:$G1045,31)</f>
        <v>141</v>
      </c>
      <c r="AG1045">
        <f>AG1044+COUNTIF(전체당첨내역!$B1045:$G1045,32)</f>
        <v>119</v>
      </c>
      <c r="AH1045">
        <f>AH1044+COUNTIF(전체당첨내역!$B1045:$G1045,33)</f>
        <v>144</v>
      </c>
      <c r="AI1045">
        <f>AI1044+COUNTIF(전체당첨내역!$B1045:$G1045,34)</f>
        <v>161</v>
      </c>
      <c r="AJ1045">
        <f>AJ1044+COUNTIF(전체당첨내역!$B1045:$G1045,35)</f>
        <v>133</v>
      </c>
      <c r="AK1045">
        <f>AK1044+COUNTIF(전체당첨내역!$B1045:$G1045,36)</f>
        <v>141</v>
      </c>
      <c r="AL1045">
        <f>AL1044+COUNTIF(전체당첨내역!$B1045:$G1045,37)</f>
        <v>145</v>
      </c>
      <c r="AM1045">
        <f>AM1044+COUNTIF(전체당첨내역!$B1045:$G1045,38)</f>
        <v>137</v>
      </c>
      <c r="AN1045">
        <f>AN1044+COUNTIF(전체당첨내역!$B1045:$G1045,39)</f>
        <v>149</v>
      </c>
      <c r="AO1045">
        <f>AO1044+COUNTIF(전체당첨내역!$B1045:$G1045,40)</f>
        <v>144</v>
      </c>
      <c r="AP1045">
        <f>AP1044+COUNTIF(전체당첨내역!$B1045:$G1045,41)</f>
        <v>130</v>
      </c>
      <c r="AQ1045">
        <f>AQ1044+COUNTIF(전체당첨내역!$B1045:$G1045,42)</f>
        <v>137</v>
      </c>
      <c r="AR1045">
        <f>AR1044+COUNTIF(전체당첨내역!$B1045:$G1045,43)</f>
        <v>147</v>
      </c>
      <c r="AS1045">
        <f>AS1044+COUNTIF(전체당첨내역!$B1045:$G1045,44)</f>
        <v>140</v>
      </c>
      <c r="AT1045">
        <f>AT1044+COUNTIF(전체당첨내역!$B1045:$G1045,45)</f>
        <v>147</v>
      </c>
    </row>
    <row r="1046" spans="1:46" ht="16.5" customHeight="1">
      <c r="A1046">
        <v>1045</v>
      </c>
      <c r="B1046">
        <f>B1045+COUNTIF(전체당첨내역!$B1046:$G1046,1)</f>
        <v>146</v>
      </c>
      <c r="C1046">
        <f>C1045+COUNTIF(전체당첨내역!$B1046:$G1046,2)</f>
        <v>140</v>
      </c>
      <c r="D1046">
        <f>D1045+COUNTIF(전체당첨내역!$B1046:$G1046,3)</f>
        <v>139</v>
      </c>
      <c r="E1046">
        <f>E1045+COUNTIF(전체당첨내역!$B1046:$G1046,4)</f>
        <v>140</v>
      </c>
      <c r="F1046">
        <f>F1045+COUNTIF(전체당첨내역!$B1046:$G1046,5)</f>
        <v>138</v>
      </c>
      <c r="G1046">
        <f>G1045+COUNTIF(전체당첨내역!$B1046:$G1046,6)</f>
        <v>132</v>
      </c>
      <c r="H1046">
        <f>H1045+COUNTIF(전체당첨내역!$B1046:$G1046,7)</f>
        <v>137</v>
      </c>
      <c r="I1046">
        <f>I1045+COUNTIF(전체당첨내역!$B1046:$G1046,8)</f>
        <v>136</v>
      </c>
      <c r="J1046">
        <f>J1045+COUNTIF(전체당첨내역!$B1046:$G1046,9)</f>
        <v>113</v>
      </c>
      <c r="K1046">
        <f>K1045+COUNTIF(전체당첨내역!$B1046:$G1046,10)</f>
        <v>140</v>
      </c>
      <c r="L1046">
        <f>L1045+COUNTIF(전체당첨내역!$B1046:$G1046,11)</f>
        <v>143</v>
      </c>
      <c r="M1046">
        <f>M1045+COUNTIF(전체당첨내역!$B1046:$G1046,12)</f>
        <v>153</v>
      </c>
      <c r="N1046">
        <f>N1045+COUNTIF(전체당첨내역!$B1046:$G1046,13)</f>
        <v>148</v>
      </c>
      <c r="O1046">
        <f>O1045+COUNTIF(전체당첨내역!$B1046:$G1046,14)</f>
        <v>150</v>
      </c>
      <c r="P1046">
        <f>P1045+COUNTIF(전체당첨내역!$B1046:$G1046,15)</f>
        <v>144</v>
      </c>
      <c r="Q1046">
        <f>Q1045+COUNTIF(전체당첨내역!$B1046:$G1046,16)</f>
        <v>137</v>
      </c>
      <c r="R1046">
        <f>R1045+COUNTIF(전체당첨내역!$B1046:$G1046,17)</f>
        <v>150</v>
      </c>
      <c r="S1046">
        <f>S1045+COUNTIF(전체당첨내역!$B1046:$G1046,18)</f>
        <v>155</v>
      </c>
      <c r="T1046">
        <f>T1045+COUNTIF(전체당첨내역!$B1046:$G1046,19)</f>
        <v>138</v>
      </c>
      <c r="U1046">
        <f>U1045+COUNTIF(전체당첨내역!$B1046:$G1046,20)</f>
        <v>145</v>
      </c>
      <c r="V1046">
        <f>V1045+COUNTIF(전체당첨내역!$B1046:$G1046,21)</f>
        <v>139</v>
      </c>
      <c r="W1046">
        <f>W1045+COUNTIF(전체당첨내역!$B1046:$G1046,22)</f>
        <v>121</v>
      </c>
      <c r="X1046">
        <f>X1045+COUNTIF(전체당첨내역!$B1046:$G1046,23)</f>
        <v>125</v>
      </c>
      <c r="Y1046">
        <f>Y1045+COUNTIF(전체당첨내역!$B1046:$G1046,24)</f>
        <v>139</v>
      </c>
      <c r="Z1046">
        <f>Z1045+COUNTIF(전체당첨내역!$B1046:$G1046,25)</f>
        <v>133</v>
      </c>
      <c r="AA1046">
        <f>AA1045+COUNTIF(전체당첨내역!$B1046:$G1046,26)</f>
        <v>140</v>
      </c>
      <c r="AB1046">
        <f>AB1045+COUNTIF(전체당첨내역!$B1046:$G1046,27)</f>
        <v>151</v>
      </c>
      <c r="AC1046">
        <f>AC1045+COUNTIF(전체당첨내역!$B1046:$G1046,28)</f>
        <v>126</v>
      </c>
      <c r="AD1046">
        <f>AD1045+COUNTIF(전체당첨내역!$B1046:$G1046,29)</f>
        <v>132</v>
      </c>
      <c r="AE1046">
        <f>AE1045+COUNTIF(전체당첨내역!$B1046:$G1046,30)</f>
        <v>124</v>
      </c>
      <c r="AF1046">
        <f>AF1045+COUNTIF(전체당첨내역!$B1046:$G1046,31)</f>
        <v>141</v>
      </c>
      <c r="AG1046">
        <f>AG1045+COUNTIF(전체당첨내역!$B1046:$G1046,32)</f>
        <v>119</v>
      </c>
      <c r="AH1046">
        <f>AH1045+COUNTIF(전체당첨내역!$B1046:$G1046,33)</f>
        <v>144</v>
      </c>
      <c r="AI1046">
        <f>AI1045+COUNTIF(전체당첨내역!$B1046:$G1046,34)</f>
        <v>161</v>
      </c>
      <c r="AJ1046">
        <f>AJ1045+COUNTIF(전체당첨내역!$B1046:$G1046,35)</f>
        <v>133</v>
      </c>
      <c r="AK1046">
        <f>AK1045+COUNTIF(전체당첨내역!$B1046:$G1046,36)</f>
        <v>141</v>
      </c>
      <c r="AL1046">
        <f>AL1045+COUNTIF(전체당첨내역!$B1046:$G1046,37)</f>
        <v>145</v>
      </c>
      <c r="AM1046">
        <f>AM1045+COUNTIF(전체당첨내역!$B1046:$G1046,38)</f>
        <v>137</v>
      </c>
      <c r="AN1046">
        <f>AN1045+COUNTIF(전체당첨내역!$B1046:$G1046,39)</f>
        <v>149</v>
      </c>
      <c r="AO1046">
        <f>AO1045+COUNTIF(전체당첨내역!$B1046:$G1046,40)</f>
        <v>144</v>
      </c>
      <c r="AP1046">
        <f>AP1045+COUNTIF(전체당첨내역!$B1046:$G1046,41)</f>
        <v>131</v>
      </c>
      <c r="AQ1046">
        <f>AQ1045+COUNTIF(전체당첨내역!$B1046:$G1046,42)</f>
        <v>137</v>
      </c>
      <c r="AR1046">
        <f>AR1045+COUNTIF(전체당첨내역!$B1046:$G1046,43)</f>
        <v>147</v>
      </c>
      <c r="AS1046">
        <f>AS1045+COUNTIF(전체당첨내역!$B1046:$G1046,44)</f>
        <v>140</v>
      </c>
      <c r="AT1046">
        <f>AT1045+COUNTIF(전체당첨내역!$B1046:$G1046,45)</f>
        <v>147</v>
      </c>
    </row>
    <row r="1047" spans="1:46" ht="16.5" customHeight="1">
      <c r="A1047">
        <v>1046</v>
      </c>
      <c r="B1047">
        <f>B1046+COUNTIF(전체당첨내역!$B1047:$G1047,1)</f>
        <v>146</v>
      </c>
      <c r="C1047">
        <f>C1046+COUNTIF(전체당첨내역!$B1047:$G1047,2)</f>
        <v>140</v>
      </c>
      <c r="D1047">
        <f>D1046+COUNTIF(전체당첨내역!$B1047:$G1047,3)</f>
        <v>139</v>
      </c>
      <c r="E1047">
        <f>E1046+COUNTIF(전체당첨내역!$B1047:$G1047,4)</f>
        <v>140</v>
      </c>
      <c r="F1047">
        <f>F1046+COUNTIF(전체당첨내역!$B1047:$G1047,5)</f>
        <v>138</v>
      </c>
      <c r="G1047">
        <f>G1046+COUNTIF(전체당첨내역!$B1047:$G1047,6)</f>
        <v>132</v>
      </c>
      <c r="H1047">
        <f>H1046+COUNTIF(전체당첨내역!$B1047:$G1047,7)</f>
        <v>138</v>
      </c>
      <c r="I1047">
        <f>I1046+COUNTIF(전체당첨내역!$B1047:$G1047,8)</f>
        <v>136</v>
      </c>
      <c r="J1047">
        <f>J1046+COUNTIF(전체당첨내역!$B1047:$G1047,9)</f>
        <v>113</v>
      </c>
      <c r="K1047">
        <f>K1046+COUNTIF(전체당첨내역!$B1047:$G1047,10)</f>
        <v>140</v>
      </c>
      <c r="L1047">
        <f>L1046+COUNTIF(전체당첨내역!$B1047:$G1047,11)</f>
        <v>143</v>
      </c>
      <c r="M1047">
        <f>M1046+COUNTIF(전체당첨내역!$B1047:$G1047,12)</f>
        <v>153</v>
      </c>
      <c r="N1047">
        <f>N1046+COUNTIF(전체당첨내역!$B1047:$G1047,13)</f>
        <v>148</v>
      </c>
      <c r="O1047">
        <f>O1046+COUNTIF(전체당첨내역!$B1047:$G1047,14)</f>
        <v>150</v>
      </c>
      <c r="P1047">
        <f>P1046+COUNTIF(전체당첨내역!$B1047:$G1047,15)</f>
        <v>144</v>
      </c>
      <c r="Q1047">
        <f>Q1046+COUNTIF(전체당첨내역!$B1047:$G1047,16)</f>
        <v>138</v>
      </c>
      <c r="R1047">
        <f>R1046+COUNTIF(전체당첨내역!$B1047:$G1047,17)</f>
        <v>150</v>
      </c>
      <c r="S1047">
        <f>S1046+COUNTIF(전체당첨내역!$B1047:$G1047,18)</f>
        <v>155</v>
      </c>
      <c r="T1047">
        <f>T1046+COUNTIF(전체당첨내역!$B1047:$G1047,19)</f>
        <v>138</v>
      </c>
      <c r="U1047">
        <f>U1046+COUNTIF(전체당첨내역!$B1047:$G1047,20)</f>
        <v>145</v>
      </c>
      <c r="V1047">
        <f>V1046+COUNTIF(전체당첨내역!$B1047:$G1047,21)</f>
        <v>139</v>
      </c>
      <c r="W1047">
        <f>W1046+COUNTIF(전체당첨내역!$B1047:$G1047,22)</f>
        <v>121</v>
      </c>
      <c r="X1047">
        <f>X1046+COUNTIF(전체당첨내역!$B1047:$G1047,23)</f>
        <v>125</v>
      </c>
      <c r="Y1047">
        <f>Y1046+COUNTIF(전체당첨내역!$B1047:$G1047,24)</f>
        <v>139</v>
      </c>
      <c r="Z1047">
        <f>Z1046+COUNTIF(전체당첨내역!$B1047:$G1047,25)</f>
        <v>134</v>
      </c>
      <c r="AA1047">
        <f>AA1046+COUNTIF(전체당첨내역!$B1047:$G1047,26)</f>
        <v>140</v>
      </c>
      <c r="AB1047">
        <f>AB1046+COUNTIF(전체당첨내역!$B1047:$G1047,27)</f>
        <v>151</v>
      </c>
      <c r="AC1047">
        <f>AC1046+COUNTIF(전체당첨내역!$B1047:$G1047,28)</f>
        <v>126</v>
      </c>
      <c r="AD1047">
        <f>AD1046+COUNTIF(전체당첨내역!$B1047:$G1047,29)</f>
        <v>133</v>
      </c>
      <c r="AE1047">
        <f>AE1046+COUNTIF(전체당첨내역!$B1047:$G1047,30)</f>
        <v>124</v>
      </c>
      <c r="AF1047">
        <f>AF1046+COUNTIF(전체당첨내역!$B1047:$G1047,31)</f>
        <v>141</v>
      </c>
      <c r="AG1047">
        <f>AG1046+COUNTIF(전체당첨내역!$B1047:$G1047,32)</f>
        <v>119</v>
      </c>
      <c r="AH1047">
        <f>AH1046+COUNTIF(전체당첨내역!$B1047:$G1047,33)</f>
        <v>144</v>
      </c>
      <c r="AI1047">
        <f>AI1046+COUNTIF(전체당첨내역!$B1047:$G1047,34)</f>
        <v>161</v>
      </c>
      <c r="AJ1047">
        <f>AJ1046+COUNTIF(전체당첨내역!$B1047:$G1047,35)</f>
        <v>134</v>
      </c>
      <c r="AK1047">
        <f>AK1046+COUNTIF(전체당첨내역!$B1047:$G1047,36)</f>
        <v>142</v>
      </c>
      <c r="AL1047">
        <f>AL1046+COUNTIF(전체당첨내역!$B1047:$G1047,37)</f>
        <v>145</v>
      </c>
      <c r="AM1047">
        <f>AM1046+COUNTIF(전체당첨내역!$B1047:$G1047,38)</f>
        <v>137</v>
      </c>
      <c r="AN1047">
        <f>AN1046+COUNTIF(전체당첨내역!$B1047:$G1047,39)</f>
        <v>149</v>
      </c>
      <c r="AO1047">
        <f>AO1046+COUNTIF(전체당첨내역!$B1047:$G1047,40)</f>
        <v>144</v>
      </c>
      <c r="AP1047">
        <f>AP1046+COUNTIF(전체당첨내역!$B1047:$G1047,41)</f>
        <v>131</v>
      </c>
      <c r="AQ1047">
        <f>AQ1046+COUNTIF(전체당첨내역!$B1047:$G1047,42)</f>
        <v>137</v>
      </c>
      <c r="AR1047">
        <f>AR1046+COUNTIF(전체당첨내역!$B1047:$G1047,43)</f>
        <v>147</v>
      </c>
      <c r="AS1047">
        <f>AS1046+COUNTIF(전체당첨내역!$B1047:$G1047,44)</f>
        <v>140</v>
      </c>
      <c r="AT1047">
        <f>AT1046+COUNTIF(전체당첨내역!$B1047:$G1047,45)</f>
        <v>147</v>
      </c>
    </row>
    <row r="1048" spans="1:46" ht="16.5" customHeight="1">
      <c r="A1048">
        <v>1047</v>
      </c>
      <c r="B1048">
        <f>B1047+COUNTIF(전체당첨내역!$B1048:$G1048,1)</f>
        <v>146</v>
      </c>
      <c r="C1048">
        <f>C1047+COUNTIF(전체당첨내역!$B1048:$G1048,2)</f>
        <v>141</v>
      </c>
      <c r="D1048">
        <f>D1047+COUNTIF(전체당첨내역!$B1048:$G1048,3)</f>
        <v>139</v>
      </c>
      <c r="E1048">
        <f>E1047+COUNTIF(전체당첨내역!$B1048:$G1048,4)</f>
        <v>140</v>
      </c>
      <c r="F1048">
        <f>F1047+COUNTIF(전체당첨내역!$B1048:$G1048,5)</f>
        <v>138</v>
      </c>
      <c r="G1048">
        <f>G1047+COUNTIF(전체당첨내역!$B1048:$G1048,6)</f>
        <v>132</v>
      </c>
      <c r="H1048">
        <f>H1047+COUNTIF(전체당첨내역!$B1048:$G1048,7)</f>
        <v>138</v>
      </c>
      <c r="I1048">
        <f>I1047+COUNTIF(전체당첨내역!$B1048:$G1048,8)</f>
        <v>136</v>
      </c>
      <c r="J1048">
        <f>J1047+COUNTIF(전체당첨내역!$B1048:$G1048,9)</f>
        <v>113</v>
      </c>
      <c r="K1048">
        <f>K1047+COUNTIF(전체당첨내역!$B1048:$G1048,10)</f>
        <v>140</v>
      </c>
      <c r="L1048">
        <f>L1047+COUNTIF(전체당첨내역!$B1048:$G1048,11)</f>
        <v>143</v>
      </c>
      <c r="M1048">
        <f>M1047+COUNTIF(전체당첨내역!$B1048:$G1048,12)</f>
        <v>153</v>
      </c>
      <c r="N1048">
        <f>N1047+COUNTIF(전체당첨내역!$B1048:$G1048,13)</f>
        <v>148</v>
      </c>
      <c r="O1048">
        <f>O1047+COUNTIF(전체당첨내역!$B1048:$G1048,14)</f>
        <v>150</v>
      </c>
      <c r="P1048">
        <f>P1047+COUNTIF(전체당첨내역!$B1048:$G1048,15)</f>
        <v>144</v>
      </c>
      <c r="Q1048">
        <f>Q1047+COUNTIF(전체당첨내역!$B1048:$G1048,16)</f>
        <v>138</v>
      </c>
      <c r="R1048">
        <f>R1047+COUNTIF(전체당첨내역!$B1048:$G1048,17)</f>
        <v>150</v>
      </c>
      <c r="S1048">
        <f>S1047+COUNTIF(전체당첨내역!$B1048:$G1048,18)</f>
        <v>155</v>
      </c>
      <c r="T1048">
        <f>T1047+COUNTIF(전체당첨내역!$B1048:$G1048,19)</f>
        <v>138</v>
      </c>
      <c r="U1048">
        <f>U1047+COUNTIF(전체당첨내역!$B1048:$G1048,20)</f>
        <v>146</v>
      </c>
      <c r="V1048">
        <f>V1047+COUNTIF(전체당첨내역!$B1048:$G1048,21)</f>
        <v>139</v>
      </c>
      <c r="W1048">
        <f>W1047+COUNTIF(전체당첨내역!$B1048:$G1048,22)</f>
        <v>121</v>
      </c>
      <c r="X1048">
        <f>X1047+COUNTIF(전체당첨내역!$B1048:$G1048,23)</f>
        <v>125</v>
      </c>
      <c r="Y1048">
        <f>Y1047+COUNTIF(전체당첨내역!$B1048:$G1048,24)</f>
        <v>139</v>
      </c>
      <c r="Z1048">
        <f>Z1047+COUNTIF(전체당첨내역!$B1048:$G1048,25)</f>
        <v>134</v>
      </c>
      <c r="AA1048">
        <f>AA1047+COUNTIF(전체당첨내역!$B1048:$G1048,26)</f>
        <v>140</v>
      </c>
      <c r="AB1048">
        <f>AB1047+COUNTIF(전체당첨내역!$B1048:$G1048,27)</f>
        <v>151</v>
      </c>
      <c r="AC1048">
        <f>AC1047+COUNTIF(전체당첨내역!$B1048:$G1048,28)</f>
        <v>126</v>
      </c>
      <c r="AD1048">
        <f>AD1047+COUNTIF(전체당첨내역!$B1048:$G1048,29)</f>
        <v>133</v>
      </c>
      <c r="AE1048">
        <f>AE1047+COUNTIF(전체당첨내역!$B1048:$G1048,30)</f>
        <v>124</v>
      </c>
      <c r="AF1048">
        <f>AF1047+COUNTIF(전체당첨내역!$B1048:$G1048,31)</f>
        <v>141</v>
      </c>
      <c r="AG1048">
        <f>AG1047+COUNTIF(전체당첨내역!$B1048:$G1048,32)</f>
        <v>119</v>
      </c>
      <c r="AH1048">
        <f>AH1047+COUNTIF(전체당첨내역!$B1048:$G1048,33)</f>
        <v>145</v>
      </c>
      <c r="AI1048">
        <f>AI1047+COUNTIF(전체당첨내역!$B1048:$G1048,34)</f>
        <v>161</v>
      </c>
      <c r="AJ1048">
        <f>AJ1047+COUNTIF(전체당첨내역!$B1048:$G1048,35)</f>
        <v>134</v>
      </c>
      <c r="AK1048">
        <f>AK1047+COUNTIF(전체당첨내역!$B1048:$G1048,36)</f>
        <v>142</v>
      </c>
      <c r="AL1048">
        <f>AL1047+COUNTIF(전체당첨내역!$B1048:$G1048,37)</f>
        <v>145</v>
      </c>
      <c r="AM1048">
        <f>AM1047+COUNTIF(전체당첨내역!$B1048:$G1048,38)</f>
        <v>137</v>
      </c>
      <c r="AN1048">
        <f>AN1047+COUNTIF(전체당첨내역!$B1048:$G1048,39)</f>
        <v>149</v>
      </c>
      <c r="AO1048">
        <f>AO1047+COUNTIF(전체당첨내역!$B1048:$G1048,40)</f>
        <v>145</v>
      </c>
      <c r="AP1048">
        <f>AP1047+COUNTIF(전체당첨내역!$B1048:$G1048,41)</f>
        <v>131</v>
      </c>
      <c r="AQ1048">
        <f>AQ1047+COUNTIF(전체당첨내역!$B1048:$G1048,42)</f>
        <v>138</v>
      </c>
      <c r="AR1048">
        <f>AR1047+COUNTIF(전체당첨내역!$B1048:$G1048,43)</f>
        <v>147</v>
      </c>
      <c r="AS1048">
        <f>AS1047+COUNTIF(전체당첨내역!$B1048:$G1048,44)</f>
        <v>141</v>
      </c>
      <c r="AT1048">
        <f>AT1047+COUNTIF(전체당첨내역!$B1048:$G1048,45)</f>
        <v>147</v>
      </c>
    </row>
    <row r="1049" spans="1:46" ht="16.5" customHeight="1">
      <c r="A1049">
        <v>1048</v>
      </c>
      <c r="B1049">
        <f>B1048+COUNTIF(전체당첨내역!$B1049:$G1049,1)</f>
        <v>146</v>
      </c>
      <c r="C1049">
        <f>C1048+COUNTIF(전체당첨내역!$B1049:$G1049,2)</f>
        <v>141</v>
      </c>
      <c r="D1049">
        <f>D1048+COUNTIF(전체당첨내역!$B1049:$G1049,3)</f>
        <v>139</v>
      </c>
      <c r="E1049">
        <f>E1048+COUNTIF(전체당첨내역!$B1049:$G1049,4)</f>
        <v>140</v>
      </c>
      <c r="F1049">
        <f>F1048+COUNTIF(전체당첨내역!$B1049:$G1049,5)</f>
        <v>138</v>
      </c>
      <c r="G1049">
        <f>G1048+COUNTIF(전체당첨내역!$B1049:$G1049,6)</f>
        <v>133</v>
      </c>
      <c r="H1049">
        <f>H1048+COUNTIF(전체당첨내역!$B1049:$G1049,7)</f>
        <v>138</v>
      </c>
      <c r="I1049">
        <f>I1048+COUNTIF(전체당첨내역!$B1049:$G1049,8)</f>
        <v>136</v>
      </c>
      <c r="J1049">
        <f>J1048+COUNTIF(전체당첨내역!$B1049:$G1049,9)</f>
        <v>113</v>
      </c>
      <c r="K1049">
        <f>K1048+COUNTIF(전체당첨내역!$B1049:$G1049,10)</f>
        <v>140</v>
      </c>
      <c r="L1049">
        <f>L1048+COUNTIF(전체당첨내역!$B1049:$G1049,11)</f>
        <v>143</v>
      </c>
      <c r="M1049">
        <f>M1048+COUNTIF(전체당첨내역!$B1049:$G1049,12)</f>
        <v>154</v>
      </c>
      <c r="N1049">
        <f>N1048+COUNTIF(전체당첨내역!$B1049:$G1049,13)</f>
        <v>148</v>
      </c>
      <c r="O1049">
        <f>O1048+COUNTIF(전체당첨내역!$B1049:$G1049,14)</f>
        <v>150</v>
      </c>
      <c r="P1049">
        <f>P1048+COUNTIF(전체당첨내역!$B1049:$G1049,15)</f>
        <v>144</v>
      </c>
      <c r="Q1049">
        <f>Q1048+COUNTIF(전체당첨내역!$B1049:$G1049,16)</f>
        <v>138</v>
      </c>
      <c r="R1049">
        <f>R1048+COUNTIF(전체당첨내역!$B1049:$G1049,17)</f>
        <v>151</v>
      </c>
      <c r="S1049">
        <f>S1048+COUNTIF(전체당첨내역!$B1049:$G1049,18)</f>
        <v>155</v>
      </c>
      <c r="T1049">
        <f>T1048+COUNTIF(전체당첨내역!$B1049:$G1049,19)</f>
        <v>138</v>
      </c>
      <c r="U1049">
        <f>U1048+COUNTIF(전체당첨내역!$B1049:$G1049,20)</f>
        <v>146</v>
      </c>
      <c r="V1049">
        <f>V1048+COUNTIF(전체당첨내역!$B1049:$G1049,21)</f>
        <v>140</v>
      </c>
      <c r="W1049">
        <f>W1048+COUNTIF(전체당첨내역!$B1049:$G1049,22)</f>
        <v>121</v>
      </c>
      <c r="X1049">
        <f>X1048+COUNTIF(전체당첨내역!$B1049:$G1049,23)</f>
        <v>125</v>
      </c>
      <c r="Y1049">
        <f>Y1048+COUNTIF(전체당첨내역!$B1049:$G1049,24)</f>
        <v>139</v>
      </c>
      <c r="Z1049">
        <f>Z1048+COUNTIF(전체당첨내역!$B1049:$G1049,25)</f>
        <v>134</v>
      </c>
      <c r="AA1049">
        <f>AA1048+COUNTIF(전체당첨내역!$B1049:$G1049,26)</f>
        <v>140</v>
      </c>
      <c r="AB1049">
        <f>AB1048+COUNTIF(전체당첨내역!$B1049:$G1049,27)</f>
        <v>151</v>
      </c>
      <c r="AC1049">
        <f>AC1048+COUNTIF(전체당첨내역!$B1049:$G1049,28)</f>
        <v>126</v>
      </c>
      <c r="AD1049">
        <f>AD1048+COUNTIF(전체당첨내역!$B1049:$G1049,29)</f>
        <v>133</v>
      </c>
      <c r="AE1049">
        <f>AE1048+COUNTIF(전체당첨내역!$B1049:$G1049,30)</f>
        <v>124</v>
      </c>
      <c r="AF1049">
        <f>AF1048+COUNTIF(전체당첨내역!$B1049:$G1049,31)</f>
        <v>141</v>
      </c>
      <c r="AG1049">
        <f>AG1048+COUNTIF(전체당첨내역!$B1049:$G1049,32)</f>
        <v>120</v>
      </c>
      <c r="AH1049">
        <f>AH1048+COUNTIF(전체당첨내역!$B1049:$G1049,33)</f>
        <v>145</v>
      </c>
      <c r="AI1049">
        <f>AI1048+COUNTIF(전체당첨내역!$B1049:$G1049,34)</f>
        <v>161</v>
      </c>
      <c r="AJ1049">
        <f>AJ1048+COUNTIF(전체당첨내역!$B1049:$G1049,35)</f>
        <v>134</v>
      </c>
      <c r="AK1049">
        <f>AK1048+COUNTIF(전체당첨내역!$B1049:$G1049,36)</f>
        <v>142</v>
      </c>
      <c r="AL1049">
        <f>AL1048+COUNTIF(전체당첨내역!$B1049:$G1049,37)</f>
        <v>145</v>
      </c>
      <c r="AM1049">
        <f>AM1048+COUNTIF(전체당첨내역!$B1049:$G1049,38)</f>
        <v>137</v>
      </c>
      <c r="AN1049">
        <f>AN1048+COUNTIF(전체당첨내역!$B1049:$G1049,39)</f>
        <v>150</v>
      </c>
      <c r="AO1049">
        <f>AO1048+COUNTIF(전체당첨내역!$B1049:$G1049,40)</f>
        <v>145</v>
      </c>
      <c r="AP1049">
        <f>AP1048+COUNTIF(전체당첨내역!$B1049:$G1049,41)</f>
        <v>131</v>
      </c>
      <c r="AQ1049">
        <f>AQ1048+COUNTIF(전체당첨내역!$B1049:$G1049,42)</f>
        <v>138</v>
      </c>
      <c r="AR1049">
        <f>AR1048+COUNTIF(전체당첨내역!$B1049:$G1049,43)</f>
        <v>147</v>
      </c>
      <c r="AS1049">
        <f>AS1048+COUNTIF(전체당첨내역!$B1049:$G1049,44)</f>
        <v>141</v>
      </c>
      <c r="AT1049">
        <f>AT1048+COUNTIF(전체당첨내역!$B1049:$G1049,45)</f>
        <v>147</v>
      </c>
    </row>
    <row r="1050" spans="1:46" ht="16.5" customHeight="1">
      <c r="A1050">
        <v>1049</v>
      </c>
      <c r="B1050">
        <f>B1049+COUNTIF(전체당첨내역!$B1050:$G1050,1)</f>
        <v>146</v>
      </c>
      <c r="C1050">
        <f>C1049+COUNTIF(전체당첨내역!$B1050:$G1050,2)</f>
        <v>141</v>
      </c>
      <c r="D1050">
        <f>D1049+COUNTIF(전체당첨내역!$B1050:$G1050,3)</f>
        <v>140</v>
      </c>
      <c r="E1050">
        <f>E1049+COUNTIF(전체당첨내역!$B1050:$G1050,4)</f>
        <v>140</v>
      </c>
      <c r="F1050">
        <f>F1049+COUNTIF(전체당첨내역!$B1050:$G1050,5)</f>
        <v>139</v>
      </c>
      <c r="G1050">
        <f>G1049+COUNTIF(전체당첨내역!$B1050:$G1050,6)</f>
        <v>133</v>
      </c>
      <c r="H1050">
        <f>H1049+COUNTIF(전체당첨내역!$B1050:$G1050,7)</f>
        <v>138</v>
      </c>
      <c r="I1050">
        <f>I1049+COUNTIF(전체당첨내역!$B1050:$G1050,8)</f>
        <v>136</v>
      </c>
      <c r="J1050">
        <f>J1049+COUNTIF(전체당첨내역!$B1050:$G1050,9)</f>
        <v>113</v>
      </c>
      <c r="K1050">
        <f>K1049+COUNTIF(전체당첨내역!$B1050:$G1050,10)</f>
        <v>140</v>
      </c>
      <c r="L1050">
        <f>L1049+COUNTIF(전체당첨내역!$B1050:$G1050,11)</f>
        <v>143</v>
      </c>
      <c r="M1050">
        <f>M1049+COUNTIF(전체당첨내역!$B1050:$G1050,12)</f>
        <v>154</v>
      </c>
      <c r="N1050">
        <f>N1049+COUNTIF(전체당첨내역!$B1050:$G1050,13)</f>
        <v>149</v>
      </c>
      <c r="O1050">
        <f>O1049+COUNTIF(전체당첨내역!$B1050:$G1050,14)</f>
        <v>150</v>
      </c>
      <c r="P1050">
        <f>P1049+COUNTIF(전체당첨내역!$B1050:$G1050,15)</f>
        <v>144</v>
      </c>
      <c r="Q1050">
        <f>Q1049+COUNTIF(전체당첨내역!$B1050:$G1050,16)</f>
        <v>138</v>
      </c>
      <c r="R1050">
        <f>R1049+COUNTIF(전체당첨내역!$B1050:$G1050,17)</f>
        <v>151</v>
      </c>
      <c r="S1050">
        <f>S1049+COUNTIF(전체당첨내역!$B1050:$G1050,18)</f>
        <v>155</v>
      </c>
      <c r="T1050">
        <f>T1049+COUNTIF(전체당첨내역!$B1050:$G1050,19)</f>
        <v>138</v>
      </c>
      <c r="U1050">
        <f>U1049+COUNTIF(전체당첨내역!$B1050:$G1050,20)</f>
        <v>147</v>
      </c>
      <c r="V1050">
        <f>V1049+COUNTIF(전체당첨내역!$B1050:$G1050,21)</f>
        <v>141</v>
      </c>
      <c r="W1050">
        <f>W1049+COUNTIF(전체당첨내역!$B1050:$G1050,22)</f>
        <v>121</v>
      </c>
      <c r="X1050">
        <f>X1049+COUNTIF(전체당첨내역!$B1050:$G1050,23)</f>
        <v>125</v>
      </c>
      <c r="Y1050">
        <f>Y1049+COUNTIF(전체당첨내역!$B1050:$G1050,24)</f>
        <v>139</v>
      </c>
      <c r="Z1050">
        <f>Z1049+COUNTIF(전체당첨내역!$B1050:$G1050,25)</f>
        <v>134</v>
      </c>
      <c r="AA1050">
        <f>AA1049+COUNTIF(전체당첨내역!$B1050:$G1050,26)</f>
        <v>140</v>
      </c>
      <c r="AB1050">
        <f>AB1049+COUNTIF(전체당첨내역!$B1050:$G1050,27)</f>
        <v>151</v>
      </c>
      <c r="AC1050">
        <f>AC1049+COUNTIF(전체당첨내역!$B1050:$G1050,28)</f>
        <v>126</v>
      </c>
      <c r="AD1050">
        <f>AD1049+COUNTIF(전체당첨내역!$B1050:$G1050,29)</f>
        <v>133</v>
      </c>
      <c r="AE1050">
        <f>AE1049+COUNTIF(전체당첨내역!$B1050:$G1050,30)</f>
        <v>124</v>
      </c>
      <c r="AF1050">
        <f>AF1049+COUNTIF(전체당첨내역!$B1050:$G1050,31)</f>
        <v>141</v>
      </c>
      <c r="AG1050">
        <f>AG1049+COUNTIF(전체당첨내역!$B1050:$G1050,32)</f>
        <v>120</v>
      </c>
      <c r="AH1050">
        <f>AH1049+COUNTIF(전체당첨내역!$B1050:$G1050,33)</f>
        <v>145</v>
      </c>
      <c r="AI1050">
        <f>AI1049+COUNTIF(전체당첨내역!$B1050:$G1050,34)</f>
        <v>161</v>
      </c>
      <c r="AJ1050">
        <f>AJ1049+COUNTIF(전체당첨내역!$B1050:$G1050,35)</f>
        <v>134</v>
      </c>
      <c r="AK1050">
        <f>AK1049+COUNTIF(전체당첨내역!$B1050:$G1050,36)</f>
        <v>142</v>
      </c>
      <c r="AL1050">
        <f>AL1049+COUNTIF(전체당첨내역!$B1050:$G1050,37)</f>
        <v>146</v>
      </c>
      <c r="AM1050">
        <f>AM1049+COUNTIF(전체당첨내역!$B1050:$G1050,38)</f>
        <v>137</v>
      </c>
      <c r="AN1050">
        <f>AN1049+COUNTIF(전체당첨내역!$B1050:$G1050,39)</f>
        <v>150</v>
      </c>
      <c r="AO1050">
        <f>AO1049+COUNTIF(전체당첨내역!$B1050:$G1050,40)</f>
        <v>145</v>
      </c>
      <c r="AP1050">
        <f>AP1049+COUNTIF(전체당첨내역!$B1050:$G1050,41)</f>
        <v>131</v>
      </c>
      <c r="AQ1050">
        <f>AQ1049+COUNTIF(전체당첨내역!$B1050:$G1050,42)</f>
        <v>138</v>
      </c>
      <c r="AR1050">
        <f>AR1049+COUNTIF(전체당첨내역!$B1050:$G1050,43)</f>
        <v>147</v>
      </c>
      <c r="AS1050">
        <f>AS1049+COUNTIF(전체당첨내역!$B1050:$G1050,44)</f>
        <v>141</v>
      </c>
      <c r="AT1050">
        <f>AT1049+COUNTIF(전체당첨내역!$B1050:$G1050,45)</f>
        <v>147</v>
      </c>
    </row>
    <row r="1051" spans="1:46" ht="16.5" customHeight="1">
      <c r="A1051">
        <v>1050</v>
      </c>
      <c r="B1051">
        <f>B1050+COUNTIF(전체당첨내역!$B1051:$G1051,1)</f>
        <v>146</v>
      </c>
      <c r="C1051">
        <f>C1050+COUNTIF(전체당첨내역!$B1051:$G1051,2)</f>
        <v>141</v>
      </c>
      <c r="D1051">
        <f>D1050+COUNTIF(전체당첨내역!$B1051:$G1051,3)</f>
        <v>140</v>
      </c>
      <c r="E1051">
        <f>E1050+COUNTIF(전체당첨내역!$B1051:$G1051,4)</f>
        <v>140</v>
      </c>
      <c r="F1051">
        <f>F1050+COUNTIF(전체당첨내역!$B1051:$G1051,5)</f>
        <v>139</v>
      </c>
      <c r="G1051">
        <f>G1050+COUNTIF(전체당첨내역!$B1051:$G1051,6)</f>
        <v>134</v>
      </c>
      <c r="H1051">
        <f>H1050+COUNTIF(전체당첨내역!$B1051:$G1051,7)</f>
        <v>138</v>
      </c>
      <c r="I1051">
        <f>I1050+COUNTIF(전체당첨내역!$B1051:$G1051,8)</f>
        <v>136</v>
      </c>
      <c r="J1051">
        <f>J1050+COUNTIF(전체당첨내역!$B1051:$G1051,9)</f>
        <v>113</v>
      </c>
      <c r="K1051">
        <f>K1050+COUNTIF(전체당첨내역!$B1051:$G1051,10)</f>
        <v>140</v>
      </c>
      <c r="L1051">
        <f>L1050+COUNTIF(전체당첨내역!$B1051:$G1051,11)</f>
        <v>143</v>
      </c>
      <c r="M1051">
        <f>M1050+COUNTIF(전체당첨내역!$B1051:$G1051,12)</f>
        <v>155</v>
      </c>
      <c r="N1051">
        <f>N1050+COUNTIF(전체당첨내역!$B1051:$G1051,13)</f>
        <v>149</v>
      </c>
      <c r="O1051">
        <f>O1050+COUNTIF(전체당첨내역!$B1051:$G1051,14)</f>
        <v>150</v>
      </c>
      <c r="P1051">
        <f>P1050+COUNTIF(전체당첨내역!$B1051:$G1051,15)</f>
        <v>144</v>
      </c>
      <c r="Q1051">
        <f>Q1050+COUNTIF(전체당첨내역!$B1051:$G1051,16)</f>
        <v>138</v>
      </c>
      <c r="R1051">
        <f>R1050+COUNTIF(전체당첨내역!$B1051:$G1051,17)</f>
        <v>151</v>
      </c>
      <c r="S1051">
        <f>S1050+COUNTIF(전체당첨내역!$B1051:$G1051,18)</f>
        <v>155</v>
      </c>
      <c r="T1051">
        <f>T1050+COUNTIF(전체당첨내역!$B1051:$G1051,19)</f>
        <v>138</v>
      </c>
      <c r="U1051">
        <f>U1050+COUNTIF(전체당첨내역!$B1051:$G1051,20)</f>
        <v>147</v>
      </c>
      <c r="V1051">
        <f>V1050+COUNTIF(전체당첨내역!$B1051:$G1051,21)</f>
        <v>141</v>
      </c>
      <c r="W1051">
        <f>W1050+COUNTIF(전체당첨내역!$B1051:$G1051,22)</f>
        <v>121</v>
      </c>
      <c r="X1051">
        <f>X1050+COUNTIF(전체당첨내역!$B1051:$G1051,23)</f>
        <v>125</v>
      </c>
      <c r="Y1051">
        <f>Y1050+COUNTIF(전체당첨내역!$B1051:$G1051,24)</f>
        <v>139</v>
      </c>
      <c r="Z1051">
        <f>Z1050+COUNTIF(전체당첨내역!$B1051:$G1051,25)</f>
        <v>134</v>
      </c>
      <c r="AA1051">
        <f>AA1050+COUNTIF(전체당첨내역!$B1051:$G1051,26)</f>
        <v>140</v>
      </c>
      <c r="AB1051">
        <f>AB1050+COUNTIF(전체당첨내역!$B1051:$G1051,27)</f>
        <v>151</v>
      </c>
      <c r="AC1051">
        <f>AC1050+COUNTIF(전체당첨내역!$B1051:$G1051,28)</f>
        <v>126</v>
      </c>
      <c r="AD1051">
        <f>AD1050+COUNTIF(전체당첨내역!$B1051:$G1051,29)</f>
        <v>133</v>
      </c>
      <c r="AE1051">
        <f>AE1050+COUNTIF(전체당첨내역!$B1051:$G1051,30)</f>
        <v>124</v>
      </c>
      <c r="AF1051">
        <f>AF1050+COUNTIF(전체당첨내역!$B1051:$G1051,31)</f>
        <v>142</v>
      </c>
      <c r="AG1051">
        <f>AG1050+COUNTIF(전체당첨내역!$B1051:$G1051,32)</f>
        <v>120</v>
      </c>
      <c r="AH1051">
        <f>AH1050+COUNTIF(전체당첨내역!$B1051:$G1051,33)</f>
        <v>145</v>
      </c>
      <c r="AI1051">
        <f>AI1050+COUNTIF(전체당첨내역!$B1051:$G1051,34)</f>
        <v>161</v>
      </c>
      <c r="AJ1051">
        <f>AJ1050+COUNTIF(전체당첨내역!$B1051:$G1051,35)</f>
        <v>135</v>
      </c>
      <c r="AK1051">
        <f>AK1050+COUNTIF(전체당첨내역!$B1051:$G1051,36)</f>
        <v>142</v>
      </c>
      <c r="AL1051">
        <f>AL1050+COUNTIF(전체당첨내역!$B1051:$G1051,37)</f>
        <v>146</v>
      </c>
      <c r="AM1051">
        <f>AM1050+COUNTIF(전체당첨내역!$B1051:$G1051,38)</f>
        <v>138</v>
      </c>
      <c r="AN1051">
        <f>AN1050+COUNTIF(전체당첨내역!$B1051:$G1051,39)</f>
        <v>150</v>
      </c>
      <c r="AO1051">
        <f>AO1050+COUNTIF(전체당첨내역!$B1051:$G1051,40)</f>
        <v>145</v>
      </c>
      <c r="AP1051">
        <f>AP1050+COUNTIF(전체당첨내역!$B1051:$G1051,41)</f>
        <v>131</v>
      </c>
      <c r="AQ1051">
        <f>AQ1050+COUNTIF(전체당첨내역!$B1051:$G1051,42)</f>
        <v>138</v>
      </c>
      <c r="AR1051">
        <f>AR1050+COUNTIF(전체당첨내역!$B1051:$G1051,43)</f>
        <v>148</v>
      </c>
      <c r="AS1051">
        <f>AS1050+COUNTIF(전체당첨내역!$B1051:$G1051,44)</f>
        <v>141</v>
      </c>
      <c r="AT1051">
        <f>AT1050+COUNTIF(전체당첨내역!$B1051:$G1051,45)</f>
        <v>147</v>
      </c>
    </row>
    <row r="1052" spans="1:46" ht="16.5" customHeight="1">
      <c r="A1052">
        <v>1051</v>
      </c>
      <c r="B1052">
        <f>B1051+COUNTIF(전체당첨내역!$B1052:$G1052,1)</f>
        <v>146</v>
      </c>
      <c r="C1052">
        <f>C1051+COUNTIF(전체당첨내역!$B1052:$G1052,2)</f>
        <v>141</v>
      </c>
      <c r="D1052">
        <f>D1051+COUNTIF(전체당첨내역!$B1052:$G1052,3)</f>
        <v>140</v>
      </c>
      <c r="E1052">
        <f>E1051+COUNTIF(전체당첨내역!$B1052:$G1052,4)</f>
        <v>140</v>
      </c>
      <c r="F1052">
        <f>F1051+COUNTIF(전체당첨내역!$B1052:$G1052,5)</f>
        <v>139</v>
      </c>
      <c r="G1052">
        <f>G1051+COUNTIF(전체당첨내역!$B1052:$G1052,6)</f>
        <v>134</v>
      </c>
      <c r="H1052">
        <f>H1051+COUNTIF(전체당첨내역!$B1052:$G1052,7)</f>
        <v>138</v>
      </c>
      <c r="I1052">
        <f>I1051+COUNTIF(전체당첨내역!$B1052:$G1052,8)</f>
        <v>136</v>
      </c>
      <c r="J1052">
        <f>J1051+COUNTIF(전체당첨내역!$B1052:$G1052,9)</f>
        <v>113</v>
      </c>
      <c r="K1052">
        <f>K1051+COUNTIF(전체당첨내역!$B1052:$G1052,10)</f>
        <v>140</v>
      </c>
      <c r="L1052">
        <f>L1051+COUNTIF(전체당첨내역!$B1052:$G1052,11)</f>
        <v>143</v>
      </c>
      <c r="M1052">
        <f>M1051+COUNTIF(전체당첨내역!$B1052:$G1052,12)</f>
        <v>155</v>
      </c>
      <c r="N1052">
        <f>N1051+COUNTIF(전체당첨내역!$B1052:$G1052,13)</f>
        <v>149</v>
      </c>
      <c r="O1052">
        <f>O1051+COUNTIF(전체당첨내역!$B1052:$G1052,14)</f>
        <v>150</v>
      </c>
      <c r="P1052">
        <f>P1051+COUNTIF(전체당첨내역!$B1052:$G1052,15)</f>
        <v>144</v>
      </c>
      <c r="Q1052">
        <f>Q1051+COUNTIF(전체당첨내역!$B1052:$G1052,16)</f>
        <v>138</v>
      </c>
      <c r="R1052">
        <f>R1051+COUNTIF(전체당첨내역!$B1052:$G1052,17)</f>
        <v>151</v>
      </c>
      <c r="S1052">
        <f>S1051+COUNTIF(전체당첨내역!$B1052:$G1052,18)</f>
        <v>155</v>
      </c>
      <c r="T1052">
        <f>T1051+COUNTIF(전체당첨내역!$B1052:$G1052,19)</f>
        <v>138</v>
      </c>
      <c r="U1052">
        <f>U1051+COUNTIF(전체당첨내역!$B1052:$G1052,20)</f>
        <v>147</v>
      </c>
      <c r="V1052">
        <f>V1051+COUNTIF(전체당첨내역!$B1052:$G1052,21)</f>
        <v>142</v>
      </c>
      <c r="W1052">
        <f>W1051+COUNTIF(전체당첨내역!$B1052:$G1052,22)</f>
        <v>121</v>
      </c>
      <c r="X1052">
        <f>X1051+COUNTIF(전체당첨내역!$B1052:$G1052,23)</f>
        <v>125</v>
      </c>
      <c r="Y1052">
        <f>Y1051+COUNTIF(전체당첨내역!$B1052:$G1052,24)</f>
        <v>139</v>
      </c>
      <c r="Z1052">
        <f>Z1051+COUNTIF(전체당첨내역!$B1052:$G1052,25)</f>
        <v>134</v>
      </c>
      <c r="AA1052">
        <f>AA1051+COUNTIF(전체당첨내역!$B1052:$G1052,26)</f>
        <v>141</v>
      </c>
      <c r="AB1052">
        <f>AB1051+COUNTIF(전체당첨내역!$B1052:$G1052,27)</f>
        <v>151</v>
      </c>
      <c r="AC1052">
        <f>AC1051+COUNTIF(전체당첨내역!$B1052:$G1052,28)</f>
        <v>126</v>
      </c>
      <c r="AD1052">
        <f>AD1051+COUNTIF(전체당첨내역!$B1052:$G1052,29)</f>
        <v>133</v>
      </c>
      <c r="AE1052">
        <f>AE1051+COUNTIF(전체당첨내역!$B1052:$G1052,30)</f>
        <v>125</v>
      </c>
      <c r="AF1052">
        <f>AF1051+COUNTIF(전체당첨내역!$B1052:$G1052,31)</f>
        <v>142</v>
      </c>
      <c r="AG1052">
        <f>AG1051+COUNTIF(전체당첨내역!$B1052:$G1052,32)</f>
        <v>121</v>
      </c>
      <c r="AH1052">
        <f>AH1051+COUNTIF(전체당첨내역!$B1052:$G1052,33)</f>
        <v>146</v>
      </c>
      <c r="AI1052">
        <f>AI1051+COUNTIF(전체당첨내역!$B1052:$G1052,34)</f>
        <v>161</v>
      </c>
      <c r="AJ1052">
        <f>AJ1051+COUNTIF(전체당첨내역!$B1052:$G1052,35)</f>
        <v>136</v>
      </c>
      <c r="AK1052">
        <f>AK1051+COUNTIF(전체당첨내역!$B1052:$G1052,36)</f>
        <v>142</v>
      </c>
      <c r="AL1052">
        <f>AL1051+COUNTIF(전체당첨내역!$B1052:$G1052,37)</f>
        <v>146</v>
      </c>
      <c r="AM1052">
        <f>AM1051+COUNTIF(전체당첨내역!$B1052:$G1052,38)</f>
        <v>138</v>
      </c>
      <c r="AN1052">
        <f>AN1051+COUNTIF(전체당첨내역!$B1052:$G1052,39)</f>
        <v>150</v>
      </c>
      <c r="AO1052">
        <f>AO1051+COUNTIF(전체당첨내역!$B1052:$G1052,40)</f>
        <v>145</v>
      </c>
      <c r="AP1052">
        <f>AP1051+COUNTIF(전체당첨내역!$B1052:$G1052,41)</f>
        <v>131</v>
      </c>
      <c r="AQ1052">
        <f>AQ1051+COUNTIF(전체당첨내역!$B1052:$G1052,42)</f>
        <v>138</v>
      </c>
      <c r="AR1052">
        <f>AR1051+COUNTIF(전체당첨내역!$B1052:$G1052,43)</f>
        <v>148</v>
      </c>
      <c r="AS1052">
        <f>AS1051+COUNTIF(전체당첨내역!$B1052:$G1052,44)</f>
        <v>141</v>
      </c>
      <c r="AT1052">
        <f>AT1051+COUNTIF(전체당첨내역!$B1052:$G1052,45)</f>
        <v>147</v>
      </c>
    </row>
    <row r="1053" spans="1:46" ht="16.5" customHeight="1">
      <c r="A1053">
        <v>1052</v>
      </c>
      <c r="B1053">
        <f>B1052+COUNTIF(전체당첨내역!$B1053:$G1053,1)</f>
        <v>146</v>
      </c>
      <c r="C1053">
        <f>C1052+COUNTIF(전체당첨내역!$B1053:$G1053,2)</f>
        <v>141</v>
      </c>
      <c r="D1053">
        <f>D1052+COUNTIF(전체당첨내역!$B1053:$G1053,3)</f>
        <v>140</v>
      </c>
      <c r="E1053">
        <f>E1052+COUNTIF(전체당첨내역!$B1053:$G1053,4)</f>
        <v>140</v>
      </c>
      <c r="F1053">
        <f>F1052+COUNTIF(전체당첨내역!$B1053:$G1053,5)</f>
        <v>140</v>
      </c>
      <c r="G1053">
        <f>G1052+COUNTIF(전체당첨내역!$B1053:$G1053,6)</f>
        <v>134</v>
      </c>
      <c r="H1053">
        <f>H1052+COUNTIF(전체당첨내역!$B1053:$G1053,7)</f>
        <v>138</v>
      </c>
      <c r="I1053">
        <f>I1052+COUNTIF(전체당첨내역!$B1053:$G1053,8)</f>
        <v>136</v>
      </c>
      <c r="J1053">
        <f>J1052+COUNTIF(전체당첨내역!$B1053:$G1053,9)</f>
        <v>113</v>
      </c>
      <c r="K1053">
        <f>K1052+COUNTIF(전체당첨내역!$B1053:$G1053,10)</f>
        <v>140</v>
      </c>
      <c r="L1053">
        <f>L1052+COUNTIF(전체당첨내역!$B1053:$G1053,11)</f>
        <v>143</v>
      </c>
      <c r="M1053">
        <f>M1052+COUNTIF(전체당첨내역!$B1053:$G1053,12)</f>
        <v>155</v>
      </c>
      <c r="N1053">
        <f>N1052+COUNTIF(전체당첨내역!$B1053:$G1053,13)</f>
        <v>149</v>
      </c>
      <c r="O1053">
        <f>O1052+COUNTIF(전체당첨내역!$B1053:$G1053,14)</f>
        <v>150</v>
      </c>
      <c r="P1053">
        <f>P1052+COUNTIF(전체당첨내역!$B1053:$G1053,15)</f>
        <v>144</v>
      </c>
      <c r="Q1053">
        <f>Q1052+COUNTIF(전체당첨내역!$B1053:$G1053,16)</f>
        <v>138</v>
      </c>
      <c r="R1053">
        <f>R1052+COUNTIF(전체당첨내역!$B1053:$G1053,17)</f>
        <v>152</v>
      </c>
      <c r="S1053">
        <f>S1052+COUNTIF(전체당첨내역!$B1053:$G1053,18)</f>
        <v>155</v>
      </c>
      <c r="T1053">
        <f>T1052+COUNTIF(전체당첨내역!$B1053:$G1053,19)</f>
        <v>138</v>
      </c>
      <c r="U1053">
        <f>U1052+COUNTIF(전체당첨내역!$B1053:$G1053,20)</f>
        <v>147</v>
      </c>
      <c r="V1053">
        <f>V1052+COUNTIF(전체당첨내역!$B1053:$G1053,21)</f>
        <v>142</v>
      </c>
      <c r="W1053">
        <f>W1052+COUNTIF(전체당첨내역!$B1053:$G1053,22)</f>
        <v>121</v>
      </c>
      <c r="X1053">
        <f>X1052+COUNTIF(전체당첨내역!$B1053:$G1053,23)</f>
        <v>125</v>
      </c>
      <c r="Y1053">
        <f>Y1052+COUNTIF(전체당첨내역!$B1053:$G1053,24)</f>
        <v>139</v>
      </c>
      <c r="Z1053">
        <f>Z1052+COUNTIF(전체당첨내역!$B1053:$G1053,25)</f>
        <v>134</v>
      </c>
      <c r="AA1053">
        <f>AA1052+COUNTIF(전체당첨내역!$B1053:$G1053,26)</f>
        <v>142</v>
      </c>
      <c r="AB1053">
        <f>AB1052+COUNTIF(전체당첨내역!$B1053:$G1053,27)</f>
        <v>152</v>
      </c>
      <c r="AC1053">
        <f>AC1052+COUNTIF(전체당첨내역!$B1053:$G1053,28)</f>
        <v>126</v>
      </c>
      <c r="AD1053">
        <f>AD1052+COUNTIF(전체당첨내역!$B1053:$G1053,29)</f>
        <v>133</v>
      </c>
      <c r="AE1053">
        <f>AE1052+COUNTIF(전체당첨내역!$B1053:$G1053,30)</f>
        <v>125</v>
      </c>
      <c r="AF1053">
        <f>AF1052+COUNTIF(전체당첨내역!$B1053:$G1053,31)</f>
        <v>142</v>
      </c>
      <c r="AG1053">
        <f>AG1052+COUNTIF(전체당첨내역!$B1053:$G1053,32)</f>
        <v>121</v>
      </c>
      <c r="AH1053">
        <f>AH1052+COUNTIF(전체당첨내역!$B1053:$G1053,33)</f>
        <v>146</v>
      </c>
      <c r="AI1053">
        <f>AI1052+COUNTIF(전체당첨내역!$B1053:$G1053,34)</f>
        <v>161</v>
      </c>
      <c r="AJ1053">
        <f>AJ1052+COUNTIF(전체당첨내역!$B1053:$G1053,35)</f>
        <v>137</v>
      </c>
      <c r="AK1053">
        <f>AK1052+COUNTIF(전체당첨내역!$B1053:$G1053,36)</f>
        <v>142</v>
      </c>
      <c r="AL1053">
        <f>AL1052+COUNTIF(전체당첨내역!$B1053:$G1053,37)</f>
        <v>146</v>
      </c>
      <c r="AM1053">
        <f>AM1052+COUNTIF(전체당첨내역!$B1053:$G1053,38)</f>
        <v>139</v>
      </c>
      <c r="AN1053">
        <f>AN1052+COUNTIF(전체당첨내역!$B1053:$G1053,39)</f>
        <v>150</v>
      </c>
      <c r="AO1053">
        <f>AO1052+COUNTIF(전체당첨내역!$B1053:$G1053,40)</f>
        <v>145</v>
      </c>
      <c r="AP1053">
        <f>AP1052+COUNTIF(전체당첨내역!$B1053:$G1053,41)</f>
        <v>131</v>
      </c>
      <c r="AQ1053">
        <f>AQ1052+COUNTIF(전체당첨내역!$B1053:$G1053,42)</f>
        <v>138</v>
      </c>
      <c r="AR1053">
        <f>AR1052+COUNTIF(전체당첨내역!$B1053:$G1053,43)</f>
        <v>148</v>
      </c>
      <c r="AS1053">
        <f>AS1052+COUNTIF(전체당첨내역!$B1053:$G1053,44)</f>
        <v>141</v>
      </c>
      <c r="AT1053">
        <f>AT1052+COUNTIF(전체당첨내역!$B1053:$G1053,45)</f>
        <v>147</v>
      </c>
    </row>
    <row r="1054" spans="1:46" ht="16.5" customHeight="1">
      <c r="A1054">
        <v>1053</v>
      </c>
      <c r="B1054">
        <f>B1053+COUNTIF(전체당첨내역!$B1054:$G1054,1)</f>
        <v>146</v>
      </c>
      <c r="C1054">
        <f>C1053+COUNTIF(전체당첨내역!$B1054:$G1054,2)</f>
        <v>141</v>
      </c>
      <c r="D1054">
        <f>D1053+COUNTIF(전체당첨내역!$B1054:$G1054,3)</f>
        <v>140</v>
      </c>
      <c r="E1054">
        <f>E1053+COUNTIF(전체당첨내역!$B1054:$G1054,4)</f>
        <v>140</v>
      </c>
      <c r="F1054">
        <f>F1053+COUNTIF(전체당첨내역!$B1054:$G1054,5)</f>
        <v>140</v>
      </c>
      <c r="G1054">
        <f>G1053+COUNTIF(전체당첨내역!$B1054:$G1054,6)</f>
        <v>134</v>
      </c>
      <c r="H1054">
        <f>H1053+COUNTIF(전체당첨내역!$B1054:$G1054,7)</f>
        <v>138</v>
      </c>
      <c r="I1054">
        <f>I1053+COUNTIF(전체당첨내역!$B1054:$G1054,8)</f>
        <v>136</v>
      </c>
      <c r="J1054">
        <f>J1053+COUNTIF(전체당첨내역!$B1054:$G1054,9)</f>
        <v>113</v>
      </c>
      <c r="K1054">
        <f>K1053+COUNTIF(전체당첨내역!$B1054:$G1054,10)</f>
        <v>140</v>
      </c>
      <c r="L1054">
        <f>L1053+COUNTIF(전체당첨내역!$B1054:$G1054,11)</f>
        <v>143</v>
      </c>
      <c r="M1054">
        <f>M1053+COUNTIF(전체당첨내역!$B1054:$G1054,12)</f>
        <v>155</v>
      </c>
      <c r="N1054">
        <f>N1053+COUNTIF(전체당첨내역!$B1054:$G1054,13)</f>
        <v>149</v>
      </c>
      <c r="O1054">
        <f>O1053+COUNTIF(전체당첨내역!$B1054:$G1054,14)</f>
        <v>150</v>
      </c>
      <c r="P1054">
        <f>P1053+COUNTIF(전체당첨내역!$B1054:$G1054,15)</f>
        <v>144</v>
      </c>
      <c r="Q1054">
        <f>Q1053+COUNTIF(전체당첨내역!$B1054:$G1054,16)</f>
        <v>138</v>
      </c>
      <c r="R1054">
        <f>R1053+COUNTIF(전체당첨내역!$B1054:$G1054,17)</f>
        <v>152</v>
      </c>
      <c r="S1054">
        <f>S1053+COUNTIF(전체당첨내역!$B1054:$G1054,18)</f>
        <v>155</v>
      </c>
      <c r="T1054">
        <f>T1053+COUNTIF(전체당첨내역!$B1054:$G1054,19)</f>
        <v>138</v>
      </c>
      <c r="U1054">
        <f>U1053+COUNTIF(전체당첨내역!$B1054:$G1054,20)</f>
        <v>147</v>
      </c>
      <c r="V1054">
        <f>V1053+COUNTIF(전체당첨내역!$B1054:$G1054,21)</f>
        <v>142</v>
      </c>
      <c r="W1054">
        <f>W1053+COUNTIF(전체당첨내역!$B1054:$G1054,22)</f>
        <v>122</v>
      </c>
      <c r="X1054">
        <f>X1053+COUNTIF(전체당첨내역!$B1054:$G1054,23)</f>
        <v>125</v>
      </c>
      <c r="Y1054">
        <f>Y1053+COUNTIF(전체당첨내역!$B1054:$G1054,24)</f>
        <v>139</v>
      </c>
      <c r="Z1054">
        <f>Z1053+COUNTIF(전체당첨내역!$B1054:$G1054,25)</f>
        <v>134</v>
      </c>
      <c r="AA1054">
        <f>AA1053+COUNTIF(전체당첨내역!$B1054:$G1054,26)</f>
        <v>143</v>
      </c>
      <c r="AB1054">
        <f>AB1053+COUNTIF(전체당첨내역!$B1054:$G1054,27)</f>
        <v>152</v>
      </c>
      <c r="AC1054">
        <f>AC1053+COUNTIF(전체당첨내역!$B1054:$G1054,28)</f>
        <v>126</v>
      </c>
      <c r="AD1054">
        <f>AD1053+COUNTIF(전체당첨내역!$B1054:$G1054,29)</f>
        <v>134</v>
      </c>
      <c r="AE1054">
        <f>AE1053+COUNTIF(전체당첨내역!$B1054:$G1054,30)</f>
        <v>126</v>
      </c>
      <c r="AF1054">
        <f>AF1053+COUNTIF(전체당첨내역!$B1054:$G1054,31)</f>
        <v>142</v>
      </c>
      <c r="AG1054">
        <f>AG1053+COUNTIF(전체당첨내역!$B1054:$G1054,32)</f>
        <v>121</v>
      </c>
      <c r="AH1054">
        <f>AH1053+COUNTIF(전체당첨내역!$B1054:$G1054,33)</f>
        <v>146</v>
      </c>
      <c r="AI1054">
        <f>AI1053+COUNTIF(전체당첨내역!$B1054:$G1054,34)</f>
        <v>162</v>
      </c>
      <c r="AJ1054">
        <f>AJ1053+COUNTIF(전체당첨내역!$B1054:$G1054,35)</f>
        <v>137</v>
      </c>
      <c r="AK1054">
        <f>AK1053+COUNTIF(전체당첨내역!$B1054:$G1054,36)</f>
        <v>142</v>
      </c>
      <c r="AL1054">
        <f>AL1053+COUNTIF(전체당첨내역!$B1054:$G1054,37)</f>
        <v>146</v>
      </c>
      <c r="AM1054">
        <f>AM1053+COUNTIF(전체당첨내역!$B1054:$G1054,38)</f>
        <v>139</v>
      </c>
      <c r="AN1054">
        <f>AN1053+COUNTIF(전체당첨내역!$B1054:$G1054,39)</f>
        <v>150</v>
      </c>
      <c r="AO1054">
        <f>AO1053+COUNTIF(전체당첨내역!$B1054:$G1054,40)</f>
        <v>145</v>
      </c>
      <c r="AP1054">
        <f>AP1053+COUNTIF(전체당첨내역!$B1054:$G1054,41)</f>
        <v>131</v>
      </c>
      <c r="AQ1054">
        <f>AQ1053+COUNTIF(전체당첨내역!$B1054:$G1054,42)</f>
        <v>138</v>
      </c>
      <c r="AR1054">
        <f>AR1053+COUNTIF(전체당첨내역!$B1054:$G1054,43)</f>
        <v>148</v>
      </c>
      <c r="AS1054">
        <f>AS1053+COUNTIF(전체당첨내역!$B1054:$G1054,44)</f>
        <v>141</v>
      </c>
      <c r="AT1054">
        <f>AT1053+COUNTIF(전체당첨내역!$B1054:$G1054,45)</f>
        <v>148</v>
      </c>
    </row>
    <row r="1055" spans="1:46" ht="16.5" customHeight="1">
      <c r="A1055">
        <v>1054</v>
      </c>
      <c r="B1055">
        <f>B1054+COUNTIF(전체당첨내역!$B1055:$G1055,1)</f>
        <v>146</v>
      </c>
      <c r="C1055">
        <f>C1054+COUNTIF(전체당첨내역!$B1055:$G1055,2)</f>
        <v>141</v>
      </c>
      <c r="D1055">
        <f>D1054+COUNTIF(전체당첨내역!$B1055:$G1055,3)</f>
        <v>140</v>
      </c>
      <c r="E1055">
        <f>E1054+COUNTIF(전체당첨내역!$B1055:$G1055,4)</f>
        <v>140</v>
      </c>
      <c r="F1055">
        <f>F1054+COUNTIF(전체당첨내역!$B1055:$G1055,5)</f>
        <v>140</v>
      </c>
      <c r="G1055">
        <f>G1054+COUNTIF(전체당첨내역!$B1055:$G1055,6)</f>
        <v>134</v>
      </c>
      <c r="H1055">
        <f>H1054+COUNTIF(전체당첨내역!$B1055:$G1055,7)</f>
        <v>138</v>
      </c>
      <c r="I1055">
        <f>I1054+COUNTIF(전체당첨내역!$B1055:$G1055,8)</f>
        <v>136</v>
      </c>
      <c r="J1055">
        <f>J1054+COUNTIF(전체당첨내역!$B1055:$G1055,9)</f>
        <v>113</v>
      </c>
      <c r="K1055">
        <f>K1054+COUNTIF(전체당첨내역!$B1055:$G1055,10)</f>
        <v>140</v>
      </c>
      <c r="L1055">
        <f>L1054+COUNTIF(전체당첨내역!$B1055:$G1055,11)</f>
        <v>143</v>
      </c>
      <c r="M1055">
        <f>M1054+COUNTIF(전체당첨내역!$B1055:$G1055,12)</f>
        <v>155</v>
      </c>
      <c r="N1055">
        <f>N1054+COUNTIF(전체당첨내역!$B1055:$G1055,13)</f>
        <v>149</v>
      </c>
      <c r="O1055">
        <f>O1054+COUNTIF(전체당첨내역!$B1055:$G1055,14)</f>
        <v>151</v>
      </c>
      <c r="P1055">
        <f>P1054+COUNTIF(전체당첨내역!$B1055:$G1055,15)</f>
        <v>144</v>
      </c>
      <c r="Q1055">
        <f>Q1054+COUNTIF(전체당첨내역!$B1055:$G1055,16)</f>
        <v>138</v>
      </c>
      <c r="R1055">
        <f>R1054+COUNTIF(전체당첨내역!$B1055:$G1055,17)</f>
        <v>152</v>
      </c>
      <c r="S1055">
        <f>S1054+COUNTIF(전체당첨내역!$B1055:$G1055,18)</f>
        <v>155</v>
      </c>
      <c r="T1055">
        <f>T1054+COUNTIF(전체당첨내역!$B1055:$G1055,19)</f>
        <v>139</v>
      </c>
      <c r="U1055">
        <f>U1054+COUNTIF(전체당첨내역!$B1055:$G1055,20)</f>
        <v>147</v>
      </c>
      <c r="V1055">
        <f>V1054+COUNTIF(전체당첨내역!$B1055:$G1055,21)</f>
        <v>142</v>
      </c>
      <c r="W1055">
        <f>W1054+COUNTIF(전체당첨내역!$B1055:$G1055,22)</f>
        <v>122</v>
      </c>
      <c r="X1055">
        <f>X1054+COUNTIF(전체당첨내역!$B1055:$G1055,23)</f>
        <v>125</v>
      </c>
      <c r="Y1055">
        <f>Y1054+COUNTIF(전체당첨내역!$B1055:$G1055,24)</f>
        <v>139</v>
      </c>
      <c r="Z1055">
        <f>Z1054+COUNTIF(전체당첨내역!$B1055:$G1055,25)</f>
        <v>134</v>
      </c>
      <c r="AA1055">
        <f>AA1054+COUNTIF(전체당첨내역!$B1055:$G1055,26)</f>
        <v>143</v>
      </c>
      <c r="AB1055">
        <f>AB1054+COUNTIF(전체당첨내역!$B1055:$G1055,27)</f>
        <v>153</v>
      </c>
      <c r="AC1055">
        <f>AC1054+COUNTIF(전체당첨내역!$B1055:$G1055,28)</f>
        <v>127</v>
      </c>
      <c r="AD1055">
        <f>AD1054+COUNTIF(전체당첨내역!$B1055:$G1055,29)</f>
        <v>134</v>
      </c>
      <c r="AE1055">
        <f>AE1054+COUNTIF(전체당첨내역!$B1055:$G1055,30)</f>
        <v>127</v>
      </c>
      <c r="AF1055">
        <f>AF1054+COUNTIF(전체당첨내역!$B1055:$G1055,31)</f>
        <v>142</v>
      </c>
      <c r="AG1055">
        <f>AG1054+COUNTIF(전체당첨내역!$B1055:$G1055,32)</f>
        <v>121</v>
      </c>
      <c r="AH1055">
        <f>AH1054+COUNTIF(전체당첨내역!$B1055:$G1055,33)</f>
        <v>146</v>
      </c>
      <c r="AI1055">
        <f>AI1054+COUNTIF(전체당첨내역!$B1055:$G1055,34)</f>
        <v>162</v>
      </c>
      <c r="AJ1055">
        <f>AJ1054+COUNTIF(전체당첨내역!$B1055:$G1055,35)</f>
        <v>137</v>
      </c>
      <c r="AK1055">
        <f>AK1054+COUNTIF(전체당첨내역!$B1055:$G1055,36)</f>
        <v>142</v>
      </c>
      <c r="AL1055">
        <f>AL1054+COUNTIF(전체당첨내역!$B1055:$G1055,37)</f>
        <v>146</v>
      </c>
      <c r="AM1055">
        <f>AM1054+COUNTIF(전체당첨내역!$B1055:$G1055,38)</f>
        <v>139</v>
      </c>
      <c r="AN1055">
        <f>AN1054+COUNTIF(전체당첨내역!$B1055:$G1055,39)</f>
        <v>150</v>
      </c>
      <c r="AO1055">
        <f>AO1054+COUNTIF(전체당첨내역!$B1055:$G1055,40)</f>
        <v>145</v>
      </c>
      <c r="AP1055">
        <f>AP1054+COUNTIF(전체당첨내역!$B1055:$G1055,41)</f>
        <v>131</v>
      </c>
      <c r="AQ1055">
        <f>AQ1054+COUNTIF(전체당첨내역!$B1055:$G1055,42)</f>
        <v>138</v>
      </c>
      <c r="AR1055">
        <f>AR1054+COUNTIF(전체당첨내역!$B1055:$G1055,43)</f>
        <v>148</v>
      </c>
      <c r="AS1055">
        <f>AS1054+COUNTIF(전체당첨내역!$B1055:$G1055,44)</f>
        <v>141</v>
      </c>
      <c r="AT1055">
        <f>AT1054+COUNTIF(전체당첨내역!$B1055:$G1055,45)</f>
        <v>149</v>
      </c>
    </row>
    <row r="1056" spans="1:46" ht="16.5" customHeight="1">
      <c r="A1056">
        <v>1055</v>
      </c>
      <c r="B1056">
        <f>B1055+COUNTIF(전체당첨내역!$B1056:$G1056,1)</f>
        <v>146</v>
      </c>
      <c r="C1056">
        <f>C1055+COUNTIF(전체당첨내역!$B1056:$G1056,2)</f>
        <v>141</v>
      </c>
      <c r="D1056">
        <f>D1055+COUNTIF(전체당첨내역!$B1056:$G1056,3)</f>
        <v>140</v>
      </c>
      <c r="E1056">
        <f>E1055+COUNTIF(전체당첨내역!$B1056:$G1056,4)</f>
        <v>141</v>
      </c>
      <c r="F1056">
        <f>F1055+COUNTIF(전체당첨내역!$B1056:$G1056,5)</f>
        <v>140</v>
      </c>
      <c r="G1056">
        <f>G1055+COUNTIF(전체당첨내역!$B1056:$G1056,6)</f>
        <v>134</v>
      </c>
      <c r="H1056">
        <f>H1055+COUNTIF(전체당첨내역!$B1056:$G1056,7)</f>
        <v>139</v>
      </c>
      <c r="I1056">
        <f>I1055+COUNTIF(전체당첨내역!$B1056:$G1056,8)</f>
        <v>136</v>
      </c>
      <c r="J1056">
        <f>J1055+COUNTIF(전체당첨내역!$B1056:$G1056,9)</f>
        <v>113</v>
      </c>
      <c r="K1056">
        <f>K1055+COUNTIF(전체당첨내역!$B1056:$G1056,10)</f>
        <v>140</v>
      </c>
      <c r="L1056">
        <f>L1055+COUNTIF(전체당첨내역!$B1056:$G1056,11)</f>
        <v>143</v>
      </c>
      <c r="M1056">
        <f>M1055+COUNTIF(전체당첨내역!$B1056:$G1056,12)</f>
        <v>156</v>
      </c>
      <c r="N1056">
        <f>N1055+COUNTIF(전체당첨내역!$B1056:$G1056,13)</f>
        <v>149</v>
      </c>
      <c r="O1056">
        <f>O1055+COUNTIF(전체당첨내역!$B1056:$G1056,14)</f>
        <v>152</v>
      </c>
      <c r="P1056">
        <f>P1055+COUNTIF(전체당첨내역!$B1056:$G1056,15)</f>
        <v>144</v>
      </c>
      <c r="Q1056">
        <f>Q1055+COUNTIF(전체당첨내역!$B1056:$G1056,16)</f>
        <v>138</v>
      </c>
      <c r="R1056">
        <f>R1055+COUNTIF(전체당첨내역!$B1056:$G1056,17)</f>
        <v>152</v>
      </c>
      <c r="S1056">
        <f>S1055+COUNTIF(전체당첨내역!$B1056:$G1056,18)</f>
        <v>155</v>
      </c>
      <c r="T1056">
        <f>T1055+COUNTIF(전체당첨내역!$B1056:$G1056,19)</f>
        <v>139</v>
      </c>
      <c r="U1056">
        <f>U1055+COUNTIF(전체당첨내역!$B1056:$G1056,20)</f>
        <v>147</v>
      </c>
      <c r="V1056">
        <f>V1055+COUNTIF(전체당첨내역!$B1056:$G1056,21)</f>
        <v>142</v>
      </c>
      <c r="W1056">
        <f>W1055+COUNTIF(전체당첨내역!$B1056:$G1056,22)</f>
        <v>123</v>
      </c>
      <c r="X1056">
        <f>X1055+COUNTIF(전체당첨내역!$B1056:$G1056,23)</f>
        <v>125</v>
      </c>
      <c r="Y1056">
        <f>Y1055+COUNTIF(전체당첨내역!$B1056:$G1056,24)</f>
        <v>139</v>
      </c>
      <c r="Z1056">
        <f>Z1055+COUNTIF(전체당첨내역!$B1056:$G1056,25)</f>
        <v>134</v>
      </c>
      <c r="AA1056">
        <f>AA1055+COUNTIF(전체당첨내역!$B1056:$G1056,26)</f>
        <v>143</v>
      </c>
      <c r="AB1056">
        <f>AB1055+COUNTIF(전체당첨내역!$B1056:$G1056,27)</f>
        <v>153</v>
      </c>
      <c r="AC1056">
        <f>AC1055+COUNTIF(전체당첨내역!$B1056:$G1056,28)</f>
        <v>127</v>
      </c>
      <c r="AD1056">
        <f>AD1055+COUNTIF(전체당첨내역!$B1056:$G1056,29)</f>
        <v>134</v>
      </c>
      <c r="AE1056">
        <f>AE1055+COUNTIF(전체당첨내역!$B1056:$G1056,30)</f>
        <v>127</v>
      </c>
      <c r="AF1056">
        <f>AF1055+COUNTIF(전체당첨내역!$B1056:$G1056,31)</f>
        <v>142</v>
      </c>
      <c r="AG1056">
        <f>AG1055+COUNTIF(전체당첨내역!$B1056:$G1056,32)</f>
        <v>121</v>
      </c>
      <c r="AH1056">
        <f>AH1055+COUNTIF(전체당첨내역!$B1056:$G1056,33)</f>
        <v>147</v>
      </c>
      <c r="AI1056">
        <f>AI1055+COUNTIF(전체당첨내역!$B1056:$G1056,34)</f>
        <v>162</v>
      </c>
      <c r="AJ1056">
        <f>AJ1055+COUNTIF(전체당첨내역!$B1056:$G1056,35)</f>
        <v>137</v>
      </c>
      <c r="AK1056">
        <f>AK1055+COUNTIF(전체당첨내역!$B1056:$G1056,36)</f>
        <v>142</v>
      </c>
      <c r="AL1056">
        <f>AL1055+COUNTIF(전체당첨내역!$B1056:$G1056,37)</f>
        <v>146</v>
      </c>
      <c r="AM1056">
        <f>AM1055+COUNTIF(전체당첨내역!$B1056:$G1056,38)</f>
        <v>139</v>
      </c>
      <c r="AN1056">
        <f>AN1055+COUNTIF(전체당첨내역!$B1056:$G1056,39)</f>
        <v>150</v>
      </c>
      <c r="AO1056">
        <f>AO1055+COUNTIF(전체당첨내역!$B1056:$G1056,40)</f>
        <v>145</v>
      </c>
      <c r="AP1056">
        <f>AP1055+COUNTIF(전체당첨내역!$B1056:$G1056,41)</f>
        <v>131</v>
      </c>
      <c r="AQ1056">
        <f>AQ1055+COUNTIF(전체당첨내역!$B1056:$G1056,42)</f>
        <v>138</v>
      </c>
      <c r="AR1056">
        <f>AR1055+COUNTIF(전체당첨내역!$B1056:$G1056,43)</f>
        <v>148</v>
      </c>
      <c r="AS1056">
        <f>AS1055+COUNTIF(전체당첨내역!$B1056:$G1056,44)</f>
        <v>141</v>
      </c>
      <c r="AT1056">
        <f>AT1055+COUNTIF(전체당첨내역!$B1056:$G1056,45)</f>
        <v>149</v>
      </c>
    </row>
    <row r="1057" spans="1:46" ht="16.5" customHeight="1">
      <c r="A1057">
        <v>1056</v>
      </c>
      <c r="B1057">
        <f>B1056+COUNTIF(전체당첨내역!$B1057:$G1057,1)</f>
        <v>146</v>
      </c>
      <c r="C1057">
        <f>C1056+COUNTIF(전체당첨내역!$B1057:$G1057,2)</f>
        <v>141</v>
      </c>
      <c r="D1057">
        <f>D1056+COUNTIF(전체당첨내역!$B1057:$G1057,3)</f>
        <v>140</v>
      </c>
      <c r="E1057">
        <f>E1056+COUNTIF(전체당첨내역!$B1057:$G1057,4)</f>
        <v>141</v>
      </c>
      <c r="F1057">
        <f>F1056+COUNTIF(전체당첨내역!$B1057:$G1057,5)</f>
        <v>140</v>
      </c>
      <c r="G1057">
        <f>G1056+COUNTIF(전체당첨내역!$B1057:$G1057,6)</f>
        <v>134</v>
      </c>
      <c r="H1057">
        <f>H1056+COUNTIF(전체당첨내역!$B1057:$G1057,7)</f>
        <v>139</v>
      </c>
      <c r="I1057">
        <f>I1056+COUNTIF(전체당첨내역!$B1057:$G1057,8)</f>
        <v>136</v>
      </c>
      <c r="J1057">
        <f>J1056+COUNTIF(전체당첨내역!$B1057:$G1057,9)</f>
        <v>113</v>
      </c>
      <c r="K1057">
        <f>K1056+COUNTIF(전체당첨내역!$B1057:$G1057,10)</f>
        <v>140</v>
      </c>
      <c r="L1057">
        <f>L1056+COUNTIF(전체당첨내역!$B1057:$G1057,11)</f>
        <v>143</v>
      </c>
      <c r="M1057">
        <f>M1056+COUNTIF(전체당첨내역!$B1057:$G1057,12)</f>
        <v>156</v>
      </c>
      <c r="N1057">
        <f>N1056+COUNTIF(전체당첨내역!$B1057:$G1057,13)</f>
        <v>150</v>
      </c>
      <c r="O1057">
        <f>O1056+COUNTIF(전체당첨내역!$B1057:$G1057,14)</f>
        <v>152</v>
      </c>
      <c r="P1057">
        <f>P1056+COUNTIF(전체당첨내역!$B1057:$G1057,15)</f>
        <v>144</v>
      </c>
      <c r="Q1057">
        <f>Q1056+COUNTIF(전체당첨내역!$B1057:$G1057,16)</f>
        <v>138</v>
      </c>
      <c r="R1057">
        <f>R1056+COUNTIF(전체당첨내역!$B1057:$G1057,17)</f>
        <v>152</v>
      </c>
      <c r="S1057">
        <f>S1056+COUNTIF(전체당첨내역!$B1057:$G1057,18)</f>
        <v>155</v>
      </c>
      <c r="T1057">
        <f>T1056+COUNTIF(전체당첨내역!$B1057:$G1057,19)</f>
        <v>139</v>
      </c>
      <c r="U1057">
        <f>U1056+COUNTIF(전체당첨내역!$B1057:$G1057,20)</f>
        <v>148</v>
      </c>
      <c r="V1057">
        <f>V1056+COUNTIF(전체당첨내역!$B1057:$G1057,21)</f>
        <v>142</v>
      </c>
      <c r="W1057">
        <f>W1056+COUNTIF(전체당첨내역!$B1057:$G1057,22)</f>
        <v>123</v>
      </c>
      <c r="X1057">
        <f>X1056+COUNTIF(전체당첨내역!$B1057:$G1057,23)</f>
        <v>125</v>
      </c>
      <c r="Y1057">
        <f>Y1056+COUNTIF(전체당첨내역!$B1057:$G1057,24)</f>
        <v>140</v>
      </c>
      <c r="Z1057">
        <f>Z1056+COUNTIF(전체당첨내역!$B1057:$G1057,25)</f>
        <v>134</v>
      </c>
      <c r="AA1057">
        <f>AA1056+COUNTIF(전체당첨내역!$B1057:$G1057,26)</f>
        <v>143</v>
      </c>
      <c r="AB1057">
        <f>AB1056+COUNTIF(전체당첨내역!$B1057:$G1057,27)</f>
        <v>153</v>
      </c>
      <c r="AC1057">
        <f>AC1056+COUNTIF(전체당첨내역!$B1057:$G1057,28)</f>
        <v>127</v>
      </c>
      <c r="AD1057">
        <f>AD1056+COUNTIF(전체당첨내역!$B1057:$G1057,29)</f>
        <v>134</v>
      </c>
      <c r="AE1057">
        <f>AE1056+COUNTIF(전체당첨내역!$B1057:$G1057,30)</f>
        <v>127</v>
      </c>
      <c r="AF1057">
        <f>AF1056+COUNTIF(전체당첨내역!$B1057:$G1057,31)</f>
        <v>142</v>
      </c>
      <c r="AG1057">
        <f>AG1056+COUNTIF(전체당첨내역!$B1057:$G1057,32)</f>
        <v>122</v>
      </c>
      <c r="AH1057">
        <f>AH1056+COUNTIF(전체당첨내역!$B1057:$G1057,33)</f>
        <v>147</v>
      </c>
      <c r="AI1057">
        <f>AI1056+COUNTIF(전체당첨내역!$B1057:$G1057,34)</f>
        <v>162</v>
      </c>
      <c r="AJ1057">
        <f>AJ1056+COUNTIF(전체당첨내역!$B1057:$G1057,35)</f>
        <v>137</v>
      </c>
      <c r="AK1057">
        <f>AK1056+COUNTIF(전체당첨내역!$B1057:$G1057,36)</f>
        <v>143</v>
      </c>
      <c r="AL1057">
        <f>AL1056+COUNTIF(전체당첨내역!$B1057:$G1057,37)</f>
        <v>146</v>
      </c>
      <c r="AM1057">
        <f>AM1056+COUNTIF(전체당첨내역!$B1057:$G1057,38)</f>
        <v>139</v>
      </c>
      <c r="AN1057">
        <f>AN1056+COUNTIF(전체당첨내역!$B1057:$G1057,39)</f>
        <v>150</v>
      </c>
      <c r="AO1057">
        <f>AO1056+COUNTIF(전체당첨내역!$B1057:$G1057,40)</f>
        <v>145</v>
      </c>
      <c r="AP1057">
        <f>AP1056+COUNTIF(전체당첨내역!$B1057:$G1057,41)</f>
        <v>131</v>
      </c>
      <c r="AQ1057">
        <f>AQ1056+COUNTIF(전체당첨내역!$B1057:$G1057,42)</f>
        <v>138</v>
      </c>
      <c r="AR1057">
        <f>AR1056+COUNTIF(전체당첨내역!$B1057:$G1057,43)</f>
        <v>148</v>
      </c>
      <c r="AS1057">
        <f>AS1056+COUNTIF(전체당첨내역!$B1057:$G1057,44)</f>
        <v>141</v>
      </c>
      <c r="AT1057">
        <f>AT1056+COUNTIF(전체당첨내역!$B1057:$G1057,45)</f>
        <v>150</v>
      </c>
    </row>
    <row r="1058" spans="1:46" ht="16.5" customHeight="1">
      <c r="A1058">
        <v>1057</v>
      </c>
      <c r="B1058">
        <f>B1057+COUNTIF(전체당첨내역!$B1058:$G1058,1)</f>
        <v>146</v>
      </c>
      <c r="C1058">
        <f>C1057+COUNTIF(전체당첨내역!$B1058:$G1058,2)</f>
        <v>141</v>
      </c>
      <c r="D1058">
        <f>D1057+COUNTIF(전체당첨내역!$B1058:$G1058,3)</f>
        <v>140</v>
      </c>
      <c r="E1058">
        <f>E1057+COUNTIF(전체당첨내역!$B1058:$G1058,4)</f>
        <v>141</v>
      </c>
      <c r="F1058">
        <f>F1057+COUNTIF(전체당첨내역!$B1058:$G1058,5)</f>
        <v>140</v>
      </c>
      <c r="G1058">
        <f>G1057+COUNTIF(전체당첨내역!$B1058:$G1058,6)</f>
        <v>134</v>
      </c>
      <c r="H1058">
        <f>H1057+COUNTIF(전체당첨내역!$B1058:$G1058,7)</f>
        <v>139</v>
      </c>
      <c r="I1058">
        <f>I1057+COUNTIF(전체당첨내역!$B1058:$G1058,8)</f>
        <v>137</v>
      </c>
      <c r="J1058">
        <f>J1057+COUNTIF(전체당첨내역!$B1058:$G1058,9)</f>
        <v>113</v>
      </c>
      <c r="K1058">
        <f>K1057+COUNTIF(전체당첨내역!$B1058:$G1058,10)</f>
        <v>140</v>
      </c>
      <c r="L1058">
        <f>L1057+COUNTIF(전체당첨내역!$B1058:$G1058,11)</f>
        <v>143</v>
      </c>
      <c r="M1058">
        <f>M1057+COUNTIF(전체당첨내역!$B1058:$G1058,12)</f>
        <v>156</v>
      </c>
      <c r="N1058">
        <f>N1057+COUNTIF(전체당첨내역!$B1058:$G1058,13)</f>
        <v>151</v>
      </c>
      <c r="O1058">
        <f>O1057+COUNTIF(전체당첨내역!$B1058:$G1058,14)</f>
        <v>152</v>
      </c>
      <c r="P1058">
        <f>P1057+COUNTIF(전체당첨내역!$B1058:$G1058,15)</f>
        <v>144</v>
      </c>
      <c r="Q1058">
        <f>Q1057+COUNTIF(전체당첨내역!$B1058:$G1058,16)</f>
        <v>138</v>
      </c>
      <c r="R1058">
        <f>R1057+COUNTIF(전체당첨내역!$B1058:$G1058,17)</f>
        <v>152</v>
      </c>
      <c r="S1058">
        <f>S1057+COUNTIF(전체당첨내역!$B1058:$G1058,18)</f>
        <v>155</v>
      </c>
      <c r="T1058">
        <f>T1057+COUNTIF(전체당첨내역!$B1058:$G1058,19)</f>
        <v>140</v>
      </c>
      <c r="U1058">
        <f>U1057+COUNTIF(전체당첨내역!$B1058:$G1058,20)</f>
        <v>148</v>
      </c>
      <c r="V1058">
        <f>V1057+COUNTIF(전체당첨내역!$B1058:$G1058,21)</f>
        <v>142</v>
      </c>
      <c r="W1058">
        <f>W1057+COUNTIF(전체당첨내역!$B1058:$G1058,22)</f>
        <v>123</v>
      </c>
      <c r="X1058">
        <f>X1057+COUNTIF(전체당첨내역!$B1058:$G1058,23)</f>
        <v>125</v>
      </c>
      <c r="Y1058">
        <f>Y1057+COUNTIF(전체당첨내역!$B1058:$G1058,24)</f>
        <v>140</v>
      </c>
      <c r="Z1058">
        <f>Z1057+COUNTIF(전체당첨내역!$B1058:$G1058,25)</f>
        <v>134</v>
      </c>
      <c r="AA1058">
        <f>AA1057+COUNTIF(전체당첨내역!$B1058:$G1058,26)</f>
        <v>143</v>
      </c>
      <c r="AB1058">
        <f>AB1057+COUNTIF(전체당첨내역!$B1058:$G1058,27)</f>
        <v>154</v>
      </c>
      <c r="AC1058">
        <f>AC1057+COUNTIF(전체당첨내역!$B1058:$G1058,28)</f>
        <v>127</v>
      </c>
      <c r="AD1058">
        <f>AD1057+COUNTIF(전체당첨내역!$B1058:$G1058,29)</f>
        <v>134</v>
      </c>
      <c r="AE1058">
        <f>AE1057+COUNTIF(전체당첨내역!$B1058:$G1058,30)</f>
        <v>127</v>
      </c>
      <c r="AF1058">
        <f>AF1057+COUNTIF(전체당첨내역!$B1058:$G1058,31)</f>
        <v>142</v>
      </c>
      <c r="AG1058">
        <f>AG1057+COUNTIF(전체당첨내역!$B1058:$G1058,32)</f>
        <v>122</v>
      </c>
      <c r="AH1058">
        <f>AH1057+COUNTIF(전체당첨내역!$B1058:$G1058,33)</f>
        <v>147</v>
      </c>
      <c r="AI1058">
        <f>AI1057+COUNTIF(전체당첨내역!$B1058:$G1058,34)</f>
        <v>162</v>
      </c>
      <c r="AJ1058">
        <f>AJ1057+COUNTIF(전체당첨내역!$B1058:$G1058,35)</f>
        <v>137</v>
      </c>
      <c r="AK1058">
        <f>AK1057+COUNTIF(전체당첨내역!$B1058:$G1058,36)</f>
        <v>143</v>
      </c>
      <c r="AL1058">
        <f>AL1057+COUNTIF(전체당첨내역!$B1058:$G1058,37)</f>
        <v>146</v>
      </c>
      <c r="AM1058">
        <f>AM1057+COUNTIF(전체당첨내역!$B1058:$G1058,38)</f>
        <v>139</v>
      </c>
      <c r="AN1058">
        <f>AN1057+COUNTIF(전체당첨내역!$B1058:$G1058,39)</f>
        <v>150</v>
      </c>
      <c r="AO1058">
        <f>AO1057+COUNTIF(전체당첨내역!$B1058:$G1058,40)</f>
        <v>146</v>
      </c>
      <c r="AP1058">
        <f>AP1057+COUNTIF(전체당첨내역!$B1058:$G1058,41)</f>
        <v>131</v>
      </c>
      <c r="AQ1058">
        <f>AQ1057+COUNTIF(전체당첨내역!$B1058:$G1058,42)</f>
        <v>138</v>
      </c>
      <c r="AR1058">
        <f>AR1057+COUNTIF(전체당첨내역!$B1058:$G1058,43)</f>
        <v>148</v>
      </c>
      <c r="AS1058">
        <f>AS1057+COUNTIF(전체당첨내역!$B1058:$G1058,44)</f>
        <v>141</v>
      </c>
      <c r="AT1058">
        <f>AT1057+COUNTIF(전체당첨내역!$B1058:$G1058,45)</f>
        <v>151</v>
      </c>
    </row>
    <row r="1059" spans="1:46" ht="16.5" customHeight="1">
      <c r="A1059">
        <v>1058</v>
      </c>
      <c r="B1059">
        <f>B1058+COUNTIF(전체당첨내역!$B1059:$G1059,1)</f>
        <v>146</v>
      </c>
      <c r="C1059">
        <f>C1058+COUNTIF(전체당첨내역!$B1059:$G1059,2)</f>
        <v>141</v>
      </c>
      <c r="D1059">
        <f>D1058+COUNTIF(전체당첨내역!$B1059:$G1059,3)</f>
        <v>140</v>
      </c>
      <c r="E1059">
        <f>E1058+COUNTIF(전체당첨내역!$B1059:$G1059,4)</f>
        <v>141</v>
      </c>
      <c r="F1059">
        <f>F1058+COUNTIF(전체당첨내역!$B1059:$G1059,5)</f>
        <v>140</v>
      </c>
      <c r="G1059">
        <f>G1058+COUNTIF(전체당첨내역!$B1059:$G1059,6)</f>
        <v>134</v>
      </c>
      <c r="H1059">
        <f>H1058+COUNTIF(전체당첨내역!$B1059:$G1059,7)</f>
        <v>139</v>
      </c>
      <c r="I1059">
        <f>I1058+COUNTIF(전체당첨내역!$B1059:$G1059,8)</f>
        <v>137</v>
      </c>
      <c r="J1059">
        <f>J1058+COUNTIF(전체당첨내역!$B1059:$G1059,9)</f>
        <v>113</v>
      </c>
      <c r="K1059">
        <f>K1058+COUNTIF(전체당첨내역!$B1059:$G1059,10)</f>
        <v>140</v>
      </c>
      <c r="L1059">
        <f>L1058+COUNTIF(전체당첨내역!$B1059:$G1059,11)</f>
        <v>144</v>
      </c>
      <c r="M1059">
        <f>M1058+COUNTIF(전체당첨내역!$B1059:$G1059,12)</f>
        <v>156</v>
      </c>
      <c r="N1059">
        <f>N1058+COUNTIF(전체당첨내역!$B1059:$G1059,13)</f>
        <v>151</v>
      </c>
      <c r="O1059">
        <f>O1058+COUNTIF(전체당첨내역!$B1059:$G1059,14)</f>
        <v>152</v>
      </c>
      <c r="P1059">
        <f>P1058+COUNTIF(전체당첨내역!$B1059:$G1059,15)</f>
        <v>144</v>
      </c>
      <c r="Q1059">
        <f>Q1058+COUNTIF(전체당첨내역!$B1059:$G1059,16)</f>
        <v>138</v>
      </c>
      <c r="R1059">
        <f>R1058+COUNTIF(전체당첨내역!$B1059:$G1059,17)</f>
        <v>152</v>
      </c>
      <c r="S1059">
        <f>S1058+COUNTIF(전체당첨내역!$B1059:$G1059,18)</f>
        <v>155</v>
      </c>
      <c r="T1059">
        <f>T1058+COUNTIF(전체당첨내역!$B1059:$G1059,19)</f>
        <v>140</v>
      </c>
      <c r="U1059">
        <f>U1058+COUNTIF(전체당첨내역!$B1059:$G1059,20)</f>
        <v>148</v>
      </c>
      <c r="V1059">
        <f>V1058+COUNTIF(전체당첨내역!$B1059:$G1059,21)</f>
        <v>142</v>
      </c>
      <c r="W1059">
        <f>W1058+COUNTIF(전체당첨내역!$B1059:$G1059,22)</f>
        <v>123</v>
      </c>
      <c r="X1059">
        <f>X1058+COUNTIF(전체당첨내역!$B1059:$G1059,23)</f>
        <v>126</v>
      </c>
      <c r="Y1059">
        <f>Y1058+COUNTIF(전체당첨내역!$B1059:$G1059,24)</f>
        <v>140</v>
      </c>
      <c r="Z1059">
        <f>Z1058+COUNTIF(전체당첨내역!$B1059:$G1059,25)</f>
        <v>135</v>
      </c>
      <c r="AA1059">
        <f>AA1058+COUNTIF(전체당첨내역!$B1059:$G1059,26)</f>
        <v>143</v>
      </c>
      <c r="AB1059">
        <f>AB1058+COUNTIF(전체당첨내역!$B1059:$G1059,27)</f>
        <v>154</v>
      </c>
      <c r="AC1059">
        <f>AC1058+COUNTIF(전체당첨내역!$B1059:$G1059,28)</f>
        <v>127</v>
      </c>
      <c r="AD1059">
        <f>AD1058+COUNTIF(전체당첨내역!$B1059:$G1059,29)</f>
        <v>134</v>
      </c>
      <c r="AE1059">
        <f>AE1058+COUNTIF(전체당첨내역!$B1059:$G1059,30)</f>
        <v>128</v>
      </c>
      <c r="AF1059">
        <f>AF1058+COUNTIF(전체당첨내역!$B1059:$G1059,31)</f>
        <v>142</v>
      </c>
      <c r="AG1059">
        <f>AG1058+COUNTIF(전체당첨내역!$B1059:$G1059,32)</f>
        <v>123</v>
      </c>
      <c r="AH1059">
        <f>AH1058+COUNTIF(전체당첨내역!$B1059:$G1059,33)</f>
        <v>147</v>
      </c>
      <c r="AI1059">
        <f>AI1058+COUNTIF(전체당첨내역!$B1059:$G1059,34)</f>
        <v>162</v>
      </c>
      <c r="AJ1059">
        <f>AJ1058+COUNTIF(전체당첨내역!$B1059:$G1059,35)</f>
        <v>137</v>
      </c>
      <c r="AK1059">
        <f>AK1058+COUNTIF(전체당첨내역!$B1059:$G1059,36)</f>
        <v>143</v>
      </c>
      <c r="AL1059">
        <f>AL1058+COUNTIF(전체당첨내역!$B1059:$G1059,37)</f>
        <v>146</v>
      </c>
      <c r="AM1059">
        <f>AM1058+COUNTIF(전체당첨내역!$B1059:$G1059,38)</f>
        <v>139</v>
      </c>
      <c r="AN1059">
        <f>AN1058+COUNTIF(전체당첨내역!$B1059:$G1059,39)</f>
        <v>150</v>
      </c>
      <c r="AO1059">
        <f>AO1058+COUNTIF(전체당첨내역!$B1059:$G1059,40)</f>
        <v>147</v>
      </c>
      <c r="AP1059">
        <f>AP1058+COUNTIF(전체당첨내역!$B1059:$G1059,41)</f>
        <v>131</v>
      </c>
      <c r="AQ1059">
        <f>AQ1058+COUNTIF(전체당첨내역!$B1059:$G1059,42)</f>
        <v>138</v>
      </c>
      <c r="AR1059">
        <f>AR1058+COUNTIF(전체당첨내역!$B1059:$G1059,43)</f>
        <v>148</v>
      </c>
      <c r="AS1059">
        <f>AS1058+COUNTIF(전체당첨내역!$B1059:$G1059,44)</f>
        <v>141</v>
      </c>
      <c r="AT1059">
        <f>AT1058+COUNTIF(전체당첨내역!$B1059:$G1059,45)</f>
        <v>151</v>
      </c>
    </row>
    <row r="1060" spans="1:46" ht="16.5" customHeight="1">
      <c r="A1060">
        <v>1059</v>
      </c>
      <c r="B1060">
        <f>B1059+COUNTIF(전체당첨내역!$B1060:$G1060,1)</f>
        <v>146</v>
      </c>
      <c r="C1060">
        <f>C1059+COUNTIF(전체당첨내역!$B1060:$G1060,2)</f>
        <v>141</v>
      </c>
      <c r="D1060">
        <f>D1059+COUNTIF(전체당첨내역!$B1060:$G1060,3)</f>
        <v>140</v>
      </c>
      <c r="E1060">
        <f>E1059+COUNTIF(전체당첨내역!$B1060:$G1060,4)</f>
        <v>141</v>
      </c>
      <c r="F1060">
        <f>F1059+COUNTIF(전체당첨내역!$B1060:$G1060,5)</f>
        <v>140</v>
      </c>
      <c r="G1060">
        <f>G1059+COUNTIF(전체당첨내역!$B1060:$G1060,6)</f>
        <v>134</v>
      </c>
      <c r="H1060">
        <f>H1059+COUNTIF(전체당첨내역!$B1060:$G1060,7)</f>
        <v>140</v>
      </c>
      <c r="I1060">
        <f>I1059+COUNTIF(전체당첨내역!$B1060:$G1060,8)</f>
        <v>137</v>
      </c>
      <c r="J1060">
        <f>J1059+COUNTIF(전체당첨내역!$B1060:$G1060,9)</f>
        <v>113</v>
      </c>
      <c r="K1060">
        <f>K1059+COUNTIF(전체당첨내역!$B1060:$G1060,10)</f>
        <v>141</v>
      </c>
      <c r="L1060">
        <f>L1059+COUNTIF(전체당첨내역!$B1060:$G1060,11)</f>
        <v>144</v>
      </c>
      <c r="M1060">
        <f>M1059+COUNTIF(전체당첨내역!$B1060:$G1060,12)</f>
        <v>156</v>
      </c>
      <c r="N1060">
        <f>N1059+COUNTIF(전체당첨내역!$B1060:$G1060,13)</f>
        <v>151</v>
      </c>
      <c r="O1060">
        <f>O1059+COUNTIF(전체당첨내역!$B1060:$G1060,14)</f>
        <v>152</v>
      </c>
      <c r="P1060">
        <f>P1059+COUNTIF(전체당첨내역!$B1060:$G1060,15)</f>
        <v>144</v>
      </c>
      <c r="Q1060">
        <f>Q1059+COUNTIF(전체당첨내역!$B1060:$G1060,16)</f>
        <v>138</v>
      </c>
      <c r="R1060">
        <f>R1059+COUNTIF(전체당첨내역!$B1060:$G1060,17)</f>
        <v>152</v>
      </c>
      <c r="S1060">
        <f>S1059+COUNTIF(전체당첨내역!$B1060:$G1060,18)</f>
        <v>155</v>
      </c>
      <c r="T1060">
        <f>T1059+COUNTIF(전체당첨내역!$B1060:$G1060,19)</f>
        <v>140</v>
      </c>
      <c r="U1060">
        <f>U1059+COUNTIF(전체당첨내역!$B1060:$G1060,20)</f>
        <v>148</v>
      </c>
      <c r="V1060">
        <f>V1059+COUNTIF(전체당첨내역!$B1060:$G1060,21)</f>
        <v>142</v>
      </c>
      <c r="W1060">
        <f>W1059+COUNTIF(전체당첨내역!$B1060:$G1060,22)</f>
        <v>124</v>
      </c>
      <c r="X1060">
        <f>X1059+COUNTIF(전체당첨내역!$B1060:$G1060,23)</f>
        <v>126</v>
      </c>
      <c r="Y1060">
        <f>Y1059+COUNTIF(전체당첨내역!$B1060:$G1060,24)</f>
        <v>140</v>
      </c>
      <c r="Z1060">
        <f>Z1059+COUNTIF(전체당첨내역!$B1060:$G1060,25)</f>
        <v>136</v>
      </c>
      <c r="AA1060">
        <f>AA1059+COUNTIF(전체당첨내역!$B1060:$G1060,26)</f>
        <v>143</v>
      </c>
      <c r="AB1060">
        <f>AB1059+COUNTIF(전체당첨내역!$B1060:$G1060,27)</f>
        <v>154</v>
      </c>
      <c r="AC1060">
        <f>AC1059+COUNTIF(전체당첨내역!$B1060:$G1060,28)</f>
        <v>127</v>
      </c>
      <c r="AD1060">
        <f>AD1059+COUNTIF(전체당첨내역!$B1060:$G1060,29)</f>
        <v>134</v>
      </c>
      <c r="AE1060">
        <f>AE1059+COUNTIF(전체당첨내역!$B1060:$G1060,30)</f>
        <v>128</v>
      </c>
      <c r="AF1060">
        <f>AF1059+COUNTIF(전체당첨내역!$B1060:$G1060,31)</f>
        <v>142</v>
      </c>
      <c r="AG1060">
        <f>AG1059+COUNTIF(전체당첨내역!$B1060:$G1060,32)</f>
        <v>123</v>
      </c>
      <c r="AH1060">
        <f>AH1059+COUNTIF(전체당첨내역!$B1060:$G1060,33)</f>
        <v>147</v>
      </c>
      <c r="AI1060">
        <f>AI1059+COUNTIF(전체당첨내역!$B1060:$G1060,34)</f>
        <v>163</v>
      </c>
      <c r="AJ1060">
        <f>AJ1059+COUNTIF(전체당첨내역!$B1060:$G1060,35)</f>
        <v>137</v>
      </c>
      <c r="AK1060">
        <f>AK1059+COUNTIF(전체당첨내역!$B1060:$G1060,36)</f>
        <v>143</v>
      </c>
      <c r="AL1060">
        <f>AL1059+COUNTIF(전체당첨내역!$B1060:$G1060,37)</f>
        <v>146</v>
      </c>
      <c r="AM1060">
        <f>AM1059+COUNTIF(전체당첨내역!$B1060:$G1060,38)</f>
        <v>139</v>
      </c>
      <c r="AN1060">
        <f>AN1059+COUNTIF(전체당첨내역!$B1060:$G1060,39)</f>
        <v>150</v>
      </c>
      <c r="AO1060">
        <f>AO1059+COUNTIF(전체당첨내역!$B1060:$G1060,40)</f>
        <v>148</v>
      </c>
      <c r="AP1060">
        <f>AP1059+COUNTIF(전체당첨내역!$B1060:$G1060,41)</f>
        <v>131</v>
      </c>
      <c r="AQ1060">
        <f>AQ1059+COUNTIF(전체당첨내역!$B1060:$G1060,42)</f>
        <v>138</v>
      </c>
      <c r="AR1060">
        <f>AR1059+COUNTIF(전체당첨내역!$B1060:$G1060,43)</f>
        <v>148</v>
      </c>
      <c r="AS1060">
        <f>AS1059+COUNTIF(전체당첨내역!$B1060:$G1060,44)</f>
        <v>141</v>
      </c>
      <c r="AT1060">
        <f>AT1059+COUNTIF(전체당첨내역!$B1060:$G1060,45)</f>
        <v>151</v>
      </c>
    </row>
    <row r="1061" spans="1:46" ht="16.5" customHeight="1">
      <c r="A1061">
        <v>1060</v>
      </c>
      <c r="B1061">
        <f>B1060+COUNTIF(전체당첨내역!$B1061:$G1061,1)</f>
        <v>146</v>
      </c>
      <c r="C1061">
        <f>C1060+COUNTIF(전체당첨내역!$B1061:$G1061,2)</f>
        <v>141</v>
      </c>
      <c r="D1061">
        <f>D1060+COUNTIF(전체당첨내역!$B1061:$G1061,3)</f>
        <v>141</v>
      </c>
      <c r="E1061">
        <f>E1060+COUNTIF(전체당첨내역!$B1061:$G1061,4)</f>
        <v>141</v>
      </c>
      <c r="F1061">
        <f>F1060+COUNTIF(전체당첨내역!$B1061:$G1061,5)</f>
        <v>140</v>
      </c>
      <c r="G1061">
        <f>G1060+COUNTIF(전체당첨내역!$B1061:$G1061,6)</f>
        <v>134</v>
      </c>
      <c r="H1061">
        <f>H1060+COUNTIF(전체당첨내역!$B1061:$G1061,7)</f>
        <v>140</v>
      </c>
      <c r="I1061">
        <f>I1060+COUNTIF(전체당첨내역!$B1061:$G1061,8)</f>
        <v>137</v>
      </c>
      <c r="J1061">
        <f>J1060+COUNTIF(전체당첨내역!$B1061:$G1061,9)</f>
        <v>113</v>
      </c>
      <c r="K1061">
        <f>K1060+COUNTIF(전체당첨내역!$B1061:$G1061,10)</f>
        <v>142</v>
      </c>
      <c r="L1061">
        <f>L1060+COUNTIF(전체당첨내역!$B1061:$G1061,11)</f>
        <v>144</v>
      </c>
      <c r="M1061">
        <f>M1060+COUNTIF(전체당첨내역!$B1061:$G1061,12)</f>
        <v>156</v>
      </c>
      <c r="N1061">
        <f>N1060+COUNTIF(전체당첨내역!$B1061:$G1061,13)</f>
        <v>151</v>
      </c>
      <c r="O1061">
        <f>O1060+COUNTIF(전체당첨내역!$B1061:$G1061,14)</f>
        <v>152</v>
      </c>
      <c r="P1061">
        <f>P1060+COUNTIF(전체당첨내역!$B1061:$G1061,15)</f>
        <v>144</v>
      </c>
      <c r="Q1061">
        <f>Q1060+COUNTIF(전체당첨내역!$B1061:$G1061,16)</f>
        <v>138</v>
      </c>
      <c r="R1061">
        <f>R1060+COUNTIF(전체당첨내역!$B1061:$G1061,17)</f>
        <v>152</v>
      </c>
      <c r="S1061">
        <f>S1060+COUNTIF(전체당첨내역!$B1061:$G1061,18)</f>
        <v>155</v>
      </c>
      <c r="T1061">
        <f>T1060+COUNTIF(전체당첨내역!$B1061:$G1061,19)</f>
        <v>140</v>
      </c>
      <c r="U1061">
        <f>U1060+COUNTIF(전체당첨내역!$B1061:$G1061,20)</f>
        <v>148</v>
      </c>
      <c r="V1061">
        <f>V1060+COUNTIF(전체당첨내역!$B1061:$G1061,21)</f>
        <v>142</v>
      </c>
      <c r="W1061">
        <f>W1060+COUNTIF(전체당첨내역!$B1061:$G1061,22)</f>
        <v>124</v>
      </c>
      <c r="X1061">
        <f>X1060+COUNTIF(전체당첨내역!$B1061:$G1061,23)</f>
        <v>126</v>
      </c>
      <c r="Y1061">
        <f>Y1060+COUNTIF(전체당첨내역!$B1061:$G1061,24)</f>
        <v>141</v>
      </c>
      <c r="Z1061">
        <f>Z1060+COUNTIF(전체당첨내역!$B1061:$G1061,25)</f>
        <v>136</v>
      </c>
      <c r="AA1061">
        <f>AA1060+COUNTIF(전체당첨내역!$B1061:$G1061,26)</f>
        <v>143</v>
      </c>
      <c r="AB1061">
        <f>AB1060+COUNTIF(전체당첨내역!$B1061:$G1061,27)</f>
        <v>154</v>
      </c>
      <c r="AC1061">
        <f>AC1060+COUNTIF(전체당첨내역!$B1061:$G1061,28)</f>
        <v>127</v>
      </c>
      <c r="AD1061">
        <f>AD1060+COUNTIF(전체당첨내역!$B1061:$G1061,29)</f>
        <v>134</v>
      </c>
      <c r="AE1061">
        <f>AE1060+COUNTIF(전체당첨내역!$B1061:$G1061,30)</f>
        <v>128</v>
      </c>
      <c r="AF1061">
        <f>AF1060+COUNTIF(전체당첨내역!$B1061:$G1061,31)</f>
        <v>142</v>
      </c>
      <c r="AG1061">
        <f>AG1060+COUNTIF(전체당첨내역!$B1061:$G1061,32)</f>
        <v>123</v>
      </c>
      <c r="AH1061">
        <f>AH1060+COUNTIF(전체당첨내역!$B1061:$G1061,33)</f>
        <v>148</v>
      </c>
      <c r="AI1061">
        <f>AI1060+COUNTIF(전체당첨내역!$B1061:$G1061,34)</f>
        <v>163</v>
      </c>
      <c r="AJ1061">
        <f>AJ1060+COUNTIF(전체당첨내역!$B1061:$G1061,35)</f>
        <v>137</v>
      </c>
      <c r="AK1061">
        <f>AK1060+COUNTIF(전체당첨내역!$B1061:$G1061,36)</f>
        <v>143</v>
      </c>
      <c r="AL1061">
        <f>AL1060+COUNTIF(전체당첨내역!$B1061:$G1061,37)</f>
        <v>146</v>
      </c>
      <c r="AM1061">
        <f>AM1060+COUNTIF(전체당첨내역!$B1061:$G1061,38)</f>
        <v>140</v>
      </c>
      <c r="AN1061">
        <f>AN1060+COUNTIF(전체당첨내역!$B1061:$G1061,39)</f>
        <v>150</v>
      </c>
      <c r="AO1061">
        <f>AO1060+COUNTIF(전체당첨내역!$B1061:$G1061,40)</f>
        <v>148</v>
      </c>
      <c r="AP1061">
        <f>AP1060+COUNTIF(전체당첨내역!$B1061:$G1061,41)</f>
        <v>131</v>
      </c>
      <c r="AQ1061">
        <f>AQ1060+COUNTIF(전체당첨내역!$B1061:$G1061,42)</f>
        <v>138</v>
      </c>
      <c r="AR1061">
        <f>AR1060+COUNTIF(전체당첨내역!$B1061:$G1061,43)</f>
        <v>148</v>
      </c>
      <c r="AS1061">
        <f>AS1060+COUNTIF(전체당첨내역!$B1061:$G1061,44)</f>
        <v>141</v>
      </c>
      <c r="AT1061">
        <f>AT1060+COUNTIF(전체당첨내역!$B1061:$G1061,45)</f>
        <v>152</v>
      </c>
    </row>
    <row r="1062" spans="1:46" ht="16.5" customHeight="1">
      <c r="A1062">
        <v>1061</v>
      </c>
      <c r="B1062">
        <f>B1061+COUNTIF(전체당첨내역!$B1062:$G1062,1)</f>
        <v>146</v>
      </c>
      <c r="C1062">
        <f>C1061+COUNTIF(전체당첨내역!$B1062:$G1062,2)</f>
        <v>141</v>
      </c>
      <c r="D1062">
        <f>D1061+COUNTIF(전체당첨내역!$B1062:$G1062,3)</f>
        <v>141</v>
      </c>
      <c r="E1062">
        <f>E1061+COUNTIF(전체당첨내역!$B1062:$G1062,4)</f>
        <v>142</v>
      </c>
      <c r="F1062">
        <f>F1061+COUNTIF(전체당첨내역!$B1062:$G1062,5)</f>
        <v>140</v>
      </c>
      <c r="G1062">
        <f>G1061+COUNTIF(전체당첨내역!$B1062:$G1062,6)</f>
        <v>134</v>
      </c>
      <c r="H1062">
        <f>H1061+COUNTIF(전체당첨내역!$B1062:$G1062,7)</f>
        <v>140</v>
      </c>
      <c r="I1062">
        <f>I1061+COUNTIF(전체당첨내역!$B1062:$G1062,8)</f>
        <v>137</v>
      </c>
      <c r="J1062">
        <f>J1061+COUNTIF(전체당첨내역!$B1062:$G1062,9)</f>
        <v>113</v>
      </c>
      <c r="K1062">
        <f>K1061+COUNTIF(전체당첨내역!$B1062:$G1062,10)</f>
        <v>142</v>
      </c>
      <c r="L1062">
        <f>L1061+COUNTIF(전체당첨내역!$B1062:$G1062,11)</f>
        <v>144</v>
      </c>
      <c r="M1062">
        <f>M1061+COUNTIF(전체당첨내역!$B1062:$G1062,12)</f>
        <v>156</v>
      </c>
      <c r="N1062">
        <f>N1061+COUNTIF(전체당첨내역!$B1062:$G1062,13)</f>
        <v>151</v>
      </c>
      <c r="O1062">
        <f>O1061+COUNTIF(전체당첨내역!$B1062:$G1062,14)</f>
        <v>152</v>
      </c>
      <c r="P1062">
        <f>P1061+COUNTIF(전체당첨내역!$B1062:$G1062,15)</f>
        <v>144</v>
      </c>
      <c r="Q1062">
        <f>Q1061+COUNTIF(전체당첨내역!$B1062:$G1062,16)</f>
        <v>138</v>
      </c>
      <c r="R1062">
        <f>R1061+COUNTIF(전체당첨내역!$B1062:$G1062,17)</f>
        <v>152</v>
      </c>
      <c r="S1062">
        <f>S1061+COUNTIF(전체당첨내역!$B1062:$G1062,18)</f>
        <v>155</v>
      </c>
      <c r="T1062">
        <f>T1061+COUNTIF(전체당첨내역!$B1062:$G1062,19)</f>
        <v>140</v>
      </c>
      <c r="U1062">
        <f>U1061+COUNTIF(전체당첨내역!$B1062:$G1062,20)</f>
        <v>148</v>
      </c>
      <c r="V1062">
        <f>V1061+COUNTIF(전체당첨내역!$B1062:$G1062,21)</f>
        <v>142</v>
      </c>
      <c r="W1062">
        <f>W1061+COUNTIF(전체당첨내역!$B1062:$G1062,22)</f>
        <v>124</v>
      </c>
      <c r="X1062">
        <f>X1061+COUNTIF(전체당첨내역!$B1062:$G1062,23)</f>
        <v>126</v>
      </c>
      <c r="Y1062">
        <f>Y1061+COUNTIF(전체당첨내역!$B1062:$G1062,24)</f>
        <v>142</v>
      </c>
      <c r="Z1062">
        <f>Z1061+COUNTIF(전체당첨내역!$B1062:$G1062,25)</f>
        <v>136</v>
      </c>
      <c r="AA1062">
        <f>AA1061+COUNTIF(전체당첨내역!$B1062:$G1062,26)</f>
        <v>143</v>
      </c>
      <c r="AB1062">
        <f>AB1061+COUNTIF(전체당첨내역!$B1062:$G1062,27)</f>
        <v>155</v>
      </c>
      <c r="AC1062">
        <f>AC1061+COUNTIF(전체당첨내역!$B1062:$G1062,28)</f>
        <v>127</v>
      </c>
      <c r="AD1062">
        <f>AD1061+COUNTIF(전체당첨내역!$B1062:$G1062,29)</f>
        <v>134</v>
      </c>
      <c r="AE1062">
        <f>AE1061+COUNTIF(전체당첨내역!$B1062:$G1062,30)</f>
        <v>128</v>
      </c>
      <c r="AF1062">
        <f>AF1061+COUNTIF(전체당첨내역!$B1062:$G1062,31)</f>
        <v>142</v>
      </c>
      <c r="AG1062">
        <f>AG1061+COUNTIF(전체당첨내역!$B1062:$G1062,32)</f>
        <v>123</v>
      </c>
      <c r="AH1062">
        <f>AH1061+COUNTIF(전체당첨내역!$B1062:$G1062,33)</f>
        <v>148</v>
      </c>
      <c r="AI1062">
        <f>AI1061+COUNTIF(전체당첨내역!$B1062:$G1062,34)</f>
        <v>163</v>
      </c>
      <c r="AJ1062">
        <f>AJ1061+COUNTIF(전체당첨내역!$B1062:$G1062,35)</f>
        <v>138</v>
      </c>
      <c r="AK1062">
        <f>AK1061+COUNTIF(전체당첨내역!$B1062:$G1062,36)</f>
        <v>143</v>
      </c>
      <c r="AL1062">
        <f>AL1061+COUNTIF(전체당첨내역!$B1062:$G1062,37)</f>
        <v>147</v>
      </c>
      <c r="AM1062">
        <f>AM1061+COUNTIF(전체당첨내역!$B1062:$G1062,38)</f>
        <v>140</v>
      </c>
      <c r="AN1062">
        <f>AN1061+COUNTIF(전체당첨내역!$B1062:$G1062,39)</f>
        <v>150</v>
      </c>
      <c r="AO1062">
        <f>AO1061+COUNTIF(전체당첨내역!$B1062:$G1062,40)</f>
        <v>148</v>
      </c>
      <c r="AP1062">
        <f>AP1061+COUNTIF(전체당첨내역!$B1062:$G1062,41)</f>
        <v>131</v>
      </c>
      <c r="AQ1062">
        <f>AQ1061+COUNTIF(전체당첨내역!$B1062:$G1062,42)</f>
        <v>138</v>
      </c>
      <c r="AR1062">
        <f>AR1061+COUNTIF(전체당첨내역!$B1062:$G1062,43)</f>
        <v>148</v>
      </c>
      <c r="AS1062">
        <f>AS1061+COUNTIF(전체당첨내역!$B1062:$G1062,44)</f>
        <v>141</v>
      </c>
      <c r="AT1062">
        <f>AT1061+COUNTIF(전체당첨내역!$B1062:$G1062,45)</f>
        <v>153</v>
      </c>
    </row>
    <row r="1063" spans="1:46" ht="16.5" customHeight="1">
      <c r="A1063">
        <v>1062</v>
      </c>
      <c r="B1063">
        <f>B1062+COUNTIF(전체당첨내역!$B1063:$G1063,1)</f>
        <v>146</v>
      </c>
      <c r="C1063">
        <f>C1062+COUNTIF(전체당첨내역!$B1063:$G1063,2)</f>
        <v>141</v>
      </c>
      <c r="D1063">
        <f>D1062+COUNTIF(전체당첨내역!$B1063:$G1063,3)</f>
        <v>141</v>
      </c>
      <c r="E1063">
        <f>E1062+COUNTIF(전체당첨내역!$B1063:$G1063,4)</f>
        <v>142</v>
      </c>
      <c r="F1063">
        <f>F1062+COUNTIF(전체당첨내역!$B1063:$G1063,5)</f>
        <v>140</v>
      </c>
      <c r="G1063">
        <f>G1062+COUNTIF(전체당첨내역!$B1063:$G1063,6)</f>
        <v>134</v>
      </c>
      <c r="H1063">
        <f>H1062+COUNTIF(전체당첨내역!$B1063:$G1063,7)</f>
        <v>140</v>
      </c>
      <c r="I1063">
        <f>I1062+COUNTIF(전체당첨내역!$B1063:$G1063,8)</f>
        <v>137</v>
      </c>
      <c r="J1063">
        <f>J1062+COUNTIF(전체당첨내역!$B1063:$G1063,9)</f>
        <v>113</v>
      </c>
      <c r="K1063">
        <f>K1062+COUNTIF(전체당첨내역!$B1063:$G1063,10)</f>
        <v>142</v>
      </c>
      <c r="L1063">
        <f>L1062+COUNTIF(전체당첨내역!$B1063:$G1063,11)</f>
        <v>144</v>
      </c>
      <c r="M1063">
        <f>M1062+COUNTIF(전체당첨내역!$B1063:$G1063,12)</f>
        <v>156</v>
      </c>
      <c r="N1063">
        <f>N1062+COUNTIF(전체당첨내역!$B1063:$G1063,13)</f>
        <v>151</v>
      </c>
      <c r="O1063">
        <f>O1062+COUNTIF(전체당첨내역!$B1063:$G1063,14)</f>
        <v>152</v>
      </c>
      <c r="P1063">
        <f>P1062+COUNTIF(전체당첨내역!$B1063:$G1063,15)</f>
        <v>144</v>
      </c>
      <c r="Q1063">
        <f>Q1062+COUNTIF(전체당첨내역!$B1063:$G1063,16)</f>
        <v>138</v>
      </c>
      <c r="R1063">
        <f>R1062+COUNTIF(전체당첨내역!$B1063:$G1063,17)</f>
        <v>152</v>
      </c>
      <c r="S1063">
        <f>S1062+COUNTIF(전체당첨내역!$B1063:$G1063,18)</f>
        <v>155</v>
      </c>
      <c r="T1063">
        <f>T1062+COUNTIF(전체당첨내역!$B1063:$G1063,19)</f>
        <v>140</v>
      </c>
      <c r="U1063">
        <f>U1062+COUNTIF(전체당첨내역!$B1063:$G1063,20)</f>
        <v>149</v>
      </c>
      <c r="V1063">
        <f>V1062+COUNTIF(전체당첨내역!$B1063:$G1063,21)</f>
        <v>142</v>
      </c>
      <c r="W1063">
        <f>W1062+COUNTIF(전체당첨내역!$B1063:$G1063,22)</f>
        <v>124</v>
      </c>
      <c r="X1063">
        <f>X1062+COUNTIF(전체당첨내역!$B1063:$G1063,23)</f>
        <v>126</v>
      </c>
      <c r="Y1063">
        <f>Y1062+COUNTIF(전체당첨내역!$B1063:$G1063,24)</f>
        <v>142</v>
      </c>
      <c r="Z1063">
        <f>Z1062+COUNTIF(전체당첨내역!$B1063:$G1063,25)</f>
        <v>136</v>
      </c>
      <c r="AA1063">
        <f>AA1062+COUNTIF(전체당첨내역!$B1063:$G1063,26)</f>
        <v>143</v>
      </c>
      <c r="AB1063">
        <f>AB1062+COUNTIF(전체당첨내역!$B1063:$G1063,27)</f>
        <v>155</v>
      </c>
      <c r="AC1063">
        <f>AC1062+COUNTIF(전체당첨내역!$B1063:$G1063,28)</f>
        <v>127</v>
      </c>
      <c r="AD1063">
        <f>AD1062+COUNTIF(전체당첨내역!$B1063:$G1063,29)</f>
        <v>134</v>
      </c>
      <c r="AE1063">
        <f>AE1062+COUNTIF(전체당첨내역!$B1063:$G1063,30)</f>
        <v>128</v>
      </c>
      <c r="AF1063">
        <f>AF1062+COUNTIF(전체당첨내역!$B1063:$G1063,31)</f>
        <v>143</v>
      </c>
      <c r="AG1063">
        <f>AG1062+COUNTIF(전체당첨내역!$B1063:$G1063,32)</f>
        <v>124</v>
      </c>
      <c r="AH1063">
        <f>AH1062+COUNTIF(전체당첨내역!$B1063:$G1063,33)</f>
        <v>148</v>
      </c>
      <c r="AI1063">
        <f>AI1062+COUNTIF(전체당첨내역!$B1063:$G1063,34)</f>
        <v>163</v>
      </c>
      <c r="AJ1063">
        <f>AJ1062+COUNTIF(전체당첨내역!$B1063:$G1063,35)</f>
        <v>138</v>
      </c>
      <c r="AK1063">
        <f>AK1062+COUNTIF(전체당첨내역!$B1063:$G1063,36)</f>
        <v>143</v>
      </c>
      <c r="AL1063">
        <f>AL1062+COUNTIF(전체당첨내역!$B1063:$G1063,37)</f>
        <v>147</v>
      </c>
      <c r="AM1063">
        <f>AM1062+COUNTIF(전체당첨내역!$B1063:$G1063,38)</f>
        <v>140</v>
      </c>
      <c r="AN1063">
        <f>AN1062+COUNTIF(전체당첨내역!$B1063:$G1063,39)</f>
        <v>150</v>
      </c>
      <c r="AO1063">
        <f>AO1062+COUNTIF(전체당첨내역!$B1063:$G1063,40)</f>
        <v>149</v>
      </c>
      <c r="AP1063">
        <f>AP1062+COUNTIF(전체당첨내역!$B1063:$G1063,41)</f>
        <v>132</v>
      </c>
      <c r="AQ1063">
        <f>AQ1062+COUNTIF(전체당첨내역!$B1063:$G1063,42)</f>
        <v>138</v>
      </c>
      <c r="AR1063">
        <f>AR1062+COUNTIF(전체당첨내역!$B1063:$G1063,43)</f>
        <v>148</v>
      </c>
      <c r="AS1063">
        <f>AS1062+COUNTIF(전체당첨내역!$B1063:$G1063,44)</f>
        <v>141</v>
      </c>
      <c r="AT1063">
        <f>AT1062+COUNTIF(전체당첨내역!$B1063:$G1063,45)</f>
        <v>154</v>
      </c>
    </row>
    <row r="1064" spans="1:46" ht="16.5" customHeight="1">
      <c r="A1064">
        <v>1063</v>
      </c>
      <c r="B1064">
        <f>B1063+COUNTIF(전체당첨내역!$B1064:$G1064,1)</f>
        <v>146</v>
      </c>
      <c r="C1064">
        <f>C1063+COUNTIF(전체당첨내역!$B1064:$G1064,2)</f>
        <v>141</v>
      </c>
      <c r="D1064">
        <f>D1063+COUNTIF(전체당첨내역!$B1064:$G1064,3)</f>
        <v>142</v>
      </c>
      <c r="E1064">
        <f>E1063+COUNTIF(전체당첨내역!$B1064:$G1064,4)</f>
        <v>142</v>
      </c>
      <c r="F1064">
        <f>F1063+COUNTIF(전체당첨내역!$B1064:$G1064,5)</f>
        <v>140</v>
      </c>
      <c r="G1064">
        <f>G1063+COUNTIF(전체당첨내역!$B1064:$G1064,6)</f>
        <v>135</v>
      </c>
      <c r="H1064">
        <f>H1063+COUNTIF(전체당첨내역!$B1064:$G1064,7)</f>
        <v>140</v>
      </c>
      <c r="I1064">
        <f>I1063+COUNTIF(전체당첨내역!$B1064:$G1064,8)</f>
        <v>137</v>
      </c>
      <c r="J1064">
        <f>J1063+COUNTIF(전체당첨내역!$B1064:$G1064,9)</f>
        <v>113</v>
      </c>
      <c r="K1064">
        <f>K1063+COUNTIF(전체당첨내역!$B1064:$G1064,10)</f>
        <v>142</v>
      </c>
      <c r="L1064">
        <f>L1063+COUNTIF(전체당첨내역!$B1064:$G1064,11)</f>
        <v>144</v>
      </c>
      <c r="M1064">
        <f>M1063+COUNTIF(전체당첨내역!$B1064:$G1064,12)</f>
        <v>156</v>
      </c>
      <c r="N1064">
        <f>N1063+COUNTIF(전체당첨내역!$B1064:$G1064,13)</f>
        <v>151</v>
      </c>
      <c r="O1064">
        <f>O1063+COUNTIF(전체당첨내역!$B1064:$G1064,14)</f>
        <v>152</v>
      </c>
      <c r="P1064">
        <f>P1063+COUNTIF(전체당첨내역!$B1064:$G1064,15)</f>
        <v>144</v>
      </c>
      <c r="Q1064">
        <f>Q1063+COUNTIF(전체당첨내역!$B1064:$G1064,16)</f>
        <v>138</v>
      </c>
      <c r="R1064">
        <f>R1063+COUNTIF(전체당첨내역!$B1064:$G1064,17)</f>
        <v>152</v>
      </c>
      <c r="S1064">
        <f>S1063+COUNTIF(전체당첨내역!$B1064:$G1064,18)</f>
        <v>155</v>
      </c>
      <c r="T1064">
        <f>T1063+COUNTIF(전체당첨내역!$B1064:$G1064,19)</f>
        <v>140</v>
      </c>
      <c r="U1064">
        <f>U1063+COUNTIF(전체당첨내역!$B1064:$G1064,20)</f>
        <v>149</v>
      </c>
      <c r="V1064">
        <f>V1063+COUNTIF(전체당첨내역!$B1064:$G1064,21)</f>
        <v>142</v>
      </c>
      <c r="W1064">
        <f>W1063+COUNTIF(전체당첨내역!$B1064:$G1064,22)</f>
        <v>125</v>
      </c>
      <c r="X1064">
        <f>X1063+COUNTIF(전체당첨내역!$B1064:$G1064,23)</f>
        <v>127</v>
      </c>
      <c r="Y1064">
        <f>Y1063+COUNTIF(전체당첨내역!$B1064:$G1064,24)</f>
        <v>143</v>
      </c>
      <c r="Z1064">
        <f>Z1063+COUNTIF(전체당첨내역!$B1064:$G1064,25)</f>
        <v>136</v>
      </c>
      <c r="AA1064">
        <f>AA1063+COUNTIF(전체당첨내역!$B1064:$G1064,26)</f>
        <v>143</v>
      </c>
      <c r="AB1064">
        <f>AB1063+COUNTIF(전체당첨내역!$B1064:$G1064,27)</f>
        <v>155</v>
      </c>
      <c r="AC1064">
        <f>AC1063+COUNTIF(전체당첨내역!$B1064:$G1064,28)</f>
        <v>127</v>
      </c>
      <c r="AD1064">
        <f>AD1063+COUNTIF(전체당첨내역!$B1064:$G1064,29)</f>
        <v>134</v>
      </c>
      <c r="AE1064">
        <f>AE1063+COUNTIF(전체당첨내역!$B1064:$G1064,30)</f>
        <v>128</v>
      </c>
      <c r="AF1064">
        <f>AF1063+COUNTIF(전체당첨내역!$B1064:$G1064,31)</f>
        <v>143</v>
      </c>
      <c r="AG1064">
        <f>AG1063+COUNTIF(전체당첨내역!$B1064:$G1064,32)</f>
        <v>124</v>
      </c>
      <c r="AH1064">
        <f>AH1063+COUNTIF(전체당첨내역!$B1064:$G1064,33)</f>
        <v>148</v>
      </c>
      <c r="AI1064">
        <f>AI1063+COUNTIF(전체당첨내역!$B1064:$G1064,34)</f>
        <v>163</v>
      </c>
      <c r="AJ1064">
        <f>AJ1063+COUNTIF(전체당첨내역!$B1064:$G1064,35)</f>
        <v>138</v>
      </c>
      <c r="AK1064">
        <f>AK1063+COUNTIF(전체당첨내역!$B1064:$G1064,36)</f>
        <v>143</v>
      </c>
      <c r="AL1064">
        <f>AL1063+COUNTIF(전체당첨내역!$B1064:$G1064,37)</f>
        <v>147</v>
      </c>
      <c r="AM1064">
        <f>AM1063+COUNTIF(전체당첨내역!$B1064:$G1064,38)</f>
        <v>141</v>
      </c>
      <c r="AN1064">
        <f>AN1063+COUNTIF(전체당첨내역!$B1064:$G1064,39)</f>
        <v>150</v>
      </c>
      <c r="AO1064">
        <f>AO1063+COUNTIF(전체당첨내역!$B1064:$G1064,40)</f>
        <v>149</v>
      </c>
      <c r="AP1064">
        <f>AP1063+COUNTIF(전체당첨내역!$B1064:$G1064,41)</f>
        <v>132</v>
      </c>
      <c r="AQ1064">
        <f>AQ1063+COUNTIF(전체당첨내역!$B1064:$G1064,42)</f>
        <v>138</v>
      </c>
      <c r="AR1064">
        <f>AR1063+COUNTIF(전체당첨내역!$B1064:$G1064,43)</f>
        <v>148</v>
      </c>
      <c r="AS1064">
        <f>AS1063+COUNTIF(전체당첨내역!$B1064:$G1064,44)</f>
        <v>141</v>
      </c>
      <c r="AT1064">
        <f>AT1063+COUNTIF(전체당첨내역!$B1064:$G1064,45)</f>
        <v>154</v>
      </c>
    </row>
    <row r="1065" spans="1:46" ht="16.5" customHeight="1">
      <c r="A1065">
        <v>1064</v>
      </c>
      <c r="B1065">
        <f>B1064+COUNTIF(전체당첨내역!$B1065:$G1065,1)</f>
        <v>146</v>
      </c>
      <c r="C1065">
        <f>C1064+COUNTIF(전체당첨내역!$B1065:$G1065,2)</f>
        <v>141</v>
      </c>
      <c r="D1065">
        <f>D1064+COUNTIF(전체당첨내역!$B1065:$G1065,3)</f>
        <v>143</v>
      </c>
      <c r="E1065">
        <f>E1064+COUNTIF(전체당첨내역!$B1065:$G1065,4)</f>
        <v>142</v>
      </c>
      <c r="F1065">
        <f>F1064+COUNTIF(전체당첨내역!$B1065:$G1065,5)</f>
        <v>140</v>
      </c>
      <c r="G1065">
        <f>G1064+COUNTIF(전체당첨내역!$B1065:$G1065,6)</f>
        <v>136</v>
      </c>
      <c r="H1065">
        <f>H1064+COUNTIF(전체당첨내역!$B1065:$G1065,7)</f>
        <v>140</v>
      </c>
      <c r="I1065">
        <f>I1064+COUNTIF(전체당첨내역!$B1065:$G1065,8)</f>
        <v>137</v>
      </c>
      <c r="J1065">
        <f>J1064+COUNTIF(전체당첨내역!$B1065:$G1065,9)</f>
        <v>114</v>
      </c>
      <c r="K1065">
        <f>K1064+COUNTIF(전체당첨내역!$B1065:$G1065,10)</f>
        <v>142</v>
      </c>
      <c r="L1065">
        <f>L1064+COUNTIF(전체당첨내역!$B1065:$G1065,11)</f>
        <v>144</v>
      </c>
      <c r="M1065">
        <f>M1064+COUNTIF(전체당첨내역!$B1065:$G1065,12)</f>
        <v>156</v>
      </c>
      <c r="N1065">
        <f>N1064+COUNTIF(전체당첨내역!$B1065:$G1065,13)</f>
        <v>151</v>
      </c>
      <c r="O1065">
        <f>O1064+COUNTIF(전체당첨내역!$B1065:$G1065,14)</f>
        <v>152</v>
      </c>
      <c r="P1065">
        <f>P1064+COUNTIF(전체당첨내역!$B1065:$G1065,15)</f>
        <v>144</v>
      </c>
      <c r="Q1065">
        <f>Q1064+COUNTIF(전체당첨내역!$B1065:$G1065,16)</f>
        <v>138</v>
      </c>
      <c r="R1065">
        <f>R1064+COUNTIF(전체당첨내역!$B1065:$G1065,17)</f>
        <v>152</v>
      </c>
      <c r="S1065">
        <f>S1064+COUNTIF(전체당첨내역!$B1065:$G1065,18)</f>
        <v>156</v>
      </c>
      <c r="T1065">
        <f>T1064+COUNTIF(전체당첨내역!$B1065:$G1065,19)</f>
        <v>140</v>
      </c>
      <c r="U1065">
        <f>U1064+COUNTIF(전체당첨내역!$B1065:$G1065,20)</f>
        <v>149</v>
      </c>
      <c r="V1065">
        <f>V1064+COUNTIF(전체당첨내역!$B1065:$G1065,21)</f>
        <v>142</v>
      </c>
      <c r="W1065">
        <f>W1064+COUNTIF(전체당첨내역!$B1065:$G1065,22)</f>
        <v>126</v>
      </c>
      <c r="X1065">
        <f>X1064+COUNTIF(전체당첨내역!$B1065:$G1065,23)</f>
        <v>127</v>
      </c>
      <c r="Y1065">
        <f>Y1064+COUNTIF(전체당첨내역!$B1065:$G1065,24)</f>
        <v>143</v>
      </c>
      <c r="Z1065">
        <f>Z1064+COUNTIF(전체당첨내역!$B1065:$G1065,25)</f>
        <v>136</v>
      </c>
      <c r="AA1065">
        <f>AA1064+COUNTIF(전체당첨내역!$B1065:$G1065,26)</f>
        <v>143</v>
      </c>
      <c r="AB1065">
        <f>AB1064+COUNTIF(전체당첨내역!$B1065:$G1065,27)</f>
        <v>155</v>
      </c>
      <c r="AC1065">
        <f>AC1064+COUNTIF(전체당첨내역!$B1065:$G1065,28)</f>
        <v>127</v>
      </c>
      <c r="AD1065">
        <f>AD1064+COUNTIF(전체당첨내역!$B1065:$G1065,29)</f>
        <v>134</v>
      </c>
      <c r="AE1065">
        <f>AE1064+COUNTIF(전체당첨내역!$B1065:$G1065,30)</f>
        <v>128</v>
      </c>
      <c r="AF1065">
        <f>AF1064+COUNTIF(전체당첨내역!$B1065:$G1065,31)</f>
        <v>143</v>
      </c>
      <c r="AG1065">
        <f>AG1064+COUNTIF(전체당첨내역!$B1065:$G1065,32)</f>
        <v>124</v>
      </c>
      <c r="AH1065">
        <f>AH1064+COUNTIF(전체당첨내역!$B1065:$G1065,33)</f>
        <v>148</v>
      </c>
      <c r="AI1065">
        <f>AI1064+COUNTIF(전체당첨내역!$B1065:$G1065,34)</f>
        <v>163</v>
      </c>
      <c r="AJ1065">
        <f>AJ1064+COUNTIF(전체당첨내역!$B1065:$G1065,35)</f>
        <v>139</v>
      </c>
      <c r="AK1065">
        <f>AK1064+COUNTIF(전체당첨내역!$B1065:$G1065,36)</f>
        <v>143</v>
      </c>
      <c r="AL1065">
        <f>AL1064+COUNTIF(전체당첨내역!$B1065:$G1065,37)</f>
        <v>147</v>
      </c>
      <c r="AM1065">
        <f>AM1064+COUNTIF(전체당첨내역!$B1065:$G1065,38)</f>
        <v>141</v>
      </c>
      <c r="AN1065">
        <f>AN1064+COUNTIF(전체당첨내역!$B1065:$G1065,39)</f>
        <v>150</v>
      </c>
      <c r="AO1065">
        <f>AO1064+COUNTIF(전체당첨내역!$B1065:$G1065,40)</f>
        <v>149</v>
      </c>
      <c r="AP1065">
        <f>AP1064+COUNTIF(전체당첨내역!$B1065:$G1065,41)</f>
        <v>132</v>
      </c>
      <c r="AQ1065">
        <f>AQ1064+COUNTIF(전체당첨내역!$B1065:$G1065,42)</f>
        <v>138</v>
      </c>
      <c r="AR1065">
        <f>AR1064+COUNTIF(전체당첨내역!$B1065:$G1065,43)</f>
        <v>148</v>
      </c>
      <c r="AS1065">
        <f>AS1064+COUNTIF(전체당첨내역!$B1065:$G1065,44)</f>
        <v>141</v>
      </c>
      <c r="AT1065">
        <f>AT1064+COUNTIF(전체당첨내역!$B1065:$G1065,45)</f>
        <v>154</v>
      </c>
    </row>
    <row r="1066" spans="1:46" ht="16.5" customHeight="1">
      <c r="A1066">
        <v>1065</v>
      </c>
      <c r="B1066">
        <f>B1065+COUNTIF(전체당첨내역!$B1066:$G1066,1)</f>
        <v>146</v>
      </c>
      <c r="C1066">
        <f>C1065+COUNTIF(전체당첨내역!$B1066:$G1066,2)</f>
        <v>141</v>
      </c>
      <c r="D1066">
        <f>D1065+COUNTIF(전체당첨내역!$B1066:$G1066,3)</f>
        <v>144</v>
      </c>
      <c r="E1066">
        <f>E1065+COUNTIF(전체당첨내역!$B1066:$G1066,4)</f>
        <v>142</v>
      </c>
      <c r="F1066">
        <f>F1065+COUNTIF(전체당첨내역!$B1066:$G1066,5)</f>
        <v>140</v>
      </c>
      <c r="G1066">
        <f>G1065+COUNTIF(전체당첨내역!$B1066:$G1066,6)</f>
        <v>136</v>
      </c>
      <c r="H1066">
        <f>H1065+COUNTIF(전체당첨내역!$B1066:$G1066,7)</f>
        <v>140</v>
      </c>
      <c r="I1066">
        <f>I1065+COUNTIF(전체당첨내역!$B1066:$G1066,8)</f>
        <v>137</v>
      </c>
      <c r="J1066">
        <f>J1065+COUNTIF(전체당첨내역!$B1066:$G1066,9)</f>
        <v>114</v>
      </c>
      <c r="K1066">
        <f>K1065+COUNTIF(전체당첨내역!$B1066:$G1066,10)</f>
        <v>142</v>
      </c>
      <c r="L1066">
        <f>L1065+COUNTIF(전체당첨내역!$B1066:$G1066,11)</f>
        <v>144</v>
      </c>
      <c r="M1066">
        <f>M1065+COUNTIF(전체당첨내역!$B1066:$G1066,12)</f>
        <v>156</v>
      </c>
      <c r="N1066">
        <f>N1065+COUNTIF(전체당첨내역!$B1066:$G1066,13)</f>
        <v>151</v>
      </c>
      <c r="O1066">
        <f>O1065+COUNTIF(전체당첨내역!$B1066:$G1066,14)</f>
        <v>152</v>
      </c>
      <c r="P1066">
        <f>P1065+COUNTIF(전체당첨내역!$B1066:$G1066,15)</f>
        <v>144</v>
      </c>
      <c r="Q1066">
        <f>Q1065+COUNTIF(전체당첨내역!$B1066:$G1066,16)</f>
        <v>138</v>
      </c>
      <c r="R1066">
        <f>R1065+COUNTIF(전체당첨내역!$B1066:$G1066,17)</f>
        <v>152</v>
      </c>
      <c r="S1066">
        <f>S1065+COUNTIF(전체당첨내역!$B1066:$G1066,18)</f>
        <v>157</v>
      </c>
      <c r="T1066">
        <f>T1065+COUNTIF(전체당첨내역!$B1066:$G1066,19)</f>
        <v>141</v>
      </c>
      <c r="U1066">
        <f>U1065+COUNTIF(전체당첨내역!$B1066:$G1066,20)</f>
        <v>149</v>
      </c>
      <c r="V1066">
        <f>V1065+COUNTIF(전체당첨내역!$B1066:$G1066,21)</f>
        <v>142</v>
      </c>
      <c r="W1066">
        <f>W1065+COUNTIF(전체당첨내역!$B1066:$G1066,22)</f>
        <v>126</v>
      </c>
      <c r="X1066">
        <f>X1065+COUNTIF(전체당첨내역!$B1066:$G1066,23)</f>
        <v>128</v>
      </c>
      <c r="Y1066">
        <f>Y1065+COUNTIF(전체당첨내역!$B1066:$G1066,24)</f>
        <v>143</v>
      </c>
      <c r="Z1066">
        <f>Z1065+COUNTIF(전체당첨내역!$B1066:$G1066,25)</f>
        <v>136</v>
      </c>
      <c r="AA1066">
        <f>AA1065+COUNTIF(전체당첨내역!$B1066:$G1066,26)</f>
        <v>143</v>
      </c>
      <c r="AB1066">
        <f>AB1065+COUNTIF(전체당첨내역!$B1066:$G1066,27)</f>
        <v>155</v>
      </c>
      <c r="AC1066">
        <f>AC1065+COUNTIF(전체당첨내역!$B1066:$G1066,28)</f>
        <v>127</v>
      </c>
      <c r="AD1066">
        <f>AD1065+COUNTIF(전체당첨내역!$B1066:$G1066,29)</f>
        <v>134</v>
      </c>
      <c r="AE1066">
        <f>AE1065+COUNTIF(전체당첨내역!$B1066:$G1066,30)</f>
        <v>128</v>
      </c>
      <c r="AF1066">
        <f>AF1065+COUNTIF(전체당첨내역!$B1066:$G1066,31)</f>
        <v>143</v>
      </c>
      <c r="AG1066">
        <f>AG1065+COUNTIF(전체당첨내역!$B1066:$G1066,32)</f>
        <v>125</v>
      </c>
      <c r="AH1066">
        <f>AH1065+COUNTIF(전체당첨내역!$B1066:$G1066,33)</f>
        <v>148</v>
      </c>
      <c r="AI1066">
        <f>AI1065+COUNTIF(전체당첨내역!$B1066:$G1066,34)</f>
        <v>163</v>
      </c>
      <c r="AJ1066">
        <f>AJ1065+COUNTIF(전체당첨내역!$B1066:$G1066,35)</f>
        <v>139</v>
      </c>
      <c r="AK1066">
        <f>AK1065+COUNTIF(전체당첨내역!$B1066:$G1066,36)</f>
        <v>143</v>
      </c>
      <c r="AL1066">
        <f>AL1065+COUNTIF(전체당첨내역!$B1066:$G1066,37)</f>
        <v>147</v>
      </c>
      <c r="AM1066">
        <f>AM1065+COUNTIF(전체당첨내역!$B1066:$G1066,38)</f>
        <v>141</v>
      </c>
      <c r="AN1066">
        <f>AN1065+COUNTIF(전체당첨내역!$B1066:$G1066,39)</f>
        <v>150</v>
      </c>
      <c r="AO1066">
        <f>AO1065+COUNTIF(전체당첨내역!$B1066:$G1066,40)</f>
        <v>149</v>
      </c>
      <c r="AP1066">
        <f>AP1065+COUNTIF(전체당첨내역!$B1066:$G1066,41)</f>
        <v>132</v>
      </c>
      <c r="AQ1066">
        <f>AQ1065+COUNTIF(전체당첨내역!$B1066:$G1066,42)</f>
        <v>138</v>
      </c>
      <c r="AR1066">
        <f>AR1065+COUNTIF(전체당첨내역!$B1066:$G1066,43)</f>
        <v>148</v>
      </c>
      <c r="AS1066">
        <f>AS1065+COUNTIF(전체당첨내역!$B1066:$G1066,44)</f>
        <v>141</v>
      </c>
      <c r="AT1066">
        <f>AT1065+COUNTIF(전체당첨내역!$B1066:$G1066,45)</f>
        <v>155</v>
      </c>
    </row>
    <row r="1067" spans="1:46" ht="16.5" customHeight="1">
      <c r="A1067">
        <v>1066</v>
      </c>
      <c r="B1067">
        <f>B1066+COUNTIF(전체당첨내역!$B1067:$G1067,1)</f>
        <v>146</v>
      </c>
      <c r="C1067">
        <f>C1066+COUNTIF(전체당첨내역!$B1067:$G1067,2)</f>
        <v>141</v>
      </c>
      <c r="D1067">
        <f>D1066+COUNTIF(전체당첨내역!$B1067:$G1067,3)</f>
        <v>144</v>
      </c>
      <c r="E1067">
        <f>E1066+COUNTIF(전체당첨내역!$B1067:$G1067,4)</f>
        <v>142</v>
      </c>
      <c r="F1067">
        <f>F1066+COUNTIF(전체당첨내역!$B1067:$G1067,5)</f>
        <v>140</v>
      </c>
      <c r="G1067">
        <f>G1066+COUNTIF(전체당첨내역!$B1067:$G1067,6)</f>
        <v>137</v>
      </c>
      <c r="H1067">
        <f>H1066+COUNTIF(전체당첨내역!$B1067:$G1067,7)</f>
        <v>140</v>
      </c>
      <c r="I1067">
        <f>I1066+COUNTIF(전체당첨내역!$B1067:$G1067,8)</f>
        <v>137</v>
      </c>
      <c r="J1067">
        <f>J1066+COUNTIF(전체당첨내역!$B1067:$G1067,9)</f>
        <v>114</v>
      </c>
      <c r="K1067">
        <f>K1066+COUNTIF(전체당첨내역!$B1067:$G1067,10)</f>
        <v>142</v>
      </c>
      <c r="L1067">
        <f>L1066+COUNTIF(전체당첨내역!$B1067:$G1067,11)</f>
        <v>145</v>
      </c>
      <c r="M1067">
        <f>M1066+COUNTIF(전체당첨내역!$B1067:$G1067,12)</f>
        <v>156</v>
      </c>
      <c r="N1067">
        <f>N1066+COUNTIF(전체당첨내역!$B1067:$G1067,13)</f>
        <v>151</v>
      </c>
      <c r="O1067">
        <f>O1066+COUNTIF(전체당첨내역!$B1067:$G1067,14)</f>
        <v>152</v>
      </c>
      <c r="P1067">
        <f>P1066+COUNTIF(전체당첨내역!$B1067:$G1067,15)</f>
        <v>144</v>
      </c>
      <c r="Q1067">
        <f>Q1066+COUNTIF(전체당첨내역!$B1067:$G1067,16)</f>
        <v>139</v>
      </c>
      <c r="R1067">
        <f>R1066+COUNTIF(전체당첨내역!$B1067:$G1067,17)</f>
        <v>152</v>
      </c>
      <c r="S1067">
        <f>S1066+COUNTIF(전체당첨내역!$B1067:$G1067,18)</f>
        <v>157</v>
      </c>
      <c r="T1067">
        <f>T1066+COUNTIF(전체당첨내역!$B1067:$G1067,19)</f>
        <v>142</v>
      </c>
      <c r="U1067">
        <f>U1066+COUNTIF(전체당첨내역!$B1067:$G1067,20)</f>
        <v>149</v>
      </c>
      <c r="V1067">
        <f>V1066+COUNTIF(전체당첨내역!$B1067:$G1067,21)</f>
        <v>143</v>
      </c>
      <c r="W1067">
        <f>W1066+COUNTIF(전체당첨내역!$B1067:$G1067,22)</f>
        <v>126</v>
      </c>
      <c r="X1067">
        <f>X1066+COUNTIF(전체당첨내역!$B1067:$G1067,23)</f>
        <v>128</v>
      </c>
      <c r="Y1067">
        <f>Y1066+COUNTIF(전체당첨내역!$B1067:$G1067,24)</f>
        <v>143</v>
      </c>
      <c r="Z1067">
        <f>Z1066+COUNTIF(전체당첨내역!$B1067:$G1067,25)</f>
        <v>136</v>
      </c>
      <c r="AA1067">
        <f>AA1066+COUNTIF(전체당첨내역!$B1067:$G1067,26)</f>
        <v>143</v>
      </c>
      <c r="AB1067">
        <f>AB1066+COUNTIF(전체당첨내역!$B1067:$G1067,27)</f>
        <v>155</v>
      </c>
      <c r="AC1067">
        <f>AC1066+COUNTIF(전체당첨내역!$B1067:$G1067,28)</f>
        <v>127</v>
      </c>
      <c r="AD1067">
        <f>AD1066+COUNTIF(전체당첨내역!$B1067:$G1067,29)</f>
        <v>134</v>
      </c>
      <c r="AE1067">
        <f>AE1066+COUNTIF(전체당첨내역!$B1067:$G1067,30)</f>
        <v>128</v>
      </c>
      <c r="AF1067">
        <f>AF1066+COUNTIF(전체당첨내역!$B1067:$G1067,31)</f>
        <v>143</v>
      </c>
      <c r="AG1067">
        <f>AG1066+COUNTIF(전체당첨내역!$B1067:$G1067,32)</f>
        <v>126</v>
      </c>
      <c r="AH1067">
        <f>AH1066+COUNTIF(전체당첨내역!$B1067:$G1067,33)</f>
        <v>148</v>
      </c>
      <c r="AI1067">
        <f>AI1066+COUNTIF(전체당첨내역!$B1067:$G1067,34)</f>
        <v>163</v>
      </c>
      <c r="AJ1067">
        <f>AJ1066+COUNTIF(전체당첨내역!$B1067:$G1067,35)</f>
        <v>139</v>
      </c>
      <c r="AK1067">
        <f>AK1066+COUNTIF(전체당첨내역!$B1067:$G1067,36)</f>
        <v>143</v>
      </c>
      <c r="AL1067">
        <f>AL1066+COUNTIF(전체당첨내역!$B1067:$G1067,37)</f>
        <v>147</v>
      </c>
      <c r="AM1067">
        <f>AM1066+COUNTIF(전체당첨내역!$B1067:$G1067,38)</f>
        <v>141</v>
      </c>
      <c r="AN1067">
        <f>AN1066+COUNTIF(전체당첨내역!$B1067:$G1067,39)</f>
        <v>150</v>
      </c>
      <c r="AO1067">
        <f>AO1066+COUNTIF(전체당첨내역!$B1067:$G1067,40)</f>
        <v>149</v>
      </c>
      <c r="AP1067">
        <f>AP1066+COUNTIF(전체당첨내역!$B1067:$G1067,41)</f>
        <v>132</v>
      </c>
      <c r="AQ1067">
        <f>AQ1066+COUNTIF(전체당첨내역!$B1067:$G1067,42)</f>
        <v>138</v>
      </c>
      <c r="AR1067">
        <f>AR1066+COUNTIF(전체당첨내역!$B1067:$G1067,43)</f>
        <v>148</v>
      </c>
      <c r="AS1067">
        <f>AS1066+COUNTIF(전체당첨내역!$B1067:$G1067,44)</f>
        <v>141</v>
      </c>
      <c r="AT1067">
        <f>AT1066+COUNTIF(전체당첨내역!$B1067:$G1067,45)</f>
        <v>155</v>
      </c>
    </row>
    <row r="1068" spans="1:46" ht="16.5" customHeight="1">
      <c r="A1068">
        <v>1067</v>
      </c>
      <c r="B1068">
        <f>B1067+COUNTIF(전체당첨내역!$B1068:$G1068,1)</f>
        <v>146</v>
      </c>
      <c r="C1068">
        <f>C1067+COUNTIF(전체당첨내역!$B1068:$G1068,2)</f>
        <v>141</v>
      </c>
      <c r="D1068">
        <f>D1067+COUNTIF(전체당첨내역!$B1068:$G1068,3)</f>
        <v>144</v>
      </c>
      <c r="E1068">
        <f>E1067+COUNTIF(전체당첨내역!$B1068:$G1068,4)</f>
        <v>142</v>
      </c>
      <c r="F1068">
        <f>F1067+COUNTIF(전체당첨내역!$B1068:$G1068,5)</f>
        <v>140</v>
      </c>
      <c r="G1068">
        <f>G1067+COUNTIF(전체당첨내역!$B1068:$G1068,6)</f>
        <v>137</v>
      </c>
      <c r="H1068">
        <f>H1067+COUNTIF(전체당첨내역!$B1068:$G1068,7)</f>
        <v>141</v>
      </c>
      <c r="I1068">
        <f>I1067+COUNTIF(전체당첨내역!$B1068:$G1068,8)</f>
        <v>137</v>
      </c>
      <c r="J1068">
        <f>J1067+COUNTIF(전체당첨내역!$B1068:$G1068,9)</f>
        <v>114</v>
      </c>
      <c r="K1068">
        <f>K1067+COUNTIF(전체당첨내역!$B1068:$G1068,10)</f>
        <v>143</v>
      </c>
      <c r="L1068">
        <f>L1067+COUNTIF(전체당첨내역!$B1068:$G1068,11)</f>
        <v>145</v>
      </c>
      <c r="M1068">
        <f>M1067+COUNTIF(전체당첨내역!$B1068:$G1068,12)</f>
        <v>156</v>
      </c>
      <c r="N1068">
        <f>N1067+COUNTIF(전체당첨내역!$B1068:$G1068,13)</f>
        <v>151</v>
      </c>
      <c r="O1068">
        <f>O1067+COUNTIF(전체당첨내역!$B1068:$G1068,14)</f>
        <v>152</v>
      </c>
      <c r="P1068">
        <f>P1067+COUNTIF(전체당첨내역!$B1068:$G1068,15)</f>
        <v>144</v>
      </c>
      <c r="Q1068">
        <f>Q1067+COUNTIF(전체당첨내역!$B1068:$G1068,16)</f>
        <v>139</v>
      </c>
      <c r="R1068">
        <f>R1067+COUNTIF(전체당첨내역!$B1068:$G1068,17)</f>
        <v>152</v>
      </c>
      <c r="S1068">
        <f>S1067+COUNTIF(전체당첨내역!$B1068:$G1068,18)</f>
        <v>157</v>
      </c>
      <c r="T1068">
        <f>T1067+COUNTIF(전체당첨내역!$B1068:$G1068,19)</f>
        <v>143</v>
      </c>
      <c r="U1068">
        <f>U1067+COUNTIF(전체당첨내역!$B1068:$G1068,20)</f>
        <v>149</v>
      </c>
      <c r="V1068">
        <f>V1067+COUNTIF(전체당첨내역!$B1068:$G1068,21)</f>
        <v>143</v>
      </c>
      <c r="W1068">
        <f>W1067+COUNTIF(전체당첨내역!$B1068:$G1068,22)</f>
        <v>126</v>
      </c>
      <c r="X1068">
        <f>X1067+COUNTIF(전체당첨내역!$B1068:$G1068,23)</f>
        <v>129</v>
      </c>
      <c r="Y1068">
        <f>Y1067+COUNTIF(전체당첨내역!$B1068:$G1068,24)</f>
        <v>143</v>
      </c>
      <c r="Z1068">
        <f>Z1067+COUNTIF(전체당첨내역!$B1068:$G1068,25)</f>
        <v>136</v>
      </c>
      <c r="AA1068">
        <f>AA1067+COUNTIF(전체당첨내역!$B1068:$G1068,26)</f>
        <v>143</v>
      </c>
      <c r="AB1068">
        <f>AB1067+COUNTIF(전체당첨내역!$B1068:$G1068,27)</f>
        <v>155</v>
      </c>
      <c r="AC1068">
        <f>AC1067+COUNTIF(전체당첨내역!$B1068:$G1068,28)</f>
        <v>128</v>
      </c>
      <c r="AD1068">
        <f>AD1067+COUNTIF(전체당첨내역!$B1068:$G1068,29)</f>
        <v>134</v>
      </c>
      <c r="AE1068">
        <f>AE1067+COUNTIF(전체당첨내역!$B1068:$G1068,30)</f>
        <v>128</v>
      </c>
      <c r="AF1068">
        <f>AF1067+COUNTIF(전체당첨내역!$B1068:$G1068,31)</f>
        <v>143</v>
      </c>
      <c r="AG1068">
        <f>AG1067+COUNTIF(전체당첨내역!$B1068:$G1068,32)</f>
        <v>126</v>
      </c>
      <c r="AH1068">
        <f>AH1067+COUNTIF(전체당첨내역!$B1068:$G1068,33)</f>
        <v>149</v>
      </c>
      <c r="AI1068">
        <f>AI1067+COUNTIF(전체당첨내역!$B1068:$G1068,34)</f>
        <v>163</v>
      </c>
      <c r="AJ1068">
        <f>AJ1067+COUNTIF(전체당첨내역!$B1068:$G1068,35)</f>
        <v>139</v>
      </c>
      <c r="AK1068">
        <f>AK1067+COUNTIF(전체당첨내역!$B1068:$G1068,36)</f>
        <v>143</v>
      </c>
      <c r="AL1068">
        <f>AL1067+COUNTIF(전체당첨내역!$B1068:$G1068,37)</f>
        <v>147</v>
      </c>
      <c r="AM1068">
        <f>AM1067+COUNTIF(전체당첨내역!$B1068:$G1068,38)</f>
        <v>141</v>
      </c>
      <c r="AN1068">
        <f>AN1067+COUNTIF(전체당첨내역!$B1068:$G1068,39)</f>
        <v>150</v>
      </c>
      <c r="AO1068">
        <f>AO1067+COUNTIF(전체당첨내역!$B1068:$G1068,40)</f>
        <v>149</v>
      </c>
      <c r="AP1068">
        <f>AP1067+COUNTIF(전체당첨내역!$B1068:$G1068,41)</f>
        <v>132</v>
      </c>
      <c r="AQ1068">
        <f>AQ1067+COUNTIF(전체당첨내역!$B1068:$G1068,42)</f>
        <v>138</v>
      </c>
      <c r="AR1068">
        <f>AR1067+COUNTIF(전체당첨내역!$B1068:$G1068,43)</f>
        <v>148</v>
      </c>
      <c r="AS1068">
        <f>AS1067+COUNTIF(전체당첨내역!$B1068:$G1068,44)</f>
        <v>141</v>
      </c>
      <c r="AT1068">
        <f>AT1067+COUNTIF(전체당첨내역!$B1068:$G1068,45)</f>
        <v>155</v>
      </c>
    </row>
    <row r="1069" spans="1:46" ht="16.5" customHeight="1">
      <c r="A1069">
        <v>1068</v>
      </c>
      <c r="B1069">
        <f>B1068+COUNTIF(전체당첨내역!$B1069:$G1069,1)</f>
        <v>146</v>
      </c>
      <c r="C1069">
        <f>C1068+COUNTIF(전체당첨내역!$B1069:$G1069,2)</f>
        <v>141</v>
      </c>
      <c r="D1069">
        <f>D1068+COUNTIF(전체당첨내역!$B1069:$G1069,3)</f>
        <v>144</v>
      </c>
      <c r="E1069">
        <f>E1068+COUNTIF(전체당첨내역!$B1069:$G1069,4)</f>
        <v>143</v>
      </c>
      <c r="F1069">
        <f>F1068+COUNTIF(전체당첨내역!$B1069:$G1069,5)</f>
        <v>140</v>
      </c>
      <c r="G1069">
        <f>G1068+COUNTIF(전체당첨내역!$B1069:$G1069,6)</f>
        <v>137</v>
      </c>
      <c r="H1069">
        <f>H1068+COUNTIF(전체당첨내역!$B1069:$G1069,7)</f>
        <v>142</v>
      </c>
      <c r="I1069">
        <f>I1068+COUNTIF(전체당첨내역!$B1069:$G1069,8)</f>
        <v>137</v>
      </c>
      <c r="J1069">
        <f>J1068+COUNTIF(전체당첨내역!$B1069:$G1069,9)</f>
        <v>114</v>
      </c>
      <c r="K1069">
        <f>K1068+COUNTIF(전체당첨내역!$B1069:$G1069,10)</f>
        <v>143</v>
      </c>
      <c r="L1069">
        <f>L1068+COUNTIF(전체당첨내역!$B1069:$G1069,11)</f>
        <v>145</v>
      </c>
      <c r="M1069">
        <f>M1068+COUNTIF(전체당첨내역!$B1069:$G1069,12)</f>
        <v>156</v>
      </c>
      <c r="N1069">
        <f>N1068+COUNTIF(전체당첨내역!$B1069:$G1069,13)</f>
        <v>151</v>
      </c>
      <c r="O1069">
        <f>O1068+COUNTIF(전체당첨내역!$B1069:$G1069,14)</f>
        <v>152</v>
      </c>
      <c r="P1069">
        <f>P1068+COUNTIF(전체당첨내역!$B1069:$G1069,15)</f>
        <v>144</v>
      </c>
      <c r="Q1069">
        <f>Q1068+COUNTIF(전체당첨내역!$B1069:$G1069,16)</f>
        <v>139</v>
      </c>
      <c r="R1069">
        <f>R1068+COUNTIF(전체당첨내역!$B1069:$G1069,17)</f>
        <v>152</v>
      </c>
      <c r="S1069">
        <f>S1068+COUNTIF(전체당첨내역!$B1069:$G1069,18)</f>
        <v>157</v>
      </c>
      <c r="T1069">
        <f>T1068+COUNTIF(전체당첨내역!$B1069:$G1069,19)</f>
        <v>144</v>
      </c>
      <c r="U1069">
        <f>U1068+COUNTIF(전체당첨내역!$B1069:$G1069,20)</f>
        <v>149</v>
      </c>
      <c r="V1069">
        <f>V1068+COUNTIF(전체당첨내역!$B1069:$G1069,21)</f>
        <v>143</v>
      </c>
      <c r="W1069">
        <f>W1068+COUNTIF(전체당첨내역!$B1069:$G1069,22)</f>
        <v>126</v>
      </c>
      <c r="X1069">
        <f>X1068+COUNTIF(전체당첨내역!$B1069:$G1069,23)</f>
        <v>129</v>
      </c>
      <c r="Y1069">
        <f>Y1068+COUNTIF(전체당첨내역!$B1069:$G1069,24)</f>
        <v>143</v>
      </c>
      <c r="Z1069">
        <f>Z1068+COUNTIF(전체당첨내역!$B1069:$G1069,25)</f>
        <v>136</v>
      </c>
      <c r="AA1069">
        <f>AA1068+COUNTIF(전체당첨내역!$B1069:$G1069,26)</f>
        <v>144</v>
      </c>
      <c r="AB1069">
        <f>AB1068+COUNTIF(전체당첨내역!$B1069:$G1069,27)</f>
        <v>155</v>
      </c>
      <c r="AC1069">
        <f>AC1068+COUNTIF(전체당첨내역!$B1069:$G1069,28)</f>
        <v>128</v>
      </c>
      <c r="AD1069">
        <f>AD1068+COUNTIF(전체당첨내역!$B1069:$G1069,29)</f>
        <v>134</v>
      </c>
      <c r="AE1069">
        <f>AE1068+COUNTIF(전체당첨내역!$B1069:$G1069,30)</f>
        <v>128</v>
      </c>
      <c r="AF1069">
        <f>AF1068+COUNTIF(전체당첨내역!$B1069:$G1069,31)</f>
        <v>143</v>
      </c>
      <c r="AG1069">
        <f>AG1068+COUNTIF(전체당첨내역!$B1069:$G1069,32)</f>
        <v>126</v>
      </c>
      <c r="AH1069">
        <f>AH1068+COUNTIF(전체당첨내역!$B1069:$G1069,33)</f>
        <v>150</v>
      </c>
      <c r="AI1069">
        <f>AI1068+COUNTIF(전체당첨내역!$B1069:$G1069,34)</f>
        <v>163</v>
      </c>
      <c r="AJ1069">
        <f>AJ1068+COUNTIF(전체당첨내역!$B1069:$G1069,35)</f>
        <v>140</v>
      </c>
      <c r="AK1069">
        <f>AK1068+COUNTIF(전체당첨내역!$B1069:$G1069,36)</f>
        <v>143</v>
      </c>
      <c r="AL1069">
        <f>AL1068+COUNTIF(전체당첨내역!$B1069:$G1069,37)</f>
        <v>147</v>
      </c>
      <c r="AM1069">
        <f>AM1068+COUNTIF(전체당첨내역!$B1069:$G1069,38)</f>
        <v>141</v>
      </c>
      <c r="AN1069">
        <f>AN1068+COUNTIF(전체당첨내역!$B1069:$G1069,39)</f>
        <v>150</v>
      </c>
      <c r="AO1069">
        <f>AO1068+COUNTIF(전체당첨내역!$B1069:$G1069,40)</f>
        <v>149</v>
      </c>
      <c r="AP1069">
        <f>AP1068+COUNTIF(전체당첨내역!$B1069:$G1069,41)</f>
        <v>132</v>
      </c>
      <c r="AQ1069">
        <f>AQ1068+COUNTIF(전체당첨내역!$B1069:$G1069,42)</f>
        <v>138</v>
      </c>
      <c r="AR1069">
        <f>AR1068+COUNTIF(전체당첨내역!$B1069:$G1069,43)</f>
        <v>148</v>
      </c>
      <c r="AS1069">
        <f>AS1068+COUNTIF(전체당첨내역!$B1069:$G1069,44)</f>
        <v>141</v>
      </c>
      <c r="AT1069">
        <f>AT1068+COUNTIF(전체당첨내역!$B1069:$G1069,45)</f>
        <v>155</v>
      </c>
    </row>
    <row r="1070" spans="1:46" ht="16.5" customHeight="1">
      <c r="A1070">
        <v>1069</v>
      </c>
      <c r="B1070">
        <f>B1069+COUNTIF(전체당첨내역!$B1070:$G1070,1)</f>
        <v>147</v>
      </c>
      <c r="C1070">
        <f>C1069+COUNTIF(전체당첨내역!$B1070:$G1070,2)</f>
        <v>141</v>
      </c>
      <c r="D1070">
        <f>D1069+COUNTIF(전체당첨내역!$B1070:$G1070,3)</f>
        <v>144</v>
      </c>
      <c r="E1070">
        <f>E1069+COUNTIF(전체당첨내역!$B1070:$G1070,4)</f>
        <v>143</v>
      </c>
      <c r="F1070">
        <f>F1069+COUNTIF(전체당첨내역!$B1070:$G1070,5)</f>
        <v>140</v>
      </c>
      <c r="G1070">
        <f>G1069+COUNTIF(전체당첨내역!$B1070:$G1070,6)</f>
        <v>137</v>
      </c>
      <c r="H1070">
        <f>H1069+COUNTIF(전체당첨내역!$B1070:$G1070,7)</f>
        <v>142</v>
      </c>
      <c r="I1070">
        <f>I1069+COUNTIF(전체당첨내역!$B1070:$G1070,8)</f>
        <v>137</v>
      </c>
      <c r="J1070">
        <f>J1069+COUNTIF(전체당첨내역!$B1070:$G1070,9)</f>
        <v>114</v>
      </c>
      <c r="K1070">
        <f>K1069+COUNTIF(전체당첨내역!$B1070:$G1070,10)</f>
        <v>144</v>
      </c>
      <c r="L1070">
        <f>L1069+COUNTIF(전체당첨내역!$B1070:$G1070,11)</f>
        <v>145</v>
      </c>
      <c r="M1070">
        <f>M1069+COUNTIF(전체당첨내역!$B1070:$G1070,12)</f>
        <v>156</v>
      </c>
      <c r="N1070">
        <f>N1069+COUNTIF(전체당첨내역!$B1070:$G1070,13)</f>
        <v>151</v>
      </c>
      <c r="O1070">
        <f>O1069+COUNTIF(전체당첨내역!$B1070:$G1070,14)</f>
        <v>152</v>
      </c>
      <c r="P1070">
        <f>P1069+COUNTIF(전체당첨내역!$B1070:$G1070,15)</f>
        <v>144</v>
      </c>
      <c r="Q1070">
        <f>Q1069+COUNTIF(전체당첨내역!$B1070:$G1070,16)</f>
        <v>139</v>
      </c>
      <c r="R1070">
        <f>R1069+COUNTIF(전체당첨내역!$B1070:$G1070,17)</f>
        <v>152</v>
      </c>
      <c r="S1070">
        <f>S1069+COUNTIF(전체당첨내역!$B1070:$G1070,18)</f>
        <v>158</v>
      </c>
      <c r="T1070">
        <f>T1069+COUNTIF(전체당첨내역!$B1070:$G1070,19)</f>
        <v>144</v>
      </c>
      <c r="U1070">
        <f>U1069+COUNTIF(전체당첨내역!$B1070:$G1070,20)</f>
        <v>149</v>
      </c>
      <c r="V1070">
        <f>V1069+COUNTIF(전체당첨내역!$B1070:$G1070,21)</f>
        <v>143</v>
      </c>
      <c r="W1070">
        <f>W1069+COUNTIF(전체당첨내역!$B1070:$G1070,22)</f>
        <v>127</v>
      </c>
      <c r="X1070">
        <f>X1069+COUNTIF(전체당첨내역!$B1070:$G1070,23)</f>
        <v>129</v>
      </c>
      <c r="Y1070">
        <f>Y1069+COUNTIF(전체당첨내역!$B1070:$G1070,24)</f>
        <v>143</v>
      </c>
      <c r="Z1070">
        <f>Z1069+COUNTIF(전체당첨내역!$B1070:$G1070,25)</f>
        <v>136</v>
      </c>
      <c r="AA1070">
        <f>AA1069+COUNTIF(전체당첨내역!$B1070:$G1070,26)</f>
        <v>144</v>
      </c>
      <c r="AB1070">
        <f>AB1069+COUNTIF(전체당첨내역!$B1070:$G1070,27)</f>
        <v>155</v>
      </c>
      <c r="AC1070">
        <f>AC1069+COUNTIF(전체당첨내역!$B1070:$G1070,28)</f>
        <v>129</v>
      </c>
      <c r="AD1070">
        <f>AD1069+COUNTIF(전체당첨내역!$B1070:$G1070,29)</f>
        <v>134</v>
      </c>
      <c r="AE1070">
        <f>AE1069+COUNTIF(전체당첨내역!$B1070:$G1070,30)</f>
        <v>128</v>
      </c>
      <c r="AF1070">
        <f>AF1069+COUNTIF(전체당첨내역!$B1070:$G1070,31)</f>
        <v>144</v>
      </c>
      <c r="AG1070">
        <f>AG1069+COUNTIF(전체당첨내역!$B1070:$G1070,32)</f>
        <v>126</v>
      </c>
      <c r="AH1070">
        <f>AH1069+COUNTIF(전체당첨내역!$B1070:$G1070,33)</f>
        <v>150</v>
      </c>
      <c r="AI1070">
        <f>AI1069+COUNTIF(전체당첨내역!$B1070:$G1070,34)</f>
        <v>163</v>
      </c>
      <c r="AJ1070">
        <f>AJ1069+COUNTIF(전체당첨내역!$B1070:$G1070,35)</f>
        <v>140</v>
      </c>
      <c r="AK1070">
        <f>AK1069+COUNTIF(전체당첨내역!$B1070:$G1070,36)</f>
        <v>143</v>
      </c>
      <c r="AL1070">
        <f>AL1069+COUNTIF(전체당첨내역!$B1070:$G1070,37)</f>
        <v>147</v>
      </c>
      <c r="AM1070">
        <f>AM1069+COUNTIF(전체당첨내역!$B1070:$G1070,38)</f>
        <v>141</v>
      </c>
      <c r="AN1070">
        <f>AN1069+COUNTIF(전체당첨내역!$B1070:$G1070,39)</f>
        <v>150</v>
      </c>
      <c r="AO1070">
        <f>AO1069+COUNTIF(전체당첨내역!$B1070:$G1070,40)</f>
        <v>149</v>
      </c>
      <c r="AP1070">
        <f>AP1069+COUNTIF(전체당첨내역!$B1070:$G1070,41)</f>
        <v>132</v>
      </c>
      <c r="AQ1070">
        <f>AQ1069+COUNTIF(전체당첨내역!$B1070:$G1070,42)</f>
        <v>138</v>
      </c>
      <c r="AR1070">
        <f>AR1069+COUNTIF(전체당첨내역!$B1070:$G1070,43)</f>
        <v>148</v>
      </c>
      <c r="AS1070">
        <f>AS1069+COUNTIF(전체당첨내역!$B1070:$G1070,44)</f>
        <v>141</v>
      </c>
      <c r="AT1070">
        <f>AT1069+COUNTIF(전체당첨내역!$B1070:$G1070,45)</f>
        <v>155</v>
      </c>
    </row>
    <row r="1071" spans="1:46" ht="16.5" customHeight="1">
      <c r="A1071">
        <v>1070</v>
      </c>
      <c r="B1071">
        <f>B1070+COUNTIF(전체당첨내역!$B1071:$G1071,1)</f>
        <v>147</v>
      </c>
      <c r="C1071">
        <f>C1070+COUNTIF(전체당첨내역!$B1071:$G1071,2)</f>
        <v>141</v>
      </c>
      <c r="D1071">
        <f>D1070+COUNTIF(전체당첨내역!$B1071:$G1071,3)</f>
        <v>145</v>
      </c>
      <c r="E1071">
        <f>E1070+COUNTIF(전체당첨내역!$B1071:$G1071,4)</f>
        <v>143</v>
      </c>
      <c r="F1071">
        <f>F1070+COUNTIF(전체당첨내역!$B1071:$G1071,5)</f>
        <v>140</v>
      </c>
      <c r="G1071">
        <f>G1070+COUNTIF(전체당첨내역!$B1071:$G1071,6)</f>
        <v>138</v>
      </c>
      <c r="H1071">
        <f>H1070+COUNTIF(전체당첨내역!$B1071:$G1071,7)</f>
        <v>142</v>
      </c>
      <c r="I1071">
        <f>I1070+COUNTIF(전체당첨내역!$B1071:$G1071,8)</f>
        <v>137</v>
      </c>
      <c r="J1071">
        <f>J1070+COUNTIF(전체당첨내역!$B1071:$G1071,9)</f>
        <v>114</v>
      </c>
      <c r="K1071">
        <f>K1070+COUNTIF(전체당첨내역!$B1071:$G1071,10)</f>
        <v>144</v>
      </c>
      <c r="L1071">
        <f>L1070+COUNTIF(전체당첨내역!$B1071:$G1071,11)</f>
        <v>145</v>
      </c>
      <c r="M1071">
        <f>M1070+COUNTIF(전체당첨내역!$B1071:$G1071,12)</f>
        <v>156</v>
      </c>
      <c r="N1071">
        <f>N1070+COUNTIF(전체당첨내역!$B1071:$G1071,13)</f>
        <v>151</v>
      </c>
      <c r="O1071">
        <f>O1070+COUNTIF(전체당첨내역!$B1071:$G1071,14)</f>
        <v>153</v>
      </c>
      <c r="P1071">
        <f>P1070+COUNTIF(전체당첨내역!$B1071:$G1071,15)</f>
        <v>144</v>
      </c>
      <c r="Q1071">
        <f>Q1070+COUNTIF(전체당첨내역!$B1071:$G1071,16)</f>
        <v>139</v>
      </c>
      <c r="R1071">
        <f>R1070+COUNTIF(전체당첨내역!$B1071:$G1071,17)</f>
        <v>152</v>
      </c>
      <c r="S1071">
        <f>S1070+COUNTIF(전체당첨내역!$B1071:$G1071,18)</f>
        <v>158</v>
      </c>
      <c r="T1071">
        <f>T1070+COUNTIF(전체당첨내역!$B1071:$G1071,19)</f>
        <v>144</v>
      </c>
      <c r="U1071">
        <f>U1070+COUNTIF(전체당첨내역!$B1071:$G1071,20)</f>
        <v>149</v>
      </c>
      <c r="V1071">
        <f>V1070+COUNTIF(전체당첨내역!$B1071:$G1071,21)</f>
        <v>143</v>
      </c>
      <c r="W1071">
        <f>W1070+COUNTIF(전체당첨내역!$B1071:$G1071,22)</f>
        <v>128</v>
      </c>
      <c r="X1071">
        <f>X1070+COUNTIF(전체당첨내역!$B1071:$G1071,23)</f>
        <v>129</v>
      </c>
      <c r="Y1071">
        <f>Y1070+COUNTIF(전체당첨내역!$B1071:$G1071,24)</f>
        <v>143</v>
      </c>
      <c r="Z1071">
        <f>Z1070+COUNTIF(전체당첨내역!$B1071:$G1071,25)</f>
        <v>136</v>
      </c>
      <c r="AA1071">
        <f>AA1070+COUNTIF(전체당첨내역!$B1071:$G1071,26)</f>
        <v>144</v>
      </c>
      <c r="AB1071">
        <f>AB1070+COUNTIF(전체당첨내역!$B1071:$G1071,27)</f>
        <v>155</v>
      </c>
      <c r="AC1071">
        <f>AC1070+COUNTIF(전체당첨내역!$B1071:$G1071,28)</f>
        <v>129</v>
      </c>
      <c r="AD1071">
        <f>AD1070+COUNTIF(전체당첨내역!$B1071:$G1071,29)</f>
        <v>134</v>
      </c>
      <c r="AE1071">
        <f>AE1070+COUNTIF(전체당첨내역!$B1071:$G1071,30)</f>
        <v>129</v>
      </c>
      <c r="AF1071">
        <f>AF1070+COUNTIF(전체당첨내역!$B1071:$G1071,31)</f>
        <v>144</v>
      </c>
      <c r="AG1071">
        <f>AG1070+COUNTIF(전체당첨내역!$B1071:$G1071,32)</f>
        <v>126</v>
      </c>
      <c r="AH1071">
        <f>AH1070+COUNTIF(전체당첨내역!$B1071:$G1071,33)</f>
        <v>150</v>
      </c>
      <c r="AI1071">
        <f>AI1070+COUNTIF(전체당첨내역!$B1071:$G1071,34)</f>
        <v>163</v>
      </c>
      <c r="AJ1071">
        <f>AJ1070+COUNTIF(전체당첨내역!$B1071:$G1071,35)</f>
        <v>140</v>
      </c>
      <c r="AK1071">
        <f>AK1070+COUNTIF(전체당첨내역!$B1071:$G1071,36)</f>
        <v>143</v>
      </c>
      <c r="AL1071">
        <f>AL1070+COUNTIF(전체당첨내역!$B1071:$G1071,37)</f>
        <v>147</v>
      </c>
      <c r="AM1071">
        <f>AM1070+COUNTIF(전체당첨내역!$B1071:$G1071,38)</f>
        <v>141</v>
      </c>
      <c r="AN1071">
        <f>AN1070+COUNTIF(전체당첨내역!$B1071:$G1071,39)</f>
        <v>150</v>
      </c>
      <c r="AO1071">
        <f>AO1070+COUNTIF(전체당첨내역!$B1071:$G1071,40)</f>
        <v>149</v>
      </c>
      <c r="AP1071">
        <f>AP1070+COUNTIF(전체당첨내역!$B1071:$G1071,41)</f>
        <v>133</v>
      </c>
      <c r="AQ1071">
        <f>AQ1070+COUNTIF(전체당첨내역!$B1071:$G1071,42)</f>
        <v>138</v>
      </c>
      <c r="AR1071">
        <f>AR1070+COUNTIF(전체당첨내역!$B1071:$G1071,43)</f>
        <v>148</v>
      </c>
      <c r="AS1071">
        <f>AS1070+COUNTIF(전체당첨내역!$B1071:$G1071,44)</f>
        <v>141</v>
      </c>
      <c r="AT1071">
        <f>AT1070+COUNTIF(전체당첨내역!$B1071:$G1071,45)</f>
        <v>155</v>
      </c>
    </row>
    <row r="1072" spans="1:46" ht="16.5" customHeight="1">
      <c r="A1072">
        <v>1071</v>
      </c>
      <c r="B1072">
        <f>B1071+COUNTIF(전체당첨내역!$B1072:$G1072,1)</f>
        <v>148</v>
      </c>
      <c r="C1072">
        <f>C1071+COUNTIF(전체당첨내역!$B1072:$G1072,2)</f>
        <v>142</v>
      </c>
      <c r="D1072">
        <f>D1071+COUNTIF(전체당첨내역!$B1072:$G1072,3)</f>
        <v>145</v>
      </c>
      <c r="E1072">
        <f>E1071+COUNTIF(전체당첨내역!$B1072:$G1072,4)</f>
        <v>143</v>
      </c>
      <c r="F1072">
        <f>F1071+COUNTIF(전체당첨내역!$B1072:$G1072,5)</f>
        <v>140</v>
      </c>
      <c r="G1072">
        <f>G1071+COUNTIF(전체당첨내역!$B1072:$G1072,6)</f>
        <v>138</v>
      </c>
      <c r="H1072">
        <f>H1071+COUNTIF(전체당첨내역!$B1072:$G1072,7)</f>
        <v>142</v>
      </c>
      <c r="I1072">
        <f>I1071+COUNTIF(전체당첨내역!$B1072:$G1072,8)</f>
        <v>137</v>
      </c>
      <c r="J1072">
        <f>J1071+COUNTIF(전체당첨내역!$B1072:$G1072,9)</f>
        <v>114</v>
      </c>
      <c r="K1072">
        <f>K1071+COUNTIF(전체당첨내역!$B1072:$G1072,10)</f>
        <v>144</v>
      </c>
      <c r="L1072">
        <f>L1071+COUNTIF(전체당첨내역!$B1072:$G1072,11)</f>
        <v>146</v>
      </c>
      <c r="M1072">
        <f>M1071+COUNTIF(전체당첨내역!$B1072:$G1072,12)</f>
        <v>156</v>
      </c>
      <c r="N1072">
        <f>N1071+COUNTIF(전체당첨내역!$B1072:$G1072,13)</f>
        <v>151</v>
      </c>
      <c r="O1072">
        <f>O1071+COUNTIF(전체당첨내역!$B1072:$G1072,14)</f>
        <v>153</v>
      </c>
      <c r="P1072">
        <f>P1071+COUNTIF(전체당첨내역!$B1072:$G1072,15)</f>
        <v>144</v>
      </c>
      <c r="Q1072">
        <f>Q1071+COUNTIF(전체당첨내역!$B1072:$G1072,16)</f>
        <v>139</v>
      </c>
      <c r="R1072">
        <f>R1071+COUNTIF(전체당첨내역!$B1072:$G1072,17)</f>
        <v>152</v>
      </c>
      <c r="S1072">
        <f>S1071+COUNTIF(전체당첨내역!$B1072:$G1072,18)</f>
        <v>158</v>
      </c>
      <c r="T1072">
        <f>T1071+COUNTIF(전체당첨내역!$B1072:$G1072,19)</f>
        <v>144</v>
      </c>
      <c r="U1072">
        <f>U1071+COUNTIF(전체당첨내역!$B1072:$G1072,20)</f>
        <v>149</v>
      </c>
      <c r="V1072">
        <f>V1071+COUNTIF(전체당첨내역!$B1072:$G1072,21)</f>
        <v>144</v>
      </c>
      <c r="W1072">
        <f>W1071+COUNTIF(전체당첨내역!$B1072:$G1072,22)</f>
        <v>128</v>
      </c>
      <c r="X1072">
        <f>X1071+COUNTIF(전체당첨내역!$B1072:$G1072,23)</f>
        <v>129</v>
      </c>
      <c r="Y1072">
        <f>Y1071+COUNTIF(전체당첨내역!$B1072:$G1072,24)</f>
        <v>143</v>
      </c>
      <c r="Z1072">
        <f>Z1071+COUNTIF(전체당첨내역!$B1072:$G1072,25)</f>
        <v>136</v>
      </c>
      <c r="AA1072">
        <f>AA1071+COUNTIF(전체당첨내역!$B1072:$G1072,26)</f>
        <v>144</v>
      </c>
      <c r="AB1072">
        <f>AB1071+COUNTIF(전체당첨내역!$B1072:$G1072,27)</f>
        <v>155</v>
      </c>
      <c r="AC1072">
        <f>AC1071+COUNTIF(전체당첨내역!$B1072:$G1072,28)</f>
        <v>129</v>
      </c>
      <c r="AD1072">
        <f>AD1071+COUNTIF(전체당첨내역!$B1072:$G1072,29)</f>
        <v>134</v>
      </c>
      <c r="AE1072">
        <f>AE1071+COUNTIF(전체당첨내역!$B1072:$G1072,30)</f>
        <v>130</v>
      </c>
      <c r="AF1072">
        <f>AF1071+COUNTIF(전체당첨내역!$B1072:$G1072,31)</f>
        <v>144</v>
      </c>
      <c r="AG1072">
        <f>AG1071+COUNTIF(전체당첨내역!$B1072:$G1072,32)</f>
        <v>126</v>
      </c>
      <c r="AH1072">
        <f>AH1071+COUNTIF(전체당첨내역!$B1072:$G1072,33)</f>
        <v>150</v>
      </c>
      <c r="AI1072">
        <f>AI1071+COUNTIF(전체당첨내역!$B1072:$G1072,34)</f>
        <v>163</v>
      </c>
      <c r="AJ1072">
        <f>AJ1071+COUNTIF(전체당첨내역!$B1072:$G1072,35)</f>
        <v>141</v>
      </c>
      <c r="AK1072">
        <f>AK1071+COUNTIF(전체당첨내역!$B1072:$G1072,36)</f>
        <v>143</v>
      </c>
      <c r="AL1072">
        <f>AL1071+COUNTIF(전체당첨내역!$B1072:$G1072,37)</f>
        <v>147</v>
      </c>
      <c r="AM1072">
        <f>AM1071+COUNTIF(전체당첨내역!$B1072:$G1072,38)</f>
        <v>141</v>
      </c>
      <c r="AN1072">
        <f>AN1071+COUNTIF(전체당첨내역!$B1072:$G1072,39)</f>
        <v>150</v>
      </c>
      <c r="AO1072">
        <f>AO1071+COUNTIF(전체당첨내역!$B1072:$G1072,40)</f>
        <v>149</v>
      </c>
      <c r="AP1072">
        <f>AP1071+COUNTIF(전체당첨내역!$B1072:$G1072,41)</f>
        <v>133</v>
      </c>
      <c r="AQ1072">
        <f>AQ1071+COUNTIF(전체당첨내역!$B1072:$G1072,42)</f>
        <v>138</v>
      </c>
      <c r="AR1072">
        <f>AR1071+COUNTIF(전체당첨내역!$B1072:$G1072,43)</f>
        <v>148</v>
      </c>
      <c r="AS1072">
        <f>AS1071+COUNTIF(전체당첨내역!$B1072:$G1072,44)</f>
        <v>141</v>
      </c>
      <c r="AT1072">
        <f>AT1071+COUNTIF(전체당첨내역!$B1072:$G1072,45)</f>
        <v>155</v>
      </c>
    </row>
    <row r="1073" spans="1:46" ht="16.5" customHeight="1">
      <c r="A1073">
        <v>1072</v>
      </c>
      <c r="B1073">
        <f>B1072+COUNTIF(전체당첨내역!$B1073:$G1073,1)</f>
        <v>148</v>
      </c>
      <c r="C1073">
        <f>C1072+COUNTIF(전체당첨내역!$B1073:$G1073,2)</f>
        <v>142</v>
      </c>
      <c r="D1073">
        <f>D1072+COUNTIF(전체당첨내역!$B1073:$G1073,3)</f>
        <v>145</v>
      </c>
      <c r="E1073">
        <f>E1072+COUNTIF(전체당첨내역!$B1073:$G1073,4)</f>
        <v>143</v>
      </c>
      <c r="F1073">
        <f>F1072+COUNTIF(전체당첨내역!$B1073:$G1073,5)</f>
        <v>140</v>
      </c>
      <c r="G1073">
        <f>G1072+COUNTIF(전체당첨내역!$B1073:$G1073,6)</f>
        <v>138</v>
      </c>
      <c r="H1073">
        <f>H1072+COUNTIF(전체당첨내역!$B1073:$G1073,7)</f>
        <v>142</v>
      </c>
      <c r="I1073">
        <f>I1072+COUNTIF(전체당첨내역!$B1073:$G1073,8)</f>
        <v>137</v>
      </c>
      <c r="J1073">
        <f>J1072+COUNTIF(전체당첨내역!$B1073:$G1073,9)</f>
        <v>114</v>
      </c>
      <c r="K1073">
        <f>K1072+COUNTIF(전체당첨내역!$B1073:$G1073,10)</f>
        <v>144</v>
      </c>
      <c r="L1073">
        <f>L1072+COUNTIF(전체당첨내역!$B1073:$G1073,11)</f>
        <v>146</v>
      </c>
      <c r="M1073">
        <f>M1072+COUNTIF(전체당첨내역!$B1073:$G1073,12)</f>
        <v>156</v>
      </c>
      <c r="N1073">
        <f>N1072+COUNTIF(전체당첨내역!$B1073:$G1073,13)</f>
        <v>151</v>
      </c>
      <c r="O1073">
        <f>O1072+COUNTIF(전체당첨내역!$B1073:$G1073,14)</f>
        <v>153</v>
      </c>
      <c r="P1073">
        <f>P1072+COUNTIF(전체당첨내역!$B1073:$G1073,15)</f>
        <v>144</v>
      </c>
      <c r="Q1073">
        <f>Q1072+COUNTIF(전체당첨내역!$B1073:$G1073,16)</f>
        <v>140</v>
      </c>
      <c r="R1073">
        <f>R1072+COUNTIF(전체당첨내역!$B1073:$G1073,17)</f>
        <v>152</v>
      </c>
      <c r="S1073">
        <f>S1072+COUNTIF(전체당첨내역!$B1073:$G1073,18)</f>
        <v>159</v>
      </c>
      <c r="T1073">
        <f>T1072+COUNTIF(전체당첨내역!$B1073:$G1073,19)</f>
        <v>144</v>
      </c>
      <c r="U1073">
        <f>U1072+COUNTIF(전체당첨내역!$B1073:$G1073,20)</f>
        <v>150</v>
      </c>
      <c r="V1073">
        <f>V1072+COUNTIF(전체당첨내역!$B1073:$G1073,21)</f>
        <v>144</v>
      </c>
      <c r="W1073">
        <f>W1072+COUNTIF(전체당첨내역!$B1073:$G1073,22)</f>
        <v>128</v>
      </c>
      <c r="X1073">
        <f>X1072+COUNTIF(전체당첨내역!$B1073:$G1073,23)</f>
        <v>130</v>
      </c>
      <c r="Y1073">
        <f>Y1072+COUNTIF(전체당첨내역!$B1073:$G1073,24)</f>
        <v>143</v>
      </c>
      <c r="Z1073">
        <f>Z1072+COUNTIF(전체당첨내역!$B1073:$G1073,25)</f>
        <v>136</v>
      </c>
      <c r="AA1073">
        <f>AA1072+COUNTIF(전체당첨내역!$B1073:$G1073,26)</f>
        <v>144</v>
      </c>
      <c r="AB1073">
        <f>AB1072+COUNTIF(전체당첨내역!$B1073:$G1073,27)</f>
        <v>155</v>
      </c>
      <c r="AC1073">
        <f>AC1072+COUNTIF(전체당첨내역!$B1073:$G1073,28)</f>
        <v>129</v>
      </c>
      <c r="AD1073">
        <f>AD1072+COUNTIF(전체당첨내역!$B1073:$G1073,29)</f>
        <v>134</v>
      </c>
      <c r="AE1073">
        <f>AE1072+COUNTIF(전체당첨내역!$B1073:$G1073,30)</f>
        <v>130</v>
      </c>
      <c r="AF1073">
        <f>AF1072+COUNTIF(전체당첨내역!$B1073:$G1073,31)</f>
        <v>144</v>
      </c>
      <c r="AG1073">
        <f>AG1072+COUNTIF(전체당첨내역!$B1073:$G1073,32)</f>
        <v>127</v>
      </c>
      <c r="AH1073">
        <f>AH1072+COUNTIF(전체당첨내역!$B1073:$G1073,33)</f>
        <v>150</v>
      </c>
      <c r="AI1073">
        <f>AI1072+COUNTIF(전체당첨내역!$B1073:$G1073,34)</f>
        <v>163</v>
      </c>
      <c r="AJ1073">
        <f>AJ1072+COUNTIF(전체당첨내역!$B1073:$G1073,35)</f>
        <v>141</v>
      </c>
      <c r="AK1073">
        <f>AK1072+COUNTIF(전체당첨내역!$B1073:$G1073,36)</f>
        <v>143</v>
      </c>
      <c r="AL1073">
        <f>AL1072+COUNTIF(전체당첨내역!$B1073:$G1073,37)</f>
        <v>147</v>
      </c>
      <c r="AM1073">
        <f>AM1072+COUNTIF(전체당첨내역!$B1073:$G1073,38)</f>
        <v>141</v>
      </c>
      <c r="AN1073">
        <f>AN1072+COUNTIF(전체당첨내역!$B1073:$G1073,39)</f>
        <v>150</v>
      </c>
      <c r="AO1073">
        <f>AO1072+COUNTIF(전체당첨내역!$B1073:$G1073,40)</f>
        <v>149</v>
      </c>
      <c r="AP1073">
        <f>AP1072+COUNTIF(전체당첨내역!$B1073:$G1073,41)</f>
        <v>133</v>
      </c>
      <c r="AQ1073">
        <f>AQ1072+COUNTIF(전체당첨내역!$B1073:$G1073,42)</f>
        <v>138</v>
      </c>
      <c r="AR1073">
        <f>AR1072+COUNTIF(전체당첨내역!$B1073:$G1073,43)</f>
        <v>149</v>
      </c>
      <c r="AS1073">
        <f>AS1072+COUNTIF(전체당첨내역!$B1073:$G1073,44)</f>
        <v>141</v>
      </c>
      <c r="AT1073">
        <f>AT1072+COUNTIF(전체당첨내역!$B1073:$G1073,45)</f>
        <v>155</v>
      </c>
    </row>
    <row r="1074" spans="1:46" ht="16.5" customHeight="1">
      <c r="A1074">
        <v>1073</v>
      </c>
      <c r="B1074">
        <f>B1073+COUNTIF(전체당첨내역!$B1074:$G1074,1)</f>
        <v>148</v>
      </c>
      <c r="C1074">
        <f>C1073+COUNTIF(전체당첨내역!$B1074:$G1074,2)</f>
        <v>142</v>
      </c>
      <c r="D1074">
        <f>D1073+COUNTIF(전체당첨내역!$B1074:$G1074,3)</f>
        <v>145</v>
      </c>
      <c r="E1074">
        <f>E1073+COUNTIF(전체당첨내역!$B1074:$G1074,4)</f>
        <v>143</v>
      </c>
      <c r="F1074">
        <f>F1073+COUNTIF(전체당첨내역!$B1074:$G1074,5)</f>
        <v>140</v>
      </c>
      <c r="G1074">
        <f>G1073+COUNTIF(전체당첨내역!$B1074:$G1074,6)</f>
        <v>139</v>
      </c>
      <c r="H1074">
        <f>H1073+COUNTIF(전체당첨내역!$B1074:$G1074,7)</f>
        <v>142</v>
      </c>
      <c r="I1074">
        <f>I1073+COUNTIF(전체당첨내역!$B1074:$G1074,8)</f>
        <v>137</v>
      </c>
      <c r="J1074">
        <f>J1073+COUNTIF(전체당첨내역!$B1074:$G1074,9)</f>
        <v>114</v>
      </c>
      <c r="K1074">
        <f>K1073+COUNTIF(전체당첨내역!$B1074:$G1074,10)</f>
        <v>144</v>
      </c>
      <c r="L1074">
        <f>L1073+COUNTIF(전체당첨내역!$B1074:$G1074,11)</f>
        <v>146</v>
      </c>
      <c r="M1074">
        <f>M1073+COUNTIF(전체당첨내역!$B1074:$G1074,12)</f>
        <v>156</v>
      </c>
      <c r="N1074">
        <f>N1073+COUNTIF(전체당첨내역!$B1074:$G1074,13)</f>
        <v>151</v>
      </c>
      <c r="O1074">
        <f>O1073+COUNTIF(전체당첨내역!$B1074:$G1074,14)</f>
        <v>153</v>
      </c>
      <c r="P1074">
        <f>P1073+COUNTIF(전체당첨내역!$B1074:$G1074,15)</f>
        <v>144</v>
      </c>
      <c r="Q1074">
        <f>Q1073+COUNTIF(전체당첨내역!$B1074:$G1074,16)</f>
        <v>140</v>
      </c>
      <c r="R1074">
        <f>R1073+COUNTIF(전체당첨내역!$B1074:$G1074,17)</f>
        <v>152</v>
      </c>
      <c r="S1074">
        <f>S1073+COUNTIF(전체당첨내역!$B1074:$G1074,18)</f>
        <v>160</v>
      </c>
      <c r="T1074">
        <f>T1073+COUNTIF(전체당첨내역!$B1074:$G1074,19)</f>
        <v>144</v>
      </c>
      <c r="U1074">
        <f>U1073+COUNTIF(전체당첨내역!$B1074:$G1074,20)</f>
        <v>150</v>
      </c>
      <c r="V1074">
        <f>V1073+COUNTIF(전체당첨내역!$B1074:$G1074,21)</f>
        <v>144</v>
      </c>
      <c r="W1074">
        <f>W1073+COUNTIF(전체당첨내역!$B1074:$G1074,22)</f>
        <v>128</v>
      </c>
      <c r="X1074">
        <f>X1073+COUNTIF(전체당첨내역!$B1074:$G1074,23)</f>
        <v>130</v>
      </c>
      <c r="Y1074">
        <f>Y1073+COUNTIF(전체당첨내역!$B1074:$G1074,24)</f>
        <v>143</v>
      </c>
      <c r="Z1074">
        <f>Z1073+COUNTIF(전체당첨내역!$B1074:$G1074,25)</f>
        <v>136</v>
      </c>
      <c r="AA1074">
        <f>AA1073+COUNTIF(전체당첨내역!$B1074:$G1074,26)</f>
        <v>144</v>
      </c>
      <c r="AB1074">
        <f>AB1073+COUNTIF(전체당첨내역!$B1074:$G1074,27)</f>
        <v>155</v>
      </c>
      <c r="AC1074">
        <f>AC1073+COUNTIF(전체당첨내역!$B1074:$G1074,28)</f>
        <v>130</v>
      </c>
      <c r="AD1074">
        <f>AD1073+COUNTIF(전체당첨내역!$B1074:$G1074,29)</f>
        <v>134</v>
      </c>
      <c r="AE1074">
        <f>AE1073+COUNTIF(전체당첨내역!$B1074:$G1074,30)</f>
        <v>131</v>
      </c>
      <c r="AF1074">
        <f>AF1073+COUNTIF(전체당첨내역!$B1074:$G1074,31)</f>
        <v>144</v>
      </c>
      <c r="AG1074">
        <f>AG1073+COUNTIF(전체당첨내역!$B1074:$G1074,32)</f>
        <v>128</v>
      </c>
      <c r="AH1074">
        <f>AH1073+COUNTIF(전체당첨내역!$B1074:$G1074,33)</f>
        <v>150</v>
      </c>
      <c r="AI1074">
        <f>AI1073+COUNTIF(전체당첨내역!$B1074:$G1074,34)</f>
        <v>163</v>
      </c>
      <c r="AJ1074">
        <f>AJ1073+COUNTIF(전체당첨내역!$B1074:$G1074,35)</f>
        <v>141</v>
      </c>
      <c r="AK1074">
        <f>AK1073+COUNTIF(전체당첨내역!$B1074:$G1074,36)</f>
        <v>143</v>
      </c>
      <c r="AL1074">
        <f>AL1073+COUNTIF(전체당첨내역!$B1074:$G1074,37)</f>
        <v>147</v>
      </c>
      <c r="AM1074">
        <f>AM1073+COUNTIF(전체당첨내역!$B1074:$G1074,38)</f>
        <v>142</v>
      </c>
      <c r="AN1074">
        <f>AN1073+COUNTIF(전체당첨내역!$B1074:$G1074,39)</f>
        <v>150</v>
      </c>
      <c r="AO1074">
        <f>AO1073+COUNTIF(전체당첨내역!$B1074:$G1074,40)</f>
        <v>149</v>
      </c>
      <c r="AP1074">
        <f>AP1073+COUNTIF(전체당첨내역!$B1074:$G1074,41)</f>
        <v>133</v>
      </c>
      <c r="AQ1074">
        <f>AQ1073+COUNTIF(전체당첨내역!$B1074:$G1074,42)</f>
        <v>138</v>
      </c>
      <c r="AR1074">
        <f>AR1073+COUNTIF(전체당첨내역!$B1074:$G1074,43)</f>
        <v>149</v>
      </c>
      <c r="AS1074">
        <f>AS1073+COUNTIF(전체당첨내역!$B1074:$G1074,44)</f>
        <v>141</v>
      </c>
      <c r="AT1074">
        <f>AT1073+COUNTIF(전체당첨내역!$B1074:$G1074,45)</f>
        <v>155</v>
      </c>
    </row>
    <row r="1075" spans="1:46" ht="16.5" customHeight="1">
      <c r="A1075">
        <v>1074</v>
      </c>
      <c r="B1075">
        <f>B1074+COUNTIF(전체당첨내역!$B1075:$G1075,1)</f>
        <v>149</v>
      </c>
      <c r="C1075">
        <f>C1074+COUNTIF(전체당첨내역!$B1075:$G1075,2)</f>
        <v>142</v>
      </c>
      <c r="D1075">
        <f>D1074+COUNTIF(전체당첨내역!$B1075:$G1075,3)</f>
        <v>145</v>
      </c>
      <c r="E1075">
        <f>E1074+COUNTIF(전체당첨내역!$B1075:$G1075,4)</f>
        <v>143</v>
      </c>
      <c r="F1075">
        <f>F1074+COUNTIF(전체당첨내역!$B1075:$G1075,5)</f>
        <v>140</v>
      </c>
      <c r="G1075">
        <f>G1074+COUNTIF(전체당첨내역!$B1075:$G1075,6)</f>
        <v>140</v>
      </c>
      <c r="H1075">
        <f>H1074+COUNTIF(전체당첨내역!$B1075:$G1075,7)</f>
        <v>142</v>
      </c>
      <c r="I1075">
        <f>I1074+COUNTIF(전체당첨내역!$B1075:$G1075,8)</f>
        <v>137</v>
      </c>
      <c r="J1075">
        <f>J1074+COUNTIF(전체당첨내역!$B1075:$G1075,9)</f>
        <v>114</v>
      </c>
      <c r="K1075">
        <f>K1074+COUNTIF(전체당첨내역!$B1075:$G1075,10)</f>
        <v>144</v>
      </c>
      <c r="L1075">
        <f>L1074+COUNTIF(전체당첨내역!$B1075:$G1075,11)</f>
        <v>146</v>
      </c>
      <c r="M1075">
        <f>M1074+COUNTIF(전체당첨내역!$B1075:$G1075,12)</f>
        <v>156</v>
      </c>
      <c r="N1075">
        <f>N1074+COUNTIF(전체당첨내역!$B1075:$G1075,13)</f>
        <v>151</v>
      </c>
      <c r="O1075">
        <f>O1074+COUNTIF(전체당첨내역!$B1075:$G1075,14)</f>
        <v>153</v>
      </c>
      <c r="P1075">
        <f>P1074+COUNTIF(전체당첨내역!$B1075:$G1075,15)</f>
        <v>144</v>
      </c>
      <c r="Q1075">
        <f>Q1074+COUNTIF(전체당첨내역!$B1075:$G1075,16)</f>
        <v>140</v>
      </c>
      <c r="R1075">
        <f>R1074+COUNTIF(전체당첨내역!$B1075:$G1075,17)</f>
        <v>152</v>
      </c>
      <c r="S1075">
        <f>S1074+COUNTIF(전체당첨내역!$B1075:$G1075,18)</f>
        <v>160</v>
      </c>
      <c r="T1075">
        <f>T1074+COUNTIF(전체당첨내역!$B1075:$G1075,19)</f>
        <v>144</v>
      </c>
      <c r="U1075">
        <f>U1074+COUNTIF(전체당첨내역!$B1075:$G1075,20)</f>
        <v>151</v>
      </c>
      <c r="V1075">
        <f>V1074+COUNTIF(전체당첨내역!$B1075:$G1075,21)</f>
        <v>144</v>
      </c>
      <c r="W1075">
        <f>W1074+COUNTIF(전체당첨내역!$B1075:$G1075,22)</f>
        <v>128</v>
      </c>
      <c r="X1075">
        <f>X1074+COUNTIF(전체당첨내역!$B1075:$G1075,23)</f>
        <v>130</v>
      </c>
      <c r="Y1075">
        <f>Y1074+COUNTIF(전체당첨내역!$B1075:$G1075,24)</f>
        <v>143</v>
      </c>
      <c r="Z1075">
        <f>Z1074+COUNTIF(전체당첨내역!$B1075:$G1075,25)</f>
        <v>136</v>
      </c>
      <c r="AA1075">
        <f>AA1074+COUNTIF(전체당첨내역!$B1075:$G1075,26)</f>
        <v>144</v>
      </c>
      <c r="AB1075">
        <f>AB1074+COUNTIF(전체당첨내역!$B1075:$G1075,27)</f>
        <v>156</v>
      </c>
      <c r="AC1075">
        <f>AC1074+COUNTIF(전체당첨내역!$B1075:$G1075,28)</f>
        <v>131</v>
      </c>
      <c r="AD1075">
        <f>AD1074+COUNTIF(전체당첨내역!$B1075:$G1075,29)</f>
        <v>134</v>
      </c>
      <c r="AE1075">
        <f>AE1074+COUNTIF(전체당첨내역!$B1075:$G1075,30)</f>
        <v>131</v>
      </c>
      <c r="AF1075">
        <f>AF1074+COUNTIF(전체당첨내역!$B1075:$G1075,31)</f>
        <v>144</v>
      </c>
      <c r="AG1075">
        <f>AG1074+COUNTIF(전체당첨내역!$B1075:$G1075,32)</f>
        <v>128</v>
      </c>
      <c r="AH1075">
        <f>AH1074+COUNTIF(전체당첨내역!$B1075:$G1075,33)</f>
        <v>150</v>
      </c>
      <c r="AI1075">
        <f>AI1074+COUNTIF(전체당첨내역!$B1075:$G1075,34)</f>
        <v>163</v>
      </c>
      <c r="AJ1075">
        <f>AJ1074+COUNTIF(전체당첨내역!$B1075:$G1075,35)</f>
        <v>141</v>
      </c>
      <c r="AK1075">
        <f>AK1074+COUNTIF(전체당첨내역!$B1075:$G1075,36)</f>
        <v>143</v>
      </c>
      <c r="AL1075">
        <f>AL1074+COUNTIF(전체당첨내역!$B1075:$G1075,37)</f>
        <v>147</v>
      </c>
      <c r="AM1075">
        <f>AM1074+COUNTIF(전체당첨내역!$B1075:$G1075,38)</f>
        <v>142</v>
      </c>
      <c r="AN1075">
        <f>AN1074+COUNTIF(전체당첨내역!$B1075:$G1075,39)</f>
        <v>150</v>
      </c>
      <c r="AO1075">
        <f>AO1074+COUNTIF(전체당첨내역!$B1075:$G1075,40)</f>
        <v>149</v>
      </c>
      <c r="AP1075">
        <f>AP1074+COUNTIF(전체당첨내역!$B1075:$G1075,41)</f>
        <v>134</v>
      </c>
      <c r="AQ1075">
        <f>AQ1074+COUNTIF(전체당첨내역!$B1075:$G1075,42)</f>
        <v>138</v>
      </c>
      <c r="AR1075">
        <f>AR1074+COUNTIF(전체당첨내역!$B1075:$G1075,43)</f>
        <v>149</v>
      </c>
      <c r="AS1075">
        <f>AS1074+COUNTIF(전체당첨내역!$B1075:$G1075,44)</f>
        <v>141</v>
      </c>
      <c r="AT1075">
        <f>AT1074+COUNTIF(전체당첨내역!$B1075:$G1075,45)</f>
        <v>155</v>
      </c>
    </row>
    <row r="1076" spans="1:46" ht="16.5" customHeight="1">
      <c r="A1076">
        <v>1075</v>
      </c>
      <c r="B1076">
        <f>B1075+COUNTIF(전체당첨내역!$B1076:$G1076,1)</f>
        <v>150</v>
      </c>
      <c r="C1076">
        <f>C1075+COUNTIF(전체당첨내역!$B1076:$G1076,2)</f>
        <v>142</v>
      </c>
      <c r="D1076">
        <f>D1075+COUNTIF(전체당첨내역!$B1076:$G1076,3)</f>
        <v>145</v>
      </c>
      <c r="E1076">
        <f>E1075+COUNTIF(전체당첨내역!$B1076:$G1076,4)</f>
        <v>143</v>
      </c>
      <c r="F1076">
        <f>F1075+COUNTIF(전체당첨내역!$B1076:$G1076,5)</f>
        <v>140</v>
      </c>
      <c r="G1076">
        <f>G1075+COUNTIF(전체당첨내역!$B1076:$G1076,6)</f>
        <v>140</v>
      </c>
      <c r="H1076">
        <f>H1075+COUNTIF(전체당첨내역!$B1076:$G1076,7)</f>
        <v>142</v>
      </c>
      <c r="I1076">
        <f>I1075+COUNTIF(전체당첨내역!$B1076:$G1076,8)</f>
        <v>137</v>
      </c>
      <c r="J1076">
        <f>J1075+COUNTIF(전체당첨내역!$B1076:$G1076,9)</f>
        <v>114</v>
      </c>
      <c r="K1076">
        <f>K1075+COUNTIF(전체당첨내역!$B1076:$G1076,10)</f>
        <v>144</v>
      </c>
      <c r="L1076">
        <f>L1075+COUNTIF(전체당첨내역!$B1076:$G1076,11)</f>
        <v>146</v>
      </c>
      <c r="M1076">
        <f>M1075+COUNTIF(전체당첨내역!$B1076:$G1076,12)</f>
        <v>156</v>
      </c>
      <c r="N1076">
        <f>N1075+COUNTIF(전체당첨내역!$B1076:$G1076,13)</f>
        <v>151</v>
      </c>
      <c r="O1076">
        <f>O1075+COUNTIF(전체당첨내역!$B1076:$G1076,14)</f>
        <v>153</v>
      </c>
      <c r="P1076">
        <f>P1075+COUNTIF(전체당첨내역!$B1076:$G1076,15)</f>
        <v>144</v>
      </c>
      <c r="Q1076">
        <f>Q1075+COUNTIF(전체당첨내역!$B1076:$G1076,16)</f>
        <v>140</v>
      </c>
      <c r="R1076">
        <f>R1075+COUNTIF(전체당첨내역!$B1076:$G1076,17)</f>
        <v>152</v>
      </c>
      <c r="S1076">
        <f>S1075+COUNTIF(전체당첨내역!$B1076:$G1076,18)</f>
        <v>160</v>
      </c>
      <c r="T1076">
        <f>T1075+COUNTIF(전체당첨내역!$B1076:$G1076,19)</f>
        <v>144</v>
      </c>
      <c r="U1076">
        <f>U1075+COUNTIF(전체당첨내역!$B1076:$G1076,20)</f>
        <v>151</v>
      </c>
      <c r="V1076">
        <f>V1075+COUNTIF(전체당첨내역!$B1076:$G1076,21)</f>
        <v>144</v>
      </c>
      <c r="W1076">
        <f>W1075+COUNTIF(전체당첨내역!$B1076:$G1076,22)</f>
        <v>128</v>
      </c>
      <c r="X1076">
        <f>X1075+COUNTIF(전체당첨내역!$B1076:$G1076,23)</f>
        <v>131</v>
      </c>
      <c r="Y1076">
        <f>Y1075+COUNTIF(전체당첨내역!$B1076:$G1076,24)</f>
        <v>144</v>
      </c>
      <c r="Z1076">
        <f>Z1075+COUNTIF(전체당첨내역!$B1076:$G1076,25)</f>
        <v>136</v>
      </c>
      <c r="AA1076">
        <f>AA1075+COUNTIF(전체당첨내역!$B1076:$G1076,26)</f>
        <v>144</v>
      </c>
      <c r="AB1076">
        <f>AB1075+COUNTIF(전체당첨내역!$B1076:$G1076,27)</f>
        <v>156</v>
      </c>
      <c r="AC1076">
        <f>AC1075+COUNTIF(전체당첨내역!$B1076:$G1076,28)</f>
        <v>131</v>
      </c>
      <c r="AD1076">
        <f>AD1075+COUNTIF(전체당첨내역!$B1076:$G1076,29)</f>
        <v>134</v>
      </c>
      <c r="AE1076">
        <f>AE1075+COUNTIF(전체당첨내역!$B1076:$G1076,30)</f>
        <v>131</v>
      </c>
      <c r="AF1076">
        <f>AF1075+COUNTIF(전체당첨내역!$B1076:$G1076,31)</f>
        <v>144</v>
      </c>
      <c r="AG1076">
        <f>AG1075+COUNTIF(전체당첨내역!$B1076:$G1076,32)</f>
        <v>128</v>
      </c>
      <c r="AH1076">
        <f>AH1075+COUNTIF(전체당첨내역!$B1076:$G1076,33)</f>
        <v>150</v>
      </c>
      <c r="AI1076">
        <f>AI1075+COUNTIF(전체당첨내역!$B1076:$G1076,34)</f>
        <v>163</v>
      </c>
      <c r="AJ1076">
        <f>AJ1075+COUNTIF(전체당첨내역!$B1076:$G1076,35)</f>
        <v>142</v>
      </c>
      <c r="AK1076">
        <f>AK1075+COUNTIF(전체당첨내역!$B1076:$G1076,36)</f>
        <v>143</v>
      </c>
      <c r="AL1076">
        <f>AL1075+COUNTIF(전체당첨내역!$B1076:$G1076,37)</f>
        <v>147</v>
      </c>
      <c r="AM1076">
        <f>AM1075+COUNTIF(전체당첨내역!$B1076:$G1076,38)</f>
        <v>142</v>
      </c>
      <c r="AN1076">
        <f>AN1075+COUNTIF(전체당첨내역!$B1076:$G1076,39)</f>
        <v>150</v>
      </c>
      <c r="AO1076">
        <f>AO1075+COUNTIF(전체당첨내역!$B1076:$G1076,40)</f>
        <v>149</v>
      </c>
      <c r="AP1076">
        <f>AP1075+COUNTIF(전체당첨내역!$B1076:$G1076,41)</f>
        <v>134</v>
      </c>
      <c r="AQ1076">
        <f>AQ1075+COUNTIF(전체당첨내역!$B1076:$G1076,42)</f>
        <v>138</v>
      </c>
      <c r="AR1076">
        <f>AR1075+COUNTIF(전체당첨내역!$B1076:$G1076,43)</f>
        <v>149</v>
      </c>
      <c r="AS1076">
        <f>AS1075+COUNTIF(전체당첨내역!$B1076:$G1076,44)</f>
        <v>142</v>
      </c>
      <c r="AT1076">
        <f>AT1075+COUNTIF(전체당첨내역!$B1076:$G1076,45)</f>
        <v>156</v>
      </c>
    </row>
    <row r="1077" spans="1:46" ht="16.5" customHeight="1">
      <c r="A1077">
        <v>1076</v>
      </c>
      <c r="B1077">
        <f>B1076+COUNTIF(전체당첨내역!$B1077:$G1077,1)</f>
        <v>150</v>
      </c>
      <c r="C1077">
        <f>C1076+COUNTIF(전체당첨내역!$B1077:$G1077,2)</f>
        <v>142</v>
      </c>
      <c r="D1077">
        <f>D1076+COUNTIF(전체당첨내역!$B1077:$G1077,3)</f>
        <v>146</v>
      </c>
      <c r="E1077">
        <f>E1076+COUNTIF(전체당첨내역!$B1077:$G1077,4)</f>
        <v>143</v>
      </c>
      <c r="F1077">
        <f>F1076+COUNTIF(전체당첨내역!$B1077:$G1077,5)</f>
        <v>140</v>
      </c>
      <c r="G1077">
        <f>G1076+COUNTIF(전체당첨내역!$B1077:$G1077,6)</f>
        <v>140</v>
      </c>
      <c r="H1077">
        <f>H1076+COUNTIF(전체당첨내역!$B1077:$G1077,7)</f>
        <v>143</v>
      </c>
      <c r="I1077">
        <f>I1076+COUNTIF(전체당첨내역!$B1077:$G1077,8)</f>
        <v>137</v>
      </c>
      <c r="J1077">
        <f>J1076+COUNTIF(전체당첨내역!$B1077:$G1077,9)</f>
        <v>115</v>
      </c>
      <c r="K1077">
        <f>K1076+COUNTIF(전체당첨내역!$B1077:$G1077,10)</f>
        <v>144</v>
      </c>
      <c r="L1077">
        <f>L1076+COUNTIF(전체당첨내역!$B1077:$G1077,11)</f>
        <v>146</v>
      </c>
      <c r="M1077">
        <f>M1076+COUNTIF(전체당첨내역!$B1077:$G1077,12)</f>
        <v>156</v>
      </c>
      <c r="N1077">
        <f>N1076+COUNTIF(전체당첨내역!$B1077:$G1077,13)</f>
        <v>151</v>
      </c>
      <c r="O1077">
        <f>O1076+COUNTIF(전체당첨내역!$B1077:$G1077,14)</f>
        <v>153</v>
      </c>
      <c r="P1077">
        <f>P1076+COUNTIF(전체당첨내역!$B1077:$G1077,15)</f>
        <v>144</v>
      </c>
      <c r="Q1077">
        <f>Q1076+COUNTIF(전체당첨내역!$B1077:$G1077,16)</f>
        <v>140</v>
      </c>
      <c r="R1077">
        <f>R1076+COUNTIF(전체당첨내역!$B1077:$G1077,17)</f>
        <v>152</v>
      </c>
      <c r="S1077">
        <f>S1076+COUNTIF(전체당첨내역!$B1077:$G1077,18)</f>
        <v>160</v>
      </c>
      <c r="T1077">
        <f>T1076+COUNTIF(전체당첨내역!$B1077:$G1077,19)</f>
        <v>144</v>
      </c>
      <c r="U1077">
        <f>U1076+COUNTIF(전체당첨내역!$B1077:$G1077,20)</f>
        <v>151</v>
      </c>
      <c r="V1077">
        <f>V1076+COUNTIF(전체당첨내역!$B1077:$G1077,21)</f>
        <v>144</v>
      </c>
      <c r="W1077">
        <f>W1076+COUNTIF(전체당첨내역!$B1077:$G1077,22)</f>
        <v>128</v>
      </c>
      <c r="X1077">
        <f>X1076+COUNTIF(전체당첨내역!$B1077:$G1077,23)</f>
        <v>131</v>
      </c>
      <c r="Y1077">
        <f>Y1076+COUNTIF(전체당첨내역!$B1077:$G1077,24)</f>
        <v>144</v>
      </c>
      <c r="Z1077">
        <f>Z1076+COUNTIF(전체당첨내역!$B1077:$G1077,25)</f>
        <v>136</v>
      </c>
      <c r="AA1077">
        <f>AA1076+COUNTIF(전체당첨내역!$B1077:$G1077,26)</f>
        <v>144</v>
      </c>
      <c r="AB1077">
        <f>AB1076+COUNTIF(전체당첨내역!$B1077:$G1077,27)</f>
        <v>156</v>
      </c>
      <c r="AC1077">
        <f>AC1076+COUNTIF(전체당첨내역!$B1077:$G1077,28)</f>
        <v>131</v>
      </c>
      <c r="AD1077">
        <f>AD1076+COUNTIF(전체당첨내역!$B1077:$G1077,29)</f>
        <v>134</v>
      </c>
      <c r="AE1077">
        <f>AE1076+COUNTIF(전체당첨내역!$B1077:$G1077,30)</f>
        <v>131</v>
      </c>
      <c r="AF1077">
        <f>AF1076+COUNTIF(전체당첨내역!$B1077:$G1077,31)</f>
        <v>144</v>
      </c>
      <c r="AG1077">
        <f>AG1076+COUNTIF(전체당첨내역!$B1077:$G1077,32)</f>
        <v>128</v>
      </c>
      <c r="AH1077">
        <f>AH1076+COUNTIF(전체당첨내역!$B1077:$G1077,33)</f>
        <v>151</v>
      </c>
      <c r="AI1077">
        <f>AI1076+COUNTIF(전체당첨내역!$B1077:$G1077,34)</f>
        <v>163</v>
      </c>
      <c r="AJ1077">
        <f>AJ1076+COUNTIF(전체당첨내역!$B1077:$G1077,35)</f>
        <v>142</v>
      </c>
      <c r="AK1077">
        <f>AK1076+COUNTIF(전체당첨내역!$B1077:$G1077,36)</f>
        <v>144</v>
      </c>
      <c r="AL1077">
        <f>AL1076+COUNTIF(전체당첨내역!$B1077:$G1077,37)</f>
        <v>148</v>
      </c>
      <c r="AM1077">
        <f>AM1076+COUNTIF(전체당첨내역!$B1077:$G1077,38)</f>
        <v>142</v>
      </c>
      <c r="AN1077">
        <f>AN1076+COUNTIF(전체당첨내역!$B1077:$G1077,39)</f>
        <v>150</v>
      </c>
      <c r="AO1077">
        <f>AO1076+COUNTIF(전체당첨내역!$B1077:$G1077,40)</f>
        <v>149</v>
      </c>
      <c r="AP1077">
        <f>AP1076+COUNTIF(전체당첨내역!$B1077:$G1077,41)</f>
        <v>134</v>
      </c>
      <c r="AQ1077">
        <f>AQ1076+COUNTIF(전체당첨내역!$B1077:$G1077,42)</f>
        <v>138</v>
      </c>
      <c r="AR1077">
        <f>AR1076+COUNTIF(전체당첨내역!$B1077:$G1077,43)</f>
        <v>149</v>
      </c>
      <c r="AS1077">
        <f>AS1076+COUNTIF(전체당첨내역!$B1077:$G1077,44)</f>
        <v>142</v>
      </c>
      <c r="AT1077">
        <f>AT1076+COUNTIF(전체당첨내역!$B1077:$G1077,45)</f>
        <v>156</v>
      </c>
    </row>
    <row r="1078" spans="1:46" ht="16.5" customHeight="1">
      <c r="A1078">
        <v>1077</v>
      </c>
      <c r="B1078">
        <f>B1077+COUNTIF(전체당첨내역!$B1078:$G1078,1)</f>
        <v>150</v>
      </c>
      <c r="C1078">
        <f>C1077+COUNTIF(전체당첨내역!$B1078:$G1078,2)</f>
        <v>142</v>
      </c>
      <c r="D1078">
        <f>D1077+COUNTIF(전체당첨내역!$B1078:$G1078,3)</f>
        <v>146</v>
      </c>
      <c r="E1078">
        <f>E1077+COUNTIF(전체당첨내역!$B1078:$G1078,4)</f>
        <v>144</v>
      </c>
      <c r="F1078">
        <f>F1077+COUNTIF(전체당첨내역!$B1078:$G1078,5)</f>
        <v>140</v>
      </c>
      <c r="G1078">
        <f>G1077+COUNTIF(전체당첨내역!$B1078:$G1078,6)</f>
        <v>140</v>
      </c>
      <c r="H1078">
        <f>H1077+COUNTIF(전체당첨내역!$B1078:$G1078,7)</f>
        <v>143</v>
      </c>
      <c r="I1078">
        <f>I1077+COUNTIF(전체당첨내역!$B1078:$G1078,8)</f>
        <v>138</v>
      </c>
      <c r="J1078">
        <f>J1077+COUNTIF(전체당첨내역!$B1078:$G1078,9)</f>
        <v>115</v>
      </c>
      <c r="K1078">
        <f>K1077+COUNTIF(전체당첨내역!$B1078:$G1078,10)</f>
        <v>144</v>
      </c>
      <c r="L1078">
        <f>L1077+COUNTIF(전체당첨내역!$B1078:$G1078,11)</f>
        <v>146</v>
      </c>
      <c r="M1078">
        <f>M1077+COUNTIF(전체당첨내역!$B1078:$G1078,12)</f>
        <v>156</v>
      </c>
      <c r="N1078">
        <f>N1077+COUNTIF(전체당첨내역!$B1078:$G1078,13)</f>
        <v>151</v>
      </c>
      <c r="O1078">
        <f>O1077+COUNTIF(전체당첨내역!$B1078:$G1078,14)</f>
        <v>153</v>
      </c>
      <c r="P1078">
        <f>P1077+COUNTIF(전체당첨내역!$B1078:$G1078,15)</f>
        <v>144</v>
      </c>
      <c r="Q1078">
        <f>Q1077+COUNTIF(전체당첨내역!$B1078:$G1078,16)</f>
        <v>140</v>
      </c>
      <c r="R1078">
        <f>R1077+COUNTIF(전체당첨내역!$B1078:$G1078,17)</f>
        <v>153</v>
      </c>
      <c r="S1078">
        <f>S1077+COUNTIF(전체당첨내역!$B1078:$G1078,18)</f>
        <v>160</v>
      </c>
      <c r="T1078">
        <f>T1077+COUNTIF(전체당첨내역!$B1078:$G1078,19)</f>
        <v>144</v>
      </c>
      <c r="U1078">
        <f>U1077+COUNTIF(전체당첨내역!$B1078:$G1078,20)</f>
        <v>151</v>
      </c>
      <c r="V1078">
        <f>V1077+COUNTIF(전체당첨내역!$B1078:$G1078,21)</f>
        <v>144</v>
      </c>
      <c r="W1078">
        <f>W1077+COUNTIF(전체당첨내역!$B1078:$G1078,22)</f>
        <v>128</v>
      </c>
      <c r="X1078">
        <f>X1077+COUNTIF(전체당첨내역!$B1078:$G1078,23)</f>
        <v>131</v>
      </c>
      <c r="Y1078">
        <f>Y1077+COUNTIF(전체당첨내역!$B1078:$G1078,24)</f>
        <v>144</v>
      </c>
      <c r="Z1078">
        <f>Z1077+COUNTIF(전체당첨내역!$B1078:$G1078,25)</f>
        <v>136</v>
      </c>
      <c r="AA1078">
        <f>AA1077+COUNTIF(전체당첨내역!$B1078:$G1078,26)</f>
        <v>144</v>
      </c>
      <c r="AB1078">
        <f>AB1077+COUNTIF(전체당첨내역!$B1078:$G1078,27)</f>
        <v>156</v>
      </c>
      <c r="AC1078">
        <f>AC1077+COUNTIF(전체당첨내역!$B1078:$G1078,28)</f>
        <v>131</v>
      </c>
      <c r="AD1078">
        <f>AD1077+COUNTIF(전체당첨내역!$B1078:$G1078,29)</f>
        <v>134</v>
      </c>
      <c r="AE1078">
        <f>AE1077+COUNTIF(전체당첨내역!$B1078:$G1078,30)</f>
        <v>132</v>
      </c>
      <c r="AF1078">
        <f>AF1077+COUNTIF(전체당첨내역!$B1078:$G1078,31)</f>
        <v>144</v>
      </c>
      <c r="AG1078">
        <f>AG1077+COUNTIF(전체당첨내역!$B1078:$G1078,32)</f>
        <v>128</v>
      </c>
      <c r="AH1078">
        <f>AH1077+COUNTIF(전체당첨내역!$B1078:$G1078,33)</f>
        <v>151</v>
      </c>
      <c r="AI1078">
        <f>AI1077+COUNTIF(전체당첨내역!$B1078:$G1078,34)</f>
        <v>163</v>
      </c>
      <c r="AJ1078">
        <f>AJ1077+COUNTIF(전체당첨내역!$B1078:$G1078,35)</f>
        <v>142</v>
      </c>
      <c r="AK1078">
        <f>AK1077+COUNTIF(전체당첨내역!$B1078:$G1078,36)</f>
        <v>144</v>
      </c>
      <c r="AL1078">
        <f>AL1077+COUNTIF(전체당첨내역!$B1078:$G1078,37)</f>
        <v>148</v>
      </c>
      <c r="AM1078">
        <f>AM1077+COUNTIF(전체당첨내역!$B1078:$G1078,38)</f>
        <v>142</v>
      </c>
      <c r="AN1078">
        <f>AN1077+COUNTIF(전체당첨내역!$B1078:$G1078,39)</f>
        <v>150</v>
      </c>
      <c r="AO1078">
        <f>AO1077+COUNTIF(전체당첨내역!$B1078:$G1078,40)</f>
        <v>150</v>
      </c>
      <c r="AP1078">
        <f>AP1077+COUNTIF(전체당첨내역!$B1078:$G1078,41)</f>
        <v>134</v>
      </c>
      <c r="AQ1078">
        <f>AQ1077+COUNTIF(전체당첨내역!$B1078:$G1078,42)</f>
        <v>138</v>
      </c>
      <c r="AR1078">
        <f>AR1077+COUNTIF(전체당첨내역!$B1078:$G1078,43)</f>
        <v>150</v>
      </c>
      <c r="AS1078">
        <f>AS1077+COUNTIF(전체당첨내역!$B1078:$G1078,44)</f>
        <v>142</v>
      </c>
      <c r="AT1078">
        <f>AT1077+COUNTIF(전체당첨내역!$B1078:$G1078,45)</f>
        <v>156</v>
      </c>
    </row>
    <row r="1079" spans="1:46" ht="16.5" customHeight="1">
      <c r="A1079">
        <v>1078</v>
      </c>
      <c r="B1079">
        <f>B1078+COUNTIF(전체당첨내역!$B1079:$G1079,1)</f>
        <v>150</v>
      </c>
      <c r="C1079">
        <f>C1078+COUNTIF(전체당첨내역!$B1079:$G1079,2)</f>
        <v>142</v>
      </c>
      <c r="D1079">
        <f>D1078+COUNTIF(전체당첨내역!$B1079:$G1079,3)</f>
        <v>146</v>
      </c>
      <c r="E1079">
        <f>E1078+COUNTIF(전체당첨내역!$B1079:$G1079,4)</f>
        <v>144</v>
      </c>
      <c r="F1079">
        <f>F1078+COUNTIF(전체당첨내역!$B1079:$G1079,5)</f>
        <v>140</v>
      </c>
      <c r="G1079">
        <f>G1078+COUNTIF(전체당첨내역!$B1079:$G1079,6)</f>
        <v>141</v>
      </c>
      <c r="H1079">
        <f>H1078+COUNTIF(전체당첨내역!$B1079:$G1079,7)</f>
        <v>143</v>
      </c>
      <c r="I1079">
        <f>I1078+COUNTIF(전체당첨내역!$B1079:$G1079,8)</f>
        <v>138</v>
      </c>
      <c r="J1079">
        <f>J1078+COUNTIF(전체당첨내역!$B1079:$G1079,9)</f>
        <v>115</v>
      </c>
      <c r="K1079">
        <f>K1078+COUNTIF(전체당첨내역!$B1079:$G1079,10)</f>
        <v>145</v>
      </c>
      <c r="L1079">
        <f>L1078+COUNTIF(전체당첨내역!$B1079:$G1079,11)</f>
        <v>147</v>
      </c>
      <c r="M1079">
        <f>M1078+COUNTIF(전체당첨내역!$B1079:$G1079,12)</f>
        <v>156</v>
      </c>
      <c r="N1079">
        <f>N1078+COUNTIF(전체당첨내역!$B1079:$G1079,13)</f>
        <v>151</v>
      </c>
      <c r="O1079">
        <f>O1078+COUNTIF(전체당첨내역!$B1079:$G1079,14)</f>
        <v>154</v>
      </c>
      <c r="P1079">
        <f>P1078+COUNTIF(전체당첨내역!$B1079:$G1079,15)</f>
        <v>144</v>
      </c>
      <c r="Q1079">
        <f>Q1078+COUNTIF(전체당첨내역!$B1079:$G1079,16)</f>
        <v>140</v>
      </c>
      <c r="R1079">
        <f>R1078+COUNTIF(전체당첨내역!$B1079:$G1079,17)</f>
        <v>153</v>
      </c>
      <c r="S1079">
        <f>S1078+COUNTIF(전체당첨내역!$B1079:$G1079,18)</f>
        <v>160</v>
      </c>
      <c r="T1079">
        <f>T1078+COUNTIF(전체당첨내역!$B1079:$G1079,19)</f>
        <v>144</v>
      </c>
      <c r="U1079">
        <f>U1078+COUNTIF(전체당첨내역!$B1079:$G1079,20)</f>
        <v>151</v>
      </c>
      <c r="V1079">
        <f>V1078+COUNTIF(전체당첨내역!$B1079:$G1079,21)</f>
        <v>144</v>
      </c>
      <c r="W1079">
        <f>W1078+COUNTIF(전체당첨내역!$B1079:$G1079,22)</f>
        <v>128</v>
      </c>
      <c r="X1079">
        <f>X1078+COUNTIF(전체당첨내역!$B1079:$G1079,23)</f>
        <v>131</v>
      </c>
      <c r="Y1079">
        <f>Y1078+COUNTIF(전체당첨내역!$B1079:$G1079,24)</f>
        <v>144</v>
      </c>
      <c r="Z1079">
        <f>Z1078+COUNTIF(전체당첨내역!$B1079:$G1079,25)</f>
        <v>136</v>
      </c>
      <c r="AA1079">
        <f>AA1078+COUNTIF(전체당첨내역!$B1079:$G1079,26)</f>
        <v>144</v>
      </c>
      <c r="AB1079">
        <f>AB1078+COUNTIF(전체당첨내역!$B1079:$G1079,27)</f>
        <v>156</v>
      </c>
      <c r="AC1079">
        <f>AC1078+COUNTIF(전체당첨내역!$B1079:$G1079,28)</f>
        <v>131</v>
      </c>
      <c r="AD1079">
        <f>AD1078+COUNTIF(전체당첨내역!$B1079:$G1079,29)</f>
        <v>134</v>
      </c>
      <c r="AE1079">
        <f>AE1078+COUNTIF(전체당첨내역!$B1079:$G1079,30)</f>
        <v>132</v>
      </c>
      <c r="AF1079">
        <f>AF1078+COUNTIF(전체당첨내역!$B1079:$G1079,31)</f>
        <v>144</v>
      </c>
      <c r="AG1079">
        <f>AG1078+COUNTIF(전체당첨내역!$B1079:$G1079,32)</f>
        <v>128</v>
      </c>
      <c r="AH1079">
        <f>AH1078+COUNTIF(전체당첨내역!$B1079:$G1079,33)</f>
        <v>151</v>
      </c>
      <c r="AI1079">
        <f>AI1078+COUNTIF(전체당첨내역!$B1079:$G1079,34)</f>
        <v>163</v>
      </c>
      <c r="AJ1079">
        <f>AJ1078+COUNTIF(전체당첨내역!$B1079:$G1079,35)</f>
        <v>142</v>
      </c>
      <c r="AK1079">
        <f>AK1078+COUNTIF(전체당첨내역!$B1079:$G1079,36)</f>
        <v>145</v>
      </c>
      <c r="AL1079">
        <f>AL1078+COUNTIF(전체당첨내역!$B1079:$G1079,37)</f>
        <v>148</v>
      </c>
      <c r="AM1079">
        <f>AM1078+COUNTIF(전체당첨내역!$B1079:$G1079,38)</f>
        <v>143</v>
      </c>
      <c r="AN1079">
        <f>AN1078+COUNTIF(전체당첨내역!$B1079:$G1079,39)</f>
        <v>150</v>
      </c>
      <c r="AO1079">
        <f>AO1078+COUNTIF(전체당첨내역!$B1079:$G1079,40)</f>
        <v>150</v>
      </c>
      <c r="AP1079">
        <f>AP1078+COUNTIF(전체당첨내역!$B1079:$G1079,41)</f>
        <v>134</v>
      </c>
      <c r="AQ1079">
        <f>AQ1078+COUNTIF(전체당첨내역!$B1079:$G1079,42)</f>
        <v>138</v>
      </c>
      <c r="AR1079">
        <f>AR1078+COUNTIF(전체당첨내역!$B1079:$G1079,43)</f>
        <v>150</v>
      </c>
      <c r="AS1079">
        <f>AS1078+COUNTIF(전체당첨내역!$B1079:$G1079,44)</f>
        <v>142</v>
      </c>
      <c r="AT1079">
        <f>AT1078+COUNTIF(전체당첨내역!$B1079:$G1079,45)</f>
        <v>156</v>
      </c>
    </row>
    <row r="1080" spans="1:46" ht="16.5" customHeight="1">
      <c r="A1080">
        <v>1079</v>
      </c>
      <c r="B1080">
        <f>B1079+COUNTIF(전체당첨내역!$B1080:$G1080,1)</f>
        <v>150</v>
      </c>
      <c r="C1080">
        <f>C1079+COUNTIF(전체당첨내역!$B1080:$G1080,2)</f>
        <v>142</v>
      </c>
      <c r="D1080">
        <f>D1079+COUNTIF(전체당첨내역!$B1080:$G1080,3)</f>
        <v>146</v>
      </c>
      <c r="E1080">
        <f>E1079+COUNTIF(전체당첨내역!$B1080:$G1080,4)</f>
        <v>145</v>
      </c>
      <c r="F1080">
        <f>F1079+COUNTIF(전체당첨내역!$B1080:$G1080,5)</f>
        <v>140</v>
      </c>
      <c r="G1080">
        <f>G1079+COUNTIF(전체당첨내역!$B1080:$G1080,6)</f>
        <v>141</v>
      </c>
      <c r="H1080">
        <f>H1079+COUNTIF(전체당첨내역!$B1080:$G1080,7)</f>
        <v>143</v>
      </c>
      <c r="I1080">
        <f>I1079+COUNTIF(전체당첨내역!$B1080:$G1080,8)</f>
        <v>139</v>
      </c>
      <c r="J1080">
        <f>J1079+COUNTIF(전체당첨내역!$B1080:$G1080,9)</f>
        <v>115</v>
      </c>
      <c r="K1080">
        <f>K1079+COUNTIF(전체당첨내역!$B1080:$G1080,10)</f>
        <v>145</v>
      </c>
      <c r="L1080">
        <f>L1079+COUNTIF(전체당첨내역!$B1080:$G1080,11)</f>
        <v>147</v>
      </c>
      <c r="M1080">
        <f>M1079+COUNTIF(전체당첨내역!$B1080:$G1080,12)</f>
        <v>156</v>
      </c>
      <c r="N1080">
        <f>N1079+COUNTIF(전체당첨내역!$B1080:$G1080,13)</f>
        <v>151</v>
      </c>
      <c r="O1080">
        <f>O1079+COUNTIF(전체당첨내역!$B1080:$G1080,14)</f>
        <v>154</v>
      </c>
      <c r="P1080">
        <f>P1079+COUNTIF(전체당첨내역!$B1080:$G1080,15)</f>
        <v>144</v>
      </c>
      <c r="Q1080">
        <f>Q1079+COUNTIF(전체당첨내역!$B1080:$G1080,16)</f>
        <v>140</v>
      </c>
      <c r="R1080">
        <f>R1079+COUNTIF(전체당첨내역!$B1080:$G1080,17)</f>
        <v>153</v>
      </c>
      <c r="S1080">
        <f>S1079+COUNTIF(전체당첨내역!$B1080:$G1080,18)</f>
        <v>161</v>
      </c>
      <c r="T1080">
        <f>T1079+COUNTIF(전체당첨내역!$B1080:$G1080,19)</f>
        <v>144</v>
      </c>
      <c r="U1080">
        <f>U1079+COUNTIF(전체당첨내역!$B1080:$G1080,20)</f>
        <v>151</v>
      </c>
      <c r="V1080">
        <f>V1079+COUNTIF(전체당첨내역!$B1080:$G1080,21)</f>
        <v>144</v>
      </c>
      <c r="W1080">
        <f>W1079+COUNTIF(전체당첨내역!$B1080:$G1080,22)</f>
        <v>128</v>
      </c>
      <c r="X1080">
        <f>X1079+COUNTIF(전체당첨내역!$B1080:$G1080,23)</f>
        <v>131</v>
      </c>
      <c r="Y1080">
        <f>Y1079+COUNTIF(전체당첨내역!$B1080:$G1080,24)</f>
        <v>145</v>
      </c>
      <c r="Z1080">
        <f>Z1079+COUNTIF(전체당첨내역!$B1080:$G1080,25)</f>
        <v>136</v>
      </c>
      <c r="AA1080">
        <f>AA1079+COUNTIF(전체당첨내역!$B1080:$G1080,26)</f>
        <v>144</v>
      </c>
      <c r="AB1080">
        <f>AB1079+COUNTIF(전체당첨내역!$B1080:$G1080,27)</f>
        <v>156</v>
      </c>
      <c r="AC1080">
        <f>AC1079+COUNTIF(전체당첨내역!$B1080:$G1080,28)</f>
        <v>131</v>
      </c>
      <c r="AD1080">
        <f>AD1079+COUNTIF(전체당첨내역!$B1080:$G1080,29)</f>
        <v>134</v>
      </c>
      <c r="AE1080">
        <f>AE1079+COUNTIF(전체당첨내역!$B1080:$G1080,30)</f>
        <v>132</v>
      </c>
      <c r="AF1080">
        <f>AF1079+COUNTIF(전체당첨내역!$B1080:$G1080,31)</f>
        <v>144</v>
      </c>
      <c r="AG1080">
        <f>AG1079+COUNTIF(전체당첨내역!$B1080:$G1080,32)</f>
        <v>128</v>
      </c>
      <c r="AH1080">
        <f>AH1079+COUNTIF(전체당첨내역!$B1080:$G1080,33)</f>
        <v>151</v>
      </c>
      <c r="AI1080">
        <f>AI1079+COUNTIF(전체당첨내역!$B1080:$G1080,34)</f>
        <v>163</v>
      </c>
      <c r="AJ1080">
        <f>AJ1079+COUNTIF(전체당첨내역!$B1080:$G1080,35)</f>
        <v>142</v>
      </c>
      <c r="AK1080">
        <f>AK1079+COUNTIF(전체당첨내역!$B1080:$G1080,36)</f>
        <v>145</v>
      </c>
      <c r="AL1080">
        <f>AL1079+COUNTIF(전체당첨내역!$B1080:$G1080,37)</f>
        <v>149</v>
      </c>
      <c r="AM1080">
        <f>AM1079+COUNTIF(전체당첨내역!$B1080:$G1080,38)</f>
        <v>143</v>
      </c>
      <c r="AN1080">
        <f>AN1079+COUNTIF(전체당첨내역!$B1080:$G1080,39)</f>
        <v>150</v>
      </c>
      <c r="AO1080">
        <f>AO1079+COUNTIF(전체당첨내역!$B1080:$G1080,40)</f>
        <v>150</v>
      </c>
      <c r="AP1080">
        <f>AP1079+COUNTIF(전체당첨내역!$B1080:$G1080,41)</f>
        <v>134</v>
      </c>
      <c r="AQ1080">
        <f>AQ1079+COUNTIF(전체당첨내역!$B1080:$G1080,42)</f>
        <v>138</v>
      </c>
      <c r="AR1080">
        <f>AR1079+COUNTIF(전체당첨내역!$B1080:$G1080,43)</f>
        <v>150</v>
      </c>
      <c r="AS1080">
        <f>AS1079+COUNTIF(전체당첨내역!$B1080:$G1080,44)</f>
        <v>142</v>
      </c>
      <c r="AT1080">
        <f>AT1079+COUNTIF(전체당첨내역!$B1080:$G1080,45)</f>
        <v>157</v>
      </c>
    </row>
    <row r="1081" spans="1:46" ht="16.5" customHeight="1">
      <c r="A1081">
        <v>1080</v>
      </c>
      <c r="B1081">
        <f>B1080+COUNTIF(전체당첨내역!$B1081:$G1081,1)</f>
        <v>150</v>
      </c>
      <c r="C1081">
        <f>C1080+COUNTIF(전체당첨내역!$B1081:$G1081,2)</f>
        <v>142</v>
      </c>
      <c r="D1081">
        <f>D1080+COUNTIF(전체당첨내역!$B1081:$G1081,3)</f>
        <v>146</v>
      </c>
      <c r="E1081">
        <f>E1080+COUNTIF(전체당첨내역!$B1081:$G1081,4)</f>
        <v>145</v>
      </c>
      <c r="F1081">
        <f>F1080+COUNTIF(전체당첨내역!$B1081:$G1081,5)</f>
        <v>140</v>
      </c>
      <c r="G1081">
        <f>G1080+COUNTIF(전체당첨내역!$B1081:$G1081,6)</f>
        <v>141</v>
      </c>
      <c r="H1081">
        <f>H1080+COUNTIF(전체당첨내역!$B1081:$G1081,7)</f>
        <v>143</v>
      </c>
      <c r="I1081">
        <f>I1080+COUNTIF(전체당첨내역!$B1081:$G1081,8)</f>
        <v>139</v>
      </c>
      <c r="J1081">
        <f>J1080+COUNTIF(전체당첨내역!$B1081:$G1081,9)</f>
        <v>115</v>
      </c>
      <c r="K1081">
        <f>K1080+COUNTIF(전체당첨내역!$B1081:$G1081,10)</f>
        <v>145</v>
      </c>
      <c r="L1081">
        <f>L1080+COUNTIF(전체당첨내역!$B1081:$G1081,11)</f>
        <v>147</v>
      </c>
      <c r="M1081">
        <f>M1080+COUNTIF(전체당첨내역!$B1081:$G1081,12)</f>
        <v>156</v>
      </c>
      <c r="N1081">
        <f>N1080+COUNTIF(전체당첨내역!$B1081:$G1081,13)</f>
        <v>152</v>
      </c>
      <c r="O1081">
        <f>O1080+COUNTIF(전체당첨내역!$B1081:$G1081,14)</f>
        <v>154</v>
      </c>
      <c r="P1081">
        <f>P1080+COUNTIF(전체당첨내역!$B1081:$G1081,15)</f>
        <v>144</v>
      </c>
      <c r="Q1081">
        <f>Q1080+COUNTIF(전체당첨내역!$B1081:$G1081,16)</f>
        <v>141</v>
      </c>
      <c r="R1081">
        <f>R1080+COUNTIF(전체당첨내역!$B1081:$G1081,17)</f>
        <v>153</v>
      </c>
      <c r="S1081">
        <f>S1080+COUNTIF(전체당첨내역!$B1081:$G1081,18)</f>
        <v>161</v>
      </c>
      <c r="T1081">
        <f>T1080+COUNTIF(전체당첨내역!$B1081:$G1081,19)</f>
        <v>144</v>
      </c>
      <c r="U1081">
        <f>U1080+COUNTIF(전체당첨내역!$B1081:$G1081,20)</f>
        <v>151</v>
      </c>
      <c r="V1081">
        <f>V1080+COUNTIF(전체당첨내역!$B1081:$G1081,21)</f>
        <v>144</v>
      </c>
      <c r="W1081">
        <f>W1080+COUNTIF(전체당첨내역!$B1081:$G1081,22)</f>
        <v>128</v>
      </c>
      <c r="X1081">
        <f>X1080+COUNTIF(전체당첨내역!$B1081:$G1081,23)</f>
        <v>132</v>
      </c>
      <c r="Y1081">
        <f>Y1080+COUNTIF(전체당첨내역!$B1081:$G1081,24)</f>
        <v>145</v>
      </c>
      <c r="Z1081">
        <f>Z1080+COUNTIF(전체당첨내역!$B1081:$G1081,25)</f>
        <v>136</v>
      </c>
      <c r="AA1081">
        <f>AA1080+COUNTIF(전체당첨내역!$B1081:$G1081,26)</f>
        <v>144</v>
      </c>
      <c r="AB1081">
        <f>AB1080+COUNTIF(전체당첨내역!$B1081:$G1081,27)</f>
        <v>156</v>
      </c>
      <c r="AC1081">
        <f>AC1080+COUNTIF(전체당첨내역!$B1081:$G1081,28)</f>
        <v>131</v>
      </c>
      <c r="AD1081">
        <f>AD1080+COUNTIF(전체당첨내역!$B1081:$G1081,29)</f>
        <v>134</v>
      </c>
      <c r="AE1081">
        <f>AE1080+COUNTIF(전체당첨내역!$B1081:$G1081,30)</f>
        <v>132</v>
      </c>
      <c r="AF1081">
        <f>AF1080+COUNTIF(전체당첨내역!$B1081:$G1081,31)</f>
        <v>145</v>
      </c>
      <c r="AG1081">
        <f>AG1080+COUNTIF(전체당첨내역!$B1081:$G1081,32)</f>
        <v>128</v>
      </c>
      <c r="AH1081">
        <f>AH1080+COUNTIF(전체당첨내역!$B1081:$G1081,33)</f>
        <v>151</v>
      </c>
      <c r="AI1081">
        <f>AI1080+COUNTIF(전체당첨내역!$B1081:$G1081,34)</f>
        <v>163</v>
      </c>
      <c r="AJ1081">
        <f>AJ1080+COUNTIF(전체당첨내역!$B1081:$G1081,35)</f>
        <v>142</v>
      </c>
      <c r="AK1081">
        <f>AK1080+COUNTIF(전체당첨내역!$B1081:$G1081,36)</f>
        <v>146</v>
      </c>
      <c r="AL1081">
        <f>AL1080+COUNTIF(전체당첨내역!$B1081:$G1081,37)</f>
        <v>149</v>
      </c>
      <c r="AM1081">
        <f>AM1080+COUNTIF(전체당첨내역!$B1081:$G1081,38)</f>
        <v>143</v>
      </c>
      <c r="AN1081">
        <f>AN1080+COUNTIF(전체당첨내역!$B1081:$G1081,39)</f>
        <v>150</v>
      </c>
      <c r="AO1081">
        <f>AO1080+COUNTIF(전체당첨내역!$B1081:$G1081,40)</f>
        <v>150</v>
      </c>
      <c r="AP1081">
        <f>AP1080+COUNTIF(전체당첨내역!$B1081:$G1081,41)</f>
        <v>134</v>
      </c>
      <c r="AQ1081">
        <f>AQ1080+COUNTIF(전체당첨내역!$B1081:$G1081,42)</f>
        <v>138</v>
      </c>
      <c r="AR1081">
        <f>AR1080+COUNTIF(전체당첨내역!$B1081:$G1081,43)</f>
        <v>150</v>
      </c>
      <c r="AS1081">
        <f>AS1080+COUNTIF(전체당첨내역!$B1081:$G1081,44)</f>
        <v>143</v>
      </c>
      <c r="AT1081">
        <f>AT1080+COUNTIF(전체당첨내역!$B1081:$G1081,45)</f>
        <v>157</v>
      </c>
    </row>
    <row r="1082" spans="1:46" ht="16.5" customHeight="1">
      <c r="A1082">
        <v>1081</v>
      </c>
      <c r="B1082">
        <f>B1081+COUNTIF(전체당첨내역!$B1082:$G1082,1)</f>
        <v>151</v>
      </c>
      <c r="C1082">
        <f>C1081+COUNTIF(전체당첨내역!$B1082:$G1082,2)</f>
        <v>142</v>
      </c>
      <c r="D1082">
        <f>D1081+COUNTIF(전체당첨내역!$B1082:$G1082,3)</f>
        <v>146</v>
      </c>
      <c r="E1082">
        <f>E1081+COUNTIF(전체당첨내역!$B1082:$G1082,4)</f>
        <v>145</v>
      </c>
      <c r="F1082">
        <f>F1081+COUNTIF(전체당첨내역!$B1082:$G1082,5)</f>
        <v>140</v>
      </c>
      <c r="G1082">
        <f>G1081+COUNTIF(전체당첨내역!$B1082:$G1082,6)</f>
        <v>141</v>
      </c>
      <c r="H1082">
        <f>H1081+COUNTIF(전체당첨내역!$B1082:$G1082,7)</f>
        <v>143</v>
      </c>
      <c r="I1082">
        <f>I1081+COUNTIF(전체당첨내역!$B1082:$G1082,8)</f>
        <v>139</v>
      </c>
      <c r="J1082">
        <f>J1081+COUNTIF(전체당첨내역!$B1082:$G1082,9)</f>
        <v>116</v>
      </c>
      <c r="K1082">
        <f>K1081+COUNTIF(전체당첨내역!$B1082:$G1082,10)</f>
        <v>145</v>
      </c>
      <c r="L1082">
        <f>L1081+COUNTIF(전체당첨내역!$B1082:$G1082,11)</f>
        <v>147</v>
      </c>
      <c r="M1082">
        <f>M1081+COUNTIF(전체당첨내역!$B1082:$G1082,12)</f>
        <v>156</v>
      </c>
      <c r="N1082">
        <f>N1081+COUNTIF(전체당첨내역!$B1082:$G1082,13)</f>
        <v>152</v>
      </c>
      <c r="O1082">
        <f>O1081+COUNTIF(전체당첨내역!$B1082:$G1082,14)</f>
        <v>154</v>
      </c>
      <c r="P1082">
        <f>P1081+COUNTIF(전체당첨내역!$B1082:$G1082,15)</f>
        <v>144</v>
      </c>
      <c r="Q1082">
        <f>Q1081+COUNTIF(전체당첨내역!$B1082:$G1082,16)</f>
        <v>142</v>
      </c>
      <c r="R1082">
        <f>R1081+COUNTIF(전체당첨내역!$B1082:$G1082,17)</f>
        <v>153</v>
      </c>
      <c r="S1082">
        <f>S1081+COUNTIF(전체당첨내역!$B1082:$G1082,18)</f>
        <v>161</v>
      </c>
      <c r="T1082">
        <f>T1081+COUNTIF(전체당첨내역!$B1082:$G1082,19)</f>
        <v>144</v>
      </c>
      <c r="U1082">
        <f>U1081+COUNTIF(전체당첨내역!$B1082:$G1082,20)</f>
        <v>151</v>
      </c>
      <c r="V1082">
        <f>V1081+COUNTIF(전체당첨내역!$B1082:$G1082,21)</f>
        <v>144</v>
      </c>
      <c r="W1082">
        <f>W1081+COUNTIF(전체당첨내역!$B1082:$G1082,22)</f>
        <v>128</v>
      </c>
      <c r="X1082">
        <f>X1081+COUNTIF(전체당첨내역!$B1082:$G1082,23)</f>
        <v>133</v>
      </c>
      <c r="Y1082">
        <f>Y1081+COUNTIF(전체당첨내역!$B1082:$G1082,24)</f>
        <v>146</v>
      </c>
      <c r="Z1082">
        <f>Z1081+COUNTIF(전체당첨내역!$B1082:$G1082,25)</f>
        <v>136</v>
      </c>
      <c r="AA1082">
        <f>AA1081+COUNTIF(전체당첨내역!$B1082:$G1082,26)</f>
        <v>144</v>
      </c>
      <c r="AB1082">
        <f>AB1081+COUNTIF(전체당첨내역!$B1082:$G1082,27)</f>
        <v>156</v>
      </c>
      <c r="AC1082">
        <f>AC1081+COUNTIF(전체당첨내역!$B1082:$G1082,28)</f>
        <v>131</v>
      </c>
      <c r="AD1082">
        <f>AD1081+COUNTIF(전체당첨내역!$B1082:$G1082,29)</f>
        <v>134</v>
      </c>
      <c r="AE1082">
        <f>AE1081+COUNTIF(전체당첨내역!$B1082:$G1082,30)</f>
        <v>132</v>
      </c>
      <c r="AF1082">
        <f>AF1081+COUNTIF(전체당첨내역!$B1082:$G1082,31)</f>
        <v>145</v>
      </c>
      <c r="AG1082">
        <f>AG1081+COUNTIF(전체당첨내역!$B1082:$G1082,32)</f>
        <v>128</v>
      </c>
      <c r="AH1082">
        <f>AH1081+COUNTIF(전체당첨내역!$B1082:$G1082,33)</f>
        <v>151</v>
      </c>
      <c r="AI1082">
        <f>AI1081+COUNTIF(전체당첨내역!$B1082:$G1082,34)</f>
        <v>163</v>
      </c>
      <c r="AJ1082">
        <f>AJ1081+COUNTIF(전체당첨내역!$B1082:$G1082,35)</f>
        <v>142</v>
      </c>
      <c r="AK1082">
        <f>AK1081+COUNTIF(전체당첨내역!$B1082:$G1082,36)</f>
        <v>146</v>
      </c>
      <c r="AL1082">
        <f>AL1081+COUNTIF(전체당첨내역!$B1082:$G1082,37)</f>
        <v>149</v>
      </c>
      <c r="AM1082">
        <f>AM1081+COUNTIF(전체당첨내역!$B1082:$G1082,38)</f>
        <v>144</v>
      </c>
      <c r="AN1082">
        <f>AN1081+COUNTIF(전체당첨내역!$B1082:$G1082,39)</f>
        <v>150</v>
      </c>
      <c r="AO1082">
        <f>AO1081+COUNTIF(전체당첨내역!$B1082:$G1082,40)</f>
        <v>150</v>
      </c>
      <c r="AP1082">
        <f>AP1081+COUNTIF(전체당첨내역!$B1082:$G1082,41)</f>
        <v>134</v>
      </c>
      <c r="AQ1082">
        <f>AQ1081+COUNTIF(전체당첨내역!$B1082:$G1082,42)</f>
        <v>138</v>
      </c>
      <c r="AR1082">
        <f>AR1081+COUNTIF(전체당첨내역!$B1082:$G1082,43)</f>
        <v>150</v>
      </c>
      <c r="AS1082">
        <f>AS1081+COUNTIF(전체당첨내역!$B1082:$G1082,44)</f>
        <v>143</v>
      </c>
      <c r="AT1082">
        <f>AT1081+COUNTIF(전체당첨내역!$B1082:$G1082,45)</f>
        <v>157</v>
      </c>
    </row>
    <row r="1083" spans="1:46" ht="16.5" customHeight="1">
      <c r="A1083">
        <v>1082</v>
      </c>
      <c r="B1083">
        <f>B1082+COUNTIF(전체당첨내역!$B1083:$G1083,1)</f>
        <v>151</v>
      </c>
      <c r="C1083">
        <f>C1082+COUNTIF(전체당첨내역!$B1083:$G1083,2)</f>
        <v>142</v>
      </c>
      <c r="D1083">
        <f>D1082+COUNTIF(전체당첨내역!$B1083:$G1083,3)</f>
        <v>146</v>
      </c>
      <c r="E1083">
        <f>E1082+COUNTIF(전체당첨내역!$B1083:$G1083,4)</f>
        <v>145</v>
      </c>
      <c r="F1083">
        <f>F1082+COUNTIF(전체당첨내역!$B1083:$G1083,5)</f>
        <v>140</v>
      </c>
      <c r="G1083">
        <f>G1082+COUNTIF(전체당첨내역!$B1083:$G1083,6)</f>
        <v>141</v>
      </c>
      <c r="H1083">
        <f>H1082+COUNTIF(전체당첨내역!$B1083:$G1083,7)</f>
        <v>143</v>
      </c>
      <c r="I1083">
        <f>I1082+COUNTIF(전체당첨내역!$B1083:$G1083,8)</f>
        <v>139</v>
      </c>
      <c r="J1083">
        <f>J1082+COUNTIF(전체당첨내역!$B1083:$G1083,9)</f>
        <v>116</v>
      </c>
      <c r="K1083">
        <f>K1082+COUNTIF(전체당첨내역!$B1083:$G1083,10)</f>
        <v>145</v>
      </c>
      <c r="L1083">
        <f>L1082+COUNTIF(전체당첨내역!$B1083:$G1083,11)</f>
        <v>147</v>
      </c>
      <c r="M1083">
        <f>M1082+COUNTIF(전체당첨내역!$B1083:$G1083,12)</f>
        <v>156</v>
      </c>
      <c r="N1083">
        <f>N1082+COUNTIF(전체당첨내역!$B1083:$G1083,13)</f>
        <v>152</v>
      </c>
      <c r="O1083">
        <f>O1082+COUNTIF(전체당첨내역!$B1083:$G1083,14)</f>
        <v>154</v>
      </c>
      <c r="P1083">
        <f>P1082+COUNTIF(전체당첨내역!$B1083:$G1083,15)</f>
        <v>144</v>
      </c>
      <c r="Q1083">
        <f>Q1082+COUNTIF(전체당첨내역!$B1083:$G1083,16)</f>
        <v>142</v>
      </c>
      <c r="R1083">
        <f>R1082+COUNTIF(전체당첨내역!$B1083:$G1083,17)</f>
        <v>153</v>
      </c>
      <c r="S1083">
        <f>S1082+COUNTIF(전체당첨내역!$B1083:$G1083,18)</f>
        <v>161</v>
      </c>
      <c r="T1083">
        <f>T1082+COUNTIF(전체당첨내역!$B1083:$G1083,19)</f>
        <v>144</v>
      </c>
      <c r="U1083">
        <f>U1082+COUNTIF(전체당첨내역!$B1083:$G1083,20)</f>
        <v>151</v>
      </c>
      <c r="V1083">
        <f>V1082+COUNTIF(전체당첨내역!$B1083:$G1083,21)</f>
        <v>145</v>
      </c>
      <c r="W1083">
        <f>W1082+COUNTIF(전체당첨내역!$B1083:$G1083,22)</f>
        <v>128</v>
      </c>
      <c r="X1083">
        <f>X1082+COUNTIF(전체당첨내역!$B1083:$G1083,23)</f>
        <v>133</v>
      </c>
      <c r="Y1083">
        <f>Y1082+COUNTIF(전체당첨내역!$B1083:$G1083,24)</f>
        <v>146</v>
      </c>
      <c r="Z1083">
        <f>Z1082+COUNTIF(전체당첨내역!$B1083:$G1083,25)</f>
        <v>136</v>
      </c>
      <c r="AA1083">
        <f>AA1082+COUNTIF(전체당첨내역!$B1083:$G1083,26)</f>
        <v>145</v>
      </c>
      <c r="AB1083">
        <f>AB1082+COUNTIF(전체당첨내역!$B1083:$G1083,27)</f>
        <v>157</v>
      </c>
      <c r="AC1083">
        <f>AC1082+COUNTIF(전체당첨내역!$B1083:$G1083,28)</f>
        <v>131</v>
      </c>
      <c r="AD1083">
        <f>AD1082+COUNTIF(전체당첨내역!$B1083:$G1083,29)</f>
        <v>134</v>
      </c>
      <c r="AE1083">
        <f>AE1082+COUNTIF(전체당첨내역!$B1083:$G1083,30)</f>
        <v>132</v>
      </c>
      <c r="AF1083">
        <f>AF1082+COUNTIF(전체당첨내역!$B1083:$G1083,31)</f>
        <v>145</v>
      </c>
      <c r="AG1083">
        <f>AG1082+COUNTIF(전체당첨내역!$B1083:$G1083,32)</f>
        <v>129</v>
      </c>
      <c r="AH1083">
        <f>AH1082+COUNTIF(전체당첨내역!$B1083:$G1083,33)</f>
        <v>151</v>
      </c>
      <c r="AI1083">
        <f>AI1082+COUNTIF(전체당첨내역!$B1083:$G1083,34)</f>
        <v>164</v>
      </c>
      <c r="AJ1083">
        <f>AJ1082+COUNTIF(전체당첨내역!$B1083:$G1083,35)</f>
        <v>142</v>
      </c>
      <c r="AK1083">
        <f>AK1082+COUNTIF(전체당첨내역!$B1083:$G1083,36)</f>
        <v>146</v>
      </c>
      <c r="AL1083">
        <f>AL1082+COUNTIF(전체당첨내역!$B1083:$G1083,37)</f>
        <v>149</v>
      </c>
      <c r="AM1083">
        <f>AM1082+COUNTIF(전체당첨내역!$B1083:$G1083,38)</f>
        <v>144</v>
      </c>
      <c r="AN1083">
        <f>AN1082+COUNTIF(전체당첨내역!$B1083:$G1083,39)</f>
        <v>150</v>
      </c>
      <c r="AO1083">
        <f>AO1082+COUNTIF(전체당첨내역!$B1083:$G1083,40)</f>
        <v>150</v>
      </c>
      <c r="AP1083">
        <f>AP1082+COUNTIF(전체당첨내역!$B1083:$G1083,41)</f>
        <v>134</v>
      </c>
      <c r="AQ1083">
        <f>AQ1082+COUNTIF(전체당첨내역!$B1083:$G1083,42)</f>
        <v>139</v>
      </c>
      <c r="AR1083">
        <f>AR1082+COUNTIF(전체당첨내역!$B1083:$G1083,43)</f>
        <v>150</v>
      </c>
      <c r="AS1083">
        <f>AS1082+COUNTIF(전체당첨내역!$B1083:$G1083,44)</f>
        <v>143</v>
      </c>
      <c r="AT1083">
        <f>AT1082+COUNTIF(전체당첨내역!$B1083:$G1083,45)</f>
        <v>157</v>
      </c>
    </row>
    <row r="1084" spans="1:46" ht="16.5" customHeight="1">
      <c r="A1084">
        <v>1083</v>
      </c>
      <c r="B1084">
        <f>B1083+COUNTIF(전체당첨내역!$B1084:$G1084,1)</f>
        <v>151</v>
      </c>
      <c r="C1084">
        <f>C1083+COUNTIF(전체당첨내역!$B1084:$G1084,2)</f>
        <v>142</v>
      </c>
      <c r="D1084">
        <f>D1083+COUNTIF(전체당첨내역!$B1084:$G1084,3)</f>
        <v>147</v>
      </c>
      <c r="E1084">
        <f>E1083+COUNTIF(전체당첨내역!$B1084:$G1084,4)</f>
        <v>145</v>
      </c>
      <c r="F1084">
        <f>F1083+COUNTIF(전체당첨내역!$B1084:$G1084,5)</f>
        <v>140</v>
      </c>
      <c r="G1084">
        <f>G1083+COUNTIF(전체당첨내역!$B1084:$G1084,6)</f>
        <v>141</v>
      </c>
      <c r="H1084">
        <f>H1083+COUNTIF(전체당첨내역!$B1084:$G1084,7)</f>
        <v>144</v>
      </c>
      <c r="I1084">
        <f>I1083+COUNTIF(전체당첨내역!$B1084:$G1084,8)</f>
        <v>139</v>
      </c>
      <c r="J1084">
        <f>J1083+COUNTIF(전체당첨내역!$B1084:$G1084,9)</f>
        <v>116</v>
      </c>
      <c r="K1084">
        <f>K1083+COUNTIF(전체당첨내역!$B1084:$G1084,10)</f>
        <v>145</v>
      </c>
      <c r="L1084">
        <f>L1083+COUNTIF(전체당첨내역!$B1084:$G1084,11)</f>
        <v>147</v>
      </c>
      <c r="M1084">
        <f>M1083+COUNTIF(전체당첨내역!$B1084:$G1084,12)</f>
        <v>156</v>
      </c>
      <c r="N1084">
        <f>N1083+COUNTIF(전체당첨내역!$B1084:$G1084,13)</f>
        <v>152</v>
      </c>
      <c r="O1084">
        <f>O1083+COUNTIF(전체당첨내역!$B1084:$G1084,14)</f>
        <v>155</v>
      </c>
      <c r="P1084">
        <f>P1083+COUNTIF(전체당첨내역!$B1084:$G1084,15)</f>
        <v>145</v>
      </c>
      <c r="Q1084">
        <f>Q1083+COUNTIF(전체당첨내역!$B1084:$G1084,16)</f>
        <v>142</v>
      </c>
      <c r="R1084">
        <f>R1083+COUNTIF(전체당첨내역!$B1084:$G1084,17)</f>
        <v>153</v>
      </c>
      <c r="S1084">
        <f>S1083+COUNTIF(전체당첨내역!$B1084:$G1084,18)</f>
        <v>161</v>
      </c>
      <c r="T1084">
        <f>T1083+COUNTIF(전체당첨내역!$B1084:$G1084,19)</f>
        <v>144</v>
      </c>
      <c r="U1084">
        <f>U1083+COUNTIF(전체당첨내역!$B1084:$G1084,20)</f>
        <v>151</v>
      </c>
      <c r="V1084">
        <f>V1083+COUNTIF(전체당첨내역!$B1084:$G1084,21)</f>
        <v>145</v>
      </c>
      <c r="W1084">
        <f>W1083+COUNTIF(전체당첨내역!$B1084:$G1084,22)</f>
        <v>129</v>
      </c>
      <c r="X1084">
        <f>X1083+COUNTIF(전체당첨내역!$B1084:$G1084,23)</f>
        <v>133</v>
      </c>
      <c r="Y1084">
        <f>Y1083+COUNTIF(전체당첨내역!$B1084:$G1084,24)</f>
        <v>146</v>
      </c>
      <c r="Z1084">
        <f>Z1083+COUNTIF(전체당첨내역!$B1084:$G1084,25)</f>
        <v>136</v>
      </c>
      <c r="AA1084">
        <f>AA1083+COUNTIF(전체당첨내역!$B1084:$G1084,26)</f>
        <v>145</v>
      </c>
      <c r="AB1084">
        <f>AB1083+COUNTIF(전체당첨내역!$B1084:$G1084,27)</f>
        <v>157</v>
      </c>
      <c r="AC1084">
        <f>AC1083+COUNTIF(전체당첨내역!$B1084:$G1084,28)</f>
        <v>131</v>
      </c>
      <c r="AD1084">
        <f>AD1083+COUNTIF(전체당첨내역!$B1084:$G1084,29)</f>
        <v>134</v>
      </c>
      <c r="AE1084">
        <f>AE1083+COUNTIF(전체당첨내역!$B1084:$G1084,30)</f>
        <v>132</v>
      </c>
      <c r="AF1084">
        <f>AF1083+COUNTIF(전체당첨내역!$B1084:$G1084,31)</f>
        <v>145</v>
      </c>
      <c r="AG1084">
        <f>AG1083+COUNTIF(전체당첨내역!$B1084:$G1084,32)</f>
        <v>129</v>
      </c>
      <c r="AH1084">
        <f>AH1083+COUNTIF(전체당첨내역!$B1084:$G1084,33)</f>
        <v>151</v>
      </c>
      <c r="AI1084">
        <f>AI1083+COUNTIF(전체당첨내역!$B1084:$G1084,34)</f>
        <v>164</v>
      </c>
      <c r="AJ1084">
        <f>AJ1083+COUNTIF(전체당첨내역!$B1084:$G1084,35)</f>
        <v>142</v>
      </c>
      <c r="AK1084">
        <f>AK1083+COUNTIF(전체당첨내역!$B1084:$G1084,36)</f>
        <v>146</v>
      </c>
      <c r="AL1084">
        <f>AL1083+COUNTIF(전체당첨내역!$B1084:$G1084,37)</f>
        <v>149</v>
      </c>
      <c r="AM1084">
        <f>AM1083+COUNTIF(전체당첨내역!$B1084:$G1084,38)</f>
        <v>145</v>
      </c>
      <c r="AN1084">
        <f>AN1083+COUNTIF(전체당첨내역!$B1084:$G1084,39)</f>
        <v>150</v>
      </c>
      <c r="AO1084">
        <f>AO1083+COUNTIF(전체당첨내역!$B1084:$G1084,40)</f>
        <v>150</v>
      </c>
      <c r="AP1084">
        <f>AP1083+COUNTIF(전체당첨내역!$B1084:$G1084,41)</f>
        <v>134</v>
      </c>
      <c r="AQ1084">
        <f>AQ1083+COUNTIF(전체당첨내역!$B1084:$G1084,42)</f>
        <v>139</v>
      </c>
      <c r="AR1084">
        <f>AR1083+COUNTIF(전체당첨내역!$B1084:$G1084,43)</f>
        <v>150</v>
      </c>
      <c r="AS1084">
        <f>AS1083+COUNTIF(전체당첨내역!$B1084:$G1084,44)</f>
        <v>143</v>
      </c>
      <c r="AT1084">
        <f>AT1083+COUNTIF(전체당첨내역!$B1084:$G1084,45)</f>
        <v>157</v>
      </c>
    </row>
    <row r="1085" spans="1:46" ht="16.5" customHeight="1">
      <c r="A1085">
        <v>1084</v>
      </c>
      <c r="B1085">
        <f>B1084+COUNTIF(전체당첨내역!$B1085:$G1085,1)</f>
        <v>151</v>
      </c>
      <c r="C1085">
        <f>C1084+COUNTIF(전체당첨내역!$B1085:$G1085,2)</f>
        <v>142</v>
      </c>
      <c r="D1085">
        <f>D1084+COUNTIF(전체당첨내역!$B1085:$G1085,3)</f>
        <v>147</v>
      </c>
      <c r="E1085">
        <f>E1084+COUNTIF(전체당첨내역!$B1085:$G1085,4)</f>
        <v>145</v>
      </c>
      <c r="F1085">
        <f>F1084+COUNTIF(전체당첨내역!$B1085:$G1085,5)</f>
        <v>140</v>
      </c>
      <c r="G1085">
        <f>G1084+COUNTIF(전체당첨내역!$B1085:$G1085,6)</f>
        <v>141</v>
      </c>
      <c r="H1085">
        <f>H1084+COUNTIF(전체당첨내역!$B1085:$G1085,7)</f>
        <v>144</v>
      </c>
      <c r="I1085">
        <f>I1084+COUNTIF(전체당첨내역!$B1085:$G1085,8)</f>
        <v>140</v>
      </c>
      <c r="J1085">
        <f>J1084+COUNTIF(전체당첨내역!$B1085:$G1085,9)</f>
        <v>116</v>
      </c>
      <c r="K1085">
        <f>K1084+COUNTIF(전체당첨내역!$B1085:$G1085,10)</f>
        <v>145</v>
      </c>
      <c r="L1085">
        <f>L1084+COUNTIF(전체당첨내역!$B1085:$G1085,11)</f>
        <v>147</v>
      </c>
      <c r="M1085">
        <f>M1084+COUNTIF(전체당첨내역!$B1085:$G1085,12)</f>
        <v>157</v>
      </c>
      <c r="N1085">
        <f>N1084+COUNTIF(전체당첨내역!$B1085:$G1085,13)</f>
        <v>153</v>
      </c>
      <c r="O1085">
        <f>O1084+COUNTIF(전체당첨내역!$B1085:$G1085,14)</f>
        <v>155</v>
      </c>
      <c r="P1085">
        <f>P1084+COUNTIF(전체당첨내역!$B1085:$G1085,15)</f>
        <v>145</v>
      </c>
      <c r="Q1085">
        <f>Q1084+COUNTIF(전체당첨내역!$B1085:$G1085,16)</f>
        <v>142</v>
      </c>
      <c r="R1085">
        <f>R1084+COUNTIF(전체당첨내역!$B1085:$G1085,17)</f>
        <v>153</v>
      </c>
      <c r="S1085">
        <f>S1084+COUNTIF(전체당첨내역!$B1085:$G1085,18)</f>
        <v>161</v>
      </c>
      <c r="T1085">
        <f>T1084+COUNTIF(전체당첨내역!$B1085:$G1085,19)</f>
        <v>144</v>
      </c>
      <c r="U1085">
        <f>U1084+COUNTIF(전체당첨내역!$B1085:$G1085,20)</f>
        <v>151</v>
      </c>
      <c r="V1085">
        <f>V1084+COUNTIF(전체당첨내역!$B1085:$G1085,21)</f>
        <v>145</v>
      </c>
      <c r="W1085">
        <f>W1084+COUNTIF(전체당첨내역!$B1085:$G1085,22)</f>
        <v>129</v>
      </c>
      <c r="X1085">
        <f>X1084+COUNTIF(전체당첨내역!$B1085:$G1085,23)</f>
        <v>133</v>
      </c>
      <c r="Y1085">
        <f>Y1084+COUNTIF(전체당첨내역!$B1085:$G1085,24)</f>
        <v>146</v>
      </c>
      <c r="Z1085">
        <f>Z1084+COUNTIF(전체당첨내역!$B1085:$G1085,25)</f>
        <v>136</v>
      </c>
      <c r="AA1085">
        <f>AA1084+COUNTIF(전체당첨내역!$B1085:$G1085,26)</f>
        <v>145</v>
      </c>
      <c r="AB1085">
        <f>AB1084+COUNTIF(전체당첨내역!$B1085:$G1085,27)</f>
        <v>157</v>
      </c>
      <c r="AC1085">
        <f>AC1084+COUNTIF(전체당첨내역!$B1085:$G1085,28)</f>
        <v>131</v>
      </c>
      <c r="AD1085">
        <f>AD1084+COUNTIF(전체당첨내역!$B1085:$G1085,29)</f>
        <v>135</v>
      </c>
      <c r="AE1085">
        <f>AE1084+COUNTIF(전체당첨내역!$B1085:$G1085,30)</f>
        <v>132</v>
      </c>
      <c r="AF1085">
        <f>AF1084+COUNTIF(전체당첨내역!$B1085:$G1085,31)</f>
        <v>145</v>
      </c>
      <c r="AG1085">
        <f>AG1084+COUNTIF(전체당첨내역!$B1085:$G1085,32)</f>
        <v>129</v>
      </c>
      <c r="AH1085">
        <f>AH1084+COUNTIF(전체당첨내역!$B1085:$G1085,33)</f>
        <v>152</v>
      </c>
      <c r="AI1085">
        <f>AI1084+COUNTIF(전체당첨내역!$B1085:$G1085,34)</f>
        <v>164</v>
      </c>
      <c r="AJ1085">
        <f>AJ1084+COUNTIF(전체당첨내역!$B1085:$G1085,35)</f>
        <v>142</v>
      </c>
      <c r="AK1085">
        <f>AK1084+COUNTIF(전체당첨내역!$B1085:$G1085,36)</f>
        <v>146</v>
      </c>
      <c r="AL1085">
        <f>AL1084+COUNTIF(전체당첨내역!$B1085:$G1085,37)</f>
        <v>149</v>
      </c>
      <c r="AM1085">
        <f>AM1084+COUNTIF(전체당첨내역!$B1085:$G1085,38)</f>
        <v>145</v>
      </c>
      <c r="AN1085">
        <f>AN1084+COUNTIF(전체당첨내역!$B1085:$G1085,39)</f>
        <v>150</v>
      </c>
      <c r="AO1085">
        <f>AO1084+COUNTIF(전체당첨내역!$B1085:$G1085,40)</f>
        <v>150</v>
      </c>
      <c r="AP1085">
        <f>AP1084+COUNTIF(전체당첨내역!$B1085:$G1085,41)</f>
        <v>134</v>
      </c>
      <c r="AQ1085">
        <f>AQ1084+COUNTIF(전체당첨내역!$B1085:$G1085,42)</f>
        <v>140</v>
      </c>
      <c r="AR1085">
        <f>AR1084+COUNTIF(전체당첨내역!$B1085:$G1085,43)</f>
        <v>150</v>
      </c>
      <c r="AS1085">
        <f>AS1084+COUNTIF(전체당첨내역!$B1085:$G1085,44)</f>
        <v>143</v>
      </c>
      <c r="AT1085">
        <f>AT1084+COUNTIF(전체당첨내역!$B1085:$G1085,45)</f>
        <v>157</v>
      </c>
    </row>
    <row r="1086" spans="1:46" ht="16.5" customHeight="1">
      <c r="A1086">
        <v>1085</v>
      </c>
      <c r="B1086">
        <f>B1085+COUNTIF(전체당첨내역!$B1086:$G1086,1)</f>
        <v>151</v>
      </c>
      <c r="C1086">
        <f>C1085+COUNTIF(전체당첨내역!$B1086:$G1086,2)</f>
        <v>142</v>
      </c>
      <c r="D1086">
        <f>D1085+COUNTIF(전체당첨내역!$B1086:$G1086,3)</f>
        <v>147</v>
      </c>
      <c r="E1086">
        <f>E1085+COUNTIF(전체당첨내역!$B1086:$G1086,4)</f>
        <v>146</v>
      </c>
      <c r="F1086">
        <f>F1085+COUNTIF(전체당첨내역!$B1086:$G1086,5)</f>
        <v>140</v>
      </c>
      <c r="G1086">
        <f>G1085+COUNTIF(전체당첨내역!$B1086:$G1086,6)</f>
        <v>141</v>
      </c>
      <c r="H1086">
        <f>H1085+COUNTIF(전체당첨내역!$B1086:$G1086,7)</f>
        <v>145</v>
      </c>
      <c r="I1086">
        <f>I1085+COUNTIF(전체당첨내역!$B1086:$G1086,8)</f>
        <v>140</v>
      </c>
      <c r="J1086">
        <f>J1085+COUNTIF(전체당첨내역!$B1086:$G1086,9)</f>
        <v>116</v>
      </c>
      <c r="K1086">
        <f>K1085+COUNTIF(전체당첨내역!$B1086:$G1086,10)</f>
        <v>145</v>
      </c>
      <c r="L1086">
        <f>L1085+COUNTIF(전체당첨내역!$B1086:$G1086,11)</f>
        <v>147</v>
      </c>
      <c r="M1086">
        <f>M1085+COUNTIF(전체당첨내역!$B1086:$G1086,12)</f>
        <v>157</v>
      </c>
      <c r="N1086">
        <f>N1085+COUNTIF(전체당첨내역!$B1086:$G1086,13)</f>
        <v>153</v>
      </c>
      <c r="O1086">
        <f>O1085+COUNTIF(전체당첨내역!$B1086:$G1086,14)</f>
        <v>155</v>
      </c>
      <c r="P1086">
        <f>P1085+COUNTIF(전체당첨내역!$B1086:$G1086,15)</f>
        <v>145</v>
      </c>
      <c r="Q1086">
        <f>Q1085+COUNTIF(전체당첨내역!$B1086:$G1086,16)</f>
        <v>142</v>
      </c>
      <c r="R1086">
        <f>R1085+COUNTIF(전체당첨내역!$B1086:$G1086,17)</f>
        <v>154</v>
      </c>
      <c r="S1086">
        <f>S1085+COUNTIF(전체당첨내역!$B1086:$G1086,18)</f>
        <v>162</v>
      </c>
      <c r="T1086">
        <f>T1085+COUNTIF(전체당첨내역!$B1086:$G1086,19)</f>
        <v>144</v>
      </c>
      <c r="U1086">
        <f>U1085+COUNTIF(전체당첨내역!$B1086:$G1086,20)</f>
        <v>151</v>
      </c>
      <c r="V1086">
        <f>V1085+COUNTIF(전체당첨내역!$B1086:$G1086,21)</f>
        <v>145</v>
      </c>
      <c r="W1086">
        <f>W1085+COUNTIF(전체당첨내역!$B1086:$G1086,22)</f>
        <v>129</v>
      </c>
      <c r="X1086">
        <f>X1085+COUNTIF(전체당첨내역!$B1086:$G1086,23)</f>
        <v>133</v>
      </c>
      <c r="Y1086">
        <f>Y1085+COUNTIF(전체당첨내역!$B1086:$G1086,24)</f>
        <v>146</v>
      </c>
      <c r="Z1086">
        <f>Z1085+COUNTIF(전체당첨내역!$B1086:$G1086,25)</f>
        <v>136</v>
      </c>
      <c r="AA1086">
        <f>AA1085+COUNTIF(전체당첨내역!$B1086:$G1086,26)</f>
        <v>145</v>
      </c>
      <c r="AB1086">
        <f>AB1085+COUNTIF(전체당첨내역!$B1086:$G1086,27)</f>
        <v>157</v>
      </c>
      <c r="AC1086">
        <f>AC1085+COUNTIF(전체당첨내역!$B1086:$G1086,28)</f>
        <v>131</v>
      </c>
      <c r="AD1086">
        <f>AD1085+COUNTIF(전체당첨내역!$B1086:$G1086,29)</f>
        <v>135</v>
      </c>
      <c r="AE1086">
        <f>AE1085+COUNTIF(전체당첨내역!$B1086:$G1086,30)</f>
        <v>132</v>
      </c>
      <c r="AF1086">
        <f>AF1085+COUNTIF(전체당첨내역!$B1086:$G1086,31)</f>
        <v>145</v>
      </c>
      <c r="AG1086">
        <f>AG1085+COUNTIF(전체당첨내역!$B1086:$G1086,32)</f>
        <v>129</v>
      </c>
      <c r="AH1086">
        <f>AH1085+COUNTIF(전체당첨내역!$B1086:$G1086,33)</f>
        <v>152</v>
      </c>
      <c r="AI1086">
        <f>AI1085+COUNTIF(전체당첨내역!$B1086:$G1086,34)</f>
        <v>164</v>
      </c>
      <c r="AJ1086">
        <f>AJ1085+COUNTIF(전체당첨내역!$B1086:$G1086,35)</f>
        <v>142</v>
      </c>
      <c r="AK1086">
        <f>AK1085+COUNTIF(전체당첨내역!$B1086:$G1086,36)</f>
        <v>146</v>
      </c>
      <c r="AL1086">
        <f>AL1085+COUNTIF(전체당첨내역!$B1086:$G1086,37)</f>
        <v>149</v>
      </c>
      <c r="AM1086">
        <f>AM1085+COUNTIF(전체당첨내역!$B1086:$G1086,38)</f>
        <v>146</v>
      </c>
      <c r="AN1086">
        <f>AN1085+COUNTIF(전체당첨내역!$B1086:$G1086,39)</f>
        <v>150</v>
      </c>
      <c r="AO1086">
        <f>AO1085+COUNTIF(전체당첨내역!$B1086:$G1086,40)</f>
        <v>150</v>
      </c>
      <c r="AP1086">
        <f>AP1085+COUNTIF(전체당첨내역!$B1086:$G1086,41)</f>
        <v>134</v>
      </c>
      <c r="AQ1086">
        <f>AQ1085+COUNTIF(전체당첨내역!$B1086:$G1086,42)</f>
        <v>140</v>
      </c>
      <c r="AR1086">
        <f>AR1085+COUNTIF(전체당첨내역!$B1086:$G1086,43)</f>
        <v>150</v>
      </c>
      <c r="AS1086">
        <f>AS1085+COUNTIF(전체당첨내역!$B1086:$G1086,44)</f>
        <v>144</v>
      </c>
      <c r="AT1086">
        <f>AT1085+COUNTIF(전체당첨내역!$B1086:$G1086,45)</f>
        <v>157</v>
      </c>
    </row>
    <row r="1087" spans="1:46" ht="16.5" customHeight="1">
      <c r="A1087">
        <v>1086</v>
      </c>
      <c r="B1087">
        <f>B1086+COUNTIF(전체당첨내역!$B1087:$G1087,1)</f>
        <v>151</v>
      </c>
      <c r="C1087">
        <f>C1086+COUNTIF(전체당첨내역!$B1087:$G1087,2)</f>
        <v>142</v>
      </c>
      <c r="D1087">
        <f>D1086+COUNTIF(전체당첨내역!$B1087:$G1087,3)</f>
        <v>147</v>
      </c>
      <c r="E1087">
        <f>E1086+COUNTIF(전체당첨내역!$B1087:$G1087,4)</f>
        <v>146</v>
      </c>
      <c r="F1087">
        <f>F1086+COUNTIF(전체당첨내역!$B1087:$G1087,5)</f>
        <v>140</v>
      </c>
      <c r="G1087">
        <f>G1086+COUNTIF(전체당첨내역!$B1087:$G1087,6)</f>
        <v>141</v>
      </c>
      <c r="H1087">
        <f>H1086+COUNTIF(전체당첨내역!$B1087:$G1087,7)</f>
        <v>145</v>
      </c>
      <c r="I1087">
        <f>I1086+COUNTIF(전체당첨내역!$B1087:$G1087,8)</f>
        <v>140</v>
      </c>
      <c r="J1087">
        <f>J1086+COUNTIF(전체당첨내역!$B1087:$G1087,9)</f>
        <v>116</v>
      </c>
      <c r="K1087">
        <f>K1086+COUNTIF(전체당첨내역!$B1087:$G1087,10)</f>
        <v>145</v>
      </c>
      <c r="L1087">
        <f>L1086+COUNTIF(전체당첨내역!$B1087:$G1087,11)</f>
        <v>148</v>
      </c>
      <c r="M1087">
        <f>M1086+COUNTIF(전체당첨내역!$B1087:$G1087,12)</f>
        <v>157</v>
      </c>
      <c r="N1087">
        <f>N1086+COUNTIF(전체당첨내역!$B1087:$G1087,13)</f>
        <v>153</v>
      </c>
      <c r="O1087">
        <f>O1086+COUNTIF(전체당첨내역!$B1087:$G1087,14)</f>
        <v>155</v>
      </c>
      <c r="P1087">
        <f>P1086+COUNTIF(전체당첨내역!$B1087:$G1087,15)</f>
        <v>145</v>
      </c>
      <c r="Q1087">
        <f>Q1086+COUNTIF(전체당첨내역!$B1087:$G1087,16)</f>
        <v>143</v>
      </c>
      <c r="R1087">
        <f>R1086+COUNTIF(전체당첨내역!$B1087:$G1087,17)</f>
        <v>154</v>
      </c>
      <c r="S1087">
        <f>S1086+COUNTIF(전체당첨내역!$B1087:$G1087,18)</f>
        <v>162</v>
      </c>
      <c r="T1087">
        <f>T1086+COUNTIF(전체당첨내역!$B1087:$G1087,19)</f>
        <v>144</v>
      </c>
      <c r="U1087">
        <f>U1086+COUNTIF(전체당첨내역!$B1087:$G1087,20)</f>
        <v>151</v>
      </c>
      <c r="V1087">
        <f>V1086+COUNTIF(전체당첨내역!$B1087:$G1087,21)</f>
        <v>145</v>
      </c>
      <c r="W1087">
        <f>W1086+COUNTIF(전체당첨내역!$B1087:$G1087,22)</f>
        <v>129</v>
      </c>
      <c r="X1087">
        <f>X1086+COUNTIF(전체당첨내역!$B1087:$G1087,23)</f>
        <v>133</v>
      </c>
      <c r="Y1087">
        <f>Y1086+COUNTIF(전체당첨내역!$B1087:$G1087,24)</f>
        <v>146</v>
      </c>
      <c r="Z1087">
        <f>Z1086+COUNTIF(전체당첨내역!$B1087:$G1087,25)</f>
        <v>137</v>
      </c>
      <c r="AA1087">
        <f>AA1086+COUNTIF(전체당첨내역!$B1087:$G1087,26)</f>
        <v>145</v>
      </c>
      <c r="AB1087">
        <f>AB1086+COUNTIF(전체당첨내역!$B1087:$G1087,27)</f>
        <v>158</v>
      </c>
      <c r="AC1087">
        <f>AC1086+COUNTIF(전체당첨내역!$B1087:$G1087,28)</f>
        <v>131</v>
      </c>
      <c r="AD1087">
        <f>AD1086+COUNTIF(전체당첨내역!$B1087:$G1087,29)</f>
        <v>135</v>
      </c>
      <c r="AE1087">
        <f>AE1086+COUNTIF(전체당첨내역!$B1087:$G1087,30)</f>
        <v>132</v>
      </c>
      <c r="AF1087">
        <f>AF1086+COUNTIF(전체당첨내역!$B1087:$G1087,31)</f>
        <v>145</v>
      </c>
      <c r="AG1087">
        <f>AG1086+COUNTIF(전체당첨내역!$B1087:$G1087,32)</f>
        <v>129</v>
      </c>
      <c r="AH1087">
        <f>AH1086+COUNTIF(전체당첨내역!$B1087:$G1087,33)</f>
        <v>152</v>
      </c>
      <c r="AI1087">
        <f>AI1086+COUNTIF(전체당첨내역!$B1087:$G1087,34)</f>
        <v>164</v>
      </c>
      <c r="AJ1087">
        <f>AJ1086+COUNTIF(전체당첨내역!$B1087:$G1087,35)</f>
        <v>143</v>
      </c>
      <c r="AK1087">
        <f>AK1086+COUNTIF(전체당첨내역!$B1087:$G1087,36)</f>
        <v>147</v>
      </c>
      <c r="AL1087">
        <f>AL1086+COUNTIF(전체당첨내역!$B1087:$G1087,37)</f>
        <v>149</v>
      </c>
      <c r="AM1087">
        <f>AM1086+COUNTIF(전체당첨내역!$B1087:$G1087,38)</f>
        <v>146</v>
      </c>
      <c r="AN1087">
        <f>AN1086+COUNTIF(전체당첨내역!$B1087:$G1087,39)</f>
        <v>150</v>
      </c>
      <c r="AO1087">
        <f>AO1086+COUNTIF(전체당첨내역!$B1087:$G1087,40)</f>
        <v>150</v>
      </c>
      <c r="AP1087">
        <f>AP1086+COUNTIF(전체당첨내역!$B1087:$G1087,41)</f>
        <v>134</v>
      </c>
      <c r="AQ1087">
        <f>AQ1086+COUNTIF(전체당첨내역!$B1087:$G1087,42)</f>
        <v>140</v>
      </c>
      <c r="AR1087">
        <f>AR1086+COUNTIF(전체당첨내역!$B1087:$G1087,43)</f>
        <v>150</v>
      </c>
      <c r="AS1087">
        <f>AS1086+COUNTIF(전체당첨내역!$B1087:$G1087,44)</f>
        <v>144</v>
      </c>
      <c r="AT1087">
        <f>AT1086+COUNTIF(전체당첨내역!$B1087:$G1087,45)</f>
        <v>157</v>
      </c>
    </row>
    <row r="1088" spans="1:46" ht="16.5" customHeight="1">
      <c r="A1088">
        <v>1087</v>
      </c>
      <c r="B1088">
        <f>B1087+COUNTIF(전체당첨내역!$B1088:$G1088,1)</f>
        <v>151</v>
      </c>
      <c r="C1088">
        <f>C1087+COUNTIF(전체당첨내역!$B1088:$G1088,2)</f>
        <v>142</v>
      </c>
      <c r="D1088">
        <f>D1087+COUNTIF(전체당첨내역!$B1088:$G1088,3)</f>
        <v>147</v>
      </c>
      <c r="E1088">
        <f>E1087+COUNTIF(전체당첨내역!$B1088:$G1088,4)</f>
        <v>146</v>
      </c>
      <c r="F1088">
        <f>F1087+COUNTIF(전체당첨내역!$B1088:$G1088,5)</f>
        <v>140</v>
      </c>
      <c r="G1088">
        <f>G1087+COUNTIF(전체당첨내역!$B1088:$G1088,6)</f>
        <v>141</v>
      </c>
      <c r="H1088">
        <f>H1087+COUNTIF(전체당첨내역!$B1088:$G1088,7)</f>
        <v>145</v>
      </c>
      <c r="I1088">
        <f>I1087+COUNTIF(전체당첨내역!$B1088:$G1088,8)</f>
        <v>140</v>
      </c>
      <c r="J1088">
        <f>J1087+COUNTIF(전체당첨내역!$B1088:$G1088,9)</f>
        <v>116</v>
      </c>
      <c r="K1088">
        <f>K1087+COUNTIF(전체당첨내역!$B1088:$G1088,10)</f>
        <v>145</v>
      </c>
      <c r="L1088">
        <f>L1087+COUNTIF(전체당첨내역!$B1088:$G1088,11)</f>
        <v>148</v>
      </c>
      <c r="M1088">
        <f>M1087+COUNTIF(전체당첨내역!$B1088:$G1088,12)</f>
        <v>157</v>
      </c>
      <c r="N1088">
        <f>N1087+COUNTIF(전체당첨내역!$B1088:$G1088,13)</f>
        <v>154</v>
      </c>
      <c r="O1088">
        <f>O1087+COUNTIF(전체당첨내역!$B1088:$G1088,14)</f>
        <v>156</v>
      </c>
      <c r="P1088">
        <f>P1087+COUNTIF(전체당첨내역!$B1088:$G1088,15)</f>
        <v>145</v>
      </c>
      <c r="Q1088">
        <f>Q1087+COUNTIF(전체당첨내역!$B1088:$G1088,16)</f>
        <v>143</v>
      </c>
      <c r="R1088">
        <f>R1087+COUNTIF(전체당첨내역!$B1088:$G1088,17)</f>
        <v>154</v>
      </c>
      <c r="S1088">
        <f>S1087+COUNTIF(전체당첨내역!$B1088:$G1088,18)</f>
        <v>163</v>
      </c>
      <c r="T1088">
        <f>T1087+COUNTIF(전체당첨내역!$B1088:$G1088,19)</f>
        <v>144</v>
      </c>
      <c r="U1088">
        <f>U1087+COUNTIF(전체당첨내역!$B1088:$G1088,20)</f>
        <v>151</v>
      </c>
      <c r="V1088">
        <f>V1087+COUNTIF(전체당첨내역!$B1088:$G1088,21)</f>
        <v>146</v>
      </c>
      <c r="W1088">
        <f>W1087+COUNTIF(전체당첨내역!$B1088:$G1088,22)</f>
        <v>129</v>
      </c>
      <c r="X1088">
        <f>X1087+COUNTIF(전체당첨내역!$B1088:$G1088,23)</f>
        <v>133</v>
      </c>
      <c r="Y1088">
        <f>Y1087+COUNTIF(전체당첨내역!$B1088:$G1088,24)</f>
        <v>146</v>
      </c>
      <c r="Z1088">
        <f>Z1087+COUNTIF(전체당첨내역!$B1088:$G1088,25)</f>
        <v>137</v>
      </c>
      <c r="AA1088">
        <f>AA1087+COUNTIF(전체당첨내역!$B1088:$G1088,26)</f>
        <v>145</v>
      </c>
      <c r="AB1088">
        <f>AB1087+COUNTIF(전체당첨내역!$B1088:$G1088,27)</f>
        <v>158</v>
      </c>
      <c r="AC1088">
        <f>AC1087+COUNTIF(전체당첨내역!$B1088:$G1088,28)</f>
        <v>131</v>
      </c>
      <c r="AD1088">
        <f>AD1087+COUNTIF(전체당첨내역!$B1088:$G1088,29)</f>
        <v>135</v>
      </c>
      <c r="AE1088">
        <f>AE1087+COUNTIF(전체당첨내역!$B1088:$G1088,30)</f>
        <v>132</v>
      </c>
      <c r="AF1088">
        <f>AF1087+COUNTIF(전체당첨내역!$B1088:$G1088,31)</f>
        <v>145</v>
      </c>
      <c r="AG1088">
        <f>AG1087+COUNTIF(전체당첨내역!$B1088:$G1088,32)</f>
        <v>129</v>
      </c>
      <c r="AH1088">
        <f>AH1087+COUNTIF(전체당첨내역!$B1088:$G1088,33)</f>
        <v>152</v>
      </c>
      <c r="AI1088">
        <f>AI1087+COUNTIF(전체당첨내역!$B1088:$G1088,34)</f>
        <v>165</v>
      </c>
      <c r="AJ1088">
        <f>AJ1087+COUNTIF(전체당첨내역!$B1088:$G1088,35)</f>
        <v>143</v>
      </c>
      <c r="AK1088">
        <f>AK1087+COUNTIF(전체당첨내역!$B1088:$G1088,36)</f>
        <v>147</v>
      </c>
      <c r="AL1088">
        <f>AL1087+COUNTIF(전체당첨내역!$B1088:$G1088,37)</f>
        <v>149</v>
      </c>
      <c r="AM1088">
        <f>AM1087+COUNTIF(전체당첨내역!$B1088:$G1088,38)</f>
        <v>146</v>
      </c>
      <c r="AN1088">
        <f>AN1087+COUNTIF(전체당첨내역!$B1088:$G1088,39)</f>
        <v>150</v>
      </c>
      <c r="AO1088">
        <f>AO1087+COUNTIF(전체당첨내역!$B1088:$G1088,40)</f>
        <v>150</v>
      </c>
      <c r="AP1088">
        <f>AP1087+COUNTIF(전체당첨내역!$B1088:$G1088,41)</f>
        <v>134</v>
      </c>
      <c r="AQ1088">
        <f>AQ1087+COUNTIF(전체당첨내역!$B1088:$G1088,42)</f>
        <v>140</v>
      </c>
      <c r="AR1088">
        <f>AR1087+COUNTIF(전체당첨내역!$B1088:$G1088,43)</f>
        <v>150</v>
      </c>
      <c r="AS1088">
        <f>AS1087+COUNTIF(전체당첨내역!$B1088:$G1088,44)</f>
        <v>145</v>
      </c>
      <c r="AT1088">
        <f>AT1087+COUNTIF(전체당첨내역!$B1088:$G1088,45)</f>
        <v>157</v>
      </c>
    </row>
    <row r="1089" spans="1:46" ht="16.5" customHeight="1">
      <c r="A1089">
        <v>1088</v>
      </c>
      <c r="B1089">
        <f>B1088+COUNTIF(전체당첨내역!$B1089:$G1089,1)</f>
        <v>151</v>
      </c>
      <c r="C1089">
        <f>C1088+COUNTIF(전체당첨내역!$B1089:$G1089,2)</f>
        <v>142</v>
      </c>
      <c r="D1089">
        <f>D1088+COUNTIF(전체당첨내역!$B1089:$G1089,3)</f>
        <v>147</v>
      </c>
      <c r="E1089">
        <f>E1088+COUNTIF(전체당첨내역!$B1089:$G1089,4)</f>
        <v>146</v>
      </c>
      <c r="F1089">
        <f>F1088+COUNTIF(전체당첨내역!$B1089:$G1089,5)</f>
        <v>140</v>
      </c>
      <c r="G1089">
        <f>G1088+COUNTIF(전체당첨내역!$B1089:$G1089,6)</f>
        <v>141</v>
      </c>
      <c r="H1089">
        <f>H1088+COUNTIF(전체당첨내역!$B1089:$G1089,7)</f>
        <v>145</v>
      </c>
      <c r="I1089">
        <f>I1088+COUNTIF(전체당첨내역!$B1089:$G1089,8)</f>
        <v>140</v>
      </c>
      <c r="J1089">
        <f>J1088+COUNTIF(전체당첨내역!$B1089:$G1089,9)</f>
        <v>116</v>
      </c>
      <c r="K1089">
        <f>K1088+COUNTIF(전체당첨내역!$B1089:$G1089,10)</f>
        <v>145</v>
      </c>
      <c r="L1089">
        <f>L1088+COUNTIF(전체당첨내역!$B1089:$G1089,11)</f>
        <v>149</v>
      </c>
      <c r="M1089">
        <f>M1088+COUNTIF(전체당첨내역!$B1089:$G1089,12)</f>
        <v>157</v>
      </c>
      <c r="N1089">
        <f>N1088+COUNTIF(전체당첨내역!$B1089:$G1089,13)</f>
        <v>154</v>
      </c>
      <c r="O1089">
        <f>O1088+COUNTIF(전체당첨내역!$B1089:$G1089,14)</f>
        <v>156</v>
      </c>
      <c r="P1089">
        <f>P1088+COUNTIF(전체당첨내역!$B1089:$G1089,15)</f>
        <v>145</v>
      </c>
      <c r="Q1089">
        <f>Q1088+COUNTIF(전체당첨내역!$B1089:$G1089,16)</f>
        <v>143</v>
      </c>
      <c r="R1089">
        <f>R1088+COUNTIF(전체당첨내역!$B1089:$G1089,17)</f>
        <v>154</v>
      </c>
      <c r="S1089">
        <f>S1088+COUNTIF(전체당첨내역!$B1089:$G1089,18)</f>
        <v>163</v>
      </c>
      <c r="T1089">
        <f>T1088+COUNTIF(전체당첨내역!$B1089:$G1089,19)</f>
        <v>144</v>
      </c>
      <c r="U1089">
        <f>U1088+COUNTIF(전체당첨내역!$B1089:$G1089,20)</f>
        <v>151</v>
      </c>
      <c r="V1089">
        <f>V1088+COUNTIF(전체당첨내역!$B1089:$G1089,21)</f>
        <v>147</v>
      </c>
      <c r="W1089">
        <f>W1088+COUNTIF(전체당첨내역!$B1089:$G1089,22)</f>
        <v>130</v>
      </c>
      <c r="X1089">
        <f>X1088+COUNTIF(전체당첨내역!$B1089:$G1089,23)</f>
        <v>133</v>
      </c>
      <c r="Y1089">
        <f>Y1088+COUNTIF(전체당첨내역!$B1089:$G1089,24)</f>
        <v>146</v>
      </c>
      <c r="Z1089">
        <f>Z1088+COUNTIF(전체당첨내역!$B1089:$G1089,25)</f>
        <v>137</v>
      </c>
      <c r="AA1089">
        <f>AA1088+COUNTIF(전체당첨내역!$B1089:$G1089,26)</f>
        <v>145</v>
      </c>
      <c r="AB1089">
        <f>AB1088+COUNTIF(전체당첨내역!$B1089:$G1089,27)</f>
        <v>158</v>
      </c>
      <c r="AC1089">
        <f>AC1088+COUNTIF(전체당첨내역!$B1089:$G1089,28)</f>
        <v>131</v>
      </c>
      <c r="AD1089">
        <f>AD1088+COUNTIF(전체당첨내역!$B1089:$G1089,29)</f>
        <v>135</v>
      </c>
      <c r="AE1089">
        <f>AE1088+COUNTIF(전체당첨내역!$B1089:$G1089,30)</f>
        <v>133</v>
      </c>
      <c r="AF1089">
        <f>AF1088+COUNTIF(전체당첨내역!$B1089:$G1089,31)</f>
        <v>145</v>
      </c>
      <c r="AG1089">
        <f>AG1088+COUNTIF(전체당첨내역!$B1089:$G1089,32)</f>
        <v>129</v>
      </c>
      <c r="AH1089">
        <f>AH1088+COUNTIF(전체당첨내역!$B1089:$G1089,33)</f>
        <v>152</v>
      </c>
      <c r="AI1089">
        <f>AI1088+COUNTIF(전체당첨내역!$B1089:$G1089,34)</f>
        <v>165</v>
      </c>
      <c r="AJ1089">
        <f>AJ1088+COUNTIF(전체당첨내역!$B1089:$G1089,35)</f>
        <v>143</v>
      </c>
      <c r="AK1089">
        <f>AK1088+COUNTIF(전체당첨내역!$B1089:$G1089,36)</f>
        <v>147</v>
      </c>
      <c r="AL1089">
        <f>AL1088+COUNTIF(전체당첨내역!$B1089:$G1089,37)</f>
        <v>149</v>
      </c>
      <c r="AM1089">
        <f>AM1088+COUNTIF(전체당첨내역!$B1089:$G1089,38)</f>
        <v>146</v>
      </c>
      <c r="AN1089">
        <f>AN1088+COUNTIF(전체당첨내역!$B1089:$G1089,39)</f>
        <v>151</v>
      </c>
      <c r="AO1089">
        <f>AO1088+COUNTIF(전체당첨내역!$B1089:$G1089,40)</f>
        <v>150</v>
      </c>
      <c r="AP1089">
        <f>AP1088+COUNTIF(전체당첨내역!$B1089:$G1089,41)</f>
        <v>134</v>
      </c>
      <c r="AQ1089">
        <f>AQ1088+COUNTIF(전체당첨내역!$B1089:$G1089,42)</f>
        <v>140</v>
      </c>
      <c r="AR1089">
        <f>AR1088+COUNTIF(전체당첨내역!$B1089:$G1089,43)</f>
        <v>150</v>
      </c>
      <c r="AS1089">
        <f>AS1088+COUNTIF(전체당첨내역!$B1089:$G1089,44)</f>
        <v>146</v>
      </c>
      <c r="AT1089">
        <f>AT1088+COUNTIF(전체당첨내역!$B1089:$G1089,45)</f>
        <v>157</v>
      </c>
    </row>
    <row r="1090" spans="1:46" ht="16.5" customHeight="1">
      <c r="A1090">
        <v>1089</v>
      </c>
      <c r="B1090">
        <f>B1089+COUNTIF(전체당첨내역!$B1090:$G1090,1)</f>
        <v>151</v>
      </c>
      <c r="C1090">
        <f>C1089+COUNTIF(전체당첨내역!$B1090:$G1090,2)</f>
        <v>142</v>
      </c>
      <c r="D1090">
        <f>D1089+COUNTIF(전체당첨내역!$B1090:$G1090,3)</f>
        <v>147</v>
      </c>
      <c r="E1090">
        <f>E1089+COUNTIF(전체당첨내역!$B1090:$G1090,4)</f>
        <v>147</v>
      </c>
      <c r="F1090">
        <f>F1089+COUNTIF(전체당첨내역!$B1090:$G1090,5)</f>
        <v>140</v>
      </c>
      <c r="G1090">
        <f>G1089+COUNTIF(전체당첨내역!$B1090:$G1090,6)</f>
        <v>141</v>
      </c>
      <c r="H1090">
        <f>H1089+COUNTIF(전체당첨내역!$B1090:$G1090,7)</f>
        <v>145</v>
      </c>
      <c r="I1090">
        <f>I1089+COUNTIF(전체당첨내역!$B1090:$G1090,8)</f>
        <v>140</v>
      </c>
      <c r="J1090">
        <f>J1089+COUNTIF(전체당첨내역!$B1090:$G1090,9)</f>
        <v>116</v>
      </c>
      <c r="K1090">
        <f>K1089+COUNTIF(전체당첨내역!$B1090:$G1090,10)</f>
        <v>145</v>
      </c>
      <c r="L1090">
        <f>L1089+COUNTIF(전체당첨내역!$B1090:$G1090,11)</f>
        <v>149</v>
      </c>
      <c r="M1090">
        <f>M1089+COUNTIF(전체당첨내역!$B1090:$G1090,12)</f>
        <v>157</v>
      </c>
      <c r="N1090">
        <f>N1089+COUNTIF(전체당첨내역!$B1090:$G1090,13)</f>
        <v>154</v>
      </c>
      <c r="O1090">
        <f>O1089+COUNTIF(전체당첨내역!$B1090:$G1090,14)</f>
        <v>156</v>
      </c>
      <c r="P1090">
        <f>P1089+COUNTIF(전체당첨내역!$B1090:$G1090,15)</f>
        <v>145</v>
      </c>
      <c r="Q1090">
        <f>Q1089+COUNTIF(전체당첨내역!$B1090:$G1090,16)</f>
        <v>143</v>
      </c>
      <c r="R1090">
        <f>R1089+COUNTIF(전체당첨내역!$B1090:$G1090,17)</f>
        <v>154</v>
      </c>
      <c r="S1090">
        <f>S1089+COUNTIF(전체당첨내역!$B1090:$G1090,18)</f>
        <v>164</v>
      </c>
      <c r="T1090">
        <f>T1089+COUNTIF(전체당첨내역!$B1090:$G1090,19)</f>
        <v>144</v>
      </c>
      <c r="U1090">
        <f>U1089+COUNTIF(전체당첨내역!$B1090:$G1090,20)</f>
        <v>151</v>
      </c>
      <c r="V1090">
        <f>V1089+COUNTIF(전체당첨내역!$B1090:$G1090,21)</f>
        <v>147</v>
      </c>
      <c r="W1090">
        <f>W1089+COUNTIF(전체당첨내역!$B1090:$G1090,22)</f>
        <v>130</v>
      </c>
      <c r="X1090">
        <f>X1089+COUNTIF(전체당첨내역!$B1090:$G1090,23)</f>
        <v>133</v>
      </c>
      <c r="Y1090">
        <f>Y1089+COUNTIF(전체당첨내역!$B1090:$G1090,24)</f>
        <v>146</v>
      </c>
      <c r="Z1090">
        <f>Z1089+COUNTIF(전체당첨내역!$B1090:$G1090,25)</f>
        <v>137</v>
      </c>
      <c r="AA1090">
        <f>AA1089+COUNTIF(전체당첨내역!$B1090:$G1090,26)</f>
        <v>145</v>
      </c>
      <c r="AB1090">
        <f>AB1089+COUNTIF(전체당첨내역!$B1090:$G1090,27)</f>
        <v>158</v>
      </c>
      <c r="AC1090">
        <f>AC1089+COUNTIF(전체당첨내역!$B1090:$G1090,28)</f>
        <v>131</v>
      </c>
      <c r="AD1090">
        <f>AD1089+COUNTIF(전체당첨내역!$B1090:$G1090,29)</f>
        <v>135</v>
      </c>
      <c r="AE1090">
        <f>AE1089+COUNTIF(전체당첨내역!$B1090:$G1090,30)</f>
        <v>133</v>
      </c>
      <c r="AF1090">
        <f>AF1089+COUNTIF(전체당첨내역!$B1090:$G1090,31)</f>
        <v>146</v>
      </c>
      <c r="AG1090">
        <f>AG1089+COUNTIF(전체당첨내역!$B1090:$G1090,32)</f>
        <v>129</v>
      </c>
      <c r="AH1090">
        <f>AH1089+COUNTIF(전체당첨내역!$B1090:$G1090,33)</f>
        <v>152</v>
      </c>
      <c r="AI1090">
        <f>AI1089+COUNTIF(전체당첨내역!$B1090:$G1090,34)</f>
        <v>165</v>
      </c>
      <c r="AJ1090">
        <f>AJ1089+COUNTIF(전체당첨내역!$B1090:$G1090,35)</f>
        <v>143</v>
      </c>
      <c r="AK1090">
        <f>AK1089+COUNTIF(전체당첨내역!$B1090:$G1090,36)</f>
        <v>147</v>
      </c>
      <c r="AL1090">
        <f>AL1089+COUNTIF(전체당첨내역!$B1090:$G1090,37)</f>
        <v>150</v>
      </c>
      <c r="AM1090">
        <f>AM1089+COUNTIF(전체당첨내역!$B1090:$G1090,38)</f>
        <v>146</v>
      </c>
      <c r="AN1090">
        <f>AN1089+COUNTIF(전체당첨내역!$B1090:$G1090,39)</f>
        <v>151</v>
      </c>
      <c r="AO1090">
        <f>AO1089+COUNTIF(전체당첨내역!$B1090:$G1090,40)</f>
        <v>150</v>
      </c>
      <c r="AP1090">
        <f>AP1089+COUNTIF(전체당첨내역!$B1090:$G1090,41)</f>
        <v>134</v>
      </c>
      <c r="AQ1090">
        <f>AQ1089+COUNTIF(전체당첨내역!$B1090:$G1090,42)</f>
        <v>141</v>
      </c>
      <c r="AR1090">
        <f>AR1089+COUNTIF(전체당첨내역!$B1090:$G1090,43)</f>
        <v>151</v>
      </c>
      <c r="AS1090">
        <f>AS1089+COUNTIF(전체당첨내역!$B1090:$G1090,44)</f>
        <v>146</v>
      </c>
      <c r="AT1090">
        <f>AT1089+COUNTIF(전체당첨내역!$B1090:$G1090,45)</f>
        <v>157</v>
      </c>
    </row>
    <row r="1091" spans="1:46" ht="16.5" customHeight="1">
      <c r="A1091">
        <v>1090</v>
      </c>
      <c r="B1091">
        <f>B1090+COUNTIF(전체당첨내역!$B1091:$G1091,1)</f>
        <v>151</v>
      </c>
      <c r="C1091">
        <f>C1090+COUNTIF(전체당첨내역!$B1091:$G1091,2)</f>
        <v>142</v>
      </c>
      <c r="D1091">
        <f>D1090+COUNTIF(전체당첨내역!$B1091:$G1091,3)</f>
        <v>147</v>
      </c>
      <c r="E1091">
        <f>E1090+COUNTIF(전체당첨내역!$B1091:$G1091,4)</f>
        <v>147</v>
      </c>
      <c r="F1091">
        <f>F1090+COUNTIF(전체당첨내역!$B1091:$G1091,5)</f>
        <v>140</v>
      </c>
      <c r="G1091">
        <f>G1090+COUNTIF(전체당첨내역!$B1091:$G1091,6)</f>
        <v>141</v>
      </c>
      <c r="H1091">
        <f>H1090+COUNTIF(전체당첨내역!$B1091:$G1091,7)</f>
        <v>145</v>
      </c>
      <c r="I1091">
        <f>I1090+COUNTIF(전체당첨내역!$B1091:$G1091,8)</f>
        <v>140</v>
      </c>
      <c r="J1091">
        <f>J1090+COUNTIF(전체당첨내역!$B1091:$G1091,9)</f>
        <v>116</v>
      </c>
      <c r="K1091">
        <f>K1090+COUNTIF(전체당첨내역!$B1091:$G1091,10)</f>
        <v>145</v>
      </c>
      <c r="L1091">
        <f>L1090+COUNTIF(전체당첨내역!$B1091:$G1091,11)</f>
        <v>149</v>
      </c>
      <c r="M1091">
        <f>M1090+COUNTIF(전체당첨내역!$B1091:$G1091,12)</f>
        <v>158</v>
      </c>
      <c r="N1091">
        <f>N1090+COUNTIF(전체당첨내역!$B1091:$G1091,13)</f>
        <v>154</v>
      </c>
      <c r="O1091">
        <f>O1090+COUNTIF(전체당첨내역!$B1091:$G1091,14)</f>
        <v>156</v>
      </c>
      <c r="P1091">
        <f>P1090+COUNTIF(전체당첨내역!$B1091:$G1091,15)</f>
        <v>145</v>
      </c>
      <c r="Q1091">
        <f>Q1090+COUNTIF(전체당첨내역!$B1091:$G1091,16)</f>
        <v>143</v>
      </c>
      <c r="R1091">
        <f>R1090+COUNTIF(전체당첨내역!$B1091:$G1091,17)</f>
        <v>154</v>
      </c>
      <c r="S1091">
        <f>S1090+COUNTIF(전체당첨내역!$B1091:$G1091,18)</f>
        <v>164</v>
      </c>
      <c r="T1091">
        <f>T1090+COUNTIF(전체당첨내역!$B1091:$G1091,19)</f>
        <v>145</v>
      </c>
      <c r="U1091">
        <f>U1090+COUNTIF(전체당첨내역!$B1091:$G1091,20)</f>
        <v>151</v>
      </c>
      <c r="V1091">
        <f>V1090+COUNTIF(전체당첨내역!$B1091:$G1091,21)</f>
        <v>148</v>
      </c>
      <c r="W1091">
        <f>W1090+COUNTIF(전체당첨내역!$B1091:$G1091,22)</f>
        <v>130</v>
      </c>
      <c r="X1091">
        <f>X1090+COUNTIF(전체당첨내역!$B1091:$G1091,23)</f>
        <v>133</v>
      </c>
      <c r="Y1091">
        <f>Y1090+COUNTIF(전체당첨내역!$B1091:$G1091,24)</f>
        <v>146</v>
      </c>
      <c r="Z1091">
        <f>Z1090+COUNTIF(전체당첨내역!$B1091:$G1091,25)</f>
        <v>137</v>
      </c>
      <c r="AA1091">
        <f>AA1090+COUNTIF(전체당첨내역!$B1091:$G1091,26)</f>
        <v>145</v>
      </c>
      <c r="AB1091">
        <f>AB1090+COUNTIF(전체당첨내역!$B1091:$G1091,27)</f>
        <v>158</v>
      </c>
      <c r="AC1091">
        <f>AC1090+COUNTIF(전체당첨내역!$B1091:$G1091,28)</f>
        <v>131</v>
      </c>
      <c r="AD1091">
        <f>AD1090+COUNTIF(전체당첨내역!$B1091:$G1091,29)</f>
        <v>136</v>
      </c>
      <c r="AE1091">
        <f>AE1090+COUNTIF(전체당첨내역!$B1091:$G1091,30)</f>
        <v>133</v>
      </c>
      <c r="AF1091">
        <f>AF1090+COUNTIF(전체당첨내역!$B1091:$G1091,31)</f>
        <v>146</v>
      </c>
      <c r="AG1091">
        <f>AG1090+COUNTIF(전체당첨내역!$B1091:$G1091,32)</f>
        <v>129</v>
      </c>
      <c r="AH1091">
        <f>AH1090+COUNTIF(전체당첨내역!$B1091:$G1091,33)</f>
        <v>152</v>
      </c>
      <c r="AI1091">
        <f>AI1090+COUNTIF(전체당첨내역!$B1091:$G1091,34)</f>
        <v>165</v>
      </c>
      <c r="AJ1091">
        <f>AJ1090+COUNTIF(전체당첨내역!$B1091:$G1091,35)</f>
        <v>143</v>
      </c>
      <c r="AK1091">
        <f>AK1090+COUNTIF(전체당첨내역!$B1091:$G1091,36)</f>
        <v>147</v>
      </c>
      <c r="AL1091">
        <f>AL1090+COUNTIF(전체당첨내역!$B1091:$G1091,37)</f>
        <v>150</v>
      </c>
      <c r="AM1091">
        <f>AM1090+COUNTIF(전체당첨내역!$B1091:$G1091,38)</f>
        <v>146</v>
      </c>
      <c r="AN1091">
        <f>AN1090+COUNTIF(전체당첨내역!$B1091:$G1091,39)</f>
        <v>151</v>
      </c>
      <c r="AO1091">
        <f>AO1090+COUNTIF(전체당첨내역!$B1091:$G1091,40)</f>
        <v>151</v>
      </c>
      <c r="AP1091">
        <f>AP1090+COUNTIF(전체당첨내역!$B1091:$G1091,41)</f>
        <v>134</v>
      </c>
      <c r="AQ1091">
        <f>AQ1090+COUNTIF(전체당첨내역!$B1091:$G1091,42)</f>
        <v>141</v>
      </c>
      <c r="AR1091">
        <f>AR1090+COUNTIF(전체당첨내역!$B1091:$G1091,43)</f>
        <v>151</v>
      </c>
      <c r="AS1091">
        <f>AS1090+COUNTIF(전체당첨내역!$B1091:$G1091,44)</f>
        <v>146</v>
      </c>
      <c r="AT1091">
        <f>AT1090+COUNTIF(전체당첨내역!$B1091:$G1091,45)</f>
        <v>158</v>
      </c>
    </row>
    <row r="1092" spans="1:46" ht="16.5" customHeight="1">
      <c r="A1092">
        <v>1091</v>
      </c>
      <c r="B1092">
        <f>B1091+COUNTIF(전체당첨내역!$B1092:$G1092,1)</f>
        <v>151</v>
      </c>
      <c r="C1092">
        <f>C1091+COUNTIF(전체당첨내역!$B1092:$G1092,2)</f>
        <v>142</v>
      </c>
      <c r="D1092">
        <f>D1091+COUNTIF(전체당첨내역!$B1092:$G1092,3)</f>
        <v>147</v>
      </c>
      <c r="E1092">
        <f>E1091+COUNTIF(전체당첨내역!$B1092:$G1092,4)</f>
        <v>147</v>
      </c>
      <c r="F1092">
        <f>F1091+COUNTIF(전체당첨내역!$B1092:$G1092,5)</f>
        <v>140</v>
      </c>
      <c r="G1092">
        <f>G1091+COUNTIF(전체당첨내역!$B1092:$G1092,6)</f>
        <v>142</v>
      </c>
      <c r="H1092">
        <f>H1091+COUNTIF(전체당첨내역!$B1092:$G1092,7)</f>
        <v>145</v>
      </c>
      <c r="I1092">
        <f>I1091+COUNTIF(전체당첨내역!$B1092:$G1092,8)</f>
        <v>140</v>
      </c>
      <c r="J1092">
        <f>J1091+COUNTIF(전체당첨내역!$B1092:$G1092,9)</f>
        <v>116</v>
      </c>
      <c r="K1092">
        <f>K1091+COUNTIF(전체당첨내역!$B1092:$G1092,10)</f>
        <v>145</v>
      </c>
      <c r="L1092">
        <f>L1091+COUNTIF(전체당첨내역!$B1092:$G1092,11)</f>
        <v>149</v>
      </c>
      <c r="M1092">
        <f>M1091+COUNTIF(전체당첨내역!$B1092:$G1092,12)</f>
        <v>158</v>
      </c>
      <c r="N1092">
        <f>N1091+COUNTIF(전체당첨내역!$B1092:$G1092,13)</f>
        <v>154</v>
      </c>
      <c r="O1092">
        <f>O1091+COUNTIF(전체당첨내역!$B1092:$G1092,14)</f>
        <v>156</v>
      </c>
      <c r="P1092">
        <f>P1091+COUNTIF(전체당첨내역!$B1092:$G1092,15)</f>
        <v>145</v>
      </c>
      <c r="Q1092">
        <f>Q1091+COUNTIF(전체당첨내역!$B1092:$G1092,16)</f>
        <v>143</v>
      </c>
      <c r="R1092">
        <f>R1091+COUNTIF(전체당첨내역!$B1092:$G1092,17)</f>
        <v>154</v>
      </c>
      <c r="S1092">
        <f>S1091+COUNTIF(전체당첨내역!$B1092:$G1092,18)</f>
        <v>164</v>
      </c>
      <c r="T1092">
        <f>T1091+COUNTIF(전체당첨내역!$B1092:$G1092,19)</f>
        <v>145</v>
      </c>
      <c r="U1092">
        <f>U1091+COUNTIF(전체당첨내역!$B1092:$G1092,20)</f>
        <v>152</v>
      </c>
      <c r="V1092">
        <f>V1091+COUNTIF(전체당첨내역!$B1092:$G1092,21)</f>
        <v>148</v>
      </c>
      <c r="W1092">
        <f>W1091+COUNTIF(전체당첨내역!$B1092:$G1092,22)</f>
        <v>130</v>
      </c>
      <c r="X1092">
        <f>X1091+COUNTIF(전체당첨내역!$B1092:$G1092,23)</f>
        <v>134</v>
      </c>
      <c r="Y1092">
        <f>Y1091+COUNTIF(전체당첨내역!$B1092:$G1092,24)</f>
        <v>147</v>
      </c>
      <c r="Z1092">
        <f>Z1091+COUNTIF(전체당첨내역!$B1092:$G1092,25)</f>
        <v>137</v>
      </c>
      <c r="AA1092">
        <f>AA1091+COUNTIF(전체당첨내역!$B1092:$G1092,26)</f>
        <v>145</v>
      </c>
      <c r="AB1092">
        <f>AB1091+COUNTIF(전체당첨내역!$B1092:$G1092,27)</f>
        <v>158</v>
      </c>
      <c r="AC1092">
        <f>AC1091+COUNTIF(전체당첨내역!$B1092:$G1092,28)</f>
        <v>132</v>
      </c>
      <c r="AD1092">
        <f>AD1091+COUNTIF(전체당첨내역!$B1092:$G1092,29)</f>
        <v>136</v>
      </c>
      <c r="AE1092">
        <f>AE1091+COUNTIF(전체당첨내역!$B1092:$G1092,30)</f>
        <v>134</v>
      </c>
      <c r="AF1092">
        <f>AF1091+COUNTIF(전체당첨내역!$B1092:$G1092,31)</f>
        <v>146</v>
      </c>
      <c r="AG1092">
        <f>AG1091+COUNTIF(전체당첨내역!$B1092:$G1092,32)</f>
        <v>129</v>
      </c>
      <c r="AH1092">
        <f>AH1091+COUNTIF(전체당첨내역!$B1092:$G1092,33)</f>
        <v>152</v>
      </c>
      <c r="AI1092">
        <f>AI1091+COUNTIF(전체당첨내역!$B1092:$G1092,34)</f>
        <v>165</v>
      </c>
      <c r="AJ1092">
        <f>AJ1091+COUNTIF(전체당첨내역!$B1092:$G1092,35)</f>
        <v>143</v>
      </c>
      <c r="AK1092">
        <f>AK1091+COUNTIF(전체당첨내역!$B1092:$G1092,36)</f>
        <v>147</v>
      </c>
      <c r="AL1092">
        <f>AL1091+COUNTIF(전체당첨내역!$B1092:$G1092,37)</f>
        <v>150</v>
      </c>
      <c r="AM1092">
        <f>AM1091+COUNTIF(전체당첨내역!$B1092:$G1092,38)</f>
        <v>146</v>
      </c>
      <c r="AN1092">
        <f>AN1091+COUNTIF(전체당첨내역!$B1092:$G1092,39)</f>
        <v>151</v>
      </c>
      <c r="AO1092">
        <f>AO1091+COUNTIF(전체당첨내역!$B1092:$G1092,40)</f>
        <v>151</v>
      </c>
      <c r="AP1092">
        <f>AP1091+COUNTIF(전체당첨내역!$B1092:$G1092,41)</f>
        <v>134</v>
      </c>
      <c r="AQ1092">
        <f>AQ1091+COUNTIF(전체당첨내역!$B1092:$G1092,42)</f>
        <v>141</v>
      </c>
      <c r="AR1092">
        <f>AR1091+COUNTIF(전체당첨내역!$B1092:$G1092,43)</f>
        <v>151</v>
      </c>
      <c r="AS1092">
        <f>AS1091+COUNTIF(전체당첨내역!$B1092:$G1092,44)</f>
        <v>146</v>
      </c>
      <c r="AT1092">
        <f>AT1091+COUNTIF(전체당첨내역!$B1092:$G1092,45)</f>
        <v>158</v>
      </c>
    </row>
    <row r="1093" spans="1:46" ht="16.5" customHeight="1">
      <c r="A1093">
        <v>1092</v>
      </c>
      <c r="B1093">
        <f>B1092+COUNTIF(전체당첨내역!$B1093:$G1093,1)</f>
        <v>151</v>
      </c>
      <c r="C1093">
        <f>C1092+COUNTIF(전체당첨내역!$B1093:$G1093,2)</f>
        <v>142</v>
      </c>
      <c r="D1093">
        <f>D1092+COUNTIF(전체당첨내역!$B1093:$G1093,3)</f>
        <v>147</v>
      </c>
      <c r="E1093">
        <f>E1092+COUNTIF(전체당첨내역!$B1093:$G1093,4)</f>
        <v>147</v>
      </c>
      <c r="F1093">
        <f>F1092+COUNTIF(전체당첨내역!$B1093:$G1093,5)</f>
        <v>140</v>
      </c>
      <c r="G1093">
        <f>G1092+COUNTIF(전체당첨내역!$B1093:$G1093,6)</f>
        <v>142</v>
      </c>
      <c r="H1093">
        <f>H1092+COUNTIF(전체당첨내역!$B1093:$G1093,7)</f>
        <v>146</v>
      </c>
      <c r="I1093">
        <f>I1092+COUNTIF(전체당첨내역!$B1093:$G1093,8)</f>
        <v>140</v>
      </c>
      <c r="J1093">
        <f>J1092+COUNTIF(전체당첨내역!$B1093:$G1093,9)</f>
        <v>116</v>
      </c>
      <c r="K1093">
        <f>K1092+COUNTIF(전체당첨내역!$B1093:$G1093,10)</f>
        <v>145</v>
      </c>
      <c r="L1093">
        <f>L1092+COUNTIF(전체당첨내역!$B1093:$G1093,11)</f>
        <v>149</v>
      </c>
      <c r="M1093">
        <f>M1092+COUNTIF(전체당첨내역!$B1093:$G1093,12)</f>
        <v>158</v>
      </c>
      <c r="N1093">
        <f>N1092+COUNTIF(전체당첨내역!$B1093:$G1093,13)</f>
        <v>154</v>
      </c>
      <c r="O1093">
        <f>O1092+COUNTIF(전체당첨내역!$B1093:$G1093,14)</f>
        <v>156</v>
      </c>
      <c r="P1093">
        <f>P1092+COUNTIF(전체당첨내역!$B1093:$G1093,15)</f>
        <v>145</v>
      </c>
      <c r="Q1093">
        <f>Q1092+COUNTIF(전체당첨내역!$B1093:$G1093,16)</f>
        <v>143</v>
      </c>
      <c r="R1093">
        <f>R1092+COUNTIF(전체당첨내역!$B1093:$G1093,17)</f>
        <v>154</v>
      </c>
      <c r="S1093">
        <f>S1092+COUNTIF(전체당첨내역!$B1093:$G1093,18)</f>
        <v>165</v>
      </c>
      <c r="T1093">
        <f>T1092+COUNTIF(전체당첨내역!$B1093:$G1093,19)</f>
        <v>146</v>
      </c>
      <c r="U1093">
        <f>U1092+COUNTIF(전체당첨내역!$B1093:$G1093,20)</f>
        <v>152</v>
      </c>
      <c r="V1093">
        <f>V1092+COUNTIF(전체당첨내역!$B1093:$G1093,21)</f>
        <v>148</v>
      </c>
      <c r="W1093">
        <f>W1092+COUNTIF(전체당첨내역!$B1093:$G1093,22)</f>
        <v>130</v>
      </c>
      <c r="X1093">
        <f>X1092+COUNTIF(전체당첨내역!$B1093:$G1093,23)</f>
        <v>134</v>
      </c>
      <c r="Y1093">
        <f>Y1092+COUNTIF(전체당첨내역!$B1093:$G1093,24)</f>
        <v>147</v>
      </c>
      <c r="Z1093">
        <f>Z1092+COUNTIF(전체당첨내역!$B1093:$G1093,25)</f>
        <v>137</v>
      </c>
      <c r="AA1093">
        <f>AA1092+COUNTIF(전체당첨내역!$B1093:$G1093,26)</f>
        <v>146</v>
      </c>
      <c r="AB1093">
        <f>AB1092+COUNTIF(전체당첨내역!$B1093:$G1093,27)</f>
        <v>158</v>
      </c>
      <c r="AC1093">
        <f>AC1092+COUNTIF(전체당첨내역!$B1093:$G1093,28)</f>
        <v>132</v>
      </c>
      <c r="AD1093">
        <f>AD1092+COUNTIF(전체당첨내역!$B1093:$G1093,29)</f>
        <v>136</v>
      </c>
      <c r="AE1093">
        <f>AE1092+COUNTIF(전체당첨내역!$B1093:$G1093,30)</f>
        <v>134</v>
      </c>
      <c r="AF1093">
        <f>AF1092+COUNTIF(전체당첨내역!$B1093:$G1093,31)</f>
        <v>146</v>
      </c>
      <c r="AG1093">
        <f>AG1092+COUNTIF(전체당첨내역!$B1093:$G1093,32)</f>
        <v>129</v>
      </c>
      <c r="AH1093">
        <f>AH1092+COUNTIF(전체당첨내역!$B1093:$G1093,33)</f>
        <v>153</v>
      </c>
      <c r="AI1093">
        <f>AI1092+COUNTIF(전체당첨내역!$B1093:$G1093,34)</f>
        <v>165</v>
      </c>
      <c r="AJ1093">
        <f>AJ1092+COUNTIF(전체당첨내역!$B1093:$G1093,35)</f>
        <v>143</v>
      </c>
      <c r="AK1093">
        <f>AK1092+COUNTIF(전체당첨내역!$B1093:$G1093,36)</f>
        <v>147</v>
      </c>
      <c r="AL1093">
        <f>AL1092+COUNTIF(전체당첨내역!$B1093:$G1093,37)</f>
        <v>150</v>
      </c>
      <c r="AM1093">
        <f>AM1092+COUNTIF(전체당첨내역!$B1093:$G1093,38)</f>
        <v>146</v>
      </c>
      <c r="AN1093">
        <f>AN1092+COUNTIF(전체당첨내역!$B1093:$G1093,39)</f>
        <v>151</v>
      </c>
      <c r="AO1093">
        <f>AO1092+COUNTIF(전체당첨내역!$B1093:$G1093,40)</f>
        <v>151</v>
      </c>
      <c r="AP1093">
        <f>AP1092+COUNTIF(전체당첨내역!$B1093:$G1093,41)</f>
        <v>134</v>
      </c>
      <c r="AQ1093">
        <f>AQ1092+COUNTIF(전체당첨내역!$B1093:$G1093,42)</f>
        <v>141</v>
      </c>
      <c r="AR1093">
        <f>AR1092+COUNTIF(전체당첨내역!$B1093:$G1093,43)</f>
        <v>151</v>
      </c>
      <c r="AS1093">
        <f>AS1092+COUNTIF(전체당첨내역!$B1093:$G1093,44)</f>
        <v>146</v>
      </c>
      <c r="AT1093">
        <f>AT1092+COUNTIF(전체당첨내역!$B1093:$G1093,45)</f>
        <v>159</v>
      </c>
    </row>
    <row r="1094" spans="1:46" ht="16.5" customHeight="1">
      <c r="A1094">
        <v>1093</v>
      </c>
      <c r="B1094">
        <f>B1093+COUNTIF(전체당첨내역!$B1094:$G1094,1)</f>
        <v>151</v>
      </c>
      <c r="C1094">
        <f>C1093+COUNTIF(전체당첨내역!$B1094:$G1094,2)</f>
        <v>142</v>
      </c>
      <c r="D1094">
        <f>D1093+COUNTIF(전체당첨내역!$B1094:$G1094,3)</f>
        <v>147</v>
      </c>
      <c r="E1094">
        <f>E1093+COUNTIF(전체당첨내역!$B1094:$G1094,4)</f>
        <v>147</v>
      </c>
      <c r="F1094">
        <f>F1093+COUNTIF(전체당첨내역!$B1094:$G1094,5)</f>
        <v>140</v>
      </c>
      <c r="G1094">
        <f>G1093+COUNTIF(전체당첨내역!$B1094:$G1094,6)</f>
        <v>142</v>
      </c>
      <c r="H1094">
        <f>H1093+COUNTIF(전체당첨내역!$B1094:$G1094,7)</f>
        <v>146</v>
      </c>
      <c r="I1094">
        <f>I1093+COUNTIF(전체당첨내역!$B1094:$G1094,8)</f>
        <v>140</v>
      </c>
      <c r="J1094">
        <f>J1093+COUNTIF(전체당첨내역!$B1094:$G1094,9)</f>
        <v>116</v>
      </c>
      <c r="K1094">
        <f>K1093+COUNTIF(전체당첨내역!$B1094:$G1094,10)</f>
        <v>146</v>
      </c>
      <c r="L1094">
        <f>L1093+COUNTIF(전체당첨내역!$B1094:$G1094,11)</f>
        <v>149</v>
      </c>
      <c r="M1094">
        <f>M1093+COUNTIF(전체당첨내역!$B1094:$G1094,12)</f>
        <v>158</v>
      </c>
      <c r="N1094">
        <f>N1093+COUNTIF(전체당첨내역!$B1094:$G1094,13)</f>
        <v>154</v>
      </c>
      <c r="O1094">
        <f>O1093+COUNTIF(전체당첨내역!$B1094:$G1094,14)</f>
        <v>156</v>
      </c>
      <c r="P1094">
        <f>P1093+COUNTIF(전체당첨내역!$B1094:$G1094,15)</f>
        <v>145</v>
      </c>
      <c r="Q1094">
        <f>Q1093+COUNTIF(전체당첨내역!$B1094:$G1094,16)</f>
        <v>143</v>
      </c>
      <c r="R1094">
        <f>R1093+COUNTIF(전체당첨내역!$B1094:$G1094,17)</f>
        <v>155</v>
      </c>
      <c r="S1094">
        <f>S1093+COUNTIF(전체당첨내역!$B1094:$G1094,18)</f>
        <v>165</v>
      </c>
      <c r="T1094">
        <f>T1093+COUNTIF(전체당첨내역!$B1094:$G1094,19)</f>
        <v>146</v>
      </c>
      <c r="U1094">
        <f>U1093+COUNTIF(전체당첨내역!$B1094:$G1094,20)</f>
        <v>152</v>
      </c>
      <c r="V1094">
        <f>V1093+COUNTIF(전체당첨내역!$B1094:$G1094,21)</f>
        <v>148</v>
      </c>
      <c r="W1094">
        <f>W1093+COUNTIF(전체당첨내역!$B1094:$G1094,22)</f>
        <v>131</v>
      </c>
      <c r="X1094">
        <f>X1093+COUNTIF(전체당첨내역!$B1094:$G1094,23)</f>
        <v>134</v>
      </c>
      <c r="Y1094">
        <f>Y1093+COUNTIF(전체당첨내역!$B1094:$G1094,24)</f>
        <v>147</v>
      </c>
      <c r="Z1094">
        <f>Z1093+COUNTIF(전체당첨내역!$B1094:$G1094,25)</f>
        <v>137</v>
      </c>
      <c r="AA1094">
        <f>AA1093+COUNTIF(전체당첨내역!$B1094:$G1094,26)</f>
        <v>146</v>
      </c>
      <c r="AB1094">
        <f>AB1093+COUNTIF(전체당첨내역!$B1094:$G1094,27)</f>
        <v>158</v>
      </c>
      <c r="AC1094">
        <f>AC1093+COUNTIF(전체당첨내역!$B1094:$G1094,28)</f>
        <v>132</v>
      </c>
      <c r="AD1094">
        <f>AD1093+COUNTIF(전체당첨내역!$B1094:$G1094,29)</f>
        <v>136</v>
      </c>
      <c r="AE1094">
        <f>AE1093+COUNTIF(전체당첨내역!$B1094:$G1094,30)</f>
        <v>135</v>
      </c>
      <c r="AF1094">
        <f>AF1093+COUNTIF(전체당첨내역!$B1094:$G1094,31)</f>
        <v>146</v>
      </c>
      <c r="AG1094">
        <f>AG1093+COUNTIF(전체당첨내역!$B1094:$G1094,32)</f>
        <v>129</v>
      </c>
      <c r="AH1094">
        <f>AH1093+COUNTIF(전체당첨내역!$B1094:$G1094,33)</f>
        <v>153</v>
      </c>
      <c r="AI1094">
        <f>AI1093+COUNTIF(전체당첨내역!$B1094:$G1094,34)</f>
        <v>165</v>
      </c>
      <c r="AJ1094">
        <f>AJ1093+COUNTIF(전체당첨내역!$B1094:$G1094,35)</f>
        <v>144</v>
      </c>
      <c r="AK1094">
        <f>AK1093+COUNTIF(전체당첨내역!$B1094:$G1094,36)</f>
        <v>147</v>
      </c>
      <c r="AL1094">
        <f>AL1093+COUNTIF(전체당첨내역!$B1094:$G1094,37)</f>
        <v>150</v>
      </c>
      <c r="AM1094">
        <f>AM1093+COUNTIF(전체당첨내역!$B1094:$G1094,38)</f>
        <v>146</v>
      </c>
      <c r="AN1094">
        <f>AN1093+COUNTIF(전체당첨내역!$B1094:$G1094,39)</f>
        <v>151</v>
      </c>
      <c r="AO1094">
        <f>AO1093+COUNTIF(전체당첨내역!$B1094:$G1094,40)</f>
        <v>151</v>
      </c>
      <c r="AP1094">
        <f>AP1093+COUNTIF(전체당첨내역!$B1094:$G1094,41)</f>
        <v>134</v>
      </c>
      <c r="AQ1094">
        <f>AQ1093+COUNTIF(전체당첨내역!$B1094:$G1094,42)</f>
        <v>141</v>
      </c>
      <c r="AR1094">
        <f>AR1093+COUNTIF(전체당첨내역!$B1094:$G1094,43)</f>
        <v>152</v>
      </c>
      <c r="AS1094">
        <f>AS1093+COUNTIF(전체당첨내역!$B1094:$G1094,44)</f>
        <v>146</v>
      </c>
      <c r="AT1094">
        <f>AT1093+COUNTIF(전체당첨내역!$B1094:$G1094,45)</f>
        <v>159</v>
      </c>
    </row>
    <row r="1095" spans="1:46" ht="16.5" customHeight="1">
      <c r="A1095">
        <v>1094</v>
      </c>
      <c r="B1095">
        <f>B1094+COUNTIF(전체당첨내역!$B1095:$G1095,1)</f>
        <v>151</v>
      </c>
      <c r="C1095">
        <f>C1094+COUNTIF(전체당첨내역!$B1095:$G1095,2)</f>
        <v>142</v>
      </c>
      <c r="D1095">
        <f>D1094+COUNTIF(전체당첨내역!$B1095:$G1095,3)</f>
        <v>147</v>
      </c>
      <c r="E1095">
        <f>E1094+COUNTIF(전체당첨내역!$B1095:$G1095,4)</f>
        <v>147</v>
      </c>
      <c r="F1095">
        <f>F1094+COUNTIF(전체당첨내역!$B1095:$G1095,5)</f>
        <v>140</v>
      </c>
      <c r="G1095">
        <f>G1094+COUNTIF(전체당첨내역!$B1095:$G1095,6)</f>
        <v>143</v>
      </c>
      <c r="H1095">
        <f>H1094+COUNTIF(전체당첨내역!$B1095:$G1095,7)</f>
        <v>147</v>
      </c>
      <c r="I1095">
        <f>I1094+COUNTIF(전체당첨내역!$B1095:$G1095,8)</f>
        <v>140</v>
      </c>
      <c r="J1095">
        <f>J1094+COUNTIF(전체당첨내역!$B1095:$G1095,9)</f>
        <v>116</v>
      </c>
      <c r="K1095">
        <f>K1094+COUNTIF(전체당첨내역!$B1095:$G1095,10)</f>
        <v>146</v>
      </c>
      <c r="L1095">
        <f>L1094+COUNTIF(전체당첨내역!$B1095:$G1095,11)</f>
        <v>149</v>
      </c>
      <c r="M1095">
        <f>M1094+COUNTIF(전체당첨내역!$B1095:$G1095,12)</f>
        <v>158</v>
      </c>
      <c r="N1095">
        <f>N1094+COUNTIF(전체당첨내역!$B1095:$G1095,13)</f>
        <v>154</v>
      </c>
      <c r="O1095">
        <f>O1094+COUNTIF(전체당첨내역!$B1095:$G1095,14)</f>
        <v>156</v>
      </c>
      <c r="P1095">
        <f>P1094+COUNTIF(전체당첨내역!$B1095:$G1095,15)</f>
        <v>146</v>
      </c>
      <c r="Q1095">
        <f>Q1094+COUNTIF(전체당첨내역!$B1095:$G1095,16)</f>
        <v>143</v>
      </c>
      <c r="R1095">
        <f>R1094+COUNTIF(전체당첨내역!$B1095:$G1095,17)</f>
        <v>155</v>
      </c>
      <c r="S1095">
        <f>S1094+COUNTIF(전체당첨내역!$B1095:$G1095,18)</f>
        <v>165</v>
      </c>
      <c r="T1095">
        <f>T1094+COUNTIF(전체당첨내역!$B1095:$G1095,19)</f>
        <v>146</v>
      </c>
      <c r="U1095">
        <f>U1094+COUNTIF(전체당첨내역!$B1095:$G1095,20)</f>
        <v>152</v>
      </c>
      <c r="V1095">
        <f>V1094+COUNTIF(전체당첨내역!$B1095:$G1095,21)</f>
        <v>148</v>
      </c>
      <c r="W1095">
        <f>W1094+COUNTIF(전체당첨내역!$B1095:$G1095,22)</f>
        <v>132</v>
      </c>
      <c r="X1095">
        <f>X1094+COUNTIF(전체당첨내역!$B1095:$G1095,23)</f>
        <v>134</v>
      </c>
      <c r="Y1095">
        <f>Y1094+COUNTIF(전체당첨내역!$B1095:$G1095,24)</f>
        <v>147</v>
      </c>
      <c r="Z1095">
        <f>Z1094+COUNTIF(전체당첨내역!$B1095:$G1095,25)</f>
        <v>137</v>
      </c>
      <c r="AA1095">
        <f>AA1094+COUNTIF(전체당첨내역!$B1095:$G1095,26)</f>
        <v>147</v>
      </c>
      <c r="AB1095">
        <f>AB1094+COUNTIF(전체당첨내역!$B1095:$G1095,27)</f>
        <v>158</v>
      </c>
      <c r="AC1095">
        <f>AC1094+COUNTIF(전체당첨내역!$B1095:$G1095,28)</f>
        <v>132</v>
      </c>
      <c r="AD1095">
        <f>AD1094+COUNTIF(전체당첨내역!$B1095:$G1095,29)</f>
        <v>136</v>
      </c>
      <c r="AE1095">
        <f>AE1094+COUNTIF(전체당첨내역!$B1095:$G1095,30)</f>
        <v>135</v>
      </c>
      <c r="AF1095">
        <f>AF1094+COUNTIF(전체당첨내역!$B1095:$G1095,31)</f>
        <v>146</v>
      </c>
      <c r="AG1095">
        <f>AG1094+COUNTIF(전체당첨내역!$B1095:$G1095,32)</f>
        <v>129</v>
      </c>
      <c r="AH1095">
        <f>AH1094+COUNTIF(전체당첨내역!$B1095:$G1095,33)</f>
        <v>153</v>
      </c>
      <c r="AI1095">
        <f>AI1094+COUNTIF(전체당첨내역!$B1095:$G1095,34)</f>
        <v>165</v>
      </c>
      <c r="AJ1095">
        <f>AJ1094+COUNTIF(전체당첨내역!$B1095:$G1095,35)</f>
        <v>144</v>
      </c>
      <c r="AK1095">
        <f>AK1094+COUNTIF(전체당첨내역!$B1095:$G1095,36)</f>
        <v>147</v>
      </c>
      <c r="AL1095">
        <f>AL1094+COUNTIF(전체당첨내역!$B1095:$G1095,37)</f>
        <v>150</v>
      </c>
      <c r="AM1095">
        <f>AM1094+COUNTIF(전체당첨내역!$B1095:$G1095,38)</f>
        <v>146</v>
      </c>
      <c r="AN1095">
        <f>AN1094+COUNTIF(전체당첨내역!$B1095:$G1095,39)</f>
        <v>151</v>
      </c>
      <c r="AO1095">
        <f>AO1094+COUNTIF(전체당첨내역!$B1095:$G1095,40)</f>
        <v>152</v>
      </c>
      <c r="AP1095">
        <f>AP1094+COUNTIF(전체당첨내역!$B1095:$G1095,41)</f>
        <v>134</v>
      </c>
      <c r="AQ1095">
        <f>AQ1094+COUNTIF(전체당첨내역!$B1095:$G1095,42)</f>
        <v>141</v>
      </c>
      <c r="AR1095">
        <f>AR1094+COUNTIF(전체당첨내역!$B1095:$G1095,43)</f>
        <v>152</v>
      </c>
      <c r="AS1095">
        <f>AS1094+COUNTIF(전체당첨내역!$B1095:$G1095,44)</f>
        <v>146</v>
      </c>
      <c r="AT1095">
        <f>AT1094+COUNTIF(전체당첨내역!$B1095:$G1095,45)</f>
        <v>159</v>
      </c>
    </row>
    <row r="1096" spans="1:46" ht="16.5" customHeight="1">
      <c r="A1096">
        <v>1095</v>
      </c>
      <c r="B1096">
        <f>B1095+COUNTIF(전체당첨내역!$B1096:$G1096,1)</f>
        <v>151</v>
      </c>
      <c r="C1096">
        <f>C1095+COUNTIF(전체당첨내역!$B1096:$G1096,2)</f>
        <v>142</v>
      </c>
      <c r="D1096">
        <f>D1095+COUNTIF(전체당첨내역!$B1096:$G1096,3)</f>
        <v>147</v>
      </c>
      <c r="E1096">
        <f>E1095+COUNTIF(전체당첨내역!$B1096:$G1096,4)</f>
        <v>147</v>
      </c>
      <c r="F1096">
        <f>F1095+COUNTIF(전체당첨내역!$B1096:$G1096,5)</f>
        <v>140</v>
      </c>
      <c r="G1096">
        <f>G1095+COUNTIF(전체당첨내역!$B1096:$G1096,6)</f>
        <v>143</v>
      </c>
      <c r="H1096">
        <f>H1095+COUNTIF(전체당첨내역!$B1096:$G1096,7)</f>
        <v>147</v>
      </c>
      <c r="I1096">
        <f>I1095+COUNTIF(전체당첨내역!$B1096:$G1096,8)</f>
        <v>141</v>
      </c>
      <c r="J1096">
        <f>J1095+COUNTIF(전체당첨내역!$B1096:$G1096,9)</f>
        <v>116</v>
      </c>
      <c r="K1096">
        <f>K1095+COUNTIF(전체당첨내역!$B1096:$G1096,10)</f>
        <v>146</v>
      </c>
      <c r="L1096">
        <f>L1095+COUNTIF(전체당첨내역!$B1096:$G1096,11)</f>
        <v>149</v>
      </c>
      <c r="M1096">
        <f>M1095+COUNTIF(전체당첨내역!$B1096:$G1096,12)</f>
        <v>158</v>
      </c>
      <c r="N1096">
        <f>N1095+COUNTIF(전체당첨내역!$B1096:$G1096,13)</f>
        <v>154</v>
      </c>
      <c r="O1096">
        <f>O1095+COUNTIF(전체당첨내역!$B1096:$G1096,14)</f>
        <v>157</v>
      </c>
      <c r="P1096">
        <f>P1095+COUNTIF(전체당첨내역!$B1096:$G1096,15)</f>
        <v>146</v>
      </c>
      <c r="Q1096">
        <f>Q1095+COUNTIF(전체당첨내역!$B1096:$G1096,16)</f>
        <v>143</v>
      </c>
      <c r="R1096">
        <f>R1095+COUNTIF(전체당첨내역!$B1096:$G1096,17)</f>
        <v>155</v>
      </c>
      <c r="S1096">
        <f>S1095+COUNTIF(전체당첨내역!$B1096:$G1096,18)</f>
        <v>165</v>
      </c>
      <c r="T1096">
        <f>T1095+COUNTIF(전체당첨내역!$B1096:$G1096,19)</f>
        <v>146</v>
      </c>
      <c r="U1096">
        <f>U1095+COUNTIF(전체당첨내역!$B1096:$G1096,20)</f>
        <v>152</v>
      </c>
      <c r="V1096">
        <f>V1095+COUNTIF(전체당첨내역!$B1096:$G1096,21)</f>
        <v>148</v>
      </c>
      <c r="W1096">
        <f>W1095+COUNTIF(전체당첨내역!$B1096:$G1096,22)</f>
        <v>132</v>
      </c>
      <c r="X1096">
        <f>X1095+COUNTIF(전체당첨내역!$B1096:$G1096,23)</f>
        <v>134</v>
      </c>
      <c r="Y1096">
        <f>Y1095+COUNTIF(전체당첨내역!$B1096:$G1096,24)</f>
        <v>147</v>
      </c>
      <c r="Z1096">
        <f>Z1095+COUNTIF(전체당첨내역!$B1096:$G1096,25)</f>
        <v>137</v>
      </c>
      <c r="AA1096">
        <f>AA1095+COUNTIF(전체당첨내역!$B1096:$G1096,26)</f>
        <v>147</v>
      </c>
      <c r="AB1096">
        <f>AB1095+COUNTIF(전체당첨내역!$B1096:$G1096,27)</f>
        <v>158</v>
      </c>
      <c r="AC1096">
        <f>AC1095+COUNTIF(전체당첨내역!$B1096:$G1096,28)</f>
        <v>133</v>
      </c>
      <c r="AD1096">
        <f>AD1095+COUNTIF(전체당첨내역!$B1096:$G1096,29)</f>
        <v>137</v>
      </c>
      <c r="AE1096">
        <f>AE1095+COUNTIF(전체당첨내역!$B1096:$G1096,30)</f>
        <v>135</v>
      </c>
      <c r="AF1096">
        <f>AF1095+COUNTIF(전체당첨내역!$B1096:$G1096,31)</f>
        <v>146</v>
      </c>
      <c r="AG1096">
        <f>AG1095+COUNTIF(전체당첨내역!$B1096:$G1096,32)</f>
        <v>129</v>
      </c>
      <c r="AH1096">
        <f>AH1095+COUNTIF(전체당첨내역!$B1096:$G1096,33)</f>
        <v>153</v>
      </c>
      <c r="AI1096">
        <f>AI1095+COUNTIF(전체당첨내역!$B1096:$G1096,34)</f>
        <v>166</v>
      </c>
      <c r="AJ1096">
        <f>AJ1095+COUNTIF(전체당첨내역!$B1096:$G1096,35)</f>
        <v>144</v>
      </c>
      <c r="AK1096">
        <f>AK1095+COUNTIF(전체당첨내역!$B1096:$G1096,36)</f>
        <v>147</v>
      </c>
      <c r="AL1096">
        <f>AL1095+COUNTIF(전체당첨내역!$B1096:$G1096,37)</f>
        <v>150</v>
      </c>
      <c r="AM1096">
        <f>AM1095+COUNTIF(전체당첨내역!$B1096:$G1096,38)</f>
        <v>146</v>
      </c>
      <c r="AN1096">
        <f>AN1095+COUNTIF(전체당첨내역!$B1096:$G1096,39)</f>
        <v>151</v>
      </c>
      <c r="AO1096">
        <f>AO1095+COUNTIF(전체당첨내역!$B1096:$G1096,40)</f>
        <v>153</v>
      </c>
      <c r="AP1096">
        <f>AP1095+COUNTIF(전체당첨내역!$B1096:$G1096,41)</f>
        <v>134</v>
      </c>
      <c r="AQ1096">
        <f>AQ1095+COUNTIF(전체당첨내역!$B1096:$G1096,42)</f>
        <v>141</v>
      </c>
      <c r="AR1096">
        <f>AR1095+COUNTIF(전체당첨내역!$B1096:$G1096,43)</f>
        <v>152</v>
      </c>
      <c r="AS1096">
        <f>AS1095+COUNTIF(전체당첨내역!$B1096:$G1096,44)</f>
        <v>146</v>
      </c>
      <c r="AT1096">
        <f>AT1095+COUNTIF(전체당첨내역!$B1096:$G1096,45)</f>
        <v>159</v>
      </c>
    </row>
    <row r="1097" spans="1:46" ht="16.5" customHeight="1">
      <c r="A1097">
        <v>1096</v>
      </c>
      <c r="B1097">
        <f>B1096+COUNTIF(전체당첨내역!$B1097:$G1097,1)</f>
        <v>152</v>
      </c>
      <c r="C1097">
        <f>C1096+COUNTIF(전체당첨내역!$B1097:$G1097,2)</f>
        <v>142</v>
      </c>
      <c r="D1097">
        <f>D1096+COUNTIF(전체당첨내역!$B1097:$G1097,3)</f>
        <v>147</v>
      </c>
      <c r="E1097">
        <f>E1096+COUNTIF(전체당첨내역!$B1097:$G1097,4)</f>
        <v>147</v>
      </c>
      <c r="F1097">
        <f>F1096+COUNTIF(전체당첨내역!$B1097:$G1097,5)</f>
        <v>140</v>
      </c>
      <c r="G1097">
        <f>G1096+COUNTIF(전체당첨내역!$B1097:$G1097,6)</f>
        <v>143</v>
      </c>
      <c r="H1097">
        <f>H1096+COUNTIF(전체당첨내역!$B1097:$G1097,7)</f>
        <v>147</v>
      </c>
      <c r="I1097">
        <f>I1096+COUNTIF(전체당첨내역!$B1097:$G1097,8)</f>
        <v>141</v>
      </c>
      <c r="J1097">
        <f>J1096+COUNTIF(전체당첨내역!$B1097:$G1097,9)</f>
        <v>116</v>
      </c>
      <c r="K1097">
        <f>K1096+COUNTIF(전체당첨내역!$B1097:$G1097,10)</f>
        <v>146</v>
      </c>
      <c r="L1097">
        <f>L1096+COUNTIF(전체당첨내역!$B1097:$G1097,11)</f>
        <v>149</v>
      </c>
      <c r="M1097">
        <f>M1096+COUNTIF(전체당첨내역!$B1097:$G1097,12)</f>
        <v>159</v>
      </c>
      <c r="N1097">
        <f>N1096+COUNTIF(전체당첨내역!$B1097:$G1097,13)</f>
        <v>154</v>
      </c>
      <c r="O1097">
        <f>O1096+COUNTIF(전체당첨내역!$B1097:$G1097,14)</f>
        <v>157</v>
      </c>
      <c r="P1097">
        <f>P1096+COUNTIF(전체당첨내역!$B1097:$G1097,15)</f>
        <v>146</v>
      </c>
      <c r="Q1097">
        <f>Q1096+COUNTIF(전체당첨내역!$B1097:$G1097,16)</f>
        <v>144</v>
      </c>
      <c r="R1097">
        <f>R1096+COUNTIF(전체당첨내역!$B1097:$G1097,17)</f>
        <v>155</v>
      </c>
      <c r="S1097">
        <f>S1096+COUNTIF(전체당첨내역!$B1097:$G1097,18)</f>
        <v>165</v>
      </c>
      <c r="T1097">
        <f>T1096+COUNTIF(전체당첨내역!$B1097:$G1097,19)</f>
        <v>147</v>
      </c>
      <c r="U1097">
        <f>U1096+COUNTIF(전체당첨내역!$B1097:$G1097,20)</f>
        <v>152</v>
      </c>
      <c r="V1097">
        <f>V1096+COUNTIF(전체당첨내역!$B1097:$G1097,21)</f>
        <v>148</v>
      </c>
      <c r="W1097">
        <f>W1096+COUNTIF(전체당첨내역!$B1097:$G1097,22)</f>
        <v>132</v>
      </c>
      <c r="X1097">
        <f>X1096+COUNTIF(전체당첨내역!$B1097:$G1097,23)</f>
        <v>135</v>
      </c>
      <c r="Y1097">
        <f>Y1096+COUNTIF(전체당첨내역!$B1097:$G1097,24)</f>
        <v>147</v>
      </c>
      <c r="Z1097">
        <f>Z1096+COUNTIF(전체당첨내역!$B1097:$G1097,25)</f>
        <v>137</v>
      </c>
      <c r="AA1097">
        <f>AA1096+COUNTIF(전체당첨내역!$B1097:$G1097,26)</f>
        <v>147</v>
      </c>
      <c r="AB1097">
        <f>AB1096+COUNTIF(전체당첨내역!$B1097:$G1097,27)</f>
        <v>158</v>
      </c>
      <c r="AC1097">
        <f>AC1096+COUNTIF(전체당첨내역!$B1097:$G1097,28)</f>
        <v>133</v>
      </c>
      <c r="AD1097">
        <f>AD1096+COUNTIF(전체당첨내역!$B1097:$G1097,29)</f>
        <v>137</v>
      </c>
      <c r="AE1097">
        <f>AE1096+COUNTIF(전체당첨내역!$B1097:$G1097,30)</f>
        <v>135</v>
      </c>
      <c r="AF1097">
        <f>AF1096+COUNTIF(전체당첨내역!$B1097:$G1097,31)</f>
        <v>146</v>
      </c>
      <c r="AG1097">
        <f>AG1096+COUNTIF(전체당첨내역!$B1097:$G1097,32)</f>
        <v>129</v>
      </c>
      <c r="AH1097">
        <f>AH1096+COUNTIF(전체당첨내역!$B1097:$G1097,33)</f>
        <v>153</v>
      </c>
      <c r="AI1097">
        <f>AI1096+COUNTIF(전체당첨내역!$B1097:$G1097,34)</f>
        <v>166</v>
      </c>
      <c r="AJ1097">
        <f>AJ1096+COUNTIF(전체당첨내역!$B1097:$G1097,35)</f>
        <v>144</v>
      </c>
      <c r="AK1097">
        <f>AK1096+COUNTIF(전체당첨내역!$B1097:$G1097,36)</f>
        <v>147</v>
      </c>
      <c r="AL1097">
        <f>AL1096+COUNTIF(전체당첨내역!$B1097:$G1097,37)</f>
        <v>150</v>
      </c>
      <c r="AM1097">
        <f>AM1096+COUNTIF(전체당첨내역!$B1097:$G1097,38)</f>
        <v>146</v>
      </c>
      <c r="AN1097">
        <f>AN1096+COUNTIF(전체당첨내역!$B1097:$G1097,39)</f>
        <v>151</v>
      </c>
      <c r="AO1097">
        <f>AO1096+COUNTIF(전체당첨내역!$B1097:$G1097,40)</f>
        <v>153</v>
      </c>
      <c r="AP1097">
        <f>AP1096+COUNTIF(전체당첨내역!$B1097:$G1097,41)</f>
        <v>134</v>
      </c>
      <c r="AQ1097">
        <f>AQ1096+COUNTIF(전체당첨내역!$B1097:$G1097,42)</f>
        <v>141</v>
      </c>
      <c r="AR1097">
        <f>AR1096+COUNTIF(전체당첨내역!$B1097:$G1097,43)</f>
        <v>153</v>
      </c>
      <c r="AS1097">
        <f>AS1096+COUNTIF(전체당첨내역!$B1097:$G1097,44)</f>
        <v>146</v>
      </c>
      <c r="AT1097">
        <f>AT1096+COUNTIF(전체당첨내역!$B1097:$G1097,45)</f>
        <v>159</v>
      </c>
    </row>
    <row r="1098" spans="1:46" ht="16.5" customHeight="1">
      <c r="A1098">
        <v>1097</v>
      </c>
      <c r="B1098">
        <f>B1097+COUNTIF(전체당첨내역!$B1098:$G1098,1)</f>
        <v>152</v>
      </c>
      <c r="C1098">
        <f>C1097+COUNTIF(전체당첨내역!$B1098:$G1098,2)</f>
        <v>142</v>
      </c>
      <c r="D1098">
        <f>D1097+COUNTIF(전체당첨내역!$B1098:$G1098,3)</f>
        <v>147</v>
      </c>
      <c r="E1098">
        <f>E1097+COUNTIF(전체당첨내역!$B1098:$G1098,4)</f>
        <v>147</v>
      </c>
      <c r="F1098">
        <f>F1097+COUNTIF(전체당첨내역!$B1098:$G1098,5)</f>
        <v>140</v>
      </c>
      <c r="G1098">
        <f>G1097+COUNTIF(전체당첨내역!$B1098:$G1098,6)</f>
        <v>143</v>
      </c>
      <c r="H1098">
        <f>H1097+COUNTIF(전체당첨내역!$B1098:$G1098,7)</f>
        <v>147</v>
      </c>
      <c r="I1098">
        <f>I1097+COUNTIF(전체당첨내역!$B1098:$G1098,8)</f>
        <v>141</v>
      </c>
      <c r="J1098">
        <f>J1097+COUNTIF(전체당첨내역!$B1098:$G1098,9)</f>
        <v>116</v>
      </c>
      <c r="K1098">
        <f>K1097+COUNTIF(전체당첨내역!$B1098:$G1098,10)</f>
        <v>146</v>
      </c>
      <c r="L1098">
        <f>L1097+COUNTIF(전체당첨내역!$B1098:$G1098,11)</f>
        <v>149</v>
      </c>
      <c r="M1098">
        <f>M1097+COUNTIF(전체당첨내역!$B1098:$G1098,12)</f>
        <v>159</v>
      </c>
      <c r="N1098">
        <f>N1097+COUNTIF(전체당첨내역!$B1098:$G1098,13)</f>
        <v>154</v>
      </c>
      <c r="O1098">
        <f>O1097+COUNTIF(전체당첨내역!$B1098:$G1098,14)</f>
        <v>158</v>
      </c>
      <c r="P1098">
        <f>P1097+COUNTIF(전체당첨내역!$B1098:$G1098,15)</f>
        <v>146</v>
      </c>
      <c r="Q1098">
        <f>Q1097+COUNTIF(전체당첨내역!$B1098:$G1098,16)</f>
        <v>144</v>
      </c>
      <c r="R1098">
        <f>R1097+COUNTIF(전체당첨내역!$B1098:$G1098,17)</f>
        <v>155</v>
      </c>
      <c r="S1098">
        <f>S1097+COUNTIF(전체당첨내역!$B1098:$G1098,18)</f>
        <v>165</v>
      </c>
      <c r="T1098">
        <f>T1097+COUNTIF(전체당첨내역!$B1098:$G1098,19)</f>
        <v>147</v>
      </c>
      <c r="U1098">
        <f>U1097+COUNTIF(전체당첨내역!$B1098:$G1098,20)</f>
        <v>152</v>
      </c>
      <c r="V1098">
        <f>V1097+COUNTIF(전체당첨내역!$B1098:$G1098,21)</f>
        <v>148</v>
      </c>
      <c r="W1098">
        <f>W1097+COUNTIF(전체당첨내역!$B1098:$G1098,22)</f>
        <v>132</v>
      </c>
      <c r="X1098">
        <f>X1097+COUNTIF(전체당첨내역!$B1098:$G1098,23)</f>
        <v>135</v>
      </c>
      <c r="Y1098">
        <f>Y1097+COUNTIF(전체당첨내역!$B1098:$G1098,24)</f>
        <v>147</v>
      </c>
      <c r="Z1098">
        <f>Z1097+COUNTIF(전체당첨내역!$B1098:$G1098,25)</f>
        <v>137</v>
      </c>
      <c r="AA1098">
        <f>AA1097+COUNTIF(전체당첨내역!$B1098:$G1098,26)</f>
        <v>147</v>
      </c>
      <c r="AB1098">
        <f>AB1097+COUNTIF(전체당첨내역!$B1098:$G1098,27)</f>
        <v>158</v>
      </c>
      <c r="AC1098">
        <f>AC1097+COUNTIF(전체당첨내역!$B1098:$G1098,28)</f>
        <v>133</v>
      </c>
      <c r="AD1098">
        <f>AD1097+COUNTIF(전체당첨내역!$B1098:$G1098,29)</f>
        <v>137</v>
      </c>
      <c r="AE1098">
        <f>AE1097+COUNTIF(전체당첨내역!$B1098:$G1098,30)</f>
        <v>135</v>
      </c>
      <c r="AF1098">
        <f>AF1097+COUNTIF(전체당첨내역!$B1098:$G1098,31)</f>
        <v>146</v>
      </c>
      <c r="AG1098">
        <f>AG1097+COUNTIF(전체당첨내역!$B1098:$G1098,32)</f>
        <v>129</v>
      </c>
      <c r="AH1098">
        <f>AH1097+COUNTIF(전체당첨내역!$B1098:$G1098,33)</f>
        <v>154</v>
      </c>
      <c r="AI1098">
        <f>AI1097+COUNTIF(전체당첨내역!$B1098:$G1098,34)</f>
        <v>167</v>
      </c>
      <c r="AJ1098">
        <f>AJ1097+COUNTIF(전체당첨내역!$B1098:$G1098,35)</f>
        <v>145</v>
      </c>
      <c r="AK1098">
        <f>AK1097+COUNTIF(전체당첨내역!$B1098:$G1098,36)</f>
        <v>147</v>
      </c>
      <c r="AL1098">
        <f>AL1097+COUNTIF(전체당첨내역!$B1098:$G1098,37)</f>
        <v>151</v>
      </c>
      <c r="AM1098">
        <f>AM1097+COUNTIF(전체당첨내역!$B1098:$G1098,38)</f>
        <v>146</v>
      </c>
      <c r="AN1098">
        <f>AN1097+COUNTIF(전체당첨내역!$B1098:$G1098,39)</f>
        <v>151</v>
      </c>
      <c r="AO1098">
        <f>AO1097+COUNTIF(전체당첨내역!$B1098:$G1098,40)</f>
        <v>154</v>
      </c>
      <c r="AP1098">
        <f>AP1097+COUNTIF(전체당첨내역!$B1098:$G1098,41)</f>
        <v>134</v>
      </c>
      <c r="AQ1098">
        <f>AQ1097+COUNTIF(전체당첨내역!$B1098:$G1098,42)</f>
        <v>141</v>
      </c>
      <c r="AR1098">
        <f>AR1097+COUNTIF(전체당첨내역!$B1098:$G1098,43)</f>
        <v>153</v>
      </c>
      <c r="AS1098">
        <f>AS1097+COUNTIF(전체당첨내역!$B1098:$G1098,44)</f>
        <v>146</v>
      </c>
      <c r="AT1098">
        <f>AT1097+COUNTIF(전체당첨내역!$B1098:$G1098,45)</f>
        <v>159</v>
      </c>
    </row>
    <row r="1099" spans="1:46" ht="16.5" customHeight="1">
      <c r="A1099">
        <v>1098</v>
      </c>
      <c r="B1099">
        <f>B1098+COUNTIF(전체당첨내역!$B1099:$G1099,1)</f>
        <v>152</v>
      </c>
      <c r="C1099">
        <f>C1098+COUNTIF(전체당첨내역!$B1099:$G1099,2)</f>
        <v>142</v>
      </c>
      <c r="D1099">
        <f>D1098+COUNTIF(전체당첨내역!$B1099:$G1099,3)</f>
        <v>147</v>
      </c>
      <c r="E1099">
        <f>E1098+COUNTIF(전체당첨내역!$B1099:$G1099,4)</f>
        <v>147</v>
      </c>
      <c r="F1099">
        <f>F1098+COUNTIF(전체당첨내역!$B1099:$G1099,5)</f>
        <v>140</v>
      </c>
      <c r="G1099">
        <f>G1098+COUNTIF(전체당첨내역!$B1099:$G1099,6)</f>
        <v>143</v>
      </c>
      <c r="H1099">
        <f>H1098+COUNTIF(전체당첨내역!$B1099:$G1099,7)</f>
        <v>147</v>
      </c>
      <c r="I1099">
        <f>I1098+COUNTIF(전체당첨내역!$B1099:$G1099,8)</f>
        <v>141</v>
      </c>
      <c r="J1099">
        <f>J1098+COUNTIF(전체당첨내역!$B1099:$G1099,9)</f>
        <v>116</v>
      </c>
      <c r="K1099">
        <f>K1098+COUNTIF(전체당첨내역!$B1099:$G1099,10)</f>
        <v>146</v>
      </c>
      <c r="L1099">
        <f>L1098+COUNTIF(전체당첨내역!$B1099:$G1099,11)</f>
        <v>149</v>
      </c>
      <c r="M1099">
        <f>M1098+COUNTIF(전체당첨내역!$B1099:$G1099,12)</f>
        <v>160</v>
      </c>
      <c r="N1099">
        <f>N1098+COUNTIF(전체당첨내역!$B1099:$G1099,13)</f>
        <v>154</v>
      </c>
      <c r="O1099">
        <f>O1098+COUNTIF(전체당첨내역!$B1099:$G1099,14)</f>
        <v>158</v>
      </c>
      <c r="P1099">
        <f>P1098+COUNTIF(전체당첨내역!$B1099:$G1099,15)</f>
        <v>146</v>
      </c>
      <c r="Q1099">
        <f>Q1098+COUNTIF(전체당첨내역!$B1099:$G1099,16)</f>
        <v>145</v>
      </c>
      <c r="R1099">
        <f>R1098+COUNTIF(전체당첨내역!$B1099:$G1099,17)</f>
        <v>155</v>
      </c>
      <c r="S1099">
        <f>S1098+COUNTIF(전체당첨내역!$B1099:$G1099,18)</f>
        <v>165</v>
      </c>
      <c r="T1099">
        <f>T1098+COUNTIF(전체당첨내역!$B1099:$G1099,19)</f>
        <v>147</v>
      </c>
      <c r="U1099">
        <f>U1098+COUNTIF(전체당첨내역!$B1099:$G1099,20)</f>
        <v>152</v>
      </c>
      <c r="V1099">
        <f>V1098+COUNTIF(전체당첨내역!$B1099:$G1099,21)</f>
        <v>149</v>
      </c>
      <c r="W1099">
        <f>W1098+COUNTIF(전체당첨내역!$B1099:$G1099,22)</f>
        <v>132</v>
      </c>
      <c r="X1099">
        <f>X1098+COUNTIF(전체당첨내역!$B1099:$G1099,23)</f>
        <v>135</v>
      </c>
      <c r="Y1099">
        <f>Y1098+COUNTIF(전체당첨내역!$B1099:$G1099,24)</f>
        <v>148</v>
      </c>
      <c r="Z1099">
        <f>Z1098+COUNTIF(전체당첨내역!$B1099:$G1099,25)</f>
        <v>137</v>
      </c>
      <c r="AA1099">
        <f>AA1098+COUNTIF(전체당첨내역!$B1099:$G1099,26)</f>
        <v>147</v>
      </c>
      <c r="AB1099">
        <f>AB1098+COUNTIF(전체당첨내역!$B1099:$G1099,27)</f>
        <v>158</v>
      </c>
      <c r="AC1099">
        <f>AC1098+COUNTIF(전체당첨내역!$B1099:$G1099,28)</f>
        <v>133</v>
      </c>
      <c r="AD1099">
        <f>AD1098+COUNTIF(전체당첨내역!$B1099:$G1099,29)</f>
        <v>137</v>
      </c>
      <c r="AE1099">
        <f>AE1098+COUNTIF(전체당첨내역!$B1099:$G1099,30)</f>
        <v>135</v>
      </c>
      <c r="AF1099">
        <f>AF1098+COUNTIF(전체당첨내역!$B1099:$G1099,31)</f>
        <v>146</v>
      </c>
      <c r="AG1099">
        <f>AG1098+COUNTIF(전체당첨내역!$B1099:$G1099,32)</f>
        <v>129</v>
      </c>
      <c r="AH1099">
        <f>AH1098+COUNTIF(전체당첨내역!$B1099:$G1099,33)</f>
        <v>154</v>
      </c>
      <c r="AI1099">
        <f>AI1098+COUNTIF(전체당첨내역!$B1099:$G1099,34)</f>
        <v>167</v>
      </c>
      <c r="AJ1099">
        <f>AJ1098+COUNTIF(전체당첨내역!$B1099:$G1099,35)</f>
        <v>145</v>
      </c>
      <c r="AK1099">
        <f>AK1098+COUNTIF(전체당첨내역!$B1099:$G1099,36)</f>
        <v>147</v>
      </c>
      <c r="AL1099">
        <f>AL1098+COUNTIF(전체당첨내역!$B1099:$G1099,37)</f>
        <v>151</v>
      </c>
      <c r="AM1099">
        <f>AM1098+COUNTIF(전체당첨내역!$B1099:$G1099,38)</f>
        <v>146</v>
      </c>
      <c r="AN1099">
        <f>AN1098+COUNTIF(전체당첨내역!$B1099:$G1099,39)</f>
        <v>151</v>
      </c>
      <c r="AO1099">
        <f>AO1098+COUNTIF(전체당첨내역!$B1099:$G1099,40)</f>
        <v>154</v>
      </c>
      <c r="AP1099">
        <f>AP1098+COUNTIF(전체당첨내역!$B1099:$G1099,41)</f>
        <v>135</v>
      </c>
      <c r="AQ1099">
        <f>AQ1098+COUNTIF(전체당첨내역!$B1099:$G1099,42)</f>
        <v>141</v>
      </c>
      <c r="AR1099">
        <f>AR1098+COUNTIF(전체당첨내역!$B1099:$G1099,43)</f>
        <v>154</v>
      </c>
      <c r="AS1099">
        <f>AS1098+COUNTIF(전체당첨내역!$B1099:$G1099,44)</f>
        <v>146</v>
      </c>
      <c r="AT1099">
        <f>AT1098+COUNTIF(전체당첨내역!$B1099:$G1099,45)</f>
        <v>159</v>
      </c>
    </row>
    <row r="1100" spans="1:46" ht="16.5" customHeight="1">
      <c r="A1100">
        <v>1099</v>
      </c>
      <c r="B1100">
        <f>B1099+COUNTIF(전체당첨내역!$B1100:$G1100,1)</f>
        <v>152</v>
      </c>
      <c r="C1100">
        <f>C1099+COUNTIF(전체당첨내역!$B1100:$G1100,2)</f>
        <v>142</v>
      </c>
      <c r="D1100">
        <f>D1099+COUNTIF(전체당첨내역!$B1100:$G1100,3)</f>
        <v>148</v>
      </c>
      <c r="E1100">
        <f>E1099+COUNTIF(전체당첨내역!$B1100:$G1100,4)</f>
        <v>147</v>
      </c>
      <c r="F1100">
        <f>F1099+COUNTIF(전체당첨내역!$B1100:$G1100,5)</f>
        <v>140</v>
      </c>
      <c r="G1100">
        <f>G1099+COUNTIF(전체당첨내역!$B1100:$G1100,6)</f>
        <v>143</v>
      </c>
      <c r="H1100">
        <f>H1099+COUNTIF(전체당첨내역!$B1100:$G1100,7)</f>
        <v>147</v>
      </c>
      <c r="I1100">
        <f>I1099+COUNTIF(전체당첨내역!$B1100:$G1100,8)</f>
        <v>141</v>
      </c>
      <c r="J1100">
        <f>J1099+COUNTIF(전체당첨내역!$B1100:$G1100,9)</f>
        <v>116</v>
      </c>
      <c r="K1100">
        <f>K1099+COUNTIF(전체당첨내역!$B1100:$G1100,10)</f>
        <v>146</v>
      </c>
      <c r="L1100">
        <f>L1099+COUNTIF(전체당첨내역!$B1100:$G1100,11)</f>
        <v>149</v>
      </c>
      <c r="M1100">
        <f>M1099+COUNTIF(전체당첨내역!$B1100:$G1100,12)</f>
        <v>160</v>
      </c>
      <c r="N1100">
        <f>N1099+COUNTIF(전체당첨내역!$B1100:$G1100,13)</f>
        <v>154</v>
      </c>
      <c r="O1100">
        <f>O1099+COUNTIF(전체당첨내역!$B1100:$G1100,14)</f>
        <v>158</v>
      </c>
      <c r="P1100">
        <f>P1099+COUNTIF(전체당첨내역!$B1100:$G1100,15)</f>
        <v>146</v>
      </c>
      <c r="Q1100">
        <f>Q1099+COUNTIF(전체당첨내역!$B1100:$G1100,16)</f>
        <v>145</v>
      </c>
      <c r="R1100">
        <f>R1099+COUNTIF(전체당첨내역!$B1100:$G1100,17)</f>
        <v>155</v>
      </c>
      <c r="S1100">
        <f>S1099+COUNTIF(전체당첨내역!$B1100:$G1100,18)</f>
        <v>165</v>
      </c>
      <c r="T1100">
        <f>T1099+COUNTIF(전체당첨내역!$B1100:$G1100,19)</f>
        <v>147</v>
      </c>
      <c r="U1100">
        <f>U1099+COUNTIF(전체당첨내역!$B1100:$G1100,20)</f>
        <v>153</v>
      </c>
      <c r="V1100">
        <f>V1099+COUNTIF(전체당첨내역!$B1100:$G1100,21)</f>
        <v>149</v>
      </c>
      <c r="W1100">
        <f>W1099+COUNTIF(전체당첨내역!$B1100:$G1100,22)</f>
        <v>132</v>
      </c>
      <c r="X1100">
        <f>X1099+COUNTIF(전체당첨내역!$B1100:$G1100,23)</f>
        <v>135</v>
      </c>
      <c r="Y1100">
        <f>Y1099+COUNTIF(전체당첨내역!$B1100:$G1100,24)</f>
        <v>148</v>
      </c>
      <c r="Z1100">
        <f>Z1099+COUNTIF(전체당첨내역!$B1100:$G1100,25)</f>
        <v>137</v>
      </c>
      <c r="AA1100">
        <f>AA1099+COUNTIF(전체당첨내역!$B1100:$G1100,26)</f>
        <v>147</v>
      </c>
      <c r="AB1100">
        <f>AB1099+COUNTIF(전체당첨내역!$B1100:$G1100,27)</f>
        <v>158</v>
      </c>
      <c r="AC1100">
        <f>AC1099+COUNTIF(전체당첨내역!$B1100:$G1100,28)</f>
        <v>134</v>
      </c>
      <c r="AD1100">
        <f>AD1099+COUNTIF(전체당첨내역!$B1100:$G1100,29)</f>
        <v>137</v>
      </c>
      <c r="AE1100">
        <f>AE1099+COUNTIF(전체당첨내역!$B1100:$G1100,30)</f>
        <v>135</v>
      </c>
      <c r="AF1100">
        <f>AF1099+COUNTIF(전체당첨내역!$B1100:$G1100,31)</f>
        <v>146</v>
      </c>
      <c r="AG1100">
        <f>AG1099+COUNTIF(전체당첨내역!$B1100:$G1100,32)</f>
        <v>129</v>
      </c>
      <c r="AH1100">
        <f>AH1099+COUNTIF(전체당첨내역!$B1100:$G1100,33)</f>
        <v>154</v>
      </c>
      <c r="AI1100">
        <f>AI1099+COUNTIF(전체당첨내역!$B1100:$G1100,34)</f>
        <v>167</v>
      </c>
      <c r="AJ1100">
        <f>AJ1099+COUNTIF(전체당첨내역!$B1100:$G1100,35)</f>
        <v>145</v>
      </c>
      <c r="AK1100">
        <f>AK1099+COUNTIF(전체당첨내역!$B1100:$G1100,36)</f>
        <v>147</v>
      </c>
      <c r="AL1100">
        <f>AL1099+COUNTIF(전체당첨내역!$B1100:$G1100,37)</f>
        <v>151</v>
      </c>
      <c r="AM1100">
        <f>AM1099+COUNTIF(전체당첨내역!$B1100:$G1100,38)</f>
        <v>147</v>
      </c>
      <c r="AN1100">
        <f>AN1099+COUNTIF(전체당첨내역!$B1100:$G1100,39)</f>
        <v>151</v>
      </c>
      <c r="AO1100">
        <f>AO1099+COUNTIF(전체당첨내역!$B1100:$G1100,40)</f>
        <v>155</v>
      </c>
      <c r="AP1100">
        <f>AP1099+COUNTIF(전체당첨내역!$B1100:$G1100,41)</f>
        <v>135</v>
      </c>
      <c r="AQ1100">
        <f>AQ1099+COUNTIF(전체당첨내역!$B1100:$G1100,42)</f>
        <v>141</v>
      </c>
      <c r="AR1100">
        <f>AR1099+COUNTIF(전체당첨내역!$B1100:$G1100,43)</f>
        <v>155</v>
      </c>
      <c r="AS1100">
        <f>AS1099+COUNTIF(전체당첨내역!$B1100:$G1100,44)</f>
        <v>146</v>
      </c>
      <c r="AT1100">
        <f>AT1099+COUNTIF(전체당첨내역!$B1100:$G1100,45)</f>
        <v>159</v>
      </c>
    </row>
    <row r="1101" spans="1:46" ht="16.5" customHeight="1">
      <c r="A1101">
        <v>1100</v>
      </c>
      <c r="B1101">
        <f>B1100+COUNTIF(전체당첨내역!$B1101:$G1101,1)</f>
        <v>152</v>
      </c>
      <c r="C1101">
        <f>C1100+COUNTIF(전체당첨내역!$B1101:$G1101,2)</f>
        <v>142</v>
      </c>
      <c r="D1101">
        <f>D1100+COUNTIF(전체당첨내역!$B1101:$G1101,3)</f>
        <v>148</v>
      </c>
      <c r="E1101">
        <f>E1100+COUNTIF(전체당첨내역!$B1101:$G1101,4)</f>
        <v>147</v>
      </c>
      <c r="F1101">
        <f>F1100+COUNTIF(전체당첨내역!$B1101:$G1101,5)</f>
        <v>140</v>
      </c>
      <c r="G1101">
        <f>G1100+COUNTIF(전체당첨내역!$B1101:$G1101,6)</f>
        <v>143</v>
      </c>
      <c r="H1101">
        <f>H1100+COUNTIF(전체당첨내역!$B1101:$G1101,7)</f>
        <v>147</v>
      </c>
      <c r="I1101">
        <f>I1100+COUNTIF(전체당첨내역!$B1101:$G1101,8)</f>
        <v>141</v>
      </c>
      <c r="J1101">
        <f>J1100+COUNTIF(전체당첨내역!$B1101:$G1101,9)</f>
        <v>116</v>
      </c>
      <c r="K1101">
        <f>K1100+COUNTIF(전체당첨내역!$B1101:$G1101,10)</f>
        <v>146</v>
      </c>
      <c r="L1101">
        <f>L1100+COUNTIF(전체당첨내역!$B1101:$G1101,11)</f>
        <v>149</v>
      </c>
      <c r="M1101">
        <f>M1100+COUNTIF(전체당첨내역!$B1101:$G1101,12)</f>
        <v>160</v>
      </c>
      <c r="N1101">
        <f>N1100+COUNTIF(전체당첨내역!$B1101:$G1101,13)</f>
        <v>154</v>
      </c>
      <c r="O1101">
        <f>O1100+COUNTIF(전체당첨내역!$B1101:$G1101,14)</f>
        <v>158</v>
      </c>
      <c r="P1101">
        <f>P1100+COUNTIF(전체당첨내역!$B1101:$G1101,15)</f>
        <v>146</v>
      </c>
      <c r="Q1101">
        <f>Q1100+COUNTIF(전체당첨내역!$B1101:$G1101,16)</f>
        <v>145</v>
      </c>
      <c r="R1101">
        <f>R1100+COUNTIF(전체당첨내역!$B1101:$G1101,17)</f>
        <v>156</v>
      </c>
      <c r="S1101">
        <f>S1100+COUNTIF(전체당첨내역!$B1101:$G1101,18)</f>
        <v>165</v>
      </c>
      <c r="T1101">
        <f>T1100+COUNTIF(전체당첨내역!$B1101:$G1101,19)</f>
        <v>147</v>
      </c>
      <c r="U1101">
        <f>U1100+COUNTIF(전체당첨내역!$B1101:$G1101,20)</f>
        <v>153</v>
      </c>
      <c r="V1101">
        <f>V1100+COUNTIF(전체당첨내역!$B1101:$G1101,21)</f>
        <v>149</v>
      </c>
      <c r="W1101">
        <f>W1100+COUNTIF(전체당첨내역!$B1101:$G1101,22)</f>
        <v>132</v>
      </c>
      <c r="X1101">
        <f>X1100+COUNTIF(전체당첨내역!$B1101:$G1101,23)</f>
        <v>135</v>
      </c>
      <c r="Y1101">
        <f>Y1100+COUNTIF(전체당첨내역!$B1101:$G1101,24)</f>
        <v>148</v>
      </c>
      <c r="Z1101">
        <f>Z1100+COUNTIF(전체당첨내역!$B1101:$G1101,25)</f>
        <v>137</v>
      </c>
      <c r="AA1101">
        <f>AA1100+COUNTIF(전체당첨내역!$B1101:$G1101,26)</f>
        <v>148</v>
      </c>
      <c r="AB1101">
        <f>AB1100+COUNTIF(전체당첨내역!$B1101:$G1101,27)</f>
        <v>158</v>
      </c>
      <c r="AC1101">
        <f>AC1100+COUNTIF(전체당첨내역!$B1101:$G1101,28)</f>
        <v>134</v>
      </c>
      <c r="AD1101">
        <f>AD1100+COUNTIF(전체당첨내역!$B1101:$G1101,29)</f>
        <v>138</v>
      </c>
      <c r="AE1101">
        <f>AE1100+COUNTIF(전체당첨내역!$B1101:$G1101,30)</f>
        <v>136</v>
      </c>
      <c r="AF1101">
        <f>AF1100+COUNTIF(전체당첨내역!$B1101:$G1101,31)</f>
        <v>147</v>
      </c>
      <c r="AG1101">
        <f>AG1100+COUNTIF(전체당첨내역!$B1101:$G1101,32)</f>
        <v>129</v>
      </c>
      <c r="AH1101">
        <f>AH1100+COUNTIF(전체당첨내역!$B1101:$G1101,33)</f>
        <v>154</v>
      </c>
      <c r="AI1101">
        <f>AI1100+COUNTIF(전체당첨내역!$B1101:$G1101,34)</f>
        <v>167</v>
      </c>
      <c r="AJ1101">
        <f>AJ1100+COUNTIF(전체당첨내역!$B1101:$G1101,35)</f>
        <v>145</v>
      </c>
      <c r="AK1101">
        <f>AK1100+COUNTIF(전체당첨내역!$B1101:$G1101,36)</f>
        <v>147</v>
      </c>
      <c r="AL1101">
        <f>AL1100+COUNTIF(전체당첨내역!$B1101:$G1101,37)</f>
        <v>151</v>
      </c>
      <c r="AM1101">
        <f>AM1100+COUNTIF(전체당첨내역!$B1101:$G1101,38)</f>
        <v>147</v>
      </c>
      <c r="AN1101">
        <f>AN1100+COUNTIF(전체당첨내역!$B1101:$G1101,39)</f>
        <v>151</v>
      </c>
      <c r="AO1101">
        <f>AO1100+COUNTIF(전체당첨내역!$B1101:$G1101,40)</f>
        <v>155</v>
      </c>
      <c r="AP1101">
        <f>AP1100+COUNTIF(전체당첨내역!$B1101:$G1101,41)</f>
        <v>135</v>
      </c>
      <c r="AQ1101">
        <f>AQ1100+COUNTIF(전체당첨내역!$B1101:$G1101,42)</f>
        <v>141</v>
      </c>
      <c r="AR1101">
        <f>AR1100+COUNTIF(전체당첨내역!$B1101:$G1101,43)</f>
        <v>156</v>
      </c>
      <c r="AS1101">
        <f>AS1100+COUNTIF(전체당첨내역!$B1101:$G1101,44)</f>
        <v>146</v>
      </c>
      <c r="AT1101">
        <f>AT1100+COUNTIF(전체당첨내역!$B1101:$G1101,45)</f>
        <v>159</v>
      </c>
    </row>
    <row r="1102" spans="1:46" ht="16.5" customHeight="1">
      <c r="A1102">
        <v>1101</v>
      </c>
      <c r="B1102">
        <f>B1101+COUNTIF(전체당첨내역!$B1102:$G1102,1)</f>
        <v>152</v>
      </c>
      <c r="C1102">
        <f>C1101+COUNTIF(전체당첨내역!$B1102:$G1102,2)</f>
        <v>142</v>
      </c>
      <c r="D1102">
        <f>D1101+COUNTIF(전체당첨내역!$B1102:$G1102,3)</f>
        <v>148</v>
      </c>
      <c r="E1102">
        <f>E1101+COUNTIF(전체당첨내역!$B1102:$G1102,4)</f>
        <v>147</v>
      </c>
      <c r="F1102">
        <f>F1101+COUNTIF(전체당첨내역!$B1102:$G1102,5)</f>
        <v>140</v>
      </c>
      <c r="G1102">
        <f>G1101+COUNTIF(전체당첨내역!$B1102:$G1102,6)</f>
        <v>144</v>
      </c>
      <c r="H1102">
        <f>H1101+COUNTIF(전체당첨내역!$B1102:$G1102,7)</f>
        <v>148</v>
      </c>
      <c r="I1102">
        <f>I1101+COUNTIF(전체당첨내역!$B1102:$G1102,8)</f>
        <v>141</v>
      </c>
      <c r="J1102">
        <f>J1101+COUNTIF(전체당첨내역!$B1102:$G1102,9)</f>
        <v>116</v>
      </c>
      <c r="K1102">
        <f>K1101+COUNTIF(전체당첨내역!$B1102:$G1102,10)</f>
        <v>146</v>
      </c>
      <c r="L1102">
        <f>L1101+COUNTIF(전체당첨내역!$B1102:$G1102,11)</f>
        <v>149</v>
      </c>
      <c r="M1102">
        <f>M1101+COUNTIF(전체당첨내역!$B1102:$G1102,12)</f>
        <v>160</v>
      </c>
      <c r="N1102">
        <f>N1101+COUNTIF(전체당첨내역!$B1102:$G1102,13)</f>
        <v>155</v>
      </c>
      <c r="O1102">
        <f>O1101+COUNTIF(전체당첨내역!$B1102:$G1102,14)</f>
        <v>158</v>
      </c>
      <c r="P1102">
        <f>P1101+COUNTIF(전체당첨내역!$B1102:$G1102,15)</f>
        <v>146</v>
      </c>
      <c r="Q1102">
        <f>Q1101+COUNTIF(전체당첨내역!$B1102:$G1102,16)</f>
        <v>145</v>
      </c>
      <c r="R1102">
        <f>R1101+COUNTIF(전체당첨내역!$B1102:$G1102,17)</f>
        <v>156</v>
      </c>
      <c r="S1102">
        <f>S1101+COUNTIF(전체당첨내역!$B1102:$G1102,18)</f>
        <v>165</v>
      </c>
      <c r="T1102">
        <f>T1101+COUNTIF(전체당첨내역!$B1102:$G1102,19)</f>
        <v>147</v>
      </c>
      <c r="U1102">
        <f>U1101+COUNTIF(전체당첨내역!$B1102:$G1102,20)</f>
        <v>153</v>
      </c>
      <c r="V1102">
        <f>V1101+COUNTIF(전체당첨내역!$B1102:$G1102,21)</f>
        <v>149</v>
      </c>
      <c r="W1102">
        <f>W1101+COUNTIF(전체당첨내역!$B1102:$G1102,22)</f>
        <v>132</v>
      </c>
      <c r="X1102">
        <f>X1101+COUNTIF(전체당첨내역!$B1102:$G1102,23)</f>
        <v>135</v>
      </c>
      <c r="Y1102">
        <f>Y1101+COUNTIF(전체당첨내역!$B1102:$G1102,24)</f>
        <v>148</v>
      </c>
      <c r="Z1102">
        <f>Z1101+COUNTIF(전체당첨내역!$B1102:$G1102,25)</f>
        <v>137</v>
      </c>
      <c r="AA1102">
        <f>AA1101+COUNTIF(전체당첨내역!$B1102:$G1102,26)</f>
        <v>148</v>
      </c>
      <c r="AB1102">
        <f>AB1101+COUNTIF(전체당첨내역!$B1102:$G1102,27)</f>
        <v>158</v>
      </c>
      <c r="AC1102">
        <f>AC1101+COUNTIF(전체당첨내역!$B1102:$G1102,28)</f>
        <v>135</v>
      </c>
      <c r="AD1102">
        <f>AD1101+COUNTIF(전체당첨내역!$B1102:$G1102,29)</f>
        <v>138</v>
      </c>
      <c r="AE1102">
        <f>AE1101+COUNTIF(전체당첨내역!$B1102:$G1102,30)</f>
        <v>136</v>
      </c>
      <c r="AF1102">
        <f>AF1101+COUNTIF(전체당첨내역!$B1102:$G1102,31)</f>
        <v>147</v>
      </c>
      <c r="AG1102">
        <f>AG1101+COUNTIF(전체당첨내역!$B1102:$G1102,32)</f>
        <v>129</v>
      </c>
      <c r="AH1102">
        <f>AH1101+COUNTIF(전체당첨내역!$B1102:$G1102,33)</f>
        <v>154</v>
      </c>
      <c r="AI1102">
        <f>AI1101+COUNTIF(전체당첨내역!$B1102:$G1102,34)</f>
        <v>167</v>
      </c>
      <c r="AJ1102">
        <f>AJ1101+COUNTIF(전체당첨내역!$B1102:$G1102,35)</f>
        <v>145</v>
      </c>
      <c r="AK1102">
        <f>AK1101+COUNTIF(전체당첨내역!$B1102:$G1102,36)</f>
        <v>148</v>
      </c>
      <c r="AL1102">
        <f>AL1101+COUNTIF(전체당첨내역!$B1102:$G1102,37)</f>
        <v>151</v>
      </c>
      <c r="AM1102">
        <f>AM1101+COUNTIF(전체당첨내역!$B1102:$G1102,38)</f>
        <v>147</v>
      </c>
      <c r="AN1102">
        <f>AN1101+COUNTIF(전체당첨내역!$B1102:$G1102,39)</f>
        <v>151</v>
      </c>
      <c r="AO1102">
        <f>AO1101+COUNTIF(전체당첨내역!$B1102:$G1102,40)</f>
        <v>155</v>
      </c>
      <c r="AP1102">
        <f>AP1101+COUNTIF(전체당첨내역!$B1102:$G1102,41)</f>
        <v>135</v>
      </c>
      <c r="AQ1102">
        <f>AQ1101+COUNTIF(전체당첨내역!$B1102:$G1102,42)</f>
        <v>142</v>
      </c>
      <c r="AR1102">
        <f>AR1101+COUNTIF(전체당첨내역!$B1102:$G1102,43)</f>
        <v>156</v>
      </c>
      <c r="AS1102">
        <f>AS1101+COUNTIF(전체당첨내역!$B1102:$G1102,44)</f>
        <v>146</v>
      </c>
      <c r="AT1102">
        <f>AT1101+COUNTIF(전체당첨내역!$B1102:$G1102,45)</f>
        <v>159</v>
      </c>
    </row>
    <row r="1103" spans="1:46" ht="16.5" customHeight="1">
      <c r="A1103">
        <v>1102</v>
      </c>
      <c r="B1103">
        <f>B1102+COUNTIF(전체당첨내역!$B1103:$G1103,1)</f>
        <v>152</v>
      </c>
      <c r="C1103">
        <f>C1102+COUNTIF(전체당첨내역!$B1103:$G1103,2)</f>
        <v>142</v>
      </c>
      <c r="D1103">
        <f>D1102+COUNTIF(전체당첨내역!$B1103:$G1103,3)</f>
        <v>148</v>
      </c>
      <c r="E1103">
        <f>E1102+COUNTIF(전체당첨내역!$B1103:$G1103,4)</f>
        <v>147</v>
      </c>
      <c r="F1103">
        <f>F1102+COUNTIF(전체당첨내역!$B1103:$G1103,5)</f>
        <v>140</v>
      </c>
      <c r="G1103">
        <f>G1102+COUNTIF(전체당첨내역!$B1103:$G1103,6)</f>
        <v>144</v>
      </c>
      <c r="H1103">
        <f>H1102+COUNTIF(전체당첨내역!$B1103:$G1103,7)</f>
        <v>148</v>
      </c>
      <c r="I1103">
        <f>I1102+COUNTIF(전체당첨내역!$B1103:$G1103,8)</f>
        <v>141</v>
      </c>
      <c r="J1103">
        <f>J1102+COUNTIF(전체당첨내역!$B1103:$G1103,9)</f>
        <v>116</v>
      </c>
      <c r="K1103">
        <f>K1102+COUNTIF(전체당첨내역!$B1103:$G1103,10)</f>
        <v>146</v>
      </c>
      <c r="L1103">
        <f>L1102+COUNTIF(전체당첨내역!$B1103:$G1103,11)</f>
        <v>149</v>
      </c>
      <c r="M1103">
        <f>M1102+COUNTIF(전체당첨내역!$B1103:$G1103,12)</f>
        <v>160</v>
      </c>
      <c r="N1103">
        <f>N1102+COUNTIF(전체당첨내역!$B1103:$G1103,13)</f>
        <v>156</v>
      </c>
      <c r="O1103">
        <f>O1102+COUNTIF(전체당첨내역!$B1103:$G1103,14)</f>
        <v>159</v>
      </c>
      <c r="P1103">
        <f>P1102+COUNTIF(전체당첨내역!$B1103:$G1103,15)</f>
        <v>146</v>
      </c>
      <c r="Q1103">
        <f>Q1102+COUNTIF(전체당첨내역!$B1103:$G1103,16)</f>
        <v>145</v>
      </c>
      <c r="R1103">
        <f>R1102+COUNTIF(전체당첨내역!$B1103:$G1103,17)</f>
        <v>156</v>
      </c>
      <c r="S1103">
        <f>S1102+COUNTIF(전체당첨내역!$B1103:$G1103,18)</f>
        <v>165</v>
      </c>
      <c r="T1103">
        <f>T1102+COUNTIF(전체당첨내역!$B1103:$G1103,19)</f>
        <v>147</v>
      </c>
      <c r="U1103">
        <f>U1102+COUNTIF(전체당첨내역!$B1103:$G1103,20)</f>
        <v>153</v>
      </c>
      <c r="V1103">
        <f>V1102+COUNTIF(전체당첨내역!$B1103:$G1103,21)</f>
        <v>149</v>
      </c>
      <c r="W1103">
        <f>W1102+COUNTIF(전체당첨내역!$B1103:$G1103,22)</f>
        <v>133</v>
      </c>
      <c r="X1103">
        <f>X1102+COUNTIF(전체당첨내역!$B1103:$G1103,23)</f>
        <v>135</v>
      </c>
      <c r="Y1103">
        <f>Y1102+COUNTIF(전체당첨내역!$B1103:$G1103,24)</f>
        <v>148</v>
      </c>
      <c r="Z1103">
        <f>Z1102+COUNTIF(전체당첨내역!$B1103:$G1103,25)</f>
        <v>137</v>
      </c>
      <c r="AA1103">
        <f>AA1102+COUNTIF(전체당첨내역!$B1103:$G1103,26)</f>
        <v>149</v>
      </c>
      <c r="AB1103">
        <f>AB1102+COUNTIF(전체당첨내역!$B1103:$G1103,27)</f>
        <v>158</v>
      </c>
      <c r="AC1103">
        <f>AC1102+COUNTIF(전체당첨내역!$B1103:$G1103,28)</f>
        <v>135</v>
      </c>
      <c r="AD1103">
        <f>AD1102+COUNTIF(전체당첨내역!$B1103:$G1103,29)</f>
        <v>138</v>
      </c>
      <c r="AE1103">
        <f>AE1102+COUNTIF(전체당첨내역!$B1103:$G1103,30)</f>
        <v>136</v>
      </c>
      <c r="AF1103">
        <f>AF1102+COUNTIF(전체당첨내역!$B1103:$G1103,31)</f>
        <v>147</v>
      </c>
      <c r="AG1103">
        <f>AG1102+COUNTIF(전체당첨내역!$B1103:$G1103,32)</f>
        <v>129</v>
      </c>
      <c r="AH1103">
        <f>AH1102+COUNTIF(전체당첨내역!$B1103:$G1103,33)</f>
        <v>154</v>
      </c>
      <c r="AI1103">
        <f>AI1102+COUNTIF(전체당첨내역!$B1103:$G1103,34)</f>
        <v>167</v>
      </c>
      <c r="AJ1103">
        <f>AJ1102+COUNTIF(전체당첨내역!$B1103:$G1103,35)</f>
        <v>145</v>
      </c>
      <c r="AK1103">
        <f>AK1102+COUNTIF(전체당첨내역!$B1103:$G1103,36)</f>
        <v>148</v>
      </c>
      <c r="AL1103">
        <f>AL1102+COUNTIF(전체당첨내역!$B1103:$G1103,37)</f>
        <v>152</v>
      </c>
      <c r="AM1103">
        <f>AM1102+COUNTIF(전체당첨내역!$B1103:$G1103,38)</f>
        <v>148</v>
      </c>
      <c r="AN1103">
        <f>AN1102+COUNTIF(전체당첨내역!$B1103:$G1103,39)</f>
        <v>151</v>
      </c>
      <c r="AO1103">
        <f>AO1102+COUNTIF(전체당첨내역!$B1103:$G1103,40)</f>
        <v>155</v>
      </c>
      <c r="AP1103">
        <f>AP1102+COUNTIF(전체당첨내역!$B1103:$G1103,41)</f>
        <v>135</v>
      </c>
      <c r="AQ1103">
        <f>AQ1102+COUNTIF(전체당첨내역!$B1103:$G1103,42)</f>
        <v>142</v>
      </c>
      <c r="AR1103">
        <f>AR1102+COUNTIF(전체당첨내역!$B1103:$G1103,43)</f>
        <v>156</v>
      </c>
      <c r="AS1103">
        <f>AS1102+COUNTIF(전체당첨내역!$B1103:$G1103,44)</f>
        <v>146</v>
      </c>
      <c r="AT1103">
        <f>AT1102+COUNTIF(전체당첨내역!$B1103:$G1103,45)</f>
        <v>159</v>
      </c>
    </row>
    <row r="1104" spans="1:46" ht="16.5" customHeight="1">
      <c r="A1104">
        <v>1103</v>
      </c>
      <c r="B1104">
        <f>B1103+COUNTIF(전체당첨내역!$B1104:$G1104,1)</f>
        <v>152</v>
      </c>
      <c r="C1104">
        <f>C1103+COUNTIF(전체당첨내역!$B1104:$G1104,2)</f>
        <v>142</v>
      </c>
      <c r="D1104">
        <f>D1103+COUNTIF(전체당첨내역!$B1104:$G1104,3)</f>
        <v>148</v>
      </c>
      <c r="E1104">
        <f>E1103+COUNTIF(전체당첨내역!$B1104:$G1104,4)</f>
        <v>147</v>
      </c>
      <c r="F1104">
        <f>F1103+COUNTIF(전체당첨내역!$B1104:$G1104,5)</f>
        <v>140</v>
      </c>
      <c r="G1104">
        <f>G1103+COUNTIF(전체당첨내역!$B1104:$G1104,6)</f>
        <v>144</v>
      </c>
      <c r="H1104">
        <f>H1103+COUNTIF(전체당첨내역!$B1104:$G1104,7)</f>
        <v>148</v>
      </c>
      <c r="I1104">
        <f>I1103+COUNTIF(전체당첨내역!$B1104:$G1104,8)</f>
        <v>141</v>
      </c>
      <c r="J1104">
        <f>J1103+COUNTIF(전체당첨내역!$B1104:$G1104,9)</f>
        <v>116</v>
      </c>
      <c r="K1104">
        <f>K1103+COUNTIF(전체당첨내역!$B1104:$G1104,10)</f>
        <v>147</v>
      </c>
      <c r="L1104">
        <f>L1103+COUNTIF(전체당첨내역!$B1104:$G1104,11)</f>
        <v>149</v>
      </c>
      <c r="M1104">
        <f>M1103+COUNTIF(전체당첨내역!$B1104:$G1104,12)</f>
        <v>161</v>
      </c>
      <c r="N1104">
        <f>N1103+COUNTIF(전체당첨내역!$B1104:$G1104,13)</f>
        <v>156</v>
      </c>
      <c r="O1104">
        <f>O1103+COUNTIF(전체당첨내역!$B1104:$G1104,14)</f>
        <v>159</v>
      </c>
      <c r="P1104">
        <f>P1103+COUNTIF(전체당첨내역!$B1104:$G1104,15)</f>
        <v>146</v>
      </c>
      <c r="Q1104">
        <f>Q1103+COUNTIF(전체당첨내역!$B1104:$G1104,16)</f>
        <v>145</v>
      </c>
      <c r="R1104">
        <f>R1103+COUNTIF(전체당첨내역!$B1104:$G1104,17)</f>
        <v>156</v>
      </c>
      <c r="S1104">
        <f>S1103+COUNTIF(전체당첨내역!$B1104:$G1104,18)</f>
        <v>165</v>
      </c>
      <c r="T1104">
        <f>T1103+COUNTIF(전체당첨내역!$B1104:$G1104,19)</f>
        <v>147</v>
      </c>
      <c r="U1104">
        <f>U1103+COUNTIF(전체당첨내역!$B1104:$G1104,20)</f>
        <v>153</v>
      </c>
      <c r="V1104">
        <f>V1103+COUNTIF(전체당첨내역!$B1104:$G1104,21)</f>
        <v>149</v>
      </c>
      <c r="W1104">
        <f>W1103+COUNTIF(전체당첨내역!$B1104:$G1104,22)</f>
        <v>133</v>
      </c>
      <c r="X1104">
        <f>X1103+COUNTIF(전체당첨내역!$B1104:$G1104,23)</f>
        <v>135</v>
      </c>
      <c r="Y1104">
        <f>Y1103+COUNTIF(전체당첨내역!$B1104:$G1104,24)</f>
        <v>148</v>
      </c>
      <c r="Z1104">
        <f>Z1103+COUNTIF(전체당첨내역!$B1104:$G1104,25)</f>
        <v>137</v>
      </c>
      <c r="AA1104">
        <f>AA1103+COUNTIF(전체당첨내역!$B1104:$G1104,26)</f>
        <v>149</v>
      </c>
      <c r="AB1104">
        <f>AB1103+COUNTIF(전체당첨내역!$B1104:$G1104,27)</f>
        <v>158</v>
      </c>
      <c r="AC1104">
        <f>AC1103+COUNTIF(전체당첨내역!$B1104:$G1104,28)</f>
        <v>135</v>
      </c>
      <c r="AD1104">
        <f>AD1103+COUNTIF(전체당첨내역!$B1104:$G1104,29)</f>
        <v>139</v>
      </c>
      <c r="AE1104">
        <f>AE1103+COUNTIF(전체당첨내역!$B1104:$G1104,30)</f>
        <v>136</v>
      </c>
      <c r="AF1104">
        <f>AF1103+COUNTIF(전체당첨내역!$B1104:$G1104,31)</f>
        <v>148</v>
      </c>
      <c r="AG1104">
        <f>AG1103+COUNTIF(전체당첨내역!$B1104:$G1104,32)</f>
        <v>129</v>
      </c>
      <c r="AH1104">
        <f>AH1103+COUNTIF(전체당첨내역!$B1104:$G1104,33)</f>
        <v>154</v>
      </c>
      <c r="AI1104">
        <f>AI1103+COUNTIF(전체당첨내역!$B1104:$G1104,34)</f>
        <v>167</v>
      </c>
      <c r="AJ1104">
        <f>AJ1103+COUNTIF(전체당첨내역!$B1104:$G1104,35)</f>
        <v>145</v>
      </c>
      <c r="AK1104">
        <f>AK1103+COUNTIF(전체당첨내역!$B1104:$G1104,36)</f>
        <v>148</v>
      </c>
      <c r="AL1104">
        <f>AL1103+COUNTIF(전체당첨내역!$B1104:$G1104,37)</f>
        <v>152</v>
      </c>
      <c r="AM1104">
        <f>AM1103+COUNTIF(전체당첨내역!$B1104:$G1104,38)</f>
        <v>148</v>
      </c>
      <c r="AN1104">
        <f>AN1103+COUNTIF(전체당첨내역!$B1104:$G1104,39)</f>
        <v>151</v>
      </c>
      <c r="AO1104">
        <f>AO1103+COUNTIF(전체당첨내역!$B1104:$G1104,40)</f>
        <v>156</v>
      </c>
      <c r="AP1104">
        <f>AP1103+COUNTIF(전체당첨내역!$B1104:$G1104,41)</f>
        <v>135</v>
      </c>
      <c r="AQ1104">
        <f>AQ1103+COUNTIF(전체당첨내역!$B1104:$G1104,42)</f>
        <v>142</v>
      </c>
      <c r="AR1104">
        <f>AR1103+COUNTIF(전체당첨내역!$B1104:$G1104,43)</f>
        <v>156</v>
      </c>
      <c r="AS1104">
        <f>AS1103+COUNTIF(전체당첨내역!$B1104:$G1104,44)</f>
        <v>147</v>
      </c>
      <c r="AT1104">
        <f>AT1103+COUNTIF(전체당첨내역!$B1104:$G1104,45)</f>
        <v>159</v>
      </c>
    </row>
    <row r="1105" spans="1:46" ht="16.5" customHeight="1">
      <c r="A1105">
        <v>1104</v>
      </c>
      <c r="B1105">
        <f>B1104+COUNTIF(전체당첨내역!$B1105:$G1105,1)</f>
        <v>153</v>
      </c>
      <c r="C1105">
        <f>C1104+COUNTIF(전체당첨내역!$B1105:$G1105,2)</f>
        <v>142</v>
      </c>
      <c r="D1105">
        <f>D1104+COUNTIF(전체당첨내역!$B1105:$G1105,3)</f>
        <v>148</v>
      </c>
      <c r="E1105">
        <f>E1104+COUNTIF(전체당첨내역!$B1105:$G1105,4)</f>
        <v>147</v>
      </c>
      <c r="F1105">
        <f>F1104+COUNTIF(전체당첨내역!$B1105:$G1105,5)</f>
        <v>140</v>
      </c>
      <c r="G1105">
        <f>G1104+COUNTIF(전체당첨내역!$B1105:$G1105,6)</f>
        <v>144</v>
      </c>
      <c r="H1105">
        <f>H1104+COUNTIF(전체당첨내역!$B1105:$G1105,7)</f>
        <v>149</v>
      </c>
      <c r="I1105">
        <f>I1104+COUNTIF(전체당첨내역!$B1105:$G1105,8)</f>
        <v>141</v>
      </c>
      <c r="J1105">
        <f>J1104+COUNTIF(전체당첨내역!$B1105:$G1105,9)</f>
        <v>116</v>
      </c>
      <c r="K1105">
        <f>K1104+COUNTIF(전체당첨내역!$B1105:$G1105,10)</f>
        <v>147</v>
      </c>
      <c r="L1105">
        <f>L1104+COUNTIF(전체당첨내역!$B1105:$G1105,11)</f>
        <v>149</v>
      </c>
      <c r="M1105">
        <f>M1104+COUNTIF(전체당첨내역!$B1105:$G1105,12)</f>
        <v>161</v>
      </c>
      <c r="N1105">
        <f>N1104+COUNTIF(전체당첨내역!$B1105:$G1105,13)</f>
        <v>156</v>
      </c>
      <c r="O1105">
        <f>O1104+COUNTIF(전체당첨내역!$B1105:$G1105,14)</f>
        <v>159</v>
      </c>
      <c r="P1105">
        <f>P1104+COUNTIF(전체당첨내역!$B1105:$G1105,15)</f>
        <v>146</v>
      </c>
      <c r="Q1105">
        <f>Q1104+COUNTIF(전체당첨내역!$B1105:$G1105,16)</f>
        <v>145</v>
      </c>
      <c r="R1105">
        <f>R1104+COUNTIF(전체당첨내역!$B1105:$G1105,17)</f>
        <v>156</v>
      </c>
      <c r="S1105">
        <f>S1104+COUNTIF(전체당첨내역!$B1105:$G1105,18)</f>
        <v>165</v>
      </c>
      <c r="T1105">
        <f>T1104+COUNTIF(전체당첨내역!$B1105:$G1105,19)</f>
        <v>147</v>
      </c>
      <c r="U1105">
        <f>U1104+COUNTIF(전체당첨내역!$B1105:$G1105,20)</f>
        <v>153</v>
      </c>
      <c r="V1105">
        <f>V1104+COUNTIF(전체당첨내역!$B1105:$G1105,21)</f>
        <v>150</v>
      </c>
      <c r="W1105">
        <f>W1104+COUNTIF(전체당첨내역!$B1105:$G1105,22)</f>
        <v>133</v>
      </c>
      <c r="X1105">
        <f>X1104+COUNTIF(전체당첨내역!$B1105:$G1105,23)</f>
        <v>135</v>
      </c>
      <c r="Y1105">
        <f>Y1104+COUNTIF(전체당첨내역!$B1105:$G1105,24)</f>
        <v>148</v>
      </c>
      <c r="Z1105">
        <f>Z1104+COUNTIF(전체당첨내역!$B1105:$G1105,25)</f>
        <v>137</v>
      </c>
      <c r="AA1105">
        <f>AA1104+COUNTIF(전체당첨내역!$B1105:$G1105,26)</f>
        <v>149</v>
      </c>
      <c r="AB1105">
        <f>AB1104+COUNTIF(전체당첨내역!$B1105:$G1105,27)</f>
        <v>158</v>
      </c>
      <c r="AC1105">
        <f>AC1104+COUNTIF(전체당첨내역!$B1105:$G1105,28)</f>
        <v>135</v>
      </c>
      <c r="AD1105">
        <f>AD1104+COUNTIF(전체당첨내역!$B1105:$G1105,29)</f>
        <v>139</v>
      </c>
      <c r="AE1105">
        <f>AE1104+COUNTIF(전체당첨내역!$B1105:$G1105,30)</f>
        <v>137</v>
      </c>
      <c r="AF1105">
        <f>AF1104+COUNTIF(전체당첨내역!$B1105:$G1105,31)</f>
        <v>148</v>
      </c>
      <c r="AG1105">
        <f>AG1104+COUNTIF(전체당첨내역!$B1105:$G1105,32)</f>
        <v>129</v>
      </c>
      <c r="AH1105">
        <f>AH1104+COUNTIF(전체당첨내역!$B1105:$G1105,33)</f>
        <v>154</v>
      </c>
      <c r="AI1105">
        <f>AI1104+COUNTIF(전체당첨내역!$B1105:$G1105,34)</f>
        <v>167</v>
      </c>
      <c r="AJ1105">
        <f>AJ1104+COUNTIF(전체당첨내역!$B1105:$G1105,35)</f>
        <v>146</v>
      </c>
      <c r="AK1105">
        <f>AK1104+COUNTIF(전체당첨내역!$B1105:$G1105,36)</f>
        <v>148</v>
      </c>
      <c r="AL1105">
        <f>AL1104+COUNTIF(전체당첨내역!$B1105:$G1105,37)</f>
        <v>152</v>
      </c>
      <c r="AM1105">
        <f>AM1104+COUNTIF(전체당첨내역!$B1105:$G1105,38)</f>
        <v>149</v>
      </c>
      <c r="AN1105">
        <f>AN1104+COUNTIF(전체당첨내역!$B1105:$G1105,39)</f>
        <v>151</v>
      </c>
      <c r="AO1105">
        <f>AO1104+COUNTIF(전체당첨내역!$B1105:$G1105,40)</f>
        <v>156</v>
      </c>
      <c r="AP1105">
        <f>AP1104+COUNTIF(전체당첨내역!$B1105:$G1105,41)</f>
        <v>135</v>
      </c>
      <c r="AQ1105">
        <f>AQ1104+COUNTIF(전체당첨내역!$B1105:$G1105,42)</f>
        <v>142</v>
      </c>
      <c r="AR1105">
        <f>AR1104+COUNTIF(전체당첨내역!$B1105:$G1105,43)</f>
        <v>156</v>
      </c>
      <c r="AS1105">
        <f>AS1104+COUNTIF(전체당첨내역!$B1105:$G1105,44)</f>
        <v>147</v>
      </c>
      <c r="AT1105">
        <f>AT1104+COUNTIF(전체당첨내역!$B1105:$G1105,45)</f>
        <v>159</v>
      </c>
    </row>
    <row r="1106" spans="1:46" ht="16.5" customHeight="1">
      <c r="A1106">
        <v>1105</v>
      </c>
      <c r="B1106">
        <f>B1105+COUNTIF(전체당첨내역!$B1106:$G1106,1)</f>
        <v>153</v>
      </c>
      <c r="C1106">
        <f>C1105+COUNTIF(전체당첨내역!$B1106:$G1106,2)</f>
        <v>142</v>
      </c>
      <c r="D1106">
        <f>D1105+COUNTIF(전체당첨내역!$B1106:$G1106,3)</f>
        <v>148</v>
      </c>
      <c r="E1106">
        <f>E1105+COUNTIF(전체당첨내역!$B1106:$G1106,4)</f>
        <v>147</v>
      </c>
      <c r="F1106">
        <f>F1105+COUNTIF(전체당첨내역!$B1106:$G1106,5)</f>
        <v>140</v>
      </c>
      <c r="G1106">
        <f>G1105+COUNTIF(전체당첨내역!$B1106:$G1106,6)</f>
        <v>145</v>
      </c>
      <c r="H1106">
        <f>H1105+COUNTIF(전체당첨내역!$B1106:$G1106,7)</f>
        <v>149</v>
      </c>
      <c r="I1106">
        <f>I1105+COUNTIF(전체당첨내역!$B1106:$G1106,8)</f>
        <v>141</v>
      </c>
      <c r="J1106">
        <f>J1105+COUNTIF(전체당첨내역!$B1106:$G1106,9)</f>
        <v>116</v>
      </c>
      <c r="K1106">
        <f>K1105+COUNTIF(전체당첨내역!$B1106:$G1106,10)</f>
        <v>147</v>
      </c>
      <c r="L1106">
        <f>L1105+COUNTIF(전체당첨내역!$B1106:$G1106,11)</f>
        <v>149</v>
      </c>
      <c r="M1106">
        <f>M1105+COUNTIF(전체당첨내역!$B1106:$G1106,12)</f>
        <v>161</v>
      </c>
      <c r="N1106">
        <f>N1105+COUNTIF(전체당첨내역!$B1106:$G1106,13)</f>
        <v>156</v>
      </c>
      <c r="O1106">
        <f>O1105+COUNTIF(전체당첨내역!$B1106:$G1106,14)</f>
        <v>159</v>
      </c>
      <c r="P1106">
        <f>P1105+COUNTIF(전체당첨내역!$B1106:$G1106,15)</f>
        <v>146</v>
      </c>
      <c r="Q1106">
        <f>Q1105+COUNTIF(전체당첨내역!$B1106:$G1106,16)</f>
        <v>146</v>
      </c>
      <c r="R1106">
        <f>R1105+COUNTIF(전체당첨내역!$B1106:$G1106,17)</f>
        <v>156</v>
      </c>
      <c r="S1106">
        <f>S1105+COUNTIF(전체당첨내역!$B1106:$G1106,18)</f>
        <v>165</v>
      </c>
      <c r="T1106">
        <f>T1105+COUNTIF(전체당첨내역!$B1106:$G1106,19)</f>
        <v>147</v>
      </c>
      <c r="U1106">
        <f>U1105+COUNTIF(전체당첨내역!$B1106:$G1106,20)</f>
        <v>153</v>
      </c>
      <c r="V1106">
        <f>V1105+COUNTIF(전체당첨내역!$B1106:$G1106,21)</f>
        <v>150</v>
      </c>
      <c r="W1106">
        <f>W1105+COUNTIF(전체당첨내역!$B1106:$G1106,22)</f>
        <v>133</v>
      </c>
      <c r="X1106">
        <f>X1105+COUNTIF(전체당첨내역!$B1106:$G1106,23)</f>
        <v>135</v>
      </c>
      <c r="Y1106">
        <f>Y1105+COUNTIF(전체당첨내역!$B1106:$G1106,24)</f>
        <v>148</v>
      </c>
      <c r="Z1106">
        <f>Z1105+COUNTIF(전체당첨내역!$B1106:$G1106,25)</f>
        <v>137</v>
      </c>
      <c r="AA1106">
        <f>AA1105+COUNTIF(전체당첨내역!$B1106:$G1106,26)</f>
        <v>149</v>
      </c>
      <c r="AB1106">
        <f>AB1105+COUNTIF(전체당첨내역!$B1106:$G1106,27)</f>
        <v>158</v>
      </c>
      <c r="AC1106">
        <f>AC1105+COUNTIF(전체당첨내역!$B1106:$G1106,28)</f>
        <v>135</v>
      </c>
      <c r="AD1106">
        <f>AD1105+COUNTIF(전체당첨내역!$B1106:$G1106,29)</f>
        <v>139</v>
      </c>
      <c r="AE1106">
        <f>AE1105+COUNTIF(전체당첨내역!$B1106:$G1106,30)</f>
        <v>137</v>
      </c>
      <c r="AF1106">
        <f>AF1105+COUNTIF(전체당첨내역!$B1106:$G1106,31)</f>
        <v>148</v>
      </c>
      <c r="AG1106">
        <f>AG1105+COUNTIF(전체당첨내역!$B1106:$G1106,32)</f>
        <v>129</v>
      </c>
      <c r="AH1106">
        <f>AH1105+COUNTIF(전체당첨내역!$B1106:$G1106,33)</f>
        <v>154</v>
      </c>
      <c r="AI1106">
        <f>AI1105+COUNTIF(전체당첨내역!$B1106:$G1106,34)</f>
        <v>168</v>
      </c>
      <c r="AJ1106">
        <f>AJ1105+COUNTIF(전체당첨내역!$B1106:$G1106,35)</f>
        <v>146</v>
      </c>
      <c r="AK1106">
        <f>AK1105+COUNTIF(전체당첨내역!$B1106:$G1106,36)</f>
        <v>148</v>
      </c>
      <c r="AL1106">
        <f>AL1105+COUNTIF(전체당첨내역!$B1106:$G1106,37)</f>
        <v>153</v>
      </c>
      <c r="AM1106">
        <f>AM1105+COUNTIF(전체당첨내역!$B1106:$G1106,38)</f>
        <v>149</v>
      </c>
      <c r="AN1106">
        <f>AN1105+COUNTIF(전체당첨내역!$B1106:$G1106,39)</f>
        <v>152</v>
      </c>
      <c r="AO1106">
        <f>AO1105+COUNTIF(전체당첨내역!$B1106:$G1106,40)</f>
        <v>157</v>
      </c>
      <c r="AP1106">
        <f>AP1105+COUNTIF(전체당첨내역!$B1106:$G1106,41)</f>
        <v>135</v>
      </c>
      <c r="AQ1106">
        <f>AQ1105+COUNTIF(전체당첨내역!$B1106:$G1106,42)</f>
        <v>142</v>
      </c>
      <c r="AR1106">
        <f>AR1105+COUNTIF(전체당첨내역!$B1106:$G1106,43)</f>
        <v>156</v>
      </c>
      <c r="AS1106">
        <f>AS1105+COUNTIF(전체당첨내역!$B1106:$G1106,44)</f>
        <v>147</v>
      </c>
      <c r="AT1106">
        <f>AT1105+COUNTIF(전체당첨내역!$B1106:$G1106,45)</f>
        <v>159</v>
      </c>
    </row>
    <row r="1107" spans="1:46" ht="16.5" customHeight="1">
      <c r="A1107">
        <v>1106</v>
      </c>
      <c r="B1107">
        <f>B1106+COUNTIF(전체당첨내역!$B1107:$G1107,1)</f>
        <v>154</v>
      </c>
      <c r="C1107">
        <f>C1106+COUNTIF(전체당첨내역!$B1107:$G1107,2)</f>
        <v>142</v>
      </c>
      <c r="D1107">
        <f>D1106+COUNTIF(전체당첨내역!$B1107:$G1107,3)</f>
        <v>149</v>
      </c>
      <c r="E1107">
        <f>E1106+COUNTIF(전체당첨내역!$B1107:$G1107,4)</f>
        <v>148</v>
      </c>
      <c r="F1107">
        <f>F1106+COUNTIF(전체당첨내역!$B1107:$G1107,5)</f>
        <v>140</v>
      </c>
      <c r="G1107">
        <f>G1106+COUNTIF(전체당첨내역!$B1107:$G1107,6)</f>
        <v>145</v>
      </c>
      <c r="H1107">
        <f>H1106+COUNTIF(전체당첨내역!$B1107:$G1107,7)</f>
        <v>149</v>
      </c>
      <c r="I1107">
        <f>I1106+COUNTIF(전체당첨내역!$B1107:$G1107,8)</f>
        <v>141</v>
      </c>
      <c r="J1107">
        <f>J1106+COUNTIF(전체당첨내역!$B1107:$G1107,9)</f>
        <v>116</v>
      </c>
      <c r="K1107">
        <f>K1106+COUNTIF(전체당첨내역!$B1107:$G1107,10)</f>
        <v>147</v>
      </c>
      <c r="L1107">
        <f>L1106+COUNTIF(전체당첨내역!$B1107:$G1107,11)</f>
        <v>149</v>
      </c>
      <c r="M1107">
        <f>M1106+COUNTIF(전체당첨내역!$B1107:$G1107,12)</f>
        <v>161</v>
      </c>
      <c r="N1107">
        <f>N1106+COUNTIF(전체당첨내역!$B1107:$G1107,13)</f>
        <v>156</v>
      </c>
      <c r="O1107">
        <f>O1106+COUNTIF(전체당첨내역!$B1107:$G1107,14)</f>
        <v>159</v>
      </c>
      <c r="P1107">
        <f>P1106+COUNTIF(전체당첨내역!$B1107:$G1107,15)</f>
        <v>146</v>
      </c>
      <c r="Q1107">
        <f>Q1106+COUNTIF(전체당첨내역!$B1107:$G1107,16)</f>
        <v>146</v>
      </c>
      <c r="R1107">
        <f>R1106+COUNTIF(전체당첨내역!$B1107:$G1107,17)</f>
        <v>156</v>
      </c>
      <c r="S1107">
        <f>S1106+COUNTIF(전체당첨내역!$B1107:$G1107,18)</f>
        <v>165</v>
      </c>
      <c r="T1107">
        <f>T1106+COUNTIF(전체당첨내역!$B1107:$G1107,19)</f>
        <v>147</v>
      </c>
      <c r="U1107">
        <f>U1106+COUNTIF(전체당첨내역!$B1107:$G1107,20)</f>
        <v>153</v>
      </c>
      <c r="V1107">
        <f>V1106+COUNTIF(전체당첨내역!$B1107:$G1107,21)</f>
        <v>150</v>
      </c>
      <c r="W1107">
        <f>W1106+COUNTIF(전체당첨내역!$B1107:$G1107,22)</f>
        <v>133</v>
      </c>
      <c r="X1107">
        <f>X1106+COUNTIF(전체당첨내역!$B1107:$G1107,23)</f>
        <v>135</v>
      </c>
      <c r="Y1107">
        <f>Y1106+COUNTIF(전체당첨내역!$B1107:$G1107,24)</f>
        <v>148</v>
      </c>
      <c r="Z1107">
        <f>Z1106+COUNTIF(전체당첨내역!$B1107:$G1107,25)</f>
        <v>137</v>
      </c>
      <c r="AA1107">
        <f>AA1106+COUNTIF(전체당첨내역!$B1107:$G1107,26)</f>
        <v>149</v>
      </c>
      <c r="AB1107">
        <f>AB1106+COUNTIF(전체당첨내역!$B1107:$G1107,27)</f>
        <v>158</v>
      </c>
      <c r="AC1107">
        <f>AC1106+COUNTIF(전체당첨내역!$B1107:$G1107,28)</f>
        <v>135</v>
      </c>
      <c r="AD1107">
        <f>AD1106+COUNTIF(전체당첨내역!$B1107:$G1107,29)</f>
        <v>140</v>
      </c>
      <c r="AE1107">
        <f>AE1106+COUNTIF(전체당첨내역!$B1107:$G1107,30)</f>
        <v>137</v>
      </c>
      <c r="AF1107">
        <f>AF1106+COUNTIF(전체당첨내역!$B1107:$G1107,31)</f>
        <v>148</v>
      </c>
      <c r="AG1107">
        <f>AG1106+COUNTIF(전체당첨내역!$B1107:$G1107,32)</f>
        <v>129</v>
      </c>
      <c r="AH1107">
        <f>AH1106+COUNTIF(전체당첨내역!$B1107:$G1107,33)</f>
        <v>154</v>
      </c>
      <c r="AI1107">
        <f>AI1106+COUNTIF(전체당첨내역!$B1107:$G1107,34)</f>
        <v>168</v>
      </c>
      <c r="AJ1107">
        <f>AJ1106+COUNTIF(전체당첨내역!$B1107:$G1107,35)</f>
        <v>146</v>
      </c>
      <c r="AK1107">
        <f>AK1106+COUNTIF(전체당첨내역!$B1107:$G1107,36)</f>
        <v>148</v>
      </c>
      <c r="AL1107">
        <f>AL1106+COUNTIF(전체당첨내역!$B1107:$G1107,37)</f>
        <v>153</v>
      </c>
      <c r="AM1107">
        <f>AM1106+COUNTIF(전체당첨내역!$B1107:$G1107,38)</f>
        <v>149</v>
      </c>
      <c r="AN1107">
        <f>AN1106+COUNTIF(전체당첨내역!$B1107:$G1107,39)</f>
        <v>152</v>
      </c>
      <c r="AO1107">
        <f>AO1106+COUNTIF(전체당첨내역!$B1107:$G1107,40)</f>
        <v>157</v>
      </c>
      <c r="AP1107">
        <f>AP1106+COUNTIF(전체당첨내역!$B1107:$G1107,41)</f>
        <v>135</v>
      </c>
      <c r="AQ1107">
        <f>AQ1106+COUNTIF(전체당첨내역!$B1107:$G1107,42)</f>
        <v>143</v>
      </c>
      <c r="AR1107">
        <f>AR1106+COUNTIF(전체당첨내역!$B1107:$G1107,43)</f>
        <v>156</v>
      </c>
      <c r="AS1107">
        <f>AS1106+COUNTIF(전체당첨내역!$B1107:$G1107,44)</f>
        <v>147</v>
      </c>
      <c r="AT1107">
        <f>AT1106+COUNTIF(전체당첨내역!$B1107:$G1107,45)</f>
        <v>160</v>
      </c>
    </row>
    <row r="1108" spans="1:46" ht="16.5" customHeight="1">
      <c r="A1108">
        <v>1107</v>
      </c>
      <c r="B1108">
        <f>B1107+COUNTIF(전체당첨내역!$B1108:$G1108,1)</f>
        <v>154</v>
      </c>
      <c r="C1108">
        <f>C1107+COUNTIF(전체당첨내역!$B1108:$G1108,2)</f>
        <v>142</v>
      </c>
      <c r="D1108">
        <f>D1107+COUNTIF(전체당첨내역!$B1108:$G1108,3)</f>
        <v>149</v>
      </c>
      <c r="E1108">
        <f>E1107+COUNTIF(전체당첨내역!$B1108:$G1108,4)</f>
        <v>148</v>
      </c>
      <c r="F1108">
        <f>F1107+COUNTIF(전체당첨내역!$B1108:$G1108,5)</f>
        <v>140</v>
      </c>
      <c r="G1108">
        <f>G1107+COUNTIF(전체당첨내역!$B1108:$G1108,6)</f>
        <v>146</v>
      </c>
      <c r="H1108">
        <f>H1107+COUNTIF(전체당첨내역!$B1108:$G1108,7)</f>
        <v>149</v>
      </c>
      <c r="I1108">
        <f>I1107+COUNTIF(전체당첨내역!$B1108:$G1108,8)</f>
        <v>141</v>
      </c>
      <c r="J1108">
        <f>J1107+COUNTIF(전체당첨내역!$B1108:$G1108,9)</f>
        <v>116</v>
      </c>
      <c r="K1108">
        <f>K1107+COUNTIF(전체당첨내역!$B1108:$G1108,10)</f>
        <v>147</v>
      </c>
      <c r="L1108">
        <f>L1107+COUNTIF(전체당첨내역!$B1108:$G1108,11)</f>
        <v>149</v>
      </c>
      <c r="M1108">
        <f>M1107+COUNTIF(전체당첨내역!$B1108:$G1108,12)</f>
        <v>161</v>
      </c>
      <c r="N1108">
        <f>N1107+COUNTIF(전체당첨내역!$B1108:$G1108,13)</f>
        <v>156</v>
      </c>
      <c r="O1108">
        <f>O1107+COUNTIF(전체당첨내역!$B1108:$G1108,14)</f>
        <v>160</v>
      </c>
      <c r="P1108">
        <f>P1107+COUNTIF(전체당첨내역!$B1108:$G1108,15)</f>
        <v>146</v>
      </c>
      <c r="Q1108">
        <f>Q1107+COUNTIF(전체당첨내역!$B1108:$G1108,16)</f>
        <v>146</v>
      </c>
      <c r="R1108">
        <f>R1107+COUNTIF(전체당첨내역!$B1108:$G1108,17)</f>
        <v>156</v>
      </c>
      <c r="S1108">
        <f>S1107+COUNTIF(전체당첨내역!$B1108:$G1108,18)</f>
        <v>165</v>
      </c>
      <c r="T1108">
        <f>T1107+COUNTIF(전체당첨내역!$B1108:$G1108,19)</f>
        <v>147</v>
      </c>
      <c r="U1108">
        <f>U1107+COUNTIF(전체당첨내역!$B1108:$G1108,20)</f>
        <v>153</v>
      </c>
      <c r="V1108">
        <f>V1107+COUNTIF(전체당첨내역!$B1108:$G1108,21)</f>
        <v>150</v>
      </c>
      <c r="W1108">
        <f>W1107+COUNTIF(전체당첨내역!$B1108:$G1108,22)</f>
        <v>133</v>
      </c>
      <c r="X1108">
        <f>X1107+COUNTIF(전체당첨내역!$B1108:$G1108,23)</f>
        <v>135</v>
      </c>
      <c r="Y1108">
        <f>Y1107+COUNTIF(전체당첨내역!$B1108:$G1108,24)</f>
        <v>148</v>
      </c>
      <c r="Z1108">
        <f>Z1107+COUNTIF(전체당첨내역!$B1108:$G1108,25)</f>
        <v>137</v>
      </c>
      <c r="AA1108">
        <f>AA1107+COUNTIF(전체당첨내역!$B1108:$G1108,26)</f>
        <v>149</v>
      </c>
      <c r="AB1108">
        <f>AB1107+COUNTIF(전체당첨내역!$B1108:$G1108,27)</f>
        <v>158</v>
      </c>
      <c r="AC1108">
        <f>AC1107+COUNTIF(전체당첨내역!$B1108:$G1108,28)</f>
        <v>135</v>
      </c>
      <c r="AD1108">
        <f>AD1107+COUNTIF(전체당첨내역!$B1108:$G1108,29)</f>
        <v>140</v>
      </c>
      <c r="AE1108">
        <f>AE1107+COUNTIF(전체당첨내역!$B1108:$G1108,30)</f>
        <v>138</v>
      </c>
      <c r="AF1108">
        <f>AF1107+COUNTIF(전체당첨내역!$B1108:$G1108,31)</f>
        <v>149</v>
      </c>
      <c r="AG1108">
        <f>AG1107+COUNTIF(전체당첨내역!$B1108:$G1108,32)</f>
        <v>129</v>
      </c>
      <c r="AH1108">
        <f>AH1107+COUNTIF(전체당첨내역!$B1108:$G1108,33)</f>
        <v>154</v>
      </c>
      <c r="AI1108">
        <f>AI1107+COUNTIF(전체당첨내역!$B1108:$G1108,34)</f>
        <v>168</v>
      </c>
      <c r="AJ1108">
        <f>AJ1107+COUNTIF(전체당첨내역!$B1108:$G1108,35)</f>
        <v>146</v>
      </c>
      <c r="AK1108">
        <f>AK1107+COUNTIF(전체당첨내역!$B1108:$G1108,36)</f>
        <v>148</v>
      </c>
      <c r="AL1108">
        <f>AL1107+COUNTIF(전체당첨내역!$B1108:$G1108,37)</f>
        <v>153</v>
      </c>
      <c r="AM1108">
        <f>AM1107+COUNTIF(전체당첨내역!$B1108:$G1108,38)</f>
        <v>149</v>
      </c>
      <c r="AN1108">
        <f>AN1107+COUNTIF(전체당첨내역!$B1108:$G1108,39)</f>
        <v>152</v>
      </c>
      <c r="AO1108">
        <f>AO1107+COUNTIF(전체당첨내역!$B1108:$G1108,40)</f>
        <v>158</v>
      </c>
      <c r="AP1108">
        <f>AP1107+COUNTIF(전체당첨내역!$B1108:$G1108,41)</f>
        <v>136</v>
      </c>
      <c r="AQ1108">
        <f>AQ1107+COUNTIF(전체당첨내역!$B1108:$G1108,42)</f>
        <v>143</v>
      </c>
      <c r="AR1108">
        <f>AR1107+COUNTIF(전체당첨내역!$B1108:$G1108,43)</f>
        <v>156</v>
      </c>
      <c r="AS1108">
        <f>AS1107+COUNTIF(전체당첨내역!$B1108:$G1108,44)</f>
        <v>147</v>
      </c>
      <c r="AT1108">
        <f>AT1107+COUNTIF(전체당첨내역!$B1108:$G1108,45)</f>
        <v>160</v>
      </c>
    </row>
    <row r="1109" spans="1:46" ht="16.5" customHeight="1">
      <c r="A1109">
        <v>1108</v>
      </c>
      <c r="B1109">
        <f>B1108+COUNTIF(전체당첨내역!$B1109:$G1109,1)</f>
        <v>154</v>
      </c>
      <c r="C1109">
        <f>C1108+COUNTIF(전체당첨내역!$B1109:$G1109,2)</f>
        <v>142</v>
      </c>
      <c r="D1109">
        <f>D1108+COUNTIF(전체당첨내역!$B1109:$G1109,3)</f>
        <v>149</v>
      </c>
      <c r="E1109">
        <f>E1108+COUNTIF(전체당첨내역!$B1109:$G1109,4)</f>
        <v>148</v>
      </c>
      <c r="F1109">
        <f>F1108+COUNTIF(전체당첨내역!$B1109:$G1109,5)</f>
        <v>140</v>
      </c>
      <c r="G1109">
        <f>G1108+COUNTIF(전체당첨내역!$B1109:$G1109,6)</f>
        <v>146</v>
      </c>
      <c r="H1109">
        <f>H1108+COUNTIF(전체당첨내역!$B1109:$G1109,7)</f>
        <v>150</v>
      </c>
      <c r="I1109">
        <f>I1108+COUNTIF(전체당첨내역!$B1109:$G1109,8)</f>
        <v>141</v>
      </c>
      <c r="J1109">
        <f>J1108+COUNTIF(전체당첨내역!$B1109:$G1109,9)</f>
        <v>116</v>
      </c>
      <c r="K1109">
        <f>K1108+COUNTIF(전체당첨내역!$B1109:$G1109,10)</f>
        <v>147</v>
      </c>
      <c r="L1109">
        <f>L1108+COUNTIF(전체당첨내역!$B1109:$G1109,11)</f>
        <v>149</v>
      </c>
      <c r="M1109">
        <f>M1108+COUNTIF(전체당첨내역!$B1109:$G1109,12)</f>
        <v>161</v>
      </c>
      <c r="N1109">
        <f>N1108+COUNTIF(전체당첨내역!$B1109:$G1109,13)</f>
        <v>156</v>
      </c>
      <c r="O1109">
        <f>O1108+COUNTIF(전체당첨내역!$B1109:$G1109,14)</f>
        <v>160</v>
      </c>
      <c r="P1109">
        <f>P1108+COUNTIF(전체당첨내역!$B1109:$G1109,15)</f>
        <v>146</v>
      </c>
      <c r="Q1109">
        <f>Q1108+COUNTIF(전체당첨내역!$B1109:$G1109,16)</f>
        <v>146</v>
      </c>
      <c r="R1109">
        <f>R1108+COUNTIF(전체당첨내역!$B1109:$G1109,17)</f>
        <v>156</v>
      </c>
      <c r="S1109">
        <f>S1108+COUNTIF(전체당첨내역!$B1109:$G1109,18)</f>
        <v>165</v>
      </c>
      <c r="T1109">
        <f>T1108+COUNTIF(전체당첨내역!$B1109:$G1109,19)</f>
        <v>148</v>
      </c>
      <c r="U1109">
        <f>U1108+COUNTIF(전체당첨내역!$B1109:$G1109,20)</f>
        <v>153</v>
      </c>
      <c r="V1109">
        <f>V1108+COUNTIF(전체당첨내역!$B1109:$G1109,21)</f>
        <v>150</v>
      </c>
      <c r="W1109">
        <f>W1108+COUNTIF(전체당첨내역!$B1109:$G1109,22)</f>
        <v>133</v>
      </c>
      <c r="X1109">
        <f>X1108+COUNTIF(전체당첨내역!$B1109:$G1109,23)</f>
        <v>135</v>
      </c>
      <c r="Y1109">
        <f>Y1108+COUNTIF(전체당첨내역!$B1109:$G1109,24)</f>
        <v>148</v>
      </c>
      <c r="Z1109">
        <f>Z1108+COUNTIF(전체당첨내역!$B1109:$G1109,25)</f>
        <v>137</v>
      </c>
      <c r="AA1109">
        <f>AA1108+COUNTIF(전체당첨내역!$B1109:$G1109,26)</f>
        <v>150</v>
      </c>
      <c r="AB1109">
        <f>AB1108+COUNTIF(전체당첨내역!$B1109:$G1109,27)</f>
        <v>158</v>
      </c>
      <c r="AC1109">
        <f>AC1108+COUNTIF(전체당첨내역!$B1109:$G1109,28)</f>
        <v>135</v>
      </c>
      <c r="AD1109">
        <f>AD1108+COUNTIF(전체당첨내역!$B1109:$G1109,29)</f>
        <v>140</v>
      </c>
      <c r="AE1109">
        <f>AE1108+COUNTIF(전체당첨내역!$B1109:$G1109,30)</f>
        <v>138</v>
      </c>
      <c r="AF1109">
        <f>AF1108+COUNTIF(전체당첨내역!$B1109:$G1109,31)</f>
        <v>149</v>
      </c>
      <c r="AG1109">
        <f>AG1108+COUNTIF(전체당첨내역!$B1109:$G1109,32)</f>
        <v>129</v>
      </c>
      <c r="AH1109">
        <f>AH1108+COUNTIF(전체당첨내역!$B1109:$G1109,33)</f>
        <v>154</v>
      </c>
      <c r="AI1109">
        <f>AI1108+COUNTIF(전체당첨내역!$B1109:$G1109,34)</f>
        <v>168</v>
      </c>
      <c r="AJ1109">
        <f>AJ1108+COUNTIF(전체당첨내역!$B1109:$G1109,35)</f>
        <v>146</v>
      </c>
      <c r="AK1109">
        <f>AK1108+COUNTIF(전체당첨내역!$B1109:$G1109,36)</f>
        <v>148</v>
      </c>
      <c r="AL1109">
        <f>AL1108+COUNTIF(전체당첨내역!$B1109:$G1109,37)</f>
        <v>154</v>
      </c>
      <c r="AM1109">
        <f>AM1108+COUNTIF(전체당첨내역!$B1109:$G1109,38)</f>
        <v>149</v>
      </c>
      <c r="AN1109">
        <f>AN1108+COUNTIF(전체당첨내역!$B1109:$G1109,39)</f>
        <v>153</v>
      </c>
      <c r="AO1109">
        <f>AO1108+COUNTIF(전체당첨내역!$B1109:$G1109,40)</f>
        <v>158</v>
      </c>
      <c r="AP1109">
        <f>AP1108+COUNTIF(전체당첨내역!$B1109:$G1109,41)</f>
        <v>136</v>
      </c>
      <c r="AQ1109">
        <f>AQ1108+COUNTIF(전체당첨내역!$B1109:$G1109,42)</f>
        <v>143</v>
      </c>
      <c r="AR1109">
        <f>AR1108+COUNTIF(전체당첨내역!$B1109:$G1109,43)</f>
        <v>156</v>
      </c>
      <c r="AS1109">
        <f>AS1108+COUNTIF(전체당첨내역!$B1109:$G1109,44)</f>
        <v>148</v>
      </c>
      <c r="AT1109">
        <f>AT1108+COUNTIF(전체당첨내역!$B1109:$G1109,45)</f>
        <v>160</v>
      </c>
    </row>
    <row r="1110" spans="1:46" ht="16.5" customHeight="1">
      <c r="A1110">
        <v>1109</v>
      </c>
      <c r="B1110">
        <f>B1109+COUNTIF(전체당첨내역!$B1110:$G1110,1)</f>
        <v>154</v>
      </c>
      <c r="C1110">
        <f>C1109+COUNTIF(전체당첨내역!$B1110:$G1110,2)</f>
        <v>142</v>
      </c>
      <c r="D1110">
        <f>D1109+COUNTIF(전체당첨내역!$B1110:$G1110,3)</f>
        <v>149</v>
      </c>
      <c r="E1110">
        <f>E1109+COUNTIF(전체당첨내역!$B1110:$G1110,4)</f>
        <v>148</v>
      </c>
      <c r="F1110">
        <f>F1109+COUNTIF(전체당첨내역!$B1110:$G1110,5)</f>
        <v>140</v>
      </c>
      <c r="G1110">
        <f>G1109+COUNTIF(전체당첨내역!$B1110:$G1110,6)</f>
        <v>146</v>
      </c>
      <c r="H1110">
        <f>H1109+COUNTIF(전체당첨내역!$B1110:$G1110,7)</f>
        <v>150</v>
      </c>
      <c r="I1110">
        <f>I1109+COUNTIF(전체당첨내역!$B1110:$G1110,8)</f>
        <v>141</v>
      </c>
      <c r="J1110">
        <f>J1109+COUNTIF(전체당첨내역!$B1110:$G1110,9)</f>
        <v>116</v>
      </c>
      <c r="K1110">
        <f>K1109+COUNTIF(전체당첨내역!$B1110:$G1110,10)</f>
        <v>148</v>
      </c>
      <c r="L1110">
        <f>L1109+COUNTIF(전체당첨내역!$B1110:$G1110,11)</f>
        <v>149</v>
      </c>
      <c r="M1110">
        <f>M1109+COUNTIF(전체당첨내역!$B1110:$G1110,12)</f>
        <v>162</v>
      </c>
      <c r="N1110">
        <f>N1109+COUNTIF(전체당첨내역!$B1110:$G1110,13)</f>
        <v>157</v>
      </c>
      <c r="O1110">
        <f>O1109+COUNTIF(전체당첨내역!$B1110:$G1110,14)</f>
        <v>160</v>
      </c>
      <c r="P1110">
        <f>P1109+COUNTIF(전체당첨내역!$B1110:$G1110,15)</f>
        <v>146</v>
      </c>
      <c r="Q1110">
        <f>Q1109+COUNTIF(전체당첨내역!$B1110:$G1110,16)</f>
        <v>146</v>
      </c>
      <c r="R1110">
        <f>R1109+COUNTIF(전체당첨내역!$B1110:$G1110,17)</f>
        <v>156</v>
      </c>
      <c r="S1110">
        <f>S1109+COUNTIF(전체당첨내역!$B1110:$G1110,18)</f>
        <v>165</v>
      </c>
      <c r="T1110">
        <f>T1109+COUNTIF(전체당첨내역!$B1110:$G1110,19)</f>
        <v>149</v>
      </c>
      <c r="U1110">
        <f>U1109+COUNTIF(전체당첨내역!$B1110:$G1110,20)</f>
        <v>153</v>
      </c>
      <c r="V1110">
        <f>V1109+COUNTIF(전체당첨내역!$B1110:$G1110,21)</f>
        <v>150</v>
      </c>
      <c r="W1110">
        <f>W1109+COUNTIF(전체당첨내역!$B1110:$G1110,22)</f>
        <v>133</v>
      </c>
      <c r="X1110">
        <f>X1109+COUNTIF(전체당첨내역!$B1110:$G1110,23)</f>
        <v>135</v>
      </c>
      <c r="Y1110">
        <f>Y1109+COUNTIF(전체당첨내역!$B1110:$G1110,24)</f>
        <v>148</v>
      </c>
      <c r="Z1110">
        <f>Z1109+COUNTIF(전체당첨내역!$B1110:$G1110,25)</f>
        <v>137</v>
      </c>
      <c r="AA1110">
        <f>AA1109+COUNTIF(전체당첨내역!$B1110:$G1110,26)</f>
        <v>150</v>
      </c>
      <c r="AB1110">
        <f>AB1109+COUNTIF(전체당첨내역!$B1110:$G1110,27)</f>
        <v>158</v>
      </c>
      <c r="AC1110">
        <f>AC1109+COUNTIF(전체당첨내역!$B1110:$G1110,28)</f>
        <v>135</v>
      </c>
      <c r="AD1110">
        <f>AD1109+COUNTIF(전체당첨내역!$B1110:$G1110,29)</f>
        <v>140</v>
      </c>
      <c r="AE1110">
        <f>AE1109+COUNTIF(전체당첨내역!$B1110:$G1110,30)</f>
        <v>138</v>
      </c>
      <c r="AF1110">
        <f>AF1109+COUNTIF(전체당첨내역!$B1110:$G1110,31)</f>
        <v>149</v>
      </c>
      <c r="AG1110">
        <f>AG1109+COUNTIF(전체당첨내역!$B1110:$G1110,32)</f>
        <v>129</v>
      </c>
      <c r="AH1110">
        <f>AH1109+COUNTIF(전체당첨내역!$B1110:$G1110,33)</f>
        <v>155</v>
      </c>
      <c r="AI1110">
        <f>AI1109+COUNTIF(전체당첨내역!$B1110:$G1110,34)</f>
        <v>168</v>
      </c>
      <c r="AJ1110">
        <f>AJ1109+COUNTIF(전체당첨내역!$B1110:$G1110,35)</f>
        <v>146</v>
      </c>
      <c r="AK1110">
        <f>AK1109+COUNTIF(전체당첨내역!$B1110:$G1110,36)</f>
        <v>148</v>
      </c>
      <c r="AL1110">
        <f>AL1109+COUNTIF(전체당첨내역!$B1110:$G1110,37)</f>
        <v>154</v>
      </c>
      <c r="AM1110">
        <f>AM1109+COUNTIF(전체당첨내역!$B1110:$G1110,38)</f>
        <v>149</v>
      </c>
      <c r="AN1110">
        <f>AN1109+COUNTIF(전체당첨내역!$B1110:$G1110,39)</f>
        <v>153</v>
      </c>
      <c r="AO1110">
        <f>AO1109+COUNTIF(전체당첨내역!$B1110:$G1110,40)</f>
        <v>159</v>
      </c>
      <c r="AP1110">
        <f>AP1109+COUNTIF(전체당첨내역!$B1110:$G1110,41)</f>
        <v>136</v>
      </c>
      <c r="AQ1110">
        <f>AQ1109+COUNTIF(전체당첨내역!$B1110:$G1110,42)</f>
        <v>143</v>
      </c>
      <c r="AR1110">
        <f>AR1109+COUNTIF(전체당첨내역!$B1110:$G1110,43)</f>
        <v>156</v>
      </c>
      <c r="AS1110">
        <f>AS1109+COUNTIF(전체당첨내역!$B1110:$G1110,44)</f>
        <v>148</v>
      </c>
      <c r="AT1110">
        <f>AT1109+COUNTIF(전체당첨내역!$B1110:$G1110,45)</f>
        <v>160</v>
      </c>
    </row>
    <row r="1111" spans="1:46" ht="16.5" customHeight="1">
      <c r="A1111">
        <v>1110</v>
      </c>
      <c r="B1111">
        <f>B1110+COUNTIF(전체당첨내역!$B1111:$G1111,1)</f>
        <v>154</v>
      </c>
      <c r="C1111">
        <f>C1110+COUNTIF(전체당첨내역!$B1111:$G1111,2)</f>
        <v>142</v>
      </c>
      <c r="D1111">
        <f>D1110+COUNTIF(전체당첨내역!$B1111:$G1111,3)</f>
        <v>150</v>
      </c>
      <c r="E1111">
        <f>E1110+COUNTIF(전체당첨내역!$B1111:$G1111,4)</f>
        <v>148</v>
      </c>
      <c r="F1111">
        <f>F1110+COUNTIF(전체당첨내역!$B1111:$G1111,5)</f>
        <v>140</v>
      </c>
      <c r="G1111">
        <f>G1110+COUNTIF(전체당첨내역!$B1111:$G1111,6)</f>
        <v>146</v>
      </c>
      <c r="H1111">
        <f>H1110+COUNTIF(전체당첨내역!$B1111:$G1111,7)</f>
        <v>151</v>
      </c>
      <c r="I1111">
        <f>I1110+COUNTIF(전체당첨내역!$B1111:$G1111,8)</f>
        <v>141</v>
      </c>
      <c r="J1111">
        <f>J1110+COUNTIF(전체당첨내역!$B1111:$G1111,9)</f>
        <v>116</v>
      </c>
      <c r="K1111">
        <f>K1110+COUNTIF(전체당첨내역!$B1111:$G1111,10)</f>
        <v>148</v>
      </c>
      <c r="L1111">
        <f>L1110+COUNTIF(전체당첨내역!$B1111:$G1111,11)</f>
        <v>150</v>
      </c>
      <c r="M1111">
        <f>M1110+COUNTIF(전체당첨내역!$B1111:$G1111,12)</f>
        <v>162</v>
      </c>
      <c r="N1111">
        <f>N1110+COUNTIF(전체당첨내역!$B1111:$G1111,13)</f>
        <v>157</v>
      </c>
      <c r="O1111">
        <f>O1110+COUNTIF(전체당첨내역!$B1111:$G1111,14)</f>
        <v>160</v>
      </c>
      <c r="P1111">
        <f>P1110+COUNTIF(전체당첨내역!$B1111:$G1111,15)</f>
        <v>146</v>
      </c>
      <c r="Q1111">
        <f>Q1110+COUNTIF(전체당첨내역!$B1111:$G1111,16)</f>
        <v>146</v>
      </c>
      <c r="R1111">
        <f>R1110+COUNTIF(전체당첨내역!$B1111:$G1111,17)</f>
        <v>156</v>
      </c>
      <c r="S1111">
        <f>S1110+COUNTIF(전체당첨내역!$B1111:$G1111,18)</f>
        <v>165</v>
      </c>
      <c r="T1111">
        <f>T1110+COUNTIF(전체당첨내역!$B1111:$G1111,19)</f>
        <v>149</v>
      </c>
      <c r="U1111">
        <f>U1110+COUNTIF(전체당첨내역!$B1111:$G1111,20)</f>
        <v>154</v>
      </c>
      <c r="V1111">
        <f>V1110+COUNTIF(전체당첨내역!$B1111:$G1111,21)</f>
        <v>150</v>
      </c>
      <c r="W1111">
        <f>W1110+COUNTIF(전체당첨내역!$B1111:$G1111,22)</f>
        <v>134</v>
      </c>
      <c r="X1111">
        <f>X1110+COUNTIF(전체당첨내역!$B1111:$G1111,23)</f>
        <v>135</v>
      </c>
      <c r="Y1111">
        <f>Y1110+COUNTIF(전체당첨내역!$B1111:$G1111,24)</f>
        <v>148</v>
      </c>
      <c r="Z1111">
        <f>Z1110+COUNTIF(전체당첨내역!$B1111:$G1111,25)</f>
        <v>137</v>
      </c>
      <c r="AA1111">
        <f>AA1110+COUNTIF(전체당첨내역!$B1111:$G1111,26)</f>
        <v>150</v>
      </c>
      <c r="AB1111">
        <f>AB1110+COUNTIF(전체당첨내역!$B1111:$G1111,27)</f>
        <v>158</v>
      </c>
      <c r="AC1111">
        <f>AC1110+COUNTIF(전체당첨내역!$B1111:$G1111,28)</f>
        <v>135</v>
      </c>
      <c r="AD1111">
        <f>AD1110+COUNTIF(전체당첨내역!$B1111:$G1111,29)</f>
        <v>140</v>
      </c>
      <c r="AE1111">
        <f>AE1110+COUNTIF(전체당첨내역!$B1111:$G1111,30)</f>
        <v>138</v>
      </c>
      <c r="AF1111">
        <f>AF1110+COUNTIF(전체당첨내역!$B1111:$G1111,31)</f>
        <v>149</v>
      </c>
      <c r="AG1111">
        <f>AG1110+COUNTIF(전체당첨내역!$B1111:$G1111,32)</f>
        <v>129</v>
      </c>
      <c r="AH1111">
        <f>AH1110+COUNTIF(전체당첨내역!$B1111:$G1111,33)</f>
        <v>155</v>
      </c>
      <c r="AI1111">
        <f>AI1110+COUNTIF(전체당첨내역!$B1111:$G1111,34)</f>
        <v>168</v>
      </c>
      <c r="AJ1111">
        <f>AJ1110+COUNTIF(전체당첨내역!$B1111:$G1111,35)</f>
        <v>146</v>
      </c>
      <c r="AK1111">
        <f>AK1110+COUNTIF(전체당첨내역!$B1111:$G1111,36)</f>
        <v>148</v>
      </c>
      <c r="AL1111">
        <f>AL1110+COUNTIF(전체당첨내역!$B1111:$G1111,37)</f>
        <v>154</v>
      </c>
      <c r="AM1111">
        <f>AM1110+COUNTIF(전체당첨내역!$B1111:$G1111,38)</f>
        <v>149</v>
      </c>
      <c r="AN1111">
        <f>AN1110+COUNTIF(전체당첨내역!$B1111:$G1111,39)</f>
        <v>153</v>
      </c>
      <c r="AO1111">
        <f>AO1110+COUNTIF(전체당첨내역!$B1111:$G1111,40)</f>
        <v>159</v>
      </c>
      <c r="AP1111">
        <f>AP1110+COUNTIF(전체당첨내역!$B1111:$G1111,41)</f>
        <v>137</v>
      </c>
      <c r="AQ1111">
        <f>AQ1110+COUNTIF(전체당첨내역!$B1111:$G1111,42)</f>
        <v>143</v>
      </c>
      <c r="AR1111">
        <f>AR1110+COUNTIF(전체당첨내역!$B1111:$G1111,43)</f>
        <v>156</v>
      </c>
      <c r="AS1111">
        <f>AS1110+COUNTIF(전체당첨내역!$B1111:$G1111,44)</f>
        <v>148</v>
      </c>
      <c r="AT1111">
        <f>AT1110+COUNTIF(전체당첨내역!$B1111:$G1111,45)</f>
        <v>160</v>
      </c>
    </row>
    <row r="1112" spans="1:46" ht="16.5" customHeight="1">
      <c r="A1112">
        <v>1111</v>
      </c>
      <c r="B1112">
        <f>B1111+COUNTIF(전체당첨내역!$B1112:$G1112,1)</f>
        <v>154</v>
      </c>
      <c r="C1112">
        <f>C1111+COUNTIF(전체당첨내역!$B1112:$G1112,2)</f>
        <v>142</v>
      </c>
      <c r="D1112">
        <f>D1111+COUNTIF(전체당첨내역!$B1112:$G1112,3)</f>
        <v>151</v>
      </c>
      <c r="E1112">
        <f>E1111+COUNTIF(전체당첨내역!$B1112:$G1112,4)</f>
        <v>148</v>
      </c>
      <c r="F1112">
        <f>F1111+COUNTIF(전체당첨내역!$B1112:$G1112,5)</f>
        <v>140</v>
      </c>
      <c r="G1112">
        <f>G1111+COUNTIF(전체당첨내역!$B1112:$G1112,6)</f>
        <v>146</v>
      </c>
      <c r="H1112">
        <f>H1111+COUNTIF(전체당첨내역!$B1112:$G1112,7)</f>
        <v>151</v>
      </c>
      <c r="I1112">
        <f>I1111+COUNTIF(전체당첨내역!$B1112:$G1112,8)</f>
        <v>141</v>
      </c>
      <c r="J1112">
        <f>J1111+COUNTIF(전체당첨내역!$B1112:$G1112,9)</f>
        <v>116</v>
      </c>
      <c r="K1112">
        <f>K1111+COUNTIF(전체당첨내역!$B1112:$G1112,10)</f>
        <v>148</v>
      </c>
      <c r="L1112">
        <f>L1111+COUNTIF(전체당첨내역!$B1112:$G1112,11)</f>
        <v>150</v>
      </c>
      <c r="M1112">
        <f>M1111+COUNTIF(전체당첨내역!$B1112:$G1112,12)</f>
        <v>162</v>
      </c>
      <c r="N1112">
        <f>N1111+COUNTIF(전체당첨내역!$B1112:$G1112,13)</f>
        <v>158</v>
      </c>
      <c r="O1112">
        <f>O1111+COUNTIF(전체당첨내역!$B1112:$G1112,14)</f>
        <v>160</v>
      </c>
      <c r="P1112">
        <f>P1111+COUNTIF(전체당첨내역!$B1112:$G1112,15)</f>
        <v>146</v>
      </c>
      <c r="Q1112">
        <f>Q1111+COUNTIF(전체당첨내역!$B1112:$G1112,16)</f>
        <v>146</v>
      </c>
      <c r="R1112">
        <f>R1111+COUNTIF(전체당첨내역!$B1112:$G1112,17)</f>
        <v>156</v>
      </c>
      <c r="S1112">
        <f>S1111+COUNTIF(전체당첨내역!$B1112:$G1112,18)</f>
        <v>165</v>
      </c>
      <c r="T1112">
        <f>T1111+COUNTIF(전체당첨내역!$B1112:$G1112,19)</f>
        <v>149</v>
      </c>
      <c r="U1112">
        <f>U1111+COUNTIF(전체당첨내역!$B1112:$G1112,20)</f>
        <v>154</v>
      </c>
      <c r="V1112">
        <f>V1111+COUNTIF(전체당첨내역!$B1112:$G1112,21)</f>
        <v>150</v>
      </c>
      <c r="W1112">
        <f>W1111+COUNTIF(전체당첨내역!$B1112:$G1112,22)</f>
        <v>134</v>
      </c>
      <c r="X1112">
        <f>X1111+COUNTIF(전체당첨내역!$B1112:$G1112,23)</f>
        <v>135</v>
      </c>
      <c r="Y1112">
        <f>Y1111+COUNTIF(전체당첨내역!$B1112:$G1112,24)</f>
        <v>148</v>
      </c>
      <c r="Z1112">
        <f>Z1111+COUNTIF(전체당첨내역!$B1112:$G1112,25)</f>
        <v>137</v>
      </c>
      <c r="AA1112">
        <f>AA1111+COUNTIF(전체당첨내역!$B1112:$G1112,26)</f>
        <v>150</v>
      </c>
      <c r="AB1112">
        <f>AB1111+COUNTIF(전체당첨내역!$B1112:$G1112,27)</f>
        <v>158</v>
      </c>
      <c r="AC1112">
        <f>AC1111+COUNTIF(전체당첨내역!$B1112:$G1112,28)</f>
        <v>135</v>
      </c>
      <c r="AD1112">
        <f>AD1111+COUNTIF(전체당첨내역!$B1112:$G1112,29)</f>
        <v>140</v>
      </c>
      <c r="AE1112">
        <f>AE1111+COUNTIF(전체당첨내역!$B1112:$G1112,30)</f>
        <v>139</v>
      </c>
      <c r="AF1112">
        <f>AF1111+COUNTIF(전체당첨내역!$B1112:$G1112,31)</f>
        <v>149</v>
      </c>
      <c r="AG1112">
        <f>AG1111+COUNTIF(전체당첨내역!$B1112:$G1112,32)</f>
        <v>129</v>
      </c>
      <c r="AH1112">
        <f>AH1111+COUNTIF(전체당첨내역!$B1112:$G1112,33)</f>
        <v>156</v>
      </c>
      <c r="AI1112">
        <f>AI1111+COUNTIF(전체당첨내역!$B1112:$G1112,34)</f>
        <v>168</v>
      </c>
      <c r="AJ1112">
        <f>AJ1111+COUNTIF(전체당첨내역!$B1112:$G1112,35)</f>
        <v>146</v>
      </c>
      <c r="AK1112">
        <f>AK1111+COUNTIF(전체당첨내역!$B1112:$G1112,36)</f>
        <v>148</v>
      </c>
      <c r="AL1112">
        <f>AL1111+COUNTIF(전체당첨내역!$B1112:$G1112,37)</f>
        <v>154</v>
      </c>
      <c r="AM1112">
        <f>AM1111+COUNTIF(전체당첨내역!$B1112:$G1112,38)</f>
        <v>149</v>
      </c>
      <c r="AN1112">
        <f>AN1111+COUNTIF(전체당첨내역!$B1112:$G1112,39)</f>
        <v>153</v>
      </c>
      <c r="AO1112">
        <f>AO1111+COUNTIF(전체당첨내역!$B1112:$G1112,40)</f>
        <v>159</v>
      </c>
      <c r="AP1112">
        <f>AP1111+COUNTIF(전체당첨내역!$B1112:$G1112,41)</f>
        <v>137</v>
      </c>
      <c r="AQ1112">
        <f>AQ1111+COUNTIF(전체당첨내역!$B1112:$G1112,42)</f>
        <v>143</v>
      </c>
      <c r="AR1112">
        <f>AR1111+COUNTIF(전체당첨내역!$B1112:$G1112,43)</f>
        <v>157</v>
      </c>
      <c r="AS1112">
        <f>AS1111+COUNTIF(전체당첨내역!$B1112:$G1112,44)</f>
        <v>148</v>
      </c>
      <c r="AT1112">
        <f>AT1111+COUNTIF(전체당첨내역!$B1112:$G1112,45)</f>
        <v>161</v>
      </c>
    </row>
    <row r="1113" spans="1:46" ht="16.5" customHeight="1">
      <c r="A1113">
        <v>1112</v>
      </c>
      <c r="B1113">
        <f>B1112+COUNTIF(전체당첨내역!$B1113:$G1113,1)</f>
        <v>154</v>
      </c>
      <c r="C1113">
        <f>C1112+COUNTIF(전체당첨내역!$B1113:$G1113,2)</f>
        <v>142</v>
      </c>
      <c r="D1113">
        <f>D1112+COUNTIF(전체당첨내역!$B1113:$G1113,3)</f>
        <v>151</v>
      </c>
      <c r="E1113">
        <f>E1112+COUNTIF(전체당첨내역!$B1113:$G1113,4)</f>
        <v>148</v>
      </c>
      <c r="F1113">
        <f>F1112+COUNTIF(전체당첨내역!$B1113:$G1113,5)</f>
        <v>140</v>
      </c>
      <c r="G1113">
        <f>G1112+COUNTIF(전체당첨내역!$B1113:$G1113,6)</f>
        <v>146</v>
      </c>
      <c r="H1113">
        <f>H1112+COUNTIF(전체당첨내역!$B1113:$G1113,7)</f>
        <v>151</v>
      </c>
      <c r="I1113">
        <f>I1112+COUNTIF(전체당첨내역!$B1113:$G1113,8)</f>
        <v>141</v>
      </c>
      <c r="J1113">
        <f>J1112+COUNTIF(전체당첨내역!$B1113:$G1113,9)</f>
        <v>116</v>
      </c>
      <c r="K1113">
        <f>K1112+COUNTIF(전체당첨내역!$B1113:$G1113,10)</f>
        <v>148</v>
      </c>
      <c r="L1113">
        <f>L1112+COUNTIF(전체당첨내역!$B1113:$G1113,11)</f>
        <v>150</v>
      </c>
      <c r="M1113">
        <f>M1112+COUNTIF(전체당첨내역!$B1113:$G1113,12)</f>
        <v>162</v>
      </c>
      <c r="N1113">
        <f>N1112+COUNTIF(전체당첨내역!$B1113:$G1113,13)</f>
        <v>158</v>
      </c>
      <c r="O1113">
        <f>O1112+COUNTIF(전체당첨내역!$B1113:$G1113,14)</f>
        <v>160</v>
      </c>
      <c r="P1113">
        <f>P1112+COUNTIF(전체당첨내역!$B1113:$G1113,15)</f>
        <v>146</v>
      </c>
      <c r="Q1113">
        <f>Q1112+COUNTIF(전체당첨내역!$B1113:$G1113,16)</f>
        <v>147</v>
      </c>
      <c r="R1113">
        <f>R1112+COUNTIF(전체당첨내역!$B1113:$G1113,17)</f>
        <v>156</v>
      </c>
      <c r="S1113">
        <f>S1112+COUNTIF(전체당첨내역!$B1113:$G1113,18)</f>
        <v>165</v>
      </c>
      <c r="T1113">
        <f>T1112+COUNTIF(전체당첨내역!$B1113:$G1113,19)</f>
        <v>149</v>
      </c>
      <c r="U1113">
        <f>U1112+COUNTIF(전체당첨내역!$B1113:$G1113,20)</f>
        <v>155</v>
      </c>
      <c r="V1113">
        <f>V1112+COUNTIF(전체당첨내역!$B1113:$G1113,21)</f>
        <v>150</v>
      </c>
      <c r="W1113">
        <f>W1112+COUNTIF(전체당첨내역!$B1113:$G1113,22)</f>
        <v>134</v>
      </c>
      <c r="X1113">
        <f>X1112+COUNTIF(전체당첨내역!$B1113:$G1113,23)</f>
        <v>135</v>
      </c>
      <c r="Y1113">
        <f>Y1112+COUNTIF(전체당첨내역!$B1113:$G1113,24)</f>
        <v>148</v>
      </c>
      <c r="Z1113">
        <f>Z1112+COUNTIF(전체당첨내역!$B1113:$G1113,25)</f>
        <v>137</v>
      </c>
      <c r="AA1113">
        <f>AA1112+COUNTIF(전체당첨내역!$B1113:$G1113,26)</f>
        <v>151</v>
      </c>
      <c r="AB1113">
        <f>AB1112+COUNTIF(전체당첨내역!$B1113:$G1113,27)</f>
        <v>158</v>
      </c>
      <c r="AC1113">
        <f>AC1112+COUNTIF(전체당첨내역!$B1113:$G1113,28)</f>
        <v>135</v>
      </c>
      <c r="AD1113">
        <f>AD1112+COUNTIF(전체당첨내역!$B1113:$G1113,29)</f>
        <v>140</v>
      </c>
      <c r="AE1113">
        <f>AE1112+COUNTIF(전체당첨내역!$B1113:$G1113,30)</f>
        <v>139</v>
      </c>
      <c r="AF1113">
        <f>AF1112+COUNTIF(전체당첨내역!$B1113:$G1113,31)</f>
        <v>149</v>
      </c>
      <c r="AG1113">
        <f>AG1112+COUNTIF(전체당첨내역!$B1113:$G1113,32)</f>
        <v>129</v>
      </c>
      <c r="AH1113">
        <f>AH1112+COUNTIF(전체당첨내역!$B1113:$G1113,33)</f>
        <v>156</v>
      </c>
      <c r="AI1113">
        <f>AI1112+COUNTIF(전체당첨내역!$B1113:$G1113,34)</f>
        <v>168</v>
      </c>
      <c r="AJ1113">
        <f>AJ1112+COUNTIF(전체당첨내역!$B1113:$G1113,35)</f>
        <v>146</v>
      </c>
      <c r="AK1113">
        <f>AK1112+COUNTIF(전체당첨내역!$B1113:$G1113,36)</f>
        <v>149</v>
      </c>
      <c r="AL1113">
        <f>AL1112+COUNTIF(전체당첨내역!$B1113:$G1113,37)</f>
        <v>154</v>
      </c>
      <c r="AM1113">
        <f>AM1112+COUNTIF(전체당첨내역!$B1113:$G1113,38)</f>
        <v>149</v>
      </c>
      <c r="AN1113">
        <f>AN1112+COUNTIF(전체당첨내역!$B1113:$G1113,39)</f>
        <v>153</v>
      </c>
      <c r="AO1113">
        <f>AO1112+COUNTIF(전체당첨내역!$B1113:$G1113,40)</f>
        <v>159</v>
      </c>
      <c r="AP1113">
        <f>AP1112+COUNTIF(전체당첨내역!$B1113:$G1113,41)</f>
        <v>137</v>
      </c>
      <c r="AQ1113">
        <f>AQ1112+COUNTIF(전체당첨내역!$B1113:$G1113,42)</f>
        <v>144</v>
      </c>
      <c r="AR1113">
        <f>AR1112+COUNTIF(전체당첨내역!$B1113:$G1113,43)</f>
        <v>157</v>
      </c>
      <c r="AS1113">
        <f>AS1112+COUNTIF(전체당첨내역!$B1113:$G1113,44)</f>
        <v>149</v>
      </c>
      <c r="AT1113">
        <f>AT1112+COUNTIF(전체당첨내역!$B1113:$G1113,45)</f>
        <v>161</v>
      </c>
    </row>
    <row r="1114" spans="1:46" ht="16.5" customHeight="1">
      <c r="A1114">
        <v>1113</v>
      </c>
      <c r="B1114">
        <f>B1113+COUNTIF(전체당첨내역!$B1114:$G1114,1)</f>
        <v>154</v>
      </c>
      <c r="C1114">
        <f>C1113+COUNTIF(전체당첨내역!$B1114:$G1114,2)</f>
        <v>142</v>
      </c>
      <c r="D1114">
        <f>D1113+COUNTIF(전체당첨내역!$B1114:$G1114,3)</f>
        <v>151</v>
      </c>
      <c r="E1114">
        <f>E1113+COUNTIF(전체당첨내역!$B1114:$G1114,4)</f>
        <v>148</v>
      </c>
      <c r="F1114">
        <f>F1113+COUNTIF(전체당첨내역!$B1114:$G1114,5)</f>
        <v>140</v>
      </c>
      <c r="G1114">
        <f>G1113+COUNTIF(전체당첨내역!$B1114:$G1114,6)</f>
        <v>146</v>
      </c>
      <c r="H1114">
        <f>H1113+COUNTIF(전체당첨내역!$B1114:$G1114,7)</f>
        <v>151</v>
      </c>
      <c r="I1114">
        <f>I1113+COUNTIF(전체당첨내역!$B1114:$G1114,8)</f>
        <v>141</v>
      </c>
      <c r="J1114">
        <f>J1113+COUNTIF(전체당첨내역!$B1114:$G1114,9)</f>
        <v>116</v>
      </c>
      <c r="K1114">
        <f>K1113+COUNTIF(전체당첨내역!$B1114:$G1114,10)</f>
        <v>148</v>
      </c>
      <c r="L1114">
        <f>L1113+COUNTIF(전체당첨내역!$B1114:$G1114,11)</f>
        <v>151</v>
      </c>
      <c r="M1114">
        <f>M1113+COUNTIF(전체당첨내역!$B1114:$G1114,12)</f>
        <v>162</v>
      </c>
      <c r="N1114">
        <f>N1113+COUNTIF(전체당첨내역!$B1114:$G1114,13)</f>
        <v>159</v>
      </c>
      <c r="O1114">
        <f>O1113+COUNTIF(전체당첨내역!$B1114:$G1114,14)</f>
        <v>160</v>
      </c>
      <c r="P1114">
        <f>P1113+COUNTIF(전체당첨내역!$B1114:$G1114,15)</f>
        <v>146</v>
      </c>
      <c r="Q1114">
        <f>Q1113+COUNTIF(전체당첨내역!$B1114:$G1114,16)</f>
        <v>147</v>
      </c>
      <c r="R1114">
        <f>R1113+COUNTIF(전체당첨내역!$B1114:$G1114,17)</f>
        <v>156</v>
      </c>
      <c r="S1114">
        <f>S1113+COUNTIF(전체당첨내역!$B1114:$G1114,18)</f>
        <v>165</v>
      </c>
      <c r="T1114">
        <f>T1113+COUNTIF(전체당첨내역!$B1114:$G1114,19)</f>
        <v>149</v>
      </c>
      <c r="U1114">
        <f>U1113+COUNTIF(전체당첨내역!$B1114:$G1114,20)</f>
        <v>156</v>
      </c>
      <c r="V1114">
        <f>V1113+COUNTIF(전체당첨내역!$B1114:$G1114,21)</f>
        <v>151</v>
      </c>
      <c r="W1114">
        <f>W1113+COUNTIF(전체당첨내역!$B1114:$G1114,22)</f>
        <v>134</v>
      </c>
      <c r="X1114">
        <f>X1113+COUNTIF(전체당첨내역!$B1114:$G1114,23)</f>
        <v>135</v>
      </c>
      <c r="Y1114">
        <f>Y1113+COUNTIF(전체당첨내역!$B1114:$G1114,24)</f>
        <v>148</v>
      </c>
      <c r="Z1114">
        <f>Z1113+COUNTIF(전체당첨내역!$B1114:$G1114,25)</f>
        <v>137</v>
      </c>
      <c r="AA1114">
        <f>AA1113+COUNTIF(전체당첨내역!$B1114:$G1114,26)</f>
        <v>151</v>
      </c>
      <c r="AB1114">
        <f>AB1113+COUNTIF(전체당첨내역!$B1114:$G1114,27)</f>
        <v>158</v>
      </c>
      <c r="AC1114">
        <f>AC1113+COUNTIF(전체당첨내역!$B1114:$G1114,28)</f>
        <v>135</v>
      </c>
      <c r="AD1114">
        <f>AD1113+COUNTIF(전체당첨내역!$B1114:$G1114,29)</f>
        <v>140</v>
      </c>
      <c r="AE1114">
        <f>AE1113+COUNTIF(전체당첨내역!$B1114:$G1114,30)</f>
        <v>139</v>
      </c>
      <c r="AF1114">
        <f>AF1113+COUNTIF(전체당첨내역!$B1114:$G1114,31)</f>
        <v>149</v>
      </c>
      <c r="AG1114">
        <f>AG1113+COUNTIF(전체당첨내역!$B1114:$G1114,32)</f>
        <v>130</v>
      </c>
      <c r="AH1114">
        <f>AH1113+COUNTIF(전체당첨내역!$B1114:$G1114,33)</f>
        <v>156</v>
      </c>
      <c r="AI1114">
        <f>AI1113+COUNTIF(전체당첨내역!$B1114:$G1114,34)</f>
        <v>168</v>
      </c>
      <c r="AJ1114">
        <f>AJ1113+COUNTIF(전체당첨내역!$B1114:$G1114,35)</f>
        <v>146</v>
      </c>
      <c r="AK1114">
        <f>AK1113+COUNTIF(전체당첨내역!$B1114:$G1114,36)</f>
        <v>149</v>
      </c>
      <c r="AL1114">
        <f>AL1113+COUNTIF(전체당첨내역!$B1114:$G1114,37)</f>
        <v>154</v>
      </c>
      <c r="AM1114">
        <f>AM1113+COUNTIF(전체당첨내역!$B1114:$G1114,38)</f>
        <v>149</v>
      </c>
      <c r="AN1114">
        <f>AN1113+COUNTIF(전체당첨내역!$B1114:$G1114,39)</f>
        <v>153</v>
      </c>
      <c r="AO1114">
        <f>AO1113+COUNTIF(전체당첨내역!$B1114:$G1114,40)</f>
        <v>159</v>
      </c>
      <c r="AP1114">
        <f>AP1113+COUNTIF(전체당첨내역!$B1114:$G1114,41)</f>
        <v>137</v>
      </c>
      <c r="AQ1114">
        <f>AQ1113+COUNTIF(전체당첨내역!$B1114:$G1114,42)</f>
        <v>144</v>
      </c>
      <c r="AR1114">
        <f>AR1113+COUNTIF(전체당첨내역!$B1114:$G1114,43)</f>
        <v>157</v>
      </c>
      <c r="AS1114">
        <f>AS1113+COUNTIF(전체당첨내역!$B1114:$G1114,44)</f>
        <v>150</v>
      </c>
      <c r="AT1114">
        <f>AT1113+COUNTIF(전체당첨내역!$B1114:$G1114,45)</f>
        <v>161</v>
      </c>
    </row>
    <row r="1115" spans="1:46" ht="16.5" customHeight="1">
      <c r="A1115">
        <v>1114</v>
      </c>
      <c r="B1115">
        <f>B1114+COUNTIF(전체당첨내역!$B1115:$G1115,1)</f>
        <v>154</v>
      </c>
      <c r="C1115">
        <f>C1114+COUNTIF(전체당첨내역!$B1115:$G1115,2)</f>
        <v>142</v>
      </c>
      <c r="D1115">
        <f>D1114+COUNTIF(전체당첨내역!$B1115:$G1115,3)</f>
        <v>151</v>
      </c>
      <c r="E1115">
        <f>E1114+COUNTIF(전체당첨내역!$B1115:$G1115,4)</f>
        <v>148</v>
      </c>
      <c r="F1115">
        <f>F1114+COUNTIF(전체당첨내역!$B1115:$G1115,5)</f>
        <v>140</v>
      </c>
      <c r="G1115">
        <f>G1114+COUNTIF(전체당첨내역!$B1115:$G1115,6)</f>
        <v>146</v>
      </c>
      <c r="H1115">
        <f>H1114+COUNTIF(전체당첨내역!$B1115:$G1115,7)</f>
        <v>151</v>
      </c>
      <c r="I1115">
        <f>I1114+COUNTIF(전체당첨내역!$B1115:$G1115,8)</f>
        <v>141</v>
      </c>
      <c r="J1115">
        <f>J1114+COUNTIF(전체당첨내역!$B1115:$G1115,9)</f>
        <v>116</v>
      </c>
      <c r="K1115">
        <f>K1114+COUNTIF(전체당첨내역!$B1115:$G1115,10)</f>
        <v>149</v>
      </c>
      <c r="L1115">
        <f>L1114+COUNTIF(전체당첨내역!$B1115:$G1115,11)</f>
        <v>151</v>
      </c>
      <c r="M1115">
        <f>M1114+COUNTIF(전체당첨내역!$B1115:$G1115,12)</f>
        <v>162</v>
      </c>
      <c r="N1115">
        <f>N1114+COUNTIF(전체당첨내역!$B1115:$G1115,13)</f>
        <v>159</v>
      </c>
      <c r="O1115">
        <f>O1114+COUNTIF(전체당첨내역!$B1115:$G1115,14)</f>
        <v>160</v>
      </c>
      <c r="P1115">
        <f>P1114+COUNTIF(전체당첨내역!$B1115:$G1115,15)</f>
        <v>146</v>
      </c>
      <c r="Q1115">
        <f>Q1114+COUNTIF(전체당첨내역!$B1115:$G1115,16)</f>
        <v>148</v>
      </c>
      <c r="R1115">
        <f>R1114+COUNTIF(전체당첨내역!$B1115:$G1115,17)</f>
        <v>156</v>
      </c>
      <c r="S1115">
        <f>S1114+COUNTIF(전체당첨내역!$B1115:$G1115,18)</f>
        <v>165</v>
      </c>
      <c r="T1115">
        <f>T1114+COUNTIF(전체당첨내역!$B1115:$G1115,19)</f>
        <v>150</v>
      </c>
      <c r="U1115">
        <f>U1114+COUNTIF(전체당첨내역!$B1115:$G1115,20)</f>
        <v>156</v>
      </c>
      <c r="V1115">
        <f>V1114+COUNTIF(전체당첨내역!$B1115:$G1115,21)</f>
        <v>151</v>
      </c>
      <c r="W1115">
        <f>W1114+COUNTIF(전체당첨내역!$B1115:$G1115,22)</f>
        <v>134</v>
      </c>
      <c r="X1115">
        <f>X1114+COUNTIF(전체당첨내역!$B1115:$G1115,23)</f>
        <v>135</v>
      </c>
      <c r="Y1115">
        <f>Y1114+COUNTIF(전체당첨내역!$B1115:$G1115,24)</f>
        <v>148</v>
      </c>
      <c r="Z1115">
        <f>Z1114+COUNTIF(전체당첨내역!$B1115:$G1115,25)</f>
        <v>137</v>
      </c>
      <c r="AA1115">
        <f>AA1114+COUNTIF(전체당첨내역!$B1115:$G1115,26)</f>
        <v>151</v>
      </c>
      <c r="AB1115">
        <f>AB1114+COUNTIF(전체당첨내역!$B1115:$G1115,27)</f>
        <v>158</v>
      </c>
      <c r="AC1115">
        <f>AC1114+COUNTIF(전체당첨내역!$B1115:$G1115,28)</f>
        <v>135</v>
      </c>
      <c r="AD1115">
        <f>AD1114+COUNTIF(전체당첨내역!$B1115:$G1115,29)</f>
        <v>140</v>
      </c>
      <c r="AE1115">
        <f>AE1114+COUNTIF(전체당첨내역!$B1115:$G1115,30)</f>
        <v>139</v>
      </c>
      <c r="AF1115">
        <f>AF1114+COUNTIF(전체당첨내역!$B1115:$G1115,31)</f>
        <v>149</v>
      </c>
      <c r="AG1115">
        <f>AG1114+COUNTIF(전체당첨내역!$B1115:$G1115,32)</f>
        <v>131</v>
      </c>
      <c r="AH1115">
        <f>AH1114+COUNTIF(전체당첨내역!$B1115:$G1115,33)</f>
        <v>157</v>
      </c>
      <c r="AI1115">
        <f>AI1114+COUNTIF(전체당첨내역!$B1115:$G1115,34)</f>
        <v>168</v>
      </c>
      <c r="AJ1115">
        <f>AJ1114+COUNTIF(전체당첨내역!$B1115:$G1115,35)</f>
        <v>146</v>
      </c>
      <c r="AK1115">
        <f>AK1114+COUNTIF(전체당첨내역!$B1115:$G1115,36)</f>
        <v>149</v>
      </c>
      <c r="AL1115">
        <f>AL1114+COUNTIF(전체당첨내역!$B1115:$G1115,37)</f>
        <v>154</v>
      </c>
      <c r="AM1115">
        <f>AM1114+COUNTIF(전체당첨내역!$B1115:$G1115,38)</f>
        <v>150</v>
      </c>
      <c r="AN1115">
        <f>AN1114+COUNTIF(전체당첨내역!$B1115:$G1115,39)</f>
        <v>153</v>
      </c>
      <c r="AO1115">
        <f>AO1114+COUNTIF(전체당첨내역!$B1115:$G1115,40)</f>
        <v>159</v>
      </c>
      <c r="AP1115">
        <f>AP1114+COUNTIF(전체당첨내역!$B1115:$G1115,41)</f>
        <v>137</v>
      </c>
      <c r="AQ1115">
        <f>AQ1114+COUNTIF(전체당첨내역!$B1115:$G1115,42)</f>
        <v>144</v>
      </c>
      <c r="AR1115">
        <f>AR1114+COUNTIF(전체당첨내역!$B1115:$G1115,43)</f>
        <v>157</v>
      </c>
      <c r="AS1115">
        <f>AS1114+COUNTIF(전체당첨내역!$B1115:$G1115,44)</f>
        <v>150</v>
      </c>
      <c r="AT1115">
        <f>AT1114+COUNTIF(전체당첨내역!$B1115:$G1115,45)</f>
        <v>161</v>
      </c>
    </row>
    <row r="1116" spans="1:46" ht="16.5" customHeight="1">
      <c r="A1116">
        <v>1115</v>
      </c>
      <c r="B1116">
        <f>B1115+COUNTIF(전체당첨내역!$B1116:$G1116,1)</f>
        <v>154</v>
      </c>
      <c r="C1116">
        <f>C1115+COUNTIF(전체당첨내역!$B1116:$G1116,2)</f>
        <v>142</v>
      </c>
      <c r="D1116">
        <f>D1115+COUNTIF(전체당첨내역!$B1116:$G1116,3)</f>
        <v>151</v>
      </c>
      <c r="E1116">
        <f>E1115+COUNTIF(전체당첨내역!$B1116:$G1116,4)</f>
        <v>148</v>
      </c>
      <c r="F1116">
        <f>F1115+COUNTIF(전체당첨내역!$B1116:$G1116,5)</f>
        <v>140</v>
      </c>
      <c r="G1116">
        <f>G1115+COUNTIF(전체당첨내역!$B1116:$G1116,6)</f>
        <v>146</v>
      </c>
      <c r="H1116">
        <f>H1115+COUNTIF(전체당첨내역!$B1116:$G1116,7)</f>
        <v>152</v>
      </c>
      <c r="I1116">
        <f>I1115+COUNTIF(전체당첨내역!$B1116:$G1116,8)</f>
        <v>141</v>
      </c>
      <c r="J1116">
        <f>J1115+COUNTIF(전체당첨내역!$B1116:$G1116,9)</f>
        <v>116</v>
      </c>
      <c r="K1116">
        <f>K1115+COUNTIF(전체당첨내역!$B1116:$G1116,10)</f>
        <v>149</v>
      </c>
      <c r="L1116">
        <f>L1115+COUNTIF(전체당첨내역!$B1116:$G1116,11)</f>
        <v>151</v>
      </c>
      <c r="M1116">
        <f>M1115+COUNTIF(전체당첨내역!$B1116:$G1116,12)</f>
        <v>163</v>
      </c>
      <c r="N1116">
        <f>N1115+COUNTIF(전체당첨내역!$B1116:$G1116,13)</f>
        <v>159</v>
      </c>
      <c r="O1116">
        <f>O1115+COUNTIF(전체당첨내역!$B1116:$G1116,14)</f>
        <v>160</v>
      </c>
      <c r="P1116">
        <f>P1115+COUNTIF(전체당첨내역!$B1116:$G1116,15)</f>
        <v>146</v>
      </c>
      <c r="Q1116">
        <f>Q1115+COUNTIF(전체당첨내역!$B1116:$G1116,16)</f>
        <v>148</v>
      </c>
      <c r="R1116">
        <f>R1115+COUNTIF(전체당첨내역!$B1116:$G1116,17)</f>
        <v>156</v>
      </c>
      <c r="S1116">
        <f>S1115+COUNTIF(전체당첨내역!$B1116:$G1116,18)</f>
        <v>165</v>
      </c>
      <c r="T1116">
        <f>T1115+COUNTIF(전체당첨내역!$B1116:$G1116,19)</f>
        <v>150</v>
      </c>
      <c r="U1116">
        <f>U1115+COUNTIF(전체당첨내역!$B1116:$G1116,20)</f>
        <v>156</v>
      </c>
      <c r="V1116">
        <f>V1115+COUNTIF(전체당첨내역!$B1116:$G1116,21)</f>
        <v>151</v>
      </c>
      <c r="W1116">
        <f>W1115+COUNTIF(전체당첨내역!$B1116:$G1116,22)</f>
        <v>134</v>
      </c>
      <c r="X1116">
        <f>X1115+COUNTIF(전체당첨내역!$B1116:$G1116,23)</f>
        <v>136</v>
      </c>
      <c r="Y1116">
        <f>Y1115+COUNTIF(전체당첨내역!$B1116:$G1116,24)</f>
        <v>148</v>
      </c>
      <c r="Z1116">
        <f>Z1115+COUNTIF(전체당첨내역!$B1116:$G1116,25)</f>
        <v>137</v>
      </c>
      <c r="AA1116">
        <f>AA1115+COUNTIF(전체당첨내역!$B1116:$G1116,26)</f>
        <v>151</v>
      </c>
      <c r="AB1116">
        <f>AB1115+COUNTIF(전체당첨내역!$B1116:$G1116,27)</f>
        <v>158</v>
      </c>
      <c r="AC1116">
        <f>AC1115+COUNTIF(전체당첨내역!$B1116:$G1116,28)</f>
        <v>135</v>
      </c>
      <c r="AD1116">
        <f>AD1115+COUNTIF(전체당첨내역!$B1116:$G1116,29)</f>
        <v>140</v>
      </c>
      <c r="AE1116">
        <f>AE1115+COUNTIF(전체당첨내역!$B1116:$G1116,30)</f>
        <v>139</v>
      </c>
      <c r="AF1116">
        <f>AF1115+COUNTIF(전체당첨내역!$B1116:$G1116,31)</f>
        <v>149</v>
      </c>
      <c r="AG1116">
        <f>AG1115+COUNTIF(전체당첨내역!$B1116:$G1116,32)</f>
        <v>132</v>
      </c>
      <c r="AH1116">
        <f>AH1115+COUNTIF(전체당첨내역!$B1116:$G1116,33)</f>
        <v>157</v>
      </c>
      <c r="AI1116">
        <f>AI1115+COUNTIF(전체당첨내역!$B1116:$G1116,34)</f>
        <v>169</v>
      </c>
      <c r="AJ1116">
        <f>AJ1115+COUNTIF(전체당첨내역!$B1116:$G1116,35)</f>
        <v>146</v>
      </c>
      <c r="AK1116">
        <f>AK1115+COUNTIF(전체당첨내역!$B1116:$G1116,36)</f>
        <v>150</v>
      </c>
      <c r="AL1116">
        <f>AL1115+COUNTIF(전체당첨내역!$B1116:$G1116,37)</f>
        <v>154</v>
      </c>
      <c r="AM1116">
        <f>AM1115+COUNTIF(전체당첨내역!$B1116:$G1116,38)</f>
        <v>150</v>
      </c>
      <c r="AN1116">
        <f>AN1115+COUNTIF(전체당첨내역!$B1116:$G1116,39)</f>
        <v>153</v>
      </c>
      <c r="AO1116">
        <f>AO1115+COUNTIF(전체당첨내역!$B1116:$G1116,40)</f>
        <v>159</v>
      </c>
      <c r="AP1116">
        <f>AP1115+COUNTIF(전체당첨내역!$B1116:$G1116,41)</f>
        <v>137</v>
      </c>
      <c r="AQ1116">
        <f>AQ1115+COUNTIF(전체당첨내역!$B1116:$G1116,42)</f>
        <v>144</v>
      </c>
      <c r="AR1116">
        <f>AR1115+COUNTIF(전체당첨내역!$B1116:$G1116,43)</f>
        <v>157</v>
      </c>
      <c r="AS1116">
        <f>AS1115+COUNTIF(전체당첨내역!$B1116:$G1116,44)</f>
        <v>150</v>
      </c>
      <c r="AT1116">
        <f>AT1115+COUNTIF(전체당첨내역!$B1116:$G1116,45)</f>
        <v>161</v>
      </c>
    </row>
    <row r="1117" spans="1:46" ht="16.5" customHeight="1">
      <c r="A1117">
        <v>1116</v>
      </c>
      <c r="B1117">
        <f>B1116+COUNTIF(전체당첨내역!$B1117:$G1117,1)</f>
        <v>154</v>
      </c>
      <c r="C1117">
        <f>C1116+COUNTIF(전체당첨내역!$B1117:$G1117,2)</f>
        <v>142</v>
      </c>
      <c r="D1117">
        <f>D1116+COUNTIF(전체당첨내역!$B1117:$G1117,3)</f>
        <v>151</v>
      </c>
      <c r="E1117">
        <f>E1116+COUNTIF(전체당첨내역!$B1117:$G1117,4)</f>
        <v>148</v>
      </c>
      <c r="F1117">
        <f>F1116+COUNTIF(전체당첨내역!$B1117:$G1117,5)</f>
        <v>140</v>
      </c>
      <c r="G1117">
        <f>G1116+COUNTIF(전체당첨내역!$B1117:$G1117,6)</f>
        <v>146</v>
      </c>
      <c r="H1117">
        <f>H1116+COUNTIF(전체당첨내역!$B1117:$G1117,7)</f>
        <v>152</v>
      </c>
      <c r="I1117">
        <f>I1116+COUNTIF(전체당첨내역!$B1117:$G1117,8)</f>
        <v>141</v>
      </c>
      <c r="J1117">
        <f>J1116+COUNTIF(전체당첨내역!$B1117:$G1117,9)</f>
        <v>116</v>
      </c>
      <c r="K1117">
        <f>K1116+COUNTIF(전체당첨내역!$B1117:$G1117,10)</f>
        <v>149</v>
      </c>
      <c r="L1117">
        <f>L1116+COUNTIF(전체당첨내역!$B1117:$G1117,11)</f>
        <v>151</v>
      </c>
      <c r="M1117">
        <f>M1116+COUNTIF(전체당첨내역!$B1117:$G1117,12)</f>
        <v>163</v>
      </c>
      <c r="N1117">
        <f>N1116+COUNTIF(전체당첨내역!$B1117:$G1117,13)</f>
        <v>159</v>
      </c>
      <c r="O1117">
        <f>O1116+COUNTIF(전체당첨내역!$B1117:$G1117,14)</f>
        <v>160</v>
      </c>
      <c r="P1117">
        <f>P1116+COUNTIF(전체당첨내역!$B1117:$G1117,15)</f>
        <v>147</v>
      </c>
      <c r="Q1117">
        <f>Q1116+COUNTIF(전체당첨내역!$B1117:$G1117,16)</f>
        <v>149</v>
      </c>
      <c r="R1117">
        <f>R1116+COUNTIF(전체당첨내역!$B1117:$G1117,17)</f>
        <v>157</v>
      </c>
      <c r="S1117">
        <f>S1116+COUNTIF(전체당첨내역!$B1117:$G1117,18)</f>
        <v>165</v>
      </c>
      <c r="T1117">
        <f>T1116+COUNTIF(전체당첨내역!$B1117:$G1117,19)</f>
        <v>150</v>
      </c>
      <c r="U1117">
        <f>U1116+COUNTIF(전체당첨내역!$B1117:$G1117,20)</f>
        <v>156</v>
      </c>
      <c r="V1117">
        <f>V1116+COUNTIF(전체당첨내역!$B1117:$G1117,21)</f>
        <v>151</v>
      </c>
      <c r="W1117">
        <f>W1116+COUNTIF(전체당첨내역!$B1117:$G1117,22)</f>
        <v>134</v>
      </c>
      <c r="X1117">
        <f>X1116+COUNTIF(전체당첨내역!$B1117:$G1117,23)</f>
        <v>136</v>
      </c>
      <c r="Y1117">
        <f>Y1116+COUNTIF(전체당첨내역!$B1117:$G1117,24)</f>
        <v>148</v>
      </c>
      <c r="Z1117">
        <f>Z1116+COUNTIF(전체당첨내역!$B1117:$G1117,25)</f>
        <v>138</v>
      </c>
      <c r="AA1117">
        <f>AA1116+COUNTIF(전체당첨내역!$B1117:$G1117,26)</f>
        <v>151</v>
      </c>
      <c r="AB1117">
        <f>AB1116+COUNTIF(전체당첨내역!$B1117:$G1117,27)</f>
        <v>158</v>
      </c>
      <c r="AC1117">
        <f>AC1116+COUNTIF(전체당첨내역!$B1117:$G1117,28)</f>
        <v>135</v>
      </c>
      <c r="AD1117">
        <f>AD1116+COUNTIF(전체당첨내역!$B1117:$G1117,29)</f>
        <v>140</v>
      </c>
      <c r="AE1117">
        <f>AE1116+COUNTIF(전체당첨내역!$B1117:$G1117,30)</f>
        <v>140</v>
      </c>
      <c r="AF1117">
        <f>AF1116+COUNTIF(전체당첨내역!$B1117:$G1117,31)</f>
        <v>150</v>
      </c>
      <c r="AG1117">
        <f>AG1116+COUNTIF(전체당첨내역!$B1117:$G1117,32)</f>
        <v>132</v>
      </c>
      <c r="AH1117">
        <f>AH1116+COUNTIF(전체당첨내역!$B1117:$G1117,33)</f>
        <v>157</v>
      </c>
      <c r="AI1117">
        <f>AI1116+COUNTIF(전체당첨내역!$B1117:$G1117,34)</f>
        <v>169</v>
      </c>
      <c r="AJ1117">
        <f>AJ1116+COUNTIF(전체당첨내역!$B1117:$G1117,35)</f>
        <v>146</v>
      </c>
      <c r="AK1117">
        <f>AK1116+COUNTIF(전체당첨내역!$B1117:$G1117,36)</f>
        <v>150</v>
      </c>
      <c r="AL1117">
        <f>AL1116+COUNTIF(전체당첨내역!$B1117:$G1117,37)</f>
        <v>154</v>
      </c>
      <c r="AM1117">
        <f>AM1116+COUNTIF(전체당첨내역!$B1117:$G1117,38)</f>
        <v>150</v>
      </c>
      <c r="AN1117">
        <f>AN1116+COUNTIF(전체당첨내역!$B1117:$G1117,39)</f>
        <v>153</v>
      </c>
      <c r="AO1117">
        <f>AO1116+COUNTIF(전체당첨내역!$B1117:$G1117,40)</f>
        <v>159</v>
      </c>
      <c r="AP1117">
        <f>AP1116+COUNTIF(전체당첨내역!$B1117:$G1117,41)</f>
        <v>137</v>
      </c>
      <c r="AQ1117">
        <f>AQ1116+COUNTIF(전체당첨내역!$B1117:$G1117,42)</f>
        <v>144</v>
      </c>
      <c r="AR1117">
        <f>AR1116+COUNTIF(전체당첨내역!$B1117:$G1117,43)</f>
        <v>157</v>
      </c>
      <c r="AS1117">
        <f>AS1116+COUNTIF(전체당첨내역!$B1117:$G1117,44)</f>
        <v>150</v>
      </c>
      <c r="AT1117">
        <f>AT1116+COUNTIF(전체당첨내역!$B1117:$G1117,45)</f>
        <v>161</v>
      </c>
    </row>
    <row r="1118" spans="1:46" ht="16.5" customHeight="1">
      <c r="A1118">
        <v>1117</v>
      </c>
      <c r="B1118">
        <f>B1117+COUNTIF(전체당첨내역!$B1118:$G1118,1)</f>
        <v>154</v>
      </c>
      <c r="C1118">
        <f>C1117+COUNTIF(전체당첨내역!$B1118:$G1118,2)</f>
        <v>142</v>
      </c>
      <c r="D1118">
        <f>D1117+COUNTIF(전체당첨내역!$B1118:$G1118,3)</f>
        <v>152</v>
      </c>
      <c r="E1118">
        <f>E1117+COUNTIF(전체당첨내역!$B1118:$G1118,4)</f>
        <v>149</v>
      </c>
      <c r="F1118">
        <f>F1117+COUNTIF(전체당첨내역!$B1118:$G1118,5)</f>
        <v>140</v>
      </c>
      <c r="G1118">
        <f>G1117+COUNTIF(전체당첨내역!$B1118:$G1118,6)</f>
        <v>146</v>
      </c>
      <c r="H1118">
        <f>H1117+COUNTIF(전체당첨내역!$B1118:$G1118,7)</f>
        <v>152</v>
      </c>
      <c r="I1118">
        <f>I1117+COUNTIF(전체당첨내역!$B1118:$G1118,8)</f>
        <v>141</v>
      </c>
      <c r="J1118">
        <f>J1117+COUNTIF(전체당첨내역!$B1118:$G1118,9)</f>
        <v>117</v>
      </c>
      <c r="K1118">
        <f>K1117+COUNTIF(전체당첨내역!$B1118:$G1118,10)</f>
        <v>149</v>
      </c>
      <c r="L1118">
        <f>L1117+COUNTIF(전체당첨내역!$B1118:$G1118,11)</f>
        <v>151</v>
      </c>
      <c r="M1118">
        <f>M1117+COUNTIF(전체당첨내역!$B1118:$G1118,12)</f>
        <v>163</v>
      </c>
      <c r="N1118">
        <f>N1117+COUNTIF(전체당첨내역!$B1118:$G1118,13)</f>
        <v>159</v>
      </c>
      <c r="O1118">
        <f>O1117+COUNTIF(전체당첨내역!$B1118:$G1118,14)</f>
        <v>160</v>
      </c>
      <c r="P1118">
        <f>P1117+COUNTIF(전체당첨내역!$B1118:$G1118,15)</f>
        <v>147</v>
      </c>
      <c r="Q1118">
        <f>Q1117+COUNTIF(전체당첨내역!$B1118:$G1118,16)</f>
        <v>149</v>
      </c>
      <c r="R1118">
        <f>R1117+COUNTIF(전체당첨내역!$B1118:$G1118,17)</f>
        <v>157</v>
      </c>
      <c r="S1118">
        <f>S1117+COUNTIF(전체당첨내역!$B1118:$G1118,18)</f>
        <v>165</v>
      </c>
      <c r="T1118">
        <f>T1117+COUNTIF(전체당첨내역!$B1118:$G1118,19)</f>
        <v>150</v>
      </c>
      <c r="U1118">
        <f>U1117+COUNTIF(전체당첨내역!$B1118:$G1118,20)</f>
        <v>156</v>
      </c>
      <c r="V1118">
        <f>V1117+COUNTIF(전체당첨내역!$B1118:$G1118,21)</f>
        <v>151</v>
      </c>
      <c r="W1118">
        <f>W1117+COUNTIF(전체당첨내역!$B1118:$G1118,22)</f>
        <v>134</v>
      </c>
      <c r="X1118">
        <f>X1117+COUNTIF(전체당첨내역!$B1118:$G1118,23)</f>
        <v>136</v>
      </c>
      <c r="Y1118">
        <f>Y1117+COUNTIF(전체당첨내역!$B1118:$G1118,24)</f>
        <v>148</v>
      </c>
      <c r="Z1118">
        <f>Z1117+COUNTIF(전체당첨내역!$B1118:$G1118,25)</f>
        <v>138</v>
      </c>
      <c r="AA1118">
        <f>AA1117+COUNTIF(전체당첨내역!$B1118:$G1118,26)</f>
        <v>151</v>
      </c>
      <c r="AB1118">
        <f>AB1117+COUNTIF(전체당첨내역!$B1118:$G1118,27)</f>
        <v>158</v>
      </c>
      <c r="AC1118">
        <f>AC1117+COUNTIF(전체당첨내역!$B1118:$G1118,28)</f>
        <v>135</v>
      </c>
      <c r="AD1118">
        <f>AD1117+COUNTIF(전체당첨내역!$B1118:$G1118,29)</f>
        <v>140</v>
      </c>
      <c r="AE1118">
        <f>AE1117+COUNTIF(전체당첨내역!$B1118:$G1118,30)</f>
        <v>141</v>
      </c>
      <c r="AF1118">
        <f>AF1117+COUNTIF(전체당첨내역!$B1118:$G1118,31)</f>
        <v>150</v>
      </c>
      <c r="AG1118">
        <f>AG1117+COUNTIF(전체당첨내역!$B1118:$G1118,32)</f>
        <v>132</v>
      </c>
      <c r="AH1118">
        <f>AH1117+COUNTIF(전체당첨내역!$B1118:$G1118,33)</f>
        <v>158</v>
      </c>
      <c r="AI1118">
        <f>AI1117+COUNTIF(전체당첨내역!$B1118:$G1118,34)</f>
        <v>169</v>
      </c>
      <c r="AJ1118">
        <f>AJ1117+COUNTIF(전체당첨내역!$B1118:$G1118,35)</f>
        <v>146</v>
      </c>
      <c r="AK1118">
        <f>AK1117+COUNTIF(전체당첨내역!$B1118:$G1118,36)</f>
        <v>151</v>
      </c>
      <c r="AL1118">
        <f>AL1117+COUNTIF(전체당첨내역!$B1118:$G1118,37)</f>
        <v>154</v>
      </c>
      <c r="AM1118">
        <f>AM1117+COUNTIF(전체당첨내역!$B1118:$G1118,38)</f>
        <v>150</v>
      </c>
      <c r="AN1118">
        <f>AN1117+COUNTIF(전체당첨내역!$B1118:$G1118,39)</f>
        <v>153</v>
      </c>
      <c r="AO1118">
        <f>AO1117+COUNTIF(전체당첨내역!$B1118:$G1118,40)</f>
        <v>159</v>
      </c>
      <c r="AP1118">
        <f>AP1117+COUNTIF(전체당첨내역!$B1118:$G1118,41)</f>
        <v>137</v>
      </c>
      <c r="AQ1118">
        <f>AQ1117+COUNTIF(전체당첨내역!$B1118:$G1118,42)</f>
        <v>144</v>
      </c>
      <c r="AR1118">
        <f>AR1117+COUNTIF(전체당첨내역!$B1118:$G1118,43)</f>
        <v>157</v>
      </c>
      <c r="AS1118">
        <f>AS1117+COUNTIF(전체당첨내역!$B1118:$G1118,44)</f>
        <v>150</v>
      </c>
      <c r="AT1118">
        <f>AT1117+COUNTIF(전체당첨내역!$B1118:$G1118,45)</f>
        <v>161</v>
      </c>
    </row>
    <row r="1119" spans="1:46" ht="16.5" customHeight="1">
      <c r="A1119">
        <v>1118</v>
      </c>
      <c r="B1119">
        <f>B1118+COUNTIF(전체당첨내역!$B1119:$G1119,1)</f>
        <v>154</v>
      </c>
      <c r="C1119">
        <f>C1118+COUNTIF(전체당첨내역!$B1119:$G1119,2)</f>
        <v>142</v>
      </c>
      <c r="D1119">
        <f>D1118+COUNTIF(전체당첨내역!$B1119:$G1119,3)</f>
        <v>152</v>
      </c>
      <c r="E1119">
        <f>E1118+COUNTIF(전체당첨내역!$B1119:$G1119,4)</f>
        <v>149</v>
      </c>
      <c r="F1119">
        <f>F1118+COUNTIF(전체당첨내역!$B1119:$G1119,5)</f>
        <v>140</v>
      </c>
      <c r="G1119">
        <f>G1118+COUNTIF(전체당첨내역!$B1119:$G1119,6)</f>
        <v>146</v>
      </c>
      <c r="H1119">
        <f>H1118+COUNTIF(전체당첨내역!$B1119:$G1119,7)</f>
        <v>152</v>
      </c>
      <c r="I1119">
        <f>I1118+COUNTIF(전체당첨내역!$B1119:$G1119,8)</f>
        <v>141</v>
      </c>
      <c r="J1119">
        <f>J1118+COUNTIF(전체당첨내역!$B1119:$G1119,9)</f>
        <v>117</v>
      </c>
      <c r="K1119">
        <f>K1118+COUNTIF(전체당첨내역!$B1119:$G1119,10)</f>
        <v>149</v>
      </c>
      <c r="L1119">
        <f>L1118+COUNTIF(전체당첨내역!$B1119:$G1119,11)</f>
        <v>152</v>
      </c>
      <c r="M1119">
        <f>M1118+COUNTIF(전체당첨내역!$B1119:$G1119,12)</f>
        <v>163</v>
      </c>
      <c r="N1119">
        <f>N1118+COUNTIF(전체당첨내역!$B1119:$G1119,13)</f>
        <v>160</v>
      </c>
      <c r="O1119">
        <f>O1118+COUNTIF(전체당첨내역!$B1119:$G1119,14)</f>
        <v>161</v>
      </c>
      <c r="P1119">
        <f>P1118+COUNTIF(전체당첨내역!$B1119:$G1119,15)</f>
        <v>148</v>
      </c>
      <c r="Q1119">
        <f>Q1118+COUNTIF(전체당첨내역!$B1119:$G1119,16)</f>
        <v>150</v>
      </c>
      <c r="R1119">
        <f>R1118+COUNTIF(전체당첨내역!$B1119:$G1119,17)</f>
        <v>157</v>
      </c>
      <c r="S1119">
        <f>S1118+COUNTIF(전체당첨내역!$B1119:$G1119,18)</f>
        <v>165</v>
      </c>
      <c r="T1119">
        <f>T1118+COUNTIF(전체당첨내역!$B1119:$G1119,19)</f>
        <v>150</v>
      </c>
      <c r="U1119">
        <f>U1118+COUNTIF(전체당첨내역!$B1119:$G1119,20)</f>
        <v>156</v>
      </c>
      <c r="V1119">
        <f>V1118+COUNTIF(전체당첨내역!$B1119:$G1119,21)</f>
        <v>151</v>
      </c>
      <c r="W1119">
        <f>W1118+COUNTIF(전체당첨내역!$B1119:$G1119,22)</f>
        <v>134</v>
      </c>
      <c r="X1119">
        <f>X1118+COUNTIF(전체당첨내역!$B1119:$G1119,23)</f>
        <v>136</v>
      </c>
      <c r="Y1119">
        <f>Y1118+COUNTIF(전체당첨내역!$B1119:$G1119,24)</f>
        <v>148</v>
      </c>
      <c r="Z1119">
        <f>Z1118+COUNTIF(전체당첨내역!$B1119:$G1119,25)</f>
        <v>138</v>
      </c>
      <c r="AA1119">
        <f>AA1118+COUNTIF(전체당첨내역!$B1119:$G1119,26)</f>
        <v>151</v>
      </c>
      <c r="AB1119">
        <f>AB1118+COUNTIF(전체당첨내역!$B1119:$G1119,27)</f>
        <v>158</v>
      </c>
      <c r="AC1119">
        <f>AC1118+COUNTIF(전체당첨내역!$B1119:$G1119,28)</f>
        <v>135</v>
      </c>
      <c r="AD1119">
        <f>AD1118+COUNTIF(전체당첨내역!$B1119:$G1119,29)</f>
        <v>140</v>
      </c>
      <c r="AE1119">
        <f>AE1118+COUNTIF(전체당첨내역!$B1119:$G1119,30)</f>
        <v>141</v>
      </c>
      <c r="AF1119">
        <f>AF1118+COUNTIF(전체당첨내역!$B1119:$G1119,31)</f>
        <v>150</v>
      </c>
      <c r="AG1119">
        <f>AG1118+COUNTIF(전체당첨내역!$B1119:$G1119,32)</f>
        <v>132</v>
      </c>
      <c r="AH1119">
        <f>AH1118+COUNTIF(전체당첨내역!$B1119:$G1119,33)</f>
        <v>158</v>
      </c>
      <c r="AI1119">
        <f>AI1118+COUNTIF(전체당첨내역!$B1119:$G1119,34)</f>
        <v>169</v>
      </c>
      <c r="AJ1119">
        <f>AJ1118+COUNTIF(전체당첨내역!$B1119:$G1119,35)</f>
        <v>146</v>
      </c>
      <c r="AK1119">
        <f>AK1118+COUNTIF(전체당첨내역!$B1119:$G1119,36)</f>
        <v>151</v>
      </c>
      <c r="AL1119">
        <f>AL1118+COUNTIF(전체당첨내역!$B1119:$G1119,37)</f>
        <v>154</v>
      </c>
      <c r="AM1119">
        <f>AM1118+COUNTIF(전체당첨내역!$B1119:$G1119,38)</f>
        <v>150</v>
      </c>
      <c r="AN1119">
        <f>AN1118+COUNTIF(전체당첨내역!$B1119:$G1119,39)</f>
        <v>153</v>
      </c>
      <c r="AO1119">
        <f>AO1118+COUNTIF(전체당첨내역!$B1119:$G1119,40)</f>
        <v>159</v>
      </c>
      <c r="AP1119">
        <f>AP1118+COUNTIF(전체당첨내역!$B1119:$G1119,41)</f>
        <v>137</v>
      </c>
      <c r="AQ1119">
        <f>AQ1118+COUNTIF(전체당첨내역!$B1119:$G1119,42)</f>
        <v>144</v>
      </c>
      <c r="AR1119">
        <f>AR1118+COUNTIF(전체당첨내역!$B1119:$G1119,43)</f>
        <v>157</v>
      </c>
      <c r="AS1119">
        <f>AS1118+COUNTIF(전체당첨내역!$B1119:$G1119,44)</f>
        <v>150</v>
      </c>
      <c r="AT1119">
        <f>AT1118+COUNTIF(전체당첨내역!$B1119:$G1119,45)</f>
        <v>162</v>
      </c>
    </row>
    <row r="1120" spans="1:46" ht="16.5" customHeight="1">
      <c r="A1120">
        <v>1119</v>
      </c>
      <c r="B1120">
        <f>B1119+COUNTIF(전체당첨내역!$B1120:$G1120,1)</f>
        <v>155</v>
      </c>
      <c r="C1120">
        <f>C1119+COUNTIF(전체당첨내역!$B1120:$G1120,2)</f>
        <v>142</v>
      </c>
      <c r="D1120">
        <f>D1119+COUNTIF(전체당첨내역!$B1120:$G1120,3)</f>
        <v>152</v>
      </c>
      <c r="E1120">
        <f>E1119+COUNTIF(전체당첨내역!$B1120:$G1120,4)</f>
        <v>149</v>
      </c>
      <c r="F1120">
        <f>F1119+COUNTIF(전체당첨내역!$B1120:$G1120,5)</f>
        <v>140</v>
      </c>
      <c r="G1120">
        <f>G1119+COUNTIF(전체당첨내역!$B1120:$G1120,6)</f>
        <v>146</v>
      </c>
      <c r="H1120">
        <f>H1119+COUNTIF(전체당첨내역!$B1120:$G1120,7)</f>
        <v>152</v>
      </c>
      <c r="I1120">
        <f>I1119+COUNTIF(전체당첨내역!$B1120:$G1120,8)</f>
        <v>141</v>
      </c>
      <c r="J1120">
        <f>J1119+COUNTIF(전체당첨내역!$B1120:$G1120,9)</f>
        <v>118</v>
      </c>
      <c r="K1120">
        <f>K1119+COUNTIF(전체당첨내역!$B1120:$G1120,10)</f>
        <v>149</v>
      </c>
      <c r="L1120">
        <f>L1119+COUNTIF(전체당첨내역!$B1120:$G1120,11)</f>
        <v>152</v>
      </c>
      <c r="M1120">
        <f>M1119+COUNTIF(전체당첨내역!$B1120:$G1120,12)</f>
        <v>164</v>
      </c>
      <c r="N1120">
        <f>N1119+COUNTIF(전체당첨내역!$B1120:$G1120,13)</f>
        <v>161</v>
      </c>
      <c r="O1120">
        <f>O1119+COUNTIF(전체당첨내역!$B1120:$G1120,14)</f>
        <v>161</v>
      </c>
      <c r="P1120">
        <f>P1119+COUNTIF(전체당첨내역!$B1120:$G1120,15)</f>
        <v>148</v>
      </c>
      <c r="Q1120">
        <f>Q1119+COUNTIF(전체당첨내역!$B1120:$G1120,16)</f>
        <v>150</v>
      </c>
      <c r="R1120">
        <f>R1119+COUNTIF(전체당첨내역!$B1120:$G1120,17)</f>
        <v>157</v>
      </c>
      <c r="S1120">
        <f>S1119+COUNTIF(전체당첨내역!$B1120:$G1120,18)</f>
        <v>165</v>
      </c>
      <c r="T1120">
        <f>T1119+COUNTIF(전체당첨내역!$B1120:$G1120,19)</f>
        <v>150</v>
      </c>
      <c r="U1120">
        <f>U1119+COUNTIF(전체당첨내역!$B1120:$G1120,20)</f>
        <v>157</v>
      </c>
      <c r="V1120">
        <f>V1119+COUNTIF(전체당첨내역!$B1120:$G1120,21)</f>
        <v>151</v>
      </c>
      <c r="W1120">
        <f>W1119+COUNTIF(전체당첨내역!$B1120:$G1120,22)</f>
        <v>134</v>
      </c>
      <c r="X1120">
        <f>X1119+COUNTIF(전체당첨내역!$B1120:$G1120,23)</f>
        <v>136</v>
      </c>
      <c r="Y1120">
        <f>Y1119+COUNTIF(전체당첨내역!$B1120:$G1120,24)</f>
        <v>148</v>
      </c>
      <c r="Z1120">
        <f>Z1119+COUNTIF(전체당첨내역!$B1120:$G1120,25)</f>
        <v>138</v>
      </c>
      <c r="AA1120">
        <f>AA1119+COUNTIF(전체당첨내역!$B1120:$G1120,26)</f>
        <v>151</v>
      </c>
      <c r="AB1120">
        <f>AB1119+COUNTIF(전체당첨내역!$B1120:$G1120,27)</f>
        <v>158</v>
      </c>
      <c r="AC1120">
        <f>AC1119+COUNTIF(전체당첨내역!$B1120:$G1120,28)</f>
        <v>135</v>
      </c>
      <c r="AD1120">
        <f>AD1119+COUNTIF(전체당첨내역!$B1120:$G1120,29)</f>
        <v>140</v>
      </c>
      <c r="AE1120">
        <f>AE1119+COUNTIF(전체당첨내역!$B1120:$G1120,30)</f>
        <v>141</v>
      </c>
      <c r="AF1120">
        <f>AF1119+COUNTIF(전체당첨내역!$B1120:$G1120,31)</f>
        <v>150</v>
      </c>
      <c r="AG1120">
        <f>AG1119+COUNTIF(전체당첨내역!$B1120:$G1120,32)</f>
        <v>132</v>
      </c>
      <c r="AH1120">
        <f>AH1119+COUNTIF(전체당첨내역!$B1120:$G1120,33)</f>
        <v>158</v>
      </c>
      <c r="AI1120">
        <f>AI1119+COUNTIF(전체당첨내역!$B1120:$G1120,34)</f>
        <v>169</v>
      </c>
      <c r="AJ1120">
        <f>AJ1119+COUNTIF(전체당첨내역!$B1120:$G1120,35)</f>
        <v>146</v>
      </c>
      <c r="AK1120">
        <f>AK1119+COUNTIF(전체당첨내역!$B1120:$G1120,36)</f>
        <v>151</v>
      </c>
      <c r="AL1120">
        <f>AL1119+COUNTIF(전체당첨내역!$B1120:$G1120,37)</f>
        <v>154</v>
      </c>
      <c r="AM1120">
        <f>AM1119+COUNTIF(전체당첨내역!$B1120:$G1120,38)</f>
        <v>150</v>
      </c>
      <c r="AN1120">
        <f>AN1119+COUNTIF(전체당첨내역!$B1120:$G1120,39)</f>
        <v>153</v>
      </c>
      <c r="AO1120">
        <f>AO1119+COUNTIF(전체당첨내역!$B1120:$G1120,40)</f>
        <v>159</v>
      </c>
      <c r="AP1120">
        <f>AP1119+COUNTIF(전체당첨내역!$B1120:$G1120,41)</f>
        <v>137</v>
      </c>
      <c r="AQ1120">
        <f>AQ1119+COUNTIF(전체당첨내역!$B1120:$G1120,42)</f>
        <v>144</v>
      </c>
      <c r="AR1120">
        <f>AR1119+COUNTIF(전체당첨내역!$B1120:$G1120,43)</f>
        <v>157</v>
      </c>
      <c r="AS1120">
        <f>AS1119+COUNTIF(전체당첨내역!$B1120:$G1120,44)</f>
        <v>150</v>
      </c>
      <c r="AT1120">
        <f>AT1119+COUNTIF(전체당첨내역!$B1120:$G1120,45)</f>
        <v>163</v>
      </c>
    </row>
    <row r="1121" spans="1:46" ht="16.5" customHeight="1">
      <c r="A1121">
        <v>1120</v>
      </c>
      <c r="B1121">
        <f>B1120+COUNTIF(전체당첨내역!$B1121:$G1121,1)</f>
        <v>155</v>
      </c>
      <c r="C1121">
        <f>C1120+COUNTIF(전체당첨내역!$B1121:$G1121,2)</f>
        <v>143</v>
      </c>
      <c r="D1121">
        <f>D1120+COUNTIF(전체당첨내역!$B1121:$G1121,3)</f>
        <v>152</v>
      </c>
      <c r="E1121">
        <f>E1120+COUNTIF(전체당첨내역!$B1121:$G1121,4)</f>
        <v>149</v>
      </c>
      <c r="F1121">
        <f>F1120+COUNTIF(전체당첨내역!$B1121:$G1121,5)</f>
        <v>140</v>
      </c>
      <c r="G1121">
        <f>G1120+COUNTIF(전체당첨내역!$B1121:$G1121,6)</f>
        <v>146</v>
      </c>
      <c r="H1121">
        <f>H1120+COUNTIF(전체당첨내역!$B1121:$G1121,7)</f>
        <v>152</v>
      </c>
      <c r="I1121">
        <f>I1120+COUNTIF(전체당첨내역!$B1121:$G1121,8)</f>
        <v>141</v>
      </c>
      <c r="J1121">
        <f>J1120+COUNTIF(전체당첨내역!$B1121:$G1121,9)</f>
        <v>118</v>
      </c>
      <c r="K1121">
        <f>K1120+COUNTIF(전체당첨내역!$B1121:$G1121,10)</f>
        <v>149</v>
      </c>
      <c r="L1121">
        <f>L1120+COUNTIF(전체당첨내역!$B1121:$G1121,11)</f>
        <v>152</v>
      </c>
      <c r="M1121">
        <f>M1120+COUNTIF(전체당첨내역!$B1121:$G1121,12)</f>
        <v>164</v>
      </c>
      <c r="N1121">
        <f>N1120+COUNTIF(전체당첨내역!$B1121:$G1121,13)</f>
        <v>161</v>
      </c>
      <c r="O1121">
        <f>O1120+COUNTIF(전체당첨내역!$B1121:$G1121,14)</f>
        <v>161</v>
      </c>
      <c r="P1121">
        <f>P1120+COUNTIF(전체당첨내역!$B1121:$G1121,15)</f>
        <v>148</v>
      </c>
      <c r="Q1121">
        <f>Q1120+COUNTIF(전체당첨내역!$B1121:$G1121,16)</f>
        <v>150</v>
      </c>
      <c r="R1121">
        <f>R1120+COUNTIF(전체당첨내역!$B1121:$G1121,17)</f>
        <v>157</v>
      </c>
      <c r="S1121">
        <f>S1120+COUNTIF(전체당첨내역!$B1121:$G1121,18)</f>
        <v>165</v>
      </c>
      <c r="T1121">
        <f>T1120+COUNTIF(전체당첨내역!$B1121:$G1121,19)</f>
        <v>151</v>
      </c>
      <c r="U1121">
        <f>U1120+COUNTIF(전체당첨내역!$B1121:$G1121,20)</f>
        <v>157</v>
      </c>
      <c r="V1121">
        <f>V1120+COUNTIF(전체당첨내역!$B1121:$G1121,21)</f>
        <v>151</v>
      </c>
      <c r="W1121">
        <f>W1120+COUNTIF(전체당첨내역!$B1121:$G1121,22)</f>
        <v>134</v>
      </c>
      <c r="X1121">
        <f>X1120+COUNTIF(전체당첨내역!$B1121:$G1121,23)</f>
        <v>136</v>
      </c>
      <c r="Y1121">
        <f>Y1120+COUNTIF(전체당첨내역!$B1121:$G1121,24)</f>
        <v>148</v>
      </c>
      <c r="Z1121">
        <f>Z1120+COUNTIF(전체당첨내역!$B1121:$G1121,25)</f>
        <v>138</v>
      </c>
      <c r="AA1121">
        <f>AA1120+COUNTIF(전체당첨내역!$B1121:$G1121,26)</f>
        <v>152</v>
      </c>
      <c r="AB1121">
        <f>AB1120+COUNTIF(전체당첨내역!$B1121:$G1121,27)</f>
        <v>158</v>
      </c>
      <c r="AC1121">
        <f>AC1120+COUNTIF(전체당첨내역!$B1121:$G1121,28)</f>
        <v>135</v>
      </c>
      <c r="AD1121">
        <f>AD1120+COUNTIF(전체당첨내역!$B1121:$G1121,29)</f>
        <v>140</v>
      </c>
      <c r="AE1121">
        <f>AE1120+COUNTIF(전체당첨내역!$B1121:$G1121,30)</f>
        <v>141</v>
      </c>
      <c r="AF1121">
        <f>AF1120+COUNTIF(전체당첨내역!$B1121:$G1121,31)</f>
        <v>151</v>
      </c>
      <c r="AG1121">
        <f>AG1120+COUNTIF(전체당첨내역!$B1121:$G1121,32)</f>
        <v>132</v>
      </c>
      <c r="AH1121">
        <f>AH1120+COUNTIF(전체당첨내역!$B1121:$G1121,33)</f>
        <v>158</v>
      </c>
      <c r="AI1121">
        <f>AI1120+COUNTIF(전체당첨내역!$B1121:$G1121,34)</f>
        <v>169</v>
      </c>
      <c r="AJ1121">
        <f>AJ1120+COUNTIF(전체당첨내역!$B1121:$G1121,35)</f>
        <v>146</v>
      </c>
      <c r="AK1121">
        <f>AK1120+COUNTIF(전체당첨내역!$B1121:$G1121,36)</f>
        <v>151</v>
      </c>
      <c r="AL1121">
        <f>AL1120+COUNTIF(전체당첨내역!$B1121:$G1121,37)</f>
        <v>154</v>
      </c>
      <c r="AM1121">
        <f>AM1120+COUNTIF(전체당첨내역!$B1121:$G1121,38)</f>
        <v>151</v>
      </c>
      <c r="AN1121">
        <f>AN1120+COUNTIF(전체당첨내역!$B1121:$G1121,39)</f>
        <v>153</v>
      </c>
      <c r="AO1121">
        <f>AO1120+COUNTIF(전체당첨내역!$B1121:$G1121,40)</f>
        <v>159</v>
      </c>
      <c r="AP1121">
        <f>AP1120+COUNTIF(전체당첨내역!$B1121:$G1121,41)</f>
        <v>138</v>
      </c>
      <c r="AQ1121">
        <f>AQ1120+COUNTIF(전체당첨내역!$B1121:$G1121,42)</f>
        <v>144</v>
      </c>
      <c r="AR1121">
        <f>AR1120+COUNTIF(전체당첨내역!$B1121:$G1121,43)</f>
        <v>157</v>
      </c>
      <c r="AS1121">
        <f>AS1120+COUNTIF(전체당첨내역!$B1121:$G1121,44)</f>
        <v>150</v>
      </c>
      <c r="AT1121">
        <f>AT1120+COUNTIF(전체당첨내역!$B1121:$G1121,45)</f>
        <v>163</v>
      </c>
    </row>
    <row r="1122" spans="1:46" ht="16.5" customHeight="1">
      <c r="A1122">
        <v>1121</v>
      </c>
      <c r="B1122">
        <f>B1121+COUNTIF(전체당첨내역!$B1122:$G1122,1)</f>
        <v>155</v>
      </c>
      <c r="C1122">
        <f>C1121+COUNTIF(전체당첨내역!$B1122:$G1122,2)</f>
        <v>143</v>
      </c>
      <c r="D1122">
        <f>D1121+COUNTIF(전체당첨내역!$B1122:$G1122,3)</f>
        <v>152</v>
      </c>
      <c r="E1122">
        <f>E1121+COUNTIF(전체당첨내역!$B1122:$G1122,4)</f>
        <v>149</v>
      </c>
      <c r="F1122">
        <f>F1121+COUNTIF(전체당첨내역!$B1122:$G1122,5)</f>
        <v>140</v>
      </c>
      <c r="G1122">
        <f>G1121+COUNTIF(전체당첨내역!$B1122:$G1122,6)</f>
        <v>147</v>
      </c>
      <c r="H1122">
        <f>H1121+COUNTIF(전체당첨내역!$B1122:$G1122,7)</f>
        <v>152</v>
      </c>
      <c r="I1122">
        <f>I1121+COUNTIF(전체당첨내역!$B1122:$G1122,8)</f>
        <v>141</v>
      </c>
      <c r="J1122">
        <f>J1121+COUNTIF(전체당첨내역!$B1122:$G1122,9)</f>
        <v>118</v>
      </c>
      <c r="K1122">
        <f>K1121+COUNTIF(전체당첨내역!$B1122:$G1122,10)</f>
        <v>149</v>
      </c>
      <c r="L1122">
        <f>L1121+COUNTIF(전체당첨내역!$B1122:$G1122,11)</f>
        <v>152</v>
      </c>
      <c r="M1122">
        <f>M1121+COUNTIF(전체당첨내역!$B1122:$G1122,12)</f>
        <v>164</v>
      </c>
      <c r="N1122">
        <f>N1121+COUNTIF(전체당첨내역!$B1122:$G1122,13)</f>
        <v>161</v>
      </c>
      <c r="O1122">
        <f>O1121+COUNTIF(전체당첨내역!$B1122:$G1122,14)</f>
        <v>161</v>
      </c>
      <c r="P1122">
        <f>P1121+COUNTIF(전체당첨내역!$B1122:$G1122,15)</f>
        <v>148</v>
      </c>
      <c r="Q1122">
        <f>Q1121+COUNTIF(전체당첨내역!$B1122:$G1122,16)</f>
        <v>150</v>
      </c>
      <c r="R1122">
        <f>R1121+COUNTIF(전체당첨내역!$B1122:$G1122,17)</f>
        <v>157</v>
      </c>
      <c r="S1122">
        <f>S1121+COUNTIF(전체당첨내역!$B1122:$G1122,18)</f>
        <v>165</v>
      </c>
      <c r="T1122">
        <f>T1121+COUNTIF(전체당첨내역!$B1122:$G1122,19)</f>
        <v>151</v>
      </c>
      <c r="U1122">
        <f>U1121+COUNTIF(전체당첨내역!$B1122:$G1122,20)</f>
        <v>157</v>
      </c>
      <c r="V1122">
        <f>V1121+COUNTIF(전체당첨내역!$B1122:$G1122,21)</f>
        <v>151</v>
      </c>
      <c r="W1122">
        <f>W1121+COUNTIF(전체당첨내역!$B1122:$G1122,22)</f>
        <v>134</v>
      </c>
      <c r="X1122">
        <f>X1121+COUNTIF(전체당첨내역!$B1122:$G1122,23)</f>
        <v>136</v>
      </c>
      <c r="Y1122">
        <f>Y1121+COUNTIF(전체당첨내역!$B1122:$G1122,24)</f>
        <v>149</v>
      </c>
      <c r="Z1122">
        <f>Z1121+COUNTIF(전체당첨내역!$B1122:$G1122,25)</f>
        <v>138</v>
      </c>
      <c r="AA1122">
        <f>AA1121+COUNTIF(전체당첨내역!$B1122:$G1122,26)</f>
        <v>152</v>
      </c>
      <c r="AB1122">
        <f>AB1121+COUNTIF(전체당첨내역!$B1122:$G1122,27)</f>
        <v>158</v>
      </c>
      <c r="AC1122">
        <f>AC1121+COUNTIF(전체당첨내역!$B1122:$G1122,28)</f>
        <v>135</v>
      </c>
      <c r="AD1122">
        <f>AD1121+COUNTIF(전체당첨내역!$B1122:$G1122,29)</f>
        <v>140</v>
      </c>
      <c r="AE1122">
        <f>AE1121+COUNTIF(전체당첨내역!$B1122:$G1122,30)</f>
        <v>141</v>
      </c>
      <c r="AF1122">
        <f>AF1121+COUNTIF(전체당첨내역!$B1122:$G1122,31)</f>
        <v>152</v>
      </c>
      <c r="AG1122">
        <f>AG1121+COUNTIF(전체당첨내역!$B1122:$G1122,32)</f>
        <v>133</v>
      </c>
      <c r="AH1122">
        <f>AH1121+COUNTIF(전체당첨내역!$B1122:$G1122,33)</f>
        <v>158</v>
      </c>
      <c r="AI1122">
        <f>AI1121+COUNTIF(전체당첨내역!$B1122:$G1122,34)</f>
        <v>169</v>
      </c>
      <c r="AJ1122">
        <f>AJ1121+COUNTIF(전체당첨내역!$B1122:$G1122,35)</f>
        <v>146</v>
      </c>
      <c r="AK1122">
        <f>AK1121+COUNTIF(전체당첨내역!$B1122:$G1122,36)</f>
        <v>151</v>
      </c>
      <c r="AL1122">
        <f>AL1121+COUNTIF(전체당첨내역!$B1122:$G1122,37)</f>
        <v>154</v>
      </c>
      <c r="AM1122">
        <f>AM1121+COUNTIF(전체당첨내역!$B1122:$G1122,38)</f>
        <v>152</v>
      </c>
      <c r="AN1122">
        <f>AN1121+COUNTIF(전체당첨내역!$B1122:$G1122,39)</f>
        <v>153</v>
      </c>
      <c r="AO1122">
        <f>AO1121+COUNTIF(전체당첨내역!$B1122:$G1122,40)</f>
        <v>159</v>
      </c>
      <c r="AP1122">
        <f>AP1121+COUNTIF(전체당첨내역!$B1122:$G1122,41)</f>
        <v>138</v>
      </c>
      <c r="AQ1122">
        <f>AQ1121+COUNTIF(전체당첨내역!$B1122:$G1122,42)</f>
        <v>144</v>
      </c>
      <c r="AR1122">
        <f>AR1121+COUNTIF(전체당첨내역!$B1122:$G1122,43)</f>
        <v>157</v>
      </c>
      <c r="AS1122">
        <f>AS1121+COUNTIF(전체당첨내역!$B1122:$G1122,44)</f>
        <v>151</v>
      </c>
      <c r="AT1122">
        <f>AT1121+COUNTIF(전체당첨내역!$B1122:$G1122,45)</f>
        <v>163</v>
      </c>
    </row>
    <row r="1123" spans="1:46" ht="16.5" customHeight="1">
      <c r="A1123">
        <v>1122</v>
      </c>
      <c r="B1123">
        <f>B1122+COUNTIF(전체당첨내역!$B1123:$G1123,1)</f>
        <v>155</v>
      </c>
      <c r="C1123">
        <f>C1122+COUNTIF(전체당첨내역!$B1123:$G1123,2)</f>
        <v>143</v>
      </c>
      <c r="D1123">
        <f>D1122+COUNTIF(전체당첨내역!$B1123:$G1123,3)</f>
        <v>153</v>
      </c>
      <c r="E1123">
        <f>E1122+COUNTIF(전체당첨내역!$B1123:$G1123,4)</f>
        <v>149</v>
      </c>
      <c r="F1123">
        <f>F1122+COUNTIF(전체당첨내역!$B1123:$G1123,5)</f>
        <v>140</v>
      </c>
      <c r="G1123">
        <f>G1122+COUNTIF(전체당첨내역!$B1123:$G1123,6)</f>
        <v>148</v>
      </c>
      <c r="H1123">
        <f>H1122+COUNTIF(전체당첨내역!$B1123:$G1123,7)</f>
        <v>152</v>
      </c>
      <c r="I1123">
        <f>I1122+COUNTIF(전체당첨내역!$B1123:$G1123,8)</f>
        <v>141</v>
      </c>
      <c r="J1123">
        <f>J1122+COUNTIF(전체당첨내역!$B1123:$G1123,9)</f>
        <v>118</v>
      </c>
      <c r="K1123">
        <f>K1122+COUNTIF(전체당첨내역!$B1123:$G1123,10)</f>
        <v>149</v>
      </c>
      <c r="L1123">
        <f>L1122+COUNTIF(전체당첨내역!$B1123:$G1123,11)</f>
        <v>152</v>
      </c>
      <c r="M1123">
        <f>M1122+COUNTIF(전체당첨내역!$B1123:$G1123,12)</f>
        <v>164</v>
      </c>
      <c r="N1123">
        <f>N1122+COUNTIF(전체당첨내역!$B1123:$G1123,13)</f>
        <v>161</v>
      </c>
      <c r="O1123">
        <f>O1122+COUNTIF(전체당첨내역!$B1123:$G1123,14)</f>
        <v>161</v>
      </c>
      <c r="P1123">
        <f>P1122+COUNTIF(전체당첨내역!$B1123:$G1123,15)</f>
        <v>148</v>
      </c>
      <c r="Q1123">
        <f>Q1122+COUNTIF(전체당첨내역!$B1123:$G1123,16)</f>
        <v>150</v>
      </c>
      <c r="R1123">
        <f>R1122+COUNTIF(전체당첨내역!$B1123:$G1123,17)</f>
        <v>157</v>
      </c>
      <c r="S1123">
        <f>S1122+COUNTIF(전체당첨내역!$B1123:$G1123,18)</f>
        <v>165</v>
      </c>
      <c r="T1123">
        <f>T1122+COUNTIF(전체당첨내역!$B1123:$G1123,19)</f>
        <v>151</v>
      </c>
      <c r="U1123">
        <f>U1122+COUNTIF(전체당첨내역!$B1123:$G1123,20)</f>
        <v>157</v>
      </c>
      <c r="V1123">
        <f>V1122+COUNTIF(전체당첨내역!$B1123:$G1123,21)</f>
        <v>152</v>
      </c>
      <c r="W1123">
        <f>W1122+COUNTIF(전체당첨내역!$B1123:$G1123,22)</f>
        <v>134</v>
      </c>
      <c r="X1123">
        <f>X1122+COUNTIF(전체당첨내역!$B1123:$G1123,23)</f>
        <v>136</v>
      </c>
      <c r="Y1123">
        <f>Y1122+COUNTIF(전체당첨내역!$B1123:$G1123,24)</f>
        <v>149</v>
      </c>
      <c r="Z1123">
        <f>Z1122+COUNTIF(전체당첨내역!$B1123:$G1123,25)</f>
        <v>138</v>
      </c>
      <c r="AA1123">
        <f>AA1122+COUNTIF(전체당첨내역!$B1123:$G1123,26)</f>
        <v>152</v>
      </c>
      <c r="AB1123">
        <f>AB1122+COUNTIF(전체당첨내역!$B1123:$G1123,27)</f>
        <v>158</v>
      </c>
      <c r="AC1123">
        <f>AC1122+COUNTIF(전체당첨내역!$B1123:$G1123,28)</f>
        <v>135</v>
      </c>
      <c r="AD1123">
        <f>AD1122+COUNTIF(전체당첨내역!$B1123:$G1123,29)</f>
        <v>140</v>
      </c>
      <c r="AE1123">
        <f>AE1122+COUNTIF(전체당첨내역!$B1123:$G1123,30)</f>
        <v>142</v>
      </c>
      <c r="AF1123">
        <f>AF1122+COUNTIF(전체당첨내역!$B1123:$G1123,31)</f>
        <v>152</v>
      </c>
      <c r="AG1123">
        <f>AG1122+COUNTIF(전체당첨내역!$B1123:$G1123,32)</f>
        <v>133</v>
      </c>
      <c r="AH1123">
        <f>AH1122+COUNTIF(전체당첨내역!$B1123:$G1123,33)</f>
        <v>158</v>
      </c>
      <c r="AI1123">
        <f>AI1122+COUNTIF(전체당첨내역!$B1123:$G1123,34)</f>
        <v>170</v>
      </c>
      <c r="AJ1123">
        <f>AJ1122+COUNTIF(전체당첨내역!$B1123:$G1123,35)</f>
        <v>147</v>
      </c>
      <c r="AK1123">
        <f>AK1122+COUNTIF(전체당첨내역!$B1123:$G1123,36)</f>
        <v>151</v>
      </c>
      <c r="AL1123">
        <f>AL1122+COUNTIF(전체당첨내역!$B1123:$G1123,37)</f>
        <v>154</v>
      </c>
      <c r="AM1123">
        <f>AM1122+COUNTIF(전체당첨내역!$B1123:$G1123,38)</f>
        <v>152</v>
      </c>
      <c r="AN1123">
        <f>AN1122+COUNTIF(전체당첨내역!$B1123:$G1123,39)</f>
        <v>153</v>
      </c>
      <c r="AO1123">
        <f>AO1122+COUNTIF(전체당첨내역!$B1123:$G1123,40)</f>
        <v>159</v>
      </c>
      <c r="AP1123">
        <f>AP1122+COUNTIF(전체당첨내역!$B1123:$G1123,41)</f>
        <v>138</v>
      </c>
      <c r="AQ1123">
        <f>AQ1122+COUNTIF(전체당첨내역!$B1123:$G1123,42)</f>
        <v>144</v>
      </c>
      <c r="AR1123">
        <f>AR1122+COUNTIF(전체당첨내역!$B1123:$G1123,43)</f>
        <v>157</v>
      </c>
      <c r="AS1123">
        <f>AS1122+COUNTIF(전체당첨내역!$B1123:$G1123,44)</f>
        <v>151</v>
      </c>
      <c r="AT1123">
        <f>AT1122+COUNTIF(전체당첨내역!$B1123:$G1123,45)</f>
        <v>163</v>
      </c>
    </row>
    <row r="1124" spans="1:46" ht="16.5" customHeight="1">
      <c r="A1124">
        <v>1123</v>
      </c>
      <c r="B1124">
        <f>B1123+COUNTIF(전체당첨내역!$B1124:$G1124,1)</f>
        <v>155</v>
      </c>
      <c r="C1124">
        <f>C1123+COUNTIF(전체당첨내역!$B1124:$G1124,2)</f>
        <v>143</v>
      </c>
      <c r="D1124">
        <f>D1123+COUNTIF(전체당첨내역!$B1124:$G1124,3)</f>
        <v>153</v>
      </c>
      <c r="E1124">
        <f>E1123+COUNTIF(전체당첨내역!$B1124:$G1124,4)</f>
        <v>149</v>
      </c>
      <c r="F1124">
        <f>F1123+COUNTIF(전체당첨내역!$B1124:$G1124,5)</f>
        <v>140</v>
      </c>
      <c r="G1124">
        <f>G1123+COUNTIF(전체당첨내역!$B1124:$G1124,6)</f>
        <v>148</v>
      </c>
      <c r="H1124">
        <f>H1123+COUNTIF(전체당첨내역!$B1124:$G1124,7)</f>
        <v>152</v>
      </c>
      <c r="I1124">
        <f>I1123+COUNTIF(전체당첨내역!$B1124:$G1124,8)</f>
        <v>141</v>
      </c>
      <c r="J1124">
        <f>J1123+COUNTIF(전체당첨내역!$B1124:$G1124,9)</f>
        <v>118</v>
      </c>
      <c r="K1124">
        <f>K1123+COUNTIF(전체당첨내역!$B1124:$G1124,10)</f>
        <v>149</v>
      </c>
      <c r="L1124">
        <f>L1123+COUNTIF(전체당첨내역!$B1124:$G1124,11)</f>
        <v>152</v>
      </c>
      <c r="M1124">
        <f>M1123+COUNTIF(전체당첨내역!$B1124:$G1124,12)</f>
        <v>164</v>
      </c>
      <c r="N1124">
        <f>N1123+COUNTIF(전체당첨내역!$B1124:$G1124,13)</f>
        <v>162</v>
      </c>
      <c r="O1124">
        <f>O1123+COUNTIF(전체당첨내역!$B1124:$G1124,14)</f>
        <v>161</v>
      </c>
      <c r="P1124">
        <f>P1123+COUNTIF(전체당첨내역!$B1124:$G1124,15)</f>
        <v>148</v>
      </c>
      <c r="Q1124">
        <f>Q1123+COUNTIF(전체당첨내역!$B1124:$G1124,16)</f>
        <v>150</v>
      </c>
      <c r="R1124">
        <f>R1123+COUNTIF(전체당첨내역!$B1124:$G1124,17)</f>
        <v>157</v>
      </c>
      <c r="S1124">
        <f>S1123+COUNTIF(전체당첨내역!$B1124:$G1124,18)</f>
        <v>165</v>
      </c>
      <c r="T1124">
        <f>T1123+COUNTIF(전체당첨내역!$B1124:$G1124,19)</f>
        <v>152</v>
      </c>
      <c r="U1124">
        <f>U1123+COUNTIF(전체당첨내역!$B1124:$G1124,20)</f>
        <v>157</v>
      </c>
      <c r="V1124">
        <f>V1123+COUNTIF(전체당첨내역!$B1124:$G1124,21)</f>
        <v>153</v>
      </c>
      <c r="W1124">
        <f>W1123+COUNTIF(전체당첨내역!$B1124:$G1124,22)</f>
        <v>134</v>
      </c>
      <c r="X1124">
        <f>X1123+COUNTIF(전체당첨내역!$B1124:$G1124,23)</f>
        <v>136</v>
      </c>
      <c r="Y1124">
        <f>Y1123+COUNTIF(전체당첨내역!$B1124:$G1124,24)</f>
        <v>150</v>
      </c>
      <c r="Z1124">
        <f>Z1123+COUNTIF(전체당첨내역!$B1124:$G1124,25)</f>
        <v>138</v>
      </c>
      <c r="AA1124">
        <f>AA1123+COUNTIF(전체당첨내역!$B1124:$G1124,26)</f>
        <v>152</v>
      </c>
      <c r="AB1124">
        <f>AB1123+COUNTIF(전체당첨내역!$B1124:$G1124,27)</f>
        <v>158</v>
      </c>
      <c r="AC1124">
        <f>AC1123+COUNTIF(전체당첨내역!$B1124:$G1124,28)</f>
        <v>135</v>
      </c>
      <c r="AD1124">
        <f>AD1123+COUNTIF(전체당첨내역!$B1124:$G1124,29)</f>
        <v>140</v>
      </c>
      <c r="AE1124">
        <f>AE1123+COUNTIF(전체당첨내역!$B1124:$G1124,30)</f>
        <v>142</v>
      </c>
      <c r="AF1124">
        <f>AF1123+COUNTIF(전체당첨내역!$B1124:$G1124,31)</f>
        <v>152</v>
      </c>
      <c r="AG1124">
        <f>AG1123+COUNTIF(전체당첨내역!$B1124:$G1124,32)</f>
        <v>133</v>
      </c>
      <c r="AH1124">
        <f>AH1123+COUNTIF(전체당첨내역!$B1124:$G1124,33)</f>
        <v>158</v>
      </c>
      <c r="AI1124">
        <f>AI1123+COUNTIF(전체당첨내역!$B1124:$G1124,34)</f>
        <v>171</v>
      </c>
      <c r="AJ1124">
        <f>AJ1123+COUNTIF(전체당첨내역!$B1124:$G1124,35)</f>
        <v>148</v>
      </c>
      <c r="AK1124">
        <f>AK1123+COUNTIF(전체당첨내역!$B1124:$G1124,36)</f>
        <v>151</v>
      </c>
      <c r="AL1124">
        <f>AL1123+COUNTIF(전체당첨내역!$B1124:$G1124,37)</f>
        <v>154</v>
      </c>
      <c r="AM1124">
        <f>AM1123+COUNTIF(전체당첨내역!$B1124:$G1124,38)</f>
        <v>152</v>
      </c>
      <c r="AN1124">
        <f>AN1123+COUNTIF(전체당첨내역!$B1124:$G1124,39)</f>
        <v>153</v>
      </c>
      <c r="AO1124">
        <f>AO1123+COUNTIF(전체당첨내역!$B1124:$G1124,40)</f>
        <v>159</v>
      </c>
      <c r="AP1124">
        <f>AP1123+COUNTIF(전체당첨내역!$B1124:$G1124,41)</f>
        <v>138</v>
      </c>
      <c r="AQ1124">
        <f>AQ1123+COUNTIF(전체당첨내역!$B1124:$G1124,42)</f>
        <v>144</v>
      </c>
      <c r="AR1124">
        <f>AR1123+COUNTIF(전체당첨내역!$B1124:$G1124,43)</f>
        <v>157</v>
      </c>
      <c r="AS1124">
        <f>AS1123+COUNTIF(전체당첨내역!$B1124:$G1124,44)</f>
        <v>151</v>
      </c>
      <c r="AT1124">
        <f>AT1123+COUNTIF(전체당첨내역!$B1124:$G1124,45)</f>
        <v>163</v>
      </c>
    </row>
    <row r="1125" spans="1:46" ht="16.5" customHeight="1">
      <c r="A1125">
        <v>1124</v>
      </c>
      <c r="B1125">
        <f>B1124+COUNTIF(전체당첨내역!$B1125:$G1125,1)</f>
        <v>155</v>
      </c>
      <c r="C1125">
        <f>C1124+COUNTIF(전체당첨내역!$B1125:$G1125,2)</f>
        <v>143</v>
      </c>
      <c r="D1125">
        <f>D1124+COUNTIF(전체당첨내역!$B1125:$G1125,3)</f>
        <v>154</v>
      </c>
      <c r="E1125">
        <f>E1124+COUNTIF(전체당첨내역!$B1125:$G1125,4)</f>
        <v>149</v>
      </c>
      <c r="F1125">
        <f>F1124+COUNTIF(전체당첨내역!$B1125:$G1125,5)</f>
        <v>140</v>
      </c>
      <c r="G1125">
        <f>G1124+COUNTIF(전체당첨내역!$B1125:$G1125,6)</f>
        <v>148</v>
      </c>
      <c r="H1125">
        <f>H1124+COUNTIF(전체당첨내역!$B1125:$G1125,7)</f>
        <v>152</v>
      </c>
      <c r="I1125">
        <f>I1124+COUNTIF(전체당첨내역!$B1125:$G1125,8)</f>
        <v>142</v>
      </c>
      <c r="J1125">
        <f>J1124+COUNTIF(전체당첨내역!$B1125:$G1125,9)</f>
        <v>118</v>
      </c>
      <c r="K1125">
        <f>K1124+COUNTIF(전체당첨내역!$B1125:$G1125,10)</f>
        <v>149</v>
      </c>
      <c r="L1125">
        <f>L1124+COUNTIF(전체당첨내역!$B1125:$G1125,11)</f>
        <v>152</v>
      </c>
      <c r="M1125">
        <f>M1124+COUNTIF(전체당첨내역!$B1125:$G1125,12)</f>
        <v>164</v>
      </c>
      <c r="N1125">
        <f>N1124+COUNTIF(전체당첨내역!$B1125:$G1125,13)</f>
        <v>162</v>
      </c>
      <c r="O1125">
        <f>O1124+COUNTIF(전체당첨내역!$B1125:$G1125,14)</f>
        <v>161</v>
      </c>
      <c r="P1125">
        <f>P1124+COUNTIF(전체당첨내역!$B1125:$G1125,15)</f>
        <v>148</v>
      </c>
      <c r="Q1125">
        <f>Q1124+COUNTIF(전체당첨내역!$B1125:$G1125,16)</f>
        <v>150</v>
      </c>
      <c r="R1125">
        <f>R1124+COUNTIF(전체당첨내역!$B1125:$G1125,17)</f>
        <v>158</v>
      </c>
      <c r="S1125">
        <f>S1124+COUNTIF(전체당첨내역!$B1125:$G1125,18)</f>
        <v>165</v>
      </c>
      <c r="T1125">
        <f>T1124+COUNTIF(전체당첨내역!$B1125:$G1125,19)</f>
        <v>152</v>
      </c>
      <c r="U1125">
        <f>U1124+COUNTIF(전체당첨내역!$B1125:$G1125,20)</f>
        <v>157</v>
      </c>
      <c r="V1125">
        <f>V1124+COUNTIF(전체당첨내역!$B1125:$G1125,21)</f>
        <v>153</v>
      </c>
      <c r="W1125">
        <f>W1124+COUNTIF(전체당첨내역!$B1125:$G1125,22)</f>
        <v>134</v>
      </c>
      <c r="X1125">
        <f>X1124+COUNTIF(전체당첨내역!$B1125:$G1125,23)</f>
        <v>136</v>
      </c>
      <c r="Y1125">
        <f>Y1124+COUNTIF(전체당첨내역!$B1125:$G1125,24)</f>
        <v>150</v>
      </c>
      <c r="Z1125">
        <f>Z1124+COUNTIF(전체당첨내역!$B1125:$G1125,25)</f>
        <v>138</v>
      </c>
      <c r="AA1125">
        <f>AA1124+COUNTIF(전체당첨내역!$B1125:$G1125,26)</f>
        <v>152</v>
      </c>
      <c r="AB1125">
        <f>AB1124+COUNTIF(전체당첨내역!$B1125:$G1125,27)</f>
        <v>158</v>
      </c>
      <c r="AC1125">
        <f>AC1124+COUNTIF(전체당첨내역!$B1125:$G1125,28)</f>
        <v>135</v>
      </c>
      <c r="AD1125">
        <f>AD1124+COUNTIF(전체당첨내역!$B1125:$G1125,29)</f>
        <v>140</v>
      </c>
      <c r="AE1125">
        <f>AE1124+COUNTIF(전체당첨내역!$B1125:$G1125,30)</f>
        <v>143</v>
      </c>
      <c r="AF1125">
        <f>AF1124+COUNTIF(전체당첨내역!$B1125:$G1125,31)</f>
        <v>152</v>
      </c>
      <c r="AG1125">
        <f>AG1124+COUNTIF(전체당첨내역!$B1125:$G1125,32)</f>
        <v>133</v>
      </c>
      <c r="AH1125">
        <f>AH1124+COUNTIF(전체당첨내역!$B1125:$G1125,33)</f>
        <v>159</v>
      </c>
      <c r="AI1125">
        <f>AI1124+COUNTIF(전체당첨내역!$B1125:$G1125,34)</f>
        <v>172</v>
      </c>
      <c r="AJ1125">
        <f>AJ1124+COUNTIF(전체당첨내역!$B1125:$G1125,35)</f>
        <v>148</v>
      </c>
      <c r="AK1125">
        <f>AK1124+COUNTIF(전체당첨내역!$B1125:$G1125,36)</f>
        <v>151</v>
      </c>
      <c r="AL1125">
        <f>AL1124+COUNTIF(전체당첨내역!$B1125:$G1125,37)</f>
        <v>154</v>
      </c>
      <c r="AM1125">
        <f>AM1124+COUNTIF(전체당첨내역!$B1125:$G1125,38)</f>
        <v>152</v>
      </c>
      <c r="AN1125">
        <f>AN1124+COUNTIF(전체당첨내역!$B1125:$G1125,39)</f>
        <v>153</v>
      </c>
      <c r="AO1125">
        <f>AO1124+COUNTIF(전체당첨내역!$B1125:$G1125,40)</f>
        <v>159</v>
      </c>
      <c r="AP1125">
        <f>AP1124+COUNTIF(전체당첨내역!$B1125:$G1125,41)</f>
        <v>138</v>
      </c>
      <c r="AQ1125">
        <f>AQ1124+COUNTIF(전체당첨내역!$B1125:$G1125,42)</f>
        <v>144</v>
      </c>
      <c r="AR1125">
        <f>AR1124+COUNTIF(전체당첨내역!$B1125:$G1125,43)</f>
        <v>157</v>
      </c>
      <c r="AS1125">
        <f>AS1124+COUNTIF(전체당첨내역!$B1125:$G1125,44)</f>
        <v>151</v>
      </c>
      <c r="AT1125">
        <f>AT1124+COUNTIF(전체당첨내역!$B1125:$G1125,45)</f>
        <v>163</v>
      </c>
    </row>
    <row r="1126" spans="1:46" ht="16.5" customHeight="1">
      <c r="A1126">
        <v>1125</v>
      </c>
      <c r="B1126">
        <f>B1125+COUNTIF(전체당첨내역!$B1126:$G1126,1)</f>
        <v>155</v>
      </c>
      <c r="C1126">
        <f>C1125+COUNTIF(전체당첨내역!$B1126:$G1126,2)</f>
        <v>143</v>
      </c>
      <c r="D1126">
        <f>D1125+COUNTIF(전체당첨내역!$B1126:$G1126,3)</f>
        <v>154</v>
      </c>
      <c r="E1126">
        <f>E1125+COUNTIF(전체당첨내역!$B1126:$G1126,4)</f>
        <v>149</v>
      </c>
      <c r="F1126">
        <f>F1125+COUNTIF(전체당첨내역!$B1126:$G1126,5)</f>
        <v>140</v>
      </c>
      <c r="G1126">
        <f>G1125+COUNTIF(전체당첨내역!$B1126:$G1126,6)</f>
        <v>149</v>
      </c>
      <c r="H1126">
        <f>H1125+COUNTIF(전체당첨내역!$B1126:$G1126,7)</f>
        <v>152</v>
      </c>
      <c r="I1126">
        <f>I1125+COUNTIF(전체당첨내역!$B1126:$G1126,8)</f>
        <v>142</v>
      </c>
      <c r="J1126">
        <f>J1125+COUNTIF(전체당첨내역!$B1126:$G1126,9)</f>
        <v>118</v>
      </c>
      <c r="K1126">
        <f>K1125+COUNTIF(전체당첨내역!$B1126:$G1126,10)</f>
        <v>149</v>
      </c>
      <c r="L1126">
        <f>L1125+COUNTIF(전체당첨내역!$B1126:$G1126,11)</f>
        <v>152</v>
      </c>
      <c r="M1126">
        <f>M1125+COUNTIF(전체당첨내역!$B1126:$G1126,12)</f>
        <v>164</v>
      </c>
      <c r="N1126">
        <f>N1125+COUNTIF(전체당첨내역!$B1126:$G1126,13)</f>
        <v>162</v>
      </c>
      <c r="O1126">
        <f>O1125+COUNTIF(전체당첨내역!$B1126:$G1126,14)</f>
        <v>162</v>
      </c>
      <c r="P1126">
        <f>P1125+COUNTIF(전체당첨내역!$B1126:$G1126,15)</f>
        <v>148</v>
      </c>
      <c r="Q1126">
        <f>Q1125+COUNTIF(전체당첨내역!$B1126:$G1126,16)</f>
        <v>150</v>
      </c>
      <c r="R1126">
        <f>R1125+COUNTIF(전체당첨내역!$B1126:$G1126,17)</f>
        <v>158</v>
      </c>
      <c r="S1126">
        <f>S1125+COUNTIF(전체당첨내역!$B1126:$G1126,18)</f>
        <v>165</v>
      </c>
      <c r="T1126">
        <f>T1125+COUNTIF(전체당첨내역!$B1126:$G1126,19)</f>
        <v>152</v>
      </c>
      <c r="U1126">
        <f>U1125+COUNTIF(전체당첨내역!$B1126:$G1126,20)</f>
        <v>157</v>
      </c>
      <c r="V1126">
        <f>V1125+COUNTIF(전체당첨내역!$B1126:$G1126,21)</f>
        <v>153</v>
      </c>
      <c r="W1126">
        <f>W1125+COUNTIF(전체당첨내역!$B1126:$G1126,22)</f>
        <v>134</v>
      </c>
      <c r="X1126">
        <f>X1125+COUNTIF(전체당첨내역!$B1126:$G1126,23)</f>
        <v>136</v>
      </c>
      <c r="Y1126">
        <f>Y1125+COUNTIF(전체당첨내역!$B1126:$G1126,24)</f>
        <v>150</v>
      </c>
      <c r="Z1126">
        <f>Z1125+COUNTIF(전체당첨내역!$B1126:$G1126,25)</f>
        <v>139</v>
      </c>
      <c r="AA1126">
        <f>AA1125+COUNTIF(전체당첨내역!$B1126:$G1126,26)</f>
        <v>152</v>
      </c>
      <c r="AB1126">
        <f>AB1125+COUNTIF(전체당첨내역!$B1126:$G1126,27)</f>
        <v>158</v>
      </c>
      <c r="AC1126">
        <f>AC1125+COUNTIF(전체당첨내역!$B1126:$G1126,28)</f>
        <v>135</v>
      </c>
      <c r="AD1126">
        <f>AD1125+COUNTIF(전체당첨내역!$B1126:$G1126,29)</f>
        <v>140</v>
      </c>
      <c r="AE1126">
        <f>AE1125+COUNTIF(전체당첨내역!$B1126:$G1126,30)</f>
        <v>143</v>
      </c>
      <c r="AF1126">
        <f>AF1125+COUNTIF(전체당첨내역!$B1126:$G1126,31)</f>
        <v>152</v>
      </c>
      <c r="AG1126">
        <f>AG1125+COUNTIF(전체당첨내역!$B1126:$G1126,32)</f>
        <v>133</v>
      </c>
      <c r="AH1126">
        <f>AH1125+COUNTIF(전체당첨내역!$B1126:$G1126,33)</f>
        <v>160</v>
      </c>
      <c r="AI1126">
        <f>AI1125+COUNTIF(전체당첨내역!$B1126:$G1126,34)</f>
        <v>172</v>
      </c>
      <c r="AJ1126">
        <f>AJ1125+COUNTIF(전체당첨내역!$B1126:$G1126,35)</f>
        <v>148</v>
      </c>
      <c r="AK1126">
        <f>AK1125+COUNTIF(전체당첨내역!$B1126:$G1126,36)</f>
        <v>151</v>
      </c>
      <c r="AL1126">
        <f>AL1125+COUNTIF(전체당첨내역!$B1126:$G1126,37)</f>
        <v>154</v>
      </c>
      <c r="AM1126">
        <f>AM1125+COUNTIF(전체당첨내역!$B1126:$G1126,38)</f>
        <v>152</v>
      </c>
      <c r="AN1126">
        <f>AN1125+COUNTIF(전체당첨내역!$B1126:$G1126,39)</f>
        <v>153</v>
      </c>
      <c r="AO1126">
        <f>AO1125+COUNTIF(전체당첨내역!$B1126:$G1126,40)</f>
        <v>160</v>
      </c>
      <c r="AP1126">
        <f>AP1125+COUNTIF(전체당첨내역!$B1126:$G1126,41)</f>
        <v>138</v>
      </c>
      <c r="AQ1126">
        <f>AQ1125+COUNTIF(전체당첨내역!$B1126:$G1126,42)</f>
        <v>144</v>
      </c>
      <c r="AR1126">
        <f>AR1125+COUNTIF(전체당첨내역!$B1126:$G1126,43)</f>
        <v>157</v>
      </c>
      <c r="AS1126">
        <f>AS1125+COUNTIF(전체당첨내역!$B1126:$G1126,44)</f>
        <v>152</v>
      </c>
      <c r="AT1126">
        <f>AT1125+COUNTIF(전체당첨내역!$B1126:$G1126,45)</f>
        <v>163</v>
      </c>
    </row>
    <row r="1127" spans="1:46" ht="16.5" customHeight="1">
      <c r="A1127">
        <v>1126</v>
      </c>
      <c r="B1127">
        <f>B1126+COUNTIF(전체당첨내역!$B1127:$G1127,1)</f>
        <v>155</v>
      </c>
      <c r="C1127">
        <f>C1126+COUNTIF(전체당첨내역!$B1127:$G1127,2)</f>
        <v>143</v>
      </c>
      <c r="D1127">
        <f>D1126+COUNTIF(전체당첨내역!$B1127:$G1127,3)</f>
        <v>154</v>
      </c>
      <c r="E1127">
        <f>E1126+COUNTIF(전체당첨내역!$B1127:$G1127,4)</f>
        <v>150</v>
      </c>
      <c r="F1127">
        <f>F1126+COUNTIF(전체당첨내역!$B1127:$G1127,5)</f>
        <v>141</v>
      </c>
      <c r="G1127">
        <f>G1126+COUNTIF(전체당첨내역!$B1127:$G1127,6)</f>
        <v>149</v>
      </c>
      <c r="H1127">
        <f>H1126+COUNTIF(전체당첨내역!$B1127:$G1127,7)</f>
        <v>152</v>
      </c>
      <c r="I1127">
        <f>I1126+COUNTIF(전체당첨내역!$B1127:$G1127,8)</f>
        <v>142</v>
      </c>
      <c r="J1127">
        <f>J1126+COUNTIF(전체당첨내역!$B1127:$G1127,9)</f>
        <v>119</v>
      </c>
      <c r="K1127">
        <f>K1126+COUNTIF(전체당첨내역!$B1127:$G1127,10)</f>
        <v>149</v>
      </c>
      <c r="L1127">
        <f>L1126+COUNTIF(전체당첨내역!$B1127:$G1127,11)</f>
        <v>153</v>
      </c>
      <c r="M1127">
        <f>M1126+COUNTIF(전체당첨내역!$B1127:$G1127,12)</f>
        <v>164</v>
      </c>
      <c r="N1127">
        <f>N1126+COUNTIF(전체당첨내역!$B1127:$G1127,13)</f>
        <v>162</v>
      </c>
      <c r="O1127">
        <f>O1126+COUNTIF(전체당첨내역!$B1127:$G1127,14)</f>
        <v>162</v>
      </c>
      <c r="P1127">
        <f>P1126+COUNTIF(전체당첨내역!$B1127:$G1127,15)</f>
        <v>148</v>
      </c>
      <c r="Q1127">
        <f>Q1126+COUNTIF(전체당첨내역!$B1127:$G1127,16)</f>
        <v>150</v>
      </c>
      <c r="R1127">
        <f>R1126+COUNTIF(전체당첨내역!$B1127:$G1127,17)</f>
        <v>158</v>
      </c>
      <c r="S1127">
        <f>S1126+COUNTIF(전체당첨내역!$B1127:$G1127,18)</f>
        <v>165</v>
      </c>
      <c r="T1127">
        <f>T1126+COUNTIF(전체당첨내역!$B1127:$G1127,19)</f>
        <v>152</v>
      </c>
      <c r="U1127">
        <f>U1126+COUNTIF(전체당첨내역!$B1127:$G1127,20)</f>
        <v>157</v>
      </c>
      <c r="V1127">
        <f>V1126+COUNTIF(전체당첨내역!$B1127:$G1127,21)</f>
        <v>153</v>
      </c>
      <c r="W1127">
        <f>W1126+COUNTIF(전체당첨내역!$B1127:$G1127,22)</f>
        <v>134</v>
      </c>
      <c r="X1127">
        <f>X1126+COUNTIF(전체당첨내역!$B1127:$G1127,23)</f>
        <v>136</v>
      </c>
      <c r="Y1127">
        <f>Y1126+COUNTIF(전체당첨내역!$B1127:$G1127,24)</f>
        <v>150</v>
      </c>
      <c r="Z1127">
        <f>Z1126+COUNTIF(전체당첨내역!$B1127:$G1127,25)</f>
        <v>139</v>
      </c>
      <c r="AA1127">
        <f>AA1126+COUNTIF(전체당첨내역!$B1127:$G1127,26)</f>
        <v>152</v>
      </c>
      <c r="AB1127">
        <f>AB1126+COUNTIF(전체당첨내역!$B1127:$G1127,27)</f>
        <v>158</v>
      </c>
      <c r="AC1127">
        <f>AC1126+COUNTIF(전체당첨내역!$B1127:$G1127,28)</f>
        <v>135</v>
      </c>
      <c r="AD1127">
        <f>AD1126+COUNTIF(전체당첨내역!$B1127:$G1127,29)</f>
        <v>140</v>
      </c>
      <c r="AE1127">
        <f>AE1126+COUNTIF(전체당첨내역!$B1127:$G1127,30)</f>
        <v>143</v>
      </c>
      <c r="AF1127">
        <f>AF1126+COUNTIF(전체당첨내역!$B1127:$G1127,31)</f>
        <v>152</v>
      </c>
      <c r="AG1127">
        <f>AG1126+COUNTIF(전체당첨내역!$B1127:$G1127,32)</f>
        <v>133</v>
      </c>
      <c r="AH1127">
        <f>AH1126+COUNTIF(전체당첨내역!$B1127:$G1127,33)</f>
        <v>160</v>
      </c>
      <c r="AI1127">
        <f>AI1126+COUNTIF(전체당첨내역!$B1127:$G1127,34)</f>
        <v>172</v>
      </c>
      <c r="AJ1127">
        <f>AJ1126+COUNTIF(전체당첨내역!$B1127:$G1127,35)</f>
        <v>148</v>
      </c>
      <c r="AK1127">
        <f>AK1126+COUNTIF(전체당첨내역!$B1127:$G1127,36)</f>
        <v>151</v>
      </c>
      <c r="AL1127">
        <f>AL1126+COUNTIF(전체당첨내역!$B1127:$G1127,37)</f>
        <v>155</v>
      </c>
      <c r="AM1127">
        <f>AM1126+COUNTIF(전체당첨내역!$B1127:$G1127,38)</f>
        <v>152</v>
      </c>
      <c r="AN1127">
        <f>AN1126+COUNTIF(전체당첨내역!$B1127:$G1127,39)</f>
        <v>153</v>
      </c>
      <c r="AO1127">
        <f>AO1126+COUNTIF(전체당첨내역!$B1127:$G1127,40)</f>
        <v>161</v>
      </c>
      <c r="AP1127">
        <f>AP1126+COUNTIF(전체당첨내역!$B1127:$G1127,41)</f>
        <v>138</v>
      </c>
      <c r="AQ1127">
        <f>AQ1126+COUNTIF(전체당첨내역!$B1127:$G1127,42)</f>
        <v>144</v>
      </c>
      <c r="AR1127">
        <f>AR1126+COUNTIF(전체당첨내역!$B1127:$G1127,43)</f>
        <v>157</v>
      </c>
      <c r="AS1127">
        <f>AS1126+COUNTIF(전체당첨내역!$B1127:$G1127,44)</f>
        <v>152</v>
      </c>
      <c r="AT1127">
        <f>AT1126+COUNTIF(전체당첨내역!$B1127:$G1127,45)</f>
        <v>163</v>
      </c>
    </row>
    <row r="1128" spans="1:46" ht="16.5" customHeight="1">
      <c r="A1128">
        <v>1127</v>
      </c>
      <c r="B1128">
        <f>B1127+COUNTIF(전체당첨내역!$B1128:$G1128,1)</f>
        <v>155</v>
      </c>
      <c r="C1128">
        <f>C1127+COUNTIF(전체당첨내역!$B1128:$G1128,2)</f>
        <v>143</v>
      </c>
      <c r="D1128">
        <f>D1127+COUNTIF(전체당첨내역!$B1128:$G1128,3)</f>
        <v>154</v>
      </c>
      <c r="E1128">
        <f>E1127+COUNTIF(전체당첨내역!$B1128:$G1128,4)</f>
        <v>150</v>
      </c>
      <c r="F1128">
        <f>F1127+COUNTIF(전체당첨내역!$B1128:$G1128,5)</f>
        <v>141</v>
      </c>
      <c r="G1128">
        <f>G1127+COUNTIF(전체당첨내역!$B1128:$G1128,6)</f>
        <v>149</v>
      </c>
      <c r="H1128">
        <f>H1127+COUNTIF(전체당첨내역!$B1128:$G1128,7)</f>
        <v>152</v>
      </c>
      <c r="I1128">
        <f>I1127+COUNTIF(전체당첨내역!$B1128:$G1128,8)</f>
        <v>142</v>
      </c>
      <c r="J1128">
        <f>J1127+COUNTIF(전체당첨내역!$B1128:$G1128,9)</f>
        <v>119</v>
      </c>
      <c r="K1128">
        <f>K1127+COUNTIF(전체당첨내역!$B1128:$G1128,10)</f>
        <v>150</v>
      </c>
      <c r="L1128">
        <f>L1127+COUNTIF(전체당첨내역!$B1128:$G1128,11)</f>
        <v>153</v>
      </c>
      <c r="M1128">
        <f>M1127+COUNTIF(전체당첨내역!$B1128:$G1128,12)</f>
        <v>164</v>
      </c>
      <c r="N1128">
        <f>N1127+COUNTIF(전체당첨내역!$B1128:$G1128,13)</f>
        <v>162</v>
      </c>
      <c r="O1128">
        <f>O1127+COUNTIF(전체당첨내역!$B1128:$G1128,14)</f>
        <v>162</v>
      </c>
      <c r="P1128">
        <f>P1127+COUNTIF(전체당첨내역!$B1128:$G1128,15)</f>
        <v>149</v>
      </c>
      <c r="Q1128">
        <f>Q1127+COUNTIF(전체당첨내역!$B1128:$G1128,16)</f>
        <v>150</v>
      </c>
      <c r="R1128">
        <f>R1127+COUNTIF(전체당첨내역!$B1128:$G1128,17)</f>
        <v>158</v>
      </c>
      <c r="S1128">
        <f>S1127+COUNTIF(전체당첨내역!$B1128:$G1128,18)</f>
        <v>165</v>
      </c>
      <c r="T1128">
        <f>T1127+COUNTIF(전체당첨내역!$B1128:$G1128,19)</f>
        <v>152</v>
      </c>
      <c r="U1128">
        <f>U1127+COUNTIF(전체당첨내역!$B1128:$G1128,20)</f>
        <v>157</v>
      </c>
      <c r="V1128">
        <f>V1127+COUNTIF(전체당첨내역!$B1128:$G1128,21)</f>
        <v>153</v>
      </c>
      <c r="W1128">
        <f>W1127+COUNTIF(전체당첨내역!$B1128:$G1128,22)</f>
        <v>134</v>
      </c>
      <c r="X1128">
        <f>X1127+COUNTIF(전체당첨내역!$B1128:$G1128,23)</f>
        <v>136</v>
      </c>
      <c r="Y1128">
        <f>Y1127+COUNTIF(전체당첨내역!$B1128:$G1128,24)</f>
        <v>151</v>
      </c>
      <c r="Z1128">
        <f>Z1127+COUNTIF(전체당첨내역!$B1128:$G1128,25)</f>
        <v>139</v>
      </c>
      <c r="AA1128">
        <f>AA1127+COUNTIF(전체당첨내역!$B1128:$G1128,26)</f>
        <v>152</v>
      </c>
      <c r="AB1128">
        <f>AB1127+COUNTIF(전체당첨내역!$B1128:$G1128,27)</f>
        <v>158</v>
      </c>
      <c r="AC1128">
        <f>AC1127+COUNTIF(전체당첨내역!$B1128:$G1128,28)</f>
        <v>135</v>
      </c>
      <c r="AD1128">
        <f>AD1127+COUNTIF(전체당첨내역!$B1128:$G1128,29)</f>
        <v>140</v>
      </c>
      <c r="AE1128">
        <f>AE1127+COUNTIF(전체당첨내역!$B1128:$G1128,30)</f>
        <v>144</v>
      </c>
      <c r="AF1128">
        <f>AF1127+COUNTIF(전체당첨내역!$B1128:$G1128,31)</f>
        <v>153</v>
      </c>
      <c r="AG1128">
        <f>AG1127+COUNTIF(전체당첨내역!$B1128:$G1128,32)</f>
        <v>133</v>
      </c>
      <c r="AH1128">
        <f>AH1127+COUNTIF(전체당첨내역!$B1128:$G1128,33)</f>
        <v>160</v>
      </c>
      <c r="AI1128">
        <f>AI1127+COUNTIF(전체당첨내역!$B1128:$G1128,34)</f>
        <v>172</v>
      </c>
      <c r="AJ1128">
        <f>AJ1127+COUNTIF(전체당첨내역!$B1128:$G1128,35)</f>
        <v>148</v>
      </c>
      <c r="AK1128">
        <f>AK1127+COUNTIF(전체당첨내역!$B1128:$G1128,36)</f>
        <v>151</v>
      </c>
      <c r="AL1128">
        <f>AL1127+COUNTIF(전체당첨내역!$B1128:$G1128,37)</f>
        <v>156</v>
      </c>
      <c r="AM1128">
        <f>AM1127+COUNTIF(전체당첨내역!$B1128:$G1128,38)</f>
        <v>152</v>
      </c>
      <c r="AN1128">
        <f>AN1127+COUNTIF(전체당첨내역!$B1128:$G1128,39)</f>
        <v>153</v>
      </c>
      <c r="AO1128">
        <f>AO1127+COUNTIF(전체당첨내역!$B1128:$G1128,40)</f>
        <v>161</v>
      </c>
      <c r="AP1128">
        <f>AP1127+COUNTIF(전체당첨내역!$B1128:$G1128,41)</f>
        <v>138</v>
      </c>
      <c r="AQ1128">
        <f>AQ1127+COUNTIF(전체당첨내역!$B1128:$G1128,42)</f>
        <v>144</v>
      </c>
      <c r="AR1128">
        <f>AR1127+COUNTIF(전체당첨내역!$B1128:$G1128,43)</f>
        <v>157</v>
      </c>
      <c r="AS1128">
        <f>AS1127+COUNTIF(전체당첨내역!$B1128:$G1128,44)</f>
        <v>152</v>
      </c>
      <c r="AT1128">
        <f>AT1127+COUNTIF(전체당첨내역!$B1128:$G1128,45)</f>
        <v>163</v>
      </c>
    </row>
    <row r="1129" spans="1:46" ht="16.5" customHeight="1">
      <c r="A1129">
        <v>1128</v>
      </c>
      <c r="B1129">
        <f>B1128+COUNTIF(전체당첨내역!$B1129:$G1129,1)</f>
        <v>156</v>
      </c>
      <c r="C1129">
        <f>C1128+COUNTIF(전체당첨내역!$B1129:$G1129,2)</f>
        <v>143</v>
      </c>
      <c r="D1129">
        <f>D1128+COUNTIF(전체당첨내역!$B1129:$G1129,3)</f>
        <v>154</v>
      </c>
      <c r="E1129">
        <f>E1128+COUNTIF(전체당첨내역!$B1129:$G1129,4)</f>
        <v>150</v>
      </c>
      <c r="F1129">
        <f>F1128+COUNTIF(전체당첨내역!$B1129:$G1129,5)</f>
        <v>142</v>
      </c>
      <c r="G1129">
        <f>G1128+COUNTIF(전체당첨내역!$B1129:$G1129,6)</f>
        <v>149</v>
      </c>
      <c r="H1129">
        <f>H1128+COUNTIF(전체당첨내역!$B1129:$G1129,7)</f>
        <v>152</v>
      </c>
      <c r="I1129">
        <f>I1128+COUNTIF(전체당첨내역!$B1129:$G1129,8)</f>
        <v>143</v>
      </c>
      <c r="J1129">
        <f>J1128+COUNTIF(전체당첨내역!$B1129:$G1129,9)</f>
        <v>119</v>
      </c>
      <c r="K1129">
        <f>K1128+COUNTIF(전체당첨내역!$B1129:$G1129,10)</f>
        <v>150</v>
      </c>
      <c r="L1129">
        <f>L1128+COUNTIF(전체당첨내역!$B1129:$G1129,11)</f>
        <v>153</v>
      </c>
      <c r="M1129">
        <f>M1128+COUNTIF(전체당첨내역!$B1129:$G1129,12)</f>
        <v>164</v>
      </c>
      <c r="N1129">
        <f>N1128+COUNTIF(전체당첨내역!$B1129:$G1129,13)</f>
        <v>162</v>
      </c>
      <c r="O1129">
        <f>O1128+COUNTIF(전체당첨내역!$B1129:$G1129,14)</f>
        <v>162</v>
      </c>
      <c r="P1129">
        <f>P1128+COUNTIF(전체당첨내역!$B1129:$G1129,15)</f>
        <v>149</v>
      </c>
      <c r="Q1129">
        <f>Q1128+COUNTIF(전체당첨내역!$B1129:$G1129,16)</f>
        <v>151</v>
      </c>
      <c r="R1129">
        <f>R1128+COUNTIF(전체당첨내역!$B1129:$G1129,17)</f>
        <v>158</v>
      </c>
      <c r="S1129">
        <f>S1128+COUNTIF(전체당첨내역!$B1129:$G1129,18)</f>
        <v>165</v>
      </c>
      <c r="T1129">
        <f>T1128+COUNTIF(전체당첨내역!$B1129:$G1129,19)</f>
        <v>152</v>
      </c>
      <c r="U1129">
        <f>U1128+COUNTIF(전체당첨내역!$B1129:$G1129,20)</f>
        <v>157</v>
      </c>
      <c r="V1129">
        <f>V1128+COUNTIF(전체당첨내역!$B1129:$G1129,21)</f>
        <v>153</v>
      </c>
      <c r="W1129">
        <f>W1128+COUNTIF(전체당첨내역!$B1129:$G1129,22)</f>
        <v>134</v>
      </c>
      <c r="X1129">
        <f>X1128+COUNTIF(전체당첨내역!$B1129:$G1129,23)</f>
        <v>136</v>
      </c>
      <c r="Y1129">
        <f>Y1128+COUNTIF(전체당첨내역!$B1129:$G1129,24)</f>
        <v>151</v>
      </c>
      <c r="Z1129">
        <f>Z1128+COUNTIF(전체당첨내역!$B1129:$G1129,25)</f>
        <v>139</v>
      </c>
      <c r="AA1129">
        <f>AA1128+COUNTIF(전체당첨내역!$B1129:$G1129,26)</f>
        <v>152</v>
      </c>
      <c r="AB1129">
        <f>AB1128+COUNTIF(전체당첨내역!$B1129:$G1129,27)</f>
        <v>158</v>
      </c>
      <c r="AC1129">
        <f>AC1128+COUNTIF(전체당첨내역!$B1129:$G1129,28)</f>
        <v>136</v>
      </c>
      <c r="AD1129">
        <f>AD1128+COUNTIF(전체당첨내역!$B1129:$G1129,29)</f>
        <v>140</v>
      </c>
      <c r="AE1129">
        <f>AE1128+COUNTIF(전체당첨내역!$B1129:$G1129,30)</f>
        <v>144</v>
      </c>
      <c r="AF1129">
        <f>AF1128+COUNTIF(전체당첨내역!$B1129:$G1129,31)</f>
        <v>153</v>
      </c>
      <c r="AG1129">
        <f>AG1128+COUNTIF(전체당첨내역!$B1129:$G1129,32)</f>
        <v>133</v>
      </c>
      <c r="AH1129">
        <f>AH1128+COUNTIF(전체당첨내역!$B1129:$G1129,33)</f>
        <v>161</v>
      </c>
      <c r="AI1129">
        <f>AI1128+COUNTIF(전체당첨내역!$B1129:$G1129,34)</f>
        <v>172</v>
      </c>
      <c r="AJ1129">
        <f>AJ1128+COUNTIF(전체당첨내역!$B1129:$G1129,35)</f>
        <v>148</v>
      </c>
      <c r="AK1129">
        <f>AK1128+COUNTIF(전체당첨내역!$B1129:$G1129,36)</f>
        <v>151</v>
      </c>
      <c r="AL1129">
        <f>AL1128+COUNTIF(전체당첨내역!$B1129:$G1129,37)</f>
        <v>156</v>
      </c>
      <c r="AM1129">
        <f>AM1128+COUNTIF(전체당첨내역!$B1129:$G1129,38)</f>
        <v>152</v>
      </c>
      <c r="AN1129">
        <f>AN1128+COUNTIF(전체당첨내역!$B1129:$G1129,39)</f>
        <v>153</v>
      </c>
      <c r="AO1129">
        <f>AO1128+COUNTIF(전체당첨내역!$B1129:$G1129,40)</f>
        <v>161</v>
      </c>
      <c r="AP1129">
        <f>AP1128+COUNTIF(전체당첨내역!$B1129:$G1129,41)</f>
        <v>138</v>
      </c>
      <c r="AQ1129">
        <f>AQ1128+COUNTIF(전체당첨내역!$B1129:$G1129,42)</f>
        <v>144</v>
      </c>
      <c r="AR1129">
        <f>AR1128+COUNTIF(전체당첨내역!$B1129:$G1129,43)</f>
        <v>157</v>
      </c>
      <c r="AS1129">
        <f>AS1128+COUNTIF(전체당첨내역!$B1129:$G1129,44)</f>
        <v>152</v>
      </c>
      <c r="AT1129">
        <f>AT1128+COUNTIF(전체당첨내역!$B1129:$G1129,45)</f>
        <v>163</v>
      </c>
    </row>
    <row r="1130" spans="1:46" ht="16.5" customHeight="1">
      <c r="A1130">
        <v>1129</v>
      </c>
      <c r="B1130">
        <f>B1129+COUNTIF(전체당첨내역!$B1130:$G1130,1)</f>
        <v>156</v>
      </c>
      <c r="C1130">
        <f>C1129+COUNTIF(전체당첨내역!$B1130:$G1130,2)</f>
        <v>143</v>
      </c>
      <c r="D1130">
        <f>D1129+COUNTIF(전체당첨내역!$B1130:$G1130,3)</f>
        <v>154</v>
      </c>
      <c r="E1130">
        <f>E1129+COUNTIF(전체당첨내역!$B1130:$G1130,4)</f>
        <v>150</v>
      </c>
      <c r="F1130">
        <f>F1129+COUNTIF(전체당첨내역!$B1130:$G1130,5)</f>
        <v>143</v>
      </c>
      <c r="G1130">
        <f>G1129+COUNTIF(전체당첨내역!$B1130:$G1130,6)</f>
        <v>149</v>
      </c>
      <c r="H1130">
        <f>H1129+COUNTIF(전체당첨내역!$B1130:$G1130,7)</f>
        <v>152</v>
      </c>
      <c r="I1130">
        <f>I1129+COUNTIF(전체당첨내역!$B1130:$G1130,8)</f>
        <v>143</v>
      </c>
      <c r="J1130">
        <f>J1129+COUNTIF(전체당첨내역!$B1130:$G1130,9)</f>
        <v>119</v>
      </c>
      <c r="K1130">
        <f>K1129+COUNTIF(전체당첨내역!$B1130:$G1130,10)</f>
        <v>151</v>
      </c>
      <c r="L1130">
        <f>L1129+COUNTIF(전체당첨내역!$B1130:$G1130,11)</f>
        <v>154</v>
      </c>
      <c r="M1130">
        <f>M1129+COUNTIF(전체당첨내역!$B1130:$G1130,12)</f>
        <v>164</v>
      </c>
      <c r="N1130">
        <f>N1129+COUNTIF(전체당첨내역!$B1130:$G1130,13)</f>
        <v>162</v>
      </c>
      <c r="O1130">
        <f>O1129+COUNTIF(전체당첨내역!$B1130:$G1130,14)</f>
        <v>162</v>
      </c>
      <c r="P1130">
        <f>P1129+COUNTIF(전체당첨내역!$B1130:$G1130,15)</f>
        <v>149</v>
      </c>
      <c r="Q1130">
        <f>Q1129+COUNTIF(전체당첨내역!$B1130:$G1130,16)</f>
        <v>151</v>
      </c>
      <c r="R1130">
        <f>R1129+COUNTIF(전체당첨내역!$B1130:$G1130,17)</f>
        <v>159</v>
      </c>
      <c r="S1130">
        <f>S1129+COUNTIF(전체당첨내역!$B1130:$G1130,18)</f>
        <v>165</v>
      </c>
      <c r="T1130">
        <f>T1129+COUNTIF(전체당첨내역!$B1130:$G1130,19)</f>
        <v>152</v>
      </c>
      <c r="U1130">
        <f>U1129+COUNTIF(전체당첨내역!$B1130:$G1130,20)</f>
        <v>157</v>
      </c>
      <c r="V1130">
        <f>V1129+COUNTIF(전체당첨내역!$B1130:$G1130,21)</f>
        <v>153</v>
      </c>
      <c r="W1130">
        <f>W1129+COUNTIF(전체당첨내역!$B1130:$G1130,22)</f>
        <v>134</v>
      </c>
      <c r="X1130">
        <f>X1129+COUNTIF(전체당첨내역!$B1130:$G1130,23)</f>
        <v>136</v>
      </c>
      <c r="Y1130">
        <f>Y1129+COUNTIF(전체당첨내역!$B1130:$G1130,24)</f>
        <v>151</v>
      </c>
      <c r="Z1130">
        <f>Z1129+COUNTIF(전체당첨내역!$B1130:$G1130,25)</f>
        <v>139</v>
      </c>
      <c r="AA1130">
        <f>AA1129+COUNTIF(전체당첨내역!$B1130:$G1130,26)</f>
        <v>152</v>
      </c>
      <c r="AB1130">
        <f>AB1129+COUNTIF(전체당첨내역!$B1130:$G1130,27)</f>
        <v>158</v>
      </c>
      <c r="AC1130">
        <f>AC1129+COUNTIF(전체당첨내역!$B1130:$G1130,28)</f>
        <v>137</v>
      </c>
      <c r="AD1130">
        <f>AD1129+COUNTIF(전체당첨내역!$B1130:$G1130,29)</f>
        <v>140</v>
      </c>
      <c r="AE1130">
        <f>AE1129+COUNTIF(전체당첨내역!$B1130:$G1130,30)</f>
        <v>144</v>
      </c>
      <c r="AF1130">
        <f>AF1129+COUNTIF(전체당첨내역!$B1130:$G1130,31)</f>
        <v>153</v>
      </c>
      <c r="AG1130">
        <f>AG1129+COUNTIF(전체당첨내역!$B1130:$G1130,32)</f>
        <v>133</v>
      </c>
      <c r="AH1130">
        <f>AH1129+COUNTIF(전체당첨내역!$B1130:$G1130,33)</f>
        <v>161</v>
      </c>
      <c r="AI1130">
        <f>AI1129+COUNTIF(전체당첨내역!$B1130:$G1130,34)</f>
        <v>173</v>
      </c>
      <c r="AJ1130">
        <f>AJ1129+COUNTIF(전체당첨내역!$B1130:$G1130,35)</f>
        <v>148</v>
      </c>
      <c r="AK1130">
        <f>AK1129+COUNTIF(전체당첨내역!$B1130:$G1130,36)</f>
        <v>151</v>
      </c>
      <c r="AL1130">
        <f>AL1129+COUNTIF(전체당첨내역!$B1130:$G1130,37)</f>
        <v>156</v>
      </c>
      <c r="AM1130">
        <f>AM1129+COUNTIF(전체당첨내역!$B1130:$G1130,38)</f>
        <v>152</v>
      </c>
      <c r="AN1130">
        <f>AN1129+COUNTIF(전체당첨내역!$B1130:$G1130,39)</f>
        <v>153</v>
      </c>
      <c r="AO1130">
        <f>AO1129+COUNTIF(전체당첨내역!$B1130:$G1130,40)</f>
        <v>161</v>
      </c>
      <c r="AP1130">
        <f>AP1129+COUNTIF(전체당첨내역!$B1130:$G1130,41)</f>
        <v>138</v>
      </c>
      <c r="AQ1130">
        <f>AQ1129+COUNTIF(전체당첨내역!$B1130:$G1130,42)</f>
        <v>144</v>
      </c>
      <c r="AR1130">
        <f>AR1129+COUNTIF(전체당첨내역!$B1130:$G1130,43)</f>
        <v>157</v>
      </c>
      <c r="AS1130">
        <f>AS1129+COUNTIF(전체당첨내역!$B1130:$G1130,44)</f>
        <v>152</v>
      </c>
      <c r="AT1130">
        <f>AT1129+COUNTIF(전체당첨내역!$B1130:$G1130,45)</f>
        <v>163</v>
      </c>
    </row>
    <row r="1131" spans="1:46" ht="16.5" customHeight="1">
      <c r="A1131">
        <v>1130</v>
      </c>
      <c r="B1131">
        <f>B1130+COUNTIF(전체당첨내역!$B1131:$G1131,1)</f>
        <v>156</v>
      </c>
      <c r="C1131">
        <f>C1130+COUNTIF(전체당첨내역!$B1131:$G1131,2)</f>
        <v>143</v>
      </c>
      <c r="D1131">
        <f>D1130+COUNTIF(전체당첨내역!$B1131:$G1131,3)</f>
        <v>154</v>
      </c>
      <c r="E1131">
        <f>E1130+COUNTIF(전체당첨내역!$B1131:$G1131,4)</f>
        <v>150</v>
      </c>
      <c r="F1131">
        <f>F1130+COUNTIF(전체당첨내역!$B1131:$G1131,5)</f>
        <v>143</v>
      </c>
      <c r="G1131">
        <f>G1130+COUNTIF(전체당첨내역!$B1131:$G1131,6)</f>
        <v>149</v>
      </c>
      <c r="H1131">
        <f>H1130+COUNTIF(전체당첨내역!$B1131:$G1131,7)</f>
        <v>152</v>
      </c>
      <c r="I1131">
        <f>I1130+COUNTIF(전체당첨내역!$B1131:$G1131,8)</f>
        <v>143</v>
      </c>
      <c r="J1131">
        <f>J1130+COUNTIF(전체당첨내역!$B1131:$G1131,9)</f>
        <v>119</v>
      </c>
      <c r="K1131">
        <f>K1130+COUNTIF(전체당첨내역!$B1131:$G1131,10)</f>
        <v>151</v>
      </c>
      <c r="L1131">
        <f>L1130+COUNTIF(전체당첨내역!$B1131:$G1131,11)</f>
        <v>154</v>
      </c>
      <c r="M1131">
        <f>M1130+COUNTIF(전체당첨내역!$B1131:$G1131,12)</f>
        <v>164</v>
      </c>
      <c r="N1131">
        <f>N1130+COUNTIF(전체당첨내역!$B1131:$G1131,13)</f>
        <v>162</v>
      </c>
      <c r="O1131">
        <f>O1130+COUNTIF(전체당첨내역!$B1131:$G1131,14)</f>
        <v>162</v>
      </c>
      <c r="P1131">
        <f>P1130+COUNTIF(전체당첨내역!$B1131:$G1131,15)</f>
        <v>150</v>
      </c>
      <c r="Q1131">
        <f>Q1130+COUNTIF(전체당첨내역!$B1131:$G1131,16)</f>
        <v>151</v>
      </c>
      <c r="R1131">
        <f>R1130+COUNTIF(전체당첨내역!$B1131:$G1131,17)</f>
        <v>159</v>
      </c>
      <c r="S1131">
        <f>S1130+COUNTIF(전체당첨내역!$B1131:$G1131,18)</f>
        <v>165</v>
      </c>
      <c r="T1131">
        <f>T1130+COUNTIF(전체당첨내역!$B1131:$G1131,19)</f>
        <v>153</v>
      </c>
      <c r="U1131">
        <f>U1130+COUNTIF(전체당첨내역!$B1131:$G1131,20)</f>
        <v>157</v>
      </c>
      <c r="V1131">
        <f>V1130+COUNTIF(전체당첨내역!$B1131:$G1131,21)</f>
        <v>154</v>
      </c>
      <c r="W1131">
        <f>W1130+COUNTIF(전체당첨내역!$B1131:$G1131,22)</f>
        <v>134</v>
      </c>
      <c r="X1131">
        <f>X1130+COUNTIF(전체당첨내역!$B1131:$G1131,23)</f>
        <v>136</v>
      </c>
      <c r="Y1131">
        <f>Y1130+COUNTIF(전체당첨내역!$B1131:$G1131,24)</f>
        <v>151</v>
      </c>
      <c r="Z1131">
        <f>Z1130+COUNTIF(전체당첨내역!$B1131:$G1131,25)</f>
        <v>140</v>
      </c>
      <c r="AA1131">
        <f>AA1130+COUNTIF(전체당첨내역!$B1131:$G1131,26)</f>
        <v>152</v>
      </c>
      <c r="AB1131">
        <f>AB1130+COUNTIF(전체당첨내역!$B1131:$G1131,27)</f>
        <v>159</v>
      </c>
      <c r="AC1131">
        <f>AC1130+COUNTIF(전체당첨내역!$B1131:$G1131,28)</f>
        <v>138</v>
      </c>
      <c r="AD1131">
        <f>AD1130+COUNTIF(전체당첨내역!$B1131:$G1131,29)</f>
        <v>140</v>
      </c>
      <c r="AE1131">
        <f>AE1130+COUNTIF(전체당첨내역!$B1131:$G1131,30)</f>
        <v>144</v>
      </c>
      <c r="AF1131">
        <f>AF1130+COUNTIF(전체당첨내역!$B1131:$G1131,31)</f>
        <v>153</v>
      </c>
      <c r="AG1131">
        <f>AG1130+COUNTIF(전체당첨내역!$B1131:$G1131,32)</f>
        <v>133</v>
      </c>
      <c r="AH1131">
        <f>AH1130+COUNTIF(전체당첨내역!$B1131:$G1131,33)</f>
        <v>161</v>
      </c>
      <c r="AI1131">
        <f>AI1130+COUNTIF(전체당첨내역!$B1131:$G1131,34)</f>
        <v>173</v>
      </c>
      <c r="AJ1131">
        <f>AJ1130+COUNTIF(전체당첨내역!$B1131:$G1131,35)</f>
        <v>148</v>
      </c>
      <c r="AK1131">
        <f>AK1130+COUNTIF(전체당첨내역!$B1131:$G1131,36)</f>
        <v>151</v>
      </c>
      <c r="AL1131">
        <f>AL1130+COUNTIF(전체당첨내역!$B1131:$G1131,37)</f>
        <v>156</v>
      </c>
      <c r="AM1131">
        <f>AM1130+COUNTIF(전체당첨내역!$B1131:$G1131,38)</f>
        <v>152</v>
      </c>
      <c r="AN1131">
        <f>AN1130+COUNTIF(전체당첨내역!$B1131:$G1131,39)</f>
        <v>153</v>
      </c>
      <c r="AO1131">
        <f>AO1130+COUNTIF(전체당첨내역!$B1131:$G1131,40)</f>
        <v>161</v>
      </c>
      <c r="AP1131">
        <f>AP1130+COUNTIF(전체당첨내역!$B1131:$G1131,41)</f>
        <v>138</v>
      </c>
      <c r="AQ1131">
        <f>AQ1130+COUNTIF(전체당첨내역!$B1131:$G1131,42)</f>
        <v>144</v>
      </c>
      <c r="AR1131">
        <f>AR1130+COUNTIF(전체당첨내역!$B1131:$G1131,43)</f>
        <v>157</v>
      </c>
      <c r="AS1131">
        <f>AS1130+COUNTIF(전체당첨내역!$B1131:$G1131,44)</f>
        <v>152</v>
      </c>
      <c r="AT1131">
        <f>AT1130+COUNTIF(전체당첨내역!$B1131:$G1131,45)</f>
        <v>163</v>
      </c>
    </row>
    <row r="1132" spans="1:46" ht="16.5" customHeight="1">
      <c r="A1132">
        <v>1131</v>
      </c>
      <c r="B1132">
        <f>B1131+COUNTIF(전체당첨내역!$B1132:$G1132,1)</f>
        <v>157</v>
      </c>
      <c r="C1132">
        <f>C1131+COUNTIF(전체당첨내역!$B1132:$G1132,2)</f>
        <v>144</v>
      </c>
      <c r="D1132">
        <f>D1131+COUNTIF(전체당첨내역!$B1132:$G1132,3)</f>
        <v>154</v>
      </c>
      <c r="E1132">
        <f>E1131+COUNTIF(전체당첨내역!$B1132:$G1132,4)</f>
        <v>150</v>
      </c>
      <c r="F1132">
        <f>F1131+COUNTIF(전체당첨내역!$B1132:$G1132,5)</f>
        <v>143</v>
      </c>
      <c r="G1132">
        <f>G1131+COUNTIF(전체당첨내역!$B1132:$G1132,6)</f>
        <v>150</v>
      </c>
      <c r="H1132">
        <f>H1131+COUNTIF(전체당첨내역!$B1132:$G1132,7)</f>
        <v>152</v>
      </c>
      <c r="I1132">
        <f>I1131+COUNTIF(전체당첨내역!$B1132:$G1132,8)</f>
        <v>143</v>
      </c>
      <c r="J1132">
        <f>J1131+COUNTIF(전체당첨내역!$B1132:$G1132,9)</f>
        <v>119</v>
      </c>
      <c r="K1132">
        <f>K1131+COUNTIF(전체당첨내역!$B1132:$G1132,10)</f>
        <v>151</v>
      </c>
      <c r="L1132">
        <f>L1131+COUNTIF(전체당첨내역!$B1132:$G1132,11)</f>
        <v>154</v>
      </c>
      <c r="M1132">
        <f>M1131+COUNTIF(전체당첨내역!$B1132:$G1132,12)</f>
        <v>164</v>
      </c>
      <c r="N1132">
        <f>N1131+COUNTIF(전체당첨내역!$B1132:$G1132,13)</f>
        <v>162</v>
      </c>
      <c r="O1132">
        <f>O1131+COUNTIF(전체당첨내역!$B1132:$G1132,14)</f>
        <v>163</v>
      </c>
      <c r="P1132">
        <f>P1131+COUNTIF(전체당첨내역!$B1132:$G1132,15)</f>
        <v>150</v>
      </c>
      <c r="Q1132">
        <f>Q1131+COUNTIF(전체당첨내역!$B1132:$G1132,16)</f>
        <v>151</v>
      </c>
      <c r="R1132">
        <f>R1131+COUNTIF(전체당첨내역!$B1132:$G1132,17)</f>
        <v>159</v>
      </c>
      <c r="S1132">
        <f>S1131+COUNTIF(전체당첨내역!$B1132:$G1132,18)</f>
        <v>165</v>
      </c>
      <c r="T1132">
        <f>T1131+COUNTIF(전체당첨내역!$B1132:$G1132,19)</f>
        <v>153</v>
      </c>
      <c r="U1132">
        <f>U1131+COUNTIF(전체당첨내역!$B1132:$G1132,20)</f>
        <v>157</v>
      </c>
      <c r="V1132">
        <f>V1131+COUNTIF(전체당첨내역!$B1132:$G1132,21)</f>
        <v>154</v>
      </c>
      <c r="W1132">
        <f>W1131+COUNTIF(전체당첨내역!$B1132:$G1132,22)</f>
        <v>134</v>
      </c>
      <c r="X1132">
        <f>X1131+COUNTIF(전체당첨내역!$B1132:$G1132,23)</f>
        <v>136</v>
      </c>
      <c r="Y1132">
        <f>Y1131+COUNTIF(전체당첨내역!$B1132:$G1132,24)</f>
        <v>151</v>
      </c>
      <c r="Z1132">
        <f>Z1131+COUNTIF(전체당첨내역!$B1132:$G1132,25)</f>
        <v>140</v>
      </c>
      <c r="AA1132">
        <f>AA1131+COUNTIF(전체당첨내역!$B1132:$G1132,26)</f>
        <v>152</v>
      </c>
      <c r="AB1132">
        <f>AB1131+COUNTIF(전체당첨내역!$B1132:$G1132,27)</f>
        <v>160</v>
      </c>
      <c r="AC1132">
        <f>AC1131+COUNTIF(전체당첨내역!$B1132:$G1132,28)</f>
        <v>138</v>
      </c>
      <c r="AD1132">
        <f>AD1131+COUNTIF(전체당첨내역!$B1132:$G1132,29)</f>
        <v>140</v>
      </c>
      <c r="AE1132">
        <f>AE1131+COUNTIF(전체당첨내역!$B1132:$G1132,30)</f>
        <v>144</v>
      </c>
      <c r="AF1132">
        <f>AF1131+COUNTIF(전체당첨내역!$B1132:$G1132,31)</f>
        <v>153</v>
      </c>
      <c r="AG1132">
        <f>AG1131+COUNTIF(전체당첨내역!$B1132:$G1132,32)</f>
        <v>133</v>
      </c>
      <c r="AH1132">
        <f>AH1131+COUNTIF(전체당첨내역!$B1132:$G1132,33)</f>
        <v>161</v>
      </c>
      <c r="AI1132">
        <f>AI1131+COUNTIF(전체당첨내역!$B1132:$G1132,34)</f>
        <v>173</v>
      </c>
      <c r="AJ1132">
        <f>AJ1131+COUNTIF(전체당첨내역!$B1132:$G1132,35)</f>
        <v>148</v>
      </c>
      <c r="AK1132">
        <f>AK1131+COUNTIF(전체당첨내역!$B1132:$G1132,36)</f>
        <v>151</v>
      </c>
      <c r="AL1132">
        <f>AL1131+COUNTIF(전체당첨내역!$B1132:$G1132,37)</f>
        <v>156</v>
      </c>
      <c r="AM1132">
        <f>AM1131+COUNTIF(전체당첨내역!$B1132:$G1132,38)</f>
        <v>153</v>
      </c>
      <c r="AN1132">
        <f>AN1131+COUNTIF(전체당첨내역!$B1132:$G1132,39)</f>
        <v>153</v>
      </c>
      <c r="AO1132">
        <f>AO1131+COUNTIF(전체당첨내역!$B1132:$G1132,40)</f>
        <v>161</v>
      </c>
      <c r="AP1132">
        <f>AP1131+COUNTIF(전체당첨내역!$B1132:$G1132,41)</f>
        <v>138</v>
      </c>
      <c r="AQ1132">
        <f>AQ1131+COUNTIF(전체당첨내역!$B1132:$G1132,42)</f>
        <v>144</v>
      </c>
      <c r="AR1132">
        <f>AR1131+COUNTIF(전체당첨내역!$B1132:$G1132,43)</f>
        <v>157</v>
      </c>
      <c r="AS1132">
        <f>AS1131+COUNTIF(전체당첨내역!$B1132:$G1132,44)</f>
        <v>152</v>
      </c>
      <c r="AT1132">
        <f>AT1131+COUNTIF(전체당첨내역!$B1132:$G1132,45)</f>
        <v>163</v>
      </c>
    </row>
    <row r="1133" spans="1:46" ht="16.5" customHeight="1">
      <c r="A1133">
        <v>1132</v>
      </c>
      <c r="B1133">
        <f>B1132+COUNTIF(전체당첨내역!$B1133:$G1133,1)</f>
        <v>157</v>
      </c>
      <c r="C1133">
        <f>C1132+COUNTIF(전체당첨내역!$B1133:$G1133,2)</f>
        <v>144</v>
      </c>
      <c r="D1133">
        <f>D1132+COUNTIF(전체당첨내역!$B1133:$G1133,3)</f>
        <v>154</v>
      </c>
      <c r="E1133">
        <f>E1132+COUNTIF(전체당첨내역!$B1133:$G1133,4)</f>
        <v>150</v>
      </c>
      <c r="F1133">
        <f>F1132+COUNTIF(전체당첨내역!$B1133:$G1133,5)</f>
        <v>143</v>
      </c>
      <c r="G1133">
        <f>G1132+COUNTIF(전체당첨내역!$B1133:$G1133,6)</f>
        <v>151</v>
      </c>
      <c r="H1133">
        <f>H1132+COUNTIF(전체당첨내역!$B1133:$G1133,7)</f>
        <v>153</v>
      </c>
      <c r="I1133">
        <f>I1132+COUNTIF(전체당첨내역!$B1133:$G1133,8)</f>
        <v>143</v>
      </c>
      <c r="J1133">
        <f>J1132+COUNTIF(전체당첨내역!$B1133:$G1133,9)</f>
        <v>119</v>
      </c>
      <c r="K1133">
        <f>K1132+COUNTIF(전체당첨내역!$B1133:$G1133,10)</f>
        <v>151</v>
      </c>
      <c r="L1133">
        <f>L1132+COUNTIF(전체당첨내역!$B1133:$G1133,11)</f>
        <v>154</v>
      </c>
      <c r="M1133">
        <f>M1132+COUNTIF(전체당첨내역!$B1133:$G1133,12)</f>
        <v>164</v>
      </c>
      <c r="N1133">
        <f>N1132+COUNTIF(전체당첨내역!$B1133:$G1133,13)</f>
        <v>162</v>
      </c>
      <c r="O1133">
        <f>O1132+COUNTIF(전체당첨내역!$B1133:$G1133,14)</f>
        <v>163</v>
      </c>
      <c r="P1133">
        <f>P1132+COUNTIF(전체당첨내역!$B1133:$G1133,15)</f>
        <v>150</v>
      </c>
      <c r="Q1133">
        <f>Q1132+COUNTIF(전체당첨내역!$B1133:$G1133,16)</f>
        <v>151</v>
      </c>
      <c r="R1133">
        <f>R1132+COUNTIF(전체당첨내역!$B1133:$G1133,17)</f>
        <v>159</v>
      </c>
      <c r="S1133">
        <f>S1132+COUNTIF(전체당첨내역!$B1133:$G1133,18)</f>
        <v>165</v>
      </c>
      <c r="T1133">
        <f>T1132+COUNTIF(전체당첨내역!$B1133:$G1133,19)</f>
        <v>154</v>
      </c>
      <c r="U1133">
        <f>U1132+COUNTIF(전체당첨내역!$B1133:$G1133,20)</f>
        <v>157</v>
      </c>
      <c r="V1133">
        <f>V1132+COUNTIF(전체당첨내역!$B1133:$G1133,21)</f>
        <v>154</v>
      </c>
      <c r="W1133">
        <f>W1132+COUNTIF(전체당첨내역!$B1133:$G1133,22)</f>
        <v>134</v>
      </c>
      <c r="X1133">
        <f>X1132+COUNTIF(전체당첨내역!$B1133:$G1133,23)</f>
        <v>136</v>
      </c>
      <c r="Y1133">
        <f>Y1132+COUNTIF(전체당첨내역!$B1133:$G1133,24)</f>
        <v>151</v>
      </c>
      <c r="Z1133">
        <f>Z1132+COUNTIF(전체당첨내역!$B1133:$G1133,25)</f>
        <v>140</v>
      </c>
      <c r="AA1133">
        <f>AA1132+COUNTIF(전체당첨내역!$B1133:$G1133,26)</f>
        <v>152</v>
      </c>
      <c r="AB1133">
        <f>AB1132+COUNTIF(전체당첨내역!$B1133:$G1133,27)</f>
        <v>160</v>
      </c>
      <c r="AC1133">
        <f>AC1132+COUNTIF(전체당첨내역!$B1133:$G1133,28)</f>
        <v>139</v>
      </c>
      <c r="AD1133">
        <f>AD1132+COUNTIF(전체당첨내역!$B1133:$G1133,29)</f>
        <v>140</v>
      </c>
      <c r="AE1133">
        <f>AE1132+COUNTIF(전체당첨내역!$B1133:$G1133,30)</f>
        <v>144</v>
      </c>
      <c r="AF1133">
        <f>AF1132+COUNTIF(전체당첨내역!$B1133:$G1133,31)</f>
        <v>153</v>
      </c>
      <c r="AG1133">
        <f>AG1132+COUNTIF(전체당첨내역!$B1133:$G1133,32)</f>
        <v>133</v>
      </c>
      <c r="AH1133">
        <f>AH1132+COUNTIF(전체당첨내역!$B1133:$G1133,33)</f>
        <v>161</v>
      </c>
      <c r="AI1133">
        <f>AI1132+COUNTIF(전체당첨내역!$B1133:$G1133,34)</f>
        <v>174</v>
      </c>
      <c r="AJ1133">
        <f>AJ1132+COUNTIF(전체당첨내역!$B1133:$G1133,35)</f>
        <v>148</v>
      </c>
      <c r="AK1133">
        <f>AK1132+COUNTIF(전체당첨내역!$B1133:$G1133,36)</f>
        <v>151</v>
      </c>
      <c r="AL1133">
        <f>AL1132+COUNTIF(전체당첨내역!$B1133:$G1133,37)</f>
        <v>156</v>
      </c>
      <c r="AM1133">
        <f>AM1132+COUNTIF(전체당첨내역!$B1133:$G1133,38)</f>
        <v>153</v>
      </c>
      <c r="AN1133">
        <f>AN1132+COUNTIF(전체당첨내역!$B1133:$G1133,39)</f>
        <v>153</v>
      </c>
      <c r="AO1133">
        <f>AO1132+COUNTIF(전체당첨내역!$B1133:$G1133,40)</f>
        <v>161</v>
      </c>
      <c r="AP1133">
        <f>AP1132+COUNTIF(전체당첨내역!$B1133:$G1133,41)</f>
        <v>139</v>
      </c>
      <c r="AQ1133">
        <f>AQ1132+COUNTIF(전체당첨내역!$B1133:$G1133,42)</f>
        <v>144</v>
      </c>
      <c r="AR1133">
        <f>AR1132+COUNTIF(전체당첨내역!$B1133:$G1133,43)</f>
        <v>157</v>
      </c>
      <c r="AS1133">
        <f>AS1132+COUNTIF(전체당첨내역!$B1133:$G1133,44)</f>
        <v>152</v>
      </c>
      <c r="AT1133">
        <f>AT1132+COUNTIF(전체당첨내역!$B1133:$G1133,45)</f>
        <v>163</v>
      </c>
    </row>
    <row r="1134" spans="1:46" ht="16.5" customHeight="1">
      <c r="A1134">
        <v>1133</v>
      </c>
      <c r="B1134">
        <f>B1133+COUNTIF(전체당첨내역!$B1134:$G1134,1)</f>
        <v>157</v>
      </c>
      <c r="C1134">
        <f>C1133+COUNTIF(전체당첨내역!$B1134:$G1134,2)</f>
        <v>144</v>
      </c>
      <c r="D1134">
        <f>D1133+COUNTIF(전체당첨내역!$B1134:$G1134,3)</f>
        <v>154</v>
      </c>
      <c r="E1134">
        <f>E1133+COUNTIF(전체당첨내역!$B1134:$G1134,4)</f>
        <v>150</v>
      </c>
      <c r="F1134">
        <f>F1133+COUNTIF(전체당첨내역!$B1134:$G1134,5)</f>
        <v>143</v>
      </c>
      <c r="G1134">
        <f>G1133+COUNTIF(전체당첨내역!$B1134:$G1134,6)</f>
        <v>151</v>
      </c>
      <c r="H1134">
        <f>H1133+COUNTIF(전체당첨내역!$B1134:$G1134,7)</f>
        <v>153</v>
      </c>
      <c r="I1134">
        <f>I1133+COUNTIF(전체당첨내역!$B1134:$G1134,8)</f>
        <v>143</v>
      </c>
      <c r="J1134">
        <f>J1133+COUNTIF(전체당첨내역!$B1134:$G1134,9)</f>
        <v>119</v>
      </c>
      <c r="K1134">
        <f>K1133+COUNTIF(전체당첨내역!$B1134:$G1134,10)</f>
        <v>151</v>
      </c>
      <c r="L1134">
        <f>L1133+COUNTIF(전체당첨내역!$B1134:$G1134,11)</f>
        <v>154</v>
      </c>
      <c r="M1134">
        <f>M1133+COUNTIF(전체당첨내역!$B1134:$G1134,12)</f>
        <v>164</v>
      </c>
      <c r="N1134">
        <f>N1133+COUNTIF(전체당첨내역!$B1134:$G1134,13)</f>
        <v>163</v>
      </c>
      <c r="O1134">
        <f>O1133+COUNTIF(전체당첨내역!$B1134:$G1134,14)</f>
        <v>164</v>
      </c>
      <c r="P1134">
        <f>P1133+COUNTIF(전체당첨내역!$B1134:$G1134,15)</f>
        <v>150</v>
      </c>
      <c r="Q1134">
        <f>Q1133+COUNTIF(전체당첨내역!$B1134:$G1134,16)</f>
        <v>151</v>
      </c>
      <c r="R1134">
        <f>R1133+COUNTIF(전체당첨내역!$B1134:$G1134,17)</f>
        <v>159</v>
      </c>
      <c r="S1134">
        <f>S1133+COUNTIF(전체당첨내역!$B1134:$G1134,18)</f>
        <v>165</v>
      </c>
      <c r="T1134">
        <f>T1133+COUNTIF(전체당첨내역!$B1134:$G1134,19)</f>
        <v>154</v>
      </c>
      <c r="U1134">
        <f>U1133+COUNTIF(전체당첨내역!$B1134:$G1134,20)</f>
        <v>158</v>
      </c>
      <c r="V1134">
        <f>V1133+COUNTIF(전체당첨내역!$B1134:$G1134,21)</f>
        <v>154</v>
      </c>
      <c r="W1134">
        <f>W1133+COUNTIF(전체당첨내역!$B1134:$G1134,22)</f>
        <v>134</v>
      </c>
      <c r="X1134">
        <f>X1133+COUNTIF(전체당첨내역!$B1134:$G1134,23)</f>
        <v>136</v>
      </c>
      <c r="Y1134">
        <f>Y1133+COUNTIF(전체당첨내역!$B1134:$G1134,24)</f>
        <v>151</v>
      </c>
      <c r="Z1134">
        <f>Z1133+COUNTIF(전체당첨내역!$B1134:$G1134,25)</f>
        <v>140</v>
      </c>
      <c r="AA1134">
        <f>AA1133+COUNTIF(전체당첨내역!$B1134:$G1134,26)</f>
        <v>152</v>
      </c>
      <c r="AB1134">
        <f>AB1133+COUNTIF(전체당첨내역!$B1134:$G1134,27)</f>
        <v>160</v>
      </c>
      <c r="AC1134">
        <f>AC1133+COUNTIF(전체당첨내역!$B1134:$G1134,28)</f>
        <v>140</v>
      </c>
      <c r="AD1134">
        <f>AD1133+COUNTIF(전체당첨내역!$B1134:$G1134,29)</f>
        <v>141</v>
      </c>
      <c r="AE1134">
        <f>AE1133+COUNTIF(전체당첨내역!$B1134:$G1134,30)</f>
        <v>144</v>
      </c>
      <c r="AF1134">
        <f>AF1133+COUNTIF(전체당첨내역!$B1134:$G1134,31)</f>
        <v>153</v>
      </c>
      <c r="AG1134">
        <f>AG1133+COUNTIF(전체당첨내역!$B1134:$G1134,32)</f>
        <v>133</v>
      </c>
      <c r="AH1134">
        <f>AH1133+COUNTIF(전체당첨내역!$B1134:$G1134,33)</f>
        <v>161</v>
      </c>
      <c r="AI1134">
        <f>AI1133+COUNTIF(전체당첨내역!$B1134:$G1134,34)</f>
        <v>175</v>
      </c>
      <c r="AJ1134">
        <f>AJ1133+COUNTIF(전체당첨내역!$B1134:$G1134,35)</f>
        <v>148</v>
      </c>
      <c r="AK1134">
        <f>AK1133+COUNTIF(전체당첨내역!$B1134:$G1134,36)</f>
        <v>151</v>
      </c>
      <c r="AL1134">
        <f>AL1133+COUNTIF(전체당첨내역!$B1134:$G1134,37)</f>
        <v>156</v>
      </c>
      <c r="AM1134">
        <f>AM1133+COUNTIF(전체당첨내역!$B1134:$G1134,38)</f>
        <v>153</v>
      </c>
      <c r="AN1134">
        <f>AN1133+COUNTIF(전체당첨내역!$B1134:$G1134,39)</f>
        <v>153</v>
      </c>
      <c r="AO1134">
        <f>AO1133+COUNTIF(전체당첨내역!$B1134:$G1134,40)</f>
        <v>161</v>
      </c>
      <c r="AP1134">
        <f>AP1133+COUNTIF(전체당첨내역!$B1134:$G1134,41)</f>
        <v>139</v>
      </c>
      <c r="AQ1134">
        <f>AQ1133+COUNTIF(전체당첨내역!$B1134:$G1134,42)</f>
        <v>144</v>
      </c>
      <c r="AR1134">
        <f>AR1133+COUNTIF(전체당첨내역!$B1134:$G1134,43)</f>
        <v>157</v>
      </c>
      <c r="AS1134">
        <f>AS1133+COUNTIF(전체당첨내역!$B1134:$G1134,44)</f>
        <v>152</v>
      </c>
      <c r="AT1134">
        <f>AT1133+COUNTIF(전체당첨내역!$B1134:$G1134,45)</f>
        <v>163</v>
      </c>
    </row>
    <row r="1135" spans="1:46" ht="16.5" customHeight="1">
      <c r="A1135">
        <v>1134</v>
      </c>
      <c r="B1135">
        <f>B1134+COUNTIF(전체당첨내역!$B1135:$G1135,1)</f>
        <v>157</v>
      </c>
      <c r="C1135">
        <f>C1134+COUNTIF(전체당첨내역!$B1135:$G1135,2)</f>
        <v>144</v>
      </c>
      <c r="D1135">
        <f>D1134+COUNTIF(전체당첨내역!$B1135:$G1135,3)</f>
        <v>155</v>
      </c>
      <c r="E1135">
        <f>E1134+COUNTIF(전체당첨내역!$B1135:$G1135,4)</f>
        <v>150</v>
      </c>
      <c r="F1135">
        <f>F1134+COUNTIF(전체당첨내역!$B1135:$G1135,5)</f>
        <v>143</v>
      </c>
      <c r="G1135">
        <f>G1134+COUNTIF(전체당첨내역!$B1135:$G1135,6)</f>
        <v>151</v>
      </c>
      <c r="H1135">
        <f>H1134+COUNTIF(전체당첨내역!$B1135:$G1135,7)</f>
        <v>154</v>
      </c>
      <c r="I1135">
        <f>I1134+COUNTIF(전체당첨내역!$B1135:$G1135,8)</f>
        <v>143</v>
      </c>
      <c r="J1135">
        <f>J1134+COUNTIF(전체당첨내역!$B1135:$G1135,9)</f>
        <v>120</v>
      </c>
      <c r="K1135">
        <f>K1134+COUNTIF(전체당첨내역!$B1135:$G1135,10)</f>
        <v>151</v>
      </c>
      <c r="L1135">
        <f>L1134+COUNTIF(전체당첨내역!$B1135:$G1135,11)</f>
        <v>154</v>
      </c>
      <c r="M1135">
        <f>M1134+COUNTIF(전체당첨내역!$B1135:$G1135,12)</f>
        <v>164</v>
      </c>
      <c r="N1135">
        <f>N1134+COUNTIF(전체당첨내역!$B1135:$G1135,13)</f>
        <v>164</v>
      </c>
      <c r="O1135">
        <f>O1134+COUNTIF(전체당첨내역!$B1135:$G1135,14)</f>
        <v>164</v>
      </c>
      <c r="P1135">
        <f>P1134+COUNTIF(전체당첨내역!$B1135:$G1135,15)</f>
        <v>150</v>
      </c>
      <c r="Q1135">
        <f>Q1134+COUNTIF(전체당첨내역!$B1135:$G1135,16)</f>
        <v>151</v>
      </c>
      <c r="R1135">
        <f>R1134+COUNTIF(전체당첨내역!$B1135:$G1135,17)</f>
        <v>159</v>
      </c>
      <c r="S1135">
        <f>S1134+COUNTIF(전체당첨내역!$B1135:$G1135,18)</f>
        <v>165</v>
      </c>
      <c r="T1135">
        <f>T1134+COUNTIF(전체당첨내역!$B1135:$G1135,19)</f>
        <v>155</v>
      </c>
      <c r="U1135">
        <f>U1134+COUNTIF(전체당첨내역!$B1135:$G1135,20)</f>
        <v>158</v>
      </c>
      <c r="V1135">
        <f>V1134+COUNTIF(전체당첨내역!$B1135:$G1135,21)</f>
        <v>154</v>
      </c>
      <c r="W1135">
        <f>W1134+COUNTIF(전체당첨내역!$B1135:$G1135,22)</f>
        <v>134</v>
      </c>
      <c r="X1135">
        <f>X1134+COUNTIF(전체당첨내역!$B1135:$G1135,23)</f>
        <v>136</v>
      </c>
      <c r="Y1135">
        <f>Y1134+COUNTIF(전체당첨내역!$B1135:$G1135,24)</f>
        <v>152</v>
      </c>
      <c r="Z1135">
        <f>Z1134+COUNTIF(전체당첨내역!$B1135:$G1135,25)</f>
        <v>140</v>
      </c>
      <c r="AA1135">
        <f>AA1134+COUNTIF(전체당첨내역!$B1135:$G1135,26)</f>
        <v>152</v>
      </c>
      <c r="AB1135">
        <f>AB1134+COUNTIF(전체당첨내역!$B1135:$G1135,27)</f>
        <v>160</v>
      </c>
      <c r="AC1135">
        <f>AC1134+COUNTIF(전체당첨내역!$B1135:$G1135,28)</f>
        <v>140</v>
      </c>
      <c r="AD1135">
        <f>AD1134+COUNTIF(전체당첨내역!$B1135:$G1135,29)</f>
        <v>141</v>
      </c>
      <c r="AE1135">
        <f>AE1134+COUNTIF(전체당첨내역!$B1135:$G1135,30)</f>
        <v>144</v>
      </c>
      <c r="AF1135">
        <f>AF1134+COUNTIF(전체당첨내역!$B1135:$G1135,31)</f>
        <v>153</v>
      </c>
      <c r="AG1135">
        <f>AG1134+COUNTIF(전체당첨내역!$B1135:$G1135,32)</f>
        <v>133</v>
      </c>
      <c r="AH1135">
        <f>AH1134+COUNTIF(전체당첨내역!$B1135:$G1135,33)</f>
        <v>161</v>
      </c>
      <c r="AI1135">
        <f>AI1134+COUNTIF(전체당첨내역!$B1135:$G1135,34)</f>
        <v>175</v>
      </c>
      <c r="AJ1135">
        <f>AJ1134+COUNTIF(전체당첨내역!$B1135:$G1135,35)</f>
        <v>148</v>
      </c>
      <c r="AK1135">
        <f>AK1134+COUNTIF(전체당첨내역!$B1135:$G1135,36)</f>
        <v>151</v>
      </c>
      <c r="AL1135">
        <f>AL1134+COUNTIF(전체당첨내역!$B1135:$G1135,37)</f>
        <v>156</v>
      </c>
      <c r="AM1135">
        <f>AM1134+COUNTIF(전체당첨내역!$B1135:$G1135,38)</f>
        <v>153</v>
      </c>
      <c r="AN1135">
        <f>AN1134+COUNTIF(전체당첨내역!$B1135:$G1135,39)</f>
        <v>153</v>
      </c>
      <c r="AO1135">
        <f>AO1134+COUNTIF(전체당첨내역!$B1135:$G1135,40)</f>
        <v>161</v>
      </c>
      <c r="AP1135">
        <f>AP1134+COUNTIF(전체당첨내역!$B1135:$G1135,41)</f>
        <v>139</v>
      </c>
      <c r="AQ1135">
        <f>AQ1134+COUNTIF(전체당첨내역!$B1135:$G1135,42)</f>
        <v>144</v>
      </c>
      <c r="AR1135">
        <f>AR1134+COUNTIF(전체당첨내역!$B1135:$G1135,43)</f>
        <v>157</v>
      </c>
      <c r="AS1135">
        <f>AS1134+COUNTIF(전체당첨내역!$B1135:$G1135,44)</f>
        <v>152</v>
      </c>
      <c r="AT1135">
        <f>AT1134+COUNTIF(전체당첨내역!$B1135:$G1135,45)</f>
        <v>163</v>
      </c>
    </row>
    <row r="1136" spans="1:46" ht="16.5" customHeight="1">
      <c r="A1136">
        <v>1135</v>
      </c>
      <c r="B1136">
        <f>B1135+COUNTIF(전체당첨내역!$B1136:$G1136,1)</f>
        <v>158</v>
      </c>
      <c r="C1136">
        <f>C1135+COUNTIF(전체당첨내역!$B1136:$G1136,2)</f>
        <v>144</v>
      </c>
      <c r="D1136">
        <f>D1135+COUNTIF(전체당첨내역!$B1136:$G1136,3)</f>
        <v>155</v>
      </c>
      <c r="E1136">
        <f>E1135+COUNTIF(전체당첨내역!$B1136:$G1136,4)</f>
        <v>150</v>
      </c>
      <c r="F1136">
        <f>F1135+COUNTIF(전체당첨내역!$B1136:$G1136,5)</f>
        <v>143</v>
      </c>
      <c r="G1136">
        <f>G1135+COUNTIF(전체당첨내역!$B1136:$G1136,6)</f>
        <v>152</v>
      </c>
      <c r="H1136">
        <f>H1135+COUNTIF(전체당첨내역!$B1136:$G1136,7)</f>
        <v>154</v>
      </c>
      <c r="I1136">
        <f>I1135+COUNTIF(전체당첨내역!$B1136:$G1136,8)</f>
        <v>143</v>
      </c>
      <c r="J1136">
        <f>J1135+COUNTIF(전체당첨내역!$B1136:$G1136,9)</f>
        <v>120</v>
      </c>
      <c r="K1136">
        <f>K1135+COUNTIF(전체당첨내역!$B1136:$G1136,10)</f>
        <v>151</v>
      </c>
      <c r="L1136">
        <f>L1135+COUNTIF(전체당첨내역!$B1136:$G1136,11)</f>
        <v>154</v>
      </c>
      <c r="M1136">
        <f>M1135+COUNTIF(전체당첨내역!$B1136:$G1136,12)</f>
        <v>164</v>
      </c>
      <c r="N1136">
        <f>N1135+COUNTIF(전체당첨내역!$B1136:$G1136,13)</f>
        <v>165</v>
      </c>
      <c r="O1136">
        <f>O1135+COUNTIF(전체당첨내역!$B1136:$G1136,14)</f>
        <v>164</v>
      </c>
      <c r="P1136">
        <f>P1135+COUNTIF(전체당첨내역!$B1136:$G1136,15)</f>
        <v>150</v>
      </c>
      <c r="Q1136">
        <f>Q1135+COUNTIF(전체당첨내역!$B1136:$G1136,16)</f>
        <v>151</v>
      </c>
      <c r="R1136">
        <f>R1135+COUNTIF(전체당첨내역!$B1136:$G1136,17)</f>
        <v>159</v>
      </c>
      <c r="S1136">
        <f>S1135+COUNTIF(전체당첨내역!$B1136:$G1136,18)</f>
        <v>165</v>
      </c>
      <c r="T1136">
        <f>T1135+COUNTIF(전체당첨내역!$B1136:$G1136,19)</f>
        <v>156</v>
      </c>
      <c r="U1136">
        <f>U1135+COUNTIF(전체당첨내역!$B1136:$G1136,20)</f>
        <v>158</v>
      </c>
      <c r="V1136">
        <f>V1135+COUNTIF(전체당첨내역!$B1136:$G1136,21)</f>
        <v>155</v>
      </c>
      <c r="W1136">
        <f>W1135+COUNTIF(전체당첨내역!$B1136:$G1136,22)</f>
        <v>134</v>
      </c>
      <c r="X1136">
        <f>X1135+COUNTIF(전체당첨내역!$B1136:$G1136,23)</f>
        <v>136</v>
      </c>
      <c r="Y1136">
        <f>Y1135+COUNTIF(전체당첨내역!$B1136:$G1136,24)</f>
        <v>152</v>
      </c>
      <c r="Z1136">
        <f>Z1135+COUNTIF(전체당첨내역!$B1136:$G1136,25)</f>
        <v>140</v>
      </c>
      <c r="AA1136">
        <f>AA1135+COUNTIF(전체당첨내역!$B1136:$G1136,26)</f>
        <v>152</v>
      </c>
      <c r="AB1136">
        <f>AB1135+COUNTIF(전체당첨내역!$B1136:$G1136,27)</f>
        <v>160</v>
      </c>
      <c r="AC1136">
        <f>AC1135+COUNTIF(전체당첨내역!$B1136:$G1136,28)</f>
        <v>140</v>
      </c>
      <c r="AD1136">
        <f>AD1135+COUNTIF(전체당첨내역!$B1136:$G1136,29)</f>
        <v>141</v>
      </c>
      <c r="AE1136">
        <f>AE1135+COUNTIF(전체당첨내역!$B1136:$G1136,30)</f>
        <v>144</v>
      </c>
      <c r="AF1136">
        <f>AF1135+COUNTIF(전체당첨내역!$B1136:$G1136,31)</f>
        <v>153</v>
      </c>
      <c r="AG1136">
        <f>AG1135+COUNTIF(전체당첨내역!$B1136:$G1136,32)</f>
        <v>133</v>
      </c>
      <c r="AH1136">
        <f>AH1135+COUNTIF(전체당첨내역!$B1136:$G1136,33)</f>
        <v>162</v>
      </c>
      <c r="AI1136">
        <f>AI1135+COUNTIF(전체당첨내역!$B1136:$G1136,34)</f>
        <v>175</v>
      </c>
      <c r="AJ1136">
        <f>AJ1135+COUNTIF(전체당첨내역!$B1136:$G1136,35)</f>
        <v>148</v>
      </c>
      <c r="AK1136">
        <f>AK1135+COUNTIF(전체당첨내역!$B1136:$G1136,36)</f>
        <v>151</v>
      </c>
      <c r="AL1136">
        <f>AL1135+COUNTIF(전체당첨내역!$B1136:$G1136,37)</f>
        <v>156</v>
      </c>
      <c r="AM1136">
        <f>AM1135+COUNTIF(전체당첨내역!$B1136:$G1136,38)</f>
        <v>153</v>
      </c>
      <c r="AN1136">
        <f>AN1135+COUNTIF(전체당첨내역!$B1136:$G1136,39)</f>
        <v>153</v>
      </c>
      <c r="AO1136">
        <f>AO1135+COUNTIF(전체당첨내역!$B1136:$G1136,40)</f>
        <v>161</v>
      </c>
      <c r="AP1136">
        <f>AP1135+COUNTIF(전체당첨내역!$B1136:$G1136,41)</f>
        <v>139</v>
      </c>
      <c r="AQ1136">
        <f>AQ1135+COUNTIF(전체당첨내역!$B1136:$G1136,42)</f>
        <v>144</v>
      </c>
      <c r="AR1136">
        <f>AR1135+COUNTIF(전체당첨내역!$B1136:$G1136,43)</f>
        <v>157</v>
      </c>
      <c r="AS1136">
        <f>AS1135+COUNTIF(전체당첨내역!$B1136:$G1136,44)</f>
        <v>152</v>
      </c>
      <c r="AT1136">
        <f>AT1135+COUNTIF(전체당첨내역!$B1136:$G1136,45)</f>
        <v>163</v>
      </c>
    </row>
    <row r="1137" spans="1:46" ht="16.5" customHeight="1">
      <c r="A1137">
        <v>1136</v>
      </c>
      <c r="B1137">
        <f>B1136+COUNTIF(전체당첨내역!$B1137:$G1137,1)</f>
        <v>158</v>
      </c>
      <c r="C1137">
        <f>C1136+COUNTIF(전체당첨내역!$B1137:$G1137,2)</f>
        <v>144</v>
      </c>
      <c r="D1137">
        <f>D1136+COUNTIF(전체당첨내역!$B1137:$G1137,3)</f>
        <v>155</v>
      </c>
      <c r="E1137">
        <f>E1136+COUNTIF(전체당첨내역!$B1137:$G1137,4)</f>
        <v>150</v>
      </c>
      <c r="F1137">
        <f>F1136+COUNTIF(전체당첨내역!$B1137:$G1137,5)</f>
        <v>143</v>
      </c>
      <c r="G1137">
        <f>G1136+COUNTIF(전체당첨내역!$B1137:$G1137,6)</f>
        <v>152</v>
      </c>
      <c r="H1137">
        <f>H1136+COUNTIF(전체당첨내역!$B1137:$G1137,7)</f>
        <v>154</v>
      </c>
      <c r="I1137">
        <f>I1136+COUNTIF(전체당첨내역!$B1137:$G1137,8)</f>
        <v>143</v>
      </c>
      <c r="J1137">
        <f>J1136+COUNTIF(전체당첨내역!$B1137:$G1137,9)</f>
        <v>120</v>
      </c>
      <c r="K1137">
        <f>K1136+COUNTIF(전체당첨내역!$B1137:$G1137,10)</f>
        <v>151</v>
      </c>
      <c r="L1137">
        <f>L1136+COUNTIF(전체당첨내역!$B1137:$G1137,11)</f>
        <v>154</v>
      </c>
      <c r="M1137">
        <f>M1136+COUNTIF(전체당첨내역!$B1137:$G1137,12)</f>
        <v>164</v>
      </c>
      <c r="N1137">
        <f>N1136+COUNTIF(전체당첨내역!$B1137:$G1137,13)</f>
        <v>165</v>
      </c>
      <c r="O1137">
        <f>O1136+COUNTIF(전체당첨내역!$B1137:$G1137,14)</f>
        <v>164</v>
      </c>
      <c r="P1137">
        <f>P1136+COUNTIF(전체당첨내역!$B1137:$G1137,15)</f>
        <v>150</v>
      </c>
      <c r="Q1137">
        <f>Q1136+COUNTIF(전체당첨내역!$B1137:$G1137,16)</f>
        <v>151</v>
      </c>
      <c r="R1137">
        <f>R1136+COUNTIF(전체당첨내역!$B1137:$G1137,17)</f>
        <v>159</v>
      </c>
      <c r="S1137">
        <f>S1136+COUNTIF(전체당첨내역!$B1137:$G1137,18)</f>
        <v>165</v>
      </c>
      <c r="T1137">
        <f>T1136+COUNTIF(전체당첨내역!$B1137:$G1137,19)</f>
        <v>156</v>
      </c>
      <c r="U1137">
        <f>U1136+COUNTIF(전체당첨내역!$B1137:$G1137,20)</f>
        <v>158</v>
      </c>
      <c r="V1137">
        <f>V1136+COUNTIF(전체당첨내역!$B1137:$G1137,21)</f>
        <v>156</v>
      </c>
      <c r="W1137">
        <f>W1136+COUNTIF(전체당첨내역!$B1137:$G1137,22)</f>
        <v>134</v>
      </c>
      <c r="X1137">
        <f>X1136+COUNTIF(전체당첨내역!$B1137:$G1137,23)</f>
        <v>136</v>
      </c>
      <c r="Y1137">
        <f>Y1136+COUNTIF(전체당첨내역!$B1137:$G1137,24)</f>
        <v>152</v>
      </c>
      <c r="Z1137">
        <f>Z1136+COUNTIF(전체당첨내역!$B1137:$G1137,25)</f>
        <v>140</v>
      </c>
      <c r="AA1137">
        <f>AA1136+COUNTIF(전체당첨내역!$B1137:$G1137,26)</f>
        <v>152</v>
      </c>
      <c r="AB1137">
        <f>AB1136+COUNTIF(전체당첨내역!$B1137:$G1137,27)</f>
        <v>160</v>
      </c>
      <c r="AC1137">
        <f>AC1136+COUNTIF(전체당첨내역!$B1137:$G1137,28)</f>
        <v>140</v>
      </c>
      <c r="AD1137">
        <f>AD1136+COUNTIF(전체당첨내역!$B1137:$G1137,29)</f>
        <v>141</v>
      </c>
      <c r="AE1137">
        <f>AE1136+COUNTIF(전체당첨내역!$B1137:$G1137,30)</f>
        <v>144</v>
      </c>
      <c r="AF1137">
        <f>AF1136+COUNTIF(전체당첨내역!$B1137:$G1137,31)</f>
        <v>153</v>
      </c>
      <c r="AG1137">
        <f>AG1136+COUNTIF(전체당첨내역!$B1137:$G1137,32)</f>
        <v>133</v>
      </c>
      <c r="AH1137">
        <f>AH1136+COUNTIF(전체당첨내역!$B1137:$G1137,33)</f>
        <v>163</v>
      </c>
      <c r="AI1137">
        <f>AI1136+COUNTIF(전체당첨내역!$B1137:$G1137,34)</f>
        <v>175</v>
      </c>
      <c r="AJ1137">
        <f>AJ1136+COUNTIF(전체당첨내역!$B1137:$G1137,35)</f>
        <v>149</v>
      </c>
      <c r="AK1137">
        <f>AK1136+COUNTIF(전체당첨내역!$B1137:$G1137,36)</f>
        <v>151</v>
      </c>
      <c r="AL1137">
        <f>AL1136+COUNTIF(전체당첨내역!$B1137:$G1137,37)</f>
        <v>156</v>
      </c>
      <c r="AM1137">
        <f>AM1136+COUNTIF(전체당첨내역!$B1137:$G1137,38)</f>
        <v>154</v>
      </c>
      <c r="AN1137">
        <f>AN1136+COUNTIF(전체당첨내역!$B1137:$G1137,39)</f>
        <v>153</v>
      </c>
      <c r="AO1137">
        <f>AO1136+COUNTIF(전체당첨내역!$B1137:$G1137,40)</f>
        <v>161</v>
      </c>
      <c r="AP1137">
        <f>AP1136+COUNTIF(전체당첨내역!$B1137:$G1137,41)</f>
        <v>139</v>
      </c>
      <c r="AQ1137">
        <f>AQ1136+COUNTIF(전체당첨내역!$B1137:$G1137,42)</f>
        <v>145</v>
      </c>
      <c r="AR1137">
        <f>AR1136+COUNTIF(전체당첨내역!$B1137:$G1137,43)</f>
        <v>157</v>
      </c>
      <c r="AS1137">
        <f>AS1136+COUNTIF(전체당첨내역!$B1137:$G1137,44)</f>
        <v>153</v>
      </c>
      <c r="AT1137">
        <f>AT1136+COUNTIF(전체당첨내역!$B1137:$G1137,45)</f>
        <v>163</v>
      </c>
    </row>
    <row r="1138" spans="1:46" ht="16.5" customHeight="1">
      <c r="A1138">
        <v>1137</v>
      </c>
      <c r="B1138">
        <f>B1137+COUNTIF(전체당첨내역!$B1138:$G1138,1)</f>
        <v>158</v>
      </c>
      <c r="C1138">
        <f>C1137+COUNTIF(전체당첨내역!$B1138:$G1138,2)</f>
        <v>144</v>
      </c>
      <c r="D1138">
        <f>D1137+COUNTIF(전체당첨내역!$B1138:$G1138,3)</f>
        <v>155</v>
      </c>
      <c r="E1138">
        <f>E1137+COUNTIF(전체당첨내역!$B1138:$G1138,4)</f>
        <v>151</v>
      </c>
      <c r="F1138">
        <f>F1137+COUNTIF(전체당첨내역!$B1138:$G1138,5)</f>
        <v>143</v>
      </c>
      <c r="G1138">
        <f>G1137+COUNTIF(전체당첨내역!$B1138:$G1138,6)</f>
        <v>152</v>
      </c>
      <c r="H1138">
        <f>H1137+COUNTIF(전체당첨내역!$B1138:$G1138,7)</f>
        <v>154</v>
      </c>
      <c r="I1138">
        <f>I1137+COUNTIF(전체당첨내역!$B1138:$G1138,8)</f>
        <v>143</v>
      </c>
      <c r="J1138">
        <f>J1137+COUNTIF(전체당첨내역!$B1138:$G1138,9)</f>
        <v>121</v>
      </c>
      <c r="K1138">
        <f>K1137+COUNTIF(전체당첨내역!$B1138:$G1138,10)</f>
        <v>151</v>
      </c>
      <c r="L1138">
        <f>L1137+COUNTIF(전체당첨내역!$B1138:$G1138,11)</f>
        <v>154</v>
      </c>
      <c r="M1138">
        <f>M1137+COUNTIF(전체당첨내역!$B1138:$G1138,12)</f>
        <v>165</v>
      </c>
      <c r="N1138">
        <f>N1137+COUNTIF(전체당첨내역!$B1138:$G1138,13)</f>
        <v>165</v>
      </c>
      <c r="O1138">
        <f>O1137+COUNTIF(전체당첨내역!$B1138:$G1138,14)</f>
        <v>164</v>
      </c>
      <c r="P1138">
        <f>P1137+COUNTIF(전체당첨내역!$B1138:$G1138,15)</f>
        <v>151</v>
      </c>
      <c r="Q1138">
        <f>Q1137+COUNTIF(전체당첨내역!$B1138:$G1138,16)</f>
        <v>151</v>
      </c>
      <c r="R1138">
        <f>R1137+COUNTIF(전체당첨내역!$B1138:$G1138,17)</f>
        <v>159</v>
      </c>
      <c r="S1138">
        <f>S1137+COUNTIF(전체당첨내역!$B1138:$G1138,18)</f>
        <v>165</v>
      </c>
      <c r="T1138">
        <f>T1137+COUNTIF(전체당첨내역!$B1138:$G1138,19)</f>
        <v>156</v>
      </c>
      <c r="U1138">
        <f>U1137+COUNTIF(전체당첨내역!$B1138:$G1138,20)</f>
        <v>158</v>
      </c>
      <c r="V1138">
        <f>V1137+COUNTIF(전체당첨내역!$B1138:$G1138,21)</f>
        <v>156</v>
      </c>
      <c r="W1138">
        <f>W1137+COUNTIF(전체당첨내역!$B1138:$G1138,22)</f>
        <v>134</v>
      </c>
      <c r="X1138">
        <f>X1137+COUNTIF(전체당첨내역!$B1138:$G1138,23)</f>
        <v>136</v>
      </c>
      <c r="Y1138">
        <f>Y1137+COUNTIF(전체당첨내역!$B1138:$G1138,24)</f>
        <v>152</v>
      </c>
      <c r="Z1138">
        <f>Z1137+COUNTIF(전체당첨내역!$B1138:$G1138,25)</f>
        <v>140</v>
      </c>
      <c r="AA1138">
        <f>AA1137+COUNTIF(전체당첨내역!$B1138:$G1138,26)</f>
        <v>152</v>
      </c>
      <c r="AB1138">
        <f>AB1137+COUNTIF(전체당첨내역!$B1138:$G1138,27)</f>
        <v>160</v>
      </c>
      <c r="AC1138">
        <f>AC1137+COUNTIF(전체당첨내역!$B1138:$G1138,28)</f>
        <v>140</v>
      </c>
      <c r="AD1138">
        <f>AD1137+COUNTIF(전체당첨내역!$B1138:$G1138,29)</f>
        <v>141</v>
      </c>
      <c r="AE1138">
        <f>AE1137+COUNTIF(전체당첨내역!$B1138:$G1138,30)</f>
        <v>144</v>
      </c>
      <c r="AF1138">
        <f>AF1137+COUNTIF(전체당첨내역!$B1138:$G1138,31)</f>
        <v>153</v>
      </c>
      <c r="AG1138">
        <f>AG1137+COUNTIF(전체당첨내역!$B1138:$G1138,32)</f>
        <v>133</v>
      </c>
      <c r="AH1138">
        <f>AH1137+COUNTIF(전체당첨내역!$B1138:$G1138,33)</f>
        <v>164</v>
      </c>
      <c r="AI1138">
        <f>AI1137+COUNTIF(전체당첨내역!$B1138:$G1138,34)</f>
        <v>175</v>
      </c>
      <c r="AJ1138">
        <f>AJ1137+COUNTIF(전체당첨내역!$B1138:$G1138,35)</f>
        <v>149</v>
      </c>
      <c r="AK1138">
        <f>AK1137+COUNTIF(전체당첨내역!$B1138:$G1138,36)</f>
        <v>151</v>
      </c>
      <c r="AL1138">
        <f>AL1137+COUNTIF(전체당첨내역!$B1138:$G1138,37)</f>
        <v>156</v>
      </c>
      <c r="AM1138">
        <f>AM1137+COUNTIF(전체당첨내역!$B1138:$G1138,38)</f>
        <v>154</v>
      </c>
      <c r="AN1138">
        <f>AN1137+COUNTIF(전체당첨내역!$B1138:$G1138,39)</f>
        <v>153</v>
      </c>
      <c r="AO1138">
        <f>AO1137+COUNTIF(전체당첨내역!$B1138:$G1138,40)</f>
        <v>161</v>
      </c>
      <c r="AP1138">
        <f>AP1137+COUNTIF(전체당첨내역!$B1138:$G1138,41)</f>
        <v>139</v>
      </c>
      <c r="AQ1138">
        <f>AQ1137+COUNTIF(전체당첨내역!$B1138:$G1138,42)</f>
        <v>145</v>
      </c>
      <c r="AR1138">
        <f>AR1137+COUNTIF(전체당첨내역!$B1138:$G1138,43)</f>
        <v>157</v>
      </c>
      <c r="AS1138">
        <f>AS1137+COUNTIF(전체당첨내역!$B1138:$G1138,44)</f>
        <v>153</v>
      </c>
      <c r="AT1138">
        <f>AT1137+COUNTIF(전체당첨내역!$B1138:$G1138,45)</f>
        <v>164</v>
      </c>
    </row>
    <row r="1139" spans="1:46" ht="16.5" customHeight="1">
      <c r="A1139">
        <v>1138</v>
      </c>
      <c r="B1139">
        <f>B1138+COUNTIF(전체당첨내역!$B1139:$G1139,1)</f>
        <v>158</v>
      </c>
      <c r="C1139">
        <f>C1138+COUNTIF(전체당첨내역!$B1139:$G1139,2)</f>
        <v>144</v>
      </c>
      <c r="D1139">
        <f>D1138+COUNTIF(전체당첨내역!$B1139:$G1139,3)</f>
        <v>155</v>
      </c>
      <c r="E1139">
        <f>E1138+COUNTIF(전체당첨내역!$B1139:$G1139,4)</f>
        <v>151</v>
      </c>
      <c r="F1139">
        <f>F1138+COUNTIF(전체당첨내역!$B1139:$G1139,5)</f>
        <v>143</v>
      </c>
      <c r="G1139">
        <f>G1138+COUNTIF(전체당첨내역!$B1139:$G1139,6)</f>
        <v>152</v>
      </c>
      <c r="H1139">
        <f>H1138+COUNTIF(전체당첨내역!$B1139:$G1139,7)</f>
        <v>154</v>
      </c>
      <c r="I1139">
        <f>I1138+COUNTIF(전체당첨내역!$B1139:$G1139,8)</f>
        <v>143</v>
      </c>
      <c r="J1139">
        <f>J1138+COUNTIF(전체당첨내역!$B1139:$G1139,9)</f>
        <v>121</v>
      </c>
      <c r="K1139">
        <f>K1138+COUNTIF(전체당첨내역!$B1139:$G1139,10)</f>
        <v>151</v>
      </c>
      <c r="L1139">
        <f>L1138+COUNTIF(전체당첨내역!$B1139:$G1139,11)</f>
        <v>154</v>
      </c>
      <c r="M1139">
        <f>M1138+COUNTIF(전체당첨내역!$B1139:$G1139,12)</f>
        <v>165</v>
      </c>
      <c r="N1139">
        <f>N1138+COUNTIF(전체당첨내역!$B1139:$G1139,13)</f>
        <v>165</v>
      </c>
      <c r="O1139">
        <f>O1138+COUNTIF(전체당첨내역!$B1139:$G1139,14)</f>
        <v>165</v>
      </c>
      <c r="P1139">
        <f>P1138+COUNTIF(전체당첨내역!$B1139:$G1139,15)</f>
        <v>151</v>
      </c>
      <c r="Q1139">
        <f>Q1138+COUNTIF(전체당첨내역!$B1139:$G1139,16)</f>
        <v>152</v>
      </c>
      <c r="R1139">
        <f>R1138+COUNTIF(전체당첨내역!$B1139:$G1139,17)</f>
        <v>159</v>
      </c>
      <c r="S1139">
        <f>S1138+COUNTIF(전체당첨내역!$B1139:$G1139,18)</f>
        <v>165</v>
      </c>
      <c r="T1139">
        <f>T1138+COUNTIF(전체당첨내역!$B1139:$G1139,19)</f>
        <v>157</v>
      </c>
      <c r="U1139">
        <f>U1138+COUNTIF(전체당첨내역!$B1139:$G1139,20)</f>
        <v>159</v>
      </c>
      <c r="V1139">
        <f>V1138+COUNTIF(전체당첨내역!$B1139:$G1139,21)</f>
        <v>156</v>
      </c>
      <c r="W1139">
        <f>W1138+COUNTIF(전체당첨내역!$B1139:$G1139,22)</f>
        <v>134</v>
      </c>
      <c r="X1139">
        <f>X1138+COUNTIF(전체당첨내역!$B1139:$G1139,23)</f>
        <v>136</v>
      </c>
      <c r="Y1139">
        <f>Y1138+COUNTIF(전체당첨내역!$B1139:$G1139,24)</f>
        <v>152</v>
      </c>
      <c r="Z1139">
        <f>Z1138+COUNTIF(전체당첨내역!$B1139:$G1139,25)</f>
        <v>140</v>
      </c>
      <c r="AA1139">
        <f>AA1138+COUNTIF(전체당첨내역!$B1139:$G1139,26)</f>
        <v>152</v>
      </c>
      <c r="AB1139">
        <f>AB1138+COUNTIF(전체당첨내역!$B1139:$G1139,27)</f>
        <v>160</v>
      </c>
      <c r="AC1139">
        <f>AC1138+COUNTIF(전체당첨내역!$B1139:$G1139,28)</f>
        <v>140</v>
      </c>
      <c r="AD1139">
        <f>AD1138+COUNTIF(전체당첨내역!$B1139:$G1139,29)</f>
        <v>142</v>
      </c>
      <c r="AE1139">
        <f>AE1138+COUNTIF(전체당첨내역!$B1139:$G1139,30)</f>
        <v>144</v>
      </c>
      <c r="AF1139">
        <f>AF1138+COUNTIF(전체당첨내역!$B1139:$G1139,31)</f>
        <v>153</v>
      </c>
      <c r="AG1139">
        <f>AG1138+COUNTIF(전체당첨내역!$B1139:$G1139,32)</f>
        <v>133</v>
      </c>
      <c r="AH1139">
        <f>AH1138+COUNTIF(전체당첨내역!$B1139:$G1139,33)</f>
        <v>164</v>
      </c>
      <c r="AI1139">
        <f>AI1138+COUNTIF(전체당첨내역!$B1139:$G1139,34)</f>
        <v>176</v>
      </c>
      <c r="AJ1139">
        <f>AJ1138+COUNTIF(전체당첨내역!$B1139:$G1139,35)</f>
        <v>149</v>
      </c>
      <c r="AK1139">
        <f>AK1138+COUNTIF(전체당첨내역!$B1139:$G1139,36)</f>
        <v>151</v>
      </c>
      <c r="AL1139">
        <f>AL1138+COUNTIF(전체당첨내역!$B1139:$G1139,37)</f>
        <v>156</v>
      </c>
      <c r="AM1139">
        <f>AM1138+COUNTIF(전체당첨내역!$B1139:$G1139,38)</f>
        <v>154</v>
      </c>
      <c r="AN1139">
        <f>AN1138+COUNTIF(전체당첨내역!$B1139:$G1139,39)</f>
        <v>153</v>
      </c>
      <c r="AO1139">
        <f>AO1138+COUNTIF(전체당첨내역!$B1139:$G1139,40)</f>
        <v>161</v>
      </c>
      <c r="AP1139">
        <f>AP1138+COUNTIF(전체당첨내역!$B1139:$G1139,41)</f>
        <v>139</v>
      </c>
      <c r="AQ1139">
        <f>AQ1138+COUNTIF(전체당첨내역!$B1139:$G1139,42)</f>
        <v>145</v>
      </c>
      <c r="AR1139">
        <f>AR1138+COUNTIF(전체당첨내역!$B1139:$G1139,43)</f>
        <v>157</v>
      </c>
      <c r="AS1139">
        <f>AS1138+COUNTIF(전체당첨내역!$B1139:$G1139,44)</f>
        <v>153</v>
      </c>
      <c r="AT1139">
        <f>AT1138+COUNTIF(전체당첨내역!$B1139:$G1139,45)</f>
        <v>164</v>
      </c>
    </row>
    <row r="1140" spans="1:46" ht="16.5" customHeight="1">
      <c r="A1140">
        <v>1139</v>
      </c>
      <c r="B1140">
        <f>B1139+COUNTIF(전체당첨내역!$B1140:$G1140,1)</f>
        <v>158</v>
      </c>
      <c r="C1140">
        <f>C1139+COUNTIF(전체당첨내역!$B1140:$G1140,2)</f>
        <v>144</v>
      </c>
      <c r="D1140">
        <f>D1139+COUNTIF(전체당첨내역!$B1140:$G1140,3)</f>
        <v>155</v>
      </c>
      <c r="E1140">
        <f>E1139+COUNTIF(전체당첨내역!$B1140:$G1140,4)</f>
        <v>151</v>
      </c>
      <c r="F1140">
        <f>F1139+COUNTIF(전체당첨내역!$B1140:$G1140,5)</f>
        <v>144</v>
      </c>
      <c r="G1140">
        <f>G1139+COUNTIF(전체당첨내역!$B1140:$G1140,6)</f>
        <v>152</v>
      </c>
      <c r="H1140">
        <f>H1139+COUNTIF(전체당첨내역!$B1140:$G1140,7)</f>
        <v>154</v>
      </c>
      <c r="I1140">
        <f>I1139+COUNTIF(전체당첨내역!$B1140:$G1140,8)</f>
        <v>143</v>
      </c>
      <c r="J1140">
        <f>J1139+COUNTIF(전체당첨내역!$B1140:$G1140,9)</f>
        <v>121</v>
      </c>
      <c r="K1140">
        <f>K1139+COUNTIF(전체당첨내역!$B1140:$G1140,10)</f>
        <v>151</v>
      </c>
      <c r="L1140">
        <f>L1139+COUNTIF(전체당첨내역!$B1140:$G1140,11)</f>
        <v>154</v>
      </c>
      <c r="M1140">
        <f>M1139+COUNTIF(전체당첨내역!$B1140:$G1140,12)</f>
        <v>166</v>
      </c>
      <c r="N1140">
        <f>N1139+COUNTIF(전체당첨내역!$B1140:$G1140,13)</f>
        <v>165</v>
      </c>
      <c r="O1140">
        <f>O1139+COUNTIF(전체당첨내역!$B1140:$G1140,14)</f>
        <v>165</v>
      </c>
      <c r="P1140">
        <f>P1139+COUNTIF(전체당첨내역!$B1140:$G1140,15)</f>
        <v>152</v>
      </c>
      <c r="Q1140">
        <f>Q1139+COUNTIF(전체당첨내역!$B1140:$G1140,16)</f>
        <v>152</v>
      </c>
      <c r="R1140">
        <f>R1139+COUNTIF(전체당첨내역!$B1140:$G1140,17)</f>
        <v>159</v>
      </c>
      <c r="S1140">
        <f>S1139+COUNTIF(전체당첨내역!$B1140:$G1140,18)</f>
        <v>165</v>
      </c>
      <c r="T1140">
        <f>T1139+COUNTIF(전체당첨내역!$B1140:$G1140,19)</f>
        <v>157</v>
      </c>
      <c r="U1140">
        <f>U1139+COUNTIF(전체당첨내역!$B1140:$G1140,20)</f>
        <v>159</v>
      </c>
      <c r="V1140">
        <f>V1139+COUNTIF(전체당첨내역!$B1140:$G1140,21)</f>
        <v>156</v>
      </c>
      <c r="W1140">
        <f>W1139+COUNTIF(전체당첨내역!$B1140:$G1140,22)</f>
        <v>134</v>
      </c>
      <c r="X1140">
        <f>X1139+COUNTIF(전체당첨내역!$B1140:$G1140,23)</f>
        <v>136</v>
      </c>
      <c r="Y1140">
        <f>Y1139+COUNTIF(전체당첨내역!$B1140:$G1140,24)</f>
        <v>152</v>
      </c>
      <c r="Z1140">
        <f>Z1139+COUNTIF(전체당첨내역!$B1140:$G1140,25)</f>
        <v>140</v>
      </c>
      <c r="AA1140">
        <f>AA1139+COUNTIF(전체당첨내역!$B1140:$G1140,26)</f>
        <v>152</v>
      </c>
      <c r="AB1140">
        <f>AB1139+COUNTIF(전체당첨내역!$B1140:$G1140,27)</f>
        <v>160</v>
      </c>
      <c r="AC1140">
        <f>AC1139+COUNTIF(전체당첨내역!$B1140:$G1140,28)</f>
        <v>140</v>
      </c>
      <c r="AD1140">
        <f>AD1139+COUNTIF(전체당첨내역!$B1140:$G1140,29)</f>
        <v>142</v>
      </c>
      <c r="AE1140">
        <f>AE1139+COUNTIF(전체당첨내역!$B1140:$G1140,30)</f>
        <v>145</v>
      </c>
      <c r="AF1140">
        <f>AF1139+COUNTIF(전체당첨내역!$B1140:$G1140,31)</f>
        <v>153</v>
      </c>
      <c r="AG1140">
        <f>AG1139+COUNTIF(전체당첨내역!$B1140:$G1140,32)</f>
        <v>133</v>
      </c>
      <c r="AH1140">
        <f>AH1139+COUNTIF(전체당첨내역!$B1140:$G1140,33)</f>
        <v>164</v>
      </c>
      <c r="AI1140">
        <f>AI1139+COUNTIF(전체당첨내역!$B1140:$G1140,34)</f>
        <v>176</v>
      </c>
      <c r="AJ1140">
        <f>AJ1139+COUNTIF(전체당첨내역!$B1140:$G1140,35)</f>
        <v>149</v>
      </c>
      <c r="AK1140">
        <f>AK1139+COUNTIF(전체당첨내역!$B1140:$G1140,36)</f>
        <v>151</v>
      </c>
      <c r="AL1140">
        <f>AL1139+COUNTIF(전체당첨내역!$B1140:$G1140,37)</f>
        <v>157</v>
      </c>
      <c r="AM1140">
        <f>AM1139+COUNTIF(전체당첨내역!$B1140:$G1140,38)</f>
        <v>154</v>
      </c>
      <c r="AN1140">
        <f>AN1139+COUNTIF(전체당첨내역!$B1140:$G1140,39)</f>
        <v>153</v>
      </c>
      <c r="AO1140">
        <f>AO1139+COUNTIF(전체당첨내역!$B1140:$G1140,40)</f>
        <v>162</v>
      </c>
      <c r="AP1140">
        <f>AP1139+COUNTIF(전체당첨내역!$B1140:$G1140,41)</f>
        <v>139</v>
      </c>
      <c r="AQ1140">
        <f>AQ1139+COUNTIF(전체당첨내역!$B1140:$G1140,42)</f>
        <v>145</v>
      </c>
      <c r="AR1140">
        <f>AR1139+COUNTIF(전체당첨내역!$B1140:$G1140,43)</f>
        <v>157</v>
      </c>
      <c r="AS1140">
        <f>AS1139+COUNTIF(전체당첨내역!$B1140:$G1140,44)</f>
        <v>153</v>
      </c>
      <c r="AT1140">
        <f>AT1139+COUNTIF(전체당첨내역!$B1140:$G1140,45)</f>
        <v>164</v>
      </c>
    </row>
    <row r="1141" spans="1:46" ht="16.5" customHeight="1">
      <c r="A1141">
        <v>1140</v>
      </c>
      <c r="B1141">
        <f>B1140+COUNTIF(전체당첨내역!$B1141:$G1141,1)</f>
        <v>158</v>
      </c>
      <c r="C1141">
        <f>C1140+COUNTIF(전체당첨내역!$B1141:$G1141,2)</f>
        <v>144</v>
      </c>
      <c r="D1141">
        <f>D1140+COUNTIF(전체당첨내역!$B1141:$G1141,3)</f>
        <v>155</v>
      </c>
      <c r="E1141">
        <f>E1140+COUNTIF(전체당첨내역!$B1141:$G1141,4)</f>
        <v>151</v>
      </c>
      <c r="F1141">
        <f>F1140+COUNTIF(전체당첨내역!$B1141:$G1141,5)</f>
        <v>144</v>
      </c>
      <c r="G1141">
        <f>G1140+COUNTIF(전체당첨내역!$B1141:$G1141,6)</f>
        <v>152</v>
      </c>
      <c r="H1141">
        <f>H1140+COUNTIF(전체당첨내역!$B1141:$G1141,7)</f>
        <v>155</v>
      </c>
      <c r="I1141">
        <f>I1140+COUNTIF(전체당첨내역!$B1141:$G1141,8)</f>
        <v>143</v>
      </c>
      <c r="J1141">
        <f>J1140+COUNTIF(전체당첨내역!$B1141:$G1141,9)</f>
        <v>121</v>
      </c>
      <c r="K1141">
        <f>K1140+COUNTIF(전체당첨내역!$B1141:$G1141,10)</f>
        <v>152</v>
      </c>
      <c r="L1141">
        <f>L1140+COUNTIF(전체당첨내역!$B1141:$G1141,11)</f>
        <v>154</v>
      </c>
      <c r="M1141">
        <f>M1140+COUNTIF(전체당첨내역!$B1141:$G1141,12)</f>
        <v>166</v>
      </c>
      <c r="N1141">
        <f>N1140+COUNTIF(전체당첨내역!$B1141:$G1141,13)</f>
        <v>165</v>
      </c>
      <c r="O1141">
        <f>O1140+COUNTIF(전체당첨내역!$B1141:$G1141,14)</f>
        <v>165</v>
      </c>
      <c r="P1141">
        <f>P1140+COUNTIF(전체당첨내역!$B1141:$G1141,15)</f>
        <v>152</v>
      </c>
      <c r="Q1141">
        <f>Q1140+COUNTIF(전체당첨내역!$B1141:$G1141,16)</f>
        <v>152</v>
      </c>
      <c r="R1141">
        <f>R1140+COUNTIF(전체당첨내역!$B1141:$G1141,17)</f>
        <v>159</v>
      </c>
      <c r="S1141">
        <f>S1140+COUNTIF(전체당첨내역!$B1141:$G1141,18)</f>
        <v>165</v>
      </c>
      <c r="T1141">
        <f>T1140+COUNTIF(전체당첨내역!$B1141:$G1141,19)</f>
        <v>157</v>
      </c>
      <c r="U1141">
        <f>U1140+COUNTIF(전체당첨내역!$B1141:$G1141,20)</f>
        <v>159</v>
      </c>
      <c r="V1141">
        <f>V1140+COUNTIF(전체당첨내역!$B1141:$G1141,21)</f>
        <v>156</v>
      </c>
      <c r="W1141">
        <f>W1140+COUNTIF(전체당첨내역!$B1141:$G1141,22)</f>
        <v>135</v>
      </c>
      <c r="X1141">
        <f>X1140+COUNTIF(전체당첨내역!$B1141:$G1141,23)</f>
        <v>136</v>
      </c>
      <c r="Y1141">
        <f>Y1140+COUNTIF(전체당첨내역!$B1141:$G1141,24)</f>
        <v>152</v>
      </c>
      <c r="Z1141">
        <f>Z1140+COUNTIF(전체당첨내역!$B1141:$G1141,25)</f>
        <v>140</v>
      </c>
      <c r="AA1141">
        <f>AA1140+COUNTIF(전체당첨내역!$B1141:$G1141,26)</f>
        <v>152</v>
      </c>
      <c r="AB1141">
        <f>AB1140+COUNTIF(전체당첨내역!$B1141:$G1141,27)</f>
        <v>160</v>
      </c>
      <c r="AC1141">
        <f>AC1140+COUNTIF(전체당첨내역!$B1141:$G1141,28)</f>
        <v>140</v>
      </c>
      <c r="AD1141">
        <f>AD1140+COUNTIF(전체당첨내역!$B1141:$G1141,29)</f>
        <v>143</v>
      </c>
      <c r="AE1141">
        <f>AE1140+COUNTIF(전체당첨내역!$B1141:$G1141,30)</f>
        <v>145</v>
      </c>
      <c r="AF1141">
        <f>AF1140+COUNTIF(전체당첨내역!$B1141:$G1141,31)</f>
        <v>154</v>
      </c>
      <c r="AG1141">
        <f>AG1140+COUNTIF(전체당첨내역!$B1141:$G1141,32)</f>
        <v>133</v>
      </c>
      <c r="AH1141">
        <f>AH1140+COUNTIF(전체당첨내역!$B1141:$G1141,33)</f>
        <v>164</v>
      </c>
      <c r="AI1141">
        <f>AI1140+COUNTIF(전체당첨내역!$B1141:$G1141,34)</f>
        <v>176</v>
      </c>
      <c r="AJ1141">
        <f>AJ1140+COUNTIF(전체당첨내역!$B1141:$G1141,35)</f>
        <v>149</v>
      </c>
      <c r="AK1141">
        <f>AK1140+COUNTIF(전체당첨내역!$B1141:$G1141,36)</f>
        <v>151</v>
      </c>
      <c r="AL1141">
        <f>AL1140+COUNTIF(전체당첨내역!$B1141:$G1141,37)</f>
        <v>157</v>
      </c>
      <c r="AM1141">
        <f>AM1140+COUNTIF(전체당첨내역!$B1141:$G1141,38)</f>
        <v>155</v>
      </c>
      <c r="AN1141">
        <f>AN1140+COUNTIF(전체당첨내역!$B1141:$G1141,39)</f>
        <v>153</v>
      </c>
      <c r="AO1141">
        <f>AO1140+COUNTIF(전체당첨내역!$B1141:$G1141,40)</f>
        <v>162</v>
      </c>
      <c r="AP1141">
        <f>AP1140+COUNTIF(전체당첨내역!$B1141:$G1141,41)</f>
        <v>139</v>
      </c>
      <c r="AQ1141">
        <f>AQ1140+COUNTIF(전체당첨내역!$B1141:$G1141,42)</f>
        <v>145</v>
      </c>
      <c r="AR1141">
        <f>AR1140+COUNTIF(전체당첨내역!$B1141:$G1141,43)</f>
        <v>157</v>
      </c>
      <c r="AS1141">
        <f>AS1140+COUNTIF(전체당첨내역!$B1141:$G1141,44)</f>
        <v>153</v>
      </c>
      <c r="AT1141">
        <f>AT1140+COUNTIF(전체당첨내역!$B1141:$G1141,45)</f>
        <v>164</v>
      </c>
    </row>
    <row r="1142" spans="1:46" ht="16.5" customHeight="1">
      <c r="A1142">
        <v>1141</v>
      </c>
      <c r="B1142">
        <f>B1141+COUNTIF(전체당첨내역!$B1142:$G1142,1)</f>
        <v>158</v>
      </c>
      <c r="C1142">
        <f>C1141+COUNTIF(전체당첨내역!$B1142:$G1142,2)</f>
        <v>144</v>
      </c>
      <c r="D1142">
        <f>D1141+COUNTIF(전체당첨내역!$B1142:$G1142,3)</f>
        <v>155</v>
      </c>
      <c r="E1142">
        <f>E1141+COUNTIF(전체당첨내역!$B1142:$G1142,4)</f>
        <v>151</v>
      </c>
      <c r="F1142">
        <f>F1141+COUNTIF(전체당첨내역!$B1142:$G1142,5)</f>
        <v>144</v>
      </c>
      <c r="G1142">
        <f>G1141+COUNTIF(전체당첨내역!$B1142:$G1142,6)</f>
        <v>152</v>
      </c>
      <c r="H1142">
        <f>H1141+COUNTIF(전체당첨내역!$B1142:$G1142,7)</f>
        <v>156</v>
      </c>
      <c r="I1142">
        <f>I1141+COUNTIF(전체당첨내역!$B1142:$G1142,8)</f>
        <v>143</v>
      </c>
      <c r="J1142">
        <f>J1141+COUNTIF(전체당첨내역!$B1142:$G1142,9)</f>
        <v>121</v>
      </c>
      <c r="K1142">
        <f>K1141+COUNTIF(전체당첨내역!$B1142:$G1142,10)</f>
        <v>152</v>
      </c>
      <c r="L1142">
        <f>L1141+COUNTIF(전체당첨내역!$B1142:$G1142,11)</f>
        <v>155</v>
      </c>
      <c r="M1142">
        <f>M1141+COUNTIF(전체당첨내역!$B1142:$G1142,12)</f>
        <v>167</v>
      </c>
      <c r="N1142">
        <f>N1141+COUNTIF(전체당첨내역!$B1142:$G1142,13)</f>
        <v>165</v>
      </c>
      <c r="O1142">
        <f>O1141+COUNTIF(전체당첨내역!$B1142:$G1142,14)</f>
        <v>165</v>
      </c>
      <c r="P1142">
        <f>P1141+COUNTIF(전체당첨내역!$B1142:$G1142,15)</f>
        <v>152</v>
      </c>
      <c r="Q1142">
        <f>Q1141+COUNTIF(전체당첨내역!$B1142:$G1142,16)</f>
        <v>152</v>
      </c>
      <c r="R1142">
        <f>R1141+COUNTIF(전체당첨내역!$B1142:$G1142,17)</f>
        <v>159</v>
      </c>
      <c r="S1142">
        <f>S1141+COUNTIF(전체당첨내역!$B1142:$G1142,18)</f>
        <v>165</v>
      </c>
      <c r="T1142">
        <f>T1141+COUNTIF(전체당첨내역!$B1142:$G1142,19)</f>
        <v>157</v>
      </c>
      <c r="U1142">
        <f>U1141+COUNTIF(전체당첨내역!$B1142:$G1142,20)</f>
        <v>159</v>
      </c>
      <c r="V1142">
        <f>V1141+COUNTIF(전체당첨내역!$B1142:$G1142,21)</f>
        <v>157</v>
      </c>
      <c r="W1142">
        <f>W1141+COUNTIF(전체당첨내역!$B1142:$G1142,22)</f>
        <v>135</v>
      </c>
      <c r="X1142">
        <f>X1141+COUNTIF(전체당첨내역!$B1142:$G1142,23)</f>
        <v>136</v>
      </c>
      <c r="Y1142">
        <f>Y1141+COUNTIF(전체당첨내역!$B1142:$G1142,24)</f>
        <v>152</v>
      </c>
      <c r="Z1142">
        <f>Z1141+COUNTIF(전체당첨내역!$B1142:$G1142,25)</f>
        <v>140</v>
      </c>
      <c r="AA1142">
        <f>AA1141+COUNTIF(전체당첨내역!$B1142:$G1142,26)</f>
        <v>153</v>
      </c>
      <c r="AB1142">
        <f>AB1141+COUNTIF(전체당첨내역!$B1142:$G1142,27)</f>
        <v>160</v>
      </c>
      <c r="AC1142">
        <f>AC1141+COUNTIF(전체당첨내역!$B1142:$G1142,28)</f>
        <v>140</v>
      </c>
      <c r="AD1142">
        <f>AD1141+COUNTIF(전체당첨내역!$B1142:$G1142,29)</f>
        <v>143</v>
      </c>
      <c r="AE1142">
        <f>AE1141+COUNTIF(전체당첨내역!$B1142:$G1142,30)</f>
        <v>145</v>
      </c>
      <c r="AF1142">
        <f>AF1141+COUNTIF(전체당첨내역!$B1142:$G1142,31)</f>
        <v>154</v>
      </c>
      <c r="AG1142">
        <f>AG1141+COUNTIF(전체당첨내역!$B1142:$G1142,32)</f>
        <v>133</v>
      </c>
      <c r="AH1142">
        <f>AH1141+COUNTIF(전체당첨내역!$B1142:$G1142,33)</f>
        <v>164</v>
      </c>
      <c r="AI1142">
        <f>AI1141+COUNTIF(전체당첨내역!$B1142:$G1142,34)</f>
        <v>176</v>
      </c>
      <c r="AJ1142">
        <f>AJ1141+COUNTIF(전체당첨내역!$B1142:$G1142,35)</f>
        <v>150</v>
      </c>
      <c r="AK1142">
        <f>AK1141+COUNTIF(전체당첨내역!$B1142:$G1142,36)</f>
        <v>151</v>
      </c>
      <c r="AL1142">
        <f>AL1141+COUNTIF(전체당첨내역!$B1142:$G1142,37)</f>
        <v>157</v>
      </c>
      <c r="AM1142">
        <f>AM1141+COUNTIF(전체당첨내역!$B1142:$G1142,38)</f>
        <v>155</v>
      </c>
      <c r="AN1142">
        <f>AN1141+COUNTIF(전체당첨내역!$B1142:$G1142,39)</f>
        <v>153</v>
      </c>
      <c r="AO1142">
        <f>AO1141+COUNTIF(전체당첨내역!$B1142:$G1142,40)</f>
        <v>162</v>
      </c>
      <c r="AP1142">
        <f>AP1141+COUNTIF(전체당첨내역!$B1142:$G1142,41)</f>
        <v>139</v>
      </c>
      <c r="AQ1142">
        <f>AQ1141+COUNTIF(전체당첨내역!$B1142:$G1142,42)</f>
        <v>145</v>
      </c>
      <c r="AR1142">
        <f>AR1141+COUNTIF(전체당첨내역!$B1142:$G1142,43)</f>
        <v>157</v>
      </c>
      <c r="AS1142">
        <f>AS1141+COUNTIF(전체당첨내역!$B1142:$G1142,44)</f>
        <v>153</v>
      </c>
      <c r="AT1142">
        <f>AT1141+COUNTIF(전체당첨내역!$B1142:$G1142,45)</f>
        <v>164</v>
      </c>
    </row>
    <row r="1143" spans="1:46" ht="16.5" customHeight="1">
      <c r="A1143">
        <v>1142</v>
      </c>
      <c r="B1143">
        <f>B1142+COUNTIF(전체당첨내역!$B1143:$G1143,1)</f>
        <v>158</v>
      </c>
      <c r="C1143">
        <f>C1142+COUNTIF(전체당첨내역!$B1143:$G1143,2)</f>
        <v>145</v>
      </c>
      <c r="D1143">
        <f>D1142+COUNTIF(전체당첨내역!$B1143:$G1143,3)</f>
        <v>155</v>
      </c>
      <c r="E1143">
        <f>E1142+COUNTIF(전체당첨내역!$B1143:$G1143,4)</f>
        <v>151</v>
      </c>
      <c r="F1143">
        <f>F1142+COUNTIF(전체당첨내역!$B1143:$G1143,5)</f>
        <v>144</v>
      </c>
      <c r="G1143">
        <f>G1142+COUNTIF(전체당첨내역!$B1143:$G1143,6)</f>
        <v>152</v>
      </c>
      <c r="H1143">
        <f>H1142+COUNTIF(전체당첨내역!$B1143:$G1143,7)</f>
        <v>156</v>
      </c>
      <c r="I1143">
        <f>I1142+COUNTIF(전체당첨내역!$B1143:$G1143,8)</f>
        <v>144</v>
      </c>
      <c r="J1143">
        <f>J1142+COUNTIF(전체당첨내역!$B1143:$G1143,9)</f>
        <v>121</v>
      </c>
      <c r="K1143">
        <f>K1142+COUNTIF(전체당첨내역!$B1143:$G1143,10)</f>
        <v>152</v>
      </c>
      <c r="L1143">
        <f>L1142+COUNTIF(전체당첨내역!$B1143:$G1143,11)</f>
        <v>155</v>
      </c>
      <c r="M1143">
        <f>M1142+COUNTIF(전체당첨내역!$B1143:$G1143,12)</f>
        <v>167</v>
      </c>
      <c r="N1143">
        <f>N1142+COUNTIF(전체당첨내역!$B1143:$G1143,13)</f>
        <v>165</v>
      </c>
      <c r="O1143">
        <f>O1142+COUNTIF(전체당첨내역!$B1143:$G1143,14)</f>
        <v>165</v>
      </c>
      <c r="P1143">
        <f>P1142+COUNTIF(전체당첨내역!$B1143:$G1143,15)</f>
        <v>152</v>
      </c>
      <c r="Q1143">
        <f>Q1142+COUNTIF(전체당첨내역!$B1143:$G1143,16)</f>
        <v>152</v>
      </c>
      <c r="R1143">
        <f>R1142+COUNTIF(전체당첨내역!$B1143:$G1143,17)</f>
        <v>159</v>
      </c>
      <c r="S1143">
        <f>S1142+COUNTIF(전체당첨내역!$B1143:$G1143,18)</f>
        <v>165</v>
      </c>
      <c r="T1143">
        <f>T1142+COUNTIF(전체당첨내역!$B1143:$G1143,19)</f>
        <v>157</v>
      </c>
      <c r="U1143">
        <f>U1142+COUNTIF(전체당첨내역!$B1143:$G1143,20)</f>
        <v>159</v>
      </c>
      <c r="V1143">
        <f>V1142+COUNTIF(전체당첨내역!$B1143:$G1143,21)</f>
        <v>157</v>
      </c>
      <c r="W1143">
        <f>W1142+COUNTIF(전체당첨내역!$B1143:$G1143,22)</f>
        <v>135</v>
      </c>
      <c r="X1143">
        <f>X1142+COUNTIF(전체당첨내역!$B1143:$G1143,23)</f>
        <v>136</v>
      </c>
      <c r="Y1143">
        <f>Y1142+COUNTIF(전체당첨내역!$B1143:$G1143,24)</f>
        <v>152</v>
      </c>
      <c r="Z1143">
        <f>Z1142+COUNTIF(전체당첨내역!$B1143:$G1143,25)</f>
        <v>140</v>
      </c>
      <c r="AA1143">
        <f>AA1142+COUNTIF(전체당첨내역!$B1143:$G1143,26)</f>
        <v>153</v>
      </c>
      <c r="AB1143">
        <f>AB1142+COUNTIF(전체당첨내역!$B1143:$G1143,27)</f>
        <v>160</v>
      </c>
      <c r="AC1143">
        <f>AC1142+COUNTIF(전체당첨내역!$B1143:$G1143,28)</f>
        <v>141</v>
      </c>
      <c r="AD1143">
        <f>AD1142+COUNTIF(전체당첨내역!$B1143:$G1143,29)</f>
        <v>143</v>
      </c>
      <c r="AE1143">
        <f>AE1142+COUNTIF(전체당첨내역!$B1143:$G1143,30)</f>
        <v>146</v>
      </c>
      <c r="AF1143">
        <f>AF1142+COUNTIF(전체당첨내역!$B1143:$G1143,31)</f>
        <v>154</v>
      </c>
      <c r="AG1143">
        <f>AG1142+COUNTIF(전체당첨내역!$B1143:$G1143,32)</f>
        <v>133</v>
      </c>
      <c r="AH1143">
        <f>AH1142+COUNTIF(전체당첨내역!$B1143:$G1143,33)</f>
        <v>164</v>
      </c>
      <c r="AI1143">
        <f>AI1142+COUNTIF(전체당첨내역!$B1143:$G1143,34)</f>
        <v>176</v>
      </c>
      <c r="AJ1143">
        <f>AJ1142+COUNTIF(전체당첨내역!$B1143:$G1143,35)</f>
        <v>150</v>
      </c>
      <c r="AK1143">
        <f>AK1142+COUNTIF(전체당첨내역!$B1143:$G1143,36)</f>
        <v>151</v>
      </c>
      <c r="AL1143">
        <f>AL1142+COUNTIF(전체당첨내역!$B1143:$G1143,37)</f>
        <v>158</v>
      </c>
      <c r="AM1143">
        <f>AM1142+COUNTIF(전체당첨내역!$B1143:$G1143,38)</f>
        <v>155</v>
      </c>
      <c r="AN1143">
        <f>AN1142+COUNTIF(전체당첨내역!$B1143:$G1143,39)</f>
        <v>153</v>
      </c>
      <c r="AO1143">
        <f>AO1142+COUNTIF(전체당첨내역!$B1143:$G1143,40)</f>
        <v>162</v>
      </c>
      <c r="AP1143">
        <f>AP1142+COUNTIF(전체당첨내역!$B1143:$G1143,41)</f>
        <v>140</v>
      </c>
      <c r="AQ1143">
        <f>AQ1142+COUNTIF(전체당첨내역!$B1143:$G1143,42)</f>
        <v>145</v>
      </c>
      <c r="AR1143">
        <f>AR1142+COUNTIF(전체당첨내역!$B1143:$G1143,43)</f>
        <v>157</v>
      </c>
      <c r="AS1143">
        <f>AS1142+COUNTIF(전체당첨내역!$B1143:$G1143,44)</f>
        <v>153</v>
      </c>
      <c r="AT1143">
        <f>AT1142+COUNTIF(전체당첨내역!$B1143:$G1143,45)</f>
        <v>164</v>
      </c>
    </row>
    <row r="1144" spans="1:46" ht="16.5" customHeight="1">
      <c r="A1144">
        <v>1143</v>
      </c>
      <c r="B1144">
        <f>B1143+COUNTIF(전체당첨내역!$B1144:$G1144,1)</f>
        <v>158</v>
      </c>
      <c r="C1144">
        <f>C1143+COUNTIF(전체당첨내역!$B1144:$G1144,2)</f>
        <v>145</v>
      </c>
      <c r="D1144">
        <f>D1143+COUNTIF(전체당첨내역!$B1144:$G1144,3)</f>
        <v>155</v>
      </c>
      <c r="E1144">
        <f>E1143+COUNTIF(전체당첨내역!$B1144:$G1144,4)</f>
        <v>151</v>
      </c>
      <c r="F1144">
        <f>F1143+COUNTIF(전체당첨내역!$B1144:$G1144,5)</f>
        <v>144</v>
      </c>
      <c r="G1144">
        <f>G1143+COUNTIF(전체당첨내역!$B1144:$G1144,6)</f>
        <v>152</v>
      </c>
      <c r="H1144">
        <f>H1143+COUNTIF(전체당첨내역!$B1144:$G1144,7)</f>
        <v>156</v>
      </c>
      <c r="I1144">
        <f>I1143+COUNTIF(전체당첨내역!$B1144:$G1144,8)</f>
        <v>144</v>
      </c>
      <c r="J1144">
        <f>J1143+COUNTIF(전체당첨내역!$B1144:$G1144,9)</f>
        <v>121</v>
      </c>
      <c r="K1144">
        <f>K1143+COUNTIF(전체당첨내역!$B1144:$G1144,10)</f>
        <v>153</v>
      </c>
      <c r="L1144">
        <f>L1143+COUNTIF(전체당첨내역!$B1144:$G1144,11)</f>
        <v>155</v>
      </c>
      <c r="M1144">
        <f>M1143+COUNTIF(전체당첨내역!$B1144:$G1144,12)</f>
        <v>167</v>
      </c>
      <c r="N1144">
        <f>N1143+COUNTIF(전체당첨내역!$B1144:$G1144,13)</f>
        <v>165</v>
      </c>
      <c r="O1144">
        <f>O1143+COUNTIF(전체당첨내역!$B1144:$G1144,14)</f>
        <v>165</v>
      </c>
      <c r="P1144">
        <f>P1143+COUNTIF(전체당첨내역!$B1144:$G1144,15)</f>
        <v>152</v>
      </c>
      <c r="Q1144">
        <f>Q1143+COUNTIF(전체당첨내역!$B1144:$G1144,16)</f>
        <v>153</v>
      </c>
      <c r="R1144">
        <f>R1143+COUNTIF(전체당첨내역!$B1144:$G1144,17)</f>
        <v>160</v>
      </c>
      <c r="S1144">
        <f>S1143+COUNTIF(전체당첨내역!$B1144:$G1144,18)</f>
        <v>165</v>
      </c>
      <c r="T1144">
        <f>T1143+COUNTIF(전체당첨내역!$B1144:$G1144,19)</f>
        <v>157</v>
      </c>
      <c r="U1144">
        <f>U1143+COUNTIF(전체당첨내역!$B1144:$G1144,20)</f>
        <v>159</v>
      </c>
      <c r="V1144">
        <f>V1143+COUNTIF(전체당첨내역!$B1144:$G1144,21)</f>
        <v>157</v>
      </c>
      <c r="W1144">
        <f>W1143+COUNTIF(전체당첨내역!$B1144:$G1144,22)</f>
        <v>135</v>
      </c>
      <c r="X1144">
        <f>X1143+COUNTIF(전체당첨내역!$B1144:$G1144,23)</f>
        <v>136</v>
      </c>
      <c r="Y1144">
        <f>Y1143+COUNTIF(전체당첨내역!$B1144:$G1144,24)</f>
        <v>152</v>
      </c>
      <c r="Z1144">
        <f>Z1143+COUNTIF(전체당첨내역!$B1144:$G1144,25)</f>
        <v>140</v>
      </c>
      <c r="AA1144">
        <f>AA1143+COUNTIF(전체당첨내역!$B1144:$G1144,26)</f>
        <v>153</v>
      </c>
      <c r="AB1144">
        <f>AB1143+COUNTIF(전체당첨내역!$B1144:$G1144,27)</f>
        <v>161</v>
      </c>
      <c r="AC1144">
        <f>AC1143+COUNTIF(전체당첨내역!$B1144:$G1144,28)</f>
        <v>142</v>
      </c>
      <c r="AD1144">
        <f>AD1143+COUNTIF(전체당첨내역!$B1144:$G1144,29)</f>
        <v>143</v>
      </c>
      <c r="AE1144">
        <f>AE1143+COUNTIF(전체당첨내역!$B1144:$G1144,30)</f>
        <v>146</v>
      </c>
      <c r="AF1144">
        <f>AF1143+COUNTIF(전체당첨내역!$B1144:$G1144,31)</f>
        <v>154</v>
      </c>
      <c r="AG1144">
        <f>AG1143+COUNTIF(전체당첨내역!$B1144:$G1144,32)</f>
        <v>133</v>
      </c>
      <c r="AH1144">
        <f>AH1143+COUNTIF(전체당첨내역!$B1144:$G1144,33)</f>
        <v>164</v>
      </c>
      <c r="AI1144">
        <f>AI1143+COUNTIF(전체당첨내역!$B1144:$G1144,34)</f>
        <v>176</v>
      </c>
      <c r="AJ1144">
        <f>AJ1143+COUNTIF(전체당첨내역!$B1144:$G1144,35)</f>
        <v>150</v>
      </c>
      <c r="AK1144">
        <f>AK1143+COUNTIF(전체당첨내역!$B1144:$G1144,36)</f>
        <v>152</v>
      </c>
      <c r="AL1144">
        <f>AL1143+COUNTIF(전체당첨내역!$B1144:$G1144,37)</f>
        <v>158</v>
      </c>
      <c r="AM1144">
        <f>AM1143+COUNTIF(전체당첨내역!$B1144:$G1144,38)</f>
        <v>155</v>
      </c>
      <c r="AN1144">
        <f>AN1143+COUNTIF(전체당첨내역!$B1144:$G1144,39)</f>
        <v>153</v>
      </c>
      <c r="AO1144">
        <f>AO1143+COUNTIF(전체당첨내역!$B1144:$G1144,40)</f>
        <v>162</v>
      </c>
      <c r="AP1144">
        <f>AP1143+COUNTIF(전체당첨내역!$B1144:$G1144,41)</f>
        <v>140</v>
      </c>
      <c r="AQ1144">
        <f>AQ1143+COUNTIF(전체당첨내역!$B1144:$G1144,42)</f>
        <v>145</v>
      </c>
      <c r="AR1144">
        <f>AR1143+COUNTIF(전체당첨내역!$B1144:$G1144,43)</f>
        <v>157</v>
      </c>
      <c r="AS1144">
        <f>AS1143+COUNTIF(전체당첨내역!$B1144:$G1144,44)</f>
        <v>153</v>
      </c>
      <c r="AT1144">
        <f>AT1143+COUNTIF(전체당첨내역!$B1144:$G1144,45)</f>
        <v>164</v>
      </c>
    </row>
    <row r="1145" spans="1:46" ht="16.5" customHeight="1">
      <c r="A1145">
        <v>1144</v>
      </c>
      <c r="B1145">
        <f>B1144+COUNTIF(전체당첨내역!$B1145:$G1145,1)</f>
        <v>158</v>
      </c>
      <c r="C1145">
        <f>C1144+COUNTIF(전체당첨내역!$B1145:$G1145,2)</f>
        <v>145</v>
      </c>
      <c r="D1145">
        <f>D1144+COUNTIF(전체당첨내역!$B1145:$G1145,3)</f>
        <v>156</v>
      </c>
      <c r="E1145">
        <f>E1144+COUNTIF(전체당첨내역!$B1145:$G1145,4)</f>
        <v>152</v>
      </c>
      <c r="F1145">
        <f>F1144+COUNTIF(전체당첨내역!$B1145:$G1145,5)</f>
        <v>144</v>
      </c>
      <c r="G1145">
        <f>G1144+COUNTIF(전체당첨내역!$B1145:$G1145,6)</f>
        <v>152</v>
      </c>
      <c r="H1145">
        <f>H1144+COUNTIF(전체당첨내역!$B1145:$G1145,7)</f>
        <v>156</v>
      </c>
      <c r="I1145">
        <f>I1144+COUNTIF(전체당첨내역!$B1145:$G1145,8)</f>
        <v>144</v>
      </c>
      <c r="J1145">
        <f>J1144+COUNTIF(전체당첨내역!$B1145:$G1145,9)</f>
        <v>121</v>
      </c>
      <c r="K1145">
        <f>K1144+COUNTIF(전체당첨내역!$B1145:$G1145,10)</f>
        <v>153</v>
      </c>
      <c r="L1145">
        <f>L1144+COUNTIF(전체당첨내역!$B1145:$G1145,11)</f>
        <v>155</v>
      </c>
      <c r="M1145">
        <f>M1144+COUNTIF(전체당첨내역!$B1145:$G1145,12)</f>
        <v>168</v>
      </c>
      <c r="N1145">
        <f>N1144+COUNTIF(전체당첨내역!$B1145:$G1145,13)</f>
        <v>165</v>
      </c>
      <c r="O1145">
        <f>O1144+COUNTIF(전체당첨내역!$B1145:$G1145,14)</f>
        <v>165</v>
      </c>
      <c r="P1145">
        <f>P1144+COUNTIF(전체당첨내역!$B1145:$G1145,15)</f>
        <v>153</v>
      </c>
      <c r="Q1145">
        <f>Q1144+COUNTIF(전체당첨내역!$B1145:$G1145,16)</f>
        <v>153</v>
      </c>
      <c r="R1145">
        <f>R1144+COUNTIF(전체당첨내역!$B1145:$G1145,17)</f>
        <v>160</v>
      </c>
      <c r="S1145">
        <f>S1144+COUNTIF(전체당첨내역!$B1145:$G1145,18)</f>
        <v>165</v>
      </c>
      <c r="T1145">
        <f>T1144+COUNTIF(전체당첨내역!$B1145:$G1145,19)</f>
        <v>157</v>
      </c>
      <c r="U1145">
        <f>U1144+COUNTIF(전체당첨내역!$B1145:$G1145,20)</f>
        <v>159</v>
      </c>
      <c r="V1145">
        <f>V1144+COUNTIF(전체당첨내역!$B1145:$G1145,21)</f>
        <v>157</v>
      </c>
      <c r="W1145">
        <f>W1144+COUNTIF(전체당첨내역!$B1145:$G1145,22)</f>
        <v>135</v>
      </c>
      <c r="X1145">
        <f>X1144+COUNTIF(전체당첨내역!$B1145:$G1145,23)</f>
        <v>136</v>
      </c>
      <c r="Y1145">
        <f>Y1144+COUNTIF(전체당첨내역!$B1145:$G1145,24)</f>
        <v>152</v>
      </c>
      <c r="Z1145">
        <f>Z1144+COUNTIF(전체당첨내역!$B1145:$G1145,25)</f>
        <v>140</v>
      </c>
      <c r="AA1145">
        <f>AA1144+COUNTIF(전체당첨내역!$B1145:$G1145,26)</f>
        <v>154</v>
      </c>
      <c r="AB1145">
        <f>AB1144+COUNTIF(전체당첨내역!$B1145:$G1145,27)</f>
        <v>161</v>
      </c>
      <c r="AC1145">
        <f>AC1144+COUNTIF(전체당첨내역!$B1145:$G1145,28)</f>
        <v>142</v>
      </c>
      <c r="AD1145">
        <f>AD1144+COUNTIF(전체당첨내역!$B1145:$G1145,29)</f>
        <v>143</v>
      </c>
      <c r="AE1145">
        <f>AE1144+COUNTIF(전체당첨내역!$B1145:$G1145,30)</f>
        <v>146</v>
      </c>
      <c r="AF1145">
        <f>AF1144+COUNTIF(전체당첨내역!$B1145:$G1145,31)</f>
        <v>154</v>
      </c>
      <c r="AG1145">
        <f>AG1144+COUNTIF(전체당첨내역!$B1145:$G1145,32)</f>
        <v>133</v>
      </c>
      <c r="AH1145">
        <f>AH1144+COUNTIF(전체당첨내역!$B1145:$G1145,33)</f>
        <v>164</v>
      </c>
      <c r="AI1145">
        <f>AI1144+COUNTIF(전체당첨내역!$B1145:$G1145,34)</f>
        <v>177</v>
      </c>
      <c r="AJ1145">
        <f>AJ1144+COUNTIF(전체당첨내역!$B1145:$G1145,35)</f>
        <v>150</v>
      </c>
      <c r="AK1145">
        <f>AK1144+COUNTIF(전체당첨내역!$B1145:$G1145,36)</f>
        <v>152</v>
      </c>
      <c r="AL1145">
        <f>AL1144+COUNTIF(전체당첨내역!$B1145:$G1145,37)</f>
        <v>158</v>
      </c>
      <c r="AM1145">
        <f>AM1144+COUNTIF(전체당첨내역!$B1145:$G1145,38)</f>
        <v>155</v>
      </c>
      <c r="AN1145">
        <f>AN1144+COUNTIF(전체당첨내역!$B1145:$G1145,39)</f>
        <v>153</v>
      </c>
      <c r="AO1145">
        <f>AO1144+COUNTIF(전체당첨내역!$B1145:$G1145,40)</f>
        <v>162</v>
      </c>
      <c r="AP1145">
        <f>AP1144+COUNTIF(전체당첨내역!$B1145:$G1145,41)</f>
        <v>140</v>
      </c>
      <c r="AQ1145">
        <f>AQ1144+COUNTIF(전체당첨내역!$B1145:$G1145,42)</f>
        <v>145</v>
      </c>
      <c r="AR1145">
        <f>AR1144+COUNTIF(전체당첨내역!$B1145:$G1145,43)</f>
        <v>157</v>
      </c>
      <c r="AS1145">
        <f>AS1144+COUNTIF(전체당첨내역!$B1145:$G1145,44)</f>
        <v>153</v>
      </c>
      <c r="AT1145">
        <f>AT1144+COUNTIF(전체당첨내역!$B1145:$G1145,45)</f>
        <v>164</v>
      </c>
    </row>
    <row r="1146" spans="1:46" ht="16.5" customHeight="1">
      <c r="A1146">
        <v>1145</v>
      </c>
      <c r="B1146">
        <f>B1145+COUNTIF(전체당첨내역!$B1146:$G1146,1)</f>
        <v>158</v>
      </c>
      <c r="C1146">
        <f>C1145+COUNTIF(전체당첨내역!$B1146:$G1146,2)</f>
        <v>146</v>
      </c>
      <c r="D1146">
        <f>D1145+COUNTIF(전체당첨내역!$B1146:$G1146,3)</f>
        <v>156</v>
      </c>
      <c r="E1146">
        <f>E1145+COUNTIF(전체당첨내역!$B1146:$G1146,4)</f>
        <v>152</v>
      </c>
      <c r="F1146">
        <f>F1145+COUNTIF(전체당첨내역!$B1146:$G1146,5)</f>
        <v>144</v>
      </c>
      <c r="G1146">
        <f>G1145+COUNTIF(전체당첨내역!$B1146:$G1146,6)</f>
        <v>152</v>
      </c>
      <c r="H1146">
        <f>H1145+COUNTIF(전체당첨내역!$B1146:$G1146,7)</f>
        <v>156</v>
      </c>
      <c r="I1146">
        <f>I1145+COUNTIF(전체당첨내역!$B1146:$G1146,8)</f>
        <v>144</v>
      </c>
      <c r="J1146">
        <f>J1145+COUNTIF(전체당첨내역!$B1146:$G1146,9)</f>
        <v>121</v>
      </c>
      <c r="K1146">
        <f>K1145+COUNTIF(전체당첨내역!$B1146:$G1146,10)</f>
        <v>153</v>
      </c>
      <c r="L1146">
        <f>L1145+COUNTIF(전체당첨내역!$B1146:$G1146,11)</f>
        <v>156</v>
      </c>
      <c r="M1146">
        <f>M1145+COUNTIF(전체당첨내역!$B1146:$G1146,12)</f>
        <v>168</v>
      </c>
      <c r="N1146">
        <f>N1145+COUNTIF(전체당첨내역!$B1146:$G1146,13)</f>
        <v>165</v>
      </c>
      <c r="O1146">
        <f>O1145+COUNTIF(전체당첨내역!$B1146:$G1146,14)</f>
        <v>165</v>
      </c>
      <c r="P1146">
        <f>P1145+COUNTIF(전체당첨내역!$B1146:$G1146,15)</f>
        <v>153</v>
      </c>
      <c r="Q1146">
        <f>Q1145+COUNTIF(전체당첨내역!$B1146:$G1146,16)</f>
        <v>153</v>
      </c>
      <c r="R1146">
        <f>R1145+COUNTIF(전체당첨내역!$B1146:$G1146,17)</f>
        <v>160</v>
      </c>
      <c r="S1146">
        <f>S1145+COUNTIF(전체당첨내역!$B1146:$G1146,18)</f>
        <v>165</v>
      </c>
      <c r="T1146">
        <f>T1145+COUNTIF(전체당첨내역!$B1146:$G1146,19)</f>
        <v>157</v>
      </c>
      <c r="U1146">
        <f>U1145+COUNTIF(전체당첨내역!$B1146:$G1146,20)</f>
        <v>159</v>
      </c>
      <c r="V1146">
        <f>V1145+COUNTIF(전체당첨내역!$B1146:$G1146,21)</f>
        <v>157</v>
      </c>
      <c r="W1146">
        <f>W1145+COUNTIF(전체당첨내역!$B1146:$G1146,22)</f>
        <v>135</v>
      </c>
      <c r="X1146">
        <f>X1145+COUNTIF(전체당첨내역!$B1146:$G1146,23)</f>
        <v>136</v>
      </c>
      <c r="Y1146">
        <f>Y1145+COUNTIF(전체당첨내역!$B1146:$G1146,24)</f>
        <v>152</v>
      </c>
      <c r="Z1146">
        <f>Z1145+COUNTIF(전체당첨내역!$B1146:$G1146,25)</f>
        <v>140</v>
      </c>
      <c r="AA1146">
        <f>AA1145+COUNTIF(전체당첨내역!$B1146:$G1146,26)</f>
        <v>154</v>
      </c>
      <c r="AB1146">
        <f>AB1145+COUNTIF(전체당첨내역!$B1146:$G1146,27)</f>
        <v>161</v>
      </c>
      <c r="AC1146">
        <f>AC1145+COUNTIF(전체당첨내역!$B1146:$G1146,28)</f>
        <v>142</v>
      </c>
      <c r="AD1146">
        <f>AD1145+COUNTIF(전체당첨내역!$B1146:$G1146,29)</f>
        <v>143</v>
      </c>
      <c r="AE1146">
        <f>AE1145+COUNTIF(전체당첨내역!$B1146:$G1146,30)</f>
        <v>146</v>
      </c>
      <c r="AF1146">
        <f>AF1145+COUNTIF(전체당첨내역!$B1146:$G1146,31)</f>
        <v>155</v>
      </c>
      <c r="AG1146">
        <f>AG1145+COUNTIF(전체당첨내역!$B1146:$G1146,32)</f>
        <v>133</v>
      </c>
      <c r="AH1146">
        <f>AH1145+COUNTIF(전체당첨내역!$B1146:$G1146,33)</f>
        <v>165</v>
      </c>
      <c r="AI1146">
        <f>AI1145+COUNTIF(전체당첨내역!$B1146:$G1146,34)</f>
        <v>177</v>
      </c>
      <c r="AJ1146">
        <f>AJ1145+COUNTIF(전체당첨내역!$B1146:$G1146,35)</f>
        <v>150</v>
      </c>
      <c r="AK1146">
        <f>AK1145+COUNTIF(전체당첨내역!$B1146:$G1146,36)</f>
        <v>152</v>
      </c>
      <c r="AL1146">
        <f>AL1145+COUNTIF(전체당첨내역!$B1146:$G1146,37)</f>
        <v>159</v>
      </c>
      <c r="AM1146">
        <f>AM1145+COUNTIF(전체당첨내역!$B1146:$G1146,38)</f>
        <v>155</v>
      </c>
      <c r="AN1146">
        <f>AN1145+COUNTIF(전체당첨내역!$B1146:$G1146,39)</f>
        <v>153</v>
      </c>
      <c r="AO1146">
        <f>AO1145+COUNTIF(전체당첨내역!$B1146:$G1146,40)</f>
        <v>162</v>
      </c>
      <c r="AP1146">
        <f>AP1145+COUNTIF(전체당첨내역!$B1146:$G1146,41)</f>
        <v>140</v>
      </c>
      <c r="AQ1146">
        <f>AQ1145+COUNTIF(전체당첨내역!$B1146:$G1146,42)</f>
        <v>145</v>
      </c>
      <c r="AR1146">
        <f>AR1145+COUNTIF(전체당첨내역!$B1146:$G1146,43)</f>
        <v>157</v>
      </c>
      <c r="AS1146">
        <f>AS1145+COUNTIF(전체당첨내역!$B1146:$G1146,44)</f>
        <v>154</v>
      </c>
      <c r="AT1146">
        <f>AT1145+COUNTIF(전체당첨내역!$B1146:$G1146,45)</f>
        <v>164</v>
      </c>
    </row>
    <row r="1147" spans="1:46" ht="16.5" customHeight="1">
      <c r="A1147">
        <v>1146</v>
      </c>
      <c r="B1147">
        <f>B1146+COUNTIF(전체당첨내역!$B1147:$G1147,1)</f>
        <v>158</v>
      </c>
      <c r="C1147">
        <f>C1146+COUNTIF(전체당첨내역!$B1147:$G1147,2)</f>
        <v>146</v>
      </c>
      <c r="D1147">
        <f>D1146+COUNTIF(전체당첨내역!$B1147:$G1147,3)</f>
        <v>156</v>
      </c>
      <c r="E1147">
        <f>E1146+COUNTIF(전체당첨내역!$B1147:$G1147,4)</f>
        <v>152</v>
      </c>
      <c r="F1147">
        <f>F1146+COUNTIF(전체당첨내역!$B1147:$G1147,5)</f>
        <v>144</v>
      </c>
      <c r="G1147">
        <f>G1146+COUNTIF(전체당첨내역!$B1147:$G1147,6)</f>
        <v>153</v>
      </c>
      <c r="H1147">
        <f>H1146+COUNTIF(전체당첨내역!$B1147:$G1147,7)</f>
        <v>156</v>
      </c>
      <c r="I1147">
        <f>I1146+COUNTIF(전체당첨내역!$B1147:$G1147,8)</f>
        <v>144</v>
      </c>
      <c r="J1147">
        <f>J1146+COUNTIF(전체당첨내역!$B1147:$G1147,9)</f>
        <v>121</v>
      </c>
      <c r="K1147">
        <f>K1146+COUNTIF(전체당첨내역!$B1147:$G1147,10)</f>
        <v>153</v>
      </c>
      <c r="L1147">
        <f>L1146+COUNTIF(전체당첨내역!$B1147:$G1147,11)</f>
        <v>157</v>
      </c>
      <c r="M1147">
        <f>M1146+COUNTIF(전체당첨내역!$B1147:$G1147,12)</f>
        <v>168</v>
      </c>
      <c r="N1147">
        <f>N1146+COUNTIF(전체당첨내역!$B1147:$G1147,13)</f>
        <v>165</v>
      </c>
      <c r="O1147">
        <f>O1146+COUNTIF(전체당첨내역!$B1147:$G1147,14)</f>
        <v>165</v>
      </c>
      <c r="P1147">
        <f>P1146+COUNTIF(전체당첨내역!$B1147:$G1147,15)</f>
        <v>153</v>
      </c>
      <c r="Q1147">
        <f>Q1146+COUNTIF(전체당첨내역!$B1147:$G1147,16)</f>
        <v>153</v>
      </c>
      <c r="R1147">
        <f>R1146+COUNTIF(전체당첨내역!$B1147:$G1147,17)</f>
        <v>161</v>
      </c>
      <c r="S1147">
        <f>S1146+COUNTIF(전체당첨내역!$B1147:$G1147,18)</f>
        <v>165</v>
      </c>
      <c r="T1147">
        <f>T1146+COUNTIF(전체당첨내역!$B1147:$G1147,19)</f>
        <v>158</v>
      </c>
      <c r="U1147">
        <f>U1146+COUNTIF(전체당첨내역!$B1147:$G1147,20)</f>
        <v>159</v>
      </c>
      <c r="V1147">
        <f>V1146+COUNTIF(전체당첨내역!$B1147:$G1147,21)</f>
        <v>157</v>
      </c>
      <c r="W1147">
        <f>W1146+COUNTIF(전체당첨내역!$B1147:$G1147,22)</f>
        <v>135</v>
      </c>
      <c r="X1147">
        <f>X1146+COUNTIF(전체당첨내역!$B1147:$G1147,23)</f>
        <v>136</v>
      </c>
      <c r="Y1147">
        <f>Y1146+COUNTIF(전체당첨내역!$B1147:$G1147,24)</f>
        <v>152</v>
      </c>
      <c r="Z1147">
        <f>Z1146+COUNTIF(전체당첨내역!$B1147:$G1147,25)</f>
        <v>140</v>
      </c>
      <c r="AA1147">
        <f>AA1146+COUNTIF(전체당첨내역!$B1147:$G1147,26)</f>
        <v>154</v>
      </c>
      <c r="AB1147">
        <f>AB1146+COUNTIF(전체당첨내역!$B1147:$G1147,27)</f>
        <v>161</v>
      </c>
      <c r="AC1147">
        <f>AC1146+COUNTIF(전체당첨내역!$B1147:$G1147,28)</f>
        <v>142</v>
      </c>
      <c r="AD1147">
        <f>AD1146+COUNTIF(전체당첨내역!$B1147:$G1147,29)</f>
        <v>143</v>
      </c>
      <c r="AE1147">
        <f>AE1146+COUNTIF(전체당첨내역!$B1147:$G1147,30)</f>
        <v>146</v>
      </c>
      <c r="AF1147">
        <f>AF1146+COUNTIF(전체당첨내역!$B1147:$G1147,31)</f>
        <v>155</v>
      </c>
      <c r="AG1147">
        <f>AG1146+COUNTIF(전체당첨내역!$B1147:$G1147,32)</f>
        <v>133</v>
      </c>
      <c r="AH1147">
        <f>AH1146+COUNTIF(전체당첨내역!$B1147:$G1147,33)</f>
        <v>165</v>
      </c>
      <c r="AI1147">
        <f>AI1146+COUNTIF(전체당첨내역!$B1147:$G1147,34)</f>
        <v>177</v>
      </c>
      <c r="AJ1147">
        <f>AJ1146+COUNTIF(전체당첨내역!$B1147:$G1147,35)</f>
        <v>150</v>
      </c>
      <c r="AK1147">
        <f>AK1146+COUNTIF(전체당첨내역!$B1147:$G1147,36)</f>
        <v>152</v>
      </c>
      <c r="AL1147">
        <f>AL1146+COUNTIF(전체당첨내역!$B1147:$G1147,37)</f>
        <v>159</v>
      </c>
      <c r="AM1147">
        <f>AM1146+COUNTIF(전체당첨내역!$B1147:$G1147,38)</f>
        <v>155</v>
      </c>
      <c r="AN1147">
        <f>AN1146+COUNTIF(전체당첨내역!$B1147:$G1147,39)</f>
        <v>153</v>
      </c>
      <c r="AO1147">
        <f>AO1146+COUNTIF(전체당첨내역!$B1147:$G1147,40)</f>
        <v>163</v>
      </c>
      <c r="AP1147">
        <f>AP1146+COUNTIF(전체당첨내역!$B1147:$G1147,41)</f>
        <v>140</v>
      </c>
      <c r="AQ1147">
        <f>AQ1146+COUNTIF(전체당첨내역!$B1147:$G1147,42)</f>
        <v>145</v>
      </c>
      <c r="AR1147">
        <f>AR1146+COUNTIF(전체당첨내역!$B1147:$G1147,43)</f>
        <v>158</v>
      </c>
      <c r="AS1147">
        <f>AS1146+COUNTIF(전체당첨내역!$B1147:$G1147,44)</f>
        <v>154</v>
      </c>
      <c r="AT1147">
        <f>AT1146+COUNTIF(전체당첨내역!$B1147:$G1147,45)</f>
        <v>164</v>
      </c>
    </row>
    <row r="1148" spans="1:46" ht="16.5" customHeight="1">
      <c r="A1148">
        <v>1147</v>
      </c>
      <c r="B1148">
        <f>B1147+COUNTIF(전체당첨내역!$B1148:$G1148,1)</f>
        <v>158</v>
      </c>
      <c r="C1148">
        <f>C1147+COUNTIF(전체당첨내역!$B1148:$G1148,2)</f>
        <v>146</v>
      </c>
      <c r="D1148">
        <f>D1147+COUNTIF(전체당첨내역!$B1148:$G1148,3)</f>
        <v>156</v>
      </c>
      <c r="E1148">
        <f>E1147+COUNTIF(전체당첨내역!$B1148:$G1148,4)</f>
        <v>152</v>
      </c>
      <c r="F1148">
        <f>F1147+COUNTIF(전체당첨내역!$B1148:$G1148,5)</f>
        <v>144</v>
      </c>
      <c r="G1148">
        <f>G1147+COUNTIF(전체당첨내역!$B1148:$G1148,6)</f>
        <v>153</v>
      </c>
      <c r="H1148">
        <f>H1147+COUNTIF(전체당첨내역!$B1148:$G1148,7)</f>
        <v>157</v>
      </c>
      <c r="I1148">
        <f>I1147+COUNTIF(전체당첨내역!$B1148:$G1148,8)</f>
        <v>144</v>
      </c>
      <c r="J1148">
        <f>J1147+COUNTIF(전체당첨내역!$B1148:$G1148,9)</f>
        <v>121</v>
      </c>
      <c r="K1148">
        <f>K1147+COUNTIF(전체당첨내역!$B1148:$G1148,10)</f>
        <v>153</v>
      </c>
      <c r="L1148">
        <f>L1147+COUNTIF(전체당첨내역!$B1148:$G1148,11)</f>
        <v>158</v>
      </c>
      <c r="M1148">
        <f>M1147+COUNTIF(전체당첨내역!$B1148:$G1148,12)</f>
        <v>168</v>
      </c>
      <c r="N1148">
        <f>N1147+COUNTIF(전체당첨내역!$B1148:$G1148,13)</f>
        <v>165</v>
      </c>
      <c r="O1148">
        <f>O1147+COUNTIF(전체당첨내역!$B1148:$G1148,14)</f>
        <v>165</v>
      </c>
      <c r="P1148">
        <f>P1147+COUNTIF(전체당첨내역!$B1148:$G1148,15)</f>
        <v>153</v>
      </c>
      <c r="Q1148">
        <f>Q1147+COUNTIF(전체당첨내역!$B1148:$G1148,16)</f>
        <v>153</v>
      </c>
      <c r="R1148">
        <f>R1147+COUNTIF(전체당첨내역!$B1148:$G1148,17)</f>
        <v>161</v>
      </c>
      <c r="S1148">
        <f>S1147+COUNTIF(전체당첨내역!$B1148:$G1148,18)</f>
        <v>165</v>
      </c>
      <c r="T1148">
        <f>T1147+COUNTIF(전체당첨내역!$B1148:$G1148,19)</f>
        <v>158</v>
      </c>
      <c r="U1148">
        <f>U1147+COUNTIF(전체당첨내역!$B1148:$G1148,20)</f>
        <v>159</v>
      </c>
      <c r="V1148">
        <f>V1147+COUNTIF(전체당첨내역!$B1148:$G1148,21)</f>
        <v>157</v>
      </c>
      <c r="W1148">
        <f>W1147+COUNTIF(전체당첨내역!$B1148:$G1148,22)</f>
        <v>135</v>
      </c>
      <c r="X1148">
        <f>X1147+COUNTIF(전체당첨내역!$B1148:$G1148,23)</f>
        <v>136</v>
      </c>
      <c r="Y1148">
        <f>Y1147+COUNTIF(전체당첨내역!$B1148:$G1148,24)</f>
        <v>153</v>
      </c>
      <c r="Z1148">
        <f>Z1147+COUNTIF(전체당첨내역!$B1148:$G1148,25)</f>
        <v>140</v>
      </c>
      <c r="AA1148">
        <f>AA1147+COUNTIF(전체당첨내역!$B1148:$G1148,26)</f>
        <v>155</v>
      </c>
      <c r="AB1148">
        <f>AB1147+COUNTIF(전체당첨내역!$B1148:$G1148,27)</f>
        <v>162</v>
      </c>
      <c r="AC1148">
        <f>AC1147+COUNTIF(전체당첨내역!$B1148:$G1148,28)</f>
        <v>142</v>
      </c>
      <c r="AD1148">
        <f>AD1147+COUNTIF(전체당첨내역!$B1148:$G1148,29)</f>
        <v>143</v>
      </c>
      <c r="AE1148">
        <f>AE1147+COUNTIF(전체당첨내역!$B1148:$G1148,30)</f>
        <v>146</v>
      </c>
      <c r="AF1148">
        <f>AF1147+COUNTIF(전체당첨내역!$B1148:$G1148,31)</f>
        <v>155</v>
      </c>
      <c r="AG1148">
        <f>AG1147+COUNTIF(전체당첨내역!$B1148:$G1148,32)</f>
        <v>133</v>
      </c>
      <c r="AH1148">
        <f>AH1147+COUNTIF(전체당첨내역!$B1148:$G1148,33)</f>
        <v>165</v>
      </c>
      <c r="AI1148">
        <f>AI1147+COUNTIF(전체당첨내역!$B1148:$G1148,34)</f>
        <v>177</v>
      </c>
      <c r="AJ1148">
        <f>AJ1147+COUNTIF(전체당첨내역!$B1148:$G1148,35)</f>
        <v>150</v>
      </c>
      <c r="AK1148">
        <f>AK1147+COUNTIF(전체당첨내역!$B1148:$G1148,36)</f>
        <v>152</v>
      </c>
      <c r="AL1148">
        <f>AL1147+COUNTIF(전체당첨내역!$B1148:$G1148,37)</f>
        <v>160</v>
      </c>
      <c r="AM1148">
        <f>AM1147+COUNTIF(전체당첨내역!$B1148:$G1148,38)</f>
        <v>155</v>
      </c>
      <c r="AN1148">
        <f>AN1147+COUNTIF(전체당첨내역!$B1148:$G1148,39)</f>
        <v>153</v>
      </c>
      <c r="AO1148">
        <f>AO1147+COUNTIF(전체당첨내역!$B1148:$G1148,40)</f>
        <v>163</v>
      </c>
      <c r="AP1148">
        <f>AP1147+COUNTIF(전체당첨내역!$B1148:$G1148,41)</f>
        <v>140</v>
      </c>
      <c r="AQ1148">
        <f>AQ1147+COUNTIF(전체당첨내역!$B1148:$G1148,42)</f>
        <v>145</v>
      </c>
      <c r="AR1148">
        <f>AR1147+COUNTIF(전체당첨내역!$B1148:$G1148,43)</f>
        <v>158</v>
      </c>
      <c r="AS1148">
        <f>AS1147+COUNTIF(전체당첨내역!$B1148:$G1148,44)</f>
        <v>154</v>
      </c>
      <c r="AT1148">
        <f>AT1147+COUNTIF(전체당첨내역!$B1148:$G1148,45)</f>
        <v>164</v>
      </c>
    </row>
    <row r="1149" spans="1:46" ht="16.5" customHeight="1">
      <c r="A1149">
        <v>1148</v>
      </c>
      <c r="B1149">
        <f>B1148+COUNTIF(전체당첨내역!$B1149:$G1149,1)</f>
        <v>158</v>
      </c>
      <c r="C1149">
        <f>C1148+COUNTIF(전체당첨내역!$B1149:$G1149,2)</f>
        <v>146</v>
      </c>
      <c r="D1149">
        <f>D1148+COUNTIF(전체당첨내역!$B1149:$G1149,3)</f>
        <v>157</v>
      </c>
      <c r="E1149">
        <f>E1148+COUNTIF(전체당첨내역!$B1149:$G1149,4)</f>
        <v>152</v>
      </c>
      <c r="F1149">
        <f>F1148+COUNTIF(전체당첨내역!$B1149:$G1149,5)</f>
        <v>144</v>
      </c>
      <c r="G1149">
        <f>G1148+COUNTIF(전체당첨내역!$B1149:$G1149,6)</f>
        <v>154</v>
      </c>
      <c r="H1149">
        <f>H1148+COUNTIF(전체당첨내역!$B1149:$G1149,7)</f>
        <v>157</v>
      </c>
      <c r="I1149">
        <f>I1148+COUNTIF(전체당첨내역!$B1149:$G1149,8)</f>
        <v>144</v>
      </c>
      <c r="J1149">
        <f>J1148+COUNTIF(전체당첨내역!$B1149:$G1149,9)</f>
        <v>121</v>
      </c>
      <c r="K1149">
        <f>K1148+COUNTIF(전체당첨내역!$B1149:$G1149,10)</f>
        <v>153</v>
      </c>
      <c r="L1149">
        <f>L1148+COUNTIF(전체당첨내역!$B1149:$G1149,11)</f>
        <v>158</v>
      </c>
      <c r="M1149">
        <f>M1148+COUNTIF(전체당첨내역!$B1149:$G1149,12)</f>
        <v>168</v>
      </c>
      <c r="N1149">
        <f>N1148+COUNTIF(전체당첨내역!$B1149:$G1149,13)</f>
        <v>166</v>
      </c>
      <c r="O1149">
        <f>O1148+COUNTIF(전체당첨내역!$B1149:$G1149,14)</f>
        <v>165</v>
      </c>
      <c r="P1149">
        <f>P1148+COUNTIF(전체당첨내역!$B1149:$G1149,15)</f>
        <v>154</v>
      </c>
      <c r="Q1149">
        <f>Q1148+COUNTIF(전체당첨내역!$B1149:$G1149,16)</f>
        <v>154</v>
      </c>
      <c r="R1149">
        <f>R1148+COUNTIF(전체당첨내역!$B1149:$G1149,17)</f>
        <v>161</v>
      </c>
      <c r="S1149">
        <f>S1148+COUNTIF(전체당첨내역!$B1149:$G1149,18)</f>
        <v>165</v>
      </c>
      <c r="T1149">
        <f>T1148+COUNTIF(전체당첨내역!$B1149:$G1149,19)</f>
        <v>158</v>
      </c>
      <c r="U1149">
        <f>U1148+COUNTIF(전체당첨내역!$B1149:$G1149,20)</f>
        <v>159</v>
      </c>
      <c r="V1149">
        <f>V1148+COUNTIF(전체당첨내역!$B1149:$G1149,21)</f>
        <v>157</v>
      </c>
      <c r="W1149">
        <f>W1148+COUNTIF(전체당첨내역!$B1149:$G1149,22)</f>
        <v>136</v>
      </c>
      <c r="X1149">
        <f>X1148+COUNTIF(전체당첨내역!$B1149:$G1149,23)</f>
        <v>136</v>
      </c>
      <c r="Y1149">
        <f>Y1148+COUNTIF(전체당첨내역!$B1149:$G1149,24)</f>
        <v>153</v>
      </c>
      <c r="Z1149">
        <f>Z1148+COUNTIF(전체당첨내역!$B1149:$G1149,25)</f>
        <v>140</v>
      </c>
      <c r="AA1149">
        <f>AA1148+COUNTIF(전체당첨내역!$B1149:$G1149,26)</f>
        <v>155</v>
      </c>
      <c r="AB1149">
        <f>AB1148+COUNTIF(전체당첨내역!$B1149:$G1149,27)</f>
        <v>162</v>
      </c>
      <c r="AC1149">
        <f>AC1148+COUNTIF(전체당첨내역!$B1149:$G1149,28)</f>
        <v>142</v>
      </c>
      <c r="AD1149">
        <f>AD1148+COUNTIF(전체당첨내역!$B1149:$G1149,29)</f>
        <v>143</v>
      </c>
      <c r="AE1149">
        <f>AE1148+COUNTIF(전체당첨내역!$B1149:$G1149,30)</f>
        <v>146</v>
      </c>
      <c r="AF1149">
        <f>AF1148+COUNTIF(전체당첨내역!$B1149:$G1149,31)</f>
        <v>155</v>
      </c>
      <c r="AG1149">
        <f>AG1148+COUNTIF(전체당첨내역!$B1149:$G1149,32)</f>
        <v>133</v>
      </c>
      <c r="AH1149">
        <f>AH1148+COUNTIF(전체당첨내역!$B1149:$G1149,33)</f>
        <v>165</v>
      </c>
      <c r="AI1149">
        <f>AI1148+COUNTIF(전체당첨내역!$B1149:$G1149,34)</f>
        <v>177</v>
      </c>
      <c r="AJ1149">
        <f>AJ1148+COUNTIF(전체당첨내역!$B1149:$G1149,35)</f>
        <v>150</v>
      </c>
      <c r="AK1149">
        <f>AK1148+COUNTIF(전체당첨내역!$B1149:$G1149,36)</f>
        <v>152</v>
      </c>
      <c r="AL1149">
        <f>AL1148+COUNTIF(전체당첨내역!$B1149:$G1149,37)</f>
        <v>160</v>
      </c>
      <c r="AM1149">
        <f>AM1148+COUNTIF(전체당첨내역!$B1149:$G1149,38)</f>
        <v>155</v>
      </c>
      <c r="AN1149">
        <f>AN1148+COUNTIF(전체당첨내역!$B1149:$G1149,39)</f>
        <v>153</v>
      </c>
      <c r="AO1149">
        <f>AO1148+COUNTIF(전체당첨내역!$B1149:$G1149,40)</f>
        <v>163</v>
      </c>
      <c r="AP1149">
        <f>AP1148+COUNTIF(전체당첨내역!$B1149:$G1149,41)</f>
        <v>140</v>
      </c>
      <c r="AQ1149">
        <f>AQ1148+COUNTIF(전체당첨내역!$B1149:$G1149,42)</f>
        <v>145</v>
      </c>
      <c r="AR1149">
        <f>AR1148+COUNTIF(전체당첨내역!$B1149:$G1149,43)</f>
        <v>158</v>
      </c>
      <c r="AS1149">
        <f>AS1148+COUNTIF(전체당첨내역!$B1149:$G1149,44)</f>
        <v>154</v>
      </c>
      <c r="AT1149">
        <f>AT1148+COUNTIF(전체당첨내역!$B1149:$G1149,45)</f>
        <v>164</v>
      </c>
    </row>
    <row r="1150" spans="1:46" ht="16.5" customHeight="1">
      <c r="A1150">
        <v>1149</v>
      </c>
      <c r="B1150">
        <f>B1149+COUNTIF(전체당첨내역!$B1150:$G1150,1)</f>
        <v>158</v>
      </c>
      <c r="C1150">
        <f>C1149+COUNTIF(전체당첨내역!$B1150:$G1150,2)</f>
        <v>146</v>
      </c>
      <c r="D1150">
        <f>D1149+COUNTIF(전체당첨내역!$B1150:$G1150,3)</f>
        <v>157</v>
      </c>
      <c r="E1150">
        <f>E1149+COUNTIF(전체당첨내역!$B1150:$G1150,4)</f>
        <v>152</v>
      </c>
      <c r="F1150">
        <f>F1149+COUNTIF(전체당첨내역!$B1150:$G1150,5)</f>
        <v>144</v>
      </c>
      <c r="G1150">
        <f>G1149+COUNTIF(전체당첨내역!$B1150:$G1150,6)</f>
        <v>154</v>
      </c>
      <c r="H1150">
        <f>H1149+COUNTIF(전체당첨내역!$B1150:$G1150,7)</f>
        <v>157</v>
      </c>
      <c r="I1150">
        <f>I1149+COUNTIF(전체당첨내역!$B1150:$G1150,8)</f>
        <v>145</v>
      </c>
      <c r="J1150">
        <f>J1149+COUNTIF(전체당첨내역!$B1150:$G1150,9)</f>
        <v>121</v>
      </c>
      <c r="K1150">
        <f>K1149+COUNTIF(전체당첨내역!$B1150:$G1150,10)</f>
        <v>153</v>
      </c>
      <c r="L1150">
        <f>L1149+COUNTIF(전체당첨내역!$B1150:$G1150,11)</f>
        <v>158</v>
      </c>
      <c r="M1150">
        <f>M1149+COUNTIF(전체당첨내역!$B1150:$G1150,12)</f>
        <v>168</v>
      </c>
      <c r="N1150">
        <f>N1149+COUNTIF(전체당첨내역!$B1150:$G1150,13)</f>
        <v>166</v>
      </c>
      <c r="O1150">
        <f>O1149+COUNTIF(전체당첨내역!$B1150:$G1150,14)</f>
        <v>165</v>
      </c>
      <c r="P1150">
        <f>P1149+COUNTIF(전체당첨내역!$B1150:$G1150,15)</f>
        <v>155</v>
      </c>
      <c r="Q1150">
        <f>Q1149+COUNTIF(전체당첨내역!$B1150:$G1150,16)</f>
        <v>154</v>
      </c>
      <c r="R1150">
        <f>R1149+COUNTIF(전체당첨내역!$B1150:$G1150,17)</f>
        <v>161</v>
      </c>
      <c r="S1150">
        <f>S1149+COUNTIF(전체당첨내역!$B1150:$G1150,18)</f>
        <v>165</v>
      </c>
      <c r="T1150">
        <f>T1149+COUNTIF(전체당첨내역!$B1150:$G1150,19)</f>
        <v>159</v>
      </c>
      <c r="U1150">
        <f>U1149+COUNTIF(전체당첨내역!$B1150:$G1150,20)</f>
        <v>159</v>
      </c>
      <c r="V1150">
        <f>V1149+COUNTIF(전체당첨내역!$B1150:$G1150,21)</f>
        <v>158</v>
      </c>
      <c r="W1150">
        <f>W1149+COUNTIF(전체당첨내역!$B1150:$G1150,22)</f>
        <v>136</v>
      </c>
      <c r="X1150">
        <f>X1149+COUNTIF(전체당첨내역!$B1150:$G1150,23)</f>
        <v>136</v>
      </c>
      <c r="Y1150">
        <f>Y1149+COUNTIF(전체당첨내역!$B1150:$G1150,24)</f>
        <v>153</v>
      </c>
      <c r="Z1150">
        <f>Z1149+COUNTIF(전체당첨내역!$B1150:$G1150,25)</f>
        <v>140</v>
      </c>
      <c r="AA1150">
        <f>AA1149+COUNTIF(전체당첨내역!$B1150:$G1150,26)</f>
        <v>155</v>
      </c>
      <c r="AB1150">
        <f>AB1149+COUNTIF(전체당첨내역!$B1150:$G1150,27)</f>
        <v>162</v>
      </c>
      <c r="AC1150">
        <f>AC1149+COUNTIF(전체당첨내역!$B1150:$G1150,28)</f>
        <v>142</v>
      </c>
      <c r="AD1150">
        <f>AD1149+COUNTIF(전체당첨내역!$B1150:$G1150,29)</f>
        <v>143</v>
      </c>
      <c r="AE1150">
        <f>AE1149+COUNTIF(전체당첨내역!$B1150:$G1150,30)</f>
        <v>146</v>
      </c>
      <c r="AF1150">
        <f>AF1149+COUNTIF(전체당첨내역!$B1150:$G1150,31)</f>
        <v>155</v>
      </c>
      <c r="AG1150">
        <f>AG1149+COUNTIF(전체당첨내역!$B1150:$G1150,32)</f>
        <v>134</v>
      </c>
      <c r="AH1150">
        <f>AH1149+COUNTIF(전체당첨내역!$B1150:$G1150,33)</f>
        <v>165</v>
      </c>
      <c r="AI1150">
        <f>AI1149+COUNTIF(전체당첨내역!$B1150:$G1150,34)</f>
        <v>177</v>
      </c>
      <c r="AJ1150">
        <f>AJ1149+COUNTIF(전체당첨내역!$B1150:$G1150,35)</f>
        <v>150</v>
      </c>
      <c r="AK1150">
        <f>AK1149+COUNTIF(전체당첨내역!$B1150:$G1150,36)</f>
        <v>153</v>
      </c>
      <c r="AL1150">
        <f>AL1149+COUNTIF(전체당첨내역!$B1150:$G1150,37)</f>
        <v>160</v>
      </c>
      <c r="AM1150">
        <f>AM1149+COUNTIF(전체당첨내역!$B1150:$G1150,38)</f>
        <v>155</v>
      </c>
      <c r="AN1150">
        <f>AN1149+COUNTIF(전체당첨내역!$B1150:$G1150,39)</f>
        <v>153</v>
      </c>
      <c r="AO1150">
        <f>AO1149+COUNTIF(전체당첨내역!$B1150:$G1150,40)</f>
        <v>163</v>
      </c>
      <c r="AP1150">
        <f>AP1149+COUNTIF(전체당첨내역!$B1150:$G1150,41)</f>
        <v>140</v>
      </c>
      <c r="AQ1150">
        <f>AQ1149+COUNTIF(전체당첨내역!$B1150:$G1150,42)</f>
        <v>145</v>
      </c>
      <c r="AR1150">
        <f>AR1149+COUNTIF(전체당첨내역!$B1150:$G1150,43)</f>
        <v>158</v>
      </c>
      <c r="AS1150">
        <f>AS1149+COUNTIF(전체당첨내역!$B1150:$G1150,44)</f>
        <v>154</v>
      </c>
      <c r="AT1150">
        <f>AT1149+COUNTIF(전체당첨내역!$B1150:$G1150,45)</f>
        <v>164</v>
      </c>
    </row>
    <row r="1151" spans="1:46" ht="16.5" customHeight="1">
      <c r="A1151">
        <v>1150</v>
      </c>
      <c r="B1151">
        <f>B1150+COUNTIF(전체당첨내역!$B1151:$G1151,1)</f>
        <v>158</v>
      </c>
      <c r="C1151">
        <f>C1150+COUNTIF(전체당첨내역!$B1151:$G1151,2)</f>
        <v>146</v>
      </c>
      <c r="D1151">
        <f>D1150+COUNTIF(전체당첨내역!$B1151:$G1151,3)</f>
        <v>157</v>
      </c>
      <c r="E1151">
        <f>E1150+COUNTIF(전체당첨내역!$B1151:$G1151,4)</f>
        <v>152</v>
      </c>
      <c r="F1151">
        <f>F1150+COUNTIF(전체당첨내역!$B1151:$G1151,5)</f>
        <v>144</v>
      </c>
      <c r="G1151">
        <f>G1150+COUNTIF(전체당첨내역!$B1151:$G1151,6)</f>
        <v>154</v>
      </c>
      <c r="H1151">
        <f>H1150+COUNTIF(전체당첨내역!$B1151:$G1151,7)</f>
        <v>157</v>
      </c>
      <c r="I1151">
        <f>I1150+COUNTIF(전체당첨내역!$B1151:$G1151,8)</f>
        <v>146</v>
      </c>
      <c r="J1151">
        <f>J1150+COUNTIF(전체당첨내역!$B1151:$G1151,9)</f>
        <v>122</v>
      </c>
      <c r="K1151">
        <f>K1150+COUNTIF(전체당첨내역!$B1151:$G1151,10)</f>
        <v>153</v>
      </c>
      <c r="L1151">
        <f>L1150+COUNTIF(전체당첨내역!$B1151:$G1151,11)</f>
        <v>158</v>
      </c>
      <c r="M1151">
        <f>M1150+COUNTIF(전체당첨내역!$B1151:$G1151,12)</f>
        <v>168</v>
      </c>
      <c r="N1151">
        <f>N1150+COUNTIF(전체당첨내역!$B1151:$G1151,13)</f>
        <v>166</v>
      </c>
      <c r="O1151">
        <f>O1150+COUNTIF(전체당첨내역!$B1151:$G1151,14)</f>
        <v>165</v>
      </c>
      <c r="P1151">
        <f>P1150+COUNTIF(전체당첨내역!$B1151:$G1151,15)</f>
        <v>155</v>
      </c>
      <c r="Q1151">
        <f>Q1150+COUNTIF(전체당첨내역!$B1151:$G1151,16)</f>
        <v>154</v>
      </c>
      <c r="R1151">
        <f>R1150+COUNTIF(전체당첨내역!$B1151:$G1151,17)</f>
        <v>161</v>
      </c>
      <c r="S1151">
        <f>S1150+COUNTIF(전체당첨내역!$B1151:$G1151,18)</f>
        <v>166</v>
      </c>
      <c r="T1151">
        <f>T1150+COUNTIF(전체당첨내역!$B1151:$G1151,19)</f>
        <v>159</v>
      </c>
      <c r="U1151">
        <f>U1150+COUNTIF(전체당첨내역!$B1151:$G1151,20)</f>
        <v>159</v>
      </c>
      <c r="V1151">
        <f>V1150+COUNTIF(전체당첨내역!$B1151:$G1151,21)</f>
        <v>158</v>
      </c>
      <c r="W1151">
        <f>W1150+COUNTIF(전체당첨내역!$B1151:$G1151,22)</f>
        <v>136</v>
      </c>
      <c r="X1151">
        <f>X1150+COUNTIF(전체당첨내역!$B1151:$G1151,23)</f>
        <v>136</v>
      </c>
      <c r="Y1151">
        <f>Y1150+COUNTIF(전체당첨내역!$B1151:$G1151,24)</f>
        <v>153</v>
      </c>
      <c r="Z1151">
        <f>Z1150+COUNTIF(전체당첨내역!$B1151:$G1151,25)</f>
        <v>140</v>
      </c>
      <c r="AA1151">
        <f>AA1150+COUNTIF(전체당첨내역!$B1151:$G1151,26)</f>
        <v>155</v>
      </c>
      <c r="AB1151">
        <f>AB1150+COUNTIF(전체당첨내역!$B1151:$G1151,27)</f>
        <v>162</v>
      </c>
      <c r="AC1151">
        <f>AC1150+COUNTIF(전체당첨내역!$B1151:$G1151,28)</f>
        <v>142</v>
      </c>
      <c r="AD1151">
        <f>AD1150+COUNTIF(전체당첨내역!$B1151:$G1151,29)</f>
        <v>143</v>
      </c>
      <c r="AE1151">
        <f>AE1150+COUNTIF(전체당첨내역!$B1151:$G1151,30)</f>
        <v>146</v>
      </c>
      <c r="AF1151">
        <f>AF1150+COUNTIF(전체당첨내역!$B1151:$G1151,31)</f>
        <v>155</v>
      </c>
      <c r="AG1151">
        <f>AG1150+COUNTIF(전체당첨내역!$B1151:$G1151,32)</f>
        <v>134</v>
      </c>
      <c r="AH1151">
        <f>AH1150+COUNTIF(전체당첨내역!$B1151:$G1151,33)</f>
        <v>165</v>
      </c>
      <c r="AI1151">
        <f>AI1150+COUNTIF(전체당첨내역!$B1151:$G1151,34)</f>
        <v>177</v>
      </c>
      <c r="AJ1151">
        <f>AJ1150+COUNTIF(전체당첨내역!$B1151:$G1151,35)</f>
        <v>151</v>
      </c>
      <c r="AK1151">
        <f>AK1150+COUNTIF(전체당첨내역!$B1151:$G1151,36)</f>
        <v>153</v>
      </c>
      <c r="AL1151">
        <f>AL1150+COUNTIF(전체당첨내역!$B1151:$G1151,37)</f>
        <v>160</v>
      </c>
      <c r="AM1151">
        <f>AM1150+COUNTIF(전체당첨내역!$B1151:$G1151,38)</f>
        <v>155</v>
      </c>
      <c r="AN1151">
        <f>AN1150+COUNTIF(전체당첨내역!$B1151:$G1151,39)</f>
        <v>154</v>
      </c>
      <c r="AO1151">
        <f>AO1150+COUNTIF(전체당첨내역!$B1151:$G1151,40)</f>
        <v>163</v>
      </c>
      <c r="AP1151">
        <f>AP1150+COUNTIF(전체당첨내역!$B1151:$G1151,41)</f>
        <v>140</v>
      </c>
      <c r="AQ1151">
        <f>AQ1150+COUNTIF(전체당첨내역!$B1151:$G1151,42)</f>
        <v>145</v>
      </c>
      <c r="AR1151">
        <f>AR1150+COUNTIF(전체당첨내역!$B1151:$G1151,43)</f>
        <v>158</v>
      </c>
      <c r="AS1151">
        <f>AS1150+COUNTIF(전체당첨내역!$B1151:$G1151,44)</f>
        <v>154</v>
      </c>
      <c r="AT1151">
        <f>AT1150+COUNTIF(전체당첨내역!$B1151:$G1151,45)</f>
        <v>165</v>
      </c>
    </row>
    <row r="1152" spans="1:46" ht="16.5" customHeight="1">
      <c r="A1152">
        <v>1151</v>
      </c>
      <c r="B1152">
        <f>B1151+COUNTIF(전체당첨내역!$B1152:$G1152,1)</f>
        <v>158</v>
      </c>
      <c r="C1152">
        <f>C1151+COUNTIF(전체당첨내역!$B1152:$G1152,2)</f>
        <v>147</v>
      </c>
      <c r="D1152">
        <f>D1151+COUNTIF(전체당첨내역!$B1152:$G1152,3)</f>
        <v>158</v>
      </c>
      <c r="E1152">
        <f>E1151+COUNTIF(전체당첨내역!$B1152:$G1152,4)</f>
        <v>152</v>
      </c>
      <c r="F1152">
        <f>F1151+COUNTIF(전체당첨내역!$B1152:$G1152,5)</f>
        <v>144</v>
      </c>
      <c r="G1152">
        <f>G1151+COUNTIF(전체당첨내역!$B1152:$G1152,6)</f>
        <v>154</v>
      </c>
      <c r="H1152">
        <f>H1151+COUNTIF(전체당첨내역!$B1152:$G1152,7)</f>
        <v>157</v>
      </c>
      <c r="I1152">
        <f>I1151+COUNTIF(전체당첨내역!$B1152:$G1152,8)</f>
        <v>146</v>
      </c>
      <c r="J1152">
        <f>J1151+COUNTIF(전체당첨내역!$B1152:$G1152,9)</f>
        <v>123</v>
      </c>
      <c r="K1152">
        <f>K1151+COUNTIF(전체당첨내역!$B1152:$G1152,10)</f>
        <v>153</v>
      </c>
      <c r="L1152">
        <f>L1151+COUNTIF(전체당첨내역!$B1152:$G1152,11)</f>
        <v>158</v>
      </c>
      <c r="M1152">
        <f>M1151+COUNTIF(전체당첨내역!$B1152:$G1152,12)</f>
        <v>168</v>
      </c>
      <c r="N1152">
        <f>N1151+COUNTIF(전체당첨내역!$B1152:$G1152,13)</f>
        <v>166</v>
      </c>
      <c r="O1152">
        <f>O1151+COUNTIF(전체당첨내역!$B1152:$G1152,14)</f>
        <v>165</v>
      </c>
      <c r="P1152">
        <f>P1151+COUNTIF(전체당첨내역!$B1152:$G1152,15)</f>
        <v>156</v>
      </c>
      <c r="Q1152">
        <f>Q1151+COUNTIF(전체당첨내역!$B1152:$G1152,16)</f>
        <v>154</v>
      </c>
      <c r="R1152">
        <f>R1151+COUNTIF(전체당첨내역!$B1152:$G1152,17)</f>
        <v>161</v>
      </c>
      <c r="S1152">
        <f>S1151+COUNTIF(전체당첨내역!$B1152:$G1152,18)</f>
        <v>166</v>
      </c>
      <c r="T1152">
        <f>T1151+COUNTIF(전체당첨내역!$B1152:$G1152,19)</f>
        <v>159</v>
      </c>
      <c r="U1152">
        <f>U1151+COUNTIF(전체당첨내역!$B1152:$G1152,20)</f>
        <v>159</v>
      </c>
      <c r="V1152">
        <f>V1151+COUNTIF(전체당첨내역!$B1152:$G1152,21)</f>
        <v>158</v>
      </c>
      <c r="W1152">
        <f>W1151+COUNTIF(전체당첨내역!$B1152:$G1152,22)</f>
        <v>136</v>
      </c>
      <c r="X1152">
        <f>X1151+COUNTIF(전체당첨내역!$B1152:$G1152,23)</f>
        <v>136</v>
      </c>
      <c r="Y1152">
        <f>Y1151+COUNTIF(전체당첨내역!$B1152:$G1152,24)</f>
        <v>153</v>
      </c>
      <c r="Z1152">
        <f>Z1151+COUNTIF(전체당첨내역!$B1152:$G1152,25)</f>
        <v>140</v>
      </c>
      <c r="AA1152">
        <f>AA1151+COUNTIF(전체당첨내역!$B1152:$G1152,26)</f>
        <v>155</v>
      </c>
      <c r="AB1152">
        <f>AB1151+COUNTIF(전체당첨내역!$B1152:$G1152,27)</f>
        <v>163</v>
      </c>
      <c r="AC1152">
        <f>AC1151+COUNTIF(전체당첨내역!$B1152:$G1152,28)</f>
        <v>142</v>
      </c>
      <c r="AD1152">
        <f>AD1151+COUNTIF(전체당첨내역!$B1152:$G1152,29)</f>
        <v>144</v>
      </c>
      <c r="AE1152">
        <f>AE1151+COUNTIF(전체당첨내역!$B1152:$G1152,30)</f>
        <v>146</v>
      </c>
      <c r="AF1152">
        <f>AF1151+COUNTIF(전체당첨내역!$B1152:$G1152,31)</f>
        <v>155</v>
      </c>
      <c r="AG1152">
        <f>AG1151+COUNTIF(전체당첨내역!$B1152:$G1152,32)</f>
        <v>134</v>
      </c>
      <c r="AH1152">
        <f>AH1151+COUNTIF(전체당첨내역!$B1152:$G1152,33)</f>
        <v>165</v>
      </c>
      <c r="AI1152">
        <f>AI1151+COUNTIF(전체당첨내역!$B1152:$G1152,34)</f>
        <v>177</v>
      </c>
      <c r="AJ1152">
        <f>AJ1151+COUNTIF(전체당첨내역!$B1152:$G1152,35)</f>
        <v>151</v>
      </c>
      <c r="AK1152">
        <f>AK1151+COUNTIF(전체당첨내역!$B1152:$G1152,36)</f>
        <v>153</v>
      </c>
      <c r="AL1152">
        <f>AL1151+COUNTIF(전체당첨내역!$B1152:$G1152,37)</f>
        <v>160</v>
      </c>
      <c r="AM1152">
        <f>AM1151+COUNTIF(전체당첨내역!$B1152:$G1152,38)</f>
        <v>155</v>
      </c>
      <c r="AN1152">
        <f>AN1151+COUNTIF(전체당첨내역!$B1152:$G1152,39)</f>
        <v>154</v>
      </c>
      <c r="AO1152">
        <f>AO1151+COUNTIF(전체당첨내역!$B1152:$G1152,40)</f>
        <v>163</v>
      </c>
      <c r="AP1152">
        <f>AP1151+COUNTIF(전체당첨내역!$B1152:$G1152,41)</f>
        <v>140</v>
      </c>
      <c r="AQ1152">
        <f>AQ1151+COUNTIF(전체당첨내역!$B1152:$G1152,42)</f>
        <v>145</v>
      </c>
      <c r="AR1152">
        <f>AR1151+COUNTIF(전체당첨내역!$B1152:$G1152,43)</f>
        <v>158</v>
      </c>
      <c r="AS1152">
        <f>AS1151+COUNTIF(전체당첨내역!$B1152:$G1152,44)</f>
        <v>154</v>
      </c>
      <c r="AT1152">
        <f>AT1151+COUNTIF(전체당첨내역!$B1152:$G1152,45)</f>
        <v>165</v>
      </c>
    </row>
    <row r="1153" spans="1:46" ht="16.5" customHeight="1">
      <c r="A1153">
        <v>1152</v>
      </c>
      <c r="B1153">
        <f>B1152+COUNTIF(전체당첨내역!$B1153:$G1153,1)</f>
        <v>158</v>
      </c>
      <c r="C1153">
        <f>C1152+COUNTIF(전체당첨내역!$B1153:$G1153,2)</f>
        <v>147</v>
      </c>
      <c r="D1153">
        <f>D1152+COUNTIF(전체당첨내역!$B1153:$G1153,3)</f>
        <v>158</v>
      </c>
      <c r="E1153">
        <f>E1152+COUNTIF(전체당첨내역!$B1153:$G1153,4)</f>
        <v>152</v>
      </c>
      <c r="F1153">
        <f>F1152+COUNTIF(전체당첨내역!$B1153:$G1153,5)</f>
        <v>144</v>
      </c>
      <c r="G1153">
        <f>G1152+COUNTIF(전체당첨내역!$B1153:$G1153,6)</f>
        <v>154</v>
      </c>
      <c r="H1153">
        <f>H1152+COUNTIF(전체당첨내역!$B1153:$G1153,7)</f>
        <v>157</v>
      </c>
      <c r="I1153">
        <f>I1152+COUNTIF(전체당첨내역!$B1153:$G1153,8)</f>
        <v>146</v>
      </c>
      <c r="J1153">
        <f>J1152+COUNTIF(전체당첨내역!$B1153:$G1153,9)</f>
        <v>123</v>
      </c>
      <c r="K1153">
        <f>K1152+COUNTIF(전체당첨내역!$B1153:$G1153,10)</f>
        <v>153</v>
      </c>
      <c r="L1153">
        <f>L1152+COUNTIF(전체당첨내역!$B1153:$G1153,11)</f>
        <v>158</v>
      </c>
      <c r="M1153">
        <f>M1152+COUNTIF(전체당첨내역!$B1153:$G1153,12)</f>
        <v>168</v>
      </c>
      <c r="N1153">
        <f>N1152+COUNTIF(전체당첨내역!$B1153:$G1153,13)</f>
        <v>166</v>
      </c>
      <c r="O1153">
        <f>O1152+COUNTIF(전체당첨내역!$B1153:$G1153,14)</f>
        <v>165</v>
      </c>
      <c r="P1153">
        <f>P1152+COUNTIF(전체당첨내역!$B1153:$G1153,15)</f>
        <v>156</v>
      </c>
      <c r="Q1153">
        <f>Q1152+COUNTIF(전체당첨내역!$B1153:$G1153,16)</f>
        <v>154</v>
      </c>
      <c r="R1153">
        <f>R1152+COUNTIF(전체당첨내역!$B1153:$G1153,17)</f>
        <v>161</v>
      </c>
      <c r="S1153">
        <f>S1152+COUNTIF(전체당첨내역!$B1153:$G1153,18)</f>
        <v>166</v>
      </c>
      <c r="T1153">
        <f>T1152+COUNTIF(전체당첨내역!$B1153:$G1153,19)</f>
        <v>159</v>
      </c>
      <c r="U1153">
        <f>U1152+COUNTIF(전체당첨내역!$B1153:$G1153,20)</f>
        <v>159</v>
      </c>
      <c r="V1153">
        <f>V1152+COUNTIF(전체당첨내역!$B1153:$G1153,21)</f>
        <v>158</v>
      </c>
      <c r="W1153">
        <f>W1152+COUNTIF(전체당첨내역!$B1153:$G1153,22)</f>
        <v>136</v>
      </c>
      <c r="X1153">
        <f>X1152+COUNTIF(전체당첨내역!$B1153:$G1153,23)</f>
        <v>136</v>
      </c>
      <c r="Y1153">
        <f>Y1152+COUNTIF(전체당첨내역!$B1153:$G1153,24)</f>
        <v>153</v>
      </c>
      <c r="Z1153">
        <f>Z1152+COUNTIF(전체당첨내역!$B1153:$G1153,25)</f>
        <v>140</v>
      </c>
      <c r="AA1153">
        <f>AA1152+COUNTIF(전체당첨내역!$B1153:$G1153,26)</f>
        <v>155</v>
      </c>
      <c r="AB1153">
        <f>AB1152+COUNTIF(전체당첨내역!$B1153:$G1153,27)</f>
        <v>163</v>
      </c>
      <c r="AC1153">
        <f>AC1152+COUNTIF(전체당첨내역!$B1153:$G1153,28)</f>
        <v>142</v>
      </c>
      <c r="AD1153">
        <f>AD1152+COUNTIF(전체당첨내역!$B1153:$G1153,29)</f>
        <v>144</v>
      </c>
      <c r="AE1153">
        <f>AE1152+COUNTIF(전체당첨내역!$B1153:$G1153,30)</f>
        <v>147</v>
      </c>
      <c r="AF1153">
        <f>AF1152+COUNTIF(전체당첨내역!$B1153:$G1153,31)</f>
        <v>156</v>
      </c>
      <c r="AG1153">
        <f>AG1152+COUNTIF(전체당첨내역!$B1153:$G1153,32)</f>
        <v>135</v>
      </c>
      <c r="AH1153">
        <f>AH1152+COUNTIF(전체당첨내역!$B1153:$G1153,33)</f>
        <v>165</v>
      </c>
      <c r="AI1153">
        <f>AI1152+COUNTIF(전체당첨내역!$B1153:$G1153,34)</f>
        <v>177</v>
      </c>
      <c r="AJ1153">
        <f>AJ1152+COUNTIF(전체당첨내역!$B1153:$G1153,35)</f>
        <v>152</v>
      </c>
      <c r="AK1153">
        <f>AK1152+COUNTIF(전체당첨내역!$B1153:$G1153,36)</f>
        <v>154</v>
      </c>
      <c r="AL1153">
        <f>AL1152+COUNTIF(전체당첨내역!$B1153:$G1153,37)</f>
        <v>161</v>
      </c>
      <c r="AM1153">
        <f>AM1152+COUNTIF(전체당첨내역!$B1153:$G1153,38)</f>
        <v>155</v>
      </c>
      <c r="AN1153">
        <f>AN1152+COUNTIF(전체당첨내역!$B1153:$G1153,39)</f>
        <v>154</v>
      </c>
      <c r="AO1153">
        <f>AO1152+COUNTIF(전체당첨내역!$B1153:$G1153,40)</f>
        <v>163</v>
      </c>
      <c r="AP1153">
        <f>AP1152+COUNTIF(전체당첨내역!$B1153:$G1153,41)</f>
        <v>140</v>
      </c>
      <c r="AQ1153">
        <f>AQ1152+COUNTIF(전체당첨내역!$B1153:$G1153,42)</f>
        <v>145</v>
      </c>
      <c r="AR1153">
        <f>AR1152+COUNTIF(전체당첨내역!$B1153:$G1153,43)</f>
        <v>158</v>
      </c>
      <c r="AS1153">
        <f>AS1152+COUNTIF(전체당첨내역!$B1153:$G1153,44)</f>
        <v>154</v>
      </c>
      <c r="AT1153">
        <f>AT1152+COUNTIF(전체당첨내역!$B1153:$G1153,45)</f>
        <v>165</v>
      </c>
    </row>
    <row r="1154" spans="1:46" ht="16.5" customHeight="1">
      <c r="A1154">
        <v>1153</v>
      </c>
      <c r="B1154">
        <f>B1153+COUNTIF(전체당첨내역!$B1154:$G1154,1)</f>
        <v>159</v>
      </c>
      <c r="C1154">
        <f>C1153+COUNTIF(전체당첨내역!$B1154:$G1154,2)</f>
        <v>147</v>
      </c>
      <c r="D1154">
        <f>D1153+COUNTIF(전체당첨내역!$B1154:$G1154,3)</f>
        <v>158</v>
      </c>
      <c r="E1154">
        <f>E1153+COUNTIF(전체당첨내역!$B1154:$G1154,4)</f>
        <v>152</v>
      </c>
      <c r="F1154">
        <f>F1153+COUNTIF(전체당첨내역!$B1154:$G1154,5)</f>
        <v>144</v>
      </c>
      <c r="G1154">
        <f>G1153+COUNTIF(전체당첨내역!$B1154:$G1154,6)</f>
        <v>154</v>
      </c>
      <c r="H1154">
        <f>H1153+COUNTIF(전체당첨내역!$B1154:$G1154,7)</f>
        <v>157</v>
      </c>
      <c r="I1154">
        <f>I1153+COUNTIF(전체당첨내역!$B1154:$G1154,8)</f>
        <v>146</v>
      </c>
      <c r="J1154">
        <f>J1153+COUNTIF(전체당첨내역!$B1154:$G1154,9)</f>
        <v>124</v>
      </c>
      <c r="K1154">
        <f>K1153+COUNTIF(전체당첨내역!$B1154:$G1154,10)</f>
        <v>154</v>
      </c>
      <c r="L1154">
        <f>L1153+COUNTIF(전체당첨내역!$B1154:$G1154,11)</f>
        <v>158</v>
      </c>
      <c r="M1154">
        <f>M1153+COUNTIF(전체당첨내역!$B1154:$G1154,12)</f>
        <v>168</v>
      </c>
      <c r="N1154">
        <f>N1153+COUNTIF(전체당첨내역!$B1154:$G1154,13)</f>
        <v>167</v>
      </c>
      <c r="O1154">
        <f>O1153+COUNTIF(전체당첨내역!$B1154:$G1154,14)</f>
        <v>165</v>
      </c>
      <c r="P1154">
        <f>P1153+COUNTIF(전체당첨내역!$B1154:$G1154,15)</f>
        <v>156</v>
      </c>
      <c r="Q1154">
        <f>Q1153+COUNTIF(전체당첨내역!$B1154:$G1154,16)</f>
        <v>154</v>
      </c>
      <c r="R1154">
        <f>R1153+COUNTIF(전체당첨내역!$B1154:$G1154,17)</f>
        <v>161</v>
      </c>
      <c r="S1154">
        <f>S1153+COUNTIF(전체당첨내역!$B1154:$G1154,18)</f>
        <v>166</v>
      </c>
      <c r="T1154">
        <f>T1153+COUNTIF(전체당첨내역!$B1154:$G1154,19)</f>
        <v>159</v>
      </c>
      <c r="U1154">
        <f>U1153+COUNTIF(전체당첨내역!$B1154:$G1154,20)</f>
        <v>159</v>
      </c>
      <c r="V1154">
        <f>V1153+COUNTIF(전체당첨내역!$B1154:$G1154,21)</f>
        <v>158</v>
      </c>
      <c r="W1154">
        <f>W1153+COUNTIF(전체당첨내역!$B1154:$G1154,22)</f>
        <v>136</v>
      </c>
      <c r="X1154">
        <f>X1153+COUNTIF(전체당첨내역!$B1154:$G1154,23)</f>
        <v>136</v>
      </c>
      <c r="Y1154">
        <f>Y1153+COUNTIF(전체당첨내역!$B1154:$G1154,24)</f>
        <v>153</v>
      </c>
      <c r="Z1154">
        <f>Z1153+COUNTIF(전체당첨내역!$B1154:$G1154,25)</f>
        <v>140</v>
      </c>
      <c r="AA1154">
        <f>AA1153+COUNTIF(전체당첨내역!$B1154:$G1154,26)</f>
        <v>155</v>
      </c>
      <c r="AB1154">
        <f>AB1153+COUNTIF(전체당첨내역!$B1154:$G1154,27)</f>
        <v>163</v>
      </c>
      <c r="AC1154">
        <f>AC1153+COUNTIF(전체당첨내역!$B1154:$G1154,28)</f>
        <v>142</v>
      </c>
      <c r="AD1154">
        <f>AD1153+COUNTIF(전체당첨내역!$B1154:$G1154,29)</f>
        <v>144</v>
      </c>
      <c r="AE1154">
        <f>AE1153+COUNTIF(전체당첨내역!$B1154:$G1154,30)</f>
        <v>147</v>
      </c>
      <c r="AF1154">
        <f>AF1153+COUNTIF(전체당첨내역!$B1154:$G1154,31)</f>
        <v>156</v>
      </c>
      <c r="AG1154">
        <f>AG1153+COUNTIF(전체당첨내역!$B1154:$G1154,32)</f>
        <v>135</v>
      </c>
      <c r="AH1154">
        <f>AH1153+COUNTIF(전체당첨내역!$B1154:$G1154,33)</f>
        <v>165</v>
      </c>
      <c r="AI1154">
        <f>AI1153+COUNTIF(전체당첨내역!$B1154:$G1154,34)</f>
        <v>177</v>
      </c>
      <c r="AJ1154">
        <f>AJ1153+COUNTIF(전체당첨내역!$B1154:$G1154,35)</f>
        <v>153</v>
      </c>
      <c r="AK1154">
        <f>AK1153+COUNTIF(전체당첨내역!$B1154:$G1154,36)</f>
        <v>154</v>
      </c>
      <c r="AL1154">
        <f>AL1153+COUNTIF(전체당첨내역!$B1154:$G1154,37)</f>
        <v>161</v>
      </c>
      <c r="AM1154">
        <f>AM1153+COUNTIF(전체당첨내역!$B1154:$G1154,38)</f>
        <v>155</v>
      </c>
      <c r="AN1154">
        <f>AN1153+COUNTIF(전체당첨내역!$B1154:$G1154,39)</f>
        <v>154</v>
      </c>
      <c r="AO1154">
        <f>AO1153+COUNTIF(전체당첨내역!$B1154:$G1154,40)</f>
        <v>163</v>
      </c>
      <c r="AP1154">
        <f>AP1153+COUNTIF(전체당첨내역!$B1154:$G1154,41)</f>
        <v>140</v>
      </c>
      <c r="AQ1154">
        <f>AQ1153+COUNTIF(전체당첨내역!$B1154:$G1154,42)</f>
        <v>145</v>
      </c>
      <c r="AR1154">
        <f>AR1153+COUNTIF(전체당첨내역!$B1154:$G1154,43)</f>
        <v>158</v>
      </c>
      <c r="AS1154">
        <f>AS1153+COUNTIF(전체당첨내역!$B1154:$G1154,44)</f>
        <v>155</v>
      </c>
      <c r="AT1154">
        <f>AT1153+COUNTIF(전체당첨내역!$B1154:$G1154,45)</f>
        <v>165</v>
      </c>
    </row>
    <row r="1155" spans="1:46" ht="16.5" customHeight="1">
      <c r="A1155">
        <v>1154</v>
      </c>
      <c r="B1155">
        <f>B1154+COUNTIF(전체당첨내역!$B1155:$G1155,1)</f>
        <v>159</v>
      </c>
      <c r="C1155">
        <f>C1154+COUNTIF(전체당첨내역!$B1155:$G1155,2)</f>
        <v>147</v>
      </c>
      <c r="D1155">
        <f>D1154+COUNTIF(전체당첨내역!$B1155:$G1155,3)</f>
        <v>158</v>
      </c>
      <c r="E1155">
        <f>E1154+COUNTIF(전체당첨내역!$B1155:$G1155,4)</f>
        <v>153</v>
      </c>
      <c r="F1155">
        <f>F1154+COUNTIF(전체당첨내역!$B1155:$G1155,5)</f>
        <v>144</v>
      </c>
      <c r="G1155">
        <f>G1154+COUNTIF(전체당첨내역!$B1155:$G1155,6)</f>
        <v>154</v>
      </c>
      <c r="H1155">
        <f>H1154+COUNTIF(전체당첨내역!$B1155:$G1155,7)</f>
        <v>157</v>
      </c>
      <c r="I1155">
        <f>I1154+COUNTIF(전체당첨내역!$B1155:$G1155,8)</f>
        <v>147</v>
      </c>
      <c r="J1155">
        <f>J1154+COUNTIF(전체당첨내역!$B1155:$G1155,9)</f>
        <v>124</v>
      </c>
      <c r="K1155">
        <f>K1154+COUNTIF(전체당첨내역!$B1155:$G1155,10)</f>
        <v>154</v>
      </c>
      <c r="L1155">
        <f>L1154+COUNTIF(전체당첨내역!$B1155:$G1155,11)</f>
        <v>158</v>
      </c>
      <c r="M1155">
        <f>M1154+COUNTIF(전체당첨내역!$B1155:$G1155,12)</f>
        <v>168</v>
      </c>
      <c r="N1155">
        <f>N1154+COUNTIF(전체당첨내역!$B1155:$G1155,13)</f>
        <v>167</v>
      </c>
      <c r="O1155">
        <f>O1154+COUNTIF(전체당첨내역!$B1155:$G1155,14)</f>
        <v>165</v>
      </c>
      <c r="P1155">
        <f>P1154+COUNTIF(전체당첨내역!$B1155:$G1155,15)</f>
        <v>156</v>
      </c>
      <c r="Q1155">
        <f>Q1154+COUNTIF(전체당첨내역!$B1155:$G1155,16)</f>
        <v>154</v>
      </c>
      <c r="R1155">
        <f>R1154+COUNTIF(전체당첨내역!$B1155:$G1155,17)</f>
        <v>161</v>
      </c>
      <c r="S1155">
        <f>S1154+COUNTIF(전체당첨내역!$B1155:$G1155,18)</f>
        <v>166</v>
      </c>
      <c r="T1155">
        <f>T1154+COUNTIF(전체당첨내역!$B1155:$G1155,19)</f>
        <v>159</v>
      </c>
      <c r="U1155">
        <f>U1154+COUNTIF(전체당첨내역!$B1155:$G1155,20)</f>
        <v>159</v>
      </c>
      <c r="V1155">
        <f>V1154+COUNTIF(전체당첨내역!$B1155:$G1155,21)</f>
        <v>158</v>
      </c>
      <c r="W1155">
        <f>W1154+COUNTIF(전체당첨내역!$B1155:$G1155,22)</f>
        <v>137</v>
      </c>
      <c r="X1155">
        <f>X1154+COUNTIF(전체당첨내역!$B1155:$G1155,23)</f>
        <v>136</v>
      </c>
      <c r="Y1155">
        <f>Y1154+COUNTIF(전체당첨내역!$B1155:$G1155,24)</f>
        <v>153</v>
      </c>
      <c r="Z1155">
        <f>Z1154+COUNTIF(전체당첨내역!$B1155:$G1155,25)</f>
        <v>140</v>
      </c>
      <c r="AA1155">
        <f>AA1154+COUNTIF(전체당첨내역!$B1155:$G1155,26)</f>
        <v>156</v>
      </c>
      <c r="AB1155">
        <f>AB1154+COUNTIF(전체당첨내역!$B1155:$G1155,27)</f>
        <v>163</v>
      </c>
      <c r="AC1155">
        <f>AC1154+COUNTIF(전체당첨내역!$B1155:$G1155,28)</f>
        <v>142</v>
      </c>
      <c r="AD1155">
        <f>AD1154+COUNTIF(전체당첨내역!$B1155:$G1155,29)</f>
        <v>144</v>
      </c>
      <c r="AE1155">
        <f>AE1154+COUNTIF(전체당첨내역!$B1155:$G1155,30)</f>
        <v>147</v>
      </c>
      <c r="AF1155">
        <f>AF1154+COUNTIF(전체당첨내역!$B1155:$G1155,31)</f>
        <v>156</v>
      </c>
      <c r="AG1155">
        <f>AG1154+COUNTIF(전체당첨내역!$B1155:$G1155,32)</f>
        <v>136</v>
      </c>
      <c r="AH1155">
        <f>AH1154+COUNTIF(전체당첨내역!$B1155:$G1155,33)</f>
        <v>165</v>
      </c>
      <c r="AI1155">
        <f>AI1154+COUNTIF(전체당첨내역!$B1155:$G1155,34)</f>
        <v>177</v>
      </c>
      <c r="AJ1155">
        <f>AJ1154+COUNTIF(전체당첨내역!$B1155:$G1155,35)</f>
        <v>153</v>
      </c>
      <c r="AK1155">
        <f>AK1154+COUNTIF(전체당첨내역!$B1155:$G1155,36)</f>
        <v>154</v>
      </c>
      <c r="AL1155">
        <f>AL1154+COUNTIF(전체당첨내역!$B1155:$G1155,37)</f>
        <v>161</v>
      </c>
      <c r="AM1155">
        <f>AM1154+COUNTIF(전체당첨내역!$B1155:$G1155,38)</f>
        <v>156</v>
      </c>
      <c r="AN1155">
        <f>AN1154+COUNTIF(전체당첨내역!$B1155:$G1155,39)</f>
        <v>154</v>
      </c>
      <c r="AO1155">
        <f>AO1154+COUNTIF(전체당첨내역!$B1155:$G1155,40)</f>
        <v>163</v>
      </c>
      <c r="AP1155">
        <f>AP1154+COUNTIF(전체당첨내역!$B1155:$G1155,41)</f>
        <v>140</v>
      </c>
      <c r="AQ1155">
        <f>AQ1154+COUNTIF(전체당첨내역!$B1155:$G1155,42)</f>
        <v>145</v>
      </c>
      <c r="AR1155">
        <f>AR1154+COUNTIF(전체당첨내역!$B1155:$G1155,43)</f>
        <v>158</v>
      </c>
      <c r="AS1155">
        <f>AS1154+COUNTIF(전체당첨내역!$B1155:$G1155,44)</f>
        <v>155</v>
      </c>
      <c r="AT1155">
        <f>AT1154+COUNTIF(전체당첨내역!$B1155:$G1155,45)</f>
        <v>165</v>
      </c>
    </row>
    <row r="1156" spans="1:46" ht="16.5" customHeight="1">
      <c r="A1156">
        <v>1155</v>
      </c>
      <c r="B1156">
        <f>B1155+COUNTIF(전체당첨내역!$B1156:$G1156,1)</f>
        <v>159</v>
      </c>
      <c r="C1156">
        <f>C1155+COUNTIF(전체당첨내역!$B1156:$G1156,2)</f>
        <v>147</v>
      </c>
      <c r="D1156">
        <f>D1155+COUNTIF(전체당첨내역!$B1156:$G1156,3)</f>
        <v>158</v>
      </c>
      <c r="E1156">
        <f>E1155+COUNTIF(전체당첨내역!$B1156:$G1156,4)</f>
        <v>153</v>
      </c>
      <c r="F1156">
        <f>F1155+COUNTIF(전체당첨내역!$B1156:$G1156,5)</f>
        <v>144</v>
      </c>
      <c r="G1156">
        <f>G1155+COUNTIF(전체당첨내역!$B1156:$G1156,6)</f>
        <v>154</v>
      </c>
      <c r="H1156">
        <f>H1155+COUNTIF(전체당첨내역!$B1156:$G1156,7)</f>
        <v>157</v>
      </c>
      <c r="I1156">
        <f>I1155+COUNTIF(전체당첨내역!$B1156:$G1156,8)</f>
        <v>147</v>
      </c>
      <c r="J1156">
        <f>J1155+COUNTIF(전체당첨내역!$B1156:$G1156,9)</f>
        <v>124</v>
      </c>
      <c r="K1156">
        <f>K1155+COUNTIF(전체당첨내역!$B1156:$G1156,10)</f>
        <v>155</v>
      </c>
      <c r="L1156">
        <f>L1155+COUNTIF(전체당첨내역!$B1156:$G1156,11)</f>
        <v>158</v>
      </c>
      <c r="M1156">
        <f>M1155+COUNTIF(전체당첨내역!$B1156:$G1156,12)</f>
        <v>168</v>
      </c>
      <c r="N1156">
        <f>N1155+COUNTIF(전체당첨내역!$B1156:$G1156,13)</f>
        <v>167</v>
      </c>
      <c r="O1156">
        <f>O1155+COUNTIF(전체당첨내역!$B1156:$G1156,14)</f>
        <v>165</v>
      </c>
      <c r="P1156">
        <f>P1155+COUNTIF(전체당첨내역!$B1156:$G1156,15)</f>
        <v>156</v>
      </c>
      <c r="Q1156">
        <f>Q1155+COUNTIF(전체당첨내역!$B1156:$G1156,16)</f>
        <v>155</v>
      </c>
      <c r="R1156">
        <f>R1155+COUNTIF(전체당첨내역!$B1156:$G1156,17)</f>
        <v>161</v>
      </c>
      <c r="S1156">
        <f>S1155+COUNTIF(전체당첨내역!$B1156:$G1156,18)</f>
        <v>166</v>
      </c>
      <c r="T1156">
        <f>T1155+COUNTIF(전체당첨내역!$B1156:$G1156,19)</f>
        <v>160</v>
      </c>
      <c r="U1156">
        <f>U1155+COUNTIF(전체당첨내역!$B1156:$G1156,20)</f>
        <v>159</v>
      </c>
      <c r="V1156">
        <f>V1155+COUNTIF(전체당첨내역!$B1156:$G1156,21)</f>
        <v>158</v>
      </c>
      <c r="W1156">
        <f>W1155+COUNTIF(전체당첨내역!$B1156:$G1156,22)</f>
        <v>137</v>
      </c>
      <c r="X1156">
        <f>X1155+COUNTIF(전체당첨내역!$B1156:$G1156,23)</f>
        <v>136</v>
      </c>
      <c r="Y1156">
        <f>Y1155+COUNTIF(전체당첨내역!$B1156:$G1156,24)</f>
        <v>153</v>
      </c>
      <c r="Z1156">
        <f>Z1155+COUNTIF(전체당첨내역!$B1156:$G1156,25)</f>
        <v>140</v>
      </c>
      <c r="AA1156">
        <f>AA1155+COUNTIF(전체당첨내역!$B1156:$G1156,26)</f>
        <v>156</v>
      </c>
      <c r="AB1156">
        <f>AB1155+COUNTIF(전체당첨내역!$B1156:$G1156,27)</f>
        <v>164</v>
      </c>
      <c r="AC1156">
        <f>AC1155+COUNTIF(전체당첨내역!$B1156:$G1156,28)</f>
        <v>142</v>
      </c>
      <c r="AD1156">
        <f>AD1155+COUNTIF(전체당첨내역!$B1156:$G1156,29)</f>
        <v>144</v>
      </c>
      <c r="AE1156">
        <f>AE1155+COUNTIF(전체당첨내역!$B1156:$G1156,30)</f>
        <v>147</v>
      </c>
      <c r="AF1156">
        <f>AF1155+COUNTIF(전체당첨내역!$B1156:$G1156,31)</f>
        <v>156</v>
      </c>
      <c r="AG1156">
        <f>AG1155+COUNTIF(전체당첨내역!$B1156:$G1156,32)</f>
        <v>136</v>
      </c>
      <c r="AH1156">
        <f>AH1155+COUNTIF(전체당첨내역!$B1156:$G1156,33)</f>
        <v>165</v>
      </c>
      <c r="AI1156">
        <f>AI1155+COUNTIF(전체당첨내역!$B1156:$G1156,34)</f>
        <v>177</v>
      </c>
      <c r="AJ1156">
        <f>AJ1155+COUNTIF(전체당첨내역!$B1156:$G1156,35)</f>
        <v>153</v>
      </c>
      <c r="AK1156">
        <f>AK1155+COUNTIF(전체당첨내역!$B1156:$G1156,36)</f>
        <v>154</v>
      </c>
      <c r="AL1156">
        <f>AL1155+COUNTIF(전체당첨내역!$B1156:$G1156,37)</f>
        <v>162</v>
      </c>
      <c r="AM1156">
        <f>AM1155+COUNTIF(전체당첨내역!$B1156:$G1156,38)</f>
        <v>157</v>
      </c>
      <c r="AN1156">
        <f>AN1155+COUNTIF(전체당첨내역!$B1156:$G1156,39)</f>
        <v>154</v>
      </c>
      <c r="AO1156">
        <f>AO1155+COUNTIF(전체당첨내역!$B1156:$G1156,40)</f>
        <v>163</v>
      </c>
      <c r="AP1156">
        <f>AP1155+COUNTIF(전체당첨내역!$B1156:$G1156,41)</f>
        <v>140</v>
      </c>
      <c r="AQ1156">
        <f>AQ1155+COUNTIF(전체당첨내역!$B1156:$G1156,42)</f>
        <v>145</v>
      </c>
      <c r="AR1156">
        <f>AR1155+COUNTIF(전체당첨내역!$B1156:$G1156,43)</f>
        <v>158</v>
      </c>
      <c r="AS1156">
        <f>AS1155+COUNTIF(전체당첨내역!$B1156:$G1156,44)</f>
        <v>155</v>
      </c>
      <c r="AT1156">
        <f>AT1155+COUNTIF(전체당첨내역!$B1156:$G1156,45)</f>
        <v>165</v>
      </c>
    </row>
    <row r="1157" spans="1:46" ht="16.5" customHeight="1">
      <c r="A1157">
        <v>1156</v>
      </c>
      <c r="B1157">
        <f>B1156+COUNTIF(전체당첨내역!$B1157:$G1157,1)</f>
        <v>159</v>
      </c>
      <c r="C1157">
        <f>C1156+COUNTIF(전체당첨내역!$B1157:$G1157,2)</f>
        <v>147</v>
      </c>
      <c r="D1157">
        <f>D1156+COUNTIF(전체당첨내역!$B1157:$G1157,3)</f>
        <v>158</v>
      </c>
      <c r="E1157">
        <f>E1156+COUNTIF(전체당첨내역!$B1157:$G1157,4)</f>
        <v>153</v>
      </c>
      <c r="F1157">
        <f>F1156+COUNTIF(전체당첨내역!$B1157:$G1157,5)</f>
        <v>144</v>
      </c>
      <c r="G1157">
        <f>G1156+COUNTIF(전체당첨내역!$B1157:$G1157,6)</f>
        <v>154</v>
      </c>
      <c r="H1157">
        <f>H1156+COUNTIF(전체당첨내역!$B1157:$G1157,7)</f>
        <v>157</v>
      </c>
      <c r="I1157">
        <f>I1156+COUNTIF(전체당첨내역!$B1157:$G1157,8)</f>
        <v>147</v>
      </c>
      <c r="J1157">
        <f>J1156+COUNTIF(전체당첨내역!$B1157:$G1157,9)</f>
        <v>124</v>
      </c>
      <c r="K1157">
        <f>K1156+COUNTIF(전체당첨내역!$B1157:$G1157,10)</f>
        <v>155</v>
      </c>
      <c r="L1157">
        <f>L1156+COUNTIF(전체당첨내역!$B1157:$G1157,11)</f>
        <v>158</v>
      </c>
      <c r="M1157">
        <f>M1156+COUNTIF(전체당첨내역!$B1157:$G1157,12)</f>
        <v>168</v>
      </c>
      <c r="N1157">
        <f>N1156+COUNTIF(전체당첨내역!$B1157:$G1157,13)</f>
        <v>167</v>
      </c>
      <c r="O1157">
        <f>O1156+COUNTIF(전체당첨내역!$B1157:$G1157,14)</f>
        <v>165</v>
      </c>
      <c r="P1157">
        <f>P1156+COUNTIF(전체당첨내역!$B1157:$G1157,15)</f>
        <v>156</v>
      </c>
      <c r="Q1157">
        <f>Q1156+COUNTIF(전체당첨내역!$B1157:$G1157,16)</f>
        <v>155</v>
      </c>
      <c r="R1157">
        <f>R1156+COUNTIF(전체당첨내역!$B1157:$G1157,17)</f>
        <v>161</v>
      </c>
      <c r="S1157">
        <f>S1156+COUNTIF(전체당첨내역!$B1157:$G1157,18)</f>
        <v>166</v>
      </c>
      <c r="T1157">
        <f>T1156+COUNTIF(전체당첨내역!$B1157:$G1157,19)</f>
        <v>160</v>
      </c>
      <c r="U1157">
        <f>U1156+COUNTIF(전체당첨내역!$B1157:$G1157,20)</f>
        <v>159</v>
      </c>
      <c r="V1157">
        <f>V1156+COUNTIF(전체당첨내역!$B1157:$G1157,21)</f>
        <v>158</v>
      </c>
      <c r="W1157">
        <f>W1156+COUNTIF(전체당첨내역!$B1157:$G1157,22)</f>
        <v>137</v>
      </c>
      <c r="X1157">
        <f>X1156+COUNTIF(전체당첨내역!$B1157:$G1157,23)</f>
        <v>136</v>
      </c>
      <c r="Y1157">
        <f>Y1156+COUNTIF(전체당첨내역!$B1157:$G1157,24)</f>
        <v>153</v>
      </c>
      <c r="Z1157">
        <f>Z1156+COUNTIF(전체당첨내역!$B1157:$G1157,25)</f>
        <v>140</v>
      </c>
      <c r="AA1157">
        <f>AA1156+COUNTIF(전체당첨내역!$B1157:$G1157,26)</f>
        <v>156</v>
      </c>
      <c r="AB1157">
        <f>AB1156+COUNTIF(전체당첨내역!$B1157:$G1157,27)</f>
        <v>164</v>
      </c>
      <c r="AC1157">
        <f>AC1156+COUNTIF(전체당첨내역!$B1157:$G1157,28)</f>
        <v>142</v>
      </c>
      <c r="AD1157">
        <f>AD1156+COUNTIF(전체당첨내역!$B1157:$G1157,29)</f>
        <v>144</v>
      </c>
      <c r="AE1157">
        <f>AE1156+COUNTIF(전체당첨내역!$B1157:$G1157,30)</f>
        <v>148</v>
      </c>
      <c r="AF1157">
        <f>AF1156+COUNTIF(전체당첨내역!$B1157:$G1157,31)</f>
        <v>157</v>
      </c>
      <c r="AG1157">
        <f>AG1156+COUNTIF(전체당첨내역!$B1157:$G1157,32)</f>
        <v>136</v>
      </c>
      <c r="AH1157">
        <f>AH1156+COUNTIF(전체당첨내역!$B1157:$G1157,33)</f>
        <v>165</v>
      </c>
      <c r="AI1157">
        <f>AI1156+COUNTIF(전체당첨내역!$B1157:$G1157,34)</f>
        <v>178</v>
      </c>
      <c r="AJ1157">
        <f>AJ1156+COUNTIF(전체당첨내역!$B1157:$G1157,35)</f>
        <v>153</v>
      </c>
      <c r="AK1157">
        <f>AK1156+COUNTIF(전체당첨내역!$B1157:$G1157,36)</f>
        <v>154</v>
      </c>
      <c r="AL1157">
        <f>AL1156+COUNTIF(전체당첨내역!$B1157:$G1157,37)</f>
        <v>162</v>
      </c>
      <c r="AM1157">
        <f>AM1156+COUNTIF(전체당첨내역!$B1157:$G1157,38)</f>
        <v>157</v>
      </c>
      <c r="AN1157">
        <f>AN1156+COUNTIF(전체당첨내역!$B1157:$G1157,39)</f>
        <v>155</v>
      </c>
      <c r="AO1157">
        <f>AO1156+COUNTIF(전체당첨내역!$B1157:$G1157,40)</f>
        <v>163</v>
      </c>
      <c r="AP1157">
        <f>AP1156+COUNTIF(전체당첨내역!$B1157:$G1157,41)</f>
        <v>141</v>
      </c>
      <c r="AQ1157">
        <f>AQ1156+COUNTIF(전체당첨내역!$B1157:$G1157,42)</f>
        <v>145</v>
      </c>
      <c r="AR1157">
        <f>AR1156+COUNTIF(전체당첨내역!$B1157:$G1157,43)</f>
        <v>158</v>
      </c>
      <c r="AS1157">
        <f>AS1156+COUNTIF(전체당첨내역!$B1157:$G1157,44)</f>
        <v>155</v>
      </c>
      <c r="AT1157">
        <f>AT1156+COUNTIF(전체당첨내역!$B1157:$G1157,45)</f>
        <v>166</v>
      </c>
    </row>
    <row r="1158" spans="1:46" ht="16.5" customHeight="1">
      <c r="A1158">
        <v>1157</v>
      </c>
      <c r="B1158">
        <f>B1157+COUNTIF(전체당첨내역!$B1158:$G1158,1)</f>
        <v>159</v>
      </c>
      <c r="C1158">
        <f>C1157+COUNTIF(전체당첨내역!$B1158:$G1158,2)</f>
        <v>147</v>
      </c>
      <c r="D1158">
        <f>D1157+COUNTIF(전체당첨내역!$B1158:$G1158,3)</f>
        <v>158</v>
      </c>
      <c r="E1158">
        <f>E1157+COUNTIF(전체당첨내역!$B1158:$G1158,4)</f>
        <v>153</v>
      </c>
      <c r="F1158">
        <f>F1157+COUNTIF(전체당첨내역!$B1158:$G1158,5)</f>
        <v>145</v>
      </c>
      <c r="G1158">
        <f>G1157+COUNTIF(전체당첨내역!$B1158:$G1158,6)</f>
        <v>154</v>
      </c>
      <c r="H1158">
        <f>H1157+COUNTIF(전체당첨내역!$B1158:$G1158,7)</f>
        <v>158</v>
      </c>
      <c r="I1158">
        <f>I1157+COUNTIF(전체당첨내역!$B1158:$G1158,8)</f>
        <v>147</v>
      </c>
      <c r="J1158">
        <f>J1157+COUNTIF(전체당첨내역!$B1158:$G1158,9)</f>
        <v>124</v>
      </c>
      <c r="K1158">
        <f>K1157+COUNTIF(전체당첨내역!$B1158:$G1158,10)</f>
        <v>155</v>
      </c>
      <c r="L1158">
        <f>L1157+COUNTIF(전체당첨내역!$B1158:$G1158,11)</f>
        <v>158</v>
      </c>
      <c r="M1158">
        <f>M1157+COUNTIF(전체당첨내역!$B1158:$G1158,12)</f>
        <v>169</v>
      </c>
      <c r="N1158">
        <f>N1157+COUNTIF(전체당첨내역!$B1158:$G1158,13)</f>
        <v>167</v>
      </c>
      <c r="O1158">
        <f>O1157+COUNTIF(전체당첨내역!$B1158:$G1158,14)</f>
        <v>165</v>
      </c>
      <c r="P1158">
        <f>P1157+COUNTIF(전체당첨내역!$B1158:$G1158,15)</f>
        <v>156</v>
      </c>
      <c r="Q1158">
        <f>Q1157+COUNTIF(전체당첨내역!$B1158:$G1158,16)</f>
        <v>155</v>
      </c>
      <c r="R1158">
        <f>R1157+COUNTIF(전체당첨내역!$B1158:$G1158,17)</f>
        <v>161</v>
      </c>
      <c r="S1158">
        <f>S1157+COUNTIF(전체당첨내역!$B1158:$G1158,18)</f>
        <v>166</v>
      </c>
      <c r="T1158">
        <f>T1157+COUNTIF(전체당첨내역!$B1158:$G1158,19)</f>
        <v>160</v>
      </c>
      <c r="U1158">
        <f>U1157+COUNTIF(전체당첨내역!$B1158:$G1158,20)</f>
        <v>160</v>
      </c>
      <c r="V1158">
        <f>V1157+COUNTIF(전체당첨내역!$B1158:$G1158,21)</f>
        <v>158</v>
      </c>
      <c r="W1158">
        <f>W1157+COUNTIF(전체당첨내역!$B1158:$G1158,22)</f>
        <v>137</v>
      </c>
      <c r="X1158">
        <f>X1157+COUNTIF(전체당첨내역!$B1158:$G1158,23)</f>
        <v>136</v>
      </c>
      <c r="Y1158">
        <f>Y1157+COUNTIF(전체당첨내역!$B1158:$G1158,24)</f>
        <v>153</v>
      </c>
      <c r="Z1158">
        <f>Z1157+COUNTIF(전체당첨내역!$B1158:$G1158,25)</f>
        <v>141</v>
      </c>
      <c r="AA1158">
        <f>AA1157+COUNTIF(전체당첨내역!$B1158:$G1158,26)</f>
        <v>157</v>
      </c>
      <c r="AB1158">
        <f>AB1157+COUNTIF(전체당첨내역!$B1158:$G1158,27)</f>
        <v>164</v>
      </c>
      <c r="AC1158">
        <f>AC1157+COUNTIF(전체당첨내역!$B1158:$G1158,28)</f>
        <v>142</v>
      </c>
      <c r="AD1158">
        <f>AD1157+COUNTIF(전체당첨내역!$B1158:$G1158,29)</f>
        <v>144</v>
      </c>
      <c r="AE1158">
        <f>AE1157+COUNTIF(전체당첨내역!$B1158:$G1158,30)</f>
        <v>148</v>
      </c>
      <c r="AF1158">
        <f>AF1157+COUNTIF(전체당첨내역!$B1158:$G1158,31)</f>
        <v>157</v>
      </c>
      <c r="AG1158">
        <f>AG1157+COUNTIF(전체당첨내역!$B1158:$G1158,32)</f>
        <v>136</v>
      </c>
      <c r="AH1158">
        <f>AH1157+COUNTIF(전체당첨내역!$B1158:$G1158,33)</f>
        <v>165</v>
      </c>
      <c r="AI1158">
        <f>AI1157+COUNTIF(전체당첨내역!$B1158:$G1158,34)</f>
        <v>178</v>
      </c>
      <c r="AJ1158">
        <f>AJ1157+COUNTIF(전체당첨내역!$B1158:$G1158,35)</f>
        <v>153</v>
      </c>
      <c r="AK1158">
        <f>AK1157+COUNTIF(전체당첨내역!$B1158:$G1158,36)</f>
        <v>154</v>
      </c>
      <c r="AL1158">
        <f>AL1157+COUNTIF(전체당첨내역!$B1158:$G1158,37)</f>
        <v>162</v>
      </c>
      <c r="AM1158">
        <f>AM1157+COUNTIF(전체당첨내역!$B1158:$G1158,38)</f>
        <v>157</v>
      </c>
      <c r="AN1158">
        <f>AN1157+COUNTIF(전체당첨내역!$B1158:$G1158,39)</f>
        <v>155</v>
      </c>
      <c r="AO1158">
        <f>AO1157+COUNTIF(전체당첨내역!$B1158:$G1158,40)</f>
        <v>163</v>
      </c>
      <c r="AP1158">
        <f>AP1157+COUNTIF(전체당첨내역!$B1158:$G1158,41)</f>
        <v>141</v>
      </c>
      <c r="AQ1158">
        <f>AQ1157+COUNTIF(전체당첨내역!$B1158:$G1158,42)</f>
        <v>145</v>
      </c>
      <c r="AR1158">
        <f>AR1157+COUNTIF(전체당첨내역!$B1158:$G1158,43)</f>
        <v>158</v>
      </c>
      <c r="AS1158">
        <f>AS1157+COUNTIF(전체당첨내역!$B1158:$G1158,44)</f>
        <v>155</v>
      </c>
      <c r="AT1158">
        <f>AT1157+COUNTIF(전체당첨내역!$B1158:$G1158,45)</f>
        <v>166</v>
      </c>
    </row>
    <row r="1159" spans="1:46" ht="16.5" customHeight="1">
      <c r="A1159">
        <v>1158</v>
      </c>
      <c r="B1159">
        <f>B1158+COUNTIF(전체당첨내역!$B1159:$G1159,1)</f>
        <v>159</v>
      </c>
      <c r="C1159">
        <f>C1158+COUNTIF(전체당첨내역!$B1159:$G1159,2)</f>
        <v>147</v>
      </c>
      <c r="D1159">
        <f>D1158+COUNTIF(전체당첨내역!$B1159:$G1159,3)</f>
        <v>158</v>
      </c>
      <c r="E1159">
        <f>E1158+COUNTIF(전체당첨내역!$B1159:$G1159,4)</f>
        <v>153</v>
      </c>
      <c r="F1159">
        <f>F1158+COUNTIF(전체당첨내역!$B1159:$G1159,5)</f>
        <v>145</v>
      </c>
      <c r="G1159">
        <f>G1158+COUNTIF(전체당첨내역!$B1159:$G1159,6)</f>
        <v>154</v>
      </c>
      <c r="H1159">
        <f>H1158+COUNTIF(전체당첨내역!$B1159:$G1159,7)</f>
        <v>158</v>
      </c>
      <c r="I1159">
        <f>I1158+COUNTIF(전체당첨내역!$B1159:$G1159,8)</f>
        <v>147</v>
      </c>
      <c r="J1159">
        <f>J1158+COUNTIF(전체당첨내역!$B1159:$G1159,9)</f>
        <v>124</v>
      </c>
      <c r="K1159">
        <f>K1158+COUNTIF(전체당첨내역!$B1159:$G1159,10)</f>
        <v>155</v>
      </c>
      <c r="L1159">
        <f>L1158+COUNTIF(전체당첨내역!$B1159:$G1159,11)</f>
        <v>158</v>
      </c>
      <c r="M1159">
        <f>M1158+COUNTIF(전체당첨내역!$B1159:$G1159,12)</f>
        <v>169</v>
      </c>
      <c r="N1159">
        <f>N1158+COUNTIF(전체당첨내역!$B1159:$G1159,13)</f>
        <v>167</v>
      </c>
      <c r="O1159">
        <f>O1158+COUNTIF(전체당첨내역!$B1159:$G1159,14)</f>
        <v>165</v>
      </c>
      <c r="P1159">
        <f>P1158+COUNTIF(전체당첨내역!$B1159:$G1159,15)</f>
        <v>156</v>
      </c>
      <c r="Q1159">
        <f>Q1158+COUNTIF(전체당첨내역!$B1159:$G1159,16)</f>
        <v>155</v>
      </c>
      <c r="R1159">
        <f>R1158+COUNTIF(전체당첨내역!$B1159:$G1159,17)</f>
        <v>161</v>
      </c>
      <c r="S1159">
        <f>S1158+COUNTIF(전체당첨내역!$B1159:$G1159,18)</f>
        <v>166</v>
      </c>
      <c r="T1159">
        <f>T1158+COUNTIF(전체당첨내역!$B1159:$G1159,19)</f>
        <v>160</v>
      </c>
      <c r="U1159">
        <f>U1158+COUNTIF(전체당첨내역!$B1159:$G1159,20)</f>
        <v>160</v>
      </c>
      <c r="V1159">
        <f>V1158+COUNTIF(전체당첨내역!$B1159:$G1159,21)</f>
        <v>159</v>
      </c>
      <c r="W1159">
        <f>W1158+COUNTIF(전체당첨내역!$B1159:$G1159,22)</f>
        <v>137</v>
      </c>
      <c r="X1159">
        <f>X1158+COUNTIF(전체당첨내역!$B1159:$G1159,23)</f>
        <v>136</v>
      </c>
      <c r="Y1159">
        <f>Y1158+COUNTIF(전체당첨내역!$B1159:$G1159,24)</f>
        <v>153</v>
      </c>
      <c r="Z1159">
        <f>Z1158+COUNTIF(전체당첨내역!$B1159:$G1159,25)</f>
        <v>142</v>
      </c>
      <c r="AA1159">
        <f>AA1158+COUNTIF(전체당첨내역!$B1159:$G1159,26)</f>
        <v>157</v>
      </c>
      <c r="AB1159">
        <f>AB1158+COUNTIF(전체당첨내역!$B1159:$G1159,27)</f>
        <v>165</v>
      </c>
      <c r="AC1159">
        <f>AC1158+COUNTIF(전체당첨내역!$B1159:$G1159,28)</f>
        <v>142</v>
      </c>
      <c r="AD1159">
        <f>AD1158+COUNTIF(전체당첨내역!$B1159:$G1159,29)</f>
        <v>144</v>
      </c>
      <c r="AE1159">
        <f>AE1158+COUNTIF(전체당첨내역!$B1159:$G1159,30)</f>
        <v>148</v>
      </c>
      <c r="AF1159">
        <f>AF1158+COUNTIF(전체당첨내역!$B1159:$G1159,31)</f>
        <v>157</v>
      </c>
      <c r="AG1159">
        <f>AG1158+COUNTIF(전체당첨내역!$B1159:$G1159,32)</f>
        <v>137</v>
      </c>
      <c r="AH1159">
        <f>AH1158+COUNTIF(전체당첨내역!$B1159:$G1159,33)</f>
        <v>165</v>
      </c>
      <c r="AI1159">
        <f>AI1158+COUNTIF(전체당첨내역!$B1159:$G1159,34)</f>
        <v>178</v>
      </c>
      <c r="AJ1159">
        <f>AJ1158+COUNTIF(전체당첨내역!$B1159:$G1159,35)</f>
        <v>153</v>
      </c>
      <c r="AK1159">
        <f>AK1158+COUNTIF(전체당첨내역!$B1159:$G1159,36)</f>
        <v>154</v>
      </c>
      <c r="AL1159">
        <f>AL1158+COUNTIF(전체당첨내역!$B1159:$G1159,37)</f>
        <v>163</v>
      </c>
      <c r="AM1159">
        <f>AM1158+COUNTIF(전체당첨내역!$B1159:$G1159,38)</f>
        <v>158</v>
      </c>
      <c r="AN1159">
        <f>AN1158+COUNTIF(전체당첨내역!$B1159:$G1159,39)</f>
        <v>155</v>
      </c>
      <c r="AO1159">
        <f>AO1158+COUNTIF(전체당첨내역!$B1159:$G1159,40)</f>
        <v>163</v>
      </c>
      <c r="AP1159">
        <f>AP1158+COUNTIF(전체당첨내역!$B1159:$G1159,41)</f>
        <v>141</v>
      </c>
      <c r="AQ1159">
        <f>AQ1158+COUNTIF(전체당첨내역!$B1159:$G1159,42)</f>
        <v>145</v>
      </c>
      <c r="AR1159">
        <f>AR1158+COUNTIF(전체당첨내역!$B1159:$G1159,43)</f>
        <v>158</v>
      </c>
      <c r="AS1159">
        <f>AS1158+COUNTIF(전체당첨내역!$B1159:$G1159,44)</f>
        <v>155</v>
      </c>
      <c r="AT1159">
        <f>AT1158+COUNTIF(전체당첨내역!$B1159:$G1159,45)</f>
        <v>166</v>
      </c>
    </row>
    <row r="1160" spans="1:46" ht="16.5" customHeight="1">
      <c r="A1160">
        <v>1159</v>
      </c>
      <c r="B1160">
        <f>B1159+COUNTIF(전체당첨내역!$B1160:$G1160,1)</f>
        <v>159</v>
      </c>
      <c r="C1160">
        <f>C1159+COUNTIF(전체당첨내역!$B1160:$G1160,2)</f>
        <v>147</v>
      </c>
      <c r="D1160">
        <f>D1159+COUNTIF(전체당첨내역!$B1160:$G1160,3)</f>
        <v>159</v>
      </c>
      <c r="E1160">
        <f>E1159+COUNTIF(전체당첨내역!$B1160:$G1160,4)</f>
        <v>153</v>
      </c>
      <c r="F1160">
        <f>F1159+COUNTIF(전체당첨내역!$B1160:$G1160,5)</f>
        <v>145</v>
      </c>
      <c r="G1160">
        <f>G1159+COUNTIF(전체당첨내역!$B1160:$G1160,6)</f>
        <v>154</v>
      </c>
      <c r="H1160">
        <f>H1159+COUNTIF(전체당첨내역!$B1160:$G1160,7)</f>
        <v>158</v>
      </c>
      <c r="I1160">
        <f>I1159+COUNTIF(전체당첨내역!$B1160:$G1160,8)</f>
        <v>147</v>
      </c>
      <c r="J1160">
        <f>J1159+COUNTIF(전체당첨내역!$B1160:$G1160,9)</f>
        <v>125</v>
      </c>
      <c r="K1160">
        <f>K1159+COUNTIF(전체당첨내역!$B1160:$G1160,10)</f>
        <v>155</v>
      </c>
      <c r="L1160">
        <f>L1159+COUNTIF(전체당첨내역!$B1160:$G1160,11)</f>
        <v>158</v>
      </c>
      <c r="M1160">
        <f>M1159+COUNTIF(전체당첨내역!$B1160:$G1160,12)</f>
        <v>169</v>
      </c>
      <c r="N1160">
        <f>N1159+COUNTIF(전체당첨내역!$B1160:$G1160,13)</f>
        <v>167</v>
      </c>
      <c r="O1160">
        <f>O1159+COUNTIF(전체당첨내역!$B1160:$G1160,14)</f>
        <v>165</v>
      </c>
      <c r="P1160">
        <f>P1159+COUNTIF(전체당첨내역!$B1160:$G1160,15)</f>
        <v>156</v>
      </c>
      <c r="Q1160">
        <f>Q1159+COUNTIF(전체당첨내역!$B1160:$G1160,16)</f>
        <v>155</v>
      </c>
      <c r="R1160">
        <f>R1159+COUNTIF(전체당첨내역!$B1160:$G1160,17)</f>
        <v>161</v>
      </c>
      <c r="S1160">
        <f>S1159+COUNTIF(전체당첨내역!$B1160:$G1160,18)</f>
        <v>166</v>
      </c>
      <c r="T1160">
        <f>T1159+COUNTIF(전체당첨내역!$B1160:$G1160,19)</f>
        <v>160</v>
      </c>
      <c r="U1160">
        <f>U1159+COUNTIF(전체당첨내역!$B1160:$G1160,20)</f>
        <v>160</v>
      </c>
      <c r="V1160">
        <f>V1159+COUNTIF(전체당첨내역!$B1160:$G1160,21)</f>
        <v>159</v>
      </c>
      <c r="W1160">
        <f>W1159+COUNTIF(전체당첨내역!$B1160:$G1160,22)</f>
        <v>137</v>
      </c>
      <c r="X1160">
        <f>X1159+COUNTIF(전체당첨내역!$B1160:$G1160,23)</f>
        <v>136</v>
      </c>
      <c r="Y1160">
        <f>Y1159+COUNTIF(전체당첨내역!$B1160:$G1160,24)</f>
        <v>153</v>
      </c>
      <c r="Z1160">
        <f>Z1159+COUNTIF(전체당첨내역!$B1160:$G1160,25)</f>
        <v>142</v>
      </c>
      <c r="AA1160">
        <f>AA1159+COUNTIF(전체당첨내역!$B1160:$G1160,26)</f>
        <v>157</v>
      </c>
      <c r="AB1160">
        <f>AB1159+COUNTIF(전체당첨내역!$B1160:$G1160,27)</f>
        <v>166</v>
      </c>
      <c r="AC1160">
        <f>AC1159+COUNTIF(전체당첨내역!$B1160:$G1160,28)</f>
        <v>143</v>
      </c>
      <c r="AD1160">
        <f>AD1159+COUNTIF(전체당첨내역!$B1160:$G1160,29)</f>
        <v>144</v>
      </c>
      <c r="AE1160">
        <f>AE1159+COUNTIF(전체당첨내역!$B1160:$G1160,30)</f>
        <v>148</v>
      </c>
      <c r="AF1160">
        <f>AF1159+COUNTIF(전체당첨내역!$B1160:$G1160,31)</f>
        <v>157</v>
      </c>
      <c r="AG1160">
        <f>AG1159+COUNTIF(전체당첨내역!$B1160:$G1160,32)</f>
        <v>137</v>
      </c>
      <c r="AH1160">
        <f>AH1159+COUNTIF(전체당첨내역!$B1160:$G1160,33)</f>
        <v>165</v>
      </c>
      <c r="AI1160">
        <f>AI1159+COUNTIF(전체당첨내역!$B1160:$G1160,34)</f>
        <v>178</v>
      </c>
      <c r="AJ1160">
        <f>AJ1159+COUNTIF(전체당첨내역!$B1160:$G1160,35)</f>
        <v>153</v>
      </c>
      <c r="AK1160">
        <f>AK1159+COUNTIF(전체당첨내역!$B1160:$G1160,36)</f>
        <v>154</v>
      </c>
      <c r="AL1160">
        <f>AL1159+COUNTIF(전체당첨내역!$B1160:$G1160,37)</f>
        <v>163</v>
      </c>
      <c r="AM1160">
        <f>AM1159+COUNTIF(전체당첨내역!$B1160:$G1160,38)</f>
        <v>159</v>
      </c>
      <c r="AN1160">
        <f>AN1159+COUNTIF(전체당첨내역!$B1160:$G1160,39)</f>
        <v>156</v>
      </c>
      <c r="AO1160">
        <f>AO1159+COUNTIF(전체당첨내역!$B1160:$G1160,40)</f>
        <v>163</v>
      </c>
      <c r="AP1160">
        <f>AP1159+COUNTIF(전체당첨내역!$B1160:$G1160,41)</f>
        <v>141</v>
      </c>
      <c r="AQ1160">
        <f>AQ1159+COUNTIF(전체당첨내역!$B1160:$G1160,42)</f>
        <v>145</v>
      </c>
      <c r="AR1160">
        <f>AR1159+COUNTIF(전체당첨내역!$B1160:$G1160,43)</f>
        <v>158</v>
      </c>
      <c r="AS1160">
        <f>AS1159+COUNTIF(전체당첨내역!$B1160:$G1160,44)</f>
        <v>155</v>
      </c>
      <c r="AT1160">
        <f>AT1159+COUNTIF(전체당첨내역!$B1160:$G1160,45)</f>
        <v>166</v>
      </c>
    </row>
    <row r="1161" spans="1:46" ht="16.5" customHeight="1">
      <c r="A1161">
        <v>1160</v>
      </c>
      <c r="B1161">
        <f>B1160+COUNTIF(전체당첨내역!$B1161:$G1161,1)</f>
        <v>159</v>
      </c>
      <c r="C1161">
        <f>C1160+COUNTIF(전체당첨내역!$B1161:$G1161,2)</f>
        <v>147</v>
      </c>
      <c r="D1161">
        <f>D1160+COUNTIF(전체당첨내역!$B1161:$G1161,3)</f>
        <v>159</v>
      </c>
      <c r="E1161">
        <f>E1160+COUNTIF(전체당첨내역!$B1161:$G1161,4)</f>
        <v>153</v>
      </c>
      <c r="F1161">
        <f>F1160+COUNTIF(전체당첨내역!$B1161:$G1161,5)</f>
        <v>145</v>
      </c>
      <c r="G1161">
        <f>G1160+COUNTIF(전체당첨내역!$B1161:$G1161,6)</f>
        <v>154</v>
      </c>
      <c r="H1161">
        <f>H1160+COUNTIF(전체당첨내역!$B1161:$G1161,7)</f>
        <v>159</v>
      </c>
      <c r="I1161">
        <f>I1160+COUNTIF(전체당첨내역!$B1161:$G1161,8)</f>
        <v>147</v>
      </c>
      <c r="J1161">
        <f>J1160+COUNTIF(전체당첨내역!$B1161:$G1161,9)</f>
        <v>125</v>
      </c>
      <c r="K1161">
        <f>K1160+COUNTIF(전체당첨내역!$B1161:$G1161,10)</f>
        <v>155</v>
      </c>
      <c r="L1161">
        <f>L1160+COUNTIF(전체당첨내역!$B1161:$G1161,11)</f>
        <v>158</v>
      </c>
      <c r="M1161">
        <f>M1160+COUNTIF(전체당첨내역!$B1161:$G1161,12)</f>
        <v>169</v>
      </c>
      <c r="N1161">
        <f>N1160+COUNTIF(전체당첨내역!$B1161:$G1161,13)</f>
        <v>168</v>
      </c>
      <c r="O1161">
        <f>O1160+COUNTIF(전체당첨내역!$B1161:$G1161,14)</f>
        <v>165</v>
      </c>
      <c r="P1161">
        <f>P1160+COUNTIF(전체당첨내역!$B1161:$G1161,15)</f>
        <v>156</v>
      </c>
      <c r="Q1161">
        <f>Q1160+COUNTIF(전체당첨내역!$B1161:$G1161,16)</f>
        <v>155</v>
      </c>
      <c r="R1161">
        <f>R1160+COUNTIF(전체당첨내역!$B1161:$G1161,17)</f>
        <v>161</v>
      </c>
      <c r="S1161">
        <f>S1160+COUNTIF(전체당첨내역!$B1161:$G1161,18)</f>
        <v>167</v>
      </c>
      <c r="T1161">
        <f>T1160+COUNTIF(전체당첨내역!$B1161:$G1161,19)</f>
        <v>160</v>
      </c>
      <c r="U1161">
        <f>U1160+COUNTIF(전체당첨내역!$B1161:$G1161,20)</f>
        <v>160</v>
      </c>
      <c r="V1161">
        <f>V1160+COUNTIF(전체당첨내역!$B1161:$G1161,21)</f>
        <v>159</v>
      </c>
      <c r="W1161">
        <f>W1160+COUNTIF(전체당첨내역!$B1161:$G1161,22)</f>
        <v>137</v>
      </c>
      <c r="X1161">
        <f>X1160+COUNTIF(전체당첨내역!$B1161:$G1161,23)</f>
        <v>136</v>
      </c>
      <c r="Y1161">
        <f>Y1160+COUNTIF(전체당첨내역!$B1161:$G1161,24)</f>
        <v>153</v>
      </c>
      <c r="Z1161">
        <f>Z1160+COUNTIF(전체당첨내역!$B1161:$G1161,25)</f>
        <v>142</v>
      </c>
      <c r="AA1161">
        <f>AA1160+COUNTIF(전체당첨내역!$B1161:$G1161,26)</f>
        <v>157</v>
      </c>
      <c r="AB1161">
        <f>AB1160+COUNTIF(전체당첨내역!$B1161:$G1161,27)</f>
        <v>166</v>
      </c>
      <c r="AC1161">
        <f>AC1160+COUNTIF(전체당첨내역!$B1161:$G1161,28)</f>
        <v>143</v>
      </c>
      <c r="AD1161">
        <f>AD1160+COUNTIF(전체당첨내역!$B1161:$G1161,29)</f>
        <v>144</v>
      </c>
      <c r="AE1161">
        <f>AE1160+COUNTIF(전체당첨내역!$B1161:$G1161,30)</f>
        <v>148</v>
      </c>
      <c r="AF1161">
        <f>AF1160+COUNTIF(전체당첨내역!$B1161:$G1161,31)</f>
        <v>157</v>
      </c>
      <c r="AG1161">
        <f>AG1160+COUNTIF(전체당첨내역!$B1161:$G1161,32)</f>
        <v>137</v>
      </c>
      <c r="AH1161">
        <f>AH1160+COUNTIF(전체당첨내역!$B1161:$G1161,33)</f>
        <v>165</v>
      </c>
      <c r="AI1161">
        <f>AI1160+COUNTIF(전체당첨내역!$B1161:$G1161,34)</f>
        <v>178</v>
      </c>
      <c r="AJ1161">
        <f>AJ1160+COUNTIF(전체당첨내역!$B1161:$G1161,35)</f>
        <v>153</v>
      </c>
      <c r="AK1161">
        <f>AK1160+COUNTIF(전체당첨내역!$B1161:$G1161,36)</f>
        <v>155</v>
      </c>
      <c r="AL1161">
        <f>AL1160+COUNTIF(전체당첨내역!$B1161:$G1161,37)</f>
        <v>163</v>
      </c>
      <c r="AM1161">
        <f>AM1160+COUNTIF(전체당첨내역!$B1161:$G1161,38)</f>
        <v>159</v>
      </c>
      <c r="AN1161">
        <f>AN1160+COUNTIF(전체당첨내역!$B1161:$G1161,39)</f>
        <v>157</v>
      </c>
      <c r="AO1161">
        <f>AO1160+COUNTIF(전체당첨내역!$B1161:$G1161,40)</f>
        <v>163</v>
      </c>
      <c r="AP1161">
        <f>AP1160+COUNTIF(전체당첨내역!$B1161:$G1161,41)</f>
        <v>141</v>
      </c>
      <c r="AQ1161">
        <f>AQ1160+COUNTIF(전체당첨내역!$B1161:$G1161,42)</f>
        <v>145</v>
      </c>
      <c r="AR1161">
        <f>AR1160+COUNTIF(전체당첨내역!$B1161:$G1161,43)</f>
        <v>158</v>
      </c>
      <c r="AS1161">
        <f>AS1160+COUNTIF(전체당첨내역!$B1161:$G1161,44)</f>
        <v>155</v>
      </c>
      <c r="AT1161">
        <f>AT1160+COUNTIF(전체당첨내역!$B1161:$G1161,45)</f>
        <v>167</v>
      </c>
    </row>
    <row r="1162" spans="1:46" ht="16.5" customHeight="1">
      <c r="A1162">
        <v>1161</v>
      </c>
      <c r="B1162">
        <f>B1161+COUNTIF(전체당첨내역!$B1162:$G1162,1)</f>
        <v>159</v>
      </c>
      <c r="C1162">
        <f>C1161+COUNTIF(전체당첨내역!$B1162:$G1162,2)</f>
        <v>148</v>
      </c>
      <c r="D1162">
        <f>D1161+COUNTIF(전체당첨내역!$B1162:$G1162,3)</f>
        <v>159</v>
      </c>
      <c r="E1162">
        <f>E1161+COUNTIF(전체당첨내역!$B1162:$G1162,4)</f>
        <v>153</v>
      </c>
      <c r="F1162">
        <f>F1161+COUNTIF(전체당첨내역!$B1162:$G1162,5)</f>
        <v>145</v>
      </c>
      <c r="G1162">
        <f>G1161+COUNTIF(전체당첨내역!$B1162:$G1162,6)</f>
        <v>154</v>
      </c>
      <c r="H1162">
        <f>H1161+COUNTIF(전체당첨내역!$B1162:$G1162,7)</f>
        <v>159</v>
      </c>
      <c r="I1162">
        <f>I1161+COUNTIF(전체당첨내역!$B1162:$G1162,8)</f>
        <v>147</v>
      </c>
      <c r="J1162">
        <f>J1161+COUNTIF(전체당첨내역!$B1162:$G1162,9)</f>
        <v>125</v>
      </c>
      <c r="K1162">
        <f>K1161+COUNTIF(전체당첨내역!$B1162:$G1162,10)</f>
        <v>155</v>
      </c>
      <c r="L1162">
        <f>L1161+COUNTIF(전체당첨내역!$B1162:$G1162,11)</f>
        <v>158</v>
      </c>
      <c r="M1162">
        <f>M1161+COUNTIF(전체당첨내역!$B1162:$G1162,12)</f>
        <v>170</v>
      </c>
      <c r="N1162">
        <f>N1161+COUNTIF(전체당첨내역!$B1162:$G1162,13)</f>
        <v>168</v>
      </c>
      <c r="O1162">
        <f>O1161+COUNTIF(전체당첨내역!$B1162:$G1162,14)</f>
        <v>165</v>
      </c>
      <c r="P1162">
        <f>P1161+COUNTIF(전체당첨내역!$B1162:$G1162,15)</f>
        <v>156</v>
      </c>
      <c r="Q1162">
        <f>Q1161+COUNTIF(전체당첨내역!$B1162:$G1162,16)</f>
        <v>155</v>
      </c>
      <c r="R1162">
        <f>R1161+COUNTIF(전체당첨내역!$B1162:$G1162,17)</f>
        <v>161</v>
      </c>
      <c r="S1162">
        <f>S1161+COUNTIF(전체당첨내역!$B1162:$G1162,18)</f>
        <v>167</v>
      </c>
      <c r="T1162">
        <f>T1161+COUNTIF(전체당첨내역!$B1162:$G1162,19)</f>
        <v>160</v>
      </c>
      <c r="U1162">
        <f>U1161+COUNTIF(전체당첨내역!$B1162:$G1162,20)</f>
        <v>161</v>
      </c>
      <c r="V1162">
        <f>V1161+COUNTIF(전체당첨내역!$B1162:$G1162,21)</f>
        <v>159</v>
      </c>
      <c r="W1162">
        <f>W1161+COUNTIF(전체당첨내역!$B1162:$G1162,22)</f>
        <v>137</v>
      </c>
      <c r="X1162">
        <f>X1161+COUNTIF(전체당첨내역!$B1162:$G1162,23)</f>
        <v>136</v>
      </c>
      <c r="Y1162">
        <f>Y1161+COUNTIF(전체당첨내역!$B1162:$G1162,24)</f>
        <v>154</v>
      </c>
      <c r="Z1162">
        <f>Z1161+COUNTIF(전체당첨내역!$B1162:$G1162,25)</f>
        <v>142</v>
      </c>
      <c r="AA1162">
        <f>AA1161+COUNTIF(전체당첨내역!$B1162:$G1162,26)</f>
        <v>157</v>
      </c>
      <c r="AB1162">
        <f>AB1161+COUNTIF(전체당첨내역!$B1162:$G1162,27)</f>
        <v>166</v>
      </c>
      <c r="AC1162">
        <f>AC1161+COUNTIF(전체당첨내역!$B1162:$G1162,28)</f>
        <v>143</v>
      </c>
      <c r="AD1162">
        <f>AD1161+COUNTIF(전체당첨내역!$B1162:$G1162,29)</f>
        <v>144</v>
      </c>
      <c r="AE1162">
        <f>AE1161+COUNTIF(전체당첨내역!$B1162:$G1162,30)</f>
        <v>148</v>
      </c>
      <c r="AF1162">
        <f>AF1161+COUNTIF(전체당첨내역!$B1162:$G1162,31)</f>
        <v>157</v>
      </c>
      <c r="AG1162">
        <f>AG1161+COUNTIF(전체당첨내역!$B1162:$G1162,32)</f>
        <v>137</v>
      </c>
      <c r="AH1162">
        <f>AH1161+COUNTIF(전체당첨내역!$B1162:$G1162,33)</f>
        <v>165</v>
      </c>
      <c r="AI1162">
        <f>AI1161+COUNTIF(전체당첨내역!$B1162:$G1162,34)</f>
        <v>179</v>
      </c>
      <c r="AJ1162">
        <f>AJ1161+COUNTIF(전체당첨내역!$B1162:$G1162,35)</f>
        <v>153</v>
      </c>
      <c r="AK1162">
        <f>AK1161+COUNTIF(전체당첨내역!$B1162:$G1162,36)</f>
        <v>155</v>
      </c>
      <c r="AL1162">
        <f>AL1161+COUNTIF(전체당첨내역!$B1162:$G1162,37)</f>
        <v>163</v>
      </c>
      <c r="AM1162">
        <f>AM1161+COUNTIF(전체당첨내역!$B1162:$G1162,38)</f>
        <v>159</v>
      </c>
      <c r="AN1162">
        <f>AN1161+COUNTIF(전체당첨내역!$B1162:$G1162,39)</f>
        <v>157</v>
      </c>
      <c r="AO1162">
        <f>AO1161+COUNTIF(전체당첨내역!$B1162:$G1162,40)</f>
        <v>163</v>
      </c>
      <c r="AP1162">
        <f>AP1161+COUNTIF(전체당첨내역!$B1162:$G1162,41)</f>
        <v>141</v>
      </c>
      <c r="AQ1162">
        <f>AQ1161+COUNTIF(전체당첨내역!$B1162:$G1162,42)</f>
        <v>146</v>
      </c>
      <c r="AR1162">
        <f>AR1161+COUNTIF(전체당첨내역!$B1162:$G1162,43)</f>
        <v>158</v>
      </c>
      <c r="AS1162">
        <f>AS1161+COUNTIF(전체당첨내역!$B1162:$G1162,44)</f>
        <v>155</v>
      </c>
      <c r="AT1162">
        <f>AT1161+COUNTIF(전체당첨내역!$B1162:$G1162,45)</f>
        <v>167</v>
      </c>
    </row>
    <row r="1163" spans="1:46" ht="16.5" customHeight="1">
      <c r="A1163">
        <v>1162</v>
      </c>
      <c r="B1163">
        <f>B1162+COUNTIF(전체당첨내역!$B1163:$G1163,1)</f>
        <v>159</v>
      </c>
      <c r="C1163">
        <f>C1162+COUNTIF(전체당첨내역!$B1163:$G1163,2)</f>
        <v>148</v>
      </c>
      <c r="D1163">
        <f>D1162+COUNTIF(전체당첨내역!$B1163:$G1163,3)</f>
        <v>159</v>
      </c>
      <c r="E1163">
        <f>E1162+COUNTIF(전체당첨내역!$B1163:$G1163,4)</f>
        <v>153</v>
      </c>
      <c r="F1163">
        <f>F1162+COUNTIF(전체당첨내역!$B1163:$G1163,5)</f>
        <v>145</v>
      </c>
      <c r="G1163">
        <f>G1162+COUNTIF(전체당첨내역!$B1163:$G1163,6)</f>
        <v>154</v>
      </c>
      <c r="H1163">
        <f>H1162+COUNTIF(전체당첨내역!$B1163:$G1163,7)</f>
        <v>159</v>
      </c>
      <c r="I1163">
        <f>I1162+COUNTIF(전체당첨내역!$B1163:$G1163,8)</f>
        <v>147</v>
      </c>
      <c r="J1163">
        <f>J1162+COUNTIF(전체당첨내역!$B1163:$G1163,9)</f>
        <v>125</v>
      </c>
      <c r="K1163">
        <f>K1162+COUNTIF(전체당첨내역!$B1163:$G1163,10)</f>
        <v>155</v>
      </c>
      <c r="L1163">
        <f>L1162+COUNTIF(전체당첨내역!$B1163:$G1163,11)</f>
        <v>158</v>
      </c>
      <c r="M1163">
        <f>M1162+COUNTIF(전체당첨내역!$B1163:$G1163,12)</f>
        <v>170</v>
      </c>
      <c r="N1163">
        <f>N1162+COUNTIF(전체당첨내역!$B1163:$G1163,13)</f>
        <v>168</v>
      </c>
      <c r="O1163">
        <f>O1162+COUNTIF(전체당첨내역!$B1163:$G1163,14)</f>
        <v>165</v>
      </c>
      <c r="P1163">
        <f>P1162+COUNTIF(전체당첨내역!$B1163:$G1163,15)</f>
        <v>156</v>
      </c>
      <c r="Q1163">
        <f>Q1162+COUNTIF(전체당첨내역!$B1163:$G1163,16)</f>
        <v>155</v>
      </c>
      <c r="R1163">
        <f>R1162+COUNTIF(전체당첨내역!$B1163:$G1163,17)</f>
        <v>161</v>
      </c>
      <c r="S1163">
        <f>S1162+COUNTIF(전체당첨내역!$B1163:$G1163,18)</f>
        <v>167</v>
      </c>
      <c r="T1163">
        <f>T1162+COUNTIF(전체당첨내역!$B1163:$G1163,19)</f>
        <v>160</v>
      </c>
      <c r="U1163">
        <f>U1162+COUNTIF(전체당첨내역!$B1163:$G1163,20)</f>
        <v>162</v>
      </c>
      <c r="V1163">
        <f>V1162+COUNTIF(전체당첨내역!$B1163:$G1163,21)</f>
        <v>160</v>
      </c>
      <c r="W1163">
        <f>W1162+COUNTIF(전체당첨내역!$B1163:$G1163,22)</f>
        <v>138</v>
      </c>
      <c r="X1163">
        <f>X1162+COUNTIF(전체당첨내역!$B1163:$G1163,23)</f>
        <v>136</v>
      </c>
      <c r="Y1163">
        <f>Y1162+COUNTIF(전체당첨내역!$B1163:$G1163,24)</f>
        <v>154</v>
      </c>
      <c r="Z1163">
        <f>Z1162+COUNTIF(전체당첨내역!$B1163:$G1163,25)</f>
        <v>143</v>
      </c>
      <c r="AA1163">
        <f>AA1162+COUNTIF(전체당첨내역!$B1163:$G1163,26)</f>
        <v>157</v>
      </c>
      <c r="AB1163">
        <f>AB1162+COUNTIF(전체당첨내역!$B1163:$G1163,27)</f>
        <v>166</v>
      </c>
      <c r="AC1163">
        <f>AC1162+COUNTIF(전체당첨내역!$B1163:$G1163,28)</f>
        <v>144</v>
      </c>
      <c r="AD1163">
        <f>AD1162+COUNTIF(전체당첨내역!$B1163:$G1163,29)</f>
        <v>145</v>
      </c>
      <c r="AE1163">
        <f>AE1162+COUNTIF(전체당첨내역!$B1163:$G1163,30)</f>
        <v>148</v>
      </c>
      <c r="AF1163">
        <f>AF1162+COUNTIF(전체당첨내역!$B1163:$G1163,31)</f>
        <v>157</v>
      </c>
      <c r="AG1163">
        <f>AG1162+COUNTIF(전체당첨내역!$B1163:$G1163,32)</f>
        <v>137</v>
      </c>
      <c r="AH1163">
        <f>AH1162+COUNTIF(전체당첨내역!$B1163:$G1163,33)</f>
        <v>165</v>
      </c>
      <c r="AI1163">
        <f>AI1162+COUNTIF(전체당첨내역!$B1163:$G1163,34)</f>
        <v>179</v>
      </c>
      <c r="AJ1163">
        <f>AJ1162+COUNTIF(전체당첨내역!$B1163:$G1163,35)</f>
        <v>153</v>
      </c>
      <c r="AK1163">
        <f>AK1162+COUNTIF(전체당첨내역!$B1163:$G1163,36)</f>
        <v>155</v>
      </c>
      <c r="AL1163">
        <f>AL1162+COUNTIF(전체당첨내역!$B1163:$G1163,37)</f>
        <v>163</v>
      </c>
      <c r="AM1163">
        <f>AM1162+COUNTIF(전체당첨내역!$B1163:$G1163,38)</f>
        <v>159</v>
      </c>
      <c r="AN1163">
        <f>AN1162+COUNTIF(전체당첨내역!$B1163:$G1163,39)</f>
        <v>157</v>
      </c>
      <c r="AO1163">
        <f>AO1162+COUNTIF(전체당첨내역!$B1163:$G1163,40)</f>
        <v>163</v>
      </c>
      <c r="AP1163">
        <f>AP1162+COUNTIF(전체당첨내역!$B1163:$G1163,41)</f>
        <v>141</v>
      </c>
      <c r="AQ1163">
        <f>AQ1162+COUNTIF(전체당첨내역!$B1163:$G1163,42)</f>
        <v>146</v>
      </c>
      <c r="AR1163">
        <f>AR1162+COUNTIF(전체당첨내역!$B1163:$G1163,43)</f>
        <v>158</v>
      </c>
      <c r="AS1163">
        <f>AS1162+COUNTIF(전체당첨내역!$B1163:$G1163,44)</f>
        <v>155</v>
      </c>
      <c r="AT1163">
        <f>AT1162+COUNTIF(전체당첨내역!$B1163:$G1163,45)</f>
        <v>167</v>
      </c>
    </row>
    <row r="1164" spans="1:46" ht="16.5" customHeight="1">
      <c r="A1164">
        <v>1163</v>
      </c>
      <c r="B1164">
        <f>B1163+COUNTIF(전체당첨내역!$B1164:$G1164,1)</f>
        <v>159</v>
      </c>
      <c r="C1164">
        <f>C1163+COUNTIF(전체당첨내역!$B1164:$G1164,2)</f>
        <v>149</v>
      </c>
      <c r="D1164">
        <f>D1163+COUNTIF(전체당첨내역!$B1164:$G1164,3)</f>
        <v>159</v>
      </c>
      <c r="E1164">
        <f>E1163+COUNTIF(전체당첨내역!$B1164:$G1164,4)</f>
        <v>153</v>
      </c>
      <c r="F1164">
        <f>F1163+COUNTIF(전체당첨내역!$B1164:$G1164,5)</f>
        <v>145</v>
      </c>
      <c r="G1164">
        <f>G1163+COUNTIF(전체당첨내역!$B1164:$G1164,6)</f>
        <v>154</v>
      </c>
      <c r="H1164">
        <f>H1163+COUNTIF(전체당첨내역!$B1164:$G1164,7)</f>
        <v>159</v>
      </c>
      <c r="I1164">
        <f>I1163+COUNTIF(전체당첨내역!$B1164:$G1164,8)</f>
        <v>147</v>
      </c>
      <c r="J1164">
        <f>J1163+COUNTIF(전체당첨내역!$B1164:$G1164,9)</f>
        <v>125</v>
      </c>
      <c r="K1164">
        <f>K1163+COUNTIF(전체당첨내역!$B1164:$G1164,10)</f>
        <v>155</v>
      </c>
      <c r="L1164">
        <f>L1163+COUNTIF(전체당첨내역!$B1164:$G1164,11)</f>
        <v>158</v>
      </c>
      <c r="M1164">
        <f>M1163+COUNTIF(전체당첨내역!$B1164:$G1164,12)</f>
        <v>170</v>
      </c>
      <c r="N1164">
        <f>N1163+COUNTIF(전체당첨내역!$B1164:$G1164,13)</f>
        <v>169</v>
      </c>
      <c r="O1164">
        <f>O1163+COUNTIF(전체당첨내역!$B1164:$G1164,14)</f>
        <v>165</v>
      </c>
      <c r="P1164">
        <f>P1163+COUNTIF(전체당첨내역!$B1164:$G1164,15)</f>
        <v>157</v>
      </c>
      <c r="Q1164">
        <f>Q1163+COUNTIF(전체당첨내역!$B1164:$G1164,16)</f>
        <v>156</v>
      </c>
      <c r="R1164">
        <f>R1163+COUNTIF(전체당첨내역!$B1164:$G1164,17)</f>
        <v>161</v>
      </c>
      <c r="S1164">
        <f>S1163+COUNTIF(전체당첨내역!$B1164:$G1164,18)</f>
        <v>167</v>
      </c>
      <c r="T1164">
        <f>T1163+COUNTIF(전체당첨내역!$B1164:$G1164,19)</f>
        <v>160</v>
      </c>
      <c r="U1164">
        <f>U1163+COUNTIF(전체당첨내역!$B1164:$G1164,20)</f>
        <v>162</v>
      </c>
      <c r="V1164">
        <f>V1163+COUNTIF(전체당첨내역!$B1164:$G1164,21)</f>
        <v>160</v>
      </c>
      <c r="W1164">
        <f>W1163+COUNTIF(전체당첨내역!$B1164:$G1164,22)</f>
        <v>138</v>
      </c>
      <c r="X1164">
        <f>X1163+COUNTIF(전체당첨내역!$B1164:$G1164,23)</f>
        <v>136</v>
      </c>
      <c r="Y1164">
        <f>Y1163+COUNTIF(전체당첨내역!$B1164:$G1164,24)</f>
        <v>154</v>
      </c>
      <c r="Z1164">
        <f>Z1163+COUNTIF(전체당첨내역!$B1164:$G1164,25)</f>
        <v>143</v>
      </c>
      <c r="AA1164">
        <f>AA1163+COUNTIF(전체당첨내역!$B1164:$G1164,26)</f>
        <v>157</v>
      </c>
      <c r="AB1164">
        <f>AB1163+COUNTIF(전체당첨내역!$B1164:$G1164,27)</f>
        <v>166</v>
      </c>
      <c r="AC1164">
        <f>AC1163+COUNTIF(전체당첨내역!$B1164:$G1164,28)</f>
        <v>144</v>
      </c>
      <c r="AD1164">
        <f>AD1163+COUNTIF(전체당첨내역!$B1164:$G1164,29)</f>
        <v>145</v>
      </c>
      <c r="AE1164">
        <f>AE1163+COUNTIF(전체당첨내역!$B1164:$G1164,30)</f>
        <v>148</v>
      </c>
      <c r="AF1164">
        <f>AF1163+COUNTIF(전체당첨내역!$B1164:$G1164,31)</f>
        <v>157</v>
      </c>
      <c r="AG1164">
        <f>AG1163+COUNTIF(전체당첨내역!$B1164:$G1164,32)</f>
        <v>137</v>
      </c>
      <c r="AH1164">
        <f>AH1163+COUNTIF(전체당첨내역!$B1164:$G1164,33)</f>
        <v>166</v>
      </c>
      <c r="AI1164">
        <f>AI1163+COUNTIF(전체당첨내역!$B1164:$G1164,34)</f>
        <v>179</v>
      </c>
      <c r="AJ1164">
        <f>AJ1163+COUNTIF(전체당첨내역!$B1164:$G1164,35)</f>
        <v>153</v>
      </c>
      <c r="AK1164">
        <f>AK1163+COUNTIF(전체당첨내역!$B1164:$G1164,36)</f>
        <v>155</v>
      </c>
      <c r="AL1164">
        <f>AL1163+COUNTIF(전체당첨내역!$B1164:$G1164,37)</f>
        <v>163</v>
      </c>
      <c r="AM1164">
        <f>AM1163+COUNTIF(전체당첨내역!$B1164:$G1164,38)</f>
        <v>159</v>
      </c>
      <c r="AN1164">
        <f>AN1163+COUNTIF(전체당첨내역!$B1164:$G1164,39)</f>
        <v>157</v>
      </c>
      <c r="AO1164">
        <f>AO1163+COUNTIF(전체당첨내역!$B1164:$G1164,40)</f>
        <v>163</v>
      </c>
      <c r="AP1164">
        <f>AP1163+COUNTIF(전체당첨내역!$B1164:$G1164,41)</f>
        <v>141</v>
      </c>
      <c r="AQ1164">
        <f>AQ1163+COUNTIF(전체당첨내역!$B1164:$G1164,42)</f>
        <v>146</v>
      </c>
      <c r="AR1164">
        <f>AR1163+COUNTIF(전체당첨내역!$B1164:$G1164,43)</f>
        <v>159</v>
      </c>
      <c r="AS1164">
        <f>AS1163+COUNTIF(전체당첨내역!$B1164:$G1164,44)</f>
        <v>155</v>
      </c>
      <c r="AT1164">
        <f>AT1163+COUNTIF(전체당첨내역!$B1164:$G1164,45)</f>
        <v>167</v>
      </c>
    </row>
    <row r="1165" spans="1:46" ht="16.5" customHeight="1">
      <c r="A1165">
        <v>1164</v>
      </c>
      <c r="B1165">
        <f>B1164+COUNTIF(전체당첨내역!$B1165:$G1165,1)</f>
        <v>159</v>
      </c>
      <c r="C1165">
        <f>C1164+COUNTIF(전체당첨내역!$B1165:$G1165,2)</f>
        <v>149</v>
      </c>
      <c r="D1165">
        <f>D1164+COUNTIF(전체당첨내역!$B1165:$G1165,3)</f>
        <v>159</v>
      </c>
      <c r="E1165">
        <f>E1164+COUNTIF(전체당첨내역!$B1165:$G1165,4)</f>
        <v>153</v>
      </c>
      <c r="F1165">
        <f>F1164+COUNTIF(전체당첨내역!$B1165:$G1165,5)</f>
        <v>145</v>
      </c>
      <c r="G1165">
        <f>G1164+COUNTIF(전체당첨내역!$B1165:$G1165,6)</f>
        <v>154</v>
      </c>
      <c r="H1165">
        <f>H1164+COUNTIF(전체당첨내역!$B1165:$G1165,7)</f>
        <v>159</v>
      </c>
      <c r="I1165">
        <f>I1164+COUNTIF(전체당첨내역!$B1165:$G1165,8)</f>
        <v>147</v>
      </c>
      <c r="J1165">
        <f>J1164+COUNTIF(전체당첨내역!$B1165:$G1165,9)</f>
        <v>125</v>
      </c>
      <c r="K1165">
        <f>K1164+COUNTIF(전체당첨내역!$B1165:$G1165,10)</f>
        <v>155</v>
      </c>
      <c r="L1165">
        <f>L1164+COUNTIF(전체당첨내역!$B1165:$G1165,11)</f>
        <v>158</v>
      </c>
      <c r="M1165">
        <f>M1164+COUNTIF(전체당첨내역!$B1165:$G1165,12)</f>
        <v>170</v>
      </c>
      <c r="N1165">
        <f>N1164+COUNTIF(전체당첨내역!$B1165:$G1165,13)</f>
        <v>169</v>
      </c>
      <c r="O1165">
        <f>O1164+COUNTIF(전체당첨내역!$B1165:$G1165,14)</f>
        <v>165</v>
      </c>
      <c r="P1165">
        <f>P1164+COUNTIF(전체당첨내역!$B1165:$G1165,15)</f>
        <v>157</v>
      </c>
      <c r="Q1165">
        <f>Q1164+COUNTIF(전체당첨내역!$B1165:$G1165,16)</f>
        <v>156</v>
      </c>
      <c r="R1165">
        <f>R1164+COUNTIF(전체당첨내역!$B1165:$G1165,17)</f>
        <v>162</v>
      </c>
      <c r="S1165">
        <f>S1164+COUNTIF(전체당첨내역!$B1165:$G1165,18)</f>
        <v>168</v>
      </c>
      <c r="T1165">
        <f>T1164+COUNTIF(전체당첨내역!$B1165:$G1165,19)</f>
        <v>160</v>
      </c>
      <c r="U1165">
        <f>U1164+COUNTIF(전체당첨내역!$B1165:$G1165,20)</f>
        <v>162</v>
      </c>
      <c r="V1165">
        <f>V1164+COUNTIF(전체당첨내역!$B1165:$G1165,21)</f>
        <v>160</v>
      </c>
      <c r="W1165">
        <f>W1164+COUNTIF(전체당첨내역!$B1165:$G1165,22)</f>
        <v>138</v>
      </c>
      <c r="X1165">
        <f>X1164+COUNTIF(전체당첨내역!$B1165:$G1165,23)</f>
        <v>137</v>
      </c>
      <c r="Y1165">
        <f>Y1164+COUNTIF(전체당첨내역!$B1165:$G1165,24)</f>
        <v>154</v>
      </c>
      <c r="Z1165">
        <f>Z1164+COUNTIF(전체당첨내역!$B1165:$G1165,25)</f>
        <v>144</v>
      </c>
      <c r="AA1165">
        <f>AA1164+COUNTIF(전체당첨내역!$B1165:$G1165,26)</f>
        <v>157</v>
      </c>
      <c r="AB1165">
        <f>AB1164+COUNTIF(전체당첨내역!$B1165:$G1165,27)</f>
        <v>166</v>
      </c>
      <c r="AC1165">
        <f>AC1164+COUNTIF(전체당첨내역!$B1165:$G1165,28)</f>
        <v>144</v>
      </c>
      <c r="AD1165">
        <f>AD1164+COUNTIF(전체당첨내역!$B1165:$G1165,29)</f>
        <v>145</v>
      </c>
      <c r="AE1165">
        <f>AE1164+COUNTIF(전체당첨내역!$B1165:$G1165,30)</f>
        <v>148</v>
      </c>
      <c r="AF1165">
        <f>AF1164+COUNTIF(전체당첨내역!$B1165:$G1165,31)</f>
        <v>157</v>
      </c>
      <c r="AG1165">
        <f>AG1164+COUNTIF(전체당첨내역!$B1165:$G1165,32)</f>
        <v>137</v>
      </c>
      <c r="AH1165">
        <f>AH1164+COUNTIF(전체당첨내역!$B1165:$G1165,33)</f>
        <v>166</v>
      </c>
      <c r="AI1165">
        <f>AI1164+COUNTIF(전체당첨내역!$B1165:$G1165,34)</f>
        <v>179</v>
      </c>
      <c r="AJ1165">
        <f>AJ1164+COUNTIF(전체당첨내역!$B1165:$G1165,35)</f>
        <v>153</v>
      </c>
      <c r="AK1165">
        <f>AK1164+COUNTIF(전체당첨내역!$B1165:$G1165,36)</f>
        <v>155</v>
      </c>
      <c r="AL1165">
        <f>AL1164+COUNTIF(전체당첨내역!$B1165:$G1165,37)</f>
        <v>163</v>
      </c>
      <c r="AM1165">
        <f>AM1164+COUNTIF(전체당첨내역!$B1165:$G1165,38)</f>
        <v>160</v>
      </c>
      <c r="AN1165">
        <f>AN1164+COUNTIF(전체당첨내역!$B1165:$G1165,39)</f>
        <v>158</v>
      </c>
      <c r="AO1165">
        <f>AO1164+COUNTIF(전체당첨내역!$B1165:$G1165,40)</f>
        <v>163</v>
      </c>
      <c r="AP1165">
        <f>AP1164+COUNTIF(전체당첨내역!$B1165:$G1165,41)</f>
        <v>141</v>
      </c>
      <c r="AQ1165">
        <f>AQ1164+COUNTIF(전체당첨내역!$B1165:$G1165,42)</f>
        <v>146</v>
      </c>
      <c r="AR1165">
        <f>AR1164+COUNTIF(전체당첨내역!$B1165:$G1165,43)</f>
        <v>159</v>
      </c>
      <c r="AS1165">
        <f>AS1164+COUNTIF(전체당첨내역!$B1165:$G1165,44)</f>
        <v>155</v>
      </c>
      <c r="AT1165">
        <f>AT1164+COUNTIF(전체당첨내역!$B1165:$G1165,45)</f>
        <v>167</v>
      </c>
    </row>
    <row r="1166" spans="1:46" ht="16.5" customHeight="1">
      <c r="A1166">
        <v>1165</v>
      </c>
      <c r="B1166">
        <f>B1165+COUNTIF(전체당첨내역!$B1166:$G1166,1)</f>
        <v>159</v>
      </c>
      <c r="C1166">
        <f>C1165+COUNTIF(전체당첨내역!$B1166:$G1166,2)</f>
        <v>149</v>
      </c>
      <c r="D1166">
        <f>D1165+COUNTIF(전체당첨내역!$B1166:$G1166,3)</f>
        <v>159</v>
      </c>
      <c r="E1166">
        <f>E1165+COUNTIF(전체당첨내역!$B1166:$G1166,4)</f>
        <v>153</v>
      </c>
      <c r="F1166">
        <f>F1165+COUNTIF(전체당첨내역!$B1166:$G1166,5)</f>
        <v>145</v>
      </c>
      <c r="G1166">
        <f>G1165+COUNTIF(전체당첨내역!$B1166:$G1166,6)</f>
        <v>155</v>
      </c>
      <c r="H1166">
        <f>H1165+COUNTIF(전체당첨내역!$B1166:$G1166,7)</f>
        <v>160</v>
      </c>
      <c r="I1166">
        <f>I1165+COUNTIF(전체당첨내역!$B1166:$G1166,8)</f>
        <v>147</v>
      </c>
      <c r="J1166">
        <f>J1165+COUNTIF(전체당첨내역!$B1166:$G1166,9)</f>
        <v>125</v>
      </c>
      <c r="K1166">
        <f>K1165+COUNTIF(전체당첨내역!$B1166:$G1166,10)</f>
        <v>155</v>
      </c>
      <c r="L1166">
        <f>L1165+COUNTIF(전체당첨내역!$B1166:$G1166,11)</f>
        <v>158</v>
      </c>
      <c r="M1166">
        <f>M1165+COUNTIF(전체당첨내역!$B1166:$G1166,12)</f>
        <v>170</v>
      </c>
      <c r="N1166">
        <f>N1165+COUNTIF(전체당첨내역!$B1166:$G1166,13)</f>
        <v>169</v>
      </c>
      <c r="O1166">
        <f>O1165+COUNTIF(전체당첨내역!$B1166:$G1166,14)</f>
        <v>165</v>
      </c>
      <c r="P1166">
        <f>P1165+COUNTIF(전체당첨내역!$B1166:$G1166,15)</f>
        <v>157</v>
      </c>
      <c r="Q1166">
        <f>Q1165+COUNTIF(전체당첨내역!$B1166:$G1166,16)</f>
        <v>156</v>
      </c>
      <c r="R1166">
        <f>R1165+COUNTIF(전체당첨내역!$B1166:$G1166,17)</f>
        <v>162</v>
      </c>
      <c r="S1166">
        <f>S1165+COUNTIF(전체당첨내역!$B1166:$G1166,18)</f>
        <v>168</v>
      </c>
      <c r="T1166">
        <f>T1165+COUNTIF(전체당첨내역!$B1166:$G1166,19)</f>
        <v>160</v>
      </c>
      <c r="U1166">
        <f>U1165+COUNTIF(전체당첨내역!$B1166:$G1166,20)</f>
        <v>162</v>
      </c>
      <c r="V1166">
        <f>V1165+COUNTIF(전체당첨내역!$B1166:$G1166,21)</f>
        <v>160</v>
      </c>
      <c r="W1166">
        <f>W1165+COUNTIF(전체당첨내역!$B1166:$G1166,22)</f>
        <v>138</v>
      </c>
      <c r="X1166">
        <f>X1165+COUNTIF(전체당첨내역!$B1166:$G1166,23)</f>
        <v>137</v>
      </c>
      <c r="Y1166">
        <f>Y1165+COUNTIF(전체당첨내역!$B1166:$G1166,24)</f>
        <v>154</v>
      </c>
      <c r="Z1166">
        <f>Z1165+COUNTIF(전체당첨내역!$B1166:$G1166,25)</f>
        <v>144</v>
      </c>
      <c r="AA1166">
        <f>AA1165+COUNTIF(전체당첨내역!$B1166:$G1166,26)</f>
        <v>157</v>
      </c>
      <c r="AB1166">
        <f>AB1165+COUNTIF(전체당첨내역!$B1166:$G1166,27)</f>
        <v>167</v>
      </c>
      <c r="AC1166">
        <f>AC1165+COUNTIF(전체당첨내역!$B1166:$G1166,28)</f>
        <v>144</v>
      </c>
      <c r="AD1166">
        <f>AD1165+COUNTIF(전체당첨내역!$B1166:$G1166,29)</f>
        <v>146</v>
      </c>
      <c r="AE1166">
        <f>AE1165+COUNTIF(전체당첨내역!$B1166:$G1166,30)</f>
        <v>148</v>
      </c>
      <c r="AF1166">
        <f>AF1165+COUNTIF(전체당첨내역!$B1166:$G1166,31)</f>
        <v>157</v>
      </c>
      <c r="AG1166">
        <f>AG1165+COUNTIF(전체당첨내역!$B1166:$G1166,32)</f>
        <v>137</v>
      </c>
      <c r="AH1166">
        <f>AH1165+COUNTIF(전체당첨내역!$B1166:$G1166,33)</f>
        <v>166</v>
      </c>
      <c r="AI1166">
        <f>AI1165+COUNTIF(전체당첨내역!$B1166:$G1166,34)</f>
        <v>179</v>
      </c>
      <c r="AJ1166">
        <f>AJ1165+COUNTIF(전체당첨내역!$B1166:$G1166,35)</f>
        <v>153</v>
      </c>
      <c r="AK1166">
        <f>AK1165+COUNTIF(전체당첨내역!$B1166:$G1166,36)</f>
        <v>155</v>
      </c>
      <c r="AL1166">
        <f>AL1165+COUNTIF(전체당첨내역!$B1166:$G1166,37)</f>
        <v>163</v>
      </c>
      <c r="AM1166">
        <f>AM1165+COUNTIF(전체당첨내역!$B1166:$G1166,38)</f>
        <v>161</v>
      </c>
      <c r="AN1166">
        <f>AN1165+COUNTIF(전체당첨내역!$B1166:$G1166,39)</f>
        <v>158</v>
      </c>
      <c r="AO1166">
        <f>AO1165+COUNTIF(전체당첨내역!$B1166:$G1166,40)</f>
        <v>163</v>
      </c>
      <c r="AP1166">
        <f>AP1165+COUNTIF(전체당첨내역!$B1166:$G1166,41)</f>
        <v>141</v>
      </c>
      <c r="AQ1166">
        <f>AQ1165+COUNTIF(전체당첨내역!$B1166:$G1166,42)</f>
        <v>146</v>
      </c>
      <c r="AR1166">
        <f>AR1165+COUNTIF(전체당첨내역!$B1166:$G1166,43)</f>
        <v>159</v>
      </c>
      <c r="AS1166">
        <f>AS1165+COUNTIF(전체당첨내역!$B1166:$G1166,44)</f>
        <v>155</v>
      </c>
      <c r="AT1166">
        <f>AT1165+COUNTIF(전체당첨내역!$B1166:$G1166,45)</f>
        <v>168</v>
      </c>
    </row>
    <row r="1167" spans="1:46" ht="16.5" customHeight="1">
      <c r="A1167">
        <v>1166</v>
      </c>
      <c r="B1167">
        <f>B1166+COUNTIF(전체당첨내역!$B1167:$G1167,1)</f>
        <v>159</v>
      </c>
      <c r="C1167">
        <f>C1166+COUNTIF(전체당첨내역!$B1167:$G1167,2)</f>
        <v>149</v>
      </c>
      <c r="D1167">
        <f>D1166+COUNTIF(전체당첨내역!$B1167:$G1167,3)</f>
        <v>159</v>
      </c>
      <c r="E1167">
        <f>E1166+COUNTIF(전체당첨내역!$B1167:$G1167,4)</f>
        <v>153</v>
      </c>
      <c r="F1167">
        <f>F1166+COUNTIF(전체당첨내역!$B1167:$G1167,5)</f>
        <v>145</v>
      </c>
      <c r="G1167">
        <f>G1166+COUNTIF(전체당첨내역!$B1167:$G1167,6)</f>
        <v>155</v>
      </c>
      <c r="H1167">
        <f>H1166+COUNTIF(전체당첨내역!$B1167:$G1167,7)</f>
        <v>160</v>
      </c>
      <c r="I1167">
        <f>I1166+COUNTIF(전체당첨내역!$B1167:$G1167,8)</f>
        <v>147</v>
      </c>
      <c r="J1167">
        <f>J1166+COUNTIF(전체당첨내역!$B1167:$G1167,9)</f>
        <v>125</v>
      </c>
      <c r="K1167">
        <f>K1166+COUNTIF(전체당첨내역!$B1167:$G1167,10)</f>
        <v>155</v>
      </c>
      <c r="L1167">
        <f>L1166+COUNTIF(전체당첨내역!$B1167:$G1167,11)</f>
        <v>158</v>
      </c>
      <c r="M1167">
        <f>M1166+COUNTIF(전체당첨내역!$B1167:$G1167,12)</f>
        <v>170</v>
      </c>
      <c r="N1167">
        <f>N1166+COUNTIF(전체당첨내역!$B1167:$G1167,13)</f>
        <v>169</v>
      </c>
      <c r="O1167">
        <f>O1166+COUNTIF(전체당첨내역!$B1167:$G1167,14)</f>
        <v>166</v>
      </c>
      <c r="P1167">
        <f>P1166+COUNTIF(전체당첨내역!$B1167:$G1167,15)</f>
        <v>157</v>
      </c>
      <c r="Q1167">
        <f>Q1166+COUNTIF(전체당첨내역!$B1167:$G1167,16)</f>
        <v>156</v>
      </c>
      <c r="R1167">
        <f>R1166+COUNTIF(전체당첨내역!$B1167:$G1167,17)</f>
        <v>162</v>
      </c>
      <c r="S1167">
        <f>S1166+COUNTIF(전체당첨내역!$B1167:$G1167,18)</f>
        <v>168</v>
      </c>
      <c r="T1167">
        <f>T1166+COUNTIF(전체당첨내역!$B1167:$G1167,19)</f>
        <v>160</v>
      </c>
      <c r="U1167">
        <f>U1166+COUNTIF(전체당첨내역!$B1167:$G1167,20)</f>
        <v>162</v>
      </c>
      <c r="V1167">
        <f>V1166+COUNTIF(전체당첨내역!$B1167:$G1167,21)</f>
        <v>160</v>
      </c>
      <c r="W1167">
        <f>W1166+COUNTIF(전체당첨내역!$B1167:$G1167,22)</f>
        <v>138</v>
      </c>
      <c r="X1167">
        <f>X1166+COUNTIF(전체당첨내역!$B1167:$G1167,23)</f>
        <v>138</v>
      </c>
      <c r="Y1167">
        <f>Y1166+COUNTIF(전체당첨내역!$B1167:$G1167,24)</f>
        <v>154</v>
      </c>
      <c r="Z1167">
        <f>Z1166+COUNTIF(전체당첨내역!$B1167:$G1167,25)</f>
        <v>145</v>
      </c>
      <c r="AA1167">
        <f>AA1166+COUNTIF(전체당첨내역!$B1167:$G1167,26)</f>
        <v>157</v>
      </c>
      <c r="AB1167">
        <f>AB1166+COUNTIF(전체당첨내역!$B1167:$G1167,27)</f>
        <v>168</v>
      </c>
      <c r="AC1167">
        <f>AC1166+COUNTIF(전체당첨내역!$B1167:$G1167,28)</f>
        <v>144</v>
      </c>
      <c r="AD1167">
        <f>AD1166+COUNTIF(전체당첨내역!$B1167:$G1167,29)</f>
        <v>147</v>
      </c>
      <c r="AE1167">
        <f>AE1166+COUNTIF(전체당첨내역!$B1167:$G1167,30)</f>
        <v>148</v>
      </c>
      <c r="AF1167">
        <f>AF1166+COUNTIF(전체당첨내역!$B1167:$G1167,31)</f>
        <v>157</v>
      </c>
      <c r="AG1167">
        <f>AG1166+COUNTIF(전체당첨내역!$B1167:$G1167,32)</f>
        <v>137</v>
      </c>
      <c r="AH1167">
        <f>AH1166+COUNTIF(전체당첨내역!$B1167:$G1167,33)</f>
        <v>166</v>
      </c>
      <c r="AI1167">
        <f>AI1166+COUNTIF(전체당첨내역!$B1167:$G1167,34)</f>
        <v>179</v>
      </c>
      <c r="AJ1167">
        <f>AJ1166+COUNTIF(전체당첨내역!$B1167:$G1167,35)</f>
        <v>153</v>
      </c>
      <c r="AK1167">
        <f>AK1166+COUNTIF(전체당첨내역!$B1167:$G1167,36)</f>
        <v>155</v>
      </c>
      <c r="AL1167">
        <f>AL1166+COUNTIF(전체당첨내역!$B1167:$G1167,37)</f>
        <v>163</v>
      </c>
      <c r="AM1167">
        <f>AM1166+COUNTIF(전체당첨내역!$B1167:$G1167,38)</f>
        <v>161</v>
      </c>
      <c r="AN1167">
        <f>AN1166+COUNTIF(전체당첨내역!$B1167:$G1167,39)</f>
        <v>158</v>
      </c>
      <c r="AO1167">
        <f>AO1166+COUNTIF(전체당첨내역!$B1167:$G1167,40)</f>
        <v>163</v>
      </c>
      <c r="AP1167">
        <f>AP1166+COUNTIF(전체당첨내역!$B1167:$G1167,41)</f>
        <v>141</v>
      </c>
      <c r="AQ1167">
        <f>AQ1166+COUNTIF(전체당첨내역!$B1167:$G1167,42)</f>
        <v>147</v>
      </c>
      <c r="AR1167">
        <f>AR1166+COUNTIF(전체당첨내역!$B1167:$G1167,43)</f>
        <v>159</v>
      </c>
      <c r="AS1167">
        <f>AS1166+COUNTIF(전체당첨내역!$B1167:$G1167,44)</f>
        <v>155</v>
      </c>
      <c r="AT1167">
        <f>AT1166+COUNTIF(전체당첨내역!$B1167:$G1167,45)</f>
        <v>168</v>
      </c>
    </row>
    <row r="1168" spans="1:46" ht="16.5" customHeight="1">
      <c r="A1168">
        <v>1167</v>
      </c>
      <c r="B1168">
        <f>B1167+COUNTIF(전체당첨내역!$B1168:$G1168,1)</f>
        <v>159</v>
      </c>
      <c r="C1168">
        <f>C1167+COUNTIF(전체당첨내역!$B1168:$G1168,2)</f>
        <v>149</v>
      </c>
      <c r="D1168">
        <f>D1167+COUNTIF(전체당첨내역!$B1168:$G1168,3)</f>
        <v>159</v>
      </c>
      <c r="E1168">
        <f>E1167+COUNTIF(전체당첨내역!$B1168:$G1168,4)</f>
        <v>153</v>
      </c>
      <c r="F1168">
        <f>F1167+COUNTIF(전체당첨내역!$B1168:$G1168,5)</f>
        <v>145</v>
      </c>
      <c r="G1168">
        <f>G1167+COUNTIF(전체당첨내역!$B1168:$G1168,6)</f>
        <v>155</v>
      </c>
      <c r="H1168">
        <f>H1167+COUNTIF(전체당첨내역!$B1168:$G1168,7)</f>
        <v>160</v>
      </c>
      <c r="I1168">
        <f>I1167+COUNTIF(전체당첨내역!$B1168:$G1168,8)</f>
        <v>148</v>
      </c>
      <c r="J1168">
        <f>J1167+COUNTIF(전체당첨내역!$B1168:$G1168,9)</f>
        <v>125</v>
      </c>
      <c r="K1168">
        <f>K1167+COUNTIF(전체당첨내역!$B1168:$G1168,10)</f>
        <v>155</v>
      </c>
      <c r="L1168">
        <f>L1167+COUNTIF(전체당첨내역!$B1168:$G1168,11)</f>
        <v>158</v>
      </c>
      <c r="M1168">
        <f>M1167+COUNTIF(전체당첨내역!$B1168:$G1168,12)</f>
        <v>170</v>
      </c>
      <c r="N1168">
        <f>N1167+COUNTIF(전체당첨내역!$B1168:$G1168,13)</f>
        <v>169</v>
      </c>
      <c r="O1168">
        <f>O1167+COUNTIF(전체당첨내역!$B1168:$G1168,14)</f>
        <v>166</v>
      </c>
      <c r="P1168">
        <f>P1167+COUNTIF(전체당첨내역!$B1168:$G1168,15)</f>
        <v>157</v>
      </c>
      <c r="Q1168">
        <f>Q1167+COUNTIF(전체당첨내역!$B1168:$G1168,16)</f>
        <v>156</v>
      </c>
      <c r="R1168">
        <f>R1167+COUNTIF(전체당첨내역!$B1168:$G1168,17)</f>
        <v>162</v>
      </c>
      <c r="S1168">
        <f>S1167+COUNTIF(전체당첨내역!$B1168:$G1168,18)</f>
        <v>168</v>
      </c>
      <c r="T1168">
        <f>T1167+COUNTIF(전체당첨내역!$B1168:$G1168,19)</f>
        <v>160</v>
      </c>
      <c r="U1168">
        <f>U1167+COUNTIF(전체당첨내역!$B1168:$G1168,20)</f>
        <v>162</v>
      </c>
      <c r="V1168">
        <f>V1167+COUNTIF(전체당첨내역!$B1168:$G1168,21)</f>
        <v>160</v>
      </c>
      <c r="W1168">
        <f>W1167+COUNTIF(전체당첨내역!$B1168:$G1168,22)</f>
        <v>138</v>
      </c>
      <c r="X1168">
        <f>X1167+COUNTIF(전체당첨내역!$B1168:$G1168,23)</f>
        <v>139</v>
      </c>
      <c r="Y1168">
        <f>Y1167+COUNTIF(전체당첨내역!$B1168:$G1168,24)</f>
        <v>154</v>
      </c>
      <c r="Z1168">
        <f>Z1167+COUNTIF(전체당첨내역!$B1168:$G1168,25)</f>
        <v>145</v>
      </c>
      <c r="AA1168">
        <f>AA1167+COUNTIF(전체당첨내역!$B1168:$G1168,26)</f>
        <v>157</v>
      </c>
      <c r="AB1168">
        <f>AB1167+COUNTIF(전체당첨내역!$B1168:$G1168,27)</f>
        <v>168</v>
      </c>
      <c r="AC1168">
        <f>AC1167+COUNTIF(전체당첨내역!$B1168:$G1168,28)</f>
        <v>144</v>
      </c>
      <c r="AD1168">
        <f>AD1167+COUNTIF(전체당첨내역!$B1168:$G1168,29)</f>
        <v>147</v>
      </c>
      <c r="AE1168">
        <f>AE1167+COUNTIF(전체당첨내역!$B1168:$G1168,30)</f>
        <v>148</v>
      </c>
      <c r="AF1168">
        <f>AF1167+COUNTIF(전체당첨내역!$B1168:$G1168,31)</f>
        <v>158</v>
      </c>
      <c r="AG1168">
        <f>AG1167+COUNTIF(전체당첨내역!$B1168:$G1168,32)</f>
        <v>137</v>
      </c>
      <c r="AH1168">
        <f>AH1167+COUNTIF(전체당첨내역!$B1168:$G1168,33)</f>
        <v>166</v>
      </c>
      <c r="AI1168">
        <f>AI1167+COUNTIF(전체당첨내역!$B1168:$G1168,34)</f>
        <v>179</v>
      </c>
      <c r="AJ1168">
        <f>AJ1167+COUNTIF(전체당첨내역!$B1168:$G1168,35)</f>
        <v>154</v>
      </c>
      <c r="AK1168">
        <f>AK1167+COUNTIF(전체당첨내역!$B1168:$G1168,36)</f>
        <v>155</v>
      </c>
      <c r="AL1168">
        <f>AL1167+COUNTIF(전체당첨내역!$B1168:$G1168,37)</f>
        <v>163</v>
      </c>
      <c r="AM1168">
        <f>AM1167+COUNTIF(전체당첨내역!$B1168:$G1168,38)</f>
        <v>161</v>
      </c>
      <c r="AN1168">
        <f>AN1167+COUNTIF(전체당첨내역!$B1168:$G1168,39)</f>
        <v>159</v>
      </c>
      <c r="AO1168">
        <f>AO1167+COUNTIF(전체당첨내역!$B1168:$G1168,40)</f>
        <v>164</v>
      </c>
      <c r="AP1168">
        <f>AP1167+COUNTIF(전체당첨내역!$B1168:$G1168,41)</f>
        <v>141</v>
      </c>
      <c r="AQ1168">
        <f>AQ1167+COUNTIF(전체당첨내역!$B1168:$G1168,42)</f>
        <v>147</v>
      </c>
      <c r="AR1168">
        <f>AR1167+COUNTIF(전체당첨내역!$B1168:$G1168,43)</f>
        <v>159</v>
      </c>
      <c r="AS1168">
        <f>AS1167+COUNTIF(전체당첨내역!$B1168:$G1168,44)</f>
        <v>155</v>
      </c>
      <c r="AT1168">
        <f>AT1167+COUNTIF(전체당첨내역!$B1168:$G1168,45)</f>
        <v>168</v>
      </c>
    </row>
    <row r="1169" spans="1:46" ht="16.5" customHeight="1">
      <c r="A1169">
        <v>1168</v>
      </c>
      <c r="B1169">
        <f>B1168+COUNTIF(전체당첨내역!$B1169:$G1169,1)</f>
        <v>159</v>
      </c>
      <c r="C1169">
        <f>C1168+COUNTIF(전체당첨내역!$B1169:$G1169,2)</f>
        <v>149</v>
      </c>
      <c r="D1169">
        <f>D1168+COUNTIF(전체당첨내역!$B1169:$G1169,3)</f>
        <v>159</v>
      </c>
      <c r="E1169">
        <f>E1168+COUNTIF(전체당첨내역!$B1169:$G1169,4)</f>
        <v>153</v>
      </c>
      <c r="F1169">
        <f>F1168+COUNTIF(전체당첨내역!$B1169:$G1169,5)</f>
        <v>145</v>
      </c>
      <c r="G1169">
        <f>G1168+COUNTIF(전체당첨내역!$B1169:$G1169,6)</f>
        <v>155</v>
      </c>
      <c r="H1169">
        <f>H1168+COUNTIF(전체당첨내역!$B1169:$G1169,7)</f>
        <v>160</v>
      </c>
      <c r="I1169">
        <f>I1168+COUNTIF(전체당첨내역!$B1169:$G1169,8)</f>
        <v>148</v>
      </c>
      <c r="J1169">
        <f>J1168+COUNTIF(전체당첨내역!$B1169:$G1169,9)</f>
        <v>126</v>
      </c>
      <c r="K1169">
        <f>K1168+COUNTIF(전체당첨내역!$B1169:$G1169,10)</f>
        <v>155</v>
      </c>
      <c r="L1169">
        <f>L1168+COUNTIF(전체당첨내역!$B1169:$G1169,11)</f>
        <v>158</v>
      </c>
      <c r="M1169">
        <f>M1168+COUNTIF(전체당첨내역!$B1169:$G1169,12)</f>
        <v>170</v>
      </c>
      <c r="N1169">
        <f>N1168+COUNTIF(전체당첨내역!$B1169:$G1169,13)</f>
        <v>169</v>
      </c>
      <c r="O1169">
        <f>O1168+COUNTIF(전체당첨내역!$B1169:$G1169,14)</f>
        <v>166</v>
      </c>
      <c r="P1169">
        <f>P1168+COUNTIF(전체당첨내역!$B1169:$G1169,15)</f>
        <v>157</v>
      </c>
      <c r="Q1169">
        <f>Q1168+COUNTIF(전체당첨내역!$B1169:$G1169,16)</f>
        <v>156</v>
      </c>
      <c r="R1169">
        <f>R1168+COUNTIF(전체당첨내역!$B1169:$G1169,17)</f>
        <v>162</v>
      </c>
      <c r="S1169">
        <f>S1168+COUNTIF(전체당첨내역!$B1169:$G1169,18)</f>
        <v>168</v>
      </c>
      <c r="T1169">
        <f>T1168+COUNTIF(전체당첨내역!$B1169:$G1169,19)</f>
        <v>160</v>
      </c>
      <c r="U1169">
        <f>U1168+COUNTIF(전체당첨내역!$B1169:$G1169,20)</f>
        <v>162</v>
      </c>
      <c r="V1169">
        <f>V1168+COUNTIF(전체당첨내역!$B1169:$G1169,21)</f>
        <v>161</v>
      </c>
      <c r="W1169">
        <f>W1168+COUNTIF(전체당첨내역!$B1169:$G1169,22)</f>
        <v>138</v>
      </c>
      <c r="X1169">
        <f>X1168+COUNTIF(전체당첨내역!$B1169:$G1169,23)</f>
        <v>139</v>
      </c>
      <c r="Y1169">
        <f>Y1168+COUNTIF(전체당첨내역!$B1169:$G1169,24)</f>
        <v>155</v>
      </c>
      <c r="Z1169">
        <f>Z1168+COUNTIF(전체당첨내역!$B1169:$G1169,25)</f>
        <v>145</v>
      </c>
      <c r="AA1169">
        <f>AA1168+COUNTIF(전체당첨내역!$B1169:$G1169,26)</f>
        <v>157</v>
      </c>
      <c r="AB1169">
        <f>AB1168+COUNTIF(전체당첨내역!$B1169:$G1169,27)</f>
        <v>168</v>
      </c>
      <c r="AC1169">
        <f>AC1168+COUNTIF(전체당첨내역!$B1169:$G1169,28)</f>
        <v>144</v>
      </c>
      <c r="AD1169">
        <f>AD1168+COUNTIF(전체당첨내역!$B1169:$G1169,29)</f>
        <v>147</v>
      </c>
      <c r="AE1169">
        <f>AE1168+COUNTIF(전체당첨내역!$B1169:$G1169,30)</f>
        <v>149</v>
      </c>
      <c r="AF1169">
        <f>AF1168+COUNTIF(전체당첨내역!$B1169:$G1169,31)</f>
        <v>158</v>
      </c>
      <c r="AG1169">
        <f>AG1168+COUNTIF(전체당첨내역!$B1169:$G1169,32)</f>
        <v>137</v>
      </c>
      <c r="AH1169">
        <f>AH1168+COUNTIF(전체당첨내역!$B1169:$G1169,33)</f>
        <v>167</v>
      </c>
      <c r="AI1169">
        <f>AI1168+COUNTIF(전체당첨내역!$B1169:$G1169,34)</f>
        <v>179</v>
      </c>
      <c r="AJ1169">
        <f>AJ1168+COUNTIF(전체당첨내역!$B1169:$G1169,35)</f>
        <v>154</v>
      </c>
      <c r="AK1169">
        <f>AK1168+COUNTIF(전체당첨내역!$B1169:$G1169,36)</f>
        <v>155</v>
      </c>
      <c r="AL1169">
        <f>AL1168+COUNTIF(전체당첨내역!$B1169:$G1169,37)</f>
        <v>164</v>
      </c>
      <c r="AM1169">
        <f>AM1168+COUNTIF(전체당첨내역!$B1169:$G1169,38)</f>
        <v>161</v>
      </c>
      <c r="AN1169">
        <f>AN1168+COUNTIF(전체당첨내역!$B1169:$G1169,39)</f>
        <v>159</v>
      </c>
      <c r="AO1169">
        <f>AO1168+COUNTIF(전체당첨내역!$B1169:$G1169,40)</f>
        <v>164</v>
      </c>
      <c r="AP1169">
        <f>AP1168+COUNTIF(전체당첨내역!$B1169:$G1169,41)</f>
        <v>141</v>
      </c>
      <c r="AQ1169">
        <f>AQ1168+COUNTIF(전체당첨내역!$B1169:$G1169,42)</f>
        <v>147</v>
      </c>
      <c r="AR1169">
        <f>AR1168+COUNTIF(전체당첨내역!$B1169:$G1169,43)</f>
        <v>159</v>
      </c>
      <c r="AS1169">
        <f>AS1168+COUNTIF(전체당첨내역!$B1169:$G1169,44)</f>
        <v>155</v>
      </c>
      <c r="AT1169">
        <f>AT1168+COUNTIF(전체당첨내역!$B1169:$G1169,45)</f>
        <v>168</v>
      </c>
    </row>
    <row r="1170" spans="1:46" ht="16.5" customHeight="1">
      <c r="A1170">
        <v>1169</v>
      </c>
      <c r="B1170">
        <f>B1169+COUNTIF(전체당첨내역!$B1170:$G1170,1)</f>
        <v>159</v>
      </c>
      <c r="C1170">
        <f>C1169+COUNTIF(전체당첨내역!$B1170:$G1170,2)</f>
        <v>149</v>
      </c>
      <c r="D1170">
        <f>D1169+COUNTIF(전체당첨내역!$B1170:$G1170,3)</f>
        <v>159</v>
      </c>
      <c r="E1170">
        <f>E1169+COUNTIF(전체당첨내역!$B1170:$G1170,4)</f>
        <v>153</v>
      </c>
      <c r="F1170">
        <f>F1169+COUNTIF(전체당첨내역!$B1170:$G1170,5)</f>
        <v>146</v>
      </c>
      <c r="G1170">
        <f>G1169+COUNTIF(전체당첨내역!$B1170:$G1170,6)</f>
        <v>155</v>
      </c>
      <c r="H1170">
        <f>H1169+COUNTIF(전체당첨내역!$B1170:$G1170,7)</f>
        <v>160</v>
      </c>
      <c r="I1170">
        <f>I1169+COUNTIF(전체당첨내역!$B1170:$G1170,8)</f>
        <v>148</v>
      </c>
      <c r="J1170">
        <f>J1169+COUNTIF(전체당첨내역!$B1170:$G1170,9)</f>
        <v>126</v>
      </c>
      <c r="K1170">
        <f>K1169+COUNTIF(전체당첨내역!$B1170:$G1170,10)</f>
        <v>155</v>
      </c>
      <c r="L1170">
        <f>L1169+COUNTIF(전체당첨내역!$B1170:$G1170,11)</f>
        <v>158</v>
      </c>
      <c r="M1170">
        <f>M1169+COUNTIF(전체당첨내역!$B1170:$G1170,12)</f>
        <v>171</v>
      </c>
      <c r="N1170">
        <f>N1169+COUNTIF(전체당첨내역!$B1170:$G1170,13)</f>
        <v>169</v>
      </c>
      <c r="O1170">
        <f>O1169+COUNTIF(전체당첨내역!$B1170:$G1170,14)</f>
        <v>166</v>
      </c>
      <c r="P1170">
        <f>P1169+COUNTIF(전체당첨내역!$B1170:$G1170,15)</f>
        <v>157</v>
      </c>
      <c r="Q1170">
        <f>Q1169+COUNTIF(전체당첨내역!$B1170:$G1170,16)</f>
        <v>156</v>
      </c>
      <c r="R1170">
        <f>R1169+COUNTIF(전체당첨내역!$B1170:$G1170,17)</f>
        <v>162</v>
      </c>
      <c r="S1170">
        <f>S1169+COUNTIF(전체당첨내역!$B1170:$G1170,18)</f>
        <v>168</v>
      </c>
      <c r="T1170">
        <f>T1169+COUNTIF(전체당첨내역!$B1170:$G1170,19)</f>
        <v>160</v>
      </c>
      <c r="U1170">
        <f>U1169+COUNTIF(전체당첨내역!$B1170:$G1170,20)</f>
        <v>162</v>
      </c>
      <c r="V1170">
        <f>V1169+COUNTIF(전체당첨내역!$B1170:$G1170,21)</f>
        <v>161</v>
      </c>
      <c r="W1170">
        <f>W1169+COUNTIF(전체당첨내역!$B1170:$G1170,22)</f>
        <v>138</v>
      </c>
      <c r="X1170">
        <f>X1169+COUNTIF(전체당첨내역!$B1170:$G1170,23)</f>
        <v>139</v>
      </c>
      <c r="Y1170">
        <f>Y1169+COUNTIF(전체당첨내역!$B1170:$G1170,24)</f>
        <v>156</v>
      </c>
      <c r="Z1170">
        <f>Z1169+COUNTIF(전체당첨내역!$B1170:$G1170,25)</f>
        <v>145</v>
      </c>
      <c r="AA1170">
        <f>AA1169+COUNTIF(전체당첨내역!$B1170:$G1170,26)</f>
        <v>158</v>
      </c>
      <c r="AB1170">
        <f>AB1169+COUNTIF(전체당첨내역!$B1170:$G1170,27)</f>
        <v>168</v>
      </c>
      <c r="AC1170">
        <f>AC1169+COUNTIF(전체당첨내역!$B1170:$G1170,28)</f>
        <v>144</v>
      </c>
      <c r="AD1170">
        <f>AD1169+COUNTIF(전체당첨내역!$B1170:$G1170,29)</f>
        <v>147</v>
      </c>
      <c r="AE1170">
        <f>AE1169+COUNTIF(전체당첨내역!$B1170:$G1170,30)</f>
        <v>149</v>
      </c>
      <c r="AF1170">
        <f>AF1169+COUNTIF(전체당첨내역!$B1170:$G1170,31)</f>
        <v>158</v>
      </c>
      <c r="AG1170">
        <f>AG1169+COUNTIF(전체당첨내역!$B1170:$G1170,32)</f>
        <v>137</v>
      </c>
      <c r="AH1170">
        <f>AH1169+COUNTIF(전체당첨내역!$B1170:$G1170,33)</f>
        <v>167</v>
      </c>
      <c r="AI1170">
        <f>AI1169+COUNTIF(전체당첨내역!$B1170:$G1170,34)</f>
        <v>179</v>
      </c>
      <c r="AJ1170">
        <f>AJ1169+COUNTIF(전체당첨내역!$B1170:$G1170,35)</f>
        <v>154</v>
      </c>
      <c r="AK1170">
        <f>AK1169+COUNTIF(전체당첨내역!$B1170:$G1170,36)</f>
        <v>155</v>
      </c>
      <c r="AL1170">
        <f>AL1169+COUNTIF(전체당첨내역!$B1170:$G1170,37)</f>
        <v>164</v>
      </c>
      <c r="AM1170">
        <f>AM1169+COUNTIF(전체당첨내역!$B1170:$G1170,38)</f>
        <v>161</v>
      </c>
      <c r="AN1170">
        <f>AN1169+COUNTIF(전체당첨내역!$B1170:$G1170,39)</f>
        <v>160</v>
      </c>
      <c r="AO1170">
        <f>AO1169+COUNTIF(전체당첨내역!$B1170:$G1170,40)</f>
        <v>164</v>
      </c>
      <c r="AP1170">
        <f>AP1169+COUNTIF(전체당첨내역!$B1170:$G1170,41)</f>
        <v>141</v>
      </c>
      <c r="AQ1170">
        <f>AQ1169+COUNTIF(전체당첨내역!$B1170:$G1170,42)</f>
        <v>148</v>
      </c>
      <c r="AR1170">
        <f>AR1169+COUNTIF(전체당첨내역!$B1170:$G1170,43)</f>
        <v>159</v>
      </c>
      <c r="AS1170">
        <f>AS1169+COUNTIF(전체당첨내역!$B1170:$G1170,44)</f>
        <v>155</v>
      </c>
      <c r="AT1170">
        <f>AT1169+COUNTIF(전체당첨내역!$B1170:$G1170,45)</f>
        <v>168</v>
      </c>
    </row>
    <row r="1171" spans="1:46" ht="16.5" customHeight="1">
      <c r="A1171">
        <v>1170</v>
      </c>
      <c r="B1171">
        <f>B1170+COUNTIF(전체당첨내역!$B1171:$G1171,1)</f>
        <v>159</v>
      </c>
      <c r="C1171">
        <f>C1170+COUNTIF(전체당첨내역!$B1171:$G1171,2)</f>
        <v>149</v>
      </c>
      <c r="D1171">
        <f>D1170+COUNTIF(전체당첨내역!$B1171:$G1171,3)</f>
        <v>160</v>
      </c>
      <c r="E1171">
        <f>E1170+COUNTIF(전체당첨내역!$B1171:$G1171,4)</f>
        <v>153</v>
      </c>
      <c r="F1171">
        <f>F1170+COUNTIF(전체당첨내역!$B1171:$G1171,5)</f>
        <v>146</v>
      </c>
      <c r="G1171">
        <f>G1170+COUNTIF(전체당첨내역!$B1171:$G1171,6)</f>
        <v>155</v>
      </c>
      <c r="H1171">
        <f>H1170+COUNTIF(전체당첨내역!$B1171:$G1171,7)</f>
        <v>160</v>
      </c>
      <c r="I1171">
        <f>I1170+COUNTIF(전체당첨내역!$B1171:$G1171,8)</f>
        <v>148</v>
      </c>
      <c r="J1171">
        <f>J1170+COUNTIF(전체당첨내역!$B1171:$G1171,9)</f>
        <v>126</v>
      </c>
      <c r="K1171">
        <f>K1170+COUNTIF(전체당첨내역!$B1171:$G1171,10)</f>
        <v>155</v>
      </c>
      <c r="L1171">
        <f>L1170+COUNTIF(전체당첨내역!$B1171:$G1171,11)</f>
        <v>158</v>
      </c>
      <c r="M1171">
        <f>M1170+COUNTIF(전체당첨내역!$B1171:$G1171,12)</f>
        <v>171</v>
      </c>
      <c r="N1171">
        <f>N1170+COUNTIF(전체당첨내역!$B1171:$G1171,13)</f>
        <v>170</v>
      </c>
      <c r="O1171">
        <f>O1170+COUNTIF(전체당첨내역!$B1171:$G1171,14)</f>
        <v>166</v>
      </c>
      <c r="P1171">
        <f>P1170+COUNTIF(전체당첨내역!$B1171:$G1171,15)</f>
        <v>157</v>
      </c>
      <c r="Q1171">
        <f>Q1170+COUNTIF(전체당첨내역!$B1171:$G1171,16)</f>
        <v>156</v>
      </c>
      <c r="R1171">
        <f>R1170+COUNTIF(전체당첨내역!$B1171:$G1171,17)</f>
        <v>162</v>
      </c>
      <c r="S1171">
        <f>S1170+COUNTIF(전체당첨내역!$B1171:$G1171,18)</f>
        <v>168</v>
      </c>
      <c r="T1171">
        <f>T1170+COUNTIF(전체당첨내역!$B1171:$G1171,19)</f>
        <v>160</v>
      </c>
      <c r="U1171">
        <f>U1170+COUNTIF(전체당첨내역!$B1171:$G1171,20)</f>
        <v>162</v>
      </c>
      <c r="V1171">
        <f>V1170+COUNTIF(전체당첨내역!$B1171:$G1171,21)</f>
        <v>161</v>
      </c>
      <c r="W1171">
        <f>W1170+COUNTIF(전체당첨내역!$B1171:$G1171,22)</f>
        <v>138</v>
      </c>
      <c r="X1171">
        <f>X1170+COUNTIF(전체당첨내역!$B1171:$G1171,23)</f>
        <v>139</v>
      </c>
      <c r="Y1171">
        <f>Y1170+COUNTIF(전체당첨내역!$B1171:$G1171,24)</f>
        <v>156</v>
      </c>
      <c r="Z1171">
        <f>Z1170+COUNTIF(전체당첨내역!$B1171:$G1171,25)</f>
        <v>145</v>
      </c>
      <c r="AA1171">
        <f>AA1170+COUNTIF(전체당첨내역!$B1171:$G1171,26)</f>
        <v>158</v>
      </c>
      <c r="AB1171">
        <f>AB1170+COUNTIF(전체당첨내역!$B1171:$G1171,27)</f>
        <v>168</v>
      </c>
      <c r="AC1171">
        <f>AC1170+COUNTIF(전체당첨내역!$B1171:$G1171,28)</f>
        <v>145</v>
      </c>
      <c r="AD1171">
        <f>AD1170+COUNTIF(전체당첨내역!$B1171:$G1171,29)</f>
        <v>147</v>
      </c>
      <c r="AE1171">
        <f>AE1170+COUNTIF(전체당첨내역!$B1171:$G1171,30)</f>
        <v>149</v>
      </c>
      <c r="AF1171">
        <f>AF1170+COUNTIF(전체당첨내역!$B1171:$G1171,31)</f>
        <v>158</v>
      </c>
      <c r="AG1171">
        <f>AG1170+COUNTIF(전체당첨내역!$B1171:$G1171,32)</f>
        <v>137</v>
      </c>
      <c r="AH1171">
        <f>AH1170+COUNTIF(전체당첨내역!$B1171:$G1171,33)</f>
        <v>167</v>
      </c>
      <c r="AI1171">
        <f>AI1170+COUNTIF(전체당첨내역!$B1171:$G1171,34)</f>
        <v>180</v>
      </c>
      <c r="AJ1171">
        <f>AJ1170+COUNTIF(전체당첨내역!$B1171:$G1171,35)</f>
        <v>154</v>
      </c>
      <c r="AK1171">
        <f>AK1170+COUNTIF(전체당첨내역!$B1171:$G1171,36)</f>
        <v>155</v>
      </c>
      <c r="AL1171">
        <f>AL1170+COUNTIF(전체당첨내역!$B1171:$G1171,37)</f>
        <v>164</v>
      </c>
      <c r="AM1171">
        <f>AM1170+COUNTIF(전체당첨내역!$B1171:$G1171,38)</f>
        <v>162</v>
      </c>
      <c r="AN1171">
        <f>AN1170+COUNTIF(전체당첨내역!$B1171:$G1171,39)</f>
        <v>160</v>
      </c>
      <c r="AO1171">
        <f>AO1170+COUNTIF(전체당첨내역!$B1171:$G1171,40)</f>
        <v>164</v>
      </c>
      <c r="AP1171">
        <f>AP1170+COUNTIF(전체당첨내역!$B1171:$G1171,41)</f>
        <v>141</v>
      </c>
      <c r="AQ1171">
        <f>AQ1170+COUNTIF(전체당첨내역!$B1171:$G1171,42)</f>
        <v>149</v>
      </c>
      <c r="AR1171">
        <f>AR1170+COUNTIF(전체당첨내역!$B1171:$G1171,43)</f>
        <v>159</v>
      </c>
      <c r="AS1171">
        <f>AS1170+COUNTIF(전체당첨내역!$B1171:$G1171,44)</f>
        <v>155</v>
      </c>
      <c r="AT1171">
        <f>AT1170+COUNTIF(전체당첨내역!$B1171:$G1171,45)</f>
        <v>168</v>
      </c>
    </row>
    <row r="1172" spans="1:46" ht="16.5" customHeight="1">
      <c r="A1172">
        <v>1171</v>
      </c>
      <c r="B1172">
        <f>B1171+COUNTIF(전체당첨내역!$B1172:$G1172,1)</f>
        <v>159</v>
      </c>
      <c r="C1172">
        <f>C1171+COUNTIF(전체당첨내역!$B1172:$G1172,2)</f>
        <v>149</v>
      </c>
      <c r="D1172">
        <f>D1171+COUNTIF(전체당첨내역!$B1172:$G1172,3)</f>
        <v>161</v>
      </c>
      <c r="E1172">
        <f>E1171+COUNTIF(전체당첨내역!$B1172:$G1172,4)</f>
        <v>153</v>
      </c>
      <c r="F1172">
        <f>F1171+COUNTIF(전체당첨내역!$B1172:$G1172,5)</f>
        <v>146</v>
      </c>
      <c r="G1172">
        <f>G1171+COUNTIF(전체당첨내역!$B1172:$G1172,6)</f>
        <v>156</v>
      </c>
      <c r="H1172">
        <f>H1171+COUNTIF(전체당첨내역!$B1172:$G1172,7)</f>
        <v>161</v>
      </c>
      <c r="I1172">
        <f>I1171+COUNTIF(전체당첨내역!$B1172:$G1172,8)</f>
        <v>148</v>
      </c>
      <c r="J1172">
        <f>J1171+COUNTIF(전체당첨내역!$B1172:$G1172,9)</f>
        <v>126</v>
      </c>
      <c r="K1172">
        <f>K1171+COUNTIF(전체당첨내역!$B1172:$G1172,10)</f>
        <v>155</v>
      </c>
      <c r="L1172">
        <f>L1171+COUNTIF(전체당첨내역!$B1172:$G1172,11)</f>
        <v>159</v>
      </c>
      <c r="M1172">
        <f>M1171+COUNTIF(전체당첨내역!$B1172:$G1172,12)</f>
        <v>172</v>
      </c>
      <c r="N1172">
        <f>N1171+COUNTIF(전체당첨내역!$B1172:$G1172,13)</f>
        <v>170</v>
      </c>
      <c r="O1172">
        <f>O1171+COUNTIF(전체당첨내역!$B1172:$G1172,14)</f>
        <v>166</v>
      </c>
      <c r="P1172">
        <f>P1171+COUNTIF(전체당첨내역!$B1172:$G1172,15)</f>
        <v>157</v>
      </c>
      <c r="Q1172">
        <f>Q1171+COUNTIF(전체당첨내역!$B1172:$G1172,16)</f>
        <v>156</v>
      </c>
      <c r="R1172">
        <f>R1171+COUNTIF(전체당첨내역!$B1172:$G1172,17)</f>
        <v>163</v>
      </c>
      <c r="S1172">
        <f>S1171+COUNTIF(전체당첨내역!$B1172:$G1172,18)</f>
        <v>168</v>
      </c>
      <c r="T1172">
        <f>T1171+COUNTIF(전체당첨내역!$B1172:$G1172,19)</f>
        <v>160</v>
      </c>
      <c r="U1172">
        <f>U1171+COUNTIF(전체당첨내역!$B1172:$G1172,20)</f>
        <v>162</v>
      </c>
      <c r="V1172">
        <f>V1171+COUNTIF(전체당첨내역!$B1172:$G1172,21)</f>
        <v>161</v>
      </c>
      <c r="W1172">
        <f>W1171+COUNTIF(전체당첨내역!$B1172:$G1172,22)</f>
        <v>138</v>
      </c>
      <c r="X1172">
        <f>X1171+COUNTIF(전체당첨내역!$B1172:$G1172,23)</f>
        <v>139</v>
      </c>
      <c r="Y1172">
        <f>Y1171+COUNTIF(전체당첨내역!$B1172:$G1172,24)</f>
        <v>156</v>
      </c>
      <c r="Z1172">
        <f>Z1171+COUNTIF(전체당첨내역!$B1172:$G1172,25)</f>
        <v>145</v>
      </c>
      <c r="AA1172">
        <f>AA1171+COUNTIF(전체당첨내역!$B1172:$G1172,26)</f>
        <v>158</v>
      </c>
      <c r="AB1172">
        <f>AB1171+COUNTIF(전체당첨내역!$B1172:$G1172,27)</f>
        <v>168</v>
      </c>
      <c r="AC1172">
        <f>AC1171+COUNTIF(전체당첨내역!$B1172:$G1172,28)</f>
        <v>145</v>
      </c>
      <c r="AD1172">
        <f>AD1171+COUNTIF(전체당첨내역!$B1172:$G1172,29)</f>
        <v>147</v>
      </c>
      <c r="AE1172">
        <f>AE1171+COUNTIF(전체당첨내역!$B1172:$G1172,30)</f>
        <v>149</v>
      </c>
      <c r="AF1172">
        <f>AF1171+COUNTIF(전체당첨내역!$B1172:$G1172,31)</f>
        <v>158</v>
      </c>
      <c r="AG1172">
        <f>AG1171+COUNTIF(전체당첨내역!$B1172:$G1172,32)</f>
        <v>137</v>
      </c>
      <c r="AH1172">
        <f>AH1171+COUNTIF(전체당첨내역!$B1172:$G1172,33)</f>
        <v>167</v>
      </c>
      <c r="AI1172">
        <f>AI1171+COUNTIF(전체당첨내역!$B1172:$G1172,34)</f>
        <v>180</v>
      </c>
      <c r="AJ1172">
        <f>AJ1171+COUNTIF(전체당첨내역!$B1172:$G1172,35)</f>
        <v>154</v>
      </c>
      <c r="AK1172">
        <f>AK1171+COUNTIF(전체당첨내역!$B1172:$G1172,36)</f>
        <v>155</v>
      </c>
      <c r="AL1172">
        <f>AL1171+COUNTIF(전체당첨내역!$B1172:$G1172,37)</f>
        <v>164</v>
      </c>
      <c r="AM1172">
        <f>AM1171+COUNTIF(전체당첨내역!$B1172:$G1172,38)</f>
        <v>162</v>
      </c>
      <c r="AN1172">
        <f>AN1171+COUNTIF(전체당첨내역!$B1172:$G1172,39)</f>
        <v>160</v>
      </c>
      <c r="AO1172">
        <f>AO1171+COUNTIF(전체당첨내역!$B1172:$G1172,40)</f>
        <v>164</v>
      </c>
      <c r="AP1172">
        <f>AP1171+COUNTIF(전체당첨내역!$B1172:$G1172,41)</f>
        <v>141</v>
      </c>
      <c r="AQ1172">
        <f>AQ1171+COUNTIF(전체당첨내역!$B1172:$G1172,42)</f>
        <v>149</v>
      </c>
      <c r="AR1172">
        <f>AR1171+COUNTIF(전체당첨내역!$B1172:$G1172,43)</f>
        <v>159</v>
      </c>
      <c r="AS1172">
        <f>AS1171+COUNTIF(전체당첨내역!$B1172:$G1172,44)</f>
        <v>155</v>
      </c>
      <c r="AT1172">
        <f>AT1171+COUNTIF(전체당첨내역!$B1172:$G1172,45)</f>
        <v>168</v>
      </c>
    </row>
    <row r="1173" spans="1:46" ht="16.5" customHeight="1">
      <c r="A1173">
        <v>1172</v>
      </c>
      <c r="B1173">
        <f>B1172+COUNTIF(전체당첨내역!$B1173:$G1173,1)</f>
        <v>159</v>
      </c>
      <c r="C1173">
        <f>C1172+COUNTIF(전체당첨내역!$B1173:$G1173,2)</f>
        <v>149</v>
      </c>
      <c r="D1173">
        <f>D1172+COUNTIF(전체당첨내역!$B1173:$G1173,3)</f>
        <v>161</v>
      </c>
      <c r="E1173">
        <f>E1172+COUNTIF(전체당첨내역!$B1173:$G1173,4)</f>
        <v>153</v>
      </c>
      <c r="F1173">
        <f>F1172+COUNTIF(전체당첨내역!$B1173:$G1173,5)</f>
        <v>146</v>
      </c>
      <c r="G1173">
        <f>G1172+COUNTIF(전체당첨내역!$B1173:$G1173,6)</f>
        <v>156</v>
      </c>
      <c r="H1173">
        <f>H1172+COUNTIF(전체당첨내역!$B1173:$G1173,7)</f>
        <v>162</v>
      </c>
      <c r="I1173">
        <f>I1172+COUNTIF(전체당첨내역!$B1173:$G1173,8)</f>
        <v>148</v>
      </c>
      <c r="J1173">
        <f>J1172+COUNTIF(전체당첨내역!$B1173:$G1173,9)</f>
        <v>127</v>
      </c>
      <c r="K1173">
        <f>K1172+COUNTIF(전체당첨내역!$B1173:$G1173,10)</f>
        <v>155</v>
      </c>
      <c r="L1173">
        <f>L1172+COUNTIF(전체당첨내역!$B1173:$G1173,11)</f>
        <v>159</v>
      </c>
      <c r="M1173">
        <f>M1172+COUNTIF(전체당첨내역!$B1173:$G1173,12)</f>
        <v>172</v>
      </c>
      <c r="N1173">
        <f>N1172+COUNTIF(전체당첨내역!$B1173:$G1173,13)</f>
        <v>170</v>
      </c>
      <c r="O1173">
        <f>O1172+COUNTIF(전체당첨내역!$B1173:$G1173,14)</f>
        <v>166</v>
      </c>
      <c r="P1173">
        <f>P1172+COUNTIF(전체당첨내역!$B1173:$G1173,15)</f>
        <v>157</v>
      </c>
      <c r="Q1173">
        <f>Q1172+COUNTIF(전체당첨내역!$B1173:$G1173,16)</f>
        <v>156</v>
      </c>
      <c r="R1173">
        <f>R1172+COUNTIF(전체당첨내역!$B1173:$G1173,17)</f>
        <v>163</v>
      </c>
      <c r="S1173">
        <f>S1172+COUNTIF(전체당첨내역!$B1173:$G1173,18)</f>
        <v>168</v>
      </c>
      <c r="T1173">
        <f>T1172+COUNTIF(전체당첨내역!$B1173:$G1173,19)</f>
        <v>160</v>
      </c>
      <c r="U1173">
        <f>U1172+COUNTIF(전체당첨내역!$B1173:$G1173,20)</f>
        <v>162</v>
      </c>
      <c r="V1173">
        <f>V1172+COUNTIF(전체당첨내역!$B1173:$G1173,21)</f>
        <v>161</v>
      </c>
      <c r="W1173">
        <f>W1172+COUNTIF(전체당첨내역!$B1173:$G1173,22)</f>
        <v>138</v>
      </c>
      <c r="X1173">
        <f>X1172+COUNTIF(전체당첨내역!$B1173:$G1173,23)</f>
        <v>139</v>
      </c>
      <c r="Y1173">
        <f>Y1172+COUNTIF(전체당첨내역!$B1173:$G1173,24)</f>
        <v>157</v>
      </c>
      <c r="Z1173">
        <f>Z1172+COUNTIF(전체당첨내역!$B1173:$G1173,25)</f>
        <v>145</v>
      </c>
      <c r="AA1173">
        <f>AA1172+COUNTIF(전체당첨내역!$B1173:$G1173,26)</f>
        <v>158</v>
      </c>
      <c r="AB1173">
        <f>AB1172+COUNTIF(전체당첨내역!$B1173:$G1173,27)</f>
        <v>168</v>
      </c>
      <c r="AC1173">
        <f>AC1172+COUNTIF(전체당첨내역!$B1173:$G1173,28)</f>
        <v>145</v>
      </c>
      <c r="AD1173">
        <f>AD1172+COUNTIF(전체당첨내역!$B1173:$G1173,29)</f>
        <v>147</v>
      </c>
      <c r="AE1173">
        <f>AE1172+COUNTIF(전체당첨내역!$B1173:$G1173,30)</f>
        <v>149</v>
      </c>
      <c r="AF1173">
        <f>AF1172+COUNTIF(전체당첨내역!$B1173:$G1173,31)</f>
        <v>158</v>
      </c>
      <c r="AG1173">
        <f>AG1172+COUNTIF(전체당첨내역!$B1173:$G1173,32)</f>
        <v>137</v>
      </c>
      <c r="AH1173">
        <f>AH1172+COUNTIF(전체당첨내역!$B1173:$G1173,33)</f>
        <v>167</v>
      </c>
      <c r="AI1173">
        <f>AI1172+COUNTIF(전체당첨내역!$B1173:$G1173,34)</f>
        <v>180</v>
      </c>
      <c r="AJ1173">
        <f>AJ1172+COUNTIF(전체당첨내역!$B1173:$G1173,35)</f>
        <v>154</v>
      </c>
      <c r="AK1173">
        <f>AK1172+COUNTIF(전체당첨내역!$B1173:$G1173,36)</f>
        <v>155</v>
      </c>
      <c r="AL1173">
        <f>AL1172+COUNTIF(전체당첨내역!$B1173:$G1173,37)</f>
        <v>164</v>
      </c>
      <c r="AM1173">
        <f>AM1172+COUNTIF(전체당첨내역!$B1173:$G1173,38)</f>
        <v>162</v>
      </c>
      <c r="AN1173">
        <f>AN1172+COUNTIF(전체당첨내역!$B1173:$G1173,39)</f>
        <v>160</v>
      </c>
      <c r="AO1173">
        <f>AO1172+COUNTIF(전체당첨내역!$B1173:$G1173,40)</f>
        <v>165</v>
      </c>
      <c r="AP1173">
        <f>AP1172+COUNTIF(전체당첨내역!$B1173:$G1173,41)</f>
        <v>141</v>
      </c>
      <c r="AQ1173">
        <f>AQ1172+COUNTIF(전체당첨내역!$B1173:$G1173,42)</f>
        <v>150</v>
      </c>
      <c r="AR1173">
        <f>AR1172+COUNTIF(전체당첨내역!$B1173:$G1173,43)</f>
        <v>159</v>
      </c>
      <c r="AS1173">
        <f>AS1172+COUNTIF(전체당첨내역!$B1173:$G1173,44)</f>
        <v>156</v>
      </c>
      <c r="AT1173">
        <f>AT1172+COUNTIF(전체당첨내역!$B1173:$G1173,45)</f>
        <v>168</v>
      </c>
    </row>
    <row r="1174" spans="1:46" ht="16.5" customHeight="1">
      <c r="A1174">
        <v>1173</v>
      </c>
      <c r="B1174">
        <f>B1173+COUNTIF(전체당첨내역!$B1174:$G1174,1)</f>
        <v>160</v>
      </c>
      <c r="C1174">
        <f>C1173+COUNTIF(전체당첨내역!$B1174:$G1174,2)</f>
        <v>149</v>
      </c>
      <c r="D1174">
        <f>D1173+COUNTIF(전체당첨내역!$B1174:$G1174,3)</f>
        <v>161</v>
      </c>
      <c r="E1174">
        <f>E1173+COUNTIF(전체당첨내역!$B1174:$G1174,4)</f>
        <v>153</v>
      </c>
      <c r="F1174">
        <f>F1173+COUNTIF(전체당첨내역!$B1174:$G1174,5)</f>
        <v>147</v>
      </c>
      <c r="G1174">
        <f>G1173+COUNTIF(전체당첨내역!$B1174:$G1174,6)</f>
        <v>156</v>
      </c>
      <c r="H1174">
        <f>H1173+COUNTIF(전체당첨내역!$B1174:$G1174,7)</f>
        <v>162</v>
      </c>
      <c r="I1174">
        <f>I1173+COUNTIF(전체당첨내역!$B1174:$G1174,8)</f>
        <v>148</v>
      </c>
      <c r="J1174">
        <f>J1173+COUNTIF(전체당첨내역!$B1174:$G1174,9)</f>
        <v>127</v>
      </c>
      <c r="K1174">
        <f>K1173+COUNTIF(전체당첨내역!$B1174:$G1174,10)</f>
        <v>155</v>
      </c>
      <c r="L1174">
        <f>L1173+COUNTIF(전체당첨내역!$B1174:$G1174,11)</f>
        <v>159</v>
      </c>
      <c r="M1174">
        <f>M1173+COUNTIF(전체당첨내역!$B1174:$G1174,12)</f>
        <v>172</v>
      </c>
      <c r="N1174">
        <f>N1173+COUNTIF(전체당첨내역!$B1174:$G1174,13)</f>
        <v>170</v>
      </c>
      <c r="O1174">
        <f>O1173+COUNTIF(전체당첨내역!$B1174:$G1174,14)</f>
        <v>166</v>
      </c>
      <c r="P1174">
        <f>P1173+COUNTIF(전체당첨내역!$B1174:$G1174,15)</f>
        <v>157</v>
      </c>
      <c r="Q1174">
        <f>Q1173+COUNTIF(전체당첨내역!$B1174:$G1174,16)</f>
        <v>156</v>
      </c>
      <c r="R1174">
        <f>R1173+COUNTIF(전체당첨내역!$B1174:$G1174,17)</f>
        <v>163</v>
      </c>
      <c r="S1174">
        <f>S1173+COUNTIF(전체당첨내역!$B1174:$G1174,18)</f>
        <v>169</v>
      </c>
      <c r="T1174">
        <f>T1173+COUNTIF(전체당첨내역!$B1174:$G1174,19)</f>
        <v>160</v>
      </c>
      <c r="U1174">
        <f>U1173+COUNTIF(전체당첨내역!$B1174:$G1174,20)</f>
        <v>163</v>
      </c>
      <c r="V1174">
        <f>V1173+COUNTIF(전체당첨내역!$B1174:$G1174,21)</f>
        <v>161</v>
      </c>
      <c r="W1174">
        <f>W1173+COUNTIF(전체당첨내역!$B1174:$G1174,22)</f>
        <v>138</v>
      </c>
      <c r="X1174">
        <f>X1173+COUNTIF(전체당첨내역!$B1174:$G1174,23)</f>
        <v>139</v>
      </c>
      <c r="Y1174">
        <f>Y1173+COUNTIF(전체당첨내역!$B1174:$G1174,24)</f>
        <v>157</v>
      </c>
      <c r="Z1174">
        <f>Z1173+COUNTIF(전체당첨내역!$B1174:$G1174,25)</f>
        <v>145</v>
      </c>
      <c r="AA1174">
        <f>AA1173+COUNTIF(전체당첨내역!$B1174:$G1174,26)</f>
        <v>158</v>
      </c>
      <c r="AB1174">
        <f>AB1173+COUNTIF(전체당첨내역!$B1174:$G1174,27)</f>
        <v>168</v>
      </c>
      <c r="AC1174">
        <f>AC1173+COUNTIF(전체당첨내역!$B1174:$G1174,28)</f>
        <v>145</v>
      </c>
      <c r="AD1174">
        <f>AD1173+COUNTIF(전체당첨내역!$B1174:$G1174,29)</f>
        <v>147</v>
      </c>
      <c r="AE1174">
        <f>AE1173+COUNTIF(전체당첨내역!$B1174:$G1174,30)</f>
        <v>150</v>
      </c>
      <c r="AF1174">
        <f>AF1173+COUNTIF(전체당첨내역!$B1174:$G1174,31)</f>
        <v>158</v>
      </c>
      <c r="AG1174">
        <f>AG1173+COUNTIF(전체당첨내역!$B1174:$G1174,32)</f>
        <v>137</v>
      </c>
      <c r="AH1174">
        <f>AH1173+COUNTIF(전체당첨내역!$B1174:$G1174,33)</f>
        <v>167</v>
      </c>
      <c r="AI1174">
        <f>AI1173+COUNTIF(전체당첨내역!$B1174:$G1174,34)</f>
        <v>180</v>
      </c>
      <c r="AJ1174">
        <f>AJ1173+COUNTIF(전체당첨내역!$B1174:$G1174,35)</f>
        <v>155</v>
      </c>
      <c r="AK1174">
        <f>AK1173+COUNTIF(전체당첨내역!$B1174:$G1174,36)</f>
        <v>155</v>
      </c>
      <c r="AL1174">
        <f>AL1173+COUNTIF(전체당첨내역!$B1174:$G1174,37)</f>
        <v>164</v>
      </c>
      <c r="AM1174">
        <f>AM1173+COUNTIF(전체당첨내역!$B1174:$G1174,38)</f>
        <v>162</v>
      </c>
      <c r="AN1174">
        <f>AN1173+COUNTIF(전체당첨내역!$B1174:$G1174,39)</f>
        <v>160</v>
      </c>
      <c r="AO1174">
        <f>AO1173+COUNTIF(전체당첨내역!$B1174:$G1174,40)</f>
        <v>165</v>
      </c>
      <c r="AP1174">
        <f>AP1173+COUNTIF(전체당첨내역!$B1174:$G1174,41)</f>
        <v>141</v>
      </c>
      <c r="AQ1174">
        <f>AQ1173+COUNTIF(전체당첨내역!$B1174:$G1174,42)</f>
        <v>150</v>
      </c>
      <c r="AR1174">
        <f>AR1173+COUNTIF(전체당첨내역!$B1174:$G1174,43)</f>
        <v>159</v>
      </c>
      <c r="AS1174">
        <f>AS1173+COUNTIF(전체당첨내역!$B1174:$G1174,44)</f>
        <v>156</v>
      </c>
      <c r="AT1174">
        <f>AT1173+COUNTIF(전체당첨내역!$B1174:$G1174,45)</f>
        <v>168</v>
      </c>
    </row>
    <row r="1175" spans="1:46" ht="16.5" customHeight="1">
      <c r="A1175">
        <v>1174</v>
      </c>
      <c r="B1175">
        <f>B1174+COUNTIF(전체당첨내역!$B1175:$G1175,1)</f>
        <v>160</v>
      </c>
      <c r="C1175">
        <f>C1174+COUNTIF(전체당첨내역!$B1175:$G1175,2)</f>
        <v>149</v>
      </c>
      <c r="D1175">
        <f>D1174+COUNTIF(전체당첨내역!$B1175:$G1175,3)</f>
        <v>161</v>
      </c>
      <c r="E1175">
        <f>E1174+COUNTIF(전체당첨내역!$B1175:$G1175,4)</f>
        <v>153</v>
      </c>
      <c r="F1175">
        <f>F1174+COUNTIF(전체당첨내역!$B1175:$G1175,5)</f>
        <v>147</v>
      </c>
      <c r="G1175">
        <f>G1174+COUNTIF(전체당첨내역!$B1175:$G1175,6)</f>
        <v>156</v>
      </c>
      <c r="H1175">
        <f>H1174+COUNTIF(전체당첨내역!$B1175:$G1175,7)</f>
        <v>162</v>
      </c>
      <c r="I1175">
        <f>I1174+COUNTIF(전체당첨내역!$B1175:$G1175,8)</f>
        <v>149</v>
      </c>
      <c r="J1175">
        <f>J1174+COUNTIF(전체당첨내역!$B1175:$G1175,9)</f>
        <v>127</v>
      </c>
      <c r="K1175">
        <f>K1174+COUNTIF(전체당첨내역!$B1175:$G1175,10)</f>
        <v>155</v>
      </c>
      <c r="L1175">
        <f>L1174+COUNTIF(전체당첨내역!$B1175:$G1175,11)</f>
        <v>160</v>
      </c>
      <c r="M1175">
        <f>M1174+COUNTIF(전체당첨내역!$B1175:$G1175,12)</f>
        <v>172</v>
      </c>
      <c r="N1175">
        <f>N1174+COUNTIF(전체당첨내역!$B1175:$G1175,13)</f>
        <v>170</v>
      </c>
      <c r="O1175">
        <f>O1174+COUNTIF(전체당첨내역!$B1175:$G1175,14)</f>
        <v>167</v>
      </c>
      <c r="P1175">
        <f>P1174+COUNTIF(전체당첨내역!$B1175:$G1175,15)</f>
        <v>157</v>
      </c>
      <c r="Q1175">
        <f>Q1174+COUNTIF(전체당첨내역!$B1175:$G1175,16)</f>
        <v>156</v>
      </c>
      <c r="R1175">
        <f>R1174+COUNTIF(전체당첨내역!$B1175:$G1175,17)</f>
        <v>164</v>
      </c>
      <c r="S1175">
        <f>S1174+COUNTIF(전체당첨내역!$B1175:$G1175,18)</f>
        <v>169</v>
      </c>
      <c r="T1175">
        <f>T1174+COUNTIF(전체당첨내역!$B1175:$G1175,19)</f>
        <v>160</v>
      </c>
      <c r="U1175">
        <f>U1174+COUNTIF(전체당첨내역!$B1175:$G1175,20)</f>
        <v>163</v>
      </c>
      <c r="V1175">
        <f>V1174+COUNTIF(전체당첨내역!$B1175:$G1175,21)</f>
        <v>161</v>
      </c>
      <c r="W1175">
        <f>W1174+COUNTIF(전체당첨내역!$B1175:$G1175,22)</f>
        <v>138</v>
      </c>
      <c r="X1175">
        <f>X1174+COUNTIF(전체당첨내역!$B1175:$G1175,23)</f>
        <v>139</v>
      </c>
      <c r="Y1175">
        <f>Y1174+COUNTIF(전체당첨내역!$B1175:$G1175,24)</f>
        <v>157</v>
      </c>
      <c r="Z1175">
        <f>Z1174+COUNTIF(전체당첨내역!$B1175:$G1175,25)</f>
        <v>145</v>
      </c>
      <c r="AA1175">
        <f>AA1174+COUNTIF(전체당첨내역!$B1175:$G1175,26)</f>
        <v>158</v>
      </c>
      <c r="AB1175">
        <f>AB1174+COUNTIF(전체당첨내역!$B1175:$G1175,27)</f>
        <v>168</v>
      </c>
      <c r="AC1175">
        <f>AC1174+COUNTIF(전체당첨내역!$B1175:$G1175,28)</f>
        <v>145</v>
      </c>
      <c r="AD1175">
        <f>AD1174+COUNTIF(전체당첨내역!$B1175:$G1175,29)</f>
        <v>147</v>
      </c>
      <c r="AE1175">
        <f>AE1174+COUNTIF(전체당첨내역!$B1175:$G1175,30)</f>
        <v>150</v>
      </c>
      <c r="AF1175">
        <f>AF1174+COUNTIF(전체당첨내역!$B1175:$G1175,31)</f>
        <v>158</v>
      </c>
      <c r="AG1175">
        <f>AG1174+COUNTIF(전체당첨내역!$B1175:$G1175,32)</f>
        <v>137</v>
      </c>
      <c r="AH1175">
        <f>AH1174+COUNTIF(전체당첨내역!$B1175:$G1175,33)</f>
        <v>167</v>
      </c>
      <c r="AI1175">
        <f>AI1174+COUNTIF(전체당첨내역!$B1175:$G1175,34)</f>
        <v>180</v>
      </c>
      <c r="AJ1175">
        <f>AJ1174+COUNTIF(전체당첨내역!$B1175:$G1175,35)</f>
        <v>155</v>
      </c>
      <c r="AK1175">
        <f>AK1174+COUNTIF(전체당첨내역!$B1175:$G1175,36)</f>
        <v>156</v>
      </c>
      <c r="AL1175">
        <f>AL1174+COUNTIF(전체당첨내역!$B1175:$G1175,37)</f>
        <v>164</v>
      </c>
      <c r="AM1175">
        <f>AM1174+COUNTIF(전체당첨내역!$B1175:$G1175,38)</f>
        <v>162</v>
      </c>
      <c r="AN1175">
        <f>AN1174+COUNTIF(전체당첨내역!$B1175:$G1175,39)</f>
        <v>161</v>
      </c>
      <c r="AO1175">
        <f>AO1174+COUNTIF(전체당첨내역!$B1175:$G1175,40)</f>
        <v>165</v>
      </c>
      <c r="AP1175">
        <f>AP1174+COUNTIF(전체당첨내역!$B1175:$G1175,41)</f>
        <v>141</v>
      </c>
      <c r="AQ1175">
        <f>AQ1174+COUNTIF(전체당첨내역!$B1175:$G1175,42)</f>
        <v>150</v>
      </c>
      <c r="AR1175">
        <f>AR1174+COUNTIF(전체당첨내역!$B1175:$G1175,43)</f>
        <v>159</v>
      </c>
      <c r="AS1175">
        <f>AS1174+COUNTIF(전체당첨내역!$B1175:$G1175,44)</f>
        <v>156</v>
      </c>
      <c r="AT1175">
        <f>AT1174+COUNTIF(전체당첨내역!$B1175:$G1175,45)</f>
        <v>168</v>
      </c>
    </row>
    <row r="1176" spans="1:46" ht="16.5" customHeight="1">
      <c r="A1176">
        <v>1175</v>
      </c>
      <c r="B1176">
        <f>B1175+COUNTIF(전체당첨내역!$B1176:$G1176,1)</f>
        <v>160</v>
      </c>
      <c r="C1176">
        <f>C1175+COUNTIF(전체당첨내역!$B1176:$G1176,2)</f>
        <v>149</v>
      </c>
      <c r="D1176">
        <f>D1175+COUNTIF(전체당첨내역!$B1176:$G1176,3)</f>
        <v>162</v>
      </c>
      <c r="E1176">
        <f>E1175+COUNTIF(전체당첨내역!$B1176:$G1176,4)</f>
        <v>154</v>
      </c>
      <c r="F1176">
        <f>F1175+COUNTIF(전체당첨내역!$B1176:$G1176,5)</f>
        <v>147</v>
      </c>
      <c r="G1176">
        <f>G1175+COUNTIF(전체당첨내역!$B1176:$G1176,6)</f>
        <v>157</v>
      </c>
      <c r="H1176">
        <f>H1175+COUNTIF(전체당첨내역!$B1176:$G1176,7)</f>
        <v>162</v>
      </c>
      <c r="I1176">
        <f>I1175+COUNTIF(전체당첨내역!$B1176:$G1176,8)</f>
        <v>150</v>
      </c>
      <c r="J1176">
        <f>J1175+COUNTIF(전체당첨내역!$B1176:$G1176,9)</f>
        <v>127</v>
      </c>
      <c r="K1176">
        <f>K1175+COUNTIF(전체당첨내역!$B1176:$G1176,10)</f>
        <v>155</v>
      </c>
      <c r="L1176">
        <f>L1175+COUNTIF(전체당첨내역!$B1176:$G1176,11)</f>
        <v>160</v>
      </c>
      <c r="M1176">
        <f>M1175+COUNTIF(전체당첨내역!$B1176:$G1176,12)</f>
        <v>172</v>
      </c>
      <c r="N1176">
        <f>N1175+COUNTIF(전체당첨내역!$B1176:$G1176,13)</f>
        <v>170</v>
      </c>
      <c r="O1176">
        <f>O1175+COUNTIF(전체당첨내역!$B1176:$G1176,14)</f>
        <v>167</v>
      </c>
      <c r="P1176">
        <f>P1175+COUNTIF(전체당첨내역!$B1176:$G1176,15)</f>
        <v>157</v>
      </c>
      <c r="Q1176">
        <f>Q1175+COUNTIF(전체당첨내역!$B1176:$G1176,16)</f>
        <v>156</v>
      </c>
      <c r="R1176">
        <f>R1175+COUNTIF(전체당첨내역!$B1176:$G1176,17)</f>
        <v>164</v>
      </c>
      <c r="S1176">
        <f>S1175+COUNTIF(전체당첨내역!$B1176:$G1176,18)</f>
        <v>169</v>
      </c>
      <c r="T1176">
        <f>T1175+COUNTIF(전체당첨내역!$B1176:$G1176,19)</f>
        <v>160</v>
      </c>
      <c r="U1176">
        <f>U1175+COUNTIF(전체당첨내역!$B1176:$G1176,20)</f>
        <v>163</v>
      </c>
      <c r="V1176">
        <f>V1175+COUNTIF(전체당첨내역!$B1176:$G1176,21)</f>
        <v>161</v>
      </c>
      <c r="W1176">
        <f>W1175+COUNTIF(전체당첨내역!$B1176:$G1176,22)</f>
        <v>138</v>
      </c>
      <c r="X1176">
        <f>X1175+COUNTIF(전체당첨내역!$B1176:$G1176,23)</f>
        <v>139</v>
      </c>
      <c r="Y1176">
        <f>Y1175+COUNTIF(전체당첨내역!$B1176:$G1176,24)</f>
        <v>157</v>
      </c>
      <c r="Z1176">
        <f>Z1175+COUNTIF(전체당첨내역!$B1176:$G1176,25)</f>
        <v>145</v>
      </c>
      <c r="AA1176">
        <f>AA1175+COUNTIF(전체당첨내역!$B1176:$G1176,26)</f>
        <v>158</v>
      </c>
      <c r="AB1176">
        <f>AB1175+COUNTIF(전체당첨내역!$B1176:$G1176,27)</f>
        <v>168</v>
      </c>
      <c r="AC1176">
        <f>AC1175+COUNTIF(전체당첨내역!$B1176:$G1176,28)</f>
        <v>145</v>
      </c>
      <c r="AD1176">
        <f>AD1175+COUNTIF(전체당첨내역!$B1176:$G1176,29)</f>
        <v>147</v>
      </c>
      <c r="AE1176">
        <f>AE1175+COUNTIF(전체당첨내역!$B1176:$G1176,30)</f>
        <v>150</v>
      </c>
      <c r="AF1176">
        <f>AF1175+COUNTIF(전체당첨내역!$B1176:$G1176,31)</f>
        <v>158</v>
      </c>
      <c r="AG1176">
        <f>AG1175+COUNTIF(전체당첨내역!$B1176:$G1176,32)</f>
        <v>138</v>
      </c>
      <c r="AH1176">
        <f>AH1175+COUNTIF(전체당첨내역!$B1176:$G1176,33)</f>
        <v>167</v>
      </c>
      <c r="AI1176">
        <f>AI1175+COUNTIF(전체당첨내역!$B1176:$G1176,34)</f>
        <v>180</v>
      </c>
      <c r="AJ1176">
        <f>AJ1175+COUNTIF(전체당첨내역!$B1176:$G1176,35)</f>
        <v>155</v>
      </c>
      <c r="AK1176">
        <f>AK1175+COUNTIF(전체당첨내역!$B1176:$G1176,36)</f>
        <v>156</v>
      </c>
      <c r="AL1176">
        <f>AL1175+COUNTIF(전체당첨내역!$B1176:$G1176,37)</f>
        <v>164</v>
      </c>
      <c r="AM1176">
        <f>AM1175+COUNTIF(전체당첨내역!$B1176:$G1176,38)</f>
        <v>162</v>
      </c>
      <c r="AN1176">
        <f>AN1175+COUNTIF(전체당첨내역!$B1176:$G1176,39)</f>
        <v>161</v>
      </c>
      <c r="AO1176">
        <f>AO1175+COUNTIF(전체당첨내역!$B1176:$G1176,40)</f>
        <v>165</v>
      </c>
      <c r="AP1176">
        <f>AP1175+COUNTIF(전체당첨내역!$B1176:$G1176,41)</f>
        <v>141</v>
      </c>
      <c r="AQ1176">
        <f>AQ1175+COUNTIF(전체당첨내역!$B1176:$G1176,42)</f>
        <v>151</v>
      </c>
      <c r="AR1176">
        <f>AR1175+COUNTIF(전체당첨내역!$B1176:$G1176,43)</f>
        <v>159</v>
      </c>
      <c r="AS1176">
        <f>AS1175+COUNTIF(전체당첨내역!$B1176:$G1176,44)</f>
        <v>156</v>
      </c>
      <c r="AT1176">
        <f>AT1175+COUNTIF(전체당첨내역!$B1176:$G1176,45)</f>
        <v>168</v>
      </c>
    </row>
    <row r="1177" spans="1:46" ht="16.5" customHeight="1">
      <c r="A1177">
        <v>1176</v>
      </c>
      <c r="B1177">
        <f>B1176+COUNTIF(전체당첨내역!$B1177:$G1177,1)</f>
        <v>160</v>
      </c>
      <c r="C1177">
        <f>C1176+COUNTIF(전체당첨내역!$B1177:$G1177,2)</f>
        <v>149</v>
      </c>
      <c r="D1177">
        <f>D1176+COUNTIF(전체당첨내역!$B1177:$G1177,3)</f>
        <v>162</v>
      </c>
      <c r="E1177">
        <f>E1176+COUNTIF(전체당첨내역!$B1177:$G1177,4)</f>
        <v>154</v>
      </c>
      <c r="F1177">
        <f>F1176+COUNTIF(전체당첨내역!$B1177:$G1177,5)</f>
        <v>147</v>
      </c>
      <c r="G1177">
        <f>G1176+COUNTIF(전체당첨내역!$B1177:$G1177,6)</f>
        <v>157</v>
      </c>
      <c r="H1177">
        <f>H1176+COUNTIF(전체당첨내역!$B1177:$G1177,7)</f>
        <v>163</v>
      </c>
      <c r="I1177">
        <f>I1176+COUNTIF(전체당첨내역!$B1177:$G1177,8)</f>
        <v>150</v>
      </c>
      <c r="J1177">
        <f>J1176+COUNTIF(전체당첨내역!$B1177:$G1177,9)</f>
        <v>128</v>
      </c>
      <c r="K1177">
        <f>K1176+COUNTIF(전체당첨내역!$B1177:$G1177,10)</f>
        <v>155</v>
      </c>
      <c r="L1177">
        <f>L1176+COUNTIF(전체당첨내역!$B1177:$G1177,11)</f>
        <v>161</v>
      </c>
      <c r="M1177">
        <f>M1176+COUNTIF(전체당첨내역!$B1177:$G1177,12)</f>
        <v>172</v>
      </c>
      <c r="N1177">
        <f>N1176+COUNTIF(전체당첨내역!$B1177:$G1177,13)</f>
        <v>170</v>
      </c>
      <c r="O1177">
        <f>O1176+COUNTIF(전체당첨내역!$B1177:$G1177,14)</f>
        <v>167</v>
      </c>
      <c r="P1177">
        <f>P1176+COUNTIF(전체당첨내역!$B1177:$G1177,15)</f>
        <v>157</v>
      </c>
      <c r="Q1177">
        <f>Q1176+COUNTIF(전체당첨내역!$B1177:$G1177,16)</f>
        <v>156</v>
      </c>
      <c r="R1177">
        <f>R1176+COUNTIF(전체당첨내역!$B1177:$G1177,17)</f>
        <v>164</v>
      </c>
      <c r="S1177">
        <f>S1176+COUNTIF(전체당첨내역!$B1177:$G1177,18)</f>
        <v>169</v>
      </c>
      <c r="T1177">
        <f>T1176+COUNTIF(전체당첨내역!$B1177:$G1177,19)</f>
        <v>160</v>
      </c>
      <c r="U1177">
        <f>U1176+COUNTIF(전체당첨내역!$B1177:$G1177,20)</f>
        <v>163</v>
      </c>
      <c r="V1177">
        <f>V1176+COUNTIF(전체당첨내역!$B1177:$G1177,21)</f>
        <v>162</v>
      </c>
      <c r="W1177">
        <f>W1176+COUNTIF(전체당첨내역!$B1177:$G1177,22)</f>
        <v>138</v>
      </c>
      <c r="X1177">
        <f>X1176+COUNTIF(전체당첨내역!$B1177:$G1177,23)</f>
        <v>139</v>
      </c>
      <c r="Y1177">
        <f>Y1176+COUNTIF(전체당첨내역!$B1177:$G1177,24)</f>
        <v>157</v>
      </c>
      <c r="Z1177">
        <f>Z1176+COUNTIF(전체당첨내역!$B1177:$G1177,25)</f>
        <v>145</v>
      </c>
      <c r="AA1177">
        <f>AA1176+COUNTIF(전체당첨내역!$B1177:$G1177,26)</f>
        <v>158</v>
      </c>
      <c r="AB1177">
        <f>AB1176+COUNTIF(전체당첨내역!$B1177:$G1177,27)</f>
        <v>168</v>
      </c>
      <c r="AC1177">
        <f>AC1176+COUNTIF(전체당첨내역!$B1177:$G1177,28)</f>
        <v>145</v>
      </c>
      <c r="AD1177">
        <f>AD1176+COUNTIF(전체당첨내역!$B1177:$G1177,29)</f>
        <v>147</v>
      </c>
      <c r="AE1177">
        <f>AE1176+COUNTIF(전체당첨내역!$B1177:$G1177,30)</f>
        <v>151</v>
      </c>
      <c r="AF1177">
        <f>AF1176+COUNTIF(전체당첨내역!$B1177:$G1177,31)</f>
        <v>158</v>
      </c>
      <c r="AG1177">
        <f>AG1176+COUNTIF(전체당첨내역!$B1177:$G1177,32)</f>
        <v>138</v>
      </c>
      <c r="AH1177">
        <f>AH1176+COUNTIF(전체당첨내역!$B1177:$G1177,33)</f>
        <v>167</v>
      </c>
      <c r="AI1177">
        <f>AI1176+COUNTIF(전체당첨내역!$B1177:$G1177,34)</f>
        <v>180</v>
      </c>
      <c r="AJ1177">
        <f>AJ1176+COUNTIF(전체당첨내역!$B1177:$G1177,35)</f>
        <v>156</v>
      </c>
      <c r="AK1177">
        <f>AK1176+COUNTIF(전체당첨내역!$B1177:$G1177,36)</f>
        <v>156</v>
      </c>
      <c r="AL1177">
        <f>AL1176+COUNTIF(전체당첨내역!$B1177:$G1177,37)</f>
        <v>164</v>
      </c>
      <c r="AM1177">
        <f>AM1176+COUNTIF(전체당첨내역!$B1177:$G1177,38)</f>
        <v>162</v>
      </c>
      <c r="AN1177">
        <f>AN1176+COUNTIF(전체당첨내역!$B1177:$G1177,39)</f>
        <v>161</v>
      </c>
      <c r="AO1177">
        <f>AO1176+COUNTIF(전체당첨내역!$B1177:$G1177,40)</f>
        <v>165</v>
      </c>
      <c r="AP1177">
        <f>AP1176+COUNTIF(전체당첨내역!$B1177:$G1177,41)</f>
        <v>141</v>
      </c>
      <c r="AQ1177">
        <f>AQ1176+COUNTIF(전체당첨내역!$B1177:$G1177,42)</f>
        <v>151</v>
      </c>
      <c r="AR1177">
        <f>AR1176+COUNTIF(전체당첨내역!$B1177:$G1177,43)</f>
        <v>159</v>
      </c>
      <c r="AS1177">
        <f>AS1176+COUNTIF(전체당첨내역!$B1177:$G1177,44)</f>
        <v>156</v>
      </c>
      <c r="AT1177">
        <f>AT1176+COUNTIF(전체당첨내역!$B1177:$G1177,45)</f>
        <v>168</v>
      </c>
    </row>
    <row r="1178" spans="1:46" ht="16.5" customHeight="1">
      <c r="A1178">
        <v>1177</v>
      </c>
      <c r="B1178">
        <f>B1177+COUNTIF(전체당첨내역!$B1178:$G1178,1)</f>
        <v>160</v>
      </c>
      <c r="C1178">
        <f>C1177+COUNTIF(전체당첨내역!$B1178:$G1178,2)</f>
        <v>149</v>
      </c>
      <c r="D1178">
        <f>D1177+COUNTIF(전체당첨내역!$B1178:$G1178,3)</f>
        <v>163</v>
      </c>
      <c r="E1178">
        <f>E1177+COUNTIF(전체당첨내역!$B1178:$G1178,4)</f>
        <v>154</v>
      </c>
      <c r="F1178">
        <f>F1177+COUNTIF(전체당첨내역!$B1178:$G1178,5)</f>
        <v>147</v>
      </c>
      <c r="G1178">
        <f>G1177+COUNTIF(전체당첨내역!$B1178:$G1178,6)</f>
        <v>157</v>
      </c>
      <c r="H1178">
        <f>H1177+COUNTIF(전체당첨내역!$B1178:$G1178,7)</f>
        <v>164</v>
      </c>
      <c r="I1178">
        <f>I1177+COUNTIF(전체당첨내역!$B1178:$G1178,8)</f>
        <v>150</v>
      </c>
      <c r="J1178">
        <f>J1177+COUNTIF(전체당첨내역!$B1178:$G1178,9)</f>
        <v>128</v>
      </c>
      <c r="K1178">
        <f>K1177+COUNTIF(전체당첨내역!$B1178:$G1178,10)</f>
        <v>155</v>
      </c>
      <c r="L1178">
        <f>L1177+COUNTIF(전체당첨내역!$B1178:$G1178,11)</f>
        <v>161</v>
      </c>
      <c r="M1178">
        <f>M1177+COUNTIF(전체당첨내역!$B1178:$G1178,12)</f>
        <v>172</v>
      </c>
      <c r="N1178">
        <f>N1177+COUNTIF(전체당첨내역!$B1178:$G1178,13)</f>
        <v>170</v>
      </c>
      <c r="O1178">
        <f>O1177+COUNTIF(전체당첨내역!$B1178:$G1178,14)</f>
        <v>167</v>
      </c>
      <c r="P1178">
        <f>P1177+COUNTIF(전체당첨내역!$B1178:$G1178,15)</f>
        <v>158</v>
      </c>
      <c r="Q1178">
        <f>Q1177+COUNTIF(전체당첨내역!$B1178:$G1178,16)</f>
        <v>157</v>
      </c>
      <c r="R1178">
        <f>R1177+COUNTIF(전체당첨내역!$B1178:$G1178,17)</f>
        <v>164</v>
      </c>
      <c r="S1178">
        <f>S1177+COUNTIF(전체당첨내역!$B1178:$G1178,18)</f>
        <v>169</v>
      </c>
      <c r="T1178">
        <f>T1177+COUNTIF(전체당첨내역!$B1178:$G1178,19)</f>
        <v>161</v>
      </c>
      <c r="U1178">
        <f>U1177+COUNTIF(전체당첨내역!$B1178:$G1178,20)</f>
        <v>163</v>
      </c>
      <c r="V1178">
        <f>V1177+COUNTIF(전체당첨내역!$B1178:$G1178,21)</f>
        <v>162</v>
      </c>
      <c r="W1178">
        <f>W1177+COUNTIF(전체당첨내역!$B1178:$G1178,22)</f>
        <v>138</v>
      </c>
      <c r="X1178">
        <f>X1177+COUNTIF(전체당첨내역!$B1178:$G1178,23)</f>
        <v>139</v>
      </c>
      <c r="Y1178">
        <f>Y1177+COUNTIF(전체당첨내역!$B1178:$G1178,24)</f>
        <v>157</v>
      </c>
      <c r="Z1178">
        <f>Z1177+COUNTIF(전체당첨내역!$B1178:$G1178,25)</f>
        <v>145</v>
      </c>
      <c r="AA1178">
        <f>AA1177+COUNTIF(전체당첨내역!$B1178:$G1178,26)</f>
        <v>158</v>
      </c>
      <c r="AB1178">
        <f>AB1177+COUNTIF(전체당첨내역!$B1178:$G1178,27)</f>
        <v>168</v>
      </c>
      <c r="AC1178">
        <f>AC1177+COUNTIF(전체당첨내역!$B1178:$G1178,28)</f>
        <v>145</v>
      </c>
      <c r="AD1178">
        <f>AD1177+COUNTIF(전체당첨내역!$B1178:$G1178,29)</f>
        <v>147</v>
      </c>
      <c r="AE1178">
        <f>AE1177+COUNTIF(전체당첨내역!$B1178:$G1178,30)</f>
        <v>151</v>
      </c>
      <c r="AF1178">
        <f>AF1177+COUNTIF(전체당첨내역!$B1178:$G1178,31)</f>
        <v>158</v>
      </c>
      <c r="AG1178">
        <f>AG1177+COUNTIF(전체당첨내역!$B1178:$G1178,32)</f>
        <v>138</v>
      </c>
      <c r="AH1178">
        <f>AH1177+COUNTIF(전체당첨내역!$B1178:$G1178,33)</f>
        <v>167</v>
      </c>
      <c r="AI1178">
        <f>AI1177+COUNTIF(전체당첨내역!$B1178:$G1178,34)</f>
        <v>180</v>
      </c>
      <c r="AJ1178">
        <f>AJ1177+COUNTIF(전체당첨내역!$B1178:$G1178,35)</f>
        <v>156</v>
      </c>
      <c r="AK1178">
        <f>AK1177+COUNTIF(전체당첨내역!$B1178:$G1178,36)</f>
        <v>156</v>
      </c>
      <c r="AL1178">
        <f>AL1177+COUNTIF(전체당첨내역!$B1178:$G1178,37)</f>
        <v>164</v>
      </c>
      <c r="AM1178">
        <f>AM1177+COUNTIF(전체당첨내역!$B1178:$G1178,38)</f>
        <v>162</v>
      </c>
      <c r="AN1178">
        <f>AN1177+COUNTIF(전체당첨내역!$B1178:$G1178,39)</f>
        <v>161</v>
      </c>
      <c r="AO1178">
        <f>AO1177+COUNTIF(전체당첨내역!$B1178:$G1178,40)</f>
        <v>165</v>
      </c>
      <c r="AP1178">
        <f>AP1177+COUNTIF(전체당첨내역!$B1178:$G1178,41)</f>
        <v>141</v>
      </c>
      <c r="AQ1178">
        <f>AQ1177+COUNTIF(전체당첨내역!$B1178:$G1178,42)</f>
        <v>151</v>
      </c>
      <c r="AR1178">
        <f>AR1177+COUNTIF(전체당첨내역!$B1178:$G1178,43)</f>
        <v>160</v>
      </c>
      <c r="AS1178">
        <f>AS1177+COUNTIF(전체당첨내역!$B1178:$G1178,44)</f>
        <v>156</v>
      </c>
      <c r="AT1178">
        <f>AT1177+COUNTIF(전체당첨내역!$B1178:$G1178,45)</f>
        <v>168</v>
      </c>
    </row>
    <row r="1179" spans="1:46" ht="16.5" customHeight="1">
      <c r="A1179">
        <v>1178</v>
      </c>
      <c r="B1179">
        <f>B1178+COUNTIF(전체당첨내역!$B1179:$G1179,1)</f>
        <v>160</v>
      </c>
      <c r="C1179">
        <f>C1178+COUNTIF(전체당첨내역!$B1179:$G1179,2)</f>
        <v>149</v>
      </c>
      <c r="D1179">
        <f>D1178+COUNTIF(전체당첨내역!$B1179:$G1179,3)</f>
        <v>163</v>
      </c>
      <c r="E1179">
        <f>E1178+COUNTIF(전체당첨내역!$B1179:$G1179,4)</f>
        <v>154</v>
      </c>
      <c r="F1179">
        <f>F1178+COUNTIF(전체당첨내역!$B1179:$G1179,5)</f>
        <v>148</v>
      </c>
      <c r="G1179">
        <f>G1178+COUNTIF(전체당첨내역!$B1179:$G1179,6)</f>
        <v>158</v>
      </c>
      <c r="H1179">
        <f>H1178+COUNTIF(전체당첨내역!$B1179:$G1179,7)</f>
        <v>164</v>
      </c>
      <c r="I1179">
        <f>I1178+COUNTIF(전체당첨내역!$B1179:$G1179,8)</f>
        <v>150</v>
      </c>
      <c r="J1179">
        <f>J1178+COUNTIF(전체당첨내역!$B1179:$G1179,9)</f>
        <v>128</v>
      </c>
      <c r="K1179">
        <f>K1178+COUNTIF(전체당첨내역!$B1179:$G1179,10)</f>
        <v>155</v>
      </c>
      <c r="L1179">
        <f>L1178+COUNTIF(전체당첨내역!$B1179:$G1179,11)</f>
        <v>162</v>
      </c>
      <c r="M1179">
        <f>M1178+COUNTIF(전체당첨내역!$B1179:$G1179,12)</f>
        <v>172</v>
      </c>
      <c r="N1179">
        <f>N1178+COUNTIF(전체당첨내역!$B1179:$G1179,13)</f>
        <v>170</v>
      </c>
      <c r="O1179">
        <f>O1178+COUNTIF(전체당첨내역!$B1179:$G1179,14)</f>
        <v>167</v>
      </c>
      <c r="P1179">
        <f>P1178+COUNTIF(전체당첨내역!$B1179:$G1179,15)</f>
        <v>158</v>
      </c>
      <c r="Q1179">
        <f>Q1178+COUNTIF(전체당첨내역!$B1179:$G1179,16)</f>
        <v>157</v>
      </c>
      <c r="R1179">
        <f>R1178+COUNTIF(전체당첨내역!$B1179:$G1179,17)</f>
        <v>164</v>
      </c>
      <c r="S1179">
        <f>S1178+COUNTIF(전체당첨내역!$B1179:$G1179,18)</f>
        <v>169</v>
      </c>
      <c r="T1179">
        <f>T1178+COUNTIF(전체당첨내역!$B1179:$G1179,19)</f>
        <v>161</v>
      </c>
      <c r="U1179">
        <f>U1178+COUNTIF(전체당첨내역!$B1179:$G1179,20)</f>
        <v>163</v>
      </c>
      <c r="V1179">
        <f>V1178+COUNTIF(전체당첨내역!$B1179:$G1179,21)</f>
        <v>162</v>
      </c>
      <c r="W1179">
        <f>W1178+COUNTIF(전체당첨내역!$B1179:$G1179,22)</f>
        <v>138</v>
      </c>
      <c r="X1179">
        <f>X1178+COUNTIF(전체당첨내역!$B1179:$G1179,23)</f>
        <v>139</v>
      </c>
      <c r="Y1179">
        <f>Y1178+COUNTIF(전체당첨내역!$B1179:$G1179,24)</f>
        <v>157</v>
      </c>
      <c r="Z1179">
        <f>Z1178+COUNTIF(전체당첨내역!$B1179:$G1179,25)</f>
        <v>145</v>
      </c>
      <c r="AA1179">
        <f>AA1178+COUNTIF(전체당첨내역!$B1179:$G1179,26)</f>
        <v>158</v>
      </c>
      <c r="AB1179">
        <f>AB1178+COUNTIF(전체당첨내역!$B1179:$G1179,27)</f>
        <v>169</v>
      </c>
      <c r="AC1179">
        <f>AC1178+COUNTIF(전체당첨내역!$B1179:$G1179,28)</f>
        <v>145</v>
      </c>
      <c r="AD1179">
        <f>AD1178+COUNTIF(전체당첨내역!$B1179:$G1179,29)</f>
        <v>147</v>
      </c>
      <c r="AE1179">
        <f>AE1178+COUNTIF(전체당첨내역!$B1179:$G1179,30)</f>
        <v>151</v>
      </c>
      <c r="AF1179">
        <f>AF1178+COUNTIF(전체당첨내역!$B1179:$G1179,31)</f>
        <v>158</v>
      </c>
      <c r="AG1179">
        <f>AG1178+COUNTIF(전체당첨내역!$B1179:$G1179,32)</f>
        <v>138</v>
      </c>
      <c r="AH1179">
        <f>AH1178+COUNTIF(전체당첨내역!$B1179:$G1179,33)</f>
        <v>167</v>
      </c>
      <c r="AI1179">
        <f>AI1178+COUNTIF(전체당첨내역!$B1179:$G1179,34)</f>
        <v>180</v>
      </c>
      <c r="AJ1179">
        <f>AJ1178+COUNTIF(전체당첨내역!$B1179:$G1179,35)</f>
        <v>156</v>
      </c>
      <c r="AK1179">
        <f>AK1178+COUNTIF(전체당첨내역!$B1179:$G1179,36)</f>
        <v>156</v>
      </c>
      <c r="AL1179">
        <f>AL1178+COUNTIF(전체당첨내역!$B1179:$G1179,37)</f>
        <v>164</v>
      </c>
      <c r="AM1179">
        <f>AM1178+COUNTIF(전체당첨내역!$B1179:$G1179,38)</f>
        <v>162</v>
      </c>
      <c r="AN1179">
        <f>AN1178+COUNTIF(전체당첨내역!$B1179:$G1179,39)</f>
        <v>161</v>
      </c>
      <c r="AO1179">
        <f>AO1178+COUNTIF(전체당첨내역!$B1179:$G1179,40)</f>
        <v>165</v>
      </c>
      <c r="AP1179">
        <f>AP1178+COUNTIF(전체당첨내역!$B1179:$G1179,41)</f>
        <v>141</v>
      </c>
      <c r="AQ1179">
        <f>AQ1178+COUNTIF(전체당첨내역!$B1179:$G1179,42)</f>
        <v>151</v>
      </c>
      <c r="AR1179">
        <f>AR1178+COUNTIF(전체당첨내역!$B1179:$G1179,43)</f>
        <v>161</v>
      </c>
      <c r="AS1179">
        <f>AS1178+COUNTIF(전체당첨내역!$B1179:$G1179,44)</f>
        <v>157</v>
      </c>
      <c r="AT1179">
        <f>AT1178+COUNTIF(전체당첨내역!$B1179:$G1179,45)</f>
        <v>168</v>
      </c>
    </row>
    <row r="1180" spans="1:46" ht="16.5" customHeight="1">
      <c r="A1180">
        <v>1179</v>
      </c>
      <c r="B1180">
        <f>B1179+COUNTIF(전체당첨내역!$B1180:$G1180,1)</f>
        <v>160</v>
      </c>
      <c r="C1180">
        <f>C1179+COUNTIF(전체당첨내역!$B1180:$G1180,2)</f>
        <v>149</v>
      </c>
      <c r="D1180">
        <f>D1179+COUNTIF(전체당첨내역!$B1180:$G1180,3)</f>
        <v>164</v>
      </c>
      <c r="E1180">
        <f>E1179+COUNTIF(전체당첨내역!$B1180:$G1180,4)</f>
        <v>154</v>
      </c>
      <c r="F1180">
        <f>F1179+COUNTIF(전체당첨내역!$B1180:$G1180,5)</f>
        <v>148</v>
      </c>
      <c r="G1180">
        <f>G1179+COUNTIF(전체당첨내역!$B1180:$G1180,6)</f>
        <v>158</v>
      </c>
      <c r="H1180">
        <f>H1179+COUNTIF(전체당첨내역!$B1180:$G1180,7)</f>
        <v>164</v>
      </c>
      <c r="I1180">
        <f>I1179+COUNTIF(전체당첨내역!$B1180:$G1180,8)</f>
        <v>150</v>
      </c>
      <c r="J1180">
        <f>J1179+COUNTIF(전체당첨내역!$B1180:$G1180,9)</f>
        <v>128</v>
      </c>
      <c r="K1180">
        <f>K1179+COUNTIF(전체당첨내역!$B1180:$G1180,10)</f>
        <v>155</v>
      </c>
      <c r="L1180">
        <f>L1179+COUNTIF(전체당첨내역!$B1180:$G1180,11)</f>
        <v>162</v>
      </c>
      <c r="M1180">
        <f>M1179+COUNTIF(전체당첨내역!$B1180:$G1180,12)</f>
        <v>172</v>
      </c>
      <c r="N1180">
        <f>N1179+COUNTIF(전체당첨내역!$B1180:$G1180,13)</f>
        <v>170</v>
      </c>
      <c r="O1180">
        <f>O1179+COUNTIF(전체당첨내역!$B1180:$G1180,14)</f>
        <v>167</v>
      </c>
      <c r="P1180">
        <f>P1179+COUNTIF(전체당첨내역!$B1180:$G1180,15)</f>
        <v>158</v>
      </c>
      <c r="Q1180">
        <f>Q1179+COUNTIF(전체당첨내역!$B1180:$G1180,16)</f>
        <v>158</v>
      </c>
      <c r="R1180">
        <f>R1179+COUNTIF(전체당첨내역!$B1180:$G1180,17)</f>
        <v>164</v>
      </c>
      <c r="S1180">
        <f>S1179+COUNTIF(전체당첨내역!$B1180:$G1180,18)</f>
        <v>170</v>
      </c>
      <c r="T1180">
        <f>T1179+COUNTIF(전체당첨내역!$B1180:$G1180,19)</f>
        <v>161</v>
      </c>
      <c r="U1180">
        <f>U1179+COUNTIF(전체당첨내역!$B1180:$G1180,20)</f>
        <v>163</v>
      </c>
      <c r="V1180">
        <f>V1179+COUNTIF(전체당첨내역!$B1180:$G1180,21)</f>
        <v>162</v>
      </c>
      <c r="W1180">
        <f>W1179+COUNTIF(전체당첨내역!$B1180:$G1180,22)</f>
        <v>138</v>
      </c>
      <c r="X1180">
        <f>X1179+COUNTIF(전체당첨내역!$B1180:$G1180,23)</f>
        <v>139</v>
      </c>
      <c r="Y1180">
        <f>Y1179+COUNTIF(전체당첨내역!$B1180:$G1180,24)</f>
        <v>158</v>
      </c>
      <c r="Z1180">
        <f>Z1179+COUNTIF(전체당첨내역!$B1180:$G1180,25)</f>
        <v>145</v>
      </c>
      <c r="AA1180">
        <f>AA1179+COUNTIF(전체당첨내역!$B1180:$G1180,26)</f>
        <v>158</v>
      </c>
      <c r="AB1180">
        <f>AB1179+COUNTIF(전체당첨내역!$B1180:$G1180,27)</f>
        <v>169</v>
      </c>
      <c r="AC1180">
        <f>AC1179+COUNTIF(전체당첨내역!$B1180:$G1180,28)</f>
        <v>145</v>
      </c>
      <c r="AD1180">
        <f>AD1179+COUNTIF(전체당첨내역!$B1180:$G1180,29)</f>
        <v>147</v>
      </c>
      <c r="AE1180">
        <f>AE1179+COUNTIF(전체당첨내역!$B1180:$G1180,30)</f>
        <v>151</v>
      </c>
      <c r="AF1180">
        <f>AF1179+COUNTIF(전체당첨내역!$B1180:$G1180,31)</f>
        <v>158</v>
      </c>
      <c r="AG1180">
        <f>AG1179+COUNTIF(전체당첨내역!$B1180:$G1180,32)</f>
        <v>138</v>
      </c>
      <c r="AH1180">
        <f>AH1179+COUNTIF(전체당첨내역!$B1180:$G1180,33)</f>
        <v>167</v>
      </c>
      <c r="AI1180">
        <f>AI1179+COUNTIF(전체당첨내역!$B1180:$G1180,34)</f>
        <v>180</v>
      </c>
      <c r="AJ1180">
        <f>AJ1179+COUNTIF(전체당첨내역!$B1180:$G1180,35)</f>
        <v>156</v>
      </c>
      <c r="AK1180">
        <f>AK1179+COUNTIF(전체당첨내역!$B1180:$G1180,36)</f>
        <v>156</v>
      </c>
      <c r="AL1180">
        <f>AL1179+COUNTIF(전체당첨내역!$B1180:$G1180,37)</f>
        <v>164</v>
      </c>
      <c r="AM1180">
        <f>AM1179+COUNTIF(전체당첨내역!$B1180:$G1180,38)</f>
        <v>162</v>
      </c>
      <c r="AN1180">
        <f>AN1179+COUNTIF(전체당첨내역!$B1180:$G1180,39)</f>
        <v>161</v>
      </c>
      <c r="AO1180">
        <f>AO1179+COUNTIF(전체당첨내역!$B1180:$G1180,40)</f>
        <v>166</v>
      </c>
      <c r="AP1180">
        <f>AP1179+COUNTIF(전체당첨내역!$B1180:$G1180,41)</f>
        <v>141</v>
      </c>
      <c r="AQ1180">
        <f>AQ1179+COUNTIF(전체당첨내역!$B1180:$G1180,42)</f>
        <v>151</v>
      </c>
      <c r="AR1180">
        <f>AR1179+COUNTIF(전체당첨내역!$B1180:$G1180,43)</f>
        <v>161</v>
      </c>
      <c r="AS1180">
        <f>AS1179+COUNTIF(전체당첨내역!$B1180:$G1180,44)</f>
        <v>158</v>
      </c>
      <c r="AT1180">
        <f>AT1179+COUNTIF(전체당첨내역!$B1180:$G1180,45)</f>
        <v>168</v>
      </c>
    </row>
    <row r="1181" spans="1:46" ht="16.5" customHeight="1">
      <c r="A1181">
        <v>1180</v>
      </c>
      <c r="B1181">
        <f>B1180+COUNTIF(전체당첨내역!$B1181:$G1181,1)</f>
        <v>160</v>
      </c>
      <c r="C1181">
        <f>C1180+COUNTIF(전체당첨내역!$B1181:$G1181,2)</f>
        <v>149</v>
      </c>
      <c r="D1181">
        <f>D1180+COUNTIF(전체당첨내역!$B1181:$G1181,3)</f>
        <v>164</v>
      </c>
      <c r="E1181">
        <f>E1180+COUNTIF(전체당첨내역!$B1181:$G1181,4)</f>
        <v>154</v>
      </c>
      <c r="F1181">
        <f>F1180+COUNTIF(전체당첨내역!$B1181:$G1181,5)</f>
        <v>148</v>
      </c>
      <c r="G1181">
        <f>G1180+COUNTIF(전체당첨내역!$B1181:$G1181,6)</f>
        <v>159</v>
      </c>
      <c r="H1181">
        <f>H1180+COUNTIF(전체당첨내역!$B1181:$G1181,7)</f>
        <v>164</v>
      </c>
      <c r="I1181">
        <f>I1180+COUNTIF(전체당첨내역!$B1181:$G1181,8)</f>
        <v>150</v>
      </c>
      <c r="J1181">
        <f>J1180+COUNTIF(전체당첨내역!$B1181:$G1181,9)</f>
        <v>128</v>
      </c>
      <c r="K1181">
        <f>K1180+COUNTIF(전체당첨내역!$B1181:$G1181,10)</f>
        <v>155</v>
      </c>
      <c r="L1181">
        <f>L1180+COUNTIF(전체당첨내역!$B1181:$G1181,11)</f>
        <v>162</v>
      </c>
      <c r="M1181">
        <f>M1180+COUNTIF(전체당첨내역!$B1181:$G1181,12)</f>
        <v>173</v>
      </c>
      <c r="N1181">
        <f>N1180+COUNTIF(전체당첨내역!$B1181:$G1181,13)</f>
        <v>170</v>
      </c>
      <c r="O1181">
        <f>O1180+COUNTIF(전체당첨내역!$B1181:$G1181,14)</f>
        <v>167</v>
      </c>
      <c r="P1181">
        <f>P1180+COUNTIF(전체당첨내역!$B1181:$G1181,15)</f>
        <v>158</v>
      </c>
      <c r="Q1181">
        <f>Q1180+COUNTIF(전체당첨내역!$B1181:$G1181,16)</f>
        <v>158</v>
      </c>
      <c r="R1181">
        <f>R1180+COUNTIF(전체당첨내역!$B1181:$G1181,17)</f>
        <v>164</v>
      </c>
      <c r="S1181">
        <f>S1180+COUNTIF(전체당첨내역!$B1181:$G1181,18)</f>
        <v>171</v>
      </c>
      <c r="T1181">
        <f>T1180+COUNTIF(전체당첨내역!$B1181:$G1181,19)</f>
        <v>161</v>
      </c>
      <c r="U1181">
        <f>U1180+COUNTIF(전체당첨내역!$B1181:$G1181,20)</f>
        <v>163</v>
      </c>
      <c r="V1181">
        <f>V1180+COUNTIF(전체당첨내역!$B1181:$G1181,21)</f>
        <v>162</v>
      </c>
      <c r="W1181">
        <f>W1180+COUNTIF(전체당첨내역!$B1181:$G1181,22)</f>
        <v>138</v>
      </c>
      <c r="X1181">
        <f>X1180+COUNTIF(전체당첨내역!$B1181:$G1181,23)</f>
        <v>139</v>
      </c>
      <c r="Y1181">
        <f>Y1180+COUNTIF(전체당첨내역!$B1181:$G1181,24)</f>
        <v>158</v>
      </c>
      <c r="Z1181">
        <f>Z1180+COUNTIF(전체당첨내역!$B1181:$G1181,25)</f>
        <v>145</v>
      </c>
      <c r="AA1181">
        <f>AA1180+COUNTIF(전체당첨내역!$B1181:$G1181,26)</f>
        <v>158</v>
      </c>
      <c r="AB1181">
        <f>AB1180+COUNTIF(전체당첨내역!$B1181:$G1181,27)</f>
        <v>169</v>
      </c>
      <c r="AC1181">
        <f>AC1180+COUNTIF(전체당첨내역!$B1181:$G1181,28)</f>
        <v>145</v>
      </c>
      <c r="AD1181">
        <f>AD1180+COUNTIF(전체당첨내역!$B1181:$G1181,29)</f>
        <v>147</v>
      </c>
      <c r="AE1181">
        <f>AE1180+COUNTIF(전체당첨내역!$B1181:$G1181,30)</f>
        <v>151</v>
      </c>
      <c r="AF1181">
        <f>AF1180+COUNTIF(전체당첨내역!$B1181:$G1181,31)</f>
        <v>158</v>
      </c>
      <c r="AG1181">
        <f>AG1180+COUNTIF(전체당첨내역!$B1181:$G1181,32)</f>
        <v>138</v>
      </c>
      <c r="AH1181">
        <f>AH1180+COUNTIF(전체당첨내역!$B1181:$G1181,33)</f>
        <v>167</v>
      </c>
      <c r="AI1181">
        <f>AI1180+COUNTIF(전체당첨내역!$B1181:$G1181,34)</f>
        <v>180</v>
      </c>
      <c r="AJ1181">
        <f>AJ1180+COUNTIF(전체당첨내역!$B1181:$G1181,35)</f>
        <v>156</v>
      </c>
      <c r="AK1181">
        <f>AK1180+COUNTIF(전체당첨내역!$B1181:$G1181,36)</f>
        <v>156</v>
      </c>
      <c r="AL1181">
        <f>AL1180+COUNTIF(전체당첨내역!$B1181:$G1181,37)</f>
        <v>165</v>
      </c>
      <c r="AM1181">
        <f>AM1180+COUNTIF(전체당첨내역!$B1181:$G1181,38)</f>
        <v>162</v>
      </c>
      <c r="AN1181">
        <f>AN1180+COUNTIF(전체당첨내역!$B1181:$G1181,39)</f>
        <v>161</v>
      </c>
      <c r="AO1181">
        <f>AO1180+COUNTIF(전체당첨내역!$B1181:$G1181,40)</f>
        <v>167</v>
      </c>
      <c r="AP1181">
        <f>AP1180+COUNTIF(전체당첨내역!$B1181:$G1181,41)</f>
        <v>142</v>
      </c>
      <c r="AQ1181">
        <f>AQ1180+COUNTIF(전체당첨내역!$B1181:$G1181,42)</f>
        <v>151</v>
      </c>
      <c r="AR1181">
        <f>AR1180+COUNTIF(전체당첨내역!$B1181:$G1181,43)</f>
        <v>161</v>
      </c>
      <c r="AS1181">
        <f>AS1180+COUNTIF(전체당첨내역!$B1181:$G1181,44)</f>
        <v>158</v>
      </c>
      <c r="AT1181">
        <f>AT1180+COUNTIF(전체당첨내역!$B1181:$G1181,45)</f>
        <v>168</v>
      </c>
    </row>
    <row r="1182" spans="1:46" ht="16.5" customHeight="1">
      <c r="A1182">
        <v>1181</v>
      </c>
      <c r="B1182">
        <f>B1181+COUNTIF(전체당첨내역!$B1182:$G1182,1)</f>
        <v>160</v>
      </c>
      <c r="C1182">
        <f>C1181+COUNTIF(전체당첨내역!$B1182:$G1182,2)</f>
        <v>149</v>
      </c>
      <c r="D1182">
        <f>D1181+COUNTIF(전체당첨내역!$B1182:$G1182,3)</f>
        <v>164</v>
      </c>
      <c r="E1182">
        <f>E1181+COUNTIF(전체당첨내역!$B1182:$G1182,4)</f>
        <v>154</v>
      </c>
      <c r="F1182">
        <f>F1181+COUNTIF(전체당첨내역!$B1182:$G1182,5)</f>
        <v>148</v>
      </c>
      <c r="G1182">
        <f>G1181+COUNTIF(전체당첨내역!$B1182:$G1182,6)</f>
        <v>159</v>
      </c>
      <c r="H1182">
        <f>H1181+COUNTIF(전체당첨내역!$B1182:$G1182,7)</f>
        <v>164</v>
      </c>
      <c r="I1182">
        <f>I1181+COUNTIF(전체당첨내역!$B1182:$G1182,8)</f>
        <v>151</v>
      </c>
      <c r="J1182">
        <f>J1181+COUNTIF(전체당첨내역!$B1182:$G1182,9)</f>
        <v>128</v>
      </c>
      <c r="K1182">
        <f>K1181+COUNTIF(전체당첨내역!$B1182:$G1182,10)</f>
        <v>156</v>
      </c>
      <c r="L1182">
        <f>L1181+COUNTIF(전체당첨내역!$B1182:$G1182,11)</f>
        <v>162</v>
      </c>
      <c r="M1182">
        <f>M1181+COUNTIF(전체당첨내역!$B1182:$G1182,12)</f>
        <v>173</v>
      </c>
      <c r="N1182">
        <f>N1181+COUNTIF(전체당첨내역!$B1182:$G1182,13)</f>
        <v>170</v>
      </c>
      <c r="O1182">
        <f>O1181+COUNTIF(전체당첨내역!$B1182:$G1182,14)</f>
        <v>168</v>
      </c>
      <c r="P1182">
        <f>P1181+COUNTIF(전체당첨내역!$B1182:$G1182,15)</f>
        <v>158</v>
      </c>
      <c r="Q1182">
        <f>Q1181+COUNTIF(전체당첨내역!$B1182:$G1182,16)</f>
        <v>158</v>
      </c>
      <c r="R1182">
        <f>R1181+COUNTIF(전체당첨내역!$B1182:$G1182,17)</f>
        <v>164</v>
      </c>
      <c r="S1182">
        <f>S1181+COUNTIF(전체당첨내역!$B1182:$G1182,18)</f>
        <v>171</v>
      </c>
      <c r="T1182">
        <f>T1181+COUNTIF(전체당첨내역!$B1182:$G1182,19)</f>
        <v>161</v>
      </c>
      <c r="U1182">
        <f>U1181+COUNTIF(전체당첨내역!$B1182:$G1182,20)</f>
        <v>164</v>
      </c>
      <c r="V1182">
        <f>V1181+COUNTIF(전체당첨내역!$B1182:$G1182,21)</f>
        <v>162</v>
      </c>
      <c r="W1182">
        <f>W1181+COUNTIF(전체당첨내역!$B1182:$G1182,22)</f>
        <v>138</v>
      </c>
      <c r="X1182">
        <f>X1181+COUNTIF(전체당첨내역!$B1182:$G1182,23)</f>
        <v>139</v>
      </c>
      <c r="Y1182">
        <f>Y1181+COUNTIF(전체당첨내역!$B1182:$G1182,24)</f>
        <v>158</v>
      </c>
      <c r="Z1182">
        <f>Z1181+COUNTIF(전체당첨내역!$B1182:$G1182,25)</f>
        <v>145</v>
      </c>
      <c r="AA1182">
        <f>AA1181+COUNTIF(전체당첨내역!$B1182:$G1182,26)</f>
        <v>158</v>
      </c>
      <c r="AB1182">
        <f>AB1181+COUNTIF(전체당첨내역!$B1182:$G1182,27)</f>
        <v>169</v>
      </c>
      <c r="AC1182">
        <f>AC1181+COUNTIF(전체당첨내역!$B1182:$G1182,28)</f>
        <v>145</v>
      </c>
      <c r="AD1182">
        <f>AD1181+COUNTIF(전체당첨내역!$B1182:$G1182,29)</f>
        <v>147</v>
      </c>
      <c r="AE1182">
        <f>AE1181+COUNTIF(전체당첨내역!$B1182:$G1182,30)</f>
        <v>151</v>
      </c>
      <c r="AF1182">
        <f>AF1181+COUNTIF(전체당첨내역!$B1182:$G1182,31)</f>
        <v>158</v>
      </c>
      <c r="AG1182">
        <f>AG1181+COUNTIF(전체당첨내역!$B1182:$G1182,32)</f>
        <v>138</v>
      </c>
      <c r="AH1182">
        <f>AH1181+COUNTIF(전체당첨내역!$B1182:$G1182,33)</f>
        <v>168</v>
      </c>
      <c r="AI1182">
        <f>AI1181+COUNTIF(전체당첨내역!$B1182:$G1182,34)</f>
        <v>180</v>
      </c>
      <c r="AJ1182">
        <f>AJ1181+COUNTIF(전체당첨내역!$B1182:$G1182,35)</f>
        <v>156</v>
      </c>
      <c r="AK1182">
        <f>AK1181+COUNTIF(전체당첨내역!$B1182:$G1182,36)</f>
        <v>156</v>
      </c>
      <c r="AL1182">
        <f>AL1181+COUNTIF(전체당첨내역!$B1182:$G1182,37)</f>
        <v>165</v>
      </c>
      <c r="AM1182">
        <f>AM1181+COUNTIF(전체당첨내역!$B1182:$G1182,38)</f>
        <v>162</v>
      </c>
      <c r="AN1182">
        <f>AN1181+COUNTIF(전체당첨내역!$B1182:$G1182,39)</f>
        <v>161</v>
      </c>
      <c r="AO1182">
        <f>AO1181+COUNTIF(전체당첨내역!$B1182:$G1182,40)</f>
        <v>167</v>
      </c>
      <c r="AP1182">
        <f>AP1181+COUNTIF(전체당첨내역!$B1182:$G1182,41)</f>
        <v>143</v>
      </c>
      <c r="AQ1182">
        <f>AQ1181+COUNTIF(전체당첨내역!$B1182:$G1182,42)</f>
        <v>151</v>
      </c>
      <c r="AR1182">
        <f>AR1181+COUNTIF(전체당첨내역!$B1182:$G1182,43)</f>
        <v>161</v>
      </c>
      <c r="AS1182">
        <f>AS1181+COUNTIF(전체당첨내역!$B1182:$G1182,44)</f>
        <v>158</v>
      </c>
      <c r="AT1182">
        <f>AT1181+COUNTIF(전체당첨내역!$B1182:$G1182,45)</f>
        <v>168</v>
      </c>
    </row>
    <row r="1183" spans="1:46" ht="16.5" customHeight="1">
      <c r="A1183">
        <v>1182</v>
      </c>
      <c r="B1183">
        <f>B1182+COUNTIF(전체당첨내역!$B1183:$G1183,1)</f>
        <v>161</v>
      </c>
      <c r="C1183">
        <f>C1182+COUNTIF(전체당첨내역!$B1183:$G1183,2)</f>
        <v>149</v>
      </c>
      <c r="D1183">
        <f>D1182+COUNTIF(전체당첨내역!$B1183:$G1183,3)</f>
        <v>164</v>
      </c>
      <c r="E1183">
        <f>E1182+COUNTIF(전체당첨내역!$B1183:$G1183,4)</f>
        <v>154</v>
      </c>
      <c r="F1183">
        <f>F1182+COUNTIF(전체당첨내역!$B1183:$G1183,5)</f>
        <v>148</v>
      </c>
      <c r="G1183">
        <f>G1182+COUNTIF(전체당첨내역!$B1183:$G1183,6)</f>
        <v>159</v>
      </c>
      <c r="H1183">
        <f>H1182+COUNTIF(전체당첨내역!$B1183:$G1183,7)</f>
        <v>164</v>
      </c>
      <c r="I1183">
        <f>I1182+COUNTIF(전체당첨내역!$B1183:$G1183,8)</f>
        <v>151</v>
      </c>
      <c r="J1183">
        <f>J1182+COUNTIF(전체당첨내역!$B1183:$G1183,9)</f>
        <v>128</v>
      </c>
      <c r="K1183">
        <f>K1182+COUNTIF(전체당첨내역!$B1183:$G1183,10)</f>
        <v>156</v>
      </c>
      <c r="L1183">
        <f>L1182+COUNTIF(전체당첨내역!$B1183:$G1183,11)</f>
        <v>162</v>
      </c>
      <c r="M1183">
        <f>M1182+COUNTIF(전체당첨내역!$B1183:$G1183,12)</f>
        <v>173</v>
      </c>
      <c r="N1183">
        <f>N1182+COUNTIF(전체당첨내역!$B1183:$G1183,13)</f>
        <v>171</v>
      </c>
      <c r="O1183">
        <f>O1182+COUNTIF(전체당첨내역!$B1183:$G1183,14)</f>
        <v>168</v>
      </c>
      <c r="P1183">
        <f>P1182+COUNTIF(전체당첨내역!$B1183:$G1183,15)</f>
        <v>158</v>
      </c>
      <c r="Q1183">
        <f>Q1182+COUNTIF(전체당첨내역!$B1183:$G1183,16)</f>
        <v>158</v>
      </c>
      <c r="R1183">
        <f>R1182+COUNTIF(전체당첨내역!$B1183:$G1183,17)</f>
        <v>164</v>
      </c>
      <c r="S1183">
        <f>S1182+COUNTIF(전체당첨내역!$B1183:$G1183,18)</f>
        <v>171</v>
      </c>
      <c r="T1183">
        <f>T1182+COUNTIF(전체당첨내역!$B1183:$G1183,19)</f>
        <v>161</v>
      </c>
      <c r="U1183">
        <f>U1182+COUNTIF(전체당첨내역!$B1183:$G1183,20)</f>
        <v>164</v>
      </c>
      <c r="V1183">
        <f>V1182+COUNTIF(전체당첨내역!$B1183:$G1183,21)</f>
        <v>163</v>
      </c>
      <c r="W1183">
        <f>W1182+COUNTIF(전체당첨내역!$B1183:$G1183,22)</f>
        <v>138</v>
      </c>
      <c r="X1183">
        <f>X1182+COUNTIF(전체당첨내역!$B1183:$G1183,23)</f>
        <v>139</v>
      </c>
      <c r="Y1183">
        <f>Y1182+COUNTIF(전체당첨내역!$B1183:$G1183,24)</f>
        <v>158</v>
      </c>
      <c r="Z1183">
        <f>Z1182+COUNTIF(전체당첨내역!$B1183:$G1183,25)</f>
        <v>146</v>
      </c>
      <c r="AA1183">
        <f>AA1182+COUNTIF(전체당첨내역!$B1183:$G1183,26)</f>
        <v>158</v>
      </c>
      <c r="AB1183">
        <f>AB1182+COUNTIF(전체당첨내역!$B1183:$G1183,27)</f>
        <v>169</v>
      </c>
      <c r="AC1183">
        <f>AC1182+COUNTIF(전체당첨내역!$B1183:$G1183,28)</f>
        <v>146</v>
      </c>
      <c r="AD1183">
        <f>AD1182+COUNTIF(전체당첨내역!$B1183:$G1183,29)</f>
        <v>147</v>
      </c>
      <c r="AE1183">
        <f>AE1182+COUNTIF(전체당첨내역!$B1183:$G1183,30)</f>
        <v>151</v>
      </c>
      <c r="AF1183">
        <f>AF1182+COUNTIF(전체당첨내역!$B1183:$G1183,31)</f>
        <v>159</v>
      </c>
      <c r="AG1183">
        <f>AG1182+COUNTIF(전체당첨내역!$B1183:$G1183,32)</f>
        <v>138</v>
      </c>
      <c r="AH1183">
        <f>AH1182+COUNTIF(전체당첨내역!$B1183:$G1183,33)</f>
        <v>168</v>
      </c>
      <c r="AI1183">
        <f>AI1182+COUNTIF(전체당첨내역!$B1183:$G1183,34)</f>
        <v>180</v>
      </c>
      <c r="AJ1183">
        <f>AJ1182+COUNTIF(전체당첨내역!$B1183:$G1183,35)</f>
        <v>156</v>
      </c>
      <c r="AK1183">
        <f>AK1182+COUNTIF(전체당첨내역!$B1183:$G1183,36)</f>
        <v>156</v>
      </c>
      <c r="AL1183">
        <f>AL1182+COUNTIF(전체당첨내역!$B1183:$G1183,37)</f>
        <v>165</v>
      </c>
      <c r="AM1183">
        <f>AM1182+COUNTIF(전체당첨내역!$B1183:$G1183,38)</f>
        <v>162</v>
      </c>
      <c r="AN1183">
        <f>AN1182+COUNTIF(전체당첨내역!$B1183:$G1183,39)</f>
        <v>161</v>
      </c>
      <c r="AO1183">
        <f>AO1182+COUNTIF(전체당첨내역!$B1183:$G1183,40)</f>
        <v>167</v>
      </c>
      <c r="AP1183">
        <f>AP1182+COUNTIF(전체당첨내역!$B1183:$G1183,41)</f>
        <v>143</v>
      </c>
      <c r="AQ1183">
        <f>AQ1182+COUNTIF(전체당첨내역!$B1183:$G1183,42)</f>
        <v>151</v>
      </c>
      <c r="AR1183">
        <f>AR1182+COUNTIF(전체당첨내역!$B1183:$G1183,43)</f>
        <v>161</v>
      </c>
      <c r="AS1183">
        <f>AS1182+COUNTIF(전체당첨내역!$B1183:$G1183,44)</f>
        <v>158</v>
      </c>
      <c r="AT1183">
        <f>AT1182+COUNTIF(전체당첨내역!$B1183:$G1183,45)</f>
        <v>168</v>
      </c>
    </row>
    <row r="1184" spans="1:46" ht="16.5" customHeight="1">
      <c r="A1184">
        <v>1183</v>
      </c>
      <c r="B1184">
        <f>B1183+COUNTIF(전체당첨내역!$B1184:$G1184,1)</f>
        <v>161</v>
      </c>
      <c r="C1184">
        <f>C1183+COUNTIF(전체당첨내역!$B1184:$G1184,2)</f>
        <v>149</v>
      </c>
      <c r="D1184">
        <f>D1183+COUNTIF(전체당첨내역!$B1184:$G1184,3)</f>
        <v>164</v>
      </c>
      <c r="E1184">
        <f>E1183+COUNTIF(전체당첨내역!$B1184:$G1184,4)</f>
        <v>155</v>
      </c>
      <c r="F1184">
        <f>F1183+COUNTIF(전체당첨내역!$B1184:$G1184,5)</f>
        <v>148</v>
      </c>
      <c r="G1184">
        <f>G1183+COUNTIF(전체당첨내역!$B1184:$G1184,6)</f>
        <v>159</v>
      </c>
      <c r="H1184">
        <f>H1183+COUNTIF(전체당첨내역!$B1184:$G1184,7)</f>
        <v>164</v>
      </c>
      <c r="I1184">
        <f>I1183+COUNTIF(전체당첨내역!$B1184:$G1184,8)</f>
        <v>151</v>
      </c>
      <c r="J1184">
        <f>J1183+COUNTIF(전체당첨내역!$B1184:$G1184,9)</f>
        <v>128</v>
      </c>
      <c r="K1184">
        <f>K1183+COUNTIF(전체당첨내역!$B1184:$G1184,10)</f>
        <v>156</v>
      </c>
      <c r="L1184">
        <f>L1183+COUNTIF(전체당첨내역!$B1184:$G1184,11)</f>
        <v>162</v>
      </c>
      <c r="M1184">
        <f>M1183+COUNTIF(전체당첨내역!$B1184:$G1184,12)</f>
        <v>173</v>
      </c>
      <c r="N1184">
        <f>N1183+COUNTIF(전체당첨내역!$B1184:$G1184,13)</f>
        <v>171</v>
      </c>
      <c r="O1184">
        <f>O1183+COUNTIF(전체당첨내역!$B1184:$G1184,14)</f>
        <v>168</v>
      </c>
      <c r="P1184">
        <f>P1183+COUNTIF(전체당첨내역!$B1184:$G1184,15)</f>
        <v>159</v>
      </c>
      <c r="Q1184">
        <f>Q1183+COUNTIF(전체당첨내역!$B1184:$G1184,16)</f>
        <v>158</v>
      </c>
      <c r="R1184">
        <f>R1183+COUNTIF(전체당첨내역!$B1184:$G1184,17)</f>
        <v>165</v>
      </c>
      <c r="S1184">
        <f>S1183+COUNTIF(전체당첨내역!$B1184:$G1184,18)</f>
        <v>171</v>
      </c>
      <c r="T1184">
        <f>T1183+COUNTIF(전체당첨내역!$B1184:$G1184,19)</f>
        <v>161</v>
      </c>
      <c r="U1184">
        <f>U1183+COUNTIF(전체당첨내역!$B1184:$G1184,20)</f>
        <v>164</v>
      </c>
      <c r="V1184">
        <f>V1183+COUNTIF(전체당첨내역!$B1184:$G1184,21)</f>
        <v>163</v>
      </c>
      <c r="W1184">
        <f>W1183+COUNTIF(전체당첨내역!$B1184:$G1184,22)</f>
        <v>138</v>
      </c>
      <c r="X1184">
        <f>X1183+COUNTIF(전체당첨내역!$B1184:$G1184,23)</f>
        <v>140</v>
      </c>
      <c r="Y1184">
        <f>Y1183+COUNTIF(전체당첨내역!$B1184:$G1184,24)</f>
        <v>158</v>
      </c>
      <c r="Z1184">
        <f>Z1183+COUNTIF(전체당첨내역!$B1184:$G1184,25)</f>
        <v>146</v>
      </c>
      <c r="AA1184">
        <f>AA1183+COUNTIF(전체당첨내역!$B1184:$G1184,26)</f>
        <v>158</v>
      </c>
      <c r="AB1184">
        <f>AB1183+COUNTIF(전체당첨내역!$B1184:$G1184,27)</f>
        <v>170</v>
      </c>
      <c r="AC1184">
        <f>AC1183+COUNTIF(전체당첨내역!$B1184:$G1184,28)</f>
        <v>146</v>
      </c>
      <c r="AD1184">
        <f>AD1183+COUNTIF(전체당첨내역!$B1184:$G1184,29)</f>
        <v>147</v>
      </c>
      <c r="AE1184">
        <f>AE1183+COUNTIF(전체당첨내역!$B1184:$G1184,30)</f>
        <v>151</v>
      </c>
      <c r="AF1184">
        <f>AF1183+COUNTIF(전체당첨내역!$B1184:$G1184,31)</f>
        <v>159</v>
      </c>
      <c r="AG1184">
        <f>AG1183+COUNTIF(전체당첨내역!$B1184:$G1184,32)</f>
        <v>138</v>
      </c>
      <c r="AH1184">
        <f>AH1183+COUNTIF(전체당첨내역!$B1184:$G1184,33)</f>
        <v>168</v>
      </c>
      <c r="AI1184">
        <f>AI1183+COUNTIF(전체당첨내역!$B1184:$G1184,34)</f>
        <v>180</v>
      </c>
      <c r="AJ1184">
        <f>AJ1183+COUNTIF(전체당첨내역!$B1184:$G1184,35)</f>
        <v>156</v>
      </c>
      <c r="AK1184">
        <f>AK1183+COUNTIF(전체당첨내역!$B1184:$G1184,36)</f>
        <v>157</v>
      </c>
      <c r="AL1184">
        <f>AL1183+COUNTIF(전체당첨내역!$B1184:$G1184,37)</f>
        <v>165</v>
      </c>
      <c r="AM1184">
        <f>AM1183+COUNTIF(전체당첨내역!$B1184:$G1184,38)</f>
        <v>162</v>
      </c>
      <c r="AN1184">
        <f>AN1183+COUNTIF(전체당첨내역!$B1184:$G1184,39)</f>
        <v>161</v>
      </c>
      <c r="AO1184">
        <f>AO1183+COUNTIF(전체당첨내역!$B1184:$G1184,40)</f>
        <v>167</v>
      </c>
      <c r="AP1184">
        <f>AP1183+COUNTIF(전체당첨내역!$B1184:$G1184,41)</f>
        <v>143</v>
      </c>
      <c r="AQ1184">
        <f>AQ1183+COUNTIF(전체당첨내역!$B1184:$G1184,42)</f>
        <v>151</v>
      </c>
      <c r="AR1184">
        <f>AR1183+COUNTIF(전체당첨내역!$B1184:$G1184,43)</f>
        <v>161</v>
      </c>
      <c r="AS1184">
        <f>AS1183+COUNTIF(전체당첨내역!$B1184:$G1184,44)</f>
        <v>158</v>
      </c>
      <c r="AT1184">
        <f>AT1183+COUNTIF(전체당첨내역!$B1184:$G1184,45)</f>
        <v>168</v>
      </c>
    </row>
    <row r="1185" spans="1:46" ht="16.5" customHeight="1">
      <c r="A1185">
        <v>1184</v>
      </c>
      <c r="B1185">
        <f>B1184+COUNTIF(전체당첨내역!$B1185:$G1185,1)</f>
        <v>161</v>
      </c>
      <c r="C1185">
        <f>C1184+COUNTIF(전체당첨내역!$B1185:$G1185,2)</f>
        <v>149</v>
      </c>
      <c r="D1185">
        <f>D1184+COUNTIF(전체당첨내역!$B1185:$G1185,3)</f>
        <v>164</v>
      </c>
      <c r="E1185">
        <f>E1184+COUNTIF(전체당첨내역!$B1185:$G1185,4)</f>
        <v>155</v>
      </c>
      <c r="F1185">
        <f>F1184+COUNTIF(전체당첨내역!$B1185:$G1185,5)</f>
        <v>148</v>
      </c>
      <c r="G1185">
        <f>G1184+COUNTIF(전체당첨내역!$B1185:$G1185,6)</f>
        <v>159</v>
      </c>
      <c r="H1185">
        <f>H1184+COUNTIF(전체당첨내역!$B1185:$G1185,7)</f>
        <v>164</v>
      </c>
      <c r="I1185">
        <f>I1184+COUNTIF(전체당첨내역!$B1185:$G1185,8)</f>
        <v>151</v>
      </c>
      <c r="J1185">
        <f>J1184+COUNTIF(전체당첨내역!$B1185:$G1185,9)</f>
        <v>128</v>
      </c>
      <c r="K1185">
        <f>K1184+COUNTIF(전체당첨내역!$B1185:$G1185,10)</f>
        <v>156</v>
      </c>
      <c r="L1185">
        <f>L1184+COUNTIF(전체당첨내역!$B1185:$G1185,11)</f>
        <v>162</v>
      </c>
      <c r="M1185">
        <f>M1184+COUNTIF(전체당첨내역!$B1185:$G1185,12)</f>
        <v>173</v>
      </c>
      <c r="N1185">
        <f>N1184+COUNTIF(전체당첨내역!$B1185:$G1185,13)</f>
        <v>171</v>
      </c>
      <c r="O1185">
        <f>O1184+COUNTIF(전체당첨내역!$B1185:$G1185,14)</f>
        <v>169</v>
      </c>
      <c r="P1185">
        <f>P1184+COUNTIF(전체당첨내역!$B1185:$G1185,15)</f>
        <v>159</v>
      </c>
      <c r="Q1185">
        <f>Q1184+COUNTIF(전체당첨내역!$B1185:$G1185,16)</f>
        <v>159</v>
      </c>
      <c r="R1185">
        <f>R1184+COUNTIF(전체당첨내역!$B1185:$G1185,17)</f>
        <v>165</v>
      </c>
      <c r="S1185">
        <f>S1184+COUNTIF(전체당첨내역!$B1185:$G1185,18)</f>
        <v>171</v>
      </c>
      <c r="T1185">
        <f>T1184+COUNTIF(전체당첨내역!$B1185:$G1185,19)</f>
        <v>161</v>
      </c>
      <c r="U1185">
        <f>U1184+COUNTIF(전체당첨내역!$B1185:$G1185,20)</f>
        <v>164</v>
      </c>
      <c r="V1185">
        <f>V1184+COUNTIF(전체당첨내역!$B1185:$G1185,21)</f>
        <v>163</v>
      </c>
      <c r="W1185">
        <f>W1184+COUNTIF(전체당첨내역!$B1185:$G1185,22)</f>
        <v>138</v>
      </c>
      <c r="X1185">
        <f>X1184+COUNTIF(전체당첨내역!$B1185:$G1185,23)</f>
        <v>141</v>
      </c>
      <c r="Y1185">
        <f>Y1184+COUNTIF(전체당첨내역!$B1185:$G1185,24)</f>
        <v>158</v>
      </c>
      <c r="Z1185">
        <f>Z1184+COUNTIF(전체당첨내역!$B1185:$G1185,25)</f>
        <v>147</v>
      </c>
      <c r="AA1185">
        <f>AA1184+COUNTIF(전체당첨내역!$B1185:$G1185,26)</f>
        <v>158</v>
      </c>
      <c r="AB1185">
        <f>AB1184+COUNTIF(전체당첨내역!$B1185:$G1185,27)</f>
        <v>170</v>
      </c>
      <c r="AC1185">
        <f>AC1184+COUNTIF(전체당첨내역!$B1185:$G1185,28)</f>
        <v>146</v>
      </c>
      <c r="AD1185">
        <f>AD1184+COUNTIF(전체당첨내역!$B1185:$G1185,29)</f>
        <v>147</v>
      </c>
      <c r="AE1185">
        <f>AE1184+COUNTIF(전체당첨내역!$B1185:$G1185,30)</f>
        <v>151</v>
      </c>
      <c r="AF1185">
        <f>AF1184+COUNTIF(전체당첨내역!$B1185:$G1185,31)</f>
        <v>160</v>
      </c>
      <c r="AG1185">
        <f>AG1184+COUNTIF(전체당첨내역!$B1185:$G1185,32)</f>
        <v>138</v>
      </c>
      <c r="AH1185">
        <f>AH1184+COUNTIF(전체당첨내역!$B1185:$G1185,33)</f>
        <v>168</v>
      </c>
      <c r="AI1185">
        <f>AI1184+COUNTIF(전체당첨내역!$B1185:$G1185,34)</f>
        <v>180</v>
      </c>
      <c r="AJ1185">
        <f>AJ1184+COUNTIF(전체당첨내역!$B1185:$G1185,35)</f>
        <v>156</v>
      </c>
      <c r="AK1185">
        <f>AK1184+COUNTIF(전체당첨내역!$B1185:$G1185,36)</f>
        <v>157</v>
      </c>
      <c r="AL1185">
        <f>AL1184+COUNTIF(전체당첨내역!$B1185:$G1185,37)</f>
        <v>166</v>
      </c>
      <c r="AM1185">
        <f>AM1184+COUNTIF(전체당첨내역!$B1185:$G1185,38)</f>
        <v>162</v>
      </c>
      <c r="AN1185">
        <f>AN1184+COUNTIF(전체당첨내역!$B1185:$G1185,39)</f>
        <v>161</v>
      </c>
      <c r="AO1185">
        <f>AO1184+COUNTIF(전체당첨내역!$B1185:$G1185,40)</f>
        <v>167</v>
      </c>
      <c r="AP1185">
        <f>AP1184+COUNTIF(전체당첨내역!$B1185:$G1185,41)</f>
        <v>143</v>
      </c>
      <c r="AQ1185">
        <f>AQ1184+COUNTIF(전체당첨내역!$B1185:$G1185,42)</f>
        <v>151</v>
      </c>
      <c r="AR1185">
        <f>AR1184+COUNTIF(전체당첨내역!$B1185:$G1185,43)</f>
        <v>161</v>
      </c>
      <c r="AS1185">
        <f>AS1184+COUNTIF(전체당첨내역!$B1185:$G1185,44)</f>
        <v>158</v>
      </c>
      <c r="AT1185">
        <f>AT1184+COUNTIF(전체당첨내역!$B1185:$G1185,45)</f>
        <v>168</v>
      </c>
    </row>
    <row r="1186" spans="1:46" ht="16.5" customHeight="1">
      <c r="A1186">
        <v>1185</v>
      </c>
      <c r="B1186">
        <f>B1185+COUNTIF(전체당첨내역!$B1186:$G1186,1)</f>
        <v>161</v>
      </c>
      <c r="C1186">
        <f>C1185+COUNTIF(전체당첨내역!$B1186:$G1186,2)</f>
        <v>149</v>
      </c>
      <c r="D1186">
        <f>D1185+COUNTIF(전체당첨내역!$B1186:$G1186,3)</f>
        <v>164</v>
      </c>
      <c r="E1186">
        <f>E1185+COUNTIF(전체당첨내역!$B1186:$G1186,4)</f>
        <v>155</v>
      </c>
      <c r="F1186">
        <f>F1185+COUNTIF(전체당첨내역!$B1186:$G1186,5)</f>
        <v>148</v>
      </c>
      <c r="G1186">
        <f>G1185+COUNTIF(전체당첨내역!$B1186:$G1186,6)</f>
        <v>160</v>
      </c>
      <c r="H1186">
        <f>H1185+COUNTIF(전체당첨내역!$B1186:$G1186,7)</f>
        <v>164</v>
      </c>
      <c r="I1186">
        <f>I1185+COUNTIF(전체당첨내역!$B1186:$G1186,8)</f>
        <v>151</v>
      </c>
      <c r="J1186">
        <f>J1185+COUNTIF(전체당첨내역!$B1186:$G1186,9)</f>
        <v>128</v>
      </c>
      <c r="K1186">
        <f>K1185+COUNTIF(전체당첨내역!$B1186:$G1186,10)</f>
        <v>156</v>
      </c>
      <c r="L1186">
        <f>L1185+COUNTIF(전체당첨내역!$B1186:$G1186,11)</f>
        <v>162</v>
      </c>
      <c r="M1186">
        <f>M1185+COUNTIF(전체당첨내역!$B1186:$G1186,12)</f>
        <v>173</v>
      </c>
      <c r="N1186">
        <f>N1185+COUNTIF(전체당첨내역!$B1186:$G1186,13)</f>
        <v>171</v>
      </c>
      <c r="O1186">
        <f>O1185+COUNTIF(전체당첨내역!$B1186:$G1186,14)</f>
        <v>169</v>
      </c>
      <c r="P1186">
        <f>P1185+COUNTIF(전체당첨내역!$B1186:$G1186,15)</f>
        <v>159</v>
      </c>
      <c r="Q1186">
        <f>Q1185+COUNTIF(전체당첨내역!$B1186:$G1186,16)</f>
        <v>159</v>
      </c>
      <c r="R1186">
        <f>R1185+COUNTIF(전체당첨내역!$B1186:$G1186,17)</f>
        <v>166</v>
      </c>
      <c r="S1186">
        <f>S1185+COUNTIF(전체당첨내역!$B1186:$G1186,18)</f>
        <v>171</v>
      </c>
      <c r="T1186">
        <f>T1185+COUNTIF(전체당첨내역!$B1186:$G1186,19)</f>
        <v>161</v>
      </c>
      <c r="U1186">
        <f>U1185+COUNTIF(전체당첨내역!$B1186:$G1186,20)</f>
        <v>164</v>
      </c>
      <c r="V1186">
        <f>V1185+COUNTIF(전체당첨내역!$B1186:$G1186,21)</f>
        <v>163</v>
      </c>
      <c r="W1186">
        <f>W1185+COUNTIF(전체당첨내역!$B1186:$G1186,22)</f>
        <v>139</v>
      </c>
      <c r="X1186">
        <f>X1185+COUNTIF(전체당첨내역!$B1186:$G1186,23)</f>
        <v>141</v>
      </c>
      <c r="Y1186">
        <f>Y1185+COUNTIF(전체당첨내역!$B1186:$G1186,24)</f>
        <v>158</v>
      </c>
      <c r="Z1186">
        <f>Z1185+COUNTIF(전체당첨내역!$B1186:$G1186,25)</f>
        <v>147</v>
      </c>
      <c r="AA1186">
        <f>AA1185+COUNTIF(전체당첨내역!$B1186:$G1186,26)</f>
        <v>158</v>
      </c>
      <c r="AB1186">
        <f>AB1185+COUNTIF(전체당첨내역!$B1186:$G1186,27)</f>
        <v>170</v>
      </c>
      <c r="AC1186">
        <f>AC1185+COUNTIF(전체당첨내역!$B1186:$G1186,28)</f>
        <v>147</v>
      </c>
      <c r="AD1186">
        <f>AD1185+COUNTIF(전체당첨내역!$B1186:$G1186,29)</f>
        <v>148</v>
      </c>
      <c r="AE1186">
        <f>AE1185+COUNTIF(전체당첨내역!$B1186:$G1186,30)</f>
        <v>151</v>
      </c>
      <c r="AF1186">
        <f>AF1185+COUNTIF(전체당첨내역!$B1186:$G1186,31)</f>
        <v>160</v>
      </c>
      <c r="AG1186">
        <f>AG1185+COUNTIF(전체당첨내역!$B1186:$G1186,32)</f>
        <v>139</v>
      </c>
      <c r="AH1186">
        <f>AH1185+COUNTIF(전체당첨내역!$B1186:$G1186,33)</f>
        <v>168</v>
      </c>
      <c r="AI1186">
        <f>AI1185+COUNTIF(전체당첨내역!$B1186:$G1186,34)</f>
        <v>180</v>
      </c>
      <c r="AJ1186">
        <f>AJ1185+COUNTIF(전체당첨내역!$B1186:$G1186,35)</f>
        <v>156</v>
      </c>
      <c r="AK1186">
        <f>AK1185+COUNTIF(전체당첨내역!$B1186:$G1186,36)</f>
        <v>157</v>
      </c>
      <c r="AL1186">
        <f>AL1185+COUNTIF(전체당첨내역!$B1186:$G1186,37)</f>
        <v>166</v>
      </c>
      <c r="AM1186">
        <f>AM1185+COUNTIF(전체당첨내역!$B1186:$G1186,38)</f>
        <v>162</v>
      </c>
      <c r="AN1186">
        <f>AN1185+COUNTIF(전체당첨내역!$B1186:$G1186,39)</f>
        <v>161</v>
      </c>
      <c r="AO1186">
        <f>AO1185+COUNTIF(전체당첨내역!$B1186:$G1186,40)</f>
        <v>167</v>
      </c>
      <c r="AP1186">
        <f>AP1185+COUNTIF(전체당첨내역!$B1186:$G1186,41)</f>
        <v>143</v>
      </c>
      <c r="AQ1186">
        <f>AQ1185+COUNTIF(전체당첨내역!$B1186:$G1186,42)</f>
        <v>151</v>
      </c>
      <c r="AR1186">
        <f>AR1185+COUNTIF(전체당첨내역!$B1186:$G1186,43)</f>
        <v>161</v>
      </c>
      <c r="AS1186">
        <f>AS1185+COUNTIF(전체당첨내역!$B1186:$G1186,44)</f>
        <v>158</v>
      </c>
      <c r="AT1186">
        <f>AT1185+COUNTIF(전체당첨내역!$B1186:$G1186,45)</f>
        <v>168</v>
      </c>
    </row>
    <row r="1187" spans="1:46" ht="16.5" customHeight="1">
      <c r="A1187">
        <v>1186</v>
      </c>
      <c r="B1187">
        <f>B1186+COUNTIF(전체당첨내역!$B1187:$G1187,1)</f>
        <v>161</v>
      </c>
      <c r="C1187">
        <f>C1186+COUNTIF(전체당첨내역!$B1187:$G1187,2)</f>
        <v>150</v>
      </c>
      <c r="D1187">
        <f>D1186+COUNTIF(전체당첨내역!$B1187:$G1187,3)</f>
        <v>164</v>
      </c>
      <c r="E1187">
        <f>E1186+COUNTIF(전체당첨내역!$B1187:$G1187,4)</f>
        <v>155</v>
      </c>
      <c r="F1187">
        <f>F1186+COUNTIF(전체당첨내역!$B1187:$G1187,5)</f>
        <v>148</v>
      </c>
      <c r="G1187">
        <f>G1186+COUNTIF(전체당첨내역!$B1187:$G1187,6)</f>
        <v>160</v>
      </c>
      <c r="H1187">
        <f>H1186+COUNTIF(전체당첨내역!$B1187:$G1187,7)</f>
        <v>164</v>
      </c>
      <c r="I1187">
        <f>I1186+COUNTIF(전체당첨내역!$B1187:$G1187,8)</f>
        <v>152</v>
      </c>
      <c r="J1187">
        <f>J1186+COUNTIF(전체당첨내역!$B1187:$G1187,9)</f>
        <v>128</v>
      </c>
      <c r="K1187">
        <f>K1186+COUNTIF(전체당첨내역!$B1187:$G1187,10)</f>
        <v>156</v>
      </c>
      <c r="L1187">
        <f>L1186+COUNTIF(전체당첨내역!$B1187:$G1187,11)</f>
        <v>162</v>
      </c>
      <c r="M1187">
        <f>M1186+COUNTIF(전체당첨내역!$B1187:$G1187,12)</f>
        <v>173</v>
      </c>
      <c r="N1187">
        <f>N1186+COUNTIF(전체당첨내역!$B1187:$G1187,13)</f>
        <v>172</v>
      </c>
      <c r="O1187">
        <f>O1186+COUNTIF(전체당첨내역!$B1187:$G1187,14)</f>
        <v>169</v>
      </c>
      <c r="P1187">
        <f>P1186+COUNTIF(전체당첨내역!$B1187:$G1187,15)</f>
        <v>159</v>
      </c>
      <c r="Q1187">
        <f>Q1186+COUNTIF(전체당첨내역!$B1187:$G1187,16)</f>
        <v>160</v>
      </c>
      <c r="R1187">
        <f>R1186+COUNTIF(전체당첨내역!$B1187:$G1187,17)</f>
        <v>166</v>
      </c>
      <c r="S1187">
        <f>S1186+COUNTIF(전체당첨내역!$B1187:$G1187,18)</f>
        <v>171</v>
      </c>
      <c r="T1187">
        <f>T1186+COUNTIF(전체당첨내역!$B1187:$G1187,19)</f>
        <v>161</v>
      </c>
      <c r="U1187">
        <f>U1186+COUNTIF(전체당첨내역!$B1187:$G1187,20)</f>
        <v>164</v>
      </c>
      <c r="V1187">
        <f>V1186+COUNTIF(전체당첨내역!$B1187:$G1187,21)</f>
        <v>163</v>
      </c>
      <c r="W1187">
        <f>W1186+COUNTIF(전체당첨내역!$B1187:$G1187,22)</f>
        <v>139</v>
      </c>
      <c r="X1187">
        <f>X1186+COUNTIF(전체당첨내역!$B1187:$G1187,23)</f>
        <v>142</v>
      </c>
      <c r="Y1187">
        <f>Y1186+COUNTIF(전체당첨내역!$B1187:$G1187,24)</f>
        <v>158</v>
      </c>
      <c r="Z1187">
        <f>Z1186+COUNTIF(전체당첨내역!$B1187:$G1187,25)</f>
        <v>147</v>
      </c>
      <c r="AA1187">
        <f>AA1186+COUNTIF(전체당첨내역!$B1187:$G1187,26)</f>
        <v>158</v>
      </c>
      <c r="AB1187">
        <f>AB1186+COUNTIF(전체당첨내역!$B1187:$G1187,27)</f>
        <v>170</v>
      </c>
      <c r="AC1187">
        <f>AC1186+COUNTIF(전체당첨내역!$B1187:$G1187,28)</f>
        <v>148</v>
      </c>
      <c r="AD1187">
        <f>AD1186+COUNTIF(전체당첨내역!$B1187:$G1187,29)</f>
        <v>148</v>
      </c>
      <c r="AE1187">
        <f>AE1186+COUNTIF(전체당첨내역!$B1187:$G1187,30)</f>
        <v>151</v>
      </c>
      <c r="AF1187">
        <f>AF1186+COUNTIF(전체당첨내역!$B1187:$G1187,31)</f>
        <v>160</v>
      </c>
      <c r="AG1187">
        <f>AG1186+COUNTIF(전체당첨내역!$B1187:$G1187,32)</f>
        <v>139</v>
      </c>
      <c r="AH1187">
        <f>AH1186+COUNTIF(전체당첨내역!$B1187:$G1187,33)</f>
        <v>168</v>
      </c>
      <c r="AI1187">
        <f>AI1186+COUNTIF(전체당첨내역!$B1187:$G1187,34)</f>
        <v>180</v>
      </c>
      <c r="AJ1187">
        <f>AJ1186+COUNTIF(전체당첨내역!$B1187:$G1187,35)</f>
        <v>156</v>
      </c>
      <c r="AK1187">
        <f>AK1186+COUNTIF(전체당첨내역!$B1187:$G1187,36)</f>
        <v>157</v>
      </c>
      <c r="AL1187">
        <f>AL1186+COUNTIF(전체당첨내역!$B1187:$G1187,37)</f>
        <v>166</v>
      </c>
      <c r="AM1187">
        <f>AM1186+COUNTIF(전체당첨내역!$B1187:$G1187,38)</f>
        <v>162</v>
      </c>
      <c r="AN1187">
        <f>AN1186+COUNTIF(전체당첨내역!$B1187:$G1187,39)</f>
        <v>161</v>
      </c>
      <c r="AO1187">
        <f>AO1186+COUNTIF(전체당첨내역!$B1187:$G1187,40)</f>
        <v>167</v>
      </c>
      <c r="AP1187">
        <f>AP1186+COUNTIF(전체당첨내역!$B1187:$G1187,41)</f>
        <v>143</v>
      </c>
      <c r="AQ1187">
        <f>AQ1186+COUNTIF(전체당첨내역!$B1187:$G1187,42)</f>
        <v>151</v>
      </c>
      <c r="AR1187">
        <f>AR1186+COUNTIF(전체당첨내역!$B1187:$G1187,43)</f>
        <v>161</v>
      </c>
      <c r="AS1187">
        <f>AS1186+COUNTIF(전체당첨내역!$B1187:$G1187,44)</f>
        <v>158</v>
      </c>
      <c r="AT1187">
        <f>AT1186+COUNTIF(전체당첨내역!$B1187:$G1187,45)</f>
        <v>168</v>
      </c>
    </row>
    <row r="1188" spans="1:46" ht="16.5" customHeight="1">
      <c r="A1188">
        <v>1187</v>
      </c>
      <c r="B1188">
        <f>B1187+COUNTIF(전체당첨내역!$B1188:$G1188,1)</f>
        <v>161</v>
      </c>
      <c r="C1188">
        <f>C1187+COUNTIF(전체당첨내역!$B1188:$G1188,2)</f>
        <v>150</v>
      </c>
      <c r="D1188">
        <f>D1187+COUNTIF(전체당첨내역!$B1188:$G1188,3)</f>
        <v>164</v>
      </c>
      <c r="E1188">
        <f>E1187+COUNTIF(전체당첨내역!$B1188:$G1188,4)</f>
        <v>155</v>
      </c>
      <c r="F1188">
        <f>F1187+COUNTIF(전체당첨내역!$B1188:$G1188,5)</f>
        <v>149</v>
      </c>
      <c r="G1188">
        <f>G1187+COUNTIF(전체당첨내역!$B1188:$G1188,6)</f>
        <v>160</v>
      </c>
      <c r="H1188">
        <f>H1187+COUNTIF(전체당첨내역!$B1188:$G1188,7)</f>
        <v>164</v>
      </c>
      <c r="I1188">
        <f>I1187+COUNTIF(전체당첨내역!$B1188:$G1188,8)</f>
        <v>152</v>
      </c>
      <c r="J1188">
        <f>J1187+COUNTIF(전체당첨내역!$B1188:$G1188,9)</f>
        <v>128</v>
      </c>
      <c r="K1188">
        <f>K1187+COUNTIF(전체당첨내역!$B1188:$G1188,10)</f>
        <v>156</v>
      </c>
      <c r="L1188">
        <f>L1187+COUNTIF(전체당첨내역!$B1188:$G1188,11)</f>
        <v>162</v>
      </c>
      <c r="M1188">
        <f>M1187+COUNTIF(전체당첨내역!$B1188:$G1188,12)</f>
        <v>173</v>
      </c>
      <c r="N1188">
        <f>N1187+COUNTIF(전체당첨내역!$B1188:$G1188,13)</f>
        <v>173</v>
      </c>
      <c r="O1188">
        <f>O1187+COUNTIF(전체당첨내역!$B1188:$G1188,14)</f>
        <v>169</v>
      </c>
      <c r="P1188">
        <f>P1187+COUNTIF(전체당첨내역!$B1188:$G1188,15)</f>
        <v>159</v>
      </c>
      <c r="Q1188">
        <f>Q1187+COUNTIF(전체당첨내역!$B1188:$G1188,16)</f>
        <v>160</v>
      </c>
      <c r="R1188">
        <f>R1187+COUNTIF(전체당첨내역!$B1188:$G1188,17)</f>
        <v>166</v>
      </c>
      <c r="S1188">
        <f>S1187+COUNTIF(전체당첨내역!$B1188:$G1188,18)</f>
        <v>171</v>
      </c>
      <c r="T1188">
        <f>T1187+COUNTIF(전체당첨내역!$B1188:$G1188,19)</f>
        <v>161</v>
      </c>
      <c r="U1188">
        <f>U1187+COUNTIF(전체당첨내역!$B1188:$G1188,20)</f>
        <v>164</v>
      </c>
      <c r="V1188">
        <f>V1187+COUNTIF(전체당첨내역!$B1188:$G1188,21)</f>
        <v>163</v>
      </c>
      <c r="W1188">
        <f>W1187+COUNTIF(전체당첨내역!$B1188:$G1188,22)</f>
        <v>139</v>
      </c>
      <c r="X1188">
        <f>X1187+COUNTIF(전체당첨내역!$B1188:$G1188,23)</f>
        <v>142</v>
      </c>
      <c r="Y1188">
        <f>Y1187+COUNTIF(전체당첨내역!$B1188:$G1188,24)</f>
        <v>158</v>
      </c>
      <c r="Z1188">
        <f>Z1187+COUNTIF(전체당첨내역!$B1188:$G1188,25)</f>
        <v>147</v>
      </c>
      <c r="AA1188">
        <f>AA1187+COUNTIF(전체당첨내역!$B1188:$G1188,26)</f>
        <v>159</v>
      </c>
      <c r="AB1188">
        <f>AB1187+COUNTIF(전체당첨내역!$B1188:$G1188,27)</f>
        <v>170</v>
      </c>
      <c r="AC1188">
        <f>AC1187+COUNTIF(전체당첨내역!$B1188:$G1188,28)</f>
        <v>148</v>
      </c>
      <c r="AD1188">
        <f>AD1187+COUNTIF(전체당첨내역!$B1188:$G1188,29)</f>
        <v>149</v>
      </c>
      <c r="AE1188">
        <f>AE1187+COUNTIF(전체당첨내역!$B1188:$G1188,30)</f>
        <v>151</v>
      </c>
      <c r="AF1188">
        <f>AF1187+COUNTIF(전체당첨내역!$B1188:$G1188,31)</f>
        <v>160</v>
      </c>
      <c r="AG1188">
        <f>AG1187+COUNTIF(전체당첨내역!$B1188:$G1188,32)</f>
        <v>139</v>
      </c>
      <c r="AH1188">
        <f>AH1187+COUNTIF(전체당첨내역!$B1188:$G1188,33)</f>
        <v>168</v>
      </c>
      <c r="AI1188">
        <f>AI1187+COUNTIF(전체당첨내역!$B1188:$G1188,34)</f>
        <v>180</v>
      </c>
      <c r="AJ1188">
        <f>AJ1187+COUNTIF(전체당첨내역!$B1188:$G1188,35)</f>
        <v>156</v>
      </c>
      <c r="AK1188">
        <f>AK1187+COUNTIF(전체당첨내역!$B1188:$G1188,36)</f>
        <v>157</v>
      </c>
      <c r="AL1188">
        <f>AL1187+COUNTIF(전체당첨내역!$B1188:$G1188,37)</f>
        <v>167</v>
      </c>
      <c r="AM1188">
        <f>AM1187+COUNTIF(전체당첨내역!$B1188:$G1188,38)</f>
        <v>162</v>
      </c>
      <c r="AN1188">
        <f>AN1187+COUNTIF(전체당첨내역!$B1188:$G1188,39)</f>
        <v>161</v>
      </c>
      <c r="AO1188">
        <f>AO1187+COUNTIF(전체당첨내역!$B1188:$G1188,40)</f>
        <v>168</v>
      </c>
      <c r="AP1188">
        <f>AP1187+COUNTIF(전체당첨내역!$B1188:$G1188,41)</f>
        <v>143</v>
      </c>
      <c r="AQ1188">
        <f>AQ1187+COUNTIF(전체당첨내역!$B1188:$G1188,42)</f>
        <v>151</v>
      </c>
      <c r="AR1188">
        <f>AR1187+COUNTIF(전체당첨내역!$B1188:$G1188,43)</f>
        <v>161</v>
      </c>
      <c r="AS1188">
        <f>AS1187+COUNTIF(전체당첨내역!$B1188:$G1188,44)</f>
        <v>158</v>
      </c>
      <c r="AT1188">
        <f>AT1187+COUNTIF(전체당첨내역!$B1188:$G1188,45)</f>
        <v>168</v>
      </c>
    </row>
    <row r="1189" spans="1:46" ht="16.5" customHeight="1">
      <c r="A1189">
        <v>1188</v>
      </c>
      <c r="B1189">
        <f>B1188+COUNTIF(전체당첨내역!$B1189:$G1189,1)</f>
        <v>161</v>
      </c>
      <c r="C1189">
        <f>C1188+COUNTIF(전체당첨내역!$B1189:$G1189,2)</f>
        <v>150</v>
      </c>
      <c r="D1189">
        <f>D1188+COUNTIF(전체당첨내역!$B1189:$G1189,3)</f>
        <v>165</v>
      </c>
      <c r="E1189">
        <f>E1188+COUNTIF(전체당첨내역!$B1189:$G1189,4)</f>
        <v>156</v>
      </c>
      <c r="F1189">
        <f>F1188+COUNTIF(전체당첨내역!$B1189:$G1189,5)</f>
        <v>149</v>
      </c>
      <c r="G1189">
        <f>G1188+COUNTIF(전체당첨내역!$B1189:$G1189,6)</f>
        <v>160</v>
      </c>
      <c r="H1189">
        <f>H1188+COUNTIF(전체당첨내역!$B1189:$G1189,7)</f>
        <v>164</v>
      </c>
      <c r="I1189">
        <f>I1188+COUNTIF(전체당첨내역!$B1189:$G1189,8)</f>
        <v>152</v>
      </c>
      <c r="J1189">
        <f>J1188+COUNTIF(전체당첨내역!$B1189:$G1189,9)</f>
        <v>128</v>
      </c>
      <c r="K1189">
        <f>K1188+COUNTIF(전체당첨내역!$B1189:$G1189,10)</f>
        <v>156</v>
      </c>
      <c r="L1189">
        <f>L1188+COUNTIF(전체당첨내역!$B1189:$G1189,11)</f>
        <v>162</v>
      </c>
      <c r="M1189">
        <f>M1188+COUNTIF(전체당첨내역!$B1189:$G1189,12)</f>
        <v>174</v>
      </c>
      <c r="N1189">
        <f>N1188+COUNTIF(전체당첨내역!$B1189:$G1189,13)</f>
        <v>173</v>
      </c>
      <c r="O1189">
        <f>O1188+COUNTIF(전체당첨내역!$B1189:$G1189,14)</f>
        <v>169</v>
      </c>
      <c r="P1189">
        <f>P1188+COUNTIF(전체당첨내역!$B1189:$G1189,15)</f>
        <v>159</v>
      </c>
      <c r="Q1189">
        <f>Q1188+COUNTIF(전체당첨내역!$B1189:$G1189,16)</f>
        <v>160</v>
      </c>
      <c r="R1189">
        <f>R1188+COUNTIF(전체당첨내역!$B1189:$G1189,17)</f>
        <v>166</v>
      </c>
      <c r="S1189">
        <f>S1188+COUNTIF(전체당첨내역!$B1189:$G1189,18)</f>
        <v>171</v>
      </c>
      <c r="T1189">
        <f>T1188+COUNTIF(전체당첨내역!$B1189:$G1189,19)</f>
        <v>162</v>
      </c>
      <c r="U1189">
        <f>U1188+COUNTIF(전체당첨내역!$B1189:$G1189,20)</f>
        <v>164</v>
      </c>
      <c r="V1189">
        <f>V1188+COUNTIF(전체당첨내역!$B1189:$G1189,21)</f>
        <v>163</v>
      </c>
      <c r="W1189">
        <f>W1188+COUNTIF(전체당첨내역!$B1189:$G1189,22)</f>
        <v>140</v>
      </c>
      <c r="X1189">
        <f>X1188+COUNTIF(전체당첨내역!$B1189:$G1189,23)</f>
        <v>142</v>
      </c>
      <c r="Y1189">
        <f>Y1188+COUNTIF(전체당첨내역!$B1189:$G1189,24)</f>
        <v>158</v>
      </c>
      <c r="Z1189">
        <f>Z1188+COUNTIF(전체당첨내역!$B1189:$G1189,25)</f>
        <v>147</v>
      </c>
      <c r="AA1189">
        <f>AA1188+COUNTIF(전체당첨내역!$B1189:$G1189,26)</f>
        <v>159</v>
      </c>
      <c r="AB1189">
        <f>AB1188+COUNTIF(전체당첨내역!$B1189:$G1189,27)</f>
        <v>171</v>
      </c>
      <c r="AC1189">
        <f>AC1188+COUNTIF(전체당첨내역!$B1189:$G1189,28)</f>
        <v>148</v>
      </c>
      <c r="AD1189">
        <f>AD1188+COUNTIF(전체당첨내역!$B1189:$G1189,29)</f>
        <v>149</v>
      </c>
      <c r="AE1189">
        <f>AE1188+COUNTIF(전체당첨내역!$B1189:$G1189,30)</f>
        <v>151</v>
      </c>
      <c r="AF1189">
        <f>AF1188+COUNTIF(전체당첨내역!$B1189:$G1189,31)</f>
        <v>160</v>
      </c>
      <c r="AG1189">
        <f>AG1188+COUNTIF(전체당첨내역!$B1189:$G1189,32)</f>
        <v>139</v>
      </c>
      <c r="AH1189">
        <f>AH1188+COUNTIF(전체당첨내역!$B1189:$G1189,33)</f>
        <v>168</v>
      </c>
      <c r="AI1189">
        <f>AI1188+COUNTIF(전체당첨내역!$B1189:$G1189,34)</f>
        <v>180</v>
      </c>
      <c r="AJ1189">
        <f>AJ1188+COUNTIF(전체당첨내역!$B1189:$G1189,35)</f>
        <v>156</v>
      </c>
      <c r="AK1189">
        <f>AK1188+COUNTIF(전체당첨내역!$B1189:$G1189,36)</f>
        <v>157</v>
      </c>
      <c r="AL1189">
        <f>AL1188+COUNTIF(전체당첨내역!$B1189:$G1189,37)</f>
        <v>167</v>
      </c>
      <c r="AM1189">
        <f>AM1188+COUNTIF(전체당첨내역!$B1189:$G1189,38)</f>
        <v>162</v>
      </c>
      <c r="AN1189">
        <f>AN1188+COUNTIF(전체당첨내역!$B1189:$G1189,39)</f>
        <v>161</v>
      </c>
      <c r="AO1189">
        <f>AO1188+COUNTIF(전체당첨내역!$B1189:$G1189,40)</f>
        <v>168</v>
      </c>
      <c r="AP1189">
        <f>AP1188+COUNTIF(전체당첨내역!$B1189:$G1189,41)</f>
        <v>143</v>
      </c>
      <c r="AQ1189">
        <f>AQ1188+COUNTIF(전체당첨내역!$B1189:$G1189,42)</f>
        <v>151</v>
      </c>
      <c r="AR1189">
        <f>AR1188+COUNTIF(전체당첨내역!$B1189:$G1189,43)</f>
        <v>161</v>
      </c>
      <c r="AS1189">
        <f>AS1188+COUNTIF(전체당첨내역!$B1189:$G1189,44)</f>
        <v>158</v>
      </c>
      <c r="AT1189">
        <f>AT1188+COUNTIF(전체당첨내역!$B1189:$G1189,45)</f>
        <v>168</v>
      </c>
    </row>
    <row r="1190" spans="1:46" ht="16.5" customHeight="1">
      <c r="A1190">
        <v>1189</v>
      </c>
      <c r="B1190">
        <f>B1189+COUNTIF(전체당첨내역!$B1190:$G1190,1)</f>
        <v>161</v>
      </c>
      <c r="C1190">
        <f>C1189+COUNTIF(전체당첨내역!$B1190:$G1190,2)</f>
        <v>150</v>
      </c>
      <c r="D1190">
        <f>D1189+COUNTIF(전체당첨내역!$B1190:$G1190,3)</f>
        <v>165</v>
      </c>
      <c r="E1190">
        <f>E1189+COUNTIF(전체당첨내역!$B1190:$G1190,4)</f>
        <v>156</v>
      </c>
      <c r="F1190">
        <f>F1189+COUNTIF(전체당첨내역!$B1190:$G1190,5)</f>
        <v>149</v>
      </c>
      <c r="G1190">
        <f>G1189+COUNTIF(전체당첨내역!$B1190:$G1190,6)</f>
        <v>160</v>
      </c>
      <c r="H1190">
        <f>H1189+COUNTIF(전체당첨내역!$B1190:$G1190,7)</f>
        <v>164</v>
      </c>
      <c r="I1190">
        <f>I1189+COUNTIF(전체당첨내역!$B1190:$G1190,8)</f>
        <v>152</v>
      </c>
      <c r="J1190">
        <f>J1189+COUNTIF(전체당첨내역!$B1190:$G1190,9)</f>
        <v>129</v>
      </c>
      <c r="K1190">
        <f>K1189+COUNTIF(전체당첨내역!$B1190:$G1190,10)</f>
        <v>156</v>
      </c>
      <c r="L1190">
        <f>L1189+COUNTIF(전체당첨내역!$B1190:$G1190,11)</f>
        <v>162</v>
      </c>
      <c r="M1190">
        <f>M1189+COUNTIF(전체당첨내역!$B1190:$G1190,12)</f>
        <v>174</v>
      </c>
      <c r="N1190">
        <f>N1189+COUNTIF(전체당첨내역!$B1190:$G1190,13)</f>
        <v>173</v>
      </c>
      <c r="O1190">
        <f>O1189+COUNTIF(전체당첨내역!$B1190:$G1190,14)</f>
        <v>169</v>
      </c>
      <c r="P1190">
        <f>P1189+COUNTIF(전체당첨내역!$B1190:$G1190,15)</f>
        <v>159</v>
      </c>
      <c r="Q1190">
        <f>Q1189+COUNTIF(전체당첨내역!$B1190:$G1190,16)</f>
        <v>160</v>
      </c>
      <c r="R1190">
        <f>R1189+COUNTIF(전체당첨내역!$B1190:$G1190,17)</f>
        <v>166</v>
      </c>
      <c r="S1190">
        <f>S1189+COUNTIF(전체당첨내역!$B1190:$G1190,18)</f>
        <v>171</v>
      </c>
      <c r="T1190">
        <f>T1189+COUNTIF(전체당첨내역!$B1190:$G1190,19)</f>
        <v>163</v>
      </c>
      <c r="U1190">
        <f>U1189+COUNTIF(전체당첨내역!$B1190:$G1190,20)</f>
        <v>164</v>
      </c>
      <c r="V1190">
        <f>V1189+COUNTIF(전체당첨내역!$B1190:$G1190,21)</f>
        <v>163</v>
      </c>
      <c r="W1190">
        <f>W1189+COUNTIF(전체당첨내역!$B1190:$G1190,22)</f>
        <v>140</v>
      </c>
      <c r="X1190">
        <f>X1189+COUNTIF(전체당첨내역!$B1190:$G1190,23)</f>
        <v>142</v>
      </c>
      <c r="Y1190">
        <f>Y1189+COUNTIF(전체당첨내역!$B1190:$G1190,24)</f>
        <v>158</v>
      </c>
      <c r="Z1190">
        <f>Z1189+COUNTIF(전체당첨내역!$B1190:$G1190,25)</f>
        <v>147</v>
      </c>
      <c r="AA1190">
        <f>AA1189+COUNTIF(전체당첨내역!$B1190:$G1190,26)</f>
        <v>159</v>
      </c>
      <c r="AB1190">
        <f>AB1189+COUNTIF(전체당첨내역!$B1190:$G1190,27)</f>
        <v>171</v>
      </c>
      <c r="AC1190">
        <f>AC1189+COUNTIF(전체당첨내역!$B1190:$G1190,28)</f>
        <v>148</v>
      </c>
      <c r="AD1190">
        <f>AD1189+COUNTIF(전체당첨내역!$B1190:$G1190,29)</f>
        <v>150</v>
      </c>
      <c r="AE1190">
        <f>AE1189+COUNTIF(전체당첨내역!$B1190:$G1190,30)</f>
        <v>151</v>
      </c>
      <c r="AF1190">
        <f>AF1189+COUNTIF(전체당첨내역!$B1190:$G1190,31)</f>
        <v>160</v>
      </c>
      <c r="AG1190">
        <f>AG1189+COUNTIF(전체당첨내역!$B1190:$G1190,32)</f>
        <v>139</v>
      </c>
      <c r="AH1190">
        <f>AH1189+COUNTIF(전체당첨내역!$B1190:$G1190,33)</f>
        <v>168</v>
      </c>
      <c r="AI1190">
        <f>AI1189+COUNTIF(전체당첨내역!$B1190:$G1190,34)</f>
        <v>180</v>
      </c>
      <c r="AJ1190">
        <f>AJ1189+COUNTIF(전체당첨내역!$B1190:$G1190,35)</f>
        <v>157</v>
      </c>
      <c r="AK1190">
        <f>AK1189+COUNTIF(전체당첨내역!$B1190:$G1190,36)</f>
        <v>157</v>
      </c>
      <c r="AL1190">
        <f>AL1189+COUNTIF(전체당첨내역!$B1190:$G1190,37)</f>
        <v>168</v>
      </c>
      <c r="AM1190">
        <f>AM1189+COUNTIF(전체당첨내역!$B1190:$G1190,38)</f>
        <v>163</v>
      </c>
      <c r="AN1190">
        <f>AN1189+COUNTIF(전체당첨내역!$B1190:$G1190,39)</f>
        <v>161</v>
      </c>
      <c r="AO1190">
        <f>AO1189+COUNTIF(전체당첨내역!$B1190:$G1190,40)</f>
        <v>168</v>
      </c>
      <c r="AP1190">
        <f>AP1189+COUNTIF(전체당첨내역!$B1190:$G1190,41)</f>
        <v>143</v>
      </c>
      <c r="AQ1190">
        <f>AQ1189+COUNTIF(전체당첨내역!$B1190:$G1190,42)</f>
        <v>151</v>
      </c>
      <c r="AR1190">
        <f>AR1189+COUNTIF(전체당첨내역!$B1190:$G1190,43)</f>
        <v>161</v>
      </c>
      <c r="AS1190">
        <f>AS1189+COUNTIF(전체당첨내역!$B1190:$G1190,44)</f>
        <v>158</v>
      </c>
      <c r="AT1190">
        <f>AT1189+COUNTIF(전체당첨내역!$B1190:$G1190,45)</f>
        <v>168</v>
      </c>
    </row>
    <row r="1191" spans="1:46" ht="16.5" customHeight="1">
      <c r="A1191">
        <v>1190</v>
      </c>
      <c r="B1191">
        <f>B1190+COUNTIF(전체당첨내역!$B1191:$G1191,1)</f>
        <v>161</v>
      </c>
      <c r="C1191">
        <f>C1190+COUNTIF(전체당첨내역!$B1191:$G1191,2)</f>
        <v>150</v>
      </c>
      <c r="D1191">
        <f>D1190+COUNTIF(전체당첨내역!$B1191:$G1191,3)</f>
        <v>165</v>
      </c>
      <c r="E1191">
        <f>E1190+COUNTIF(전체당첨내역!$B1191:$G1191,4)</f>
        <v>156</v>
      </c>
      <c r="F1191">
        <f>F1190+COUNTIF(전체당첨내역!$B1191:$G1191,5)</f>
        <v>149</v>
      </c>
      <c r="G1191">
        <f>G1190+COUNTIF(전체당첨내역!$B1191:$G1191,6)</f>
        <v>160</v>
      </c>
      <c r="H1191">
        <f>H1190+COUNTIF(전체당첨내역!$B1191:$G1191,7)</f>
        <v>165</v>
      </c>
      <c r="I1191">
        <f>I1190+COUNTIF(전체당첨내역!$B1191:$G1191,8)</f>
        <v>152</v>
      </c>
      <c r="J1191">
        <f>J1190+COUNTIF(전체당첨내역!$B1191:$G1191,9)</f>
        <v>130</v>
      </c>
      <c r="K1191">
        <f>K1190+COUNTIF(전체당첨내역!$B1191:$G1191,10)</f>
        <v>156</v>
      </c>
      <c r="L1191">
        <f>L1190+COUNTIF(전체당첨내역!$B1191:$G1191,11)</f>
        <v>162</v>
      </c>
      <c r="M1191">
        <f>M1190+COUNTIF(전체당첨내역!$B1191:$G1191,12)</f>
        <v>174</v>
      </c>
      <c r="N1191">
        <f>N1190+COUNTIF(전체당첨내역!$B1191:$G1191,13)</f>
        <v>173</v>
      </c>
      <c r="O1191">
        <f>O1190+COUNTIF(전체당첨내역!$B1191:$G1191,14)</f>
        <v>169</v>
      </c>
      <c r="P1191">
        <f>P1190+COUNTIF(전체당첨내역!$B1191:$G1191,15)</f>
        <v>159</v>
      </c>
      <c r="Q1191">
        <f>Q1190+COUNTIF(전체당첨내역!$B1191:$G1191,16)</f>
        <v>160</v>
      </c>
      <c r="R1191">
        <f>R1190+COUNTIF(전체당첨내역!$B1191:$G1191,17)</f>
        <v>166</v>
      </c>
      <c r="S1191">
        <f>S1190+COUNTIF(전체당첨내역!$B1191:$G1191,18)</f>
        <v>171</v>
      </c>
      <c r="T1191">
        <f>T1190+COUNTIF(전체당첨내역!$B1191:$G1191,19)</f>
        <v>164</v>
      </c>
      <c r="U1191">
        <f>U1190+COUNTIF(전체당첨내역!$B1191:$G1191,20)</f>
        <v>164</v>
      </c>
      <c r="V1191">
        <f>V1190+COUNTIF(전체당첨내역!$B1191:$G1191,21)</f>
        <v>163</v>
      </c>
      <c r="W1191">
        <f>W1190+COUNTIF(전체당첨내역!$B1191:$G1191,22)</f>
        <v>140</v>
      </c>
      <c r="X1191">
        <f>X1190+COUNTIF(전체당첨내역!$B1191:$G1191,23)</f>
        <v>143</v>
      </c>
      <c r="Y1191">
        <f>Y1190+COUNTIF(전체당첨내역!$B1191:$G1191,24)</f>
        <v>158</v>
      </c>
      <c r="Z1191">
        <f>Z1190+COUNTIF(전체당첨내역!$B1191:$G1191,25)</f>
        <v>147</v>
      </c>
      <c r="AA1191">
        <f>AA1190+COUNTIF(전체당첨내역!$B1191:$G1191,26)</f>
        <v>160</v>
      </c>
      <c r="AB1191">
        <f>AB1190+COUNTIF(전체당첨내역!$B1191:$G1191,27)</f>
        <v>171</v>
      </c>
      <c r="AC1191">
        <f>AC1190+COUNTIF(전체당첨내역!$B1191:$G1191,28)</f>
        <v>148</v>
      </c>
      <c r="AD1191">
        <f>AD1190+COUNTIF(전체당첨내역!$B1191:$G1191,29)</f>
        <v>150</v>
      </c>
      <c r="AE1191">
        <f>AE1190+COUNTIF(전체당첨내역!$B1191:$G1191,30)</f>
        <v>151</v>
      </c>
      <c r="AF1191">
        <f>AF1190+COUNTIF(전체당첨내역!$B1191:$G1191,31)</f>
        <v>160</v>
      </c>
      <c r="AG1191">
        <f>AG1190+COUNTIF(전체당첨내역!$B1191:$G1191,32)</f>
        <v>139</v>
      </c>
      <c r="AH1191">
        <f>AH1190+COUNTIF(전체당첨내역!$B1191:$G1191,33)</f>
        <v>168</v>
      </c>
      <c r="AI1191">
        <f>AI1190+COUNTIF(전체당첨내역!$B1191:$G1191,34)</f>
        <v>180</v>
      </c>
      <c r="AJ1191">
        <f>AJ1190+COUNTIF(전체당첨내역!$B1191:$G1191,35)</f>
        <v>157</v>
      </c>
      <c r="AK1191">
        <f>AK1190+COUNTIF(전체당첨내역!$B1191:$G1191,36)</f>
        <v>157</v>
      </c>
      <c r="AL1191">
        <f>AL1190+COUNTIF(전체당첨내역!$B1191:$G1191,37)</f>
        <v>168</v>
      </c>
      <c r="AM1191">
        <f>AM1190+COUNTIF(전체당첨내역!$B1191:$G1191,38)</f>
        <v>163</v>
      </c>
      <c r="AN1191">
        <f>AN1190+COUNTIF(전체당첨내역!$B1191:$G1191,39)</f>
        <v>161</v>
      </c>
      <c r="AO1191">
        <f>AO1190+COUNTIF(전체당첨내역!$B1191:$G1191,40)</f>
        <v>168</v>
      </c>
      <c r="AP1191">
        <f>AP1190+COUNTIF(전체당첨내역!$B1191:$G1191,41)</f>
        <v>143</v>
      </c>
      <c r="AQ1191">
        <f>AQ1190+COUNTIF(전체당첨내역!$B1191:$G1191,42)</f>
        <v>151</v>
      </c>
      <c r="AR1191">
        <f>AR1190+COUNTIF(전체당첨내역!$B1191:$G1191,43)</f>
        <v>161</v>
      </c>
      <c r="AS1191">
        <f>AS1190+COUNTIF(전체당첨내역!$B1191:$G1191,44)</f>
        <v>158</v>
      </c>
      <c r="AT1191">
        <f>AT1190+COUNTIF(전체당첨내역!$B1191:$G1191,45)</f>
        <v>169</v>
      </c>
    </row>
    <row r="1192" spans="1:46" ht="16.5" customHeight="1">
      <c r="A1192">
        <v>1191</v>
      </c>
      <c r="B1192">
        <f>B1191+COUNTIF(전체당첨내역!$B1192:$G1192,1)</f>
        <v>162</v>
      </c>
      <c r="C1192">
        <f>C1191+COUNTIF(전체당첨내역!$B1192:$G1192,2)</f>
        <v>150</v>
      </c>
      <c r="D1192">
        <f>D1191+COUNTIF(전체당첨내역!$B1192:$G1192,3)</f>
        <v>165</v>
      </c>
      <c r="E1192">
        <f>E1191+COUNTIF(전체당첨내역!$B1192:$G1192,4)</f>
        <v>157</v>
      </c>
      <c r="F1192">
        <f>F1191+COUNTIF(전체당첨내역!$B1192:$G1192,5)</f>
        <v>149</v>
      </c>
      <c r="G1192">
        <f>G1191+COUNTIF(전체당첨내역!$B1192:$G1192,6)</f>
        <v>160</v>
      </c>
      <c r="H1192">
        <f>H1191+COUNTIF(전체당첨내역!$B1192:$G1192,7)</f>
        <v>165</v>
      </c>
      <c r="I1192">
        <f>I1191+COUNTIF(전체당첨내역!$B1192:$G1192,8)</f>
        <v>152</v>
      </c>
      <c r="J1192">
        <f>J1191+COUNTIF(전체당첨내역!$B1192:$G1192,9)</f>
        <v>130</v>
      </c>
      <c r="K1192">
        <f>K1191+COUNTIF(전체당첨내역!$B1192:$G1192,10)</f>
        <v>156</v>
      </c>
      <c r="L1192">
        <f>L1191+COUNTIF(전체당첨내역!$B1192:$G1192,11)</f>
        <v>163</v>
      </c>
      <c r="M1192">
        <f>M1191+COUNTIF(전체당첨내역!$B1192:$G1192,12)</f>
        <v>175</v>
      </c>
      <c r="N1192">
        <f>N1191+COUNTIF(전체당첨내역!$B1192:$G1192,13)</f>
        <v>173</v>
      </c>
      <c r="O1192">
        <f>O1191+COUNTIF(전체당첨내역!$B1192:$G1192,14)</f>
        <v>169</v>
      </c>
      <c r="P1192">
        <f>P1191+COUNTIF(전체당첨내역!$B1192:$G1192,15)</f>
        <v>159</v>
      </c>
      <c r="Q1192">
        <f>Q1191+COUNTIF(전체당첨내역!$B1192:$G1192,16)</f>
        <v>160</v>
      </c>
      <c r="R1192">
        <f>R1191+COUNTIF(전체당첨내역!$B1192:$G1192,17)</f>
        <v>166</v>
      </c>
      <c r="S1192">
        <f>S1191+COUNTIF(전체당첨내역!$B1192:$G1192,18)</f>
        <v>171</v>
      </c>
      <c r="T1192">
        <f>T1191+COUNTIF(전체당첨내역!$B1192:$G1192,19)</f>
        <v>164</v>
      </c>
      <c r="U1192">
        <f>U1191+COUNTIF(전체당첨내역!$B1192:$G1192,20)</f>
        <v>165</v>
      </c>
      <c r="V1192">
        <f>V1191+COUNTIF(전체당첨내역!$B1192:$G1192,21)</f>
        <v>163</v>
      </c>
      <c r="W1192">
        <f>W1191+COUNTIF(전체당첨내역!$B1192:$G1192,22)</f>
        <v>140</v>
      </c>
      <c r="X1192">
        <f>X1191+COUNTIF(전체당첨내역!$B1192:$G1192,23)</f>
        <v>143</v>
      </c>
      <c r="Y1192">
        <f>Y1191+COUNTIF(전체당첨내역!$B1192:$G1192,24)</f>
        <v>158</v>
      </c>
      <c r="Z1192">
        <f>Z1191+COUNTIF(전체당첨내역!$B1192:$G1192,25)</f>
        <v>147</v>
      </c>
      <c r="AA1192">
        <f>AA1191+COUNTIF(전체당첨내역!$B1192:$G1192,26)</f>
        <v>160</v>
      </c>
      <c r="AB1192">
        <f>AB1191+COUNTIF(전체당첨내역!$B1192:$G1192,27)</f>
        <v>171</v>
      </c>
      <c r="AC1192">
        <f>AC1191+COUNTIF(전체당첨내역!$B1192:$G1192,28)</f>
        <v>148</v>
      </c>
      <c r="AD1192">
        <f>AD1191+COUNTIF(전체당첨내역!$B1192:$G1192,29)</f>
        <v>150</v>
      </c>
      <c r="AE1192">
        <f>AE1191+COUNTIF(전체당첨내역!$B1192:$G1192,30)</f>
        <v>151</v>
      </c>
      <c r="AF1192">
        <f>AF1191+COUNTIF(전체당첨내역!$B1192:$G1192,31)</f>
        <v>160</v>
      </c>
      <c r="AG1192">
        <f>AG1191+COUNTIF(전체당첨내역!$B1192:$G1192,32)</f>
        <v>139</v>
      </c>
      <c r="AH1192">
        <f>AH1191+COUNTIF(전체당첨내역!$B1192:$G1192,33)</f>
        <v>168</v>
      </c>
      <c r="AI1192">
        <f>AI1191+COUNTIF(전체당첨내역!$B1192:$G1192,34)</f>
        <v>180</v>
      </c>
      <c r="AJ1192">
        <f>AJ1191+COUNTIF(전체당첨내역!$B1192:$G1192,35)</f>
        <v>157</v>
      </c>
      <c r="AK1192">
        <f>AK1191+COUNTIF(전체당첨내역!$B1192:$G1192,36)</f>
        <v>157</v>
      </c>
      <c r="AL1192">
        <f>AL1191+COUNTIF(전체당첨내역!$B1192:$G1192,37)</f>
        <v>168</v>
      </c>
      <c r="AM1192">
        <f>AM1191+COUNTIF(전체당첨내역!$B1192:$G1192,38)</f>
        <v>163</v>
      </c>
      <c r="AN1192">
        <f>AN1191+COUNTIF(전체당첨내역!$B1192:$G1192,39)</f>
        <v>161</v>
      </c>
      <c r="AO1192">
        <f>AO1191+COUNTIF(전체당첨내역!$B1192:$G1192,40)</f>
        <v>168</v>
      </c>
      <c r="AP1192">
        <f>AP1191+COUNTIF(전체당첨내역!$B1192:$G1192,41)</f>
        <v>144</v>
      </c>
      <c r="AQ1192">
        <f>AQ1191+COUNTIF(전체당첨내역!$B1192:$G1192,42)</f>
        <v>151</v>
      </c>
      <c r="AR1192">
        <f>AR1191+COUNTIF(전체당첨내역!$B1192:$G1192,43)</f>
        <v>161</v>
      </c>
      <c r="AS1192">
        <f>AS1191+COUNTIF(전체당첨내역!$B1192:$G1192,44)</f>
        <v>158</v>
      </c>
      <c r="AT1192">
        <f>AT1191+COUNTIF(전체당첨내역!$B1192:$G1192,45)</f>
        <v>169</v>
      </c>
    </row>
    <row r="1193" spans="1:46" ht="16.5" customHeight="1">
      <c r="A1193">
        <v>1192</v>
      </c>
      <c r="B1193">
        <f>B1192+COUNTIF(전체당첨내역!$B1193:$G1193,1)</f>
        <v>162</v>
      </c>
      <c r="C1193">
        <f>C1192+COUNTIF(전체당첨내역!$B1193:$G1193,2)</f>
        <v>150</v>
      </c>
      <c r="D1193">
        <f>D1192+COUNTIF(전체당첨내역!$B1193:$G1193,3)</f>
        <v>165</v>
      </c>
      <c r="E1193">
        <f>E1192+COUNTIF(전체당첨내역!$B1193:$G1193,4)</f>
        <v>157</v>
      </c>
      <c r="F1193">
        <f>F1192+COUNTIF(전체당첨내역!$B1193:$G1193,5)</f>
        <v>149</v>
      </c>
      <c r="G1193">
        <f>G1192+COUNTIF(전체당첨내역!$B1193:$G1193,6)</f>
        <v>160</v>
      </c>
      <c r="H1193">
        <f>H1192+COUNTIF(전체당첨내역!$B1193:$G1193,7)</f>
        <v>165</v>
      </c>
      <c r="I1193">
        <f>I1192+COUNTIF(전체당첨내역!$B1193:$G1193,8)</f>
        <v>152</v>
      </c>
      <c r="J1193">
        <f>J1192+COUNTIF(전체당첨내역!$B1193:$G1193,9)</f>
        <v>130</v>
      </c>
      <c r="K1193">
        <f>K1192+COUNTIF(전체당첨내역!$B1193:$G1193,10)</f>
        <v>157</v>
      </c>
      <c r="L1193">
        <f>L1192+COUNTIF(전체당첨내역!$B1193:$G1193,11)</f>
        <v>163</v>
      </c>
      <c r="M1193">
        <f>M1192+COUNTIF(전체당첨내역!$B1193:$G1193,12)</f>
        <v>175</v>
      </c>
      <c r="N1193">
        <f>N1192+COUNTIF(전체당첨내역!$B1193:$G1193,13)</f>
        <v>173</v>
      </c>
      <c r="O1193">
        <f>O1192+COUNTIF(전체당첨내역!$B1193:$G1193,14)</f>
        <v>169</v>
      </c>
      <c r="P1193">
        <f>P1192+COUNTIF(전체당첨내역!$B1193:$G1193,15)</f>
        <v>159</v>
      </c>
      <c r="Q1193">
        <f>Q1192+COUNTIF(전체당첨내역!$B1193:$G1193,16)</f>
        <v>161</v>
      </c>
      <c r="R1193">
        <f>R1192+COUNTIF(전체당첨내역!$B1193:$G1193,17)</f>
        <v>166</v>
      </c>
      <c r="S1193">
        <f>S1192+COUNTIF(전체당첨내역!$B1193:$G1193,18)</f>
        <v>171</v>
      </c>
      <c r="T1193">
        <f>T1192+COUNTIF(전체당첨내역!$B1193:$G1193,19)</f>
        <v>164</v>
      </c>
      <c r="U1193">
        <f>U1192+COUNTIF(전체당첨내역!$B1193:$G1193,20)</f>
        <v>165</v>
      </c>
      <c r="V1193">
        <f>V1192+COUNTIF(전체당첨내역!$B1193:$G1193,21)</f>
        <v>163</v>
      </c>
      <c r="W1193">
        <f>W1192+COUNTIF(전체당첨내역!$B1193:$G1193,22)</f>
        <v>140</v>
      </c>
      <c r="X1193">
        <f>X1192+COUNTIF(전체당첨내역!$B1193:$G1193,23)</f>
        <v>144</v>
      </c>
      <c r="Y1193">
        <f>Y1192+COUNTIF(전체당첨내역!$B1193:$G1193,24)</f>
        <v>158</v>
      </c>
      <c r="Z1193">
        <f>Z1192+COUNTIF(전체당첨내역!$B1193:$G1193,25)</f>
        <v>147</v>
      </c>
      <c r="AA1193">
        <f>AA1192+COUNTIF(전체당첨내역!$B1193:$G1193,26)</f>
        <v>160</v>
      </c>
      <c r="AB1193">
        <f>AB1192+COUNTIF(전체당첨내역!$B1193:$G1193,27)</f>
        <v>171</v>
      </c>
      <c r="AC1193">
        <f>AC1192+COUNTIF(전체당첨내역!$B1193:$G1193,28)</f>
        <v>148</v>
      </c>
      <c r="AD1193">
        <f>AD1192+COUNTIF(전체당첨내역!$B1193:$G1193,29)</f>
        <v>150</v>
      </c>
      <c r="AE1193">
        <f>AE1192+COUNTIF(전체당첨내역!$B1193:$G1193,30)</f>
        <v>151</v>
      </c>
      <c r="AF1193">
        <f>AF1192+COUNTIF(전체당첨내역!$B1193:$G1193,31)</f>
        <v>160</v>
      </c>
      <c r="AG1193">
        <f>AG1192+COUNTIF(전체당첨내역!$B1193:$G1193,32)</f>
        <v>139</v>
      </c>
      <c r="AH1193">
        <f>AH1192+COUNTIF(전체당첨내역!$B1193:$G1193,33)</f>
        <v>168</v>
      </c>
      <c r="AI1193">
        <f>AI1192+COUNTIF(전체당첨내역!$B1193:$G1193,34)</f>
        <v>180</v>
      </c>
      <c r="AJ1193">
        <f>AJ1192+COUNTIF(전체당첨내역!$B1193:$G1193,35)</f>
        <v>157</v>
      </c>
      <c r="AK1193">
        <f>AK1192+COUNTIF(전체당첨내역!$B1193:$G1193,36)</f>
        <v>158</v>
      </c>
      <c r="AL1193">
        <f>AL1192+COUNTIF(전체당첨내역!$B1193:$G1193,37)</f>
        <v>168</v>
      </c>
      <c r="AM1193">
        <f>AM1192+COUNTIF(전체당첨내역!$B1193:$G1193,38)</f>
        <v>163</v>
      </c>
      <c r="AN1193">
        <f>AN1192+COUNTIF(전체당첨내역!$B1193:$G1193,39)</f>
        <v>162</v>
      </c>
      <c r="AO1193">
        <f>AO1192+COUNTIF(전체당첨내역!$B1193:$G1193,40)</f>
        <v>169</v>
      </c>
      <c r="AP1193">
        <f>AP1192+COUNTIF(전체당첨내역!$B1193:$G1193,41)</f>
        <v>144</v>
      </c>
      <c r="AQ1193">
        <f>AQ1192+COUNTIF(전체당첨내역!$B1193:$G1193,42)</f>
        <v>151</v>
      </c>
      <c r="AR1193">
        <f>AR1192+COUNTIF(전체당첨내역!$B1193:$G1193,43)</f>
        <v>161</v>
      </c>
      <c r="AS1193">
        <f>AS1192+COUNTIF(전체당첨내역!$B1193:$G1193,44)</f>
        <v>158</v>
      </c>
      <c r="AT1193">
        <f>AT1192+COUNTIF(전체당첨내역!$B1193:$G1193,45)</f>
        <v>169</v>
      </c>
    </row>
    <row r="1194" spans="1:46" ht="16.5" customHeight="1">
      <c r="A1194">
        <v>1193</v>
      </c>
      <c r="B1194">
        <f>B1193+COUNTIF(전체당첨내역!$B1194:$G1194,1)</f>
        <v>162</v>
      </c>
      <c r="C1194">
        <f>C1193+COUNTIF(전체당첨내역!$B1194:$G1194,2)</f>
        <v>150</v>
      </c>
      <c r="D1194">
        <f>D1193+COUNTIF(전체당첨내역!$B1194:$G1194,3)</f>
        <v>165</v>
      </c>
      <c r="E1194">
        <f>E1193+COUNTIF(전체당첨내역!$B1194:$G1194,4)</f>
        <v>157</v>
      </c>
      <c r="F1194">
        <f>F1193+COUNTIF(전체당첨내역!$B1194:$G1194,5)</f>
        <v>149</v>
      </c>
      <c r="G1194">
        <f>G1193+COUNTIF(전체당첨내역!$B1194:$G1194,6)</f>
        <v>161</v>
      </c>
      <c r="H1194">
        <f>H1193+COUNTIF(전체당첨내역!$B1194:$G1194,7)</f>
        <v>165</v>
      </c>
      <c r="I1194">
        <f>I1193+COUNTIF(전체당첨내역!$B1194:$G1194,8)</f>
        <v>152</v>
      </c>
      <c r="J1194">
        <f>J1193+COUNTIF(전체당첨내역!$B1194:$G1194,9)</f>
        <v>131</v>
      </c>
      <c r="K1194">
        <f>K1193+COUNTIF(전체당첨내역!$B1194:$G1194,10)</f>
        <v>157</v>
      </c>
      <c r="L1194">
        <f>L1193+COUNTIF(전체당첨내역!$B1194:$G1194,11)</f>
        <v>163</v>
      </c>
      <c r="M1194">
        <f>M1193+COUNTIF(전체당첨내역!$B1194:$G1194,12)</f>
        <v>175</v>
      </c>
      <c r="N1194">
        <f>N1193+COUNTIF(전체당첨내역!$B1194:$G1194,13)</f>
        <v>173</v>
      </c>
      <c r="O1194">
        <f>O1193+COUNTIF(전체당첨내역!$B1194:$G1194,14)</f>
        <v>169</v>
      </c>
      <c r="P1194">
        <f>P1193+COUNTIF(전체당첨내역!$B1194:$G1194,15)</f>
        <v>159</v>
      </c>
      <c r="Q1194">
        <f>Q1193+COUNTIF(전체당첨내역!$B1194:$G1194,16)</f>
        <v>162</v>
      </c>
      <c r="R1194">
        <f>R1193+COUNTIF(전체당첨내역!$B1194:$G1194,17)</f>
        <v>166</v>
      </c>
      <c r="S1194">
        <f>S1193+COUNTIF(전체당첨내역!$B1194:$G1194,18)</f>
        <v>171</v>
      </c>
      <c r="T1194">
        <f>T1193+COUNTIF(전체당첨내역!$B1194:$G1194,19)</f>
        <v>165</v>
      </c>
      <c r="U1194">
        <f>U1193+COUNTIF(전체당첨내역!$B1194:$G1194,20)</f>
        <v>165</v>
      </c>
      <c r="V1194">
        <f>V1193+COUNTIF(전체당첨내역!$B1194:$G1194,21)</f>
        <v>163</v>
      </c>
      <c r="W1194">
        <f>W1193+COUNTIF(전체당첨내역!$B1194:$G1194,22)</f>
        <v>140</v>
      </c>
      <c r="X1194">
        <f>X1193+COUNTIF(전체당첨내역!$B1194:$G1194,23)</f>
        <v>144</v>
      </c>
      <c r="Y1194">
        <f>Y1193+COUNTIF(전체당첨내역!$B1194:$G1194,24)</f>
        <v>159</v>
      </c>
      <c r="Z1194">
        <f>Z1193+COUNTIF(전체당첨내역!$B1194:$G1194,25)</f>
        <v>147</v>
      </c>
      <c r="AA1194">
        <f>AA1193+COUNTIF(전체당첨내역!$B1194:$G1194,26)</f>
        <v>160</v>
      </c>
      <c r="AB1194">
        <f>AB1193+COUNTIF(전체당첨내역!$B1194:$G1194,27)</f>
        <v>171</v>
      </c>
      <c r="AC1194">
        <f>AC1193+COUNTIF(전체당첨내역!$B1194:$G1194,28)</f>
        <v>149</v>
      </c>
      <c r="AD1194">
        <f>AD1193+COUNTIF(전체당첨내역!$B1194:$G1194,29)</f>
        <v>150</v>
      </c>
      <c r="AE1194">
        <f>AE1193+COUNTIF(전체당첨내역!$B1194:$G1194,30)</f>
        <v>151</v>
      </c>
      <c r="AF1194">
        <f>AF1193+COUNTIF(전체당첨내역!$B1194:$G1194,31)</f>
        <v>160</v>
      </c>
      <c r="AG1194">
        <f>AG1193+COUNTIF(전체당첨내역!$B1194:$G1194,32)</f>
        <v>139</v>
      </c>
      <c r="AH1194">
        <f>AH1193+COUNTIF(전체당첨내역!$B1194:$G1194,33)</f>
        <v>168</v>
      </c>
      <c r="AI1194">
        <f>AI1193+COUNTIF(전체당첨내역!$B1194:$G1194,34)</f>
        <v>180</v>
      </c>
      <c r="AJ1194">
        <f>AJ1193+COUNTIF(전체당첨내역!$B1194:$G1194,35)</f>
        <v>157</v>
      </c>
      <c r="AK1194">
        <f>AK1193+COUNTIF(전체당첨내역!$B1194:$G1194,36)</f>
        <v>158</v>
      </c>
      <c r="AL1194">
        <f>AL1193+COUNTIF(전체당첨내역!$B1194:$G1194,37)</f>
        <v>168</v>
      </c>
      <c r="AM1194">
        <f>AM1193+COUNTIF(전체당첨내역!$B1194:$G1194,38)</f>
        <v>163</v>
      </c>
      <c r="AN1194">
        <f>AN1193+COUNTIF(전체당첨내역!$B1194:$G1194,39)</f>
        <v>162</v>
      </c>
      <c r="AO1194">
        <f>AO1193+COUNTIF(전체당첨내역!$B1194:$G1194,40)</f>
        <v>169</v>
      </c>
      <c r="AP1194">
        <f>AP1193+COUNTIF(전체당첨내역!$B1194:$G1194,41)</f>
        <v>144</v>
      </c>
      <c r="AQ1194">
        <f>AQ1193+COUNTIF(전체당첨내역!$B1194:$G1194,42)</f>
        <v>151</v>
      </c>
      <c r="AR1194">
        <f>AR1193+COUNTIF(전체당첨내역!$B1194:$G1194,43)</f>
        <v>161</v>
      </c>
      <c r="AS1194">
        <f>AS1193+COUNTIF(전체당첨내역!$B1194:$G1194,44)</f>
        <v>158</v>
      </c>
      <c r="AT1194">
        <f>AT1193+COUNTIF(전체당첨내역!$B1194:$G1194,45)</f>
        <v>169</v>
      </c>
    </row>
    <row r="1195" spans="1:46" ht="16.5" customHeight="1">
      <c r="A1195">
        <v>1194</v>
      </c>
      <c r="B1195">
        <f>B1194+COUNTIF(전체당첨내역!$B1195:$G1195,1)</f>
        <v>162</v>
      </c>
      <c r="C1195">
        <f>C1194+COUNTIF(전체당첨내역!$B1195:$G1195,2)</f>
        <v>150</v>
      </c>
      <c r="D1195">
        <f>D1194+COUNTIF(전체당첨내역!$B1195:$G1195,3)</f>
        <v>166</v>
      </c>
      <c r="E1195">
        <f>E1194+COUNTIF(전체당첨내역!$B1195:$G1195,4)</f>
        <v>157</v>
      </c>
      <c r="F1195">
        <f>F1194+COUNTIF(전체당첨내역!$B1195:$G1195,5)</f>
        <v>149</v>
      </c>
      <c r="G1195">
        <f>G1194+COUNTIF(전체당첨내역!$B1195:$G1195,6)</f>
        <v>161</v>
      </c>
      <c r="H1195">
        <f>H1194+COUNTIF(전체당첨내역!$B1195:$G1195,7)</f>
        <v>165</v>
      </c>
      <c r="I1195">
        <f>I1194+COUNTIF(전체당첨내역!$B1195:$G1195,8)</f>
        <v>152</v>
      </c>
      <c r="J1195">
        <f>J1194+COUNTIF(전체당첨내역!$B1195:$G1195,9)</f>
        <v>131</v>
      </c>
      <c r="K1195">
        <f>K1194+COUNTIF(전체당첨내역!$B1195:$G1195,10)</f>
        <v>157</v>
      </c>
      <c r="L1195">
        <f>L1194+COUNTIF(전체당첨내역!$B1195:$G1195,11)</f>
        <v>163</v>
      </c>
      <c r="M1195">
        <f>M1194+COUNTIF(전체당첨내역!$B1195:$G1195,12)</f>
        <v>175</v>
      </c>
      <c r="N1195">
        <f>N1194+COUNTIF(전체당첨내역!$B1195:$G1195,13)</f>
        <v>174</v>
      </c>
      <c r="O1195">
        <f>O1194+COUNTIF(전체당첨내역!$B1195:$G1195,14)</f>
        <v>169</v>
      </c>
      <c r="P1195">
        <f>P1194+COUNTIF(전체당첨내역!$B1195:$G1195,15)</f>
        <v>160</v>
      </c>
      <c r="Q1195">
        <f>Q1194+COUNTIF(전체당첨내역!$B1195:$G1195,16)</f>
        <v>162</v>
      </c>
      <c r="R1195">
        <f>R1194+COUNTIF(전체당첨내역!$B1195:$G1195,17)</f>
        <v>166</v>
      </c>
      <c r="S1195">
        <f>S1194+COUNTIF(전체당첨내역!$B1195:$G1195,18)</f>
        <v>171</v>
      </c>
      <c r="T1195">
        <f>T1194+COUNTIF(전체당첨내역!$B1195:$G1195,19)</f>
        <v>165</v>
      </c>
      <c r="U1195">
        <f>U1194+COUNTIF(전체당첨내역!$B1195:$G1195,20)</f>
        <v>165</v>
      </c>
      <c r="V1195">
        <f>V1194+COUNTIF(전체당첨내역!$B1195:$G1195,21)</f>
        <v>163</v>
      </c>
      <c r="W1195">
        <f>W1194+COUNTIF(전체당첨내역!$B1195:$G1195,22)</f>
        <v>140</v>
      </c>
      <c r="X1195">
        <f>X1194+COUNTIF(전체당첨내역!$B1195:$G1195,23)</f>
        <v>144</v>
      </c>
      <c r="Y1195">
        <f>Y1194+COUNTIF(전체당첨내역!$B1195:$G1195,24)</f>
        <v>160</v>
      </c>
      <c r="Z1195">
        <f>Z1194+COUNTIF(전체당첨내역!$B1195:$G1195,25)</f>
        <v>147</v>
      </c>
      <c r="AA1195">
        <f>AA1194+COUNTIF(전체당첨내역!$B1195:$G1195,26)</f>
        <v>160</v>
      </c>
      <c r="AB1195">
        <f>AB1194+COUNTIF(전체당첨내역!$B1195:$G1195,27)</f>
        <v>171</v>
      </c>
      <c r="AC1195">
        <f>AC1194+COUNTIF(전체당첨내역!$B1195:$G1195,28)</f>
        <v>149</v>
      </c>
      <c r="AD1195">
        <f>AD1194+COUNTIF(전체당첨내역!$B1195:$G1195,29)</f>
        <v>150</v>
      </c>
      <c r="AE1195">
        <f>AE1194+COUNTIF(전체당첨내역!$B1195:$G1195,30)</f>
        <v>151</v>
      </c>
      <c r="AF1195">
        <f>AF1194+COUNTIF(전체당첨내역!$B1195:$G1195,31)</f>
        <v>160</v>
      </c>
      <c r="AG1195">
        <f>AG1194+COUNTIF(전체당첨내역!$B1195:$G1195,32)</f>
        <v>139</v>
      </c>
      <c r="AH1195">
        <f>AH1194+COUNTIF(전체당첨내역!$B1195:$G1195,33)</f>
        <v>169</v>
      </c>
      <c r="AI1195">
        <f>AI1194+COUNTIF(전체당첨내역!$B1195:$G1195,34)</f>
        <v>180</v>
      </c>
      <c r="AJ1195">
        <f>AJ1194+COUNTIF(전체당첨내역!$B1195:$G1195,35)</f>
        <v>157</v>
      </c>
      <c r="AK1195">
        <f>AK1194+COUNTIF(전체당첨내역!$B1195:$G1195,36)</f>
        <v>158</v>
      </c>
      <c r="AL1195">
        <f>AL1194+COUNTIF(전체당첨내역!$B1195:$G1195,37)</f>
        <v>169</v>
      </c>
      <c r="AM1195">
        <f>AM1194+COUNTIF(전체당첨내역!$B1195:$G1195,38)</f>
        <v>163</v>
      </c>
      <c r="AN1195">
        <f>AN1194+COUNTIF(전체당첨내역!$B1195:$G1195,39)</f>
        <v>162</v>
      </c>
      <c r="AO1195">
        <f>AO1194+COUNTIF(전체당첨내역!$B1195:$G1195,40)</f>
        <v>169</v>
      </c>
      <c r="AP1195">
        <f>AP1194+COUNTIF(전체당첨내역!$B1195:$G1195,41)</f>
        <v>144</v>
      </c>
      <c r="AQ1195">
        <f>AQ1194+COUNTIF(전체당첨내역!$B1195:$G1195,42)</f>
        <v>151</v>
      </c>
      <c r="AR1195">
        <f>AR1194+COUNTIF(전체당첨내역!$B1195:$G1195,43)</f>
        <v>161</v>
      </c>
      <c r="AS1195">
        <f>AS1194+COUNTIF(전체당첨내역!$B1195:$G1195,44)</f>
        <v>158</v>
      </c>
      <c r="AT1195">
        <f>AT1194+COUNTIF(전체당첨내역!$B1195:$G1195,45)</f>
        <v>169</v>
      </c>
    </row>
    <row r="1196" spans="1:46" ht="16.5" customHeight="1">
      <c r="A1196">
        <v>1195</v>
      </c>
      <c r="B1196">
        <f>B1195+COUNTIF(전체당첨내역!$B1196:$G1196,1)</f>
        <v>162</v>
      </c>
      <c r="C1196">
        <f>C1195+COUNTIF(전체당첨내역!$B1196:$G1196,2)</f>
        <v>150</v>
      </c>
      <c r="D1196">
        <f>D1195+COUNTIF(전체당첨내역!$B1196:$G1196,3)</f>
        <v>167</v>
      </c>
      <c r="E1196">
        <f>E1195+COUNTIF(전체당첨내역!$B1196:$G1196,4)</f>
        <v>157</v>
      </c>
      <c r="F1196">
        <f>F1195+COUNTIF(전체당첨내역!$B1196:$G1196,5)</f>
        <v>149</v>
      </c>
      <c r="G1196">
        <f>G1195+COUNTIF(전체당첨내역!$B1196:$G1196,6)</f>
        <v>161</v>
      </c>
      <c r="H1196">
        <f>H1195+COUNTIF(전체당첨내역!$B1196:$G1196,7)</f>
        <v>165</v>
      </c>
      <c r="I1196">
        <f>I1195+COUNTIF(전체당첨내역!$B1196:$G1196,8)</f>
        <v>152</v>
      </c>
      <c r="J1196">
        <f>J1195+COUNTIF(전체당첨내역!$B1196:$G1196,9)</f>
        <v>131</v>
      </c>
      <c r="K1196">
        <f>K1195+COUNTIF(전체당첨내역!$B1196:$G1196,10)</f>
        <v>157</v>
      </c>
      <c r="L1196">
        <f>L1195+COUNTIF(전체당첨내역!$B1196:$G1196,11)</f>
        <v>163</v>
      </c>
      <c r="M1196">
        <f>M1195+COUNTIF(전체당첨내역!$B1196:$G1196,12)</f>
        <v>175</v>
      </c>
      <c r="N1196">
        <f>N1195+COUNTIF(전체당첨내역!$B1196:$G1196,13)</f>
        <v>174</v>
      </c>
      <c r="O1196">
        <f>O1195+COUNTIF(전체당첨내역!$B1196:$G1196,14)</f>
        <v>169</v>
      </c>
      <c r="P1196">
        <f>P1195+COUNTIF(전체당첨내역!$B1196:$G1196,15)</f>
        <v>161</v>
      </c>
      <c r="Q1196">
        <f>Q1195+COUNTIF(전체당첨내역!$B1196:$G1196,16)</f>
        <v>162</v>
      </c>
      <c r="R1196">
        <f>R1195+COUNTIF(전체당첨내역!$B1196:$G1196,17)</f>
        <v>166</v>
      </c>
      <c r="S1196">
        <f>S1195+COUNTIF(전체당첨내역!$B1196:$G1196,18)</f>
        <v>171</v>
      </c>
      <c r="T1196">
        <f>T1195+COUNTIF(전체당첨내역!$B1196:$G1196,19)</f>
        <v>165</v>
      </c>
      <c r="U1196">
        <f>U1195+COUNTIF(전체당첨내역!$B1196:$G1196,20)</f>
        <v>165</v>
      </c>
      <c r="V1196">
        <f>V1195+COUNTIF(전체당첨내역!$B1196:$G1196,21)</f>
        <v>163</v>
      </c>
      <c r="W1196">
        <f>W1195+COUNTIF(전체당첨내역!$B1196:$G1196,22)</f>
        <v>140</v>
      </c>
      <c r="X1196">
        <f>X1195+COUNTIF(전체당첨내역!$B1196:$G1196,23)</f>
        <v>144</v>
      </c>
      <c r="Y1196">
        <f>Y1195+COUNTIF(전체당첨내역!$B1196:$G1196,24)</f>
        <v>160</v>
      </c>
      <c r="Z1196">
        <f>Z1195+COUNTIF(전체당첨내역!$B1196:$G1196,25)</f>
        <v>147</v>
      </c>
      <c r="AA1196">
        <f>AA1195+COUNTIF(전체당첨내역!$B1196:$G1196,26)</f>
        <v>160</v>
      </c>
      <c r="AB1196">
        <f>AB1195+COUNTIF(전체당첨내역!$B1196:$G1196,27)</f>
        <v>172</v>
      </c>
      <c r="AC1196">
        <f>AC1195+COUNTIF(전체당첨내역!$B1196:$G1196,28)</f>
        <v>149</v>
      </c>
      <c r="AD1196">
        <f>AD1195+COUNTIF(전체당첨내역!$B1196:$G1196,29)</f>
        <v>150</v>
      </c>
      <c r="AE1196">
        <f>AE1195+COUNTIF(전체당첨내역!$B1196:$G1196,30)</f>
        <v>151</v>
      </c>
      <c r="AF1196">
        <f>AF1195+COUNTIF(전체당첨내역!$B1196:$G1196,31)</f>
        <v>160</v>
      </c>
      <c r="AG1196">
        <f>AG1195+COUNTIF(전체당첨내역!$B1196:$G1196,32)</f>
        <v>139</v>
      </c>
      <c r="AH1196">
        <f>AH1195+COUNTIF(전체당첨내역!$B1196:$G1196,33)</f>
        <v>170</v>
      </c>
      <c r="AI1196">
        <f>AI1195+COUNTIF(전체당첨내역!$B1196:$G1196,34)</f>
        <v>181</v>
      </c>
      <c r="AJ1196">
        <f>AJ1195+COUNTIF(전체당첨내역!$B1196:$G1196,35)</f>
        <v>157</v>
      </c>
      <c r="AK1196">
        <f>AK1195+COUNTIF(전체당첨내역!$B1196:$G1196,36)</f>
        <v>159</v>
      </c>
      <c r="AL1196">
        <f>AL1195+COUNTIF(전체당첨내역!$B1196:$G1196,37)</f>
        <v>169</v>
      </c>
      <c r="AM1196">
        <f>AM1195+COUNTIF(전체당첨내역!$B1196:$G1196,38)</f>
        <v>163</v>
      </c>
      <c r="AN1196">
        <f>AN1195+COUNTIF(전체당첨내역!$B1196:$G1196,39)</f>
        <v>162</v>
      </c>
      <c r="AO1196">
        <f>AO1195+COUNTIF(전체당첨내역!$B1196:$G1196,40)</f>
        <v>169</v>
      </c>
      <c r="AP1196">
        <f>AP1195+COUNTIF(전체당첨내역!$B1196:$G1196,41)</f>
        <v>144</v>
      </c>
      <c r="AQ1196">
        <f>AQ1195+COUNTIF(전체당첨내역!$B1196:$G1196,42)</f>
        <v>151</v>
      </c>
      <c r="AR1196">
        <f>AR1195+COUNTIF(전체당첨내역!$B1196:$G1196,43)</f>
        <v>161</v>
      </c>
      <c r="AS1196">
        <f>AS1195+COUNTIF(전체당첨내역!$B1196:$G1196,44)</f>
        <v>158</v>
      </c>
      <c r="AT1196">
        <f>AT1195+COUNTIF(전체당첨내역!$B1196:$G1196,45)</f>
        <v>169</v>
      </c>
    </row>
    <row r="1197" spans="1:46" ht="16.5" customHeight="1">
      <c r="A1197">
        <v>1196</v>
      </c>
      <c r="B1197">
        <f>B1196+COUNTIF(전체당첨내역!$B1197:$G1197,1)</f>
        <v>162</v>
      </c>
      <c r="C1197">
        <f>C1196+COUNTIF(전체당첨내역!$B1197:$G1197,2)</f>
        <v>150</v>
      </c>
      <c r="D1197">
        <f>D1196+COUNTIF(전체당첨내역!$B1197:$G1197,3)</f>
        <v>167</v>
      </c>
      <c r="E1197">
        <f>E1196+COUNTIF(전체당첨내역!$B1197:$G1197,4)</f>
        <v>157</v>
      </c>
      <c r="F1197">
        <f>F1196+COUNTIF(전체당첨내역!$B1197:$G1197,5)</f>
        <v>149</v>
      </c>
      <c r="G1197">
        <f>G1196+COUNTIF(전체당첨내역!$B1197:$G1197,6)</f>
        <v>161</v>
      </c>
      <c r="H1197">
        <f>H1196+COUNTIF(전체당첨내역!$B1197:$G1197,7)</f>
        <v>165</v>
      </c>
      <c r="I1197">
        <f>I1196+COUNTIF(전체당첨내역!$B1197:$G1197,8)</f>
        <v>153</v>
      </c>
      <c r="J1197">
        <f>J1196+COUNTIF(전체당첨내역!$B1197:$G1197,9)</f>
        <v>131</v>
      </c>
      <c r="K1197">
        <f>K1196+COUNTIF(전체당첨내역!$B1197:$G1197,10)</f>
        <v>157</v>
      </c>
      <c r="L1197">
        <f>L1196+COUNTIF(전체당첨내역!$B1197:$G1197,11)</f>
        <v>163</v>
      </c>
      <c r="M1197">
        <f>M1196+COUNTIF(전체당첨내역!$B1197:$G1197,12)</f>
        <v>176</v>
      </c>
      <c r="N1197">
        <f>N1196+COUNTIF(전체당첨내역!$B1197:$G1197,13)</f>
        <v>174</v>
      </c>
      <c r="O1197">
        <f>O1196+COUNTIF(전체당첨내역!$B1197:$G1197,14)</f>
        <v>169</v>
      </c>
      <c r="P1197">
        <f>P1196+COUNTIF(전체당첨내역!$B1197:$G1197,15)</f>
        <v>162</v>
      </c>
      <c r="Q1197">
        <f>Q1196+COUNTIF(전체당첨내역!$B1197:$G1197,16)</f>
        <v>162</v>
      </c>
      <c r="R1197">
        <f>R1196+COUNTIF(전체당첨내역!$B1197:$G1197,17)</f>
        <v>166</v>
      </c>
      <c r="S1197">
        <f>S1196+COUNTIF(전체당첨내역!$B1197:$G1197,18)</f>
        <v>171</v>
      </c>
      <c r="T1197">
        <f>T1196+COUNTIF(전체당첨내역!$B1197:$G1197,19)</f>
        <v>165</v>
      </c>
      <c r="U1197">
        <f>U1196+COUNTIF(전체당첨내역!$B1197:$G1197,20)</f>
        <v>165</v>
      </c>
      <c r="V1197">
        <f>V1196+COUNTIF(전체당첨내역!$B1197:$G1197,21)</f>
        <v>163</v>
      </c>
      <c r="W1197">
        <f>W1196+COUNTIF(전체당첨내역!$B1197:$G1197,22)</f>
        <v>140</v>
      </c>
      <c r="X1197">
        <f>X1196+COUNTIF(전체당첨내역!$B1197:$G1197,23)</f>
        <v>144</v>
      </c>
      <c r="Y1197">
        <f>Y1196+COUNTIF(전체당첨내역!$B1197:$G1197,24)</f>
        <v>160</v>
      </c>
      <c r="Z1197">
        <f>Z1196+COUNTIF(전체당첨내역!$B1197:$G1197,25)</f>
        <v>147</v>
      </c>
      <c r="AA1197">
        <f>AA1196+COUNTIF(전체당첨내역!$B1197:$G1197,26)</f>
        <v>160</v>
      </c>
      <c r="AB1197">
        <f>AB1196+COUNTIF(전체당첨내역!$B1197:$G1197,27)</f>
        <v>172</v>
      </c>
      <c r="AC1197">
        <f>AC1196+COUNTIF(전체당첨내역!$B1197:$G1197,28)</f>
        <v>149</v>
      </c>
      <c r="AD1197">
        <f>AD1196+COUNTIF(전체당첨내역!$B1197:$G1197,29)</f>
        <v>151</v>
      </c>
      <c r="AE1197">
        <f>AE1196+COUNTIF(전체당첨내역!$B1197:$G1197,30)</f>
        <v>151</v>
      </c>
      <c r="AF1197">
        <f>AF1196+COUNTIF(전체당첨내역!$B1197:$G1197,31)</f>
        <v>160</v>
      </c>
      <c r="AG1197">
        <f>AG1196+COUNTIF(전체당첨내역!$B1197:$G1197,32)</f>
        <v>139</v>
      </c>
      <c r="AH1197">
        <f>AH1196+COUNTIF(전체당첨내역!$B1197:$G1197,33)</f>
        <v>170</v>
      </c>
      <c r="AI1197">
        <f>AI1196+COUNTIF(전체당첨내역!$B1197:$G1197,34)</f>
        <v>181</v>
      </c>
      <c r="AJ1197">
        <f>AJ1196+COUNTIF(전체당첨내역!$B1197:$G1197,35)</f>
        <v>157</v>
      </c>
      <c r="AK1197">
        <f>AK1196+COUNTIF(전체당첨내역!$B1197:$G1197,36)</f>
        <v>159</v>
      </c>
      <c r="AL1197">
        <f>AL1196+COUNTIF(전체당첨내역!$B1197:$G1197,37)</f>
        <v>169</v>
      </c>
      <c r="AM1197">
        <f>AM1196+COUNTIF(전체당첨내역!$B1197:$G1197,38)</f>
        <v>163</v>
      </c>
      <c r="AN1197">
        <f>AN1196+COUNTIF(전체당첨내역!$B1197:$G1197,39)</f>
        <v>162</v>
      </c>
      <c r="AO1197">
        <f>AO1196+COUNTIF(전체당첨내역!$B1197:$G1197,40)</f>
        <v>170</v>
      </c>
      <c r="AP1197">
        <f>AP1196+COUNTIF(전체당첨내역!$B1197:$G1197,41)</f>
        <v>144</v>
      </c>
      <c r="AQ1197">
        <f>AQ1196+COUNTIF(전체당첨내역!$B1197:$G1197,42)</f>
        <v>151</v>
      </c>
      <c r="AR1197">
        <f>AR1196+COUNTIF(전체당첨내역!$B1197:$G1197,43)</f>
        <v>161</v>
      </c>
      <c r="AS1197">
        <f>AS1196+COUNTIF(전체당첨내역!$B1197:$G1197,44)</f>
        <v>158</v>
      </c>
      <c r="AT1197">
        <f>AT1196+COUNTIF(전체당첨내역!$B1197:$G1197,45)</f>
        <v>170</v>
      </c>
    </row>
    <row r="1198" spans="1:46" ht="16.5" customHeight="1">
      <c r="A1198">
        <v>1197</v>
      </c>
      <c r="B1198">
        <f>B1197+COUNTIF(전체당첨내역!$B1198:$G1198,1)</f>
        <v>163</v>
      </c>
      <c r="C1198">
        <f>C1197+COUNTIF(전체당첨내역!$B1198:$G1198,2)</f>
        <v>150</v>
      </c>
      <c r="D1198">
        <f>D1197+COUNTIF(전체당첨내역!$B1198:$G1198,3)</f>
        <v>167</v>
      </c>
      <c r="E1198">
        <f>E1197+COUNTIF(전체당첨내역!$B1198:$G1198,4)</f>
        <v>157</v>
      </c>
      <c r="F1198">
        <f>F1197+COUNTIF(전체당첨내역!$B1198:$G1198,5)</f>
        <v>150</v>
      </c>
      <c r="G1198">
        <f>G1197+COUNTIF(전체당첨내역!$B1198:$G1198,6)</f>
        <v>161</v>
      </c>
      <c r="H1198">
        <f>H1197+COUNTIF(전체당첨내역!$B1198:$G1198,7)</f>
        <v>166</v>
      </c>
      <c r="I1198">
        <f>I1197+COUNTIF(전체당첨내역!$B1198:$G1198,8)</f>
        <v>153</v>
      </c>
      <c r="J1198">
        <f>J1197+COUNTIF(전체당첨내역!$B1198:$G1198,9)</f>
        <v>131</v>
      </c>
      <c r="K1198">
        <f>K1197+COUNTIF(전체당첨내역!$B1198:$G1198,10)</f>
        <v>157</v>
      </c>
      <c r="L1198">
        <f>L1197+COUNTIF(전체당첨내역!$B1198:$G1198,11)</f>
        <v>163</v>
      </c>
      <c r="M1198">
        <f>M1197+COUNTIF(전체당첨내역!$B1198:$G1198,12)</f>
        <v>176</v>
      </c>
      <c r="N1198">
        <f>N1197+COUNTIF(전체당첨내역!$B1198:$G1198,13)</f>
        <v>174</v>
      </c>
      <c r="O1198">
        <f>O1197+COUNTIF(전체당첨내역!$B1198:$G1198,14)</f>
        <v>169</v>
      </c>
      <c r="P1198">
        <f>P1197+COUNTIF(전체당첨내역!$B1198:$G1198,15)</f>
        <v>162</v>
      </c>
      <c r="Q1198">
        <f>Q1197+COUNTIF(전체당첨내역!$B1198:$G1198,16)</f>
        <v>162</v>
      </c>
      <c r="R1198">
        <f>R1197+COUNTIF(전체당첨내역!$B1198:$G1198,17)</f>
        <v>166</v>
      </c>
      <c r="S1198">
        <f>S1197+COUNTIF(전체당첨내역!$B1198:$G1198,18)</f>
        <v>171</v>
      </c>
      <c r="T1198">
        <f>T1197+COUNTIF(전체당첨내역!$B1198:$G1198,19)</f>
        <v>165</v>
      </c>
      <c r="U1198">
        <f>U1197+COUNTIF(전체당첨내역!$B1198:$G1198,20)</f>
        <v>165</v>
      </c>
      <c r="V1198">
        <f>V1197+COUNTIF(전체당첨내역!$B1198:$G1198,21)</f>
        <v>163</v>
      </c>
      <c r="W1198">
        <f>W1197+COUNTIF(전체당첨내역!$B1198:$G1198,22)</f>
        <v>140</v>
      </c>
      <c r="X1198">
        <f>X1197+COUNTIF(전체당첨내역!$B1198:$G1198,23)</f>
        <v>144</v>
      </c>
      <c r="Y1198">
        <f>Y1197+COUNTIF(전체당첨내역!$B1198:$G1198,24)</f>
        <v>160</v>
      </c>
      <c r="Z1198">
        <f>Z1197+COUNTIF(전체당첨내역!$B1198:$G1198,25)</f>
        <v>147</v>
      </c>
      <c r="AA1198">
        <f>AA1197+COUNTIF(전체당첨내역!$B1198:$G1198,26)</f>
        <v>161</v>
      </c>
      <c r="AB1198">
        <f>AB1197+COUNTIF(전체당첨내역!$B1198:$G1198,27)</f>
        <v>172</v>
      </c>
      <c r="AC1198">
        <f>AC1197+COUNTIF(전체당첨내역!$B1198:$G1198,28)</f>
        <v>150</v>
      </c>
      <c r="AD1198">
        <f>AD1197+COUNTIF(전체당첨내역!$B1198:$G1198,29)</f>
        <v>151</v>
      </c>
      <c r="AE1198">
        <f>AE1197+COUNTIF(전체당첨내역!$B1198:$G1198,30)</f>
        <v>151</v>
      </c>
      <c r="AF1198">
        <f>AF1197+COUNTIF(전체당첨내역!$B1198:$G1198,31)</f>
        <v>160</v>
      </c>
      <c r="AG1198">
        <f>AG1197+COUNTIF(전체당첨내역!$B1198:$G1198,32)</f>
        <v>139</v>
      </c>
      <c r="AH1198">
        <f>AH1197+COUNTIF(전체당첨내역!$B1198:$G1198,33)</f>
        <v>170</v>
      </c>
      <c r="AI1198">
        <f>AI1197+COUNTIF(전체당첨내역!$B1198:$G1198,34)</f>
        <v>181</v>
      </c>
      <c r="AJ1198">
        <f>AJ1197+COUNTIF(전체당첨내역!$B1198:$G1198,35)</f>
        <v>157</v>
      </c>
      <c r="AK1198">
        <f>AK1197+COUNTIF(전체당첨내역!$B1198:$G1198,36)</f>
        <v>159</v>
      </c>
      <c r="AL1198">
        <f>AL1197+COUNTIF(전체당첨내역!$B1198:$G1198,37)</f>
        <v>169</v>
      </c>
      <c r="AM1198">
        <f>AM1197+COUNTIF(전체당첨내역!$B1198:$G1198,38)</f>
        <v>163</v>
      </c>
      <c r="AN1198">
        <f>AN1197+COUNTIF(전체당첨내역!$B1198:$G1198,39)</f>
        <v>162</v>
      </c>
      <c r="AO1198">
        <f>AO1197+COUNTIF(전체당첨내역!$B1198:$G1198,40)</f>
        <v>170</v>
      </c>
      <c r="AP1198">
        <f>AP1197+COUNTIF(전체당첨내역!$B1198:$G1198,41)</f>
        <v>144</v>
      </c>
      <c r="AQ1198">
        <f>AQ1197+COUNTIF(전체당첨내역!$B1198:$G1198,42)</f>
        <v>151</v>
      </c>
      <c r="AR1198">
        <f>AR1197+COUNTIF(전체당첨내역!$B1198:$G1198,43)</f>
        <v>162</v>
      </c>
      <c r="AS1198">
        <f>AS1197+COUNTIF(전체당첨내역!$B1198:$G1198,44)</f>
        <v>158</v>
      </c>
      <c r="AT1198">
        <f>AT1197+COUNTIF(전체당첨내역!$B1198:$G1198,45)</f>
        <v>170</v>
      </c>
    </row>
    <row r="1199" spans="1:46" ht="16.5" customHeight="1">
      <c r="A1199">
        <v>1198</v>
      </c>
      <c r="B1199">
        <f>B1198+COUNTIF(전체당첨내역!$B1199:$G1199,1)</f>
        <v>163</v>
      </c>
      <c r="C1199">
        <f>C1198+COUNTIF(전체당첨내역!$B1199:$G1199,2)</f>
        <v>150</v>
      </c>
      <c r="D1199">
        <f>D1198+COUNTIF(전체당첨내역!$B1199:$G1199,3)</f>
        <v>167</v>
      </c>
      <c r="E1199">
        <f>E1198+COUNTIF(전체당첨내역!$B1199:$G1199,4)</f>
        <v>157</v>
      </c>
      <c r="F1199">
        <f>F1198+COUNTIF(전체당첨내역!$B1199:$G1199,5)</f>
        <v>150</v>
      </c>
      <c r="G1199">
        <f>G1198+COUNTIF(전체당첨내역!$B1199:$G1199,6)</f>
        <v>161</v>
      </c>
      <c r="H1199">
        <f>H1198+COUNTIF(전체당첨내역!$B1199:$G1199,7)</f>
        <v>166</v>
      </c>
      <c r="I1199">
        <f>I1198+COUNTIF(전체당첨내역!$B1199:$G1199,8)</f>
        <v>153</v>
      </c>
      <c r="J1199">
        <f>J1198+COUNTIF(전체당첨내역!$B1199:$G1199,9)</f>
        <v>131</v>
      </c>
      <c r="K1199">
        <f>K1198+COUNTIF(전체당첨내역!$B1199:$G1199,10)</f>
        <v>157</v>
      </c>
      <c r="L1199">
        <f>L1198+COUNTIF(전체당첨내역!$B1199:$G1199,11)</f>
        <v>163</v>
      </c>
      <c r="M1199">
        <f>M1198+COUNTIF(전체당첨내역!$B1199:$G1199,12)</f>
        <v>176</v>
      </c>
      <c r="N1199">
        <f>N1198+COUNTIF(전체당첨내역!$B1199:$G1199,13)</f>
        <v>174</v>
      </c>
      <c r="O1199">
        <f>O1198+COUNTIF(전체당첨내역!$B1199:$G1199,14)</f>
        <v>169</v>
      </c>
      <c r="P1199">
        <f>P1198+COUNTIF(전체당첨내역!$B1199:$G1199,15)</f>
        <v>162</v>
      </c>
      <c r="Q1199">
        <f>Q1198+COUNTIF(전체당첨내역!$B1199:$G1199,16)</f>
        <v>162</v>
      </c>
      <c r="R1199">
        <f>R1198+COUNTIF(전체당첨내역!$B1199:$G1199,17)</f>
        <v>166</v>
      </c>
      <c r="S1199">
        <f>S1198+COUNTIF(전체당첨내역!$B1199:$G1199,18)</f>
        <v>171</v>
      </c>
      <c r="T1199">
        <f>T1198+COUNTIF(전체당첨내역!$B1199:$G1199,19)</f>
        <v>165</v>
      </c>
      <c r="U1199">
        <f>U1198+COUNTIF(전체당첨내역!$B1199:$G1199,20)</f>
        <v>165</v>
      </c>
      <c r="V1199">
        <f>V1198+COUNTIF(전체당첨내역!$B1199:$G1199,21)</f>
        <v>163</v>
      </c>
      <c r="W1199">
        <f>W1198+COUNTIF(전체당첨내역!$B1199:$G1199,22)</f>
        <v>140</v>
      </c>
      <c r="X1199">
        <f>X1198+COUNTIF(전체당첨내역!$B1199:$G1199,23)</f>
        <v>144</v>
      </c>
      <c r="Y1199">
        <f>Y1198+COUNTIF(전체당첨내역!$B1199:$G1199,24)</f>
        <v>160</v>
      </c>
      <c r="Z1199">
        <f>Z1198+COUNTIF(전체당첨내역!$B1199:$G1199,25)</f>
        <v>147</v>
      </c>
      <c r="AA1199">
        <f>AA1198+COUNTIF(전체당첨내역!$B1199:$G1199,26)</f>
        <v>162</v>
      </c>
      <c r="AB1199">
        <f>AB1198+COUNTIF(전체당첨내역!$B1199:$G1199,27)</f>
        <v>172</v>
      </c>
      <c r="AC1199">
        <f>AC1198+COUNTIF(전체당첨내역!$B1199:$G1199,28)</f>
        <v>150</v>
      </c>
      <c r="AD1199">
        <f>AD1198+COUNTIF(전체당첨내역!$B1199:$G1199,29)</f>
        <v>151</v>
      </c>
      <c r="AE1199">
        <f>AE1198+COUNTIF(전체당첨내역!$B1199:$G1199,30)</f>
        <v>152</v>
      </c>
      <c r="AF1199">
        <f>AF1198+COUNTIF(전체당첨내역!$B1199:$G1199,31)</f>
        <v>160</v>
      </c>
      <c r="AG1199">
        <f>AG1198+COUNTIF(전체당첨내역!$B1199:$G1199,32)</f>
        <v>139</v>
      </c>
      <c r="AH1199">
        <f>AH1198+COUNTIF(전체당첨내역!$B1199:$G1199,33)</f>
        <v>171</v>
      </c>
      <c r="AI1199">
        <f>AI1198+COUNTIF(전체당첨내역!$B1199:$G1199,34)</f>
        <v>181</v>
      </c>
      <c r="AJ1199">
        <f>AJ1198+COUNTIF(전체당첨내역!$B1199:$G1199,35)</f>
        <v>157</v>
      </c>
      <c r="AK1199">
        <f>AK1198+COUNTIF(전체당첨내역!$B1199:$G1199,36)</f>
        <v>159</v>
      </c>
      <c r="AL1199">
        <f>AL1198+COUNTIF(전체당첨내역!$B1199:$G1199,37)</f>
        <v>169</v>
      </c>
      <c r="AM1199">
        <f>AM1198+COUNTIF(전체당첨내역!$B1199:$G1199,38)</f>
        <v>164</v>
      </c>
      <c r="AN1199">
        <f>AN1198+COUNTIF(전체당첨내역!$B1199:$G1199,39)</f>
        <v>163</v>
      </c>
      <c r="AO1199">
        <f>AO1198+COUNTIF(전체당첨내역!$B1199:$G1199,40)</f>
        <v>170</v>
      </c>
      <c r="AP1199">
        <f>AP1198+COUNTIF(전체당첨내역!$B1199:$G1199,41)</f>
        <v>145</v>
      </c>
      <c r="AQ1199">
        <f>AQ1198+COUNTIF(전체당첨내역!$B1199:$G1199,42)</f>
        <v>151</v>
      </c>
      <c r="AR1199">
        <f>AR1198+COUNTIF(전체당첨내역!$B1199:$G1199,43)</f>
        <v>162</v>
      </c>
      <c r="AS1199">
        <f>AS1198+COUNTIF(전체당첨내역!$B1199:$G1199,44)</f>
        <v>158</v>
      </c>
      <c r="AT1199">
        <f>AT1198+COUNTIF(전체당첨내역!$B1199:$G1199,45)</f>
        <v>170</v>
      </c>
    </row>
    <row r="1200" spans="1:46" ht="16.5" customHeight="1">
      <c r="A1200">
        <v>1199</v>
      </c>
      <c r="B1200">
        <f>B1199+COUNTIF(전체당첨내역!$B1200:$G1200,1)</f>
        <v>163</v>
      </c>
      <c r="C1200">
        <f>C1199+COUNTIF(전체당첨내역!$B1200:$G1200,2)</f>
        <v>150</v>
      </c>
      <c r="D1200">
        <f>D1199+COUNTIF(전체당첨내역!$B1200:$G1200,3)</f>
        <v>167</v>
      </c>
      <c r="E1200">
        <f>E1199+COUNTIF(전체당첨내역!$B1200:$G1200,4)</f>
        <v>157</v>
      </c>
      <c r="F1200">
        <f>F1199+COUNTIF(전체당첨내역!$B1200:$G1200,5)</f>
        <v>150</v>
      </c>
      <c r="G1200">
        <f>G1199+COUNTIF(전체당첨내역!$B1200:$G1200,6)</f>
        <v>161</v>
      </c>
      <c r="H1200">
        <f>H1199+COUNTIF(전체당첨내역!$B1200:$G1200,7)</f>
        <v>166</v>
      </c>
      <c r="I1200">
        <f>I1199+COUNTIF(전체당첨내역!$B1200:$G1200,8)</f>
        <v>153</v>
      </c>
      <c r="J1200">
        <f>J1199+COUNTIF(전체당첨내역!$B1200:$G1200,9)</f>
        <v>131</v>
      </c>
      <c r="K1200">
        <f>K1199+COUNTIF(전체당첨내역!$B1200:$G1200,10)</f>
        <v>157</v>
      </c>
      <c r="L1200">
        <f>L1199+COUNTIF(전체당첨내역!$B1200:$G1200,11)</f>
        <v>163</v>
      </c>
      <c r="M1200">
        <f>M1199+COUNTIF(전체당첨내역!$B1200:$G1200,12)</f>
        <v>176</v>
      </c>
      <c r="N1200">
        <f>N1199+COUNTIF(전체당첨내역!$B1200:$G1200,13)</f>
        <v>174</v>
      </c>
      <c r="O1200">
        <f>O1199+COUNTIF(전체당첨내역!$B1200:$G1200,14)</f>
        <v>169</v>
      </c>
      <c r="P1200">
        <f>P1199+COUNTIF(전체당첨내역!$B1200:$G1200,15)</f>
        <v>162</v>
      </c>
      <c r="Q1200">
        <f>Q1199+COUNTIF(전체당첨내역!$B1200:$G1200,16)</f>
        <v>163</v>
      </c>
      <c r="R1200">
        <f>R1199+COUNTIF(전체당첨내역!$B1200:$G1200,17)</f>
        <v>166</v>
      </c>
      <c r="S1200">
        <f>S1199+COUNTIF(전체당첨내역!$B1200:$G1200,18)</f>
        <v>171</v>
      </c>
      <c r="T1200">
        <f>T1199+COUNTIF(전체당첨내역!$B1200:$G1200,19)</f>
        <v>165</v>
      </c>
      <c r="U1200">
        <f>U1199+COUNTIF(전체당첨내역!$B1200:$G1200,20)</f>
        <v>165</v>
      </c>
      <c r="V1200">
        <f>V1199+COUNTIF(전체당첨내역!$B1200:$G1200,21)</f>
        <v>163</v>
      </c>
      <c r="W1200">
        <f>W1199+COUNTIF(전체당첨내역!$B1200:$G1200,22)</f>
        <v>140</v>
      </c>
      <c r="X1200">
        <f>X1199+COUNTIF(전체당첨내역!$B1200:$G1200,23)</f>
        <v>144</v>
      </c>
      <c r="Y1200">
        <f>Y1199+COUNTIF(전체당첨내역!$B1200:$G1200,24)</f>
        <v>161</v>
      </c>
      <c r="Z1200">
        <f>Z1199+COUNTIF(전체당첨내역!$B1200:$G1200,25)</f>
        <v>148</v>
      </c>
      <c r="AA1200">
        <f>AA1199+COUNTIF(전체당첨내역!$B1200:$G1200,26)</f>
        <v>162</v>
      </c>
      <c r="AB1200">
        <f>AB1199+COUNTIF(전체당첨내역!$B1200:$G1200,27)</f>
        <v>172</v>
      </c>
      <c r="AC1200">
        <f>AC1199+COUNTIF(전체당첨내역!$B1200:$G1200,28)</f>
        <v>150</v>
      </c>
      <c r="AD1200">
        <f>AD1199+COUNTIF(전체당첨내역!$B1200:$G1200,29)</f>
        <v>151</v>
      </c>
      <c r="AE1200">
        <f>AE1199+COUNTIF(전체당첨내역!$B1200:$G1200,30)</f>
        <v>153</v>
      </c>
      <c r="AF1200">
        <f>AF1199+COUNTIF(전체당첨내역!$B1200:$G1200,31)</f>
        <v>161</v>
      </c>
      <c r="AG1200">
        <f>AG1199+COUNTIF(전체당첨내역!$B1200:$G1200,32)</f>
        <v>140</v>
      </c>
      <c r="AH1200">
        <f>AH1199+COUNTIF(전체당첨내역!$B1200:$G1200,33)</f>
        <v>171</v>
      </c>
      <c r="AI1200">
        <f>AI1199+COUNTIF(전체당첨내역!$B1200:$G1200,34)</f>
        <v>181</v>
      </c>
      <c r="AJ1200">
        <f>AJ1199+COUNTIF(전체당첨내역!$B1200:$G1200,35)</f>
        <v>157</v>
      </c>
      <c r="AK1200">
        <f>AK1199+COUNTIF(전체당첨내역!$B1200:$G1200,36)</f>
        <v>159</v>
      </c>
      <c r="AL1200">
        <f>AL1199+COUNTIF(전체당첨내역!$B1200:$G1200,37)</f>
        <v>169</v>
      </c>
      <c r="AM1200">
        <f>AM1199+COUNTIF(전체당첨내역!$B1200:$G1200,38)</f>
        <v>164</v>
      </c>
      <c r="AN1200">
        <f>AN1199+COUNTIF(전체당첨내역!$B1200:$G1200,39)</f>
        <v>163</v>
      </c>
      <c r="AO1200">
        <f>AO1199+COUNTIF(전체당첨내역!$B1200:$G1200,40)</f>
        <v>170</v>
      </c>
      <c r="AP1200">
        <f>AP1199+COUNTIF(전체당첨내역!$B1200:$G1200,41)</f>
        <v>145</v>
      </c>
      <c r="AQ1200">
        <f>AQ1199+COUNTIF(전체당첨내역!$B1200:$G1200,42)</f>
        <v>151</v>
      </c>
      <c r="AR1200">
        <f>AR1199+COUNTIF(전체당첨내역!$B1200:$G1200,43)</f>
        <v>162</v>
      </c>
      <c r="AS1200">
        <f>AS1199+COUNTIF(전체당첨내역!$B1200:$G1200,44)</f>
        <v>158</v>
      </c>
      <c r="AT1200">
        <f>AT1199+COUNTIF(전체당첨내역!$B1200:$G1200,45)</f>
        <v>170</v>
      </c>
    </row>
    <row r="1201" spans="1:46" ht="16.5" customHeight="1">
      <c r="A1201">
        <v>1200</v>
      </c>
      <c r="B1201">
        <f>B1200+COUNTIF(전체당첨내역!$B1201:$G1201,1)</f>
        <v>164</v>
      </c>
      <c r="C1201">
        <f>C1200+COUNTIF(전체당첨내역!$B1201:$G1201,2)</f>
        <v>151</v>
      </c>
      <c r="D1201">
        <f>D1200+COUNTIF(전체당첨내역!$B1201:$G1201,3)</f>
        <v>167</v>
      </c>
      <c r="E1201">
        <f>E1200+COUNTIF(전체당첨내역!$B1201:$G1201,4)</f>
        <v>158</v>
      </c>
      <c r="F1201">
        <f>F1200+COUNTIF(전체당첨내역!$B1201:$G1201,5)</f>
        <v>150</v>
      </c>
      <c r="G1201">
        <f>G1200+COUNTIF(전체당첨내역!$B1201:$G1201,6)</f>
        <v>161</v>
      </c>
      <c r="H1201">
        <f>H1200+COUNTIF(전체당첨내역!$B1201:$G1201,7)</f>
        <v>166</v>
      </c>
      <c r="I1201">
        <f>I1200+COUNTIF(전체당첨내역!$B1201:$G1201,8)</f>
        <v>153</v>
      </c>
      <c r="J1201">
        <f>J1200+COUNTIF(전체당첨내역!$B1201:$G1201,9)</f>
        <v>131</v>
      </c>
      <c r="K1201">
        <f>K1200+COUNTIF(전체당첨내역!$B1201:$G1201,10)</f>
        <v>157</v>
      </c>
      <c r="L1201">
        <f>L1200+COUNTIF(전체당첨내역!$B1201:$G1201,11)</f>
        <v>163</v>
      </c>
      <c r="M1201">
        <f>M1200+COUNTIF(전체당첨내역!$B1201:$G1201,12)</f>
        <v>176</v>
      </c>
      <c r="N1201">
        <f>N1200+COUNTIF(전체당첨내역!$B1201:$G1201,13)</f>
        <v>174</v>
      </c>
      <c r="O1201">
        <f>O1200+COUNTIF(전체당첨내역!$B1201:$G1201,14)</f>
        <v>169</v>
      </c>
      <c r="P1201">
        <f>P1200+COUNTIF(전체당첨내역!$B1201:$G1201,15)</f>
        <v>162</v>
      </c>
      <c r="Q1201">
        <f>Q1200+COUNTIF(전체당첨내역!$B1201:$G1201,16)</f>
        <v>164</v>
      </c>
      <c r="R1201">
        <f>R1200+COUNTIF(전체당첨내역!$B1201:$G1201,17)</f>
        <v>166</v>
      </c>
      <c r="S1201">
        <f>S1200+COUNTIF(전체당첨내역!$B1201:$G1201,18)</f>
        <v>171</v>
      </c>
      <c r="T1201">
        <f>T1200+COUNTIF(전체당첨내역!$B1201:$G1201,19)</f>
        <v>165</v>
      </c>
      <c r="U1201">
        <f>U1200+COUNTIF(전체당첨내역!$B1201:$G1201,20)</f>
        <v>166</v>
      </c>
      <c r="V1201">
        <f>V1200+COUNTIF(전체당첨내역!$B1201:$G1201,21)</f>
        <v>163</v>
      </c>
      <c r="W1201">
        <f>W1200+COUNTIF(전체당첨내역!$B1201:$G1201,22)</f>
        <v>140</v>
      </c>
      <c r="X1201">
        <f>X1200+COUNTIF(전체당첨내역!$B1201:$G1201,23)</f>
        <v>144</v>
      </c>
      <c r="Y1201">
        <f>Y1200+COUNTIF(전체당첨내역!$B1201:$G1201,24)</f>
        <v>161</v>
      </c>
      <c r="Z1201">
        <f>Z1200+COUNTIF(전체당첨내역!$B1201:$G1201,25)</f>
        <v>148</v>
      </c>
      <c r="AA1201">
        <f>AA1200+COUNTIF(전체당첨내역!$B1201:$G1201,26)</f>
        <v>162</v>
      </c>
      <c r="AB1201">
        <f>AB1200+COUNTIF(전체당첨내역!$B1201:$G1201,27)</f>
        <v>172</v>
      </c>
      <c r="AC1201">
        <f>AC1200+COUNTIF(전체당첨내역!$B1201:$G1201,28)</f>
        <v>150</v>
      </c>
      <c r="AD1201">
        <f>AD1200+COUNTIF(전체당첨내역!$B1201:$G1201,29)</f>
        <v>151</v>
      </c>
      <c r="AE1201">
        <f>AE1200+COUNTIF(전체당첨내역!$B1201:$G1201,30)</f>
        <v>153</v>
      </c>
      <c r="AF1201">
        <f>AF1200+COUNTIF(전체당첨내역!$B1201:$G1201,31)</f>
        <v>161</v>
      </c>
      <c r="AG1201">
        <f>AG1200+COUNTIF(전체당첨내역!$B1201:$G1201,32)</f>
        <v>141</v>
      </c>
      <c r="AH1201">
        <f>AH1200+COUNTIF(전체당첨내역!$B1201:$G1201,33)</f>
        <v>171</v>
      </c>
      <c r="AI1201">
        <f>AI1200+COUNTIF(전체당첨내역!$B1201:$G1201,34)</f>
        <v>181</v>
      </c>
      <c r="AJ1201">
        <f>AJ1200+COUNTIF(전체당첨내역!$B1201:$G1201,35)</f>
        <v>157</v>
      </c>
      <c r="AK1201">
        <f>AK1200+COUNTIF(전체당첨내역!$B1201:$G1201,36)</f>
        <v>159</v>
      </c>
      <c r="AL1201">
        <f>AL1200+COUNTIF(전체당첨내역!$B1201:$G1201,37)</f>
        <v>169</v>
      </c>
      <c r="AM1201">
        <f>AM1200+COUNTIF(전체당첨내역!$B1201:$G1201,38)</f>
        <v>164</v>
      </c>
      <c r="AN1201">
        <f>AN1200+COUNTIF(전체당첨내역!$B1201:$G1201,39)</f>
        <v>163</v>
      </c>
      <c r="AO1201">
        <f>AO1200+COUNTIF(전체당첨내역!$B1201:$G1201,40)</f>
        <v>170</v>
      </c>
      <c r="AP1201">
        <f>AP1200+COUNTIF(전체당첨내역!$B1201:$G1201,41)</f>
        <v>145</v>
      </c>
      <c r="AQ1201">
        <f>AQ1200+COUNTIF(전체당첨내역!$B1201:$G1201,42)</f>
        <v>151</v>
      </c>
      <c r="AR1201">
        <f>AR1200+COUNTIF(전체당첨내역!$B1201:$G1201,43)</f>
        <v>162</v>
      </c>
      <c r="AS1201">
        <f>AS1200+COUNTIF(전체당첨내역!$B1201:$G1201,44)</f>
        <v>158</v>
      </c>
      <c r="AT1201">
        <f>AT1200+COUNTIF(전체당첨내역!$B1201:$G1201,45)</f>
        <v>170</v>
      </c>
    </row>
    <row r="1202" spans="1:46" ht="16.5" customHeight="1">
      <c r="A1202">
        <v>1201</v>
      </c>
      <c r="B1202">
        <f>B1201+COUNTIF(전체당첨내역!$B1202:$G1202,1)</f>
        <v>164</v>
      </c>
      <c r="C1202">
        <f>C1201+COUNTIF(전체당첨내역!$B1202:$G1202,2)</f>
        <v>151</v>
      </c>
      <c r="D1202">
        <f>D1201+COUNTIF(전체당첨내역!$B1202:$G1202,3)</f>
        <v>167</v>
      </c>
      <c r="E1202">
        <f>E1201+COUNTIF(전체당첨내역!$B1202:$G1202,4)</f>
        <v>158</v>
      </c>
      <c r="F1202">
        <f>F1201+COUNTIF(전체당첨내역!$B1202:$G1202,5)</f>
        <v>150</v>
      </c>
      <c r="G1202">
        <f>G1201+COUNTIF(전체당첨내역!$B1202:$G1202,6)</f>
        <v>161</v>
      </c>
      <c r="H1202">
        <f>H1201+COUNTIF(전체당첨내역!$B1202:$G1202,7)</f>
        <v>167</v>
      </c>
      <c r="I1202">
        <f>I1201+COUNTIF(전체당첨내역!$B1202:$G1202,8)</f>
        <v>153</v>
      </c>
      <c r="J1202">
        <f>J1201+COUNTIF(전체당첨내역!$B1202:$G1202,9)</f>
        <v>132</v>
      </c>
      <c r="K1202">
        <f>K1201+COUNTIF(전체당첨내역!$B1202:$G1202,10)</f>
        <v>157</v>
      </c>
      <c r="L1202">
        <f>L1201+COUNTIF(전체당첨내역!$B1202:$G1202,11)</f>
        <v>163</v>
      </c>
      <c r="M1202">
        <f>M1201+COUNTIF(전체당첨내역!$B1202:$G1202,12)</f>
        <v>176</v>
      </c>
      <c r="N1202">
        <f>N1201+COUNTIF(전체당첨내역!$B1202:$G1202,13)</f>
        <v>174</v>
      </c>
      <c r="O1202">
        <f>O1201+COUNTIF(전체당첨내역!$B1202:$G1202,14)</f>
        <v>169</v>
      </c>
      <c r="P1202">
        <f>P1201+COUNTIF(전체당첨내역!$B1202:$G1202,15)</f>
        <v>162</v>
      </c>
      <c r="Q1202">
        <f>Q1201+COUNTIF(전체당첨내역!$B1202:$G1202,16)</f>
        <v>164</v>
      </c>
      <c r="R1202">
        <f>R1201+COUNTIF(전체당첨내역!$B1202:$G1202,17)</f>
        <v>166</v>
      </c>
      <c r="S1202">
        <f>S1201+COUNTIF(전체당첨내역!$B1202:$G1202,18)</f>
        <v>171</v>
      </c>
      <c r="T1202">
        <f>T1201+COUNTIF(전체당첨내역!$B1202:$G1202,19)</f>
        <v>165</v>
      </c>
      <c r="U1202">
        <f>U1201+COUNTIF(전체당첨내역!$B1202:$G1202,20)</f>
        <v>166</v>
      </c>
      <c r="V1202">
        <f>V1201+COUNTIF(전체당첨내역!$B1202:$G1202,21)</f>
        <v>163</v>
      </c>
      <c r="W1202">
        <f>W1201+COUNTIF(전체당첨내역!$B1202:$G1202,22)</f>
        <v>140</v>
      </c>
      <c r="X1202">
        <f>X1201+COUNTIF(전체당첨내역!$B1202:$G1202,23)</f>
        <v>144</v>
      </c>
      <c r="Y1202">
        <f>Y1201+COUNTIF(전체당첨내역!$B1202:$G1202,24)</f>
        <v>162</v>
      </c>
      <c r="Z1202">
        <f>Z1201+COUNTIF(전체당첨내역!$B1202:$G1202,25)</f>
        <v>148</v>
      </c>
      <c r="AA1202">
        <f>AA1201+COUNTIF(전체당첨내역!$B1202:$G1202,26)</f>
        <v>162</v>
      </c>
      <c r="AB1202">
        <f>AB1201+COUNTIF(전체당첨내역!$B1202:$G1202,27)</f>
        <v>173</v>
      </c>
      <c r="AC1202">
        <f>AC1201+COUNTIF(전체당첨내역!$B1202:$G1202,28)</f>
        <v>150</v>
      </c>
      <c r="AD1202">
        <f>AD1201+COUNTIF(전체당첨내역!$B1202:$G1202,29)</f>
        <v>151</v>
      </c>
      <c r="AE1202">
        <f>AE1201+COUNTIF(전체당첨내역!$B1202:$G1202,30)</f>
        <v>153</v>
      </c>
      <c r="AF1202">
        <f>AF1201+COUNTIF(전체당첨내역!$B1202:$G1202,31)</f>
        <v>161</v>
      </c>
      <c r="AG1202">
        <f>AG1201+COUNTIF(전체당첨내역!$B1202:$G1202,32)</f>
        <v>141</v>
      </c>
      <c r="AH1202">
        <f>AH1201+COUNTIF(전체당첨내역!$B1202:$G1202,33)</f>
        <v>171</v>
      </c>
      <c r="AI1202">
        <f>AI1201+COUNTIF(전체당첨내역!$B1202:$G1202,34)</f>
        <v>181</v>
      </c>
      <c r="AJ1202">
        <f>AJ1201+COUNTIF(전체당첨내역!$B1202:$G1202,35)</f>
        <v>158</v>
      </c>
      <c r="AK1202">
        <f>AK1201+COUNTIF(전체당첨내역!$B1202:$G1202,36)</f>
        <v>160</v>
      </c>
      <c r="AL1202">
        <f>AL1201+COUNTIF(전체당첨내역!$B1202:$G1202,37)</f>
        <v>169</v>
      </c>
      <c r="AM1202">
        <f>AM1201+COUNTIF(전체당첨내역!$B1202:$G1202,38)</f>
        <v>164</v>
      </c>
      <c r="AN1202">
        <f>AN1201+COUNTIF(전체당첨내역!$B1202:$G1202,39)</f>
        <v>163</v>
      </c>
      <c r="AO1202">
        <f>AO1201+COUNTIF(전체당첨내역!$B1202:$G1202,40)</f>
        <v>170</v>
      </c>
      <c r="AP1202">
        <f>AP1201+COUNTIF(전체당첨내역!$B1202:$G1202,41)</f>
        <v>145</v>
      </c>
      <c r="AQ1202">
        <f>AQ1201+COUNTIF(전체당첨내역!$B1202:$G1202,42)</f>
        <v>151</v>
      </c>
      <c r="AR1202">
        <f>AR1201+COUNTIF(전체당첨내역!$B1202:$G1202,43)</f>
        <v>162</v>
      </c>
      <c r="AS1202">
        <f>AS1201+COUNTIF(전체당첨내역!$B1202:$G1202,44)</f>
        <v>158</v>
      </c>
      <c r="AT1202">
        <f>AT1201+COUNTIF(전체당첨내역!$B1202:$G1202,45)</f>
        <v>170</v>
      </c>
    </row>
    <row r="1203" spans="1:46" ht="16.5" customHeight="1">
      <c r="A1203">
        <v>1202</v>
      </c>
      <c r="B1203">
        <f>B1202+COUNTIF(전체당첨내역!$B1203:$G1203,1)</f>
        <v>164</v>
      </c>
      <c r="C1203">
        <f>C1202+COUNTIF(전체당첨내역!$B1203:$G1203,2)</f>
        <v>151</v>
      </c>
      <c r="D1203">
        <f>D1202+COUNTIF(전체당첨내역!$B1203:$G1203,3)</f>
        <v>167</v>
      </c>
      <c r="E1203">
        <f>E1202+COUNTIF(전체당첨내역!$B1203:$G1203,4)</f>
        <v>158</v>
      </c>
      <c r="F1203">
        <f>F1202+COUNTIF(전체당첨내역!$B1203:$G1203,5)</f>
        <v>151</v>
      </c>
      <c r="G1203">
        <f>G1202+COUNTIF(전체당첨내역!$B1203:$G1203,6)</f>
        <v>161</v>
      </c>
      <c r="H1203">
        <f>H1202+COUNTIF(전체당첨내역!$B1203:$G1203,7)</f>
        <v>167</v>
      </c>
      <c r="I1203">
        <f>I1202+COUNTIF(전체당첨내역!$B1203:$G1203,8)</f>
        <v>153</v>
      </c>
      <c r="J1203">
        <f>J1202+COUNTIF(전체당첨내역!$B1203:$G1203,9)</f>
        <v>132</v>
      </c>
      <c r="K1203">
        <f>K1202+COUNTIF(전체당첨내역!$B1203:$G1203,10)</f>
        <v>157</v>
      </c>
      <c r="L1203">
        <f>L1202+COUNTIF(전체당첨내역!$B1203:$G1203,11)</f>
        <v>163</v>
      </c>
      <c r="M1203">
        <f>M1202+COUNTIF(전체당첨내역!$B1203:$G1203,12)</f>
        <v>177</v>
      </c>
      <c r="N1203">
        <f>N1202+COUNTIF(전체당첨내역!$B1203:$G1203,13)</f>
        <v>174</v>
      </c>
      <c r="O1203">
        <f>O1202+COUNTIF(전체당첨내역!$B1203:$G1203,14)</f>
        <v>169</v>
      </c>
      <c r="P1203">
        <f>P1202+COUNTIF(전체당첨내역!$B1203:$G1203,15)</f>
        <v>162</v>
      </c>
      <c r="Q1203">
        <f>Q1202+COUNTIF(전체당첨내역!$B1203:$G1203,16)</f>
        <v>164</v>
      </c>
      <c r="R1203">
        <f>R1202+COUNTIF(전체당첨내역!$B1203:$G1203,17)</f>
        <v>166</v>
      </c>
      <c r="S1203">
        <f>S1202+COUNTIF(전체당첨내역!$B1203:$G1203,18)</f>
        <v>171</v>
      </c>
      <c r="T1203">
        <f>T1202+COUNTIF(전체당첨내역!$B1203:$G1203,19)</f>
        <v>165</v>
      </c>
      <c r="U1203">
        <f>U1202+COUNTIF(전체당첨내역!$B1203:$G1203,20)</f>
        <v>166</v>
      </c>
      <c r="V1203">
        <f>V1202+COUNTIF(전체당첨내역!$B1203:$G1203,21)</f>
        <v>164</v>
      </c>
      <c r="W1203">
        <f>W1202+COUNTIF(전체당첨내역!$B1203:$G1203,22)</f>
        <v>140</v>
      </c>
      <c r="X1203">
        <f>X1202+COUNTIF(전체당첨내역!$B1203:$G1203,23)</f>
        <v>144</v>
      </c>
      <c r="Y1203">
        <f>Y1202+COUNTIF(전체당첨내역!$B1203:$G1203,24)</f>
        <v>162</v>
      </c>
      <c r="Z1203">
        <f>Z1202+COUNTIF(전체당첨내역!$B1203:$G1203,25)</f>
        <v>148</v>
      </c>
      <c r="AA1203">
        <f>AA1202+COUNTIF(전체당첨내역!$B1203:$G1203,26)</f>
        <v>162</v>
      </c>
      <c r="AB1203">
        <f>AB1202+COUNTIF(전체당첨내역!$B1203:$G1203,27)</f>
        <v>173</v>
      </c>
      <c r="AC1203">
        <f>AC1202+COUNTIF(전체당첨내역!$B1203:$G1203,28)</f>
        <v>150</v>
      </c>
      <c r="AD1203">
        <f>AD1202+COUNTIF(전체당첨내역!$B1203:$G1203,29)</f>
        <v>151</v>
      </c>
      <c r="AE1203">
        <f>AE1202+COUNTIF(전체당첨내역!$B1203:$G1203,30)</f>
        <v>153</v>
      </c>
      <c r="AF1203">
        <f>AF1202+COUNTIF(전체당첨내역!$B1203:$G1203,31)</f>
        <v>161</v>
      </c>
      <c r="AG1203">
        <f>AG1202+COUNTIF(전체당첨내역!$B1203:$G1203,32)</f>
        <v>141</v>
      </c>
      <c r="AH1203">
        <f>AH1202+COUNTIF(전체당첨내역!$B1203:$G1203,33)</f>
        <v>172</v>
      </c>
      <c r="AI1203">
        <f>AI1202+COUNTIF(전체당첨내역!$B1203:$G1203,34)</f>
        <v>181</v>
      </c>
      <c r="AJ1203">
        <f>AJ1202+COUNTIF(전체당첨내역!$B1203:$G1203,35)</f>
        <v>158</v>
      </c>
      <c r="AK1203">
        <f>AK1202+COUNTIF(전체당첨내역!$B1203:$G1203,36)</f>
        <v>160</v>
      </c>
      <c r="AL1203">
        <f>AL1202+COUNTIF(전체당첨내역!$B1203:$G1203,37)</f>
        <v>170</v>
      </c>
      <c r="AM1203">
        <f>AM1202+COUNTIF(전체당첨내역!$B1203:$G1203,38)</f>
        <v>164</v>
      </c>
      <c r="AN1203">
        <f>AN1202+COUNTIF(전체당첨내역!$B1203:$G1203,39)</f>
        <v>163</v>
      </c>
      <c r="AO1203">
        <f>AO1202+COUNTIF(전체당첨내역!$B1203:$G1203,40)</f>
        <v>171</v>
      </c>
      <c r="AP1203">
        <f>AP1202+COUNTIF(전체당첨내역!$B1203:$G1203,41)</f>
        <v>145</v>
      </c>
      <c r="AQ1203">
        <f>AQ1202+COUNTIF(전체당첨내역!$B1203:$G1203,42)</f>
        <v>151</v>
      </c>
      <c r="AR1203">
        <f>AR1202+COUNTIF(전체당첨내역!$B1203:$G1203,43)</f>
        <v>162</v>
      </c>
      <c r="AS1203">
        <f>AS1202+COUNTIF(전체당첨내역!$B1203:$G1203,44)</f>
        <v>158</v>
      </c>
      <c r="AT1203">
        <f>AT1202+COUNTIF(전체당첨내역!$B1203:$G1203,45)</f>
        <v>170</v>
      </c>
    </row>
    <row r="1204" spans="1:46" ht="16.5" customHeight="1">
      <c r="A1204">
        <v>1203</v>
      </c>
      <c r="B1204">
        <f>B1203+COUNTIF(전체당첨내역!$B1204:$G1204,1)</f>
        <v>164</v>
      </c>
      <c r="C1204">
        <f>C1203+COUNTIF(전체당첨내역!$B1204:$G1204,2)</f>
        <v>151</v>
      </c>
      <c r="D1204">
        <f>D1203+COUNTIF(전체당첨내역!$B1204:$G1204,3)</f>
        <v>168</v>
      </c>
      <c r="E1204">
        <f>E1203+COUNTIF(전체당첨내역!$B1204:$G1204,4)</f>
        <v>158</v>
      </c>
      <c r="F1204">
        <f>F1203+COUNTIF(전체당첨내역!$B1204:$G1204,5)</f>
        <v>151</v>
      </c>
      <c r="G1204">
        <f>G1203+COUNTIF(전체당첨내역!$B1204:$G1204,6)</f>
        <v>162</v>
      </c>
      <c r="H1204">
        <f>H1203+COUNTIF(전체당첨내역!$B1204:$G1204,7)</f>
        <v>167</v>
      </c>
      <c r="I1204">
        <f>I1203+COUNTIF(전체당첨내역!$B1204:$G1204,8)</f>
        <v>153</v>
      </c>
      <c r="J1204">
        <f>J1203+COUNTIF(전체당첨내역!$B1204:$G1204,9)</f>
        <v>132</v>
      </c>
      <c r="K1204">
        <f>K1203+COUNTIF(전체당첨내역!$B1204:$G1204,10)</f>
        <v>157</v>
      </c>
      <c r="L1204">
        <f>L1203+COUNTIF(전체당첨내역!$B1204:$G1204,11)</f>
        <v>163</v>
      </c>
      <c r="M1204">
        <f>M1203+COUNTIF(전체당첨내역!$B1204:$G1204,12)</f>
        <v>177</v>
      </c>
      <c r="N1204">
        <f>N1203+COUNTIF(전체당첨내역!$B1204:$G1204,13)</f>
        <v>174</v>
      </c>
      <c r="O1204">
        <f>O1203+COUNTIF(전체당첨내역!$B1204:$G1204,14)</f>
        <v>169</v>
      </c>
      <c r="P1204">
        <f>P1203+COUNTIF(전체당첨내역!$B1204:$G1204,15)</f>
        <v>162</v>
      </c>
      <c r="Q1204">
        <f>Q1203+COUNTIF(전체당첨내역!$B1204:$G1204,16)</f>
        <v>164</v>
      </c>
      <c r="R1204">
        <f>R1203+COUNTIF(전체당첨내역!$B1204:$G1204,17)</f>
        <v>166</v>
      </c>
      <c r="S1204">
        <f>S1203+COUNTIF(전체당첨내역!$B1204:$G1204,18)</f>
        <v>172</v>
      </c>
      <c r="T1204">
        <f>T1203+COUNTIF(전체당첨내역!$B1204:$G1204,19)</f>
        <v>165</v>
      </c>
      <c r="U1204">
        <f>U1203+COUNTIF(전체당첨내역!$B1204:$G1204,20)</f>
        <v>166</v>
      </c>
      <c r="V1204">
        <f>V1203+COUNTIF(전체당첨내역!$B1204:$G1204,21)</f>
        <v>164</v>
      </c>
      <c r="W1204">
        <f>W1203+COUNTIF(전체당첨내역!$B1204:$G1204,22)</f>
        <v>140</v>
      </c>
      <c r="X1204">
        <f>X1203+COUNTIF(전체당첨내역!$B1204:$G1204,23)</f>
        <v>144</v>
      </c>
      <c r="Y1204">
        <f>Y1203+COUNTIF(전체당첨내역!$B1204:$G1204,24)</f>
        <v>162</v>
      </c>
      <c r="Z1204">
        <f>Z1203+COUNTIF(전체당첨내역!$B1204:$G1204,25)</f>
        <v>148</v>
      </c>
      <c r="AA1204">
        <f>AA1203+COUNTIF(전체당첨내역!$B1204:$G1204,26)</f>
        <v>162</v>
      </c>
      <c r="AB1204">
        <f>AB1203+COUNTIF(전체당첨내역!$B1204:$G1204,27)</f>
        <v>173</v>
      </c>
      <c r="AC1204">
        <f>AC1203+COUNTIF(전체당첨내역!$B1204:$G1204,28)</f>
        <v>150</v>
      </c>
      <c r="AD1204">
        <f>AD1203+COUNTIF(전체당첨내역!$B1204:$G1204,29)</f>
        <v>152</v>
      </c>
      <c r="AE1204">
        <f>AE1203+COUNTIF(전체당첨내역!$B1204:$G1204,30)</f>
        <v>153</v>
      </c>
      <c r="AF1204">
        <f>AF1203+COUNTIF(전체당첨내역!$B1204:$G1204,31)</f>
        <v>161</v>
      </c>
      <c r="AG1204">
        <f>AG1203+COUNTIF(전체당첨내역!$B1204:$G1204,32)</f>
        <v>141</v>
      </c>
      <c r="AH1204">
        <f>AH1203+COUNTIF(전체당첨내역!$B1204:$G1204,33)</f>
        <v>172</v>
      </c>
      <c r="AI1204">
        <f>AI1203+COUNTIF(전체당첨내역!$B1204:$G1204,34)</f>
        <v>181</v>
      </c>
      <c r="AJ1204">
        <f>AJ1203+COUNTIF(전체당첨내역!$B1204:$G1204,35)</f>
        <v>159</v>
      </c>
      <c r="AK1204">
        <f>AK1203+COUNTIF(전체당첨내역!$B1204:$G1204,36)</f>
        <v>160</v>
      </c>
      <c r="AL1204">
        <f>AL1203+COUNTIF(전체당첨내역!$B1204:$G1204,37)</f>
        <v>170</v>
      </c>
      <c r="AM1204">
        <f>AM1203+COUNTIF(전체당첨내역!$B1204:$G1204,38)</f>
        <v>164</v>
      </c>
      <c r="AN1204">
        <f>AN1203+COUNTIF(전체당첨내역!$B1204:$G1204,39)</f>
        <v>164</v>
      </c>
      <c r="AO1204">
        <f>AO1203+COUNTIF(전체당첨내역!$B1204:$G1204,40)</f>
        <v>171</v>
      </c>
      <c r="AP1204">
        <f>AP1203+COUNTIF(전체당첨내역!$B1204:$G1204,41)</f>
        <v>145</v>
      </c>
      <c r="AQ1204">
        <f>AQ1203+COUNTIF(전체당첨내역!$B1204:$G1204,42)</f>
        <v>151</v>
      </c>
      <c r="AR1204">
        <f>AR1203+COUNTIF(전체당첨내역!$B1204:$G1204,43)</f>
        <v>162</v>
      </c>
      <c r="AS1204">
        <f>AS1203+COUNTIF(전체당첨내역!$B1204:$G1204,44)</f>
        <v>158</v>
      </c>
      <c r="AT1204">
        <f>AT1203+COUNTIF(전체당첨내역!$B1204:$G1204,45)</f>
        <v>170</v>
      </c>
    </row>
    <row r="1205" spans="1:46" ht="16.5" customHeight="1">
      <c r="A1205">
        <v>1204</v>
      </c>
      <c r="B1205">
        <f>B1204+COUNTIF(전체당첨내역!$B1205:$G1205,1)</f>
        <v>164</v>
      </c>
      <c r="C1205">
        <f>C1204+COUNTIF(전체당첨내역!$B1205:$G1205,2)</f>
        <v>151</v>
      </c>
      <c r="D1205">
        <f>D1204+COUNTIF(전체당첨내역!$B1205:$G1205,3)</f>
        <v>168</v>
      </c>
      <c r="E1205">
        <f>E1204+COUNTIF(전체당첨내역!$B1205:$G1205,4)</f>
        <v>158</v>
      </c>
      <c r="F1205">
        <f>F1204+COUNTIF(전체당첨내역!$B1205:$G1205,5)</f>
        <v>151</v>
      </c>
      <c r="G1205">
        <f>G1204+COUNTIF(전체당첨내역!$B1205:$G1205,6)</f>
        <v>162</v>
      </c>
      <c r="H1205">
        <f>H1204+COUNTIF(전체당첨내역!$B1205:$G1205,7)</f>
        <v>167</v>
      </c>
      <c r="I1205">
        <f>I1204+COUNTIF(전체당첨내역!$B1205:$G1205,8)</f>
        <v>154</v>
      </c>
      <c r="J1205">
        <f>J1204+COUNTIF(전체당첨내역!$B1205:$G1205,9)</f>
        <v>132</v>
      </c>
      <c r="K1205">
        <f>K1204+COUNTIF(전체당첨내역!$B1205:$G1205,10)</f>
        <v>157</v>
      </c>
      <c r="L1205">
        <f>L1204+COUNTIF(전체당첨내역!$B1205:$G1205,11)</f>
        <v>163</v>
      </c>
      <c r="M1205">
        <f>M1204+COUNTIF(전체당첨내역!$B1205:$G1205,12)</f>
        <v>177</v>
      </c>
      <c r="N1205">
        <f>N1204+COUNTIF(전체당첨내역!$B1205:$G1205,13)</f>
        <v>174</v>
      </c>
      <c r="O1205">
        <f>O1204+COUNTIF(전체당첨내역!$B1205:$G1205,14)</f>
        <v>169</v>
      </c>
      <c r="P1205">
        <f>P1204+COUNTIF(전체당첨내역!$B1205:$G1205,15)</f>
        <v>162</v>
      </c>
      <c r="Q1205">
        <f>Q1204+COUNTIF(전체당첨내역!$B1205:$G1205,16)</f>
        <v>165</v>
      </c>
      <c r="R1205">
        <f>R1204+COUNTIF(전체당첨내역!$B1205:$G1205,17)</f>
        <v>166</v>
      </c>
      <c r="S1205">
        <f>S1204+COUNTIF(전체당첨내역!$B1205:$G1205,18)</f>
        <v>172</v>
      </c>
      <c r="T1205">
        <f>T1204+COUNTIF(전체당첨내역!$B1205:$G1205,19)</f>
        <v>165</v>
      </c>
      <c r="U1205">
        <f>U1204+COUNTIF(전체당첨내역!$B1205:$G1205,20)</f>
        <v>166</v>
      </c>
      <c r="V1205">
        <f>V1204+COUNTIF(전체당첨내역!$B1205:$G1205,21)</f>
        <v>164</v>
      </c>
      <c r="W1205">
        <f>W1204+COUNTIF(전체당첨내역!$B1205:$G1205,22)</f>
        <v>140</v>
      </c>
      <c r="X1205">
        <f>X1204+COUNTIF(전체당첨내역!$B1205:$G1205,23)</f>
        <v>144</v>
      </c>
      <c r="Y1205">
        <f>Y1204+COUNTIF(전체당첨내역!$B1205:$G1205,24)</f>
        <v>162</v>
      </c>
      <c r="Z1205">
        <f>Z1204+COUNTIF(전체당첨내역!$B1205:$G1205,25)</f>
        <v>148</v>
      </c>
      <c r="AA1205">
        <f>AA1204+COUNTIF(전체당첨내역!$B1205:$G1205,26)</f>
        <v>162</v>
      </c>
      <c r="AB1205">
        <f>AB1204+COUNTIF(전체당첨내역!$B1205:$G1205,27)</f>
        <v>173</v>
      </c>
      <c r="AC1205">
        <f>AC1204+COUNTIF(전체당첨내역!$B1205:$G1205,28)</f>
        <v>151</v>
      </c>
      <c r="AD1205">
        <f>AD1204+COUNTIF(전체당첨내역!$B1205:$G1205,29)</f>
        <v>152</v>
      </c>
      <c r="AE1205">
        <f>AE1204+COUNTIF(전체당첨내역!$B1205:$G1205,30)</f>
        <v>154</v>
      </c>
      <c r="AF1205">
        <f>AF1204+COUNTIF(전체당첨내역!$B1205:$G1205,31)</f>
        <v>162</v>
      </c>
      <c r="AG1205">
        <f>AG1204+COUNTIF(전체당첨내역!$B1205:$G1205,32)</f>
        <v>141</v>
      </c>
      <c r="AH1205">
        <f>AH1204+COUNTIF(전체당첨내역!$B1205:$G1205,33)</f>
        <v>172</v>
      </c>
      <c r="AI1205">
        <f>AI1204+COUNTIF(전체당첨내역!$B1205:$G1205,34)</f>
        <v>181</v>
      </c>
      <c r="AJ1205">
        <f>AJ1204+COUNTIF(전체당첨내역!$B1205:$G1205,35)</f>
        <v>159</v>
      </c>
      <c r="AK1205">
        <f>AK1204+COUNTIF(전체당첨내역!$B1205:$G1205,36)</f>
        <v>160</v>
      </c>
      <c r="AL1205">
        <f>AL1204+COUNTIF(전체당첨내역!$B1205:$G1205,37)</f>
        <v>170</v>
      </c>
      <c r="AM1205">
        <f>AM1204+COUNTIF(전체당첨내역!$B1205:$G1205,38)</f>
        <v>164</v>
      </c>
      <c r="AN1205">
        <f>AN1204+COUNTIF(전체당첨내역!$B1205:$G1205,39)</f>
        <v>164</v>
      </c>
      <c r="AO1205">
        <f>AO1204+COUNTIF(전체당첨내역!$B1205:$G1205,40)</f>
        <v>171</v>
      </c>
      <c r="AP1205">
        <f>AP1204+COUNTIF(전체당첨내역!$B1205:$G1205,41)</f>
        <v>145</v>
      </c>
      <c r="AQ1205">
        <f>AQ1204+COUNTIF(전체당첨내역!$B1205:$G1205,42)</f>
        <v>151</v>
      </c>
      <c r="AR1205">
        <f>AR1204+COUNTIF(전체당첨내역!$B1205:$G1205,43)</f>
        <v>162</v>
      </c>
      <c r="AS1205">
        <f>AS1204+COUNTIF(전체당첨내역!$B1205:$G1205,44)</f>
        <v>159</v>
      </c>
      <c r="AT1205">
        <f>AT1204+COUNTIF(전체당첨내역!$B1205:$G1205,45)</f>
        <v>170</v>
      </c>
    </row>
    <row r="1206" spans="1:46" ht="16.5" customHeight="1">
      <c r="A1206">
        <v>1205</v>
      </c>
      <c r="B1206">
        <f>B1205+COUNTIF(전체당첨내역!$B1206:$G1206,1)</f>
        <v>165</v>
      </c>
      <c r="C1206">
        <f>C1205+COUNTIF(전체당첨내역!$B1206:$G1206,2)</f>
        <v>151</v>
      </c>
      <c r="D1206">
        <f>D1205+COUNTIF(전체당첨내역!$B1206:$G1206,3)</f>
        <v>168</v>
      </c>
      <c r="E1206">
        <f>E1205+COUNTIF(전체당첨내역!$B1206:$G1206,4)</f>
        <v>159</v>
      </c>
      <c r="F1206">
        <f>F1205+COUNTIF(전체당첨내역!$B1206:$G1206,5)</f>
        <v>151</v>
      </c>
      <c r="G1206">
        <f>G1205+COUNTIF(전체당첨내역!$B1206:$G1206,6)</f>
        <v>162</v>
      </c>
      <c r="H1206">
        <f>H1205+COUNTIF(전체당첨내역!$B1206:$G1206,7)</f>
        <v>167</v>
      </c>
      <c r="I1206">
        <f>I1205+COUNTIF(전체당첨내역!$B1206:$G1206,8)</f>
        <v>154</v>
      </c>
      <c r="J1206">
        <f>J1205+COUNTIF(전체당첨내역!$B1206:$G1206,9)</f>
        <v>132</v>
      </c>
      <c r="K1206">
        <f>K1205+COUNTIF(전체당첨내역!$B1206:$G1206,10)</f>
        <v>157</v>
      </c>
      <c r="L1206">
        <f>L1205+COUNTIF(전체당첨내역!$B1206:$G1206,11)</f>
        <v>163</v>
      </c>
      <c r="M1206">
        <f>M1205+COUNTIF(전체당첨내역!$B1206:$G1206,12)</f>
        <v>177</v>
      </c>
      <c r="N1206">
        <f>N1205+COUNTIF(전체당첨내역!$B1206:$G1206,13)</f>
        <v>174</v>
      </c>
      <c r="O1206">
        <f>O1205+COUNTIF(전체당첨내역!$B1206:$G1206,14)</f>
        <v>169</v>
      </c>
      <c r="P1206">
        <f>P1205+COUNTIF(전체당첨내역!$B1206:$G1206,15)</f>
        <v>162</v>
      </c>
      <c r="Q1206">
        <f>Q1205+COUNTIF(전체당첨내역!$B1206:$G1206,16)</f>
        <v>166</v>
      </c>
      <c r="R1206">
        <f>R1205+COUNTIF(전체당첨내역!$B1206:$G1206,17)</f>
        <v>166</v>
      </c>
      <c r="S1206">
        <f>S1205+COUNTIF(전체당첨내역!$B1206:$G1206,18)</f>
        <v>172</v>
      </c>
      <c r="T1206">
        <f>T1205+COUNTIF(전체당첨내역!$B1206:$G1206,19)</f>
        <v>165</v>
      </c>
      <c r="U1206">
        <f>U1205+COUNTIF(전체당첨내역!$B1206:$G1206,20)</f>
        <v>166</v>
      </c>
      <c r="V1206">
        <f>V1205+COUNTIF(전체당첨내역!$B1206:$G1206,21)</f>
        <v>164</v>
      </c>
      <c r="W1206">
        <f>W1205+COUNTIF(전체당첨내역!$B1206:$G1206,22)</f>
        <v>140</v>
      </c>
      <c r="X1206">
        <f>X1205+COUNTIF(전체당첨내역!$B1206:$G1206,23)</f>
        <v>145</v>
      </c>
      <c r="Y1206">
        <f>Y1205+COUNTIF(전체당첨내역!$B1206:$G1206,24)</f>
        <v>162</v>
      </c>
      <c r="Z1206">
        <f>Z1205+COUNTIF(전체당첨내역!$B1206:$G1206,25)</f>
        <v>148</v>
      </c>
      <c r="AA1206">
        <f>AA1205+COUNTIF(전체당첨내역!$B1206:$G1206,26)</f>
        <v>162</v>
      </c>
      <c r="AB1206">
        <f>AB1205+COUNTIF(전체당첨내역!$B1206:$G1206,27)</f>
        <v>173</v>
      </c>
      <c r="AC1206">
        <f>AC1205+COUNTIF(전체당첨내역!$B1206:$G1206,28)</f>
        <v>151</v>
      </c>
      <c r="AD1206">
        <f>AD1205+COUNTIF(전체당첨내역!$B1206:$G1206,29)</f>
        <v>152</v>
      </c>
      <c r="AE1206">
        <f>AE1205+COUNTIF(전체당첨내역!$B1206:$G1206,30)</f>
        <v>154</v>
      </c>
      <c r="AF1206">
        <f>AF1205+COUNTIF(전체당첨내역!$B1206:$G1206,31)</f>
        <v>163</v>
      </c>
      <c r="AG1206">
        <f>AG1205+COUNTIF(전체당첨내역!$B1206:$G1206,32)</f>
        <v>141</v>
      </c>
      <c r="AH1206">
        <f>AH1205+COUNTIF(전체당첨내역!$B1206:$G1206,33)</f>
        <v>172</v>
      </c>
      <c r="AI1206">
        <f>AI1205+COUNTIF(전체당첨내역!$B1206:$G1206,34)</f>
        <v>181</v>
      </c>
      <c r="AJ1206">
        <f>AJ1205+COUNTIF(전체당첨내역!$B1206:$G1206,35)</f>
        <v>159</v>
      </c>
      <c r="AK1206">
        <f>AK1205+COUNTIF(전체당첨내역!$B1206:$G1206,36)</f>
        <v>160</v>
      </c>
      <c r="AL1206">
        <f>AL1205+COUNTIF(전체당첨내역!$B1206:$G1206,37)</f>
        <v>170</v>
      </c>
      <c r="AM1206">
        <f>AM1205+COUNTIF(전체당첨내역!$B1206:$G1206,38)</f>
        <v>164</v>
      </c>
      <c r="AN1206">
        <f>AN1205+COUNTIF(전체당첨내역!$B1206:$G1206,39)</f>
        <v>164</v>
      </c>
      <c r="AO1206">
        <f>AO1205+COUNTIF(전체당첨내역!$B1206:$G1206,40)</f>
        <v>171</v>
      </c>
      <c r="AP1206">
        <f>AP1205+COUNTIF(전체당첨내역!$B1206:$G1206,41)</f>
        <v>146</v>
      </c>
      <c r="AQ1206">
        <f>AQ1205+COUNTIF(전체당첨내역!$B1206:$G1206,42)</f>
        <v>151</v>
      </c>
      <c r="AR1206">
        <f>AR1205+COUNTIF(전체당첨내역!$B1206:$G1206,43)</f>
        <v>162</v>
      </c>
      <c r="AS1206">
        <f>AS1205+COUNTIF(전체당첨내역!$B1206:$G1206,44)</f>
        <v>159</v>
      </c>
      <c r="AT1206">
        <f>AT1205+COUNTIF(전체당첨내역!$B1206:$G1206,45)</f>
        <v>170</v>
      </c>
    </row>
    <row r="1207" spans="1:46" ht="16.5" customHeight="1">
      <c r="A1207">
        <v>1206</v>
      </c>
      <c r="B1207">
        <f>B1206+COUNTIF(전체당첨내역!$B1207:$G1207,1)</f>
        <v>166</v>
      </c>
      <c r="C1207">
        <f>C1206+COUNTIF(전체당첨내역!$B1207:$G1207,2)</f>
        <v>151</v>
      </c>
      <c r="D1207">
        <f>D1206+COUNTIF(전체당첨내역!$B1207:$G1207,3)</f>
        <v>169</v>
      </c>
      <c r="E1207">
        <f>E1206+COUNTIF(전체당첨내역!$B1207:$G1207,4)</f>
        <v>159</v>
      </c>
      <c r="F1207">
        <f>F1206+COUNTIF(전체당첨내역!$B1207:$G1207,5)</f>
        <v>151</v>
      </c>
      <c r="G1207">
        <f>G1206+COUNTIF(전체당첨내역!$B1207:$G1207,6)</f>
        <v>162</v>
      </c>
      <c r="H1207">
        <f>H1206+COUNTIF(전체당첨내역!$B1207:$G1207,7)</f>
        <v>167</v>
      </c>
      <c r="I1207">
        <f>I1206+COUNTIF(전체당첨내역!$B1207:$G1207,8)</f>
        <v>154</v>
      </c>
      <c r="J1207">
        <f>J1206+COUNTIF(전체당첨내역!$B1207:$G1207,9)</f>
        <v>132</v>
      </c>
      <c r="K1207">
        <f>K1206+COUNTIF(전체당첨내역!$B1207:$G1207,10)</f>
        <v>157</v>
      </c>
      <c r="L1207">
        <f>L1206+COUNTIF(전체당첨내역!$B1207:$G1207,11)</f>
        <v>163</v>
      </c>
      <c r="M1207">
        <f>M1206+COUNTIF(전체당첨내역!$B1207:$G1207,12)</f>
        <v>177</v>
      </c>
      <c r="N1207">
        <f>N1206+COUNTIF(전체당첨내역!$B1207:$G1207,13)</f>
        <v>174</v>
      </c>
      <c r="O1207">
        <f>O1206+COUNTIF(전체당첨내역!$B1207:$G1207,14)</f>
        <v>169</v>
      </c>
      <c r="P1207">
        <f>P1206+COUNTIF(전체당첨내역!$B1207:$G1207,15)</f>
        <v>162</v>
      </c>
      <c r="Q1207">
        <f>Q1206+COUNTIF(전체당첨내역!$B1207:$G1207,16)</f>
        <v>166</v>
      </c>
      <c r="R1207">
        <f>R1206+COUNTIF(전체당첨내역!$B1207:$G1207,17)</f>
        <v>167</v>
      </c>
      <c r="S1207">
        <f>S1206+COUNTIF(전체당첨내역!$B1207:$G1207,18)</f>
        <v>172</v>
      </c>
      <c r="T1207">
        <f>T1206+COUNTIF(전체당첨내역!$B1207:$G1207,19)</f>
        <v>165</v>
      </c>
      <c r="U1207">
        <f>U1206+COUNTIF(전체당첨내역!$B1207:$G1207,20)</f>
        <v>166</v>
      </c>
      <c r="V1207">
        <f>V1206+COUNTIF(전체당첨내역!$B1207:$G1207,21)</f>
        <v>164</v>
      </c>
      <c r="W1207">
        <f>W1206+COUNTIF(전체당첨내역!$B1207:$G1207,22)</f>
        <v>140</v>
      </c>
      <c r="X1207">
        <f>X1206+COUNTIF(전체당첨내역!$B1207:$G1207,23)</f>
        <v>145</v>
      </c>
      <c r="Y1207">
        <f>Y1206+COUNTIF(전체당첨내역!$B1207:$G1207,24)</f>
        <v>162</v>
      </c>
      <c r="Z1207">
        <f>Z1206+COUNTIF(전체당첨내역!$B1207:$G1207,25)</f>
        <v>148</v>
      </c>
      <c r="AA1207">
        <f>AA1206+COUNTIF(전체당첨내역!$B1207:$G1207,26)</f>
        <v>163</v>
      </c>
      <c r="AB1207">
        <f>AB1206+COUNTIF(전체당첨내역!$B1207:$G1207,27)</f>
        <v>174</v>
      </c>
      <c r="AC1207">
        <f>AC1206+COUNTIF(전체당첨내역!$B1207:$G1207,28)</f>
        <v>151</v>
      </c>
      <c r="AD1207">
        <f>AD1206+COUNTIF(전체당첨내역!$B1207:$G1207,29)</f>
        <v>152</v>
      </c>
      <c r="AE1207">
        <f>AE1206+COUNTIF(전체당첨내역!$B1207:$G1207,30)</f>
        <v>154</v>
      </c>
      <c r="AF1207">
        <f>AF1206+COUNTIF(전체당첨내역!$B1207:$G1207,31)</f>
        <v>163</v>
      </c>
      <c r="AG1207">
        <f>AG1206+COUNTIF(전체당첨내역!$B1207:$G1207,32)</f>
        <v>141</v>
      </c>
      <c r="AH1207">
        <f>AH1206+COUNTIF(전체당첨내역!$B1207:$G1207,33)</f>
        <v>172</v>
      </c>
      <c r="AI1207">
        <f>AI1206+COUNTIF(전체당첨내역!$B1207:$G1207,34)</f>
        <v>181</v>
      </c>
      <c r="AJ1207">
        <f>AJ1206+COUNTIF(전체당첨내역!$B1207:$G1207,35)</f>
        <v>159</v>
      </c>
      <c r="AK1207">
        <f>AK1206+COUNTIF(전체당첨내역!$B1207:$G1207,36)</f>
        <v>160</v>
      </c>
      <c r="AL1207">
        <f>AL1206+COUNTIF(전체당첨내역!$B1207:$G1207,37)</f>
        <v>170</v>
      </c>
      <c r="AM1207">
        <f>AM1206+COUNTIF(전체당첨내역!$B1207:$G1207,38)</f>
        <v>164</v>
      </c>
      <c r="AN1207">
        <f>AN1206+COUNTIF(전체당첨내역!$B1207:$G1207,39)</f>
        <v>164</v>
      </c>
      <c r="AO1207">
        <f>AO1206+COUNTIF(전체당첨내역!$B1207:$G1207,40)</f>
        <v>171</v>
      </c>
      <c r="AP1207">
        <f>AP1206+COUNTIF(전체당첨내역!$B1207:$G1207,41)</f>
        <v>146</v>
      </c>
      <c r="AQ1207">
        <f>AQ1206+COUNTIF(전체당첨내역!$B1207:$G1207,42)</f>
        <v>152</v>
      </c>
      <c r="AR1207">
        <f>AR1206+COUNTIF(전체당첨내역!$B1207:$G1207,43)</f>
        <v>162</v>
      </c>
      <c r="AS1207">
        <f>AS1206+COUNTIF(전체당첨내역!$B1207:$G1207,44)</f>
        <v>159</v>
      </c>
      <c r="AT1207">
        <f>AT1206+COUNTIF(전체당첨내역!$B1207:$G1207,45)</f>
        <v>170</v>
      </c>
    </row>
    <row r="1208" spans="1:46" ht="16.5" customHeight="1">
      <c r="A1208">
        <v>1207</v>
      </c>
      <c r="B1208">
        <f>B1207+COUNTIF(전체당첨내역!$B1208:$G1208,1)</f>
        <v>166</v>
      </c>
      <c r="C1208">
        <f>C1207+COUNTIF(전체당첨내역!$B1208:$G1208,2)</f>
        <v>151</v>
      </c>
      <c r="D1208">
        <f>D1207+COUNTIF(전체당첨내역!$B1208:$G1208,3)</f>
        <v>169</v>
      </c>
      <c r="E1208">
        <f>E1207+COUNTIF(전체당첨내역!$B1208:$G1208,4)</f>
        <v>159</v>
      </c>
      <c r="F1208">
        <f>F1207+COUNTIF(전체당첨내역!$B1208:$G1208,5)</f>
        <v>151</v>
      </c>
      <c r="G1208">
        <f>G1207+COUNTIF(전체당첨내역!$B1208:$G1208,6)</f>
        <v>162</v>
      </c>
      <c r="H1208">
        <f>H1207+COUNTIF(전체당첨내역!$B1208:$G1208,7)</f>
        <v>167</v>
      </c>
      <c r="I1208">
        <f>I1207+COUNTIF(전체당첨내역!$B1208:$G1208,8)</f>
        <v>154</v>
      </c>
      <c r="J1208">
        <f>J1207+COUNTIF(전체당첨내역!$B1208:$G1208,9)</f>
        <v>132</v>
      </c>
      <c r="K1208">
        <f>K1207+COUNTIF(전체당첨내역!$B1208:$G1208,10)</f>
        <v>158</v>
      </c>
      <c r="L1208">
        <f>L1207+COUNTIF(전체당첨내역!$B1208:$G1208,11)</f>
        <v>163</v>
      </c>
      <c r="M1208">
        <f>M1207+COUNTIF(전체당첨내역!$B1208:$G1208,12)</f>
        <v>177</v>
      </c>
      <c r="N1208">
        <f>N1207+COUNTIF(전체당첨내역!$B1208:$G1208,13)</f>
        <v>174</v>
      </c>
      <c r="O1208">
        <f>O1207+COUNTIF(전체당첨내역!$B1208:$G1208,14)</f>
        <v>169</v>
      </c>
      <c r="P1208">
        <f>P1207+COUNTIF(전체당첨내역!$B1208:$G1208,15)</f>
        <v>162</v>
      </c>
      <c r="Q1208">
        <f>Q1207+COUNTIF(전체당첨내역!$B1208:$G1208,16)</f>
        <v>166</v>
      </c>
      <c r="R1208">
        <f>R1207+COUNTIF(전체당첨내역!$B1208:$G1208,17)</f>
        <v>167</v>
      </c>
      <c r="S1208">
        <f>S1207+COUNTIF(전체당첨내역!$B1208:$G1208,18)</f>
        <v>172</v>
      </c>
      <c r="T1208">
        <f>T1207+COUNTIF(전체당첨내역!$B1208:$G1208,19)</f>
        <v>165</v>
      </c>
      <c r="U1208">
        <f>U1207+COUNTIF(전체당첨내역!$B1208:$G1208,20)</f>
        <v>166</v>
      </c>
      <c r="V1208">
        <f>V1207+COUNTIF(전체당첨내역!$B1208:$G1208,21)</f>
        <v>164</v>
      </c>
      <c r="W1208">
        <f>W1207+COUNTIF(전체당첨내역!$B1208:$G1208,22)</f>
        <v>141</v>
      </c>
      <c r="X1208">
        <f>X1207+COUNTIF(전체당첨내역!$B1208:$G1208,23)</f>
        <v>145</v>
      </c>
      <c r="Y1208">
        <f>Y1207+COUNTIF(전체당첨내역!$B1208:$G1208,24)</f>
        <v>163</v>
      </c>
      <c r="Z1208">
        <f>Z1207+COUNTIF(전체당첨내역!$B1208:$G1208,25)</f>
        <v>148</v>
      </c>
      <c r="AA1208">
        <f>AA1207+COUNTIF(전체당첨내역!$B1208:$G1208,26)</f>
        <v>163</v>
      </c>
      <c r="AB1208">
        <f>AB1207+COUNTIF(전체당첨내역!$B1208:$G1208,27)</f>
        <v>175</v>
      </c>
      <c r="AC1208">
        <f>AC1207+COUNTIF(전체당첨내역!$B1208:$G1208,28)</f>
        <v>151</v>
      </c>
      <c r="AD1208">
        <f>AD1207+COUNTIF(전체당첨내역!$B1208:$G1208,29)</f>
        <v>152</v>
      </c>
      <c r="AE1208">
        <f>AE1207+COUNTIF(전체당첨내역!$B1208:$G1208,30)</f>
        <v>154</v>
      </c>
      <c r="AF1208">
        <f>AF1207+COUNTIF(전체당첨내역!$B1208:$G1208,31)</f>
        <v>163</v>
      </c>
      <c r="AG1208">
        <f>AG1207+COUNTIF(전체당첨내역!$B1208:$G1208,32)</f>
        <v>141</v>
      </c>
      <c r="AH1208">
        <f>AH1207+COUNTIF(전체당첨내역!$B1208:$G1208,33)</f>
        <v>172</v>
      </c>
      <c r="AI1208">
        <f>AI1207+COUNTIF(전체당첨내역!$B1208:$G1208,34)</f>
        <v>181</v>
      </c>
      <c r="AJ1208">
        <f>AJ1207+COUNTIF(전체당첨내역!$B1208:$G1208,35)</f>
        <v>159</v>
      </c>
      <c r="AK1208">
        <f>AK1207+COUNTIF(전체당첨내역!$B1208:$G1208,36)</f>
        <v>160</v>
      </c>
      <c r="AL1208">
        <f>AL1207+COUNTIF(전체당첨내역!$B1208:$G1208,37)</f>
        <v>170</v>
      </c>
      <c r="AM1208">
        <f>AM1207+COUNTIF(전체당첨내역!$B1208:$G1208,38)</f>
        <v>165</v>
      </c>
      <c r="AN1208">
        <f>AN1207+COUNTIF(전체당첨내역!$B1208:$G1208,39)</f>
        <v>164</v>
      </c>
      <c r="AO1208">
        <f>AO1207+COUNTIF(전체당첨내역!$B1208:$G1208,40)</f>
        <v>171</v>
      </c>
      <c r="AP1208">
        <f>AP1207+COUNTIF(전체당첨내역!$B1208:$G1208,41)</f>
        <v>146</v>
      </c>
      <c r="AQ1208">
        <f>AQ1207+COUNTIF(전체당첨내역!$B1208:$G1208,42)</f>
        <v>152</v>
      </c>
      <c r="AR1208">
        <f>AR1207+COUNTIF(전체당첨내역!$B1208:$G1208,43)</f>
        <v>162</v>
      </c>
      <c r="AS1208">
        <f>AS1207+COUNTIF(전체당첨내역!$B1208:$G1208,44)</f>
        <v>159</v>
      </c>
      <c r="AT1208">
        <f>AT1207+COUNTIF(전체당첨내역!$B1208:$G1208,45)</f>
        <v>171</v>
      </c>
    </row>
    <row r="1209" spans="1:46" ht="16.5" customHeight="1">
      <c r="A1209">
        <v>1208</v>
      </c>
      <c r="B1209">
        <f>B1208+COUNTIF(전체당첨내역!$B1209:$G1209,1)</f>
        <v>166</v>
      </c>
      <c r="C1209">
        <f>C1208+COUNTIF(전체당첨내역!$B1209:$G1209,2)</f>
        <v>151</v>
      </c>
      <c r="D1209">
        <f>D1208+COUNTIF(전체당첨내역!$B1209:$G1209,3)</f>
        <v>169</v>
      </c>
      <c r="E1209">
        <f>E1208+COUNTIF(전체당첨내역!$B1209:$G1209,4)</f>
        <v>159</v>
      </c>
      <c r="F1209">
        <f>F1208+COUNTIF(전체당첨내역!$B1209:$G1209,5)</f>
        <v>151</v>
      </c>
      <c r="G1209">
        <f>G1208+COUNTIF(전체당첨내역!$B1209:$G1209,6)</f>
        <v>163</v>
      </c>
      <c r="H1209">
        <f>H1208+COUNTIF(전체당첨내역!$B1209:$G1209,7)</f>
        <v>167</v>
      </c>
      <c r="I1209">
        <f>I1208+COUNTIF(전체당첨내역!$B1209:$G1209,8)</f>
        <v>154</v>
      </c>
      <c r="J1209">
        <f>J1208+COUNTIF(전체당첨내역!$B1209:$G1209,9)</f>
        <v>132</v>
      </c>
      <c r="K1209">
        <f>K1208+COUNTIF(전체당첨내역!$B1209:$G1209,10)</f>
        <v>158</v>
      </c>
      <c r="L1209">
        <f>L1208+COUNTIF(전체당첨내역!$B1209:$G1209,11)</f>
        <v>163</v>
      </c>
      <c r="M1209">
        <f>M1208+COUNTIF(전체당첨내역!$B1209:$G1209,12)</f>
        <v>177</v>
      </c>
      <c r="N1209">
        <f>N1208+COUNTIF(전체당첨내역!$B1209:$G1209,13)</f>
        <v>174</v>
      </c>
      <c r="O1209">
        <f>O1208+COUNTIF(전체당첨내역!$B1209:$G1209,14)</f>
        <v>169</v>
      </c>
      <c r="P1209">
        <f>P1208+COUNTIF(전체당첨내역!$B1209:$G1209,15)</f>
        <v>162</v>
      </c>
      <c r="Q1209">
        <f>Q1208+COUNTIF(전체당첨내역!$B1209:$G1209,16)</f>
        <v>166</v>
      </c>
      <c r="R1209">
        <f>R1208+COUNTIF(전체당첨내역!$B1209:$G1209,17)</f>
        <v>167</v>
      </c>
      <c r="S1209">
        <f>S1208+COUNTIF(전체당첨내역!$B1209:$G1209,18)</f>
        <v>172</v>
      </c>
      <c r="T1209">
        <f>T1208+COUNTIF(전체당첨내역!$B1209:$G1209,19)</f>
        <v>165</v>
      </c>
      <c r="U1209">
        <f>U1208+COUNTIF(전체당첨내역!$B1209:$G1209,20)</f>
        <v>166</v>
      </c>
      <c r="V1209">
        <f>V1208+COUNTIF(전체당첨내역!$B1209:$G1209,21)</f>
        <v>164</v>
      </c>
      <c r="W1209">
        <f>W1208+COUNTIF(전체당첨내역!$B1209:$G1209,22)</f>
        <v>141</v>
      </c>
      <c r="X1209">
        <f>X1208+COUNTIF(전체당첨내역!$B1209:$G1209,23)</f>
        <v>145</v>
      </c>
      <c r="Y1209">
        <f>Y1208+COUNTIF(전체당첨내역!$B1209:$G1209,24)</f>
        <v>163</v>
      </c>
      <c r="Z1209">
        <f>Z1208+COUNTIF(전체당첨내역!$B1209:$G1209,25)</f>
        <v>148</v>
      </c>
      <c r="AA1209">
        <f>AA1208+COUNTIF(전체당첨내역!$B1209:$G1209,26)</f>
        <v>163</v>
      </c>
      <c r="AB1209">
        <f>AB1208+COUNTIF(전체당첨내역!$B1209:$G1209,27)</f>
        <v>176</v>
      </c>
      <c r="AC1209">
        <f>AC1208+COUNTIF(전체당첨내역!$B1209:$G1209,28)</f>
        <v>151</v>
      </c>
      <c r="AD1209">
        <f>AD1208+COUNTIF(전체당첨내역!$B1209:$G1209,29)</f>
        <v>152</v>
      </c>
      <c r="AE1209">
        <f>AE1208+COUNTIF(전체당첨내역!$B1209:$G1209,30)</f>
        <v>155</v>
      </c>
      <c r="AF1209">
        <f>AF1208+COUNTIF(전체당첨내역!$B1209:$G1209,31)</f>
        <v>163</v>
      </c>
      <c r="AG1209">
        <f>AG1208+COUNTIF(전체당첨내역!$B1209:$G1209,32)</f>
        <v>141</v>
      </c>
      <c r="AH1209">
        <f>AH1208+COUNTIF(전체당첨내역!$B1209:$G1209,33)</f>
        <v>172</v>
      </c>
      <c r="AI1209">
        <f>AI1208+COUNTIF(전체당첨내역!$B1209:$G1209,34)</f>
        <v>181</v>
      </c>
      <c r="AJ1209">
        <f>AJ1208+COUNTIF(전체당첨내역!$B1209:$G1209,35)</f>
        <v>159</v>
      </c>
      <c r="AK1209">
        <f>AK1208+COUNTIF(전체당첨내역!$B1209:$G1209,36)</f>
        <v>161</v>
      </c>
      <c r="AL1209">
        <f>AL1208+COUNTIF(전체당첨내역!$B1209:$G1209,37)</f>
        <v>170</v>
      </c>
      <c r="AM1209">
        <f>AM1208+COUNTIF(전체당첨내역!$B1209:$G1209,38)</f>
        <v>166</v>
      </c>
      <c r="AN1209">
        <f>AN1208+COUNTIF(전체당첨내역!$B1209:$G1209,39)</f>
        <v>164</v>
      </c>
      <c r="AO1209">
        <f>AO1208+COUNTIF(전체당첨내역!$B1209:$G1209,40)</f>
        <v>171</v>
      </c>
      <c r="AP1209">
        <f>AP1208+COUNTIF(전체당첨내역!$B1209:$G1209,41)</f>
        <v>146</v>
      </c>
      <c r="AQ1209">
        <f>AQ1208+COUNTIF(전체당첨내역!$B1209:$G1209,42)</f>
        <v>153</v>
      </c>
      <c r="AR1209">
        <f>AR1208+COUNTIF(전체당첨내역!$B1209:$G1209,43)</f>
        <v>162</v>
      </c>
      <c r="AS1209">
        <f>AS1208+COUNTIF(전체당첨내역!$B1209:$G1209,44)</f>
        <v>159</v>
      </c>
      <c r="AT1209">
        <f>AT1208+COUNTIF(전체당첨내역!$B1209:$G1209,45)</f>
        <v>171</v>
      </c>
    </row>
    <row r="1210" spans="1:46" ht="16.5" customHeight="1">
      <c r="A1210">
        <v>1209</v>
      </c>
      <c r="B1210">
        <f>B1209+COUNTIF(전체당첨내역!$B1210:$G1210,1)</f>
        <v>166</v>
      </c>
      <c r="C1210">
        <f>C1209+COUNTIF(전체당첨내역!$B1210:$G1210,2)</f>
        <v>152</v>
      </c>
      <c r="D1210">
        <f>D1209+COUNTIF(전체당첨내역!$B1210:$G1210,3)</f>
        <v>169</v>
      </c>
      <c r="E1210">
        <f>E1209+COUNTIF(전체당첨내역!$B1210:$G1210,4)</f>
        <v>159</v>
      </c>
      <c r="F1210">
        <f>F1209+COUNTIF(전체당첨내역!$B1210:$G1210,5)</f>
        <v>151</v>
      </c>
      <c r="G1210">
        <f>G1209+COUNTIF(전체당첨내역!$B1210:$G1210,6)</f>
        <v>163</v>
      </c>
      <c r="H1210">
        <f>H1209+COUNTIF(전체당첨내역!$B1210:$G1210,7)</f>
        <v>167</v>
      </c>
      <c r="I1210">
        <f>I1209+COUNTIF(전체당첨내역!$B1210:$G1210,8)</f>
        <v>154</v>
      </c>
      <c r="J1210">
        <f>J1209+COUNTIF(전체당첨내역!$B1210:$G1210,9)</f>
        <v>132</v>
      </c>
      <c r="K1210">
        <f>K1209+COUNTIF(전체당첨내역!$B1210:$G1210,10)</f>
        <v>158</v>
      </c>
      <c r="L1210">
        <f>L1209+COUNTIF(전체당첨내역!$B1210:$G1210,11)</f>
        <v>163</v>
      </c>
      <c r="M1210">
        <f>M1209+COUNTIF(전체당첨내역!$B1210:$G1210,12)</f>
        <v>177</v>
      </c>
      <c r="N1210">
        <f>N1209+COUNTIF(전체당첨내역!$B1210:$G1210,13)</f>
        <v>174</v>
      </c>
      <c r="O1210">
        <f>O1209+COUNTIF(전체당첨내역!$B1210:$G1210,14)</f>
        <v>169</v>
      </c>
      <c r="P1210">
        <f>P1209+COUNTIF(전체당첨내역!$B1210:$G1210,15)</f>
        <v>162</v>
      </c>
      <c r="Q1210">
        <f>Q1209+COUNTIF(전체당첨내역!$B1210:$G1210,16)</f>
        <v>166</v>
      </c>
      <c r="R1210">
        <f>R1209+COUNTIF(전체당첨내역!$B1210:$G1210,17)</f>
        <v>168</v>
      </c>
      <c r="S1210">
        <f>S1209+COUNTIF(전체당첨내역!$B1210:$G1210,18)</f>
        <v>172</v>
      </c>
      <c r="T1210">
        <f>T1209+COUNTIF(전체당첨내역!$B1210:$G1210,19)</f>
        <v>165</v>
      </c>
      <c r="U1210">
        <f>U1209+COUNTIF(전체당첨내역!$B1210:$G1210,20)</f>
        <v>167</v>
      </c>
      <c r="V1210">
        <f>V1209+COUNTIF(전체당첨내역!$B1210:$G1210,21)</f>
        <v>164</v>
      </c>
      <c r="W1210">
        <f>W1209+COUNTIF(전체당첨내역!$B1210:$G1210,22)</f>
        <v>141</v>
      </c>
      <c r="X1210">
        <f>X1209+COUNTIF(전체당첨내역!$B1210:$G1210,23)</f>
        <v>145</v>
      </c>
      <c r="Y1210">
        <f>Y1209+COUNTIF(전체당첨내역!$B1210:$G1210,24)</f>
        <v>163</v>
      </c>
      <c r="Z1210">
        <f>Z1209+COUNTIF(전체당첨내역!$B1210:$G1210,25)</f>
        <v>148</v>
      </c>
      <c r="AA1210">
        <f>AA1209+COUNTIF(전체당첨내역!$B1210:$G1210,26)</f>
        <v>163</v>
      </c>
      <c r="AB1210">
        <f>AB1209+COUNTIF(전체당첨내역!$B1210:$G1210,27)</f>
        <v>176</v>
      </c>
      <c r="AC1210">
        <f>AC1209+COUNTIF(전체당첨내역!$B1210:$G1210,28)</f>
        <v>151</v>
      </c>
      <c r="AD1210">
        <f>AD1209+COUNTIF(전체당첨내역!$B1210:$G1210,29)</f>
        <v>152</v>
      </c>
      <c r="AE1210">
        <f>AE1209+COUNTIF(전체당첨내역!$B1210:$G1210,30)</f>
        <v>155</v>
      </c>
      <c r="AF1210">
        <f>AF1209+COUNTIF(전체당첨내역!$B1210:$G1210,31)</f>
        <v>163</v>
      </c>
      <c r="AG1210">
        <f>AG1209+COUNTIF(전체당첨내역!$B1210:$G1210,32)</f>
        <v>141</v>
      </c>
      <c r="AH1210">
        <f>AH1209+COUNTIF(전체당첨내역!$B1210:$G1210,33)</f>
        <v>172</v>
      </c>
      <c r="AI1210">
        <f>AI1209+COUNTIF(전체당첨내역!$B1210:$G1210,34)</f>
        <v>181</v>
      </c>
      <c r="AJ1210">
        <f>AJ1209+COUNTIF(전체당첨내역!$B1210:$G1210,35)</f>
        <v>160</v>
      </c>
      <c r="AK1210">
        <f>AK1209+COUNTIF(전체당첨내역!$B1210:$G1210,36)</f>
        <v>161</v>
      </c>
      <c r="AL1210">
        <f>AL1209+COUNTIF(전체당첨내역!$B1210:$G1210,37)</f>
        <v>171</v>
      </c>
      <c r="AM1210">
        <f>AM1209+COUNTIF(전체당첨내역!$B1210:$G1210,38)</f>
        <v>166</v>
      </c>
      <c r="AN1210">
        <f>AN1209+COUNTIF(전체당첨내역!$B1210:$G1210,39)</f>
        <v>165</v>
      </c>
      <c r="AO1210">
        <f>AO1209+COUNTIF(전체당첨내역!$B1210:$G1210,40)</f>
        <v>171</v>
      </c>
      <c r="AP1210">
        <f>AP1209+COUNTIF(전체당첨내역!$B1210:$G1210,41)</f>
        <v>146</v>
      </c>
      <c r="AQ1210">
        <f>AQ1209+COUNTIF(전체당첨내역!$B1210:$G1210,42)</f>
        <v>153</v>
      </c>
      <c r="AR1210">
        <f>AR1209+COUNTIF(전체당첨내역!$B1210:$G1210,43)</f>
        <v>162</v>
      </c>
      <c r="AS1210">
        <f>AS1209+COUNTIF(전체당첨내역!$B1210:$G1210,44)</f>
        <v>159</v>
      </c>
      <c r="AT1210">
        <f>AT1209+COUNTIF(전체당첨내역!$B1210:$G1210,45)</f>
        <v>171</v>
      </c>
    </row>
    <row r="1211" spans="1:46" ht="16.5" customHeight="1">
      <c r="A1211">
        <v>1210</v>
      </c>
      <c r="B1211">
        <f>B1210+COUNTIF(전체당첨내역!$B1211:$G1211,1)</f>
        <v>167</v>
      </c>
      <c r="C1211">
        <f>C1210+COUNTIF(전체당첨내역!$B1211:$G1211,2)</f>
        <v>152</v>
      </c>
      <c r="D1211">
        <f>D1210+COUNTIF(전체당첨내역!$B1211:$G1211,3)</f>
        <v>169</v>
      </c>
      <c r="E1211">
        <f>E1210+COUNTIF(전체당첨내역!$B1211:$G1211,4)</f>
        <v>159</v>
      </c>
      <c r="F1211">
        <f>F1210+COUNTIF(전체당첨내역!$B1211:$G1211,5)</f>
        <v>151</v>
      </c>
      <c r="G1211">
        <f>G1210+COUNTIF(전체당첨내역!$B1211:$G1211,6)</f>
        <v>163</v>
      </c>
      <c r="H1211">
        <f>H1210+COUNTIF(전체당첨내역!$B1211:$G1211,7)</f>
        <v>168</v>
      </c>
      <c r="I1211">
        <f>I1210+COUNTIF(전체당첨내역!$B1211:$G1211,8)</f>
        <v>154</v>
      </c>
      <c r="J1211">
        <f>J1210+COUNTIF(전체당첨내역!$B1211:$G1211,9)</f>
        <v>133</v>
      </c>
      <c r="K1211">
        <f>K1210+COUNTIF(전체당첨내역!$B1211:$G1211,10)</f>
        <v>158</v>
      </c>
      <c r="L1211">
        <f>L1210+COUNTIF(전체당첨내역!$B1211:$G1211,11)</f>
        <v>163</v>
      </c>
      <c r="M1211">
        <f>M1210+COUNTIF(전체당첨내역!$B1211:$G1211,12)</f>
        <v>177</v>
      </c>
      <c r="N1211">
        <f>N1210+COUNTIF(전체당첨내역!$B1211:$G1211,13)</f>
        <v>174</v>
      </c>
      <c r="O1211">
        <f>O1210+COUNTIF(전체당첨내역!$B1211:$G1211,14)</f>
        <v>169</v>
      </c>
      <c r="P1211">
        <f>P1210+COUNTIF(전체당첨내역!$B1211:$G1211,15)</f>
        <v>162</v>
      </c>
      <c r="Q1211">
        <f>Q1210+COUNTIF(전체당첨내역!$B1211:$G1211,16)</f>
        <v>166</v>
      </c>
      <c r="R1211">
        <f>R1210+COUNTIF(전체당첨내역!$B1211:$G1211,17)</f>
        <v>169</v>
      </c>
      <c r="S1211">
        <f>S1210+COUNTIF(전체당첨내역!$B1211:$G1211,18)</f>
        <v>172</v>
      </c>
      <c r="T1211">
        <f>T1210+COUNTIF(전체당첨내역!$B1211:$G1211,19)</f>
        <v>165</v>
      </c>
      <c r="U1211">
        <f>U1210+COUNTIF(전체당첨내역!$B1211:$G1211,20)</f>
        <v>167</v>
      </c>
      <c r="V1211">
        <f>V1210+COUNTIF(전체당첨내역!$B1211:$G1211,21)</f>
        <v>164</v>
      </c>
      <c r="W1211">
        <f>W1210+COUNTIF(전체당첨내역!$B1211:$G1211,22)</f>
        <v>141</v>
      </c>
      <c r="X1211">
        <f>X1210+COUNTIF(전체당첨내역!$B1211:$G1211,23)</f>
        <v>145</v>
      </c>
      <c r="Y1211">
        <f>Y1210+COUNTIF(전체당첨내역!$B1211:$G1211,24)</f>
        <v>163</v>
      </c>
      <c r="Z1211">
        <f>Z1210+COUNTIF(전체당첨내역!$B1211:$G1211,25)</f>
        <v>148</v>
      </c>
      <c r="AA1211">
        <f>AA1210+COUNTIF(전체당첨내역!$B1211:$G1211,26)</f>
        <v>163</v>
      </c>
      <c r="AB1211">
        <f>AB1210+COUNTIF(전체당첨내역!$B1211:$G1211,27)</f>
        <v>177</v>
      </c>
      <c r="AC1211">
        <f>AC1210+COUNTIF(전체당첨내역!$B1211:$G1211,28)</f>
        <v>151</v>
      </c>
      <c r="AD1211">
        <f>AD1210+COUNTIF(전체당첨내역!$B1211:$G1211,29)</f>
        <v>152</v>
      </c>
      <c r="AE1211">
        <f>AE1210+COUNTIF(전체당첨내역!$B1211:$G1211,30)</f>
        <v>155</v>
      </c>
      <c r="AF1211">
        <f>AF1210+COUNTIF(전체당첨내역!$B1211:$G1211,31)</f>
        <v>163</v>
      </c>
      <c r="AG1211">
        <f>AG1210+COUNTIF(전체당첨내역!$B1211:$G1211,32)</f>
        <v>141</v>
      </c>
      <c r="AH1211">
        <f>AH1210+COUNTIF(전체당첨내역!$B1211:$G1211,33)</f>
        <v>172</v>
      </c>
      <c r="AI1211">
        <f>AI1210+COUNTIF(전체당첨내역!$B1211:$G1211,34)</f>
        <v>181</v>
      </c>
      <c r="AJ1211">
        <f>AJ1210+COUNTIF(전체당첨내역!$B1211:$G1211,35)</f>
        <v>160</v>
      </c>
      <c r="AK1211">
        <f>AK1210+COUNTIF(전체당첨내역!$B1211:$G1211,36)</f>
        <v>161</v>
      </c>
      <c r="AL1211">
        <f>AL1210+COUNTIF(전체당첨내역!$B1211:$G1211,37)</f>
        <v>171</v>
      </c>
      <c r="AM1211">
        <f>AM1210+COUNTIF(전체당첨내역!$B1211:$G1211,38)</f>
        <v>167</v>
      </c>
      <c r="AN1211">
        <f>AN1210+COUNTIF(전체당첨내역!$B1211:$G1211,39)</f>
        <v>165</v>
      </c>
      <c r="AO1211">
        <f>AO1210+COUNTIF(전체당첨내역!$B1211:$G1211,40)</f>
        <v>171</v>
      </c>
      <c r="AP1211">
        <f>AP1210+COUNTIF(전체당첨내역!$B1211:$G1211,41)</f>
        <v>146</v>
      </c>
      <c r="AQ1211">
        <f>AQ1210+COUNTIF(전체당첨내역!$B1211:$G1211,42)</f>
        <v>153</v>
      </c>
      <c r="AR1211">
        <f>AR1210+COUNTIF(전체당첨내역!$B1211:$G1211,43)</f>
        <v>162</v>
      </c>
      <c r="AS1211">
        <f>AS1210+COUNTIF(전체당첨내역!$B1211:$G1211,44)</f>
        <v>159</v>
      </c>
      <c r="AT1211">
        <f>AT1210+COUNTIF(전체당첨내역!$B1211:$G1211,45)</f>
        <v>171</v>
      </c>
    </row>
    <row r="1212" spans="1:46" ht="16.5" customHeight="1">
      <c r="A1212">
        <v>1211</v>
      </c>
      <c r="B1212">
        <f>B1211+COUNTIF(전체당첨내역!$B1212:$G1212,1)</f>
        <v>167</v>
      </c>
      <c r="C1212">
        <f>C1211+COUNTIF(전체당첨내역!$B1212:$G1212,2)</f>
        <v>152</v>
      </c>
      <c r="D1212">
        <f>D1211+COUNTIF(전체당첨내역!$B1212:$G1212,3)</f>
        <v>169</v>
      </c>
      <c r="E1212">
        <f>E1211+COUNTIF(전체당첨내역!$B1212:$G1212,4)</f>
        <v>159</v>
      </c>
      <c r="F1212">
        <f>F1211+COUNTIF(전체당첨내역!$B1212:$G1212,5)</f>
        <v>151</v>
      </c>
      <c r="G1212">
        <f>G1211+COUNTIF(전체당첨내역!$B1212:$G1212,6)</f>
        <v>163</v>
      </c>
      <c r="H1212">
        <f>H1211+COUNTIF(전체당첨내역!$B1212:$G1212,7)</f>
        <v>168</v>
      </c>
      <c r="I1212">
        <f>I1211+COUNTIF(전체당첨내역!$B1212:$G1212,8)</f>
        <v>154</v>
      </c>
      <c r="J1212">
        <f>J1211+COUNTIF(전체당첨내역!$B1212:$G1212,9)</f>
        <v>133</v>
      </c>
      <c r="K1212">
        <f>K1211+COUNTIF(전체당첨내역!$B1212:$G1212,10)</f>
        <v>158</v>
      </c>
      <c r="L1212">
        <f>L1211+COUNTIF(전체당첨내역!$B1212:$G1212,11)</f>
        <v>163</v>
      </c>
      <c r="M1212">
        <f>M1211+COUNTIF(전체당첨내역!$B1212:$G1212,12)</f>
        <v>177</v>
      </c>
      <c r="N1212">
        <f>N1211+COUNTIF(전체당첨내역!$B1212:$G1212,13)</f>
        <v>174</v>
      </c>
      <c r="O1212">
        <f>O1211+COUNTIF(전체당첨내역!$B1212:$G1212,14)</f>
        <v>169</v>
      </c>
      <c r="P1212">
        <f>P1211+COUNTIF(전체당첨내역!$B1212:$G1212,15)</f>
        <v>162</v>
      </c>
      <c r="Q1212">
        <f>Q1211+COUNTIF(전체당첨내역!$B1212:$G1212,16)</f>
        <v>166</v>
      </c>
      <c r="R1212">
        <f>R1211+COUNTIF(전체당첨내역!$B1212:$G1212,17)</f>
        <v>169</v>
      </c>
      <c r="S1212">
        <f>S1211+COUNTIF(전체당첨내역!$B1212:$G1212,18)</f>
        <v>172</v>
      </c>
      <c r="T1212">
        <f>T1211+COUNTIF(전체당첨내역!$B1212:$G1212,19)</f>
        <v>165</v>
      </c>
      <c r="U1212">
        <f>U1211+COUNTIF(전체당첨내역!$B1212:$G1212,20)</f>
        <v>167</v>
      </c>
      <c r="V1212">
        <f>V1211+COUNTIF(전체당첨내역!$B1212:$G1212,21)</f>
        <v>164</v>
      </c>
      <c r="W1212">
        <f>W1211+COUNTIF(전체당첨내역!$B1212:$G1212,22)</f>
        <v>141</v>
      </c>
      <c r="X1212">
        <f>X1211+COUNTIF(전체당첨내역!$B1212:$G1212,23)</f>
        <v>146</v>
      </c>
      <c r="Y1212">
        <f>Y1211+COUNTIF(전체당첨내역!$B1212:$G1212,24)</f>
        <v>163</v>
      </c>
      <c r="Z1212">
        <f>Z1211+COUNTIF(전체당첨내역!$B1212:$G1212,25)</f>
        <v>148</v>
      </c>
      <c r="AA1212">
        <f>AA1211+COUNTIF(전체당첨내역!$B1212:$G1212,26)</f>
        <v>164</v>
      </c>
      <c r="AB1212">
        <f>AB1211+COUNTIF(전체당첨내역!$B1212:$G1212,27)</f>
        <v>178</v>
      </c>
      <c r="AC1212">
        <f>AC1211+COUNTIF(전체당첨내역!$B1212:$G1212,28)</f>
        <v>151</v>
      </c>
      <c r="AD1212">
        <f>AD1211+COUNTIF(전체당첨내역!$B1212:$G1212,29)</f>
        <v>152</v>
      </c>
      <c r="AE1212">
        <f>AE1211+COUNTIF(전체당첨내역!$B1212:$G1212,30)</f>
        <v>155</v>
      </c>
      <c r="AF1212">
        <f>AF1211+COUNTIF(전체당첨내역!$B1212:$G1212,31)</f>
        <v>163</v>
      </c>
      <c r="AG1212">
        <f>AG1211+COUNTIF(전체당첨내역!$B1212:$G1212,32)</f>
        <v>141</v>
      </c>
      <c r="AH1212">
        <f>AH1211+COUNTIF(전체당첨내역!$B1212:$G1212,33)</f>
        <v>172</v>
      </c>
      <c r="AI1212">
        <f>AI1211+COUNTIF(전체당첨내역!$B1212:$G1212,34)</f>
        <v>181</v>
      </c>
      <c r="AJ1212">
        <f>AJ1211+COUNTIF(전체당첨내역!$B1212:$G1212,35)</f>
        <v>161</v>
      </c>
      <c r="AK1212">
        <f>AK1211+COUNTIF(전체당첨내역!$B1212:$G1212,36)</f>
        <v>161</v>
      </c>
      <c r="AL1212">
        <f>AL1211+COUNTIF(전체당첨내역!$B1212:$G1212,37)</f>
        <v>171</v>
      </c>
      <c r="AM1212">
        <f>AM1211+COUNTIF(전체당첨내역!$B1212:$G1212,38)</f>
        <v>168</v>
      </c>
      <c r="AN1212">
        <f>AN1211+COUNTIF(전체당첨내역!$B1212:$G1212,39)</f>
        <v>165</v>
      </c>
      <c r="AO1212">
        <f>AO1211+COUNTIF(전체당첨내역!$B1212:$G1212,40)</f>
        <v>172</v>
      </c>
      <c r="AP1212">
        <f>AP1211+COUNTIF(전체당첨내역!$B1212:$G1212,41)</f>
        <v>146</v>
      </c>
      <c r="AQ1212">
        <f>AQ1211+COUNTIF(전체당첨내역!$B1212:$G1212,42)</f>
        <v>153</v>
      </c>
      <c r="AR1212">
        <f>AR1211+COUNTIF(전체당첨내역!$B1212:$G1212,43)</f>
        <v>162</v>
      </c>
      <c r="AS1212">
        <f>AS1211+COUNTIF(전체당첨내역!$B1212:$G1212,44)</f>
        <v>159</v>
      </c>
      <c r="AT1212">
        <f>AT1211+COUNTIF(전체당첨내역!$B1212:$G1212,45)</f>
        <v>171</v>
      </c>
    </row>
    <row r="1213" spans="1:46" ht="16.5" customHeight="1">
      <c r="A1213">
        <v>1212</v>
      </c>
      <c r="B1213">
        <f>B1212+COUNTIF(전체당첨내역!$B1213:$G1213,1)</f>
        <v>167</v>
      </c>
      <c r="C1213">
        <f>C1212+COUNTIF(전체당첨내역!$B1213:$G1213,2)</f>
        <v>152</v>
      </c>
      <c r="D1213">
        <f>D1212+COUNTIF(전체당첨내역!$B1213:$G1213,3)</f>
        <v>169</v>
      </c>
      <c r="E1213">
        <f>E1212+COUNTIF(전체당첨내역!$B1213:$G1213,4)</f>
        <v>159</v>
      </c>
      <c r="F1213">
        <f>F1212+COUNTIF(전체당첨내역!$B1213:$G1213,5)</f>
        <v>152</v>
      </c>
      <c r="G1213">
        <f>G1212+COUNTIF(전체당첨내역!$B1213:$G1213,6)</f>
        <v>163</v>
      </c>
      <c r="H1213">
        <f>H1212+COUNTIF(전체당첨내역!$B1213:$G1213,7)</f>
        <v>168</v>
      </c>
      <c r="I1213">
        <f>I1212+COUNTIF(전체당첨내역!$B1213:$G1213,8)</f>
        <v>155</v>
      </c>
      <c r="J1213">
        <f>J1212+COUNTIF(전체당첨내역!$B1213:$G1213,9)</f>
        <v>133</v>
      </c>
      <c r="K1213">
        <f>K1212+COUNTIF(전체당첨내역!$B1213:$G1213,10)</f>
        <v>158</v>
      </c>
      <c r="L1213">
        <f>L1212+COUNTIF(전체당첨내역!$B1213:$G1213,11)</f>
        <v>163</v>
      </c>
      <c r="M1213">
        <f>M1212+COUNTIF(전체당첨내역!$B1213:$G1213,12)</f>
        <v>177</v>
      </c>
      <c r="N1213">
        <f>N1212+COUNTIF(전체당첨내역!$B1213:$G1213,13)</f>
        <v>174</v>
      </c>
      <c r="O1213">
        <f>O1212+COUNTIF(전체당첨내역!$B1213:$G1213,14)</f>
        <v>169</v>
      </c>
      <c r="P1213">
        <f>P1212+COUNTIF(전체당첨내역!$B1213:$G1213,15)</f>
        <v>162</v>
      </c>
      <c r="Q1213">
        <f>Q1212+COUNTIF(전체당첨내역!$B1213:$G1213,16)</f>
        <v>166</v>
      </c>
      <c r="R1213">
        <f>R1212+COUNTIF(전체당첨내역!$B1213:$G1213,17)</f>
        <v>169</v>
      </c>
      <c r="S1213">
        <f>S1212+COUNTIF(전체당첨내역!$B1213:$G1213,18)</f>
        <v>172</v>
      </c>
      <c r="T1213">
        <f>T1212+COUNTIF(전체당첨내역!$B1213:$G1213,19)</f>
        <v>165</v>
      </c>
      <c r="U1213">
        <f>U1212+COUNTIF(전체당첨내역!$B1213:$G1213,20)</f>
        <v>167</v>
      </c>
      <c r="V1213">
        <f>V1212+COUNTIF(전체당첨내역!$B1213:$G1213,21)</f>
        <v>164</v>
      </c>
      <c r="W1213">
        <f>W1212+COUNTIF(전체당첨내역!$B1213:$G1213,22)</f>
        <v>141</v>
      </c>
      <c r="X1213">
        <f>X1212+COUNTIF(전체당첨내역!$B1213:$G1213,23)</f>
        <v>146</v>
      </c>
      <c r="Y1213">
        <f>Y1212+COUNTIF(전체당첨내역!$B1213:$G1213,24)</f>
        <v>163</v>
      </c>
      <c r="Z1213">
        <f>Z1212+COUNTIF(전체당첨내역!$B1213:$G1213,25)</f>
        <v>149</v>
      </c>
      <c r="AA1213">
        <f>AA1212+COUNTIF(전체당첨내역!$B1213:$G1213,26)</f>
        <v>164</v>
      </c>
      <c r="AB1213">
        <f>AB1212+COUNTIF(전체당첨내역!$B1213:$G1213,27)</f>
        <v>178</v>
      </c>
      <c r="AC1213">
        <f>AC1212+COUNTIF(전체당첨내역!$B1213:$G1213,28)</f>
        <v>151</v>
      </c>
      <c r="AD1213">
        <f>AD1212+COUNTIF(전체당첨내역!$B1213:$G1213,29)</f>
        <v>152</v>
      </c>
      <c r="AE1213">
        <f>AE1212+COUNTIF(전체당첨내역!$B1213:$G1213,30)</f>
        <v>155</v>
      </c>
      <c r="AF1213">
        <f>AF1212+COUNTIF(전체당첨내역!$B1213:$G1213,31)</f>
        <v>164</v>
      </c>
      <c r="AG1213">
        <f>AG1212+COUNTIF(전체당첨내역!$B1213:$G1213,32)</f>
        <v>141</v>
      </c>
      <c r="AH1213">
        <f>AH1212+COUNTIF(전체당첨내역!$B1213:$G1213,33)</f>
        <v>172</v>
      </c>
      <c r="AI1213">
        <f>AI1212+COUNTIF(전체당첨내역!$B1213:$G1213,34)</f>
        <v>181</v>
      </c>
      <c r="AJ1213">
        <f>AJ1212+COUNTIF(전체당첨내역!$B1213:$G1213,35)</f>
        <v>161</v>
      </c>
      <c r="AK1213">
        <f>AK1212+COUNTIF(전체당첨내역!$B1213:$G1213,36)</f>
        <v>161</v>
      </c>
      <c r="AL1213">
        <f>AL1212+COUNTIF(전체당첨내역!$B1213:$G1213,37)</f>
        <v>171</v>
      </c>
      <c r="AM1213">
        <f>AM1212+COUNTIF(전체당첨내역!$B1213:$G1213,38)</f>
        <v>168</v>
      </c>
      <c r="AN1213">
        <f>AN1212+COUNTIF(전체당첨내역!$B1213:$G1213,39)</f>
        <v>165</v>
      </c>
      <c r="AO1213">
        <f>AO1212+COUNTIF(전체당첨내역!$B1213:$G1213,40)</f>
        <v>172</v>
      </c>
      <c r="AP1213">
        <f>AP1212+COUNTIF(전체당첨내역!$B1213:$G1213,41)</f>
        <v>147</v>
      </c>
      <c r="AQ1213">
        <f>AQ1212+COUNTIF(전체당첨내역!$B1213:$G1213,42)</f>
        <v>153</v>
      </c>
      <c r="AR1213">
        <f>AR1212+COUNTIF(전체당첨내역!$B1213:$G1213,43)</f>
        <v>162</v>
      </c>
      <c r="AS1213">
        <f>AS1212+COUNTIF(전체당첨내역!$B1213:$G1213,44)</f>
        <v>160</v>
      </c>
      <c r="AT1213">
        <f>AT1212+COUNTIF(전체당첨내역!$B1213:$G1213,45)</f>
        <v>171</v>
      </c>
    </row>
    <row r="1214" spans="1:46" ht="16.5" customHeight="1">
      <c r="A1214">
        <v>1213</v>
      </c>
      <c r="B1214">
        <f>B1213+COUNTIF(전체당첨내역!$B1214:$G1214,1)</f>
        <v>167</v>
      </c>
      <c r="C1214">
        <f>C1213+COUNTIF(전체당첨내역!$B1214:$G1214,2)</f>
        <v>152</v>
      </c>
      <c r="D1214">
        <f>D1213+COUNTIF(전체당첨내역!$B1214:$G1214,3)</f>
        <v>169</v>
      </c>
      <c r="E1214">
        <f>E1213+COUNTIF(전체당첨내역!$B1214:$G1214,4)</f>
        <v>159</v>
      </c>
      <c r="F1214">
        <f>F1213+COUNTIF(전체당첨내역!$B1214:$G1214,5)</f>
        <v>153</v>
      </c>
      <c r="G1214">
        <f>G1213+COUNTIF(전체당첨내역!$B1214:$G1214,6)</f>
        <v>163</v>
      </c>
      <c r="H1214">
        <f>H1213+COUNTIF(전체당첨내역!$B1214:$G1214,7)</f>
        <v>168</v>
      </c>
      <c r="I1214">
        <f>I1213+COUNTIF(전체당첨내역!$B1214:$G1214,8)</f>
        <v>155</v>
      </c>
      <c r="J1214">
        <f>J1213+COUNTIF(전체당첨내역!$B1214:$G1214,9)</f>
        <v>133</v>
      </c>
      <c r="K1214">
        <f>K1213+COUNTIF(전체당첨내역!$B1214:$G1214,10)</f>
        <v>158</v>
      </c>
      <c r="L1214">
        <f>L1213+COUNTIF(전체당첨내역!$B1214:$G1214,11)</f>
        <v>164</v>
      </c>
      <c r="M1214">
        <f>M1213+COUNTIF(전체당첨내역!$B1214:$G1214,12)</f>
        <v>177</v>
      </c>
      <c r="N1214">
        <f>N1213+COUNTIF(전체당첨내역!$B1214:$G1214,13)</f>
        <v>174</v>
      </c>
      <c r="O1214">
        <f>O1213+COUNTIF(전체당첨내역!$B1214:$G1214,14)</f>
        <v>169</v>
      </c>
      <c r="P1214">
        <f>P1213+COUNTIF(전체당첨내역!$B1214:$G1214,15)</f>
        <v>162</v>
      </c>
      <c r="Q1214">
        <f>Q1213+COUNTIF(전체당첨내역!$B1214:$G1214,16)</f>
        <v>166</v>
      </c>
      <c r="R1214">
        <f>R1213+COUNTIF(전체당첨내역!$B1214:$G1214,17)</f>
        <v>169</v>
      </c>
      <c r="S1214">
        <f>S1213+COUNTIF(전체당첨내역!$B1214:$G1214,18)</f>
        <v>172</v>
      </c>
      <c r="T1214">
        <f>T1213+COUNTIF(전체당첨내역!$B1214:$G1214,19)</f>
        <v>165</v>
      </c>
      <c r="U1214">
        <f>U1213+COUNTIF(전체당첨내역!$B1214:$G1214,20)</f>
        <v>167</v>
      </c>
      <c r="V1214">
        <f>V1213+COUNTIF(전체당첨내역!$B1214:$G1214,21)</f>
        <v>164</v>
      </c>
      <c r="W1214">
        <f>W1213+COUNTIF(전체당첨내역!$B1214:$G1214,22)</f>
        <v>141</v>
      </c>
      <c r="X1214">
        <f>X1213+COUNTIF(전체당첨내역!$B1214:$G1214,23)</f>
        <v>146</v>
      </c>
      <c r="Y1214">
        <f>Y1213+COUNTIF(전체당첨내역!$B1214:$G1214,24)</f>
        <v>163</v>
      </c>
      <c r="Z1214">
        <f>Z1213+COUNTIF(전체당첨내역!$B1214:$G1214,25)</f>
        <v>150</v>
      </c>
      <c r="AA1214">
        <f>AA1213+COUNTIF(전체당첨내역!$B1214:$G1214,26)</f>
        <v>164</v>
      </c>
      <c r="AB1214">
        <f>AB1213+COUNTIF(전체당첨내역!$B1214:$G1214,27)</f>
        <v>179</v>
      </c>
      <c r="AC1214">
        <f>AC1213+COUNTIF(전체당첨내역!$B1214:$G1214,28)</f>
        <v>151</v>
      </c>
      <c r="AD1214">
        <f>AD1213+COUNTIF(전체당첨내역!$B1214:$G1214,29)</f>
        <v>152</v>
      </c>
      <c r="AE1214">
        <f>AE1213+COUNTIF(전체당첨내역!$B1214:$G1214,30)</f>
        <v>155</v>
      </c>
      <c r="AF1214">
        <f>AF1213+COUNTIF(전체당첨내역!$B1214:$G1214,31)</f>
        <v>164</v>
      </c>
      <c r="AG1214">
        <f>AG1213+COUNTIF(전체당첨내역!$B1214:$G1214,32)</f>
        <v>141</v>
      </c>
      <c r="AH1214">
        <f>AH1213+COUNTIF(전체당첨내역!$B1214:$G1214,33)</f>
        <v>172</v>
      </c>
      <c r="AI1214">
        <f>AI1213+COUNTIF(전체당첨내역!$B1214:$G1214,34)</f>
        <v>181</v>
      </c>
      <c r="AJ1214">
        <f>AJ1213+COUNTIF(전체당첨내역!$B1214:$G1214,35)</f>
        <v>161</v>
      </c>
      <c r="AK1214">
        <f>AK1213+COUNTIF(전체당첨내역!$B1214:$G1214,36)</f>
        <v>162</v>
      </c>
      <c r="AL1214">
        <f>AL1213+COUNTIF(전체당첨내역!$B1214:$G1214,37)</f>
        <v>171</v>
      </c>
      <c r="AM1214">
        <f>AM1213+COUNTIF(전체당첨내역!$B1214:$G1214,38)</f>
        <v>169</v>
      </c>
      <c r="AN1214">
        <f>AN1213+COUNTIF(전체당첨내역!$B1214:$G1214,39)</f>
        <v>165</v>
      </c>
      <c r="AO1214">
        <f>AO1213+COUNTIF(전체당첨내역!$B1214:$G1214,40)</f>
        <v>172</v>
      </c>
      <c r="AP1214">
        <f>AP1213+COUNTIF(전체당첨내역!$B1214:$G1214,41)</f>
        <v>147</v>
      </c>
      <c r="AQ1214">
        <f>AQ1213+COUNTIF(전체당첨내역!$B1214:$G1214,42)</f>
        <v>153</v>
      </c>
      <c r="AR1214">
        <f>AR1213+COUNTIF(전체당첨내역!$B1214:$G1214,43)</f>
        <v>162</v>
      </c>
      <c r="AS1214">
        <f>AS1213+COUNTIF(전체당첨내역!$B1214:$G1214,44)</f>
        <v>160</v>
      </c>
      <c r="AT1214">
        <f>AT1213+COUNTIF(전체당첨내역!$B1214:$G1214,45)</f>
        <v>171</v>
      </c>
    </row>
    <row r="1215" spans="1:46" ht="16.5" customHeight="1">
      <c r="A1215">
        <v>1214</v>
      </c>
      <c r="B1215">
        <f>B1214+COUNTIF(전체당첨내역!$B1215:$G1215,1)</f>
        <v>167</v>
      </c>
      <c r="C1215">
        <f>C1214+COUNTIF(전체당첨내역!$B1215:$G1215,2)</f>
        <v>152</v>
      </c>
      <c r="D1215">
        <f>D1214+COUNTIF(전체당첨내역!$B1215:$G1215,3)</f>
        <v>169</v>
      </c>
      <c r="E1215">
        <f>E1214+COUNTIF(전체당첨내역!$B1215:$G1215,4)</f>
        <v>159</v>
      </c>
      <c r="F1215">
        <f>F1214+COUNTIF(전체당첨내역!$B1215:$G1215,5)</f>
        <v>153</v>
      </c>
      <c r="G1215">
        <f>G1214+COUNTIF(전체당첨내역!$B1215:$G1215,6)</f>
        <v>163</v>
      </c>
      <c r="H1215">
        <f>H1214+COUNTIF(전체당첨내역!$B1215:$G1215,7)</f>
        <v>168</v>
      </c>
      <c r="I1215">
        <f>I1214+COUNTIF(전체당첨내역!$B1215:$G1215,8)</f>
        <v>155</v>
      </c>
      <c r="J1215">
        <f>J1214+COUNTIF(전체당첨내역!$B1215:$G1215,9)</f>
        <v>133</v>
      </c>
      <c r="K1215">
        <f>K1214+COUNTIF(전체당첨내역!$B1215:$G1215,10)</f>
        <v>159</v>
      </c>
      <c r="L1215">
        <f>L1214+COUNTIF(전체당첨내역!$B1215:$G1215,11)</f>
        <v>164</v>
      </c>
      <c r="M1215">
        <f>M1214+COUNTIF(전체당첨내역!$B1215:$G1215,12)</f>
        <v>177</v>
      </c>
      <c r="N1215">
        <f>N1214+COUNTIF(전체당첨내역!$B1215:$G1215,13)</f>
        <v>174</v>
      </c>
      <c r="O1215">
        <f>O1214+COUNTIF(전체당첨내역!$B1215:$G1215,14)</f>
        <v>169</v>
      </c>
      <c r="P1215">
        <f>P1214+COUNTIF(전체당첨내역!$B1215:$G1215,15)</f>
        <v>163</v>
      </c>
      <c r="Q1215">
        <f>Q1214+COUNTIF(전체당첨내역!$B1215:$G1215,16)</f>
        <v>166</v>
      </c>
      <c r="R1215">
        <f>R1214+COUNTIF(전체당첨내역!$B1215:$G1215,17)</f>
        <v>169</v>
      </c>
      <c r="S1215">
        <f>S1214+COUNTIF(전체당첨내역!$B1215:$G1215,18)</f>
        <v>172</v>
      </c>
      <c r="T1215">
        <f>T1214+COUNTIF(전체당첨내역!$B1215:$G1215,19)</f>
        <v>166</v>
      </c>
      <c r="U1215">
        <f>U1214+COUNTIF(전체당첨내역!$B1215:$G1215,20)</f>
        <v>167</v>
      </c>
      <c r="V1215">
        <f>V1214+COUNTIF(전체당첨내역!$B1215:$G1215,21)</f>
        <v>164</v>
      </c>
      <c r="W1215">
        <f>W1214+COUNTIF(전체당첨내역!$B1215:$G1215,22)</f>
        <v>141</v>
      </c>
      <c r="X1215">
        <f>X1214+COUNTIF(전체당첨내역!$B1215:$G1215,23)</f>
        <v>146</v>
      </c>
      <c r="Y1215">
        <f>Y1214+COUNTIF(전체당첨내역!$B1215:$G1215,24)</f>
        <v>163</v>
      </c>
      <c r="Z1215">
        <f>Z1214+COUNTIF(전체당첨내역!$B1215:$G1215,25)</f>
        <v>150</v>
      </c>
      <c r="AA1215">
        <f>AA1214+COUNTIF(전체당첨내역!$B1215:$G1215,26)</f>
        <v>164</v>
      </c>
      <c r="AB1215">
        <f>AB1214+COUNTIF(전체당첨내역!$B1215:$G1215,27)</f>
        <v>180</v>
      </c>
      <c r="AC1215">
        <f>AC1214+COUNTIF(전체당첨내역!$B1215:$G1215,28)</f>
        <v>151</v>
      </c>
      <c r="AD1215">
        <f>AD1214+COUNTIF(전체당첨내역!$B1215:$G1215,29)</f>
        <v>152</v>
      </c>
      <c r="AE1215">
        <f>AE1214+COUNTIF(전체당첨내역!$B1215:$G1215,30)</f>
        <v>156</v>
      </c>
      <c r="AF1215">
        <f>AF1214+COUNTIF(전체당첨내역!$B1215:$G1215,31)</f>
        <v>164</v>
      </c>
      <c r="AG1215">
        <f>AG1214+COUNTIF(전체당첨내역!$B1215:$G1215,32)</f>
        <v>141</v>
      </c>
      <c r="AH1215">
        <f>AH1214+COUNTIF(전체당첨내역!$B1215:$G1215,33)</f>
        <v>173</v>
      </c>
      <c r="AI1215">
        <f>AI1214+COUNTIF(전체당첨내역!$B1215:$G1215,34)</f>
        <v>181</v>
      </c>
      <c r="AJ1215">
        <f>AJ1214+COUNTIF(전체당첨내역!$B1215:$G1215,35)</f>
        <v>161</v>
      </c>
      <c r="AK1215">
        <f>AK1214+COUNTIF(전체당첨내역!$B1215:$G1215,36)</f>
        <v>162</v>
      </c>
      <c r="AL1215">
        <f>AL1214+COUNTIF(전체당첨내역!$B1215:$G1215,37)</f>
        <v>171</v>
      </c>
      <c r="AM1215">
        <f>AM1214+COUNTIF(전체당첨내역!$B1215:$G1215,38)</f>
        <v>169</v>
      </c>
      <c r="AN1215">
        <f>AN1214+COUNTIF(전체당첨내역!$B1215:$G1215,39)</f>
        <v>165</v>
      </c>
      <c r="AO1215">
        <f>AO1214+COUNTIF(전체당첨내역!$B1215:$G1215,40)</f>
        <v>172</v>
      </c>
      <c r="AP1215">
        <f>AP1214+COUNTIF(전체당첨내역!$B1215:$G1215,41)</f>
        <v>147</v>
      </c>
      <c r="AQ1215">
        <f>AQ1214+COUNTIF(전체당첨내역!$B1215:$G1215,42)</f>
        <v>153</v>
      </c>
      <c r="AR1215">
        <f>AR1214+COUNTIF(전체당첨내역!$B1215:$G1215,43)</f>
        <v>162</v>
      </c>
      <c r="AS1215">
        <f>AS1214+COUNTIF(전체당첨내역!$B1215:$G1215,44)</f>
        <v>160</v>
      </c>
      <c r="AT1215">
        <f>AT1214+COUNTIF(전체당첨내역!$B1215:$G1215,45)</f>
        <v>171</v>
      </c>
    </row>
    <row r="1216" spans="1:46" ht="16.5" customHeight="1">
      <c r="A1216">
        <v>1215</v>
      </c>
      <c r="B1216">
        <f>B1215+COUNTIF(전체당첨내역!$B1216:$G1216,1)</f>
        <v>167</v>
      </c>
      <c r="C1216">
        <f>C1215+COUNTIF(전체당첨내역!$B1216:$G1216,2)</f>
        <v>152</v>
      </c>
      <c r="D1216">
        <f>D1215+COUNTIF(전체당첨내역!$B1216:$G1216,3)</f>
        <v>169</v>
      </c>
      <c r="E1216">
        <f>E1215+COUNTIF(전체당첨내역!$B1216:$G1216,4)</f>
        <v>159</v>
      </c>
      <c r="F1216">
        <f>F1215+COUNTIF(전체당첨내역!$B1216:$G1216,5)</f>
        <v>153</v>
      </c>
      <c r="G1216">
        <f>G1215+COUNTIF(전체당첨내역!$B1216:$G1216,6)</f>
        <v>163</v>
      </c>
      <c r="H1216">
        <f>H1215+COUNTIF(전체당첨내역!$B1216:$G1216,7)</f>
        <v>168</v>
      </c>
      <c r="I1216">
        <f>I1215+COUNTIF(전체당첨내역!$B1216:$G1216,8)</f>
        <v>155</v>
      </c>
      <c r="J1216">
        <f>J1215+COUNTIF(전체당첨내역!$B1216:$G1216,9)</f>
        <v>133</v>
      </c>
      <c r="K1216">
        <f>K1215+COUNTIF(전체당첨내역!$B1216:$G1216,10)</f>
        <v>159</v>
      </c>
      <c r="L1216">
        <f>L1215+COUNTIF(전체당첨내역!$B1216:$G1216,11)</f>
        <v>164</v>
      </c>
      <c r="M1216">
        <f>M1215+COUNTIF(전체당첨내역!$B1216:$G1216,12)</f>
        <v>177</v>
      </c>
      <c r="N1216">
        <f>N1215+COUNTIF(전체당첨내역!$B1216:$G1216,13)</f>
        <v>175</v>
      </c>
      <c r="O1216">
        <f>O1215+COUNTIF(전체당첨내역!$B1216:$G1216,14)</f>
        <v>169</v>
      </c>
      <c r="P1216">
        <f>P1215+COUNTIF(전체당첨내역!$B1216:$G1216,15)</f>
        <v>164</v>
      </c>
      <c r="Q1216">
        <f>Q1215+COUNTIF(전체당첨내역!$B1216:$G1216,16)</f>
        <v>166</v>
      </c>
      <c r="R1216">
        <f>R1215+COUNTIF(전체당첨내역!$B1216:$G1216,17)</f>
        <v>169</v>
      </c>
      <c r="S1216">
        <f>S1215+COUNTIF(전체당첨내역!$B1216:$G1216,18)</f>
        <v>172</v>
      </c>
      <c r="T1216">
        <f>T1215+COUNTIF(전체당첨내역!$B1216:$G1216,19)</f>
        <v>167</v>
      </c>
      <c r="U1216">
        <f>U1215+COUNTIF(전체당첨내역!$B1216:$G1216,20)</f>
        <v>167</v>
      </c>
      <c r="V1216">
        <f>V1215+COUNTIF(전체당첨내역!$B1216:$G1216,21)</f>
        <v>165</v>
      </c>
      <c r="W1216">
        <f>W1215+COUNTIF(전체당첨내역!$B1216:$G1216,22)</f>
        <v>141</v>
      </c>
      <c r="X1216">
        <f>X1215+COUNTIF(전체당첨내역!$B1216:$G1216,23)</f>
        <v>146</v>
      </c>
      <c r="Y1216">
        <f>Y1215+COUNTIF(전체당첨내역!$B1216:$G1216,24)</f>
        <v>163</v>
      </c>
      <c r="Z1216">
        <f>Z1215+COUNTIF(전체당첨내역!$B1216:$G1216,25)</f>
        <v>150</v>
      </c>
      <c r="AA1216">
        <f>AA1215+COUNTIF(전체당첨내역!$B1216:$G1216,26)</f>
        <v>164</v>
      </c>
      <c r="AB1216">
        <f>AB1215+COUNTIF(전체당첨내역!$B1216:$G1216,27)</f>
        <v>180</v>
      </c>
      <c r="AC1216">
        <f>AC1215+COUNTIF(전체당첨내역!$B1216:$G1216,28)</f>
        <v>151</v>
      </c>
      <c r="AD1216">
        <f>AD1215+COUNTIF(전체당첨내역!$B1216:$G1216,29)</f>
        <v>152</v>
      </c>
      <c r="AE1216">
        <f>AE1215+COUNTIF(전체당첨내역!$B1216:$G1216,30)</f>
        <v>156</v>
      </c>
      <c r="AF1216">
        <f>AF1215+COUNTIF(전체당첨내역!$B1216:$G1216,31)</f>
        <v>164</v>
      </c>
      <c r="AG1216">
        <f>AG1215+COUNTIF(전체당첨내역!$B1216:$G1216,32)</f>
        <v>141</v>
      </c>
      <c r="AH1216">
        <f>AH1215+COUNTIF(전체당첨내역!$B1216:$G1216,33)</f>
        <v>173</v>
      </c>
      <c r="AI1216">
        <f>AI1215+COUNTIF(전체당첨내역!$B1216:$G1216,34)</f>
        <v>181</v>
      </c>
      <c r="AJ1216">
        <f>AJ1215+COUNTIF(전체당첨내역!$B1216:$G1216,35)</f>
        <v>161</v>
      </c>
      <c r="AK1216">
        <f>AK1215+COUNTIF(전체당첨내역!$B1216:$G1216,36)</f>
        <v>162</v>
      </c>
      <c r="AL1216">
        <f>AL1215+COUNTIF(전체당첨내역!$B1216:$G1216,37)</f>
        <v>171</v>
      </c>
      <c r="AM1216">
        <f>AM1215+COUNTIF(전체당첨내역!$B1216:$G1216,38)</f>
        <v>169</v>
      </c>
      <c r="AN1216">
        <f>AN1215+COUNTIF(전체당첨내역!$B1216:$G1216,39)</f>
        <v>165</v>
      </c>
      <c r="AO1216">
        <f>AO1215+COUNTIF(전체당첨내역!$B1216:$G1216,40)</f>
        <v>172</v>
      </c>
      <c r="AP1216">
        <f>AP1215+COUNTIF(전체당첨내역!$B1216:$G1216,41)</f>
        <v>147</v>
      </c>
      <c r="AQ1216">
        <f>AQ1215+COUNTIF(전체당첨내역!$B1216:$G1216,42)</f>
        <v>153</v>
      </c>
      <c r="AR1216">
        <f>AR1215+COUNTIF(전체당첨내역!$B1216:$G1216,43)</f>
        <v>162</v>
      </c>
      <c r="AS1216">
        <f>AS1215+COUNTIF(전체당첨내역!$B1216:$G1216,44)</f>
        <v>161</v>
      </c>
      <c r="AT1216">
        <f>AT1215+COUNTIF(전체당첨내역!$B1216:$G1216,45)</f>
        <v>172</v>
      </c>
    </row>
    <row r="1217" spans="1:46" ht="16.5" customHeight="1">
      <c r="A1217">
        <v>1216</v>
      </c>
      <c r="B1217">
        <f>B1216+COUNTIF(전체당첨내역!$B1217:$G1217,1)</f>
        <v>167</v>
      </c>
      <c r="C1217">
        <f>C1216+COUNTIF(전체당첨내역!$B1217:$G1217,2)</f>
        <v>152</v>
      </c>
      <c r="D1217">
        <f>D1216+COUNTIF(전체당첨내역!$B1217:$G1217,3)</f>
        <v>170</v>
      </c>
      <c r="E1217">
        <f>E1216+COUNTIF(전체당첨내역!$B1217:$G1217,4)</f>
        <v>159</v>
      </c>
      <c r="F1217">
        <f>F1216+COUNTIF(전체당첨내역!$B1217:$G1217,5)</f>
        <v>153</v>
      </c>
      <c r="G1217">
        <f>G1216+COUNTIF(전체당첨내역!$B1217:$G1217,6)</f>
        <v>163</v>
      </c>
      <c r="H1217">
        <f>H1216+COUNTIF(전체당첨내역!$B1217:$G1217,7)</f>
        <v>168</v>
      </c>
      <c r="I1217">
        <f>I1216+COUNTIF(전체당첨내역!$B1217:$G1217,8)</f>
        <v>155</v>
      </c>
      <c r="J1217">
        <f>J1216+COUNTIF(전체당첨내역!$B1217:$G1217,9)</f>
        <v>133</v>
      </c>
      <c r="K1217">
        <f>K1216+COUNTIF(전체당첨내역!$B1217:$G1217,10)</f>
        <v>160</v>
      </c>
      <c r="L1217">
        <f>L1216+COUNTIF(전체당첨내역!$B1217:$G1217,11)</f>
        <v>164</v>
      </c>
      <c r="M1217">
        <f>M1216+COUNTIF(전체당첨내역!$B1217:$G1217,12)</f>
        <v>177</v>
      </c>
      <c r="N1217">
        <f>N1216+COUNTIF(전체당첨내역!$B1217:$G1217,13)</f>
        <v>175</v>
      </c>
      <c r="O1217">
        <f>O1216+COUNTIF(전체당첨내역!$B1217:$G1217,14)</f>
        <v>170</v>
      </c>
      <c r="P1217">
        <f>P1216+COUNTIF(전체당첨내역!$B1217:$G1217,15)</f>
        <v>165</v>
      </c>
      <c r="Q1217">
        <f>Q1216+COUNTIF(전체당첨내역!$B1217:$G1217,16)</f>
        <v>166</v>
      </c>
      <c r="R1217">
        <f>R1216+COUNTIF(전체당첨내역!$B1217:$G1217,17)</f>
        <v>169</v>
      </c>
      <c r="S1217">
        <f>S1216+COUNTIF(전체당첨내역!$B1217:$G1217,18)</f>
        <v>172</v>
      </c>
      <c r="T1217">
        <f>T1216+COUNTIF(전체당첨내역!$B1217:$G1217,19)</f>
        <v>167</v>
      </c>
      <c r="U1217">
        <f>U1216+COUNTIF(전체당첨내역!$B1217:$G1217,20)</f>
        <v>167</v>
      </c>
      <c r="V1217">
        <f>V1216+COUNTIF(전체당첨내역!$B1217:$G1217,21)</f>
        <v>165</v>
      </c>
      <c r="W1217">
        <f>W1216+COUNTIF(전체당첨내역!$B1217:$G1217,22)</f>
        <v>141</v>
      </c>
      <c r="X1217">
        <f>X1216+COUNTIF(전체당첨내역!$B1217:$G1217,23)</f>
        <v>147</v>
      </c>
      <c r="Y1217">
        <f>Y1216+COUNTIF(전체당첨내역!$B1217:$G1217,24)</f>
        <v>164</v>
      </c>
      <c r="Z1217">
        <f>Z1216+COUNTIF(전체당첨내역!$B1217:$G1217,25)</f>
        <v>150</v>
      </c>
      <c r="AA1217">
        <f>AA1216+COUNTIF(전체당첨내역!$B1217:$G1217,26)</f>
        <v>164</v>
      </c>
      <c r="AB1217">
        <f>AB1216+COUNTIF(전체당첨내역!$B1217:$G1217,27)</f>
        <v>180</v>
      </c>
      <c r="AC1217">
        <f>AC1216+COUNTIF(전체당첨내역!$B1217:$G1217,28)</f>
        <v>151</v>
      </c>
      <c r="AD1217">
        <f>AD1216+COUNTIF(전체당첨내역!$B1217:$G1217,29)</f>
        <v>152</v>
      </c>
      <c r="AE1217">
        <f>AE1216+COUNTIF(전체당첨내역!$B1217:$G1217,30)</f>
        <v>156</v>
      </c>
      <c r="AF1217">
        <f>AF1216+COUNTIF(전체당첨내역!$B1217:$G1217,31)</f>
        <v>164</v>
      </c>
      <c r="AG1217">
        <f>AG1216+COUNTIF(전체당첨내역!$B1217:$G1217,32)</f>
        <v>141</v>
      </c>
      <c r="AH1217">
        <f>AH1216+COUNTIF(전체당첨내역!$B1217:$G1217,33)</f>
        <v>173</v>
      </c>
      <c r="AI1217">
        <f>AI1216+COUNTIF(전체당첨내역!$B1217:$G1217,34)</f>
        <v>181</v>
      </c>
      <c r="AJ1217">
        <f>AJ1216+COUNTIF(전체당첨내역!$B1217:$G1217,35)</f>
        <v>161</v>
      </c>
      <c r="AK1217">
        <f>AK1216+COUNTIF(전체당첨내역!$B1217:$G1217,36)</f>
        <v>162</v>
      </c>
      <c r="AL1217">
        <f>AL1216+COUNTIF(전체당첨내역!$B1217:$G1217,37)</f>
        <v>171</v>
      </c>
      <c r="AM1217">
        <f>AM1216+COUNTIF(전체당첨내역!$B1217:$G1217,38)</f>
        <v>169</v>
      </c>
      <c r="AN1217">
        <f>AN1216+COUNTIF(전체당첨내역!$B1217:$G1217,39)</f>
        <v>165</v>
      </c>
      <c r="AO1217">
        <f>AO1216+COUNTIF(전체당첨내역!$B1217:$G1217,40)</f>
        <v>172</v>
      </c>
      <c r="AP1217">
        <f>AP1216+COUNTIF(전체당첨내역!$B1217:$G1217,41)</f>
        <v>147</v>
      </c>
      <c r="AQ1217">
        <f>AQ1216+COUNTIF(전체당첨내역!$B1217:$G1217,42)</f>
        <v>153</v>
      </c>
      <c r="AR1217">
        <f>AR1216+COUNTIF(전체당첨내역!$B1217:$G1217,43)</f>
        <v>162</v>
      </c>
      <c r="AS1217">
        <f>AS1216+COUNTIF(전체당첨내역!$B1217:$G1217,44)</f>
        <v>161</v>
      </c>
      <c r="AT1217">
        <f>AT1216+COUNTIF(전체당첨내역!$B1217:$G1217,45)</f>
        <v>172</v>
      </c>
    </row>
    <row r="1218" spans="1:46" ht="16.5" customHeight="1">
      <c r="A1218">
        <v>1217</v>
      </c>
      <c r="B1218">
        <f>B1217+COUNTIF(전체당첨내역!$B1218:$G1218,1)</f>
        <v>167</v>
      </c>
      <c r="C1218">
        <f>C1217+COUNTIF(전체당첨내역!$B1218:$G1218,2)</f>
        <v>152</v>
      </c>
      <c r="D1218">
        <f>D1217+COUNTIF(전체당첨내역!$B1218:$G1218,3)</f>
        <v>170</v>
      </c>
      <c r="E1218">
        <f>E1217+COUNTIF(전체당첨내역!$B1218:$G1218,4)</f>
        <v>159</v>
      </c>
      <c r="F1218">
        <f>F1217+COUNTIF(전체당첨내역!$B1218:$G1218,5)</f>
        <v>153</v>
      </c>
      <c r="G1218">
        <f>G1217+COUNTIF(전체당첨내역!$B1218:$G1218,6)</f>
        <v>163</v>
      </c>
      <c r="H1218">
        <f>H1217+COUNTIF(전체당첨내역!$B1218:$G1218,7)</f>
        <v>168</v>
      </c>
      <c r="I1218">
        <f>I1217+COUNTIF(전체당첨내역!$B1218:$G1218,8)</f>
        <v>156</v>
      </c>
      <c r="J1218">
        <f>J1217+COUNTIF(전체당첨내역!$B1218:$G1218,9)</f>
        <v>133</v>
      </c>
      <c r="K1218">
        <f>K1217+COUNTIF(전체당첨내역!$B1218:$G1218,10)</f>
        <v>161</v>
      </c>
      <c r="L1218">
        <f>L1217+COUNTIF(전체당첨내역!$B1218:$G1218,11)</f>
        <v>164</v>
      </c>
      <c r="M1218">
        <f>M1217+COUNTIF(전체당첨내역!$B1218:$G1218,12)</f>
        <v>177</v>
      </c>
      <c r="N1218">
        <f>N1217+COUNTIF(전체당첨내역!$B1218:$G1218,13)</f>
        <v>175</v>
      </c>
      <c r="O1218">
        <f>O1217+COUNTIF(전체당첨내역!$B1218:$G1218,14)</f>
        <v>170</v>
      </c>
      <c r="P1218">
        <f>P1217+COUNTIF(전체당첨내역!$B1218:$G1218,15)</f>
        <v>166</v>
      </c>
      <c r="Q1218">
        <f>Q1217+COUNTIF(전체당첨내역!$B1218:$G1218,16)</f>
        <v>166</v>
      </c>
      <c r="R1218">
        <f>R1217+COUNTIF(전체당첨내역!$B1218:$G1218,17)</f>
        <v>169</v>
      </c>
      <c r="S1218">
        <f>S1217+COUNTIF(전체당첨내역!$B1218:$G1218,18)</f>
        <v>172</v>
      </c>
      <c r="T1218">
        <f>T1217+COUNTIF(전체당첨내역!$B1218:$G1218,19)</f>
        <v>167</v>
      </c>
      <c r="U1218">
        <f>U1217+COUNTIF(전체당첨내역!$B1218:$G1218,20)</f>
        <v>168</v>
      </c>
      <c r="V1218">
        <f>V1217+COUNTIF(전체당첨내역!$B1218:$G1218,21)</f>
        <v>165</v>
      </c>
      <c r="W1218">
        <f>W1217+COUNTIF(전체당첨내역!$B1218:$G1218,22)</f>
        <v>141</v>
      </c>
      <c r="X1218">
        <f>X1217+COUNTIF(전체당첨내역!$B1218:$G1218,23)</f>
        <v>147</v>
      </c>
      <c r="Y1218">
        <f>Y1217+COUNTIF(전체당첨내역!$B1218:$G1218,24)</f>
        <v>164</v>
      </c>
      <c r="Z1218">
        <f>Z1217+COUNTIF(전체당첨내역!$B1218:$G1218,25)</f>
        <v>150</v>
      </c>
      <c r="AA1218">
        <f>AA1217+COUNTIF(전체당첨내역!$B1218:$G1218,26)</f>
        <v>164</v>
      </c>
      <c r="AB1218">
        <f>AB1217+COUNTIF(전체당첨내역!$B1218:$G1218,27)</f>
        <v>180</v>
      </c>
      <c r="AC1218">
        <f>AC1217+COUNTIF(전체당첨내역!$B1218:$G1218,28)</f>
        <v>151</v>
      </c>
      <c r="AD1218">
        <f>AD1217+COUNTIF(전체당첨내역!$B1218:$G1218,29)</f>
        <v>153</v>
      </c>
      <c r="AE1218">
        <f>AE1217+COUNTIF(전체당첨내역!$B1218:$G1218,30)</f>
        <v>156</v>
      </c>
      <c r="AF1218">
        <f>AF1217+COUNTIF(전체당첨내역!$B1218:$G1218,31)</f>
        <v>165</v>
      </c>
      <c r="AG1218">
        <f>AG1217+COUNTIF(전체당첨내역!$B1218:$G1218,32)</f>
        <v>141</v>
      </c>
      <c r="AH1218">
        <f>AH1217+COUNTIF(전체당첨내역!$B1218:$G1218,33)</f>
        <v>173</v>
      </c>
      <c r="AI1218">
        <f>AI1217+COUNTIF(전체당첨내역!$B1218:$G1218,34)</f>
        <v>181</v>
      </c>
      <c r="AJ1218">
        <f>AJ1217+COUNTIF(전체당첨내역!$B1218:$G1218,35)</f>
        <v>161</v>
      </c>
      <c r="AK1218">
        <f>AK1217+COUNTIF(전체당첨내역!$B1218:$G1218,36)</f>
        <v>162</v>
      </c>
      <c r="AL1218">
        <f>AL1217+COUNTIF(전체당첨내역!$B1218:$G1218,37)</f>
        <v>171</v>
      </c>
      <c r="AM1218">
        <f>AM1217+COUNTIF(전체당첨내역!$B1218:$G1218,38)</f>
        <v>169</v>
      </c>
      <c r="AN1218">
        <f>AN1217+COUNTIF(전체당첨내역!$B1218:$G1218,39)</f>
        <v>165</v>
      </c>
      <c r="AO1218">
        <f>AO1217+COUNTIF(전체당첨내역!$B1218:$G1218,40)</f>
        <v>172</v>
      </c>
      <c r="AP1218">
        <f>AP1217+COUNTIF(전체당첨내역!$B1218:$G1218,41)</f>
        <v>147</v>
      </c>
      <c r="AQ1218">
        <f>AQ1217+COUNTIF(전체당첨내역!$B1218:$G1218,42)</f>
        <v>153</v>
      </c>
      <c r="AR1218">
        <f>AR1217+COUNTIF(전체당첨내역!$B1218:$G1218,43)</f>
        <v>162</v>
      </c>
      <c r="AS1218">
        <f>AS1217+COUNTIF(전체당첨내역!$B1218:$G1218,44)</f>
        <v>161</v>
      </c>
      <c r="AT1218">
        <f>AT1217+COUNTIF(전체당첨내역!$B1218:$G1218,45)</f>
        <v>172</v>
      </c>
    </row>
    <row r="1219" spans="1:46" ht="16.5" customHeight="1">
      <c r="A1219">
        <v>1218</v>
      </c>
      <c r="B1219">
        <f>B1218+COUNTIF(전체당첨내역!$B1219:$G1219,1)</f>
        <v>167</v>
      </c>
      <c r="C1219">
        <f>C1218+COUNTIF(전체당첨내역!$B1219:$G1219,2)</f>
        <v>152</v>
      </c>
      <c r="D1219">
        <f>D1218+COUNTIF(전체당첨내역!$B1219:$G1219,3)</f>
        <v>171</v>
      </c>
      <c r="E1219">
        <f>E1218+COUNTIF(전체당첨내역!$B1219:$G1219,4)</f>
        <v>159</v>
      </c>
      <c r="F1219">
        <f>F1218+COUNTIF(전체당첨내역!$B1219:$G1219,5)</f>
        <v>153</v>
      </c>
      <c r="G1219">
        <f>G1218+COUNTIF(전체당첨내역!$B1219:$G1219,6)</f>
        <v>163</v>
      </c>
      <c r="H1219">
        <f>H1218+COUNTIF(전체당첨내역!$B1219:$G1219,7)</f>
        <v>168</v>
      </c>
      <c r="I1219">
        <f>I1218+COUNTIF(전체당첨내역!$B1219:$G1219,8)</f>
        <v>156</v>
      </c>
      <c r="J1219">
        <f>J1218+COUNTIF(전체당첨내역!$B1219:$G1219,9)</f>
        <v>133</v>
      </c>
      <c r="K1219">
        <f>K1218+COUNTIF(전체당첨내역!$B1219:$G1219,10)</f>
        <v>161</v>
      </c>
      <c r="L1219">
        <f>L1218+COUNTIF(전체당첨내역!$B1219:$G1219,11)</f>
        <v>164</v>
      </c>
      <c r="M1219">
        <f>M1218+COUNTIF(전체당첨내역!$B1219:$G1219,12)</f>
        <v>177</v>
      </c>
      <c r="N1219">
        <f>N1218+COUNTIF(전체당첨내역!$B1219:$G1219,13)</f>
        <v>175</v>
      </c>
      <c r="O1219">
        <f>O1218+COUNTIF(전체당첨내역!$B1219:$G1219,14)</f>
        <v>170</v>
      </c>
      <c r="P1219">
        <f>P1218+COUNTIF(전체당첨내역!$B1219:$G1219,15)</f>
        <v>166</v>
      </c>
      <c r="Q1219">
        <f>Q1218+COUNTIF(전체당첨내역!$B1219:$G1219,16)</f>
        <v>166</v>
      </c>
      <c r="R1219">
        <f>R1218+COUNTIF(전체당첨내역!$B1219:$G1219,17)</f>
        <v>169</v>
      </c>
      <c r="S1219">
        <f>S1218+COUNTIF(전체당첨내역!$B1219:$G1219,18)</f>
        <v>172</v>
      </c>
      <c r="T1219">
        <f>T1218+COUNTIF(전체당첨내역!$B1219:$G1219,19)</f>
        <v>167</v>
      </c>
      <c r="U1219">
        <f>U1218+COUNTIF(전체당첨내역!$B1219:$G1219,20)</f>
        <v>168</v>
      </c>
      <c r="V1219">
        <f>V1218+COUNTIF(전체당첨내역!$B1219:$G1219,21)</f>
        <v>165</v>
      </c>
      <c r="W1219">
        <f>W1218+COUNTIF(전체당첨내역!$B1219:$G1219,22)</f>
        <v>141</v>
      </c>
      <c r="X1219">
        <f>X1218+COUNTIF(전체당첨내역!$B1219:$G1219,23)</f>
        <v>147</v>
      </c>
      <c r="Y1219">
        <f>Y1218+COUNTIF(전체당첨내역!$B1219:$G1219,24)</f>
        <v>164</v>
      </c>
      <c r="Z1219">
        <f>Z1218+COUNTIF(전체당첨내역!$B1219:$G1219,25)</f>
        <v>150</v>
      </c>
      <c r="AA1219">
        <f>AA1218+COUNTIF(전체당첨내역!$B1219:$G1219,26)</f>
        <v>164</v>
      </c>
      <c r="AB1219">
        <f>AB1218+COUNTIF(전체당첨내역!$B1219:$G1219,27)</f>
        <v>180</v>
      </c>
      <c r="AC1219">
        <f>AC1218+COUNTIF(전체당첨내역!$B1219:$G1219,28)</f>
        <v>152</v>
      </c>
      <c r="AD1219">
        <f>AD1218+COUNTIF(전체당첨내역!$B1219:$G1219,29)</f>
        <v>153</v>
      </c>
      <c r="AE1219">
        <f>AE1218+COUNTIF(전체당첨내역!$B1219:$G1219,30)</f>
        <v>156</v>
      </c>
      <c r="AF1219">
        <f>AF1218+COUNTIF(전체당첨내역!$B1219:$G1219,31)</f>
        <v>166</v>
      </c>
      <c r="AG1219">
        <f>AG1218+COUNTIF(전체당첨내역!$B1219:$G1219,32)</f>
        <v>142</v>
      </c>
      <c r="AH1219">
        <f>AH1218+COUNTIF(전체당첨내역!$B1219:$G1219,33)</f>
        <v>173</v>
      </c>
      <c r="AI1219">
        <f>AI1218+COUNTIF(전체당첨내역!$B1219:$G1219,34)</f>
        <v>181</v>
      </c>
      <c r="AJ1219">
        <f>AJ1218+COUNTIF(전체당첨내역!$B1219:$G1219,35)</f>
        <v>161</v>
      </c>
      <c r="AK1219">
        <f>AK1218+COUNTIF(전체당첨내역!$B1219:$G1219,36)</f>
        <v>162</v>
      </c>
      <c r="AL1219">
        <f>AL1218+COUNTIF(전체당첨내역!$B1219:$G1219,37)</f>
        <v>171</v>
      </c>
      <c r="AM1219">
        <f>AM1218+COUNTIF(전체당첨내역!$B1219:$G1219,38)</f>
        <v>169</v>
      </c>
      <c r="AN1219">
        <f>AN1218+COUNTIF(전체당첨내역!$B1219:$G1219,39)</f>
        <v>165</v>
      </c>
      <c r="AO1219">
        <f>AO1218+COUNTIF(전체당첨내역!$B1219:$G1219,40)</f>
        <v>172</v>
      </c>
      <c r="AP1219">
        <f>AP1218+COUNTIF(전체당첨내역!$B1219:$G1219,41)</f>
        <v>147</v>
      </c>
      <c r="AQ1219">
        <f>AQ1218+COUNTIF(전체당첨내역!$B1219:$G1219,42)</f>
        <v>154</v>
      </c>
      <c r="AR1219">
        <f>AR1218+COUNTIF(전체당첨내역!$B1219:$G1219,43)</f>
        <v>162</v>
      </c>
      <c r="AS1219">
        <f>AS1218+COUNTIF(전체당첨내역!$B1219:$G1219,44)</f>
        <v>161</v>
      </c>
      <c r="AT1219">
        <f>AT1218+COUNTIF(전체당첨내역!$B1219:$G1219,45)</f>
        <v>173</v>
      </c>
    </row>
    <row r="1220" spans="1:46" ht="16.5" customHeight="1">
      <c r="A1220">
        <v>1219</v>
      </c>
      <c r="B1220">
        <f>B1219+COUNTIF(전체당첨내역!$B1220:$G1220,1)</f>
        <v>168</v>
      </c>
      <c r="C1220">
        <f>C1219+COUNTIF(전체당첨내역!$B1220:$G1220,2)</f>
        <v>153</v>
      </c>
      <c r="D1220">
        <f>D1219+COUNTIF(전체당첨내역!$B1220:$G1220,3)</f>
        <v>171</v>
      </c>
      <c r="E1220">
        <f>E1219+COUNTIF(전체당첨내역!$B1220:$G1220,4)</f>
        <v>159</v>
      </c>
      <c r="F1220">
        <f>F1219+COUNTIF(전체당첨내역!$B1220:$G1220,5)</f>
        <v>153</v>
      </c>
      <c r="G1220">
        <f>G1219+COUNTIF(전체당첨내역!$B1220:$G1220,6)</f>
        <v>163</v>
      </c>
      <c r="H1220">
        <f>H1219+COUNTIF(전체당첨내역!$B1220:$G1220,7)</f>
        <v>168</v>
      </c>
      <c r="I1220">
        <f>I1219+COUNTIF(전체당첨내역!$B1220:$G1220,8)</f>
        <v>156</v>
      </c>
      <c r="J1220">
        <f>J1219+COUNTIF(전체당첨내역!$B1220:$G1220,9)</f>
        <v>133</v>
      </c>
      <c r="K1220">
        <f>K1219+COUNTIF(전체당첨내역!$B1220:$G1220,10)</f>
        <v>161</v>
      </c>
      <c r="L1220">
        <f>L1219+COUNTIF(전체당첨내역!$B1220:$G1220,11)</f>
        <v>164</v>
      </c>
      <c r="M1220">
        <f>M1219+COUNTIF(전체당첨내역!$B1220:$G1220,12)</f>
        <v>177</v>
      </c>
      <c r="N1220">
        <f>N1219+COUNTIF(전체당첨내역!$B1220:$G1220,13)</f>
        <v>175</v>
      </c>
      <c r="O1220">
        <f>O1219+COUNTIF(전체당첨내역!$B1220:$G1220,14)</f>
        <v>170</v>
      </c>
      <c r="P1220">
        <f>P1219+COUNTIF(전체당첨내역!$B1220:$G1220,15)</f>
        <v>167</v>
      </c>
      <c r="Q1220">
        <f>Q1219+COUNTIF(전체당첨내역!$B1220:$G1220,16)</f>
        <v>166</v>
      </c>
      <c r="R1220">
        <f>R1219+COUNTIF(전체당첨내역!$B1220:$G1220,17)</f>
        <v>169</v>
      </c>
      <c r="S1220">
        <f>S1219+COUNTIF(전체당첨내역!$B1220:$G1220,18)</f>
        <v>172</v>
      </c>
      <c r="T1220">
        <f>T1219+COUNTIF(전체당첨내역!$B1220:$G1220,19)</f>
        <v>167</v>
      </c>
      <c r="U1220">
        <f>U1219+COUNTIF(전체당첨내역!$B1220:$G1220,20)</f>
        <v>168</v>
      </c>
      <c r="V1220">
        <f>V1219+COUNTIF(전체당첨내역!$B1220:$G1220,21)</f>
        <v>165</v>
      </c>
      <c r="W1220">
        <f>W1219+COUNTIF(전체당첨내역!$B1220:$G1220,22)</f>
        <v>141</v>
      </c>
      <c r="X1220">
        <f>X1219+COUNTIF(전체당첨내역!$B1220:$G1220,23)</f>
        <v>147</v>
      </c>
      <c r="Y1220">
        <f>Y1219+COUNTIF(전체당첨내역!$B1220:$G1220,24)</f>
        <v>164</v>
      </c>
      <c r="Z1220">
        <f>Z1219+COUNTIF(전체당첨내역!$B1220:$G1220,25)</f>
        <v>150</v>
      </c>
      <c r="AA1220">
        <f>AA1219+COUNTIF(전체당첨내역!$B1220:$G1220,26)</f>
        <v>164</v>
      </c>
      <c r="AB1220">
        <f>AB1219+COUNTIF(전체당첨내역!$B1220:$G1220,27)</f>
        <v>180</v>
      </c>
      <c r="AC1220">
        <f>AC1219+COUNTIF(전체당첨내역!$B1220:$G1220,28)</f>
        <v>153</v>
      </c>
      <c r="AD1220">
        <f>AD1219+COUNTIF(전체당첨내역!$B1220:$G1220,29)</f>
        <v>153</v>
      </c>
      <c r="AE1220">
        <f>AE1219+COUNTIF(전체당첨내역!$B1220:$G1220,30)</f>
        <v>156</v>
      </c>
      <c r="AF1220">
        <f>AF1219+COUNTIF(전체당첨내역!$B1220:$G1220,31)</f>
        <v>166</v>
      </c>
      <c r="AG1220">
        <f>AG1219+COUNTIF(전체당첨내역!$B1220:$G1220,32)</f>
        <v>142</v>
      </c>
      <c r="AH1220">
        <f>AH1219+COUNTIF(전체당첨내역!$B1220:$G1220,33)</f>
        <v>173</v>
      </c>
      <c r="AI1220">
        <f>AI1219+COUNTIF(전체당첨내역!$B1220:$G1220,34)</f>
        <v>181</v>
      </c>
      <c r="AJ1220">
        <f>AJ1219+COUNTIF(전체당첨내역!$B1220:$G1220,35)</f>
        <v>161</v>
      </c>
      <c r="AK1220">
        <f>AK1219+COUNTIF(전체당첨내역!$B1220:$G1220,36)</f>
        <v>162</v>
      </c>
      <c r="AL1220">
        <f>AL1219+COUNTIF(전체당첨내역!$B1220:$G1220,37)</f>
        <v>171</v>
      </c>
      <c r="AM1220">
        <f>AM1219+COUNTIF(전체당첨내역!$B1220:$G1220,38)</f>
        <v>169</v>
      </c>
      <c r="AN1220">
        <f>AN1219+COUNTIF(전체당첨내역!$B1220:$G1220,39)</f>
        <v>166</v>
      </c>
      <c r="AO1220">
        <f>AO1219+COUNTIF(전체당첨내역!$B1220:$G1220,40)</f>
        <v>172</v>
      </c>
      <c r="AP1220">
        <f>AP1219+COUNTIF(전체당첨내역!$B1220:$G1220,41)</f>
        <v>147</v>
      </c>
      <c r="AQ1220">
        <f>AQ1219+COUNTIF(전체당첨내역!$B1220:$G1220,42)</f>
        <v>154</v>
      </c>
      <c r="AR1220">
        <f>AR1219+COUNTIF(전체당첨내역!$B1220:$G1220,43)</f>
        <v>162</v>
      </c>
      <c r="AS1220">
        <f>AS1219+COUNTIF(전체당첨내역!$B1220:$G1220,44)</f>
        <v>161</v>
      </c>
      <c r="AT1220">
        <f>AT1219+COUNTIF(전체당첨내역!$B1220:$G1220,45)</f>
        <v>174</v>
      </c>
    </row>
    <row r="1221" spans="1:46" ht="16.5" customHeight="1">
      <c r="A1221">
        <v>1220</v>
      </c>
      <c r="B1221">
        <f>B1220+COUNTIF(전체당첨내역!$B1221:$G1221,1)</f>
        <v>168</v>
      </c>
      <c r="C1221">
        <f>C1220+COUNTIF(전체당첨내역!$B1221:$G1221,2)</f>
        <v>154</v>
      </c>
      <c r="D1221">
        <f>D1220+COUNTIF(전체당첨내역!$B1221:$G1221,3)</f>
        <v>171</v>
      </c>
      <c r="E1221">
        <f>E1220+COUNTIF(전체당첨내역!$B1221:$G1221,4)</f>
        <v>159</v>
      </c>
      <c r="F1221">
        <f>F1220+COUNTIF(전체당첨내역!$B1221:$G1221,5)</f>
        <v>153</v>
      </c>
      <c r="G1221">
        <f>G1220+COUNTIF(전체당첨내역!$B1221:$G1221,6)</f>
        <v>163</v>
      </c>
      <c r="H1221">
        <f>H1220+COUNTIF(전체당첨내역!$B1221:$G1221,7)</f>
        <v>168</v>
      </c>
      <c r="I1221">
        <f>I1220+COUNTIF(전체당첨내역!$B1221:$G1221,8)</f>
        <v>156</v>
      </c>
      <c r="J1221">
        <f>J1220+COUNTIF(전체당첨내역!$B1221:$G1221,9)</f>
        <v>133</v>
      </c>
      <c r="K1221">
        <f>K1220+COUNTIF(전체당첨내역!$B1221:$G1221,10)</f>
        <v>161</v>
      </c>
      <c r="L1221">
        <f>L1220+COUNTIF(전체당첨내역!$B1221:$G1221,11)</f>
        <v>164</v>
      </c>
      <c r="M1221">
        <f>M1220+COUNTIF(전체당첨내역!$B1221:$G1221,12)</f>
        <v>177</v>
      </c>
      <c r="N1221">
        <f>N1220+COUNTIF(전체당첨내역!$B1221:$G1221,13)</f>
        <v>175</v>
      </c>
      <c r="O1221">
        <f>O1220+COUNTIF(전체당첨내역!$B1221:$G1221,14)</f>
        <v>170</v>
      </c>
      <c r="P1221">
        <f>P1220+COUNTIF(전체당첨내역!$B1221:$G1221,15)</f>
        <v>167</v>
      </c>
      <c r="Q1221">
        <f>Q1220+COUNTIF(전체당첨내역!$B1221:$G1221,16)</f>
        <v>166</v>
      </c>
      <c r="R1221">
        <f>R1220+COUNTIF(전체당첨내역!$B1221:$G1221,17)</f>
        <v>169</v>
      </c>
      <c r="S1221">
        <f>S1220+COUNTIF(전체당첨내역!$B1221:$G1221,18)</f>
        <v>172</v>
      </c>
      <c r="T1221">
        <f>T1220+COUNTIF(전체당첨내역!$B1221:$G1221,19)</f>
        <v>167</v>
      </c>
      <c r="U1221">
        <f>U1220+COUNTIF(전체당첨내역!$B1221:$G1221,20)</f>
        <v>168</v>
      </c>
      <c r="V1221">
        <f>V1220+COUNTIF(전체당첨내역!$B1221:$G1221,21)</f>
        <v>165</v>
      </c>
      <c r="W1221">
        <f>W1220+COUNTIF(전체당첨내역!$B1221:$G1221,22)</f>
        <v>142</v>
      </c>
      <c r="X1221">
        <f>X1220+COUNTIF(전체당첨내역!$B1221:$G1221,23)</f>
        <v>147</v>
      </c>
      <c r="Y1221">
        <f>Y1220+COUNTIF(전체당첨내역!$B1221:$G1221,24)</f>
        <v>164</v>
      </c>
      <c r="Z1221">
        <f>Z1220+COUNTIF(전체당첨내역!$B1221:$G1221,25)</f>
        <v>151</v>
      </c>
      <c r="AA1221">
        <f>AA1220+COUNTIF(전체당첨내역!$B1221:$G1221,26)</f>
        <v>164</v>
      </c>
      <c r="AB1221">
        <f>AB1220+COUNTIF(전체당첨내역!$B1221:$G1221,27)</f>
        <v>180</v>
      </c>
      <c r="AC1221">
        <f>AC1220+COUNTIF(전체당첨내역!$B1221:$G1221,28)</f>
        <v>154</v>
      </c>
      <c r="AD1221">
        <f>AD1220+COUNTIF(전체당첨내역!$B1221:$G1221,29)</f>
        <v>153</v>
      </c>
      <c r="AE1221">
        <f>AE1220+COUNTIF(전체당첨내역!$B1221:$G1221,30)</f>
        <v>156</v>
      </c>
      <c r="AF1221">
        <f>AF1220+COUNTIF(전체당첨내역!$B1221:$G1221,31)</f>
        <v>166</v>
      </c>
      <c r="AG1221">
        <f>AG1220+COUNTIF(전체당첨내역!$B1221:$G1221,32)</f>
        <v>142</v>
      </c>
      <c r="AH1221">
        <f>AH1220+COUNTIF(전체당첨내역!$B1221:$G1221,33)</f>
        <v>173</v>
      </c>
      <c r="AI1221">
        <f>AI1220+COUNTIF(전체당첨내역!$B1221:$G1221,34)</f>
        <v>182</v>
      </c>
      <c r="AJ1221">
        <f>AJ1220+COUNTIF(전체당첨내역!$B1221:$G1221,35)</f>
        <v>161</v>
      </c>
      <c r="AK1221">
        <f>AK1220+COUNTIF(전체당첨내역!$B1221:$G1221,36)</f>
        <v>162</v>
      </c>
      <c r="AL1221">
        <f>AL1220+COUNTIF(전체당첨내역!$B1221:$G1221,37)</f>
        <v>171</v>
      </c>
      <c r="AM1221">
        <f>AM1220+COUNTIF(전체당첨내역!$B1221:$G1221,38)</f>
        <v>169</v>
      </c>
      <c r="AN1221">
        <f>AN1220+COUNTIF(전체당첨내역!$B1221:$G1221,39)</f>
        <v>166</v>
      </c>
      <c r="AO1221">
        <f>AO1220+COUNTIF(전체당첨내역!$B1221:$G1221,40)</f>
        <v>172</v>
      </c>
      <c r="AP1221">
        <f>AP1220+COUNTIF(전체당첨내역!$B1221:$G1221,41)</f>
        <v>147</v>
      </c>
      <c r="AQ1221">
        <f>AQ1220+COUNTIF(전체당첨내역!$B1221:$G1221,42)</f>
        <v>154</v>
      </c>
      <c r="AR1221">
        <f>AR1220+COUNTIF(전체당첨내역!$B1221:$G1221,43)</f>
        <v>163</v>
      </c>
      <c r="AS1221">
        <f>AS1220+COUNTIF(전체당첨내역!$B1221:$G1221,44)</f>
        <v>161</v>
      </c>
      <c r="AT1221">
        <f>AT1220+COUNTIF(전체당첨내역!$B1221:$G1221,45)</f>
        <v>174</v>
      </c>
    </row>
    <row r="1222" spans="1:46" ht="16.5" customHeight="1">
      <c r="A1222">
        <v>1221</v>
      </c>
      <c r="B1222">
        <f>B1221+COUNTIF(전체당첨내역!$B1222:$G1222,1)</f>
        <v>168</v>
      </c>
      <c r="C1222">
        <f>C1221+COUNTIF(전체당첨내역!$B1222:$G1222,2)</f>
        <v>154</v>
      </c>
      <c r="D1222">
        <f>D1221+COUNTIF(전체당첨내역!$B1222:$G1222,3)</f>
        <v>171</v>
      </c>
      <c r="E1222">
        <f>E1221+COUNTIF(전체당첨내역!$B1222:$G1222,4)</f>
        <v>159</v>
      </c>
      <c r="F1222">
        <f>F1221+COUNTIF(전체당첨내역!$B1222:$G1222,5)</f>
        <v>153</v>
      </c>
      <c r="G1222">
        <f>G1221+COUNTIF(전체당첨내역!$B1222:$G1222,6)</f>
        <v>164</v>
      </c>
      <c r="H1222">
        <f>H1221+COUNTIF(전체당첨내역!$B1222:$G1222,7)</f>
        <v>168</v>
      </c>
      <c r="I1222">
        <f>I1221+COUNTIF(전체당첨내역!$B1222:$G1222,8)</f>
        <v>156</v>
      </c>
      <c r="J1222">
        <f>J1221+COUNTIF(전체당첨내역!$B1222:$G1222,9)</f>
        <v>133</v>
      </c>
      <c r="K1222">
        <f>K1221+COUNTIF(전체당첨내역!$B1222:$G1222,10)</f>
        <v>161</v>
      </c>
      <c r="L1222">
        <f>L1221+COUNTIF(전체당첨내역!$B1222:$G1222,11)</f>
        <v>164</v>
      </c>
      <c r="M1222">
        <f>M1221+COUNTIF(전체당첨내역!$B1222:$G1222,12)</f>
        <v>177</v>
      </c>
      <c r="N1222">
        <f>N1221+COUNTIF(전체당첨내역!$B1222:$G1222,13)</f>
        <v>176</v>
      </c>
      <c r="O1222">
        <f>O1221+COUNTIF(전체당첨내역!$B1222:$G1222,14)</f>
        <v>170</v>
      </c>
      <c r="P1222">
        <f>P1221+COUNTIF(전체당첨내역!$B1222:$G1222,15)</f>
        <v>167</v>
      </c>
      <c r="Q1222">
        <f>Q1221+COUNTIF(전체당첨내역!$B1222:$G1222,16)</f>
        <v>166</v>
      </c>
      <c r="R1222">
        <f>R1221+COUNTIF(전체당첨내역!$B1222:$G1222,17)</f>
        <v>169</v>
      </c>
      <c r="S1222">
        <f>S1221+COUNTIF(전체당첨내역!$B1222:$G1222,18)</f>
        <v>173</v>
      </c>
      <c r="T1222">
        <f>T1221+COUNTIF(전체당첨내역!$B1222:$G1222,19)</f>
        <v>167</v>
      </c>
      <c r="U1222">
        <f>U1221+COUNTIF(전체당첨내역!$B1222:$G1222,20)</f>
        <v>168</v>
      </c>
      <c r="V1222">
        <f>V1221+COUNTIF(전체당첨내역!$B1222:$G1222,21)</f>
        <v>165</v>
      </c>
      <c r="W1222">
        <f>W1221+COUNTIF(전체당첨내역!$B1222:$G1222,22)</f>
        <v>142</v>
      </c>
      <c r="X1222">
        <f>X1221+COUNTIF(전체당첨내역!$B1222:$G1222,23)</f>
        <v>147</v>
      </c>
      <c r="Y1222">
        <f>Y1221+COUNTIF(전체당첨내역!$B1222:$G1222,24)</f>
        <v>164</v>
      </c>
      <c r="Z1222">
        <f>Z1221+COUNTIF(전체당첨내역!$B1222:$G1222,25)</f>
        <v>151</v>
      </c>
      <c r="AA1222">
        <f>AA1221+COUNTIF(전체당첨내역!$B1222:$G1222,26)</f>
        <v>164</v>
      </c>
      <c r="AB1222">
        <f>AB1221+COUNTIF(전체당첨내역!$B1222:$G1222,27)</f>
        <v>180</v>
      </c>
      <c r="AC1222">
        <f>AC1221+COUNTIF(전체당첨내역!$B1222:$G1222,28)</f>
        <v>155</v>
      </c>
      <c r="AD1222">
        <f>AD1221+COUNTIF(전체당첨내역!$B1222:$G1222,29)</f>
        <v>153</v>
      </c>
      <c r="AE1222">
        <f>AE1221+COUNTIF(전체당첨내역!$B1222:$G1222,30)</f>
        <v>157</v>
      </c>
      <c r="AF1222">
        <f>AF1221+COUNTIF(전체당첨내역!$B1222:$G1222,31)</f>
        <v>166</v>
      </c>
      <c r="AG1222">
        <f>AG1221+COUNTIF(전체당첨내역!$B1222:$G1222,32)</f>
        <v>142</v>
      </c>
      <c r="AH1222">
        <f>AH1221+COUNTIF(전체당첨내역!$B1222:$G1222,33)</f>
        <v>173</v>
      </c>
      <c r="AI1222">
        <f>AI1221+COUNTIF(전체당첨내역!$B1222:$G1222,34)</f>
        <v>182</v>
      </c>
      <c r="AJ1222">
        <f>AJ1221+COUNTIF(전체당첨내역!$B1222:$G1222,35)</f>
        <v>161</v>
      </c>
      <c r="AK1222">
        <f>AK1221+COUNTIF(전체당첨내역!$B1222:$G1222,36)</f>
        <v>163</v>
      </c>
      <c r="AL1222">
        <f>AL1221+COUNTIF(전체당첨내역!$B1222:$G1222,37)</f>
        <v>171</v>
      </c>
      <c r="AM1222">
        <f>AM1221+COUNTIF(전체당첨내역!$B1222:$G1222,38)</f>
        <v>169</v>
      </c>
      <c r="AN1222">
        <f>AN1221+COUNTIF(전체당첨내역!$B1222:$G1222,39)</f>
        <v>166</v>
      </c>
      <c r="AO1222">
        <f>AO1221+COUNTIF(전체당첨내역!$B1222:$G1222,40)</f>
        <v>172</v>
      </c>
      <c r="AP1222">
        <f>AP1221+COUNTIF(전체당첨내역!$B1222:$G1222,41)</f>
        <v>147</v>
      </c>
      <c r="AQ1222">
        <f>AQ1221+COUNTIF(전체당첨내역!$B1222:$G1222,42)</f>
        <v>154</v>
      </c>
      <c r="AR1222">
        <f>AR1221+COUNTIF(전체당첨내역!$B1222:$G1222,43)</f>
        <v>163</v>
      </c>
      <c r="AS1222">
        <f>AS1221+COUNTIF(전체당첨내역!$B1222:$G1222,44)</f>
        <v>161</v>
      </c>
      <c r="AT1222">
        <f>AT1221+COUNTIF(전체당첨내역!$B1222:$G1222,45)</f>
        <v>174</v>
      </c>
    </row>
    <row r="1223" spans="1:46" ht="16.5" customHeight="1">
      <c r="A1223">
        <v>1222</v>
      </c>
      <c r="B1223">
        <f>B1222+COUNTIF(전체당첨내역!$B1223:$G1223,1)</f>
        <v>168</v>
      </c>
      <c r="C1223">
        <f>C1222+COUNTIF(전체당첨내역!$B1223:$G1223,2)</f>
        <v>154</v>
      </c>
      <c r="D1223">
        <f>D1222+COUNTIF(전체당첨내역!$B1223:$G1223,3)</f>
        <v>171</v>
      </c>
      <c r="E1223">
        <f>E1222+COUNTIF(전체당첨내역!$B1223:$G1223,4)</f>
        <v>160</v>
      </c>
      <c r="F1223">
        <f>F1222+COUNTIF(전체당첨내역!$B1223:$G1223,5)</f>
        <v>153</v>
      </c>
      <c r="G1223">
        <f>G1222+COUNTIF(전체당첨내역!$B1223:$G1223,6)</f>
        <v>164</v>
      </c>
      <c r="H1223">
        <f>H1222+COUNTIF(전체당첨내역!$B1223:$G1223,7)</f>
        <v>168</v>
      </c>
      <c r="I1223">
        <f>I1222+COUNTIF(전체당첨내역!$B1223:$G1223,8)</f>
        <v>156</v>
      </c>
      <c r="J1223">
        <f>J1222+COUNTIF(전체당첨내역!$B1223:$G1223,9)</f>
        <v>133</v>
      </c>
      <c r="K1223">
        <f>K1222+COUNTIF(전체당첨내역!$B1223:$G1223,10)</f>
        <v>161</v>
      </c>
      <c r="L1223">
        <f>L1222+COUNTIF(전체당첨내역!$B1223:$G1223,11)</f>
        <v>165</v>
      </c>
      <c r="M1223">
        <f>M1222+COUNTIF(전체당첨내역!$B1223:$G1223,12)</f>
        <v>177</v>
      </c>
      <c r="N1223">
        <f>N1222+COUNTIF(전체당첨내역!$B1223:$G1223,13)</f>
        <v>176</v>
      </c>
      <c r="O1223">
        <f>O1222+COUNTIF(전체당첨내역!$B1223:$G1223,14)</f>
        <v>170</v>
      </c>
      <c r="P1223">
        <f>P1222+COUNTIF(전체당첨내역!$B1223:$G1223,15)</f>
        <v>167</v>
      </c>
      <c r="Q1223">
        <f>Q1222+COUNTIF(전체당첨내역!$B1223:$G1223,16)</f>
        <v>166</v>
      </c>
      <c r="R1223">
        <f>R1222+COUNTIF(전체당첨내역!$B1223:$G1223,17)</f>
        <v>170</v>
      </c>
      <c r="S1223">
        <f>S1222+COUNTIF(전체당첨내역!$B1223:$G1223,18)</f>
        <v>173</v>
      </c>
      <c r="T1223">
        <f>T1222+COUNTIF(전체당첨내역!$B1223:$G1223,19)</f>
        <v>167</v>
      </c>
      <c r="U1223">
        <f>U1222+COUNTIF(전체당첨내역!$B1223:$G1223,20)</f>
        <v>168</v>
      </c>
      <c r="V1223">
        <f>V1222+COUNTIF(전체당첨내역!$B1223:$G1223,21)</f>
        <v>165</v>
      </c>
      <c r="W1223">
        <f>W1222+COUNTIF(전체당첨내역!$B1223:$G1223,22)</f>
        <v>143</v>
      </c>
      <c r="X1223">
        <f>X1222+COUNTIF(전체당첨내역!$B1223:$G1223,23)</f>
        <v>147</v>
      </c>
      <c r="Y1223">
        <f>Y1222+COUNTIF(전체당첨내역!$B1223:$G1223,24)</f>
        <v>164</v>
      </c>
      <c r="Z1223">
        <f>Z1222+COUNTIF(전체당첨내역!$B1223:$G1223,25)</f>
        <v>151</v>
      </c>
      <c r="AA1223">
        <f>AA1222+COUNTIF(전체당첨내역!$B1223:$G1223,26)</f>
        <v>164</v>
      </c>
      <c r="AB1223">
        <f>AB1222+COUNTIF(전체당첨내역!$B1223:$G1223,27)</f>
        <v>180</v>
      </c>
      <c r="AC1223">
        <f>AC1222+COUNTIF(전체당첨내역!$B1223:$G1223,28)</f>
        <v>155</v>
      </c>
      <c r="AD1223">
        <f>AD1222+COUNTIF(전체당첨내역!$B1223:$G1223,29)</f>
        <v>153</v>
      </c>
      <c r="AE1223">
        <f>AE1222+COUNTIF(전체당첨내역!$B1223:$G1223,30)</f>
        <v>157</v>
      </c>
      <c r="AF1223">
        <f>AF1222+COUNTIF(전체당첨내역!$B1223:$G1223,31)</f>
        <v>166</v>
      </c>
      <c r="AG1223">
        <f>AG1222+COUNTIF(전체당첨내역!$B1223:$G1223,32)</f>
        <v>143</v>
      </c>
      <c r="AH1223">
        <f>AH1222+COUNTIF(전체당첨내역!$B1223:$G1223,33)</f>
        <v>173</v>
      </c>
      <c r="AI1223">
        <f>AI1222+COUNTIF(전체당첨내역!$B1223:$G1223,34)</f>
        <v>182</v>
      </c>
      <c r="AJ1223">
        <f>AJ1222+COUNTIF(전체당첨내역!$B1223:$G1223,35)</f>
        <v>161</v>
      </c>
      <c r="AK1223">
        <f>AK1222+COUNTIF(전체당첨내역!$B1223:$G1223,36)</f>
        <v>163</v>
      </c>
      <c r="AL1223">
        <f>AL1222+COUNTIF(전체당첨내역!$B1223:$G1223,37)</f>
        <v>171</v>
      </c>
      <c r="AM1223">
        <f>AM1222+COUNTIF(전체당첨내역!$B1223:$G1223,38)</f>
        <v>169</v>
      </c>
      <c r="AN1223">
        <f>AN1222+COUNTIF(전체당첨내역!$B1223:$G1223,39)</f>
        <v>166</v>
      </c>
      <c r="AO1223">
        <f>AO1222+COUNTIF(전체당첨내역!$B1223:$G1223,40)</f>
        <v>172</v>
      </c>
      <c r="AP1223">
        <f>AP1222+COUNTIF(전체당첨내역!$B1223:$G1223,41)</f>
        <v>148</v>
      </c>
      <c r="AQ1223">
        <f>AQ1222+COUNTIF(전체당첨내역!$B1223:$G1223,42)</f>
        <v>154</v>
      </c>
      <c r="AR1223">
        <f>AR1222+COUNTIF(전체당첨내역!$B1223:$G1223,43)</f>
        <v>163</v>
      </c>
      <c r="AS1223">
        <f>AS1222+COUNTIF(전체당첨내역!$B1223:$G1223,44)</f>
        <v>161</v>
      </c>
      <c r="AT1223">
        <f>AT1222+COUNTIF(전체당첨내역!$B1223:$G1223,45)</f>
        <v>174</v>
      </c>
    </row>
    <row r="1224" spans="1:46" ht="16.5" customHeight="1">
      <c r="A1224">
        <v>1223</v>
      </c>
      <c r="B1224">
        <f>B1223+COUNTIF(전체당첨내역!$B1224:$G1224,1)</f>
        <v>168</v>
      </c>
      <c r="C1224">
        <f>C1223+COUNTIF(전체당첨내역!$B1224:$G1224,2)</f>
        <v>154</v>
      </c>
      <c r="D1224">
        <f>D1223+COUNTIF(전체당첨내역!$B1224:$G1224,3)</f>
        <v>171</v>
      </c>
      <c r="E1224">
        <f>E1223+COUNTIF(전체당첨내역!$B1224:$G1224,4)</f>
        <v>160</v>
      </c>
      <c r="F1224">
        <f>F1223+COUNTIF(전체당첨내역!$B1224:$G1224,5)</f>
        <v>153</v>
      </c>
      <c r="G1224">
        <f>G1223+COUNTIF(전체당첨내역!$B1224:$G1224,6)</f>
        <v>164</v>
      </c>
      <c r="H1224">
        <f>H1223+COUNTIF(전체당첨내역!$B1224:$G1224,7)</f>
        <v>168</v>
      </c>
      <c r="I1224">
        <f>I1223+COUNTIF(전체당첨내역!$B1224:$G1224,8)</f>
        <v>156</v>
      </c>
      <c r="J1224">
        <f>J1223+COUNTIF(전체당첨내역!$B1224:$G1224,9)</f>
        <v>133</v>
      </c>
      <c r="K1224">
        <f>K1223+COUNTIF(전체당첨내역!$B1224:$G1224,10)</f>
        <v>161</v>
      </c>
      <c r="L1224">
        <f>L1223+COUNTIF(전체당첨내역!$B1224:$G1224,11)</f>
        <v>165</v>
      </c>
      <c r="M1224">
        <f>M1223+COUNTIF(전체당첨내역!$B1224:$G1224,12)</f>
        <v>177</v>
      </c>
      <c r="N1224">
        <f>N1223+COUNTIF(전체당첨내역!$B1224:$G1224,13)</f>
        <v>176</v>
      </c>
      <c r="O1224">
        <f>O1223+COUNTIF(전체당첨내역!$B1224:$G1224,14)</f>
        <v>170</v>
      </c>
      <c r="P1224">
        <f>P1223+COUNTIF(전체당첨내역!$B1224:$G1224,15)</f>
        <v>167</v>
      </c>
      <c r="Q1224">
        <f>Q1223+COUNTIF(전체당첨내역!$B1224:$G1224,16)</f>
        <v>167</v>
      </c>
      <c r="R1224">
        <f>R1223+COUNTIF(전체당첨내역!$B1224:$G1224,17)</f>
        <v>170</v>
      </c>
      <c r="S1224">
        <f>S1223+COUNTIF(전체당첨내역!$B1224:$G1224,18)</f>
        <v>174</v>
      </c>
      <c r="T1224">
        <f>T1223+COUNTIF(전체당첨내역!$B1224:$G1224,19)</f>
        <v>167</v>
      </c>
      <c r="U1224">
        <f>U1223+COUNTIF(전체당첨내역!$B1224:$G1224,20)</f>
        <v>169</v>
      </c>
      <c r="V1224">
        <f>V1223+COUNTIF(전체당첨내역!$B1224:$G1224,21)</f>
        <v>165</v>
      </c>
      <c r="W1224">
        <f>W1223+COUNTIF(전체당첨내역!$B1224:$G1224,22)</f>
        <v>143</v>
      </c>
      <c r="X1224">
        <f>X1223+COUNTIF(전체당첨내역!$B1224:$G1224,23)</f>
        <v>147</v>
      </c>
      <c r="Y1224">
        <f>Y1223+COUNTIF(전체당첨내역!$B1224:$G1224,24)</f>
        <v>164</v>
      </c>
      <c r="Z1224">
        <f>Z1223+COUNTIF(전체당첨내역!$B1224:$G1224,25)</f>
        <v>151</v>
      </c>
      <c r="AA1224">
        <f>AA1223+COUNTIF(전체당첨내역!$B1224:$G1224,26)</f>
        <v>164</v>
      </c>
      <c r="AB1224">
        <f>AB1223+COUNTIF(전체당첨내역!$B1224:$G1224,27)</f>
        <v>180</v>
      </c>
      <c r="AC1224">
        <f>AC1223+COUNTIF(전체당첨내역!$B1224:$G1224,28)</f>
        <v>155</v>
      </c>
      <c r="AD1224">
        <f>AD1223+COUNTIF(전체당첨내역!$B1224:$G1224,29)</f>
        <v>153</v>
      </c>
      <c r="AE1224">
        <f>AE1223+COUNTIF(전체당첨내역!$B1224:$G1224,30)</f>
        <v>157</v>
      </c>
      <c r="AF1224">
        <f>AF1223+COUNTIF(전체당첨내역!$B1224:$G1224,31)</f>
        <v>166</v>
      </c>
      <c r="AG1224">
        <f>AG1223+COUNTIF(전체당첨내역!$B1224:$G1224,32)</f>
        <v>144</v>
      </c>
      <c r="AH1224">
        <f>AH1223+COUNTIF(전체당첨내역!$B1224:$G1224,33)</f>
        <v>174</v>
      </c>
      <c r="AI1224">
        <f>AI1223+COUNTIF(전체당첨내역!$B1224:$G1224,34)</f>
        <v>182</v>
      </c>
      <c r="AJ1224">
        <f>AJ1223+COUNTIF(전체당첨내역!$B1224:$G1224,35)</f>
        <v>161</v>
      </c>
      <c r="AK1224">
        <f>AK1223+COUNTIF(전체당첨내역!$B1224:$G1224,36)</f>
        <v>163</v>
      </c>
      <c r="AL1224">
        <f>AL1223+COUNTIF(전체당첨내역!$B1224:$G1224,37)</f>
        <v>171</v>
      </c>
      <c r="AM1224">
        <f>AM1223+COUNTIF(전체당첨내역!$B1224:$G1224,38)</f>
        <v>169</v>
      </c>
      <c r="AN1224">
        <f>AN1223+COUNTIF(전체당첨내역!$B1224:$G1224,39)</f>
        <v>167</v>
      </c>
      <c r="AO1224">
        <f>AO1223+COUNTIF(전체당첨내역!$B1224:$G1224,40)</f>
        <v>172</v>
      </c>
      <c r="AP1224">
        <f>AP1223+COUNTIF(전체당첨내역!$B1224:$G1224,41)</f>
        <v>148</v>
      </c>
      <c r="AQ1224">
        <f>AQ1223+COUNTIF(전체당첨내역!$B1224:$G1224,42)</f>
        <v>154</v>
      </c>
      <c r="AR1224">
        <f>AR1223+COUNTIF(전체당첨내역!$B1224:$G1224,43)</f>
        <v>163</v>
      </c>
      <c r="AS1224">
        <f>AS1223+COUNTIF(전체당첨내역!$B1224:$G1224,44)</f>
        <v>161</v>
      </c>
      <c r="AT1224">
        <f>AT1223+COUNTIF(전체당첨내역!$B1224:$G1224,45)</f>
        <v>174</v>
      </c>
    </row>
    <row r="1225" spans="1:46" ht="16.5" customHeight="1">
      <c r="A1225">
        <v>1224</v>
      </c>
      <c r="B1225">
        <f>B1224+COUNTIF(전체당첨내역!$B1225:$G1225,1)</f>
        <v>168</v>
      </c>
      <c r="C1225">
        <f>C1224+COUNTIF(전체당첨내역!$B1225:$G1225,2)</f>
        <v>154</v>
      </c>
      <c r="D1225">
        <f>D1224+COUNTIF(전체당첨내역!$B1225:$G1225,3)</f>
        <v>171</v>
      </c>
      <c r="E1225">
        <f>E1224+COUNTIF(전체당첨내역!$B1225:$G1225,4)</f>
        <v>160</v>
      </c>
      <c r="F1225">
        <f>F1224+COUNTIF(전체당첨내역!$B1225:$G1225,5)</f>
        <v>153</v>
      </c>
      <c r="G1225">
        <f>G1224+COUNTIF(전체당첨내역!$B1225:$G1225,6)</f>
        <v>164</v>
      </c>
      <c r="H1225">
        <f>H1224+COUNTIF(전체당첨내역!$B1225:$G1225,7)</f>
        <v>168</v>
      </c>
      <c r="I1225">
        <f>I1224+COUNTIF(전체당첨내역!$B1225:$G1225,8)</f>
        <v>156</v>
      </c>
      <c r="J1225">
        <f>J1224+COUNTIF(전체당첨내역!$B1225:$G1225,9)</f>
        <v>134</v>
      </c>
      <c r="K1225">
        <f>K1224+COUNTIF(전체당첨내역!$B1225:$G1225,10)</f>
        <v>161</v>
      </c>
      <c r="L1225">
        <f>L1224+COUNTIF(전체당첨내역!$B1225:$G1225,11)</f>
        <v>165</v>
      </c>
      <c r="M1225">
        <f>M1224+COUNTIF(전체당첨내역!$B1225:$G1225,12)</f>
        <v>177</v>
      </c>
      <c r="N1225">
        <f>N1224+COUNTIF(전체당첨내역!$B1225:$G1225,13)</f>
        <v>176</v>
      </c>
      <c r="O1225">
        <f>O1224+COUNTIF(전체당첨내역!$B1225:$G1225,14)</f>
        <v>170</v>
      </c>
      <c r="P1225">
        <f>P1224+COUNTIF(전체당첨내역!$B1225:$G1225,15)</f>
        <v>167</v>
      </c>
      <c r="Q1225">
        <f>Q1224+COUNTIF(전체당첨내역!$B1225:$G1225,16)</f>
        <v>167</v>
      </c>
      <c r="R1225">
        <f>R1224+COUNTIF(전체당첨내역!$B1225:$G1225,17)</f>
        <v>170</v>
      </c>
      <c r="S1225">
        <f>S1224+COUNTIF(전체당첨내역!$B1225:$G1225,18)</f>
        <v>175</v>
      </c>
      <c r="T1225">
        <f>T1224+COUNTIF(전체당첨내역!$B1225:$G1225,19)</f>
        <v>167</v>
      </c>
      <c r="U1225">
        <f>U1224+COUNTIF(전체당첨내역!$B1225:$G1225,20)</f>
        <v>169</v>
      </c>
      <c r="V1225">
        <f>V1224+COUNTIF(전체당첨내역!$B1225:$G1225,21)</f>
        <v>166</v>
      </c>
      <c r="W1225">
        <f>W1224+COUNTIF(전체당첨내역!$B1225:$G1225,22)</f>
        <v>143</v>
      </c>
      <c r="X1225">
        <f>X1224+COUNTIF(전체당첨내역!$B1225:$G1225,23)</f>
        <v>147</v>
      </c>
      <c r="Y1225">
        <f>Y1224+COUNTIF(전체당첨내역!$B1225:$G1225,24)</f>
        <v>164</v>
      </c>
      <c r="Z1225">
        <f>Z1224+COUNTIF(전체당첨내역!$B1225:$G1225,25)</f>
        <v>151</v>
      </c>
      <c r="AA1225">
        <f>AA1224+COUNTIF(전체당첨내역!$B1225:$G1225,26)</f>
        <v>164</v>
      </c>
      <c r="AB1225">
        <f>AB1224+COUNTIF(전체당첨내역!$B1225:$G1225,27)</f>
        <v>181</v>
      </c>
      <c r="AC1225">
        <f>AC1224+COUNTIF(전체당첨내역!$B1225:$G1225,28)</f>
        <v>155</v>
      </c>
      <c r="AD1225">
        <f>AD1224+COUNTIF(전체당첨내역!$B1225:$G1225,29)</f>
        <v>153</v>
      </c>
      <c r="AE1225">
        <f>AE1224+COUNTIF(전체당첨내역!$B1225:$G1225,30)</f>
        <v>157</v>
      </c>
      <c r="AF1225">
        <f>AF1224+COUNTIF(전체당첨내역!$B1225:$G1225,31)</f>
        <v>166</v>
      </c>
      <c r="AG1225">
        <f>AG1224+COUNTIF(전체당첨내역!$B1225:$G1225,32)</f>
        <v>144</v>
      </c>
      <c r="AH1225">
        <f>AH1224+COUNTIF(전체당첨내역!$B1225:$G1225,33)</f>
        <v>174</v>
      </c>
      <c r="AI1225">
        <f>AI1224+COUNTIF(전체당첨내역!$B1225:$G1225,34)</f>
        <v>182</v>
      </c>
      <c r="AJ1225">
        <f>AJ1224+COUNTIF(전체당첨내역!$B1225:$G1225,35)</f>
        <v>161</v>
      </c>
      <c r="AK1225">
        <f>AK1224+COUNTIF(전체당첨내역!$B1225:$G1225,36)</f>
        <v>163</v>
      </c>
      <c r="AL1225">
        <f>AL1224+COUNTIF(전체당첨내역!$B1225:$G1225,37)</f>
        <v>171</v>
      </c>
      <c r="AM1225">
        <f>AM1224+COUNTIF(전체당첨내역!$B1225:$G1225,38)</f>
        <v>169</v>
      </c>
      <c r="AN1225">
        <f>AN1224+COUNTIF(전체당첨내역!$B1225:$G1225,39)</f>
        <v>167</v>
      </c>
      <c r="AO1225">
        <f>AO1224+COUNTIF(전체당첨내역!$B1225:$G1225,40)</f>
        <v>172</v>
      </c>
      <c r="AP1225">
        <f>AP1224+COUNTIF(전체당첨내역!$B1225:$G1225,41)</f>
        <v>148</v>
      </c>
      <c r="AQ1225">
        <f>AQ1224+COUNTIF(전체당첨내역!$B1225:$G1225,42)</f>
        <v>154</v>
      </c>
      <c r="AR1225">
        <f>AR1224+COUNTIF(전체당첨내역!$B1225:$G1225,43)</f>
        <v>163</v>
      </c>
      <c r="AS1225">
        <f>AS1224+COUNTIF(전체당첨내역!$B1225:$G1225,44)</f>
        <v>162</v>
      </c>
      <c r="AT1225">
        <f>AT1224+COUNTIF(전체당첨내역!$B1225:$G1225,45)</f>
        <v>175</v>
      </c>
    </row>
    <row r="1226" spans="1:46" ht="16.5" customHeight="1">
      <c r="A1226">
        <v>1225</v>
      </c>
      <c r="B1226">
        <f>B1225+COUNTIF(전체당첨내역!$B1226:$G1226,1)</f>
        <v>168</v>
      </c>
      <c r="C1226">
        <f>C1225+COUNTIF(전체당첨내역!$B1226:$G1226,2)</f>
        <v>154</v>
      </c>
      <c r="D1226">
        <f>D1225+COUNTIF(전체당첨내역!$B1226:$G1226,3)</f>
        <v>171</v>
      </c>
      <c r="E1226">
        <f>E1225+COUNTIF(전체당첨내역!$B1226:$G1226,4)</f>
        <v>160</v>
      </c>
      <c r="F1226">
        <f>F1225+COUNTIF(전체당첨내역!$B1226:$G1226,5)</f>
        <v>153</v>
      </c>
      <c r="G1226">
        <f>G1225+COUNTIF(전체당첨내역!$B1226:$G1226,6)</f>
        <v>164</v>
      </c>
      <c r="H1226">
        <f>H1225+COUNTIF(전체당첨내역!$B1226:$G1226,7)</f>
        <v>168</v>
      </c>
      <c r="I1226">
        <f>I1225+COUNTIF(전체당첨내역!$B1226:$G1226,8)</f>
        <v>157</v>
      </c>
      <c r="J1226">
        <f>J1225+COUNTIF(전체당첨내역!$B1226:$G1226,9)</f>
        <v>135</v>
      </c>
      <c r="K1226">
        <f>K1225+COUNTIF(전체당첨내역!$B1226:$G1226,10)</f>
        <v>161</v>
      </c>
      <c r="L1226">
        <f>L1225+COUNTIF(전체당첨내역!$B1226:$G1226,11)</f>
        <v>165</v>
      </c>
      <c r="M1226">
        <f>M1225+COUNTIF(전체당첨내역!$B1226:$G1226,12)</f>
        <v>177</v>
      </c>
      <c r="N1226">
        <f>N1225+COUNTIF(전체당첨내역!$B1226:$G1226,13)</f>
        <v>176</v>
      </c>
      <c r="O1226">
        <f>O1225+COUNTIF(전체당첨내역!$B1226:$G1226,14)</f>
        <v>170</v>
      </c>
      <c r="P1226">
        <f>P1225+COUNTIF(전체당첨내역!$B1226:$G1226,15)</f>
        <v>167</v>
      </c>
      <c r="Q1226">
        <f>Q1225+COUNTIF(전체당첨내역!$B1226:$G1226,16)</f>
        <v>167</v>
      </c>
      <c r="R1226">
        <f>R1225+COUNTIF(전체당첨내역!$B1226:$G1226,17)</f>
        <v>170</v>
      </c>
      <c r="S1226">
        <f>S1225+COUNTIF(전체당첨내역!$B1226:$G1226,18)</f>
        <v>175</v>
      </c>
      <c r="T1226">
        <f>T1225+COUNTIF(전체당첨내역!$B1226:$G1226,19)</f>
        <v>168</v>
      </c>
      <c r="U1226">
        <f>U1225+COUNTIF(전체당첨내역!$B1226:$G1226,20)</f>
        <v>169</v>
      </c>
      <c r="V1226">
        <f>V1225+COUNTIF(전체당첨내역!$B1226:$G1226,21)</f>
        <v>166</v>
      </c>
      <c r="W1226">
        <f>W1225+COUNTIF(전체당첨내역!$B1226:$G1226,22)</f>
        <v>143</v>
      </c>
      <c r="X1226">
        <f>X1225+COUNTIF(전체당첨내역!$B1226:$G1226,23)</f>
        <v>147</v>
      </c>
      <c r="Y1226">
        <f>Y1225+COUNTIF(전체당첨내역!$B1226:$G1226,24)</f>
        <v>164</v>
      </c>
      <c r="Z1226">
        <f>Z1225+COUNTIF(전체당첨내역!$B1226:$G1226,25)</f>
        <v>152</v>
      </c>
      <c r="AA1226">
        <f>AA1225+COUNTIF(전체당첨내역!$B1226:$G1226,26)</f>
        <v>164</v>
      </c>
      <c r="AB1226">
        <f>AB1225+COUNTIF(전체당첨내역!$B1226:$G1226,27)</f>
        <v>181</v>
      </c>
      <c r="AC1226">
        <f>AC1225+COUNTIF(전체당첨내역!$B1226:$G1226,28)</f>
        <v>155</v>
      </c>
      <c r="AD1226">
        <f>AD1225+COUNTIF(전체당첨내역!$B1226:$G1226,29)</f>
        <v>153</v>
      </c>
      <c r="AE1226">
        <f>AE1225+COUNTIF(전체당첨내역!$B1226:$G1226,30)</f>
        <v>157</v>
      </c>
      <c r="AF1226">
        <f>AF1225+COUNTIF(전체당첨내역!$B1226:$G1226,31)</f>
        <v>166</v>
      </c>
      <c r="AG1226">
        <f>AG1225+COUNTIF(전체당첨내역!$B1226:$G1226,32)</f>
        <v>144</v>
      </c>
      <c r="AH1226">
        <f>AH1225+COUNTIF(전체당첨내역!$B1226:$G1226,33)</f>
        <v>174</v>
      </c>
      <c r="AI1226">
        <f>AI1225+COUNTIF(전체당첨내역!$B1226:$G1226,34)</f>
        <v>182</v>
      </c>
      <c r="AJ1226">
        <f>AJ1225+COUNTIF(전체당첨내역!$B1226:$G1226,35)</f>
        <v>161</v>
      </c>
      <c r="AK1226">
        <f>AK1225+COUNTIF(전체당첨내역!$B1226:$G1226,36)</f>
        <v>163</v>
      </c>
      <c r="AL1226">
        <f>AL1225+COUNTIF(전체당첨내역!$B1226:$G1226,37)</f>
        <v>171</v>
      </c>
      <c r="AM1226">
        <f>AM1225+COUNTIF(전체당첨내역!$B1226:$G1226,38)</f>
        <v>169</v>
      </c>
      <c r="AN1226">
        <f>AN1225+COUNTIF(전체당첨내역!$B1226:$G1226,39)</f>
        <v>167</v>
      </c>
      <c r="AO1226">
        <f>AO1225+COUNTIF(전체당첨내역!$B1226:$G1226,40)</f>
        <v>172</v>
      </c>
      <c r="AP1226">
        <f>AP1225+COUNTIF(전체당첨내역!$B1226:$G1226,41)</f>
        <v>149</v>
      </c>
      <c r="AQ1226">
        <f>AQ1225+COUNTIF(전체당첨내역!$B1226:$G1226,42)</f>
        <v>155</v>
      </c>
      <c r="AR1226">
        <f>AR1225+COUNTIF(전체당첨내역!$B1226:$G1226,43)</f>
        <v>163</v>
      </c>
      <c r="AS1226">
        <f>AS1225+COUNTIF(전체당첨내역!$B1226:$G1226,44)</f>
        <v>162</v>
      </c>
      <c r="AT1226">
        <f>AT1225+COUNTIF(전체당첨내역!$B1226:$G1226,45)</f>
        <v>175</v>
      </c>
    </row>
    <row r="1227" spans="1:46" ht="16.5" customHeight="1">
      <c r="A1227">
        <v>1226</v>
      </c>
      <c r="B1227">
        <f>B1226+COUNTIF(전체당첨내역!$B1227:$G1227,1)</f>
        <v>168</v>
      </c>
      <c r="C1227">
        <f>C1226+COUNTIF(전체당첨내역!$B1227:$G1227,2)</f>
        <v>154</v>
      </c>
      <c r="D1227">
        <f>D1226+COUNTIF(전체당첨내역!$B1227:$G1227,3)</f>
        <v>171</v>
      </c>
      <c r="E1227">
        <f>E1226+COUNTIF(전체당첨내역!$B1227:$G1227,4)</f>
        <v>161</v>
      </c>
      <c r="F1227">
        <f>F1226+COUNTIF(전체당첨내역!$B1227:$G1227,5)</f>
        <v>153</v>
      </c>
      <c r="G1227">
        <f>G1226+COUNTIF(전체당첨내역!$B1227:$G1227,6)</f>
        <v>165</v>
      </c>
      <c r="H1227">
        <f>H1226+COUNTIF(전체당첨내역!$B1227:$G1227,7)</f>
        <v>168</v>
      </c>
      <c r="I1227">
        <f>I1226+COUNTIF(전체당첨내역!$B1227:$G1227,8)</f>
        <v>157</v>
      </c>
      <c r="J1227">
        <f>J1226+COUNTIF(전체당첨내역!$B1227:$G1227,9)</f>
        <v>135</v>
      </c>
      <c r="K1227">
        <f>K1226+COUNTIF(전체당첨내역!$B1227:$G1227,10)</f>
        <v>161</v>
      </c>
      <c r="L1227">
        <f>L1226+COUNTIF(전체당첨내역!$B1227:$G1227,11)</f>
        <v>165</v>
      </c>
      <c r="M1227">
        <f>M1226+COUNTIF(전체당첨내역!$B1227:$G1227,12)</f>
        <v>177</v>
      </c>
      <c r="N1227">
        <f>N1226+COUNTIF(전체당첨내역!$B1227:$G1227,13)</f>
        <v>177</v>
      </c>
      <c r="O1227">
        <f>O1226+COUNTIF(전체당첨내역!$B1227:$G1227,14)</f>
        <v>170</v>
      </c>
      <c r="P1227">
        <f>P1226+COUNTIF(전체당첨내역!$B1227:$G1227,15)</f>
        <v>167</v>
      </c>
      <c r="Q1227">
        <f>Q1226+COUNTIF(전체당첨내역!$B1227:$G1227,16)</f>
        <v>167</v>
      </c>
      <c r="R1227">
        <f>R1226+COUNTIF(전체당첨내역!$B1227:$G1227,17)</f>
        <v>171</v>
      </c>
      <c r="S1227">
        <f>S1226+COUNTIF(전체당첨내역!$B1227:$G1227,18)</f>
        <v>175</v>
      </c>
      <c r="T1227">
        <f>T1226+COUNTIF(전체당첨내역!$B1227:$G1227,19)</f>
        <v>168</v>
      </c>
      <c r="U1227">
        <f>U1226+COUNTIF(전체당첨내역!$B1227:$G1227,20)</f>
        <v>169</v>
      </c>
      <c r="V1227">
        <f>V1226+COUNTIF(전체당첨내역!$B1227:$G1227,21)</f>
        <v>166</v>
      </c>
      <c r="W1227">
        <f>W1226+COUNTIF(전체당첨내역!$B1227:$G1227,22)</f>
        <v>143</v>
      </c>
      <c r="X1227">
        <f>X1226+COUNTIF(전체당첨내역!$B1227:$G1227,23)</f>
        <v>147</v>
      </c>
      <c r="Y1227">
        <f>Y1226+COUNTIF(전체당첨내역!$B1227:$G1227,24)</f>
        <v>164</v>
      </c>
      <c r="Z1227">
        <f>Z1226+COUNTIF(전체당첨내역!$B1227:$G1227,25)</f>
        <v>152</v>
      </c>
      <c r="AA1227">
        <f>AA1226+COUNTIF(전체당첨내역!$B1227:$G1227,26)</f>
        <v>165</v>
      </c>
      <c r="AB1227">
        <f>AB1226+COUNTIF(전체당첨내역!$B1227:$G1227,27)</f>
        <v>181</v>
      </c>
      <c r="AC1227">
        <f>AC1226+COUNTIF(전체당첨내역!$B1227:$G1227,28)</f>
        <v>156</v>
      </c>
      <c r="AD1227">
        <f>AD1226+COUNTIF(전체당첨내역!$B1227:$G1227,29)</f>
        <v>153</v>
      </c>
      <c r="AE1227">
        <f>AE1226+COUNTIF(전체당첨내역!$B1227:$G1227,30)</f>
        <v>157</v>
      </c>
      <c r="AF1227">
        <f>AF1226+COUNTIF(전체당첨내역!$B1227:$G1227,31)</f>
        <v>166</v>
      </c>
      <c r="AG1227">
        <f>AG1226+COUNTIF(전체당첨내역!$B1227:$G1227,32)</f>
        <v>144</v>
      </c>
      <c r="AH1227">
        <f>AH1226+COUNTIF(전체당첨내역!$B1227:$G1227,33)</f>
        <v>174</v>
      </c>
      <c r="AI1227">
        <f>AI1226+COUNTIF(전체당첨내역!$B1227:$G1227,34)</f>
        <v>182</v>
      </c>
      <c r="AJ1227">
        <f>AJ1226+COUNTIF(전체당첨내역!$B1227:$G1227,35)</f>
        <v>161</v>
      </c>
      <c r="AK1227">
        <f>AK1226+COUNTIF(전체당첨내역!$B1227:$G1227,36)</f>
        <v>163</v>
      </c>
      <c r="AL1227">
        <f>AL1226+COUNTIF(전체당첨내역!$B1227:$G1227,37)</f>
        <v>171</v>
      </c>
      <c r="AM1227">
        <f>AM1226+COUNTIF(전체당첨내역!$B1227:$G1227,38)</f>
        <v>169</v>
      </c>
      <c r="AN1227">
        <f>AN1226+COUNTIF(전체당첨내역!$B1227:$G1227,39)</f>
        <v>167</v>
      </c>
      <c r="AO1227">
        <f>AO1226+COUNTIF(전체당첨내역!$B1227:$G1227,40)</f>
        <v>172</v>
      </c>
      <c r="AP1227">
        <f>AP1226+COUNTIF(전체당첨내역!$B1227:$G1227,41)</f>
        <v>149</v>
      </c>
      <c r="AQ1227">
        <f>AQ1226+COUNTIF(전체당첨내역!$B1227:$G1227,42)</f>
        <v>155</v>
      </c>
      <c r="AR1227">
        <f>AR1226+COUNTIF(전체당첨내역!$B1227:$G1227,43)</f>
        <v>163</v>
      </c>
      <c r="AS1227">
        <f>AS1226+COUNTIF(전체당첨내역!$B1227:$G1227,44)</f>
        <v>162</v>
      </c>
      <c r="AT1227">
        <f>AT1226+COUNTIF(전체당첨내역!$B1227:$G1227,45)</f>
        <v>175</v>
      </c>
    </row>
    <row r="1228" spans="1:46" ht="16.5" customHeight="1">
      <c r="A1228">
        <v>1227</v>
      </c>
      <c r="B1228">
        <f>B1227+COUNTIF(전체당첨내역!$B1228:$G1228,1)</f>
        <v>169</v>
      </c>
      <c r="C1228">
        <f>C1227+COUNTIF(전체당첨내역!$B1228:$G1228,2)</f>
        <v>154</v>
      </c>
      <c r="D1228">
        <f>D1227+COUNTIF(전체당첨내역!$B1228:$G1228,3)</f>
        <v>171</v>
      </c>
      <c r="E1228">
        <f>E1227+COUNTIF(전체당첨내역!$B1228:$G1228,4)</f>
        <v>161</v>
      </c>
      <c r="F1228">
        <f>F1227+COUNTIF(전체당첨내역!$B1228:$G1228,5)</f>
        <v>153</v>
      </c>
      <c r="G1228">
        <f>G1227+COUNTIF(전체당첨내역!$B1228:$G1228,6)</f>
        <v>165</v>
      </c>
      <c r="H1228">
        <f>H1227+COUNTIF(전체당첨내역!$B1228:$G1228,7)</f>
        <v>168</v>
      </c>
      <c r="I1228">
        <f>I1227+COUNTIF(전체당첨내역!$B1228:$G1228,8)</f>
        <v>157</v>
      </c>
      <c r="J1228">
        <f>J1227+COUNTIF(전체당첨내역!$B1228:$G1228,9)</f>
        <v>135</v>
      </c>
      <c r="K1228">
        <f>K1227+COUNTIF(전체당첨내역!$B1228:$G1228,10)</f>
        <v>161</v>
      </c>
      <c r="L1228">
        <f>L1227+COUNTIF(전체당첨내역!$B1228:$G1228,11)</f>
        <v>165</v>
      </c>
      <c r="M1228">
        <f>M1227+COUNTIF(전체당첨내역!$B1228:$G1228,12)</f>
        <v>177</v>
      </c>
      <c r="N1228">
        <f>N1227+COUNTIF(전체당첨내역!$B1228:$G1228,13)</f>
        <v>177</v>
      </c>
      <c r="O1228">
        <f>O1227+COUNTIF(전체당첨내역!$B1228:$G1228,14)</f>
        <v>171</v>
      </c>
      <c r="P1228">
        <f>P1227+COUNTIF(전체당첨내역!$B1228:$G1228,15)</f>
        <v>167</v>
      </c>
      <c r="Q1228">
        <f>Q1227+COUNTIF(전체당첨내역!$B1228:$G1228,16)</f>
        <v>168</v>
      </c>
      <c r="R1228">
        <f>R1227+COUNTIF(전체당첨내역!$B1228:$G1228,17)</f>
        <v>171</v>
      </c>
      <c r="S1228">
        <f>S1227+COUNTIF(전체당첨내역!$B1228:$G1228,18)</f>
        <v>175</v>
      </c>
      <c r="T1228">
        <f>T1227+COUNTIF(전체당첨내역!$B1228:$G1228,19)</f>
        <v>168</v>
      </c>
      <c r="U1228">
        <f>U1227+COUNTIF(전체당첨내역!$B1228:$G1228,20)</f>
        <v>169</v>
      </c>
      <c r="V1228">
        <f>V1227+COUNTIF(전체당첨내역!$B1228:$G1228,21)</f>
        <v>166</v>
      </c>
      <c r="W1228">
        <f>W1227+COUNTIF(전체당첨내역!$B1228:$G1228,22)</f>
        <v>143</v>
      </c>
      <c r="X1228">
        <f>X1227+COUNTIF(전체당첨내역!$B1228:$G1228,23)</f>
        <v>147</v>
      </c>
      <c r="Y1228">
        <f>Y1227+COUNTIF(전체당첨내역!$B1228:$G1228,24)</f>
        <v>164</v>
      </c>
      <c r="Z1228">
        <f>Z1227+COUNTIF(전체당첨내역!$B1228:$G1228,25)</f>
        <v>152</v>
      </c>
      <c r="AA1228">
        <f>AA1227+COUNTIF(전체당첨내역!$B1228:$G1228,26)</f>
        <v>165</v>
      </c>
      <c r="AB1228">
        <f>AB1227+COUNTIF(전체당첨내역!$B1228:$G1228,27)</f>
        <v>181</v>
      </c>
      <c r="AC1228">
        <f>AC1227+COUNTIF(전체당첨내역!$B1228:$G1228,28)</f>
        <v>156</v>
      </c>
      <c r="AD1228">
        <f>AD1227+COUNTIF(전체당첨내역!$B1228:$G1228,29)</f>
        <v>153</v>
      </c>
      <c r="AE1228">
        <f>AE1227+COUNTIF(전체당첨내역!$B1228:$G1228,30)</f>
        <v>157</v>
      </c>
      <c r="AF1228">
        <f>AF1227+COUNTIF(전체당첨내역!$B1228:$G1228,31)</f>
        <v>166</v>
      </c>
      <c r="AG1228">
        <f>AG1227+COUNTIF(전체당첨내역!$B1228:$G1228,32)</f>
        <v>144</v>
      </c>
      <c r="AH1228">
        <f>AH1227+COUNTIF(전체당첨내역!$B1228:$G1228,33)</f>
        <v>174</v>
      </c>
      <c r="AI1228">
        <f>AI1227+COUNTIF(전체당첨내역!$B1228:$G1228,34)</f>
        <v>183</v>
      </c>
      <c r="AJ1228">
        <f>AJ1227+COUNTIF(전체당첨내역!$B1228:$G1228,35)</f>
        <v>161</v>
      </c>
      <c r="AK1228">
        <f>AK1227+COUNTIF(전체당첨내역!$B1228:$G1228,36)</f>
        <v>163</v>
      </c>
      <c r="AL1228">
        <f>AL1227+COUNTIF(전체당첨내역!$B1228:$G1228,37)</f>
        <v>171</v>
      </c>
      <c r="AM1228">
        <f>AM1227+COUNTIF(전체당첨내역!$B1228:$G1228,38)</f>
        <v>169</v>
      </c>
      <c r="AN1228">
        <f>AN1227+COUNTIF(전체당첨내역!$B1228:$G1228,39)</f>
        <v>167</v>
      </c>
      <c r="AO1228">
        <f>AO1227+COUNTIF(전체당첨내역!$B1228:$G1228,40)</f>
        <v>172</v>
      </c>
      <c r="AP1228">
        <f>AP1227+COUNTIF(전체당첨내역!$B1228:$G1228,41)</f>
        <v>150</v>
      </c>
      <c r="AQ1228">
        <f>AQ1227+COUNTIF(전체당첨내역!$B1228:$G1228,42)</f>
        <v>155</v>
      </c>
      <c r="AR1228">
        <f>AR1227+COUNTIF(전체당첨내역!$B1228:$G1228,43)</f>
        <v>163</v>
      </c>
      <c r="AS1228">
        <f>AS1227+COUNTIF(전체당첨내역!$B1228:$G1228,44)</f>
        <v>163</v>
      </c>
      <c r="AT1228">
        <f>AT1227+COUNTIF(전체당첨내역!$B1228:$G1228,45)</f>
        <v>175</v>
      </c>
    </row>
    <row r="1229" spans="1:46" ht="16.5" customHeight="1">
      <c r="A1229">
        <v>1228</v>
      </c>
      <c r="B1229">
        <f>B1228+COUNTIF(전체당첨내역!$B1229:$G1229,1)</f>
        <v>169</v>
      </c>
      <c r="C1229">
        <f>C1228+COUNTIF(전체당첨내역!$B1229:$G1229,2)</f>
        <v>154</v>
      </c>
      <c r="D1229">
        <f>D1228+COUNTIF(전체당첨내역!$B1229:$G1229,3)</f>
        <v>171</v>
      </c>
      <c r="E1229">
        <f>E1228+COUNTIF(전체당첨내역!$B1229:$G1229,4)</f>
        <v>161</v>
      </c>
      <c r="F1229">
        <f>F1228+COUNTIF(전체당첨내역!$B1229:$G1229,5)</f>
        <v>153</v>
      </c>
      <c r="G1229">
        <f>G1228+COUNTIF(전체당첨내역!$B1229:$G1229,6)</f>
        <v>165</v>
      </c>
      <c r="H1229">
        <f>H1228+COUNTIF(전체당첨내역!$B1229:$G1229,7)</f>
        <v>168</v>
      </c>
      <c r="I1229">
        <f>I1228+COUNTIF(전체당첨내역!$B1229:$G1229,8)</f>
        <v>157</v>
      </c>
      <c r="J1229">
        <f>J1228+COUNTIF(전체당첨내역!$B1229:$G1229,9)</f>
        <v>135</v>
      </c>
      <c r="K1229">
        <f>K1228+COUNTIF(전체당첨내역!$B1229:$G1229,10)</f>
        <v>161</v>
      </c>
      <c r="L1229">
        <f>L1228+COUNTIF(전체당첨내역!$B1229:$G1229,11)</f>
        <v>165</v>
      </c>
      <c r="M1229">
        <f>M1228+COUNTIF(전체당첨내역!$B1229:$G1229,12)</f>
        <v>177</v>
      </c>
      <c r="N1229">
        <f>N1228+COUNTIF(전체당첨내역!$B1229:$G1229,13)</f>
        <v>177</v>
      </c>
      <c r="O1229">
        <f>O1228+COUNTIF(전체당첨내역!$B1229:$G1229,14)</f>
        <v>171</v>
      </c>
      <c r="P1229">
        <f>P1228+COUNTIF(전체당첨내역!$B1229:$G1229,15)</f>
        <v>167</v>
      </c>
      <c r="Q1229">
        <f>Q1228+COUNTIF(전체당첨내역!$B1229:$G1229,16)</f>
        <v>168</v>
      </c>
      <c r="R1229">
        <f>R1228+COUNTIF(전체당첨내역!$B1229:$G1229,17)</f>
        <v>171</v>
      </c>
      <c r="S1229">
        <f>S1228+COUNTIF(전체당첨내역!$B1229:$G1229,18)</f>
        <v>175</v>
      </c>
      <c r="T1229">
        <f>T1228+COUNTIF(전체당첨내역!$B1229:$G1229,19)</f>
        <v>168</v>
      </c>
      <c r="U1229">
        <f>U1228+COUNTIF(전체당첨내역!$B1229:$G1229,20)</f>
        <v>169</v>
      </c>
      <c r="V1229">
        <f>V1228+COUNTIF(전체당첨내역!$B1229:$G1229,21)</f>
        <v>166</v>
      </c>
      <c r="W1229">
        <f>W1228+COUNTIF(전체당첨내역!$B1229:$G1229,22)</f>
        <v>143</v>
      </c>
      <c r="X1229">
        <f>X1228+COUNTIF(전체당첨내역!$B1229:$G1229,23)</f>
        <v>147</v>
      </c>
      <c r="Y1229">
        <f>Y1228+COUNTIF(전체당첨내역!$B1229:$G1229,24)</f>
        <v>165</v>
      </c>
      <c r="Z1229">
        <f>Z1228+COUNTIF(전체당첨내역!$B1229:$G1229,25)</f>
        <v>152</v>
      </c>
      <c r="AA1229">
        <f>AA1228+COUNTIF(전체당첨내역!$B1229:$G1229,26)</f>
        <v>165</v>
      </c>
      <c r="AB1229">
        <f>AB1228+COUNTIF(전체당첨내역!$B1229:$G1229,27)</f>
        <v>181</v>
      </c>
      <c r="AC1229">
        <f>AC1228+COUNTIF(전체당첨내역!$B1229:$G1229,28)</f>
        <v>156</v>
      </c>
      <c r="AD1229">
        <f>AD1228+COUNTIF(전체당첨내역!$B1229:$G1229,29)</f>
        <v>154</v>
      </c>
      <c r="AE1229">
        <f>AE1228+COUNTIF(전체당첨내역!$B1229:$G1229,30)</f>
        <v>158</v>
      </c>
      <c r="AF1229">
        <f>AF1228+COUNTIF(전체당첨내역!$B1229:$G1229,31)</f>
        <v>167</v>
      </c>
      <c r="AG1229">
        <f>AG1228+COUNTIF(전체당첨내역!$B1229:$G1229,32)</f>
        <v>144</v>
      </c>
      <c r="AH1229">
        <f>AH1228+COUNTIF(전체당첨내역!$B1229:$G1229,33)</f>
        <v>174</v>
      </c>
      <c r="AI1229">
        <f>AI1228+COUNTIF(전체당첨내역!$B1229:$G1229,34)</f>
        <v>183</v>
      </c>
      <c r="AJ1229">
        <f>AJ1228+COUNTIF(전체당첨내역!$B1229:$G1229,35)</f>
        <v>162</v>
      </c>
      <c r="AK1229">
        <f>AK1228+COUNTIF(전체당첨내역!$B1229:$G1229,36)</f>
        <v>163</v>
      </c>
      <c r="AL1229">
        <f>AL1228+COUNTIF(전체당첨내역!$B1229:$G1229,37)</f>
        <v>171</v>
      </c>
      <c r="AM1229">
        <f>AM1228+COUNTIF(전체당첨내역!$B1229:$G1229,38)</f>
        <v>169</v>
      </c>
      <c r="AN1229">
        <f>AN1228+COUNTIF(전체당첨내역!$B1229:$G1229,39)</f>
        <v>167</v>
      </c>
      <c r="AO1229">
        <f>AO1228+COUNTIF(전체당첨내역!$B1229:$G1229,40)</f>
        <v>172</v>
      </c>
      <c r="AP1229">
        <f>AP1228+COUNTIF(전체당첨내역!$B1229:$G1229,41)</f>
        <v>150</v>
      </c>
      <c r="AQ1229">
        <f>AQ1228+COUNTIF(전체당첨내역!$B1229:$G1229,42)</f>
        <v>155</v>
      </c>
      <c r="AR1229">
        <f>AR1228+COUNTIF(전체당첨내역!$B1229:$G1229,43)</f>
        <v>163</v>
      </c>
      <c r="AS1229">
        <f>AS1228+COUNTIF(전체당첨내역!$B1229:$G1229,44)</f>
        <v>164</v>
      </c>
      <c r="AT1229">
        <f>AT1228+COUNTIF(전체당첨내역!$B1229:$G1229,45)</f>
        <v>175</v>
      </c>
    </row>
    <row r="1230" spans="1:46" ht="16.5" customHeight="1">
      <c r="A1230">
        <v>1229</v>
      </c>
      <c r="B1230">
        <f>B1229+COUNTIF(전체당첨내역!$B1230:$G1230,1)</f>
        <v>169</v>
      </c>
      <c r="C1230">
        <f>C1229+COUNTIF(전체당첨내역!$B1230:$G1230,2)</f>
        <v>154</v>
      </c>
      <c r="D1230">
        <f>D1229+COUNTIF(전체당첨내역!$B1230:$G1230,3)</f>
        <v>171</v>
      </c>
      <c r="E1230">
        <f>E1229+COUNTIF(전체당첨내역!$B1230:$G1230,4)</f>
        <v>161</v>
      </c>
      <c r="F1230">
        <f>F1229+COUNTIF(전체당첨내역!$B1230:$G1230,5)</f>
        <v>153</v>
      </c>
      <c r="G1230">
        <f>G1229+COUNTIF(전체당첨내역!$B1230:$G1230,6)</f>
        <v>165</v>
      </c>
      <c r="H1230">
        <f>H1229+COUNTIF(전체당첨내역!$B1230:$G1230,7)</f>
        <v>168</v>
      </c>
      <c r="I1230">
        <f>I1229+COUNTIF(전체당첨내역!$B1230:$G1230,8)</f>
        <v>157</v>
      </c>
      <c r="J1230">
        <f>J1229+COUNTIF(전체당첨내역!$B1230:$G1230,9)</f>
        <v>135</v>
      </c>
      <c r="K1230">
        <f>K1229+COUNTIF(전체당첨내역!$B1230:$G1230,10)</f>
        <v>161</v>
      </c>
      <c r="L1230">
        <f>L1229+COUNTIF(전체당첨내역!$B1230:$G1230,11)</f>
        <v>165</v>
      </c>
      <c r="M1230">
        <f>M1229+COUNTIF(전체당첨내역!$B1230:$G1230,12)</f>
        <v>178</v>
      </c>
      <c r="N1230">
        <f>N1229+COUNTIF(전체당첨내역!$B1230:$G1230,13)</f>
        <v>178</v>
      </c>
      <c r="O1230">
        <f>O1229+COUNTIF(전체당첨내역!$B1230:$G1230,14)</f>
        <v>171</v>
      </c>
      <c r="P1230">
        <f>P1229+COUNTIF(전체당첨내역!$B1230:$G1230,15)</f>
        <v>167</v>
      </c>
      <c r="Q1230">
        <f>Q1229+COUNTIF(전체당첨내역!$B1230:$G1230,16)</f>
        <v>168</v>
      </c>
      <c r="R1230">
        <f>R1229+COUNTIF(전체당첨내역!$B1230:$G1230,17)</f>
        <v>171</v>
      </c>
      <c r="S1230">
        <f>S1229+COUNTIF(전체당첨내역!$B1230:$G1230,18)</f>
        <v>175</v>
      </c>
      <c r="T1230">
        <f>T1229+COUNTIF(전체당첨내역!$B1230:$G1230,19)</f>
        <v>168</v>
      </c>
      <c r="U1230">
        <f>U1229+COUNTIF(전체당첨내역!$B1230:$G1230,20)</f>
        <v>169</v>
      </c>
      <c r="V1230">
        <f>V1229+COUNTIF(전체당첨내역!$B1230:$G1230,21)</f>
        <v>166</v>
      </c>
      <c r="W1230">
        <f>W1229+COUNTIF(전체당첨내역!$B1230:$G1230,22)</f>
        <v>143</v>
      </c>
      <c r="X1230">
        <f>X1229+COUNTIF(전체당첨내역!$B1230:$G1230,23)</f>
        <v>147</v>
      </c>
      <c r="Y1230">
        <f>Y1229+COUNTIF(전체당첨내역!$B1230:$G1230,24)</f>
        <v>165</v>
      </c>
      <c r="Z1230">
        <f>Z1229+COUNTIF(전체당첨내역!$B1230:$G1230,25)</f>
        <v>152</v>
      </c>
      <c r="AA1230">
        <f>AA1229+COUNTIF(전체당첨내역!$B1230:$G1230,26)</f>
        <v>165</v>
      </c>
      <c r="AB1230">
        <f>AB1229+COUNTIF(전체당첨내역!$B1230:$G1230,27)</f>
        <v>181</v>
      </c>
      <c r="AC1230">
        <f>AC1229+COUNTIF(전체당첨내역!$B1230:$G1230,28)</f>
        <v>156</v>
      </c>
      <c r="AD1230">
        <f>AD1229+COUNTIF(전체당첨내역!$B1230:$G1230,29)</f>
        <v>155</v>
      </c>
      <c r="AE1230">
        <f>AE1229+COUNTIF(전체당첨내역!$B1230:$G1230,30)</f>
        <v>158</v>
      </c>
      <c r="AF1230">
        <f>AF1229+COUNTIF(전체당첨내역!$B1230:$G1230,31)</f>
        <v>167</v>
      </c>
      <c r="AG1230">
        <f>AG1229+COUNTIF(전체당첨내역!$B1230:$G1230,32)</f>
        <v>144</v>
      </c>
      <c r="AH1230">
        <f>AH1229+COUNTIF(전체당첨내역!$B1230:$G1230,33)</f>
        <v>174</v>
      </c>
      <c r="AI1230">
        <f>AI1229+COUNTIF(전체당첨내역!$B1230:$G1230,34)</f>
        <v>184</v>
      </c>
      <c r="AJ1230">
        <f>AJ1229+COUNTIF(전체당첨내역!$B1230:$G1230,35)</f>
        <v>162</v>
      </c>
      <c r="AK1230">
        <f>AK1229+COUNTIF(전체당첨내역!$B1230:$G1230,36)</f>
        <v>163</v>
      </c>
      <c r="AL1230">
        <f>AL1229+COUNTIF(전체당첨내역!$B1230:$G1230,37)</f>
        <v>172</v>
      </c>
      <c r="AM1230">
        <f>AM1229+COUNTIF(전체당첨내역!$B1230:$G1230,38)</f>
        <v>169</v>
      </c>
      <c r="AN1230">
        <f>AN1229+COUNTIF(전체당첨내역!$B1230:$G1230,39)</f>
        <v>167</v>
      </c>
      <c r="AO1230">
        <f>AO1229+COUNTIF(전체당첨내역!$B1230:$G1230,40)</f>
        <v>172</v>
      </c>
      <c r="AP1230">
        <f>AP1229+COUNTIF(전체당첨내역!$B1230:$G1230,41)</f>
        <v>150</v>
      </c>
      <c r="AQ1230">
        <f>AQ1229+COUNTIF(전체당첨내역!$B1230:$G1230,42)</f>
        <v>156</v>
      </c>
      <c r="AR1230">
        <f>AR1229+COUNTIF(전체당첨내역!$B1230:$G1230,43)</f>
        <v>163</v>
      </c>
      <c r="AS1230">
        <f>AS1229+COUNTIF(전체당첨내역!$B1230:$G1230,44)</f>
        <v>164</v>
      </c>
      <c r="AT1230">
        <f>AT1229+COUNTIF(전체당첨내역!$B1230:$G1230,45)</f>
        <v>175</v>
      </c>
    </row>
    <row r="1231" spans="1:46" ht="16.5" customHeight="1">
      <c r="A1231">
        <v>1230</v>
      </c>
      <c r="B1231">
        <f>B1230+COUNTIF(전체당첨내역!$B1231:$G1231,1)</f>
        <v>169</v>
      </c>
      <c r="C1231">
        <f>C1230+COUNTIF(전체당첨내역!$B1231:$G1231,2)</f>
        <v>154</v>
      </c>
      <c r="D1231">
        <f>D1230+COUNTIF(전체당첨내역!$B1231:$G1231,3)</f>
        <v>172</v>
      </c>
      <c r="E1231">
        <f>E1230+COUNTIF(전체당첨내역!$B1231:$G1231,4)</f>
        <v>161</v>
      </c>
      <c r="F1231">
        <f>F1230+COUNTIF(전체당첨내역!$B1231:$G1231,5)</f>
        <v>153</v>
      </c>
      <c r="G1231">
        <f>G1230+COUNTIF(전체당첨내역!$B1231:$G1231,6)</f>
        <v>165</v>
      </c>
      <c r="H1231">
        <f>H1230+COUNTIF(전체당첨내역!$B1231:$G1231,7)</f>
        <v>168</v>
      </c>
      <c r="I1231">
        <f>I1230+COUNTIF(전체당첨내역!$B1231:$G1231,8)</f>
        <v>158</v>
      </c>
      <c r="J1231">
        <f>J1230+COUNTIF(전체당첨내역!$B1231:$G1231,9)</f>
        <v>136</v>
      </c>
      <c r="K1231">
        <f>K1230+COUNTIF(전체당첨내역!$B1231:$G1231,10)</f>
        <v>161</v>
      </c>
      <c r="L1231">
        <f>L1230+COUNTIF(전체당첨내역!$B1231:$G1231,11)</f>
        <v>165</v>
      </c>
      <c r="M1231">
        <f>M1230+COUNTIF(전체당첨내역!$B1231:$G1231,12)</f>
        <v>178</v>
      </c>
      <c r="N1231">
        <f>N1230+COUNTIF(전체당첨내역!$B1231:$G1231,13)</f>
        <v>178</v>
      </c>
      <c r="O1231">
        <f>O1230+COUNTIF(전체당첨내역!$B1231:$G1231,14)</f>
        <v>171</v>
      </c>
      <c r="P1231">
        <f>P1230+COUNTIF(전체당첨내역!$B1231:$G1231,15)</f>
        <v>167</v>
      </c>
      <c r="Q1231">
        <f>Q1230+COUNTIF(전체당첨내역!$B1231:$G1231,16)</f>
        <v>168</v>
      </c>
      <c r="R1231">
        <f>R1230+COUNTIF(전체당첨내역!$B1231:$G1231,17)</f>
        <v>171</v>
      </c>
      <c r="S1231">
        <f>S1230+COUNTIF(전체당첨내역!$B1231:$G1231,18)</f>
        <v>175</v>
      </c>
      <c r="T1231">
        <f>T1230+COUNTIF(전체당첨내역!$B1231:$G1231,19)</f>
        <v>168</v>
      </c>
      <c r="U1231">
        <f>U1230+COUNTIF(전체당첨내역!$B1231:$G1231,20)</f>
        <v>169</v>
      </c>
      <c r="V1231">
        <f>V1230+COUNTIF(전체당첨내역!$B1231:$G1231,21)</f>
        <v>166</v>
      </c>
      <c r="W1231">
        <f>W1230+COUNTIF(전체당첨내역!$B1231:$G1231,22)</f>
        <v>144</v>
      </c>
      <c r="X1231">
        <f>X1230+COUNTIF(전체당첨내역!$B1231:$G1231,23)</f>
        <v>147</v>
      </c>
      <c r="Y1231">
        <f>Y1230+COUNTIF(전체당첨내역!$B1231:$G1231,24)</f>
        <v>165</v>
      </c>
      <c r="Z1231">
        <f>Z1230+COUNTIF(전체당첨내역!$B1231:$G1231,25)</f>
        <v>152</v>
      </c>
      <c r="AA1231">
        <f>AA1230+COUNTIF(전체당첨내역!$B1231:$G1231,26)</f>
        <v>165</v>
      </c>
      <c r="AB1231">
        <f>AB1230+COUNTIF(전체당첨내역!$B1231:$G1231,27)</f>
        <v>181</v>
      </c>
      <c r="AC1231">
        <f>AC1230+COUNTIF(전체당첨내역!$B1231:$G1231,28)</f>
        <v>157</v>
      </c>
      <c r="AD1231">
        <f>AD1230+COUNTIF(전체당첨내역!$B1231:$G1231,29)</f>
        <v>155</v>
      </c>
      <c r="AE1231">
        <f>AE1230+COUNTIF(전체당첨내역!$B1231:$G1231,30)</f>
        <v>158</v>
      </c>
      <c r="AF1231">
        <f>AF1230+COUNTIF(전체당첨내역!$B1231:$G1231,31)</f>
        <v>167</v>
      </c>
      <c r="AG1231">
        <f>AG1230+COUNTIF(전체당첨내역!$B1231:$G1231,32)</f>
        <v>144</v>
      </c>
      <c r="AH1231">
        <f>AH1230+COUNTIF(전체당첨내역!$B1231:$G1231,33)</f>
        <v>174</v>
      </c>
      <c r="AI1231">
        <f>AI1230+COUNTIF(전체당첨내역!$B1231:$G1231,34)</f>
        <v>184</v>
      </c>
      <c r="AJ1231">
        <f>AJ1230+COUNTIF(전체당첨내역!$B1231:$G1231,35)</f>
        <v>162</v>
      </c>
      <c r="AK1231">
        <f>AK1230+COUNTIF(전체당첨내역!$B1231:$G1231,36)</f>
        <v>163</v>
      </c>
      <c r="AL1231">
        <f>AL1230+COUNTIF(전체당첨내역!$B1231:$G1231,37)</f>
        <v>172</v>
      </c>
      <c r="AM1231">
        <f>AM1230+COUNTIF(전체당첨내역!$B1231:$G1231,38)</f>
        <v>169</v>
      </c>
      <c r="AN1231">
        <f>AN1230+COUNTIF(전체당첨내역!$B1231:$G1231,39)</f>
        <v>167</v>
      </c>
      <c r="AO1231">
        <f>AO1230+COUNTIF(전체당첨내역!$B1231:$G1231,40)</f>
        <v>172</v>
      </c>
      <c r="AP1231">
        <f>AP1230+COUNTIF(전체당첨내역!$B1231:$G1231,41)</f>
        <v>150</v>
      </c>
      <c r="AQ1231">
        <f>AQ1230+COUNTIF(전체당첨내역!$B1231:$G1231,42)</f>
        <v>157</v>
      </c>
      <c r="AR1231">
        <f>AR1230+COUNTIF(전체당첨내역!$B1231:$G1231,43)</f>
        <v>163</v>
      </c>
      <c r="AS1231">
        <f>AS1230+COUNTIF(전체당첨내역!$B1231:$G1231,44)</f>
        <v>164</v>
      </c>
      <c r="AT1231">
        <f>AT1230+COUNTIF(전체당첨내역!$B1231:$G1231,45)</f>
        <v>175</v>
      </c>
    </row>
    <row r="1232" spans="1:46" ht="16.5" customHeight="1">
      <c r="A1232">
        <v>1231</v>
      </c>
      <c r="B1232">
        <f>B1231+COUNTIF(전체당첨내역!$B1232:$G1232,1)</f>
        <v>169</v>
      </c>
      <c r="C1232">
        <f>C1231+COUNTIF(전체당첨내역!$B1232:$G1232,2)</f>
        <v>154</v>
      </c>
      <c r="D1232">
        <f>D1231+COUNTIF(전체당첨내역!$B1232:$G1232,3)</f>
        <v>172</v>
      </c>
      <c r="E1232">
        <f>E1231+COUNTIF(전체당첨내역!$B1232:$G1232,4)</f>
        <v>162</v>
      </c>
      <c r="F1232">
        <f>F1231+COUNTIF(전체당첨내역!$B1232:$G1232,5)</f>
        <v>153</v>
      </c>
      <c r="G1232">
        <f>G1231+COUNTIF(전체당첨내역!$B1232:$G1232,6)</f>
        <v>165</v>
      </c>
      <c r="H1232">
        <f>H1231+COUNTIF(전체당첨내역!$B1232:$G1232,7)</f>
        <v>168</v>
      </c>
      <c r="I1232">
        <f>I1231+COUNTIF(전체당첨내역!$B1232:$G1232,8)</f>
        <v>158</v>
      </c>
      <c r="J1232">
        <f>J1231+COUNTIF(전체당첨내역!$B1232:$G1232,9)</f>
        <v>136</v>
      </c>
      <c r="K1232">
        <f>K1231+COUNTIF(전체당첨내역!$B1232:$G1232,10)</f>
        <v>161</v>
      </c>
      <c r="L1232">
        <f>L1231+COUNTIF(전체당첨내역!$B1232:$G1232,11)</f>
        <v>165</v>
      </c>
      <c r="M1232">
        <f>M1231+COUNTIF(전체당첨내역!$B1232:$G1232,12)</f>
        <v>178</v>
      </c>
      <c r="N1232">
        <f>N1231+COUNTIF(전체당첨내역!$B1232:$G1232,13)</f>
        <v>179</v>
      </c>
      <c r="O1232">
        <f>O1231+COUNTIF(전체당첨내역!$B1232:$G1232,14)</f>
        <v>172</v>
      </c>
      <c r="P1232">
        <f>P1231+COUNTIF(전체당첨내역!$B1232:$G1232,15)</f>
        <v>167</v>
      </c>
      <c r="Q1232">
        <f>Q1231+COUNTIF(전체당첨내역!$B1232:$G1232,16)</f>
        <v>168</v>
      </c>
      <c r="R1232">
        <f>R1231+COUNTIF(전체당첨내역!$B1232:$G1232,17)</f>
        <v>171</v>
      </c>
      <c r="S1232">
        <f>S1231+COUNTIF(전체당첨내역!$B1232:$G1232,18)</f>
        <v>176</v>
      </c>
      <c r="T1232">
        <f>T1231+COUNTIF(전체당첨내역!$B1232:$G1232,19)</f>
        <v>168</v>
      </c>
      <c r="U1232">
        <f>U1231+COUNTIF(전체당첨내역!$B1232:$G1232,20)</f>
        <v>169</v>
      </c>
      <c r="V1232">
        <f>V1231+COUNTIF(전체당첨내역!$B1232:$G1232,21)</f>
        <v>166</v>
      </c>
      <c r="W1232">
        <f>W1231+COUNTIF(전체당첨내역!$B1232:$G1232,22)</f>
        <v>144</v>
      </c>
      <c r="X1232">
        <f>X1231+COUNTIF(전체당첨내역!$B1232:$G1232,23)</f>
        <v>147</v>
      </c>
      <c r="Y1232">
        <f>Y1231+COUNTIF(전체당첨내역!$B1232:$G1232,24)</f>
        <v>165</v>
      </c>
      <c r="Z1232">
        <f>Z1231+COUNTIF(전체당첨내역!$B1232:$G1232,25)</f>
        <v>152</v>
      </c>
      <c r="AA1232">
        <f>AA1231+COUNTIF(전체당첨내역!$B1232:$G1232,26)</f>
        <v>165</v>
      </c>
      <c r="AB1232">
        <f>AB1231+COUNTIF(전체당첨내역!$B1232:$G1232,27)</f>
        <v>181</v>
      </c>
      <c r="AC1232">
        <f>AC1231+COUNTIF(전체당첨내역!$B1232:$G1232,28)</f>
        <v>157</v>
      </c>
      <c r="AD1232">
        <f>AD1231+COUNTIF(전체당첨내역!$B1232:$G1232,29)</f>
        <v>155</v>
      </c>
      <c r="AE1232">
        <f>AE1231+COUNTIF(전체당첨내역!$B1232:$G1232,30)</f>
        <v>158</v>
      </c>
      <c r="AF1232">
        <f>AF1231+COUNTIF(전체당첨내역!$B1232:$G1232,31)</f>
        <v>168</v>
      </c>
      <c r="AG1232">
        <f>AG1231+COUNTIF(전체당첨내역!$B1232:$G1232,32)</f>
        <v>144</v>
      </c>
      <c r="AH1232">
        <f>AH1231+COUNTIF(전체당첨내역!$B1232:$G1232,33)</f>
        <v>174</v>
      </c>
      <c r="AI1232">
        <f>AI1231+COUNTIF(전체당첨내역!$B1232:$G1232,34)</f>
        <v>184</v>
      </c>
      <c r="AJ1232">
        <f>AJ1231+COUNTIF(전체당첨내역!$B1232:$G1232,35)</f>
        <v>162</v>
      </c>
      <c r="AK1232">
        <f>AK1231+COUNTIF(전체당첨내역!$B1232:$G1232,36)</f>
        <v>163</v>
      </c>
      <c r="AL1232">
        <f>AL1231+COUNTIF(전체당첨내역!$B1232:$G1232,37)</f>
        <v>172</v>
      </c>
      <c r="AM1232">
        <f>AM1231+COUNTIF(전체당첨내역!$B1232:$G1232,38)</f>
        <v>170</v>
      </c>
      <c r="AN1232">
        <f>AN1231+COUNTIF(전체당첨내역!$B1232:$G1232,39)</f>
        <v>167</v>
      </c>
      <c r="AO1232">
        <f>AO1231+COUNTIF(전체당첨내역!$B1232:$G1232,40)</f>
        <v>172</v>
      </c>
      <c r="AP1232">
        <f>AP1231+COUNTIF(전체당첨내역!$B1232:$G1232,41)</f>
        <v>150</v>
      </c>
      <c r="AQ1232">
        <f>AQ1231+COUNTIF(전체당첨내역!$B1232:$G1232,42)</f>
        <v>157</v>
      </c>
      <c r="AR1232">
        <f>AR1231+COUNTIF(전체당첨내역!$B1232:$G1232,43)</f>
        <v>163</v>
      </c>
      <c r="AS1232">
        <f>AS1231+COUNTIF(전체당첨내역!$B1232:$G1232,44)</f>
        <v>164</v>
      </c>
      <c r="AT1232">
        <f>AT1231+COUNTIF(전체당첨내역!$B1232:$G1232,45)</f>
        <v>175</v>
      </c>
    </row>
    <row r="1233" spans="1:46" ht="16.5" customHeight="1">
      <c r="A1233">
        <v>1232</v>
      </c>
      <c r="B1233">
        <f>B1232+COUNTIF(전체당첨내역!$B1233:$G1233,1)</f>
        <v>169</v>
      </c>
      <c r="C1233">
        <f>C1232+COUNTIF(전체당첨내역!$B1233:$G1233,2)</f>
        <v>154</v>
      </c>
      <c r="D1233">
        <f>D1232+COUNTIF(전체당첨내역!$B1233:$G1233,3)</f>
        <v>172</v>
      </c>
      <c r="E1233">
        <f>E1232+COUNTIF(전체당첨내역!$B1233:$G1233,4)</f>
        <v>162</v>
      </c>
      <c r="F1233">
        <f>F1232+COUNTIF(전체당첨내역!$B1233:$G1233,5)</f>
        <v>153</v>
      </c>
      <c r="G1233">
        <f>G1232+COUNTIF(전체당첨내역!$B1233:$G1233,6)</f>
        <v>165</v>
      </c>
      <c r="H1233">
        <f>H1232+COUNTIF(전체당첨내역!$B1233:$G1233,7)</f>
        <v>168</v>
      </c>
      <c r="I1233">
        <f>I1232+COUNTIF(전체당첨내역!$B1233:$G1233,8)</f>
        <v>158</v>
      </c>
      <c r="J1233">
        <f>J1232+COUNTIF(전체당첨내역!$B1233:$G1233,9)</f>
        <v>136</v>
      </c>
      <c r="K1233">
        <f>K1232+COUNTIF(전체당첨내역!$B1233:$G1233,10)</f>
        <v>161</v>
      </c>
      <c r="L1233">
        <f>L1232+COUNTIF(전체당첨내역!$B1233:$G1233,11)</f>
        <v>165</v>
      </c>
      <c r="M1233">
        <f>M1232+COUNTIF(전체당첨내역!$B1233:$G1233,12)</f>
        <v>179</v>
      </c>
      <c r="N1233">
        <f>N1232+COUNTIF(전체당첨내역!$B1233:$G1233,13)</f>
        <v>179</v>
      </c>
      <c r="O1233">
        <f>O1232+COUNTIF(전체당첨내역!$B1233:$G1233,14)</f>
        <v>172</v>
      </c>
      <c r="P1233">
        <f>P1232+COUNTIF(전체당첨내역!$B1233:$G1233,15)</f>
        <v>168</v>
      </c>
      <c r="Q1233">
        <f>Q1232+COUNTIF(전체당첨내역!$B1233:$G1233,16)</f>
        <v>168</v>
      </c>
      <c r="R1233">
        <f>R1232+COUNTIF(전체당첨내역!$B1233:$G1233,17)</f>
        <v>171</v>
      </c>
      <c r="S1233">
        <f>S1232+COUNTIF(전체당첨내역!$B1233:$G1233,18)</f>
        <v>176</v>
      </c>
      <c r="T1233">
        <f>T1232+COUNTIF(전체당첨내역!$B1233:$G1233,19)</f>
        <v>169</v>
      </c>
      <c r="U1233">
        <f>U1232+COUNTIF(전체당첨내역!$B1233:$G1233,20)</f>
        <v>169</v>
      </c>
      <c r="V1233">
        <f>V1232+COUNTIF(전체당첨내역!$B1233:$G1233,21)</f>
        <v>166</v>
      </c>
      <c r="W1233">
        <f>W1232+COUNTIF(전체당첨내역!$B1233:$G1233,22)</f>
        <v>145</v>
      </c>
      <c r="X1233">
        <f>X1232+COUNTIF(전체당첨내역!$B1233:$G1233,23)</f>
        <v>147</v>
      </c>
      <c r="Y1233">
        <f>Y1232+COUNTIF(전체당첨내역!$B1233:$G1233,24)</f>
        <v>166</v>
      </c>
      <c r="Z1233">
        <f>Z1232+COUNTIF(전체당첨내역!$B1233:$G1233,25)</f>
        <v>152</v>
      </c>
      <c r="AA1233">
        <f>AA1232+COUNTIF(전체당첨내역!$B1233:$G1233,26)</f>
        <v>165</v>
      </c>
      <c r="AB1233">
        <f>AB1232+COUNTIF(전체당첨내역!$B1233:$G1233,27)</f>
        <v>181</v>
      </c>
      <c r="AC1233">
        <f>AC1232+COUNTIF(전체당첨내역!$B1233:$G1233,28)</f>
        <v>157</v>
      </c>
      <c r="AD1233">
        <f>AD1232+COUNTIF(전체당첨내역!$B1233:$G1233,29)</f>
        <v>155</v>
      </c>
      <c r="AE1233">
        <f>AE1232+COUNTIF(전체당첨내역!$B1233:$G1233,30)</f>
        <v>158</v>
      </c>
      <c r="AF1233">
        <f>AF1232+COUNTIF(전체당첨내역!$B1233:$G1233,31)</f>
        <v>168</v>
      </c>
      <c r="AG1233">
        <f>AG1232+COUNTIF(전체당첨내역!$B1233:$G1233,32)</f>
        <v>144</v>
      </c>
      <c r="AH1233">
        <f>AH1232+COUNTIF(전체당첨내역!$B1233:$G1233,33)</f>
        <v>174</v>
      </c>
      <c r="AI1233">
        <f>AI1232+COUNTIF(전체당첨내역!$B1233:$G1233,34)</f>
        <v>184</v>
      </c>
      <c r="AJ1233">
        <f>AJ1232+COUNTIF(전체당첨내역!$B1233:$G1233,35)</f>
        <v>162</v>
      </c>
      <c r="AK1233">
        <f>AK1232+COUNTIF(전체당첨내역!$B1233:$G1233,36)</f>
        <v>164</v>
      </c>
      <c r="AL1233">
        <f>AL1232+COUNTIF(전체당첨내역!$B1233:$G1233,37)</f>
        <v>172</v>
      </c>
      <c r="AM1233">
        <f>AM1232+COUNTIF(전체당첨내역!$B1233:$G1233,38)</f>
        <v>170</v>
      </c>
      <c r="AN1233">
        <f>AN1232+COUNTIF(전체당첨내역!$B1233:$G1233,39)</f>
        <v>167</v>
      </c>
      <c r="AO1233">
        <f>AO1232+COUNTIF(전체당첨내역!$B1233:$G1233,40)</f>
        <v>172</v>
      </c>
      <c r="AP1233">
        <f>AP1232+COUNTIF(전체당첨내역!$B1233:$G1233,41)</f>
        <v>150</v>
      </c>
      <c r="AQ1233">
        <f>AQ1232+COUNTIF(전체당첨내역!$B1233:$G1233,42)</f>
        <v>157</v>
      </c>
      <c r="AR1233">
        <f>AR1232+COUNTIF(전체당첨내역!$B1233:$G1233,43)</f>
        <v>163</v>
      </c>
      <c r="AS1233">
        <f>AS1232+COUNTIF(전체당첨내역!$B1233:$G1233,44)</f>
        <v>164</v>
      </c>
      <c r="AT1233">
        <f>AT1232+COUNTIF(전체당첨내역!$B1233:$G1233,45)</f>
        <v>175</v>
      </c>
    </row>
    <row r="1234" spans="1:46" ht="16.5" customHeight="1">
      <c r="A1234">
        <v>1233</v>
      </c>
      <c r="B1234">
        <f>B1233+COUNTIF(전체당첨내역!$B1234:$G1234,1)</f>
        <v>169</v>
      </c>
      <c r="C1234">
        <f>C1233+COUNTIF(전체당첨내역!$B1234:$G1234,2)</f>
        <v>155</v>
      </c>
      <c r="D1234">
        <f>D1233+COUNTIF(전체당첨내역!$B1234:$G1234,3)</f>
        <v>172</v>
      </c>
      <c r="E1234">
        <f>E1233+COUNTIF(전체당첨내역!$B1234:$G1234,4)</f>
        <v>162</v>
      </c>
      <c r="F1234">
        <f>F1233+COUNTIF(전체당첨내역!$B1234:$G1234,5)</f>
        <v>153</v>
      </c>
      <c r="G1234">
        <f>G1233+COUNTIF(전체당첨내역!$B1234:$G1234,6)</f>
        <v>165</v>
      </c>
      <c r="H1234">
        <f>H1233+COUNTIF(전체당첨내역!$B1234:$G1234,7)</f>
        <v>169</v>
      </c>
      <c r="I1234">
        <f>I1233+COUNTIF(전체당첨내역!$B1234:$G1234,8)</f>
        <v>158</v>
      </c>
      <c r="J1234">
        <f>J1233+COUNTIF(전체당첨내역!$B1234:$G1234,9)</f>
        <v>136</v>
      </c>
      <c r="K1234">
        <f>K1233+COUNTIF(전체당첨내역!$B1234:$G1234,10)</f>
        <v>161</v>
      </c>
      <c r="L1234">
        <f>L1233+COUNTIF(전체당첨내역!$B1234:$G1234,11)</f>
        <v>165</v>
      </c>
      <c r="M1234">
        <f>M1233+COUNTIF(전체당첨내역!$B1234:$G1234,12)</f>
        <v>179</v>
      </c>
      <c r="N1234">
        <f>N1233+COUNTIF(전체당첨내역!$B1234:$G1234,13)</f>
        <v>179</v>
      </c>
      <c r="O1234">
        <f>O1233+COUNTIF(전체당첨내역!$B1234:$G1234,14)</f>
        <v>172</v>
      </c>
      <c r="P1234">
        <f>P1233+COUNTIF(전체당첨내역!$B1234:$G1234,15)</f>
        <v>168</v>
      </c>
      <c r="Q1234">
        <f>Q1233+COUNTIF(전체당첨내역!$B1234:$G1234,16)</f>
        <v>168</v>
      </c>
      <c r="R1234">
        <f>R1233+COUNTIF(전체당첨내역!$B1234:$G1234,17)</f>
        <v>171</v>
      </c>
      <c r="S1234">
        <f>S1233+COUNTIF(전체당첨내역!$B1234:$G1234,18)</f>
        <v>176</v>
      </c>
      <c r="T1234">
        <f>T1233+COUNTIF(전체당첨내역!$B1234:$G1234,19)</f>
        <v>169</v>
      </c>
      <c r="U1234">
        <f>U1233+COUNTIF(전체당첨내역!$B1234:$G1234,20)</f>
        <v>170</v>
      </c>
      <c r="V1234">
        <f>V1233+COUNTIF(전체당첨내역!$B1234:$G1234,21)</f>
        <v>166</v>
      </c>
      <c r="W1234">
        <f>W1233+COUNTIF(전체당첨내역!$B1234:$G1234,22)</f>
        <v>145</v>
      </c>
      <c r="X1234">
        <f>X1233+COUNTIF(전체당첨내역!$B1234:$G1234,23)</f>
        <v>147</v>
      </c>
      <c r="Y1234">
        <f>Y1233+COUNTIF(전체당첨내역!$B1234:$G1234,24)</f>
        <v>166</v>
      </c>
      <c r="Z1234">
        <f>Z1233+COUNTIF(전체당첨내역!$B1234:$G1234,25)</f>
        <v>153</v>
      </c>
      <c r="AA1234">
        <f>AA1233+COUNTIF(전체당첨내역!$B1234:$G1234,26)</f>
        <v>165</v>
      </c>
      <c r="AB1234">
        <f>AB1233+COUNTIF(전체당첨내역!$B1234:$G1234,27)</f>
        <v>181</v>
      </c>
      <c r="AC1234">
        <f>AC1233+COUNTIF(전체당첨내역!$B1234:$G1234,28)</f>
        <v>157</v>
      </c>
      <c r="AD1234">
        <f>AD1233+COUNTIF(전체당첨내역!$B1234:$G1234,29)</f>
        <v>155</v>
      </c>
      <c r="AE1234">
        <f>AE1233+COUNTIF(전체당첨내역!$B1234:$G1234,30)</f>
        <v>158</v>
      </c>
      <c r="AF1234">
        <f>AF1233+COUNTIF(전체당첨내역!$B1234:$G1234,31)</f>
        <v>168</v>
      </c>
      <c r="AG1234">
        <f>AG1233+COUNTIF(전체당첨내역!$B1234:$G1234,32)</f>
        <v>144</v>
      </c>
      <c r="AH1234">
        <f>AH1233+COUNTIF(전체당첨내역!$B1234:$G1234,33)</f>
        <v>174</v>
      </c>
      <c r="AI1234">
        <f>AI1233+COUNTIF(전체당첨내역!$B1234:$G1234,34)</f>
        <v>184</v>
      </c>
      <c r="AJ1234">
        <f>AJ1233+COUNTIF(전체당첨내역!$B1234:$G1234,35)</f>
        <v>162</v>
      </c>
      <c r="AK1234">
        <f>AK1233+COUNTIF(전체당첨내역!$B1234:$G1234,36)</f>
        <v>164</v>
      </c>
      <c r="AL1234">
        <f>AL1233+COUNTIF(전체당첨내역!$B1234:$G1234,37)</f>
        <v>173</v>
      </c>
      <c r="AM1234">
        <f>AM1233+COUNTIF(전체당첨내역!$B1234:$G1234,38)</f>
        <v>170</v>
      </c>
      <c r="AN1234">
        <f>AN1233+COUNTIF(전체당첨내역!$B1234:$G1234,39)</f>
        <v>167</v>
      </c>
      <c r="AO1234">
        <f>AO1233+COUNTIF(전체당첨내역!$B1234:$G1234,40)</f>
        <v>173</v>
      </c>
      <c r="AP1234">
        <f>AP1233+COUNTIF(전체당첨내역!$B1234:$G1234,41)</f>
        <v>150</v>
      </c>
      <c r="AQ1234">
        <f>AQ1233+COUNTIF(전체당첨내역!$B1234:$G1234,42)</f>
        <v>157</v>
      </c>
      <c r="AR1234">
        <f>AR1233+COUNTIF(전체당첨내역!$B1234:$G1234,43)</f>
        <v>163</v>
      </c>
      <c r="AS1234">
        <f>AS1233+COUNTIF(전체당첨내역!$B1234:$G1234,44)</f>
        <v>164</v>
      </c>
      <c r="AT1234">
        <f>AT1233+COUNTIF(전체당첨내역!$B1234:$G1234,45)</f>
        <v>175</v>
      </c>
    </row>
    <row r="1235" spans="1:46" ht="16.5" customHeight="1">
      <c r="A1235">
        <v>1234</v>
      </c>
      <c r="B1235">
        <f>B1234+COUNTIF(전체당첨내역!$B1235:$G1235,1)</f>
        <v>170</v>
      </c>
      <c r="C1235">
        <f>C1234+COUNTIF(전체당첨내역!$B1235:$G1235,2)</f>
        <v>155</v>
      </c>
      <c r="D1235">
        <f>D1234+COUNTIF(전체당첨내역!$B1235:$G1235,3)</f>
        <v>172</v>
      </c>
      <c r="E1235">
        <f>E1234+COUNTIF(전체당첨내역!$B1235:$G1235,4)</f>
        <v>162</v>
      </c>
      <c r="F1235">
        <f>F1234+COUNTIF(전체당첨내역!$B1235:$G1235,5)</f>
        <v>153</v>
      </c>
      <c r="G1235">
        <f>G1234+COUNTIF(전체당첨내역!$B1235:$G1235,6)</f>
        <v>165</v>
      </c>
      <c r="H1235">
        <f>H1234+COUNTIF(전체당첨내역!$B1235:$G1235,7)</f>
        <v>169</v>
      </c>
      <c r="I1235">
        <f>I1234+COUNTIF(전체당첨내역!$B1235:$G1235,8)</f>
        <v>158</v>
      </c>
      <c r="J1235">
        <f>J1234+COUNTIF(전체당첨내역!$B1235:$G1235,9)</f>
        <v>136</v>
      </c>
      <c r="K1235">
        <f>K1234+COUNTIF(전체당첨내역!$B1235:$G1235,10)</f>
        <v>161</v>
      </c>
      <c r="L1235">
        <f>L1234+COUNTIF(전체당첨내역!$B1235:$G1235,11)</f>
        <v>165</v>
      </c>
      <c r="M1235">
        <f>M1234+COUNTIF(전체당첨내역!$B1235:$G1235,12)</f>
        <v>179</v>
      </c>
      <c r="N1235">
        <f>N1234+COUNTIF(전체당첨내역!$B1235:$G1235,13)</f>
        <v>179</v>
      </c>
      <c r="O1235">
        <f>O1234+COUNTIF(전체당첨내역!$B1235:$G1235,14)</f>
        <v>172</v>
      </c>
      <c r="P1235">
        <f>P1234+COUNTIF(전체당첨내역!$B1235:$G1235,15)</f>
        <v>169</v>
      </c>
      <c r="Q1235">
        <f>Q1234+COUNTIF(전체당첨내역!$B1235:$G1235,16)</f>
        <v>168</v>
      </c>
      <c r="R1235">
        <f>R1234+COUNTIF(전체당첨내역!$B1235:$G1235,17)</f>
        <v>171</v>
      </c>
      <c r="S1235">
        <f>S1234+COUNTIF(전체당첨내역!$B1235:$G1235,18)</f>
        <v>176</v>
      </c>
      <c r="T1235">
        <f>T1234+COUNTIF(전체당첨내역!$B1235:$G1235,19)</f>
        <v>170</v>
      </c>
      <c r="U1235">
        <f>U1234+COUNTIF(전체당첨내역!$B1235:$G1235,20)</f>
        <v>170</v>
      </c>
      <c r="V1235">
        <f>V1234+COUNTIF(전체당첨내역!$B1235:$G1235,21)</f>
        <v>166</v>
      </c>
      <c r="W1235">
        <f>W1234+COUNTIF(전체당첨내역!$B1235:$G1235,22)</f>
        <v>145</v>
      </c>
      <c r="X1235">
        <f>X1234+COUNTIF(전체당첨내역!$B1235:$G1235,23)</f>
        <v>147</v>
      </c>
      <c r="Y1235">
        <f>Y1234+COUNTIF(전체당첨내역!$B1235:$G1235,24)</f>
        <v>166</v>
      </c>
      <c r="Z1235">
        <f>Z1234+COUNTIF(전체당첨내역!$B1235:$G1235,25)</f>
        <v>153</v>
      </c>
      <c r="AA1235">
        <f>AA1234+COUNTIF(전체당첨내역!$B1235:$G1235,26)</f>
        <v>165</v>
      </c>
      <c r="AB1235">
        <f>AB1234+COUNTIF(전체당첨내역!$B1235:$G1235,27)</f>
        <v>181</v>
      </c>
      <c r="AC1235">
        <f>AC1234+COUNTIF(전체당첨내역!$B1235:$G1235,28)</f>
        <v>157</v>
      </c>
      <c r="AD1235">
        <f>AD1234+COUNTIF(전체당첨내역!$B1235:$G1235,29)</f>
        <v>155</v>
      </c>
      <c r="AE1235">
        <f>AE1234+COUNTIF(전체당첨내역!$B1235:$G1235,30)</f>
        <v>158</v>
      </c>
      <c r="AF1235">
        <f>AF1234+COUNTIF(전체당첨내역!$B1235:$G1235,31)</f>
        <v>169</v>
      </c>
      <c r="AG1235">
        <f>AG1234+COUNTIF(전체당첨내역!$B1235:$G1235,32)</f>
        <v>144</v>
      </c>
      <c r="AH1235">
        <f>AH1234+COUNTIF(전체당첨내역!$B1235:$G1235,33)</f>
        <v>174</v>
      </c>
      <c r="AI1235">
        <f>AI1234+COUNTIF(전체당첨내역!$B1235:$G1235,34)</f>
        <v>184</v>
      </c>
      <c r="AJ1235">
        <f>AJ1234+COUNTIF(전체당첨내역!$B1235:$G1235,35)</f>
        <v>163</v>
      </c>
      <c r="AK1235">
        <f>AK1234+COUNTIF(전체당첨내역!$B1235:$G1235,36)</f>
        <v>164</v>
      </c>
      <c r="AL1235">
        <f>AL1234+COUNTIF(전체당첨내역!$B1235:$G1235,37)</f>
        <v>173</v>
      </c>
      <c r="AM1235">
        <f>AM1234+COUNTIF(전체당첨내역!$B1235:$G1235,38)</f>
        <v>170</v>
      </c>
      <c r="AN1235">
        <f>AN1234+COUNTIF(전체당첨내역!$B1235:$G1235,39)</f>
        <v>167</v>
      </c>
      <c r="AO1235">
        <f>AO1234+COUNTIF(전체당첨내역!$B1235:$G1235,40)</f>
        <v>173</v>
      </c>
      <c r="AP1235">
        <f>AP1234+COUNTIF(전체당첨내역!$B1235:$G1235,41)</f>
        <v>150</v>
      </c>
      <c r="AQ1235">
        <f>AQ1234+COUNTIF(전체당첨내역!$B1235:$G1235,42)</f>
        <v>157</v>
      </c>
      <c r="AR1235">
        <f>AR1234+COUNTIF(전체당첨내역!$B1235:$G1235,43)</f>
        <v>164</v>
      </c>
      <c r="AS1235">
        <f>AS1234+COUNTIF(전체당첨내역!$B1235:$G1235,44)</f>
        <v>164</v>
      </c>
      <c r="AT1235">
        <f>AT1234+COUNTIF(전체당첨내역!$B1235:$G1235,45)</f>
        <v>175</v>
      </c>
    </row>
    <row r="1236" spans="1:46" ht="16.5" customHeight="1">
      <c r="A1236">
        <v>1235</v>
      </c>
      <c r="B1236">
        <f>B1235+COUNTIF(전체당첨내역!$B1236:$G1236,1)</f>
        <v>170</v>
      </c>
      <c r="C1236">
        <f>C1235+COUNTIF(전체당첨내역!$B1236:$G1236,2)</f>
        <v>155</v>
      </c>
      <c r="D1236">
        <f>D1235+COUNTIF(전체당첨내역!$B1236:$G1236,3)</f>
        <v>172</v>
      </c>
      <c r="E1236">
        <f>E1235+COUNTIF(전체당첨내역!$B1236:$G1236,4)</f>
        <v>162</v>
      </c>
      <c r="F1236">
        <f>F1235+COUNTIF(전체당첨내역!$B1236:$G1236,5)</f>
        <v>153</v>
      </c>
      <c r="G1236">
        <f>G1235+COUNTIF(전체당첨내역!$B1236:$G1236,6)</f>
        <v>166</v>
      </c>
      <c r="H1236">
        <f>H1235+COUNTIF(전체당첨내역!$B1236:$G1236,7)</f>
        <v>170</v>
      </c>
      <c r="I1236">
        <f>I1235+COUNTIF(전체당첨내역!$B1236:$G1236,8)</f>
        <v>158</v>
      </c>
      <c r="J1236">
        <f>J1235+COUNTIF(전체당첨내역!$B1236:$G1236,9)</f>
        <v>136</v>
      </c>
      <c r="K1236">
        <f>K1235+COUNTIF(전체당첨내역!$B1236:$G1236,10)</f>
        <v>161</v>
      </c>
      <c r="L1236">
        <f>L1235+COUNTIF(전체당첨내역!$B1236:$G1236,11)</f>
        <v>166</v>
      </c>
      <c r="M1236">
        <f>M1235+COUNTIF(전체당첨내역!$B1236:$G1236,12)</f>
        <v>179</v>
      </c>
      <c r="N1236">
        <f>N1235+COUNTIF(전체당첨내역!$B1236:$G1236,13)</f>
        <v>179</v>
      </c>
      <c r="O1236">
        <f>O1235+COUNTIF(전체당첨내역!$B1236:$G1236,14)</f>
        <v>172</v>
      </c>
      <c r="P1236">
        <f>P1235+COUNTIF(전체당첨내역!$B1236:$G1236,15)</f>
        <v>170</v>
      </c>
      <c r="Q1236">
        <f>Q1235+COUNTIF(전체당첨내역!$B1236:$G1236,16)</f>
        <v>168</v>
      </c>
      <c r="R1236">
        <f>R1235+COUNTIF(전체당첨내역!$B1236:$G1236,17)</f>
        <v>171</v>
      </c>
      <c r="S1236">
        <f>S1235+COUNTIF(전체당첨내역!$B1236:$G1236,18)</f>
        <v>176</v>
      </c>
      <c r="T1236">
        <f>T1235+COUNTIF(전체당첨내역!$B1236:$G1236,19)</f>
        <v>170</v>
      </c>
      <c r="U1236">
        <f>U1235+COUNTIF(전체당첨내역!$B1236:$G1236,20)</f>
        <v>170</v>
      </c>
      <c r="V1236">
        <f>V1235+COUNTIF(전체당첨내역!$B1236:$G1236,21)</f>
        <v>166</v>
      </c>
      <c r="W1236">
        <f>W1235+COUNTIF(전체당첨내역!$B1236:$G1236,22)</f>
        <v>145</v>
      </c>
      <c r="X1236">
        <f>X1235+COUNTIF(전체당첨내역!$B1236:$G1236,23)</f>
        <v>147</v>
      </c>
      <c r="Y1236">
        <f>Y1235+COUNTIF(전체당첨내역!$B1236:$G1236,24)</f>
        <v>166</v>
      </c>
      <c r="Z1236">
        <f>Z1235+COUNTIF(전체당첨내역!$B1236:$G1236,25)</f>
        <v>153</v>
      </c>
      <c r="AA1236">
        <f>AA1235+COUNTIF(전체당첨내역!$B1236:$G1236,26)</f>
        <v>165</v>
      </c>
      <c r="AB1236">
        <f>AB1235+COUNTIF(전체당첨내역!$B1236:$G1236,27)</f>
        <v>181</v>
      </c>
      <c r="AC1236">
        <f>AC1235+COUNTIF(전체당첨내역!$B1236:$G1236,28)</f>
        <v>157</v>
      </c>
      <c r="AD1236">
        <f>AD1235+COUNTIF(전체당첨내역!$B1236:$G1236,29)</f>
        <v>155</v>
      </c>
      <c r="AE1236">
        <f>AE1235+COUNTIF(전체당첨내역!$B1236:$G1236,30)</f>
        <v>158</v>
      </c>
      <c r="AF1236">
        <f>AF1235+COUNTIF(전체당첨내역!$B1236:$G1236,31)</f>
        <v>169</v>
      </c>
      <c r="AG1236">
        <f>AG1235+COUNTIF(전체당첨내역!$B1236:$G1236,32)</f>
        <v>144</v>
      </c>
      <c r="AH1236">
        <f>AH1235+COUNTIF(전체당첨내역!$B1236:$G1236,33)</f>
        <v>174</v>
      </c>
      <c r="AI1236">
        <f>AI1235+COUNTIF(전체당첨내역!$B1236:$G1236,34)</f>
        <v>184</v>
      </c>
      <c r="AJ1236">
        <f>AJ1235+COUNTIF(전체당첨내역!$B1236:$G1236,35)</f>
        <v>163</v>
      </c>
      <c r="AK1236">
        <f>AK1235+COUNTIF(전체당첨내역!$B1236:$G1236,36)</f>
        <v>164</v>
      </c>
      <c r="AL1236">
        <f>AL1235+COUNTIF(전체당첨내역!$B1236:$G1236,37)</f>
        <v>173</v>
      </c>
      <c r="AM1236">
        <f>AM1235+COUNTIF(전체당첨내역!$B1236:$G1236,38)</f>
        <v>170</v>
      </c>
      <c r="AN1236">
        <f>AN1235+COUNTIF(전체당첨내역!$B1236:$G1236,39)</f>
        <v>168</v>
      </c>
      <c r="AO1236">
        <f>AO1235+COUNTIF(전체당첨내역!$B1236:$G1236,40)</f>
        <v>173</v>
      </c>
      <c r="AP1236">
        <f>AP1235+COUNTIF(전체당첨내역!$B1236:$G1236,41)</f>
        <v>150</v>
      </c>
      <c r="AQ1236">
        <f>AQ1235+COUNTIF(전체당첨내역!$B1236:$G1236,42)</f>
        <v>157</v>
      </c>
      <c r="AR1236">
        <f>AR1235+COUNTIF(전체당첨내역!$B1236:$G1236,43)</f>
        <v>165</v>
      </c>
      <c r="AS1236">
        <f>AS1235+COUNTIF(전체당첨내역!$B1236:$G1236,44)</f>
        <v>164</v>
      </c>
      <c r="AT1236">
        <f>AT1235+COUNTIF(전체당첨내역!$B1236:$G1236,45)</f>
        <v>175</v>
      </c>
    </row>
    <row r="1237" spans="1:46" ht="16.5" customHeight="1">
      <c r="A1237">
        <v>1236</v>
      </c>
      <c r="B1237">
        <f>B1236+COUNTIF(전체당첨내역!$B1237:$G1237,1)</f>
        <v>170</v>
      </c>
      <c r="C1237">
        <f>C1236+COUNTIF(전체당첨내역!$B1237:$G1237,2)</f>
        <v>155</v>
      </c>
      <c r="D1237">
        <f>D1236+COUNTIF(전체당첨내역!$B1237:$G1237,3)</f>
        <v>172</v>
      </c>
      <c r="E1237">
        <f>E1236+COUNTIF(전체당첨내역!$B1237:$G1237,4)</f>
        <v>162</v>
      </c>
      <c r="F1237">
        <f>F1236+COUNTIF(전체당첨내역!$B1237:$G1237,5)</f>
        <v>153</v>
      </c>
      <c r="G1237">
        <f>G1236+COUNTIF(전체당첨내역!$B1237:$G1237,6)</f>
        <v>166</v>
      </c>
      <c r="H1237">
        <f>H1236+COUNTIF(전체당첨내역!$B1237:$G1237,7)</f>
        <v>170</v>
      </c>
      <c r="I1237">
        <f>I1236+COUNTIF(전체당첨내역!$B1237:$G1237,8)</f>
        <v>158</v>
      </c>
      <c r="J1237">
        <f>J1236+COUNTIF(전체당첨내역!$B1237:$G1237,9)</f>
        <v>136</v>
      </c>
      <c r="K1237">
        <f>K1236+COUNTIF(전체당첨내역!$B1237:$G1237,10)</f>
        <v>161</v>
      </c>
      <c r="L1237">
        <f>L1236+COUNTIF(전체당첨내역!$B1237:$G1237,11)</f>
        <v>166</v>
      </c>
      <c r="M1237">
        <f>M1236+COUNTIF(전체당첨내역!$B1237:$G1237,12)</f>
        <v>180</v>
      </c>
      <c r="N1237">
        <f>N1236+COUNTIF(전체당첨내역!$B1237:$G1237,13)</f>
        <v>179</v>
      </c>
      <c r="O1237">
        <f>O1236+COUNTIF(전체당첨내역!$B1237:$G1237,14)</f>
        <v>172</v>
      </c>
      <c r="P1237">
        <f>P1236+COUNTIF(전체당첨내역!$B1237:$G1237,15)</f>
        <v>170</v>
      </c>
      <c r="Q1237">
        <f>Q1236+COUNTIF(전체당첨내역!$B1237:$G1237,16)</f>
        <v>168</v>
      </c>
      <c r="R1237">
        <f>R1236+COUNTIF(전체당첨내역!$B1237:$G1237,17)</f>
        <v>171</v>
      </c>
      <c r="S1237">
        <f>S1236+COUNTIF(전체당첨내역!$B1237:$G1237,18)</f>
        <v>177</v>
      </c>
      <c r="T1237">
        <f>T1236+COUNTIF(전체당첨내역!$B1237:$G1237,19)</f>
        <v>170</v>
      </c>
      <c r="U1237">
        <f>U1236+COUNTIF(전체당첨내역!$B1237:$G1237,20)</f>
        <v>170</v>
      </c>
      <c r="V1237">
        <f>V1236+COUNTIF(전체당첨내역!$B1237:$G1237,21)</f>
        <v>167</v>
      </c>
      <c r="W1237">
        <f>W1236+COUNTIF(전체당첨내역!$B1237:$G1237,22)</f>
        <v>145</v>
      </c>
      <c r="X1237">
        <f>X1236+COUNTIF(전체당첨내역!$B1237:$G1237,23)</f>
        <v>147</v>
      </c>
      <c r="Y1237">
        <f>Y1236+COUNTIF(전체당첨내역!$B1237:$G1237,24)</f>
        <v>166</v>
      </c>
      <c r="Z1237">
        <f>Z1236+COUNTIF(전체당첨내역!$B1237:$G1237,25)</f>
        <v>153</v>
      </c>
      <c r="AA1237">
        <f>AA1236+COUNTIF(전체당첨내역!$B1237:$G1237,26)</f>
        <v>165</v>
      </c>
      <c r="AB1237">
        <f>AB1236+COUNTIF(전체당첨내역!$B1237:$G1237,27)</f>
        <v>181</v>
      </c>
      <c r="AC1237">
        <f>AC1236+COUNTIF(전체당첨내역!$B1237:$G1237,28)</f>
        <v>157</v>
      </c>
      <c r="AD1237">
        <f>AD1236+COUNTIF(전체당첨내역!$B1237:$G1237,29)</f>
        <v>156</v>
      </c>
      <c r="AE1237">
        <f>AE1236+COUNTIF(전체당첨내역!$B1237:$G1237,30)</f>
        <v>158</v>
      </c>
      <c r="AF1237">
        <f>AF1236+COUNTIF(전체당첨내역!$B1237:$G1237,31)</f>
        <v>169</v>
      </c>
      <c r="AG1237">
        <f>AG1236+COUNTIF(전체당첨내역!$B1237:$G1237,32)</f>
        <v>144</v>
      </c>
      <c r="AH1237">
        <f>AH1236+COUNTIF(전체당첨내역!$B1237:$G1237,33)</f>
        <v>174</v>
      </c>
      <c r="AI1237">
        <f>AI1236+COUNTIF(전체당첨내역!$B1237:$G1237,34)</f>
        <v>185</v>
      </c>
      <c r="AJ1237">
        <f>AJ1236+COUNTIF(전체당첨내역!$B1237:$G1237,35)</f>
        <v>163</v>
      </c>
      <c r="AK1237">
        <f>AK1236+COUNTIF(전체당첨내역!$B1237:$G1237,36)</f>
        <v>164</v>
      </c>
      <c r="AL1237">
        <f>AL1236+COUNTIF(전체당첨내역!$B1237:$G1237,37)</f>
        <v>173</v>
      </c>
      <c r="AM1237">
        <f>AM1236+COUNTIF(전체당첨내역!$B1237:$G1237,38)</f>
        <v>171</v>
      </c>
      <c r="AN1237">
        <f>AN1236+COUNTIF(전체당첨내역!$B1237:$G1237,39)</f>
        <v>168</v>
      </c>
      <c r="AO1237">
        <f>AO1236+COUNTIF(전체당첨내역!$B1237:$G1237,40)</f>
        <v>173</v>
      </c>
      <c r="AP1237">
        <f>AP1236+COUNTIF(전체당첨내역!$B1237:$G1237,41)</f>
        <v>150</v>
      </c>
      <c r="AQ1237">
        <f>AQ1236+COUNTIF(전체당첨내역!$B1237:$G1237,42)</f>
        <v>157</v>
      </c>
      <c r="AR1237">
        <f>AR1236+COUNTIF(전체당첨내역!$B1237:$G1237,43)</f>
        <v>165</v>
      </c>
      <c r="AS1237">
        <f>AS1236+COUNTIF(전체당첨내역!$B1237:$G1237,44)</f>
        <v>164</v>
      </c>
      <c r="AT1237">
        <f>AT1236+COUNTIF(전체당첨내역!$B1237:$G1237,45)</f>
        <v>175</v>
      </c>
    </row>
    <row r="1238" spans="1:46" ht="16.5" customHeight="1">
      <c r="A1238">
        <v>1237</v>
      </c>
      <c r="B1238">
        <f>B1237+COUNTIF(전체당첨내역!$B1238:$G1238,1)</f>
        <v>170</v>
      </c>
      <c r="C1238">
        <f>C1237+COUNTIF(전체당첨내역!$B1238:$G1238,2)</f>
        <v>155</v>
      </c>
      <c r="D1238">
        <f>D1237+COUNTIF(전체당첨내역!$B1238:$G1238,3)</f>
        <v>172</v>
      </c>
      <c r="E1238">
        <f>E1237+COUNTIF(전체당첨내역!$B1238:$G1238,4)</f>
        <v>162</v>
      </c>
      <c r="F1238">
        <f>F1237+COUNTIF(전체당첨내역!$B1238:$G1238,5)</f>
        <v>153</v>
      </c>
      <c r="G1238">
        <f>G1237+COUNTIF(전체당첨내역!$B1238:$G1238,6)</f>
        <v>166</v>
      </c>
      <c r="H1238">
        <f>H1237+COUNTIF(전체당첨내역!$B1238:$G1238,7)</f>
        <v>170</v>
      </c>
      <c r="I1238">
        <f>I1237+COUNTIF(전체당첨내역!$B1238:$G1238,8)</f>
        <v>158</v>
      </c>
      <c r="J1238">
        <f>J1237+COUNTIF(전체당첨내역!$B1238:$G1238,9)</f>
        <v>136</v>
      </c>
      <c r="K1238">
        <f>K1237+COUNTIF(전체당첨내역!$B1238:$G1238,10)</f>
        <v>162</v>
      </c>
      <c r="L1238">
        <f>L1237+COUNTIF(전체당첨내역!$B1238:$G1238,11)</f>
        <v>166</v>
      </c>
      <c r="M1238">
        <f>M1237+COUNTIF(전체당첨내역!$B1238:$G1238,12)</f>
        <v>180</v>
      </c>
      <c r="N1238">
        <f>N1237+COUNTIF(전체당첨내역!$B1238:$G1238,13)</f>
        <v>179</v>
      </c>
      <c r="O1238">
        <f>O1237+COUNTIF(전체당첨내역!$B1238:$G1238,14)</f>
        <v>172</v>
      </c>
      <c r="P1238">
        <f>P1237+COUNTIF(전체당첨내역!$B1238:$G1238,15)</f>
        <v>170</v>
      </c>
      <c r="Q1238">
        <f>Q1237+COUNTIF(전체당첨내역!$B1238:$G1238,16)</f>
        <v>168</v>
      </c>
      <c r="R1238">
        <f>R1237+COUNTIF(전체당첨내역!$B1238:$G1238,17)</f>
        <v>171</v>
      </c>
      <c r="S1238">
        <f>S1237+COUNTIF(전체당첨내역!$B1238:$G1238,18)</f>
        <v>177</v>
      </c>
      <c r="T1238">
        <f>T1237+COUNTIF(전체당첨내역!$B1238:$G1238,19)</f>
        <v>170</v>
      </c>
      <c r="U1238">
        <f>U1237+COUNTIF(전체당첨내역!$B1238:$G1238,20)</f>
        <v>171</v>
      </c>
      <c r="V1238">
        <f>V1237+COUNTIF(전체당첨내역!$B1238:$G1238,21)</f>
        <v>167</v>
      </c>
      <c r="W1238">
        <f>W1237+COUNTIF(전체당첨내역!$B1238:$G1238,22)</f>
        <v>145</v>
      </c>
      <c r="X1238">
        <f>X1237+COUNTIF(전체당첨내역!$B1238:$G1238,23)</f>
        <v>148</v>
      </c>
      <c r="Y1238">
        <f>Y1237+COUNTIF(전체당첨내역!$B1238:$G1238,24)</f>
        <v>166</v>
      </c>
      <c r="Z1238">
        <f>Z1237+COUNTIF(전체당첨내역!$B1238:$G1238,25)</f>
        <v>153</v>
      </c>
      <c r="AA1238">
        <f>AA1237+COUNTIF(전체당첨내역!$B1238:$G1238,26)</f>
        <v>165</v>
      </c>
      <c r="AB1238">
        <f>AB1237+COUNTIF(전체당첨내역!$B1238:$G1238,27)</f>
        <v>181</v>
      </c>
      <c r="AC1238">
        <f>AC1237+COUNTIF(전체당첨내역!$B1238:$G1238,28)</f>
        <v>157</v>
      </c>
      <c r="AD1238">
        <f>AD1237+COUNTIF(전체당첨내역!$B1238:$G1238,29)</f>
        <v>156</v>
      </c>
      <c r="AE1238">
        <f>AE1237+COUNTIF(전체당첨내역!$B1238:$G1238,30)</f>
        <v>158</v>
      </c>
      <c r="AF1238">
        <f>AF1237+COUNTIF(전체당첨내역!$B1238:$G1238,31)</f>
        <v>169</v>
      </c>
      <c r="AG1238">
        <f>AG1237+COUNTIF(전체당첨내역!$B1238:$G1238,32)</f>
        <v>144</v>
      </c>
      <c r="AH1238">
        <f>AH1237+COUNTIF(전체당첨내역!$B1238:$G1238,33)</f>
        <v>174</v>
      </c>
      <c r="AI1238">
        <f>AI1237+COUNTIF(전체당첨내역!$B1238:$G1238,34)</f>
        <v>186</v>
      </c>
      <c r="AJ1238">
        <f>AJ1237+COUNTIF(전체당첨내역!$B1238:$G1238,35)</f>
        <v>163</v>
      </c>
      <c r="AK1238">
        <f>AK1237+COUNTIF(전체당첨내역!$B1238:$G1238,36)</f>
        <v>164</v>
      </c>
      <c r="AL1238">
        <f>AL1237+COUNTIF(전체당첨내역!$B1238:$G1238,37)</f>
        <v>174</v>
      </c>
      <c r="AM1238">
        <f>AM1237+COUNTIF(전체당첨내역!$B1238:$G1238,38)</f>
        <v>171</v>
      </c>
      <c r="AN1238">
        <f>AN1237+COUNTIF(전체당첨내역!$B1238:$G1238,39)</f>
        <v>168</v>
      </c>
      <c r="AO1238">
        <f>AO1237+COUNTIF(전체당첨내역!$B1238:$G1238,40)</f>
        <v>174</v>
      </c>
      <c r="AP1238">
        <f>AP1237+COUNTIF(전체당첨내역!$B1238:$G1238,41)</f>
        <v>150</v>
      </c>
      <c r="AQ1238">
        <f>AQ1237+COUNTIF(전체당첨내역!$B1238:$G1238,42)</f>
        <v>157</v>
      </c>
      <c r="AR1238">
        <f>AR1237+COUNTIF(전체당첨내역!$B1238:$G1238,43)</f>
        <v>165</v>
      </c>
      <c r="AS1238">
        <f>AS1237+COUNTIF(전체당첨내역!$B1238:$G1238,44)</f>
        <v>164</v>
      </c>
      <c r="AT1238">
        <f>AT1237+COUNTIF(전체당첨내역!$B1238:$G1238,45)</f>
        <v>175</v>
      </c>
    </row>
    <row r="1239" spans="1:46" ht="16.5" customHeight="1">
      <c r="A1239">
        <v>1238</v>
      </c>
      <c r="B1239">
        <f>B1238+COUNTIF(전체당첨내역!$B1239:$G1239,1)</f>
        <v>170</v>
      </c>
      <c r="C1239">
        <f>C1238+COUNTIF(전체당첨내역!$B1239:$G1239,2)</f>
        <v>156</v>
      </c>
      <c r="D1239">
        <f>D1238+COUNTIF(전체당첨내역!$B1239:$G1239,3)</f>
        <v>172</v>
      </c>
      <c r="E1239">
        <f>E1238+COUNTIF(전체당첨내역!$B1239:$G1239,4)</f>
        <v>162</v>
      </c>
      <c r="F1239">
        <f>F1238+COUNTIF(전체당첨내역!$B1239:$G1239,5)</f>
        <v>153</v>
      </c>
      <c r="G1239">
        <f>G1238+COUNTIF(전체당첨내역!$B1239:$G1239,6)</f>
        <v>166</v>
      </c>
      <c r="H1239">
        <f>H1238+COUNTIF(전체당첨내역!$B1239:$G1239,7)</f>
        <v>170</v>
      </c>
      <c r="I1239">
        <f>I1238+COUNTIF(전체당첨내역!$B1239:$G1239,8)</f>
        <v>158</v>
      </c>
      <c r="J1239">
        <f>J1238+COUNTIF(전체당첨내역!$B1239:$G1239,9)</f>
        <v>136</v>
      </c>
      <c r="K1239">
        <f>K1238+COUNTIF(전체당첨내역!$B1239:$G1239,10)</f>
        <v>162</v>
      </c>
      <c r="L1239">
        <f>L1238+COUNTIF(전체당첨내역!$B1239:$G1239,11)</f>
        <v>166</v>
      </c>
      <c r="M1239">
        <f>M1238+COUNTIF(전체당첨내역!$B1239:$G1239,12)</f>
        <v>180</v>
      </c>
      <c r="N1239">
        <f>N1238+COUNTIF(전체당첨내역!$B1239:$G1239,13)</f>
        <v>180</v>
      </c>
      <c r="O1239">
        <f>O1238+COUNTIF(전체당첨내역!$B1239:$G1239,14)</f>
        <v>172</v>
      </c>
      <c r="P1239">
        <f>P1238+COUNTIF(전체당첨내역!$B1239:$G1239,15)</f>
        <v>170</v>
      </c>
      <c r="Q1239">
        <f>Q1238+COUNTIF(전체당첨내역!$B1239:$G1239,16)</f>
        <v>168</v>
      </c>
      <c r="R1239">
        <f>R1238+COUNTIF(전체당첨내역!$B1239:$G1239,17)</f>
        <v>171</v>
      </c>
      <c r="S1239">
        <f>S1238+COUNTIF(전체당첨내역!$B1239:$G1239,18)</f>
        <v>178</v>
      </c>
      <c r="T1239">
        <f>T1238+COUNTIF(전체당첨내역!$B1239:$G1239,19)</f>
        <v>170</v>
      </c>
      <c r="U1239">
        <f>U1238+COUNTIF(전체당첨내역!$B1239:$G1239,20)</f>
        <v>171</v>
      </c>
      <c r="V1239">
        <f>V1238+COUNTIF(전체당첨내역!$B1239:$G1239,21)</f>
        <v>167</v>
      </c>
      <c r="W1239">
        <f>W1238+COUNTIF(전체당첨내역!$B1239:$G1239,22)</f>
        <v>145</v>
      </c>
      <c r="X1239">
        <f>X1238+COUNTIF(전체당첨내역!$B1239:$G1239,23)</f>
        <v>148</v>
      </c>
      <c r="Y1239">
        <f>Y1238+COUNTIF(전체당첨내역!$B1239:$G1239,24)</f>
        <v>166</v>
      </c>
      <c r="Z1239">
        <f>Z1238+COUNTIF(전체당첨내역!$B1239:$G1239,25)</f>
        <v>153</v>
      </c>
      <c r="AA1239">
        <f>AA1238+COUNTIF(전체당첨내역!$B1239:$G1239,26)</f>
        <v>165</v>
      </c>
      <c r="AB1239">
        <f>AB1238+COUNTIF(전체당첨내역!$B1239:$G1239,27)</f>
        <v>181</v>
      </c>
      <c r="AC1239">
        <f>AC1238+COUNTIF(전체당첨내역!$B1239:$G1239,28)</f>
        <v>157</v>
      </c>
      <c r="AD1239">
        <f>AD1238+COUNTIF(전체당첨내역!$B1239:$G1239,29)</f>
        <v>156</v>
      </c>
      <c r="AE1239">
        <f>AE1238+COUNTIF(전체당첨내역!$B1239:$G1239,30)</f>
        <v>158</v>
      </c>
      <c r="AF1239">
        <f>AF1238+COUNTIF(전체당첨내역!$B1239:$G1239,31)</f>
        <v>169</v>
      </c>
      <c r="AG1239">
        <f>AG1238+COUNTIF(전체당첨내역!$B1239:$G1239,32)</f>
        <v>145</v>
      </c>
      <c r="AH1239">
        <f>AH1238+COUNTIF(전체당첨내역!$B1239:$G1239,33)</f>
        <v>174</v>
      </c>
      <c r="AI1239">
        <f>AI1238+COUNTIF(전체당첨내역!$B1239:$G1239,34)</f>
        <v>186</v>
      </c>
      <c r="AJ1239">
        <f>AJ1238+COUNTIF(전체당첨내역!$B1239:$G1239,35)</f>
        <v>163</v>
      </c>
      <c r="AK1239">
        <f>AK1238+COUNTIF(전체당첨내역!$B1239:$G1239,36)</f>
        <v>164</v>
      </c>
      <c r="AL1239">
        <f>AL1238+COUNTIF(전체당첨내역!$B1239:$G1239,37)</f>
        <v>174</v>
      </c>
      <c r="AM1239">
        <f>AM1238+COUNTIF(전체당첨내역!$B1239:$G1239,38)</f>
        <v>172</v>
      </c>
      <c r="AN1239">
        <f>AN1238+COUNTIF(전체당첨내역!$B1239:$G1239,39)</f>
        <v>168</v>
      </c>
      <c r="AO1239">
        <f>AO1238+COUNTIF(전체당첨내역!$B1239:$G1239,40)</f>
        <v>174</v>
      </c>
      <c r="AP1239">
        <f>AP1238+COUNTIF(전체당첨내역!$B1239:$G1239,41)</f>
        <v>150</v>
      </c>
      <c r="AQ1239">
        <f>AQ1238+COUNTIF(전체당첨내역!$B1239:$G1239,42)</f>
        <v>158</v>
      </c>
      <c r="AR1239">
        <f>AR1238+COUNTIF(전체당첨내역!$B1239:$G1239,43)</f>
        <v>165</v>
      </c>
      <c r="AS1239">
        <f>AS1238+COUNTIF(전체당첨내역!$B1239:$G1239,44)</f>
        <v>164</v>
      </c>
      <c r="AT1239">
        <f>AT1238+COUNTIF(전체당첨내역!$B1239:$G1239,45)</f>
        <v>175</v>
      </c>
    </row>
    <row r="1240" spans="1:46" ht="16.5" customHeight="1">
      <c r="A1240">
        <v>1239</v>
      </c>
      <c r="B1240">
        <f>B1239+COUNTIF(전체당첨내역!$B1240:$G1240,1)</f>
        <v>170</v>
      </c>
      <c r="C1240">
        <f>C1239+COUNTIF(전체당첨내역!$B1240:$G1240,2)</f>
        <v>156</v>
      </c>
      <c r="D1240">
        <f>D1239+COUNTIF(전체당첨내역!$B1240:$G1240,3)</f>
        <v>172</v>
      </c>
      <c r="E1240">
        <f>E1239+COUNTIF(전체당첨내역!$B1240:$G1240,4)</f>
        <v>162</v>
      </c>
      <c r="F1240">
        <f>F1239+COUNTIF(전체당첨내역!$B1240:$G1240,5)</f>
        <v>153</v>
      </c>
      <c r="G1240">
        <f>G1239+COUNTIF(전체당첨내역!$B1240:$G1240,6)</f>
        <v>166</v>
      </c>
      <c r="H1240">
        <f>H1239+COUNTIF(전체당첨내역!$B1240:$G1240,7)</f>
        <v>170</v>
      </c>
      <c r="I1240">
        <f>I1239+COUNTIF(전체당첨내역!$B1240:$G1240,8)</f>
        <v>158</v>
      </c>
      <c r="J1240">
        <f>J1239+COUNTIF(전체당첨내역!$B1240:$G1240,9)</f>
        <v>136</v>
      </c>
      <c r="K1240">
        <f>K1239+COUNTIF(전체당첨내역!$B1240:$G1240,10)</f>
        <v>162</v>
      </c>
      <c r="L1240">
        <f>L1239+COUNTIF(전체당첨내역!$B1240:$G1240,11)</f>
        <v>167</v>
      </c>
      <c r="M1240">
        <f>M1239+COUNTIF(전체당첨내역!$B1240:$G1240,12)</f>
        <v>180</v>
      </c>
      <c r="N1240">
        <f>N1239+COUNTIF(전체당첨내역!$B1240:$G1240,13)</f>
        <v>181</v>
      </c>
      <c r="O1240">
        <f>O1239+COUNTIF(전체당첨내역!$B1240:$G1240,14)</f>
        <v>172</v>
      </c>
      <c r="P1240">
        <f>P1239+COUNTIF(전체당첨내역!$B1240:$G1240,15)</f>
        <v>170</v>
      </c>
      <c r="Q1240">
        <f>Q1239+COUNTIF(전체당첨내역!$B1240:$G1240,16)</f>
        <v>168</v>
      </c>
      <c r="R1240">
        <f>R1239+COUNTIF(전체당첨내역!$B1240:$G1240,17)</f>
        <v>171</v>
      </c>
      <c r="S1240">
        <f>S1239+COUNTIF(전체당첨내역!$B1240:$G1240,18)</f>
        <v>178</v>
      </c>
      <c r="T1240">
        <f>T1239+COUNTIF(전체당첨내역!$B1240:$G1240,19)</f>
        <v>170</v>
      </c>
      <c r="U1240">
        <f>U1239+COUNTIF(전체당첨내역!$B1240:$G1240,20)</f>
        <v>171</v>
      </c>
      <c r="V1240">
        <f>V1239+COUNTIF(전체당첨내역!$B1240:$G1240,21)</f>
        <v>167</v>
      </c>
      <c r="W1240">
        <f>W1239+COUNTIF(전체당첨내역!$B1240:$G1240,22)</f>
        <v>146</v>
      </c>
      <c r="X1240">
        <f>X1239+COUNTIF(전체당첨내역!$B1240:$G1240,23)</f>
        <v>148</v>
      </c>
      <c r="Y1240">
        <f>Y1239+COUNTIF(전체당첨내역!$B1240:$G1240,24)</f>
        <v>166</v>
      </c>
      <c r="Z1240">
        <f>Z1239+COUNTIF(전체당첨내역!$B1240:$G1240,25)</f>
        <v>153</v>
      </c>
      <c r="AA1240">
        <f>AA1239+COUNTIF(전체당첨내역!$B1240:$G1240,26)</f>
        <v>165</v>
      </c>
      <c r="AB1240">
        <f>AB1239+COUNTIF(전체당첨내역!$B1240:$G1240,27)</f>
        <v>181</v>
      </c>
      <c r="AC1240">
        <f>AC1239+COUNTIF(전체당첨내역!$B1240:$G1240,28)</f>
        <v>157</v>
      </c>
      <c r="AD1240">
        <f>AD1239+COUNTIF(전체당첨내역!$B1240:$G1240,29)</f>
        <v>156</v>
      </c>
      <c r="AE1240">
        <f>AE1239+COUNTIF(전체당첨내역!$B1240:$G1240,30)</f>
        <v>158</v>
      </c>
      <c r="AF1240">
        <f>AF1239+COUNTIF(전체당첨내역!$B1240:$G1240,31)</f>
        <v>169</v>
      </c>
      <c r="AG1240">
        <f>AG1239+COUNTIF(전체당첨내역!$B1240:$G1240,32)</f>
        <v>146</v>
      </c>
      <c r="AH1240">
        <f>AH1239+COUNTIF(전체당첨내역!$B1240:$G1240,33)</f>
        <v>175</v>
      </c>
      <c r="AI1240">
        <f>AI1239+COUNTIF(전체당첨내역!$B1240:$G1240,34)</f>
        <v>186</v>
      </c>
      <c r="AJ1240">
        <f>AJ1239+COUNTIF(전체당첨내역!$B1240:$G1240,35)</f>
        <v>163</v>
      </c>
      <c r="AK1240">
        <f>AK1239+COUNTIF(전체당첨내역!$B1240:$G1240,36)</f>
        <v>165</v>
      </c>
      <c r="AL1240">
        <f>AL1239+COUNTIF(전체당첨내역!$B1240:$G1240,37)</f>
        <v>174</v>
      </c>
      <c r="AM1240">
        <f>AM1239+COUNTIF(전체당첨내역!$B1240:$G1240,38)</f>
        <v>172</v>
      </c>
      <c r="AN1240">
        <f>AN1239+COUNTIF(전체당첨내역!$B1240:$G1240,39)</f>
        <v>168</v>
      </c>
      <c r="AO1240">
        <f>AO1239+COUNTIF(전체당첨내역!$B1240:$G1240,40)</f>
        <v>174</v>
      </c>
      <c r="AP1240">
        <f>AP1239+COUNTIF(전체당첨내역!$B1240:$G1240,41)</f>
        <v>150</v>
      </c>
      <c r="AQ1240">
        <f>AQ1239+COUNTIF(전체당첨내역!$B1240:$G1240,42)</f>
        <v>158</v>
      </c>
      <c r="AR1240">
        <f>AR1239+COUNTIF(전체당첨내역!$B1240:$G1240,43)</f>
        <v>165</v>
      </c>
      <c r="AS1240">
        <f>AS1239+COUNTIF(전체당첨내역!$B1240:$G1240,44)</f>
        <v>164</v>
      </c>
      <c r="AT1240">
        <f>AT1239+COUNTIF(전체당첨내역!$B1240:$G1240,45)</f>
        <v>175</v>
      </c>
    </row>
    <row r="1241" spans="1:46" ht="16.5" customHeight="1">
      <c r="A1241">
        <v>1240</v>
      </c>
      <c r="B1241">
        <f>B1240+COUNTIF(전체당첨내역!$B1241:$G1241,1)</f>
        <v>170</v>
      </c>
      <c r="C1241">
        <f>C1240+COUNTIF(전체당첨내역!$B1241:$G1241,2)</f>
        <v>156</v>
      </c>
      <c r="D1241">
        <f>D1240+COUNTIF(전체당첨내역!$B1241:$G1241,3)</f>
        <v>172</v>
      </c>
      <c r="E1241">
        <f>E1240+COUNTIF(전체당첨내역!$B1241:$G1241,4)</f>
        <v>162</v>
      </c>
      <c r="F1241">
        <f>F1240+COUNTIF(전체당첨내역!$B1241:$G1241,5)</f>
        <v>153</v>
      </c>
      <c r="G1241">
        <f>G1240+COUNTIF(전체당첨내역!$B1241:$G1241,6)</f>
        <v>166</v>
      </c>
      <c r="H1241">
        <f>H1240+COUNTIF(전체당첨내역!$B1241:$G1241,7)</f>
        <v>170</v>
      </c>
      <c r="I1241">
        <f>I1240+COUNTIF(전체당첨내역!$B1241:$G1241,8)</f>
        <v>158</v>
      </c>
      <c r="J1241">
        <f>J1240+COUNTIF(전체당첨내역!$B1241:$G1241,9)</f>
        <v>136</v>
      </c>
      <c r="K1241">
        <f>K1240+COUNTIF(전체당첨내역!$B1241:$G1241,10)</f>
        <v>162</v>
      </c>
      <c r="L1241">
        <f>L1240+COUNTIF(전체당첨내역!$B1241:$G1241,11)</f>
        <v>168</v>
      </c>
      <c r="M1241">
        <f>M1240+COUNTIF(전체당첨내역!$B1241:$G1241,12)</f>
        <v>180</v>
      </c>
      <c r="N1241">
        <f>N1240+COUNTIF(전체당첨내역!$B1241:$G1241,13)</f>
        <v>182</v>
      </c>
      <c r="O1241">
        <f>O1240+COUNTIF(전체당첨내역!$B1241:$G1241,14)</f>
        <v>172</v>
      </c>
      <c r="P1241">
        <f>P1240+COUNTIF(전체당첨내역!$B1241:$G1241,15)</f>
        <v>170</v>
      </c>
      <c r="Q1241">
        <f>Q1240+COUNTIF(전체당첨내역!$B1241:$G1241,16)</f>
        <v>168</v>
      </c>
      <c r="R1241">
        <f>R1240+COUNTIF(전체당첨내역!$B1241:$G1241,17)</f>
        <v>171</v>
      </c>
      <c r="S1241">
        <f>S1240+COUNTIF(전체당첨내역!$B1241:$G1241,18)</f>
        <v>178</v>
      </c>
      <c r="T1241">
        <f>T1240+COUNTIF(전체당첨내역!$B1241:$G1241,19)</f>
        <v>171</v>
      </c>
      <c r="U1241">
        <f>U1240+COUNTIF(전체당첨내역!$B1241:$G1241,20)</f>
        <v>172</v>
      </c>
      <c r="V1241">
        <f>V1240+COUNTIF(전체당첨내역!$B1241:$G1241,21)</f>
        <v>167</v>
      </c>
      <c r="W1241">
        <f>W1240+COUNTIF(전체당첨내역!$B1241:$G1241,22)</f>
        <v>146</v>
      </c>
      <c r="X1241">
        <f>X1240+COUNTIF(전체당첨내역!$B1241:$G1241,23)</f>
        <v>148</v>
      </c>
      <c r="Y1241">
        <f>Y1240+COUNTIF(전체당첨내역!$B1241:$G1241,24)</f>
        <v>166</v>
      </c>
      <c r="Z1241">
        <f>Z1240+COUNTIF(전체당첨내역!$B1241:$G1241,25)</f>
        <v>153</v>
      </c>
      <c r="AA1241">
        <f>AA1240+COUNTIF(전체당첨내역!$B1241:$G1241,26)</f>
        <v>165</v>
      </c>
      <c r="AB1241">
        <f>AB1240+COUNTIF(전체당첨내역!$B1241:$G1241,27)</f>
        <v>181</v>
      </c>
      <c r="AC1241">
        <f>AC1240+COUNTIF(전체당첨내역!$B1241:$G1241,28)</f>
        <v>157</v>
      </c>
      <c r="AD1241">
        <f>AD1240+COUNTIF(전체당첨내역!$B1241:$G1241,29)</f>
        <v>156</v>
      </c>
      <c r="AE1241">
        <f>AE1240+COUNTIF(전체당첨내역!$B1241:$G1241,30)</f>
        <v>158</v>
      </c>
      <c r="AF1241">
        <f>AF1240+COUNTIF(전체당첨내역!$B1241:$G1241,31)</f>
        <v>170</v>
      </c>
      <c r="AG1241">
        <f>AG1240+COUNTIF(전체당첨내역!$B1241:$G1241,32)</f>
        <v>146</v>
      </c>
      <c r="AH1241">
        <f>AH1240+COUNTIF(전체당첨내역!$B1241:$G1241,33)</f>
        <v>175</v>
      </c>
      <c r="AI1241">
        <f>AI1240+COUNTIF(전체당첨내역!$B1241:$G1241,34)</f>
        <v>186</v>
      </c>
      <c r="AJ1241">
        <f>AJ1240+COUNTIF(전체당첨내역!$B1241:$G1241,35)</f>
        <v>163</v>
      </c>
      <c r="AK1241">
        <f>AK1240+COUNTIF(전체당첨내역!$B1241:$G1241,36)</f>
        <v>165</v>
      </c>
      <c r="AL1241">
        <f>AL1240+COUNTIF(전체당첨내역!$B1241:$G1241,37)</f>
        <v>174</v>
      </c>
      <c r="AM1241">
        <f>AM1240+COUNTIF(전체당첨내역!$B1241:$G1241,38)</f>
        <v>172</v>
      </c>
      <c r="AN1241">
        <f>AN1240+COUNTIF(전체당첨내역!$B1241:$G1241,39)</f>
        <v>168</v>
      </c>
      <c r="AO1241">
        <f>AO1240+COUNTIF(전체당첨내역!$B1241:$G1241,40)</f>
        <v>174</v>
      </c>
      <c r="AP1241">
        <f>AP1240+COUNTIF(전체당첨내역!$B1241:$G1241,41)</f>
        <v>150</v>
      </c>
      <c r="AQ1241">
        <f>AQ1240+COUNTIF(전체당첨내역!$B1241:$G1241,42)</f>
        <v>158</v>
      </c>
      <c r="AR1241">
        <f>AR1240+COUNTIF(전체당첨내역!$B1241:$G1241,43)</f>
        <v>165</v>
      </c>
      <c r="AS1241">
        <f>AS1240+COUNTIF(전체당첨내역!$B1241:$G1241,44)</f>
        <v>165</v>
      </c>
      <c r="AT1241">
        <f>AT1240+COUNTIF(전체당첨내역!$B1241:$G1241,45)</f>
        <v>175</v>
      </c>
    </row>
    <row r="1242" spans="1:46" ht="16.5" customHeight="1">
      <c r="A1242">
        <v>1241</v>
      </c>
      <c r="B1242">
        <f>B1241+COUNTIF(전체당첨내역!$B1242:$G1242,1)</f>
        <v>170</v>
      </c>
      <c r="C1242">
        <f>C1241+COUNTIF(전체당첨내역!$B1242:$G1242,2)</f>
        <v>156</v>
      </c>
      <c r="D1242">
        <f>D1241+COUNTIF(전체당첨내역!$B1242:$G1242,3)</f>
        <v>172</v>
      </c>
      <c r="E1242">
        <f>E1241+COUNTIF(전체당첨내역!$B1242:$G1242,4)</f>
        <v>162</v>
      </c>
      <c r="F1242">
        <f>F1241+COUNTIF(전체당첨내역!$B1242:$G1242,5)</f>
        <v>153</v>
      </c>
      <c r="G1242">
        <f>G1241+COUNTIF(전체당첨내역!$B1242:$G1242,6)</f>
        <v>166</v>
      </c>
      <c r="H1242">
        <f>H1241+COUNTIF(전체당첨내역!$B1242:$G1242,7)</f>
        <v>171</v>
      </c>
      <c r="I1242">
        <f>I1241+COUNTIF(전체당첨내역!$B1242:$G1242,8)</f>
        <v>158</v>
      </c>
      <c r="J1242">
        <f>J1241+COUNTIF(전체당첨내역!$B1242:$G1242,9)</f>
        <v>136</v>
      </c>
      <c r="K1242">
        <f>K1241+COUNTIF(전체당첨내역!$B1242:$G1242,10)</f>
        <v>162</v>
      </c>
      <c r="L1242">
        <f>L1241+COUNTIF(전체당첨내역!$B1242:$G1242,11)</f>
        <v>168</v>
      </c>
      <c r="M1242">
        <f>M1241+COUNTIF(전체당첨내역!$B1242:$G1242,12)</f>
        <v>180</v>
      </c>
      <c r="N1242">
        <f>N1241+COUNTIF(전체당첨내역!$B1242:$G1242,13)</f>
        <v>183</v>
      </c>
      <c r="O1242">
        <f>O1241+COUNTIF(전체당첨내역!$B1242:$G1242,14)</f>
        <v>172</v>
      </c>
      <c r="P1242">
        <f>P1241+COUNTIF(전체당첨내역!$B1242:$G1242,15)</f>
        <v>170</v>
      </c>
      <c r="Q1242">
        <f>Q1241+COUNTIF(전체당첨내역!$B1242:$G1242,16)</f>
        <v>169</v>
      </c>
      <c r="R1242">
        <f>R1241+COUNTIF(전체당첨내역!$B1242:$G1242,17)</f>
        <v>171</v>
      </c>
      <c r="S1242">
        <f>S1241+COUNTIF(전체당첨내역!$B1242:$G1242,18)</f>
        <v>178</v>
      </c>
      <c r="T1242">
        <f>T1241+COUNTIF(전체당첨내역!$B1242:$G1242,19)</f>
        <v>171</v>
      </c>
      <c r="U1242">
        <f>U1241+COUNTIF(전체당첨내역!$B1242:$G1242,20)</f>
        <v>172</v>
      </c>
      <c r="V1242">
        <f>V1241+COUNTIF(전체당첨내역!$B1242:$G1242,21)</f>
        <v>167</v>
      </c>
      <c r="W1242">
        <f>W1241+COUNTIF(전체당첨내역!$B1242:$G1242,22)</f>
        <v>146</v>
      </c>
      <c r="X1242">
        <f>X1241+COUNTIF(전체당첨내역!$B1242:$G1242,23)</f>
        <v>149</v>
      </c>
      <c r="Y1242">
        <f>Y1241+COUNTIF(전체당첨내역!$B1242:$G1242,24)</f>
        <v>167</v>
      </c>
      <c r="Z1242">
        <f>Z1241+COUNTIF(전체당첨내역!$B1242:$G1242,25)</f>
        <v>153</v>
      </c>
      <c r="AA1242">
        <f>AA1241+COUNTIF(전체당첨내역!$B1242:$G1242,26)</f>
        <v>165</v>
      </c>
      <c r="AB1242">
        <f>AB1241+COUNTIF(전체당첨내역!$B1242:$G1242,27)</f>
        <v>181</v>
      </c>
      <c r="AC1242">
        <f>AC1241+COUNTIF(전체당첨내역!$B1242:$G1242,28)</f>
        <v>157</v>
      </c>
      <c r="AD1242">
        <f>AD1241+COUNTIF(전체당첨내역!$B1242:$G1242,29)</f>
        <v>156</v>
      </c>
      <c r="AE1242">
        <f>AE1241+COUNTIF(전체당첨내역!$B1242:$G1242,30)</f>
        <v>158</v>
      </c>
      <c r="AF1242">
        <f>AF1241+COUNTIF(전체당첨내역!$B1242:$G1242,31)</f>
        <v>170</v>
      </c>
      <c r="AG1242">
        <f>AG1241+COUNTIF(전체당첨내역!$B1242:$G1242,32)</f>
        <v>146</v>
      </c>
      <c r="AH1242">
        <f>AH1241+COUNTIF(전체당첨내역!$B1242:$G1242,33)</f>
        <v>175</v>
      </c>
      <c r="AI1242">
        <f>AI1241+COUNTIF(전체당첨내역!$B1242:$G1242,34)</f>
        <v>186</v>
      </c>
      <c r="AJ1242">
        <f>AJ1241+COUNTIF(전체당첨내역!$B1242:$G1242,35)</f>
        <v>163</v>
      </c>
      <c r="AK1242">
        <f>AK1241+COUNTIF(전체당첨내역!$B1242:$G1242,36)</f>
        <v>165</v>
      </c>
      <c r="AL1242">
        <f>AL1241+COUNTIF(전체당첨내역!$B1242:$G1242,37)</f>
        <v>174</v>
      </c>
      <c r="AM1242">
        <f>AM1241+COUNTIF(전체당첨내역!$B1242:$G1242,38)</f>
        <v>172</v>
      </c>
      <c r="AN1242">
        <f>AN1241+COUNTIF(전체당첨내역!$B1242:$G1242,39)</f>
        <v>168</v>
      </c>
      <c r="AO1242">
        <f>AO1241+COUNTIF(전체당첨내역!$B1242:$G1242,40)</f>
        <v>174</v>
      </c>
      <c r="AP1242">
        <f>AP1241+COUNTIF(전체당첨내역!$B1242:$G1242,41)</f>
        <v>150</v>
      </c>
      <c r="AQ1242">
        <f>AQ1241+COUNTIF(전체당첨내역!$B1242:$G1242,42)</f>
        <v>158</v>
      </c>
      <c r="AR1242">
        <f>AR1241+COUNTIF(전체당첨내역!$B1242:$G1242,43)</f>
        <v>166</v>
      </c>
      <c r="AS1242">
        <f>AS1241+COUNTIF(전체당첨내역!$B1242:$G1242,44)</f>
        <v>165</v>
      </c>
      <c r="AT1242">
        <f>AT1241+COUNTIF(전체당첨내역!$B1242:$G1242,45)</f>
        <v>175</v>
      </c>
    </row>
    <row r="1243" spans="1:46">
      <c r="A1243">
        <v>1242</v>
      </c>
      <c r="B1243">
        <f>B1242+COUNTIF(전체당첨내역!$B1243:$G1243,1)</f>
        <v>170</v>
      </c>
      <c r="C1243">
        <f>C1242+COUNTIF(전체당첨내역!$B1243:$G1243,2)</f>
        <v>157</v>
      </c>
      <c r="D1243">
        <f>D1242+COUNTIF(전체당첨내역!$B1243:$G1243,3)</f>
        <v>172</v>
      </c>
      <c r="E1243">
        <f>E1242+COUNTIF(전체당첨내역!$B1243:$G1243,4)</f>
        <v>163</v>
      </c>
      <c r="F1243">
        <f>F1242+COUNTIF(전체당첨내역!$B1243:$G1243,5)</f>
        <v>153</v>
      </c>
      <c r="G1243">
        <f>G1242+COUNTIF(전체당첨내역!$B1243:$G1243,6)</f>
        <v>166</v>
      </c>
      <c r="H1243">
        <f>H1242+COUNTIF(전체당첨내역!$B1243:$G1243,7)</f>
        <v>171</v>
      </c>
      <c r="I1243">
        <f>I1242+COUNTIF(전체당첨내역!$B1243:$G1243,8)</f>
        <v>158</v>
      </c>
      <c r="J1243">
        <f>J1242+COUNTIF(전체당첨내역!$B1243:$G1243,9)</f>
        <v>136</v>
      </c>
      <c r="K1243">
        <f>K1242+COUNTIF(전체당첨내역!$B1243:$G1243,10)</f>
        <v>163</v>
      </c>
      <c r="L1243">
        <f>L1242+COUNTIF(전체당첨내역!$B1243:$G1243,11)</f>
        <v>168</v>
      </c>
      <c r="M1243">
        <f>M1242+COUNTIF(전체당첨내역!$B1243:$G1243,12)</f>
        <v>180</v>
      </c>
      <c r="N1243">
        <f>N1242+COUNTIF(전체당첨내역!$B1243:$G1243,13)</f>
        <v>183</v>
      </c>
      <c r="O1243">
        <f>O1242+COUNTIF(전체당첨내역!$B1243:$G1243,14)</f>
        <v>172</v>
      </c>
      <c r="P1243">
        <f>P1242+COUNTIF(전체당첨내역!$B1243:$G1243,15)</f>
        <v>170</v>
      </c>
      <c r="Q1243">
        <f>Q1242+COUNTIF(전체당첨내역!$B1243:$G1243,16)</f>
        <v>170</v>
      </c>
      <c r="R1243">
        <f>R1242+COUNTIF(전체당첨내역!$B1243:$G1243,17)</f>
        <v>171</v>
      </c>
      <c r="S1243">
        <f>S1242+COUNTIF(전체당첨내역!$B1243:$G1243,18)</f>
        <v>178</v>
      </c>
      <c r="T1243">
        <f>T1242+COUNTIF(전체당첨내역!$B1243:$G1243,19)</f>
        <v>171</v>
      </c>
      <c r="U1243">
        <f>U1242+COUNTIF(전체당첨내역!$B1243:$G1243,20)</f>
        <v>172</v>
      </c>
      <c r="V1243">
        <f>V1242+COUNTIF(전체당첨내역!$B1243:$G1243,21)</f>
        <v>167</v>
      </c>
      <c r="W1243">
        <f>W1242+COUNTIF(전체당첨내역!$B1243:$G1243,22)</f>
        <v>146</v>
      </c>
      <c r="X1243">
        <f>X1242+COUNTIF(전체당첨내역!$B1243:$G1243,23)</f>
        <v>149</v>
      </c>
      <c r="Y1243">
        <f>Y1242+COUNTIF(전체당첨내역!$B1243:$G1243,24)</f>
        <v>167</v>
      </c>
      <c r="Z1243">
        <f>Z1242+COUNTIF(전체당첨내역!$B1243:$G1243,25)</f>
        <v>153</v>
      </c>
      <c r="AA1243">
        <f>AA1242+COUNTIF(전체당첨내역!$B1243:$G1243,26)</f>
        <v>165</v>
      </c>
      <c r="AB1243">
        <f>AB1242+COUNTIF(전체당첨내역!$B1243:$G1243,27)</f>
        <v>181</v>
      </c>
      <c r="AC1243">
        <f>AC1242+COUNTIF(전체당첨내역!$B1243:$G1243,28)</f>
        <v>157</v>
      </c>
      <c r="AD1243">
        <f>AD1242+COUNTIF(전체당첨내역!$B1243:$G1243,29)</f>
        <v>156</v>
      </c>
      <c r="AE1243">
        <f>AE1242+COUNTIF(전체당첨내역!$B1243:$G1243,30)</f>
        <v>158</v>
      </c>
      <c r="AF1243">
        <f>AF1242+COUNTIF(전체당첨내역!$B1243:$G1243,31)</f>
        <v>171</v>
      </c>
      <c r="AG1243">
        <f>AG1242+COUNTIF(전체당첨내역!$B1243:$G1243,32)</f>
        <v>146</v>
      </c>
      <c r="AH1243">
        <f>AH1242+COUNTIF(전체당첨내역!$B1243:$G1243,33)</f>
        <v>175</v>
      </c>
      <c r="AI1243">
        <f>AI1242+COUNTIF(전체당첨내역!$B1243:$G1243,34)</f>
        <v>186</v>
      </c>
      <c r="AJ1243">
        <f>AJ1242+COUNTIF(전체당첨내역!$B1243:$G1243,35)</f>
        <v>163</v>
      </c>
      <c r="AK1243">
        <f>AK1242+COUNTIF(전체당첨내역!$B1243:$G1243,36)</f>
        <v>165</v>
      </c>
      <c r="AL1243">
        <f>AL1242+COUNTIF(전체당첨내역!$B1243:$G1243,37)</f>
        <v>174</v>
      </c>
      <c r="AM1243">
        <f>AM1242+COUNTIF(전체당첨내역!$B1243:$G1243,38)</f>
        <v>172</v>
      </c>
      <c r="AN1243">
        <f>AN1242+COUNTIF(전체당첨내역!$B1243:$G1243,39)</f>
        <v>168</v>
      </c>
      <c r="AO1243">
        <f>AO1242+COUNTIF(전체당첨내역!$B1243:$G1243,40)</f>
        <v>174</v>
      </c>
      <c r="AP1243">
        <f>AP1242+COUNTIF(전체당첨내역!$B1243:$G1243,41)</f>
        <v>151</v>
      </c>
      <c r="AQ1243">
        <f>AQ1242+COUNTIF(전체당첨내역!$B1243:$G1243,42)</f>
        <v>158</v>
      </c>
      <c r="AR1243">
        <f>AR1242+COUNTIF(전체당첨내역!$B1243:$G1243,43)</f>
        <v>166</v>
      </c>
      <c r="AS1243">
        <f>AS1242+COUNTIF(전체당첨내역!$B1243:$G1243,44)</f>
        <v>165</v>
      </c>
      <c r="AT1243">
        <f>AT1242+COUNTIF(전체당첨내역!$B1243:$G1243,45)</f>
        <v>175</v>
      </c>
    </row>
    <row r="1244" spans="1:46">
      <c r="A1244">
        <v>1243</v>
      </c>
      <c r="B1244">
        <f>B1243+COUNTIF(전체당첨내역!$B1244:$G1244,1)</f>
        <v>170</v>
      </c>
      <c r="C1244">
        <f>C1243+COUNTIF(전체당첨내역!$B1244:$G1244,2)</f>
        <v>157</v>
      </c>
      <c r="D1244">
        <f>D1243+COUNTIF(전체당첨내역!$B1244:$G1244,3)</f>
        <v>172</v>
      </c>
      <c r="E1244">
        <f>E1243+COUNTIF(전체당첨내역!$B1244:$G1244,4)</f>
        <v>163</v>
      </c>
      <c r="F1244">
        <f>F1243+COUNTIF(전체당첨내역!$B1244:$G1244,5)</f>
        <v>153</v>
      </c>
      <c r="G1244">
        <f>G1243+COUNTIF(전체당첨내역!$B1244:$G1244,6)</f>
        <v>166</v>
      </c>
      <c r="H1244">
        <f>H1243+COUNTIF(전체당첨내역!$B1244:$G1244,7)</f>
        <v>171</v>
      </c>
      <c r="I1244">
        <f>I1243+COUNTIF(전체당첨내역!$B1244:$G1244,8)</f>
        <v>158</v>
      </c>
      <c r="J1244">
        <f>J1243+COUNTIF(전체당첨내역!$B1244:$G1244,9)</f>
        <v>137</v>
      </c>
      <c r="K1244">
        <f>K1243+COUNTIF(전체당첨내역!$B1244:$G1244,10)</f>
        <v>163</v>
      </c>
      <c r="L1244">
        <f>L1243+COUNTIF(전체당첨내역!$B1244:$G1244,11)</f>
        <v>168</v>
      </c>
      <c r="M1244">
        <f>M1243+COUNTIF(전체당첨내역!$B1244:$G1244,12)</f>
        <v>180</v>
      </c>
      <c r="N1244">
        <f>N1243+COUNTIF(전체당첨내역!$B1244:$G1244,13)</f>
        <v>183</v>
      </c>
      <c r="O1244">
        <f>O1243+COUNTIF(전체당첨내역!$B1244:$G1244,14)</f>
        <v>172</v>
      </c>
      <c r="P1244">
        <f>P1243+COUNTIF(전체당첨내역!$B1244:$G1244,15)</f>
        <v>170</v>
      </c>
      <c r="Q1244">
        <f>Q1243+COUNTIF(전체당첨내역!$B1244:$G1244,16)</f>
        <v>170</v>
      </c>
      <c r="R1244">
        <f>R1243+COUNTIF(전체당첨내역!$B1244:$G1244,17)</f>
        <v>171</v>
      </c>
      <c r="S1244">
        <f>S1243+COUNTIF(전체당첨내역!$B1244:$G1244,18)</f>
        <v>179</v>
      </c>
      <c r="T1244">
        <f>T1243+COUNTIF(전체당첨내역!$B1244:$G1244,19)</f>
        <v>171</v>
      </c>
      <c r="U1244">
        <f>U1243+COUNTIF(전체당첨내역!$B1244:$G1244,20)</f>
        <v>172</v>
      </c>
      <c r="V1244">
        <f>V1243+COUNTIF(전체당첨내역!$B1244:$G1244,21)</f>
        <v>167</v>
      </c>
      <c r="W1244">
        <f>W1243+COUNTIF(전체당첨내역!$B1244:$G1244,22)</f>
        <v>146</v>
      </c>
      <c r="X1244">
        <f>X1243+COUNTIF(전체당첨내역!$B1244:$G1244,23)</f>
        <v>149</v>
      </c>
      <c r="Y1244">
        <f>Y1243+COUNTIF(전체당첨내역!$B1244:$G1244,24)</f>
        <v>168</v>
      </c>
      <c r="Z1244">
        <f>Z1243+COUNTIF(전체당첨내역!$B1244:$G1244,25)</f>
        <v>153</v>
      </c>
      <c r="AA1244">
        <f>AA1243+COUNTIF(전체당첨내역!$B1244:$G1244,26)</f>
        <v>165</v>
      </c>
      <c r="AB1244">
        <f>AB1243+COUNTIF(전체당첨내역!$B1244:$G1244,27)</f>
        <v>181</v>
      </c>
      <c r="AC1244">
        <f>AC1243+COUNTIF(전체당첨내역!$B1244:$G1244,28)</f>
        <v>157</v>
      </c>
      <c r="AD1244">
        <f>AD1243+COUNTIF(전체당첨내역!$B1244:$G1244,29)</f>
        <v>156</v>
      </c>
      <c r="AE1244">
        <f>AE1243+COUNTIF(전체당첨내역!$B1244:$G1244,30)</f>
        <v>158</v>
      </c>
      <c r="AF1244">
        <f>AF1243+COUNTIF(전체당첨내역!$B1244:$G1244,31)</f>
        <v>171</v>
      </c>
      <c r="AG1244">
        <f>AG1243+COUNTIF(전체당첨내역!$B1244:$G1244,32)</f>
        <v>146</v>
      </c>
      <c r="AH1244">
        <f>AH1243+COUNTIF(전체당첨내역!$B1244:$G1244,33)</f>
        <v>175</v>
      </c>
      <c r="AI1244">
        <f>AI1243+COUNTIF(전체당첨내역!$B1244:$G1244,34)</f>
        <v>186</v>
      </c>
      <c r="AJ1244">
        <f>AJ1243+COUNTIF(전체당첨내역!$B1244:$G1244,35)</f>
        <v>163</v>
      </c>
      <c r="AK1244">
        <f>AK1243+COUNTIF(전체당첨내역!$B1244:$G1244,36)</f>
        <v>165</v>
      </c>
      <c r="AL1244">
        <f>AL1243+COUNTIF(전체당첨내역!$B1244:$G1244,37)</f>
        <v>174</v>
      </c>
      <c r="AM1244">
        <f>AM1243+COUNTIF(전체당첨내역!$B1244:$G1244,38)</f>
        <v>173</v>
      </c>
      <c r="AN1244">
        <f>AN1243+COUNTIF(전체당첨내역!$B1244:$G1244,39)</f>
        <v>168</v>
      </c>
      <c r="AO1244">
        <f>AO1243+COUNTIF(전체당첨내역!$B1244:$G1244,40)</f>
        <v>174</v>
      </c>
      <c r="AP1244">
        <f>AP1243+COUNTIF(전체당첨내역!$B1244:$G1244,41)</f>
        <v>151</v>
      </c>
      <c r="AQ1244">
        <f>AQ1243+COUNTIF(전체당첨내역!$B1244:$G1244,42)</f>
        <v>158</v>
      </c>
      <c r="AR1244">
        <f>AR1243+COUNTIF(전체당첨내역!$B1244:$G1244,43)</f>
        <v>167</v>
      </c>
      <c r="AS1244">
        <f>AS1243+COUNTIF(전체당첨내역!$B1244:$G1244,44)</f>
        <v>166</v>
      </c>
      <c r="AT1244">
        <f>AT1243+COUNTIF(전체당첨내역!$B1244:$G1244,45)</f>
        <v>175</v>
      </c>
    </row>
  </sheetData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52"/>
  <sheetViews>
    <sheetView zoomScaleNormal="100" workbookViewId="0"/>
  </sheetViews>
  <sheetFormatPr defaultColWidth="8.5" defaultRowHeight="16.5"/>
  <sheetData>
    <row r="1" spans="1:46" ht="16.5" customHeight="1">
      <c r="A1" s="6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</row>
    <row r="2" spans="1:46" ht="16.5" customHeight="1">
      <c r="A2">
        <f>MAX(전체당첨내역!$A$2:$A$1500)+1</f>
        <v>1244</v>
      </c>
      <c r="B2">
        <f>INDEX(_calc_누적빈도!B:B,$A2)-INDEX(_calc_누적빈도!B:B,$A2-50)</f>
        <v>8</v>
      </c>
      <c r="C2">
        <f>INDEX(_calc_누적빈도!C:C,$A2)-INDEX(_calc_누적빈도!C:C,$A2-50)</f>
        <v>7</v>
      </c>
      <c r="D2">
        <f>INDEX(_calc_누적빈도!D:D,$A2)-INDEX(_calc_누적빈도!D:D,$A2-50)</f>
        <v>7</v>
      </c>
      <c r="E2">
        <f>INDEX(_calc_누적빈도!E:E,$A2)-INDEX(_calc_누적빈도!E:E,$A2-50)</f>
        <v>6</v>
      </c>
      <c r="F2">
        <f>INDEX(_calc_누적빈도!F:F,$A2)-INDEX(_calc_누적빈도!F:F,$A2-50)</f>
        <v>4</v>
      </c>
      <c r="G2">
        <f>INDEX(_calc_누적빈도!G:G,$A2)-INDEX(_calc_누적빈도!G:G,$A2-50)</f>
        <v>5</v>
      </c>
      <c r="H2">
        <f>INDEX(_calc_누적빈도!H:H,$A2)-INDEX(_calc_누적빈도!H:H,$A2-50)</f>
        <v>6</v>
      </c>
      <c r="I2">
        <f>INDEX(_calc_누적빈도!I:I,$A2)-INDEX(_calc_누적빈도!I:I,$A2-50)</f>
        <v>6</v>
      </c>
      <c r="J2">
        <f>INDEX(_calc_누적빈도!J:J,$A2)-INDEX(_calc_누적빈도!J:J,$A2-50)</f>
        <v>6</v>
      </c>
      <c r="K2">
        <f>INDEX(_calc_누적빈도!K:K,$A2)-INDEX(_calc_누적빈도!K:K,$A2-50)</f>
        <v>6</v>
      </c>
      <c r="L2">
        <f>INDEX(_calc_누적빈도!L:L,$A2)-INDEX(_calc_누적빈도!L:L,$A2-50)</f>
        <v>5</v>
      </c>
      <c r="M2">
        <f>INDEX(_calc_누적빈도!M:M,$A2)-INDEX(_calc_누적빈도!M:M,$A2-50)</f>
        <v>5</v>
      </c>
      <c r="N2">
        <f>INDEX(_calc_누적빈도!N:N,$A2)-INDEX(_calc_누적빈도!N:N,$A2-50)</f>
        <v>10</v>
      </c>
      <c r="O2">
        <f>INDEX(_calc_누적빈도!O:O,$A2)-INDEX(_calc_누적빈도!O:O,$A2-50)</f>
        <v>3</v>
      </c>
      <c r="P2">
        <f>INDEX(_calc_누적빈도!P:P,$A2)-INDEX(_calc_누적빈도!P:P,$A2-50)</f>
        <v>11</v>
      </c>
      <c r="Q2">
        <f>INDEX(_calc_누적빈도!Q:Q,$A2)-INDEX(_calc_누적빈도!Q:Q,$A2-50)</f>
        <v>8</v>
      </c>
      <c r="R2">
        <f>INDEX(_calc_누적빈도!R:R,$A2)-INDEX(_calc_누적빈도!R:R,$A2-50)</f>
        <v>5</v>
      </c>
      <c r="S2">
        <f>INDEX(_calc_누적빈도!S:S,$A2)-INDEX(_calc_누적빈도!S:S,$A2-50)</f>
        <v>8</v>
      </c>
      <c r="T2">
        <f>INDEX(_calc_누적빈도!T:T,$A2)-INDEX(_calc_누적빈도!T:T,$A2-50)</f>
        <v>6</v>
      </c>
      <c r="U2">
        <f>INDEX(_calc_누적빈도!U:U,$A2)-INDEX(_calc_누적빈도!U:U,$A2-50)</f>
        <v>7</v>
      </c>
      <c r="V2">
        <f>INDEX(_calc_누적빈도!V:V,$A2)-INDEX(_calc_누적빈도!V:V,$A2-50)</f>
        <v>4</v>
      </c>
      <c r="W2">
        <f>INDEX(_calc_누적빈도!W:W,$A2)-INDEX(_calc_누적빈도!W:W,$A2-50)</f>
        <v>6</v>
      </c>
      <c r="X2">
        <f>INDEX(_calc_누적빈도!X:X,$A2)-INDEX(_calc_누적빈도!X:X,$A2-50)</f>
        <v>5</v>
      </c>
      <c r="Y2">
        <f>INDEX(_calc_누적빈도!Y:Y,$A2)-INDEX(_calc_누적빈도!Y:Y,$A2-50)</f>
        <v>9</v>
      </c>
      <c r="Z2">
        <f>INDEX(_calc_누적빈도!Z:Z,$A2)-INDEX(_calc_누적빈도!Z:Z,$A2-50)</f>
        <v>6</v>
      </c>
      <c r="AA2">
        <f>INDEX(_calc_누적빈도!AA:AA,$A2)-INDEX(_calc_누적빈도!AA:AA,$A2-50)</f>
        <v>5</v>
      </c>
      <c r="AB2">
        <f>INDEX(_calc_누적빈도!AB:AB,$A2)-INDEX(_calc_누적빈도!AB:AB,$A2-50)</f>
        <v>10</v>
      </c>
      <c r="AC2">
        <f>INDEX(_calc_누적빈도!AC:AC,$A2)-INDEX(_calc_누적빈도!AC:AC,$A2-50)</f>
        <v>8</v>
      </c>
      <c r="AD2">
        <f>INDEX(_calc_누적빈도!AD:AD,$A2)-INDEX(_calc_누적빈도!AD:AD,$A2-50)</f>
        <v>6</v>
      </c>
      <c r="AE2">
        <f>INDEX(_calc_누적빈도!AE:AE,$A2)-INDEX(_calc_누적빈도!AE:AE,$A2-50)</f>
        <v>7</v>
      </c>
      <c r="AF2">
        <f>INDEX(_calc_누적빈도!AF:AF,$A2)-INDEX(_calc_누적빈도!AF:AF,$A2-50)</f>
        <v>11</v>
      </c>
      <c r="AG2">
        <f>INDEX(_calc_누적빈도!AG:AG,$A2)-INDEX(_calc_누적빈도!AG:AG,$A2-50)</f>
        <v>7</v>
      </c>
      <c r="AH2">
        <f>INDEX(_calc_누적빈도!AH:AH,$A2)-INDEX(_calc_누적빈도!AH:AH,$A2-50)</f>
        <v>7</v>
      </c>
      <c r="AI2">
        <f>INDEX(_calc_누적빈도!AI:AI,$A2)-INDEX(_calc_누적빈도!AI:AI,$A2-50)</f>
        <v>6</v>
      </c>
      <c r="AJ2">
        <f>INDEX(_calc_누적빈도!AJ:AJ,$A2)-INDEX(_calc_누적빈도!AJ:AJ,$A2-50)</f>
        <v>6</v>
      </c>
      <c r="AK2">
        <f>INDEX(_calc_누적빈도!AK:AK,$A2)-INDEX(_calc_누적빈도!AK:AK,$A2-50)</f>
        <v>7</v>
      </c>
      <c r="AL2">
        <f>INDEX(_calc_누적빈도!AL:AL,$A2)-INDEX(_calc_누적빈도!AL:AL,$A2-50)</f>
        <v>6</v>
      </c>
      <c r="AM2">
        <f>INDEX(_calc_누적빈도!AM:AM,$A2)-INDEX(_calc_누적빈도!AM:AM,$A2-50)</f>
        <v>10</v>
      </c>
      <c r="AN2">
        <f>INDEX(_calc_누적빈도!AN:AN,$A2)-INDEX(_calc_누적빈도!AN:AN,$A2-50)</f>
        <v>6</v>
      </c>
      <c r="AO2">
        <f>INDEX(_calc_누적빈도!AO:AO,$A2)-INDEX(_calc_누적빈도!AO:AO,$A2-50)</f>
        <v>5</v>
      </c>
      <c r="AP2">
        <f>INDEX(_calc_누적빈도!AP:AP,$A2)-INDEX(_calc_누적빈도!AP:AP,$A2-50)</f>
        <v>7</v>
      </c>
      <c r="AQ2">
        <f>INDEX(_calc_누적빈도!AQ:AQ,$A2)-INDEX(_calc_누적빈도!AQ:AQ,$A2-50)</f>
        <v>7</v>
      </c>
      <c r="AR2">
        <f>INDEX(_calc_누적빈도!AR:AR,$A2)-INDEX(_calc_누적빈도!AR:AR,$A2-50)</f>
        <v>6</v>
      </c>
      <c r="AS2">
        <f>INDEX(_calc_누적빈도!AS:AS,$A2)-INDEX(_calc_누적빈도!AS:AS,$A2-50)</f>
        <v>8</v>
      </c>
      <c r="AT2">
        <f>INDEX(_calc_누적빈도!AT:AT,$A2)-INDEX(_calc_누적빈도!AT:AT,$A2-50)</f>
        <v>6</v>
      </c>
    </row>
    <row r="3" spans="1:46" ht="16.5" customHeight="1">
      <c r="A3">
        <f t="shared" ref="A3:A34" si="0">A2-1</f>
        <v>1243</v>
      </c>
      <c r="B3">
        <f>INDEX(_calc_누적빈도!B:B,$A3)-INDEX(_calc_누적빈도!B:B,$A3-50)</f>
        <v>8</v>
      </c>
      <c r="C3">
        <f>INDEX(_calc_누적빈도!C:C,$A3)-INDEX(_calc_누적빈도!C:C,$A3-50)</f>
        <v>7</v>
      </c>
      <c r="D3">
        <f>INDEX(_calc_누적빈도!D:D,$A3)-INDEX(_calc_누적빈도!D:D,$A3-50)</f>
        <v>7</v>
      </c>
      <c r="E3">
        <f>INDEX(_calc_누적빈도!E:E,$A3)-INDEX(_calc_누적빈도!E:E,$A3-50)</f>
        <v>6</v>
      </c>
      <c r="F3">
        <f>INDEX(_calc_누적빈도!F:F,$A3)-INDEX(_calc_누적빈도!F:F,$A3-50)</f>
        <v>4</v>
      </c>
      <c r="G3">
        <f>INDEX(_calc_누적빈도!G:G,$A3)-INDEX(_calc_누적빈도!G:G,$A3-50)</f>
        <v>6</v>
      </c>
      <c r="H3">
        <f>INDEX(_calc_누적빈도!H:H,$A3)-INDEX(_calc_누적빈도!H:H,$A3-50)</f>
        <v>6</v>
      </c>
      <c r="I3">
        <f>INDEX(_calc_누적빈도!I:I,$A3)-INDEX(_calc_누적빈도!I:I,$A3-50)</f>
        <v>6</v>
      </c>
      <c r="J3">
        <f>INDEX(_calc_누적빈도!J:J,$A3)-INDEX(_calc_누적빈도!J:J,$A3-50)</f>
        <v>6</v>
      </c>
      <c r="K3">
        <f>INDEX(_calc_누적빈도!K:K,$A3)-INDEX(_calc_누적빈도!K:K,$A3-50)</f>
        <v>6</v>
      </c>
      <c r="L3">
        <f>INDEX(_calc_누적빈도!L:L,$A3)-INDEX(_calc_누적빈도!L:L,$A3-50)</f>
        <v>5</v>
      </c>
      <c r="M3">
        <f>INDEX(_calc_누적빈도!M:M,$A3)-INDEX(_calc_누적빈도!M:M,$A3-50)</f>
        <v>5</v>
      </c>
      <c r="N3">
        <f>INDEX(_calc_누적빈도!N:N,$A3)-INDEX(_calc_누적빈도!N:N,$A3-50)</f>
        <v>10</v>
      </c>
      <c r="O3">
        <f>INDEX(_calc_누적빈도!O:O,$A3)-INDEX(_calc_누적빈도!O:O,$A3-50)</f>
        <v>3</v>
      </c>
      <c r="P3">
        <f>INDEX(_calc_누적빈도!P:P,$A3)-INDEX(_calc_누적빈도!P:P,$A3-50)</f>
        <v>11</v>
      </c>
      <c r="Q3">
        <f>INDEX(_calc_누적빈도!Q:Q,$A3)-INDEX(_calc_누적빈도!Q:Q,$A3-50)</f>
        <v>9</v>
      </c>
      <c r="R3">
        <f>INDEX(_calc_누적빈도!R:R,$A3)-INDEX(_calc_누적빈도!R:R,$A3-50)</f>
        <v>5</v>
      </c>
      <c r="S3">
        <f>INDEX(_calc_누적빈도!S:S,$A3)-INDEX(_calc_누적빈도!S:S,$A3-50)</f>
        <v>7</v>
      </c>
      <c r="T3">
        <f>INDEX(_calc_누적빈도!T:T,$A3)-INDEX(_calc_누적빈도!T:T,$A3-50)</f>
        <v>7</v>
      </c>
      <c r="U3">
        <f>INDEX(_calc_누적빈도!U:U,$A3)-INDEX(_calc_누적빈도!U:U,$A3-50)</f>
        <v>7</v>
      </c>
      <c r="V3">
        <f>INDEX(_calc_누적빈도!V:V,$A3)-INDEX(_calc_누적빈도!V:V,$A3-50)</f>
        <v>4</v>
      </c>
      <c r="W3">
        <f>INDEX(_calc_누적빈도!W:W,$A3)-INDEX(_calc_누적빈도!W:W,$A3-50)</f>
        <v>6</v>
      </c>
      <c r="X3">
        <f>INDEX(_calc_누적빈도!X:X,$A3)-INDEX(_calc_누적빈도!X:X,$A3-50)</f>
        <v>5</v>
      </c>
      <c r="Y3">
        <f>INDEX(_calc_누적빈도!Y:Y,$A3)-INDEX(_calc_누적빈도!Y:Y,$A3-50)</f>
        <v>9</v>
      </c>
      <c r="Z3">
        <f>INDEX(_calc_누적빈도!Z:Z,$A3)-INDEX(_calc_누적빈도!Z:Z,$A3-50)</f>
        <v>6</v>
      </c>
      <c r="AA3">
        <f>INDEX(_calc_누적빈도!AA:AA,$A3)-INDEX(_calc_누적빈도!AA:AA,$A3-50)</f>
        <v>5</v>
      </c>
      <c r="AB3">
        <f>INDEX(_calc_누적빈도!AB:AB,$A3)-INDEX(_calc_누적빈도!AB:AB,$A3-50)</f>
        <v>10</v>
      </c>
      <c r="AC3">
        <f>INDEX(_calc_누적빈도!AC:AC,$A3)-INDEX(_calc_누적빈도!AC:AC,$A3-50)</f>
        <v>9</v>
      </c>
      <c r="AD3">
        <f>INDEX(_calc_누적빈도!AD:AD,$A3)-INDEX(_calc_누적빈도!AD:AD,$A3-50)</f>
        <v>6</v>
      </c>
      <c r="AE3">
        <f>INDEX(_calc_누적빈도!AE:AE,$A3)-INDEX(_calc_누적빈도!AE:AE,$A3-50)</f>
        <v>7</v>
      </c>
      <c r="AF3">
        <f>INDEX(_calc_누적빈도!AF:AF,$A3)-INDEX(_calc_누적빈도!AF:AF,$A3-50)</f>
        <v>11</v>
      </c>
      <c r="AG3">
        <f>INDEX(_calc_누적빈도!AG:AG,$A3)-INDEX(_calc_누적빈도!AG:AG,$A3-50)</f>
        <v>7</v>
      </c>
      <c r="AH3">
        <f>INDEX(_calc_누적빈도!AH:AH,$A3)-INDEX(_calc_누적빈도!AH:AH,$A3-50)</f>
        <v>7</v>
      </c>
      <c r="AI3">
        <f>INDEX(_calc_누적빈도!AI:AI,$A3)-INDEX(_calc_누적빈도!AI:AI,$A3-50)</f>
        <v>6</v>
      </c>
      <c r="AJ3">
        <f>INDEX(_calc_누적빈도!AJ:AJ,$A3)-INDEX(_calc_누적빈도!AJ:AJ,$A3-50)</f>
        <v>6</v>
      </c>
      <c r="AK3">
        <f>INDEX(_calc_누적빈도!AK:AK,$A3)-INDEX(_calc_누적빈도!AK:AK,$A3-50)</f>
        <v>7</v>
      </c>
      <c r="AL3">
        <f>INDEX(_calc_누적빈도!AL:AL,$A3)-INDEX(_calc_누적빈도!AL:AL,$A3-50)</f>
        <v>6</v>
      </c>
      <c r="AM3">
        <f>INDEX(_calc_누적빈도!AM:AM,$A3)-INDEX(_calc_누적빈도!AM:AM,$A3-50)</f>
        <v>9</v>
      </c>
      <c r="AN3">
        <f>INDEX(_calc_누적빈도!AN:AN,$A3)-INDEX(_calc_누적빈도!AN:AN,$A3-50)</f>
        <v>6</v>
      </c>
      <c r="AO3">
        <f>INDEX(_calc_누적빈도!AO:AO,$A3)-INDEX(_calc_누적빈도!AO:AO,$A3-50)</f>
        <v>5</v>
      </c>
      <c r="AP3">
        <f>INDEX(_calc_누적빈도!AP:AP,$A3)-INDEX(_calc_누적빈도!AP:AP,$A3-50)</f>
        <v>7</v>
      </c>
      <c r="AQ3">
        <f>INDEX(_calc_누적빈도!AQ:AQ,$A3)-INDEX(_calc_누적빈도!AQ:AQ,$A3-50)</f>
        <v>7</v>
      </c>
      <c r="AR3">
        <f>INDEX(_calc_누적빈도!AR:AR,$A3)-INDEX(_calc_누적빈도!AR:AR,$A3-50)</f>
        <v>5</v>
      </c>
      <c r="AS3">
        <f>INDEX(_calc_누적빈도!AS:AS,$A3)-INDEX(_calc_누적빈도!AS:AS,$A3-50)</f>
        <v>7</v>
      </c>
      <c r="AT3">
        <f>INDEX(_calc_누적빈도!AT:AT,$A3)-INDEX(_calc_누적빈도!AT:AT,$A3-50)</f>
        <v>6</v>
      </c>
    </row>
    <row r="4" spans="1:46" ht="16.5" customHeight="1">
      <c r="A4">
        <f t="shared" si="0"/>
        <v>1242</v>
      </c>
      <c r="B4">
        <f>INDEX(_calc_누적빈도!B:B,$A4)-INDEX(_calc_누적빈도!B:B,$A4-50)</f>
        <v>8</v>
      </c>
      <c r="C4">
        <f>INDEX(_calc_누적빈도!C:C,$A4)-INDEX(_calc_누적빈도!C:C,$A4-50)</f>
        <v>6</v>
      </c>
      <c r="D4">
        <f>INDEX(_calc_누적빈도!D:D,$A4)-INDEX(_calc_누적빈도!D:D,$A4-50)</f>
        <v>7</v>
      </c>
      <c r="E4">
        <f>INDEX(_calc_누적빈도!E:E,$A4)-INDEX(_calc_누적빈도!E:E,$A4-50)</f>
        <v>5</v>
      </c>
      <c r="F4">
        <f>INDEX(_calc_누적빈도!F:F,$A4)-INDEX(_calc_누적빈도!F:F,$A4-50)</f>
        <v>4</v>
      </c>
      <c r="G4">
        <f>INDEX(_calc_누적빈도!G:G,$A4)-INDEX(_calc_누적빈도!G:G,$A4-50)</f>
        <v>6</v>
      </c>
      <c r="H4">
        <f>INDEX(_calc_누적빈도!H:H,$A4)-INDEX(_calc_누적빈도!H:H,$A4-50)</f>
        <v>6</v>
      </c>
      <c r="I4">
        <f>INDEX(_calc_누적빈도!I:I,$A4)-INDEX(_calc_누적빈도!I:I,$A4-50)</f>
        <v>6</v>
      </c>
      <c r="J4">
        <f>INDEX(_calc_누적빈도!J:J,$A4)-INDEX(_calc_누적빈도!J:J,$A4-50)</f>
        <v>6</v>
      </c>
      <c r="K4">
        <f>INDEX(_calc_누적빈도!K:K,$A4)-INDEX(_calc_누적빈도!K:K,$A4-50)</f>
        <v>6</v>
      </c>
      <c r="L4">
        <f>INDEX(_calc_누적빈도!L:L,$A4)-INDEX(_calc_누적빈도!L:L,$A4-50)</f>
        <v>5</v>
      </c>
      <c r="M4">
        <f>INDEX(_calc_누적빈도!M:M,$A4)-INDEX(_calc_누적빈도!M:M,$A4-50)</f>
        <v>5</v>
      </c>
      <c r="N4">
        <f>INDEX(_calc_누적빈도!N:N,$A4)-INDEX(_calc_누적빈도!N:N,$A4-50)</f>
        <v>10</v>
      </c>
      <c r="O4">
        <f>INDEX(_calc_누적빈도!O:O,$A4)-INDEX(_calc_누적빈도!O:O,$A4-50)</f>
        <v>3</v>
      </c>
      <c r="P4">
        <f>INDEX(_calc_누적빈도!P:P,$A4)-INDEX(_calc_누적빈도!P:P,$A4-50)</f>
        <v>11</v>
      </c>
      <c r="Q4">
        <f>INDEX(_calc_누적빈도!Q:Q,$A4)-INDEX(_calc_누적빈도!Q:Q,$A4-50)</f>
        <v>9</v>
      </c>
      <c r="R4">
        <f>INDEX(_calc_누적빈도!R:R,$A4)-INDEX(_calc_누적빈도!R:R,$A4-50)</f>
        <v>5</v>
      </c>
      <c r="S4">
        <f>INDEX(_calc_누적빈도!S:S,$A4)-INDEX(_calc_누적빈도!S:S,$A4-50)</f>
        <v>7</v>
      </c>
      <c r="T4">
        <f>INDEX(_calc_누적빈도!T:T,$A4)-INDEX(_calc_누적빈도!T:T,$A4-50)</f>
        <v>7</v>
      </c>
      <c r="U4">
        <f>INDEX(_calc_누적빈도!U:U,$A4)-INDEX(_calc_누적빈도!U:U,$A4-50)</f>
        <v>7</v>
      </c>
      <c r="V4">
        <f>INDEX(_calc_누적빈도!V:V,$A4)-INDEX(_calc_누적빈도!V:V,$A4-50)</f>
        <v>4</v>
      </c>
      <c r="W4">
        <f>INDEX(_calc_누적빈도!W:W,$A4)-INDEX(_calc_누적빈도!W:W,$A4-50)</f>
        <v>6</v>
      </c>
      <c r="X4">
        <f>INDEX(_calc_누적빈도!X:X,$A4)-INDEX(_calc_누적빈도!X:X,$A4-50)</f>
        <v>6</v>
      </c>
      <c r="Y4">
        <f>INDEX(_calc_누적빈도!Y:Y,$A4)-INDEX(_calc_누적빈도!Y:Y,$A4-50)</f>
        <v>9</v>
      </c>
      <c r="Z4">
        <f>INDEX(_calc_누적빈도!Z:Z,$A4)-INDEX(_calc_누적빈도!Z:Z,$A4-50)</f>
        <v>6</v>
      </c>
      <c r="AA4">
        <f>INDEX(_calc_누적빈도!AA:AA,$A4)-INDEX(_calc_누적빈도!AA:AA,$A4-50)</f>
        <v>5</v>
      </c>
      <c r="AB4">
        <f>INDEX(_calc_누적빈도!AB:AB,$A4)-INDEX(_calc_누적빈도!AB:AB,$A4-50)</f>
        <v>10</v>
      </c>
      <c r="AC4">
        <f>INDEX(_calc_누적빈도!AC:AC,$A4)-INDEX(_calc_누적빈도!AC:AC,$A4-50)</f>
        <v>9</v>
      </c>
      <c r="AD4">
        <f>INDEX(_calc_누적빈도!AD:AD,$A4)-INDEX(_calc_누적빈도!AD:AD,$A4-50)</f>
        <v>6</v>
      </c>
      <c r="AE4">
        <f>INDEX(_calc_누적빈도!AE:AE,$A4)-INDEX(_calc_누적빈도!AE:AE,$A4-50)</f>
        <v>7</v>
      </c>
      <c r="AF4">
        <f>INDEX(_calc_누적빈도!AF:AF,$A4)-INDEX(_calc_누적빈도!AF:AF,$A4-50)</f>
        <v>10</v>
      </c>
      <c r="AG4">
        <f>INDEX(_calc_누적빈도!AG:AG,$A4)-INDEX(_calc_누적빈도!AG:AG,$A4-50)</f>
        <v>7</v>
      </c>
      <c r="AH4">
        <f>INDEX(_calc_누적빈도!AH:AH,$A4)-INDEX(_calc_누적빈도!AH:AH,$A4-50)</f>
        <v>7</v>
      </c>
      <c r="AI4">
        <f>INDEX(_calc_누적빈도!AI:AI,$A4)-INDEX(_calc_누적빈도!AI:AI,$A4-50)</f>
        <v>6</v>
      </c>
      <c r="AJ4">
        <f>INDEX(_calc_누적빈도!AJ:AJ,$A4)-INDEX(_calc_누적빈도!AJ:AJ,$A4-50)</f>
        <v>6</v>
      </c>
      <c r="AK4">
        <f>INDEX(_calc_누적빈도!AK:AK,$A4)-INDEX(_calc_누적빈도!AK:AK,$A4-50)</f>
        <v>8</v>
      </c>
      <c r="AL4">
        <f>INDEX(_calc_누적빈도!AL:AL,$A4)-INDEX(_calc_누적빈도!AL:AL,$A4-50)</f>
        <v>6</v>
      </c>
      <c r="AM4">
        <f>INDEX(_calc_누적빈도!AM:AM,$A4)-INDEX(_calc_누적빈도!AM:AM,$A4-50)</f>
        <v>9</v>
      </c>
      <c r="AN4">
        <f>INDEX(_calc_누적빈도!AN:AN,$A4)-INDEX(_calc_누적빈도!AN:AN,$A4-50)</f>
        <v>7</v>
      </c>
      <c r="AO4">
        <f>INDEX(_calc_누적빈도!AO:AO,$A4)-INDEX(_calc_누적빈도!AO:AO,$A4-50)</f>
        <v>6</v>
      </c>
      <c r="AP4">
        <f>INDEX(_calc_누적빈도!AP:AP,$A4)-INDEX(_calc_누적빈도!AP:AP,$A4-50)</f>
        <v>6</v>
      </c>
      <c r="AQ4">
        <f>INDEX(_calc_누적빈도!AQ:AQ,$A4)-INDEX(_calc_누적빈도!AQ:AQ,$A4-50)</f>
        <v>7</v>
      </c>
      <c r="AR4">
        <f>INDEX(_calc_누적빈도!AR:AR,$A4)-INDEX(_calc_누적빈도!AR:AR,$A4-50)</f>
        <v>5</v>
      </c>
      <c r="AS4">
        <f>INDEX(_calc_누적빈도!AS:AS,$A4)-INDEX(_calc_누적빈도!AS:AS,$A4-50)</f>
        <v>7</v>
      </c>
      <c r="AT4">
        <f>INDEX(_calc_누적빈도!AT:AT,$A4)-INDEX(_calc_누적빈도!AT:AT,$A4-50)</f>
        <v>6</v>
      </c>
    </row>
    <row r="5" spans="1:46" ht="16.5" customHeight="1">
      <c r="A5">
        <f t="shared" si="0"/>
        <v>1241</v>
      </c>
      <c r="B5">
        <f>INDEX(_calc_누적빈도!B:B,$A5)-INDEX(_calc_누적빈도!B:B,$A5-50)</f>
        <v>9</v>
      </c>
      <c r="C5">
        <f>INDEX(_calc_누적빈도!C:C,$A5)-INDEX(_calc_누적빈도!C:C,$A5-50)</f>
        <v>6</v>
      </c>
      <c r="D5">
        <f>INDEX(_calc_누적빈도!D:D,$A5)-INDEX(_calc_누적빈도!D:D,$A5-50)</f>
        <v>7</v>
      </c>
      <c r="E5">
        <f>INDEX(_calc_누적빈도!E:E,$A5)-INDEX(_calc_누적빈도!E:E,$A5-50)</f>
        <v>6</v>
      </c>
      <c r="F5">
        <f>INDEX(_calc_누적빈도!F:F,$A5)-INDEX(_calc_누적빈도!F:F,$A5-50)</f>
        <v>4</v>
      </c>
      <c r="G5">
        <f>INDEX(_calc_누적빈도!G:G,$A5)-INDEX(_calc_누적빈도!G:G,$A5-50)</f>
        <v>6</v>
      </c>
      <c r="H5">
        <f>INDEX(_calc_누적빈도!H:H,$A5)-INDEX(_calc_누적빈도!H:H,$A5-50)</f>
        <v>5</v>
      </c>
      <c r="I5">
        <f>INDEX(_calc_누적빈도!I:I,$A5)-INDEX(_calc_누적빈도!I:I,$A5-50)</f>
        <v>6</v>
      </c>
      <c r="J5">
        <f>INDEX(_calc_누적빈도!J:J,$A5)-INDEX(_calc_누적빈도!J:J,$A5-50)</f>
        <v>6</v>
      </c>
      <c r="K5">
        <f>INDEX(_calc_누적빈도!K:K,$A5)-INDEX(_calc_누적빈도!K:K,$A5-50)</f>
        <v>6</v>
      </c>
      <c r="L5">
        <f>INDEX(_calc_누적빈도!L:L,$A5)-INDEX(_calc_누적빈도!L:L,$A5-50)</f>
        <v>6</v>
      </c>
      <c r="M5">
        <f>INDEX(_calc_누적빈도!M:M,$A5)-INDEX(_calc_누적빈도!M:M,$A5-50)</f>
        <v>6</v>
      </c>
      <c r="N5">
        <f>INDEX(_calc_누적빈도!N:N,$A5)-INDEX(_calc_누적빈도!N:N,$A5-50)</f>
        <v>9</v>
      </c>
      <c r="O5">
        <f>INDEX(_calc_누적빈도!O:O,$A5)-INDEX(_calc_누적빈도!O:O,$A5-50)</f>
        <v>3</v>
      </c>
      <c r="P5">
        <f>INDEX(_calc_누적빈도!P:P,$A5)-INDEX(_calc_누적빈도!P:P,$A5-50)</f>
        <v>11</v>
      </c>
      <c r="Q5">
        <f>INDEX(_calc_누적빈도!Q:Q,$A5)-INDEX(_calc_누적빈도!Q:Q,$A5-50)</f>
        <v>8</v>
      </c>
      <c r="R5">
        <f>INDEX(_calc_누적빈도!R:R,$A5)-INDEX(_calc_누적빈도!R:R,$A5-50)</f>
        <v>5</v>
      </c>
      <c r="S5">
        <f>INDEX(_calc_누적빈도!S:S,$A5)-INDEX(_calc_누적빈도!S:S,$A5-50)</f>
        <v>7</v>
      </c>
      <c r="T5">
        <f>INDEX(_calc_누적빈도!T:T,$A5)-INDEX(_calc_누적빈도!T:T,$A5-50)</f>
        <v>7</v>
      </c>
      <c r="U5">
        <f>INDEX(_calc_누적빈도!U:U,$A5)-INDEX(_calc_누적빈도!U:U,$A5-50)</f>
        <v>8</v>
      </c>
      <c r="V5">
        <f>INDEX(_calc_누적빈도!V:V,$A5)-INDEX(_calc_누적빈도!V:V,$A5-50)</f>
        <v>4</v>
      </c>
      <c r="W5">
        <f>INDEX(_calc_누적빈도!W:W,$A5)-INDEX(_calc_누적빈도!W:W,$A5-50)</f>
        <v>6</v>
      </c>
      <c r="X5">
        <f>INDEX(_calc_누적빈도!X:X,$A5)-INDEX(_calc_누적빈도!X:X,$A5-50)</f>
        <v>5</v>
      </c>
      <c r="Y5">
        <f>INDEX(_calc_누적빈도!Y:Y,$A5)-INDEX(_calc_누적빈도!Y:Y,$A5-50)</f>
        <v>8</v>
      </c>
      <c r="Z5">
        <f>INDEX(_calc_누적빈도!Z:Z,$A5)-INDEX(_calc_누적빈도!Z:Z,$A5-50)</f>
        <v>6</v>
      </c>
      <c r="AA5">
        <f>INDEX(_calc_누적빈도!AA:AA,$A5)-INDEX(_calc_누적빈도!AA:AA,$A5-50)</f>
        <v>5</v>
      </c>
      <c r="AB5">
        <f>INDEX(_calc_누적빈도!AB:AB,$A5)-INDEX(_calc_누적빈도!AB:AB,$A5-50)</f>
        <v>10</v>
      </c>
      <c r="AC5">
        <f>INDEX(_calc_누적빈도!AC:AC,$A5)-INDEX(_calc_누적빈도!AC:AC,$A5-50)</f>
        <v>9</v>
      </c>
      <c r="AD5">
        <f>INDEX(_calc_누적빈도!AD:AD,$A5)-INDEX(_calc_누적빈도!AD:AD,$A5-50)</f>
        <v>6</v>
      </c>
      <c r="AE5">
        <f>INDEX(_calc_누적빈도!AE:AE,$A5)-INDEX(_calc_누적빈도!AE:AE,$A5-50)</f>
        <v>7</v>
      </c>
      <c r="AF5">
        <f>INDEX(_calc_누적빈도!AF:AF,$A5)-INDEX(_calc_누적빈도!AF:AF,$A5-50)</f>
        <v>10</v>
      </c>
      <c r="AG5">
        <f>INDEX(_calc_누적빈도!AG:AG,$A5)-INDEX(_calc_누적빈도!AG:AG,$A5-50)</f>
        <v>7</v>
      </c>
      <c r="AH5">
        <f>INDEX(_calc_누적빈도!AH:AH,$A5)-INDEX(_calc_누적빈도!AH:AH,$A5-50)</f>
        <v>7</v>
      </c>
      <c r="AI5">
        <f>INDEX(_calc_누적빈도!AI:AI,$A5)-INDEX(_calc_누적빈도!AI:AI,$A5-50)</f>
        <v>6</v>
      </c>
      <c r="AJ5">
        <f>INDEX(_calc_누적빈도!AJ:AJ,$A5)-INDEX(_calc_누적빈도!AJ:AJ,$A5-50)</f>
        <v>6</v>
      </c>
      <c r="AK5">
        <f>INDEX(_calc_누적빈도!AK:AK,$A5)-INDEX(_calc_누적빈도!AK:AK,$A5-50)</f>
        <v>8</v>
      </c>
      <c r="AL5">
        <f>INDEX(_calc_누적빈도!AL:AL,$A5)-INDEX(_calc_누적빈도!AL:AL,$A5-50)</f>
        <v>6</v>
      </c>
      <c r="AM5">
        <f>INDEX(_calc_누적빈도!AM:AM,$A5)-INDEX(_calc_누적빈도!AM:AM,$A5-50)</f>
        <v>9</v>
      </c>
      <c r="AN5">
        <f>INDEX(_calc_누적빈도!AN:AN,$A5)-INDEX(_calc_누적빈도!AN:AN,$A5-50)</f>
        <v>7</v>
      </c>
      <c r="AO5">
        <f>INDEX(_calc_누적빈도!AO:AO,$A5)-INDEX(_calc_누적빈도!AO:AO,$A5-50)</f>
        <v>6</v>
      </c>
      <c r="AP5">
        <f>INDEX(_calc_누적빈도!AP:AP,$A5)-INDEX(_calc_누적빈도!AP:AP,$A5-50)</f>
        <v>7</v>
      </c>
      <c r="AQ5">
        <f>INDEX(_calc_누적빈도!AQ:AQ,$A5)-INDEX(_calc_누적빈도!AQ:AQ,$A5-50)</f>
        <v>7</v>
      </c>
      <c r="AR5">
        <f>INDEX(_calc_누적빈도!AR:AR,$A5)-INDEX(_calc_누적빈도!AR:AR,$A5-50)</f>
        <v>4</v>
      </c>
      <c r="AS5">
        <f>INDEX(_calc_누적빈도!AS:AS,$A5)-INDEX(_calc_누적빈도!AS:AS,$A5-50)</f>
        <v>7</v>
      </c>
      <c r="AT5">
        <f>INDEX(_calc_누적빈도!AT:AT,$A5)-INDEX(_calc_누적빈도!AT:AT,$A5-50)</f>
        <v>6</v>
      </c>
    </row>
    <row r="6" spans="1:46" ht="16.5" customHeight="1">
      <c r="A6">
        <f t="shared" si="0"/>
        <v>1240</v>
      </c>
      <c r="B6">
        <f>INDEX(_calc_누적빈도!B:B,$A6)-INDEX(_calc_누적빈도!B:B,$A6-50)</f>
        <v>9</v>
      </c>
      <c r="C6">
        <f>INDEX(_calc_누적빈도!C:C,$A6)-INDEX(_calc_누적빈도!C:C,$A6-50)</f>
        <v>6</v>
      </c>
      <c r="D6">
        <f>INDEX(_calc_누적빈도!D:D,$A6)-INDEX(_calc_누적빈도!D:D,$A6-50)</f>
        <v>7</v>
      </c>
      <c r="E6">
        <f>INDEX(_calc_누적빈도!E:E,$A6)-INDEX(_calc_누적빈도!E:E,$A6-50)</f>
        <v>6</v>
      </c>
      <c r="F6">
        <f>INDEX(_calc_누적빈도!F:F,$A6)-INDEX(_calc_누적빈도!F:F,$A6-50)</f>
        <v>4</v>
      </c>
      <c r="G6">
        <f>INDEX(_calc_누적빈도!G:G,$A6)-INDEX(_calc_누적빈도!G:G,$A6-50)</f>
        <v>6</v>
      </c>
      <c r="H6">
        <f>INDEX(_calc_누적빈도!H:H,$A6)-INDEX(_calc_누적빈도!H:H,$A6-50)</f>
        <v>6</v>
      </c>
      <c r="I6">
        <f>INDEX(_calc_누적빈도!I:I,$A6)-INDEX(_calc_누적빈도!I:I,$A6-50)</f>
        <v>6</v>
      </c>
      <c r="J6">
        <f>INDEX(_calc_누적빈도!J:J,$A6)-INDEX(_calc_누적빈도!J:J,$A6-50)</f>
        <v>7</v>
      </c>
      <c r="K6">
        <f>INDEX(_calc_누적빈도!K:K,$A6)-INDEX(_calc_누적빈도!K:K,$A6-50)</f>
        <v>6</v>
      </c>
      <c r="L6">
        <f>INDEX(_calc_누적빈도!L:L,$A6)-INDEX(_calc_누적빈도!L:L,$A6-50)</f>
        <v>5</v>
      </c>
      <c r="M6">
        <f>INDEX(_calc_누적빈도!M:M,$A6)-INDEX(_calc_누적빈도!M:M,$A6-50)</f>
        <v>6</v>
      </c>
      <c r="N6">
        <f>INDEX(_calc_누적빈도!N:N,$A6)-INDEX(_calc_누적빈도!N:N,$A6-50)</f>
        <v>8</v>
      </c>
      <c r="O6">
        <f>INDEX(_calc_누적빈도!O:O,$A6)-INDEX(_calc_누적빈도!O:O,$A6-50)</f>
        <v>3</v>
      </c>
      <c r="P6">
        <f>INDEX(_calc_누적빈도!P:P,$A6)-INDEX(_calc_누적빈도!P:P,$A6-50)</f>
        <v>11</v>
      </c>
      <c r="Q6">
        <f>INDEX(_calc_누적빈도!Q:Q,$A6)-INDEX(_calc_누적빈도!Q:Q,$A6-50)</f>
        <v>8</v>
      </c>
      <c r="R6">
        <f>INDEX(_calc_누적빈도!R:R,$A6)-INDEX(_calc_누적빈도!R:R,$A6-50)</f>
        <v>5</v>
      </c>
      <c r="S6">
        <f>INDEX(_calc_누적빈도!S:S,$A6)-INDEX(_calc_누적빈도!S:S,$A6-50)</f>
        <v>7</v>
      </c>
      <c r="T6">
        <f>INDEX(_calc_누적빈도!T:T,$A6)-INDEX(_calc_누적빈도!T:T,$A6-50)</f>
        <v>7</v>
      </c>
      <c r="U6">
        <f>INDEX(_calc_누적빈도!U:U,$A6)-INDEX(_calc_누적빈도!U:U,$A6-50)</f>
        <v>7</v>
      </c>
      <c r="V6">
        <f>INDEX(_calc_누적빈도!V:V,$A6)-INDEX(_calc_누적빈도!V:V,$A6-50)</f>
        <v>4</v>
      </c>
      <c r="W6">
        <f>INDEX(_calc_누적빈도!W:W,$A6)-INDEX(_calc_누적빈도!W:W,$A6-50)</f>
        <v>6</v>
      </c>
      <c r="X6">
        <f>INDEX(_calc_누적빈도!X:X,$A6)-INDEX(_calc_누적빈도!X:X,$A6-50)</f>
        <v>6</v>
      </c>
      <c r="Y6">
        <f>INDEX(_calc_누적빈도!Y:Y,$A6)-INDEX(_calc_누적빈도!Y:Y,$A6-50)</f>
        <v>8</v>
      </c>
      <c r="Z6">
        <f>INDEX(_calc_누적빈도!Z:Z,$A6)-INDEX(_calc_누적빈도!Z:Z,$A6-50)</f>
        <v>6</v>
      </c>
      <c r="AA6">
        <f>INDEX(_calc_누적빈도!AA:AA,$A6)-INDEX(_calc_누적빈도!AA:AA,$A6-50)</f>
        <v>6</v>
      </c>
      <c r="AB6">
        <f>INDEX(_calc_누적빈도!AB:AB,$A6)-INDEX(_calc_누적빈도!AB:AB,$A6-50)</f>
        <v>10</v>
      </c>
      <c r="AC6">
        <f>INDEX(_calc_누적빈도!AC:AC,$A6)-INDEX(_calc_누적빈도!AC:AC,$A6-50)</f>
        <v>9</v>
      </c>
      <c r="AD6">
        <f>INDEX(_calc_누적빈도!AD:AD,$A6)-INDEX(_calc_누적빈도!AD:AD,$A6-50)</f>
        <v>6</v>
      </c>
      <c r="AE6">
        <f>INDEX(_calc_누적빈도!AE:AE,$A6)-INDEX(_calc_누적빈도!AE:AE,$A6-50)</f>
        <v>7</v>
      </c>
      <c r="AF6">
        <f>INDEX(_calc_누적빈도!AF:AF,$A6)-INDEX(_calc_누적빈도!AF:AF,$A6-50)</f>
        <v>9</v>
      </c>
      <c r="AG6">
        <f>INDEX(_calc_누적빈도!AG:AG,$A6)-INDEX(_calc_누적빈도!AG:AG,$A6-50)</f>
        <v>7</v>
      </c>
      <c r="AH6">
        <f>INDEX(_calc_누적빈도!AH:AH,$A6)-INDEX(_calc_누적빈도!AH:AH,$A6-50)</f>
        <v>7</v>
      </c>
      <c r="AI6">
        <f>INDEX(_calc_누적빈도!AI:AI,$A6)-INDEX(_calc_누적빈도!AI:AI,$A6-50)</f>
        <v>6</v>
      </c>
      <c r="AJ6">
        <f>INDEX(_calc_누적빈도!AJ:AJ,$A6)-INDEX(_calc_누적빈도!AJ:AJ,$A6-50)</f>
        <v>6</v>
      </c>
      <c r="AK6">
        <f>INDEX(_calc_누적빈도!AK:AK,$A6)-INDEX(_calc_누적빈도!AK:AK,$A6-50)</f>
        <v>8</v>
      </c>
      <c r="AL6">
        <f>INDEX(_calc_누적빈도!AL:AL,$A6)-INDEX(_calc_누적빈도!AL:AL,$A6-50)</f>
        <v>6</v>
      </c>
      <c r="AM6">
        <f>INDEX(_calc_누적빈도!AM:AM,$A6)-INDEX(_calc_누적빈도!AM:AM,$A6-50)</f>
        <v>9</v>
      </c>
      <c r="AN6">
        <f>INDEX(_calc_누적빈도!AN:AN,$A6)-INDEX(_calc_누적빈도!AN:AN,$A6-50)</f>
        <v>7</v>
      </c>
      <c r="AO6">
        <f>INDEX(_calc_누적빈도!AO:AO,$A6)-INDEX(_calc_누적빈도!AO:AO,$A6-50)</f>
        <v>6</v>
      </c>
      <c r="AP6">
        <f>INDEX(_calc_누적빈도!AP:AP,$A6)-INDEX(_calc_누적빈도!AP:AP,$A6-50)</f>
        <v>7</v>
      </c>
      <c r="AQ6">
        <f>INDEX(_calc_누적빈도!AQ:AQ,$A6)-INDEX(_calc_누적빈도!AQ:AQ,$A6-50)</f>
        <v>7</v>
      </c>
      <c r="AR6">
        <f>INDEX(_calc_누적빈도!AR:AR,$A6)-INDEX(_calc_누적빈도!AR:AR,$A6-50)</f>
        <v>4</v>
      </c>
      <c r="AS6">
        <f>INDEX(_calc_누적빈도!AS:AS,$A6)-INDEX(_calc_누적빈도!AS:AS,$A6-50)</f>
        <v>6</v>
      </c>
      <c r="AT6">
        <f>INDEX(_calc_누적빈도!AT:AT,$A6)-INDEX(_calc_누적빈도!AT:AT,$A6-50)</f>
        <v>7</v>
      </c>
    </row>
    <row r="7" spans="1:46" ht="16.5" customHeight="1">
      <c r="A7">
        <f t="shared" si="0"/>
        <v>1239</v>
      </c>
      <c r="B7">
        <f>INDEX(_calc_누적빈도!B:B,$A7)-INDEX(_calc_누적빈도!B:B,$A7-50)</f>
        <v>9</v>
      </c>
      <c r="C7">
        <f>INDEX(_calc_누적빈도!C:C,$A7)-INDEX(_calc_누적빈도!C:C,$A7-50)</f>
        <v>6</v>
      </c>
      <c r="D7">
        <f>INDEX(_calc_누적빈도!D:D,$A7)-INDEX(_calc_누적빈도!D:D,$A7-50)</f>
        <v>7</v>
      </c>
      <c r="E7">
        <f>INDEX(_calc_누적빈도!E:E,$A7)-INDEX(_calc_누적빈도!E:E,$A7-50)</f>
        <v>6</v>
      </c>
      <c r="F7">
        <f>INDEX(_calc_누적빈도!F:F,$A7)-INDEX(_calc_누적빈도!F:F,$A7-50)</f>
        <v>4</v>
      </c>
      <c r="G7">
        <f>INDEX(_calc_누적빈도!G:G,$A7)-INDEX(_calc_누적빈도!G:G,$A7-50)</f>
        <v>6</v>
      </c>
      <c r="H7">
        <f>INDEX(_calc_누적빈도!H:H,$A7)-INDEX(_calc_누적빈도!H:H,$A7-50)</f>
        <v>6</v>
      </c>
      <c r="I7">
        <f>INDEX(_calc_누적빈도!I:I,$A7)-INDEX(_calc_누적빈도!I:I,$A7-50)</f>
        <v>6</v>
      </c>
      <c r="J7">
        <f>INDEX(_calc_누적빈도!J:J,$A7)-INDEX(_calc_누적빈도!J:J,$A7-50)</f>
        <v>8</v>
      </c>
      <c r="K7">
        <f>INDEX(_calc_누적빈도!K:K,$A7)-INDEX(_calc_누적빈도!K:K,$A7-50)</f>
        <v>6</v>
      </c>
      <c r="L7">
        <f>INDEX(_calc_누적빈도!L:L,$A7)-INDEX(_calc_누적빈도!L:L,$A7-50)</f>
        <v>4</v>
      </c>
      <c r="M7">
        <f>INDEX(_calc_누적빈도!M:M,$A7)-INDEX(_calc_누적빈도!M:M,$A7-50)</f>
        <v>6</v>
      </c>
      <c r="N7">
        <f>INDEX(_calc_누적빈도!N:N,$A7)-INDEX(_calc_누적빈도!N:N,$A7-50)</f>
        <v>7</v>
      </c>
      <c r="O7">
        <f>INDEX(_calc_누적빈도!O:O,$A7)-INDEX(_calc_누적빈도!O:O,$A7-50)</f>
        <v>3</v>
      </c>
      <c r="P7">
        <f>INDEX(_calc_누적빈도!P:P,$A7)-INDEX(_calc_누적빈도!P:P,$A7-50)</f>
        <v>11</v>
      </c>
      <c r="Q7">
        <f>INDEX(_calc_누적빈도!Q:Q,$A7)-INDEX(_calc_누적빈도!Q:Q,$A7-50)</f>
        <v>8</v>
      </c>
      <c r="R7">
        <f>INDEX(_calc_누적빈도!R:R,$A7)-INDEX(_calc_누적빈도!R:R,$A7-50)</f>
        <v>5</v>
      </c>
      <c r="S7">
        <f>INDEX(_calc_누적빈도!S:S,$A7)-INDEX(_calc_누적빈도!S:S,$A7-50)</f>
        <v>7</v>
      </c>
      <c r="T7">
        <f>INDEX(_calc_누적빈도!T:T,$A7)-INDEX(_calc_누적빈도!T:T,$A7-50)</f>
        <v>8</v>
      </c>
      <c r="U7">
        <f>INDEX(_calc_누적빈도!U:U,$A7)-INDEX(_calc_누적빈도!U:U,$A7-50)</f>
        <v>7</v>
      </c>
      <c r="V7">
        <f>INDEX(_calc_누적빈도!V:V,$A7)-INDEX(_calc_누적빈도!V:V,$A7-50)</f>
        <v>4</v>
      </c>
      <c r="W7">
        <f>INDEX(_calc_누적빈도!W:W,$A7)-INDEX(_calc_누적빈도!W:W,$A7-50)</f>
        <v>5</v>
      </c>
      <c r="X7">
        <f>INDEX(_calc_누적빈도!X:X,$A7)-INDEX(_calc_누적빈도!X:X,$A7-50)</f>
        <v>6</v>
      </c>
      <c r="Y7">
        <f>INDEX(_calc_누적빈도!Y:Y,$A7)-INDEX(_calc_누적빈도!Y:Y,$A7-50)</f>
        <v>8</v>
      </c>
      <c r="Z7">
        <f>INDEX(_calc_누적빈도!Z:Z,$A7)-INDEX(_calc_누적빈도!Z:Z,$A7-50)</f>
        <v>6</v>
      </c>
      <c r="AA7">
        <f>INDEX(_calc_누적빈도!AA:AA,$A7)-INDEX(_calc_누적빈도!AA:AA,$A7-50)</f>
        <v>6</v>
      </c>
      <c r="AB7">
        <f>INDEX(_calc_누적빈도!AB:AB,$A7)-INDEX(_calc_누적빈도!AB:AB,$A7-50)</f>
        <v>10</v>
      </c>
      <c r="AC7">
        <f>INDEX(_calc_누적빈도!AC:AC,$A7)-INDEX(_calc_누적빈도!AC:AC,$A7-50)</f>
        <v>9</v>
      </c>
      <c r="AD7">
        <f>INDEX(_calc_누적빈도!AD:AD,$A7)-INDEX(_calc_누적빈도!AD:AD,$A7-50)</f>
        <v>7</v>
      </c>
      <c r="AE7">
        <f>INDEX(_calc_누적빈도!AE:AE,$A7)-INDEX(_calc_누적빈도!AE:AE,$A7-50)</f>
        <v>7</v>
      </c>
      <c r="AF7">
        <f>INDEX(_calc_누적빈도!AF:AF,$A7)-INDEX(_calc_누적빈도!AF:AF,$A7-50)</f>
        <v>9</v>
      </c>
      <c r="AG7">
        <f>INDEX(_calc_누적빈도!AG:AG,$A7)-INDEX(_calc_누적빈도!AG:AG,$A7-50)</f>
        <v>6</v>
      </c>
      <c r="AH7">
        <f>INDEX(_calc_누적빈도!AH:AH,$A7)-INDEX(_calc_누적빈도!AH:AH,$A7-50)</f>
        <v>6</v>
      </c>
      <c r="AI7">
        <f>INDEX(_calc_누적빈도!AI:AI,$A7)-INDEX(_calc_누적빈도!AI:AI,$A7-50)</f>
        <v>6</v>
      </c>
      <c r="AJ7">
        <f>INDEX(_calc_누적빈도!AJ:AJ,$A7)-INDEX(_calc_누적빈도!AJ:AJ,$A7-50)</f>
        <v>7</v>
      </c>
      <c r="AK7">
        <f>INDEX(_calc_누적빈도!AK:AK,$A7)-INDEX(_calc_누적빈도!AK:AK,$A7-50)</f>
        <v>7</v>
      </c>
      <c r="AL7">
        <f>INDEX(_calc_누적빈도!AL:AL,$A7)-INDEX(_calc_누적빈도!AL:AL,$A7-50)</f>
        <v>7</v>
      </c>
      <c r="AM7">
        <f>INDEX(_calc_누적빈도!AM:AM,$A7)-INDEX(_calc_누적빈도!AM:AM,$A7-50)</f>
        <v>10</v>
      </c>
      <c r="AN7">
        <f>INDEX(_calc_누적빈도!AN:AN,$A7)-INDEX(_calc_누적빈도!AN:AN,$A7-50)</f>
        <v>7</v>
      </c>
      <c r="AO7">
        <f>INDEX(_calc_누적빈도!AO:AO,$A7)-INDEX(_calc_누적빈도!AO:AO,$A7-50)</f>
        <v>6</v>
      </c>
      <c r="AP7">
        <f>INDEX(_calc_누적빈도!AP:AP,$A7)-INDEX(_calc_누적빈도!AP:AP,$A7-50)</f>
        <v>7</v>
      </c>
      <c r="AQ7">
        <f>INDEX(_calc_누적빈도!AQ:AQ,$A7)-INDEX(_calc_누적빈도!AQ:AQ,$A7-50)</f>
        <v>7</v>
      </c>
      <c r="AR7">
        <f>INDEX(_calc_누적빈도!AR:AR,$A7)-INDEX(_calc_누적빈도!AR:AR,$A7-50)</f>
        <v>4</v>
      </c>
      <c r="AS7">
        <f>INDEX(_calc_누적빈도!AS:AS,$A7)-INDEX(_calc_누적빈도!AS:AS,$A7-50)</f>
        <v>6</v>
      </c>
      <c r="AT7">
        <f>INDEX(_calc_누적빈도!AT:AT,$A7)-INDEX(_calc_누적빈도!AT:AT,$A7-50)</f>
        <v>7</v>
      </c>
    </row>
    <row r="8" spans="1:46" ht="16.5" customHeight="1">
      <c r="A8">
        <f t="shared" si="0"/>
        <v>1238</v>
      </c>
      <c r="B8">
        <f>INDEX(_calc_누적빈도!B:B,$A8)-INDEX(_calc_누적빈도!B:B,$A8-50)</f>
        <v>9</v>
      </c>
      <c r="C8">
        <f>INDEX(_calc_누적빈도!C:C,$A8)-INDEX(_calc_누적빈도!C:C,$A8-50)</f>
        <v>5</v>
      </c>
      <c r="D8">
        <f>INDEX(_calc_누적빈도!D:D,$A8)-INDEX(_calc_누적빈도!D:D,$A8-50)</f>
        <v>8</v>
      </c>
      <c r="E8">
        <f>INDEX(_calc_누적빈도!E:E,$A8)-INDEX(_calc_누적빈도!E:E,$A8-50)</f>
        <v>7</v>
      </c>
      <c r="F8">
        <f>INDEX(_calc_누적빈도!F:F,$A8)-INDEX(_calc_누적빈도!F:F,$A8-50)</f>
        <v>4</v>
      </c>
      <c r="G8">
        <f>INDEX(_calc_누적빈도!G:G,$A8)-INDEX(_calc_누적빈도!G:G,$A8-50)</f>
        <v>6</v>
      </c>
      <c r="H8">
        <f>INDEX(_calc_누적빈도!H:H,$A8)-INDEX(_calc_누적빈도!H:H,$A8-50)</f>
        <v>6</v>
      </c>
      <c r="I8">
        <f>INDEX(_calc_누적빈도!I:I,$A8)-INDEX(_calc_누적빈도!I:I,$A8-50)</f>
        <v>6</v>
      </c>
      <c r="J8">
        <f>INDEX(_calc_누적빈도!J:J,$A8)-INDEX(_calc_누적빈도!J:J,$A8-50)</f>
        <v>8</v>
      </c>
      <c r="K8">
        <f>INDEX(_calc_누적빈도!K:K,$A8)-INDEX(_calc_누적빈도!K:K,$A8-50)</f>
        <v>6</v>
      </c>
      <c r="L8">
        <f>INDEX(_calc_누적빈도!L:L,$A8)-INDEX(_calc_누적빈도!L:L,$A8-50)</f>
        <v>4</v>
      </c>
      <c r="M8">
        <f>INDEX(_calc_누적빈도!M:M,$A8)-INDEX(_calc_누적빈도!M:M,$A8-50)</f>
        <v>7</v>
      </c>
      <c r="N8">
        <f>INDEX(_calc_누적빈도!N:N,$A8)-INDEX(_calc_누적빈도!N:N,$A8-50)</f>
        <v>6</v>
      </c>
      <c r="O8">
        <f>INDEX(_calc_누적빈도!O:O,$A8)-INDEX(_calc_누적빈도!O:O,$A8-50)</f>
        <v>3</v>
      </c>
      <c r="P8">
        <f>INDEX(_calc_누적빈도!P:P,$A8)-INDEX(_calc_누적빈도!P:P,$A8-50)</f>
        <v>11</v>
      </c>
      <c r="Q8">
        <f>INDEX(_calc_누적빈도!Q:Q,$A8)-INDEX(_calc_누적빈도!Q:Q,$A8-50)</f>
        <v>8</v>
      </c>
      <c r="R8">
        <f>INDEX(_calc_누적빈도!R:R,$A8)-INDEX(_calc_누적빈도!R:R,$A8-50)</f>
        <v>5</v>
      </c>
      <c r="S8">
        <f>INDEX(_calc_누적빈도!S:S,$A8)-INDEX(_calc_누적빈도!S:S,$A8-50)</f>
        <v>6</v>
      </c>
      <c r="T8">
        <f>INDEX(_calc_누적빈도!T:T,$A8)-INDEX(_calc_누적빈도!T:T,$A8-50)</f>
        <v>9</v>
      </c>
      <c r="U8">
        <f>INDEX(_calc_누적빈도!U:U,$A8)-INDEX(_calc_누적빈도!U:U,$A8-50)</f>
        <v>7</v>
      </c>
      <c r="V8">
        <f>INDEX(_calc_누적빈도!V:V,$A8)-INDEX(_calc_누적빈도!V:V,$A8-50)</f>
        <v>4</v>
      </c>
      <c r="W8">
        <f>INDEX(_calc_누적빈도!W:W,$A8)-INDEX(_calc_누적빈도!W:W,$A8-50)</f>
        <v>6</v>
      </c>
      <c r="X8">
        <f>INDEX(_calc_누적빈도!X:X,$A8)-INDEX(_calc_누적빈도!X:X,$A8-50)</f>
        <v>6</v>
      </c>
      <c r="Y8">
        <f>INDEX(_calc_누적빈도!Y:Y,$A8)-INDEX(_calc_누적빈도!Y:Y,$A8-50)</f>
        <v>8</v>
      </c>
      <c r="Z8">
        <f>INDEX(_calc_누적빈도!Z:Z,$A8)-INDEX(_calc_누적빈도!Z:Z,$A8-50)</f>
        <v>6</v>
      </c>
      <c r="AA8">
        <f>INDEX(_calc_누적빈도!AA:AA,$A8)-INDEX(_calc_누적빈도!AA:AA,$A8-50)</f>
        <v>6</v>
      </c>
      <c r="AB8">
        <f>INDEX(_calc_누적빈도!AB:AB,$A8)-INDEX(_calc_누적빈도!AB:AB,$A8-50)</f>
        <v>11</v>
      </c>
      <c r="AC8">
        <f>INDEX(_calc_누적빈도!AC:AC,$A8)-INDEX(_calc_누적빈도!AC:AC,$A8-50)</f>
        <v>9</v>
      </c>
      <c r="AD8">
        <f>INDEX(_calc_누적빈도!AD:AD,$A8)-INDEX(_calc_누적빈도!AD:AD,$A8-50)</f>
        <v>7</v>
      </c>
      <c r="AE8">
        <f>INDEX(_calc_누적빈도!AE:AE,$A8)-INDEX(_calc_누적빈도!AE:AE,$A8-50)</f>
        <v>7</v>
      </c>
      <c r="AF8">
        <f>INDEX(_calc_누적빈도!AF:AF,$A8)-INDEX(_calc_누적빈도!AF:AF,$A8-50)</f>
        <v>9</v>
      </c>
      <c r="AG8">
        <f>INDEX(_calc_누적빈도!AG:AG,$A8)-INDEX(_calc_누적빈도!AG:AG,$A8-50)</f>
        <v>5</v>
      </c>
      <c r="AH8">
        <f>INDEX(_calc_누적빈도!AH:AH,$A8)-INDEX(_calc_누적빈도!AH:AH,$A8-50)</f>
        <v>6</v>
      </c>
      <c r="AI8">
        <f>INDEX(_calc_누적빈도!AI:AI,$A8)-INDEX(_calc_누적빈도!AI:AI,$A8-50)</f>
        <v>6</v>
      </c>
      <c r="AJ8">
        <f>INDEX(_calc_누적빈도!AJ:AJ,$A8)-INDEX(_calc_누적빈도!AJ:AJ,$A8-50)</f>
        <v>7</v>
      </c>
      <c r="AK8">
        <f>INDEX(_calc_누적빈도!AK:AK,$A8)-INDEX(_calc_누적빈도!AK:AK,$A8-50)</f>
        <v>7</v>
      </c>
      <c r="AL8">
        <f>INDEX(_calc_누적빈도!AL:AL,$A8)-INDEX(_calc_누적빈도!AL:AL,$A8-50)</f>
        <v>7</v>
      </c>
      <c r="AM8">
        <f>INDEX(_calc_누적빈도!AM:AM,$A8)-INDEX(_calc_누적빈도!AM:AM,$A8-50)</f>
        <v>9</v>
      </c>
      <c r="AN8">
        <f>INDEX(_calc_누적빈도!AN:AN,$A8)-INDEX(_calc_누적빈도!AN:AN,$A8-50)</f>
        <v>7</v>
      </c>
      <c r="AO8">
        <f>INDEX(_calc_누적빈도!AO:AO,$A8)-INDEX(_calc_누적빈도!AO:AO,$A8-50)</f>
        <v>6</v>
      </c>
      <c r="AP8">
        <f>INDEX(_calc_누적빈도!AP:AP,$A8)-INDEX(_calc_누적빈도!AP:AP,$A8-50)</f>
        <v>7</v>
      </c>
      <c r="AQ8">
        <f>INDEX(_calc_누적빈도!AQ:AQ,$A8)-INDEX(_calc_누적빈도!AQ:AQ,$A8-50)</f>
        <v>6</v>
      </c>
      <c r="AR8">
        <f>INDEX(_calc_누적빈도!AR:AR,$A8)-INDEX(_calc_누적빈도!AR:AR,$A8-50)</f>
        <v>4</v>
      </c>
      <c r="AS8">
        <f>INDEX(_calc_누적빈도!AS:AS,$A8)-INDEX(_calc_누적빈도!AS:AS,$A8-50)</f>
        <v>6</v>
      </c>
      <c r="AT8">
        <f>INDEX(_calc_누적빈도!AT:AT,$A8)-INDEX(_calc_누적빈도!AT:AT,$A8-50)</f>
        <v>7</v>
      </c>
    </row>
    <row r="9" spans="1:46" ht="16.5" customHeight="1">
      <c r="A9">
        <f t="shared" si="0"/>
        <v>1237</v>
      </c>
      <c r="B9">
        <f>INDEX(_calc_누적빈도!B:B,$A9)-INDEX(_calc_누적빈도!B:B,$A9-50)</f>
        <v>9</v>
      </c>
      <c r="C9">
        <f>INDEX(_calc_누적빈도!C:C,$A9)-INDEX(_calc_누적빈도!C:C,$A9-50)</f>
        <v>5</v>
      </c>
      <c r="D9">
        <f>INDEX(_calc_누적빈도!D:D,$A9)-INDEX(_calc_누적빈도!D:D,$A9-50)</f>
        <v>8</v>
      </c>
      <c r="E9">
        <f>INDEX(_calc_누적빈도!E:E,$A9)-INDEX(_calc_누적빈도!E:E,$A9-50)</f>
        <v>7</v>
      </c>
      <c r="F9">
        <f>INDEX(_calc_누적빈도!F:F,$A9)-INDEX(_calc_누적빈도!F:F,$A9-50)</f>
        <v>5</v>
      </c>
      <c r="G9">
        <f>INDEX(_calc_누적빈도!G:G,$A9)-INDEX(_calc_누적빈도!G:G,$A9-50)</f>
        <v>6</v>
      </c>
      <c r="H9">
        <f>INDEX(_calc_누적빈도!H:H,$A9)-INDEX(_calc_누적빈도!H:H,$A9-50)</f>
        <v>6</v>
      </c>
      <c r="I9">
        <f>INDEX(_calc_누적빈도!I:I,$A9)-INDEX(_calc_누적빈도!I:I,$A9-50)</f>
        <v>6</v>
      </c>
      <c r="J9">
        <f>INDEX(_calc_누적빈도!J:J,$A9)-INDEX(_calc_누적빈도!J:J,$A9-50)</f>
        <v>8</v>
      </c>
      <c r="K9">
        <f>INDEX(_calc_누적빈도!K:K,$A9)-INDEX(_calc_누적빈도!K:K,$A9-50)</f>
        <v>5</v>
      </c>
      <c r="L9">
        <f>INDEX(_calc_누적빈도!L:L,$A9)-INDEX(_calc_누적빈도!L:L,$A9-50)</f>
        <v>4</v>
      </c>
      <c r="M9">
        <f>INDEX(_calc_누적빈도!M:M,$A9)-INDEX(_calc_누적빈도!M:M,$A9-50)</f>
        <v>7</v>
      </c>
      <c r="N9">
        <f>INDEX(_calc_누적빈도!N:N,$A9)-INDEX(_calc_누적빈도!N:N,$A9-50)</f>
        <v>7</v>
      </c>
      <c r="O9">
        <f>INDEX(_calc_누적빈도!O:O,$A9)-INDEX(_calc_누적빈도!O:O,$A9-50)</f>
        <v>3</v>
      </c>
      <c r="P9">
        <f>INDEX(_calc_누적빈도!P:P,$A9)-INDEX(_calc_누적빈도!P:P,$A9-50)</f>
        <v>11</v>
      </c>
      <c r="Q9">
        <f>INDEX(_calc_누적빈도!Q:Q,$A9)-INDEX(_calc_누적빈도!Q:Q,$A9-50)</f>
        <v>8</v>
      </c>
      <c r="R9">
        <f>INDEX(_calc_누적빈도!R:R,$A9)-INDEX(_calc_누적빈도!R:R,$A9-50)</f>
        <v>5</v>
      </c>
      <c r="S9">
        <f>INDEX(_calc_누적빈도!S:S,$A9)-INDEX(_calc_누적빈도!S:S,$A9-50)</f>
        <v>6</v>
      </c>
      <c r="T9">
        <f>INDEX(_calc_누적빈도!T:T,$A9)-INDEX(_calc_누적빈도!T:T,$A9-50)</f>
        <v>9</v>
      </c>
      <c r="U9">
        <f>INDEX(_calc_누적빈도!U:U,$A9)-INDEX(_calc_누적빈도!U:U,$A9-50)</f>
        <v>6</v>
      </c>
      <c r="V9">
        <f>INDEX(_calc_누적빈도!V:V,$A9)-INDEX(_calc_누적빈도!V:V,$A9-50)</f>
        <v>4</v>
      </c>
      <c r="W9">
        <f>INDEX(_calc_누적빈도!W:W,$A9)-INDEX(_calc_누적빈도!W:W,$A9-50)</f>
        <v>6</v>
      </c>
      <c r="X9">
        <f>INDEX(_calc_누적빈도!X:X,$A9)-INDEX(_calc_누적빈도!X:X,$A9-50)</f>
        <v>5</v>
      </c>
      <c r="Y9">
        <f>INDEX(_calc_누적빈도!Y:Y,$A9)-INDEX(_calc_누적빈도!Y:Y,$A9-50)</f>
        <v>8</v>
      </c>
      <c r="Z9">
        <f>INDEX(_calc_누적빈도!Z:Z,$A9)-INDEX(_calc_누적빈도!Z:Z,$A9-50)</f>
        <v>6</v>
      </c>
      <c r="AA9">
        <f>INDEX(_calc_누적빈도!AA:AA,$A9)-INDEX(_calc_누적빈도!AA:AA,$A9-50)</f>
        <v>7</v>
      </c>
      <c r="AB9">
        <f>INDEX(_calc_누적빈도!AB:AB,$A9)-INDEX(_calc_누적빈도!AB:AB,$A9-50)</f>
        <v>11</v>
      </c>
      <c r="AC9">
        <f>INDEX(_calc_누적빈도!AC:AC,$A9)-INDEX(_calc_누적빈도!AC:AC,$A9-50)</f>
        <v>9</v>
      </c>
      <c r="AD9">
        <f>INDEX(_calc_누적빈도!AD:AD,$A9)-INDEX(_calc_누적빈도!AD:AD,$A9-50)</f>
        <v>8</v>
      </c>
      <c r="AE9">
        <f>INDEX(_calc_누적빈도!AE:AE,$A9)-INDEX(_calc_누적빈도!AE:AE,$A9-50)</f>
        <v>7</v>
      </c>
      <c r="AF9">
        <f>INDEX(_calc_누적빈도!AF:AF,$A9)-INDEX(_calc_누적빈도!AF:AF,$A9-50)</f>
        <v>9</v>
      </c>
      <c r="AG9">
        <f>INDEX(_calc_누적빈도!AG:AG,$A9)-INDEX(_calc_누적빈도!AG:AG,$A9-50)</f>
        <v>5</v>
      </c>
      <c r="AH9">
        <f>INDEX(_calc_누적빈도!AH:AH,$A9)-INDEX(_calc_누적빈도!AH:AH,$A9-50)</f>
        <v>6</v>
      </c>
      <c r="AI9">
        <f>INDEX(_calc_누적빈도!AI:AI,$A9)-INDEX(_calc_누적빈도!AI:AI,$A9-50)</f>
        <v>5</v>
      </c>
      <c r="AJ9">
        <f>INDEX(_calc_누적빈도!AJ:AJ,$A9)-INDEX(_calc_누적빈도!AJ:AJ,$A9-50)</f>
        <v>7</v>
      </c>
      <c r="AK9">
        <f>INDEX(_calc_누적빈도!AK:AK,$A9)-INDEX(_calc_누적빈도!AK:AK,$A9-50)</f>
        <v>7</v>
      </c>
      <c r="AL9">
        <f>INDEX(_calc_누적빈도!AL:AL,$A9)-INDEX(_calc_누적빈도!AL:AL,$A9-50)</f>
        <v>7</v>
      </c>
      <c r="AM9">
        <f>INDEX(_calc_누적빈도!AM:AM,$A9)-INDEX(_calc_누적빈도!AM:AM,$A9-50)</f>
        <v>9</v>
      </c>
      <c r="AN9">
        <f>INDEX(_calc_누적빈도!AN:AN,$A9)-INDEX(_calc_누적빈도!AN:AN,$A9-50)</f>
        <v>7</v>
      </c>
      <c r="AO9">
        <f>INDEX(_calc_누적빈도!AO:AO,$A9)-INDEX(_calc_누적빈도!AO:AO,$A9-50)</f>
        <v>6</v>
      </c>
      <c r="AP9">
        <f>INDEX(_calc_누적빈도!AP:AP,$A9)-INDEX(_calc_누적빈도!AP:AP,$A9-50)</f>
        <v>7</v>
      </c>
      <c r="AQ9">
        <f>INDEX(_calc_누적빈도!AQ:AQ,$A9)-INDEX(_calc_누적빈도!AQ:AQ,$A9-50)</f>
        <v>6</v>
      </c>
      <c r="AR9">
        <f>INDEX(_calc_누적빈도!AR:AR,$A9)-INDEX(_calc_누적빈도!AR:AR,$A9-50)</f>
        <v>4</v>
      </c>
      <c r="AS9">
        <f>INDEX(_calc_누적빈도!AS:AS,$A9)-INDEX(_calc_누적빈도!AS:AS,$A9-50)</f>
        <v>6</v>
      </c>
      <c r="AT9">
        <f>INDEX(_calc_누적빈도!AT:AT,$A9)-INDEX(_calc_누적빈도!AT:AT,$A9-50)</f>
        <v>7</v>
      </c>
    </row>
    <row r="10" spans="1:46" ht="16.5" customHeight="1">
      <c r="A10">
        <f t="shared" si="0"/>
        <v>1236</v>
      </c>
      <c r="B10">
        <f>INDEX(_calc_누적빈도!B:B,$A10)-INDEX(_calc_누적빈도!B:B,$A10-50)</f>
        <v>9</v>
      </c>
      <c r="C10">
        <f>INDEX(_calc_누적빈도!C:C,$A10)-INDEX(_calc_누적빈도!C:C,$A10-50)</f>
        <v>6</v>
      </c>
      <c r="D10">
        <f>INDEX(_calc_누적빈도!D:D,$A10)-INDEX(_calc_누적빈도!D:D,$A10-50)</f>
        <v>8</v>
      </c>
      <c r="E10">
        <f>INDEX(_calc_누적빈도!E:E,$A10)-INDEX(_calc_누적빈도!E:E,$A10-50)</f>
        <v>7</v>
      </c>
      <c r="F10">
        <f>INDEX(_calc_누적빈도!F:F,$A10)-INDEX(_calc_누적빈도!F:F,$A10-50)</f>
        <v>5</v>
      </c>
      <c r="G10">
        <f>INDEX(_calc_누적빈도!G:G,$A10)-INDEX(_calc_누적빈도!G:G,$A10-50)</f>
        <v>6</v>
      </c>
      <c r="H10">
        <f>INDEX(_calc_누적빈도!H:H,$A10)-INDEX(_calc_누적빈도!H:H,$A10-50)</f>
        <v>6</v>
      </c>
      <c r="I10">
        <f>INDEX(_calc_누적빈도!I:I,$A10)-INDEX(_calc_누적빈도!I:I,$A10-50)</f>
        <v>7</v>
      </c>
      <c r="J10">
        <f>INDEX(_calc_누적빈도!J:J,$A10)-INDEX(_calc_누적빈도!J:J,$A10-50)</f>
        <v>8</v>
      </c>
      <c r="K10">
        <f>INDEX(_calc_누적빈도!K:K,$A10)-INDEX(_calc_누적빈도!K:K,$A10-50)</f>
        <v>5</v>
      </c>
      <c r="L10">
        <f>INDEX(_calc_누적빈도!L:L,$A10)-INDEX(_calc_누적빈도!L:L,$A10-50)</f>
        <v>4</v>
      </c>
      <c r="M10">
        <f>INDEX(_calc_누적빈도!M:M,$A10)-INDEX(_calc_누적빈도!M:M,$A10-50)</f>
        <v>6</v>
      </c>
      <c r="N10">
        <f>INDEX(_calc_누적빈도!N:N,$A10)-INDEX(_calc_누적빈도!N:N,$A10-50)</f>
        <v>8</v>
      </c>
      <c r="O10">
        <f>INDEX(_calc_누적빈도!O:O,$A10)-INDEX(_calc_누적빈도!O:O,$A10-50)</f>
        <v>3</v>
      </c>
      <c r="P10">
        <f>INDEX(_calc_누적빈도!P:P,$A10)-INDEX(_calc_누적빈도!P:P,$A10-50)</f>
        <v>11</v>
      </c>
      <c r="Q10">
        <f>INDEX(_calc_누적빈도!Q:Q,$A10)-INDEX(_calc_누적빈도!Q:Q,$A10-50)</f>
        <v>9</v>
      </c>
      <c r="R10">
        <f>INDEX(_calc_누적빈도!R:R,$A10)-INDEX(_calc_누적빈도!R:R,$A10-50)</f>
        <v>5</v>
      </c>
      <c r="S10">
        <f>INDEX(_calc_누적빈도!S:S,$A10)-INDEX(_calc_누적빈도!S:S,$A10-50)</f>
        <v>5</v>
      </c>
      <c r="T10">
        <f>INDEX(_calc_누적빈도!T:T,$A10)-INDEX(_calc_누적빈도!T:T,$A10-50)</f>
        <v>9</v>
      </c>
      <c r="U10">
        <f>INDEX(_calc_누적빈도!U:U,$A10)-INDEX(_calc_누적빈도!U:U,$A10-50)</f>
        <v>6</v>
      </c>
      <c r="V10">
        <f>INDEX(_calc_누적빈도!V:V,$A10)-INDEX(_calc_누적빈도!V:V,$A10-50)</f>
        <v>3</v>
      </c>
      <c r="W10">
        <f>INDEX(_calc_누적빈도!W:W,$A10)-INDEX(_calc_누적빈도!W:W,$A10-50)</f>
        <v>6</v>
      </c>
      <c r="X10">
        <f>INDEX(_calc_누적빈도!X:X,$A10)-INDEX(_calc_누적빈도!X:X,$A10-50)</f>
        <v>6</v>
      </c>
      <c r="Y10">
        <f>INDEX(_calc_누적빈도!Y:Y,$A10)-INDEX(_calc_누적빈도!Y:Y,$A10-50)</f>
        <v>8</v>
      </c>
      <c r="Z10">
        <f>INDEX(_calc_누적빈도!Z:Z,$A10)-INDEX(_calc_누적빈도!Z:Z,$A10-50)</f>
        <v>6</v>
      </c>
      <c r="AA10">
        <f>INDEX(_calc_누적빈도!AA:AA,$A10)-INDEX(_calc_누적빈도!AA:AA,$A10-50)</f>
        <v>7</v>
      </c>
      <c r="AB10">
        <f>INDEX(_calc_누적빈도!AB:AB,$A10)-INDEX(_calc_누적빈도!AB:AB,$A10-50)</f>
        <v>11</v>
      </c>
      <c r="AC10">
        <f>INDEX(_calc_누적빈도!AC:AC,$A10)-INDEX(_calc_누적빈도!AC:AC,$A10-50)</f>
        <v>10</v>
      </c>
      <c r="AD10">
        <f>INDEX(_calc_누적빈도!AD:AD,$A10)-INDEX(_calc_누적빈도!AD:AD,$A10-50)</f>
        <v>7</v>
      </c>
      <c r="AE10">
        <f>INDEX(_calc_누적빈도!AE:AE,$A10)-INDEX(_calc_누적빈도!AE:AE,$A10-50)</f>
        <v>7</v>
      </c>
      <c r="AF10">
        <f>INDEX(_calc_누적빈도!AF:AF,$A10)-INDEX(_calc_누적빈도!AF:AF,$A10-50)</f>
        <v>9</v>
      </c>
      <c r="AG10">
        <f>INDEX(_calc_누적빈도!AG:AG,$A10)-INDEX(_calc_누적빈도!AG:AG,$A10-50)</f>
        <v>5</v>
      </c>
      <c r="AH10">
        <f>INDEX(_calc_누적빈도!AH:AH,$A10)-INDEX(_calc_누적빈도!AH:AH,$A10-50)</f>
        <v>6</v>
      </c>
      <c r="AI10">
        <f>INDEX(_calc_누적빈도!AI:AI,$A10)-INDEX(_calc_누적빈도!AI:AI,$A10-50)</f>
        <v>4</v>
      </c>
      <c r="AJ10">
        <f>INDEX(_calc_누적빈도!AJ:AJ,$A10)-INDEX(_calc_누적빈도!AJ:AJ,$A10-50)</f>
        <v>7</v>
      </c>
      <c r="AK10">
        <f>INDEX(_calc_누적빈도!AK:AK,$A10)-INDEX(_calc_누적빈도!AK:AK,$A10-50)</f>
        <v>7</v>
      </c>
      <c r="AL10">
        <f>INDEX(_calc_누적빈도!AL:AL,$A10)-INDEX(_calc_누적빈도!AL:AL,$A10-50)</f>
        <v>7</v>
      </c>
      <c r="AM10">
        <f>INDEX(_calc_누적빈도!AM:AM,$A10)-INDEX(_calc_누적빈도!AM:AM,$A10-50)</f>
        <v>8</v>
      </c>
      <c r="AN10">
        <f>INDEX(_calc_누적빈도!AN:AN,$A10)-INDEX(_calc_누적빈도!AN:AN,$A10-50)</f>
        <v>7</v>
      </c>
      <c r="AO10">
        <f>INDEX(_calc_누적빈도!AO:AO,$A10)-INDEX(_calc_누적빈도!AO:AO,$A10-50)</f>
        <v>6</v>
      </c>
      <c r="AP10">
        <f>INDEX(_calc_누적빈도!AP:AP,$A10)-INDEX(_calc_누적빈도!AP:AP,$A10-50)</f>
        <v>7</v>
      </c>
      <c r="AQ10">
        <f>INDEX(_calc_누적빈도!AQ:AQ,$A10)-INDEX(_calc_누적빈도!AQ:AQ,$A10-50)</f>
        <v>6</v>
      </c>
      <c r="AR10">
        <f>INDEX(_calc_누적빈도!AR:AR,$A10)-INDEX(_calc_누적빈도!AR:AR,$A10-50)</f>
        <v>4</v>
      </c>
      <c r="AS10">
        <f>INDEX(_calc_누적빈도!AS:AS,$A10)-INDEX(_calc_누적빈도!AS:AS,$A10-50)</f>
        <v>6</v>
      </c>
      <c r="AT10">
        <f>INDEX(_calc_누적빈도!AT:AT,$A10)-INDEX(_calc_누적빈도!AT:AT,$A10-50)</f>
        <v>7</v>
      </c>
    </row>
    <row r="11" spans="1:46" ht="16.5" customHeight="1">
      <c r="A11">
        <f t="shared" si="0"/>
        <v>1235</v>
      </c>
      <c r="B11">
        <f>INDEX(_calc_누적빈도!B:B,$A11)-INDEX(_calc_누적빈도!B:B,$A11-50)</f>
        <v>9</v>
      </c>
      <c r="C11">
        <f>INDEX(_calc_누적빈도!C:C,$A11)-INDEX(_calc_누적빈도!C:C,$A11-50)</f>
        <v>6</v>
      </c>
      <c r="D11">
        <f>INDEX(_calc_누적빈도!D:D,$A11)-INDEX(_calc_누적빈도!D:D,$A11-50)</f>
        <v>8</v>
      </c>
      <c r="E11">
        <f>INDEX(_calc_누적빈도!E:E,$A11)-INDEX(_calc_누적빈도!E:E,$A11-50)</f>
        <v>7</v>
      </c>
      <c r="F11">
        <f>INDEX(_calc_누적빈도!F:F,$A11)-INDEX(_calc_누적빈도!F:F,$A11-50)</f>
        <v>5</v>
      </c>
      <c r="G11">
        <f>INDEX(_calc_누적빈도!G:G,$A11)-INDEX(_calc_누적빈도!G:G,$A11-50)</f>
        <v>6</v>
      </c>
      <c r="H11">
        <f>INDEX(_calc_누적빈도!H:H,$A11)-INDEX(_calc_누적빈도!H:H,$A11-50)</f>
        <v>5</v>
      </c>
      <c r="I11">
        <f>INDEX(_calc_누적빈도!I:I,$A11)-INDEX(_calc_누적빈도!I:I,$A11-50)</f>
        <v>7</v>
      </c>
      <c r="J11">
        <f>INDEX(_calc_누적빈도!J:J,$A11)-INDEX(_calc_누적빈도!J:J,$A11-50)</f>
        <v>8</v>
      </c>
      <c r="K11">
        <f>INDEX(_calc_누적빈도!K:K,$A11)-INDEX(_calc_누적빈도!K:K,$A11-50)</f>
        <v>5</v>
      </c>
      <c r="L11">
        <f>INDEX(_calc_누적빈도!L:L,$A11)-INDEX(_calc_누적빈도!L:L,$A11-50)</f>
        <v>3</v>
      </c>
      <c r="M11">
        <f>INDEX(_calc_누적빈도!M:M,$A11)-INDEX(_calc_누적빈도!M:M,$A11-50)</f>
        <v>6</v>
      </c>
      <c r="N11">
        <f>INDEX(_calc_누적빈도!N:N,$A11)-INDEX(_calc_누적빈도!N:N,$A11-50)</f>
        <v>8</v>
      </c>
      <c r="O11">
        <f>INDEX(_calc_누적빈도!O:O,$A11)-INDEX(_calc_누적빈도!O:O,$A11-50)</f>
        <v>3</v>
      </c>
      <c r="P11">
        <f>INDEX(_calc_누적빈도!P:P,$A11)-INDEX(_calc_누적빈도!P:P,$A11-50)</f>
        <v>10</v>
      </c>
      <c r="Q11">
        <f>INDEX(_calc_누적빈도!Q:Q,$A11)-INDEX(_calc_누적빈도!Q:Q,$A11-50)</f>
        <v>9</v>
      </c>
      <c r="R11">
        <f>INDEX(_calc_누적빈도!R:R,$A11)-INDEX(_calc_누적빈도!R:R,$A11-50)</f>
        <v>6</v>
      </c>
      <c r="S11">
        <f>INDEX(_calc_누적빈도!S:S,$A11)-INDEX(_calc_누적빈도!S:S,$A11-50)</f>
        <v>5</v>
      </c>
      <c r="T11">
        <f>INDEX(_calc_누적빈도!T:T,$A11)-INDEX(_calc_누적빈도!T:T,$A11-50)</f>
        <v>9</v>
      </c>
      <c r="U11">
        <f>INDEX(_calc_누적빈도!U:U,$A11)-INDEX(_calc_누적빈도!U:U,$A11-50)</f>
        <v>6</v>
      </c>
      <c r="V11">
        <f>INDEX(_calc_누적빈도!V:V,$A11)-INDEX(_calc_누적빈도!V:V,$A11-50)</f>
        <v>3</v>
      </c>
      <c r="W11">
        <f>INDEX(_calc_누적빈도!W:W,$A11)-INDEX(_calc_누적빈도!W:W,$A11-50)</f>
        <v>7</v>
      </c>
      <c r="X11">
        <f>INDEX(_calc_누적빈도!X:X,$A11)-INDEX(_calc_누적빈도!X:X,$A11-50)</f>
        <v>6</v>
      </c>
      <c r="Y11">
        <f>INDEX(_calc_누적빈도!Y:Y,$A11)-INDEX(_calc_누적빈도!Y:Y,$A11-50)</f>
        <v>8</v>
      </c>
      <c r="Z11">
        <f>INDEX(_calc_누적빈도!Z:Z,$A11)-INDEX(_calc_누적빈도!Z:Z,$A11-50)</f>
        <v>6</v>
      </c>
      <c r="AA11">
        <f>INDEX(_calc_누적빈도!AA:AA,$A11)-INDEX(_calc_누적빈도!AA:AA,$A11-50)</f>
        <v>7</v>
      </c>
      <c r="AB11">
        <f>INDEX(_calc_누적빈도!AB:AB,$A11)-INDEX(_calc_누적빈도!AB:AB,$A11-50)</f>
        <v>11</v>
      </c>
      <c r="AC11">
        <f>INDEX(_calc_누적빈도!AC:AC,$A11)-INDEX(_calc_누적빈도!AC:AC,$A11-50)</f>
        <v>11</v>
      </c>
      <c r="AD11">
        <f>INDEX(_calc_누적빈도!AD:AD,$A11)-INDEX(_calc_누적빈도!AD:AD,$A11-50)</f>
        <v>8</v>
      </c>
      <c r="AE11">
        <f>INDEX(_calc_누적빈도!AE:AE,$A11)-INDEX(_calc_누적빈도!AE:AE,$A11-50)</f>
        <v>7</v>
      </c>
      <c r="AF11">
        <f>INDEX(_calc_누적빈도!AF:AF,$A11)-INDEX(_calc_누적빈도!AF:AF,$A11-50)</f>
        <v>9</v>
      </c>
      <c r="AG11">
        <f>INDEX(_calc_누적빈도!AG:AG,$A11)-INDEX(_calc_누적빈도!AG:AG,$A11-50)</f>
        <v>6</v>
      </c>
      <c r="AH11">
        <f>INDEX(_calc_누적빈도!AH:AH,$A11)-INDEX(_calc_누적빈도!AH:AH,$A11-50)</f>
        <v>6</v>
      </c>
      <c r="AI11">
        <f>INDEX(_calc_누적빈도!AI:AI,$A11)-INDEX(_calc_누적빈도!AI:AI,$A11-50)</f>
        <v>4</v>
      </c>
      <c r="AJ11">
        <f>INDEX(_calc_누적빈도!AJ:AJ,$A11)-INDEX(_calc_누적빈도!AJ:AJ,$A11-50)</f>
        <v>7</v>
      </c>
      <c r="AK11">
        <f>INDEX(_calc_누적빈도!AK:AK,$A11)-INDEX(_calc_누적빈도!AK:AK,$A11-50)</f>
        <v>7</v>
      </c>
      <c r="AL11">
        <f>INDEX(_calc_누적빈도!AL:AL,$A11)-INDEX(_calc_누적빈도!AL:AL,$A11-50)</f>
        <v>7</v>
      </c>
      <c r="AM11">
        <f>INDEX(_calc_누적빈도!AM:AM,$A11)-INDEX(_calc_누적빈도!AM:AM,$A11-50)</f>
        <v>8</v>
      </c>
      <c r="AN11">
        <f>INDEX(_calc_누적빈도!AN:AN,$A11)-INDEX(_calc_누적빈도!AN:AN,$A11-50)</f>
        <v>6</v>
      </c>
      <c r="AO11">
        <f>INDEX(_calc_누적빈도!AO:AO,$A11)-INDEX(_calc_누적빈도!AO:AO,$A11-50)</f>
        <v>6</v>
      </c>
      <c r="AP11">
        <f>INDEX(_calc_누적빈도!AP:AP,$A11)-INDEX(_calc_누적빈도!AP:AP,$A11-50)</f>
        <v>7</v>
      </c>
      <c r="AQ11">
        <f>INDEX(_calc_누적빈도!AQ:AQ,$A11)-INDEX(_calc_누적빈도!AQ:AQ,$A11-50)</f>
        <v>6</v>
      </c>
      <c r="AR11">
        <f>INDEX(_calc_누적빈도!AR:AR,$A11)-INDEX(_calc_누적빈도!AR:AR,$A11-50)</f>
        <v>3</v>
      </c>
      <c r="AS11">
        <f>INDEX(_calc_누적빈도!AS:AS,$A11)-INDEX(_calc_누적빈도!AS:AS,$A11-50)</f>
        <v>6</v>
      </c>
      <c r="AT11">
        <f>INDEX(_calc_누적빈도!AT:AT,$A11)-INDEX(_calc_누적빈도!AT:AT,$A11-50)</f>
        <v>7</v>
      </c>
    </row>
    <row r="12" spans="1:46" ht="16.5" customHeight="1">
      <c r="A12">
        <f t="shared" si="0"/>
        <v>1234</v>
      </c>
      <c r="B12">
        <f>INDEX(_calc_누적빈도!B:B,$A12)-INDEX(_calc_누적빈도!B:B,$A12-50)</f>
        <v>8</v>
      </c>
      <c r="C12">
        <f>INDEX(_calc_누적빈도!C:C,$A12)-INDEX(_calc_누적빈도!C:C,$A12-50)</f>
        <v>6</v>
      </c>
      <c r="D12">
        <f>INDEX(_calc_누적빈도!D:D,$A12)-INDEX(_calc_누적빈도!D:D,$A12-50)</f>
        <v>8</v>
      </c>
      <c r="E12">
        <f>INDEX(_calc_누적빈도!E:E,$A12)-INDEX(_calc_누적빈도!E:E,$A12-50)</f>
        <v>7</v>
      </c>
      <c r="F12">
        <f>INDEX(_calc_누적빈도!F:F,$A12)-INDEX(_calc_누적빈도!F:F,$A12-50)</f>
        <v>5</v>
      </c>
      <c r="G12">
        <f>INDEX(_calc_누적빈도!G:G,$A12)-INDEX(_calc_누적빈도!G:G,$A12-50)</f>
        <v>6</v>
      </c>
      <c r="H12">
        <f>INDEX(_calc_누적빈도!H:H,$A12)-INDEX(_calc_누적빈도!H:H,$A12-50)</f>
        <v>5</v>
      </c>
      <c r="I12">
        <f>INDEX(_calc_누적빈도!I:I,$A12)-INDEX(_calc_누적빈도!I:I,$A12-50)</f>
        <v>7</v>
      </c>
      <c r="J12">
        <f>INDEX(_calc_누적빈도!J:J,$A12)-INDEX(_calc_누적빈도!J:J,$A12-50)</f>
        <v>8</v>
      </c>
      <c r="K12">
        <f>INDEX(_calc_누적빈도!K:K,$A12)-INDEX(_calc_누적빈도!K:K,$A12-50)</f>
        <v>5</v>
      </c>
      <c r="L12">
        <f>INDEX(_calc_누적빈도!L:L,$A12)-INDEX(_calc_누적빈도!L:L,$A12-50)</f>
        <v>3</v>
      </c>
      <c r="M12">
        <f>INDEX(_calc_누적빈도!M:M,$A12)-INDEX(_calc_누적빈도!M:M,$A12-50)</f>
        <v>6</v>
      </c>
      <c r="N12">
        <f>INDEX(_calc_누적빈도!N:N,$A12)-INDEX(_calc_누적빈도!N:N,$A12-50)</f>
        <v>8</v>
      </c>
      <c r="O12">
        <f>INDEX(_calc_누적빈도!O:O,$A12)-INDEX(_calc_누적빈도!O:O,$A12-50)</f>
        <v>4</v>
      </c>
      <c r="P12">
        <f>INDEX(_calc_누적빈도!P:P,$A12)-INDEX(_calc_누적빈도!P:P,$A12-50)</f>
        <v>9</v>
      </c>
      <c r="Q12">
        <f>INDEX(_calc_누적빈도!Q:Q,$A12)-INDEX(_calc_누적빈도!Q:Q,$A12-50)</f>
        <v>10</v>
      </c>
      <c r="R12">
        <f>INDEX(_calc_누적빈도!R:R,$A12)-INDEX(_calc_누적빈도!R:R,$A12-50)</f>
        <v>6</v>
      </c>
      <c r="S12">
        <f>INDEX(_calc_누적빈도!S:S,$A12)-INDEX(_calc_누적빈도!S:S,$A12-50)</f>
        <v>5</v>
      </c>
      <c r="T12">
        <f>INDEX(_calc_누적빈도!T:T,$A12)-INDEX(_calc_누적빈도!T:T,$A12-50)</f>
        <v>8</v>
      </c>
      <c r="U12">
        <f>INDEX(_calc_누적빈도!U:U,$A12)-INDEX(_calc_누적빈도!U:U,$A12-50)</f>
        <v>6</v>
      </c>
      <c r="V12">
        <f>INDEX(_calc_누적빈도!V:V,$A12)-INDEX(_calc_누적빈도!V:V,$A12-50)</f>
        <v>3</v>
      </c>
      <c r="W12">
        <f>INDEX(_calc_누적빈도!W:W,$A12)-INDEX(_calc_누적빈도!W:W,$A12-50)</f>
        <v>7</v>
      </c>
      <c r="X12">
        <f>INDEX(_calc_누적빈도!X:X,$A12)-INDEX(_calc_누적빈도!X:X,$A12-50)</f>
        <v>7</v>
      </c>
      <c r="Y12">
        <f>INDEX(_calc_누적빈도!Y:Y,$A12)-INDEX(_calc_누적빈도!Y:Y,$A12-50)</f>
        <v>8</v>
      </c>
      <c r="Z12">
        <f>INDEX(_calc_누적빈도!Z:Z,$A12)-INDEX(_calc_누적빈도!Z:Z,$A12-50)</f>
        <v>7</v>
      </c>
      <c r="AA12">
        <f>INDEX(_calc_누적빈도!AA:AA,$A12)-INDEX(_calc_누적빈도!AA:AA,$A12-50)</f>
        <v>7</v>
      </c>
      <c r="AB12">
        <f>INDEX(_calc_누적빈도!AB:AB,$A12)-INDEX(_calc_누적빈도!AB:AB,$A12-50)</f>
        <v>11</v>
      </c>
      <c r="AC12">
        <f>INDEX(_calc_누적빈도!AC:AC,$A12)-INDEX(_calc_누적빈도!AC:AC,$A12-50)</f>
        <v>11</v>
      </c>
      <c r="AD12">
        <f>INDEX(_calc_누적빈도!AD:AD,$A12)-INDEX(_calc_누적빈도!AD:AD,$A12-50)</f>
        <v>8</v>
      </c>
      <c r="AE12">
        <f>INDEX(_calc_누적빈도!AE:AE,$A12)-INDEX(_calc_누적빈도!AE:AE,$A12-50)</f>
        <v>7</v>
      </c>
      <c r="AF12">
        <f>INDEX(_calc_누적빈도!AF:AF,$A12)-INDEX(_calc_누적빈도!AF:AF,$A12-50)</f>
        <v>9</v>
      </c>
      <c r="AG12">
        <f>INDEX(_calc_누적빈도!AG:AG,$A12)-INDEX(_calc_누적빈도!AG:AG,$A12-50)</f>
        <v>6</v>
      </c>
      <c r="AH12">
        <f>INDEX(_calc_누적빈도!AH:AH,$A12)-INDEX(_calc_누적빈도!AH:AH,$A12-50)</f>
        <v>6</v>
      </c>
      <c r="AI12">
        <f>INDEX(_calc_누적빈도!AI:AI,$A12)-INDEX(_calc_누적빈도!AI:AI,$A12-50)</f>
        <v>4</v>
      </c>
      <c r="AJ12">
        <f>INDEX(_calc_누적빈도!AJ:AJ,$A12)-INDEX(_calc_누적빈도!AJ:AJ,$A12-50)</f>
        <v>6</v>
      </c>
      <c r="AK12">
        <f>INDEX(_calc_누적빈도!AK:AK,$A12)-INDEX(_calc_누적빈도!AK:AK,$A12-50)</f>
        <v>7</v>
      </c>
      <c r="AL12">
        <f>INDEX(_calc_누적빈도!AL:AL,$A12)-INDEX(_calc_누적빈도!AL:AL,$A12-50)</f>
        <v>8</v>
      </c>
      <c r="AM12">
        <f>INDEX(_calc_누적빈도!AM:AM,$A12)-INDEX(_calc_누적빈도!AM:AM,$A12-50)</f>
        <v>8</v>
      </c>
      <c r="AN12">
        <f>INDEX(_calc_누적빈도!AN:AN,$A12)-INDEX(_calc_누적빈도!AN:AN,$A12-50)</f>
        <v>6</v>
      </c>
      <c r="AO12">
        <f>INDEX(_calc_누적빈도!AO:AO,$A12)-INDEX(_calc_누적빈도!AO:AO,$A12-50)</f>
        <v>6</v>
      </c>
      <c r="AP12">
        <f>INDEX(_calc_누적빈도!AP:AP,$A12)-INDEX(_calc_누적빈도!AP:AP,$A12-50)</f>
        <v>7</v>
      </c>
      <c r="AQ12">
        <f>INDEX(_calc_누적빈도!AQ:AQ,$A12)-INDEX(_calc_누적빈도!AQ:AQ,$A12-50)</f>
        <v>6</v>
      </c>
      <c r="AR12">
        <f>INDEX(_calc_누적빈도!AR:AR,$A12)-INDEX(_calc_누적빈도!AR:AR,$A12-50)</f>
        <v>2</v>
      </c>
      <c r="AS12">
        <f>INDEX(_calc_누적빈도!AS:AS,$A12)-INDEX(_calc_누적빈도!AS:AS,$A12-50)</f>
        <v>6</v>
      </c>
      <c r="AT12">
        <f>INDEX(_calc_누적빈도!AT:AT,$A12)-INDEX(_calc_누적빈도!AT:AT,$A12-50)</f>
        <v>7</v>
      </c>
    </row>
    <row r="13" spans="1:46" ht="16.5" customHeight="1">
      <c r="A13">
        <f t="shared" si="0"/>
        <v>1233</v>
      </c>
      <c r="B13">
        <f>INDEX(_calc_누적빈도!B:B,$A13)-INDEX(_calc_누적빈도!B:B,$A13-50)</f>
        <v>8</v>
      </c>
      <c r="C13">
        <f>INDEX(_calc_누적빈도!C:C,$A13)-INDEX(_calc_누적빈도!C:C,$A13-50)</f>
        <v>5</v>
      </c>
      <c r="D13">
        <f>INDEX(_calc_누적빈도!D:D,$A13)-INDEX(_calc_누적빈도!D:D,$A13-50)</f>
        <v>8</v>
      </c>
      <c r="E13">
        <f>INDEX(_calc_누적빈도!E:E,$A13)-INDEX(_calc_누적빈도!E:E,$A13-50)</f>
        <v>8</v>
      </c>
      <c r="F13">
        <f>INDEX(_calc_누적빈도!F:F,$A13)-INDEX(_calc_누적빈도!F:F,$A13-50)</f>
        <v>5</v>
      </c>
      <c r="G13">
        <f>INDEX(_calc_누적빈도!G:G,$A13)-INDEX(_calc_누적빈도!G:G,$A13-50)</f>
        <v>6</v>
      </c>
      <c r="H13">
        <f>INDEX(_calc_누적빈도!H:H,$A13)-INDEX(_calc_누적빈도!H:H,$A13-50)</f>
        <v>4</v>
      </c>
      <c r="I13">
        <f>INDEX(_calc_누적빈도!I:I,$A13)-INDEX(_calc_누적빈도!I:I,$A13-50)</f>
        <v>7</v>
      </c>
      <c r="J13">
        <f>INDEX(_calc_누적빈도!J:J,$A13)-INDEX(_calc_누적빈도!J:J,$A13-50)</f>
        <v>8</v>
      </c>
      <c r="K13">
        <f>INDEX(_calc_누적빈도!K:K,$A13)-INDEX(_calc_누적빈도!K:K,$A13-50)</f>
        <v>5</v>
      </c>
      <c r="L13">
        <f>INDEX(_calc_누적빈도!L:L,$A13)-INDEX(_calc_누적빈도!L:L,$A13-50)</f>
        <v>3</v>
      </c>
      <c r="M13">
        <f>INDEX(_calc_누적빈도!M:M,$A13)-INDEX(_calc_누적빈도!M:M,$A13-50)</f>
        <v>6</v>
      </c>
      <c r="N13">
        <f>INDEX(_calc_누적빈도!N:N,$A13)-INDEX(_calc_누적빈도!N:N,$A13-50)</f>
        <v>8</v>
      </c>
      <c r="O13">
        <f>INDEX(_calc_누적빈도!O:O,$A13)-INDEX(_calc_누적빈도!O:O,$A13-50)</f>
        <v>4</v>
      </c>
      <c r="P13">
        <f>INDEX(_calc_누적빈도!P:P,$A13)-INDEX(_calc_누적빈도!P:P,$A13-50)</f>
        <v>10</v>
      </c>
      <c r="Q13">
        <f>INDEX(_calc_누적빈도!Q:Q,$A13)-INDEX(_calc_누적빈도!Q:Q,$A13-50)</f>
        <v>10</v>
      </c>
      <c r="R13">
        <f>INDEX(_calc_누적빈도!R:R,$A13)-INDEX(_calc_누적빈도!R:R,$A13-50)</f>
        <v>7</v>
      </c>
      <c r="S13">
        <f>INDEX(_calc_누적빈도!S:S,$A13)-INDEX(_calc_누적빈도!S:S,$A13-50)</f>
        <v>5</v>
      </c>
      <c r="T13">
        <f>INDEX(_calc_누적빈도!T:T,$A13)-INDEX(_calc_누적빈도!T:T,$A13-50)</f>
        <v>8</v>
      </c>
      <c r="U13">
        <f>INDEX(_calc_누적빈도!U:U,$A13)-INDEX(_calc_누적빈도!U:U,$A13-50)</f>
        <v>5</v>
      </c>
      <c r="V13">
        <f>INDEX(_calc_누적빈도!V:V,$A13)-INDEX(_calc_누적빈도!V:V,$A13-50)</f>
        <v>3</v>
      </c>
      <c r="W13">
        <f>INDEX(_calc_누적빈도!W:W,$A13)-INDEX(_calc_누적빈도!W:W,$A13-50)</f>
        <v>7</v>
      </c>
      <c r="X13">
        <f>INDEX(_calc_누적빈도!X:X,$A13)-INDEX(_calc_누적빈도!X:X,$A13-50)</f>
        <v>8</v>
      </c>
      <c r="Y13">
        <f>INDEX(_calc_누적빈도!Y:Y,$A13)-INDEX(_calc_누적빈도!Y:Y,$A13-50)</f>
        <v>8</v>
      </c>
      <c r="Z13">
        <f>INDEX(_calc_누적빈도!Z:Z,$A13)-INDEX(_calc_누적빈도!Z:Z,$A13-50)</f>
        <v>6</v>
      </c>
      <c r="AA13">
        <f>INDEX(_calc_누적빈도!AA:AA,$A13)-INDEX(_calc_누적빈도!AA:AA,$A13-50)</f>
        <v>7</v>
      </c>
      <c r="AB13">
        <f>INDEX(_calc_누적빈도!AB:AB,$A13)-INDEX(_calc_누적빈도!AB:AB,$A13-50)</f>
        <v>12</v>
      </c>
      <c r="AC13">
        <f>INDEX(_calc_누적빈도!AC:AC,$A13)-INDEX(_calc_누적빈도!AC:AC,$A13-50)</f>
        <v>11</v>
      </c>
      <c r="AD13">
        <f>INDEX(_calc_누적빈도!AD:AD,$A13)-INDEX(_calc_누적빈도!AD:AD,$A13-50)</f>
        <v>8</v>
      </c>
      <c r="AE13">
        <f>INDEX(_calc_누적빈도!AE:AE,$A13)-INDEX(_calc_누적빈도!AE:AE,$A13-50)</f>
        <v>7</v>
      </c>
      <c r="AF13">
        <f>INDEX(_calc_누적빈도!AF:AF,$A13)-INDEX(_calc_누적빈도!AF:AF,$A13-50)</f>
        <v>9</v>
      </c>
      <c r="AG13">
        <f>INDEX(_calc_누적빈도!AG:AG,$A13)-INDEX(_calc_누적빈도!AG:AG,$A13-50)</f>
        <v>6</v>
      </c>
      <c r="AH13">
        <f>INDEX(_calc_누적빈도!AH:AH,$A13)-INDEX(_calc_누적빈도!AH:AH,$A13-50)</f>
        <v>6</v>
      </c>
      <c r="AI13">
        <f>INDEX(_calc_누적빈도!AI:AI,$A13)-INDEX(_calc_누적빈도!AI:AI,$A13-50)</f>
        <v>4</v>
      </c>
      <c r="AJ13">
        <f>INDEX(_calc_누적빈도!AJ:AJ,$A13)-INDEX(_calc_누적빈도!AJ:AJ,$A13-50)</f>
        <v>6</v>
      </c>
      <c r="AK13">
        <f>INDEX(_calc_누적빈도!AK:AK,$A13)-INDEX(_calc_누적빈도!AK:AK,$A13-50)</f>
        <v>8</v>
      </c>
      <c r="AL13">
        <f>INDEX(_calc_누적빈도!AL:AL,$A13)-INDEX(_calc_누적빈도!AL:AL,$A13-50)</f>
        <v>7</v>
      </c>
      <c r="AM13">
        <f>INDEX(_calc_누적빈도!AM:AM,$A13)-INDEX(_calc_누적빈도!AM:AM,$A13-50)</f>
        <v>8</v>
      </c>
      <c r="AN13">
        <f>INDEX(_calc_누적빈도!AN:AN,$A13)-INDEX(_calc_누적빈도!AN:AN,$A13-50)</f>
        <v>6</v>
      </c>
      <c r="AO13">
        <f>INDEX(_calc_누적빈도!AO:AO,$A13)-INDEX(_calc_누적빈도!AO:AO,$A13-50)</f>
        <v>5</v>
      </c>
      <c r="AP13">
        <f>INDEX(_calc_누적빈도!AP:AP,$A13)-INDEX(_calc_누적빈도!AP:AP,$A13-50)</f>
        <v>7</v>
      </c>
      <c r="AQ13">
        <f>INDEX(_calc_누적빈도!AQ:AQ,$A13)-INDEX(_calc_누적빈도!AQ:AQ,$A13-50)</f>
        <v>6</v>
      </c>
      <c r="AR13">
        <f>INDEX(_calc_누적빈도!AR:AR,$A13)-INDEX(_calc_누적빈도!AR:AR,$A13-50)</f>
        <v>2</v>
      </c>
      <c r="AS13">
        <f>INDEX(_calc_누적빈도!AS:AS,$A13)-INDEX(_calc_누적빈도!AS:AS,$A13-50)</f>
        <v>6</v>
      </c>
      <c r="AT13">
        <f>INDEX(_calc_누적빈도!AT:AT,$A13)-INDEX(_calc_누적빈도!AT:AT,$A13-50)</f>
        <v>7</v>
      </c>
    </row>
    <row r="14" spans="1:46" ht="16.5" customHeight="1">
      <c r="A14">
        <f t="shared" si="0"/>
        <v>1232</v>
      </c>
      <c r="B14">
        <f>INDEX(_calc_누적빈도!B:B,$A14)-INDEX(_calc_누적빈도!B:B,$A14-50)</f>
        <v>9</v>
      </c>
      <c r="C14">
        <f>INDEX(_calc_누적빈도!C:C,$A14)-INDEX(_calc_누적빈도!C:C,$A14-50)</f>
        <v>5</v>
      </c>
      <c r="D14">
        <f>INDEX(_calc_누적빈도!D:D,$A14)-INDEX(_calc_누적빈도!D:D,$A14-50)</f>
        <v>8</v>
      </c>
      <c r="E14">
        <f>INDEX(_calc_누적빈도!E:E,$A14)-INDEX(_calc_누적빈도!E:E,$A14-50)</f>
        <v>8</v>
      </c>
      <c r="F14">
        <f>INDEX(_calc_누적빈도!F:F,$A14)-INDEX(_calc_누적빈도!F:F,$A14-50)</f>
        <v>5</v>
      </c>
      <c r="G14">
        <f>INDEX(_calc_누적빈도!G:G,$A14)-INDEX(_calc_누적빈도!G:G,$A14-50)</f>
        <v>6</v>
      </c>
      <c r="H14">
        <f>INDEX(_calc_누적빈도!H:H,$A14)-INDEX(_calc_누적빈도!H:H,$A14-50)</f>
        <v>4</v>
      </c>
      <c r="I14">
        <f>INDEX(_calc_누적빈도!I:I,$A14)-INDEX(_calc_누적빈도!I:I,$A14-50)</f>
        <v>7</v>
      </c>
      <c r="J14">
        <f>INDEX(_calc_누적빈도!J:J,$A14)-INDEX(_calc_누적빈도!J:J,$A14-50)</f>
        <v>8</v>
      </c>
      <c r="K14">
        <f>INDEX(_calc_누적빈도!K:K,$A14)-INDEX(_calc_누적빈도!K:K,$A14-50)</f>
        <v>5</v>
      </c>
      <c r="L14">
        <f>INDEX(_calc_누적빈도!L:L,$A14)-INDEX(_calc_누적빈도!L:L,$A14-50)</f>
        <v>3</v>
      </c>
      <c r="M14">
        <f>INDEX(_calc_누적빈도!M:M,$A14)-INDEX(_calc_누적빈도!M:M,$A14-50)</f>
        <v>5</v>
      </c>
      <c r="N14">
        <f>INDEX(_calc_누적빈도!N:N,$A14)-INDEX(_calc_누적빈도!N:N,$A14-50)</f>
        <v>9</v>
      </c>
      <c r="O14">
        <f>INDEX(_calc_누적빈도!O:O,$A14)-INDEX(_calc_누적빈도!O:O,$A14-50)</f>
        <v>4</v>
      </c>
      <c r="P14">
        <f>INDEX(_calc_누적빈도!P:P,$A14)-INDEX(_calc_누적빈도!P:P,$A14-50)</f>
        <v>9</v>
      </c>
      <c r="Q14">
        <f>INDEX(_calc_누적빈도!Q:Q,$A14)-INDEX(_calc_누적빈도!Q:Q,$A14-50)</f>
        <v>10</v>
      </c>
      <c r="R14">
        <f>INDEX(_calc_누적빈도!R:R,$A14)-INDEX(_calc_누적빈도!R:R,$A14-50)</f>
        <v>7</v>
      </c>
      <c r="S14">
        <f>INDEX(_calc_누적빈도!S:S,$A14)-INDEX(_calc_누적빈도!S:S,$A14-50)</f>
        <v>5</v>
      </c>
      <c r="T14">
        <f>INDEX(_calc_누적빈도!T:T,$A14)-INDEX(_calc_누적빈도!T:T,$A14-50)</f>
        <v>7</v>
      </c>
      <c r="U14">
        <f>INDEX(_calc_누적빈도!U:U,$A14)-INDEX(_calc_누적빈도!U:U,$A14-50)</f>
        <v>5</v>
      </c>
      <c r="V14">
        <f>INDEX(_calc_누적빈도!V:V,$A14)-INDEX(_calc_누적빈도!V:V,$A14-50)</f>
        <v>4</v>
      </c>
      <c r="W14">
        <f>INDEX(_calc_누적빈도!W:W,$A14)-INDEX(_calc_누적빈도!W:W,$A14-50)</f>
        <v>6</v>
      </c>
      <c r="X14">
        <f>INDEX(_calc_누적빈도!X:X,$A14)-INDEX(_calc_누적빈도!X:X,$A14-50)</f>
        <v>8</v>
      </c>
      <c r="Y14">
        <f>INDEX(_calc_누적빈도!Y:Y,$A14)-INDEX(_calc_누적빈도!Y:Y,$A14-50)</f>
        <v>7</v>
      </c>
      <c r="Z14">
        <f>INDEX(_calc_누적빈도!Z:Z,$A14)-INDEX(_calc_누적빈도!Z:Z,$A14-50)</f>
        <v>7</v>
      </c>
      <c r="AA14">
        <f>INDEX(_calc_누적빈도!AA:AA,$A14)-INDEX(_calc_누적빈도!AA:AA,$A14-50)</f>
        <v>7</v>
      </c>
      <c r="AB14">
        <f>INDEX(_calc_누적빈도!AB:AB,$A14)-INDEX(_calc_누적빈도!AB:AB,$A14-50)</f>
        <v>12</v>
      </c>
      <c r="AC14">
        <f>INDEX(_calc_누적빈도!AC:AC,$A14)-INDEX(_calc_누적빈도!AC:AC,$A14-50)</f>
        <v>12</v>
      </c>
      <c r="AD14">
        <f>INDEX(_calc_누적빈도!AD:AD,$A14)-INDEX(_calc_누적빈도!AD:AD,$A14-50)</f>
        <v>8</v>
      </c>
      <c r="AE14">
        <f>INDEX(_calc_누적빈도!AE:AE,$A14)-INDEX(_calc_누적빈도!AE:AE,$A14-50)</f>
        <v>7</v>
      </c>
      <c r="AF14">
        <f>INDEX(_calc_누적빈도!AF:AF,$A14)-INDEX(_calc_누적빈도!AF:AF,$A14-50)</f>
        <v>10</v>
      </c>
      <c r="AG14">
        <f>INDEX(_calc_누적빈도!AG:AG,$A14)-INDEX(_calc_누적빈도!AG:AG,$A14-50)</f>
        <v>6</v>
      </c>
      <c r="AH14">
        <f>INDEX(_calc_누적빈도!AH:AH,$A14)-INDEX(_calc_누적빈도!AH:AH,$A14-50)</f>
        <v>6</v>
      </c>
      <c r="AI14">
        <f>INDEX(_calc_누적빈도!AI:AI,$A14)-INDEX(_calc_누적빈도!AI:AI,$A14-50)</f>
        <v>4</v>
      </c>
      <c r="AJ14">
        <f>INDEX(_calc_누적빈도!AJ:AJ,$A14)-INDEX(_calc_누적빈도!AJ:AJ,$A14-50)</f>
        <v>6</v>
      </c>
      <c r="AK14">
        <f>INDEX(_calc_누적빈도!AK:AK,$A14)-INDEX(_calc_누적빈도!AK:AK,$A14-50)</f>
        <v>7</v>
      </c>
      <c r="AL14">
        <f>INDEX(_calc_누적빈도!AL:AL,$A14)-INDEX(_calc_누적빈도!AL:AL,$A14-50)</f>
        <v>7</v>
      </c>
      <c r="AM14">
        <f>INDEX(_calc_누적빈도!AM:AM,$A14)-INDEX(_calc_누적빈도!AM:AM,$A14-50)</f>
        <v>8</v>
      </c>
      <c r="AN14">
        <f>INDEX(_calc_누적빈도!AN:AN,$A14)-INDEX(_calc_누적빈도!AN:AN,$A14-50)</f>
        <v>6</v>
      </c>
      <c r="AO14">
        <f>INDEX(_calc_누적빈도!AO:AO,$A14)-INDEX(_calc_누적빈도!AO:AO,$A14-50)</f>
        <v>5</v>
      </c>
      <c r="AP14">
        <f>INDEX(_calc_누적빈도!AP:AP,$A14)-INDEX(_calc_누적빈도!AP:AP,$A14-50)</f>
        <v>7</v>
      </c>
      <c r="AQ14">
        <f>INDEX(_calc_누적빈도!AQ:AQ,$A14)-INDEX(_calc_누적빈도!AQ:AQ,$A14-50)</f>
        <v>6</v>
      </c>
      <c r="AR14">
        <f>INDEX(_calc_누적빈도!AR:AR,$A14)-INDEX(_calc_누적빈도!AR:AR,$A14-50)</f>
        <v>2</v>
      </c>
      <c r="AS14">
        <f>INDEX(_calc_누적빈도!AS:AS,$A14)-INDEX(_calc_누적빈도!AS:AS,$A14-50)</f>
        <v>6</v>
      </c>
      <c r="AT14">
        <f>INDEX(_calc_누적빈도!AT:AT,$A14)-INDEX(_calc_누적빈도!AT:AT,$A14-50)</f>
        <v>7</v>
      </c>
    </row>
    <row r="15" spans="1:46" ht="16.5" customHeight="1">
      <c r="A15">
        <f t="shared" si="0"/>
        <v>1231</v>
      </c>
      <c r="B15">
        <f>INDEX(_calc_누적빈도!B:B,$A15)-INDEX(_calc_누적빈도!B:B,$A15-50)</f>
        <v>9</v>
      </c>
      <c r="C15">
        <f>INDEX(_calc_누적빈도!C:C,$A15)-INDEX(_calc_누적빈도!C:C,$A15-50)</f>
        <v>5</v>
      </c>
      <c r="D15">
        <f>INDEX(_calc_누적빈도!D:D,$A15)-INDEX(_calc_누적빈도!D:D,$A15-50)</f>
        <v>8</v>
      </c>
      <c r="E15">
        <f>INDEX(_calc_누적빈도!E:E,$A15)-INDEX(_calc_누적빈도!E:E,$A15-50)</f>
        <v>7</v>
      </c>
      <c r="F15">
        <f>INDEX(_calc_누적빈도!F:F,$A15)-INDEX(_calc_누적빈도!F:F,$A15-50)</f>
        <v>5</v>
      </c>
      <c r="G15">
        <f>INDEX(_calc_누적빈도!G:G,$A15)-INDEX(_calc_누적빈도!G:G,$A15-50)</f>
        <v>6</v>
      </c>
      <c r="H15">
        <f>INDEX(_calc_누적빈도!H:H,$A15)-INDEX(_calc_누적빈도!H:H,$A15-50)</f>
        <v>4</v>
      </c>
      <c r="I15">
        <f>INDEX(_calc_누적빈도!I:I,$A15)-INDEX(_calc_누적빈도!I:I,$A15-50)</f>
        <v>8</v>
      </c>
      <c r="J15">
        <f>INDEX(_calc_누적빈도!J:J,$A15)-INDEX(_calc_누적빈도!J:J,$A15-50)</f>
        <v>8</v>
      </c>
      <c r="K15">
        <f>INDEX(_calc_누적빈도!K:K,$A15)-INDEX(_calc_누적빈도!K:K,$A15-50)</f>
        <v>6</v>
      </c>
      <c r="L15">
        <f>INDEX(_calc_누적빈도!L:L,$A15)-INDEX(_calc_누적빈도!L:L,$A15-50)</f>
        <v>3</v>
      </c>
      <c r="M15">
        <f>INDEX(_calc_누적빈도!M:M,$A15)-INDEX(_calc_누적빈도!M:M,$A15-50)</f>
        <v>5</v>
      </c>
      <c r="N15">
        <f>INDEX(_calc_누적빈도!N:N,$A15)-INDEX(_calc_누적빈도!N:N,$A15-50)</f>
        <v>8</v>
      </c>
      <c r="O15">
        <f>INDEX(_calc_누적빈도!O:O,$A15)-INDEX(_calc_누적빈도!O:O,$A15-50)</f>
        <v>4</v>
      </c>
      <c r="P15">
        <f>INDEX(_calc_누적빈도!P:P,$A15)-INDEX(_calc_누적빈도!P:P,$A15-50)</f>
        <v>9</v>
      </c>
      <c r="Q15">
        <f>INDEX(_calc_누적빈도!Q:Q,$A15)-INDEX(_calc_누적빈도!Q:Q,$A15-50)</f>
        <v>10</v>
      </c>
      <c r="R15">
        <f>INDEX(_calc_누적빈도!R:R,$A15)-INDEX(_calc_누적빈도!R:R,$A15-50)</f>
        <v>7</v>
      </c>
      <c r="S15">
        <f>INDEX(_calc_누적빈도!S:S,$A15)-INDEX(_calc_누적빈도!S:S,$A15-50)</f>
        <v>4</v>
      </c>
      <c r="T15">
        <f>INDEX(_calc_누적빈도!T:T,$A15)-INDEX(_calc_누적빈도!T:T,$A15-50)</f>
        <v>7</v>
      </c>
      <c r="U15">
        <f>INDEX(_calc_누적빈도!U:U,$A15)-INDEX(_calc_누적빈도!U:U,$A15-50)</f>
        <v>6</v>
      </c>
      <c r="V15">
        <f>INDEX(_calc_누적빈도!V:V,$A15)-INDEX(_calc_누적빈도!V:V,$A15-50)</f>
        <v>4</v>
      </c>
      <c r="W15">
        <f>INDEX(_calc_누적빈도!W:W,$A15)-INDEX(_calc_누적빈도!W:W,$A15-50)</f>
        <v>6</v>
      </c>
      <c r="X15">
        <f>INDEX(_calc_누적빈도!X:X,$A15)-INDEX(_calc_누적빈도!X:X,$A15-50)</f>
        <v>8</v>
      </c>
      <c r="Y15">
        <f>INDEX(_calc_누적빈도!Y:Y,$A15)-INDEX(_calc_누적빈도!Y:Y,$A15-50)</f>
        <v>7</v>
      </c>
      <c r="Z15">
        <f>INDEX(_calc_누적빈도!Z:Z,$A15)-INDEX(_calc_누적빈도!Z:Z,$A15-50)</f>
        <v>7</v>
      </c>
      <c r="AA15">
        <f>INDEX(_calc_누적빈도!AA:AA,$A15)-INDEX(_calc_누적빈도!AA:AA,$A15-50)</f>
        <v>7</v>
      </c>
      <c r="AB15">
        <f>INDEX(_calc_누적빈도!AB:AB,$A15)-INDEX(_calc_누적빈도!AB:AB,$A15-50)</f>
        <v>12</v>
      </c>
      <c r="AC15">
        <f>INDEX(_calc_누적빈도!AC:AC,$A15)-INDEX(_calc_누적빈도!AC:AC,$A15-50)</f>
        <v>12</v>
      </c>
      <c r="AD15">
        <f>INDEX(_calc_누적빈도!AD:AD,$A15)-INDEX(_calc_누적빈도!AD:AD,$A15-50)</f>
        <v>8</v>
      </c>
      <c r="AE15">
        <f>INDEX(_calc_누적빈도!AE:AE,$A15)-INDEX(_calc_누적빈도!AE:AE,$A15-50)</f>
        <v>7</v>
      </c>
      <c r="AF15">
        <f>INDEX(_calc_누적빈도!AF:AF,$A15)-INDEX(_calc_누적빈도!AF:AF,$A15-50)</f>
        <v>9</v>
      </c>
      <c r="AG15">
        <f>INDEX(_calc_누적빈도!AG:AG,$A15)-INDEX(_calc_누적빈도!AG:AG,$A15-50)</f>
        <v>6</v>
      </c>
      <c r="AH15">
        <f>INDEX(_calc_누적빈도!AH:AH,$A15)-INDEX(_calc_누적빈도!AH:AH,$A15-50)</f>
        <v>7</v>
      </c>
      <c r="AI15">
        <f>INDEX(_calc_누적빈도!AI:AI,$A15)-INDEX(_calc_누적빈도!AI:AI,$A15-50)</f>
        <v>4</v>
      </c>
      <c r="AJ15">
        <f>INDEX(_calc_누적빈도!AJ:AJ,$A15)-INDEX(_calc_누적빈도!AJ:AJ,$A15-50)</f>
        <v>6</v>
      </c>
      <c r="AK15">
        <f>INDEX(_calc_누적빈도!AK:AK,$A15)-INDEX(_calc_누적빈도!AK:AK,$A15-50)</f>
        <v>7</v>
      </c>
      <c r="AL15">
        <f>INDEX(_calc_누적빈도!AL:AL,$A15)-INDEX(_calc_누적빈도!AL:AL,$A15-50)</f>
        <v>7</v>
      </c>
      <c r="AM15">
        <f>INDEX(_calc_누적빈도!AM:AM,$A15)-INDEX(_calc_누적빈도!AM:AM,$A15-50)</f>
        <v>7</v>
      </c>
      <c r="AN15">
        <f>INDEX(_calc_누적빈도!AN:AN,$A15)-INDEX(_calc_누적빈도!AN:AN,$A15-50)</f>
        <v>6</v>
      </c>
      <c r="AO15">
        <f>INDEX(_calc_누적빈도!AO:AO,$A15)-INDEX(_calc_누적빈도!AO:AO,$A15-50)</f>
        <v>5</v>
      </c>
      <c r="AP15">
        <f>INDEX(_calc_누적빈도!AP:AP,$A15)-INDEX(_calc_누적빈도!AP:AP,$A15-50)</f>
        <v>8</v>
      </c>
      <c r="AQ15">
        <f>INDEX(_calc_누적빈도!AQ:AQ,$A15)-INDEX(_calc_누적빈도!AQ:AQ,$A15-50)</f>
        <v>6</v>
      </c>
      <c r="AR15">
        <f>INDEX(_calc_누적빈도!AR:AR,$A15)-INDEX(_calc_누적빈도!AR:AR,$A15-50)</f>
        <v>2</v>
      </c>
      <c r="AS15">
        <f>INDEX(_calc_누적빈도!AS:AS,$A15)-INDEX(_calc_누적빈도!AS:AS,$A15-50)</f>
        <v>6</v>
      </c>
      <c r="AT15">
        <f>INDEX(_calc_누적빈도!AT:AT,$A15)-INDEX(_calc_누적빈도!AT:AT,$A15-50)</f>
        <v>7</v>
      </c>
    </row>
    <row r="16" spans="1:46" ht="16.5" customHeight="1">
      <c r="A16">
        <f t="shared" si="0"/>
        <v>1230</v>
      </c>
      <c r="B16">
        <f>INDEX(_calc_누적빈도!B:B,$A16)-INDEX(_calc_누적빈도!B:B,$A16-50)</f>
        <v>9</v>
      </c>
      <c r="C16">
        <f>INDEX(_calc_누적빈도!C:C,$A16)-INDEX(_calc_누적빈도!C:C,$A16-50)</f>
        <v>5</v>
      </c>
      <c r="D16">
        <f>INDEX(_calc_누적빈도!D:D,$A16)-INDEX(_calc_누적빈도!D:D,$A16-50)</f>
        <v>7</v>
      </c>
      <c r="E16">
        <f>INDEX(_calc_누적빈도!E:E,$A16)-INDEX(_calc_누적빈도!E:E,$A16-50)</f>
        <v>7</v>
      </c>
      <c r="F16">
        <f>INDEX(_calc_누적빈도!F:F,$A16)-INDEX(_calc_누적빈도!F:F,$A16-50)</f>
        <v>5</v>
      </c>
      <c r="G16">
        <f>INDEX(_calc_누적빈도!G:G,$A16)-INDEX(_calc_누적빈도!G:G,$A16-50)</f>
        <v>7</v>
      </c>
      <c r="H16">
        <f>INDEX(_calc_누적빈도!H:H,$A16)-INDEX(_calc_누적빈도!H:H,$A16-50)</f>
        <v>4</v>
      </c>
      <c r="I16">
        <f>INDEX(_calc_누적빈도!I:I,$A16)-INDEX(_calc_누적빈도!I:I,$A16-50)</f>
        <v>7</v>
      </c>
      <c r="J16">
        <f>INDEX(_calc_누적빈도!J:J,$A16)-INDEX(_calc_누적빈도!J:J,$A16-50)</f>
        <v>7</v>
      </c>
      <c r="K16">
        <f>INDEX(_calc_누적빈도!K:K,$A16)-INDEX(_calc_누적빈도!K:K,$A16-50)</f>
        <v>6</v>
      </c>
      <c r="L16">
        <f>INDEX(_calc_누적빈도!L:L,$A16)-INDEX(_calc_누적빈도!L:L,$A16-50)</f>
        <v>3</v>
      </c>
      <c r="M16">
        <f>INDEX(_calc_누적빈도!M:M,$A16)-INDEX(_calc_누적빈도!M:M,$A16-50)</f>
        <v>6</v>
      </c>
      <c r="N16">
        <f>INDEX(_calc_누적빈도!N:N,$A16)-INDEX(_calc_누적빈도!N:N,$A16-50)</f>
        <v>8</v>
      </c>
      <c r="O16">
        <f>INDEX(_calc_누적빈도!O:O,$A16)-INDEX(_calc_누적빈도!O:O,$A16-50)</f>
        <v>4</v>
      </c>
      <c r="P16">
        <f>INDEX(_calc_누적빈도!P:P,$A16)-INDEX(_calc_누적빈도!P:P,$A16-50)</f>
        <v>9</v>
      </c>
      <c r="Q16">
        <f>INDEX(_calc_누적빈도!Q:Q,$A16)-INDEX(_calc_누적빈도!Q:Q,$A16-50)</f>
        <v>10</v>
      </c>
      <c r="R16">
        <f>INDEX(_calc_누적빈도!R:R,$A16)-INDEX(_calc_누적빈도!R:R,$A16-50)</f>
        <v>7</v>
      </c>
      <c r="S16">
        <f>INDEX(_calc_누적빈도!S:S,$A16)-INDEX(_calc_누적빈도!S:S,$A16-50)</f>
        <v>5</v>
      </c>
      <c r="T16">
        <f>INDEX(_calc_누적빈도!T:T,$A16)-INDEX(_calc_누적빈도!T:T,$A16-50)</f>
        <v>7</v>
      </c>
      <c r="U16">
        <f>INDEX(_calc_누적빈도!U:U,$A16)-INDEX(_calc_누적빈도!U:U,$A16-50)</f>
        <v>6</v>
      </c>
      <c r="V16">
        <f>INDEX(_calc_누적빈도!V:V,$A16)-INDEX(_calc_누적빈도!V:V,$A16-50)</f>
        <v>4</v>
      </c>
      <c r="W16">
        <f>INDEX(_calc_누적빈도!W:W,$A16)-INDEX(_calc_누적빈도!W:W,$A16-50)</f>
        <v>5</v>
      </c>
      <c r="X16">
        <f>INDEX(_calc_누적빈도!X:X,$A16)-INDEX(_calc_누적빈도!X:X,$A16-50)</f>
        <v>8</v>
      </c>
      <c r="Y16">
        <f>INDEX(_calc_누적빈도!Y:Y,$A16)-INDEX(_calc_누적빈도!Y:Y,$A16-50)</f>
        <v>7</v>
      </c>
      <c r="Z16">
        <f>INDEX(_calc_누적빈도!Z:Z,$A16)-INDEX(_calc_누적빈도!Z:Z,$A16-50)</f>
        <v>7</v>
      </c>
      <c r="AA16">
        <f>INDEX(_calc_누적빈도!AA:AA,$A16)-INDEX(_calc_누적빈도!AA:AA,$A16-50)</f>
        <v>7</v>
      </c>
      <c r="AB16">
        <f>INDEX(_calc_누적빈도!AB:AB,$A16)-INDEX(_calc_누적빈도!AB:AB,$A16-50)</f>
        <v>12</v>
      </c>
      <c r="AC16">
        <f>INDEX(_calc_누적빈도!AC:AC,$A16)-INDEX(_calc_누적빈도!AC:AC,$A16-50)</f>
        <v>11</v>
      </c>
      <c r="AD16">
        <f>INDEX(_calc_누적빈도!AD:AD,$A16)-INDEX(_calc_누적빈도!AD:AD,$A16-50)</f>
        <v>8</v>
      </c>
      <c r="AE16">
        <f>INDEX(_calc_누적빈도!AE:AE,$A16)-INDEX(_calc_누적빈도!AE:AE,$A16-50)</f>
        <v>7</v>
      </c>
      <c r="AF16">
        <f>INDEX(_calc_누적빈도!AF:AF,$A16)-INDEX(_calc_누적빈도!AF:AF,$A16-50)</f>
        <v>9</v>
      </c>
      <c r="AG16">
        <f>INDEX(_calc_누적빈도!AG:AG,$A16)-INDEX(_calc_누적빈도!AG:AG,$A16-50)</f>
        <v>6</v>
      </c>
      <c r="AH16">
        <f>INDEX(_calc_누적빈도!AH:AH,$A16)-INDEX(_calc_누적빈도!AH:AH,$A16-50)</f>
        <v>7</v>
      </c>
      <c r="AI16">
        <f>INDEX(_calc_누적빈도!AI:AI,$A16)-INDEX(_calc_누적빈도!AI:AI,$A16-50)</f>
        <v>4</v>
      </c>
      <c r="AJ16">
        <f>INDEX(_calc_누적빈도!AJ:AJ,$A16)-INDEX(_calc_누적빈도!AJ:AJ,$A16-50)</f>
        <v>6</v>
      </c>
      <c r="AK16">
        <f>INDEX(_calc_누적빈도!AK:AK,$A16)-INDEX(_calc_누적빈도!AK:AK,$A16-50)</f>
        <v>7</v>
      </c>
      <c r="AL16">
        <f>INDEX(_calc_누적빈도!AL:AL,$A16)-INDEX(_calc_누적빈도!AL:AL,$A16-50)</f>
        <v>8</v>
      </c>
      <c r="AM16">
        <f>INDEX(_calc_누적빈도!AM:AM,$A16)-INDEX(_calc_누적빈도!AM:AM,$A16-50)</f>
        <v>7</v>
      </c>
      <c r="AN16">
        <f>INDEX(_calc_누적빈도!AN:AN,$A16)-INDEX(_calc_누적빈도!AN:AN,$A16-50)</f>
        <v>6</v>
      </c>
      <c r="AO16">
        <f>INDEX(_calc_누적빈도!AO:AO,$A16)-INDEX(_calc_누적빈도!AO:AO,$A16-50)</f>
        <v>6</v>
      </c>
      <c r="AP16">
        <f>INDEX(_calc_누적빈도!AP:AP,$A16)-INDEX(_calc_누적빈도!AP:AP,$A16-50)</f>
        <v>9</v>
      </c>
      <c r="AQ16">
        <f>INDEX(_calc_누적빈도!AQ:AQ,$A16)-INDEX(_calc_누적빈도!AQ:AQ,$A16-50)</f>
        <v>5</v>
      </c>
      <c r="AR16">
        <f>INDEX(_calc_누적빈도!AR:AR,$A16)-INDEX(_calc_누적빈도!AR:AR,$A16-50)</f>
        <v>2</v>
      </c>
      <c r="AS16">
        <f>INDEX(_calc_누적빈도!AS:AS,$A16)-INDEX(_calc_누적빈도!AS:AS,$A16-50)</f>
        <v>6</v>
      </c>
      <c r="AT16">
        <f>INDEX(_calc_누적빈도!AT:AT,$A16)-INDEX(_calc_누적빈도!AT:AT,$A16-50)</f>
        <v>7</v>
      </c>
    </row>
    <row r="17" spans="1:46" ht="16.5" customHeight="1">
      <c r="A17">
        <f t="shared" si="0"/>
        <v>1229</v>
      </c>
      <c r="B17">
        <f>INDEX(_calc_누적빈도!B:B,$A17)-INDEX(_calc_누적빈도!B:B,$A17-50)</f>
        <v>9</v>
      </c>
      <c r="C17">
        <f>INDEX(_calc_누적빈도!C:C,$A17)-INDEX(_calc_누적빈도!C:C,$A17-50)</f>
        <v>5</v>
      </c>
      <c r="D17">
        <f>INDEX(_calc_누적빈도!D:D,$A17)-INDEX(_calc_누적빈도!D:D,$A17-50)</f>
        <v>8</v>
      </c>
      <c r="E17">
        <f>INDEX(_calc_누적빈도!E:E,$A17)-INDEX(_calc_누적빈도!E:E,$A17-50)</f>
        <v>7</v>
      </c>
      <c r="F17">
        <f>INDEX(_calc_누적빈도!F:F,$A17)-INDEX(_calc_누적빈도!F:F,$A17-50)</f>
        <v>5</v>
      </c>
      <c r="G17">
        <f>INDEX(_calc_누적빈도!G:G,$A17)-INDEX(_calc_누적빈도!G:G,$A17-50)</f>
        <v>7</v>
      </c>
      <c r="H17">
        <f>INDEX(_calc_누적빈도!H:H,$A17)-INDEX(_calc_누적빈도!H:H,$A17-50)</f>
        <v>4</v>
      </c>
      <c r="I17">
        <f>INDEX(_calc_누적빈도!I:I,$A17)-INDEX(_calc_누적빈도!I:I,$A17-50)</f>
        <v>7</v>
      </c>
      <c r="J17">
        <f>INDEX(_calc_누적빈도!J:J,$A17)-INDEX(_calc_누적빈도!J:J,$A17-50)</f>
        <v>7</v>
      </c>
      <c r="K17">
        <f>INDEX(_calc_누적빈도!K:K,$A17)-INDEX(_calc_누적빈도!K:K,$A17-50)</f>
        <v>6</v>
      </c>
      <c r="L17">
        <f>INDEX(_calc_누적빈도!L:L,$A17)-INDEX(_calc_누적빈도!L:L,$A17-50)</f>
        <v>3</v>
      </c>
      <c r="M17">
        <f>INDEX(_calc_누적빈도!M:M,$A17)-INDEX(_calc_누적빈도!M:M,$A17-50)</f>
        <v>5</v>
      </c>
      <c r="N17">
        <f>INDEX(_calc_누적빈도!N:N,$A17)-INDEX(_calc_누적빈도!N:N,$A17-50)</f>
        <v>7</v>
      </c>
      <c r="O17">
        <f>INDEX(_calc_누적빈도!O:O,$A17)-INDEX(_calc_누적빈도!O:O,$A17-50)</f>
        <v>4</v>
      </c>
      <c r="P17">
        <f>INDEX(_calc_누적빈도!P:P,$A17)-INDEX(_calc_누적빈도!P:P,$A17-50)</f>
        <v>9</v>
      </c>
      <c r="Q17">
        <f>INDEX(_calc_누적빈도!Q:Q,$A17)-INDEX(_calc_누적빈도!Q:Q,$A17-50)</f>
        <v>11</v>
      </c>
      <c r="R17">
        <f>INDEX(_calc_누적빈도!R:R,$A17)-INDEX(_calc_누적빈도!R:R,$A17-50)</f>
        <v>7</v>
      </c>
      <c r="S17">
        <f>INDEX(_calc_누적빈도!S:S,$A17)-INDEX(_calc_누적빈도!S:S,$A17-50)</f>
        <v>6</v>
      </c>
      <c r="T17">
        <f>INDEX(_calc_누적빈도!T:T,$A17)-INDEX(_calc_누적빈도!T:T,$A17-50)</f>
        <v>7</v>
      </c>
      <c r="U17">
        <f>INDEX(_calc_누적빈도!U:U,$A17)-INDEX(_calc_누적빈도!U:U,$A17-50)</f>
        <v>6</v>
      </c>
      <c r="V17">
        <f>INDEX(_calc_누적빈도!V:V,$A17)-INDEX(_calc_누적빈도!V:V,$A17-50)</f>
        <v>4</v>
      </c>
      <c r="W17">
        <f>INDEX(_calc_누적빈도!W:W,$A17)-INDEX(_calc_누적빈도!W:W,$A17-50)</f>
        <v>5</v>
      </c>
      <c r="X17">
        <f>INDEX(_calc_누적빈도!X:X,$A17)-INDEX(_calc_누적빈도!X:X,$A17-50)</f>
        <v>8</v>
      </c>
      <c r="Y17">
        <f>INDEX(_calc_누적빈도!Y:Y,$A17)-INDEX(_calc_누적빈도!Y:Y,$A17-50)</f>
        <v>8</v>
      </c>
      <c r="Z17">
        <f>INDEX(_calc_누적빈도!Z:Z,$A17)-INDEX(_calc_누적빈도!Z:Z,$A17-50)</f>
        <v>7</v>
      </c>
      <c r="AA17">
        <f>INDEX(_calc_누적빈도!AA:AA,$A17)-INDEX(_calc_누적빈도!AA:AA,$A17-50)</f>
        <v>7</v>
      </c>
      <c r="AB17">
        <f>INDEX(_calc_누적빈도!AB:AB,$A17)-INDEX(_calc_누적빈도!AB:AB,$A17-50)</f>
        <v>12</v>
      </c>
      <c r="AC17">
        <f>INDEX(_calc_누적빈도!AC:AC,$A17)-INDEX(_calc_누적빈도!AC:AC,$A17-50)</f>
        <v>11</v>
      </c>
      <c r="AD17">
        <f>INDEX(_calc_누적빈도!AD:AD,$A17)-INDEX(_calc_누적빈도!AD:AD,$A17-50)</f>
        <v>7</v>
      </c>
      <c r="AE17">
        <f>INDEX(_calc_누적빈도!AE:AE,$A17)-INDEX(_calc_누적빈도!AE:AE,$A17-50)</f>
        <v>7</v>
      </c>
      <c r="AF17">
        <f>INDEX(_calc_누적빈도!AF:AF,$A17)-INDEX(_calc_누적빈도!AF:AF,$A17-50)</f>
        <v>9</v>
      </c>
      <c r="AG17">
        <f>INDEX(_calc_누적빈도!AG:AG,$A17)-INDEX(_calc_누적빈도!AG:AG,$A17-50)</f>
        <v>6</v>
      </c>
      <c r="AH17">
        <f>INDEX(_calc_누적빈도!AH:AH,$A17)-INDEX(_calc_누적빈도!AH:AH,$A17-50)</f>
        <v>7</v>
      </c>
      <c r="AI17">
        <f>INDEX(_calc_누적빈도!AI:AI,$A17)-INDEX(_calc_누적빈도!AI:AI,$A17-50)</f>
        <v>3</v>
      </c>
      <c r="AJ17">
        <f>INDEX(_calc_누적빈도!AJ:AJ,$A17)-INDEX(_calc_누적빈도!AJ:AJ,$A17-50)</f>
        <v>6</v>
      </c>
      <c r="AK17">
        <f>INDEX(_calc_누적빈도!AK:AK,$A17)-INDEX(_calc_누적빈도!AK:AK,$A17-50)</f>
        <v>7</v>
      </c>
      <c r="AL17">
        <f>INDEX(_calc_누적빈도!AL:AL,$A17)-INDEX(_calc_누적빈도!AL:AL,$A17-50)</f>
        <v>7</v>
      </c>
      <c r="AM17">
        <f>INDEX(_calc_누적빈도!AM:AM,$A17)-INDEX(_calc_누적빈도!AM:AM,$A17-50)</f>
        <v>7</v>
      </c>
      <c r="AN17">
        <f>INDEX(_calc_누적빈도!AN:AN,$A17)-INDEX(_calc_누적빈도!AN:AN,$A17-50)</f>
        <v>6</v>
      </c>
      <c r="AO17">
        <f>INDEX(_calc_누적빈도!AO:AO,$A17)-INDEX(_calc_누적빈도!AO:AO,$A17-50)</f>
        <v>7</v>
      </c>
      <c r="AP17">
        <f>INDEX(_calc_누적빈도!AP:AP,$A17)-INDEX(_calc_누적빈도!AP:AP,$A17-50)</f>
        <v>9</v>
      </c>
      <c r="AQ17">
        <f>INDEX(_calc_누적빈도!AQ:AQ,$A17)-INDEX(_calc_누적빈도!AQ:AQ,$A17-50)</f>
        <v>4</v>
      </c>
      <c r="AR17">
        <f>INDEX(_calc_누적빈도!AR:AR,$A17)-INDEX(_calc_누적빈도!AR:AR,$A17-50)</f>
        <v>2</v>
      </c>
      <c r="AS17">
        <f>INDEX(_calc_누적빈도!AS:AS,$A17)-INDEX(_calc_누적빈도!AS:AS,$A17-50)</f>
        <v>7</v>
      </c>
      <c r="AT17">
        <f>INDEX(_calc_누적빈도!AT:AT,$A17)-INDEX(_calc_누적빈도!AT:AT,$A17-50)</f>
        <v>7</v>
      </c>
    </row>
    <row r="18" spans="1:46" ht="16.5" customHeight="1">
      <c r="A18">
        <f t="shared" si="0"/>
        <v>1228</v>
      </c>
      <c r="B18">
        <f>INDEX(_calc_누적빈도!B:B,$A18)-INDEX(_calc_누적빈도!B:B,$A18-50)</f>
        <v>9</v>
      </c>
      <c r="C18">
        <f>INDEX(_calc_누적빈도!C:C,$A18)-INDEX(_calc_누적빈도!C:C,$A18-50)</f>
        <v>5</v>
      </c>
      <c r="D18">
        <f>INDEX(_calc_누적빈도!D:D,$A18)-INDEX(_calc_누적빈도!D:D,$A18-50)</f>
        <v>8</v>
      </c>
      <c r="E18">
        <f>INDEX(_calc_누적빈도!E:E,$A18)-INDEX(_calc_누적빈도!E:E,$A18-50)</f>
        <v>7</v>
      </c>
      <c r="F18">
        <f>INDEX(_calc_누적빈도!F:F,$A18)-INDEX(_calc_누적빈도!F:F,$A18-50)</f>
        <v>6</v>
      </c>
      <c r="G18">
        <f>INDEX(_calc_누적빈도!G:G,$A18)-INDEX(_calc_누적빈도!G:G,$A18-50)</f>
        <v>8</v>
      </c>
      <c r="H18">
        <f>INDEX(_calc_누적빈도!H:H,$A18)-INDEX(_calc_누적빈도!H:H,$A18-50)</f>
        <v>4</v>
      </c>
      <c r="I18">
        <f>INDEX(_calc_누적빈도!I:I,$A18)-INDEX(_calc_누적빈도!I:I,$A18-50)</f>
        <v>7</v>
      </c>
      <c r="J18">
        <f>INDEX(_calc_누적빈도!J:J,$A18)-INDEX(_calc_누적빈도!J:J,$A18-50)</f>
        <v>7</v>
      </c>
      <c r="K18">
        <f>INDEX(_calc_누적빈도!K:K,$A18)-INDEX(_calc_누적빈도!K:K,$A18-50)</f>
        <v>6</v>
      </c>
      <c r="L18">
        <f>INDEX(_calc_누적빈도!L:L,$A18)-INDEX(_calc_누적빈도!L:L,$A18-50)</f>
        <v>4</v>
      </c>
      <c r="M18">
        <f>INDEX(_calc_누적빈도!M:M,$A18)-INDEX(_calc_누적빈도!M:M,$A18-50)</f>
        <v>5</v>
      </c>
      <c r="N18">
        <f>INDEX(_calc_누적빈도!N:N,$A18)-INDEX(_calc_누적빈도!N:N,$A18-50)</f>
        <v>7</v>
      </c>
      <c r="O18">
        <f>INDEX(_calc_누적빈도!O:O,$A18)-INDEX(_calc_누적빈도!O:O,$A18-50)</f>
        <v>4</v>
      </c>
      <c r="P18">
        <f>INDEX(_calc_누적빈도!P:P,$A18)-INDEX(_calc_누적빈도!P:P,$A18-50)</f>
        <v>9</v>
      </c>
      <c r="Q18">
        <f>INDEX(_calc_누적빈도!Q:Q,$A18)-INDEX(_calc_누적빈도!Q:Q,$A18-50)</f>
        <v>11</v>
      </c>
      <c r="R18">
        <f>INDEX(_calc_누적빈도!R:R,$A18)-INDEX(_calc_누적빈도!R:R,$A18-50)</f>
        <v>7</v>
      </c>
      <c r="S18">
        <f>INDEX(_calc_누적빈도!S:S,$A18)-INDEX(_calc_누적빈도!S:S,$A18-50)</f>
        <v>6</v>
      </c>
      <c r="T18">
        <f>INDEX(_calc_누적빈도!T:T,$A18)-INDEX(_calc_누적빈도!T:T,$A18-50)</f>
        <v>7</v>
      </c>
      <c r="U18">
        <f>INDEX(_calc_누적빈도!U:U,$A18)-INDEX(_calc_누적빈도!U:U,$A18-50)</f>
        <v>6</v>
      </c>
      <c r="V18">
        <f>INDEX(_calc_누적빈도!V:V,$A18)-INDEX(_calc_누적빈도!V:V,$A18-50)</f>
        <v>4</v>
      </c>
      <c r="W18">
        <f>INDEX(_calc_누적빈도!W:W,$A18)-INDEX(_calc_누적빈도!W:W,$A18-50)</f>
        <v>5</v>
      </c>
      <c r="X18">
        <f>INDEX(_calc_누적빈도!X:X,$A18)-INDEX(_calc_누적빈도!X:X,$A18-50)</f>
        <v>8</v>
      </c>
      <c r="Y18">
        <f>INDEX(_calc_누적빈도!Y:Y,$A18)-INDEX(_calc_누적빈도!Y:Y,$A18-50)</f>
        <v>7</v>
      </c>
      <c r="Z18">
        <f>INDEX(_calc_누적빈도!Z:Z,$A18)-INDEX(_calc_누적빈도!Z:Z,$A18-50)</f>
        <v>7</v>
      </c>
      <c r="AA18">
        <f>INDEX(_calc_누적빈도!AA:AA,$A18)-INDEX(_calc_누적빈도!AA:AA,$A18-50)</f>
        <v>7</v>
      </c>
      <c r="AB18">
        <f>INDEX(_calc_누적빈도!AB:AB,$A18)-INDEX(_calc_누적빈도!AB:AB,$A18-50)</f>
        <v>13</v>
      </c>
      <c r="AC18">
        <f>INDEX(_calc_누적빈도!AC:AC,$A18)-INDEX(_calc_누적빈도!AC:AC,$A18-50)</f>
        <v>11</v>
      </c>
      <c r="AD18">
        <f>INDEX(_calc_누적빈도!AD:AD,$A18)-INDEX(_calc_누적빈도!AD:AD,$A18-50)</f>
        <v>6</v>
      </c>
      <c r="AE18">
        <f>INDEX(_calc_누적빈도!AE:AE,$A18)-INDEX(_calc_누적빈도!AE:AE,$A18-50)</f>
        <v>6</v>
      </c>
      <c r="AF18">
        <f>INDEX(_calc_누적빈도!AF:AF,$A18)-INDEX(_calc_누적빈도!AF:AF,$A18-50)</f>
        <v>8</v>
      </c>
      <c r="AG18">
        <f>INDEX(_calc_누적빈도!AG:AG,$A18)-INDEX(_calc_누적빈도!AG:AG,$A18-50)</f>
        <v>6</v>
      </c>
      <c r="AH18">
        <f>INDEX(_calc_누적빈도!AH:AH,$A18)-INDEX(_calc_누적빈도!AH:AH,$A18-50)</f>
        <v>7</v>
      </c>
      <c r="AI18">
        <f>INDEX(_calc_누적빈도!AI:AI,$A18)-INDEX(_calc_누적빈도!AI:AI,$A18-50)</f>
        <v>3</v>
      </c>
      <c r="AJ18">
        <f>INDEX(_calc_누적빈도!AJ:AJ,$A18)-INDEX(_calc_누적빈도!AJ:AJ,$A18-50)</f>
        <v>5</v>
      </c>
      <c r="AK18">
        <f>INDEX(_calc_누적빈도!AK:AK,$A18)-INDEX(_calc_누적빈도!AK:AK,$A18-50)</f>
        <v>7</v>
      </c>
      <c r="AL18">
        <f>INDEX(_calc_누적빈도!AL:AL,$A18)-INDEX(_calc_누적빈도!AL:AL,$A18-50)</f>
        <v>7</v>
      </c>
      <c r="AM18">
        <f>INDEX(_calc_누적빈도!AM:AM,$A18)-INDEX(_calc_누적빈도!AM:AM,$A18-50)</f>
        <v>7</v>
      </c>
      <c r="AN18">
        <f>INDEX(_calc_누적빈도!AN:AN,$A18)-INDEX(_calc_누적빈도!AN:AN,$A18-50)</f>
        <v>6</v>
      </c>
      <c r="AO18">
        <f>INDEX(_calc_누적빈도!AO:AO,$A18)-INDEX(_calc_누적빈도!AO:AO,$A18-50)</f>
        <v>7</v>
      </c>
      <c r="AP18">
        <f>INDEX(_calc_누적빈도!AP:AP,$A18)-INDEX(_calc_누적빈도!AP:AP,$A18-50)</f>
        <v>9</v>
      </c>
      <c r="AQ18">
        <f>INDEX(_calc_누적빈도!AQ:AQ,$A18)-INDEX(_calc_누적빈도!AQ:AQ,$A18-50)</f>
        <v>4</v>
      </c>
      <c r="AR18">
        <f>INDEX(_calc_누적빈도!AR:AR,$A18)-INDEX(_calc_누적빈도!AR:AR,$A18-50)</f>
        <v>3</v>
      </c>
      <c r="AS18">
        <f>INDEX(_calc_누적빈도!AS:AS,$A18)-INDEX(_calc_누적빈도!AS:AS,$A18-50)</f>
        <v>7</v>
      </c>
      <c r="AT18">
        <f>INDEX(_calc_누적빈도!AT:AT,$A18)-INDEX(_calc_누적빈도!AT:AT,$A18-50)</f>
        <v>7</v>
      </c>
    </row>
    <row r="19" spans="1:46" ht="16.5" customHeight="1">
      <c r="A19">
        <f t="shared" si="0"/>
        <v>1227</v>
      </c>
      <c r="B19">
        <f>INDEX(_calc_누적빈도!B:B,$A19)-INDEX(_calc_누적빈도!B:B,$A19-50)</f>
        <v>8</v>
      </c>
      <c r="C19">
        <f>INDEX(_calc_누적빈도!C:C,$A19)-INDEX(_calc_누적빈도!C:C,$A19-50)</f>
        <v>5</v>
      </c>
      <c r="D19">
        <f>INDEX(_calc_누적빈도!D:D,$A19)-INDEX(_calc_누적빈도!D:D,$A19-50)</f>
        <v>9</v>
      </c>
      <c r="E19">
        <f>INDEX(_calc_누적빈도!E:E,$A19)-INDEX(_calc_누적빈도!E:E,$A19-50)</f>
        <v>7</v>
      </c>
      <c r="F19">
        <f>INDEX(_calc_누적빈도!F:F,$A19)-INDEX(_calc_누적빈도!F:F,$A19-50)</f>
        <v>6</v>
      </c>
      <c r="G19">
        <f>INDEX(_calc_누적빈도!G:G,$A19)-INDEX(_calc_누적빈도!G:G,$A19-50)</f>
        <v>8</v>
      </c>
      <c r="H19">
        <f>INDEX(_calc_누적빈도!H:H,$A19)-INDEX(_calc_누적빈도!H:H,$A19-50)</f>
        <v>5</v>
      </c>
      <c r="I19">
        <f>INDEX(_calc_누적빈도!I:I,$A19)-INDEX(_calc_누적빈도!I:I,$A19-50)</f>
        <v>7</v>
      </c>
      <c r="J19">
        <f>INDEX(_calc_누적빈도!J:J,$A19)-INDEX(_calc_누적빈도!J:J,$A19-50)</f>
        <v>7</v>
      </c>
      <c r="K19">
        <f>INDEX(_calc_누적빈도!K:K,$A19)-INDEX(_calc_누적빈도!K:K,$A19-50)</f>
        <v>6</v>
      </c>
      <c r="L19">
        <f>INDEX(_calc_누적빈도!L:L,$A19)-INDEX(_calc_누적빈도!L:L,$A19-50)</f>
        <v>4</v>
      </c>
      <c r="M19">
        <f>INDEX(_calc_누적빈도!M:M,$A19)-INDEX(_calc_누적빈도!M:M,$A19-50)</f>
        <v>5</v>
      </c>
      <c r="N19">
        <f>INDEX(_calc_누적빈도!N:N,$A19)-INDEX(_calc_누적빈도!N:N,$A19-50)</f>
        <v>7</v>
      </c>
      <c r="O19">
        <f>INDEX(_calc_누적빈도!O:O,$A19)-INDEX(_calc_누적빈도!O:O,$A19-50)</f>
        <v>3</v>
      </c>
      <c r="P19">
        <f>INDEX(_calc_누적빈도!P:P,$A19)-INDEX(_calc_누적빈도!P:P,$A19-50)</f>
        <v>10</v>
      </c>
      <c r="Q19">
        <f>INDEX(_calc_누적빈도!Q:Q,$A19)-INDEX(_calc_누적빈도!Q:Q,$A19-50)</f>
        <v>11</v>
      </c>
      <c r="R19">
        <f>INDEX(_calc_누적빈도!R:R,$A19)-INDEX(_calc_누적빈도!R:R,$A19-50)</f>
        <v>7</v>
      </c>
      <c r="S19">
        <f>INDEX(_calc_누적빈도!S:S,$A19)-INDEX(_calc_누적빈도!S:S,$A19-50)</f>
        <v>6</v>
      </c>
      <c r="T19">
        <f>INDEX(_calc_누적빈도!T:T,$A19)-INDEX(_calc_누적빈도!T:T,$A19-50)</f>
        <v>8</v>
      </c>
      <c r="U19">
        <f>INDEX(_calc_누적빈도!U:U,$A19)-INDEX(_calc_누적빈도!U:U,$A19-50)</f>
        <v>6</v>
      </c>
      <c r="V19">
        <f>INDEX(_calc_누적빈도!V:V,$A19)-INDEX(_calc_누적빈도!V:V,$A19-50)</f>
        <v>4</v>
      </c>
      <c r="W19">
        <f>INDEX(_calc_누적빈도!W:W,$A19)-INDEX(_calc_누적빈도!W:W,$A19-50)</f>
        <v>5</v>
      </c>
      <c r="X19">
        <f>INDEX(_calc_누적빈도!X:X,$A19)-INDEX(_calc_누적빈도!X:X,$A19-50)</f>
        <v>8</v>
      </c>
      <c r="Y19">
        <f>INDEX(_calc_누적빈도!Y:Y,$A19)-INDEX(_calc_누적빈도!Y:Y,$A19-50)</f>
        <v>7</v>
      </c>
      <c r="Z19">
        <f>INDEX(_calc_누적빈도!Z:Z,$A19)-INDEX(_calc_누적빈도!Z:Z,$A19-50)</f>
        <v>7</v>
      </c>
      <c r="AA19">
        <f>INDEX(_calc_누적빈도!AA:AA,$A19)-INDEX(_calc_누적빈도!AA:AA,$A19-50)</f>
        <v>7</v>
      </c>
      <c r="AB19">
        <f>INDEX(_calc_누적빈도!AB:AB,$A19)-INDEX(_calc_누적빈도!AB:AB,$A19-50)</f>
        <v>13</v>
      </c>
      <c r="AC19">
        <f>INDEX(_calc_누적빈도!AC:AC,$A19)-INDEX(_calc_누적빈도!AC:AC,$A19-50)</f>
        <v>11</v>
      </c>
      <c r="AD19">
        <f>INDEX(_calc_누적빈도!AD:AD,$A19)-INDEX(_calc_누적빈도!AD:AD,$A19-50)</f>
        <v>6</v>
      </c>
      <c r="AE19">
        <f>INDEX(_calc_누적빈도!AE:AE,$A19)-INDEX(_calc_누적빈도!AE:AE,$A19-50)</f>
        <v>6</v>
      </c>
      <c r="AF19">
        <f>INDEX(_calc_누적빈도!AF:AF,$A19)-INDEX(_calc_누적빈도!AF:AF,$A19-50)</f>
        <v>8</v>
      </c>
      <c r="AG19">
        <f>INDEX(_calc_누적빈도!AG:AG,$A19)-INDEX(_calc_누적빈도!AG:AG,$A19-50)</f>
        <v>6</v>
      </c>
      <c r="AH19">
        <f>INDEX(_calc_누적빈도!AH:AH,$A19)-INDEX(_calc_누적빈도!AH:AH,$A19-50)</f>
        <v>7</v>
      </c>
      <c r="AI19">
        <f>INDEX(_calc_누적빈도!AI:AI,$A19)-INDEX(_calc_누적빈도!AI:AI,$A19-50)</f>
        <v>2</v>
      </c>
      <c r="AJ19">
        <f>INDEX(_calc_누적빈도!AJ:AJ,$A19)-INDEX(_calc_누적빈도!AJ:AJ,$A19-50)</f>
        <v>5</v>
      </c>
      <c r="AK19">
        <f>INDEX(_calc_누적빈도!AK:AK,$A19)-INDEX(_calc_누적빈도!AK:AK,$A19-50)</f>
        <v>7</v>
      </c>
      <c r="AL19">
        <f>INDEX(_calc_누적빈도!AL:AL,$A19)-INDEX(_calc_누적빈도!AL:AL,$A19-50)</f>
        <v>7</v>
      </c>
      <c r="AM19">
        <f>INDEX(_calc_누적빈도!AM:AM,$A19)-INDEX(_calc_누적빈도!AM:AM,$A19-50)</f>
        <v>7</v>
      </c>
      <c r="AN19">
        <f>INDEX(_calc_누적빈도!AN:AN,$A19)-INDEX(_calc_누적빈도!AN:AN,$A19-50)</f>
        <v>6</v>
      </c>
      <c r="AO19">
        <f>INDEX(_calc_누적빈도!AO:AO,$A19)-INDEX(_calc_누적빈도!AO:AO,$A19-50)</f>
        <v>7</v>
      </c>
      <c r="AP19">
        <f>INDEX(_calc_누적빈도!AP:AP,$A19)-INDEX(_calc_누적빈도!AP:AP,$A19-50)</f>
        <v>8</v>
      </c>
      <c r="AQ19">
        <f>INDEX(_calc_누적빈도!AQ:AQ,$A19)-INDEX(_calc_누적빈도!AQ:AQ,$A19-50)</f>
        <v>4</v>
      </c>
      <c r="AR19">
        <f>INDEX(_calc_누적빈도!AR:AR,$A19)-INDEX(_calc_누적빈도!AR:AR,$A19-50)</f>
        <v>4</v>
      </c>
      <c r="AS19">
        <f>INDEX(_calc_누적빈도!AS:AS,$A19)-INDEX(_calc_누적빈도!AS:AS,$A19-50)</f>
        <v>6</v>
      </c>
      <c r="AT19">
        <f>INDEX(_calc_누적빈도!AT:AT,$A19)-INDEX(_calc_누적빈도!AT:AT,$A19-50)</f>
        <v>7</v>
      </c>
    </row>
    <row r="20" spans="1:46" ht="16.5" customHeight="1">
      <c r="A20">
        <f t="shared" si="0"/>
        <v>1226</v>
      </c>
      <c r="B20">
        <f>INDEX(_calc_누적빈도!B:B,$A20)-INDEX(_calc_누적빈도!B:B,$A20-50)</f>
        <v>8</v>
      </c>
      <c r="C20">
        <f>INDEX(_calc_누적빈도!C:C,$A20)-INDEX(_calc_누적빈도!C:C,$A20-50)</f>
        <v>5</v>
      </c>
      <c r="D20">
        <f>INDEX(_calc_누적빈도!D:D,$A20)-INDEX(_calc_누적빈도!D:D,$A20-50)</f>
        <v>9</v>
      </c>
      <c r="E20">
        <f>INDEX(_calc_누적빈도!E:E,$A20)-INDEX(_calc_누적빈도!E:E,$A20-50)</f>
        <v>6</v>
      </c>
      <c r="F20">
        <f>INDEX(_calc_누적빈도!F:F,$A20)-INDEX(_calc_누적빈도!F:F,$A20-50)</f>
        <v>6</v>
      </c>
      <c r="G20">
        <f>INDEX(_calc_누적빈도!G:G,$A20)-INDEX(_calc_누적빈도!G:G,$A20-50)</f>
        <v>7</v>
      </c>
      <c r="H20">
        <f>INDEX(_calc_누적빈도!H:H,$A20)-INDEX(_calc_누적빈도!H:H,$A20-50)</f>
        <v>6</v>
      </c>
      <c r="I20">
        <f>INDEX(_calc_누적빈도!I:I,$A20)-INDEX(_calc_누적빈도!I:I,$A20-50)</f>
        <v>7</v>
      </c>
      <c r="J20">
        <f>INDEX(_calc_누적빈도!J:J,$A20)-INDEX(_calc_누적빈도!J:J,$A20-50)</f>
        <v>8</v>
      </c>
      <c r="K20">
        <f>INDEX(_calc_누적빈도!K:K,$A20)-INDEX(_calc_누적빈도!K:K,$A20-50)</f>
        <v>6</v>
      </c>
      <c r="L20">
        <f>INDEX(_calc_누적빈도!L:L,$A20)-INDEX(_calc_누적빈도!L:L,$A20-50)</f>
        <v>5</v>
      </c>
      <c r="M20">
        <f>INDEX(_calc_누적빈도!M:M,$A20)-INDEX(_calc_누적빈도!M:M,$A20-50)</f>
        <v>5</v>
      </c>
      <c r="N20">
        <f>INDEX(_calc_누적빈도!N:N,$A20)-INDEX(_calc_누적빈도!N:N,$A20-50)</f>
        <v>6</v>
      </c>
      <c r="O20">
        <f>INDEX(_calc_누적빈도!O:O,$A20)-INDEX(_calc_누적빈도!O:O,$A20-50)</f>
        <v>3</v>
      </c>
      <c r="P20">
        <f>INDEX(_calc_누적빈도!P:P,$A20)-INDEX(_calc_누적빈도!P:P,$A20-50)</f>
        <v>10</v>
      </c>
      <c r="Q20">
        <f>INDEX(_calc_누적빈도!Q:Q,$A20)-INDEX(_calc_누적빈도!Q:Q,$A20-50)</f>
        <v>11</v>
      </c>
      <c r="R20">
        <f>INDEX(_calc_누적빈도!R:R,$A20)-INDEX(_calc_누적빈도!R:R,$A20-50)</f>
        <v>6</v>
      </c>
      <c r="S20">
        <f>INDEX(_calc_누적빈도!S:S,$A20)-INDEX(_calc_누적빈도!S:S,$A20-50)</f>
        <v>6</v>
      </c>
      <c r="T20">
        <f>INDEX(_calc_누적빈도!T:T,$A20)-INDEX(_calc_누적빈도!T:T,$A20-50)</f>
        <v>8</v>
      </c>
      <c r="U20">
        <f>INDEX(_calc_누적빈도!U:U,$A20)-INDEX(_calc_누적빈도!U:U,$A20-50)</f>
        <v>6</v>
      </c>
      <c r="V20">
        <f>INDEX(_calc_누적빈도!V:V,$A20)-INDEX(_calc_누적빈도!V:V,$A20-50)</f>
        <v>5</v>
      </c>
      <c r="W20">
        <f>INDEX(_calc_누적빈도!W:W,$A20)-INDEX(_calc_누적빈도!W:W,$A20-50)</f>
        <v>5</v>
      </c>
      <c r="X20">
        <f>INDEX(_calc_누적빈도!X:X,$A20)-INDEX(_calc_누적빈도!X:X,$A20-50)</f>
        <v>8</v>
      </c>
      <c r="Y20">
        <f>INDEX(_calc_누적빈도!Y:Y,$A20)-INDEX(_calc_누적빈도!Y:Y,$A20-50)</f>
        <v>7</v>
      </c>
      <c r="Z20">
        <f>INDEX(_calc_누적빈도!Z:Z,$A20)-INDEX(_calc_누적빈도!Z:Z,$A20-50)</f>
        <v>7</v>
      </c>
      <c r="AA20">
        <f>INDEX(_calc_누적빈도!AA:AA,$A20)-INDEX(_calc_누적빈도!AA:AA,$A20-50)</f>
        <v>6</v>
      </c>
      <c r="AB20">
        <f>INDEX(_calc_누적빈도!AB:AB,$A20)-INDEX(_calc_누적빈도!AB:AB,$A20-50)</f>
        <v>13</v>
      </c>
      <c r="AC20">
        <f>INDEX(_calc_누적빈도!AC:AC,$A20)-INDEX(_calc_누적빈도!AC:AC,$A20-50)</f>
        <v>10</v>
      </c>
      <c r="AD20">
        <f>INDEX(_calc_누적빈도!AD:AD,$A20)-INDEX(_calc_누적빈도!AD:AD,$A20-50)</f>
        <v>6</v>
      </c>
      <c r="AE20">
        <f>INDEX(_calc_누적빈도!AE:AE,$A20)-INDEX(_calc_누적빈도!AE:AE,$A20-50)</f>
        <v>7</v>
      </c>
      <c r="AF20">
        <f>INDEX(_calc_누적빈도!AF:AF,$A20)-INDEX(_calc_누적빈도!AF:AF,$A20-50)</f>
        <v>8</v>
      </c>
      <c r="AG20">
        <f>INDEX(_calc_누적빈도!AG:AG,$A20)-INDEX(_calc_누적빈도!AG:AG,$A20-50)</f>
        <v>6</v>
      </c>
      <c r="AH20">
        <f>INDEX(_calc_누적빈도!AH:AH,$A20)-INDEX(_calc_누적빈도!AH:AH,$A20-50)</f>
        <v>7</v>
      </c>
      <c r="AI20">
        <f>INDEX(_calc_누적빈도!AI:AI,$A20)-INDEX(_calc_누적빈도!AI:AI,$A20-50)</f>
        <v>2</v>
      </c>
      <c r="AJ20">
        <f>INDEX(_calc_누적빈도!AJ:AJ,$A20)-INDEX(_calc_누적빈도!AJ:AJ,$A20-50)</f>
        <v>6</v>
      </c>
      <c r="AK20">
        <f>INDEX(_calc_누적빈도!AK:AK,$A20)-INDEX(_calc_누적빈도!AK:AK,$A20-50)</f>
        <v>7</v>
      </c>
      <c r="AL20">
        <f>INDEX(_calc_누적빈도!AL:AL,$A20)-INDEX(_calc_누적빈도!AL:AL,$A20-50)</f>
        <v>7</v>
      </c>
      <c r="AM20">
        <f>INDEX(_calc_누적빈도!AM:AM,$A20)-INDEX(_calc_누적빈도!AM:AM,$A20-50)</f>
        <v>7</v>
      </c>
      <c r="AN20">
        <f>INDEX(_calc_누적빈도!AN:AN,$A20)-INDEX(_calc_누적빈도!AN:AN,$A20-50)</f>
        <v>6</v>
      </c>
      <c r="AO20">
        <f>INDEX(_calc_누적빈도!AO:AO,$A20)-INDEX(_calc_누적빈도!AO:AO,$A20-50)</f>
        <v>7</v>
      </c>
      <c r="AP20">
        <f>INDEX(_calc_누적빈도!AP:AP,$A20)-INDEX(_calc_누적빈도!AP:AP,$A20-50)</f>
        <v>8</v>
      </c>
      <c r="AQ20">
        <f>INDEX(_calc_누적빈도!AQ:AQ,$A20)-INDEX(_calc_누적빈도!AQ:AQ,$A20-50)</f>
        <v>4</v>
      </c>
      <c r="AR20">
        <f>INDEX(_calc_누적빈도!AR:AR,$A20)-INDEX(_calc_누적빈도!AR:AR,$A20-50)</f>
        <v>4</v>
      </c>
      <c r="AS20">
        <f>INDEX(_calc_누적빈도!AS:AS,$A20)-INDEX(_calc_누적빈도!AS:AS,$A20-50)</f>
        <v>6</v>
      </c>
      <c r="AT20">
        <f>INDEX(_calc_누적빈도!AT:AT,$A20)-INDEX(_calc_누적빈도!AT:AT,$A20-50)</f>
        <v>7</v>
      </c>
    </row>
    <row r="21" spans="1:46" ht="16.5" customHeight="1">
      <c r="A21">
        <f t="shared" si="0"/>
        <v>1225</v>
      </c>
      <c r="B21">
        <f>INDEX(_calc_누적빈도!B:B,$A21)-INDEX(_calc_누적빈도!B:B,$A21-50)</f>
        <v>8</v>
      </c>
      <c r="C21">
        <f>INDEX(_calc_누적빈도!C:C,$A21)-INDEX(_calc_누적빈도!C:C,$A21-50)</f>
        <v>5</v>
      </c>
      <c r="D21">
        <f>INDEX(_calc_누적빈도!D:D,$A21)-INDEX(_calc_누적빈도!D:D,$A21-50)</f>
        <v>10</v>
      </c>
      <c r="E21">
        <f>INDEX(_calc_누적빈도!E:E,$A21)-INDEX(_calc_누적빈도!E:E,$A21-50)</f>
        <v>7</v>
      </c>
      <c r="F21">
        <f>INDEX(_calc_누적빈도!F:F,$A21)-INDEX(_calc_누적빈도!F:F,$A21-50)</f>
        <v>6</v>
      </c>
      <c r="G21">
        <f>INDEX(_calc_누적빈도!G:G,$A21)-INDEX(_calc_누적빈도!G:G,$A21-50)</f>
        <v>8</v>
      </c>
      <c r="H21">
        <f>INDEX(_calc_누적빈도!H:H,$A21)-INDEX(_calc_누적빈도!H:H,$A21-50)</f>
        <v>6</v>
      </c>
      <c r="I21">
        <f>INDEX(_calc_누적빈도!I:I,$A21)-INDEX(_calc_누적빈도!I:I,$A21-50)</f>
        <v>7</v>
      </c>
      <c r="J21">
        <f>INDEX(_calc_누적빈도!J:J,$A21)-INDEX(_calc_누적빈도!J:J,$A21-50)</f>
        <v>7</v>
      </c>
      <c r="K21">
        <f>INDEX(_calc_누적빈도!K:K,$A21)-INDEX(_calc_누적빈도!K:K,$A21-50)</f>
        <v>6</v>
      </c>
      <c r="L21">
        <f>INDEX(_calc_누적빈도!L:L,$A21)-INDEX(_calc_누적빈도!L:L,$A21-50)</f>
        <v>5</v>
      </c>
      <c r="M21">
        <f>INDEX(_calc_누적빈도!M:M,$A21)-INDEX(_calc_누적빈도!M:M,$A21-50)</f>
        <v>5</v>
      </c>
      <c r="N21">
        <f>INDEX(_calc_누적빈도!N:N,$A21)-INDEX(_calc_누적빈도!N:N,$A21-50)</f>
        <v>6</v>
      </c>
      <c r="O21">
        <f>INDEX(_calc_누적빈도!O:O,$A21)-INDEX(_calc_누적빈도!O:O,$A21-50)</f>
        <v>3</v>
      </c>
      <c r="P21">
        <f>INDEX(_calc_누적빈도!P:P,$A21)-INDEX(_calc_누적빈도!P:P,$A21-50)</f>
        <v>10</v>
      </c>
      <c r="Q21">
        <f>INDEX(_calc_누적빈도!Q:Q,$A21)-INDEX(_calc_누적빈도!Q:Q,$A21-50)</f>
        <v>11</v>
      </c>
      <c r="R21">
        <f>INDEX(_calc_누적빈도!R:R,$A21)-INDEX(_calc_누적빈도!R:R,$A21-50)</f>
        <v>6</v>
      </c>
      <c r="S21">
        <f>INDEX(_calc_누적빈도!S:S,$A21)-INDEX(_calc_누적빈도!S:S,$A21-50)</f>
        <v>6</v>
      </c>
      <c r="T21">
        <f>INDEX(_calc_누적빈도!T:T,$A21)-INDEX(_calc_누적빈도!T:T,$A21-50)</f>
        <v>7</v>
      </c>
      <c r="U21">
        <f>INDEX(_calc_누적빈도!U:U,$A21)-INDEX(_calc_누적빈도!U:U,$A21-50)</f>
        <v>6</v>
      </c>
      <c r="V21">
        <f>INDEX(_calc_누적빈도!V:V,$A21)-INDEX(_calc_누적빈도!V:V,$A21-50)</f>
        <v>5</v>
      </c>
      <c r="W21">
        <f>INDEX(_calc_누적빈도!W:W,$A21)-INDEX(_calc_누적빈도!W:W,$A21-50)</f>
        <v>5</v>
      </c>
      <c r="X21">
        <f>INDEX(_calc_누적빈도!X:X,$A21)-INDEX(_calc_누적빈도!X:X,$A21-50)</f>
        <v>8</v>
      </c>
      <c r="Y21">
        <f>INDEX(_calc_누적빈도!Y:Y,$A21)-INDEX(_calc_누적빈도!Y:Y,$A21-50)</f>
        <v>7</v>
      </c>
      <c r="Z21">
        <f>INDEX(_calc_누적빈도!Z:Z,$A21)-INDEX(_calc_누적빈도!Z:Z,$A21-50)</f>
        <v>6</v>
      </c>
      <c r="AA21">
        <f>INDEX(_calc_누적빈도!AA:AA,$A21)-INDEX(_calc_누적빈도!AA:AA,$A21-50)</f>
        <v>6</v>
      </c>
      <c r="AB21">
        <f>INDEX(_calc_누적빈도!AB:AB,$A21)-INDEX(_calc_누적빈도!AB:AB,$A21-50)</f>
        <v>13</v>
      </c>
      <c r="AC21">
        <f>INDEX(_calc_누적빈도!AC:AC,$A21)-INDEX(_calc_누적빈도!AC:AC,$A21-50)</f>
        <v>10</v>
      </c>
      <c r="AD21">
        <f>INDEX(_calc_누적빈도!AD:AD,$A21)-INDEX(_calc_누적빈도!AD:AD,$A21-50)</f>
        <v>6</v>
      </c>
      <c r="AE21">
        <f>INDEX(_calc_누적빈도!AE:AE,$A21)-INDEX(_calc_누적빈도!AE:AE,$A21-50)</f>
        <v>7</v>
      </c>
      <c r="AF21">
        <f>INDEX(_calc_누적빈도!AF:AF,$A21)-INDEX(_calc_누적빈도!AF:AF,$A21-50)</f>
        <v>8</v>
      </c>
      <c r="AG21">
        <f>INDEX(_calc_누적빈도!AG:AG,$A21)-INDEX(_calc_누적빈도!AG:AG,$A21-50)</f>
        <v>7</v>
      </c>
      <c r="AH21">
        <f>INDEX(_calc_누적빈도!AH:AH,$A21)-INDEX(_calc_누적빈도!AH:AH,$A21-50)</f>
        <v>7</v>
      </c>
      <c r="AI21">
        <f>INDEX(_calc_누적빈도!AI:AI,$A21)-INDEX(_calc_누적빈도!AI:AI,$A21-50)</f>
        <v>2</v>
      </c>
      <c r="AJ21">
        <f>INDEX(_calc_누적빈도!AJ:AJ,$A21)-INDEX(_calc_누적빈도!AJ:AJ,$A21-50)</f>
        <v>6</v>
      </c>
      <c r="AK21">
        <f>INDEX(_calc_누적빈도!AK:AK,$A21)-INDEX(_calc_누적빈도!AK:AK,$A21-50)</f>
        <v>7</v>
      </c>
      <c r="AL21">
        <f>INDEX(_calc_누적빈도!AL:AL,$A21)-INDEX(_calc_누적빈도!AL:AL,$A21-50)</f>
        <v>7</v>
      </c>
      <c r="AM21">
        <f>INDEX(_calc_누적빈도!AM:AM,$A21)-INDEX(_calc_누적빈도!AM:AM,$A21-50)</f>
        <v>7</v>
      </c>
      <c r="AN21">
        <f>INDEX(_calc_누적빈도!AN:AN,$A21)-INDEX(_calc_누적빈도!AN:AN,$A21-50)</f>
        <v>6</v>
      </c>
      <c r="AO21">
        <f>INDEX(_calc_누적빈도!AO:AO,$A21)-INDEX(_calc_누적빈도!AO:AO,$A21-50)</f>
        <v>7</v>
      </c>
      <c r="AP21">
        <f>INDEX(_calc_누적빈도!AP:AP,$A21)-INDEX(_calc_누적빈도!AP:AP,$A21-50)</f>
        <v>7</v>
      </c>
      <c r="AQ21">
        <f>INDEX(_calc_누적빈도!AQ:AQ,$A21)-INDEX(_calc_누적빈도!AQ:AQ,$A21-50)</f>
        <v>4</v>
      </c>
      <c r="AR21">
        <f>INDEX(_calc_누적빈도!AR:AR,$A21)-INDEX(_calc_누적빈도!AR:AR,$A21-50)</f>
        <v>4</v>
      </c>
      <c r="AS21">
        <f>INDEX(_calc_누적빈도!AS:AS,$A21)-INDEX(_calc_누적빈도!AS:AS,$A21-50)</f>
        <v>6</v>
      </c>
      <c r="AT21">
        <f>INDEX(_calc_누적빈도!AT:AT,$A21)-INDEX(_calc_누적빈도!AT:AT,$A21-50)</f>
        <v>7</v>
      </c>
    </row>
    <row r="22" spans="1:46" ht="16.5" customHeight="1">
      <c r="A22">
        <f t="shared" si="0"/>
        <v>1224</v>
      </c>
      <c r="B22">
        <f>INDEX(_calc_누적빈도!B:B,$A22)-INDEX(_calc_누적빈도!B:B,$A22-50)</f>
        <v>8</v>
      </c>
      <c r="C22">
        <f>INDEX(_calc_누적빈도!C:C,$A22)-INDEX(_calc_누적빈도!C:C,$A22-50)</f>
        <v>5</v>
      </c>
      <c r="D22">
        <f>INDEX(_calc_누적빈도!D:D,$A22)-INDEX(_calc_누적빈도!D:D,$A22-50)</f>
        <v>10</v>
      </c>
      <c r="E22">
        <f>INDEX(_calc_누적빈도!E:E,$A22)-INDEX(_calc_누적빈도!E:E,$A22-50)</f>
        <v>7</v>
      </c>
      <c r="F22">
        <f>INDEX(_calc_누적빈도!F:F,$A22)-INDEX(_calc_누적빈도!F:F,$A22-50)</f>
        <v>6</v>
      </c>
      <c r="G22">
        <f>INDEX(_calc_누적빈도!G:G,$A22)-INDEX(_calc_누적빈도!G:G,$A22-50)</f>
        <v>8</v>
      </c>
      <c r="H22">
        <f>INDEX(_calc_누적빈도!H:H,$A22)-INDEX(_calc_누적빈도!H:H,$A22-50)</f>
        <v>6</v>
      </c>
      <c r="I22">
        <f>INDEX(_calc_누적빈도!I:I,$A22)-INDEX(_calc_누적빈도!I:I,$A22-50)</f>
        <v>8</v>
      </c>
      <c r="J22">
        <f>INDEX(_calc_누적빈도!J:J,$A22)-INDEX(_calc_누적빈도!J:J,$A22-50)</f>
        <v>6</v>
      </c>
      <c r="K22">
        <f>INDEX(_calc_누적빈도!K:K,$A22)-INDEX(_calc_누적빈도!K:K,$A22-50)</f>
        <v>6</v>
      </c>
      <c r="L22">
        <f>INDEX(_calc_누적빈도!L:L,$A22)-INDEX(_calc_누적빈도!L:L,$A22-50)</f>
        <v>6</v>
      </c>
      <c r="M22">
        <f>INDEX(_calc_누적빈도!M:M,$A22)-INDEX(_calc_누적빈도!M:M,$A22-50)</f>
        <v>5</v>
      </c>
      <c r="N22">
        <f>INDEX(_calc_누적빈도!N:N,$A22)-INDEX(_calc_누적빈도!N:N,$A22-50)</f>
        <v>6</v>
      </c>
      <c r="O22">
        <f>INDEX(_calc_누적빈도!O:O,$A22)-INDEX(_calc_누적빈도!O:O,$A22-50)</f>
        <v>4</v>
      </c>
      <c r="P22">
        <f>INDEX(_calc_누적빈도!P:P,$A22)-INDEX(_calc_누적빈도!P:P,$A22-50)</f>
        <v>10</v>
      </c>
      <c r="Q22">
        <f>INDEX(_calc_누적빈도!Q:Q,$A22)-INDEX(_calc_누적빈도!Q:Q,$A22-50)</f>
        <v>11</v>
      </c>
      <c r="R22">
        <f>INDEX(_calc_누적빈도!R:R,$A22)-INDEX(_calc_누적빈도!R:R,$A22-50)</f>
        <v>7</v>
      </c>
      <c r="S22">
        <f>INDEX(_calc_누적빈도!S:S,$A22)-INDEX(_calc_누적빈도!S:S,$A22-50)</f>
        <v>5</v>
      </c>
      <c r="T22">
        <f>INDEX(_calc_누적빈도!T:T,$A22)-INDEX(_calc_누적빈도!T:T,$A22-50)</f>
        <v>7</v>
      </c>
      <c r="U22">
        <f>INDEX(_calc_누적빈도!U:U,$A22)-INDEX(_calc_누적빈도!U:U,$A22-50)</f>
        <v>6</v>
      </c>
      <c r="V22">
        <f>INDEX(_calc_누적빈도!V:V,$A22)-INDEX(_calc_누적빈도!V:V,$A22-50)</f>
        <v>4</v>
      </c>
      <c r="W22">
        <f>INDEX(_calc_누적빈도!W:W,$A22)-INDEX(_calc_누적빈도!W:W,$A22-50)</f>
        <v>5</v>
      </c>
      <c r="X22">
        <f>INDEX(_calc_누적빈도!X:X,$A22)-INDEX(_calc_누적빈도!X:X,$A22-50)</f>
        <v>8</v>
      </c>
      <c r="Y22">
        <f>INDEX(_calc_누적빈도!Y:Y,$A22)-INDEX(_calc_누적빈도!Y:Y,$A22-50)</f>
        <v>7</v>
      </c>
      <c r="Z22">
        <f>INDEX(_calc_누적빈도!Z:Z,$A22)-INDEX(_calc_누적빈도!Z:Z,$A22-50)</f>
        <v>6</v>
      </c>
      <c r="AA22">
        <f>INDEX(_calc_누적빈도!AA:AA,$A22)-INDEX(_calc_누적빈도!AA:AA,$A22-50)</f>
        <v>6</v>
      </c>
      <c r="AB22">
        <f>INDEX(_calc_누적빈도!AB:AB,$A22)-INDEX(_calc_누적빈도!AB:AB,$A22-50)</f>
        <v>12</v>
      </c>
      <c r="AC22">
        <f>INDEX(_calc_누적빈도!AC:AC,$A22)-INDEX(_calc_누적빈도!AC:AC,$A22-50)</f>
        <v>10</v>
      </c>
      <c r="AD22">
        <f>INDEX(_calc_누적빈도!AD:AD,$A22)-INDEX(_calc_누적빈도!AD:AD,$A22-50)</f>
        <v>6</v>
      </c>
      <c r="AE22">
        <f>INDEX(_calc_누적빈도!AE:AE,$A22)-INDEX(_calc_누적빈도!AE:AE,$A22-50)</f>
        <v>7</v>
      </c>
      <c r="AF22">
        <f>INDEX(_calc_누적빈도!AF:AF,$A22)-INDEX(_calc_누적빈도!AF:AF,$A22-50)</f>
        <v>8</v>
      </c>
      <c r="AG22">
        <f>INDEX(_calc_누적빈도!AG:AG,$A22)-INDEX(_calc_누적빈도!AG:AG,$A22-50)</f>
        <v>7</v>
      </c>
      <c r="AH22">
        <f>INDEX(_calc_누적빈도!AH:AH,$A22)-INDEX(_calc_누적빈도!AH:AH,$A22-50)</f>
        <v>7</v>
      </c>
      <c r="AI22">
        <f>INDEX(_calc_누적빈도!AI:AI,$A22)-INDEX(_calc_누적빈도!AI:AI,$A22-50)</f>
        <v>2</v>
      </c>
      <c r="AJ22">
        <f>INDEX(_calc_누적빈도!AJ:AJ,$A22)-INDEX(_calc_누적빈도!AJ:AJ,$A22-50)</f>
        <v>6</v>
      </c>
      <c r="AK22">
        <f>INDEX(_calc_누적빈도!AK:AK,$A22)-INDEX(_calc_누적빈도!AK:AK,$A22-50)</f>
        <v>8</v>
      </c>
      <c r="AL22">
        <f>INDEX(_calc_누적빈도!AL:AL,$A22)-INDEX(_calc_누적빈도!AL:AL,$A22-50)</f>
        <v>7</v>
      </c>
      <c r="AM22">
        <f>INDEX(_calc_누적빈도!AM:AM,$A22)-INDEX(_calc_누적빈도!AM:AM,$A22-50)</f>
        <v>7</v>
      </c>
      <c r="AN22">
        <f>INDEX(_calc_누적빈도!AN:AN,$A22)-INDEX(_calc_누적빈도!AN:AN,$A22-50)</f>
        <v>7</v>
      </c>
      <c r="AO22">
        <f>INDEX(_calc_누적빈도!AO:AO,$A22)-INDEX(_calc_누적빈도!AO:AO,$A22-50)</f>
        <v>7</v>
      </c>
      <c r="AP22">
        <f>INDEX(_calc_누적빈도!AP:AP,$A22)-INDEX(_calc_누적빈도!AP:AP,$A22-50)</f>
        <v>7</v>
      </c>
      <c r="AQ22">
        <f>INDEX(_calc_누적빈도!AQ:AQ,$A22)-INDEX(_calc_누적빈도!AQ:AQ,$A22-50)</f>
        <v>4</v>
      </c>
      <c r="AR22">
        <f>INDEX(_calc_누적빈도!AR:AR,$A22)-INDEX(_calc_누적빈도!AR:AR,$A22-50)</f>
        <v>4</v>
      </c>
      <c r="AS22">
        <f>INDEX(_calc_누적빈도!AS:AS,$A22)-INDEX(_calc_누적빈도!AS:AS,$A22-50)</f>
        <v>5</v>
      </c>
      <c r="AT22">
        <f>INDEX(_calc_누적빈도!AT:AT,$A22)-INDEX(_calc_누적빈도!AT:AT,$A22-50)</f>
        <v>6</v>
      </c>
    </row>
    <row r="23" spans="1:46" ht="16.5" customHeight="1">
      <c r="A23">
        <f t="shared" si="0"/>
        <v>1223</v>
      </c>
      <c r="B23">
        <f>INDEX(_calc_누적빈도!B:B,$A23)-INDEX(_calc_누적빈도!B:B,$A23-50)</f>
        <v>9</v>
      </c>
      <c r="C23">
        <f>INDEX(_calc_누적빈도!C:C,$A23)-INDEX(_calc_누적빈도!C:C,$A23-50)</f>
        <v>5</v>
      </c>
      <c r="D23">
        <f>INDEX(_calc_누적빈도!D:D,$A23)-INDEX(_calc_누적빈도!D:D,$A23-50)</f>
        <v>10</v>
      </c>
      <c r="E23">
        <f>INDEX(_calc_누적빈도!E:E,$A23)-INDEX(_calc_누적빈도!E:E,$A23-50)</f>
        <v>7</v>
      </c>
      <c r="F23">
        <f>INDEX(_calc_누적빈도!F:F,$A23)-INDEX(_calc_누적빈도!F:F,$A23-50)</f>
        <v>7</v>
      </c>
      <c r="G23">
        <f>INDEX(_calc_누적빈도!G:G,$A23)-INDEX(_calc_누적빈도!G:G,$A23-50)</f>
        <v>8</v>
      </c>
      <c r="H23">
        <f>INDEX(_calc_누적빈도!H:H,$A23)-INDEX(_calc_누적빈도!H:H,$A23-50)</f>
        <v>6</v>
      </c>
      <c r="I23">
        <f>INDEX(_calc_누적빈도!I:I,$A23)-INDEX(_calc_누적빈도!I:I,$A23-50)</f>
        <v>8</v>
      </c>
      <c r="J23">
        <f>INDEX(_calc_누적빈도!J:J,$A23)-INDEX(_calc_누적빈도!J:J,$A23-50)</f>
        <v>6</v>
      </c>
      <c r="K23">
        <f>INDEX(_calc_누적빈도!K:K,$A23)-INDEX(_calc_누적빈도!K:K,$A23-50)</f>
        <v>6</v>
      </c>
      <c r="L23">
        <f>INDEX(_calc_누적빈도!L:L,$A23)-INDEX(_calc_누적빈도!L:L,$A23-50)</f>
        <v>6</v>
      </c>
      <c r="M23">
        <f>INDEX(_calc_누적빈도!M:M,$A23)-INDEX(_calc_누적빈도!M:M,$A23-50)</f>
        <v>5</v>
      </c>
      <c r="N23">
        <f>INDEX(_calc_누적빈도!N:N,$A23)-INDEX(_calc_누적빈도!N:N,$A23-50)</f>
        <v>6</v>
      </c>
      <c r="O23">
        <f>INDEX(_calc_누적빈도!O:O,$A23)-INDEX(_calc_누적빈도!O:O,$A23-50)</f>
        <v>4</v>
      </c>
      <c r="P23">
        <f>INDEX(_calc_누적빈도!P:P,$A23)-INDEX(_calc_누적빈도!P:P,$A23-50)</f>
        <v>10</v>
      </c>
      <c r="Q23">
        <f>INDEX(_calc_누적빈도!Q:Q,$A23)-INDEX(_calc_누적빈도!Q:Q,$A23-50)</f>
        <v>10</v>
      </c>
      <c r="R23">
        <f>INDEX(_calc_누적빈도!R:R,$A23)-INDEX(_calc_누적빈도!R:R,$A23-50)</f>
        <v>7</v>
      </c>
      <c r="S23">
        <f>INDEX(_calc_누적빈도!S:S,$A23)-INDEX(_calc_누적빈도!S:S,$A23-50)</f>
        <v>5</v>
      </c>
      <c r="T23">
        <f>INDEX(_calc_누적빈도!T:T,$A23)-INDEX(_calc_누적빈도!T:T,$A23-50)</f>
        <v>7</v>
      </c>
      <c r="U23">
        <f>INDEX(_calc_누적빈도!U:U,$A23)-INDEX(_calc_누적빈도!U:U,$A23-50)</f>
        <v>6</v>
      </c>
      <c r="V23">
        <f>INDEX(_calc_누적빈도!V:V,$A23)-INDEX(_calc_누적빈도!V:V,$A23-50)</f>
        <v>4</v>
      </c>
      <c r="W23">
        <f>INDEX(_calc_누적빈도!W:W,$A23)-INDEX(_calc_누적빈도!W:W,$A23-50)</f>
        <v>5</v>
      </c>
      <c r="X23">
        <f>INDEX(_calc_누적빈도!X:X,$A23)-INDEX(_calc_누적빈도!X:X,$A23-50)</f>
        <v>8</v>
      </c>
      <c r="Y23">
        <f>INDEX(_calc_누적빈도!Y:Y,$A23)-INDEX(_calc_누적빈도!Y:Y,$A23-50)</f>
        <v>7</v>
      </c>
      <c r="Z23">
        <f>INDEX(_calc_누적빈도!Z:Z,$A23)-INDEX(_calc_누적빈도!Z:Z,$A23-50)</f>
        <v>6</v>
      </c>
      <c r="AA23">
        <f>INDEX(_calc_누적빈도!AA:AA,$A23)-INDEX(_calc_누적빈도!AA:AA,$A23-50)</f>
        <v>6</v>
      </c>
      <c r="AB23">
        <f>INDEX(_calc_누적빈도!AB:AB,$A23)-INDEX(_calc_누적빈도!AB:AB,$A23-50)</f>
        <v>12</v>
      </c>
      <c r="AC23">
        <f>INDEX(_calc_누적빈도!AC:AC,$A23)-INDEX(_calc_누적빈도!AC:AC,$A23-50)</f>
        <v>10</v>
      </c>
      <c r="AD23">
        <f>INDEX(_calc_누적빈도!AD:AD,$A23)-INDEX(_calc_누적빈도!AD:AD,$A23-50)</f>
        <v>6</v>
      </c>
      <c r="AE23">
        <f>INDEX(_calc_누적빈도!AE:AE,$A23)-INDEX(_calc_누적빈도!AE:AE,$A23-50)</f>
        <v>8</v>
      </c>
      <c r="AF23">
        <f>INDEX(_calc_누적빈도!AF:AF,$A23)-INDEX(_calc_누적빈도!AF:AF,$A23-50)</f>
        <v>8</v>
      </c>
      <c r="AG23">
        <f>INDEX(_calc_누적빈도!AG:AG,$A23)-INDEX(_calc_누적빈도!AG:AG,$A23-50)</f>
        <v>6</v>
      </c>
      <c r="AH23">
        <f>INDEX(_calc_누적빈도!AH:AH,$A23)-INDEX(_calc_누적빈도!AH:AH,$A23-50)</f>
        <v>6</v>
      </c>
      <c r="AI23">
        <f>INDEX(_calc_누적빈도!AI:AI,$A23)-INDEX(_calc_누적빈도!AI:AI,$A23-50)</f>
        <v>2</v>
      </c>
      <c r="AJ23">
        <f>INDEX(_calc_누적빈도!AJ:AJ,$A23)-INDEX(_calc_누적빈도!AJ:AJ,$A23-50)</f>
        <v>7</v>
      </c>
      <c r="AK23">
        <f>INDEX(_calc_누적빈도!AK:AK,$A23)-INDEX(_calc_누적빈도!AK:AK,$A23-50)</f>
        <v>8</v>
      </c>
      <c r="AL23">
        <f>INDEX(_calc_누적빈도!AL:AL,$A23)-INDEX(_calc_누적빈도!AL:AL,$A23-50)</f>
        <v>7</v>
      </c>
      <c r="AM23">
        <f>INDEX(_calc_누적빈도!AM:AM,$A23)-INDEX(_calc_누적빈도!AM:AM,$A23-50)</f>
        <v>7</v>
      </c>
      <c r="AN23">
        <f>INDEX(_calc_누적빈도!AN:AN,$A23)-INDEX(_calc_누적빈도!AN:AN,$A23-50)</f>
        <v>6</v>
      </c>
      <c r="AO23">
        <f>INDEX(_calc_누적빈도!AO:AO,$A23)-INDEX(_calc_누적빈도!AO:AO,$A23-50)</f>
        <v>7</v>
      </c>
      <c r="AP23">
        <f>INDEX(_calc_누적빈도!AP:AP,$A23)-INDEX(_calc_누적빈도!AP:AP,$A23-50)</f>
        <v>7</v>
      </c>
      <c r="AQ23">
        <f>INDEX(_calc_누적빈도!AQ:AQ,$A23)-INDEX(_calc_누적빈도!AQ:AQ,$A23-50)</f>
        <v>4</v>
      </c>
      <c r="AR23">
        <f>INDEX(_calc_누적빈도!AR:AR,$A23)-INDEX(_calc_누적빈도!AR:AR,$A23-50)</f>
        <v>4</v>
      </c>
      <c r="AS23">
        <f>INDEX(_calc_누적빈도!AS:AS,$A23)-INDEX(_calc_누적빈도!AS:AS,$A23-50)</f>
        <v>5</v>
      </c>
      <c r="AT23">
        <f>INDEX(_calc_누적빈도!AT:AT,$A23)-INDEX(_calc_누적빈도!AT:AT,$A23-50)</f>
        <v>6</v>
      </c>
    </row>
    <row r="24" spans="1:46" ht="16.5" customHeight="1">
      <c r="A24">
        <f t="shared" si="0"/>
        <v>1222</v>
      </c>
      <c r="B24">
        <f>INDEX(_calc_누적빈도!B:B,$A24)-INDEX(_calc_누적빈도!B:B,$A24-50)</f>
        <v>9</v>
      </c>
      <c r="C24">
        <f>INDEX(_calc_누적빈도!C:C,$A24)-INDEX(_calc_누적빈도!C:C,$A24-50)</f>
        <v>5</v>
      </c>
      <c r="D24">
        <f>INDEX(_calc_누적빈도!D:D,$A24)-INDEX(_calc_누적빈도!D:D,$A24-50)</f>
        <v>10</v>
      </c>
      <c r="E24">
        <f>INDEX(_calc_누적빈도!E:E,$A24)-INDEX(_calc_누적빈도!E:E,$A24-50)</f>
        <v>6</v>
      </c>
      <c r="F24">
        <f>INDEX(_calc_누적빈도!F:F,$A24)-INDEX(_calc_누적빈도!F:F,$A24-50)</f>
        <v>7</v>
      </c>
      <c r="G24">
        <f>INDEX(_calc_누적빈도!G:G,$A24)-INDEX(_calc_누적빈도!G:G,$A24-50)</f>
        <v>8</v>
      </c>
      <c r="H24">
        <f>INDEX(_calc_누적빈도!H:H,$A24)-INDEX(_calc_누적빈도!H:H,$A24-50)</f>
        <v>7</v>
      </c>
      <c r="I24">
        <f>INDEX(_calc_누적빈도!I:I,$A24)-INDEX(_calc_누적빈도!I:I,$A24-50)</f>
        <v>8</v>
      </c>
      <c r="J24">
        <f>INDEX(_calc_누적빈도!J:J,$A24)-INDEX(_calc_누적빈도!J:J,$A24-50)</f>
        <v>7</v>
      </c>
      <c r="K24">
        <f>INDEX(_calc_누적빈도!K:K,$A24)-INDEX(_calc_누적빈도!K:K,$A24-50)</f>
        <v>6</v>
      </c>
      <c r="L24">
        <f>INDEX(_calc_누적빈도!L:L,$A24)-INDEX(_calc_누적빈도!L:L,$A24-50)</f>
        <v>5</v>
      </c>
      <c r="M24">
        <f>INDEX(_calc_누적빈도!M:M,$A24)-INDEX(_calc_누적빈도!M:M,$A24-50)</f>
        <v>5</v>
      </c>
      <c r="N24">
        <f>INDEX(_calc_누적빈도!N:N,$A24)-INDEX(_calc_누적빈도!N:N,$A24-50)</f>
        <v>6</v>
      </c>
      <c r="O24">
        <f>INDEX(_calc_누적빈도!O:O,$A24)-INDEX(_calc_누적빈도!O:O,$A24-50)</f>
        <v>4</v>
      </c>
      <c r="P24">
        <f>INDEX(_calc_누적빈도!P:P,$A24)-INDEX(_calc_누적빈도!P:P,$A24-50)</f>
        <v>10</v>
      </c>
      <c r="Q24">
        <f>INDEX(_calc_누적빈도!Q:Q,$A24)-INDEX(_calc_누적빈도!Q:Q,$A24-50)</f>
        <v>10</v>
      </c>
      <c r="R24">
        <f>INDEX(_calc_누적빈도!R:R,$A24)-INDEX(_calc_누적빈도!R:R,$A24-50)</f>
        <v>6</v>
      </c>
      <c r="S24">
        <f>INDEX(_calc_누적빈도!S:S,$A24)-INDEX(_calc_누적빈도!S:S,$A24-50)</f>
        <v>5</v>
      </c>
      <c r="T24">
        <f>INDEX(_calc_누적빈도!T:T,$A24)-INDEX(_calc_누적빈도!T:T,$A24-50)</f>
        <v>7</v>
      </c>
      <c r="U24">
        <f>INDEX(_calc_누적빈도!U:U,$A24)-INDEX(_calc_누적빈도!U:U,$A24-50)</f>
        <v>6</v>
      </c>
      <c r="V24">
        <f>INDEX(_calc_누적빈도!V:V,$A24)-INDEX(_calc_누적빈도!V:V,$A24-50)</f>
        <v>4</v>
      </c>
      <c r="W24">
        <f>INDEX(_calc_누적빈도!W:W,$A24)-INDEX(_calc_누적빈도!W:W,$A24-50)</f>
        <v>4</v>
      </c>
      <c r="X24">
        <f>INDEX(_calc_누적빈도!X:X,$A24)-INDEX(_calc_누적빈도!X:X,$A24-50)</f>
        <v>8</v>
      </c>
      <c r="Y24">
        <f>INDEX(_calc_누적빈도!Y:Y,$A24)-INDEX(_calc_누적빈도!Y:Y,$A24-50)</f>
        <v>8</v>
      </c>
      <c r="Z24">
        <f>INDEX(_calc_누적빈도!Z:Z,$A24)-INDEX(_calc_누적빈도!Z:Z,$A24-50)</f>
        <v>6</v>
      </c>
      <c r="AA24">
        <f>INDEX(_calc_누적빈도!AA:AA,$A24)-INDEX(_calc_누적빈도!AA:AA,$A24-50)</f>
        <v>6</v>
      </c>
      <c r="AB24">
        <f>INDEX(_calc_누적빈도!AB:AB,$A24)-INDEX(_calc_누적빈도!AB:AB,$A24-50)</f>
        <v>12</v>
      </c>
      <c r="AC24">
        <f>INDEX(_calc_누적빈도!AC:AC,$A24)-INDEX(_calc_누적빈도!AC:AC,$A24-50)</f>
        <v>10</v>
      </c>
      <c r="AD24">
        <f>INDEX(_calc_누적빈도!AD:AD,$A24)-INDEX(_calc_누적빈도!AD:AD,$A24-50)</f>
        <v>6</v>
      </c>
      <c r="AE24">
        <f>INDEX(_calc_누적빈도!AE:AE,$A24)-INDEX(_calc_누적빈도!AE:AE,$A24-50)</f>
        <v>8</v>
      </c>
      <c r="AF24">
        <f>INDEX(_calc_누적빈도!AF:AF,$A24)-INDEX(_calc_누적빈도!AF:AF,$A24-50)</f>
        <v>8</v>
      </c>
      <c r="AG24">
        <f>INDEX(_calc_누적빈도!AG:AG,$A24)-INDEX(_calc_누적빈도!AG:AG,$A24-50)</f>
        <v>5</v>
      </c>
      <c r="AH24">
        <f>INDEX(_calc_누적빈도!AH:AH,$A24)-INDEX(_calc_누적빈도!AH:AH,$A24-50)</f>
        <v>6</v>
      </c>
      <c r="AI24">
        <f>INDEX(_calc_누적빈도!AI:AI,$A24)-INDEX(_calc_누적빈도!AI:AI,$A24-50)</f>
        <v>2</v>
      </c>
      <c r="AJ24">
        <f>INDEX(_calc_누적빈도!AJ:AJ,$A24)-INDEX(_calc_누적빈도!AJ:AJ,$A24-50)</f>
        <v>7</v>
      </c>
      <c r="AK24">
        <f>INDEX(_calc_누적빈도!AK:AK,$A24)-INDEX(_calc_누적빈도!AK:AK,$A24-50)</f>
        <v>8</v>
      </c>
      <c r="AL24">
        <f>INDEX(_calc_누적빈도!AL:AL,$A24)-INDEX(_calc_누적빈도!AL:AL,$A24-50)</f>
        <v>7</v>
      </c>
      <c r="AM24">
        <f>INDEX(_calc_누적빈도!AM:AM,$A24)-INDEX(_calc_누적빈도!AM:AM,$A24-50)</f>
        <v>7</v>
      </c>
      <c r="AN24">
        <f>INDEX(_calc_누적빈도!AN:AN,$A24)-INDEX(_calc_누적빈도!AN:AN,$A24-50)</f>
        <v>6</v>
      </c>
      <c r="AO24">
        <f>INDEX(_calc_누적빈도!AO:AO,$A24)-INDEX(_calc_누적빈도!AO:AO,$A24-50)</f>
        <v>8</v>
      </c>
      <c r="AP24">
        <f>INDEX(_calc_누적빈도!AP:AP,$A24)-INDEX(_calc_누적빈도!AP:AP,$A24-50)</f>
        <v>6</v>
      </c>
      <c r="AQ24">
        <f>INDEX(_calc_누적빈도!AQ:AQ,$A24)-INDEX(_calc_누적빈도!AQ:AQ,$A24-50)</f>
        <v>5</v>
      </c>
      <c r="AR24">
        <f>INDEX(_calc_누적빈도!AR:AR,$A24)-INDEX(_calc_누적빈도!AR:AR,$A24-50)</f>
        <v>4</v>
      </c>
      <c r="AS24">
        <f>INDEX(_calc_누적빈도!AS:AS,$A24)-INDEX(_calc_누적빈도!AS:AS,$A24-50)</f>
        <v>6</v>
      </c>
      <c r="AT24">
        <f>INDEX(_calc_누적빈도!AT:AT,$A24)-INDEX(_calc_누적빈도!AT:AT,$A24-50)</f>
        <v>6</v>
      </c>
    </row>
    <row r="25" spans="1:46" ht="16.5" customHeight="1">
      <c r="A25">
        <f t="shared" si="0"/>
        <v>1221</v>
      </c>
      <c r="B25">
        <f>INDEX(_calc_누적빈도!B:B,$A25)-INDEX(_calc_누적빈도!B:B,$A25-50)</f>
        <v>9</v>
      </c>
      <c r="C25">
        <f>INDEX(_calc_누적빈도!C:C,$A25)-INDEX(_calc_누적빈도!C:C,$A25-50)</f>
        <v>5</v>
      </c>
      <c r="D25">
        <f>INDEX(_calc_누적빈도!D:D,$A25)-INDEX(_calc_누적빈도!D:D,$A25-50)</f>
        <v>11</v>
      </c>
      <c r="E25">
        <f>INDEX(_calc_누적빈도!E:E,$A25)-INDEX(_calc_누적빈도!E:E,$A25-50)</f>
        <v>6</v>
      </c>
      <c r="F25">
        <f>INDEX(_calc_누적빈도!F:F,$A25)-INDEX(_calc_누적빈도!F:F,$A25-50)</f>
        <v>7</v>
      </c>
      <c r="G25">
        <f>INDEX(_calc_누적빈도!G:G,$A25)-INDEX(_calc_누적빈도!G:G,$A25-50)</f>
        <v>8</v>
      </c>
      <c r="H25">
        <f>INDEX(_calc_누적빈도!H:H,$A25)-INDEX(_calc_누적빈도!H:H,$A25-50)</f>
        <v>8</v>
      </c>
      <c r="I25">
        <f>INDEX(_calc_누적빈도!I:I,$A25)-INDEX(_calc_누적빈도!I:I,$A25-50)</f>
        <v>8</v>
      </c>
      <c r="J25">
        <f>INDEX(_calc_누적빈도!J:J,$A25)-INDEX(_calc_누적빈도!J:J,$A25-50)</f>
        <v>7</v>
      </c>
      <c r="K25">
        <f>INDEX(_calc_누적빈도!K:K,$A25)-INDEX(_calc_누적빈도!K:K,$A25-50)</f>
        <v>6</v>
      </c>
      <c r="L25">
        <f>INDEX(_calc_누적빈도!L:L,$A25)-INDEX(_calc_누적빈도!L:L,$A25-50)</f>
        <v>6</v>
      </c>
      <c r="M25">
        <f>INDEX(_calc_누적빈도!M:M,$A25)-INDEX(_calc_누적빈도!M:M,$A25-50)</f>
        <v>6</v>
      </c>
      <c r="N25">
        <f>INDEX(_calc_누적빈도!N:N,$A25)-INDEX(_calc_누적빈도!N:N,$A25-50)</f>
        <v>5</v>
      </c>
      <c r="O25">
        <f>INDEX(_calc_누적빈도!O:O,$A25)-INDEX(_calc_누적빈도!O:O,$A25-50)</f>
        <v>4</v>
      </c>
      <c r="P25">
        <f>INDEX(_calc_누적빈도!P:P,$A25)-INDEX(_calc_누적빈도!P:P,$A25-50)</f>
        <v>10</v>
      </c>
      <c r="Q25">
        <f>INDEX(_calc_누적빈도!Q:Q,$A25)-INDEX(_calc_누적빈도!Q:Q,$A25-50)</f>
        <v>10</v>
      </c>
      <c r="R25">
        <f>INDEX(_calc_누적빈도!R:R,$A25)-INDEX(_calc_누적빈도!R:R,$A25-50)</f>
        <v>7</v>
      </c>
      <c r="S25">
        <f>INDEX(_calc_누적빈도!S:S,$A25)-INDEX(_calc_누적빈도!S:S,$A25-50)</f>
        <v>4</v>
      </c>
      <c r="T25">
        <f>INDEX(_calc_누적빈도!T:T,$A25)-INDEX(_calc_누적빈도!T:T,$A25-50)</f>
        <v>7</v>
      </c>
      <c r="U25">
        <f>INDEX(_calc_누적빈도!U:U,$A25)-INDEX(_calc_누적빈도!U:U,$A25-50)</f>
        <v>6</v>
      </c>
      <c r="V25">
        <f>INDEX(_calc_누적빈도!V:V,$A25)-INDEX(_calc_누적빈도!V:V,$A25-50)</f>
        <v>4</v>
      </c>
      <c r="W25">
        <f>INDEX(_calc_누적빈도!W:W,$A25)-INDEX(_calc_누적빈도!W:W,$A25-50)</f>
        <v>4</v>
      </c>
      <c r="X25">
        <f>INDEX(_calc_누적빈도!X:X,$A25)-INDEX(_calc_누적빈도!X:X,$A25-50)</f>
        <v>8</v>
      </c>
      <c r="Y25">
        <f>INDEX(_calc_누적빈도!Y:Y,$A25)-INDEX(_calc_누적빈도!Y:Y,$A25-50)</f>
        <v>8</v>
      </c>
      <c r="Z25">
        <f>INDEX(_calc_누적빈도!Z:Z,$A25)-INDEX(_calc_누적빈도!Z:Z,$A25-50)</f>
        <v>6</v>
      </c>
      <c r="AA25">
        <f>INDEX(_calc_누적빈도!AA:AA,$A25)-INDEX(_calc_누적빈도!AA:AA,$A25-50)</f>
        <v>6</v>
      </c>
      <c r="AB25">
        <f>INDEX(_calc_누적빈도!AB:AB,$A25)-INDEX(_calc_누적빈도!AB:AB,$A25-50)</f>
        <v>12</v>
      </c>
      <c r="AC25">
        <f>INDEX(_calc_누적빈도!AC:AC,$A25)-INDEX(_calc_누적빈도!AC:AC,$A25-50)</f>
        <v>9</v>
      </c>
      <c r="AD25">
        <f>INDEX(_calc_누적빈도!AD:AD,$A25)-INDEX(_calc_누적빈도!AD:AD,$A25-50)</f>
        <v>6</v>
      </c>
      <c r="AE25">
        <f>INDEX(_calc_누적빈도!AE:AE,$A25)-INDEX(_calc_누적빈도!AE:AE,$A25-50)</f>
        <v>7</v>
      </c>
      <c r="AF25">
        <f>INDEX(_calc_누적빈도!AF:AF,$A25)-INDEX(_calc_누적빈도!AF:AF,$A25-50)</f>
        <v>8</v>
      </c>
      <c r="AG25">
        <f>INDEX(_calc_누적빈도!AG:AG,$A25)-INDEX(_calc_누적빈도!AG:AG,$A25-50)</f>
        <v>5</v>
      </c>
      <c r="AH25">
        <f>INDEX(_calc_누적빈도!AH:AH,$A25)-INDEX(_calc_누적빈도!AH:AH,$A25-50)</f>
        <v>6</v>
      </c>
      <c r="AI25">
        <f>INDEX(_calc_누적빈도!AI:AI,$A25)-INDEX(_calc_누적빈도!AI:AI,$A25-50)</f>
        <v>2</v>
      </c>
      <c r="AJ25">
        <f>INDEX(_calc_누적빈도!AJ:AJ,$A25)-INDEX(_calc_누적빈도!AJ:AJ,$A25-50)</f>
        <v>7</v>
      </c>
      <c r="AK25">
        <f>INDEX(_calc_누적빈도!AK:AK,$A25)-INDEX(_calc_누적빈도!AK:AK,$A25-50)</f>
        <v>7</v>
      </c>
      <c r="AL25">
        <f>INDEX(_calc_누적빈도!AL:AL,$A25)-INDEX(_calc_누적빈도!AL:AL,$A25-50)</f>
        <v>7</v>
      </c>
      <c r="AM25">
        <f>INDEX(_calc_누적빈도!AM:AM,$A25)-INDEX(_calc_누적빈도!AM:AM,$A25-50)</f>
        <v>7</v>
      </c>
      <c r="AN25">
        <f>INDEX(_calc_누적빈도!AN:AN,$A25)-INDEX(_calc_누적빈도!AN:AN,$A25-50)</f>
        <v>6</v>
      </c>
      <c r="AO25">
        <f>INDEX(_calc_누적빈도!AO:AO,$A25)-INDEX(_calc_누적빈도!AO:AO,$A25-50)</f>
        <v>8</v>
      </c>
      <c r="AP25">
        <f>INDEX(_calc_누적빈도!AP:AP,$A25)-INDEX(_calc_누적빈도!AP:AP,$A25-50)</f>
        <v>6</v>
      </c>
      <c r="AQ25">
        <f>INDEX(_calc_누적빈도!AQ:AQ,$A25)-INDEX(_calc_누적빈도!AQ:AQ,$A25-50)</f>
        <v>5</v>
      </c>
      <c r="AR25">
        <f>INDEX(_calc_누적빈도!AR:AR,$A25)-INDEX(_calc_누적빈도!AR:AR,$A25-50)</f>
        <v>4</v>
      </c>
      <c r="AS25">
        <f>INDEX(_calc_누적빈도!AS:AS,$A25)-INDEX(_calc_누적빈도!AS:AS,$A25-50)</f>
        <v>6</v>
      </c>
      <c r="AT25">
        <f>INDEX(_calc_누적빈도!AT:AT,$A25)-INDEX(_calc_누적빈도!AT:AT,$A25-50)</f>
        <v>6</v>
      </c>
    </row>
    <row r="26" spans="1:46" ht="16.5" customHeight="1">
      <c r="A26">
        <f t="shared" si="0"/>
        <v>1220</v>
      </c>
      <c r="B26">
        <f>INDEX(_calc_누적빈도!B:B,$A26)-INDEX(_calc_누적빈도!B:B,$A26-50)</f>
        <v>9</v>
      </c>
      <c r="C26">
        <f>INDEX(_calc_누적빈도!C:C,$A26)-INDEX(_calc_누적빈도!C:C,$A26-50)</f>
        <v>4</v>
      </c>
      <c r="D26">
        <f>INDEX(_calc_누적빈도!D:D,$A26)-INDEX(_calc_누적빈도!D:D,$A26-50)</f>
        <v>12</v>
      </c>
      <c r="E26">
        <f>INDEX(_calc_누적빈도!E:E,$A26)-INDEX(_calc_누적빈도!E:E,$A26-50)</f>
        <v>6</v>
      </c>
      <c r="F26">
        <f>INDEX(_calc_누적빈도!F:F,$A26)-INDEX(_calc_누적빈도!F:F,$A26-50)</f>
        <v>7</v>
      </c>
      <c r="G26">
        <f>INDEX(_calc_누적빈도!G:G,$A26)-INDEX(_calc_누적빈도!G:G,$A26-50)</f>
        <v>8</v>
      </c>
      <c r="H26">
        <f>INDEX(_calc_누적빈도!H:H,$A26)-INDEX(_calc_누적빈도!H:H,$A26-50)</f>
        <v>8</v>
      </c>
      <c r="I26">
        <f>INDEX(_calc_누적빈도!I:I,$A26)-INDEX(_calc_누적빈도!I:I,$A26-50)</f>
        <v>8</v>
      </c>
      <c r="J26">
        <f>INDEX(_calc_누적빈도!J:J,$A26)-INDEX(_calc_누적빈도!J:J,$A26-50)</f>
        <v>7</v>
      </c>
      <c r="K26">
        <f>INDEX(_calc_누적빈도!K:K,$A26)-INDEX(_calc_누적빈도!K:K,$A26-50)</f>
        <v>6</v>
      </c>
      <c r="L26">
        <f>INDEX(_calc_누적빈도!L:L,$A26)-INDEX(_calc_누적빈도!L:L,$A26-50)</f>
        <v>6</v>
      </c>
      <c r="M26">
        <f>INDEX(_calc_누적빈도!M:M,$A26)-INDEX(_calc_누적빈도!M:M,$A26-50)</f>
        <v>6</v>
      </c>
      <c r="N26">
        <f>INDEX(_calc_누적빈도!N:N,$A26)-INDEX(_calc_누적빈도!N:N,$A26-50)</f>
        <v>6</v>
      </c>
      <c r="O26">
        <f>INDEX(_calc_누적빈도!O:O,$A26)-INDEX(_calc_누적빈도!O:O,$A26-50)</f>
        <v>4</v>
      </c>
      <c r="P26">
        <f>INDEX(_calc_누적빈도!P:P,$A26)-INDEX(_calc_누적빈도!P:P,$A26-50)</f>
        <v>10</v>
      </c>
      <c r="Q26">
        <f>INDEX(_calc_누적빈도!Q:Q,$A26)-INDEX(_calc_누적빈도!Q:Q,$A26-50)</f>
        <v>10</v>
      </c>
      <c r="R26">
        <f>INDEX(_calc_누적빈도!R:R,$A26)-INDEX(_calc_누적빈도!R:R,$A26-50)</f>
        <v>7</v>
      </c>
      <c r="S26">
        <f>INDEX(_calc_누적빈도!S:S,$A26)-INDEX(_calc_누적빈도!S:S,$A26-50)</f>
        <v>4</v>
      </c>
      <c r="T26">
        <f>INDEX(_calc_누적빈도!T:T,$A26)-INDEX(_calc_누적빈도!T:T,$A26-50)</f>
        <v>7</v>
      </c>
      <c r="U26">
        <f>INDEX(_calc_누적빈도!U:U,$A26)-INDEX(_calc_누적빈도!U:U,$A26-50)</f>
        <v>6</v>
      </c>
      <c r="V26">
        <f>INDEX(_calc_누적빈도!V:V,$A26)-INDEX(_calc_누적빈도!V:V,$A26-50)</f>
        <v>4</v>
      </c>
      <c r="W26">
        <f>INDEX(_calc_누적빈도!W:W,$A26)-INDEX(_calc_누적빈도!W:W,$A26-50)</f>
        <v>3</v>
      </c>
      <c r="X26">
        <f>INDEX(_calc_누적빈도!X:X,$A26)-INDEX(_calc_누적빈도!X:X,$A26-50)</f>
        <v>8</v>
      </c>
      <c r="Y26">
        <f>INDEX(_calc_누적빈도!Y:Y,$A26)-INDEX(_calc_누적빈도!Y:Y,$A26-50)</f>
        <v>8</v>
      </c>
      <c r="Z26">
        <f>INDEX(_calc_누적빈도!Z:Z,$A26)-INDEX(_calc_누적빈도!Z:Z,$A26-50)</f>
        <v>5</v>
      </c>
      <c r="AA26">
        <f>INDEX(_calc_누적빈도!AA:AA,$A26)-INDEX(_calc_누적빈도!AA:AA,$A26-50)</f>
        <v>6</v>
      </c>
      <c r="AB26">
        <f>INDEX(_calc_누적빈도!AB:AB,$A26)-INDEX(_calc_누적빈도!AB:AB,$A26-50)</f>
        <v>12</v>
      </c>
      <c r="AC26">
        <f>INDEX(_calc_누적빈도!AC:AC,$A26)-INDEX(_calc_누적빈도!AC:AC,$A26-50)</f>
        <v>9</v>
      </c>
      <c r="AD26">
        <f>INDEX(_calc_누적빈도!AD:AD,$A26)-INDEX(_calc_누적빈도!AD:AD,$A26-50)</f>
        <v>6</v>
      </c>
      <c r="AE26">
        <f>INDEX(_calc_누적빈도!AE:AE,$A26)-INDEX(_calc_누적빈도!AE:AE,$A26-50)</f>
        <v>7</v>
      </c>
      <c r="AF26">
        <f>INDEX(_calc_누적빈도!AF:AF,$A26)-INDEX(_calc_누적빈도!AF:AF,$A26-50)</f>
        <v>8</v>
      </c>
      <c r="AG26">
        <f>INDEX(_calc_누적빈도!AG:AG,$A26)-INDEX(_calc_누적빈도!AG:AG,$A26-50)</f>
        <v>5</v>
      </c>
      <c r="AH26">
        <f>INDEX(_calc_누적빈도!AH:AH,$A26)-INDEX(_calc_누적빈도!AH:AH,$A26-50)</f>
        <v>6</v>
      </c>
      <c r="AI26">
        <f>INDEX(_calc_누적빈도!AI:AI,$A26)-INDEX(_calc_누적빈도!AI:AI,$A26-50)</f>
        <v>2</v>
      </c>
      <c r="AJ26">
        <f>INDEX(_calc_누적빈도!AJ:AJ,$A26)-INDEX(_calc_누적빈도!AJ:AJ,$A26-50)</f>
        <v>7</v>
      </c>
      <c r="AK26">
        <f>INDEX(_calc_누적빈도!AK:AK,$A26)-INDEX(_calc_누적빈도!AK:AK,$A26-50)</f>
        <v>7</v>
      </c>
      <c r="AL26">
        <f>INDEX(_calc_누적빈도!AL:AL,$A26)-INDEX(_calc_누적빈도!AL:AL,$A26-50)</f>
        <v>7</v>
      </c>
      <c r="AM26">
        <f>INDEX(_calc_누적빈도!AM:AM,$A26)-INDEX(_calc_누적빈도!AM:AM,$A26-50)</f>
        <v>8</v>
      </c>
      <c r="AN26">
        <f>INDEX(_calc_누적빈도!AN:AN,$A26)-INDEX(_calc_누적빈도!AN:AN,$A26-50)</f>
        <v>6</v>
      </c>
      <c r="AO26">
        <f>INDEX(_calc_누적빈도!AO:AO,$A26)-INDEX(_calc_누적빈도!AO:AO,$A26-50)</f>
        <v>8</v>
      </c>
      <c r="AP26">
        <f>INDEX(_calc_누적빈도!AP:AP,$A26)-INDEX(_calc_누적빈도!AP:AP,$A26-50)</f>
        <v>6</v>
      </c>
      <c r="AQ26">
        <f>INDEX(_calc_누적빈도!AQ:AQ,$A26)-INDEX(_calc_누적빈도!AQ:AQ,$A26-50)</f>
        <v>6</v>
      </c>
      <c r="AR26">
        <f>INDEX(_calc_누적빈도!AR:AR,$A26)-INDEX(_calc_누적빈도!AR:AR,$A26-50)</f>
        <v>3</v>
      </c>
      <c r="AS26">
        <f>INDEX(_calc_누적빈도!AS:AS,$A26)-INDEX(_calc_누적빈도!AS:AS,$A26-50)</f>
        <v>6</v>
      </c>
      <c r="AT26">
        <f>INDEX(_calc_누적빈도!AT:AT,$A26)-INDEX(_calc_누적빈도!AT:AT,$A26-50)</f>
        <v>6</v>
      </c>
    </row>
    <row r="27" spans="1:46" ht="16.5" customHeight="1">
      <c r="A27">
        <f t="shared" si="0"/>
        <v>1219</v>
      </c>
      <c r="B27">
        <f>INDEX(_calc_누적빈도!B:B,$A27)-INDEX(_calc_누적빈도!B:B,$A27-50)</f>
        <v>8</v>
      </c>
      <c r="C27">
        <f>INDEX(_calc_누적빈도!C:C,$A27)-INDEX(_calc_누적빈도!C:C,$A27-50)</f>
        <v>3</v>
      </c>
      <c r="D27">
        <f>INDEX(_calc_누적빈도!D:D,$A27)-INDEX(_calc_누적빈도!D:D,$A27-50)</f>
        <v>12</v>
      </c>
      <c r="E27">
        <f>INDEX(_calc_누적빈도!E:E,$A27)-INDEX(_calc_누적빈도!E:E,$A27-50)</f>
        <v>6</v>
      </c>
      <c r="F27">
        <f>INDEX(_calc_누적빈도!F:F,$A27)-INDEX(_calc_누적빈도!F:F,$A27-50)</f>
        <v>8</v>
      </c>
      <c r="G27">
        <f>INDEX(_calc_누적빈도!G:G,$A27)-INDEX(_calc_누적빈도!G:G,$A27-50)</f>
        <v>8</v>
      </c>
      <c r="H27">
        <f>INDEX(_calc_누적빈도!H:H,$A27)-INDEX(_calc_누적빈도!H:H,$A27-50)</f>
        <v>8</v>
      </c>
      <c r="I27">
        <f>INDEX(_calc_누적빈도!I:I,$A27)-INDEX(_calc_누적빈도!I:I,$A27-50)</f>
        <v>8</v>
      </c>
      <c r="J27">
        <f>INDEX(_calc_누적빈도!J:J,$A27)-INDEX(_calc_누적빈도!J:J,$A27-50)</f>
        <v>7</v>
      </c>
      <c r="K27">
        <f>INDEX(_calc_누적빈도!K:K,$A27)-INDEX(_calc_누적빈도!K:K,$A27-50)</f>
        <v>6</v>
      </c>
      <c r="L27">
        <f>INDEX(_calc_누적빈도!L:L,$A27)-INDEX(_calc_누적빈도!L:L,$A27-50)</f>
        <v>6</v>
      </c>
      <c r="M27">
        <f>INDEX(_calc_누적빈도!M:M,$A27)-INDEX(_calc_누적빈도!M:M,$A27-50)</f>
        <v>7</v>
      </c>
      <c r="N27">
        <f>INDEX(_calc_누적빈도!N:N,$A27)-INDEX(_calc_누적빈도!N:N,$A27-50)</f>
        <v>6</v>
      </c>
      <c r="O27">
        <f>INDEX(_calc_누적빈도!O:O,$A27)-INDEX(_calc_누적빈도!O:O,$A27-50)</f>
        <v>4</v>
      </c>
      <c r="P27">
        <f>INDEX(_calc_누적빈도!P:P,$A27)-INDEX(_calc_누적빈도!P:P,$A27-50)</f>
        <v>9</v>
      </c>
      <c r="Q27">
        <f>INDEX(_calc_누적빈도!Q:Q,$A27)-INDEX(_calc_누적빈도!Q:Q,$A27-50)</f>
        <v>10</v>
      </c>
      <c r="R27">
        <f>INDEX(_calc_누적빈도!R:R,$A27)-INDEX(_calc_누적빈도!R:R,$A27-50)</f>
        <v>7</v>
      </c>
      <c r="S27">
        <f>INDEX(_calc_누적빈도!S:S,$A27)-INDEX(_calc_누적빈도!S:S,$A27-50)</f>
        <v>4</v>
      </c>
      <c r="T27">
        <f>INDEX(_calc_누적빈도!T:T,$A27)-INDEX(_calc_누적빈도!T:T,$A27-50)</f>
        <v>7</v>
      </c>
      <c r="U27">
        <f>INDEX(_calc_누적빈도!U:U,$A27)-INDEX(_calc_누적빈도!U:U,$A27-50)</f>
        <v>6</v>
      </c>
      <c r="V27">
        <f>INDEX(_calc_누적빈도!V:V,$A27)-INDEX(_calc_누적빈도!V:V,$A27-50)</f>
        <v>4</v>
      </c>
      <c r="W27">
        <f>INDEX(_calc_누적빈도!W:W,$A27)-INDEX(_calc_누적빈도!W:W,$A27-50)</f>
        <v>3</v>
      </c>
      <c r="X27">
        <f>INDEX(_calc_누적빈도!X:X,$A27)-INDEX(_calc_누적빈도!X:X,$A27-50)</f>
        <v>8</v>
      </c>
      <c r="Y27">
        <f>INDEX(_calc_누적빈도!Y:Y,$A27)-INDEX(_calc_누적빈도!Y:Y,$A27-50)</f>
        <v>9</v>
      </c>
      <c r="Z27">
        <f>INDEX(_calc_누적빈도!Z:Z,$A27)-INDEX(_calc_누적빈도!Z:Z,$A27-50)</f>
        <v>5</v>
      </c>
      <c r="AA27">
        <f>INDEX(_calc_누적빈도!AA:AA,$A27)-INDEX(_calc_누적빈도!AA:AA,$A27-50)</f>
        <v>7</v>
      </c>
      <c r="AB27">
        <f>INDEX(_calc_누적빈도!AB:AB,$A27)-INDEX(_calc_누적빈도!AB:AB,$A27-50)</f>
        <v>12</v>
      </c>
      <c r="AC27">
        <f>INDEX(_calc_누적빈도!AC:AC,$A27)-INDEX(_calc_누적빈도!AC:AC,$A27-50)</f>
        <v>8</v>
      </c>
      <c r="AD27">
        <f>INDEX(_calc_누적빈도!AD:AD,$A27)-INDEX(_calc_누적빈도!AD:AD,$A27-50)</f>
        <v>6</v>
      </c>
      <c r="AE27">
        <f>INDEX(_calc_누적빈도!AE:AE,$A27)-INDEX(_calc_누적빈도!AE:AE,$A27-50)</f>
        <v>7</v>
      </c>
      <c r="AF27">
        <f>INDEX(_calc_누적빈도!AF:AF,$A27)-INDEX(_calc_누적빈도!AF:AF,$A27-50)</f>
        <v>8</v>
      </c>
      <c r="AG27">
        <f>INDEX(_calc_누적빈도!AG:AG,$A27)-INDEX(_calc_누적빈도!AG:AG,$A27-50)</f>
        <v>5</v>
      </c>
      <c r="AH27">
        <f>INDEX(_calc_누적빈도!AH:AH,$A27)-INDEX(_calc_누적빈도!AH:AH,$A27-50)</f>
        <v>6</v>
      </c>
      <c r="AI27">
        <f>INDEX(_calc_누적빈도!AI:AI,$A27)-INDEX(_calc_누적빈도!AI:AI,$A27-50)</f>
        <v>2</v>
      </c>
      <c r="AJ27">
        <f>INDEX(_calc_누적빈도!AJ:AJ,$A27)-INDEX(_calc_누적빈도!AJ:AJ,$A27-50)</f>
        <v>7</v>
      </c>
      <c r="AK27">
        <f>INDEX(_calc_누적빈도!AK:AK,$A27)-INDEX(_calc_누적빈도!AK:AK,$A27-50)</f>
        <v>7</v>
      </c>
      <c r="AL27">
        <f>INDEX(_calc_누적빈도!AL:AL,$A27)-INDEX(_calc_누적빈도!AL:AL,$A27-50)</f>
        <v>7</v>
      </c>
      <c r="AM27">
        <f>INDEX(_calc_누적빈도!AM:AM,$A27)-INDEX(_calc_누적빈도!AM:AM,$A27-50)</f>
        <v>8</v>
      </c>
      <c r="AN27">
        <f>INDEX(_calc_누적빈도!AN:AN,$A27)-INDEX(_calc_누적빈도!AN:AN,$A27-50)</f>
        <v>6</v>
      </c>
      <c r="AO27">
        <f>INDEX(_calc_누적빈도!AO:AO,$A27)-INDEX(_calc_누적빈도!AO:AO,$A27-50)</f>
        <v>8</v>
      </c>
      <c r="AP27">
        <f>INDEX(_calc_누적빈도!AP:AP,$A27)-INDEX(_calc_누적빈도!AP:AP,$A27-50)</f>
        <v>6</v>
      </c>
      <c r="AQ27">
        <f>INDEX(_calc_누적빈도!AQ:AQ,$A27)-INDEX(_calc_누적빈도!AQ:AQ,$A27-50)</f>
        <v>7</v>
      </c>
      <c r="AR27">
        <f>INDEX(_calc_누적빈도!AR:AR,$A27)-INDEX(_calc_누적빈도!AR:AR,$A27-50)</f>
        <v>3</v>
      </c>
      <c r="AS27">
        <f>INDEX(_calc_누적빈도!AS:AS,$A27)-INDEX(_calc_누적빈도!AS:AS,$A27-50)</f>
        <v>6</v>
      </c>
      <c r="AT27">
        <f>INDEX(_calc_누적빈도!AT:AT,$A27)-INDEX(_calc_누적빈도!AT:AT,$A27-50)</f>
        <v>5</v>
      </c>
    </row>
    <row r="28" spans="1:46" ht="16.5" customHeight="1">
      <c r="A28">
        <f t="shared" si="0"/>
        <v>1218</v>
      </c>
      <c r="B28">
        <f>INDEX(_calc_누적빈도!B:B,$A28)-INDEX(_calc_누적빈도!B:B,$A28-50)</f>
        <v>8</v>
      </c>
      <c r="C28">
        <f>INDEX(_calc_누적빈도!C:C,$A28)-INDEX(_calc_누적빈도!C:C,$A28-50)</f>
        <v>3</v>
      </c>
      <c r="D28">
        <f>INDEX(_calc_누적빈도!D:D,$A28)-INDEX(_calc_누적빈도!D:D,$A28-50)</f>
        <v>11</v>
      </c>
      <c r="E28">
        <f>INDEX(_calc_누적빈도!E:E,$A28)-INDEX(_calc_누적빈도!E:E,$A28-50)</f>
        <v>6</v>
      </c>
      <c r="F28">
        <f>INDEX(_calc_누적빈도!F:F,$A28)-INDEX(_calc_누적빈도!F:F,$A28-50)</f>
        <v>8</v>
      </c>
      <c r="G28">
        <f>INDEX(_calc_누적빈도!G:G,$A28)-INDEX(_calc_누적빈도!G:G,$A28-50)</f>
        <v>8</v>
      </c>
      <c r="H28">
        <f>INDEX(_calc_누적빈도!H:H,$A28)-INDEX(_calc_누적빈도!H:H,$A28-50)</f>
        <v>8</v>
      </c>
      <c r="I28">
        <f>INDEX(_calc_누적빈도!I:I,$A28)-INDEX(_calc_누적빈도!I:I,$A28-50)</f>
        <v>8</v>
      </c>
      <c r="J28">
        <f>INDEX(_calc_누적빈도!J:J,$A28)-INDEX(_calc_누적빈도!J:J,$A28-50)</f>
        <v>8</v>
      </c>
      <c r="K28">
        <f>INDEX(_calc_누적빈도!K:K,$A28)-INDEX(_calc_누적빈도!K:K,$A28-50)</f>
        <v>6</v>
      </c>
      <c r="L28">
        <f>INDEX(_calc_누적빈도!L:L,$A28)-INDEX(_calc_누적빈도!L:L,$A28-50)</f>
        <v>6</v>
      </c>
      <c r="M28">
        <f>INDEX(_calc_누적빈도!M:M,$A28)-INDEX(_calc_누적빈도!M:M,$A28-50)</f>
        <v>7</v>
      </c>
      <c r="N28">
        <f>INDEX(_calc_누적빈도!N:N,$A28)-INDEX(_calc_누적빈도!N:N,$A28-50)</f>
        <v>6</v>
      </c>
      <c r="O28">
        <f>INDEX(_calc_누적빈도!O:O,$A28)-INDEX(_calc_누적빈도!O:O,$A28-50)</f>
        <v>4</v>
      </c>
      <c r="P28">
        <f>INDEX(_calc_누적빈도!P:P,$A28)-INDEX(_calc_누적빈도!P:P,$A28-50)</f>
        <v>9</v>
      </c>
      <c r="Q28">
        <f>INDEX(_calc_누적빈도!Q:Q,$A28)-INDEX(_calc_누적빈도!Q:Q,$A28-50)</f>
        <v>10</v>
      </c>
      <c r="R28">
        <f>INDEX(_calc_누적빈도!R:R,$A28)-INDEX(_calc_누적빈도!R:R,$A28-50)</f>
        <v>7</v>
      </c>
      <c r="S28">
        <f>INDEX(_calc_누적빈도!S:S,$A28)-INDEX(_calc_누적빈도!S:S,$A28-50)</f>
        <v>4</v>
      </c>
      <c r="T28">
        <f>INDEX(_calc_누적빈도!T:T,$A28)-INDEX(_calc_누적빈도!T:T,$A28-50)</f>
        <v>7</v>
      </c>
      <c r="U28">
        <f>INDEX(_calc_누적빈도!U:U,$A28)-INDEX(_calc_누적빈도!U:U,$A28-50)</f>
        <v>6</v>
      </c>
      <c r="V28">
        <f>INDEX(_calc_누적빈도!V:V,$A28)-INDEX(_calc_누적빈도!V:V,$A28-50)</f>
        <v>5</v>
      </c>
      <c r="W28">
        <f>INDEX(_calc_누적빈도!W:W,$A28)-INDEX(_calc_누적빈도!W:W,$A28-50)</f>
        <v>3</v>
      </c>
      <c r="X28">
        <f>INDEX(_calc_누적빈도!X:X,$A28)-INDEX(_calc_누적빈도!X:X,$A28-50)</f>
        <v>8</v>
      </c>
      <c r="Y28">
        <f>INDEX(_calc_누적빈도!Y:Y,$A28)-INDEX(_calc_누적빈도!Y:Y,$A28-50)</f>
        <v>10</v>
      </c>
      <c r="Z28">
        <f>INDEX(_calc_누적빈도!Z:Z,$A28)-INDEX(_calc_누적빈도!Z:Z,$A28-50)</f>
        <v>5</v>
      </c>
      <c r="AA28">
        <f>INDEX(_calc_누적빈도!AA:AA,$A28)-INDEX(_calc_누적빈도!AA:AA,$A28-50)</f>
        <v>7</v>
      </c>
      <c r="AB28">
        <f>INDEX(_calc_누적빈도!AB:AB,$A28)-INDEX(_calc_누적빈도!AB:AB,$A28-50)</f>
        <v>12</v>
      </c>
      <c r="AC28">
        <f>INDEX(_calc_누적빈도!AC:AC,$A28)-INDEX(_calc_누적빈도!AC:AC,$A28-50)</f>
        <v>7</v>
      </c>
      <c r="AD28">
        <f>INDEX(_calc_누적빈도!AD:AD,$A28)-INDEX(_calc_누적빈도!AD:AD,$A28-50)</f>
        <v>6</v>
      </c>
      <c r="AE28">
        <f>INDEX(_calc_누적빈도!AE:AE,$A28)-INDEX(_calc_누적빈도!AE:AE,$A28-50)</f>
        <v>8</v>
      </c>
      <c r="AF28">
        <f>INDEX(_calc_누적빈도!AF:AF,$A28)-INDEX(_calc_누적빈도!AF:AF,$A28-50)</f>
        <v>7</v>
      </c>
      <c r="AG28">
        <f>INDEX(_calc_누적빈도!AG:AG,$A28)-INDEX(_calc_누적빈도!AG:AG,$A28-50)</f>
        <v>4</v>
      </c>
      <c r="AH28">
        <f>INDEX(_calc_누적빈도!AH:AH,$A28)-INDEX(_calc_누적빈도!AH:AH,$A28-50)</f>
        <v>7</v>
      </c>
      <c r="AI28">
        <f>INDEX(_calc_누적빈도!AI:AI,$A28)-INDEX(_calc_누적빈도!AI:AI,$A28-50)</f>
        <v>2</v>
      </c>
      <c r="AJ28">
        <f>INDEX(_calc_누적빈도!AJ:AJ,$A28)-INDEX(_calc_누적빈도!AJ:AJ,$A28-50)</f>
        <v>7</v>
      </c>
      <c r="AK28">
        <f>INDEX(_calc_누적빈도!AK:AK,$A28)-INDEX(_calc_누적빈도!AK:AK,$A28-50)</f>
        <v>7</v>
      </c>
      <c r="AL28">
        <f>INDEX(_calc_누적빈도!AL:AL,$A28)-INDEX(_calc_누적빈도!AL:AL,$A28-50)</f>
        <v>8</v>
      </c>
      <c r="AM28">
        <f>INDEX(_calc_누적빈도!AM:AM,$A28)-INDEX(_calc_누적빈도!AM:AM,$A28-50)</f>
        <v>8</v>
      </c>
      <c r="AN28">
        <f>INDEX(_calc_누적빈도!AN:AN,$A28)-INDEX(_calc_누적빈도!AN:AN,$A28-50)</f>
        <v>6</v>
      </c>
      <c r="AO28">
        <f>INDEX(_calc_누적빈도!AO:AO,$A28)-INDEX(_calc_누적빈도!AO:AO,$A28-50)</f>
        <v>8</v>
      </c>
      <c r="AP28">
        <f>INDEX(_calc_누적빈도!AP:AP,$A28)-INDEX(_calc_누적빈도!AP:AP,$A28-50)</f>
        <v>6</v>
      </c>
      <c r="AQ28">
        <f>INDEX(_calc_누적빈도!AQ:AQ,$A28)-INDEX(_calc_누적빈도!AQ:AQ,$A28-50)</f>
        <v>6</v>
      </c>
      <c r="AR28">
        <f>INDEX(_calc_누적빈도!AR:AR,$A28)-INDEX(_calc_누적빈도!AR:AR,$A28-50)</f>
        <v>3</v>
      </c>
      <c r="AS28">
        <f>INDEX(_calc_누적빈도!AS:AS,$A28)-INDEX(_calc_누적빈도!AS:AS,$A28-50)</f>
        <v>6</v>
      </c>
      <c r="AT28">
        <f>INDEX(_calc_누적빈도!AT:AT,$A28)-INDEX(_calc_누적빈도!AT:AT,$A28-50)</f>
        <v>4</v>
      </c>
    </row>
    <row r="29" spans="1:46" ht="16.5" customHeight="1">
      <c r="A29">
        <f t="shared" si="0"/>
        <v>1217</v>
      </c>
      <c r="B29">
        <f>INDEX(_calc_누적빈도!B:B,$A29)-INDEX(_calc_누적빈도!B:B,$A29-50)</f>
        <v>8</v>
      </c>
      <c r="C29">
        <f>INDEX(_calc_누적빈도!C:C,$A29)-INDEX(_calc_누적빈도!C:C,$A29-50)</f>
        <v>3</v>
      </c>
      <c r="D29">
        <f>INDEX(_calc_누적빈도!D:D,$A29)-INDEX(_calc_누적빈도!D:D,$A29-50)</f>
        <v>11</v>
      </c>
      <c r="E29">
        <f>INDEX(_calc_누적빈도!E:E,$A29)-INDEX(_calc_누적빈도!E:E,$A29-50)</f>
        <v>6</v>
      </c>
      <c r="F29">
        <f>INDEX(_calc_누적빈도!F:F,$A29)-INDEX(_calc_누적빈도!F:F,$A29-50)</f>
        <v>8</v>
      </c>
      <c r="G29">
        <f>INDEX(_calc_누적빈도!G:G,$A29)-INDEX(_calc_누적빈도!G:G,$A29-50)</f>
        <v>8</v>
      </c>
      <c r="H29">
        <f>INDEX(_calc_누적빈도!H:H,$A29)-INDEX(_calc_누적빈도!H:H,$A29-50)</f>
        <v>8</v>
      </c>
      <c r="I29">
        <f>INDEX(_calc_누적빈도!I:I,$A29)-INDEX(_calc_누적빈도!I:I,$A29-50)</f>
        <v>8</v>
      </c>
      <c r="J29">
        <f>INDEX(_calc_누적빈도!J:J,$A29)-INDEX(_calc_누적빈도!J:J,$A29-50)</f>
        <v>8</v>
      </c>
      <c r="K29">
        <f>INDEX(_calc_누적빈도!K:K,$A29)-INDEX(_calc_누적빈도!K:K,$A29-50)</f>
        <v>5</v>
      </c>
      <c r="L29">
        <f>INDEX(_calc_누적빈도!L:L,$A29)-INDEX(_calc_누적빈도!L:L,$A29-50)</f>
        <v>6</v>
      </c>
      <c r="M29">
        <f>INDEX(_calc_누적빈도!M:M,$A29)-INDEX(_calc_누적빈도!M:M,$A29-50)</f>
        <v>7</v>
      </c>
      <c r="N29">
        <f>INDEX(_calc_누적빈도!N:N,$A29)-INDEX(_calc_누적빈도!N:N,$A29-50)</f>
        <v>6</v>
      </c>
      <c r="O29">
        <f>INDEX(_calc_누적빈도!O:O,$A29)-INDEX(_calc_누적빈도!O:O,$A29-50)</f>
        <v>4</v>
      </c>
      <c r="P29">
        <f>INDEX(_calc_누적빈도!P:P,$A29)-INDEX(_calc_누적빈도!P:P,$A29-50)</f>
        <v>8</v>
      </c>
      <c r="Q29">
        <f>INDEX(_calc_누적빈도!Q:Q,$A29)-INDEX(_calc_누적빈도!Q:Q,$A29-50)</f>
        <v>10</v>
      </c>
      <c r="R29">
        <f>INDEX(_calc_누적빈도!R:R,$A29)-INDEX(_calc_누적빈도!R:R,$A29-50)</f>
        <v>7</v>
      </c>
      <c r="S29">
        <f>INDEX(_calc_누적빈도!S:S,$A29)-INDEX(_calc_누적빈도!S:S,$A29-50)</f>
        <v>4</v>
      </c>
      <c r="T29">
        <f>INDEX(_calc_누적빈도!T:T,$A29)-INDEX(_calc_누적빈도!T:T,$A29-50)</f>
        <v>7</v>
      </c>
      <c r="U29">
        <f>INDEX(_calc_누적빈도!U:U,$A29)-INDEX(_calc_누적빈도!U:U,$A29-50)</f>
        <v>5</v>
      </c>
      <c r="V29">
        <f>INDEX(_calc_누적빈도!V:V,$A29)-INDEX(_calc_누적빈도!V:V,$A29-50)</f>
        <v>5</v>
      </c>
      <c r="W29">
        <f>INDEX(_calc_누적빈도!W:W,$A29)-INDEX(_calc_누적빈도!W:W,$A29-50)</f>
        <v>3</v>
      </c>
      <c r="X29">
        <f>INDEX(_calc_누적빈도!X:X,$A29)-INDEX(_calc_누적빈도!X:X,$A29-50)</f>
        <v>9</v>
      </c>
      <c r="Y29">
        <f>INDEX(_calc_누적빈도!Y:Y,$A29)-INDEX(_calc_누적빈도!Y:Y,$A29-50)</f>
        <v>10</v>
      </c>
      <c r="Z29">
        <f>INDEX(_calc_누적빈도!Z:Z,$A29)-INDEX(_calc_누적빈도!Z:Z,$A29-50)</f>
        <v>5</v>
      </c>
      <c r="AA29">
        <f>INDEX(_calc_누적빈도!AA:AA,$A29)-INDEX(_calc_누적빈도!AA:AA,$A29-50)</f>
        <v>7</v>
      </c>
      <c r="AB29">
        <f>INDEX(_calc_누적빈도!AB:AB,$A29)-INDEX(_calc_누적빈도!AB:AB,$A29-50)</f>
        <v>12</v>
      </c>
      <c r="AC29">
        <f>INDEX(_calc_누적빈도!AC:AC,$A29)-INDEX(_calc_누적빈도!AC:AC,$A29-50)</f>
        <v>7</v>
      </c>
      <c r="AD29">
        <f>INDEX(_calc_누적빈도!AD:AD,$A29)-INDEX(_calc_누적빈도!AD:AD,$A29-50)</f>
        <v>5</v>
      </c>
      <c r="AE29">
        <f>INDEX(_calc_누적빈도!AE:AE,$A29)-INDEX(_calc_누적빈도!AE:AE,$A29-50)</f>
        <v>8</v>
      </c>
      <c r="AF29">
        <f>INDEX(_calc_누적빈도!AF:AF,$A29)-INDEX(_calc_누적빈도!AF:AF,$A29-50)</f>
        <v>7</v>
      </c>
      <c r="AG29">
        <f>INDEX(_calc_누적빈도!AG:AG,$A29)-INDEX(_calc_누적빈도!AG:AG,$A29-50)</f>
        <v>4</v>
      </c>
      <c r="AH29">
        <f>INDEX(_calc_누적빈도!AH:AH,$A29)-INDEX(_calc_누적빈도!AH:AH,$A29-50)</f>
        <v>7</v>
      </c>
      <c r="AI29">
        <f>INDEX(_calc_누적빈도!AI:AI,$A29)-INDEX(_calc_누적빈도!AI:AI,$A29-50)</f>
        <v>2</v>
      </c>
      <c r="AJ29">
        <f>INDEX(_calc_누적빈도!AJ:AJ,$A29)-INDEX(_calc_누적빈도!AJ:AJ,$A29-50)</f>
        <v>8</v>
      </c>
      <c r="AK29">
        <f>INDEX(_calc_누적빈도!AK:AK,$A29)-INDEX(_calc_누적빈도!AK:AK,$A29-50)</f>
        <v>7</v>
      </c>
      <c r="AL29">
        <f>INDEX(_calc_누적빈도!AL:AL,$A29)-INDEX(_calc_누적빈도!AL:AL,$A29-50)</f>
        <v>8</v>
      </c>
      <c r="AM29">
        <f>INDEX(_calc_누적빈도!AM:AM,$A29)-INDEX(_calc_누적빈도!AM:AM,$A29-50)</f>
        <v>8</v>
      </c>
      <c r="AN29">
        <f>INDEX(_calc_누적빈도!AN:AN,$A29)-INDEX(_calc_누적빈도!AN:AN,$A29-50)</f>
        <v>7</v>
      </c>
      <c r="AO29">
        <f>INDEX(_calc_누적빈도!AO:AO,$A29)-INDEX(_calc_누적빈도!AO:AO,$A29-50)</f>
        <v>9</v>
      </c>
      <c r="AP29">
        <f>INDEX(_calc_누적빈도!AP:AP,$A29)-INDEX(_calc_누적빈도!AP:AP,$A29-50)</f>
        <v>6</v>
      </c>
      <c r="AQ29">
        <f>INDEX(_calc_누적빈도!AQ:AQ,$A29)-INDEX(_calc_누적빈도!AQ:AQ,$A29-50)</f>
        <v>6</v>
      </c>
      <c r="AR29">
        <f>INDEX(_calc_누적빈도!AR:AR,$A29)-INDEX(_calc_누적빈도!AR:AR,$A29-50)</f>
        <v>3</v>
      </c>
      <c r="AS29">
        <f>INDEX(_calc_누적빈도!AS:AS,$A29)-INDEX(_calc_누적빈도!AS:AS,$A29-50)</f>
        <v>6</v>
      </c>
      <c r="AT29">
        <f>INDEX(_calc_누적빈도!AT:AT,$A29)-INDEX(_calc_누적빈도!AT:AT,$A29-50)</f>
        <v>4</v>
      </c>
    </row>
    <row r="30" spans="1:46" ht="16.5" customHeight="1">
      <c r="A30">
        <f t="shared" si="0"/>
        <v>1216</v>
      </c>
      <c r="B30">
        <f>INDEX(_calc_누적빈도!B:B,$A30)-INDEX(_calc_누적빈도!B:B,$A30-50)</f>
        <v>8</v>
      </c>
      <c r="C30">
        <f>INDEX(_calc_누적빈도!C:C,$A30)-INDEX(_calc_누적빈도!C:C,$A30-50)</f>
        <v>3</v>
      </c>
      <c r="D30">
        <f>INDEX(_calc_누적빈도!D:D,$A30)-INDEX(_calc_누적빈도!D:D,$A30-50)</f>
        <v>10</v>
      </c>
      <c r="E30">
        <f>INDEX(_calc_누적빈도!E:E,$A30)-INDEX(_calc_누적빈도!E:E,$A30-50)</f>
        <v>6</v>
      </c>
      <c r="F30">
        <f>INDEX(_calc_누적빈도!F:F,$A30)-INDEX(_calc_누적빈도!F:F,$A30-50)</f>
        <v>8</v>
      </c>
      <c r="G30">
        <f>INDEX(_calc_누적빈도!G:G,$A30)-INDEX(_calc_누적빈도!G:G,$A30-50)</f>
        <v>8</v>
      </c>
      <c r="H30">
        <f>INDEX(_calc_누적빈도!H:H,$A30)-INDEX(_calc_누적빈도!H:H,$A30-50)</f>
        <v>8</v>
      </c>
      <c r="I30">
        <f>INDEX(_calc_누적빈도!I:I,$A30)-INDEX(_calc_누적빈도!I:I,$A30-50)</f>
        <v>8</v>
      </c>
      <c r="J30">
        <f>INDEX(_calc_누적빈도!J:J,$A30)-INDEX(_calc_누적빈도!J:J,$A30-50)</f>
        <v>8</v>
      </c>
      <c r="K30">
        <f>INDEX(_calc_누적빈도!K:K,$A30)-INDEX(_calc_누적빈도!K:K,$A30-50)</f>
        <v>4</v>
      </c>
      <c r="L30">
        <f>INDEX(_calc_누적빈도!L:L,$A30)-INDEX(_calc_누적빈도!L:L,$A30-50)</f>
        <v>6</v>
      </c>
      <c r="M30">
        <f>INDEX(_calc_누적빈도!M:M,$A30)-INDEX(_calc_누적빈도!M:M,$A30-50)</f>
        <v>7</v>
      </c>
      <c r="N30">
        <f>INDEX(_calc_누적빈도!N:N,$A30)-INDEX(_calc_누적빈도!N:N,$A30-50)</f>
        <v>6</v>
      </c>
      <c r="O30">
        <f>INDEX(_calc_누적빈도!O:O,$A30)-INDEX(_calc_누적빈도!O:O,$A30-50)</f>
        <v>4</v>
      </c>
      <c r="P30">
        <f>INDEX(_calc_누적빈도!P:P,$A30)-INDEX(_calc_누적빈도!P:P,$A30-50)</f>
        <v>7</v>
      </c>
      <c r="Q30">
        <f>INDEX(_calc_누적빈도!Q:Q,$A30)-INDEX(_calc_누적빈도!Q:Q,$A30-50)</f>
        <v>10</v>
      </c>
      <c r="R30">
        <f>INDEX(_calc_누적빈도!R:R,$A30)-INDEX(_calc_누적빈도!R:R,$A30-50)</f>
        <v>7</v>
      </c>
      <c r="S30">
        <f>INDEX(_calc_누적빈도!S:S,$A30)-INDEX(_calc_누적빈도!S:S,$A30-50)</f>
        <v>4</v>
      </c>
      <c r="T30">
        <f>INDEX(_calc_누적빈도!T:T,$A30)-INDEX(_calc_누적빈도!T:T,$A30-50)</f>
        <v>7</v>
      </c>
      <c r="U30">
        <f>INDEX(_calc_누적빈도!U:U,$A30)-INDEX(_calc_누적빈도!U:U,$A30-50)</f>
        <v>5</v>
      </c>
      <c r="V30">
        <f>INDEX(_calc_누적빈도!V:V,$A30)-INDEX(_calc_누적빈도!V:V,$A30-50)</f>
        <v>5</v>
      </c>
      <c r="W30">
        <f>INDEX(_calc_누적빈도!W:W,$A30)-INDEX(_calc_누적빈도!W:W,$A30-50)</f>
        <v>3</v>
      </c>
      <c r="X30">
        <f>INDEX(_calc_누적빈도!X:X,$A30)-INDEX(_calc_누적빈도!X:X,$A30-50)</f>
        <v>9</v>
      </c>
      <c r="Y30">
        <f>INDEX(_calc_누적빈도!Y:Y,$A30)-INDEX(_calc_누적빈도!Y:Y,$A30-50)</f>
        <v>9</v>
      </c>
      <c r="Z30">
        <f>INDEX(_calc_누적빈도!Z:Z,$A30)-INDEX(_calc_누적빈도!Z:Z,$A30-50)</f>
        <v>6</v>
      </c>
      <c r="AA30">
        <f>INDEX(_calc_누적빈도!AA:AA,$A30)-INDEX(_calc_누적빈도!AA:AA,$A30-50)</f>
        <v>7</v>
      </c>
      <c r="AB30">
        <f>INDEX(_calc_누적빈도!AB:AB,$A30)-INDEX(_calc_누적빈도!AB:AB,$A30-50)</f>
        <v>13</v>
      </c>
      <c r="AC30">
        <f>INDEX(_calc_누적빈도!AC:AC,$A30)-INDEX(_calc_누적빈도!AC:AC,$A30-50)</f>
        <v>7</v>
      </c>
      <c r="AD30">
        <f>INDEX(_calc_누적빈도!AD:AD,$A30)-INDEX(_calc_누적빈도!AD:AD,$A30-50)</f>
        <v>6</v>
      </c>
      <c r="AE30">
        <f>INDEX(_calc_누적빈도!AE:AE,$A30)-INDEX(_calc_누적빈도!AE:AE,$A30-50)</f>
        <v>8</v>
      </c>
      <c r="AF30">
        <f>INDEX(_calc_누적빈도!AF:AF,$A30)-INDEX(_calc_누적빈도!AF:AF,$A30-50)</f>
        <v>7</v>
      </c>
      <c r="AG30">
        <f>INDEX(_calc_누적빈도!AG:AG,$A30)-INDEX(_calc_누적빈도!AG:AG,$A30-50)</f>
        <v>4</v>
      </c>
      <c r="AH30">
        <f>INDEX(_calc_누적빈도!AH:AH,$A30)-INDEX(_calc_누적빈도!AH:AH,$A30-50)</f>
        <v>7</v>
      </c>
      <c r="AI30">
        <f>INDEX(_calc_누적빈도!AI:AI,$A30)-INDEX(_calc_누적빈도!AI:AI,$A30-50)</f>
        <v>2</v>
      </c>
      <c r="AJ30">
        <f>INDEX(_calc_누적빈도!AJ:AJ,$A30)-INDEX(_calc_누적빈도!AJ:AJ,$A30-50)</f>
        <v>8</v>
      </c>
      <c r="AK30">
        <f>INDEX(_calc_누적빈도!AK:AK,$A30)-INDEX(_calc_누적빈도!AK:AK,$A30-50)</f>
        <v>7</v>
      </c>
      <c r="AL30">
        <f>INDEX(_calc_누적빈도!AL:AL,$A30)-INDEX(_calc_누적빈도!AL:AL,$A30-50)</f>
        <v>8</v>
      </c>
      <c r="AM30">
        <f>INDEX(_calc_누적빈도!AM:AM,$A30)-INDEX(_calc_누적빈도!AM:AM,$A30-50)</f>
        <v>8</v>
      </c>
      <c r="AN30">
        <f>INDEX(_calc_누적빈도!AN:AN,$A30)-INDEX(_calc_누적빈도!AN:AN,$A30-50)</f>
        <v>7</v>
      </c>
      <c r="AO30">
        <f>INDEX(_calc_누적빈도!AO:AO,$A30)-INDEX(_calc_누적빈도!AO:AO,$A30-50)</f>
        <v>9</v>
      </c>
      <c r="AP30">
        <f>INDEX(_calc_누적빈도!AP:AP,$A30)-INDEX(_calc_누적빈도!AP:AP,$A30-50)</f>
        <v>6</v>
      </c>
      <c r="AQ30">
        <f>INDEX(_calc_누적빈도!AQ:AQ,$A30)-INDEX(_calc_누적빈도!AQ:AQ,$A30-50)</f>
        <v>7</v>
      </c>
      <c r="AR30">
        <f>INDEX(_calc_누적빈도!AR:AR,$A30)-INDEX(_calc_누적빈도!AR:AR,$A30-50)</f>
        <v>3</v>
      </c>
      <c r="AS30">
        <f>INDEX(_calc_누적빈도!AS:AS,$A30)-INDEX(_calc_누적빈도!AS:AS,$A30-50)</f>
        <v>6</v>
      </c>
      <c r="AT30">
        <f>INDEX(_calc_누적빈도!AT:AT,$A30)-INDEX(_calc_누적빈도!AT:AT,$A30-50)</f>
        <v>4</v>
      </c>
    </row>
    <row r="31" spans="1:46" ht="16.5" customHeight="1">
      <c r="A31">
        <f t="shared" si="0"/>
        <v>1215</v>
      </c>
      <c r="B31">
        <f>INDEX(_calc_누적빈도!B:B,$A31)-INDEX(_calc_누적빈도!B:B,$A31-50)</f>
        <v>8</v>
      </c>
      <c r="C31">
        <f>INDEX(_calc_누적빈도!C:C,$A31)-INDEX(_calc_누적빈도!C:C,$A31-50)</f>
        <v>3</v>
      </c>
      <c r="D31">
        <f>INDEX(_calc_누적빈도!D:D,$A31)-INDEX(_calc_누적빈도!D:D,$A31-50)</f>
        <v>10</v>
      </c>
      <c r="E31">
        <f>INDEX(_calc_누적빈도!E:E,$A31)-INDEX(_calc_누적빈도!E:E,$A31-50)</f>
        <v>6</v>
      </c>
      <c r="F31">
        <f>INDEX(_calc_누적빈도!F:F,$A31)-INDEX(_calc_누적빈도!F:F,$A31-50)</f>
        <v>8</v>
      </c>
      <c r="G31">
        <f>INDEX(_calc_누적빈도!G:G,$A31)-INDEX(_calc_누적빈도!G:G,$A31-50)</f>
        <v>9</v>
      </c>
      <c r="H31">
        <f>INDEX(_calc_누적빈도!H:H,$A31)-INDEX(_calc_누적빈도!H:H,$A31-50)</f>
        <v>9</v>
      </c>
      <c r="I31">
        <f>INDEX(_calc_누적빈도!I:I,$A31)-INDEX(_calc_누적빈도!I:I,$A31-50)</f>
        <v>8</v>
      </c>
      <c r="J31">
        <f>INDEX(_calc_누적빈도!J:J,$A31)-INDEX(_calc_누적빈도!J:J,$A31-50)</f>
        <v>8</v>
      </c>
      <c r="K31">
        <f>INDEX(_calc_누적빈도!K:K,$A31)-INDEX(_calc_누적빈도!K:K,$A31-50)</f>
        <v>4</v>
      </c>
      <c r="L31">
        <f>INDEX(_calc_누적빈도!L:L,$A31)-INDEX(_calc_누적빈도!L:L,$A31-50)</f>
        <v>6</v>
      </c>
      <c r="M31">
        <f>INDEX(_calc_누적빈도!M:M,$A31)-INDEX(_calc_누적빈도!M:M,$A31-50)</f>
        <v>7</v>
      </c>
      <c r="N31">
        <f>INDEX(_calc_누적빈도!N:N,$A31)-INDEX(_calc_누적빈도!N:N,$A31-50)</f>
        <v>5</v>
      </c>
      <c r="O31">
        <f>INDEX(_calc_누적빈도!O:O,$A31)-INDEX(_calc_누적빈도!O:O,$A31-50)</f>
        <v>4</v>
      </c>
      <c r="P31">
        <f>INDEX(_calc_누적빈도!P:P,$A31)-INDEX(_calc_누적빈도!P:P,$A31-50)</f>
        <v>6</v>
      </c>
      <c r="Q31">
        <f>INDEX(_calc_누적빈도!Q:Q,$A31)-INDEX(_calc_누적빈도!Q:Q,$A31-50)</f>
        <v>10</v>
      </c>
      <c r="R31">
        <f>INDEX(_calc_누적빈도!R:R,$A31)-INDEX(_calc_누적빈도!R:R,$A31-50)</f>
        <v>7</v>
      </c>
      <c r="S31">
        <f>INDEX(_calc_누적빈도!S:S,$A31)-INDEX(_calc_누적빈도!S:S,$A31-50)</f>
        <v>4</v>
      </c>
      <c r="T31">
        <f>INDEX(_calc_누적빈도!T:T,$A31)-INDEX(_calc_누적빈도!T:T,$A31-50)</f>
        <v>6</v>
      </c>
      <c r="U31">
        <f>INDEX(_calc_누적빈도!U:U,$A31)-INDEX(_calc_누적빈도!U:U,$A31-50)</f>
        <v>5</v>
      </c>
      <c r="V31">
        <f>INDEX(_calc_누적빈도!V:V,$A31)-INDEX(_calc_누적빈도!V:V,$A31-50)</f>
        <v>4</v>
      </c>
      <c r="W31">
        <f>INDEX(_calc_누적빈도!W:W,$A31)-INDEX(_calc_누적빈도!W:W,$A31-50)</f>
        <v>3</v>
      </c>
      <c r="X31">
        <f>INDEX(_calc_누적빈도!X:X,$A31)-INDEX(_calc_누적빈도!X:X,$A31-50)</f>
        <v>9</v>
      </c>
      <c r="Y31">
        <f>INDEX(_calc_누적빈도!Y:Y,$A31)-INDEX(_calc_누적빈도!Y:Y,$A31-50)</f>
        <v>9</v>
      </c>
      <c r="Z31">
        <f>INDEX(_calc_누적빈도!Z:Z,$A31)-INDEX(_calc_누적빈도!Z:Z,$A31-50)</f>
        <v>6</v>
      </c>
      <c r="AA31">
        <f>INDEX(_calc_누적빈도!AA:AA,$A31)-INDEX(_calc_누적빈도!AA:AA,$A31-50)</f>
        <v>7</v>
      </c>
      <c r="AB31">
        <f>INDEX(_calc_누적빈도!AB:AB,$A31)-INDEX(_calc_누적빈도!AB:AB,$A31-50)</f>
        <v>14</v>
      </c>
      <c r="AC31">
        <f>INDEX(_calc_누적빈도!AC:AC,$A31)-INDEX(_calc_누적빈도!AC:AC,$A31-50)</f>
        <v>7</v>
      </c>
      <c r="AD31">
        <f>INDEX(_calc_누적빈도!AD:AD,$A31)-INDEX(_calc_누적빈도!AD:AD,$A31-50)</f>
        <v>7</v>
      </c>
      <c r="AE31">
        <f>INDEX(_calc_누적빈도!AE:AE,$A31)-INDEX(_calc_누적빈도!AE:AE,$A31-50)</f>
        <v>8</v>
      </c>
      <c r="AF31">
        <f>INDEX(_calc_누적빈도!AF:AF,$A31)-INDEX(_calc_누적빈도!AF:AF,$A31-50)</f>
        <v>7</v>
      </c>
      <c r="AG31">
        <f>INDEX(_calc_누적빈도!AG:AG,$A31)-INDEX(_calc_누적빈도!AG:AG,$A31-50)</f>
        <v>4</v>
      </c>
      <c r="AH31">
        <f>INDEX(_calc_누적빈도!AH:AH,$A31)-INDEX(_calc_누적빈도!AH:AH,$A31-50)</f>
        <v>7</v>
      </c>
      <c r="AI31">
        <f>INDEX(_calc_누적빈도!AI:AI,$A31)-INDEX(_calc_누적빈도!AI:AI,$A31-50)</f>
        <v>2</v>
      </c>
      <c r="AJ31">
        <f>INDEX(_calc_누적빈도!AJ:AJ,$A31)-INDEX(_calc_누적빈도!AJ:AJ,$A31-50)</f>
        <v>8</v>
      </c>
      <c r="AK31">
        <f>INDEX(_calc_누적빈도!AK:AK,$A31)-INDEX(_calc_누적빈도!AK:AK,$A31-50)</f>
        <v>7</v>
      </c>
      <c r="AL31">
        <f>INDEX(_calc_누적빈도!AL:AL,$A31)-INDEX(_calc_누적빈도!AL:AL,$A31-50)</f>
        <v>8</v>
      </c>
      <c r="AM31">
        <f>INDEX(_calc_누적빈도!AM:AM,$A31)-INDEX(_calc_누적빈도!AM:AM,$A31-50)</f>
        <v>9</v>
      </c>
      <c r="AN31">
        <f>INDEX(_calc_누적빈도!AN:AN,$A31)-INDEX(_calc_누적빈도!AN:AN,$A31-50)</f>
        <v>7</v>
      </c>
      <c r="AO31">
        <f>INDEX(_calc_누적빈도!AO:AO,$A31)-INDEX(_calc_누적빈도!AO:AO,$A31-50)</f>
        <v>9</v>
      </c>
      <c r="AP31">
        <f>INDEX(_calc_누적빈도!AP:AP,$A31)-INDEX(_calc_누적빈도!AP:AP,$A31-50)</f>
        <v>6</v>
      </c>
      <c r="AQ31">
        <f>INDEX(_calc_누적빈도!AQ:AQ,$A31)-INDEX(_calc_누적빈도!AQ:AQ,$A31-50)</f>
        <v>7</v>
      </c>
      <c r="AR31">
        <f>INDEX(_calc_누적빈도!AR:AR,$A31)-INDEX(_calc_누적빈도!AR:AR,$A31-50)</f>
        <v>3</v>
      </c>
      <c r="AS31">
        <f>INDEX(_calc_누적빈도!AS:AS,$A31)-INDEX(_calc_누적빈도!AS:AS,$A31-50)</f>
        <v>5</v>
      </c>
      <c r="AT31">
        <f>INDEX(_calc_누적빈도!AT:AT,$A31)-INDEX(_calc_누적빈도!AT:AT,$A31-50)</f>
        <v>4</v>
      </c>
    </row>
    <row r="32" spans="1:46" ht="16.5" customHeight="1">
      <c r="A32">
        <f t="shared" si="0"/>
        <v>1214</v>
      </c>
      <c r="B32">
        <f>INDEX(_calc_누적빈도!B:B,$A32)-INDEX(_calc_누적빈도!B:B,$A32-50)</f>
        <v>8</v>
      </c>
      <c r="C32">
        <f>INDEX(_calc_누적빈도!C:C,$A32)-INDEX(_calc_누적빈도!C:C,$A32-50)</f>
        <v>3</v>
      </c>
      <c r="D32">
        <f>INDEX(_calc_누적빈도!D:D,$A32)-INDEX(_calc_누적빈도!D:D,$A32-50)</f>
        <v>10</v>
      </c>
      <c r="E32">
        <f>INDEX(_calc_누적빈도!E:E,$A32)-INDEX(_calc_누적빈도!E:E,$A32-50)</f>
        <v>6</v>
      </c>
      <c r="F32">
        <f>INDEX(_calc_누적빈도!F:F,$A32)-INDEX(_calc_누적빈도!F:F,$A32-50)</f>
        <v>8</v>
      </c>
      <c r="G32">
        <f>INDEX(_calc_누적빈도!G:G,$A32)-INDEX(_calc_누적빈도!G:G,$A32-50)</f>
        <v>9</v>
      </c>
      <c r="H32">
        <f>INDEX(_calc_누적빈도!H:H,$A32)-INDEX(_calc_누적빈도!H:H,$A32-50)</f>
        <v>9</v>
      </c>
      <c r="I32">
        <f>INDEX(_calc_누적빈도!I:I,$A32)-INDEX(_calc_누적빈도!I:I,$A32-50)</f>
        <v>8</v>
      </c>
      <c r="J32">
        <f>INDEX(_calc_누적빈도!J:J,$A32)-INDEX(_calc_누적빈도!J:J,$A32-50)</f>
        <v>8</v>
      </c>
      <c r="K32">
        <f>INDEX(_calc_누적빈도!K:K,$A32)-INDEX(_calc_누적빈도!K:K,$A32-50)</f>
        <v>3</v>
      </c>
      <c r="L32">
        <f>INDEX(_calc_누적빈도!L:L,$A32)-INDEX(_calc_누적빈도!L:L,$A32-50)</f>
        <v>6</v>
      </c>
      <c r="M32">
        <f>INDEX(_calc_누적빈도!M:M,$A32)-INDEX(_calc_누적빈도!M:M,$A32-50)</f>
        <v>7</v>
      </c>
      <c r="N32">
        <f>INDEX(_calc_누적빈도!N:N,$A32)-INDEX(_calc_누적빈도!N:N,$A32-50)</f>
        <v>5</v>
      </c>
      <c r="O32">
        <f>INDEX(_calc_누적빈도!O:O,$A32)-INDEX(_calc_누적빈도!O:O,$A32-50)</f>
        <v>4</v>
      </c>
      <c r="P32">
        <f>INDEX(_calc_누적빈도!P:P,$A32)-INDEX(_calc_누적빈도!P:P,$A32-50)</f>
        <v>5</v>
      </c>
      <c r="Q32">
        <f>INDEX(_calc_누적빈도!Q:Q,$A32)-INDEX(_calc_누적빈도!Q:Q,$A32-50)</f>
        <v>10</v>
      </c>
      <c r="R32">
        <f>INDEX(_calc_누적빈도!R:R,$A32)-INDEX(_calc_누적빈도!R:R,$A32-50)</f>
        <v>8</v>
      </c>
      <c r="S32">
        <f>INDEX(_calc_누적빈도!S:S,$A32)-INDEX(_calc_누적빈도!S:S,$A32-50)</f>
        <v>5</v>
      </c>
      <c r="T32">
        <f>INDEX(_calc_누적빈도!T:T,$A32)-INDEX(_calc_누적빈도!T:T,$A32-50)</f>
        <v>5</v>
      </c>
      <c r="U32">
        <f>INDEX(_calc_누적빈도!U:U,$A32)-INDEX(_calc_누적빈도!U:U,$A32-50)</f>
        <v>5</v>
      </c>
      <c r="V32">
        <f>INDEX(_calc_누적빈도!V:V,$A32)-INDEX(_calc_누적빈도!V:V,$A32-50)</f>
        <v>4</v>
      </c>
      <c r="W32">
        <f>INDEX(_calc_누적빈도!W:W,$A32)-INDEX(_calc_누적빈도!W:W,$A32-50)</f>
        <v>3</v>
      </c>
      <c r="X32">
        <f>INDEX(_calc_누적빈도!X:X,$A32)-INDEX(_calc_누적빈도!X:X,$A32-50)</f>
        <v>10</v>
      </c>
      <c r="Y32">
        <f>INDEX(_calc_누적빈도!Y:Y,$A32)-INDEX(_calc_누적빈도!Y:Y,$A32-50)</f>
        <v>9</v>
      </c>
      <c r="Z32">
        <f>INDEX(_calc_누적빈도!Z:Z,$A32)-INDEX(_calc_누적빈도!Z:Z,$A32-50)</f>
        <v>7</v>
      </c>
      <c r="AA32">
        <f>INDEX(_calc_누적빈도!AA:AA,$A32)-INDEX(_calc_누적빈도!AA:AA,$A32-50)</f>
        <v>7</v>
      </c>
      <c r="AB32">
        <f>INDEX(_calc_누적빈도!AB:AB,$A32)-INDEX(_calc_누적빈도!AB:AB,$A32-50)</f>
        <v>13</v>
      </c>
      <c r="AC32">
        <f>INDEX(_calc_누적빈도!AC:AC,$A32)-INDEX(_calc_누적빈도!AC:AC,$A32-50)</f>
        <v>7</v>
      </c>
      <c r="AD32">
        <f>INDEX(_calc_누적빈도!AD:AD,$A32)-INDEX(_calc_누적빈도!AD:AD,$A32-50)</f>
        <v>7</v>
      </c>
      <c r="AE32">
        <f>INDEX(_calc_누적빈도!AE:AE,$A32)-INDEX(_calc_누적빈도!AE:AE,$A32-50)</f>
        <v>7</v>
      </c>
      <c r="AF32">
        <f>INDEX(_calc_누적빈도!AF:AF,$A32)-INDEX(_calc_누적빈도!AF:AF,$A32-50)</f>
        <v>7</v>
      </c>
      <c r="AG32">
        <f>INDEX(_calc_누적빈도!AG:AG,$A32)-INDEX(_calc_누적빈도!AG:AG,$A32-50)</f>
        <v>4</v>
      </c>
      <c r="AH32">
        <f>INDEX(_calc_누적빈도!AH:AH,$A32)-INDEX(_calc_누적빈도!AH:AH,$A32-50)</f>
        <v>6</v>
      </c>
      <c r="AI32">
        <f>INDEX(_calc_누적빈도!AI:AI,$A32)-INDEX(_calc_누적빈도!AI:AI,$A32-50)</f>
        <v>2</v>
      </c>
      <c r="AJ32">
        <f>INDEX(_calc_누적빈도!AJ:AJ,$A32)-INDEX(_calc_누적빈도!AJ:AJ,$A32-50)</f>
        <v>8</v>
      </c>
      <c r="AK32">
        <f>INDEX(_calc_누적빈도!AK:AK,$A32)-INDEX(_calc_누적빈도!AK:AK,$A32-50)</f>
        <v>7</v>
      </c>
      <c r="AL32">
        <f>INDEX(_calc_누적빈도!AL:AL,$A32)-INDEX(_calc_누적빈도!AL:AL,$A32-50)</f>
        <v>8</v>
      </c>
      <c r="AM32">
        <f>INDEX(_calc_누적빈도!AM:AM,$A32)-INDEX(_calc_누적빈도!AM:AM,$A32-50)</f>
        <v>10</v>
      </c>
      <c r="AN32">
        <f>INDEX(_calc_누적빈도!AN:AN,$A32)-INDEX(_calc_누적빈도!AN:AN,$A32-50)</f>
        <v>8</v>
      </c>
      <c r="AO32">
        <f>INDEX(_calc_누적빈도!AO:AO,$A32)-INDEX(_calc_누적빈도!AO:AO,$A32-50)</f>
        <v>9</v>
      </c>
      <c r="AP32">
        <f>INDEX(_calc_누적빈도!AP:AP,$A32)-INDEX(_calc_누적빈도!AP:AP,$A32-50)</f>
        <v>6</v>
      </c>
      <c r="AQ32">
        <f>INDEX(_calc_누적빈도!AQ:AQ,$A32)-INDEX(_calc_누적빈도!AQ:AQ,$A32-50)</f>
        <v>7</v>
      </c>
      <c r="AR32">
        <f>INDEX(_calc_누적빈도!AR:AR,$A32)-INDEX(_calc_누적빈도!AR:AR,$A32-50)</f>
        <v>3</v>
      </c>
      <c r="AS32">
        <f>INDEX(_calc_누적빈도!AS:AS,$A32)-INDEX(_calc_누적빈도!AS:AS,$A32-50)</f>
        <v>5</v>
      </c>
      <c r="AT32">
        <f>INDEX(_calc_누적빈도!AT:AT,$A32)-INDEX(_calc_누적빈도!AT:AT,$A32-50)</f>
        <v>4</v>
      </c>
    </row>
    <row r="33" spans="1:46" ht="16.5" customHeight="1">
      <c r="A33">
        <f t="shared" si="0"/>
        <v>1213</v>
      </c>
      <c r="B33">
        <f>INDEX(_calc_누적빈도!B:B,$A33)-INDEX(_calc_누적빈도!B:B,$A33-50)</f>
        <v>8</v>
      </c>
      <c r="C33">
        <f>INDEX(_calc_누적빈도!C:C,$A33)-INDEX(_calc_누적빈도!C:C,$A33-50)</f>
        <v>4</v>
      </c>
      <c r="D33">
        <f>INDEX(_calc_누적빈도!D:D,$A33)-INDEX(_calc_누적빈도!D:D,$A33-50)</f>
        <v>10</v>
      </c>
      <c r="E33">
        <f>INDEX(_calc_누적빈도!E:E,$A33)-INDEX(_calc_누적빈도!E:E,$A33-50)</f>
        <v>6</v>
      </c>
      <c r="F33">
        <f>INDEX(_calc_누적빈도!F:F,$A33)-INDEX(_calc_누적빈도!F:F,$A33-50)</f>
        <v>7</v>
      </c>
      <c r="G33">
        <f>INDEX(_calc_누적빈도!G:G,$A33)-INDEX(_calc_누적빈도!G:G,$A33-50)</f>
        <v>9</v>
      </c>
      <c r="H33">
        <f>INDEX(_calc_누적빈도!H:H,$A33)-INDEX(_calc_누적빈도!H:H,$A33-50)</f>
        <v>9</v>
      </c>
      <c r="I33">
        <f>INDEX(_calc_누적빈도!I:I,$A33)-INDEX(_calc_누적빈도!I:I,$A33-50)</f>
        <v>8</v>
      </c>
      <c r="J33">
        <f>INDEX(_calc_누적빈도!J:J,$A33)-INDEX(_calc_누적빈도!J:J,$A33-50)</f>
        <v>8</v>
      </c>
      <c r="K33">
        <f>INDEX(_calc_누적빈도!K:K,$A33)-INDEX(_calc_누적빈도!K:K,$A33-50)</f>
        <v>3</v>
      </c>
      <c r="L33">
        <f>INDEX(_calc_누적빈도!L:L,$A33)-INDEX(_calc_누적빈도!L:L,$A33-50)</f>
        <v>5</v>
      </c>
      <c r="M33">
        <f>INDEX(_calc_누적빈도!M:M,$A33)-INDEX(_calc_누적빈도!M:M,$A33-50)</f>
        <v>7</v>
      </c>
      <c r="N33">
        <f>INDEX(_calc_누적빈도!N:N,$A33)-INDEX(_calc_누적빈도!N:N,$A33-50)</f>
        <v>6</v>
      </c>
      <c r="O33">
        <f>INDEX(_calc_누적빈도!O:O,$A33)-INDEX(_calc_누적빈도!O:O,$A33-50)</f>
        <v>4</v>
      </c>
      <c r="P33">
        <f>INDEX(_calc_누적빈도!P:P,$A33)-INDEX(_calc_누적빈도!P:P,$A33-50)</f>
        <v>6</v>
      </c>
      <c r="Q33">
        <f>INDEX(_calc_누적빈도!Q:Q,$A33)-INDEX(_calc_누적빈도!Q:Q,$A33-50)</f>
        <v>11</v>
      </c>
      <c r="R33">
        <f>INDEX(_calc_누적빈도!R:R,$A33)-INDEX(_calc_누적빈도!R:R,$A33-50)</f>
        <v>8</v>
      </c>
      <c r="S33">
        <f>INDEX(_calc_누적빈도!S:S,$A33)-INDEX(_calc_누적빈도!S:S,$A33-50)</f>
        <v>5</v>
      </c>
      <c r="T33">
        <f>INDEX(_calc_누적빈도!T:T,$A33)-INDEX(_calc_누적빈도!T:T,$A33-50)</f>
        <v>5</v>
      </c>
      <c r="U33">
        <f>INDEX(_calc_누적빈도!U:U,$A33)-INDEX(_calc_누적빈도!U:U,$A33-50)</f>
        <v>5</v>
      </c>
      <c r="V33">
        <f>INDEX(_calc_누적빈도!V:V,$A33)-INDEX(_calc_누적빈도!V:V,$A33-50)</f>
        <v>4</v>
      </c>
      <c r="W33">
        <f>INDEX(_calc_누적빈도!W:W,$A33)-INDEX(_calc_누적빈도!W:W,$A33-50)</f>
        <v>3</v>
      </c>
      <c r="X33">
        <f>INDEX(_calc_누적빈도!X:X,$A33)-INDEX(_calc_누적빈도!X:X,$A33-50)</f>
        <v>10</v>
      </c>
      <c r="Y33">
        <f>INDEX(_calc_누적빈도!Y:Y,$A33)-INDEX(_calc_누적빈도!Y:Y,$A33-50)</f>
        <v>9</v>
      </c>
      <c r="Z33">
        <f>INDEX(_calc_누적빈도!Z:Z,$A33)-INDEX(_calc_누적빈도!Z:Z,$A33-50)</f>
        <v>6</v>
      </c>
      <c r="AA33">
        <f>INDEX(_calc_누적빈도!AA:AA,$A33)-INDEX(_calc_누적빈도!AA:AA,$A33-50)</f>
        <v>7</v>
      </c>
      <c r="AB33">
        <f>INDEX(_calc_누적빈도!AB:AB,$A33)-INDEX(_calc_누적빈도!AB:AB,$A33-50)</f>
        <v>12</v>
      </c>
      <c r="AC33">
        <f>INDEX(_calc_누적빈도!AC:AC,$A33)-INDEX(_calc_누적빈도!AC:AC,$A33-50)</f>
        <v>7</v>
      </c>
      <c r="AD33">
        <f>INDEX(_calc_누적빈도!AD:AD,$A33)-INDEX(_calc_누적빈도!AD:AD,$A33-50)</f>
        <v>7</v>
      </c>
      <c r="AE33">
        <f>INDEX(_calc_누적빈도!AE:AE,$A33)-INDEX(_calc_누적빈도!AE:AE,$A33-50)</f>
        <v>7</v>
      </c>
      <c r="AF33">
        <f>INDEX(_calc_누적빈도!AF:AF,$A33)-INDEX(_calc_누적빈도!AF:AF,$A33-50)</f>
        <v>7</v>
      </c>
      <c r="AG33">
        <f>INDEX(_calc_누적빈도!AG:AG,$A33)-INDEX(_calc_누적빈도!AG:AG,$A33-50)</f>
        <v>4</v>
      </c>
      <c r="AH33">
        <f>INDEX(_calc_누적빈도!AH:AH,$A33)-INDEX(_calc_누적빈도!AH:AH,$A33-50)</f>
        <v>7</v>
      </c>
      <c r="AI33">
        <f>INDEX(_calc_누적빈도!AI:AI,$A33)-INDEX(_calc_누적빈도!AI:AI,$A33-50)</f>
        <v>2</v>
      </c>
      <c r="AJ33">
        <f>INDEX(_calc_누적빈도!AJ:AJ,$A33)-INDEX(_calc_누적빈도!AJ:AJ,$A33-50)</f>
        <v>8</v>
      </c>
      <c r="AK33">
        <f>INDEX(_calc_누적빈도!AK:AK,$A33)-INDEX(_calc_누적빈도!AK:AK,$A33-50)</f>
        <v>6</v>
      </c>
      <c r="AL33">
        <f>INDEX(_calc_누적빈도!AL:AL,$A33)-INDEX(_calc_누적빈도!AL:AL,$A33-50)</f>
        <v>8</v>
      </c>
      <c r="AM33">
        <f>INDEX(_calc_누적빈도!AM:AM,$A33)-INDEX(_calc_누적빈도!AM:AM,$A33-50)</f>
        <v>9</v>
      </c>
      <c r="AN33">
        <f>INDEX(_calc_누적빈도!AN:AN,$A33)-INDEX(_calc_누적빈도!AN:AN,$A33-50)</f>
        <v>8</v>
      </c>
      <c r="AO33">
        <f>INDEX(_calc_누적빈도!AO:AO,$A33)-INDEX(_calc_누적빈도!AO:AO,$A33-50)</f>
        <v>9</v>
      </c>
      <c r="AP33">
        <f>INDEX(_calc_누적빈도!AP:AP,$A33)-INDEX(_calc_누적빈도!AP:AP,$A33-50)</f>
        <v>6</v>
      </c>
      <c r="AQ33">
        <f>INDEX(_calc_누적빈도!AQ:AQ,$A33)-INDEX(_calc_누적빈도!AQ:AQ,$A33-50)</f>
        <v>7</v>
      </c>
      <c r="AR33">
        <f>INDEX(_calc_누적빈도!AR:AR,$A33)-INDEX(_calc_누적빈도!AR:AR,$A33-50)</f>
        <v>4</v>
      </c>
      <c r="AS33">
        <f>INDEX(_calc_누적빈도!AS:AS,$A33)-INDEX(_calc_누적빈도!AS:AS,$A33-50)</f>
        <v>5</v>
      </c>
      <c r="AT33">
        <f>INDEX(_calc_누적빈도!AT:AT,$A33)-INDEX(_calc_누적빈도!AT:AT,$A33-50)</f>
        <v>4</v>
      </c>
    </row>
    <row r="34" spans="1:46" ht="16.5" customHeight="1">
      <c r="A34">
        <f t="shared" si="0"/>
        <v>1212</v>
      </c>
      <c r="B34">
        <f>INDEX(_calc_누적빈도!B:B,$A34)-INDEX(_calc_누적빈도!B:B,$A34-50)</f>
        <v>8</v>
      </c>
      <c r="C34">
        <f>INDEX(_calc_누적빈도!C:C,$A34)-INDEX(_calc_누적빈도!C:C,$A34-50)</f>
        <v>4</v>
      </c>
      <c r="D34">
        <f>INDEX(_calc_누적빈도!D:D,$A34)-INDEX(_calc_누적빈도!D:D,$A34-50)</f>
        <v>10</v>
      </c>
      <c r="E34">
        <f>INDEX(_calc_누적빈도!E:E,$A34)-INDEX(_calc_누적빈도!E:E,$A34-50)</f>
        <v>6</v>
      </c>
      <c r="F34">
        <f>INDEX(_calc_누적빈도!F:F,$A34)-INDEX(_calc_누적빈도!F:F,$A34-50)</f>
        <v>6</v>
      </c>
      <c r="G34">
        <f>INDEX(_calc_누적빈도!G:G,$A34)-INDEX(_calc_누적빈도!G:G,$A34-50)</f>
        <v>9</v>
      </c>
      <c r="H34">
        <f>INDEX(_calc_누적빈도!H:H,$A34)-INDEX(_calc_누적빈도!H:H,$A34-50)</f>
        <v>9</v>
      </c>
      <c r="I34">
        <f>INDEX(_calc_누적빈도!I:I,$A34)-INDEX(_calc_누적빈도!I:I,$A34-50)</f>
        <v>7</v>
      </c>
      <c r="J34">
        <f>INDEX(_calc_누적빈도!J:J,$A34)-INDEX(_calc_누적빈도!J:J,$A34-50)</f>
        <v>8</v>
      </c>
      <c r="K34">
        <f>INDEX(_calc_누적빈도!K:K,$A34)-INDEX(_calc_누적빈도!K:K,$A34-50)</f>
        <v>3</v>
      </c>
      <c r="L34">
        <f>INDEX(_calc_누적빈도!L:L,$A34)-INDEX(_calc_누적빈도!L:L,$A34-50)</f>
        <v>5</v>
      </c>
      <c r="M34">
        <f>INDEX(_calc_누적빈도!M:M,$A34)-INDEX(_calc_누적빈도!M:M,$A34-50)</f>
        <v>7</v>
      </c>
      <c r="N34">
        <f>INDEX(_calc_누적빈도!N:N,$A34)-INDEX(_calc_누적빈도!N:N,$A34-50)</f>
        <v>6</v>
      </c>
      <c r="O34">
        <f>INDEX(_calc_누적빈도!O:O,$A34)-INDEX(_calc_누적빈도!O:O,$A34-50)</f>
        <v>4</v>
      </c>
      <c r="P34">
        <f>INDEX(_calc_누적빈도!P:P,$A34)-INDEX(_calc_누적빈도!P:P,$A34-50)</f>
        <v>6</v>
      </c>
      <c r="Q34">
        <f>INDEX(_calc_누적빈도!Q:Q,$A34)-INDEX(_calc_누적빈도!Q:Q,$A34-50)</f>
        <v>11</v>
      </c>
      <c r="R34">
        <f>INDEX(_calc_누적빈도!R:R,$A34)-INDEX(_calc_누적빈도!R:R,$A34-50)</f>
        <v>8</v>
      </c>
      <c r="S34">
        <f>INDEX(_calc_누적빈도!S:S,$A34)-INDEX(_calc_누적빈도!S:S,$A34-50)</f>
        <v>5</v>
      </c>
      <c r="T34">
        <f>INDEX(_calc_누적빈도!T:T,$A34)-INDEX(_calc_누적빈도!T:T,$A34-50)</f>
        <v>5</v>
      </c>
      <c r="U34">
        <f>INDEX(_calc_누적빈도!U:U,$A34)-INDEX(_calc_누적빈도!U:U,$A34-50)</f>
        <v>6</v>
      </c>
      <c r="V34">
        <f>INDEX(_calc_누적빈도!V:V,$A34)-INDEX(_calc_누적빈도!V:V,$A34-50)</f>
        <v>5</v>
      </c>
      <c r="W34">
        <f>INDEX(_calc_누적빈도!W:W,$A34)-INDEX(_calc_누적빈도!W:W,$A34-50)</f>
        <v>4</v>
      </c>
      <c r="X34">
        <f>INDEX(_calc_누적빈도!X:X,$A34)-INDEX(_calc_누적빈도!X:X,$A34-50)</f>
        <v>10</v>
      </c>
      <c r="Y34">
        <f>INDEX(_calc_누적빈도!Y:Y,$A34)-INDEX(_calc_누적빈도!Y:Y,$A34-50)</f>
        <v>9</v>
      </c>
      <c r="Z34">
        <f>INDEX(_calc_누적빈도!Z:Z,$A34)-INDEX(_calc_누적빈도!Z:Z,$A34-50)</f>
        <v>6</v>
      </c>
      <c r="AA34">
        <f>INDEX(_calc_누적빈도!AA:AA,$A34)-INDEX(_calc_누적빈도!AA:AA,$A34-50)</f>
        <v>7</v>
      </c>
      <c r="AB34">
        <f>INDEX(_calc_누적빈도!AB:AB,$A34)-INDEX(_calc_누적빈도!AB:AB,$A34-50)</f>
        <v>12</v>
      </c>
      <c r="AC34">
        <f>INDEX(_calc_누적빈도!AC:AC,$A34)-INDEX(_calc_누적빈도!AC:AC,$A34-50)</f>
        <v>8</v>
      </c>
      <c r="AD34">
        <f>INDEX(_calc_누적빈도!AD:AD,$A34)-INDEX(_calc_누적빈도!AD:AD,$A34-50)</f>
        <v>8</v>
      </c>
      <c r="AE34">
        <f>INDEX(_calc_누적빈도!AE:AE,$A34)-INDEX(_calc_누적빈도!AE:AE,$A34-50)</f>
        <v>7</v>
      </c>
      <c r="AF34">
        <f>INDEX(_calc_누적빈도!AF:AF,$A34)-INDEX(_calc_누적빈도!AF:AF,$A34-50)</f>
        <v>6</v>
      </c>
      <c r="AG34">
        <f>INDEX(_calc_누적빈도!AG:AG,$A34)-INDEX(_calc_누적빈도!AG:AG,$A34-50)</f>
        <v>4</v>
      </c>
      <c r="AH34">
        <f>INDEX(_calc_누적빈도!AH:AH,$A34)-INDEX(_calc_누적빈도!AH:AH,$A34-50)</f>
        <v>7</v>
      </c>
      <c r="AI34">
        <f>INDEX(_calc_누적빈도!AI:AI,$A34)-INDEX(_calc_누적빈도!AI:AI,$A34-50)</f>
        <v>2</v>
      </c>
      <c r="AJ34">
        <f>INDEX(_calc_누적빈도!AJ:AJ,$A34)-INDEX(_calc_누적빈도!AJ:AJ,$A34-50)</f>
        <v>8</v>
      </c>
      <c r="AK34">
        <f>INDEX(_calc_누적빈도!AK:AK,$A34)-INDEX(_calc_누적빈도!AK:AK,$A34-50)</f>
        <v>6</v>
      </c>
      <c r="AL34">
        <f>INDEX(_calc_누적빈도!AL:AL,$A34)-INDEX(_calc_누적빈도!AL:AL,$A34-50)</f>
        <v>8</v>
      </c>
      <c r="AM34">
        <f>INDEX(_calc_누적빈도!AM:AM,$A34)-INDEX(_calc_누적빈도!AM:AM,$A34-50)</f>
        <v>9</v>
      </c>
      <c r="AN34">
        <f>INDEX(_calc_누적빈도!AN:AN,$A34)-INDEX(_calc_누적빈도!AN:AN,$A34-50)</f>
        <v>8</v>
      </c>
      <c r="AO34">
        <f>INDEX(_calc_누적빈도!AO:AO,$A34)-INDEX(_calc_누적빈도!AO:AO,$A34-50)</f>
        <v>9</v>
      </c>
      <c r="AP34">
        <f>INDEX(_calc_누적빈도!AP:AP,$A34)-INDEX(_calc_누적빈도!AP:AP,$A34-50)</f>
        <v>5</v>
      </c>
      <c r="AQ34">
        <f>INDEX(_calc_누적빈도!AQ:AQ,$A34)-INDEX(_calc_누적빈도!AQ:AQ,$A34-50)</f>
        <v>7</v>
      </c>
      <c r="AR34">
        <f>INDEX(_calc_누적빈도!AR:AR,$A34)-INDEX(_calc_누적빈도!AR:AR,$A34-50)</f>
        <v>4</v>
      </c>
      <c r="AS34">
        <f>INDEX(_calc_누적빈도!AS:AS,$A34)-INDEX(_calc_누적빈도!AS:AS,$A34-50)</f>
        <v>4</v>
      </c>
      <c r="AT34">
        <f>INDEX(_calc_누적빈도!AT:AT,$A34)-INDEX(_calc_누적빈도!AT:AT,$A34-50)</f>
        <v>4</v>
      </c>
    </row>
    <row r="35" spans="1:46" ht="16.5" customHeight="1">
      <c r="A35">
        <f t="shared" ref="A35:A52" si="1">A34-1</f>
        <v>1211</v>
      </c>
      <c r="B35">
        <f>INDEX(_calc_누적빈도!B:B,$A35)-INDEX(_calc_누적빈도!B:B,$A35-50)</f>
        <v>8</v>
      </c>
      <c r="C35">
        <f>INDEX(_calc_누적빈도!C:C,$A35)-INDEX(_calc_누적빈도!C:C,$A35-50)</f>
        <v>5</v>
      </c>
      <c r="D35">
        <f>INDEX(_calc_누적빈도!D:D,$A35)-INDEX(_calc_누적빈도!D:D,$A35-50)</f>
        <v>10</v>
      </c>
      <c r="E35">
        <f>INDEX(_calc_누적빈도!E:E,$A35)-INDEX(_calc_누적빈도!E:E,$A35-50)</f>
        <v>6</v>
      </c>
      <c r="F35">
        <f>INDEX(_calc_누적빈도!F:F,$A35)-INDEX(_calc_누적빈도!F:F,$A35-50)</f>
        <v>6</v>
      </c>
      <c r="G35">
        <f>INDEX(_calc_누적빈도!G:G,$A35)-INDEX(_calc_누적빈도!G:G,$A35-50)</f>
        <v>9</v>
      </c>
      <c r="H35">
        <f>INDEX(_calc_누적빈도!H:H,$A35)-INDEX(_calc_누적빈도!H:H,$A35-50)</f>
        <v>9</v>
      </c>
      <c r="I35">
        <f>INDEX(_calc_누적빈도!I:I,$A35)-INDEX(_calc_누적빈도!I:I,$A35-50)</f>
        <v>7</v>
      </c>
      <c r="J35">
        <f>INDEX(_calc_누적빈도!J:J,$A35)-INDEX(_calc_누적빈도!J:J,$A35-50)</f>
        <v>8</v>
      </c>
      <c r="K35">
        <f>INDEX(_calc_누적빈도!K:K,$A35)-INDEX(_calc_누적빈도!K:K,$A35-50)</f>
        <v>3</v>
      </c>
      <c r="L35">
        <f>INDEX(_calc_누적빈도!L:L,$A35)-INDEX(_calc_누적빈도!L:L,$A35-50)</f>
        <v>5</v>
      </c>
      <c r="M35">
        <f>INDEX(_calc_누적빈도!M:M,$A35)-INDEX(_calc_누적빈도!M:M,$A35-50)</f>
        <v>8</v>
      </c>
      <c r="N35">
        <f>INDEX(_calc_누적빈도!N:N,$A35)-INDEX(_calc_누적빈도!N:N,$A35-50)</f>
        <v>6</v>
      </c>
      <c r="O35">
        <f>INDEX(_calc_누적빈도!O:O,$A35)-INDEX(_calc_누적빈도!O:O,$A35-50)</f>
        <v>4</v>
      </c>
      <c r="P35">
        <f>INDEX(_calc_누적빈도!P:P,$A35)-INDEX(_calc_누적빈도!P:P,$A35-50)</f>
        <v>6</v>
      </c>
      <c r="Q35">
        <f>INDEX(_calc_누적빈도!Q:Q,$A35)-INDEX(_calc_누적빈도!Q:Q,$A35-50)</f>
        <v>11</v>
      </c>
      <c r="R35">
        <f>INDEX(_calc_누적빈도!R:R,$A35)-INDEX(_calc_누적빈도!R:R,$A35-50)</f>
        <v>8</v>
      </c>
      <c r="S35">
        <f>INDEX(_calc_누적빈도!S:S,$A35)-INDEX(_calc_누적빈도!S:S,$A35-50)</f>
        <v>5</v>
      </c>
      <c r="T35">
        <f>INDEX(_calc_누적빈도!T:T,$A35)-INDEX(_calc_누적빈도!T:T,$A35-50)</f>
        <v>5</v>
      </c>
      <c r="U35">
        <f>INDEX(_calc_누적빈도!U:U,$A35)-INDEX(_calc_누적빈도!U:U,$A35-50)</f>
        <v>7</v>
      </c>
      <c r="V35">
        <f>INDEX(_calc_누적빈도!V:V,$A35)-INDEX(_calc_누적빈도!V:V,$A35-50)</f>
        <v>5</v>
      </c>
      <c r="W35">
        <f>INDEX(_calc_누적빈도!W:W,$A35)-INDEX(_calc_누적빈도!W:W,$A35-50)</f>
        <v>4</v>
      </c>
      <c r="X35">
        <f>INDEX(_calc_누적빈도!X:X,$A35)-INDEX(_calc_누적빈도!X:X,$A35-50)</f>
        <v>9</v>
      </c>
      <c r="Y35">
        <f>INDEX(_calc_누적빈도!Y:Y,$A35)-INDEX(_calc_누적빈도!Y:Y,$A35-50)</f>
        <v>10</v>
      </c>
      <c r="Z35">
        <f>INDEX(_calc_누적빈도!Z:Z,$A35)-INDEX(_calc_누적빈도!Z:Z,$A35-50)</f>
        <v>6</v>
      </c>
      <c r="AA35">
        <f>INDEX(_calc_누적빈도!AA:AA,$A35)-INDEX(_calc_누적빈도!AA:AA,$A35-50)</f>
        <v>6</v>
      </c>
      <c r="AB35">
        <f>INDEX(_calc_누적빈도!AB:AB,$A35)-INDEX(_calc_누적빈도!AB:AB,$A35-50)</f>
        <v>11</v>
      </c>
      <c r="AC35">
        <f>INDEX(_calc_누적빈도!AC:AC,$A35)-INDEX(_calc_누적빈도!AC:AC,$A35-50)</f>
        <v>8</v>
      </c>
      <c r="AD35">
        <f>INDEX(_calc_누적빈도!AD:AD,$A35)-INDEX(_calc_누적빈도!AD:AD,$A35-50)</f>
        <v>8</v>
      </c>
      <c r="AE35">
        <f>INDEX(_calc_누적빈도!AE:AE,$A35)-INDEX(_calc_누적빈도!AE:AE,$A35-50)</f>
        <v>7</v>
      </c>
      <c r="AF35">
        <f>INDEX(_calc_누적빈도!AF:AF,$A35)-INDEX(_calc_누적빈도!AF:AF,$A35-50)</f>
        <v>6</v>
      </c>
      <c r="AG35">
        <f>INDEX(_calc_누적빈도!AG:AG,$A35)-INDEX(_calc_누적빈도!AG:AG,$A35-50)</f>
        <v>4</v>
      </c>
      <c r="AH35">
        <f>INDEX(_calc_누적빈도!AH:AH,$A35)-INDEX(_calc_누적빈도!AH:AH,$A35-50)</f>
        <v>7</v>
      </c>
      <c r="AI35">
        <f>INDEX(_calc_누적빈도!AI:AI,$A35)-INDEX(_calc_누적빈도!AI:AI,$A35-50)</f>
        <v>3</v>
      </c>
      <c r="AJ35">
        <f>INDEX(_calc_누적빈도!AJ:AJ,$A35)-INDEX(_calc_누적빈도!AJ:AJ,$A35-50)</f>
        <v>7</v>
      </c>
      <c r="AK35">
        <f>INDEX(_calc_누적빈도!AK:AK,$A35)-INDEX(_calc_누적빈도!AK:AK,$A35-50)</f>
        <v>6</v>
      </c>
      <c r="AL35">
        <f>INDEX(_calc_누적빈도!AL:AL,$A35)-INDEX(_calc_누적빈도!AL:AL,$A35-50)</f>
        <v>8</v>
      </c>
      <c r="AM35">
        <f>INDEX(_calc_누적빈도!AM:AM,$A35)-INDEX(_calc_누적빈도!AM:AM,$A35-50)</f>
        <v>8</v>
      </c>
      <c r="AN35">
        <f>INDEX(_calc_누적빈도!AN:AN,$A35)-INDEX(_calc_누적빈도!AN:AN,$A35-50)</f>
        <v>8</v>
      </c>
      <c r="AO35">
        <f>INDEX(_calc_누적빈도!AO:AO,$A35)-INDEX(_calc_누적빈도!AO:AO,$A35-50)</f>
        <v>8</v>
      </c>
      <c r="AP35">
        <f>INDEX(_calc_누적빈도!AP:AP,$A35)-INDEX(_calc_누적빈도!AP:AP,$A35-50)</f>
        <v>5</v>
      </c>
      <c r="AQ35">
        <f>INDEX(_calc_누적빈도!AQ:AQ,$A35)-INDEX(_calc_누적빈도!AQ:AQ,$A35-50)</f>
        <v>8</v>
      </c>
      <c r="AR35">
        <f>INDEX(_calc_누적빈도!AR:AR,$A35)-INDEX(_calc_누적빈도!AR:AR,$A35-50)</f>
        <v>4</v>
      </c>
      <c r="AS35">
        <f>INDEX(_calc_누적빈도!AS:AS,$A35)-INDEX(_calc_누적빈도!AS:AS,$A35-50)</f>
        <v>4</v>
      </c>
      <c r="AT35">
        <f>INDEX(_calc_누적빈도!AT:AT,$A35)-INDEX(_calc_누적빈도!AT:AT,$A35-50)</f>
        <v>4</v>
      </c>
    </row>
    <row r="36" spans="1:46" ht="16.5" customHeight="1">
      <c r="A36">
        <f t="shared" si="1"/>
        <v>1210</v>
      </c>
      <c r="B36">
        <f>INDEX(_calc_누적빈도!B:B,$A36)-INDEX(_calc_누적빈도!B:B,$A36-50)</f>
        <v>7</v>
      </c>
      <c r="C36">
        <f>INDEX(_calc_누적빈도!C:C,$A36)-INDEX(_calc_누적빈도!C:C,$A36-50)</f>
        <v>5</v>
      </c>
      <c r="D36">
        <f>INDEX(_calc_누적빈도!D:D,$A36)-INDEX(_calc_누적빈도!D:D,$A36-50)</f>
        <v>10</v>
      </c>
      <c r="E36">
        <f>INDEX(_calc_누적빈도!E:E,$A36)-INDEX(_calc_누적빈도!E:E,$A36-50)</f>
        <v>6</v>
      </c>
      <c r="F36">
        <f>INDEX(_calc_누적빈도!F:F,$A36)-INDEX(_calc_누적빈도!F:F,$A36-50)</f>
        <v>6</v>
      </c>
      <c r="G36">
        <f>INDEX(_calc_누적빈도!G:G,$A36)-INDEX(_calc_누적빈도!G:G,$A36-50)</f>
        <v>9</v>
      </c>
      <c r="H36">
        <f>INDEX(_calc_누적빈도!H:H,$A36)-INDEX(_calc_누적빈도!H:H,$A36-50)</f>
        <v>9</v>
      </c>
      <c r="I36">
        <f>INDEX(_calc_누적빈도!I:I,$A36)-INDEX(_calc_누적빈도!I:I,$A36-50)</f>
        <v>7</v>
      </c>
      <c r="J36">
        <f>INDEX(_calc_누적빈도!J:J,$A36)-INDEX(_calc_누적빈도!J:J,$A36-50)</f>
        <v>7</v>
      </c>
      <c r="K36">
        <f>INDEX(_calc_누적빈도!K:K,$A36)-INDEX(_calc_누적빈도!K:K,$A36-50)</f>
        <v>3</v>
      </c>
      <c r="L36">
        <f>INDEX(_calc_누적빈도!L:L,$A36)-INDEX(_calc_누적빈도!L:L,$A36-50)</f>
        <v>5</v>
      </c>
      <c r="M36">
        <f>INDEX(_calc_누적빈도!M:M,$A36)-INDEX(_calc_누적빈도!M:M,$A36-50)</f>
        <v>8</v>
      </c>
      <c r="N36">
        <f>INDEX(_calc_누적빈도!N:N,$A36)-INDEX(_calc_누적빈도!N:N,$A36-50)</f>
        <v>7</v>
      </c>
      <c r="O36">
        <f>INDEX(_calc_누적빈도!O:O,$A36)-INDEX(_calc_누적빈도!O:O,$A36-50)</f>
        <v>4</v>
      </c>
      <c r="P36">
        <f>INDEX(_calc_누적빈도!P:P,$A36)-INDEX(_calc_누적빈도!P:P,$A36-50)</f>
        <v>6</v>
      </c>
      <c r="Q36">
        <f>INDEX(_calc_누적빈도!Q:Q,$A36)-INDEX(_calc_누적빈도!Q:Q,$A36-50)</f>
        <v>11</v>
      </c>
      <c r="R36">
        <f>INDEX(_calc_누적빈도!R:R,$A36)-INDEX(_calc_누적빈도!R:R,$A36-50)</f>
        <v>7</v>
      </c>
      <c r="S36">
        <f>INDEX(_calc_누적빈도!S:S,$A36)-INDEX(_calc_누적빈도!S:S,$A36-50)</f>
        <v>6</v>
      </c>
      <c r="T36">
        <f>INDEX(_calc_누적빈도!T:T,$A36)-INDEX(_calc_누적빈도!T:T,$A36-50)</f>
        <v>5</v>
      </c>
      <c r="U36">
        <f>INDEX(_calc_누적빈도!U:U,$A36)-INDEX(_calc_누적빈도!U:U,$A36-50)</f>
        <v>7</v>
      </c>
      <c r="V36">
        <f>INDEX(_calc_누적빈도!V:V,$A36)-INDEX(_calc_누적빈도!V:V,$A36-50)</f>
        <v>5</v>
      </c>
      <c r="W36">
        <f>INDEX(_calc_누적빈도!W:W,$A36)-INDEX(_calc_누적빈도!W:W,$A36-50)</f>
        <v>4</v>
      </c>
      <c r="X36">
        <f>INDEX(_calc_누적빈도!X:X,$A36)-INDEX(_calc_누적빈도!X:X,$A36-50)</f>
        <v>9</v>
      </c>
      <c r="Y36">
        <f>INDEX(_calc_누적빈도!Y:Y,$A36)-INDEX(_calc_누적빈도!Y:Y,$A36-50)</f>
        <v>10</v>
      </c>
      <c r="Z36">
        <f>INDEX(_calc_누적빈도!Z:Z,$A36)-INDEX(_calc_누적빈도!Z:Z,$A36-50)</f>
        <v>6</v>
      </c>
      <c r="AA36">
        <f>INDEX(_calc_누적빈도!AA:AA,$A36)-INDEX(_calc_누적빈도!AA:AA,$A36-50)</f>
        <v>6</v>
      </c>
      <c r="AB36">
        <f>INDEX(_calc_누적빈도!AB:AB,$A36)-INDEX(_calc_누적빈도!AB:AB,$A36-50)</f>
        <v>10</v>
      </c>
      <c r="AC36">
        <f>INDEX(_calc_누적빈도!AC:AC,$A36)-INDEX(_calc_누적빈도!AC:AC,$A36-50)</f>
        <v>8</v>
      </c>
      <c r="AD36">
        <f>INDEX(_calc_누적빈도!AD:AD,$A36)-INDEX(_calc_누적빈도!AD:AD,$A36-50)</f>
        <v>8</v>
      </c>
      <c r="AE36">
        <f>INDEX(_calc_누적빈도!AE:AE,$A36)-INDEX(_calc_누적빈도!AE:AE,$A36-50)</f>
        <v>7</v>
      </c>
      <c r="AF36">
        <f>INDEX(_calc_누적빈도!AF:AF,$A36)-INDEX(_calc_누적빈도!AF:AF,$A36-50)</f>
        <v>6</v>
      </c>
      <c r="AG36">
        <f>INDEX(_calc_누적빈도!AG:AG,$A36)-INDEX(_calc_누적빈도!AG:AG,$A36-50)</f>
        <v>4</v>
      </c>
      <c r="AH36">
        <f>INDEX(_calc_누적빈도!AH:AH,$A36)-INDEX(_calc_누적빈도!AH:AH,$A36-50)</f>
        <v>7</v>
      </c>
      <c r="AI36">
        <f>INDEX(_calc_누적빈도!AI:AI,$A36)-INDEX(_calc_누적빈도!AI:AI,$A36-50)</f>
        <v>3</v>
      </c>
      <c r="AJ36">
        <f>INDEX(_calc_누적빈도!AJ:AJ,$A36)-INDEX(_calc_누적빈도!AJ:AJ,$A36-50)</f>
        <v>7</v>
      </c>
      <c r="AK36">
        <f>INDEX(_calc_누적빈도!AK:AK,$A36)-INDEX(_calc_누적빈도!AK:AK,$A36-50)</f>
        <v>7</v>
      </c>
      <c r="AL36">
        <f>INDEX(_calc_누적빈도!AL:AL,$A36)-INDEX(_calc_누적빈도!AL:AL,$A36-50)</f>
        <v>8</v>
      </c>
      <c r="AM36">
        <f>INDEX(_calc_누적빈도!AM:AM,$A36)-INDEX(_calc_누적빈도!AM:AM,$A36-50)</f>
        <v>7</v>
      </c>
      <c r="AN36">
        <f>INDEX(_calc_누적빈도!AN:AN,$A36)-INDEX(_calc_누적빈도!AN:AN,$A36-50)</f>
        <v>9</v>
      </c>
      <c r="AO36">
        <f>INDEX(_calc_누적빈도!AO:AO,$A36)-INDEX(_calc_누적빈도!AO:AO,$A36-50)</f>
        <v>8</v>
      </c>
      <c r="AP36">
        <f>INDEX(_calc_누적빈도!AP:AP,$A36)-INDEX(_calc_누적빈도!AP:AP,$A36-50)</f>
        <v>5</v>
      </c>
      <c r="AQ36">
        <f>INDEX(_calc_누적빈도!AQ:AQ,$A36)-INDEX(_calc_누적빈도!AQ:AQ,$A36-50)</f>
        <v>8</v>
      </c>
      <c r="AR36">
        <f>INDEX(_calc_누적빈도!AR:AR,$A36)-INDEX(_calc_누적빈도!AR:AR,$A36-50)</f>
        <v>4</v>
      </c>
      <c r="AS36">
        <f>INDEX(_calc_누적빈도!AS:AS,$A36)-INDEX(_calc_누적빈도!AS:AS,$A36-50)</f>
        <v>4</v>
      </c>
      <c r="AT36">
        <f>INDEX(_calc_누적빈도!AT:AT,$A36)-INDEX(_calc_누적빈도!AT:AT,$A36-50)</f>
        <v>5</v>
      </c>
    </row>
    <row r="37" spans="1:46" ht="16.5" customHeight="1">
      <c r="A37">
        <f t="shared" si="1"/>
        <v>1209</v>
      </c>
      <c r="B37">
        <f>INDEX(_calc_누적빈도!B:B,$A37)-INDEX(_calc_누적빈도!B:B,$A37-50)</f>
        <v>7</v>
      </c>
      <c r="C37">
        <f>INDEX(_calc_누적빈도!C:C,$A37)-INDEX(_calc_누적빈도!C:C,$A37-50)</f>
        <v>4</v>
      </c>
      <c r="D37">
        <f>INDEX(_calc_누적빈도!D:D,$A37)-INDEX(_calc_누적빈도!D:D,$A37-50)</f>
        <v>11</v>
      </c>
      <c r="E37">
        <f>INDEX(_calc_누적빈도!E:E,$A37)-INDEX(_calc_누적빈도!E:E,$A37-50)</f>
        <v>6</v>
      </c>
      <c r="F37">
        <f>INDEX(_calc_누적빈도!F:F,$A37)-INDEX(_calc_누적빈도!F:F,$A37-50)</f>
        <v>6</v>
      </c>
      <c r="G37">
        <f>INDEX(_calc_누적빈도!G:G,$A37)-INDEX(_calc_누적빈도!G:G,$A37-50)</f>
        <v>9</v>
      </c>
      <c r="H37">
        <f>INDEX(_calc_누적빈도!H:H,$A37)-INDEX(_calc_누적빈도!H:H,$A37-50)</f>
        <v>9</v>
      </c>
      <c r="I37">
        <f>INDEX(_calc_누적빈도!I:I,$A37)-INDEX(_calc_누적빈도!I:I,$A37-50)</f>
        <v>7</v>
      </c>
      <c r="J37">
        <f>INDEX(_calc_누적빈도!J:J,$A37)-INDEX(_calc_누적빈도!J:J,$A37-50)</f>
        <v>8</v>
      </c>
      <c r="K37">
        <f>INDEX(_calc_누적빈도!K:K,$A37)-INDEX(_calc_누적빈도!K:K,$A37-50)</f>
        <v>3</v>
      </c>
      <c r="L37">
        <f>INDEX(_calc_누적빈도!L:L,$A37)-INDEX(_calc_누적빈도!L:L,$A37-50)</f>
        <v>5</v>
      </c>
      <c r="M37">
        <f>INDEX(_calc_누적빈도!M:M,$A37)-INDEX(_calc_누적빈도!M:M,$A37-50)</f>
        <v>8</v>
      </c>
      <c r="N37">
        <f>INDEX(_calc_누적빈도!N:N,$A37)-INDEX(_calc_누적빈도!N:N,$A37-50)</f>
        <v>7</v>
      </c>
      <c r="O37">
        <f>INDEX(_calc_누적빈도!O:O,$A37)-INDEX(_calc_누적빈도!O:O,$A37-50)</f>
        <v>4</v>
      </c>
      <c r="P37">
        <f>INDEX(_calc_누적빈도!P:P,$A37)-INDEX(_calc_누적빈도!P:P,$A37-50)</f>
        <v>6</v>
      </c>
      <c r="Q37">
        <f>INDEX(_calc_누적빈도!Q:Q,$A37)-INDEX(_calc_누적빈도!Q:Q,$A37-50)</f>
        <v>11</v>
      </c>
      <c r="R37">
        <f>INDEX(_calc_누적빈도!R:R,$A37)-INDEX(_calc_누적빈도!R:R,$A37-50)</f>
        <v>6</v>
      </c>
      <c r="S37">
        <f>INDEX(_calc_누적빈도!S:S,$A37)-INDEX(_calc_누적빈도!S:S,$A37-50)</f>
        <v>6</v>
      </c>
      <c r="T37">
        <f>INDEX(_calc_누적빈도!T:T,$A37)-INDEX(_calc_누적빈도!T:T,$A37-50)</f>
        <v>5</v>
      </c>
      <c r="U37">
        <f>INDEX(_calc_누적빈도!U:U,$A37)-INDEX(_calc_누적빈도!U:U,$A37-50)</f>
        <v>6</v>
      </c>
      <c r="V37">
        <f>INDEX(_calc_누적빈도!V:V,$A37)-INDEX(_calc_누적빈도!V:V,$A37-50)</f>
        <v>5</v>
      </c>
      <c r="W37">
        <f>INDEX(_calc_누적빈도!W:W,$A37)-INDEX(_calc_누적빈도!W:W,$A37-50)</f>
        <v>4</v>
      </c>
      <c r="X37">
        <f>INDEX(_calc_누적빈도!X:X,$A37)-INDEX(_calc_누적빈도!X:X,$A37-50)</f>
        <v>9</v>
      </c>
      <c r="Y37">
        <f>INDEX(_calc_누적빈도!Y:Y,$A37)-INDEX(_calc_누적빈도!Y:Y,$A37-50)</f>
        <v>10</v>
      </c>
      <c r="Z37">
        <f>INDEX(_calc_누적빈도!Z:Z,$A37)-INDEX(_calc_누적빈도!Z:Z,$A37-50)</f>
        <v>6</v>
      </c>
      <c r="AA37">
        <f>INDEX(_calc_누적빈도!AA:AA,$A37)-INDEX(_calc_누적빈도!AA:AA,$A37-50)</f>
        <v>6</v>
      </c>
      <c r="AB37">
        <f>INDEX(_calc_누적빈도!AB:AB,$A37)-INDEX(_calc_누적빈도!AB:AB,$A37-50)</f>
        <v>11</v>
      </c>
      <c r="AC37">
        <f>INDEX(_calc_누적빈도!AC:AC,$A37)-INDEX(_calc_누적빈도!AC:AC,$A37-50)</f>
        <v>9</v>
      </c>
      <c r="AD37">
        <f>INDEX(_calc_누적빈도!AD:AD,$A37)-INDEX(_calc_누적빈도!AD:AD,$A37-50)</f>
        <v>8</v>
      </c>
      <c r="AE37">
        <f>INDEX(_calc_누적빈도!AE:AE,$A37)-INDEX(_calc_누적빈도!AE:AE,$A37-50)</f>
        <v>7</v>
      </c>
      <c r="AF37">
        <f>INDEX(_calc_누적빈도!AF:AF,$A37)-INDEX(_calc_누적빈도!AF:AF,$A37-50)</f>
        <v>6</v>
      </c>
      <c r="AG37">
        <f>INDEX(_calc_누적빈도!AG:AG,$A37)-INDEX(_calc_누적빈도!AG:AG,$A37-50)</f>
        <v>4</v>
      </c>
      <c r="AH37">
        <f>INDEX(_calc_누적빈도!AH:AH,$A37)-INDEX(_calc_누적빈도!AH:AH,$A37-50)</f>
        <v>7</v>
      </c>
      <c r="AI37">
        <f>INDEX(_calc_누적빈도!AI:AI,$A37)-INDEX(_calc_누적빈도!AI:AI,$A37-50)</f>
        <v>3</v>
      </c>
      <c r="AJ37">
        <f>INDEX(_calc_누적빈도!AJ:AJ,$A37)-INDEX(_calc_누적빈도!AJ:AJ,$A37-50)</f>
        <v>6</v>
      </c>
      <c r="AK37">
        <f>INDEX(_calc_누적빈도!AK:AK,$A37)-INDEX(_calc_누적빈도!AK:AK,$A37-50)</f>
        <v>7</v>
      </c>
      <c r="AL37">
        <f>INDEX(_calc_누적빈도!AL:AL,$A37)-INDEX(_calc_누적빈도!AL:AL,$A37-50)</f>
        <v>7</v>
      </c>
      <c r="AM37">
        <f>INDEX(_calc_누적빈도!AM:AM,$A37)-INDEX(_calc_누적빈도!AM:AM,$A37-50)</f>
        <v>8</v>
      </c>
      <c r="AN37">
        <f>INDEX(_calc_누적빈도!AN:AN,$A37)-INDEX(_calc_누적빈도!AN:AN,$A37-50)</f>
        <v>9</v>
      </c>
      <c r="AO37">
        <f>INDEX(_calc_누적빈도!AO:AO,$A37)-INDEX(_calc_누적빈도!AO:AO,$A37-50)</f>
        <v>8</v>
      </c>
      <c r="AP37">
        <f>INDEX(_calc_누적빈도!AP:AP,$A37)-INDEX(_calc_누적빈도!AP:AP,$A37-50)</f>
        <v>5</v>
      </c>
      <c r="AQ37">
        <f>INDEX(_calc_누적빈도!AQ:AQ,$A37)-INDEX(_calc_누적빈도!AQ:AQ,$A37-50)</f>
        <v>8</v>
      </c>
      <c r="AR37">
        <f>INDEX(_calc_누적빈도!AR:AR,$A37)-INDEX(_calc_누적빈도!AR:AR,$A37-50)</f>
        <v>4</v>
      </c>
      <c r="AS37">
        <f>INDEX(_calc_누적빈도!AS:AS,$A37)-INDEX(_calc_누적빈도!AS:AS,$A37-50)</f>
        <v>4</v>
      </c>
      <c r="AT37">
        <f>INDEX(_calc_누적빈도!AT:AT,$A37)-INDEX(_calc_누적빈도!AT:AT,$A37-50)</f>
        <v>5</v>
      </c>
    </row>
    <row r="38" spans="1:46" ht="16.5" customHeight="1">
      <c r="A38">
        <f t="shared" si="1"/>
        <v>1208</v>
      </c>
      <c r="B38">
        <f>INDEX(_calc_누적빈도!B:B,$A38)-INDEX(_calc_누적빈도!B:B,$A38-50)</f>
        <v>7</v>
      </c>
      <c r="C38">
        <f>INDEX(_calc_누적빈도!C:C,$A38)-INDEX(_calc_누적빈도!C:C,$A38-50)</f>
        <v>4</v>
      </c>
      <c r="D38">
        <f>INDEX(_calc_누적빈도!D:D,$A38)-INDEX(_calc_누적빈도!D:D,$A38-50)</f>
        <v>11</v>
      </c>
      <c r="E38">
        <f>INDEX(_calc_누적빈도!E:E,$A38)-INDEX(_calc_누적빈도!E:E,$A38-50)</f>
        <v>6</v>
      </c>
      <c r="F38">
        <f>INDEX(_calc_누적빈도!F:F,$A38)-INDEX(_calc_누적빈도!F:F,$A38-50)</f>
        <v>6</v>
      </c>
      <c r="G38">
        <f>INDEX(_calc_누적빈도!G:G,$A38)-INDEX(_calc_누적빈도!G:G,$A38-50)</f>
        <v>8</v>
      </c>
      <c r="H38">
        <f>INDEX(_calc_누적빈도!H:H,$A38)-INDEX(_calc_누적빈도!H:H,$A38-50)</f>
        <v>9</v>
      </c>
      <c r="I38">
        <f>INDEX(_calc_누적빈도!I:I,$A38)-INDEX(_calc_누적빈도!I:I,$A38-50)</f>
        <v>7</v>
      </c>
      <c r="J38">
        <f>INDEX(_calc_누적빈도!J:J,$A38)-INDEX(_calc_누적빈도!J:J,$A38-50)</f>
        <v>8</v>
      </c>
      <c r="K38">
        <f>INDEX(_calc_누적빈도!K:K,$A38)-INDEX(_calc_누적빈도!K:K,$A38-50)</f>
        <v>3</v>
      </c>
      <c r="L38">
        <f>INDEX(_calc_누적빈도!L:L,$A38)-INDEX(_calc_누적빈도!L:L,$A38-50)</f>
        <v>5</v>
      </c>
      <c r="M38">
        <f>INDEX(_calc_누적빈도!M:M,$A38)-INDEX(_calc_누적빈도!M:M,$A38-50)</f>
        <v>8</v>
      </c>
      <c r="N38">
        <f>INDEX(_calc_누적빈도!N:N,$A38)-INDEX(_calc_누적빈도!N:N,$A38-50)</f>
        <v>7</v>
      </c>
      <c r="O38">
        <f>INDEX(_calc_누적빈도!O:O,$A38)-INDEX(_calc_누적빈도!O:O,$A38-50)</f>
        <v>4</v>
      </c>
      <c r="P38">
        <f>INDEX(_calc_누적빈도!P:P,$A38)-INDEX(_calc_누적빈도!P:P,$A38-50)</f>
        <v>6</v>
      </c>
      <c r="Q38">
        <f>INDEX(_calc_누적빈도!Q:Q,$A38)-INDEX(_calc_누적빈도!Q:Q,$A38-50)</f>
        <v>11</v>
      </c>
      <c r="R38">
        <f>INDEX(_calc_누적빈도!R:R,$A38)-INDEX(_calc_누적빈도!R:R,$A38-50)</f>
        <v>6</v>
      </c>
      <c r="S38">
        <f>INDEX(_calc_누적빈도!S:S,$A38)-INDEX(_calc_누적빈도!S:S,$A38-50)</f>
        <v>6</v>
      </c>
      <c r="T38">
        <f>INDEX(_calc_누적빈도!T:T,$A38)-INDEX(_calc_누적빈도!T:T,$A38-50)</f>
        <v>5</v>
      </c>
      <c r="U38">
        <f>INDEX(_calc_누적빈도!U:U,$A38)-INDEX(_calc_누적빈도!U:U,$A38-50)</f>
        <v>6</v>
      </c>
      <c r="V38">
        <f>INDEX(_calc_누적빈도!V:V,$A38)-INDEX(_calc_누적빈도!V:V,$A38-50)</f>
        <v>6</v>
      </c>
      <c r="W38">
        <f>INDEX(_calc_누적빈도!W:W,$A38)-INDEX(_calc_누적빈도!W:W,$A38-50)</f>
        <v>4</v>
      </c>
      <c r="X38">
        <f>INDEX(_calc_누적빈도!X:X,$A38)-INDEX(_calc_누적빈도!X:X,$A38-50)</f>
        <v>9</v>
      </c>
      <c r="Y38">
        <f>INDEX(_calc_누적빈도!Y:Y,$A38)-INDEX(_calc_누적빈도!Y:Y,$A38-50)</f>
        <v>10</v>
      </c>
      <c r="Z38">
        <f>INDEX(_calc_누적빈도!Z:Z,$A38)-INDEX(_calc_누적빈도!Z:Z,$A38-50)</f>
        <v>7</v>
      </c>
      <c r="AA38">
        <f>INDEX(_calc_누적빈도!AA:AA,$A38)-INDEX(_calc_누적빈도!AA:AA,$A38-50)</f>
        <v>6</v>
      </c>
      <c r="AB38">
        <f>INDEX(_calc_누적빈도!AB:AB,$A38)-INDEX(_calc_누적빈도!AB:AB,$A38-50)</f>
        <v>11</v>
      </c>
      <c r="AC38">
        <f>INDEX(_calc_누적빈도!AC:AC,$A38)-INDEX(_calc_누적빈도!AC:AC,$A38-50)</f>
        <v>9</v>
      </c>
      <c r="AD38">
        <f>INDEX(_calc_누적빈도!AD:AD,$A38)-INDEX(_calc_누적빈도!AD:AD,$A38-50)</f>
        <v>8</v>
      </c>
      <c r="AE38">
        <f>INDEX(_calc_누적빈도!AE:AE,$A38)-INDEX(_calc_누적빈도!AE:AE,$A38-50)</f>
        <v>6</v>
      </c>
      <c r="AF38">
        <f>INDEX(_calc_누적빈도!AF:AF,$A38)-INDEX(_calc_누적빈도!AF:AF,$A38-50)</f>
        <v>6</v>
      </c>
      <c r="AG38">
        <f>INDEX(_calc_누적빈도!AG:AG,$A38)-INDEX(_calc_누적빈도!AG:AG,$A38-50)</f>
        <v>5</v>
      </c>
      <c r="AH38">
        <f>INDEX(_calc_누적빈도!AH:AH,$A38)-INDEX(_calc_누적빈도!AH:AH,$A38-50)</f>
        <v>7</v>
      </c>
      <c r="AI38">
        <f>INDEX(_calc_누적빈도!AI:AI,$A38)-INDEX(_calc_누적빈도!AI:AI,$A38-50)</f>
        <v>3</v>
      </c>
      <c r="AJ38">
        <f>INDEX(_calc_누적빈도!AJ:AJ,$A38)-INDEX(_calc_누적빈도!AJ:AJ,$A38-50)</f>
        <v>6</v>
      </c>
      <c r="AK38">
        <f>INDEX(_calc_누적빈도!AK:AK,$A38)-INDEX(_calc_누적빈도!AK:AK,$A38-50)</f>
        <v>6</v>
      </c>
      <c r="AL38">
        <f>INDEX(_calc_누적빈도!AL:AL,$A38)-INDEX(_calc_누적빈도!AL:AL,$A38-50)</f>
        <v>8</v>
      </c>
      <c r="AM38">
        <f>INDEX(_calc_누적빈도!AM:AM,$A38)-INDEX(_calc_누적빈도!AM:AM,$A38-50)</f>
        <v>8</v>
      </c>
      <c r="AN38">
        <f>INDEX(_calc_누적빈도!AN:AN,$A38)-INDEX(_calc_누적빈도!AN:AN,$A38-50)</f>
        <v>9</v>
      </c>
      <c r="AO38">
        <f>INDEX(_calc_누적빈도!AO:AO,$A38)-INDEX(_calc_누적빈도!AO:AO,$A38-50)</f>
        <v>8</v>
      </c>
      <c r="AP38">
        <f>INDEX(_calc_누적빈도!AP:AP,$A38)-INDEX(_calc_누적빈도!AP:AP,$A38-50)</f>
        <v>5</v>
      </c>
      <c r="AQ38">
        <f>INDEX(_calc_누적빈도!AQ:AQ,$A38)-INDEX(_calc_누적빈도!AQ:AQ,$A38-50)</f>
        <v>7</v>
      </c>
      <c r="AR38">
        <f>INDEX(_calc_누적빈도!AR:AR,$A38)-INDEX(_calc_누적빈도!AR:AR,$A38-50)</f>
        <v>4</v>
      </c>
      <c r="AS38">
        <f>INDEX(_calc_누적빈도!AS:AS,$A38)-INDEX(_calc_누적빈도!AS:AS,$A38-50)</f>
        <v>4</v>
      </c>
      <c r="AT38">
        <f>INDEX(_calc_누적빈도!AT:AT,$A38)-INDEX(_calc_누적빈도!AT:AT,$A38-50)</f>
        <v>5</v>
      </c>
    </row>
    <row r="39" spans="1:46" ht="16.5" customHeight="1">
      <c r="A39">
        <f t="shared" si="1"/>
        <v>1207</v>
      </c>
      <c r="B39">
        <f>INDEX(_calc_누적빈도!B:B,$A39)-INDEX(_calc_누적빈도!B:B,$A39-50)</f>
        <v>7</v>
      </c>
      <c r="C39">
        <f>INDEX(_calc_누적빈도!C:C,$A39)-INDEX(_calc_누적빈도!C:C,$A39-50)</f>
        <v>4</v>
      </c>
      <c r="D39">
        <f>INDEX(_calc_누적빈도!D:D,$A39)-INDEX(_calc_누적빈도!D:D,$A39-50)</f>
        <v>11</v>
      </c>
      <c r="E39">
        <f>INDEX(_calc_누적빈도!E:E,$A39)-INDEX(_calc_누적빈도!E:E,$A39-50)</f>
        <v>6</v>
      </c>
      <c r="F39">
        <f>INDEX(_calc_누적빈도!F:F,$A39)-INDEX(_calc_누적빈도!F:F,$A39-50)</f>
        <v>7</v>
      </c>
      <c r="G39">
        <f>INDEX(_calc_누적빈도!G:G,$A39)-INDEX(_calc_누적빈도!G:G,$A39-50)</f>
        <v>8</v>
      </c>
      <c r="H39">
        <f>INDEX(_calc_누적빈도!H:H,$A39)-INDEX(_calc_누적빈도!H:H,$A39-50)</f>
        <v>10</v>
      </c>
      <c r="I39">
        <f>INDEX(_calc_누적빈도!I:I,$A39)-INDEX(_calc_누적빈도!I:I,$A39-50)</f>
        <v>7</v>
      </c>
      <c r="J39">
        <f>INDEX(_calc_누적빈도!J:J,$A39)-INDEX(_calc_누적빈도!J:J,$A39-50)</f>
        <v>8</v>
      </c>
      <c r="K39">
        <f>INDEX(_calc_누적빈도!K:K,$A39)-INDEX(_calc_누적빈도!K:K,$A39-50)</f>
        <v>2</v>
      </c>
      <c r="L39">
        <f>INDEX(_calc_누적빈도!L:L,$A39)-INDEX(_calc_누적빈도!L:L,$A39-50)</f>
        <v>5</v>
      </c>
      <c r="M39">
        <f>INDEX(_calc_누적빈도!M:M,$A39)-INDEX(_calc_누적빈도!M:M,$A39-50)</f>
        <v>9</v>
      </c>
      <c r="N39">
        <f>INDEX(_calc_누적빈도!N:N,$A39)-INDEX(_calc_누적빈도!N:N,$A39-50)</f>
        <v>7</v>
      </c>
      <c r="O39">
        <f>INDEX(_calc_누적빈도!O:O,$A39)-INDEX(_calc_누적빈도!O:O,$A39-50)</f>
        <v>4</v>
      </c>
      <c r="P39">
        <f>INDEX(_calc_누적빈도!P:P,$A39)-INDEX(_calc_누적빈도!P:P,$A39-50)</f>
        <v>6</v>
      </c>
      <c r="Q39">
        <f>INDEX(_calc_누적빈도!Q:Q,$A39)-INDEX(_calc_누적빈도!Q:Q,$A39-50)</f>
        <v>11</v>
      </c>
      <c r="R39">
        <f>INDEX(_calc_누적빈도!R:R,$A39)-INDEX(_calc_누적빈도!R:R,$A39-50)</f>
        <v>6</v>
      </c>
      <c r="S39">
        <f>INDEX(_calc_누적빈도!S:S,$A39)-INDEX(_calc_누적빈도!S:S,$A39-50)</f>
        <v>6</v>
      </c>
      <c r="T39">
        <f>INDEX(_calc_누적빈도!T:T,$A39)-INDEX(_calc_누적빈도!T:T,$A39-50)</f>
        <v>5</v>
      </c>
      <c r="U39">
        <f>INDEX(_calc_누적빈도!U:U,$A39)-INDEX(_calc_누적빈도!U:U,$A39-50)</f>
        <v>7</v>
      </c>
      <c r="V39">
        <f>INDEX(_calc_누적빈도!V:V,$A39)-INDEX(_calc_누적빈도!V:V,$A39-50)</f>
        <v>6</v>
      </c>
      <c r="W39">
        <f>INDEX(_calc_누적빈도!W:W,$A39)-INDEX(_calc_누적빈도!W:W,$A39-50)</f>
        <v>3</v>
      </c>
      <c r="X39">
        <f>INDEX(_calc_누적빈도!X:X,$A39)-INDEX(_calc_누적빈도!X:X,$A39-50)</f>
        <v>9</v>
      </c>
      <c r="Y39">
        <f>INDEX(_calc_누적빈도!Y:Y,$A39)-INDEX(_calc_누적빈도!Y:Y,$A39-50)</f>
        <v>9</v>
      </c>
      <c r="Z39">
        <f>INDEX(_calc_누적빈도!Z:Z,$A39)-INDEX(_calc_누적빈도!Z:Z,$A39-50)</f>
        <v>8</v>
      </c>
      <c r="AA39">
        <f>INDEX(_calc_누적빈도!AA:AA,$A39)-INDEX(_calc_누적빈도!AA:AA,$A39-50)</f>
        <v>7</v>
      </c>
      <c r="AB39">
        <f>INDEX(_calc_누적빈도!AB:AB,$A39)-INDEX(_calc_누적빈도!AB:AB,$A39-50)</f>
        <v>10</v>
      </c>
      <c r="AC39">
        <f>INDEX(_calc_누적빈도!AC:AC,$A39)-INDEX(_calc_누적빈도!AC:AC,$A39-50)</f>
        <v>9</v>
      </c>
      <c r="AD39">
        <f>INDEX(_calc_누적빈도!AD:AD,$A39)-INDEX(_calc_누적빈도!AD:AD,$A39-50)</f>
        <v>8</v>
      </c>
      <c r="AE39">
        <f>INDEX(_calc_누적빈도!AE:AE,$A39)-INDEX(_calc_누적빈도!AE:AE,$A39-50)</f>
        <v>6</v>
      </c>
      <c r="AF39">
        <f>INDEX(_calc_누적빈도!AF:AF,$A39)-INDEX(_calc_누적빈도!AF:AF,$A39-50)</f>
        <v>6</v>
      </c>
      <c r="AG39">
        <f>INDEX(_calc_누적빈도!AG:AG,$A39)-INDEX(_calc_누적빈도!AG:AG,$A39-50)</f>
        <v>5</v>
      </c>
      <c r="AH39">
        <f>INDEX(_calc_누적빈도!AH:AH,$A39)-INDEX(_calc_누적빈도!AH:AH,$A39-50)</f>
        <v>7</v>
      </c>
      <c r="AI39">
        <f>INDEX(_calc_누적빈도!AI:AI,$A39)-INDEX(_calc_누적빈도!AI:AI,$A39-50)</f>
        <v>3</v>
      </c>
      <c r="AJ39">
        <f>INDEX(_calc_누적빈도!AJ:AJ,$A39)-INDEX(_calc_누적빈도!AJ:AJ,$A39-50)</f>
        <v>6</v>
      </c>
      <c r="AK39">
        <f>INDEX(_calc_누적빈도!AK:AK,$A39)-INDEX(_calc_누적빈도!AK:AK,$A39-50)</f>
        <v>6</v>
      </c>
      <c r="AL39">
        <f>INDEX(_calc_누적빈도!AL:AL,$A39)-INDEX(_calc_누적빈도!AL:AL,$A39-50)</f>
        <v>8</v>
      </c>
      <c r="AM39">
        <f>INDEX(_calc_누적빈도!AM:AM,$A39)-INDEX(_calc_누적빈도!AM:AM,$A39-50)</f>
        <v>7</v>
      </c>
      <c r="AN39">
        <f>INDEX(_calc_누적빈도!AN:AN,$A39)-INDEX(_calc_누적빈도!AN:AN,$A39-50)</f>
        <v>9</v>
      </c>
      <c r="AO39">
        <f>INDEX(_calc_누적빈도!AO:AO,$A39)-INDEX(_calc_누적빈도!AO:AO,$A39-50)</f>
        <v>8</v>
      </c>
      <c r="AP39">
        <f>INDEX(_calc_누적빈도!AP:AP,$A39)-INDEX(_calc_누적빈도!AP:AP,$A39-50)</f>
        <v>5</v>
      </c>
      <c r="AQ39">
        <f>INDEX(_calc_누적빈도!AQ:AQ,$A39)-INDEX(_calc_누적빈도!AQ:AQ,$A39-50)</f>
        <v>7</v>
      </c>
      <c r="AR39">
        <f>INDEX(_calc_누적빈도!AR:AR,$A39)-INDEX(_calc_누적빈도!AR:AR,$A39-50)</f>
        <v>4</v>
      </c>
      <c r="AS39">
        <f>INDEX(_calc_누적빈도!AS:AS,$A39)-INDEX(_calc_누적빈도!AS:AS,$A39-50)</f>
        <v>4</v>
      </c>
      <c r="AT39">
        <f>INDEX(_calc_누적빈도!AT:AT,$A39)-INDEX(_calc_누적빈도!AT:AT,$A39-50)</f>
        <v>4</v>
      </c>
    </row>
    <row r="40" spans="1:46" ht="16.5" customHeight="1">
      <c r="A40">
        <f t="shared" si="1"/>
        <v>1206</v>
      </c>
      <c r="B40">
        <f>INDEX(_calc_누적빈도!B:B,$A40)-INDEX(_calc_누적빈도!B:B,$A40-50)</f>
        <v>6</v>
      </c>
      <c r="C40">
        <f>INDEX(_calc_누적빈도!C:C,$A40)-INDEX(_calc_누적빈도!C:C,$A40-50)</f>
        <v>4</v>
      </c>
      <c r="D40">
        <f>INDEX(_calc_누적빈도!D:D,$A40)-INDEX(_calc_누적빈도!D:D,$A40-50)</f>
        <v>10</v>
      </c>
      <c r="E40">
        <f>INDEX(_calc_누적빈도!E:E,$A40)-INDEX(_calc_누적빈도!E:E,$A40-50)</f>
        <v>6</v>
      </c>
      <c r="F40">
        <f>INDEX(_calc_누적빈도!F:F,$A40)-INDEX(_calc_누적빈도!F:F,$A40-50)</f>
        <v>7</v>
      </c>
      <c r="G40">
        <f>INDEX(_calc_누적빈도!G:G,$A40)-INDEX(_calc_누적빈도!G:G,$A40-50)</f>
        <v>8</v>
      </c>
      <c r="H40">
        <f>INDEX(_calc_누적빈도!H:H,$A40)-INDEX(_calc_누적빈도!H:H,$A40-50)</f>
        <v>10</v>
      </c>
      <c r="I40">
        <f>INDEX(_calc_누적빈도!I:I,$A40)-INDEX(_calc_누적빈도!I:I,$A40-50)</f>
        <v>7</v>
      </c>
      <c r="J40">
        <f>INDEX(_calc_누적빈도!J:J,$A40)-INDEX(_calc_누적빈도!J:J,$A40-50)</f>
        <v>8</v>
      </c>
      <c r="K40">
        <f>INDEX(_calc_누적빈도!K:K,$A40)-INDEX(_calc_누적빈도!K:K,$A40-50)</f>
        <v>2</v>
      </c>
      <c r="L40">
        <f>INDEX(_calc_누적빈도!L:L,$A40)-INDEX(_calc_누적빈도!L:L,$A40-50)</f>
        <v>5</v>
      </c>
      <c r="M40">
        <f>INDEX(_calc_누적빈도!M:M,$A40)-INDEX(_calc_누적빈도!M:M,$A40-50)</f>
        <v>9</v>
      </c>
      <c r="N40">
        <f>INDEX(_calc_누적빈도!N:N,$A40)-INDEX(_calc_누적빈도!N:N,$A40-50)</f>
        <v>7</v>
      </c>
      <c r="O40">
        <f>INDEX(_calc_누적빈도!O:O,$A40)-INDEX(_calc_누적빈도!O:O,$A40-50)</f>
        <v>4</v>
      </c>
      <c r="P40">
        <f>INDEX(_calc_누적빈도!P:P,$A40)-INDEX(_calc_누적빈도!P:P,$A40-50)</f>
        <v>6</v>
      </c>
      <c r="Q40">
        <f>INDEX(_calc_누적빈도!Q:Q,$A40)-INDEX(_calc_누적빈도!Q:Q,$A40-50)</f>
        <v>11</v>
      </c>
      <c r="R40">
        <f>INDEX(_calc_누적빈도!R:R,$A40)-INDEX(_calc_누적빈도!R:R,$A40-50)</f>
        <v>5</v>
      </c>
      <c r="S40">
        <f>INDEX(_calc_누적빈도!S:S,$A40)-INDEX(_calc_누적빈도!S:S,$A40-50)</f>
        <v>6</v>
      </c>
      <c r="T40">
        <f>INDEX(_calc_누적빈도!T:T,$A40)-INDEX(_calc_누적빈도!T:T,$A40-50)</f>
        <v>5</v>
      </c>
      <c r="U40">
        <f>INDEX(_calc_누적빈도!U:U,$A40)-INDEX(_calc_누적빈도!U:U,$A40-50)</f>
        <v>7</v>
      </c>
      <c r="V40">
        <f>INDEX(_calc_누적빈도!V:V,$A40)-INDEX(_calc_누적빈도!V:V,$A40-50)</f>
        <v>6</v>
      </c>
      <c r="W40">
        <f>INDEX(_calc_누적빈도!W:W,$A40)-INDEX(_calc_누적빈도!W:W,$A40-50)</f>
        <v>3</v>
      </c>
      <c r="X40">
        <f>INDEX(_calc_누적빈도!X:X,$A40)-INDEX(_calc_누적빈도!X:X,$A40-50)</f>
        <v>9</v>
      </c>
      <c r="Y40">
        <f>INDEX(_calc_누적빈도!Y:Y,$A40)-INDEX(_calc_누적빈도!Y:Y,$A40-50)</f>
        <v>9</v>
      </c>
      <c r="Z40">
        <f>INDEX(_calc_누적빈도!Z:Z,$A40)-INDEX(_calc_누적빈도!Z:Z,$A40-50)</f>
        <v>8</v>
      </c>
      <c r="AA40">
        <f>INDEX(_calc_누적빈도!AA:AA,$A40)-INDEX(_calc_누적빈도!AA:AA,$A40-50)</f>
        <v>6</v>
      </c>
      <c r="AB40">
        <f>INDEX(_calc_누적빈도!AB:AB,$A40)-INDEX(_calc_누적빈도!AB:AB,$A40-50)</f>
        <v>9</v>
      </c>
      <c r="AC40">
        <f>INDEX(_calc_누적빈도!AC:AC,$A40)-INDEX(_calc_누적빈도!AC:AC,$A40-50)</f>
        <v>9</v>
      </c>
      <c r="AD40">
        <f>INDEX(_calc_누적빈도!AD:AD,$A40)-INDEX(_calc_누적빈도!AD:AD,$A40-50)</f>
        <v>8</v>
      </c>
      <c r="AE40">
        <f>INDEX(_calc_누적빈도!AE:AE,$A40)-INDEX(_calc_누적빈도!AE:AE,$A40-50)</f>
        <v>7</v>
      </c>
      <c r="AF40">
        <f>INDEX(_calc_누적빈도!AF:AF,$A40)-INDEX(_calc_누적빈도!AF:AF,$A40-50)</f>
        <v>7</v>
      </c>
      <c r="AG40">
        <f>INDEX(_calc_누적빈도!AG:AG,$A40)-INDEX(_calc_누적빈도!AG:AG,$A40-50)</f>
        <v>5</v>
      </c>
      <c r="AH40">
        <f>INDEX(_calc_누적빈도!AH:AH,$A40)-INDEX(_calc_누적빈도!AH:AH,$A40-50)</f>
        <v>7</v>
      </c>
      <c r="AI40">
        <f>INDEX(_calc_누적빈도!AI:AI,$A40)-INDEX(_calc_누적빈도!AI:AI,$A40-50)</f>
        <v>4</v>
      </c>
      <c r="AJ40">
        <f>INDEX(_calc_누적빈도!AJ:AJ,$A40)-INDEX(_calc_누적빈도!AJ:AJ,$A40-50)</f>
        <v>6</v>
      </c>
      <c r="AK40">
        <f>INDEX(_calc_누적빈도!AK:AK,$A40)-INDEX(_calc_누적빈도!AK:AK,$A40-50)</f>
        <v>6</v>
      </c>
      <c r="AL40">
        <f>INDEX(_calc_누적빈도!AL:AL,$A40)-INDEX(_calc_누적빈도!AL:AL,$A40-50)</f>
        <v>8</v>
      </c>
      <c r="AM40">
        <f>INDEX(_calc_누적빈도!AM:AM,$A40)-INDEX(_calc_누적빈도!AM:AM,$A40-50)</f>
        <v>7</v>
      </c>
      <c r="AN40">
        <f>INDEX(_calc_누적빈도!AN:AN,$A40)-INDEX(_calc_누적빈도!AN:AN,$A40-50)</f>
        <v>10</v>
      </c>
      <c r="AO40">
        <f>INDEX(_calc_누적빈도!AO:AO,$A40)-INDEX(_calc_누적빈도!AO:AO,$A40-50)</f>
        <v>8</v>
      </c>
      <c r="AP40">
        <f>INDEX(_calc_누적빈도!AP:AP,$A40)-INDEX(_calc_누적빈도!AP:AP,$A40-50)</f>
        <v>6</v>
      </c>
      <c r="AQ40">
        <f>INDEX(_calc_누적빈도!AQ:AQ,$A40)-INDEX(_calc_누적빈도!AQ:AQ,$A40-50)</f>
        <v>6</v>
      </c>
      <c r="AR40">
        <f>INDEX(_calc_누적빈도!AR:AR,$A40)-INDEX(_calc_누적빈도!AR:AR,$A40-50)</f>
        <v>4</v>
      </c>
      <c r="AS40">
        <f>INDEX(_calc_누적빈도!AS:AS,$A40)-INDEX(_calc_누적빈도!AS:AS,$A40-50)</f>
        <v>4</v>
      </c>
      <c r="AT40">
        <f>INDEX(_calc_누적빈도!AT:AT,$A40)-INDEX(_calc_누적빈도!AT:AT,$A40-50)</f>
        <v>5</v>
      </c>
    </row>
    <row r="41" spans="1:46" ht="16.5" customHeight="1">
      <c r="A41">
        <f t="shared" si="1"/>
        <v>1205</v>
      </c>
      <c r="B41">
        <f>INDEX(_calc_누적빈도!B:B,$A41)-INDEX(_calc_누적빈도!B:B,$A41-50)</f>
        <v>5</v>
      </c>
      <c r="C41">
        <f>INDEX(_calc_누적빈도!C:C,$A41)-INDEX(_calc_누적빈도!C:C,$A41-50)</f>
        <v>4</v>
      </c>
      <c r="D41">
        <f>INDEX(_calc_누적빈도!D:D,$A41)-INDEX(_calc_누적빈도!D:D,$A41-50)</f>
        <v>10</v>
      </c>
      <c r="E41">
        <f>INDEX(_calc_누적빈도!E:E,$A41)-INDEX(_calc_누적빈도!E:E,$A41-50)</f>
        <v>5</v>
      </c>
      <c r="F41">
        <f>INDEX(_calc_누적빈도!F:F,$A41)-INDEX(_calc_누적빈도!F:F,$A41-50)</f>
        <v>7</v>
      </c>
      <c r="G41">
        <f>INDEX(_calc_누적빈도!G:G,$A41)-INDEX(_calc_누적빈도!G:G,$A41-50)</f>
        <v>8</v>
      </c>
      <c r="H41">
        <f>INDEX(_calc_누적빈도!H:H,$A41)-INDEX(_calc_누적빈도!H:H,$A41-50)</f>
        <v>10</v>
      </c>
      <c r="I41">
        <f>INDEX(_calc_누적빈도!I:I,$A41)-INDEX(_calc_누적빈도!I:I,$A41-50)</f>
        <v>7</v>
      </c>
      <c r="J41">
        <f>INDEX(_calc_누적빈도!J:J,$A41)-INDEX(_calc_누적빈도!J:J,$A41-50)</f>
        <v>8</v>
      </c>
      <c r="K41">
        <f>INDEX(_calc_누적빈도!K:K,$A41)-INDEX(_calc_누적빈도!K:K,$A41-50)</f>
        <v>3</v>
      </c>
      <c r="L41">
        <f>INDEX(_calc_누적빈도!L:L,$A41)-INDEX(_calc_누적빈도!L:L,$A41-50)</f>
        <v>5</v>
      </c>
      <c r="M41">
        <f>INDEX(_calc_누적빈도!M:M,$A41)-INDEX(_calc_누적빈도!M:M,$A41-50)</f>
        <v>9</v>
      </c>
      <c r="N41">
        <f>INDEX(_calc_누적빈도!N:N,$A41)-INDEX(_calc_누적빈도!N:N,$A41-50)</f>
        <v>7</v>
      </c>
      <c r="O41">
        <f>INDEX(_calc_누적빈도!O:O,$A41)-INDEX(_calc_누적빈도!O:O,$A41-50)</f>
        <v>4</v>
      </c>
      <c r="P41">
        <f>INDEX(_calc_누적빈도!P:P,$A41)-INDEX(_calc_누적빈도!P:P,$A41-50)</f>
        <v>6</v>
      </c>
      <c r="Q41">
        <f>INDEX(_calc_누적빈도!Q:Q,$A41)-INDEX(_calc_누적빈도!Q:Q,$A41-50)</f>
        <v>11</v>
      </c>
      <c r="R41">
        <f>INDEX(_calc_누적빈도!R:R,$A41)-INDEX(_calc_누적빈도!R:R,$A41-50)</f>
        <v>5</v>
      </c>
      <c r="S41">
        <f>INDEX(_calc_누적빈도!S:S,$A41)-INDEX(_calc_누적빈도!S:S,$A41-50)</f>
        <v>6</v>
      </c>
      <c r="T41">
        <f>INDEX(_calc_누적빈도!T:T,$A41)-INDEX(_calc_누적빈도!T:T,$A41-50)</f>
        <v>6</v>
      </c>
      <c r="U41">
        <f>INDEX(_calc_누적빈도!U:U,$A41)-INDEX(_calc_누적빈도!U:U,$A41-50)</f>
        <v>7</v>
      </c>
      <c r="V41">
        <f>INDEX(_calc_누적빈도!V:V,$A41)-INDEX(_calc_누적빈도!V:V,$A41-50)</f>
        <v>6</v>
      </c>
      <c r="W41">
        <f>INDEX(_calc_누적빈도!W:W,$A41)-INDEX(_calc_누적빈도!W:W,$A41-50)</f>
        <v>3</v>
      </c>
      <c r="X41">
        <f>INDEX(_calc_누적빈도!X:X,$A41)-INDEX(_calc_누적빈도!X:X,$A41-50)</f>
        <v>8</v>
      </c>
      <c r="Y41">
        <f>INDEX(_calc_누적빈도!Y:Y,$A41)-INDEX(_calc_누적빈도!Y:Y,$A41-50)</f>
        <v>9</v>
      </c>
      <c r="Z41">
        <f>INDEX(_calc_누적빈도!Z:Z,$A41)-INDEX(_calc_누적빈도!Z:Z,$A41-50)</f>
        <v>8</v>
      </c>
      <c r="AA41">
        <f>INDEX(_calc_누적빈도!AA:AA,$A41)-INDEX(_calc_누적빈도!AA:AA,$A41-50)</f>
        <v>6</v>
      </c>
      <c r="AB41">
        <f>INDEX(_calc_누적빈도!AB:AB,$A41)-INDEX(_calc_누적빈도!AB:AB,$A41-50)</f>
        <v>10</v>
      </c>
      <c r="AC41">
        <f>INDEX(_calc_누적빈도!AC:AC,$A41)-INDEX(_calc_누적빈도!AC:AC,$A41-50)</f>
        <v>9</v>
      </c>
      <c r="AD41">
        <f>INDEX(_calc_누적빈도!AD:AD,$A41)-INDEX(_calc_누적빈도!AD:AD,$A41-50)</f>
        <v>8</v>
      </c>
      <c r="AE41">
        <f>INDEX(_calc_누적빈도!AE:AE,$A41)-INDEX(_calc_누적빈도!AE:AE,$A41-50)</f>
        <v>7</v>
      </c>
      <c r="AF41">
        <f>INDEX(_calc_누적빈도!AF:AF,$A41)-INDEX(_calc_누적빈도!AF:AF,$A41-50)</f>
        <v>6</v>
      </c>
      <c r="AG41">
        <f>INDEX(_calc_누적빈도!AG:AG,$A41)-INDEX(_calc_누적빈도!AG:AG,$A41-50)</f>
        <v>5</v>
      </c>
      <c r="AH41">
        <f>INDEX(_calc_누적빈도!AH:AH,$A41)-INDEX(_calc_누적빈도!AH:AH,$A41-50)</f>
        <v>7</v>
      </c>
      <c r="AI41">
        <f>INDEX(_calc_누적빈도!AI:AI,$A41)-INDEX(_calc_누적빈도!AI:AI,$A41-50)</f>
        <v>4</v>
      </c>
      <c r="AJ41">
        <f>INDEX(_calc_누적빈도!AJ:AJ,$A41)-INDEX(_calc_누적빈도!AJ:AJ,$A41-50)</f>
        <v>6</v>
      </c>
      <c r="AK41">
        <f>INDEX(_calc_누적빈도!AK:AK,$A41)-INDEX(_calc_누적빈도!AK:AK,$A41-50)</f>
        <v>6</v>
      </c>
      <c r="AL41">
        <f>INDEX(_calc_누적빈도!AL:AL,$A41)-INDEX(_calc_누적빈도!AL:AL,$A41-50)</f>
        <v>9</v>
      </c>
      <c r="AM41">
        <f>INDEX(_calc_누적빈도!AM:AM,$A41)-INDEX(_calc_누적빈도!AM:AM,$A41-50)</f>
        <v>8</v>
      </c>
      <c r="AN41">
        <f>INDEX(_calc_누적빈도!AN:AN,$A41)-INDEX(_calc_누적빈도!AN:AN,$A41-50)</f>
        <v>10</v>
      </c>
      <c r="AO41">
        <f>INDEX(_calc_누적빈도!AO:AO,$A41)-INDEX(_calc_누적빈도!AO:AO,$A41-50)</f>
        <v>8</v>
      </c>
      <c r="AP41">
        <f>INDEX(_calc_누적빈도!AP:AP,$A41)-INDEX(_calc_누적빈도!AP:AP,$A41-50)</f>
        <v>5</v>
      </c>
      <c r="AQ41">
        <f>INDEX(_calc_누적빈도!AQ:AQ,$A41)-INDEX(_calc_누적빈도!AQ:AQ,$A41-50)</f>
        <v>6</v>
      </c>
      <c r="AR41">
        <f>INDEX(_calc_누적빈도!AR:AR,$A41)-INDEX(_calc_누적빈도!AR:AR,$A41-50)</f>
        <v>4</v>
      </c>
      <c r="AS41">
        <f>INDEX(_calc_누적빈도!AS:AS,$A41)-INDEX(_calc_누적빈도!AS:AS,$A41-50)</f>
        <v>4</v>
      </c>
      <c r="AT41">
        <f>INDEX(_calc_누적빈도!AT:AT,$A41)-INDEX(_calc_누적빈도!AT:AT,$A41-50)</f>
        <v>5</v>
      </c>
    </row>
    <row r="42" spans="1:46" ht="16.5" customHeight="1">
      <c r="A42">
        <f t="shared" si="1"/>
        <v>1204</v>
      </c>
      <c r="B42">
        <f>INDEX(_calc_누적빈도!B:B,$A42)-INDEX(_calc_누적빈도!B:B,$A42-50)</f>
        <v>5</v>
      </c>
      <c r="C42">
        <f>INDEX(_calc_누적빈도!C:C,$A42)-INDEX(_calc_누적빈도!C:C,$A42-50)</f>
        <v>4</v>
      </c>
      <c r="D42">
        <f>INDEX(_calc_누적빈도!D:D,$A42)-INDEX(_calc_누적빈도!D:D,$A42-50)</f>
        <v>10</v>
      </c>
      <c r="E42">
        <f>INDEX(_calc_누적빈도!E:E,$A42)-INDEX(_calc_누적빈도!E:E,$A42-50)</f>
        <v>6</v>
      </c>
      <c r="F42">
        <f>INDEX(_calc_누적빈도!F:F,$A42)-INDEX(_calc_누적빈도!F:F,$A42-50)</f>
        <v>7</v>
      </c>
      <c r="G42">
        <f>INDEX(_calc_누적빈도!G:G,$A42)-INDEX(_calc_누적빈도!G:G,$A42-50)</f>
        <v>8</v>
      </c>
      <c r="H42">
        <f>INDEX(_calc_누적빈도!H:H,$A42)-INDEX(_calc_누적빈도!H:H,$A42-50)</f>
        <v>10</v>
      </c>
      <c r="I42">
        <f>INDEX(_calc_누적빈도!I:I,$A42)-INDEX(_calc_누적빈도!I:I,$A42-50)</f>
        <v>7</v>
      </c>
      <c r="J42">
        <f>INDEX(_calc_누적빈도!J:J,$A42)-INDEX(_calc_누적빈도!J:J,$A42-50)</f>
        <v>8</v>
      </c>
      <c r="K42">
        <f>INDEX(_calc_누적빈도!K:K,$A42)-INDEX(_calc_누적빈도!K:K,$A42-50)</f>
        <v>3</v>
      </c>
      <c r="L42">
        <f>INDEX(_calc_누적빈도!L:L,$A42)-INDEX(_calc_누적빈도!L:L,$A42-50)</f>
        <v>5</v>
      </c>
      <c r="M42">
        <f>INDEX(_calc_누적빈도!M:M,$A42)-INDEX(_calc_누적빈도!M:M,$A42-50)</f>
        <v>9</v>
      </c>
      <c r="N42">
        <f>INDEX(_calc_누적빈도!N:N,$A42)-INDEX(_calc_누적빈도!N:N,$A42-50)</f>
        <v>7</v>
      </c>
      <c r="O42">
        <f>INDEX(_calc_누적빈도!O:O,$A42)-INDEX(_calc_누적빈도!O:O,$A42-50)</f>
        <v>4</v>
      </c>
      <c r="P42">
        <f>INDEX(_calc_누적빈도!P:P,$A42)-INDEX(_calc_누적빈도!P:P,$A42-50)</f>
        <v>6</v>
      </c>
      <c r="Q42">
        <f>INDEX(_calc_누적빈도!Q:Q,$A42)-INDEX(_calc_누적빈도!Q:Q,$A42-50)</f>
        <v>10</v>
      </c>
      <c r="R42">
        <f>INDEX(_calc_누적빈도!R:R,$A42)-INDEX(_calc_누적빈도!R:R,$A42-50)</f>
        <v>5</v>
      </c>
      <c r="S42">
        <f>INDEX(_calc_누적빈도!S:S,$A42)-INDEX(_calc_누적빈도!S:S,$A42-50)</f>
        <v>6</v>
      </c>
      <c r="T42">
        <f>INDEX(_calc_누적빈도!T:T,$A42)-INDEX(_calc_누적빈도!T:T,$A42-50)</f>
        <v>6</v>
      </c>
      <c r="U42">
        <f>INDEX(_calc_누적빈도!U:U,$A42)-INDEX(_calc_누적빈도!U:U,$A42-50)</f>
        <v>7</v>
      </c>
      <c r="V42">
        <f>INDEX(_calc_누적빈도!V:V,$A42)-INDEX(_calc_누적빈도!V:V,$A42-50)</f>
        <v>6</v>
      </c>
      <c r="W42">
        <f>INDEX(_calc_누적빈도!W:W,$A42)-INDEX(_calc_누적빈도!W:W,$A42-50)</f>
        <v>4</v>
      </c>
      <c r="X42">
        <f>INDEX(_calc_누적빈도!X:X,$A42)-INDEX(_calc_누적빈도!X:X,$A42-50)</f>
        <v>8</v>
      </c>
      <c r="Y42">
        <f>INDEX(_calc_누적빈도!Y:Y,$A42)-INDEX(_calc_누적빈도!Y:Y,$A42-50)</f>
        <v>9</v>
      </c>
      <c r="Z42">
        <f>INDEX(_calc_누적빈도!Z:Z,$A42)-INDEX(_calc_누적빈도!Z:Z,$A42-50)</f>
        <v>8</v>
      </c>
      <c r="AA42">
        <f>INDEX(_calc_누적빈도!AA:AA,$A42)-INDEX(_calc_누적빈도!AA:AA,$A42-50)</f>
        <v>7</v>
      </c>
      <c r="AB42">
        <f>INDEX(_calc_누적빈도!AB:AB,$A42)-INDEX(_calc_누적빈도!AB:AB,$A42-50)</f>
        <v>10</v>
      </c>
      <c r="AC42">
        <f>INDEX(_calc_누적빈도!AC:AC,$A42)-INDEX(_calc_누적빈도!AC:AC,$A42-50)</f>
        <v>8</v>
      </c>
      <c r="AD42">
        <f>INDEX(_calc_누적빈도!AD:AD,$A42)-INDEX(_calc_누적빈도!AD:AD,$A42-50)</f>
        <v>8</v>
      </c>
      <c r="AE42">
        <f>INDEX(_calc_누적빈도!AE:AE,$A42)-INDEX(_calc_누적빈도!AE:AE,$A42-50)</f>
        <v>6</v>
      </c>
      <c r="AF42">
        <f>INDEX(_calc_누적빈도!AF:AF,$A42)-INDEX(_calc_누적빈도!AF:AF,$A42-50)</f>
        <v>5</v>
      </c>
      <c r="AG42">
        <f>INDEX(_calc_누적빈도!AG:AG,$A42)-INDEX(_calc_누적빈도!AG:AG,$A42-50)</f>
        <v>6</v>
      </c>
      <c r="AH42">
        <f>INDEX(_calc_누적빈도!AH:AH,$A42)-INDEX(_calc_누적빈도!AH:AH,$A42-50)</f>
        <v>7</v>
      </c>
      <c r="AI42">
        <f>INDEX(_calc_누적빈도!AI:AI,$A42)-INDEX(_calc_누적빈도!AI:AI,$A42-50)</f>
        <v>4</v>
      </c>
      <c r="AJ42">
        <f>INDEX(_calc_누적빈도!AJ:AJ,$A42)-INDEX(_calc_누적빈도!AJ:AJ,$A42-50)</f>
        <v>6</v>
      </c>
      <c r="AK42">
        <f>INDEX(_calc_누적빈도!AK:AK,$A42)-INDEX(_calc_누적빈도!AK:AK,$A42-50)</f>
        <v>6</v>
      </c>
      <c r="AL42">
        <f>INDEX(_calc_누적빈도!AL:AL,$A42)-INDEX(_calc_누적빈도!AL:AL,$A42-50)</f>
        <v>9</v>
      </c>
      <c r="AM42">
        <f>INDEX(_calc_누적빈도!AM:AM,$A42)-INDEX(_calc_누적빈도!AM:AM,$A42-50)</f>
        <v>9</v>
      </c>
      <c r="AN42">
        <f>INDEX(_calc_누적빈도!AN:AN,$A42)-INDEX(_calc_누적빈도!AN:AN,$A42-50)</f>
        <v>10</v>
      </c>
      <c r="AO42">
        <f>INDEX(_calc_누적빈도!AO:AO,$A42)-INDEX(_calc_누적빈도!AO:AO,$A42-50)</f>
        <v>8</v>
      </c>
      <c r="AP42">
        <f>INDEX(_calc_누적빈도!AP:AP,$A42)-INDEX(_calc_누적빈도!AP:AP,$A42-50)</f>
        <v>5</v>
      </c>
      <c r="AQ42">
        <f>INDEX(_calc_누적빈도!AQ:AQ,$A42)-INDEX(_calc_누적빈도!AQ:AQ,$A42-50)</f>
        <v>6</v>
      </c>
      <c r="AR42">
        <f>INDEX(_calc_누적빈도!AR:AR,$A42)-INDEX(_calc_누적빈도!AR:AR,$A42-50)</f>
        <v>4</v>
      </c>
      <c r="AS42">
        <f>INDEX(_calc_누적빈도!AS:AS,$A42)-INDEX(_calc_누적빈도!AS:AS,$A42-50)</f>
        <v>3</v>
      </c>
      <c r="AT42">
        <f>INDEX(_calc_누적빈도!AT:AT,$A42)-INDEX(_calc_누적빈도!AT:AT,$A42-50)</f>
        <v>5</v>
      </c>
    </row>
    <row r="43" spans="1:46" ht="16.5" customHeight="1">
      <c r="A43">
        <f t="shared" si="1"/>
        <v>1203</v>
      </c>
      <c r="B43">
        <f>INDEX(_calc_누적빈도!B:B,$A43)-INDEX(_calc_누적빈도!B:B,$A43-50)</f>
        <v>6</v>
      </c>
      <c r="C43">
        <f>INDEX(_calc_누적빈도!C:C,$A43)-INDEX(_calc_누적빈도!C:C,$A43-50)</f>
        <v>4</v>
      </c>
      <c r="D43">
        <f>INDEX(_calc_누적빈도!D:D,$A43)-INDEX(_calc_누적빈도!D:D,$A43-50)</f>
        <v>9</v>
      </c>
      <c r="E43">
        <f>INDEX(_calc_누적빈도!E:E,$A43)-INDEX(_calc_누적빈도!E:E,$A43-50)</f>
        <v>6</v>
      </c>
      <c r="F43">
        <f>INDEX(_calc_누적빈도!F:F,$A43)-INDEX(_calc_누적빈도!F:F,$A43-50)</f>
        <v>7</v>
      </c>
      <c r="G43">
        <f>INDEX(_calc_누적빈도!G:G,$A43)-INDEX(_calc_누적빈도!G:G,$A43-50)</f>
        <v>7</v>
      </c>
      <c r="H43">
        <f>INDEX(_calc_누적빈도!H:H,$A43)-INDEX(_calc_누적빈도!H:H,$A43-50)</f>
        <v>10</v>
      </c>
      <c r="I43">
        <f>INDEX(_calc_누적빈도!I:I,$A43)-INDEX(_calc_누적빈도!I:I,$A43-50)</f>
        <v>7</v>
      </c>
      <c r="J43">
        <f>INDEX(_calc_누적빈도!J:J,$A43)-INDEX(_calc_누적빈도!J:J,$A43-50)</f>
        <v>9</v>
      </c>
      <c r="K43">
        <f>INDEX(_calc_누적빈도!K:K,$A43)-INDEX(_calc_누적빈도!K:K,$A43-50)</f>
        <v>4</v>
      </c>
      <c r="L43">
        <f>INDEX(_calc_누적빈도!L:L,$A43)-INDEX(_calc_누적빈도!L:L,$A43-50)</f>
        <v>5</v>
      </c>
      <c r="M43">
        <f>INDEX(_calc_누적빈도!M:M,$A43)-INDEX(_calc_누적빈도!M:M,$A43-50)</f>
        <v>9</v>
      </c>
      <c r="N43">
        <f>INDEX(_calc_누적빈도!N:N,$A43)-INDEX(_calc_누적빈도!N:N,$A43-50)</f>
        <v>8</v>
      </c>
      <c r="O43">
        <f>INDEX(_calc_누적빈도!O:O,$A43)-INDEX(_calc_누적빈도!O:O,$A43-50)</f>
        <v>4</v>
      </c>
      <c r="P43">
        <f>INDEX(_calc_누적빈도!P:P,$A43)-INDEX(_calc_누적빈도!P:P,$A43-50)</f>
        <v>6</v>
      </c>
      <c r="Q43">
        <f>INDEX(_calc_누적빈도!Q:Q,$A43)-INDEX(_calc_누적빈도!Q:Q,$A43-50)</f>
        <v>10</v>
      </c>
      <c r="R43">
        <f>INDEX(_calc_누적빈도!R:R,$A43)-INDEX(_calc_누적빈도!R:R,$A43-50)</f>
        <v>5</v>
      </c>
      <c r="S43">
        <f>INDEX(_calc_누적빈도!S:S,$A43)-INDEX(_calc_누적빈도!S:S,$A43-50)</f>
        <v>5</v>
      </c>
      <c r="T43">
        <f>INDEX(_calc_누적빈도!T:T,$A43)-INDEX(_calc_누적빈도!T:T,$A43-50)</f>
        <v>6</v>
      </c>
      <c r="U43">
        <f>INDEX(_calc_누적빈도!U:U,$A43)-INDEX(_calc_누적빈도!U:U,$A43-50)</f>
        <v>7</v>
      </c>
      <c r="V43">
        <f>INDEX(_calc_누적빈도!V:V,$A43)-INDEX(_calc_누적빈도!V:V,$A43-50)</f>
        <v>6</v>
      </c>
      <c r="W43">
        <f>INDEX(_calc_누적빈도!W:W,$A43)-INDEX(_calc_누적빈도!W:W,$A43-50)</f>
        <v>4</v>
      </c>
      <c r="X43">
        <f>INDEX(_calc_누적빈도!X:X,$A43)-INDEX(_calc_누적빈도!X:X,$A43-50)</f>
        <v>8</v>
      </c>
      <c r="Y43">
        <f>INDEX(_calc_누적빈도!Y:Y,$A43)-INDEX(_calc_누적빈도!Y:Y,$A43-50)</f>
        <v>9</v>
      </c>
      <c r="Z43">
        <f>INDEX(_calc_누적빈도!Z:Z,$A43)-INDEX(_calc_누적빈도!Z:Z,$A43-50)</f>
        <v>8</v>
      </c>
      <c r="AA43">
        <f>INDEX(_calc_누적빈도!AA:AA,$A43)-INDEX(_calc_누적빈도!AA:AA,$A43-50)</f>
        <v>7</v>
      </c>
      <c r="AB43">
        <f>INDEX(_calc_누적빈도!AB:AB,$A43)-INDEX(_calc_누적빈도!AB:AB,$A43-50)</f>
        <v>10</v>
      </c>
      <c r="AC43">
        <f>INDEX(_calc_누적빈도!AC:AC,$A43)-INDEX(_calc_누적빈도!AC:AC,$A43-50)</f>
        <v>8</v>
      </c>
      <c r="AD43">
        <f>INDEX(_calc_누적빈도!AD:AD,$A43)-INDEX(_calc_누적빈도!AD:AD,$A43-50)</f>
        <v>7</v>
      </c>
      <c r="AE43">
        <f>INDEX(_calc_누적빈도!AE:AE,$A43)-INDEX(_calc_누적빈도!AE:AE,$A43-50)</f>
        <v>6</v>
      </c>
      <c r="AF43">
        <f>INDEX(_calc_누적빈도!AF:AF,$A43)-INDEX(_calc_누적빈도!AF:AF,$A43-50)</f>
        <v>5</v>
      </c>
      <c r="AG43">
        <f>INDEX(_calc_누적빈도!AG:AG,$A43)-INDEX(_calc_누적빈도!AG:AG,$A43-50)</f>
        <v>6</v>
      </c>
      <c r="AH43">
        <f>INDEX(_calc_누적빈도!AH:AH,$A43)-INDEX(_calc_누적빈도!AH:AH,$A43-50)</f>
        <v>7</v>
      </c>
      <c r="AI43">
        <f>INDEX(_calc_누적빈도!AI:AI,$A43)-INDEX(_calc_누적빈도!AI:AI,$A43-50)</f>
        <v>4</v>
      </c>
      <c r="AJ43">
        <f>INDEX(_calc_누적빈도!AJ:AJ,$A43)-INDEX(_calc_누적빈도!AJ:AJ,$A43-50)</f>
        <v>6</v>
      </c>
      <c r="AK43">
        <f>INDEX(_calc_누적빈도!AK:AK,$A43)-INDEX(_calc_누적빈도!AK:AK,$A43-50)</f>
        <v>6</v>
      </c>
      <c r="AL43">
        <f>INDEX(_calc_누적빈도!AL:AL,$A43)-INDEX(_calc_누적빈도!AL:AL,$A43-50)</f>
        <v>9</v>
      </c>
      <c r="AM43">
        <f>INDEX(_calc_누적빈도!AM:AM,$A43)-INDEX(_calc_누적빈도!AM:AM,$A43-50)</f>
        <v>9</v>
      </c>
      <c r="AN43">
        <f>INDEX(_calc_누적빈도!AN:AN,$A43)-INDEX(_calc_누적빈도!AN:AN,$A43-50)</f>
        <v>9</v>
      </c>
      <c r="AO43">
        <f>INDEX(_calc_누적빈도!AO:AO,$A43)-INDEX(_calc_누적빈도!AO:AO,$A43-50)</f>
        <v>8</v>
      </c>
      <c r="AP43">
        <f>INDEX(_calc_누적빈도!AP:AP,$A43)-INDEX(_calc_누적빈도!AP:AP,$A43-50)</f>
        <v>5</v>
      </c>
      <c r="AQ43">
        <f>INDEX(_calc_누적빈도!AQ:AQ,$A43)-INDEX(_calc_누적빈도!AQ:AQ,$A43-50)</f>
        <v>6</v>
      </c>
      <c r="AR43">
        <f>INDEX(_calc_누적빈도!AR:AR,$A43)-INDEX(_calc_누적빈도!AR:AR,$A43-50)</f>
        <v>4</v>
      </c>
      <c r="AS43">
        <f>INDEX(_calc_누적빈도!AS:AS,$A43)-INDEX(_calc_누적빈도!AS:AS,$A43-50)</f>
        <v>4</v>
      </c>
      <c r="AT43">
        <f>INDEX(_calc_누적빈도!AT:AT,$A43)-INDEX(_calc_누적빈도!AT:AT,$A43-50)</f>
        <v>5</v>
      </c>
    </row>
    <row r="44" spans="1:46" ht="16.5" customHeight="1">
      <c r="A44">
        <f t="shared" si="1"/>
        <v>1202</v>
      </c>
      <c r="B44">
        <f>INDEX(_calc_누적빈도!B:B,$A44)-INDEX(_calc_누적빈도!B:B,$A44-50)</f>
        <v>6</v>
      </c>
      <c r="C44">
        <f>INDEX(_calc_누적빈도!C:C,$A44)-INDEX(_calc_누적빈도!C:C,$A44-50)</f>
        <v>4</v>
      </c>
      <c r="D44">
        <f>INDEX(_calc_누적빈도!D:D,$A44)-INDEX(_calc_누적빈도!D:D,$A44-50)</f>
        <v>9</v>
      </c>
      <c r="E44">
        <f>INDEX(_calc_누적빈도!E:E,$A44)-INDEX(_calc_누적빈도!E:E,$A44-50)</f>
        <v>6</v>
      </c>
      <c r="F44">
        <f>INDEX(_calc_누적빈도!F:F,$A44)-INDEX(_calc_누적빈도!F:F,$A44-50)</f>
        <v>6</v>
      </c>
      <c r="G44">
        <f>INDEX(_calc_누적빈도!G:G,$A44)-INDEX(_calc_누적빈도!G:G,$A44-50)</f>
        <v>7</v>
      </c>
      <c r="H44">
        <f>INDEX(_calc_누적빈도!H:H,$A44)-INDEX(_calc_누적빈도!H:H,$A44-50)</f>
        <v>10</v>
      </c>
      <c r="I44">
        <f>INDEX(_calc_누적빈도!I:I,$A44)-INDEX(_calc_누적빈도!I:I,$A44-50)</f>
        <v>7</v>
      </c>
      <c r="J44">
        <f>INDEX(_calc_누적빈도!J:J,$A44)-INDEX(_calc_누적빈도!J:J,$A44-50)</f>
        <v>9</v>
      </c>
      <c r="K44">
        <f>INDEX(_calc_누적빈도!K:K,$A44)-INDEX(_calc_누적빈도!K:K,$A44-50)</f>
        <v>4</v>
      </c>
      <c r="L44">
        <f>INDEX(_calc_누적빈도!L:L,$A44)-INDEX(_calc_누적빈도!L:L,$A44-50)</f>
        <v>5</v>
      </c>
      <c r="M44">
        <f>INDEX(_calc_누적빈도!M:M,$A44)-INDEX(_calc_누적빈도!M:M,$A44-50)</f>
        <v>8</v>
      </c>
      <c r="N44">
        <f>INDEX(_calc_누적빈도!N:N,$A44)-INDEX(_calc_누적빈도!N:N,$A44-50)</f>
        <v>8</v>
      </c>
      <c r="O44">
        <f>INDEX(_calc_누적빈도!O:O,$A44)-INDEX(_calc_누적빈도!O:O,$A44-50)</f>
        <v>4</v>
      </c>
      <c r="P44">
        <f>INDEX(_calc_누적빈도!P:P,$A44)-INDEX(_calc_누적빈도!P:P,$A44-50)</f>
        <v>6</v>
      </c>
      <c r="Q44">
        <f>INDEX(_calc_누적빈도!Q:Q,$A44)-INDEX(_calc_누적빈도!Q:Q,$A44-50)</f>
        <v>10</v>
      </c>
      <c r="R44">
        <f>INDEX(_calc_누적빈도!R:R,$A44)-INDEX(_calc_누적빈도!R:R,$A44-50)</f>
        <v>5</v>
      </c>
      <c r="S44">
        <f>INDEX(_calc_누적빈도!S:S,$A44)-INDEX(_calc_누적빈도!S:S,$A44-50)</f>
        <v>5</v>
      </c>
      <c r="T44">
        <f>INDEX(_calc_누적빈도!T:T,$A44)-INDEX(_calc_누적빈도!T:T,$A44-50)</f>
        <v>6</v>
      </c>
      <c r="U44">
        <f>INDEX(_calc_누적빈도!U:U,$A44)-INDEX(_calc_누적빈도!U:U,$A44-50)</f>
        <v>7</v>
      </c>
      <c r="V44">
        <f>INDEX(_calc_누적빈도!V:V,$A44)-INDEX(_calc_누적빈도!V:V,$A44-50)</f>
        <v>5</v>
      </c>
      <c r="W44">
        <f>INDEX(_calc_누적빈도!W:W,$A44)-INDEX(_calc_누적빈도!W:W,$A44-50)</f>
        <v>4</v>
      </c>
      <c r="X44">
        <f>INDEX(_calc_누적빈도!X:X,$A44)-INDEX(_calc_누적빈도!X:X,$A44-50)</f>
        <v>8</v>
      </c>
      <c r="Y44">
        <f>INDEX(_calc_누적빈도!Y:Y,$A44)-INDEX(_calc_누적빈도!Y:Y,$A44-50)</f>
        <v>9</v>
      </c>
      <c r="Z44">
        <f>INDEX(_calc_누적빈도!Z:Z,$A44)-INDEX(_calc_누적빈도!Z:Z,$A44-50)</f>
        <v>8</v>
      </c>
      <c r="AA44">
        <f>INDEX(_calc_누적빈도!AA:AA,$A44)-INDEX(_calc_누적빈도!AA:AA,$A44-50)</f>
        <v>7</v>
      </c>
      <c r="AB44">
        <f>INDEX(_calc_누적빈도!AB:AB,$A44)-INDEX(_calc_누적빈도!AB:AB,$A44-50)</f>
        <v>10</v>
      </c>
      <c r="AC44">
        <f>INDEX(_calc_누적빈도!AC:AC,$A44)-INDEX(_calc_누적빈도!AC:AC,$A44-50)</f>
        <v>8</v>
      </c>
      <c r="AD44">
        <f>INDEX(_calc_누적빈도!AD:AD,$A44)-INDEX(_calc_누적빈도!AD:AD,$A44-50)</f>
        <v>7</v>
      </c>
      <c r="AE44">
        <f>INDEX(_calc_누적빈도!AE:AE,$A44)-INDEX(_calc_누적빈도!AE:AE,$A44-50)</f>
        <v>7</v>
      </c>
      <c r="AF44">
        <f>INDEX(_calc_누적빈도!AF:AF,$A44)-INDEX(_calc_누적빈도!AF:AF,$A44-50)</f>
        <v>6</v>
      </c>
      <c r="AG44">
        <f>INDEX(_calc_누적빈도!AG:AG,$A44)-INDEX(_calc_누적빈도!AG:AG,$A44-50)</f>
        <v>7</v>
      </c>
      <c r="AH44">
        <f>INDEX(_calc_누적빈도!AH:AH,$A44)-INDEX(_calc_누적빈도!AH:AH,$A44-50)</f>
        <v>6</v>
      </c>
      <c r="AI44">
        <f>INDEX(_calc_누적빈도!AI:AI,$A44)-INDEX(_calc_누적빈도!AI:AI,$A44-50)</f>
        <v>4</v>
      </c>
      <c r="AJ44">
        <f>INDEX(_calc_누적빈도!AJ:AJ,$A44)-INDEX(_calc_누적빈도!AJ:AJ,$A44-50)</f>
        <v>7</v>
      </c>
      <c r="AK44">
        <f>INDEX(_calc_누적빈도!AK:AK,$A44)-INDEX(_calc_누적빈도!AK:AK,$A44-50)</f>
        <v>7</v>
      </c>
      <c r="AL44">
        <f>INDEX(_calc_누적빈도!AL:AL,$A44)-INDEX(_calc_누적빈도!AL:AL,$A44-50)</f>
        <v>9</v>
      </c>
      <c r="AM44">
        <f>INDEX(_calc_누적빈도!AM:AM,$A44)-INDEX(_calc_누적빈도!AM:AM,$A44-50)</f>
        <v>9</v>
      </c>
      <c r="AN44">
        <f>INDEX(_calc_누적빈도!AN:AN,$A44)-INDEX(_calc_누적빈도!AN:AN,$A44-50)</f>
        <v>9</v>
      </c>
      <c r="AO44">
        <f>INDEX(_calc_누적빈도!AO:AO,$A44)-INDEX(_calc_누적빈도!AO:AO,$A44-50)</f>
        <v>7</v>
      </c>
      <c r="AP44">
        <f>INDEX(_calc_누적빈도!AP:AP,$A44)-INDEX(_calc_누적빈도!AP:AP,$A44-50)</f>
        <v>5</v>
      </c>
      <c r="AQ44">
        <f>INDEX(_calc_누적빈도!AQ:AQ,$A44)-INDEX(_calc_누적빈도!AQ:AQ,$A44-50)</f>
        <v>6</v>
      </c>
      <c r="AR44">
        <f>INDEX(_calc_누적빈도!AR:AR,$A44)-INDEX(_calc_누적빈도!AR:AR,$A44-50)</f>
        <v>4</v>
      </c>
      <c r="AS44">
        <f>INDEX(_calc_누적빈도!AS:AS,$A44)-INDEX(_calc_누적빈도!AS:AS,$A44-50)</f>
        <v>4</v>
      </c>
      <c r="AT44">
        <f>INDEX(_calc_누적빈도!AT:AT,$A44)-INDEX(_calc_누적빈도!AT:AT,$A44-50)</f>
        <v>5</v>
      </c>
    </row>
    <row r="45" spans="1:46" ht="16.5" customHeight="1">
      <c r="A45">
        <f t="shared" si="1"/>
        <v>1201</v>
      </c>
      <c r="B45">
        <f>INDEX(_calc_누적빈도!B:B,$A45)-INDEX(_calc_누적빈도!B:B,$A45-50)</f>
        <v>6</v>
      </c>
      <c r="C45">
        <f>INDEX(_calc_누적빈도!C:C,$A45)-INDEX(_calc_누적빈도!C:C,$A45-50)</f>
        <v>5</v>
      </c>
      <c r="D45">
        <f>INDEX(_calc_누적빈도!D:D,$A45)-INDEX(_calc_누적빈도!D:D,$A45-50)</f>
        <v>10</v>
      </c>
      <c r="E45">
        <f>INDEX(_calc_누적빈도!E:E,$A45)-INDEX(_calc_누적빈도!E:E,$A45-50)</f>
        <v>6</v>
      </c>
      <c r="F45">
        <f>INDEX(_calc_누적빈도!F:F,$A45)-INDEX(_calc_누적빈도!F:F,$A45-50)</f>
        <v>6</v>
      </c>
      <c r="G45">
        <f>INDEX(_calc_누적빈도!G:G,$A45)-INDEX(_calc_누적빈도!G:G,$A45-50)</f>
        <v>7</v>
      </c>
      <c r="H45">
        <f>INDEX(_calc_누적빈도!H:H,$A45)-INDEX(_calc_누적빈도!H:H,$A45-50)</f>
        <v>9</v>
      </c>
      <c r="I45">
        <f>INDEX(_calc_누적빈도!I:I,$A45)-INDEX(_calc_누적빈도!I:I,$A45-50)</f>
        <v>7</v>
      </c>
      <c r="J45">
        <f>INDEX(_calc_누적빈도!J:J,$A45)-INDEX(_calc_누적빈도!J:J,$A45-50)</f>
        <v>9</v>
      </c>
      <c r="K45">
        <f>INDEX(_calc_누적빈도!K:K,$A45)-INDEX(_calc_누적빈도!K:K,$A45-50)</f>
        <v>4</v>
      </c>
      <c r="L45">
        <f>INDEX(_calc_누적빈도!L:L,$A45)-INDEX(_calc_누적빈도!L:L,$A45-50)</f>
        <v>5</v>
      </c>
      <c r="M45">
        <f>INDEX(_calc_누적빈도!M:M,$A45)-INDEX(_calc_누적빈도!M:M,$A45-50)</f>
        <v>8</v>
      </c>
      <c r="N45">
        <f>INDEX(_calc_누적빈도!N:N,$A45)-INDEX(_calc_누적빈도!N:N,$A45-50)</f>
        <v>8</v>
      </c>
      <c r="O45">
        <f>INDEX(_calc_누적빈도!O:O,$A45)-INDEX(_calc_누적빈도!O:O,$A45-50)</f>
        <v>4</v>
      </c>
      <c r="P45">
        <f>INDEX(_calc_누적빈도!P:P,$A45)-INDEX(_calc_누적빈도!P:P,$A45-50)</f>
        <v>7</v>
      </c>
      <c r="Q45">
        <f>INDEX(_calc_누적빈도!Q:Q,$A45)-INDEX(_calc_누적빈도!Q:Q,$A45-50)</f>
        <v>10</v>
      </c>
      <c r="R45">
        <f>INDEX(_calc_누적빈도!R:R,$A45)-INDEX(_calc_누적빈도!R:R,$A45-50)</f>
        <v>5</v>
      </c>
      <c r="S45">
        <f>INDEX(_calc_누적빈도!S:S,$A45)-INDEX(_calc_누적빈도!S:S,$A45-50)</f>
        <v>5</v>
      </c>
      <c r="T45">
        <f>INDEX(_calc_누적빈도!T:T,$A45)-INDEX(_calc_누적빈도!T:T,$A45-50)</f>
        <v>6</v>
      </c>
      <c r="U45">
        <f>INDEX(_calc_누적빈도!U:U,$A45)-INDEX(_calc_누적빈도!U:U,$A45-50)</f>
        <v>7</v>
      </c>
      <c r="V45">
        <f>INDEX(_calc_누적빈도!V:V,$A45)-INDEX(_calc_누적빈도!V:V,$A45-50)</f>
        <v>5</v>
      </c>
      <c r="W45">
        <f>INDEX(_calc_누적빈도!W:W,$A45)-INDEX(_calc_누적빈도!W:W,$A45-50)</f>
        <v>4</v>
      </c>
      <c r="X45">
        <f>INDEX(_calc_누적빈도!X:X,$A45)-INDEX(_calc_누적빈도!X:X,$A45-50)</f>
        <v>8</v>
      </c>
      <c r="Y45">
        <f>INDEX(_calc_누적빈도!Y:Y,$A45)-INDEX(_calc_누적빈도!Y:Y,$A45-50)</f>
        <v>8</v>
      </c>
      <c r="Z45">
        <f>INDEX(_calc_누적빈도!Z:Z,$A45)-INDEX(_calc_누적빈도!Z:Z,$A45-50)</f>
        <v>8</v>
      </c>
      <c r="AA45">
        <f>INDEX(_calc_누적빈도!AA:AA,$A45)-INDEX(_calc_누적빈도!AA:AA,$A45-50)</f>
        <v>7</v>
      </c>
      <c r="AB45">
        <f>INDEX(_calc_누적빈도!AB:AB,$A45)-INDEX(_calc_누적빈도!AB:AB,$A45-50)</f>
        <v>10</v>
      </c>
      <c r="AC45">
        <f>INDEX(_calc_누적빈도!AC:AC,$A45)-INDEX(_calc_누적빈도!AC:AC,$A45-50)</f>
        <v>8</v>
      </c>
      <c r="AD45">
        <f>INDEX(_calc_누적빈도!AD:AD,$A45)-INDEX(_calc_누적빈도!AD:AD,$A45-50)</f>
        <v>8</v>
      </c>
      <c r="AE45">
        <f>INDEX(_calc_누적빈도!AE:AE,$A45)-INDEX(_calc_누적빈도!AE:AE,$A45-50)</f>
        <v>7</v>
      </c>
      <c r="AF45">
        <f>INDEX(_calc_누적빈도!AF:AF,$A45)-INDEX(_calc_누적빈도!AF:AF,$A45-50)</f>
        <v>6</v>
      </c>
      <c r="AG45">
        <f>INDEX(_calc_누적빈도!AG:AG,$A45)-INDEX(_calc_누적빈도!AG:AG,$A45-50)</f>
        <v>7</v>
      </c>
      <c r="AH45">
        <f>INDEX(_calc_누적빈도!AH:AH,$A45)-INDEX(_calc_누적빈도!AH:AH,$A45-50)</f>
        <v>6</v>
      </c>
      <c r="AI45">
        <f>INDEX(_calc_누적빈도!AI:AI,$A45)-INDEX(_calc_누적빈도!AI:AI,$A45-50)</f>
        <v>4</v>
      </c>
      <c r="AJ45">
        <f>INDEX(_calc_누적빈도!AJ:AJ,$A45)-INDEX(_calc_누적빈도!AJ:AJ,$A45-50)</f>
        <v>6</v>
      </c>
      <c r="AK45">
        <f>INDEX(_calc_누적빈도!AK:AK,$A45)-INDEX(_calc_누적빈도!AK:AK,$A45-50)</f>
        <v>6</v>
      </c>
      <c r="AL45">
        <f>INDEX(_calc_누적빈도!AL:AL,$A45)-INDEX(_calc_누적빈도!AL:AL,$A45-50)</f>
        <v>9</v>
      </c>
      <c r="AM45">
        <f>INDEX(_calc_누적빈도!AM:AM,$A45)-INDEX(_calc_누적빈도!AM:AM,$A45-50)</f>
        <v>9</v>
      </c>
      <c r="AN45">
        <f>INDEX(_calc_누적빈도!AN:AN,$A45)-INDEX(_calc_누적빈도!AN:AN,$A45-50)</f>
        <v>9</v>
      </c>
      <c r="AO45">
        <f>INDEX(_calc_누적빈도!AO:AO,$A45)-INDEX(_calc_누적빈도!AO:AO,$A45-50)</f>
        <v>7</v>
      </c>
      <c r="AP45">
        <f>INDEX(_calc_누적빈도!AP:AP,$A45)-INDEX(_calc_누적빈도!AP:AP,$A45-50)</f>
        <v>5</v>
      </c>
      <c r="AQ45">
        <f>INDEX(_calc_누적빈도!AQ:AQ,$A45)-INDEX(_calc_누적빈도!AQ:AQ,$A45-50)</f>
        <v>6</v>
      </c>
      <c r="AR45">
        <f>INDEX(_calc_누적빈도!AR:AR,$A45)-INDEX(_calc_누적빈도!AR:AR,$A45-50)</f>
        <v>4</v>
      </c>
      <c r="AS45">
        <f>INDEX(_calc_누적빈도!AS:AS,$A45)-INDEX(_calc_누적빈도!AS:AS,$A45-50)</f>
        <v>4</v>
      </c>
      <c r="AT45">
        <f>INDEX(_calc_누적빈도!AT:AT,$A45)-INDEX(_calc_누적빈도!AT:AT,$A45-50)</f>
        <v>5</v>
      </c>
    </row>
    <row r="46" spans="1:46" ht="16.5" customHeight="1">
      <c r="A46">
        <f t="shared" si="1"/>
        <v>1200</v>
      </c>
      <c r="B46">
        <f>INDEX(_calc_누적빈도!B:B,$A46)-INDEX(_calc_누적빈도!B:B,$A46-50)</f>
        <v>5</v>
      </c>
      <c r="C46">
        <f>INDEX(_calc_누적빈도!C:C,$A46)-INDEX(_calc_누적빈도!C:C,$A46-50)</f>
        <v>4</v>
      </c>
      <c r="D46">
        <f>INDEX(_calc_누적빈도!D:D,$A46)-INDEX(_calc_누적빈도!D:D,$A46-50)</f>
        <v>10</v>
      </c>
      <c r="E46">
        <f>INDEX(_calc_누적빈도!E:E,$A46)-INDEX(_calc_누적빈도!E:E,$A46-50)</f>
        <v>5</v>
      </c>
      <c r="F46">
        <f>INDEX(_calc_누적빈도!F:F,$A46)-INDEX(_calc_누적빈도!F:F,$A46-50)</f>
        <v>6</v>
      </c>
      <c r="G46">
        <f>INDEX(_calc_누적빈도!G:G,$A46)-INDEX(_calc_누적빈도!G:G,$A46-50)</f>
        <v>7</v>
      </c>
      <c r="H46">
        <f>INDEX(_calc_누적빈도!H:H,$A46)-INDEX(_calc_누적빈도!H:H,$A46-50)</f>
        <v>9</v>
      </c>
      <c r="I46">
        <f>INDEX(_calc_누적빈도!I:I,$A46)-INDEX(_calc_누적빈도!I:I,$A46-50)</f>
        <v>8</v>
      </c>
      <c r="J46">
        <f>INDEX(_calc_누적빈도!J:J,$A46)-INDEX(_calc_누적빈도!J:J,$A46-50)</f>
        <v>10</v>
      </c>
      <c r="K46">
        <f>INDEX(_calc_누적빈도!K:K,$A46)-INDEX(_calc_누적빈도!K:K,$A46-50)</f>
        <v>4</v>
      </c>
      <c r="L46">
        <f>INDEX(_calc_누적빈도!L:L,$A46)-INDEX(_calc_누적빈도!L:L,$A46-50)</f>
        <v>5</v>
      </c>
      <c r="M46">
        <f>INDEX(_calc_누적빈도!M:M,$A46)-INDEX(_calc_누적빈도!M:M,$A46-50)</f>
        <v>8</v>
      </c>
      <c r="N46">
        <f>INDEX(_calc_누적빈도!N:N,$A46)-INDEX(_calc_누적빈도!N:N,$A46-50)</f>
        <v>8</v>
      </c>
      <c r="O46">
        <f>INDEX(_calc_누적빈도!O:O,$A46)-INDEX(_calc_누적빈도!O:O,$A46-50)</f>
        <v>4</v>
      </c>
      <c r="P46">
        <f>INDEX(_calc_누적빈도!P:P,$A46)-INDEX(_calc_누적빈도!P:P,$A46-50)</f>
        <v>7</v>
      </c>
      <c r="Q46">
        <f>INDEX(_calc_누적빈도!Q:Q,$A46)-INDEX(_calc_누적빈도!Q:Q,$A46-50)</f>
        <v>9</v>
      </c>
      <c r="R46">
        <f>INDEX(_calc_누적빈도!R:R,$A46)-INDEX(_calc_누적빈도!R:R,$A46-50)</f>
        <v>5</v>
      </c>
      <c r="S46">
        <f>INDEX(_calc_누적빈도!S:S,$A46)-INDEX(_calc_누적빈도!S:S,$A46-50)</f>
        <v>6</v>
      </c>
      <c r="T46">
        <f>INDEX(_calc_누적빈도!T:T,$A46)-INDEX(_calc_누적빈도!T:T,$A46-50)</f>
        <v>6</v>
      </c>
      <c r="U46">
        <f>INDEX(_calc_누적빈도!U:U,$A46)-INDEX(_calc_누적빈도!U:U,$A46-50)</f>
        <v>6</v>
      </c>
      <c r="V46">
        <f>INDEX(_calc_누적빈도!V:V,$A46)-INDEX(_calc_누적빈도!V:V,$A46-50)</f>
        <v>5</v>
      </c>
      <c r="W46">
        <f>INDEX(_calc_누적빈도!W:W,$A46)-INDEX(_calc_누적빈도!W:W,$A46-50)</f>
        <v>4</v>
      </c>
      <c r="X46">
        <f>INDEX(_calc_누적빈도!X:X,$A46)-INDEX(_calc_누적빈도!X:X,$A46-50)</f>
        <v>8</v>
      </c>
      <c r="Y46">
        <f>INDEX(_calc_누적빈도!Y:Y,$A46)-INDEX(_calc_누적빈도!Y:Y,$A46-50)</f>
        <v>8</v>
      </c>
      <c r="Z46">
        <f>INDEX(_calc_누적빈도!Z:Z,$A46)-INDEX(_calc_누적빈도!Z:Z,$A46-50)</f>
        <v>8</v>
      </c>
      <c r="AA46">
        <f>INDEX(_calc_누적빈도!AA:AA,$A46)-INDEX(_calc_누적빈도!AA:AA,$A46-50)</f>
        <v>7</v>
      </c>
      <c r="AB46">
        <f>INDEX(_calc_누적빈도!AB:AB,$A46)-INDEX(_calc_누적빈도!AB:AB,$A46-50)</f>
        <v>10</v>
      </c>
      <c r="AC46">
        <f>INDEX(_calc_누적빈도!AC:AC,$A46)-INDEX(_calc_누적빈도!AC:AC,$A46-50)</f>
        <v>8</v>
      </c>
      <c r="AD46">
        <f>INDEX(_calc_누적빈도!AD:AD,$A46)-INDEX(_calc_누적빈도!AD:AD,$A46-50)</f>
        <v>8</v>
      </c>
      <c r="AE46">
        <f>INDEX(_calc_누적빈도!AE:AE,$A46)-INDEX(_calc_누적빈도!AE:AE,$A46-50)</f>
        <v>7</v>
      </c>
      <c r="AF46">
        <f>INDEX(_calc_누적빈도!AF:AF,$A46)-INDEX(_calc_누적빈도!AF:AF,$A46-50)</f>
        <v>6</v>
      </c>
      <c r="AG46">
        <f>INDEX(_calc_누적빈도!AG:AG,$A46)-INDEX(_calc_누적빈도!AG:AG,$A46-50)</f>
        <v>6</v>
      </c>
      <c r="AH46">
        <f>INDEX(_calc_누적빈도!AH:AH,$A46)-INDEX(_calc_누적빈도!AH:AH,$A46-50)</f>
        <v>6</v>
      </c>
      <c r="AI46">
        <f>INDEX(_calc_누적빈도!AI:AI,$A46)-INDEX(_calc_누적빈도!AI:AI,$A46-50)</f>
        <v>4</v>
      </c>
      <c r="AJ46">
        <f>INDEX(_calc_누적빈도!AJ:AJ,$A46)-INDEX(_calc_누적빈도!AJ:AJ,$A46-50)</f>
        <v>7</v>
      </c>
      <c r="AK46">
        <f>INDEX(_calc_누적빈도!AK:AK,$A46)-INDEX(_calc_누적빈도!AK:AK,$A46-50)</f>
        <v>6</v>
      </c>
      <c r="AL46">
        <f>INDEX(_calc_누적빈도!AL:AL,$A46)-INDEX(_calc_누적빈도!AL:AL,$A46-50)</f>
        <v>9</v>
      </c>
      <c r="AM46">
        <f>INDEX(_calc_누적빈도!AM:AM,$A46)-INDEX(_calc_누적빈도!AM:AM,$A46-50)</f>
        <v>9</v>
      </c>
      <c r="AN46">
        <f>INDEX(_calc_누적빈도!AN:AN,$A46)-INDEX(_calc_누적빈도!AN:AN,$A46-50)</f>
        <v>10</v>
      </c>
      <c r="AO46">
        <f>INDEX(_calc_누적빈도!AO:AO,$A46)-INDEX(_calc_누적빈도!AO:AO,$A46-50)</f>
        <v>7</v>
      </c>
      <c r="AP46">
        <f>INDEX(_calc_누적빈도!AP:AP,$A46)-INDEX(_calc_누적빈도!AP:AP,$A46-50)</f>
        <v>5</v>
      </c>
      <c r="AQ46">
        <f>INDEX(_calc_누적빈도!AQ:AQ,$A46)-INDEX(_calc_누적빈도!AQ:AQ,$A46-50)</f>
        <v>6</v>
      </c>
      <c r="AR46">
        <f>INDEX(_calc_누적빈도!AR:AR,$A46)-INDEX(_calc_누적빈도!AR:AR,$A46-50)</f>
        <v>4</v>
      </c>
      <c r="AS46">
        <f>INDEX(_calc_누적빈도!AS:AS,$A46)-INDEX(_calc_누적빈도!AS:AS,$A46-50)</f>
        <v>4</v>
      </c>
      <c r="AT46">
        <f>INDEX(_calc_누적빈도!AT:AT,$A46)-INDEX(_calc_누적빈도!AT:AT,$A46-50)</f>
        <v>6</v>
      </c>
    </row>
    <row r="47" spans="1:46" ht="16.5" customHeight="1">
      <c r="A47">
        <f t="shared" si="1"/>
        <v>1199</v>
      </c>
      <c r="B47">
        <f>INDEX(_calc_누적빈도!B:B,$A47)-INDEX(_calc_누적빈도!B:B,$A47-50)</f>
        <v>5</v>
      </c>
      <c r="C47">
        <f>INDEX(_calc_누적빈도!C:C,$A47)-INDEX(_calc_누적빈도!C:C,$A47-50)</f>
        <v>4</v>
      </c>
      <c r="D47">
        <f>INDEX(_calc_누적빈도!D:D,$A47)-INDEX(_calc_누적빈도!D:D,$A47-50)</f>
        <v>10</v>
      </c>
      <c r="E47">
        <f>INDEX(_calc_누적빈도!E:E,$A47)-INDEX(_calc_누적빈도!E:E,$A47-50)</f>
        <v>5</v>
      </c>
      <c r="F47">
        <f>INDEX(_calc_누적빈도!F:F,$A47)-INDEX(_calc_누적빈도!F:F,$A47-50)</f>
        <v>6</v>
      </c>
      <c r="G47">
        <f>INDEX(_calc_누적빈도!G:G,$A47)-INDEX(_calc_누적빈도!G:G,$A47-50)</f>
        <v>7</v>
      </c>
      <c r="H47">
        <f>INDEX(_calc_누적빈도!H:H,$A47)-INDEX(_calc_누적빈도!H:H,$A47-50)</f>
        <v>9</v>
      </c>
      <c r="I47">
        <f>INDEX(_calc_누적빈도!I:I,$A47)-INDEX(_calc_누적빈도!I:I,$A47-50)</f>
        <v>9</v>
      </c>
      <c r="J47">
        <f>INDEX(_calc_누적빈도!J:J,$A47)-INDEX(_calc_누적빈도!J:J,$A47-50)</f>
        <v>10</v>
      </c>
      <c r="K47">
        <f>INDEX(_calc_누적빈도!K:K,$A47)-INDEX(_calc_누적빈도!K:K,$A47-50)</f>
        <v>4</v>
      </c>
      <c r="L47">
        <f>INDEX(_calc_누적빈도!L:L,$A47)-INDEX(_calc_누적빈도!L:L,$A47-50)</f>
        <v>5</v>
      </c>
      <c r="M47">
        <f>INDEX(_calc_누적빈도!M:M,$A47)-INDEX(_calc_누적빈도!M:M,$A47-50)</f>
        <v>8</v>
      </c>
      <c r="N47">
        <f>INDEX(_calc_누적빈도!N:N,$A47)-INDEX(_calc_누적빈도!N:N,$A47-50)</f>
        <v>8</v>
      </c>
      <c r="O47">
        <f>INDEX(_calc_누적빈도!O:O,$A47)-INDEX(_calc_누적빈도!O:O,$A47-50)</f>
        <v>4</v>
      </c>
      <c r="P47">
        <f>INDEX(_calc_누적빈도!P:P,$A47)-INDEX(_calc_누적빈도!P:P,$A47-50)</f>
        <v>8</v>
      </c>
      <c r="Q47">
        <f>INDEX(_calc_누적빈도!Q:Q,$A47)-INDEX(_calc_누적빈도!Q:Q,$A47-50)</f>
        <v>8</v>
      </c>
      <c r="R47">
        <f>INDEX(_calc_누적빈도!R:R,$A47)-INDEX(_calc_누적빈도!R:R,$A47-50)</f>
        <v>5</v>
      </c>
      <c r="S47">
        <f>INDEX(_calc_누적빈도!S:S,$A47)-INDEX(_calc_누적빈도!S:S,$A47-50)</f>
        <v>6</v>
      </c>
      <c r="T47">
        <f>INDEX(_calc_누적빈도!T:T,$A47)-INDEX(_calc_누적빈도!T:T,$A47-50)</f>
        <v>7</v>
      </c>
      <c r="U47">
        <f>INDEX(_calc_누적빈도!U:U,$A47)-INDEX(_calc_누적빈도!U:U,$A47-50)</f>
        <v>6</v>
      </c>
      <c r="V47">
        <f>INDEX(_calc_누적빈도!V:V,$A47)-INDEX(_calc_누적빈도!V:V,$A47-50)</f>
        <v>6</v>
      </c>
      <c r="W47">
        <f>INDEX(_calc_누적빈도!W:W,$A47)-INDEX(_calc_누적빈도!W:W,$A47-50)</f>
        <v>4</v>
      </c>
      <c r="X47">
        <f>INDEX(_calc_누적빈도!X:X,$A47)-INDEX(_calc_누적빈도!X:X,$A47-50)</f>
        <v>8</v>
      </c>
      <c r="Y47">
        <f>INDEX(_calc_누적빈도!Y:Y,$A47)-INDEX(_calc_누적빈도!Y:Y,$A47-50)</f>
        <v>7</v>
      </c>
      <c r="Z47">
        <f>INDEX(_calc_누적빈도!Z:Z,$A47)-INDEX(_calc_누적빈도!Z:Z,$A47-50)</f>
        <v>7</v>
      </c>
      <c r="AA47">
        <f>INDEX(_calc_누적빈도!AA:AA,$A47)-INDEX(_calc_누적빈도!AA:AA,$A47-50)</f>
        <v>7</v>
      </c>
      <c r="AB47">
        <f>INDEX(_calc_누적빈도!AB:AB,$A47)-INDEX(_calc_누적빈도!AB:AB,$A47-50)</f>
        <v>10</v>
      </c>
      <c r="AC47">
        <f>INDEX(_calc_누적빈도!AC:AC,$A47)-INDEX(_calc_누적빈도!AC:AC,$A47-50)</f>
        <v>8</v>
      </c>
      <c r="AD47">
        <f>INDEX(_calc_누적빈도!AD:AD,$A47)-INDEX(_calc_누적빈도!AD:AD,$A47-50)</f>
        <v>8</v>
      </c>
      <c r="AE47">
        <f>INDEX(_calc_누적빈도!AE:AE,$A47)-INDEX(_calc_누적빈도!AE:AE,$A47-50)</f>
        <v>6</v>
      </c>
      <c r="AF47">
        <f>INDEX(_calc_누적빈도!AF:AF,$A47)-INDEX(_calc_누적빈도!AF:AF,$A47-50)</f>
        <v>5</v>
      </c>
      <c r="AG47">
        <f>INDEX(_calc_누적빈도!AG:AG,$A47)-INDEX(_calc_누적빈도!AG:AG,$A47-50)</f>
        <v>6</v>
      </c>
      <c r="AH47">
        <f>INDEX(_calc_누적빈도!AH:AH,$A47)-INDEX(_calc_누적빈도!AH:AH,$A47-50)</f>
        <v>6</v>
      </c>
      <c r="AI47">
        <f>INDEX(_calc_누적빈도!AI:AI,$A47)-INDEX(_calc_누적빈도!AI:AI,$A47-50)</f>
        <v>4</v>
      </c>
      <c r="AJ47">
        <f>INDEX(_calc_누적빈도!AJ:AJ,$A47)-INDEX(_calc_누적빈도!AJ:AJ,$A47-50)</f>
        <v>7</v>
      </c>
      <c r="AK47">
        <f>INDEX(_calc_누적빈도!AK:AK,$A47)-INDEX(_calc_누적빈도!AK:AK,$A47-50)</f>
        <v>7</v>
      </c>
      <c r="AL47">
        <f>INDEX(_calc_누적빈도!AL:AL,$A47)-INDEX(_calc_누적빈도!AL:AL,$A47-50)</f>
        <v>9</v>
      </c>
      <c r="AM47">
        <f>INDEX(_calc_누적빈도!AM:AM,$A47)-INDEX(_calc_누적빈도!AM:AM,$A47-50)</f>
        <v>9</v>
      </c>
      <c r="AN47">
        <f>INDEX(_calc_누적빈도!AN:AN,$A47)-INDEX(_calc_누적빈도!AN:AN,$A47-50)</f>
        <v>10</v>
      </c>
      <c r="AO47">
        <f>INDEX(_calc_누적빈도!AO:AO,$A47)-INDEX(_calc_누적빈도!AO:AO,$A47-50)</f>
        <v>7</v>
      </c>
      <c r="AP47">
        <f>INDEX(_calc_누적빈도!AP:AP,$A47)-INDEX(_calc_누적빈도!AP:AP,$A47-50)</f>
        <v>5</v>
      </c>
      <c r="AQ47">
        <f>INDEX(_calc_누적빈도!AQ:AQ,$A47)-INDEX(_calc_누적빈도!AQ:AQ,$A47-50)</f>
        <v>6</v>
      </c>
      <c r="AR47">
        <f>INDEX(_calc_누적빈도!AR:AR,$A47)-INDEX(_calc_누적빈도!AR:AR,$A47-50)</f>
        <v>4</v>
      </c>
      <c r="AS47">
        <f>INDEX(_calc_누적빈도!AS:AS,$A47)-INDEX(_calc_누적빈도!AS:AS,$A47-50)</f>
        <v>4</v>
      </c>
      <c r="AT47">
        <f>INDEX(_calc_누적빈도!AT:AT,$A47)-INDEX(_calc_누적빈도!AT:AT,$A47-50)</f>
        <v>6</v>
      </c>
    </row>
    <row r="48" spans="1:46" ht="16.5" customHeight="1">
      <c r="A48">
        <f t="shared" si="1"/>
        <v>1198</v>
      </c>
      <c r="B48">
        <f>INDEX(_calc_누적빈도!B:B,$A48)-INDEX(_calc_누적빈도!B:B,$A48-50)</f>
        <v>5</v>
      </c>
      <c r="C48">
        <f>INDEX(_calc_누적빈도!C:C,$A48)-INDEX(_calc_누적빈도!C:C,$A48-50)</f>
        <v>4</v>
      </c>
      <c r="D48">
        <f>INDEX(_calc_누적빈도!D:D,$A48)-INDEX(_calc_누적빈도!D:D,$A48-50)</f>
        <v>11</v>
      </c>
      <c r="E48">
        <f>INDEX(_calc_누적빈도!E:E,$A48)-INDEX(_calc_누적빈도!E:E,$A48-50)</f>
        <v>5</v>
      </c>
      <c r="F48">
        <f>INDEX(_calc_누적빈도!F:F,$A48)-INDEX(_calc_누적빈도!F:F,$A48-50)</f>
        <v>6</v>
      </c>
      <c r="G48">
        <f>INDEX(_calc_누적빈도!G:G,$A48)-INDEX(_calc_누적빈도!G:G,$A48-50)</f>
        <v>8</v>
      </c>
      <c r="H48">
        <f>INDEX(_calc_누적빈도!H:H,$A48)-INDEX(_calc_누적빈도!H:H,$A48-50)</f>
        <v>9</v>
      </c>
      <c r="I48">
        <f>INDEX(_calc_누적빈도!I:I,$A48)-INDEX(_calc_누적빈도!I:I,$A48-50)</f>
        <v>9</v>
      </c>
      <c r="J48">
        <f>INDEX(_calc_누적빈도!J:J,$A48)-INDEX(_calc_누적빈도!J:J,$A48-50)</f>
        <v>10</v>
      </c>
      <c r="K48">
        <f>INDEX(_calc_누적빈도!K:K,$A48)-INDEX(_calc_누적빈도!K:K,$A48-50)</f>
        <v>4</v>
      </c>
      <c r="L48">
        <f>INDEX(_calc_누적빈도!L:L,$A48)-INDEX(_calc_누적빈도!L:L,$A48-50)</f>
        <v>5</v>
      </c>
      <c r="M48">
        <f>INDEX(_calc_누적빈도!M:M,$A48)-INDEX(_calc_누적빈도!M:M,$A48-50)</f>
        <v>8</v>
      </c>
      <c r="N48">
        <f>INDEX(_calc_누적빈도!N:N,$A48)-INDEX(_calc_누적빈도!N:N,$A48-50)</f>
        <v>9</v>
      </c>
      <c r="O48">
        <f>INDEX(_calc_누적빈도!O:O,$A48)-INDEX(_calc_누적빈도!O:O,$A48-50)</f>
        <v>4</v>
      </c>
      <c r="P48">
        <f>INDEX(_calc_누적빈도!P:P,$A48)-INDEX(_calc_누적빈도!P:P,$A48-50)</f>
        <v>9</v>
      </c>
      <c r="Q48">
        <f>INDEX(_calc_누적빈도!Q:Q,$A48)-INDEX(_calc_누적빈도!Q:Q,$A48-50)</f>
        <v>9</v>
      </c>
      <c r="R48">
        <f>INDEX(_calc_누적빈도!R:R,$A48)-INDEX(_calc_누적빈도!R:R,$A48-50)</f>
        <v>5</v>
      </c>
      <c r="S48">
        <f>INDEX(_calc_누적빈도!S:S,$A48)-INDEX(_calc_누적빈도!S:S,$A48-50)</f>
        <v>6</v>
      </c>
      <c r="T48">
        <f>INDEX(_calc_누적빈도!T:T,$A48)-INDEX(_calc_누적빈도!T:T,$A48-50)</f>
        <v>7</v>
      </c>
      <c r="U48">
        <f>INDEX(_calc_누적빈도!U:U,$A48)-INDEX(_calc_누적빈도!U:U,$A48-50)</f>
        <v>6</v>
      </c>
      <c r="V48">
        <f>INDEX(_calc_누적빈도!V:V,$A48)-INDEX(_calc_누적빈도!V:V,$A48-50)</f>
        <v>6</v>
      </c>
      <c r="W48">
        <f>INDEX(_calc_누적빈도!W:W,$A48)-INDEX(_calc_누적빈도!W:W,$A48-50)</f>
        <v>5</v>
      </c>
      <c r="X48">
        <f>INDEX(_calc_누적빈도!X:X,$A48)-INDEX(_calc_누적빈도!X:X,$A48-50)</f>
        <v>8</v>
      </c>
      <c r="Y48">
        <f>INDEX(_calc_누적빈도!Y:Y,$A48)-INDEX(_calc_누적빈도!Y:Y,$A48-50)</f>
        <v>7</v>
      </c>
      <c r="Z48">
        <f>INDEX(_calc_누적빈도!Z:Z,$A48)-INDEX(_calc_누적빈도!Z:Z,$A48-50)</f>
        <v>7</v>
      </c>
      <c r="AA48">
        <f>INDEX(_calc_누적빈도!AA:AA,$A48)-INDEX(_calc_누적빈도!AA:AA,$A48-50)</f>
        <v>6</v>
      </c>
      <c r="AB48">
        <f>INDEX(_calc_누적빈도!AB:AB,$A48)-INDEX(_calc_누적빈도!AB:AB,$A48-50)</f>
        <v>10</v>
      </c>
      <c r="AC48">
        <f>INDEX(_calc_누적빈도!AC:AC,$A48)-INDEX(_calc_누적빈도!AC:AC,$A48-50)</f>
        <v>8</v>
      </c>
      <c r="AD48">
        <f>INDEX(_calc_누적빈도!AD:AD,$A48)-INDEX(_calc_누적빈도!AD:AD,$A48-50)</f>
        <v>8</v>
      </c>
      <c r="AE48">
        <f>INDEX(_calc_누적빈도!AE:AE,$A48)-INDEX(_calc_누적빈도!AE:AE,$A48-50)</f>
        <v>5</v>
      </c>
      <c r="AF48">
        <f>INDEX(_calc_누적빈도!AF:AF,$A48)-INDEX(_calc_누적빈도!AF:AF,$A48-50)</f>
        <v>5</v>
      </c>
      <c r="AG48">
        <f>INDEX(_calc_누적빈도!AG:AG,$A48)-INDEX(_calc_누적빈도!AG:AG,$A48-50)</f>
        <v>6</v>
      </c>
      <c r="AH48">
        <f>INDEX(_calc_누적빈도!AH:AH,$A48)-INDEX(_calc_누적빈도!AH:AH,$A48-50)</f>
        <v>5</v>
      </c>
      <c r="AI48">
        <f>INDEX(_calc_누적빈도!AI:AI,$A48)-INDEX(_calc_누적빈도!AI:AI,$A48-50)</f>
        <v>4</v>
      </c>
      <c r="AJ48">
        <f>INDEX(_calc_누적빈도!AJ:AJ,$A48)-INDEX(_calc_누적빈도!AJ:AJ,$A48-50)</f>
        <v>7</v>
      </c>
      <c r="AK48">
        <f>INDEX(_calc_누적빈도!AK:AK,$A48)-INDEX(_calc_누적빈도!AK:AK,$A48-50)</f>
        <v>7</v>
      </c>
      <c r="AL48">
        <f>INDEX(_calc_누적빈도!AL:AL,$A48)-INDEX(_calc_누적빈도!AL:AL,$A48-50)</f>
        <v>9</v>
      </c>
      <c r="AM48">
        <f>INDEX(_calc_누적빈도!AM:AM,$A48)-INDEX(_calc_누적빈도!AM:AM,$A48-50)</f>
        <v>8</v>
      </c>
      <c r="AN48">
        <f>INDEX(_calc_누적빈도!AN:AN,$A48)-INDEX(_calc_누적빈도!AN:AN,$A48-50)</f>
        <v>9</v>
      </c>
      <c r="AO48">
        <f>INDEX(_calc_누적빈도!AO:AO,$A48)-INDEX(_calc_누적빈도!AO:AO,$A48-50)</f>
        <v>7</v>
      </c>
      <c r="AP48">
        <f>INDEX(_calc_누적빈도!AP:AP,$A48)-INDEX(_calc_누적빈도!AP:AP,$A48-50)</f>
        <v>4</v>
      </c>
      <c r="AQ48">
        <f>INDEX(_calc_누적빈도!AQ:AQ,$A48)-INDEX(_calc_누적빈도!AQ:AQ,$A48-50)</f>
        <v>6</v>
      </c>
      <c r="AR48">
        <f>INDEX(_calc_누적빈도!AR:AR,$A48)-INDEX(_calc_누적빈도!AR:AR,$A48-50)</f>
        <v>4</v>
      </c>
      <c r="AS48">
        <f>INDEX(_calc_누적빈도!AS:AS,$A48)-INDEX(_calc_누적빈도!AS:AS,$A48-50)</f>
        <v>4</v>
      </c>
      <c r="AT48">
        <f>INDEX(_calc_누적빈도!AT:AT,$A48)-INDEX(_calc_누적빈도!AT:AT,$A48-50)</f>
        <v>6</v>
      </c>
    </row>
    <row r="49" spans="1:46" ht="16.5" customHeight="1">
      <c r="A49">
        <f t="shared" si="1"/>
        <v>1197</v>
      </c>
      <c r="B49">
        <f>INDEX(_calc_누적빈도!B:B,$A49)-INDEX(_calc_누적빈도!B:B,$A49-50)</f>
        <v>4</v>
      </c>
      <c r="C49">
        <f>INDEX(_calc_누적빈도!C:C,$A49)-INDEX(_calc_누적빈도!C:C,$A49-50)</f>
        <v>4</v>
      </c>
      <c r="D49">
        <f>INDEX(_calc_누적빈도!D:D,$A49)-INDEX(_calc_누적빈도!D:D,$A49-50)</f>
        <v>11</v>
      </c>
      <c r="E49">
        <f>INDEX(_calc_누적빈도!E:E,$A49)-INDEX(_calc_누적빈도!E:E,$A49-50)</f>
        <v>5</v>
      </c>
      <c r="F49">
        <f>INDEX(_calc_누적빈도!F:F,$A49)-INDEX(_calc_누적빈도!F:F,$A49-50)</f>
        <v>5</v>
      </c>
      <c r="G49">
        <f>INDEX(_calc_누적빈도!G:G,$A49)-INDEX(_calc_누적빈도!G:G,$A49-50)</f>
        <v>8</v>
      </c>
      <c r="H49">
        <f>INDEX(_calc_누적빈도!H:H,$A49)-INDEX(_calc_누적빈도!H:H,$A49-50)</f>
        <v>9</v>
      </c>
      <c r="I49">
        <f>INDEX(_calc_누적빈도!I:I,$A49)-INDEX(_calc_누적빈도!I:I,$A49-50)</f>
        <v>9</v>
      </c>
      <c r="J49">
        <f>INDEX(_calc_누적빈도!J:J,$A49)-INDEX(_calc_누적빈도!J:J,$A49-50)</f>
        <v>10</v>
      </c>
      <c r="K49">
        <f>INDEX(_calc_누적빈도!K:K,$A49)-INDEX(_calc_누적빈도!K:K,$A49-50)</f>
        <v>4</v>
      </c>
      <c r="L49">
        <f>INDEX(_calc_누적빈도!L:L,$A49)-INDEX(_calc_누적빈도!L:L,$A49-50)</f>
        <v>6</v>
      </c>
      <c r="M49">
        <f>INDEX(_calc_누적빈도!M:M,$A49)-INDEX(_calc_누적빈도!M:M,$A49-50)</f>
        <v>8</v>
      </c>
      <c r="N49">
        <f>INDEX(_calc_누적빈도!N:N,$A49)-INDEX(_calc_누적빈도!N:N,$A49-50)</f>
        <v>9</v>
      </c>
      <c r="O49">
        <f>INDEX(_calc_누적빈도!O:O,$A49)-INDEX(_calc_누적빈도!O:O,$A49-50)</f>
        <v>4</v>
      </c>
      <c r="P49">
        <f>INDEX(_calc_누적빈도!P:P,$A49)-INDEX(_calc_누적빈도!P:P,$A49-50)</f>
        <v>9</v>
      </c>
      <c r="Q49">
        <f>INDEX(_calc_누적빈도!Q:Q,$A49)-INDEX(_calc_누적빈도!Q:Q,$A49-50)</f>
        <v>9</v>
      </c>
      <c r="R49">
        <f>INDEX(_calc_누적빈도!R:R,$A49)-INDEX(_calc_누적빈도!R:R,$A49-50)</f>
        <v>5</v>
      </c>
      <c r="S49">
        <f>INDEX(_calc_누적빈도!S:S,$A49)-INDEX(_calc_누적빈도!S:S,$A49-50)</f>
        <v>6</v>
      </c>
      <c r="T49">
        <f>INDEX(_calc_누적빈도!T:T,$A49)-INDEX(_calc_누적빈도!T:T,$A49-50)</f>
        <v>7</v>
      </c>
      <c r="U49">
        <f>INDEX(_calc_누적빈도!U:U,$A49)-INDEX(_calc_누적빈도!U:U,$A49-50)</f>
        <v>6</v>
      </c>
      <c r="V49">
        <f>INDEX(_calc_누적빈도!V:V,$A49)-INDEX(_calc_누적빈도!V:V,$A49-50)</f>
        <v>6</v>
      </c>
      <c r="W49">
        <f>INDEX(_calc_누적빈도!W:W,$A49)-INDEX(_calc_누적빈도!W:W,$A49-50)</f>
        <v>5</v>
      </c>
      <c r="X49">
        <f>INDEX(_calc_누적빈도!X:X,$A49)-INDEX(_calc_누적빈도!X:X,$A49-50)</f>
        <v>8</v>
      </c>
      <c r="Y49">
        <f>INDEX(_calc_누적빈도!Y:Y,$A49)-INDEX(_calc_누적빈도!Y:Y,$A49-50)</f>
        <v>8</v>
      </c>
      <c r="Z49">
        <f>INDEX(_calc_누적빈도!Z:Z,$A49)-INDEX(_calc_누적빈도!Z:Z,$A49-50)</f>
        <v>7</v>
      </c>
      <c r="AA49">
        <f>INDEX(_calc_누적빈도!AA:AA,$A49)-INDEX(_calc_누적빈도!AA:AA,$A49-50)</f>
        <v>6</v>
      </c>
      <c r="AB49">
        <f>INDEX(_calc_누적빈도!AB:AB,$A49)-INDEX(_calc_누적빈도!AB:AB,$A49-50)</f>
        <v>11</v>
      </c>
      <c r="AC49">
        <f>INDEX(_calc_누적빈도!AC:AC,$A49)-INDEX(_calc_누적빈도!AC:AC,$A49-50)</f>
        <v>7</v>
      </c>
      <c r="AD49">
        <f>INDEX(_calc_누적빈도!AD:AD,$A49)-INDEX(_calc_누적빈도!AD:AD,$A49-50)</f>
        <v>8</v>
      </c>
      <c r="AE49">
        <f>INDEX(_calc_누적빈도!AE:AE,$A49)-INDEX(_calc_누적빈도!AE:AE,$A49-50)</f>
        <v>5</v>
      </c>
      <c r="AF49">
        <f>INDEX(_calc_누적빈도!AF:AF,$A49)-INDEX(_calc_누적빈도!AF:AF,$A49-50)</f>
        <v>5</v>
      </c>
      <c r="AG49">
        <f>INDEX(_calc_누적빈도!AG:AG,$A49)-INDEX(_calc_누적빈도!AG:AG,$A49-50)</f>
        <v>6</v>
      </c>
      <c r="AH49">
        <f>INDEX(_calc_누적빈도!AH:AH,$A49)-INDEX(_calc_누적빈도!AH:AH,$A49-50)</f>
        <v>5</v>
      </c>
      <c r="AI49">
        <f>INDEX(_calc_누적빈도!AI:AI,$A49)-INDEX(_calc_누적빈도!AI:AI,$A49-50)</f>
        <v>4</v>
      </c>
      <c r="AJ49">
        <f>INDEX(_calc_누적빈도!AJ:AJ,$A49)-INDEX(_calc_누적빈도!AJ:AJ,$A49-50)</f>
        <v>7</v>
      </c>
      <c r="AK49">
        <f>INDEX(_calc_누적빈도!AK:AK,$A49)-INDEX(_calc_누적빈도!AK:AK,$A49-50)</f>
        <v>7</v>
      </c>
      <c r="AL49">
        <f>INDEX(_calc_누적빈도!AL:AL,$A49)-INDEX(_calc_누적빈도!AL:AL,$A49-50)</f>
        <v>10</v>
      </c>
      <c r="AM49">
        <f>INDEX(_calc_누적빈도!AM:AM,$A49)-INDEX(_calc_누적빈도!AM:AM,$A49-50)</f>
        <v>8</v>
      </c>
      <c r="AN49">
        <f>INDEX(_calc_누적빈도!AN:AN,$A49)-INDEX(_calc_누적빈도!AN:AN,$A49-50)</f>
        <v>9</v>
      </c>
      <c r="AO49">
        <f>INDEX(_calc_누적빈도!AO:AO,$A49)-INDEX(_calc_누적빈도!AO:AO,$A49-50)</f>
        <v>7</v>
      </c>
      <c r="AP49">
        <f>INDEX(_calc_누적빈도!AP:AP,$A49)-INDEX(_calc_누적빈도!AP:AP,$A49-50)</f>
        <v>4</v>
      </c>
      <c r="AQ49">
        <f>INDEX(_calc_누적빈도!AQ:AQ,$A49)-INDEX(_calc_누적빈도!AQ:AQ,$A49-50)</f>
        <v>6</v>
      </c>
      <c r="AR49">
        <f>INDEX(_calc_누적빈도!AR:AR,$A49)-INDEX(_calc_누적빈도!AR:AR,$A49-50)</f>
        <v>3</v>
      </c>
      <c r="AS49">
        <f>INDEX(_calc_누적빈도!AS:AS,$A49)-INDEX(_calc_누적빈도!AS:AS,$A49-50)</f>
        <v>4</v>
      </c>
      <c r="AT49">
        <f>INDEX(_calc_누적빈도!AT:AT,$A49)-INDEX(_calc_누적빈도!AT:AT,$A49-50)</f>
        <v>6</v>
      </c>
    </row>
    <row r="50" spans="1:46" ht="16.5" customHeight="1">
      <c r="A50">
        <f t="shared" si="1"/>
        <v>1196</v>
      </c>
      <c r="B50">
        <f>INDEX(_calc_누적빈도!B:B,$A50)-INDEX(_calc_누적빈도!B:B,$A50-50)</f>
        <v>4</v>
      </c>
      <c r="C50">
        <f>INDEX(_calc_누적빈도!C:C,$A50)-INDEX(_calc_누적빈도!C:C,$A50-50)</f>
        <v>4</v>
      </c>
      <c r="D50">
        <f>INDEX(_calc_누적빈도!D:D,$A50)-INDEX(_calc_누적빈도!D:D,$A50-50)</f>
        <v>11</v>
      </c>
      <c r="E50">
        <f>INDEX(_calc_누적빈도!E:E,$A50)-INDEX(_calc_누적빈도!E:E,$A50-50)</f>
        <v>5</v>
      </c>
      <c r="F50">
        <f>INDEX(_calc_누적빈도!F:F,$A50)-INDEX(_calc_누적빈도!F:F,$A50-50)</f>
        <v>5</v>
      </c>
      <c r="G50">
        <f>INDEX(_calc_누적빈도!G:G,$A50)-INDEX(_calc_누적빈도!G:G,$A50-50)</f>
        <v>9</v>
      </c>
      <c r="H50">
        <f>INDEX(_calc_누적빈도!H:H,$A50)-INDEX(_calc_누적빈도!H:H,$A50-50)</f>
        <v>9</v>
      </c>
      <c r="I50">
        <f>INDEX(_calc_누적빈도!I:I,$A50)-INDEX(_calc_누적빈도!I:I,$A50-50)</f>
        <v>8</v>
      </c>
      <c r="J50">
        <f>INDEX(_calc_누적빈도!J:J,$A50)-INDEX(_calc_누적빈도!J:J,$A50-50)</f>
        <v>10</v>
      </c>
      <c r="K50">
        <f>INDEX(_calc_누적빈도!K:K,$A50)-INDEX(_calc_누적빈도!K:K,$A50-50)</f>
        <v>4</v>
      </c>
      <c r="L50">
        <f>INDEX(_calc_누적빈도!L:L,$A50)-INDEX(_calc_누적빈도!L:L,$A50-50)</f>
        <v>7</v>
      </c>
      <c r="M50">
        <f>INDEX(_calc_누적빈도!M:M,$A50)-INDEX(_calc_누적빈도!M:M,$A50-50)</f>
        <v>7</v>
      </c>
      <c r="N50">
        <f>INDEX(_calc_누적빈도!N:N,$A50)-INDEX(_calc_누적빈도!N:N,$A50-50)</f>
        <v>9</v>
      </c>
      <c r="O50">
        <f>INDEX(_calc_누적빈도!O:O,$A50)-INDEX(_calc_누적빈도!O:O,$A50-50)</f>
        <v>4</v>
      </c>
      <c r="P50">
        <f>INDEX(_calc_누적빈도!P:P,$A50)-INDEX(_calc_누적빈도!P:P,$A50-50)</f>
        <v>8</v>
      </c>
      <c r="Q50">
        <f>INDEX(_calc_누적빈도!Q:Q,$A50)-INDEX(_calc_누적빈도!Q:Q,$A50-50)</f>
        <v>9</v>
      </c>
      <c r="R50">
        <f>INDEX(_calc_누적빈도!R:R,$A50)-INDEX(_calc_누적빈도!R:R,$A50-50)</f>
        <v>6</v>
      </c>
      <c r="S50">
        <f>INDEX(_calc_누적빈도!S:S,$A50)-INDEX(_calc_누적빈도!S:S,$A50-50)</f>
        <v>6</v>
      </c>
      <c r="T50">
        <f>INDEX(_calc_누적빈도!T:T,$A50)-INDEX(_calc_누적빈도!T:T,$A50-50)</f>
        <v>8</v>
      </c>
      <c r="U50">
        <f>INDEX(_calc_누적빈도!U:U,$A50)-INDEX(_calc_누적빈도!U:U,$A50-50)</f>
        <v>6</v>
      </c>
      <c r="V50">
        <f>INDEX(_calc_누적빈도!V:V,$A50)-INDEX(_calc_누적빈도!V:V,$A50-50)</f>
        <v>6</v>
      </c>
      <c r="W50">
        <f>INDEX(_calc_누적빈도!W:W,$A50)-INDEX(_calc_누적빈도!W:W,$A50-50)</f>
        <v>5</v>
      </c>
      <c r="X50">
        <f>INDEX(_calc_누적빈도!X:X,$A50)-INDEX(_calc_누적빈도!X:X,$A50-50)</f>
        <v>8</v>
      </c>
      <c r="Y50">
        <f>INDEX(_calc_누적빈도!Y:Y,$A50)-INDEX(_calc_누적빈도!Y:Y,$A50-50)</f>
        <v>8</v>
      </c>
      <c r="Z50">
        <f>INDEX(_calc_누적빈도!Z:Z,$A50)-INDEX(_calc_누적빈도!Z:Z,$A50-50)</f>
        <v>7</v>
      </c>
      <c r="AA50">
        <f>INDEX(_calc_누적빈도!AA:AA,$A50)-INDEX(_calc_누적빈도!AA:AA,$A50-50)</f>
        <v>6</v>
      </c>
      <c r="AB50">
        <f>INDEX(_calc_누적빈도!AB:AB,$A50)-INDEX(_calc_누적빈도!AB:AB,$A50-50)</f>
        <v>11</v>
      </c>
      <c r="AC50">
        <f>INDEX(_calc_누적빈도!AC:AC,$A50)-INDEX(_calc_누적빈도!AC:AC,$A50-50)</f>
        <v>7</v>
      </c>
      <c r="AD50">
        <f>INDEX(_calc_누적빈도!AD:AD,$A50)-INDEX(_calc_누적빈도!AD:AD,$A50-50)</f>
        <v>7</v>
      </c>
      <c r="AE50">
        <f>INDEX(_calc_누적빈도!AE:AE,$A50)-INDEX(_calc_누적빈도!AE:AE,$A50-50)</f>
        <v>5</v>
      </c>
      <c r="AF50">
        <f>INDEX(_calc_누적빈도!AF:AF,$A50)-INDEX(_calc_누적빈도!AF:AF,$A50-50)</f>
        <v>5</v>
      </c>
      <c r="AG50">
        <f>INDEX(_calc_누적빈도!AG:AG,$A50)-INDEX(_calc_누적빈도!AG:AG,$A50-50)</f>
        <v>6</v>
      </c>
      <c r="AH50">
        <f>INDEX(_calc_누적빈도!AH:AH,$A50)-INDEX(_calc_누적빈도!AH:AH,$A50-50)</f>
        <v>5</v>
      </c>
      <c r="AI50">
        <f>INDEX(_calc_누적빈도!AI:AI,$A50)-INDEX(_calc_누적빈도!AI:AI,$A50-50)</f>
        <v>4</v>
      </c>
      <c r="AJ50">
        <f>INDEX(_calc_누적빈도!AJ:AJ,$A50)-INDEX(_calc_누적빈도!AJ:AJ,$A50-50)</f>
        <v>7</v>
      </c>
      <c r="AK50">
        <f>INDEX(_calc_누적빈도!AK:AK,$A50)-INDEX(_calc_누적빈도!AK:AK,$A50-50)</f>
        <v>7</v>
      </c>
      <c r="AL50">
        <f>INDEX(_calc_누적빈도!AL:AL,$A50)-INDEX(_calc_누적빈도!AL:AL,$A50-50)</f>
        <v>10</v>
      </c>
      <c r="AM50">
        <f>INDEX(_calc_누적빈도!AM:AM,$A50)-INDEX(_calc_누적빈도!AM:AM,$A50-50)</f>
        <v>8</v>
      </c>
      <c r="AN50">
        <f>INDEX(_calc_누적빈도!AN:AN,$A50)-INDEX(_calc_누적빈도!AN:AN,$A50-50)</f>
        <v>9</v>
      </c>
      <c r="AO50">
        <f>INDEX(_calc_누적빈도!AO:AO,$A50)-INDEX(_calc_누적빈도!AO:AO,$A50-50)</f>
        <v>7</v>
      </c>
      <c r="AP50">
        <f>INDEX(_calc_누적빈도!AP:AP,$A50)-INDEX(_calc_누적빈도!AP:AP,$A50-50)</f>
        <v>4</v>
      </c>
      <c r="AQ50">
        <f>INDEX(_calc_누적빈도!AQ:AQ,$A50)-INDEX(_calc_누적빈도!AQ:AQ,$A50-50)</f>
        <v>6</v>
      </c>
      <c r="AR50">
        <f>INDEX(_calc_누적빈도!AR:AR,$A50)-INDEX(_calc_누적빈도!AR:AR,$A50-50)</f>
        <v>4</v>
      </c>
      <c r="AS50">
        <f>INDEX(_calc_누적빈도!AS:AS,$A50)-INDEX(_calc_누적빈도!AS:AS,$A50-50)</f>
        <v>4</v>
      </c>
      <c r="AT50">
        <f>INDEX(_calc_누적빈도!AT:AT,$A50)-INDEX(_calc_누적빈도!AT:AT,$A50-50)</f>
        <v>5</v>
      </c>
    </row>
    <row r="51" spans="1:46" ht="16.5" customHeight="1">
      <c r="A51">
        <f t="shared" si="1"/>
        <v>1195</v>
      </c>
      <c r="B51">
        <f>INDEX(_calc_누적빈도!B:B,$A51)-INDEX(_calc_누적빈도!B:B,$A51-50)</f>
        <v>4</v>
      </c>
      <c r="C51">
        <f>INDEX(_calc_누적빈도!C:C,$A51)-INDEX(_calc_누적빈도!C:C,$A51-50)</f>
        <v>5</v>
      </c>
      <c r="D51">
        <f>INDEX(_calc_누적빈도!D:D,$A51)-INDEX(_calc_누적빈도!D:D,$A51-50)</f>
        <v>10</v>
      </c>
      <c r="E51">
        <f>INDEX(_calc_누적빈도!E:E,$A51)-INDEX(_calc_누적빈도!E:E,$A51-50)</f>
        <v>5</v>
      </c>
      <c r="F51">
        <f>INDEX(_calc_누적빈도!F:F,$A51)-INDEX(_calc_누적빈도!F:F,$A51-50)</f>
        <v>5</v>
      </c>
      <c r="G51">
        <f>INDEX(_calc_누적빈도!G:G,$A51)-INDEX(_calc_누적빈도!G:G,$A51-50)</f>
        <v>9</v>
      </c>
      <c r="H51">
        <f>INDEX(_calc_누적빈도!H:H,$A51)-INDEX(_calc_누적빈도!H:H,$A51-50)</f>
        <v>9</v>
      </c>
      <c r="I51">
        <f>INDEX(_calc_누적빈도!I:I,$A51)-INDEX(_calc_누적빈도!I:I,$A51-50)</f>
        <v>8</v>
      </c>
      <c r="J51">
        <f>INDEX(_calc_누적빈도!J:J,$A51)-INDEX(_calc_누적빈도!J:J,$A51-50)</f>
        <v>10</v>
      </c>
      <c r="K51">
        <f>INDEX(_calc_누적빈도!K:K,$A51)-INDEX(_calc_누적빈도!K:K,$A51-50)</f>
        <v>4</v>
      </c>
      <c r="L51">
        <f>INDEX(_calc_누적빈도!L:L,$A51)-INDEX(_calc_누적빈도!L:L,$A51-50)</f>
        <v>8</v>
      </c>
      <c r="M51">
        <f>INDEX(_calc_누적빈도!M:M,$A51)-INDEX(_calc_누적빈도!M:M,$A51-50)</f>
        <v>7</v>
      </c>
      <c r="N51">
        <f>INDEX(_calc_누적빈도!N:N,$A51)-INDEX(_calc_누적빈도!N:N,$A51-50)</f>
        <v>9</v>
      </c>
      <c r="O51">
        <f>INDEX(_calc_누적빈도!O:O,$A51)-INDEX(_calc_누적빈도!O:O,$A51-50)</f>
        <v>4</v>
      </c>
      <c r="P51">
        <f>INDEX(_calc_누적빈도!P:P,$A51)-INDEX(_calc_누적빈도!P:P,$A51-50)</f>
        <v>7</v>
      </c>
      <c r="Q51">
        <f>INDEX(_calc_누적빈도!Q:Q,$A51)-INDEX(_calc_누적빈도!Q:Q,$A51-50)</f>
        <v>9</v>
      </c>
      <c r="R51">
        <f>INDEX(_calc_누적빈도!R:R,$A51)-INDEX(_calc_누적빈도!R:R,$A51-50)</f>
        <v>6</v>
      </c>
      <c r="S51">
        <f>INDEX(_calc_누적빈도!S:S,$A51)-INDEX(_calc_누적빈도!S:S,$A51-50)</f>
        <v>6</v>
      </c>
      <c r="T51">
        <f>INDEX(_calc_누적빈도!T:T,$A51)-INDEX(_calc_누적빈도!T:T,$A51-50)</f>
        <v>8</v>
      </c>
      <c r="U51">
        <f>INDEX(_calc_누적빈도!U:U,$A51)-INDEX(_calc_누적빈도!U:U,$A51-50)</f>
        <v>6</v>
      </c>
      <c r="V51">
        <f>INDEX(_calc_누적빈도!V:V,$A51)-INDEX(_calc_누적빈도!V:V,$A51-50)</f>
        <v>6</v>
      </c>
      <c r="W51">
        <f>INDEX(_calc_누적빈도!W:W,$A51)-INDEX(_calc_누적빈도!W:W,$A51-50)</f>
        <v>5</v>
      </c>
      <c r="X51">
        <f>INDEX(_calc_누적빈도!X:X,$A51)-INDEX(_calc_누적빈도!X:X,$A51-50)</f>
        <v>8</v>
      </c>
      <c r="Y51">
        <f>INDEX(_calc_누적빈도!Y:Y,$A51)-INDEX(_calc_누적빈도!Y:Y,$A51-50)</f>
        <v>8</v>
      </c>
      <c r="Z51">
        <f>INDEX(_calc_누적빈도!Z:Z,$A51)-INDEX(_calc_누적빈도!Z:Z,$A51-50)</f>
        <v>7</v>
      </c>
      <c r="AA51">
        <f>INDEX(_calc_누적빈도!AA:AA,$A51)-INDEX(_calc_누적빈도!AA:AA,$A51-50)</f>
        <v>6</v>
      </c>
      <c r="AB51">
        <f>INDEX(_calc_누적빈도!AB:AB,$A51)-INDEX(_calc_누적빈도!AB:AB,$A51-50)</f>
        <v>10</v>
      </c>
      <c r="AC51">
        <f>INDEX(_calc_누적빈도!AC:AC,$A51)-INDEX(_calc_누적빈도!AC:AC,$A51-50)</f>
        <v>7</v>
      </c>
      <c r="AD51">
        <f>INDEX(_calc_누적빈도!AD:AD,$A51)-INDEX(_calc_누적빈도!AD:AD,$A51-50)</f>
        <v>7</v>
      </c>
      <c r="AE51">
        <f>INDEX(_calc_누적빈도!AE:AE,$A51)-INDEX(_calc_누적빈도!AE:AE,$A51-50)</f>
        <v>5</v>
      </c>
      <c r="AF51">
        <f>INDEX(_calc_누적빈도!AF:AF,$A51)-INDEX(_calc_누적빈도!AF:AF,$A51-50)</f>
        <v>6</v>
      </c>
      <c r="AG51">
        <f>INDEX(_calc_누적빈도!AG:AG,$A51)-INDEX(_calc_누적빈도!AG:AG,$A51-50)</f>
        <v>6</v>
      </c>
      <c r="AH51">
        <f>INDEX(_calc_누적빈도!AH:AH,$A51)-INDEX(_calc_누적빈도!AH:AH,$A51-50)</f>
        <v>5</v>
      </c>
      <c r="AI51">
        <f>INDEX(_calc_누적빈도!AI:AI,$A51)-INDEX(_calc_누적빈도!AI:AI,$A51-50)</f>
        <v>3</v>
      </c>
      <c r="AJ51">
        <f>INDEX(_calc_누적빈도!AJ:AJ,$A51)-INDEX(_calc_누적빈도!AJ:AJ,$A51-50)</f>
        <v>7</v>
      </c>
      <c r="AK51">
        <f>INDEX(_calc_누적빈도!AK:AK,$A51)-INDEX(_calc_누적빈도!AK:AK,$A51-50)</f>
        <v>6</v>
      </c>
      <c r="AL51">
        <f>INDEX(_calc_누적빈도!AL:AL,$A51)-INDEX(_calc_누적빈도!AL:AL,$A51-50)</f>
        <v>11</v>
      </c>
      <c r="AM51">
        <f>INDEX(_calc_누적빈도!AM:AM,$A51)-INDEX(_calc_누적빈도!AM:AM,$A51-50)</f>
        <v>8</v>
      </c>
      <c r="AN51">
        <f>INDEX(_calc_누적빈도!AN:AN,$A51)-INDEX(_calc_누적빈도!AN:AN,$A51-50)</f>
        <v>9</v>
      </c>
      <c r="AO51">
        <f>INDEX(_calc_누적빈도!AO:AO,$A51)-INDEX(_calc_누적빈도!AO:AO,$A51-50)</f>
        <v>7</v>
      </c>
      <c r="AP51">
        <f>INDEX(_calc_누적빈도!AP:AP,$A51)-INDEX(_calc_누적빈도!AP:AP,$A51-50)</f>
        <v>4</v>
      </c>
      <c r="AQ51">
        <f>INDEX(_calc_누적빈도!AQ:AQ,$A51)-INDEX(_calc_누적빈도!AQ:AQ,$A51-50)</f>
        <v>6</v>
      </c>
      <c r="AR51">
        <f>INDEX(_calc_누적빈도!AR:AR,$A51)-INDEX(_calc_누적빈도!AR:AR,$A51-50)</f>
        <v>4</v>
      </c>
      <c r="AS51">
        <f>INDEX(_calc_누적빈도!AS:AS,$A51)-INDEX(_calc_누적빈도!AS:AS,$A51-50)</f>
        <v>5</v>
      </c>
      <c r="AT51">
        <f>INDEX(_calc_누적빈도!AT:AT,$A51)-INDEX(_calc_누적빈도!AT:AT,$A51-50)</f>
        <v>5</v>
      </c>
    </row>
    <row r="52" spans="1:46" ht="16.5" customHeight="1">
      <c r="A52">
        <f t="shared" si="1"/>
        <v>1194</v>
      </c>
      <c r="B52">
        <f>INDEX(_calc_누적빈도!B:B,$A52)-INDEX(_calc_누적빈도!B:B,$A52-50)</f>
        <v>4</v>
      </c>
      <c r="C52">
        <f>INDEX(_calc_누적빈도!C:C,$A52)-INDEX(_calc_누적빈도!C:C,$A52-50)</f>
        <v>5</v>
      </c>
      <c r="D52">
        <f>INDEX(_calc_누적빈도!D:D,$A52)-INDEX(_calc_누적빈도!D:D,$A52-50)</f>
        <v>10</v>
      </c>
      <c r="E52">
        <f>INDEX(_calc_누적빈도!E:E,$A52)-INDEX(_calc_누적빈도!E:E,$A52-50)</f>
        <v>6</v>
      </c>
      <c r="F52">
        <f>INDEX(_calc_누적빈도!F:F,$A52)-INDEX(_calc_누적빈도!F:F,$A52-50)</f>
        <v>5</v>
      </c>
      <c r="G52">
        <f>INDEX(_calc_누적빈도!G:G,$A52)-INDEX(_calc_누적빈도!G:G,$A52-50)</f>
        <v>9</v>
      </c>
      <c r="H52">
        <f>INDEX(_calc_누적빈도!H:H,$A52)-INDEX(_calc_누적빈도!H:H,$A52-50)</f>
        <v>9</v>
      </c>
      <c r="I52">
        <f>INDEX(_calc_누적빈도!I:I,$A52)-INDEX(_calc_누적빈도!I:I,$A52-50)</f>
        <v>8</v>
      </c>
      <c r="J52">
        <f>INDEX(_calc_누적빈도!J:J,$A52)-INDEX(_calc_누적빈도!J:J,$A52-50)</f>
        <v>10</v>
      </c>
      <c r="K52">
        <f>INDEX(_calc_누적빈도!K:K,$A52)-INDEX(_calc_누적빈도!K:K,$A52-50)</f>
        <v>4</v>
      </c>
      <c r="L52">
        <f>INDEX(_calc_누적빈도!L:L,$A52)-INDEX(_calc_누적빈도!L:L,$A52-50)</f>
        <v>8</v>
      </c>
      <c r="M52">
        <f>INDEX(_calc_누적빈도!M:M,$A52)-INDEX(_calc_누적빈도!M:M,$A52-50)</f>
        <v>8</v>
      </c>
      <c r="N52">
        <f>INDEX(_calc_누적빈도!N:N,$A52)-INDEX(_calc_누적빈도!N:N,$A52-50)</f>
        <v>8</v>
      </c>
      <c r="O52">
        <f>INDEX(_calc_누적빈도!O:O,$A52)-INDEX(_calc_누적빈도!O:O,$A52-50)</f>
        <v>4</v>
      </c>
      <c r="P52">
        <f>INDEX(_calc_누적빈도!P:P,$A52)-INDEX(_calc_누적빈도!P:P,$A52-50)</f>
        <v>7</v>
      </c>
      <c r="Q52">
        <f>INDEX(_calc_누적빈도!Q:Q,$A52)-INDEX(_calc_누적빈도!Q:Q,$A52-50)</f>
        <v>9</v>
      </c>
      <c r="R52">
        <f>INDEX(_calc_누적빈도!R:R,$A52)-INDEX(_calc_누적빈도!R:R,$A52-50)</f>
        <v>6</v>
      </c>
      <c r="S52">
        <f>INDEX(_calc_누적빈도!S:S,$A52)-INDEX(_calc_누적빈도!S:S,$A52-50)</f>
        <v>6</v>
      </c>
      <c r="T52">
        <f>INDEX(_calc_누적빈도!T:T,$A52)-INDEX(_calc_누적빈도!T:T,$A52-50)</f>
        <v>8</v>
      </c>
      <c r="U52">
        <f>INDEX(_calc_누적빈도!U:U,$A52)-INDEX(_calc_누적빈도!U:U,$A52-50)</f>
        <v>6</v>
      </c>
      <c r="V52">
        <f>INDEX(_calc_누적빈도!V:V,$A52)-INDEX(_calc_누적빈도!V:V,$A52-50)</f>
        <v>6</v>
      </c>
      <c r="W52">
        <f>INDEX(_calc_누적빈도!W:W,$A52)-INDEX(_calc_누적빈도!W:W,$A52-50)</f>
        <v>5</v>
      </c>
      <c r="X52">
        <f>INDEX(_calc_누적빈도!X:X,$A52)-INDEX(_calc_누적빈도!X:X,$A52-50)</f>
        <v>8</v>
      </c>
      <c r="Y52">
        <f>INDEX(_calc_누적빈도!Y:Y,$A52)-INDEX(_calc_누적빈도!Y:Y,$A52-50)</f>
        <v>7</v>
      </c>
      <c r="Z52">
        <f>INDEX(_calc_누적빈도!Z:Z,$A52)-INDEX(_calc_누적빈도!Z:Z,$A52-50)</f>
        <v>7</v>
      </c>
      <c r="AA52">
        <f>INDEX(_calc_누적빈도!AA:AA,$A52)-INDEX(_calc_누적빈도!AA:AA,$A52-50)</f>
        <v>7</v>
      </c>
      <c r="AB52">
        <f>INDEX(_calc_누적빈도!AB:AB,$A52)-INDEX(_calc_누적빈도!AB:AB,$A52-50)</f>
        <v>10</v>
      </c>
      <c r="AC52">
        <f>INDEX(_calc_누적빈도!AC:AC,$A52)-INDEX(_calc_누적빈도!AC:AC,$A52-50)</f>
        <v>7</v>
      </c>
      <c r="AD52">
        <f>INDEX(_calc_누적빈도!AD:AD,$A52)-INDEX(_calc_누적빈도!AD:AD,$A52-50)</f>
        <v>7</v>
      </c>
      <c r="AE52">
        <f>INDEX(_calc_누적빈도!AE:AE,$A52)-INDEX(_calc_누적빈도!AE:AE,$A52-50)</f>
        <v>5</v>
      </c>
      <c r="AF52">
        <f>INDEX(_calc_누적빈도!AF:AF,$A52)-INDEX(_calc_누적빈도!AF:AF,$A52-50)</f>
        <v>6</v>
      </c>
      <c r="AG52">
        <f>INDEX(_calc_누적빈도!AG:AG,$A52)-INDEX(_calc_누적빈도!AG:AG,$A52-50)</f>
        <v>6</v>
      </c>
      <c r="AH52">
        <f>INDEX(_calc_누적빈도!AH:AH,$A52)-INDEX(_calc_누적빈도!AH:AH,$A52-50)</f>
        <v>4</v>
      </c>
      <c r="AI52">
        <f>INDEX(_calc_누적빈도!AI:AI,$A52)-INDEX(_calc_누적빈도!AI:AI,$A52-50)</f>
        <v>4</v>
      </c>
      <c r="AJ52">
        <f>INDEX(_calc_누적빈도!AJ:AJ,$A52)-INDEX(_calc_누적빈도!AJ:AJ,$A52-50)</f>
        <v>7</v>
      </c>
      <c r="AK52">
        <f>INDEX(_calc_누적빈도!AK:AK,$A52)-INDEX(_calc_누적빈도!AK:AK,$A52-50)</f>
        <v>6</v>
      </c>
      <c r="AL52">
        <f>INDEX(_calc_누적빈도!AL:AL,$A52)-INDEX(_calc_누적빈도!AL:AL,$A52-50)</f>
        <v>10</v>
      </c>
      <c r="AM52">
        <f>INDEX(_calc_누적빈도!AM:AM,$A52)-INDEX(_calc_누적빈도!AM:AM,$A52-50)</f>
        <v>8</v>
      </c>
      <c r="AN52">
        <f>INDEX(_calc_누적빈도!AN:AN,$A52)-INDEX(_calc_누적빈도!AN:AN,$A52-50)</f>
        <v>9</v>
      </c>
      <c r="AO52">
        <f>INDEX(_calc_누적빈도!AO:AO,$A52)-INDEX(_calc_누적빈도!AO:AO,$A52-50)</f>
        <v>7</v>
      </c>
      <c r="AP52">
        <f>INDEX(_calc_누적빈도!AP:AP,$A52)-INDEX(_calc_누적빈도!AP:AP,$A52-50)</f>
        <v>4</v>
      </c>
      <c r="AQ52">
        <f>INDEX(_calc_누적빈도!AQ:AQ,$A52)-INDEX(_calc_누적빈도!AQ:AQ,$A52-50)</f>
        <v>6</v>
      </c>
      <c r="AR52">
        <f>INDEX(_calc_누적빈도!AR:AR,$A52)-INDEX(_calc_누적빈도!AR:AR,$A52-50)</f>
        <v>4</v>
      </c>
      <c r="AS52">
        <f>INDEX(_calc_누적빈도!AS:AS,$A52)-INDEX(_calc_누적빈도!AS:AS,$A52-50)</f>
        <v>5</v>
      </c>
      <c r="AT52">
        <f>INDEX(_calc_누적빈도!AT:AT,$A52)-INDEX(_calc_누적빈도!AT:AT,$A52-50)</f>
        <v>5</v>
      </c>
    </row>
  </sheetData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F52"/>
  <sheetViews>
    <sheetView zoomScaleNormal="100" workbookViewId="0"/>
  </sheetViews>
  <sheetFormatPr defaultColWidth="8.5" defaultRowHeight="16.5"/>
  <sheetData>
    <row r="1" spans="1:136" ht="16.5" customHeight="1">
      <c r="A1" s="6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</row>
    <row r="2" spans="1:136" ht="16.5" customHeight="1">
      <c r="A2">
        <f>_calc_라운드기준!A2</f>
        <v>1244</v>
      </c>
      <c r="B2">
        <f>INDEX(_calc_누적빈도!B:B,$A2)-INDEX(_calc_누적빈도!B:B,$A2-기준100회_후보!$B$1)</f>
        <v>12</v>
      </c>
      <c r="C2">
        <f>INDEX(_calc_누적빈도!C:C,$A2)-INDEX(_calc_누적빈도!C:C,$A2-기준100회_후보!$B$1)</f>
        <v>12</v>
      </c>
      <c r="D2">
        <f>INDEX(_calc_누적빈도!D:D,$A2)-INDEX(_calc_누적빈도!D:D,$A2-기준100회_후보!$B$1)</f>
        <v>17</v>
      </c>
      <c r="E2">
        <f>INDEX(_calc_누적빈도!E:E,$A2)-INDEX(_calc_누적빈도!E:E,$A2-기준100회_후보!$B$1)</f>
        <v>12</v>
      </c>
      <c r="F2">
        <f>INDEX(_calc_누적빈도!F:F,$A2)-INDEX(_calc_누적빈도!F:F,$A2-기준100회_후보!$B$1)</f>
        <v>9</v>
      </c>
      <c r="G2">
        <f>INDEX(_calc_누적빈도!G:G,$A2)-INDEX(_calc_누적빈도!G:G,$A2-기준100회_후보!$B$1)</f>
        <v>14</v>
      </c>
      <c r="H2">
        <f>INDEX(_calc_누적빈도!H:H,$A2)-INDEX(_calc_누적빈도!H:H,$A2-기준100회_후보!$B$1)</f>
        <v>15</v>
      </c>
      <c r="I2">
        <f>INDEX(_calc_누적빈도!I:I,$A2)-INDEX(_calc_누적빈도!I:I,$A2-기준100회_후보!$B$1)</f>
        <v>14</v>
      </c>
      <c r="J2">
        <f>INDEX(_calc_누적빈도!J:J,$A2)-INDEX(_calc_누적빈도!J:J,$A2-기준100회_후보!$B$1)</f>
        <v>16</v>
      </c>
      <c r="K2">
        <f>INDEX(_calc_누적빈도!K:K,$A2)-INDEX(_calc_누적빈도!K:K,$A2-기준100회_후보!$B$1)</f>
        <v>10</v>
      </c>
      <c r="L2">
        <f>INDEX(_calc_누적빈도!L:L,$A2)-INDEX(_calc_누적빈도!L:L,$A2-기준100회_후보!$B$1)</f>
        <v>13</v>
      </c>
      <c r="M2">
        <f>INDEX(_calc_누적빈도!M:M,$A2)-INDEX(_calc_누적빈도!M:M,$A2-기준100회_후보!$B$1)</f>
        <v>13</v>
      </c>
      <c r="N2">
        <f>INDEX(_calc_누적빈도!N:N,$A2)-INDEX(_calc_누적빈도!N:N,$A2-기준100회_후보!$B$1)</f>
        <v>18</v>
      </c>
      <c r="O2">
        <f>INDEX(_calc_누적빈도!O:O,$A2)-INDEX(_calc_누적빈도!O:O,$A2-기준100회_후보!$B$1)</f>
        <v>7</v>
      </c>
      <c r="P2">
        <f>INDEX(_calc_누적빈도!P:P,$A2)-INDEX(_calc_누적빈도!P:P,$A2-기준100회_후보!$B$1)</f>
        <v>18</v>
      </c>
      <c r="Q2">
        <f>INDEX(_calc_누적빈도!Q:Q,$A2)-INDEX(_calc_누적빈도!Q:Q,$A2-기준100회_후보!$B$1)</f>
        <v>17</v>
      </c>
      <c r="R2">
        <f>INDEX(_calc_누적빈도!R:R,$A2)-INDEX(_calc_누적빈도!R:R,$A2-기준100회_후보!$B$1)</f>
        <v>11</v>
      </c>
      <c r="S2">
        <f>INDEX(_calc_누적빈도!S:S,$A2)-INDEX(_calc_누적빈도!S:S,$A2-기준100회_후보!$B$1)</f>
        <v>14</v>
      </c>
      <c r="T2">
        <f>INDEX(_calc_누적빈도!T:T,$A2)-INDEX(_calc_누적빈도!T:T,$A2-기준100회_후보!$B$1)</f>
        <v>14</v>
      </c>
      <c r="U2">
        <f>INDEX(_calc_누적빈도!U:U,$A2)-INDEX(_calc_누적빈도!U:U,$A2-기준100회_후보!$B$1)</f>
        <v>13</v>
      </c>
      <c r="V2">
        <f>INDEX(_calc_누적빈도!V:V,$A2)-INDEX(_calc_누적빈도!V:V,$A2-기준100회_후보!$B$1)</f>
        <v>10</v>
      </c>
      <c r="W2">
        <f>INDEX(_calc_누적빈도!W:W,$A2)-INDEX(_calc_누적빈도!W:W,$A2-기준100회_후보!$B$1)</f>
        <v>11</v>
      </c>
      <c r="X2">
        <f>INDEX(_calc_누적빈도!X:X,$A2)-INDEX(_calc_누적빈도!X:X,$A2-기준100회_후보!$B$1)</f>
        <v>13</v>
      </c>
      <c r="Y2">
        <f>INDEX(_calc_누적빈도!Y:Y,$A2)-INDEX(_calc_누적빈도!Y:Y,$A2-기준100회_후보!$B$1)</f>
        <v>16</v>
      </c>
      <c r="Z2">
        <f>INDEX(_calc_누적빈도!Z:Z,$A2)-INDEX(_calc_누적빈도!Z:Z,$A2-기준100회_후보!$B$1)</f>
        <v>13</v>
      </c>
      <c r="AA2">
        <f>INDEX(_calc_누적빈도!AA:AA,$A2)-INDEX(_calc_누적빈도!AA:AA,$A2-기준100회_후보!$B$1)</f>
        <v>12</v>
      </c>
      <c r="AB2">
        <f>INDEX(_calc_누적빈도!AB:AB,$A2)-INDEX(_calc_누적빈도!AB:AB,$A2-기준100회_후보!$B$1)</f>
        <v>20</v>
      </c>
      <c r="AC2">
        <f>INDEX(_calc_누적빈도!AC:AC,$A2)-INDEX(_calc_누적빈도!AC:AC,$A2-기준100회_후보!$B$1)</f>
        <v>15</v>
      </c>
      <c r="AD2">
        <f>INDEX(_calc_누적빈도!AD:AD,$A2)-INDEX(_calc_누적빈도!AD:AD,$A2-기준100회_후보!$B$1)</f>
        <v>13</v>
      </c>
      <c r="AE2">
        <f>INDEX(_calc_누적빈도!AE:AE,$A2)-INDEX(_calc_누적빈도!AE:AE,$A2-기준100회_후보!$B$1)</f>
        <v>12</v>
      </c>
      <c r="AF2">
        <f>INDEX(_calc_누적빈도!AF:AF,$A2)-INDEX(_calc_누적빈도!AF:AF,$A2-기준100회_후보!$B$1)</f>
        <v>17</v>
      </c>
      <c r="AG2">
        <f>INDEX(_calc_누적빈도!AG:AG,$A2)-INDEX(_calc_누적빈도!AG:AG,$A2-기준100회_후보!$B$1)</f>
        <v>13</v>
      </c>
      <c r="AH2">
        <f>INDEX(_calc_누적빈도!AH:AH,$A2)-INDEX(_calc_누적빈도!AH:AH,$A2-기준100회_후보!$B$1)</f>
        <v>11</v>
      </c>
      <c r="AI2">
        <f>INDEX(_calc_누적빈도!AI:AI,$A2)-INDEX(_calc_누적빈도!AI:AI,$A2-기준100회_후보!$B$1)</f>
        <v>10</v>
      </c>
      <c r="AJ2">
        <f>INDEX(_calc_누적빈도!AJ:AJ,$A2)-INDEX(_calc_누적빈도!AJ:AJ,$A2-기준100회_후보!$B$1)</f>
        <v>13</v>
      </c>
      <c r="AK2">
        <f>INDEX(_calc_누적빈도!AK:AK,$A2)-INDEX(_calc_누적빈도!AK:AK,$A2-기준100회_후보!$B$1)</f>
        <v>13</v>
      </c>
      <c r="AL2">
        <f>INDEX(_calc_누적빈도!AL:AL,$A2)-INDEX(_calc_누적빈도!AL:AL,$A2-기준100회_후보!$B$1)</f>
        <v>16</v>
      </c>
      <c r="AM2">
        <f>INDEX(_calc_누적빈도!AM:AM,$A2)-INDEX(_calc_누적빈도!AM:AM,$A2-기준100회_후보!$B$1)</f>
        <v>18</v>
      </c>
      <c r="AN2">
        <f>INDEX(_calc_누적빈도!AN:AN,$A2)-INDEX(_calc_누적빈도!AN:AN,$A2-기준100회_후보!$B$1)</f>
        <v>15</v>
      </c>
      <c r="AO2">
        <f>INDEX(_calc_누적빈도!AO:AO,$A2)-INDEX(_calc_누적빈도!AO:AO,$A2-기준100회_후보!$B$1)</f>
        <v>12</v>
      </c>
      <c r="AP2">
        <f>INDEX(_calc_누적빈도!AP:AP,$A2)-INDEX(_calc_누적빈도!AP:AP,$A2-기준100회_후보!$B$1)</f>
        <v>11</v>
      </c>
      <c r="AQ2">
        <f>INDEX(_calc_누적빈도!AQ:AQ,$A2)-INDEX(_calc_누적빈도!AQ:AQ,$A2-기준100회_후보!$B$1)</f>
        <v>13</v>
      </c>
      <c r="AR2">
        <f>INDEX(_calc_누적빈도!AR:AR,$A2)-INDEX(_calc_누적빈도!AR:AR,$A2-기준100회_후보!$B$1)</f>
        <v>10</v>
      </c>
      <c r="AS2">
        <f>INDEX(_calc_누적빈도!AS:AS,$A2)-INDEX(_calc_누적빈도!AS:AS,$A2-기준100회_후보!$B$1)</f>
        <v>13</v>
      </c>
      <c r="AT2">
        <f>INDEX(_calc_누적빈도!AT:AT,$A2)-INDEX(_calc_누적빈도!AT:AT,$A2-기준100회_후보!$B$1)</f>
        <v>11</v>
      </c>
      <c r="AU2">
        <f>(RANK(_calc_라운드기준!B2,_calc_라운드기준!$B2:$AT2,0)+COUNTIFS(_calc_라운드기준!$B2:$AT2,_calc_라운드기준!B2,$B$1:$AT$1,"&lt;"&amp;1))-(RANK(B2,$B2:$AT2,0)+COUNTIFS($B2:$AT2,B2,$B$1:$AT$1,"&lt;"&amp;1))</f>
        <v>-22</v>
      </c>
      <c r="AV2">
        <f>(RANK(_calc_라운드기준!C2,_calc_라운드기준!$B2:$AT2,0)+COUNTIFS(_calc_라운드기준!$B2:$AT2,_calc_라운드기준!C2,$B$1:$AT$1,"&lt;"&amp;2))-(RANK(C2,$B2:$AT2,0)+COUNTIFS($B2:$AT2,C2,$B$1:$AT$1,"&lt;"&amp;2))</f>
        <v>-18</v>
      </c>
      <c r="AW2">
        <f>(RANK(_calc_라운드기준!D2,_calc_라운드기준!$B2:$AT2,0)+COUNTIFS(_calc_라운드기준!$B2:$AT2,_calc_라운드기준!D2,$B$1:$AT$1,"&lt;"&amp;3))-(RANK(D2,$B2:$AT2,0)+COUNTIFS($B2:$AT2,D2,$B$1:$AT$1,"&lt;"&amp;3))</f>
        <v>8</v>
      </c>
      <c r="AX2">
        <f>(RANK(_calc_라운드기준!E2,_calc_라운드기준!$B2:$AT2,0)+COUNTIFS(_calc_라운드기준!$B2:$AT2,_calc_라운드기준!E2,$B$1:$AT$1,"&lt;"&amp;4))-(RANK(E2,$B2:$AT2,0)+COUNTIFS($B2:$AT2,E2,$B$1:$AT$1,"&lt;"&amp;4))</f>
        <v>-10</v>
      </c>
      <c r="AY2">
        <f>(RANK(_calc_라운드기준!F2,_calc_라운드기준!$B2:$AT2,0)+COUNTIFS(_calc_라운드기준!$B2:$AT2,_calc_라운드기준!F2,$B$1:$AT$1,"&lt;"&amp;5))-(RANK(F2,$B2:$AT2,0)+COUNTIFS($B2:$AT2,F2,$B$1:$AT$1,"&lt;"&amp;5))</f>
        <v>-1</v>
      </c>
      <c r="AZ2">
        <f>(RANK(_calc_라운드기준!G2,_calc_라운드기준!$B2:$AT2,0)+COUNTIFS(_calc_라운드기준!$B2:$AT2,_calc_라운드기준!G2,$B$1:$AT$1,"&lt;"&amp;6))-(RANK(G2,$B2:$AT2,0)+COUNTIFS($B2:$AT2,G2,$B$1:$AT$1,"&lt;"&amp;6))</f>
        <v>22</v>
      </c>
      <c r="BA2">
        <f>(RANK(_calc_라운드기준!H2,_calc_라운드기준!$B2:$AT2,0)+COUNTIFS(_calc_라운드기준!$B2:$AT2,_calc_라운드기준!H2,$B$1:$AT$1,"&lt;"&amp;7))-(RANK(H2,$B2:$AT2,0)+COUNTIFS($B2:$AT2,H2,$B$1:$AT$1,"&lt;"&amp;7))</f>
        <v>11</v>
      </c>
      <c r="BB2">
        <f>(RANK(_calc_라운드기준!I2,_calc_라운드기준!$B2:$AT2,0)+COUNTIFS(_calc_라운드기준!$B2:$AT2,_calc_라운드기준!I2,$B$1:$AT$1,"&lt;"&amp;8))-(RANK(I2,$B2:$AT2,0)+COUNTIFS($B2:$AT2,I2,$B$1:$AT$1,"&lt;"&amp;8))</f>
        <v>8</v>
      </c>
      <c r="BC2">
        <f>(RANK(_calc_라운드기준!J2,_calc_라운드기준!$B2:$AT2,0)+COUNTIFS(_calc_라운드기준!$B2:$AT2,_calc_라운드기준!J2,$B$1:$AT$1,"&lt;"&amp;9))-(RANK(J2,$B2:$AT2,0)+COUNTIFS($B2:$AT2,J2,$B$1:$AT$1,"&lt;"&amp;9))</f>
        <v>16</v>
      </c>
      <c r="BD2">
        <f>(RANK(_calc_라운드기준!K2,_calc_라운드기준!$B2:$AT2,0)+COUNTIFS(_calc_라운드기준!$B2:$AT2,_calc_라운드기준!K2,$B$1:$AT$1,"&lt;"&amp;10))-(RANK(K2,$B2:$AT2,0)+COUNTIFS($B2:$AT2,K2,$B$1:$AT$1,"&lt;"&amp;10))</f>
        <v>-15</v>
      </c>
      <c r="BE2">
        <f>(RANK(_calc_라운드기준!L2,_calc_라운드기준!$B2:$AT2,0)+COUNTIFS(_calc_라운드기준!$B2:$AT2,_calc_라운드기준!L2,$B$1:$AT$1,"&lt;"&amp;11))-(RANK(L2,$B2:$AT2,0)+COUNTIFS($B2:$AT2,L2,$B$1:$AT$1,"&lt;"&amp;11))</f>
        <v>19</v>
      </c>
      <c r="BF2">
        <f>(RANK(_calc_라운드기준!M2,_calc_라운드기준!$B2:$AT2,0)+COUNTIFS(_calc_라운드기준!$B2:$AT2,_calc_라운드기준!M2,$B$1:$AT$1,"&lt;"&amp;12))-(RANK(M2,$B2:$AT2,0)+COUNTIFS($B2:$AT2,M2,$B$1:$AT$1,"&lt;"&amp;12))</f>
        <v>19</v>
      </c>
      <c r="BG2">
        <f>(RANK(_calc_라운드기준!N2,_calc_라운드기준!$B2:$AT2,0)+COUNTIFS(_calc_라운드기준!$B2:$AT2,_calc_라운드기준!N2,$B$1:$AT$1,"&lt;"&amp;13))-(RANK(N2,$B2:$AT2,0)+COUNTIFS($B2:$AT2,N2,$B$1:$AT$1,"&lt;"&amp;13))</f>
        <v>1</v>
      </c>
      <c r="BH2">
        <f>(RANK(_calc_라운드기준!O2,_calc_라운드기준!$B2:$AT2,0)+COUNTIFS(_calc_라운드기준!$B2:$AT2,_calc_라운드기준!O2,$B$1:$AT$1,"&lt;"&amp;14))-(RANK(O2,$B2:$AT2,0)+COUNTIFS($B2:$AT2,O2,$B$1:$AT$1,"&lt;"&amp;14))</f>
        <v>0</v>
      </c>
      <c r="BI2">
        <f>(RANK(_calc_라운드기준!P2,_calc_라운드기준!$B2:$AT2,0)+COUNTIFS(_calc_라운드기준!$B2:$AT2,_calc_라운드기준!P2,$B$1:$AT$1,"&lt;"&amp;15))-(RANK(P2,$B2:$AT2,0)+COUNTIFS($B2:$AT2,P2,$B$1:$AT$1,"&lt;"&amp;15))</f>
        <v>-2</v>
      </c>
      <c r="BJ2">
        <f>(RANK(_calc_라운드기준!Q2,_calc_라운드기준!$B2:$AT2,0)+COUNTIFS(_calc_라운드기준!$B2:$AT2,_calc_라운드기준!Q2,$B$1:$AT$1,"&lt;"&amp;16))-(RANK(Q2,$B2:$AT2,0)+COUNTIFS($B2:$AT2,Q2,$B$1:$AT$1,"&lt;"&amp;16))</f>
        <v>2</v>
      </c>
      <c r="BK2">
        <f>(RANK(_calc_라운드기준!R2,_calc_라운드기준!$B2:$AT2,0)+COUNTIFS(_calc_라운드기준!$B2:$AT2,_calc_라운드기준!R2,$B$1:$AT$1,"&lt;"&amp;17))-(RANK(R2,$B2:$AT2,0)+COUNTIFS($B2:$AT2,R2,$B$1:$AT$1,"&lt;"&amp;17))</f>
        <v>4</v>
      </c>
      <c r="BL2">
        <f>(RANK(_calc_라운드기준!S2,_calc_라운드기준!$B2:$AT2,0)+COUNTIFS(_calc_라운드기준!$B2:$AT2,_calc_라운드기준!S2,$B$1:$AT$1,"&lt;"&amp;18))-(RANK(S2,$B2:$AT2,0)+COUNTIFS($B2:$AT2,S2,$B$1:$AT$1,"&lt;"&amp;18))</f>
        <v>-7</v>
      </c>
      <c r="BM2">
        <f>(RANK(_calc_라운드기준!T2,_calc_라운드기준!$B2:$AT2,0)+COUNTIFS(_calc_라운드기준!$B2:$AT2,_calc_라운드기준!T2,$B$1:$AT$1,"&lt;"&amp;19))-(RANK(T2,$B2:$AT2,0)+COUNTIFS($B2:$AT2,T2,$B$1:$AT$1,"&lt;"&amp;19))</f>
        <v>9</v>
      </c>
      <c r="BN2">
        <f>(RANK(_calc_라운드기준!U2,_calc_라운드기준!$B2:$AT2,0)+COUNTIFS(_calc_라운드기준!$B2:$AT2,_calc_라운드기준!U2,$B$1:$AT$1,"&lt;"&amp;20))-(RANK(U2,$B2:$AT2,0)+COUNTIFS($B2:$AT2,U2,$B$1:$AT$1,"&lt;"&amp;20))</f>
        <v>-6</v>
      </c>
      <c r="BO2">
        <f>(RANK(_calc_라운드기준!V2,_calc_라운드기준!$B2:$AT2,0)+COUNTIFS(_calc_라운드기준!$B2:$AT2,_calc_라운드기준!V2,$B$1:$AT$1,"&lt;"&amp;21))-(RANK(V2,$B2:$AT2,0)+COUNTIFS($B2:$AT2,V2,$B$1:$AT$1,"&lt;"&amp;21))</f>
        <v>3</v>
      </c>
      <c r="BP2">
        <f>(RANK(_calc_라운드기준!W2,_calc_라운드기준!$B2:$AT2,0)+COUNTIFS(_calc_라운드기준!$B2:$AT2,_calc_라운드기준!W2,$B$1:$AT$1,"&lt;"&amp;22))-(RANK(W2,$B2:$AT2,0)+COUNTIFS($B2:$AT2,W2,$B$1:$AT$1,"&lt;"&amp;22))</f>
        <v>-9</v>
      </c>
      <c r="BQ2">
        <f>(RANK(_calc_라운드기준!X2,_calc_라운드기준!$B2:$AT2,0)+COUNTIFS(_calc_라운드기준!$B2:$AT2,_calc_라운드기준!X2,$B$1:$AT$1,"&lt;"&amp;23))-(RANK(X2,$B2:$AT2,0)+COUNTIFS($B2:$AT2,X2,$B$1:$AT$1,"&lt;"&amp;23))</f>
        <v>19</v>
      </c>
      <c r="BR2">
        <f>(RANK(_calc_라운드기준!Y2,_calc_라운드기준!$B2:$AT2,0)+COUNTIFS(_calc_라운드기준!$B2:$AT2,_calc_라운드기준!Y2,$B$1:$AT$1,"&lt;"&amp;24))-(RANK(Y2,$B2:$AT2,0)+COUNTIFS($B2:$AT2,Y2,$B$1:$AT$1,"&lt;"&amp;24))</f>
        <v>-3</v>
      </c>
      <c r="BS2">
        <f>(RANK(_calc_라운드기준!Z2,_calc_라운드기준!$B2:$AT2,0)+COUNTIFS(_calc_라운드기준!$B2:$AT2,_calc_라운드기준!Z2,$B$1:$AT$1,"&lt;"&amp;25))-(RANK(Z2,$B2:$AT2,0)+COUNTIFS($B2:$AT2,Z2,$B$1:$AT$1,"&lt;"&amp;25))</f>
        <v>6</v>
      </c>
      <c r="BT2">
        <f>(RANK(_calc_라운드기준!AA2,_calc_라운드기준!$B2:$AT2,0)+COUNTIFS(_calc_라운드기준!$B2:$AT2,_calc_라운드기준!AA2,$B$1:$AT$1,"&lt;"&amp;26))-(RANK(AA2,$B2:$AT2,0)+COUNTIFS($B2:$AT2,AA2,$B$1:$AT$1,"&lt;"&amp;26))</f>
        <v>9</v>
      </c>
      <c r="BU2">
        <f>(RANK(_calc_라운드기준!AB2,_calc_라운드기준!$B2:$AT2,0)+COUNTIFS(_calc_라운드기준!$B2:$AT2,_calc_라운드기준!AB2,$B$1:$AT$1,"&lt;"&amp;27))-(RANK(AB2,$B2:$AT2,0)+COUNTIFS($B2:$AT2,AB2,$B$1:$AT$1,"&lt;"&amp;27))</f>
        <v>3</v>
      </c>
      <c r="BV2">
        <f>(RANK(_calc_라운드기준!AC2,_calc_라운드기준!$B2:$AT2,0)+COUNTIFS(_calc_라운드기준!$B2:$AT2,_calc_라운드기준!AC2,$B$1:$AT$1,"&lt;"&amp;28))-(RANK(AC2,$B2:$AT2,0)+COUNTIFS($B2:$AT2,AC2,$B$1:$AT$1,"&lt;"&amp;28))</f>
        <v>-2</v>
      </c>
      <c r="BW2">
        <f>(RANK(_calc_라운드기준!AD2,_calc_라운드기준!$B2:$AT2,0)+COUNTIFS(_calc_라운드기준!$B2:$AT2,_calc_라운드기준!AD2,$B$1:$AT$1,"&lt;"&amp;29))-(RANK(AD2,$B2:$AT2,0)+COUNTIFS($B2:$AT2,AD2,$B$1:$AT$1,"&lt;"&amp;29))</f>
        <v>6</v>
      </c>
      <c r="BX2">
        <f>(RANK(_calc_라운드기준!AE2,_calc_라운드기준!$B2:$AT2,0)+COUNTIFS(_calc_라운드기준!$B2:$AT2,_calc_라운드기준!AE2,$B$1:$AT$1,"&lt;"&amp;30))-(RANK(AE2,$B2:$AT2,0)+COUNTIFS($B2:$AT2,AE2,$B$1:$AT$1,"&lt;"&amp;30))</f>
        <v>-18</v>
      </c>
      <c r="BY2">
        <f>(RANK(_calc_라운드기준!AF2,_calc_라운드기준!$B2:$AT2,0)+COUNTIFS(_calc_라운드기준!$B2:$AT2,_calc_라운드기준!AF2,$B$1:$AT$1,"&lt;"&amp;31))-(RANK(AF2,$B2:$AT2,0)+COUNTIFS($B2:$AT2,AF2,$B$1:$AT$1,"&lt;"&amp;31))</f>
        <v>-5</v>
      </c>
      <c r="BZ2">
        <f>(RANK(_calc_라운드기준!AG2,_calc_라운드기준!$B2:$AT2,0)+COUNTIFS(_calc_라운드기준!$B2:$AT2,_calc_라운드기준!AG2,$B$1:$AT$1,"&lt;"&amp;32))-(RANK(AG2,$B2:$AT2,0)+COUNTIFS($B2:$AT2,AG2,$B$1:$AT$1,"&lt;"&amp;32))</f>
        <v>-8</v>
      </c>
      <c r="CA2">
        <f>(RANK(_calc_라운드기준!AH2,_calc_라운드기준!$B2:$AT2,0)+COUNTIFS(_calc_라운드기준!$B2:$AT2,_calc_라운드기준!AH2,$B$1:$AT$1,"&lt;"&amp;33))-(RANK(AH2,$B2:$AT2,0)+COUNTIFS($B2:$AT2,AH2,$B$1:$AT$1,"&lt;"&amp;33))</f>
        <v>-20</v>
      </c>
      <c r="CB2">
        <f>(RANK(_calc_라운드기준!AI2,_calc_라운드기준!$B2:$AT2,0)+COUNTIFS(_calc_라운드기준!$B2:$AT2,_calc_라운드기준!AI2,$B$1:$AT$1,"&lt;"&amp;34))-(RANK(AI2,$B2:$AT2,0)+COUNTIFS($B2:$AT2,AI2,$B$1:$AT$1,"&lt;"&amp;34))</f>
        <v>-12</v>
      </c>
      <c r="CC2">
        <f>(RANK(_calc_라운드기준!AJ2,_calc_라운드기준!$B2:$AT2,0)+COUNTIFS(_calc_라운드기준!$B2:$AT2,_calc_라운드기준!AJ2,$B$1:$AT$1,"&lt;"&amp;35))-(RANK(AJ2,$B2:$AT2,0)+COUNTIFS($B2:$AT2,AJ2,$B$1:$AT$1,"&lt;"&amp;35))</f>
        <v>6</v>
      </c>
      <c r="CD2">
        <f>(RANK(_calc_라운드기준!AK2,_calc_라운드기준!$B2:$AT2,0)+COUNTIFS(_calc_라운드기준!$B2:$AT2,_calc_라운드기준!AK2,$B$1:$AT$1,"&lt;"&amp;36))-(RANK(AK2,$B2:$AT2,0)+COUNTIFS($B2:$AT2,AK2,$B$1:$AT$1,"&lt;"&amp;36))</f>
        <v>-8</v>
      </c>
      <c r="CE2">
        <f>(RANK(_calc_라운드기준!AL2,_calc_라운드기준!$B2:$AT2,0)+COUNTIFS(_calc_라운드기준!$B2:$AT2,_calc_라운드기준!AL2,$B$1:$AT$1,"&lt;"&amp;37))-(RANK(AL2,$B2:$AT2,0)+COUNTIFS($B2:$AT2,AL2,$B$1:$AT$1,"&lt;"&amp;37))</f>
        <v>22</v>
      </c>
      <c r="CF2">
        <f>(RANK(_calc_라운드기준!AM2,_calc_라운드기준!$B2:$AT2,0)+COUNTIFS(_calc_라운드기준!$B2:$AT2,_calc_라운드기준!AM2,$B$1:$AT$1,"&lt;"&amp;38))-(RANK(AM2,$B2:$AT2,0)+COUNTIFS($B2:$AT2,AM2,$B$1:$AT$1,"&lt;"&amp;38))</f>
        <v>1</v>
      </c>
      <c r="CG2">
        <f>(RANK(_calc_라운드기준!AN2,_calc_라운드기준!$B2:$AT2,0)+COUNTIFS(_calc_라운드기준!$B2:$AT2,_calc_라운드기준!AN2,$B$1:$AT$1,"&lt;"&amp;39))-(RANK(AN2,$B2:$AT2,0)+COUNTIFS($B2:$AT2,AN2,$B$1:$AT$1,"&lt;"&amp;39))</f>
        <v>20</v>
      </c>
      <c r="CH2">
        <f>(RANK(_calc_라운드기준!AO2,_calc_라운드기준!$B2:$AT2,0)+COUNTIFS(_calc_라운드기준!$B2:$AT2,_calc_라운드기준!AO2,$B$1:$AT$1,"&lt;"&amp;40))-(RANK(AO2,$B2:$AT2,0)+COUNTIFS($B2:$AT2,AO2,$B$1:$AT$1,"&lt;"&amp;40))</f>
        <v>8</v>
      </c>
      <c r="CI2">
        <f>(RANK(_calc_라운드기준!AP2,_calc_라운드기준!$B2:$AT2,0)+COUNTIFS(_calc_라운드기준!$B2:$AT2,_calc_라운드기준!AP2,$B$1:$AT$1,"&lt;"&amp;41))-(RANK(AP2,$B2:$AT2,0)+COUNTIFS($B2:$AT2,AP2,$B$1:$AT$1,"&lt;"&amp;41))</f>
        <v>-19</v>
      </c>
      <c r="CJ2">
        <f>(RANK(_calc_라운드기준!AQ2,_calc_라운드기준!$B2:$AT2,0)+COUNTIFS(_calc_라운드기준!$B2:$AT2,_calc_라운드기준!AQ2,$B$1:$AT$1,"&lt;"&amp;42))-(RANK(AQ2,$B2:$AT2,0)+COUNTIFS($B2:$AT2,AQ2,$B$1:$AT$1,"&lt;"&amp;42))</f>
        <v>-7</v>
      </c>
      <c r="CK2">
        <f>(RANK(_calc_라운드기준!AR2,_calc_라운드기준!$B2:$AT2,0)+COUNTIFS(_calc_라운드기준!$B2:$AT2,_calc_라운드기준!AR2,$B$1:$AT$1,"&lt;"&amp;43))-(RANK(AR2,$B2:$AT2,0)+COUNTIFS($B2:$AT2,AR2,$B$1:$AT$1,"&lt;"&amp;43))</f>
        <v>-9</v>
      </c>
      <c r="CL2">
        <f>(RANK(_calc_라운드기준!AS2,_calc_라운드기준!$B2:$AT2,0)+COUNTIFS(_calc_라운드기준!$B2:$AT2,_calc_라운드기준!AS2,$B$1:$AT$1,"&lt;"&amp;44))-(RANK(AS2,$B2:$AT2,0)+COUNTIFS($B2:$AT2,AS2,$B$1:$AT$1,"&lt;"&amp;44))</f>
        <v>-17</v>
      </c>
      <c r="CM2">
        <f>(RANK(_calc_라운드기준!AT2,_calc_라운드기준!$B2:$AT2,0)+COUNTIFS(_calc_라운드기준!$B2:$AT2,_calc_라운드기준!AT2,$B$1:$AT$1,"&lt;"&amp;45))-(RANK(AT2,$B2:$AT2,0)+COUNTIFS($B2:$AT2,AT2,$B$1:$AT$1,"&lt;"&amp;45))</f>
        <v>-4</v>
      </c>
      <c r="CN2">
        <f t="shared" ref="CN2:CN33" si="0">RANK(AU2,$AU2:$CM2,0)+COUNTIFS($AU2:$CM2,AU2,$B$1:$AT$1,"&lt;"&amp;1)</f>
        <v>45</v>
      </c>
      <c r="CO2">
        <f t="shared" ref="CO2:CO33" si="1">RANK(AV2,$AU2:$CM2,0)+COUNTIFS($AU2:$CM2,AV2,$B$1:$AT$1,"&lt;"&amp;2)</f>
        <v>41</v>
      </c>
      <c r="CP2">
        <f t="shared" ref="CP2:CP33" si="2">RANK(AW2,$AU2:$CM2,0)+COUNTIFS($AU2:$CM2,AW2,$B$1:$AT$1,"&lt;"&amp;3)</f>
        <v>11</v>
      </c>
      <c r="CQ2">
        <f t="shared" ref="CQ2:CQ33" si="3">RANK(AX2,$AU2:$CM2,0)+COUNTIFS($AU2:$CM2,AX2,$B$1:$AT$1,"&lt;"&amp;4)</f>
        <v>37</v>
      </c>
      <c r="CR2">
        <f t="shared" ref="CR2:CR33" si="4">RANK(AY2,$AU2:$CM2,0)+COUNTIFS($AU2:$CM2,AY2,$B$1:$AT$1,"&lt;"&amp;5)</f>
        <v>24</v>
      </c>
      <c r="CS2">
        <f t="shared" ref="CS2:CS33" si="5">RANK(AZ2,$AU2:$CM2,0)+COUNTIFS($AU2:$CM2,AZ2,$B$1:$AT$1,"&lt;"&amp;6)</f>
        <v>1</v>
      </c>
      <c r="CT2">
        <f t="shared" ref="CT2:CT33" si="6">RANK(BA2,$AU2:$CM2,0)+COUNTIFS($AU2:$CM2,BA2,$B$1:$AT$1,"&lt;"&amp;7)</f>
        <v>8</v>
      </c>
      <c r="CU2">
        <f t="shared" ref="CU2:CU33" si="7">RANK(BB2,$AU2:$CM2,0)+COUNTIFS($AU2:$CM2,BB2,$B$1:$AT$1,"&lt;"&amp;8)</f>
        <v>12</v>
      </c>
      <c r="CV2">
        <f t="shared" ref="CV2:CV33" si="8">RANK(BC2,$AU2:$CM2,0)+COUNTIFS($AU2:$CM2,BC2,$B$1:$AT$1,"&lt;"&amp;9)</f>
        <v>7</v>
      </c>
      <c r="CW2">
        <f t="shared" ref="CW2:CW33" si="9">RANK(BD2,$AU2:$CM2,0)+COUNTIFS($AU2:$CM2,BD2,$B$1:$AT$1,"&lt;"&amp;10)</f>
        <v>39</v>
      </c>
      <c r="CX2">
        <f t="shared" ref="CX2:CX33" si="10">RANK(BE2,$AU2:$CM2,0)+COUNTIFS($AU2:$CM2,BE2,$B$1:$AT$1,"&lt;"&amp;11)</f>
        <v>4</v>
      </c>
      <c r="CY2">
        <f t="shared" ref="CY2:CY33" si="11">RANK(BF2,$AU2:$CM2,0)+COUNTIFS($AU2:$CM2,BF2,$B$1:$AT$1,"&lt;"&amp;12)</f>
        <v>5</v>
      </c>
      <c r="CZ2">
        <f t="shared" ref="CZ2:CZ33" si="12">RANK(BG2,$AU2:$CM2,0)+COUNTIFS($AU2:$CM2,BG2,$B$1:$AT$1,"&lt;"&amp;13)</f>
        <v>21</v>
      </c>
      <c r="DA2">
        <f t="shared" ref="DA2:DA33" si="13">RANK(BH2,$AU2:$CM2,0)+COUNTIFS($AU2:$CM2,BH2,$B$1:$AT$1,"&lt;"&amp;14)</f>
        <v>23</v>
      </c>
      <c r="DB2">
        <f t="shared" ref="DB2:DB33" si="14">RANK(BI2,$AU2:$CM2,0)+COUNTIFS($AU2:$CM2,BI2,$B$1:$AT$1,"&lt;"&amp;15)</f>
        <v>25</v>
      </c>
      <c r="DC2">
        <f t="shared" ref="DC2:DC33" si="15">RANK(BJ2,$AU2:$CM2,0)+COUNTIFS($AU2:$CM2,BJ2,$B$1:$AT$1,"&lt;"&amp;16)</f>
        <v>20</v>
      </c>
      <c r="DD2">
        <f t="shared" ref="DD2:DD33" si="16">RANK(BK2,$AU2:$CM2,0)+COUNTIFS($AU2:$CM2,BK2,$B$1:$AT$1,"&lt;"&amp;17)</f>
        <v>17</v>
      </c>
      <c r="DE2">
        <f t="shared" ref="DE2:DE33" si="17">RANK(BL2,$AU2:$CM2,0)+COUNTIFS($AU2:$CM2,BL2,$B$1:$AT$1,"&lt;"&amp;18)</f>
        <v>31</v>
      </c>
      <c r="DF2">
        <f t="shared" ref="DF2:DF33" si="18">RANK(BM2,$AU2:$CM2,0)+COUNTIFS($AU2:$CM2,BM2,$B$1:$AT$1,"&lt;"&amp;19)</f>
        <v>9</v>
      </c>
      <c r="DG2">
        <f t="shared" ref="DG2:DG33" si="19">RANK(BN2,$AU2:$CM2,0)+COUNTIFS($AU2:$CM2,BN2,$B$1:$AT$1,"&lt;"&amp;20)</f>
        <v>30</v>
      </c>
      <c r="DH2">
        <f t="shared" ref="DH2:DH33" si="20">RANK(BO2,$AU2:$CM2,0)+COUNTIFS($AU2:$CM2,BO2,$B$1:$AT$1,"&lt;"&amp;21)</f>
        <v>18</v>
      </c>
      <c r="DI2">
        <f t="shared" ref="DI2:DI33" si="21">RANK(BP2,$AU2:$CM2,0)+COUNTIFS($AU2:$CM2,BP2,$B$1:$AT$1,"&lt;"&amp;22)</f>
        <v>35</v>
      </c>
      <c r="DJ2">
        <f t="shared" ref="DJ2:DJ33" si="22">RANK(BQ2,$AU2:$CM2,0)+COUNTIFS($AU2:$CM2,BQ2,$B$1:$AT$1,"&lt;"&amp;23)</f>
        <v>6</v>
      </c>
      <c r="DK2">
        <f t="shared" ref="DK2:DK33" si="23">RANK(BR2,$AU2:$CM2,0)+COUNTIFS($AU2:$CM2,BR2,$B$1:$AT$1,"&lt;"&amp;24)</f>
        <v>27</v>
      </c>
      <c r="DL2">
        <f t="shared" ref="DL2:DL33" si="24">RANK(BS2,$AU2:$CM2,0)+COUNTIFS($AU2:$CM2,BS2,$B$1:$AT$1,"&lt;"&amp;25)</f>
        <v>14</v>
      </c>
      <c r="DM2">
        <f t="shared" ref="DM2:DM33" si="25">RANK(BT2,$AU2:$CM2,0)+COUNTIFS($AU2:$CM2,BT2,$B$1:$AT$1,"&lt;"&amp;26)</f>
        <v>10</v>
      </c>
      <c r="DN2">
        <f t="shared" ref="DN2:DN33" si="26">RANK(BU2,$AU2:$CM2,0)+COUNTIFS($AU2:$CM2,BU2,$B$1:$AT$1,"&lt;"&amp;27)</f>
        <v>19</v>
      </c>
      <c r="DO2">
        <f t="shared" ref="DO2:DO33" si="27">RANK(BV2,$AU2:$CM2,0)+COUNTIFS($AU2:$CM2,BV2,$B$1:$AT$1,"&lt;"&amp;28)</f>
        <v>26</v>
      </c>
      <c r="DP2">
        <f t="shared" ref="DP2:DP33" si="28">RANK(BW2,$AU2:$CM2,0)+COUNTIFS($AU2:$CM2,BW2,$B$1:$AT$1,"&lt;"&amp;29)</f>
        <v>15</v>
      </c>
      <c r="DQ2">
        <f t="shared" ref="DQ2:DQ33" si="29">RANK(BX2,$AU2:$CM2,0)+COUNTIFS($AU2:$CM2,BX2,$B$1:$AT$1,"&lt;"&amp;30)</f>
        <v>42</v>
      </c>
      <c r="DR2">
        <f t="shared" ref="DR2:DR33" si="30">RANK(BY2,$AU2:$CM2,0)+COUNTIFS($AU2:$CM2,BY2,$B$1:$AT$1,"&lt;"&amp;31)</f>
        <v>29</v>
      </c>
      <c r="DS2">
        <f t="shared" ref="DS2:DS33" si="31">RANK(BZ2,$AU2:$CM2,0)+COUNTIFS($AU2:$CM2,BZ2,$B$1:$AT$1,"&lt;"&amp;32)</f>
        <v>33</v>
      </c>
      <c r="DT2">
        <f t="shared" ref="DT2:DT33" si="32">RANK(CA2,$AU2:$CM2,0)+COUNTIFS($AU2:$CM2,CA2,$B$1:$AT$1,"&lt;"&amp;33)</f>
        <v>44</v>
      </c>
      <c r="DU2">
        <f t="shared" ref="DU2:DU33" si="33">RANK(CB2,$AU2:$CM2,0)+COUNTIFS($AU2:$CM2,CB2,$B$1:$AT$1,"&lt;"&amp;34)</f>
        <v>38</v>
      </c>
      <c r="DV2">
        <f t="shared" ref="DV2:DV33" si="34">RANK(CC2,$AU2:$CM2,0)+COUNTIFS($AU2:$CM2,CC2,$B$1:$AT$1,"&lt;"&amp;35)</f>
        <v>16</v>
      </c>
      <c r="DW2">
        <f t="shared" ref="DW2:DW33" si="35">RANK(CD2,$AU2:$CM2,0)+COUNTIFS($AU2:$CM2,CD2,$B$1:$AT$1,"&lt;"&amp;36)</f>
        <v>34</v>
      </c>
      <c r="DX2">
        <f t="shared" ref="DX2:DX33" si="36">RANK(CE2,$AU2:$CM2,0)+COUNTIFS($AU2:$CM2,CE2,$B$1:$AT$1,"&lt;"&amp;37)</f>
        <v>2</v>
      </c>
      <c r="DY2">
        <f t="shared" ref="DY2:DY33" si="37">RANK(CF2,$AU2:$CM2,0)+COUNTIFS($AU2:$CM2,CF2,$B$1:$AT$1,"&lt;"&amp;38)</f>
        <v>22</v>
      </c>
      <c r="DZ2">
        <f t="shared" ref="DZ2:DZ33" si="38">RANK(CG2,$AU2:$CM2,0)+COUNTIFS($AU2:$CM2,CG2,$B$1:$AT$1,"&lt;"&amp;39)</f>
        <v>3</v>
      </c>
      <c r="EA2">
        <f t="shared" ref="EA2:EA33" si="39">RANK(CH2,$AU2:$CM2,0)+COUNTIFS($AU2:$CM2,CH2,$B$1:$AT$1,"&lt;"&amp;40)</f>
        <v>13</v>
      </c>
      <c r="EB2">
        <f t="shared" ref="EB2:EB33" si="40">RANK(CI2,$AU2:$CM2,0)+COUNTIFS($AU2:$CM2,CI2,$B$1:$AT$1,"&lt;"&amp;41)</f>
        <v>43</v>
      </c>
      <c r="EC2">
        <f t="shared" ref="EC2:EC33" si="41">RANK(CJ2,$AU2:$CM2,0)+COUNTIFS($AU2:$CM2,CJ2,$B$1:$AT$1,"&lt;"&amp;42)</f>
        <v>32</v>
      </c>
      <c r="ED2">
        <f t="shared" ref="ED2:ED33" si="42">RANK(CK2,$AU2:$CM2,0)+COUNTIFS($AU2:$CM2,CK2,$B$1:$AT$1,"&lt;"&amp;43)</f>
        <v>36</v>
      </c>
      <c r="EE2">
        <f t="shared" ref="EE2:EE33" si="43">RANK(CL2,$AU2:$CM2,0)+COUNTIFS($AU2:$CM2,CL2,$B$1:$AT$1,"&lt;"&amp;44)</f>
        <v>40</v>
      </c>
      <c r="EF2">
        <f t="shared" ref="EF2:EF33" si="44">RANK(CM2,$AU2:$CM2,0)+COUNTIFS($AU2:$CM2,CM2,$B$1:$AT$1,"&lt;"&amp;45)</f>
        <v>28</v>
      </c>
    </row>
    <row r="3" spans="1:136" ht="16.5" customHeight="1">
      <c r="A3">
        <f>_calc_라운드기준!A3</f>
        <v>1243</v>
      </c>
      <c r="B3">
        <f>INDEX(_calc_누적빈도!B:B,$A3)-INDEX(_calc_누적빈도!B:B,$A3-기준100회_후보!$B$1)</f>
        <v>12</v>
      </c>
      <c r="C3">
        <f>INDEX(_calc_누적빈도!C:C,$A3)-INDEX(_calc_누적빈도!C:C,$A3-기준100회_후보!$B$1)</f>
        <v>12</v>
      </c>
      <c r="D3">
        <f>INDEX(_calc_누적빈도!D:D,$A3)-INDEX(_calc_누적빈도!D:D,$A3-기준100회_후보!$B$1)</f>
        <v>17</v>
      </c>
      <c r="E3">
        <f>INDEX(_calc_누적빈도!E:E,$A3)-INDEX(_calc_누적빈도!E:E,$A3-기준100회_후보!$B$1)</f>
        <v>12</v>
      </c>
      <c r="F3">
        <f>INDEX(_calc_누적빈도!F:F,$A3)-INDEX(_calc_누적빈도!F:F,$A3-기준100회_후보!$B$1)</f>
        <v>9</v>
      </c>
      <c r="G3">
        <f>INDEX(_calc_누적빈도!G:G,$A3)-INDEX(_calc_누적빈도!G:G,$A3-기준100회_후보!$B$1)</f>
        <v>14</v>
      </c>
      <c r="H3">
        <f>INDEX(_calc_누적빈도!H:H,$A3)-INDEX(_calc_누적빈도!H:H,$A3-기준100회_후보!$B$1)</f>
        <v>15</v>
      </c>
      <c r="I3">
        <f>INDEX(_calc_누적빈도!I:I,$A3)-INDEX(_calc_누적빈도!I:I,$A3-기준100회_후보!$B$1)</f>
        <v>14</v>
      </c>
      <c r="J3">
        <f>INDEX(_calc_누적빈도!J:J,$A3)-INDEX(_calc_누적빈도!J:J,$A3-기준100회_후보!$B$1)</f>
        <v>15</v>
      </c>
      <c r="K3">
        <f>INDEX(_calc_누적빈도!K:K,$A3)-INDEX(_calc_누적빈도!K:K,$A3-기준100회_후보!$B$1)</f>
        <v>11</v>
      </c>
      <c r="L3">
        <f>INDEX(_calc_누적빈도!L:L,$A3)-INDEX(_calc_누적빈도!L:L,$A3-기준100회_후보!$B$1)</f>
        <v>13</v>
      </c>
      <c r="M3">
        <f>INDEX(_calc_누적빈도!M:M,$A3)-INDEX(_calc_누적빈도!M:M,$A3-기준100회_후보!$B$1)</f>
        <v>13</v>
      </c>
      <c r="N3">
        <f>INDEX(_calc_누적빈도!N:N,$A3)-INDEX(_calc_누적빈도!N:N,$A3-기준100회_후보!$B$1)</f>
        <v>18</v>
      </c>
      <c r="O3">
        <f>INDEX(_calc_누적빈도!O:O,$A3)-INDEX(_calc_누적빈도!O:O,$A3-기준100회_후보!$B$1)</f>
        <v>7</v>
      </c>
      <c r="P3">
        <f>INDEX(_calc_누적빈도!P:P,$A3)-INDEX(_calc_누적빈도!P:P,$A3-기준100회_후보!$B$1)</f>
        <v>18</v>
      </c>
      <c r="Q3">
        <f>INDEX(_calc_누적빈도!Q:Q,$A3)-INDEX(_calc_누적빈도!Q:Q,$A3-기준100회_후보!$B$1)</f>
        <v>18</v>
      </c>
      <c r="R3">
        <f>INDEX(_calc_누적빈도!R:R,$A3)-INDEX(_calc_누적빈도!R:R,$A3-기준100회_후보!$B$1)</f>
        <v>12</v>
      </c>
      <c r="S3">
        <f>INDEX(_calc_누적빈도!S:S,$A3)-INDEX(_calc_누적빈도!S:S,$A3-기준100회_후보!$B$1)</f>
        <v>13</v>
      </c>
      <c r="T3">
        <f>INDEX(_calc_누적빈도!T:T,$A3)-INDEX(_calc_누적빈도!T:T,$A3-기준100회_후보!$B$1)</f>
        <v>14</v>
      </c>
      <c r="U3">
        <f>INDEX(_calc_누적빈도!U:U,$A3)-INDEX(_calc_누적빈도!U:U,$A3-기준100회_후보!$B$1)</f>
        <v>13</v>
      </c>
      <c r="V3">
        <f>INDEX(_calc_누적빈도!V:V,$A3)-INDEX(_calc_누적빈도!V:V,$A3-기준100회_후보!$B$1)</f>
        <v>10</v>
      </c>
      <c r="W3">
        <f>INDEX(_calc_누적빈도!W:W,$A3)-INDEX(_calc_누적빈도!W:W,$A3-기준100회_후보!$B$1)</f>
        <v>11</v>
      </c>
      <c r="X3">
        <f>INDEX(_calc_누적빈도!X:X,$A3)-INDEX(_calc_누적빈도!X:X,$A3-기준100회_후보!$B$1)</f>
        <v>13</v>
      </c>
      <c r="Y3">
        <f>INDEX(_calc_누적빈도!Y:Y,$A3)-INDEX(_calc_누적빈도!Y:Y,$A3-기준100회_후보!$B$1)</f>
        <v>15</v>
      </c>
      <c r="Z3">
        <f>INDEX(_calc_누적빈도!Z:Z,$A3)-INDEX(_calc_누적빈도!Z:Z,$A3-기준100회_후보!$B$1)</f>
        <v>13</v>
      </c>
      <c r="AA3">
        <f>INDEX(_calc_누적빈도!AA:AA,$A3)-INDEX(_calc_누적빈도!AA:AA,$A3-기준100회_후보!$B$1)</f>
        <v>12</v>
      </c>
      <c r="AB3">
        <f>INDEX(_calc_누적빈도!AB:AB,$A3)-INDEX(_calc_누적빈도!AB:AB,$A3-기준100회_후보!$B$1)</f>
        <v>21</v>
      </c>
      <c r="AC3">
        <f>INDEX(_calc_누적빈도!AC:AC,$A3)-INDEX(_calc_누적빈도!AC:AC,$A3-기준100회_후보!$B$1)</f>
        <v>16</v>
      </c>
      <c r="AD3">
        <f>INDEX(_calc_누적빈도!AD:AD,$A3)-INDEX(_calc_누적빈도!AD:AD,$A3-기준100회_후보!$B$1)</f>
        <v>13</v>
      </c>
      <c r="AE3">
        <f>INDEX(_calc_누적빈도!AE:AE,$A3)-INDEX(_calc_누적빈도!AE:AE,$A3-기준100회_후보!$B$1)</f>
        <v>12</v>
      </c>
      <c r="AF3">
        <f>INDEX(_calc_누적빈도!AF:AF,$A3)-INDEX(_calc_누적빈도!AF:AF,$A3-기준100회_후보!$B$1)</f>
        <v>17</v>
      </c>
      <c r="AG3">
        <f>INDEX(_calc_누적빈도!AG:AG,$A3)-INDEX(_calc_누적빈도!AG:AG,$A3-기준100회_후보!$B$1)</f>
        <v>13</v>
      </c>
      <c r="AH3">
        <f>INDEX(_calc_누적빈도!AH:AH,$A3)-INDEX(_calc_누적빈도!AH:AH,$A3-기준100회_후보!$B$1)</f>
        <v>11</v>
      </c>
      <c r="AI3">
        <f>INDEX(_calc_누적빈도!AI:AI,$A3)-INDEX(_calc_누적빈도!AI:AI,$A3-기준100회_후보!$B$1)</f>
        <v>10</v>
      </c>
      <c r="AJ3">
        <f>INDEX(_calc_누적빈도!AJ:AJ,$A3)-INDEX(_calc_누적빈도!AJ:AJ,$A3-기준100회_후보!$B$1)</f>
        <v>13</v>
      </c>
      <c r="AK3">
        <f>INDEX(_calc_누적빈도!AK:AK,$A3)-INDEX(_calc_누적빈도!AK:AK,$A3-기준100회_후보!$B$1)</f>
        <v>14</v>
      </c>
      <c r="AL3">
        <f>INDEX(_calc_누적빈도!AL:AL,$A3)-INDEX(_calc_누적빈도!AL:AL,$A3-기준100회_후보!$B$1)</f>
        <v>16</v>
      </c>
      <c r="AM3">
        <f>INDEX(_calc_누적빈도!AM:AM,$A3)-INDEX(_calc_누적빈도!AM:AM,$A3-기준100회_후보!$B$1)</f>
        <v>17</v>
      </c>
      <c r="AN3">
        <f>INDEX(_calc_누적빈도!AN:AN,$A3)-INDEX(_calc_누적빈도!AN:AN,$A3-기준100회_후보!$B$1)</f>
        <v>15</v>
      </c>
      <c r="AO3">
        <f>INDEX(_calc_누적빈도!AO:AO,$A3)-INDEX(_calc_누적빈도!AO:AO,$A3-기준100회_후보!$B$1)</f>
        <v>12</v>
      </c>
      <c r="AP3">
        <f>INDEX(_calc_누적빈도!AP:AP,$A3)-INDEX(_calc_누적빈도!AP:AP,$A3-기준100회_후보!$B$1)</f>
        <v>11</v>
      </c>
      <c r="AQ3">
        <f>INDEX(_calc_누적빈도!AQ:AQ,$A3)-INDEX(_calc_누적빈도!AQ:AQ,$A3-기준100회_후보!$B$1)</f>
        <v>13</v>
      </c>
      <c r="AR3">
        <f>INDEX(_calc_누적빈도!AR:AR,$A3)-INDEX(_calc_누적빈도!AR:AR,$A3-기준100회_후보!$B$1)</f>
        <v>9</v>
      </c>
      <c r="AS3">
        <f>INDEX(_calc_누적빈도!AS:AS,$A3)-INDEX(_calc_누적빈도!AS:AS,$A3-기준100회_후보!$B$1)</f>
        <v>12</v>
      </c>
      <c r="AT3">
        <f>INDEX(_calc_누적빈도!AT:AT,$A3)-INDEX(_calc_누적빈도!AT:AT,$A3-기준100회_후보!$B$1)</f>
        <v>11</v>
      </c>
      <c r="AU3">
        <f>(RANK(_calc_라운드기준!B3,_calc_라운드기준!$B3:$AT3,0)+COUNTIFS(_calc_라운드기준!$B3:$AT3,_calc_라운드기준!B3,$B$1:$AT$1,"&lt;"&amp;1))-(RANK(B3,$B3:$AT3,0)+COUNTIFS($B3:$AT3,B3,$B$1:$AT$1,"&lt;"&amp;1))</f>
        <v>-19</v>
      </c>
      <c r="AV3">
        <f>(RANK(_calc_라운드기준!C3,_calc_라운드기준!$B3:$AT3,0)+COUNTIFS(_calc_라운드기준!$B3:$AT3,_calc_라운드기준!C3,$B$1:$AT$1,"&lt;"&amp;2))-(RANK(C3,$B3:$AT3,0)+COUNTIFS($B3:$AT3,C3,$B$1:$AT$1,"&lt;"&amp;2))</f>
        <v>-19</v>
      </c>
      <c r="AW3">
        <f>(RANK(_calc_라운드기준!D3,_calc_라운드기준!$B3:$AT3,0)+COUNTIFS(_calc_라운드기준!$B3:$AT3,_calc_라운드기준!D3,$B$1:$AT$1,"&lt;"&amp;3))-(RANK(D3,$B3:$AT3,0)+COUNTIFS($B3:$AT3,D3,$B$1:$AT$1,"&lt;"&amp;3))</f>
        <v>6</v>
      </c>
      <c r="AX3">
        <f>(RANK(_calc_라운드기준!E3,_calc_라운드기준!$B3:$AT3,0)+COUNTIFS(_calc_라운드기준!$B3:$AT3,_calc_라운드기준!E3,$B$1:$AT$1,"&lt;"&amp;4))-(RANK(E3,$B3:$AT3,0)+COUNTIFS($B3:$AT3,E3,$B$1:$AT$1,"&lt;"&amp;4))</f>
        <v>-8</v>
      </c>
      <c r="AY3">
        <f>(RANK(_calc_라운드기준!F3,_calc_라운드기준!$B3:$AT3,0)+COUNTIFS(_calc_라운드기준!$B3:$AT3,_calc_라운드기준!F3,$B$1:$AT$1,"&lt;"&amp;5))-(RANK(F3,$B3:$AT3,0)+COUNTIFS($B3:$AT3,F3,$B$1:$AT$1,"&lt;"&amp;5))</f>
        <v>0</v>
      </c>
      <c r="AZ3">
        <f>(RANK(_calc_라운드기준!G3,_calc_라운드기준!$B3:$AT3,0)+COUNTIFS(_calc_라운드기준!$B3:$AT3,_calc_라운드기준!G3,$B$1:$AT$1,"&lt;"&amp;6))-(RANK(G3,$B3:$AT3,0)+COUNTIFS($B3:$AT3,G3,$B$1:$AT$1,"&lt;"&amp;6))</f>
        <v>9</v>
      </c>
      <c r="BA3">
        <f>(RANK(_calc_라운드기준!H3,_calc_라운드기준!$B3:$AT3,0)+COUNTIFS(_calc_라운드기준!$B3:$AT3,_calc_라운드기준!H3,$B$1:$AT$1,"&lt;"&amp;7))-(RANK(H3,$B3:$AT3,0)+COUNTIFS($B3:$AT3,H3,$B$1:$AT$1,"&lt;"&amp;7))</f>
        <v>14</v>
      </c>
      <c r="BB3">
        <f>(RANK(_calc_라운드기준!I3,_calc_라운드기준!$B3:$AT3,0)+COUNTIFS(_calc_라운드기준!$B3:$AT3,_calc_라운드기준!I3,$B$1:$AT$1,"&lt;"&amp;8))-(RANK(I3,$B3:$AT3,0)+COUNTIFS($B3:$AT3,I3,$B$1:$AT$1,"&lt;"&amp;8))</f>
        <v>10</v>
      </c>
      <c r="BC3">
        <f>(RANK(_calc_라운드기준!J3,_calc_라운드기준!$B3:$AT3,0)+COUNTIFS(_calc_라운드기준!$B3:$AT3,_calc_라운드기준!J3,$B$1:$AT$1,"&lt;"&amp;9))-(RANK(J3,$B3:$AT3,0)+COUNTIFS($B3:$AT3,J3,$B$1:$AT$1,"&lt;"&amp;9))</f>
        <v>15</v>
      </c>
      <c r="BD3">
        <f>(RANK(_calc_라운드기준!K3,_calc_라운드기준!$B3:$AT3,0)+COUNTIFS(_calc_라운드기준!$B3:$AT3,_calc_라운드기준!K3,$B$1:$AT$1,"&lt;"&amp;10))-(RANK(K3,$B3:$AT3,0)+COUNTIFS($B3:$AT3,K3,$B$1:$AT$1,"&lt;"&amp;10))</f>
        <v>-9</v>
      </c>
      <c r="BE3">
        <f>(RANK(_calc_라운드기준!L3,_calc_라운드기준!$B3:$AT3,0)+COUNTIFS(_calc_라운드기준!$B3:$AT3,_calc_라운드기준!L3,$B$1:$AT$1,"&lt;"&amp;11))-(RANK(L3,$B3:$AT3,0)+COUNTIFS($B3:$AT3,L3,$B$1:$AT$1,"&lt;"&amp;11))</f>
        <v>18</v>
      </c>
      <c r="BF3">
        <f>(RANK(_calc_라운드기준!M3,_calc_라운드기준!$B3:$AT3,0)+COUNTIFS(_calc_라운드기준!$B3:$AT3,_calc_라운드기준!M3,$B$1:$AT$1,"&lt;"&amp;12))-(RANK(M3,$B3:$AT3,0)+COUNTIFS($B3:$AT3,M3,$B$1:$AT$1,"&lt;"&amp;12))</f>
        <v>18</v>
      </c>
      <c r="BG3">
        <f>(RANK(_calc_라운드기준!N3,_calc_라운드기준!$B3:$AT3,0)+COUNTIFS(_calc_라운드기준!$B3:$AT3,_calc_라운드기준!N3,$B$1:$AT$1,"&lt;"&amp;13))-(RANK(N3,$B3:$AT3,0)+COUNTIFS($B3:$AT3,N3,$B$1:$AT$1,"&lt;"&amp;13))</f>
        <v>1</v>
      </c>
      <c r="BH3">
        <f>(RANK(_calc_라운드기준!O3,_calc_라운드기준!$B3:$AT3,0)+COUNTIFS(_calc_라운드기준!$B3:$AT3,_calc_라운드기준!O3,$B$1:$AT$1,"&lt;"&amp;14))-(RANK(O3,$B3:$AT3,0)+COUNTIFS($B3:$AT3,O3,$B$1:$AT$1,"&lt;"&amp;14))</f>
        <v>0</v>
      </c>
      <c r="BI3">
        <f>(RANK(_calc_라운드기준!P3,_calc_라운드기준!$B3:$AT3,0)+COUNTIFS(_calc_라운드기준!$B3:$AT3,_calc_라운드기준!P3,$B$1:$AT$1,"&lt;"&amp;15))-(RANK(P3,$B3:$AT3,0)+COUNTIFS($B3:$AT3,P3,$B$1:$AT$1,"&lt;"&amp;15))</f>
        <v>-2</v>
      </c>
      <c r="BJ3">
        <f>(RANK(_calc_라운드기준!Q3,_calc_라운드기준!$B3:$AT3,0)+COUNTIFS(_calc_라운드기준!$B3:$AT3,_calc_라운드기준!Q3,$B$1:$AT$1,"&lt;"&amp;16))-(RANK(Q3,$B3:$AT3,0)+COUNTIFS($B3:$AT3,Q3,$B$1:$AT$1,"&lt;"&amp;16))</f>
        <v>1</v>
      </c>
      <c r="BK3">
        <f>(RANK(_calc_라운드기준!R3,_calc_라운드기준!$B3:$AT3,0)+COUNTIFS(_calc_라운드기준!$B3:$AT3,_calc_라운드기준!R3,$B$1:$AT$1,"&lt;"&amp;17))-(RANK(R3,$B3:$AT3,0)+COUNTIFS($B3:$AT3,R3,$B$1:$AT$1,"&lt;"&amp;17))</f>
        <v>7</v>
      </c>
      <c r="BL3">
        <f>(RANK(_calc_라운드기준!S3,_calc_라운드기준!$B3:$AT3,0)+COUNTIFS(_calc_라운드기준!$B3:$AT3,_calc_라운드기준!S3,$B$1:$AT$1,"&lt;"&amp;18))-(RANK(S3,$B3:$AT3,0)+COUNTIFS($B3:$AT3,S3,$B$1:$AT$1,"&lt;"&amp;18))</f>
        <v>-8</v>
      </c>
      <c r="BM3">
        <f>(RANK(_calc_라운드기준!T3,_calc_라운드기준!$B3:$AT3,0)+COUNTIFS(_calc_라운드기준!$B3:$AT3,_calc_라운드기준!T3,$B$1:$AT$1,"&lt;"&amp;19))-(RANK(T3,$B3:$AT3,0)+COUNTIFS($B3:$AT3,T3,$B$1:$AT$1,"&lt;"&amp;19))</f>
        <v>-3</v>
      </c>
      <c r="BN3">
        <f>(RANK(_calc_라운드기준!U3,_calc_라운드기준!$B3:$AT3,0)+COUNTIFS(_calc_라운드기준!$B3:$AT3,_calc_라운드기준!U3,$B$1:$AT$1,"&lt;"&amp;20))-(RANK(U3,$B3:$AT3,0)+COUNTIFS($B3:$AT3,U3,$B$1:$AT$1,"&lt;"&amp;20))</f>
        <v>-7</v>
      </c>
      <c r="BO3">
        <f>(RANK(_calc_라운드기준!V3,_calc_라운드기준!$B3:$AT3,0)+COUNTIFS(_calc_라운드기준!$B3:$AT3,_calc_라운드기준!V3,$B$1:$AT$1,"&lt;"&amp;21))-(RANK(V3,$B3:$AT3,0)+COUNTIFS($B3:$AT3,V3,$B$1:$AT$1,"&lt;"&amp;21))</f>
        <v>3</v>
      </c>
      <c r="BP3">
        <f>(RANK(_calc_라운드기준!W3,_calc_라운드기준!$B3:$AT3,0)+COUNTIFS(_calc_라운드기준!$B3:$AT3,_calc_라운드기준!W3,$B$1:$AT$1,"&lt;"&amp;22))-(RANK(W3,$B3:$AT3,0)+COUNTIFS($B3:$AT3,W3,$B$1:$AT$1,"&lt;"&amp;22))</f>
        <v>-9</v>
      </c>
      <c r="BQ3">
        <f>(RANK(_calc_라운드기준!X3,_calc_라운드기준!$B3:$AT3,0)+COUNTIFS(_calc_라운드기준!$B3:$AT3,_calc_라운드기준!X3,$B$1:$AT$1,"&lt;"&amp;23))-(RANK(X3,$B3:$AT3,0)+COUNTIFS($B3:$AT3,X3,$B$1:$AT$1,"&lt;"&amp;23))</f>
        <v>17</v>
      </c>
      <c r="BR3">
        <f>(RANK(_calc_라운드기준!Y3,_calc_라운드기준!$B3:$AT3,0)+COUNTIFS(_calc_라운드기준!$B3:$AT3,_calc_라운드기준!Y3,$B$1:$AT$1,"&lt;"&amp;24))-(RANK(Y3,$B3:$AT3,0)+COUNTIFS($B3:$AT3,Y3,$B$1:$AT$1,"&lt;"&amp;24))</f>
        <v>-6</v>
      </c>
      <c r="BS3">
        <f>(RANK(_calc_라운드기준!Z3,_calc_라운드기준!$B3:$AT3,0)+COUNTIFS(_calc_라운드기준!$B3:$AT3,_calc_라운드기준!Z3,$B$1:$AT$1,"&lt;"&amp;25))-(RANK(Z3,$B3:$AT3,0)+COUNTIFS($B3:$AT3,Z3,$B$1:$AT$1,"&lt;"&amp;25))</f>
        <v>6</v>
      </c>
      <c r="BT3">
        <f>(RANK(_calc_라운드기준!AA3,_calc_라운드기준!$B3:$AT3,0)+COUNTIFS(_calc_라운드기준!$B3:$AT3,_calc_라운드기준!AA3,$B$1:$AT$1,"&lt;"&amp;26))-(RANK(AA3,$B3:$AT3,0)+COUNTIFS($B3:$AT3,AA3,$B$1:$AT$1,"&lt;"&amp;26))</f>
        <v>8</v>
      </c>
      <c r="BU3">
        <f>(RANK(_calc_라운드기준!AB3,_calc_라운드기준!$B3:$AT3,0)+COUNTIFS(_calc_라운드기준!$B3:$AT3,_calc_라운드기준!AB3,$B$1:$AT$1,"&lt;"&amp;27))-(RANK(AB3,$B3:$AT3,0)+COUNTIFS($B3:$AT3,AB3,$B$1:$AT$1,"&lt;"&amp;27))</f>
        <v>3</v>
      </c>
      <c r="BV3">
        <f>(RANK(_calc_라운드기준!AC3,_calc_라운드기준!$B3:$AT3,0)+COUNTIFS(_calc_라운드기준!$B3:$AT3,_calc_라운드기준!AC3,$B$1:$AT$1,"&lt;"&amp;28))-(RANK(AC3,$B3:$AT3,0)+COUNTIFS($B3:$AT3,AC3,$B$1:$AT$1,"&lt;"&amp;28))</f>
        <v>-1</v>
      </c>
      <c r="BW3">
        <f>(RANK(_calc_라운드기준!AD3,_calc_라운드기준!$B3:$AT3,0)+COUNTIFS(_calc_라운드기준!$B3:$AT3,_calc_라운드기준!AD3,$B$1:$AT$1,"&lt;"&amp;29))-(RANK(AD3,$B3:$AT3,0)+COUNTIFS($B3:$AT3,AD3,$B$1:$AT$1,"&lt;"&amp;29))</f>
        <v>6</v>
      </c>
      <c r="BX3">
        <f>(RANK(_calc_라운드기준!AE3,_calc_라운드기준!$B3:$AT3,0)+COUNTIFS(_calc_라운드기준!$B3:$AT3,_calc_라운드기준!AE3,$B$1:$AT$1,"&lt;"&amp;30))-(RANK(AE3,$B3:$AT3,0)+COUNTIFS($B3:$AT3,AE3,$B$1:$AT$1,"&lt;"&amp;30))</f>
        <v>-18</v>
      </c>
      <c r="BY3">
        <f>(RANK(_calc_라운드기준!AF3,_calc_라운드기준!$B3:$AT3,0)+COUNTIFS(_calc_라운드기준!$B3:$AT3,_calc_라운드기준!AF3,$B$1:$AT$1,"&lt;"&amp;31))-(RANK(AF3,$B3:$AT3,0)+COUNTIFS($B3:$AT3,AF3,$B$1:$AT$1,"&lt;"&amp;31))</f>
        <v>-4</v>
      </c>
      <c r="BZ3">
        <f>(RANK(_calc_라운드기준!AG3,_calc_라운드기준!$B3:$AT3,0)+COUNTIFS(_calc_라운드기준!$B3:$AT3,_calc_라운드기준!AG3,$B$1:$AT$1,"&lt;"&amp;32))-(RANK(AG3,$B3:$AT3,0)+COUNTIFS($B3:$AT3,AG3,$B$1:$AT$1,"&lt;"&amp;32))</f>
        <v>-9</v>
      </c>
      <c r="CA3">
        <f>(RANK(_calc_라운드기준!AH3,_calc_라운드기준!$B3:$AT3,0)+COUNTIFS(_calc_라운드기준!$B3:$AT3,_calc_라운드기준!AH3,$B$1:$AT$1,"&lt;"&amp;33))-(RANK(AH3,$B3:$AT3,0)+COUNTIFS($B3:$AT3,AH3,$B$1:$AT$1,"&lt;"&amp;33))</f>
        <v>-21</v>
      </c>
      <c r="CB3">
        <f>(RANK(_calc_라운드기준!AI3,_calc_라운드기준!$B3:$AT3,0)+COUNTIFS(_calc_라운드기준!$B3:$AT3,_calc_라운드기준!AI3,$B$1:$AT$1,"&lt;"&amp;34))-(RANK(AI3,$B3:$AT3,0)+COUNTIFS($B3:$AT3,AI3,$B$1:$AT$1,"&lt;"&amp;34))</f>
        <v>-11</v>
      </c>
      <c r="CC3">
        <f>(RANK(_calc_라운드기준!AJ3,_calc_라운드기준!$B3:$AT3,0)+COUNTIFS(_calc_라운드기준!$B3:$AT3,_calc_라운드기준!AJ3,$B$1:$AT$1,"&lt;"&amp;35))-(RANK(AJ3,$B3:$AT3,0)+COUNTIFS($B3:$AT3,AJ3,$B$1:$AT$1,"&lt;"&amp;35))</f>
        <v>6</v>
      </c>
      <c r="CD3">
        <f>(RANK(_calc_라운드기준!AK3,_calc_라운드기준!$B3:$AT3,0)+COUNTIFS(_calc_라운드기준!$B3:$AT3,_calc_라운드기준!AK3,$B$1:$AT$1,"&lt;"&amp;36))-(RANK(AK3,$B3:$AT3,0)+COUNTIFS($B3:$AT3,AK3,$B$1:$AT$1,"&lt;"&amp;36))</f>
        <v>1</v>
      </c>
      <c r="CE3">
        <f>(RANK(_calc_라운드기준!AL3,_calc_라운드기준!$B3:$AT3,0)+COUNTIFS(_calc_라운드기준!$B3:$AT3,_calc_라운드기준!AL3,$B$1:$AT$1,"&lt;"&amp;37))-(RANK(AL3,$B3:$AT3,0)+COUNTIFS($B3:$AT3,AL3,$B$1:$AT$1,"&lt;"&amp;37))</f>
        <v>24</v>
      </c>
      <c r="CF3">
        <f>(RANK(_calc_라운드기준!AM3,_calc_라운드기준!$B3:$AT3,0)+COUNTIFS(_calc_라운드기준!$B3:$AT3,_calc_라운드기준!AM3,$B$1:$AT$1,"&lt;"&amp;38))-(RANK(AM3,$B3:$AT3,0)+COUNTIFS($B3:$AT3,AM3,$B$1:$AT$1,"&lt;"&amp;38))</f>
        <v>1</v>
      </c>
      <c r="CG3">
        <f>(RANK(_calc_라운드기준!AN3,_calc_라운드기준!$B3:$AT3,0)+COUNTIFS(_calc_라운드기준!$B3:$AT3,_calc_라운드기준!AN3,$B$1:$AT$1,"&lt;"&amp;39))-(RANK(AN3,$B3:$AT3,0)+COUNTIFS($B3:$AT3,AN3,$B$1:$AT$1,"&lt;"&amp;39))</f>
        <v>21</v>
      </c>
      <c r="CH3">
        <f>(RANK(_calc_라운드기준!AO3,_calc_라운드기준!$B3:$AT3,0)+COUNTIFS(_calc_라운드기준!$B3:$AT3,_calc_라운드기준!AO3,$B$1:$AT$1,"&lt;"&amp;40))-(RANK(AO3,$B3:$AT3,0)+COUNTIFS($B3:$AT3,AO3,$B$1:$AT$1,"&lt;"&amp;40))</f>
        <v>7</v>
      </c>
      <c r="CI3">
        <f>(RANK(_calc_라운드기준!AP3,_calc_라운드기준!$B3:$AT3,0)+COUNTIFS(_calc_라운드기준!$B3:$AT3,_calc_라운드기준!AP3,$B$1:$AT$1,"&lt;"&amp;41))-(RANK(AP3,$B3:$AT3,0)+COUNTIFS($B3:$AT3,AP3,$B$1:$AT$1,"&lt;"&amp;41))</f>
        <v>-20</v>
      </c>
      <c r="CJ3">
        <f>(RANK(_calc_라운드기준!AQ3,_calc_라운드기준!$B3:$AT3,0)+COUNTIFS(_calc_라운드기준!$B3:$AT3,_calc_라운드기준!AQ3,$B$1:$AT$1,"&lt;"&amp;42))-(RANK(AQ3,$B3:$AT3,0)+COUNTIFS($B3:$AT3,AQ3,$B$1:$AT$1,"&lt;"&amp;42))</f>
        <v>-7</v>
      </c>
      <c r="CK3">
        <f>(RANK(_calc_라운드기준!AR3,_calc_라운드기준!$B3:$AT3,0)+COUNTIFS(_calc_라운드기준!$B3:$AT3,_calc_라운드기준!AR3,$B$1:$AT$1,"&lt;"&amp;43))-(RANK(AR3,$B3:$AT3,0)+COUNTIFS($B3:$AT3,AR3,$B$1:$AT$1,"&lt;"&amp;43))</f>
        <v>-2</v>
      </c>
      <c r="CL3">
        <f>(RANK(_calc_라운드기준!AS3,_calc_라운드기준!$B3:$AT3,0)+COUNTIFS(_calc_라운드기준!$B3:$AT3,_calc_라운드기준!AS3,$B$1:$AT$1,"&lt;"&amp;44))-(RANK(AS3,$B3:$AT3,0)+COUNTIFS($B3:$AT3,AS3,$B$1:$AT$1,"&lt;"&amp;44))</f>
        <v>-14</v>
      </c>
      <c r="CM3">
        <f>(RANK(_calc_라운드기준!AT3,_calc_라운드기준!$B3:$AT3,0)+COUNTIFS(_calc_라운드기준!$B3:$AT3,_calc_라운드기준!AT3,$B$1:$AT$1,"&lt;"&amp;45))-(RANK(AT3,$B3:$AT3,0)+COUNTIFS($B3:$AT3,AT3,$B$1:$AT$1,"&lt;"&amp;45))</f>
        <v>-5</v>
      </c>
      <c r="CN3">
        <f t="shared" si="0"/>
        <v>42</v>
      </c>
      <c r="CO3">
        <f t="shared" si="1"/>
        <v>43</v>
      </c>
      <c r="CP3">
        <f t="shared" si="2"/>
        <v>13</v>
      </c>
      <c r="CQ3">
        <f t="shared" si="3"/>
        <v>34</v>
      </c>
      <c r="CR3">
        <f t="shared" si="4"/>
        <v>23</v>
      </c>
      <c r="CS3">
        <f t="shared" si="5"/>
        <v>9</v>
      </c>
      <c r="CT3">
        <f t="shared" si="6"/>
        <v>7</v>
      </c>
      <c r="CU3">
        <f t="shared" si="7"/>
        <v>8</v>
      </c>
      <c r="CV3">
        <f t="shared" si="8"/>
        <v>6</v>
      </c>
      <c r="CW3">
        <f t="shared" si="9"/>
        <v>36</v>
      </c>
      <c r="CX3">
        <f t="shared" si="10"/>
        <v>3</v>
      </c>
      <c r="CY3">
        <f t="shared" si="11"/>
        <v>4</v>
      </c>
      <c r="CZ3">
        <f t="shared" si="12"/>
        <v>19</v>
      </c>
      <c r="DA3">
        <f t="shared" si="13"/>
        <v>24</v>
      </c>
      <c r="DB3">
        <f t="shared" si="14"/>
        <v>26</v>
      </c>
      <c r="DC3">
        <f t="shared" si="15"/>
        <v>20</v>
      </c>
      <c r="DD3">
        <f t="shared" si="16"/>
        <v>11</v>
      </c>
      <c r="DE3">
        <f t="shared" si="17"/>
        <v>35</v>
      </c>
      <c r="DF3">
        <f t="shared" si="18"/>
        <v>28</v>
      </c>
      <c r="DG3">
        <f t="shared" si="19"/>
        <v>32</v>
      </c>
      <c r="DH3">
        <f t="shared" si="20"/>
        <v>17</v>
      </c>
      <c r="DI3">
        <f t="shared" si="21"/>
        <v>37</v>
      </c>
      <c r="DJ3">
        <f t="shared" si="22"/>
        <v>5</v>
      </c>
      <c r="DK3">
        <f t="shared" si="23"/>
        <v>31</v>
      </c>
      <c r="DL3">
        <f t="shared" si="24"/>
        <v>14</v>
      </c>
      <c r="DM3">
        <f t="shared" si="25"/>
        <v>10</v>
      </c>
      <c r="DN3">
        <f t="shared" si="26"/>
        <v>18</v>
      </c>
      <c r="DO3">
        <f t="shared" si="27"/>
        <v>25</v>
      </c>
      <c r="DP3">
        <f t="shared" si="28"/>
        <v>15</v>
      </c>
      <c r="DQ3">
        <f t="shared" si="29"/>
        <v>41</v>
      </c>
      <c r="DR3">
        <f t="shared" si="30"/>
        <v>29</v>
      </c>
      <c r="DS3">
        <f t="shared" si="31"/>
        <v>38</v>
      </c>
      <c r="DT3">
        <f t="shared" si="32"/>
        <v>45</v>
      </c>
      <c r="DU3">
        <f t="shared" si="33"/>
        <v>39</v>
      </c>
      <c r="DV3">
        <f t="shared" si="34"/>
        <v>16</v>
      </c>
      <c r="DW3">
        <f t="shared" si="35"/>
        <v>21</v>
      </c>
      <c r="DX3">
        <f t="shared" si="36"/>
        <v>1</v>
      </c>
      <c r="DY3">
        <f t="shared" si="37"/>
        <v>22</v>
      </c>
      <c r="DZ3">
        <f t="shared" si="38"/>
        <v>2</v>
      </c>
      <c r="EA3">
        <f t="shared" si="39"/>
        <v>12</v>
      </c>
      <c r="EB3">
        <f t="shared" si="40"/>
        <v>44</v>
      </c>
      <c r="EC3">
        <f t="shared" si="41"/>
        <v>33</v>
      </c>
      <c r="ED3">
        <f t="shared" si="42"/>
        <v>27</v>
      </c>
      <c r="EE3">
        <f t="shared" si="43"/>
        <v>40</v>
      </c>
      <c r="EF3">
        <f t="shared" si="44"/>
        <v>30</v>
      </c>
    </row>
    <row r="4" spans="1:136" ht="16.5" customHeight="1">
      <c r="A4">
        <f>_calc_라운드기준!A4</f>
        <v>1242</v>
      </c>
      <c r="B4">
        <f>INDEX(_calc_누적빈도!B:B,$A4)-INDEX(_calc_누적빈도!B:B,$A4-기준100회_후보!$B$1)</f>
        <v>12</v>
      </c>
      <c r="C4">
        <f>INDEX(_calc_누적빈도!C:C,$A4)-INDEX(_calc_누적빈도!C:C,$A4-기준100회_후보!$B$1)</f>
        <v>12</v>
      </c>
      <c r="D4">
        <f>INDEX(_calc_누적빈도!D:D,$A4)-INDEX(_calc_누적빈도!D:D,$A4-기준100회_후보!$B$1)</f>
        <v>17</v>
      </c>
      <c r="E4">
        <f>INDEX(_calc_누적빈도!E:E,$A4)-INDEX(_calc_누적빈도!E:E,$A4-기준100회_후보!$B$1)</f>
        <v>11</v>
      </c>
      <c r="F4">
        <f>INDEX(_calc_누적빈도!F:F,$A4)-INDEX(_calc_누적빈도!F:F,$A4-기준100회_후보!$B$1)</f>
        <v>9</v>
      </c>
      <c r="G4">
        <f>INDEX(_calc_누적빈도!G:G,$A4)-INDEX(_calc_누적빈도!G:G,$A4-기준100회_후보!$B$1)</f>
        <v>14</v>
      </c>
      <c r="H4">
        <f>INDEX(_calc_누적빈도!H:H,$A4)-INDEX(_calc_누적빈도!H:H,$A4-기준100회_후보!$B$1)</f>
        <v>15</v>
      </c>
      <c r="I4">
        <f>INDEX(_calc_누적빈도!I:I,$A4)-INDEX(_calc_누적빈도!I:I,$A4-기준100회_후보!$B$1)</f>
        <v>15</v>
      </c>
      <c r="J4">
        <f>INDEX(_calc_누적빈도!J:J,$A4)-INDEX(_calc_누적빈도!J:J,$A4-기준100회_후보!$B$1)</f>
        <v>15</v>
      </c>
      <c r="K4">
        <f>INDEX(_calc_누적빈도!K:K,$A4)-INDEX(_calc_누적빈도!K:K,$A4-기준100회_후보!$B$1)</f>
        <v>10</v>
      </c>
      <c r="L4">
        <f>INDEX(_calc_누적빈도!L:L,$A4)-INDEX(_calc_누적빈도!L:L,$A4-기준100회_후보!$B$1)</f>
        <v>13</v>
      </c>
      <c r="M4">
        <f>INDEX(_calc_누적빈도!M:M,$A4)-INDEX(_calc_누적빈도!M:M,$A4-기준100회_후보!$B$1)</f>
        <v>13</v>
      </c>
      <c r="N4">
        <f>INDEX(_calc_누적빈도!N:N,$A4)-INDEX(_calc_누적빈도!N:N,$A4-기준100회_후보!$B$1)</f>
        <v>18</v>
      </c>
      <c r="O4">
        <f>INDEX(_calc_누적빈도!O:O,$A4)-INDEX(_calc_누적빈도!O:O,$A4-기준100회_후보!$B$1)</f>
        <v>7</v>
      </c>
      <c r="P4">
        <f>INDEX(_calc_누적빈도!P:P,$A4)-INDEX(_calc_누적빈도!P:P,$A4-기준100회_후보!$B$1)</f>
        <v>18</v>
      </c>
      <c r="Q4">
        <f>INDEX(_calc_누적빈도!Q:Q,$A4)-INDEX(_calc_누적빈도!Q:Q,$A4-기준100회_후보!$B$1)</f>
        <v>17</v>
      </c>
      <c r="R4">
        <f>INDEX(_calc_누적빈도!R:R,$A4)-INDEX(_calc_누적빈도!R:R,$A4-기준100회_후보!$B$1)</f>
        <v>12</v>
      </c>
      <c r="S4">
        <f>INDEX(_calc_누적빈도!S:S,$A4)-INDEX(_calc_누적빈도!S:S,$A4-기준100회_후보!$B$1)</f>
        <v>13</v>
      </c>
      <c r="T4">
        <f>INDEX(_calc_누적빈도!T:T,$A4)-INDEX(_calc_누적빈도!T:T,$A4-기준100회_후보!$B$1)</f>
        <v>14</v>
      </c>
      <c r="U4">
        <f>INDEX(_calc_누적빈도!U:U,$A4)-INDEX(_calc_누적빈도!U:U,$A4-기준100회_후보!$B$1)</f>
        <v>13</v>
      </c>
      <c r="V4">
        <f>INDEX(_calc_누적빈도!V:V,$A4)-INDEX(_calc_누적빈도!V:V,$A4-기준100회_후보!$B$1)</f>
        <v>10</v>
      </c>
      <c r="W4">
        <f>INDEX(_calc_누적빈도!W:W,$A4)-INDEX(_calc_누적빈도!W:W,$A4-기준100회_후보!$B$1)</f>
        <v>11</v>
      </c>
      <c r="X4">
        <f>INDEX(_calc_누적빈도!X:X,$A4)-INDEX(_calc_누적빈도!X:X,$A4-기준100회_후보!$B$1)</f>
        <v>13</v>
      </c>
      <c r="Y4">
        <f>INDEX(_calc_누적빈도!Y:Y,$A4)-INDEX(_calc_누적빈도!Y:Y,$A4-기준100회_후보!$B$1)</f>
        <v>15</v>
      </c>
      <c r="Z4">
        <f>INDEX(_calc_누적빈도!Z:Z,$A4)-INDEX(_calc_누적빈도!Z:Z,$A4-기준100회_후보!$B$1)</f>
        <v>13</v>
      </c>
      <c r="AA4">
        <f>INDEX(_calc_누적빈도!AA:AA,$A4)-INDEX(_calc_누적빈도!AA:AA,$A4-기준100회_후보!$B$1)</f>
        <v>12</v>
      </c>
      <c r="AB4">
        <f>INDEX(_calc_누적빈도!AB:AB,$A4)-INDEX(_calc_누적빈도!AB:AB,$A4-기준100회_후보!$B$1)</f>
        <v>21</v>
      </c>
      <c r="AC4">
        <f>INDEX(_calc_누적빈도!AC:AC,$A4)-INDEX(_calc_누적빈도!AC:AC,$A4-기준100회_후보!$B$1)</f>
        <v>17</v>
      </c>
      <c r="AD4">
        <f>INDEX(_calc_누적빈도!AD:AD,$A4)-INDEX(_calc_누적빈도!AD:AD,$A4-기준100회_후보!$B$1)</f>
        <v>13</v>
      </c>
      <c r="AE4">
        <f>INDEX(_calc_누적빈도!AE:AE,$A4)-INDEX(_calc_누적빈도!AE:AE,$A4-기준100회_후보!$B$1)</f>
        <v>13</v>
      </c>
      <c r="AF4">
        <f>INDEX(_calc_누적빈도!AF:AF,$A4)-INDEX(_calc_누적빈도!AF:AF,$A4-기준100회_후보!$B$1)</f>
        <v>16</v>
      </c>
      <c r="AG4">
        <f>INDEX(_calc_누적빈도!AG:AG,$A4)-INDEX(_calc_누적빈도!AG:AG,$A4-기준100회_후보!$B$1)</f>
        <v>13</v>
      </c>
      <c r="AH4">
        <f>INDEX(_calc_누적빈도!AH:AH,$A4)-INDEX(_calc_누적빈도!AH:AH,$A4-기준100회_후보!$B$1)</f>
        <v>11</v>
      </c>
      <c r="AI4">
        <f>INDEX(_calc_누적빈도!AI:AI,$A4)-INDEX(_calc_누적빈도!AI:AI,$A4-기준100회_후보!$B$1)</f>
        <v>10</v>
      </c>
      <c r="AJ4">
        <f>INDEX(_calc_누적빈도!AJ:AJ,$A4)-INDEX(_calc_누적빈도!AJ:AJ,$A4-기준100회_후보!$B$1)</f>
        <v>13</v>
      </c>
      <c r="AK4">
        <f>INDEX(_calc_누적빈도!AK:AK,$A4)-INDEX(_calc_누적빈도!AK:AK,$A4-기준100회_후보!$B$1)</f>
        <v>14</v>
      </c>
      <c r="AL4">
        <f>INDEX(_calc_누적빈도!AL:AL,$A4)-INDEX(_calc_누적빈도!AL:AL,$A4-기준100회_후보!$B$1)</f>
        <v>17</v>
      </c>
      <c r="AM4">
        <f>INDEX(_calc_누적빈도!AM:AM,$A4)-INDEX(_calc_누적빈도!AM:AM,$A4-기준100회_후보!$B$1)</f>
        <v>17</v>
      </c>
      <c r="AN4">
        <f>INDEX(_calc_누적빈도!AN:AN,$A4)-INDEX(_calc_누적빈도!AN:AN,$A4-기준100회_후보!$B$1)</f>
        <v>15</v>
      </c>
      <c r="AO4">
        <f>INDEX(_calc_누적빈도!AO:AO,$A4)-INDEX(_calc_누적빈도!AO:AO,$A4-기준100회_후보!$B$1)</f>
        <v>12</v>
      </c>
      <c r="AP4">
        <f>INDEX(_calc_누적빈도!AP:AP,$A4)-INDEX(_calc_누적빈도!AP:AP,$A4-기준100회_후보!$B$1)</f>
        <v>11</v>
      </c>
      <c r="AQ4">
        <f>INDEX(_calc_누적빈도!AQ:AQ,$A4)-INDEX(_calc_누적빈도!AQ:AQ,$A4-기준100회_후보!$B$1)</f>
        <v>13</v>
      </c>
      <c r="AR4">
        <f>INDEX(_calc_누적빈도!AR:AR,$A4)-INDEX(_calc_누적빈도!AR:AR,$A4-기준100회_후보!$B$1)</f>
        <v>9</v>
      </c>
      <c r="AS4">
        <f>INDEX(_calc_누적빈도!AS:AS,$A4)-INDEX(_calc_누적빈도!AS:AS,$A4-기준100회_후보!$B$1)</f>
        <v>12</v>
      </c>
      <c r="AT4">
        <f>INDEX(_calc_누적빈도!AT:AT,$A4)-INDEX(_calc_누적빈도!AT:AT,$A4-기준100회_후보!$B$1)</f>
        <v>11</v>
      </c>
      <c r="AU4">
        <f>(RANK(_calc_라운드기준!B4,_calc_라운드기준!$B4:$AT4,0)+COUNTIFS(_calc_라운드기준!$B4:$AT4,_calc_라운드기준!B4,$B$1:$AT$1,"&lt;"&amp;1))-(RANK(B4,$B4:$AT4,0)+COUNTIFS($B4:$AT4,B4,$B$1:$AT$1,"&lt;"&amp;1))</f>
        <v>-20</v>
      </c>
      <c r="AV4">
        <f>(RANK(_calc_라운드기준!C4,_calc_라운드기준!$B4:$AT4,0)+COUNTIFS(_calc_라운드기준!$B4:$AT4,_calc_라운드기준!C4,$B$1:$AT$1,"&lt;"&amp;2))-(RANK(C4,$B4:$AT4,0)+COUNTIFS($B4:$AT4,C4,$B$1:$AT$1,"&lt;"&amp;2))</f>
        <v>-9</v>
      </c>
      <c r="AW4">
        <f>(RANK(_calc_라운드기준!D4,_calc_라운드기준!$B4:$AT4,0)+COUNTIFS(_calc_라운드기준!$B4:$AT4,_calc_라운드기준!D4,$B$1:$AT$1,"&lt;"&amp;3))-(RANK(D4,$B4:$AT4,0)+COUNTIFS($B4:$AT4,D4,$B$1:$AT$1,"&lt;"&amp;3))</f>
        <v>7</v>
      </c>
      <c r="AX4">
        <f>(RANK(_calc_라운드기준!E4,_calc_라운드기준!$B4:$AT4,0)+COUNTIFS(_calc_라운드기준!$B4:$AT4,_calc_라운드기준!E4,$B$1:$AT$1,"&lt;"&amp;4))-(RANK(E4,$B4:$AT4,0)+COUNTIFS($B4:$AT4,E4,$B$1:$AT$1,"&lt;"&amp;4))</f>
        <v>2</v>
      </c>
      <c r="AY4">
        <f>(RANK(_calc_라운드기준!F4,_calc_라운드기준!$B4:$AT4,0)+COUNTIFS(_calc_라운드기준!$B4:$AT4,_calc_라운드기준!F4,$B$1:$AT$1,"&lt;"&amp;5))-(RANK(F4,$B4:$AT4,0)+COUNTIFS($B4:$AT4,F4,$B$1:$AT$1,"&lt;"&amp;5))</f>
        <v>0</v>
      </c>
      <c r="AZ4">
        <f>(RANK(_calc_라운드기준!G4,_calc_라운드기준!$B4:$AT4,0)+COUNTIFS(_calc_라운드기준!$B4:$AT4,_calc_라운드기준!G4,$B$1:$AT$1,"&lt;"&amp;6))-(RANK(G4,$B4:$AT4,0)+COUNTIFS($B4:$AT4,G4,$B$1:$AT$1,"&lt;"&amp;6))</f>
        <v>7</v>
      </c>
      <c r="BA4">
        <f>(RANK(_calc_라운드기준!H4,_calc_라운드기준!$B4:$AT4,0)+COUNTIFS(_calc_라운드기준!$B4:$AT4,_calc_라운드기준!H4,$B$1:$AT$1,"&lt;"&amp;7))-(RANK(H4,$B4:$AT4,0)+COUNTIFS($B4:$AT4,H4,$B$1:$AT$1,"&lt;"&amp;7))</f>
        <v>13</v>
      </c>
      <c r="BB4">
        <f>(RANK(_calc_라운드기준!I4,_calc_라운드기준!$B4:$AT4,0)+COUNTIFS(_calc_라운드기준!$B4:$AT4,_calc_라운드기준!I4,$B$1:$AT$1,"&lt;"&amp;8))-(RANK(I4,$B4:$AT4,0)+COUNTIFS($B4:$AT4,I4,$B$1:$AT$1,"&lt;"&amp;8))</f>
        <v>13</v>
      </c>
      <c r="BC4">
        <f>(RANK(_calc_라운드기준!J4,_calc_라운드기준!$B4:$AT4,0)+COUNTIFS(_calc_라운드기준!$B4:$AT4,_calc_라운드기준!J4,$B$1:$AT$1,"&lt;"&amp;9))-(RANK(J4,$B4:$AT4,0)+COUNTIFS($B4:$AT4,J4,$B$1:$AT$1,"&lt;"&amp;9))</f>
        <v>13</v>
      </c>
      <c r="BD4">
        <f>(RANK(_calc_라운드기준!K4,_calc_라운드기준!$B4:$AT4,0)+COUNTIFS(_calc_라운드기준!$B4:$AT4,_calc_라운드기준!K4,$B$1:$AT$1,"&lt;"&amp;10))-(RANK(K4,$B4:$AT4,0)+COUNTIFS($B4:$AT4,K4,$B$1:$AT$1,"&lt;"&amp;10))</f>
        <v>-14</v>
      </c>
      <c r="BE4">
        <f>(RANK(_calc_라운드기준!L4,_calc_라운드기준!$B4:$AT4,0)+COUNTIFS(_calc_라운드기준!$B4:$AT4,_calc_라운드기준!L4,$B$1:$AT$1,"&lt;"&amp;11))-(RANK(L4,$B4:$AT4,0)+COUNTIFS($B4:$AT4,L4,$B$1:$AT$1,"&lt;"&amp;11))</f>
        <v>20</v>
      </c>
      <c r="BF4">
        <f>(RANK(_calc_라운드기준!M4,_calc_라운드기준!$B4:$AT4,0)+COUNTIFS(_calc_라운드기준!$B4:$AT4,_calc_라운드기준!M4,$B$1:$AT$1,"&lt;"&amp;12))-(RANK(M4,$B4:$AT4,0)+COUNTIFS($B4:$AT4,M4,$B$1:$AT$1,"&lt;"&amp;12))</f>
        <v>20</v>
      </c>
      <c r="BG4">
        <f>(RANK(_calc_라운드기준!N4,_calc_라운드기준!$B4:$AT4,0)+COUNTIFS(_calc_라운드기준!$B4:$AT4,_calc_라운드기준!N4,$B$1:$AT$1,"&lt;"&amp;13))-(RANK(N4,$B4:$AT4,0)+COUNTIFS($B4:$AT4,N4,$B$1:$AT$1,"&lt;"&amp;13))</f>
        <v>0</v>
      </c>
      <c r="BH4">
        <f>(RANK(_calc_라운드기준!O4,_calc_라운드기준!$B4:$AT4,0)+COUNTIFS(_calc_라운드기준!$B4:$AT4,_calc_라운드기준!O4,$B$1:$AT$1,"&lt;"&amp;14))-(RANK(O4,$B4:$AT4,0)+COUNTIFS($B4:$AT4,O4,$B$1:$AT$1,"&lt;"&amp;14))</f>
        <v>0</v>
      </c>
      <c r="BI4">
        <f>(RANK(_calc_라운드기준!P4,_calc_라운드기준!$B4:$AT4,0)+COUNTIFS(_calc_라운드기준!$B4:$AT4,_calc_라운드기준!P4,$B$1:$AT$1,"&lt;"&amp;15))-(RANK(P4,$B4:$AT4,0)+COUNTIFS($B4:$AT4,P4,$B$1:$AT$1,"&lt;"&amp;15))</f>
        <v>-2</v>
      </c>
      <c r="BJ4">
        <f>(RANK(_calc_라운드기준!Q4,_calc_라운드기준!$B4:$AT4,0)+COUNTIFS(_calc_라운드기준!$B4:$AT4,_calc_라운드기준!Q4,$B$1:$AT$1,"&lt;"&amp;16))-(RANK(Q4,$B4:$AT4,0)+COUNTIFS($B4:$AT4,Q4,$B$1:$AT$1,"&lt;"&amp;16))</f>
        <v>0</v>
      </c>
      <c r="BK4">
        <f>(RANK(_calc_라운드기준!R4,_calc_라운드기준!$B4:$AT4,0)+COUNTIFS(_calc_라운드기준!$B4:$AT4,_calc_라운드기준!R4,$B$1:$AT$1,"&lt;"&amp;17))-(RANK(R4,$B4:$AT4,0)+COUNTIFS($B4:$AT4,R4,$B$1:$AT$1,"&lt;"&amp;17))</f>
        <v>9</v>
      </c>
      <c r="BL4">
        <f>(RANK(_calc_라운드기준!S4,_calc_라운드기준!$B4:$AT4,0)+COUNTIFS(_calc_라운드기준!$B4:$AT4,_calc_라운드기준!S4,$B$1:$AT$1,"&lt;"&amp;18))-(RANK(S4,$B4:$AT4,0)+COUNTIFS($B4:$AT4,S4,$B$1:$AT$1,"&lt;"&amp;18))</f>
        <v>-8</v>
      </c>
      <c r="BM4">
        <f>(RANK(_calc_라운드기준!T4,_calc_라운드기준!$B4:$AT4,0)+COUNTIFS(_calc_라운드기준!$B4:$AT4,_calc_라운드기준!T4,$B$1:$AT$1,"&lt;"&amp;19))-(RANK(T4,$B4:$AT4,0)+COUNTIFS($B4:$AT4,T4,$B$1:$AT$1,"&lt;"&amp;19))</f>
        <v>-3</v>
      </c>
      <c r="BN4">
        <f>(RANK(_calc_라운드기준!U4,_calc_라운드기준!$B4:$AT4,0)+COUNTIFS(_calc_라운드기준!$B4:$AT4,_calc_라운드기준!U4,$B$1:$AT$1,"&lt;"&amp;20))-(RANK(U4,$B4:$AT4,0)+COUNTIFS($B4:$AT4,U4,$B$1:$AT$1,"&lt;"&amp;20))</f>
        <v>-7</v>
      </c>
      <c r="BO4">
        <f>(RANK(_calc_라운드기준!V4,_calc_라운드기준!$B4:$AT4,0)+COUNTIFS(_calc_라운드기준!$B4:$AT4,_calc_라운드기준!V4,$B$1:$AT$1,"&lt;"&amp;21))-(RANK(V4,$B4:$AT4,0)+COUNTIFS($B4:$AT4,V4,$B$1:$AT$1,"&lt;"&amp;21))</f>
        <v>3</v>
      </c>
      <c r="BP4">
        <f>(RANK(_calc_라운드기준!W4,_calc_라운드기준!$B4:$AT4,0)+COUNTIFS(_calc_라운드기준!$B4:$AT4,_calc_라운드기준!W4,$B$1:$AT$1,"&lt;"&amp;22))-(RANK(W4,$B4:$AT4,0)+COUNTIFS($B4:$AT4,W4,$B$1:$AT$1,"&lt;"&amp;22))</f>
        <v>-9</v>
      </c>
      <c r="BQ4">
        <f>(RANK(_calc_라운드기준!X4,_calc_라운드기준!$B4:$AT4,0)+COUNTIFS(_calc_라운드기준!$B4:$AT4,_calc_라운드기준!X4,$B$1:$AT$1,"&lt;"&amp;23))-(RANK(X4,$B4:$AT4,0)+COUNTIFS($B4:$AT4,X4,$B$1:$AT$1,"&lt;"&amp;23))</f>
        <v>6</v>
      </c>
      <c r="BR4">
        <f>(RANK(_calc_라운드기준!Y4,_calc_라운드기준!$B4:$AT4,0)+COUNTIFS(_calc_라운드기준!$B4:$AT4,_calc_라운드기준!Y4,$B$1:$AT$1,"&lt;"&amp;24))-(RANK(Y4,$B4:$AT4,0)+COUNTIFS($B4:$AT4,Y4,$B$1:$AT$1,"&lt;"&amp;24))</f>
        <v>-7</v>
      </c>
      <c r="BS4">
        <f>(RANK(_calc_라운드기준!Z4,_calc_라운드기준!$B4:$AT4,0)+COUNTIFS(_calc_라운드기준!$B4:$AT4,_calc_라운드기준!Z4,$B$1:$AT$1,"&lt;"&amp;25))-(RANK(Z4,$B4:$AT4,0)+COUNTIFS($B4:$AT4,Z4,$B$1:$AT$1,"&lt;"&amp;25))</f>
        <v>6</v>
      </c>
      <c r="BT4">
        <f>(RANK(_calc_라운드기준!AA4,_calc_라운드기준!$B4:$AT4,0)+COUNTIFS(_calc_라운드기준!$B4:$AT4,_calc_라운드기준!AA4,$B$1:$AT$1,"&lt;"&amp;26))-(RANK(AA4,$B4:$AT4,0)+COUNTIFS($B4:$AT4,AA4,$B$1:$AT$1,"&lt;"&amp;26))</f>
        <v>9</v>
      </c>
      <c r="BU4">
        <f>(RANK(_calc_라운드기준!AB4,_calc_라운드기준!$B4:$AT4,0)+COUNTIFS(_calc_라운드기준!$B4:$AT4,_calc_라운드기준!AB4,$B$1:$AT$1,"&lt;"&amp;27))-(RANK(AB4,$B4:$AT4,0)+COUNTIFS($B4:$AT4,AB4,$B$1:$AT$1,"&lt;"&amp;27))</f>
        <v>2</v>
      </c>
      <c r="BV4">
        <f>(RANK(_calc_라운드기준!AC4,_calc_라운드기준!$B4:$AT4,0)+COUNTIFS(_calc_라운드기준!$B4:$AT4,_calc_라운드기준!AC4,$B$1:$AT$1,"&lt;"&amp;28))-(RANK(AC4,$B4:$AT4,0)+COUNTIFS($B4:$AT4,AC4,$B$1:$AT$1,"&lt;"&amp;28))</f>
        <v>1</v>
      </c>
      <c r="BW4">
        <f>(RANK(_calc_라운드기준!AD4,_calc_라운드기준!$B4:$AT4,0)+COUNTIFS(_calc_라운드기준!$B4:$AT4,_calc_라운드기준!AD4,$B$1:$AT$1,"&lt;"&amp;29))-(RANK(AD4,$B4:$AT4,0)+COUNTIFS($B4:$AT4,AD4,$B$1:$AT$1,"&lt;"&amp;29))</f>
        <v>6</v>
      </c>
      <c r="BX4">
        <f>(RANK(_calc_라운드기준!AE4,_calc_라운드기준!$B4:$AT4,0)+COUNTIFS(_calc_라운드기준!$B4:$AT4,_calc_라운드기준!AE4,$B$1:$AT$1,"&lt;"&amp;30))-(RANK(AE4,$B4:$AT4,0)+COUNTIFS($B4:$AT4,AE4,$B$1:$AT$1,"&lt;"&amp;30))</f>
        <v>-10</v>
      </c>
      <c r="BY4">
        <f>(RANK(_calc_라운드기준!AF4,_calc_라운드기준!$B4:$AT4,0)+COUNTIFS(_calc_라운드기준!$B4:$AT4,_calc_라운드기준!AF4,$B$1:$AT$1,"&lt;"&amp;31))-(RANK(AF4,$B4:$AT4,0)+COUNTIFS($B4:$AT4,AF4,$B$1:$AT$1,"&lt;"&amp;31))</f>
        <v>-5</v>
      </c>
      <c r="BZ4">
        <f>(RANK(_calc_라운드기준!AG4,_calc_라운드기준!$B4:$AT4,0)+COUNTIFS(_calc_라운드기준!$B4:$AT4,_calc_라운드기준!AG4,$B$1:$AT$1,"&lt;"&amp;32))-(RANK(AG4,$B4:$AT4,0)+COUNTIFS($B4:$AT4,AG4,$B$1:$AT$1,"&lt;"&amp;32))</f>
        <v>-10</v>
      </c>
      <c r="CA4">
        <f>(RANK(_calc_라운드기준!AH4,_calc_라운드기준!$B4:$AT4,0)+COUNTIFS(_calc_라운드기준!$B4:$AT4,_calc_라운드기준!AH4,$B$1:$AT$1,"&lt;"&amp;33))-(RANK(AH4,$B4:$AT4,0)+COUNTIFS($B4:$AT4,AH4,$B$1:$AT$1,"&lt;"&amp;33))</f>
        <v>-20</v>
      </c>
      <c r="CB4">
        <f>(RANK(_calc_라운드기준!AI4,_calc_라운드기준!$B4:$AT4,0)+COUNTIFS(_calc_라운드기준!$B4:$AT4,_calc_라운드기준!AI4,$B$1:$AT$1,"&lt;"&amp;34))-(RANK(AI4,$B4:$AT4,0)+COUNTIFS($B4:$AT4,AI4,$B$1:$AT$1,"&lt;"&amp;34))</f>
        <v>-11</v>
      </c>
      <c r="CC4">
        <f>(RANK(_calc_라운드기준!AJ4,_calc_라운드기준!$B4:$AT4,0)+COUNTIFS(_calc_라운드기준!$B4:$AT4,_calc_라운드기준!AJ4,$B$1:$AT$1,"&lt;"&amp;35))-(RANK(AJ4,$B4:$AT4,0)+COUNTIFS($B4:$AT4,AJ4,$B$1:$AT$1,"&lt;"&amp;35))</f>
        <v>5</v>
      </c>
      <c r="CD4">
        <f>(RANK(_calc_라운드기준!AK4,_calc_라운드기준!$B4:$AT4,0)+COUNTIFS(_calc_라운드기준!$B4:$AT4,_calc_라운드기준!AK4,$B$1:$AT$1,"&lt;"&amp;36))-(RANK(AK4,$B4:$AT4,0)+COUNTIFS($B4:$AT4,AK4,$B$1:$AT$1,"&lt;"&amp;36))</f>
        <v>-7</v>
      </c>
      <c r="CE4">
        <f>(RANK(_calc_라운드기준!AL4,_calc_라운드기준!$B4:$AT4,0)+COUNTIFS(_calc_라운드기준!$B4:$AT4,_calc_라운드기준!AL4,$B$1:$AT$1,"&lt;"&amp;37))-(RANK(AL4,$B4:$AT4,0)+COUNTIFS($B4:$AT4,AL4,$B$1:$AT$1,"&lt;"&amp;37))</f>
        <v>26</v>
      </c>
      <c r="CF4">
        <f>(RANK(_calc_라운드기준!AM4,_calc_라운드기준!$B4:$AT4,0)+COUNTIFS(_calc_라운드기준!$B4:$AT4,_calc_라운드기준!AM4,$B$1:$AT$1,"&lt;"&amp;38))-(RANK(AM4,$B4:$AT4,0)+COUNTIFS($B4:$AT4,AM4,$B$1:$AT$1,"&lt;"&amp;38))</f>
        <v>0</v>
      </c>
      <c r="CG4">
        <f>(RANK(_calc_라운드기준!AN4,_calc_라운드기준!$B4:$AT4,0)+COUNTIFS(_calc_라운드기준!$B4:$AT4,_calc_라운드기준!AN4,$B$1:$AT$1,"&lt;"&amp;39))-(RANK(AN4,$B4:$AT4,0)+COUNTIFS($B4:$AT4,AN4,$B$1:$AT$1,"&lt;"&amp;39))</f>
        <v>4</v>
      </c>
      <c r="CH4">
        <f>(RANK(_calc_라운드기준!AO4,_calc_라운드기준!$B4:$AT4,0)+COUNTIFS(_calc_라운드기준!$B4:$AT4,_calc_라운드기준!AO4,$B$1:$AT$1,"&lt;"&amp;40))-(RANK(AO4,$B4:$AT4,0)+COUNTIFS($B4:$AT4,AO4,$B$1:$AT$1,"&lt;"&amp;40))</f>
        <v>1</v>
      </c>
      <c r="CI4">
        <f>(RANK(_calc_라운드기준!AP4,_calc_라운드기준!$B4:$AT4,0)+COUNTIFS(_calc_라운드기준!$B4:$AT4,_calc_라운드기준!AP4,$B$1:$AT$1,"&lt;"&amp;41))-(RANK(AP4,$B4:$AT4,0)+COUNTIFS($B4:$AT4,AP4,$B$1:$AT$1,"&lt;"&amp;41))</f>
        <v>-3</v>
      </c>
      <c r="CJ4">
        <f>(RANK(_calc_라운드기준!AQ4,_calc_라운드기준!$B4:$AT4,0)+COUNTIFS(_calc_라운드기준!$B4:$AT4,_calc_라운드기준!AQ4,$B$1:$AT$1,"&lt;"&amp;42))-(RANK(AQ4,$B4:$AT4,0)+COUNTIFS($B4:$AT4,AQ4,$B$1:$AT$1,"&lt;"&amp;42))</f>
        <v>-9</v>
      </c>
      <c r="CK4">
        <f>(RANK(_calc_라운드기준!AR4,_calc_라운드기준!$B4:$AT4,0)+COUNTIFS(_calc_라운드기준!$B4:$AT4,_calc_라운드기준!AR4,$B$1:$AT$1,"&lt;"&amp;43))-(RANK(AR4,$B4:$AT4,0)+COUNTIFS($B4:$AT4,AR4,$B$1:$AT$1,"&lt;"&amp;43))</f>
        <v>-2</v>
      </c>
      <c r="CL4">
        <f>(RANK(_calc_라운드기준!AS4,_calc_라운드기준!$B4:$AT4,0)+COUNTIFS(_calc_라운드기준!$B4:$AT4,_calc_라운드기준!AS4,$B$1:$AT$1,"&lt;"&amp;44))-(RANK(AS4,$B4:$AT4,0)+COUNTIFS($B4:$AT4,AS4,$B$1:$AT$1,"&lt;"&amp;44))</f>
        <v>-14</v>
      </c>
      <c r="CM4">
        <f>(RANK(_calc_라운드기준!AT4,_calc_라운드기준!$B4:$AT4,0)+COUNTIFS(_calc_라운드기준!$B4:$AT4,_calc_라운드기준!AT4,$B$1:$AT$1,"&lt;"&amp;45))-(RANK(AT4,$B4:$AT4,0)+COUNTIFS($B4:$AT4,AT4,$B$1:$AT$1,"&lt;"&amp;45))</f>
        <v>-3</v>
      </c>
      <c r="CN4">
        <f t="shared" si="0"/>
        <v>44</v>
      </c>
      <c r="CO4">
        <f t="shared" si="1"/>
        <v>36</v>
      </c>
      <c r="CP4">
        <f t="shared" si="2"/>
        <v>9</v>
      </c>
      <c r="CQ4">
        <f t="shared" si="3"/>
        <v>17</v>
      </c>
      <c r="CR4">
        <f t="shared" si="4"/>
        <v>21</v>
      </c>
      <c r="CS4">
        <f t="shared" si="5"/>
        <v>10</v>
      </c>
      <c r="CT4">
        <f t="shared" si="6"/>
        <v>4</v>
      </c>
      <c r="CU4">
        <f t="shared" si="7"/>
        <v>5</v>
      </c>
      <c r="CV4">
        <f t="shared" si="8"/>
        <v>6</v>
      </c>
      <c r="CW4">
        <f t="shared" si="9"/>
        <v>42</v>
      </c>
      <c r="CX4">
        <f t="shared" si="10"/>
        <v>2</v>
      </c>
      <c r="CY4">
        <f t="shared" si="11"/>
        <v>3</v>
      </c>
      <c r="CZ4">
        <f t="shared" si="12"/>
        <v>22</v>
      </c>
      <c r="DA4">
        <f t="shared" si="13"/>
        <v>23</v>
      </c>
      <c r="DB4">
        <f t="shared" si="14"/>
        <v>26</v>
      </c>
      <c r="DC4">
        <f t="shared" si="15"/>
        <v>24</v>
      </c>
      <c r="DD4">
        <f t="shared" si="16"/>
        <v>7</v>
      </c>
      <c r="DE4">
        <f t="shared" si="17"/>
        <v>35</v>
      </c>
      <c r="DF4">
        <f t="shared" si="18"/>
        <v>28</v>
      </c>
      <c r="DG4">
        <f t="shared" si="19"/>
        <v>32</v>
      </c>
      <c r="DH4">
        <f t="shared" si="20"/>
        <v>16</v>
      </c>
      <c r="DI4">
        <f t="shared" si="21"/>
        <v>37</v>
      </c>
      <c r="DJ4">
        <f t="shared" si="22"/>
        <v>11</v>
      </c>
      <c r="DK4">
        <f t="shared" si="23"/>
        <v>33</v>
      </c>
      <c r="DL4">
        <f t="shared" si="24"/>
        <v>12</v>
      </c>
      <c r="DM4">
        <f t="shared" si="25"/>
        <v>8</v>
      </c>
      <c r="DN4">
        <f t="shared" si="26"/>
        <v>18</v>
      </c>
      <c r="DO4">
        <f t="shared" si="27"/>
        <v>19</v>
      </c>
      <c r="DP4">
        <f t="shared" si="28"/>
        <v>13</v>
      </c>
      <c r="DQ4">
        <f t="shared" si="29"/>
        <v>39</v>
      </c>
      <c r="DR4">
        <f t="shared" si="30"/>
        <v>31</v>
      </c>
      <c r="DS4">
        <f t="shared" si="31"/>
        <v>40</v>
      </c>
      <c r="DT4">
        <f t="shared" si="32"/>
        <v>45</v>
      </c>
      <c r="DU4">
        <f t="shared" si="33"/>
        <v>41</v>
      </c>
      <c r="DV4">
        <f t="shared" si="34"/>
        <v>14</v>
      </c>
      <c r="DW4">
        <f t="shared" si="35"/>
        <v>34</v>
      </c>
      <c r="DX4">
        <f t="shared" si="36"/>
        <v>1</v>
      </c>
      <c r="DY4">
        <f t="shared" si="37"/>
        <v>25</v>
      </c>
      <c r="DZ4">
        <f t="shared" si="38"/>
        <v>15</v>
      </c>
      <c r="EA4">
        <f t="shared" si="39"/>
        <v>20</v>
      </c>
      <c r="EB4">
        <f t="shared" si="40"/>
        <v>29</v>
      </c>
      <c r="EC4">
        <f t="shared" si="41"/>
        <v>38</v>
      </c>
      <c r="ED4">
        <f t="shared" si="42"/>
        <v>27</v>
      </c>
      <c r="EE4">
        <f t="shared" si="43"/>
        <v>43</v>
      </c>
      <c r="EF4">
        <f t="shared" si="44"/>
        <v>30</v>
      </c>
    </row>
    <row r="5" spans="1:136" ht="16.5" customHeight="1">
      <c r="A5">
        <f>_calc_라운드기준!A5</f>
        <v>1241</v>
      </c>
      <c r="B5">
        <f>INDEX(_calc_누적빈도!B:B,$A5)-INDEX(_calc_누적빈도!B:B,$A5-기준100회_후보!$B$1)</f>
        <v>12</v>
      </c>
      <c r="C5">
        <f>INDEX(_calc_누적빈도!C:C,$A5)-INDEX(_calc_누적빈도!C:C,$A5-기준100회_후보!$B$1)</f>
        <v>12</v>
      </c>
      <c r="D5">
        <f>INDEX(_calc_누적빈도!D:D,$A5)-INDEX(_calc_누적빈도!D:D,$A5-기준100회_후보!$B$1)</f>
        <v>17</v>
      </c>
      <c r="E5">
        <f>INDEX(_calc_누적빈도!E:E,$A5)-INDEX(_calc_누적빈도!E:E,$A5-기준100회_후보!$B$1)</f>
        <v>11</v>
      </c>
      <c r="F5">
        <f>INDEX(_calc_누적빈도!F:F,$A5)-INDEX(_calc_누적빈도!F:F,$A5-기준100회_후보!$B$1)</f>
        <v>9</v>
      </c>
      <c r="G5">
        <f>INDEX(_calc_누적빈도!G:G,$A5)-INDEX(_calc_누적빈도!G:G,$A5-기준100회_후보!$B$1)</f>
        <v>14</v>
      </c>
      <c r="H5">
        <f>INDEX(_calc_누적빈도!H:H,$A5)-INDEX(_calc_누적빈도!H:H,$A5-기준100회_후보!$B$1)</f>
        <v>15</v>
      </c>
      <c r="I5">
        <f>INDEX(_calc_누적빈도!I:I,$A5)-INDEX(_calc_누적빈도!I:I,$A5-기준100회_후보!$B$1)</f>
        <v>15</v>
      </c>
      <c r="J5">
        <f>INDEX(_calc_누적빈도!J:J,$A5)-INDEX(_calc_누적빈도!J:J,$A5-기준100회_후보!$B$1)</f>
        <v>15</v>
      </c>
      <c r="K5">
        <f>INDEX(_calc_누적빈도!K:K,$A5)-INDEX(_calc_누적빈도!K:K,$A5-기준100회_후보!$B$1)</f>
        <v>10</v>
      </c>
      <c r="L5">
        <f>INDEX(_calc_누적빈도!L:L,$A5)-INDEX(_calc_누적빈도!L:L,$A5-기준100회_후보!$B$1)</f>
        <v>14</v>
      </c>
      <c r="M5">
        <f>INDEX(_calc_누적빈도!M:M,$A5)-INDEX(_calc_누적빈도!M:M,$A5-기준100회_후보!$B$1)</f>
        <v>14</v>
      </c>
      <c r="N5">
        <f>INDEX(_calc_누적빈도!N:N,$A5)-INDEX(_calc_누적빈도!N:N,$A5-기준100회_후보!$B$1)</f>
        <v>17</v>
      </c>
      <c r="O5">
        <f>INDEX(_calc_누적빈도!O:O,$A5)-INDEX(_calc_누적빈도!O:O,$A5-기준100회_후보!$B$1)</f>
        <v>7</v>
      </c>
      <c r="P5">
        <f>INDEX(_calc_누적빈도!P:P,$A5)-INDEX(_calc_누적빈도!P:P,$A5-기준100회_후보!$B$1)</f>
        <v>18</v>
      </c>
      <c r="Q5">
        <f>INDEX(_calc_누적빈도!Q:Q,$A5)-INDEX(_calc_누적빈도!Q:Q,$A5-기준100회_후보!$B$1)</f>
        <v>16</v>
      </c>
      <c r="R5">
        <f>INDEX(_calc_누적빈도!R:R,$A5)-INDEX(_calc_누적빈도!R:R,$A5-기준100회_후보!$B$1)</f>
        <v>12</v>
      </c>
      <c r="S5">
        <f>INDEX(_calc_누적빈도!S:S,$A5)-INDEX(_calc_누적빈도!S:S,$A5-기준100회_후보!$B$1)</f>
        <v>13</v>
      </c>
      <c r="T5">
        <f>INDEX(_calc_누적빈도!T:T,$A5)-INDEX(_calc_누적빈도!T:T,$A5-기준100회_후보!$B$1)</f>
        <v>14</v>
      </c>
      <c r="U5">
        <f>INDEX(_calc_누적빈도!U:U,$A5)-INDEX(_calc_누적빈도!U:U,$A5-기준100회_후보!$B$1)</f>
        <v>13</v>
      </c>
      <c r="V5">
        <f>INDEX(_calc_누적빈도!V:V,$A5)-INDEX(_calc_누적빈도!V:V,$A5-기준100회_후보!$B$1)</f>
        <v>11</v>
      </c>
      <c r="W5">
        <f>INDEX(_calc_누적빈도!W:W,$A5)-INDEX(_calc_누적빈도!W:W,$A5-기준100회_후보!$B$1)</f>
        <v>11</v>
      </c>
      <c r="X5">
        <f>INDEX(_calc_누적빈도!X:X,$A5)-INDEX(_calc_누적빈도!X:X,$A5-기준100회_후보!$B$1)</f>
        <v>12</v>
      </c>
      <c r="Y5">
        <f>INDEX(_calc_누적빈도!Y:Y,$A5)-INDEX(_calc_누적빈도!Y:Y,$A5-기준100회_후보!$B$1)</f>
        <v>14</v>
      </c>
      <c r="Z5">
        <f>INDEX(_calc_누적빈도!Z:Z,$A5)-INDEX(_calc_누적빈도!Z:Z,$A5-기준100회_후보!$B$1)</f>
        <v>13</v>
      </c>
      <c r="AA5">
        <f>INDEX(_calc_누적빈도!AA:AA,$A5)-INDEX(_calc_누적빈도!AA:AA,$A5-기준100회_후보!$B$1)</f>
        <v>13</v>
      </c>
      <c r="AB5">
        <f>INDEX(_calc_누적빈도!AB:AB,$A5)-INDEX(_calc_누적빈도!AB:AB,$A5-기준100회_후보!$B$1)</f>
        <v>21</v>
      </c>
      <c r="AC5">
        <f>INDEX(_calc_누적빈도!AC:AC,$A5)-INDEX(_calc_누적빈도!AC:AC,$A5-기준100회_후보!$B$1)</f>
        <v>17</v>
      </c>
      <c r="AD5">
        <f>INDEX(_calc_누적빈도!AD:AD,$A5)-INDEX(_calc_누적빈도!AD:AD,$A5-기준100회_후보!$B$1)</f>
        <v>13</v>
      </c>
      <c r="AE5">
        <f>INDEX(_calc_누적빈도!AE:AE,$A5)-INDEX(_calc_누적빈도!AE:AE,$A5-기준100회_후보!$B$1)</f>
        <v>13</v>
      </c>
      <c r="AF5">
        <f>INDEX(_calc_누적빈도!AF:AF,$A5)-INDEX(_calc_누적빈도!AF:AF,$A5-기준100회_후보!$B$1)</f>
        <v>16</v>
      </c>
      <c r="AG5">
        <f>INDEX(_calc_누적빈도!AG:AG,$A5)-INDEX(_calc_누적빈도!AG:AG,$A5-기준100회_후보!$B$1)</f>
        <v>13</v>
      </c>
      <c r="AH5">
        <f>INDEX(_calc_누적빈도!AH:AH,$A5)-INDEX(_calc_누적빈도!AH:AH,$A5-기준100회_후보!$B$1)</f>
        <v>11</v>
      </c>
      <c r="AI5">
        <f>INDEX(_calc_누적빈도!AI:AI,$A5)-INDEX(_calc_누적빈도!AI:AI,$A5-기준100회_후보!$B$1)</f>
        <v>10</v>
      </c>
      <c r="AJ5">
        <f>INDEX(_calc_누적빈도!AJ:AJ,$A5)-INDEX(_calc_누적빈도!AJ:AJ,$A5-기준100회_후보!$B$1)</f>
        <v>14</v>
      </c>
      <c r="AK5">
        <f>INDEX(_calc_누적빈도!AK:AK,$A5)-INDEX(_calc_누적빈도!AK:AK,$A5-기준100회_후보!$B$1)</f>
        <v>14</v>
      </c>
      <c r="AL5">
        <f>INDEX(_calc_누적빈도!AL:AL,$A5)-INDEX(_calc_누적빈도!AL:AL,$A5-기준100회_후보!$B$1)</f>
        <v>17</v>
      </c>
      <c r="AM5">
        <f>INDEX(_calc_누적빈도!AM:AM,$A5)-INDEX(_calc_누적빈도!AM:AM,$A5-기준100회_후보!$B$1)</f>
        <v>17</v>
      </c>
      <c r="AN5">
        <f>INDEX(_calc_누적빈도!AN:AN,$A5)-INDEX(_calc_누적빈도!AN:AN,$A5-기준100회_후보!$B$1)</f>
        <v>15</v>
      </c>
      <c r="AO5">
        <f>INDEX(_calc_누적빈도!AO:AO,$A5)-INDEX(_calc_누적빈도!AO:AO,$A5-기준100회_후보!$B$1)</f>
        <v>12</v>
      </c>
      <c r="AP5">
        <f>INDEX(_calc_누적빈도!AP:AP,$A5)-INDEX(_calc_누적빈도!AP:AP,$A5-기준100회_후보!$B$1)</f>
        <v>11</v>
      </c>
      <c r="AQ5">
        <f>INDEX(_calc_누적빈도!AQ:AQ,$A5)-INDEX(_calc_누적빈도!AQ:AQ,$A5-기준100회_후보!$B$1)</f>
        <v>13</v>
      </c>
      <c r="AR5">
        <f>INDEX(_calc_누적빈도!AR:AR,$A5)-INDEX(_calc_누적빈도!AR:AR,$A5-기준100회_후보!$B$1)</f>
        <v>8</v>
      </c>
      <c r="AS5">
        <f>INDEX(_calc_누적빈도!AS:AS,$A5)-INDEX(_calc_누적빈도!AS:AS,$A5-기준100회_후보!$B$1)</f>
        <v>12</v>
      </c>
      <c r="AT5">
        <f>INDEX(_calc_누적빈도!AT:AT,$A5)-INDEX(_calc_누적빈도!AT:AT,$A5-기준100회_후보!$B$1)</f>
        <v>11</v>
      </c>
      <c r="AU5">
        <f>(RANK(_calc_라운드기준!B5,_calc_라운드기준!$B5:$AT5,0)+COUNTIFS(_calc_라운드기준!$B5:$AT5,_calc_라운드기준!B5,$B$1:$AT$1,"&lt;"&amp;1))-(RANK(B5,$B5:$AT5,0)+COUNTIFS($B5:$AT5,B5,$B$1:$AT$1,"&lt;"&amp;1))</f>
        <v>-25</v>
      </c>
      <c r="AV5">
        <f>(RANK(_calc_라운드기준!C5,_calc_라운드기준!$B5:$AT5,0)+COUNTIFS(_calc_라운드기준!$B5:$AT5,_calc_라운드기준!C5,$B$1:$AT$1,"&lt;"&amp;2))-(RANK(C5,$B5:$AT5,0)+COUNTIFS($B5:$AT5,C5,$B$1:$AT$1,"&lt;"&amp;2))</f>
        <v>-8</v>
      </c>
      <c r="AW5">
        <f>(RANK(_calc_라운드기준!D5,_calc_라운드기준!$B5:$AT5,0)+COUNTIFS(_calc_라운드기준!$B5:$AT5,_calc_라운드기준!D5,$B$1:$AT$1,"&lt;"&amp;3))-(RANK(D5,$B5:$AT5,0)+COUNTIFS($B5:$AT5,D5,$B$1:$AT$1,"&lt;"&amp;3))</f>
        <v>9</v>
      </c>
      <c r="AX5">
        <f>(RANK(_calc_라운드기준!E5,_calc_라운드기준!$B5:$AT5,0)+COUNTIFS(_calc_라운드기준!$B5:$AT5,_calc_라운드기준!E5,$B$1:$AT$1,"&lt;"&amp;4))-(RANK(E5,$B5:$AT5,0)+COUNTIFS($B5:$AT5,E5,$B$1:$AT$1,"&lt;"&amp;4))</f>
        <v>-12</v>
      </c>
      <c r="AY5">
        <f>(RANK(_calc_라운드기준!F5,_calc_라운드기준!$B5:$AT5,0)+COUNTIFS(_calc_라운드기준!$B5:$AT5,_calc_라운드기준!F5,$B$1:$AT$1,"&lt;"&amp;5))-(RANK(F5,$B5:$AT5,0)+COUNTIFS($B5:$AT5,F5,$B$1:$AT$1,"&lt;"&amp;5))</f>
        <v>-1</v>
      </c>
      <c r="AZ5">
        <f>(RANK(_calc_라운드기준!G5,_calc_라운드기준!$B5:$AT5,0)+COUNTIFS(_calc_라운드기준!$B5:$AT5,_calc_라운드기준!G5,$B$1:$AT$1,"&lt;"&amp;6))-(RANK(G5,$B5:$AT5,0)+COUNTIFS($B5:$AT5,G5,$B$1:$AT$1,"&lt;"&amp;6))</f>
        <v>10</v>
      </c>
      <c r="BA5">
        <f>(RANK(_calc_라운드기준!H5,_calc_라운드기준!$B5:$AT5,0)+COUNTIFS(_calc_라운드기준!$B5:$AT5,_calc_라운드기준!H5,$B$1:$AT$1,"&lt;"&amp;7))-(RANK(H5,$B5:$AT5,0)+COUNTIFS($B5:$AT5,H5,$B$1:$AT$1,"&lt;"&amp;7))</f>
        <v>28</v>
      </c>
      <c r="BB5">
        <f>(RANK(_calc_라운드기준!I5,_calc_라운드기준!$B5:$AT5,0)+COUNTIFS(_calc_라운드기준!$B5:$AT5,_calc_라운드기준!I5,$B$1:$AT$1,"&lt;"&amp;8))-(RANK(I5,$B5:$AT5,0)+COUNTIFS($B5:$AT5,I5,$B$1:$AT$1,"&lt;"&amp;8))</f>
        <v>14</v>
      </c>
      <c r="BC5">
        <f>(RANK(_calc_라운드기준!J5,_calc_라운드기준!$B5:$AT5,0)+COUNTIFS(_calc_라운드기준!$B5:$AT5,_calc_라운드기준!J5,$B$1:$AT$1,"&lt;"&amp;9))-(RANK(J5,$B5:$AT5,0)+COUNTIFS($B5:$AT5,J5,$B$1:$AT$1,"&lt;"&amp;9))</f>
        <v>14</v>
      </c>
      <c r="BD5">
        <f>(RANK(_calc_라운드기준!K5,_calc_라운드기준!$B5:$AT5,0)+COUNTIFS(_calc_라운드기준!$B5:$AT5,_calc_라운드기준!K5,$B$1:$AT$1,"&lt;"&amp;10))-(RANK(K5,$B5:$AT5,0)+COUNTIFS($B5:$AT5,K5,$B$1:$AT$1,"&lt;"&amp;10))</f>
        <v>-14</v>
      </c>
      <c r="BE5">
        <f>(RANK(_calc_라운드기준!L5,_calc_라운드기준!$B5:$AT5,0)+COUNTIFS(_calc_라운드기준!$B5:$AT5,_calc_라운드기준!L5,$B$1:$AT$1,"&lt;"&amp;11))-(RANK(L5,$B5:$AT5,0)+COUNTIFS($B5:$AT5,L5,$B$1:$AT$1,"&lt;"&amp;11))</f>
        <v>13</v>
      </c>
      <c r="BF5">
        <f>(RANK(_calc_라운드기준!M5,_calc_라운드기준!$B5:$AT5,0)+COUNTIFS(_calc_라운드기준!$B5:$AT5,_calc_라운드기준!M5,$B$1:$AT$1,"&lt;"&amp;12))-(RANK(M5,$B5:$AT5,0)+COUNTIFS($B5:$AT5,M5,$B$1:$AT$1,"&lt;"&amp;12))</f>
        <v>13</v>
      </c>
      <c r="BG5">
        <f>(RANK(_calc_라운드기준!N5,_calc_라운드기준!$B5:$AT5,0)+COUNTIFS(_calc_라운드기준!$B5:$AT5,_calc_라운드기준!N5,$B$1:$AT$1,"&lt;"&amp;13))-(RANK(N5,$B5:$AT5,0)+COUNTIFS($B5:$AT5,N5,$B$1:$AT$1,"&lt;"&amp;13))</f>
        <v>1</v>
      </c>
      <c r="BH5">
        <f>(RANK(_calc_라운드기준!O5,_calc_라운드기준!$B5:$AT5,0)+COUNTIFS(_calc_라운드기준!$B5:$AT5,_calc_라운드기준!O5,$B$1:$AT$1,"&lt;"&amp;14))-(RANK(O5,$B5:$AT5,0)+COUNTIFS($B5:$AT5,O5,$B$1:$AT$1,"&lt;"&amp;14))</f>
        <v>0</v>
      </c>
      <c r="BI5">
        <f>(RANK(_calc_라운드기준!P5,_calc_라운드기준!$B5:$AT5,0)+COUNTIFS(_calc_라운드기준!$B5:$AT5,_calc_라운드기준!P5,$B$1:$AT$1,"&lt;"&amp;15))-(RANK(P5,$B5:$AT5,0)+COUNTIFS($B5:$AT5,P5,$B$1:$AT$1,"&lt;"&amp;15))</f>
        <v>-1</v>
      </c>
      <c r="BJ5">
        <f>(RANK(_calc_라운드기준!Q5,_calc_라운드기준!$B5:$AT5,0)+COUNTIFS(_calc_라운드기준!$B5:$AT5,_calc_라운드기준!Q5,$B$1:$AT$1,"&lt;"&amp;16))-(RANK(Q5,$B5:$AT5,0)+COUNTIFS($B5:$AT5,Q5,$B$1:$AT$1,"&lt;"&amp;16))</f>
        <v>0</v>
      </c>
      <c r="BK5">
        <f>(RANK(_calc_라운드기준!R5,_calc_라운드기준!$B5:$AT5,0)+COUNTIFS(_calc_라운드기준!$B5:$AT5,_calc_라운드기준!R5,$B$1:$AT$1,"&lt;"&amp;17))-(RANK(R5,$B5:$AT5,0)+COUNTIFS($B5:$AT5,R5,$B$1:$AT$1,"&lt;"&amp;17))</f>
        <v>8</v>
      </c>
      <c r="BL5">
        <f>(RANK(_calc_라운드기준!S5,_calc_라운드기준!$B5:$AT5,0)+COUNTIFS(_calc_라운드기준!$B5:$AT5,_calc_라운드기준!S5,$B$1:$AT$1,"&lt;"&amp;18))-(RANK(S5,$B5:$AT5,0)+COUNTIFS($B5:$AT5,S5,$B$1:$AT$1,"&lt;"&amp;18))</f>
        <v>-8</v>
      </c>
      <c r="BM5">
        <f>(RANK(_calc_라운드기준!T5,_calc_라운드기준!$B5:$AT5,0)+COUNTIFS(_calc_라운드기준!$B5:$AT5,_calc_라운드기준!T5,$B$1:$AT$1,"&lt;"&amp;19))-(RANK(T5,$B5:$AT5,0)+COUNTIFS($B5:$AT5,T5,$B$1:$AT$1,"&lt;"&amp;19))</f>
        <v>-3</v>
      </c>
      <c r="BN5">
        <f>(RANK(_calc_라운드기준!U5,_calc_라운드기준!$B5:$AT5,0)+COUNTIFS(_calc_라운드기준!$B5:$AT5,_calc_라운드기준!U5,$B$1:$AT$1,"&lt;"&amp;20))-(RANK(U5,$B5:$AT5,0)+COUNTIFS($B5:$AT5,U5,$B$1:$AT$1,"&lt;"&amp;20))</f>
        <v>-13</v>
      </c>
      <c r="BO5">
        <f>(RANK(_calc_라운드기준!V5,_calc_라운드기준!$B5:$AT5,0)+COUNTIFS(_calc_라운드기준!$B5:$AT5,_calc_라운드기준!V5,$B$1:$AT$1,"&lt;"&amp;21))-(RANK(V5,$B5:$AT5,0)+COUNTIFS($B5:$AT5,V5,$B$1:$AT$1,"&lt;"&amp;21))</f>
        <v>7</v>
      </c>
      <c r="BP5">
        <f>(RANK(_calc_라운드기준!W5,_calc_라운드기준!$B5:$AT5,0)+COUNTIFS(_calc_라운드기준!$B5:$AT5,_calc_라운드기준!W5,$B$1:$AT$1,"&lt;"&amp;22))-(RANK(W5,$B5:$AT5,0)+COUNTIFS($B5:$AT5,W5,$B$1:$AT$1,"&lt;"&amp;22))</f>
        <v>-7</v>
      </c>
      <c r="BQ5">
        <f>(RANK(_calc_라운드기준!X5,_calc_라운드기준!$B5:$AT5,0)+COUNTIFS(_calc_라운드기준!$B5:$AT5,_calc_라운드기준!X5,$B$1:$AT$1,"&lt;"&amp;23))-(RANK(X5,$B5:$AT5,0)+COUNTIFS($B5:$AT5,X5,$B$1:$AT$1,"&lt;"&amp;23))</f>
        <v>8</v>
      </c>
      <c r="BR5">
        <f>(RANK(_calc_라운드기준!Y5,_calc_라운드기준!$B5:$AT5,0)+COUNTIFS(_calc_라운드기준!$B5:$AT5,_calc_라운드기준!Y5,$B$1:$AT$1,"&lt;"&amp;24))-(RANK(Y5,$B5:$AT5,0)+COUNTIFS($B5:$AT5,Y5,$B$1:$AT$1,"&lt;"&amp;24))</f>
        <v>-8</v>
      </c>
      <c r="BS5">
        <f>(RANK(_calc_라운드기준!Z5,_calc_라운드기준!$B5:$AT5,0)+COUNTIFS(_calc_라운드기준!$B5:$AT5,_calc_라운드기준!Z5,$B$1:$AT$1,"&lt;"&amp;25))-(RANK(Z5,$B5:$AT5,0)+COUNTIFS($B5:$AT5,Z5,$B$1:$AT$1,"&lt;"&amp;25))</f>
        <v>8</v>
      </c>
      <c r="BT5">
        <f>(RANK(_calc_라운드기준!AA5,_calc_라운드기준!$B5:$AT5,0)+COUNTIFS(_calc_라운드기준!$B5:$AT5,_calc_라운드기준!AA5,$B$1:$AT$1,"&lt;"&amp;26))-(RANK(AA5,$B5:$AT5,0)+COUNTIFS($B5:$AT5,AA5,$B$1:$AT$1,"&lt;"&amp;26))</f>
        <v>17</v>
      </c>
      <c r="BU5">
        <f>(RANK(_calc_라운드기준!AB5,_calc_라운드기준!$B5:$AT5,0)+COUNTIFS(_calc_라운드기준!$B5:$AT5,_calc_라운드기준!AB5,$B$1:$AT$1,"&lt;"&amp;27))-(RANK(AB5,$B5:$AT5,0)+COUNTIFS($B5:$AT5,AB5,$B$1:$AT$1,"&lt;"&amp;27))</f>
        <v>1</v>
      </c>
      <c r="BV5">
        <f>(RANK(_calc_라운드기준!AC5,_calc_라운드기준!$B5:$AT5,0)+COUNTIFS(_calc_라운드기준!$B5:$AT5,_calc_라운드기준!AC5,$B$1:$AT$1,"&lt;"&amp;28))-(RANK(AC5,$B5:$AT5,0)+COUNTIFS($B5:$AT5,AC5,$B$1:$AT$1,"&lt;"&amp;28))</f>
        <v>1</v>
      </c>
      <c r="BW5">
        <f>(RANK(_calc_라운드기준!AD5,_calc_라운드기준!$B5:$AT5,0)+COUNTIFS(_calc_라운드기준!$B5:$AT5,_calc_라운드기준!AD5,$B$1:$AT$1,"&lt;"&amp;29))-(RANK(AD5,$B5:$AT5,0)+COUNTIFS($B5:$AT5,AD5,$B$1:$AT$1,"&lt;"&amp;29))</f>
        <v>7</v>
      </c>
      <c r="BX5">
        <f>(RANK(_calc_라운드기준!AE5,_calc_라운드기준!$B5:$AT5,0)+COUNTIFS(_calc_라운드기준!$B5:$AT5,_calc_라운드기준!AE5,$B$1:$AT$1,"&lt;"&amp;30))-(RANK(AE5,$B5:$AT5,0)+COUNTIFS($B5:$AT5,AE5,$B$1:$AT$1,"&lt;"&amp;30))</f>
        <v>-11</v>
      </c>
      <c r="BY5">
        <f>(RANK(_calc_라운드기준!AF5,_calc_라운드기준!$B5:$AT5,0)+COUNTIFS(_calc_라운드기준!$B5:$AT5,_calc_라운드기준!AF5,$B$1:$AT$1,"&lt;"&amp;31))-(RANK(AF5,$B5:$AT5,0)+COUNTIFS($B5:$AT5,AF5,$B$1:$AT$1,"&lt;"&amp;31))</f>
        <v>-6</v>
      </c>
      <c r="BZ5">
        <f>(RANK(_calc_라운드기준!AG5,_calc_라운드기준!$B5:$AT5,0)+COUNTIFS(_calc_라운드기준!$B5:$AT5,_calc_라운드기준!AG5,$B$1:$AT$1,"&lt;"&amp;32))-(RANK(AG5,$B5:$AT5,0)+COUNTIFS($B5:$AT5,AG5,$B$1:$AT$1,"&lt;"&amp;32))</f>
        <v>-11</v>
      </c>
      <c r="CA5">
        <f>(RANK(_calc_라운드기준!AH5,_calc_라운드기준!$B5:$AT5,0)+COUNTIFS(_calc_라운드기준!$B5:$AT5,_calc_라운드기준!AH5,$B$1:$AT$1,"&lt;"&amp;33))-(RANK(AH5,$B5:$AT5,0)+COUNTIFS($B5:$AT5,AH5,$B$1:$AT$1,"&lt;"&amp;33))</f>
        <v>-21</v>
      </c>
      <c r="CB5">
        <f>(RANK(_calc_라운드기준!AI5,_calc_라운드기준!$B5:$AT5,0)+COUNTIFS(_calc_라운드기준!$B5:$AT5,_calc_라운드기준!AI5,$B$1:$AT$1,"&lt;"&amp;34))-(RANK(AI5,$B5:$AT5,0)+COUNTIFS($B5:$AT5,AI5,$B$1:$AT$1,"&lt;"&amp;34))</f>
        <v>-9</v>
      </c>
      <c r="CC5">
        <f>(RANK(_calc_라운드기준!AJ5,_calc_라운드기준!$B5:$AT5,0)+COUNTIFS(_calc_라운드기준!$B5:$AT5,_calc_라운드기준!AJ5,$B$1:$AT$1,"&lt;"&amp;35))-(RANK(AJ5,$B5:$AT5,0)+COUNTIFS($B5:$AT5,AJ5,$B$1:$AT$1,"&lt;"&amp;35))</f>
        <v>15</v>
      </c>
      <c r="CD5">
        <f>(RANK(_calc_라운드기준!AK5,_calc_라운드기준!$B5:$AT5,0)+COUNTIFS(_calc_라운드기준!$B5:$AT5,_calc_라운드기준!AK5,$B$1:$AT$1,"&lt;"&amp;36))-(RANK(AK5,$B5:$AT5,0)+COUNTIFS($B5:$AT5,AK5,$B$1:$AT$1,"&lt;"&amp;36))</f>
        <v>-9</v>
      </c>
      <c r="CE5">
        <f>(RANK(_calc_라운드기준!AL5,_calc_라운드기준!$B5:$AT5,0)+COUNTIFS(_calc_라운드기준!$B5:$AT5,_calc_라운드기준!AL5,$B$1:$AT$1,"&lt;"&amp;37))-(RANK(AL5,$B5:$AT5,0)+COUNTIFS($B5:$AT5,AL5,$B$1:$AT$1,"&lt;"&amp;37))</f>
        <v>29</v>
      </c>
      <c r="CF5">
        <f>(RANK(_calc_라운드기준!AM5,_calc_라운드기준!$B5:$AT5,0)+COUNTIFS(_calc_라운드기준!$B5:$AT5,_calc_라운드기준!AM5,$B$1:$AT$1,"&lt;"&amp;38))-(RANK(AM5,$B5:$AT5,0)+COUNTIFS($B5:$AT5,AM5,$B$1:$AT$1,"&lt;"&amp;38))</f>
        <v>0</v>
      </c>
      <c r="CG5">
        <f>(RANK(_calc_라운드기준!AN5,_calc_라운드기준!$B5:$AT5,0)+COUNTIFS(_calc_라운드기준!$B5:$AT5,_calc_라운드기준!AN5,$B$1:$AT$1,"&lt;"&amp;39))-(RANK(AN5,$B5:$AT5,0)+COUNTIFS($B5:$AT5,AN5,$B$1:$AT$1,"&lt;"&amp;39))</f>
        <v>5</v>
      </c>
      <c r="CH5">
        <f>(RANK(_calc_라운드기준!AO5,_calc_라운드기준!$B5:$AT5,0)+COUNTIFS(_calc_라운드기준!$B5:$AT5,_calc_라운드기준!AO5,$B$1:$AT$1,"&lt;"&amp;40))-(RANK(AO5,$B5:$AT5,0)+COUNTIFS($B5:$AT5,AO5,$B$1:$AT$1,"&lt;"&amp;40))</f>
        <v>3</v>
      </c>
      <c r="CI5">
        <f>(RANK(_calc_라운드기준!AP5,_calc_라운드기준!$B5:$AT5,0)+COUNTIFS(_calc_라운드기준!$B5:$AT5,_calc_라운드기준!AP5,$B$1:$AT$1,"&lt;"&amp;41))-(RANK(AP5,$B5:$AT5,0)+COUNTIFS($B5:$AT5,AP5,$B$1:$AT$1,"&lt;"&amp;41))</f>
        <v>-20</v>
      </c>
      <c r="CJ5">
        <f>(RANK(_calc_라운드기준!AQ5,_calc_라운드기준!$B5:$AT5,0)+COUNTIFS(_calc_라운드기준!$B5:$AT5,_calc_라운드기준!AQ5,$B$1:$AT$1,"&lt;"&amp;42))-(RANK(AQ5,$B5:$AT5,0)+COUNTIFS($B5:$AT5,AQ5,$B$1:$AT$1,"&lt;"&amp;42))</f>
        <v>-8</v>
      </c>
      <c r="CK5">
        <f>(RANK(_calc_라운드기준!AR5,_calc_라운드기준!$B5:$AT5,0)+COUNTIFS(_calc_라운드기준!$B5:$AT5,_calc_라운드기준!AR5,$B$1:$AT$1,"&lt;"&amp;43))-(RANK(AR5,$B5:$AT5,0)+COUNTIFS($B5:$AT5,AR5,$B$1:$AT$1,"&lt;"&amp;43))</f>
        <v>0</v>
      </c>
      <c r="CL5">
        <f>(RANK(_calc_라운드기준!AS5,_calc_라운드기준!$B5:$AT5,0)+COUNTIFS(_calc_라운드기준!$B5:$AT5,_calc_라운드기준!AS5,$B$1:$AT$1,"&lt;"&amp;44))-(RANK(AS5,$B5:$AT5,0)+COUNTIFS($B5:$AT5,AS5,$B$1:$AT$1,"&lt;"&amp;44))</f>
        <v>-13</v>
      </c>
      <c r="CM5">
        <f>(RANK(_calc_라운드기준!AT5,_calc_라운드기준!$B5:$AT5,0)+COUNTIFS(_calc_라운드기준!$B5:$AT5,_calc_라운드기준!AT5,$B$1:$AT$1,"&lt;"&amp;45))-(RANK(AT5,$B5:$AT5,0)+COUNTIFS($B5:$AT5,AT5,$B$1:$AT$1,"&lt;"&amp;45))</f>
        <v>-3</v>
      </c>
      <c r="CN5">
        <f t="shared" si="0"/>
        <v>45</v>
      </c>
      <c r="CO5">
        <f t="shared" si="1"/>
        <v>31</v>
      </c>
      <c r="CP5">
        <f t="shared" si="2"/>
        <v>10</v>
      </c>
      <c r="CQ5">
        <f t="shared" si="3"/>
        <v>39</v>
      </c>
      <c r="CR5">
        <f t="shared" si="4"/>
        <v>25</v>
      </c>
      <c r="CS5">
        <f t="shared" si="5"/>
        <v>9</v>
      </c>
      <c r="CT5">
        <f t="shared" si="6"/>
        <v>2</v>
      </c>
      <c r="CU5">
        <f t="shared" si="7"/>
        <v>5</v>
      </c>
      <c r="CV5">
        <f t="shared" si="8"/>
        <v>6</v>
      </c>
      <c r="CW5">
        <f t="shared" si="9"/>
        <v>42</v>
      </c>
      <c r="CX5">
        <f t="shared" si="10"/>
        <v>7</v>
      </c>
      <c r="CY5">
        <f t="shared" si="11"/>
        <v>8</v>
      </c>
      <c r="CZ5">
        <f t="shared" si="12"/>
        <v>18</v>
      </c>
      <c r="DA5">
        <f t="shared" si="13"/>
        <v>21</v>
      </c>
      <c r="DB5">
        <f t="shared" si="14"/>
        <v>26</v>
      </c>
      <c r="DC5">
        <f t="shared" si="15"/>
        <v>22</v>
      </c>
      <c r="DD5">
        <f t="shared" si="16"/>
        <v>11</v>
      </c>
      <c r="DE5">
        <f t="shared" si="17"/>
        <v>32</v>
      </c>
      <c r="DF5">
        <f t="shared" si="18"/>
        <v>27</v>
      </c>
      <c r="DG5">
        <f t="shared" si="19"/>
        <v>40</v>
      </c>
      <c r="DH5">
        <f t="shared" si="20"/>
        <v>14</v>
      </c>
      <c r="DI5">
        <f t="shared" si="21"/>
        <v>30</v>
      </c>
      <c r="DJ5">
        <f t="shared" si="22"/>
        <v>12</v>
      </c>
      <c r="DK5">
        <f t="shared" si="23"/>
        <v>33</v>
      </c>
      <c r="DL5">
        <f t="shared" si="24"/>
        <v>13</v>
      </c>
      <c r="DM5">
        <f t="shared" si="25"/>
        <v>3</v>
      </c>
      <c r="DN5">
        <f t="shared" si="26"/>
        <v>19</v>
      </c>
      <c r="DO5">
        <f t="shared" si="27"/>
        <v>20</v>
      </c>
      <c r="DP5">
        <f t="shared" si="28"/>
        <v>15</v>
      </c>
      <c r="DQ5">
        <f t="shared" si="29"/>
        <v>37</v>
      </c>
      <c r="DR5">
        <f t="shared" si="30"/>
        <v>29</v>
      </c>
      <c r="DS5">
        <f t="shared" si="31"/>
        <v>38</v>
      </c>
      <c r="DT5">
        <f t="shared" si="32"/>
        <v>44</v>
      </c>
      <c r="DU5">
        <f t="shared" si="33"/>
        <v>35</v>
      </c>
      <c r="DV5">
        <f t="shared" si="34"/>
        <v>4</v>
      </c>
      <c r="DW5">
        <f t="shared" si="35"/>
        <v>36</v>
      </c>
      <c r="DX5">
        <f t="shared" si="36"/>
        <v>1</v>
      </c>
      <c r="DY5">
        <f t="shared" si="37"/>
        <v>23</v>
      </c>
      <c r="DZ5">
        <f t="shared" si="38"/>
        <v>16</v>
      </c>
      <c r="EA5">
        <f t="shared" si="39"/>
        <v>17</v>
      </c>
      <c r="EB5">
        <f t="shared" si="40"/>
        <v>43</v>
      </c>
      <c r="EC5">
        <f t="shared" si="41"/>
        <v>34</v>
      </c>
      <c r="ED5">
        <f t="shared" si="42"/>
        <v>24</v>
      </c>
      <c r="EE5">
        <f t="shared" si="43"/>
        <v>41</v>
      </c>
      <c r="EF5">
        <f t="shared" si="44"/>
        <v>28</v>
      </c>
    </row>
    <row r="6" spans="1:136" ht="16.5" customHeight="1">
      <c r="A6">
        <f>_calc_라운드기준!A6</f>
        <v>1240</v>
      </c>
      <c r="B6">
        <f>INDEX(_calc_누적빈도!B:B,$A6)-INDEX(_calc_누적빈도!B:B,$A6-기준100회_후보!$B$1)</f>
        <v>12</v>
      </c>
      <c r="C6">
        <f>INDEX(_calc_누적빈도!C:C,$A6)-INDEX(_calc_누적빈도!C:C,$A6-기준100회_후보!$B$1)</f>
        <v>12</v>
      </c>
      <c r="D6">
        <f>INDEX(_calc_누적빈도!D:D,$A6)-INDEX(_calc_누적빈도!D:D,$A6-기준100회_후보!$B$1)</f>
        <v>17</v>
      </c>
      <c r="E6">
        <f>INDEX(_calc_누적빈도!E:E,$A6)-INDEX(_calc_누적빈도!E:E,$A6-기준100회_후보!$B$1)</f>
        <v>11</v>
      </c>
      <c r="F6">
        <f>INDEX(_calc_누적빈도!F:F,$A6)-INDEX(_calc_누적빈도!F:F,$A6-기준100회_후보!$B$1)</f>
        <v>9</v>
      </c>
      <c r="G6">
        <f>INDEX(_calc_누적빈도!G:G,$A6)-INDEX(_calc_누적빈도!G:G,$A6-기준100회_후보!$B$1)</f>
        <v>14</v>
      </c>
      <c r="H6">
        <f>INDEX(_calc_누적빈도!H:H,$A6)-INDEX(_calc_누적빈도!H:H,$A6-기준100회_후보!$B$1)</f>
        <v>16</v>
      </c>
      <c r="I6">
        <f>INDEX(_calc_누적빈도!I:I,$A6)-INDEX(_calc_누적빈도!I:I,$A6-기준100회_후보!$B$1)</f>
        <v>15</v>
      </c>
      <c r="J6">
        <f>INDEX(_calc_누적빈도!J:J,$A6)-INDEX(_calc_누적빈도!J:J,$A6-기준100회_후보!$B$1)</f>
        <v>15</v>
      </c>
      <c r="K6">
        <f>INDEX(_calc_누적빈도!K:K,$A6)-INDEX(_calc_누적빈도!K:K,$A6-기준100회_후보!$B$1)</f>
        <v>11</v>
      </c>
      <c r="L6">
        <f>INDEX(_calc_누적빈도!L:L,$A6)-INDEX(_calc_누적빈도!L:L,$A6-기준100회_후보!$B$1)</f>
        <v>13</v>
      </c>
      <c r="M6">
        <f>INDEX(_calc_누적빈도!M:M,$A6)-INDEX(_calc_누적빈도!M:M,$A6-기준100회_후보!$B$1)</f>
        <v>14</v>
      </c>
      <c r="N6">
        <f>INDEX(_calc_누적빈도!N:N,$A6)-INDEX(_calc_누적빈도!N:N,$A6-기준100회_후보!$B$1)</f>
        <v>16</v>
      </c>
      <c r="O6">
        <f>INDEX(_calc_누적빈도!O:O,$A6)-INDEX(_calc_누적빈도!O:O,$A6-기준100회_후보!$B$1)</f>
        <v>7</v>
      </c>
      <c r="P6">
        <f>INDEX(_calc_누적빈도!P:P,$A6)-INDEX(_calc_누적빈도!P:P,$A6-기준100회_후보!$B$1)</f>
        <v>18</v>
      </c>
      <c r="Q6">
        <f>INDEX(_calc_누적빈도!Q:Q,$A6)-INDEX(_calc_누적빈도!Q:Q,$A6-기준100회_후보!$B$1)</f>
        <v>16</v>
      </c>
      <c r="R6">
        <f>INDEX(_calc_누적빈도!R:R,$A6)-INDEX(_calc_누적빈도!R:R,$A6-기준100회_후보!$B$1)</f>
        <v>12</v>
      </c>
      <c r="S6">
        <f>INDEX(_calc_누적빈도!S:S,$A6)-INDEX(_calc_누적빈도!S:S,$A6-기준100회_후보!$B$1)</f>
        <v>13</v>
      </c>
      <c r="T6">
        <f>INDEX(_calc_누적빈도!T:T,$A6)-INDEX(_calc_누적빈도!T:T,$A6-기준100회_후보!$B$1)</f>
        <v>13</v>
      </c>
      <c r="U6">
        <f>INDEX(_calc_누적빈도!U:U,$A6)-INDEX(_calc_누적빈도!U:U,$A6-기준100회_후보!$B$1)</f>
        <v>12</v>
      </c>
      <c r="V6">
        <f>INDEX(_calc_누적빈도!V:V,$A6)-INDEX(_calc_누적빈도!V:V,$A6-기준100회_후보!$B$1)</f>
        <v>11</v>
      </c>
      <c r="W6">
        <f>INDEX(_calc_누적빈도!W:W,$A6)-INDEX(_calc_누적빈도!W:W,$A6-기준100회_후보!$B$1)</f>
        <v>12</v>
      </c>
      <c r="X6">
        <f>INDEX(_calc_누적빈도!X:X,$A6)-INDEX(_calc_누적빈도!X:X,$A6-기준100회_후보!$B$1)</f>
        <v>12</v>
      </c>
      <c r="Y6">
        <f>INDEX(_calc_누적빈도!Y:Y,$A6)-INDEX(_calc_누적빈도!Y:Y,$A6-기준100회_후보!$B$1)</f>
        <v>14</v>
      </c>
      <c r="Z6">
        <f>INDEX(_calc_누적빈도!Z:Z,$A6)-INDEX(_calc_누적빈도!Z:Z,$A6-기준100회_후보!$B$1)</f>
        <v>13</v>
      </c>
      <c r="AA6">
        <f>INDEX(_calc_누적빈도!AA:AA,$A6)-INDEX(_calc_누적빈도!AA:AA,$A6-기준100회_후보!$B$1)</f>
        <v>13</v>
      </c>
      <c r="AB6">
        <f>INDEX(_calc_누적빈도!AB:AB,$A6)-INDEX(_calc_누적빈도!AB:AB,$A6-기준100회_후보!$B$1)</f>
        <v>21</v>
      </c>
      <c r="AC6">
        <f>INDEX(_calc_누적빈도!AC:AC,$A6)-INDEX(_calc_누적빈도!AC:AC,$A6-기준100회_후보!$B$1)</f>
        <v>17</v>
      </c>
      <c r="AD6">
        <f>INDEX(_calc_누적빈도!AD:AD,$A6)-INDEX(_calc_누적빈도!AD:AD,$A6-기준100회_후보!$B$1)</f>
        <v>14</v>
      </c>
      <c r="AE6">
        <f>INDEX(_calc_누적빈도!AE:AE,$A6)-INDEX(_calc_누적빈도!AE:AE,$A6-기준100회_후보!$B$1)</f>
        <v>13</v>
      </c>
      <c r="AF6">
        <f>INDEX(_calc_누적빈도!AF:AF,$A6)-INDEX(_calc_누적빈도!AF:AF,$A6-기준100회_후보!$B$1)</f>
        <v>16</v>
      </c>
      <c r="AG6">
        <f>INDEX(_calc_누적빈도!AG:AG,$A6)-INDEX(_calc_누적빈도!AG:AG,$A6-기준100회_후보!$B$1)</f>
        <v>13</v>
      </c>
      <c r="AH6">
        <f>INDEX(_calc_누적빈도!AH:AH,$A6)-INDEX(_calc_누적빈도!AH:AH,$A6-기준100회_후보!$B$1)</f>
        <v>11</v>
      </c>
      <c r="AI6">
        <f>INDEX(_calc_누적빈도!AI:AI,$A6)-INDEX(_calc_누적빈도!AI:AI,$A6-기준100회_후보!$B$1)</f>
        <v>10</v>
      </c>
      <c r="AJ6">
        <f>INDEX(_calc_누적빈도!AJ:AJ,$A6)-INDEX(_calc_누적빈도!AJ:AJ,$A6-기준100회_후보!$B$1)</f>
        <v>14</v>
      </c>
      <c r="AK6">
        <f>INDEX(_calc_누적빈도!AK:AK,$A6)-INDEX(_calc_누적빈도!AK:AK,$A6-기준100회_후보!$B$1)</f>
        <v>14</v>
      </c>
      <c r="AL6">
        <f>INDEX(_calc_누적빈도!AL:AL,$A6)-INDEX(_calc_누적빈도!AL:AL,$A6-기준100회_후보!$B$1)</f>
        <v>17</v>
      </c>
      <c r="AM6">
        <f>INDEX(_calc_누적빈도!AM:AM,$A6)-INDEX(_calc_누적빈도!AM:AM,$A6-기준100회_후보!$B$1)</f>
        <v>18</v>
      </c>
      <c r="AN6">
        <f>INDEX(_calc_누적빈도!AN:AN,$A6)-INDEX(_calc_누적빈도!AN:AN,$A6-기준100회_후보!$B$1)</f>
        <v>15</v>
      </c>
      <c r="AO6">
        <f>INDEX(_calc_누적빈도!AO:AO,$A6)-INDEX(_calc_누적빈도!AO:AO,$A6-기준100회_후보!$B$1)</f>
        <v>12</v>
      </c>
      <c r="AP6">
        <f>INDEX(_calc_누적빈도!AP:AP,$A6)-INDEX(_calc_누적빈도!AP:AP,$A6-기준100회_후보!$B$1)</f>
        <v>11</v>
      </c>
      <c r="AQ6">
        <f>INDEX(_calc_누적빈도!AQ:AQ,$A6)-INDEX(_calc_누적빈도!AQ:AQ,$A6-기준100회_후보!$B$1)</f>
        <v>13</v>
      </c>
      <c r="AR6">
        <f>INDEX(_calc_누적빈도!AR:AR,$A6)-INDEX(_calc_누적빈도!AR:AR,$A6-기준100회_후보!$B$1)</f>
        <v>8</v>
      </c>
      <c r="AS6">
        <f>INDEX(_calc_누적빈도!AS:AS,$A6)-INDEX(_calc_누적빈도!AS:AS,$A6-기준100회_후보!$B$1)</f>
        <v>11</v>
      </c>
      <c r="AT6">
        <f>INDEX(_calc_누적빈도!AT:AT,$A6)-INDEX(_calc_누적빈도!AT:AT,$A6-기준100회_후보!$B$1)</f>
        <v>11</v>
      </c>
      <c r="AU6">
        <f>(RANK(_calc_라운드기준!B6,_calc_라운드기준!$B6:$AT6,0)+COUNTIFS(_calc_라운드기준!$B6:$AT6,_calc_라운드기준!B6,$B$1:$AT$1,"&lt;"&amp;1))-(RANK(B6,$B6:$AT6,0)+COUNTIFS($B6:$AT6,B6,$B$1:$AT$1,"&lt;"&amp;1))</f>
        <v>-25</v>
      </c>
      <c r="AV6">
        <f>(RANK(_calc_라운드기준!C6,_calc_라운드기준!$B6:$AT6,0)+COUNTIFS(_calc_라운드기준!$B6:$AT6,_calc_라운드기준!C6,$B$1:$AT$1,"&lt;"&amp;2))-(RANK(C6,$B6:$AT6,0)+COUNTIFS($B6:$AT6,C6,$B$1:$AT$1,"&lt;"&amp;2))</f>
        <v>-6</v>
      </c>
      <c r="AW6">
        <f>(RANK(_calc_라운드기준!D6,_calc_라운드기준!$B6:$AT6,0)+COUNTIFS(_calc_라운드기준!$B6:$AT6,_calc_라운드기준!D6,$B$1:$AT$1,"&lt;"&amp;3))-(RANK(D6,$B6:$AT6,0)+COUNTIFS($B6:$AT6,D6,$B$1:$AT$1,"&lt;"&amp;3))</f>
        <v>7</v>
      </c>
      <c r="AX6">
        <f>(RANK(_calc_라운드기준!E6,_calc_라운드기준!$B6:$AT6,0)+COUNTIFS(_calc_라운드기준!$B6:$AT6,_calc_라운드기준!E6,$B$1:$AT$1,"&lt;"&amp;4))-(RANK(E6,$B6:$AT6,0)+COUNTIFS($B6:$AT6,E6,$B$1:$AT$1,"&lt;"&amp;4))</f>
        <v>-11</v>
      </c>
      <c r="AY6">
        <f>(RANK(_calc_라운드기준!F6,_calc_라운드기준!$B6:$AT6,0)+COUNTIFS(_calc_라운드기준!$B6:$AT6,_calc_라운드기준!F6,$B$1:$AT$1,"&lt;"&amp;5))-(RANK(F6,$B6:$AT6,0)+COUNTIFS($B6:$AT6,F6,$B$1:$AT$1,"&lt;"&amp;5))</f>
        <v>-1</v>
      </c>
      <c r="AZ6">
        <f>(RANK(_calc_라운드기준!G6,_calc_라운드기준!$B6:$AT6,0)+COUNTIFS(_calc_라운드기준!$B6:$AT6,_calc_라운드기준!G6,$B$1:$AT$1,"&lt;"&amp;6))-(RANK(G6,$B6:$AT6,0)+COUNTIFS($B6:$AT6,G6,$B$1:$AT$1,"&lt;"&amp;6))</f>
        <v>11</v>
      </c>
      <c r="BA6">
        <f>(RANK(_calc_라운드기준!H6,_calc_라운드기준!$B6:$AT6,0)+COUNTIFS(_calc_라운드기준!$B6:$AT6,_calc_라운드기준!H6,$B$1:$AT$1,"&lt;"&amp;7))-(RANK(H6,$B6:$AT6,0)+COUNTIFS($B6:$AT6,H6,$B$1:$AT$1,"&lt;"&amp;7))</f>
        <v>19</v>
      </c>
      <c r="BB6">
        <f>(RANK(_calc_라운드기준!I6,_calc_라운드기준!$B6:$AT6,0)+COUNTIFS(_calc_라운드기준!$B6:$AT6,_calc_라운드기준!I6,$B$1:$AT$1,"&lt;"&amp;8))-(RANK(I6,$B6:$AT6,0)+COUNTIFS($B6:$AT6,I6,$B$1:$AT$1,"&lt;"&amp;8))</f>
        <v>16</v>
      </c>
      <c r="BC6">
        <f>(RANK(_calc_라운드기준!J6,_calc_라운드기준!$B6:$AT6,0)+COUNTIFS(_calc_라운드기준!$B6:$AT6,_calc_라운드기준!J6,$B$1:$AT$1,"&lt;"&amp;9))-(RANK(J6,$B6:$AT6,0)+COUNTIFS($B6:$AT6,J6,$B$1:$AT$1,"&lt;"&amp;9))</f>
        <v>0</v>
      </c>
      <c r="BD6">
        <f>(RANK(_calc_라운드기준!K6,_calc_라운드기준!$B6:$AT6,0)+COUNTIFS(_calc_라운드기준!$B6:$AT6,_calc_라운드기준!K6,$B$1:$AT$1,"&lt;"&amp;10))-(RANK(K6,$B6:$AT6,0)+COUNTIFS($B6:$AT6,K6,$B$1:$AT$1,"&lt;"&amp;10))</f>
        <v>-8</v>
      </c>
      <c r="BE6">
        <f>(RANK(_calc_라운드기준!L6,_calc_라운드기준!$B6:$AT6,0)+COUNTIFS(_calc_라운드기준!$B6:$AT6,_calc_라운드기준!L6,$B$1:$AT$1,"&lt;"&amp;11))-(RANK(L6,$B6:$AT6,0)+COUNTIFS($B6:$AT6,L6,$B$1:$AT$1,"&lt;"&amp;11))</f>
        <v>20</v>
      </c>
      <c r="BF6">
        <f>(RANK(_calc_라운드기준!M6,_calc_라운드기준!$B6:$AT6,0)+COUNTIFS(_calc_라운드기준!$B6:$AT6,_calc_라운드기준!M6,$B$1:$AT$1,"&lt;"&amp;12))-(RANK(M6,$B6:$AT6,0)+COUNTIFS($B6:$AT6,M6,$B$1:$AT$1,"&lt;"&amp;12))</f>
        <v>14</v>
      </c>
      <c r="BG6">
        <f>(RANK(_calc_라운드기준!N6,_calc_라운드기준!$B6:$AT6,0)+COUNTIFS(_calc_라운드기준!$B6:$AT6,_calc_라운드기준!N6,$B$1:$AT$1,"&lt;"&amp;13))-(RANK(N6,$B6:$AT6,0)+COUNTIFS($B6:$AT6,N6,$B$1:$AT$1,"&lt;"&amp;13))</f>
        <v>-1</v>
      </c>
      <c r="BH6">
        <f>(RANK(_calc_라운드기준!O6,_calc_라운드기준!$B6:$AT6,0)+COUNTIFS(_calc_라운드기준!$B6:$AT6,_calc_라운드기준!O6,$B$1:$AT$1,"&lt;"&amp;14))-(RANK(O6,$B6:$AT6,0)+COUNTIFS($B6:$AT6,O6,$B$1:$AT$1,"&lt;"&amp;14))</f>
        <v>0</v>
      </c>
      <c r="BI6">
        <f>(RANK(_calc_라운드기준!P6,_calc_라운드기준!$B6:$AT6,0)+COUNTIFS(_calc_라운드기준!$B6:$AT6,_calc_라운드기준!P6,$B$1:$AT$1,"&lt;"&amp;15))-(RANK(P6,$B6:$AT6,0)+COUNTIFS($B6:$AT6,P6,$B$1:$AT$1,"&lt;"&amp;15))</f>
        <v>-1</v>
      </c>
      <c r="BJ6">
        <f>(RANK(_calc_라운드기준!Q6,_calc_라운드기준!$B6:$AT6,0)+COUNTIFS(_calc_라운드기준!$B6:$AT6,_calc_라운드기준!Q6,$B$1:$AT$1,"&lt;"&amp;16))-(RANK(Q6,$B6:$AT6,0)+COUNTIFS($B6:$AT6,Q6,$B$1:$AT$1,"&lt;"&amp;16))</f>
        <v>-1</v>
      </c>
      <c r="BK6">
        <f>(RANK(_calc_라운드기준!R6,_calc_라운드기준!$B6:$AT6,0)+COUNTIFS(_calc_라운드기준!$B6:$AT6,_calc_라운드기준!R6,$B$1:$AT$1,"&lt;"&amp;17))-(RANK(R6,$B6:$AT6,0)+COUNTIFS($B6:$AT6,R6,$B$1:$AT$1,"&lt;"&amp;17))</f>
        <v>11</v>
      </c>
      <c r="BL6">
        <f>(RANK(_calc_라운드기준!S6,_calc_라운드기준!$B6:$AT6,0)+COUNTIFS(_calc_라운드기준!$B6:$AT6,_calc_라운드기준!S6,$B$1:$AT$1,"&lt;"&amp;18))-(RANK(S6,$B6:$AT6,0)+COUNTIFS($B6:$AT6,S6,$B$1:$AT$1,"&lt;"&amp;18))</f>
        <v>-8</v>
      </c>
      <c r="BM6">
        <f>(RANK(_calc_라운드기준!T6,_calc_라운드기준!$B6:$AT6,0)+COUNTIFS(_calc_라운드기준!$B6:$AT6,_calc_라운드기준!T6,$B$1:$AT$1,"&lt;"&amp;19))-(RANK(T6,$B6:$AT6,0)+COUNTIFS($B6:$AT6,T6,$B$1:$AT$1,"&lt;"&amp;19))</f>
        <v>-8</v>
      </c>
      <c r="BN6">
        <f>(RANK(_calc_라운드기준!U6,_calc_라운드기준!$B6:$AT6,0)+COUNTIFS(_calc_라운드기준!$B6:$AT6,_calc_라운드기준!U6,$B$1:$AT$1,"&lt;"&amp;20))-(RANK(U6,$B6:$AT6,0)+COUNTIFS($B6:$AT6,U6,$B$1:$AT$1,"&lt;"&amp;20))</f>
        <v>-16</v>
      </c>
      <c r="BO6">
        <f>(RANK(_calc_라운드기준!V6,_calc_라운드기준!$B6:$AT6,0)+COUNTIFS(_calc_라운드기준!$B6:$AT6,_calc_라운드기준!V6,$B$1:$AT$1,"&lt;"&amp;21))-(RANK(V6,$B6:$AT6,0)+COUNTIFS($B6:$AT6,V6,$B$1:$AT$1,"&lt;"&amp;21))</f>
        <v>6</v>
      </c>
      <c r="BP6">
        <f>(RANK(_calc_라운드기준!W6,_calc_라운드기준!$B6:$AT6,0)+COUNTIFS(_calc_라운드기준!$B6:$AT6,_calc_라운드기준!W6,$B$1:$AT$1,"&lt;"&amp;22))-(RANK(W6,$B6:$AT6,0)+COUNTIFS($B6:$AT6,W6,$B$1:$AT$1,"&lt;"&amp;22))</f>
        <v>-2</v>
      </c>
      <c r="BQ6">
        <f>(RANK(_calc_라운드기준!X6,_calc_라운드기준!$B6:$AT6,0)+COUNTIFS(_calc_라운드기준!$B6:$AT6,_calc_라운드기준!X6,$B$1:$AT$1,"&lt;"&amp;23))-(RANK(X6,$B6:$AT6,0)+COUNTIFS($B6:$AT6,X6,$B$1:$AT$1,"&lt;"&amp;23))</f>
        <v>-2</v>
      </c>
      <c r="BR6">
        <f>(RANK(_calc_라운드기준!Y6,_calc_라운드기준!$B6:$AT6,0)+COUNTIFS(_calc_라운드기준!$B6:$AT6,_calc_라운드기준!Y6,$B$1:$AT$1,"&lt;"&amp;24))-(RANK(Y6,$B6:$AT6,0)+COUNTIFS($B6:$AT6,Y6,$B$1:$AT$1,"&lt;"&amp;24))</f>
        <v>-7</v>
      </c>
      <c r="BS6">
        <f>(RANK(_calc_라운드기준!Z6,_calc_라운드기준!$B6:$AT6,0)+COUNTIFS(_calc_라운드기준!$B6:$AT6,_calc_라운드기준!Z6,$B$1:$AT$1,"&lt;"&amp;25))-(RANK(Z6,$B6:$AT6,0)+COUNTIFS($B6:$AT6,Z6,$B$1:$AT$1,"&lt;"&amp;25))</f>
        <v>9</v>
      </c>
      <c r="BT6">
        <f>(RANK(_calc_라운드기준!AA6,_calc_라운드기준!$B6:$AT6,0)+COUNTIFS(_calc_라운드기준!$B6:$AT6,_calc_라운드기준!AA6,$B$1:$AT$1,"&lt;"&amp;26))-(RANK(AA6,$B6:$AT6,0)+COUNTIFS($B6:$AT6,AA6,$B$1:$AT$1,"&lt;"&amp;26))</f>
        <v>9</v>
      </c>
      <c r="BU6">
        <f>(RANK(_calc_라운드기준!AB6,_calc_라운드기준!$B6:$AT6,0)+COUNTIFS(_calc_라운드기준!$B6:$AT6,_calc_라운드기준!AB6,$B$1:$AT$1,"&lt;"&amp;27))-(RANK(AB6,$B6:$AT6,0)+COUNTIFS($B6:$AT6,AB6,$B$1:$AT$1,"&lt;"&amp;27))</f>
        <v>1</v>
      </c>
      <c r="BV6">
        <f>(RANK(_calc_라운드기준!AC6,_calc_라운드기준!$B6:$AT6,0)+COUNTIFS(_calc_라운드기준!$B6:$AT6,_calc_라운드기준!AC6,$B$1:$AT$1,"&lt;"&amp;28))-(RANK(AC6,$B6:$AT6,0)+COUNTIFS($B6:$AT6,AC6,$B$1:$AT$1,"&lt;"&amp;28))</f>
        <v>-1</v>
      </c>
      <c r="BW6">
        <f>(RANK(_calc_라운드기준!AD6,_calc_라운드기준!$B6:$AT6,0)+COUNTIFS(_calc_라운드기준!$B6:$AT6,_calc_라운드기준!AD6,$B$1:$AT$1,"&lt;"&amp;29))-(RANK(AD6,$B6:$AT6,0)+COUNTIFS($B6:$AT6,AD6,$B$1:$AT$1,"&lt;"&amp;29))</f>
        <v>17</v>
      </c>
      <c r="BX6">
        <f>(RANK(_calc_라운드기준!AE6,_calc_라운드기준!$B6:$AT6,0)+COUNTIFS(_calc_라운드기준!$B6:$AT6,_calc_라운드기준!AE6,$B$1:$AT$1,"&lt;"&amp;30))-(RANK(AE6,$B6:$AT6,0)+COUNTIFS($B6:$AT6,AE6,$B$1:$AT$1,"&lt;"&amp;30))</f>
        <v>-9</v>
      </c>
      <c r="BY6">
        <f>(RANK(_calc_라운드기준!AF6,_calc_라운드기준!$B6:$AT6,0)+COUNTIFS(_calc_라운드기준!$B6:$AT6,_calc_라운드기준!AF6,$B$1:$AT$1,"&lt;"&amp;31))-(RANK(AF6,$B6:$AT6,0)+COUNTIFS($B6:$AT6,AF6,$B$1:$AT$1,"&lt;"&amp;31))</f>
        <v>-5</v>
      </c>
      <c r="BZ6">
        <f>(RANK(_calc_라운드기준!AG6,_calc_라운드기준!$B6:$AT6,0)+COUNTIFS(_calc_라운드기준!$B6:$AT6,_calc_라운드기준!AG6,$B$1:$AT$1,"&lt;"&amp;32))-(RANK(AG6,$B6:$AT6,0)+COUNTIFS($B6:$AT6,AG6,$B$1:$AT$1,"&lt;"&amp;32))</f>
        <v>-9</v>
      </c>
      <c r="CA6">
        <f>(RANK(_calc_라운드기준!AH6,_calc_라운드기준!$B6:$AT6,0)+COUNTIFS(_calc_라운드기준!$B6:$AT6,_calc_라운드기준!AH6,$B$1:$AT$1,"&lt;"&amp;33))-(RANK(AH6,$B6:$AT6,0)+COUNTIFS($B6:$AT6,AH6,$B$1:$AT$1,"&lt;"&amp;33))</f>
        <v>-20</v>
      </c>
      <c r="CB6">
        <f>(RANK(_calc_라운드기준!AI6,_calc_라운드기준!$B6:$AT6,0)+COUNTIFS(_calc_라운드기준!$B6:$AT6,_calc_라운드기준!AI6,$B$1:$AT$1,"&lt;"&amp;34))-(RANK(AI6,$B6:$AT6,0)+COUNTIFS($B6:$AT6,AI6,$B$1:$AT$1,"&lt;"&amp;34))</f>
        <v>-7</v>
      </c>
      <c r="CC6">
        <f>(RANK(_calc_라운드기준!AJ6,_calc_라운드기준!$B6:$AT6,0)+COUNTIFS(_calc_라운드기준!$B6:$AT6,_calc_라운드기준!AJ6,$B$1:$AT$1,"&lt;"&amp;35))-(RANK(AJ6,$B6:$AT6,0)+COUNTIFS($B6:$AT6,AJ6,$B$1:$AT$1,"&lt;"&amp;35))</f>
        <v>18</v>
      </c>
      <c r="CD6">
        <f>(RANK(_calc_라운드기준!AK6,_calc_라운드기준!$B6:$AT6,0)+COUNTIFS(_calc_라운드기준!$B6:$AT6,_calc_라운드기준!AK6,$B$1:$AT$1,"&lt;"&amp;36))-(RANK(AK6,$B6:$AT6,0)+COUNTIFS($B6:$AT6,AK6,$B$1:$AT$1,"&lt;"&amp;36))</f>
        <v>-9</v>
      </c>
      <c r="CE6">
        <f>(RANK(_calc_라운드기준!AL6,_calc_라운드기준!$B6:$AT6,0)+COUNTIFS(_calc_라운드기준!$B6:$AT6,_calc_라운드기준!AL6,$B$1:$AT$1,"&lt;"&amp;37))-(RANK(AL6,$B6:$AT6,0)+COUNTIFS($B6:$AT6,AL6,$B$1:$AT$1,"&lt;"&amp;37))</f>
        <v>31</v>
      </c>
      <c r="CF6">
        <f>(RANK(_calc_라운드기준!AM6,_calc_라운드기준!$B6:$AT6,0)+COUNTIFS(_calc_라운드기준!$B6:$AT6,_calc_라운드기준!AM6,$B$1:$AT$1,"&lt;"&amp;38))-(RANK(AM6,$B6:$AT6,0)+COUNTIFS($B6:$AT6,AM6,$B$1:$AT$1,"&lt;"&amp;38))</f>
        <v>3</v>
      </c>
      <c r="CG6">
        <f>(RANK(_calc_라운드기준!AN6,_calc_라운드기준!$B6:$AT6,0)+COUNTIFS(_calc_라운드기준!$B6:$AT6,_calc_라운드기준!AN6,$B$1:$AT$1,"&lt;"&amp;39))-(RANK(AN6,$B6:$AT6,0)+COUNTIFS($B6:$AT6,AN6,$B$1:$AT$1,"&lt;"&amp;39))</f>
        <v>6</v>
      </c>
      <c r="CH6">
        <f>(RANK(_calc_라운드기준!AO6,_calc_라운드기준!$B6:$AT6,0)+COUNTIFS(_calc_라운드기준!$B6:$AT6,_calc_라운드기준!AO6,$B$1:$AT$1,"&lt;"&amp;40))-(RANK(AO6,$B6:$AT6,0)+COUNTIFS($B6:$AT6,AO6,$B$1:$AT$1,"&lt;"&amp;40))</f>
        <v>4</v>
      </c>
      <c r="CI6">
        <f>(RANK(_calc_라운드기준!AP6,_calc_라운드기준!$B6:$AT6,0)+COUNTIFS(_calc_라운드기준!$B6:$AT6,_calc_라운드기준!AP6,$B$1:$AT$1,"&lt;"&amp;41))-(RANK(AP6,$B6:$AT6,0)+COUNTIFS($B6:$AT6,AP6,$B$1:$AT$1,"&lt;"&amp;41))</f>
        <v>-19</v>
      </c>
      <c r="CJ6">
        <f>(RANK(_calc_라운드기준!AQ6,_calc_라운드기준!$B6:$AT6,0)+COUNTIFS(_calc_라운드기준!$B6:$AT6,_calc_라운드기준!AQ6,$B$1:$AT$1,"&lt;"&amp;42))-(RANK(AQ6,$B6:$AT6,0)+COUNTIFS($B6:$AT6,AQ6,$B$1:$AT$1,"&lt;"&amp;42))</f>
        <v>-6</v>
      </c>
      <c r="CK6">
        <f>(RANK(_calc_라운드기준!AR6,_calc_라운드기준!$B6:$AT6,0)+COUNTIFS(_calc_라운드기준!$B6:$AT6,_calc_라운드기준!AR6,$B$1:$AT$1,"&lt;"&amp;43))-(RANK(AR6,$B6:$AT6,0)+COUNTIFS($B6:$AT6,AR6,$B$1:$AT$1,"&lt;"&amp;43))</f>
        <v>0</v>
      </c>
      <c r="CL6">
        <f>(RANK(_calc_라운드기준!AS6,_calc_라운드기준!$B6:$AT6,0)+COUNTIFS(_calc_라운드기준!$B6:$AT6,_calc_라운드기준!AS6,$B$1:$AT$1,"&lt;"&amp;44))-(RANK(AS6,$B6:$AT6,0)+COUNTIFS($B6:$AT6,AS6,$B$1:$AT$1,"&lt;"&amp;44))</f>
        <v>-1</v>
      </c>
      <c r="CM6">
        <f>(RANK(_calc_라운드기준!AT6,_calc_라운드기준!$B6:$AT6,0)+COUNTIFS(_calc_라운드기준!$B6:$AT6,_calc_라운드기준!AT6,$B$1:$AT$1,"&lt;"&amp;45))-(RANK(AT6,$B6:$AT6,0)+COUNTIFS($B6:$AT6,AT6,$B$1:$AT$1,"&lt;"&amp;45))</f>
        <v>-19</v>
      </c>
      <c r="CN6">
        <f t="shared" si="0"/>
        <v>45</v>
      </c>
      <c r="CO6">
        <f t="shared" si="1"/>
        <v>30</v>
      </c>
      <c r="CP6">
        <f t="shared" si="2"/>
        <v>12</v>
      </c>
      <c r="CQ6">
        <f t="shared" si="3"/>
        <v>40</v>
      </c>
      <c r="CR6">
        <f t="shared" si="4"/>
        <v>21</v>
      </c>
      <c r="CS6">
        <f t="shared" si="5"/>
        <v>8</v>
      </c>
      <c r="CT6">
        <f t="shared" si="6"/>
        <v>3</v>
      </c>
      <c r="CU6">
        <f t="shared" si="7"/>
        <v>6</v>
      </c>
      <c r="CV6">
        <f t="shared" si="8"/>
        <v>18</v>
      </c>
      <c r="CW6">
        <f t="shared" si="9"/>
        <v>34</v>
      </c>
      <c r="CX6">
        <f t="shared" si="10"/>
        <v>2</v>
      </c>
      <c r="CY6">
        <f t="shared" si="11"/>
        <v>7</v>
      </c>
      <c r="CZ6">
        <f t="shared" si="12"/>
        <v>22</v>
      </c>
      <c r="DA6">
        <f t="shared" si="13"/>
        <v>19</v>
      </c>
      <c r="DB6">
        <f t="shared" si="14"/>
        <v>23</v>
      </c>
      <c r="DC6">
        <f t="shared" si="15"/>
        <v>24</v>
      </c>
      <c r="DD6">
        <f t="shared" si="16"/>
        <v>9</v>
      </c>
      <c r="DE6">
        <f t="shared" si="17"/>
        <v>35</v>
      </c>
      <c r="DF6">
        <f t="shared" si="18"/>
        <v>36</v>
      </c>
      <c r="DG6">
        <f t="shared" si="19"/>
        <v>41</v>
      </c>
      <c r="DH6">
        <f t="shared" si="20"/>
        <v>13</v>
      </c>
      <c r="DI6">
        <f t="shared" si="21"/>
        <v>27</v>
      </c>
      <c r="DJ6">
        <f t="shared" si="22"/>
        <v>28</v>
      </c>
      <c r="DK6">
        <f t="shared" si="23"/>
        <v>32</v>
      </c>
      <c r="DL6">
        <f t="shared" si="24"/>
        <v>10</v>
      </c>
      <c r="DM6">
        <f t="shared" si="25"/>
        <v>11</v>
      </c>
      <c r="DN6">
        <f t="shared" si="26"/>
        <v>17</v>
      </c>
      <c r="DO6">
        <f t="shared" si="27"/>
        <v>25</v>
      </c>
      <c r="DP6">
        <f t="shared" si="28"/>
        <v>5</v>
      </c>
      <c r="DQ6">
        <f t="shared" si="29"/>
        <v>37</v>
      </c>
      <c r="DR6">
        <f t="shared" si="30"/>
        <v>29</v>
      </c>
      <c r="DS6">
        <f t="shared" si="31"/>
        <v>38</v>
      </c>
      <c r="DT6">
        <f t="shared" si="32"/>
        <v>44</v>
      </c>
      <c r="DU6">
        <f t="shared" si="33"/>
        <v>33</v>
      </c>
      <c r="DV6">
        <f t="shared" si="34"/>
        <v>4</v>
      </c>
      <c r="DW6">
        <f t="shared" si="35"/>
        <v>39</v>
      </c>
      <c r="DX6">
        <f t="shared" si="36"/>
        <v>1</v>
      </c>
      <c r="DY6">
        <f t="shared" si="37"/>
        <v>16</v>
      </c>
      <c r="DZ6">
        <f t="shared" si="38"/>
        <v>14</v>
      </c>
      <c r="EA6">
        <f t="shared" si="39"/>
        <v>15</v>
      </c>
      <c r="EB6">
        <f t="shared" si="40"/>
        <v>42</v>
      </c>
      <c r="EC6">
        <f t="shared" si="41"/>
        <v>31</v>
      </c>
      <c r="ED6">
        <f t="shared" si="42"/>
        <v>20</v>
      </c>
      <c r="EE6">
        <f t="shared" si="43"/>
        <v>26</v>
      </c>
      <c r="EF6">
        <f t="shared" si="44"/>
        <v>43</v>
      </c>
    </row>
    <row r="7" spans="1:136" ht="16.5" customHeight="1">
      <c r="A7">
        <f>_calc_라운드기준!A7</f>
        <v>1239</v>
      </c>
      <c r="B7">
        <f>INDEX(_calc_누적빈도!B:B,$A7)-INDEX(_calc_누적빈도!B:B,$A7-기준100회_후보!$B$1)</f>
        <v>12</v>
      </c>
      <c r="C7">
        <f>INDEX(_calc_누적빈도!C:C,$A7)-INDEX(_calc_누적빈도!C:C,$A7-기준100회_후보!$B$1)</f>
        <v>12</v>
      </c>
      <c r="D7">
        <f>INDEX(_calc_누적빈도!D:D,$A7)-INDEX(_calc_누적빈도!D:D,$A7-기준100회_후보!$B$1)</f>
        <v>17</v>
      </c>
      <c r="E7">
        <f>INDEX(_calc_누적빈도!E:E,$A7)-INDEX(_calc_누적빈도!E:E,$A7-기준100회_후보!$B$1)</f>
        <v>11</v>
      </c>
      <c r="F7">
        <f>INDEX(_calc_누적빈도!F:F,$A7)-INDEX(_calc_누적빈도!F:F,$A7-기준100회_후보!$B$1)</f>
        <v>10</v>
      </c>
      <c r="G7">
        <f>INDEX(_calc_누적빈도!G:G,$A7)-INDEX(_calc_누적빈도!G:G,$A7-기준100회_후보!$B$1)</f>
        <v>14</v>
      </c>
      <c r="H7">
        <f>INDEX(_calc_누적빈도!H:H,$A7)-INDEX(_calc_누적빈도!H:H,$A7-기준100회_후보!$B$1)</f>
        <v>16</v>
      </c>
      <c r="I7">
        <f>INDEX(_calc_누적빈도!I:I,$A7)-INDEX(_calc_누적빈도!I:I,$A7-기준100회_후보!$B$1)</f>
        <v>15</v>
      </c>
      <c r="J7">
        <f>INDEX(_calc_누적빈도!J:J,$A7)-INDEX(_calc_누적빈도!J:J,$A7-기준100회_후보!$B$1)</f>
        <v>15</v>
      </c>
      <c r="K7">
        <f>INDEX(_calc_누적빈도!K:K,$A7)-INDEX(_calc_누적빈도!K:K,$A7-기준100회_후보!$B$1)</f>
        <v>11</v>
      </c>
      <c r="L7">
        <f>INDEX(_calc_누적빈도!L:L,$A7)-INDEX(_calc_누적빈도!L:L,$A7-기준100회_후보!$B$1)</f>
        <v>12</v>
      </c>
      <c r="M7">
        <f>INDEX(_calc_누적빈도!M:M,$A7)-INDEX(_calc_누적빈도!M:M,$A7-기준100회_후보!$B$1)</f>
        <v>15</v>
      </c>
      <c r="N7">
        <f>INDEX(_calc_누적빈도!N:N,$A7)-INDEX(_calc_누적빈도!N:N,$A7-기준100회_후보!$B$1)</f>
        <v>15</v>
      </c>
      <c r="O7">
        <f>INDEX(_calc_누적빈도!O:O,$A7)-INDEX(_calc_누적빈도!O:O,$A7-기준100회_후보!$B$1)</f>
        <v>7</v>
      </c>
      <c r="P7">
        <f>INDEX(_calc_누적빈도!P:P,$A7)-INDEX(_calc_누적빈도!P:P,$A7-기준100회_후보!$B$1)</f>
        <v>19</v>
      </c>
      <c r="Q7">
        <f>INDEX(_calc_누적빈도!Q:Q,$A7)-INDEX(_calc_누적빈도!Q:Q,$A7-기준100회_후보!$B$1)</f>
        <v>16</v>
      </c>
      <c r="R7">
        <f>INDEX(_calc_누적빈도!R:R,$A7)-INDEX(_calc_누적빈도!R:R,$A7-기준100회_후보!$B$1)</f>
        <v>12</v>
      </c>
      <c r="S7">
        <f>INDEX(_calc_누적빈도!S:S,$A7)-INDEX(_calc_누적빈도!S:S,$A7-기준100회_후보!$B$1)</f>
        <v>13</v>
      </c>
      <c r="T7">
        <f>INDEX(_calc_누적빈도!T:T,$A7)-INDEX(_calc_누적빈도!T:T,$A7-기준100회_후보!$B$1)</f>
        <v>13</v>
      </c>
      <c r="U7">
        <f>INDEX(_calc_누적빈도!U:U,$A7)-INDEX(_calc_누적빈도!U:U,$A7-기준100회_후보!$B$1)</f>
        <v>12</v>
      </c>
      <c r="V7">
        <f>INDEX(_calc_누적빈도!V:V,$A7)-INDEX(_calc_누적빈도!V:V,$A7-기준100회_후보!$B$1)</f>
        <v>11</v>
      </c>
      <c r="W7">
        <f>INDEX(_calc_누적빈도!W:W,$A7)-INDEX(_calc_누적빈도!W:W,$A7-기준100회_후보!$B$1)</f>
        <v>11</v>
      </c>
      <c r="X7">
        <f>INDEX(_calc_누적빈도!X:X,$A7)-INDEX(_calc_누적빈도!X:X,$A7-기준100회_후보!$B$1)</f>
        <v>12</v>
      </c>
      <c r="Y7">
        <f>INDEX(_calc_누적빈도!Y:Y,$A7)-INDEX(_calc_누적빈도!Y:Y,$A7-기준100회_후보!$B$1)</f>
        <v>14</v>
      </c>
      <c r="Z7">
        <f>INDEX(_calc_누적빈도!Z:Z,$A7)-INDEX(_calc_누적빈도!Z:Z,$A7-기준100회_후보!$B$1)</f>
        <v>13</v>
      </c>
      <c r="AA7">
        <f>INDEX(_calc_누적빈도!AA:AA,$A7)-INDEX(_calc_누적빈도!AA:AA,$A7-기준100회_후보!$B$1)</f>
        <v>13</v>
      </c>
      <c r="AB7">
        <f>INDEX(_calc_누적빈도!AB:AB,$A7)-INDEX(_calc_누적빈도!AB:AB,$A7-기준100회_후보!$B$1)</f>
        <v>21</v>
      </c>
      <c r="AC7">
        <f>INDEX(_calc_누적빈도!AC:AC,$A7)-INDEX(_calc_누적빈도!AC:AC,$A7-기준100회_후보!$B$1)</f>
        <v>17</v>
      </c>
      <c r="AD7">
        <f>INDEX(_calc_누적빈도!AD:AD,$A7)-INDEX(_calc_누적빈도!AD:AD,$A7-기준100회_후보!$B$1)</f>
        <v>14</v>
      </c>
      <c r="AE7">
        <f>INDEX(_calc_누적빈도!AE:AE,$A7)-INDEX(_calc_누적빈도!AE:AE,$A7-기준100회_후보!$B$1)</f>
        <v>14</v>
      </c>
      <c r="AF7">
        <f>INDEX(_calc_누적빈도!AF:AF,$A7)-INDEX(_calc_누적빈도!AF:AF,$A7-기준100회_후보!$B$1)</f>
        <v>16</v>
      </c>
      <c r="AG7">
        <f>INDEX(_calc_누적빈도!AG:AG,$A7)-INDEX(_calc_누적빈도!AG:AG,$A7-기준100회_후보!$B$1)</f>
        <v>12</v>
      </c>
      <c r="AH7">
        <f>INDEX(_calc_누적빈도!AH:AH,$A7)-INDEX(_calc_누적빈도!AH:AH,$A7-기준100회_후보!$B$1)</f>
        <v>10</v>
      </c>
      <c r="AI7">
        <f>INDEX(_calc_누적빈도!AI:AI,$A7)-INDEX(_calc_누적빈도!AI:AI,$A7-기준100회_후보!$B$1)</f>
        <v>10</v>
      </c>
      <c r="AJ7">
        <f>INDEX(_calc_누적빈도!AJ:AJ,$A7)-INDEX(_calc_누적빈도!AJ:AJ,$A7-기준100회_후보!$B$1)</f>
        <v>14</v>
      </c>
      <c r="AK7">
        <f>INDEX(_calc_누적빈도!AK:AK,$A7)-INDEX(_calc_누적빈도!AK:AK,$A7-기준100회_후보!$B$1)</f>
        <v>13</v>
      </c>
      <c r="AL7">
        <f>INDEX(_calc_누적빈도!AL:AL,$A7)-INDEX(_calc_누적빈도!AL:AL,$A7-기준100회_후보!$B$1)</f>
        <v>18</v>
      </c>
      <c r="AM7">
        <f>INDEX(_calc_누적빈도!AM:AM,$A7)-INDEX(_calc_누적빈도!AM:AM,$A7-기준100회_후보!$B$1)</f>
        <v>18</v>
      </c>
      <c r="AN7">
        <f>INDEX(_calc_누적빈도!AN:AN,$A7)-INDEX(_calc_누적빈도!AN:AN,$A7-기준100회_후보!$B$1)</f>
        <v>15</v>
      </c>
      <c r="AO7">
        <f>INDEX(_calc_누적빈도!AO:AO,$A7)-INDEX(_calc_누적빈도!AO:AO,$A7-기준100회_후보!$B$1)</f>
        <v>13</v>
      </c>
      <c r="AP7">
        <f>INDEX(_calc_누적빈도!AP:AP,$A7)-INDEX(_calc_누적빈도!AP:AP,$A7-기준100회_후보!$B$1)</f>
        <v>11</v>
      </c>
      <c r="AQ7">
        <f>INDEX(_calc_누적빈도!AQ:AQ,$A7)-INDEX(_calc_누적빈도!AQ:AQ,$A7-기준100회_후보!$B$1)</f>
        <v>13</v>
      </c>
      <c r="AR7">
        <f>INDEX(_calc_누적빈도!AR:AR,$A7)-INDEX(_calc_누적빈도!AR:AR,$A7-기준100회_후보!$B$1)</f>
        <v>8</v>
      </c>
      <c r="AS7">
        <f>INDEX(_calc_누적빈도!AS:AS,$A7)-INDEX(_calc_누적빈도!AS:AS,$A7-기준100회_후보!$B$1)</f>
        <v>11</v>
      </c>
      <c r="AT7">
        <f>INDEX(_calc_누적빈도!AT:AT,$A7)-INDEX(_calc_누적빈도!AT:AT,$A7-기준100회_후보!$B$1)</f>
        <v>11</v>
      </c>
      <c r="AU7">
        <f>(RANK(_calc_라운드기준!B7,_calc_라운드기준!$B7:$AT7,0)+COUNTIFS(_calc_라운드기준!$B7:$AT7,_calc_라운드기준!B7,$B$1:$AT$1,"&lt;"&amp;1))-(RANK(B7,$B7:$AT7,0)+COUNTIFS($B7:$AT7,B7,$B$1:$AT$1,"&lt;"&amp;1))</f>
        <v>-23</v>
      </c>
      <c r="AV7">
        <f>(RANK(_calc_라운드기준!C7,_calc_라운드기준!$B7:$AT7,0)+COUNTIFS(_calc_라운드기준!$B7:$AT7,_calc_라운드기준!C7,$B$1:$AT$1,"&lt;"&amp;2))-(RANK(C7,$B7:$AT7,0)+COUNTIFS($B7:$AT7,C7,$B$1:$AT$1,"&lt;"&amp;2))</f>
        <v>-4</v>
      </c>
      <c r="AW7">
        <f>(RANK(_calc_라운드기준!D7,_calc_라운드기준!$B7:$AT7,0)+COUNTIFS(_calc_라운드기준!$B7:$AT7,_calc_라운드기준!D7,$B$1:$AT$1,"&lt;"&amp;3))-(RANK(D7,$B7:$AT7,0)+COUNTIFS($B7:$AT7,D7,$B$1:$AT$1,"&lt;"&amp;3))</f>
        <v>6</v>
      </c>
      <c r="AX7">
        <f>(RANK(_calc_라운드기준!E7,_calc_라운드기준!$B7:$AT7,0)+COUNTIFS(_calc_라운드기준!$B7:$AT7,_calc_라운드기준!E7,$B$1:$AT$1,"&lt;"&amp;4))-(RANK(E7,$B7:$AT7,0)+COUNTIFS($B7:$AT7,E7,$B$1:$AT$1,"&lt;"&amp;4))</f>
        <v>-9</v>
      </c>
      <c r="AY7">
        <f>(RANK(_calc_라운드기준!F7,_calc_라운드기준!$B7:$AT7,0)+COUNTIFS(_calc_라운드기준!$B7:$AT7,_calc_라운드기준!F7,$B$1:$AT$1,"&lt;"&amp;5))-(RANK(F7,$B7:$AT7,0)+COUNTIFS($B7:$AT7,F7,$B$1:$AT$1,"&lt;"&amp;5))</f>
        <v>0</v>
      </c>
      <c r="AZ7">
        <f>(RANK(_calc_라운드기준!G7,_calc_라운드기준!$B7:$AT7,0)+COUNTIFS(_calc_라운드기준!$B7:$AT7,_calc_라운드기준!G7,$B$1:$AT$1,"&lt;"&amp;6))-(RANK(G7,$B7:$AT7,0)+COUNTIFS($B7:$AT7,G7,$B$1:$AT$1,"&lt;"&amp;6))</f>
        <v>11</v>
      </c>
      <c r="BA7">
        <f>(RANK(_calc_라운드기준!H7,_calc_라운드기준!$B7:$AT7,0)+COUNTIFS(_calc_라운드기준!$B7:$AT7,_calc_라운드기준!H7,$B$1:$AT$1,"&lt;"&amp;7))-(RANK(H7,$B7:$AT7,0)+COUNTIFS($B7:$AT7,H7,$B$1:$AT$1,"&lt;"&amp;7))</f>
        <v>20</v>
      </c>
      <c r="BB7">
        <f>(RANK(_calc_라운드기준!I7,_calc_라운드기준!$B7:$AT7,0)+COUNTIFS(_calc_라운드기준!$B7:$AT7,_calc_라운드기준!I7,$B$1:$AT$1,"&lt;"&amp;8))-(RANK(I7,$B7:$AT7,0)+COUNTIFS($B7:$AT7,I7,$B$1:$AT$1,"&lt;"&amp;8))</f>
        <v>18</v>
      </c>
      <c r="BC7">
        <f>(RANK(_calc_라운드기준!J7,_calc_라운드기준!$B7:$AT7,0)+COUNTIFS(_calc_라운드기준!$B7:$AT7,_calc_라운드기준!J7,$B$1:$AT$1,"&lt;"&amp;9))-(RANK(J7,$B7:$AT7,0)+COUNTIFS($B7:$AT7,J7,$B$1:$AT$1,"&lt;"&amp;9))</f>
        <v>-4</v>
      </c>
      <c r="BD7">
        <f>(RANK(_calc_라운드기준!K7,_calc_라운드기준!$B7:$AT7,0)+COUNTIFS(_calc_라운드기준!$B7:$AT7,_calc_라운드기준!K7,$B$1:$AT$1,"&lt;"&amp;10))-(RANK(K7,$B7:$AT7,0)+COUNTIFS($B7:$AT7,K7,$B$1:$AT$1,"&lt;"&amp;10))</f>
        <v>-6</v>
      </c>
      <c r="BE7">
        <f>(RANK(_calc_라운드기준!L7,_calc_라운드기준!$B7:$AT7,0)+COUNTIFS(_calc_라운드기준!$B7:$AT7,_calc_라운드기준!L7,$B$1:$AT$1,"&lt;"&amp;11))-(RANK(L7,$B7:$AT7,0)+COUNTIFS($B7:$AT7,L7,$B$1:$AT$1,"&lt;"&amp;11))</f>
        <v>13</v>
      </c>
      <c r="BF7">
        <f>(RANK(_calc_라운드기준!M7,_calc_라운드기준!$B7:$AT7,0)+COUNTIFS(_calc_라운드기준!$B7:$AT7,_calc_라운드기준!M7,$B$1:$AT$1,"&lt;"&amp;12))-(RANK(M7,$B7:$AT7,0)+COUNTIFS($B7:$AT7,M7,$B$1:$AT$1,"&lt;"&amp;12))</f>
        <v>18</v>
      </c>
      <c r="BG7">
        <f>(RANK(_calc_라운드기준!N7,_calc_라운드기준!$B7:$AT7,0)+COUNTIFS(_calc_라운드기준!$B7:$AT7,_calc_라운드기준!N7,$B$1:$AT$1,"&lt;"&amp;13))-(RANK(N7,$B7:$AT7,0)+COUNTIFS($B7:$AT7,N7,$B$1:$AT$1,"&lt;"&amp;13))</f>
        <v>-1</v>
      </c>
      <c r="BH7">
        <f>(RANK(_calc_라운드기준!O7,_calc_라운드기준!$B7:$AT7,0)+COUNTIFS(_calc_라운드기준!$B7:$AT7,_calc_라운드기준!O7,$B$1:$AT$1,"&lt;"&amp;14))-(RANK(O7,$B7:$AT7,0)+COUNTIFS($B7:$AT7,O7,$B$1:$AT$1,"&lt;"&amp;14))</f>
        <v>0</v>
      </c>
      <c r="BI7">
        <f>(RANK(_calc_라운드기준!P7,_calc_라운드기준!$B7:$AT7,0)+COUNTIFS(_calc_라운드기준!$B7:$AT7,_calc_라운드기준!P7,$B$1:$AT$1,"&lt;"&amp;15))-(RANK(P7,$B7:$AT7,0)+COUNTIFS($B7:$AT7,P7,$B$1:$AT$1,"&lt;"&amp;15))</f>
        <v>-1</v>
      </c>
      <c r="BJ7">
        <f>(RANK(_calc_라운드기준!Q7,_calc_라운드기준!$B7:$AT7,0)+COUNTIFS(_calc_라운드기준!$B7:$AT7,_calc_라운드기준!Q7,$B$1:$AT$1,"&lt;"&amp;16))-(RANK(Q7,$B7:$AT7,0)+COUNTIFS($B7:$AT7,Q7,$B$1:$AT$1,"&lt;"&amp;16))</f>
        <v>0</v>
      </c>
      <c r="BK7">
        <f>(RANK(_calc_라운드기준!R7,_calc_라운드기준!$B7:$AT7,0)+COUNTIFS(_calc_라운드기준!$B7:$AT7,_calc_라운드기준!R7,$B$1:$AT$1,"&lt;"&amp;17))-(RANK(R7,$B7:$AT7,0)+COUNTIFS($B7:$AT7,R7,$B$1:$AT$1,"&lt;"&amp;17))</f>
        <v>9</v>
      </c>
      <c r="BL7">
        <f>(RANK(_calc_라운드기준!S7,_calc_라운드기준!$B7:$AT7,0)+COUNTIFS(_calc_라운드기준!$B7:$AT7,_calc_라운드기준!S7,$B$1:$AT$1,"&lt;"&amp;18))-(RANK(S7,$B7:$AT7,0)+COUNTIFS($B7:$AT7,S7,$B$1:$AT$1,"&lt;"&amp;18))</f>
        <v>-7</v>
      </c>
      <c r="BM7">
        <f>(RANK(_calc_라운드기준!T7,_calc_라운드기준!$B7:$AT7,0)+COUNTIFS(_calc_라운드기준!$B7:$AT7,_calc_라운드기준!T7,$B$1:$AT$1,"&lt;"&amp;19))-(RANK(T7,$B7:$AT7,0)+COUNTIFS($B7:$AT7,T7,$B$1:$AT$1,"&lt;"&amp;19))</f>
        <v>-12</v>
      </c>
      <c r="BN7">
        <f>(RANK(_calc_라운드기준!U7,_calc_라운드기준!$B7:$AT7,0)+COUNTIFS(_calc_라운드기준!$B7:$AT7,_calc_라운드기준!U7,$B$1:$AT$1,"&lt;"&amp;20))-(RANK(U7,$B7:$AT7,0)+COUNTIFS($B7:$AT7,U7,$B$1:$AT$1,"&lt;"&amp;20))</f>
        <v>-17</v>
      </c>
      <c r="BO7">
        <f>(RANK(_calc_라운드기준!V7,_calc_라운드기준!$B7:$AT7,0)+COUNTIFS(_calc_라운드기준!$B7:$AT7,_calc_라운드기준!V7,$B$1:$AT$1,"&lt;"&amp;21))-(RANK(V7,$B7:$AT7,0)+COUNTIFS($B7:$AT7,V7,$B$1:$AT$1,"&lt;"&amp;21))</f>
        <v>7</v>
      </c>
      <c r="BP7">
        <f>(RANK(_calc_라운드기준!W7,_calc_라운드기준!$B7:$AT7,0)+COUNTIFS(_calc_라운드기준!$B7:$AT7,_calc_라운드기준!W7,$B$1:$AT$1,"&lt;"&amp;22))-(RANK(W7,$B7:$AT7,0)+COUNTIFS($B7:$AT7,W7,$B$1:$AT$1,"&lt;"&amp;22))</f>
        <v>3</v>
      </c>
      <c r="BQ7">
        <f>(RANK(_calc_라운드기준!X7,_calc_라운드기준!$B7:$AT7,0)+COUNTIFS(_calc_라운드기준!$B7:$AT7,_calc_라운드기준!X7,$B$1:$AT$1,"&lt;"&amp;23))-(RANK(X7,$B7:$AT7,0)+COUNTIFS($B7:$AT7,X7,$B$1:$AT$1,"&lt;"&amp;23))</f>
        <v>-1</v>
      </c>
      <c r="BR7">
        <f>(RANK(_calc_라운드기준!Y7,_calc_라운드기준!$B7:$AT7,0)+COUNTIFS(_calc_라운드기준!$B7:$AT7,_calc_라운드기준!Y7,$B$1:$AT$1,"&lt;"&amp;24))-(RANK(Y7,$B7:$AT7,0)+COUNTIFS($B7:$AT7,Y7,$B$1:$AT$1,"&lt;"&amp;24))</f>
        <v>-6</v>
      </c>
      <c r="BS7">
        <f>(RANK(_calc_라운드기준!Z7,_calc_라운드기준!$B7:$AT7,0)+COUNTIFS(_calc_라운드기준!$B7:$AT7,_calc_라운드기준!Z7,$B$1:$AT$1,"&lt;"&amp;25))-(RANK(Z7,$B7:$AT7,0)+COUNTIFS($B7:$AT7,Z7,$B$1:$AT$1,"&lt;"&amp;25))</f>
        <v>10</v>
      </c>
      <c r="BT7">
        <f>(RANK(_calc_라운드기준!AA7,_calc_라운드기준!$B7:$AT7,0)+COUNTIFS(_calc_라운드기준!$B7:$AT7,_calc_라운드기준!AA7,$B$1:$AT$1,"&lt;"&amp;26))-(RANK(AA7,$B7:$AT7,0)+COUNTIFS($B7:$AT7,AA7,$B$1:$AT$1,"&lt;"&amp;26))</f>
        <v>10</v>
      </c>
      <c r="BU7">
        <f>(RANK(_calc_라운드기준!AB7,_calc_라운드기준!$B7:$AT7,0)+COUNTIFS(_calc_라운드기준!$B7:$AT7,_calc_라운드기준!AB7,$B$1:$AT$1,"&lt;"&amp;27))-(RANK(AB7,$B7:$AT7,0)+COUNTIFS($B7:$AT7,AB7,$B$1:$AT$1,"&lt;"&amp;27))</f>
        <v>1</v>
      </c>
      <c r="BV7">
        <f>(RANK(_calc_라운드기준!AC7,_calc_라운드기준!$B7:$AT7,0)+COUNTIFS(_calc_라운드기준!$B7:$AT7,_calc_라운드기준!AC7,$B$1:$AT$1,"&lt;"&amp;28))-(RANK(AC7,$B7:$AT7,0)+COUNTIFS($B7:$AT7,AC7,$B$1:$AT$1,"&lt;"&amp;28))</f>
        <v>-1</v>
      </c>
      <c r="BW7">
        <f>(RANK(_calc_라운드기준!AD7,_calc_라운드기준!$B7:$AT7,0)+COUNTIFS(_calc_라운드기준!$B7:$AT7,_calc_라운드기준!AD7,$B$1:$AT$1,"&lt;"&amp;29))-(RANK(AD7,$B7:$AT7,0)+COUNTIFS($B7:$AT7,AD7,$B$1:$AT$1,"&lt;"&amp;29))</f>
        <v>-2</v>
      </c>
      <c r="BX7">
        <f>(RANK(_calc_라운드기준!AE7,_calc_라운드기준!$B7:$AT7,0)+COUNTIFS(_calc_라운드기준!$B7:$AT7,_calc_라운드기준!AE7,$B$1:$AT$1,"&lt;"&amp;30))-(RANK(AE7,$B7:$AT7,0)+COUNTIFS($B7:$AT7,AE7,$B$1:$AT$1,"&lt;"&amp;30))</f>
        <v>-2</v>
      </c>
      <c r="BY7">
        <f>(RANK(_calc_라운드기준!AF7,_calc_라운드기준!$B7:$AT7,0)+COUNTIFS(_calc_라운드기준!$B7:$AT7,_calc_라운드기준!AF7,$B$1:$AT$1,"&lt;"&amp;31))-(RANK(AF7,$B7:$AT7,0)+COUNTIFS($B7:$AT7,AF7,$B$1:$AT$1,"&lt;"&amp;31))</f>
        <v>-3</v>
      </c>
      <c r="BZ7">
        <f>(RANK(_calc_라운드기준!AG7,_calc_라운드기준!$B7:$AT7,0)+COUNTIFS(_calc_라운드기준!$B7:$AT7,_calc_라운드기준!AG7,$B$1:$AT$1,"&lt;"&amp;32))-(RANK(AG7,$B7:$AT7,0)+COUNTIFS($B7:$AT7,AG7,$B$1:$AT$1,"&lt;"&amp;32))</f>
        <v>1</v>
      </c>
      <c r="CA7">
        <f>(RANK(_calc_라운드기준!AH7,_calc_라운드기준!$B7:$AT7,0)+COUNTIFS(_calc_라운드기준!$B7:$AT7,_calc_라운드기준!AH7,$B$1:$AT$1,"&lt;"&amp;33))-(RANK(AH7,$B7:$AT7,0)+COUNTIFS($B7:$AT7,AH7,$B$1:$AT$1,"&lt;"&amp;33))</f>
        <v>-7</v>
      </c>
      <c r="CB7">
        <f>(RANK(_calc_라운드기준!AI7,_calc_라운드기준!$B7:$AT7,0)+COUNTIFS(_calc_라운드기준!$B7:$AT7,_calc_라운드기준!AI7,$B$1:$AT$1,"&lt;"&amp;34))-(RANK(AI7,$B7:$AT7,0)+COUNTIFS($B7:$AT7,AI7,$B$1:$AT$1,"&lt;"&amp;34))</f>
        <v>-7</v>
      </c>
      <c r="CC7">
        <f>(RANK(_calc_라운드기준!AJ7,_calc_라운드기준!$B7:$AT7,0)+COUNTIFS(_calc_라운드기준!$B7:$AT7,_calc_라운드기준!AJ7,$B$1:$AT$1,"&lt;"&amp;35))-(RANK(AJ7,$B7:$AT7,0)+COUNTIFS($B7:$AT7,AJ7,$B$1:$AT$1,"&lt;"&amp;35))</f>
        <v>-2</v>
      </c>
      <c r="CD7">
        <f>(RANK(_calc_라운드기준!AK7,_calc_라운드기준!$B7:$AT7,0)+COUNTIFS(_calc_라운드기준!$B7:$AT7,_calc_라운드기준!AK7,$B$1:$AT$1,"&lt;"&amp;36))-(RANK(AK7,$B7:$AT7,0)+COUNTIFS($B7:$AT7,AK7,$B$1:$AT$1,"&lt;"&amp;36))</f>
        <v>-6</v>
      </c>
      <c r="CE7">
        <f>(RANK(_calc_라운드기준!AL7,_calc_라운드기준!$B7:$AT7,0)+COUNTIFS(_calc_라운드기준!$B7:$AT7,_calc_라운드기준!AL7,$B$1:$AT$1,"&lt;"&amp;37))-(RANK(AL7,$B7:$AT7,0)+COUNTIFS($B7:$AT7,AL7,$B$1:$AT$1,"&lt;"&amp;37))</f>
        <v>16</v>
      </c>
      <c r="CF7">
        <f>(RANK(_calc_라운드기준!AM7,_calc_라운드기준!$B7:$AT7,0)+COUNTIFS(_calc_라운드기준!$B7:$AT7,_calc_라운드기준!AM7,$B$1:$AT$1,"&lt;"&amp;38))-(RANK(AM7,$B7:$AT7,0)+COUNTIFS($B7:$AT7,AM7,$B$1:$AT$1,"&lt;"&amp;38))</f>
        <v>-1</v>
      </c>
      <c r="CG7">
        <f>(RANK(_calc_라운드기준!AN7,_calc_라운드기준!$B7:$AT7,0)+COUNTIFS(_calc_라운드기준!$B7:$AT7,_calc_라운드기준!AN7,$B$1:$AT$1,"&lt;"&amp;39))-(RANK(AN7,$B7:$AT7,0)+COUNTIFS($B7:$AT7,AN7,$B$1:$AT$1,"&lt;"&amp;39))</f>
        <v>6</v>
      </c>
      <c r="CH7">
        <f>(RANK(_calc_라운드기준!AO7,_calc_라운드기준!$B7:$AT7,0)+COUNTIFS(_calc_라운드기준!$B7:$AT7,_calc_라운드기준!AO7,$B$1:$AT$1,"&lt;"&amp;40))-(RANK(AO7,$B7:$AT7,0)+COUNTIFS($B7:$AT7,AO7,$B$1:$AT$1,"&lt;"&amp;40))</f>
        <v>12</v>
      </c>
      <c r="CI7">
        <f>(RANK(_calc_라운드기준!AP7,_calc_라운드기준!$B7:$AT7,0)+COUNTIFS(_calc_라운드기준!$B7:$AT7,_calc_라운드기준!AP7,$B$1:$AT$1,"&lt;"&amp;41))-(RANK(AP7,$B7:$AT7,0)+COUNTIFS($B7:$AT7,AP7,$B$1:$AT$1,"&lt;"&amp;41))</f>
        <v>-17</v>
      </c>
      <c r="CJ7">
        <f>(RANK(_calc_라운드기준!AQ7,_calc_라운드기준!$B7:$AT7,0)+COUNTIFS(_calc_라운드기준!$B7:$AT7,_calc_라운드기준!AQ7,$B$1:$AT$1,"&lt;"&amp;42))-(RANK(AQ7,$B7:$AT7,0)+COUNTIFS($B7:$AT7,AQ7,$B$1:$AT$1,"&lt;"&amp;42))</f>
        <v>-4</v>
      </c>
      <c r="CK7">
        <f>(RANK(_calc_라운드기준!AR7,_calc_라운드기준!$B7:$AT7,0)+COUNTIFS(_calc_라운드기준!$B7:$AT7,_calc_라운드기준!AR7,$B$1:$AT$1,"&lt;"&amp;43))-(RANK(AR7,$B7:$AT7,0)+COUNTIFS($B7:$AT7,AR7,$B$1:$AT$1,"&lt;"&amp;43))</f>
        <v>0</v>
      </c>
      <c r="CL7">
        <f>(RANK(_calc_라운드기준!AS7,_calc_라운드기준!$B7:$AT7,0)+COUNTIFS(_calc_라운드기준!$B7:$AT7,_calc_라운드기준!AS7,$B$1:$AT$1,"&lt;"&amp;44))-(RANK(AS7,$B7:$AT7,0)+COUNTIFS($B7:$AT7,AS7,$B$1:$AT$1,"&lt;"&amp;44))</f>
        <v>-1</v>
      </c>
      <c r="CM7">
        <f>(RANK(_calc_라운드기준!AT7,_calc_라운드기준!$B7:$AT7,0)+COUNTIFS(_calc_라운드기준!$B7:$AT7,_calc_라운드기준!AT7,$B$1:$AT$1,"&lt;"&amp;45))-(RANK(AT7,$B7:$AT7,0)+COUNTIFS($B7:$AT7,AT7,$B$1:$AT$1,"&lt;"&amp;45))</f>
        <v>-17</v>
      </c>
      <c r="CN7">
        <f t="shared" si="0"/>
        <v>45</v>
      </c>
      <c r="CO7">
        <f t="shared" si="1"/>
        <v>31</v>
      </c>
      <c r="CP7">
        <f t="shared" si="2"/>
        <v>12</v>
      </c>
      <c r="CQ7">
        <f t="shared" si="3"/>
        <v>40</v>
      </c>
      <c r="CR7">
        <f t="shared" si="4"/>
        <v>17</v>
      </c>
      <c r="CS7">
        <f t="shared" si="5"/>
        <v>7</v>
      </c>
      <c r="CT7">
        <f t="shared" si="6"/>
        <v>1</v>
      </c>
      <c r="CU7">
        <f t="shared" si="7"/>
        <v>2</v>
      </c>
      <c r="CV7">
        <f t="shared" si="8"/>
        <v>32</v>
      </c>
      <c r="CW7">
        <f t="shared" si="9"/>
        <v>34</v>
      </c>
      <c r="CX7">
        <f t="shared" si="10"/>
        <v>5</v>
      </c>
      <c r="CY7">
        <f t="shared" si="11"/>
        <v>3</v>
      </c>
      <c r="CZ7">
        <f t="shared" si="12"/>
        <v>21</v>
      </c>
      <c r="DA7">
        <f t="shared" si="13"/>
        <v>18</v>
      </c>
      <c r="DB7">
        <f t="shared" si="14"/>
        <v>22</v>
      </c>
      <c r="DC7">
        <f t="shared" si="15"/>
        <v>19</v>
      </c>
      <c r="DD7">
        <f t="shared" si="16"/>
        <v>10</v>
      </c>
      <c r="DE7">
        <f t="shared" si="17"/>
        <v>37</v>
      </c>
      <c r="DF7">
        <f t="shared" si="18"/>
        <v>41</v>
      </c>
      <c r="DG7">
        <f t="shared" si="19"/>
        <v>42</v>
      </c>
      <c r="DH7">
        <f t="shared" si="20"/>
        <v>11</v>
      </c>
      <c r="DI7">
        <f t="shared" si="21"/>
        <v>14</v>
      </c>
      <c r="DJ7">
        <f t="shared" si="22"/>
        <v>23</v>
      </c>
      <c r="DK7">
        <f t="shared" si="23"/>
        <v>35</v>
      </c>
      <c r="DL7">
        <f t="shared" si="24"/>
        <v>8</v>
      </c>
      <c r="DM7">
        <f t="shared" si="25"/>
        <v>9</v>
      </c>
      <c r="DN7">
        <f t="shared" si="26"/>
        <v>15</v>
      </c>
      <c r="DO7">
        <f t="shared" si="27"/>
        <v>24</v>
      </c>
      <c r="DP7">
        <f t="shared" si="28"/>
        <v>27</v>
      </c>
      <c r="DQ7">
        <f t="shared" si="29"/>
        <v>28</v>
      </c>
      <c r="DR7">
        <f t="shared" si="30"/>
        <v>30</v>
      </c>
      <c r="DS7">
        <f t="shared" si="31"/>
        <v>16</v>
      </c>
      <c r="DT7">
        <f t="shared" si="32"/>
        <v>38</v>
      </c>
      <c r="DU7">
        <f t="shared" si="33"/>
        <v>39</v>
      </c>
      <c r="DV7">
        <f t="shared" si="34"/>
        <v>29</v>
      </c>
      <c r="DW7">
        <f t="shared" si="35"/>
        <v>36</v>
      </c>
      <c r="DX7">
        <f t="shared" si="36"/>
        <v>4</v>
      </c>
      <c r="DY7">
        <f t="shared" si="37"/>
        <v>25</v>
      </c>
      <c r="DZ7">
        <f t="shared" si="38"/>
        <v>13</v>
      </c>
      <c r="EA7">
        <f t="shared" si="39"/>
        <v>6</v>
      </c>
      <c r="EB7">
        <f t="shared" si="40"/>
        <v>43</v>
      </c>
      <c r="EC7">
        <f t="shared" si="41"/>
        <v>33</v>
      </c>
      <c r="ED7">
        <f t="shared" si="42"/>
        <v>20</v>
      </c>
      <c r="EE7">
        <f t="shared" si="43"/>
        <v>26</v>
      </c>
      <c r="EF7">
        <f t="shared" si="44"/>
        <v>44</v>
      </c>
    </row>
    <row r="8" spans="1:136" ht="16.5" customHeight="1">
      <c r="A8">
        <f>_calc_라운드기준!A8</f>
        <v>1238</v>
      </c>
      <c r="B8">
        <f>INDEX(_calc_누적빈도!B:B,$A8)-INDEX(_calc_누적빈도!B:B,$A8-기준100회_후보!$B$1)</f>
        <v>12</v>
      </c>
      <c r="C8">
        <f>INDEX(_calc_누적빈도!C:C,$A8)-INDEX(_calc_누적빈도!C:C,$A8-기준100회_후보!$B$1)</f>
        <v>11</v>
      </c>
      <c r="D8">
        <f>INDEX(_calc_누적빈도!D:D,$A8)-INDEX(_calc_누적빈도!D:D,$A8-기준100회_후보!$B$1)</f>
        <v>17</v>
      </c>
      <c r="E8">
        <f>INDEX(_calc_누적빈도!E:E,$A8)-INDEX(_calc_누적빈도!E:E,$A8-기준100회_후보!$B$1)</f>
        <v>11</v>
      </c>
      <c r="F8">
        <f>INDEX(_calc_누적빈도!F:F,$A8)-INDEX(_calc_누적빈도!F:F,$A8-기준100회_후보!$B$1)</f>
        <v>10</v>
      </c>
      <c r="G8">
        <f>INDEX(_calc_누적빈도!G:G,$A8)-INDEX(_calc_누적빈도!G:G,$A8-기준100회_후보!$B$1)</f>
        <v>14</v>
      </c>
      <c r="H8">
        <f>INDEX(_calc_누적빈도!H:H,$A8)-INDEX(_calc_누적빈도!H:H,$A8-기준100회_후보!$B$1)</f>
        <v>16</v>
      </c>
      <c r="I8">
        <f>INDEX(_calc_누적빈도!I:I,$A8)-INDEX(_calc_누적빈도!I:I,$A8-기준100회_후보!$B$1)</f>
        <v>15</v>
      </c>
      <c r="J8">
        <f>INDEX(_calc_누적빈도!J:J,$A8)-INDEX(_calc_누적빈도!J:J,$A8-기준100회_후보!$B$1)</f>
        <v>15</v>
      </c>
      <c r="K8">
        <f>INDEX(_calc_누적빈도!K:K,$A8)-INDEX(_calc_누적빈도!K:K,$A8-기준100회_후보!$B$1)</f>
        <v>11</v>
      </c>
      <c r="L8">
        <f>INDEX(_calc_누적빈도!L:L,$A8)-INDEX(_calc_누적빈도!L:L,$A8-기준100회_후보!$B$1)</f>
        <v>12</v>
      </c>
      <c r="M8">
        <f>INDEX(_calc_누적빈도!M:M,$A8)-INDEX(_calc_누적빈도!M:M,$A8-기준100회_후보!$B$1)</f>
        <v>15</v>
      </c>
      <c r="N8">
        <f>INDEX(_calc_누적빈도!N:N,$A8)-INDEX(_calc_누적빈도!N:N,$A8-기준100회_후보!$B$1)</f>
        <v>14</v>
      </c>
      <c r="O8">
        <f>INDEX(_calc_누적빈도!O:O,$A8)-INDEX(_calc_누적빈도!O:O,$A8-기준100회_후보!$B$1)</f>
        <v>8</v>
      </c>
      <c r="P8">
        <f>INDEX(_calc_누적빈도!P:P,$A8)-INDEX(_calc_누적빈도!P:P,$A8-기준100회_후보!$B$1)</f>
        <v>19</v>
      </c>
      <c r="Q8">
        <f>INDEX(_calc_누적빈도!Q:Q,$A8)-INDEX(_calc_누적빈도!Q:Q,$A8-기준100회_후보!$B$1)</f>
        <v>17</v>
      </c>
      <c r="R8">
        <f>INDEX(_calc_누적빈도!R:R,$A8)-INDEX(_calc_누적빈도!R:R,$A8-기준100회_후보!$B$1)</f>
        <v>12</v>
      </c>
      <c r="S8">
        <f>INDEX(_calc_누적빈도!S:S,$A8)-INDEX(_calc_누적빈도!S:S,$A8-기준100회_후보!$B$1)</f>
        <v>12</v>
      </c>
      <c r="T8">
        <f>INDEX(_calc_누적빈도!T:T,$A8)-INDEX(_calc_누적빈도!T:T,$A8-기준100회_후보!$B$1)</f>
        <v>14</v>
      </c>
      <c r="U8">
        <f>INDEX(_calc_누적빈도!U:U,$A8)-INDEX(_calc_누적빈도!U:U,$A8-기준100회_후보!$B$1)</f>
        <v>13</v>
      </c>
      <c r="V8">
        <f>INDEX(_calc_누적빈도!V:V,$A8)-INDEX(_calc_누적빈도!V:V,$A8-기준100회_후보!$B$1)</f>
        <v>11</v>
      </c>
      <c r="W8">
        <f>INDEX(_calc_누적빈도!W:W,$A8)-INDEX(_calc_누적빈도!W:W,$A8-기준100회_후보!$B$1)</f>
        <v>11</v>
      </c>
      <c r="X8">
        <f>INDEX(_calc_누적빈도!X:X,$A8)-INDEX(_calc_누적빈도!X:X,$A8-기준100회_후보!$B$1)</f>
        <v>12</v>
      </c>
      <c r="Y8">
        <f>INDEX(_calc_누적빈도!Y:Y,$A8)-INDEX(_calc_누적빈도!Y:Y,$A8-기준100회_후보!$B$1)</f>
        <v>14</v>
      </c>
      <c r="Z8">
        <f>INDEX(_calc_누적빈도!Z:Z,$A8)-INDEX(_calc_누적빈도!Z:Z,$A8-기준100회_후보!$B$1)</f>
        <v>13</v>
      </c>
      <c r="AA8">
        <f>INDEX(_calc_누적빈도!AA:AA,$A8)-INDEX(_calc_누적빈도!AA:AA,$A8-기준100회_후보!$B$1)</f>
        <v>13</v>
      </c>
      <c r="AB8">
        <f>INDEX(_calc_누적빈도!AB:AB,$A8)-INDEX(_calc_누적빈도!AB:AB,$A8-기준100회_후보!$B$1)</f>
        <v>21</v>
      </c>
      <c r="AC8">
        <f>INDEX(_calc_누적빈도!AC:AC,$A8)-INDEX(_calc_누적빈도!AC:AC,$A8-기준100회_후보!$B$1)</f>
        <v>17</v>
      </c>
      <c r="AD8">
        <f>INDEX(_calc_누적빈도!AD:AD,$A8)-INDEX(_calc_누적빈도!AD:AD,$A8-기준100회_후보!$B$1)</f>
        <v>15</v>
      </c>
      <c r="AE8">
        <f>INDEX(_calc_누적빈도!AE:AE,$A8)-INDEX(_calc_누적빈도!AE:AE,$A8-기준100회_후보!$B$1)</f>
        <v>14</v>
      </c>
      <c r="AF8">
        <f>INDEX(_calc_누적빈도!AF:AF,$A8)-INDEX(_calc_누적빈도!AF:AF,$A8-기준100회_후보!$B$1)</f>
        <v>16</v>
      </c>
      <c r="AG8">
        <f>INDEX(_calc_누적빈도!AG:AG,$A8)-INDEX(_calc_누적빈도!AG:AG,$A8-기준100회_후보!$B$1)</f>
        <v>11</v>
      </c>
      <c r="AH8">
        <f>INDEX(_calc_누적빈도!AH:AH,$A8)-INDEX(_calc_누적빈도!AH:AH,$A8-기준100회_후보!$B$1)</f>
        <v>10</v>
      </c>
      <c r="AI8">
        <f>INDEX(_calc_누적빈도!AI:AI,$A8)-INDEX(_calc_누적빈도!AI:AI,$A8-기준100회_후보!$B$1)</f>
        <v>11</v>
      </c>
      <c r="AJ8">
        <f>INDEX(_calc_누적빈도!AJ:AJ,$A8)-INDEX(_calc_누적빈도!AJ:AJ,$A8-기준100회_후보!$B$1)</f>
        <v>14</v>
      </c>
      <c r="AK8">
        <f>INDEX(_calc_누적빈도!AK:AK,$A8)-INDEX(_calc_누적빈도!AK:AK,$A8-기준100회_후보!$B$1)</f>
        <v>13</v>
      </c>
      <c r="AL8">
        <f>INDEX(_calc_누적빈도!AL:AL,$A8)-INDEX(_calc_누적빈도!AL:AL,$A8-기준100회_후보!$B$1)</f>
        <v>18</v>
      </c>
      <c r="AM8">
        <f>INDEX(_calc_누적빈도!AM:AM,$A8)-INDEX(_calc_누적빈도!AM:AM,$A8-기준100회_후보!$B$1)</f>
        <v>17</v>
      </c>
      <c r="AN8">
        <f>INDEX(_calc_누적빈도!AN:AN,$A8)-INDEX(_calc_누적빈도!AN:AN,$A8-기준100회_후보!$B$1)</f>
        <v>15</v>
      </c>
      <c r="AO8">
        <f>INDEX(_calc_누적빈도!AO:AO,$A8)-INDEX(_calc_누적빈도!AO:AO,$A8-기준100회_후보!$B$1)</f>
        <v>13</v>
      </c>
      <c r="AP8">
        <f>INDEX(_calc_누적빈도!AP:AP,$A8)-INDEX(_calc_누적빈도!AP:AP,$A8-기준100회_후보!$B$1)</f>
        <v>11</v>
      </c>
      <c r="AQ8">
        <f>INDEX(_calc_누적빈도!AQ:AQ,$A8)-INDEX(_calc_누적빈도!AQ:AQ,$A8-기준100회_후보!$B$1)</f>
        <v>12</v>
      </c>
      <c r="AR8">
        <f>INDEX(_calc_누적빈도!AR:AR,$A8)-INDEX(_calc_누적빈도!AR:AR,$A8-기준100회_후보!$B$1)</f>
        <v>8</v>
      </c>
      <c r="AS8">
        <f>INDEX(_calc_누적빈도!AS:AS,$A8)-INDEX(_calc_누적빈도!AS:AS,$A8-기준100회_후보!$B$1)</f>
        <v>11</v>
      </c>
      <c r="AT8">
        <f>INDEX(_calc_누적빈도!AT:AT,$A8)-INDEX(_calc_누적빈도!AT:AT,$A8-기준100회_후보!$B$1)</f>
        <v>11</v>
      </c>
      <c r="AU8">
        <f>(RANK(_calc_라운드기준!B8,_calc_라운드기준!$B8:$AT8,0)+COUNTIFS(_calc_라운드기준!$B8:$AT8,_calc_라운드기준!B8,$B$1:$AT$1,"&lt;"&amp;1))-(RANK(B8,$B8:$AT8,0)+COUNTIFS($B8:$AT8,B8,$B$1:$AT$1,"&lt;"&amp;1))</f>
        <v>-23</v>
      </c>
      <c r="AV8">
        <f>(RANK(_calc_라운드기준!C8,_calc_라운드기준!$B8:$AT8,0)+COUNTIFS(_calc_라운드기준!$B8:$AT8,_calc_라운드기준!C8,$B$1:$AT$1,"&lt;"&amp;2))-(RANK(C8,$B8:$AT8,0)+COUNTIFS($B8:$AT8,C8,$B$1:$AT$1,"&lt;"&amp;2))</f>
        <v>6</v>
      </c>
      <c r="AW8">
        <f>(RANK(_calc_라운드기준!D8,_calc_라운드기준!$B8:$AT8,0)+COUNTIFS(_calc_라운드기준!$B8:$AT8,_calc_라운드기준!D8,$B$1:$AT$1,"&lt;"&amp;3))-(RANK(D8,$B8:$AT8,0)+COUNTIFS($B8:$AT8,D8,$B$1:$AT$1,"&lt;"&amp;3))</f>
        <v>4</v>
      </c>
      <c r="AX8">
        <f>(RANK(_calc_라운드기준!E8,_calc_라운드기준!$B8:$AT8,0)+COUNTIFS(_calc_라운드기준!$B8:$AT8,_calc_라운드기준!E8,$B$1:$AT$1,"&lt;"&amp;4))-(RANK(E8,$B8:$AT8,0)+COUNTIFS($B8:$AT8,E8,$B$1:$AT$1,"&lt;"&amp;4))</f>
        <v>-21</v>
      </c>
      <c r="AY8">
        <f>(RANK(_calc_라운드기준!F8,_calc_라운드기준!$B8:$AT8,0)+COUNTIFS(_calc_라운드기준!$B8:$AT8,_calc_라운드기준!F8,$B$1:$AT$1,"&lt;"&amp;5))-(RANK(F8,$B8:$AT8,0)+COUNTIFS($B8:$AT8,F8,$B$1:$AT$1,"&lt;"&amp;5))</f>
        <v>-1</v>
      </c>
      <c r="AZ8">
        <f>(RANK(_calc_라운드기준!G8,_calc_라운드기준!$B8:$AT8,0)+COUNTIFS(_calc_라운드기준!$B8:$AT8,_calc_라운드기준!G8,$B$1:$AT$1,"&lt;"&amp;6))-(RANK(G8,$B8:$AT8,0)+COUNTIFS($B8:$AT8,G8,$B$1:$AT$1,"&lt;"&amp;6))</f>
        <v>8</v>
      </c>
      <c r="BA8">
        <f>(RANK(_calc_라운드기준!H8,_calc_라운드기준!$B8:$AT8,0)+COUNTIFS(_calc_라운드기준!$B8:$AT8,_calc_라운드기준!H8,$B$1:$AT$1,"&lt;"&amp;7))-(RANK(H8,$B8:$AT8,0)+COUNTIFS($B8:$AT8,H8,$B$1:$AT$1,"&lt;"&amp;7))</f>
        <v>16</v>
      </c>
      <c r="BB8">
        <f>(RANK(_calc_라운드기준!I8,_calc_라운드기준!$B8:$AT8,0)+COUNTIFS(_calc_라운드기준!$B8:$AT8,_calc_라운드기준!I8,$B$1:$AT$1,"&lt;"&amp;8))-(RANK(I8,$B8:$AT8,0)+COUNTIFS($B8:$AT8,I8,$B$1:$AT$1,"&lt;"&amp;8))</f>
        <v>15</v>
      </c>
      <c r="BC8">
        <f>(RANK(_calc_라운드기준!J8,_calc_라운드기준!$B8:$AT8,0)+COUNTIFS(_calc_라운드기준!$B8:$AT8,_calc_라운드기준!J8,$B$1:$AT$1,"&lt;"&amp;9))-(RANK(J8,$B8:$AT8,0)+COUNTIFS($B8:$AT8,J8,$B$1:$AT$1,"&lt;"&amp;9))</f>
        <v>-2</v>
      </c>
      <c r="BD8">
        <f>(RANK(_calc_라운드기준!K8,_calc_라운드기준!$B8:$AT8,0)+COUNTIFS(_calc_라운드기준!$B8:$AT8,_calc_라운드기준!K8,$B$1:$AT$1,"&lt;"&amp;10))-(RANK(K8,$B8:$AT8,0)+COUNTIFS($B8:$AT8,K8,$B$1:$AT$1,"&lt;"&amp;10))</f>
        <v>-8</v>
      </c>
      <c r="BE8">
        <f>(RANK(_calc_라운드기준!L8,_calc_라운드기준!$B8:$AT8,0)+COUNTIFS(_calc_라운드기준!$B8:$AT8,_calc_라운드기준!L8,$B$1:$AT$1,"&lt;"&amp;11))-(RANK(L8,$B8:$AT8,0)+COUNTIFS($B8:$AT8,L8,$B$1:$AT$1,"&lt;"&amp;11))</f>
        <v>15</v>
      </c>
      <c r="BF8">
        <f>(RANK(_calc_라운드기준!M8,_calc_라운드기준!$B8:$AT8,0)+COUNTIFS(_calc_라운드기준!$B8:$AT8,_calc_라운드기준!M8,$B$1:$AT$1,"&lt;"&amp;12))-(RANK(M8,$B8:$AT8,0)+COUNTIFS($B8:$AT8,M8,$B$1:$AT$1,"&lt;"&amp;12))</f>
        <v>1</v>
      </c>
      <c r="BG8">
        <f>(RANK(_calc_라운드기준!N8,_calc_라운드기준!$B8:$AT8,0)+COUNTIFS(_calc_라운드기준!$B8:$AT8,_calc_라운드기준!N8,$B$1:$AT$1,"&lt;"&amp;13))-(RANK(N8,$B8:$AT8,0)+COUNTIFS($B8:$AT8,N8,$B$1:$AT$1,"&lt;"&amp;13))</f>
        <v>11</v>
      </c>
      <c r="BH8">
        <f>(RANK(_calc_라운드기준!O8,_calc_라운드기준!$B8:$AT8,0)+COUNTIFS(_calc_라운드기준!$B8:$AT8,_calc_라운드기준!O8,$B$1:$AT$1,"&lt;"&amp;14))-(RANK(O8,$B8:$AT8,0)+COUNTIFS($B8:$AT8,O8,$B$1:$AT$1,"&lt;"&amp;14))</f>
        <v>1</v>
      </c>
      <c r="BI8">
        <f>(RANK(_calc_라운드기준!P8,_calc_라운드기준!$B8:$AT8,0)+COUNTIFS(_calc_라운드기준!$B8:$AT8,_calc_라운드기준!P8,$B$1:$AT$1,"&lt;"&amp;15))-(RANK(P8,$B8:$AT8,0)+COUNTIFS($B8:$AT8,P8,$B$1:$AT$1,"&lt;"&amp;15))</f>
        <v>-1</v>
      </c>
      <c r="BJ8">
        <f>(RANK(_calc_라운드기준!Q8,_calc_라운드기준!$B8:$AT8,0)+COUNTIFS(_calc_라운드기준!$B8:$AT8,_calc_라운드기준!Q8,$B$1:$AT$1,"&lt;"&amp;16))-(RANK(Q8,$B8:$AT8,0)+COUNTIFS($B8:$AT8,Q8,$B$1:$AT$1,"&lt;"&amp;16))</f>
        <v>5</v>
      </c>
      <c r="BK8">
        <f>(RANK(_calc_라운드기준!R8,_calc_라운드기준!$B8:$AT8,0)+COUNTIFS(_calc_라운드기준!$B8:$AT8,_calc_라운드기준!R8,$B$1:$AT$1,"&lt;"&amp;17))-(RANK(R8,$B8:$AT8,0)+COUNTIFS($B8:$AT8,R8,$B$1:$AT$1,"&lt;"&amp;17))</f>
        <v>11</v>
      </c>
      <c r="BL8">
        <f>(RANK(_calc_라운드기준!S8,_calc_라운드기준!$B8:$AT8,0)+COUNTIFS(_calc_라운드기준!$B8:$AT8,_calc_라운드기준!S8,$B$1:$AT$1,"&lt;"&amp;18))-(RANK(S8,$B8:$AT8,0)+COUNTIFS($B8:$AT8,S8,$B$1:$AT$1,"&lt;"&amp;18))</f>
        <v>-1</v>
      </c>
      <c r="BM8">
        <f>(RANK(_calc_라운드기준!T8,_calc_라운드기준!$B8:$AT8,0)+COUNTIFS(_calc_라운드기준!$B8:$AT8,_calc_라운드기준!T8,$B$1:$AT$1,"&lt;"&amp;19))-(RANK(T8,$B8:$AT8,0)+COUNTIFS($B8:$AT8,T8,$B$1:$AT$1,"&lt;"&amp;19))</f>
        <v>-13</v>
      </c>
      <c r="BN8">
        <f>(RANK(_calc_라운드기준!U8,_calc_라운드기준!$B8:$AT8,0)+COUNTIFS(_calc_라운드기준!$B8:$AT8,_calc_라운드기준!U8,$B$1:$AT$1,"&lt;"&amp;20))-(RANK(U8,$B8:$AT8,0)+COUNTIFS($B8:$AT8,U8,$B$1:$AT$1,"&lt;"&amp;20))</f>
        <v>-7</v>
      </c>
      <c r="BO8">
        <f>(RANK(_calc_라운드기준!V8,_calc_라운드기준!$B8:$AT8,0)+COUNTIFS(_calc_라운드기준!$B8:$AT8,_calc_라운드기준!V8,$B$1:$AT$1,"&lt;"&amp;21))-(RANK(V8,$B8:$AT8,0)+COUNTIFS($B8:$AT8,V8,$B$1:$AT$1,"&lt;"&amp;21))</f>
        <v>8</v>
      </c>
      <c r="BP8">
        <f>(RANK(_calc_라운드기준!W8,_calc_라운드기준!$B8:$AT8,0)+COUNTIFS(_calc_라운드기준!$B8:$AT8,_calc_라운드기준!W8,$B$1:$AT$1,"&lt;"&amp;22))-(RANK(W8,$B8:$AT8,0)+COUNTIFS($B8:$AT8,W8,$B$1:$AT$1,"&lt;"&amp;22))</f>
        <v>-7</v>
      </c>
      <c r="BQ8">
        <f>(RANK(_calc_라운드기준!X8,_calc_라운드기준!$B8:$AT8,0)+COUNTIFS(_calc_라운드기준!$B8:$AT8,_calc_라운드기준!X8,$B$1:$AT$1,"&lt;"&amp;23))-(RANK(X8,$B8:$AT8,0)+COUNTIFS($B8:$AT8,X8,$B$1:$AT$1,"&lt;"&amp;23))</f>
        <v>0</v>
      </c>
      <c r="BR8">
        <f>(RANK(_calc_라운드기준!Y8,_calc_라운드기준!$B8:$AT8,0)+COUNTIFS(_calc_라운드기준!$B8:$AT8,_calc_라운드기준!Y8,$B$1:$AT$1,"&lt;"&amp;24))-(RANK(Y8,$B8:$AT8,0)+COUNTIFS($B8:$AT8,Y8,$B$1:$AT$1,"&lt;"&amp;24))</f>
        <v>-7</v>
      </c>
      <c r="BS8">
        <f>(RANK(_calc_라운드기준!Z8,_calc_라운드기준!$B8:$AT8,0)+COUNTIFS(_calc_라운드기준!$B8:$AT8,_calc_라운드기준!Z8,$B$1:$AT$1,"&lt;"&amp;25))-(RANK(Z8,$B8:$AT8,0)+COUNTIFS($B8:$AT8,Z8,$B$1:$AT$1,"&lt;"&amp;25))</f>
        <v>9</v>
      </c>
      <c r="BT8">
        <f>(RANK(_calc_라운드기준!AA8,_calc_라운드기준!$B8:$AT8,0)+COUNTIFS(_calc_라운드기준!$B8:$AT8,_calc_라운드기준!AA8,$B$1:$AT$1,"&lt;"&amp;26))-(RANK(AA8,$B8:$AT8,0)+COUNTIFS($B8:$AT8,AA8,$B$1:$AT$1,"&lt;"&amp;26))</f>
        <v>9</v>
      </c>
      <c r="BU8">
        <f>(RANK(_calc_라운드기준!AB8,_calc_라운드기준!$B8:$AT8,0)+COUNTIFS(_calc_라운드기준!$B8:$AT8,_calc_라운드기준!AB8,$B$1:$AT$1,"&lt;"&amp;27))-(RANK(AB8,$B8:$AT8,0)+COUNTIFS($B8:$AT8,AB8,$B$1:$AT$1,"&lt;"&amp;27))</f>
        <v>1</v>
      </c>
      <c r="BV8">
        <f>(RANK(_calc_라운드기준!AC8,_calc_라운드기준!$B8:$AT8,0)+COUNTIFS(_calc_라운드기준!$B8:$AT8,_calc_라운드기준!AC8,$B$1:$AT$1,"&lt;"&amp;28))-(RANK(AC8,$B8:$AT8,0)+COUNTIFS($B8:$AT8,AC8,$B$1:$AT$1,"&lt;"&amp;28))</f>
        <v>-1</v>
      </c>
      <c r="BW8">
        <f>(RANK(_calc_라운드기준!AD8,_calc_라운드기준!$B8:$AT8,0)+COUNTIFS(_calc_라운드기준!$B8:$AT8,_calc_라운드기준!AD8,$B$1:$AT$1,"&lt;"&amp;29))-(RANK(AD8,$B8:$AT8,0)+COUNTIFS($B8:$AT8,AD8,$B$1:$AT$1,"&lt;"&amp;29))</f>
        <v>2</v>
      </c>
      <c r="BX8">
        <f>(RANK(_calc_라운드기준!AE8,_calc_라운드기준!$B8:$AT8,0)+COUNTIFS(_calc_라운드기준!$B8:$AT8,_calc_라운드기준!AE8,$B$1:$AT$1,"&lt;"&amp;30))-(RANK(AE8,$B8:$AT8,0)+COUNTIFS($B8:$AT8,AE8,$B$1:$AT$1,"&lt;"&amp;30))</f>
        <v>-3</v>
      </c>
      <c r="BY8">
        <f>(RANK(_calc_라운드기준!AF8,_calc_라운드기준!$B8:$AT8,0)+COUNTIFS(_calc_라운드기준!$B8:$AT8,_calc_라운드기준!AF8,$B$1:$AT$1,"&lt;"&amp;31))-(RANK(AF8,$B8:$AT8,0)+COUNTIFS($B8:$AT8,AF8,$B$1:$AT$1,"&lt;"&amp;31))</f>
        <v>-3</v>
      </c>
      <c r="BZ8">
        <f>(RANK(_calc_라운드기준!AG8,_calc_라운드기준!$B8:$AT8,0)+COUNTIFS(_calc_라운드기준!$B8:$AT8,_calc_라운드기준!AG8,$B$1:$AT$1,"&lt;"&amp;32))-(RANK(AG8,$B8:$AT8,0)+COUNTIFS($B8:$AT8,AG8,$B$1:$AT$1,"&lt;"&amp;32))</f>
        <v>3</v>
      </c>
      <c r="CA8">
        <f>(RANK(_calc_라운드기준!AH8,_calc_라운드기준!$B8:$AT8,0)+COUNTIFS(_calc_라운드기준!$B8:$AT8,_calc_라운드기준!AH8,$B$1:$AT$1,"&lt;"&amp;33))-(RANK(AH8,$B8:$AT8,0)+COUNTIFS($B8:$AT8,AH8,$B$1:$AT$1,"&lt;"&amp;33))</f>
        <v>-10</v>
      </c>
      <c r="CB8">
        <f>(RANK(_calc_라운드기준!AI8,_calc_라운드기준!$B8:$AT8,0)+COUNTIFS(_calc_라운드기준!$B8:$AT8,_calc_라운드기준!AI8,$B$1:$AT$1,"&lt;"&amp;34))-(RANK(AI8,$B8:$AT8,0)+COUNTIFS($B8:$AT8,AI8,$B$1:$AT$1,"&lt;"&amp;34))</f>
        <v>-4</v>
      </c>
      <c r="CC8">
        <f>(RANK(_calc_라운드기준!AJ8,_calc_라운드기준!$B8:$AT8,0)+COUNTIFS(_calc_라운드기준!$B8:$AT8,_calc_라운드기준!AJ8,$B$1:$AT$1,"&lt;"&amp;35))-(RANK(AJ8,$B8:$AT8,0)+COUNTIFS($B8:$AT8,AJ8,$B$1:$AT$1,"&lt;"&amp;35))</f>
        <v>-3</v>
      </c>
      <c r="CD8">
        <f>(RANK(_calc_라운드기준!AK8,_calc_라운드기준!$B8:$AT8,0)+COUNTIFS(_calc_라운드기준!$B8:$AT8,_calc_라운드기준!AK8,$B$1:$AT$1,"&lt;"&amp;36))-(RANK(AK8,$B8:$AT8,0)+COUNTIFS($B8:$AT8,AK8,$B$1:$AT$1,"&lt;"&amp;36))</f>
        <v>-6</v>
      </c>
      <c r="CE8">
        <f>(RANK(_calc_라운드기준!AL8,_calc_라운드기준!$B8:$AT8,0)+COUNTIFS(_calc_라운드기준!$B8:$AT8,_calc_라운드기준!AL8,$B$1:$AT$1,"&lt;"&amp;37))-(RANK(AL8,$B8:$AT8,0)+COUNTIFS($B8:$AT8,AL8,$B$1:$AT$1,"&lt;"&amp;37))</f>
        <v>16</v>
      </c>
      <c r="CF8">
        <f>(RANK(_calc_라운드기준!AM8,_calc_라운드기준!$B8:$AT8,0)+COUNTIFS(_calc_라운드기준!$B8:$AT8,_calc_라운드기준!AM8,$B$1:$AT$1,"&lt;"&amp;38))-(RANK(AM8,$B8:$AT8,0)+COUNTIFS($B8:$AT8,AM8,$B$1:$AT$1,"&lt;"&amp;38))</f>
        <v>0</v>
      </c>
      <c r="CG8">
        <f>(RANK(_calc_라운드기준!AN8,_calc_라운드기준!$B8:$AT8,0)+COUNTIFS(_calc_라운드기준!$B8:$AT8,_calc_라운드기준!AN8,$B$1:$AT$1,"&lt;"&amp;39))-(RANK(AN8,$B8:$AT8,0)+COUNTIFS($B8:$AT8,AN8,$B$1:$AT$1,"&lt;"&amp;39))</f>
        <v>6</v>
      </c>
      <c r="CH8">
        <f>(RANK(_calc_라운드기준!AO8,_calc_라운드기준!$B8:$AT8,0)+COUNTIFS(_calc_라운드기준!$B8:$AT8,_calc_라운드기준!AO8,$B$1:$AT$1,"&lt;"&amp;40))-(RANK(AO8,$B8:$AT8,0)+COUNTIFS($B8:$AT8,AO8,$B$1:$AT$1,"&lt;"&amp;40))</f>
        <v>10</v>
      </c>
      <c r="CI8">
        <f>(RANK(_calc_라운드기준!AP8,_calc_라운드기준!$B8:$AT8,0)+COUNTIFS(_calc_라운드기준!$B8:$AT8,_calc_라운드기준!AP8,$B$1:$AT$1,"&lt;"&amp;41))-(RANK(AP8,$B8:$AT8,0)+COUNTIFS($B8:$AT8,AP8,$B$1:$AT$1,"&lt;"&amp;41))</f>
        <v>-18</v>
      </c>
      <c r="CJ8">
        <f>(RANK(_calc_라운드기준!AQ8,_calc_라운드기준!$B8:$AT8,0)+COUNTIFS(_calc_라운드기준!$B8:$AT8,_calc_라운드기준!AQ8,$B$1:$AT$1,"&lt;"&amp;42))-(RANK(AQ8,$B8:$AT8,0)+COUNTIFS($B8:$AT8,AQ8,$B$1:$AT$1,"&lt;"&amp;42))</f>
        <v>5</v>
      </c>
      <c r="CK8">
        <f>(RANK(_calc_라운드기준!AR8,_calc_라운드기준!$B8:$AT8,0)+COUNTIFS(_calc_라운드기준!$B8:$AT8,_calc_라운드기준!AR8,$B$1:$AT$1,"&lt;"&amp;43))-(RANK(AR8,$B8:$AT8,0)+COUNTIFS($B8:$AT8,AR8,$B$1:$AT$1,"&lt;"&amp;43))</f>
        <v>-1</v>
      </c>
      <c r="CL8">
        <f>(RANK(_calc_라운드기준!AS8,_calc_라운드기준!$B8:$AT8,0)+COUNTIFS(_calc_라운드기준!$B8:$AT8,_calc_라운드기준!AS8,$B$1:$AT$1,"&lt;"&amp;44))-(RANK(AS8,$B8:$AT8,0)+COUNTIFS($B8:$AT8,AS8,$B$1:$AT$1,"&lt;"&amp;44))</f>
        <v>-3</v>
      </c>
      <c r="CM8">
        <f>(RANK(_calc_라운드기준!AT8,_calc_라운드기준!$B8:$AT8,0)+COUNTIFS(_calc_라운드기준!$B8:$AT8,_calc_라운드기준!AT8,$B$1:$AT$1,"&lt;"&amp;45))-(RANK(AT8,$B8:$AT8,0)+COUNTIFS($B8:$AT8,AT8,$B$1:$AT$1,"&lt;"&amp;45))</f>
        <v>-19</v>
      </c>
      <c r="CN8">
        <f t="shared" si="0"/>
        <v>45</v>
      </c>
      <c r="CO8">
        <f t="shared" si="1"/>
        <v>12</v>
      </c>
      <c r="CP8">
        <f t="shared" si="2"/>
        <v>16</v>
      </c>
      <c r="CQ8">
        <f t="shared" si="3"/>
        <v>44</v>
      </c>
      <c r="CR8">
        <f t="shared" si="4"/>
        <v>24</v>
      </c>
      <c r="CS8">
        <f t="shared" si="5"/>
        <v>10</v>
      </c>
      <c r="CT8">
        <f t="shared" si="6"/>
        <v>1</v>
      </c>
      <c r="CU8">
        <f t="shared" si="7"/>
        <v>3</v>
      </c>
      <c r="CV8">
        <f t="shared" si="8"/>
        <v>29</v>
      </c>
      <c r="CW8">
        <f t="shared" si="9"/>
        <v>39</v>
      </c>
      <c r="CX8">
        <f t="shared" si="10"/>
        <v>4</v>
      </c>
      <c r="CY8">
        <f t="shared" si="11"/>
        <v>19</v>
      </c>
      <c r="CZ8">
        <f t="shared" si="12"/>
        <v>5</v>
      </c>
      <c r="DA8">
        <f t="shared" si="13"/>
        <v>20</v>
      </c>
      <c r="DB8">
        <f t="shared" si="14"/>
        <v>25</v>
      </c>
      <c r="DC8">
        <f t="shared" si="15"/>
        <v>14</v>
      </c>
      <c r="DD8">
        <f t="shared" si="16"/>
        <v>6</v>
      </c>
      <c r="DE8">
        <f t="shared" si="17"/>
        <v>26</v>
      </c>
      <c r="DF8">
        <f t="shared" si="18"/>
        <v>41</v>
      </c>
      <c r="DG8">
        <f t="shared" si="19"/>
        <v>36</v>
      </c>
      <c r="DH8">
        <f t="shared" si="20"/>
        <v>11</v>
      </c>
      <c r="DI8">
        <f t="shared" si="21"/>
        <v>37</v>
      </c>
      <c r="DJ8">
        <f t="shared" si="22"/>
        <v>22</v>
      </c>
      <c r="DK8">
        <f t="shared" si="23"/>
        <v>38</v>
      </c>
      <c r="DL8">
        <f t="shared" si="24"/>
        <v>8</v>
      </c>
      <c r="DM8">
        <f t="shared" si="25"/>
        <v>9</v>
      </c>
      <c r="DN8">
        <f t="shared" si="26"/>
        <v>21</v>
      </c>
      <c r="DO8">
        <f t="shared" si="27"/>
        <v>27</v>
      </c>
      <c r="DP8">
        <f t="shared" si="28"/>
        <v>18</v>
      </c>
      <c r="DQ8">
        <f t="shared" si="29"/>
        <v>30</v>
      </c>
      <c r="DR8">
        <f t="shared" si="30"/>
        <v>31</v>
      </c>
      <c r="DS8">
        <f t="shared" si="31"/>
        <v>17</v>
      </c>
      <c r="DT8">
        <f t="shared" si="32"/>
        <v>40</v>
      </c>
      <c r="DU8">
        <f t="shared" si="33"/>
        <v>34</v>
      </c>
      <c r="DV8">
        <f t="shared" si="34"/>
        <v>32</v>
      </c>
      <c r="DW8">
        <f t="shared" si="35"/>
        <v>35</v>
      </c>
      <c r="DX8">
        <f t="shared" si="36"/>
        <v>2</v>
      </c>
      <c r="DY8">
        <f t="shared" si="37"/>
        <v>23</v>
      </c>
      <c r="DZ8">
        <f t="shared" si="38"/>
        <v>13</v>
      </c>
      <c r="EA8">
        <f t="shared" si="39"/>
        <v>7</v>
      </c>
      <c r="EB8">
        <f t="shared" si="40"/>
        <v>42</v>
      </c>
      <c r="EC8">
        <f t="shared" si="41"/>
        <v>15</v>
      </c>
      <c r="ED8">
        <f t="shared" si="42"/>
        <v>28</v>
      </c>
      <c r="EE8">
        <f t="shared" si="43"/>
        <v>33</v>
      </c>
      <c r="EF8">
        <f t="shared" si="44"/>
        <v>43</v>
      </c>
    </row>
    <row r="9" spans="1:136" ht="16.5" customHeight="1">
      <c r="A9">
        <f>_calc_라운드기준!A9</f>
        <v>1237</v>
      </c>
      <c r="B9">
        <f>INDEX(_calc_누적빈도!B:B,$A9)-INDEX(_calc_누적빈도!B:B,$A9-기준100회_후보!$B$1)</f>
        <v>12</v>
      </c>
      <c r="C9">
        <f>INDEX(_calc_누적빈도!C:C,$A9)-INDEX(_calc_누적빈도!C:C,$A9-기준100회_후보!$B$1)</f>
        <v>11</v>
      </c>
      <c r="D9">
        <f>INDEX(_calc_누적빈도!D:D,$A9)-INDEX(_calc_누적빈도!D:D,$A9-기준100회_후보!$B$1)</f>
        <v>17</v>
      </c>
      <c r="E9">
        <f>INDEX(_calc_누적빈도!E:E,$A9)-INDEX(_calc_누적빈도!E:E,$A9-기준100회_후보!$B$1)</f>
        <v>12</v>
      </c>
      <c r="F9">
        <f>INDEX(_calc_누적빈도!F:F,$A9)-INDEX(_calc_누적빈도!F:F,$A9-기준100회_후보!$B$1)</f>
        <v>10</v>
      </c>
      <c r="G9">
        <f>INDEX(_calc_누적빈도!G:G,$A9)-INDEX(_calc_누적빈도!G:G,$A9-기준100회_후보!$B$1)</f>
        <v>14</v>
      </c>
      <c r="H9">
        <f>INDEX(_calc_누적빈도!H:H,$A9)-INDEX(_calc_누적빈도!H:H,$A9-기준100회_후보!$B$1)</f>
        <v>16</v>
      </c>
      <c r="I9">
        <f>INDEX(_calc_누적빈도!I:I,$A9)-INDEX(_calc_누적빈도!I:I,$A9-기준100회_후보!$B$1)</f>
        <v>15</v>
      </c>
      <c r="J9">
        <f>INDEX(_calc_누적빈도!J:J,$A9)-INDEX(_calc_누적빈도!J:J,$A9-기준100회_후보!$B$1)</f>
        <v>16</v>
      </c>
      <c r="K9">
        <f>INDEX(_calc_누적빈도!K:K,$A9)-INDEX(_calc_누적빈도!K:K,$A9-기준100회_후보!$B$1)</f>
        <v>10</v>
      </c>
      <c r="L9">
        <f>INDEX(_calc_누적빈도!L:L,$A9)-INDEX(_calc_누적빈도!L:L,$A9-기준100회_후보!$B$1)</f>
        <v>12</v>
      </c>
      <c r="M9">
        <f>INDEX(_calc_누적빈도!M:M,$A9)-INDEX(_calc_누적빈도!M:M,$A9-기준100회_후보!$B$1)</f>
        <v>16</v>
      </c>
      <c r="N9">
        <f>INDEX(_calc_누적빈도!N:N,$A9)-INDEX(_calc_누적빈도!N:N,$A9-기준100회_후보!$B$1)</f>
        <v>14</v>
      </c>
      <c r="O9">
        <f>INDEX(_calc_누적빈도!O:O,$A9)-INDEX(_calc_누적빈도!O:O,$A9-기준100회_후보!$B$1)</f>
        <v>8</v>
      </c>
      <c r="P9">
        <f>INDEX(_calc_누적빈도!P:P,$A9)-INDEX(_calc_누적빈도!P:P,$A9-기준100회_후보!$B$1)</f>
        <v>20</v>
      </c>
      <c r="Q9">
        <f>INDEX(_calc_누적빈도!Q:Q,$A9)-INDEX(_calc_누적빈도!Q:Q,$A9-기준100회_후보!$B$1)</f>
        <v>17</v>
      </c>
      <c r="R9">
        <f>INDEX(_calc_누적빈도!R:R,$A9)-INDEX(_calc_누적빈도!R:R,$A9-기준100회_후보!$B$1)</f>
        <v>12</v>
      </c>
      <c r="S9">
        <f>INDEX(_calc_누적빈도!S:S,$A9)-INDEX(_calc_누적빈도!S:S,$A9-기준100회_후보!$B$1)</f>
        <v>12</v>
      </c>
      <c r="T9">
        <f>INDEX(_calc_누적빈도!T:T,$A9)-INDEX(_calc_누적빈도!T:T,$A9-기준100회_후보!$B$1)</f>
        <v>14</v>
      </c>
      <c r="U9">
        <f>INDEX(_calc_누적빈도!U:U,$A9)-INDEX(_calc_누적빈도!U:U,$A9-기준100회_후보!$B$1)</f>
        <v>12</v>
      </c>
      <c r="V9">
        <f>INDEX(_calc_누적빈도!V:V,$A9)-INDEX(_calc_누적빈도!V:V,$A9-기준100회_후보!$B$1)</f>
        <v>11</v>
      </c>
      <c r="W9">
        <f>INDEX(_calc_누적빈도!W:W,$A9)-INDEX(_calc_누적빈도!W:W,$A9-기준100회_후보!$B$1)</f>
        <v>11</v>
      </c>
      <c r="X9">
        <f>INDEX(_calc_누적빈도!X:X,$A9)-INDEX(_calc_누적빈도!X:X,$A9-기준100회_후보!$B$1)</f>
        <v>11</v>
      </c>
      <c r="Y9">
        <f>INDEX(_calc_누적빈도!Y:Y,$A9)-INDEX(_calc_누적빈도!Y:Y,$A9-기준100회_후보!$B$1)</f>
        <v>14</v>
      </c>
      <c r="Z9">
        <f>INDEX(_calc_누적빈도!Z:Z,$A9)-INDEX(_calc_누적빈도!Z:Z,$A9-기준100회_후보!$B$1)</f>
        <v>13</v>
      </c>
      <c r="AA9">
        <f>INDEX(_calc_누적빈도!AA:AA,$A9)-INDEX(_calc_누적빈도!AA:AA,$A9-기준100회_후보!$B$1)</f>
        <v>13</v>
      </c>
      <c r="AB9">
        <f>INDEX(_calc_누적빈도!AB:AB,$A9)-INDEX(_calc_누적빈도!AB:AB,$A9-기준100회_후보!$B$1)</f>
        <v>21</v>
      </c>
      <c r="AC9">
        <f>INDEX(_calc_누적빈도!AC:AC,$A9)-INDEX(_calc_누적빈도!AC:AC,$A9-기준100회_후보!$B$1)</f>
        <v>17</v>
      </c>
      <c r="AD9">
        <f>INDEX(_calc_누적빈도!AD:AD,$A9)-INDEX(_calc_누적빈도!AD:AD,$A9-기준100회_후보!$B$1)</f>
        <v>15</v>
      </c>
      <c r="AE9">
        <f>INDEX(_calc_누적빈도!AE:AE,$A9)-INDEX(_calc_누적빈도!AE:AE,$A9-기준100회_후보!$B$1)</f>
        <v>14</v>
      </c>
      <c r="AF9">
        <f>INDEX(_calc_누적빈도!AF:AF,$A9)-INDEX(_calc_누적빈도!AF:AF,$A9-기준100회_후보!$B$1)</f>
        <v>16</v>
      </c>
      <c r="AG9">
        <f>INDEX(_calc_누적빈도!AG:AG,$A9)-INDEX(_calc_누적빈도!AG:AG,$A9-기준100회_후보!$B$1)</f>
        <v>11</v>
      </c>
      <c r="AH9">
        <f>INDEX(_calc_누적빈도!AH:AH,$A9)-INDEX(_calc_누적빈도!AH:AH,$A9-기준100회_후보!$B$1)</f>
        <v>11</v>
      </c>
      <c r="AI9">
        <f>INDEX(_calc_누적빈도!AI:AI,$A9)-INDEX(_calc_누적빈도!AI:AI,$A9-기준100회_후보!$B$1)</f>
        <v>10</v>
      </c>
      <c r="AJ9">
        <f>INDEX(_calc_누적빈도!AJ:AJ,$A9)-INDEX(_calc_누적빈도!AJ:AJ,$A9-기준100회_후보!$B$1)</f>
        <v>14</v>
      </c>
      <c r="AK9">
        <f>INDEX(_calc_누적빈도!AK:AK,$A9)-INDEX(_calc_누적빈도!AK:AK,$A9-기준100회_후보!$B$1)</f>
        <v>13</v>
      </c>
      <c r="AL9">
        <f>INDEX(_calc_누적빈도!AL:AL,$A9)-INDEX(_calc_누적빈도!AL:AL,$A9-기준100회_후보!$B$1)</f>
        <v>17</v>
      </c>
      <c r="AM9">
        <f>INDEX(_calc_누적빈도!AM:AM,$A9)-INDEX(_calc_누적빈도!AM:AM,$A9-기준100회_후보!$B$1)</f>
        <v>17</v>
      </c>
      <c r="AN9">
        <f>INDEX(_calc_누적빈도!AN:AN,$A9)-INDEX(_calc_누적빈도!AN:AN,$A9-기준100회_후보!$B$1)</f>
        <v>15</v>
      </c>
      <c r="AO9">
        <f>INDEX(_calc_누적빈도!AO:AO,$A9)-INDEX(_calc_누적빈도!AO:AO,$A9-기준100회_후보!$B$1)</f>
        <v>12</v>
      </c>
      <c r="AP9">
        <f>INDEX(_calc_누적빈도!AP:AP,$A9)-INDEX(_calc_누적빈도!AP:AP,$A9-기준100회_후보!$B$1)</f>
        <v>11</v>
      </c>
      <c r="AQ9">
        <f>INDEX(_calc_누적빈도!AQ:AQ,$A9)-INDEX(_calc_누적빈도!AQ:AQ,$A9-기준100회_후보!$B$1)</f>
        <v>12</v>
      </c>
      <c r="AR9">
        <f>INDEX(_calc_누적빈도!AR:AR,$A9)-INDEX(_calc_누적빈도!AR:AR,$A9-기준100회_후보!$B$1)</f>
        <v>8</v>
      </c>
      <c r="AS9">
        <f>INDEX(_calc_누적빈도!AS:AS,$A9)-INDEX(_calc_누적빈도!AS:AS,$A9-기준100회_후보!$B$1)</f>
        <v>11</v>
      </c>
      <c r="AT9">
        <f>INDEX(_calc_누적빈도!AT:AT,$A9)-INDEX(_calc_누적빈도!AT:AT,$A9-기준100회_후보!$B$1)</f>
        <v>12</v>
      </c>
      <c r="AU9">
        <f>(RANK(_calc_라운드기준!B9,_calc_라운드기준!$B9:$AT9,0)+COUNTIFS(_calc_라운드기준!$B9:$AT9,_calc_라운드기준!B9,$B$1:$AT$1,"&lt;"&amp;1))-(RANK(B9,$B9:$AT9,0)+COUNTIFS($B9:$AT9,B9,$B$1:$AT$1,"&lt;"&amp;1))</f>
        <v>-21</v>
      </c>
      <c r="AV9">
        <f>(RANK(_calc_라운드기준!C9,_calc_라운드기준!$B9:$AT9,0)+COUNTIFS(_calc_라운드기준!$B9:$AT9,_calc_라운드기준!C9,$B$1:$AT$1,"&lt;"&amp;2))-(RANK(C9,$B9:$AT9,0)+COUNTIFS($B9:$AT9,C9,$B$1:$AT$1,"&lt;"&amp;2))</f>
        <v>2</v>
      </c>
      <c r="AW9">
        <f>(RANK(_calc_라운드기준!D9,_calc_라운드기준!$B9:$AT9,0)+COUNTIFS(_calc_라운드기준!$B9:$AT9,_calc_라운드기준!D9,$B$1:$AT$1,"&lt;"&amp;3))-(RANK(D9,$B9:$AT9,0)+COUNTIFS($B9:$AT9,D9,$B$1:$AT$1,"&lt;"&amp;3))</f>
        <v>5</v>
      </c>
      <c r="AX9">
        <f>(RANK(_calc_라운드기준!E9,_calc_라운드기준!$B9:$AT9,0)+COUNTIFS(_calc_라운드기준!$B9:$AT9,_calc_라운드기준!E9,$B$1:$AT$1,"&lt;"&amp;4))-(RANK(E9,$B9:$AT9,0)+COUNTIFS($B9:$AT9,E9,$B$1:$AT$1,"&lt;"&amp;4))</f>
        <v>-12</v>
      </c>
      <c r="AY9">
        <f>(RANK(_calc_라운드기준!F9,_calc_라운드기준!$B9:$AT9,0)+COUNTIFS(_calc_라운드기준!$B9:$AT9,_calc_라운드기준!F9,$B$1:$AT$1,"&lt;"&amp;5))-(RANK(F9,$B9:$AT9,0)+COUNTIFS($B9:$AT9,F9,$B$1:$AT$1,"&lt;"&amp;5))</f>
        <v>-5</v>
      </c>
      <c r="AZ9">
        <f>(RANK(_calc_라운드기준!G9,_calc_라운드기준!$B9:$AT9,0)+COUNTIFS(_calc_라운드기준!$B9:$AT9,_calc_라운드기준!G9,$B$1:$AT$1,"&lt;"&amp;6))-(RANK(G9,$B9:$AT9,0)+COUNTIFS($B9:$AT9,G9,$B$1:$AT$1,"&lt;"&amp;6))</f>
        <v>9</v>
      </c>
      <c r="BA9">
        <f>(RANK(_calc_라운드기준!H9,_calc_라운드기준!$B9:$AT9,0)+COUNTIFS(_calc_라운드기준!$B9:$AT9,_calc_라운드기준!H9,$B$1:$AT$1,"&lt;"&amp;7))-(RANK(H9,$B9:$AT9,0)+COUNTIFS($B9:$AT9,H9,$B$1:$AT$1,"&lt;"&amp;7))</f>
        <v>17</v>
      </c>
      <c r="BB9">
        <f>(RANK(_calc_라운드기준!I9,_calc_라운드기준!$B9:$AT9,0)+COUNTIFS(_calc_라운드기준!$B9:$AT9,_calc_라운드기준!I9,$B$1:$AT$1,"&lt;"&amp;8))-(RANK(I9,$B9:$AT9,0)+COUNTIFS($B9:$AT9,I9,$B$1:$AT$1,"&lt;"&amp;8))</f>
        <v>14</v>
      </c>
      <c r="BC9">
        <f>(RANK(_calc_라운드기준!J9,_calc_라운드기준!$B9:$AT9,0)+COUNTIFS(_calc_라운드기준!$B9:$AT9,_calc_라운드기준!J9,$B$1:$AT$1,"&lt;"&amp;9))-(RANK(J9,$B9:$AT9,0)+COUNTIFS($B9:$AT9,J9,$B$1:$AT$1,"&lt;"&amp;9))</f>
        <v>0</v>
      </c>
      <c r="BD9">
        <f>(RANK(_calc_라운드기준!K9,_calc_라운드기준!$B9:$AT9,0)+COUNTIFS(_calc_라운드기준!$B9:$AT9,_calc_라운드기준!K9,$B$1:$AT$1,"&lt;"&amp;10))-(RANK(K9,$B9:$AT9,0)+COUNTIFS($B9:$AT9,K9,$B$1:$AT$1,"&lt;"&amp;10))</f>
        <v>-5</v>
      </c>
      <c r="BE9">
        <f>(RANK(_calc_라운드기준!L9,_calc_라운드기준!$B9:$AT9,0)+COUNTIFS(_calc_라운드기준!$B9:$AT9,_calc_라운드기준!L9,$B$1:$AT$1,"&lt;"&amp;11))-(RANK(L9,$B9:$AT9,0)+COUNTIFS($B9:$AT9,L9,$B$1:$AT$1,"&lt;"&amp;11))</f>
        <v>16</v>
      </c>
      <c r="BF9">
        <f>(RANK(_calc_라운드기준!M9,_calc_라운드기준!$B9:$AT9,0)+COUNTIFS(_calc_라운드기준!$B9:$AT9,_calc_라운드기준!M9,$B$1:$AT$1,"&lt;"&amp;12))-(RANK(M9,$B9:$AT9,0)+COUNTIFS($B9:$AT9,M9,$B$1:$AT$1,"&lt;"&amp;12))</f>
        <v>4</v>
      </c>
      <c r="BG9">
        <f>(RANK(_calc_라운드기준!N9,_calc_라운드기준!$B9:$AT9,0)+COUNTIFS(_calc_라운드기준!$B9:$AT9,_calc_라운드기준!N9,$B$1:$AT$1,"&lt;"&amp;13))-(RANK(N9,$B9:$AT9,0)+COUNTIFS($B9:$AT9,N9,$B$1:$AT$1,"&lt;"&amp;13))</f>
        <v>-1</v>
      </c>
      <c r="BH9">
        <f>(RANK(_calc_라운드기준!O9,_calc_라운드기준!$B9:$AT9,0)+COUNTIFS(_calc_라운드기준!$B9:$AT9,_calc_라운드기준!O9,$B$1:$AT$1,"&lt;"&amp;14))-(RANK(O9,$B9:$AT9,0)+COUNTIFS($B9:$AT9,O9,$B$1:$AT$1,"&lt;"&amp;14))</f>
        <v>1</v>
      </c>
      <c r="BI9">
        <f>(RANK(_calc_라운드기준!P9,_calc_라운드기준!$B9:$AT9,0)+COUNTIFS(_calc_라운드기준!$B9:$AT9,_calc_라운드기준!P9,$B$1:$AT$1,"&lt;"&amp;15))-(RANK(P9,$B9:$AT9,0)+COUNTIFS($B9:$AT9,P9,$B$1:$AT$1,"&lt;"&amp;15))</f>
        <v>-1</v>
      </c>
      <c r="BJ9">
        <f>(RANK(_calc_라운드기준!Q9,_calc_라운드기준!$B9:$AT9,0)+COUNTIFS(_calc_라운드기준!$B9:$AT9,_calc_라운드기준!Q9,$B$1:$AT$1,"&lt;"&amp;16))-(RANK(Q9,$B9:$AT9,0)+COUNTIFS($B9:$AT9,Q9,$B$1:$AT$1,"&lt;"&amp;16))</f>
        <v>6</v>
      </c>
      <c r="BK9">
        <f>(RANK(_calc_라운드기준!R9,_calc_라운드기준!$B9:$AT9,0)+COUNTIFS(_calc_라운드기준!$B9:$AT9,_calc_라운드기준!R9,$B$1:$AT$1,"&lt;"&amp;17))-(RANK(R9,$B9:$AT9,0)+COUNTIFS($B9:$AT9,R9,$B$1:$AT$1,"&lt;"&amp;17))</f>
        <v>11</v>
      </c>
      <c r="BL9">
        <f>(RANK(_calc_라운드기준!S9,_calc_라운드기준!$B9:$AT9,0)+COUNTIFS(_calc_라운드기준!$B9:$AT9,_calc_라운드기준!S9,$B$1:$AT$1,"&lt;"&amp;18))-(RANK(S9,$B9:$AT9,0)+COUNTIFS($B9:$AT9,S9,$B$1:$AT$1,"&lt;"&amp;18))</f>
        <v>-1</v>
      </c>
      <c r="BM9">
        <f>(RANK(_calc_라운드기준!T9,_calc_라운드기준!$B9:$AT9,0)+COUNTIFS(_calc_라운드기준!$B9:$AT9,_calc_라운드기준!T9,$B$1:$AT$1,"&lt;"&amp;19))-(RANK(T9,$B9:$AT9,0)+COUNTIFS($B9:$AT9,T9,$B$1:$AT$1,"&lt;"&amp;19))</f>
        <v>-13</v>
      </c>
      <c r="BN9">
        <f>(RANK(_calc_라운드기준!U9,_calc_라운드기준!$B9:$AT9,0)+COUNTIFS(_calc_라운드기준!$B9:$AT9,_calc_라운드기준!U9,$B$1:$AT$1,"&lt;"&amp;20))-(RANK(U9,$B9:$AT9,0)+COUNTIFS($B9:$AT9,U9,$B$1:$AT$1,"&lt;"&amp;20))</f>
        <v>-1</v>
      </c>
      <c r="BO9">
        <f>(RANK(_calc_라운드기준!V9,_calc_라운드기준!$B9:$AT9,0)+COUNTIFS(_calc_라운드기준!$B9:$AT9,_calc_라운드기준!V9,$B$1:$AT$1,"&lt;"&amp;21))-(RANK(V9,$B9:$AT9,0)+COUNTIFS($B9:$AT9,V9,$B$1:$AT$1,"&lt;"&amp;21))</f>
        <v>9</v>
      </c>
      <c r="BP9">
        <f>(RANK(_calc_라운드기준!W9,_calc_라운드기준!$B9:$AT9,0)+COUNTIFS(_calc_라운드기준!$B9:$AT9,_calc_라운드기준!W9,$B$1:$AT$1,"&lt;"&amp;22))-(RANK(W9,$B9:$AT9,0)+COUNTIFS($B9:$AT9,W9,$B$1:$AT$1,"&lt;"&amp;22))</f>
        <v>-6</v>
      </c>
      <c r="BQ9">
        <f>(RANK(_calc_라운드기준!X9,_calc_라운드기준!$B9:$AT9,0)+COUNTIFS(_calc_라운드기준!$B9:$AT9,_calc_라운드기준!X9,$B$1:$AT$1,"&lt;"&amp;23))-(RANK(X9,$B9:$AT9,0)+COUNTIFS($B9:$AT9,X9,$B$1:$AT$1,"&lt;"&amp;23))</f>
        <v>3</v>
      </c>
      <c r="BR9">
        <f>(RANK(_calc_라운드기준!Y9,_calc_라운드기준!$B9:$AT9,0)+COUNTIFS(_calc_라운드기준!$B9:$AT9,_calc_라운드기준!Y9,$B$1:$AT$1,"&lt;"&amp;24))-(RANK(Y9,$B9:$AT9,0)+COUNTIFS($B9:$AT9,Y9,$B$1:$AT$1,"&lt;"&amp;24))</f>
        <v>-7</v>
      </c>
      <c r="BS9">
        <f>(RANK(_calc_라운드기준!Z9,_calc_라운드기준!$B9:$AT9,0)+COUNTIFS(_calc_라운드기준!$B9:$AT9,_calc_라운드기준!Z9,$B$1:$AT$1,"&lt;"&amp;25))-(RANK(Z9,$B9:$AT9,0)+COUNTIFS($B9:$AT9,Z9,$B$1:$AT$1,"&lt;"&amp;25))</f>
        <v>9</v>
      </c>
      <c r="BT9">
        <f>(RANK(_calc_라운드기준!AA9,_calc_라운드기준!$B9:$AT9,0)+COUNTIFS(_calc_라운드기준!$B9:$AT9,_calc_라운드기준!AA9,$B$1:$AT$1,"&lt;"&amp;26))-(RANK(AA9,$B9:$AT9,0)+COUNTIFS($B9:$AT9,AA9,$B$1:$AT$1,"&lt;"&amp;26))</f>
        <v>-6</v>
      </c>
      <c r="BU9">
        <f>(RANK(_calc_라운드기준!AB9,_calc_라운드기준!$B9:$AT9,0)+COUNTIFS(_calc_라운드기준!$B9:$AT9,_calc_라운드기준!AB9,$B$1:$AT$1,"&lt;"&amp;27))-(RANK(AB9,$B9:$AT9,0)+COUNTIFS($B9:$AT9,AB9,$B$1:$AT$1,"&lt;"&amp;27))</f>
        <v>1</v>
      </c>
      <c r="BV9">
        <f>(RANK(_calc_라운드기준!AC9,_calc_라운드기준!$B9:$AT9,0)+COUNTIFS(_calc_라운드기준!$B9:$AT9,_calc_라운드기준!AC9,$B$1:$AT$1,"&lt;"&amp;28))-(RANK(AC9,$B9:$AT9,0)+COUNTIFS($B9:$AT9,AC9,$B$1:$AT$1,"&lt;"&amp;28))</f>
        <v>0</v>
      </c>
      <c r="BW9">
        <f>(RANK(_calc_라운드기준!AD9,_calc_라운드기준!$B9:$AT9,0)+COUNTIFS(_calc_라운드기준!$B9:$AT9,_calc_라운드기준!AD9,$B$1:$AT$1,"&lt;"&amp;29))-(RANK(AD9,$B9:$AT9,0)+COUNTIFS($B9:$AT9,AD9,$B$1:$AT$1,"&lt;"&amp;29))</f>
        <v>-1</v>
      </c>
      <c r="BX9">
        <f>(RANK(_calc_라운드기준!AE9,_calc_라운드기준!$B9:$AT9,0)+COUNTIFS(_calc_라운드기준!$B9:$AT9,_calc_라운드기준!AE9,$B$1:$AT$1,"&lt;"&amp;30))-(RANK(AE9,$B9:$AT9,0)+COUNTIFS($B9:$AT9,AE9,$B$1:$AT$1,"&lt;"&amp;30))</f>
        <v>-2</v>
      </c>
      <c r="BY9">
        <f>(RANK(_calc_라운드기준!AF9,_calc_라운드기준!$B9:$AT9,0)+COUNTIFS(_calc_라운드기준!$B9:$AT9,_calc_라운드기준!AF9,$B$1:$AT$1,"&lt;"&amp;31))-(RANK(AF9,$B9:$AT9,0)+COUNTIFS($B9:$AT9,AF9,$B$1:$AT$1,"&lt;"&amp;31))</f>
        <v>-5</v>
      </c>
      <c r="BZ9">
        <f>(RANK(_calc_라운드기준!AG9,_calc_라운드기준!$B9:$AT9,0)+COUNTIFS(_calc_라운드기준!$B9:$AT9,_calc_라운드기준!AG9,$B$1:$AT$1,"&lt;"&amp;32))-(RANK(AG9,$B9:$AT9,0)+COUNTIFS($B9:$AT9,AG9,$B$1:$AT$1,"&lt;"&amp;32))</f>
        <v>3</v>
      </c>
      <c r="CA9">
        <f>(RANK(_calc_라운드기준!AH9,_calc_라운드기준!$B9:$AT9,0)+COUNTIFS(_calc_라운드기준!$B9:$AT9,_calc_라운드기준!AH9,$B$1:$AT$1,"&lt;"&amp;33))-(RANK(AH9,$B9:$AT9,0)+COUNTIFS($B9:$AT9,AH9,$B$1:$AT$1,"&lt;"&amp;33))</f>
        <v>-7</v>
      </c>
      <c r="CB9">
        <f>(RANK(_calc_라운드기준!AI9,_calc_라운드기준!$B9:$AT9,0)+COUNTIFS(_calc_라운드기준!$B9:$AT9,_calc_라운드기준!AI9,$B$1:$AT$1,"&lt;"&amp;34))-(RANK(AI9,$B9:$AT9,0)+COUNTIFS($B9:$AT9,AI9,$B$1:$AT$1,"&lt;"&amp;34))</f>
        <v>-2</v>
      </c>
      <c r="CC9">
        <f>(RANK(_calc_라운드기준!AJ9,_calc_라운드기준!$B9:$AT9,0)+COUNTIFS(_calc_라운드기준!$B9:$AT9,_calc_라운드기준!AJ9,$B$1:$AT$1,"&lt;"&amp;35))-(RANK(AJ9,$B9:$AT9,0)+COUNTIFS($B9:$AT9,AJ9,$B$1:$AT$1,"&lt;"&amp;35))</f>
        <v>-2</v>
      </c>
      <c r="CD9">
        <f>(RANK(_calc_라운드기준!AK9,_calc_라운드기준!$B9:$AT9,0)+COUNTIFS(_calc_라운드기준!$B9:$AT9,_calc_라운드기준!AK9,$B$1:$AT$1,"&lt;"&amp;36))-(RANK(AK9,$B9:$AT9,0)+COUNTIFS($B9:$AT9,AK9,$B$1:$AT$1,"&lt;"&amp;36))</f>
        <v>-4</v>
      </c>
      <c r="CE9">
        <f>(RANK(_calc_라운드기준!AL9,_calc_라운드기준!$B9:$AT9,0)+COUNTIFS(_calc_라운드기준!$B9:$AT9,_calc_라운드기준!AL9,$B$1:$AT$1,"&lt;"&amp;37))-(RANK(AL9,$B9:$AT9,0)+COUNTIFS($B9:$AT9,AL9,$B$1:$AT$1,"&lt;"&amp;37))</f>
        <v>14</v>
      </c>
      <c r="CF9">
        <f>(RANK(_calc_라운드기준!AM9,_calc_라운드기준!$B9:$AT9,0)+COUNTIFS(_calc_라운드기준!$B9:$AT9,_calc_라운드기준!AM9,$B$1:$AT$1,"&lt;"&amp;38))-(RANK(AM9,$B9:$AT9,0)+COUNTIFS($B9:$AT9,AM9,$B$1:$AT$1,"&lt;"&amp;38))</f>
        <v>0</v>
      </c>
      <c r="CG9">
        <f>(RANK(_calc_라운드기준!AN9,_calc_라운드기준!$B9:$AT9,0)+COUNTIFS(_calc_라운드기준!$B9:$AT9,_calc_라운드기준!AN9,$B$1:$AT$1,"&lt;"&amp;39))-(RANK(AN9,$B9:$AT9,0)+COUNTIFS($B9:$AT9,AN9,$B$1:$AT$1,"&lt;"&amp;39))</f>
        <v>7</v>
      </c>
      <c r="CH9">
        <f>(RANK(_calc_라운드기준!AO9,_calc_라운드기준!$B9:$AT9,0)+COUNTIFS(_calc_라운드기준!$B9:$AT9,_calc_라운드기준!AO9,$B$1:$AT$1,"&lt;"&amp;40))-(RANK(AO9,$B9:$AT9,0)+COUNTIFS($B9:$AT9,AO9,$B$1:$AT$1,"&lt;"&amp;40))</f>
        <v>2</v>
      </c>
      <c r="CI9">
        <f>(RANK(_calc_라운드기준!AP9,_calc_라운드기준!$B9:$AT9,0)+COUNTIFS(_calc_라운드기준!$B9:$AT9,_calc_라운드기준!AP9,$B$1:$AT$1,"&lt;"&amp;41))-(RANK(AP9,$B9:$AT9,0)+COUNTIFS($B9:$AT9,AP9,$B$1:$AT$1,"&lt;"&amp;41))</f>
        <v>-17</v>
      </c>
      <c r="CJ9">
        <f>(RANK(_calc_라운드기준!AQ9,_calc_라운드기준!$B9:$AT9,0)+COUNTIFS(_calc_라운드기준!$B9:$AT9,_calc_라운드기준!AQ9,$B$1:$AT$1,"&lt;"&amp;42))-(RANK(AQ9,$B9:$AT9,0)+COUNTIFS($B9:$AT9,AQ9,$B$1:$AT$1,"&lt;"&amp;42))</f>
        <v>2</v>
      </c>
      <c r="CK9">
        <f>(RANK(_calc_라운드기준!AR9,_calc_라운드기준!$B9:$AT9,0)+COUNTIFS(_calc_라운드기준!$B9:$AT9,_calc_라운드기준!AR9,$B$1:$AT$1,"&lt;"&amp;43))-(RANK(AR9,$B9:$AT9,0)+COUNTIFS($B9:$AT9,AR9,$B$1:$AT$1,"&lt;"&amp;43))</f>
        <v>-1</v>
      </c>
      <c r="CL9">
        <f>(RANK(_calc_라운드기준!AS9,_calc_라운드기준!$B9:$AT9,0)+COUNTIFS(_calc_라운드기준!$B9:$AT9,_calc_라운드기준!AS9,$B$1:$AT$1,"&lt;"&amp;44))-(RANK(AS9,$B9:$AT9,0)+COUNTIFS($B9:$AT9,AS9,$B$1:$AT$1,"&lt;"&amp;44))</f>
        <v>-6</v>
      </c>
      <c r="CM9">
        <f>(RANK(_calc_라운드기준!AT9,_calc_라운드기준!$B9:$AT9,0)+COUNTIFS(_calc_라운드기준!$B9:$AT9,_calc_라운드기준!AT9,$B$1:$AT$1,"&lt;"&amp;45))-(RANK(AT9,$B9:$AT9,0)+COUNTIFS($B9:$AT9,AT9,$B$1:$AT$1,"&lt;"&amp;45))</f>
        <v>-9</v>
      </c>
      <c r="CN9">
        <f t="shared" si="0"/>
        <v>45</v>
      </c>
      <c r="CO9">
        <f t="shared" si="1"/>
        <v>15</v>
      </c>
      <c r="CP9">
        <f t="shared" si="2"/>
        <v>11</v>
      </c>
      <c r="CQ9">
        <f t="shared" si="3"/>
        <v>42</v>
      </c>
      <c r="CR9">
        <f t="shared" si="4"/>
        <v>33</v>
      </c>
      <c r="CS9">
        <f t="shared" si="5"/>
        <v>6</v>
      </c>
      <c r="CT9">
        <f t="shared" si="6"/>
        <v>1</v>
      </c>
      <c r="CU9">
        <f t="shared" si="7"/>
        <v>3</v>
      </c>
      <c r="CV9">
        <f t="shared" si="8"/>
        <v>20</v>
      </c>
      <c r="CW9">
        <f t="shared" si="9"/>
        <v>34</v>
      </c>
      <c r="CX9">
        <f t="shared" si="10"/>
        <v>2</v>
      </c>
      <c r="CY9">
        <f t="shared" si="11"/>
        <v>12</v>
      </c>
      <c r="CZ9">
        <f t="shared" si="12"/>
        <v>23</v>
      </c>
      <c r="DA9">
        <f t="shared" si="13"/>
        <v>18</v>
      </c>
      <c r="DB9">
        <f t="shared" si="14"/>
        <v>24</v>
      </c>
      <c r="DC9">
        <f t="shared" si="15"/>
        <v>10</v>
      </c>
      <c r="DD9">
        <f t="shared" si="16"/>
        <v>5</v>
      </c>
      <c r="DE9">
        <f t="shared" si="17"/>
        <v>25</v>
      </c>
      <c r="DF9">
        <f t="shared" si="18"/>
        <v>43</v>
      </c>
      <c r="DG9">
        <f t="shared" si="19"/>
        <v>26</v>
      </c>
      <c r="DH9">
        <f t="shared" si="20"/>
        <v>7</v>
      </c>
      <c r="DI9">
        <f t="shared" si="21"/>
        <v>36</v>
      </c>
      <c r="DJ9">
        <f t="shared" si="22"/>
        <v>13</v>
      </c>
      <c r="DK9">
        <f t="shared" si="23"/>
        <v>39</v>
      </c>
      <c r="DL9">
        <f t="shared" si="24"/>
        <v>8</v>
      </c>
      <c r="DM9">
        <f t="shared" si="25"/>
        <v>37</v>
      </c>
      <c r="DN9">
        <f t="shared" si="26"/>
        <v>19</v>
      </c>
      <c r="DO9">
        <f t="shared" si="27"/>
        <v>21</v>
      </c>
      <c r="DP9">
        <f t="shared" si="28"/>
        <v>27</v>
      </c>
      <c r="DQ9">
        <f t="shared" si="29"/>
        <v>29</v>
      </c>
      <c r="DR9">
        <f t="shared" si="30"/>
        <v>35</v>
      </c>
      <c r="DS9">
        <f t="shared" si="31"/>
        <v>14</v>
      </c>
      <c r="DT9">
        <f t="shared" si="32"/>
        <v>40</v>
      </c>
      <c r="DU9">
        <f t="shared" si="33"/>
        <v>30</v>
      </c>
      <c r="DV9">
        <f t="shared" si="34"/>
        <v>31</v>
      </c>
      <c r="DW9">
        <f t="shared" si="35"/>
        <v>32</v>
      </c>
      <c r="DX9">
        <f t="shared" si="36"/>
        <v>4</v>
      </c>
      <c r="DY9">
        <f t="shared" si="37"/>
        <v>22</v>
      </c>
      <c r="DZ9">
        <f t="shared" si="38"/>
        <v>9</v>
      </c>
      <c r="EA9">
        <f t="shared" si="39"/>
        <v>16</v>
      </c>
      <c r="EB9">
        <f t="shared" si="40"/>
        <v>44</v>
      </c>
      <c r="EC9">
        <f t="shared" si="41"/>
        <v>17</v>
      </c>
      <c r="ED9">
        <f t="shared" si="42"/>
        <v>28</v>
      </c>
      <c r="EE9">
        <f t="shared" si="43"/>
        <v>38</v>
      </c>
      <c r="EF9">
        <f t="shared" si="44"/>
        <v>41</v>
      </c>
    </row>
    <row r="10" spans="1:136" ht="16.5" customHeight="1">
      <c r="A10">
        <f>_calc_라운드기준!A10</f>
        <v>1236</v>
      </c>
      <c r="B10">
        <f>INDEX(_calc_누적빈도!B:B,$A10)-INDEX(_calc_누적빈도!B:B,$A10-기준100회_후보!$B$1)</f>
        <v>12</v>
      </c>
      <c r="C10">
        <f>INDEX(_calc_누적빈도!C:C,$A10)-INDEX(_calc_누적빈도!C:C,$A10-기준100회_후보!$B$1)</f>
        <v>11</v>
      </c>
      <c r="D10">
        <f>INDEX(_calc_누적빈도!D:D,$A10)-INDEX(_calc_누적빈도!D:D,$A10-기준100회_후보!$B$1)</f>
        <v>17</v>
      </c>
      <c r="E10">
        <f>INDEX(_calc_누적빈도!E:E,$A10)-INDEX(_calc_누적빈도!E:E,$A10-기준100회_후보!$B$1)</f>
        <v>12</v>
      </c>
      <c r="F10">
        <f>INDEX(_calc_누적빈도!F:F,$A10)-INDEX(_calc_누적빈도!F:F,$A10-기준100회_후보!$B$1)</f>
        <v>10</v>
      </c>
      <c r="G10">
        <f>INDEX(_calc_누적빈도!G:G,$A10)-INDEX(_calc_누적빈도!G:G,$A10-기준100회_후보!$B$1)</f>
        <v>14</v>
      </c>
      <c r="H10">
        <f>INDEX(_calc_누적빈도!H:H,$A10)-INDEX(_calc_누적빈도!H:H,$A10-기준100회_후보!$B$1)</f>
        <v>16</v>
      </c>
      <c r="I10">
        <f>INDEX(_calc_누적빈도!I:I,$A10)-INDEX(_calc_누적빈도!I:I,$A10-기준100회_후보!$B$1)</f>
        <v>15</v>
      </c>
      <c r="J10">
        <f>INDEX(_calc_누적빈도!J:J,$A10)-INDEX(_calc_누적빈도!J:J,$A10-기준100회_후보!$B$1)</f>
        <v>16</v>
      </c>
      <c r="K10">
        <f>INDEX(_calc_누적빈도!K:K,$A10)-INDEX(_calc_누적빈도!K:K,$A10-기준100회_후보!$B$1)</f>
        <v>10</v>
      </c>
      <c r="L10">
        <f>INDEX(_calc_누적빈도!L:L,$A10)-INDEX(_calc_누적빈도!L:L,$A10-기준100회_후보!$B$1)</f>
        <v>12</v>
      </c>
      <c r="M10">
        <f>INDEX(_calc_누적빈도!M:M,$A10)-INDEX(_calc_누적빈도!M:M,$A10-기준100회_후보!$B$1)</f>
        <v>15</v>
      </c>
      <c r="N10">
        <f>INDEX(_calc_누적빈도!N:N,$A10)-INDEX(_calc_누적빈도!N:N,$A10-기준100회_후보!$B$1)</f>
        <v>14</v>
      </c>
      <c r="O10">
        <f>INDEX(_calc_누적빈도!O:O,$A10)-INDEX(_calc_누적빈도!O:O,$A10-기준100회_후보!$B$1)</f>
        <v>8</v>
      </c>
      <c r="P10">
        <f>INDEX(_calc_누적빈도!P:P,$A10)-INDEX(_calc_누적빈도!P:P,$A10-기준100회_후보!$B$1)</f>
        <v>20</v>
      </c>
      <c r="Q10">
        <f>INDEX(_calc_누적빈도!Q:Q,$A10)-INDEX(_calc_누적빈도!Q:Q,$A10-기준100회_후보!$B$1)</f>
        <v>17</v>
      </c>
      <c r="R10">
        <f>INDEX(_calc_누적빈도!R:R,$A10)-INDEX(_calc_누적빈도!R:R,$A10-기준100회_후보!$B$1)</f>
        <v>12</v>
      </c>
      <c r="S10">
        <f>INDEX(_calc_누적빈도!S:S,$A10)-INDEX(_calc_누적빈도!S:S,$A10-기준100회_후보!$B$1)</f>
        <v>11</v>
      </c>
      <c r="T10">
        <f>INDEX(_calc_누적빈도!T:T,$A10)-INDEX(_calc_누적빈도!T:T,$A10-기준100회_후보!$B$1)</f>
        <v>14</v>
      </c>
      <c r="U10">
        <f>INDEX(_calc_누적빈도!U:U,$A10)-INDEX(_calc_누적빈도!U:U,$A10-기준100회_후보!$B$1)</f>
        <v>12</v>
      </c>
      <c r="V10">
        <f>INDEX(_calc_누적빈도!V:V,$A10)-INDEX(_calc_누적빈도!V:V,$A10-기준100회_후보!$B$1)</f>
        <v>11</v>
      </c>
      <c r="W10">
        <f>INDEX(_calc_누적빈도!W:W,$A10)-INDEX(_calc_누적빈도!W:W,$A10-기준100회_후보!$B$1)</f>
        <v>11</v>
      </c>
      <c r="X10">
        <f>INDEX(_calc_누적빈도!X:X,$A10)-INDEX(_calc_누적빈도!X:X,$A10-기준100회_후보!$B$1)</f>
        <v>11</v>
      </c>
      <c r="Y10">
        <f>INDEX(_calc_누적빈도!Y:Y,$A10)-INDEX(_calc_누적빈도!Y:Y,$A10-기준100회_후보!$B$1)</f>
        <v>14</v>
      </c>
      <c r="Z10">
        <f>INDEX(_calc_누적빈도!Z:Z,$A10)-INDEX(_calc_누적빈도!Z:Z,$A10-기준100회_후보!$B$1)</f>
        <v>13</v>
      </c>
      <c r="AA10">
        <f>INDEX(_calc_누적빈도!AA:AA,$A10)-INDEX(_calc_누적빈도!AA:AA,$A10-기준100회_후보!$B$1)</f>
        <v>13</v>
      </c>
      <c r="AB10">
        <f>INDEX(_calc_누적빈도!AB:AB,$A10)-INDEX(_calc_누적빈도!AB:AB,$A10-기준100회_후보!$B$1)</f>
        <v>21</v>
      </c>
      <c r="AC10">
        <f>INDEX(_calc_누적빈도!AC:AC,$A10)-INDEX(_calc_누적빈도!AC:AC,$A10-기준100회_후보!$B$1)</f>
        <v>17</v>
      </c>
      <c r="AD10">
        <f>INDEX(_calc_누적빈도!AD:AD,$A10)-INDEX(_calc_누적빈도!AD:AD,$A10-기준100회_후보!$B$1)</f>
        <v>14</v>
      </c>
      <c r="AE10">
        <f>INDEX(_calc_누적빈도!AE:AE,$A10)-INDEX(_calc_누적빈도!AE:AE,$A10-기준100회_후보!$B$1)</f>
        <v>14</v>
      </c>
      <c r="AF10">
        <f>INDEX(_calc_누적빈도!AF:AF,$A10)-INDEX(_calc_누적빈도!AF:AF,$A10-기준100회_후보!$B$1)</f>
        <v>16</v>
      </c>
      <c r="AG10">
        <f>INDEX(_calc_누적빈도!AG:AG,$A10)-INDEX(_calc_누적빈도!AG:AG,$A10-기준100회_후보!$B$1)</f>
        <v>11</v>
      </c>
      <c r="AH10">
        <f>INDEX(_calc_누적빈도!AH:AH,$A10)-INDEX(_calc_누적빈도!AH:AH,$A10-기준100회_후보!$B$1)</f>
        <v>12</v>
      </c>
      <c r="AI10">
        <f>INDEX(_calc_누적빈도!AI:AI,$A10)-INDEX(_calc_누적빈도!AI:AI,$A10-기준100회_후보!$B$1)</f>
        <v>9</v>
      </c>
      <c r="AJ10">
        <f>INDEX(_calc_누적빈도!AJ:AJ,$A10)-INDEX(_calc_누적빈도!AJ:AJ,$A10-기준100회_후보!$B$1)</f>
        <v>15</v>
      </c>
      <c r="AK10">
        <f>INDEX(_calc_누적빈도!AK:AK,$A10)-INDEX(_calc_누적빈도!AK:AK,$A10-기준100회_후보!$B$1)</f>
        <v>13</v>
      </c>
      <c r="AL10">
        <f>INDEX(_calc_누적빈도!AL:AL,$A10)-INDEX(_calc_누적빈도!AL:AL,$A10-기준100회_후보!$B$1)</f>
        <v>17</v>
      </c>
      <c r="AM10">
        <f>INDEX(_calc_누적빈도!AM:AM,$A10)-INDEX(_calc_누적빈도!AM:AM,$A10-기준100회_후보!$B$1)</f>
        <v>17</v>
      </c>
      <c r="AN10">
        <f>INDEX(_calc_누적빈도!AN:AN,$A10)-INDEX(_calc_누적빈도!AN:AN,$A10-기준100회_후보!$B$1)</f>
        <v>15</v>
      </c>
      <c r="AO10">
        <f>INDEX(_calc_누적빈도!AO:AO,$A10)-INDEX(_calc_누적빈도!AO:AO,$A10-기준100회_후보!$B$1)</f>
        <v>12</v>
      </c>
      <c r="AP10">
        <f>INDEX(_calc_누적빈도!AP:AP,$A10)-INDEX(_calc_누적빈도!AP:AP,$A10-기준100회_후보!$B$1)</f>
        <v>11</v>
      </c>
      <c r="AQ10">
        <f>INDEX(_calc_누적빈도!AQ:AQ,$A10)-INDEX(_calc_누적빈도!AQ:AQ,$A10-기준100회_후보!$B$1)</f>
        <v>13</v>
      </c>
      <c r="AR10">
        <f>INDEX(_calc_누적빈도!AR:AR,$A10)-INDEX(_calc_누적빈도!AR:AR,$A10-기준100회_후보!$B$1)</f>
        <v>8</v>
      </c>
      <c r="AS10">
        <f>INDEX(_calc_누적빈도!AS:AS,$A10)-INDEX(_calc_누적빈도!AS:AS,$A10-기준100회_후보!$B$1)</f>
        <v>12</v>
      </c>
      <c r="AT10">
        <f>INDEX(_calc_누적빈도!AT:AT,$A10)-INDEX(_calc_누적빈도!AT:AT,$A10-기준100회_후보!$B$1)</f>
        <v>12</v>
      </c>
      <c r="AU10">
        <f>(RANK(_calc_라운드기준!B10,_calc_라운드기준!$B10:$AT10,0)+COUNTIFS(_calc_라운드기준!$B10:$AT10,_calc_라운드기준!B10,$B$1:$AT$1,"&lt;"&amp;1))-(RANK(B10,$B10:$AT10,0)+COUNTIFS($B10:$AT10,B10,$B$1:$AT$1,"&lt;"&amp;1))</f>
        <v>-21</v>
      </c>
      <c r="AV10">
        <f>(RANK(_calc_라운드기준!C10,_calc_라운드기준!$B10:$AT10,0)+COUNTIFS(_calc_라운드기준!$B10:$AT10,_calc_라운드기준!C10,$B$1:$AT$1,"&lt;"&amp;2))-(RANK(C10,$B10:$AT10,0)+COUNTIFS($B10:$AT10,C10,$B$1:$AT$1,"&lt;"&amp;2))</f>
        <v>-10</v>
      </c>
      <c r="AW10">
        <f>(RANK(_calc_라운드기준!D10,_calc_라운드기준!$B10:$AT10,0)+COUNTIFS(_calc_라운드기준!$B10:$AT10,_calc_라운드기준!D10,$B$1:$AT$1,"&lt;"&amp;3))-(RANK(D10,$B10:$AT10,0)+COUNTIFS($B10:$AT10,D10,$B$1:$AT$1,"&lt;"&amp;3))</f>
        <v>5</v>
      </c>
      <c r="AX10">
        <f>(RANK(_calc_라운드기준!E10,_calc_라운드기준!$B10:$AT10,0)+COUNTIFS(_calc_라운드기준!$B10:$AT10,_calc_라운드기준!E10,$B$1:$AT$1,"&lt;"&amp;4))-(RANK(E10,$B10:$AT10,0)+COUNTIFS($B10:$AT10,E10,$B$1:$AT$1,"&lt;"&amp;4))</f>
        <v>-13</v>
      </c>
      <c r="AY10">
        <f>(RANK(_calc_라운드기준!F10,_calc_라운드기준!$B10:$AT10,0)+COUNTIFS(_calc_라운드기준!$B10:$AT10,_calc_라운드기준!F10,$B$1:$AT$1,"&lt;"&amp;5))-(RANK(F10,$B10:$AT10,0)+COUNTIFS($B10:$AT10,F10,$B$1:$AT$1,"&lt;"&amp;5))</f>
        <v>-5</v>
      </c>
      <c r="AZ10">
        <f>(RANK(_calc_라운드기준!G10,_calc_라운드기준!$B10:$AT10,0)+COUNTIFS(_calc_라운드기준!$B10:$AT10,_calc_라운드기준!G10,$B$1:$AT$1,"&lt;"&amp;6))-(RANK(G10,$B10:$AT10,0)+COUNTIFS($B10:$AT10,G10,$B$1:$AT$1,"&lt;"&amp;6))</f>
        <v>10</v>
      </c>
      <c r="BA10">
        <f>(RANK(_calc_라운드기준!H10,_calc_라운드기준!$B10:$AT10,0)+COUNTIFS(_calc_라운드기준!$B10:$AT10,_calc_라운드기준!H10,$B$1:$AT$1,"&lt;"&amp;7))-(RANK(H10,$B10:$AT10,0)+COUNTIFS($B10:$AT10,H10,$B$1:$AT$1,"&lt;"&amp;7))</f>
        <v>18</v>
      </c>
      <c r="BB10">
        <f>(RANK(_calc_라운드기준!I10,_calc_라운드기준!$B10:$AT10,0)+COUNTIFS(_calc_라운드기준!$B10:$AT10,_calc_라운드기준!I10,$B$1:$AT$1,"&lt;"&amp;8))-(RANK(I10,$B10:$AT10,0)+COUNTIFS($B10:$AT10,I10,$B$1:$AT$1,"&lt;"&amp;8))</f>
        <v>3</v>
      </c>
      <c r="BC10">
        <f>(RANK(_calc_라운드기준!J10,_calc_라운드기준!$B10:$AT10,0)+COUNTIFS(_calc_라운드기준!$B10:$AT10,_calc_라운드기준!J10,$B$1:$AT$1,"&lt;"&amp;9))-(RANK(J10,$B10:$AT10,0)+COUNTIFS($B10:$AT10,J10,$B$1:$AT$1,"&lt;"&amp;9))</f>
        <v>0</v>
      </c>
      <c r="BD10">
        <f>(RANK(_calc_라운드기준!K10,_calc_라운드기준!$B10:$AT10,0)+COUNTIFS(_calc_라운드기준!$B10:$AT10,_calc_라운드기준!K10,$B$1:$AT$1,"&lt;"&amp;10))-(RANK(K10,$B10:$AT10,0)+COUNTIFS($B10:$AT10,K10,$B$1:$AT$1,"&lt;"&amp;10))</f>
        <v>-5</v>
      </c>
      <c r="BE10">
        <f>(RANK(_calc_라운드기준!L10,_calc_라운드기준!$B10:$AT10,0)+COUNTIFS(_calc_라운드기준!$B10:$AT10,_calc_라운드기준!L10,$B$1:$AT$1,"&lt;"&amp;11))-(RANK(L10,$B10:$AT10,0)+COUNTIFS($B10:$AT10,L10,$B$1:$AT$1,"&lt;"&amp;11))</f>
        <v>14</v>
      </c>
      <c r="BF10">
        <f>(RANK(_calc_라운드기준!M10,_calc_라운드기준!$B10:$AT10,0)+COUNTIFS(_calc_라운드기준!$B10:$AT10,_calc_라운드기준!M10,$B$1:$AT$1,"&lt;"&amp;12))-(RANK(M10,$B10:$AT10,0)+COUNTIFS($B10:$AT10,M10,$B$1:$AT$1,"&lt;"&amp;12))</f>
        <v>15</v>
      </c>
      <c r="BG10">
        <f>(RANK(_calc_라운드기준!N10,_calc_라운드기준!$B10:$AT10,0)+COUNTIFS(_calc_라운드기준!$B10:$AT10,_calc_라운드기준!N10,$B$1:$AT$1,"&lt;"&amp;13))-(RANK(N10,$B10:$AT10,0)+COUNTIFS($B10:$AT10,N10,$B$1:$AT$1,"&lt;"&amp;13))</f>
        <v>-6</v>
      </c>
      <c r="BH10">
        <f>(RANK(_calc_라운드기준!O10,_calc_라운드기준!$B10:$AT10,0)+COUNTIFS(_calc_라운드기준!$B10:$AT10,_calc_라운드기준!O10,$B$1:$AT$1,"&lt;"&amp;14))-(RANK(O10,$B10:$AT10,0)+COUNTIFS($B10:$AT10,O10,$B$1:$AT$1,"&lt;"&amp;14))</f>
        <v>0</v>
      </c>
      <c r="BI10">
        <f>(RANK(_calc_라운드기준!P10,_calc_라운드기준!$B10:$AT10,0)+COUNTIFS(_calc_라운드기준!$B10:$AT10,_calc_라운드기준!P10,$B$1:$AT$1,"&lt;"&amp;15))-(RANK(P10,$B10:$AT10,0)+COUNTIFS($B10:$AT10,P10,$B$1:$AT$1,"&lt;"&amp;15))</f>
        <v>-1</v>
      </c>
      <c r="BJ10">
        <f>(RANK(_calc_라운드기준!Q10,_calc_라운드기준!$B10:$AT10,0)+COUNTIFS(_calc_라운드기준!$B10:$AT10,_calc_라운드기준!Q10,$B$1:$AT$1,"&lt;"&amp;16))-(RANK(Q10,$B10:$AT10,0)+COUNTIFS($B10:$AT10,Q10,$B$1:$AT$1,"&lt;"&amp;16))</f>
        <v>1</v>
      </c>
      <c r="BK10">
        <f>(RANK(_calc_라운드기준!R10,_calc_라운드기준!$B10:$AT10,0)+COUNTIFS(_calc_라운드기준!$B10:$AT10,_calc_라운드기준!R10,$B$1:$AT$1,"&lt;"&amp;17))-(RANK(R10,$B10:$AT10,0)+COUNTIFS($B10:$AT10,R10,$B$1:$AT$1,"&lt;"&amp;17))</f>
        <v>10</v>
      </c>
      <c r="BL10">
        <f>(RANK(_calc_라운드기준!S10,_calc_라운드기준!$B10:$AT10,0)+COUNTIFS(_calc_라운드기준!$B10:$AT10,_calc_라운드기준!S10,$B$1:$AT$1,"&lt;"&amp;18))-(RANK(S10,$B10:$AT10,0)+COUNTIFS($B10:$AT10,S10,$B$1:$AT$1,"&lt;"&amp;18))</f>
        <v>4</v>
      </c>
      <c r="BM10">
        <f>(RANK(_calc_라운드기준!T10,_calc_라운드기준!$B10:$AT10,0)+COUNTIFS(_calc_라운드기준!$B10:$AT10,_calc_라운드기준!T10,$B$1:$AT$1,"&lt;"&amp;19))-(RANK(T10,$B10:$AT10,0)+COUNTIFS($B10:$AT10,T10,$B$1:$AT$1,"&lt;"&amp;19))</f>
        <v>-11</v>
      </c>
      <c r="BN10">
        <f>(RANK(_calc_라운드기준!U10,_calc_라운드기준!$B10:$AT10,0)+COUNTIFS(_calc_라운드기준!$B10:$AT10,_calc_라운드기준!U10,$B$1:$AT$1,"&lt;"&amp;20))-(RANK(U10,$B10:$AT10,0)+COUNTIFS($B10:$AT10,U10,$B$1:$AT$1,"&lt;"&amp;20))</f>
        <v>-1</v>
      </c>
      <c r="BO10">
        <f>(RANK(_calc_라운드기준!V10,_calc_라운드기준!$B10:$AT10,0)+COUNTIFS(_calc_라운드기준!$B10:$AT10,_calc_라운드기준!V10,$B$1:$AT$1,"&lt;"&amp;21))-(RANK(V10,$B10:$AT10,0)+COUNTIFS($B10:$AT10,V10,$B$1:$AT$1,"&lt;"&amp;21))</f>
        <v>9</v>
      </c>
      <c r="BP10">
        <f>(RANK(_calc_라운드기준!W10,_calc_라운드기준!$B10:$AT10,0)+COUNTIFS(_calc_라운드기준!$B10:$AT10,_calc_라운드기준!W10,$B$1:$AT$1,"&lt;"&amp;22))-(RANK(W10,$B10:$AT10,0)+COUNTIFS($B10:$AT10,W10,$B$1:$AT$1,"&lt;"&amp;22))</f>
        <v>-8</v>
      </c>
      <c r="BQ10">
        <f>(RANK(_calc_라운드기준!X10,_calc_라운드기준!$B10:$AT10,0)+COUNTIFS(_calc_라운드기준!$B10:$AT10,_calc_라운드기준!X10,$B$1:$AT$1,"&lt;"&amp;23))-(RANK(X10,$B10:$AT10,0)+COUNTIFS($B10:$AT10,X10,$B$1:$AT$1,"&lt;"&amp;23))</f>
        <v>-8</v>
      </c>
      <c r="BR10">
        <f>(RANK(_calc_라운드기준!Y10,_calc_라운드기준!$B10:$AT10,0)+COUNTIFS(_calc_라운드기준!$B10:$AT10,_calc_라운드기준!Y10,$B$1:$AT$1,"&lt;"&amp;24))-(RANK(Y10,$B10:$AT10,0)+COUNTIFS($B10:$AT10,Y10,$B$1:$AT$1,"&lt;"&amp;24))</f>
        <v>-7</v>
      </c>
      <c r="BS10">
        <f>(RANK(_calc_라운드기준!Z10,_calc_라운드기준!$B10:$AT10,0)+COUNTIFS(_calc_라운드기준!$B10:$AT10,_calc_라운드기준!Z10,$B$1:$AT$1,"&lt;"&amp;25))-(RANK(Z10,$B10:$AT10,0)+COUNTIFS($B10:$AT10,Z10,$B$1:$AT$1,"&lt;"&amp;25))</f>
        <v>10</v>
      </c>
      <c r="BT10">
        <f>(RANK(_calc_라운드기준!AA10,_calc_라운드기준!$B10:$AT10,0)+COUNTIFS(_calc_라운드기준!$B10:$AT10,_calc_라운드기준!AA10,$B$1:$AT$1,"&lt;"&amp;26))-(RANK(AA10,$B10:$AT10,0)+COUNTIFS($B10:$AT10,AA10,$B$1:$AT$1,"&lt;"&amp;26))</f>
        <v>-7</v>
      </c>
      <c r="BU10">
        <f>(RANK(_calc_라운드기준!AB10,_calc_라운드기준!$B10:$AT10,0)+COUNTIFS(_calc_라운드기준!$B10:$AT10,_calc_라운드기준!AB10,$B$1:$AT$1,"&lt;"&amp;27))-(RANK(AB10,$B10:$AT10,0)+COUNTIFS($B10:$AT10,AB10,$B$1:$AT$1,"&lt;"&amp;27))</f>
        <v>1</v>
      </c>
      <c r="BV10">
        <f>(RANK(_calc_라운드기준!AC10,_calc_라운드기준!$B10:$AT10,0)+COUNTIFS(_calc_라운드기준!$B10:$AT10,_calc_라운드기준!AC10,$B$1:$AT$1,"&lt;"&amp;28))-(RANK(AC10,$B10:$AT10,0)+COUNTIFS($B10:$AT10,AC10,$B$1:$AT$1,"&lt;"&amp;28))</f>
        <v>-2</v>
      </c>
      <c r="BW10">
        <f>(RANK(_calc_라운드기준!AD10,_calc_라운드기준!$B10:$AT10,0)+COUNTIFS(_calc_라운드기준!$B10:$AT10,_calc_라운드기준!AD10,$B$1:$AT$1,"&lt;"&amp;29))-(RANK(AD10,$B10:$AT10,0)+COUNTIFS($B10:$AT10,AD10,$B$1:$AT$1,"&lt;"&amp;29))</f>
        <v>-3</v>
      </c>
      <c r="BX10">
        <f>(RANK(_calc_라운드기준!AE10,_calc_라운드기준!$B10:$AT10,0)+COUNTIFS(_calc_라운드기준!$B10:$AT10,_calc_라운드기준!AE10,$B$1:$AT$1,"&lt;"&amp;30))-(RANK(AE10,$B10:$AT10,0)+COUNTIFS($B10:$AT10,AE10,$B$1:$AT$1,"&lt;"&amp;30))</f>
        <v>-3</v>
      </c>
      <c r="BY10">
        <f>(RANK(_calc_라운드기준!AF10,_calc_라운드기준!$B10:$AT10,0)+COUNTIFS(_calc_라운드기준!$B10:$AT10,_calc_라운드기준!AF10,$B$1:$AT$1,"&lt;"&amp;31))-(RANK(AF10,$B10:$AT10,0)+COUNTIFS($B10:$AT10,AF10,$B$1:$AT$1,"&lt;"&amp;31))</f>
        <v>-3</v>
      </c>
      <c r="BZ10">
        <f>(RANK(_calc_라운드기준!AG10,_calc_라운드기준!$B10:$AT10,0)+COUNTIFS(_calc_라운드기준!$B10:$AT10,_calc_라운드기준!AG10,$B$1:$AT$1,"&lt;"&amp;32))-(RANK(AG10,$B10:$AT10,0)+COUNTIFS($B10:$AT10,AG10,$B$1:$AT$1,"&lt;"&amp;32))</f>
        <v>1</v>
      </c>
      <c r="CA10">
        <f>(RANK(_calc_라운드기준!AH10,_calc_라운드기준!$B10:$AT10,0)+COUNTIFS(_calc_라운드기준!$B10:$AT10,_calc_라운드기준!AH10,$B$1:$AT$1,"&lt;"&amp;33))-(RANK(AH10,$B10:$AT10,0)+COUNTIFS($B10:$AT10,AH10,$B$1:$AT$1,"&lt;"&amp;33))</f>
        <v>2</v>
      </c>
      <c r="CB10">
        <f>(RANK(_calc_라운드기준!AI10,_calc_라운드기준!$B10:$AT10,0)+COUNTIFS(_calc_라운드기준!$B10:$AT10,_calc_라운드기준!AI10,$B$1:$AT$1,"&lt;"&amp;34))-(RANK(AI10,$B10:$AT10,0)+COUNTIFS($B10:$AT10,AI10,$B$1:$AT$1,"&lt;"&amp;34))</f>
        <v>-1</v>
      </c>
      <c r="CC10">
        <f>(RANK(_calc_라운드기준!AJ10,_calc_라운드기준!$B10:$AT10,0)+COUNTIFS(_calc_라운드기준!$B10:$AT10,_calc_라운드기준!AJ10,$B$1:$AT$1,"&lt;"&amp;35))-(RANK(AJ10,$B10:$AT10,0)+COUNTIFS($B10:$AT10,AJ10,$B$1:$AT$1,"&lt;"&amp;35))</f>
        <v>5</v>
      </c>
      <c r="CD10">
        <f>(RANK(_calc_라운드기준!AK10,_calc_라운드기준!$B10:$AT10,0)+COUNTIFS(_calc_라운드기준!$B10:$AT10,_calc_라운드기준!AK10,$B$1:$AT$1,"&lt;"&amp;36))-(RANK(AK10,$B10:$AT10,0)+COUNTIFS($B10:$AT10,AK10,$B$1:$AT$1,"&lt;"&amp;36))</f>
        <v>-4</v>
      </c>
      <c r="CE10">
        <f>(RANK(_calc_라운드기준!AL10,_calc_라운드기준!$B10:$AT10,0)+COUNTIFS(_calc_라운드기준!$B10:$AT10,_calc_라운드기준!AL10,$B$1:$AT$1,"&lt;"&amp;37))-(RANK(AL10,$B10:$AT10,0)+COUNTIFS($B10:$AT10,AL10,$B$1:$AT$1,"&lt;"&amp;37))</f>
        <v>14</v>
      </c>
      <c r="CF10">
        <f>(RANK(_calc_라운드기준!AM10,_calc_라운드기준!$B10:$AT10,0)+COUNTIFS(_calc_라운드기준!$B10:$AT10,_calc_라운드기준!AM10,$B$1:$AT$1,"&lt;"&amp;38))-(RANK(AM10,$B10:$AT10,0)+COUNTIFS($B10:$AT10,AM10,$B$1:$AT$1,"&lt;"&amp;38))</f>
        <v>5</v>
      </c>
      <c r="CG10">
        <f>(RANK(_calc_라운드기준!AN10,_calc_라운드기준!$B10:$AT10,0)+COUNTIFS(_calc_라운드기준!$B10:$AT10,_calc_라운드기준!AN10,$B$1:$AT$1,"&lt;"&amp;39))-(RANK(AN10,$B10:$AT10,0)+COUNTIFS($B10:$AT10,AN10,$B$1:$AT$1,"&lt;"&amp;39))</f>
        <v>7</v>
      </c>
      <c r="CH10">
        <f>(RANK(_calc_라운드기준!AO10,_calc_라운드기준!$B10:$AT10,0)+COUNTIFS(_calc_라운드기준!$B10:$AT10,_calc_라운드기준!AO10,$B$1:$AT$1,"&lt;"&amp;40))-(RANK(AO10,$B10:$AT10,0)+COUNTIFS($B10:$AT10,AO10,$B$1:$AT$1,"&lt;"&amp;40))</f>
        <v>2</v>
      </c>
      <c r="CI10">
        <f>(RANK(_calc_라운드기준!AP10,_calc_라운드기준!$B10:$AT10,0)+COUNTIFS(_calc_라운드기준!$B10:$AT10,_calc_라운드기준!AP10,$B$1:$AT$1,"&lt;"&amp;41))-(RANK(AP10,$B10:$AT10,0)+COUNTIFS($B10:$AT10,AP10,$B$1:$AT$1,"&lt;"&amp;41))</f>
        <v>-18</v>
      </c>
      <c r="CJ10">
        <f>(RANK(_calc_라운드기준!AQ10,_calc_라운드기준!$B10:$AT10,0)+COUNTIFS(_calc_라운드기준!$B10:$AT10,_calc_라운드기준!AQ10,$B$1:$AT$1,"&lt;"&amp;42))-(RANK(AQ10,$B10:$AT10,0)+COUNTIFS($B10:$AT10,AQ10,$B$1:$AT$1,"&lt;"&amp;42))</f>
        <v>10</v>
      </c>
      <c r="CK10">
        <f>(RANK(_calc_라운드기준!AR10,_calc_라운드기준!$B10:$AT10,0)+COUNTIFS(_calc_라운드기준!$B10:$AT10,_calc_라운드기준!AR10,$B$1:$AT$1,"&lt;"&amp;43))-(RANK(AR10,$B10:$AT10,0)+COUNTIFS($B10:$AT10,AR10,$B$1:$AT$1,"&lt;"&amp;43))</f>
        <v>-2</v>
      </c>
      <c r="CL10">
        <f>(RANK(_calc_라운드기준!AS10,_calc_라운드기준!$B10:$AT10,0)+COUNTIFS(_calc_라운드기준!$B10:$AT10,_calc_라운드기준!AS10,$B$1:$AT$1,"&lt;"&amp;44))-(RANK(AS10,$B10:$AT10,0)+COUNTIFS($B10:$AT10,AS10,$B$1:$AT$1,"&lt;"&amp;44))</f>
        <v>3</v>
      </c>
      <c r="CM10">
        <f>(RANK(_calc_라운드기준!AT10,_calc_라운드기준!$B10:$AT10,0)+COUNTIFS(_calc_라운드기준!$B10:$AT10,_calc_라운드기준!AT10,$B$1:$AT$1,"&lt;"&amp;45))-(RANK(AT10,$B10:$AT10,0)+COUNTIFS($B10:$AT10,AT10,$B$1:$AT$1,"&lt;"&amp;45))</f>
        <v>-10</v>
      </c>
      <c r="CN10">
        <f t="shared" si="0"/>
        <v>45</v>
      </c>
      <c r="CO10">
        <f t="shared" si="1"/>
        <v>40</v>
      </c>
      <c r="CP10">
        <f t="shared" si="2"/>
        <v>11</v>
      </c>
      <c r="CQ10">
        <f t="shared" si="3"/>
        <v>43</v>
      </c>
      <c r="CR10">
        <f t="shared" si="4"/>
        <v>33</v>
      </c>
      <c r="CS10">
        <f t="shared" si="5"/>
        <v>5</v>
      </c>
      <c r="CT10">
        <f t="shared" si="6"/>
        <v>1</v>
      </c>
      <c r="CU10">
        <f t="shared" si="7"/>
        <v>15</v>
      </c>
      <c r="CV10">
        <f t="shared" si="8"/>
        <v>22</v>
      </c>
      <c r="CW10">
        <f t="shared" si="9"/>
        <v>34</v>
      </c>
      <c r="CX10">
        <f t="shared" si="10"/>
        <v>3</v>
      </c>
      <c r="CY10">
        <f t="shared" si="11"/>
        <v>2</v>
      </c>
      <c r="CZ10">
        <f t="shared" si="12"/>
        <v>35</v>
      </c>
      <c r="DA10">
        <f t="shared" si="13"/>
        <v>23</v>
      </c>
      <c r="DB10">
        <f t="shared" si="14"/>
        <v>24</v>
      </c>
      <c r="DC10">
        <f t="shared" si="15"/>
        <v>19</v>
      </c>
      <c r="DD10">
        <f t="shared" si="16"/>
        <v>6</v>
      </c>
      <c r="DE10">
        <f t="shared" si="17"/>
        <v>14</v>
      </c>
      <c r="DF10">
        <f t="shared" si="18"/>
        <v>42</v>
      </c>
      <c r="DG10">
        <f t="shared" si="19"/>
        <v>25</v>
      </c>
      <c r="DH10">
        <f t="shared" si="20"/>
        <v>9</v>
      </c>
      <c r="DI10">
        <f t="shared" si="21"/>
        <v>38</v>
      </c>
      <c r="DJ10">
        <f t="shared" si="22"/>
        <v>39</v>
      </c>
      <c r="DK10">
        <f t="shared" si="23"/>
        <v>36</v>
      </c>
      <c r="DL10">
        <f t="shared" si="24"/>
        <v>7</v>
      </c>
      <c r="DM10">
        <f t="shared" si="25"/>
        <v>37</v>
      </c>
      <c r="DN10">
        <f t="shared" si="26"/>
        <v>20</v>
      </c>
      <c r="DO10">
        <f t="shared" si="27"/>
        <v>27</v>
      </c>
      <c r="DP10">
        <f t="shared" si="28"/>
        <v>29</v>
      </c>
      <c r="DQ10">
        <f t="shared" si="29"/>
        <v>30</v>
      </c>
      <c r="DR10">
        <f t="shared" si="30"/>
        <v>31</v>
      </c>
      <c r="DS10">
        <f t="shared" si="31"/>
        <v>21</v>
      </c>
      <c r="DT10">
        <f t="shared" si="32"/>
        <v>17</v>
      </c>
      <c r="DU10">
        <f t="shared" si="33"/>
        <v>26</v>
      </c>
      <c r="DV10">
        <f t="shared" si="34"/>
        <v>12</v>
      </c>
      <c r="DW10">
        <f t="shared" si="35"/>
        <v>32</v>
      </c>
      <c r="DX10">
        <f t="shared" si="36"/>
        <v>4</v>
      </c>
      <c r="DY10">
        <f t="shared" si="37"/>
        <v>13</v>
      </c>
      <c r="DZ10">
        <f t="shared" si="38"/>
        <v>10</v>
      </c>
      <c r="EA10">
        <f t="shared" si="39"/>
        <v>18</v>
      </c>
      <c r="EB10">
        <f t="shared" si="40"/>
        <v>44</v>
      </c>
      <c r="EC10">
        <f t="shared" si="41"/>
        <v>8</v>
      </c>
      <c r="ED10">
        <f t="shared" si="42"/>
        <v>28</v>
      </c>
      <c r="EE10">
        <f t="shared" si="43"/>
        <v>16</v>
      </c>
      <c r="EF10">
        <f t="shared" si="44"/>
        <v>41</v>
      </c>
    </row>
    <row r="11" spans="1:136" ht="16.5" customHeight="1">
      <c r="A11">
        <f>_calc_라운드기준!A11</f>
        <v>1235</v>
      </c>
      <c r="B11">
        <f>INDEX(_calc_누적빈도!B:B,$A11)-INDEX(_calc_누적빈도!B:B,$A11-기준100회_후보!$B$1)</f>
        <v>13</v>
      </c>
      <c r="C11">
        <f>INDEX(_calc_누적빈도!C:C,$A11)-INDEX(_calc_누적빈도!C:C,$A11-기준100회_후보!$B$1)</f>
        <v>11</v>
      </c>
      <c r="D11">
        <f>INDEX(_calc_누적빈도!D:D,$A11)-INDEX(_calc_누적빈도!D:D,$A11-기준100회_후보!$B$1)</f>
        <v>17</v>
      </c>
      <c r="E11">
        <f>INDEX(_calc_누적빈도!E:E,$A11)-INDEX(_calc_누적빈도!E:E,$A11-기준100회_후보!$B$1)</f>
        <v>12</v>
      </c>
      <c r="F11">
        <f>INDEX(_calc_누적빈도!F:F,$A11)-INDEX(_calc_누적빈도!F:F,$A11-기준100회_후보!$B$1)</f>
        <v>10</v>
      </c>
      <c r="G11">
        <f>INDEX(_calc_누적빈도!G:G,$A11)-INDEX(_calc_누적빈도!G:G,$A11-기준100회_후보!$B$1)</f>
        <v>14</v>
      </c>
      <c r="H11">
        <f>INDEX(_calc_누적빈도!H:H,$A11)-INDEX(_calc_누적빈도!H:H,$A11-기준100회_후보!$B$1)</f>
        <v>15</v>
      </c>
      <c r="I11">
        <f>INDEX(_calc_누적빈도!I:I,$A11)-INDEX(_calc_누적빈도!I:I,$A11-기준100회_후보!$B$1)</f>
        <v>15</v>
      </c>
      <c r="J11">
        <f>INDEX(_calc_누적빈도!J:J,$A11)-INDEX(_calc_누적빈도!J:J,$A11-기준100회_후보!$B$1)</f>
        <v>16</v>
      </c>
      <c r="K11">
        <f>INDEX(_calc_누적빈도!K:K,$A11)-INDEX(_calc_누적빈도!K:K,$A11-기준100회_후보!$B$1)</f>
        <v>10</v>
      </c>
      <c r="L11">
        <f>INDEX(_calc_누적빈도!L:L,$A11)-INDEX(_calc_누적빈도!L:L,$A11-기준100회_후보!$B$1)</f>
        <v>11</v>
      </c>
      <c r="M11">
        <f>INDEX(_calc_누적빈도!M:M,$A11)-INDEX(_calc_누적빈도!M:M,$A11-기준100회_후보!$B$1)</f>
        <v>15</v>
      </c>
      <c r="N11">
        <f>INDEX(_calc_누적빈도!N:N,$A11)-INDEX(_calc_누적빈도!N:N,$A11-기준100회_후보!$B$1)</f>
        <v>15</v>
      </c>
      <c r="O11">
        <f>INDEX(_calc_누적빈도!O:O,$A11)-INDEX(_calc_누적빈도!O:O,$A11-기준100회_후보!$B$1)</f>
        <v>8</v>
      </c>
      <c r="P11">
        <f>INDEX(_calc_누적빈도!P:P,$A11)-INDEX(_calc_누적빈도!P:P,$A11-기준100회_후보!$B$1)</f>
        <v>19</v>
      </c>
      <c r="Q11">
        <f>INDEX(_calc_누적빈도!Q:Q,$A11)-INDEX(_calc_누적빈도!Q:Q,$A11-기준100회_후보!$B$1)</f>
        <v>17</v>
      </c>
      <c r="R11">
        <f>INDEX(_calc_누적빈도!R:R,$A11)-INDEX(_calc_누적빈도!R:R,$A11-기준100회_후보!$B$1)</f>
        <v>12</v>
      </c>
      <c r="S11">
        <f>INDEX(_calc_누적빈도!S:S,$A11)-INDEX(_calc_누적빈도!S:S,$A11-기준100회_후보!$B$1)</f>
        <v>11</v>
      </c>
      <c r="T11">
        <f>INDEX(_calc_누적빈도!T:T,$A11)-INDEX(_calc_누적빈도!T:T,$A11-기준100회_후보!$B$1)</f>
        <v>15</v>
      </c>
      <c r="U11">
        <f>INDEX(_calc_누적빈도!U:U,$A11)-INDEX(_calc_누적빈도!U:U,$A11-기준100회_후보!$B$1)</f>
        <v>12</v>
      </c>
      <c r="V11">
        <f>INDEX(_calc_누적빈도!V:V,$A11)-INDEX(_calc_누적빈도!V:V,$A11-기준100회_후보!$B$1)</f>
        <v>12</v>
      </c>
      <c r="W11">
        <f>INDEX(_calc_누적빈도!W:W,$A11)-INDEX(_calc_누적빈도!W:W,$A11-기준100회_후보!$B$1)</f>
        <v>11</v>
      </c>
      <c r="X11">
        <f>INDEX(_calc_누적빈도!X:X,$A11)-INDEX(_calc_누적빈도!X:X,$A11-기준100회_후보!$B$1)</f>
        <v>11</v>
      </c>
      <c r="Y11">
        <f>INDEX(_calc_누적빈도!Y:Y,$A11)-INDEX(_calc_누적빈도!Y:Y,$A11-기준100회_후보!$B$1)</f>
        <v>14</v>
      </c>
      <c r="Z11">
        <f>INDEX(_calc_누적빈도!Z:Z,$A11)-INDEX(_calc_누적빈도!Z:Z,$A11-기준100회_후보!$B$1)</f>
        <v>13</v>
      </c>
      <c r="AA11">
        <f>INDEX(_calc_누적빈도!AA:AA,$A11)-INDEX(_calc_누적빈도!AA:AA,$A11-기준100회_후보!$B$1)</f>
        <v>13</v>
      </c>
      <c r="AB11">
        <f>INDEX(_calc_누적빈도!AB:AB,$A11)-INDEX(_calc_누적빈도!AB:AB,$A11-기준100회_후보!$B$1)</f>
        <v>21</v>
      </c>
      <c r="AC11">
        <f>INDEX(_calc_누적빈도!AC:AC,$A11)-INDEX(_calc_누적빈도!AC:AC,$A11-기준100회_후보!$B$1)</f>
        <v>17</v>
      </c>
      <c r="AD11">
        <f>INDEX(_calc_누적빈도!AD:AD,$A11)-INDEX(_calc_누적빈도!AD:AD,$A11-기준100회_후보!$B$1)</f>
        <v>14</v>
      </c>
      <c r="AE11">
        <f>INDEX(_calc_누적빈도!AE:AE,$A11)-INDEX(_calc_누적빈도!AE:AE,$A11-기준100회_후보!$B$1)</f>
        <v>14</v>
      </c>
      <c r="AF11">
        <f>INDEX(_calc_누적빈도!AF:AF,$A11)-INDEX(_calc_누적빈도!AF:AF,$A11-기준100회_후보!$B$1)</f>
        <v>16</v>
      </c>
      <c r="AG11">
        <f>INDEX(_calc_누적빈도!AG:AG,$A11)-INDEX(_calc_누적빈도!AG:AG,$A11-기준100회_후보!$B$1)</f>
        <v>11</v>
      </c>
      <c r="AH11">
        <f>INDEX(_calc_누적빈도!AH:AH,$A11)-INDEX(_calc_누적빈도!AH:AH,$A11-기준100회_후보!$B$1)</f>
        <v>13</v>
      </c>
      <c r="AI11">
        <f>INDEX(_calc_누적빈도!AI:AI,$A11)-INDEX(_calc_누적빈도!AI:AI,$A11-기준100회_후보!$B$1)</f>
        <v>9</v>
      </c>
      <c r="AJ11">
        <f>INDEX(_calc_누적빈도!AJ:AJ,$A11)-INDEX(_calc_누적빈도!AJ:AJ,$A11-기준100회_후보!$B$1)</f>
        <v>15</v>
      </c>
      <c r="AK11">
        <f>INDEX(_calc_누적빈도!AK:AK,$A11)-INDEX(_calc_누적빈도!AK:AK,$A11-기준100회_후보!$B$1)</f>
        <v>13</v>
      </c>
      <c r="AL11">
        <f>INDEX(_calc_누적빈도!AL:AL,$A11)-INDEX(_calc_누적빈도!AL:AL,$A11-기준100회_후보!$B$1)</f>
        <v>17</v>
      </c>
      <c r="AM11">
        <f>INDEX(_calc_누적빈도!AM:AM,$A11)-INDEX(_calc_누적빈도!AM:AM,$A11-기준100회_후보!$B$1)</f>
        <v>17</v>
      </c>
      <c r="AN11">
        <f>INDEX(_calc_누적빈도!AN:AN,$A11)-INDEX(_calc_누적빈도!AN:AN,$A11-기준100회_후보!$B$1)</f>
        <v>14</v>
      </c>
      <c r="AO11">
        <f>INDEX(_calc_누적빈도!AO:AO,$A11)-INDEX(_calc_누적빈도!AO:AO,$A11-기준100회_후보!$B$1)</f>
        <v>12</v>
      </c>
      <c r="AP11">
        <f>INDEX(_calc_누적빈도!AP:AP,$A11)-INDEX(_calc_누적빈도!AP:AP,$A11-기준100회_후보!$B$1)</f>
        <v>11</v>
      </c>
      <c r="AQ11">
        <f>INDEX(_calc_누적빈도!AQ:AQ,$A11)-INDEX(_calc_누적빈도!AQ:AQ,$A11-기준100회_후보!$B$1)</f>
        <v>13</v>
      </c>
      <c r="AR11">
        <f>INDEX(_calc_누적빈도!AR:AR,$A11)-INDEX(_calc_누적빈도!AR:AR,$A11-기준100회_후보!$B$1)</f>
        <v>7</v>
      </c>
      <c r="AS11">
        <f>INDEX(_calc_누적빈도!AS:AS,$A11)-INDEX(_calc_누적빈도!AS:AS,$A11-기준100회_후보!$B$1)</f>
        <v>12</v>
      </c>
      <c r="AT11">
        <f>INDEX(_calc_누적빈도!AT:AT,$A11)-INDEX(_calc_누적빈도!AT:AT,$A11-기준100회_후보!$B$1)</f>
        <v>12</v>
      </c>
      <c r="AU11">
        <f>(RANK(_calc_라운드기준!B11,_calc_라운드기준!$B11:$AT11,0)+COUNTIFS(_calc_라운드기준!$B11:$AT11,_calc_라운드기준!B11,$B$1:$AT$1,"&lt;"&amp;1))-(RANK(B11,$B11:$AT11,0)+COUNTIFS($B11:$AT11,B11,$B$1:$AT$1,"&lt;"&amp;1))</f>
        <v>-17</v>
      </c>
      <c r="AV11">
        <f>(RANK(_calc_라운드기준!C11,_calc_라운드기준!$B11:$AT11,0)+COUNTIFS(_calc_라운드기준!$B11:$AT11,_calc_라운드기준!C11,$B$1:$AT$1,"&lt;"&amp;2))-(RANK(C11,$B11:$AT11,0)+COUNTIFS($B11:$AT11,C11,$B$1:$AT$1,"&lt;"&amp;2))</f>
        <v>-10</v>
      </c>
      <c r="AW11">
        <f>(RANK(_calc_라운드기준!D11,_calc_라운드기준!$B11:$AT11,0)+COUNTIFS(_calc_라운드기준!$B11:$AT11,_calc_라운드기준!D11,$B$1:$AT$1,"&lt;"&amp;3))-(RANK(D11,$B11:$AT11,0)+COUNTIFS($B11:$AT11,D11,$B$1:$AT$1,"&lt;"&amp;3))</f>
        <v>5</v>
      </c>
      <c r="AX11">
        <f>(RANK(_calc_라운드기준!E11,_calc_라운드기준!$B11:$AT11,0)+COUNTIFS(_calc_라운드기준!$B11:$AT11,_calc_라운드기준!E11,$B$1:$AT$1,"&lt;"&amp;4))-(RANK(E11,$B11:$AT11,0)+COUNTIFS($B11:$AT11,E11,$B$1:$AT$1,"&lt;"&amp;4))</f>
        <v>-13</v>
      </c>
      <c r="AY11">
        <f>(RANK(_calc_라운드기준!F11,_calc_라운드기준!$B11:$AT11,0)+COUNTIFS(_calc_라운드기준!$B11:$AT11,_calc_라운드기준!F11,$B$1:$AT$1,"&lt;"&amp;5))-(RANK(F11,$B11:$AT11,0)+COUNTIFS($B11:$AT11,F11,$B$1:$AT$1,"&lt;"&amp;5))</f>
        <v>-4</v>
      </c>
      <c r="AZ11">
        <f>(RANK(_calc_라운드기준!G11,_calc_라운드기준!$B11:$AT11,0)+COUNTIFS(_calc_라운드기준!$B11:$AT11,_calc_라운드기준!G11,$B$1:$AT$1,"&lt;"&amp;6))-(RANK(G11,$B11:$AT11,0)+COUNTIFS($B11:$AT11,G11,$B$1:$AT$1,"&lt;"&amp;6))</f>
        <v>9</v>
      </c>
      <c r="BA11">
        <f>(RANK(_calc_라운드기준!H11,_calc_라운드기준!$B11:$AT11,0)+COUNTIFS(_calc_라운드기준!$B11:$AT11,_calc_라운드기준!H11,$B$1:$AT$1,"&lt;"&amp;7))-(RANK(H11,$B11:$AT11,0)+COUNTIFS($B11:$AT11,H11,$B$1:$AT$1,"&lt;"&amp;7))</f>
        <v>28</v>
      </c>
      <c r="BB11">
        <f>(RANK(_calc_라운드기준!I11,_calc_라운드기준!$B11:$AT11,0)+COUNTIFS(_calc_라운드기준!$B11:$AT11,_calc_라운드기준!I11,$B$1:$AT$1,"&lt;"&amp;8))-(RANK(I11,$B11:$AT11,0)+COUNTIFS($B11:$AT11,I11,$B$1:$AT$1,"&lt;"&amp;8))</f>
        <v>4</v>
      </c>
      <c r="BC11">
        <f>(RANK(_calc_라운드기준!J11,_calc_라운드기준!$B11:$AT11,0)+COUNTIFS(_calc_라운드기준!$B11:$AT11,_calc_라운드기준!J11,$B$1:$AT$1,"&lt;"&amp;9))-(RANK(J11,$B11:$AT11,0)+COUNTIFS($B11:$AT11,J11,$B$1:$AT$1,"&lt;"&amp;9))</f>
        <v>1</v>
      </c>
      <c r="BD11">
        <f>(RANK(_calc_라운드기준!K11,_calc_라운드기준!$B11:$AT11,0)+COUNTIFS(_calc_라운드기준!$B11:$AT11,_calc_라운드기준!K11,$B$1:$AT$1,"&lt;"&amp;10))-(RANK(K11,$B11:$AT11,0)+COUNTIFS($B11:$AT11,K11,$B$1:$AT$1,"&lt;"&amp;10))</f>
        <v>-3</v>
      </c>
      <c r="BE11">
        <f>(RANK(_calc_라운드기준!L11,_calc_라운드기준!$B11:$AT11,0)+COUNTIFS(_calc_라운드기준!$B11:$AT11,_calc_라운드기준!L11,$B$1:$AT$1,"&lt;"&amp;11))-(RANK(L11,$B11:$AT11,0)+COUNTIFS($B11:$AT11,L11,$B$1:$AT$1,"&lt;"&amp;11))</f>
        <v>7</v>
      </c>
      <c r="BF11">
        <f>(RANK(_calc_라운드기준!M11,_calc_라운드기준!$B11:$AT11,0)+COUNTIFS(_calc_라운드기준!$B11:$AT11,_calc_라운드기준!M11,$B$1:$AT$1,"&lt;"&amp;12))-(RANK(M11,$B11:$AT11,0)+COUNTIFS($B11:$AT11,M11,$B$1:$AT$1,"&lt;"&amp;12))</f>
        <v>14</v>
      </c>
      <c r="BG11">
        <f>(RANK(_calc_라운드기준!N11,_calc_라운드기준!$B11:$AT11,0)+COUNTIFS(_calc_라운드기준!$B11:$AT11,_calc_라운드기준!N11,$B$1:$AT$1,"&lt;"&amp;13))-(RANK(N11,$B11:$AT11,0)+COUNTIFS($B11:$AT11,N11,$B$1:$AT$1,"&lt;"&amp;13))</f>
        <v>-3</v>
      </c>
      <c r="BH11">
        <f>(RANK(_calc_라운드기준!O11,_calc_라운드기준!$B11:$AT11,0)+COUNTIFS(_calc_라운드기준!$B11:$AT11,_calc_라운드기준!O11,$B$1:$AT$1,"&lt;"&amp;14))-(RANK(O11,$B11:$AT11,0)+COUNTIFS($B11:$AT11,O11,$B$1:$AT$1,"&lt;"&amp;14))</f>
        <v>-1</v>
      </c>
      <c r="BI11">
        <f>(RANK(_calc_라운드기준!P11,_calc_라운드기준!$B11:$AT11,0)+COUNTIFS(_calc_라운드기준!$B11:$AT11,_calc_라운드기준!P11,$B$1:$AT$1,"&lt;"&amp;15))-(RANK(P11,$B11:$AT11,0)+COUNTIFS($B11:$AT11,P11,$B$1:$AT$1,"&lt;"&amp;15))</f>
        <v>1</v>
      </c>
      <c r="BJ11">
        <f>(RANK(_calc_라운드기준!Q11,_calc_라운드기준!$B11:$AT11,0)+COUNTIFS(_calc_라운드기준!$B11:$AT11,_calc_라운드기준!Q11,$B$1:$AT$1,"&lt;"&amp;16))-(RANK(Q11,$B11:$AT11,0)+COUNTIFS($B11:$AT11,Q11,$B$1:$AT$1,"&lt;"&amp;16))</f>
        <v>1</v>
      </c>
      <c r="BK11">
        <f>(RANK(_calc_라운드기준!R11,_calc_라운드기준!$B11:$AT11,0)+COUNTIFS(_calc_라운드기준!$B11:$AT11,_calc_라운드기준!R11,$B$1:$AT$1,"&lt;"&amp;17))-(RANK(R11,$B11:$AT11,0)+COUNTIFS($B11:$AT11,R11,$B$1:$AT$1,"&lt;"&amp;17))</f>
        <v>-1</v>
      </c>
      <c r="BL11">
        <f>(RANK(_calc_라운드기준!S11,_calc_라운드기준!$B11:$AT11,0)+COUNTIFS(_calc_라운드기준!$B11:$AT11,_calc_라운드기준!S11,$B$1:$AT$1,"&lt;"&amp;18))-(RANK(S11,$B11:$AT11,0)+COUNTIFS($B11:$AT11,S11,$B$1:$AT$1,"&lt;"&amp;18))</f>
        <v>4</v>
      </c>
      <c r="BM11">
        <f>(RANK(_calc_라운드기준!T11,_calc_라운드기준!$B11:$AT11,0)+COUNTIFS(_calc_라운드기준!$B11:$AT11,_calc_라운드기준!T11,$B$1:$AT$1,"&lt;"&amp;19))-(RANK(T11,$B11:$AT11,0)+COUNTIFS($B11:$AT11,T11,$B$1:$AT$1,"&lt;"&amp;19))</f>
        <v>-8</v>
      </c>
      <c r="BN11">
        <f>(RANK(_calc_라운드기준!U11,_calc_라운드기준!$B11:$AT11,0)+COUNTIFS(_calc_라운드기준!$B11:$AT11,_calc_라운드기준!U11,$B$1:$AT$1,"&lt;"&amp;20))-(RANK(U11,$B11:$AT11,0)+COUNTIFS($B11:$AT11,U11,$B$1:$AT$1,"&lt;"&amp;20))</f>
        <v>-1</v>
      </c>
      <c r="BO11">
        <f>(RANK(_calc_라운드기준!V11,_calc_라운드기준!$B11:$AT11,0)+COUNTIFS(_calc_라운드기준!$B11:$AT11,_calc_라운드기준!V11,$B$1:$AT$1,"&lt;"&amp;21))-(RANK(V11,$B11:$AT11,0)+COUNTIFS($B11:$AT11,V11,$B$1:$AT$1,"&lt;"&amp;21))</f>
        <v>14</v>
      </c>
      <c r="BP11">
        <f>(RANK(_calc_라운드기준!W11,_calc_라운드기준!$B11:$AT11,0)+COUNTIFS(_calc_라운드기준!$B11:$AT11,_calc_라운드기준!W11,$B$1:$AT$1,"&lt;"&amp;22))-(RANK(W11,$B11:$AT11,0)+COUNTIFS($B11:$AT11,W11,$B$1:$AT$1,"&lt;"&amp;22))</f>
        <v>-21</v>
      </c>
      <c r="BQ11">
        <f>(RANK(_calc_라운드기준!X11,_calc_라운드기준!$B11:$AT11,0)+COUNTIFS(_calc_라운드기준!$B11:$AT11,_calc_라운드기준!X11,$B$1:$AT$1,"&lt;"&amp;23))-(RANK(X11,$B11:$AT11,0)+COUNTIFS($B11:$AT11,X11,$B$1:$AT$1,"&lt;"&amp;23))</f>
        <v>-9</v>
      </c>
      <c r="BR11">
        <f>(RANK(_calc_라운드기준!Y11,_calc_라운드기준!$B11:$AT11,0)+COUNTIFS(_calc_라운드기준!$B11:$AT11,_calc_라운드기준!Y11,$B$1:$AT$1,"&lt;"&amp;24))-(RANK(Y11,$B11:$AT11,0)+COUNTIFS($B11:$AT11,Y11,$B$1:$AT$1,"&lt;"&amp;24))</f>
        <v>-6</v>
      </c>
      <c r="BS11">
        <f>(RANK(_calc_라운드기준!Z11,_calc_라운드기준!$B11:$AT11,0)+COUNTIFS(_calc_라운드기준!$B11:$AT11,_calc_라운드기준!Z11,$B$1:$AT$1,"&lt;"&amp;25))-(RANK(Z11,$B11:$AT11,0)+COUNTIFS($B11:$AT11,Z11,$B$1:$AT$1,"&lt;"&amp;25))</f>
        <v>8</v>
      </c>
      <c r="BT11">
        <f>(RANK(_calc_라운드기준!AA11,_calc_라운드기준!$B11:$AT11,0)+COUNTIFS(_calc_라운드기준!$B11:$AT11,_calc_라운드기준!AA11,$B$1:$AT$1,"&lt;"&amp;26))-(RANK(AA11,$B11:$AT11,0)+COUNTIFS($B11:$AT11,AA11,$B$1:$AT$1,"&lt;"&amp;26))</f>
        <v>-6</v>
      </c>
      <c r="BU11">
        <f>(RANK(_calc_라운드기준!AB11,_calc_라운드기준!$B11:$AT11,0)+COUNTIFS(_calc_라운드기준!$B11:$AT11,_calc_라운드기준!AB11,$B$1:$AT$1,"&lt;"&amp;27))-(RANK(AB11,$B11:$AT11,0)+COUNTIFS($B11:$AT11,AB11,$B$1:$AT$1,"&lt;"&amp;27))</f>
        <v>0</v>
      </c>
      <c r="BV11">
        <f>(RANK(_calc_라운드기준!AC11,_calc_라운드기준!$B11:$AT11,0)+COUNTIFS(_calc_라운드기준!$B11:$AT11,_calc_라운드기준!AC11,$B$1:$AT$1,"&lt;"&amp;28))-(RANK(AC11,$B11:$AT11,0)+COUNTIFS($B11:$AT11,AC11,$B$1:$AT$1,"&lt;"&amp;28))</f>
        <v>-3</v>
      </c>
      <c r="BW11">
        <f>(RANK(_calc_라운드기준!AD11,_calc_라운드기준!$B11:$AT11,0)+COUNTIFS(_calc_라운드기준!$B11:$AT11,_calc_라운드기준!AD11,$B$1:$AT$1,"&lt;"&amp;29))-(RANK(AD11,$B11:$AT11,0)+COUNTIFS($B11:$AT11,AD11,$B$1:$AT$1,"&lt;"&amp;29))</f>
        <v>-6</v>
      </c>
      <c r="BX11">
        <f>(RANK(_calc_라운드기준!AE11,_calc_라운드기준!$B11:$AT11,0)+COUNTIFS(_calc_라운드기준!$B11:$AT11,_calc_라운드기준!AE11,$B$1:$AT$1,"&lt;"&amp;30))-(RANK(AE11,$B11:$AT11,0)+COUNTIFS($B11:$AT11,AE11,$B$1:$AT$1,"&lt;"&amp;30))</f>
        <v>-1</v>
      </c>
      <c r="BY11">
        <f>(RANK(_calc_라운드기준!AF11,_calc_라운드기준!$B11:$AT11,0)+COUNTIFS(_calc_라운드기준!$B11:$AT11,_calc_라운드기준!AF11,$B$1:$AT$1,"&lt;"&amp;31))-(RANK(AF11,$B11:$AT11,0)+COUNTIFS($B11:$AT11,AF11,$B$1:$AT$1,"&lt;"&amp;31))</f>
        <v>-2</v>
      </c>
      <c r="BZ11">
        <f>(RANK(_calc_라운드기준!AG11,_calc_라운드기준!$B11:$AT11,0)+COUNTIFS(_calc_라운드기준!$B11:$AT11,_calc_라운드기준!AG11,$B$1:$AT$1,"&lt;"&amp;32))-(RANK(AG11,$B11:$AT11,0)+COUNTIFS($B11:$AT11,AG11,$B$1:$AT$1,"&lt;"&amp;32))</f>
        <v>-8</v>
      </c>
      <c r="CA11">
        <f>(RANK(_calc_라운드기준!AH11,_calc_라운드기준!$B11:$AT11,0)+COUNTIFS(_calc_라운드기준!$B11:$AT11,_calc_라운드기준!AH11,$B$1:$AT$1,"&lt;"&amp;33))-(RANK(AH11,$B11:$AT11,0)+COUNTIFS($B11:$AT11,AH11,$B$1:$AT$1,"&lt;"&amp;33))</f>
        <v>8</v>
      </c>
      <c r="CB11">
        <f>(RANK(_calc_라운드기준!AI11,_calc_라운드기준!$B11:$AT11,0)+COUNTIFS(_calc_라운드기준!$B11:$AT11,_calc_라운드기준!AI11,$B$1:$AT$1,"&lt;"&amp;34))-(RANK(AI11,$B11:$AT11,0)+COUNTIFS($B11:$AT11,AI11,$B$1:$AT$1,"&lt;"&amp;34))</f>
        <v>-2</v>
      </c>
      <c r="CC11">
        <f>(RANK(_calc_라운드기준!AJ11,_calc_라운드기준!$B11:$AT11,0)+COUNTIFS(_calc_라운드기준!$B11:$AT11,_calc_라운드기준!AJ11,$B$1:$AT$1,"&lt;"&amp;35))-(RANK(AJ11,$B11:$AT11,0)+COUNTIFS($B11:$AT11,AJ11,$B$1:$AT$1,"&lt;"&amp;35))</f>
        <v>4</v>
      </c>
      <c r="CD11">
        <f>(RANK(_calc_라운드기준!AK11,_calc_라운드기준!$B11:$AT11,0)+COUNTIFS(_calc_라운드기준!$B11:$AT11,_calc_라운드기준!AK11,$B$1:$AT$1,"&lt;"&amp;36))-(RANK(AK11,$B11:$AT11,0)+COUNTIFS($B11:$AT11,AK11,$B$1:$AT$1,"&lt;"&amp;36))</f>
        <v>-5</v>
      </c>
      <c r="CE11">
        <f>(RANK(_calc_라운드기준!AL11,_calc_라운드기준!$B11:$AT11,0)+COUNTIFS(_calc_라운드기준!$B11:$AT11,_calc_라운드기준!AL11,$B$1:$AT$1,"&lt;"&amp;37))-(RANK(AL11,$B11:$AT11,0)+COUNTIFS($B11:$AT11,AL11,$B$1:$AT$1,"&lt;"&amp;37))</f>
        <v>15</v>
      </c>
      <c r="CF11">
        <f>(RANK(_calc_라운드기준!AM11,_calc_라운드기준!$B11:$AT11,0)+COUNTIFS(_calc_라운드기준!$B11:$AT11,_calc_라운드기준!AM11,$B$1:$AT$1,"&lt;"&amp;38))-(RANK(AM11,$B11:$AT11,0)+COUNTIFS($B11:$AT11,AM11,$B$1:$AT$1,"&lt;"&amp;38))</f>
        <v>6</v>
      </c>
      <c r="CG11">
        <f>(RANK(_calc_라운드기준!AN11,_calc_라운드기준!$B11:$AT11,0)+COUNTIFS(_calc_라운드기준!$B11:$AT11,_calc_라운드기준!AN11,$B$1:$AT$1,"&lt;"&amp;39))-(RANK(AN11,$B11:$AT11,0)+COUNTIFS($B11:$AT11,AN11,$B$1:$AT$1,"&lt;"&amp;39))</f>
        <v>13</v>
      </c>
      <c r="CH11">
        <f>(RANK(_calc_라운드기준!AO11,_calc_라운드기준!$B11:$AT11,0)+COUNTIFS(_calc_라운드기준!$B11:$AT11,_calc_라운드기준!AO11,$B$1:$AT$1,"&lt;"&amp;40))-(RANK(AO11,$B11:$AT11,0)+COUNTIFS($B11:$AT11,AO11,$B$1:$AT$1,"&lt;"&amp;40))</f>
        <v>3</v>
      </c>
      <c r="CI11">
        <f>(RANK(_calc_라운드기준!AP11,_calc_라운드기준!$B11:$AT11,0)+COUNTIFS(_calc_라운드기준!$B11:$AT11,_calc_라운드기준!AP11,$B$1:$AT$1,"&lt;"&amp;41))-(RANK(AP11,$B11:$AT11,0)+COUNTIFS($B11:$AT11,AP11,$B$1:$AT$1,"&lt;"&amp;41))</f>
        <v>-18</v>
      </c>
      <c r="CJ11">
        <f>(RANK(_calc_라운드기준!AQ11,_calc_라운드기준!$B11:$AT11,0)+COUNTIFS(_calc_라운드기준!$B11:$AT11,_calc_라운드기준!AQ11,$B$1:$AT$1,"&lt;"&amp;42))-(RANK(AQ11,$B11:$AT11,0)+COUNTIFS($B11:$AT11,AQ11,$B$1:$AT$1,"&lt;"&amp;42))</f>
        <v>9</v>
      </c>
      <c r="CK11">
        <f>(RANK(_calc_라운드기준!AR11,_calc_라운드기준!$B11:$AT11,0)+COUNTIFS(_calc_라운드기준!$B11:$AT11,_calc_라운드기준!AR11,$B$1:$AT$1,"&lt;"&amp;43))-(RANK(AR11,$B11:$AT11,0)+COUNTIFS($B11:$AT11,AR11,$B$1:$AT$1,"&lt;"&amp;43))</f>
        <v>0</v>
      </c>
      <c r="CL11">
        <f>(RANK(_calc_라운드기준!AS11,_calc_라운드기준!$B11:$AT11,0)+COUNTIFS(_calc_라운드기준!$B11:$AT11,_calc_라운드기준!AS11,$B$1:$AT$1,"&lt;"&amp;44))-(RANK(AS11,$B11:$AT11,0)+COUNTIFS($B11:$AT11,AS11,$B$1:$AT$1,"&lt;"&amp;44))</f>
        <v>4</v>
      </c>
      <c r="CM11">
        <f>(RANK(_calc_라운드기준!AT11,_calc_라운드기준!$B11:$AT11,0)+COUNTIFS(_calc_라운드기준!$B11:$AT11,_calc_라운드기준!AT11,$B$1:$AT$1,"&lt;"&amp;45))-(RANK(AT11,$B11:$AT11,0)+COUNTIFS($B11:$AT11,AT11,$B$1:$AT$1,"&lt;"&amp;45))</f>
        <v>-10</v>
      </c>
      <c r="CN11">
        <f t="shared" si="0"/>
        <v>43</v>
      </c>
      <c r="CO11">
        <f t="shared" si="1"/>
        <v>40</v>
      </c>
      <c r="CP11">
        <f t="shared" si="2"/>
        <v>12</v>
      </c>
      <c r="CQ11">
        <f t="shared" si="3"/>
        <v>42</v>
      </c>
      <c r="CR11">
        <f t="shared" si="4"/>
        <v>32</v>
      </c>
      <c r="CS11">
        <f t="shared" si="5"/>
        <v>6</v>
      </c>
      <c r="CT11">
        <f t="shared" si="6"/>
        <v>1</v>
      </c>
      <c r="CU11">
        <f t="shared" si="7"/>
        <v>13</v>
      </c>
      <c r="CV11">
        <f t="shared" si="8"/>
        <v>18</v>
      </c>
      <c r="CW11">
        <f t="shared" si="9"/>
        <v>29</v>
      </c>
      <c r="CX11">
        <f t="shared" si="10"/>
        <v>10</v>
      </c>
      <c r="CY11">
        <f t="shared" si="11"/>
        <v>3</v>
      </c>
      <c r="CZ11">
        <f t="shared" si="12"/>
        <v>30</v>
      </c>
      <c r="DA11">
        <f t="shared" si="13"/>
        <v>23</v>
      </c>
      <c r="DB11">
        <f t="shared" si="14"/>
        <v>19</v>
      </c>
      <c r="DC11">
        <f t="shared" si="15"/>
        <v>20</v>
      </c>
      <c r="DD11">
        <f t="shared" si="16"/>
        <v>24</v>
      </c>
      <c r="DE11">
        <f t="shared" si="17"/>
        <v>14</v>
      </c>
      <c r="DF11">
        <f t="shared" si="18"/>
        <v>37</v>
      </c>
      <c r="DG11">
        <f t="shared" si="19"/>
        <v>25</v>
      </c>
      <c r="DH11">
        <f t="shared" si="20"/>
        <v>4</v>
      </c>
      <c r="DI11">
        <f t="shared" si="21"/>
        <v>45</v>
      </c>
      <c r="DJ11">
        <f t="shared" si="22"/>
        <v>39</v>
      </c>
      <c r="DK11">
        <f t="shared" si="23"/>
        <v>34</v>
      </c>
      <c r="DL11">
        <f t="shared" si="24"/>
        <v>8</v>
      </c>
      <c r="DM11">
        <f t="shared" si="25"/>
        <v>35</v>
      </c>
      <c r="DN11">
        <f t="shared" si="26"/>
        <v>21</v>
      </c>
      <c r="DO11">
        <f t="shared" si="27"/>
        <v>31</v>
      </c>
      <c r="DP11">
        <f t="shared" si="28"/>
        <v>36</v>
      </c>
      <c r="DQ11">
        <f t="shared" si="29"/>
        <v>26</v>
      </c>
      <c r="DR11">
        <f t="shared" si="30"/>
        <v>27</v>
      </c>
      <c r="DS11">
        <f t="shared" si="31"/>
        <v>38</v>
      </c>
      <c r="DT11">
        <f t="shared" si="32"/>
        <v>9</v>
      </c>
      <c r="DU11">
        <f t="shared" si="33"/>
        <v>28</v>
      </c>
      <c r="DV11">
        <f t="shared" si="34"/>
        <v>15</v>
      </c>
      <c r="DW11">
        <f t="shared" si="35"/>
        <v>33</v>
      </c>
      <c r="DX11">
        <f t="shared" si="36"/>
        <v>2</v>
      </c>
      <c r="DY11">
        <f t="shared" si="37"/>
        <v>11</v>
      </c>
      <c r="DZ11">
        <f t="shared" si="38"/>
        <v>5</v>
      </c>
      <c r="EA11">
        <f t="shared" si="39"/>
        <v>17</v>
      </c>
      <c r="EB11">
        <f t="shared" si="40"/>
        <v>44</v>
      </c>
      <c r="EC11">
        <f t="shared" si="41"/>
        <v>7</v>
      </c>
      <c r="ED11">
        <f t="shared" si="42"/>
        <v>22</v>
      </c>
      <c r="EE11">
        <f t="shared" si="43"/>
        <v>16</v>
      </c>
      <c r="EF11">
        <f t="shared" si="44"/>
        <v>41</v>
      </c>
    </row>
    <row r="12" spans="1:136" ht="16.5" customHeight="1">
      <c r="A12">
        <f>_calc_라운드기준!A12</f>
        <v>1234</v>
      </c>
      <c r="B12">
        <f>INDEX(_calc_누적빈도!B:B,$A12)-INDEX(_calc_누적빈도!B:B,$A12-기준100회_후보!$B$1)</f>
        <v>12</v>
      </c>
      <c r="C12">
        <f>INDEX(_calc_누적빈도!C:C,$A12)-INDEX(_calc_누적빈도!C:C,$A12-기준100회_후보!$B$1)</f>
        <v>11</v>
      </c>
      <c r="D12">
        <f>INDEX(_calc_누적빈도!D:D,$A12)-INDEX(_calc_누적빈도!D:D,$A12-기준100회_후보!$B$1)</f>
        <v>18</v>
      </c>
      <c r="E12">
        <f>INDEX(_calc_누적빈도!E:E,$A12)-INDEX(_calc_누적빈도!E:E,$A12-기준100회_후보!$B$1)</f>
        <v>12</v>
      </c>
      <c r="F12">
        <f>INDEX(_calc_누적빈도!F:F,$A12)-INDEX(_calc_누적빈도!F:F,$A12-기준100회_후보!$B$1)</f>
        <v>10</v>
      </c>
      <c r="G12">
        <f>INDEX(_calc_누적빈도!G:G,$A12)-INDEX(_calc_누적빈도!G:G,$A12-기준100회_후보!$B$1)</f>
        <v>14</v>
      </c>
      <c r="H12">
        <f>INDEX(_calc_누적빈도!H:H,$A12)-INDEX(_calc_누적빈도!H:H,$A12-기준100회_후보!$B$1)</f>
        <v>16</v>
      </c>
      <c r="I12">
        <f>INDEX(_calc_누적빈도!I:I,$A12)-INDEX(_calc_누적빈도!I:I,$A12-기준100회_후보!$B$1)</f>
        <v>15</v>
      </c>
      <c r="J12">
        <f>INDEX(_calc_누적빈도!J:J,$A12)-INDEX(_calc_누적빈도!J:J,$A12-기준100회_후보!$B$1)</f>
        <v>17</v>
      </c>
      <c r="K12">
        <f>INDEX(_calc_누적빈도!K:K,$A12)-INDEX(_calc_누적빈도!K:K,$A12-기준100회_후보!$B$1)</f>
        <v>10</v>
      </c>
      <c r="L12">
        <f>INDEX(_calc_누적빈도!L:L,$A12)-INDEX(_calc_누적빈도!L:L,$A12-기준100회_후보!$B$1)</f>
        <v>11</v>
      </c>
      <c r="M12">
        <f>INDEX(_calc_누적빈도!M:M,$A12)-INDEX(_calc_누적빈도!M:M,$A12-기준100회_후보!$B$1)</f>
        <v>15</v>
      </c>
      <c r="N12">
        <f>INDEX(_calc_누적빈도!N:N,$A12)-INDEX(_calc_누적빈도!N:N,$A12-기준100회_후보!$B$1)</f>
        <v>16</v>
      </c>
      <c r="O12">
        <f>INDEX(_calc_누적빈도!O:O,$A12)-INDEX(_calc_누적빈도!O:O,$A12-기준100회_후보!$B$1)</f>
        <v>8</v>
      </c>
      <c r="P12">
        <f>INDEX(_calc_누적빈도!P:P,$A12)-INDEX(_calc_누적빈도!P:P,$A12-기준100회_후보!$B$1)</f>
        <v>18</v>
      </c>
      <c r="Q12">
        <f>INDEX(_calc_누적빈도!Q:Q,$A12)-INDEX(_calc_누적빈도!Q:Q,$A12-기준100회_후보!$B$1)</f>
        <v>17</v>
      </c>
      <c r="R12">
        <f>INDEX(_calc_누적빈도!R:R,$A12)-INDEX(_calc_누적빈도!R:R,$A12-기준100회_후보!$B$1)</f>
        <v>12</v>
      </c>
      <c r="S12">
        <f>INDEX(_calc_누적빈도!S:S,$A12)-INDEX(_calc_누적빈도!S:S,$A12-기준100회_후보!$B$1)</f>
        <v>11</v>
      </c>
      <c r="T12">
        <f>INDEX(_calc_누적빈도!T:T,$A12)-INDEX(_calc_누적빈도!T:T,$A12-기준100회_후보!$B$1)</f>
        <v>15</v>
      </c>
      <c r="U12">
        <f>INDEX(_calc_누적빈도!U:U,$A12)-INDEX(_calc_누적빈도!U:U,$A12-기준100회_후보!$B$1)</f>
        <v>12</v>
      </c>
      <c r="V12">
        <f>INDEX(_calc_누적빈도!V:V,$A12)-INDEX(_calc_누적빈도!V:V,$A12-기준100회_후보!$B$1)</f>
        <v>12</v>
      </c>
      <c r="W12">
        <f>INDEX(_calc_누적빈도!W:W,$A12)-INDEX(_calc_누적빈도!W:W,$A12-기준100회_후보!$B$1)</f>
        <v>11</v>
      </c>
      <c r="X12">
        <f>INDEX(_calc_누적빈도!X:X,$A12)-INDEX(_calc_누적빈도!X:X,$A12-기준100회_후보!$B$1)</f>
        <v>11</v>
      </c>
      <c r="Y12">
        <f>INDEX(_calc_누적빈도!Y:Y,$A12)-INDEX(_calc_누적빈도!Y:Y,$A12-기준100회_후보!$B$1)</f>
        <v>15</v>
      </c>
      <c r="Z12">
        <f>INDEX(_calc_누적빈도!Z:Z,$A12)-INDEX(_calc_누적빈도!Z:Z,$A12-기준100회_후보!$B$1)</f>
        <v>13</v>
      </c>
      <c r="AA12">
        <f>INDEX(_calc_누적빈도!AA:AA,$A12)-INDEX(_calc_누적빈도!AA:AA,$A12-기준100회_후보!$B$1)</f>
        <v>13</v>
      </c>
      <c r="AB12">
        <f>INDEX(_calc_누적빈도!AB:AB,$A12)-INDEX(_calc_누적빈도!AB:AB,$A12-기준100회_후보!$B$1)</f>
        <v>21</v>
      </c>
      <c r="AC12">
        <f>INDEX(_calc_누적빈도!AC:AC,$A12)-INDEX(_calc_누적빈도!AC:AC,$A12-기준100회_후보!$B$1)</f>
        <v>17</v>
      </c>
      <c r="AD12">
        <f>INDEX(_calc_누적빈도!AD:AD,$A12)-INDEX(_calc_누적빈도!AD:AD,$A12-기준100회_후보!$B$1)</f>
        <v>14</v>
      </c>
      <c r="AE12">
        <f>INDEX(_calc_누적빈도!AE:AE,$A12)-INDEX(_calc_누적빈도!AE:AE,$A12-기준100회_후보!$B$1)</f>
        <v>14</v>
      </c>
      <c r="AF12">
        <f>INDEX(_calc_누적빈도!AF:AF,$A12)-INDEX(_calc_누적빈도!AF:AF,$A12-기준100회_후보!$B$1)</f>
        <v>15</v>
      </c>
      <c r="AG12">
        <f>INDEX(_calc_누적빈도!AG:AG,$A12)-INDEX(_calc_누적빈도!AG:AG,$A12-기준100회_후보!$B$1)</f>
        <v>11</v>
      </c>
      <c r="AH12">
        <f>INDEX(_calc_누적빈도!AH:AH,$A12)-INDEX(_calc_누적빈도!AH:AH,$A12-기준100회_후보!$B$1)</f>
        <v>13</v>
      </c>
      <c r="AI12">
        <f>INDEX(_calc_누적빈도!AI:AI,$A12)-INDEX(_calc_누적빈도!AI:AI,$A12-기준100회_후보!$B$1)</f>
        <v>9</v>
      </c>
      <c r="AJ12">
        <f>INDEX(_calc_누적빈도!AJ:AJ,$A12)-INDEX(_calc_누적빈도!AJ:AJ,$A12-기준100회_후보!$B$1)</f>
        <v>14</v>
      </c>
      <c r="AK12">
        <f>INDEX(_calc_누적빈도!AK:AK,$A12)-INDEX(_calc_누적빈도!AK:AK,$A12-기준100회_후보!$B$1)</f>
        <v>13</v>
      </c>
      <c r="AL12">
        <f>INDEX(_calc_누적빈도!AL:AL,$A12)-INDEX(_calc_누적빈도!AL:AL,$A12-기준100회_후보!$B$1)</f>
        <v>17</v>
      </c>
      <c r="AM12">
        <f>INDEX(_calc_누적빈도!AM:AM,$A12)-INDEX(_calc_누적빈도!AM:AM,$A12-기준100회_후보!$B$1)</f>
        <v>17</v>
      </c>
      <c r="AN12">
        <f>INDEX(_calc_누적빈도!AN:AN,$A12)-INDEX(_calc_누적빈도!AN:AN,$A12-기준100회_후보!$B$1)</f>
        <v>14</v>
      </c>
      <c r="AO12">
        <f>INDEX(_calc_누적빈도!AO:AO,$A12)-INDEX(_calc_누적빈도!AO:AO,$A12-기준100회_후보!$B$1)</f>
        <v>12</v>
      </c>
      <c r="AP12">
        <f>INDEX(_calc_누적빈도!AP:AP,$A12)-INDEX(_calc_누적빈도!AP:AP,$A12-기준100회_후보!$B$1)</f>
        <v>11</v>
      </c>
      <c r="AQ12">
        <f>INDEX(_calc_누적빈도!AQ:AQ,$A12)-INDEX(_calc_누적빈도!AQ:AQ,$A12-기준100회_후보!$B$1)</f>
        <v>13</v>
      </c>
      <c r="AR12">
        <f>INDEX(_calc_누적빈도!AR:AR,$A12)-INDEX(_calc_누적빈도!AR:AR,$A12-기준100회_후보!$B$1)</f>
        <v>6</v>
      </c>
      <c r="AS12">
        <f>INDEX(_calc_누적빈도!AS:AS,$A12)-INDEX(_calc_누적빈도!AS:AS,$A12-기준100회_후보!$B$1)</f>
        <v>12</v>
      </c>
      <c r="AT12">
        <f>INDEX(_calc_누적빈도!AT:AT,$A12)-INDEX(_calc_누적빈도!AT:AT,$A12-기준100회_후보!$B$1)</f>
        <v>12</v>
      </c>
      <c r="AU12">
        <f>(RANK(_calc_라운드기준!B12,_calc_라운드기준!$B12:$AT12,0)+COUNTIFS(_calc_라운드기준!$B12:$AT12,_calc_라운드기준!B12,$B$1:$AT$1,"&lt;"&amp;1))-(RANK(B12,$B12:$AT12,0)+COUNTIFS($B12:$AT12,B12,$B$1:$AT$1,"&lt;"&amp;1))</f>
        <v>-20</v>
      </c>
      <c r="AV12">
        <f>(RANK(_calc_라운드기준!C12,_calc_라운드기준!$B12:$AT12,0)+COUNTIFS(_calc_라운드기준!$B12:$AT12,_calc_라운드기준!C12,$B$1:$AT$1,"&lt;"&amp;2))-(RANK(C12,$B12:$AT12,0)+COUNTIFS($B12:$AT12,C12,$B$1:$AT$1,"&lt;"&amp;2))</f>
        <v>-9</v>
      </c>
      <c r="AW12">
        <f>(RANK(_calc_라운드기준!D12,_calc_라운드기준!$B12:$AT12,0)+COUNTIFS(_calc_라운드기준!$B12:$AT12,_calc_라운드기준!D12,$B$1:$AT$1,"&lt;"&amp;3))-(RANK(D12,$B12:$AT12,0)+COUNTIFS($B12:$AT12,D12,$B$1:$AT$1,"&lt;"&amp;3))</f>
        <v>5</v>
      </c>
      <c r="AX12">
        <f>(RANK(_calc_라운드기준!E12,_calc_라운드기준!$B12:$AT12,0)+COUNTIFS(_calc_라운드기준!$B12:$AT12,_calc_라운드기준!E12,$B$1:$AT$1,"&lt;"&amp;4))-(RANK(E12,$B12:$AT12,0)+COUNTIFS($B12:$AT12,E12,$B$1:$AT$1,"&lt;"&amp;4))</f>
        <v>-12</v>
      </c>
      <c r="AY12">
        <f>(RANK(_calc_라운드기준!F12,_calc_라운드기준!$B12:$AT12,0)+COUNTIFS(_calc_라운드기준!$B12:$AT12,_calc_라운드기준!F12,$B$1:$AT$1,"&lt;"&amp;5))-(RANK(F12,$B12:$AT12,0)+COUNTIFS($B12:$AT12,F12,$B$1:$AT$1,"&lt;"&amp;5))</f>
        <v>-4</v>
      </c>
      <c r="AZ12">
        <f>(RANK(_calc_라운드기준!G12,_calc_라운드기준!$B12:$AT12,0)+COUNTIFS(_calc_라운드기준!$B12:$AT12,_calc_라운드기준!G12,$B$1:$AT$1,"&lt;"&amp;6))-(RANK(G12,$B12:$AT12,0)+COUNTIFS($B12:$AT12,G12,$B$1:$AT$1,"&lt;"&amp;6))</f>
        <v>10</v>
      </c>
      <c r="BA12">
        <f>(RANK(_calc_라운드기준!H12,_calc_라운드기준!$B12:$AT12,0)+COUNTIFS(_calc_라운드기준!$B12:$AT12,_calc_라운드기준!H12,$B$1:$AT$1,"&lt;"&amp;7))-(RANK(H12,$B12:$AT12,0)+COUNTIFS($B12:$AT12,H12,$B$1:$AT$1,"&lt;"&amp;7))</f>
        <v>29</v>
      </c>
      <c r="BB12">
        <f>(RANK(_calc_라운드기준!I12,_calc_라운드기준!$B12:$AT12,0)+COUNTIFS(_calc_라운드기준!$B12:$AT12,_calc_라운드기준!I12,$B$1:$AT$1,"&lt;"&amp;8))-(RANK(I12,$B12:$AT12,0)+COUNTIFS($B12:$AT12,I12,$B$1:$AT$1,"&lt;"&amp;8))</f>
        <v>5</v>
      </c>
      <c r="BC12">
        <f>(RANK(_calc_라운드기준!J12,_calc_라운드기준!$B12:$AT12,0)+COUNTIFS(_calc_라운드기준!$B12:$AT12,_calc_라운드기준!J12,$B$1:$AT$1,"&lt;"&amp;9))-(RANK(J12,$B12:$AT12,0)+COUNTIFS($B12:$AT12,J12,$B$1:$AT$1,"&lt;"&amp;9))</f>
        <v>4</v>
      </c>
      <c r="BD12">
        <f>(RANK(_calc_라운드기준!K12,_calc_라운드기준!$B12:$AT12,0)+COUNTIFS(_calc_라운드기준!$B12:$AT12,_calc_라운드기준!K12,$B$1:$AT$1,"&lt;"&amp;10))-(RANK(K12,$B12:$AT12,0)+COUNTIFS($B12:$AT12,K12,$B$1:$AT$1,"&lt;"&amp;10))</f>
        <v>-3</v>
      </c>
      <c r="BE12">
        <f>(RANK(_calc_라운드기준!L12,_calc_라운드기준!$B12:$AT12,0)+COUNTIFS(_calc_라운드기준!$B12:$AT12,_calc_라운드기준!L12,$B$1:$AT$1,"&lt;"&amp;11))-(RANK(L12,$B12:$AT12,0)+COUNTIFS($B12:$AT12,L12,$B$1:$AT$1,"&lt;"&amp;11))</f>
        <v>8</v>
      </c>
      <c r="BF12">
        <f>(RANK(_calc_라운드기준!M12,_calc_라운드기준!$B12:$AT12,0)+COUNTIFS(_calc_라운드기준!$B12:$AT12,_calc_라운드기준!M12,$B$1:$AT$1,"&lt;"&amp;12))-(RANK(M12,$B12:$AT12,0)+COUNTIFS($B12:$AT12,M12,$B$1:$AT$1,"&lt;"&amp;12))</f>
        <v>15</v>
      </c>
      <c r="BG12">
        <f>(RANK(_calc_라운드기준!N12,_calc_라운드기준!$B12:$AT12,0)+COUNTIFS(_calc_라운드기준!$B12:$AT12,_calc_라운드기준!N12,$B$1:$AT$1,"&lt;"&amp;13))-(RANK(N12,$B12:$AT12,0)+COUNTIFS($B12:$AT12,N12,$B$1:$AT$1,"&lt;"&amp;13))</f>
        <v>-1</v>
      </c>
      <c r="BH12">
        <f>(RANK(_calc_라운드기준!O12,_calc_라운드기준!$B12:$AT12,0)+COUNTIFS(_calc_라운드기준!$B12:$AT12,_calc_라운드기준!O12,$B$1:$AT$1,"&lt;"&amp;14))-(RANK(O12,$B12:$AT12,0)+COUNTIFS($B12:$AT12,O12,$B$1:$AT$1,"&lt;"&amp;14))</f>
        <v>-3</v>
      </c>
      <c r="BI12">
        <f>(RANK(_calc_라운드기준!P12,_calc_라운드기준!$B12:$AT12,0)+COUNTIFS(_calc_라운드기준!$B12:$AT12,_calc_라운드기준!P12,$B$1:$AT$1,"&lt;"&amp;15))-(RANK(P12,$B12:$AT12,0)+COUNTIFS($B12:$AT12,P12,$B$1:$AT$1,"&lt;"&amp;15))</f>
        <v>1</v>
      </c>
      <c r="BJ12">
        <f>(RANK(_calc_라운드기준!Q12,_calc_라운드기준!$B12:$AT12,0)+COUNTIFS(_calc_라운드기준!$B12:$AT12,_calc_라운드기준!Q12,$B$1:$AT$1,"&lt;"&amp;16))-(RANK(Q12,$B12:$AT12,0)+COUNTIFS($B12:$AT12,Q12,$B$1:$AT$1,"&lt;"&amp;16))</f>
        <v>-2</v>
      </c>
      <c r="BK12">
        <f>(RANK(_calc_라운드기준!R12,_calc_라운드기준!$B12:$AT12,0)+COUNTIFS(_calc_라운드기준!$B12:$AT12,_calc_라운드기준!R12,$B$1:$AT$1,"&lt;"&amp;17))-(RANK(R12,$B12:$AT12,0)+COUNTIFS($B12:$AT12,R12,$B$1:$AT$1,"&lt;"&amp;17))</f>
        <v>0</v>
      </c>
      <c r="BL12">
        <f>(RANK(_calc_라운드기준!S12,_calc_라운드기준!$B12:$AT12,0)+COUNTIFS(_calc_라운드기준!$B12:$AT12,_calc_라운드기준!S12,$B$1:$AT$1,"&lt;"&amp;18))-(RANK(S12,$B12:$AT12,0)+COUNTIFS($B12:$AT12,S12,$B$1:$AT$1,"&lt;"&amp;18))</f>
        <v>4</v>
      </c>
      <c r="BM12">
        <f>(RANK(_calc_라운드기준!T12,_calc_라운드기준!$B12:$AT12,0)+COUNTIFS(_calc_라운드기준!$B12:$AT12,_calc_라운드기준!T12,$B$1:$AT$1,"&lt;"&amp;19))-(RANK(T12,$B12:$AT12,0)+COUNTIFS($B12:$AT12,T12,$B$1:$AT$1,"&lt;"&amp;19))</f>
        <v>-3</v>
      </c>
      <c r="BN12">
        <f>(RANK(_calc_라운드기준!U12,_calc_라운드기준!$B12:$AT12,0)+COUNTIFS(_calc_라운드기준!$B12:$AT12,_calc_라운드기준!U12,$B$1:$AT$1,"&lt;"&amp;20))-(RANK(U12,$B12:$AT12,0)+COUNTIFS($B12:$AT12,U12,$B$1:$AT$1,"&lt;"&amp;20))</f>
        <v>0</v>
      </c>
      <c r="BO12">
        <f>(RANK(_calc_라운드기준!V12,_calc_라운드기준!$B12:$AT12,0)+COUNTIFS(_calc_라운드기준!$B12:$AT12,_calc_라운드기준!V12,$B$1:$AT$1,"&lt;"&amp;21))-(RANK(V12,$B12:$AT12,0)+COUNTIFS($B12:$AT12,V12,$B$1:$AT$1,"&lt;"&amp;21))</f>
        <v>14</v>
      </c>
      <c r="BP12">
        <f>(RANK(_calc_라운드기준!W12,_calc_라운드기준!$B12:$AT12,0)+COUNTIFS(_calc_라운드기준!$B12:$AT12,_calc_라운드기준!W12,$B$1:$AT$1,"&lt;"&amp;22))-(RANK(W12,$B12:$AT12,0)+COUNTIFS($B12:$AT12,W12,$B$1:$AT$1,"&lt;"&amp;22))</f>
        <v>-20</v>
      </c>
      <c r="BQ12">
        <f>(RANK(_calc_라운드기준!X12,_calc_라운드기준!$B12:$AT12,0)+COUNTIFS(_calc_라운드기준!$B12:$AT12,_calc_라운드기준!X12,$B$1:$AT$1,"&lt;"&amp;23))-(RANK(X12,$B12:$AT12,0)+COUNTIFS($B12:$AT12,X12,$B$1:$AT$1,"&lt;"&amp;23))</f>
        <v>-20</v>
      </c>
      <c r="BR12">
        <f>(RANK(_calc_라운드기준!Y12,_calc_라운드기준!$B12:$AT12,0)+COUNTIFS(_calc_라운드기준!$B12:$AT12,_calc_라운드기준!Y12,$B$1:$AT$1,"&lt;"&amp;24))-(RANK(Y12,$B12:$AT12,0)+COUNTIFS($B12:$AT12,Y12,$B$1:$AT$1,"&lt;"&amp;24))</f>
        <v>-3</v>
      </c>
      <c r="BS12">
        <f>(RANK(_calc_라운드기준!Z12,_calc_라운드기준!$B12:$AT12,0)+COUNTIFS(_calc_라운드기준!$B12:$AT12,_calc_라운드기준!Z12,$B$1:$AT$1,"&lt;"&amp;25))-(RANK(Z12,$B12:$AT12,0)+COUNTIFS($B12:$AT12,Z12,$B$1:$AT$1,"&lt;"&amp;25))</f>
        <v>-2</v>
      </c>
      <c r="BT12">
        <f>(RANK(_calc_라운드기준!AA12,_calc_라운드기준!$B12:$AT12,0)+COUNTIFS(_calc_라운드기준!$B12:$AT12,_calc_라운드기준!AA12,$B$1:$AT$1,"&lt;"&amp;26))-(RANK(AA12,$B12:$AT12,0)+COUNTIFS($B12:$AT12,AA12,$B$1:$AT$1,"&lt;"&amp;26))</f>
        <v>-2</v>
      </c>
      <c r="BU12">
        <f>(RANK(_calc_라운드기준!AB12,_calc_라운드기준!$B12:$AT12,0)+COUNTIFS(_calc_라운드기준!$B12:$AT12,_calc_라운드기준!AB12,$B$1:$AT$1,"&lt;"&amp;27))-(RANK(AB12,$B12:$AT12,0)+COUNTIFS($B12:$AT12,AB12,$B$1:$AT$1,"&lt;"&amp;27))</f>
        <v>0</v>
      </c>
      <c r="BV12">
        <f>(RANK(_calc_라운드기준!AC12,_calc_라운드기준!$B12:$AT12,0)+COUNTIFS(_calc_라운드기준!$B12:$AT12,_calc_라운드기준!AC12,$B$1:$AT$1,"&lt;"&amp;28))-(RANK(AC12,$B12:$AT12,0)+COUNTIFS($B12:$AT12,AC12,$B$1:$AT$1,"&lt;"&amp;28))</f>
        <v>-4</v>
      </c>
      <c r="BW12">
        <f>(RANK(_calc_라운드기준!AD12,_calc_라운드기준!$B12:$AT12,0)+COUNTIFS(_calc_라운드기준!$B12:$AT12,_calc_라운드기준!AD12,$B$1:$AT$1,"&lt;"&amp;29))-(RANK(AD12,$B12:$AT12,0)+COUNTIFS($B12:$AT12,AD12,$B$1:$AT$1,"&lt;"&amp;29))</f>
        <v>-5</v>
      </c>
      <c r="BX12">
        <f>(RANK(_calc_라운드기준!AE12,_calc_라운드기준!$B12:$AT12,0)+COUNTIFS(_calc_라운드기준!$B12:$AT12,_calc_라운드기준!AE12,$B$1:$AT$1,"&lt;"&amp;30))-(RANK(AE12,$B12:$AT12,0)+COUNTIFS($B12:$AT12,AE12,$B$1:$AT$1,"&lt;"&amp;30))</f>
        <v>3</v>
      </c>
      <c r="BY12">
        <f>(RANK(_calc_라운드기준!AF12,_calc_라운드기준!$B12:$AT12,0)+COUNTIFS(_calc_라운드기준!$B12:$AT12,_calc_라운드기준!AF12,$B$1:$AT$1,"&lt;"&amp;31))-(RANK(AF12,$B12:$AT12,0)+COUNTIFS($B12:$AT12,AF12,$B$1:$AT$1,"&lt;"&amp;31))</f>
        <v>-10</v>
      </c>
      <c r="BZ12">
        <f>(RANK(_calc_라운드기준!AG12,_calc_라운드기준!$B12:$AT12,0)+COUNTIFS(_calc_라운드기준!$B12:$AT12,_calc_라운드기준!AG12,$B$1:$AT$1,"&lt;"&amp;32))-(RANK(AG12,$B12:$AT12,0)+COUNTIFS($B12:$AT12,AG12,$B$1:$AT$1,"&lt;"&amp;32))</f>
        <v>-9</v>
      </c>
      <c r="CA12">
        <f>(RANK(_calc_라운드기준!AH12,_calc_라운드기준!$B12:$AT12,0)+COUNTIFS(_calc_라운드기준!$B12:$AT12,_calc_라운드기준!AH12,$B$1:$AT$1,"&lt;"&amp;33))-(RANK(AH12,$B12:$AT12,0)+COUNTIFS($B12:$AT12,AH12,$B$1:$AT$1,"&lt;"&amp;33))</f>
        <v>8</v>
      </c>
      <c r="CB12">
        <f>(RANK(_calc_라운드기준!AI12,_calc_라운드기준!$B12:$AT12,0)+COUNTIFS(_calc_라운드기준!$B12:$AT12,_calc_라운드기준!AI12,$B$1:$AT$1,"&lt;"&amp;34))-(RANK(AI12,$B12:$AT12,0)+COUNTIFS($B12:$AT12,AI12,$B$1:$AT$1,"&lt;"&amp;34))</f>
        <v>-1</v>
      </c>
      <c r="CC12">
        <f>(RANK(_calc_라운드기준!AJ12,_calc_라운드기준!$B12:$AT12,0)+COUNTIFS(_calc_라운드기준!$B12:$AT12,_calc_라운드기준!AJ12,$B$1:$AT$1,"&lt;"&amp;35))-(RANK(AJ12,$B12:$AT12,0)+COUNTIFS($B12:$AT12,AJ12,$B$1:$AT$1,"&lt;"&amp;35))</f>
        <v>13</v>
      </c>
      <c r="CD12">
        <f>(RANK(_calc_라운드기준!AK12,_calc_라운드기준!$B12:$AT12,0)+COUNTIFS(_calc_라운드기준!$B12:$AT12,_calc_라운드기준!AK12,$B$1:$AT$1,"&lt;"&amp;36))-(RANK(AK12,$B12:$AT12,0)+COUNTIFS($B12:$AT12,AK12,$B$1:$AT$1,"&lt;"&amp;36))</f>
        <v>-2</v>
      </c>
      <c r="CE12">
        <f>(RANK(_calc_라운드기준!AL12,_calc_라운드기준!$B12:$AT12,0)+COUNTIFS(_calc_라운드기준!$B12:$AT12,_calc_라운드기준!AL12,$B$1:$AT$1,"&lt;"&amp;37))-(RANK(AL12,$B12:$AT12,0)+COUNTIFS($B12:$AT12,AL12,$B$1:$AT$1,"&lt;"&amp;37))</f>
        <v>6</v>
      </c>
      <c r="CF12">
        <f>(RANK(_calc_라운드기준!AM12,_calc_라운드기준!$B12:$AT12,0)+COUNTIFS(_calc_라운드기준!$B12:$AT12,_calc_라운드기준!AM12,$B$1:$AT$1,"&lt;"&amp;38))-(RANK(AM12,$B12:$AT12,0)+COUNTIFS($B12:$AT12,AM12,$B$1:$AT$1,"&lt;"&amp;38))</f>
        <v>6</v>
      </c>
      <c r="CG12">
        <f>(RANK(_calc_라운드기준!AN12,_calc_라운드기준!$B12:$AT12,0)+COUNTIFS(_calc_라운드기준!$B12:$AT12,_calc_라운드기준!AN12,$B$1:$AT$1,"&lt;"&amp;39))-(RANK(AN12,$B12:$AT12,0)+COUNTIFS($B12:$AT12,AN12,$B$1:$AT$1,"&lt;"&amp;39))</f>
        <v>13</v>
      </c>
      <c r="CH12">
        <f>(RANK(_calc_라운드기준!AO12,_calc_라운드기준!$B12:$AT12,0)+COUNTIFS(_calc_라운드기준!$B12:$AT12,_calc_라운드기준!AO12,$B$1:$AT$1,"&lt;"&amp;40))-(RANK(AO12,$B12:$AT12,0)+COUNTIFS($B12:$AT12,AO12,$B$1:$AT$1,"&lt;"&amp;40))</f>
        <v>3</v>
      </c>
      <c r="CI12">
        <f>(RANK(_calc_라운드기준!AP12,_calc_라운드기준!$B12:$AT12,0)+COUNTIFS(_calc_라운드기준!$B12:$AT12,_calc_라운드기준!AP12,$B$1:$AT$1,"&lt;"&amp;41))-(RANK(AP12,$B12:$AT12,0)+COUNTIFS($B12:$AT12,AP12,$B$1:$AT$1,"&lt;"&amp;41))</f>
        <v>-17</v>
      </c>
      <c r="CJ12">
        <f>(RANK(_calc_라운드기준!AQ12,_calc_라운드기준!$B12:$AT12,0)+COUNTIFS(_calc_라운드기준!$B12:$AT12,_calc_라운드기준!AQ12,$B$1:$AT$1,"&lt;"&amp;42))-(RANK(AQ12,$B12:$AT12,0)+COUNTIFS($B12:$AT12,AQ12,$B$1:$AT$1,"&lt;"&amp;42))</f>
        <v>10</v>
      </c>
      <c r="CK12">
        <f>(RANK(_calc_라운드기준!AR12,_calc_라운드기준!$B12:$AT12,0)+COUNTIFS(_calc_라운드기준!$B12:$AT12,_calc_라운드기준!AR12,$B$1:$AT$1,"&lt;"&amp;43))-(RANK(AR12,$B12:$AT12,0)+COUNTIFS($B12:$AT12,AR12,$B$1:$AT$1,"&lt;"&amp;43))</f>
        <v>0</v>
      </c>
      <c r="CL12">
        <f>(RANK(_calc_라운드기준!AS12,_calc_라운드기준!$B12:$AT12,0)+COUNTIFS(_calc_라운드기준!$B12:$AT12,_calc_라운드기준!AS12,$B$1:$AT$1,"&lt;"&amp;44))-(RANK(AS12,$B12:$AT12,0)+COUNTIFS($B12:$AT12,AS12,$B$1:$AT$1,"&lt;"&amp;44))</f>
        <v>4</v>
      </c>
      <c r="CM12">
        <f>(RANK(_calc_라운드기준!AT12,_calc_라운드기준!$B12:$AT12,0)+COUNTIFS(_calc_라운드기준!$B12:$AT12,_calc_라운드기준!AT12,$B$1:$AT$1,"&lt;"&amp;45))-(RANK(AT12,$B12:$AT12,0)+COUNTIFS($B12:$AT12,AT12,$B$1:$AT$1,"&lt;"&amp;45))</f>
        <v>-9</v>
      </c>
      <c r="CN12">
        <f t="shared" si="0"/>
        <v>43</v>
      </c>
      <c r="CO12">
        <f t="shared" si="1"/>
        <v>37</v>
      </c>
      <c r="CP12">
        <f t="shared" si="2"/>
        <v>12</v>
      </c>
      <c r="CQ12">
        <f t="shared" si="3"/>
        <v>41</v>
      </c>
      <c r="CR12">
        <f t="shared" si="4"/>
        <v>34</v>
      </c>
      <c r="CS12">
        <f t="shared" si="5"/>
        <v>6</v>
      </c>
      <c r="CT12">
        <f t="shared" si="6"/>
        <v>1</v>
      </c>
      <c r="CU12">
        <f t="shared" si="7"/>
        <v>13</v>
      </c>
      <c r="CV12">
        <f t="shared" si="8"/>
        <v>14</v>
      </c>
      <c r="CW12">
        <f t="shared" si="9"/>
        <v>30</v>
      </c>
      <c r="CX12">
        <f t="shared" si="10"/>
        <v>8</v>
      </c>
      <c r="CY12">
        <f t="shared" si="11"/>
        <v>2</v>
      </c>
      <c r="CZ12">
        <f t="shared" si="12"/>
        <v>24</v>
      </c>
      <c r="DA12">
        <f t="shared" si="13"/>
        <v>31</v>
      </c>
      <c r="DB12">
        <f t="shared" si="14"/>
        <v>19</v>
      </c>
      <c r="DC12">
        <f t="shared" si="15"/>
        <v>26</v>
      </c>
      <c r="DD12">
        <f t="shared" si="16"/>
        <v>20</v>
      </c>
      <c r="DE12">
        <f t="shared" si="17"/>
        <v>15</v>
      </c>
      <c r="DF12">
        <f t="shared" si="18"/>
        <v>32</v>
      </c>
      <c r="DG12">
        <f t="shared" si="19"/>
        <v>21</v>
      </c>
      <c r="DH12">
        <f t="shared" si="20"/>
        <v>3</v>
      </c>
      <c r="DI12">
        <f t="shared" si="21"/>
        <v>44</v>
      </c>
      <c r="DJ12">
        <f t="shared" si="22"/>
        <v>45</v>
      </c>
      <c r="DK12">
        <f t="shared" si="23"/>
        <v>33</v>
      </c>
      <c r="DL12">
        <f t="shared" si="24"/>
        <v>27</v>
      </c>
      <c r="DM12">
        <f t="shared" si="25"/>
        <v>28</v>
      </c>
      <c r="DN12">
        <f t="shared" si="26"/>
        <v>22</v>
      </c>
      <c r="DO12">
        <f t="shared" si="27"/>
        <v>35</v>
      </c>
      <c r="DP12">
        <f t="shared" si="28"/>
        <v>36</v>
      </c>
      <c r="DQ12">
        <f t="shared" si="29"/>
        <v>17</v>
      </c>
      <c r="DR12">
        <f t="shared" si="30"/>
        <v>40</v>
      </c>
      <c r="DS12">
        <f t="shared" si="31"/>
        <v>38</v>
      </c>
      <c r="DT12">
        <f t="shared" si="32"/>
        <v>9</v>
      </c>
      <c r="DU12">
        <f t="shared" si="33"/>
        <v>25</v>
      </c>
      <c r="DV12">
        <f t="shared" si="34"/>
        <v>4</v>
      </c>
      <c r="DW12">
        <f t="shared" si="35"/>
        <v>29</v>
      </c>
      <c r="DX12">
        <f t="shared" si="36"/>
        <v>10</v>
      </c>
      <c r="DY12">
        <f t="shared" si="37"/>
        <v>11</v>
      </c>
      <c r="DZ12">
        <f t="shared" si="38"/>
        <v>5</v>
      </c>
      <c r="EA12">
        <f t="shared" si="39"/>
        <v>18</v>
      </c>
      <c r="EB12">
        <f t="shared" si="40"/>
        <v>42</v>
      </c>
      <c r="EC12">
        <f t="shared" si="41"/>
        <v>7</v>
      </c>
      <c r="ED12">
        <f t="shared" si="42"/>
        <v>23</v>
      </c>
      <c r="EE12">
        <f t="shared" si="43"/>
        <v>16</v>
      </c>
      <c r="EF12">
        <f t="shared" si="44"/>
        <v>39</v>
      </c>
    </row>
    <row r="13" spans="1:136" ht="16.5" customHeight="1">
      <c r="A13">
        <f>_calc_라운드기준!A13</f>
        <v>1233</v>
      </c>
      <c r="B13">
        <f>INDEX(_calc_누적빈도!B:B,$A13)-INDEX(_calc_누적빈도!B:B,$A13-기준100회_후보!$B$1)</f>
        <v>12</v>
      </c>
      <c r="C13">
        <f>INDEX(_calc_누적빈도!C:C,$A13)-INDEX(_calc_누적빈도!C:C,$A13-기준100회_후보!$B$1)</f>
        <v>10</v>
      </c>
      <c r="D13">
        <f>INDEX(_calc_누적빈도!D:D,$A13)-INDEX(_calc_누적빈도!D:D,$A13-기준100회_후보!$B$1)</f>
        <v>18</v>
      </c>
      <c r="E13">
        <f>INDEX(_calc_누적빈도!E:E,$A13)-INDEX(_calc_누적빈도!E:E,$A13-기준100회_후보!$B$1)</f>
        <v>12</v>
      </c>
      <c r="F13">
        <f>INDEX(_calc_누적빈도!F:F,$A13)-INDEX(_calc_누적빈도!F:F,$A13-기준100회_후보!$B$1)</f>
        <v>10</v>
      </c>
      <c r="G13">
        <f>INDEX(_calc_누적빈도!G:G,$A13)-INDEX(_calc_누적빈도!G:G,$A13-기준100회_후보!$B$1)</f>
        <v>14</v>
      </c>
      <c r="H13">
        <f>INDEX(_calc_누적빈도!H:H,$A13)-INDEX(_calc_누적빈도!H:H,$A13-기준100회_후보!$B$1)</f>
        <v>15</v>
      </c>
      <c r="I13">
        <f>INDEX(_calc_누적빈도!I:I,$A13)-INDEX(_calc_누적빈도!I:I,$A13-기준100회_후보!$B$1)</f>
        <v>15</v>
      </c>
      <c r="J13">
        <f>INDEX(_calc_누적빈도!J:J,$A13)-INDEX(_calc_누적빈도!J:J,$A13-기준100회_후보!$B$1)</f>
        <v>17</v>
      </c>
      <c r="K13">
        <f>INDEX(_calc_누적빈도!K:K,$A13)-INDEX(_calc_누적빈도!K:K,$A13-기준100회_후보!$B$1)</f>
        <v>10</v>
      </c>
      <c r="L13">
        <f>INDEX(_calc_누적빈도!L:L,$A13)-INDEX(_calc_누적빈도!L:L,$A13-기준100회_후보!$B$1)</f>
        <v>11</v>
      </c>
      <c r="M13">
        <f>INDEX(_calc_누적빈도!M:M,$A13)-INDEX(_calc_누적빈도!M:M,$A13-기준100회_후보!$B$1)</f>
        <v>15</v>
      </c>
      <c r="N13">
        <f>INDEX(_calc_누적빈도!N:N,$A13)-INDEX(_calc_누적빈도!N:N,$A13-기준100회_후보!$B$1)</f>
        <v>17</v>
      </c>
      <c r="O13">
        <f>INDEX(_calc_누적빈도!O:O,$A13)-INDEX(_calc_누적빈도!O:O,$A13-기준100회_후보!$B$1)</f>
        <v>9</v>
      </c>
      <c r="P13">
        <f>INDEX(_calc_누적빈도!P:P,$A13)-INDEX(_calc_누적빈도!P:P,$A13-기준100회_후보!$B$1)</f>
        <v>18</v>
      </c>
      <c r="Q13">
        <f>INDEX(_calc_누적빈도!Q:Q,$A13)-INDEX(_calc_누적빈도!Q:Q,$A13-기준100회_후보!$B$1)</f>
        <v>17</v>
      </c>
      <c r="R13">
        <f>INDEX(_calc_누적빈도!R:R,$A13)-INDEX(_calc_누적빈도!R:R,$A13-기준100회_후보!$B$1)</f>
        <v>12</v>
      </c>
      <c r="S13">
        <f>INDEX(_calc_누적빈도!S:S,$A13)-INDEX(_calc_누적빈도!S:S,$A13-기준100회_후보!$B$1)</f>
        <v>11</v>
      </c>
      <c r="T13">
        <f>INDEX(_calc_누적빈도!T:T,$A13)-INDEX(_calc_누적빈도!T:T,$A13-기준100회_후보!$B$1)</f>
        <v>15</v>
      </c>
      <c r="U13">
        <f>INDEX(_calc_누적빈도!U:U,$A13)-INDEX(_calc_누적빈도!U:U,$A13-기준100회_후보!$B$1)</f>
        <v>12</v>
      </c>
      <c r="V13">
        <f>INDEX(_calc_누적빈도!V:V,$A13)-INDEX(_calc_누적빈도!V:V,$A13-기준100회_후보!$B$1)</f>
        <v>12</v>
      </c>
      <c r="W13">
        <f>INDEX(_calc_누적빈도!W:W,$A13)-INDEX(_calc_누적빈도!W:W,$A13-기준100회_후보!$B$1)</f>
        <v>11</v>
      </c>
      <c r="X13">
        <f>INDEX(_calc_누적빈도!X:X,$A13)-INDEX(_calc_누적빈도!X:X,$A13-기준100회_후보!$B$1)</f>
        <v>11</v>
      </c>
      <c r="Y13">
        <f>INDEX(_calc_누적빈도!Y:Y,$A13)-INDEX(_calc_누적빈도!Y:Y,$A13-기준100회_후보!$B$1)</f>
        <v>15</v>
      </c>
      <c r="Z13">
        <f>INDEX(_calc_누적빈도!Z:Z,$A13)-INDEX(_calc_누적빈도!Z:Z,$A13-기준100회_후보!$B$1)</f>
        <v>12</v>
      </c>
      <c r="AA13">
        <f>INDEX(_calc_누적빈도!AA:AA,$A13)-INDEX(_calc_누적빈도!AA:AA,$A13-기준100회_후보!$B$1)</f>
        <v>13</v>
      </c>
      <c r="AB13">
        <f>INDEX(_calc_누적빈도!AB:AB,$A13)-INDEX(_calc_누적빈도!AB:AB,$A13-기준100회_후보!$B$1)</f>
        <v>21</v>
      </c>
      <c r="AC13">
        <f>INDEX(_calc_누적빈도!AC:AC,$A13)-INDEX(_calc_누적빈도!AC:AC,$A13-기준100회_후보!$B$1)</f>
        <v>18</v>
      </c>
      <c r="AD13">
        <f>INDEX(_calc_누적빈도!AD:AD,$A13)-INDEX(_calc_누적빈도!AD:AD,$A13-기준100회_후보!$B$1)</f>
        <v>15</v>
      </c>
      <c r="AE13">
        <f>INDEX(_calc_누적빈도!AE:AE,$A13)-INDEX(_calc_누적빈도!AE:AE,$A13-기준100회_후보!$B$1)</f>
        <v>14</v>
      </c>
      <c r="AF13">
        <f>INDEX(_calc_누적빈도!AF:AF,$A13)-INDEX(_calc_누적빈도!AF:AF,$A13-기준100회_후보!$B$1)</f>
        <v>15</v>
      </c>
      <c r="AG13">
        <f>INDEX(_calc_누적빈도!AG:AG,$A13)-INDEX(_calc_누적빈도!AG:AG,$A13-기준100회_후보!$B$1)</f>
        <v>11</v>
      </c>
      <c r="AH13">
        <f>INDEX(_calc_누적빈도!AH:AH,$A13)-INDEX(_calc_누적빈도!AH:AH,$A13-기준100회_후보!$B$1)</f>
        <v>13</v>
      </c>
      <c r="AI13">
        <f>INDEX(_calc_누적빈도!AI:AI,$A13)-INDEX(_calc_누적빈도!AI:AI,$A13-기준100회_후보!$B$1)</f>
        <v>10</v>
      </c>
      <c r="AJ13">
        <f>INDEX(_calc_누적빈도!AJ:AJ,$A13)-INDEX(_calc_누적빈도!AJ:AJ,$A13-기준100회_후보!$B$1)</f>
        <v>14</v>
      </c>
      <c r="AK13">
        <f>INDEX(_calc_누적빈도!AK:AK,$A13)-INDEX(_calc_누적빈도!AK:AK,$A13-기준100회_후보!$B$1)</f>
        <v>13</v>
      </c>
      <c r="AL13">
        <f>INDEX(_calc_누적빈도!AL:AL,$A13)-INDEX(_calc_누적빈도!AL:AL,$A13-기준100회_후보!$B$1)</f>
        <v>16</v>
      </c>
      <c r="AM13">
        <f>INDEX(_calc_누적빈도!AM:AM,$A13)-INDEX(_calc_누적빈도!AM:AM,$A13-기준100회_후보!$B$1)</f>
        <v>17</v>
      </c>
      <c r="AN13">
        <f>INDEX(_calc_누적빈도!AN:AN,$A13)-INDEX(_calc_누적빈도!AN:AN,$A13-기준100회_후보!$B$1)</f>
        <v>14</v>
      </c>
      <c r="AO13">
        <f>INDEX(_calc_누적빈도!AO:AO,$A13)-INDEX(_calc_누적빈도!AO:AO,$A13-기준100회_후보!$B$1)</f>
        <v>11</v>
      </c>
      <c r="AP13">
        <f>INDEX(_calc_누적빈도!AP:AP,$A13)-INDEX(_calc_누적빈도!AP:AP,$A13-기준100회_후보!$B$1)</f>
        <v>11</v>
      </c>
      <c r="AQ13">
        <f>INDEX(_calc_누적빈도!AQ:AQ,$A13)-INDEX(_calc_누적빈도!AQ:AQ,$A13-기준100회_후보!$B$1)</f>
        <v>13</v>
      </c>
      <c r="AR13">
        <f>INDEX(_calc_누적빈도!AR:AR,$A13)-INDEX(_calc_누적빈도!AR:AR,$A13-기준100회_후보!$B$1)</f>
        <v>6</v>
      </c>
      <c r="AS13">
        <f>INDEX(_calc_누적빈도!AS:AS,$A13)-INDEX(_calc_누적빈도!AS:AS,$A13-기준100회_후보!$B$1)</f>
        <v>12</v>
      </c>
      <c r="AT13">
        <f>INDEX(_calc_누적빈도!AT:AT,$A13)-INDEX(_calc_누적빈도!AT:AT,$A13-기준100회_후보!$B$1)</f>
        <v>12</v>
      </c>
      <c r="AU13">
        <f>(RANK(_calc_라운드기준!B13,_calc_라운드기준!$B13:$AT13,0)+COUNTIFS(_calc_라운드기준!$B13:$AT13,_calc_라운드기준!B13,$B$1:$AT$1,"&lt;"&amp;1))-(RANK(B13,$B13:$AT13,0)+COUNTIFS($B13:$AT13,B13,$B$1:$AT$1,"&lt;"&amp;1))</f>
        <v>-19</v>
      </c>
      <c r="AV13">
        <f>(RANK(_calc_라운드기준!C13,_calc_라운드기준!$B13:$AT13,0)+COUNTIFS(_calc_라운드기준!$B13:$AT13,_calc_라운드기준!C13,$B$1:$AT$1,"&lt;"&amp;2))-(RANK(C13,$B13:$AT13,0)+COUNTIFS($B13:$AT13,C13,$B$1:$AT$1,"&lt;"&amp;2))</f>
        <v>-6</v>
      </c>
      <c r="AW13">
        <f>(RANK(_calc_라운드기준!D13,_calc_라운드기준!$B13:$AT13,0)+COUNTIFS(_calc_라운드기준!$B13:$AT13,_calc_라운드기준!D13,$B$1:$AT$1,"&lt;"&amp;3))-(RANK(D13,$B13:$AT13,0)+COUNTIFS($B13:$AT13,D13,$B$1:$AT$1,"&lt;"&amp;3))</f>
        <v>5</v>
      </c>
      <c r="AX13">
        <f>(RANK(_calc_라운드기준!E13,_calc_라운드기준!$B13:$AT13,0)+COUNTIFS(_calc_라운드기준!$B13:$AT13,_calc_라운드기준!E13,$B$1:$AT$1,"&lt;"&amp;4))-(RANK(E13,$B13:$AT13,0)+COUNTIFS($B13:$AT13,E13,$B$1:$AT$1,"&lt;"&amp;4))</f>
        <v>-18</v>
      </c>
      <c r="AY13">
        <f>(RANK(_calc_라운드기준!F13,_calc_라운드기준!$B13:$AT13,0)+COUNTIFS(_calc_라운드기준!$B13:$AT13,_calc_라운드기준!F13,$B$1:$AT$1,"&lt;"&amp;5))-(RANK(F13,$B13:$AT13,0)+COUNTIFS($B13:$AT13,F13,$B$1:$AT$1,"&lt;"&amp;5))</f>
        <v>-6</v>
      </c>
      <c r="AZ13">
        <f>(RANK(_calc_라운드기준!G13,_calc_라운드기준!$B13:$AT13,0)+COUNTIFS(_calc_라운드기준!$B13:$AT13,_calc_라운드기준!G13,$B$1:$AT$1,"&lt;"&amp;6))-(RANK(G13,$B13:$AT13,0)+COUNTIFS($B13:$AT13,G13,$B$1:$AT$1,"&lt;"&amp;6))</f>
        <v>8</v>
      </c>
      <c r="BA13">
        <f>(RANK(_calc_라운드기준!H13,_calc_라운드기준!$B13:$AT13,0)+COUNTIFS(_calc_라운드기준!$B13:$AT13,_calc_라운드기준!H13,$B$1:$AT$1,"&lt;"&amp;7))-(RANK(H13,$B13:$AT13,0)+COUNTIFS($B13:$AT13,H13,$B$1:$AT$1,"&lt;"&amp;7))</f>
        <v>30</v>
      </c>
      <c r="BB13">
        <f>(RANK(_calc_라운드기준!I13,_calc_라운드기준!$B13:$AT13,0)+COUNTIFS(_calc_라운드기준!$B13:$AT13,_calc_라운드기준!I13,$B$1:$AT$1,"&lt;"&amp;8))-(RANK(I13,$B13:$AT13,0)+COUNTIFS($B13:$AT13,I13,$B$1:$AT$1,"&lt;"&amp;8))</f>
        <v>6</v>
      </c>
      <c r="BC13">
        <f>(RANK(_calc_라운드기준!J13,_calc_라운드기준!$B13:$AT13,0)+COUNTIFS(_calc_라운드기준!$B13:$AT13,_calc_라운드기준!J13,$B$1:$AT$1,"&lt;"&amp;9))-(RANK(J13,$B13:$AT13,0)+COUNTIFS($B13:$AT13,J13,$B$1:$AT$1,"&lt;"&amp;9))</f>
        <v>4</v>
      </c>
      <c r="BD13">
        <f>(RANK(_calc_라운드기준!K13,_calc_라운드기준!$B13:$AT13,0)+COUNTIFS(_calc_라운드기준!$B13:$AT13,_calc_라운드기준!K13,$B$1:$AT$1,"&lt;"&amp;10))-(RANK(K13,$B13:$AT13,0)+COUNTIFS($B13:$AT13,K13,$B$1:$AT$1,"&lt;"&amp;10))</f>
        <v>-6</v>
      </c>
      <c r="BE13">
        <f>(RANK(_calc_라운드기준!L13,_calc_라운드기준!$B13:$AT13,0)+COUNTIFS(_calc_라운드기준!$B13:$AT13,_calc_라운드기준!L13,$B$1:$AT$1,"&lt;"&amp;11))-(RANK(L13,$B13:$AT13,0)+COUNTIFS($B13:$AT13,L13,$B$1:$AT$1,"&lt;"&amp;11))</f>
        <v>10</v>
      </c>
      <c r="BF13">
        <f>(RANK(_calc_라운드기준!M13,_calc_라운드기준!$B13:$AT13,0)+COUNTIFS(_calc_라운드기준!$B13:$AT13,_calc_라운드기준!M13,$B$1:$AT$1,"&lt;"&amp;12))-(RANK(M13,$B13:$AT13,0)+COUNTIFS($B13:$AT13,M13,$B$1:$AT$1,"&lt;"&amp;12))</f>
        <v>14</v>
      </c>
      <c r="BG13">
        <f>(RANK(_calc_라운드기준!N13,_calc_라운드기준!$B13:$AT13,0)+COUNTIFS(_calc_라운드기준!$B13:$AT13,_calc_라운드기준!N13,$B$1:$AT$1,"&lt;"&amp;13))-(RANK(N13,$B13:$AT13,0)+COUNTIFS($B13:$AT13,N13,$B$1:$AT$1,"&lt;"&amp;13))</f>
        <v>4</v>
      </c>
      <c r="BH13">
        <f>(RANK(_calc_라운드기준!O13,_calc_라운드기준!$B13:$AT13,0)+COUNTIFS(_calc_라운드기준!$B13:$AT13,_calc_라운드기준!O13,$B$1:$AT$1,"&lt;"&amp;14))-(RANK(O13,$B13:$AT13,0)+COUNTIFS($B13:$AT13,O13,$B$1:$AT$1,"&lt;"&amp;14))</f>
        <v>-3</v>
      </c>
      <c r="BI13">
        <f>(RANK(_calc_라운드기준!P13,_calc_라운드기준!$B13:$AT13,0)+COUNTIFS(_calc_라운드기준!$B13:$AT13,_calc_라운드기준!P13,$B$1:$AT$1,"&lt;"&amp;15))-(RANK(P13,$B13:$AT13,0)+COUNTIFS($B13:$AT13,P13,$B$1:$AT$1,"&lt;"&amp;15))</f>
        <v>0</v>
      </c>
      <c r="BJ13">
        <f>(RANK(_calc_라운드기준!Q13,_calc_라운드기준!$B13:$AT13,0)+COUNTIFS(_calc_라운드기준!$B13:$AT13,_calc_라운드기준!Q13,$B$1:$AT$1,"&lt;"&amp;16))-(RANK(Q13,$B13:$AT13,0)+COUNTIFS($B13:$AT13,Q13,$B$1:$AT$1,"&lt;"&amp;16))</f>
        <v>-3</v>
      </c>
      <c r="BK13">
        <f>(RANK(_calc_라운드기준!R13,_calc_라운드기준!$B13:$AT13,0)+COUNTIFS(_calc_라운드기준!$B13:$AT13,_calc_라운드기준!R13,$B$1:$AT$1,"&lt;"&amp;17))-(RANK(R13,$B13:$AT13,0)+COUNTIFS($B13:$AT13,R13,$B$1:$AT$1,"&lt;"&amp;17))</f>
        <v>-9</v>
      </c>
      <c r="BL13">
        <f>(RANK(_calc_라운드기준!S13,_calc_라운드기준!$B13:$AT13,0)+COUNTIFS(_calc_라운드기준!$B13:$AT13,_calc_라운드기준!S13,$B$1:$AT$1,"&lt;"&amp;18))-(RANK(S13,$B13:$AT13,0)+COUNTIFS($B13:$AT13,S13,$B$1:$AT$1,"&lt;"&amp;18))</f>
        <v>3</v>
      </c>
      <c r="BM13">
        <f>(RANK(_calc_라운드기준!T13,_calc_라운드기준!$B13:$AT13,0)+COUNTIFS(_calc_라운드기준!$B13:$AT13,_calc_라운드기준!T13,$B$1:$AT$1,"&lt;"&amp;19))-(RANK(T13,$B13:$AT13,0)+COUNTIFS($B13:$AT13,T13,$B$1:$AT$1,"&lt;"&amp;19))</f>
        <v>-2</v>
      </c>
      <c r="BN13">
        <f>(RANK(_calc_라운드기준!U13,_calc_라운드기준!$B13:$AT13,0)+COUNTIFS(_calc_라운드기준!$B13:$AT13,_calc_라운드기준!U13,$B$1:$AT$1,"&lt;"&amp;20))-(RANK(U13,$B13:$AT13,0)+COUNTIFS($B13:$AT13,U13,$B$1:$AT$1,"&lt;"&amp;20))</f>
        <v>10</v>
      </c>
      <c r="BO13">
        <f>(RANK(_calc_라운드기준!V13,_calc_라운드기준!$B13:$AT13,0)+COUNTIFS(_calc_라운드기준!$B13:$AT13,_calc_라운드기준!V13,$B$1:$AT$1,"&lt;"&amp;21))-(RANK(V13,$B13:$AT13,0)+COUNTIFS($B13:$AT13,V13,$B$1:$AT$1,"&lt;"&amp;21))</f>
        <v>15</v>
      </c>
      <c r="BP13">
        <f>(RANK(_calc_라운드기준!W13,_calc_라운드기준!$B13:$AT13,0)+COUNTIFS(_calc_라운드기준!$B13:$AT13,_calc_라운드기준!W13,$B$1:$AT$1,"&lt;"&amp;22))-(RANK(W13,$B13:$AT13,0)+COUNTIFS($B13:$AT13,W13,$B$1:$AT$1,"&lt;"&amp;22))</f>
        <v>-16</v>
      </c>
      <c r="BQ13">
        <f>(RANK(_calc_라운드기준!X13,_calc_라운드기준!$B13:$AT13,0)+COUNTIFS(_calc_라운드기준!$B13:$AT13,_calc_라운드기준!X13,$B$1:$AT$1,"&lt;"&amp;23))-(RANK(X13,$B13:$AT13,0)+COUNTIFS($B13:$AT13,X13,$B$1:$AT$1,"&lt;"&amp;23))</f>
        <v>-24</v>
      </c>
      <c r="BR13">
        <f>(RANK(_calc_라운드기준!Y13,_calc_라운드기준!$B13:$AT13,0)+COUNTIFS(_calc_라운드기준!$B13:$AT13,_calc_라운드기준!Y13,$B$1:$AT$1,"&lt;"&amp;24))-(RANK(Y13,$B13:$AT13,0)+COUNTIFS($B13:$AT13,Y13,$B$1:$AT$1,"&lt;"&amp;24))</f>
        <v>-1</v>
      </c>
      <c r="BS13">
        <f>(RANK(_calc_라운드기준!Z13,_calc_라운드기준!$B13:$AT13,0)+COUNTIFS(_calc_라운드기준!$B13:$AT13,_calc_라운드기준!Z13,$B$1:$AT$1,"&lt;"&amp;25))-(RANK(Z13,$B13:$AT13,0)+COUNTIFS($B13:$AT13,Z13,$B$1:$AT$1,"&lt;"&amp;25))</f>
        <v>-3</v>
      </c>
      <c r="BT13">
        <f>(RANK(_calc_라운드기준!AA13,_calc_라운드기준!$B13:$AT13,0)+COUNTIFS(_calc_라운드기준!$B13:$AT13,_calc_라운드기준!AA13,$B$1:$AT$1,"&lt;"&amp;26))-(RANK(AA13,$B13:$AT13,0)+COUNTIFS($B13:$AT13,AA13,$B$1:$AT$1,"&lt;"&amp;26))</f>
        <v>-1</v>
      </c>
      <c r="BU13">
        <f>(RANK(_calc_라운드기준!AB13,_calc_라운드기준!$B13:$AT13,0)+COUNTIFS(_calc_라운드기준!$B13:$AT13,_calc_라운드기준!AB13,$B$1:$AT$1,"&lt;"&amp;27))-(RANK(AB13,$B13:$AT13,0)+COUNTIFS($B13:$AT13,AB13,$B$1:$AT$1,"&lt;"&amp;27))</f>
        <v>0</v>
      </c>
      <c r="BV13">
        <f>(RANK(_calc_라운드기준!AC13,_calc_라운드기준!$B13:$AT13,0)+COUNTIFS(_calc_라운드기준!$B13:$AT13,_calc_라운드기준!AC13,$B$1:$AT$1,"&lt;"&amp;28))-(RANK(AC13,$B13:$AT13,0)+COUNTIFS($B13:$AT13,AC13,$B$1:$AT$1,"&lt;"&amp;28))</f>
        <v>-2</v>
      </c>
      <c r="BW13">
        <f>(RANK(_calc_라운드기준!AD13,_calc_라운드기준!$B13:$AT13,0)+COUNTIFS(_calc_라운드기준!$B13:$AT13,_calc_라운드기준!AD13,$B$1:$AT$1,"&lt;"&amp;29))-(RANK(AD13,$B13:$AT13,0)+COUNTIFS($B13:$AT13,AD13,$B$1:$AT$1,"&lt;"&amp;29))</f>
        <v>-1</v>
      </c>
      <c r="BX13">
        <f>(RANK(_calc_라운드기준!AE13,_calc_라운드기준!$B13:$AT13,0)+COUNTIFS(_calc_라운드기준!$B13:$AT13,_calc_라운드기준!AE13,$B$1:$AT$1,"&lt;"&amp;30))-(RANK(AE13,$B13:$AT13,0)+COUNTIFS($B13:$AT13,AE13,$B$1:$AT$1,"&lt;"&amp;30))</f>
        <v>3</v>
      </c>
      <c r="BY13">
        <f>(RANK(_calc_라운드기준!AF13,_calc_라운드기준!$B13:$AT13,0)+COUNTIFS(_calc_라운드기준!$B13:$AT13,_calc_라운드기준!AF13,$B$1:$AT$1,"&lt;"&amp;31))-(RANK(AF13,$B13:$AT13,0)+COUNTIFS($B13:$AT13,AF13,$B$1:$AT$1,"&lt;"&amp;31))</f>
        <v>-11</v>
      </c>
      <c r="BZ13">
        <f>(RANK(_calc_라운드기준!AG13,_calc_라운드기준!$B13:$AT13,0)+COUNTIFS(_calc_라운드기준!$B13:$AT13,_calc_라운드기준!AG13,$B$1:$AT$1,"&lt;"&amp;32))-(RANK(AG13,$B13:$AT13,0)+COUNTIFS($B13:$AT13,AG13,$B$1:$AT$1,"&lt;"&amp;32))</f>
        <v>-9</v>
      </c>
      <c r="CA13">
        <f>(RANK(_calc_라운드기준!AH13,_calc_라운드기준!$B13:$AT13,0)+COUNTIFS(_calc_라운드기준!$B13:$AT13,_calc_라운드기준!AH13,$B$1:$AT$1,"&lt;"&amp;33))-(RANK(AH13,$B13:$AT13,0)+COUNTIFS($B13:$AT13,AH13,$B$1:$AT$1,"&lt;"&amp;33))</f>
        <v>7</v>
      </c>
      <c r="CB13">
        <f>(RANK(_calc_라운드기준!AI13,_calc_라운드기준!$B13:$AT13,0)+COUNTIFS(_calc_라운드기준!$B13:$AT13,_calc_라운드기준!AI13,$B$1:$AT$1,"&lt;"&amp;34))-(RANK(AI13,$B13:$AT13,0)+COUNTIFS($B13:$AT13,AI13,$B$1:$AT$1,"&lt;"&amp;34))</f>
        <v>-1</v>
      </c>
      <c r="CC13">
        <f>(RANK(_calc_라운드기준!AJ13,_calc_라운드기준!$B13:$AT13,0)+COUNTIFS(_calc_라운드기준!$B13:$AT13,_calc_라운드기준!AJ13,$B$1:$AT$1,"&lt;"&amp;35))-(RANK(AJ13,$B13:$AT13,0)+COUNTIFS($B13:$AT13,AJ13,$B$1:$AT$1,"&lt;"&amp;35))</f>
        <v>11</v>
      </c>
      <c r="CD13">
        <f>(RANK(_calc_라운드기준!AK13,_calc_라운드기준!$B13:$AT13,0)+COUNTIFS(_calc_라운드기준!$B13:$AT13,_calc_라운드기준!AK13,$B$1:$AT$1,"&lt;"&amp;36))-(RANK(AK13,$B13:$AT13,0)+COUNTIFS($B13:$AT13,AK13,$B$1:$AT$1,"&lt;"&amp;36))</f>
        <v>-8</v>
      </c>
      <c r="CE13">
        <f>(RANK(_calc_라운드기준!AL13,_calc_라운드기준!$B13:$AT13,0)+COUNTIFS(_calc_라운드기준!$B13:$AT13,_calc_라운드기준!AL13,$B$1:$AT$1,"&lt;"&amp;37))-(RANK(AL13,$B13:$AT13,0)+COUNTIFS($B13:$AT13,AL13,$B$1:$AT$1,"&lt;"&amp;37))</f>
        <v>13</v>
      </c>
      <c r="CF13">
        <f>(RANK(_calc_라운드기준!AM13,_calc_라운드기준!$B13:$AT13,0)+COUNTIFS(_calc_라운드기준!$B13:$AT13,_calc_라운드기준!AM13,$B$1:$AT$1,"&lt;"&amp;38))-(RANK(AM13,$B13:$AT13,0)+COUNTIFS($B13:$AT13,AM13,$B$1:$AT$1,"&lt;"&amp;38))</f>
        <v>8</v>
      </c>
      <c r="CG13">
        <f>(RANK(_calc_라운드기준!AN13,_calc_라운드기준!$B13:$AT13,0)+COUNTIFS(_calc_라운드기준!$B13:$AT13,_calc_라운드기준!AN13,$B$1:$AT$1,"&lt;"&amp;39))-(RANK(AN13,$B13:$AT13,0)+COUNTIFS($B13:$AT13,AN13,$B$1:$AT$1,"&lt;"&amp;39))</f>
        <v>11</v>
      </c>
      <c r="CH13">
        <f>(RANK(_calc_라운드기준!AO13,_calc_라운드기준!$B13:$AT13,0)+COUNTIFS(_calc_라운드기준!$B13:$AT13,_calc_라운드기준!AO13,$B$1:$AT$1,"&lt;"&amp;40))-(RANK(AO13,$B13:$AT13,0)+COUNTIFS($B13:$AT13,AO13,$B$1:$AT$1,"&lt;"&amp;40))</f>
        <v>1</v>
      </c>
      <c r="CI13">
        <f>(RANK(_calc_라운드기준!AP13,_calc_라운드기준!$B13:$AT13,0)+COUNTIFS(_calc_라운드기준!$B13:$AT13,_calc_라운드기준!AP13,$B$1:$AT$1,"&lt;"&amp;41))-(RANK(AP13,$B13:$AT13,0)+COUNTIFS($B13:$AT13,AP13,$B$1:$AT$1,"&lt;"&amp;41))</f>
        <v>-16</v>
      </c>
      <c r="CJ13">
        <f>(RANK(_calc_라운드기준!AQ13,_calc_라운드기준!$B13:$AT13,0)+COUNTIFS(_calc_라운드기준!$B13:$AT13,_calc_라운드기준!AQ13,$B$1:$AT$1,"&lt;"&amp;42))-(RANK(AQ13,$B13:$AT13,0)+COUNTIFS($B13:$AT13,AQ13,$B$1:$AT$1,"&lt;"&amp;42))</f>
        <v>8</v>
      </c>
      <c r="CK13">
        <f>(RANK(_calc_라운드기준!AR13,_calc_라운드기준!$B13:$AT13,0)+COUNTIFS(_calc_라운드기준!$B13:$AT13,_calc_라운드기준!AR13,$B$1:$AT$1,"&lt;"&amp;43))-(RANK(AR13,$B13:$AT13,0)+COUNTIFS($B13:$AT13,AR13,$B$1:$AT$1,"&lt;"&amp;43))</f>
        <v>0</v>
      </c>
      <c r="CL13">
        <f>(RANK(_calc_라운드기준!AS13,_calc_라운드기준!$B13:$AT13,0)+COUNTIFS(_calc_라운드기준!$B13:$AT13,_calc_라운드기준!AS13,$B$1:$AT$1,"&lt;"&amp;44))-(RANK(AS13,$B13:$AT13,0)+COUNTIFS($B13:$AT13,AS13,$B$1:$AT$1,"&lt;"&amp;44))</f>
        <v>2</v>
      </c>
      <c r="CM13">
        <f>(RANK(_calc_라운드기준!AT13,_calc_라운드기준!$B13:$AT13,0)+COUNTIFS(_calc_라운드기준!$B13:$AT13,_calc_라운드기준!AT13,$B$1:$AT$1,"&lt;"&amp;45))-(RANK(AT13,$B13:$AT13,0)+COUNTIFS($B13:$AT13,AT13,$B$1:$AT$1,"&lt;"&amp;45))</f>
        <v>-8</v>
      </c>
      <c r="CN13">
        <f t="shared" si="0"/>
        <v>44</v>
      </c>
      <c r="CO13">
        <f t="shared" si="1"/>
        <v>33</v>
      </c>
      <c r="CP13">
        <f t="shared" si="2"/>
        <v>14</v>
      </c>
      <c r="CQ13">
        <f t="shared" si="3"/>
        <v>43</v>
      </c>
      <c r="CR13">
        <f t="shared" si="4"/>
        <v>34</v>
      </c>
      <c r="CS13">
        <f t="shared" si="5"/>
        <v>9</v>
      </c>
      <c r="CT13">
        <f t="shared" si="6"/>
        <v>1</v>
      </c>
      <c r="CU13">
        <f t="shared" si="7"/>
        <v>13</v>
      </c>
      <c r="CV13">
        <f t="shared" si="8"/>
        <v>15</v>
      </c>
      <c r="CW13">
        <f t="shared" si="9"/>
        <v>35</v>
      </c>
      <c r="CX13">
        <f t="shared" si="10"/>
        <v>7</v>
      </c>
      <c r="CY13">
        <f t="shared" si="11"/>
        <v>3</v>
      </c>
      <c r="CZ13">
        <f t="shared" si="12"/>
        <v>16</v>
      </c>
      <c r="DA13">
        <f t="shared" si="13"/>
        <v>30</v>
      </c>
      <c r="DB13">
        <f t="shared" si="14"/>
        <v>21</v>
      </c>
      <c r="DC13">
        <f t="shared" si="15"/>
        <v>31</v>
      </c>
      <c r="DD13">
        <f t="shared" si="16"/>
        <v>38</v>
      </c>
      <c r="DE13">
        <f t="shared" si="17"/>
        <v>17</v>
      </c>
      <c r="DF13">
        <f t="shared" si="18"/>
        <v>28</v>
      </c>
      <c r="DG13">
        <f t="shared" si="19"/>
        <v>8</v>
      </c>
      <c r="DH13">
        <f t="shared" si="20"/>
        <v>2</v>
      </c>
      <c r="DI13">
        <f t="shared" si="21"/>
        <v>41</v>
      </c>
      <c r="DJ13">
        <f t="shared" si="22"/>
        <v>45</v>
      </c>
      <c r="DK13">
        <f t="shared" si="23"/>
        <v>24</v>
      </c>
      <c r="DL13">
        <f t="shared" si="24"/>
        <v>32</v>
      </c>
      <c r="DM13">
        <f t="shared" si="25"/>
        <v>25</v>
      </c>
      <c r="DN13">
        <f t="shared" si="26"/>
        <v>22</v>
      </c>
      <c r="DO13">
        <f t="shared" si="27"/>
        <v>29</v>
      </c>
      <c r="DP13">
        <f t="shared" si="28"/>
        <v>26</v>
      </c>
      <c r="DQ13">
        <f t="shared" si="29"/>
        <v>18</v>
      </c>
      <c r="DR13">
        <f t="shared" si="30"/>
        <v>40</v>
      </c>
      <c r="DS13">
        <f t="shared" si="31"/>
        <v>39</v>
      </c>
      <c r="DT13">
        <f t="shared" si="32"/>
        <v>12</v>
      </c>
      <c r="DU13">
        <f t="shared" si="33"/>
        <v>27</v>
      </c>
      <c r="DV13">
        <f t="shared" si="34"/>
        <v>5</v>
      </c>
      <c r="DW13">
        <f t="shared" si="35"/>
        <v>36</v>
      </c>
      <c r="DX13">
        <f t="shared" si="36"/>
        <v>4</v>
      </c>
      <c r="DY13">
        <f t="shared" si="37"/>
        <v>10</v>
      </c>
      <c r="DZ13">
        <f t="shared" si="38"/>
        <v>6</v>
      </c>
      <c r="EA13">
        <f t="shared" si="39"/>
        <v>20</v>
      </c>
      <c r="EB13">
        <f t="shared" si="40"/>
        <v>42</v>
      </c>
      <c r="EC13">
        <f t="shared" si="41"/>
        <v>11</v>
      </c>
      <c r="ED13">
        <f t="shared" si="42"/>
        <v>23</v>
      </c>
      <c r="EE13">
        <f t="shared" si="43"/>
        <v>19</v>
      </c>
      <c r="EF13">
        <f t="shared" si="44"/>
        <v>37</v>
      </c>
    </row>
    <row r="14" spans="1:136" ht="16.5" customHeight="1">
      <c r="A14">
        <f>_calc_라운드기준!A14</f>
        <v>1232</v>
      </c>
      <c r="B14">
        <f>INDEX(_calc_누적빈도!B:B,$A14)-INDEX(_calc_누적빈도!B:B,$A14-기준100회_후보!$B$1)</f>
        <v>12</v>
      </c>
      <c r="C14">
        <f>INDEX(_calc_누적빈도!C:C,$A14)-INDEX(_calc_누적빈도!C:C,$A14-기준100회_후보!$B$1)</f>
        <v>10</v>
      </c>
      <c r="D14">
        <f>INDEX(_calc_누적빈도!D:D,$A14)-INDEX(_calc_누적빈도!D:D,$A14-기준100회_후보!$B$1)</f>
        <v>18</v>
      </c>
      <c r="E14">
        <f>INDEX(_calc_누적빈도!E:E,$A14)-INDEX(_calc_누적빈도!E:E,$A14-기준100회_후보!$B$1)</f>
        <v>12</v>
      </c>
      <c r="F14">
        <f>INDEX(_calc_누적빈도!F:F,$A14)-INDEX(_calc_누적빈도!F:F,$A14-기준100회_후보!$B$1)</f>
        <v>10</v>
      </c>
      <c r="G14">
        <f>INDEX(_calc_누적빈도!G:G,$A14)-INDEX(_calc_누적빈도!G:G,$A14-기준100회_후보!$B$1)</f>
        <v>15</v>
      </c>
      <c r="H14">
        <f>INDEX(_calc_누적빈도!H:H,$A14)-INDEX(_calc_누적빈도!H:H,$A14-기준100회_후보!$B$1)</f>
        <v>16</v>
      </c>
      <c r="I14">
        <f>INDEX(_calc_누적빈도!I:I,$A14)-INDEX(_calc_누적빈도!I:I,$A14-기준100회_후보!$B$1)</f>
        <v>15</v>
      </c>
      <c r="J14">
        <f>INDEX(_calc_누적빈도!J:J,$A14)-INDEX(_calc_누적빈도!J:J,$A14-기준100회_후보!$B$1)</f>
        <v>17</v>
      </c>
      <c r="K14">
        <f>INDEX(_calc_누적빈도!K:K,$A14)-INDEX(_calc_누적빈도!K:K,$A14-기준100회_후보!$B$1)</f>
        <v>10</v>
      </c>
      <c r="L14">
        <f>INDEX(_calc_누적빈도!L:L,$A14)-INDEX(_calc_누적빈도!L:L,$A14-기준100회_후보!$B$1)</f>
        <v>11</v>
      </c>
      <c r="M14">
        <f>INDEX(_calc_누적빈도!M:M,$A14)-INDEX(_calc_누적빈도!M:M,$A14-기준100회_후보!$B$1)</f>
        <v>14</v>
      </c>
      <c r="N14">
        <f>INDEX(_calc_누적빈도!N:N,$A14)-INDEX(_calc_누적빈도!N:N,$A14-기준100회_후보!$B$1)</f>
        <v>17</v>
      </c>
      <c r="O14">
        <f>INDEX(_calc_누적빈도!O:O,$A14)-INDEX(_calc_누적빈도!O:O,$A14-기준100회_후보!$B$1)</f>
        <v>9</v>
      </c>
      <c r="P14">
        <f>INDEX(_calc_누적빈도!P:P,$A14)-INDEX(_calc_누적빈도!P:P,$A14-기준100회_후보!$B$1)</f>
        <v>17</v>
      </c>
      <c r="Q14">
        <f>INDEX(_calc_누적빈도!Q:Q,$A14)-INDEX(_calc_누적빈도!Q:Q,$A14-기준100회_후보!$B$1)</f>
        <v>17</v>
      </c>
      <c r="R14">
        <f>INDEX(_calc_누적빈도!R:R,$A14)-INDEX(_calc_누적빈도!R:R,$A14-기준100회_후보!$B$1)</f>
        <v>12</v>
      </c>
      <c r="S14">
        <f>INDEX(_calc_누적빈도!S:S,$A14)-INDEX(_calc_누적빈도!S:S,$A14-기준100회_후보!$B$1)</f>
        <v>11</v>
      </c>
      <c r="T14">
        <f>INDEX(_calc_누적빈도!T:T,$A14)-INDEX(_calc_누적빈도!T:T,$A14-기준100회_후보!$B$1)</f>
        <v>15</v>
      </c>
      <c r="U14">
        <f>INDEX(_calc_누적빈도!U:U,$A14)-INDEX(_calc_누적빈도!U:U,$A14-기준100회_후보!$B$1)</f>
        <v>12</v>
      </c>
      <c r="V14">
        <f>INDEX(_calc_누적빈도!V:V,$A14)-INDEX(_calc_누적빈도!V:V,$A14-기준100회_후보!$B$1)</f>
        <v>12</v>
      </c>
      <c r="W14">
        <f>INDEX(_calc_누적빈도!W:W,$A14)-INDEX(_calc_누적빈도!W:W,$A14-기준100회_후보!$B$1)</f>
        <v>10</v>
      </c>
      <c r="X14">
        <f>INDEX(_calc_누적빈도!X:X,$A14)-INDEX(_calc_누적빈도!X:X,$A14-기준100회_후보!$B$1)</f>
        <v>11</v>
      </c>
      <c r="Y14">
        <f>INDEX(_calc_누적빈도!Y:Y,$A14)-INDEX(_calc_누적빈도!Y:Y,$A14-기준100회_후보!$B$1)</f>
        <v>14</v>
      </c>
      <c r="Z14">
        <f>INDEX(_calc_누적빈도!Z:Z,$A14)-INDEX(_calc_누적빈도!Z:Z,$A14-기준100회_후보!$B$1)</f>
        <v>12</v>
      </c>
      <c r="AA14">
        <f>INDEX(_calc_누적빈도!AA:AA,$A14)-INDEX(_calc_누적빈도!AA:AA,$A14-기준100회_후보!$B$1)</f>
        <v>13</v>
      </c>
      <c r="AB14">
        <f>INDEX(_calc_누적빈도!AB:AB,$A14)-INDEX(_calc_누적빈도!AB:AB,$A14-기준100회_후보!$B$1)</f>
        <v>21</v>
      </c>
      <c r="AC14">
        <f>INDEX(_calc_누적빈도!AC:AC,$A14)-INDEX(_calc_누적빈도!AC:AC,$A14-기준100회_후보!$B$1)</f>
        <v>19</v>
      </c>
      <c r="AD14">
        <f>INDEX(_calc_누적빈도!AD:AD,$A14)-INDEX(_calc_누적빈도!AD:AD,$A14-기준100회_후보!$B$1)</f>
        <v>15</v>
      </c>
      <c r="AE14">
        <f>INDEX(_calc_누적빈도!AE:AE,$A14)-INDEX(_calc_누적빈도!AE:AE,$A14-기준100회_후보!$B$1)</f>
        <v>14</v>
      </c>
      <c r="AF14">
        <f>INDEX(_calc_누적빈도!AF:AF,$A14)-INDEX(_calc_누적빈도!AF:AF,$A14-기준100회_후보!$B$1)</f>
        <v>15</v>
      </c>
      <c r="AG14">
        <f>INDEX(_calc_누적빈도!AG:AG,$A14)-INDEX(_calc_누적빈도!AG:AG,$A14-기준100회_후보!$B$1)</f>
        <v>11</v>
      </c>
      <c r="AH14">
        <f>INDEX(_calc_누적빈도!AH:AH,$A14)-INDEX(_calc_누적빈도!AH:AH,$A14-기준100회_후보!$B$1)</f>
        <v>13</v>
      </c>
      <c r="AI14">
        <f>INDEX(_calc_누적빈도!AI:AI,$A14)-INDEX(_calc_누적빈도!AI:AI,$A14-기준100회_후보!$B$1)</f>
        <v>11</v>
      </c>
      <c r="AJ14">
        <f>INDEX(_calc_누적빈도!AJ:AJ,$A14)-INDEX(_calc_누적빈도!AJ:AJ,$A14-기준100회_후보!$B$1)</f>
        <v>14</v>
      </c>
      <c r="AK14">
        <f>INDEX(_calc_누적빈도!AK:AK,$A14)-INDEX(_calc_누적빈도!AK:AK,$A14-기준100회_후보!$B$1)</f>
        <v>12</v>
      </c>
      <c r="AL14">
        <f>INDEX(_calc_누적빈도!AL:AL,$A14)-INDEX(_calc_누적빈도!AL:AL,$A14-기준100회_후보!$B$1)</f>
        <v>16</v>
      </c>
      <c r="AM14">
        <f>INDEX(_calc_누적빈도!AM:AM,$A14)-INDEX(_calc_누적빈도!AM:AM,$A14-기준100회_후보!$B$1)</f>
        <v>17</v>
      </c>
      <c r="AN14">
        <f>INDEX(_calc_누적빈도!AN:AN,$A14)-INDEX(_calc_누적빈도!AN:AN,$A14-기준100회_후보!$B$1)</f>
        <v>14</v>
      </c>
      <c r="AO14">
        <f>INDEX(_calc_누적빈도!AO:AO,$A14)-INDEX(_calc_누적빈도!AO:AO,$A14-기준100회_후보!$B$1)</f>
        <v>11</v>
      </c>
      <c r="AP14">
        <f>INDEX(_calc_누적빈도!AP:AP,$A14)-INDEX(_calc_누적빈도!AP:AP,$A14-기준100회_후보!$B$1)</f>
        <v>12</v>
      </c>
      <c r="AQ14">
        <f>INDEX(_calc_누적빈도!AQ:AQ,$A14)-INDEX(_calc_누적빈도!AQ:AQ,$A14-기준100회_후보!$B$1)</f>
        <v>13</v>
      </c>
      <c r="AR14">
        <f>INDEX(_calc_누적빈도!AR:AR,$A14)-INDEX(_calc_누적빈도!AR:AR,$A14-기준100회_후보!$B$1)</f>
        <v>6</v>
      </c>
      <c r="AS14">
        <f>INDEX(_calc_누적빈도!AS:AS,$A14)-INDEX(_calc_누적빈도!AS:AS,$A14-기준100회_후보!$B$1)</f>
        <v>12</v>
      </c>
      <c r="AT14">
        <f>INDEX(_calc_누적빈도!AT:AT,$A14)-INDEX(_calc_누적빈도!AT:AT,$A14-기준100회_후보!$B$1)</f>
        <v>12</v>
      </c>
      <c r="AU14">
        <f>(RANK(_calc_라운드기준!B14,_calc_라운드기준!$B14:$AT14,0)+COUNTIFS(_calc_라운드기준!$B14:$AT14,_calc_라운드기준!B14,$B$1:$AT$1,"&lt;"&amp;1))-(RANK(B14,$B14:$AT14,0)+COUNTIFS($B14:$AT14,B14,$B$1:$AT$1,"&lt;"&amp;1))</f>
        <v>-19</v>
      </c>
      <c r="AV14">
        <f>(RANK(_calc_라운드기준!C14,_calc_라운드기준!$B14:$AT14,0)+COUNTIFS(_calc_라운드기준!$B14:$AT14,_calc_라운드기준!C14,$B$1:$AT$1,"&lt;"&amp;2))-(RANK(C14,$B14:$AT14,0)+COUNTIFS($B14:$AT14,C14,$B$1:$AT$1,"&lt;"&amp;2))</f>
        <v>-7</v>
      </c>
      <c r="AW14">
        <f>(RANK(_calc_라운드기준!D14,_calc_라운드기준!$B14:$AT14,0)+COUNTIFS(_calc_라운드기준!$B14:$AT14,_calc_라운드기준!D14,$B$1:$AT$1,"&lt;"&amp;3))-(RANK(D14,$B14:$AT14,0)+COUNTIFS($B14:$AT14,D14,$B$1:$AT$1,"&lt;"&amp;3))</f>
        <v>5</v>
      </c>
      <c r="AX14">
        <f>(RANK(_calc_라운드기준!E14,_calc_라운드기준!$B14:$AT14,0)+COUNTIFS(_calc_라운드기준!$B14:$AT14,_calc_라운드기준!E14,$B$1:$AT$1,"&lt;"&amp;4))-(RANK(E14,$B14:$AT14,0)+COUNTIFS($B14:$AT14,E14,$B$1:$AT$1,"&lt;"&amp;4))</f>
        <v>-16</v>
      </c>
      <c r="AY14">
        <f>(RANK(_calc_라운드기준!F14,_calc_라운드기준!$B14:$AT14,0)+COUNTIFS(_calc_라운드기준!$B14:$AT14,_calc_라운드기준!F14,$B$1:$AT$1,"&lt;"&amp;5))-(RANK(F14,$B14:$AT14,0)+COUNTIFS($B14:$AT14,F14,$B$1:$AT$1,"&lt;"&amp;5))</f>
        <v>-7</v>
      </c>
      <c r="AZ14">
        <f>(RANK(_calc_라운드기준!G14,_calc_라운드기준!$B14:$AT14,0)+COUNTIFS(_calc_라운드기준!$B14:$AT14,_calc_라운드기준!G14,$B$1:$AT$1,"&lt;"&amp;6))-(RANK(G14,$B14:$AT14,0)+COUNTIFS($B14:$AT14,G14,$B$1:$AT$1,"&lt;"&amp;6))</f>
        <v>14</v>
      </c>
      <c r="BA14">
        <f>(RANK(_calc_라운드기준!H14,_calc_라운드기준!$B14:$AT14,0)+COUNTIFS(_calc_라운드기준!$B14:$AT14,_calc_라운드기준!H14,$B$1:$AT$1,"&lt;"&amp;7))-(RANK(H14,$B14:$AT14,0)+COUNTIFS($B14:$AT14,H14,$B$1:$AT$1,"&lt;"&amp;7))</f>
        <v>31</v>
      </c>
      <c r="BB14">
        <f>(RANK(_calc_라운드기준!I14,_calc_라운드기준!$B14:$AT14,0)+COUNTIFS(_calc_라운드기준!$B14:$AT14,_calc_라운드기준!I14,$B$1:$AT$1,"&lt;"&amp;8))-(RANK(I14,$B14:$AT14,0)+COUNTIFS($B14:$AT14,I14,$B$1:$AT$1,"&lt;"&amp;8))</f>
        <v>2</v>
      </c>
      <c r="BC14">
        <f>(RANK(_calc_라운드기준!J14,_calc_라운드기준!$B14:$AT14,0)+COUNTIFS(_calc_라운드기준!$B14:$AT14,_calc_라운드기준!J14,$B$1:$AT$1,"&lt;"&amp;9))-(RANK(J14,$B14:$AT14,0)+COUNTIFS($B14:$AT14,J14,$B$1:$AT$1,"&lt;"&amp;9))</f>
        <v>6</v>
      </c>
      <c r="BD14">
        <f>(RANK(_calc_라운드기준!K14,_calc_라운드기준!$B14:$AT14,0)+COUNTIFS(_calc_라운드기준!$B14:$AT14,_calc_라운드기준!K14,$B$1:$AT$1,"&lt;"&amp;10))-(RANK(K14,$B14:$AT14,0)+COUNTIFS($B14:$AT14,K14,$B$1:$AT$1,"&lt;"&amp;10))</f>
        <v>-7</v>
      </c>
      <c r="BE14">
        <f>(RANK(_calc_라운드기준!L14,_calc_라운드기준!$B14:$AT14,0)+COUNTIFS(_calc_라운드기준!$B14:$AT14,_calc_라운드기준!L14,$B$1:$AT$1,"&lt;"&amp;11))-(RANK(L14,$B14:$AT14,0)+COUNTIFS($B14:$AT14,L14,$B$1:$AT$1,"&lt;"&amp;11))</f>
        <v>10</v>
      </c>
      <c r="BF14">
        <f>(RANK(_calc_라운드기준!M14,_calc_라운드기준!$B14:$AT14,0)+COUNTIFS(_calc_라운드기준!$B14:$AT14,_calc_라운드기준!M14,$B$1:$AT$1,"&lt;"&amp;12))-(RANK(M14,$B14:$AT14,0)+COUNTIFS($B14:$AT14,M14,$B$1:$AT$1,"&lt;"&amp;12))</f>
        <v>20</v>
      </c>
      <c r="BG14">
        <f>(RANK(_calc_라운드기준!N14,_calc_라운드기준!$B14:$AT14,0)+COUNTIFS(_calc_라운드기준!$B14:$AT14,_calc_라운드기준!N14,$B$1:$AT$1,"&lt;"&amp;13))-(RANK(N14,$B14:$AT14,0)+COUNTIFS($B14:$AT14,N14,$B$1:$AT$1,"&lt;"&amp;13))</f>
        <v>1</v>
      </c>
      <c r="BH14">
        <f>(RANK(_calc_라운드기준!O14,_calc_라운드기준!$B14:$AT14,0)+COUNTIFS(_calc_라운드기준!$B14:$AT14,_calc_라운드기준!O14,$B$1:$AT$1,"&lt;"&amp;14))-(RANK(O14,$B14:$AT14,0)+COUNTIFS($B14:$AT14,O14,$B$1:$AT$1,"&lt;"&amp;14))</f>
        <v>-3</v>
      </c>
      <c r="BI14">
        <f>(RANK(_calc_라운드기준!P14,_calc_라운드기준!$B14:$AT14,0)+COUNTIFS(_calc_라운드기준!$B14:$AT14,_calc_라운드기준!P14,$B$1:$AT$1,"&lt;"&amp;15))-(RANK(P14,$B14:$AT14,0)+COUNTIFS($B14:$AT14,P14,$B$1:$AT$1,"&lt;"&amp;15))</f>
        <v>1</v>
      </c>
      <c r="BJ14">
        <f>(RANK(_calc_라운드기준!Q14,_calc_라운드기준!$B14:$AT14,0)+COUNTIFS(_calc_라운드기준!$B14:$AT14,_calc_라운드기준!Q14,$B$1:$AT$1,"&lt;"&amp;16))-(RANK(Q14,$B14:$AT14,0)+COUNTIFS($B14:$AT14,Q14,$B$1:$AT$1,"&lt;"&amp;16))</f>
        <v>-4</v>
      </c>
      <c r="BK14">
        <f>(RANK(_calc_라운드기준!R14,_calc_라운드기준!$B14:$AT14,0)+COUNTIFS(_calc_라운드기준!$B14:$AT14,_calc_라운드기준!R14,$B$1:$AT$1,"&lt;"&amp;17))-(RANK(R14,$B14:$AT14,0)+COUNTIFS($B14:$AT14,R14,$B$1:$AT$1,"&lt;"&amp;17))</f>
        <v>-11</v>
      </c>
      <c r="BL14">
        <f>(RANK(_calc_라운드기준!S14,_calc_라운드기준!$B14:$AT14,0)+COUNTIFS(_calc_라운드기준!$B14:$AT14,_calc_라운드기준!S14,$B$1:$AT$1,"&lt;"&amp;18))-(RANK(S14,$B14:$AT14,0)+COUNTIFS($B14:$AT14,S14,$B$1:$AT$1,"&lt;"&amp;18))</f>
        <v>2</v>
      </c>
      <c r="BM14">
        <f>(RANK(_calc_라운드기준!T14,_calc_라운드기준!$B14:$AT14,0)+COUNTIFS(_calc_라운드기준!$B14:$AT14,_calc_라운드기준!T14,$B$1:$AT$1,"&lt;"&amp;19))-(RANK(T14,$B14:$AT14,0)+COUNTIFS($B14:$AT14,T14,$B$1:$AT$1,"&lt;"&amp;19))</f>
        <v>3</v>
      </c>
      <c r="BN14">
        <f>(RANK(_calc_라운드기준!U14,_calc_라운드기준!$B14:$AT14,0)+COUNTIFS(_calc_라운드기준!$B14:$AT14,_calc_라운드기준!U14,$B$1:$AT$1,"&lt;"&amp;20))-(RANK(U14,$B14:$AT14,0)+COUNTIFS($B14:$AT14,U14,$B$1:$AT$1,"&lt;"&amp;20))</f>
        <v>11</v>
      </c>
      <c r="BO14">
        <f>(RANK(_calc_라운드기준!V14,_calc_라운드기준!$B14:$AT14,0)+COUNTIFS(_calc_라운드기준!$B14:$AT14,_calc_라운드기준!V14,$B$1:$AT$1,"&lt;"&amp;21))-(RANK(V14,$B14:$AT14,0)+COUNTIFS($B14:$AT14,V14,$B$1:$AT$1,"&lt;"&amp;21))</f>
        <v>14</v>
      </c>
      <c r="BP14">
        <f>(RANK(_calc_라운드기준!W14,_calc_라운드기준!$B14:$AT14,0)+COUNTIFS(_calc_라운드기준!$B14:$AT14,_calc_라운드기준!W14,$B$1:$AT$1,"&lt;"&amp;22))-(RANK(W14,$B14:$AT14,0)+COUNTIFS($B14:$AT14,W14,$B$1:$AT$1,"&lt;"&amp;22))</f>
        <v>-17</v>
      </c>
      <c r="BQ14">
        <f>(RANK(_calc_라운드기준!X14,_calc_라운드기준!$B14:$AT14,0)+COUNTIFS(_calc_라운드기준!$B14:$AT14,_calc_라운드기준!X14,$B$1:$AT$1,"&lt;"&amp;23))-(RANK(X14,$B14:$AT14,0)+COUNTIFS($B14:$AT14,X14,$B$1:$AT$1,"&lt;"&amp;23))</f>
        <v>-25</v>
      </c>
      <c r="BR14">
        <f>(RANK(_calc_라운드기준!Y14,_calc_라운드기준!$B14:$AT14,0)+COUNTIFS(_calc_라운드기준!$B14:$AT14,_calc_라운드기준!Y14,$B$1:$AT$1,"&lt;"&amp;24))-(RANK(Y14,$B14:$AT14,0)+COUNTIFS($B14:$AT14,Y14,$B$1:$AT$1,"&lt;"&amp;24))</f>
        <v>0</v>
      </c>
      <c r="BS14">
        <f>(RANK(_calc_라운드기준!Z14,_calc_라운드기준!$B14:$AT14,0)+COUNTIFS(_calc_라운드기준!$B14:$AT14,_calc_라운드기준!Z14,$B$1:$AT$1,"&lt;"&amp;25))-(RANK(Z14,$B14:$AT14,0)+COUNTIFS($B14:$AT14,Z14,$B$1:$AT$1,"&lt;"&amp;25))</f>
        <v>-11</v>
      </c>
      <c r="BT14">
        <f>(RANK(_calc_라운드기준!AA14,_calc_라운드기준!$B14:$AT14,0)+COUNTIFS(_calc_라운드기준!$B14:$AT14,_calc_라운드기준!AA14,$B$1:$AT$1,"&lt;"&amp;26))-(RANK(AA14,$B14:$AT14,0)+COUNTIFS($B14:$AT14,AA14,$B$1:$AT$1,"&lt;"&amp;26))</f>
        <v>-2</v>
      </c>
      <c r="BU14">
        <f>(RANK(_calc_라운드기준!AB14,_calc_라운드기준!$B14:$AT14,0)+COUNTIFS(_calc_라운드기준!$B14:$AT14,_calc_라운드기준!AB14,$B$1:$AT$1,"&lt;"&amp;27))-(RANK(AB14,$B14:$AT14,0)+COUNTIFS($B14:$AT14,AB14,$B$1:$AT$1,"&lt;"&amp;27))</f>
        <v>0</v>
      </c>
      <c r="BV14">
        <f>(RANK(_calc_라운드기준!AC14,_calc_라운드기준!$B14:$AT14,0)+COUNTIFS(_calc_라운드기준!$B14:$AT14,_calc_라운드기준!AC14,$B$1:$AT$1,"&lt;"&amp;28))-(RANK(AC14,$B14:$AT14,0)+COUNTIFS($B14:$AT14,AC14,$B$1:$AT$1,"&lt;"&amp;28))</f>
        <v>0</v>
      </c>
      <c r="BW14">
        <f>(RANK(_calc_라운드기준!AD14,_calc_라운드기준!$B14:$AT14,0)+COUNTIFS(_calc_라운드기준!$B14:$AT14,_calc_라운드기준!AD14,$B$1:$AT$1,"&lt;"&amp;29))-(RANK(AD14,$B14:$AT14,0)+COUNTIFS($B14:$AT14,AD14,$B$1:$AT$1,"&lt;"&amp;29))</f>
        <v>-2</v>
      </c>
      <c r="BX14">
        <f>(RANK(_calc_라운드기준!AE14,_calc_라운드기준!$B14:$AT14,0)+COUNTIFS(_calc_라운드기준!$B14:$AT14,_calc_라운드기준!AE14,$B$1:$AT$1,"&lt;"&amp;30))-(RANK(AE14,$B14:$AT14,0)+COUNTIFS($B14:$AT14,AE14,$B$1:$AT$1,"&lt;"&amp;30))</f>
        <v>2</v>
      </c>
      <c r="BY14">
        <f>(RANK(_calc_라운드기준!AF14,_calc_라운드기준!$B14:$AT14,0)+COUNTIFS(_calc_라운드기준!$B14:$AT14,_calc_라운드기준!AF14,$B$1:$AT$1,"&lt;"&amp;31))-(RANK(AF14,$B14:$AT14,0)+COUNTIFS($B14:$AT14,AF14,$B$1:$AT$1,"&lt;"&amp;31))</f>
        <v>-11</v>
      </c>
      <c r="BZ14">
        <f>(RANK(_calc_라운드기준!AG14,_calc_라운드기준!$B14:$AT14,0)+COUNTIFS(_calc_라운드기준!$B14:$AT14,_calc_라운드기준!AG14,$B$1:$AT$1,"&lt;"&amp;32))-(RANK(AG14,$B14:$AT14,0)+COUNTIFS($B14:$AT14,AG14,$B$1:$AT$1,"&lt;"&amp;32))</f>
        <v>-10</v>
      </c>
      <c r="CA14">
        <f>(RANK(_calc_라운드기준!AH14,_calc_라운드기준!$B14:$AT14,0)+COUNTIFS(_calc_라운드기준!$B14:$AT14,_calc_라운드기준!AH14,$B$1:$AT$1,"&lt;"&amp;33))-(RANK(AH14,$B14:$AT14,0)+COUNTIFS($B14:$AT14,AH14,$B$1:$AT$1,"&lt;"&amp;33))</f>
        <v>6</v>
      </c>
      <c r="CB14">
        <f>(RANK(_calc_라운드기준!AI14,_calc_라운드기준!$B14:$AT14,0)+COUNTIFS(_calc_라운드기준!$B14:$AT14,_calc_라운드기준!AI14,$B$1:$AT$1,"&lt;"&amp;34))-(RANK(AI14,$B14:$AT14,0)+COUNTIFS($B14:$AT14,AI14,$B$1:$AT$1,"&lt;"&amp;34))</f>
        <v>5</v>
      </c>
      <c r="CC14">
        <f>(RANK(_calc_라운드기준!AJ14,_calc_라운드기준!$B14:$AT14,0)+COUNTIFS(_calc_라운드기준!$B14:$AT14,_calc_라운드기준!AJ14,$B$1:$AT$1,"&lt;"&amp;35))-(RANK(AJ14,$B14:$AT14,0)+COUNTIFS($B14:$AT14,AJ14,$B$1:$AT$1,"&lt;"&amp;35))</f>
        <v>10</v>
      </c>
      <c r="CD14">
        <f>(RANK(_calc_라운드기준!AK14,_calc_라운드기준!$B14:$AT14,0)+COUNTIFS(_calc_라운드기준!$B14:$AT14,_calc_라운드기준!AK14,$B$1:$AT$1,"&lt;"&amp;36))-(RANK(AK14,$B14:$AT14,0)+COUNTIFS($B14:$AT14,AK14,$B$1:$AT$1,"&lt;"&amp;36))</f>
        <v>-9</v>
      </c>
      <c r="CE14">
        <f>(RANK(_calc_라운드기준!AL14,_calc_라운드기준!$B14:$AT14,0)+COUNTIFS(_calc_라운드기준!$B14:$AT14,_calc_라운드기준!AL14,$B$1:$AT$1,"&lt;"&amp;37))-(RANK(AL14,$B14:$AT14,0)+COUNTIFS($B14:$AT14,AL14,$B$1:$AT$1,"&lt;"&amp;37))</f>
        <v>12</v>
      </c>
      <c r="CF14">
        <f>(RANK(_calc_라운드기준!AM14,_calc_라운드기준!$B14:$AT14,0)+COUNTIFS(_calc_라운드기준!$B14:$AT14,_calc_라운드기준!AM14,$B$1:$AT$1,"&lt;"&amp;38))-(RANK(AM14,$B14:$AT14,0)+COUNTIFS($B14:$AT14,AM14,$B$1:$AT$1,"&lt;"&amp;38))</f>
        <v>5</v>
      </c>
      <c r="CG14">
        <f>(RANK(_calc_라운드기준!AN14,_calc_라운드기준!$B14:$AT14,0)+COUNTIFS(_calc_라운드기준!$B14:$AT14,_calc_라운드기준!AN14,$B$1:$AT$1,"&lt;"&amp;39))-(RANK(AN14,$B14:$AT14,0)+COUNTIFS($B14:$AT14,AN14,$B$1:$AT$1,"&lt;"&amp;39))</f>
        <v>10</v>
      </c>
      <c r="CH14">
        <f>(RANK(_calc_라운드기준!AO14,_calc_라운드기준!$B14:$AT14,0)+COUNTIFS(_calc_라운드기준!$B14:$AT14,_calc_라운드기준!AO14,$B$1:$AT$1,"&lt;"&amp;40))-(RANK(AO14,$B14:$AT14,0)+COUNTIFS($B14:$AT14,AO14,$B$1:$AT$1,"&lt;"&amp;40))</f>
        <v>0</v>
      </c>
      <c r="CI14">
        <f>(RANK(_calc_라운드기준!AP14,_calc_라운드기준!$B14:$AT14,0)+COUNTIFS(_calc_라운드기준!$B14:$AT14,_calc_라운드기준!AP14,$B$1:$AT$1,"&lt;"&amp;41))-(RANK(AP14,$B14:$AT14,0)+COUNTIFS($B14:$AT14,AP14,$B$1:$AT$1,"&lt;"&amp;41))</f>
        <v>-8</v>
      </c>
      <c r="CJ14">
        <f>(RANK(_calc_라운드기준!AQ14,_calc_라운드기준!$B14:$AT14,0)+COUNTIFS(_calc_라운드기준!$B14:$AT14,_calc_라운드기준!AQ14,$B$1:$AT$1,"&lt;"&amp;42))-(RANK(AQ14,$B14:$AT14,0)+COUNTIFS($B14:$AT14,AQ14,$B$1:$AT$1,"&lt;"&amp;42))</f>
        <v>8</v>
      </c>
      <c r="CK14">
        <f>(RANK(_calc_라운드기준!AR14,_calc_라운드기준!$B14:$AT14,0)+COUNTIFS(_calc_라운드기준!$B14:$AT14,_calc_라운드기준!AR14,$B$1:$AT$1,"&lt;"&amp;43))-(RANK(AR14,$B14:$AT14,0)+COUNTIFS($B14:$AT14,AR14,$B$1:$AT$1,"&lt;"&amp;43))</f>
        <v>0</v>
      </c>
      <c r="CL14">
        <f>(RANK(_calc_라운드기준!AS14,_calc_라운드기준!$B14:$AT14,0)+COUNTIFS(_calc_라운드기준!$B14:$AT14,_calc_라운드기준!AS14,$B$1:$AT$1,"&lt;"&amp;44))-(RANK(AS14,$B14:$AT14,0)+COUNTIFS($B14:$AT14,AS14,$B$1:$AT$1,"&lt;"&amp;44))</f>
        <v>0</v>
      </c>
      <c r="CM14">
        <f>(RANK(_calc_라운드기준!AT14,_calc_라운드기준!$B14:$AT14,0)+COUNTIFS(_calc_라운드기준!$B14:$AT14,_calc_라운드기준!AT14,$B$1:$AT$1,"&lt;"&amp;45))-(RANK(AT14,$B14:$AT14,0)+COUNTIFS($B14:$AT14,AT14,$B$1:$AT$1,"&lt;"&amp;45))</f>
        <v>-9</v>
      </c>
      <c r="CN14">
        <f t="shared" si="0"/>
        <v>44</v>
      </c>
      <c r="CO14">
        <f t="shared" si="1"/>
        <v>32</v>
      </c>
      <c r="CP14">
        <f t="shared" si="2"/>
        <v>13</v>
      </c>
      <c r="CQ14">
        <f t="shared" si="3"/>
        <v>42</v>
      </c>
      <c r="CR14">
        <f t="shared" si="4"/>
        <v>33</v>
      </c>
      <c r="CS14">
        <f t="shared" si="5"/>
        <v>3</v>
      </c>
      <c r="CT14">
        <f t="shared" si="6"/>
        <v>1</v>
      </c>
      <c r="CU14">
        <f t="shared" si="7"/>
        <v>17</v>
      </c>
      <c r="CV14">
        <f t="shared" si="8"/>
        <v>11</v>
      </c>
      <c r="CW14">
        <f t="shared" si="9"/>
        <v>34</v>
      </c>
      <c r="CX14">
        <f t="shared" si="10"/>
        <v>7</v>
      </c>
      <c r="CY14">
        <f t="shared" si="11"/>
        <v>2</v>
      </c>
      <c r="CZ14">
        <f t="shared" si="12"/>
        <v>20</v>
      </c>
      <c r="DA14">
        <f t="shared" si="13"/>
        <v>30</v>
      </c>
      <c r="DB14">
        <f t="shared" si="14"/>
        <v>21</v>
      </c>
      <c r="DC14">
        <f t="shared" si="15"/>
        <v>31</v>
      </c>
      <c r="DD14">
        <f t="shared" si="16"/>
        <v>39</v>
      </c>
      <c r="DE14">
        <f t="shared" si="17"/>
        <v>18</v>
      </c>
      <c r="DF14">
        <f t="shared" si="18"/>
        <v>16</v>
      </c>
      <c r="DG14">
        <f t="shared" si="19"/>
        <v>6</v>
      </c>
      <c r="DH14">
        <f t="shared" si="20"/>
        <v>4</v>
      </c>
      <c r="DI14">
        <f t="shared" si="21"/>
        <v>43</v>
      </c>
      <c r="DJ14">
        <f t="shared" si="22"/>
        <v>45</v>
      </c>
      <c r="DK14">
        <f t="shared" si="23"/>
        <v>22</v>
      </c>
      <c r="DL14">
        <f t="shared" si="24"/>
        <v>40</v>
      </c>
      <c r="DM14">
        <f t="shared" si="25"/>
        <v>28</v>
      </c>
      <c r="DN14">
        <f t="shared" si="26"/>
        <v>23</v>
      </c>
      <c r="DO14">
        <f t="shared" si="27"/>
        <v>24</v>
      </c>
      <c r="DP14">
        <f t="shared" si="28"/>
        <v>29</v>
      </c>
      <c r="DQ14">
        <f t="shared" si="29"/>
        <v>19</v>
      </c>
      <c r="DR14">
        <f t="shared" si="30"/>
        <v>41</v>
      </c>
      <c r="DS14">
        <f t="shared" si="31"/>
        <v>38</v>
      </c>
      <c r="DT14">
        <f t="shared" si="32"/>
        <v>12</v>
      </c>
      <c r="DU14">
        <f t="shared" si="33"/>
        <v>14</v>
      </c>
      <c r="DV14">
        <f t="shared" si="34"/>
        <v>8</v>
      </c>
      <c r="DW14">
        <f t="shared" si="35"/>
        <v>36</v>
      </c>
      <c r="DX14">
        <f t="shared" si="36"/>
        <v>5</v>
      </c>
      <c r="DY14">
        <f t="shared" si="37"/>
        <v>15</v>
      </c>
      <c r="DZ14">
        <f t="shared" si="38"/>
        <v>9</v>
      </c>
      <c r="EA14">
        <f t="shared" si="39"/>
        <v>25</v>
      </c>
      <c r="EB14">
        <f t="shared" si="40"/>
        <v>35</v>
      </c>
      <c r="EC14">
        <f t="shared" si="41"/>
        <v>10</v>
      </c>
      <c r="ED14">
        <f t="shared" si="42"/>
        <v>26</v>
      </c>
      <c r="EE14">
        <f t="shared" si="43"/>
        <v>27</v>
      </c>
      <c r="EF14">
        <f t="shared" si="44"/>
        <v>37</v>
      </c>
    </row>
    <row r="15" spans="1:136" ht="16.5" customHeight="1">
      <c r="A15">
        <f>_calc_라운드기준!A15</f>
        <v>1231</v>
      </c>
      <c r="B15">
        <f>INDEX(_calc_누적빈도!B:B,$A15)-INDEX(_calc_누적빈도!B:B,$A15-기준100회_후보!$B$1)</f>
        <v>13</v>
      </c>
      <c r="C15">
        <f>INDEX(_calc_누적빈도!C:C,$A15)-INDEX(_calc_누적빈도!C:C,$A15-기준100회_후보!$B$1)</f>
        <v>11</v>
      </c>
      <c r="D15">
        <f>INDEX(_calc_누적빈도!D:D,$A15)-INDEX(_calc_누적빈도!D:D,$A15-기준100회_후보!$B$1)</f>
        <v>18</v>
      </c>
      <c r="E15">
        <f>INDEX(_calc_누적빈도!E:E,$A15)-INDEX(_calc_누적빈도!E:E,$A15-기준100회_후보!$B$1)</f>
        <v>11</v>
      </c>
      <c r="F15">
        <f>INDEX(_calc_누적빈도!F:F,$A15)-INDEX(_calc_누적빈도!F:F,$A15-기준100회_후보!$B$1)</f>
        <v>10</v>
      </c>
      <c r="G15">
        <f>INDEX(_calc_누적빈도!G:G,$A15)-INDEX(_calc_누적빈도!G:G,$A15-기준100회_후보!$B$1)</f>
        <v>16</v>
      </c>
      <c r="H15">
        <f>INDEX(_calc_누적빈도!H:H,$A15)-INDEX(_calc_누적빈도!H:H,$A15-기준100회_후보!$B$1)</f>
        <v>16</v>
      </c>
      <c r="I15">
        <f>INDEX(_calc_누적빈도!I:I,$A15)-INDEX(_calc_누적빈도!I:I,$A15-기준100회_후보!$B$1)</f>
        <v>15</v>
      </c>
      <c r="J15">
        <f>INDEX(_calc_누적빈도!J:J,$A15)-INDEX(_calc_누적빈도!J:J,$A15-기준100회_후보!$B$1)</f>
        <v>17</v>
      </c>
      <c r="K15">
        <f>INDEX(_calc_누적빈도!K:K,$A15)-INDEX(_calc_누적빈도!K:K,$A15-기준100회_후보!$B$1)</f>
        <v>10</v>
      </c>
      <c r="L15">
        <f>INDEX(_calc_누적빈도!L:L,$A15)-INDEX(_calc_누적빈도!L:L,$A15-기준100회_후보!$B$1)</f>
        <v>11</v>
      </c>
      <c r="M15">
        <f>INDEX(_calc_누적빈도!M:M,$A15)-INDEX(_calc_누적빈도!M:M,$A15-기준100회_후보!$B$1)</f>
        <v>14</v>
      </c>
      <c r="N15">
        <f>INDEX(_calc_누적빈도!N:N,$A15)-INDEX(_calc_누적빈도!N:N,$A15-기준100회_후보!$B$1)</f>
        <v>16</v>
      </c>
      <c r="O15">
        <f>INDEX(_calc_누적빈도!O:O,$A15)-INDEX(_calc_누적빈도!O:O,$A15-기준100회_후보!$B$1)</f>
        <v>9</v>
      </c>
      <c r="P15">
        <f>INDEX(_calc_누적빈도!P:P,$A15)-INDEX(_calc_누적빈도!P:P,$A15-기준100회_후보!$B$1)</f>
        <v>17</v>
      </c>
      <c r="Q15">
        <f>INDEX(_calc_누적빈도!Q:Q,$A15)-INDEX(_calc_누적빈도!Q:Q,$A15-기준100회_후보!$B$1)</f>
        <v>17</v>
      </c>
      <c r="R15">
        <f>INDEX(_calc_누적빈도!R:R,$A15)-INDEX(_calc_누적빈도!R:R,$A15-기준100회_후보!$B$1)</f>
        <v>12</v>
      </c>
      <c r="S15">
        <f>INDEX(_calc_누적빈도!S:S,$A15)-INDEX(_calc_누적빈도!S:S,$A15-기준100회_후보!$B$1)</f>
        <v>10</v>
      </c>
      <c r="T15">
        <f>INDEX(_calc_누적빈도!T:T,$A15)-INDEX(_calc_누적빈도!T:T,$A15-기준100회_후보!$B$1)</f>
        <v>15</v>
      </c>
      <c r="U15">
        <f>INDEX(_calc_누적빈도!U:U,$A15)-INDEX(_calc_누적빈도!U:U,$A15-기준100회_후보!$B$1)</f>
        <v>12</v>
      </c>
      <c r="V15">
        <f>INDEX(_calc_누적빈도!V:V,$A15)-INDEX(_calc_누적빈도!V:V,$A15-기준100회_후보!$B$1)</f>
        <v>12</v>
      </c>
      <c r="W15">
        <f>INDEX(_calc_누적빈도!W:W,$A15)-INDEX(_calc_누적빈도!W:W,$A15-기준100회_후보!$B$1)</f>
        <v>10</v>
      </c>
      <c r="X15">
        <f>INDEX(_calc_누적빈도!X:X,$A15)-INDEX(_calc_누적빈도!X:X,$A15-기준100회_후보!$B$1)</f>
        <v>11</v>
      </c>
      <c r="Y15">
        <f>INDEX(_calc_누적빈도!Y:Y,$A15)-INDEX(_calc_누적빈도!Y:Y,$A15-기준100회_후보!$B$1)</f>
        <v>14</v>
      </c>
      <c r="Z15">
        <f>INDEX(_calc_누적빈도!Z:Z,$A15)-INDEX(_calc_누적빈도!Z:Z,$A15-기준100회_후보!$B$1)</f>
        <v>12</v>
      </c>
      <c r="AA15">
        <f>INDEX(_calc_누적빈도!AA:AA,$A15)-INDEX(_calc_누적빈도!AA:AA,$A15-기준100회_후보!$B$1)</f>
        <v>13</v>
      </c>
      <c r="AB15">
        <f>INDEX(_calc_누적빈도!AB:AB,$A15)-INDEX(_calc_누적빈도!AB:AB,$A15-기준100회_후보!$B$1)</f>
        <v>22</v>
      </c>
      <c r="AC15">
        <f>INDEX(_calc_누적빈도!AC:AC,$A15)-INDEX(_calc_누적빈도!AC:AC,$A15-기준100회_후보!$B$1)</f>
        <v>19</v>
      </c>
      <c r="AD15">
        <f>INDEX(_calc_누적빈도!AD:AD,$A15)-INDEX(_calc_누적빈도!AD:AD,$A15-기준100회_후보!$B$1)</f>
        <v>15</v>
      </c>
      <c r="AE15">
        <f>INDEX(_calc_누적빈도!AE:AE,$A15)-INDEX(_calc_누적빈도!AE:AE,$A15-기준100회_후보!$B$1)</f>
        <v>14</v>
      </c>
      <c r="AF15">
        <f>INDEX(_calc_누적빈도!AF:AF,$A15)-INDEX(_calc_누적빈도!AF:AF,$A15-기준100회_후보!$B$1)</f>
        <v>14</v>
      </c>
      <c r="AG15">
        <f>INDEX(_calc_누적빈도!AG:AG,$A15)-INDEX(_calc_누적빈도!AG:AG,$A15-기준100회_후보!$B$1)</f>
        <v>11</v>
      </c>
      <c r="AH15">
        <f>INDEX(_calc_누적빈도!AH:AH,$A15)-INDEX(_calc_누적빈도!AH:AH,$A15-기준100회_후보!$B$1)</f>
        <v>13</v>
      </c>
      <c r="AI15">
        <f>INDEX(_calc_누적빈도!AI:AI,$A15)-INDEX(_calc_누적빈도!AI:AI,$A15-기준100회_후보!$B$1)</f>
        <v>11</v>
      </c>
      <c r="AJ15">
        <f>INDEX(_calc_누적빈도!AJ:AJ,$A15)-INDEX(_calc_누적빈도!AJ:AJ,$A15-기준100회_후보!$B$1)</f>
        <v>14</v>
      </c>
      <c r="AK15">
        <f>INDEX(_calc_누적빈도!AK:AK,$A15)-INDEX(_calc_누적빈도!AK:AK,$A15-기준100회_후보!$B$1)</f>
        <v>12</v>
      </c>
      <c r="AL15">
        <f>INDEX(_calc_누적빈도!AL:AL,$A15)-INDEX(_calc_누적빈도!AL:AL,$A15-기준100회_후보!$B$1)</f>
        <v>16</v>
      </c>
      <c r="AM15">
        <f>INDEX(_calc_누적빈도!AM:AM,$A15)-INDEX(_calc_누적빈도!AM:AM,$A15-기준100회_후보!$B$1)</f>
        <v>17</v>
      </c>
      <c r="AN15">
        <f>INDEX(_calc_누적빈도!AN:AN,$A15)-INDEX(_calc_누적빈도!AN:AN,$A15-기준100회_후보!$B$1)</f>
        <v>14</v>
      </c>
      <c r="AO15">
        <f>INDEX(_calc_누적빈도!AO:AO,$A15)-INDEX(_calc_누적빈도!AO:AO,$A15-기준100회_후보!$B$1)</f>
        <v>11</v>
      </c>
      <c r="AP15">
        <f>INDEX(_calc_누적빈도!AP:AP,$A15)-INDEX(_calc_누적빈도!AP:AP,$A15-기준100회_후보!$B$1)</f>
        <v>12</v>
      </c>
      <c r="AQ15">
        <f>INDEX(_calc_누적빈도!AQ:AQ,$A15)-INDEX(_calc_누적빈도!AQ:AQ,$A15-기준100회_후보!$B$1)</f>
        <v>13</v>
      </c>
      <c r="AR15">
        <f>INDEX(_calc_누적빈도!AR:AR,$A15)-INDEX(_calc_누적빈도!AR:AR,$A15-기준100회_후보!$B$1)</f>
        <v>6</v>
      </c>
      <c r="AS15">
        <f>INDEX(_calc_누적빈도!AS:AS,$A15)-INDEX(_calc_누적빈도!AS:AS,$A15-기준100회_후보!$B$1)</f>
        <v>12</v>
      </c>
      <c r="AT15">
        <f>INDEX(_calc_누적빈도!AT:AT,$A15)-INDEX(_calc_누적빈도!AT:AT,$A15-기준100회_후보!$B$1)</f>
        <v>12</v>
      </c>
      <c r="AU15">
        <f>(RANK(_calc_라운드기준!B15,_calc_라운드기준!$B15:$AT15,0)+COUNTIFS(_calc_라운드기준!$B15:$AT15,_calc_라운드기준!B15,$B$1:$AT$1,"&lt;"&amp;1))-(RANK(B15,$B15:$AT15,0)+COUNTIFS($B15:$AT15,B15,$B$1:$AT$1,"&lt;"&amp;1))</f>
        <v>-17</v>
      </c>
      <c r="AV15">
        <f>(RANK(_calc_라운드기준!C15,_calc_라운드기준!$B15:$AT15,0)+COUNTIFS(_calc_라운드기준!$B15:$AT15,_calc_라운드기준!C15,$B$1:$AT$1,"&lt;"&amp;2))-(RANK(C15,$B15:$AT15,0)+COUNTIFS($B15:$AT15,C15,$B$1:$AT$1,"&lt;"&amp;2))</f>
        <v>2</v>
      </c>
      <c r="AW15">
        <f>(RANK(_calc_라운드기준!D15,_calc_라운드기준!$B15:$AT15,0)+COUNTIFS(_calc_라운드기준!$B15:$AT15,_calc_라운드기준!D15,$B$1:$AT$1,"&lt;"&amp;3))-(RANK(D15,$B15:$AT15,0)+COUNTIFS($B15:$AT15,D15,$B$1:$AT$1,"&lt;"&amp;3))</f>
        <v>4</v>
      </c>
      <c r="AX15">
        <f>(RANK(_calc_라운드기준!E15,_calc_라운드기준!$B15:$AT15,0)+COUNTIFS(_calc_라운드기준!$B15:$AT15,_calc_라운드기준!E15,$B$1:$AT$1,"&lt;"&amp;4))-(RANK(E15,$B15:$AT15,0)+COUNTIFS($B15:$AT15,E15,$B$1:$AT$1,"&lt;"&amp;4))</f>
        <v>-20</v>
      </c>
      <c r="AY15">
        <f>(RANK(_calc_라운드기준!F15,_calc_라운드기준!$B15:$AT15,0)+COUNTIFS(_calc_라운드기준!$B15:$AT15,_calc_라운드기준!F15,$B$1:$AT$1,"&lt;"&amp;5))-(RANK(F15,$B15:$AT15,0)+COUNTIFS($B15:$AT15,F15,$B$1:$AT$1,"&lt;"&amp;5))</f>
        <v>-4</v>
      </c>
      <c r="AZ15">
        <f>(RANK(_calc_라운드기준!G15,_calc_라운드기준!$B15:$AT15,0)+COUNTIFS(_calc_라운드기준!$B15:$AT15,_calc_라운드기준!G15,$B$1:$AT$1,"&lt;"&amp;6))-(RANK(G15,$B15:$AT15,0)+COUNTIFS($B15:$AT15,G15,$B$1:$AT$1,"&lt;"&amp;6))</f>
        <v>18</v>
      </c>
      <c r="BA15">
        <f>(RANK(_calc_라운드기준!H15,_calc_라운드기준!$B15:$AT15,0)+COUNTIFS(_calc_라운드기준!$B15:$AT15,_calc_라운드기준!H15,$B$1:$AT$1,"&lt;"&amp;7))-(RANK(H15,$B15:$AT15,0)+COUNTIFS($B15:$AT15,H15,$B$1:$AT$1,"&lt;"&amp;7))</f>
        <v>30</v>
      </c>
      <c r="BB15">
        <f>(RANK(_calc_라운드기준!I15,_calc_라운드기준!$B15:$AT15,0)+COUNTIFS(_calc_라운드기준!$B15:$AT15,_calc_라운드기준!I15,$B$1:$AT$1,"&lt;"&amp;8))-(RANK(I15,$B15:$AT15,0)+COUNTIFS($B15:$AT15,I15,$B$1:$AT$1,"&lt;"&amp;8))</f>
        <v>-4</v>
      </c>
      <c r="BC15">
        <f>(RANK(_calc_라운드기준!J15,_calc_라운드기준!$B15:$AT15,0)+COUNTIFS(_calc_라운드기준!$B15:$AT15,_calc_라운드기준!J15,$B$1:$AT$1,"&lt;"&amp;9))-(RANK(J15,$B15:$AT15,0)+COUNTIFS($B15:$AT15,J15,$B$1:$AT$1,"&lt;"&amp;9))</f>
        <v>5</v>
      </c>
      <c r="BD15">
        <f>(RANK(_calc_라운드기준!K15,_calc_라운드기준!$B15:$AT15,0)+COUNTIFS(_calc_라운드기준!$B15:$AT15,_calc_라운드기준!K15,$B$1:$AT$1,"&lt;"&amp;10))-(RANK(K15,$B15:$AT15,0)+COUNTIFS($B15:$AT15,K15,$B$1:$AT$1,"&lt;"&amp;10))</f>
        <v>-14</v>
      </c>
      <c r="BE15">
        <f>(RANK(_calc_라운드기준!L15,_calc_라운드기준!$B15:$AT15,0)+COUNTIFS(_calc_라운드기준!$B15:$AT15,_calc_라운드기준!L15,$B$1:$AT$1,"&lt;"&amp;11))-(RANK(L15,$B15:$AT15,0)+COUNTIFS($B15:$AT15,L15,$B$1:$AT$1,"&lt;"&amp;11))</f>
        <v>9</v>
      </c>
      <c r="BF15">
        <f>(RANK(_calc_라운드기준!M15,_calc_라운드기준!$B15:$AT15,0)+COUNTIFS(_calc_라운드기준!$B15:$AT15,_calc_라운드기준!M15,$B$1:$AT$1,"&lt;"&amp;12))-(RANK(M15,$B15:$AT15,0)+COUNTIFS($B15:$AT15,M15,$B$1:$AT$1,"&lt;"&amp;12))</f>
        <v>22</v>
      </c>
      <c r="BG15">
        <f>(RANK(_calc_라운드기준!N15,_calc_라운드기준!$B15:$AT15,0)+COUNTIFS(_calc_라운드기준!$B15:$AT15,_calc_라운드기준!N15,$B$1:$AT$1,"&lt;"&amp;13))-(RANK(N15,$B15:$AT15,0)+COUNTIFS($B15:$AT15,N15,$B$1:$AT$1,"&lt;"&amp;13))</f>
        <v>0</v>
      </c>
      <c r="BH15">
        <f>(RANK(_calc_라운드기준!O15,_calc_라운드기준!$B15:$AT15,0)+COUNTIFS(_calc_라운드기준!$B15:$AT15,_calc_라운드기준!O15,$B$1:$AT$1,"&lt;"&amp;14))-(RANK(O15,$B15:$AT15,0)+COUNTIFS($B15:$AT15,O15,$B$1:$AT$1,"&lt;"&amp;14))</f>
        <v>-4</v>
      </c>
      <c r="BI15">
        <f>(RANK(_calc_라운드기준!P15,_calc_라운드기준!$B15:$AT15,0)+COUNTIFS(_calc_라운드기준!$B15:$AT15,_calc_라운드기준!P15,$B$1:$AT$1,"&lt;"&amp;15))-(RANK(P15,$B15:$AT15,0)+COUNTIFS($B15:$AT15,P15,$B$1:$AT$1,"&lt;"&amp;15))</f>
        <v>0</v>
      </c>
      <c r="BJ15">
        <f>(RANK(_calc_라운드기준!Q15,_calc_라운드기준!$B15:$AT15,0)+COUNTIFS(_calc_라운드기준!$B15:$AT15,_calc_라운드기준!Q15,$B$1:$AT$1,"&lt;"&amp;16))-(RANK(Q15,$B15:$AT15,0)+COUNTIFS($B15:$AT15,Q15,$B$1:$AT$1,"&lt;"&amp;16))</f>
        <v>-3</v>
      </c>
      <c r="BK15">
        <f>(RANK(_calc_라운드기준!R15,_calc_라운드기준!$B15:$AT15,0)+COUNTIFS(_calc_라운드기준!$B15:$AT15,_calc_라운드기준!R15,$B$1:$AT$1,"&lt;"&amp;17))-(RANK(R15,$B15:$AT15,0)+COUNTIFS($B15:$AT15,R15,$B$1:$AT$1,"&lt;"&amp;17))</f>
        <v>-10</v>
      </c>
      <c r="BL15">
        <f>(RANK(_calc_라운드기준!S15,_calc_라운드기준!$B15:$AT15,0)+COUNTIFS(_calc_라운드기준!$B15:$AT15,_calc_라운드기준!S15,$B$1:$AT$1,"&lt;"&amp;18))-(RANK(S15,$B15:$AT15,0)+COUNTIFS($B15:$AT15,S15,$B$1:$AT$1,"&lt;"&amp;18))</f>
        <v>-1</v>
      </c>
      <c r="BM15">
        <f>(RANK(_calc_라운드기준!T15,_calc_라운드기준!$B15:$AT15,0)+COUNTIFS(_calc_라운드기준!$B15:$AT15,_calc_라운드기준!T15,$B$1:$AT$1,"&lt;"&amp;19))-(RANK(T15,$B15:$AT15,0)+COUNTIFS($B15:$AT15,T15,$B$1:$AT$1,"&lt;"&amp;19))</f>
        <v>3</v>
      </c>
      <c r="BN15">
        <f>(RANK(_calc_라운드기준!U15,_calc_라운드기준!$B15:$AT15,0)+COUNTIFS(_calc_라운드기준!$B15:$AT15,_calc_라운드기준!U15,$B$1:$AT$1,"&lt;"&amp;20))-(RANK(U15,$B15:$AT15,0)+COUNTIFS($B15:$AT15,U15,$B$1:$AT$1,"&lt;"&amp;20))</f>
        <v>2</v>
      </c>
      <c r="BO15">
        <f>(RANK(_calc_라운드기준!V15,_calc_라운드기준!$B15:$AT15,0)+COUNTIFS(_calc_라운드기준!$B15:$AT15,_calc_라운드기준!V15,$B$1:$AT$1,"&lt;"&amp;21))-(RANK(V15,$B15:$AT15,0)+COUNTIFS($B15:$AT15,V15,$B$1:$AT$1,"&lt;"&amp;21))</f>
        <v>15</v>
      </c>
      <c r="BP15">
        <f>(RANK(_calc_라운드기준!W15,_calc_라운드기준!$B15:$AT15,0)+COUNTIFS(_calc_라운드기준!$B15:$AT15,_calc_라운드기준!W15,$B$1:$AT$1,"&lt;"&amp;22))-(RANK(W15,$B15:$AT15,0)+COUNTIFS($B15:$AT15,W15,$B$1:$AT$1,"&lt;"&amp;22))</f>
        <v>-14</v>
      </c>
      <c r="BQ15">
        <f>(RANK(_calc_라운드기준!X15,_calc_라운드기준!$B15:$AT15,0)+COUNTIFS(_calc_라운드기준!$B15:$AT15,_calc_라운드기준!X15,$B$1:$AT$1,"&lt;"&amp;23))-(RANK(X15,$B15:$AT15,0)+COUNTIFS($B15:$AT15,X15,$B$1:$AT$1,"&lt;"&amp;23))</f>
        <v>-25</v>
      </c>
      <c r="BR15">
        <f>(RANK(_calc_라운드기준!Y15,_calc_라운드기준!$B15:$AT15,0)+COUNTIFS(_calc_라운드기준!$B15:$AT15,_calc_라운드기준!Y15,$B$1:$AT$1,"&lt;"&amp;24))-(RANK(Y15,$B15:$AT15,0)+COUNTIFS($B15:$AT15,Y15,$B$1:$AT$1,"&lt;"&amp;24))</f>
        <v>1</v>
      </c>
      <c r="BS15">
        <f>(RANK(_calc_라운드기준!Z15,_calc_라운드기준!$B15:$AT15,0)+COUNTIFS(_calc_라운드기준!$B15:$AT15,_calc_라운드기준!Z15,$B$1:$AT$1,"&lt;"&amp;25))-(RANK(Z15,$B15:$AT15,0)+COUNTIFS($B15:$AT15,Z15,$B$1:$AT$1,"&lt;"&amp;25))</f>
        <v>-10</v>
      </c>
      <c r="BT15">
        <f>(RANK(_calc_라운드기준!AA15,_calc_라운드기준!$B15:$AT15,0)+COUNTIFS(_calc_라운드기준!$B15:$AT15,_calc_라운드기준!AA15,$B$1:$AT$1,"&lt;"&amp;26))-(RANK(AA15,$B15:$AT15,0)+COUNTIFS($B15:$AT15,AA15,$B$1:$AT$1,"&lt;"&amp;26))</f>
        <v>-3</v>
      </c>
      <c r="BU15">
        <f>(RANK(_calc_라운드기준!AB15,_calc_라운드기준!$B15:$AT15,0)+COUNTIFS(_calc_라운드기준!$B15:$AT15,_calc_라운드기준!AB15,$B$1:$AT$1,"&lt;"&amp;27))-(RANK(AB15,$B15:$AT15,0)+COUNTIFS($B15:$AT15,AB15,$B$1:$AT$1,"&lt;"&amp;27))</f>
        <v>0</v>
      </c>
      <c r="BV15">
        <f>(RANK(_calc_라운드기준!AC15,_calc_라운드기준!$B15:$AT15,0)+COUNTIFS(_calc_라운드기준!$B15:$AT15,_calc_라운드기준!AC15,$B$1:$AT$1,"&lt;"&amp;28))-(RANK(AC15,$B15:$AT15,0)+COUNTIFS($B15:$AT15,AC15,$B$1:$AT$1,"&lt;"&amp;28))</f>
        <v>0</v>
      </c>
      <c r="BW15">
        <f>(RANK(_calc_라운드기준!AD15,_calc_라운드기준!$B15:$AT15,0)+COUNTIFS(_calc_라운드기준!$B15:$AT15,_calc_라운드기준!AD15,$B$1:$AT$1,"&lt;"&amp;29))-(RANK(AD15,$B15:$AT15,0)+COUNTIFS($B15:$AT15,AD15,$B$1:$AT$1,"&lt;"&amp;29))</f>
        <v>-2</v>
      </c>
      <c r="BX15">
        <f>(RANK(_calc_라운드기준!AE15,_calc_라운드기준!$B15:$AT15,0)+COUNTIFS(_calc_라운드기준!$B15:$AT15,_calc_라운드기준!AE15,$B$1:$AT$1,"&lt;"&amp;30))-(RANK(AE15,$B15:$AT15,0)+COUNTIFS($B15:$AT15,AE15,$B$1:$AT$1,"&lt;"&amp;30))</f>
        <v>3</v>
      </c>
      <c r="BY15">
        <f>(RANK(_calc_라운드기준!AF15,_calc_라운드기준!$B15:$AT15,0)+COUNTIFS(_calc_라운드기준!$B15:$AT15,_calc_라운드기준!AF15,$B$1:$AT$1,"&lt;"&amp;31))-(RANK(AF15,$B15:$AT15,0)+COUNTIFS($B15:$AT15,AF15,$B$1:$AT$1,"&lt;"&amp;31))</f>
        <v>-12</v>
      </c>
      <c r="BZ15">
        <f>(RANK(_calc_라운드기준!AG15,_calc_라운드기준!$B15:$AT15,0)+COUNTIFS(_calc_라운드기준!$B15:$AT15,_calc_라운드기준!AG15,$B$1:$AT$1,"&lt;"&amp;32))-(RANK(AG15,$B15:$AT15,0)+COUNTIFS($B15:$AT15,AG15,$B$1:$AT$1,"&lt;"&amp;32))</f>
        <v>-7</v>
      </c>
      <c r="CA15">
        <f>(RANK(_calc_라운드기준!AH15,_calc_라운드기준!$B15:$AT15,0)+COUNTIFS(_calc_라운드기준!$B15:$AT15,_calc_라운드기준!AH15,$B$1:$AT$1,"&lt;"&amp;33))-(RANK(AH15,$B15:$AT15,0)+COUNTIFS($B15:$AT15,AH15,$B$1:$AT$1,"&lt;"&amp;33))</f>
        <v>-2</v>
      </c>
      <c r="CB15">
        <f>(RANK(_calc_라운드기준!AI15,_calc_라운드기준!$B15:$AT15,0)+COUNTIFS(_calc_라운드기준!$B15:$AT15,_calc_라운드기준!AI15,$B$1:$AT$1,"&lt;"&amp;34))-(RANK(AI15,$B15:$AT15,0)+COUNTIFS($B15:$AT15,AI15,$B$1:$AT$1,"&lt;"&amp;34))</f>
        <v>5</v>
      </c>
      <c r="CC15">
        <f>(RANK(_calc_라운드기준!AJ15,_calc_라운드기준!$B15:$AT15,0)+COUNTIFS(_calc_라운드기준!$B15:$AT15,_calc_라운드기준!AJ15,$B$1:$AT$1,"&lt;"&amp;35))-(RANK(AJ15,$B15:$AT15,0)+COUNTIFS($B15:$AT15,AJ15,$B$1:$AT$1,"&lt;"&amp;35))</f>
        <v>12</v>
      </c>
      <c r="CD15">
        <f>(RANK(_calc_라운드기준!AK15,_calc_라운드기준!$B15:$AT15,0)+COUNTIFS(_calc_라운드기준!$B15:$AT15,_calc_라운드기준!AK15,$B$1:$AT$1,"&lt;"&amp;36))-(RANK(AK15,$B15:$AT15,0)+COUNTIFS($B15:$AT15,AK15,$B$1:$AT$1,"&lt;"&amp;36))</f>
        <v>-7</v>
      </c>
      <c r="CE15">
        <f>(RANK(_calc_라운드기준!AL15,_calc_라운드기준!$B15:$AT15,0)+COUNTIFS(_calc_라운드기준!$B15:$AT15,_calc_라운드기준!AL15,$B$1:$AT$1,"&lt;"&amp;37))-(RANK(AL15,$B15:$AT15,0)+COUNTIFS($B15:$AT15,AL15,$B$1:$AT$1,"&lt;"&amp;37))</f>
        <v>12</v>
      </c>
      <c r="CF15">
        <f>(RANK(_calc_라운드기준!AM15,_calc_라운드기준!$B15:$AT15,0)+COUNTIFS(_calc_라운드기준!$B15:$AT15,_calc_라운드기준!AM15,$B$1:$AT$1,"&lt;"&amp;38))-(RANK(AM15,$B15:$AT15,0)+COUNTIFS($B15:$AT15,AM15,$B$1:$AT$1,"&lt;"&amp;38))</f>
        <v>17</v>
      </c>
      <c r="CG15">
        <f>(RANK(_calc_라운드기준!AN15,_calc_라운드기준!$B15:$AT15,0)+COUNTIFS(_calc_라운드기준!$B15:$AT15,_calc_라운드기준!AN15,$B$1:$AT$1,"&lt;"&amp;39))-(RANK(AN15,$B15:$AT15,0)+COUNTIFS($B15:$AT15,AN15,$B$1:$AT$1,"&lt;"&amp;39))</f>
        <v>12</v>
      </c>
      <c r="CH15">
        <f>(RANK(_calc_라운드기준!AO15,_calc_라운드기준!$B15:$AT15,0)+COUNTIFS(_calc_라운드기준!$B15:$AT15,_calc_라운드기준!AO15,$B$1:$AT$1,"&lt;"&amp;40))-(RANK(AO15,$B15:$AT15,0)+COUNTIFS($B15:$AT15,AO15,$B$1:$AT$1,"&lt;"&amp;40))</f>
        <v>-1</v>
      </c>
      <c r="CI15">
        <f>(RANK(_calc_라운드기준!AP15,_calc_라운드기준!$B15:$AT15,0)+COUNTIFS(_calc_라운드기준!$B15:$AT15,_calc_라운드기준!AP15,$B$1:$AT$1,"&lt;"&amp;41))-(RANK(AP15,$B15:$AT15,0)+COUNTIFS($B15:$AT15,AP15,$B$1:$AT$1,"&lt;"&amp;41))</f>
        <v>-17</v>
      </c>
      <c r="CJ15">
        <f>(RANK(_calc_라운드기준!AQ15,_calc_라운드기준!$B15:$AT15,0)+COUNTIFS(_calc_라운드기준!$B15:$AT15,_calc_라운드기준!AQ15,$B$1:$AT$1,"&lt;"&amp;42))-(RANK(AQ15,$B15:$AT15,0)+COUNTIFS($B15:$AT15,AQ15,$B$1:$AT$1,"&lt;"&amp;42))</f>
        <v>9</v>
      </c>
      <c r="CK15">
        <f>(RANK(_calc_라운드기준!AR15,_calc_라운드기준!$B15:$AT15,0)+COUNTIFS(_calc_라운드기준!$B15:$AT15,_calc_라운드기준!AR15,$B$1:$AT$1,"&lt;"&amp;43))-(RANK(AR15,$B15:$AT15,0)+COUNTIFS($B15:$AT15,AR15,$B$1:$AT$1,"&lt;"&amp;43))</f>
        <v>0</v>
      </c>
      <c r="CL15">
        <f>(RANK(_calc_라운드기준!AS15,_calc_라운드기준!$B15:$AT15,0)+COUNTIFS(_calc_라운드기준!$B15:$AT15,_calc_라운드기준!AS15,$B$1:$AT$1,"&lt;"&amp;44))-(RANK(AS15,$B15:$AT15,0)+COUNTIFS($B15:$AT15,AS15,$B$1:$AT$1,"&lt;"&amp;44))</f>
        <v>3</v>
      </c>
      <c r="CM15">
        <f>(RANK(_calc_라운드기준!AT15,_calc_라운드기준!$B15:$AT15,0)+COUNTIFS(_calc_라운드기준!$B15:$AT15,_calc_라운드기준!AT15,$B$1:$AT$1,"&lt;"&amp;45))-(RANK(AT15,$B15:$AT15,0)+COUNTIFS($B15:$AT15,AT15,$B$1:$AT$1,"&lt;"&amp;45))</f>
        <v>-7</v>
      </c>
      <c r="CN15">
        <f t="shared" si="0"/>
        <v>42</v>
      </c>
      <c r="CO15">
        <f t="shared" si="1"/>
        <v>17</v>
      </c>
      <c r="CP15">
        <f t="shared" si="2"/>
        <v>13</v>
      </c>
      <c r="CQ15">
        <f t="shared" si="3"/>
        <v>44</v>
      </c>
      <c r="CR15">
        <f t="shared" si="4"/>
        <v>31</v>
      </c>
      <c r="CS15">
        <f t="shared" si="5"/>
        <v>3</v>
      </c>
      <c r="CT15">
        <f t="shared" si="6"/>
        <v>1</v>
      </c>
      <c r="CU15">
        <f t="shared" si="7"/>
        <v>32</v>
      </c>
      <c r="CV15">
        <f t="shared" si="8"/>
        <v>11</v>
      </c>
      <c r="CW15">
        <f t="shared" si="9"/>
        <v>40</v>
      </c>
      <c r="CX15">
        <f t="shared" si="10"/>
        <v>9</v>
      </c>
      <c r="CY15">
        <f t="shared" si="11"/>
        <v>2</v>
      </c>
      <c r="CZ15">
        <f t="shared" si="12"/>
        <v>20</v>
      </c>
      <c r="DA15">
        <f t="shared" si="13"/>
        <v>33</v>
      </c>
      <c r="DB15">
        <f t="shared" si="14"/>
        <v>21</v>
      </c>
      <c r="DC15">
        <f t="shared" si="15"/>
        <v>29</v>
      </c>
      <c r="DD15">
        <f t="shared" si="16"/>
        <v>37</v>
      </c>
      <c r="DE15">
        <f t="shared" si="17"/>
        <v>25</v>
      </c>
      <c r="DF15">
        <f t="shared" si="18"/>
        <v>14</v>
      </c>
      <c r="DG15">
        <f t="shared" si="19"/>
        <v>18</v>
      </c>
      <c r="DH15">
        <f t="shared" si="20"/>
        <v>5</v>
      </c>
      <c r="DI15">
        <f t="shared" si="21"/>
        <v>41</v>
      </c>
      <c r="DJ15">
        <f t="shared" si="22"/>
        <v>45</v>
      </c>
      <c r="DK15">
        <f t="shared" si="23"/>
        <v>19</v>
      </c>
      <c r="DL15">
        <f t="shared" si="24"/>
        <v>38</v>
      </c>
      <c r="DM15">
        <f t="shared" si="25"/>
        <v>30</v>
      </c>
      <c r="DN15">
        <f t="shared" si="26"/>
        <v>22</v>
      </c>
      <c r="DO15">
        <f t="shared" si="27"/>
        <v>23</v>
      </c>
      <c r="DP15">
        <f t="shared" si="28"/>
        <v>27</v>
      </c>
      <c r="DQ15">
        <f t="shared" si="29"/>
        <v>15</v>
      </c>
      <c r="DR15">
        <f t="shared" si="30"/>
        <v>39</v>
      </c>
      <c r="DS15">
        <f t="shared" si="31"/>
        <v>34</v>
      </c>
      <c r="DT15">
        <f t="shared" si="32"/>
        <v>28</v>
      </c>
      <c r="DU15">
        <f t="shared" si="33"/>
        <v>12</v>
      </c>
      <c r="DV15">
        <f t="shared" si="34"/>
        <v>6</v>
      </c>
      <c r="DW15">
        <f t="shared" si="35"/>
        <v>35</v>
      </c>
      <c r="DX15">
        <f t="shared" si="36"/>
        <v>7</v>
      </c>
      <c r="DY15">
        <f t="shared" si="37"/>
        <v>4</v>
      </c>
      <c r="DZ15">
        <f t="shared" si="38"/>
        <v>8</v>
      </c>
      <c r="EA15">
        <f t="shared" si="39"/>
        <v>26</v>
      </c>
      <c r="EB15">
        <f t="shared" si="40"/>
        <v>43</v>
      </c>
      <c r="EC15">
        <f t="shared" si="41"/>
        <v>10</v>
      </c>
      <c r="ED15">
        <f t="shared" si="42"/>
        <v>24</v>
      </c>
      <c r="EE15">
        <f t="shared" si="43"/>
        <v>16</v>
      </c>
      <c r="EF15">
        <f t="shared" si="44"/>
        <v>36</v>
      </c>
    </row>
    <row r="16" spans="1:136" ht="16.5" customHeight="1">
      <c r="A16">
        <f>_calc_라운드기준!A16</f>
        <v>1230</v>
      </c>
      <c r="B16">
        <f>INDEX(_calc_누적빈도!B:B,$A16)-INDEX(_calc_누적빈도!B:B,$A16-기준100회_후보!$B$1)</f>
        <v>13</v>
      </c>
      <c r="C16">
        <f>INDEX(_calc_누적빈도!C:C,$A16)-INDEX(_calc_누적빈도!C:C,$A16-기준100회_후보!$B$1)</f>
        <v>11</v>
      </c>
      <c r="D16">
        <f>INDEX(_calc_누적빈도!D:D,$A16)-INDEX(_calc_누적빈도!D:D,$A16-기준100회_후보!$B$1)</f>
        <v>17</v>
      </c>
      <c r="E16">
        <f>INDEX(_calc_누적빈도!E:E,$A16)-INDEX(_calc_누적빈도!E:E,$A16-기준100회_후보!$B$1)</f>
        <v>11</v>
      </c>
      <c r="F16">
        <f>INDEX(_calc_누적빈도!F:F,$A16)-INDEX(_calc_누적빈도!F:F,$A16-기준100회_후보!$B$1)</f>
        <v>10</v>
      </c>
      <c r="G16">
        <f>INDEX(_calc_누적빈도!G:G,$A16)-INDEX(_calc_누적빈도!G:G,$A16-기준100회_후보!$B$1)</f>
        <v>16</v>
      </c>
      <c r="H16">
        <f>INDEX(_calc_누적빈도!H:H,$A16)-INDEX(_calc_누적빈도!H:H,$A16-기준100회_후보!$B$1)</f>
        <v>16</v>
      </c>
      <c r="I16">
        <f>INDEX(_calc_누적빈도!I:I,$A16)-INDEX(_calc_누적빈도!I:I,$A16-기준100회_후보!$B$1)</f>
        <v>14</v>
      </c>
      <c r="J16">
        <f>INDEX(_calc_누적빈도!J:J,$A16)-INDEX(_calc_누적빈도!J:J,$A16-기준100회_후보!$B$1)</f>
        <v>16</v>
      </c>
      <c r="K16">
        <f>INDEX(_calc_누적빈도!K:K,$A16)-INDEX(_calc_누적빈도!K:K,$A16-기준100회_후보!$B$1)</f>
        <v>10</v>
      </c>
      <c r="L16">
        <f>INDEX(_calc_누적빈도!L:L,$A16)-INDEX(_calc_누적빈도!L:L,$A16-기준100회_후보!$B$1)</f>
        <v>11</v>
      </c>
      <c r="M16">
        <f>INDEX(_calc_누적빈도!M:M,$A16)-INDEX(_calc_누적빈도!M:M,$A16-기준100회_후보!$B$1)</f>
        <v>14</v>
      </c>
      <c r="N16">
        <f>INDEX(_calc_누적빈도!N:N,$A16)-INDEX(_calc_누적빈도!N:N,$A16-기준100회_후보!$B$1)</f>
        <v>16</v>
      </c>
      <c r="O16">
        <f>INDEX(_calc_누적빈도!O:O,$A16)-INDEX(_calc_누적빈도!O:O,$A16-기준100회_후보!$B$1)</f>
        <v>9</v>
      </c>
      <c r="P16">
        <f>INDEX(_calc_누적빈도!P:P,$A16)-INDEX(_calc_누적빈도!P:P,$A16-기준100회_후보!$B$1)</f>
        <v>18</v>
      </c>
      <c r="Q16">
        <f>INDEX(_calc_누적빈도!Q:Q,$A16)-INDEX(_calc_누적빈도!Q:Q,$A16-기준100회_후보!$B$1)</f>
        <v>17</v>
      </c>
      <c r="R16">
        <f>INDEX(_calc_누적빈도!R:R,$A16)-INDEX(_calc_누적빈도!R:R,$A16-기준100회_후보!$B$1)</f>
        <v>12</v>
      </c>
      <c r="S16">
        <f>INDEX(_calc_누적빈도!S:S,$A16)-INDEX(_calc_누적빈도!S:S,$A16-기준100회_후보!$B$1)</f>
        <v>10</v>
      </c>
      <c r="T16">
        <f>INDEX(_calc_누적빈도!T:T,$A16)-INDEX(_calc_누적빈도!T:T,$A16-기준100회_후보!$B$1)</f>
        <v>16</v>
      </c>
      <c r="U16">
        <f>INDEX(_calc_누적빈도!U:U,$A16)-INDEX(_calc_누적빈도!U:U,$A16-기준100회_후보!$B$1)</f>
        <v>12</v>
      </c>
      <c r="V16">
        <f>INDEX(_calc_누적빈도!V:V,$A16)-INDEX(_calc_누적빈도!V:V,$A16-기준100회_후보!$B$1)</f>
        <v>13</v>
      </c>
      <c r="W16">
        <f>INDEX(_calc_누적빈도!W:W,$A16)-INDEX(_calc_누적빈도!W:W,$A16-기준100회_후보!$B$1)</f>
        <v>9</v>
      </c>
      <c r="X16">
        <f>INDEX(_calc_누적빈도!X:X,$A16)-INDEX(_calc_누적빈도!X:X,$A16-기준100회_후보!$B$1)</f>
        <v>11</v>
      </c>
      <c r="Y16">
        <f>INDEX(_calc_누적빈도!Y:Y,$A16)-INDEX(_calc_누적빈도!Y:Y,$A16-기준100회_후보!$B$1)</f>
        <v>14</v>
      </c>
      <c r="Z16">
        <f>INDEX(_calc_누적빈도!Z:Z,$A16)-INDEX(_calc_누적빈도!Z:Z,$A16-기준100회_후보!$B$1)</f>
        <v>13</v>
      </c>
      <c r="AA16">
        <f>INDEX(_calc_누적빈도!AA:AA,$A16)-INDEX(_calc_누적빈도!AA:AA,$A16-기준100회_후보!$B$1)</f>
        <v>13</v>
      </c>
      <c r="AB16">
        <f>INDEX(_calc_누적빈도!AB:AB,$A16)-INDEX(_calc_누적빈도!AB:AB,$A16-기준100회_후보!$B$1)</f>
        <v>23</v>
      </c>
      <c r="AC16">
        <f>INDEX(_calc_누적빈도!AC:AC,$A16)-INDEX(_calc_누적빈도!AC:AC,$A16-기준100회_후보!$B$1)</f>
        <v>19</v>
      </c>
      <c r="AD16">
        <f>INDEX(_calc_누적빈도!AD:AD,$A16)-INDEX(_calc_누적빈도!AD:AD,$A16-기준100회_후보!$B$1)</f>
        <v>15</v>
      </c>
      <c r="AE16">
        <f>INDEX(_calc_누적빈도!AE:AE,$A16)-INDEX(_calc_누적빈도!AE:AE,$A16-기준100회_후보!$B$1)</f>
        <v>14</v>
      </c>
      <c r="AF16">
        <f>INDEX(_calc_누적빈도!AF:AF,$A16)-INDEX(_calc_누적빈도!AF:AF,$A16-기준100회_후보!$B$1)</f>
        <v>14</v>
      </c>
      <c r="AG16">
        <f>INDEX(_calc_누적빈도!AG:AG,$A16)-INDEX(_calc_누적빈도!AG:AG,$A16-기준100회_후보!$B$1)</f>
        <v>11</v>
      </c>
      <c r="AH16">
        <f>INDEX(_calc_누적빈도!AH:AH,$A16)-INDEX(_calc_누적빈도!AH:AH,$A16-기준100회_후보!$B$1)</f>
        <v>13</v>
      </c>
      <c r="AI16">
        <f>INDEX(_calc_누적빈도!AI:AI,$A16)-INDEX(_calc_누적빈도!AI:AI,$A16-기준100회_후보!$B$1)</f>
        <v>11</v>
      </c>
      <c r="AJ16">
        <f>INDEX(_calc_누적빈도!AJ:AJ,$A16)-INDEX(_calc_누적빈도!AJ:AJ,$A16-기준100회_후보!$B$1)</f>
        <v>14</v>
      </c>
      <c r="AK16">
        <f>INDEX(_calc_누적빈도!AK:AK,$A16)-INDEX(_calc_누적빈도!AK:AK,$A16-기준100회_후보!$B$1)</f>
        <v>12</v>
      </c>
      <c r="AL16">
        <f>INDEX(_calc_누적빈도!AL:AL,$A16)-INDEX(_calc_누적빈도!AL:AL,$A16-기준100회_후보!$B$1)</f>
        <v>16</v>
      </c>
      <c r="AM16">
        <f>INDEX(_calc_누적빈도!AM:AM,$A16)-INDEX(_calc_누적빈도!AM:AM,$A16-기준100회_후보!$B$1)</f>
        <v>17</v>
      </c>
      <c r="AN16">
        <f>INDEX(_calc_누적빈도!AN:AN,$A16)-INDEX(_calc_누적빈도!AN:AN,$A16-기준100회_후보!$B$1)</f>
        <v>14</v>
      </c>
      <c r="AO16">
        <f>INDEX(_calc_누적빈도!AO:AO,$A16)-INDEX(_calc_누적빈도!AO:AO,$A16-기준100회_후보!$B$1)</f>
        <v>11</v>
      </c>
      <c r="AP16">
        <f>INDEX(_calc_누적빈도!AP:AP,$A16)-INDEX(_calc_누적빈도!AP:AP,$A16-기준100회_후보!$B$1)</f>
        <v>12</v>
      </c>
      <c r="AQ16">
        <f>INDEX(_calc_누적빈도!AQ:AQ,$A16)-INDEX(_calc_누적빈도!AQ:AQ,$A16-기준100회_후보!$B$1)</f>
        <v>12</v>
      </c>
      <c r="AR16">
        <f>INDEX(_calc_누적빈도!AR:AR,$A16)-INDEX(_calc_누적빈도!AR:AR,$A16-기준100회_후보!$B$1)</f>
        <v>6</v>
      </c>
      <c r="AS16">
        <f>INDEX(_calc_누적빈도!AS:AS,$A16)-INDEX(_calc_누적빈도!AS:AS,$A16-기준100회_후보!$B$1)</f>
        <v>12</v>
      </c>
      <c r="AT16">
        <f>INDEX(_calc_누적빈도!AT:AT,$A16)-INDEX(_calc_누적빈도!AT:AT,$A16-기준100회_후보!$B$1)</f>
        <v>12</v>
      </c>
      <c r="AU16">
        <f>(RANK(_calc_라운드기준!B16,_calc_라운드기준!$B16:$AT16,0)+COUNTIFS(_calc_라운드기준!$B16:$AT16,_calc_라운드기준!B16,$B$1:$AT$1,"&lt;"&amp;1))-(RANK(B16,$B16:$AT16,0)+COUNTIFS($B16:$AT16,B16,$B$1:$AT$1,"&lt;"&amp;1))</f>
        <v>-17</v>
      </c>
      <c r="AV16">
        <f>(RANK(_calc_라운드기준!C16,_calc_라운드기준!$B16:$AT16,0)+COUNTIFS(_calc_라운드기준!$B16:$AT16,_calc_라운드기준!C16,$B$1:$AT$1,"&lt;"&amp;2))-(RANK(C16,$B16:$AT16,0)+COUNTIFS($B16:$AT16,C16,$B$1:$AT$1,"&lt;"&amp;2))</f>
        <v>2</v>
      </c>
      <c r="AW16">
        <f>(RANK(_calc_라운드기준!D16,_calc_라운드기준!$B16:$AT16,0)+COUNTIFS(_calc_라운드기준!$B16:$AT16,_calc_라운드기준!D16,$B$1:$AT$1,"&lt;"&amp;3))-(RANK(D16,$B16:$AT16,0)+COUNTIFS($B16:$AT16,D16,$B$1:$AT$1,"&lt;"&amp;3))</f>
        <v>8</v>
      </c>
      <c r="AX16">
        <f>(RANK(_calc_라운드기준!E16,_calc_라운드기준!$B16:$AT16,0)+COUNTIFS(_calc_라운드기준!$B16:$AT16,_calc_라운드기준!E16,$B$1:$AT$1,"&lt;"&amp;4))-(RANK(E16,$B16:$AT16,0)+COUNTIFS($B16:$AT16,E16,$B$1:$AT$1,"&lt;"&amp;4))</f>
        <v>-21</v>
      </c>
      <c r="AY16">
        <f>(RANK(_calc_라운드기준!F16,_calc_라운드기준!$B16:$AT16,0)+COUNTIFS(_calc_라운드기준!$B16:$AT16,_calc_라운드기준!F16,$B$1:$AT$1,"&lt;"&amp;5))-(RANK(F16,$B16:$AT16,0)+COUNTIFS($B16:$AT16,F16,$B$1:$AT$1,"&lt;"&amp;5))</f>
        <v>-4</v>
      </c>
      <c r="AZ16">
        <f>(RANK(_calc_라운드기준!G16,_calc_라운드기준!$B16:$AT16,0)+COUNTIFS(_calc_라운드기준!$B16:$AT16,_calc_라운드기준!G16,$B$1:$AT$1,"&lt;"&amp;6))-(RANK(G16,$B16:$AT16,0)+COUNTIFS($B16:$AT16,G16,$B$1:$AT$1,"&lt;"&amp;6))</f>
        <v>7</v>
      </c>
      <c r="BA16">
        <f>(RANK(_calc_라운드기준!H16,_calc_라운드기준!$B16:$AT16,0)+COUNTIFS(_calc_라운드기준!$B16:$AT16,_calc_라운드기준!H16,$B$1:$AT$1,"&lt;"&amp;7))-(RANK(H16,$B16:$AT16,0)+COUNTIFS($B16:$AT16,H16,$B$1:$AT$1,"&lt;"&amp;7))</f>
        <v>32</v>
      </c>
      <c r="BB16">
        <f>(RANK(_calc_라운드기준!I16,_calc_라운드기준!$B16:$AT16,0)+COUNTIFS(_calc_라운드기준!$B16:$AT16,_calc_라운드기준!I16,$B$1:$AT$1,"&lt;"&amp;8))-(RANK(I16,$B16:$AT16,0)+COUNTIFS($B16:$AT16,I16,$B$1:$AT$1,"&lt;"&amp;8))</f>
        <v>1</v>
      </c>
      <c r="BC16">
        <f>(RANK(_calc_라운드기준!J16,_calc_라운드기준!$B16:$AT16,0)+COUNTIFS(_calc_라운드기준!$B16:$AT16,_calc_라운드기준!J16,$B$1:$AT$1,"&lt;"&amp;9))-(RANK(J16,$B16:$AT16,0)+COUNTIFS($B16:$AT16,J16,$B$1:$AT$1,"&lt;"&amp;9))</f>
        <v>7</v>
      </c>
      <c r="BD16">
        <f>(RANK(_calc_라운드기준!K16,_calc_라운드기준!$B16:$AT16,0)+COUNTIFS(_calc_라운드기준!$B16:$AT16,_calc_라운드기준!K16,$B$1:$AT$1,"&lt;"&amp;10))-(RANK(K16,$B16:$AT16,0)+COUNTIFS($B16:$AT16,K16,$B$1:$AT$1,"&lt;"&amp;10))</f>
        <v>-14</v>
      </c>
      <c r="BE16">
        <f>(RANK(_calc_라운드기준!L16,_calc_라운드기준!$B16:$AT16,0)+COUNTIFS(_calc_라운드기준!$B16:$AT16,_calc_라운드기준!L16,$B$1:$AT$1,"&lt;"&amp;11))-(RANK(L16,$B16:$AT16,0)+COUNTIFS($B16:$AT16,L16,$B$1:$AT$1,"&lt;"&amp;11))</f>
        <v>9</v>
      </c>
      <c r="BF16">
        <f>(RANK(_calc_라운드기준!M16,_calc_라운드기준!$B16:$AT16,0)+COUNTIFS(_calc_라운드기준!$B16:$AT16,_calc_라운드기준!M16,$B$1:$AT$1,"&lt;"&amp;12))-(RANK(M16,$B16:$AT16,0)+COUNTIFS($B16:$AT16,M16,$B$1:$AT$1,"&lt;"&amp;12))</f>
        <v>13</v>
      </c>
      <c r="BG16">
        <f>(RANK(_calc_라운드기준!N16,_calc_라운드기준!$B16:$AT16,0)+COUNTIFS(_calc_라운드기준!$B16:$AT16,_calc_라운드기준!N16,$B$1:$AT$1,"&lt;"&amp;13))-(RANK(N16,$B16:$AT16,0)+COUNTIFS($B16:$AT16,N16,$B$1:$AT$1,"&lt;"&amp;13))</f>
        <v>-2</v>
      </c>
      <c r="BH16">
        <f>(RANK(_calc_라운드기준!O16,_calc_라운드기준!$B16:$AT16,0)+COUNTIFS(_calc_라운드기준!$B16:$AT16,_calc_라운드기준!O16,$B$1:$AT$1,"&lt;"&amp;14))-(RANK(O16,$B16:$AT16,0)+COUNTIFS($B16:$AT16,O16,$B$1:$AT$1,"&lt;"&amp;14))</f>
        <v>-2</v>
      </c>
      <c r="BI16">
        <f>(RANK(_calc_라운드기준!P16,_calc_라운드기준!$B16:$AT16,0)+COUNTIFS(_calc_라운드기준!$B16:$AT16,_calc_라운드기준!P16,$B$1:$AT$1,"&lt;"&amp;15))-(RANK(P16,$B16:$AT16,0)+COUNTIFS($B16:$AT16,P16,$B$1:$AT$1,"&lt;"&amp;15))</f>
        <v>2</v>
      </c>
      <c r="BJ16">
        <f>(RANK(_calc_라운드기준!Q16,_calc_라운드기준!$B16:$AT16,0)+COUNTIFS(_calc_라운드기준!$B16:$AT16,_calc_라운드기준!Q16,$B$1:$AT$1,"&lt;"&amp;16))-(RANK(Q16,$B16:$AT16,0)+COUNTIFS($B16:$AT16,Q16,$B$1:$AT$1,"&lt;"&amp;16))</f>
        <v>-2</v>
      </c>
      <c r="BK16">
        <f>(RANK(_calc_라운드기준!R16,_calc_라운드기준!$B16:$AT16,0)+COUNTIFS(_calc_라운드기준!$B16:$AT16,_calc_라운드기준!R16,$B$1:$AT$1,"&lt;"&amp;17))-(RANK(R16,$B16:$AT16,0)+COUNTIFS($B16:$AT16,R16,$B$1:$AT$1,"&lt;"&amp;17))</f>
        <v>-9</v>
      </c>
      <c r="BL16">
        <f>(RANK(_calc_라운드기준!S16,_calc_라운드기준!$B16:$AT16,0)+COUNTIFS(_calc_라운드기준!$B16:$AT16,_calc_라운드기준!S16,$B$1:$AT$1,"&lt;"&amp;18))-(RANK(S16,$B16:$AT16,0)+COUNTIFS($B16:$AT16,S16,$B$1:$AT$1,"&lt;"&amp;18))</f>
        <v>-5</v>
      </c>
      <c r="BM16">
        <f>(RANK(_calc_라운드기준!T16,_calc_라운드기준!$B16:$AT16,0)+COUNTIFS(_calc_라운드기준!$B16:$AT16,_calc_라운드기준!T16,$B$1:$AT$1,"&lt;"&amp;19))-(RANK(T16,$B16:$AT16,0)+COUNTIFS($B16:$AT16,T16,$B$1:$AT$1,"&lt;"&amp;19))</f>
        <v>7</v>
      </c>
      <c r="BN16">
        <f>(RANK(_calc_라운드기준!U16,_calc_라운드기준!$B16:$AT16,0)+COUNTIFS(_calc_라운드기준!$B16:$AT16,_calc_라운드기준!U16,$B$1:$AT$1,"&lt;"&amp;20))-(RANK(U16,$B16:$AT16,0)+COUNTIFS($B16:$AT16,U16,$B$1:$AT$1,"&lt;"&amp;20))</f>
        <v>2</v>
      </c>
      <c r="BO16">
        <f>(RANK(_calc_라운드기준!V16,_calc_라운드기준!$B16:$AT16,0)+COUNTIFS(_calc_라운드기준!$B16:$AT16,_calc_라운드기준!V16,$B$1:$AT$1,"&lt;"&amp;21))-(RANK(V16,$B16:$AT16,0)+COUNTIFS($B16:$AT16,V16,$B$1:$AT$1,"&lt;"&amp;21))</f>
        <v>20</v>
      </c>
      <c r="BP16">
        <f>(RANK(_calc_라운드기준!W16,_calc_라운드기준!$B16:$AT16,0)+COUNTIFS(_calc_라운드기준!$B16:$AT16,_calc_라운드기준!W16,$B$1:$AT$1,"&lt;"&amp;22))-(RANK(W16,$B16:$AT16,0)+COUNTIFS($B16:$AT16,W16,$B$1:$AT$1,"&lt;"&amp;22))</f>
        <v>-6</v>
      </c>
      <c r="BQ16">
        <f>(RANK(_calc_라운드기준!X16,_calc_라운드기준!$B16:$AT16,0)+COUNTIFS(_calc_라운드기준!$B16:$AT16,_calc_라운드기준!X16,$B$1:$AT$1,"&lt;"&amp;23))-(RANK(X16,$B16:$AT16,0)+COUNTIFS($B16:$AT16,X16,$B$1:$AT$1,"&lt;"&amp;23))</f>
        <v>-27</v>
      </c>
      <c r="BR16">
        <f>(RANK(_calc_라운드기준!Y16,_calc_라운드기준!$B16:$AT16,0)+COUNTIFS(_calc_라운드기준!$B16:$AT16,_calc_라운드기준!Y16,$B$1:$AT$1,"&lt;"&amp;24))-(RANK(Y16,$B16:$AT16,0)+COUNTIFS($B16:$AT16,Y16,$B$1:$AT$1,"&lt;"&amp;24))</f>
        <v>3</v>
      </c>
      <c r="BS16">
        <f>(RANK(_calc_라운드기준!Z16,_calc_라운드기준!$B16:$AT16,0)+COUNTIFS(_calc_라운드기준!$B16:$AT16,_calc_라운드기준!Z16,$B$1:$AT$1,"&lt;"&amp;25))-(RANK(Z16,$B16:$AT16,0)+COUNTIFS($B16:$AT16,Z16,$B$1:$AT$1,"&lt;"&amp;25))</f>
        <v>-3</v>
      </c>
      <c r="BT16">
        <f>(RANK(_calc_라운드기준!AA16,_calc_라운드기준!$B16:$AT16,0)+COUNTIFS(_calc_라운드기준!$B16:$AT16,_calc_라운드기준!AA16,$B$1:$AT$1,"&lt;"&amp;26))-(RANK(AA16,$B16:$AT16,0)+COUNTIFS($B16:$AT16,AA16,$B$1:$AT$1,"&lt;"&amp;26))</f>
        <v>-3</v>
      </c>
      <c r="BU16">
        <f>(RANK(_calc_라운드기준!AB16,_calc_라운드기준!$B16:$AT16,0)+COUNTIFS(_calc_라운드기준!$B16:$AT16,_calc_라운드기준!AB16,$B$1:$AT$1,"&lt;"&amp;27))-(RANK(AB16,$B16:$AT16,0)+COUNTIFS($B16:$AT16,AB16,$B$1:$AT$1,"&lt;"&amp;27))</f>
        <v>0</v>
      </c>
      <c r="BV16">
        <f>(RANK(_calc_라운드기준!AC16,_calc_라운드기준!$B16:$AT16,0)+COUNTIFS(_calc_라운드기준!$B16:$AT16,_calc_라운드기준!AC16,$B$1:$AT$1,"&lt;"&amp;28))-(RANK(AC16,$B16:$AT16,0)+COUNTIFS($B16:$AT16,AC16,$B$1:$AT$1,"&lt;"&amp;28))</f>
        <v>0</v>
      </c>
      <c r="BW16">
        <f>(RANK(_calc_라운드기준!AD16,_calc_라운드기준!$B16:$AT16,0)+COUNTIFS(_calc_라운드기준!$B16:$AT16,_calc_라운드기준!AD16,$B$1:$AT$1,"&lt;"&amp;29))-(RANK(AD16,$B16:$AT16,0)+COUNTIFS($B16:$AT16,AD16,$B$1:$AT$1,"&lt;"&amp;29))</f>
        <v>-3</v>
      </c>
      <c r="BX16">
        <f>(RANK(_calc_라운드기준!AE16,_calc_라운드기준!$B16:$AT16,0)+COUNTIFS(_calc_라운드기준!$B16:$AT16,_calc_라운드기준!AE16,$B$1:$AT$1,"&lt;"&amp;30))-(RANK(AE16,$B16:$AT16,0)+COUNTIFS($B16:$AT16,AE16,$B$1:$AT$1,"&lt;"&amp;30))</f>
        <v>5</v>
      </c>
      <c r="BY16">
        <f>(RANK(_calc_라운드기준!AF16,_calc_라운드기준!$B16:$AT16,0)+COUNTIFS(_calc_라운드기준!$B16:$AT16,_calc_라운드기준!AF16,$B$1:$AT$1,"&lt;"&amp;31))-(RANK(AF16,$B16:$AT16,0)+COUNTIFS($B16:$AT16,AF16,$B$1:$AT$1,"&lt;"&amp;31))</f>
        <v>-12</v>
      </c>
      <c r="BZ16">
        <f>(RANK(_calc_라운드기준!AG16,_calc_라운드기준!$B16:$AT16,0)+COUNTIFS(_calc_라운드기준!$B16:$AT16,_calc_라운드기준!AG16,$B$1:$AT$1,"&lt;"&amp;32))-(RANK(AG16,$B16:$AT16,0)+COUNTIFS($B16:$AT16,AG16,$B$1:$AT$1,"&lt;"&amp;32))</f>
        <v>-7</v>
      </c>
      <c r="CA16">
        <f>(RANK(_calc_라운드기준!AH16,_calc_라운드기준!$B16:$AT16,0)+COUNTIFS(_calc_라운드기준!$B16:$AT16,_calc_라운드기준!AH16,$B$1:$AT$1,"&lt;"&amp;33))-(RANK(AH16,$B16:$AT16,0)+COUNTIFS($B16:$AT16,AH16,$B$1:$AT$1,"&lt;"&amp;33))</f>
        <v>-2</v>
      </c>
      <c r="CB16">
        <f>(RANK(_calc_라운드기준!AI16,_calc_라운드기준!$B16:$AT16,0)+COUNTIFS(_calc_라운드기준!$B16:$AT16,_calc_라운드기준!AI16,$B$1:$AT$1,"&lt;"&amp;34))-(RANK(AI16,$B16:$AT16,0)+COUNTIFS($B16:$AT16,AI16,$B$1:$AT$1,"&lt;"&amp;34))</f>
        <v>5</v>
      </c>
      <c r="CC16">
        <f>(RANK(_calc_라운드기준!AJ16,_calc_라운드기준!$B16:$AT16,0)+COUNTIFS(_calc_라운드기준!$B16:$AT16,_calc_라운드기준!AJ16,$B$1:$AT$1,"&lt;"&amp;35))-(RANK(AJ16,$B16:$AT16,0)+COUNTIFS($B16:$AT16,AJ16,$B$1:$AT$1,"&lt;"&amp;35))</f>
        <v>12</v>
      </c>
      <c r="CD16">
        <f>(RANK(_calc_라운드기준!AK16,_calc_라운드기준!$B16:$AT16,0)+COUNTIFS(_calc_라운드기준!$B16:$AT16,_calc_라운드기준!AK16,$B$1:$AT$1,"&lt;"&amp;36))-(RANK(AK16,$B16:$AT16,0)+COUNTIFS($B16:$AT16,AK16,$B$1:$AT$1,"&lt;"&amp;36))</f>
        <v>-4</v>
      </c>
      <c r="CE16">
        <f>(RANK(_calc_라운드기준!AL16,_calc_라운드기준!$B16:$AT16,0)+COUNTIFS(_calc_라운드기준!$B16:$AT16,_calc_라운드기준!AL16,$B$1:$AT$1,"&lt;"&amp;37))-(RANK(AL16,$B16:$AT16,0)+COUNTIFS($B16:$AT16,AL16,$B$1:$AT$1,"&lt;"&amp;37))</f>
        <v>-1</v>
      </c>
      <c r="CF16">
        <f>(RANK(_calc_라운드기준!AM16,_calc_라운드기준!$B16:$AT16,0)+COUNTIFS(_calc_라운드기준!$B16:$AT16,_calc_라운드기준!AM16,$B$1:$AT$1,"&lt;"&amp;38))-(RANK(AM16,$B16:$AT16,0)+COUNTIFS($B16:$AT16,AM16,$B$1:$AT$1,"&lt;"&amp;38))</f>
        <v>19</v>
      </c>
      <c r="CG16">
        <f>(RANK(_calc_라운드기준!AN16,_calc_라운드기준!$B16:$AT16,0)+COUNTIFS(_calc_라운드기준!$B16:$AT16,_calc_라운드기준!AN16,$B$1:$AT$1,"&lt;"&amp;39))-(RANK(AN16,$B16:$AT16,0)+COUNTIFS($B16:$AT16,AN16,$B$1:$AT$1,"&lt;"&amp;39))</f>
        <v>12</v>
      </c>
      <c r="CH16">
        <f>(RANK(_calc_라운드기준!AO16,_calc_라운드기준!$B16:$AT16,0)+COUNTIFS(_calc_라운드기준!$B16:$AT16,_calc_라운드기준!AO16,$B$1:$AT$1,"&lt;"&amp;40))-(RANK(AO16,$B16:$AT16,0)+COUNTIFS($B16:$AT16,AO16,$B$1:$AT$1,"&lt;"&amp;40))</f>
        <v>-6</v>
      </c>
      <c r="CI16">
        <f>(RANK(_calc_라운드기준!AP16,_calc_라운드기준!$B16:$AT16,0)+COUNTIFS(_calc_라운드기준!$B16:$AT16,_calc_라운드기준!AP16,$B$1:$AT$1,"&lt;"&amp;41))-(RANK(AP16,$B16:$AT16,0)+COUNTIFS($B16:$AT16,AP16,$B$1:$AT$1,"&lt;"&amp;41))</f>
        <v>-22</v>
      </c>
      <c r="CJ16">
        <f>(RANK(_calc_라운드기준!AQ16,_calc_라운드기준!$B16:$AT16,0)+COUNTIFS(_calc_라운드기준!$B16:$AT16,_calc_라운드기준!AQ16,$B$1:$AT$1,"&lt;"&amp;42))-(RANK(AQ16,$B16:$AT16,0)+COUNTIFS($B16:$AT16,AQ16,$B$1:$AT$1,"&lt;"&amp;42))</f>
        <v>9</v>
      </c>
      <c r="CK16">
        <f>(RANK(_calc_라운드기준!AR16,_calc_라운드기준!$B16:$AT16,0)+COUNTIFS(_calc_라운드기준!$B16:$AT16,_calc_라운드기준!AR16,$B$1:$AT$1,"&lt;"&amp;43))-(RANK(AR16,$B16:$AT16,0)+COUNTIFS($B16:$AT16,AR16,$B$1:$AT$1,"&lt;"&amp;43))</f>
        <v>0</v>
      </c>
      <c r="CL16">
        <f>(RANK(_calc_라운드기준!AS16,_calc_라운드기준!$B16:$AT16,0)+COUNTIFS(_calc_라운드기준!$B16:$AT16,_calc_라운드기준!AS16,$B$1:$AT$1,"&lt;"&amp;44))-(RANK(AS16,$B16:$AT16,0)+COUNTIFS($B16:$AT16,AS16,$B$1:$AT$1,"&lt;"&amp;44))</f>
        <v>3</v>
      </c>
      <c r="CM16">
        <f>(RANK(_calc_라운드기준!AT16,_calc_라운드기준!$B16:$AT16,0)+COUNTIFS(_calc_라운드기준!$B16:$AT16,_calc_라운드기준!AT16,$B$1:$AT$1,"&lt;"&amp;45))-(RANK(AT16,$B16:$AT16,0)+COUNTIFS($B16:$AT16,AT16,$B$1:$AT$1,"&lt;"&amp;45))</f>
        <v>-6</v>
      </c>
      <c r="CN16">
        <f t="shared" si="0"/>
        <v>42</v>
      </c>
      <c r="CO16">
        <f t="shared" si="1"/>
        <v>17</v>
      </c>
      <c r="CP16">
        <f t="shared" si="2"/>
        <v>9</v>
      </c>
      <c r="CQ16">
        <f t="shared" si="3"/>
        <v>43</v>
      </c>
      <c r="CR16">
        <f t="shared" si="4"/>
        <v>32</v>
      </c>
      <c r="CS16">
        <f t="shared" si="5"/>
        <v>10</v>
      </c>
      <c r="CT16">
        <f t="shared" si="6"/>
        <v>1</v>
      </c>
      <c r="CU16">
        <f t="shared" si="7"/>
        <v>20</v>
      </c>
      <c r="CV16">
        <f t="shared" si="8"/>
        <v>11</v>
      </c>
      <c r="CW16">
        <f t="shared" si="9"/>
        <v>41</v>
      </c>
      <c r="CX16">
        <f t="shared" si="10"/>
        <v>7</v>
      </c>
      <c r="CY16">
        <f t="shared" si="11"/>
        <v>4</v>
      </c>
      <c r="CZ16">
        <f t="shared" si="12"/>
        <v>25</v>
      </c>
      <c r="DA16">
        <f t="shared" si="13"/>
        <v>26</v>
      </c>
      <c r="DB16">
        <f t="shared" si="14"/>
        <v>18</v>
      </c>
      <c r="DC16">
        <f t="shared" si="15"/>
        <v>27</v>
      </c>
      <c r="DD16">
        <f t="shared" si="16"/>
        <v>39</v>
      </c>
      <c r="DE16">
        <f t="shared" si="17"/>
        <v>34</v>
      </c>
      <c r="DF16">
        <f t="shared" si="18"/>
        <v>12</v>
      </c>
      <c r="DG16">
        <f t="shared" si="19"/>
        <v>19</v>
      </c>
      <c r="DH16">
        <f t="shared" si="20"/>
        <v>2</v>
      </c>
      <c r="DI16">
        <f t="shared" si="21"/>
        <v>35</v>
      </c>
      <c r="DJ16">
        <f t="shared" si="22"/>
        <v>45</v>
      </c>
      <c r="DK16">
        <f t="shared" si="23"/>
        <v>15</v>
      </c>
      <c r="DL16">
        <f t="shared" si="24"/>
        <v>29</v>
      </c>
      <c r="DM16">
        <f t="shared" si="25"/>
        <v>30</v>
      </c>
      <c r="DN16">
        <f t="shared" si="26"/>
        <v>21</v>
      </c>
      <c r="DO16">
        <f t="shared" si="27"/>
        <v>22</v>
      </c>
      <c r="DP16">
        <f t="shared" si="28"/>
        <v>31</v>
      </c>
      <c r="DQ16">
        <f t="shared" si="29"/>
        <v>13</v>
      </c>
      <c r="DR16">
        <f t="shared" si="30"/>
        <v>40</v>
      </c>
      <c r="DS16">
        <f t="shared" si="31"/>
        <v>38</v>
      </c>
      <c r="DT16">
        <f t="shared" si="32"/>
        <v>28</v>
      </c>
      <c r="DU16">
        <f t="shared" si="33"/>
        <v>14</v>
      </c>
      <c r="DV16">
        <f t="shared" si="34"/>
        <v>5</v>
      </c>
      <c r="DW16">
        <f t="shared" si="35"/>
        <v>33</v>
      </c>
      <c r="DX16">
        <f t="shared" si="36"/>
        <v>24</v>
      </c>
      <c r="DY16">
        <f t="shared" si="37"/>
        <v>3</v>
      </c>
      <c r="DZ16">
        <f t="shared" si="38"/>
        <v>6</v>
      </c>
      <c r="EA16">
        <f t="shared" si="39"/>
        <v>36</v>
      </c>
      <c r="EB16">
        <f t="shared" si="40"/>
        <v>44</v>
      </c>
      <c r="EC16">
        <f t="shared" si="41"/>
        <v>8</v>
      </c>
      <c r="ED16">
        <f t="shared" si="42"/>
        <v>23</v>
      </c>
      <c r="EE16">
        <f t="shared" si="43"/>
        <v>16</v>
      </c>
      <c r="EF16">
        <f t="shared" si="44"/>
        <v>37</v>
      </c>
    </row>
    <row r="17" spans="1:136" ht="16.5" customHeight="1">
      <c r="A17">
        <f>_calc_라운드기준!A17</f>
        <v>1229</v>
      </c>
      <c r="B17">
        <f>INDEX(_calc_누적빈도!B:B,$A17)-INDEX(_calc_누적빈도!B:B,$A17-기준100회_후보!$B$1)</f>
        <v>13</v>
      </c>
      <c r="C17">
        <f>INDEX(_calc_누적빈도!C:C,$A17)-INDEX(_calc_누적빈도!C:C,$A17-기준100회_후보!$B$1)</f>
        <v>11</v>
      </c>
      <c r="D17">
        <f>INDEX(_calc_누적빈도!D:D,$A17)-INDEX(_calc_누적빈도!D:D,$A17-기준100회_후보!$B$1)</f>
        <v>17</v>
      </c>
      <c r="E17">
        <f>INDEX(_calc_누적빈도!E:E,$A17)-INDEX(_calc_누적빈도!E:E,$A17-기준100회_후보!$B$1)</f>
        <v>11</v>
      </c>
      <c r="F17">
        <f>INDEX(_calc_누적빈도!F:F,$A17)-INDEX(_calc_누적빈도!F:F,$A17-기준100회_후보!$B$1)</f>
        <v>11</v>
      </c>
      <c r="G17">
        <f>INDEX(_calc_누적빈도!G:G,$A17)-INDEX(_calc_누적빈도!G:G,$A17-기준100회_후보!$B$1)</f>
        <v>16</v>
      </c>
      <c r="H17">
        <f>INDEX(_calc_누적빈도!H:H,$A17)-INDEX(_calc_누적빈도!H:H,$A17-기준100회_후보!$B$1)</f>
        <v>16</v>
      </c>
      <c r="I17">
        <f>INDEX(_calc_누적빈도!I:I,$A17)-INDEX(_calc_누적빈도!I:I,$A17-기준100회_후보!$B$1)</f>
        <v>14</v>
      </c>
      <c r="J17">
        <f>INDEX(_calc_누적빈도!J:J,$A17)-INDEX(_calc_누적빈도!J:J,$A17-기준100회_후보!$B$1)</f>
        <v>16</v>
      </c>
      <c r="K17">
        <f>INDEX(_calc_누적빈도!K:K,$A17)-INDEX(_calc_누적빈도!K:K,$A17-기준100회_후보!$B$1)</f>
        <v>11</v>
      </c>
      <c r="L17">
        <f>INDEX(_calc_누적빈도!L:L,$A17)-INDEX(_calc_누적빈도!L:L,$A17-기준100회_후보!$B$1)</f>
        <v>12</v>
      </c>
      <c r="M17">
        <f>INDEX(_calc_누적빈도!M:M,$A17)-INDEX(_calc_누적빈도!M:M,$A17-기준100회_후보!$B$1)</f>
        <v>13</v>
      </c>
      <c r="N17">
        <f>INDEX(_calc_누적빈도!N:N,$A17)-INDEX(_calc_누적빈도!N:N,$A17-기준100회_후보!$B$1)</f>
        <v>15</v>
      </c>
      <c r="O17">
        <f>INDEX(_calc_누적빈도!O:O,$A17)-INDEX(_calc_누적빈도!O:O,$A17-기준100회_후보!$B$1)</f>
        <v>9</v>
      </c>
      <c r="P17">
        <f>INDEX(_calc_누적빈도!P:P,$A17)-INDEX(_calc_누적빈도!P:P,$A17-기준100회_후보!$B$1)</f>
        <v>18</v>
      </c>
      <c r="Q17">
        <f>INDEX(_calc_누적빈도!Q:Q,$A17)-INDEX(_calc_누적빈도!Q:Q,$A17-기준100회_후보!$B$1)</f>
        <v>17</v>
      </c>
      <c r="R17">
        <f>INDEX(_calc_누적빈도!R:R,$A17)-INDEX(_calc_누적빈도!R:R,$A17-기준100회_후보!$B$1)</f>
        <v>13</v>
      </c>
      <c r="S17">
        <f>INDEX(_calc_누적빈도!S:S,$A17)-INDEX(_calc_누적빈도!S:S,$A17-기준100회_후보!$B$1)</f>
        <v>10</v>
      </c>
      <c r="T17">
        <f>INDEX(_calc_누적빈도!T:T,$A17)-INDEX(_calc_누적빈도!T:T,$A17-기준100회_후보!$B$1)</f>
        <v>16</v>
      </c>
      <c r="U17">
        <f>INDEX(_calc_누적빈도!U:U,$A17)-INDEX(_calc_누적빈도!U:U,$A17-기준100회_후보!$B$1)</f>
        <v>12</v>
      </c>
      <c r="V17">
        <f>INDEX(_calc_누적빈도!V:V,$A17)-INDEX(_calc_누적빈도!V:V,$A17-기준100회_후보!$B$1)</f>
        <v>13</v>
      </c>
      <c r="W17">
        <f>INDEX(_calc_누적빈도!W:W,$A17)-INDEX(_calc_누적빈도!W:W,$A17-기준100회_후보!$B$1)</f>
        <v>9</v>
      </c>
      <c r="X17">
        <f>INDEX(_calc_누적빈도!X:X,$A17)-INDEX(_calc_누적빈도!X:X,$A17-기준100회_후보!$B$1)</f>
        <v>11</v>
      </c>
      <c r="Y17">
        <f>INDEX(_calc_누적빈도!Y:Y,$A17)-INDEX(_calc_누적빈도!Y:Y,$A17-기준100회_후보!$B$1)</f>
        <v>14</v>
      </c>
      <c r="Z17">
        <f>INDEX(_calc_누적빈도!Z:Z,$A17)-INDEX(_calc_누적빈도!Z:Z,$A17-기준100회_후보!$B$1)</f>
        <v>13</v>
      </c>
      <c r="AA17">
        <f>INDEX(_calc_누적빈도!AA:AA,$A17)-INDEX(_calc_누적빈도!AA:AA,$A17-기준100회_후보!$B$1)</f>
        <v>13</v>
      </c>
      <c r="AB17">
        <f>INDEX(_calc_누적빈도!AB:AB,$A17)-INDEX(_calc_누적빈도!AB:AB,$A17-기준100회_후보!$B$1)</f>
        <v>23</v>
      </c>
      <c r="AC17">
        <f>INDEX(_calc_누적빈도!AC:AC,$A17)-INDEX(_calc_누적빈도!AC:AC,$A17-기준100회_후보!$B$1)</f>
        <v>20</v>
      </c>
      <c r="AD17">
        <f>INDEX(_calc_누적빈도!AD:AD,$A17)-INDEX(_calc_누적빈도!AD:AD,$A17-기준100회_후보!$B$1)</f>
        <v>14</v>
      </c>
      <c r="AE17">
        <f>INDEX(_calc_누적빈도!AE:AE,$A17)-INDEX(_calc_누적빈도!AE:AE,$A17-기준100회_후보!$B$1)</f>
        <v>14</v>
      </c>
      <c r="AF17">
        <f>INDEX(_calc_누적빈도!AF:AF,$A17)-INDEX(_calc_누적빈도!AF:AF,$A17-기준100회_후보!$B$1)</f>
        <v>14</v>
      </c>
      <c r="AG17">
        <f>INDEX(_calc_누적빈도!AG:AG,$A17)-INDEX(_calc_누적빈도!AG:AG,$A17-기준100회_후보!$B$1)</f>
        <v>11</v>
      </c>
      <c r="AH17">
        <f>INDEX(_calc_누적빈도!AH:AH,$A17)-INDEX(_calc_누적빈도!AH:AH,$A17-기준100회_후보!$B$1)</f>
        <v>13</v>
      </c>
      <c r="AI17">
        <f>INDEX(_calc_누적빈도!AI:AI,$A17)-INDEX(_calc_누적빈도!AI:AI,$A17-기준100회_후보!$B$1)</f>
        <v>11</v>
      </c>
      <c r="AJ17">
        <f>INDEX(_calc_누적빈도!AJ:AJ,$A17)-INDEX(_calc_누적빈도!AJ:AJ,$A17-기준100회_후보!$B$1)</f>
        <v>14</v>
      </c>
      <c r="AK17">
        <f>INDEX(_calc_누적빈도!AK:AK,$A17)-INDEX(_calc_누적빈도!AK:AK,$A17-기준100회_후보!$B$1)</f>
        <v>12</v>
      </c>
      <c r="AL17">
        <f>INDEX(_calc_누적빈도!AL:AL,$A17)-INDEX(_calc_누적빈도!AL:AL,$A17-기준100회_후보!$B$1)</f>
        <v>15</v>
      </c>
      <c r="AM17">
        <f>INDEX(_calc_누적빈도!AM:AM,$A17)-INDEX(_calc_누적빈도!AM:AM,$A17-기준100회_후보!$B$1)</f>
        <v>17</v>
      </c>
      <c r="AN17">
        <f>INDEX(_calc_누적빈도!AN:AN,$A17)-INDEX(_calc_누적빈도!AN:AN,$A17-기준100회_후보!$B$1)</f>
        <v>14</v>
      </c>
      <c r="AO17">
        <f>INDEX(_calc_누적빈도!AO:AO,$A17)-INDEX(_calc_누적빈도!AO:AO,$A17-기준100회_후보!$B$1)</f>
        <v>11</v>
      </c>
      <c r="AP17">
        <f>INDEX(_calc_누적빈도!AP:AP,$A17)-INDEX(_calc_누적빈도!AP:AP,$A17-기준100회_후보!$B$1)</f>
        <v>12</v>
      </c>
      <c r="AQ17">
        <f>INDEX(_calc_누적빈도!AQ:AQ,$A17)-INDEX(_calc_누적빈도!AQ:AQ,$A17-기준100회_후보!$B$1)</f>
        <v>11</v>
      </c>
      <c r="AR17">
        <f>INDEX(_calc_누적빈도!AR:AR,$A17)-INDEX(_calc_누적빈도!AR:AR,$A17-기준100회_후보!$B$1)</f>
        <v>6</v>
      </c>
      <c r="AS17">
        <f>INDEX(_calc_누적빈도!AS:AS,$A17)-INDEX(_calc_누적빈도!AS:AS,$A17-기준100회_후보!$B$1)</f>
        <v>12</v>
      </c>
      <c r="AT17">
        <f>INDEX(_calc_누적빈도!AT:AT,$A17)-INDEX(_calc_누적빈도!AT:AT,$A17-기준100회_후보!$B$1)</f>
        <v>12</v>
      </c>
      <c r="AU17">
        <f>(RANK(_calc_라운드기준!B17,_calc_라운드기준!$B17:$AT17,0)+COUNTIFS(_calc_라운드기준!$B17:$AT17,_calc_라운드기준!B17,$B$1:$AT$1,"&lt;"&amp;1))-(RANK(B17,$B17:$AT17,0)+COUNTIFS($B17:$AT17,B17,$B$1:$AT$1,"&lt;"&amp;1))</f>
        <v>-16</v>
      </c>
      <c r="AV17">
        <f>(RANK(_calc_라운드기준!C17,_calc_라운드기준!$B17:$AT17,0)+COUNTIFS(_calc_라운드기준!$B17:$AT17,_calc_라운드기준!C17,$B$1:$AT$1,"&lt;"&amp;2))-(RANK(C17,$B17:$AT17,0)+COUNTIFS($B17:$AT17,C17,$B$1:$AT$1,"&lt;"&amp;2))</f>
        <v>2</v>
      </c>
      <c r="AW17">
        <f>(RANK(_calc_라운드기준!D17,_calc_라운드기준!$B17:$AT17,0)+COUNTIFS(_calc_라운드기준!$B17:$AT17,_calc_라운드기준!D17,$B$1:$AT$1,"&lt;"&amp;3))-(RANK(D17,$B17:$AT17,0)+COUNTIFS($B17:$AT17,D17,$B$1:$AT$1,"&lt;"&amp;3))</f>
        <v>4</v>
      </c>
      <c r="AX17">
        <f>(RANK(_calc_라운드기준!E17,_calc_라운드기준!$B17:$AT17,0)+COUNTIFS(_calc_라운드기준!$B17:$AT17,_calc_라운드기준!E17,$B$1:$AT$1,"&lt;"&amp;4))-(RANK(E17,$B17:$AT17,0)+COUNTIFS($B17:$AT17,E17,$B$1:$AT$1,"&lt;"&amp;4))</f>
        <v>-23</v>
      </c>
      <c r="AY17">
        <f>(RANK(_calc_라운드기준!F17,_calc_라운드기준!$B17:$AT17,0)+COUNTIFS(_calc_라운드기준!$B17:$AT17,_calc_라운드기준!F17,$B$1:$AT$1,"&lt;"&amp;5))-(RANK(F17,$B17:$AT17,0)+COUNTIFS($B17:$AT17,F17,$B$1:$AT$1,"&lt;"&amp;5))</f>
        <v>1</v>
      </c>
      <c r="AZ17">
        <f>(RANK(_calc_라운드기준!G17,_calc_라운드기준!$B17:$AT17,0)+COUNTIFS(_calc_라운드기준!$B17:$AT17,_calc_라운드기준!G17,$B$1:$AT$1,"&lt;"&amp;6))-(RANK(G17,$B17:$AT17,0)+COUNTIFS($B17:$AT17,G17,$B$1:$AT$1,"&lt;"&amp;6))</f>
        <v>5</v>
      </c>
      <c r="BA17">
        <f>(RANK(_calc_라운드기준!H17,_calc_라운드기준!$B17:$AT17,0)+COUNTIFS(_calc_라운드기준!$B17:$AT17,_calc_라운드기준!H17,$B$1:$AT$1,"&lt;"&amp;7))-(RANK(H17,$B17:$AT17,0)+COUNTIFS($B17:$AT17,H17,$B$1:$AT$1,"&lt;"&amp;7))</f>
        <v>31</v>
      </c>
      <c r="BB17">
        <f>(RANK(_calc_라운드기준!I17,_calc_라운드기준!$B17:$AT17,0)+COUNTIFS(_calc_라운드기준!$B17:$AT17,_calc_라운드기준!I17,$B$1:$AT$1,"&lt;"&amp;8))-(RANK(I17,$B17:$AT17,0)+COUNTIFS($B17:$AT17,I17,$B$1:$AT$1,"&lt;"&amp;8))</f>
        <v>0</v>
      </c>
      <c r="BC17">
        <f>(RANK(_calc_라운드기준!J17,_calc_라운드기준!$B17:$AT17,0)+COUNTIFS(_calc_라운드기준!$B17:$AT17,_calc_라운드기준!J17,$B$1:$AT$1,"&lt;"&amp;9))-(RANK(J17,$B17:$AT17,0)+COUNTIFS($B17:$AT17,J17,$B$1:$AT$1,"&lt;"&amp;9))</f>
        <v>5</v>
      </c>
      <c r="BD17">
        <f>(RANK(_calc_라운드기준!K17,_calc_라운드기준!$B17:$AT17,0)+COUNTIFS(_calc_라운드기준!$B17:$AT17,_calc_라운드기준!K17,$B$1:$AT$1,"&lt;"&amp;10))-(RANK(K17,$B17:$AT17,0)+COUNTIFS($B17:$AT17,K17,$B$1:$AT$1,"&lt;"&amp;10))</f>
        <v>-7</v>
      </c>
      <c r="BE17">
        <f>(RANK(_calc_라운드기준!L17,_calc_라운드기준!$B17:$AT17,0)+COUNTIFS(_calc_라운드기준!$B17:$AT17,_calc_라운드기준!L17,$B$1:$AT$1,"&lt;"&amp;11))-(RANK(L17,$B17:$AT17,0)+COUNTIFS($B17:$AT17,L17,$B$1:$AT$1,"&lt;"&amp;11))</f>
        <v>16</v>
      </c>
      <c r="BF17">
        <f>(RANK(_calc_라운드기준!M17,_calc_라운드기준!$B17:$AT17,0)+COUNTIFS(_calc_라운드기준!$B17:$AT17,_calc_라운드기준!M17,$B$1:$AT$1,"&lt;"&amp;12))-(RANK(M17,$B17:$AT17,0)+COUNTIFS($B17:$AT17,M17,$B$1:$AT$1,"&lt;"&amp;12))</f>
        <v>16</v>
      </c>
      <c r="BG17">
        <f>(RANK(_calc_라운드기준!N17,_calc_라운드기준!$B17:$AT17,0)+COUNTIFS(_calc_라운드기준!$B17:$AT17,_calc_라운드기준!N17,$B$1:$AT$1,"&lt;"&amp;13))-(RANK(N17,$B17:$AT17,0)+COUNTIFS($B17:$AT17,N17,$B$1:$AT$1,"&lt;"&amp;13))</f>
        <v>4</v>
      </c>
      <c r="BH17">
        <f>(RANK(_calc_라운드기준!O17,_calc_라운드기준!$B17:$AT17,0)+COUNTIFS(_calc_라운드기준!$B17:$AT17,_calc_라운드기준!O17,$B$1:$AT$1,"&lt;"&amp;14))-(RANK(O17,$B17:$AT17,0)+COUNTIFS($B17:$AT17,O17,$B$1:$AT$1,"&lt;"&amp;14))</f>
        <v>-3</v>
      </c>
      <c r="BI17">
        <f>(RANK(_calc_라운드기준!P17,_calc_라운드기준!$B17:$AT17,0)+COUNTIFS(_calc_라운드기준!$B17:$AT17,_calc_라운드기준!P17,$B$1:$AT$1,"&lt;"&amp;15))-(RANK(P17,$B17:$AT17,0)+COUNTIFS($B17:$AT17,P17,$B$1:$AT$1,"&lt;"&amp;15))</f>
        <v>2</v>
      </c>
      <c r="BJ17">
        <f>(RANK(_calc_라운드기준!Q17,_calc_라운드기준!$B17:$AT17,0)+COUNTIFS(_calc_라운드기준!$B17:$AT17,_calc_라운드기준!Q17,$B$1:$AT$1,"&lt;"&amp;16))-(RANK(Q17,$B17:$AT17,0)+COUNTIFS($B17:$AT17,Q17,$B$1:$AT$1,"&lt;"&amp;16))</f>
        <v>-3</v>
      </c>
      <c r="BK17">
        <f>(RANK(_calc_라운드기준!R17,_calc_라운드기준!$B17:$AT17,0)+COUNTIFS(_calc_라운드기준!$B17:$AT17,_calc_라운드기준!R17,$B$1:$AT$1,"&lt;"&amp;17))-(RANK(R17,$B17:$AT17,0)+COUNTIFS($B17:$AT17,R17,$B$1:$AT$1,"&lt;"&amp;17))</f>
        <v>-6</v>
      </c>
      <c r="BL17">
        <f>(RANK(_calc_라운드기준!S17,_calc_라운드기준!$B17:$AT17,0)+COUNTIFS(_calc_라운드기준!$B17:$AT17,_calc_라운드기준!S17,$B$1:$AT$1,"&lt;"&amp;18))-(RANK(S17,$B17:$AT17,0)+COUNTIFS($B17:$AT17,S17,$B$1:$AT$1,"&lt;"&amp;18))</f>
        <v>-12</v>
      </c>
      <c r="BM17">
        <f>(RANK(_calc_라운드기준!T17,_calc_라운드기준!$B17:$AT17,0)+COUNTIFS(_calc_라운드기준!$B17:$AT17,_calc_라운드기준!T17,$B$1:$AT$1,"&lt;"&amp;19))-(RANK(T17,$B17:$AT17,0)+COUNTIFS($B17:$AT17,T17,$B$1:$AT$1,"&lt;"&amp;19))</f>
        <v>7</v>
      </c>
      <c r="BN17">
        <f>(RANK(_calc_라운드기준!U17,_calc_라운드기준!$B17:$AT17,0)+COUNTIFS(_calc_라운드기준!$B17:$AT17,_calc_라운드기준!U17,$B$1:$AT$1,"&lt;"&amp;20))-(RANK(U17,$B17:$AT17,0)+COUNTIFS($B17:$AT17,U17,$B$1:$AT$1,"&lt;"&amp;20))</f>
        <v>3</v>
      </c>
      <c r="BO17">
        <f>(RANK(_calc_라운드기준!V17,_calc_라운드기준!$B17:$AT17,0)+COUNTIFS(_calc_라운드기준!$B17:$AT17,_calc_라운드기준!V17,$B$1:$AT$1,"&lt;"&amp;21))-(RANK(V17,$B17:$AT17,0)+COUNTIFS($B17:$AT17,V17,$B$1:$AT$1,"&lt;"&amp;21))</f>
        <v>18</v>
      </c>
      <c r="BP17">
        <f>(RANK(_calc_라운드기준!W17,_calc_라운드기준!$B17:$AT17,0)+COUNTIFS(_calc_라운드기준!$B17:$AT17,_calc_라운드기준!W17,$B$1:$AT$1,"&lt;"&amp;22))-(RANK(W17,$B17:$AT17,0)+COUNTIFS($B17:$AT17,W17,$B$1:$AT$1,"&lt;"&amp;22))</f>
        <v>-6</v>
      </c>
      <c r="BQ17">
        <f>(RANK(_calc_라운드기준!X17,_calc_라운드기준!$B17:$AT17,0)+COUNTIFS(_calc_라운드기준!$B17:$AT17,_calc_라운드기준!X17,$B$1:$AT$1,"&lt;"&amp;23))-(RANK(X17,$B17:$AT17,0)+COUNTIFS($B17:$AT17,X17,$B$1:$AT$1,"&lt;"&amp;23))</f>
        <v>-28</v>
      </c>
      <c r="BR17">
        <f>(RANK(_calc_라운드기준!Y17,_calc_라운드기준!$B17:$AT17,0)+COUNTIFS(_calc_라운드기준!$B17:$AT17,_calc_라운드기준!Y17,$B$1:$AT$1,"&lt;"&amp;24))-(RANK(Y17,$B17:$AT17,0)+COUNTIFS($B17:$AT17,Y17,$B$1:$AT$1,"&lt;"&amp;24))</f>
        <v>-4</v>
      </c>
      <c r="BS17">
        <f>(RANK(_calc_라운드기준!Z17,_calc_라운드기준!$B17:$AT17,0)+COUNTIFS(_calc_라운드기준!$B17:$AT17,_calc_라운드기준!Z17,$B$1:$AT$1,"&lt;"&amp;25))-(RANK(Z17,$B17:$AT17,0)+COUNTIFS($B17:$AT17,Z17,$B$1:$AT$1,"&lt;"&amp;25))</f>
        <v>-6</v>
      </c>
      <c r="BT17">
        <f>(RANK(_calc_라운드기준!AA17,_calc_라운드기준!$B17:$AT17,0)+COUNTIFS(_calc_라운드기준!$B17:$AT17,_calc_라운드기준!AA17,$B$1:$AT$1,"&lt;"&amp;26))-(RANK(AA17,$B17:$AT17,0)+COUNTIFS($B17:$AT17,AA17,$B$1:$AT$1,"&lt;"&amp;26))</f>
        <v>-6</v>
      </c>
      <c r="BU17">
        <f>(RANK(_calc_라운드기준!AB17,_calc_라운드기준!$B17:$AT17,0)+COUNTIFS(_calc_라운드기준!$B17:$AT17,_calc_라운드기준!AB17,$B$1:$AT$1,"&lt;"&amp;27))-(RANK(AB17,$B17:$AT17,0)+COUNTIFS($B17:$AT17,AB17,$B$1:$AT$1,"&lt;"&amp;27))</f>
        <v>0</v>
      </c>
      <c r="BV17">
        <f>(RANK(_calc_라운드기준!AC17,_calc_라운드기준!$B17:$AT17,0)+COUNTIFS(_calc_라운드기준!$B17:$AT17,_calc_라운드기준!AC17,$B$1:$AT$1,"&lt;"&amp;28))-(RANK(AC17,$B17:$AT17,0)+COUNTIFS($B17:$AT17,AC17,$B$1:$AT$1,"&lt;"&amp;28))</f>
        <v>1</v>
      </c>
      <c r="BW17">
        <f>(RANK(_calc_라운드기준!AD17,_calc_라운드기준!$B17:$AT17,0)+COUNTIFS(_calc_라운드기준!$B17:$AT17,_calc_라운드기준!AD17,$B$1:$AT$1,"&lt;"&amp;29))-(RANK(AD17,$B17:$AT17,0)+COUNTIFS($B17:$AT17,AD17,$B$1:$AT$1,"&lt;"&amp;29))</f>
        <v>5</v>
      </c>
      <c r="BX17">
        <f>(RANK(_calc_라운드기준!AE17,_calc_라운드기준!$B17:$AT17,0)+COUNTIFS(_calc_라운드기준!$B17:$AT17,_calc_라운드기준!AE17,$B$1:$AT$1,"&lt;"&amp;30))-(RANK(AE17,$B17:$AT17,0)+COUNTIFS($B17:$AT17,AE17,$B$1:$AT$1,"&lt;"&amp;30))</f>
        <v>5</v>
      </c>
      <c r="BY17">
        <f>(RANK(_calc_라운드기준!AF17,_calc_라운드기준!$B17:$AT17,0)+COUNTIFS(_calc_라운드기준!$B17:$AT17,_calc_라운드기준!AF17,$B$1:$AT$1,"&lt;"&amp;31))-(RANK(AF17,$B17:$AT17,0)+COUNTIFS($B17:$AT17,AF17,$B$1:$AT$1,"&lt;"&amp;31))</f>
        <v>-11</v>
      </c>
      <c r="BZ17">
        <f>(RANK(_calc_라운드기준!AG17,_calc_라운드기준!$B17:$AT17,0)+COUNTIFS(_calc_라운드기준!$B17:$AT17,_calc_라운드기준!AG17,$B$1:$AT$1,"&lt;"&amp;32))-(RANK(AG17,$B17:$AT17,0)+COUNTIFS($B17:$AT17,AG17,$B$1:$AT$1,"&lt;"&amp;32))</f>
        <v>-6</v>
      </c>
      <c r="CA17">
        <f>(RANK(_calc_라운드기준!AH17,_calc_라운드기준!$B17:$AT17,0)+COUNTIFS(_calc_라운드기준!$B17:$AT17,_calc_라운드기준!AH17,$B$1:$AT$1,"&lt;"&amp;33))-(RANK(AH17,$B17:$AT17,0)+COUNTIFS($B17:$AT17,AH17,$B$1:$AT$1,"&lt;"&amp;33))</f>
        <v>-4</v>
      </c>
      <c r="CB17">
        <f>(RANK(_calc_라운드기준!AI17,_calc_라운드기준!$B17:$AT17,0)+COUNTIFS(_calc_라운드기준!$B17:$AT17,_calc_라운드기준!AI17,$B$1:$AT$1,"&lt;"&amp;34))-(RANK(AI17,$B17:$AT17,0)+COUNTIFS($B17:$AT17,AI17,$B$1:$AT$1,"&lt;"&amp;34))</f>
        <v>5</v>
      </c>
      <c r="CC17">
        <f>(RANK(_calc_라운드기준!AJ17,_calc_라운드기준!$B17:$AT17,0)+COUNTIFS(_calc_라운드기준!$B17:$AT17,_calc_라운드기준!AJ17,$B$1:$AT$1,"&lt;"&amp;35))-(RANK(AJ17,$B17:$AT17,0)+COUNTIFS($B17:$AT17,AJ17,$B$1:$AT$1,"&lt;"&amp;35))</f>
        <v>15</v>
      </c>
      <c r="CD17">
        <f>(RANK(_calc_라운드기준!AK17,_calc_라운드기준!$B17:$AT17,0)+COUNTIFS(_calc_라운드기준!$B17:$AT17,_calc_라운드기준!AK17,$B$1:$AT$1,"&lt;"&amp;36))-(RANK(AK17,$B17:$AT17,0)+COUNTIFS($B17:$AT17,AK17,$B$1:$AT$1,"&lt;"&amp;36))</f>
        <v>-6</v>
      </c>
      <c r="CE17">
        <f>(RANK(_calc_라운드기준!AL17,_calc_라운드기준!$B17:$AT17,0)+COUNTIFS(_calc_라운드기준!$B17:$AT17,_calc_라운드기준!AL17,$B$1:$AT$1,"&lt;"&amp;37))-(RANK(AL17,$B17:$AT17,0)+COUNTIFS($B17:$AT17,AL17,$B$1:$AT$1,"&lt;"&amp;37))</f>
        <v>12</v>
      </c>
      <c r="CF17">
        <f>(RANK(_calc_라운드기준!AM17,_calc_라운드기준!$B17:$AT17,0)+COUNTIFS(_calc_라운드기준!$B17:$AT17,_calc_라운드기준!AM17,$B$1:$AT$1,"&lt;"&amp;38))-(RANK(AM17,$B17:$AT17,0)+COUNTIFS($B17:$AT17,AM17,$B$1:$AT$1,"&lt;"&amp;38))</f>
        <v>19</v>
      </c>
      <c r="CG17">
        <f>(RANK(_calc_라운드기준!AN17,_calc_라운드기준!$B17:$AT17,0)+COUNTIFS(_calc_라운드기준!$B17:$AT17,_calc_라운드기준!AN17,$B$1:$AT$1,"&lt;"&amp;39))-(RANK(AN17,$B17:$AT17,0)+COUNTIFS($B17:$AT17,AN17,$B$1:$AT$1,"&lt;"&amp;39))</f>
        <v>15</v>
      </c>
      <c r="CH17">
        <f>(RANK(_calc_라운드기준!AO17,_calc_라운드기준!$B17:$AT17,0)+COUNTIFS(_calc_라운드기준!$B17:$AT17,_calc_라운드기준!AO17,$B$1:$AT$1,"&lt;"&amp;40))-(RANK(AO17,$B17:$AT17,0)+COUNTIFS($B17:$AT17,AO17,$B$1:$AT$1,"&lt;"&amp;40))</f>
        <v>-14</v>
      </c>
      <c r="CI17">
        <f>(RANK(_calc_라운드기준!AP17,_calc_라운드기준!$B17:$AT17,0)+COUNTIFS(_calc_라운드기준!$B17:$AT17,_calc_라운드기준!AP17,$B$1:$AT$1,"&lt;"&amp;41))-(RANK(AP17,$B17:$AT17,0)+COUNTIFS($B17:$AT17,AP17,$B$1:$AT$1,"&lt;"&amp;41))</f>
        <v>-23</v>
      </c>
      <c r="CJ17">
        <f>(RANK(_calc_라운드기준!AQ17,_calc_라운드기준!$B17:$AT17,0)+COUNTIFS(_calc_라운드기준!$B17:$AT17,_calc_라운드기준!AQ17,$B$1:$AT$1,"&lt;"&amp;42))-(RANK(AQ17,$B17:$AT17,0)+COUNTIFS($B17:$AT17,AQ17,$B$1:$AT$1,"&lt;"&amp;42))</f>
        <v>1</v>
      </c>
      <c r="CK17">
        <f>(RANK(_calc_라운드기준!AR17,_calc_라운드기준!$B17:$AT17,0)+COUNTIFS(_calc_라운드기준!$B17:$AT17,_calc_라운드기준!AR17,$B$1:$AT$1,"&lt;"&amp;43))-(RANK(AR17,$B17:$AT17,0)+COUNTIFS($B17:$AT17,AR17,$B$1:$AT$1,"&lt;"&amp;43))</f>
        <v>0</v>
      </c>
      <c r="CL17">
        <f>(RANK(_calc_라운드기준!AS17,_calc_라운드기준!$B17:$AT17,0)+COUNTIFS(_calc_라운드기준!$B17:$AT17,_calc_라운드기준!AS17,$B$1:$AT$1,"&lt;"&amp;44))-(RANK(AS17,$B17:$AT17,0)+COUNTIFS($B17:$AT17,AS17,$B$1:$AT$1,"&lt;"&amp;44))</f>
        <v>-4</v>
      </c>
      <c r="CM17">
        <f>(RANK(_calc_라운드기준!AT17,_calc_라운드기준!$B17:$AT17,0)+COUNTIFS(_calc_라운드기준!$B17:$AT17,_calc_라운드기준!AT17,$B$1:$AT$1,"&lt;"&amp;45))-(RANK(AT17,$B17:$AT17,0)+COUNTIFS($B17:$AT17,AT17,$B$1:$AT$1,"&lt;"&amp;45))</f>
        <v>-4</v>
      </c>
      <c r="CN17">
        <f t="shared" si="0"/>
        <v>42</v>
      </c>
      <c r="CO17">
        <f t="shared" si="1"/>
        <v>18</v>
      </c>
      <c r="CP17">
        <f t="shared" si="2"/>
        <v>15</v>
      </c>
      <c r="CQ17">
        <f t="shared" si="3"/>
        <v>43</v>
      </c>
      <c r="CR17">
        <f t="shared" si="4"/>
        <v>20</v>
      </c>
      <c r="CS17">
        <f t="shared" si="5"/>
        <v>10</v>
      </c>
      <c r="CT17">
        <f t="shared" si="6"/>
        <v>1</v>
      </c>
      <c r="CU17">
        <f t="shared" si="7"/>
        <v>23</v>
      </c>
      <c r="CV17">
        <f t="shared" si="8"/>
        <v>11</v>
      </c>
      <c r="CW17">
        <f t="shared" si="9"/>
        <v>38</v>
      </c>
      <c r="CX17">
        <f t="shared" si="10"/>
        <v>4</v>
      </c>
      <c r="CY17">
        <f t="shared" si="11"/>
        <v>5</v>
      </c>
      <c r="CZ17">
        <f t="shared" si="12"/>
        <v>16</v>
      </c>
      <c r="DA17">
        <f t="shared" si="13"/>
        <v>26</v>
      </c>
      <c r="DB17">
        <f t="shared" si="14"/>
        <v>19</v>
      </c>
      <c r="DC17">
        <f t="shared" si="15"/>
        <v>27</v>
      </c>
      <c r="DD17">
        <f t="shared" si="16"/>
        <v>32</v>
      </c>
      <c r="DE17">
        <f t="shared" si="17"/>
        <v>40</v>
      </c>
      <c r="DF17">
        <f t="shared" si="18"/>
        <v>9</v>
      </c>
      <c r="DG17">
        <f t="shared" si="19"/>
        <v>17</v>
      </c>
      <c r="DH17">
        <f t="shared" si="20"/>
        <v>3</v>
      </c>
      <c r="DI17">
        <f t="shared" si="21"/>
        <v>33</v>
      </c>
      <c r="DJ17">
        <f t="shared" si="22"/>
        <v>45</v>
      </c>
      <c r="DK17">
        <f t="shared" si="23"/>
        <v>28</v>
      </c>
      <c r="DL17">
        <f t="shared" si="24"/>
        <v>34</v>
      </c>
      <c r="DM17">
        <f t="shared" si="25"/>
        <v>35</v>
      </c>
      <c r="DN17">
        <f t="shared" si="26"/>
        <v>24</v>
      </c>
      <c r="DO17">
        <f t="shared" si="27"/>
        <v>21</v>
      </c>
      <c r="DP17">
        <f t="shared" si="28"/>
        <v>12</v>
      </c>
      <c r="DQ17">
        <f t="shared" si="29"/>
        <v>13</v>
      </c>
      <c r="DR17">
        <f t="shared" si="30"/>
        <v>39</v>
      </c>
      <c r="DS17">
        <f t="shared" si="31"/>
        <v>36</v>
      </c>
      <c r="DT17">
        <f t="shared" si="32"/>
        <v>29</v>
      </c>
      <c r="DU17">
        <f t="shared" si="33"/>
        <v>14</v>
      </c>
      <c r="DV17">
        <f t="shared" si="34"/>
        <v>6</v>
      </c>
      <c r="DW17">
        <f t="shared" si="35"/>
        <v>37</v>
      </c>
      <c r="DX17">
        <f t="shared" si="36"/>
        <v>8</v>
      </c>
      <c r="DY17">
        <f t="shared" si="37"/>
        <v>2</v>
      </c>
      <c r="DZ17">
        <f t="shared" si="38"/>
        <v>7</v>
      </c>
      <c r="EA17">
        <f t="shared" si="39"/>
        <v>41</v>
      </c>
      <c r="EB17">
        <f t="shared" si="40"/>
        <v>44</v>
      </c>
      <c r="EC17">
        <f t="shared" si="41"/>
        <v>22</v>
      </c>
      <c r="ED17">
        <f t="shared" si="42"/>
        <v>25</v>
      </c>
      <c r="EE17">
        <f t="shared" si="43"/>
        <v>30</v>
      </c>
      <c r="EF17">
        <f t="shared" si="44"/>
        <v>31</v>
      </c>
    </row>
    <row r="18" spans="1:136" ht="16.5" customHeight="1">
      <c r="A18">
        <f>_calc_라운드기준!A18</f>
        <v>1228</v>
      </c>
      <c r="B18">
        <f>INDEX(_calc_누적빈도!B:B,$A18)-INDEX(_calc_누적빈도!B:B,$A18-기준100회_후보!$B$1)</f>
        <v>14</v>
      </c>
      <c r="C18">
        <f>INDEX(_calc_누적빈도!C:C,$A18)-INDEX(_calc_누적빈도!C:C,$A18-기준100회_후보!$B$1)</f>
        <v>11</v>
      </c>
      <c r="D18">
        <f>INDEX(_calc_누적빈도!D:D,$A18)-INDEX(_calc_누적빈도!D:D,$A18-기준100회_후보!$B$1)</f>
        <v>17</v>
      </c>
      <c r="E18">
        <f>INDEX(_calc_누적빈도!E:E,$A18)-INDEX(_calc_누적빈도!E:E,$A18-기준100회_후보!$B$1)</f>
        <v>11</v>
      </c>
      <c r="F18">
        <f>INDEX(_calc_누적빈도!F:F,$A18)-INDEX(_calc_누적빈도!F:F,$A18-기준100회_후보!$B$1)</f>
        <v>12</v>
      </c>
      <c r="G18">
        <f>INDEX(_calc_누적빈도!G:G,$A18)-INDEX(_calc_누적빈도!G:G,$A18-기준100회_후보!$B$1)</f>
        <v>16</v>
      </c>
      <c r="H18">
        <f>INDEX(_calc_누적빈도!H:H,$A18)-INDEX(_calc_누적빈도!H:H,$A18-기준100회_후보!$B$1)</f>
        <v>16</v>
      </c>
      <c r="I18">
        <f>INDEX(_calc_누적빈도!I:I,$A18)-INDEX(_calc_누적빈도!I:I,$A18-기준100회_후보!$B$1)</f>
        <v>15</v>
      </c>
      <c r="J18">
        <f>INDEX(_calc_누적빈도!J:J,$A18)-INDEX(_calc_누적빈도!J:J,$A18-기준100회_후보!$B$1)</f>
        <v>16</v>
      </c>
      <c r="K18">
        <f>INDEX(_calc_누적빈도!K:K,$A18)-INDEX(_calc_누적빈도!K:K,$A18-기준100회_후보!$B$1)</f>
        <v>11</v>
      </c>
      <c r="L18">
        <f>INDEX(_calc_누적빈도!L:L,$A18)-INDEX(_calc_누적빈도!L:L,$A18-기준100회_후보!$B$1)</f>
        <v>12</v>
      </c>
      <c r="M18">
        <f>INDEX(_calc_누적빈도!M:M,$A18)-INDEX(_calc_누적빈도!M:M,$A18-기준100회_후보!$B$1)</f>
        <v>13</v>
      </c>
      <c r="N18">
        <f>INDEX(_calc_누적빈도!N:N,$A18)-INDEX(_calc_누적빈도!N:N,$A18-기준100회_후보!$B$1)</f>
        <v>15</v>
      </c>
      <c r="O18">
        <f>INDEX(_calc_누적빈도!O:O,$A18)-INDEX(_calc_누적빈도!O:O,$A18-기준100회_후보!$B$1)</f>
        <v>9</v>
      </c>
      <c r="P18">
        <f>INDEX(_calc_누적빈도!P:P,$A18)-INDEX(_calc_누적빈도!P:P,$A18-기준100회_후보!$B$1)</f>
        <v>18</v>
      </c>
      <c r="Q18">
        <f>INDEX(_calc_누적빈도!Q:Q,$A18)-INDEX(_calc_누적빈도!Q:Q,$A18-기준100회_후보!$B$1)</f>
        <v>18</v>
      </c>
      <c r="R18">
        <f>INDEX(_calc_누적빈도!R:R,$A18)-INDEX(_calc_누적빈도!R:R,$A18-기준100회_후보!$B$1)</f>
        <v>13</v>
      </c>
      <c r="S18">
        <f>INDEX(_calc_누적빈도!S:S,$A18)-INDEX(_calc_누적빈도!S:S,$A18-기준100회_후보!$B$1)</f>
        <v>10</v>
      </c>
      <c r="T18">
        <f>INDEX(_calc_누적빈도!T:T,$A18)-INDEX(_calc_누적빈도!T:T,$A18-기준100회_후보!$B$1)</f>
        <v>16</v>
      </c>
      <c r="U18">
        <f>INDEX(_calc_누적빈도!U:U,$A18)-INDEX(_calc_누적빈도!U:U,$A18-기준100회_후보!$B$1)</f>
        <v>12</v>
      </c>
      <c r="V18">
        <f>INDEX(_calc_누적빈도!V:V,$A18)-INDEX(_calc_누적빈도!V:V,$A18-기준100회_후보!$B$1)</f>
        <v>13</v>
      </c>
      <c r="W18">
        <f>INDEX(_calc_누적빈도!W:W,$A18)-INDEX(_calc_누적빈도!W:W,$A18-기준100회_후보!$B$1)</f>
        <v>9</v>
      </c>
      <c r="X18">
        <f>INDEX(_calc_누적빈도!X:X,$A18)-INDEX(_calc_누적빈도!X:X,$A18-기준100회_후보!$B$1)</f>
        <v>11</v>
      </c>
      <c r="Y18">
        <f>INDEX(_calc_누적빈도!Y:Y,$A18)-INDEX(_calc_누적빈도!Y:Y,$A18-기준100회_후보!$B$1)</f>
        <v>13</v>
      </c>
      <c r="Z18">
        <f>INDEX(_calc_누적빈도!Z:Z,$A18)-INDEX(_calc_누적빈도!Z:Z,$A18-기준100회_후보!$B$1)</f>
        <v>13</v>
      </c>
      <c r="AA18">
        <f>INDEX(_calc_누적빈도!AA:AA,$A18)-INDEX(_calc_누적빈도!AA:AA,$A18-기준100회_후보!$B$1)</f>
        <v>13</v>
      </c>
      <c r="AB18">
        <f>INDEX(_calc_누적빈도!AB:AB,$A18)-INDEX(_calc_누적빈도!AB:AB,$A18-기준100회_후보!$B$1)</f>
        <v>23</v>
      </c>
      <c r="AC18">
        <f>INDEX(_calc_누적빈도!AC:AC,$A18)-INDEX(_calc_누적빈도!AC:AC,$A18-기준100회_후보!$B$1)</f>
        <v>21</v>
      </c>
      <c r="AD18">
        <f>INDEX(_calc_누적빈도!AD:AD,$A18)-INDEX(_calc_누적빈도!AD:AD,$A18-기준100회_후보!$B$1)</f>
        <v>13</v>
      </c>
      <c r="AE18">
        <f>INDEX(_calc_누적빈도!AE:AE,$A18)-INDEX(_calc_누적빈도!AE:AE,$A18-기준100회_후보!$B$1)</f>
        <v>13</v>
      </c>
      <c r="AF18">
        <f>INDEX(_calc_누적빈도!AF:AF,$A18)-INDEX(_calc_누적빈도!AF:AF,$A18-기준100회_후보!$B$1)</f>
        <v>13</v>
      </c>
      <c r="AG18">
        <f>INDEX(_calc_누적빈도!AG:AG,$A18)-INDEX(_calc_누적빈도!AG:AG,$A18-기준100회_후보!$B$1)</f>
        <v>11</v>
      </c>
      <c r="AH18">
        <f>INDEX(_calc_누적빈도!AH:AH,$A18)-INDEX(_calc_누적빈도!AH:AH,$A18-기준100회_후보!$B$1)</f>
        <v>14</v>
      </c>
      <c r="AI18">
        <f>INDEX(_calc_누적빈도!AI:AI,$A18)-INDEX(_calc_누적빈도!AI:AI,$A18-기준100회_후보!$B$1)</f>
        <v>11</v>
      </c>
      <c r="AJ18">
        <f>INDEX(_calc_누적빈도!AJ:AJ,$A18)-INDEX(_calc_누적빈도!AJ:AJ,$A18-기준100회_후보!$B$1)</f>
        <v>13</v>
      </c>
      <c r="AK18">
        <f>INDEX(_calc_누적빈도!AK:AK,$A18)-INDEX(_calc_누적빈도!AK:AK,$A18-기준100회_후보!$B$1)</f>
        <v>12</v>
      </c>
      <c r="AL18">
        <f>INDEX(_calc_누적빈도!AL:AL,$A18)-INDEX(_calc_누적빈도!AL:AL,$A18-기준100회_후보!$B$1)</f>
        <v>15</v>
      </c>
      <c r="AM18">
        <f>INDEX(_calc_누적빈도!AM:AM,$A18)-INDEX(_calc_누적빈도!AM:AM,$A18-기준100회_후보!$B$1)</f>
        <v>17</v>
      </c>
      <c r="AN18">
        <f>INDEX(_calc_누적빈도!AN:AN,$A18)-INDEX(_calc_누적빈도!AN:AN,$A18-기준100회_후보!$B$1)</f>
        <v>14</v>
      </c>
      <c r="AO18">
        <f>INDEX(_calc_누적빈도!AO:AO,$A18)-INDEX(_calc_누적빈도!AO:AO,$A18-기준100회_후보!$B$1)</f>
        <v>11</v>
      </c>
      <c r="AP18">
        <f>INDEX(_calc_누적빈도!AP:AP,$A18)-INDEX(_calc_누적빈도!AP:AP,$A18-기준100회_후보!$B$1)</f>
        <v>12</v>
      </c>
      <c r="AQ18">
        <f>INDEX(_calc_누적빈도!AQ:AQ,$A18)-INDEX(_calc_누적빈도!AQ:AQ,$A18-기준100회_후보!$B$1)</f>
        <v>11</v>
      </c>
      <c r="AR18">
        <f>INDEX(_calc_누적빈도!AR:AR,$A18)-INDEX(_calc_누적빈도!AR:AR,$A18-기준100회_후보!$B$1)</f>
        <v>6</v>
      </c>
      <c r="AS18">
        <f>INDEX(_calc_누적빈도!AS:AS,$A18)-INDEX(_calc_누적빈도!AS:AS,$A18-기준100회_후보!$B$1)</f>
        <v>11</v>
      </c>
      <c r="AT18">
        <f>INDEX(_calc_누적빈도!AT:AT,$A18)-INDEX(_calc_누적빈도!AT:AT,$A18-기준100회_후보!$B$1)</f>
        <v>12</v>
      </c>
      <c r="AU18">
        <f>(RANK(_calc_라운드기준!B18,_calc_라운드기준!$B18:$AT18,0)+COUNTIFS(_calc_라운드기준!$B18:$AT18,_calc_라운드기준!B18,$B$1:$AT$1,"&lt;"&amp;1))-(RANK(B18,$B18:$AT18,0)+COUNTIFS($B18:$AT18,B18,$B$1:$AT$1,"&lt;"&amp;1))</f>
        <v>-10</v>
      </c>
      <c r="AV18">
        <f>(RANK(_calc_라운드기준!C18,_calc_라운드기준!$B18:$AT18,0)+COUNTIFS(_calc_라운드기준!$B18:$AT18,_calc_라운드기준!C18,$B$1:$AT$1,"&lt;"&amp;2))-(RANK(C18,$B18:$AT18,0)+COUNTIFS($B18:$AT18,C18,$B$1:$AT$1,"&lt;"&amp;2))</f>
        <v>2</v>
      </c>
      <c r="AW18">
        <f>(RANK(_calc_라운드기준!D18,_calc_라운드기준!$B18:$AT18,0)+COUNTIFS(_calc_라운드기준!$B18:$AT18,_calc_라운드기준!D18,$B$1:$AT$1,"&lt;"&amp;3))-(RANK(D18,$B18:$AT18,0)+COUNTIFS($B18:$AT18,D18,$B$1:$AT$1,"&lt;"&amp;3))</f>
        <v>2</v>
      </c>
      <c r="AX18">
        <f>(RANK(_calc_라운드기준!E18,_calc_라운드기준!$B18:$AT18,0)+COUNTIFS(_calc_라운드기준!$B18:$AT18,_calc_라운드기준!E18,$B$1:$AT$1,"&lt;"&amp;4))-(RANK(E18,$B18:$AT18,0)+COUNTIFS($B18:$AT18,E18,$B$1:$AT$1,"&lt;"&amp;4))</f>
        <v>-23</v>
      </c>
      <c r="AY18">
        <f>(RANK(_calc_라운드기준!F18,_calc_라운드기준!$B18:$AT18,0)+COUNTIFS(_calc_라운드기준!$B18:$AT18,_calc_라운드기준!F18,$B$1:$AT$1,"&lt;"&amp;5))-(RANK(F18,$B18:$AT18,0)+COUNTIFS($B18:$AT18,F18,$B$1:$AT$1,"&lt;"&amp;5))</f>
        <v>0</v>
      </c>
      <c r="AZ18">
        <f>(RANK(_calc_라운드기준!G18,_calc_라운드기준!$B18:$AT18,0)+COUNTIFS(_calc_라운드기준!$B18:$AT18,_calc_라운드기준!G18,$B$1:$AT$1,"&lt;"&amp;6))-(RANK(G18,$B18:$AT18,0)+COUNTIFS($B18:$AT18,G18,$B$1:$AT$1,"&lt;"&amp;6))</f>
        <v>1</v>
      </c>
      <c r="BA18">
        <f>(RANK(_calc_라운드기준!H18,_calc_라운드기준!$B18:$AT18,0)+COUNTIFS(_calc_라운드기준!$B18:$AT18,_calc_라운드기준!H18,$B$1:$AT$1,"&lt;"&amp;7))-(RANK(H18,$B18:$AT18,0)+COUNTIFS($B18:$AT18,H18,$B$1:$AT$1,"&lt;"&amp;7))</f>
        <v>31</v>
      </c>
      <c r="BB18">
        <f>(RANK(_calc_라운드기준!I18,_calc_라운드기준!$B18:$AT18,0)+COUNTIFS(_calc_라운드기준!$B18:$AT18,_calc_라운드기준!I18,$B$1:$AT$1,"&lt;"&amp;8))-(RANK(I18,$B18:$AT18,0)+COUNTIFS($B18:$AT18,I18,$B$1:$AT$1,"&lt;"&amp;8))</f>
        <v>1</v>
      </c>
      <c r="BC18">
        <f>(RANK(_calc_라운드기준!J18,_calc_라운드기준!$B18:$AT18,0)+COUNTIFS(_calc_라운드기준!$B18:$AT18,_calc_라운드기준!J18,$B$1:$AT$1,"&lt;"&amp;9))-(RANK(J18,$B18:$AT18,0)+COUNTIFS($B18:$AT18,J18,$B$1:$AT$1,"&lt;"&amp;9))</f>
        <v>4</v>
      </c>
      <c r="BD18">
        <f>(RANK(_calc_라운드기준!K18,_calc_라운드기준!$B18:$AT18,0)+COUNTIFS(_calc_라운드기준!$B18:$AT18,_calc_라운드기준!K18,$B$1:$AT$1,"&lt;"&amp;10))-(RANK(K18,$B18:$AT18,0)+COUNTIFS($B18:$AT18,K18,$B$1:$AT$1,"&lt;"&amp;10))</f>
        <v>-7</v>
      </c>
      <c r="BE18">
        <f>(RANK(_calc_라운드기준!L18,_calc_라운드기준!$B18:$AT18,0)+COUNTIFS(_calc_라운드기준!$B18:$AT18,_calc_라운드기준!L18,$B$1:$AT$1,"&lt;"&amp;11))-(RANK(L18,$B18:$AT18,0)+COUNTIFS($B18:$AT18,L18,$B$1:$AT$1,"&lt;"&amp;11))</f>
        <v>12</v>
      </c>
      <c r="BF18">
        <f>(RANK(_calc_라운드기준!M18,_calc_라운드기준!$B18:$AT18,0)+COUNTIFS(_calc_라운드기준!$B18:$AT18,_calc_라운드기준!M18,$B$1:$AT$1,"&lt;"&amp;12))-(RANK(M18,$B18:$AT18,0)+COUNTIFS($B18:$AT18,M18,$B$1:$AT$1,"&lt;"&amp;12))</f>
        <v>19</v>
      </c>
      <c r="BG18">
        <f>(RANK(_calc_라운드기준!N18,_calc_라운드기준!$B18:$AT18,0)+COUNTIFS(_calc_라운드기준!$B18:$AT18,_calc_라운드기준!N18,$B$1:$AT$1,"&lt;"&amp;13))-(RANK(N18,$B18:$AT18,0)+COUNTIFS($B18:$AT18,N18,$B$1:$AT$1,"&lt;"&amp;13))</f>
        <v>2</v>
      </c>
      <c r="BH18">
        <f>(RANK(_calc_라운드기준!O18,_calc_라운드기준!$B18:$AT18,0)+COUNTIFS(_calc_라운드기준!$B18:$AT18,_calc_라운드기준!O18,$B$1:$AT$1,"&lt;"&amp;14))-(RANK(O18,$B18:$AT18,0)+COUNTIFS($B18:$AT18,O18,$B$1:$AT$1,"&lt;"&amp;14))</f>
        <v>-2</v>
      </c>
      <c r="BI18">
        <f>(RANK(_calc_라운드기준!P18,_calc_라운드기준!$B18:$AT18,0)+COUNTIFS(_calc_라운드기준!$B18:$AT18,_calc_라운드기준!P18,$B$1:$AT$1,"&lt;"&amp;15))-(RANK(P18,$B18:$AT18,0)+COUNTIFS($B18:$AT18,P18,$B$1:$AT$1,"&lt;"&amp;15))</f>
        <v>2</v>
      </c>
      <c r="BJ18">
        <f>(RANK(_calc_라운드기준!Q18,_calc_라운드기준!$B18:$AT18,0)+COUNTIFS(_calc_라운드기준!$B18:$AT18,_calc_라운드기준!Q18,$B$1:$AT$1,"&lt;"&amp;16))-(RANK(Q18,$B18:$AT18,0)+COUNTIFS($B18:$AT18,Q18,$B$1:$AT$1,"&lt;"&amp;16))</f>
        <v>-2</v>
      </c>
      <c r="BK18">
        <f>(RANK(_calc_라운드기준!R18,_calc_라운드기준!$B18:$AT18,0)+COUNTIFS(_calc_라운드기준!$B18:$AT18,_calc_라운드기준!R18,$B$1:$AT$1,"&lt;"&amp;17))-(RANK(R18,$B18:$AT18,0)+COUNTIFS($B18:$AT18,R18,$B$1:$AT$1,"&lt;"&amp;17))</f>
        <v>-3</v>
      </c>
      <c r="BL18">
        <f>(RANK(_calc_라운드기준!S18,_calc_라운드기준!$B18:$AT18,0)+COUNTIFS(_calc_라운드기준!$B18:$AT18,_calc_라운드기준!S18,$B$1:$AT$1,"&lt;"&amp;18))-(RANK(S18,$B18:$AT18,0)+COUNTIFS($B18:$AT18,S18,$B$1:$AT$1,"&lt;"&amp;18))</f>
        <v>-13</v>
      </c>
      <c r="BM18">
        <f>(RANK(_calc_라운드기준!T18,_calc_라운드기준!$B18:$AT18,0)+COUNTIFS(_calc_라운드기준!$B18:$AT18,_calc_라운드기준!T18,$B$1:$AT$1,"&lt;"&amp;19))-(RANK(T18,$B18:$AT18,0)+COUNTIFS($B18:$AT18,T18,$B$1:$AT$1,"&lt;"&amp;19))</f>
        <v>6</v>
      </c>
      <c r="BN18">
        <f>(RANK(_calc_라운드기준!U18,_calc_라운드기준!$B18:$AT18,0)+COUNTIFS(_calc_라운드기준!$B18:$AT18,_calc_라운드기준!U18,$B$1:$AT$1,"&lt;"&amp;20))-(RANK(U18,$B18:$AT18,0)+COUNTIFS($B18:$AT18,U18,$B$1:$AT$1,"&lt;"&amp;20))</f>
        <v>1</v>
      </c>
      <c r="BO18">
        <f>(RANK(_calc_라운드기준!V18,_calc_라운드기준!$B18:$AT18,0)+COUNTIFS(_calc_라운드기준!$B18:$AT18,_calc_라운드기준!V18,$B$1:$AT$1,"&lt;"&amp;21))-(RANK(V18,$B18:$AT18,0)+COUNTIFS($B18:$AT18,V18,$B$1:$AT$1,"&lt;"&amp;21))</f>
        <v>23</v>
      </c>
      <c r="BP18">
        <f>(RANK(_calc_라운드기준!W18,_calc_라운드기준!$B18:$AT18,0)+COUNTIFS(_calc_라운드기준!$B18:$AT18,_calc_라운드기준!W18,$B$1:$AT$1,"&lt;"&amp;22))-(RANK(W18,$B18:$AT18,0)+COUNTIFS($B18:$AT18,W18,$B$1:$AT$1,"&lt;"&amp;22))</f>
        <v>-7</v>
      </c>
      <c r="BQ18">
        <f>(RANK(_calc_라운드기준!X18,_calc_라운드기준!$B18:$AT18,0)+COUNTIFS(_calc_라운드기준!$B18:$AT18,_calc_라운드기준!X18,$B$1:$AT$1,"&lt;"&amp;23))-(RANK(X18,$B18:$AT18,0)+COUNTIFS($B18:$AT18,X18,$B$1:$AT$1,"&lt;"&amp;23))</f>
        <v>-27</v>
      </c>
      <c r="BR18">
        <f>(RANK(_calc_라운드기준!Y18,_calc_라운드기준!$B18:$AT18,0)+COUNTIFS(_calc_라운드기준!$B18:$AT18,_calc_라운드기준!Y18,$B$1:$AT$1,"&lt;"&amp;24))-(RANK(Y18,$B18:$AT18,0)+COUNTIFS($B18:$AT18,Y18,$B$1:$AT$1,"&lt;"&amp;24))</f>
        <v>-3</v>
      </c>
      <c r="BS18">
        <f>(RANK(_calc_라운드기준!Z18,_calc_라운드기준!$B18:$AT18,0)+COUNTIFS(_calc_라운드기준!$B18:$AT18,_calc_라운드기준!Z18,$B$1:$AT$1,"&lt;"&amp;25))-(RANK(Z18,$B18:$AT18,0)+COUNTIFS($B18:$AT18,Z18,$B$1:$AT$1,"&lt;"&amp;25))</f>
        <v>-3</v>
      </c>
      <c r="BT18">
        <f>(RANK(_calc_라운드기준!AA18,_calc_라운드기준!$B18:$AT18,0)+COUNTIFS(_calc_라운드기준!$B18:$AT18,_calc_라운드기준!AA18,$B$1:$AT$1,"&lt;"&amp;26))-(RANK(AA18,$B18:$AT18,0)+COUNTIFS($B18:$AT18,AA18,$B$1:$AT$1,"&lt;"&amp;26))</f>
        <v>-3</v>
      </c>
      <c r="BU18">
        <f>(RANK(_calc_라운드기준!AB18,_calc_라운드기준!$B18:$AT18,0)+COUNTIFS(_calc_라운드기준!$B18:$AT18,_calc_라운드기준!AB18,$B$1:$AT$1,"&lt;"&amp;27))-(RANK(AB18,$B18:$AT18,0)+COUNTIFS($B18:$AT18,AB18,$B$1:$AT$1,"&lt;"&amp;27))</f>
        <v>0</v>
      </c>
      <c r="BV18">
        <f>(RANK(_calc_라운드기준!AC18,_calc_라운드기준!$B18:$AT18,0)+COUNTIFS(_calc_라운드기준!$B18:$AT18,_calc_라운드기준!AC18,$B$1:$AT$1,"&lt;"&amp;28))-(RANK(AC18,$B18:$AT18,0)+COUNTIFS($B18:$AT18,AC18,$B$1:$AT$1,"&lt;"&amp;28))</f>
        <v>1</v>
      </c>
      <c r="BW18">
        <f>(RANK(_calc_라운드기준!AD18,_calc_라운드기준!$B18:$AT18,0)+COUNTIFS(_calc_라운드기준!$B18:$AT18,_calc_라운드기준!AD18,$B$1:$AT$1,"&lt;"&amp;29))-(RANK(AD18,$B18:$AT18,0)+COUNTIFS($B18:$AT18,AD18,$B$1:$AT$1,"&lt;"&amp;29))</f>
        <v>8</v>
      </c>
      <c r="BX18">
        <f>(RANK(_calc_라운드기준!AE18,_calc_라운드기준!$B18:$AT18,0)+COUNTIFS(_calc_라운드기준!$B18:$AT18,_calc_라운드기준!AE18,$B$1:$AT$1,"&lt;"&amp;30))-(RANK(AE18,$B18:$AT18,0)+COUNTIFS($B18:$AT18,AE18,$B$1:$AT$1,"&lt;"&amp;30))</f>
        <v>8</v>
      </c>
      <c r="BY18">
        <f>(RANK(_calc_라운드기준!AF18,_calc_라운드기준!$B18:$AT18,0)+COUNTIFS(_calc_라운드기준!$B18:$AT18,_calc_라운드기준!AF18,$B$1:$AT$1,"&lt;"&amp;31))-(RANK(AF18,$B18:$AT18,0)+COUNTIFS($B18:$AT18,AF18,$B$1:$AT$1,"&lt;"&amp;31))</f>
        <v>-15</v>
      </c>
      <c r="BZ18">
        <f>(RANK(_calc_라운드기준!AG18,_calc_라운드기준!$B18:$AT18,0)+COUNTIFS(_calc_라운드기준!$B18:$AT18,_calc_라운드기준!AG18,$B$1:$AT$1,"&lt;"&amp;32))-(RANK(AG18,$B18:$AT18,0)+COUNTIFS($B18:$AT18,AG18,$B$1:$AT$1,"&lt;"&amp;32))</f>
        <v>-4</v>
      </c>
      <c r="CA18">
        <f>(RANK(_calc_라운드기준!AH18,_calc_라운드기준!$B18:$AT18,0)+COUNTIFS(_calc_라운드기준!$B18:$AT18,_calc_라운드기준!AH18,$B$1:$AT$1,"&lt;"&amp;33))-(RANK(AH18,$B18:$AT18,0)+COUNTIFS($B18:$AT18,AH18,$B$1:$AT$1,"&lt;"&amp;33))</f>
        <v>5</v>
      </c>
      <c r="CB18">
        <f>(RANK(_calc_라운드기준!AI18,_calc_라운드기준!$B18:$AT18,0)+COUNTIFS(_calc_라운드기준!$B18:$AT18,_calc_라운드기준!AI18,$B$1:$AT$1,"&lt;"&amp;34))-(RANK(AI18,$B18:$AT18,0)+COUNTIFS($B18:$AT18,AI18,$B$1:$AT$1,"&lt;"&amp;34))</f>
        <v>6</v>
      </c>
      <c r="CC18">
        <f>(RANK(_calc_라운드기준!AJ18,_calc_라운드기준!$B18:$AT18,0)+COUNTIFS(_calc_라운드기준!$B18:$AT18,_calc_라운드기준!AJ18,$B$1:$AT$1,"&lt;"&amp;35))-(RANK(AJ18,$B18:$AT18,0)+COUNTIFS($B18:$AT18,AJ18,$B$1:$AT$1,"&lt;"&amp;35))</f>
        <v>12</v>
      </c>
      <c r="CD18">
        <f>(RANK(_calc_라운드기준!AK18,_calc_라운드기준!$B18:$AT18,0)+COUNTIFS(_calc_라운드기준!$B18:$AT18,_calc_라운드기준!AK18,$B$1:$AT$1,"&lt;"&amp;36))-(RANK(AK18,$B18:$AT18,0)+COUNTIFS($B18:$AT18,AK18,$B$1:$AT$1,"&lt;"&amp;36))</f>
        <v>-9</v>
      </c>
      <c r="CE18">
        <f>(RANK(_calc_라운드기준!AL18,_calc_라운드기준!$B18:$AT18,0)+COUNTIFS(_calc_라운드기준!$B18:$AT18,_calc_라운드기준!AL18,$B$1:$AT$1,"&lt;"&amp;37))-(RANK(AL18,$B18:$AT18,0)+COUNTIFS($B18:$AT18,AL18,$B$1:$AT$1,"&lt;"&amp;37))</f>
        <v>9</v>
      </c>
      <c r="CF18">
        <f>(RANK(_calc_라운드기준!AM18,_calc_라운드기준!$B18:$AT18,0)+COUNTIFS(_calc_라운드기준!$B18:$AT18,_calc_라운드기준!AM18,$B$1:$AT$1,"&lt;"&amp;38))-(RANK(AM18,$B18:$AT18,0)+COUNTIFS($B18:$AT18,AM18,$B$1:$AT$1,"&lt;"&amp;38))</f>
        <v>17</v>
      </c>
      <c r="CG18">
        <f>(RANK(_calc_라운드기준!AN18,_calc_라운드기준!$B18:$AT18,0)+COUNTIFS(_calc_라운드기준!$B18:$AT18,_calc_라운드기준!AN18,$B$1:$AT$1,"&lt;"&amp;39))-(RANK(AN18,$B18:$AT18,0)+COUNTIFS($B18:$AT18,AN18,$B$1:$AT$1,"&lt;"&amp;39))</f>
        <v>18</v>
      </c>
      <c r="CH18">
        <f>(RANK(_calc_라운드기준!AO18,_calc_라운드기준!$B18:$AT18,0)+COUNTIFS(_calc_라운드기준!$B18:$AT18,_calc_라운드기준!AO18,$B$1:$AT$1,"&lt;"&amp;40))-(RANK(AO18,$B18:$AT18,0)+COUNTIFS($B18:$AT18,AO18,$B$1:$AT$1,"&lt;"&amp;40))</f>
        <v>-15</v>
      </c>
      <c r="CI18">
        <f>(RANK(_calc_라운드기준!AP18,_calc_라운드기준!$B18:$AT18,0)+COUNTIFS(_calc_라운드기준!$B18:$AT18,_calc_라운드기준!AP18,$B$1:$AT$1,"&lt;"&amp;41))-(RANK(AP18,$B18:$AT18,0)+COUNTIFS($B18:$AT18,AP18,$B$1:$AT$1,"&lt;"&amp;41))</f>
        <v>-25</v>
      </c>
      <c r="CJ18">
        <f>(RANK(_calc_라운드기준!AQ18,_calc_라운드기준!$B18:$AT18,0)+COUNTIFS(_calc_라운드기준!$B18:$AT18,_calc_라운드기준!AQ18,$B$1:$AT$1,"&lt;"&amp;42))-(RANK(AQ18,$B18:$AT18,0)+COUNTIFS($B18:$AT18,AQ18,$B$1:$AT$1,"&lt;"&amp;42))</f>
        <v>3</v>
      </c>
      <c r="CK18">
        <f>(RANK(_calc_라운드기준!AR18,_calc_라운드기준!$B18:$AT18,0)+COUNTIFS(_calc_라운드기준!$B18:$AT18,_calc_라운드기준!AR18,$B$1:$AT$1,"&lt;"&amp;43))-(RANK(AR18,$B18:$AT18,0)+COUNTIFS($B18:$AT18,AR18,$B$1:$AT$1,"&lt;"&amp;43))</f>
        <v>0</v>
      </c>
      <c r="CL18">
        <f>(RANK(_calc_라운드기준!AS18,_calc_라운드기준!$B18:$AT18,0)+COUNTIFS(_calc_라운드기준!$B18:$AT18,_calc_라운드기준!AS18,$B$1:$AT$1,"&lt;"&amp;44))-(RANK(AS18,$B18:$AT18,0)+COUNTIFS($B18:$AT18,AS18,$B$1:$AT$1,"&lt;"&amp;44))</f>
        <v>-16</v>
      </c>
      <c r="CM18">
        <f>(RANK(_calc_라운드기준!AT18,_calc_라운드기준!$B18:$AT18,0)+COUNTIFS(_calc_라운드기준!$B18:$AT18,_calc_라운드기준!AT18,$B$1:$AT$1,"&lt;"&amp;45))-(RANK(AT18,$B18:$AT18,0)+COUNTIFS($B18:$AT18,AT18,$B$1:$AT$1,"&lt;"&amp;45))</f>
        <v>-6</v>
      </c>
      <c r="CN18">
        <f t="shared" si="0"/>
        <v>38</v>
      </c>
      <c r="CO18">
        <f t="shared" si="1"/>
        <v>16</v>
      </c>
      <c r="CP18">
        <f t="shared" si="2"/>
        <v>17</v>
      </c>
      <c r="CQ18">
        <f t="shared" si="3"/>
        <v>43</v>
      </c>
      <c r="CR18">
        <f t="shared" si="4"/>
        <v>24</v>
      </c>
      <c r="CS18">
        <f t="shared" si="5"/>
        <v>20</v>
      </c>
      <c r="CT18">
        <f t="shared" si="6"/>
        <v>1</v>
      </c>
      <c r="CU18">
        <f t="shared" si="7"/>
        <v>21</v>
      </c>
      <c r="CV18">
        <f t="shared" si="8"/>
        <v>14</v>
      </c>
      <c r="CW18">
        <f t="shared" si="9"/>
        <v>35</v>
      </c>
      <c r="CX18">
        <f t="shared" si="10"/>
        <v>6</v>
      </c>
      <c r="CY18">
        <f t="shared" si="11"/>
        <v>3</v>
      </c>
      <c r="CZ18">
        <f t="shared" si="12"/>
        <v>18</v>
      </c>
      <c r="DA18">
        <f t="shared" si="13"/>
        <v>27</v>
      </c>
      <c r="DB18">
        <f t="shared" si="14"/>
        <v>19</v>
      </c>
      <c r="DC18">
        <f t="shared" si="15"/>
        <v>28</v>
      </c>
      <c r="DD18">
        <f t="shared" si="16"/>
        <v>29</v>
      </c>
      <c r="DE18">
        <f t="shared" si="17"/>
        <v>39</v>
      </c>
      <c r="DF18">
        <f t="shared" si="18"/>
        <v>11</v>
      </c>
      <c r="DG18">
        <f t="shared" si="19"/>
        <v>22</v>
      </c>
      <c r="DH18">
        <f t="shared" si="20"/>
        <v>2</v>
      </c>
      <c r="DI18">
        <f t="shared" si="21"/>
        <v>36</v>
      </c>
      <c r="DJ18">
        <f t="shared" si="22"/>
        <v>45</v>
      </c>
      <c r="DK18">
        <f t="shared" si="23"/>
        <v>30</v>
      </c>
      <c r="DL18">
        <f t="shared" si="24"/>
        <v>31</v>
      </c>
      <c r="DM18">
        <f t="shared" si="25"/>
        <v>32</v>
      </c>
      <c r="DN18">
        <f t="shared" si="26"/>
        <v>25</v>
      </c>
      <c r="DO18">
        <f t="shared" si="27"/>
        <v>23</v>
      </c>
      <c r="DP18">
        <f t="shared" si="28"/>
        <v>9</v>
      </c>
      <c r="DQ18">
        <f t="shared" si="29"/>
        <v>10</v>
      </c>
      <c r="DR18">
        <f t="shared" si="30"/>
        <v>40</v>
      </c>
      <c r="DS18">
        <f t="shared" si="31"/>
        <v>33</v>
      </c>
      <c r="DT18">
        <f t="shared" si="32"/>
        <v>13</v>
      </c>
      <c r="DU18">
        <f t="shared" si="33"/>
        <v>12</v>
      </c>
      <c r="DV18">
        <f t="shared" si="34"/>
        <v>7</v>
      </c>
      <c r="DW18">
        <f t="shared" si="35"/>
        <v>37</v>
      </c>
      <c r="DX18">
        <f t="shared" si="36"/>
        <v>8</v>
      </c>
      <c r="DY18">
        <f t="shared" si="37"/>
        <v>5</v>
      </c>
      <c r="DZ18">
        <f t="shared" si="38"/>
        <v>4</v>
      </c>
      <c r="EA18">
        <f t="shared" si="39"/>
        <v>41</v>
      </c>
      <c r="EB18">
        <f t="shared" si="40"/>
        <v>44</v>
      </c>
      <c r="EC18">
        <f t="shared" si="41"/>
        <v>15</v>
      </c>
      <c r="ED18">
        <f t="shared" si="42"/>
        <v>26</v>
      </c>
      <c r="EE18">
        <f t="shared" si="43"/>
        <v>42</v>
      </c>
      <c r="EF18">
        <f t="shared" si="44"/>
        <v>34</v>
      </c>
    </row>
    <row r="19" spans="1:136" ht="16.5" customHeight="1">
      <c r="A19">
        <f>_calc_라운드기준!A19</f>
        <v>1227</v>
      </c>
      <c r="B19">
        <f>INDEX(_calc_누적빈도!B:B,$A19)-INDEX(_calc_누적빈도!B:B,$A19-기준100회_후보!$B$1)</f>
        <v>13</v>
      </c>
      <c r="C19">
        <f>INDEX(_calc_누적빈도!C:C,$A19)-INDEX(_calc_누적빈도!C:C,$A19-기준100회_후보!$B$1)</f>
        <v>11</v>
      </c>
      <c r="D19">
        <f>INDEX(_calc_누적빈도!D:D,$A19)-INDEX(_calc_누적빈도!D:D,$A19-기준100회_후보!$B$1)</f>
        <v>17</v>
      </c>
      <c r="E19">
        <f>INDEX(_calc_누적빈도!E:E,$A19)-INDEX(_calc_누적빈도!E:E,$A19-기준100회_후보!$B$1)</f>
        <v>11</v>
      </c>
      <c r="F19">
        <f>INDEX(_calc_누적빈도!F:F,$A19)-INDEX(_calc_누적빈도!F:F,$A19-기준100회_후보!$B$1)</f>
        <v>12</v>
      </c>
      <c r="G19">
        <f>INDEX(_calc_누적빈도!G:G,$A19)-INDEX(_calc_누적빈도!G:G,$A19-기준100회_후보!$B$1)</f>
        <v>16</v>
      </c>
      <c r="H19">
        <f>INDEX(_calc_누적빈도!H:H,$A19)-INDEX(_calc_누적빈도!H:H,$A19-기준100회_후보!$B$1)</f>
        <v>16</v>
      </c>
      <c r="I19">
        <f>INDEX(_calc_누적빈도!I:I,$A19)-INDEX(_calc_누적빈도!I:I,$A19-기준100회_후보!$B$1)</f>
        <v>15</v>
      </c>
      <c r="J19">
        <f>INDEX(_calc_누적빈도!J:J,$A19)-INDEX(_calc_누적빈도!J:J,$A19-기준100회_후보!$B$1)</f>
        <v>16</v>
      </c>
      <c r="K19">
        <f>INDEX(_calc_누적빈도!K:K,$A19)-INDEX(_calc_누적빈도!K:K,$A19-기준100회_후보!$B$1)</f>
        <v>12</v>
      </c>
      <c r="L19">
        <f>INDEX(_calc_누적빈도!L:L,$A19)-INDEX(_calc_누적빈도!L:L,$A19-기준100회_후보!$B$1)</f>
        <v>12</v>
      </c>
      <c r="M19">
        <f>INDEX(_calc_누적빈도!M:M,$A19)-INDEX(_calc_누적빈도!M:M,$A19-기준100회_후보!$B$1)</f>
        <v>13</v>
      </c>
      <c r="N19">
        <f>INDEX(_calc_누적빈도!N:N,$A19)-INDEX(_calc_누적빈도!N:N,$A19-기준100회_후보!$B$1)</f>
        <v>15</v>
      </c>
      <c r="O19">
        <f>INDEX(_calc_누적빈도!O:O,$A19)-INDEX(_calc_누적빈도!O:O,$A19-기준100회_후보!$B$1)</f>
        <v>8</v>
      </c>
      <c r="P19">
        <f>INDEX(_calc_누적빈도!P:P,$A19)-INDEX(_calc_누적빈도!P:P,$A19-기준100회_후보!$B$1)</f>
        <v>19</v>
      </c>
      <c r="Q19">
        <f>INDEX(_calc_누적빈도!Q:Q,$A19)-INDEX(_calc_누적빈도!Q:Q,$A19-기준100회_후보!$B$1)</f>
        <v>17</v>
      </c>
      <c r="R19">
        <f>INDEX(_calc_누적빈도!R:R,$A19)-INDEX(_calc_누적빈도!R:R,$A19-기준100회_후보!$B$1)</f>
        <v>13</v>
      </c>
      <c r="S19">
        <f>INDEX(_calc_누적빈도!S:S,$A19)-INDEX(_calc_누적빈도!S:S,$A19-기준100회_후보!$B$1)</f>
        <v>10</v>
      </c>
      <c r="T19">
        <f>INDEX(_calc_누적빈도!T:T,$A19)-INDEX(_calc_누적빈도!T:T,$A19-기준100회_후보!$B$1)</f>
        <v>16</v>
      </c>
      <c r="U19">
        <f>INDEX(_calc_누적빈도!U:U,$A19)-INDEX(_calc_누적빈도!U:U,$A19-기준100회_후보!$B$1)</f>
        <v>12</v>
      </c>
      <c r="V19">
        <f>INDEX(_calc_누적빈도!V:V,$A19)-INDEX(_calc_누적빈도!V:V,$A19-기준100회_후보!$B$1)</f>
        <v>13</v>
      </c>
      <c r="W19">
        <f>INDEX(_calc_누적빈도!W:W,$A19)-INDEX(_calc_누적빈도!W:W,$A19-기준100회_후보!$B$1)</f>
        <v>9</v>
      </c>
      <c r="X19">
        <f>INDEX(_calc_누적빈도!X:X,$A19)-INDEX(_calc_누적빈도!X:X,$A19-기준100회_후보!$B$1)</f>
        <v>11</v>
      </c>
      <c r="Y19">
        <f>INDEX(_calc_누적빈도!Y:Y,$A19)-INDEX(_calc_누적빈도!Y:Y,$A19-기준100회_후보!$B$1)</f>
        <v>14</v>
      </c>
      <c r="Z19">
        <f>INDEX(_calc_누적빈도!Z:Z,$A19)-INDEX(_calc_누적빈도!Z:Z,$A19-기준100회_후보!$B$1)</f>
        <v>13</v>
      </c>
      <c r="AA19">
        <f>INDEX(_calc_누적빈도!AA:AA,$A19)-INDEX(_calc_누적빈도!AA:AA,$A19-기준100회_후보!$B$1)</f>
        <v>13</v>
      </c>
      <c r="AB19">
        <f>INDEX(_calc_누적빈도!AB:AB,$A19)-INDEX(_calc_누적빈도!AB:AB,$A19-기준100회_후보!$B$1)</f>
        <v>23</v>
      </c>
      <c r="AC19">
        <f>INDEX(_calc_누적빈도!AC:AC,$A19)-INDEX(_calc_누적빈도!AC:AC,$A19-기준100회_후보!$B$1)</f>
        <v>21</v>
      </c>
      <c r="AD19">
        <f>INDEX(_calc_누적빈도!AD:AD,$A19)-INDEX(_calc_누적빈도!AD:AD,$A19-기준100회_후보!$B$1)</f>
        <v>13</v>
      </c>
      <c r="AE19">
        <f>INDEX(_calc_누적빈도!AE:AE,$A19)-INDEX(_calc_누적빈도!AE:AE,$A19-기준100회_후보!$B$1)</f>
        <v>14</v>
      </c>
      <c r="AF19">
        <f>INDEX(_calc_누적빈도!AF:AF,$A19)-INDEX(_calc_누적빈도!AF:AF,$A19-기준100회_후보!$B$1)</f>
        <v>14</v>
      </c>
      <c r="AG19">
        <f>INDEX(_calc_누적빈도!AG:AG,$A19)-INDEX(_calc_누적빈도!AG:AG,$A19-기준100회_후보!$B$1)</f>
        <v>11</v>
      </c>
      <c r="AH19">
        <f>INDEX(_calc_누적빈도!AH:AH,$A19)-INDEX(_calc_누적빈도!AH:AH,$A19-기준100회_후보!$B$1)</f>
        <v>14</v>
      </c>
      <c r="AI19">
        <f>INDEX(_calc_누적빈도!AI:AI,$A19)-INDEX(_calc_누적빈도!AI:AI,$A19-기준100회_후보!$B$1)</f>
        <v>10</v>
      </c>
      <c r="AJ19">
        <f>INDEX(_calc_누적빈도!AJ:AJ,$A19)-INDEX(_calc_누적빈도!AJ:AJ,$A19-기준100회_후보!$B$1)</f>
        <v>13</v>
      </c>
      <c r="AK19">
        <f>INDEX(_calc_누적빈도!AK:AK,$A19)-INDEX(_calc_누적빈도!AK:AK,$A19-기준100회_후보!$B$1)</f>
        <v>12</v>
      </c>
      <c r="AL19">
        <f>INDEX(_calc_누적빈도!AL:AL,$A19)-INDEX(_calc_누적빈도!AL:AL,$A19-기준100회_후보!$B$1)</f>
        <v>16</v>
      </c>
      <c r="AM19">
        <f>INDEX(_calc_누적빈도!AM:AM,$A19)-INDEX(_calc_누적빈도!AM:AM,$A19-기준100회_후보!$B$1)</f>
        <v>17</v>
      </c>
      <c r="AN19">
        <f>INDEX(_calc_누적빈도!AN:AN,$A19)-INDEX(_calc_누적빈도!AN:AN,$A19-기준100회_후보!$B$1)</f>
        <v>14</v>
      </c>
      <c r="AO19">
        <f>INDEX(_calc_누적빈도!AO:AO,$A19)-INDEX(_calc_누적빈도!AO:AO,$A19-기준100회_후보!$B$1)</f>
        <v>11</v>
      </c>
      <c r="AP19">
        <f>INDEX(_calc_누적빈도!AP:AP,$A19)-INDEX(_calc_누적빈도!AP:AP,$A19-기준100회_후보!$B$1)</f>
        <v>11</v>
      </c>
      <c r="AQ19">
        <f>INDEX(_calc_누적빈도!AQ:AQ,$A19)-INDEX(_calc_누적빈도!AQ:AQ,$A19-기준100회_후보!$B$1)</f>
        <v>11</v>
      </c>
      <c r="AR19">
        <f>INDEX(_calc_누적빈도!AR:AR,$A19)-INDEX(_calc_누적빈도!AR:AR,$A19-기준100회_후보!$B$1)</f>
        <v>6</v>
      </c>
      <c r="AS19">
        <f>INDEX(_calc_누적빈도!AS:AS,$A19)-INDEX(_calc_누적빈도!AS:AS,$A19-기준100회_후보!$B$1)</f>
        <v>10</v>
      </c>
      <c r="AT19">
        <f>INDEX(_calc_누적빈도!AT:AT,$A19)-INDEX(_calc_누적빈도!AT:AT,$A19-기준100회_후보!$B$1)</f>
        <v>12</v>
      </c>
      <c r="AU19">
        <f>(RANK(_calc_라운드기준!B19,_calc_라운드기준!$B19:$AT19,0)+COUNTIFS(_calc_라운드기준!$B19:$AT19,_calc_라운드기준!B19,$B$1:$AT$1,"&lt;"&amp;1))-(RANK(B19,$B19:$AT19,0)+COUNTIFS($B19:$AT19,B19,$B$1:$AT$1,"&lt;"&amp;1))</f>
        <v>-13</v>
      </c>
      <c r="AV19">
        <f>(RANK(_calc_라운드기준!C19,_calc_라운드기준!$B19:$AT19,0)+COUNTIFS(_calc_라운드기준!$B19:$AT19,_calc_라운드기준!C19,$B$1:$AT$1,"&lt;"&amp;2))-(RANK(C19,$B19:$AT19,0)+COUNTIFS($B19:$AT19,C19,$B$1:$AT$1,"&lt;"&amp;2))</f>
        <v>2</v>
      </c>
      <c r="AW19">
        <f>(RANK(_calc_라운드기준!D19,_calc_라운드기준!$B19:$AT19,0)+COUNTIFS(_calc_라운드기준!$B19:$AT19,_calc_라운드기준!D19,$B$1:$AT$1,"&lt;"&amp;3))-(RANK(D19,$B19:$AT19,0)+COUNTIFS($B19:$AT19,D19,$B$1:$AT$1,"&lt;"&amp;3))</f>
        <v>1</v>
      </c>
      <c r="AX19">
        <f>(RANK(_calc_라운드기준!E19,_calc_라운드기준!$B19:$AT19,0)+COUNTIFS(_calc_라운드기준!$B19:$AT19,_calc_라운드기준!E19,$B$1:$AT$1,"&lt;"&amp;4))-(RANK(E19,$B19:$AT19,0)+COUNTIFS($B19:$AT19,E19,$B$1:$AT$1,"&lt;"&amp;4))</f>
        <v>-22</v>
      </c>
      <c r="AY19">
        <f>(RANK(_calc_라운드기준!F19,_calc_라운드기준!$B19:$AT19,0)+COUNTIFS(_calc_라운드기준!$B19:$AT19,_calc_라운드기준!F19,$B$1:$AT$1,"&lt;"&amp;5))-(RANK(F19,$B19:$AT19,0)+COUNTIFS($B19:$AT19,F19,$B$1:$AT$1,"&lt;"&amp;5))</f>
        <v>-1</v>
      </c>
      <c r="AZ19">
        <f>(RANK(_calc_라운드기준!G19,_calc_라운드기준!$B19:$AT19,0)+COUNTIFS(_calc_라운드기준!$B19:$AT19,_calc_라운드기준!G19,$B$1:$AT$1,"&lt;"&amp;6))-(RANK(G19,$B19:$AT19,0)+COUNTIFS($B19:$AT19,G19,$B$1:$AT$1,"&lt;"&amp;6))</f>
        <v>0</v>
      </c>
      <c r="BA19">
        <f>(RANK(_calc_라운드기준!H19,_calc_라운드기준!$B19:$AT19,0)+COUNTIFS(_calc_라운드기준!$B19:$AT19,_calc_라운드기준!H19,$B$1:$AT$1,"&lt;"&amp;7))-(RANK(H19,$B19:$AT19,0)+COUNTIFS($B19:$AT19,H19,$B$1:$AT$1,"&lt;"&amp;7))</f>
        <v>28</v>
      </c>
      <c r="BB19">
        <f>(RANK(_calc_라운드기준!I19,_calc_라운드기준!$B19:$AT19,0)+COUNTIFS(_calc_라운드기준!$B19:$AT19,_calc_라운드기준!I19,$B$1:$AT$1,"&lt;"&amp;8))-(RANK(I19,$B19:$AT19,0)+COUNTIFS($B19:$AT19,I19,$B$1:$AT$1,"&lt;"&amp;8))</f>
        <v>1</v>
      </c>
      <c r="BC19">
        <f>(RANK(_calc_라운드기준!J19,_calc_라운드기준!$B19:$AT19,0)+COUNTIFS(_calc_라운드기준!$B19:$AT19,_calc_라운드기준!J19,$B$1:$AT$1,"&lt;"&amp;9))-(RANK(J19,$B19:$AT19,0)+COUNTIFS($B19:$AT19,J19,$B$1:$AT$1,"&lt;"&amp;9))</f>
        <v>5</v>
      </c>
      <c r="BD19">
        <f>(RANK(_calc_라운드기준!K19,_calc_라운드기준!$B19:$AT19,0)+COUNTIFS(_calc_라운드기준!$B19:$AT19,_calc_라운드기준!K19,$B$1:$AT$1,"&lt;"&amp;10))-(RANK(K19,$B19:$AT19,0)+COUNTIFS($B19:$AT19,K19,$B$1:$AT$1,"&lt;"&amp;10))</f>
        <v>-1</v>
      </c>
      <c r="BE19">
        <f>(RANK(_calc_라운드기준!L19,_calc_라운드기준!$B19:$AT19,0)+COUNTIFS(_calc_라운드기준!$B19:$AT19,_calc_라운드기준!L19,$B$1:$AT$1,"&lt;"&amp;11))-(RANK(L19,$B19:$AT19,0)+COUNTIFS($B19:$AT19,L19,$B$1:$AT$1,"&lt;"&amp;11))</f>
        <v>11</v>
      </c>
      <c r="BF19">
        <f>(RANK(_calc_라운드기준!M19,_calc_라운드기준!$B19:$AT19,0)+COUNTIFS(_calc_라운드기준!$B19:$AT19,_calc_라운드기준!M19,$B$1:$AT$1,"&lt;"&amp;12))-(RANK(M19,$B19:$AT19,0)+COUNTIFS($B19:$AT19,M19,$B$1:$AT$1,"&lt;"&amp;12))</f>
        <v>17</v>
      </c>
      <c r="BG19">
        <f>(RANK(_calc_라운드기준!N19,_calc_라운드기준!$B19:$AT19,0)+COUNTIFS(_calc_라운드기준!$B19:$AT19,_calc_라운드기준!N19,$B$1:$AT$1,"&lt;"&amp;13))-(RANK(N19,$B19:$AT19,0)+COUNTIFS($B19:$AT19,N19,$B$1:$AT$1,"&lt;"&amp;13))</f>
        <v>2</v>
      </c>
      <c r="BH19">
        <f>(RANK(_calc_라운드기준!O19,_calc_라운드기준!$B19:$AT19,0)+COUNTIFS(_calc_라운드기준!$B19:$AT19,_calc_라운드기준!O19,$B$1:$AT$1,"&lt;"&amp;14))-(RANK(O19,$B19:$AT19,0)+COUNTIFS($B19:$AT19,O19,$B$1:$AT$1,"&lt;"&amp;14))</f>
        <v>0</v>
      </c>
      <c r="BI19">
        <f>(RANK(_calc_라운드기준!P19,_calc_라운드기준!$B19:$AT19,0)+COUNTIFS(_calc_라운드기준!$B19:$AT19,_calc_라운드기준!P19,$B$1:$AT$1,"&lt;"&amp;15))-(RANK(P19,$B19:$AT19,0)+COUNTIFS($B19:$AT19,P19,$B$1:$AT$1,"&lt;"&amp;15))</f>
        <v>1</v>
      </c>
      <c r="BJ19">
        <f>(RANK(_calc_라운드기준!Q19,_calc_라운드기준!$B19:$AT19,0)+COUNTIFS(_calc_라운드기준!$B19:$AT19,_calc_라운드기준!Q19,$B$1:$AT$1,"&lt;"&amp;16))-(RANK(Q19,$B19:$AT19,0)+COUNTIFS($B19:$AT19,Q19,$B$1:$AT$1,"&lt;"&amp;16))</f>
        <v>-3</v>
      </c>
      <c r="BK19">
        <f>(RANK(_calc_라운드기준!R19,_calc_라운드기준!$B19:$AT19,0)+COUNTIFS(_calc_라운드기준!$B19:$AT19,_calc_라운드기준!R19,$B$1:$AT$1,"&lt;"&amp;17))-(RANK(R19,$B19:$AT19,0)+COUNTIFS($B19:$AT19,R19,$B$1:$AT$1,"&lt;"&amp;17))</f>
        <v>-5</v>
      </c>
      <c r="BL19">
        <f>(RANK(_calc_라운드기준!S19,_calc_라운드기준!$B19:$AT19,0)+COUNTIFS(_calc_라운드기준!$B19:$AT19,_calc_라운드기준!S19,$B$1:$AT$1,"&lt;"&amp;18))-(RANK(S19,$B19:$AT19,0)+COUNTIFS($B19:$AT19,S19,$B$1:$AT$1,"&lt;"&amp;18))</f>
        <v>-12</v>
      </c>
      <c r="BM19">
        <f>(RANK(_calc_라운드기준!T19,_calc_라운드기준!$B19:$AT19,0)+COUNTIFS(_calc_라운드기준!$B19:$AT19,_calc_라운드기준!T19,$B$1:$AT$1,"&lt;"&amp;19))-(RANK(T19,$B19:$AT19,0)+COUNTIFS($B19:$AT19,T19,$B$1:$AT$1,"&lt;"&amp;19))</f>
        <v>-2</v>
      </c>
      <c r="BN19">
        <f>(RANK(_calc_라운드기준!U19,_calc_라운드기준!$B19:$AT19,0)+COUNTIFS(_calc_라운드기준!$B19:$AT19,_calc_라운드기준!U19,$B$1:$AT$1,"&lt;"&amp;20))-(RANK(U19,$B19:$AT19,0)+COUNTIFS($B19:$AT19,U19,$B$1:$AT$1,"&lt;"&amp;20))</f>
        <v>-1</v>
      </c>
      <c r="BO19">
        <f>(RANK(_calc_라운드기준!V19,_calc_라운드기준!$B19:$AT19,0)+COUNTIFS(_calc_라운드기준!$B19:$AT19,_calc_라운드기준!V19,$B$1:$AT$1,"&lt;"&amp;21))-(RANK(V19,$B19:$AT19,0)+COUNTIFS($B19:$AT19,V19,$B$1:$AT$1,"&lt;"&amp;21))</f>
        <v>19</v>
      </c>
      <c r="BP19">
        <f>(RANK(_calc_라운드기준!W19,_calc_라운드기준!$B19:$AT19,0)+COUNTIFS(_calc_라운드기준!$B19:$AT19,_calc_라운드기준!W19,$B$1:$AT$1,"&lt;"&amp;22))-(RANK(W19,$B19:$AT19,0)+COUNTIFS($B19:$AT19,W19,$B$1:$AT$1,"&lt;"&amp;22))</f>
        <v>-5</v>
      </c>
      <c r="BQ19">
        <f>(RANK(_calc_라운드기준!X19,_calc_라운드기준!$B19:$AT19,0)+COUNTIFS(_calc_라운드기준!$B19:$AT19,_calc_라운드기준!X19,$B$1:$AT$1,"&lt;"&amp;23))-(RANK(X19,$B19:$AT19,0)+COUNTIFS($B19:$AT19,X19,$B$1:$AT$1,"&lt;"&amp;23))</f>
        <v>-26</v>
      </c>
      <c r="BR19">
        <f>(RANK(_calc_라운드기준!Y19,_calc_라운드기준!$B19:$AT19,0)+COUNTIFS(_calc_라운드기준!$B19:$AT19,_calc_라운드기준!Y19,$B$1:$AT$1,"&lt;"&amp;24))-(RANK(Y19,$B19:$AT19,0)+COUNTIFS($B19:$AT19,Y19,$B$1:$AT$1,"&lt;"&amp;24))</f>
        <v>3</v>
      </c>
      <c r="BS19">
        <f>(RANK(_calc_라운드기준!Z19,_calc_라운드기준!$B19:$AT19,0)+COUNTIFS(_calc_라운드기준!$B19:$AT19,_calc_라운드기준!Z19,$B$1:$AT$1,"&lt;"&amp;25))-(RANK(Z19,$B19:$AT19,0)+COUNTIFS($B19:$AT19,Z19,$B$1:$AT$1,"&lt;"&amp;25))</f>
        <v>-5</v>
      </c>
      <c r="BT19">
        <f>(RANK(_calc_라운드기준!AA19,_calc_라운드기준!$B19:$AT19,0)+COUNTIFS(_calc_라운드기준!$B19:$AT19,_calc_라운드기준!AA19,$B$1:$AT$1,"&lt;"&amp;26))-(RANK(AA19,$B19:$AT19,0)+COUNTIFS($B19:$AT19,AA19,$B$1:$AT$1,"&lt;"&amp;26))</f>
        <v>-5</v>
      </c>
      <c r="BU19">
        <f>(RANK(_calc_라운드기준!AB19,_calc_라운드기준!$B19:$AT19,0)+COUNTIFS(_calc_라운드기준!$B19:$AT19,_calc_라운드기준!AB19,$B$1:$AT$1,"&lt;"&amp;27))-(RANK(AB19,$B19:$AT19,0)+COUNTIFS($B19:$AT19,AB19,$B$1:$AT$1,"&lt;"&amp;27))</f>
        <v>0</v>
      </c>
      <c r="BV19">
        <f>(RANK(_calc_라운드기준!AC19,_calc_라운드기준!$B19:$AT19,0)+COUNTIFS(_calc_라운드기준!$B19:$AT19,_calc_라운드기준!AC19,$B$1:$AT$1,"&lt;"&amp;28))-(RANK(AC19,$B19:$AT19,0)+COUNTIFS($B19:$AT19,AC19,$B$1:$AT$1,"&lt;"&amp;28))</f>
        <v>1</v>
      </c>
      <c r="BW19">
        <f>(RANK(_calc_라운드기준!AD19,_calc_라운드기준!$B19:$AT19,0)+COUNTIFS(_calc_라운드기준!$B19:$AT19,_calc_라운드기준!AD19,$B$1:$AT$1,"&lt;"&amp;29))-(RANK(AD19,$B19:$AT19,0)+COUNTIFS($B19:$AT19,AD19,$B$1:$AT$1,"&lt;"&amp;29))</f>
        <v>5</v>
      </c>
      <c r="BX19">
        <f>(RANK(_calc_라운드기준!AE19,_calc_라운드기준!$B19:$AT19,0)+COUNTIFS(_calc_라운드기준!$B19:$AT19,_calc_라운드기준!AE19,$B$1:$AT$1,"&lt;"&amp;30))-(RANK(AE19,$B19:$AT19,0)+COUNTIFS($B19:$AT19,AE19,$B$1:$AT$1,"&lt;"&amp;30))</f>
        <v>16</v>
      </c>
      <c r="BY19">
        <f>(RANK(_calc_라운드기준!AF19,_calc_라운드기준!$B19:$AT19,0)+COUNTIFS(_calc_라운드기준!$B19:$AT19,_calc_라운드기준!AF19,$B$1:$AT$1,"&lt;"&amp;31))-(RANK(AF19,$B19:$AT19,0)+COUNTIFS($B19:$AT19,AF19,$B$1:$AT$1,"&lt;"&amp;31))</f>
        <v>-6</v>
      </c>
      <c r="BZ19">
        <f>(RANK(_calc_라운드기준!AG19,_calc_라운드기준!$B19:$AT19,0)+COUNTIFS(_calc_라운드기준!$B19:$AT19,_calc_라운드기준!AG19,$B$1:$AT$1,"&lt;"&amp;32))-(RANK(AG19,$B19:$AT19,0)+COUNTIFS($B19:$AT19,AG19,$B$1:$AT$1,"&lt;"&amp;32))</f>
        <v>-4</v>
      </c>
      <c r="CA19">
        <f>(RANK(_calc_라운드기준!AH19,_calc_라운드기준!$B19:$AT19,0)+COUNTIFS(_calc_라운드기준!$B19:$AT19,_calc_라운드기준!AH19,$B$1:$AT$1,"&lt;"&amp;33))-(RANK(AH19,$B19:$AT19,0)+COUNTIFS($B19:$AT19,AH19,$B$1:$AT$1,"&lt;"&amp;33))</f>
        <v>3</v>
      </c>
      <c r="CB19">
        <f>(RANK(_calc_라운드기준!AI19,_calc_라운드기준!$B19:$AT19,0)+COUNTIFS(_calc_라운드기준!$B19:$AT19,_calc_라운드기준!AI19,$B$1:$AT$1,"&lt;"&amp;34))-(RANK(AI19,$B19:$AT19,0)+COUNTIFS($B19:$AT19,AI19,$B$1:$AT$1,"&lt;"&amp;34))</f>
        <v>4</v>
      </c>
      <c r="CC19">
        <f>(RANK(_calc_라운드기준!AJ19,_calc_라운드기준!$B19:$AT19,0)+COUNTIFS(_calc_라운드기준!$B19:$AT19,_calc_라운드기준!AJ19,$B$1:$AT$1,"&lt;"&amp;35))-(RANK(AJ19,$B19:$AT19,0)+COUNTIFS($B19:$AT19,AJ19,$B$1:$AT$1,"&lt;"&amp;35))</f>
        <v>13</v>
      </c>
      <c r="CD19">
        <f>(RANK(_calc_라운드기준!AK19,_calc_라운드기준!$B19:$AT19,0)+COUNTIFS(_calc_라운드기준!$B19:$AT19,_calc_라운드기준!AK19,$B$1:$AT$1,"&lt;"&amp;36))-(RANK(AK19,$B19:$AT19,0)+COUNTIFS($B19:$AT19,AK19,$B$1:$AT$1,"&lt;"&amp;36))</f>
        <v>-10</v>
      </c>
      <c r="CE19">
        <f>(RANK(_calc_라운드기준!AL19,_calc_라운드기준!$B19:$AT19,0)+COUNTIFS(_calc_라운드기준!$B19:$AT19,_calc_라운드기준!AL19,$B$1:$AT$1,"&lt;"&amp;37))-(RANK(AL19,$B19:$AT19,0)+COUNTIFS($B19:$AT19,AL19,$B$1:$AT$1,"&lt;"&amp;37))</f>
        <v>11</v>
      </c>
      <c r="CF19">
        <f>(RANK(_calc_라운드기준!AM19,_calc_라운드기준!$B19:$AT19,0)+COUNTIFS(_calc_라운드기준!$B19:$AT19,_calc_라운드기준!AM19,$B$1:$AT$1,"&lt;"&amp;38))-(RANK(AM19,$B19:$AT19,0)+COUNTIFS($B19:$AT19,AM19,$B$1:$AT$1,"&lt;"&amp;38))</f>
        <v>17</v>
      </c>
      <c r="CG19">
        <f>(RANK(_calc_라운드기준!AN19,_calc_라운드기준!$B19:$AT19,0)+COUNTIFS(_calc_라운드기준!$B19:$AT19,_calc_라운드기준!AN19,$B$1:$AT$1,"&lt;"&amp;39))-(RANK(AN19,$B19:$AT19,0)+COUNTIFS($B19:$AT19,AN19,$B$1:$AT$1,"&lt;"&amp;39))</f>
        <v>15</v>
      </c>
      <c r="CH19">
        <f>(RANK(_calc_라운드기준!AO19,_calc_라운드기준!$B19:$AT19,0)+COUNTIFS(_calc_라운드기준!$B19:$AT19,_calc_라운드기준!AO19,$B$1:$AT$1,"&lt;"&amp;40))-(RANK(AO19,$B19:$AT19,0)+COUNTIFS($B19:$AT19,AO19,$B$1:$AT$1,"&lt;"&amp;40))</f>
        <v>-13</v>
      </c>
      <c r="CI19">
        <f>(RANK(_calc_라운드기준!AP19,_calc_라운드기준!$B19:$AT19,0)+COUNTIFS(_calc_라운드기준!$B19:$AT19,_calc_라운드기준!AP19,$B$1:$AT$1,"&lt;"&amp;41))-(RANK(AP19,$B19:$AT19,0)+COUNTIFS($B19:$AT19,AP19,$B$1:$AT$1,"&lt;"&amp;41))</f>
        <v>-27</v>
      </c>
      <c r="CJ19">
        <f>(RANK(_calc_라운드기준!AQ19,_calc_라운드기준!$B19:$AT19,0)+COUNTIFS(_calc_라운드기준!$B19:$AT19,_calc_라운드기준!AQ19,$B$1:$AT$1,"&lt;"&amp;42))-(RANK(AQ19,$B19:$AT19,0)+COUNTIFS($B19:$AT19,AQ19,$B$1:$AT$1,"&lt;"&amp;42))</f>
        <v>3</v>
      </c>
      <c r="CK19">
        <f>(RANK(_calc_라운드기준!AR19,_calc_라운드기준!$B19:$AT19,0)+COUNTIFS(_calc_라운드기준!$B19:$AT19,_calc_라운드기준!AR19,$B$1:$AT$1,"&lt;"&amp;43))-(RANK(AR19,$B19:$AT19,0)+COUNTIFS($B19:$AT19,AR19,$B$1:$AT$1,"&lt;"&amp;43))</f>
        <v>-2</v>
      </c>
      <c r="CL19">
        <f>(RANK(_calc_라운드기준!AS19,_calc_라운드기준!$B19:$AT19,0)+COUNTIFS(_calc_라운드기준!$B19:$AT19,_calc_라운드기준!AS19,$B$1:$AT$1,"&lt;"&amp;44))-(RANK(AS19,$B19:$AT19,0)+COUNTIFS($B19:$AT19,AS19,$B$1:$AT$1,"&lt;"&amp;44))</f>
        <v>-8</v>
      </c>
      <c r="CM19">
        <f>(RANK(_calc_라운드기준!AT19,_calc_라운드기준!$B19:$AT19,0)+COUNTIFS(_calc_라운드기준!$B19:$AT19,_calc_라운드기준!AT19,$B$1:$AT$1,"&lt;"&amp;45))-(RANK(AT19,$B19:$AT19,0)+COUNTIFS($B19:$AT19,AT19,$B$1:$AT$1,"&lt;"&amp;45))</f>
        <v>-7</v>
      </c>
      <c r="CN19">
        <f t="shared" si="0"/>
        <v>41</v>
      </c>
      <c r="CO19">
        <f t="shared" si="1"/>
        <v>16</v>
      </c>
      <c r="CP19">
        <f t="shared" si="2"/>
        <v>18</v>
      </c>
      <c r="CQ19">
        <f t="shared" si="3"/>
        <v>43</v>
      </c>
      <c r="CR19">
        <f t="shared" si="4"/>
        <v>25</v>
      </c>
      <c r="CS19">
        <f t="shared" si="5"/>
        <v>22</v>
      </c>
      <c r="CT19">
        <f t="shared" si="6"/>
        <v>1</v>
      </c>
      <c r="CU19">
        <f t="shared" si="7"/>
        <v>19</v>
      </c>
      <c r="CV19">
        <f t="shared" si="8"/>
        <v>10</v>
      </c>
      <c r="CW19">
        <f t="shared" si="9"/>
        <v>26</v>
      </c>
      <c r="CX19">
        <f t="shared" si="10"/>
        <v>8</v>
      </c>
      <c r="CY19">
        <f t="shared" si="11"/>
        <v>3</v>
      </c>
      <c r="CZ19">
        <f t="shared" si="12"/>
        <v>17</v>
      </c>
      <c r="DA19">
        <f t="shared" si="13"/>
        <v>23</v>
      </c>
      <c r="DB19">
        <f t="shared" si="14"/>
        <v>20</v>
      </c>
      <c r="DC19">
        <f t="shared" si="15"/>
        <v>30</v>
      </c>
      <c r="DD19">
        <f t="shared" si="16"/>
        <v>32</v>
      </c>
      <c r="DE19">
        <f t="shared" si="17"/>
        <v>40</v>
      </c>
      <c r="DF19">
        <f t="shared" si="18"/>
        <v>28</v>
      </c>
      <c r="DG19">
        <f t="shared" si="19"/>
        <v>27</v>
      </c>
      <c r="DH19">
        <f t="shared" si="20"/>
        <v>2</v>
      </c>
      <c r="DI19">
        <f t="shared" si="21"/>
        <v>33</v>
      </c>
      <c r="DJ19">
        <f t="shared" si="22"/>
        <v>44</v>
      </c>
      <c r="DK19">
        <f t="shared" si="23"/>
        <v>13</v>
      </c>
      <c r="DL19">
        <f t="shared" si="24"/>
        <v>34</v>
      </c>
      <c r="DM19">
        <f t="shared" si="25"/>
        <v>35</v>
      </c>
      <c r="DN19">
        <f t="shared" si="26"/>
        <v>24</v>
      </c>
      <c r="DO19">
        <f t="shared" si="27"/>
        <v>21</v>
      </c>
      <c r="DP19">
        <f t="shared" si="28"/>
        <v>11</v>
      </c>
      <c r="DQ19">
        <f t="shared" si="29"/>
        <v>5</v>
      </c>
      <c r="DR19">
        <f t="shared" si="30"/>
        <v>36</v>
      </c>
      <c r="DS19">
        <f t="shared" si="31"/>
        <v>31</v>
      </c>
      <c r="DT19">
        <f t="shared" si="32"/>
        <v>14</v>
      </c>
      <c r="DU19">
        <f t="shared" si="33"/>
        <v>12</v>
      </c>
      <c r="DV19">
        <f t="shared" si="34"/>
        <v>7</v>
      </c>
      <c r="DW19">
        <f t="shared" si="35"/>
        <v>39</v>
      </c>
      <c r="DX19">
        <f t="shared" si="36"/>
        <v>9</v>
      </c>
      <c r="DY19">
        <f t="shared" si="37"/>
        <v>4</v>
      </c>
      <c r="DZ19">
        <f t="shared" si="38"/>
        <v>6</v>
      </c>
      <c r="EA19">
        <f t="shared" si="39"/>
        <v>42</v>
      </c>
      <c r="EB19">
        <f t="shared" si="40"/>
        <v>45</v>
      </c>
      <c r="EC19">
        <f t="shared" si="41"/>
        <v>15</v>
      </c>
      <c r="ED19">
        <f t="shared" si="42"/>
        <v>29</v>
      </c>
      <c r="EE19">
        <f t="shared" si="43"/>
        <v>38</v>
      </c>
      <c r="EF19">
        <f t="shared" si="44"/>
        <v>37</v>
      </c>
    </row>
    <row r="20" spans="1:136" ht="16.5" customHeight="1">
      <c r="A20">
        <f>_calc_라운드기준!A20</f>
        <v>1226</v>
      </c>
      <c r="B20">
        <f>INDEX(_calc_누적빈도!B:B,$A20)-INDEX(_calc_누적빈도!B:B,$A20-기준100회_후보!$B$1)</f>
        <v>13</v>
      </c>
      <c r="C20">
        <f>INDEX(_calc_누적빈도!C:C,$A20)-INDEX(_calc_누적빈도!C:C,$A20-기준100회_후보!$B$1)</f>
        <v>11</v>
      </c>
      <c r="D20">
        <f>INDEX(_calc_누적빈도!D:D,$A20)-INDEX(_calc_누적빈도!D:D,$A20-기준100회_후보!$B$1)</f>
        <v>17</v>
      </c>
      <c r="E20">
        <f>INDEX(_calc_누적빈도!E:E,$A20)-INDEX(_calc_누적빈도!E:E,$A20-기준100회_후보!$B$1)</f>
        <v>11</v>
      </c>
      <c r="F20">
        <f>INDEX(_calc_누적빈도!F:F,$A20)-INDEX(_calc_누적빈도!F:F,$A20-기준100회_후보!$B$1)</f>
        <v>13</v>
      </c>
      <c r="G20">
        <f>INDEX(_calc_누적빈도!G:G,$A20)-INDEX(_calc_누적빈도!G:G,$A20-기준100회_후보!$B$1)</f>
        <v>15</v>
      </c>
      <c r="H20">
        <f>INDEX(_calc_누적빈도!H:H,$A20)-INDEX(_calc_누적빈도!H:H,$A20-기준100회_후보!$B$1)</f>
        <v>16</v>
      </c>
      <c r="I20">
        <f>INDEX(_calc_누적빈도!I:I,$A20)-INDEX(_calc_누적빈도!I:I,$A20-기준100회_후보!$B$1)</f>
        <v>15</v>
      </c>
      <c r="J20">
        <f>INDEX(_calc_누적빈도!J:J,$A20)-INDEX(_calc_누적빈도!J:J,$A20-기준100회_후보!$B$1)</f>
        <v>17</v>
      </c>
      <c r="K20">
        <f>INDEX(_calc_누적빈도!K:K,$A20)-INDEX(_calc_누적빈도!K:K,$A20-기준100회_후보!$B$1)</f>
        <v>12</v>
      </c>
      <c r="L20">
        <f>INDEX(_calc_누적빈도!L:L,$A20)-INDEX(_calc_누적빈도!L:L,$A20-기준100회_후보!$B$1)</f>
        <v>13</v>
      </c>
      <c r="M20">
        <f>INDEX(_calc_누적빈도!M:M,$A20)-INDEX(_calc_누적빈도!M:M,$A20-기준100회_후보!$B$1)</f>
        <v>13</v>
      </c>
      <c r="N20">
        <f>INDEX(_calc_누적빈도!N:N,$A20)-INDEX(_calc_누적빈도!N:N,$A20-기준100회_후보!$B$1)</f>
        <v>14</v>
      </c>
      <c r="O20">
        <f>INDEX(_calc_누적빈도!O:O,$A20)-INDEX(_calc_누적빈도!O:O,$A20-기준100회_후보!$B$1)</f>
        <v>8</v>
      </c>
      <c r="P20">
        <f>INDEX(_calc_누적빈도!P:P,$A20)-INDEX(_calc_누적빈도!P:P,$A20-기준100회_후보!$B$1)</f>
        <v>19</v>
      </c>
      <c r="Q20">
        <f>INDEX(_calc_누적빈도!Q:Q,$A20)-INDEX(_calc_누적빈도!Q:Q,$A20-기준100회_후보!$B$1)</f>
        <v>17</v>
      </c>
      <c r="R20">
        <f>INDEX(_calc_누적빈도!R:R,$A20)-INDEX(_calc_누적빈도!R:R,$A20-기준100회_후보!$B$1)</f>
        <v>12</v>
      </c>
      <c r="S20">
        <f>INDEX(_calc_누적빈도!S:S,$A20)-INDEX(_calc_누적빈도!S:S,$A20-기준100회_후보!$B$1)</f>
        <v>10</v>
      </c>
      <c r="T20">
        <f>INDEX(_calc_누적빈도!T:T,$A20)-INDEX(_calc_누적빈도!T:T,$A20-기준100회_후보!$B$1)</f>
        <v>16</v>
      </c>
      <c r="U20">
        <f>INDEX(_calc_누적빈도!U:U,$A20)-INDEX(_calc_누적빈도!U:U,$A20-기준100회_후보!$B$1)</f>
        <v>12</v>
      </c>
      <c r="V20">
        <f>INDEX(_calc_누적빈도!V:V,$A20)-INDEX(_calc_누적빈도!V:V,$A20-기준100회_후보!$B$1)</f>
        <v>13</v>
      </c>
      <c r="W20">
        <f>INDEX(_calc_누적빈도!W:W,$A20)-INDEX(_calc_누적빈도!W:W,$A20-기준100회_후보!$B$1)</f>
        <v>9</v>
      </c>
      <c r="X20">
        <f>INDEX(_calc_누적빈도!X:X,$A20)-INDEX(_calc_누적빈도!X:X,$A20-기준100회_후보!$B$1)</f>
        <v>11</v>
      </c>
      <c r="Y20">
        <f>INDEX(_calc_누적빈도!Y:Y,$A20)-INDEX(_calc_누적빈도!Y:Y,$A20-기준100회_후보!$B$1)</f>
        <v>14</v>
      </c>
      <c r="Z20">
        <f>INDEX(_calc_누적빈도!Z:Z,$A20)-INDEX(_calc_누적빈도!Z:Z,$A20-기준100회_후보!$B$1)</f>
        <v>13</v>
      </c>
      <c r="AA20">
        <f>INDEX(_calc_누적빈도!AA:AA,$A20)-INDEX(_calc_누적빈도!AA:AA,$A20-기준100회_후보!$B$1)</f>
        <v>12</v>
      </c>
      <c r="AB20">
        <f>INDEX(_calc_누적빈도!AB:AB,$A20)-INDEX(_calc_누적빈도!AB:AB,$A20-기준100회_후보!$B$1)</f>
        <v>23</v>
      </c>
      <c r="AC20">
        <f>INDEX(_calc_누적빈도!AC:AC,$A20)-INDEX(_calc_누적빈도!AC:AC,$A20-기준100회_후보!$B$1)</f>
        <v>20</v>
      </c>
      <c r="AD20">
        <f>INDEX(_calc_누적빈도!AD:AD,$A20)-INDEX(_calc_누적빈도!AD:AD,$A20-기준100회_후보!$B$1)</f>
        <v>13</v>
      </c>
      <c r="AE20">
        <f>INDEX(_calc_누적빈도!AE:AE,$A20)-INDEX(_calc_누적빈도!AE:AE,$A20-기준100회_후보!$B$1)</f>
        <v>14</v>
      </c>
      <c r="AF20">
        <f>INDEX(_calc_누적빈도!AF:AF,$A20)-INDEX(_calc_누적빈도!AF:AF,$A20-기준100회_후보!$B$1)</f>
        <v>14</v>
      </c>
      <c r="AG20">
        <f>INDEX(_calc_누적빈도!AG:AG,$A20)-INDEX(_calc_누적빈도!AG:AG,$A20-기준100회_후보!$B$1)</f>
        <v>11</v>
      </c>
      <c r="AH20">
        <f>INDEX(_calc_누적빈도!AH:AH,$A20)-INDEX(_calc_누적빈도!AH:AH,$A20-기준100회_후보!$B$1)</f>
        <v>14</v>
      </c>
      <c r="AI20">
        <f>INDEX(_calc_누적빈도!AI:AI,$A20)-INDEX(_calc_누적빈도!AI:AI,$A20-기준100회_후보!$B$1)</f>
        <v>10</v>
      </c>
      <c r="AJ20">
        <f>INDEX(_calc_누적빈도!AJ:AJ,$A20)-INDEX(_calc_누적빈도!AJ:AJ,$A20-기준100회_후보!$B$1)</f>
        <v>13</v>
      </c>
      <c r="AK20">
        <f>INDEX(_calc_누적빈도!AK:AK,$A20)-INDEX(_calc_누적빈도!AK:AK,$A20-기준100회_후보!$B$1)</f>
        <v>12</v>
      </c>
      <c r="AL20">
        <f>INDEX(_calc_누적빈도!AL:AL,$A20)-INDEX(_calc_누적빈도!AL:AL,$A20-기준100회_후보!$B$1)</f>
        <v>17</v>
      </c>
      <c r="AM20">
        <f>INDEX(_calc_누적빈도!AM:AM,$A20)-INDEX(_calc_누적빈도!AM:AM,$A20-기준100회_후보!$B$1)</f>
        <v>17</v>
      </c>
      <c r="AN20">
        <f>INDEX(_calc_누적빈도!AN:AN,$A20)-INDEX(_calc_누적빈도!AN:AN,$A20-기준100회_후보!$B$1)</f>
        <v>14</v>
      </c>
      <c r="AO20">
        <f>INDEX(_calc_누적빈도!AO:AO,$A20)-INDEX(_calc_누적빈도!AO:AO,$A20-기준100회_후보!$B$1)</f>
        <v>12</v>
      </c>
      <c r="AP20">
        <f>INDEX(_calc_누적빈도!AP:AP,$A20)-INDEX(_calc_누적빈도!AP:AP,$A20-기준100회_후보!$B$1)</f>
        <v>11</v>
      </c>
      <c r="AQ20">
        <f>INDEX(_calc_누적빈도!AQ:AQ,$A20)-INDEX(_calc_누적빈도!AQ:AQ,$A20-기준100회_후보!$B$1)</f>
        <v>11</v>
      </c>
      <c r="AR20">
        <f>INDEX(_calc_누적빈도!AR:AR,$A20)-INDEX(_calc_누적빈도!AR:AR,$A20-기준100회_후보!$B$1)</f>
        <v>6</v>
      </c>
      <c r="AS20">
        <f>INDEX(_calc_누적빈도!AS:AS,$A20)-INDEX(_calc_누적빈도!AS:AS,$A20-기준100회_후보!$B$1)</f>
        <v>10</v>
      </c>
      <c r="AT20">
        <f>INDEX(_calc_누적빈도!AT:AT,$A20)-INDEX(_calc_누적빈도!AT:AT,$A20-기준100회_후보!$B$1)</f>
        <v>12</v>
      </c>
      <c r="AU20">
        <f>(RANK(_calc_라운드기준!B20,_calc_라운드기준!$B20:$AT20,0)+COUNTIFS(_calc_라운드기준!$B20:$AT20,_calc_라운드기준!B20,$B$1:$AT$1,"&lt;"&amp;1))-(RANK(B20,$B20:$AT20,0)+COUNTIFS($B20:$AT20,B20,$B$1:$AT$1,"&lt;"&amp;1))</f>
        <v>-13</v>
      </c>
      <c r="AV20">
        <f>(RANK(_calc_라운드기준!C20,_calc_라운드기준!$B20:$AT20,0)+COUNTIFS(_calc_라운드기준!$B20:$AT20,_calc_라운드기준!C20,$B$1:$AT$1,"&lt;"&amp;2))-(RANK(C20,$B20:$AT20,0)+COUNTIFS($B20:$AT20,C20,$B$1:$AT$1,"&lt;"&amp;2))</f>
        <v>3</v>
      </c>
      <c r="AW20">
        <f>(RANK(_calc_라운드기준!D20,_calc_라운드기준!$B20:$AT20,0)+COUNTIFS(_calc_라운드기준!$B20:$AT20,_calc_라운드기준!D20,$B$1:$AT$1,"&lt;"&amp;3))-(RANK(D20,$B20:$AT20,0)+COUNTIFS($B20:$AT20,D20,$B$1:$AT$1,"&lt;"&amp;3))</f>
        <v>1</v>
      </c>
      <c r="AX20">
        <f>(RANK(_calc_라운드기준!E20,_calc_라운드기준!$B20:$AT20,0)+COUNTIFS(_calc_라운드기준!$B20:$AT20,_calc_라운드기준!E20,$B$1:$AT$1,"&lt;"&amp;4))-(RANK(E20,$B20:$AT20,0)+COUNTIFS($B20:$AT20,E20,$B$1:$AT$1,"&lt;"&amp;4))</f>
        <v>-12</v>
      </c>
      <c r="AY20">
        <f>(RANK(_calc_라운드기준!F20,_calc_라운드기준!$B20:$AT20,0)+COUNTIFS(_calc_라운드기준!$B20:$AT20,_calc_라운드기준!F20,$B$1:$AT$1,"&lt;"&amp;5))-(RANK(F20,$B20:$AT20,0)+COUNTIFS($B20:$AT20,F20,$B$1:$AT$1,"&lt;"&amp;5))</f>
        <v>4</v>
      </c>
      <c r="AZ20">
        <f>(RANK(_calc_라운드기준!G20,_calc_라운드기준!$B20:$AT20,0)+COUNTIFS(_calc_라운드기준!$B20:$AT20,_calc_라운드기준!G20,$B$1:$AT$1,"&lt;"&amp;6))-(RANK(G20,$B20:$AT20,0)+COUNTIFS($B20:$AT20,G20,$B$1:$AT$1,"&lt;"&amp;6))</f>
        <v>1</v>
      </c>
      <c r="BA20">
        <f>(RANK(_calc_라운드기준!H20,_calc_라운드기준!$B20:$AT20,0)+COUNTIFS(_calc_라운드기준!$B20:$AT20,_calc_라운드기준!H20,$B$1:$AT$1,"&lt;"&amp;7))-(RANK(H20,$B20:$AT20,0)+COUNTIFS($B20:$AT20,H20,$B$1:$AT$1,"&lt;"&amp;7))</f>
        <v>16</v>
      </c>
      <c r="BB20">
        <f>(RANK(_calc_라운드기준!I20,_calc_라운드기준!$B20:$AT20,0)+COUNTIFS(_calc_라운드기준!$B20:$AT20,_calc_라운드기준!I20,$B$1:$AT$1,"&lt;"&amp;8))-(RANK(I20,$B20:$AT20,0)+COUNTIFS($B20:$AT20,I20,$B$1:$AT$1,"&lt;"&amp;8))</f>
        <v>1</v>
      </c>
      <c r="BC20">
        <f>(RANK(_calc_라운드기준!J20,_calc_라운드기준!$B20:$AT20,0)+COUNTIFS(_calc_라운드기준!$B20:$AT20,_calc_라운드기준!J20,$B$1:$AT$1,"&lt;"&amp;9))-(RANK(J20,$B20:$AT20,0)+COUNTIFS($B20:$AT20,J20,$B$1:$AT$1,"&lt;"&amp;9))</f>
        <v>2</v>
      </c>
      <c r="BD20">
        <f>(RANK(_calc_라운드기준!K20,_calc_라운드기준!$B20:$AT20,0)+COUNTIFS(_calc_라운드기준!$B20:$AT20,_calc_라운드기준!K20,$B$1:$AT$1,"&lt;"&amp;10))-(RANK(K20,$B20:$AT20,0)+COUNTIFS($B20:$AT20,K20,$B$1:$AT$1,"&lt;"&amp;10))</f>
        <v>-1</v>
      </c>
      <c r="BE20">
        <f>(RANK(_calc_라운드기준!L20,_calc_라운드기준!$B20:$AT20,0)+COUNTIFS(_calc_라운드기준!$B20:$AT20,_calc_라운드기준!L20,$B$1:$AT$1,"&lt;"&amp;11))-(RANK(L20,$B20:$AT20,0)+COUNTIFS($B20:$AT20,L20,$B$1:$AT$1,"&lt;"&amp;11))</f>
        <v>17</v>
      </c>
      <c r="BF20">
        <f>(RANK(_calc_라운드기준!M20,_calc_라운드기준!$B20:$AT20,0)+COUNTIFS(_calc_라운드기준!$B20:$AT20,_calc_라운드기준!M20,$B$1:$AT$1,"&lt;"&amp;12))-(RANK(M20,$B20:$AT20,0)+COUNTIFS($B20:$AT20,M20,$B$1:$AT$1,"&lt;"&amp;12))</f>
        <v>17</v>
      </c>
      <c r="BG20">
        <f>(RANK(_calc_라운드기준!N20,_calc_라운드기준!$B20:$AT20,0)+COUNTIFS(_calc_라운드기준!$B20:$AT20,_calc_라운드기준!N20,$B$1:$AT$1,"&lt;"&amp;13))-(RANK(N20,$B20:$AT20,0)+COUNTIFS($B20:$AT20,N20,$B$1:$AT$1,"&lt;"&amp;13))</f>
        <v>14</v>
      </c>
      <c r="BH20">
        <f>(RANK(_calc_라운드기준!O20,_calc_라운드기준!$B20:$AT20,0)+COUNTIFS(_calc_라운드기준!$B20:$AT20,_calc_라운드기준!O20,$B$1:$AT$1,"&lt;"&amp;14))-(RANK(O20,$B20:$AT20,0)+COUNTIFS($B20:$AT20,O20,$B$1:$AT$1,"&lt;"&amp;14))</f>
        <v>0</v>
      </c>
      <c r="BI20">
        <f>(RANK(_calc_라운드기준!P20,_calc_라운드기준!$B20:$AT20,0)+COUNTIFS(_calc_라운드기준!$B20:$AT20,_calc_라운드기준!P20,$B$1:$AT$1,"&lt;"&amp;15))-(RANK(P20,$B20:$AT20,0)+COUNTIFS($B20:$AT20,P20,$B$1:$AT$1,"&lt;"&amp;15))</f>
        <v>0</v>
      </c>
      <c r="BJ20">
        <f>(RANK(_calc_라운드기준!Q20,_calc_라운드기준!$B20:$AT20,0)+COUNTIFS(_calc_라운드기준!$B20:$AT20,_calc_라운드기준!Q20,$B$1:$AT$1,"&lt;"&amp;16))-(RANK(Q20,$B20:$AT20,0)+COUNTIFS($B20:$AT20,Q20,$B$1:$AT$1,"&lt;"&amp;16))</f>
        <v>-4</v>
      </c>
      <c r="BK20">
        <f>(RANK(_calc_라운드기준!R20,_calc_라운드기준!$B20:$AT20,0)+COUNTIFS(_calc_라운드기준!$B20:$AT20,_calc_라운드기준!R20,$B$1:$AT$1,"&lt;"&amp;17))-(RANK(R20,$B20:$AT20,0)+COUNTIFS($B20:$AT20,R20,$B$1:$AT$1,"&lt;"&amp;17))</f>
        <v>0</v>
      </c>
      <c r="BL20">
        <f>(RANK(_calc_라운드기준!S20,_calc_라운드기준!$B20:$AT20,0)+COUNTIFS(_calc_라운드기준!$B20:$AT20,_calc_라운드기준!S20,$B$1:$AT$1,"&lt;"&amp;18))-(RANK(S20,$B20:$AT20,0)+COUNTIFS($B20:$AT20,S20,$B$1:$AT$1,"&lt;"&amp;18))</f>
        <v>-11</v>
      </c>
      <c r="BM20">
        <f>(RANK(_calc_라운드기준!T20,_calc_라운드기준!$B20:$AT20,0)+COUNTIFS(_calc_라운드기준!$B20:$AT20,_calc_라운드기준!T20,$B$1:$AT$1,"&lt;"&amp;19))-(RANK(T20,$B20:$AT20,0)+COUNTIFS($B20:$AT20,T20,$B$1:$AT$1,"&lt;"&amp;19))</f>
        <v>-2</v>
      </c>
      <c r="BN20">
        <f>(RANK(_calc_라운드기준!U20,_calc_라운드기준!$B20:$AT20,0)+COUNTIFS(_calc_라운드기준!$B20:$AT20,_calc_라운드기준!U20,$B$1:$AT$1,"&lt;"&amp;20))-(RANK(U20,$B20:$AT20,0)+COUNTIFS($B20:$AT20,U20,$B$1:$AT$1,"&lt;"&amp;20))</f>
        <v>1</v>
      </c>
      <c r="BO20">
        <f>(RANK(_calc_라운드기준!V20,_calc_라운드기준!$B20:$AT20,0)+COUNTIFS(_calc_라운드기준!$B20:$AT20,_calc_라운드기준!V20,$B$1:$AT$1,"&lt;"&amp;21))-(RANK(V20,$B20:$AT20,0)+COUNTIFS($B20:$AT20,V20,$B$1:$AT$1,"&lt;"&amp;21))</f>
        <v>17</v>
      </c>
      <c r="BP20">
        <f>(RANK(_calc_라운드기준!W20,_calc_라운드기준!$B20:$AT20,0)+COUNTIFS(_calc_라운드기준!$B20:$AT20,_calc_라운드기준!W20,$B$1:$AT$1,"&lt;"&amp;22))-(RANK(W20,$B20:$AT20,0)+COUNTIFS($B20:$AT20,W20,$B$1:$AT$1,"&lt;"&amp;22))</f>
        <v>-2</v>
      </c>
      <c r="BQ20">
        <f>(RANK(_calc_라운드기준!X20,_calc_라운드기준!$B20:$AT20,0)+COUNTIFS(_calc_라운드기준!$B20:$AT20,_calc_라운드기준!X20,$B$1:$AT$1,"&lt;"&amp;23))-(RANK(X20,$B20:$AT20,0)+COUNTIFS($B20:$AT20,X20,$B$1:$AT$1,"&lt;"&amp;23))</f>
        <v>-27</v>
      </c>
      <c r="BR20">
        <f>(RANK(_calc_라운드기준!Y20,_calc_라운드기준!$B20:$AT20,0)+COUNTIFS(_calc_라운드기준!$B20:$AT20,_calc_라운드기준!Y20,$B$1:$AT$1,"&lt;"&amp;24))-(RANK(Y20,$B20:$AT20,0)+COUNTIFS($B20:$AT20,Y20,$B$1:$AT$1,"&lt;"&amp;24))</f>
        <v>0</v>
      </c>
      <c r="BS20">
        <f>(RANK(_calc_라운드기준!Z20,_calc_라운드기준!$B20:$AT20,0)+COUNTIFS(_calc_라운드기준!$B20:$AT20,_calc_라운드기준!Z20,$B$1:$AT$1,"&lt;"&amp;25))-(RANK(Z20,$B20:$AT20,0)+COUNTIFS($B20:$AT20,Z20,$B$1:$AT$1,"&lt;"&amp;25))</f>
        <v>-9</v>
      </c>
      <c r="BT20">
        <f>(RANK(_calc_라운드기준!AA20,_calc_라운드기준!$B20:$AT20,0)+COUNTIFS(_calc_라운드기준!$B20:$AT20,_calc_라운드기준!AA20,$B$1:$AT$1,"&lt;"&amp;26))-(RANK(AA20,$B20:$AT20,0)+COUNTIFS($B20:$AT20,AA20,$B$1:$AT$1,"&lt;"&amp;26))</f>
        <v>1</v>
      </c>
      <c r="BU20">
        <f>(RANK(_calc_라운드기준!AB20,_calc_라운드기준!$B20:$AT20,0)+COUNTIFS(_calc_라운드기준!$B20:$AT20,_calc_라운드기준!AB20,$B$1:$AT$1,"&lt;"&amp;27))-(RANK(AB20,$B20:$AT20,0)+COUNTIFS($B20:$AT20,AB20,$B$1:$AT$1,"&lt;"&amp;27))</f>
        <v>0</v>
      </c>
      <c r="BV20">
        <f>(RANK(_calc_라운드기준!AC20,_calc_라운드기준!$B20:$AT20,0)+COUNTIFS(_calc_라운드기준!$B20:$AT20,_calc_라운드기준!AC20,$B$1:$AT$1,"&lt;"&amp;28))-(RANK(AC20,$B20:$AT20,0)+COUNTIFS($B20:$AT20,AC20,$B$1:$AT$1,"&lt;"&amp;28))</f>
        <v>2</v>
      </c>
      <c r="BW20">
        <f>(RANK(_calc_라운드기준!AD20,_calc_라운드기준!$B20:$AT20,0)+COUNTIFS(_calc_라운드기준!$B20:$AT20,_calc_라운드기준!AD20,$B$1:$AT$1,"&lt;"&amp;29))-(RANK(AD20,$B20:$AT20,0)+COUNTIFS($B20:$AT20,AD20,$B$1:$AT$1,"&lt;"&amp;29))</f>
        <v>7</v>
      </c>
      <c r="BX20">
        <f>(RANK(_calc_라운드기준!AE20,_calc_라운드기준!$B20:$AT20,0)+COUNTIFS(_calc_라운드기준!$B20:$AT20,_calc_라운드기준!AE20,$B$1:$AT$1,"&lt;"&amp;30))-(RANK(AE20,$B20:$AT20,0)+COUNTIFS($B20:$AT20,AE20,$B$1:$AT$1,"&lt;"&amp;30))</f>
        <v>1</v>
      </c>
      <c r="BY20">
        <f>(RANK(_calc_라운드기준!AF20,_calc_라운드기준!$B20:$AT20,0)+COUNTIFS(_calc_라운드기준!$B20:$AT20,_calc_라운드기준!AF20,$B$1:$AT$1,"&lt;"&amp;31))-(RANK(AF20,$B20:$AT20,0)+COUNTIFS($B20:$AT20,AF20,$B$1:$AT$1,"&lt;"&amp;31))</f>
        <v>-6</v>
      </c>
      <c r="BZ20">
        <f>(RANK(_calc_라운드기준!AG20,_calc_라운드기준!$B20:$AT20,0)+COUNTIFS(_calc_라운드기준!$B20:$AT20,_calc_라운드기준!AG20,$B$1:$AT$1,"&lt;"&amp;32))-(RANK(AG20,$B20:$AT20,0)+COUNTIFS($B20:$AT20,AG20,$B$1:$AT$1,"&lt;"&amp;32))</f>
        <v>-4</v>
      </c>
      <c r="CA20">
        <f>(RANK(_calc_라운드기준!AH20,_calc_라운드기준!$B20:$AT20,0)+COUNTIFS(_calc_라운드기준!$B20:$AT20,_calc_라운드기준!AH20,$B$1:$AT$1,"&lt;"&amp;33))-(RANK(AH20,$B20:$AT20,0)+COUNTIFS($B20:$AT20,AH20,$B$1:$AT$1,"&lt;"&amp;33))</f>
        <v>0</v>
      </c>
      <c r="CB20">
        <f>(RANK(_calc_라운드기준!AI20,_calc_라운드기준!$B20:$AT20,0)+COUNTIFS(_calc_라운드기준!$B20:$AT20,_calc_라운드기준!AI20,$B$1:$AT$1,"&lt;"&amp;34))-(RANK(AI20,$B20:$AT20,0)+COUNTIFS($B20:$AT20,AI20,$B$1:$AT$1,"&lt;"&amp;34))</f>
        <v>4</v>
      </c>
      <c r="CC20">
        <f>(RANK(_calc_라운드기준!AJ20,_calc_라운드기준!$B20:$AT20,0)+COUNTIFS(_calc_라운드기준!$B20:$AT20,_calc_라운드기준!AJ20,$B$1:$AT$1,"&lt;"&amp;35))-(RANK(AJ20,$B20:$AT20,0)+COUNTIFS($B20:$AT20,AJ20,$B$1:$AT$1,"&lt;"&amp;35))</f>
        <v>8</v>
      </c>
      <c r="CD20">
        <f>(RANK(_calc_라운드기준!AK20,_calc_라운드기준!$B20:$AT20,0)+COUNTIFS(_calc_라운드기준!$B20:$AT20,_calc_라운드기준!AK20,$B$1:$AT$1,"&lt;"&amp;36))-(RANK(AK20,$B20:$AT20,0)+COUNTIFS($B20:$AT20,AK20,$B$1:$AT$1,"&lt;"&amp;36))</f>
        <v>-13</v>
      </c>
      <c r="CE20">
        <f>(RANK(_calc_라운드기준!AL20,_calc_라운드기준!$B20:$AT20,0)+COUNTIFS(_calc_라운드기준!$B20:$AT20,_calc_라운드기준!AL20,$B$1:$AT$1,"&lt;"&amp;37))-(RANK(AL20,$B20:$AT20,0)+COUNTIFS($B20:$AT20,AL20,$B$1:$AT$1,"&lt;"&amp;37))</f>
        <v>12</v>
      </c>
      <c r="CF20">
        <f>(RANK(_calc_라운드기준!AM20,_calc_라운드기준!$B20:$AT20,0)+COUNTIFS(_calc_라운드기준!$B20:$AT20,_calc_라운드기준!AM20,$B$1:$AT$1,"&lt;"&amp;38))-(RANK(AM20,$B20:$AT20,0)+COUNTIFS($B20:$AT20,AM20,$B$1:$AT$1,"&lt;"&amp;38))</f>
        <v>12</v>
      </c>
      <c r="CG20">
        <f>(RANK(_calc_라운드기준!AN20,_calc_라운드기준!$B20:$AT20,0)+COUNTIFS(_calc_라운드기준!$B20:$AT20,_calc_라운드기준!AN20,$B$1:$AT$1,"&lt;"&amp;39))-(RANK(AN20,$B20:$AT20,0)+COUNTIFS($B20:$AT20,AN20,$B$1:$AT$1,"&lt;"&amp;39))</f>
        <v>17</v>
      </c>
      <c r="CH20">
        <f>(RANK(_calc_라운드기준!AO20,_calc_라운드기준!$B20:$AT20,0)+COUNTIFS(_calc_라운드기준!$B20:$AT20,_calc_라운드기준!AO20,$B$1:$AT$1,"&lt;"&amp;40))-(RANK(AO20,$B20:$AT20,0)+COUNTIFS($B20:$AT20,AO20,$B$1:$AT$1,"&lt;"&amp;40))</f>
        <v>-11</v>
      </c>
      <c r="CI20">
        <f>(RANK(_calc_라운드기준!AP20,_calc_라운드기준!$B20:$AT20,0)+COUNTIFS(_calc_라운드기준!$B20:$AT20,_calc_라운드기준!AP20,$B$1:$AT$1,"&lt;"&amp;41))-(RANK(AP20,$B20:$AT20,0)+COUNTIFS($B20:$AT20,AP20,$B$1:$AT$1,"&lt;"&amp;41))</f>
        <v>-27</v>
      </c>
      <c r="CJ20">
        <f>(RANK(_calc_라운드기준!AQ20,_calc_라운드기준!$B20:$AT20,0)+COUNTIFS(_calc_라운드기준!$B20:$AT20,_calc_라운드기준!AQ20,$B$1:$AT$1,"&lt;"&amp;42))-(RANK(AQ20,$B20:$AT20,0)+COUNTIFS($B20:$AT20,AQ20,$B$1:$AT$1,"&lt;"&amp;42))</f>
        <v>3</v>
      </c>
      <c r="CK20">
        <f>(RANK(_calc_라운드기준!AR20,_calc_라운드기준!$B20:$AT20,0)+COUNTIFS(_calc_라운드기준!$B20:$AT20,_calc_라운드기준!AR20,$B$1:$AT$1,"&lt;"&amp;43))-(RANK(AR20,$B20:$AT20,0)+COUNTIFS($B20:$AT20,AR20,$B$1:$AT$1,"&lt;"&amp;43))</f>
        <v>-2</v>
      </c>
      <c r="CL20">
        <f>(RANK(_calc_라운드기준!AS20,_calc_라운드기준!$B20:$AT20,0)+COUNTIFS(_calc_라운드기준!$B20:$AT20,_calc_라운드기준!AS20,$B$1:$AT$1,"&lt;"&amp;44))-(RANK(AS20,$B20:$AT20,0)+COUNTIFS($B20:$AT20,AS20,$B$1:$AT$1,"&lt;"&amp;44))</f>
        <v>-6</v>
      </c>
      <c r="CM20">
        <f>(RANK(_calc_라운드기준!AT20,_calc_라운드기준!$B20:$AT20,0)+COUNTIFS(_calc_라운드기준!$B20:$AT20,_calc_라운드기준!AT20,$B$1:$AT$1,"&lt;"&amp;45))-(RANK(AT20,$B20:$AT20,0)+COUNTIFS($B20:$AT20,AT20,$B$1:$AT$1,"&lt;"&amp;45))</f>
        <v>-11</v>
      </c>
      <c r="CN20">
        <f t="shared" si="0"/>
        <v>42</v>
      </c>
      <c r="CO20">
        <f t="shared" si="1"/>
        <v>13</v>
      </c>
      <c r="CP20">
        <f t="shared" si="2"/>
        <v>17</v>
      </c>
      <c r="CQ20">
        <f t="shared" si="3"/>
        <v>41</v>
      </c>
      <c r="CR20">
        <f t="shared" si="4"/>
        <v>11</v>
      </c>
      <c r="CS20">
        <f t="shared" si="5"/>
        <v>18</v>
      </c>
      <c r="CT20">
        <f t="shared" si="6"/>
        <v>5</v>
      </c>
      <c r="CU20">
        <f t="shared" si="7"/>
        <v>19</v>
      </c>
      <c r="CV20">
        <f t="shared" si="8"/>
        <v>15</v>
      </c>
      <c r="CW20">
        <f t="shared" si="9"/>
        <v>29</v>
      </c>
      <c r="CX20">
        <f t="shared" si="10"/>
        <v>1</v>
      </c>
      <c r="CY20">
        <f t="shared" si="11"/>
        <v>2</v>
      </c>
      <c r="CZ20">
        <f t="shared" si="12"/>
        <v>6</v>
      </c>
      <c r="DA20">
        <f t="shared" si="13"/>
        <v>23</v>
      </c>
      <c r="DB20">
        <f t="shared" si="14"/>
        <v>24</v>
      </c>
      <c r="DC20">
        <f t="shared" si="15"/>
        <v>33</v>
      </c>
      <c r="DD20">
        <f t="shared" si="16"/>
        <v>25</v>
      </c>
      <c r="DE20">
        <f t="shared" si="17"/>
        <v>38</v>
      </c>
      <c r="DF20">
        <f t="shared" si="18"/>
        <v>30</v>
      </c>
      <c r="DG20">
        <f t="shared" si="19"/>
        <v>20</v>
      </c>
      <c r="DH20">
        <f t="shared" si="20"/>
        <v>3</v>
      </c>
      <c r="DI20">
        <f t="shared" si="21"/>
        <v>31</v>
      </c>
      <c r="DJ20">
        <f t="shared" si="22"/>
        <v>44</v>
      </c>
      <c r="DK20">
        <f t="shared" si="23"/>
        <v>26</v>
      </c>
      <c r="DL20">
        <f t="shared" si="24"/>
        <v>37</v>
      </c>
      <c r="DM20">
        <f t="shared" si="25"/>
        <v>21</v>
      </c>
      <c r="DN20">
        <f t="shared" si="26"/>
        <v>27</v>
      </c>
      <c r="DO20">
        <f t="shared" si="27"/>
        <v>16</v>
      </c>
      <c r="DP20">
        <f t="shared" si="28"/>
        <v>10</v>
      </c>
      <c r="DQ20">
        <f t="shared" si="29"/>
        <v>22</v>
      </c>
      <c r="DR20">
        <f t="shared" si="30"/>
        <v>35</v>
      </c>
      <c r="DS20">
        <f t="shared" si="31"/>
        <v>34</v>
      </c>
      <c r="DT20">
        <f t="shared" si="32"/>
        <v>28</v>
      </c>
      <c r="DU20">
        <f t="shared" si="33"/>
        <v>12</v>
      </c>
      <c r="DV20">
        <f t="shared" si="34"/>
        <v>9</v>
      </c>
      <c r="DW20">
        <f t="shared" si="35"/>
        <v>43</v>
      </c>
      <c r="DX20">
        <f t="shared" si="36"/>
        <v>7</v>
      </c>
      <c r="DY20">
        <f t="shared" si="37"/>
        <v>8</v>
      </c>
      <c r="DZ20">
        <f t="shared" si="38"/>
        <v>4</v>
      </c>
      <c r="EA20">
        <f t="shared" si="39"/>
        <v>39</v>
      </c>
      <c r="EB20">
        <f t="shared" si="40"/>
        <v>45</v>
      </c>
      <c r="EC20">
        <f t="shared" si="41"/>
        <v>14</v>
      </c>
      <c r="ED20">
        <f t="shared" si="42"/>
        <v>32</v>
      </c>
      <c r="EE20">
        <f t="shared" si="43"/>
        <v>36</v>
      </c>
      <c r="EF20">
        <f t="shared" si="44"/>
        <v>40</v>
      </c>
    </row>
    <row r="21" spans="1:136" ht="16.5" customHeight="1">
      <c r="A21">
        <f>_calc_라운드기준!A21</f>
        <v>1225</v>
      </c>
      <c r="B21">
        <f>INDEX(_calc_누적빈도!B:B,$A21)-INDEX(_calc_누적빈도!B:B,$A21-기준100회_후보!$B$1)</f>
        <v>13</v>
      </c>
      <c r="C21">
        <f>INDEX(_calc_누적빈도!C:C,$A21)-INDEX(_calc_누적빈도!C:C,$A21-기준100회_후보!$B$1)</f>
        <v>11</v>
      </c>
      <c r="D21">
        <f>INDEX(_calc_누적빈도!D:D,$A21)-INDEX(_calc_누적빈도!D:D,$A21-기준100회_후보!$B$1)</f>
        <v>17</v>
      </c>
      <c r="E21">
        <f>INDEX(_calc_누적빈도!E:E,$A21)-INDEX(_calc_누적빈도!E:E,$A21-기준100회_후보!$B$1)</f>
        <v>11</v>
      </c>
      <c r="F21">
        <f>INDEX(_calc_누적빈도!F:F,$A21)-INDEX(_calc_누적빈도!F:F,$A21-기준100회_후보!$B$1)</f>
        <v>13</v>
      </c>
      <c r="G21">
        <f>INDEX(_calc_누적빈도!G:G,$A21)-INDEX(_calc_누적빈도!G:G,$A21-기준100회_후보!$B$1)</f>
        <v>16</v>
      </c>
      <c r="H21">
        <f>INDEX(_calc_누적빈도!H:H,$A21)-INDEX(_calc_누적빈도!H:H,$A21-기준100회_후보!$B$1)</f>
        <v>16</v>
      </c>
      <c r="I21">
        <f>INDEX(_calc_누적빈도!I:I,$A21)-INDEX(_calc_누적빈도!I:I,$A21-기준100회_후보!$B$1)</f>
        <v>14</v>
      </c>
      <c r="J21">
        <f>INDEX(_calc_누적빈도!J:J,$A21)-INDEX(_calc_누적빈도!J:J,$A21-기준100회_후보!$B$1)</f>
        <v>16</v>
      </c>
      <c r="K21">
        <f>INDEX(_calc_누적빈도!K:K,$A21)-INDEX(_calc_누적빈도!K:K,$A21-기준100회_후보!$B$1)</f>
        <v>12</v>
      </c>
      <c r="L21">
        <f>INDEX(_calc_누적빈도!L:L,$A21)-INDEX(_calc_누적빈도!L:L,$A21-기준100회_후보!$B$1)</f>
        <v>13</v>
      </c>
      <c r="M21">
        <f>INDEX(_calc_누적빈도!M:M,$A21)-INDEX(_calc_누적빈도!M:M,$A21-기준100회_후보!$B$1)</f>
        <v>13</v>
      </c>
      <c r="N21">
        <f>INDEX(_calc_누적빈도!N:N,$A21)-INDEX(_calc_누적빈도!N:N,$A21-기준100회_후보!$B$1)</f>
        <v>14</v>
      </c>
      <c r="O21">
        <f>INDEX(_calc_누적빈도!O:O,$A21)-INDEX(_calc_누적빈도!O:O,$A21-기준100회_후보!$B$1)</f>
        <v>9</v>
      </c>
      <c r="P21">
        <f>INDEX(_calc_누적빈도!P:P,$A21)-INDEX(_calc_누적빈도!P:P,$A21-기준100회_후보!$B$1)</f>
        <v>19</v>
      </c>
      <c r="Q21">
        <f>INDEX(_calc_누적빈도!Q:Q,$A21)-INDEX(_calc_누적빈도!Q:Q,$A21-기준100회_후보!$B$1)</f>
        <v>17</v>
      </c>
      <c r="R21">
        <f>INDEX(_calc_누적빈도!R:R,$A21)-INDEX(_calc_누적빈도!R:R,$A21-기준100회_후보!$B$1)</f>
        <v>12</v>
      </c>
      <c r="S21">
        <f>INDEX(_calc_누적빈도!S:S,$A21)-INDEX(_calc_누적빈도!S:S,$A21-기준100회_후보!$B$1)</f>
        <v>10</v>
      </c>
      <c r="T21">
        <f>INDEX(_calc_누적빈도!T:T,$A21)-INDEX(_calc_누적빈도!T:T,$A21-기준100회_후보!$B$1)</f>
        <v>15</v>
      </c>
      <c r="U21">
        <f>INDEX(_calc_누적빈도!U:U,$A21)-INDEX(_calc_누적빈도!U:U,$A21-기준100회_후보!$B$1)</f>
        <v>12</v>
      </c>
      <c r="V21">
        <f>INDEX(_calc_누적빈도!V:V,$A21)-INDEX(_calc_누적빈도!V:V,$A21-기준100회_후보!$B$1)</f>
        <v>13</v>
      </c>
      <c r="W21">
        <f>INDEX(_calc_누적빈도!W:W,$A21)-INDEX(_calc_누적빈도!W:W,$A21-기준100회_후보!$B$1)</f>
        <v>9</v>
      </c>
      <c r="X21">
        <f>INDEX(_calc_누적빈도!X:X,$A21)-INDEX(_calc_누적빈도!X:X,$A21-기준100회_후보!$B$1)</f>
        <v>11</v>
      </c>
      <c r="Y21">
        <f>INDEX(_calc_누적빈도!Y:Y,$A21)-INDEX(_calc_누적빈도!Y:Y,$A21-기준100회_후보!$B$1)</f>
        <v>14</v>
      </c>
      <c r="Z21">
        <f>INDEX(_calc_누적빈도!Z:Z,$A21)-INDEX(_calc_누적빈도!Z:Z,$A21-기준100회_후보!$B$1)</f>
        <v>13</v>
      </c>
      <c r="AA21">
        <f>INDEX(_calc_누적빈도!AA:AA,$A21)-INDEX(_calc_누적빈도!AA:AA,$A21-기준100회_후보!$B$1)</f>
        <v>12</v>
      </c>
      <c r="AB21">
        <f>INDEX(_calc_누적빈도!AB:AB,$A21)-INDEX(_calc_누적빈도!AB:AB,$A21-기준100회_후보!$B$1)</f>
        <v>23</v>
      </c>
      <c r="AC21">
        <f>INDEX(_calc_누적빈도!AC:AC,$A21)-INDEX(_calc_누적빈도!AC:AC,$A21-기준100회_후보!$B$1)</f>
        <v>20</v>
      </c>
      <c r="AD21">
        <f>INDEX(_calc_누적빈도!AD:AD,$A21)-INDEX(_calc_누적빈도!AD:AD,$A21-기준100회_후보!$B$1)</f>
        <v>13</v>
      </c>
      <c r="AE21">
        <f>INDEX(_calc_누적빈도!AE:AE,$A21)-INDEX(_calc_누적빈도!AE:AE,$A21-기준100회_후보!$B$1)</f>
        <v>14</v>
      </c>
      <c r="AF21">
        <f>INDEX(_calc_누적빈도!AF:AF,$A21)-INDEX(_calc_누적빈도!AF:AF,$A21-기준100회_후보!$B$1)</f>
        <v>14</v>
      </c>
      <c r="AG21">
        <f>INDEX(_calc_누적빈도!AG:AG,$A21)-INDEX(_calc_누적빈도!AG:AG,$A21-기준100회_후보!$B$1)</f>
        <v>11</v>
      </c>
      <c r="AH21">
        <f>INDEX(_calc_누적빈도!AH:AH,$A21)-INDEX(_calc_누적빈도!AH:AH,$A21-기준100회_후보!$B$1)</f>
        <v>15</v>
      </c>
      <c r="AI21">
        <f>INDEX(_calc_누적빈도!AI:AI,$A21)-INDEX(_calc_누적빈도!AI:AI,$A21-기준100회_후보!$B$1)</f>
        <v>10</v>
      </c>
      <c r="AJ21">
        <f>INDEX(_calc_누적빈도!AJ:AJ,$A21)-INDEX(_calc_누적빈도!AJ:AJ,$A21-기준100회_후보!$B$1)</f>
        <v>13</v>
      </c>
      <c r="AK21">
        <f>INDEX(_calc_누적빈도!AK:AK,$A21)-INDEX(_calc_누적빈도!AK:AK,$A21-기준100회_후보!$B$1)</f>
        <v>12</v>
      </c>
      <c r="AL21">
        <f>INDEX(_calc_누적빈도!AL:AL,$A21)-INDEX(_calc_누적빈도!AL:AL,$A21-기준100회_후보!$B$1)</f>
        <v>17</v>
      </c>
      <c r="AM21">
        <f>INDEX(_calc_누적빈도!AM:AM,$A21)-INDEX(_calc_누적빈도!AM:AM,$A21-기준100회_후보!$B$1)</f>
        <v>17</v>
      </c>
      <c r="AN21">
        <f>INDEX(_calc_누적빈도!AN:AN,$A21)-INDEX(_calc_누적빈도!AN:AN,$A21-기준100회_후보!$B$1)</f>
        <v>14</v>
      </c>
      <c r="AO21">
        <f>INDEX(_calc_누적빈도!AO:AO,$A21)-INDEX(_calc_누적빈도!AO:AO,$A21-기준100회_후보!$B$1)</f>
        <v>13</v>
      </c>
      <c r="AP21">
        <f>INDEX(_calc_누적빈도!AP:AP,$A21)-INDEX(_calc_누적빈도!AP:AP,$A21-기준100회_후보!$B$1)</f>
        <v>10</v>
      </c>
      <c r="AQ21">
        <f>INDEX(_calc_누적빈도!AQ:AQ,$A21)-INDEX(_calc_누적빈도!AQ:AQ,$A21-기준100회_후보!$B$1)</f>
        <v>10</v>
      </c>
      <c r="AR21">
        <f>INDEX(_calc_누적빈도!AR:AR,$A21)-INDEX(_calc_누적빈도!AR:AR,$A21-기준100회_후보!$B$1)</f>
        <v>6</v>
      </c>
      <c r="AS21">
        <f>INDEX(_calc_누적빈도!AS:AS,$A21)-INDEX(_calc_누적빈도!AS:AS,$A21-기준100회_후보!$B$1)</f>
        <v>11</v>
      </c>
      <c r="AT21">
        <f>INDEX(_calc_누적빈도!AT:AT,$A21)-INDEX(_calc_누적빈도!AT:AT,$A21-기준100회_후보!$B$1)</f>
        <v>12</v>
      </c>
      <c r="AU21">
        <f>(RANK(_calc_라운드기준!B21,_calc_라운드기준!$B21:$AT21,0)+COUNTIFS(_calc_라운드기준!$B21:$AT21,_calc_라운드기준!B21,$B$1:$AT$1,"&lt;"&amp;1))-(RANK(B21,$B21:$AT21,0)+COUNTIFS($B21:$AT21,B21,$B$1:$AT$1,"&lt;"&amp;1))</f>
        <v>-13</v>
      </c>
      <c r="AV21">
        <f>(RANK(_calc_라운드기준!C21,_calc_라운드기준!$B21:$AT21,0)+COUNTIFS(_calc_라운드기준!$B21:$AT21,_calc_라운드기준!C21,$B$1:$AT$1,"&lt;"&amp;2))-(RANK(C21,$B21:$AT21,0)+COUNTIFS($B21:$AT21,C21,$B$1:$AT$1,"&lt;"&amp;2))</f>
        <v>3</v>
      </c>
      <c r="AW21">
        <f>(RANK(_calc_라운드기준!D21,_calc_라운드기준!$B21:$AT21,0)+COUNTIFS(_calc_라운드기준!$B21:$AT21,_calc_라운드기준!D21,$B$1:$AT$1,"&lt;"&amp;3))-(RANK(D21,$B21:$AT21,0)+COUNTIFS($B21:$AT21,D21,$B$1:$AT$1,"&lt;"&amp;3))</f>
        <v>-1</v>
      </c>
      <c r="AX21">
        <f>(RANK(_calc_라운드기준!E21,_calc_라운드기준!$B21:$AT21,0)+COUNTIFS(_calc_라운드기준!$B21:$AT21,_calc_라운드기준!E21,$B$1:$AT$1,"&lt;"&amp;4))-(RANK(E21,$B21:$AT21,0)+COUNTIFS($B21:$AT21,E21,$B$1:$AT$1,"&lt;"&amp;4))</f>
        <v>-25</v>
      </c>
      <c r="AY21">
        <f>(RANK(_calc_라운드기준!F21,_calc_라운드기준!$B21:$AT21,0)+COUNTIFS(_calc_라운드기준!$B21:$AT21,_calc_라운드기준!F21,$B$1:$AT$1,"&lt;"&amp;5))-(RANK(F21,$B21:$AT21,0)+COUNTIFS($B21:$AT21,F21,$B$1:$AT$1,"&lt;"&amp;5))</f>
        <v>4</v>
      </c>
      <c r="AZ21">
        <f>(RANK(_calc_라운드기준!G21,_calc_라운드기준!$B21:$AT21,0)+COUNTIFS(_calc_라운드기준!$B21:$AT21,_calc_라운드기준!G21,$B$1:$AT$1,"&lt;"&amp;6))-(RANK(G21,$B21:$AT21,0)+COUNTIFS($B21:$AT21,G21,$B$1:$AT$1,"&lt;"&amp;6))</f>
        <v>-1</v>
      </c>
      <c r="BA21">
        <f>(RANK(_calc_라운드기준!H21,_calc_라운드기준!$B21:$AT21,0)+COUNTIFS(_calc_라운드기준!$B21:$AT21,_calc_라운드기준!H21,$B$1:$AT$1,"&lt;"&amp;7))-(RANK(H21,$B21:$AT21,0)+COUNTIFS($B21:$AT21,H21,$B$1:$AT$1,"&lt;"&amp;7))</f>
        <v>16</v>
      </c>
      <c r="BB21">
        <f>(RANK(_calc_라운드기준!I21,_calc_라운드기준!$B21:$AT21,0)+COUNTIFS(_calc_라운드기준!$B21:$AT21,_calc_라운드기준!I21,$B$1:$AT$1,"&lt;"&amp;8))-(RANK(I21,$B21:$AT21,0)+COUNTIFS($B21:$AT21,I21,$B$1:$AT$1,"&lt;"&amp;8))</f>
        <v>-2</v>
      </c>
      <c r="BC21">
        <f>(RANK(_calc_라운드기준!J21,_calc_라운드기준!$B21:$AT21,0)+COUNTIFS(_calc_라운드기준!$B21:$AT21,_calc_라운드기준!J21,$B$1:$AT$1,"&lt;"&amp;9))-(RANK(J21,$B21:$AT21,0)+COUNTIFS($B21:$AT21,J21,$B$1:$AT$1,"&lt;"&amp;9))</f>
        <v>2</v>
      </c>
      <c r="BD21">
        <f>(RANK(_calc_라운드기준!K21,_calc_라운드기준!$B21:$AT21,0)+COUNTIFS(_calc_라운드기준!$B21:$AT21,_calc_라운드기준!K21,$B$1:$AT$1,"&lt;"&amp;10))-(RANK(K21,$B21:$AT21,0)+COUNTIFS($B21:$AT21,K21,$B$1:$AT$1,"&lt;"&amp;10))</f>
        <v>-2</v>
      </c>
      <c r="BE21">
        <f>(RANK(_calc_라운드기준!L21,_calc_라운드기준!$B21:$AT21,0)+COUNTIFS(_calc_라운드기준!$B21:$AT21,_calc_라운드기준!L21,$B$1:$AT$1,"&lt;"&amp;11))-(RANK(L21,$B21:$AT21,0)+COUNTIFS($B21:$AT21,L21,$B$1:$AT$1,"&lt;"&amp;11))</f>
        <v>17</v>
      </c>
      <c r="BF21">
        <f>(RANK(_calc_라운드기준!M21,_calc_라운드기준!$B21:$AT21,0)+COUNTIFS(_calc_라운드기준!$B21:$AT21,_calc_라운드기준!M21,$B$1:$AT$1,"&lt;"&amp;12))-(RANK(M21,$B21:$AT21,0)+COUNTIFS($B21:$AT21,M21,$B$1:$AT$1,"&lt;"&amp;12))</f>
        <v>17</v>
      </c>
      <c r="BG21">
        <f>(RANK(_calc_라운드기준!N21,_calc_라운드기준!$B21:$AT21,0)+COUNTIFS(_calc_라운드기준!$B21:$AT21,_calc_라운드기준!N21,$B$1:$AT$1,"&lt;"&amp;13))-(RANK(N21,$B21:$AT21,0)+COUNTIFS($B21:$AT21,N21,$B$1:$AT$1,"&lt;"&amp;13))</f>
        <v>13</v>
      </c>
      <c r="BH21">
        <f>(RANK(_calc_라운드기준!O21,_calc_라운드기준!$B21:$AT21,0)+COUNTIFS(_calc_라운드기준!$B21:$AT21,_calc_라운드기준!O21,$B$1:$AT$1,"&lt;"&amp;14))-(RANK(O21,$B21:$AT21,0)+COUNTIFS($B21:$AT21,O21,$B$1:$AT$1,"&lt;"&amp;14))</f>
        <v>1</v>
      </c>
      <c r="BI21">
        <f>(RANK(_calc_라운드기준!P21,_calc_라운드기준!$B21:$AT21,0)+COUNTIFS(_calc_라운드기준!$B21:$AT21,_calc_라운드기준!P21,$B$1:$AT$1,"&lt;"&amp;15))-(RANK(P21,$B21:$AT21,0)+COUNTIFS($B21:$AT21,P21,$B$1:$AT$1,"&lt;"&amp;15))</f>
        <v>1</v>
      </c>
      <c r="BJ21">
        <f>(RANK(_calc_라운드기준!Q21,_calc_라운드기준!$B21:$AT21,0)+COUNTIFS(_calc_라운드기준!$B21:$AT21,_calc_라운드기준!Q21,$B$1:$AT$1,"&lt;"&amp;16))-(RANK(Q21,$B21:$AT21,0)+COUNTIFS($B21:$AT21,Q21,$B$1:$AT$1,"&lt;"&amp;16))</f>
        <v>-3</v>
      </c>
      <c r="BK21">
        <f>(RANK(_calc_라운드기준!R21,_calc_라운드기준!$B21:$AT21,0)+COUNTIFS(_calc_라운드기준!$B21:$AT21,_calc_라운드기준!R21,$B$1:$AT$1,"&lt;"&amp;17))-(RANK(R21,$B21:$AT21,0)+COUNTIFS($B21:$AT21,R21,$B$1:$AT$1,"&lt;"&amp;17))</f>
        <v>-1</v>
      </c>
      <c r="BL21">
        <f>(RANK(_calc_라운드기준!S21,_calc_라운드기준!$B21:$AT21,0)+COUNTIFS(_calc_라운드기준!$B21:$AT21,_calc_라운드기준!S21,$B$1:$AT$1,"&lt;"&amp;18))-(RANK(S21,$B21:$AT21,0)+COUNTIFS($B21:$AT21,S21,$B$1:$AT$1,"&lt;"&amp;18))</f>
        <v>-10</v>
      </c>
      <c r="BM21">
        <f>(RANK(_calc_라운드기준!T21,_calc_라운드기준!$B21:$AT21,0)+COUNTIFS(_calc_라운드기준!$B21:$AT21,_calc_라운드기준!T21,$B$1:$AT$1,"&lt;"&amp;19))-(RANK(T21,$B21:$AT21,0)+COUNTIFS($B21:$AT21,T21,$B$1:$AT$1,"&lt;"&amp;19))</f>
        <v>2</v>
      </c>
      <c r="BN21">
        <f>(RANK(_calc_라운드기준!U21,_calc_라운드기준!$B21:$AT21,0)+COUNTIFS(_calc_라운드기준!$B21:$AT21,_calc_라운드기준!U21,$B$1:$AT$1,"&lt;"&amp;20))-(RANK(U21,$B21:$AT21,0)+COUNTIFS($B21:$AT21,U21,$B$1:$AT$1,"&lt;"&amp;20))</f>
        <v>0</v>
      </c>
      <c r="BO21">
        <f>(RANK(_calc_라운드기준!V21,_calc_라운드기준!$B21:$AT21,0)+COUNTIFS(_calc_라운드기준!$B21:$AT21,_calc_라운드기준!V21,$B$1:$AT$1,"&lt;"&amp;21))-(RANK(V21,$B21:$AT21,0)+COUNTIFS($B21:$AT21,V21,$B$1:$AT$1,"&lt;"&amp;21))</f>
        <v>17</v>
      </c>
      <c r="BP21">
        <f>(RANK(_calc_라운드기준!W21,_calc_라운드기준!$B21:$AT21,0)+COUNTIFS(_calc_라운드기준!$B21:$AT21,_calc_라운드기준!W21,$B$1:$AT$1,"&lt;"&amp;22))-(RANK(W21,$B21:$AT21,0)+COUNTIFS($B21:$AT21,W21,$B$1:$AT$1,"&lt;"&amp;22))</f>
        <v>-3</v>
      </c>
      <c r="BQ21">
        <f>(RANK(_calc_라운드기준!X21,_calc_라운드기준!$B21:$AT21,0)+COUNTIFS(_calc_라운드기준!$B21:$AT21,_calc_라운드기준!X21,$B$1:$AT$1,"&lt;"&amp;23))-(RANK(X21,$B21:$AT21,0)+COUNTIFS($B21:$AT21,X21,$B$1:$AT$1,"&lt;"&amp;23))</f>
        <v>-28</v>
      </c>
      <c r="BR21">
        <f>(RANK(_calc_라운드기준!Y21,_calc_라운드기준!$B21:$AT21,0)+COUNTIFS(_calc_라운드기준!$B21:$AT21,_calc_라운드기준!Y21,$B$1:$AT$1,"&lt;"&amp;24))-(RANK(Y21,$B21:$AT21,0)+COUNTIFS($B21:$AT21,Y21,$B$1:$AT$1,"&lt;"&amp;24))</f>
        <v>-1</v>
      </c>
      <c r="BS21">
        <f>(RANK(_calc_라운드기준!Z21,_calc_라운드기준!$B21:$AT21,0)+COUNTIFS(_calc_라운드기준!$B21:$AT21,_calc_라운드기준!Z21,$B$1:$AT$1,"&lt;"&amp;25))-(RANK(Z21,$B21:$AT21,0)+COUNTIFS($B21:$AT21,Z21,$B$1:$AT$1,"&lt;"&amp;25))</f>
        <v>7</v>
      </c>
      <c r="BT21">
        <f>(RANK(_calc_라운드기준!AA21,_calc_라운드기준!$B21:$AT21,0)+COUNTIFS(_calc_라운드기준!$B21:$AT21,_calc_라운드기준!AA21,$B$1:$AT$1,"&lt;"&amp;26))-(RANK(AA21,$B21:$AT21,0)+COUNTIFS($B21:$AT21,AA21,$B$1:$AT$1,"&lt;"&amp;26))</f>
        <v>1</v>
      </c>
      <c r="BU21">
        <f>(RANK(_calc_라운드기준!AB21,_calc_라운드기준!$B21:$AT21,0)+COUNTIFS(_calc_라운드기준!$B21:$AT21,_calc_라운드기준!AB21,$B$1:$AT$1,"&lt;"&amp;27))-(RANK(AB21,$B21:$AT21,0)+COUNTIFS($B21:$AT21,AB21,$B$1:$AT$1,"&lt;"&amp;27))</f>
        <v>0</v>
      </c>
      <c r="BV21">
        <f>(RANK(_calc_라운드기준!AC21,_calc_라운드기준!$B21:$AT21,0)+COUNTIFS(_calc_라운드기준!$B21:$AT21,_calc_라운드기준!AC21,$B$1:$AT$1,"&lt;"&amp;28))-(RANK(AC21,$B21:$AT21,0)+COUNTIFS($B21:$AT21,AC21,$B$1:$AT$1,"&lt;"&amp;28))</f>
        <v>3</v>
      </c>
      <c r="BW21">
        <f>(RANK(_calc_라운드기준!AD21,_calc_라운드기준!$B21:$AT21,0)+COUNTIFS(_calc_라운드기준!$B21:$AT21,_calc_라운드기준!AD21,$B$1:$AT$1,"&lt;"&amp;29))-(RANK(AD21,$B21:$AT21,0)+COUNTIFS($B21:$AT21,AD21,$B$1:$AT$1,"&lt;"&amp;29))</f>
        <v>8</v>
      </c>
      <c r="BX21">
        <f>(RANK(_calc_라운드기준!AE21,_calc_라운드기준!$B21:$AT21,0)+COUNTIFS(_calc_라운드기준!$B21:$AT21,_calc_라운드기준!AE21,$B$1:$AT$1,"&lt;"&amp;30))-(RANK(AE21,$B21:$AT21,0)+COUNTIFS($B21:$AT21,AE21,$B$1:$AT$1,"&lt;"&amp;30))</f>
        <v>-1</v>
      </c>
      <c r="BY21">
        <f>(RANK(_calc_라운드기준!AF21,_calc_라운드기준!$B21:$AT21,0)+COUNTIFS(_calc_라운드기준!$B21:$AT21,_calc_라운드기준!AF21,$B$1:$AT$1,"&lt;"&amp;31))-(RANK(AF21,$B21:$AT21,0)+COUNTIFS($B21:$AT21,AF21,$B$1:$AT$1,"&lt;"&amp;31))</f>
        <v>-8</v>
      </c>
      <c r="BZ21">
        <f>(RANK(_calc_라운드기준!AG21,_calc_라운드기준!$B21:$AT21,0)+COUNTIFS(_calc_라운드기준!$B21:$AT21,_calc_라운드기준!AG21,$B$1:$AT$1,"&lt;"&amp;32))-(RANK(AG21,$B21:$AT21,0)+COUNTIFS($B21:$AT21,AG21,$B$1:$AT$1,"&lt;"&amp;32))</f>
        <v>-21</v>
      </c>
      <c r="CA21">
        <f>(RANK(_calc_라운드기준!AH21,_calc_라운드기준!$B21:$AT21,0)+COUNTIFS(_calc_라운드기준!$B21:$AT21,_calc_라운드기준!AH21,$B$1:$AT$1,"&lt;"&amp;33))-(RANK(AH21,$B21:$AT21,0)+COUNTIFS($B21:$AT21,AH21,$B$1:$AT$1,"&lt;"&amp;33))</f>
        <v>5</v>
      </c>
      <c r="CB21">
        <f>(RANK(_calc_라운드기준!AI21,_calc_라운드기준!$B21:$AT21,0)+COUNTIFS(_calc_라운드기준!$B21:$AT21,_calc_라운드기준!AI21,$B$1:$AT$1,"&lt;"&amp;34))-(RANK(AI21,$B21:$AT21,0)+COUNTIFS($B21:$AT21,AI21,$B$1:$AT$1,"&lt;"&amp;34))</f>
        <v>5</v>
      </c>
      <c r="CC21">
        <f>(RANK(_calc_라운드기준!AJ21,_calc_라운드기준!$B21:$AT21,0)+COUNTIFS(_calc_라운드기준!$B21:$AT21,_calc_라운드기준!AJ21,$B$1:$AT$1,"&lt;"&amp;35))-(RANK(AJ21,$B21:$AT21,0)+COUNTIFS($B21:$AT21,AJ21,$B$1:$AT$1,"&lt;"&amp;35))</f>
        <v>8</v>
      </c>
      <c r="CD21">
        <f>(RANK(_calc_라운드기준!AK21,_calc_라운드기준!$B21:$AT21,0)+COUNTIFS(_calc_라운드기준!$B21:$AT21,_calc_라운드기준!AK21,$B$1:$AT$1,"&lt;"&amp;36))-(RANK(AK21,$B21:$AT21,0)+COUNTIFS($B21:$AT21,AK21,$B$1:$AT$1,"&lt;"&amp;36))</f>
        <v>-14</v>
      </c>
      <c r="CE21">
        <f>(RANK(_calc_라운드기준!AL21,_calc_라운드기준!$B21:$AT21,0)+COUNTIFS(_calc_라운드기준!$B21:$AT21,_calc_라운드기준!AL21,$B$1:$AT$1,"&lt;"&amp;37))-(RANK(AL21,$B21:$AT21,0)+COUNTIFS($B21:$AT21,AL21,$B$1:$AT$1,"&lt;"&amp;37))</f>
        <v>13</v>
      </c>
      <c r="CF21">
        <f>(RANK(_calc_라운드기준!AM21,_calc_라운드기준!$B21:$AT21,0)+COUNTIFS(_calc_라운드기준!$B21:$AT21,_calc_라운드기준!AM21,$B$1:$AT$1,"&lt;"&amp;38))-(RANK(AM21,$B21:$AT21,0)+COUNTIFS($B21:$AT21,AM21,$B$1:$AT$1,"&lt;"&amp;38))</f>
        <v>13</v>
      </c>
      <c r="CG21">
        <f>(RANK(_calc_라운드기준!AN21,_calc_라운드기준!$B21:$AT21,0)+COUNTIFS(_calc_라운드기준!$B21:$AT21,_calc_라운드기준!AN21,$B$1:$AT$1,"&lt;"&amp;39))-(RANK(AN21,$B21:$AT21,0)+COUNTIFS($B21:$AT21,AN21,$B$1:$AT$1,"&lt;"&amp;39))</f>
        <v>17</v>
      </c>
      <c r="CH21">
        <f>(RANK(_calc_라운드기준!AO21,_calc_라운드기준!$B21:$AT21,0)+COUNTIFS(_calc_라운드기준!$B21:$AT21,_calc_라운드기준!AO21,$B$1:$AT$1,"&lt;"&amp;40))-(RANK(AO21,$B21:$AT21,0)+COUNTIFS($B21:$AT21,AO21,$B$1:$AT$1,"&lt;"&amp;40))</f>
        <v>-6</v>
      </c>
      <c r="CI21">
        <f>(RANK(_calc_라운드기준!AP21,_calc_라운드기준!$B21:$AT21,0)+COUNTIFS(_calc_라운드기준!$B21:$AT21,_calc_라운드기준!AP21,$B$1:$AT$1,"&lt;"&amp;41))-(RANK(AP21,$B21:$AT21,0)+COUNTIFS($B21:$AT21,AP21,$B$1:$AT$1,"&lt;"&amp;41))</f>
        <v>-19</v>
      </c>
      <c r="CJ21">
        <f>(RANK(_calc_라운드기준!AQ21,_calc_라운드기준!$B21:$AT21,0)+COUNTIFS(_calc_라운드기준!$B21:$AT21,_calc_라운드기준!AQ21,$B$1:$AT$1,"&lt;"&amp;42))-(RANK(AQ21,$B21:$AT21,0)+COUNTIFS($B21:$AT21,AQ21,$B$1:$AT$1,"&lt;"&amp;42))</f>
        <v>0</v>
      </c>
      <c r="CK21">
        <f>(RANK(_calc_라운드기준!AR21,_calc_라운드기준!$B21:$AT21,0)+COUNTIFS(_calc_라운드기준!$B21:$AT21,_calc_라운드기준!AR21,$B$1:$AT$1,"&lt;"&amp;43))-(RANK(AR21,$B21:$AT21,0)+COUNTIFS($B21:$AT21,AR21,$B$1:$AT$1,"&lt;"&amp;43))</f>
        <v>-2</v>
      </c>
      <c r="CL21">
        <f>(RANK(_calc_라운드기준!AS21,_calc_라운드기준!$B21:$AT21,0)+COUNTIFS(_calc_라운드기준!$B21:$AT21,_calc_라운드기준!AS21,$B$1:$AT$1,"&lt;"&amp;44))-(RANK(AS21,$B21:$AT21,0)+COUNTIFS($B21:$AT21,AS21,$B$1:$AT$1,"&lt;"&amp;44))</f>
        <v>-2</v>
      </c>
      <c r="CM21">
        <f>(RANK(_calc_라운드기준!AT21,_calc_라운드기준!$B21:$AT21,0)+COUNTIFS(_calc_라운드기준!$B21:$AT21,_calc_라운드기준!AT21,$B$1:$AT$1,"&lt;"&amp;45))-(RANK(AT21,$B21:$AT21,0)+COUNTIFS($B21:$AT21,AT21,$B$1:$AT$1,"&lt;"&amp;45))</f>
        <v>-10</v>
      </c>
      <c r="CN21">
        <f t="shared" si="0"/>
        <v>40</v>
      </c>
      <c r="CO21">
        <f t="shared" si="1"/>
        <v>15</v>
      </c>
      <c r="CP21">
        <f t="shared" si="2"/>
        <v>25</v>
      </c>
      <c r="CQ21">
        <f t="shared" si="3"/>
        <v>44</v>
      </c>
      <c r="CR21">
        <f t="shared" si="4"/>
        <v>14</v>
      </c>
      <c r="CS21">
        <f t="shared" si="5"/>
        <v>26</v>
      </c>
      <c r="CT21">
        <f t="shared" si="6"/>
        <v>5</v>
      </c>
      <c r="CU21">
        <f t="shared" si="7"/>
        <v>30</v>
      </c>
      <c r="CV21">
        <f t="shared" si="8"/>
        <v>17</v>
      </c>
      <c r="CW21">
        <f t="shared" si="9"/>
        <v>31</v>
      </c>
      <c r="CX21">
        <f t="shared" si="10"/>
        <v>1</v>
      </c>
      <c r="CY21">
        <f t="shared" si="11"/>
        <v>2</v>
      </c>
      <c r="CZ21">
        <f t="shared" si="12"/>
        <v>6</v>
      </c>
      <c r="DA21">
        <f t="shared" si="13"/>
        <v>19</v>
      </c>
      <c r="DB21">
        <f t="shared" si="14"/>
        <v>20</v>
      </c>
      <c r="DC21">
        <f t="shared" si="15"/>
        <v>34</v>
      </c>
      <c r="DD21">
        <f t="shared" si="16"/>
        <v>27</v>
      </c>
      <c r="DE21">
        <f t="shared" si="17"/>
        <v>38</v>
      </c>
      <c r="DF21">
        <f t="shared" si="18"/>
        <v>18</v>
      </c>
      <c r="DG21">
        <f t="shared" si="19"/>
        <v>22</v>
      </c>
      <c r="DH21">
        <f t="shared" si="20"/>
        <v>3</v>
      </c>
      <c r="DI21">
        <f t="shared" si="21"/>
        <v>35</v>
      </c>
      <c r="DJ21">
        <f t="shared" si="22"/>
        <v>45</v>
      </c>
      <c r="DK21">
        <f t="shared" si="23"/>
        <v>28</v>
      </c>
      <c r="DL21">
        <f t="shared" si="24"/>
        <v>11</v>
      </c>
      <c r="DM21">
        <f t="shared" si="25"/>
        <v>21</v>
      </c>
      <c r="DN21">
        <f t="shared" si="26"/>
        <v>23</v>
      </c>
      <c r="DO21">
        <f t="shared" si="27"/>
        <v>16</v>
      </c>
      <c r="DP21">
        <f t="shared" si="28"/>
        <v>9</v>
      </c>
      <c r="DQ21">
        <f t="shared" si="29"/>
        <v>29</v>
      </c>
      <c r="DR21">
        <f t="shared" si="30"/>
        <v>37</v>
      </c>
      <c r="DS21">
        <f t="shared" si="31"/>
        <v>43</v>
      </c>
      <c r="DT21">
        <f t="shared" si="32"/>
        <v>12</v>
      </c>
      <c r="DU21">
        <f t="shared" si="33"/>
        <v>13</v>
      </c>
      <c r="DV21">
        <f t="shared" si="34"/>
        <v>10</v>
      </c>
      <c r="DW21">
        <f t="shared" si="35"/>
        <v>41</v>
      </c>
      <c r="DX21">
        <f t="shared" si="36"/>
        <v>7</v>
      </c>
      <c r="DY21">
        <f t="shared" si="37"/>
        <v>8</v>
      </c>
      <c r="DZ21">
        <f t="shared" si="38"/>
        <v>4</v>
      </c>
      <c r="EA21">
        <f t="shared" si="39"/>
        <v>36</v>
      </c>
      <c r="EB21">
        <f t="shared" si="40"/>
        <v>42</v>
      </c>
      <c r="EC21">
        <f t="shared" si="41"/>
        <v>24</v>
      </c>
      <c r="ED21">
        <f t="shared" si="42"/>
        <v>32</v>
      </c>
      <c r="EE21">
        <f t="shared" si="43"/>
        <v>33</v>
      </c>
      <c r="EF21">
        <f t="shared" si="44"/>
        <v>39</v>
      </c>
    </row>
    <row r="22" spans="1:136" ht="16.5" customHeight="1">
      <c r="A22">
        <f>_calc_라운드기준!A22</f>
        <v>1224</v>
      </c>
      <c r="B22">
        <f>INDEX(_calc_누적빈도!B:B,$A22)-INDEX(_calc_누적빈도!B:B,$A22-기준100회_후보!$B$1)</f>
        <v>13</v>
      </c>
      <c r="C22">
        <f>INDEX(_calc_누적빈도!C:C,$A22)-INDEX(_calc_누적빈도!C:C,$A22-기준100회_후보!$B$1)</f>
        <v>11</v>
      </c>
      <c r="D22">
        <f>INDEX(_calc_누적빈도!D:D,$A22)-INDEX(_calc_누적빈도!D:D,$A22-기준100회_후보!$B$1)</f>
        <v>18</v>
      </c>
      <c r="E22">
        <f>INDEX(_calc_누적빈도!E:E,$A22)-INDEX(_calc_누적빈도!E:E,$A22-기준100회_후보!$B$1)</f>
        <v>11</v>
      </c>
      <c r="F22">
        <f>INDEX(_calc_누적빈도!F:F,$A22)-INDEX(_calc_누적빈도!F:F,$A22-기준100회_후보!$B$1)</f>
        <v>13</v>
      </c>
      <c r="G22">
        <f>INDEX(_calc_누적빈도!G:G,$A22)-INDEX(_calc_누적빈도!G:G,$A22-기준100회_후보!$B$1)</f>
        <v>16</v>
      </c>
      <c r="H22">
        <f>INDEX(_calc_누적빈도!H:H,$A22)-INDEX(_calc_누적빈도!H:H,$A22-기준100회_후보!$B$1)</f>
        <v>16</v>
      </c>
      <c r="I22">
        <f>INDEX(_calc_누적빈도!I:I,$A22)-INDEX(_calc_누적빈도!I:I,$A22-기준100회_후보!$B$1)</f>
        <v>15</v>
      </c>
      <c r="J22">
        <f>INDEX(_calc_누적빈도!J:J,$A22)-INDEX(_calc_누적빈도!J:J,$A22-기준100회_후보!$B$1)</f>
        <v>15</v>
      </c>
      <c r="K22">
        <f>INDEX(_calc_누적빈도!K:K,$A22)-INDEX(_calc_누적빈도!K:K,$A22-기준100회_후보!$B$1)</f>
        <v>12</v>
      </c>
      <c r="L22">
        <f>INDEX(_calc_누적빈도!L:L,$A22)-INDEX(_calc_누적빈도!L:L,$A22-기준100회_후보!$B$1)</f>
        <v>13</v>
      </c>
      <c r="M22">
        <f>INDEX(_calc_누적빈도!M:M,$A22)-INDEX(_calc_누적빈도!M:M,$A22-기준100회_후보!$B$1)</f>
        <v>13</v>
      </c>
      <c r="N22">
        <f>INDEX(_calc_누적빈도!N:N,$A22)-INDEX(_calc_누적빈도!N:N,$A22-기준100회_후보!$B$1)</f>
        <v>14</v>
      </c>
      <c r="O22">
        <f>INDEX(_calc_누적빈도!O:O,$A22)-INDEX(_calc_누적빈도!O:O,$A22-기준100회_후보!$B$1)</f>
        <v>9</v>
      </c>
      <c r="P22">
        <f>INDEX(_calc_누적빈도!P:P,$A22)-INDEX(_calc_누적빈도!P:P,$A22-기준100회_후보!$B$1)</f>
        <v>19</v>
      </c>
      <c r="Q22">
        <f>INDEX(_calc_누적빈도!Q:Q,$A22)-INDEX(_calc_누적빈도!Q:Q,$A22-기준100회_후보!$B$1)</f>
        <v>17</v>
      </c>
      <c r="R22">
        <f>INDEX(_calc_누적빈도!R:R,$A22)-INDEX(_calc_누적빈도!R:R,$A22-기준100회_후보!$B$1)</f>
        <v>13</v>
      </c>
      <c r="S22">
        <f>INDEX(_calc_누적빈도!S:S,$A22)-INDEX(_calc_누적빈도!S:S,$A22-기준100회_후보!$B$1)</f>
        <v>9</v>
      </c>
      <c r="T22">
        <f>INDEX(_calc_누적빈도!T:T,$A22)-INDEX(_calc_누적빈도!T:T,$A22-기준100회_후보!$B$1)</f>
        <v>15</v>
      </c>
      <c r="U22">
        <f>INDEX(_calc_누적빈도!U:U,$A22)-INDEX(_calc_누적빈도!U:U,$A22-기준100회_후보!$B$1)</f>
        <v>12</v>
      </c>
      <c r="V22">
        <f>INDEX(_calc_누적빈도!V:V,$A22)-INDEX(_calc_누적빈도!V:V,$A22-기준100회_후보!$B$1)</f>
        <v>12</v>
      </c>
      <c r="W22">
        <f>INDEX(_calc_누적빈도!W:W,$A22)-INDEX(_calc_누적빈도!W:W,$A22-기준100회_후보!$B$1)</f>
        <v>9</v>
      </c>
      <c r="X22">
        <f>INDEX(_calc_누적빈도!X:X,$A22)-INDEX(_calc_누적빈도!X:X,$A22-기준100회_후보!$B$1)</f>
        <v>11</v>
      </c>
      <c r="Y22">
        <f>INDEX(_calc_누적빈도!Y:Y,$A22)-INDEX(_calc_누적빈도!Y:Y,$A22-기준100회_후보!$B$1)</f>
        <v>14</v>
      </c>
      <c r="Z22">
        <f>INDEX(_calc_누적빈도!Z:Z,$A22)-INDEX(_calc_누적빈도!Z:Z,$A22-기준100회_후보!$B$1)</f>
        <v>13</v>
      </c>
      <c r="AA22">
        <f>INDEX(_calc_누적빈도!AA:AA,$A22)-INDEX(_calc_누적빈도!AA:AA,$A22-기준100회_후보!$B$1)</f>
        <v>12</v>
      </c>
      <c r="AB22">
        <f>INDEX(_calc_누적빈도!AB:AB,$A22)-INDEX(_calc_누적빈도!AB:AB,$A22-기준100회_후보!$B$1)</f>
        <v>22</v>
      </c>
      <c r="AC22">
        <f>INDEX(_calc_누적빈도!AC:AC,$A22)-INDEX(_calc_누적빈도!AC:AC,$A22-기준100회_후보!$B$1)</f>
        <v>20</v>
      </c>
      <c r="AD22">
        <f>INDEX(_calc_누적빈도!AD:AD,$A22)-INDEX(_calc_누적빈도!AD:AD,$A22-기준100회_후보!$B$1)</f>
        <v>13</v>
      </c>
      <c r="AE22">
        <f>INDEX(_calc_누적빈도!AE:AE,$A22)-INDEX(_calc_누적빈도!AE:AE,$A22-기준100회_후보!$B$1)</f>
        <v>15</v>
      </c>
      <c r="AF22">
        <f>INDEX(_calc_누적빈도!AF:AF,$A22)-INDEX(_calc_누적빈도!AF:AF,$A22-기준100회_후보!$B$1)</f>
        <v>14</v>
      </c>
      <c r="AG22">
        <f>INDEX(_calc_누적빈도!AG:AG,$A22)-INDEX(_calc_누적빈도!AG:AG,$A22-기준100회_후보!$B$1)</f>
        <v>11</v>
      </c>
      <c r="AH22">
        <f>INDEX(_calc_누적빈도!AH:AH,$A22)-INDEX(_calc_누적빈도!AH:AH,$A22-기준100회_후보!$B$1)</f>
        <v>16</v>
      </c>
      <c r="AI22">
        <f>INDEX(_calc_누적빈도!AI:AI,$A22)-INDEX(_calc_누적빈도!AI:AI,$A22-기준100회_후보!$B$1)</f>
        <v>11</v>
      </c>
      <c r="AJ22">
        <f>INDEX(_calc_누적빈도!AJ:AJ,$A22)-INDEX(_calc_누적빈도!AJ:AJ,$A22-기준100회_후보!$B$1)</f>
        <v>13</v>
      </c>
      <c r="AK22">
        <f>INDEX(_calc_누적빈도!AK:AK,$A22)-INDEX(_calc_누적빈도!AK:AK,$A22-기준100회_후보!$B$1)</f>
        <v>12</v>
      </c>
      <c r="AL22">
        <f>INDEX(_calc_누적빈도!AL:AL,$A22)-INDEX(_calc_누적빈도!AL:AL,$A22-기준100회_후보!$B$1)</f>
        <v>17</v>
      </c>
      <c r="AM22">
        <f>INDEX(_calc_누적빈도!AM:AM,$A22)-INDEX(_calc_누적빈도!AM:AM,$A22-기준100회_후보!$B$1)</f>
        <v>17</v>
      </c>
      <c r="AN22">
        <f>INDEX(_calc_누적빈도!AN:AN,$A22)-INDEX(_calc_누적빈도!AN:AN,$A22-기준100회_후보!$B$1)</f>
        <v>14</v>
      </c>
      <c r="AO22">
        <f>INDEX(_calc_누적빈도!AO:AO,$A22)-INDEX(_calc_누적빈도!AO:AO,$A22-기준100회_후보!$B$1)</f>
        <v>13</v>
      </c>
      <c r="AP22">
        <f>INDEX(_calc_누적빈도!AP:AP,$A22)-INDEX(_calc_누적빈도!AP:AP,$A22-기준100회_후보!$B$1)</f>
        <v>10</v>
      </c>
      <c r="AQ22">
        <f>INDEX(_calc_누적빈도!AQ:AQ,$A22)-INDEX(_calc_누적빈도!AQ:AQ,$A22-기준100회_후보!$B$1)</f>
        <v>10</v>
      </c>
      <c r="AR22">
        <f>INDEX(_calc_누적빈도!AR:AR,$A22)-INDEX(_calc_누적빈도!AR:AR,$A22-기준100회_후보!$B$1)</f>
        <v>6</v>
      </c>
      <c r="AS22">
        <f>INDEX(_calc_누적빈도!AS:AS,$A22)-INDEX(_calc_누적빈도!AS:AS,$A22-기준100회_후보!$B$1)</f>
        <v>10</v>
      </c>
      <c r="AT22">
        <f>INDEX(_calc_누적빈도!AT:AT,$A22)-INDEX(_calc_누적빈도!AT:AT,$A22-기준100회_후보!$B$1)</f>
        <v>11</v>
      </c>
      <c r="AU22">
        <f>(RANK(_calc_라운드기준!B22,_calc_라운드기준!$B22:$AT22,0)+COUNTIFS(_calc_라운드기준!$B22:$AT22,_calc_라운드기준!B22,$B$1:$AT$1,"&lt;"&amp;1))-(RANK(B22,$B22:$AT22,0)+COUNTIFS($B22:$AT22,B22,$B$1:$AT$1,"&lt;"&amp;1))</f>
        <v>-13</v>
      </c>
      <c r="AV22">
        <f>(RANK(_calc_라운드기준!C22,_calc_라운드기준!$B22:$AT22,0)+COUNTIFS(_calc_라운드기준!$B22:$AT22,_calc_라운드기준!C22,$B$1:$AT$1,"&lt;"&amp;2))-(RANK(C22,$B22:$AT22,0)+COUNTIFS($B22:$AT22,C22,$B$1:$AT$1,"&lt;"&amp;2))</f>
        <v>3</v>
      </c>
      <c r="AW22">
        <f>(RANK(_calc_라운드기준!D22,_calc_라운드기준!$B22:$AT22,0)+COUNTIFS(_calc_라운드기준!$B22:$AT22,_calc_라운드기준!D22,$B$1:$AT$1,"&lt;"&amp;3))-(RANK(D22,$B22:$AT22,0)+COUNTIFS($B22:$AT22,D22,$B$1:$AT$1,"&lt;"&amp;3))</f>
        <v>-1</v>
      </c>
      <c r="AX22">
        <f>(RANK(_calc_라운드기준!E22,_calc_라운드기준!$B22:$AT22,0)+COUNTIFS(_calc_라운드기준!$B22:$AT22,_calc_라운드기준!E22,$B$1:$AT$1,"&lt;"&amp;4))-(RANK(E22,$B22:$AT22,0)+COUNTIFS($B22:$AT22,E22,$B$1:$AT$1,"&lt;"&amp;4))</f>
        <v>-22</v>
      </c>
      <c r="AY22">
        <f>(RANK(_calc_라운드기준!F22,_calc_라운드기준!$B22:$AT22,0)+COUNTIFS(_calc_라운드기준!$B22:$AT22,_calc_라운드기준!F22,$B$1:$AT$1,"&lt;"&amp;5))-(RANK(F22,$B22:$AT22,0)+COUNTIFS($B22:$AT22,F22,$B$1:$AT$1,"&lt;"&amp;5))</f>
        <v>4</v>
      </c>
      <c r="AZ22">
        <f>(RANK(_calc_라운드기준!G22,_calc_라운드기준!$B22:$AT22,0)+COUNTIFS(_calc_라운드기준!$B22:$AT22,_calc_라운드기준!G22,$B$1:$AT$1,"&lt;"&amp;6))-(RANK(G22,$B22:$AT22,0)+COUNTIFS($B22:$AT22,G22,$B$1:$AT$1,"&lt;"&amp;6))</f>
        <v>-1</v>
      </c>
      <c r="BA22">
        <f>(RANK(_calc_라운드기준!H22,_calc_라운드기준!$B22:$AT22,0)+COUNTIFS(_calc_라운드기준!$B22:$AT22,_calc_라운드기준!H22,$B$1:$AT$1,"&lt;"&amp;7))-(RANK(H22,$B22:$AT22,0)+COUNTIFS($B22:$AT22,H22,$B$1:$AT$1,"&lt;"&amp;7))</f>
        <v>16</v>
      </c>
      <c r="BB22">
        <f>(RANK(_calc_라운드기준!I22,_calc_라운드기준!$B22:$AT22,0)+COUNTIFS(_calc_라운드기준!$B22:$AT22,_calc_라운드기준!I22,$B$1:$AT$1,"&lt;"&amp;8))-(RANK(I22,$B22:$AT22,0)+COUNTIFS($B22:$AT22,I22,$B$1:$AT$1,"&lt;"&amp;8))</f>
        <v>-3</v>
      </c>
      <c r="BC22">
        <f>(RANK(_calc_라운드기준!J22,_calc_라운드기준!$B22:$AT22,0)+COUNTIFS(_calc_라운드기준!$B22:$AT22,_calc_라운드기준!J22,$B$1:$AT$1,"&lt;"&amp;9))-(RANK(J22,$B22:$AT22,0)+COUNTIFS($B22:$AT22,J22,$B$1:$AT$1,"&lt;"&amp;9))</f>
        <v>14</v>
      </c>
      <c r="BD22">
        <f>(RANK(_calc_라운드기준!K22,_calc_라운드기준!$B22:$AT22,0)+COUNTIFS(_calc_라운드기준!$B22:$AT22,_calc_라운드기준!K22,$B$1:$AT$1,"&lt;"&amp;10))-(RANK(K22,$B22:$AT22,0)+COUNTIFS($B22:$AT22,K22,$B$1:$AT$1,"&lt;"&amp;10))</f>
        <v>-1</v>
      </c>
      <c r="BE22">
        <f>(RANK(_calc_라운드기준!L22,_calc_라운드기준!$B22:$AT22,0)+COUNTIFS(_calc_라운드기준!$B22:$AT22,_calc_라운드기준!L22,$B$1:$AT$1,"&lt;"&amp;11))-(RANK(L22,$B22:$AT22,0)+COUNTIFS($B22:$AT22,L22,$B$1:$AT$1,"&lt;"&amp;11))</f>
        <v>7</v>
      </c>
      <c r="BF22">
        <f>(RANK(_calc_라운드기준!M22,_calc_라운드기준!$B22:$AT22,0)+COUNTIFS(_calc_라운드기준!$B22:$AT22,_calc_라운드기준!M22,$B$1:$AT$1,"&lt;"&amp;12))-(RANK(M22,$B22:$AT22,0)+COUNTIFS($B22:$AT22,M22,$B$1:$AT$1,"&lt;"&amp;12))</f>
        <v>15</v>
      </c>
      <c r="BG22">
        <f>(RANK(_calc_라운드기준!N22,_calc_라운드기준!$B22:$AT22,0)+COUNTIFS(_calc_라운드기준!$B22:$AT22,_calc_라운드기준!N22,$B$1:$AT$1,"&lt;"&amp;13))-(RANK(N22,$B22:$AT22,0)+COUNTIFS($B22:$AT22,N22,$B$1:$AT$1,"&lt;"&amp;13))</f>
        <v>14</v>
      </c>
      <c r="BH22">
        <f>(RANK(_calc_라운드기준!O22,_calc_라운드기준!$B22:$AT22,0)+COUNTIFS(_calc_라운드기준!$B22:$AT22,_calc_라운드기준!O22,$B$1:$AT$1,"&lt;"&amp;14))-(RANK(O22,$B22:$AT22,0)+COUNTIFS($B22:$AT22,O22,$B$1:$AT$1,"&lt;"&amp;14))</f>
        <v>-1</v>
      </c>
      <c r="BI22">
        <f>(RANK(_calc_라운드기준!P22,_calc_라운드기준!$B22:$AT22,0)+COUNTIFS(_calc_라운드기준!$B22:$AT22,_calc_라운드기준!P22,$B$1:$AT$1,"&lt;"&amp;15))-(RANK(P22,$B22:$AT22,0)+COUNTIFS($B22:$AT22,P22,$B$1:$AT$1,"&lt;"&amp;15))</f>
        <v>1</v>
      </c>
      <c r="BJ22">
        <f>(RANK(_calc_라운드기준!Q22,_calc_라운드기준!$B22:$AT22,0)+COUNTIFS(_calc_라운드기준!$B22:$AT22,_calc_라운드기준!Q22,$B$1:$AT$1,"&lt;"&amp;16))-(RANK(Q22,$B22:$AT22,0)+COUNTIFS($B22:$AT22,Q22,$B$1:$AT$1,"&lt;"&amp;16))</f>
        <v>-3</v>
      </c>
      <c r="BK22">
        <f>(RANK(_calc_라운드기준!R22,_calc_라운드기준!$B22:$AT22,0)+COUNTIFS(_calc_라운드기준!$B22:$AT22,_calc_라운드기준!R22,$B$1:$AT$1,"&lt;"&amp;17))-(RANK(R22,$B22:$AT22,0)+COUNTIFS($B22:$AT22,R22,$B$1:$AT$1,"&lt;"&amp;17))</f>
        <v>-10</v>
      </c>
      <c r="BL22">
        <f>(RANK(_calc_라운드기준!S22,_calc_라운드기준!$B22:$AT22,0)+COUNTIFS(_calc_라운드기준!$B22:$AT22,_calc_라운드기준!S22,$B$1:$AT$1,"&lt;"&amp;18))-(RANK(S22,$B22:$AT22,0)+COUNTIFS($B22:$AT22,S22,$B$1:$AT$1,"&lt;"&amp;18))</f>
        <v>-5</v>
      </c>
      <c r="BM22">
        <f>(RANK(_calc_라운드기준!T22,_calc_라운드기준!$B22:$AT22,0)+COUNTIFS(_calc_라운드기준!$B22:$AT22,_calc_라운드기준!T22,$B$1:$AT$1,"&lt;"&amp;19))-(RANK(T22,$B22:$AT22,0)+COUNTIFS($B22:$AT22,T22,$B$1:$AT$1,"&lt;"&amp;19))</f>
        <v>1</v>
      </c>
      <c r="BN22">
        <f>(RANK(_calc_라운드기준!U22,_calc_라운드기준!$B22:$AT22,0)+COUNTIFS(_calc_라운드기준!$B22:$AT22,_calc_라운드기준!U22,$B$1:$AT$1,"&lt;"&amp;20))-(RANK(U22,$B22:$AT22,0)+COUNTIFS($B22:$AT22,U22,$B$1:$AT$1,"&lt;"&amp;20))</f>
        <v>1</v>
      </c>
      <c r="BO22">
        <f>(RANK(_calc_라운드기준!V22,_calc_라운드기준!$B22:$AT22,0)+COUNTIFS(_calc_라운드기준!$B22:$AT22,_calc_라운드기준!V22,$B$1:$AT$1,"&lt;"&amp;21))-(RANK(V22,$B22:$AT22,0)+COUNTIFS($B22:$AT22,V22,$B$1:$AT$1,"&lt;"&amp;21))</f>
        <v>12</v>
      </c>
      <c r="BP22">
        <f>(RANK(_calc_라운드기준!W22,_calc_라운드기준!$B22:$AT22,0)+COUNTIFS(_calc_라운드기준!$B22:$AT22,_calc_라운드기준!W22,$B$1:$AT$1,"&lt;"&amp;22))-(RANK(W22,$B22:$AT22,0)+COUNTIFS($B22:$AT22,W22,$B$1:$AT$1,"&lt;"&amp;22))</f>
        <v>-5</v>
      </c>
      <c r="BQ22">
        <f>(RANK(_calc_라운드기준!X22,_calc_라운드기준!$B22:$AT22,0)+COUNTIFS(_calc_라운드기준!$B22:$AT22,_calc_라운드기준!X22,$B$1:$AT$1,"&lt;"&amp;23))-(RANK(X22,$B22:$AT22,0)+COUNTIFS($B22:$AT22,X22,$B$1:$AT$1,"&lt;"&amp;23))</f>
        <v>-26</v>
      </c>
      <c r="BR22">
        <f>(RANK(_calc_라운드기준!Y22,_calc_라운드기준!$B22:$AT22,0)+COUNTIFS(_calc_라운드기준!$B22:$AT22,_calc_라운드기준!Y22,$B$1:$AT$1,"&lt;"&amp;24))-(RANK(Y22,$B22:$AT22,0)+COUNTIFS($B22:$AT22,Y22,$B$1:$AT$1,"&lt;"&amp;24))</f>
        <v>-1</v>
      </c>
      <c r="BS22">
        <f>(RANK(_calc_라운드기준!Z22,_calc_라운드기준!$B22:$AT22,0)+COUNTIFS(_calc_라운드기준!$B22:$AT22,_calc_라운드기준!Z22,$B$1:$AT$1,"&lt;"&amp;25))-(RANK(Z22,$B22:$AT22,0)+COUNTIFS($B22:$AT22,Z22,$B$1:$AT$1,"&lt;"&amp;25))</f>
        <v>7</v>
      </c>
      <c r="BT22">
        <f>(RANK(_calc_라운드기준!AA22,_calc_라운드기준!$B22:$AT22,0)+COUNTIFS(_calc_라운드기준!$B22:$AT22,_calc_라운드기준!AA22,$B$1:$AT$1,"&lt;"&amp;26))-(RANK(AA22,$B22:$AT22,0)+COUNTIFS($B22:$AT22,AA22,$B$1:$AT$1,"&lt;"&amp;26))</f>
        <v>1</v>
      </c>
      <c r="BU22">
        <f>(RANK(_calc_라운드기준!AB22,_calc_라운드기준!$B22:$AT22,0)+COUNTIFS(_calc_라운드기준!$B22:$AT22,_calc_라운드기준!AB22,$B$1:$AT$1,"&lt;"&amp;27))-(RANK(AB22,$B22:$AT22,0)+COUNTIFS($B22:$AT22,AB22,$B$1:$AT$1,"&lt;"&amp;27))</f>
        <v>0</v>
      </c>
      <c r="BV22">
        <f>(RANK(_calc_라운드기준!AC22,_calc_라운드기준!$B22:$AT22,0)+COUNTIFS(_calc_라운드기준!$B22:$AT22,_calc_라운드기준!AC22,$B$1:$AT$1,"&lt;"&amp;28))-(RANK(AC22,$B22:$AT22,0)+COUNTIFS($B22:$AT22,AC22,$B$1:$AT$1,"&lt;"&amp;28))</f>
        <v>3</v>
      </c>
      <c r="BW22">
        <f>(RANK(_calc_라운드기준!AD22,_calc_라운드기준!$B22:$AT22,0)+COUNTIFS(_calc_라운드기준!$B22:$AT22,_calc_라운드기준!AD22,$B$1:$AT$1,"&lt;"&amp;29))-(RANK(AD22,$B22:$AT22,0)+COUNTIFS($B22:$AT22,AD22,$B$1:$AT$1,"&lt;"&amp;29))</f>
        <v>8</v>
      </c>
      <c r="BX22">
        <f>(RANK(_calc_라운드기준!AE22,_calc_라운드기준!$B22:$AT22,0)+COUNTIFS(_calc_라운드기준!$B22:$AT22,_calc_라운드기준!AE22,$B$1:$AT$1,"&lt;"&amp;30))-(RANK(AE22,$B22:$AT22,0)+COUNTIFS($B22:$AT22,AE22,$B$1:$AT$1,"&lt;"&amp;30))</f>
        <v>2</v>
      </c>
      <c r="BY22">
        <f>(RANK(_calc_라운드기준!AF22,_calc_라운드기준!$B22:$AT22,0)+COUNTIFS(_calc_라운드기준!$B22:$AT22,_calc_라운드기준!AF22,$B$1:$AT$1,"&lt;"&amp;31))-(RANK(AF22,$B22:$AT22,0)+COUNTIFS($B22:$AT22,AF22,$B$1:$AT$1,"&lt;"&amp;31))</f>
        <v>-7</v>
      </c>
      <c r="BZ22">
        <f>(RANK(_calc_라운드기준!AG22,_calc_라운드기준!$B22:$AT22,0)+COUNTIFS(_calc_라운드기준!$B22:$AT22,_calc_라운드기준!AG22,$B$1:$AT$1,"&lt;"&amp;32))-(RANK(AG22,$B22:$AT22,0)+COUNTIFS($B22:$AT22,AG22,$B$1:$AT$1,"&lt;"&amp;32))</f>
        <v>-19</v>
      </c>
      <c r="CA22">
        <f>(RANK(_calc_라운드기준!AH22,_calc_라운드기준!$B22:$AT22,0)+COUNTIFS(_calc_라운드기준!$B22:$AT22,_calc_라운드기준!AH22,$B$1:$AT$1,"&lt;"&amp;33))-(RANK(AH22,$B22:$AT22,0)+COUNTIFS($B22:$AT22,AH22,$B$1:$AT$1,"&lt;"&amp;33))</f>
        <v>8</v>
      </c>
      <c r="CB22">
        <f>(RANK(_calc_라운드기준!AI22,_calc_라운드기준!$B22:$AT22,0)+COUNTIFS(_calc_라운드기준!$B22:$AT22,_calc_라운드기준!AI22,$B$1:$AT$1,"&lt;"&amp;34))-(RANK(AI22,$B22:$AT22,0)+COUNTIFS($B22:$AT22,AI22,$B$1:$AT$1,"&lt;"&amp;34))</f>
        <v>8</v>
      </c>
      <c r="CC22">
        <f>(RANK(_calc_라운드기준!AJ22,_calc_라운드기준!$B22:$AT22,0)+COUNTIFS(_calc_라운드기준!$B22:$AT22,_calc_라운드기준!AJ22,$B$1:$AT$1,"&lt;"&amp;35))-(RANK(AJ22,$B22:$AT22,0)+COUNTIFS($B22:$AT22,AJ22,$B$1:$AT$1,"&lt;"&amp;35))</f>
        <v>8</v>
      </c>
      <c r="CD22">
        <f>(RANK(_calc_라운드기준!AK22,_calc_라운드기준!$B22:$AT22,0)+COUNTIFS(_calc_라운드기준!$B22:$AT22,_calc_라운드기준!AK22,$B$1:$AT$1,"&lt;"&amp;36))-(RANK(AK22,$B22:$AT22,0)+COUNTIFS($B22:$AT22,AK22,$B$1:$AT$1,"&lt;"&amp;36))</f>
        <v>-21</v>
      </c>
      <c r="CE22">
        <f>(RANK(_calc_라운드기준!AL22,_calc_라운드기준!$B22:$AT22,0)+COUNTIFS(_calc_라운드기준!$B22:$AT22,_calc_라운드기준!AL22,$B$1:$AT$1,"&lt;"&amp;37))-(RANK(AL22,$B22:$AT22,0)+COUNTIFS($B22:$AT22,AL22,$B$1:$AT$1,"&lt;"&amp;37))</f>
        <v>13</v>
      </c>
      <c r="CF22">
        <f>(RANK(_calc_라운드기준!AM22,_calc_라운드기준!$B22:$AT22,0)+COUNTIFS(_calc_라운드기준!$B22:$AT22,_calc_라운드기준!AM22,$B$1:$AT$1,"&lt;"&amp;38))-(RANK(AM22,$B22:$AT22,0)+COUNTIFS($B22:$AT22,AM22,$B$1:$AT$1,"&lt;"&amp;38))</f>
        <v>13</v>
      </c>
      <c r="CG22">
        <f>(RANK(_calc_라운드기준!AN22,_calc_라운드기준!$B22:$AT22,0)+COUNTIFS(_calc_라운드기준!$B22:$AT22,_calc_라운드기준!AN22,$B$1:$AT$1,"&lt;"&amp;39))-(RANK(AN22,$B22:$AT22,0)+COUNTIFS($B22:$AT22,AN22,$B$1:$AT$1,"&lt;"&amp;39))</f>
        <v>3</v>
      </c>
      <c r="CH22">
        <f>(RANK(_calc_라운드기준!AO22,_calc_라운드기준!$B22:$AT22,0)+COUNTIFS(_calc_라운드기준!$B22:$AT22,_calc_라운드기준!AO22,$B$1:$AT$1,"&lt;"&amp;40))-(RANK(AO22,$B22:$AT22,0)+COUNTIFS($B22:$AT22,AO22,$B$1:$AT$1,"&lt;"&amp;40))</f>
        <v>-5</v>
      </c>
      <c r="CI22">
        <f>(RANK(_calc_라운드기준!AP22,_calc_라운드기준!$B22:$AT22,0)+COUNTIFS(_calc_라운드기준!$B22:$AT22,_calc_라운드기준!AP22,$B$1:$AT$1,"&lt;"&amp;41))-(RANK(AP22,$B22:$AT22,0)+COUNTIFS($B22:$AT22,AP22,$B$1:$AT$1,"&lt;"&amp;41))</f>
        <v>-16</v>
      </c>
      <c r="CJ22">
        <f>(RANK(_calc_라운드기준!AQ22,_calc_라운드기준!$B22:$AT22,0)+COUNTIFS(_calc_라운드기준!$B22:$AT22,_calc_라운드기준!AQ22,$B$1:$AT$1,"&lt;"&amp;42))-(RANK(AQ22,$B22:$AT22,0)+COUNTIFS($B22:$AT22,AQ22,$B$1:$AT$1,"&lt;"&amp;42))</f>
        <v>3</v>
      </c>
      <c r="CK22">
        <f>(RANK(_calc_라운드기준!AR22,_calc_라운드기준!$B22:$AT22,0)+COUNTIFS(_calc_라운드기준!$B22:$AT22,_calc_라운드기준!AR22,$B$1:$AT$1,"&lt;"&amp;43))-(RANK(AR22,$B22:$AT22,0)+COUNTIFS($B22:$AT22,AR22,$B$1:$AT$1,"&lt;"&amp;43))</f>
        <v>-1</v>
      </c>
      <c r="CL22">
        <f>(RANK(_calc_라운드기준!AS22,_calc_라운드기준!$B22:$AT22,0)+COUNTIFS(_calc_라운드기준!$B22:$AT22,_calc_라운드기준!AS22,$B$1:$AT$1,"&lt;"&amp;44))-(RANK(AS22,$B22:$AT22,0)+COUNTIFS($B22:$AT22,AS22,$B$1:$AT$1,"&lt;"&amp;44))</f>
        <v>-1</v>
      </c>
      <c r="CM22">
        <f>(RANK(_calc_라운드기준!AT22,_calc_라운드기준!$B22:$AT22,0)+COUNTIFS(_calc_라운드기준!$B22:$AT22,_calc_라운드기준!AT22,$B$1:$AT$1,"&lt;"&amp;45))-(RANK(AT22,$B22:$AT22,0)+COUNTIFS($B22:$AT22,AT22,$B$1:$AT$1,"&lt;"&amp;45))</f>
        <v>-3</v>
      </c>
      <c r="CN22">
        <f t="shared" si="0"/>
        <v>40</v>
      </c>
      <c r="CO22">
        <f t="shared" si="1"/>
        <v>15</v>
      </c>
      <c r="CP22">
        <f t="shared" si="2"/>
        <v>25</v>
      </c>
      <c r="CQ22">
        <f t="shared" si="3"/>
        <v>44</v>
      </c>
      <c r="CR22">
        <f t="shared" si="4"/>
        <v>14</v>
      </c>
      <c r="CS22">
        <f t="shared" si="5"/>
        <v>26</v>
      </c>
      <c r="CT22">
        <f t="shared" si="6"/>
        <v>1</v>
      </c>
      <c r="CU22">
        <f t="shared" si="7"/>
        <v>32</v>
      </c>
      <c r="CV22">
        <f t="shared" si="8"/>
        <v>3</v>
      </c>
      <c r="CW22">
        <f t="shared" si="9"/>
        <v>27</v>
      </c>
      <c r="CX22">
        <f t="shared" si="10"/>
        <v>12</v>
      </c>
      <c r="CY22">
        <f t="shared" si="11"/>
        <v>2</v>
      </c>
      <c r="CZ22">
        <f t="shared" si="12"/>
        <v>4</v>
      </c>
      <c r="DA22">
        <f t="shared" si="13"/>
        <v>28</v>
      </c>
      <c r="DB22">
        <f t="shared" si="14"/>
        <v>20</v>
      </c>
      <c r="DC22">
        <f t="shared" si="15"/>
        <v>33</v>
      </c>
      <c r="DD22">
        <f t="shared" si="16"/>
        <v>39</v>
      </c>
      <c r="DE22">
        <f t="shared" si="17"/>
        <v>35</v>
      </c>
      <c r="DF22">
        <f t="shared" si="18"/>
        <v>21</v>
      </c>
      <c r="DG22">
        <f t="shared" si="19"/>
        <v>22</v>
      </c>
      <c r="DH22">
        <f t="shared" si="20"/>
        <v>7</v>
      </c>
      <c r="DI22">
        <f t="shared" si="21"/>
        <v>36</v>
      </c>
      <c r="DJ22">
        <f t="shared" si="22"/>
        <v>45</v>
      </c>
      <c r="DK22">
        <f t="shared" si="23"/>
        <v>29</v>
      </c>
      <c r="DL22">
        <f t="shared" si="24"/>
        <v>13</v>
      </c>
      <c r="DM22">
        <f t="shared" si="25"/>
        <v>23</v>
      </c>
      <c r="DN22">
        <f t="shared" si="26"/>
        <v>24</v>
      </c>
      <c r="DO22">
        <f t="shared" si="27"/>
        <v>16</v>
      </c>
      <c r="DP22">
        <f t="shared" si="28"/>
        <v>8</v>
      </c>
      <c r="DQ22">
        <f t="shared" si="29"/>
        <v>19</v>
      </c>
      <c r="DR22">
        <f t="shared" si="30"/>
        <v>38</v>
      </c>
      <c r="DS22">
        <f t="shared" si="31"/>
        <v>42</v>
      </c>
      <c r="DT22">
        <f t="shared" si="32"/>
        <v>9</v>
      </c>
      <c r="DU22">
        <f t="shared" si="33"/>
        <v>10</v>
      </c>
      <c r="DV22">
        <f t="shared" si="34"/>
        <v>11</v>
      </c>
      <c r="DW22">
        <f t="shared" si="35"/>
        <v>43</v>
      </c>
      <c r="DX22">
        <f t="shared" si="36"/>
        <v>5</v>
      </c>
      <c r="DY22">
        <f t="shared" si="37"/>
        <v>6</v>
      </c>
      <c r="DZ22">
        <f t="shared" si="38"/>
        <v>17</v>
      </c>
      <c r="EA22">
        <f t="shared" si="39"/>
        <v>37</v>
      </c>
      <c r="EB22">
        <f t="shared" si="40"/>
        <v>41</v>
      </c>
      <c r="EC22">
        <f t="shared" si="41"/>
        <v>18</v>
      </c>
      <c r="ED22">
        <f t="shared" si="42"/>
        <v>30</v>
      </c>
      <c r="EE22">
        <f t="shared" si="43"/>
        <v>31</v>
      </c>
      <c r="EF22">
        <f t="shared" si="44"/>
        <v>34</v>
      </c>
    </row>
    <row r="23" spans="1:136" ht="16.5" customHeight="1">
      <c r="A23">
        <f>_calc_라운드기준!A23</f>
        <v>1223</v>
      </c>
      <c r="B23">
        <f>INDEX(_calc_누적빈도!B:B,$A23)-INDEX(_calc_누적빈도!B:B,$A23-기준100회_후보!$B$1)</f>
        <v>13</v>
      </c>
      <c r="C23">
        <f>INDEX(_calc_누적빈도!C:C,$A23)-INDEX(_calc_누적빈도!C:C,$A23-기준100회_후보!$B$1)</f>
        <v>11</v>
      </c>
      <c r="D23">
        <f>INDEX(_calc_누적빈도!D:D,$A23)-INDEX(_calc_누적빈도!D:D,$A23-기준100회_후보!$B$1)</f>
        <v>18</v>
      </c>
      <c r="E23">
        <f>INDEX(_calc_누적빈도!E:E,$A23)-INDEX(_calc_누적빈도!E:E,$A23-기준100회_후보!$B$1)</f>
        <v>11</v>
      </c>
      <c r="F23">
        <f>INDEX(_calc_누적빈도!F:F,$A23)-INDEX(_calc_누적빈도!F:F,$A23-기준100회_후보!$B$1)</f>
        <v>13</v>
      </c>
      <c r="G23">
        <f>INDEX(_calc_누적빈도!G:G,$A23)-INDEX(_calc_누적빈도!G:G,$A23-기준100회_후보!$B$1)</f>
        <v>16</v>
      </c>
      <c r="H23">
        <f>INDEX(_calc_누적빈도!H:H,$A23)-INDEX(_calc_누적빈도!H:H,$A23-기준100회_후보!$B$1)</f>
        <v>16</v>
      </c>
      <c r="I23">
        <f>INDEX(_calc_누적빈도!I:I,$A23)-INDEX(_calc_누적빈도!I:I,$A23-기준100회_후보!$B$1)</f>
        <v>15</v>
      </c>
      <c r="J23">
        <f>INDEX(_calc_누적빈도!J:J,$A23)-INDEX(_calc_누적빈도!J:J,$A23-기준100회_후보!$B$1)</f>
        <v>15</v>
      </c>
      <c r="K23">
        <f>INDEX(_calc_누적빈도!K:K,$A23)-INDEX(_calc_누적빈도!K:K,$A23-기준100회_후보!$B$1)</f>
        <v>12</v>
      </c>
      <c r="L23">
        <f>INDEX(_calc_누적빈도!L:L,$A23)-INDEX(_calc_누적빈도!L:L,$A23-기준100회_후보!$B$1)</f>
        <v>13</v>
      </c>
      <c r="M23">
        <f>INDEX(_calc_누적빈도!M:M,$A23)-INDEX(_calc_누적빈도!M:M,$A23-기준100회_후보!$B$1)</f>
        <v>13</v>
      </c>
      <c r="N23">
        <f>INDEX(_calc_누적빈도!N:N,$A23)-INDEX(_calc_누적빈도!N:N,$A23-기준100회_후보!$B$1)</f>
        <v>15</v>
      </c>
      <c r="O23">
        <f>INDEX(_calc_누적빈도!O:O,$A23)-INDEX(_calc_누적빈도!O:O,$A23-기준100회_후보!$B$1)</f>
        <v>9</v>
      </c>
      <c r="P23">
        <f>INDEX(_calc_누적빈도!P:P,$A23)-INDEX(_calc_누적빈도!P:P,$A23-기준100회_후보!$B$1)</f>
        <v>19</v>
      </c>
      <c r="Q23">
        <f>INDEX(_calc_누적빈도!Q:Q,$A23)-INDEX(_calc_누적빈도!Q:Q,$A23-기준100회_후보!$B$1)</f>
        <v>16</v>
      </c>
      <c r="R23">
        <f>INDEX(_calc_누적빈도!R:R,$A23)-INDEX(_calc_누적빈도!R:R,$A23-기준100회_후보!$B$1)</f>
        <v>13</v>
      </c>
      <c r="S23">
        <f>INDEX(_calc_누적빈도!S:S,$A23)-INDEX(_calc_누적빈도!S:S,$A23-기준100회_후보!$B$1)</f>
        <v>8</v>
      </c>
      <c r="T23">
        <f>INDEX(_calc_누적빈도!T:T,$A23)-INDEX(_calc_누적빈도!T:T,$A23-기준100회_후보!$B$1)</f>
        <v>16</v>
      </c>
      <c r="U23">
        <f>INDEX(_calc_누적빈도!U:U,$A23)-INDEX(_calc_누적빈도!U:U,$A23-기준100회_후보!$B$1)</f>
        <v>11</v>
      </c>
      <c r="V23">
        <f>INDEX(_calc_누적빈도!V:V,$A23)-INDEX(_calc_누적빈도!V:V,$A23-기준100회_후보!$B$1)</f>
        <v>13</v>
      </c>
      <c r="W23">
        <f>INDEX(_calc_누적빈도!W:W,$A23)-INDEX(_calc_누적빈도!W:W,$A23-기준100회_후보!$B$1)</f>
        <v>9</v>
      </c>
      <c r="X23">
        <f>INDEX(_calc_누적빈도!X:X,$A23)-INDEX(_calc_누적빈도!X:X,$A23-기준100회_후보!$B$1)</f>
        <v>11</v>
      </c>
      <c r="Y23">
        <f>INDEX(_calc_누적빈도!Y:Y,$A23)-INDEX(_calc_누적빈도!Y:Y,$A23-기준100회_후보!$B$1)</f>
        <v>15</v>
      </c>
      <c r="Z23">
        <f>INDEX(_calc_누적빈도!Z:Z,$A23)-INDEX(_calc_누적빈도!Z:Z,$A23-기준100회_후보!$B$1)</f>
        <v>13</v>
      </c>
      <c r="AA23">
        <f>INDEX(_calc_누적빈도!AA:AA,$A23)-INDEX(_calc_누적빈도!AA:AA,$A23-기준100회_후보!$B$1)</f>
        <v>12</v>
      </c>
      <c r="AB23">
        <f>INDEX(_calc_누적빈도!AB:AB,$A23)-INDEX(_calc_누적빈도!AB:AB,$A23-기준100회_후보!$B$1)</f>
        <v>22</v>
      </c>
      <c r="AC23">
        <f>INDEX(_calc_누적빈도!AC:AC,$A23)-INDEX(_calc_누적빈도!AC:AC,$A23-기준100회_후보!$B$1)</f>
        <v>20</v>
      </c>
      <c r="AD23">
        <f>INDEX(_calc_누적빈도!AD:AD,$A23)-INDEX(_calc_누적빈도!AD:AD,$A23-기준100회_후보!$B$1)</f>
        <v>13</v>
      </c>
      <c r="AE23">
        <f>INDEX(_calc_누적빈도!AE:AE,$A23)-INDEX(_calc_누적빈도!AE:AE,$A23-기준100회_후보!$B$1)</f>
        <v>15</v>
      </c>
      <c r="AF23">
        <f>INDEX(_calc_누적빈도!AF:AF,$A23)-INDEX(_calc_누적빈도!AF:AF,$A23-기준100회_후보!$B$1)</f>
        <v>14</v>
      </c>
      <c r="AG23">
        <f>INDEX(_calc_누적빈도!AG:AG,$A23)-INDEX(_calc_누적빈도!AG:AG,$A23-기준100회_후보!$B$1)</f>
        <v>10</v>
      </c>
      <c r="AH23">
        <f>INDEX(_calc_누적빈도!AH:AH,$A23)-INDEX(_calc_누적빈도!AH:AH,$A23-기준100회_후보!$B$1)</f>
        <v>15</v>
      </c>
      <c r="AI23">
        <f>INDEX(_calc_누적빈도!AI:AI,$A23)-INDEX(_calc_누적빈도!AI:AI,$A23-기준100회_후보!$B$1)</f>
        <v>12</v>
      </c>
      <c r="AJ23">
        <f>INDEX(_calc_누적빈도!AJ:AJ,$A23)-INDEX(_calc_누적빈도!AJ:AJ,$A23-기준100회_후보!$B$1)</f>
        <v>14</v>
      </c>
      <c r="AK23">
        <f>INDEX(_calc_누적빈도!AK:AK,$A23)-INDEX(_calc_누적빈도!AK:AK,$A23-기준100회_후보!$B$1)</f>
        <v>12</v>
      </c>
      <c r="AL23">
        <f>INDEX(_calc_누적빈도!AL:AL,$A23)-INDEX(_calc_누적빈도!AL:AL,$A23-기준100회_후보!$B$1)</f>
        <v>17</v>
      </c>
      <c r="AM23">
        <f>INDEX(_calc_누적빈도!AM:AM,$A23)-INDEX(_calc_누적빈도!AM:AM,$A23-기준100회_후보!$B$1)</f>
        <v>17</v>
      </c>
      <c r="AN23">
        <f>INDEX(_calc_누적빈도!AN:AN,$A23)-INDEX(_calc_누적빈도!AN:AN,$A23-기준100회_후보!$B$1)</f>
        <v>13</v>
      </c>
      <c r="AO23">
        <f>INDEX(_calc_누적빈도!AO:AO,$A23)-INDEX(_calc_누적빈도!AO:AO,$A23-기준100회_후보!$B$1)</f>
        <v>13</v>
      </c>
      <c r="AP23">
        <f>INDEX(_calc_누적빈도!AP:AP,$A23)-INDEX(_calc_누적빈도!AP:AP,$A23-기준100회_후보!$B$1)</f>
        <v>10</v>
      </c>
      <c r="AQ23">
        <f>INDEX(_calc_누적빈도!AQ:AQ,$A23)-INDEX(_calc_누적빈도!AQ:AQ,$A23-기준100회_후보!$B$1)</f>
        <v>10</v>
      </c>
      <c r="AR23">
        <f>INDEX(_calc_누적빈도!AR:AR,$A23)-INDEX(_calc_누적빈도!AR:AR,$A23-기준100회_후보!$B$1)</f>
        <v>6</v>
      </c>
      <c r="AS23">
        <f>INDEX(_calc_누적빈도!AS:AS,$A23)-INDEX(_calc_누적빈도!AS:AS,$A23-기준100회_후보!$B$1)</f>
        <v>10</v>
      </c>
      <c r="AT23">
        <f>INDEX(_calc_누적빈도!AT:AT,$A23)-INDEX(_calc_누적빈도!AT:AT,$A23-기준100회_후보!$B$1)</f>
        <v>11</v>
      </c>
      <c r="AU23">
        <f>(RANK(_calc_라운드기준!B23,_calc_라운드기준!$B23:$AT23,0)+COUNTIFS(_calc_라운드기준!$B23:$AT23,_calc_라운드기준!B23,$B$1:$AT$1,"&lt;"&amp;1))-(RANK(B23,$B23:$AT23,0)+COUNTIFS($B23:$AT23,B23,$B$1:$AT$1,"&lt;"&amp;1))</f>
        <v>-13</v>
      </c>
      <c r="AV23">
        <f>(RANK(_calc_라운드기준!C23,_calc_라운드기준!$B23:$AT23,0)+COUNTIFS(_calc_라운드기준!$B23:$AT23,_calc_라운드기준!C23,$B$1:$AT$1,"&lt;"&amp;2))-(RANK(C23,$B23:$AT23,0)+COUNTIFS($B23:$AT23,C23,$B$1:$AT$1,"&lt;"&amp;2))</f>
        <v>3</v>
      </c>
      <c r="AW23">
        <f>(RANK(_calc_라운드기준!D23,_calc_라운드기준!$B23:$AT23,0)+COUNTIFS(_calc_라운드기준!$B23:$AT23,_calc_라운드기준!D23,$B$1:$AT$1,"&lt;"&amp;3))-(RANK(D23,$B23:$AT23,0)+COUNTIFS($B23:$AT23,D23,$B$1:$AT$1,"&lt;"&amp;3))</f>
        <v>-2</v>
      </c>
      <c r="AX23">
        <f>(RANK(_calc_라운드기준!E23,_calc_라운드기준!$B23:$AT23,0)+COUNTIFS(_calc_라운드기준!$B23:$AT23,_calc_라운드기준!E23,$B$1:$AT$1,"&lt;"&amp;4))-(RANK(E23,$B23:$AT23,0)+COUNTIFS($B23:$AT23,E23,$B$1:$AT$1,"&lt;"&amp;4))</f>
        <v>-21</v>
      </c>
      <c r="AY23">
        <f>(RANK(_calc_라운드기준!F23,_calc_라운드기준!$B23:$AT23,0)+COUNTIFS(_calc_라운드기준!$B23:$AT23,_calc_라운드기준!F23,$B$1:$AT$1,"&lt;"&amp;5))-(RANK(F23,$B23:$AT23,0)+COUNTIFS($B23:$AT23,F23,$B$1:$AT$1,"&lt;"&amp;5))</f>
        <v>-6</v>
      </c>
      <c r="AZ23">
        <f>(RANK(_calc_라운드기준!G23,_calc_라운드기준!$B23:$AT23,0)+COUNTIFS(_calc_라운드기준!$B23:$AT23,_calc_라운드기준!G23,$B$1:$AT$1,"&lt;"&amp;6))-(RANK(G23,$B23:$AT23,0)+COUNTIFS($B23:$AT23,G23,$B$1:$AT$1,"&lt;"&amp;6))</f>
        <v>0</v>
      </c>
      <c r="BA23">
        <f>(RANK(_calc_라운드기준!H23,_calc_라운드기준!$B23:$AT23,0)+COUNTIFS(_calc_라운드기준!$B23:$AT23,_calc_라운드기준!H23,$B$1:$AT$1,"&lt;"&amp;7))-(RANK(H23,$B23:$AT23,0)+COUNTIFS($B23:$AT23,H23,$B$1:$AT$1,"&lt;"&amp;7))</f>
        <v>15</v>
      </c>
      <c r="BB23">
        <f>(RANK(_calc_라운드기준!I23,_calc_라운드기준!$B23:$AT23,0)+COUNTIFS(_calc_라운드기준!$B23:$AT23,_calc_라운드기준!I23,$B$1:$AT$1,"&lt;"&amp;8))-(RANK(I23,$B23:$AT23,0)+COUNTIFS($B23:$AT23,I23,$B$1:$AT$1,"&lt;"&amp;8))</f>
        <v>-3</v>
      </c>
      <c r="BC23">
        <f>(RANK(_calc_라운드기준!J23,_calc_라운드기준!$B23:$AT23,0)+COUNTIFS(_calc_라운드기준!$B23:$AT23,_calc_라운드기준!J23,$B$1:$AT$1,"&lt;"&amp;9))-(RANK(J23,$B23:$AT23,0)+COUNTIFS($B23:$AT23,J23,$B$1:$AT$1,"&lt;"&amp;9))</f>
        <v>12</v>
      </c>
      <c r="BD23">
        <f>(RANK(_calc_라운드기준!K23,_calc_라운드기준!$B23:$AT23,0)+COUNTIFS(_calc_라운드기준!$B23:$AT23,_calc_라운드기준!K23,$B$1:$AT$1,"&lt;"&amp;10))-(RANK(K23,$B23:$AT23,0)+COUNTIFS($B23:$AT23,K23,$B$1:$AT$1,"&lt;"&amp;10))</f>
        <v>-4</v>
      </c>
      <c r="BE23">
        <f>(RANK(_calc_라운드기준!L23,_calc_라운드기준!$B23:$AT23,0)+COUNTIFS(_calc_라운드기준!$B23:$AT23,_calc_라운드기준!L23,$B$1:$AT$1,"&lt;"&amp;11))-(RANK(L23,$B23:$AT23,0)+COUNTIFS($B23:$AT23,L23,$B$1:$AT$1,"&lt;"&amp;11))</f>
        <v>5</v>
      </c>
      <c r="BF23">
        <f>(RANK(_calc_라운드기준!M23,_calc_라운드기준!$B23:$AT23,0)+COUNTIFS(_calc_라운드기준!$B23:$AT23,_calc_라운드기준!M23,$B$1:$AT$1,"&lt;"&amp;12))-(RANK(M23,$B23:$AT23,0)+COUNTIFS($B23:$AT23,M23,$B$1:$AT$1,"&lt;"&amp;12))</f>
        <v>15</v>
      </c>
      <c r="BG23">
        <f>(RANK(_calc_라운드기준!N23,_calc_라운드기준!$B23:$AT23,0)+COUNTIFS(_calc_라운드기준!$B23:$AT23,_calc_라운드기준!N23,$B$1:$AT$1,"&lt;"&amp;13))-(RANK(N23,$B23:$AT23,0)+COUNTIFS($B23:$AT23,N23,$B$1:$AT$1,"&lt;"&amp;13))</f>
        <v>14</v>
      </c>
      <c r="BH23">
        <f>(RANK(_calc_라운드기준!O23,_calc_라운드기준!$B23:$AT23,0)+COUNTIFS(_calc_라운드기준!$B23:$AT23,_calc_라운드기준!O23,$B$1:$AT$1,"&lt;"&amp;14))-(RANK(O23,$B23:$AT23,0)+COUNTIFS($B23:$AT23,O23,$B$1:$AT$1,"&lt;"&amp;14))</f>
        <v>-1</v>
      </c>
      <c r="BI23">
        <f>(RANK(_calc_라운드기준!P23,_calc_라운드기준!$B23:$AT23,0)+COUNTIFS(_calc_라운드기준!$B23:$AT23,_calc_라운드기준!P23,$B$1:$AT$1,"&lt;"&amp;15))-(RANK(P23,$B23:$AT23,0)+COUNTIFS($B23:$AT23,P23,$B$1:$AT$1,"&lt;"&amp;15))</f>
        <v>0</v>
      </c>
      <c r="BJ23">
        <f>(RANK(_calc_라운드기준!Q23,_calc_라운드기준!$B23:$AT23,0)+COUNTIFS(_calc_라운드기준!$B23:$AT23,_calc_라운드기준!Q23,$B$1:$AT$1,"&lt;"&amp;16))-(RANK(Q23,$B23:$AT23,0)+COUNTIFS($B23:$AT23,Q23,$B$1:$AT$1,"&lt;"&amp;16))</f>
        <v>-5</v>
      </c>
      <c r="BK23">
        <f>(RANK(_calc_라운드기준!R23,_calc_라운드기준!$B23:$AT23,0)+COUNTIFS(_calc_라운드기준!$B23:$AT23,_calc_라운드기준!R23,$B$1:$AT$1,"&lt;"&amp;17))-(RANK(R23,$B23:$AT23,0)+COUNTIFS($B23:$AT23,R23,$B$1:$AT$1,"&lt;"&amp;17))</f>
        <v>-8</v>
      </c>
      <c r="BL23">
        <f>(RANK(_calc_라운드기준!S23,_calc_라운드기준!$B23:$AT23,0)+COUNTIFS(_calc_라운드기준!$B23:$AT23,_calc_라운드기준!S23,$B$1:$AT$1,"&lt;"&amp;18))-(RANK(S23,$B23:$AT23,0)+COUNTIFS($B23:$AT23,S23,$B$1:$AT$1,"&lt;"&amp;18))</f>
        <v>-6</v>
      </c>
      <c r="BM23">
        <f>(RANK(_calc_라운드기준!T23,_calc_라운드기준!$B23:$AT23,0)+COUNTIFS(_calc_라운드기준!$B23:$AT23,_calc_라운드기준!T23,$B$1:$AT$1,"&lt;"&amp;19))-(RANK(T23,$B23:$AT23,0)+COUNTIFS($B23:$AT23,T23,$B$1:$AT$1,"&lt;"&amp;19))</f>
        <v>6</v>
      </c>
      <c r="BN23">
        <f>(RANK(_calc_라운드기준!U23,_calc_라운드기준!$B23:$AT23,0)+COUNTIFS(_calc_라운드기준!$B23:$AT23,_calc_라운드기준!U23,$B$1:$AT$1,"&lt;"&amp;20))-(RANK(U23,$B23:$AT23,0)+COUNTIFS($B23:$AT23,U23,$B$1:$AT$1,"&lt;"&amp;20))</f>
        <v>-7</v>
      </c>
      <c r="BO23">
        <f>(RANK(_calc_라운드기준!V23,_calc_라운드기준!$B23:$AT23,0)+COUNTIFS(_calc_라운드기준!$B23:$AT23,_calc_라운드기준!V23,$B$1:$AT$1,"&lt;"&amp;21))-(RANK(V23,$B23:$AT23,0)+COUNTIFS($B23:$AT23,V23,$B$1:$AT$1,"&lt;"&amp;21))</f>
        <v>18</v>
      </c>
      <c r="BP23">
        <f>(RANK(_calc_라운드기준!W23,_calc_라운드기준!$B23:$AT23,0)+COUNTIFS(_calc_라운드기준!$B23:$AT23,_calc_라운드기준!W23,$B$1:$AT$1,"&lt;"&amp;22))-(RANK(W23,$B23:$AT23,0)+COUNTIFS($B23:$AT23,W23,$B$1:$AT$1,"&lt;"&amp;22))</f>
        <v>-4</v>
      </c>
      <c r="BQ23">
        <f>(RANK(_calc_라운드기준!X23,_calc_라운드기준!$B23:$AT23,0)+COUNTIFS(_calc_라운드기준!$B23:$AT23,_calc_라운드기준!X23,$B$1:$AT$1,"&lt;"&amp;23))-(RANK(X23,$B23:$AT23,0)+COUNTIFS($B23:$AT23,X23,$B$1:$AT$1,"&lt;"&amp;23))</f>
        <v>-27</v>
      </c>
      <c r="BR23">
        <f>(RANK(_calc_라운드기준!Y23,_calc_라운드기준!$B23:$AT23,0)+COUNTIFS(_calc_라운드기준!$B23:$AT23,_calc_라운드기준!Y23,$B$1:$AT$1,"&lt;"&amp;24))-(RANK(Y23,$B23:$AT23,0)+COUNTIFS($B23:$AT23,Y23,$B$1:$AT$1,"&lt;"&amp;24))</f>
        <v>3</v>
      </c>
      <c r="BS23">
        <f>(RANK(_calc_라운드기준!Z23,_calc_라운드기준!$B23:$AT23,0)+COUNTIFS(_calc_라운드기준!$B23:$AT23,_calc_라운드기준!Z23,$B$1:$AT$1,"&lt;"&amp;25))-(RANK(Z23,$B23:$AT23,0)+COUNTIFS($B23:$AT23,Z23,$B$1:$AT$1,"&lt;"&amp;25))</f>
        <v>4</v>
      </c>
      <c r="BT23">
        <f>(RANK(_calc_라운드기준!AA23,_calc_라운드기준!$B23:$AT23,0)+COUNTIFS(_calc_라운드기준!$B23:$AT23,_calc_라운드기준!AA23,$B$1:$AT$1,"&lt;"&amp;26))-(RANK(AA23,$B23:$AT23,0)+COUNTIFS($B23:$AT23,AA23,$B$1:$AT$1,"&lt;"&amp;26))</f>
        <v>0</v>
      </c>
      <c r="BU23">
        <f>(RANK(_calc_라운드기준!AB23,_calc_라운드기준!$B23:$AT23,0)+COUNTIFS(_calc_라운드기준!$B23:$AT23,_calc_라운드기준!AB23,$B$1:$AT$1,"&lt;"&amp;27))-(RANK(AB23,$B23:$AT23,0)+COUNTIFS($B23:$AT23,AB23,$B$1:$AT$1,"&lt;"&amp;27))</f>
        <v>0</v>
      </c>
      <c r="BV23">
        <f>(RANK(_calc_라운드기준!AC23,_calc_라운드기준!$B23:$AT23,0)+COUNTIFS(_calc_라운드기준!$B23:$AT23,_calc_라운드기준!AC23,$B$1:$AT$1,"&lt;"&amp;28))-(RANK(AC23,$B23:$AT23,0)+COUNTIFS($B23:$AT23,AC23,$B$1:$AT$1,"&lt;"&amp;28))</f>
        <v>3</v>
      </c>
      <c r="BW23">
        <f>(RANK(_calc_라운드기준!AD23,_calc_라운드기준!$B23:$AT23,0)+COUNTIFS(_calc_라운드기준!$B23:$AT23,_calc_라운드기준!AD23,$B$1:$AT$1,"&lt;"&amp;29))-(RANK(AD23,$B23:$AT23,0)+COUNTIFS($B23:$AT23,AD23,$B$1:$AT$1,"&lt;"&amp;29))</f>
        <v>5</v>
      </c>
      <c r="BX23">
        <f>(RANK(_calc_라운드기준!AE23,_calc_라운드기준!$B23:$AT23,0)+COUNTIFS(_calc_라운드기준!$B23:$AT23,_calc_라운드기준!AE23,$B$1:$AT$1,"&lt;"&amp;30))-(RANK(AE23,$B23:$AT23,0)+COUNTIFS($B23:$AT23,AE23,$B$1:$AT$1,"&lt;"&amp;30))</f>
        <v>-5</v>
      </c>
      <c r="BY23">
        <f>(RANK(_calc_라운드기준!AF23,_calc_라운드기준!$B23:$AT23,0)+COUNTIFS(_calc_라운드기준!$B23:$AT23,_calc_라운드기준!AF23,$B$1:$AT$1,"&lt;"&amp;31))-(RANK(AF23,$B23:$AT23,0)+COUNTIFS($B23:$AT23,AF23,$B$1:$AT$1,"&lt;"&amp;31))</f>
        <v>-6</v>
      </c>
      <c r="BZ23">
        <f>(RANK(_calc_라운드기준!AG23,_calc_라운드기준!$B23:$AT23,0)+COUNTIFS(_calc_라운드기준!$B23:$AT23,_calc_라운드기준!AG23,$B$1:$AT$1,"&lt;"&amp;32))-(RANK(AG23,$B23:$AT23,0)+COUNTIFS($B23:$AT23,AG23,$B$1:$AT$1,"&lt;"&amp;32))</f>
        <v>-6</v>
      </c>
      <c r="CA23">
        <f>(RANK(_calc_라운드기준!AH23,_calc_라운드기준!$B23:$AT23,0)+COUNTIFS(_calc_라운드기준!$B23:$AT23,_calc_라운드기준!AH23,$B$1:$AT$1,"&lt;"&amp;33))-(RANK(AH23,$B23:$AT23,0)+COUNTIFS($B23:$AT23,AH23,$B$1:$AT$1,"&lt;"&amp;33))</f>
        <v>17</v>
      </c>
      <c r="CB23">
        <f>(RANK(_calc_라운드기준!AI23,_calc_라운드기준!$B23:$AT23,0)+COUNTIFS(_calc_라운드기준!$B23:$AT23,_calc_라운드기준!AI23,$B$1:$AT$1,"&lt;"&amp;34))-(RANK(AI23,$B23:$AT23,0)+COUNTIFS($B23:$AT23,AI23,$B$1:$AT$1,"&lt;"&amp;34))</f>
        <v>14</v>
      </c>
      <c r="CC23">
        <f>(RANK(_calc_라운드기준!AJ23,_calc_라운드기준!$B23:$AT23,0)+COUNTIFS(_calc_라운드기준!$B23:$AT23,_calc_라운드기준!AJ23,$B$1:$AT$1,"&lt;"&amp;35))-(RANK(AJ23,$B23:$AT23,0)+COUNTIFS($B23:$AT23,AJ23,$B$1:$AT$1,"&lt;"&amp;35))</f>
        <v>0</v>
      </c>
      <c r="CD23">
        <f>(RANK(_calc_라운드기준!AK23,_calc_라운드기준!$B23:$AT23,0)+COUNTIFS(_calc_라운드기준!$B23:$AT23,_calc_라운드기준!AK23,$B$1:$AT$1,"&lt;"&amp;36))-(RANK(AK23,$B23:$AT23,0)+COUNTIFS($B23:$AT23,AK23,$B$1:$AT$1,"&lt;"&amp;36))</f>
        <v>-20</v>
      </c>
      <c r="CE23">
        <f>(RANK(_calc_라운드기준!AL23,_calc_라운드기준!$B23:$AT23,0)+COUNTIFS(_calc_라운드기준!$B23:$AT23,_calc_라운드기준!AL23,$B$1:$AT$1,"&lt;"&amp;37))-(RANK(AL23,$B23:$AT23,0)+COUNTIFS($B23:$AT23,AL23,$B$1:$AT$1,"&lt;"&amp;37))</f>
        <v>14</v>
      </c>
      <c r="CF23">
        <f>(RANK(_calc_라운드기준!AM23,_calc_라운드기준!$B23:$AT23,0)+COUNTIFS(_calc_라운드기준!$B23:$AT23,_calc_라운드기준!AM23,$B$1:$AT$1,"&lt;"&amp;38))-(RANK(AM23,$B23:$AT23,0)+COUNTIFS($B23:$AT23,AM23,$B$1:$AT$1,"&lt;"&amp;38))</f>
        <v>14</v>
      </c>
      <c r="CG23">
        <f>(RANK(_calc_라운드기준!AN23,_calc_라운드기준!$B23:$AT23,0)+COUNTIFS(_calc_라운드기준!$B23:$AT23,_calc_라운드기준!AN23,$B$1:$AT$1,"&lt;"&amp;39))-(RANK(AN23,$B23:$AT23,0)+COUNTIFS($B23:$AT23,AN23,$B$1:$AT$1,"&lt;"&amp;39))</f>
        <v>7</v>
      </c>
      <c r="CH23">
        <f>(RANK(_calc_라운드기준!AO23,_calc_라운드기준!$B23:$AT23,0)+COUNTIFS(_calc_라운드기준!$B23:$AT23,_calc_라운드기준!AO23,$B$1:$AT$1,"&lt;"&amp;40))-(RANK(AO23,$B23:$AT23,0)+COUNTIFS($B23:$AT23,AO23,$B$1:$AT$1,"&lt;"&amp;40))</f>
        <v>-7</v>
      </c>
      <c r="CI23">
        <f>(RANK(_calc_라운드기준!AP23,_calc_라운드기준!$B23:$AT23,0)+COUNTIFS(_calc_라운드기준!$B23:$AT23,_calc_라운드기준!AP23,$B$1:$AT$1,"&lt;"&amp;41))-(RANK(AP23,$B23:$AT23,0)+COUNTIFS($B23:$AT23,AP23,$B$1:$AT$1,"&lt;"&amp;41))</f>
        <v>-17</v>
      </c>
      <c r="CJ23">
        <f>(RANK(_calc_라운드기준!AQ23,_calc_라운드기준!$B23:$AT23,0)+COUNTIFS(_calc_라운드기준!$B23:$AT23,_calc_라운드기준!AQ23,$B$1:$AT$1,"&lt;"&amp;42))-(RANK(AQ23,$B23:$AT23,0)+COUNTIFS($B23:$AT23,AQ23,$B$1:$AT$1,"&lt;"&amp;42))</f>
        <v>3</v>
      </c>
      <c r="CK23">
        <f>(RANK(_calc_라운드기준!AR23,_calc_라운드기준!$B23:$AT23,0)+COUNTIFS(_calc_라운드기준!$B23:$AT23,_calc_라운드기준!AR23,$B$1:$AT$1,"&lt;"&amp;43))-(RANK(AR23,$B23:$AT23,0)+COUNTIFS($B23:$AT23,AR23,$B$1:$AT$1,"&lt;"&amp;43))</f>
        <v>-1</v>
      </c>
      <c r="CL23">
        <f>(RANK(_calc_라운드기준!AS23,_calc_라운드기준!$B23:$AT23,0)+COUNTIFS(_calc_라운드기준!$B23:$AT23,_calc_라운드기준!AS23,$B$1:$AT$1,"&lt;"&amp;44))-(RANK(AS23,$B23:$AT23,0)+COUNTIFS($B23:$AT23,AS23,$B$1:$AT$1,"&lt;"&amp;44))</f>
        <v>-1</v>
      </c>
      <c r="CM23">
        <f>(RANK(_calc_라운드기준!AT23,_calc_라운드기준!$B23:$AT23,0)+COUNTIFS(_calc_라운드기준!$B23:$AT23,_calc_라운드기준!AT23,$B$1:$AT$1,"&lt;"&amp;45))-(RANK(AT23,$B23:$AT23,0)+COUNTIFS($B23:$AT23,AT23,$B$1:$AT$1,"&lt;"&amp;45))</f>
        <v>-2</v>
      </c>
      <c r="CN23">
        <f t="shared" si="0"/>
        <v>41</v>
      </c>
      <c r="CO23">
        <f t="shared" si="1"/>
        <v>15</v>
      </c>
      <c r="CP23">
        <f t="shared" si="2"/>
        <v>27</v>
      </c>
      <c r="CQ23">
        <f t="shared" si="3"/>
        <v>44</v>
      </c>
      <c r="CR23">
        <f t="shared" si="4"/>
        <v>34</v>
      </c>
      <c r="CS23">
        <f t="shared" si="5"/>
        <v>19</v>
      </c>
      <c r="CT23">
        <f t="shared" si="6"/>
        <v>3</v>
      </c>
      <c r="CU23">
        <f t="shared" si="7"/>
        <v>29</v>
      </c>
      <c r="CV23">
        <f t="shared" si="8"/>
        <v>9</v>
      </c>
      <c r="CW23">
        <f t="shared" si="9"/>
        <v>30</v>
      </c>
      <c r="CX23">
        <f t="shared" si="10"/>
        <v>12</v>
      </c>
      <c r="CY23">
        <f t="shared" si="11"/>
        <v>4</v>
      </c>
      <c r="CZ23">
        <f t="shared" si="12"/>
        <v>5</v>
      </c>
      <c r="DA23">
        <f t="shared" si="13"/>
        <v>24</v>
      </c>
      <c r="DB23">
        <f t="shared" si="14"/>
        <v>20</v>
      </c>
      <c r="DC23">
        <f t="shared" si="15"/>
        <v>32</v>
      </c>
      <c r="DD23">
        <f t="shared" si="16"/>
        <v>40</v>
      </c>
      <c r="DE23">
        <f t="shared" si="17"/>
        <v>35</v>
      </c>
      <c r="DF23">
        <f t="shared" si="18"/>
        <v>11</v>
      </c>
      <c r="DG23">
        <f t="shared" si="19"/>
        <v>38</v>
      </c>
      <c r="DH23">
        <f t="shared" si="20"/>
        <v>1</v>
      </c>
      <c r="DI23">
        <f t="shared" si="21"/>
        <v>31</v>
      </c>
      <c r="DJ23">
        <f t="shared" si="22"/>
        <v>45</v>
      </c>
      <c r="DK23">
        <f t="shared" si="23"/>
        <v>16</v>
      </c>
      <c r="DL23">
        <f t="shared" si="24"/>
        <v>14</v>
      </c>
      <c r="DM23">
        <f t="shared" si="25"/>
        <v>21</v>
      </c>
      <c r="DN23">
        <f t="shared" si="26"/>
        <v>22</v>
      </c>
      <c r="DO23">
        <f t="shared" si="27"/>
        <v>17</v>
      </c>
      <c r="DP23">
        <f t="shared" si="28"/>
        <v>13</v>
      </c>
      <c r="DQ23">
        <f t="shared" si="29"/>
        <v>33</v>
      </c>
      <c r="DR23">
        <f t="shared" si="30"/>
        <v>36</v>
      </c>
      <c r="DS23">
        <f t="shared" si="31"/>
        <v>37</v>
      </c>
      <c r="DT23">
        <f t="shared" si="32"/>
        <v>2</v>
      </c>
      <c r="DU23">
        <f t="shared" si="33"/>
        <v>6</v>
      </c>
      <c r="DV23">
        <f t="shared" si="34"/>
        <v>23</v>
      </c>
      <c r="DW23">
        <f t="shared" si="35"/>
        <v>43</v>
      </c>
      <c r="DX23">
        <f t="shared" si="36"/>
        <v>7</v>
      </c>
      <c r="DY23">
        <f t="shared" si="37"/>
        <v>8</v>
      </c>
      <c r="DZ23">
        <f t="shared" si="38"/>
        <v>10</v>
      </c>
      <c r="EA23">
        <f t="shared" si="39"/>
        <v>39</v>
      </c>
      <c r="EB23">
        <f t="shared" si="40"/>
        <v>42</v>
      </c>
      <c r="EC23">
        <f t="shared" si="41"/>
        <v>18</v>
      </c>
      <c r="ED23">
        <f t="shared" si="42"/>
        <v>25</v>
      </c>
      <c r="EE23">
        <f t="shared" si="43"/>
        <v>26</v>
      </c>
      <c r="EF23">
        <f t="shared" si="44"/>
        <v>28</v>
      </c>
    </row>
    <row r="24" spans="1:136" ht="16.5" customHeight="1">
      <c r="A24">
        <f>_calc_라운드기준!A24</f>
        <v>1222</v>
      </c>
      <c r="B24">
        <f>INDEX(_calc_누적빈도!B:B,$A24)-INDEX(_calc_누적빈도!B:B,$A24-기준100회_후보!$B$1)</f>
        <v>13</v>
      </c>
      <c r="C24">
        <f>INDEX(_calc_누적빈도!C:C,$A24)-INDEX(_calc_누적빈도!C:C,$A24-기준100회_후보!$B$1)</f>
        <v>11</v>
      </c>
      <c r="D24">
        <f>INDEX(_calc_누적빈도!D:D,$A24)-INDEX(_calc_누적빈도!D:D,$A24-기준100회_후보!$B$1)</f>
        <v>19</v>
      </c>
      <c r="E24">
        <f>INDEX(_calc_누적빈도!E:E,$A24)-INDEX(_calc_누적빈도!E:E,$A24-기준100회_후보!$B$1)</f>
        <v>10</v>
      </c>
      <c r="F24">
        <f>INDEX(_calc_누적빈도!F:F,$A24)-INDEX(_calc_누적빈도!F:F,$A24-기준100회_후보!$B$1)</f>
        <v>13</v>
      </c>
      <c r="G24">
        <f>INDEX(_calc_누적빈도!G:G,$A24)-INDEX(_calc_누적빈도!G:G,$A24-기준100회_후보!$B$1)</f>
        <v>17</v>
      </c>
      <c r="H24">
        <f>INDEX(_calc_누적빈도!H:H,$A24)-INDEX(_calc_누적빈도!H:H,$A24-기준100회_후보!$B$1)</f>
        <v>16</v>
      </c>
      <c r="I24">
        <f>INDEX(_calc_누적빈도!I:I,$A24)-INDEX(_calc_누적빈도!I:I,$A24-기준100회_후보!$B$1)</f>
        <v>15</v>
      </c>
      <c r="J24">
        <f>INDEX(_calc_누적빈도!J:J,$A24)-INDEX(_calc_누적빈도!J:J,$A24-기준100회_후보!$B$1)</f>
        <v>15</v>
      </c>
      <c r="K24">
        <f>INDEX(_calc_누적빈도!K:K,$A24)-INDEX(_calc_누적빈도!K:K,$A24-기준100회_후보!$B$1)</f>
        <v>12</v>
      </c>
      <c r="L24">
        <f>INDEX(_calc_누적빈도!L:L,$A24)-INDEX(_calc_누적빈도!L:L,$A24-기준100회_후보!$B$1)</f>
        <v>12</v>
      </c>
      <c r="M24">
        <f>INDEX(_calc_누적빈도!M:M,$A24)-INDEX(_calc_누적빈도!M:M,$A24-기준100회_후보!$B$1)</f>
        <v>13</v>
      </c>
      <c r="N24">
        <f>INDEX(_calc_누적빈도!N:N,$A24)-INDEX(_calc_누적빈도!N:N,$A24-기준100회_후보!$B$1)</f>
        <v>15</v>
      </c>
      <c r="O24">
        <f>INDEX(_calc_누적빈도!O:O,$A24)-INDEX(_calc_누적빈도!O:O,$A24-기준100회_후보!$B$1)</f>
        <v>9</v>
      </c>
      <c r="P24">
        <f>INDEX(_calc_누적빈도!P:P,$A24)-INDEX(_calc_누적빈도!P:P,$A24-기준100회_후보!$B$1)</f>
        <v>19</v>
      </c>
      <c r="Q24">
        <f>INDEX(_calc_누적빈도!Q:Q,$A24)-INDEX(_calc_누적빈도!Q:Q,$A24-기준100회_후보!$B$1)</f>
        <v>16</v>
      </c>
      <c r="R24">
        <f>INDEX(_calc_누적빈도!R:R,$A24)-INDEX(_calc_누적빈도!R:R,$A24-기준100회_후보!$B$1)</f>
        <v>12</v>
      </c>
      <c r="S24">
        <f>INDEX(_calc_누적빈도!S:S,$A24)-INDEX(_calc_누적빈도!S:S,$A24-기준100회_후보!$B$1)</f>
        <v>8</v>
      </c>
      <c r="T24">
        <f>INDEX(_calc_누적빈도!T:T,$A24)-INDEX(_calc_누적빈도!T:T,$A24-기준100회_후보!$B$1)</f>
        <v>16</v>
      </c>
      <c r="U24">
        <f>INDEX(_calc_누적빈도!U:U,$A24)-INDEX(_calc_누적빈도!U:U,$A24-기준100회_후보!$B$1)</f>
        <v>11</v>
      </c>
      <c r="V24">
        <f>INDEX(_calc_누적빈도!V:V,$A24)-INDEX(_calc_누적빈도!V:V,$A24-기준100회_후보!$B$1)</f>
        <v>14</v>
      </c>
      <c r="W24">
        <f>INDEX(_calc_누적빈도!W:W,$A24)-INDEX(_calc_누적빈도!W:W,$A24-기준100회_후보!$B$1)</f>
        <v>8</v>
      </c>
      <c r="X24">
        <f>INDEX(_calc_누적빈도!X:X,$A24)-INDEX(_calc_누적빈도!X:X,$A24-기준100회_후보!$B$1)</f>
        <v>11</v>
      </c>
      <c r="Y24">
        <f>INDEX(_calc_누적빈도!Y:Y,$A24)-INDEX(_calc_누적빈도!Y:Y,$A24-기준100회_후보!$B$1)</f>
        <v>15</v>
      </c>
      <c r="Z24">
        <f>INDEX(_calc_누적빈도!Z:Z,$A24)-INDEX(_calc_누적빈도!Z:Z,$A24-기준100회_후보!$B$1)</f>
        <v>13</v>
      </c>
      <c r="AA24">
        <f>INDEX(_calc_누적빈도!AA:AA,$A24)-INDEX(_calc_누적빈도!AA:AA,$A24-기준100회_후보!$B$1)</f>
        <v>12</v>
      </c>
      <c r="AB24">
        <f>INDEX(_calc_누적빈도!AB:AB,$A24)-INDEX(_calc_누적빈도!AB:AB,$A24-기준100회_후보!$B$1)</f>
        <v>22</v>
      </c>
      <c r="AC24">
        <f>INDEX(_calc_누적빈도!AC:AC,$A24)-INDEX(_calc_누적빈도!AC:AC,$A24-기준100회_후보!$B$1)</f>
        <v>20</v>
      </c>
      <c r="AD24">
        <f>INDEX(_calc_누적빈도!AD:AD,$A24)-INDEX(_calc_누적빈도!AD:AD,$A24-기준100회_후보!$B$1)</f>
        <v>13</v>
      </c>
      <c r="AE24">
        <f>INDEX(_calc_누적빈도!AE:AE,$A24)-INDEX(_calc_누적빈도!AE:AE,$A24-기준100회_후보!$B$1)</f>
        <v>16</v>
      </c>
      <c r="AF24">
        <f>INDEX(_calc_누적빈도!AF:AF,$A24)-INDEX(_calc_누적빈도!AF:AF,$A24-기준100회_후보!$B$1)</f>
        <v>14</v>
      </c>
      <c r="AG24">
        <f>INDEX(_calc_누적빈도!AG:AG,$A24)-INDEX(_calc_누적빈도!AG:AG,$A24-기준100회_후보!$B$1)</f>
        <v>9</v>
      </c>
      <c r="AH24">
        <f>INDEX(_calc_누적빈도!AH:AH,$A24)-INDEX(_calc_누적빈도!AH:AH,$A24-기준100회_후보!$B$1)</f>
        <v>15</v>
      </c>
      <c r="AI24">
        <f>INDEX(_calc_누적빈도!AI:AI,$A24)-INDEX(_calc_누적빈도!AI:AI,$A24-기준100회_후보!$B$1)</f>
        <v>13</v>
      </c>
      <c r="AJ24">
        <f>INDEX(_calc_누적빈도!AJ:AJ,$A24)-INDEX(_calc_누적빈도!AJ:AJ,$A24-기준100회_후보!$B$1)</f>
        <v>15</v>
      </c>
      <c r="AK24">
        <f>INDEX(_calc_누적빈도!AK:AK,$A24)-INDEX(_calc_누적빈도!AK:AK,$A24-기준100회_후보!$B$1)</f>
        <v>12</v>
      </c>
      <c r="AL24">
        <f>INDEX(_calc_누적빈도!AL:AL,$A24)-INDEX(_calc_누적빈도!AL:AL,$A24-기준100회_후보!$B$1)</f>
        <v>17</v>
      </c>
      <c r="AM24">
        <f>INDEX(_calc_누적빈도!AM:AM,$A24)-INDEX(_calc_누적빈도!AM:AM,$A24-기준100회_후보!$B$1)</f>
        <v>17</v>
      </c>
      <c r="AN24">
        <f>INDEX(_calc_누적빈도!AN:AN,$A24)-INDEX(_calc_누적빈도!AN:AN,$A24-기준100회_후보!$B$1)</f>
        <v>13</v>
      </c>
      <c r="AO24">
        <f>INDEX(_calc_누적빈도!AO:AO,$A24)-INDEX(_calc_누적빈도!AO:AO,$A24-기준100회_후보!$B$1)</f>
        <v>13</v>
      </c>
      <c r="AP24">
        <f>INDEX(_calc_누적빈도!AP:AP,$A24)-INDEX(_calc_누적빈도!AP:AP,$A24-기준100회_후보!$B$1)</f>
        <v>9</v>
      </c>
      <c r="AQ24">
        <f>INDEX(_calc_누적빈도!AQ:AQ,$A24)-INDEX(_calc_누적빈도!AQ:AQ,$A24-기준100회_후보!$B$1)</f>
        <v>10</v>
      </c>
      <c r="AR24">
        <f>INDEX(_calc_누적빈도!AR:AR,$A24)-INDEX(_calc_누적빈도!AR:AR,$A24-기준100회_후보!$B$1)</f>
        <v>6</v>
      </c>
      <c r="AS24">
        <f>INDEX(_calc_누적빈도!AS:AS,$A24)-INDEX(_calc_누적빈도!AS:AS,$A24-기준100회_후보!$B$1)</f>
        <v>10</v>
      </c>
      <c r="AT24">
        <f>INDEX(_calc_누적빈도!AT:AT,$A24)-INDEX(_calc_누적빈도!AT:AT,$A24-기준100회_후보!$B$1)</f>
        <v>11</v>
      </c>
      <c r="AU24">
        <f>(RANK(_calc_라운드기준!B24,_calc_라운드기준!$B24:$AT24,0)+COUNTIFS(_calc_라운드기준!$B24:$AT24,_calc_라운드기준!B24,$B$1:$AT$1,"&lt;"&amp;1))-(RANK(B24,$B24:$AT24,0)+COUNTIFS($B24:$AT24,B24,$B$1:$AT$1,"&lt;"&amp;1))</f>
        <v>-14</v>
      </c>
      <c r="AV24">
        <f>(RANK(_calc_라운드기준!C24,_calc_라운드기준!$B24:$AT24,0)+COUNTIFS(_calc_라운드기준!$B24:$AT24,_calc_라운드기준!C24,$B$1:$AT$1,"&lt;"&amp;2))-(RANK(C24,$B24:$AT24,0)+COUNTIFS($B24:$AT24,C24,$B$1:$AT$1,"&lt;"&amp;2))</f>
        <v>2</v>
      </c>
      <c r="AW24">
        <f>(RANK(_calc_라운드기준!D24,_calc_라운드기준!$B24:$AT24,0)+COUNTIFS(_calc_라운드기준!$B24:$AT24,_calc_라운드기준!D24,$B$1:$AT$1,"&lt;"&amp;3))-(RANK(D24,$B24:$AT24,0)+COUNTIFS($B24:$AT24,D24,$B$1:$AT$1,"&lt;"&amp;3))</f>
        <v>-1</v>
      </c>
      <c r="AX24">
        <f>(RANK(_calc_라운드기준!E24,_calc_라운드기준!$B24:$AT24,0)+COUNTIFS(_calc_라운드기준!$B24:$AT24,_calc_라운드기준!E24,$B$1:$AT$1,"&lt;"&amp;4))-(RANK(E24,$B24:$AT24,0)+COUNTIFS($B24:$AT24,E24,$B$1:$AT$1,"&lt;"&amp;4))</f>
        <v>-15</v>
      </c>
      <c r="AY24">
        <f>(RANK(_calc_라운드기준!F24,_calc_라운드기준!$B24:$AT24,0)+COUNTIFS(_calc_라운드기준!$B24:$AT24,_calc_라운드기준!F24,$B$1:$AT$1,"&lt;"&amp;5))-(RANK(F24,$B24:$AT24,0)+COUNTIFS($B24:$AT24,F24,$B$1:$AT$1,"&lt;"&amp;5))</f>
        <v>-6</v>
      </c>
      <c r="AZ24">
        <f>(RANK(_calc_라운드기준!G24,_calc_라운드기준!$B24:$AT24,0)+COUNTIFS(_calc_라운드기준!$B24:$AT24,_calc_라운드기준!G24,$B$1:$AT$1,"&lt;"&amp;6))-(RANK(G24,$B24:$AT24,0)+COUNTIFS($B24:$AT24,G24,$B$1:$AT$1,"&lt;"&amp;6))</f>
        <v>2</v>
      </c>
      <c r="BA24">
        <f>(RANK(_calc_라운드기준!H24,_calc_라운드기준!$B24:$AT24,0)+COUNTIFS(_calc_라운드기준!$B24:$AT24,_calc_라운드기준!H24,$B$1:$AT$1,"&lt;"&amp;7))-(RANK(H24,$B24:$AT24,0)+COUNTIFS($B24:$AT24,H24,$B$1:$AT$1,"&lt;"&amp;7))</f>
        <v>8</v>
      </c>
      <c r="BB24">
        <f>(RANK(_calc_라운드기준!I24,_calc_라운드기준!$B24:$AT24,0)+COUNTIFS(_calc_라운드기준!$B24:$AT24,_calc_라운드기준!I24,$B$1:$AT$1,"&lt;"&amp;8))-(RANK(I24,$B24:$AT24,0)+COUNTIFS($B24:$AT24,I24,$B$1:$AT$1,"&lt;"&amp;8))</f>
        <v>-4</v>
      </c>
      <c r="BC24">
        <f>(RANK(_calc_라운드기준!J24,_calc_라운드기준!$B24:$AT24,0)+COUNTIFS(_calc_라운드기준!$B24:$AT24,_calc_라운드기준!J24,$B$1:$AT$1,"&lt;"&amp;9))-(RANK(J24,$B24:$AT24,0)+COUNTIFS($B24:$AT24,J24,$B$1:$AT$1,"&lt;"&amp;9))</f>
        <v>4</v>
      </c>
      <c r="BD24">
        <f>(RANK(_calc_라운드기준!K24,_calc_라운드기준!$B24:$AT24,0)+COUNTIFS(_calc_라운드기준!$B24:$AT24,_calc_라운드기준!K24,$B$1:$AT$1,"&lt;"&amp;10))-(RANK(K24,$B24:$AT24,0)+COUNTIFS($B24:$AT24,K24,$B$1:$AT$1,"&lt;"&amp;10))</f>
        <v>-5</v>
      </c>
      <c r="BE24">
        <f>(RANK(_calc_라운드기준!L24,_calc_라운드기준!$B24:$AT24,0)+COUNTIFS(_calc_라운드기준!$B24:$AT24,_calc_라운드기준!L24,$B$1:$AT$1,"&lt;"&amp;11))-(RANK(L24,$B24:$AT24,0)+COUNTIFS($B24:$AT24,L24,$B$1:$AT$1,"&lt;"&amp;11))</f>
        <v>7</v>
      </c>
      <c r="BF24">
        <f>(RANK(_calc_라운드기준!M24,_calc_라운드기준!$B24:$AT24,0)+COUNTIFS(_calc_라운드기준!$B24:$AT24,_calc_라운드기준!M24,$B$1:$AT$1,"&lt;"&amp;12))-(RANK(M24,$B24:$AT24,0)+COUNTIFS($B24:$AT24,M24,$B$1:$AT$1,"&lt;"&amp;12))</f>
        <v>15</v>
      </c>
      <c r="BG24">
        <f>(RANK(_calc_라운드기준!N24,_calc_라운드기준!$B24:$AT24,0)+COUNTIFS(_calc_라운드기준!$B24:$AT24,_calc_라운드기준!N24,$B$1:$AT$1,"&lt;"&amp;13))-(RANK(N24,$B24:$AT24,0)+COUNTIFS($B24:$AT24,N24,$B$1:$AT$1,"&lt;"&amp;13))</f>
        <v>10</v>
      </c>
      <c r="BH24">
        <f>(RANK(_calc_라운드기준!O24,_calc_라운드기준!$B24:$AT24,0)+COUNTIFS(_calc_라운드기준!$B24:$AT24,_calc_라운드기준!O24,$B$1:$AT$1,"&lt;"&amp;14))-(RANK(O24,$B24:$AT24,0)+COUNTIFS($B24:$AT24,O24,$B$1:$AT$1,"&lt;"&amp;14))</f>
        <v>1</v>
      </c>
      <c r="BI24">
        <f>(RANK(_calc_라운드기준!P24,_calc_라운드기준!$B24:$AT24,0)+COUNTIFS(_calc_라운드기준!$B24:$AT24,_calc_라운드기준!P24,$B$1:$AT$1,"&lt;"&amp;15))-(RANK(P24,$B24:$AT24,0)+COUNTIFS($B24:$AT24,P24,$B$1:$AT$1,"&lt;"&amp;15))</f>
        <v>-1</v>
      </c>
      <c r="BJ24">
        <f>(RANK(_calc_라운드기준!Q24,_calc_라운드기준!$B24:$AT24,0)+COUNTIFS(_calc_라운드기준!$B24:$AT24,_calc_라운드기준!Q24,$B$1:$AT$1,"&lt;"&amp;16))-(RANK(Q24,$B24:$AT24,0)+COUNTIFS($B24:$AT24,Q24,$B$1:$AT$1,"&lt;"&amp;16))</f>
        <v>-5</v>
      </c>
      <c r="BK24">
        <f>(RANK(_calc_라운드기준!R24,_calc_라운드기준!$B24:$AT24,0)+COUNTIFS(_calc_라운드기준!$B24:$AT24,_calc_라운드기준!R24,$B$1:$AT$1,"&lt;"&amp;17))-(RANK(R24,$B24:$AT24,0)+COUNTIFS($B24:$AT24,R24,$B$1:$AT$1,"&lt;"&amp;17))</f>
        <v>-5</v>
      </c>
      <c r="BL24">
        <f>(RANK(_calc_라운드기준!S24,_calc_라운드기준!$B24:$AT24,0)+COUNTIFS(_calc_라운드기준!$B24:$AT24,_calc_라운드기준!S24,$B$1:$AT$1,"&lt;"&amp;18))-(RANK(S24,$B24:$AT24,0)+COUNTIFS($B24:$AT24,S24,$B$1:$AT$1,"&lt;"&amp;18))</f>
        <v>-5</v>
      </c>
      <c r="BM24">
        <f>(RANK(_calc_라운드기준!T24,_calc_라운드기준!$B24:$AT24,0)+COUNTIFS(_calc_라운드기준!$B24:$AT24,_calc_라운드기준!T24,$B$1:$AT$1,"&lt;"&amp;19))-(RANK(T24,$B24:$AT24,0)+COUNTIFS($B24:$AT24,T24,$B$1:$AT$1,"&lt;"&amp;19))</f>
        <v>8</v>
      </c>
      <c r="BN24">
        <f>(RANK(_calc_라운드기준!U24,_calc_라운드기준!$B24:$AT24,0)+COUNTIFS(_calc_라운드기준!$B24:$AT24,_calc_라운드기준!U24,$B$1:$AT$1,"&lt;"&amp;20))-(RANK(U24,$B24:$AT24,0)+COUNTIFS($B24:$AT24,U24,$B$1:$AT$1,"&lt;"&amp;20))</f>
        <v>-8</v>
      </c>
      <c r="BO24">
        <f>(RANK(_calc_라운드기준!V24,_calc_라운드기준!$B24:$AT24,0)+COUNTIFS(_calc_라운드기준!$B24:$AT24,_calc_라운드기준!V24,$B$1:$AT$1,"&lt;"&amp;21))-(RANK(V24,$B24:$AT24,0)+COUNTIFS($B24:$AT24,V24,$B$1:$AT$1,"&lt;"&amp;21))</f>
        <v>24</v>
      </c>
      <c r="BP24">
        <f>(RANK(_calc_라운드기준!W24,_calc_라운드기준!$B24:$AT24,0)+COUNTIFS(_calc_라운드기준!$B24:$AT24,_calc_라운드기준!W24,$B$1:$AT$1,"&lt;"&amp;22))-(RANK(W24,$B24:$AT24,0)+COUNTIFS($B24:$AT24,W24,$B$1:$AT$1,"&lt;"&amp;22))</f>
        <v>-1</v>
      </c>
      <c r="BQ24">
        <f>(RANK(_calc_라운드기준!X24,_calc_라운드기준!$B24:$AT24,0)+COUNTIFS(_calc_라운드기준!$B24:$AT24,_calc_라운드기준!X24,$B$1:$AT$1,"&lt;"&amp;23))-(RANK(X24,$B24:$AT24,0)+COUNTIFS($B24:$AT24,X24,$B$1:$AT$1,"&lt;"&amp;23))</f>
        <v>-26</v>
      </c>
      <c r="BR24">
        <f>(RANK(_calc_라운드기준!Y24,_calc_라운드기준!$B24:$AT24,0)+COUNTIFS(_calc_라운드기준!$B24:$AT24,_calc_라운드기준!Y24,$B$1:$AT$1,"&lt;"&amp;24))-(RANK(Y24,$B24:$AT24,0)+COUNTIFS($B24:$AT24,Y24,$B$1:$AT$1,"&lt;"&amp;24))</f>
        <v>-5</v>
      </c>
      <c r="BS24">
        <f>(RANK(_calc_라운드기준!Z24,_calc_라운드기준!$B24:$AT24,0)+COUNTIFS(_calc_라운드기준!$B24:$AT24,_calc_라운드기준!Z24,$B$1:$AT$1,"&lt;"&amp;25))-(RANK(Z24,$B24:$AT24,0)+COUNTIFS($B24:$AT24,Z24,$B$1:$AT$1,"&lt;"&amp;25))</f>
        <v>4</v>
      </c>
      <c r="BT24">
        <f>(RANK(_calc_라운드기준!AA24,_calc_라운드기준!$B24:$AT24,0)+COUNTIFS(_calc_라운드기준!$B24:$AT24,_calc_라운드기준!AA24,$B$1:$AT$1,"&lt;"&amp;26))-(RANK(AA24,$B24:$AT24,0)+COUNTIFS($B24:$AT24,AA24,$B$1:$AT$1,"&lt;"&amp;26))</f>
        <v>-3</v>
      </c>
      <c r="BU24">
        <f>(RANK(_calc_라운드기준!AB24,_calc_라운드기준!$B24:$AT24,0)+COUNTIFS(_calc_라운드기준!$B24:$AT24,_calc_라운드기준!AB24,$B$1:$AT$1,"&lt;"&amp;27))-(RANK(AB24,$B24:$AT24,0)+COUNTIFS($B24:$AT24,AB24,$B$1:$AT$1,"&lt;"&amp;27))</f>
        <v>0</v>
      </c>
      <c r="BV24">
        <f>(RANK(_calc_라운드기준!AC24,_calc_라운드기준!$B24:$AT24,0)+COUNTIFS(_calc_라운드기준!$B24:$AT24,_calc_라운드기준!AC24,$B$1:$AT$1,"&lt;"&amp;28))-(RANK(AC24,$B24:$AT24,0)+COUNTIFS($B24:$AT24,AC24,$B$1:$AT$1,"&lt;"&amp;28))</f>
        <v>3</v>
      </c>
      <c r="BW24">
        <f>(RANK(_calc_라운드기준!AD24,_calc_라운드기준!$B24:$AT24,0)+COUNTIFS(_calc_라운드기준!$B24:$AT24,_calc_라운드기준!AD24,$B$1:$AT$1,"&lt;"&amp;29))-(RANK(AD24,$B24:$AT24,0)+COUNTIFS($B24:$AT24,AD24,$B$1:$AT$1,"&lt;"&amp;29))</f>
        <v>5</v>
      </c>
      <c r="BX24">
        <f>(RANK(_calc_라운드기준!AE24,_calc_라운드기준!$B24:$AT24,0)+COUNTIFS(_calc_라운드기준!$B24:$AT24,_calc_라운드기준!AE24,$B$1:$AT$1,"&lt;"&amp;30))-(RANK(AE24,$B24:$AT24,0)+COUNTIFS($B24:$AT24,AE24,$B$1:$AT$1,"&lt;"&amp;30))</f>
        <v>0</v>
      </c>
      <c r="BY24">
        <f>(RANK(_calc_라운드기준!AF24,_calc_라운드기준!$B24:$AT24,0)+COUNTIFS(_calc_라운드기준!$B24:$AT24,_calc_라운드기준!AF24,$B$1:$AT$1,"&lt;"&amp;31))-(RANK(AF24,$B24:$AT24,0)+COUNTIFS($B24:$AT24,AF24,$B$1:$AT$1,"&lt;"&amp;31))</f>
        <v>-7</v>
      </c>
      <c r="BZ24">
        <f>(RANK(_calc_라운드기준!AG24,_calc_라운드기준!$B24:$AT24,0)+COUNTIFS(_calc_라운드기준!$B24:$AT24,_calc_라운드기준!AG24,$B$1:$AT$1,"&lt;"&amp;32))-(RANK(AG24,$B24:$AT24,0)+COUNTIFS($B24:$AT24,AG24,$B$1:$AT$1,"&lt;"&amp;32))</f>
        <v>-2</v>
      </c>
      <c r="CA24">
        <f>(RANK(_calc_라운드기준!AH24,_calc_라운드기준!$B24:$AT24,0)+COUNTIFS(_calc_라운드기준!$B24:$AT24,_calc_라운드기준!AH24,$B$1:$AT$1,"&lt;"&amp;33))-(RANK(AH24,$B24:$AT24,0)+COUNTIFS($B24:$AT24,AH24,$B$1:$AT$1,"&lt;"&amp;33))</f>
        <v>14</v>
      </c>
      <c r="CB24">
        <f>(RANK(_calc_라운드기준!AI24,_calc_라운드기준!$B24:$AT24,0)+COUNTIFS(_calc_라운드기준!$B24:$AT24,_calc_라운드기준!AI24,$B$1:$AT$1,"&lt;"&amp;34))-(RANK(AI24,$B24:$AT24,0)+COUNTIFS($B24:$AT24,AI24,$B$1:$AT$1,"&lt;"&amp;34))</f>
        <v>20</v>
      </c>
      <c r="CC24">
        <f>(RANK(_calc_라운드기준!AJ24,_calc_라운드기준!$B24:$AT24,0)+COUNTIFS(_calc_라운드기준!$B24:$AT24,_calc_라운드기준!AJ24,$B$1:$AT$1,"&lt;"&amp;35))-(RANK(AJ24,$B24:$AT24,0)+COUNTIFS($B24:$AT24,AJ24,$B$1:$AT$1,"&lt;"&amp;35))</f>
        <v>2</v>
      </c>
      <c r="CD24">
        <f>(RANK(_calc_라운드기준!AK24,_calc_라운드기준!$B24:$AT24,0)+COUNTIFS(_calc_라운드기준!$B24:$AT24,_calc_라운드기준!AK24,$B$1:$AT$1,"&lt;"&amp;36))-(RANK(AK24,$B24:$AT24,0)+COUNTIFS($B24:$AT24,AK24,$B$1:$AT$1,"&lt;"&amp;36))</f>
        <v>-19</v>
      </c>
      <c r="CE24">
        <f>(RANK(_calc_라운드기준!AL24,_calc_라운드기준!$B24:$AT24,0)+COUNTIFS(_calc_라운드기준!$B24:$AT24,_calc_라운드기준!AL24,$B$1:$AT$1,"&lt;"&amp;37))-(RANK(AL24,$B24:$AT24,0)+COUNTIFS($B24:$AT24,AL24,$B$1:$AT$1,"&lt;"&amp;37))</f>
        <v>14</v>
      </c>
      <c r="CF24">
        <f>(RANK(_calc_라운드기준!AM24,_calc_라운드기준!$B24:$AT24,0)+COUNTIFS(_calc_라운드기준!$B24:$AT24,_calc_라운드기준!AM24,$B$1:$AT$1,"&lt;"&amp;38))-(RANK(AM24,$B24:$AT24,0)+COUNTIFS($B24:$AT24,AM24,$B$1:$AT$1,"&lt;"&amp;38))</f>
        <v>14</v>
      </c>
      <c r="CG24">
        <f>(RANK(_calc_라운드기준!AN24,_calc_라운드기준!$B24:$AT24,0)+COUNTIFS(_calc_라운드기준!$B24:$AT24,_calc_라운드기준!AN24,$B$1:$AT$1,"&lt;"&amp;39))-(RANK(AN24,$B24:$AT24,0)+COUNTIFS($B24:$AT24,AN24,$B$1:$AT$1,"&lt;"&amp;39))</f>
        <v>5</v>
      </c>
      <c r="CH24">
        <f>(RANK(_calc_라운드기준!AO24,_calc_라운드기준!$B24:$AT24,0)+COUNTIFS(_calc_라운드기준!$B24:$AT24,_calc_라운드기준!AO24,$B$1:$AT$1,"&lt;"&amp;40))-(RANK(AO24,$B24:$AT24,0)+COUNTIFS($B24:$AT24,AO24,$B$1:$AT$1,"&lt;"&amp;40))</f>
        <v>-13</v>
      </c>
      <c r="CI24">
        <f>(RANK(_calc_라운드기준!AP24,_calc_라운드기준!$B24:$AT24,0)+COUNTIFS(_calc_라운드기준!$B24:$AT24,_calc_라운드기준!AP24,$B$1:$AT$1,"&lt;"&amp;41))-(RANK(AP24,$B24:$AT24,0)+COUNTIFS($B24:$AT24,AP24,$B$1:$AT$1,"&lt;"&amp;41))</f>
        <v>-10</v>
      </c>
      <c r="CJ24">
        <f>(RANK(_calc_라운드기준!AQ24,_calc_라운드기준!$B24:$AT24,0)+COUNTIFS(_calc_라운드기준!$B24:$AT24,_calc_라운드기준!AQ24,$B$1:$AT$1,"&lt;"&amp;42))-(RANK(AQ24,$B24:$AT24,0)+COUNTIFS($B24:$AT24,AQ24,$B$1:$AT$1,"&lt;"&amp;42))</f>
        <v>2</v>
      </c>
      <c r="CK24">
        <f>(RANK(_calc_라운드기준!AR24,_calc_라운드기준!$B24:$AT24,0)+COUNTIFS(_calc_라운드기준!$B24:$AT24,_calc_라운드기준!AR24,$B$1:$AT$1,"&lt;"&amp;43))-(RANK(AR24,$B24:$AT24,0)+COUNTIFS($B24:$AT24,AR24,$B$1:$AT$1,"&lt;"&amp;43))</f>
        <v>-1</v>
      </c>
      <c r="CL24">
        <f>(RANK(_calc_라운드기준!AS24,_calc_라운드기준!$B24:$AT24,0)+COUNTIFS(_calc_라운드기준!$B24:$AT24,_calc_라운드기준!AS24,$B$1:$AT$1,"&lt;"&amp;44))-(RANK(AS24,$B24:$AT24,0)+COUNTIFS($B24:$AT24,AS24,$B$1:$AT$1,"&lt;"&amp;44))</f>
        <v>-6</v>
      </c>
      <c r="CM24">
        <f>(RANK(_calc_라운드기준!AT24,_calc_라운드기준!$B24:$AT24,0)+COUNTIFS(_calc_라운드기준!$B24:$AT24,_calc_라운드기준!AT24,$B$1:$AT$1,"&lt;"&amp;45))-(RANK(AT24,$B24:$AT24,0)+COUNTIFS($B24:$AT24,AT24,$B$1:$AT$1,"&lt;"&amp;45))</f>
        <v>-2</v>
      </c>
      <c r="CN24">
        <f t="shared" si="0"/>
        <v>42</v>
      </c>
      <c r="CO24">
        <f t="shared" si="1"/>
        <v>16</v>
      </c>
      <c r="CP24">
        <f t="shared" si="2"/>
        <v>23</v>
      </c>
      <c r="CQ24">
        <f t="shared" si="3"/>
        <v>43</v>
      </c>
      <c r="CR24">
        <f t="shared" si="4"/>
        <v>36</v>
      </c>
      <c r="CS24">
        <f t="shared" si="5"/>
        <v>17</v>
      </c>
      <c r="CT24">
        <f t="shared" si="6"/>
        <v>8</v>
      </c>
      <c r="CU24">
        <f t="shared" si="7"/>
        <v>30</v>
      </c>
      <c r="CV24">
        <f t="shared" si="8"/>
        <v>13</v>
      </c>
      <c r="CW24">
        <f t="shared" si="9"/>
        <v>31</v>
      </c>
      <c r="CX24">
        <f t="shared" si="10"/>
        <v>10</v>
      </c>
      <c r="CY24">
        <f t="shared" si="11"/>
        <v>3</v>
      </c>
      <c r="CZ24">
        <f t="shared" si="12"/>
        <v>7</v>
      </c>
      <c r="DA24">
        <f t="shared" si="13"/>
        <v>20</v>
      </c>
      <c r="DB24">
        <f t="shared" si="14"/>
        <v>24</v>
      </c>
      <c r="DC24">
        <f t="shared" si="15"/>
        <v>32</v>
      </c>
      <c r="DD24">
        <f t="shared" si="16"/>
        <v>33</v>
      </c>
      <c r="DE24">
        <f t="shared" si="17"/>
        <v>34</v>
      </c>
      <c r="DF24">
        <f t="shared" si="18"/>
        <v>9</v>
      </c>
      <c r="DG24">
        <f t="shared" si="19"/>
        <v>39</v>
      </c>
      <c r="DH24">
        <f t="shared" si="20"/>
        <v>1</v>
      </c>
      <c r="DI24">
        <f t="shared" si="21"/>
        <v>25</v>
      </c>
      <c r="DJ24">
        <f t="shared" si="22"/>
        <v>45</v>
      </c>
      <c r="DK24">
        <f t="shared" si="23"/>
        <v>35</v>
      </c>
      <c r="DL24">
        <f t="shared" si="24"/>
        <v>14</v>
      </c>
      <c r="DM24">
        <f t="shared" si="25"/>
        <v>29</v>
      </c>
      <c r="DN24">
        <f t="shared" si="26"/>
        <v>21</v>
      </c>
      <c r="DO24">
        <f t="shared" si="27"/>
        <v>15</v>
      </c>
      <c r="DP24">
        <f t="shared" si="28"/>
        <v>11</v>
      </c>
      <c r="DQ24">
        <f t="shared" si="29"/>
        <v>22</v>
      </c>
      <c r="DR24">
        <f t="shared" si="30"/>
        <v>38</v>
      </c>
      <c r="DS24">
        <f t="shared" si="31"/>
        <v>27</v>
      </c>
      <c r="DT24">
        <f t="shared" si="32"/>
        <v>4</v>
      </c>
      <c r="DU24">
        <f t="shared" si="33"/>
        <v>2</v>
      </c>
      <c r="DV24">
        <f t="shared" si="34"/>
        <v>18</v>
      </c>
      <c r="DW24">
        <f t="shared" si="35"/>
        <v>44</v>
      </c>
      <c r="DX24">
        <f t="shared" si="36"/>
        <v>5</v>
      </c>
      <c r="DY24">
        <f t="shared" si="37"/>
        <v>6</v>
      </c>
      <c r="DZ24">
        <f t="shared" si="38"/>
        <v>12</v>
      </c>
      <c r="EA24">
        <f t="shared" si="39"/>
        <v>41</v>
      </c>
      <c r="EB24">
        <f t="shared" si="40"/>
        <v>40</v>
      </c>
      <c r="EC24">
        <f t="shared" si="41"/>
        <v>19</v>
      </c>
      <c r="ED24">
        <f t="shared" si="42"/>
        <v>26</v>
      </c>
      <c r="EE24">
        <f t="shared" si="43"/>
        <v>37</v>
      </c>
      <c r="EF24">
        <f t="shared" si="44"/>
        <v>28</v>
      </c>
    </row>
    <row r="25" spans="1:136" ht="16.5" customHeight="1">
      <c r="A25">
        <f>_calc_라운드기준!A25</f>
        <v>1221</v>
      </c>
      <c r="B25">
        <f>INDEX(_calc_누적빈도!B:B,$A25)-INDEX(_calc_누적빈도!B:B,$A25-기준100회_후보!$B$1)</f>
        <v>13</v>
      </c>
      <c r="C25">
        <f>INDEX(_calc_누적빈도!C:C,$A25)-INDEX(_calc_누적빈도!C:C,$A25-기준100회_후보!$B$1)</f>
        <v>11</v>
      </c>
      <c r="D25">
        <f>INDEX(_calc_누적빈도!D:D,$A25)-INDEX(_calc_누적빈도!D:D,$A25-기준100회_후보!$B$1)</f>
        <v>19</v>
      </c>
      <c r="E25">
        <f>INDEX(_calc_누적빈도!E:E,$A25)-INDEX(_calc_누적빈도!E:E,$A25-기준100회_후보!$B$1)</f>
        <v>10</v>
      </c>
      <c r="F25">
        <f>INDEX(_calc_누적빈도!F:F,$A25)-INDEX(_calc_누적빈도!F:F,$A25-기준100회_후보!$B$1)</f>
        <v>13</v>
      </c>
      <c r="G25">
        <f>INDEX(_calc_누적빈도!G:G,$A25)-INDEX(_calc_누적빈도!G:G,$A25-기준100회_후보!$B$1)</f>
        <v>17</v>
      </c>
      <c r="H25">
        <f>INDEX(_calc_누적빈도!H:H,$A25)-INDEX(_calc_누적빈도!H:H,$A25-기준100회_후보!$B$1)</f>
        <v>16</v>
      </c>
      <c r="I25">
        <f>INDEX(_calc_누적빈도!I:I,$A25)-INDEX(_calc_누적빈도!I:I,$A25-기준100회_후보!$B$1)</f>
        <v>15</v>
      </c>
      <c r="J25">
        <f>INDEX(_calc_누적빈도!J:J,$A25)-INDEX(_calc_누적빈도!J:J,$A25-기준100회_후보!$B$1)</f>
        <v>15</v>
      </c>
      <c r="K25">
        <f>INDEX(_calc_누적빈도!K:K,$A25)-INDEX(_calc_누적빈도!K:K,$A25-기준100회_후보!$B$1)</f>
        <v>12</v>
      </c>
      <c r="L25">
        <f>INDEX(_calc_누적빈도!L:L,$A25)-INDEX(_calc_누적빈도!L:L,$A25-기준100회_후보!$B$1)</f>
        <v>12</v>
      </c>
      <c r="M25">
        <f>INDEX(_calc_누적빈도!M:M,$A25)-INDEX(_calc_누적빈도!M:M,$A25-기준100회_후보!$B$1)</f>
        <v>13</v>
      </c>
      <c r="N25">
        <f>INDEX(_calc_누적빈도!N:N,$A25)-INDEX(_calc_누적빈도!N:N,$A25-기준100회_후보!$B$1)</f>
        <v>14</v>
      </c>
      <c r="O25">
        <f>INDEX(_calc_누적빈도!O:O,$A25)-INDEX(_calc_누적빈도!O:O,$A25-기준100회_후보!$B$1)</f>
        <v>9</v>
      </c>
      <c r="P25">
        <f>INDEX(_calc_누적빈도!P:P,$A25)-INDEX(_calc_누적빈도!P:P,$A25-기준100회_후보!$B$1)</f>
        <v>19</v>
      </c>
      <c r="Q25">
        <f>INDEX(_calc_누적빈도!Q:Q,$A25)-INDEX(_calc_누적빈도!Q:Q,$A25-기준100회_후보!$B$1)</f>
        <v>16</v>
      </c>
      <c r="R25">
        <f>INDEX(_calc_누적빈도!R:R,$A25)-INDEX(_calc_누적빈도!R:R,$A25-기준100회_후보!$B$1)</f>
        <v>12</v>
      </c>
      <c r="S25">
        <f>INDEX(_calc_누적빈도!S:S,$A25)-INDEX(_calc_누적빈도!S:S,$A25-기준100회_후보!$B$1)</f>
        <v>7</v>
      </c>
      <c r="T25">
        <f>INDEX(_calc_누적빈도!T:T,$A25)-INDEX(_calc_누적빈도!T:T,$A25-기준100회_후보!$B$1)</f>
        <v>16</v>
      </c>
      <c r="U25">
        <f>INDEX(_calc_누적빈도!U:U,$A25)-INDEX(_calc_누적빈도!U:U,$A25-기준100회_후보!$B$1)</f>
        <v>11</v>
      </c>
      <c r="V25">
        <f>INDEX(_calc_누적빈도!V:V,$A25)-INDEX(_calc_누적빈도!V:V,$A25-기준100회_후보!$B$1)</f>
        <v>14</v>
      </c>
      <c r="W25">
        <f>INDEX(_calc_누적빈도!W:W,$A25)-INDEX(_calc_누적빈도!W:W,$A25-기준100회_후보!$B$1)</f>
        <v>8</v>
      </c>
      <c r="X25">
        <f>INDEX(_calc_누적빈도!X:X,$A25)-INDEX(_calc_누적빈도!X:X,$A25-기준100회_후보!$B$1)</f>
        <v>11</v>
      </c>
      <c r="Y25">
        <f>INDEX(_calc_누적빈도!Y:Y,$A25)-INDEX(_calc_누적빈도!Y:Y,$A25-기준100회_후보!$B$1)</f>
        <v>16</v>
      </c>
      <c r="Z25">
        <f>INDEX(_calc_누적빈도!Z:Z,$A25)-INDEX(_calc_누적빈도!Z:Z,$A25-기준100회_후보!$B$1)</f>
        <v>13</v>
      </c>
      <c r="AA25">
        <f>INDEX(_calc_누적빈도!AA:AA,$A25)-INDEX(_calc_누적빈도!AA:AA,$A25-기준100회_후보!$B$1)</f>
        <v>12</v>
      </c>
      <c r="AB25">
        <f>INDEX(_calc_누적빈도!AB:AB,$A25)-INDEX(_calc_누적빈도!AB:AB,$A25-기준100회_후보!$B$1)</f>
        <v>22</v>
      </c>
      <c r="AC25">
        <f>INDEX(_calc_누적빈도!AC:AC,$A25)-INDEX(_calc_누적빈도!AC:AC,$A25-기준100회_후보!$B$1)</f>
        <v>19</v>
      </c>
      <c r="AD25">
        <f>INDEX(_calc_누적빈도!AD:AD,$A25)-INDEX(_calc_누적빈도!AD:AD,$A25-기준100회_후보!$B$1)</f>
        <v>13</v>
      </c>
      <c r="AE25">
        <f>INDEX(_calc_누적빈도!AE:AE,$A25)-INDEX(_calc_누적빈도!AE:AE,$A25-기준100회_후보!$B$1)</f>
        <v>15</v>
      </c>
      <c r="AF25">
        <f>INDEX(_calc_누적빈도!AF:AF,$A25)-INDEX(_calc_누적빈도!AF:AF,$A25-기준100회_후보!$B$1)</f>
        <v>15</v>
      </c>
      <c r="AG25">
        <f>INDEX(_calc_누적빈도!AG:AG,$A25)-INDEX(_calc_누적빈도!AG:AG,$A25-기준100회_후보!$B$1)</f>
        <v>10</v>
      </c>
      <c r="AH25">
        <f>INDEX(_calc_누적빈도!AH:AH,$A25)-INDEX(_calc_누적빈도!AH:AH,$A25-기준100회_후보!$B$1)</f>
        <v>15</v>
      </c>
      <c r="AI25">
        <f>INDEX(_calc_누적빈도!AI:AI,$A25)-INDEX(_calc_누적빈도!AI:AI,$A25-기준100회_후보!$B$1)</f>
        <v>13</v>
      </c>
      <c r="AJ25">
        <f>INDEX(_calc_누적빈도!AJ:AJ,$A25)-INDEX(_calc_누적빈도!AJ:AJ,$A25-기준100회_후보!$B$1)</f>
        <v>15</v>
      </c>
      <c r="AK25">
        <f>INDEX(_calc_누적빈도!AK:AK,$A25)-INDEX(_calc_누적빈도!AK:AK,$A25-기준100회_후보!$B$1)</f>
        <v>11</v>
      </c>
      <c r="AL25">
        <f>INDEX(_calc_누적빈도!AL:AL,$A25)-INDEX(_calc_누적빈도!AL:AL,$A25-기준100회_후보!$B$1)</f>
        <v>17</v>
      </c>
      <c r="AM25">
        <f>INDEX(_calc_누적빈도!AM:AM,$A25)-INDEX(_calc_누적빈도!AM:AM,$A25-기준100회_후보!$B$1)</f>
        <v>18</v>
      </c>
      <c r="AN25">
        <f>INDEX(_calc_누적빈도!AN:AN,$A25)-INDEX(_calc_누적빈도!AN:AN,$A25-기준100회_후보!$B$1)</f>
        <v>13</v>
      </c>
      <c r="AO25">
        <f>INDEX(_calc_누적빈도!AO:AO,$A25)-INDEX(_calc_누적빈도!AO:AO,$A25-기준100회_후보!$B$1)</f>
        <v>13</v>
      </c>
      <c r="AP25">
        <f>INDEX(_calc_누적빈도!AP:AP,$A25)-INDEX(_calc_누적빈도!AP:AP,$A25-기준100회_후보!$B$1)</f>
        <v>9</v>
      </c>
      <c r="AQ25">
        <f>INDEX(_calc_누적빈도!AQ:AQ,$A25)-INDEX(_calc_누적빈도!AQ:AQ,$A25-기준100회_후보!$B$1)</f>
        <v>10</v>
      </c>
      <c r="AR25">
        <f>INDEX(_calc_누적빈도!AR:AR,$A25)-INDEX(_calc_누적빈도!AR:AR,$A25-기준100회_후보!$B$1)</f>
        <v>6</v>
      </c>
      <c r="AS25">
        <f>INDEX(_calc_누적빈도!AS:AS,$A25)-INDEX(_calc_누적빈도!AS:AS,$A25-기준100회_후보!$B$1)</f>
        <v>11</v>
      </c>
      <c r="AT25">
        <f>INDEX(_calc_누적빈도!AT:AT,$A25)-INDEX(_calc_누적빈도!AT:AT,$A25-기준100회_후보!$B$1)</f>
        <v>11</v>
      </c>
      <c r="AU25">
        <f>(RANK(_calc_라운드기준!B25,_calc_라운드기준!$B25:$AT25,0)+COUNTIFS(_calc_라운드기준!$B25:$AT25,_calc_라운드기준!B25,$B$1:$AT$1,"&lt;"&amp;1))-(RANK(B25,$B25:$AT25,0)+COUNTIFS($B25:$AT25,B25,$B$1:$AT$1,"&lt;"&amp;1))</f>
        <v>-15</v>
      </c>
      <c r="AV25">
        <f>(RANK(_calc_라운드기준!C25,_calc_라운드기준!$B25:$AT25,0)+COUNTIFS(_calc_라운드기준!$B25:$AT25,_calc_라운드기준!C25,$B$1:$AT$1,"&lt;"&amp;2))-(RANK(C25,$B25:$AT25,0)+COUNTIFS($B25:$AT25,C25,$B$1:$AT$1,"&lt;"&amp;2))</f>
        <v>4</v>
      </c>
      <c r="AW25">
        <f>(RANK(_calc_라운드기준!D25,_calc_라운드기준!$B25:$AT25,0)+COUNTIFS(_calc_라운드기준!$B25:$AT25,_calc_라운드기준!D25,$B$1:$AT$1,"&lt;"&amp;3))-(RANK(D25,$B25:$AT25,0)+COUNTIFS($B25:$AT25,D25,$B$1:$AT$1,"&lt;"&amp;3))</f>
        <v>0</v>
      </c>
      <c r="AX25">
        <f>(RANK(_calc_라운드기준!E25,_calc_라운드기준!$B25:$AT25,0)+COUNTIFS(_calc_라운드기준!$B25:$AT25,_calc_라운드기준!E25,$B$1:$AT$1,"&lt;"&amp;4))-(RANK(E25,$B25:$AT25,0)+COUNTIFS($B25:$AT25,E25,$B$1:$AT$1,"&lt;"&amp;4))</f>
        <v>-15</v>
      </c>
      <c r="AY25">
        <f>(RANK(_calc_라운드기준!F25,_calc_라운드기준!$B25:$AT25,0)+COUNTIFS(_calc_라운드기준!$B25:$AT25,_calc_라운드기준!F25,$B$1:$AT$1,"&lt;"&amp;5))-(RANK(F25,$B25:$AT25,0)+COUNTIFS($B25:$AT25,F25,$B$1:$AT$1,"&lt;"&amp;5))</f>
        <v>-7</v>
      </c>
      <c r="AZ25">
        <f>(RANK(_calc_라운드기준!G25,_calc_라운드기준!$B25:$AT25,0)+COUNTIFS(_calc_라운드기준!$B25:$AT25,_calc_라운드기준!G25,$B$1:$AT$1,"&lt;"&amp;6))-(RANK(G25,$B25:$AT25,0)+COUNTIFS($B25:$AT25,G25,$B$1:$AT$1,"&lt;"&amp;6))</f>
        <v>1</v>
      </c>
      <c r="BA25">
        <f>(RANK(_calc_라운드기준!H25,_calc_라운드기준!$B25:$AT25,0)+COUNTIFS(_calc_라운드기준!$B25:$AT25,_calc_라운드기준!H25,$B$1:$AT$1,"&lt;"&amp;7))-(RANK(H25,$B25:$AT25,0)+COUNTIFS($B25:$AT25,H25,$B$1:$AT$1,"&lt;"&amp;7))</f>
        <v>0</v>
      </c>
      <c r="BB25">
        <f>(RANK(_calc_라운드기준!I25,_calc_라운드기준!$B25:$AT25,0)+COUNTIFS(_calc_라운드기준!$B25:$AT25,_calc_라운드기준!I25,$B$1:$AT$1,"&lt;"&amp;8))-(RANK(I25,$B25:$AT25,0)+COUNTIFS($B25:$AT25,I25,$B$1:$AT$1,"&lt;"&amp;8))</f>
        <v>-3</v>
      </c>
      <c r="BC25">
        <f>(RANK(_calc_라운드기준!J25,_calc_라운드기준!$B25:$AT25,0)+COUNTIFS(_calc_라운드기준!$B25:$AT25,_calc_라운드기준!J25,$B$1:$AT$1,"&lt;"&amp;9))-(RANK(J25,$B25:$AT25,0)+COUNTIFS($B25:$AT25,J25,$B$1:$AT$1,"&lt;"&amp;9))</f>
        <v>2</v>
      </c>
      <c r="BD25">
        <f>(RANK(_calc_라운드기준!K25,_calc_라운드기준!$B25:$AT25,0)+COUNTIFS(_calc_라운드기준!$B25:$AT25,_calc_라운드기준!K25,$B$1:$AT$1,"&lt;"&amp;10))-(RANK(K25,$B25:$AT25,0)+COUNTIFS($B25:$AT25,K25,$B$1:$AT$1,"&lt;"&amp;10))</f>
        <v>-4</v>
      </c>
      <c r="BE25">
        <f>(RANK(_calc_라운드기준!L25,_calc_라운드기준!$B25:$AT25,0)+COUNTIFS(_calc_라운드기준!$B25:$AT25,_calc_라운드기준!L25,$B$1:$AT$1,"&lt;"&amp;11))-(RANK(L25,$B25:$AT25,0)+COUNTIFS($B25:$AT25,L25,$B$1:$AT$1,"&lt;"&amp;11))</f>
        <v>-4</v>
      </c>
      <c r="BF25">
        <f>(RANK(_calc_라운드기준!M25,_calc_라운드기준!$B25:$AT25,0)+COUNTIFS(_calc_라운드기준!$B25:$AT25,_calc_라운드기준!M25,$B$1:$AT$1,"&lt;"&amp;12))-(RANK(M25,$B25:$AT25,0)+COUNTIFS($B25:$AT25,M25,$B$1:$AT$1,"&lt;"&amp;12))</f>
        <v>4</v>
      </c>
      <c r="BG25">
        <f>(RANK(_calc_라운드기준!N25,_calc_라운드기준!$B25:$AT25,0)+COUNTIFS(_calc_라운드기준!$B25:$AT25,_calc_라운드기준!N25,$B$1:$AT$1,"&lt;"&amp;13))-(RANK(N25,$B25:$AT25,0)+COUNTIFS($B25:$AT25,N25,$B$1:$AT$1,"&lt;"&amp;13))</f>
        <v>19</v>
      </c>
      <c r="BH25">
        <f>(RANK(_calc_라운드기준!O25,_calc_라운드기준!$B25:$AT25,0)+COUNTIFS(_calc_라운드기준!$B25:$AT25,_calc_라운드기준!O25,$B$1:$AT$1,"&lt;"&amp;14))-(RANK(O25,$B25:$AT25,0)+COUNTIFS($B25:$AT25,O25,$B$1:$AT$1,"&lt;"&amp;14))</f>
        <v>-1</v>
      </c>
      <c r="BI25">
        <f>(RANK(_calc_라운드기준!P25,_calc_라운드기준!$B25:$AT25,0)+COUNTIFS(_calc_라운드기준!$B25:$AT25,_calc_라운드기준!P25,$B$1:$AT$1,"&lt;"&amp;15))-(RANK(P25,$B25:$AT25,0)+COUNTIFS($B25:$AT25,P25,$B$1:$AT$1,"&lt;"&amp;15))</f>
        <v>0</v>
      </c>
      <c r="BJ25">
        <f>(RANK(_calc_라운드기준!Q25,_calc_라운드기준!$B25:$AT25,0)+COUNTIFS(_calc_라운드기준!$B25:$AT25,_calc_라운드기준!Q25,$B$1:$AT$1,"&lt;"&amp;16))-(RANK(Q25,$B25:$AT25,0)+COUNTIFS($B25:$AT25,Q25,$B$1:$AT$1,"&lt;"&amp;16))</f>
        <v>-5</v>
      </c>
      <c r="BK25">
        <f>(RANK(_calc_라운드기준!R25,_calc_라운드기준!$B25:$AT25,0)+COUNTIFS(_calc_라운드기준!$B25:$AT25,_calc_라운드기준!R25,$B$1:$AT$1,"&lt;"&amp;17))-(RANK(R25,$B25:$AT25,0)+COUNTIFS($B25:$AT25,R25,$B$1:$AT$1,"&lt;"&amp;17))</f>
        <v>-14</v>
      </c>
      <c r="BL25">
        <f>(RANK(_calc_라운드기준!S25,_calc_라운드기준!$B25:$AT25,0)+COUNTIFS(_calc_라운드기준!$B25:$AT25,_calc_라운드기준!S25,$B$1:$AT$1,"&lt;"&amp;18))-(RANK(S25,$B25:$AT25,0)+COUNTIFS($B25:$AT25,S25,$B$1:$AT$1,"&lt;"&amp;18))</f>
        <v>-3</v>
      </c>
      <c r="BM25">
        <f>(RANK(_calc_라운드기준!T25,_calc_라운드기준!$B25:$AT25,0)+COUNTIFS(_calc_라운드기준!$B25:$AT25,_calc_라운드기준!T25,$B$1:$AT$1,"&lt;"&amp;19))-(RANK(T25,$B25:$AT25,0)+COUNTIFS($B25:$AT25,T25,$B$1:$AT$1,"&lt;"&amp;19))</f>
        <v>7</v>
      </c>
      <c r="BN25">
        <f>(RANK(_calc_라운드기준!U25,_calc_라운드기준!$B25:$AT25,0)+COUNTIFS(_calc_라운드기준!$B25:$AT25,_calc_라운드기준!U25,$B$1:$AT$1,"&lt;"&amp;20))-(RANK(U25,$B25:$AT25,0)+COUNTIFS($B25:$AT25,U25,$B$1:$AT$1,"&lt;"&amp;20))</f>
        <v>-6</v>
      </c>
      <c r="BO25">
        <f>(RANK(_calc_라운드기준!V25,_calc_라운드기준!$B25:$AT25,0)+COUNTIFS(_calc_라운드기준!$B25:$AT25,_calc_라운드기준!V25,$B$1:$AT$1,"&lt;"&amp;21))-(RANK(V25,$B25:$AT25,0)+COUNTIFS($B25:$AT25,V25,$B$1:$AT$1,"&lt;"&amp;21))</f>
        <v>23</v>
      </c>
      <c r="BP25">
        <f>(RANK(_calc_라운드기준!W25,_calc_라운드기준!$B25:$AT25,0)+COUNTIFS(_calc_라운드기준!$B25:$AT25,_calc_라운드기준!W25,$B$1:$AT$1,"&lt;"&amp;22))-(RANK(W25,$B25:$AT25,0)+COUNTIFS($B25:$AT25,W25,$B$1:$AT$1,"&lt;"&amp;22))</f>
        <v>0</v>
      </c>
      <c r="BQ25">
        <f>(RANK(_calc_라운드기준!X25,_calc_라운드기준!$B25:$AT25,0)+COUNTIFS(_calc_라운드기준!$B25:$AT25,_calc_라운드기준!X25,$B$1:$AT$1,"&lt;"&amp;23))-(RANK(X25,$B25:$AT25,0)+COUNTIFS($B25:$AT25,X25,$B$1:$AT$1,"&lt;"&amp;23))</f>
        <v>-24</v>
      </c>
      <c r="BR25">
        <f>(RANK(_calc_라운드기준!Y25,_calc_라운드기준!$B25:$AT25,0)+COUNTIFS(_calc_라운드기준!$B25:$AT25,_calc_라운드기준!Y25,$B$1:$AT$1,"&lt;"&amp;24))-(RANK(Y25,$B25:$AT25,0)+COUNTIFS($B25:$AT25,Y25,$B$1:$AT$1,"&lt;"&amp;24))</f>
        <v>0</v>
      </c>
      <c r="BS25">
        <f>(RANK(_calc_라운드기준!Z25,_calc_라운드기준!$B25:$AT25,0)+COUNTIFS(_calc_라운드기준!$B25:$AT25,_calc_라운드기준!Z25,$B$1:$AT$1,"&lt;"&amp;25))-(RANK(Z25,$B25:$AT25,0)+COUNTIFS($B25:$AT25,Z25,$B$1:$AT$1,"&lt;"&amp;25))</f>
        <v>5</v>
      </c>
      <c r="BT25">
        <f>(RANK(_calc_라운드기준!AA25,_calc_라운드기준!$B25:$AT25,0)+COUNTIFS(_calc_라운드기준!$B25:$AT25,_calc_라운드기준!AA25,$B$1:$AT$1,"&lt;"&amp;26))-(RANK(AA25,$B25:$AT25,0)+COUNTIFS($B25:$AT25,AA25,$B$1:$AT$1,"&lt;"&amp;26))</f>
        <v>-2</v>
      </c>
      <c r="BU25">
        <f>(RANK(_calc_라운드기준!AB25,_calc_라운드기준!$B25:$AT25,0)+COUNTIFS(_calc_라운드기준!$B25:$AT25,_calc_라운드기준!AB25,$B$1:$AT$1,"&lt;"&amp;27))-(RANK(AB25,$B25:$AT25,0)+COUNTIFS($B25:$AT25,AB25,$B$1:$AT$1,"&lt;"&amp;27))</f>
        <v>0</v>
      </c>
      <c r="BV25">
        <f>(RANK(_calc_라운드기준!AC25,_calc_라운드기준!$B25:$AT25,0)+COUNTIFS(_calc_라운드기준!$B25:$AT25,_calc_라운드기준!AC25,$B$1:$AT$1,"&lt;"&amp;28))-(RANK(AC25,$B25:$AT25,0)+COUNTIFS($B25:$AT25,AC25,$B$1:$AT$1,"&lt;"&amp;28))</f>
        <v>2</v>
      </c>
      <c r="BW25">
        <f>(RANK(_calc_라운드기준!AD25,_calc_라운드기준!$B25:$AT25,0)+COUNTIFS(_calc_라운드기준!$B25:$AT25,_calc_라운드기준!AD25,$B$1:$AT$1,"&lt;"&amp;29))-(RANK(AD25,$B25:$AT25,0)+COUNTIFS($B25:$AT25,AD25,$B$1:$AT$1,"&lt;"&amp;29))</f>
        <v>6</v>
      </c>
      <c r="BX25">
        <f>(RANK(_calc_라운드기준!AE25,_calc_라운드기준!$B25:$AT25,0)+COUNTIFS(_calc_라운드기준!$B25:$AT25,_calc_라운드기준!AE25,$B$1:$AT$1,"&lt;"&amp;30))-(RANK(AE25,$B25:$AT25,0)+COUNTIFS($B25:$AT25,AE25,$B$1:$AT$1,"&lt;"&amp;30))</f>
        <v>4</v>
      </c>
      <c r="BY25">
        <f>(RANK(_calc_라운드기준!AF25,_calc_라운드기준!$B25:$AT25,0)+COUNTIFS(_calc_라운드기준!$B25:$AT25,_calc_라운드기준!AF25,$B$1:$AT$1,"&lt;"&amp;31))-(RANK(AF25,$B25:$AT25,0)+COUNTIFS($B25:$AT25,AF25,$B$1:$AT$1,"&lt;"&amp;31))</f>
        <v>-3</v>
      </c>
      <c r="BZ25">
        <f>(RANK(_calc_라운드기준!AG25,_calc_라운드기준!$B25:$AT25,0)+COUNTIFS(_calc_라운드기준!$B25:$AT25,_calc_라운드기준!AG25,$B$1:$AT$1,"&lt;"&amp;32))-(RANK(AG25,$B25:$AT25,0)+COUNTIFS($B25:$AT25,AG25,$B$1:$AT$1,"&lt;"&amp;32))</f>
        <v>-1</v>
      </c>
      <c r="CA25">
        <f>(RANK(_calc_라운드기준!AH25,_calc_라운드기준!$B25:$AT25,0)+COUNTIFS(_calc_라운드기준!$B25:$AT25,_calc_라운드기준!AH25,$B$1:$AT$1,"&lt;"&amp;33))-(RANK(AH25,$B25:$AT25,0)+COUNTIFS($B25:$AT25,AH25,$B$1:$AT$1,"&lt;"&amp;33))</f>
        <v>15</v>
      </c>
      <c r="CB25">
        <f>(RANK(_calc_라운드기준!AI25,_calc_라운드기준!$B25:$AT25,0)+COUNTIFS(_calc_라운드기준!$B25:$AT25,_calc_라운드기준!AI25,$B$1:$AT$1,"&lt;"&amp;34))-(RANK(AI25,$B25:$AT25,0)+COUNTIFS($B25:$AT25,AI25,$B$1:$AT$1,"&lt;"&amp;34))</f>
        <v>20</v>
      </c>
      <c r="CC25">
        <f>(RANK(_calc_라운드기준!AJ25,_calc_라운드기준!$B25:$AT25,0)+COUNTIFS(_calc_라운드기준!$B25:$AT25,_calc_라운드기준!AJ25,$B$1:$AT$1,"&lt;"&amp;35))-(RANK(AJ25,$B25:$AT25,0)+COUNTIFS($B25:$AT25,AJ25,$B$1:$AT$1,"&lt;"&amp;35))</f>
        <v>2</v>
      </c>
      <c r="CD25">
        <f>(RANK(_calc_라운드기준!AK25,_calc_라운드기준!$B25:$AT25,0)+COUNTIFS(_calc_라운드기준!$B25:$AT25,_calc_라운드기준!AK25,$B$1:$AT$1,"&lt;"&amp;36))-(RANK(AK25,$B25:$AT25,0)+COUNTIFS($B25:$AT25,AK25,$B$1:$AT$1,"&lt;"&amp;36))</f>
        <v>-15</v>
      </c>
      <c r="CE25">
        <f>(RANK(_calc_라운드기준!AL25,_calc_라운드기준!$B25:$AT25,0)+COUNTIFS(_calc_라운드기준!$B25:$AT25,_calc_라운드기준!AL25,$B$1:$AT$1,"&lt;"&amp;37))-(RANK(AL25,$B25:$AT25,0)+COUNTIFS($B25:$AT25,AL25,$B$1:$AT$1,"&lt;"&amp;37))</f>
        <v>14</v>
      </c>
      <c r="CF25">
        <f>(RANK(_calc_라운드기준!AM25,_calc_라운드기준!$B25:$AT25,0)+COUNTIFS(_calc_라운드기준!$B25:$AT25,_calc_라운드기준!AM25,$B$1:$AT$1,"&lt;"&amp;38))-(RANK(AM25,$B25:$AT25,0)+COUNTIFS($B25:$AT25,AM25,$B$1:$AT$1,"&lt;"&amp;38))</f>
        <v>17</v>
      </c>
      <c r="CG25">
        <f>(RANK(_calc_라운드기준!AN25,_calc_라운드기준!$B25:$AT25,0)+COUNTIFS(_calc_라운드기준!$B25:$AT25,_calc_라운드기준!AN25,$B$1:$AT$1,"&lt;"&amp;39))-(RANK(AN25,$B25:$AT25,0)+COUNTIFS($B25:$AT25,AN25,$B$1:$AT$1,"&lt;"&amp;39))</f>
        <v>6</v>
      </c>
      <c r="CH25">
        <f>(RANK(_calc_라운드기준!AO25,_calc_라운드기준!$B25:$AT25,0)+COUNTIFS(_calc_라운드기준!$B25:$AT25,_calc_라운드기준!AO25,$B$1:$AT$1,"&lt;"&amp;40))-(RANK(AO25,$B25:$AT25,0)+COUNTIFS($B25:$AT25,AO25,$B$1:$AT$1,"&lt;"&amp;40))</f>
        <v>-14</v>
      </c>
      <c r="CI25">
        <f>(RANK(_calc_라운드기준!AP25,_calc_라운드기준!$B25:$AT25,0)+COUNTIFS(_calc_라운드기준!$B25:$AT25,_calc_라운드기준!AP25,$B$1:$AT$1,"&lt;"&amp;41))-(RANK(AP25,$B25:$AT25,0)+COUNTIFS($B25:$AT25,AP25,$B$1:$AT$1,"&lt;"&amp;41))</f>
        <v>-9</v>
      </c>
      <c r="CJ25">
        <f>(RANK(_calc_라운드기준!AQ25,_calc_라운드기준!$B25:$AT25,0)+COUNTIFS(_calc_라운드기준!$B25:$AT25,_calc_라운드기준!AQ25,$B$1:$AT$1,"&lt;"&amp;42))-(RANK(AQ25,$B25:$AT25,0)+COUNTIFS($B25:$AT25,AQ25,$B$1:$AT$1,"&lt;"&amp;42))</f>
        <v>-1</v>
      </c>
      <c r="CK25">
        <f>(RANK(_calc_라운드기준!AR25,_calc_라운드기준!$B25:$AT25,0)+COUNTIFS(_calc_라운드기준!$B25:$AT25,_calc_라운드기준!AR25,$B$1:$AT$1,"&lt;"&amp;43))-(RANK(AR25,$B25:$AT25,0)+COUNTIFS($B25:$AT25,AR25,$B$1:$AT$1,"&lt;"&amp;43))</f>
        <v>-1</v>
      </c>
      <c r="CL25">
        <f>(RANK(_calc_라운드기준!AS25,_calc_라운드기준!$B25:$AT25,0)+COUNTIFS(_calc_라운드기준!$B25:$AT25,_calc_라운드기준!AS25,$B$1:$AT$1,"&lt;"&amp;44))-(RANK(AS25,$B25:$AT25,0)+COUNTIFS($B25:$AT25,AS25,$B$1:$AT$1,"&lt;"&amp;44))</f>
        <v>-2</v>
      </c>
      <c r="CM25">
        <f>(RANK(_calc_라운드기준!AT25,_calc_라운드기준!$B25:$AT25,0)+COUNTIFS(_calc_라운드기준!$B25:$AT25,_calc_라운드기준!AT25,$B$1:$AT$1,"&lt;"&amp;45))-(RANK(AT25,$B25:$AT25,0)+COUNTIFS($B25:$AT25,AT25,$B$1:$AT$1,"&lt;"&amp;45))</f>
        <v>-2</v>
      </c>
      <c r="CN25">
        <f t="shared" si="0"/>
        <v>42</v>
      </c>
      <c r="CO25">
        <f t="shared" si="1"/>
        <v>11</v>
      </c>
      <c r="CP25">
        <f t="shared" si="2"/>
        <v>18</v>
      </c>
      <c r="CQ25">
        <f t="shared" si="3"/>
        <v>43</v>
      </c>
      <c r="CR25">
        <f t="shared" si="4"/>
        <v>38</v>
      </c>
      <c r="CS25">
        <f t="shared" si="5"/>
        <v>17</v>
      </c>
      <c r="CT25">
        <f t="shared" si="6"/>
        <v>19</v>
      </c>
      <c r="CU25">
        <f t="shared" si="7"/>
        <v>31</v>
      </c>
      <c r="CV25">
        <f t="shared" si="8"/>
        <v>14</v>
      </c>
      <c r="CW25">
        <f t="shared" si="9"/>
        <v>34</v>
      </c>
      <c r="CX25">
        <f t="shared" si="10"/>
        <v>35</v>
      </c>
      <c r="CY25">
        <f t="shared" si="11"/>
        <v>12</v>
      </c>
      <c r="CZ25">
        <f t="shared" si="12"/>
        <v>3</v>
      </c>
      <c r="DA25">
        <f t="shared" si="13"/>
        <v>24</v>
      </c>
      <c r="DB25">
        <f t="shared" si="14"/>
        <v>20</v>
      </c>
      <c r="DC25">
        <f t="shared" si="15"/>
        <v>36</v>
      </c>
      <c r="DD25">
        <f t="shared" si="16"/>
        <v>40</v>
      </c>
      <c r="DE25">
        <f t="shared" si="17"/>
        <v>32</v>
      </c>
      <c r="DF25">
        <f t="shared" si="18"/>
        <v>7</v>
      </c>
      <c r="DG25">
        <f t="shared" si="19"/>
        <v>37</v>
      </c>
      <c r="DH25">
        <f t="shared" si="20"/>
        <v>1</v>
      </c>
      <c r="DI25">
        <f t="shared" si="21"/>
        <v>21</v>
      </c>
      <c r="DJ25">
        <f t="shared" si="22"/>
        <v>45</v>
      </c>
      <c r="DK25">
        <f t="shared" si="23"/>
        <v>22</v>
      </c>
      <c r="DL25">
        <f t="shared" si="24"/>
        <v>10</v>
      </c>
      <c r="DM25">
        <f t="shared" si="25"/>
        <v>28</v>
      </c>
      <c r="DN25">
        <f t="shared" si="26"/>
        <v>23</v>
      </c>
      <c r="DO25">
        <f t="shared" si="27"/>
        <v>15</v>
      </c>
      <c r="DP25">
        <f t="shared" si="28"/>
        <v>8</v>
      </c>
      <c r="DQ25">
        <f t="shared" si="29"/>
        <v>13</v>
      </c>
      <c r="DR25">
        <f t="shared" si="30"/>
        <v>33</v>
      </c>
      <c r="DS25">
        <f t="shared" si="31"/>
        <v>25</v>
      </c>
      <c r="DT25">
        <f t="shared" si="32"/>
        <v>5</v>
      </c>
      <c r="DU25">
        <f t="shared" si="33"/>
        <v>2</v>
      </c>
      <c r="DV25">
        <f t="shared" si="34"/>
        <v>16</v>
      </c>
      <c r="DW25">
        <f t="shared" si="35"/>
        <v>44</v>
      </c>
      <c r="DX25">
        <f t="shared" si="36"/>
        <v>6</v>
      </c>
      <c r="DY25">
        <f t="shared" si="37"/>
        <v>4</v>
      </c>
      <c r="DZ25">
        <f t="shared" si="38"/>
        <v>9</v>
      </c>
      <c r="EA25">
        <f t="shared" si="39"/>
        <v>41</v>
      </c>
      <c r="EB25">
        <f t="shared" si="40"/>
        <v>39</v>
      </c>
      <c r="EC25">
        <f t="shared" si="41"/>
        <v>26</v>
      </c>
      <c r="ED25">
        <f t="shared" si="42"/>
        <v>27</v>
      </c>
      <c r="EE25">
        <f t="shared" si="43"/>
        <v>29</v>
      </c>
      <c r="EF25">
        <f t="shared" si="44"/>
        <v>30</v>
      </c>
    </row>
    <row r="26" spans="1:136" ht="16.5" customHeight="1">
      <c r="A26">
        <f>_calc_라운드기준!A26</f>
        <v>1220</v>
      </c>
      <c r="B26">
        <f>INDEX(_calc_누적빈도!B:B,$A26)-INDEX(_calc_누적빈도!B:B,$A26-기준100회_후보!$B$1)</f>
        <v>13</v>
      </c>
      <c r="C26">
        <f>INDEX(_calc_누적빈도!C:C,$A26)-INDEX(_calc_누적빈도!C:C,$A26-기준100회_후보!$B$1)</f>
        <v>11</v>
      </c>
      <c r="D26">
        <f>INDEX(_calc_누적빈도!D:D,$A26)-INDEX(_calc_누적빈도!D:D,$A26-기준100회_후보!$B$1)</f>
        <v>19</v>
      </c>
      <c r="E26">
        <f>INDEX(_calc_누적빈도!E:E,$A26)-INDEX(_calc_누적빈도!E:E,$A26-기준100회_후보!$B$1)</f>
        <v>10</v>
      </c>
      <c r="F26">
        <f>INDEX(_calc_누적빈도!F:F,$A26)-INDEX(_calc_누적빈도!F:F,$A26-기준100회_후보!$B$1)</f>
        <v>13</v>
      </c>
      <c r="G26">
        <f>INDEX(_calc_누적빈도!G:G,$A26)-INDEX(_calc_누적빈도!G:G,$A26-기준100회_후보!$B$1)</f>
        <v>17</v>
      </c>
      <c r="H26">
        <f>INDEX(_calc_누적빈도!H:H,$A26)-INDEX(_calc_누적빈도!H:H,$A26-기준100회_후보!$B$1)</f>
        <v>16</v>
      </c>
      <c r="I26">
        <f>INDEX(_calc_누적빈도!I:I,$A26)-INDEX(_calc_누적빈도!I:I,$A26-기준100회_후보!$B$1)</f>
        <v>15</v>
      </c>
      <c r="J26">
        <f>INDEX(_calc_누적빈도!J:J,$A26)-INDEX(_calc_누적빈도!J:J,$A26-기준100회_후보!$B$1)</f>
        <v>15</v>
      </c>
      <c r="K26">
        <f>INDEX(_calc_누적빈도!K:K,$A26)-INDEX(_calc_누적빈도!K:K,$A26-기준100회_후보!$B$1)</f>
        <v>12</v>
      </c>
      <c r="L26">
        <f>INDEX(_calc_누적빈도!L:L,$A26)-INDEX(_calc_누적빈도!L:L,$A26-기준100회_후보!$B$1)</f>
        <v>12</v>
      </c>
      <c r="M26">
        <f>INDEX(_calc_누적빈도!M:M,$A26)-INDEX(_calc_누적빈도!M:M,$A26-기준100회_후보!$B$1)</f>
        <v>13</v>
      </c>
      <c r="N26">
        <f>INDEX(_calc_누적빈도!N:N,$A26)-INDEX(_calc_누적빈도!N:N,$A26-기준100회_후보!$B$1)</f>
        <v>14</v>
      </c>
      <c r="O26">
        <f>INDEX(_calc_누적빈도!O:O,$A26)-INDEX(_calc_누적빈도!O:O,$A26-기준100회_후보!$B$1)</f>
        <v>9</v>
      </c>
      <c r="P26">
        <f>INDEX(_calc_누적빈도!P:P,$A26)-INDEX(_calc_누적빈도!P:P,$A26-기준100회_후보!$B$1)</f>
        <v>19</v>
      </c>
      <c r="Q26">
        <f>INDEX(_calc_누적빈도!Q:Q,$A26)-INDEX(_calc_누적빈도!Q:Q,$A26-기준100회_후보!$B$1)</f>
        <v>16</v>
      </c>
      <c r="R26">
        <f>INDEX(_calc_누적빈도!R:R,$A26)-INDEX(_calc_누적빈도!R:R,$A26-기준100회_후보!$B$1)</f>
        <v>12</v>
      </c>
      <c r="S26">
        <f>INDEX(_calc_누적빈도!S:S,$A26)-INDEX(_calc_누적빈도!S:S,$A26-기준100회_후보!$B$1)</f>
        <v>7</v>
      </c>
      <c r="T26">
        <f>INDEX(_calc_누적빈도!T:T,$A26)-INDEX(_calc_누적빈도!T:T,$A26-기준100회_후보!$B$1)</f>
        <v>17</v>
      </c>
      <c r="U26">
        <f>INDEX(_calc_누적빈도!U:U,$A26)-INDEX(_calc_누적빈도!U:U,$A26-기준100회_후보!$B$1)</f>
        <v>11</v>
      </c>
      <c r="V26">
        <f>INDEX(_calc_누적빈도!V:V,$A26)-INDEX(_calc_누적빈도!V:V,$A26-기준100회_후보!$B$1)</f>
        <v>14</v>
      </c>
      <c r="W26">
        <f>INDEX(_calc_누적빈도!W:W,$A26)-INDEX(_calc_누적빈도!W:W,$A26-기준100회_후보!$B$1)</f>
        <v>7</v>
      </c>
      <c r="X26">
        <f>INDEX(_calc_누적빈도!X:X,$A26)-INDEX(_calc_누적빈도!X:X,$A26-기준100회_후보!$B$1)</f>
        <v>11</v>
      </c>
      <c r="Y26">
        <f>INDEX(_calc_누적빈도!Y:Y,$A26)-INDEX(_calc_누적빈도!Y:Y,$A26-기준100회_후보!$B$1)</f>
        <v>16</v>
      </c>
      <c r="Z26">
        <f>INDEX(_calc_누적빈도!Z:Z,$A26)-INDEX(_calc_누적빈도!Z:Z,$A26-기준100회_후보!$B$1)</f>
        <v>12</v>
      </c>
      <c r="AA26">
        <f>INDEX(_calc_누적빈도!AA:AA,$A26)-INDEX(_calc_누적빈도!AA:AA,$A26-기준100회_후보!$B$1)</f>
        <v>13</v>
      </c>
      <c r="AB26">
        <f>INDEX(_calc_누적빈도!AB:AB,$A26)-INDEX(_calc_누적빈도!AB:AB,$A26-기준100회_후보!$B$1)</f>
        <v>22</v>
      </c>
      <c r="AC26">
        <f>INDEX(_calc_누적빈도!AC:AC,$A26)-INDEX(_calc_누적빈도!AC:AC,$A26-기준100회_후보!$B$1)</f>
        <v>18</v>
      </c>
      <c r="AD26">
        <f>INDEX(_calc_누적빈도!AD:AD,$A26)-INDEX(_calc_누적빈도!AD:AD,$A26-기준100회_후보!$B$1)</f>
        <v>13</v>
      </c>
      <c r="AE26">
        <f>INDEX(_calc_누적빈도!AE:AE,$A26)-INDEX(_calc_누적빈도!AE:AE,$A26-기준100회_후보!$B$1)</f>
        <v>15</v>
      </c>
      <c r="AF26">
        <f>INDEX(_calc_누적빈도!AF:AF,$A26)-INDEX(_calc_누적빈도!AF:AF,$A26-기준100회_후보!$B$1)</f>
        <v>16</v>
      </c>
      <c r="AG26">
        <f>INDEX(_calc_누적빈도!AG:AG,$A26)-INDEX(_calc_누적빈도!AG:AG,$A26-기준100회_후보!$B$1)</f>
        <v>10</v>
      </c>
      <c r="AH26">
        <f>INDEX(_calc_누적빈도!AH:AH,$A26)-INDEX(_calc_누적빈도!AH:AH,$A26-기준100회_후보!$B$1)</f>
        <v>15</v>
      </c>
      <c r="AI26">
        <f>INDEX(_calc_누적빈도!AI:AI,$A26)-INDEX(_calc_누적빈도!AI:AI,$A26-기준100회_후보!$B$1)</f>
        <v>12</v>
      </c>
      <c r="AJ26">
        <f>INDEX(_calc_누적빈도!AJ:AJ,$A26)-INDEX(_calc_누적빈도!AJ:AJ,$A26-기준100회_후보!$B$1)</f>
        <v>15</v>
      </c>
      <c r="AK26">
        <f>INDEX(_calc_누적빈도!AK:AK,$A26)-INDEX(_calc_누적빈도!AK:AK,$A26-기준100회_후보!$B$1)</f>
        <v>11</v>
      </c>
      <c r="AL26">
        <f>INDEX(_calc_누적빈도!AL:AL,$A26)-INDEX(_calc_누적빈도!AL:AL,$A26-기준100회_후보!$B$1)</f>
        <v>17</v>
      </c>
      <c r="AM26">
        <f>INDEX(_calc_누적빈도!AM:AM,$A26)-INDEX(_calc_누적빈도!AM:AM,$A26-기준100회_후보!$B$1)</f>
        <v>19</v>
      </c>
      <c r="AN26">
        <f>INDEX(_calc_누적빈도!AN:AN,$A26)-INDEX(_calc_누적빈도!AN:AN,$A26-기준100회_후보!$B$1)</f>
        <v>13</v>
      </c>
      <c r="AO26">
        <f>INDEX(_calc_누적빈도!AO:AO,$A26)-INDEX(_calc_누적빈도!AO:AO,$A26-기준100회_후보!$B$1)</f>
        <v>13</v>
      </c>
      <c r="AP26">
        <f>INDEX(_calc_누적빈도!AP:AP,$A26)-INDEX(_calc_누적빈도!AP:AP,$A26-기준100회_후보!$B$1)</f>
        <v>10</v>
      </c>
      <c r="AQ26">
        <f>INDEX(_calc_누적빈도!AQ:AQ,$A26)-INDEX(_calc_누적빈도!AQ:AQ,$A26-기준100회_후보!$B$1)</f>
        <v>10</v>
      </c>
      <c r="AR26">
        <f>INDEX(_calc_누적빈도!AR:AR,$A26)-INDEX(_calc_누적빈도!AR:AR,$A26-기준100회_후보!$B$1)</f>
        <v>5</v>
      </c>
      <c r="AS26">
        <f>INDEX(_calc_누적빈도!AS:AS,$A26)-INDEX(_calc_누적빈도!AS:AS,$A26-기준100회_후보!$B$1)</f>
        <v>11</v>
      </c>
      <c r="AT26">
        <f>INDEX(_calc_누적빈도!AT:AT,$A26)-INDEX(_calc_누적빈도!AT:AT,$A26-기준100회_후보!$B$1)</f>
        <v>11</v>
      </c>
      <c r="AU26">
        <f>(RANK(_calc_라운드기준!B26,_calc_라운드기준!$B26:$AT26,0)+COUNTIFS(_calc_라운드기준!$B26:$AT26,_calc_라운드기준!B26,$B$1:$AT$1,"&lt;"&amp;1))-(RANK(B26,$B26:$AT26,0)+COUNTIFS($B26:$AT26,B26,$B$1:$AT$1,"&lt;"&amp;1))</f>
        <v>-15</v>
      </c>
      <c r="AV26">
        <f>(RANK(_calc_라운드기준!C26,_calc_라운드기준!$B26:$AT26,0)+COUNTIFS(_calc_라운드기준!$B26:$AT26,_calc_라운드기준!C26,$B$1:$AT$1,"&lt;"&amp;2))-(RANK(C26,$B26:$AT26,0)+COUNTIFS($B26:$AT26,C26,$B$1:$AT$1,"&lt;"&amp;2))</f>
        <v>7</v>
      </c>
      <c r="AW26">
        <f>(RANK(_calc_라운드기준!D26,_calc_라운드기준!$B26:$AT26,0)+COUNTIFS(_calc_라운드기준!$B26:$AT26,_calc_라운드기준!D26,$B$1:$AT$1,"&lt;"&amp;3))-(RANK(D26,$B26:$AT26,0)+COUNTIFS($B26:$AT26,D26,$B$1:$AT$1,"&lt;"&amp;3))</f>
        <v>-1</v>
      </c>
      <c r="AX26">
        <f>(RANK(_calc_라운드기준!E26,_calc_라운드기준!$B26:$AT26,0)+COUNTIFS(_calc_라운드기준!$B26:$AT26,_calc_라운드기준!E26,$B$1:$AT$1,"&lt;"&amp;4))-(RANK(E26,$B26:$AT26,0)+COUNTIFS($B26:$AT26,E26,$B$1:$AT$1,"&lt;"&amp;4))</f>
        <v>-15</v>
      </c>
      <c r="AY26">
        <f>(RANK(_calc_라운드기준!F26,_calc_라운드기준!$B26:$AT26,0)+COUNTIFS(_calc_라운드기준!$B26:$AT26,_calc_라운드기준!F26,$B$1:$AT$1,"&lt;"&amp;5))-(RANK(F26,$B26:$AT26,0)+COUNTIFS($B26:$AT26,F26,$B$1:$AT$1,"&lt;"&amp;5))</f>
        <v>-6</v>
      </c>
      <c r="AZ26">
        <f>(RANK(_calc_라운드기준!G26,_calc_라운드기준!$B26:$AT26,0)+COUNTIFS(_calc_라운드기준!$B26:$AT26,_calc_라운드기준!G26,$B$1:$AT$1,"&lt;"&amp;6))-(RANK(G26,$B26:$AT26,0)+COUNTIFS($B26:$AT26,G26,$B$1:$AT$1,"&lt;"&amp;6))</f>
        <v>1</v>
      </c>
      <c r="BA26">
        <f>(RANK(_calc_라운드기준!H26,_calc_라운드기준!$B26:$AT26,0)+COUNTIFS(_calc_라운드기준!$B26:$AT26,_calc_라운드기준!H26,$B$1:$AT$1,"&lt;"&amp;7))-(RANK(H26,$B26:$AT26,0)+COUNTIFS($B26:$AT26,H26,$B$1:$AT$1,"&lt;"&amp;7))</f>
        <v>-1</v>
      </c>
      <c r="BB26">
        <f>(RANK(_calc_라운드기준!I26,_calc_라운드기준!$B26:$AT26,0)+COUNTIFS(_calc_라운드기준!$B26:$AT26,_calc_라운드기준!I26,$B$1:$AT$1,"&lt;"&amp;8))-(RANK(I26,$B26:$AT26,0)+COUNTIFS($B26:$AT26,I26,$B$1:$AT$1,"&lt;"&amp;8))</f>
        <v>-4</v>
      </c>
      <c r="BC26">
        <f>(RANK(_calc_라운드기준!J26,_calc_라운드기준!$B26:$AT26,0)+COUNTIFS(_calc_라운드기준!$B26:$AT26,_calc_라운드기준!J26,$B$1:$AT$1,"&lt;"&amp;9))-(RANK(J26,$B26:$AT26,0)+COUNTIFS($B26:$AT26,J26,$B$1:$AT$1,"&lt;"&amp;9))</f>
        <v>2</v>
      </c>
      <c r="BD26">
        <f>(RANK(_calc_라운드기준!K26,_calc_라운드기준!$B26:$AT26,0)+COUNTIFS(_calc_라운드기준!$B26:$AT26,_calc_라운드기준!K26,$B$1:$AT$1,"&lt;"&amp;10))-(RANK(K26,$B26:$AT26,0)+COUNTIFS($B26:$AT26,K26,$B$1:$AT$1,"&lt;"&amp;10))</f>
        <v>-3</v>
      </c>
      <c r="BE26">
        <f>(RANK(_calc_라운드기준!L26,_calc_라운드기준!$B26:$AT26,0)+COUNTIFS(_calc_라운드기준!$B26:$AT26,_calc_라운드기준!L26,$B$1:$AT$1,"&lt;"&amp;11))-(RANK(L26,$B26:$AT26,0)+COUNTIFS($B26:$AT26,L26,$B$1:$AT$1,"&lt;"&amp;11))</f>
        <v>-3</v>
      </c>
      <c r="BF26">
        <f>(RANK(_calc_라운드기준!M26,_calc_라운드기준!$B26:$AT26,0)+COUNTIFS(_calc_라운드기준!$B26:$AT26,_calc_라운드기준!M26,$B$1:$AT$1,"&lt;"&amp;12))-(RANK(M26,$B26:$AT26,0)+COUNTIFS($B26:$AT26,M26,$B$1:$AT$1,"&lt;"&amp;12))</f>
        <v>4</v>
      </c>
      <c r="BG26">
        <f>(RANK(_calc_라운드기준!N26,_calc_라운드기준!$B26:$AT26,0)+COUNTIFS(_calc_라운드기준!$B26:$AT26,_calc_라운드기준!N26,$B$1:$AT$1,"&lt;"&amp;13))-(RANK(N26,$B26:$AT26,0)+COUNTIFS($B26:$AT26,N26,$B$1:$AT$1,"&lt;"&amp;13))</f>
        <v>9</v>
      </c>
      <c r="BH26">
        <f>(RANK(_calc_라운드기준!O26,_calc_라운드기준!$B26:$AT26,0)+COUNTIFS(_calc_라운드기준!$B26:$AT26,_calc_라운드기준!O26,$B$1:$AT$1,"&lt;"&amp;14))-(RANK(O26,$B26:$AT26,0)+COUNTIFS($B26:$AT26,O26,$B$1:$AT$1,"&lt;"&amp;14))</f>
        <v>-2</v>
      </c>
      <c r="BI26">
        <f>(RANK(_calc_라운드기준!P26,_calc_라운드기준!$B26:$AT26,0)+COUNTIFS(_calc_라운드기준!$B26:$AT26,_calc_라운드기준!P26,$B$1:$AT$1,"&lt;"&amp;15))-(RANK(P26,$B26:$AT26,0)+COUNTIFS($B26:$AT26,P26,$B$1:$AT$1,"&lt;"&amp;15))</f>
        <v>0</v>
      </c>
      <c r="BJ26">
        <f>(RANK(_calc_라운드기준!Q26,_calc_라운드기준!$B26:$AT26,0)+COUNTIFS(_calc_라운드기준!$B26:$AT26,_calc_라운드기준!Q26,$B$1:$AT$1,"&lt;"&amp;16))-(RANK(Q26,$B26:$AT26,0)+COUNTIFS($B26:$AT26,Q26,$B$1:$AT$1,"&lt;"&amp;16))</f>
        <v>-6</v>
      </c>
      <c r="BK26">
        <f>(RANK(_calc_라운드기준!R26,_calc_라운드기준!$B26:$AT26,0)+COUNTIFS(_calc_라운드기준!$B26:$AT26,_calc_라운드기준!R26,$B$1:$AT$1,"&lt;"&amp;17))-(RANK(R26,$B26:$AT26,0)+COUNTIFS($B26:$AT26,R26,$B$1:$AT$1,"&lt;"&amp;17))</f>
        <v>-12</v>
      </c>
      <c r="BL26">
        <f>(RANK(_calc_라운드기준!S26,_calc_라운드기준!$B26:$AT26,0)+COUNTIFS(_calc_라운드기준!$B26:$AT26,_calc_라운드기준!S26,$B$1:$AT$1,"&lt;"&amp;18))-(RANK(S26,$B26:$AT26,0)+COUNTIFS($B26:$AT26,S26,$B$1:$AT$1,"&lt;"&amp;18))</f>
        <v>-2</v>
      </c>
      <c r="BM26">
        <f>(RANK(_calc_라운드기준!T26,_calc_라운드기준!$B26:$AT26,0)+COUNTIFS(_calc_라운드기준!$B26:$AT26,_calc_라운드기준!T26,$B$1:$AT$1,"&lt;"&amp;19))-(RANK(T26,$B26:$AT26,0)+COUNTIFS($B26:$AT26,T26,$B$1:$AT$1,"&lt;"&amp;19))</f>
        <v>11</v>
      </c>
      <c r="BN26">
        <f>(RANK(_calc_라운드기준!U26,_calc_라운드기준!$B26:$AT26,0)+COUNTIFS(_calc_라운드기준!$B26:$AT26,_calc_라운드기준!U26,$B$1:$AT$1,"&lt;"&amp;20))-(RANK(U26,$B26:$AT26,0)+COUNTIFS($B26:$AT26,U26,$B$1:$AT$1,"&lt;"&amp;20))</f>
        <v>-5</v>
      </c>
      <c r="BO26">
        <f>(RANK(_calc_라운드기준!V26,_calc_라운드기준!$B26:$AT26,0)+COUNTIFS(_calc_라운드기준!$B26:$AT26,_calc_라운드기준!V26,$B$1:$AT$1,"&lt;"&amp;21))-(RANK(V26,$B26:$AT26,0)+COUNTIFS($B26:$AT26,V26,$B$1:$AT$1,"&lt;"&amp;21))</f>
        <v>23</v>
      </c>
      <c r="BP26">
        <f>(RANK(_calc_라운드기준!W26,_calc_라운드기준!$B26:$AT26,0)+COUNTIFS(_calc_라운드기준!$B26:$AT26,_calc_라운드기준!W26,$B$1:$AT$1,"&lt;"&amp;22))-(RANK(W26,$B26:$AT26,0)+COUNTIFS($B26:$AT26,W26,$B$1:$AT$1,"&lt;"&amp;22))</f>
        <v>-1</v>
      </c>
      <c r="BQ26">
        <f>(RANK(_calc_라운드기준!X26,_calc_라운드기준!$B26:$AT26,0)+COUNTIFS(_calc_라운드기준!$B26:$AT26,_calc_라운드기준!X26,$B$1:$AT$1,"&lt;"&amp;23))-(RANK(X26,$B26:$AT26,0)+COUNTIFS($B26:$AT26,X26,$B$1:$AT$1,"&lt;"&amp;23))</f>
        <v>-24</v>
      </c>
      <c r="BR26">
        <f>(RANK(_calc_라운드기준!Y26,_calc_라운드기준!$B26:$AT26,0)+COUNTIFS(_calc_라운드기준!$B26:$AT26,_calc_라운드기준!Y26,$B$1:$AT$1,"&lt;"&amp;24))-(RANK(Y26,$B26:$AT26,0)+COUNTIFS($B26:$AT26,Y26,$B$1:$AT$1,"&lt;"&amp;24))</f>
        <v>0</v>
      </c>
      <c r="BS26">
        <f>(RANK(_calc_라운드기준!Z26,_calc_라운드기준!$B26:$AT26,0)+COUNTIFS(_calc_라운드기준!$B26:$AT26,_calc_라운드기준!Z26,$B$1:$AT$1,"&lt;"&amp;25))-(RANK(Z26,$B26:$AT26,0)+COUNTIFS($B26:$AT26,Z26,$B$1:$AT$1,"&lt;"&amp;25))</f>
        <v>7</v>
      </c>
      <c r="BT26">
        <f>(RANK(_calc_라운드기준!AA26,_calc_라운드기준!$B26:$AT26,0)+COUNTIFS(_calc_라운드기준!$B26:$AT26,_calc_라운드기준!AA26,$B$1:$AT$1,"&lt;"&amp;26))-(RANK(AA26,$B26:$AT26,0)+COUNTIFS($B26:$AT26,AA26,$B$1:$AT$1,"&lt;"&amp;26))</f>
        <v>6</v>
      </c>
      <c r="BU26">
        <f>(RANK(_calc_라운드기준!AB26,_calc_라운드기준!$B26:$AT26,0)+COUNTIFS(_calc_라운드기준!$B26:$AT26,_calc_라운드기준!AB26,$B$1:$AT$1,"&lt;"&amp;27))-(RANK(AB26,$B26:$AT26,0)+COUNTIFS($B26:$AT26,AB26,$B$1:$AT$1,"&lt;"&amp;27))</f>
        <v>1</v>
      </c>
      <c r="BV26">
        <f>(RANK(_calc_라운드기준!AC26,_calc_라운드기준!$B26:$AT26,0)+COUNTIFS(_calc_라운드기준!$B26:$AT26,_calc_라운드기준!AC26,$B$1:$AT$1,"&lt;"&amp;28))-(RANK(AC26,$B26:$AT26,0)+COUNTIFS($B26:$AT26,AC26,$B$1:$AT$1,"&lt;"&amp;28))</f>
        <v>1</v>
      </c>
      <c r="BW26">
        <f>(RANK(_calc_라운드기준!AD26,_calc_라운드기준!$B26:$AT26,0)+COUNTIFS(_calc_라운드기준!$B26:$AT26,_calc_라운드기준!AD26,$B$1:$AT$1,"&lt;"&amp;29))-(RANK(AD26,$B26:$AT26,0)+COUNTIFS($B26:$AT26,AD26,$B$1:$AT$1,"&lt;"&amp;29))</f>
        <v>6</v>
      </c>
      <c r="BX26">
        <f>(RANK(_calc_라운드기준!AE26,_calc_라운드기준!$B26:$AT26,0)+COUNTIFS(_calc_라운드기준!$B26:$AT26,_calc_라운드기준!AE26,$B$1:$AT$1,"&lt;"&amp;30))-(RANK(AE26,$B26:$AT26,0)+COUNTIFS($B26:$AT26,AE26,$B$1:$AT$1,"&lt;"&amp;30))</f>
        <v>4</v>
      </c>
      <c r="BY26">
        <f>(RANK(_calc_라운드기준!AF26,_calc_라운드기준!$B26:$AT26,0)+COUNTIFS(_calc_라운드기준!$B26:$AT26,_calc_라운드기준!AF26,$B$1:$AT$1,"&lt;"&amp;31))-(RANK(AF26,$B26:$AT26,0)+COUNTIFS($B26:$AT26,AF26,$B$1:$AT$1,"&lt;"&amp;31))</f>
        <v>0</v>
      </c>
      <c r="BZ26">
        <f>(RANK(_calc_라운드기준!AG26,_calc_라운드기준!$B26:$AT26,0)+COUNTIFS(_calc_라운드기준!$B26:$AT26,_calc_라운드기준!AG26,$B$1:$AT$1,"&lt;"&amp;32))-(RANK(AG26,$B26:$AT26,0)+COUNTIFS($B26:$AT26,AG26,$B$1:$AT$1,"&lt;"&amp;32))</f>
        <v>-1</v>
      </c>
      <c r="CA26">
        <f>(RANK(_calc_라운드기준!AH26,_calc_라운드기준!$B26:$AT26,0)+COUNTIFS(_calc_라운드기준!$B26:$AT26,_calc_라운드기준!AH26,$B$1:$AT$1,"&lt;"&amp;33))-(RANK(AH26,$B26:$AT26,0)+COUNTIFS($B26:$AT26,AH26,$B$1:$AT$1,"&lt;"&amp;33))</f>
        <v>15</v>
      </c>
      <c r="CB26">
        <f>(RANK(_calc_라운드기준!AI26,_calc_라운드기준!$B26:$AT26,0)+COUNTIFS(_calc_라운드기준!$B26:$AT26,_calc_라운드기준!AI26,$B$1:$AT$1,"&lt;"&amp;34))-(RANK(AI26,$B26:$AT26,0)+COUNTIFS($B26:$AT26,AI26,$B$1:$AT$1,"&lt;"&amp;34))</f>
        <v>14</v>
      </c>
      <c r="CC26">
        <f>(RANK(_calc_라운드기준!AJ26,_calc_라운드기준!$B26:$AT26,0)+COUNTIFS(_calc_라운드기준!$B26:$AT26,_calc_라운드기준!AJ26,$B$1:$AT$1,"&lt;"&amp;35))-(RANK(AJ26,$B26:$AT26,0)+COUNTIFS($B26:$AT26,AJ26,$B$1:$AT$1,"&lt;"&amp;35))</f>
        <v>3</v>
      </c>
      <c r="CD26">
        <f>(RANK(_calc_라운드기준!AK26,_calc_라운드기준!$B26:$AT26,0)+COUNTIFS(_calc_라운드기준!$B26:$AT26,_calc_라운드기준!AK26,$B$1:$AT$1,"&lt;"&amp;36))-(RANK(AK26,$B26:$AT26,0)+COUNTIFS($B26:$AT26,AK26,$B$1:$AT$1,"&lt;"&amp;36))</f>
        <v>-14</v>
      </c>
      <c r="CE26">
        <f>(RANK(_calc_라운드기준!AL26,_calc_라운드기준!$B26:$AT26,0)+COUNTIFS(_calc_라운드기준!$B26:$AT26,_calc_라운드기준!AL26,$B$1:$AT$1,"&lt;"&amp;37))-(RANK(AL26,$B26:$AT26,0)+COUNTIFS($B26:$AT26,AL26,$B$1:$AT$1,"&lt;"&amp;37))</f>
        <v>14</v>
      </c>
      <c r="CF26">
        <f>(RANK(_calc_라운드기준!AM26,_calc_라운드기준!$B26:$AT26,0)+COUNTIFS(_calc_라운드기준!$B26:$AT26,_calc_라운드기준!AM26,$B$1:$AT$1,"&lt;"&amp;38))-(RANK(AM26,$B26:$AT26,0)+COUNTIFS($B26:$AT26,AM26,$B$1:$AT$1,"&lt;"&amp;38))</f>
        <v>9</v>
      </c>
      <c r="CG26">
        <f>(RANK(_calc_라운드기준!AN26,_calc_라운드기준!$B26:$AT26,0)+COUNTIFS(_calc_라운드기준!$B26:$AT26,_calc_라운드기준!AN26,$B$1:$AT$1,"&lt;"&amp;39))-(RANK(AN26,$B26:$AT26,0)+COUNTIFS($B26:$AT26,AN26,$B$1:$AT$1,"&lt;"&amp;39))</f>
        <v>7</v>
      </c>
      <c r="CH26">
        <f>(RANK(_calc_라운드기준!AO26,_calc_라운드기준!$B26:$AT26,0)+COUNTIFS(_calc_라운드기준!$B26:$AT26,_calc_라운드기준!AO26,$B$1:$AT$1,"&lt;"&amp;40))-(RANK(AO26,$B26:$AT26,0)+COUNTIFS($B26:$AT26,AO26,$B$1:$AT$1,"&lt;"&amp;40))</f>
        <v>-12</v>
      </c>
      <c r="CI26">
        <f>(RANK(_calc_라운드기준!AP26,_calc_라운드기준!$B26:$AT26,0)+COUNTIFS(_calc_라운드기준!$B26:$AT26,_calc_라운드기준!AP26,$B$1:$AT$1,"&lt;"&amp;41))-(RANK(AP26,$B26:$AT26,0)+COUNTIFS($B26:$AT26,AP26,$B$1:$AT$1,"&lt;"&amp;41))</f>
        <v>-7</v>
      </c>
      <c r="CJ26">
        <f>(RANK(_calc_라운드기준!AQ26,_calc_라운드기준!$B26:$AT26,0)+COUNTIFS(_calc_라운드기준!$B26:$AT26,_calc_라운드기준!AQ26,$B$1:$AT$1,"&lt;"&amp;42))-(RANK(AQ26,$B26:$AT26,0)+COUNTIFS($B26:$AT26,AQ26,$B$1:$AT$1,"&lt;"&amp;42))</f>
        <v>-7</v>
      </c>
      <c r="CK26">
        <f>(RANK(_calc_라운드기준!AR26,_calc_라운드기준!$B26:$AT26,0)+COUNTIFS(_calc_라운드기준!$B26:$AT26,_calc_라운드기준!AR26,$B$1:$AT$1,"&lt;"&amp;43))-(RANK(AR26,$B26:$AT26,0)+COUNTIFS($B26:$AT26,AR26,$B$1:$AT$1,"&lt;"&amp;43))</f>
        <v>-1</v>
      </c>
      <c r="CL26">
        <f>(RANK(_calc_라운드기준!AS26,_calc_라운드기준!$B26:$AT26,0)+COUNTIFS(_calc_라운드기준!$B26:$AT26,_calc_라운드기준!AS26,$B$1:$AT$1,"&lt;"&amp;44))-(RANK(AS26,$B26:$AT26,0)+COUNTIFS($B26:$AT26,AS26,$B$1:$AT$1,"&lt;"&amp;44))</f>
        <v>-1</v>
      </c>
      <c r="CM26">
        <f>(RANK(_calc_라운드기준!AT26,_calc_라운드기준!$B26:$AT26,0)+COUNTIFS(_calc_라운드기준!$B26:$AT26,_calc_라운드기준!AT26,$B$1:$AT$1,"&lt;"&amp;45))-(RANK(AT26,$B26:$AT26,0)+COUNTIFS($B26:$AT26,AT26,$B$1:$AT$1,"&lt;"&amp;45))</f>
        <v>-1</v>
      </c>
      <c r="CN26">
        <f t="shared" si="0"/>
        <v>43</v>
      </c>
      <c r="CO26">
        <f t="shared" si="1"/>
        <v>8</v>
      </c>
      <c r="CP26">
        <f t="shared" si="2"/>
        <v>23</v>
      </c>
      <c r="CQ26">
        <f t="shared" si="3"/>
        <v>44</v>
      </c>
      <c r="CR26">
        <f t="shared" si="4"/>
        <v>36</v>
      </c>
      <c r="CS26">
        <f t="shared" si="5"/>
        <v>17</v>
      </c>
      <c r="CT26">
        <f t="shared" si="6"/>
        <v>24</v>
      </c>
      <c r="CU26">
        <f t="shared" si="7"/>
        <v>34</v>
      </c>
      <c r="CV26">
        <f t="shared" si="8"/>
        <v>16</v>
      </c>
      <c r="CW26">
        <f t="shared" si="9"/>
        <v>32</v>
      </c>
      <c r="CX26">
        <f t="shared" si="10"/>
        <v>33</v>
      </c>
      <c r="CY26">
        <f t="shared" si="11"/>
        <v>13</v>
      </c>
      <c r="CZ26">
        <f t="shared" si="12"/>
        <v>6</v>
      </c>
      <c r="DA26">
        <f t="shared" si="13"/>
        <v>30</v>
      </c>
      <c r="DB26">
        <f t="shared" si="14"/>
        <v>20</v>
      </c>
      <c r="DC26">
        <f t="shared" si="15"/>
        <v>37</v>
      </c>
      <c r="DD26">
        <f t="shared" si="16"/>
        <v>40</v>
      </c>
      <c r="DE26">
        <f t="shared" si="17"/>
        <v>31</v>
      </c>
      <c r="DF26">
        <f t="shared" si="18"/>
        <v>5</v>
      </c>
      <c r="DG26">
        <f t="shared" si="19"/>
        <v>35</v>
      </c>
      <c r="DH26">
        <f t="shared" si="20"/>
        <v>1</v>
      </c>
      <c r="DI26">
        <f t="shared" si="21"/>
        <v>25</v>
      </c>
      <c r="DJ26">
        <f t="shared" si="22"/>
        <v>45</v>
      </c>
      <c r="DK26">
        <f t="shared" si="23"/>
        <v>21</v>
      </c>
      <c r="DL26">
        <f t="shared" si="24"/>
        <v>9</v>
      </c>
      <c r="DM26">
        <f t="shared" si="25"/>
        <v>11</v>
      </c>
      <c r="DN26">
        <f t="shared" si="26"/>
        <v>18</v>
      </c>
      <c r="DO26">
        <f t="shared" si="27"/>
        <v>19</v>
      </c>
      <c r="DP26">
        <f t="shared" si="28"/>
        <v>12</v>
      </c>
      <c r="DQ26">
        <f t="shared" si="29"/>
        <v>14</v>
      </c>
      <c r="DR26">
        <f t="shared" si="30"/>
        <v>22</v>
      </c>
      <c r="DS26">
        <f t="shared" si="31"/>
        <v>26</v>
      </c>
      <c r="DT26">
        <f t="shared" si="32"/>
        <v>2</v>
      </c>
      <c r="DU26">
        <f t="shared" si="33"/>
        <v>3</v>
      </c>
      <c r="DV26">
        <f t="shared" si="34"/>
        <v>15</v>
      </c>
      <c r="DW26">
        <f t="shared" si="35"/>
        <v>42</v>
      </c>
      <c r="DX26">
        <f t="shared" si="36"/>
        <v>4</v>
      </c>
      <c r="DY26">
        <f t="shared" si="37"/>
        <v>7</v>
      </c>
      <c r="DZ26">
        <f t="shared" si="38"/>
        <v>10</v>
      </c>
      <c r="EA26">
        <f t="shared" si="39"/>
        <v>41</v>
      </c>
      <c r="EB26">
        <f t="shared" si="40"/>
        <v>38</v>
      </c>
      <c r="EC26">
        <f t="shared" si="41"/>
        <v>39</v>
      </c>
      <c r="ED26">
        <f t="shared" si="42"/>
        <v>27</v>
      </c>
      <c r="EE26">
        <f t="shared" si="43"/>
        <v>28</v>
      </c>
      <c r="EF26">
        <f t="shared" si="44"/>
        <v>29</v>
      </c>
    </row>
    <row r="27" spans="1:136" ht="16.5" customHeight="1">
      <c r="A27">
        <f>_calc_라운드기준!A27</f>
        <v>1219</v>
      </c>
      <c r="B27">
        <f>INDEX(_calc_누적빈도!B:B,$A27)-INDEX(_calc_누적빈도!B:B,$A27-기준100회_후보!$B$1)</f>
        <v>13</v>
      </c>
      <c r="C27">
        <f>INDEX(_calc_누적빈도!C:C,$A27)-INDEX(_calc_누적빈도!C:C,$A27-기준100회_후보!$B$1)</f>
        <v>10</v>
      </c>
      <c r="D27">
        <f>INDEX(_calc_누적빈도!D:D,$A27)-INDEX(_calc_누적빈도!D:D,$A27-기준100회_후보!$B$1)</f>
        <v>19</v>
      </c>
      <c r="E27">
        <f>INDEX(_calc_누적빈도!E:E,$A27)-INDEX(_calc_누적빈도!E:E,$A27-기준100회_후보!$B$1)</f>
        <v>10</v>
      </c>
      <c r="F27">
        <f>INDEX(_calc_누적빈도!F:F,$A27)-INDEX(_calc_누적빈도!F:F,$A27-기준100회_후보!$B$1)</f>
        <v>13</v>
      </c>
      <c r="G27">
        <f>INDEX(_calc_누적빈도!G:G,$A27)-INDEX(_calc_누적빈도!G:G,$A27-기준100회_후보!$B$1)</f>
        <v>17</v>
      </c>
      <c r="H27">
        <f>INDEX(_calc_누적빈도!H:H,$A27)-INDEX(_calc_누적빈도!H:H,$A27-기준100회_후보!$B$1)</f>
        <v>16</v>
      </c>
      <c r="I27">
        <f>INDEX(_calc_누적빈도!I:I,$A27)-INDEX(_calc_누적빈도!I:I,$A27-기준100회_후보!$B$1)</f>
        <v>15</v>
      </c>
      <c r="J27">
        <f>INDEX(_calc_누적빈도!J:J,$A27)-INDEX(_calc_누적빈도!J:J,$A27-기준100회_후보!$B$1)</f>
        <v>16</v>
      </c>
      <c r="K27">
        <f>INDEX(_calc_누적빈도!K:K,$A27)-INDEX(_calc_누적빈도!K:K,$A27-기준100회_후보!$B$1)</f>
        <v>12</v>
      </c>
      <c r="L27">
        <f>INDEX(_calc_누적빈도!L:L,$A27)-INDEX(_calc_누적빈도!L:L,$A27-기준100회_후보!$B$1)</f>
        <v>12</v>
      </c>
      <c r="M27">
        <f>INDEX(_calc_누적빈도!M:M,$A27)-INDEX(_calc_누적빈도!M:M,$A27-기준100회_후보!$B$1)</f>
        <v>14</v>
      </c>
      <c r="N27">
        <f>INDEX(_calc_누적빈도!N:N,$A27)-INDEX(_calc_누적빈도!N:N,$A27-기준100회_후보!$B$1)</f>
        <v>15</v>
      </c>
      <c r="O27">
        <f>INDEX(_calc_누적빈도!O:O,$A27)-INDEX(_calc_누적빈도!O:O,$A27-기준100회_후보!$B$1)</f>
        <v>9</v>
      </c>
      <c r="P27">
        <f>INDEX(_calc_누적빈도!P:P,$A27)-INDEX(_calc_누적빈도!P:P,$A27-기준100회_후보!$B$1)</f>
        <v>18</v>
      </c>
      <c r="Q27">
        <f>INDEX(_calc_누적빈도!Q:Q,$A27)-INDEX(_calc_누적빈도!Q:Q,$A27-기준100회_후보!$B$1)</f>
        <v>16</v>
      </c>
      <c r="R27">
        <f>INDEX(_calc_누적빈도!R:R,$A27)-INDEX(_calc_누적빈도!R:R,$A27-기준100회_후보!$B$1)</f>
        <v>12</v>
      </c>
      <c r="S27">
        <f>INDEX(_calc_누적빈도!S:S,$A27)-INDEX(_calc_누적빈도!S:S,$A27-기준100회_후보!$B$1)</f>
        <v>7</v>
      </c>
      <c r="T27">
        <f>INDEX(_calc_누적빈도!T:T,$A27)-INDEX(_calc_누적빈도!T:T,$A27-기준100회_후보!$B$1)</f>
        <v>17</v>
      </c>
      <c r="U27">
        <f>INDEX(_calc_누적빈도!U:U,$A27)-INDEX(_calc_누적빈도!U:U,$A27-기준100회_후보!$B$1)</f>
        <v>12</v>
      </c>
      <c r="V27">
        <f>INDEX(_calc_누적빈도!V:V,$A27)-INDEX(_calc_누적빈도!V:V,$A27-기준100회_후보!$B$1)</f>
        <v>14</v>
      </c>
      <c r="W27">
        <f>INDEX(_calc_누적빈도!W:W,$A27)-INDEX(_calc_누적빈도!W:W,$A27-기준100회_후보!$B$1)</f>
        <v>7</v>
      </c>
      <c r="X27">
        <f>INDEX(_calc_누적빈도!X:X,$A27)-INDEX(_calc_누적빈도!X:X,$A27-기준100회_후보!$B$1)</f>
        <v>11</v>
      </c>
      <c r="Y27">
        <f>INDEX(_calc_누적빈도!Y:Y,$A27)-INDEX(_calc_누적빈도!Y:Y,$A27-기준100회_후보!$B$1)</f>
        <v>16</v>
      </c>
      <c r="Z27">
        <f>INDEX(_calc_누적빈도!Z:Z,$A27)-INDEX(_calc_누적빈도!Z:Z,$A27-기준100회_후보!$B$1)</f>
        <v>12</v>
      </c>
      <c r="AA27">
        <f>INDEX(_calc_누적빈도!AA:AA,$A27)-INDEX(_calc_누적빈도!AA:AA,$A27-기준100회_후보!$B$1)</f>
        <v>13</v>
      </c>
      <c r="AB27">
        <f>INDEX(_calc_누적빈도!AB:AB,$A27)-INDEX(_calc_누적빈도!AB:AB,$A27-기준100회_후보!$B$1)</f>
        <v>22</v>
      </c>
      <c r="AC27">
        <f>INDEX(_calc_누적빈도!AC:AC,$A27)-INDEX(_calc_누적빈도!AC:AC,$A27-기준100회_후보!$B$1)</f>
        <v>17</v>
      </c>
      <c r="AD27">
        <f>INDEX(_calc_누적빈도!AD:AD,$A27)-INDEX(_calc_누적빈도!AD:AD,$A27-기준100회_후보!$B$1)</f>
        <v>13</v>
      </c>
      <c r="AE27">
        <f>INDEX(_calc_누적빈도!AE:AE,$A27)-INDEX(_calc_누적빈도!AE:AE,$A27-기준100회_후보!$B$1)</f>
        <v>15</v>
      </c>
      <c r="AF27">
        <f>INDEX(_calc_누적빈도!AF:AF,$A27)-INDEX(_calc_누적빈도!AF:AF,$A27-기준100회_후보!$B$1)</f>
        <v>16</v>
      </c>
      <c r="AG27">
        <f>INDEX(_calc_누적빈도!AG:AG,$A27)-INDEX(_calc_누적빈도!AG:AG,$A27-기준100회_후보!$B$1)</f>
        <v>10</v>
      </c>
      <c r="AH27">
        <f>INDEX(_calc_누적빈도!AH:AH,$A27)-INDEX(_calc_누적빈도!AH:AH,$A27-기준100회_후보!$B$1)</f>
        <v>15</v>
      </c>
      <c r="AI27">
        <f>INDEX(_calc_누적빈도!AI:AI,$A27)-INDEX(_calc_누적빈도!AI:AI,$A27-기준100회_후보!$B$1)</f>
        <v>12</v>
      </c>
      <c r="AJ27">
        <f>INDEX(_calc_누적빈도!AJ:AJ,$A27)-INDEX(_calc_누적빈도!AJ:AJ,$A27-기준100회_후보!$B$1)</f>
        <v>15</v>
      </c>
      <c r="AK27">
        <f>INDEX(_calc_누적빈도!AK:AK,$A27)-INDEX(_calc_누적빈도!AK:AK,$A27-기준100회_후보!$B$1)</f>
        <v>11</v>
      </c>
      <c r="AL27">
        <f>INDEX(_calc_누적빈도!AL:AL,$A27)-INDEX(_calc_누적빈도!AL:AL,$A27-기준100회_후보!$B$1)</f>
        <v>17</v>
      </c>
      <c r="AM27">
        <f>INDEX(_calc_누적빈도!AM:AM,$A27)-INDEX(_calc_누적빈도!AM:AM,$A27-기준100회_후보!$B$1)</f>
        <v>19</v>
      </c>
      <c r="AN27">
        <f>INDEX(_calc_누적빈도!AN:AN,$A27)-INDEX(_calc_누적빈도!AN:AN,$A27-기준100회_후보!$B$1)</f>
        <v>12</v>
      </c>
      <c r="AO27">
        <f>INDEX(_calc_누적빈도!AO:AO,$A27)-INDEX(_calc_누적빈도!AO:AO,$A27-기준100회_후보!$B$1)</f>
        <v>13</v>
      </c>
      <c r="AP27">
        <f>INDEX(_calc_누적빈도!AP:AP,$A27)-INDEX(_calc_누적빈도!AP:AP,$A27-기준100회_후보!$B$1)</f>
        <v>10</v>
      </c>
      <c r="AQ27">
        <f>INDEX(_calc_누적빈도!AQ:AQ,$A27)-INDEX(_calc_누적빈도!AQ:AQ,$A27-기준100회_후보!$B$1)</f>
        <v>10</v>
      </c>
      <c r="AR27">
        <f>INDEX(_calc_누적빈도!AR:AR,$A27)-INDEX(_calc_누적빈도!AR:AR,$A27-기준100회_후보!$B$1)</f>
        <v>5</v>
      </c>
      <c r="AS27">
        <f>INDEX(_calc_누적빈도!AS:AS,$A27)-INDEX(_calc_누적빈도!AS:AS,$A27-기준100회_후보!$B$1)</f>
        <v>11</v>
      </c>
      <c r="AT27">
        <f>INDEX(_calc_누적빈도!AT:AT,$A27)-INDEX(_calc_누적빈도!AT:AT,$A27-기준100회_후보!$B$1)</f>
        <v>11</v>
      </c>
      <c r="AU27">
        <f>(RANK(_calc_라운드기준!B27,_calc_라운드기준!$B27:$AT27,0)+COUNTIFS(_calc_라운드기준!$B27:$AT27,_calc_라운드기준!B27,$B$1:$AT$1,"&lt;"&amp;1))-(RANK(B27,$B27:$AT27,0)+COUNTIFS($B27:$AT27,B27,$B$1:$AT$1,"&lt;"&amp;1))</f>
        <v>-15</v>
      </c>
      <c r="AV27">
        <f>(RANK(_calc_라운드기준!C27,_calc_라운드기준!$B27:$AT27,0)+COUNTIFS(_calc_라운드기준!$B27:$AT27,_calc_라운드기준!C27,$B$1:$AT$1,"&lt;"&amp;2))-(RANK(C27,$B27:$AT27,0)+COUNTIFS($B27:$AT27,C27,$B$1:$AT$1,"&lt;"&amp;2))</f>
        <v>5</v>
      </c>
      <c r="AW27">
        <f>(RANK(_calc_라운드기준!D27,_calc_라운드기준!$B27:$AT27,0)+COUNTIFS(_calc_라운드기준!$B27:$AT27,_calc_라운드기준!D27,$B$1:$AT$1,"&lt;"&amp;3))-(RANK(D27,$B27:$AT27,0)+COUNTIFS($B27:$AT27,D27,$B$1:$AT$1,"&lt;"&amp;3))</f>
        <v>-1</v>
      </c>
      <c r="AX27">
        <f>(RANK(_calc_라운드기준!E27,_calc_라운드기준!$B27:$AT27,0)+COUNTIFS(_calc_라운드기준!$B27:$AT27,_calc_라운드기준!E27,$B$1:$AT$1,"&lt;"&amp;4))-(RANK(E27,$B27:$AT27,0)+COUNTIFS($B27:$AT27,E27,$B$1:$AT$1,"&lt;"&amp;4))</f>
        <v>-12</v>
      </c>
      <c r="AY27">
        <f>(RANK(_calc_라운드기준!F27,_calc_라운드기준!$B27:$AT27,0)+COUNTIFS(_calc_라운드기준!$B27:$AT27,_calc_라운드기준!F27,$B$1:$AT$1,"&lt;"&amp;5))-(RANK(F27,$B27:$AT27,0)+COUNTIFS($B27:$AT27,F27,$B$1:$AT$1,"&lt;"&amp;5))</f>
        <v>-15</v>
      </c>
      <c r="AZ27">
        <f>(RANK(_calc_라운드기준!G27,_calc_라운드기준!$B27:$AT27,0)+COUNTIFS(_calc_라운드기준!$B27:$AT27,_calc_라운드기준!G27,$B$1:$AT$1,"&lt;"&amp;6))-(RANK(G27,$B27:$AT27,0)+COUNTIFS($B27:$AT27,G27,$B$1:$AT$1,"&lt;"&amp;6))</f>
        <v>3</v>
      </c>
      <c r="BA27">
        <f>(RANK(_calc_라운드기준!H27,_calc_라운드기준!$B27:$AT27,0)+COUNTIFS(_calc_라운드기준!$B27:$AT27,_calc_라운드기준!H27,$B$1:$AT$1,"&lt;"&amp;7))-(RANK(H27,$B27:$AT27,0)+COUNTIFS($B27:$AT27,H27,$B$1:$AT$1,"&lt;"&amp;7))</f>
        <v>0</v>
      </c>
      <c r="BB27">
        <f>(RANK(_calc_라운드기준!I27,_calc_라운드기준!$B27:$AT27,0)+COUNTIFS(_calc_라운드기준!$B27:$AT27,_calc_라운드기준!I27,$B$1:$AT$1,"&lt;"&amp;8))-(RANK(I27,$B27:$AT27,0)+COUNTIFS($B27:$AT27,I27,$B$1:$AT$1,"&lt;"&amp;8))</f>
        <v>-4</v>
      </c>
      <c r="BC27">
        <f>(RANK(_calc_라운드기준!J27,_calc_라운드기준!$B27:$AT27,0)+COUNTIFS(_calc_라운드기준!$B27:$AT27,_calc_라운드기준!J27,$B$1:$AT$1,"&lt;"&amp;9))-(RANK(J27,$B27:$AT27,0)+COUNTIFS($B27:$AT27,J27,$B$1:$AT$1,"&lt;"&amp;9))</f>
        <v>6</v>
      </c>
      <c r="BD27">
        <f>(RANK(_calc_라운드기준!K27,_calc_라운드기준!$B27:$AT27,0)+COUNTIFS(_calc_라운드기준!$B27:$AT27,_calc_라운드기준!K27,$B$1:$AT$1,"&lt;"&amp;10))-(RANK(K27,$B27:$AT27,0)+COUNTIFS($B27:$AT27,K27,$B$1:$AT$1,"&lt;"&amp;10))</f>
        <v>1</v>
      </c>
      <c r="BE27">
        <f>(RANK(_calc_라운드기준!L27,_calc_라운드기준!$B27:$AT27,0)+COUNTIFS(_calc_라운드기준!$B27:$AT27,_calc_라운드기준!L27,$B$1:$AT$1,"&lt;"&amp;11))-(RANK(L27,$B27:$AT27,0)+COUNTIFS($B27:$AT27,L27,$B$1:$AT$1,"&lt;"&amp;11))</f>
        <v>1</v>
      </c>
      <c r="BF27">
        <f>(RANK(_calc_라운드기준!M27,_calc_라운드기준!$B27:$AT27,0)+COUNTIFS(_calc_라운드기준!$B27:$AT27,_calc_라운드기준!M27,$B$1:$AT$1,"&lt;"&amp;12))-(RANK(M27,$B27:$AT27,0)+COUNTIFS($B27:$AT27,M27,$B$1:$AT$1,"&lt;"&amp;12))</f>
        <v>-2</v>
      </c>
      <c r="BG27">
        <f>(RANK(_calc_라운드기준!N27,_calc_라운드기준!$B27:$AT27,0)+COUNTIFS(_calc_라운드기준!$B27:$AT27,_calc_라운드기준!N27,$B$1:$AT$1,"&lt;"&amp;13))-(RANK(N27,$B27:$AT27,0)+COUNTIFS($B27:$AT27,N27,$B$1:$AT$1,"&lt;"&amp;13))</f>
        <v>14</v>
      </c>
      <c r="BH27">
        <f>(RANK(_calc_라운드기준!O27,_calc_라운드기준!$B27:$AT27,0)+COUNTIFS(_calc_라운드기준!$B27:$AT27,_calc_라운드기준!O27,$B$1:$AT$1,"&lt;"&amp;14))-(RANK(O27,$B27:$AT27,0)+COUNTIFS($B27:$AT27,O27,$B$1:$AT$1,"&lt;"&amp;14))</f>
        <v>-3</v>
      </c>
      <c r="BI27">
        <f>(RANK(_calc_라운드기준!P27,_calc_라운드기준!$B27:$AT27,0)+COUNTIFS(_calc_라운드기준!$B27:$AT27,_calc_라운드기준!P27,$B$1:$AT$1,"&lt;"&amp;15))-(RANK(P27,$B27:$AT27,0)+COUNTIFS($B27:$AT27,P27,$B$1:$AT$1,"&lt;"&amp;15))</f>
        <v>0</v>
      </c>
      <c r="BJ27">
        <f>(RANK(_calc_라운드기준!Q27,_calc_라운드기준!$B27:$AT27,0)+COUNTIFS(_calc_라운드기준!$B27:$AT27,_calc_라운드기준!Q27,$B$1:$AT$1,"&lt;"&amp;16))-(RANK(Q27,$B27:$AT27,0)+COUNTIFS($B27:$AT27,Q27,$B$1:$AT$1,"&lt;"&amp;16))</f>
        <v>-8</v>
      </c>
      <c r="BK27">
        <f>(RANK(_calc_라운드기준!R27,_calc_라운드기준!$B27:$AT27,0)+COUNTIFS(_calc_라운드기준!$B27:$AT27,_calc_라운드기준!R27,$B$1:$AT$1,"&lt;"&amp;17))-(RANK(R27,$B27:$AT27,0)+COUNTIFS($B27:$AT27,R27,$B$1:$AT$1,"&lt;"&amp;17))</f>
        <v>-10</v>
      </c>
      <c r="BL27">
        <f>(RANK(_calc_라운드기준!S27,_calc_라운드기준!$B27:$AT27,0)+COUNTIFS(_calc_라운드기준!$B27:$AT27,_calc_라운드기준!S27,$B$1:$AT$1,"&lt;"&amp;18))-(RANK(S27,$B27:$AT27,0)+COUNTIFS($B27:$AT27,S27,$B$1:$AT$1,"&lt;"&amp;18))</f>
        <v>-3</v>
      </c>
      <c r="BM27">
        <f>(RANK(_calc_라운드기준!T27,_calc_라운드기준!$B27:$AT27,0)+COUNTIFS(_calc_라운드기준!$B27:$AT27,_calc_라운드기준!T27,$B$1:$AT$1,"&lt;"&amp;19))-(RANK(T27,$B27:$AT27,0)+COUNTIFS($B27:$AT27,T27,$B$1:$AT$1,"&lt;"&amp;19))</f>
        <v>13</v>
      </c>
      <c r="BN27">
        <f>(RANK(_calc_라운드기준!U27,_calc_라운드기준!$B27:$AT27,0)+COUNTIFS(_calc_라운드기준!$B27:$AT27,_calc_라운드기준!U27,$B$1:$AT$1,"&lt;"&amp;20))-(RANK(U27,$B27:$AT27,0)+COUNTIFS($B27:$AT27,U27,$B$1:$AT$1,"&lt;"&amp;20))</f>
        <v>1</v>
      </c>
      <c r="BO27">
        <f>(RANK(_calc_라운드기준!V27,_calc_라운드기준!$B27:$AT27,0)+COUNTIFS(_calc_라운드기준!$B27:$AT27,_calc_라운드기준!V27,$B$1:$AT$1,"&lt;"&amp;21))-(RANK(V27,$B27:$AT27,0)+COUNTIFS($B27:$AT27,V27,$B$1:$AT$1,"&lt;"&amp;21))</f>
        <v>21</v>
      </c>
      <c r="BP27">
        <f>(RANK(_calc_라운드기준!W27,_calc_라운드기준!$B27:$AT27,0)+COUNTIFS(_calc_라운드기준!$B27:$AT27,_calc_라운드기준!W27,$B$1:$AT$1,"&lt;"&amp;22))-(RANK(W27,$B27:$AT27,0)+COUNTIFS($B27:$AT27,W27,$B$1:$AT$1,"&lt;"&amp;22))</f>
        <v>-1</v>
      </c>
      <c r="BQ27">
        <f>(RANK(_calc_라운드기준!X27,_calc_라운드기준!$B27:$AT27,0)+COUNTIFS(_calc_라운드기준!$B27:$AT27,_calc_라운드기준!X27,$B$1:$AT$1,"&lt;"&amp;23))-(RANK(X27,$B27:$AT27,0)+COUNTIFS($B27:$AT27,X27,$B$1:$AT$1,"&lt;"&amp;23))</f>
        <v>-22</v>
      </c>
      <c r="BR27">
        <f>(RANK(_calc_라운드기준!Y27,_calc_라운드기준!$B27:$AT27,0)+COUNTIFS(_calc_라운드기준!$B27:$AT27,_calc_라운드기준!Y27,$B$1:$AT$1,"&lt;"&amp;24))-(RANK(Y27,$B27:$AT27,0)+COUNTIFS($B27:$AT27,Y27,$B$1:$AT$1,"&lt;"&amp;24))</f>
        <v>-7</v>
      </c>
      <c r="BS27">
        <f>(RANK(_calc_라운드기준!Z27,_calc_라운드기준!$B27:$AT27,0)+COUNTIFS(_calc_라운드기준!$B27:$AT27,_calc_라운드기준!Z27,$B$1:$AT$1,"&lt;"&amp;25))-(RANK(Z27,$B27:$AT27,0)+COUNTIFS($B27:$AT27,Z27,$B$1:$AT$1,"&lt;"&amp;25))</f>
        <v>6</v>
      </c>
      <c r="BT27">
        <f>(RANK(_calc_라운드기준!AA27,_calc_라운드기준!$B27:$AT27,0)+COUNTIFS(_calc_라운드기준!$B27:$AT27,_calc_라운드기준!AA27,$B$1:$AT$1,"&lt;"&amp;26))-(RANK(AA27,$B27:$AT27,0)+COUNTIFS($B27:$AT27,AA27,$B$1:$AT$1,"&lt;"&amp;26))</f>
        <v>-3</v>
      </c>
      <c r="BU27">
        <f>(RANK(_calc_라운드기준!AB27,_calc_라운드기준!$B27:$AT27,0)+COUNTIFS(_calc_라운드기준!$B27:$AT27,_calc_라운드기준!AB27,$B$1:$AT$1,"&lt;"&amp;27))-(RANK(AB27,$B27:$AT27,0)+COUNTIFS($B27:$AT27,AB27,$B$1:$AT$1,"&lt;"&amp;27))</f>
        <v>1</v>
      </c>
      <c r="BV27">
        <f>(RANK(_calc_라운드기준!AC27,_calc_라운드기준!$B27:$AT27,0)+COUNTIFS(_calc_라운드기준!$B27:$AT27,_calc_라운드기준!AC27,$B$1:$AT$1,"&lt;"&amp;28))-(RANK(AC27,$B27:$AT27,0)+COUNTIFS($B27:$AT27,AC27,$B$1:$AT$1,"&lt;"&amp;28))</f>
        <v>5</v>
      </c>
      <c r="BW27">
        <f>(RANK(_calc_라운드기준!AD27,_calc_라운드기준!$B27:$AT27,0)+COUNTIFS(_calc_라운드기준!$B27:$AT27,_calc_라운드기준!AD27,$B$1:$AT$1,"&lt;"&amp;29))-(RANK(AD27,$B27:$AT27,0)+COUNTIFS($B27:$AT27,AD27,$B$1:$AT$1,"&lt;"&amp;29))</f>
        <v>7</v>
      </c>
      <c r="BX27">
        <f>(RANK(_calc_라운드기준!AE27,_calc_라운드기준!$B27:$AT27,0)+COUNTIFS(_calc_라운드기준!$B27:$AT27,_calc_라운드기준!AE27,$B$1:$AT$1,"&lt;"&amp;30))-(RANK(AE27,$B27:$AT27,0)+COUNTIFS($B27:$AT27,AE27,$B$1:$AT$1,"&lt;"&amp;30))</f>
        <v>5</v>
      </c>
      <c r="BY27">
        <f>(RANK(_calc_라운드기준!AF27,_calc_라운드기준!$B27:$AT27,0)+COUNTIFS(_calc_라운드기준!$B27:$AT27,_calc_라운드기준!AF27,$B$1:$AT$1,"&lt;"&amp;31))-(RANK(AF27,$B27:$AT27,0)+COUNTIFS($B27:$AT27,AF27,$B$1:$AT$1,"&lt;"&amp;31))</f>
        <v>0</v>
      </c>
      <c r="BZ27">
        <f>(RANK(_calc_라운드기준!AG27,_calc_라운드기준!$B27:$AT27,0)+COUNTIFS(_calc_라운드기준!$B27:$AT27,_calc_라운드기준!AG27,$B$1:$AT$1,"&lt;"&amp;32))-(RANK(AG27,$B27:$AT27,0)+COUNTIFS($B27:$AT27,AG27,$B$1:$AT$1,"&lt;"&amp;32))</f>
        <v>-2</v>
      </c>
      <c r="CA27">
        <f>(RANK(_calc_라운드기준!AH27,_calc_라운드기준!$B27:$AT27,0)+COUNTIFS(_calc_라운드기준!$B27:$AT27,_calc_라운드기준!AH27,$B$1:$AT$1,"&lt;"&amp;33))-(RANK(AH27,$B27:$AT27,0)+COUNTIFS($B27:$AT27,AH27,$B$1:$AT$1,"&lt;"&amp;33))</f>
        <v>15</v>
      </c>
      <c r="CB27">
        <f>(RANK(_calc_라운드기준!AI27,_calc_라운드기준!$B27:$AT27,0)+COUNTIFS(_calc_라운드기준!$B27:$AT27,_calc_라운드기준!AI27,$B$1:$AT$1,"&lt;"&amp;34))-(RANK(AI27,$B27:$AT27,0)+COUNTIFS($B27:$AT27,AI27,$B$1:$AT$1,"&lt;"&amp;34))</f>
        <v>14</v>
      </c>
      <c r="CC27">
        <f>(RANK(_calc_라운드기준!AJ27,_calc_라운드기준!$B27:$AT27,0)+COUNTIFS(_calc_라운드기준!$B27:$AT27,_calc_라운드기준!AJ27,$B$1:$AT$1,"&lt;"&amp;35))-(RANK(AJ27,$B27:$AT27,0)+COUNTIFS($B27:$AT27,AJ27,$B$1:$AT$1,"&lt;"&amp;35))</f>
        <v>4</v>
      </c>
      <c r="CD27">
        <f>(RANK(_calc_라운드기준!AK27,_calc_라운드기준!$B27:$AT27,0)+COUNTIFS(_calc_라운드기준!$B27:$AT27,_calc_라운드기준!AK27,$B$1:$AT$1,"&lt;"&amp;36))-(RANK(AK27,$B27:$AT27,0)+COUNTIFS($B27:$AT27,AK27,$B$1:$AT$1,"&lt;"&amp;36))</f>
        <v>-11</v>
      </c>
      <c r="CE27">
        <f>(RANK(_calc_라운드기준!AL27,_calc_라운드기준!$B27:$AT27,0)+COUNTIFS(_calc_라운드기준!$B27:$AT27,_calc_라운드기준!AL27,$B$1:$AT$1,"&lt;"&amp;37))-(RANK(AL27,$B27:$AT27,0)+COUNTIFS($B27:$AT27,AL27,$B$1:$AT$1,"&lt;"&amp;37))</f>
        <v>16</v>
      </c>
      <c r="CF27">
        <f>(RANK(_calc_라운드기준!AM27,_calc_라운드기준!$B27:$AT27,0)+COUNTIFS(_calc_라운드기준!$B27:$AT27,_calc_라운드기준!AM27,$B$1:$AT$1,"&lt;"&amp;38))-(RANK(AM27,$B27:$AT27,0)+COUNTIFS($B27:$AT27,AM27,$B$1:$AT$1,"&lt;"&amp;38))</f>
        <v>11</v>
      </c>
      <c r="CG27">
        <f>(RANK(_calc_라운드기준!AN27,_calc_라운드기준!$B27:$AT27,0)+COUNTIFS(_calc_라운드기준!$B27:$AT27,_calc_라운드기준!AN27,$B$1:$AT$1,"&lt;"&amp;39))-(RANK(AN27,$B27:$AT27,0)+COUNTIFS($B27:$AT27,AN27,$B$1:$AT$1,"&lt;"&amp;39))</f>
        <v>1</v>
      </c>
      <c r="CH27">
        <f>(RANK(_calc_라운드기준!AO27,_calc_라운드기준!$B27:$AT27,0)+COUNTIFS(_calc_라운드기준!$B27:$AT27,_calc_라운드기준!AO27,$B$1:$AT$1,"&lt;"&amp;40))-(RANK(AO27,$B27:$AT27,0)+COUNTIFS($B27:$AT27,AO27,$B$1:$AT$1,"&lt;"&amp;40))</f>
        <v>-10</v>
      </c>
      <c r="CI27">
        <f>(RANK(_calc_라운드기준!AP27,_calc_라운드기준!$B27:$AT27,0)+COUNTIFS(_calc_라운드기준!$B27:$AT27,_calc_라운드기준!AP27,$B$1:$AT$1,"&lt;"&amp;41))-(RANK(AP27,$B27:$AT27,0)+COUNTIFS($B27:$AT27,AP27,$B$1:$AT$1,"&lt;"&amp;41))</f>
        <v>-6</v>
      </c>
      <c r="CJ27">
        <f>(RANK(_calc_라운드기준!AQ27,_calc_라운드기준!$B27:$AT27,0)+COUNTIFS(_calc_라운드기준!$B27:$AT27,_calc_라운드기준!AQ27,$B$1:$AT$1,"&lt;"&amp;42))-(RANK(AQ27,$B27:$AT27,0)+COUNTIFS($B27:$AT27,AQ27,$B$1:$AT$1,"&lt;"&amp;42))</f>
        <v>-16</v>
      </c>
      <c r="CK27">
        <f>(RANK(_calc_라운드기준!AR27,_calc_라운드기준!$B27:$AT27,0)+COUNTIFS(_calc_라운드기준!$B27:$AT27,_calc_라운드기준!AR27,$B$1:$AT$1,"&lt;"&amp;43))-(RANK(AR27,$B27:$AT27,0)+COUNTIFS($B27:$AT27,AR27,$B$1:$AT$1,"&lt;"&amp;43))</f>
        <v>-1</v>
      </c>
      <c r="CL27">
        <f>(RANK(_calc_라운드기준!AS27,_calc_라운드기준!$B27:$AT27,0)+COUNTIFS(_calc_라운드기준!$B27:$AT27,_calc_라운드기준!AS27,$B$1:$AT$1,"&lt;"&amp;44))-(RANK(AS27,$B27:$AT27,0)+COUNTIFS($B27:$AT27,AS27,$B$1:$AT$1,"&lt;"&amp;44))</f>
        <v>0</v>
      </c>
      <c r="CM27">
        <f>(RANK(_calc_라운드기준!AT27,_calc_라운드기준!$B27:$AT27,0)+COUNTIFS(_calc_라운드기준!$B27:$AT27,_calc_라운드기준!AT27,$B$1:$AT$1,"&lt;"&amp;45))-(RANK(AT27,$B27:$AT27,0)+COUNTIFS($B27:$AT27,AT27,$B$1:$AT$1,"&lt;"&amp;45))</f>
        <v>2</v>
      </c>
      <c r="CN27">
        <f t="shared" si="0"/>
        <v>42</v>
      </c>
      <c r="CO27">
        <f t="shared" si="1"/>
        <v>11</v>
      </c>
      <c r="CP27">
        <f t="shared" si="2"/>
        <v>26</v>
      </c>
      <c r="CQ27">
        <f t="shared" si="3"/>
        <v>41</v>
      </c>
      <c r="CR27">
        <f t="shared" si="4"/>
        <v>43</v>
      </c>
      <c r="CS27">
        <f t="shared" si="5"/>
        <v>15</v>
      </c>
      <c r="CT27">
        <f t="shared" si="6"/>
        <v>22</v>
      </c>
      <c r="CU27">
        <f t="shared" si="7"/>
        <v>34</v>
      </c>
      <c r="CV27">
        <f t="shared" si="8"/>
        <v>9</v>
      </c>
      <c r="CW27">
        <f t="shared" si="9"/>
        <v>17</v>
      </c>
      <c r="CX27">
        <f t="shared" si="10"/>
        <v>18</v>
      </c>
      <c r="CY27">
        <f t="shared" si="11"/>
        <v>29</v>
      </c>
      <c r="CZ27">
        <f t="shared" si="12"/>
        <v>4</v>
      </c>
      <c r="DA27">
        <f t="shared" si="13"/>
        <v>31</v>
      </c>
      <c r="DB27">
        <f t="shared" si="14"/>
        <v>23</v>
      </c>
      <c r="DC27">
        <f t="shared" si="15"/>
        <v>37</v>
      </c>
      <c r="DD27">
        <f t="shared" si="16"/>
        <v>38</v>
      </c>
      <c r="DE27">
        <f t="shared" si="17"/>
        <v>32</v>
      </c>
      <c r="DF27">
        <f t="shared" si="18"/>
        <v>6</v>
      </c>
      <c r="DG27">
        <f t="shared" si="19"/>
        <v>19</v>
      </c>
      <c r="DH27">
        <f t="shared" si="20"/>
        <v>1</v>
      </c>
      <c r="DI27">
        <f t="shared" si="21"/>
        <v>27</v>
      </c>
      <c r="DJ27">
        <f t="shared" si="22"/>
        <v>45</v>
      </c>
      <c r="DK27">
        <f t="shared" si="23"/>
        <v>36</v>
      </c>
      <c r="DL27">
        <f t="shared" si="24"/>
        <v>10</v>
      </c>
      <c r="DM27">
        <f t="shared" si="25"/>
        <v>33</v>
      </c>
      <c r="DN27">
        <f t="shared" si="26"/>
        <v>20</v>
      </c>
      <c r="DO27">
        <f t="shared" si="27"/>
        <v>12</v>
      </c>
      <c r="DP27">
        <f t="shared" si="28"/>
        <v>8</v>
      </c>
      <c r="DQ27">
        <f t="shared" si="29"/>
        <v>13</v>
      </c>
      <c r="DR27">
        <f t="shared" si="30"/>
        <v>24</v>
      </c>
      <c r="DS27">
        <f t="shared" si="31"/>
        <v>30</v>
      </c>
      <c r="DT27">
        <f t="shared" si="32"/>
        <v>3</v>
      </c>
      <c r="DU27">
        <f t="shared" si="33"/>
        <v>5</v>
      </c>
      <c r="DV27">
        <f t="shared" si="34"/>
        <v>14</v>
      </c>
      <c r="DW27">
        <f t="shared" si="35"/>
        <v>40</v>
      </c>
      <c r="DX27">
        <f t="shared" si="36"/>
        <v>2</v>
      </c>
      <c r="DY27">
        <f t="shared" si="37"/>
        <v>7</v>
      </c>
      <c r="DZ27">
        <f t="shared" si="38"/>
        <v>21</v>
      </c>
      <c r="EA27">
        <f t="shared" si="39"/>
        <v>39</v>
      </c>
      <c r="EB27">
        <f t="shared" si="40"/>
        <v>35</v>
      </c>
      <c r="EC27">
        <f t="shared" si="41"/>
        <v>44</v>
      </c>
      <c r="ED27">
        <f t="shared" si="42"/>
        <v>28</v>
      </c>
      <c r="EE27">
        <f t="shared" si="43"/>
        <v>25</v>
      </c>
      <c r="EF27">
        <f t="shared" si="44"/>
        <v>16</v>
      </c>
    </row>
    <row r="28" spans="1:136" ht="16.5" customHeight="1">
      <c r="A28">
        <f>_calc_라운드기준!A28</f>
        <v>1218</v>
      </c>
      <c r="B28">
        <f>INDEX(_calc_누적빈도!B:B,$A28)-INDEX(_calc_누적빈도!B:B,$A28-기준100회_후보!$B$1)</f>
        <v>13</v>
      </c>
      <c r="C28">
        <f>INDEX(_calc_누적빈도!C:C,$A28)-INDEX(_calc_누적빈도!C:C,$A28-기준100회_후보!$B$1)</f>
        <v>10</v>
      </c>
      <c r="D28">
        <f>INDEX(_calc_누적빈도!D:D,$A28)-INDEX(_calc_누적빈도!D:D,$A28-기준100회_후보!$B$1)</f>
        <v>18</v>
      </c>
      <c r="E28">
        <f>INDEX(_calc_누적빈도!E:E,$A28)-INDEX(_calc_누적빈도!E:E,$A28-기준100회_후보!$B$1)</f>
        <v>10</v>
      </c>
      <c r="F28">
        <f>INDEX(_calc_누적빈도!F:F,$A28)-INDEX(_calc_누적빈도!F:F,$A28-기준100회_후보!$B$1)</f>
        <v>13</v>
      </c>
      <c r="G28">
        <f>INDEX(_calc_누적빈도!G:G,$A28)-INDEX(_calc_누적빈도!G:G,$A28-기준100회_후보!$B$1)</f>
        <v>17</v>
      </c>
      <c r="H28">
        <f>INDEX(_calc_누적빈도!H:H,$A28)-INDEX(_calc_누적빈도!H:H,$A28-기준100회_후보!$B$1)</f>
        <v>16</v>
      </c>
      <c r="I28">
        <f>INDEX(_calc_누적빈도!I:I,$A28)-INDEX(_calc_누적빈도!I:I,$A28-기준100회_후보!$B$1)</f>
        <v>15</v>
      </c>
      <c r="J28">
        <f>INDEX(_calc_누적빈도!J:J,$A28)-INDEX(_calc_누적빈도!J:J,$A28-기준100회_후보!$B$1)</f>
        <v>16</v>
      </c>
      <c r="K28">
        <f>INDEX(_calc_누적빈도!K:K,$A28)-INDEX(_calc_누적빈도!K:K,$A28-기준100회_후보!$B$1)</f>
        <v>12</v>
      </c>
      <c r="L28">
        <f>INDEX(_calc_누적빈도!L:L,$A28)-INDEX(_calc_누적빈도!L:L,$A28-기준100회_후보!$B$1)</f>
        <v>13</v>
      </c>
      <c r="M28">
        <f>INDEX(_calc_누적빈도!M:M,$A28)-INDEX(_calc_누적빈도!M:M,$A28-기준100회_후보!$B$1)</f>
        <v>14</v>
      </c>
      <c r="N28">
        <f>INDEX(_calc_누적빈도!N:N,$A28)-INDEX(_calc_누적빈도!N:N,$A28-기준100회_후보!$B$1)</f>
        <v>16</v>
      </c>
      <c r="O28">
        <f>INDEX(_calc_누적빈도!O:O,$A28)-INDEX(_calc_누적빈도!O:O,$A28-기준100회_후보!$B$1)</f>
        <v>10</v>
      </c>
      <c r="P28">
        <f>INDEX(_calc_누적빈도!P:P,$A28)-INDEX(_calc_누적빈도!P:P,$A28-기준100회_후보!$B$1)</f>
        <v>19</v>
      </c>
      <c r="Q28">
        <f>INDEX(_calc_누적빈도!Q:Q,$A28)-INDEX(_calc_누적빈도!Q:Q,$A28-기준100회_후보!$B$1)</f>
        <v>17</v>
      </c>
      <c r="R28">
        <f>INDEX(_calc_누적빈도!R:R,$A28)-INDEX(_calc_누적빈도!R:R,$A28-기준100회_후보!$B$1)</f>
        <v>12</v>
      </c>
      <c r="S28">
        <f>INDEX(_calc_누적빈도!S:S,$A28)-INDEX(_calc_누적빈도!S:S,$A28-기준100회_후보!$B$1)</f>
        <v>7</v>
      </c>
      <c r="T28">
        <f>INDEX(_calc_누적빈도!T:T,$A28)-INDEX(_calc_누적빈도!T:T,$A28-기준100회_후보!$B$1)</f>
        <v>17</v>
      </c>
      <c r="U28">
        <f>INDEX(_calc_누적빈도!U:U,$A28)-INDEX(_calc_누적빈도!U:U,$A28-기준100회_후보!$B$1)</f>
        <v>12</v>
      </c>
      <c r="V28">
        <f>INDEX(_calc_누적빈도!V:V,$A28)-INDEX(_calc_누적빈도!V:V,$A28-기준100회_후보!$B$1)</f>
        <v>14</v>
      </c>
      <c r="W28">
        <f>INDEX(_calc_누적빈도!W:W,$A28)-INDEX(_calc_누적빈도!W:W,$A28-기준100회_후보!$B$1)</f>
        <v>7</v>
      </c>
      <c r="X28">
        <f>INDEX(_calc_누적빈도!X:X,$A28)-INDEX(_calc_누적빈도!X:X,$A28-기준100회_후보!$B$1)</f>
        <v>11</v>
      </c>
      <c r="Y28">
        <f>INDEX(_calc_누적빈도!Y:Y,$A28)-INDEX(_calc_누적빈도!Y:Y,$A28-기준100회_후보!$B$1)</f>
        <v>16</v>
      </c>
      <c r="Z28">
        <f>INDEX(_calc_누적빈도!Z:Z,$A28)-INDEX(_calc_누적빈도!Z:Z,$A28-기준100회_후보!$B$1)</f>
        <v>12</v>
      </c>
      <c r="AA28">
        <f>INDEX(_calc_누적빈도!AA:AA,$A28)-INDEX(_calc_누적빈도!AA:AA,$A28-기준100회_후보!$B$1)</f>
        <v>13</v>
      </c>
      <c r="AB28">
        <f>INDEX(_calc_누적빈도!AB:AB,$A28)-INDEX(_calc_누적빈도!AB:AB,$A28-기준100회_후보!$B$1)</f>
        <v>22</v>
      </c>
      <c r="AC28">
        <f>INDEX(_calc_누적빈도!AC:AC,$A28)-INDEX(_calc_누적빈도!AC:AC,$A28-기준100회_후보!$B$1)</f>
        <v>16</v>
      </c>
      <c r="AD28">
        <f>INDEX(_calc_누적빈도!AD:AD,$A28)-INDEX(_calc_누적빈도!AD:AD,$A28-기준100회_후보!$B$1)</f>
        <v>13</v>
      </c>
      <c r="AE28">
        <f>INDEX(_calc_누적빈도!AE:AE,$A28)-INDEX(_calc_누적빈도!AE:AE,$A28-기준100회_후보!$B$1)</f>
        <v>15</v>
      </c>
      <c r="AF28">
        <f>INDEX(_calc_누적빈도!AF:AF,$A28)-INDEX(_calc_누적빈도!AF:AF,$A28-기준100회_후보!$B$1)</f>
        <v>15</v>
      </c>
      <c r="AG28">
        <f>INDEX(_calc_누적빈도!AG:AG,$A28)-INDEX(_calc_누적빈도!AG:AG,$A28-기준100회_후보!$B$1)</f>
        <v>9</v>
      </c>
      <c r="AH28">
        <f>INDEX(_calc_누적빈도!AH:AH,$A28)-INDEX(_calc_누적빈도!AH:AH,$A28-기준100회_후보!$B$1)</f>
        <v>15</v>
      </c>
      <c r="AI28">
        <f>INDEX(_calc_누적빈도!AI:AI,$A28)-INDEX(_calc_누적빈도!AI:AI,$A28-기준100회_후보!$B$1)</f>
        <v>12</v>
      </c>
      <c r="AJ28">
        <f>INDEX(_calc_누적빈도!AJ:AJ,$A28)-INDEX(_calc_누적빈도!AJ:AJ,$A28-기준100회_후보!$B$1)</f>
        <v>15</v>
      </c>
      <c r="AK28">
        <f>INDEX(_calc_누적빈도!AK:AK,$A28)-INDEX(_calc_누적빈도!AK:AK,$A28-기준100회_후보!$B$1)</f>
        <v>11</v>
      </c>
      <c r="AL28">
        <f>INDEX(_calc_누적빈도!AL:AL,$A28)-INDEX(_calc_누적빈도!AL:AL,$A28-기준100회_후보!$B$1)</f>
        <v>17</v>
      </c>
      <c r="AM28">
        <f>INDEX(_calc_누적빈도!AM:AM,$A28)-INDEX(_calc_누적빈도!AM:AM,$A28-기준100회_후보!$B$1)</f>
        <v>19</v>
      </c>
      <c r="AN28">
        <f>INDEX(_calc_누적빈도!AN:AN,$A28)-INDEX(_calc_누적빈도!AN:AN,$A28-기준100회_후보!$B$1)</f>
        <v>12</v>
      </c>
      <c r="AO28">
        <f>INDEX(_calc_누적빈도!AO:AO,$A28)-INDEX(_calc_누적빈도!AO:AO,$A28-기준100회_후보!$B$1)</f>
        <v>13</v>
      </c>
      <c r="AP28">
        <f>INDEX(_calc_누적빈도!AP:AP,$A28)-INDEX(_calc_누적빈도!AP:AP,$A28-기준100회_후보!$B$1)</f>
        <v>10</v>
      </c>
      <c r="AQ28">
        <f>INDEX(_calc_누적빈도!AQ:AQ,$A28)-INDEX(_calc_누적빈도!AQ:AQ,$A28-기준100회_후보!$B$1)</f>
        <v>9</v>
      </c>
      <c r="AR28">
        <f>INDEX(_calc_누적빈도!AR:AR,$A28)-INDEX(_calc_누적빈도!AR:AR,$A28-기준100회_후보!$B$1)</f>
        <v>5</v>
      </c>
      <c r="AS28">
        <f>INDEX(_calc_누적빈도!AS:AS,$A28)-INDEX(_calc_누적빈도!AS:AS,$A28-기준100회_후보!$B$1)</f>
        <v>11</v>
      </c>
      <c r="AT28">
        <f>INDEX(_calc_누적빈도!AT:AT,$A28)-INDEX(_calc_누적빈도!AT:AT,$A28-기준100회_후보!$B$1)</f>
        <v>11</v>
      </c>
      <c r="AU28">
        <f>(RANK(_calc_라운드기준!B28,_calc_라운드기준!$B28:$AT28,0)+COUNTIFS(_calc_라운드기준!$B28:$AT28,_calc_라운드기준!B28,$B$1:$AT$1,"&lt;"&amp;1))-(RANK(B28,$B28:$AT28,0)+COUNTIFS($B28:$AT28,B28,$B$1:$AT$1,"&lt;"&amp;1))</f>
        <v>-15</v>
      </c>
      <c r="AV28">
        <f>(RANK(_calc_라운드기준!C28,_calc_라운드기준!$B28:$AT28,0)+COUNTIFS(_calc_라운드기준!$B28:$AT28,_calc_라운드기준!C28,$B$1:$AT$1,"&lt;"&amp;2))-(RANK(C28,$B28:$AT28,0)+COUNTIFS($B28:$AT28,C28,$B$1:$AT$1,"&lt;"&amp;2))</f>
        <v>5</v>
      </c>
      <c r="AW28">
        <f>(RANK(_calc_라운드기준!D28,_calc_라운드기준!$B28:$AT28,0)+COUNTIFS(_calc_라운드기준!$B28:$AT28,_calc_라운드기준!D28,$B$1:$AT$1,"&lt;"&amp;3))-(RANK(D28,$B28:$AT28,0)+COUNTIFS($B28:$AT28,D28,$B$1:$AT$1,"&lt;"&amp;3))</f>
        <v>-2</v>
      </c>
      <c r="AX28">
        <f>(RANK(_calc_라운드기준!E28,_calc_라운드기준!$B28:$AT28,0)+COUNTIFS(_calc_라운드기준!$B28:$AT28,_calc_라운드기준!E28,$B$1:$AT$1,"&lt;"&amp;4))-(RANK(E28,$B28:$AT28,0)+COUNTIFS($B28:$AT28,E28,$B$1:$AT$1,"&lt;"&amp;4))</f>
        <v>-12</v>
      </c>
      <c r="AY28">
        <f>(RANK(_calc_라운드기준!F28,_calc_라운드기준!$B28:$AT28,0)+COUNTIFS(_calc_라운드기준!$B28:$AT28,_calc_라운드기준!F28,$B$1:$AT$1,"&lt;"&amp;5))-(RANK(F28,$B28:$AT28,0)+COUNTIFS($B28:$AT28,F28,$B$1:$AT$1,"&lt;"&amp;5))</f>
        <v>-15</v>
      </c>
      <c r="AZ28">
        <f>(RANK(_calc_라운드기준!G28,_calc_라운드기준!$B28:$AT28,0)+COUNTIFS(_calc_라운드기준!$B28:$AT28,_calc_라운드기준!G28,$B$1:$AT$1,"&lt;"&amp;6))-(RANK(G28,$B28:$AT28,0)+COUNTIFS($B28:$AT28,G28,$B$1:$AT$1,"&lt;"&amp;6))</f>
        <v>3</v>
      </c>
      <c r="BA28">
        <f>(RANK(_calc_라운드기준!H28,_calc_라운드기준!$B28:$AT28,0)+COUNTIFS(_calc_라운드기준!$B28:$AT28,_calc_라운드기준!H28,$B$1:$AT$1,"&lt;"&amp;7))-(RANK(H28,$B28:$AT28,0)+COUNTIFS($B28:$AT28,H28,$B$1:$AT$1,"&lt;"&amp;7))</f>
        <v>0</v>
      </c>
      <c r="BB28">
        <f>(RANK(_calc_라운드기준!I28,_calc_라운드기준!$B28:$AT28,0)+COUNTIFS(_calc_라운드기준!$B28:$AT28,_calc_라운드기준!I28,$B$1:$AT$1,"&lt;"&amp;8))-(RANK(I28,$B28:$AT28,0)+COUNTIFS($B28:$AT28,I28,$B$1:$AT$1,"&lt;"&amp;8))</f>
        <v>-4</v>
      </c>
      <c r="BC28">
        <f>(RANK(_calc_라운드기준!J28,_calc_라운드기준!$B28:$AT28,0)+COUNTIFS(_calc_라운드기준!$B28:$AT28,_calc_라운드기준!J28,$B$1:$AT$1,"&lt;"&amp;9))-(RANK(J28,$B28:$AT28,0)+COUNTIFS($B28:$AT28,J28,$B$1:$AT$1,"&lt;"&amp;9))</f>
        <v>1</v>
      </c>
      <c r="BD28">
        <f>(RANK(_calc_라운드기준!K28,_calc_라운드기준!$B28:$AT28,0)+COUNTIFS(_calc_라운드기준!$B28:$AT28,_calc_라운드기준!K28,$B$1:$AT$1,"&lt;"&amp;10))-(RANK(K28,$B28:$AT28,0)+COUNTIFS($B28:$AT28,K28,$B$1:$AT$1,"&lt;"&amp;10))</f>
        <v>0</v>
      </c>
      <c r="BE28">
        <f>(RANK(_calc_라운드기준!L28,_calc_라운드기준!$B28:$AT28,0)+COUNTIFS(_calc_라운드기준!$B28:$AT28,_calc_라운드기준!L28,$B$1:$AT$1,"&lt;"&amp;11))-(RANK(L28,$B28:$AT28,0)+COUNTIFS($B28:$AT28,L28,$B$1:$AT$1,"&lt;"&amp;11))</f>
        <v>5</v>
      </c>
      <c r="BF28">
        <f>(RANK(_calc_라운드기준!M28,_calc_라운드기준!$B28:$AT28,0)+COUNTIFS(_calc_라운드기준!$B28:$AT28,_calc_라운드기준!M28,$B$1:$AT$1,"&lt;"&amp;12))-(RANK(M28,$B28:$AT28,0)+COUNTIFS($B28:$AT28,M28,$B$1:$AT$1,"&lt;"&amp;12))</f>
        <v>-2</v>
      </c>
      <c r="BG28">
        <f>(RANK(_calc_라운드기준!N28,_calc_라운드기준!$B28:$AT28,0)+COUNTIFS(_calc_라운드기준!$B28:$AT28,_calc_라운드기준!N28,$B$1:$AT$1,"&lt;"&amp;13))-(RANK(N28,$B28:$AT28,0)+COUNTIFS($B28:$AT28,N28,$B$1:$AT$1,"&lt;"&amp;13))</f>
        <v>18</v>
      </c>
      <c r="BH28">
        <f>(RANK(_calc_라운드기준!O28,_calc_라운드기준!$B28:$AT28,0)+COUNTIFS(_calc_라운드기준!$B28:$AT28,_calc_라운드기준!O28,$B$1:$AT$1,"&lt;"&amp;14))-(RANK(O28,$B28:$AT28,0)+COUNTIFS($B28:$AT28,O28,$B$1:$AT$1,"&lt;"&amp;14))</f>
        <v>-1</v>
      </c>
      <c r="BI28">
        <f>(RANK(_calc_라운드기준!P28,_calc_라운드기준!$B28:$AT28,0)+COUNTIFS(_calc_라운드기준!$B28:$AT28,_calc_라운드기준!P28,$B$1:$AT$1,"&lt;"&amp;15))-(RANK(P28,$B28:$AT28,0)+COUNTIFS($B28:$AT28,P28,$B$1:$AT$1,"&lt;"&amp;15))</f>
        <v>3</v>
      </c>
      <c r="BJ28">
        <f>(RANK(_calc_라운드기준!Q28,_calc_라운드기준!$B28:$AT28,0)+COUNTIFS(_calc_라운드기준!$B28:$AT28,_calc_라운드기준!Q28,$B$1:$AT$1,"&lt;"&amp;16))-(RANK(Q28,$B28:$AT28,0)+COUNTIFS($B28:$AT28,Q28,$B$1:$AT$1,"&lt;"&amp;16))</f>
        <v>-3</v>
      </c>
      <c r="BK28">
        <f>(RANK(_calc_라운드기준!R28,_calc_라운드기준!$B28:$AT28,0)+COUNTIFS(_calc_라운드기준!$B28:$AT28,_calc_라운드기준!R28,$B$1:$AT$1,"&lt;"&amp;17))-(RANK(R28,$B28:$AT28,0)+COUNTIFS($B28:$AT28,R28,$B$1:$AT$1,"&lt;"&amp;17))</f>
        <v>-10</v>
      </c>
      <c r="BL28">
        <f>(RANK(_calc_라운드기준!S28,_calc_라운드기준!$B28:$AT28,0)+COUNTIFS(_calc_라운드기준!$B28:$AT28,_calc_라운드기준!S28,$B$1:$AT$1,"&lt;"&amp;18))-(RANK(S28,$B28:$AT28,0)+COUNTIFS($B28:$AT28,S28,$B$1:$AT$1,"&lt;"&amp;18))</f>
        <v>-4</v>
      </c>
      <c r="BM28">
        <f>(RANK(_calc_라운드기준!T28,_calc_라운드기준!$B28:$AT28,0)+COUNTIFS(_calc_라운드기준!$B28:$AT28,_calc_라운드기준!T28,$B$1:$AT$1,"&lt;"&amp;19))-(RANK(T28,$B28:$AT28,0)+COUNTIFS($B28:$AT28,T28,$B$1:$AT$1,"&lt;"&amp;19))</f>
        <v>12</v>
      </c>
      <c r="BN28">
        <f>(RANK(_calc_라운드기준!U28,_calc_라운드기준!$B28:$AT28,0)+COUNTIFS(_calc_라운드기준!$B28:$AT28,_calc_라운드기준!U28,$B$1:$AT$1,"&lt;"&amp;20))-(RANK(U28,$B28:$AT28,0)+COUNTIFS($B28:$AT28,U28,$B$1:$AT$1,"&lt;"&amp;20))</f>
        <v>1</v>
      </c>
      <c r="BO28">
        <f>(RANK(_calc_라운드기준!V28,_calc_라운드기준!$B28:$AT28,0)+COUNTIFS(_calc_라운드기준!$B28:$AT28,_calc_라운드기준!V28,$B$1:$AT$1,"&lt;"&amp;21))-(RANK(V28,$B28:$AT28,0)+COUNTIFS($B28:$AT28,V28,$B$1:$AT$1,"&lt;"&amp;21))</f>
        <v>16</v>
      </c>
      <c r="BP28">
        <f>(RANK(_calc_라운드기준!W28,_calc_라운드기준!$B28:$AT28,0)+COUNTIFS(_calc_라운드기준!$B28:$AT28,_calc_라운드기준!W28,$B$1:$AT$1,"&lt;"&amp;22))-(RANK(W28,$B28:$AT28,0)+COUNTIFS($B28:$AT28,W28,$B$1:$AT$1,"&lt;"&amp;22))</f>
        <v>-1</v>
      </c>
      <c r="BQ28">
        <f>(RANK(_calc_라운드기준!X28,_calc_라운드기준!$B28:$AT28,0)+COUNTIFS(_calc_라운드기준!$B28:$AT28,_calc_라운드기준!X28,$B$1:$AT$1,"&lt;"&amp;23))-(RANK(X28,$B28:$AT28,0)+COUNTIFS($B28:$AT28,X28,$B$1:$AT$1,"&lt;"&amp;23))</f>
        <v>-21</v>
      </c>
      <c r="BR28">
        <f>(RANK(_calc_라운드기준!Y28,_calc_라운드기준!$B28:$AT28,0)+COUNTIFS(_calc_라운드기준!$B28:$AT28,_calc_라운드기준!Y28,$B$1:$AT$1,"&lt;"&amp;24))-(RANK(Y28,$B28:$AT28,0)+COUNTIFS($B28:$AT28,Y28,$B$1:$AT$1,"&lt;"&amp;24))</f>
        <v>-8</v>
      </c>
      <c r="BS28">
        <f>(RANK(_calc_라운드기준!Z28,_calc_라운드기준!$B28:$AT28,0)+COUNTIFS(_calc_라운드기준!$B28:$AT28,_calc_라운드기준!Z28,$B$1:$AT$1,"&lt;"&amp;25))-(RANK(Z28,$B28:$AT28,0)+COUNTIFS($B28:$AT28,Z28,$B$1:$AT$1,"&lt;"&amp;25))</f>
        <v>7</v>
      </c>
      <c r="BT28">
        <f>(RANK(_calc_라운드기준!AA28,_calc_라운드기준!$B28:$AT28,0)+COUNTIFS(_calc_라운드기준!$B28:$AT28,_calc_라운드기준!AA28,$B$1:$AT$1,"&lt;"&amp;26))-(RANK(AA28,$B28:$AT28,0)+COUNTIFS($B28:$AT28,AA28,$B$1:$AT$1,"&lt;"&amp;26))</f>
        <v>-4</v>
      </c>
      <c r="BU28">
        <f>(RANK(_calc_라운드기준!AB28,_calc_라운드기준!$B28:$AT28,0)+COUNTIFS(_calc_라운드기준!$B28:$AT28,_calc_라운드기준!AB28,$B$1:$AT$1,"&lt;"&amp;27))-(RANK(AB28,$B28:$AT28,0)+COUNTIFS($B28:$AT28,AB28,$B$1:$AT$1,"&lt;"&amp;27))</f>
        <v>0</v>
      </c>
      <c r="BV28">
        <f>(RANK(_calc_라운드기준!AC28,_calc_라운드기준!$B28:$AT28,0)+COUNTIFS(_calc_라운드기준!$B28:$AT28,_calc_라운드기준!AC28,$B$1:$AT$1,"&lt;"&amp;28))-(RANK(AC28,$B28:$AT28,0)+COUNTIFS($B28:$AT28,AC28,$B$1:$AT$1,"&lt;"&amp;28))</f>
        <v>8</v>
      </c>
      <c r="BW28">
        <f>(RANK(_calc_라운드기준!AD28,_calc_라운드기준!$B28:$AT28,0)+COUNTIFS(_calc_라운드기준!$B28:$AT28,_calc_라운드기준!AD28,$B$1:$AT$1,"&lt;"&amp;29))-(RANK(AD28,$B28:$AT28,0)+COUNTIFS($B28:$AT28,AD28,$B$1:$AT$1,"&lt;"&amp;29))</f>
        <v>6</v>
      </c>
      <c r="BX28">
        <f>(RANK(_calc_라운드기준!AE28,_calc_라운드기준!$B28:$AT28,0)+COUNTIFS(_calc_라운드기준!$B28:$AT28,_calc_라운드기준!AE28,$B$1:$AT$1,"&lt;"&amp;30))-(RANK(AE28,$B28:$AT28,0)+COUNTIFS($B28:$AT28,AE28,$B$1:$AT$1,"&lt;"&amp;30))</f>
        <v>-2</v>
      </c>
      <c r="BY28">
        <f>(RANK(_calc_라운드기준!AF28,_calc_라운드기준!$B28:$AT28,0)+COUNTIFS(_calc_라운드기준!$B28:$AT28,_calc_라운드기준!AF28,$B$1:$AT$1,"&lt;"&amp;31))-(RANK(AF28,$B28:$AT28,0)+COUNTIFS($B28:$AT28,AF28,$B$1:$AT$1,"&lt;"&amp;31))</f>
        <v>6</v>
      </c>
      <c r="BZ28">
        <f>(RANK(_calc_라운드기준!AG28,_calc_라운드기준!$B28:$AT28,0)+COUNTIFS(_calc_라운드기준!$B28:$AT28,_calc_라운드기준!AG28,$B$1:$AT$1,"&lt;"&amp;32))-(RANK(AG28,$B28:$AT28,0)+COUNTIFS($B28:$AT28,AG28,$B$1:$AT$1,"&lt;"&amp;32))</f>
        <v>-1</v>
      </c>
      <c r="CA28">
        <f>(RANK(_calc_라운드기준!AH28,_calc_라운드기준!$B28:$AT28,0)+COUNTIFS(_calc_라운드기준!$B28:$AT28,_calc_라운드기준!AH28,$B$1:$AT$1,"&lt;"&amp;33))-(RANK(AH28,$B28:$AT28,0)+COUNTIFS($B28:$AT28,AH28,$B$1:$AT$1,"&lt;"&amp;33))</f>
        <v>6</v>
      </c>
      <c r="CB28">
        <f>(RANK(_calc_라운드기준!AI28,_calc_라운드기준!$B28:$AT28,0)+COUNTIFS(_calc_라운드기준!$B28:$AT28,_calc_라운드기준!AI28,$B$1:$AT$1,"&lt;"&amp;34))-(RANK(AI28,$B28:$AT28,0)+COUNTIFS($B28:$AT28,AI28,$B$1:$AT$1,"&lt;"&amp;34))</f>
        <v>14</v>
      </c>
      <c r="CC28">
        <f>(RANK(_calc_라운드기준!AJ28,_calc_라운드기준!$B28:$AT28,0)+COUNTIFS(_calc_라운드기준!$B28:$AT28,_calc_라운드기준!AJ28,$B$1:$AT$1,"&lt;"&amp;35))-(RANK(AJ28,$B28:$AT28,0)+COUNTIFS($B28:$AT28,AJ28,$B$1:$AT$1,"&lt;"&amp;35))</f>
        <v>6</v>
      </c>
      <c r="CD28">
        <f>(RANK(_calc_라운드기준!AK28,_calc_라운드기준!$B28:$AT28,0)+COUNTIFS(_calc_라운드기준!$B28:$AT28,_calc_라운드기준!AK28,$B$1:$AT$1,"&lt;"&amp;36))-(RANK(AK28,$B28:$AT28,0)+COUNTIFS($B28:$AT28,AK28,$B$1:$AT$1,"&lt;"&amp;36))</f>
        <v>-9</v>
      </c>
      <c r="CE28">
        <f>(RANK(_calc_라운드기준!AL28,_calc_라운드기준!$B28:$AT28,0)+COUNTIFS(_calc_라운드기준!$B28:$AT28,_calc_라운드기준!AL28,$B$1:$AT$1,"&lt;"&amp;37))-(RANK(AL28,$B28:$AT28,0)+COUNTIFS($B28:$AT28,AL28,$B$1:$AT$1,"&lt;"&amp;37))</f>
        <v>6</v>
      </c>
      <c r="CF28">
        <f>(RANK(_calc_라운드기준!AM28,_calc_라운드기준!$B28:$AT28,0)+COUNTIFS(_calc_라운드기준!$B28:$AT28,_calc_라운드기준!AM28,$B$1:$AT$1,"&lt;"&amp;38))-(RANK(AM28,$B28:$AT28,0)+COUNTIFS($B28:$AT28,AM28,$B$1:$AT$1,"&lt;"&amp;38))</f>
        <v>12</v>
      </c>
      <c r="CG28">
        <f>(RANK(_calc_라운드기준!AN28,_calc_라운드기준!$B28:$AT28,0)+COUNTIFS(_calc_라운드기준!$B28:$AT28,_calc_라운드기준!AN28,$B$1:$AT$1,"&lt;"&amp;39))-(RANK(AN28,$B28:$AT28,0)+COUNTIFS($B28:$AT28,AN28,$B$1:$AT$1,"&lt;"&amp;39))</f>
        <v>0</v>
      </c>
      <c r="CH28">
        <f>(RANK(_calc_라운드기준!AO28,_calc_라운드기준!$B28:$AT28,0)+COUNTIFS(_calc_라운드기준!$B28:$AT28,_calc_라운드기준!AO28,$B$1:$AT$1,"&lt;"&amp;40))-(RANK(AO28,$B28:$AT28,0)+COUNTIFS($B28:$AT28,AO28,$B$1:$AT$1,"&lt;"&amp;40))</f>
        <v>-10</v>
      </c>
      <c r="CI28">
        <f>(RANK(_calc_라운드기준!AP28,_calc_라운드기준!$B28:$AT28,0)+COUNTIFS(_calc_라운드기준!$B28:$AT28,_calc_라운드기준!AP28,$B$1:$AT$1,"&lt;"&amp;41))-(RANK(AP28,$B28:$AT28,0)+COUNTIFS($B28:$AT28,AP28,$B$1:$AT$1,"&lt;"&amp;41))</f>
        <v>-7</v>
      </c>
      <c r="CJ28">
        <f>(RANK(_calc_라운드기준!AQ28,_calc_라운드기준!$B28:$AT28,0)+COUNTIFS(_calc_라운드기준!$B28:$AT28,_calc_라운드기준!AQ28,$B$1:$AT$1,"&lt;"&amp;42))-(RANK(AQ28,$B28:$AT28,0)+COUNTIFS($B28:$AT28,AQ28,$B$1:$AT$1,"&lt;"&amp;42))</f>
        <v>-8</v>
      </c>
      <c r="CK28">
        <f>(RANK(_calc_라운드기준!AR28,_calc_라운드기준!$B28:$AT28,0)+COUNTIFS(_calc_라운드기준!$B28:$AT28,_calc_라운드기준!AR28,$B$1:$AT$1,"&lt;"&amp;43))-(RANK(AR28,$B28:$AT28,0)+COUNTIFS($B28:$AT28,AR28,$B$1:$AT$1,"&lt;"&amp;43))</f>
        <v>-1</v>
      </c>
      <c r="CL28">
        <f>(RANK(_calc_라운드기준!AS28,_calc_라운드기준!$B28:$AT28,0)+COUNTIFS(_calc_라운드기준!$B28:$AT28,_calc_라운드기준!AS28,$B$1:$AT$1,"&lt;"&amp;44))-(RANK(AS28,$B28:$AT28,0)+COUNTIFS($B28:$AT28,AS28,$B$1:$AT$1,"&lt;"&amp;44))</f>
        <v>0</v>
      </c>
      <c r="CM28">
        <f>(RANK(_calc_라운드기준!AT28,_calc_라운드기준!$B28:$AT28,0)+COUNTIFS(_calc_라운드기준!$B28:$AT28,_calc_라운드기준!AT28,$B$1:$AT$1,"&lt;"&amp;45))-(RANK(AT28,$B28:$AT28,0)+COUNTIFS($B28:$AT28,AT28,$B$1:$AT$1,"&lt;"&amp;45))</f>
        <v>5</v>
      </c>
      <c r="CN28">
        <f t="shared" si="0"/>
        <v>43</v>
      </c>
      <c r="CO28">
        <f t="shared" si="1"/>
        <v>13</v>
      </c>
      <c r="CP28">
        <f t="shared" si="2"/>
        <v>29</v>
      </c>
      <c r="CQ28">
        <f t="shared" si="3"/>
        <v>42</v>
      </c>
      <c r="CR28">
        <f t="shared" si="4"/>
        <v>44</v>
      </c>
      <c r="CS28">
        <f t="shared" si="5"/>
        <v>16</v>
      </c>
      <c r="CT28">
        <f t="shared" si="6"/>
        <v>20</v>
      </c>
      <c r="CU28">
        <f t="shared" si="7"/>
        <v>33</v>
      </c>
      <c r="CV28">
        <f t="shared" si="8"/>
        <v>18</v>
      </c>
      <c r="CW28">
        <f t="shared" si="9"/>
        <v>21</v>
      </c>
      <c r="CX28">
        <f t="shared" si="10"/>
        <v>14</v>
      </c>
      <c r="CY28">
        <f t="shared" si="11"/>
        <v>30</v>
      </c>
      <c r="CZ28">
        <f t="shared" si="12"/>
        <v>1</v>
      </c>
      <c r="DA28">
        <f t="shared" si="13"/>
        <v>25</v>
      </c>
      <c r="DB28">
        <f t="shared" si="14"/>
        <v>17</v>
      </c>
      <c r="DC28">
        <f t="shared" si="15"/>
        <v>32</v>
      </c>
      <c r="DD28">
        <f t="shared" si="16"/>
        <v>40</v>
      </c>
      <c r="DE28">
        <f t="shared" si="17"/>
        <v>34</v>
      </c>
      <c r="DF28">
        <f t="shared" si="18"/>
        <v>4</v>
      </c>
      <c r="DG28">
        <f t="shared" si="19"/>
        <v>19</v>
      </c>
      <c r="DH28">
        <f t="shared" si="20"/>
        <v>2</v>
      </c>
      <c r="DI28">
        <f t="shared" si="21"/>
        <v>26</v>
      </c>
      <c r="DJ28">
        <f t="shared" si="22"/>
        <v>45</v>
      </c>
      <c r="DK28">
        <f t="shared" si="23"/>
        <v>37</v>
      </c>
      <c r="DL28">
        <f t="shared" si="24"/>
        <v>7</v>
      </c>
      <c r="DM28">
        <f t="shared" si="25"/>
        <v>35</v>
      </c>
      <c r="DN28">
        <f t="shared" si="26"/>
        <v>22</v>
      </c>
      <c r="DO28">
        <f t="shared" si="27"/>
        <v>6</v>
      </c>
      <c r="DP28">
        <f t="shared" si="28"/>
        <v>8</v>
      </c>
      <c r="DQ28">
        <f t="shared" si="29"/>
        <v>31</v>
      </c>
      <c r="DR28">
        <f t="shared" si="30"/>
        <v>9</v>
      </c>
      <c r="DS28">
        <f t="shared" si="31"/>
        <v>27</v>
      </c>
      <c r="DT28">
        <f t="shared" si="32"/>
        <v>10</v>
      </c>
      <c r="DU28">
        <f t="shared" si="33"/>
        <v>3</v>
      </c>
      <c r="DV28">
        <f t="shared" si="34"/>
        <v>11</v>
      </c>
      <c r="DW28">
        <f t="shared" si="35"/>
        <v>39</v>
      </c>
      <c r="DX28">
        <f t="shared" si="36"/>
        <v>12</v>
      </c>
      <c r="DY28">
        <f t="shared" si="37"/>
        <v>5</v>
      </c>
      <c r="DZ28">
        <f t="shared" si="38"/>
        <v>23</v>
      </c>
      <c r="EA28">
        <f t="shared" si="39"/>
        <v>41</v>
      </c>
      <c r="EB28">
        <f t="shared" si="40"/>
        <v>36</v>
      </c>
      <c r="EC28">
        <f t="shared" si="41"/>
        <v>38</v>
      </c>
      <c r="ED28">
        <f t="shared" si="42"/>
        <v>28</v>
      </c>
      <c r="EE28">
        <f t="shared" si="43"/>
        <v>24</v>
      </c>
      <c r="EF28">
        <f t="shared" si="44"/>
        <v>15</v>
      </c>
    </row>
    <row r="29" spans="1:136" ht="16.5" customHeight="1">
      <c r="A29">
        <f>_calc_라운드기준!A29</f>
        <v>1217</v>
      </c>
      <c r="B29">
        <f>INDEX(_calc_누적빈도!B:B,$A29)-INDEX(_calc_누적빈도!B:B,$A29-기준100회_후보!$B$1)</f>
        <v>13</v>
      </c>
      <c r="C29">
        <f>INDEX(_calc_누적빈도!C:C,$A29)-INDEX(_calc_누적빈도!C:C,$A29-기준100회_후보!$B$1)</f>
        <v>10</v>
      </c>
      <c r="D29">
        <f>INDEX(_calc_누적빈도!D:D,$A29)-INDEX(_calc_누적빈도!D:D,$A29-기준100회_후보!$B$1)</f>
        <v>19</v>
      </c>
      <c r="E29">
        <f>INDEX(_calc_누적빈도!E:E,$A29)-INDEX(_calc_누적빈도!E:E,$A29-기준100회_후보!$B$1)</f>
        <v>11</v>
      </c>
      <c r="F29">
        <f>INDEX(_calc_누적빈도!F:F,$A29)-INDEX(_calc_누적빈도!F:F,$A29-기준100회_후보!$B$1)</f>
        <v>13</v>
      </c>
      <c r="G29">
        <f>INDEX(_calc_누적빈도!G:G,$A29)-INDEX(_calc_누적빈도!G:G,$A29-기준100회_후보!$B$1)</f>
        <v>17</v>
      </c>
      <c r="H29">
        <f>INDEX(_calc_누적빈도!H:H,$A29)-INDEX(_calc_누적빈도!H:H,$A29-기준100회_후보!$B$1)</f>
        <v>16</v>
      </c>
      <c r="I29">
        <f>INDEX(_calc_누적빈도!I:I,$A29)-INDEX(_calc_누적빈도!I:I,$A29-기준100회_후보!$B$1)</f>
        <v>14</v>
      </c>
      <c r="J29">
        <f>INDEX(_calc_누적빈도!J:J,$A29)-INDEX(_calc_누적빈도!J:J,$A29-기준100회_후보!$B$1)</f>
        <v>17</v>
      </c>
      <c r="K29">
        <f>INDEX(_calc_누적빈도!K:K,$A29)-INDEX(_calc_누적빈도!K:K,$A29-기준100회_후보!$B$1)</f>
        <v>11</v>
      </c>
      <c r="L29">
        <f>INDEX(_calc_누적빈도!L:L,$A29)-INDEX(_calc_누적빈도!L:L,$A29-기준100회_후보!$B$1)</f>
        <v>13</v>
      </c>
      <c r="M29">
        <f>INDEX(_calc_누적빈도!M:M,$A29)-INDEX(_calc_누적빈도!M:M,$A29-기준100회_후보!$B$1)</f>
        <v>14</v>
      </c>
      <c r="N29">
        <f>INDEX(_calc_누적빈도!N:N,$A29)-INDEX(_calc_누적빈도!N:N,$A29-기준100회_후보!$B$1)</f>
        <v>16</v>
      </c>
      <c r="O29">
        <f>INDEX(_calc_누적빈도!O:O,$A29)-INDEX(_calc_누적빈도!O:O,$A29-기준100회_후보!$B$1)</f>
        <v>10</v>
      </c>
      <c r="P29">
        <f>INDEX(_calc_누적빈도!P:P,$A29)-INDEX(_calc_누적빈도!P:P,$A29-기준100회_후보!$B$1)</f>
        <v>18</v>
      </c>
      <c r="Q29">
        <f>INDEX(_calc_누적빈도!Q:Q,$A29)-INDEX(_calc_누적빈도!Q:Q,$A29-기준100회_후보!$B$1)</f>
        <v>17</v>
      </c>
      <c r="R29">
        <f>INDEX(_calc_누적빈도!R:R,$A29)-INDEX(_calc_누적빈도!R:R,$A29-기준100회_후보!$B$1)</f>
        <v>12</v>
      </c>
      <c r="S29">
        <f>INDEX(_calc_누적빈도!S:S,$A29)-INDEX(_calc_누적빈도!S:S,$A29-기준100회_후보!$B$1)</f>
        <v>7</v>
      </c>
      <c r="T29">
        <f>INDEX(_calc_누적빈도!T:T,$A29)-INDEX(_calc_누적빈도!T:T,$A29-기준100회_후보!$B$1)</f>
        <v>17</v>
      </c>
      <c r="U29">
        <f>INDEX(_calc_누적빈도!U:U,$A29)-INDEX(_calc_누적빈도!U:U,$A29-기준100회_후보!$B$1)</f>
        <v>11</v>
      </c>
      <c r="V29">
        <f>INDEX(_calc_누적빈도!V:V,$A29)-INDEX(_calc_누적빈도!V:V,$A29-기준100회_후보!$B$1)</f>
        <v>14</v>
      </c>
      <c r="W29">
        <f>INDEX(_calc_누적빈도!W:W,$A29)-INDEX(_calc_누적빈도!W:W,$A29-기준100회_후보!$B$1)</f>
        <v>7</v>
      </c>
      <c r="X29">
        <f>INDEX(_calc_누적빈도!X:X,$A29)-INDEX(_calc_누적빈도!X:X,$A29-기준100회_후보!$B$1)</f>
        <v>11</v>
      </c>
      <c r="Y29">
        <f>INDEX(_calc_누적빈도!Y:Y,$A29)-INDEX(_calc_누적빈도!Y:Y,$A29-기준100회_후보!$B$1)</f>
        <v>16</v>
      </c>
      <c r="Z29">
        <f>INDEX(_calc_누적빈도!Z:Z,$A29)-INDEX(_calc_누적빈도!Z:Z,$A29-기준100회_후보!$B$1)</f>
        <v>12</v>
      </c>
      <c r="AA29">
        <f>INDEX(_calc_누적빈도!AA:AA,$A29)-INDEX(_calc_누적빈도!AA:AA,$A29-기준100회_후보!$B$1)</f>
        <v>13</v>
      </c>
      <c r="AB29">
        <f>INDEX(_calc_누적빈도!AB:AB,$A29)-INDEX(_calc_누적빈도!AB:AB,$A29-기준100회_후보!$B$1)</f>
        <v>22</v>
      </c>
      <c r="AC29">
        <f>INDEX(_calc_누적빈도!AC:AC,$A29)-INDEX(_calc_누적빈도!AC:AC,$A29-기준100회_후보!$B$1)</f>
        <v>16</v>
      </c>
      <c r="AD29">
        <f>INDEX(_calc_누적빈도!AD:AD,$A29)-INDEX(_calc_누적빈도!AD:AD,$A29-기준100회_후보!$B$1)</f>
        <v>12</v>
      </c>
      <c r="AE29">
        <f>INDEX(_calc_누적빈도!AE:AE,$A29)-INDEX(_calc_누적빈도!AE:AE,$A29-기준100회_후보!$B$1)</f>
        <v>16</v>
      </c>
      <c r="AF29">
        <f>INDEX(_calc_누적빈도!AF:AF,$A29)-INDEX(_calc_누적빈도!AF:AF,$A29-기준100회_후보!$B$1)</f>
        <v>14</v>
      </c>
      <c r="AG29">
        <f>INDEX(_calc_누적빈도!AG:AG,$A29)-INDEX(_calc_누적빈도!AG:AG,$A29-기준100회_후보!$B$1)</f>
        <v>9</v>
      </c>
      <c r="AH29">
        <f>INDEX(_calc_누적빈도!AH:AH,$A29)-INDEX(_calc_누적빈도!AH:AH,$A29-기준100회_후보!$B$1)</f>
        <v>16</v>
      </c>
      <c r="AI29">
        <f>INDEX(_calc_누적빈도!AI:AI,$A29)-INDEX(_calc_누적빈도!AI:AI,$A29-기준100회_후보!$B$1)</f>
        <v>12</v>
      </c>
      <c r="AJ29">
        <f>INDEX(_calc_누적빈도!AJ:AJ,$A29)-INDEX(_calc_누적빈도!AJ:AJ,$A29-기준100회_후보!$B$1)</f>
        <v>15</v>
      </c>
      <c r="AK29">
        <f>INDEX(_calc_누적빈도!AK:AK,$A29)-INDEX(_calc_누적빈도!AK:AK,$A29-기준100회_후보!$B$1)</f>
        <v>12</v>
      </c>
      <c r="AL29">
        <f>INDEX(_calc_누적빈도!AL:AL,$A29)-INDEX(_calc_누적빈도!AL:AL,$A29-기준100회_후보!$B$1)</f>
        <v>17</v>
      </c>
      <c r="AM29">
        <f>INDEX(_calc_누적빈도!AM:AM,$A29)-INDEX(_calc_누적빈도!AM:AM,$A29-기준100회_후보!$B$1)</f>
        <v>19</v>
      </c>
      <c r="AN29">
        <f>INDEX(_calc_누적빈도!AN:AN,$A29)-INDEX(_calc_누적빈도!AN:AN,$A29-기준100회_후보!$B$1)</f>
        <v>12</v>
      </c>
      <c r="AO29">
        <f>INDEX(_calc_누적빈도!AO:AO,$A29)-INDEX(_calc_누적빈도!AO:AO,$A29-기준100회_후보!$B$1)</f>
        <v>13</v>
      </c>
      <c r="AP29">
        <f>INDEX(_calc_누적빈도!AP:AP,$A29)-INDEX(_calc_누적빈도!AP:AP,$A29-기준100회_후보!$B$1)</f>
        <v>10</v>
      </c>
      <c r="AQ29">
        <f>INDEX(_calc_누적빈도!AQ:AQ,$A29)-INDEX(_calc_누적빈도!AQ:AQ,$A29-기준100회_후보!$B$1)</f>
        <v>9</v>
      </c>
      <c r="AR29">
        <f>INDEX(_calc_누적빈도!AR:AR,$A29)-INDEX(_calc_누적빈도!AR:AR,$A29-기준100회_후보!$B$1)</f>
        <v>5</v>
      </c>
      <c r="AS29">
        <f>INDEX(_calc_누적빈도!AS:AS,$A29)-INDEX(_calc_누적빈도!AS:AS,$A29-기준100회_후보!$B$1)</f>
        <v>11</v>
      </c>
      <c r="AT29">
        <f>INDEX(_calc_누적빈도!AT:AT,$A29)-INDEX(_calc_누적빈도!AT:AT,$A29-기준100회_후보!$B$1)</f>
        <v>11</v>
      </c>
      <c r="AU29">
        <f>(RANK(_calc_라운드기준!B29,_calc_라운드기준!$B29:$AT29,0)+COUNTIFS(_calc_라운드기준!$B29:$AT29,_calc_라운드기준!B29,$B$1:$AT$1,"&lt;"&amp;1))-(RANK(B29,$B29:$AT29,0)+COUNTIFS($B29:$AT29,B29,$B$1:$AT$1,"&lt;"&amp;1))</f>
        <v>-14</v>
      </c>
      <c r="AV29">
        <f>(RANK(_calc_라운드기준!C29,_calc_라운드기준!$B29:$AT29,0)+COUNTIFS(_calc_라운드기준!$B29:$AT29,_calc_라운드기준!C29,$B$1:$AT$1,"&lt;"&amp;2))-(RANK(C29,$B29:$AT29,0)+COUNTIFS($B29:$AT29,C29,$B$1:$AT$1,"&lt;"&amp;2))</f>
        <v>4</v>
      </c>
      <c r="AW29">
        <f>(RANK(_calc_라운드기준!D29,_calc_라운드기준!$B29:$AT29,0)+COUNTIFS(_calc_라운드기준!$B29:$AT29,_calc_라운드기준!D29,$B$1:$AT$1,"&lt;"&amp;3))-(RANK(D29,$B29:$AT29,0)+COUNTIFS($B29:$AT29,D29,$B$1:$AT$1,"&lt;"&amp;3))</f>
        <v>0</v>
      </c>
      <c r="AX29">
        <f>(RANK(_calc_라운드기준!E29,_calc_라운드기준!$B29:$AT29,0)+COUNTIFS(_calc_라운드기준!$B29:$AT29,_calc_라운드기준!E29,$B$1:$AT$1,"&lt;"&amp;4))-(RANK(E29,$B29:$AT29,0)+COUNTIFS($B29:$AT29,E29,$B$1:$AT$1,"&lt;"&amp;4))</f>
        <v>-5</v>
      </c>
      <c r="AY29">
        <f>(RANK(_calc_라운드기준!F29,_calc_라운드기준!$B29:$AT29,0)+COUNTIFS(_calc_라운드기준!$B29:$AT29,_calc_라운드기준!F29,$B$1:$AT$1,"&lt;"&amp;5))-(RANK(F29,$B29:$AT29,0)+COUNTIFS($B29:$AT29,F29,$B$1:$AT$1,"&lt;"&amp;5))</f>
        <v>-14</v>
      </c>
      <c r="AZ29">
        <f>(RANK(_calc_라운드기준!G29,_calc_라운드기준!$B29:$AT29,0)+COUNTIFS(_calc_라운드기준!$B29:$AT29,_calc_라운드기준!G29,$B$1:$AT$1,"&lt;"&amp;6))-(RANK(G29,$B29:$AT29,0)+COUNTIFS($B29:$AT29,G29,$B$1:$AT$1,"&lt;"&amp;6))</f>
        <v>4</v>
      </c>
      <c r="BA29">
        <f>(RANK(_calc_라운드기준!H29,_calc_라운드기준!$B29:$AT29,0)+COUNTIFS(_calc_라운드기준!$B29:$AT29,_calc_라운드기준!H29,$B$1:$AT$1,"&lt;"&amp;7))-(RANK(H29,$B29:$AT29,0)+COUNTIFS($B29:$AT29,H29,$B$1:$AT$1,"&lt;"&amp;7))</f>
        <v>0</v>
      </c>
      <c r="BB29">
        <f>(RANK(_calc_라운드기준!I29,_calc_라운드기준!$B29:$AT29,0)+COUNTIFS(_calc_라운드기준!$B29:$AT29,_calc_라운드기준!I29,$B$1:$AT$1,"&lt;"&amp;8))-(RANK(I29,$B29:$AT29,0)+COUNTIFS($B29:$AT29,I29,$B$1:$AT$1,"&lt;"&amp;8))</f>
        <v>-6</v>
      </c>
      <c r="BC29">
        <f>(RANK(_calc_라운드기준!J29,_calc_라운드기준!$B29:$AT29,0)+COUNTIFS(_calc_라운드기준!$B29:$AT29,_calc_라운드기준!J29,$B$1:$AT$1,"&lt;"&amp;9))-(RANK(J29,$B29:$AT29,0)+COUNTIFS($B29:$AT29,J29,$B$1:$AT$1,"&lt;"&amp;9))</f>
        <v>6</v>
      </c>
      <c r="BD29">
        <f>(RANK(_calc_라운드기준!K29,_calc_라운드기준!$B29:$AT29,0)+COUNTIFS(_calc_라운드기준!$B29:$AT29,_calc_라운드기준!K29,$B$1:$AT$1,"&lt;"&amp;10))-(RANK(K29,$B29:$AT29,0)+COUNTIFS($B29:$AT29,K29,$B$1:$AT$1,"&lt;"&amp;10))</f>
        <v>0</v>
      </c>
      <c r="BE29">
        <f>(RANK(_calc_라운드기준!L29,_calc_라운드기준!$B29:$AT29,0)+COUNTIFS(_calc_라운드기준!$B29:$AT29,_calc_라운드기준!L29,$B$1:$AT$1,"&lt;"&amp;11))-(RANK(L29,$B29:$AT29,0)+COUNTIFS($B29:$AT29,L29,$B$1:$AT$1,"&lt;"&amp;11))</f>
        <v>5</v>
      </c>
      <c r="BF29">
        <f>(RANK(_calc_라운드기준!M29,_calc_라운드기준!$B29:$AT29,0)+COUNTIFS(_calc_라운드기준!$B29:$AT29,_calc_라운드기준!M29,$B$1:$AT$1,"&lt;"&amp;12))-(RANK(M29,$B29:$AT29,0)+COUNTIFS($B29:$AT29,M29,$B$1:$AT$1,"&lt;"&amp;12))</f>
        <v>0</v>
      </c>
      <c r="BG29">
        <f>(RANK(_calc_라운드기준!N29,_calc_라운드기준!$B29:$AT29,0)+COUNTIFS(_calc_라운드기준!$B29:$AT29,_calc_라운드기준!N29,$B$1:$AT$1,"&lt;"&amp;13))-(RANK(N29,$B29:$AT29,0)+COUNTIFS($B29:$AT29,N29,$B$1:$AT$1,"&lt;"&amp;13))</f>
        <v>18</v>
      </c>
      <c r="BH29">
        <f>(RANK(_calc_라운드기준!O29,_calc_라운드기준!$B29:$AT29,0)+COUNTIFS(_calc_라운드기준!$B29:$AT29,_calc_라운드기준!O29,$B$1:$AT$1,"&lt;"&amp;14))-(RANK(O29,$B29:$AT29,0)+COUNTIFS($B29:$AT29,O29,$B$1:$AT$1,"&lt;"&amp;14))</f>
        <v>-1</v>
      </c>
      <c r="BI29">
        <f>(RANK(_calc_라운드기준!P29,_calc_라운드기준!$B29:$AT29,0)+COUNTIFS(_calc_라운드기준!$B29:$AT29,_calc_라운드기준!P29,$B$1:$AT$1,"&lt;"&amp;15))-(RANK(P29,$B29:$AT29,0)+COUNTIFS($B29:$AT29,P29,$B$1:$AT$1,"&lt;"&amp;15))</f>
        <v>9</v>
      </c>
      <c r="BJ29">
        <f>(RANK(_calc_라운드기준!Q29,_calc_라운드기준!$B29:$AT29,0)+COUNTIFS(_calc_라운드기준!$B29:$AT29,_calc_라운드기준!Q29,$B$1:$AT$1,"&lt;"&amp;16))-(RANK(Q29,$B29:$AT29,0)+COUNTIFS($B29:$AT29,Q29,$B$1:$AT$1,"&lt;"&amp;16))</f>
        <v>-4</v>
      </c>
      <c r="BK29">
        <f>(RANK(_calc_라운드기준!R29,_calc_라운드기준!$B29:$AT29,0)+COUNTIFS(_calc_라운드기준!$B29:$AT29,_calc_라운드기준!R29,$B$1:$AT$1,"&lt;"&amp;17))-(RANK(R29,$B29:$AT29,0)+COUNTIFS($B29:$AT29,R29,$B$1:$AT$1,"&lt;"&amp;17))</f>
        <v>-7</v>
      </c>
      <c r="BL29">
        <f>(RANK(_calc_라운드기준!S29,_calc_라운드기준!$B29:$AT29,0)+COUNTIFS(_calc_라운드기준!$B29:$AT29,_calc_라운드기준!S29,$B$1:$AT$1,"&lt;"&amp;18))-(RANK(S29,$B29:$AT29,0)+COUNTIFS($B29:$AT29,S29,$B$1:$AT$1,"&lt;"&amp;18))</f>
        <v>-4</v>
      </c>
      <c r="BM29">
        <f>(RANK(_calc_라운드기준!T29,_calc_라운드기준!$B29:$AT29,0)+COUNTIFS(_calc_라운드기준!$B29:$AT29,_calc_라운드기준!T29,$B$1:$AT$1,"&lt;"&amp;19))-(RANK(T29,$B29:$AT29,0)+COUNTIFS($B29:$AT29,T29,$B$1:$AT$1,"&lt;"&amp;19))</f>
        <v>12</v>
      </c>
      <c r="BN29">
        <f>(RANK(_calc_라운드기준!U29,_calc_라운드기준!$B29:$AT29,0)+COUNTIFS(_calc_라운드기준!$B29:$AT29,_calc_라운드기준!U29,$B$1:$AT$1,"&lt;"&amp;20))-(RANK(U29,$B29:$AT29,0)+COUNTIFS($B29:$AT29,U29,$B$1:$AT$1,"&lt;"&amp;20))</f>
        <v>0</v>
      </c>
      <c r="BO29">
        <f>(RANK(_calc_라운드기준!V29,_calc_라운드기준!$B29:$AT29,0)+COUNTIFS(_calc_라운드기준!$B29:$AT29,_calc_라운드기준!V29,$B$1:$AT$1,"&lt;"&amp;21))-(RANK(V29,$B29:$AT29,0)+COUNTIFS($B29:$AT29,V29,$B$1:$AT$1,"&lt;"&amp;21))</f>
        <v>16</v>
      </c>
      <c r="BP29">
        <f>(RANK(_calc_라운드기준!W29,_calc_라운드기준!$B29:$AT29,0)+COUNTIFS(_calc_라운드기준!$B29:$AT29,_calc_라운드기준!W29,$B$1:$AT$1,"&lt;"&amp;22))-(RANK(W29,$B29:$AT29,0)+COUNTIFS($B29:$AT29,W29,$B$1:$AT$1,"&lt;"&amp;22))</f>
        <v>-1</v>
      </c>
      <c r="BQ29">
        <f>(RANK(_calc_라운드기준!X29,_calc_라운드기준!$B29:$AT29,0)+COUNTIFS(_calc_라운드기준!$B29:$AT29,_calc_라운드기준!X29,$B$1:$AT$1,"&lt;"&amp;23))-(RANK(X29,$B29:$AT29,0)+COUNTIFS($B29:$AT29,X29,$B$1:$AT$1,"&lt;"&amp;23))</f>
        <v>-30</v>
      </c>
      <c r="BR29">
        <f>(RANK(_calc_라운드기준!Y29,_calc_라운드기준!$B29:$AT29,0)+COUNTIFS(_calc_라운드기준!$B29:$AT29,_calc_라운드기준!Y29,$B$1:$AT$1,"&lt;"&amp;24))-(RANK(Y29,$B29:$AT29,0)+COUNTIFS($B29:$AT29,Y29,$B$1:$AT$1,"&lt;"&amp;24))</f>
        <v>-8</v>
      </c>
      <c r="BS29">
        <f>(RANK(_calc_라운드기준!Z29,_calc_라운드기준!$B29:$AT29,0)+COUNTIFS(_calc_라운드기준!$B29:$AT29,_calc_라운드기준!Z29,$B$1:$AT$1,"&lt;"&amp;25))-(RANK(Z29,$B29:$AT29,0)+COUNTIFS($B29:$AT29,Z29,$B$1:$AT$1,"&lt;"&amp;25))</f>
        <v>9</v>
      </c>
      <c r="BT29">
        <f>(RANK(_calc_라운드기준!AA29,_calc_라운드기준!$B29:$AT29,0)+COUNTIFS(_calc_라운드기준!$B29:$AT29,_calc_라운드기준!AA29,$B$1:$AT$1,"&lt;"&amp;26))-(RANK(AA29,$B29:$AT29,0)+COUNTIFS($B29:$AT29,AA29,$B$1:$AT$1,"&lt;"&amp;26))</f>
        <v>-3</v>
      </c>
      <c r="BU29">
        <f>(RANK(_calc_라운드기준!AB29,_calc_라운드기준!$B29:$AT29,0)+COUNTIFS(_calc_라운드기준!$B29:$AT29,_calc_라운드기준!AB29,$B$1:$AT$1,"&lt;"&amp;27))-(RANK(AB29,$B29:$AT29,0)+COUNTIFS($B29:$AT29,AB29,$B$1:$AT$1,"&lt;"&amp;27))</f>
        <v>0</v>
      </c>
      <c r="BV29">
        <f>(RANK(_calc_라운드기준!AC29,_calc_라운드기준!$B29:$AT29,0)+COUNTIFS(_calc_라운드기준!$B29:$AT29,_calc_라운드기준!AC29,$B$1:$AT$1,"&lt;"&amp;28))-(RANK(AC29,$B29:$AT29,0)+COUNTIFS($B29:$AT29,AC29,$B$1:$AT$1,"&lt;"&amp;28))</f>
        <v>9</v>
      </c>
      <c r="BW29">
        <f>(RANK(_calc_라운드기준!AD29,_calc_라운드기준!$B29:$AT29,0)+COUNTIFS(_calc_라운드기준!$B29:$AT29,_calc_라운드기준!AD29,$B$1:$AT$1,"&lt;"&amp;29))-(RANK(AD29,$B29:$AT29,0)+COUNTIFS($B29:$AT29,AD29,$B$1:$AT$1,"&lt;"&amp;29))</f>
        <v>9</v>
      </c>
      <c r="BX29">
        <f>(RANK(_calc_라운드기준!AE29,_calc_라운드기준!$B29:$AT29,0)+COUNTIFS(_calc_라운드기준!$B29:$AT29,_calc_라운드기준!AE29,$B$1:$AT$1,"&lt;"&amp;30))-(RANK(AE29,$B29:$AT29,0)+COUNTIFS($B29:$AT29,AE29,$B$1:$AT$1,"&lt;"&amp;30))</f>
        <v>0</v>
      </c>
      <c r="BY29">
        <f>(RANK(_calc_라운드기준!AF29,_calc_라운드기준!$B29:$AT29,0)+COUNTIFS(_calc_라운드기준!$B29:$AT29,_calc_라운드기준!AF29,$B$1:$AT$1,"&lt;"&amp;31))-(RANK(AF29,$B29:$AT29,0)+COUNTIFS($B29:$AT29,AF29,$B$1:$AT$1,"&lt;"&amp;31))</f>
        <v>3</v>
      </c>
      <c r="BZ29">
        <f>(RANK(_calc_라운드기준!AG29,_calc_라운드기준!$B29:$AT29,0)+COUNTIFS(_calc_라운드기준!$B29:$AT29,_calc_라운드기준!AG29,$B$1:$AT$1,"&lt;"&amp;32))-(RANK(AG29,$B29:$AT29,0)+COUNTIFS($B29:$AT29,AG29,$B$1:$AT$1,"&lt;"&amp;32))</f>
        <v>-1</v>
      </c>
      <c r="CA29">
        <f>(RANK(_calc_라운드기준!AH29,_calc_라운드기준!$B29:$AT29,0)+COUNTIFS(_calc_라운드기준!$B29:$AT29,_calc_라운드기준!AH29,$B$1:$AT$1,"&lt;"&amp;33))-(RANK(AH29,$B29:$AT29,0)+COUNTIFS($B29:$AT29,AH29,$B$1:$AT$1,"&lt;"&amp;33))</f>
        <v>9</v>
      </c>
      <c r="CB29">
        <f>(RANK(_calc_라운드기준!AI29,_calc_라운드기준!$B29:$AT29,0)+COUNTIFS(_calc_라운드기준!$B29:$AT29,_calc_라운드기준!AI29,$B$1:$AT$1,"&lt;"&amp;34))-(RANK(AI29,$B29:$AT29,0)+COUNTIFS($B29:$AT29,AI29,$B$1:$AT$1,"&lt;"&amp;34))</f>
        <v>16</v>
      </c>
      <c r="CC29">
        <f>(RANK(_calc_라운드기준!AJ29,_calc_라운드기준!$B29:$AT29,0)+COUNTIFS(_calc_라운드기준!$B29:$AT29,_calc_라운드기준!AJ29,$B$1:$AT$1,"&lt;"&amp;35))-(RANK(AJ29,$B29:$AT29,0)+COUNTIFS($B29:$AT29,AJ29,$B$1:$AT$1,"&lt;"&amp;35))</f>
        <v>-1</v>
      </c>
      <c r="CD29">
        <f>(RANK(_calc_라운드기준!AK29,_calc_라운드기준!$B29:$AT29,0)+COUNTIFS(_calc_라운드기준!$B29:$AT29,_calc_라운드기준!AK29,$B$1:$AT$1,"&lt;"&amp;36))-(RANK(AK29,$B29:$AT29,0)+COUNTIFS($B29:$AT29,AK29,$B$1:$AT$1,"&lt;"&amp;36))</f>
        <v>-5</v>
      </c>
      <c r="CE29">
        <f>(RANK(_calc_라운드기준!AL29,_calc_라운드기준!$B29:$AT29,0)+COUNTIFS(_calc_라운드기준!$B29:$AT29,_calc_라운드기준!AL29,$B$1:$AT$1,"&lt;"&amp;37))-(RANK(AL29,$B29:$AT29,0)+COUNTIFS($B29:$AT29,AL29,$B$1:$AT$1,"&lt;"&amp;37))</f>
        <v>7</v>
      </c>
      <c r="CF29">
        <f>(RANK(_calc_라운드기준!AM29,_calc_라운드기준!$B29:$AT29,0)+COUNTIFS(_calc_라운드기준!$B29:$AT29,_calc_라운드기준!AM29,$B$1:$AT$1,"&lt;"&amp;38))-(RANK(AM29,$B29:$AT29,0)+COUNTIFS($B29:$AT29,AM29,$B$1:$AT$1,"&lt;"&amp;38))</f>
        <v>14</v>
      </c>
      <c r="CG29">
        <f>(RANK(_calc_라운드기준!AN29,_calc_라운드기준!$B29:$AT29,0)+COUNTIFS(_calc_라운드기준!$B29:$AT29,_calc_라운드기준!AN29,$B$1:$AT$1,"&lt;"&amp;39))-(RANK(AN29,$B29:$AT29,0)+COUNTIFS($B29:$AT29,AN29,$B$1:$AT$1,"&lt;"&amp;39))</f>
        <v>-5</v>
      </c>
      <c r="CH29">
        <f>(RANK(_calc_라운드기준!AO29,_calc_라운드기준!$B29:$AT29,0)+COUNTIFS(_calc_라운드기준!$B29:$AT29,_calc_라운드기준!AO29,$B$1:$AT$1,"&lt;"&amp;40))-(RANK(AO29,$B29:$AT29,0)+COUNTIFS($B29:$AT29,AO29,$B$1:$AT$1,"&lt;"&amp;40))</f>
        <v>-19</v>
      </c>
      <c r="CI29">
        <f>(RANK(_calc_라운드기준!AP29,_calc_라운드기준!$B29:$AT29,0)+COUNTIFS(_calc_라운드기준!$B29:$AT29,_calc_라운드기준!AP29,$B$1:$AT$1,"&lt;"&amp;41))-(RANK(AP29,$B29:$AT29,0)+COUNTIFS($B29:$AT29,AP29,$B$1:$AT$1,"&lt;"&amp;41))</f>
        <v>-10</v>
      </c>
      <c r="CJ29">
        <f>(RANK(_calc_라운드기준!AQ29,_calc_라운드기준!$B29:$AT29,0)+COUNTIFS(_calc_라운드기준!$B29:$AT29,_calc_라운드기준!AQ29,$B$1:$AT$1,"&lt;"&amp;42))-(RANK(AQ29,$B29:$AT29,0)+COUNTIFS($B29:$AT29,AQ29,$B$1:$AT$1,"&lt;"&amp;42))</f>
        <v>-11</v>
      </c>
      <c r="CK29">
        <f>(RANK(_calc_라운드기준!AR29,_calc_라운드기준!$B29:$AT29,0)+COUNTIFS(_calc_라운드기준!$B29:$AT29,_calc_라운드기준!AR29,$B$1:$AT$1,"&lt;"&amp;43))-(RANK(AR29,$B29:$AT29,0)+COUNTIFS($B29:$AT29,AR29,$B$1:$AT$1,"&lt;"&amp;43))</f>
        <v>-1</v>
      </c>
      <c r="CL29">
        <f>(RANK(_calc_라운드기준!AS29,_calc_라운드기준!$B29:$AT29,0)+COUNTIFS(_calc_라운드기준!$B29:$AT29,_calc_라운드기준!AS29,$B$1:$AT$1,"&lt;"&amp;44))-(RANK(AS29,$B29:$AT29,0)+COUNTIFS($B29:$AT29,AS29,$B$1:$AT$1,"&lt;"&amp;44))</f>
        <v>-4</v>
      </c>
      <c r="CM29">
        <f>(RANK(_calc_라운드기준!AT29,_calc_라운드기준!$B29:$AT29,0)+COUNTIFS(_calc_라운드기준!$B29:$AT29,_calc_라운드기준!AT29,$B$1:$AT$1,"&lt;"&amp;45))-(RANK(AT29,$B29:$AT29,0)+COUNTIFS($B29:$AT29,AT29,$B$1:$AT$1,"&lt;"&amp;45))</f>
        <v>4</v>
      </c>
      <c r="CN29">
        <f t="shared" si="0"/>
        <v>42</v>
      </c>
      <c r="CO29">
        <f t="shared" si="1"/>
        <v>14</v>
      </c>
      <c r="CP29">
        <f t="shared" si="2"/>
        <v>18</v>
      </c>
      <c r="CQ29">
        <f t="shared" si="3"/>
        <v>34</v>
      </c>
      <c r="CR29">
        <f t="shared" si="4"/>
        <v>43</v>
      </c>
      <c r="CS29">
        <f t="shared" si="5"/>
        <v>15</v>
      </c>
      <c r="CT29">
        <f t="shared" si="6"/>
        <v>19</v>
      </c>
      <c r="CU29">
        <f t="shared" si="7"/>
        <v>37</v>
      </c>
      <c r="CV29">
        <f t="shared" si="8"/>
        <v>12</v>
      </c>
      <c r="CW29">
        <f t="shared" si="9"/>
        <v>20</v>
      </c>
      <c r="CX29">
        <f t="shared" si="10"/>
        <v>13</v>
      </c>
      <c r="CY29">
        <f t="shared" si="11"/>
        <v>21</v>
      </c>
      <c r="CZ29">
        <f t="shared" si="12"/>
        <v>1</v>
      </c>
      <c r="DA29">
        <f t="shared" si="13"/>
        <v>25</v>
      </c>
      <c r="DB29">
        <f t="shared" si="14"/>
        <v>6</v>
      </c>
      <c r="DC29">
        <f t="shared" si="15"/>
        <v>31</v>
      </c>
      <c r="DD29">
        <f t="shared" si="16"/>
        <v>38</v>
      </c>
      <c r="DE29">
        <f t="shared" si="17"/>
        <v>32</v>
      </c>
      <c r="DF29">
        <f t="shared" si="18"/>
        <v>5</v>
      </c>
      <c r="DG29">
        <f t="shared" si="19"/>
        <v>22</v>
      </c>
      <c r="DH29">
        <f t="shared" si="20"/>
        <v>2</v>
      </c>
      <c r="DI29">
        <f t="shared" si="21"/>
        <v>26</v>
      </c>
      <c r="DJ29">
        <f t="shared" si="22"/>
        <v>45</v>
      </c>
      <c r="DK29">
        <f t="shared" si="23"/>
        <v>39</v>
      </c>
      <c r="DL29">
        <f t="shared" si="24"/>
        <v>7</v>
      </c>
      <c r="DM29">
        <f t="shared" si="25"/>
        <v>30</v>
      </c>
      <c r="DN29">
        <f t="shared" si="26"/>
        <v>23</v>
      </c>
      <c r="DO29">
        <f t="shared" si="27"/>
        <v>8</v>
      </c>
      <c r="DP29">
        <f t="shared" si="28"/>
        <v>9</v>
      </c>
      <c r="DQ29">
        <f t="shared" si="29"/>
        <v>24</v>
      </c>
      <c r="DR29">
        <f t="shared" si="30"/>
        <v>17</v>
      </c>
      <c r="DS29">
        <f t="shared" si="31"/>
        <v>27</v>
      </c>
      <c r="DT29">
        <f t="shared" si="32"/>
        <v>10</v>
      </c>
      <c r="DU29">
        <f t="shared" si="33"/>
        <v>3</v>
      </c>
      <c r="DV29">
        <f t="shared" si="34"/>
        <v>28</v>
      </c>
      <c r="DW29">
        <f t="shared" si="35"/>
        <v>35</v>
      </c>
      <c r="DX29">
        <f t="shared" si="36"/>
        <v>11</v>
      </c>
      <c r="DY29">
        <f t="shared" si="37"/>
        <v>4</v>
      </c>
      <c r="DZ29">
        <f t="shared" si="38"/>
        <v>36</v>
      </c>
      <c r="EA29">
        <f t="shared" si="39"/>
        <v>44</v>
      </c>
      <c r="EB29">
        <f t="shared" si="40"/>
        <v>40</v>
      </c>
      <c r="EC29">
        <f t="shared" si="41"/>
        <v>41</v>
      </c>
      <c r="ED29">
        <f t="shared" si="42"/>
        <v>29</v>
      </c>
      <c r="EE29">
        <f t="shared" si="43"/>
        <v>33</v>
      </c>
      <c r="EF29">
        <f t="shared" si="44"/>
        <v>16</v>
      </c>
    </row>
    <row r="30" spans="1:136" ht="16.5" customHeight="1">
      <c r="A30">
        <f>_calc_라운드기준!A30</f>
        <v>1216</v>
      </c>
      <c r="B30">
        <f>INDEX(_calc_누적빈도!B:B,$A30)-INDEX(_calc_누적빈도!B:B,$A30-기준100회_후보!$B$1)</f>
        <v>13</v>
      </c>
      <c r="C30">
        <f>INDEX(_calc_누적빈도!C:C,$A30)-INDEX(_calc_누적빈도!C:C,$A30-기준100회_후보!$B$1)</f>
        <v>10</v>
      </c>
      <c r="D30">
        <f>INDEX(_calc_누적빈도!D:D,$A30)-INDEX(_calc_누적빈도!D:D,$A30-기준100회_후보!$B$1)</f>
        <v>18</v>
      </c>
      <c r="E30">
        <f>INDEX(_calc_누적빈도!E:E,$A30)-INDEX(_calc_누적빈도!E:E,$A30-기준100회_후보!$B$1)</f>
        <v>11</v>
      </c>
      <c r="F30">
        <f>INDEX(_calc_누적빈도!F:F,$A30)-INDEX(_calc_누적빈도!F:F,$A30-기준100회_후보!$B$1)</f>
        <v>13</v>
      </c>
      <c r="G30">
        <f>INDEX(_calc_누적빈도!G:G,$A30)-INDEX(_calc_누적빈도!G:G,$A30-기준100회_후보!$B$1)</f>
        <v>17</v>
      </c>
      <c r="H30">
        <f>INDEX(_calc_누적빈도!H:H,$A30)-INDEX(_calc_누적빈도!H:H,$A30-기준100회_후보!$B$1)</f>
        <v>16</v>
      </c>
      <c r="I30">
        <f>INDEX(_calc_누적빈도!I:I,$A30)-INDEX(_calc_누적빈도!I:I,$A30-기준100회_후보!$B$1)</f>
        <v>14</v>
      </c>
      <c r="J30">
        <f>INDEX(_calc_누적빈도!J:J,$A30)-INDEX(_calc_누적빈도!J:J,$A30-기준100회_후보!$B$1)</f>
        <v>17</v>
      </c>
      <c r="K30">
        <f>INDEX(_calc_누적빈도!K:K,$A30)-INDEX(_calc_누적빈도!K:K,$A30-기준100회_후보!$B$1)</f>
        <v>10</v>
      </c>
      <c r="L30">
        <f>INDEX(_calc_누적빈도!L:L,$A30)-INDEX(_calc_누적빈도!L:L,$A30-기준100회_후보!$B$1)</f>
        <v>13</v>
      </c>
      <c r="M30">
        <f>INDEX(_calc_누적빈도!M:M,$A30)-INDEX(_calc_누적빈도!M:M,$A30-기준100회_후보!$B$1)</f>
        <v>14</v>
      </c>
      <c r="N30">
        <f>INDEX(_calc_누적빈도!N:N,$A30)-INDEX(_calc_누적빈도!N:N,$A30-기준100회_후보!$B$1)</f>
        <v>16</v>
      </c>
      <c r="O30">
        <f>INDEX(_calc_누적빈도!O:O,$A30)-INDEX(_calc_누적빈도!O:O,$A30-기준100회_후보!$B$1)</f>
        <v>9</v>
      </c>
      <c r="P30">
        <f>INDEX(_calc_누적빈도!P:P,$A30)-INDEX(_calc_누적빈도!P:P,$A30-기준100회_후보!$B$1)</f>
        <v>18</v>
      </c>
      <c r="Q30">
        <f>INDEX(_calc_누적빈도!Q:Q,$A30)-INDEX(_calc_누적빈도!Q:Q,$A30-기준100회_후보!$B$1)</f>
        <v>18</v>
      </c>
      <c r="R30">
        <f>INDEX(_calc_누적빈도!R:R,$A30)-INDEX(_calc_누적빈도!R:R,$A30-기준100회_후보!$B$1)</f>
        <v>13</v>
      </c>
      <c r="S30">
        <f>INDEX(_calc_누적빈도!S:S,$A30)-INDEX(_calc_누적빈도!S:S,$A30-기준100회_후보!$B$1)</f>
        <v>7</v>
      </c>
      <c r="T30">
        <f>INDEX(_calc_누적빈도!T:T,$A30)-INDEX(_calc_누적빈도!T:T,$A30-기준100회_후보!$B$1)</f>
        <v>17</v>
      </c>
      <c r="U30">
        <f>INDEX(_calc_누적빈도!U:U,$A30)-INDEX(_calc_누적빈도!U:U,$A30-기준100회_후보!$B$1)</f>
        <v>11</v>
      </c>
      <c r="V30">
        <f>INDEX(_calc_누적빈도!V:V,$A30)-INDEX(_calc_누적빈도!V:V,$A30-기준100회_후보!$B$1)</f>
        <v>14</v>
      </c>
      <c r="W30">
        <f>INDEX(_calc_누적빈도!W:W,$A30)-INDEX(_calc_누적빈도!W:W,$A30-기준100회_후보!$B$1)</f>
        <v>7</v>
      </c>
      <c r="X30">
        <f>INDEX(_calc_누적빈도!X:X,$A30)-INDEX(_calc_누적빈도!X:X,$A30-기준100회_후보!$B$1)</f>
        <v>10</v>
      </c>
      <c r="Y30">
        <f>INDEX(_calc_누적빈도!Y:Y,$A30)-INDEX(_calc_누적빈도!Y:Y,$A30-기준100회_후보!$B$1)</f>
        <v>15</v>
      </c>
      <c r="Z30">
        <f>INDEX(_calc_누적빈도!Z:Z,$A30)-INDEX(_calc_누적빈도!Z:Z,$A30-기준100회_후보!$B$1)</f>
        <v>13</v>
      </c>
      <c r="AA30">
        <f>INDEX(_calc_누적빈도!AA:AA,$A30)-INDEX(_calc_누적빈도!AA:AA,$A30-기준100회_후보!$B$1)</f>
        <v>13</v>
      </c>
      <c r="AB30">
        <f>INDEX(_calc_누적빈도!AB:AB,$A30)-INDEX(_calc_누적빈도!AB:AB,$A30-기준100회_후보!$B$1)</f>
        <v>22</v>
      </c>
      <c r="AC30">
        <f>INDEX(_calc_누적빈도!AC:AC,$A30)-INDEX(_calc_누적빈도!AC:AC,$A30-기준100회_후보!$B$1)</f>
        <v>16</v>
      </c>
      <c r="AD30">
        <f>INDEX(_calc_누적빈도!AD:AD,$A30)-INDEX(_calc_누적빈도!AD:AD,$A30-기준100회_후보!$B$1)</f>
        <v>12</v>
      </c>
      <c r="AE30">
        <f>INDEX(_calc_누적빈도!AE:AE,$A30)-INDEX(_calc_누적빈도!AE:AE,$A30-기준100회_후보!$B$1)</f>
        <v>17</v>
      </c>
      <c r="AF30">
        <f>INDEX(_calc_누적빈도!AF:AF,$A30)-INDEX(_calc_누적빈도!AF:AF,$A30-기준100회_후보!$B$1)</f>
        <v>15</v>
      </c>
      <c r="AG30">
        <f>INDEX(_calc_누적빈도!AG:AG,$A30)-INDEX(_calc_누적빈도!AG:AG,$A30-기준100회_후보!$B$1)</f>
        <v>9</v>
      </c>
      <c r="AH30">
        <f>INDEX(_calc_누적빈도!AH:AH,$A30)-INDEX(_calc_누적빈도!AH:AH,$A30-기준100회_후보!$B$1)</f>
        <v>16</v>
      </c>
      <c r="AI30">
        <f>INDEX(_calc_누적빈도!AI:AI,$A30)-INDEX(_calc_누적빈도!AI:AI,$A30-기준100회_후보!$B$1)</f>
        <v>12</v>
      </c>
      <c r="AJ30">
        <f>INDEX(_calc_누적빈도!AJ:AJ,$A30)-INDEX(_calc_누적빈도!AJ:AJ,$A30-기준100회_후보!$B$1)</f>
        <v>15</v>
      </c>
      <c r="AK30">
        <f>INDEX(_calc_누적빈도!AK:AK,$A30)-INDEX(_calc_누적빈도!AK:AK,$A30-기준100회_후보!$B$1)</f>
        <v>12</v>
      </c>
      <c r="AL30">
        <f>INDEX(_calc_누적빈도!AL:AL,$A30)-INDEX(_calc_누적빈도!AL:AL,$A30-기준100회_후보!$B$1)</f>
        <v>17</v>
      </c>
      <c r="AM30">
        <f>INDEX(_calc_누적빈도!AM:AM,$A30)-INDEX(_calc_누적빈도!AM:AM,$A30-기준100회_후보!$B$1)</f>
        <v>19</v>
      </c>
      <c r="AN30">
        <f>INDEX(_calc_누적빈도!AN:AN,$A30)-INDEX(_calc_누적빈도!AN:AN,$A30-기준100회_후보!$B$1)</f>
        <v>12</v>
      </c>
      <c r="AO30">
        <f>INDEX(_calc_누적빈도!AO:AO,$A30)-INDEX(_calc_누적빈도!AO:AO,$A30-기준100회_후보!$B$1)</f>
        <v>13</v>
      </c>
      <c r="AP30">
        <f>INDEX(_calc_누적빈도!AP:AP,$A30)-INDEX(_calc_누적빈도!AP:AP,$A30-기준100회_후보!$B$1)</f>
        <v>10</v>
      </c>
      <c r="AQ30">
        <f>INDEX(_calc_누적빈도!AQ:AQ,$A30)-INDEX(_calc_누적빈도!AQ:AQ,$A30-기준100회_후보!$B$1)</f>
        <v>9</v>
      </c>
      <c r="AR30">
        <f>INDEX(_calc_누적빈도!AR:AR,$A30)-INDEX(_calc_누적빈도!AR:AR,$A30-기준100회_후보!$B$1)</f>
        <v>5</v>
      </c>
      <c r="AS30">
        <f>INDEX(_calc_누적빈도!AS:AS,$A30)-INDEX(_calc_누적빈도!AS:AS,$A30-기준100회_후보!$B$1)</f>
        <v>11</v>
      </c>
      <c r="AT30">
        <f>INDEX(_calc_누적빈도!AT:AT,$A30)-INDEX(_calc_누적빈도!AT:AT,$A30-기준100회_후보!$B$1)</f>
        <v>11</v>
      </c>
      <c r="AU30">
        <f>(RANK(_calc_라운드기준!B30,_calc_라운드기준!$B30:$AT30,0)+COUNTIFS(_calc_라운드기준!$B30:$AT30,_calc_라운드기준!B30,$B$1:$AT$1,"&lt;"&amp;1))-(RANK(B30,$B30:$AT30,0)+COUNTIFS($B30:$AT30,B30,$B$1:$AT$1,"&lt;"&amp;1))</f>
        <v>-14</v>
      </c>
      <c r="AV30">
        <f>(RANK(_calc_라운드기준!C30,_calc_라운드기준!$B30:$AT30,0)+COUNTIFS(_calc_라운드기준!$B30:$AT30,_calc_라운드기준!C30,$B$1:$AT$1,"&lt;"&amp;2))-(RANK(C30,$B30:$AT30,0)+COUNTIFS($B30:$AT30,C30,$B$1:$AT$1,"&lt;"&amp;2))</f>
        <v>6</v>
      </c>
      <c r="AW30">
        <f>(RANK(_calc_라운드기준!D30,_calc_라운드기준!$B30:$AT30,0)+COUNTIFS(_calc_라운드기준!$B30:$AT30,_calc_라운드기준!D30,$B$1:$AT$1,"&lt;"&amp;3))-(RANK(D30,$B30:$AT30,0)+COUNTIFS($B30:$AT30,D30,$B$1:$AT$1,"&lt;"&amp;3))</f>
        <v>-1</v>
      </c>
      <c r="AX30">
        <f>(RANK(_calc_라운드기준!E30,_calc_라운드기준!$B30:$AT30,0)+COUNTIFS(_calc_라운드기준!$B30:$AT30,_calc_라운드기준!E30,$B$1:$AT$1,"&lt;"&amp;4))-(RANK(E30,$B30:$AT30,0)+COUNTIFS($B30:$AT30,E30,$B$1:$AT$1,"&lt;"&amp;4))</f>
        <v>-4</v>
      </c>
      <c r="AY30">
        <f>(RANK(_calc_라운드기준!F30,_calc_라운드기준!$B30:$AT30,0)+COUNTIFS(_calc_라운드기준!$B30:$AT30,_calc_라운드기준!F30,$B$1:$AT$1,"&lt;"&amp;5))-(RANK(F30,$B30:$AT30,0)+COUNTIFS($B30:$AT30,F30,$B$1:$AT$1,"&lt;"&amp;5))</f>
        <v>-14</v>
      </c>
      <c r="AZ30">
        <f>(RANK(_calc_라운드기준!G30,_calc_라운드기준!$B30:$AT30,0)+COUNTIFS(_calc_라운드기준!$B30:$AT30,_calc_라운드기준!G30,$B$1:$AT$1,"&lt;"&amp;6))-(RANK(G30,$B30:$AT30,0)+COUNTIFS($B30:$AT30,G30,$B$1:$AT$1,"&lt;"&amp;6))</f>
        <v>3</v>
      </c>
      <c r="BA30">
        <f>(RANK(_calc_라운드기준!H30,_calc_라운드기준!$B30:$AT30,0)+COUNTIFS(_calc_라운드기준!$B30:$AT30,_calc_라운드기준!H30,$B$1:$AT$1,"&lt;"&amp;7))-(RANK(H30,$B30:$AT30,0)+COUNTIFS($B30:$AT30,H30,$B$1:$AT$1,"&lt;"&amp;7))</f>
        <v>-1</v>
      </c>
      <c r="BB30">
        <f>(RANK(_calc_라운드기준!I30,_calc_라운드기준!$B30:$AT30,0)+COUNTIFS(_calc_라운드기준!$B30:$AT30,_calc_라운드기준!I30,$B$1:$AT$1,"&lt;"&amp;8))-(RANK(I30,$B30:$AT30,0)+COUNTIFS($B30:$AT30,I30,$B$1:$AT$1,"&lt;"&amp;8))</f>
        <v>-7</v>
      </c>
      <c r="BC30">
        <f>(RANK(_calc_라운드기준!J30,_calc_라운드기준!$B30:$AT30,0)+COUNTIFS(_calc_라운드기준!$B30:$AT30,_calc_라운드기준!J30,$B$1:$AT$1,"&lt;"&amp;9))-(RANK(J30,$B30:$AT30,0)+COUNTIFS($B30:$AT30,J30,$B$1:$AT$1,"&lt;"&amp;9))</f>
        <v>5</v>
      </c>
      <c r="BD30">
        <f>(RANK(_calc_라운드기준!K30,_calc_라운드기준!$B30:$AT30,0)+COUNTIFS(_calc_라운드기준!$B30:$AT30,_calc_라운드기준!K30,$B$1:$AT$1,"&lt;"&amp;10))-(RANK(K30,$B30:$AT30,0)+COUNTIFS($B30:$AT30,K30,$B$1:$AT$1,"&lt;"&amp;10))</f>
        <v>0</v>
      </c>
      <c r="BE30">
        <f>(RANK(_calc_라운드기준!L30,_calc_라운드기준!$B30:$AT30,0)+COUNTIFS(_calc_라운드기준!$B30:$AT30,_calc_라운드기준!L30,$B$1:$AT$1,"&lt;"&amp;11))-(RANK(L30,$B30:$AT30,0)+COUNTIFS($B30:$AT30,L30,$B$1:$AT$1,"&lt;"&amp;11))</f>
        <v>6</v>
      </c>
      <c r="BF30">
        <f>(RANK(_calc_라운드기준!M30,_calc_라운드기준!$B30:$AT30,0)+COUNTIFS(_calc_라운드기준!$B30:$AT30,_calc_라운드기준!M30,$B$1:$AT$1,"&lt;"&amp;12))-(RANK(M30,$B30:$AT30,0)+COUNTIFS($B30:$AT30,M30,$B$1:$AT$1,"&lt;"&amp;12))</f>
        <v>-2</v>
      </c>
      <c r="BG30">
        <f>(RANK(_calc_라운드기준!N30,_calc_라운드기준!$B30:$AT30,0)+COUNTIFS(_calc_라운드기준!$B30:$AT30,_calc_라운드기준!N30,$B$1:$AT$1,"&lt;"&amp;13))-(RANK(N30,$B30:$AT30,0)+COUNTIFS($B30:$AT30,N30,$B$1:$AT$1,"&lt;"&amp;13))</f>
        <v>18</v>
      </c>
      <c r="BH30">
        <f>(RANK(_calc_라운드기준!O30,_calc_라운드기준!$B30:$AT30,0)+COUNTIFS(_calc_라운드기준!$B30:$AT30,_calc_라운드기준!O30,$B$1:$AT$1,"&lt;"&amp;14))-(RANK(O30,$B30:$AT30,0)+COUNTIFS($B30:$AT30,O30,$B$1:$AT$1,"&lt;"&amp;14))</f>
        <v>-2</v>
      </c>
      <c r="BI30">
        <f>(RANK(_calc_라운드기준!P30,_calc_라운드기준!$B30:$AT30,0)+COUNTIFS(_calc_라운드기준!$B30:$AT30,_calc_라운드기준!P30,$B$1:$AT$1,"&lt;"&amp;15))-(RANK(P30,$B30:$AT30,0)+COUNTIFS($B30:$AT30,P30,$B$1:$AT$1,"&lt;"&amp;15))</f>
        <v>14</v>
      </c>
      <c r="BJ30">
        <f>(RANK(_calc_라운드기준!Q30,_calc_라운드기준!$B30:$AT30,0)+COUNTIFS(_calc_라운드기준!$B30:$AT30,_calc_라운드기준!Q30,$B$1:$AT$1,"&lt;"&amp;16))-(RANK(Q30,$B30:$AT30,0)+COUNTIFS($B30:$AT30,Q30,$B$1:$AT$1,"&lt;"&amp;16))</f>
        <v>-2</v>
      </c>
      <c r="BK30">
        <f>(RANK(_calc_라운드기준!R30,_calc_라운드기준!$B30:$AT30,0)+COUNTIFS(_calc_라운드기준!$B30:$AT30,_calc_라운드기준!R30,$B$1:$AT$1,"&lt;"&amp;17))-(RANK(R30,$B30:$AT30,0)+COUNTIFS($B30:$AT30,R30,$B$1:$AT$1,"&lt;"&amp;17))</f>
        <v>-5</v>
      </c>
      <c r="BL30">
        <f>(RANK(_calc_라운드기준!S30,_calc_라운드기준!$B30:$AT30,0)+COUNTIFS(_calc_라운드기준!$B30:$AT30,_calc_라운드기준!S30,$B$1:$AT$1,"&lt;"&amp;18))-(RANK(S30,$B30:$AT30,0)+COUNTIFS($B30:$AT30,S30,$B$1:$AT$1,"&lt;"&amp;18))</f>
        <v>-4</v>
      </c>
      <c r="BM30">
        <f>(RANK(_calc_라운드기준!T30,_calc_라운드기준!$B30:$AT30,0)+COUNTIFS(_calc_라운드기준!$B30:$AT30,_calc_라운드기준!T30,$B$1:$AT$1,"&lt;"&amp;19))-(RANK(T30,$B30:$AT30,0)+COUNTIFS($B30:$AT30,T30,$B$1:$AT$1,"&lt;"&amp;19))</f>
        <v>12</v>
      </c>
      <c r="BN30">
        <f>(RANK(_calc_라운드기준!U30,_calc_라운드기준!$B30:$AT30,0)+COUNTIFS(_calc_라운드기준!$B30:$AT30,_calc_라운드기준!U30,$B$1:$AT$1,"&lt;"&amp;20))-(RANK(U30,$B30:$AT30,0)+COUNTIFS($B30:$AT30,U30,$B$1:$AT$1,"&lt;"&amp;20))</f>
        <v>2</v>
      </c>
      <c r="BO30">
        <f>(RANK(_calc_라운드기준!V30,_calc_라운드기준!$B30:$AT30,0)+COUNTIFS(_calc_라운드기준!$B30:$AT30,_calc_라운드기준!V30,$B$1:$AT$1,"&lt;"&amp;21))-(RANK(V30,$B30:$AT30,0)+COUNTIFS($B30:$AT30,V30,$B$1:$AT$1,"&lt;"&amp;21))</f>
        <v>16</v>
      </c>
      <c r="BP30">
        <f>(RANK(_calc_라운드기준!W30,_calc_라운드기준!$B30:$AT30,0)+COUNTIFS(_calc_라운드기준!$B30:$AT30,_calc_라운드기준!W30,$B$1:$AT$1,"&lt;"&amp;22))-(RANK(W30,$B30:$AT30,0)+COUNTIFS($B30:$AT30,W30,$B$1:$AT$1,"&lt;"&amp;22))</f>
        <v>-1</v>
      </c>
      <c r="BQ30">
        <f>(RANK(_calc_라운드기준!X30,_calc_라운드기준!$B30:$AT30,0)+COUNTIFS(_calc_라운드기준!$B30:$AT30,_calc_라운드기준!X30,$B$1:$AT$1,"&lt;"&amp;23))-(RANK(X30,$B30:$AT30,0)+COUNTIFS($B30:$AT30,X30,$B$1:$AT$1,"&lt;"&amp;23))</f>
        <v>-34</v>
      </c>
      <c r="BR30">
        <f>(RANK(_calc_라운드기준!Y30,_calc_라운드기준!$B30:$AT30,0)+COUNTIFS(_calc_라운드기준!$B30:$AT30,_calc_라운드기준!Y30,$B$1:$AT$1,"&lt;"&amp;24))-(RANK(Y30,$B30:$AT30,0)+COUNTIFS($B30:$AT30,Y30,$B$1:$AT$1,"&lt;"&amp;24))</f>
        <v>-10</v>
      </c>
      <c r="BS30">
        <f>(RANK(_calc_라운드기준!Z30,_calc_라운드기준!$B30:$AT30,0)+COUNTIFS(_calc_라운드기준!$B30:$AT30,_calc_라운드기준!Z30,$B$1:$AT$1,"&lt;"&amp;25))-(RANK(Z30,$B30:$AT30,0)+COUNTIFS($B30:$AT30,Z30,$B$1:$AT$1,"&lt;"&amp;25))</f>
        <v>6</v>
      </c>
      <c r="BT30">
        <f>(RANK(_calc_라운드기준!AA30,_calc_라운드기준!$B30:$AT30,0)+COUNTIFS(_calc_라운드기준!$B30:$AT30,_calc_라운드기준!AA30,$B$1:$AT$1,"&lt;"&amp;26))-(RANK(AA30,$B30:$AT30,0)+COUNTIFS($B30:$AT30,AA30,$B$1:$AT$1,"&lt;"&amp;26))</f>
        <v>-5</v>
      </c>
      <c r="BU30">
        <f>(RANK(_calc_라운드기준!AB30,_calc_라운드기준!$B30:$AT30,0)+COUNTIFS(_calc_라운드기준!$B30:$AT30,_calc_라운드기준!AB30,$B$1:$AT$1,"&lt;"&amp;27))-(RANK(AB30,$B30:$AT30,0)+COUNTIFS($B30:$AT30,AB30,$B$1:$AT$1,"&lt;"&amp;27))</f>
        <v>0</v>
      </c>
      <c r="BV30">
        <f>(RANK(_calc_라운드기준!AC30,_calc_라운드기준!$B30:$AT30,0)+COUNTIFS(_calc_라운드기준!$B30:$AT30,_calc_라운드기준!AC30,$B$1:$AT$1,"&lt;"&amp;28))-(RANK(AC30,$B30:$AT30,0)+COUNTIFS($B30:$AT30,AC30,$B$1:$AT$1,"&lt;"&amp;28))</f>
        <v>9</v>
      </c>
      <c r="BW30">
        <f>(RANK(_calc_라운드기준!AD30,_calc_라운드기준!$B30:$AT30,0)+COUNTIFS(_calc_라운드기준!$B30:$AT30,_calc_라운드기준!AD30,$B$1:$AT$1,"&lt;"&amp;29))-(RANK(AD30,$B30:$AT30,0)+COUNTIFS($B30:$AT30,AD30,$B$1:$AT$1,"&lt;"&amp;29))</f>
        <v>4</v>
      </c>
      <c r="BX30">
        <f>(RANK(_calc_라운드기준!AE30,_calc_라운드기준!$B30:$AT30,0)+COUNTIFS(_calc_라운드기준!$B30:$AT30,_calc_라운드기준!AE30,$B$1:$AT$1,"&lt;"&amp;30))-(RANK(AE30,$B30:$AT30,0)+COUNTIFS($B30:$AT30,AE30,$B$1:$AT$1,"&lt;"&amp;30))</f>
        <v>4</v>
      </c>
      <c r="BY30">
        <f>(RANK(_calc_라운드기준!AF30,_calc_라운드기준!$B30:$AT30,0)+COUNTIFS(_calc_라운드기준!$B30:$AT30,_calc_라운드기준!AF30,$B$1:$AT$1,"&lt;"&amp;31))-(RANK(AF30,$B30:$AT30,0)+COUNTIFS($B30:$AT30,AF30,$B$1:$AT$1,"&lt;"&amp;31))</f>
        <v>7</v>
      </c>
      <c r="BZ30">
        <f>(RANK(_calc_라운드기준!AG30,_calc_라운드기준!$B30:$AT30,0)+COUNTIFS(_calc_라운드기준!$B30:$AT30,_calc_라운드기준!AG30,$B$1:$AT$1,"&lt;"&amp;32))-(RANK(AG30,$B30:$AT30,0)+COUNTIFS($B30:$AT30,AG30,$B$1:$AT$1,"&lt;"&amp;32))</f>
        <v>-1</v>
      </c>
      <c r="CA30">
        <f>(RANK(_calc_라운드기준!AH30,_calc_라운드기준!$B30:$AT30,0)+COUNTIFS(_calc_라운드기준!$B30:$AT30,_calc_라운드기준!AH30,$B$1:$AT$1,"&lt;"&amp;33))-(RANK(AH30,$B30:$AT30,0)+COUNTIFS($B30:$AT30,AH30,$B$1:$AT$1,"&lt;"&amp;33))</f>
        <v>10</v>
      </c>
      <c r="CB30">
        <f>(RANK(_calc_라운드기준!AI30,_calc_라운드기준!$B30:$AT30,0)+COUNTIFS(_calc_라운드기준!$B30:$AT30,_calc_라운드기준!AI30,$B$1:$AT$1,"&lt;"&amp;34))-(RANK(AI30,$B30:$AT30,0)+COUNTIFS($B30:$AT30,AI30,$B$1:$AT$1,"&lt;"&amp;34))</f>
        <v>16</v>
      </c>
      <c r="CC30">
        <f>(RANK(_calc_라운드기준!AJ30,_calc_라운드기준!$B30:$AT30,0)+COUNTIFS(_calc_라운드기준!$B30:$AT30,_calc_라운드기준!AJ30,$B$1:$AT$1,"&lt;"&amp;35))-(RANK(AJ30,$B30:$AT30,0)+COUNTIFS($B30:$AT30,AJ30,$B$1:$AT$1,"&lt;"&amp;35))</f>
        <v>-3</v>
      </c>
      <c r="CD30">
        <f>(RANK(_calc_라운드기준!AK30,_calc_라운드기준!$B30:$AT30,0)+COUNTIFS(_calc_라운드기준!$B30:$AT30,_calc_라운드기준!AK30,$B$1:$AT$1,"&lt;"&amp;36))-(RANK(AK30,$B30:$AT30,0)+COUNTIFS($B30:$AT30,AK30,$B$1:$AT$1,"&lt;"&amp;36))</f>
        <v>-5</v>
      </c>
      <c r="CE30">
        <f>(RANK(_calc_라운드기준!AL30,_calc_라운드기준!$B30:$AT30,0)+COUNTIFS(_calc_라운드기준!$B30:$AT30,_calc_라운드기준!AL30,$B$1:$AT$1,"&lt;"&amp;37))-(RANK(AL30,$B30:$AT30,0)+COUNTIFS($B30:$AT30,AL30,$B$1:$AT$1,"&lt;"&amp;37))</f>
        <v>5</v>
      </c>
      <c r="CF30">
        <f>(RANK(_calc_라운드기준!AM30,_calc_라운드기준!$B30:$AT30,0)+COUNTIFS(_calc_라운드기준!$B30:$AT30,_calc_라운드기준!AM30,$B$1:$AT$1,"&lt;"&amp;38))-(RANK(AM30,$B30:$AT30,0)+COUNTIFS($B30:$AT30,AM30,$B$1:$AT$1,"&lt;"&amp;38))</f>
        <v>14</v>
      </c>
      <c r="CG30">
        <f>(RANK(_calc_라운드기준!AN30,_calc_라운드기준!$B30:$AT30,0)+COUNTIFS(_calc_라운드기준!$B30:$AT30,_calc_라운드기준!AN30,$B$1:$AT$1,"&lt;"&amp;39))-(RANK(AN30,$B30:$AT30,0)+COUNTIFS($B30:$AT30,AN30,$B$1:$AT$1,"&lt;"&amp;39))</f>
        <v>-5</v>
      </c>
      <c r="CH30">
        <f>(RANK(_calc_라운드기준!AO30,_calc_라운드기준!$B30:$AT30,0)+COUNTIFS(_calc_라운드기준!$B30:$AT30,_calc_라운드기준!AO30,$B$1:$AT$1,"&lt;"&amp;40))-(RANK(AO30,$B30:$AT30,0)+COUNTIFS($B30:$AT30,AO30,$B$1:$AT$1,"&lt;"&amp;40))</f>
        <v>-21</v>
      </c>
      <c r="CI30">
        <f>(RANK(_calc_라운드기준!AP30,_calc_라운드기준!$B30:$AT30,0)+COUNTIFS(_calc_라운드기준!$B30:$AT30,_calc_라운드기준!AP30,$B$1:$AT$1,"&lt;"&amp;41))-(RANK(AP30,$B30:$AT30,0)+COUNTIFS($B30:$AT30,AP30,$B$1:$AT$1,"&lt;"&amp;41))</f>
        <v>-6</v>
      </c>
      <c r="CJ30">
        <f>(RANK(_calc_라운드기준!AQ30,_calc_라운드기준!$B30:$AT30,0)+COUNTIFS(_calc_라운드기준!$B30:$AT30,_calc_라운드기준!AQ30,$B$1:$AT$1,"&lt;"&amp;42))-(RANK(AQ30,$B30:$AT30,0)+COUNTIFS($B30:$AT30,AQ30,$B$1:$AT$1,"&lt;"&amp;42))</f>
        <v>-15</v>
      </c>
      <c r="CK30">
        <f>(RANK(_calc_라운드기준!AR30,_calc_라운드기준!$B30:$AT30,0)+COUNTIFS(_calc_라운드기준!$B30:$AT30,_calc_라운드기준!AR30,$B$1:$AT$1,"&lt;"&amp;43))-(RANK(AR30,$B30:$AT30,0)+COUNTIFS($B30:$AT30,AR30,$B$1:$AT$1,"&lt;"&amp;43))</f>
        <v>-1</v>
      </c>
      <c r="CL30">
        <f>(RANK(_calc_라운드기준!AS30,_calc_라운드기준!$B30:$AT30,0)+COUNTIFS(_calc_라운드기준!$B30:$AT30,_calc_라운드기준!AS30,$B$1:$AT$1,"&lt;"&amp;44))-(RANK(AS30,$B30:$AT30,0)+COUNTIFS($B30:$AT30,AS30,$B$1:$AT$1,"&lt;"&amp;44))</f>
        <v>0</v>
      </c>
      <c r="CM30">
        <f>(RANK(_calc_라운드기준!AT30,_calc_라운드기준!$B30:$AT30,0)+COUNTIFS(_calc_라운드기준!$B30:$AT30,_calc_라운드기준!AT30,$B$1:$AT$1,"&lt;"&amp;45))-(RANK(AT30,$B30:$AT30,0)+COUNTIFS($B30:$AT30,AT30,$B$1:$AT$1,"&lt;"&amp;45))</f>
        <v>6</v>
      </c>
      <c r="CN30">
        <f t="shared" si="0"/>
        <v>41</v>
      </c>
      <c r="CO30">
        <f t="shared" si="1"/>
        <v>10</v>
      </c>
      <c r="CP30">
        <f t="shared" si="2"/>
        <v>23</v>
      </c>
      <c r="CQ30">
        <f t="shared" si="3"/>
        <v>32</v>
      </c>
      <c r="CR30">
        <f t="shared" si="4"/>
        <v>42</v>
      </c>
      <c r="CS30">
        <f t="shared" si="5"/>
        <v>18</v>
      </c>
      <c r="CT30">
        <f t="shared" si="6"/>
        <v>24</v>
      </c>
      <c r="CU30">
        <f t="shared" si="7"/>
        <v>39</v>
      </c>
      <c r="CV30">
        <f t="shared" si="8"/>
        <v>14</v>
      </c>
      <c r="CW30">
        <f t="shared" si="9"/>
        <v>20</v>
      </c>
      <c r="CX30">
        <f t="shared" si="10"/>
        <v>11</v>
      </c>
      <c r="CY30">
        <f t="shared" si="11"/>
        <v>28</v>
      </c>
      <c r="CZ30">
        <f t="shared" si="12"/>
        <v>1</v>
      </c>
      <c r="DA30">
        <f t="shared" si="13"/>
        <v>29</v>
      </c>
      <c r="DB30">
        <f t="shared" si="14"/>
        <v>4</v>
      </c>
      <c r="DC30">
        <f t="shared" si="15"/>
        <v>30</v>
      </c>
      <c r="DD30">
        <f t="shared" si="16"/>
        <v>34</v>
      </c>
      <c r="DE30">
        <f t="shared" si="17"/>
        <v>33</v>
      </c>
      <c r="DF30">
        <f t="shared" si="18"/>
        <v>6</v>
      </c>
      <c r="DG30">
        <f t="shared" si="19"/>
        <v>19</v>
      </c>
      <c r="DH30">
        <f t="shared" si="20"/>
        <v>2</v>
      </c>
      <c r="DI30">
        <f t="shared" si="21"/>
        <v>25</v>
      </c>
      <c r="DJ30">
        <f t="shared" si="22"/>
        <v>45</v>
      </c>
      <c r="DK30">
        <f t="shared" si="23"/>
        <v>40</v>
      </c>
      <c r="DL30">
        <f t="shared" si="24"/>
        <v>12</v>
      </c>
      <c r="DM30">
        <f t="shared" si="25"/>
        <v>35</v>
      </c>
      <c r="DN30">
        <f t="shared" si="26"/>
        <v>21</v>
      </c>
      <c r="DO30">
        <f t="shared" si="27"/>
        <v>8</v>
      </c>
      <c r="DP30">
        <f t="shared" si="28"/>
        <v>16</v>
      </c>
      <c r="DQ30">
        <f t="shared" si="29"/>
        <v>17</v>
      </c>
      <c r="DR30">
        <f t="shared" si="30"/>
        <v>9</v>
      </c>
      <c r="DS30">
        <f t="shared" si="31"/>
        <v>26</v>
      </c>
      <c r="DT30">
        <f t="shared" si="32"/>
        <v>7</v>
      </c>
      <c r="DU30">
        <f t="shared" si="33"/>
        <v>3</v>
      </c>
      <c r="DV30">
        <f t="shared" si="34"/>
        <v>31</v>
      </c>
      <c r="DW30">
        <f t="shared" si="35"/>
        <v>36</v>
      </c>
      <c r="DX30">
        <f t="shared" si="36"/>
        <v>15</v>
      </c>
      <c r="DY30">
        <f t="shared" si="37"/>
        <v>5</v>
      </c>
      <c r="DZ30">
        <f t="shared" si="38"/>
        <v>37</v>
      </c>
      <c r="EA30">
        <f t="shared" si="39"/>
        <v>44</v>
      </c>
      <c r="EB30">
        <f t="shared" si="40"/>
        <v>38</v>
      </c>
      <c r="EC30">
        <f t="shared" si="41"/>
        <v>43</v>
      </c>
      <c r="ED30">
        <f t="shared" si="42"/>
        <v>27</v>
      </c>
      <c r="EE30">
        <f t="shared" si="43"/>
        <v>22</v>
      </c>
      <c r="EF30">
        <f t="shared" si="44"/>
        <v>13</v>
      </c>
    </row>
    <row r="31" spans="1:136" ht="16.5" customHeight="1">
      <c r="A31">
        <f>_calc_라운드기준!A31</f>
        <v>1215</v>
      </c>
      <c r="B31">
        <f>INDEX(_calc_누적빈도!B:B,$A31)-INDEX(_calc_누적빈도!B:B,$A31-기준100회_후보!$B$1)</f>
        <v>13</v>
      </c>
      <c r="C31">
        <f>INDEX(_calc_누적빈도!C:C,$A31)-INDEX(_calc_누적빈도!C:C,$A31-기준100회_후보!$B$1)</f>
        <v>10</v>
      </c>
      <c r="D31">
        <f>INDEX(_calc_누적빈도!D:D,$A31)-INDEX(_calc_누적빈도!D:D,$A31-기준100회_후보!$B$1)</f>
        <v>18</v>
      </c>
      <c r="E31">
        <f>INDEX(_calc_누적빈도!E:E,$A31)-INDEX(_calc_누적빈도!E:E,$A31-기준100회_후보!$B$1)</f>
        <v>11</v>
      </c>
      <c r="F31">
        <f>INDEX(_calc_누적빈도!F:F,$A31)-INDEX(_calc_누적빈도!F:F,$A31-기준100회_후보!$B$1)</f>
        <v>13</v>
      </c>
      <c r="G31">
        <f>INDEX(_calc_누적빈도!G:G,$A31)-INDEX(_calc_누적빈도!G:G,$A31-기준100회_후보!$B$1)</f>
        <v>17</v>
      </c>
      <c r="H31">
        <f>INDEX(_calc_누적빈도!H:H,$A31)-INDEX(_calc_누적빈도!H:H,$A31-기준100회_후보!$B$1)</f>
        <v>17</v>
      </c>
      <c r="I31">
        <f>INDEX(_calc_누적빈도!I:I,$A31)-INDEX(_calc_누적빈도!I:I,$A31-기준100회_후보!$B$1)</f>
        <v>14</v>
      </c>
      <c r="J31">
        <f>INDEX(_calc_누적빈도!J:J,$A31)-INDEX(_calc_누적빈도!J:J,$A31-기준100회_후보!$B$1)</f>
        <v>17</v>
      </c>
      <c r="K31">
        <f>INDEX(_calc_누적빈도!K:K,$A31)-INDEX(_calc_누적빈도!K:K,$A31-기준100회_후보!$B$1)</f>
        <v>10</v>
      </c>
      <c r="L31">
        <f>INDEX(_calc_누적빈도!L:L,$A31)-INDEX(_calc_누적빈도!L:L,$A31-기준100회_후보!$B$1)</f>
        <v>13</v>
      </c>
      <c r="M31">
        <f>INDEX(_calc_누적빈도!M:M,$A31)-INDEX(_calc_누적빈도!M:M,$A31-기준100회_후보!$B$1)</f>
        <v>15</v>
      </c>
      <c r="N31">
        <f>INDEX(_calc_누적빈도!N:N,$A31)-INDEX(_calc_누적빈도!N:N,$A31-기준100회_후보!$B$1)</f>
        <v>15</v>
      </c>
      <c r="O31">
        <f>INDEX(_calc_누적빈도!O:O,$A31)-INDEX(_calc_누적빈도!O:O,$A31-기준100회_후보!$B$1)</f>
        <v>9</v>
      </c>
      <c r="P31">
        <f>INDEX(_calc_누적빈도!P:P,$A31)-INDEX(_calc_누적빈도!P:P,$A31-기준100회_후보!$B$1)</f>
        <v>17</v>
      </c>
      <c r="Q31">
        <f>INDEX(_calc_누적빈도!Q:Q,$A31)-INDEX(_calc_누적빈도!Q:Q,$A31-기준100회_후보!$B$1)</f>
        <v>18</v>
      </c>
      <c r="R31">
        <f>INDEX(_calc_누적빈도!R:R,$A31)-INDEX(_calc_누적빈도!R:R,$A31-기준100회_후보!$B$1)</f>
        <v>13</v>
      </c>
      <c r="S31">
        <f>INDEX(_calc_누적빈도!S:S,$A31)-INDEX(_calc_누적빈도!S:S,$A31-기준100회_후보!$B$1)</f>
        <v>7</v>
      </c>
      <c r="T31">
        <f>INDEX(_calc_누적빈도!T:T,$A31)-INDEX(_calc_누적빈도!T:T,$A31-기준100회_후보!$B$1)</f>
        <v>16</v>
      </c>
      <c r="U31">
        <f>INDEX(_calc_누적빈도!U:U,$A31)-INDEX(_calc_누적빈도!U:U,$A31-기준100회_후보!$B$1)</f>
        <v>11</v>
      </c>
      <c r="V31">
        <f>INDEX(_calc_누적빈도!V:V,$A31)-INDEX(_calc_누적빈도!V:V,$A31-기준100회_후보!$B$1)</f>
        <v>13</v>
      </c>
      <c r="W31">
        <f>INDEX(_calc_누적빈도!W:W,$A31)-INDEX(_calc_누적빈도!W:W,$A31-기준100회_후보!$B$1)</f>
        <v>7</v>
      </c>
      <c r="X31">
        <f>INDEX(_calc_누적빈도!X:X,$A31)-INDEX(_calc_누적빈도!X:X,$A31-기준100회_후보!$B$1)</f>
        <v>11</v>
      </c>
      <c r="Y31">
        <f>INDEX(_calc_누적빈도!Y:Y,$A31)-INDEX(_calc_누적빈도!Y:Y,$A31-기준100회_후보!$B$1)</f>
        <v>15</v>
      </c>
      <c r="Z31">
        <f>INDEX(_calc_누적빈도!Z:Z,$A31)-INDEX(_calc_누적빈도!Z:Z,$A31-기준100회_후보!$B$1)</f>
        <v>13</v>
      </c>
      <c r="AA31">
        <f>INDEX(_calc_누적빈도!AA:AA,$A31)-INDEX(_calc_누적빈도!AA:AA,$A31-기준100회_후보!$B$1)</f>
        <v>13</v>
      </c>
      <c r="AB31">
        <f>INDEX(_calc_누적빈도!AB:AB,$A31)-INDEX(_calc_누적빈도!AB:AB,$A31-기준100회_후보!$B$1)</f>
        <v>22</v>
      </c>
      <c r="AC31">
        <f>INDEX(_calc_누적빈도!AC:AC,$A31)-INDEX(_calc_누적빈도!AC:AC,$A31-기준100회_후보!$B$1)</f>
        <v>16</v>
      </c>
      <c r="AD31">
        <f>INDEX(_calc_누적빈도!AD:AD,$A31)-INDEX(_calc_누적빈도!AD:AD,$A31-기준100회_후보!$B$1)</f>
        <v>12</v>
      </c>
      <c r="AE31">
        <f>INDEX(_calc_누적빈도!AE:AE,$A31)-INDEX(_calc_누적빈도!AE:AE,$A31-기준100회_후보!$B$1)</f>
        <v>17</v>
      </c>
      <c r="AF31">
        <f>INDEX(_calc_누적빈도!AF:AF,$A31)-INDEX(_calc_누적빈도!AF:AF,$A31-기준100회_후보!$B$1)</f>
        <v>15</v>
      </c>
      <c r="AG31">
        <f>INDEX(_calc_누적빈도!AG:AG,$A31)-INDEX(_calc_누적빈도!AG:AG,$A31-기준100회_후보!$B$1)</f>
        <v>10</v>
      </c>
      <c r="AH31">
        <f>INDEX(_calc_누적빈도!AH:AH,$A31)-INDEX(_calc_누적빈도!AH:AH,$A31-기준100회_후보!$B$1)</f>
        <v>16</v>
      </c>
      <c r="AI31">
        <f>INDEX(_calc_누적빈도!AI:AI,$A31)-INDEX(_calc_누적빈도!AI:AI,$A31-기준100회_후보!$B$1)</f>
        <v>13</v>
      </c>
      <c r="AJ31">
        <f>INDEX(_calc_누적빈도!AJ:AJ,$A31)-INDEX(_calc_누적빈도!AJ:AJ,$A31-기준100회_후보!$B$1)</f>
        <v>15</v>
      </c>
      <c r="AK31">
        <f>INDEX(_calc_누적빈도!AK:AK,$A31)-INDEX(_calc_누적빈도!AK:AK,$A31-기준100회_후보!$B$1)</f>
        <v>13</v>
      </c>
      <c r="AL31">
        <f>INDEX(_calc_누적빈도!AL:AL,$A31)-INDEX(_calc_누적빈도!AL:AL,$A31-기준100회_후보!$B$1)</f>
        <v>17</v>
      </c>
      <c r="AM31">
        <f>INDEX(_calc_누적빈도!AM:AM,$A31)-INDEX(_calc_누적빈도!AM:AM,$A31-기준100회_후보!$B$1)</f>
        <v>19</v>
      </c>
      <c r="AN31">
        <f>INDEX(_calc_누적빈도!AN:AN,$A31)-INDEX(_calc_누적빈도!AN:AN,$A31-기준100회_후보!$B$1)</f>
        <v>12</v>
      </c>
      <c r="AO31">
        <f>INDEX(_calc_누적빈도!AO:AO,$A31)-INDEX(_calc_누적빈도!AO:AO,$A31-기준100회_후보!$B$1)</f>
        <v>13</v>
      </c>
      <c r="AP31">
        <f>INDEX(_calc_누적빈도!AP:AP,$A31)-INDEX(_calc_누적빈도!AP:AP,$A31-기준100회_후보!$B$1)</f>
        <v>10</v>
      </c>
      <c r="AQ31">
        <f>INDEX(_calc_누적빈도!AQ:AQ,$A31)-INDEX(_calc_누적빈도!AQ:AQ,$A31-기준100회_후보!$B$1)</f>
        <v>9</v>
      </c>
      <c r="AR31">
        <f>INDEX(_calc_누적빈도!AR:AR,$A31)-INDEX(_calc_누적빈도!AR:AR,$A31-기준100회_후보!$B$1)</f>
        <v>5</v>
      </c>
      <c r="AS31">
        <f>INDEX(_calc_누적빈도!AS:AS,$A31)-INDEX(_calc_누적빈도!AS:AS,$A31-기준100회_후보!$B$1)</f>
        <v>10</v>
      </c>
      <c r="AT31">
        <f>INDEX(_calc_누적빈도!AT:AT,$A31)-INDEX(_calc_누적빈도!AT:AT,$A31-기준100회_후보!$B$1)</f>
        <v>10</v>
      </c>
      <c r="AU31">
        <f>(RANK(_calc_라운드기준!B31,_calc_라운드기준!$B31:$AT31,0)+COUNTIFS(_calc_라운드기준!$B31:$AT31,_calc_라운드기준!B31,$B$1:$AT$1,"&lt;"&amp;1))-(RANK(B31,$B31:$AT31,0)+COUNTIFS($B31:$AT31,B31,$B$1:$AT$1,"&lt;"&amp;1))</f>
        <v>-10</v>
      </c>
      <c r="AV31">
        <f>(RANK(_calc_라운드기준!C31,_calc_라운드기준!$B31:$AT31,0)+COUNTIFS(_calc_라운드기준!$B31:$AT31,_calc_라운드기준!C31,$B$1:$AT$1,"&lt;"&amp;2))-(RANK(C31,$B31:$AT31,0)+COUNTIFS($B31:$AT31,C31,$B$1:$AT$1,"&lt;"&amp;2))</f>
        <v>7</v>
      </c>
      <c r="AW31">
        <f>(RANK(_calc_라운드기준!D31,_calc_라운드기준!$B31:$AT31,0)+COUNTIFS(_calc_라운드기준!$B31:$AT31,_calc_라운드기준!D31,$B$1:$AT$1,"&lt;"&amp;3))-(RANK(D31,$B31:$AT31,0)+COUNTIFS($B31:$AT31,D31,$B$1:$AT$1,"&lt;"&amp;3))</f>
        <v>-1</v>
      </c>
      <c r="AX31">
        <f>(RANK(_calc_라운드기준!E31,_calc_라운드기준!$B31:$AT31,0)+COUNTIFS(_calc_라운드기준!$B31:$AT31,_calc_라운드기준!E31,$B$1:$AT$1,"&lt;"&amp;4))-(RANK(E31,$B31:$AT31,0)+COUNTIFS($B31:$AT31,E31,$B$1:$AT$1,"&lt;"&amp;4))</f>
        <v>-5</v>
      </c>
      <c r="AY31">
        <f>(RANK(_calc_라운드기준!F31,_calc_라운드기준!$B31:$AT31,0)+COUNTIFS(_calc_라운드기준!$B31:$AT31,_calc_라운드기준!F31,$B$1:$AT$1,"&lt;"&amp;5))-(RANK(F31,$B31:$AT31,0)+COUNTIFS($B31:$AT31,F31,$B$1:$AT$1,"&lt;"&amp;5))</f>
        <v>-10</v>
      </c>
      <c r="AZ31">
        <f>(RANK(_calc_라운드기준!G31,_calc_라운드기준!$B31:$AT31,0)+COUNTIFS(_calc_라운드기준!$B31:$AT31,_calc_라운드기준!G31,$B$1:$AT$1,"&lt;"&amp;6))-(RANK(G31,$B31:$AT31,0)+COUNTIFS($B31:$AT31,G31,$B$1:$AT$1,"&lt;"&amp;6))</f>
        <v>-1</v>
      </c>
      <c r="BA31">
        <f>(RANK(_calc_라운드기준!H31,_calc_라운드기준!$B31:$AT31,0)+COUNTIFS(_calc_라운드기준!$B31:$AT31,_calc_라운드기준!H31,$B$1:$AT$1,"&lt;"&amp;7))-(RANK(H31,$B31:$AT31,0)+COUNTIFS($B31:$AT31,H31,$B$1:$AT$1,"&lt;"&amp;7))</f>
        <v>-1</v>
      </c>
      <c r="BB31">
        <f>(RANK(_calc_라운드기준!I31,_calc_라운드기준!$B31:$AT31,0)+COUNTIFS(_calc_라운드기준!$B31:$AT31,_calc_라운드기준!I31,$B$1:$AT$1,"&lt;"&amp;8))-(RANK(I31,$B31:$AT31,0)+COUNTIFS($B31:$AT31,I31,$B$1:$AT$1,"&lt;"&amp;8))</f>
        <v>-7</v>
      </c>
      <c r="BC31">
        <f>(RANK(_calc_라운드기준!J31,_calc_라운드기준!$B31:$AT31,0)+COUNTIFS(_calc_라운드기준!$B31:$AT31,_calc_라운드기준!J31,$B$1:$AT$1,"&lt;"&amp;9))-(RANK(J31,$B31:$AT31,0)+COUNTIFS($B31:$AT31,J31,$B$1:$AT$1,"&lt;"&amp;9))</f>
        <v>6</v>
      </c>
      <c r="BD31">
        <f>(RANK(_calc_라운드기준!K31,_calc_라운드기준!$B31:$AT31,0)+COUNTIFS(_calc_라운드기준!$B31:$AT31,_calc_라운드기준!K31,$B$1:$AT$1,"&lt;"&amp;10))-(RANK(K31,$B31:$AT31,0)+COUNTIFS($B31:$AT31,K31,$B$1:$AT$1,"&lt;"&amp;10))</f>
        <v>0</v>
      </c>
      <c r="BE31">
        <f>(RANK(_calc_라운드기준!L31,_calc_라운드기준!$B31:$AT31,0)+COUNTIFS(_calc_라운드기준!$B31:$AT31,_calc_라운드기준!L31,$B$1:$AT$1,"&lt;"&amp;11))-(RANK(L31,$B31:$AT31,0)+COUNTIFS($B31:$AT31,L31,$B$1:$AT$1,"&lt;"&amp;11))</f>
        <v>6</v>
      </c>
      <c r="BF31">
        <f>(RANK(_calc_라운드기준!M31,_calc_라운드기준!$B31:$AT31,0)+COUNTIFS(_calc_라운드기준!$B31:$AT31,_calc_라운드기준!M31,$B$1:$AT$1,"&lt;"&amp;12))-(RANK(M31,$B31:$AT31,0)+COUNTIFS($B31:$AT31,M31,$B$1:$AT$1,"&lt;"&amp;12))</f>
        <v>3</v>
      </c>
      <c r="BG31">
        <f>(RANK(_calc_라운드기준!N31,_calc_라운드기준!$B31:$AT31,0)+COUNTIFS(_calc_라운드기준!$B31:$AT31,_calc_라운드기준!N31,$B$1:$AT$1,"&lt;"&amp;13))-(RANK(N31,$B31:$AT31,0)+COUNTIFS($B31:$AT31,N31,$B$1:$AT$1,"&lt;"&amp;13))</f>
        <v>18</v>
      </c>
      <c r="BH31">
        <f>(RANK(_calc_라운드기준!O31,_calc_라운드기준!$B31:$AT31,0)+COUNTIFS(_calc_라운드기준!$B31:$AT31,_calc_라운드기준!O31,$B$1:$AT$1,"&lt;"&amp;14))-(RANK(O31,$B31:$AT31,0)+COUNTIFS($B31:$AT31,O31,$B$1:$AT$1,"&lt;"&amp;14))</f>
        <v>-4</v>
      </c>
      <c r="BI31">
        <f>(RANK(_calc_라운드기준!P31,_calc_라운드기준!$B31:$AT31,0)+COUNTIFS(_calc_라운드기준!$B31:$AT31,_calc_라운드기준!P31,$B$1:$AT$1,"&lt;"&amp;15))-(RANK(P31,$B31:$AT31,0)+COUNTIFS($B31:$AT31,P31,$B$1:$AT$1,"&lt;"&amp;15))</f>
        <v>21</v>
      </c>
      <c r="BJ31">
        <f>(RANK(_calc_라운드기준!Q31,_calc_라운드기준!$B31:$AT31,0)+COUNTIFS(_calc_라운드기준!$B31:$AT31,_calc_라운드기준!Q31,$B$1:$AT$1,"&lt;"&amp;16))-(RANK(Q31,$B31:$AT31,0)+COUNTIFS($B31:$AT31,Q31,$B$1:$AT$1,"&lt;"&amp;16))</f>
        <v>-1</v>
      </c>
      <c r="BK31">
        <f>(RANK(_calc_라운드기준!R31,_calc_라운드기준!$B31:$AT31,0)+COUNTIFS(_calc_라운드기준!$B31:$AT31,_calc_라운드기준!R31,$B$1:$AT$1,"&lt;"&amp;17))-(RANK(R31,$B31:$AT31,0)+COUNTIFS($B31:$AT31,R31,$B$1:$AT$1,"&lt;"&amp;17))</f>
        <v>-5</v>
      </c>
      <c r="BL31">
        <f>(RANK(_calc_라운드기준!S31,_calc_라운드기준!$B31:$AT31,0)+COUNTIFS(_calc_라운드기준!$B31:$AT31,_calc_라운드기준!S31,$B$1:$AT$1,"&lt;"&amp;18))-(RANK(S31,$B31:$AT31,0)+COUNTIFS($B31:$AT31,S31,$B$1:$AT$1,"&lt;"&amp;18))</f>
        <v>-5</v>
      </c>
      <c r="BM31">
        <f>(RANK(_calc_라운드기준!T31,_calc_라운드기준!$B31:$AT31,0)+COUNTIFS(_calc_라운드기준!$B31:$AT31,_calc_라운드기준!T31,$B$1:$AT$1,"&lt;"&amp;19))-(RANK(T31,$B31:$AT31,0)+COUNTIFS($B31:$AT31,T31,$B$1:$AT$1,"&lt;"&amp;19))</f>
        <v>19</v>
      </c>
      <c r="BN31">
        <f>(RANK(_calc_라운드기준!U31,_calc_라운드기준!$B31:$AT31,0)+COUNTIFS(_calc_라운드기준!$B31:$AT31,_calc_라운드기준!U31,$B$1:$AT$1,"&lt;"&amp;20))-(RANK(U31,$B31:$AT31,0)+COUNTIFS($B31:$AT31,U31,$B$1:$AT$1,"&lt;"&amp;20))</f>
        <v>1</v>
      </c>
      <c r="BO31">
        <f>(RANK(_calc_라운드기준!V31,_calc_라운드기준!$B31:$AT31,0)+COUNTIFS(_calc_라운드기준!$B31:$AT31,_calc_라운드기준!V31,$B$1:$AT$1,"&lt;"&amp;21))-(RANK(V31,$B31:$AT31,0)+COUNTIFS($B31:$AT31,V31,$B$1:$AT$1,"&lt;"&amp;21))</f>
        <v>15</v>
      </c>
      <c r="BP31">
        <f>(RANK(_calc_라운드기준!W31,_calc_라운드기준!$B31:$AT31,0)+COUNTIFS(_calc_라운드기준!$B31:$AT31,_calc_라운드기준!W31,$B$1:$AT$1,"&lt;"&amp;22))-(RANK(W31,$B31:$AT31,0)+COUNTIFS($B31:$AT31,W31,$B$1:$AT$1,"&lt;"&amp;22))</f>
        <v>-1</v>
      </c>
      <c r="BQ31">
        <f>(RANK(_calc_라운드기준!X31,_calc_라운드기준!$B31:$AT31,0)+COUNTIFS(_calc_라운드기준!$B31:$AT31,_calc_라운드기준!X31,$B$1:$AT$1,"&lt;"&amp;23))-(RANK(X31,$B31:$AT31,0)+COUNTIFS($B31:$AT31,X31,$B$1:$AT$1,"&lt;"&amp;23))</f>
        <v>-28</v>
      </c>
      <c r="BR31">
        <f>(RANK(_calc_라운드기준!Y31,_calc_라운드기준!$B31:$AT31,0)+COUNTIFS(_calc_라운드기준!$B31:$AT31,_calc_라운드기준!Y31,$B$1:$AT$1,"&lt;"&amp;24))-(RANK(Y31,$B31:$AT31,0)+COUNTIFS($B31:$AT31,Y31,$B$1:$AT$1,"&lt;"&amp;24))</f>
        <v>-9</v>
      </c>
      <c r="BS31">
        <f>(RANK(_calc_라운드기준!Z31,_calc_라운드기준!$B31:$AT31,0)+COUNTIFS(_calc_라운드기준!$B31:$AT31,_calc_라운드기준!Z31,$B$1:$AT$1,"&lt;"&amp;25))-(RANK(Z31,$B31:$AT31,0)+COUNTIFS($B31:$AT31,Z31,$B$1:$AT$1,"&lt;"&amp;25))</f>
        <v>6</v>
      </c>
      <c r="BT31">
        <f>(RANK(_calc_라운드기준!AA31,_calc_라운드기준!$B31:$AT31,0)+COUNTIFS(_calc_라운드기준!$B31:$AT31,_calc_라운드기준!AA31,$B$1:$AT$1,"&lt;"&amp;26))-(RANK(AA31,$B31:$AT31,0)+COUNTIFS($B31:$AT31,AA31,$B$1:$AT$1,"&lt;"&amp;26))</f>
        <v>-7</v>
      </c>
      <c r="BU31">
        <f>(RANK(_calc_라운드기준!AB31,_calc_라운드기준!$B31:$AT31,0)+COUNTIFS(_calc_라운드기준!$B31:$AT31,_calc_라운드기준!AB31,$B$1:$AT$1,"&lt;"&amp;27))-(RANK(AB31,$B31:$AT31,0)+COUNTIFS($B31:$AT31,AB31,$B$1:$AT$1,"&lt;"&amp;27))</f>
        <v>0</v>
      </c>
      <c r="BV31">
        <f>(RANK(_calc_라운드기준!AC31,_calc_라운드기준!$B31:$AT31,0)+COUNTIFS(_calc_라운드기준!$B31:$AT31,_calc_라운드기준!AC31,$B$1:$AT$1,"&lt;"&amp;28))-(RANK(AC31,$B31:$AT31,0)+COUNTIFS($B31:$AT31,AC31,$B$1:$AT$1,"&lt;"&amp;28))</f>
        <v>8</v>
      </c>
      <c r="BW31">
        <f>(RANK(_calc_라운드기준!AD31,_calc_라운드기준!$B31:$AT31,0)+COUNTIFS(_calc_라운드기준!$B31:$AT31,_calc_라운드기준!AD31,$B$1:$AT$1,"&lt;"&amp;29))-(RANK(AD31,$B31:$AT31,0)+COUNTIFS($B31:$AT31,AD31,$B$1:$AT$1,"&lt;"&amp;29))</f>
        <v>-9</v>
      </c>
      <c r="BX31">
        <f>(RANK(_calc_라운드기준!AE31,_calc_라운드기준!$B31:$AT31,0)+COUNTIFS(_calc_라운드기준!$B31:$AT31,_calc_라운드기준!AE31,$B$1:$AT$1,"&lt;"&amp;30))-(RANK(AE31,$B31:$AT31,0)+COUNTIFS($B31:$AT31,AE31,$B$1:$AT$1,"&lt;"&amp;30))</f>
        <v>5</v>
      </c>
      <c r="BY31">
        <f>(RANK(_calc_라운드기준!AF31,_calc_라운드기준!$B31:$AT31,0)+COUNTIFS(_calc_라운드기준!$B31:$AT31,_calc_라운드기준!AF31,$B$1:$AT$1,"&lt;"&amp;31))-(RANK(AF31,$B31:$AT31,0)+COUNTIFS($B31:$AT31,AF31,$B$1:$AT$1,"&lt;"&amp;31))</f>
        <v>5</v>
      </c>
      <c r="BZ31">
        <f>(RANK(_calc_라운드기준!AG31,_calc_라운드기준!$B31:$AT31,0)+COUNTIFS(_calc_라운드기준!$B31:$AT31,_calc_라운드기준!AG31,$B$1:$AT$1,"&lt;"&amp;32))-(RANK(AG31,$B31:$AT31,0)+COUNTIFS($B31:$AT31,AG31,$B$1:$AT$1,"&lt;"&amp;32))</f>
        <v>3</v>
      </c>
      <c r="CA31">
        <f>(RANK(_calc_라운드기준!AH31,_calc_라운드기준!$B31:$AT31,0)+COUNTIFS(_calc_라운드기준!$B31:$AT31,_calc_라운드기준!AH31,$B$1:$AT$1,"&lt;"&amp;33))-(RANK(AH31,$B31:$AT31,0)+COUNTIFS($B31:$AT31,AH31,$B$1:$AT$1,"&lt;"&amp;33))</f>
        <v>10</v>
      </c>
      <c r="CB31">
        <f>(RANK(_calc_라운드기준!AI31,_calc_라운드기준!$B31:$AT31,0)+COUNTIFS(_calc_라운드기준!$B31:$AT31,_calc_라운드기준!AI31,$B$1:$AT$1,"&lt;"&amp;34))-(RANK(AI31,$B31:$AT31,0)+COUNTIFS($B31:$AT31,AI31,$B$1:$AT$1,"&lt;"&amp;34))</f>
        <v>18</v>
      </c>
      <c r="CC31">
        <f>(RANK(_calc_라운드기준!AJ31,_calc_라운드기준!$B31:$AT31,0)+COUNTIFS(_calc_라운드기준!$B31:$AT31,_calc_라운드기준!AJ31,$B$1:$AT$1,"&lt;"&amp;35))-(RANK(AJ31,$B31:$AT31,0)+COUNTIFS($B31:$AT31,AJ31,$B$1:$AT$1,"&lt;"&amp;35))</f>
        <v>-3</v>
      </c>
      <c r="CD31">
        <f>(RANK(_calc_라운드기준!AK31,_calc_라운드기준!$B31:$AT31,0)+COUNTIFS(_calc_라운드기준!$B31:$AT31,_calc_라운드기준!AK31,$B$1:$AT$1,"&lt;"&amp;36))-(RANK(AK31,$B31:$AT31,0)+COUNTIFS($B31:$AT31,AK31,$B$1:$AT$1,"&lt;"&amp;36))</f>
        <v>-4</v>
      </c>
      <c r="CE31">
        <f>(RANK(_calc_라운드기준!AL31,_calc_라운드기준!$B31:$AT31,0)+COUNTIFS(_calc_라운드기준!$B31:$AT31,_calc_라운드기준!AL31,$B$1:$AT$1,"&lt;"&amp;37))-(RANK(AL31,$B31:$AT31,0)+COUNTIFS($B31:$AT31,AL31,$B$1:$AT$1,"&lt;"&amp;37))</f>
        <v>6</v>
      </c>
      <c r="CF31">
        <f>(RANK(_calc_라운드기준!AM31,_calc_라운드기준!$B31:$AT31,0)+COUNTIFS(_calc_라운드기준!$B31:$AT31,_calc_라운드기준!AM31,$B$1:$AT$1,"&lt;"&amp;38))-(RANK(AM31,$B31:$AT31,0)+COUNTIFS($B31:$AT31,AM31,$B$1:$AT$1,"&lt;"&amp;38))</f>
        <v>6</v>
      </c>
      <c r="CG31">
        <f>(RANK(_calc_라운드기준!AN31,_calc_라운드기준!$B31:$AT31,0)+COUNTIFS(_calc_라운드기준!$B31:$AT31,_calc_라운드기준!AN31,$B$1:$AT$1,"&lt;"&amp;39))-(RANK(AN31,$B31:$AT31,0)+COUNTIFS($B31:$AT31,AN31,$B$1:$AT$1,"&lt;"&amp;39))</f>
        <v>-6</v>
      </c>
      <c r="CH31">
        <f>(RANK(_calc_라운드기준!AO31,_calc_라운드기준!$B31:$AT31,0)+COUNTIFS(_calc_라운드기준!$B31:$AT31,_calc_라운드기준!AO31,$B$1:$AT$1,"&lt;"&amp;40))-(RANK(AO31,$B31:$AT31,0)+COUNTIFS($B31:$AT31,AO31,$B$1:$AT$1,"&lt;"&amp;40))</f>
        <v>-20</v>
      </c>
      <c r="CI31">
        <f>(RANK(_calc_라운드기준!AP31,_calc_라운드기준!$B31:$AT31,0)+COUNTIFS(_calc_라운드기준!$B31:$AT31,_calc_라운드기준!AP31,$B$1:$AT$1,"&lt;"&amp;41))-(RANK(AP31,$B31:$AT31,0)+COUNTIFS($B31:$AT31,AP31,$B$1:$AT$1,"&lt;"&amp;41))</f>
        <v>-6</v>
      </c>
      <c r="CJ31">
        <f>(RANK(_calc_라운드기준!AQ31,_calc_라운드기준!$B31:$AT31,0)+COUNTIFS(_calc_라운드기준!$B31:$AT31,_calc_라운드기준!AQ31,$B$1:$AT$1,"&lt;"&amp;42))-(RANK(AQ31,$B31:$AT31,0)+COUNTIFS($B31:$AT31,AQ31,$B$1:$AT$1,"&lt;"&amp;42))</f>
        <v>-16</v>
      </c>
      <c r="CK31">
        <f>(RANK(_calc_라운드기준!AR31,_calc_라운드기준!$B31:$AT31,0)+COUNTIFS(_calc_라운드기준!$B31:$AT31,_calc_라운드기준!AR31,$B$1:$AT$1,"&lt;"&amp;43))-(RANK(AR31,$B31:$AT31,0)+COUNTIFS($B31:$AT31,AR31,$B$1:$AT$1,"&lt;"&amp;43))</f>
        <v>-1</v>
      </c>
      <c r="CL31">
        <f>(RANK(_calc_라운드기준!AS31,_calc_라운드기준!$B31:$AT31,0)+COUNTIFS(_calc_라운드기준!$B31:$AT31,_calc_라운드기준!AS31,$B$1:$AT$1,"&lt;"&amp;44))-(RANK(AS31,$B31:$AT31,0)+COUNTIFS($B31:$AT31,AS31,$B$1:$AT$1,"&lt;"&amp;44))</f>
        <v>-4</v>
      </c>
      <c r="CM31">
        <f>(RANK(_calc_라운드기준!AT31,_calc_라운드기준!$B31:$AT31,0)+COUNTIFS(_calc_라운드기준!$B31:$AT31,_calc_라운드기준!AT31,$B$1:$AT$1,"&lt;"&amp;45))-(RANK(AT31,$B31:$AT31,0)+COUNTIFS($B31:$AT31,AT31,$B$1:$AT$1,"&lt;"&amp;45))</f>
        <v>1</v>
      </c>
      <c r="CN31">
        <f t="shared" si="0"/>
        <v>41</v>
      </c>
      <c r="CO31">
        <f t="shared" si="1"/>
        <v>8</v>
      </c>
      <c r="CP31">
        <f t="shared" si="2"/>
        <v>22</v>
      </c>
      <c r="CQ31">
        <f t="shared" si="3"/>
        <v>32</v>
      </c>
      <c r="CR31">
        <f t="shared" si="4"/>
        <v>42</v>
      </c>
      <c r="CS31">
        <f t="shared" si="5"/>
        <v>23</v>
      </c>
      <c r="CT31">
        <f t="shared" si="6"/>
        <v>24</v>
      </c>
      <c r="CU31">
        <f t="shared" si="7"/>
        <v>37</v>
      </c>
      <c r="CV31">
        <f t="shared" si="8"/>
        <v>9</v>
      </c>
      <c r="CW31">
        <f t="shared" si="9"/>
        <v>20</v>
      </c>
      <c r="CX31">
        <f t="shared" si="10"/>
        <v>10</v>
      </c>
      <c r="CY31">
        <f t="shared" si="11"/>
        <v>16</v>
      </c>
      <c r="CZ31">
        <f t="shared" si="12"/>
        <v>3</v>
      </c>
      <c r="DA31">
        <f t="shared" si="13"/>
        <v>29</v>
      </c>
      <c r="DB31">
        <f t="shared" si="14"/>
        <v>1</v>
      </c>
      <c r="DC31">
        <f t="shared" si="15"/>
        <v>25</v>
      </c>
      <c r="DD31">
        <f t="shared" si="16"/>
        <v>33</v>
      </c>
      <c r="DE31">
        <f t="shared" si="17"/>
        <v>34</v>
      </c>
      <c r="DF31">
        <f t="shared" si="18"/>
        <v>2</v>
      </c>
      <c r="DG31">
        <f t="shared" si="19"/>
        <v>18</v>
      </c>
      <c r="DH31">
        <f t="shared" si="20"/>
        <v>5</v>
      </c>
      <c r="DI31">
        <f t="shared" si="21"/>
        <v>26</v>
      </c>
      <c r="DJ31">
        <f t="shared" si="22"/>
        <v>45</v>
      </c>
      <c r="DK31">
        <f t="shared" si="23"/>
        <v>39</v>
      </c>
      <c r="DL31">
        <f t="shared" si="24"/>
        <v>11</v>
      </c>
      <c r="DM31">
        <f t="shared" si="25"/>
        <v>38</v>
      </c>
      <c r="DN31">
        <f t="shared" si="26"/>
        <v>21</v>
      </c>
      <c r="DO31">
        <f t="shared" si="27"/>
        <v>7</v>
      </c>
      <c r="DP31">
        <f t="shared" si="28"/>
        <v>40</v>
      </c>
      <c r="DQ31">
        <f t="shared" si="29"/>
        <v>14</v>
      </c>
      <c r="DR31">
        <f t="shared" si="30"/>
        <v>15</v>
      </c>
      <c r="DS31">
        <f t="shared" si="31"/>
        <v>17</v>
      </c>
      <c r="DT31">
        <f t="shared" si="32"/>
        <v>6</v>
      </c>
      <c r="DU31">
        <f t="shared" si="33"/>
        <v>4</v>
      </c>
      <c r="DV31">
        <f t="shared" si="34"/>
        <v>28</v>
      </c>
      <c r="DW31">
        <f t="shared" si="35"/>
        <v>30</v>
      </c>
      <c r="DX31">
        <f t="shared" si="36"/>
        <v>12</v>
      </c>
      <c r="DY31">
        <f t="shared" si="37"/>
        <v>13</v>
      </c>
      <c r="DZ31">
        <f t="shared" si="38"/>
        <v>35</v>
      </c>
      <c r="EA31">
        <f t="shared" si="39"/>
        <v>44</v>
      </c>
      <c r="EB31">
        <f t="shared" si="40"/>
        <v>36</v>
      </c>
      <c r="EC31">
        <f t="shared" si="41"/>
        <v>43</v>
      </c>
      <c r="ED31">
        <f t="shared" si="42"/>
        <v>27</v>
      </c>
      <c r="EE31">
        <f t="shared" si="43"/>
        <v>31</v>
      </c>
      <c r="EF31">
        <f t="shared" si="44"/>
        <v>19</v>
      </c>
    </row>
    <row r="32" spans="1:136" ht="16.5" customHeight="1">
      <c r="A32">
        <f>_calc_라운드기준!A32</f>
        <v>1214</v>
      </c>
      <c r="B32">
        <f>INDEX(_calc_누적빈도!B:B,$A32)-INDEX(_calc_누적빈도!B:B,$A32-기준100회_후보!$B$1)</f>
        <v>13</v>
      </c>
      <c r="C32">
        <f>INDEX(_calc_누적빈도!C:C,$A32)-INDEX(_calc_누적빈도!C:C,$A32-기준100회_후보!$B$1)</f>
        <v>10</v>
      </c>
      <c r="D32">
        <f>INDEX(_calc_누적빈도!D:D,$A32)-INDEX(_calc_누적빈도!D:D,$A32-기준100회_후보!$B$1)</f>
        <v>18</v>
      </c>
      <c r="E32">
        <f>INDEX(_calc_누적빈도!E:E,$A32)-INDEX(_calc_누적빈도!E:E,$A32-기준100회_후보!$B$1)</f>
        <v>11</v>
      </c>
      <c r="F32">
        <f>INDEX(_calc_누적빈도!F:F,$A32)-INDEX(_calc_누적빈도!F:F,$A32-기준100회_후보!$B$1)</f>
        <v>13</v>
      </c>
      <c r="G32">
        <f>INDEX(_calc_누적빈도!G:G,$A32)-INDEX(_calc_누적빈도!G:G,$A32-기준100회_후보!$B$1)</f>
        <v>17</v>
      </c>
      <c r="H32">
        <f>INDEX(_calc_누적빈도!H:H,$A32)-INDEX(_calc_누적빈도!H:H,$A32-기준100회_후보!$B$1)</f>
        <v>17</v>
      </c>
      <c r="I32">
        <f>INDEX(_calc_누적빈도!I:I,$A32)-INDEX(_calc_누적빈도!I:I,$A32-기준100회_후보!$B$1)</f>
        <v>14</v>
      </c>
      <c r="J32">
        <f>INDEX(_calc_누적빈도!J:J,$A32)-INDEX(_calc_누적빈도!J:J,$A32-기준100회_후보!$B$1)</f>
        <v>17</v>
      </c>
      <c r="K32">
        <f>INDEX(_calc_누적빈도!K:K,$A32)-INDEX(_calc_누적빈도!K:K,$A32-기준100회_후보!$B$1)</f>
        <v>10</v>
      </c>
      <c r="L32">
        <f>INDEX(_calc_누적빈도!L:L,$A32)-INDEX(_calc_누적빈도!L:L,$A32-기준100회_후보!$B$1)</f>
        <v>13</v>
      </c>
      <c r="M32">
        <f>INDEX(_calc_누적빈도!M:M,$A32)-INDEX(_calc_누적빈도!M:M,$A32-기준100회_후보!$B$1)</f>
        <v>15</v>
      </c>
      <c r="N32">
        <f>INDEX(_calc_누적빈도!N:N,$A32)-INDEX(_calc_누적빈도!N:N,$A32-기준100회_후보!$B$1)</f>
        <v>15</v>
      </c>
      <c r="O32">
        <f>INDEX(_calc_누적빈도!O:O,$A32)-INDEX(_calc_누적빈도!O:O,$A32-기준100회_후보!$B$1)</f>
        <v>9</v>
      </c>
      <c r="P32">
        <f>INDEX(_calc_누적빈도!P:P,$A32)-INDEX(_calc_누적빈도!P:P,$A32-기준100회_후보!$B$1)</f>
        <v>16</v>
      </c>
      <c r="Q32">
        <f>INDEX(_calc_누적빈도!Q:Q,$A32)-INDEX(_calc_누적빈도!Q:Q,$A32-기준100회_후보!$B$1)</f>
        <v>19</v>
      </c>
      <c r="R32">
        <f>INDEX(_calc_누적빈도!R:R,$A32)-INDEX(_calc_누적빈도!R:R,$A32-기준100회_후보!$B$1)</f>
        <v>13</v>
      </c>
      <c r="S32">
        <f>INDEX(_calc_누적빈도!S:S,$A32)-INDEX(_calc_누적빈도!S:S,$A32-기준100회_후보!$B$1)</f>
        <v>7</v>
      </c>
      <c r="T32">
        <f>INDEX(_calc_누적빈도!T:T,$A32)-INDEX(_calc_누적빈도!T:T,$A32-기준100회_후보!$B$1)</f>
        <v>16</v>
      </c>
      <c r="U32">
        <f>INDEX(_calc_누적빈도!U:U,$A32)-INDEX(_calc_누적빈도!U:U,$A32-기준100회_후보!$B$1)</f>
        <v>11</v>
      </c>
      <c r="V32">
        <f>INDEX(_calc_누적빈도!V:V,$A32)-INDEX(_calc_누적빈도!V:V,$A32-기준100회_후보!$B$1)</f>
        <v>13</v>
      </c>
      <c r="W32">
        <f>INDEX(_calc_누적빈도!W:W,$A32)-INDEX(_calc_누적빈도!W:W,$A32-기준100회_후보!$B$1)</f>
        <v>7</v>
      </c>
      <c r="X32">
        <f>INDEX(_calc_누적빈도!X:X,$A32)-INDEX(_calc_누적빈도!X:X,$A32-기준100회_후보!$B$1)</f>
        <v>11</v>
      </c>
      <c r="Y32">
        <f>INDEX(_calc_누적빈도!Y:Y,$A32)-INDEX(_calc_누적빈도!Y:Y,$A32-기준100회_후보!$B$1)</f>
        <v>15</v>
      </c>
      <c r="Z32">
        <f>INDEX(_calc_누적빈도!Z:Z,$A32)-INDEX(_calc_누적빈도!Z:Z,$A32-기준100회_후보!$B$1)</f>
        <v>13</v>
      </c>
      <c r="AA32">
        <f>INDEX(_calc_누적빈도!AA:AA,$A32)-INDEX(_calc_누적빈도!AA:AA,$A32-기준100회_후보!$B$1)</f>
        <v>13</v>
      </c>
      <c r="AB32">
        <f>INDEX(_calc_누적빈도!AB:AB,$A32)-INDEX(_calc_누적빈도!AB:AB,$A32-기준100회_후보!$B$1)</f>
        <v>21</v>
      </c>
      <c r="AC32">
        <f>INDEX(_calc_누적빈도!AC:AC,$A32)-INDEX(_calc_누적빈도!AC:AC,$A32-기준100회_후보!$B$1)</f>
        <v>16</v>
      </c>
      <c r="AD32">
        <f>INDEX(_calc_누적빈도!AD:AD,$A32)-INDEX(_calc_누적빈도!AD:AD,$A32-기준100회_후보!$B$1)</f>
        <v>12</v>
      </c>
      <c r="AE32">
        <f>INDEX(_calc_누적빈도!AE:AE,$A32)-INDEX(_calc_누적빈도!AE:AE,$A32-기준100회_후보!$B$1)</f>
        <v>16</v>
      </c>
      <c r="AF32">
        <f>INDEX(_calc_누적빈도!AF:AF,$A32)-INDEX(_calc_누적빈도!AF:AF,$A32-기준100회_후보!$B$1)</f>
        <v>15</v>
      </c>
      <c r="AG32">
        <f>INDEX(_calc_누적빈도!AG:AG,$A32)-INDEX(_calc_누적빈도!AG:AG,$A32-기준100회_후보!$B$1)</f>
        <v>11</v>
      </c>
      <c r="AH32">
        <f>INDEX(_calc_누적빈도!AH:AH,$A32)-INDEX(_calc_누적빈도!AH:AH,$A32-기준100회_후보!$B$1)</f>
        <v>16</v>
      </c>
      <c r="AI32">
        <f>INDEX(_calc_누적빈도!AI:AI,$A32)-INDEX(_calc_누적빈도!AI:AI,$A32-기준100회_후보!$B$1)</f>
        <v>13</v>
      </c>
      <c r="AJ32">
        <f>INDEX(_calc_누적빈도!AJ:AJ,$A32)-INDEX(_calc_누적빈도!AJ:AJ,$A32-기준100회_후보!$B$1)</f>
        <v>15</v>
      </c>
      <c r="AK32">
        <f>INDEX(_calc_누적빈도!AK:AK,$A32)-INDEX(_calc_누적빈도!AK:AK,$A32-기준100회_후보!$B$1)</f>
        <v>13</v>
      </c>
      <c r="AL32">
        <f>INDEX(_calc_누적빈도!AL:AL,$A32)-INDEX(_calc_누적빈도!AL:AL,$A32-기준100회_후보!$B$1)</f>
        <v>17</v>
      </c>
      <c r="AM32">
        <f>INDEX(_calc_누적빈도!AM:AM,$A32)-INDEX(_calc_누적빈도!AM:AM,$A32-기준100회_후보!$B$1)</f>
        <v>20</v>
      </c>
      <c r="AN32">
        <f>INDEX(_calc_누적빈도!AN:AN,$A32)-INDEX(_calc_누적빈도!AN:AN,$A32-기준100회_후보!$B$1)</f>
        <v>12</v>
      </c>
      <c r="AO32">
        <f>INDEX(_calc_누적빈도!AO:AO,$A32)-INDEX(_calc_누적빈도!AO:AO,$A32-기준100회_후보!$B$1)</f>
        <v>13</v>
      </c>
      <c r="AP32">
        <f>INDEX(_calc_누적빈도!AP:AP,$A32)-INDEX(_calc_누적빈도!AP:AP,$A32-기준100회_후보!$B$1)</f>
        <v>10</v>
      </c>
      <c r="AQ32">
        <f>INDEX(_calc_누적빈도!AQ:AQ,$A32)-INDEX(_calc_누적빈도!AQ:AQ,$A32-기준100회_후보!$B$1)</f>
        <v>9</v>
      </c>
      <c r="AR32">
        <f>INDEX(_calc_누적빈도!AR:AR,$A32)-INDEX(_calc_누적빈도!AR:AR,$A32-기준100회_후보!$B$1)</f>
        <v>5</v>
      </c>
      <c r="AS32">
        <f>INDEX(_calc_누적빈도!AS:AS,$A32)-INDEX(_calc_누적빈도!AS:AS,$A32-기준100회_후보!$B$1)</f>
        <v>10</v>
      </c>
      <c r="AT32">
        <f>INDEX(_calc_누적빈도!AT:AT,$A32)-INDEX(_calc_누적빈도!AT:AT,$A32-기준100회_후보!$B$1)</f>
        <v>10</v>
      </c>
      <c r="AU32">
        <f>(RANK(_calc_라운드기준!B32,_calc_라운드기준!$B32:$AT32,0)+COUNTIFS(_calc_라운드기준!$B32:$AT32,_calc_라운드기준!B32,$B$1:$AT$1,"&lt;"&amp;1))-(RANK(B32,$B32:$AT32,0)+COUNTIFS($B32:$AT32,B32,$B$1:$AT$1,"&lt;"&amp;1))</f>
        <v>-10</v>
      </c>
      <c r="AV32">
        <f>(RANK(_calc_라운드기준!C32,_calc_라운드기준!$B32:$AT32,0)+COUNTIFS(_calc_라운드기준!$B32:$AT32,_calc_라운드기준!C32,$B$1:$AT$1,"&lt;"&amp;2))-(RANK(C32,$B32:$AT32,0)+COUNTIFS($B32:$AT32,C32,$B$1:$AT$1,"&lt;"&amp;2))</f>
        <v>5</v>
      </c>
      <c r="AW32">
        <f>(RANK(_calc_라운드기준!D32,_calc_라운드기준!$B32:$AT32,0)+COUNTIFS(_calc_라운드기준!$B32:$AT32,_calc_라운드기준!D32,$B$1:$AT$1,"&lt;"&amp;3))-(RANK(D32,$B32:$AT32,0)+COUNTIFS($B32:$AT32,D32,$B$1:$AT$1,"&lt;"&amp;3))</f>
        <v>-2</v>
      </c>
      <c r="AX32">
        <f>(RANK(_calc_라운드기준!E32,_calc_라운드기준!$B32:$AT32,0)+COUNTIFS(_calc_라운드기준!$B32:$AT32,_calc_라운드기준!E32,$B$1:$AT$1,"&lt;"&amp;4))-(RANK(E32,$B32:$AT32,0)+COUNTIFS($B32:$AT32,E32,$B$1:$AT$1,"&lt;"&amp;4))</f>
        <v>-5</v>
      </c>
      <c r="AY32">
        <f>(RANK(_calc_라운드기준!F32,_calc_라운드기준!$B32:$AT32,0)+COUNTIFS(_calc_라운드기준!$B32:$AT32,_calc_라운드기준!F32,$B$1:$AT$1,"&lt;"&amp;5))-(RANK(F32,$B32:$AT32,0)+COUNTIFS($B32:$AT32,F32,$B$1:$AT$1,"&lt;"&amp;5))</f>
        <v>-10</v>
      </c>
      <c r="AZ32">
        <f>(RANK(_calc_라운드기준!G32,_calc_라운드기준!$B32:$AT32,0)+COUNTIFS(_calc_라운드기준!$B32:$AT32,_calc_라운드기준!G32,$B$1:$AT$1,"&lt;"&amp;6))-(RANK(G32,$B32:$AT32,0)+COUNTIFS($B32:$AT32,G32,$B$1:$AT$1,"&lt;"&amp;6))</f>
        <v>1</v>
      </c>
      <c r="BA32">
        <f>(RANK(_calc_라운드기준!H32,_calc_라운드기준!$B32:$AT32,0)+COUNTIFS(_calc_라운드기준!$B32:$AT32,_calc_라운드기준!H32,$B$1:$AT$1,"&lt;"&amp;7))-(RANK(H32,$B32:$AT32,0)+COUNTIFS($B32:$AT32,H32,$B$1:$AT$1,"&lt;"&amp;7))</f>
        <v>1</v>
      </c>
      <c r="BB32">
        <f>(RANK(_calc_라운드기준!I32,_calc_라운드기준!$B32:$AT32,0)+COUNTIFS(_calc_라운드기준!$B32:$AT32,_calc_라운드기준!I32,$B$1:$AT$1,"&lt;"&amp;8))-(RANK(I32,$B32:$AT32,0)+COUNTIFS($B32:$AT32,I32,$B$1:$AT$1,"&lt;"&amp;8))</f>
        <v>-7</v>
      </c>
      <c r="BC32">
        <f>(RANK(_calc_라운드기준!J32,_calc_라운드기준!$B32:$AT32,0)+COUNTIFS(_calc_라운드기준!$B32:$AT32,_calc_라운드기준!J32,$B$1:$AT$1,"&lt;"&amp;9))-(RANK(J32,$B32:$AT32,0)+COUNTIFS($B32:$AT32,J32,$B$1:$AT$1,"&lt;"&amp;9))</f>
        <v>6</v>
      </c>
      <c r="BD32">
        <f>(RANK(_calc_라운드기준!K32,_calc_라운드기준!$B32:$AT32,0)+COUNTIFS(_calc_라운드기준!$B32:$AT32,_calc_라운드기준!K32,$B$1:$AT$1,"&lt;"&amp;10))-(RANK(K32,$B32:$AT32,0)+COUNTIFS($B32:$AT32,K32,$B$1:$AT$1,"&lt;"&amp;10))</f>
        <v>5</v>
      </c>
      <c r="BE32">
        <f>(RANK(_calc_라운드기준!L32,_calc_라운드기준!$B32:$AT32,0)+COUNTIFS(_calc_라운드기준!$B32:$AT32,_calc_라운드기준!L32,$B$1:$AT$1,"&lt;"&amp;11))-(RANK(L32,$B32:$AT32,0)+COUNTIFS($B32:$AT32,L32,$B$1:$AT$1,"&lt;"&amp;11))</f>
        <v>6</v>
      </c>
      <c r="BF32">
        <f>(RANK(_calc_라운드기준!M32,_calc_라운드기준!$B32:$AT32,0)+COUNTIFS(_calc_라운드기준!$B32:$AT32,_calc_라운드기준!M32,$B$1:$AT$1,"&lt;"&amp;12))-(RANK(M32,$B32:$AT32,0)+COUNTIFS($B32:$AT32,M32,$B$1:$AT$1,"&lt;"&amp;12))</f>
        <v>4</v>
      </c>
      <c r="BG32">
        <f>(RANK(_calc_라운드기준!N32,_calc_라운드기준!$B32:$AT32,0)+COUNTIFS(_calc_라운드기준!$B32:$AT32,_calc_라운드기준!N32,$B$1:$AT$1,"&lt;"&amp;13))-(RANK(N32,$B32:$AT32,0)+COUNTIFS($B32:$AT32,N32,$B$1:$AT$1,"&lt;"&amp;13))</f>
        <v>16</v>
      </c>
      <c r="BH32">
        <f>(RANK(_calc_라운드기준!O32,_calc_라운드기준!$B32:$AT32,0)+COUNTIFS(_calc_라운드기준!$B32:$AT32,_calc_라운드기준!O32,$B$1:$AT$1,"&lt;"&amp;14))-(RANK(O32,$B32:$AT32,0)+COUNTIFS($B32:$AT32,O32,$B$1:$AT$1,"&lt;"&amp;14))</f>
        <v>-4</v>
      </c>
      <c r="BI32">
        <f>(RANK(_calc_라운드기준!P32,_calc_라운드기준!$B32:$AT32,0)+COUNTIFS(_calc_라운드기준!$B32:$AT32,_calc_라운드기준!P32,$B$1:$AT$1,"&lt;"&amp;15))-(RANK(P32,$B32:$AT32,0)+COUNTIFS($B32:$AT32,P32,$B$1:$AT$1,"&lt;"&amp;15))</f>
        <v>23</v>
      </c>
      <c r="BJ32">
        <f>(RANK(_calc_라운드기준!Q32,_calc_라운드기준!$B32:$AT32,0)+COUNTIFS(_calc_라운드기준!$B32:$AT32,_calc_라운드기준!Q32,$B$1:$AT$1,"&lt;"&amp;16))-(RANK(Q32,$B32:$AT32,0)+COUNTIFS($B32:$AT32,Q32,$B$1:$AT$1,"&lt;"&amp;16))</f>
        <v>0</v>
      </c>
      <c r="BK32">
        <f>(RANK(_calc_라운드기준!R32,_calc_라운드기준!$B32:$AT32,0)+COUNTIFS(_calc_라운드기준!$B32:$AT32,_calc_라운드기준!R32,$B$1:$AT$1,"&lt;"&amp;17))-(RANK(R32,$B32:$AT32,0)+COUNTIFS($B32:$AT32,R32,$B$1:$AT$1,"&lt;"&amp;17))</f>
        <v>-9</v>
      </c>
      <c r="BL32">
        <f>(RANK(_calc_라운드기준!S32,_calc_라운드기준!$B32:$AT32,0)+COUNTIFS(_calc_라운드기준!$B32:$AT32,_calc_라운드기준!S32,$B$1:$AT$1,"&lt;"&amp;18))-(RANK(S32,$B32:$AT32,0)+COUNTIFS($B32:$AT32,S32,$B$1:$AT$1,"&lt;"&amp;18))</f>
        <v>-10</v>
      </c>
      <c r="BM32">
        <f>(RANK(_calc_라운드기준!T32,_calc_라운드기준!$B32:$AT32,0)+COUNTIFS(_calc_라운드기준!$B32:$AT32,_calc_라운드기준!T32,$B$1:$AT$1,"&lt;"&amp;19))-(RANK(T32,$B32:$AT32,0)+COUNTIFS($B32:$AT32,T32,$B$1:$AT$1,"&lt;"&amp;19))</f>
        <v>24</v>
      </c>
      <c r="BN32">
        <f>(RANK(_calc_라운드기준!U32,_calc_라운드기준!$B32:$AT32,0)+COUNTIFS(_calc_라운드기준!$B32:$AT32,_calc_라운드기준!U32,$B$1:$AT$1,"&lt;"&amp;20))-(RANK(U32,$B32:$AT32,0)+COUNTIFS($B32:$AT32,U32,$B$1:$AT$1,"&lt;"&amp;20))</f>
        <v>2</v>
      </c>
      <c r="BO32">
        <f>(RANK(_calc_라운드기준!V32,_calc_라운드기준!$B32:$AT32,0)+COUNTIFS(_calc_라운드기준!$B32:$AT32,_calc_라운드기준!V32,$B$1:$AT$1,"&lt;"&amp;21))-(RANK(V32,$B32:$AT32,0)+COUNTIFS($B32:$AT32,V32,$B$1:$AT$1,"&lt;"&amp;21))</f>
        <v>14</v>
      </c>
      <c r="BP32">
        <f>(RANK(_calc_라운드기준!W32,_calc_라운드기준!$B32:$AT32,0)+COUNTIFS(_calc_라운드기준!$B32:$AT32,_calc_라운드기준!W32,$B$1:$AT$1,"&lt;"&amp;22))-(RANK(W32,$B32:$AT32,0)+COUNTIFS($B32:$AT32,W32,$B$1:$AT$1,"&lt;"&amp;22))</f>
        <v>-1</v>
      </c>
      <c r="BQ32">
        <f>(RANK(_calc_라운드기준!X32,_calc_라운드기준!$B32:$AT32,0)+COUNTIFS(_calc_라운드기준!$B32:$AT32,_calc_라운드기준!X32,$B$1:$AT$1,"&lt;"&amp;23))-(RANK(X32,$B32:$AT32,0)+COUNTIFS($B32:$AT32,X32,$B$1:$AT$1,"&lt;"&amp;23))</f>
        <v>-30</v>
      </c>
      <c r="BR32">
        <f>(RANK(_calc_라운드기준!Y32,_calc_라운드기준!$B32:$AT32,0)+COUNTIFS(_calc_라운드기준!$B32:$AT32,_calc_라운드기준!Y32,$B$1:$AT$1,"&lt;"&amp;24))-(RANK(Y32,$B32:$AT32,0)+COUNTIFS($B32:$AT32,Y32,$B$1:$AT$1,"&lt;"&amp;24))</f>
        <v>-8</v>
      </c>
      <c r="BS32">
        <f>(RANK(_calc_라운드기준!Z32,_calc_라운드기준!$B32:$AT32,0)+COUNTIFS(_calc_라운드기준!$B32:$AT32,_calc_라운드기준!Z32,$B$1:$AT$1,"&lt;"&amp;25))-(RANK(Z32,$B32:$AT32,0)+COUNTIFS($B32:$AT32,Z32,$B$1:$AT$1,"&lt;"&amp;25))</f>
        <v>-6</v>
      </c>
      <c r="BT32">
        <f>(RANK(_calc_라운드기준!AA32,_calc_라운드기준!$B32:$AT32,0)+COUNTIFS(_calc_라운드기준!$B32:$AT32,_calc_라운드기준!AA32,$B$1:$AT$1,"&lt;"&amp;26))-(RANK(AA32,$B32:$AT32,0)+COUNTIFS($B32:$AT32,AA32,$B$1:$AT$1,"&lt;"&amp;26))</f>
        <v>-6</v>
      </c>
      <c r="BU32">
        <f>(RANK(_calc_라운드기준!AB32,_calc_라운드기준!$B32:$AT32,0)+COUNTIFS(_calc_라운드기준!$B32:$AT32,_calc_라운드기준!AB32,$B$1:$AT$1,"&lt;"&amp;27))-(RANK(AB32,$B32:$AT32,0)+COUNTIFS($B32:$AT32,AB32,$B$1:$AT$1,"&lt;"&amp;27))</f>
        <v>0</v>
      </c>
      <c r="BV32">
        <f>(RANK(_calc_라운드기준!AC32,_calc_라운드기준!$B32:$AT32,0)+COUNTIFS(_calc_라운드기준!$B32:$AT32,_calc_라운드기준!AC32,$B$1:$AT$1,"&lt;"&amp;28))-(RANK(AC32,$B32:$AT32,0)+COUNTIFS($B32:$AT32,AC32,$B$1:$AT$1,"&lt;"&amp;28))</f>
        <v>10</v>
      </c>
      <c r="BW32">
        <f>(RANK(_calc_라운드기준!AD32,_calc_라운드기준!$B32:$AT32,0)+COUNTIFS(_calc_라운드기준!$B32:$AT32,_calc_라운드기준!AD32,$B$1:$AT$1,"&lt;"&amp;29))-(RANK(AD32,$B32:$AT32,0)+COUNTIFS($B32:$AT32,AD32,$B$1:$AT$1,"&lt;"&amp;29))</f>
        <v>-8</v>
      </c>
      <c r="BX32">
        <f>(RANK(_calc_라운드기준!AE32,_calc_라운드기준!$B32:$AT32,0)+COUNTIFS(_calc_라운드기준!$B32:$AT32,_calc_라운드기준!AE32,$B$1:$AT$1,"&lt;"&amp;30))-(RANK(AE32,$B32:$AT32,0)+COUNTIFS($B32:$AT32,AE32,$B$1:$AT$1,"&lt;"&amp;30))</f>
        <v>11</v>
      </c>
      <c r="BY32">
        <f>(RANK(_calc_라운드기준!AF32,_calc_라운드기준!$B32:$AT32,0)+COUNTIFS(_calc_라운드기준!$B32:$AT32,_calc_라운드기준!AF32,$B$1:$AT$1,"&lt;"&amp;31))-(RANK(AF32,$B32:$AT32,0)+COUNTIFS($B32:$AT32,AF32,$B$1:$AT$1,"&lt;"&amp;31))</f>
        <v>7</v>
      </c>
      <c r="BZ32">
        <f>(RANK(_calc_라운드기준!AG32,_calc_라운드기준!$B32:$AT32,0)+COUNTIFS(_calc_라운드기준!$B32:$AT32,_calc_라운드기준!AG32,$B$1:$AT$1,"&lt;"&amp;32))-(RANK(AG32,$B32:$AT32,0)+COUNTIFS($B32:$AT32,AG32,$B$1:$AT$1,"&lt;"&amp;32))</f>
        <v>4</v>
      </c>
      <c r="CA32">
        <f>(RANK(_calc_라운드기준!AH32,_calc_라운드기준!$B32:$AT32,0)+COUNTIFS(_calc_라운드기준!$B32:$AT32,_calc_라운드기준!AH32,$B$1:$AT$1,"&lt;"&amp;33))-(RANK(AH32,$B32:$AT32,0)+COUNTIFS($B32:$AT32,AH32,$B$1:$AT$1,"&lt;"&amp;33))</f>
        <v>16</v>
      </c>
      <c r="CB32">
        <f>(RANK(_calc_라운드기준!AI32,_calc_라운드기준!$B32:$AT32,0)+COUNTIFS(_calc_라운드기준!$B32:$AT32,_calc_라운드기준!AI32,$B$1:$AT$1,"&lt;"&amp;34))-(RANK(AI32,$B32:$AT32,0)+COUNTIFS($B32:$AT32,AI32,$B$1:$AT$1,"&lt;"&amp;34))</f>
        <v>18</v>
      </c>
      <c r="CC32">
        <f>(RANK(_calc_라운드기준!AJ32,_calc_라운드기준!$B32:$AT32,0)+COUNTIFS(_calc_라운드기준!$B32:$AT32,_calc_라운드기준!AJ32,$B$1:$AT$1,"&lt;"&amp;35))-(RANK(AJ32,$B32:$AT32,0)+COUNTIFS($B32:$AT32,AJ32,$B$1:$AT$1,"&lt;"&amp;35))</f>
        <v>-3</v>
      </c>
      <c r="CD32">
        <f>(RANK(_calc_라운드기준!AK32,_calc_라운드기준!$B32:$AT32,0)+COUNTIFS(_calc_라운드기준!$B32:$AT32,_calc_라운드기준!AK32,$B$1:$AT$1,"&lt;"&amp;36))-(RANK(AK32,$B32:$AT32,0)+COUNTIFS($B32:$AT32,AK32,$B$1:$AT$1,"&lt;"&amp;36))</f>
        <v>-3</v>
      </c>
      <c r="CE32">
        <f>(RANK(_calc_라운드기준!AL32,_calc_라운드기준!$B32:$AT32,0)+COUNTIFS(_calc_라운드기준!$B32:$AT32,_calc_라운드기준!AL32,$B$1:$AT$1,"&lt;"&amp;37))-(RANK(AL32,$B32:$AT32,0)+COUNTIFS($B32:$AT32,AL32,$B$1:$AT$1,"&lt;"&amp;37))</f>
        <v>8</v>
      </c>
      <c r="CF32">
        <f>(RANK(_calc_라운드기준!AM32,_calc_라운드기준!$B32:$AT32,0)+COUNTIFS(_calc_라운드기준!$B32:$AT32,_calc_라운드기준!AM32,$B$1:$AT$1,"&lt;"&amp;38))-(RANK(AM32,$B32:$AT32,0)+COUNTIFS($B32:$AT32,AM32,$B$1:$AT$1,"&lt;"&amp;38))</f>
        <v>3</v>
      </c>
      <c r="CG32">
        <f>(RANK(_calc_라운드기준!AN32,_calc_라운드기준!$B32:$AT32,0)+COUNTIFS(_calc_라운드기준!$B32:$AT32,_calc_라운드기준!AN32,$B$1:$AT$1,"&lt;"&amp;39))-(RANK(AN32,$B32:$AT32,0)+COUNTIFS($B32:$AT32,AN32,$B$1:$AT$1,"&lt;"&amp;39))</f>
        <v>-14</v>
      </c>
      <c r="CH32">
        <f>(RANK(_calc_라운드기준!AO32,_calc_라운드기준!$B32:$AT32,0)+COUNTIFS(_calc_라운드기준!$B32:$AT32,_calc_라운드기준!AO32,$B$1:$AT$1,"&lt;"&amp;40))-(RANK(AO32,$B32:$AT32,0)+COUNTIFS($B32:$AT32,AO32,$B$1:$AT$1,"&lt;"&amp;40))</f>
        <v>-20</v>
      </c>
      <c r="CI32">
        <f>(RANK(_calc_라운드기준!AP32,_calc_라운드기준!$B32:$AT32,0)+COUNTIFS(_calc_라운드기준!$B32:$AT32,_calc_라운드기준!AP32,$B$1:$AT$1,"&lt;"&amp;41))-(RANK(AP32,$B32:$AT32,0)+COUNTIFS($B32:$AT32,AP32,$B$1:$AT$1,"&lt;"&amp;41))</f>
        <v>-8</v>
      </c>
      <c r="CJ32">
        <f>(RANK(_calc_라운드기준!AQ32,_calc_라운드기준!$B32:$AT32,0)+COUNTIFS(_calc_라운드기준!$B32:$AT32,_calc_라운드기준!AQ32,$B$1:$AT$1,"&lt;"&amp;42))-(RANK(AQ32,$B32:$AT32,0)+COUNTIFS($B32:$AT32,AQ32,$B$1:$AT$1,"&lt;"&amp;42))</f>
        <v>-16</v>
      </c>
      <c r="CK32">
        <f>(RANK(_calc_라운드기준!AR32,_calc_라운드기준!$B32:$AT32,0)+COUNTIFS(_calc_라운드기준!$B32:$AT32,_calc_라운드기준!AR32,$B$1:$AT$1,"&lt;"&amp;43))-(RANK(AR32,$B32:$AT32,0)+COUNTIFS($B32:$AT32,AR32,$B$1:$AT$1,"&lt;"&amp;43))</f>
        <v>-1</v>
      </c>
      <c r="CL32">
        <f>(RANK(_calc_라운드기준!AS32,_calc_라운드기준!$B32:$AT32,0)+COUNTIFS(_calc_라운드기준!$B32:$AT32,_calc_라운드기준!AS32,$B$1:$AT$1,"&lt;"&amp;44))-(RANK(AS32,$B32:$AT32,0)+COUNTIFS($B32:$AT32,AS32,$B$1:$AT$1,"&lt;"&amp;44))</f>
        <v>-3</v>
      </c>
      <c r="CM32">
        <f>(RANK(_calc_라운드기준!AT32,_calc_라운드기준!$B32:$AT32,0)+COUNTIFS(_calc_라운드기준!$B32:$AT32,_calc_라운드기준!AT32,$B$1:$AT$1,"&lt;"&amp;45))-(RANK(AT32,$B32:$AT32,0)+COUNTIFS($B32:$AT32,AT32,$B$1:$AT$1,"&lt;"&amp;45))</f>
        <v>0</v>
      </c>
      <c r="CN32">
        <f t="shared" si="0"/>
        <v>39</v>
      </c>
      <c r="CO32">
        <f t="shared" si="1"/>
        <v>13</v>
      </c>
      <c r="CP32">
        <f t="shared" si="2"/>
        <v>26</v>
      </c>
      <c r="CQ32">
        <f t="shared" si="3"/>
        <v>31</v>
      </c>
      <c r="CR32">
        <f t="shared" si="4"/>
        <v>40</v>
      </c>
      <c r="CS32">
        <f t="shared" si="5"/>
        <v>19</v>
      </c>
      <c r="CT32">
        <f t="shared" si="6"/>
        <v>20</v>
      </c>
      <c r="CU32">
        <f t="shared" si="7"/>
        <v>34</v>
      </c>
      <c r="CV32">
        <f t="shared" si="8"/>
        <v>11</v>
      </c>
      <c r="CW32">
        <f t="shared" si="9"/>
        <v>14</v>
      </c>
      <c r="CX32">
        <f t="shared" si="10"/>
        <v>12</v>
      </c>
      <c r="CY32">
        <f t="shared" si="11"/>
        <v>15</v>
      </c>
      <c r="CZ32">
        <f t="shared" si="12"/>
        <v>4</v>
      </c>
      <c r="DA32">
        <f t="shared" si="13"/>
        <v>30</v>
      </c>
      <c r="DB32">
        <f t="shared" si="14"/>
        <v>2</v>
      </c>
      <c r="DC32">
        <f t="shared" si="15"/>
        <v>21</v>
      </c>
      <c r="DD32">
        <f t="shared" si="16"/>
        <v>38</v>
      </c>
      <c r="DE32">
        <f t="shared" si="17"/>
        <v>41</v>
      </c>
      <c r="DF32">
        <f t="shared" si="18"/>
        <v>1</v>
      </c>
      <c r="DG32">
        <f t="shared" si="19"/>
        <v>18</v>
      </c>
      <c r="DH32">
        <f t="shared" si="20"/>
        <v>6</v>
      </c>
      <c r="DI32">
        <f t="shared" si="21"/>
        <v>24</v>
      </c>
      <c r="DJ32">
        <f t="shared" si="22"/>
        <v>45</v>
      </c>
      <c r="DK32">
        <f t="shared" si="23"/>
        <v>35</v>
      </c>
      <c r="DL32">
        <f t="shared" si="24"/>
        <v>32</v>
      </c>
      <c r="DM32">
        <f t="shared" si="25"/>
        <v>33</v>
      </c>
      <c r="DN32">
        <f t="shared" si="26"/>
        <v>22</v>
      </c>
      <c r="DO32">
        <f t="shared" si="27"/>
        <v>8</v>
      </c>
      <c r="DP32">
        <f t="shared" si="28"/>
        <v>36</v>
      </c>
      <c r="DQ32">
        <f t="shared" si="29"/>
        <v>7</v>
      </c>
      <c r="DR32">
        <f t="shared" si="30"/>
        <v>10</v>
      </c>
      <c r="DS32">
        <f t="shared" si="31"/>
        <v>16</v>
      </c>
      <c r="DT32">
        <f t="shared" si="32"/>
        <v>5</v>
      </c>
      <c r="DU32">
        <f t="shared" si="33"/>
        <v>3</v>
      </c>
      <c r="DV32">
        <f t="shared" si="34"/>
        <v>27</v>
      </c>
      <c r="DW32">
        <f t="shared" si="35"/>
        <v>28</v>
      </c>
      <c r="DX32">
        <f t="shared" si="36"/>
        <v>9</v>
      </c>
      <c r="DY32">
        <f t="shared" si="37"/>
        <v>17</v>
      </c>
      <c r="DZ32">
        <f t="shared" si="38"/>
        <v>42</v>
      </c>
      <c r="EA32">
        <f t="shared" si="39"/>
        <v>44</v>
      </c>
      <c r="EB32">
        <f t="shared" si="40"/>
        <v>37</v>
      </c>
      <c r="EC32">
        <f t="shared" si="41"/>
        <v>43</v>
      </c>
      <c r="ED32">
        <f t="shared" si="42"/>
        <v>25</v>
      </c>
      <c r="EE32">
        <f t="shared" si="43"/>
        <v>29</v>
      </c>
      <c r="EF32">
        <f t="shared" si="44"/>
        <v>23</v>
      </c>
    </row>
    <row r="33" spans="1:136" ht="16.5" customHeight="1">
      <c r="A33">
        <f>_calc_라운드기준!A33</f>
        <v>1213</v>
      </c>
      <c r="B33">
        <f>INDEX(_calc_누적빈도!B:B,$A33)-INDEX(_calc_누적빈도!B:B,$A33-기준100회_후보!$B$1)</f>
        <v>13</v>
      </c>
      <c r="C33">
        <f>INDEX(_calc_누적빈도!C:C,$A33)-INDEX(_calc_누적빈도!C:C,$A33-기준100회_후보!$B$1)</f>
        <v>10</v>
      </c>
      <c r="D33">
        <f>INDEX(_calc_누적빈도!D:D,$A33)-INDEX(_calc_누적빈도!D:D,$A33-기준100회_후보!$B$1)</f>
        <v>18</v>
      </c>
      <c r="E33">
        <f>INDEX(_calc_누적빈도!E:E,$A33)-INDEX(_calc_누적빈도!E:E,$A33-기준100회_후보!$B$1)</f>
        <v>11</v>
      </c>
      <c r="F33">
        <f>INDEX(_calc_누적빈도!F:F,$A33)-INDEX(_calc_누적빈도!F:F,$A33-기준100회_후보!$B$1)</f>
        <v>12</v>
      </c>
      <c r="G33">
        <f>INDEX(_calc_누적빈도!G:G,$A33)-INDEX(_calc_누적빈도!G:G,$A33-기준100회_후보!$B$1)</f>
        <v>17</v>
      </c>
      <c r="H33">
        <f>INDEX(_calc_누적빈도!H:H,$A33)-INDEX(_calc_누적빈도!H:H,$A33-기준100회_후보!$B$1)</f>
        <v>17</v>
      </c>
      <c r="I33">
        <f>INDEX(_calc_누적빈도!I:I,$A33)-INDEX(_calc_누적빈도!I:I,$A33-기준100회_후보!$B$1)</f>
        <v>14</v>
      </c>
      <c r="J33">
        <f>INDEX(_calc_누적빈도!J:J,$A33)-INDEX(_calc_누적빈도!J:J,$A33-기준100회_후보!$B$1)</f>
        <v>17</v>
      </c>
      <c r="K33">
        <f>INDEX(_calc_누적빈도!K:K,$A33)-INDEX(_calc_누적빈도!K:K,$A33-기준100회_후보!$B$1)</f>
        <v>10</v>
      </c>
      <c r="L33">
        <f>INDEX(_calc_누적빈도!L:L,$A33)-INDEX(_calc_누적빈도!L:L,$A33-기준100회_후보!$B$1)</f>
        <v>13</v>
      </c>
      <c r="M33">
        <f>INDEX(_calc_누적빈도!M:M,$A33)-INDEX(_calc_누적빈도!M:M,$A33-기준100회_후보!$B$1)</f>
        <v>15</v>
      </c>
      <c r="N33">
        <f>INDEX(_calc_누적빈도!N:N,$A33)-INDEX(_calc_누적빈도!N:N,$A33-기준100회_후보!$B$1)</f>
        <v>16</v>
      </c>
      <c r="O33">
        <f>INDEX(_calc_누적빈도!O:O,$A33)-INDEX(_calc_누적빈도!O:O,$A33-기준100회_후보!$B$1)</f>
        <v>9</v>
      </c>
      <c r="P33">
        <f>INDEX(_calc_누적빈도!P:P,$A33)-INDEX(_calc_누적빈도!P:P,$A33-기준100회_후보!$B$1)</f>
        <v>16</v>
      </c>
      <c r="Q33">
        <f>INDEX(_calc_누적빈도!Q:Q,$A33)-INDEX(_calc_누적빈도!Q:Q,$A33-기준100회_후보!$B$1)</f>
        <v>19</v>
      </c>
      <c r="R33">
        <f>INDEX(_calc_누적빈도!R:R,$A33)-INDEX(_calc_누적빈도!R:R,$A33-기준100회_후보!$B$1)</f>
        <v>13</v>
      </c>
      <c r="S33">
        <f>INDEX(_calc_누적빈도!S:S,$A33)-INDEX(_calc_누적빈도!S:S,$A33-기준100회_후보!$B$1)</f>
        <v>7</v>
      </c>
      <c r="T33">
        <f>INDEX(_calc_누적빈도!T:T,$A33)-INDEX(_calc_누적빈도!T:T,$A33-기준100회_후보!$B$1)</f>
        <v>16</v>
      </c>
      <c r="U33">
        <f>INDEX(_calc_누적빈도!U:U,$A33)-INDEX(_calc_누적빈도!U:U,$A33-기준100회_후보!$B$1)</f>
        <v>12</v>
      </c>
      <c r="V33">
        <f>INDEX(_calc_누적빈도!V:V,$A33)-INDEX(_calc_누적빈도!V:V,$A33-기준100회_후보!$B$1)</f>
        <v>14</v>
      </c>
      <c r="W33">
        <f>INDEX(_calc_누적빈도!W:W,$A33)-INDEX(_calc_누적빈도!W:W,$A33-기준100회_후보!$B$1)</f>
        <v>7</v>
      </c>
      <c r="X33">
        <f>INDEX(_calc_누적빈도!X:X,$A33)-INDEX(_calc_누적빈도!X:X,$A33-기준100회_후보!$B$1)</f>
        <v>11</v>
      </c>
      <c r="Y33">
        <f>INDEX(_calc_누적빈도!Y:Y,$A33)-INDEX(_calc_누적빈도!Y:Y,$A33-기준100회_후보!$B$1)</f>
        <v>15</v>
      </c>
      <c r="Z33">
        <f>INDEX(_calc_누적빈도!Z:Z,$A33)-INDEX(_calc_누적빈도!Z:Z,$A33-기준100회_후보!$B$1)</f>
        <v>12</v>
      </c>
      <c r="AA33">
        <f>INDEX(_calc_누적빈도!AA:AA,$A33)-INDEX(_calc_누적빈도!AA:AA,$A33-기준100회_후보!$B$1)</f>
        <v>13</v>
      </c>
      <c r="AB33">
        <f>INDEX(_calc_누적빈도!AB:AB,$A33)-INDEX(_calc_누적빈도!AB:AB,$A33-기준100회_후보!$B$1)</f>
        <v>20</v>
      </c>
      <c r="AC33">
        <f>INDEX(_calc_누적빈도!AC:AC,$A33)-INDEX(_calc_누적빈도!AC:AC,$A33-기준100회_후보!$B$1)</f>
        <v>16</v>
      </c>
      <c r="AD33">
        <f>INDEX(_calc_누적빈도!AD:AD,$A33)-INDEX(_calc_누적빈도!AD:AD,$A33-기준100회_후보!$B$1)</f>
        <v>12</v>
      </c>
      <c r="AE33">
        <f>INDEX(_calc_누적빈도!AE:AE,$A33)-INDEX(_calc_누적빈도!AE:AE,$A33-기준100회_후보!$B$1)</f>
        <v>16</v>
      </c>
      <c r="AF33">
        <f>INDEX(_calc_누적빈도!AF:AF,$A33)-INDEX(_calc_누적빈도!AF:AF,$A33-기준100회_후보!$B$1)</f>
        <v>15</v>
      </c>
      <c r="AG33">
        <f>INDEX(_calc_누적빈도!AG:AG,$A33)-INDEX(_calc_누적빈도!AG:AG,$A33-기준100회_후보!$B$1)</f>
        <v>12</v>
      </c>
      <c r="AH33">
        <f>INDEX(_calc_누적빈도!AH:AH,$A33)-INDEX(_calc_누적빈도!AH:AH,$A33-기준100회_후보!$B$1)</f>
        <v>16</v>
      </c>
      <c r="AI33">
        <f>INDEX(_calc_누적빈도!AI:AI,$A33)-INDEX(_calc_누적빈도!AI:AI,$A33-기준100회_후보!$B$1)</f>
        <v>13</v>
      </c>
      <c r="AJ33">
        <f>INDEX(_calc_누적빈도!AJ:AJ,$A33)-INDEX(_calc_누적빈도!AJ:AJ,$A33-기준100회_후보!$B$1)</f>
        <v>15</v>
      </c>
      <c r="AK33">
        <f>INDEX(_calc_누적빈도!AK:AK,$A33)-INDEX(_calc_누적빈도!AK:AK,$A33-기준100회_후보!$B$1)</f>
        <v>12</v>
      </c>
      <c r="AL33">
        <f>INDEX(_calc_누적빈도!AL:AL,$A33)-INDEX(_calc_누적빈도!AL:AL,$A33-기준100회_후보!$B$1)</f>
        <v>17</v>
      </c>
      <c r="AM33">
        <f>INDEX(_calc_누적빈도!AM:AM,$A33)-INDEX(_calc_누적빈도!AM:AM,$A33-기준100회_후보!$B$1)</f>
        <v>19</v>
      </c>
      <c r="AN33">
        <f>INDEX(_calc_누적빈도!AN:AN,$A33)-INDEX(_calc_누적빈도!AN:AN,$A33-기준100회_후보!$B$1)</f>
        <v>12</v>
      </c>
      <c r="AO33">
        <f>INDEX(_calc_누적빈도!AO:AO,$A33)-INDEX(_calc_누적빈도!AO:AO,$A33-기준100회_후보!$B$1)</f>
        <v>13</v>
      </c>
      <c r="AP33">
        <f>INDEX(_calc_누적빈도!AP:AP,$A33)-INDEX(_calc_누적빈도!AP:AP,$A33-기준100회_후보!$B$1)</f>
        <v>10</v>
      </c>
      <c r="AQ33">
        <f>INDEX(_calc_누적빈도!AQ:AQ,$A33)-INDEX(_calc_누적빈도!AQ:AQ,$A33-기준100회_후보!$B$1)</f>
        <v>9</v>
      </c>
      <c r="AR33">
        <f>INDEX(_calc_누적빈도!AR:AR,$A33)-INDEX(_calc_누적빈도!AR:AR,$A33-기준100회_후보!$B$1)</f>
        <v>5</v>
      </c>
      <c r="AS33">
        <f>INDEX(_calc_누적빈도!AS:AS,$A33)-INDEX(_calc_누적빈도!AS:AS,$A33-기준100회_후보!$B$1)</f>
        <v>11</v>
      </c>
      <c r="AT33">
        <f>INDEX(_calc_누적빈도!AT:AT,$A33)-INDEX(_calc_누적빈도!AT:AT,$A33-기준100회_후보!$B$1)</f>
        <v>10</v>
      </c>
      <c r="AU33">
        <f>(RANK(_calc_라운드기준!B33,_calc_라운드기준!$B33:$AT33,0)+COUNTIFS(_calc_라운드기준!$B33:$AT33,_calc_라운드기준!B33,$B$1:$AT$1,"&lt;"&amp;1))-(RANK(B33,$B33:$AT33,0)+COUNTIFS($B33:$AT33,B33,$B$1:$AT$1,"&lt;"&amp;1))</f>
        <v>-11</v>
      </c>
      <c r="AV33">
        <f>(RANK(_calc_라운드기준!C33,_calc_라운드기준!$B33:$AT33,0)+COUNTIFS(_calc_라운드기준!$B33:$AT33,_calc_라운드기준!C33,$B$1:$AT$1,"&lt;"&amp;2))-(RANK(C33,$B33:$AT33,0)+COUNTIFS($B33:$AT33,C33,$B$1:$AT$1,"&lt;"&amp;2))</f>
        <v>0</v>
      </c>
      <c r="AW33">
        <f>(RANK(_calc_라운드기준!D33,_calc_라운드기준!$B33:$AT33,0)+COUNTIFS(_calc_라운드기준!$B33:$AT33,_calc_라운드기준!D33,$B$1:$AT$1,"&lt;"&amp;3))-(RANK(D33,$B33:$AT33,0)+COUNTIFS($B33:$AT33,D33,$B$1:$AT$1,"&lt;"&amp;3))</f>
        <v>-1</v>
      </c>
      <c r="AX33">
        <f>(RANK(_calc_라운드기준!E33,_calc_라운드기준!$B33:$AT33,0)+COUNTIFS(_calc_라운드기준!$B33:$AT33,_calc_라운드기준!E33,$B$1:$AT$1,"&lt;"&amp;4))-(RANK(E33,$B33:$AT33,0)+COUNTIFS($B33:$AT33,E33,$B$1:$AT$1,"&lt;"&amp;4))</f>
        <v>-8</v>
      </c>
      <c r="AY33">
        <f>(RANK(_calc_라운드기준!F33,_calc_라운드기준!$B33:$AT33,0)+COUNTIFS(_calc_라운드기준!$B33:$AT33,_calc_라운드기준!F33,$B$1:$AT$1,"&lt;"&amp;5))-(RANK(F33,$B33:$AT33,0)+COUNTIFS($B33:$AT33,F33,$B$1:$AT$1,"&lt;"&amp;5))</f>
        <v>-10</v>
      </c>
      <c r="AZ33">
        <f>(RANK(_calc_라운드기준!G33,_calc_라운드기준!$B33:$AT33,0)+COUNTIFS(_calc_라운드기준!$B33:$AT33,_calc_라운드기준!G33,$B$1:$AT$1,"&lt;"&amp;6))-(RANK(G33,$B33:$AT33,0)+COUNTIFS($B33:$AT33,G33,$B$1:$AT$1,"&lt;"&amp;6))</f>
        <v>0</v>
      </c>
      <c r="BA33">
        <f>(RANK(_calc_라운드기준!H33,_calc_라운드기준!$B33:$AT33,0)+COUNTIFS(_calc_라운드기준!$B33:$AT33,_calc_라운드기준!H33,$B$1:$AT$1,"&lt;"&amp;7))-(RANK(H33,$B33:$AT33,0)+COUNTIFS($B33:$AT33,H33,$B$1:$AT$1,"&lt;"&amp;7))</f>
        <v>0</v>
      </c>
      <c r="BB33">
        <f>(RANK(_calc_라운드기준!I33,_calc_라운드기준!$B33:$AT33,0)+COUNTIFS(_calc_라운드기준!$B33:$AT33,_calc_라운드기준!I33,$B$1:$AT$1,"&lt;"&amp;8))-(RANK(I33,$B33:$AT33,0)+COUNTIFS($B33:$AT33,I33,$B$1:$AT$1,"&lt;"&amp;8))</f>
        <v>-8</v>
      </c>
      <c r="BC33">
        <f>(RANK(_calc_라운드기준!J33,_calc_라운드기준!$B33:$AT33,0)+COUNTIFS(_calc_라운드기준!$B33:$AT33,_calc_라운드기준!J33,$B$1:$AT$1,"&lt;"&amp;9))-(RANK(J33,$B33:$AT33,0)+COUNTIFS($B33:$AT33,J33,$B$1:$AT$1,"&lt;"&amp;9))</f>
        <v>5</v>
      </c>
      <c r="BD33">
        <f>(RANK(_calc_라운드기준!K33,_calc_라운드기준!$B33:$AT33,0)+COUNTIFS(_calc_라운드기준!$B33:$AT33,_calc_라운드기준!K33,$B$1:$AT$1,"&lt;"&amp;10))-(RANK(K33,$B33:$AT33,0)+COUNTIFS($B33:$AT33,K33,$B$1:$AT$1,"&lt;"&amp;10))</f>
        <v>5</v>
      </c>
      <c r="BE33">
        <f>(RANK(_calc_라운드기준!L33,_calc_라운드기준!$B33:$AT33,0)+COUNTIFS(_calc_라운드기준!$B33:$AT33,_calc_라운드기준!L33,$B$1:$AT$1,"&lt;"&amp;11))-(RANK(L33,$B33:$AT33,0)+COUNTIFS($B33:$AT33,L33,$B$1:$AT$1,"&lt;"&amp;11))</f>
        <v>10</v>
      </c>
      <c r="BF33">
        <f>(RANK(_calc_라운드기준!M33,_calc_라운드기준!$B33:$AT33,0)+COUNTIFS(_calc_라운드기준!$B33:$AT33,_calc_라운드기준!M33,$B$1:$AT$1,"&lt;"&amp;12))-(RANK(M33,$B33:$AT33,0)+COUNTIFS($B33:$AT33,M33,$B$1:$AT$1,"&lt;"&amp;12))</f>
        <v>3</v>
      </c>
      <c r="BG33">
        <f>(RANK(_calc_라운드기준!N33,_calc_라운드기준!$B33:$AT33,0)+COUNTIFS(_calc_라운드기준!$B33:$AT33,_calc_라운드기준!N33,$B$1:$AT$1,"&lt;"&amp;13))-(RANK(N33,$B33:$AT33,0)+COUNTIFS($B33:$AT33,N33,$B$1:$AT$1,"&lt;"&amp;13))</f>
        <v>18</v>
      </c>
      <c r="BH33">
        <f>(RANK(_calc_라운드기준!O33,_calc_라운드기준!$B33:$AT33,0)+COUNTIFS(_calc_라운드기준!$B33:$AT33,_calc_라운드기준!O33,$B$1:$AT$1,"&lt;"&amp;14))-(RANK(O33,$B33:$AT33,0)+COUNTIFS($B33:$AT33,O33,$B$1:$AT$1,"&lt;"&amp;14))</f>
        <v>-3</v>
      </c>
      <c r="BI33">
        <f>(RANK(_calc_라운드기준!P33,_calc_라운드기준!$B33:$AT33,0)+COUNTIFS(_calc_라운드기준!$B33:$AT33,_calc_라운드기준!P33,$B$1:$AT$1,"&lt;"&amp;15))-(RANK(P33,$B33:$AT33,0)+COUNTIFS($B33:$AT33,P33,$B$1:$AT$1,"&lt;"&amp;15))</f>
        <v>18</v>
      </c>
      <c r="BJ33">
        <f>(RANK(_calc_라운드기준!Q33,_calc_라운드기준!$B33:$AT33,0)+COUNTIFS(_calc_라운드기준!$B33:$AT33,_calc_라운드기준!Q33,$B$1:$AT$1,"&lt;"&amp;16))-(RANK(Q33,$B33:$AT33,0)+COUNTIFS($B33:$AT33,Q33,$B$1:$AT$1,"&lt;"&amp;16))</f>
        <v>0</v>
      </c>
      <c r="BK33">
        <f>(RANK(_calc_라운드기준!R33,_calc_라운드기준!$B33:$AT33,0)+COUNTIFS(_calc_라운드기준!$B33:$AT33,_calc_라운드기준!R33,$B$1:$AT$1,"&lt;"&amp;17))-(RANK(R33,$B33:$AT33,0)+COUNTIFS($B33:$AT33,R33,$B$1:$AT$1,"&lt;"&amp;17))</f>
        <v>-10</v>
      </c>
      <c r="BL33">
        <f>(RANK(_calc_라운드기준!S33,_calc_라운드기준!$B33:$AT33,0)+COUNTIFS(_calc_라운드기준!$B33:$AT33,_calc_라운드기준!S33,$B$1:$AT$1,"&lt;"&amp;18))-(RANK(S33,$B33:$AT33,0)+COUNTIFS($B33:$AT33,S33,$B$1:$AT$1,"&lt;"&amp;18))</f>
        <v>-10</v>
      </c>
      <c r="BM33">
        <f>(RANK(_calc_라운드기준!T33,_calc_라운드기준!$B33:$AT33,0)+COUNTIFS(_calc_라운드기준!$B33:$AT33,_calc_라운드기준!T33,$B$1:$AT$1,"&lt;"&amp;19))-(RANK(T33,$B33:$AT33,0)+COUNTIFS($B33:$AT33,T33,$B$1:$AT$1,"&lt;"&amp;19))</f>
        <v>23</v>
      </c>
      <c r="BN33">
        <f>(RANK(_calc_라운드기준!U33,_calc_라운드기준!$B33:$AT33,0)+COUNTIFS(_calc_라운드기준!$B33:$AT33,_calc_라운드기준!U33,$B$1:$AT$1,"&lt;"&amp;20))-(RANK(U33,$B33:$AT33,0)+COUNTIFS($B33:$AT33,U33,$B$1:$AT$1,"&lt;"&amp;20))</f>
        <v>7</v>
      </c>
      <c r="BO33">
        <f>(RANK(_calc_라운드기준!V33,_calc_라운드기준!$B33:$AT33,0)+COUNTIFS(_calc_라운드기준!$B33:$AT33,_calc_라운드기준!V33,$B$1:$AT$1,"&lt;"&amp;21))-(RANK(V33,$B33:$AT33,0)+COUNTIFS($B33:$AT33,V33,$B$1:$AT$1,"&lt;"&amp;21))</f>
        <v>19</v>
      </c>
      <c r="BP33">
        <f>(RANK(_calc_라운드기준!W33,_calc_라운드기준!$B33:$AT33,0)+COUNTIFS(_calc_라운드기준!$B33:$AT33,_calc_라운드기준!W33,$B$1:$AT$1,"&lt;"&amp;22))-(RANK(W33,$B33:$AT33,0)+COUNTIFS($B33:$AT33,W33,$B$1:$AT$1,"&lt;"&amp;22))</f>
        <v>0</v>
      </c>
      <c r="BQ33">
        <f>(RANK(_calc_라운드기준!X33,_calc_라운드기준!$B33:$AT33,0)+COUNTIFS(_calc_라운드기준!$B33:$AT33,_calc_라운드기준!X33,$B$1:$AT$1,"&lt;"&amp;23))-(RANK(X33,$B33:$AT33,0)+COUNTIFS($B33:$AT33,X33,$B$1:$AT$1,"&lt;"&amp;23))</f>
        <v>-31</v>
      </c>
      <c r="BR33">
        <f>(RANK(_calc_라운드기준!Y33,_calc_라운드기준!$B33:$AT33,0)+COUNTIFS(_calc_라운드기준!$B33:$AT33,_calc_라운드기준!Y33,$B$1:$AT$1,"&lt;"&amp;24))-(RANK(Y33,$B33:$AT33,0)+COUNTIFS($B33:$AT33,Y33,$B$1:$AT$1,"&lt;"&amp;24))</f>
        <v>-9</v>
      </c>
      <c r="BS33">
        <f>(RANK(_calc_라운드기준!Z33,_calc_라운드기준!$B33:$AT33,0)+COUNTIFS(_calc_라운드기준!$B33:$AT33,_calc_라운드기준!Z33,$B$1:$AT$1,"&lt;"&amp;25))-(RANK(Z33,$B33:$AT33,0)+COUNTIFS($B33:$AT33,Z33,$B$1:$AT$1,"&lt;"&amp;25))</f>
        <v>0</v>
      </c>
      <c r="BT33">
        <f>(RANK(_calc_라운드기준!AA33,_calc_라운드기준!$B33:$AT33,0)+COUNTIFS(_calc_라운드기준!$B33:$AT33,_calc_라운드기준!AA33,$B$1:$AT$1,"&lt;"&amp;26))-(RANK(AA33,$B33:$AT33,0)+COUNTIFS($B33:$AT33,AA33,$B$1:$AT$1,"&lt;"&amp;26))</f>
        <v>-5</v>
      </c>
      <c r="BU33">
        <f>(RANK(_calc_라운드기준!AB33,_calc_라운드기준!$B33:$AT33,0)+COUNTIFS(_calc_라운드기준!$B33:$AT33,_calc_라운드기준!AB33,$B$1:$AT$1,"&lt;"&amp;27))-(RANK(AB33,$B33:$AT33,0)+COUNTIFS($B33:$AT33,AB33,$B$1:$AT$1,"&lt;"&amp;27))</f>
        <v>0</v>
      </c>
      <c r="BV33">
        <f>(RANK(_calc_라운드기준!AC33,_calc_라운드기준!$B33:$AT33,0)+COUNTIFS(_calc_라운드기준!$B33:$AT33,_calc_라운드기준!AC33,$B$1:$AT$1,"&lt;"&amp;28))-(RANK(AC33,$B33:$AT33,0)+COUNTIFS($B33:$AT33,AC33,$B$1:$AT$1,"&lt;"&amp;28))</f>
        <v>8</v>
      </c>
      <c r="BW33">
        <f>(RANK(_calc_라운드기준!AD33,_calc_라운드기준!$B33:$AT33,0)+COUNTIFS(_calc_라운드기준!$B33:$AT33,_calc_라운드기준!AD33,$B$1:$AT$1,"&lt;"&amp;29))-(RANK(AD33,$B33:$AT33,0)+COUNTIFS($B33:$AT33,AD33,$B$1:$AT$1,"&lt;"&amp;29))</f>
        <v>-9</v>
      </c>
      <c r="BX33">
        <f>(RANK(_calc_라운드기준!AE33,_calc_라운드기준!$B33:$AT33,0)+COUNTIFS(_calc_라운드기준!$B33:$AT33,_calc_라운드기준!AE33,$B$1:$AT$1,"&lt;"&amp;30))-(RANK(AE33,$B33:$AT33,0)+COUNTIFS($B33:$AT33,AE33,$B$1:$AT$1,"&lt;"&amp;30))</f>
        <v>9</v>
      </c>
      <c r="BY33">
        <f>(RANK(_calc_라운드기준!AF33,_calc_라운드기준!$B33:$AT33,0)+COUNTIFS(_calc_라운드기준!$B33:$AT33,_calc_라운드기준!AF33,$B$1:$AT$1,"&lt;"&amp;31))-(RANK(AF33,$B33:$AT33,0)+COUNTIFS($B33:$AT33,AF33,$B$1:$AT$1,"&lt;"&amp;31))</f>
        <v>6</v>
      </c>
      <c r="BZ33">
        <f>(RANK(_calc_라운드기준!AG33,_calc_라운드기준!$B33:$AT33,0)+COUNTIFS(_calc_라운드기준!$B33:$AT33,_calc_라운드기준!AG33,$B$1:$AT$1,"&lt;"&amp;32))-(RANK(AG33,$B33:$AT33,0)+COUNTIFS($B33:$AT33,AG33,$B$1:$AT$1,"&lt;"&amp;32))</f>
        <v>9</v>
      </c>
      <c r="CA33">
        <f>(RANK(_calc_라운드기준!AH33,_calc_라운드기준!$B33:$AT33,0)+COUNTIFS(_calc_라운드기준!$B33:$AT33,_calc_라운드기준!AH33,$B$1:$AT$1,"&lt;"&amp;33))-(RANK(AH33,$B33:$AT33,0)+COUNTIFS($B33:$AT33,AH33,$B$1:$AT$1,"&lt;"&amp;33))</f>
        <v>10</v>
      </c>
      <c r="CB33">
        <f>(RANK(_calc_라운드기준!AI33,_calc_라운드기준!$B33:$AT33,0)+COUNTIFS(_calc_라운드기준!$B33:$AT33,_calc_라운드기준!AI33,$B$1:$AT$1,"&lt;"&amp;34))-(RANK(AI33,$B33:$AT33,0)+COUNTIFS($B33:$AT33,AI33,$B$1:$AT$1,"&lt;"&amp;34))</f>
        <v>20</v>
      </c>
      <c r="CC33">
        <f>(RANK(_calc_라운드기준!AJ33,_calc_라운드기준!$B33:$AT33,0)+COUNTIFS(_calc_라운드기준!$B33:$AT33,_calc_라운드기준!AJ33,$B$1:$AT$1,"&lt;"&amp;35))-(RANK(AJ33,$B33:$AT33,0)+COUNTIFS($B33:$AT33,AJ33,$B$1:$AT$1,"&lt;"&amp;35))</f>
        <v>-4</v>
      </c>
      <c r="CD33">
        <f>(RANK(_calc_라운드기준!AK33,_calc_라운드기준!$B33:$AT33,0)+COUNTIFS(_calc_라운드기준!$B33:$AT33,_calc_라운드기준!AK33,$B$1:$AT$1,"&lt;"&amp;36))-(RANK(AK33,$B33:$AT33,0)+COUNTIFS($B33:$AT33,AK33,$B$1:$AT$1,"&lt;"&amp;36))</f>
        <v>-2</v>
      </c>
      <c r="CE33">
        <f>(RANK(_calc_라운드기준!AL33,_calc_라운드기준!$B33:$AT33,0)+COUNTIFS(_calc_라운드기준!$B33:$AT33,_calc_라운드기준!AL33,$B$1:$AT$1,"&lt;"&amp;37))-(RANK(AL33,$B33:$AT33,0)+COUNTIFS($B33:$AT33,AL33,$B$1:$AT$1,"&lt;"&amp;37))</f>
        <v>7</v>
      </c>
      <c r="CF33">
        <f>(RANK(_calc_라운드기준!AM33,_calc_라운드기준!$B33:$AT33,0)+COUNTIFS(_calc_라운드기준!$B33:$AT33,_calc_라운드기준!AM33,$B$1:$AT$1,"&lt;"&amp;38))-(RANK(AM33,$B33:$AT33,0)+COUNTIFS($B33:$AT33,AM33,$B$1:$AT$1,"&lt;"&amp;38))</f>
        <v>5</v>
      </c>
      <c r="CG33">
        <f>(RANK(_calc_라운드기준!AN33,_calc_라운드기준!$B33:$AT33,0)+COUNTIFS(_calc_라운드기준!$B33:$AT33,_calc_라운드기준!AN33,$B$1:$AT$1,"&lt;"&amp;39))-(RANK(AN33,$B33:$AT33,0)+COUNTIFS($B33:$AT33,AN33,$B$1:$AT$1,"&lt;"&amp;39))</f>
        <v>-17</v>
      </c>
      <c r="CH33">
        <f>(RANK(_calc_라운드기준!AO33,_calc_라운드기준!$B33:$AT33,0)+COUNTIFS(_calc_라운드기준!$B33:$AT33,_calc_라운드기준!AO33,$B$1:$AT$1,"&lt;"&amp;40))-(RANK(AO33,$B33:$AT33,0)+COUNTIFS($B33:$AT33,AO33,$B$1:$AT$1,"&lt;"&amp;40))</f>
        <v>-17</v>
      </c>
      <c r="CI33">
        <f>(RANK(_calc_라운드기준!AP33,_calc_라운드기준!$B33:$AT33,0)+COUNTIFS(_calc_라운드기준!$B33:$AT33,_calc_라운드기준!AP33,$B$1:$AT$1,"&lt;"&amp;41))-(RANK(AP33,$B33:$AT33,0)+COUNTIFS($B33:$AT33,AP33,$B$1:$AT$1,"&lt;"&amp;41))</f>
        <v>-8</v>
      </c>
      <c r="CJ33">
        <f>(RANK(_calc_라운드기준!AQ33,_calc_라운드기준!$B33:$AT33,0)+COUNTIFS(_calc_라운드기준!$B33:$AT33,_calc_라운드기준!AQ33,$B$1:$AT$1,"&lt;"&amp;42))-(RANK(AQ33,$B33:$AT33,0)+COUNTIFS($B33:$AT33,AQ33,$B$1:$AT$1,"&lt;"&amp;42))</f>
        <v>-17</v>
      </c>
      <c r="CK33">
        <f>(RANK(_calc_라운드기준!AR33,_calc_라운드기준!$B33:$AT33,0)+COUNTIFS(_calc_라운드기준!$B33:$AT33,_calc_라운드기준!AR33,$B$1:$AT$1,"&lt;"&amp;43))-(RANK(AR33,$B33:$AT33,0)+COUNTIFS($B33:$AT33,AR33,$B$1:$AT$1,"&lt;"&amp;43))</f>
        <v>-4</v>
      </c>
      <c r="CL33">
        <f>(RANK(_calc_라운드기준!AS33,_calc_라운드기준!$B33:$AT33,0)+COUNTIFS(_calc_라운드기준!$B33:$AT33,_calc_라운드기준!AS33,$B$1:$AT$1,"&lt;"&amp;44))-(RANK(AS33,$B33:$AT33,0)+COUNTIFS($B33:$AT33,AS33,$B$1:$AT$1,"&lt;"&amp;44))</f>
        <v>0</v>
      </c>
      <c r="CM33">
        <f>(RANK(_calc_라운드기준!AT33,_calc_라운드기준!$B33:$AT33,0)+COUNTIFS(_calc_라운드기준!$B33:$AT33,_calc_라운드기준!AT33,$B$1:$AT$1,"&lt;"&amp;45))-(RANK(AT33,$B33:$AT33,0)+COUNTIFS($B33:$AT33,AT33,$B$1:$AT$1,"&lt;"&amp;45))</f>
        <v>2</v>
      </c>
      <c r="CN33">
        <f t="shared" si="0"/>
        <v>41</v>
      </c>
      <c r="CO33">
        <f t="shared" si="1"/>
        <v>19</v>
      </c>
      <c r="CP33">
        <f t="shared" si="2"/>
        <v>27</v>
      </c>
      <c r="CQ33">
        <f t="shared" si="3"/>
        <v>33</v>
      </c>
      <c r="CR33">
        <f t="shared" si="4"/>
        <v>38</v>
      </c>
      <c r="CS33">
        <f t="shared" si="5"/>
        <v>20</v>
      </c>
      <c r="CT33">
        <f t="shared" si="6"/>
        <v>21</v>
      </c>
      <c r="CU33">
        <f t="shared" si="7"/>
        <v>34</v>
      </c>
      <c r="CV33">
        <f t="shared" si="8"/>
        <v>14</v>
      </c>
      <c r="CW33">
        <f t="shared" si="9"/>
        <v>15</v>
      </c>
      <c r="CX33">
        <f t="shared" si="10"/>
        <v>6</v>
      </c>
      <c r="CY33">
        <f t="shared" si="11"/>
        <v>17</v>
      </c>
      <c r="CZ33">
        <f t="shared" si="12"/>
        <v>4</v>
      </c>
      <c r="DA33">
        <f t="shared" si="13"/>
        <v>29</v>
      </c>
      <c r="DB33">
        <f t="shared" si="14"/>
        <v>5</v>
      </c>
      <c r="DC33">
        <f t="shared" si="15"/>
        <v>22</v>
      </c>
      <c r="DD33">
        <f t="shared" si="16"/>
        <v>39</v>
      </c>
      <c r="DE33">
        <f t="shared" si="17"/>
        <v>40</v>
      </c>
      <c r="DF33">
        <f t="shared" si="18"/>
        <v>1</v>
      </c>
      <c r="DG33">
        <f t="shared" si="19"/>
        <v>11</v>
      </c>
      <c r="DH33">
        <f t="shared" si="20"/>
        <v>3</v>
      </c>
      <c r="DI33">
        <f t="shared" si="21"/>
        <v>23</v>
      </c>
      <c r="DJ33">
        <f t="shared" si="22"/>
        <v>45</v>
      </c>
      <c r="DK33">
        <f t="shared" si="23"/>
        <v>36</v>
      </c>
      <c r="DL33">
        <f t="shared" si="24"/>
        <v>24</v>
      </c>
      <c r="DM33">
        <f t="shared" si="25"/>
        <v>32</v>
      </c>
      <c r="DN33">
        <f t="shared" si="26"/>
        <v>25</v>
      </c>
      <c r="DO33">
        <f t="shared" si="27"/>
        <v>10</v>
      </c>
      <c r="DP33">
        <f t="shared" si="28"/>
        <v>37</v>
      </c>
      <c r="DQ33">
        <f t="shared" si="29"/>
        <v>8</v>
      </c>
      <c r="DR33">
        <f t="shared" si="30"/>
        <v>13</v>
      </c>
      <c r="DS33">
        <f t="shared" si="31"/>
        <v>9</v>
      </c>
      <c r="DT33">
        <f t="shared" si="32"/>
        <v>7</v>
      </c>
      <c r="DU33">
        <f t="shared" si="33"/>
        <v>2</v>
      </c>
      <c r="DV33">
        <f t="shared" si="34"/>
        <v>30</v>
      </c>
      <c r="DW33">
        <f t="shared" si="35"/>
        <v>28</v>
      </c>
      <c r="DX33">
        <f t="shared" si="36"/>
        <v>12</v>
      </c>
      <c r="DY33">
        <f t="shared" si="37"/>
        <v>16</v>
      </c>
      <c r="DZ33">
        <f t="shared" si="38"/>
        <v>42</v>
      </c>
      <c r="EA33">
        <f t="shared" si="39"/>
        <v>43</v>
      </c>
      <c r="EB33">
        <f t="shared" si="40"/>
        <v>35</v>
      </c>
      <c r="EC33">
        <f t="shared" si="41"/>
        <v>44</v>
      </c>
      <c r="ED33">
        <f t="shared" si="42"/>
        <v>31</v>
      </c>
      <c r="EE33">
        <f t="shared" si="43"/>
        <v>26</v>
      </c>
      <c r="EF33">
        <f t="shared" si="44"/>
        <v>18</v>
      </c>
    </row>
    <row r="34" spans="1:136" ht="16.5" customHeight="1">
      <c r="A34">
        <f>_calc_라운드기준!A34</f>
        <v>1212</v>
      </c>
      <c r="B34">
        <f>INDEX(_calc_누적빈도!B:B,$A34)-INDEX(_calc_누적빈도!B:B,$A34-기준100회_후보!$B$1)</f>
        <v>13</v>
      </c>
      <c r="C34">
        <f>INDEX(_calc_누적빈도!C:C,$A34)-INDEX(_calc_누적빈도!C:C,$A34-기준100회_후보!$B$1)</f>
        <v>10</v>
      </c>
      <c r="D34">
        <f>INDEX(_calc_누적빈도!D:D,$A34)-INDEX(_calc_누적빈도!D:D,$A34-기준100회_후보!$B$1)</f>
        <v>18</v>
      </c>
      <c r="E34">
        <f>INDEX(_calc_누적빈도!E:E,$A34)-INDEX(_calc_누적빈도!E:E,$A34-기준100회_후보!$B$1)</f>
        <v>11</v>
      </c>
      <c r="F34">
        <f>INDEX(_calc_누적빈도!F:F,$A34)-INDEX(_calc_누적빈도!F:F,$A34-기준100회_후보!$B$1)</f>
        <v>11</v>
      </c>
      <c r="G34">
        <f>INDEX(_calc_누적빈도!G:G,$A34)-INDEX(_calc_누적빈도!G:G,$A34-기준100회_후보!$B$1)</f>
        <v>17</v>
      </c>
      <c r="H34">
        <f>INDEX(_calc_누적빈도!H:H,$A34)-INDEX(_calc_누적빈도!H:H,$A34-기준100회_후보!$B$1)</f>
        <v>17</v>
      </c>
      <c r="I34">
        <f>INDEX(_calc_누적빈도!I:I,$A34)-INDEX(_calc_누적빈도!I:I,$A34-기준100회_후보!$B$1)</f>
        <v>13</v>
      </c>
      <c r="J34">
        <f>INDEX(_calc_누적빈도!J:J,$A34)-INDEX(_calc_누적빈도!J:J,$A34-기준100회_후보!$B$1)</f>
        <v>17</v>
      </c>
      <c r="K34">
        <f>INDEX(_calc_누적빈도!K:K,$A34)-INDEX(_calc_누적빈도!K:K,$A34-기준100회_후보!$B$1)</f>
        <v>10</v>
      </c>
      <c r="L34">
        <f>INDEX(_calc_누적빈도!L:L,$A34)-INDEX(_calc_누적빈도!L:L,$A34-기준100회_후보!$B$1)</f>
        <v>13</v>
      </c>
      <c r="M34">
        <f>INDEX(_calc_누적빈도!M:M,$A34)-INDEX(_calc_누적빈도!M:M,$A34-기준100회_후보!$B$1)</f>
        <v>15</v>
      </c>
      <c r="N34">
        <f>INDEX(_calc_누적빈도!N:N,$A34)-INDEX(_calc_누적빈도!N:N,$A34-기준100회_후보!$B$1)</f>
        <v>16</v>
      </c>
      <c r="O34">
        <f>INDEX(_calc_누적빈도!O:O,$A34)-INDEX(_calc_누적빈도!O:O,$A34-기준100회_후보!$B$1)</f>
        <v>9</v>
      </c>
      <c r="P34">
        <f>INDEX(_calc_누적빈도!P:P,$A34)-INDEX(_calc_누적빈도!P:P,$A34-기준100회_후보!$B$1)</f>
        <v>16</v>
      </c>
      <c r="Q34">
        <f>INDEX(_calc_누적빈도!Q:Q,$A34)-INDEX(_calc_누적빈도!Q:Q,$A34-기준100회_후보!$B$1)</f>
        <v>20</v>
      </c>
      <c r="R34">
        <f>INDEX(_calc_누적빈도!R:R,$A34)-INDEX(_calc_누적빈도!R:R,$A34-기준100회_후보!$B$1)</f>
        <v>13</v>
      </c>
      <c r="S34">
        <f>INDEX(_calc_누적빈도!S:S,$A34)-INDEX(_calc_누적빈도!S:S,$A34-기준100회_후보!$B$1)</f>
        <v>7</v>
      </c>
      <c r="T34">
        <f>INDEX(_calc_누적빈도!T:T,$A34)-INDEX(_calc_누적빈도!T:T,$A34-기준100회_후보!$B$1)</f>
        <v>16</v>
      </c>
      <c r="U34">
        <f>INDEX(_calc_누적빈도!U:U,$A34)-INDEX(_calc_누적빈도!U:U,$A34-기준100회_후보!$B$1)</f>
        <v>13</v>
      </c>
      <c r="V34">
        <f>INDEX(_calc_누적빈도!V:V,$A34)-INDEX(_calc_누적빈도!V:V,$A34-기준100회_후보!$B$1)</f>
        <v>14</v>
      </c>
      <c r="W34">
        <f>INDEX(_calc_누적빈도!W:W,$A34)-INDEX(_calc_누적빈도!W:W,$A34-기준100회_후보!$B$1)</f>
        <v>7</v>
      </c>
      <c r="X34">
        <f>INDEX(_calc_누적빈도!X:X,$A34)-INDEX(_calc_누적빈도!X:X,$A34-기준100회_후보!$B$1)</f>
        <v>11</v>
      </c>
      <c r="Y34">
        <f>INDEX(_calc_누적빈도!Y:Y,$A34)-INDEX(_calc_누적빈도!Y:Y,$A34-기준100회_후보!$B$1)</f>
        <v>15</v>
      </c>
      <c r="Z34">
        <f>INDEX(_calc_누적빈도!Z:Z,$A34)-INDEX(_calc_누적빈도!Z:Z,$A34-기준100회_후보!$B$1)</f>
        <v>11</v>
      </c>
      <c r="AA34">
        <f>INDEX(_calc_누적빈도!AA:AA,$A34)-INDEX(_calc_누적빈도!AA:AA,$A34-기준100회_후보!$B$1)</f>
        <v>14</v>
      </c>
      <c r="AB34">
        <f>INDEX(_calc_누적빈도!AB:AB,$A34)-INDEX(_calc_누적빈도!AB:AB,$A34-기준100회_후보!$B$1)</f>
        <v>20</v>
      </c>
      <c r="AC34">
        <f>INDEX(_calc_누적빈도!AC:AC,$A34)-INDEX(_calc_누적빈도!AC:AC,$A34-기준100회_후보!$B$1)</f>
        <v>16</v>
      </c>
      <c r="AD34">
        <f>INDEX(_calc_누적빈도!AD:AD,$A34)-INDEX(_calc_누적빈도!AD:AD,$A34-기준100회_후보!$B$1)</f>
        <v>12</v>
      </c>
      <c r="AE34">
        <f>INDEX(_calc_누적빈도!AE:AE,$A34)-INDEX(_calc_누적빈도!AE:AE,$A34-기준100회_후보!$B$1)</f>
        <v>16</v>
      </c>
      <c r="AF34">
        <f>INDEX(_calc_누적빈도!AF:AF,$A34)-INDEX(_calc_누적빈도!AF:AF,$A34-기준100회_후보!$B$1)</f>
        <v>14</v>
      </c>
      <c r="AG34">
        <f>INDEX(_calc_누적빈도!AG:AG,$A34)-INDEX(_calc_누적빈도!AG:AG,$A34-기준100회_후보!$B$1)</f>
        <v>12</v>
      </c>
      <c r="AH34">
        <f>INDEX(_calc_누적빈도!AH:AH,$A34)-INDEX(_calc_누적빈도!AH:AH,$A34-기준100회_후보!$B$1)</f>
        <v>16</v>
      </c>
      <c r="AI34">
        <f>INDEX(_calc_누적빈도!AI:AI,$A34)-INDEX(_calc_누적빈도!AI:AI,$A34-기준100회_후보!$B$1)</f>
        <v>13</v>
      </c>
      <c r="AJ34">
        <f>INDEX(_calc_누적빈도!AJ:AJ,$A34)-INDEX(_calc_누적빈도!AJ:AJ,$A34-기준100회_후보!$B$1)</f>
        <v>15</v>
      </c>
      <c r="AK34">
        <f>INDEX(_calc_누적빈도!AK:AK,$A34)-INDEX(_calc_누적빈도!AK:AK,$A34-기준100회_후보!$B$1)</f>
        <v>13</v>
      </c>
      <c r="AL34">
        <f>INDEX(_calc_누적빈도!AL:AL,$A34)-INDEX(_calc_누적빈도!AL:AL,$A34-기준100회_후보!$B$1)</f>
        <v>17</v>
      </c>
      <c r="AM34">
        <f>INDEX(_calc_누적빈도!AM:AM,$A34)-INDEX(_calc_누적빈도!AM:AM,$A34-기준100회_후보!$B$1)</f>
        <v>19</v>
      </c>
      <c r="AN34">
        <f>INDEX(_calc_누적빈도!AN:AN,$A34)-INDEX(_calc_누적빈도!AN:AN,$A34-기준100회_후보!$B$1)</f>
        <v>12</v>
      </c>
      <c r="AO34">
        <f>INDEX(_calc_누적빈도!AO:AO,$A34)-INDEX(_calc_누적빈도!AO:AO,$A34-기준100회_후보!$B$1)</f>
        <v>13</v>
      </c>
      <c r="AP34">
        <f>INDEX(_calc_누적빈도!AP:AP,$A34)-INDEX(_calc_누적빈도!AP:AP,$A34-기준100회_후보!$B$1)</f>
        <v>9</v>
      </c>
      <c r="AQ34">
        <f>INDEX(_calc_누적빈도!AQ:AQ,$A34)-INDEX(_calc_누적빈도!AQ:AQ,$A34-기준100회_후보!$B$1)</f>
        <v>10</v>
      </c>
      <c r="AR34">
        <f>INDEX(_calc_누적빈도!AR:AR,$A34)-INDEX(_calc_누적빈도!AR:AR,$A34-기준100회_후보!$B$1)</f>
        <v>5</v>
      </c>
      <c r="AS34">
        <f>INDEX(_calc_누적빈도!AS:AS,$A34)-INDEX(_calc_누적빈도!AS:AS,$A34-기준100회_후보!$B$1)</f>
        <v>11</v>
      </c>
      <c r="AT34">
        <f>INDEX(_calc_누적빈도!AT:AT,$A34)-INDEX(_calc_누적빈도!AT:AT,$A34-기준100회_후보!$B$1)</f>
        <v>10</v>
      </c>
      <c r="AU34">
        <f>(RANK(_calc_라운드기준!B34,_calc_라운드기준!$B34:$AT34,0)+COUNTIFS(_calc_라운드기준!$B34:$AT34,_calc_라운드기준!B34,$B$1:$AT$1,"&lt;"&amp;1))-(RANK(B34,$B34:$AT34,0)+COUNTIFS($B34:$AT34,B34,$B$1:$AT$1,"&lt;"&amp;1))</f>
        <v>-11</v>
      </c>
      <c r="AV34">
        <f>(RANK(_calc_라운드기준!C34,_calc_라운드기준!$B34:$AT34,0)+COUNTIFS(_calc_라운드기준!$B34:$AT34,_calc_라운드기준!C34,$B$1:$AT$1,"&lt;"&amp;2))-(RANK(C34,$B34:$AT34,0)+COUNTIFS($B34:$AT34,C34,$B$1:$AT$1,"&lt;"&amp;2))</f>
        <v>0</v>
      </c>
      <c r="AW34">
        <f>(RANK(_calc_라운드기준!D34,_calc_라운드기준!$B34:$AT34,0)+COUNTIFS(_calc_라운드기준!$B34:$AT34,_calc_라운드기준!D34,$B$1:$AT$1,"&lt;"&amp;3))-(RANK(D34,$B34:$AT34,0)+COUNTIFS($B34:$AT34,D34,$B$1:$AT$1,"&lt;"&amp;3))</f>
        <v>-1</v>
      </c>
      <c r="AX34">
        <f>(RANK(_calc_라운드기준!E34,_calc_라운드기준!$B34:$AT34,0)+COUNTIFS(_calc_라운드기준!$B34:$AT34,_calc_라운드기준!E34,$B$1:$AT$1,"&lt;"&amp;4))-(RANK(E34,$B34:$AT34,0)+COUNTIFS($B34:$AT34,E34,$B$1:$AT$1,"&lt;"&amp;4))</f>
        <v>-8</v>
      </c>
      <c r="AY34">
        <f>(RANK(_calc_라운드기준!F34,_calc_라운드기준!$B34:$AT34,0)+COUNTIFS(_calc_라운드기준!$B34:$AT34,_calc_라운드기준!F34,$B$1:$AT$1,"&lt;"&amp;5))-(RANK(F34,$B34:$AT34,0)+COUNTIFS($B34:$AT34,F34,$B$1:$AT$1,"&lt;"&amp;5))</f>
        <v>-8</v>
      </c>
      <c r="AZ34">
        <f>(RANK(_calc_라운드기준!G34,_calc_라운드기준!$B34:$AT34,0)+COUNTIFS(_calc_라운드기준!$B34:$AT34,_calc_라운드기준!G34,$B$1:$AT$1,"&lt;"&amp;6))-(RANK(G34,$B34:$AT34,0)+COUNTIFS($B34:$AT34,G34,$B$1:$AT$1,"&lt;"&amp;6))</f>
        <v>0</v>
      </c>
      <c r="BA34">
        <f>(RANK(_calc_라운드기준!H34,_calc_라운드기준!$B34:$AT34,0)+COUNTIFS(_calc_라운드기준!$B34:$AT34,_calc_라운드기준!H34,$B$1:$AT$1,"&lt;"&amp;7))-(RANK(H34,$B34:$AT34,0)+COUNTIFS($B34:$AT34,H34,$B$1:$AT$1,"&lt;"&amp;7))</f>
        <v>0</v>
      </c>
      <c r="BB34">
        <f>(RANK(_calc_라운드기준!I34,_calc_라운드기준!$B34:$AT34,0)+COUNTIFS(_calc_라운드기준!$B34:$AT34,_calc_라운드기준!I34,$B$1:$AT$1,"&lt;"&amp;8))-(RANK(I34,$B34:$AT34,0)+COUNTIFS($B34:$AT34,I34,$B$1:$AT$1,"&lt;"&amp;8))</f>
        <v>-4</v>
      </c>
      <c r="BC34">
        <f>(RANK(_calc_라운드기준!J34,_calc_라운드기준!$B34:$AT34,0)+COUNTIFS(_calc_라운드기준!$B34:$AT34,_calc_라운드기준!J34,$B$1:$AT$1,"&lt;"&amp;9))-(RANK(J34,$B34:$AT34,0)+COUNTIFS($B34:$AT34,J34,$B$1:$AT$1,"&lt;"&amp;9))</f>
        <v>4</v>
      </c>
      <c r="BD34">
        <f>(RANK(_calc_라운드기준!K34,_calc_라운드기준!$B34:$AT34,0)+COUNTIFS(_calc_라운드기준!$B34:$AT34,_calc_라운드기준!K34,$B$1:$AT$1,"&lt;"&amp;10))-(RANK(K34,$B34:$AT34,0)+COUNTIFS($B34:$AT34,K34,$B$1:$AT$1,"&lt;"&amp;10))</f>
        <v>6</v>
      </c>
      <c r="BE34">
        <f>(RANK(_calc_라운드기준!L34,_calc_라운드기준!$B34:$AT34,0)+COUNTIFS(_calc_라운드기준!$B34:$AT34,_calc_라운드기준!L34,$B$1:$AT$1,"&lt;"&amp;11))-(RANK(L34,$B34:$AT34,0)+COUNTIFS($B34:$AT34,L34,$B$1:$AT$1,"&lt;"&amp;11))</f>
        <v>9</v>
      </c>
      <c r="BF34">
        <f>(RANK(_calc_라운드기준!M34,_calc_라운드기준!$B34:$AT34,0)+COUNTIFS(_calc_라운드기준!$B34:$AT34,_calc_라운드기준!M34,$B$1:$AT$1,"&lt;"&amp;12))-(RANK(M34,$B34:$AT34,0)+COUNTIFS($B34:$AT34,M34,$B$1:$AT$1,"&lt;"&amp;12))</f>
        <v>4</v>
      </c>
      <c r="BG34">
        <f>(RANK(_calc_라운드기준!N34,_calc_라운드기준!$B34:$AT34,0)+COUNTIFS(_calc_라운드기준!$B34:$AT34,_calc_라운드기준!N34,$B$1:$AT$1,"&lt;"&amp;13))-(RANK(N34,$B34:$AT34,0)+COUNTIFS($B34:$AT34,N34,$B$1:$AT$1,"&lt;"&amp;13))</f>
        <v>17</v>
      </c>
      <c r="BH34">
        <f>(RANK(_calc_라운드기준!O34,_calc_라운드기준!$B34:$AT34,0)+COUNTIFS(_calc_라운드기준!$B34:$AT34,_calc_라운드기준!O34,$B$1:$AT$1,"&lt;"&amp;14))-(RANK(O34,$B34:$AT34,0)+COUNTIFS($B34:$AT34,O34,$B$1:$AT$1,"&lt;"&amp;14))</f>
        <v>-3</v>
      </c>
      <c r="BI34">
        <f>(RANK(_calc_라운드기준!P34,_calc_라운드기준!$B34:$AT34,0)+COUNTIFS(_calc_라운드기준!$B34:$AT34,_calc_라운드기준!P34,$B$1:$AT$1,"&lt;"&amp;15))-(RANK(P34,$B34:$AT34,0)+COUNTIFS($B34:$AT34,P34,$B$1:$AT$1,"&lt;"&amp;15))</f>
        <v>17</v>
      </c>
      <c r="BJ34">
        <f>(RANK(_calc_라운드기준!Q34,_calc_라운드기준!$B34:$AT34,0)+COUNTIFS(_calc_라운드기준!$B34:$AT34,_calc_라운드기준!Q34,$B$1:$AT$1,"&lt;"&amp;16))-(RANK(Q34,$B34:$AT34,0)+COUNTIFS($B34:$AT34,Q34,$B$1:$AT$1,"&lt;"&amp;16))</f>
        <v>1</v>
      </c>
      <c r="BK34">
        <f>(RANK(_calc_라운드기준!R34,_calc_라운드기준!$B34:$AT34,0)+COUNTIFS(_calc_라운드기준!$B34:$AT34,_calc_라운드기준!R34,$B$1:$AT$1,"&lt;"&amp;17))-(RANK(R34,$B34:$AT34,0)+COUNTIFS($B34:$AT34,R34,$B$1:$AT$1,"&lt;"&amp;17))</f>
        <v>-12</v>
      </c>
      <c r="BL34">
        <f>(RANK(_calc_라운드기준!S34,_calc_라운드기준!$B34:$AT34,0)+COUNTIFS(_calc_라운드기준!$B34:$AT34,_calc_라운드기준!S34,$B$1:$AT$1,"&lt;"&amp;18))-(RANK(S34,$B34:$AT34,0)+COUNTIFS($B34:$AT34,S34,$B$1:$AT$1,"&lt;"&amp;18))</f>
        <v>-10</v>
      </c>
      <c r="BM34">
        <f>(RANK(_calc_라운드기준!T34,_calc_라운드기준!$B34:$AT34,0)+COUNTIFS(_calc_라운드기준!$B34:$AT34,_calc_라운드기준!T34,$B$1:$AT$1,"&lt;"&amp;19))-(RANK(T34,$B34:$AT34,0)+COUNTIFS($B34:$AT34,T34,$B$1:$AT$1,"&lt;"&amp;19))</f>
        <v>23</v>
      </c>
      <c r="BN34">
        <f>(RANK(_calc_라운드기준!U34,_calc_라운드기준!$B34:$AT34,0)+COUNTIFS(_calc_라운드기준!$B34:$AT34,_calc_라운드기준!U34,$B$1:$AT$1,"&lt;"&amp;20))-(RANK(U34,$B34:$AT34,0)+COUNTIFS($B34:$AT34,U34,$B$1:$AT$1,"&lt;"&amp;20))</f>
        <v>3</v>
      </c>
      <c r="BO34">
        <f>(RANK(_calc_라운드기준!V34,_calc_라운드기준!$B34:$AT34,0)+COUNTIFS(_calc_라운드기준!$B34:$AT34,_calc_라운드기준!V34,$B$1:$AT$1,"&lt;"&amp;21))-(RANK(V34,$B34:$AT34,0)+COUNTIFS($B34:$AT34,V34,$B$1:$AT$1,"&lt;"&amp;21))</f>
        <v>17</v>
      </c>
      <c r="BP34">
        <f>(RANK(_calc_라운드기준!W34,_calc_라운드기준!$B34:$AT34,0)+COUNTIFS(_calc_라운드기준!$B34:$AT34,_calc_라운드기준!W34,$B$1:$AT$1,"&lt;"&amp;22))-(RANK(W34,$B34:$AT34,0)+COUNTIFS($B34:$AT34,W34,$B$1:$AT$1,"&lt;"&amp;22))</f>
        <v>-5</v>
      </c>
      <c r="BQ34">
        <f>(RANK(_calc_라운드기준!X34,_calc_라운드기준!$B34:$AT34,0)+COUNTIFS(_calc_라운드기준!$B34:$AT34,_calc_라운드기준!X34,$B$1:$AT$1,"&lt;"&amp;23))-(RANK(X34,$B34:$AT34,0)+COUNTIFS($B34:$AT34,X34,$B$1:$AT$1,"&lt;"&amp;23))</f>
        <v>-30</v>
      </c>
      <c r="BR34">
        <f>(RANK(_calc_라운드기준!Y34,_calc_라운드기준!$B34:$AT34,0)+COUNTIFS(_calc_라운드기준!$B34:$AT34,_calc_라운드기준!Y34,$B$1:$AT$1,"&lt;"&amp;24))-(RANK(Y34,$B34:$AT34,0)+COUNTIFS($B34:$AT34,Y34,$B$1:$AT$1,"&lt;"&amp;24))</f>
        <v>-9</v>
      </c>
      <c r="BS34">
        <f>(RANK(_calc_라운드기준!Z34,_calc_라운드기준!$B34:$AT34,0)+COUNTIFS(_calc_라운드기준!$B34:$AT34,_calc_라운드기준!Z34,$B$1:$AT$1,"&lt;"&amp;25))-(RANK(Z34,$B34:$AT34,0)+COUNTIFS($B34:$AT34,Z34,$B$1:$AT$1,"&lt;"&amp;25))</f>
        <v>-6</v>
      </c>
      <c r="BT34">
        <f>(RANK(_calc_라운드기준!AA34,_calc_라운드기준!$B34:$AT34,0)+COUNTIFS(_calc_라운드기준!$B34:$AT34,_calc_라운드기준!AA34,$B$1:$AT$1,"&lt;"&amp;26))-(RANK(AA34,$B34:$AT34,0)+COUNTIFS($B34:$AT34,AA34,$B$1:$AT$1,"&lt;"&amp;26))</f>
        <v>1</v>
      </c>
      <c r="BU34">
        <f>(RANK(_calc_라운드기준!AB34,_calc_라운드기준!$B34:$AT34,0)+COUNTIFS(_calc_라운드기준!$B34:$AT34,_calc_라운드기준!AB34,$B$1:$AT$1,"&lt;"&amp;27))-(RANK(AB34,$B34:$AT34,0)+COUNTIFS($B34:$AT34,AB34,$B$1:$AT$1,"&lt;"&amp;27))</f>
        <v>-1</v>
      </c>
      <c r="BV34">
        <f>(RANK(_calc_라운드기준!AC34,_calc_라운드기준!$B34:$AT34,0)+COUNTIFS(_calc_라운드기준!$B34:$AT34,_calc_라운드기준!AC34,$B$1:$AT$1,"&lt;"&amp;28))-(RANK(AC34,$B34:$AT34,0)+COUNTIFS($B34:$AT34,AC34,$B$1:$AT$1,"&lt;"&amp;28))</f>
        <v>1</v>
      </c>
      <c r="BW34">
        <f>(RANK(_calc_라운드기준!AD34,_calc_라운드기준!$B34:$AT34,0)+COUNTIFS(_calc_라운드기준!$B34:$AT34,_calc_라운드기준!AD34,$B$1:$AT$1,"&lt;"&amp;29))-(RANK(AD34,$B34:$AT34,0)+COUNTIFS($B34:$AT34,AD34,$B$1:$AT$1,"&lt;"&amp;29))</f>
        <v>-15</v>
      </c>
      <c r="BX34">
        <f>(RANK(_calc_라운드기준!AE34,_calc_라운드기준!$B34:$AT34,0)+COUNTIFS(_calc_라운드기준!$B34:$AT34,_calc_라운드기준!AE34,$B$1:$AT$1,"&lt;"&amp;30))-(RANK(AE34,$B34:$AT34,0)+COUNTIFS($B34:$AT34,AE34,$B$1:$AT$1,"&lt;"&amp;30))</f>
        <v>8</v>
      </c>
      <c r="BY34">
        <f>(RANK(_calc_라운드기준!AF34,_calc_라운드기준!$B34:$AT34,0)+COUNTIFS(_calc_라운드기준!$B34:$AT34,_calc_라운드기준!AF34,$B$1:$AT$1,"&lt;"&amp;31))-(RANK(AF34,$B34:$AT34,0)+COUNTIFS($B34:$AT34,AF34,$B$1:$AT$1,"&lt;"&amp;31))</f>
        <v>10</v>
      </c>
      <c r="BZ34">
        <f>(RANK(_calc_라운드기준!AG34,_calc_라운드기준!$B34:$AT34,0)+COUNTIFS(_calc_라운드기준!$B34:$AT34,_calc_라운드기준!AG34,$B$1:$AT$1,"&lt;"&amp;32))-(RANK(AG34,$B34:$AT34,0)+COUNTIFS($B34:$AT34,AG34,$B$1:$AT$1,"&lt;"&amp;32))</f>
        <v>10</v>
      </c>
      <c r="CA34">
        <f>(RANK(_calc_라운드기준!AH34,_calc_라운드기준!$B34:$AT34,0)+COUNTIFS(_calc_라운드기준!$B34:$AT34,_calc_라운드기준!AH34,$B$1:$AT$1,"&lt;"&amp;33))-(RANK(AH34,$B34:$AT34,0)+COUNTIFS($B34:$AT34,AH34,$B$1:$AT$1,"&lt;"&amp;33))</f>
        <v>8</v>
      </c>
      <c r="CB34">
        <f>(RANK(_calc_라운드기준!AI34,_calc_라운드기준!$B34:$AT34,0)+COUNTIFS(_calc_라운드기준!$B34:$AT34,_calc_라운드기준!AI34,$B$1:$AT$1,"&lt;"&amp;34))-(RANK(AI34,$B34:$AT34,0)+COUNTIFS($B34:$AT34,AI34,$B$1:$AT$1,"&lt;"&amp;34))</f>
        <v>19</v>
      </c>
      <c r="CC34">
        <f>(RANK(_calc_라운드기준!AJ34,_calc_라운드기준!$B34:$AT34,0)+COUNTIFS(_calc_라운드기준!$B34:$AT34,_calc_라운드기준!AJ34,$B$1:$AT$1,"&lt;"&amp;35))-(RANK(AJ34,$B34:$AT34,0)+COUNTIFS($B34:$AT34,AJ34,$B$1:$AT$1,"&lt;"&amp;35))</f>
        <v>-2</v>
      </c>
      <c r="CD34">
        <f>(RANK(_calc_라운드기준!AK34,_calc_라운드기준!$B34:$AT34,0)+COUNTIFS(_calc_라운드기준!$B34:$AT34,_calc_라운드기준!AK34,$B$1:$AT$1,"&lt;"&amp;36))-(RANK(AK34,$B34:$AT34,0)+COUNTIFS($B34:$AT34,AK34,$B$1:$AT$1,"&lt;"&amp;36))</f>
        <v>4</v>
      </c>
      <c r="CE34">
        <f>(RANK(_calc_라운드기준!AL34,_calc_라운드기준!$B34:$AT34,0)+COUNTIFS(_calc_라운드기준!$B34:$AT34,_calc_라운드기준!AL34,$B$1:$AT$1,"&lt;"&amp;37))-(RANK(AL34,$B34:$AT34,0)+COUNTIFS($B34:$AT34,AL34,$B$1:$AT$1,"&lt;"&amp;37))</f>
        <v>8</v>
      </c>
      <c r="CF34">
        <f>(RANK(_calc_라운드기준!AM34,_calc_라운드기준!$B34:$AT34,0)+COUNTIFS(_calc_라운드기준!$B34:$AT34,_calc_라운드기준!AM34,$B$1:$AT$1,"&lt;"&amp;38))-(RANK(AM34,$B34:$AT34,0)+COUNTIFS($B34:$AT34,AM34,$B$1:$AT$1,"&lt;"&amp;38))</f>
        <v>5</v>
      </c>
      <c r="CG34">
        <f>(RANK(_calc_라운드기준!AN34,_calc_라운드기준!$B34:$AT34,0)+COUNTIFS(_calc_라운드기준!$B34:$AT34,_calc_라운드기준!AN34,$B$1:$AT$1,"&lt;"&amp;39))-(RANK(AN34,$B34:$AT34,0)+COUNTIFS($B34:$AT34,AN34,$B$1:$AT$1,"&lt;"&amp;39))</f>
        <v>-14</v>
      </c>
      <c r="CH34">
        <f>(RANK(_calc_라운드기준!AO34,_calc_라운드기준!$B34:$AT34,0)+COUNTIFS(_calc_라운드기준!$B34:$AT34,_calc_라운드기준!AO34,$B$1:$AT$1,"&lt;"&amp;40))-(RANK(AO34,$B34:$AT34,0)+COUNTIFS($B34:$AT34,AO34,$B$1:$AT$1,"&lt;"&amp;40))</f>
        <v>-19</v>
      </c>
      <c r="CI34">
        <f>(RANK(_calc_라운드기준!AP34,_calc_라운드기준!$B34:$AT34,0)+COUNTIFS(_calc_라운드기준!$B34:$AT34,_calc_라운드기준!AP34,$B$1:$AT$1,"&lt;"&amp;41))-(RANK(AP34,$B34:$AT34,0)+COUNTIFS($B34:$AT34,AP34,$B$1:$AT$1,"&lt;"&amp;41))</f>
        <v>-6</v>
      </c>
      <c r="CJ34">
        <f>(RANK(_calc_라운드기준!AQ34,_calc_라운드기준!$B34:$AT34,0)+COUNTIFS(_calc_라운드기준!$B34:$AT34,_calc_라운드기준!AQ34,$B$1:$AT$1,"&lt;"&amp;42))-(RANK(AQ34,$B34:$AT34,0)+COUNTIFS($B34:$AT34,AQ34,$B$1:$AT$1,"&lt;"&amp;42))</f>
        <v>-16</v>
      </c>
      <c r="CK34">
        <f>(RANK(_calc_라운드기준!AR34,_calc_라운드기준!$B34:$AT34,0)+COUNTIFS(_calc_라운드기준!$B34:$AT34,_calc_라운드기준!AR34,$B$1:$AT$1,"&lt;"&amp;43))-(RANK(AR34,$B34:$AT34,0)+COUNTIFS($B34:$AT34,AR34,$B$1:$AT$1,"&lt;"&amp;43))</f>
        <v>-4</v>
      </c>
      <c r="CL34">
        <f>(RANK(_calc_라운드기준!AS34,_calc_라운드기준!$B34:$AT34,0)+COUNTIFS(_calc_라운드기준!$B34:$AT34,_calc_라운드기준!AS34,$B$1:$AT$1,"&lt;"&amp;44))-(RANK(AS34,$B34:$AT34,0)+COUNTIFS($B34:$AT34,AS34,$B$1:$AT$1,"&lt;"&amp;44))</f>
        <v>6</v>
      </c>
      <c r="CM34">
        <f>(RANK(_calc_라운드기준!AT34,_calc_라운드기준!$B34:$AT34,0)+COUNTIFS(_calc_라운드기준!$B34:$AT34,_calc_라운드기준!AT34,$B$1:$AT$1,"&lt;"&amp;45))-(RANK(AT34,$B34:$AT34,0)+COUNTIFS($B34:$AT34,AT34,$B$1:$AT$1,"&lt;"&amp;45))</f>
        <v>3</v>
      </c>
      <c r="CN34">
        <f t="shared" ref="CN34:CN52" si="45">RANK(AU34,$AU34:$CM34,0)+COUNTIFS($AU34:$CM34,AU34,$B$1:$AT$1,"&lt;"&amp;1)</f>
        <v>39</v>
      </c>
      <c r="CO34">
        <f t="shared" ref="CO34:CO52" si="46">RANK(AV34,$AU34:$CM34,0)+COUNTIFS($AU34:$CM34,AV34,$B$1:$AT$1,"&lt;"&amp;2)</f>
        <v>23</v>
      </c>
      <c r="CP34">
        <f t="shared" ref="CP34:CP52" si="47">RANK(AW34,$AU34:$CM34,0)+COUNTIFS($AU34:$CM34,AW34,$B$1:$AT$1,"&lt;"&amp;3)</f>
        <v>26</v>
      </c>
      <c r="CQ34">
        <f t="shared" ref="CQ34:CQ52" si="48">RANK(AX34,$AU34:$CM34,0)+COUNTIFS($AU34:$CM34,AX34,$B$1:$AT$1,"&lt;"&amp;4)</f>
        <v>35</v>
      </c>
      <c r="CR34">
        <f t="shared" ref="CR34:CR52" si="49">RANK(AY34,$AU34:$CM34,0)+COUNTIFS($AU34:$CM34,AY34,$B$1:$AT$1,"&lt;"&amp;5)</f>
        <v>36</v>
      </c>
      <c r="CS34">
        <f t="shared" ref="CS34:CS52" si="50">RANK(AZ34,$AU34:$CM34,0)+COUNTIFS($AU34:$CM34,AZ34,$B$1:$AT$1,"&lt;"&amp;6)</f>
        <v>24</v>
      </c>
      <c r="CT34">
        <f t="shared" ref="CT34:CT52" si="51">RANK(BA34,$AU34:$CM34,0)+COUNTIFS($AU34:$CM34,BA34,$B$1:$AT$1,"&lt;"&amp;7)</f>
        <v>25</v>
      </c>
      <c r="CU34">
        <f t="shared" ref="CU34:CU52" si="52">RANK(BB34,$AU34:$CM34,0)+COUNTIFS($AU34:$CM34,BB34,$B$1:$AT$1,"&lt;"&amp;8)</f>
        <v>30</v>
      </c>
      <c r="CV34">
        <f t="shared" ref="CV34:CV52" si="53">RANK(BC34,$AU34:$CM34,0)+COUNTIFS($AU34:$CM34,BC34,$B$1:$AT$1,"&lt;"&amp;9)</f>
        <v>15</v>
      </c>
      <c r="CW34">
        <f t="shared" ref="CW34:CW52" si="54">RANK(BD34,$AU34:$CM34,0)+COUNTIFS($AU34:$CM34,BD34,$B$1:$AT$1,"&lt;"&amp;10)</f>
        <v>12</v>
      </c>
      <c r="CX34">
        <f t="shared" ref="CX34:CX52" si="55">RANK(BE34,$AU34:$CM34,0)+COUNTIFS($AU34:$CM34,BE34,$B$1:$AT$1,"&lt;"&amp;11)</f>
        <v>8</v>
      </c>
      <c r="CY34">
        <f t="shared" ref="CY34:CY52" si="56">RANK(BF34,$AU34:$CM34,0)+COUNTIFS($AU34:$CM34,BF34,$B$1:$AT$1,"&lt;"&amp;12)</f>
        <v>16</v>
      </c>
      <c r="CZ34">
        <f t="shared" ref="CZ34:CZ52" si="57">RANK(BG34,$AU34:$CM34,0)+COUNTIFS($AU34:$CM34,BG34,$B$1:$AT$1,"&lt;"&amp;13)</f>
        <v>3</v>
      </c>
      <c r="DA34">
        <f t="shared" ref="DA34:DA52" si="58">RANK(BH34,$AU34:$CM34,0)+COUNTIFS($AU34:$CM34,BH34,$B$1:$AT$1,"&lt;"&amp;14)</f>
        <v>29</v>
      </c>
      <c r="DB34">
        <f t="shared" ref="DB34:DB52" si="59">RANK(BI34,$AU34:$CM34,0)+COUNTIFS($AU34:$CM34,BI34,$B$1:$AT$1,"&lt;"&amp;15)</f>
        <v>4</v>
      </c>
      <c r="DC34">
        <f t="shared" ref="DC34:DC52" si="60">RANK(BJ34,$AU34:$CM34,0)+COUNTIFS($AU34:$CM34,BJ34,$B$1:$AT$1,"&lt;"&amp;16)</f>
        <v>20</v>
      </c>
      <c r="DD34">
        <f t="shared" ref="DD34:DD52" si="61">RANK(BK34,$AU34:$CM34,0)+COUNTIFS($AU34:$CM34,BK34,$B$1:$AT$1,"&lt;"&amp;17)</f>
        <v>40</v>
      </c>
      <c r="DE34">
        <f t="shared" ref="DE34:DE52" si="62">RANK(BL34,$AU34:$CM34,0)+COUNTIFS($AU34:$CM34,BL34,$B$1:$AT$1,"&lt;"&amp;18)</f>
        <v>38</v>
      </c>
      <c r="DF34">
        <f t="shared" ref="DF34:DF52" si="63">RANK(BM34,$AU34:$CM34,0)+COUNTIFS($AU34:$CM34,BM34,$B$1:$AT$1,"&lt;"&amp;19)</f>
        <v>1</v>
      </c>
      <c r="DG34">
        <f t="shared" ref="DG34:DG52" si="64">RANK(BN34,$AU34:$CM34,0)+COUNTIFS($AU34:$CM34,BN34,$B$1:$AT$1,"&lt;"&amp;20)</f>
        <v>18</v>
      </c>
      <c r="DH34">
        <f t="shared" ref="DH34:DH52" si="65">RANK(BO34,$AU34:$CM34,0)+COUNTIFS($AU34:$CM34,BO34,$B$1:$AT$1,"&lt;"&amp;21)</f>
        <v>5</v>
      </c>
      <c r="DI34">
        <f t="shared" ref="DI34:DI52" si="66">RANK(BP34,$AU34:$CM34,0)+COUNTIFS($AU34:$CM34,BP34,$B$1:$AT$1,"&lt;"&amp;22)</f>
        <v>32</v>
      </c>
      <c r="DJ34">
        <f t="shared" ref="DJ34:DJ52" si="67">RANK(BQ34,$AU34:$CM34,0)+COUNTIFS($AU34:$CM34,BQ34,$B$1:$AT$1,"&lt;"&amp;23)</f>
        <v>45</v>
      </c>
      <c r="DK34">
        <f t="shared" ref="DK34:DK52" si="68">RANK(BR34,$AU34:$CM34,0)+COUNTIFS($AU34:$CM34,BR34,$B$1:$AT$1,"&lt;"&amp;24)</f>
        <v>37</v>
      </c>
      <c r="DL34">
        <f t="shared" ref="DL34:DL52" si="69">RANK(BS34,$AU34:$CM34,0)+COUNTIFS($AU34:$CM34,BS34,$B$1:$AT$1,"&lt;"&amp;25)</f>
        <v>33</v>
      </c>
      <c r="DM34">
        <f t="shared" ref="DM34:DM52" si="70">RANK(BT34,$AU34:$CM34,0)+COUNTIFS($AU34:$CM34,BT34,$B$1:$AT$1,"&lt;"&amp;26)</f>
        <v>21</v>
      </c>
      <c r="DN34">
        <f t="shared" ref="DN34:DN52" si="71">RANK(BU34,$AU34:$CM34,0)+COUNTIFS($AU34:$CM34,BU34,$B$1:$AT$1,"&lt;"&amp;27)</f>
        <v>27</v>
      </c>
      <c r="DO34">
        <f t="shared" ref="DO34:DO52" si="72">RANK(BV34,$AU34:$CM34,0)+COUNTIFS($AU34:$CM34,BV34,$B$1:$AT$1,"&lt;"&amp;28)</f>
        <v>22</v>
      </c>
      <c r="DP34">
        <f t="shared" ref="DP34:DP52" si="73">RANK(BW34,$AU34:$CM34,0)+COUNTIFS($AU34:$CM34,BW34,$B$1:$AT$1,"&lt;"&amp;29)</f>
        <v>42</v>
      </c>
      <c r="DQ34">
        <f t="shared" ref="DQ34:DQ52" si="74">RANK(BX34,$AU34:$CM34,0)+COUNTIFS($AU34:$CM34,BX34,$B$1:$AT$1,"&lt;"&amp;30)</f>
        <v>9</v>
      </c>
      <c r="DR34">
        <f t="shared" ref="DR34:DR52" si="75">RANK(BY34,$AU34:$CM34,0)+COUNTIFS($AU34:$CM34,BY34,$B$1:$AT$1,"&lt;"&amp;31)</f>
        <v>6</v>
      </c>
      <c r="DS34">
        <f t="shared" ref="DS34:DS52" si="76">RANK(BZ34,$AU34:$CM34,0)+COUNTIFS($AU34:$CM34,BZ34,$B$1:$AT$1,"&lt;"&amp;32)</f>
        <v>7</v>
      </c>
      <c r="DT34">
        <f t="shared" ref="DT34:DT52" si="77">RANK(CA34,$AU34:$CM34,0)+COUNTIFS($AU34:$CM34,CA34,$B$1:$AT$1,"&lt;"&amp;33)</f>
        <v>10</v>
      </c>
      <c r="DU34">
        <f t="shared" ref="DU34:DU52" si="78">RANK(CB34,$AU34:$CM34,0)+COUNTIFS($AU34:$CM34,CB34,$B$1:$AT$1,"&lt;"&amp;34)</f>
        <v>2</v>
      </c>
      <c r="DV34">
        <f t="shared" ref="DV34:DV52" si="79">RANK(CC34,$AU34:$CM34,0)+COUNTIFS($AU34:$CM34,CC34,$B$1:$AT$1,"&lt;"&amp;35)</f>
        <v>28</v>
      </c>
      <c r="DW34">
        <f t="shared" ref="DW34:DW52" si="80">RANK(CD34,$AU34:$CM34,0)+COUNTIFS($AU34:$CM34,CD34,$B$1:$AT$1,"&lt;"&amp;36)</f>
        <v>17</v>
      </c>
      <c r="DX34">
        <f t="shared" ref="DX34:DX52" si="81">RANK(CE34,$AU34:$CM34,0)+COUNTIFS($AU34:$CM34,CE34,$B$1:$AT$1,"&lt;"&amp;37)</f>
        <v>11</v>
      </c>
      <c r="DY34">
        <f t="shared" ref="DY34:DY52" si="82">RANK(CF34,$AU34:$CM34,0)+COUNTIFS($AU34:$CM34,CF34,$B$1:$AT$1,"&lt;"&amp;38)</f>
        <v>14</v>
      </c>
      <c r="DZ34">
        <f t="shared" ref="DZ34:DZ52" si="83">RANK(CG34,$AU34:$CM34,0)+COUNTIFS($AU34:$CM34,CG34,$B$1:$AT$1,"&lt;"&amp;39)</f>
        <v>41</v>
      </c>
      <c r="EA34">
        <f t="shared" ref="EA34:EA52" si="84">RANK(CH34,$AU34:$CM34,0)+COUNTIFS($AU34:$CM34,CH34,$B$1:$AT$1,"&lt;"&amp;40)</f>
        <v>44</v>
      </c>
      <c r="EB34">
        <f t="shared" ref="EB34:EB52" si="85">RANK(CI34,$AU34:$CM34,0)+COUNTIFS($AU34:$CM34,CI34,$B$1:$AT$1,"&lt;"&amp;41)</f>
        <v>34</v>
      </c>
      <c r="EC34">
        <f t="shared" ref="EC34:EC52" si="86">RANK(CJ34,$AU34:$CM34,0)+COUNTIFS($AU34:$CM34,CJ34,$B$1:$AT$1,"&lt;"&amp;42)</f>
        <v>43</v>
      </c>
      <c r="ED34">
        <f t="shared" ref="ED34:ED52" si="87">RANK(CK34,$AU34:$CM34,0)+COUNTIFS($AU34:$CM34,CK34,$B$1:$AT$1,"&lt;"&amp;43)</f>
        <v>31</v>
      </c>
      <c r="EE34">
        <f t="shared" ref="EE34:EE52" si="88">RANK(CL34,$AU34:$CM34,0)+COUNTIFS($AU34:$CM34,CL34,$B$1:$AT$1,"&lt;"&amp;44)</f>
        <v>13</v>
      </c>
      <c r="EF34">
        <f t="shared" ref="EF34:EF52" si="89">RANK(CM34,$AU34:$CM34,0)+COUNTIFS($AU34:$CM34,CM34,$B$1:$AT$1,"&lt;"&amp;45)</f>
        <v>19</v>
      </c>
    </row>
    <row r="35" spans="1:136" ht="16.5" customHeight="1">
      <c r="A35">
        <f>_calc_라운드기준!A35</f>
        <v>1211</v>
      </c>
      <c r="B35">
        <f>INDEX(_calc_누적빈도!B:B,$A35)-INDEX(_calc_누적빈도!B:B,$A35-기준100회_후보!$B$1)</f>
        <v>13</v>
      </c>
      <c r="C35">
        <f>INDEX(_calc_누적빈도!C:C,$A35)-INDEX(_calc_누적빈도!C:C,$A35-기준100회_후보!$B$1)</f>
        <v>10</v>
      </c>
      <c r="D35">
        <f>INDEX(_calc_누적빈도!D:D,$A35)-INDEX(_calc_누적빈도!D:D,$A35-기준100회_후보!$B$1)</f>
        <v>19</v>
      </c>
      <c r="E35">
        <f>INDEX(_calc_누적빈도!E:E,$A35)-INDEX(_calc_누적빈도!E:E,$A35-기준100회_후보!$B$1)</f>
        <v>11</v>
      </c>
      <c r="F35">
        <f>INDEX(_calc_누적빈도!F:F,$A35)-INDEX(_calc_누적빈도!F:F,$A35-기준100회_후보!$B$1)</f>
        <v>11</v>
      </c>
      <c r="G35">
        <f>INDEX(_calc_누적빈도!G:G,$A35)-INDEX(_calc_누적빈도!G:G,$A35-기준100회_후보!$B$1)</f>
        <v>17</v>
      </c>
      <c r="H35">
        <f>INDEX(_calc_누적빈도!H:H,$A35)-INDEX(_calc_누적빈도!H:H,$A35-기준100회_후보!$B$1)</f>
        <v>17</v>
      </c>
      <c r="I35">
        <f>INDEX(_calc_누적빈도!I:I,$A35)-INDEX(_calc_누적빈도!I:I,$A35-기준100회_후보!$B$1)</f>
        <v>13</v>
      </c>
      <c r="J35">
        <f>INDEX(_calc_누적빈도!J:J,$A35)-INDEX(_calc_누적빈도!J:J,$A35-기준100회_후보!$B$1)</f>
        <v>17</v>
      </c>
      <c r="K35">
        <f>INDEX(_calc_누적빈도!K:K,$A35)-INDEX(_calc_누적빈도!K:K,$A35-기준100회_후보!$B$1)</f>
        <v>10</v>
      </c>
      <c r="L35">
        <f>INDEX(_calc_누적빈도!L:L,$A35)-INDEX(_calc_누적빈도!L:L,$A35-기준100회_후보!$B$1)</f>
        <v>13</v>
      </c>
      <c r="M35">
        <f>INDEX(_calc_누적빈도!M:M,$A35)-INDEX(_calc_누적빈도!M:M,$A35-기준100회_후보!$B$1)</f>
        <v>15</v>
      </c>
      <c r="N35">
        <f>INDEX(_calc_누적빈도!N:N,$A35)-INDEX(_calc_누적빈도!N:N,$A35-기준100회_후보!$B$1)</f>
        <v>17</v>
      </c>
      <c r="O35">
        <f>INDEX(_calc_누적빈도!O:O,$A35)-INDEX(_calc_누적빈도!O:O,$A35-기준100회_후보!$B$1)</f>
        <v>9</v>
      </c>
      <c r="P35">
        <f>INDEX(_calc_누적빈도!P:P,$A35)-INDEX(_calc_누적빈도!P:P,$A35-기준100회_후보!$B$1)</f>
        <v>16</v>
      </c>
      <c r="Q35">
        <f>INDEX(_calc_누적빈도!Q:Q,$A35)-INDEX(_calc_누적빈도!Q:Q,$A35-기준100회_후보!$B$1)</f>
        <v>20</v>
      </c>
      <c r="R35">
        <f>INDEX(_calc_누적빈도!R:R,$A35)-INDEX(_calc_누적빈도!R:R,$A35-기준100회_후보!$B$1)</f>
        <v>13</v>
      </c>
      <c r="S35">
        <f>INDEX(_calc_누적빈도!S:S,$A35)-INDEX(_calc_누적빈도!S:S,$A35-기준100회_후보!$B$1)</f>
        <v>7</v>
      </c>
      <c r="T35">
        <f>INDEX(_calc_누적빈도!T:T,$A35)-INDEX(_calc_누적빈도!T:T,$A35-기준100회_후보!$B$1)</f>
        <v>16</v>
      </c>
      <c r="U35">
        <f>INDEX(_calc_누적빈도!U:U,$A35)-INDEX(_calc_누적빈도!U:U,$A35-기준100회_후보!$B$1)</f>
        <v>13</v>
      </c>
      <c r="V35">
        <f>INDEX(_calc_누적빈도!V:V,$A35)-INDEX(_calc_누적빈도!V:V,$A35-기준100회_후보!$B$1)</f>
        <v>14</v>
      </c>
      <c r="W35">
        <f>INDEX(_calc_누적빈도!W:W,$A35)-INDEX(_calc_누적빈도!W:W,$A35-기준100회_후보!$B$1)</f>
        <v>7</v>
      </c>
      <c r="X35">
        <f>INDEX(_calc_누적빈도!X:X,$A35)-INDEX(_calc_누적빈도!X:X,$A35-기준100회_후보!$B$1)</f>
        <v>10</v>
      </c>
      <c r="Y35">
        <f>INDEX(_calc_누적빈도!Y:Y,$A35)-INDEX(_calc_누적빈도!Y:Y,$A35-기준100회_후보!$B$1)</f>
        <v>15</v>
      </c>
      <c r="Z35">
        <f>INDEX(_calc_누적빈도!Z:Z,$A35)-INDEX(_calc_누적빈도!Z:Z,$A35-기준100회_후보!$B$1)</f>
        <v>11</v>
      </c>
      <c r="AA35">
        <f>INDEX(_calc_누적빈도!AA:AA,$A35)-INDEX(_calc_누적빈도!AA:AA,$A35-기준100회_후보!$B$1)</f>
        <v>13</v>
      </c>
      <c r="AB35">
        <f>INDEX(_calc_누적빈도!AB:AB,$A35)-INDEX(_calc_누적빈도!AB:AB,$A35-기준100회_후보!$B$1)</f>
        <v>19</v>
      </c>
      <c r="AC35">
        <f>INDEX(_calc_누적빈도!AC:AC,$A35)-INDEX(_calc_누적빈도!AC:AC,$A35-기준100회_후보!$B$1)</f>
        <v>16</v>
      </c>
      <c r="AD35">
        <f>INDEX(_calc_누적빈도!AD:AD,$A35)-INDEX(_calc_누적빈도!AD:AD,$A35-기준100회_후보!$B$1)</f>
        <v>12</v>
      </c>
      <c r="AE35">
        <f>INDEX(_calc_누적빈도!AE:AE,$A35)-INDEX(_calc_누적빈도!AE:AE,$A35-기준100회_후보!$B$1)</f>
        <v>17</v>
      </c>
      <c r="AF35">
        <f>INDEX(_calc_누적빈도!AF:AF,$A35)-INDEX(_calc_누적빈도!AF:AF,$A35-기준100회_후보!$B$1)</f>
        <v>14</v>
      </c>
      <c r="AG35">
        <f>INDEX(_calc_누적빈도!AG:AG,$A35)-INDEX(_calc_누적빈도!AG:AG,$A35-기준100회_후보!$B$1)</f>
        <v>12</v>
      </c>
      <c r="AH35">
        <f>INDEX(_calc_누적빈도!AH:AH,$A35)-INDEX(_calc_누적빈도!AH:AH,$A35-기준100회_후보!$B$1)</f>
        <v>17</v>
      </c>
      <c r="AI35">
        <f>INDEX(_calc_누적빈도!AI:AI,$A35)-INDEX(_calc_누적빈도!AI:AI,$A35-기준100회_후보!$B$1)</f>
        <v>13</v>
      </c>
      <c r="AJ35">
        <f>INDEX(_calc_누적빈도!AJ:AJ,$A35)-INDEX(_calc_누적빈도!AJ:AJ,$A35-기준100회_후보!$B$1)</f>
        <v>14</v>
      </c>
      <c r="AK35">
        <f>INDEX(_calc_누적빈도!AK:AK,$A35)-INDEX(_calc_누적빈도!AK:AK,$A35-기준100회_후보!$B$1)</f>
        <v>13</v>
      </c>
      <c r="AL35">
        <f>INDEX(_calc_누적빈도!AL:AL,$A35)-INDEX(_calc_누적빈도!AL:AL,$A35-기준100회_후보!$B$1)</f>
        <v>17</v>
      </c>
      <c r="AM35">
        <f>INDEX(_calc_누적빈도!AM:AM,$A35)-INDEX(_calc_누적빈도!AM:AM,$A35-기준100회_후보!$B$1)</f>
        <v>18</v>
      </c>
      <c r="AN35">
        <f>INDEX(_calc_누적빈도!AN:AN,$A35)-INDEX(_calc_누적빈도!AN:AN,$A35-기준100회_후보!$B$1)</f>
        <v>12</v>
      </c>
      <c r="AO35">
        <f>INDEX(_calc_누적빈도!AO:AO,$A35)-INDEX(_calc_누적빈도!AO:AO,$A35-기준100회_후보!$B$1)</f>
        <v>12</v>
      </c>
      <c r="AP35">
        <f>INDEX(_calc_누적빈도!AP:AP,$A35)-INDEX(_calc_누적빈도!AP:AP,$A35-기준100회_후보!$B$1)</f>
        <v>9</v>
      </c>
      <c r="AQ35">
        <f>INDEX(_calc_누적빈도!AQ:AQ,$A35)-INDEX(_calc_누적빈도!AQ:AQ,$A35-기준100회_후보!$B$1)</f>
        <v>10</v>
      </c>
      <c r="AR35">
        <f>INDEX(_calc_누적빈도!AR:AR,$A35)-INDEX(_calc_누적빈도!AR:AR,$A35-기준100회_후보!$B$1)</f>
        <v>6</v>
      </c>
      <c r="AS35">
        <f>INDEX(_calc_누적빈도!AS:AS,$A35)-INDEX(_calc_누적빈도!AS:AS,$A35-기준100회_후보!$B$1)</f>
        <v>11</v>
      </c>
      <c r="AT35">
        <f>INDEX(_calc_누적빈도!AT:AT,$A35)-INDEX(_calc_누적빈도!AT:AT,$A35-기준100회_후보!$B$1)</f>
        <v>11</v>
      </c>
      <c r="AU35">
        <f>(RANK(_calc_라운드기준!B35,_calc_라운드기준!$B35:$AT35,0)+COUNTIFS(_calc_라운드기준!$B35:$AT35,_calc_라운드기준!B35,$B$1:$AT$1,"&lt;"&amp;1))-(RANK(B35,$B35:$AT35,0)+COUNTIFS($B35:$AT35,B35,$B$1:$AT$1,"&lt;"&amp;1))</f>
        <v>-12</v>
      </c>
      <c r="AV35">
        <f>(RANK(_calc_라운드기준!C35,_calc_라운드기준!$B35:$AT35,0)+COUNTIFS(_calc_라운드기준!$B35:$AT35,_calc_라운드기준!C35,$B$1:$AT$1,"&lt;"&amp;2))-(RANK(C35,$B35:$AT35,0)+COUNTIFS($B35:$AT35,C35,$B$1:$AT$1,"&lt;"&amp;2))</f>
        <v>-5</v>
      </c>
      <c r="AW35">
        <f>(RANK(_calc_라운드기준!D35,_calc_라운드기준!$B35:$AT35,0)+COUNTIFS(_calc_라운드기준!$B35:$AT35,_calc_라운드기준!D35,$B$1:$AT$1,"&lt;"&amp;3))-(RANK(D35,$B35:$AT35,0)+COUNTIFS($B35:$AT35,D35,$B$1:$AT$1,"&lt;"&amp;3))</f>
        <v>1</v>
      </c>
      <c r="AX35">
        <f>(RANK(_calc_라운드기준!E35,_calc_라운드기준!$B35:$AT35,0)+COUNTIFS(_calc_라운드기준!$B35:$AT35,_calc_라운드기준!E35,$B$1:$AT$1,"&lt;"&amp;4))-(RANK(E35,$B35:$AT35,0)+COUNTIFS($B35:$AT35,E35,$B$1:$AT$1,"&lt;"&amp;4))</f>
        <v>-8</v>
      </c>
      <c r="AY35">
        <f>(RANK(_calc_라운드기준!F35,_calc_라운드기준!$B35:$AT35,0)+COUNTIFS(_calc_라운드기준!$B35:$AT35,_calc_라운드기준!F35,$B$1:$AT$1,"&lt;"&amp;5))-(RANK(F35,$B35:$AT35,0)+COUNTIFS($B35:$AT35,F35,$B$1:$AT$1,"&lt;"&amp;5))</f>
        <v>-8</v>
      </c>
      <c r="AZ35">
        <f>(RANK(_calc_라운드기준!G35,_calc_라운드기준!$B35:$AT35,0)+COUNTIFS(_calc_라운드기준!$B35:$AT35,_calc_라운드기준!G35,$B$1:$AT$1,"&lt;"&amp;6))-(RANK(G35,$B35:$AT35,0)+COUNTIFS($B35:$AT35,G35,$B$1:$AT$1,"&lt;"&amp;6))</f>
        <v>0</v>
      </c>
      <c r="BA35">
        <f>(RANK(_calc_라운드기준!H35,_calc_라운드기준!$B35:$AT35,0)+COUNTIFS(_calc_라운드기준!$B35:$AT35,_calc_라운드기준!H35,$B$1:$AT$1,"&lt;"&amp;7))-(RANK(H35,$B35:$AT35,0)+COUNTIFS($B35:$AT35,H35,$B$1:$AT$1,"&lt;"&amp;7))</f>
        <v>0</v>
      </c>
      <c r="BB35">
        <f>(RANK(_calc_라운드기준!I35,_calc_라운드기준!$B35:$AT35,0)+COUNTIFS(_calc_라운드기준!$B35:$AT35,_calc_라운드기준!I35,$B$1:$AT$1,"&lt;"&amp;8))-(RANK(I35,$B35:$AT35,0)+COUNTIFS($B35:$AT35,I35,$B$1:$AT$1,"&lt;"&amp;8))</f>
        <v>-2</v>
      </c>
      <c r="BC35">
        <f>(RANK(_calc_라운드기준!J35,_calc_라운드기준!$B35:$AT35,0)+COUNTIFS(_calc_라운드기준!$B35:$AT35,_calc_라운드기준!J35,$B$1:$AT$1,"&lt;"&amp;9))-(RANK(J35,$B35:$AT35,0)+COUNTIFS($B35:$AT35,J35,$B$1:$AT$1,"&lt;"&amp;9))</f>
        <v>2</v>
      </c>
      <c r="BD35">
        <f>(RANK(_calc_라운드기준!K35,_calc_라운드기준!$B35:$AT35,0)+COUNTIFS(_calc_라운드기준!$B35:$AT35,_calc_라운드기준!K35,$B$1:$AT$1,"&lt;"&amp;10))-(RANK(K35,$B35:$AT35,0)+COUNTIFS($B35:$AT35,K35,$B$1:$AT$1,"&lt;"&amp;10))</f>
        <v>6</v>
      </c>
      <c r="BE35">
        <f>(RANK(_calc_라운드기준!L35,_calc_라운드기준!$B35:$AT35,0)+COUNTIFS(_calc_라운드기준!$B35:$AT35,_calc_라운드기준!L35,$B$1:$AT$1,"&lt;"&amp;11))-(RANK(L35,$B35:$AT35,0)+COUNTIFS($B35:$AT35,L35,$B$1:$AT$1,"&lt;"&amp;11))</f>
        <v>11</v>
      </c>
      <c r="BF35">
        <f>(RANK(_calc_라운드기준!M35,_calc_라운드기준!$B35:$AT35,0)+COUNTIFS(_calc_라운드기준!$B35:$AT35,_calc_라운드기준!M35,$B$1:$AT$1,"&lt;"&amp;12))-(RANK(M35,$B35:$AT35,0)+COUNTIFS($B35:$AT35,M35,$B$1:$AT$1,"&lt;"&amp;12))</f>
        <v>-5</v>
      </c>
      <c r="BG35">
        <f>(RANK(_calc_라운드기준!N35,_calc_라운드기준!$B35:$AT35,0)+COUNTIFS(_calc_라운드기준!$B35:$AT35,_calc_라운드기준!N35,$B$1:$AT$1,"&lt;"&amp;13))-(RANK(N35,$B35:$AT35,0)+COUNTIFS($B35:$AT35,N35,$B$1:$AT$1,"&lt;"&amp;13))</f>
        <v>18</v>
      </c>
      <c r="BH35">
        <f>(RANK(_calc_라운드기준!O35,_calc_라운드기준!$B35:$AT35,0)+COUNTIFS(_calc_라운드기준!$B35:$AT35,_calc_라운드기준!O35,$B$1:$AT$1,"&lt;"&amp;14))-(RANK(O35,$B35:$AT35,0)+COUNTIFS($B35:$AT35,O35,$B$1:$AT$1,"&lt;"&amp;14))</f>
        <v>-3</v>
      </c>
      <c r="BI35">
        <f>(RANK(_calc_라운드기준!P35,_calc_라운드기준!$B35:$AT35,0)+COUNTIFS(_calc_라운드기준!$B35:$AT35,_calc_라운드기준!P35,$B$1:$AT$1,"&lt;"&amp;15))-(RANK(P35,$B35:$AT35,0)+COUNTIFS($B35:$AT35,P35,$B$1:$AT$1,"&lt;"&amp;15))</f>
        <v>15</v>
      </c>
      <c r="BJ35">
        <f>(RANK(_calc_라운드기준!Q35,_calc_라운드기준!$B35:$AT35,0)+COUNTIFS(_calc_라운드기준!$B35:$AT35,_calc_라운드기준!Q35,$B$1:$AT$1,"&lt;"&amp;16))-(RANK(Q35,$B35:$AT35,0)+COUNTIFS($B35:$AT35,Q35,$B$1:$AT$1,"&lt;"&amp;16))</f>
        <v>0</v>
      </c>
      <c r="BK35">
        <f>(RANK(_calc_라운드기준!R35,_calc_라운드기준!$B35:$AT35,0)+COUNTIFS(_calc_라운드기준!$B35:$AT35,_calc_라운드기준!R35,$B$1:$AT$1,"&lt;"&amp;17))-(RANK(R35,$B35:$AT35,0)+COUNTIFS($B35:$AT35,R35,$B$1:$AT$1,"&lt;"&amp;17))</f>
        <v>-12</v>
      </c>
      <c r="BL35">
        <f>(RANK(_calc_라운드기준!S35,_calc_라운드기준!$B35:$AT35,0)+COUNTIFS(_calc_라운드기준!$B35:$AT35,_calc_라운드기준!S35,$B$1:$AT$1,"&lt;"&amp;18))-(RANK(S35,$B35:$AT35,0)+COUNTIFS($B35:$AT35,S35,$B$1:$AT$1,"&lt;"&amp;18))</f>
        <v>-9</v>
      </c>
      <c r="BM35">
        <f>(RANK(_calc_라운드기준!T35,_calc_라운드기준!$B35:$AT35,0)+COUNTIFS(_calc_라운드기준!$B35:$AT35,_calc_라운드기준!T35,$B$1:$AT$1,"&lt;"&amp;19))-(RANK(T35,$B35:$AT35,0)+COUNTIFS($B35:$AT35,T35,$B$1:$AT$1,"&lt;"&amp;19))</f>
        <v>22</v>
      </c>
      <c r="BN35">
        <f>(RANK(_calc_라운드기준!U35,_calc_라운드기준!$B35:$AT35,0)+COUNTIFS(_calc_라운드기준!$B35:$AT35,_calc_라운드기준!U35,$B$1:$AT$1,"&lt;"&amp;20))-(RANK(U35,$B35:$AT35,0)+COUNTIFS($B35:$AT35,U35,$B$1:$AT$1,"&lt;"&amp;20))</f>
        <v>-4</v>
      </c>
      <c r="BO35">
        <f>(RANK(_calc_라운드기준!V35,_calc_라운드기준!$B35:$AT35,0)+COUNTIFS(_calc_라운드기준!$B35:$AT35,_calc_라운드기준!V35,$B$1:$AT$1,"&lt;"&amp;21))-(RANK(V35,$B35:$AT35,0)+COUNTIFS($B35:$AT35,V35,$B$1:$AT$1,"&lt;"&amp;21))</f>
        <v>19</v>
      </c>
      <c r="BP35">
        <f>(RANK(_calc_라운드기준!W35,_calc_라운드기준!$B35:$AT35,0)+COUNTIFS(_calc_라운드기준!$B35:$AT35,_calc_라운드기준!W35,$B$1:$AT$1,"&lt;"&amp;22))-(RANK(W35,$B35:$AT35,0)+COUNTIFS($B35:$AT35,W35,$B$1:$AT$1,"&lt;"&amp;22))</f>
        <v>-5</v>
      </c>
      <c r="BQ35">
        <f>(RANK(_calc_라운드기준!X35,_calc_라운드기준!$B35:$AT35,0)+COUNTIFS(_calc_라운드기준!$B35:$AT35,_calc_라운드기준!X35,$B$1:$AT$1,"&lt;"&amp;23))-(RANK(X35,$B35:$AT35,0)+COUNTIFS($B35:$AT35,X35,$B$1:$AT$1,"&lt;"&amp;23))</f>
        <v>-32</v>
      </c>
      <c r="BR35">
        <f>(RANK(_calc_라운드기준!Y35,_calc_라운드기준!$B35:$AT35,0)+COUNTIFS(_calc_라운드기준!$B35:$AT35,_calc_라운드기준!Y35,$B$1:$AT$1,"&lt;"&amp;24))-(RANK(Y35,$B35:$AT35,0)+COUNTIFS($B35:$AT35,Y35,$B$1:$AT$1,"&lt;"&amp;24))</f>
        <v>-12</v>
      </c>
      <c r="BS35">
        <f>(RANK(_calc_라운드기준!Z35,_calc_라운드기준!$B35:$AT35,0)+COUNTIFS(_calc_라운드기준!$B35:$AT35,_calc_라운드기준!Z35,$B$1:$AT$1,"&lt;"&amp;25))-(RANK(Z35,$B35:$AT35,0)+COUNTIFS($B35:$AT35,Z35,$B$1:$AT$1,"&lt;"&amp;25))</f>
        <v>-6</v>
      </c>
      <c r="BT35">
        <f>(RANK(_calc_라운드기준!AA35,_calc_라운드기준!$B35:$AT35,0)+COUNTIFS(_calc_라운드기준!$B35:$AT35,_calc_라운드기준!AA35,$B$1:$AT$1,"&lt;"&amp;26))-(RANK(AA35,$B35:$AT35,0)+COUNTIFS($B35:$AT35,AA35,$B$1:$AT$1,"&lt;"&amp;26))</f>
        <v>4</v>
      </c>
      <c r="BU35">
        <f>(RANK(_calc_라운드기준!AB35,_calc_라운드기준!$B35:$AT35,0)+COUNTIFS(_calc_라운드기준!$B35:$AT35,_calc_라운드기준!AB35,$B$1:$AT$1,"&lt;"&amp;27))-(RANK(AB35,$B35:$AT35,0)+COUNTIFS($B35:$AT35,AB35,$B$1:$AT$1,"&lt;"&amp;27))</f>
        <v>-1</v>
      </c>
      <c r="BV35">
        <f>(RANK(_calc_라운드기준!AC35,_calc_라운드기준!$B35:$AT35,0)+COUNTIFS(_calc_라운드기준!$B35:$AT35,_calc_라운드기준!AC35,$B$1:$AT$1,"&lt;"&amp;28))-(RANK(AC35,$B35:$AT35,0)+COUNTIFS($B35:$AT35,AC35,$B$1:$AT$1,"&lt;"&amp;28))</f>
        <v>-2</v>
      </c>
      <c r="BW35">
        <f>(RANK(_calc_라운드기준!AD35,_calc_라운드기준!$B35:$AT35,0)+COUNTIFS(_calc_라운드기준!$B35:$AT35,_calc_라운드기준!AD35,$B$1:$AT$1,"&lt;"&amp;29))-(RANK(AD35,$B35:$AT35,0)+COUNTIFS($B35:$AT35,AD35,$B$1:$AT$1,"&lt;"&amp;29))</f>
        <v>-15</v>
      </c>
      <c r="BX35">
        <f>(RANK(_calc_라운드기준!AE35,_calc_라운드기준!$B35:$AT35,0)+COUNTIFS(_calc_라운드기준!$B35:$AT35,_calc_라운드기준!AE35,$B$1:$AT$1,"&lt;"&amp;30))-(RANK(AE35,$B35:$AT35,0)+COUNTIFS($B35:$AT35,AE35,$B$1:$AT$1,"&lt;"&amp;30))</f>
        <v>12</v>
      </c>
      <c r="BY35">
        <f>(RANK(_calc_라운드기준!AF35,_calc_라운드기준!$B35:$AT35,0)+COUNTIFS(_calc_라운드기준!$B35:$AT35,_calc_라운드기준!AF35,$B$1:$AT$1,"&lt;"&amp;31))-(RANK(AF35,$B35:$AT35,0)+COUNTIFS($B35:$AT35,AF35,$B$1:$AT$1,"&lt;"&amp;31))</f>
        <v>12</v>
      </c>
      <c r="BZ35">
        <f>(RANK(_calc_라운드기준!AG35,_calc_라운드기준!$B35:$AT35,0)+COUNTIFS(_calc_라운드기준!$B35:$AT35,_calc_라운드기준!AG35,$B$1:$AT$1,"&lt;"&amp;32))-(RANK(AG35,$B35:$AT35,0)+COUNTIFS($B35:$AT35,AG35,$B$1:$AT$1,"&lt;"&amp;32))</f>
        <v>11</v>
      </c>
      <c r="CA35">
        <f>(RANK(_calc_라운드기준!AH35,_calc_라운드기준!$B35:$AT35,0)+COUNTIFS(_calc_라운드기준!$B35:$AT35,_calc_라운드기준!AH35,$B$1:$AT$1,"&lt;"&amp;33))-(RANK(AH35,$B35:$AT35,0)+COUNTIFS($B35:$AT35,AH35,$B$1:$AT$1,"&lt;"&amp;33))</f>
        <v>12</v>
      </c>
      <c r="CB35">
        <f>(RANK(_calc_라운드기준!AI35,_calc_라운드기준!$B35:$AT35,0)+COUNTIFS(_calc_라운드기준!$B35:$AT35,_calc_라운드기준!AI35,$B$1:$AT$1,"&lt;"&amp;34))-(RANK(AI35,$B35:$AT35,0)+COUNTIFS($B35:$AT35,AI35,$B$1:$AT$1,"&lt;"&amp;34))</f>
        <v>19</v>
      </c>
      <c r="CC35">
        <f>(RANK(_calc_라운드기준!AJ35,_calc_라운드기준!$B35:$AT35,0)+COUNTIFS(_calc_라운드기준!$B35:$AT35,_calc_라운드기준!AJ35,$B$1:$AT$1,"&lt;"&amp;35))-(RANK(AJ35,$B35:$AT35,0)+COUNTIFS($B35:$AT35,AJ35,$B$1:$AT$1,"&lt;"&amp;35))</f>
        <v>4</v>
      </c>
      <c r="CD35">
        <f>(RANK(_calc_라운드기준!AK35,_calc_라운드기준!$B35:$AT35,0)+COUNTIFS(_calc_라운드기준!$B35:$AT35,_calc_라운드기준!AK35,$B$1:$AT$1,"&lt;"&amp;36))-(RANK(AK35,$B35:$AT35,0)+COUNTIFS($B35:$AT35,AK35,$B$1:$AT$1,"&lt;"&amp;36))</f>
        <v>4</v>
      </c>
      <c r="CE35">
        <f>(RANK(_calc_라운드기준!AL35,_calc_라운드기준!$B35:$AT35,0)+COUNTIFS(_calc_라운드기준!$B35:$AT35,_calc_라운드기준!AL35,$B$1:$AT$1,"&lt;"&amp;37))-(RANK(AL35,$B35:$AT35,0)+COUNTIFS($B35:$AT35,AL35,$B$1:$AT$1,"&lt;"&amp;37))</f>
        <v>3</v>
      </c>
      <c r="CF35">
        <f>(RANK(_calc_라운드기준!AM35,_calc_라운드기준!$B35:$AT35,0)+COUNTIFS(_calc_라운드기준!$B35:$AT35,_calc_라운드기준!AM35,$B$1:$AT$1,"&lt;"&amp;38))-(RANK(AM35,$B35:$AT35,0)+COUNTIFS($B35:$AT35,AM35,$B$1:$AT$1,"&lt;"&amp;38))</f>
        <v>11</v>
      </c>
      <c r="CG35">
        <f>(RANK(_calc_라운드기준!AN35,_calc_라운드기준!$B35:$AT35,0)+COUNTIFS(_calc_라운드기준!$B35:$AT35,_calc_라운드기준!AN35,$B$1:$AT$1,"&lt;"&amp;39))-(RANK(AN35,$B35:$AT35,0)+COUNTIFS($B35:$AT35,AN35,$B$1:$AT$1,"&lt;"&amp;39))</f>
        <v>-14</v>
      </c>
      <c r="CH35">
        <f>(RANK(_calc_라운드기준!AO35,_calc_라운드기준!$B35:$AT35,0)+COUNTIFS(_calc_라운드기준!$B35:$AT35,_calc_라운드기준!AO35,$B$1:$AT$1,"&lt;"&amp;40))-(RANK(AO35,$B35:$AT35,0)+COUNTIFS($B35:$AT35,AO35,$B$1:$AT$1,"&lt;"&amp;40))</f>
        <v>-14</v>
      </c>
      <c r="CI35">
        <f>(RANK(_calc_라운드기준!AP35,_calc_라운드기준!$B35:$AT35,0)+COUNTIFS(_calc_라운드기준!$B35:$AT35,_calc_라운드기준!AP35,$B$1:$AT$1,"&lt;"&amp;41))-(RANK(AP35,$B35:$AT35,0)+COUNTIFS($B35:$AT35,AP35,$B$1:$AT$1,"&lt;"&amp;41))</f>
        <v>-5</v>
      </c>
      <c r="CJ35">
        <f>(RANK(_calc_라운드기준!AQ35,_calc_라운드기준!$B35:$AT35,0)+COUNTIFS(_calc_라운드기준!$B35:$AT35,_calc_라운드기준!AQ35,$B$1:$AT$1,"&lt;"&amp;42))-(RANK(AQ35,$B35:$AT35,0)+COUNTIFS($B35:$AT35,AQ35,$B$1:$AT$1,"&lt;"&amp;42))</f>
        <v>-22</v>
      </c>
      <c r="CK35">
        <f>(RANK(_calc_라운드기준!AR35,_calc_라운드기준!$B35:$AT35,0)+COUNTIFS(_calc_라운드기준!$B35:$AT35,_calc_라운드기준!AR35,$B$1:$AT$1,"&lt;"&amp;43))-(RANK(AR35,$B35:$AT35,0)+COUNTIFS($B35:$AT35,AR35,$B$1:$AT$1,"&lt;"&amp;43))</f>
        <v>-4</v>
      </c>
      <c r="CL35">
        <f>(RANK(_calc_라운드기준!AS35,_calc_라운드기준!$B35:$AT35,0)+COUNTIFS(_calc_라운드기준!$B35:$AT35,_calc_라운드기준!AS35,$B$1:$AT$1,"&lt;"&amp;44))-(RANK(AS35,$B35:$AT35,0)+COUNTIFS($B35:$AT35,AS35,$B$1:$AT$1,"&lt;"&amp;44))</f>
        <v>7</v>
      </c>
      <c r="CM35">
        <f>(RANK(_calc_라운드기준!AT35,_calc_라운드기준!$B35:$AT35,0)+COUNTIFS(_calc_라운드기준!$B35:$AT35,_calc_라운드기준!AT35,$B$1:$AT$1,"&lt;"&amp;45))-(RANK(AT35,$B35:$AT35,0)+COUNTIFS($B35:$AT35,AT35,$B$1:$AT$1,"&lt;"&amp;45))</f>
        <v>7</v>
      </c>
      <c r="CN35">
        <f t="shared" si="45"/>
        <v>38</v>
      </c>
      <c r="CO35">
        <f t="shared" si="46"/>
        <v>30</v>
      </c>
      <c r="CP35">
        <f t="shared" si="47"/>
        <v>20</v>
      </c>
      <c r="CQ35">
        <f t="shared" si="48"/>
        <v>35</v>
      </c>
      <c r="CR35">
        <f t="shared" si="49"/>
        <v>36</v>
      </c>
      <c r="CS35">
        <f t="shared" si="50"/>
        <v>21</v>
      </c>
      <c r="CT35">
        <f t="shared" si="51"/>
        <v>22</v>
      </c>
      <c r="CU35">
        <f t="shared" si="52"/>
        <v>25</v>
      </c>
      <c r="CV35">
        <f t="shared" si="53"/>
        <v>19</v>
      </c>
      <c r="CW35">
        <f t="shared" si="54"/>
        <v>14</v>
      </c>
      <c r="CX35">
        <f t="shared" si="55"/>
        <v>9</v>
      </c>
      <c r="CY35">
        <f t="shared" si="56"/>
        <v>31</v>
      </c>
      <c r="CZ35">
        <f t="shared" si="57"/>
        <v>4</v>
      </c>
      <c r="DA35">
        <f t="shared" si="58"/>
        <v>27</v>
      </c>
      <c r="DB35">
        <f t="shared" si="59"/>
        <v>5</v>
      </c>
      <c r="DC35">
        <f t="shared" si="60"/>
        <v>23</v>
      </c>
      <c r="DD35">
        <f t="shared" si="61"/>
        <v>39</v>
      </c>
      <c r="DE35">
        <f t="shared" si="62"/>
        <v>37</v>
      </c>
      <c r="DF35">
        <f t="shared" si="63"/>
        <v>1</v>
      </c>
      <c r="DG35">
        <f t="shared" si="64"/>
        <v>28</v>
      </c>
      <c r="DH35">
        <f t="shared" si="65"/>
        <v>2</v>
      </c>
      <c r="DI35">
        <f t="shared" si="66"/>
        <v>32</v>
      </c>
      <c r="DJ35">
        <f t="shared" si="67"/>
        <v>45</v>
      </c>
      <c r="DK35">
        <f t="shared" si="68"/>
        <v>40</v>
      </c>
      <c r="DL35">
        <f t="shared" si="69"/>
        <v>34</v>
      </c>
      <c r="DM35">
        <f t="shared" si="70"/>
        <v>15</v>
      </c>
      <c r="DN35">
        <f t="shared" si="71"/>
        <v>24</v>
      </c>
      <c r="DO35">
        <f t="shared" si="72"/>
        <v>26</v>
      </c>
      <c r="DP35">
        <f t="shared" si="73"/>
        <v>43</v>
      </c>
      <c r="DQ35">
        <f t="shared" si="74"/>
        <v>6</v>
      </c>
      <c r="DR35">
        <f t="shared" si="75"/>
        <v>7</v>
      </c>
      <c r="DS35">
        <f t="shared" si="76"/>
        <v>10</v>
      </c>
      <c r="DT35">
        <f t="shared" si="77"/>
        <v>8</v>
      </c>
      <c r="DU35">
        <f t="shared" si="78"/>
        <v>3</v>
      </c>
      <c r="DV35">
        <f t="shared" si="79"/>
        <v>16</v>
      </c>
      <c r="DW35">
        <f t="shared" si="80"/>
        <v>17</v>
      </c>
      <c r="DX35">
        <f t="shared" si="81"/>
        <v>18</v>
      </c>
      <c r="DY35">
        <f t="shared" si="82"/>
        <v>11</v>
      </c>
      <c r="DZ35">
        <f t="shared" si="83"/>
        <v>41</v>
      </c>
      <c r="EA35">
        <f t="shared" si="84"/>
        <v>42</v>
      </c>
      <c r="EB35">
        <f t="shared" si="85"/>
        <v>33</v>
      </c>
      <c r="EC35">
        <f t="shared" si="86"/>
        <v>44</v>
      </c>
      <c r="ED35">
        <f t="shared" si="87"/>
        <v>29</v>
      </c>
      <c r="EE35">
        <f t="shared" si="88"/>
        <v>12</v>
      </c>
      <c r="EF35">
        <f t="shared" si="89"/>
        <v>13</v>
      </c>
    </row>
    <row r="36" spans="1:136" ht="16.5" customHeight="1">
      <c r="A36">
        <f>_calc_라운드기준!A36</f>
        <v>1210</v>
      </c>
      <c r="B36">
        <f>INDEX(_calc_누적빈도!B:B,$A36)-INDEX(_calc_누적빈도!B:B,$A36-기준100회_후보!$B$1)</f>
        <v>12</v>
      </c>
      <c r="C36">
        <f>INDEX(_calc_누적빈도!C:C,$A36)-INDEX(_calc_누적빈도!C:C,$A36-기준100회_후보!$B$1)</f>
        <v>10</v>
      </c>
      <c r="D36">
        <f>INDEX(_calc_누적빈도!D:D,$A36)-INDEX(_calc_누적빈도!D:D,$A36-기준100회_후보!$B$1)</f>
        <v>20</v>
      </c>
      <c r="E36">
        <f>INDEX(_calc_누적빈도!E:E,$A36)-INDEX(_calc_누적빈도!E:E,$A36-기준100회_후보!$B$1)</f>
        <v>11</v>
      </c>
      <c r="F36">
        <f>INDEX(_calc_누적빈도!F:F,$A36)-INDEX(_calc_누적빈도!F:F,$A36-기준100회_후보!$B$1)</f>
        <v>11</v>
      </c>
      <c r="G36">
        <f>INDEX(_calc_누적빈도!G:G,$A36)-INDEX(_calc_누적빈도!G:G,$A36-기준100회_후보!$B$1)</f>
        <v>17</v>
      </c>
      <c r="H36">
        <f>INDEX(_calc_누적빈도!H:H,$A36)-INDEX(_calc_누적빈도!H:H,$A36-기준100회_후보!$B$1)</f>
        <v>17</v>
      </c>
      <c r="I36">
        <f>INDEX(_calc_누적빈도!I:I,$A36)-INDEX(_calc_누적빈도!I:I,$A36-기준100회_후보!$B$1)</f>
        <v>13</v>
      </c>
      <c r="J36">
        <f>INDEX(_calc_누적빈도!J:J,$A36)-INDEX(_calc_누적빈도!J:J,$A36-기준100회_후보!$B$1)</f>
        <v>16</v>
      </c>
      <c r="K36">
        <f>INDEX(_calc_누적빈도!K:K,$A36)-INDEX(_calc_누적빈도!K:K,$A36-기준100회_후보!$B$1)</f>
        <v>10</v>
      </c>
      <c r="L36">
        <f>INDEX(_calc_누적빈도!L:L,$A36)-INDEX(_calc_누적빈도!L:L,$A36-기준100회_후보!$B$1)</f>
        <v>14</v>
      </c>
      <c r="M36">
        <f>INDEX(_calc_누적빈도!M:M,$A36)-INDEX(_calc_누적빈도!M:M,$A36-기준100회_후보!$B$1)</f>
        <v>15</v>
      </c>
      <c r="N36">
        <f>INDEX(_calc_누적빈도!N:N,$A36)-INDEX(_calc_누적빈도!N:N,$A36-기준100회_후보!$B$1)</f>
        <v>17</v>
      </c>
      <c r="O36">
        <f>INDEX(_calc_누적빈도!O:O,$A36)-INDEX(_calc_누적빈도!O:O,$A36-기준100회_후보!$B$1)</f>
        <v>9</v>
      </c>
      <c r="P36">
        <f>INDEX(_calc_누적빈도!P:P,$A36)-INDEX(_calc_누적빈도!P:P,$A36-기준100회_후보!$B$1)</f>
        <v>16</v>
      </c>
      <c r="Q36">
        <f>INDEX(_calc_누적빈도!Q:Q,$A36)-INDEX(_calc_누적빈도!Q:Q,$A36-기준100회_후보!$B$1)</f>
        <v>20</v>
      </c>
      <c r="R36">
        <f>INDEX(_calc_누적빈도!R:R,$A36)-INDEX(_calc_누적빈도!R:R,$A36-기준100회_후보!$B$1)</f>
        <v>12</v>
      </c>
      <c r="S36">
        <f>INDEX(_calc_누적빈도!S:S,$A36)-INDEX(_calc_누적빈도!S:S,$A36-기준100회_후보!$B$1)</f>
        <v>7</v>
      </c>
      <c r="T36">
        <f>INDEX(_calc_누적빈도!T:T,$A36)-INDEX(_calc_누적빈도!T:T,$A36-기준100회_후보!$B$1)</f>
        <v>16</v>
      </c>
      <c r="U36">
        <f>INDEX(_calc_누적빈도!U:U,$A36)-INDEX(_calc_누적빈도!U:U,$A36-기준100회_후보!$B$1)</f>
        <v>14</v>
      </c>
      <c r="V36">
        <f>INDEX(_calc_누적빈도!V:V,$A36)-INDEX(_calc_누적빈도!V:V,$A36-기준100회_후보!$B$1)</f>
        <v>14</v>
      </c>
      <c r="W36">
        <f>INDEX(_calc_누적빈도!W:W,$A36)-INDEX(_calc_누적빈도!W:W,$A36-기준100회_후보!$B$1)</f>
        <v>8</v>
      </c>
      <c r="X36">
        <f>INDEX(_calc_누적빈도!X:X,$A36)-INDEX(_calc_누적빈도!X:X,$A36-기준100회_후보!$B$1)</f>
        <v>10</v>
      </c>
      <c r="Y36">
        <f>INDEX(_calc_누적빈도!Y:Y,$A36)-INDEX(_calc_누적빈도!Y:Y,$A36-기준100회_후보!$B$1)</f>
        <v>15</v>
      </c>
      <c r="Z36">
        <f>INDEX(_calc_누적빈도!Z:Z,$A36)-INDEX(_calc_누적빈도!Z:Z,$A36-기준100회_후보!$B$1)</f>
        <v>11</v>
      </c>
      <c r="AA36">
        <f>INDEX(_calc_누적빈도!AA:AA,$A36)-INDEX(_calc_누적빈도!AA:AA,$A36-기준100회_후보!$B$1)</f>
        <v>13</v>
      </c>
      <c r="AB36">
        <f>INDEX(_calc_누적빈도!AB:AB,$A36)-INDEX(_calc_누적빈도!AB:AB,$A36-기준100회_후보!$B$1)</f>
        <v>18</v>
      </c>
      <c r="AC36">
        <f>INDEX(_calc_누적빈도!AC:AC,$A36)-INDEX(_calc_누적빈도!AC:AC,$A36-기준100회_후보!$B$1)</f>
        <v>16</v>
      </c>
      <c r="AD36">
        <f>INDEX(_calc_누적빈도!AD:AD,$A36)-INDEX(_calc_누적빈도!AD:AD,$A36-기준100회_후보!$B$1)</f>
        <v>12</v>
      </c>
      <c r="AE36">
        <f>INDEX(_calc_누적빈도!AE:AE,$A36)-INDEX(_calc_누적빈도!AE:AE,$A36-기준100회_후보!$B$1)</f>
        <v>17</v>
      </c>
      <c r="AF36">
        <f>INDEX(_calc_누적빈도!AF:AF,$A36)-INDEX(_calc_누적빈도!AF:AF,$A36-기준100회_후보!$B$1)</f>
        <v>14</v>
      </c>
      <c r="AG36">
        <f>INDEX(_calc_누적빈도!AG:AG,$A36)-INDEX(_calc_누적빈도!AG:AG,$A36-기준100회_후보!$B$1)</f>
        <v>12</v>
      </c>
      <c r="AH36">
        <f>INDEX(_calc_누적빈도!AH:AH,$A36)-INDEX(_calc_누적빈도!AH:AH,$A36-기준100회_후보!$B$1)</f>
        <v>17</v>
      </c>
      <c r="AI36">
        <f>INDEX(_calc_누적빈도!AI:AI,$A36)-INDEX(_calc_누적빈도!AI:AI,$A36-기준100회_후보!$B$1)</f>
        <v>13</v>
      </c>
      <c r="AJ36">
        <f>INDEX(_calc_누적빈도!AJ:AJ,$A36)-INDEX(_calc_누적빈도!AJ:AJ,$A36-기준100회_후보!$B$1)</f>
        <v>14</v>
      </c>
      <c r="AK36">
        <f>INDEX(_calc_누적빈도!AK:AK,$A36)-INDEX(_calc_누적빈도!AK:AK,$A36-기준100회_후보!$B$1)</f>
        <v>13</v>
      </c>
      <c r="AL36">
        <f>INDEX(_calc_누적빈도!AL:AL,$A36)-INDEX(_calc_누적빈도!AL:AL,$A36-기준100회_후보!$B$1)</f>
        <v>17</v>
      </c>
      <c r="AM36">
        <f>INDEX(_calc_누적빈도!AM:AM,$A36)-INDEX(_calc_누적빈도!AM:AM,$A36-기준100회_후보!$B$1)</f>
        <v>17</v>
      </c>
      <c r="AN36">
        <f>INDEX(_calc_누적빈도!AN:AN,$A36)-INDEX(_calc_누적빈도!AN:AN,$A36-기준100회_후보!$B$1)</f>
        <v>12</v>
      </c>
      <c r="AO36">
        <f>INDEX(_calc_누적빈도!AO:AO,$A36)-INDEX(_calc_누적빈도!AO:AO,$A36-기준100회_후보!$B$1)</f>
        <v>12</v>
      </c>
      <c r="AP36">
        <f>INDEX(_calc_누적빈도!AP:AP,$A36)-INDEX(_calc_누적빈도!AP:AP,$A36-기준100회_후보!$B$1)</f>
        <v>10</v>
      </c>
      <c r="AQ36">
        <f>INDEX(_calc_누적빈도!AQ:AQ,$A36)-INDEX(_calc_누적빈도!AQ:AQ,$A36-기준100회_후보!$B$1)</f>
        <v>10</v>
      </c>
      <c r="AR36">
        <f>INDEX(_calc_누적빈도!AR:AR,$A36)-INDEX(_calc_누적빈도!AR:AR,$A36-기준100회_후보!$B$1)</f>
        <v>6</v>
      </c>
      <c r="AS36">
        <f>INDEX(_calc_누적빈도!AS:AS,$A36)-INDEX(_calc_누적빈도!AS:AS,$A36-기준100회_후보!$B$1)</f>
        <v>11</v>
      </c>
      <c r="AT36">
        <f>INDEX(_calc_누적빈도!AT:AT,$A36)-INDEX(_calc_누적빈도!AT:AT,$A36-기준100회_후보!$B$1)</f>
        <v>11</v>
      </c>
      <c r="AU36">
        <f>(RANK(_calc_라운드기준!B36,_calc_라운드기준!$B36:$AT36,0)+COUNTIFS(_calc_라운드기준!$B36:$AT36,_calc_라운드기준!B36,$B$1:$AT$1,"&lt;"&amp;1))-(RANK(B36,$B36:$AT36,0)+COUNTIFS($B36:$AT36,B36,$B$1:$AT$1,"&lt;"&amp;1))</f>
        <v>-11</v>
      </c>
      <c r="AV36">
        <f>(RANK(_calc_라운드기준!C36,_calc_라운드기준!$B36:$AT36,0)+COUNTIFS(_calc_라운드기준!$B36:$AT36,_calc_라운드기준!C36,$B$1:$AT$1,"&lt;"&amp;2))-(RANK(C36,$B36:$AT36,0)+COUNTIFS($B36:$AT36,C36,$B$1:$AT$1,"&lt;"&amp;2))</f>
        <v>-4</v>
      </c>
      <c r="AW36">
        <f>(RANK(_calc_라운드기준!D36,_calc_라운드기준!$B36:$AT36,0)+COUNTIFS(_calc_라운드기준!$B36:$AT36,_calc_라운드기준!D36,$B$1:$AT$1,"&lt;"&amp;3))-(RANK(D36,$B36:$AT36,0)+COUNTIFS($B36:$AT36,D36,$B$1:$AT$1,"&lt;"&amp;3))</f>
        <v>1</v>
      </c>
      <c r="AX36">
        <f>(RANK(_calc_라운드기준!E36,_calc_라운드기준!$B36:$AT36,0)+COUNTIFS(_calc_라운드기준!$B36:$AT36,_calc_라운드기준!E36,$B$1:$AT$1,"&lt;"&amp;4))-(RANK(E36,$B36:$AT36,0)+COUNTIFS($B36:$AT36,E36,$B$1:$AT$1,"&lt;"&amp;4))</f>
        <v>-6</v>
      </c>
      <c r="AY36">
        <f>(RANK(_calc_라운드기준!F36,_calc_라운드기준!$B36:$AT36,0)+COUNTIFS(_calc_라운드기준!$B36:$AT36,_calc_라운드기준!F36,$B$1:$AT$1,"&lt;"&amp;5))-(RANK(F36,$B36:$AT36,0)+COUNTIFS($B36:$AT36,F36,$B$1:$AT$1,"&lt;"&amp;5))</f>
        <v>-6</v>
      </c>
      <c r="AZ36">
        <f>(RANK(_calc_라운드기준!G36,_calc_라운드기준!$B36:$AT36,0)+COUNTIFS(_calc_라운드기준!$B36:$AT36,_calc_라운드기준!G36,$B$1:$AT$1,"&lt;"&amp;6))-(RANK(G36,$B36:$AT36,0)+COUNTIFS($B36:$AT36,G36,$B$1:$AT$1,"&lt;"&amp;6))</f>
        <v>1</v>
      </c>
      <c r="BA36">
        <f>(RANK(_calc_라운드기준!H36,_calc_라운드기준!$B36:$AT36,0)+COUNTIFS(_calc_라운드기준!$B36:$AT36,_calc_라운드기준!H36,$B$1:$AT$1,"&lt;"&amp;7))-(RANK(H36,$B36:$AT36,0)+COUNTIFS($B36:$AT36,H36,$B$1:$AT$1,"&lt;"&amp;7))</f>
        <v>1</v>
      </c>
      <c r="BB36">
        <f>(RANK(_calc_라운드기준!I36,_calc_라운드기준!$B36:$AT36,0)+COUNTIFS(_calc_라운드기준!$B36:$AT36,_calc_라운드기준!I36,$B$1:$AT$1,"&lt;"&amp;8))-(RANK(I36,$B36:$AT36,0)+COUNTIFS($B36:$AT36,I36,$B$1:$AT$1,"&lt;"&amp;8))</f>
        <v>-6</v>
      </c>
      <c r="BC36">
        <f>(RANK(_calc_라운드기준!J36,_calc_라운드기준!$B36:$AT36,0)+COUNTIFS(_calc_라운드기준!$B36:$AT36,_calc_라운드기준!J36,$B$1:$AT$1,"&lt;"&amp;9))-(RANK(J36,$B36:$AT36,0)+COUNTIFS($B36:$AT36,J36,$B$1:$AT$1,"&lt;"&amp;9))</f>
        <v>6</v>
      </c>
      <c r="BD36">
        <f>(RANK(_calc_라운드기준!K36,_calc_라운드기준!$B36:$AT36,0)+COUNTIFS(_calc_라운드기준!$B36:$AT36,_calc_라운드기준!K36,$B$1:$AT$1,"&lt;"&amp;10))-(RANK(K36,$B36:$AT36,0)+COUNTIFS($B36:$AT36,K36,$B$1:$AT$1,"&lt;"&amp;10))</f>
        <v>6</v>
      </c>
      <c r="BE36">
        <f>(RANK(_calc_라운드기준!L36,_calc_라운드기준!$B36:$AT36,0)+COUNTIFS(_calc_라운드기준!$B36:$AT36,_calc_라운드기준!L36,$B$1:$AT$1,"&lt;"&amp;11))-(RANK(L36,$B36:$AT36,0)+COUNTIFS($B36:$AT36,L36,$B$1:$AT$1,"&lt;"&amp;11))</f>
        <v>17</v>
      </c>
      <c r="BF36">
        <f>(RANK(_calc_라운드기준!M36,_calc_라운드기준!$B36:$AT36,0)+COUNTIFS(_calc_라운드기준!$B36:$AT36,_calc_라운드기준!M36,$B$1:$AT$1,"&lt;"&amp;12))-(RANK(M36,$B36:$AT36,0)+COUNTIFS($B36:$AT36,M36,$B$1:$AT$1,"&lt;"&amp;12))</f>
        <v>-6</v>
      </c>
      <c r="BG36">
        <f>(RANK(_calc_라운드기준!N36,_calc_라운드기준!$B36:$AT36,0)+COUNTIFS(_calc_라운드기준!$B36:$AT36,_calc_라운드기준!N36,$B$1:$AT$1,"&lt;"&amp;13))-(RANK(N36,$B36:$AT36,0)+COUNTIFS($B36:$AT36,N36,$B$1:$AT$1,"&lt;"&amp;13))</f>
        <v>12</v>
      </c>
      <c r="BH36">
        <f>(RANK(_calc_라운드기준!O36,_calc_라운드기준!$B36:$AT36,0)+COUNTIFS(_calc_라운드기준!$B36:$AT36,_calc_라운드기준!O36,$B$1:$AT$1,"&lt;"&amp;14))-(RANK(O36,$B36:$AT36,0)+COUNTIFS($B36:$AT36,O36,$B$1:$AT$1,"&lt;"&amp;14))</f>
        <v>-3</v>
      </c>
      <c r="BI36">
        <f>(RANK(_calc_라운드기준!P36,_calc_라운드기준!$B36:$AT36,0)+COUNTIFS(_calc_라운드기준!$B36:$AT36,_calc_라운드기준!P36,$B$1:$AT$1,"&lt;"&amp;15))-(RANK(P36,$B36:$AT36,0)+COUNTIFS($B36:$AT36,P36,$B$1:$AT$1,"&lt;"&amp;15))</f>
        <v>16</v>
      </c>
      <c r="BJ36">
        <f>(RANK(_calc_라운드기준!Q36,_calc_라운드기준!$B36:$AT36,0)+COUNTIFS(_calc_라운드기준!$B36:$AT36,_calc_라운드기준!Q36,$B$1:$AT$1,"&lt;"&amp;16))-(RANK(Q36,$B36:$AT36,0)+COUNTIFS($B36:$AT36,Q36,$B$1:$AT$1,"&lt;"&amp;16))</f>
        <v>-1</v>
      </c>
      <c r="BK36">
        <f>(RANK(_calc_라운드기준!R36,_calc_라운드기준!$B36:$AT36,0)+COUNTIFS(_calc_라운드기준!$B36:$AT36,_calc_라운드기준!R36,$B$1:$AT$1,"&lt;"&amp;17))-(RANK(R36,$B36:$AT36,0)+COUNTIFS($B36:$AT36,R36,$B$1:$AT$1,"&lt;"&amp;17))</f>
        <v>-8</v>
      </c>
      <c r="BL36">
        <f>(RANK(_calc_라운드기준!S36,_calc_라운드기준!$B36:$AT36,0)+COUNTIFS(_calc_라운드기준!$B36:$AT36,_calc_라운드기준!S36,$B$1:$AT$1,"&lt;"&amp;18))-(RANK(S36,$B36:$AT36,0)+COUNTIFS($B36:$AT36,S36,$B$1:$AT$1,"&lt;"&amp;18))</f>
        <v>-15</v>
      </c>
      <c r="BM36">
        <f>(RANK(_calc_라운드기준!T36,_calc_라운드기준!$B36:$AT36,0)+COUNTIFS(_calc_라운드기준!$B36:$AT36,_calc_라운드기준!T36,$B$1:$AT$1,"&lt;"&amp;19))-(RANK(T36,$B36:$AT36,0)+COUNTIFS($B36:$AT36,T36,$B$1:$AT$1,"&lt;"&amp;19))</f>
        <v>22</v>
      </c>
      <c r="BN36">
        <f>(RANK(_calc_라운드기준!U36,_calc_라운드기준!$B36:$AT36,0)+COUNTIFS(_calc_라운드기준!$B36:$AT36,_calc_라운드기준!U36,$B$1:$AT$1,"&lt;"&amp;20))-(RANK(U36,$B36:$AT36,0)+COUNTIFS($B36:$AT36,U36,$B$1:$AT$1,"&lt;"&amp;20))</f>
        <v>2</v>
      </c>
      <c r="BO36">
        <f>(RANK(_calc_라운드기준!V36,_calc_라운드기준!$B36:$AT36,0)+COUNTIFS(_calc_라운드기준!$B36:$AT36,_calc_라운드기준!V36,$B$1:$AT$1,"&lt;"&amp;21))-(RANK(V36,$B36:$AT36,0)+COUNTIFS($B36:$AT36,V36,$B$1:$AT$1,"&lt;"&amp;21))</f>
        <v>17</v>
      </c>
      <c r="BP36">
        <f>(RANK(_calc_라운드기준!W36,_calc_라운드기준!$B36:$AT36,0)+COUNTIFS(_calc_라운드기준!$B36:$AT36,_calc_라운드기준!W36,$B$1:$AT$1,"&lt;"&amp;22))-(RANK(W36,$B36:$AT36,0)+COUNTIFS($B36:$AT36,W36,$B$1:$AT$1,"&lt;"&amp;22))</f>
        <v>-3</v>
      </c>
      <c r="BQ36">
        <f>(RANK(_calc_라운드기준!X36,_calc_라운드기준!$B36:$AT36,0)+COUNTIFS(_calc_라운드기준!$B36:$AT36,_calc_라운드기준!X36,$B$1:$AT$1,"&lt;"&amp;23))-(RANK(X36,$B36:$AT36,0)+COUNTIFS($B36:$AT36,X36,$B$1:$AT$1,"&lt;"&amp;23))</f>
        <v>-32</v>
      </c>
      <c r="BR36">
        <f>(RANK(_calc_라운드기준!Y36,_calc_라운드기준!$B36:$AT36,0)+COUNTIFS(_calc_라운드기준!$B36:$AT36,_calc_라운드기준!Y36,$B$1:$AT$1,"&lt;"&amp;24))-(RANK(Y36,$B36:$AT36,0)+COUNTIFS($B36:$AT36,Y36,$B$1:$AT$1,"&lt;"&amp;24))</f>
        <v>-13</v>
      </c>
      <c r="BS36">
        <f>(RANK(_calc_라운드기준!Z36,_calc_라운드기준!$B36:$AT36,0)+COUNTIFS(_calc_라운드기준!$B36:$AT36,_calc_라운드기준!Z36,$B$1:$AT$1,"&lt;"&amp;25))-(RANK(Z36,$B36:$AT36,0)+COUNTIFS($B36:$AT36,Z36,$B$1:$AT$1,"&lt;"&amp;25))</f>
        <v>-4</v>
      </c>
      <c r="BT36">
        <f>(RANK(_calc_라운드기준!AA36,_calc_라운드기준!$B36:$AT36,0)+COUNTIFS(_calc_라운드기준!$B36:$AT36,_calc_라운드기준!AA36,$B$1:$AT$1,"&lt;"&amp;26))-(RANK(AA36,$B36:$AT36,0)+COUNTIFS($B36:$AT36,AA36,$B$1:$AT$1,"&lt;"&amp;26))</f>
        <v>8</v>
      </c>
      <c r="BU36">
        <f>(RANK(_calc_라운드기준!AB36,_calc_라운드기준!$B36:$AT36,0)+COUNTIFS(_calc_라운드기준!$B36:$AT36,_calc_라운드기준!AB36,$B$1:$AT$1,"&lt;"&amp;27))-(RANK(AB36,$B36:$AT36,0)+COUNTIFS($B36:$AT36,AB36,$B$1:$AT$1,"&lt;"&amp;27))</f>
        <v>1</v>
      </c>
      <c r="BV36">
        <f>(RANK(_calc_라운드기준!AC36,_calc_라운드기준!$B36:$AT36,0)+COUNTIFS(_calc_라운드기준!$B36:$AT36,_calc_라운드기준!AC36,$B$1:$AT$1,"&lt;"&amp;28))-(RANK(AC36,$B36:$AT36,0)+COUNTIFS($B36:$AT36,AC36,$B$1:$AT$1,"&lt;"&amp;28))</f>
        <v>-4</v>
      </c>
      <c r="BW36">
        <f>(RANK(_calc_라운드기준!AD36,_calc_라운드기준!$B36:$AT36,0)+COUNTIFS(_calc_라운드기준!$B36:$AT36,_calc_라운드기준!AD36,$B$1:$AT$1,"&lt;"&amp;29))-(RANK(AD36,$B36:$AT36,0)+COUNTIFS($B36:$AT36,AD36,$B$1:$AT$1,"&lt;"&amp;29))</f>
        <v>-17</v>
      </c>
      <c r="BX36">
        <f>(RANK(_calc_라운드기준!AE36,_calc_라운드기준!$B36:$AT36,0)+COUNTIFS(_calc_라운드기준!$B36:$AT36,_calc_라운드기준!AE36,$B$1:$AT$1,"&lt;"&amp;30))-(RANK(AE36,$B36:$AT36,0)+COUNTIFS($B36:$AT36,AE36,$B$1:$AT$1,"&lt;"&amp;30))</f>
        <v>14</v>
      </c>
      <c r="BY36">
        <f>(RANK(_calc_라운드기준!AF36,_calc_라운드기준!$B36:$AT36,0)+COUNTIFS(_calc_라운드기준!$B36:$AT36,_calc_라운드기준!AF36,$B$1:$AT$1,"&lt;"&amp;31))-(RANK(AF36,$B36:$AT36,0)+COUNTIFS($B36:$AT36,AF36,$B$1:$AT$1,"&lt;"&amp;31))</f>
        <v>12</v>
      </c>
      <c r="BZ36">
        <f>(RANK(_calc_라운드기준!AG36,_calc_라운드기준!$B36:$AT36,0)+COUNTIFS(_calc_라운드기준!$B36:$AT36,_calc_라운드기준!AG36,$B$1:$AT$1,"&lt;"&amp;32))-(RANK(AG36,$B36:$AT36,0)+COUNTIFS($B36:$AT36,AG36,$B$1:$AT$1,"&lt;"&amp;32))</f>
        <v>12</v>
      </c>
      <c r="CA36">
        <f>(RANK(_calc_라운드기준!AH36,_calc_라운드기준!$B36:$AT36,0)+COUNTIFS(_calc_라운드기준!$B36:$AT36,_calc_라운드기준!AH36,$B$1:$AT$1,"&lt;"&amp;33))-(RANK(AH36,$B36:$AT36,0)+COUNTIFS($B36:$AT36,AH36,$B$1:$AT$1,"&lt;"&amp;33))</f>
        <v>14</v>
      </c>
      <c r="CB36">
        <f>(RANK(_calc_라운드기준!AI36,_calc_라운드기준!$B36:$AT36,0)+COUNTIFS(_calc_라운드기준!$B36:$AT36,_calc_라운드기준!AI36,$B$1:$AT$1,"&lt;"&amp;34))-(RANK(AI36,$B36:$AT36,0)+COUNTIFS($B36:$AT36,AI36,$B$1:$AT$1,"&lt;"&amp;34))</f>
        <v>21</v>
      </c>
      <c r="CC36">
        <f>(RANK(_calc_라운드기준!AJ36,_calc_라운드기준!$B36:$AT36,0)+COUNTIFS(_calc_라운드기준!$B36:$AT36,_calc_라운드기준!AJ36,$B$1:$AT$1,"&lt;"&amp;35))-(RANK(AJ36,$B36:$AT36,0)+COUNTIFS($B36:$AT36,AJ36,$B$1:$AT$1,"&lt;"&amp;35))</f>
        <v>2</v>
      </c>
      <c r="CD36">
        <f>(RANK(_calc_라운드기준!AK36,_calc_라운드기준!$B36:$AT36,0)+COUNTIFS(_calc_라운드기준!$B36:$AT36,_calc_라운드기준!AK36,$B$1:$AT$1,"&lt;"&amp;36))-(RANK(AK36,$B36:$AT36,0)+COUNTIFS($B36:$AT36,AK36,$B$1:$AT$1,"&lt;"&amp;36))</f>
        <v>-1</v>
      </c>
      <c r="CE36">
        <f>(RANK(_calc_라운드기준!AL36,_calc_라운드기준!$B36:$AT36,0)+COUNTIFS(_calc_라운드기준!$B36:$AT36,_calc_라운드기준!AL36,$B$1:$AT$1,"&lt;"&amp;37))-(RANK(AL36,$B36:$AT36,0)+COUNTIFS($B36:$AT36,AL36,$B$1:$AT$1,"&lt;"&amp;37))</f>
        <v>3</v>
      </c>
      <c r="CF36">
        <f>(RANK(_calc_라운드기준!AM36,_calc_라운드기준!$B36:$AT36,0)+COUNTIFS(_calc_라운드기준!$B36:$AT36,_calc_라운드기준!AM36,$B$1:$AT$1,"&lt;"&amp;38))-(RANK(AM36,$B36:$AT36,0)+COUNTIFS($B36:$AT36,AM36,$B$1:$AT$1,"&lt;"&amp;38))</f>
        <v>15</v>
      </c>
      <c r="CG36">
        <f>(RANK(_calc_라운드기준!AN36,_calc_라운드기준!$B36:$AT36,0)+COUNTIFS(_calc_라운드기준!$B36:$AT36,_calc_라운드기준!AN36,$B$1:$AT$1,"&lt;"&amp;39))-(RANK(AN36,$B36:$AT36,0)+COUNTIFS($B36:$AT36,AN36,$B$1:$AT$1,"&lt;"&amp;39))</f>
        <v>-22</v>
      </c>
      <c r="CH36">
        <f>(RANK(_calc_라운드기준!AO36,_calc_라운드기준!$B36:$AT36,0)+COUNTIFS(_calc_라운드기준!$B36:$AT36,_calc_라운드기준!AO36,$B$1:$AT$1,"&lt;"&amp;40))-(RANK(AO36,$B36:$AT36,0)+COUNTIFS($B36:$AT36,AO36,$B$1:$AT$1,"&lt;"&amp;40))</f>
        <v>-18</v>
      </c>
      <c r="CI36">
        <f>(RANK(_calc_라운드기준!AP36,_calc_라운드기준!$B36:$AT36,0)+COUNTIFS(_calc_라운드기준!$B36:$AT36,_calc_라운드기준!AP36,$B$1:$AT$1,"&lt;"&amp;41))-(RANK(AP36,$B36:$AT36,0)+COUNTIFS($B36:$AT36,AP36,$B$1:$AT$1,"&lt;"&amp;41))</f>
        <v>-3</v>
      </c>
      <c r="CJ36">
        <f>(RANK(_calc_라운드기준!AQ36,_calc_라운드기준!$B36:$AT36,0)+COUNTIFS(_calc_라운드기준!$B36:$AT36,_calc_라운드기준!AQ36,$B$1:$AT$1,"&lt;"&amp;42))-(RANK(AQ36,$B36:$AT36,0)+COUNTIFS($B36:$AT36,AQ36,$B$1:$AT$1,"&lt;"&amp;42))</f>
        <v>-27</v>
      </c>
      <c r="CK36">
        <f>(RANK(_calc_라운드기준!AR36,_calc_라운드기준!$B36:$AT36,0)+COUNTIFS(_calc_라운드기준!$B36:$AT36,_calc_라운드기준!AR36,$B$1:$AT$1,"&lt;"&amp;43))-(RANK(AR36,$B36:$AT36,0)+COUNTIFS($B36:$AT36,AR36,$B$1:$AT$1,"&lt;"&amp;43))</f>
        <v>-3</v>
      </c>
      <c r="CL36">
        <f>(RANK(_calc_라운드기준!AS36,_calc_라운드기준!$B36:$AT36,0)+COUNTIFS(_calc_라운드기준!$B36:$AT36,_calc_라운드기준!AS36,$B$1:$AT$1,"&lt;"&amp;44))-(RANK(AS36,$B36:$AT36,0)+COUNTIFS($B36:$AT36,AS36,$B$1:$AT$1,"&lt;"&amp;44))</f>
        <v>8</v>
      </c>
      <c r="CM36">
        <f>(RANK(_calc_라운드기준!AT36,_calc_라운드기준!$B36:$AT36,0)+COUNTIFS(_calc_라운드기준!$B36:$AT36,_calc_라운드기준!AT36,$B$1:$AT$1,"&lt;"&amp;45))-(RANK(AT36,$B36:$AT36,0)+COUNTIFS($B36:$AT36,AT36,$B$1:$AT$1,"&lt;"&amp;45))</f>
        <v>2</v>
      </c>
      <c r="CN36">
        <f t="shared" si="45"/>
        <v>38</v>
      </c>
      <c r="CO36">
        <f t="shared" si="46"/>
        <v>30</v>
      </c>
      <c r="CP36">
        <f t="shared" si="47"/>
        <v>20</v>
      </c>
      <c r="CQ36">
        <f t="shared" si="48"/>
        <v>33</v>
      </c>
      <c r="CR36">
        <f t="shared" si="49"/>
        <v>34</v>
      </c>
      <c r="CS36">
        <f t="shared" si="50"/>
        <v>21</v>
      </c>
      <c r="CT36">
        <f t="shared" si="51"/>
        <v>22</v>
      </c>
      <c r="CU36">
        <f t="shared" si="52"/>
        <v>35</v>
      </c>
      <c r="CV36">
        <f t="shared" si="53"/>
        <v>14</v>
      </c>
      <c r="CW36">
        <f t="shared" si="54"/>
        <v>15</v>
      </c>
      <c r="CX36">
        <f t="shared" si="55"/>
        <v>3</v>
      </c>
      <c r="CY36">
        <f t="shared" si="56"/>
        <v>36</v>
      </c>
      <c r="CZ36">
        <f t="shared" si="57"/>
        <v>9</v>
      </c>
      <c r="DA36">
        <f t="shared" si="58"/>
        <v>26</v>
      </c>
      <c r="DB36">
        <f t="shared" si="59"/>
        <v>5</v>
      </c>
      <c r="DC36">
        <f t="shared" si="60"/>
        <v>24</v>
      </c>
      <c r="DD36">
        <f t="shared" si="61"/>
        <v>37</v>
      </c>
      <c r="DE36">
        <f t="shared" si="62"/>
        <v>40</v>
      </c>
      <c r="DF36">
        <f t="shared" si="63"/>
        <v>1</v>
      </c>
      <c r="DG36">
        <f t="shared" si="64"/>
        <v>17</v>
      </c>
      <c r="DH36">
        <f t="shared" si="65"/>
        <v>4</v>
      </c>
      <c r="DI36">
        <f t="shared" si="66"/>
        <v>27</v>
      </c>
      <c r="DJ36">
        <f t="shared" si="67"/>
        <v>45</v>
      </c>
      <c r="DK36">
        <f t="shared" si="68"/>
        <v>39</v>
      </c>
      <c r="DL36">
        <f t="shared" si="69"/>
        <v>31</v>
      </c>
      <c r="DM36">
        <f t="shared" si="70"/>
        <v>12</v>
      </c>
      <c r="DN36">
        <f t="shared" si="71"/>
        <v>23</v>
      </c>
      <c r="DO36">
        <f t="shared" si="72"/>
        <v>32</v>
      </c>
      <c r="DP36">
        <f t="shared" si="73"/>
        <v>41</v>
      </c>
      <c r="DQ36">
        <f t="shared" si="74"/>
        <v>7</v>
      </c>
      <c r="DR36">
        <f t="shared" si="75"/>
        <v>10</v>
      </c>
      <c r="DS36">
        <f t="shared" si="76"/>
        <v>11</v>
      </c>
      <c r="DT36">
        <f t="shared" si="77"/>
        <v>8</v>
      </c>
      <c r="DU36">
        <f t="shared" si="78"/>
        <v>2</v>
      </c>
      <c r="DV36">
        <f t="shared" si="79"/>
        <v>18</v>
      </c>
      <c r="DW36">
        <f t="shared" si="80"/>
        <v>25</v>
      </c>
      <c r="DX36">
        <f t="shared" si="81"/>
        <v>16</v>
      </c>
      <c r="DY36">
        <f t="shared" si="82"/>
        <v>6</v>
      </c>
      <c r="DZ36">
        <f t="shared" si="83"/>
        <v>43</v>
      </c>
      <c r="EA36">
        <f t="shared" si="84"/>
        <v>42</v>
      </c>
      <c r="EB36">
        <f t="shared" si="85"/>
        <v>28</v>
      </c>
      <c r="EC36">
        <f t="shared" si="86"/>
        <v>44</v>
      </c>
      <c r="ED36">
        <f t="shared" si="87"/>
        <v>29</v>
      </c>
      <c r="EE36">
        <f t="shared" si="88"/>
        <v>13</v>
      </c>
      <c r="EF36">
        <f t="shared" si="89"/>
        <v>19</v>
      </c>
    </row>
    <row r="37" spans="1:136" ht="16.5" customHeight="1">
      <c r="A37">
        <f>_calc_라운드기준!A37</f>
        <v>1209</v>
      </c>
      <c r="B37">
        <f>INDEX(_calc_누적빈도!B:B,$A37)-INDEX(_calc_누적빈도!B:B,$A37-기준100회_후보!$B$1)</f>
        <v>12</v>
      </c>
      <c r="C37">
        <f>INDEX(_calc_누적빈도!C:C,$A37)-INDEX(_calc_누적빈도!C:C,$A37-기준100회_후보!$B$1)</f>
        <v>9</v>
      </c>
      <c r="D37">
        <f>INDEX(_calc_누적빈도!D:D,$A37)-INDEX(_calc_누적빈도!D:D,$A37-기준100회_후보!$B$1)</f>
        <v>20</v>
      </c>
      <c r="E37">
        <f>INDEX(_calc_누적빈도!E:E,$A37)-INDEX(_calc_누적빈도!E:E,$A37-기준100회_후보!$B$1)</f>
        <v>11</v>
      </c>
      <c r="F37">
        <f>INDEX(_calc_누적빈도!F:F,$A37)-INDEX(_calc_누적빈도!F:F,$A37-기준100회_후보!$B$1)</f>
        <v>11</v>
      </c>
      <c r="G37">
        <f>INDEX(_calc_누적빈도!G:G,$A37)-INDEX(_calc_누적빈도!G:G,$A37-기준100회_후보!$B$1)</f>
        <v>17</v>
      </c>
      <c r="H37">
        <f>INDEX(_calc_누적빈도!H:H,$A37)-INDEX(_calc_누적빈도!H:H,$A37-기준100회_후보!$B$1)</f>
        <v>17</v>
      </c>
      <c r="I37">
        <f>INDEX(_calc_누적빈도!I:I,$A37)-INDEX(_calc_누적빈도!I:I,$A37-기준100회_후보!$B$1)</f>
        <v>13</v>
      </c>
      <c r="J37">
        <f>INDEX(_calc_누적빈도!J:J,$A37)-INDEX(_calc_누적빈도!J:J,$A37-기준100회_후보!$B$1)</f>
        <v>16</v>
      </c>
      <c r="K37">
        <f>INDEX(_calc_누적빈도!K:K,$A37)-INDEX(_calc_누적빈도!K:K,$A37-기준100회_후보!$B$1)</f>
        <v>11</v>
      </c>
      <c r="L37">
        <f>INDEX(_calc_누적빈도!L:L,$A37)-INDEX(_calc_누적빈도!L:L,$A37-기준100회_후보!$B$1)</f>
        <v>14</v>
      </c>
      <c r="M37">
        <f>INDEX(_calc_누적빈도!M:M,$A37)-INDEX(_calc_누적빈도!M:M,$A37-기준100회_후보!$B$1)</f>
        <v>16</v>
      </c>
      <c r="N37">
        <f>INDEX(_calc_누적빈도!N:N,$A37)-INDEX(_calc_누적빈도!N:N,$A37-기준100회_후보!$B$1)</f>
        <v>18</v>
      </c>
      <c r="O37">
        <f>INDEX(_calc_누적빈도!O:O,$A37)-INDEX(_calc_누적빈도!O:O,$A37-기준100회_후보!$B$1)</f>
        <v>9</v>
      </c>
      <c r="P37">
        <f>INDEX(_calc_누적빈도!P:P,$A37)-INDEX(_calc_누적빈도!P:P,$A37-기준100회_후보!$B$1)</f>
        <v>16</v>
      </c>
      <c r="Q37">
        <f>INDEX(_calc_누적빈도!Q:Q,$A37)-INDEX(_calc_누적빈도!Q:Q,$A37-기준100회_후보!$B$1)</f>
        <v>20</v>
      </c>
      <c r="R37">
        <f>INDEX(_calc_누적빈도!R:R,$A37)-INDEX(_calc_누적빈도!R:R,$A37-기준100회_후보!$B$1)</f>
        <v>11</v>
      </c>
      <c r="S37">
        <f>INDEX(_calc_누적빈도!S:S,$A37)-INDEX(_calc_누적빈도!S:S,$A37-기준100회_후보!$B$1)</f>
        <v>7</v>
      </c>
      <c r="T37">
        <f>INDEX(_calc_누적빈도!T:T,$A37)-INDEX(_calc_누적빈도!T:T,$A37-기준100회_후보!$B$1)</f>
        <v>17</v>
      </c>
      <c r="U37">
        <f>INDEX(_calc_누적빈도!U:U,$A37)-INDEX(_calc_누적빈도!U:U,$A37-기준100회_후보!$B$1)</f>
        <v>13</v>
      </c>
      <c r="V37">
        <f>INDEX(_calc_누적빈도!V:V,$A37)-INDEX(_calc_누적빈도!V:V,$A37-기준100회_후보!$B$1)</f>
        <v>14</v>
      </c>
      <c r="W37">
        <f>INDEX(_calc_누적빈도!W:W,$A37)-INDEX(_calc_누적빈도!W:W,$A37-기준100회_후보!$B$1)</f>
        <v>8</v>
      </c>
      <c r="X37">
        <f>INDEX(_calc_누적빈도!X:X,$A37)-INDEX(_calc_누적빈도!X:X,$A37-기준100회_후보!$B$1)</f>
        <v>10</v>
      </c>
      <c r="Y37">
        <f>INDEX(_calc_누적빈도!Y:Y,$A37)-INDEX(_calc_누적빈도!Y:Y,$A37-기준100회_후보!$B$1)</f>
        <v>15</v>
      </c>
      <c r="Z37">
        <f>INDEX(_calc_누적빈도!Z:Z,$A37)-INDEX(_calc_누적빈도!Z:Z,$A37-기준100회_후보!$B$1)</f>
        <v>11</v>
      </c>
      <c r="AA37">
        <f>INDEX(_calc_누적빈도!AA:AA,$A37)-INDEX(_calc_누적빈도!AA:AA,$A37-기준100회_후보!$B$1)</f>
        <v>13</v>
      </c>
      <c r="AB37">
        <f>INDEX(_calc_누적빈도!AB:AB,$A37)-INDEX(_calc_누적빈도!AB:AB,$A37-기준100회_후보!$B$1)</f>
        <v>18</v>
      </c>
      <c r="AC37">
        <f>INDEX(_calc_누적빈도!AC:AC,$A37)-INDEX(_calc_누적빈도!AC:AC,$A37-기준100회_후보!$B$1)</f>
        <v>16</v>
      </c>
      <c r="AD37">
        <f>INDEX(_calc_누적빈도!AD:AD,$A37)-INDEX(_calc_누적빈도!AD:AD,$A37-기준100회_후보!$B$1)</f>
        <v>12</v>
      </c>
      <c r="AE37">
        <f>INDEX(_calc_누적빈도!AE:AE,$A37)-INDEX(_calc_누적빈도!AE:AE,$A37-기준100회_후보!$B$1)</f>
        <v>17</v>
      </c>
      <c r="AF37">
        <f>INDEX(_calc_누적빈도!AF:AF,$A37)-INDEX(_calc_누적빈도!AF:AF,$A37-기준100회_후보!$B$1)</f>
        <v>14</v>
      </c>
      <c r="AG37">
        <f>INDEX(_calc_누적빈도!AG:AG,$A37)-INDEX(_calc_누적빈도!AG:AG,$A37-기준100회_후보!$B$1)</f>
        <v>12</v>
      </c>
      <c r="AH37">
        <f>INDEX(_calc_누적빈도!AH:AH,$A37)-INDEX(_calc_누적빈도!AH:AH,$A37-기준100회_후보!$B$1)</f>
        <v>18</v>
      </c>
      <c r="AI37">
        <f>INDEX(_calc_누적빈도!AI:AI,$A37)-INDEX(_calc_누적빈도!AI:AI,$A37-기준100회_후보!$B$1)</f>
        <v>13</v>
      </c>
      <c r="AJ37">
        <f>INDEX(_calc_누적빈도!AJ:AJ,$A37)-INDEX(_calc_누적빈도!AJ:AJ,$A37-기준100회_후보!$B$1)</f>
        <v>13</v>
      </c>
      <c r="AK37">
        <f>INDEX(_calc_누적빈도!AK:AK,$A37)-INDEX(_calc_누적빈도!AK:AK,$A37-기준100회_후보!$B$1)</f>
        <v>13</v>
      </c>
      <c r="AL37">
        <f>INDEX(_calc_누적빈도!AL:AL,$A37)-INDEX(_calc_누적빈도!AL:AL,$A37-기준100회_후보!$B$1)</f>
        <v>16</v>
      </c>
      <c r="AM37">
        <f>INDEX(_calc_누적빈도!AM:AM,$A37)-INDEX(_calc_누적빈도!AM:AM,$A37-기준100회_후보!$B$1)</f>
        <v>17</v>
      </c>
      <c r="AN37">
        <f>INDEX(_calc_누적빈도!AN:AN,$A37)-INDEX(_calc_누적빈도!AN:AN,$A37-기준100회_후보!$B$1)</f>
        <v>11</v>
      </c>
      <c r="AO37">
        <f>INDEX(_calc_누적빈도!AO:AO,$A37)-INDEX(_calc_누적빈도!AO:AO,$A37-기준100회_후보!$B$1)</f>
        <v>13</v>
      </c>
      <c r="AP37">
        <f>INDEX(_calc_누적빈도!AP:AP,$A37)-INDEX(_calc_누적빈도!AP:AP,$A37-기준100회_후보!$B$1)</f>
        <v>10</v>
      </c>
      <c r="AQ37">
        <f>INDEX(_calc_누적빈도!AQ:AQ,$A37)-INDEX(_calc_누적빈도!AQ:AQ,$A37-기준100회_후보!$B$1)</f>
        <v>10</v>
      </c>
      <c r="AR37">
        <f>INDEX(_calc_누적빈도!AR:AR,$A37)-INDEX(_calc_누적빈도!AR:AR,$A37-기준100회_후보!$B$1)</f>
        <v>6</v>
      </c>
      <c r="AS37">
        <f>INDEX(_calc_누적빈도!AS:AS,$A37)-INDEX(_calc_누적빈도!AS:AS,$A37-기준100회_후보!$B$1)</f>
        <v>11</v>
      </c>
      <c r="AT37">
        <f>INDEX(_calc_누적빈도!AT:AT,$A37)-INDEX(_calc_누적빈도!AT:AT,$A37-기준100회_후보!$B$1)</f>
        <v>11</v>
      </c>
      <c r="AU37">
        <f>(RANK(_calc_라운드기준!B37,_calc_라운드기준!$B37:$AT37,0)+COUNTIFS(_calc_라운드기준!$B37:$AT37,_calc_라운드기준!B37,$B$1:$AT$1,"&lt;"&amp;1))-(RANK(B37,$B37:$AT37,0)+COUNTIFS($B37:$AT37,B37,$B$1:$AT$1,"&lt;"&amp;1))</f>
        <v>-11</v>
      </c>
      <c r="AV37">
        <f>(RANK(_calc_라운드기준!C37,_calc_라운드기준!$B37:$AT37,0)+COUNTIFS(_calc_라운드기준!$B37:$AT37,_calc_라운드기준!C37,$B$1:$AT$1,"&lt;"&amp;2))-(RANK(C37,$B37:$AT37,0)+COUNTIFS($B37:$AT37,C37,$B$1:$AT$1,"&lt;"&amp;2))</f>
        <v>-3</v>
      </c>
      <c r="AW37">
        <f>(RANK(_calc_라운드기준!D37,_calc_라운드기준!$B37:$AT37,0)+COUNTIFS(_calc_라운드기준!$B37:$AT37,_calc_라운드기준!D37,$B$1:$AT$1,"&lt;"&amp;3))-(RANK(D37,$B37:$AT37,0)+COUNTIFS($B37:$AT37,D37,$B$1:$AT$1,"&lt;"&amp;3))</f>
        <v>0</v>
      </c>
      <c r="AX37">
        <f>(RANK(_calc_라운드기준!E37,_calc_라운드기준!$B37:$AT37,0)+COUNTIFS(_calc_라운드기준!$B37:$AT37,_calc_라운드기준!E37,$B$1:$AT$1,"&lt;"&amp;4))-(RANK(E37,$B37:$AT37,0)+COUNTIFS($B37:$AT37,E37,$B$1:$AT$1,"&lt;"&amp;4))</f>
        <v>-7</v>
      </c>
      <c r="AY37">
        <f>(RANK(_calc_라운드기준!F37,_calc_라운드기준!$B37:$AT37,0)+COUNTIFS(_calc_라운드기준!$B37:$AT37,_calc_라운드기준!F37,$B$1:$AT$1,"&lt;"&amp;5))-(RANK(F37,$B37:$AT37,0)+COUNTIFS($B37:$AT37,F37,$B$1:$AT$1,"&lt;"&amp;5))</f>
        <v>-7</v>
      </c>
      <c r="AZ37">
        <f>(RANK(_calc_라운드기준!G37,_calc_라운드기준!$B37:$AT37,0)+COUNTIFS(_calc_라운드기준!$B37:$AT37,_calc_라운드기준!G37,$B$1:$AT$1,"&lt;"&amp;6))-(RANK(G37,$B37:$AT37,0)+COUNTIFS($B37:$AT37,G37,$B$1:$AT$1,"&lt;"&amp;6))</f>
        <v>-1</v>
      </c>
      <c r="BA37">
        <f>(RANK(_calc_라운드기준!H37,_calc_라운드기준!$B37:$AT37,0)+COUNTIFS(_calc_라운드기준!$B37:$AT37,_calc_라운드기준!H37,$B$1:$AT$1,"&lt;"&amp;7))-(RANK(H37,$B37:$AT37,0)+COUNTIFS($B37:$AT37,H37,$B$1:$AT$1,"&lt;"&amp;7))</f>
        <v>-1</v>
      </c>
      <c r="BB37">
        <f>(RANK(_calc_라운드기준!I37,_calc_라운드기준!$B37:$AT37,0)+COUNTIFS(_calc_라운드기준!$B37:$AT37,_calc_라운드기준!I37,$B$1:$AT$1,"&lt;"&amp;8))-(RANK(I37,$B37:$AT37,0)+COUNTIFS($B37:$AT37,I37,$B$1:$AT$1,"&lt;"&amp;8))</f>
        <v>-3</v>
      </c>
      <c r="BC37">
        <f>(RANK(_calc_라운드기준!J37,_calc_라운드기준!$B37:$AT37,0)+COUNTIFS(_calc_라운드기준!$B37:$AT37,_calc_라운드기준!J37,$B$1:$AT$1,"&lt;"&amp;9))-(RANK(J37,$B37:$AT37,0)+COUNTIFS($B37:$AT37,J37,$B$1:$AT$1,"&lt;"&amp;9))</f>
        <v>-1</v>
      </c>
      <c r="BD37">
        <f>(RANK(_calc_라운드기준!K37,_calc_라운드기준!$B37:$AT37,0)+COUNTIFS(_calc_라운드기준!$B37:$AT37,_calc_라운드기준!K37,$B$1:$AT$1,"&lt;"&amp;10))-(RANK(K37,$B37:$AT37,0)+COUNTIFS($B37:$AT37,K37,$B$1:$AT$1,"&lt;"&amp;10))</f>
        <v>12</v>
      </c>
      <c r="BE37">
        <f>(RANK(_calc_라운드기준!L37,_calc_라운드기준!$B37:$AT37,0)+COUNTIFS(_calc_라운드기준!$B37:$AT37,_calc_라운드기준!L37,$B$1:$AT$1,"&lt;"&amp;11))-(RANK(L37,$B37:$AT37,0)+COUNTIFS($B37:$AT37,L37,$B$1:$AT$1,"&lt;"&amp;11))</f>
        <v>16</v>
      </c>
      <c r="BF37">
        <f>(RANK(_calc_라운드기준!M37,_calc_라운드기준!$B37:$AT37,0)+COUNTIFS(_calc_라운드기준!$B37:$AT37,_calc_라운드기준!M37,$B$1:$AT$1,"&lt;"&amp;12))-(RANK(M37,$B37:$AT37,0)+COUNTIFS($B37:$AT37,M37,$B$1:$AT$1,"&lt;"&amp;12))</f>
        <v>-1</v>
      </c>
      <c r="BG37">
        <f>(RANK(_calc_라운드기준!N37,_calc_라운드기준!$B37:$AT37,0)+COUNTIFS(_calc_라운드기준!$B37:$AT37,_calc_라운드기준!N37,$B$1:$AT$1,"&lt;"&amp;13))-(RANK(N37,$B37:$AT37,0)+COUNTIFS($B37:$AT37,N37,$B$1:$AT$1,"&lt;"&amp;13))</f>
        <v>15</v>
      </c>
      <c r="BH37">
        <f>(RANK(_calc_라운드기준!O37,_calc_라운드기준!$B37:$AT37,0)+COUNTIFS(_calc_라운드기준!$B37:$AT37,_calc_라운드기준!O37,$B$1:$AT$1,"&lt;"&amp;14))-(RANK(O37,$B37:$AT37,0)+COUNTIFS($B37:$AT37,O37,$B$1:$AT$1,"&lt;"&amp;14))</f>
        <v>-3</v>
      </c>
      <c r="BI37">
        <f>(RANK(_calc_라운드기준!P37,_calc_라운드기준!$B37:$AT37,0)+COUNTIFS(_calc_라운드기준!$B37:$AT37,_calc_라운드기준!P37,$B$1:$AT$1,"&lt;"&amp;15))-(RANK(P37,$B37:$AT37,0)+COUNTIFS($B37:$AT37,P37,$B$1:$AT$1,"&lt;"&amp;15))</f>
        <v>12</v>
      </c>
      <c r="BJ37">
        <f>(RANK(_calc_라운드기준!Q37,_calc_라운드기준!$B37:$AT37,0)+COUNTIFS(_calc_라운드기준!$B37:$AT37,_calc_라운드기준!Q37,$B$1:$AT$1,"&lt;"&amp;16))-(RANK(Q37,$B37:$AT37,0)+COUNTIFS($B37:$AT37,Q37,$B$1:$AT$1,"&lt;"&amp;16))</f>
        <v>0</v>
      </c>
      <c r="BK37">
        <f>(RANK(_calc_라운드기준!R37,_calc_라운드기준!$B37:$AT37,0)+COUNTIFS(_calc_라운드기준!$B37:$AT37,_calc_라운드기준!R37,$B$1:$AT$1,"&lt;"&amp;17))-(RANK(R37,$B37:$AT37,0)+COUNTIFS($B37:$AT37,R37,$B$1:$AT$1,"&lt;"&amp;17))</f>
        <v>-7</v>
      </c>
      <c r="BL37">
        <f>(RANK(_calc_라운드기준!S37,_calc_라운드기준!$B37:$AT37,0)+COUNTIFS(_calc_라운드기준!$B37:$AT37,_calc_라운드기준!S37,$B$1:$AT$1,"&lt;"&amp;18))-(RANK(S37,$B37:$AT37,0)+COUNTIFS($B37:$AT37,S37,$B$1:$AT$1,"&lt;"&amp;18))</f>
        <v>-17</v>
      </c>
      <c r="BM37">
        <f>(RANK(_calc_라운드기준!T37,_calc_라운드기준!$B37:$AT37,0)+COUNTIFS(_calc_라운드기준!$B37:$AT37,_calc_라운드기준!T37,$B$1:$AT$1,"&lt;"&amp;19))-(RANK(T37,$B37:$AT37,0)+COUNTIFS($B37:$AT37,T37,$B$1:$AT$1,"&lt;"&amp;19))</f>
        <v>26</v>
      </c>
      <c r="BN37">
        <f>(RANK(_calc_라운드기준!U37,_calc_라운드기준!$B37:$AT37,0)+COUNTIFS(_calc_라운드기준!$B37:$AT37,_calc_라운드기준!U37,$B$1:$AT$1,"&lt;"&amp;20))-(RANK(U37,$B37:$AT37,0)+COUNTIFS($B37:$AT37,U37,$B$1:$AT$1,"&lt;"&amp;20))</f>
        <v>7</v>
      </c>
      <c r="BO37">
        <f>(RANK(_calc_라운드기준!V37,_calc_라운드기준!$B37:$AT37,0)+COUNTIFS(_calc_라운드기준!$B37:$AT37,_calc_라운드기준!V37,$B$1:$AT$1,"&lt;"&amp;21))-(RANK(V37,$B37:$AT37,0)+COUNTIFS($B37:$AT37,V37,$B$1:$AT$1,"&lt;"&amp;21))</f>
        <v>17</v>
      </c>
      <c r="BP37">
        <f>(RANK(_calc_라운드기준!W37,_calc_라운드기준!$B37:$AT37,0)+COUNTIFS(_calc_라운드기준!$B37:$AT37,_calc_라운드기준!W37,$B$1:$AT$1,"&lt;"&amp;22))-(RANK(W37,$B37:$AT37,0)+COUNTIFS($B37:$AT37,W37,$B$1:$AT$1,"&lt;"&amp;22))</f>
        <v>-3</v>
      </c>
      <c r="BQ37">
        <f>(RANK(_calc_라운드기준!X37,_calc_라운드기준!$B37:$AT37,0)+COUNTIFS(_calc_라운드기준!$B37:$AT37,_calc_라운드기준!X37,$B$1:$AT$1,"&lt;"&amp;23))-(RANK(X37,$B37:$AT37,0)+COUNTIFS($B37:$AT37,X37,$B$1:$AT$1,"&lt;"&amp;23))</f>
        <v>-31</v>
      </c>
      <c r="BR37">
        <f>(RANK(_calc_라운드기준!Y37,_calc_라운드기준!$B37:$AT37,0)+COUNTIFS(_calc_라운드기준!$B37:$AT37,_calc_라운드기준!Y37,$B$1:$AT$1,"&lt;"&amp;24))-(RANK(Y37,$B37:$AT37,0)+COUNTIFS($B37:$AT37,Y37,$B$1:$AT$1,"&lt;"&amp;24))</f>
        <v>-12</v>
      </c>
      <c r="BS37">
        <f>(RANK(_calc_라운드기준!Z37,_calc_라운드기준!$B37:$AT37,0)+COUNTIFS(_calc_라운드기준!$B37:$AT37,_calc_라운드기준!Z37,$B$1:$AT$1,"&lt;"&amp;25))-(RANK(Z37,$B37:$AT37,0)+COUNTIFS($B37:$AT37,Z37,$B$1:$AT$1,"&lt;"&amp;25))</f>
        <v>-5</v>
      </c>
      <c r="BT37">
        <f>(RANK(_calc_라운드기준!AA37,_calc_라운드기준!$B37:$AT37,0)+COUNTIFS(_calc_라운드기준!$B37:$AT37,_calc_라운드기준!AA37,$B$1:$AT$1,"&lt;"&amp;26))-(RANK(AA37,$B37:$AT37,0)+COUNTIFS($B37:$AT37,AA37,$B$1:$AT$1,"&lt;"&amp;26))</f>
        <v>8</v>
      </c>
      <c r="BU37">
        <f>(RANK(_calc_라운드기준!AB37,_calc_라운드기준!$B37:$AT37,0)+COUNTIFS(_calc_라운드기준!$B37:$AT37,_calc_라운드기준!AB37,$B$1:$AT$1,"&lt;"&amp;27))-(RANK(AB37,$B37:$AT37,0)+COUNTIFS($B37:$AT37,AB37,$B$1:$AT$1,"&lt;"&amp;27))</f>
        <v>-1</v>
      </c>
      <c r="BV37">
        <f>(RANK(_calc_라운드기준!AC37,_calc_라운드기준!$B37:$AT37,0)+COUNTIFS(_calc_라운드기준!$B37:$AT37,_calc_라운드기준!AC37,$B$1:$AT$1,"&lt;"&amp;28))-(RANK(AC37,$B37:$AT37,0)+COUNTIFS($B37:$AT37,AC37,$B$1:$AT$1,"&lt;"&amp;28))</f>
        <v>-6</v>
      </c>
      <c r="BW37">
        <f>(RANK(_calc_라운드기준!AD37,_calc_라운드기준!$B37:$AT37,0)+COUNTIFS(_calc_라운드기준!$B37:$AT37,_calc_라운드기준!AD37,$B$1:$AT$1,"&lt;"&amp;29))-(RANK(AD37,$B37:$AT37,0)+COUNTIFS($B37:$AT37,AD37,$B$1:$AT$1,"&lt;"&amp;29))</f>
        <v>-16</v>
      </c>
      <c r="BX37">
        <f>(RANK(_calc_라운드기준!AE37,_calc_라운드기준!$B37:$AT37,0)+COUNTIFS(_calc_라운드기준!$B37:$AT37,_calc_라운드기준!AE37,$B$1:$AT$1,"&lt;"&amp;30))-(RANK(AE37,$B37:$AT37,0)+COUNTIFS($B37:$AT37,AE37,$B$1:$AT$1,"&lt;"&amp;30))</f>
        <v>10</v>
      </c>
      <c r="BY37">
        <f>(RANK(_calc_라운드기준!AF37,_calc_라운드기준!$B37:$AT37,0)+COUNTIFS(_calc_라운드기준!$B37:$AT37,_calc_라운드기준!AF37,$B$1:$AT$1,"&lt;"&amp;31))-(RANK(AF37,$B37:$AT37,0)+COUNTIFS($B37:$AT37,AF37,$B$1:$AT$1,"&lt;"&amp;31))</f>
        <v>12</v>
      </c>
      <c r="BZ37">
        <f>(RANK(_calc_라운드기준!AG37,_calc_라운드기준!$B37:$AT37,0)+COUNTIFS(_calc_라운드기준!$B37:$AT37,_calc_라운드기준!AG37,$B$1:$AT$1,"&lt;"&amp;32))-(RANK(AG37,$B37:$AT37,0)+COUNTIFS($B37:$AT37,AG37,$B$1:$AT$1,"&lt;"&amp;32))</f>
        <v>12</v>
      </c>
      <c r="CA37">
        <f>(RANK(_calc_라운드기준!AH37,_calc_라운드기준!$B37:$AT37,0)+COUNTIFS(_calc_라운드기준!$B37:$AT37,_calc_라운드기준!AH37,$B$1:$AT$1,"&lt;"&amp;33))-(RANK(AH37,$B37:$AT37,0)+COUNTIFS($B37:$AT37,AH37,$B$1:$AT$1,"&lt;"&amp;33))</f>
        <v>15</v>
      </c>
      <c r="CB37">
        <f>(RANK(_calc_라운드기준!AI37,_calc_라운드기준!$B37:$AT37,0)+COUNTIFS(_calc_라운드기준!$B37:$AT37,_calc_라운드기준!AI37,$B$1:$AT$1,"&lt;"&amp;34))-(RANK(AI37,$B37:$AT37,0)+COUNTIFS($B37:$AT37,AI37,$B$1:$AT$1,"&lt;"&amp;34))</f>
        <v>22</v>
      </c>
      <c r="CC37">
        <f>(RANK(_calc_라운드기준!AJ37,_calc_라운드기준!$B37:$AT37,0)+COUNTIFS(_calc_라운드기준!$B37:$AT37,_calc_라운드기준!AJ37,$B$1:$AT$1,"&lt;"&amp;35))-(RANK(AJ37,$B37:$AT37,0)+COUNTIFS($B37:$AT37,AJ37,$B$1:$AT$1,"&lt;"&amp;35))</f>
        <v>8</v>
      </c>
      <c r="CD37">
        <f>(RANK(_calc_라운드기준!AK37,_calc_라운드기준!$B37:$AT37,0)+COUNTIFS(_calc_라운드기준!$B37:$AT37,_calc_라운드기준!AK37,$B$1:$AT$1,"&lt;"&amp;36))-(RANK(AK37,$B37:$AT37,0)+COUNTIFS($B37:$AT37,AK37,$B$1:$AT$1,"&lt;"&amp;36))</f>
        <v>-4</v>
      </c>
      <c r="CE37">
        <f>(RANK(_calc_라운드기준!AL37,_calc_라운드기준!$B37:$AT37,0)+COUNTIFS(_calc_라운드기준!$B37:$AT37,_calc_라운드기준!AL37,$B$1:$AT$1,"&lt;"&amp;37))-(RANK(AL37,$B37:$AT37,0)+COUNTIFS($B37:$AT37,AL37,$B$1:$AT$1,"&lt;"&amp;37))</f>
        <v>7</v>
      </c>
      <c r="CF37">
        <f>(RANK(_calc_라운드기준!AM37,_calc_라운드기준!$B37:$AT37,0)+COUNTIFS(_calc_라운드기준!$B37:$AT37,_calc_라운드기준!AM37,$B$1:$AT$1,"&lt;"&amp;38))-(RANK(AM37,$B37:$AT37,0)+COUNTIFS($B37:$AT37,AM37,$B$1:$AT$1,"&lt;"&amp;38))</f>
        <v>3</v>
      </c>
      <c r="CG37">
        <f>(RANK(_calc_라운드기준!AN37,_calc_라운드기준!$B37:$AT37,0)+COUNTIFS(_calc_라운드기준!$B37:$AT37,_calc_라운드기준!AN37,$B$1:$AT$1,"&lt;"&amp;39))-(RANK(AN37,$B37:$AT37,0)+COUNTIFS($B37:$AT37,AN37,$B$1:$AT$1,"&lt;"&amp;39))</f>
        <v>-26</v>
      </c>
      <c r="CH37">
        <f>(RANK(_calc_라운드기준!AO37,_calc_라운드기준!$B37:$AT37,0)+COUNTIFS(_calc_라운드기준!$B37:$AT37,_calc_라운드기준!AO37,$B$1:$AT$1,"&lt;"&amp;40))-(RANK(AO37,$B37:$AT37,0)+COUNTIFS($B37:$AT37,AO37,$B$1:$AT$1,"&lt;"&amp;40))</f>
        <v>-12</v>
      </c>
      <c r="CI37">
        <f>(RANK(_calc_라운드기준!AP37,_calc_라운드기준!$B37:$AT37,0)+COUNTIFS(_calc_라운드기준!$B37:$AT37,_calc_라운드기준!AP37,$B$1:$AT$1,"&lt;"&amp;41))-(RANK(AP37,$B37:$AT37,0)+COUNTIFS($B37:$AT37,AP37,$B$1:$AT$1,"&lt;"&amp;41))</f>
        <v>-3</v>
      </c>
      <c r="CJ37">
        <f>(RANK(_calc_라운드기준!AQ37,_calc_라운드기준!$B37:$AT37,0)+COUNTIFS(_calc_라운드기준!$B37:$AT37,_calc_라운드기준!AQ37,$B$1:$AT$1,"&lt;"&amp;42))-(RANK(AQ37,$B37:$AT37,0)+COUNTIFS($B37:$AT37,AQ37,$B$1:$AT$1,"&lt;"&amp;42))</f>
        <v>-25</v>
      </c>
      <c r="CK37">
        <f>(RANK(_calc_라운드기준!AR37,_calc_라운드기준!$B37:$AT37,0)+COUNTIFS(_calc_라운드기준!$B37:$AT37,_calc_라운드기준!AR37,$B$1:$AT$1,"&lt;"&amp;43))-(RANK(AR37,$B37:$AT37,0)+COUNTIFS($B37:$AT37,AR37,$B$1:$AT$1,"&lt;"&amp;43))</f>
        <v>-3</v>
      </c>
      <c r="CL37">
        <f>(RANK(_calc_라운드기준!AS37,_calc_라운드기준!$B37:$AT37,0)+COUNTIFS(_calc_라운드기준!$B37:$AT37,_calc_라운드기준!AS37,$B$1:$AT$1,"&lt;"&amp;44))-(RANK(AS37,$B37:$AT37,0)+COUNTIFS($B37:$AT37,AS37,$B$1:$AT$1,"&lt;"&amp;44))</f>
        <v>7</v>
      </c>
      <c r="CM37">
        <f>(RANK(_calc_라운드기준!AT37,_calc_라운드기준!$B37:$AT37,0)+COUNTIFS(_calc_라운드기준!$B37:$AT37,_calc_라운드기준!AT37,$B$1:$AT$1,"&lt;"&amp;45))-(RANK(AT37,$B37:$AT37,0)+COUNTIFS($B37:$AT37,AT37,$B$1:$AT$1,"&lt;"&amp;45))</f>
        <v>0</v>
      </c>
      <c r="CN37">
        <f t="shared" si="45"/>
        <v>38</v>
      </c>
      <c r="CO37">
        <f t="shared" si="46"/>
        <v>26</v>
      </c>
      <c r="CP37">
        <f t="shared" si="47"/>
        <v>18</v>
      </c>
      <c r="CQ37">
        <f t="shared" si="48"/>
        <v>35</v>
      </c>
      <c r="CR37">
        <f t="shared" si="49"/>
        <v>36</v>
      </c>
      <c r="CS37">
        <f t="shared" si="50"/>
        <v>21</v>
      </c>
      <c r="CT37">
        <f t="shared" si="51"/>
        <v>22</v>
      </c>
      <c r="CU37">
        <f t="shared" si="52"/>
        <v>27</v>
      </c>
      <c r="CV37">
        <f t="shared" si="53"/>
        <v>23</v>
      </c>
      <c r="CW37">
        <f t="shared" si="54"/>
        <v>7</v>
      </c>
      <c r="CX37">
        <f t="shared" si="55"/>
        <v>4</v>
      </c>
      <c r="CY37">
        <f t="shared" si="56"/>
        <v>24</v>
      </c>
      <c r="CZ37">
        <f t="shared" si="57"/>
        <v>5</v>
      </c>
      <c r="DA37">
        <f t="shared" si="58"/>
        <v>28</v>
      </c>
      <c r="DB37">
        <f t="shared" si="59"/>
        <v>8</v>
      </c>
      <c r="DC37">
        <f t="shared" si="60"/>
        <v>19</v>
      </c>
      <c r="DD37">
        <f t="shared" si="61"/>
        <v>37</v>
      </c>
      <c r="DE37">
        <f t="shared" si="62"/>
        <v>42</v>
      </c>
      <c r="DF37">
        <f t="shared" si="63"/>
        <v>1</v>
      </c>
      <c r="DG37">
        <f t="shared" si="64"/>
        <v>14</v>
      </c>
      <c r="DH37">
        <f t="shared" si="65"/>
        <v>3</v>
      </c>
      <c r="DI37">
        <f t="shared" si="66"/>
        <v>29</v>
      </c>
      <c r="DJ37">
        <f t="shared" si="67"/>
        <v>45</v>
      </c>
      <c r="DK37">
        <f t="shared" si="68"/>
        <v>39</v>
      </c>
      <c r="DL37">
        <f t="shared" si="69"/>
        <v>33</v>
      </c>
      <c r="DM37">
        <f t="shared" si="70"/>
        <v>12</v>
      </c>
      <c r="DN37">
        <f t="shared" si="71"/>
        <v>25</v>
      </c>
      <c r="DO37">
        <f t="shared" si="72"/>
        <v>34</v>
      </c>
      <c r="DP37">
        <f t="shared" si="73"/>
        <v>41</v>
      </c>
      <c r="DQ37">
        <f t="shared" si="74"/>
        <v>11</v>
      </c>
      <c r="DR37">
        <f t="shared" si="75"/>
        <v>9</v>
      </c>
      <c r="DS37">
        <f t="shared" si="76"/>
        <v>10</v>
      </c>
      <c r="DT37">
        <f t="shared" si="77"/>
        <v>6</v>
      </c>
      <c r="DU37">
        <f t="shared" si="78"/>
        <v>2</v>
      </c>
      <c r="DV37">
        <f t="shared" si="79"/>
        <v>13</v>
      </c>
      <c r="DW37">
        <f t="shared" si="80"/>
        <v>32</v>
      </c>
      <c r="DX37">
        <f t="shared" si="81"/>
        <v>15</v>
      </c>
      <c r="DY37">
        <f t="shared" si="82"/>
        <v>17</v>
      </c>
      <c r="DZ37">
        <f t="shared" si="83"/>
        <v>44</v>
      </c>
      <c r="EA37">
        <f t="shared" si="84"/>
        <v>40</v>
      </c>
      <c r="EB37">
        <f t="shared" si="85"/>
        <v>30</v>
      </c>
      <c r="EC37">
        <f t="shared" si="86"/>
        <v>43</v>
      </c>
      <c r="ED37">
        <f t="shared" si="87"/>
        <v>31</v>
      </c>
      <c r="EE37">
        <f t="shared" si="88"/>
        <v>16</v>
      </c>
      <c r="EF37">
        <f t="shared" si="89"/>
        <v>20</v>
      </c>
    </row>
    <row r="38" spans="1:136" ht="16.5" customHeight="1">
      <c r="A38">
        <f>_calc_라운드기준!A38</f>
        <v>1208</v>
      </c>
      <c r="B38">
        <f>INDEX(_calc_누적빈도!B:B,$A38)-INDEX(_calc_누적빈도!B:B,$A38-기준100회_후보!$B$1)</f>
        <v>12</v>
      </c>
      <c r="C38">
        <f>INDEX(_calc_누적빈도!C:C,$A38)-INDEX(_calc_누적빈도!C:C,$A38-기준100회_후보!$B$1)</f>
        <v>9</v>
      </c>
      <c r="D38">
        <f>INDEX(_calc_누적빈도!D:D,$A38)-INDEX(_calc_누적빈도!D:D,$A38-기준100회_후보!$B$1)</f>
        <v>20</v>
      </c>
      <c r="E38">
        <f>INDEX(_calc_누적빈도!E:E,$A38)-INDEX(_calc_누적빈도!E:E,$A38-기준100회_후보!$B$1)</f>
        <v>11</v>
      </c>
      <c r="F38">
        <f>INDEX(_calc_누적빈도!F:F,$A38)-INDEX(_calc_누적빈도!F:F,$A38-기준100회_후보!$B$1)</f>
        <v>11</v>
      </c>
      <c r="G38">
        <f>INDEX(_calc_누적빈도!G:G,$A38)-INDEX(_calc_누적빈도!G:G,$A38-기준100회_후보!$B$1)</f>
        <v>16</v>
      </c>
      <c r="H38">
        <f>INDEX(_calc_누적빈도!H:H,$A38)-INDEX(_calc_누적빈도!H:H,$A38-기준100회_후보!$B$1)</f>
        <v>18</v>
      </c>
      <c r="I38">
        <f>INDEX(_calc_누적빈도!I:I,$A38)-INDEX(_calc_누적빈도!I:I,$A38-기준100회_후보!$B$1)</f>
        <v>13</v>
      </c>
      <c r="J38">
        <f>INDEX(_calc_누적빈도!J:J,$A38)-INDEX(_calc_누적빈도!J:J,$A38-기준100회_후보!$B$1)</f>
        <v>16</v>
      </c>
      <c r="K38">
        <f>INDEX(_calc_누적빈도!K:K,$A38)-INDEX(_calc_누적빈도!K:K,$A38-기준100회_후보!$B$1)</f>
        <v>11</v>
      </c>
      <c r="L38">
        <f>INDEX(_calc_누적빈도!L:L,$A38)-INDEX(_calc_누적빈도!L:L,$A38-기준100회_후보!$B$1)</f>
        <v>14</v>
      </c>
      <c r="M38">
        <f>INDEX(_calc_누적빈도!M:M,$A38)-INDEX(_calc_누적빈도!M:M,$A38-기준100회_후보!$B$1)</f>
        <v>16</v>
      </c>
      <c r="N38">
        <f>INDEX(_calc_누적빈도!N:N,$A38)-INDEX(_calc_누적빈도!N:N,$A38-기준100회_후보!$B$1)</f>
        <v>18</v>
      </c>
      <c r="O38">
        <f>INDEX(_calc_누적빈도!O:O,$A38)-INDEX(_calc_누적빈도!O:O,$A38-기준100회_후보!$B$1)</f>
        <v>9</v>
      </c>
      <c r="P38">
        <f>INDEX(_calc_누적빈도!P:P,$A38)-INDEX(_calc_누적빈도!P:P,$A38-기준100회_후보!$B$1)</f>
        <v>16</v>
      </c>
      <c r="Q38">
        <f>INDEX(_calc_누적빈도!Q:Q,$A38)-INDEX(_calc_누적빈도!Q:Q,$A38-기준100회_후보!$B$1)</f>
        <v>20</v>
      </c>
      <c r="R38">
        <f>INDEX(_calc_누적빈도!R:R,$A38)-INDEX(_calc_누적빈도!R:R,$A38-기준100회_후보!$B$1)</f>
        <v>11</v>
      </c>
      <c r="S38">
        <f>INDEX(_calc_누적빈도!S:S,$A38)-INDEX(_calc_누적빈도!S:S,$A38-기준100회_후보!$B$1)</f>
        <v>7</v>
      </c>
      <c r="T38">
        <f>INDEX(_calc_누적빈도!T:T,$A38)-INDEX(_calc_누적빈도!T:T,$A38-기준100회_후보!$B$1)</f>
        <v>18</v>
      </c>
      <c r="U38">
        <f>INDEX(_calc_누적빈도!U:U,$A38)-INDEX(_calc_누적빈도!U:U,$A38-기준100회_후보!$B$1)</f>
        <v>13</v>
      </c>
      <c r="V38">
        <f>INDEX(_calc_누적빈도!V:V,$A38)-INDEX(_calc_누적빈도!V:V,$A38-기준100회_후보!$B$1)</f>
        <v>14</v>
      </c>
      <c r="W38">
        <f>INDEX(_calc_누적빈도!W:W,$A38)-INDEX(_calc_누적빈도!W:W,$A38-기준100회_후보!$B$1)</f>
        <v>8</v>
      </c>
      <c r="X38">
        <f>INDEX(_calc_누적빈도!X:X,$A38)-INDEX(_calc_누적빈도!X:X,$A38-기준100회_후보!$B$1)</f>
        <v>10</v>
      </c>
      <c r="Y38">
        <f>INDEX(_calc_누적빈도!Y:Y,$A38)-INDEX(_calc_누적빈도!Y:Y,$A38-기준100회_후보!$B$1)</f>
        <v>15</v>
      </c>
      <c r="Z38">
        <f>INDEX(_calc_누적빈도!Z:Z,$A38)-INDEX(_calc_누적빈도!Z:Z,$A38-기준100회_후보!$B$1)</f>
        <v>11</v>
      </c>
      <c r="AA38">
        <f>INDEX(_calc_누적빈도!AA:AA,$A38)-INDEX(_calc_누적빈도!AA:AA,$A38-기준100회_후보!$B$1)</f>
        <v>14</v>
      </c>
      <c r="AB38">
        <f>INDEX(_calc_누적빈도!AB:AB,$A38)-INDEX(_calc_누적빈도!AB:AB,$A38-기준100회_후보!$B$1)</f>
        <v>17</v>
      </c>
      <c r="AC38">
        <f>INDEX(_calc_누적빈도!AC:AC,$A38)-INDEX(_calc_누적빈도!AC:AC,$A38-기준100회_후보!$B$1)</f>
        <v>16</v>
      </c>
      <c r="AD38">
        <f>INDEX(_calc_누적빈도!AD:AD,$A38)-INDEX(_calc_누적빈도!AD:AD,$A38-기준100회_후보!$B$1)</f>
        <v>12</v>
      </c>
      <c r="AE38">
        <f>INDEX(_calc_누적빈도!AE:AE,$A38)-INDEX(_calc_누적빈도!AE:AE,$A38-기준100회_후보!$B$1)</f>
        <v>16</v>
      </c>
      <c r="AF38">
        <f>INDEX(_calc_누적빈도!AF:AF,$A38)-INDEX(_calc_누적빈도!AF:AF,$A38-기준100회_후보!$B$1)</f>
        <v>14</v>
      </c>
      <c r="AG38">
        <f>INDEX(_calc_누적빈도!AG:AG,$A38)-INDEX(_calc_누적빈도!AG:AG,$A38-기준100회_후보!$B$1)</f>
        <v>12</v>
      </c>
      <c r="AH38">
        <f>INDEX(_calc_누적빈도!AH:AH,$A38)-INDEX(_calc_누적빈도!AH:AH,$A38-기준100회_후보!$B$1)</f>
        <v>18</v>
      </c>
      <c r="AI38">
        <f>INDEX(_calc_누적빈도!AI:AI,$A38)-INDEX(_calc_누적빈도!AI:AI,$A38-기준100회_후보!$B$1)</f>
        <v>13</v>
      </c>
      <c r="AJ38">
        <f>INDEX(_calc_누적빈도!AJ:AJ,$A38)-INDEX(_calc_누적빈도!AJ:AJ,$A38-기준100회_후보!$B$1)</f>
        <v>13</v>
      </c>
      <c r="AK38">
        <f>INDEX(_calc_누적빈도!AK:AK,$A38)-INDEX(_calc_누적빈도!AK:AK,$A38-기준100회_후보!$B$1)</f>
        <v>12</v>
      </c>
      <c r="AL38">
        <f>INDEX(_calc_누적빈도!AL:AL,$A38)-INDEX(_calc_누적빈도!AL:AL,$A38-기준100회_후보!$B$1)</f>
        <v>17</v>
      </c>
      <c r="AM38">
        <f>INDEX(_calc_누적빈도!AM:AM,$A38)-INDEX(_calc_누적빈도!AM:AM,$A38-기준100회_후보!$B$1)</f>
        <v>16</v>
      </c>
      <c r="AN38">
        <f>INDEX(_calc_누적빈도!AN:AN,$A38)-INDEX(_calc_누적빈도!AN:AN,$A38-기준100회_후보!$B$1)</f>
        <v>12</v>
      </c>
      <c r="AO38">
        <f>INDEX(_calc_누적빈도!AO:AO,$A38)-INDEX(_calc_누적빈도!AO:AO,$A38-기준100회_후보!$B$1)</f>
        <v>13</v>
      </c>
      <c r="AP38">
        <f>INDEX(_calc_누적빈도!AP:AP,$A38)-INDEX(_calc_누적빈도!AP:AP,$A38-기준100회_후보!$B$1)</f>
        <v>10</v>
      </c>
      <c r="AQ38">
        <f>INDEX(_calc_누적빈도!AQ:AQ,$A38)-INDEX(_calc_누적빈도!AQ:AQ,$A38-기준100회_후보!$B$1)</f>
        <v>9</v>
      </c>
      <c r="AR38">
        <f>INDEX(_calc_누적빈도!AR:AR,$A38)-INDEX(_calc_누적빈도!AR:AR,$A38-기준100회_후보!$B$1)</f>
        <v>6</v>
      </c>
      <c r="AS38">
        <f>INDEX(_calc_누적빈도!AS:AS,$A38)-INDEX(_calc_누적빈도!AS:AS,$A38-기준100회_후보!$B$1)</f>
        <v>12</v>
      </c>
      <c r="AT38">
        <f>INDEX(_calc_누적빈도!AT:AT,$A38)-INDEX(_calc_누적빈도!AT:AT,$A38-기준100회_후보!$B$1)</f>
        <v>11</v>
      </c>
      <c r="AU38">
        <f>(RANK(_calc_라운드기준!B38,_calc_라운드기준!$B38:$AT38,0)+COUNTIFS(_calc_라운드기준!$B38:$AT38,_calc_라운드기준!B38,$B$1:$AT$1,"&lt;"&amp;1))-(RANK(B38,$B38:$AT38,0)+COUNTIFS($B38:$AT38,B38,$B$1:$AT$1,"&lt;"&amp;1))</f>
        <v>-10</v>
      </c>
      <c r="AV38">
        <f>(RANK(_calc_라운드기준!C38,_calc_라운드기준!$B38:$AT38,0)+COUNTIFS(_calc_라운드기준!$B38:$AT38,_calc_라운드기준!C38,$B$1:$AT$1,"&lt;"&amp;2))-(RANK(C38,$B38:$AT38,0)+COUNTIFS($B38:$AT38,C38,$B$1:$AT$1,"&lt;"&amp;2))</f>
        <v>-1</v>
      </c>
      <c r="AW38">
        <f>(RANK(_calc_라운드기준!D38,_calc_라운드기준!$B38:$AT38,0)+COUNTIFS(_calc_라운드기준!$B38:$AT38,_calc_라운드기준!D38,$B$1:$AT$1,"&lt;"&amp;3))-(RANK(D38,$B38:$AT38,0)+COUNTIFS($B38:$AT38,D38,$B$1:$AT$1,"&lt;"&amp;3))</f>
        <v>0</v>
      </c>
      <c r="AX38">
        <f>(RANK(_calc_라운드기준!E38,_calc_라운드기준!$B38:$AT38,0)+COUNTIFS(_calc_라운드기준!$B38:$AT38,_calc_라운드기준!E38,$B$1:$AT$1,"&lt;"&amp;4))-(RANK(E38,$B38:$AT38,0)+COUNTIFS($B38:$AT38,E38,$B$1:$AT$1,"&lt;"&amp;4))</f>
        <v>-10</v>
      </c>
      <c r="AY38">
        <f>(RANK(_calc_라운드기준!F38,_calc_라운드기준!$B38:$AT38,0)+COUNTIFS(_calc_라운드기준!$B38:$AT38,_calc_라운드기준!F38,$B$1:$AT$1,"&lt;"&amp;5))-(RANK(F38,$B38:$AT38,0)+COUNTIFS($B38:$AT38,F38,$B$1:$AT$1,"&lt;"&amp;5))</f>
        <v>-10</v>
      </c>
      <c r="AZ38">
        <f>(RANK(_calc_라운드기준!G38,_calc_라운드기준!$B38:$AT38,0)+COUNTIFS(_calc_라운드기준!$B38:$AT38,_calc_라운드기준!G38,$B$1:$AT$1,"&lt;"&amp;6))-(RANK(G38,$B38:$AT38,0)+COUNTIFS($B38:$AT38,G38,$B$1:$AT$1,"&lt;"&amp;6))</f>
        <v>0</v>
      </c>
      <c r="BA38">
        <f>(RANK(_calc_라운드기준!H38,_calc_라운드기준!$B38:$AT38,0)+COUNTIFS(_calc_라운드기준!$B38:$AT38,_calc_라운드기준!H38,$B$1:$AT$1,"&lt;"&amp;7))-(RANK(H38,$B38:$AT38,0)+COUNTIFS($B38:$AT38,H38,$B$1:$AT$1,"&lt;"&amp;7))</f>
        <v>2</v>
      </c>
      <c r="BB38">
        <f>(RANK(_calc_라운드기준!I38,_calc_라운드기준!$B38:$AT38,0)+COUNTIFS(_calc_라운드기준!$B38:$AT38,_calc_라운드기준!I38,$B$1:$AT$1,"&lt;"&amp;8))-(RANK(I38,$B38:$AT38,0)+COUNTIFS($B38:$AT38,I38,$B$1:$AT$1,"&lt;"&amp;8))</f>
        <v>-4</v>
      </c>
      <c r="BC38">
        <f>(RANK(_calc_라운드기준!J38,_calc_라운드기준!$B38:$AT38,0)+COUNTIFS(_calc_라운드기준!$B38:$AT38,_calc_라운드기준!J38,$B$1:$AT$1,"&lt;"&amp;9))-(RANK(J38,$B38:$AT38,0)+COUNTIFS($B38:$AT38,J38,$B$1:$AT$1,"&lt;"&amp;9))</f>
        <v>0</v>
      </c>
      <c r="BD38">
        <f>(RANK(_calc_라운드기준!K38,_calc_라운드기준!$B38:$AT38,0)+COUNTIFS(_calc_라운드기준!$B38:$AT38,_calc_라운드기준!K38,$B$1:$AT$1,"&lt;"&amp;10))-(RANK(K38,$B38:$AT38,0)+COUNTIFS($B38:$AT38,K38,$B$1:$AT$1,"&lt;"&amp;10))</f>
        <v>10</v>
      </c>
      <c r="BE38">
        <f>(RANK(_calc_라운드기준!L38,_calc_라운드기준!$B38:$AT38,0)+COUNTIFS(_calc_라운드기준!$B38:$AT38,_calc_라운드기준!L38,$B$1:$AT$1,"&lt;"&amp;11))-(RANK(L38,$B38:$AT38,0)+COUNTIFS($B38:$AT38,L38,$B$1:$AT$1,"&lt;"&amp;11))</f>
        <v>17</v>
      </c>
      <c r="BF38">
        <f>(RANK(_calc_라운드기준!M38,_calc_라운드기준!$B38:$AT38,0)+COUNTIFS(_calc_라운드기준!$B38:$AT38,_calc_라운드기준!M38,$B$1:$AT$1,"&lt;"&amp;12))-(RANK(M38,$B38:$AT38,0)+COUNTIFS($B38:$AT38,M38,$B$1:$AT$1,"&lt;"&amp;12))</f>
        <v>0</v>
      </c>
      <c r="BG38">
        <f>(RANK(_calc_라운드기준!N38,_calc_라운드기준!$B38:$AT38,0)+COUNTIFS(_calc_라운드기준!$B38:$AT38,_calc_라운드기준!N38,$B$1:$AT$1,"&lt;"&amp;13))-(RANK(N38,$B38:$AT38,0)+COUNTIFS($B38:$AT38,N38,$B$1:$AT$1,"&lt;"&amp;13))</f>
        <v>14</v>
      </c>
      <c r="BH38">
        <f>(RANK(_calc_라운드기준!O38,_calc_라운드기준!$B38:$AT38,0)+COUNTIFS(_calc_라운드기준!$B38:$AT38,_calc_라운드기준!O38,$B$1:$AT$1,"&lt;"&amp;14))-(RANK(O38,$B38:$AT38,0)+COUNTIFS($B38:$AT38,O38,$B$1:$AT$1,"&lt;"&amp;14))</f>
        <v>-1</v>
      </c>
      <c r="BI38">
        <f>(RANK(_calc_라운드기준!P38,_calc_라운드기준!$B38:$AT38,0)+COUNTIFS(_calc_라운드기준!$B38:$AT38,_calc_라운드기준!P38,$B$1:$AT$1,"&lt;"&amp;15))-(RANK(P38,$B38:$AT38,0)+COUNTIFS($B38:$AT38,P38,$B$1:$AT$1,"&lt;"&amp;15))</f>
        <v>12</v>
      </c>
      <c r="BJ38">
        <f>(RANK(_calc_라운드기준!Q38,_calc_라운드기준!$B38:$AT38,0)+COUNTIFS(_calc_라운드기준!$B38:$AT38,_calc_라운드기준!Q38,$B$1:$AT$1,"&lt;"&amp;16))-(RANK(Q38,$B38:$AT38,0)+COUNTIFS($B38:$AT38,Q38,$B$1:$AT$1,"&lt;"&amp;16))</f>
        <v>0</v>
      </c>
      <c r="BK38">
        <f>(RANK(_calc_라운드기준!R38,_calc_라운드기준!$B38:$AT38,0)+COUNTIFS(_calc_라운드기준!$B38:$AT38,_calc_라운드기준!R38,$B$1:$AT$1,"&lt;"&amp;17))-(RANK(R38,$B38:$AT38,0)+COUNTIFS($B38:$AT38,R38,$B$1:$AT$1,"&lt;"&amp;17))</f>
        <v>-10</v>
      </c>
      <c r="BL38">
        <f>(RANK(_calc_라운드기준!S38,_calc_라운드기준!$B38:$AT38,0)+COUNTIFS(_calc_라운드기준!$B38:$AT38,_calc_라운드기준!S38,$B$1:$AT$1,"&lt;"&amp;18))-(RANK(S38,$B38:$AT38,0)+COUNTIFS($B38:$AT38,S38,$B$1:$AT$1,"&lt;"&amp;18))</f>
        <v>-18</v>
      </c>
      <c r="BM38">
        <f>(RANK(_calc_라운드기준!T38,_calc_라운드기준!$B38:$AT38,0)+COUNTIFS(_calc_라운드기준!$B38:$AT38,_calc_라운드기준!T38,$B$1:$AT$1,"&lt;"&amp;19))-(RANK(T38,$B38:$AT38,0)+COUNTIFS($B38:$AT38,T38,$B$1:$AT$1,"&lt;"&amp;19))</f>
        <v>30</v>
      </c>
      <c r="BN38">
        <f>(RANK(_calc_라운드기준!U38,_calc_라운드기준!$B38:$AT38,0)+COUNTIFS(_calc_라운드기준!$B38:$AT38,_calc_라운드기준!U38,$B$1:$AT$1,"&lt;"&amp;20))-(RANK(U38,$B38:$AT38,0)+COUNTIFS($B38:$AT38,U38,$B$1:$AT$1,"&lt;"&amp;20))</f>
        <v>5</v>
      </c>
      <c r="BO38">
        <f>(RANK(_calc_라운드기준!V38,_calc_라운드기준!$B38:$AT38,0)+COUNTIFS(_calc_라운드기준!$B38:$AT38,_calc_라운드기준!V38,$B$1:$AT$1,"&lt;"&amp;21))-(RANK(V38,$B38:$AT38,0)+COUNTIFS($B38:$AT38,V38,$B$1:$AT$1,"&lt;"&amp;21))</f>
        <v>10</v>
      </c>
      <c r="BP38">
        <f>(RANK(_calc_라운드기준!W38,_calc_라운드기준!$B38:$AT38,0)+COUNTIFS(_calc_라운드기준!$B38:$AT38,_calc_라운드기준!W38,$B$1:$AT$1,"&lt;"&amp;22))-(RANK(W38,$B38:$AT38,0)+COUNTIFS($B38:$AT38,W38,$B$1:$AT$1,"&lt;"&amp;22))</f>
        <v>-2</v>
      </c>
      <c r="BQ38">
        <f>(RANK(_calc_라운드기준!X38,_calc_라운드기준!$B38:$AT38,0)+COUNTIFS(_calc_라운드기준!$B38:$AT38,_calc_라운드기준!X38,$B$1:$AT$1,"&lt;"&amp;23))-(RANK(X38,$B38:$AT38,0)+COUNTIFS($B38:$AT38,X38,$B$1:$AT$1,"&lt;"&amp;23))</f>
        <v>-32</v>
      </c>
      <c r="BR38">
        <f>(RANK(_calc_라운드기준!Y38,_calc_라운드기준!$B38:$AT38,0)+COUNTIFS(_calc_라운드기준!$B38:$AT38,_calc_라운드기준!Y38,$B$1:$AT$1,"&lt;"&amp;24))-(RANK(Y38,$B38:$AT38,0)+COUNTIFS($B38:$AT38,Y38,$B$1:$AT$1,"&lt;"&amp;24))</f>
        <v>-12</v>
      </c>
      <c r="BS38">
        <f>(RANK(_calc_라운드기준!Z38,_calc_라운드기준!$B38:$AT38,0)+COUNTIFS(_calc_라운드기준!$B38:$AT38,_calc_라운드기준!Z38,$B$1:$AT$1,"&lt;"&amp;25))-(RANK(Z38,$B38:$AT38,0)+COUNTIFS($B38:$AT38,Z38,$B$1:$AT$1,"&lt;"&amp;25))</f>
        <v>-17</v>
      </c>
      <c r="BT38">
        <f>(RANK(_calc_라운드기준!AA38,_calc_라운드기준!$B38:$AT38,0)+COUNTIFS(_calc_라운드기준!$B38:$AT38,_calc_라운드기준!AA38,$B$1:$AT$1,"&lt;"&amp;26))-(RANK(AA38,$B38:$AT38,0)+COUNTIFS($B38:$AT38,AA38,$B$1:$AT$1,"&lt;"&amp;26))</f>
        <v>10</v>
      </c>
      <c r="BU38">
        <f>(RANK(_calc_라운드기준!AB38,_calc_라운드기준!$B38:$AT38,0)+COUNTIFS(_calc_라운드기준!$B38:$AT38,_calc_라운드기준!AB38,$B$1:$AT$1,"&lt;"&amp;27))-(RANK(AB38,$B38:$AT38,0)+COUNTIFS($B38:$AT38,AB38,$B$1:$AT$1,"&lt;"&amp;27))</f>
        <v>-4</v>
      </c>
      <c r="BV38">
        <f>(RANK(_calc_라운드기준!AC38,_calc_라운드기준!$B38:$AT38,0)+COUNTIFS(_calc_라운드기준!$B38:$AT38,_calc_라운드기준!AC38,$B$1:$AT$1,"&lt;"&amp;28))-(RANK(AC38,$B38:$AT38,0)+COUNTIFS($B38:$AT38,AC38,$B$1:$AT$1,"&lt;"&amp;28))</f>
        <v>-6</v>
      </c>
      <c r="BW38">
        <f>(RANK(_calc_라운드기준!AD38,_calc_라운드기준!$B38:$AT38,0)+COUNTIFS(_calc_라운드기준!$B38:$AT38,_calc_라운드기준!AD38,$B$1:$AT$1,"&lt;"&amp;29))-(RANK(AD38,$B38:$AT38,0)+COUNTIFS($B38:$AT38,AD38,$B$1:$AT$1,"&lt;"&amp;29))</f>
        <v>-15</v>
      </c>
      <c r="BX38">
        <f>(RANK(_calc_라운드기준!AE38,_calc_라운드기준!$B38:$AT38,0)+COUNTIFS(_calc_라운드기준!$B38:$AT38,_calc_라운드기준!AE38,$B$1:$AT$1,"&lt;"&amp;30))-(RANK(AE38,$B38:$AT38,0)+COUNTIFS($B38:$AT38,AE38,$B$1:$AT$1,"&lt;"&amp;30))</f>
        <v>16</v>
      </c>
      <c r="BY38">
        <f>(RANK(_calc_라운드기준!AF38,_calc_라운드기준!$B38:$AT38,0)+COUNTIFS(_calc_라운드기준!$B38:$AT38,_calc_라운드기준!AF38,$B$1:$AT$1,"&lt;"&amp;31))-(RANK(AF38,$B38:$AT38,0)+COUNTIFS($B38:$AT38,AF38,$B$1:$AT$1,"&lt;"&amp;31))</f>
        <v>11</v>
      </c>
      <c r="BZ38">
        <f>(RANK(_calc_라운드기준!AG38,_calc_라운드기준!$B38:$AT38,0)+COUNTIFS(_calc_라운드기준!$B38:$AT38,_calc_라운드기준!AG38,$B$1:$AT$1,"&lt;"&amp;32))-(RANK(AG38,$B38:$AT38,0)+COUNTIFS($B38:$AT38,AG38,$B$1:$AT$1,"&lt;"&amp;32))</f>
        <v>8</v>
      </c>
      <c r="CA38">
        <f>(RANK(_calc_라운드기준!AH38,_calc_라운드기준!$B38:$AT38,0)+COUNTIFS(_calc_라운드기준!$B38:$AT38,_calc_라운드기준!AH38,$B$1:$AT$1,"&lt;"&amp;33))-(RANK(AH38,$B38:$AT38,0)+COUNTIFS($B38:$AT38,AH38,$B$1:$AT$1,"&lt;"&amp;33))</f>
        <v>14</v>
      </c>
      <c r="CB38">
        <f>(RANK(_calc_라운드기준!AI38,_calc_라운드기준!$B38:$AT38,0)+COUNTIFS(_calc_라운드기준!$B38:$AT38,_calc_라운드기준!AI38,$B$1:$AT$1,"&lt;"&amp;34))-(RANK(AI38,$B38:$AT38,0)+COUNTIFS($B38:$AT38,AI38,$B$1:$AT$1,"&lt;"&amp;34))</f>
        <v>22</v>
      </c>
      <c r="CC38">
        <f>(RANK(_calc_라운드기준!AJ38,_calc_라운드기준!$B38:$AT38,0)+COUNTIFS(_calc_라운드기준!$B38:$AT38,_calc_라운드기준!AJ38,$B$1:$AT$1,"&lt;"&amp;35))-(RANK(AJ38,$B38:$AT38,0)+COUNTIFS($B38:$AT38,AJ38,$B$1:$AT$1,"&lt;"&amp;35))</f>
        <v>8</v>
      </c>
      <c r="CD38">
        <f>(RANK(_calc_라운드기준!AK38,_calc_라운드기준!$B38:$AT38,0)+COUNTIFS(_calc_라운드기준!$B38:$AT38,_calc_라운드기준!AK38,$B$1:$AT$1,"&lt;"&amp;36))-(RANK(AK38,$B38:$AT38,0)+COUNTIFS($B38:$AT38,AK38,$B$1:$AT$1,"&lt;"&amp;36))</f>
        <v>4</v>
      </c>
      <c r="CE38">
        <f>(RANK(_calc_라운드기준!AL38,_calc_라운드기준!$B38:$AT38,0)+COUNTIFS(_calc_라운드기준!$B38:$AT38,_calc_라운드기준!AL38,$B$1:$AT$1,"&lt;"&amp;37))-(RANK(AL38,$B38:$AT38,0)+COUNTIFS($B38:$AT38,AL38,$B$1:$AT$1,"&lt;"&amp;37))</f>
        <v>5</v>
      </c>
      <c r="CF38">
        <f>(RANK(_calc_라운드기준!AM38,_calc_라운드기준!$B38:$AT38,0)+COUNTIFS(_calc_라운드기준!$B38:$AT38,_calc_라운드기준!AM38,$B$1:$AT$1,"&lt;"&amp;38))-(RANK(AM38,$B38:$AT38,0)+COUNTIFS($B38:$AT38,AM38,$B$1:$AT$1,"&lt;"&amp;38))</f>
        <v>-1</v>
      </c>
      <c r="CG38">
        <f>(RANK(_calc_라운드기준!AN38,_calc_라운드기준!$B38:$AT38,0)+COUNTIFS(_calc_라운드기준!$B38:$AT38,_calc_라운드기준!AN38,$B$1:$AT$1,"&lt;"&amp;39))-(RANK(AN38,$B38:$AT38,0)+COUNTIFS($B38:$AT38,AN38,$B$1:$AT$1,"&lt;"&amp;39))</f>
        <v>-22</v>
      </c>
      <c r="CH38">
        <f>(RANK(_calc_라운드기준!AO38,_calc_라운드기준!$B38:$AT38,0)+COUNTIFS(_calc_라운드기준!$B38:$AT38,_calc_라운드기준!AO38,$B$1:$AT$1,"&lt;"&amp;40))-(RANK(AO38,$B38:$AT38,0)+COUNTIFS($B38:$AT38,AO38,$B$1:$AT$1,"&lt;"&amp;40))</f>
        <v>-10</v>
      </c>
      <c r="CI38">
        <f>(RANK(_calc_라운드기준!AP38,_calc_라운드기준!$B38:$AT38,0)+COUNTIFS(_calc_라운드기준!$B38:$AT38,_calc_라운드기준!AP38,$B$1:$AT$1,"&lt;"&amp;41))-(RANK(AP38,$B38:$AT38,0)+COUNTIFS($B38:$AT38,AP38,$B$1:$AT$1,"&lt;"&amp;41))</f>
        <v>-2</v>
      </c>
      <c r="CJ38">
        <f>(RANK(_calc_라운드기준!AQ38,_calc_라운드기준!$B38:$AT38,0)+COUNTIFS(_calc_라운드기준!$B38:$AT38,_calc_라운드기준!AQ38,$B$1:$AT$1,"&lt;"&amp;42))-(RANK(AQ38,$B38:$AT38,0)+COUNTIFS($B38:$AT38,AQ38,$B$1:$AT$1,"&lt;"&amp;42))</f>
        <v>-21</v>
      </c>
      <c r="CK38">
        <f>(RANK(_calc_라운드기준!AR38,_calc_라운드기준!$B38:$AT38,0)+COUNTIFS(_calc_라운드기준!$B38:$AT38,_calc_라운드기준!AR38,$B$1:$AT$1,"&lt;"&amp;43))-(RANK(AR38,$B38:$AT38,0)+COUNTIFS($B38:$AT38,AR38,$B$1:$AT$1,"&lt;"&amp;43))</f>
        <v>-3</v>
      </c>
      <c r="CL38">
        <f>(RANK(_calc_라운드기준!AS38,_calc_라운드기준!$B38:$AT38,0)+COUNTIFS(_calc_라운드기준!$B38:$AT38,_calc_라운드기준!AS38,$B$1:$AT$1,"&lt;"&amp;44))-(RANK(AS38,$B38:$AT38,0)+COUNTIFS($B38:$AT38,AS38,$B$1:$AT$1,"&lt;"&amp;44))</f>
        <v>12</v>
      </c>
      <c r="CM38">
        <f>(RANK(_calc_라운드기준!AT38,_calc_라운드기준!$B38:$AT38,0)+COUNTIFS(_calc_라운드기준!$B38:$AT38,_calc_라운드기준!AT38,$B$1:$AT$1,"&lt;"&amp;45))-(RANK(AT38,$B38:$AT38,0)+COUNTIFS($B38:$AT38,AT38,$B$1:$AT$1,"&lt;"&amp;45))</f>
        <v>1</v>
      </c>
      <c r="CN38">
        <f t="shared" si="45"/>
        <v>34</v>
      </c>
      <c r="CO38">
        <f t="shared" si="46"/>
        <v>25</v>
      </c>
      <c r="CP38">
        <f t="shared" si="47"/>
        <v>20</v>
      </c>
      <c r="CQ38">
        <f t="shared" si="48"/>
        <v>35</v>
      </c>
      <c r="CR38">
        <f t="shared" si="49"/>
        <v>36</v>
      </c>
      <c r="CS38">
        <f t="shared" si="50"/>
        <v>21</v>
      </c>
      <c r="CT38">
        <f t="shared" si="51"/>
        <v>18</v>
      </c>
      <c r="CU38">
        <f t="shared" si="52"/>
        <v>31</v>
      </c>
      <c r="CV38">
        <f t="shared" si="53"/>
        <v>22</v>
      </c>
      <c r="CW38">
        <f t="shared" si="54"/>
        <v>10</v>
      </c>
      <c r="CX38">
        <f t="shared" si="55"/>
        <v>3</v>
      </c>
      <c r="CY38">
        <f t="shared" si="56"/>
        <v>23</v>
      </c>
      <c r="CZ38">
        <f t="shared" si="57"/>
        <v>5</v>
      </c>
      <c r="DA38">
        <f t="shared" si="58"/>
        <v>26</v>
      </c>
      <c r="DB38">
        <f t="shared" si="59"/>
        <v>7</v>
      </c>
      <c r="DC38">
        <f t="shared" si="60"/>
        <v>24</v>
      </c>
      <c r="DD38">
        <f t="shared" si="61"/>
        <v>37</v>
      </c>
      <c r="DE38">
        <f t="shared" si="62"/>
        <v>42</v>
      </c>
      <c r="DF38">
        <f t="shared" si="63"/>
        <v>1</v>
      </c>
      <c r="DG38">
        <f t="shared" si="64"/>
        <v>15</v>
      </c>
      <c r="DH38">
        <f t="shared" si="65"/>
        <v>11</v>
      </c>
      <c r="DI38">
        <f t="shared" si="66"/>
        <v>28</v>
      </c>
      <c r="DJ38">
        <f t="shared" si="67"/>
        <v>45</v>
      </c>
      <c r="DK38">
        <f t="shared" si="68"/>
        <v>39</v>
      </c>
      <c r="DL38">
        <f t="shared" si="69"/>
        <v>41</v>
      </c>
      <c r="DM38">
        <f t="shared" si="70"/>
        <v>12</v>
      </c>
      <c r="DN38">
        <f t="shared" si="71"/>
        <v>32</v>
      </c>
      <c r="DO38">
        <f t="shared" si="72"/>
        <v>33</v>
      </c>
      <c r="DP38">
        <f t="shared" si="73"/>
        <v>40</v>
      </c>
      <c r="DQ38">
        <f t="shared" si="74"/>
        <v>4</v>
      </c>
      <c r="DR38">
        <f t="shared" si="75"/>
        <v>9</v>
      </c>
      <c r="DS38">
        <f t="shared" si="76"/>
        <v>13</v>
      </c>
      <c r="DT38">
        <f t="shared" si="77"/>
        <v>6</v>
      </c>
      <c r="DU38">
        <f t="shared" si="78"/>
        <v>2</v>
      </c>
      <c r="DV38">
        <f t="shared" si="79"/>
        <v>14</v>
      </c>
      <c r="DW38">
        <f t="shared" si="80"/>
        <v>17</v>
      </c>
      <c r="DX38">
        <f t="shared" si="81"/>
        <v>16</v>
      </c>
      <c r="DY38">
        <f t="shared" si="82"/>
        <v>27</v>
      </c>
      <c r="DZ38">
        <f t="shared" si="83"/>
        <v>44</v>
      </c>
      <c r="EA38">
        <f t="shared" si="84"/>
        <v>38</v>
      </c>
      <c r="EB38">
        <f t="shared" si="85"/>
        <v>29</v>
      </c>
      <c r="EC38">
        <f t="shared" si="86"/>
        <v>43</v>
      </c>
      <c r="ED38">
        <f t="shared" si="87"/>
        <v>30</v>
      </c>
      <c r="EE38">
        <f t="shared" si="88"/>
        <v>8</v>
      </c>
      <c r="EF38">
        <f t="shared" si="89"/>
        <v>19</v>
      </c>
    </row>
    <row r="39" spans="1:136" ht="16.5" customHeight="1">
      <c r="A39">
        <f>_calc_라운드기준!A39</f>
        <v>1207</v>
      </c>
      <c r="B39">
        <f>INDEX(_calc_누적빈도!B:B,$A39)-INDEX(_calc_누적빈도!B:B,$A39-기준100회_후보!$B$1)</f>
        <v>12</v>
      </c>
      <c r="C39">
        <f>INDEX(_calc_누적빈도!C:C,$A39)-INDEX(_calc_누적빈도!C:C,$A39-기준100회_후보!$B$1)</f>
        <v>9</v>
      </c>
      <c r="D39">
        <f>INDEX(_calc_누적빈도!D:D,$A39)-INDEX(_calc_누적빈도!D:D,$A39-기준100회_후보!$B$1)</f>
        <v>20</v>
      </c>
      <c r="E39">
        <f>INDEX(_calc_누적빈도!E:E,$A39)-INDEX(_calc_누적빈도!E:E,$A39-기준100회_후보!$B$1)</f>
        <v>11</v>
      </c>
      <c r="F39">
        <f>INDEX(_calc_누적빈도!F:F,$A39)-INDEX(_calc_누적빈도!F:F,$A39-기준100회_후보!$B$1)</f>
        <v>11</v>
      </c>
      <c r="G39">
        <f>INDEX(_calc_누적빈도!G:G,$A39)-INDEX(_calc_누적빈도!G:G,$A39-기준100회_후보!$B$1)</f>
        <v>17</v>
      </c>
      <c r="H39">
        <f>INDEX(_calc_누적빈도!H:H,$A39)-INDEX(_calc_누적빈도!H:H,$A39-기준100회_후보!$B$1)</f>
        <v>18</v>
      </c>
      <c r="I39">
        <f>INDEX(_calc_누적빈도!I:I,$A39)-INDEX(_calc_누적빈도!I:I,$A39-기준100회_후보!$B$1)</f>
        <v>13</v>
      </c>
      <c r="J39">
        <f>INDEX(_calc_누적빈도!J:J,$A39)-INDEX(_calc_누적빈도!J:J,$A39-기준100회_후보!$B$1)</f>
        <v>16</v>
      </c>
      <c r="K39">
        <f>INDEX(_calc_누적빈도!K:K,$A39)-INDEX(_calc_누적빈도!K:K,$A39-기준100회_후보!$B$1)</f>
        <v>10</v>
      </c>
      <c r="L39">
        <f>INDEX(_calc_누적빈도!L:L,$A39)-INDEX(_calc_누적빈도!L:L,$A39-기준100회_후보!$B$1)</f>
        <v>14</v>
      </c>
      <c r="M39">
        <f>INDEX(_calc_누적빈도!M:M,$A39)-INDEX(_calc_누적빈도!M:M,$A39-기준100회_후보!$B$1)</f>
        <v>16</v>
      </c>
      <c r="N39">
        <f>INDEX(_calc_누적빈도!N:N,$A39)-INDEX(_calc_누적빈도!N:N,$A39-기준100회_후보!$B$1)</f>
        <v>18</v>
      </c>
      <c r="O39">
        <f>INDEX(_calc_누적빈도!O:O,$A39)-INDEX(_calc_누적빈도!O:O,$A39-기준100회_후보!$B$1)</f>
        <v>10</v>
      </c>
      <c r="P39">
        <f>INDEX(_calc_누적빈도!P:P,$A39)-INDEX(_calc_누적빈도!P:P,$A39-기준100회_후보!$B$1)</f>
        <v>16</v>
      </c>
      <c r="Q39">
        <f>INDEX(_calc_누적빈도!Q:Q,$A39)-INDEX(_calc_누적빈도!Q:Q,$A39-기준100회_후보!$B$1)</f>
        <v>20</v>
      </c>
      <c r="R39">
        <f>INDEX(_calc_누적빈도!R:R,$A39)-INDEX(_calc_누적빈도!R:R,$A39-기준100회_후보!$B$1)</f>
        <v>11</v>
      </c>
      <c r="S39">
        <f>INDEX(_calc_누적빈도!S:S,$A39)-INDEX(_calc_누적빈도!S:S,$A39-기준100회_후보!$B$1)</f>
        <v>7</v>
      </c>
      <c r="T39">
        <f>INDEX(_calc_누적빈도!T:T,$A39)-INDEX(_calc_누적빈도!T:T,$A39-기준100회_후보!$B$1)</f>
        <v>18</v>
      </c>
      <c r="U39">
        <f>INDEX(_calc_누적빈도!U:U,$A39)-INDEX(_calc_누적빈도!U:U,$A39-기준100회_후보!$B$1)</f>
        <v>13</v>
      </c>
      <c r="V39">
        <f>INDEX(_calc_누적빈도!V:V,$A39)-INDEX(_calc_누적빈도!V:V,$A39-기준100회_후보!$B$1)</f>
        <v>14</v>
      </c>
      <c r="W39">
        <f>INDEX(_calc_누적빈도!W:W,$A39)-INDEX(_calc_누적빈도!W:W,$A39-기준100회_후보!$B$1)</f>
        <v>7</v>
      </c>
      <c r="X39">
        <f>INDEX(_calc_누적빈도!X:X,$A39)-INDEX(_calc_누적빈도!X:X,$A39-기준100회_후보!$B$1)</f>
        <v>10</v>
      </c>
      <c r="Y39">
        <f>INDEX(_calc_누적빈도!Y:Y,$A39)-INDEX(_calc_누적빈도!Y:Y,$A39-기준100회_후보!$B$1)</f>
        <v>14</v>
      </c>
      <c r="Z39">
        <f>INDEX(_calc_누적빈도!Z:Z,$A39)-INDEX(_calc_누적빈도!Z:Z,$A39-기준100회_후보!$B$1)</f>
        <v>11</v>
      </c>
      <c r="AA39">
        <f>INDEX(_calc_누적빈도!AA:AA,$A39)-INDEX(_calc_누적빈도!AA:AA,$A39-기준100회_후보!$B$1)</f>
        <v>14</v>
      </c>
      <c r="AB39">
        <f>INDEX(_calc_누적빈도!AB:AB,$A39)-INDEX(_calc_누적빈도!AB:AB,$A39-기준100회_후보!$B$1)</f>
        <v>16</v>
      </c>
      <c r="AC39">
        <f>INDEX(_calc_누적빈도!AC:AC,$A39)-INDEX(_calc_누적빈도!AC:AC,$A39-기준100회_후보!$B$1)</f>
        <v>16</v>
      </c>
      <c r="AD39">
        <f>INDEX(_calc_누적빈도!AD:AD,$A39)-INDEX(_calc_누적빈도!AD:AD,$A39-기준100회_후보!$B$1)</f>
        <v>12</v>
      </c>
      <c r="AE39">
        <f>INDEX(_calc_누적빈도!AE:AE,$A39)-INDEX(_calc_누적빈도!AE:AE,$A39-기준100회_후보!$B$1)</f>
        <v>17</v>
      </c>
      <c r="AF39">
        <f>INDEX(_calc_누적빈도!AF:AF,$A39)-INDEX(_calc_누적빈도!AF:AF,$A39-기준100회_후보!$B$1)</f>
        <v>15</v>
      </c>
      <c r="AG39">
        <f>INDEX(_calc_누적빈도!AG:AG,$A39)-INDEX(_calc_누적빈도!AG:AG,$A39-기준100회_후보!$B$1)</f>
        <v>12</v>
      </c>
      <c r="AH39">
        <f>INDEX(_calc_누적빈도!AH:AH,$A39)-INDEX(_calc_누적빈도!AH:AH,$A39-기준100회_후보!$B$1)</f>
        <v>18</v>
      </c>
      <c r="AI39">
        <f>INDEX(_calc_누적빈도!AI:AI,$A39)-INDEX(_calc_누적빈도!AI:AI,$A39-기준100회_후보!$B$1)</f>
        <v>13</v>
      </c>
      <c r="AJ39">
        <f>INDEX(_calc_누적빈도!AJ:AJ,$A39)-INDEX(_calc_누적빈도!AJ:AJ,$A39-기준100회_후보!$B$1)</f>
        <v>13</v>
      </c>
      <c r="AK39">
        <f>INDEX(_calc_누적빈도!AK:AK,$A39)-INDEX(_calc_누적빈도!AK:AK,$A39-기준100회_후보!$B$1)</f>
        <v>12</v>
      </c>
      <c r="AL39">
        <f>INDEX(_calc_누적빈도!AL:AL,$A39)-INDEX(_calc_누적빈도!AL:AL,$A39-기준100회_후보!$B$1)</f>
        <v>17</v>
      </c>
      <c r="AM39">
        <f>INDEX(_calc_누적빈도!AM:AM,$A39)-INDEX(_calc_누적빈도!AM:AM,$A39-기준100회_후보!$B$1)</f>
        <v>15</v>
      </c>
      <c r="AN39">
        <f>INDEX(_calc_누적빈도!AN:AN,$A39)-INDEX(_calc_누적빈도!AN:AN,$A39-기준100회_후보!$B$1)</f>
        <v>12</v>
      </c>
      <c r="AO39">
        <f>INDEX(_calc_누적빈도!AO:AO,$A39)-INDEX(_calc_누적빈도!AO:AO,$A39-기준100회_후보!$B$1)</f>
        <v>14</v>
      </c>
      <c r="AP39">
        <f>INDEX(_calc_누적빈도!AP:AP,$A39)-INDEX(_calc_누적빈도!AP:AP,$A39-기준100회_후보!$B$1)</f>
        <v>11</v>
      </c>
      <c r="AQ39">
        <f>INDEX(_calc_누적빈도!AQ:AQ,$A39)-INDEX(_calc_누적빈도!AQ:AQ,$A39-기준100회_후보!$B$1)</f>
        <v>9</v>
      </c>
      <c r="AR39">
        <f>INDEX(_calc_누적빈도!AR:AR,$A39)-INDEX(_calc_누적빈도!AR:AR,$A39-기준100회_후보!$B$1)</f>
        <v>6</v>
      </c>
      <c r="AS39">
        <f>INDEX(_calc_누적빈도!AS:AS,$A39)-INDEX(_calc_누적빈도!AS:AS,$A39-기준100회_후보!$B$1)</f>
        <v>12</v>
      </c>
      <c r="AT39">
        <f>INDEX(_calc_누적빈도!AT:AT,$A39)-INDEX(_calc_누적빈도!AT:AT,$A39-기준100회_후보!$B$1)</f>
        <v>10</v>
      </c>
      <c r="AU39">
        <f>(RANK(_calc_라운드기준!B39,_calc_라운드기준!$B39:$AT39,0)+COUNTIFS(_calc_라운드기준!$B39:$AT39,_calc_라운드기준!B39,$B$1:$AT$1,"&lt;"&amp;1))-(RANK(B39,$B39:$AT39,0)+COUNTIFS($B39:$AT39,B39,$B$1:$AT$1,"&lt;"&amp;1))</f>
        <v>-10</v>
      </c>
      <c r="AV39">
        <f>(RANK(_calc_라운드기준!C39,_calc_라운드기준!$B39:$AT39,0)+COUNTIFS(_calc_라운드기준!$B39:$AT39,_calc_라운드기준!C39,$B$1:$AT$1,"&lt;"&amp;2))-(RANK(C39,$B39:$AT39,0)+COUNTIFS($B39:$AT39,C39,$B$1:$AT$1,"&lt;"&amp;2))</f>
        <v>-3</v>
      </c>
      <c r="AW39">
        <f>(RANK(_calc_라운드기준!D39,_calc_라운드기준!$B39:$AT39,0)+COUNTIFS(_calc_라운드기준!$B39:$AT39,_calc_라운드기준!D39,$B$1:$AT$1,"&lt;"&amp;3))-(RANK(D39,$B39:$AT39,0)+COUNTIFS($B39:$AT39,D39,$B$1:$AT$1,"&lt;"&amp;3))</f>
        <v>0</v>
      </c>
      <c r="AX39">
        <f>(RANK(_calc_라운드기준!E39,_calc_라운드기준!$B39:$AT39,0)+COUNTIFS(_calc_라운드기준!$B39:$AT39,_calc_라운드기준!E39,$B$1:$AT$1,"&lt;"&amp;4))-(RANK(E39,$B39:$AT39,0)+COUNTIFS($B39:$AT39,E39,$B$1:$AT$1,"&lt;"&amp;4))</f>
        <v>-7</v>
      </c>
      <c r="AY39">
        <f>(RANK(_calc_라운드기준!F39,_calc_라운드기준!$B39:$AT39,0)+COUNTIFS(_calc_라운드기준!$B39:$AT39,_calc_라운드기준!F39,$B$1:$AT$1,"&lt;"&amp;5))-(RANK(F39,$B39:$AT39,0)+COUNTIFS($B39:$AT39,F39,$B$1:$AT$1,"&lt;"&amp;5))</f>
        <v>-16</v>
      </c>
      <c r="AZ39">
        <f>(RANK(_calc_라운드기준!G39,_calc_라운드기준!$B39:$AT39,0)+COUNTIFS(_calc_라운드기준!$B39:$AT39,_calc_라운드기준!G39,$B$1:$AT$1,"&lt;"&amp;6))-(RANK(G39,$B39:$AT39,0)+COUNTIFS($B39:$AT39,G39,$B$1:$AT$1,"&lt;"&amp;6))</f>
        <v>3</v>
      </c>
      <c r="BA39">
        <f>(RANK(_calc_라운드기준!H39,_calc_라운드기준!$B39:$AT39,0)+COUNTIFS(_calc_라운드기준!$B39:$AT39,_calc_라운드기준!H39,$B$1:$AT$1,"&lt;"&amp;7))-(RANK(H39,$B39:$AT39,0)+COUNTIFS($B39:$AT39,H39,$B$1:$AT$1,"&lt;"&amp;7))</f>
        <v>0</v>
      </c>
      <c r="BB39">
        <f>(RANK(_calc_라운드기준!I39,_calc_라운드기준!$B39:$AT39,0)+COUNTIFS(_calc_라운드기준!$B39:$AT39,_calc_라운드기준!I39,$B$1:$AT$1,"&lt;"&amp;8))-(RANK(I39,$B39:$AT39,0)+COUNTIFS($B39:$AT39,I39,$B$1:$AT$1,"&lt;"&amp;8))</f>
        <v>-4</v>
      </c>
      <c r="BC39">
        <f>(RANK(_calc_라운드기준!J39,_calc_라운드기준!$B39:$AT39,0)+COUNTIFS(_calc_라운드기준!$B39:$AT39,_calc_라운드기준!J39,$B$1:$AT$1,"&lt;"&amp;9))-(RANK(J39,$B39:$AT39,0)+COUNTIFS($B39:$AT39,J39,$B$1:$AT$1,"&lt;"&amp;9))</f>
        <v>1</v>
      </c>
      <c r="BD39">
        <f>(RANK(_calc_라운드기준!K39,_calc_라운드기준!$B39:$AT39,0)+COUNTIFS(_calc_라운드기준!$B39:$AT39,_calc_라운드기준!K39,$B$1:$AT$1,"&lt;"&amp;10))-(RANK(K39,$B39:$AT39,0)+COUNTIFS($B39:$AT39,K39,$B$1:$AT$1,"&lt;"&amp;10))</f>
        <v>8</v>
      </c>
      <c r="BE39">
        <f>(RANK(_calc_라운드기준!L39,_calc_라운드기준!$B39:$AT39,0)+COUNTIFS(_calc_라운드기준!$B39:$AT39,_calc_라운드기준!L39,$B$1:$AT$1,"&lt;"&amp;11))-(RANK(L39,$B39:$AT39,0)+COUNTIFS($B39:$AT39,L39,$B$1:$AT$1,"&lt;"&amp;11))</f>
        <v>17</v>
      </c>
      <c r="BF39">
        <f>(RANK(_calc_라운드기준!M39,_calc_라운드기준!$B39:$AT39,0)+COUNTIFS(_calc_라운드기준!$B39:$AT39,_calc_라운드기준!M39,$B$1:$AT$1,"&lt;"&amp;12))-(RANK(M39,$B39:$AT39,0)+COUNTIFS($B39:$AT39,M39,$B$1:$AT$1,"&lt;"&amp;12))</f>
        <v>-6</v>
      </c>
      <c r="BG39">
        <f>(RANK(_calc_라운드기준!N39,_calc_라운드기준!$B39:$AT39,0)+COUNTIFS(_calc_라운드기준!$B39:$AT39,_calc_라운드기준!N39,$B$1:$AT$1,"&lt;"&amp;13))-(RANK(N39,$B39:$AT39,0)+COUNTIFS($B39:$AT39,N39,$B$1:$AT$1,"&lt;"&amp;13))</f>
        <v>15</v>
      </c>
      <c r="BH39">
        <f>(RANK(_calc_라운드기준!O39,_calc_라운드기준!$B39:$AT39,0)+COUNTIFS(_calc_라운드기준!$B39:$AT39,_calc_라운드기준!O39,$B$1:$AT$1,"&lt;"&amp;14))-(RANK(O39,$B39:$AT39,0)+COUNTIFS($B39:$AT39,O39,$B$1:$AT$1,"&lt;"&amp;14))</f>
        <v>1</v>
      </c>
      <c r="BI39">
        <f>(RANK(_calc_라운드기준!P39,_calc_라운드기준!$B39:$AT39,0)+COUNTIFS(_calc_라운드기준!$B39:$AT39,_calc_라운드기준!P39,$B$1:$AT$1,"&lt;"&amp;15))-(RANK(P39,$B39:$AT39,0)+COUNTIFS($B39:$AT39,P39,$B$1:$AT$1,"&lt;"&amp;15))</f>
        <v>14</v>
      </c>
      <c r="BJ39">
        <f>(RANK(_calc_라운드기준!Q39,_calc_라운드기준!$B39:$AT39,0)+COUNTIFS(_calc_라운드기준!$B39:$AT39,_calc_라운드기준!Q39,$B$1:$AT$1,"&lt;"&amp;16))-(RANK(Q39,$B39:$AT39,0)+COUNTIFS($B39:$AT39,Q39,$B$1:$AT$1,"&lt;"&amp;16))</f>
        <v>0</v>
      </c>
      <c r="BK39">
        <f>(RANK(_calc_라운드기준!R39,_calc_라운드기준!$B39:$AT39,0)+COUNTIFS(_calc_라운드기준!$B39:$AT39,_calc_라운드기준!R39,$B$1:$AT$1,"&lt;"&amp;17))-(RANK(R39,$B39:$AT39,0)+COUNTIFS($B39:$AT39,R39,$B$1:$AT$1,"&lt;"&amp;17))</f>
        <v>-7</v>
      </c>
      <c r="BL39">
        <f>(RANK(_calc_라운드기준!S39,_calc_라운드기준!$B39:$AT39,0)+COUNTIFS(_calc_라운드기준!$B39:$AT39,_calc_라운드기준!S39,$B$1:$AT$1,"&lt;"&amp;18))-(RANK(S39,$B39:$AT39,0)+COUNTIFS($B39:$AT39,S39,$B$1:$AT$1,"&lt;"&amp;18))</f>
        <v>-15</v>
      </c>
      <c r="BM39">
        <f>(RANK(_calc_라운드기준!T39,_calc_라운드기준!$B39:$AT39,0)+COUNTIFS(_calc_라운드기준!$B39:$AT39,_calc_라운드기준!T39,$B$1:$AT$1,"&lt;"&amp;19))-(RANK(T39,$B39:$AT39,0)+COUNTIFS($B39:$AT39,T39,$B$1:$AT$1,"&lt;"&amp;19))</f>
        <v>30</v>
      </c>
      <c r="BN39">
        <f>(RANK(_calc_라운드기준!U39,_calc_라운드기준!$B39:$AT39,0)+COUNTIFS(_calc_라운드기준!$B39:$AT39,_calc_라운드기준!U39,$B$1:$AT$1,"&lt;"&amp;20))-(RANK(U39,$B39:$AT39,0)+COUNTIFS($B39:$AT39,U39,$B$1:$AT$1,"&lt;"&amp;20))</f>
        <v>-3</v>
      </c>
      <c r="BO39">
        <f>(RANK(_calc_라운드기준!V39,_calc_라운드기준!$B39:$AT39,0)+COUNTIFS(_calc_라운드기준!$B39:$AT39,_calc_라운드기준!V39,$B$1:$AT$1,"&lt;"&amp;21))-(RANK(V39,$B39:$AT39,0)+COUNTIFS($B39:$AT39,V39,$B$1:$AT$1,"&lt;"&amp;21))</f>
        <v>11</v>
      </c>
      <c r="BP39">
        <f>(RANK(_calc_라운드기준!W39,_calc_라운드기준!$B39:$AT39,0)+COUNTIFS(_calc_라운드기준!$B39:$AT39,_calc_라운드기준!W39,$B$1:$AT$1,"&lt;"&amp;22))-(RANK(W39,$B39:$AT39,0)+COUNTIFS($B39:$AT39,W39,$B$1:$AT$1,"&lt;"&amp;22))</f>
        <v>-1</v>
      </c>
      <c r="BQ39">
        <f>(RANK(_calc_라운드기준!X39,_calc_라운드기준!$B39:$AT39,0)+COUNTIFS(_calc_라운드기준!$B39:$AT39,_calc_라운드기준!X39,$B$1:$AT$1,"&lt;"&amp;23))-(RANK(X39,$B39:$AT39,0)+COUNTIFS($B39:$AT39,X39,$B$1:$AT$1,"&lt;"&amp;23))</f>
        <v>-33</v>
      </c>
      <c r="BR39">
        <f>(RANK(_calc_라운드기준!Y39,_calc_라운드기준!$B39:$AT39,0)+COUNTIFS(_calc_라운드기준!$B39:$AT39,_calc_라운드기준!Y39,$B$1:$AT$1,"&lt;"&amp;24))-(RANK(Y39,$B39:$AT39,0)+COUNTIFS($B39:$AT39,Y39,$B$1:$AT$1,"&lt;"&amp;24))</f>
        <v>-12</v>
      </c>
      <c r="BS39">
        <f>(RANK(_calc_라운드기준!Z39,_calc_라운드기준!$B39:$AT39,0)+COUNTIFS(_calc_라운드기준!$B39:$AT39,_calc_라운드기준!Z39,$B$1:$AT$1,"&lt;"&amp;25))-(RANK(Z39,$B39:$AT39,0)+COUNTIFS($B39:$AT39,Z39,$B$1:$AT$1,"&lt;"&amp;25))</f>
        <v>-23</v>
      </c>
      <c r="BT39">
        <f>(RANK(_calc_라운드기준!AA39,_calc_라운드기준!$B39:$AT39,0)+COUNTIFS(_calc_라운드기준!$B39:$AT39,_calc_라운드기준!AA39,$B$1:$AT$1,"&lt;"&amp;26))-(RANK(AA39,$B39:$AT39,0)+COUNTIFS($B39:$AT39,AA39,$B$1:$AT$1,"&lt;"&amp;26))</f>
        <v>1</v>
      </c>
      <c r="BU39">
        <f>(RANK(_calc_라운드기준!AB39,_calc_라운드기준!$B39:$AT39,0)+COUNTIFS(_calc_라운드기준!$B39:$AT39,_calc_라운드기준!AB39,$B$1:$AT$1,"&lt;"&amp;27))-(RANK(AB39,$B39:$AT39,0)+COUNTIFS($B39:$AT39,AB39,$B$1:$AT$1,"&lt;"&amp;27))</f>
        <v>-9</v>
      </c>
      <c r="BV39">
        <f>(RANK(_calc_라운드기준!AC39,_calc_라운드기준!$B39:$AT39,0)+COUNTIFS(_calc_라운드기준!$B39:$AT39,_calc_라운드기준!AC39,$B$1:$AT$1,"&lt;"&amp;28))-(RANK(AC39,$B39:$AT39,0)+COUNTIFS($B39:$AT39,AC39,$B$1:$AT$1,"&lt;"&amp;28))</f>
        <v>-6</v>
      </c>
      <c r="BW39">
        <f>(RANK(_calc_라운드기준!AD39,_calc_라운드기준!$B39:$AT39,0)+COUNTIFS(_calc_라운드기준!$B39:$AT39,_calc_라운드기준!AD39,$B$1:$AT$1,"&lt;"&amp;29))-(RANK(AD39,$B39:$AT39,0)+COUNTIFS($B39:$AT39,AD39,$B$1:$AT$1,"&lt;"&amp;29))</f>
        <v>-14</v>
      </c>
      <c r="BX39">
        <f>(RANK(_calc_라운드기준!AE39,_calc_라운드기준!$B39:$AT39,0)+COUNTIFS(_calc_라운드기준!$B39:$AT39,_calc_라운드기준!AE39,$B$1:$AT$1,"&lt;"&amp;30))-(RANK(AE39,$B39:$AT39,0)+COUNTIFS($B39:$AT39,AE39,$B$1:$AT$1,"&lt;"&amp;30))</f>
        <v>22</v>
      </c>
      <c r="BY39">
        <f>(RANK(_calc_라운드기준!AF39,_calc_라운드기준!$B39:$AT39,0)+COUNTIFS(_calc_라운드기준!$B39:$AT39,_calc_라운드기준!AF39,$B$1:$AT$1,"&lt;"&amp;31))-(RANK(AF39,$B39:$AT39,0)+COUNTIFS($B39:$AT39,AF39,$B$1:$AT$1,"&lt;"&amp;31))</f>
        <v>16</v>
      </c>
      <c r="BZ39">
        <f>(RANK(_calc_라운드기준!AG39,_calc_라운드기준!$B39:$AT39,0)+COUNTIFS(_calc_라운드기준!$B39:$AT39,_calc_라운드기준!AG39,$B$1:$AT$1,"&lt;"&amp;32))-(RANK(AG39,$B39:$AT39,0)+COUNTIFS($B39:$AT39,AG39,$B$1:$AT$1,"&lt;"&amp;32))</f>
        <v>8</v>
      </c>
      <c r="CA39">
        <f>(RANK(_calc_라운드기준!AH39,_calc_라운드기준!$B39:$AT39,0)+COUNTIFS(_calc_라운드기준!$B39:$AT39,_calc_라운드기준!AH39,$B$1:$AT$1,"&lt;"&amp;33))-(RANK(AH39,$B39:$AT39,0)+COUNTIFS($B39:$AT39,AH39,$B$1:$AT$1,"&lt;"&amp;33))</f>
        <v>16</v>
      </c>
      <c r="CB39">
        <f>(RANK(_calc_라운드기준!AI39,_calc_라운드기준!$B39:$AT39,0)+COUNTIFS(_calc_라운드기준!$B39:$AT39,_calc_라운드기준!AI39,$B$1:$AT$1,"&lt;"&amp;34))-(RANK(AI39,$B39:$AT39,0)+COUNTIFS($B39:$AT39,AI39,$B$1:$AT$1,"&lt;"&amp;34))</f>
        <v>20</v>
      </c>
      <c r="CC39">
        <f>(RANK(_calc_라운드기준!AJ39,_calc_라운드기준!$B39:$AT39,0)+COUNTIFS(_calc_라운드기준!$B39:$AT39,_calc_라운드기준!AJ39,$B$1:$AT$1,"&lt;"&amp;35))-(RANK(AJ39,$B39:$AT39,0)+COUNTIFS($B39:$AT39,AJ39,$B$1:$AT$1,"&lt;"&amp;35))</f>
        <v>7</v>
      </c>
      <c r="CD39">
        <f>(RANK(_calc_라운드기준!AK39,_calc_라운드기준!$B39:$AT39,0)+COUNTIFS(_calc_라운드기준!$B39:$AT39,_calc_라운드기준!AK39,$B$1:$AT$1,"&lt;"&amp;36))-(RANK(AK39,$B39:$AT39,0)+COUNTIFS($B39:$AT39,AK39,$B$1:$AT$1,"&lt;"&amp;36))</f>
        <v>4</v>
      </c>
      <c r="CE39">
        <f>(RANK(_calc_라운드기준!AL39,_calc_라운드기준!$B39:$AT39,0)+COUNTIFS(_calc_라운드기준!$B39:$AT39,_calc_라운드기준!AL39,$B$1:$AT$1,"&lt;"&amp;37))-(RANK(AL39,$B39:$AT39,0)+COUNTIFS($B39:$AT39,AL39,$B$1:$AT$1,"&lt;"&amp;37))</f>
        <v>5</v>
      </c>
      <c r="CF39">
        <f>(RANK(_calc_라운드기준!AM39,_calc_라운드기준!$B39:$AT39,0)+COUNTIFS(_calc_라운드기준!$B39:$AT39,_calc_라운드기준!AM39,$B$1:$AT$1,"&lt;"&amp;38))-(RANK(AM39,$B39:$AT39,0)+COUNTIFS($B39:$AT39,AM39,$B$1:$AT$1,"&lt;"&amp;38))</f>
        <v>7</v>
      </c>
      <c r="CG39">
        <f>(RANK(_calc_라운드기준!AN39,_calc_라운드기준!$B39:$AT39,0)+COUNTIFS(_calc_라운드기준!$B39:$AT39,_calc_라운드기준!AN39,$B$1:$AT$1,"&lt;"&amp;39))-(RANK(AN39,$B39:$AT39,0)+COUNTIFS($B39:$AT39,AN39,$B$1:$AT$1,"&lt;"&amp;39))</f>
        <v>-21</v>
      </c>
      <c r="CH39">
        <f>(RANK(_calc_라운드기준!AO39,_calc_라운드기준!$B39:$AT39,0)+COUNTIFS(_calc_라운드기준!$B39:$AT39,_calc_라운드기준!AO39,$B$1:$AT$1,"&lt;"&amp;40))-(RANK(AO39,$B39:$AT39,0)+COUNTIFS($B39:$AT39,AO39,$B$1:$AT$1,"&lt;"&amp;40))</f>
        <v>-6</v>
      </c>
      <c r="CI39">
        <f>(RANK(_calc_라운드기준!AP39,_calc_라운드기준!$B39:$AT39,0)+COUNTIFS(_calc_라운드기준!$B39:$AT39,_calc_라운드기준!AP39,$B$1:$AT$1,"&lt;"&amp;41))-(RANK(AP39,$B39:$AT39,0)+COUNTIFS($B39:$AT39,AP39,$B$1:$AT$1,"&lt;"&amp;41))</f>
        <v>1</v>
      </c>
      <c r="CJ39">
        <f>(RANK(_calc_라운드기준!AQ39,_calc_라운드기준!$B39:$AT39,0)+COUNTIFS(_calc_라운드기준!$B39:$AT39,_calc_라운드기준!AQ39,$B$1:$AT$1,"&lt;"&amp;42))-(RANK(AQ39,$B39:$AT39,0)+COUNTIFS($B39:$AT39,AQ39,$B$1:$AT$1,"&lt;"&amp;42))</f>
        <v>-18</v>
      </c>
      <c r="CK39">
        <f>(RANK(_calc_라운드기준!AR39,_calc_라운드기준!$B39:$AT39,0)+COUNTIFS(_calc_라운드기준!$B39:$AT39,_calc_라운드기준!AR39,$B$1:$AT$1,"&lt;"&amp;43))-(RANK(AR39,$B39:$AT39,0)+COUNTIFS($B39:$AT39,AR39,$B$1:$AT$1,"&lt;"&amp;43))</f>
        <v>-5</v>
      </c>
      <c r="CL39">
        <f>(RANK(_calc_라운드기준!AS39,_calc_라운드기준!$B39:$AT39,0)+COUNTIFS(_calc_라운드기준!$B39:$AT39,_calc_라운드기준!AS39,$B$1:$AT$1,"&lt;"&amp;44))-(RANK(AS39,$B39:$AT39,0)+COUNTIFS($B39:$AT39,AS39,$B$1:$AT$1,"&lt;"&amp;44))</f>
        <v>10</v>
      </c>
      <c r="CM39">
        <f>(RANK(_calc_라운드기준!AT39,_calc_라운드기준!$B39:$AT39,0)+COUNTIFS(_calc_라운드기준!$B39:$AT39,_calc_라운드기준!AT39,$B$1:$AT$1,"&lt;"&amp;45))-(RANK(AT39,$B39:$AT39,0)+COUNTIFS($B39:$AT39,AT39,$B$1:$AT$1,"&lt;"&amp;45))</f>
        <v>2</v>
      </c>
      <c r="CN39">
        <f t="shared" si="45"/>
        <v>37</v>
      </c>
      <c r="CO39">
        <f t="shared" si="46"/>
        <v>27</v>
      </c>
      <c r="CP39">
        <f t="shared" si="47"/>
        <v>23</v>
      </c>
      <c r="CQ39">
        <f t="shared" si="48"/>
        <v>34</v>
      </c>
      <c r="CR39">
        <f t="shared" si="49"/>
        <v>41</v>
      </c>
      <c r="CS39">
        <f t="shared" si="50"/>
        <v>17</v>
      </c>
      <c r="CT39">
        <f t="shared" si="51"/>
        <v>24</v>
      </c>
      <c r="CU39">
        <f t="shared" si="52"/>
        <v>29</v>
      </c>
      <c r="CV39">
        <f t="shared" si="53"/>
        <v>19</v>
      </c>
      <c r="CW39">
        <f t="shared" si="54"/>
        <v>11</v>
      </c>
      <c r="CX39">
        <f t="shared" si="55"/>
        <v>4</v>
      </c>
      <c r="CY39">
        <f t="shared" si="56"/>
        <v>31</v>
      </c>
      <c r="CZ39">
        <f t="shared" si="57"/>
        <v>7</v>
      </c>
      <c r="DA39">
        <f t="shared" si="58"/>
        <v>20</v>
      </c>
      <c r="DB39">
        <f t="shared" si="59"/>
        <v>8</v>
      </c>
      <c r="DC39">
        <f t="shared" si="60"/>
        <v>25</v>
      </c>
      <c r="DD39">
        <f t="shared" si="61"/>
        <v>35</v>
      </c>
      <c r="DE39">
        <f t="shared" si="62"/>
        <v>40</v>
      </c>
      <c r="DF39">
        <f t="shared" si="63"/>
        <v>1</v>
      </c>
      <c r="DG39">
        <f t="shared" si="64"/>
        <v>28</v>
      </c>
      <c r="DH39">
        <f t="shared" si="65"/>
        <v>9</v>
      </c>
      <c r="DI39">
        <f t="shared" si="66"/>
        <v>26</v>
      </c>
      <c r="DJ39">
        <f t="shared" si="67"/>
        <v>45</v>
      </c>
      <c r="DK39">
        <f t="shared" si="68"/>
        <v>38</v>
      </c>
      <c r="DL39">
        <f t="shared" si="69"/>
        <v>44</v>
      </c>
      <c r="DM39">
        <f t="shared" si="70"/>
        <v>21</v>
      </c>
      <c r="DN39">
        <f t="shared" si="71"/>
        <v>36</v>
      </c>
      <c r="DO39">
        <f t="shared" si="72"/>
        <v>32</v>
      </c>
      <c r="DP39">
        <f t="shared" si="73"/>
        <v>39</v>
      </c>
      <c r="DQ39">
        <f t="shared" si="74"/>
        <v>2</v>
      </c>
      <c r="DR39">
        <f t="shared" si="75"/>
        <v>5</v>
      </c>
      <c r="DS39">
        <f t="shared" si="76"/>
        <v>12</v>
      </c>
      <c r="DT39">
        <f t="shared" si="77"/>
        <v>6</v>
      </c>
      <c r="DU39">
        <f t="shared" si="78"/>
        <v>3</v>
      </c>
      <c r="DV39">
        <f t="shared" si="79"/>
        <v>13</v>
      </c>
      <c r="DW39">
        <f t="shared" si="80"/>
        <v>16</v>
      </c>
      <c r="DX39">
        <f t="shared" si="81"/>
        <v>15</v>
      </c>
      <c r="DY39">
        <f t="shared" si="82"/>
        <v>14</v>
      </c>
      <c r="DZ39">
        <f t="shared" si="83"/>
        <v>43</v>
      </c>
      <c r="EA39">
        <f t="shared" si="84"/>
        <v>33</v>
      </c>
      <c r="EB39">
        <f t="shared" si="85"/>
        <v>22</v>
      </c>
      <c r="EC39">
        <f t="shared" si="86"/>
        <v>42</v>
      </c>
      <c r="ED39">
        <f t="shared" si="87"/>
        <v>30</v>
      </c>
      <c r="EE39">
        <f t="shared" si="88"/>
        <v>10</v>
      </c>
      <c r="EF39">
        <f t="shared" si="89"/>
        <v>18</v>
      </c>
    </row>
    <row r="40" spans="1:136" ht="16.5" customHeight="1">
      <c r="A40">
        <f>_calc_라운드기준!A40</f>
        <v>1206</v>
      </c>
      <c r="B40">
        <f>INDEX(_calc_누적빈도!B:B,$A40)-INDEX(_calc_누적빈도!B:B,$A40-기준100회_후보!$B$1)</f>
        <v>12</v>
      </c>
      <c r="C40">
        <f>INDEX(_calc_누적빈도!C:C,$A40)-INDEX(_calc_누적빈도!C:C,$A40-기준100회_후보!$B$1)</f>
        <v>9</v>
      </c>
      <c r="D40">
        <f>INDEX(_calc_누적빈도!D:D,$A40)-INDEX(_calc_누적빈도!D:D,$A40-기준100회_후보!$B$1)</f>
        <v>20</v>
      </c>
      <c r="E40">
        <f>INDEX(_calc_누적빈도!E:E,$A40)-INDEX(_calc_누적빈도!E:E,$A40-기준100회_후보!$B$1)</f>
        <v>12</v>
      </c>
      <c r="F40">
        <f>INDEX(_calc_누적빈도!F:F,$A40)-INDEX(_calc_누적빈도!F:F,$A40-기준100회_후보!$B$1)</f>
        <v>11</v>
      </c>
      <c r="G40">
        <f>INDEX(_calc_누적빈도!G:G,$A40)-INDEX(_calc_누적빈도!G:G,$A40-기준100회_후보!$B$1)</f>
        <v>17</v>
      </c>
      <c r="H40">
        <f>INDEX(_calc_누적빈도!H:H,$A40)-INDEX(_calc_누적빈도!H:H,$A40-기준100회_후보!$B$1)</f>
        <v>18</v>
      </c>
      <c r="I40">
        <f>INDEX(_calc_누적빈도!I:I,$A40)-INDEX(_calc_누적빈도!I:I,$A40-기준100회_후보!$B$1)</f>
        <v>13</v>
      </c>
      <c r="J40">
        <f>INDEX(_calc_누적빈도!J:J,$A40)-INDEX(_calc_누적빈도!J:J,$A40-기준100회_후보!$B$1)</f>
        <v>16</v>
      </c>
      <c r="K40">
        <f>INDEX(_calc_누적빈도!K:K,$A40)-INDEX(_calc_누적빈도!K:K,$A40-기준100회_후보!$B$1)</f>
        <v>10</v>
      </c>
      <c r="L40">
        <f>INDEX(_calc_누적빈도!L:L,$A40)-INDEX(_calc_누적빈도!L:L,$A40-기준100회_후보!$B$1)</f>
        <v>14</v>
      </c>
      <c r="M40">
        <f>INDEX(_calc_누적빈도!M:M,$A40)-INDEX(_calc_누적빈도!M:M,$A40-기준100회_후보!$B$1)</f>
        <v>16</v>
      </c>
      <c r="N40">
        <f>INDEX(_calc_누적빈도!N:N,$A40)-INDEX(_calc_누적빈도!N:N,$A40-기준100회_후보!$B$1)</f>
        <v>18</v>
      </c>
      <c r="O40">
        <f>INDEX(_calc_누적빈도!O:O,$A40)-INDEX(_calc_누적빈도!O:O,$A40-기준100회_후보!$B$1)</f>
        <v>10</v>
      </c>
      <c r="P40">
        <f>INDEX(_calc_누적빈도!P:P,$A40)-INDEX(_calc_누적빈도!P:P,$A40-기준100회_후보!$B$1)</f>
        <v>16</v>
      </c>
      <c r="Q40">
        <f>INDEX(_calc_누적빈도!Q:Q,$A40)-INDEX(_calc_누적빈도!Q:Q,$A40-기준100회_후보!$B$1)</f>
        <v>20</v>
      </c>
      <c r="R40">
        <f>INDEX(_calc_누적빈도!R:R,$A40)-INDEX(_calc_누적빈도!R:R,$A40-기준100회_후보!$B$1)</f>
        <v>10</v>
      </c>
      <c r="S40">
        <f>INDEX(_calc_누적빈도!S:S,$A40)-INDEX(_calc_누적빈도!S:S,$A40-기준100회_후보!$B$1)</f>
        <v>7</v>
      </c>
      <c r="T40">
        <f>INDEX(_calc_누적빈도!T:T,$A40)-INDEX(_calc_누적빈도!T:T,$A40-기준100회_후보!$B$1)</f>
        <v>18</v>
      </c>
      <c r="U40">
        <f>INDEX(_calc_누적빈도!U:U,$A40)-INDEX(_calc_누적빈도!U:U,$A40-기준100회_후보!$B$1)</f>
        <v>13</v>
      </c>
      <c r="V40">
        <f>INDEX(_calc_누적빈도!V:V,$A40)-INDEX(_calc_누적빈도!V:V,$A40-기준100회_후보!$B$1)</f>
        <v>14</v>
      </c>
      <c r="W40">
        <f>INDEX(_calc_누적빈도!W:W,$A40)-INDEX(_calc_누적빈도!W:W,$A40-기준100회_후보!$B$1)</f>
        <v>7</v>
      </c>
      <c r="X40">
        <f>INDEX(_calc_누적빈도!X:X,$A40)-INDEX(_calc_누적빈도!X:X,$A40-기준100회_후보!$B$1)</f>
        <v>10</v>
      </c>
      <c r="Y40">
        <f>INDEX(_calc_누적빈도!Y:Y,$A40)-INDEX(_calc_누적빈도!Y:Y,$A40-기준100회_후보!$B$1)</f>
        <v>14</v>
      </c>
      <c r="Z40">
        <f>INDEX(_calc_누적빈도!Z:Z,$A40)-INDEX(_calc_누적빈도!Z:Z,$A40-기준100회_후보!$B$1)</f>
        <v>11</v>
      </c>
      <c r="AA40">
        <f>INDEX(_calc_누적빈도!AA:AA,$A40)-INDEX(_calc_누적빈도!AA:AA,$A40-기준100회_후보!$B$1)</f>
        <v>13</v>
      </c>
      <c r="AB40">
        <f>INDEX(_calc_누적빈도!AB:AB,$A40)-INDEX(_calc_누적빈도!AB:AB,$A40-기준100회_후보!$B$1)</f>
        <v>15</v>
      </c>
      <c r="AC40">
        <f>INDEX(_calc_누적빈도!AC:AC,$A40)-INDEX(_calc_누적빈도!AC:AC,$A40-기준100회_후보!$B$1)</f>
        <v>16</v>
      </c>
      <c r="AD40">
        <f>INDEX(_calc_누적빈도!AD:AD,$A40)-INDEX(_calc_누적빈도!AD:AD,$A40-기준100회_후보!$B$1)</f>
        <v>13</v>
      </c>
      <c r="AE40">
        <f>INDEX(_calc_누적빈도!AE:AE,$A40)-INDEX(_calc_누적빈도!AE:AE,$A40-기준100회_후보!$B$1)</f>
        <v>17</v>
      </c>
      <c r="AF40">
        <f>INDEX(_calc_누적빈도!AF:AF,$A40)-INDEX(_calc_누적빈도!AF:AF,$A40-기준100회_후보!$B$1)</f>
        <v>15</v>
      </c>
      <c r="AG40">
        <f>INDEX(_calc_누적빈도!AG:AG,$A40)-INDEX(_calc_누적빈도!AG:AG,$A40-기준100회_후보!$B$1)</f>
        <v>12</v>
      </c>
      <c r="AH40">
        <f>INDEX(_calc_누적빈도!AH:AH,$A40)-INDEX(_calc_누적빈도!AH:AH,$A40-기준100회_후보!$B$1)</f>
        <v>18</v>
      </c>
      <c r="AI40">
        <f>INDEX(_calc_누적빈도!AI:AI,$A40)-INDEX(_calc_누적빈도!AI:AI,$A40-기준100회_후보!$B$1)</f>
        <v>13</v>
      </c>
      <c r="AJ40">
        <f>INDEX(_calc_누적빈도!AJ:AJ,$A40)-INDEX(_calc_누적빈도!AJ:AJ,$A40-기준100회_후보!$B$1)</f>
        <v>13</v>
      </c>
      <c r="AK40">
        <f>INDEX(_calc_누적빈도!AK:AK,$A40)-INDEX(_calc_누적빈도!AK:AK,$A40-기준100회_후보!$B$1)</f>
        <v>12</v>
      </c>
      <c r="AL40">
        <f>INDEX(_calc_누적빈도!AL:AL,$A40)-INDEX(_calc_누적빈도!AL:AL,$A40-기준100회_후보!$B$1)</f>
        <v>17</v>
      </c>
      <c r="AM40">
        <f>INDEX(_calc_누적빈도!AM:AM,$A40)-INDEX(_calc_누적빈도!AM:AM,$A40-기준100회_후보!$B$1)</f>
        <v>15</v>
      </c>
      <c r="AN40">
        <f>INDEX(_calc_누적빈도!AN:AN,$A40)-INDEX(_calc_누적빈도!AN:AN,$A40-기준100회_후보!$B$1)</f>
        <v>12</v>
      </c>
      <c r="AO40">
        <f>INDEX(_calc_누적빈도!AO:AO,$A40)-INDEX(_calc_누적빈도!AO:AO,$A40-기준100회_후보!$B$1)</f>
        <v>14</v>
      </c>
      <c r="AP40">
        <f>INDEX(_calc_누적빈도!AP:AP,$A40)-INDEX(_calc_누적빈도!AP:AP,$A40-기준100회_후보!$B$1)</f>
        <v>11</v>
      </c>
      <c r="AQ40">
        <f>INDEX(_calc_누적빈도!AQ:AQ,$A40)-INDEX(_calc_누적빈도!AQ:AQ,$A40-기준100회_후보!$B$1)</f>
        <v>9</v>
      </c>
      <c r="AR40">
        <f>INDEX(_calc_누적빈도!AR:AR,$A40)-INDEX(_calc_누적빈도!AR:AR,$A40-기준100회_후보!$B$1)</f>
        <v>6</v>
      </c>
      <c r="AS40">
        <f>INDEX(_calc_누적빈도!AS:AS,$A40)-INDEX(_calc_누적빈도!AS:AS,$A40-기준100회_후보!$B$1)</f>
        <v>12</v>
      </c>
      <c r="AT40">
        <f>INDEX(_calc_누적빈도!AT:AT,$A40)-INDEX(_calc_누적빈도!AT:AT,$A40-기준100회_후보!$B$1)</f>
        <v>11</v>
      </c>
      <c r="AU40">
        <f>(RANK(_calc_라운드기준!B40,_calc_라운드기준!$B40:$AT40,0)+COUNTIFS(_calc_라운드기준!$B40:$AT40,_calc_라운드기준!B40,$B$1:$AT$1,"&lt;"&amp;1))-(RANK(B40,$B40:$AT40,0)+COUNTIFS($B40:$AT40,B40,$B$1:$AT$1,"&lt;"&amp;1))</f>
        <v>-3</v>
      </c>
      <c r="AV40">
        <f>(RANK(_calc_라운드기준!C40,_calc_라운드기준!$B40:$AT40,0)+COUNTIFS(_calc_라운드기준!$B40:$AT40,_calc_라운드기준!C40,$B$1:$AT$1,"&lt;"&amp;2))-(RANK(C40,$B40:$AT40,0)+COUNTIFS($B40:$AT40,C40,$B$1:$AT$1,"&lt;"&amp;2))</f>
        <v>-2</v>
      </c>
      <c r="AW40">
        <f>(RANK(_calc_라운드기준!D40,_calc_라운드기준!$B40:$AT40,0)+COUNTIFS(_calc_라운드기준!$B40:$AT40,_calc_라운드기준!D40,$B$1:$AT$1,"&lt;"&amp;3))-(RANK(D40,$B40:$AT40,0)+COUNTIFS($B40:$AT40,D40,$B$1:$AT$1,"&lt;"&amp;3))</f>
        <v>1</v>
      </c>
      <c r="AX40">
        <f>(RANK(_calc_라운드기준!E40,_calc_라운드기준!$B40:$AT40,0)+COUNTIFS(_calc_라운드기준!$B40:$AT40,_calc_라운드기준!E40,$B$1:$AT$1,"&lt;"&amp;4))-(RANK(E40,$B40:$AT40,0)+COUNTIFS($B40:$AT40,E40,$B$1:$AT$1,"&lt;"&amp;4))</f>
        <v>-3</v>
      </c>
      <c r="AY40">
        <f>(RANK(_calc_라운드기준!F40,_calc_라운드기준!$B40:$AT40,0)+COUNTIFS(_calc_라운드기준!$B40:$AT40,_calc_라운드기준!F40,$B$1:$AT$1,"&lt;"&amp;5))-(RANK(F40,$B40:$AT40,0)+COUNTIFS($B40:$AT40,F40,$B$1:$AT$1,"&lt;"&amp;5))</f>
        <v>-17</v>
      </c>
      <c r="AZ40">
        <f>(RANK(_calc_라운드기준!G40,_calc_라운드기준!$B40:$AT40,0)+COUNTIFS(_calc_라운드기준!$B40:$AT40,_calc_라운드기준!G40,$B$1:$AT$1,"&lt;"&amp;6))-(RANK(G40,$B40:$AT40,0)+COUNTIFS($B40:$AT40,G40,$B$1:$AT$1,"&lt;"&amp;6))</f>
        <v>3</v>
      </c>
      <c r="BA40">
        <f>(RANK(_calc_라운드기준!H40,_calc_라운드기준!$B40:$AT40,0)+COUNTIFS(_calc_라운드기준!$B40:$AT40,_calc_라운드기준!H40,$B$1:$AT$1,"&lt;"&amp;7))-(RANK(H40,$B40:$AT40,0)+COUNTIFS($B40:$AT40,H40,$B$1:$AT$1,"&lt;"&amp;7))</f>
        <v>0</v>
      </c>
      <c r="BB40">
        <f>(RANK(_calc_라운드기준!I40,_calc_라운드기준!$B40:$AT40,0)+COUNTIFS(_calc_라운드기준!$B40:$AT40,_calc_라운드기준!I40,$B$1:$AT$1,"&lt;"&amp;8))-(RANK(I40,$B40:$AT40,0)+COUNTIFS($B40:$AT40,I40,$B$1:$AT$1,"&lt;"&amp;8))</f>
        <v>-4</v>
      </c>
      <c r="BC40">
        <f>(RANK(_calc_라운드기준!J40,_calc_라운드기준!$B40:$AT40,0)+COUNTIFS(_calc_라운드기준!$B40:$AT40,_calc_라운드기준!J40,$B$1:$AT$1,"&lt;"&amp;9))-(RANK(J40,$B40:$AT40,0)+COUNTIFS($B40:$AT40,J40,$B$1:$AT$1,"&lt;"&amp;9))</f>
        <v>1</v>
      </c>
      <c r="BD40">
        <f>(RANK(_calc_라운드기준!K40,_calc_라운드기준!$B40:$AT40,0)+COUNTIFS(_calc_라운드기준!$B40:$AT40,_calc_라운드기준!K40,$B$1:$AT$1,"&lt;"&amp;10))-(RANK(K40,$B40:$AT40,0)+COUNTIFS($B40:$AT40,K40,$B$1:$AT$1,"&lt;"&amp;10))</f>
        <v>8</v>
      </c>
      <c r="BE40">
        <f>(RANK(_calc_라운드기준!L40,_calc_라운드기준!$B40:$AT40,0)+COUNTIFS(_calc_라운드기준!$B40:$AT40,_calc_라운드기준!L40,$B$1:$AT$1,"&lt;"&amp;11))-(RANK(L40,$B40:$AT40,0)+COUNTIFS($B40:$AT40,L40,$B$1:$AT$1,"&lt;"&amp;11))</f>
        <v>17</v>
      </c>
      <c r="BF40">
        <f>(RANK(_calc_라운드기준!M40,_calc_라운드기준!$B40:$AT40,0)+COUNTIFS(_calc_라운드기준!$B40:$AT40,_calc_라운드기준!M40,$B$1:$AT$1,"&lt;"&amp;12))-(RANK(M40,$B40:$AT40,0)+COUNTIFS($B40:$AT40,M40,$B$1:$AT$1,"&lt;"&amp;12))</f>
        <v>-6</v>
      </c>
      <c r="BG40">
        <f>(RANK(_calc_라운드기준!N40,_calc_라운드기준!$B40:$AT40,0)+COUNTIFS(_calc_라운드기준!$B40:$AT40,_calc_라운드기준!N40,$B$1:$AT$1,"&lt;"&amp;13))-(RANK(N40,$B40:$AT40,0)+COUNTIFS($B40:$AT40,N40,$B$1:$AT$1,"&lt;"&amp;13))</f>
        <v>14</v>
      </c>
      <c r="BH40">
        <f>(RANK(_calc_라운드기준!O40,_calc_라운드기준!$B40:$AT40,0)+COUNTIFS(_calc_라운드기준!$B40:$AT40,_calc_라운드기준!O40,$B$1:$AT$1,"&lt;"&amp;14))-(RANK(O40,$B40:$AT40,0)+COUNTIFS($B40:$AT40,O40,$B$1:$AT$1,"&lt;"&amp;14))</f>
        <v>2</v>
      </c>
      <c r="BI40">
        <f>(RANK(_calc_라운드기준!P40,_calc_라운드기준!$B40:$AT40,0)+COUNTIFS(_calc_라운드기준!$B40:$AT40,_calc_라운드기준!P40,$B$1:$AT$1,"&lt;"&amp;15))-(RANK(P40,$B40:$AT40,0)+COUNTIFS($B40:$AT40,P40,$B$1:$AT$1,"&lt;"&amp;15))</f>
        <v>14</v>
      </c>
      <c r="BJ40">
        <f>(RANK(_calc_라운드기준!Q40,_calc_라운드기준!$B40:$AT40,0)+COUNTIFS(_calc_라운드기준!$B40:$AT40,_calc_라운드기준!Q40,$B$1:$AT$1,"&lt;"&amp;16))-(RANK(Q40,$B40:$AT40,0)+COUNTIFS($B40:$AT40,Q40,$B$1:$AT$1,"&lt;"&amp;16))</f>
        <v>-1</v>
      </c>
      <c r="BK40">
        <f>(RANK(_calc_라운드기준!R40,_calc_라운드기준!$B40:$AT40,0)+COUNTIFS(_calc_라운드기준!$B40:$AT40,_calc_라운드기준!R40,$B$1:$AT$1,"&lt;"&amp;17))-(RANK(R40,$B40:$AT40,0)+COUNTIFS($B40:$AT40,R40,$B$1:$AT$1,"&lt;"&amp;17))</f>
        <v>-4</v>
      </c>
      <c r="BL40">
        <f>(RANK(_calc_라운드기준!S40,_calc_라운드기준!$B40:$AT40,0)+COUNTIFS(_calc_라운드기준!$B40:$AT40,_calc_라운드기준!S40,$B$1:$AT$1,"&lt;"&amp;18))-(RANK(S40,$B40:$AT40,0)+COUNTIFS($B40:$AT40,S40,$B$1:$AT$1,"&lt;"&amp;18))</f>
        <v>-16</v>
      </c>
      <c r="BM40">
        <f>(RANK(_calc_라운드기준!T40,_calc_라운드기준!$B40:$AT40,0)+COUNTIFS(_calc_라운드기준!$B40:$AT40,_calc_라운드기준!T40,$B$1:$AT$1,"&lt;"&amp;19))-(RANK(T40,$B40:$AT40,0)+COUNTIFS($B40:$AT40,T40,$B$1:$AT$1,"&lt;"&amp;19))</f>
        <v>31</v>
      </c>
      <c r="BN40">
        <f>(RANK(_calc_라운드기준!U40,_calc_라운드기준!$B40:$AT40,0)+COUNTIFS(_calc_라운드기준!$B40:$AT40,_calc_라운드기준!U40,$B$1:$AT$1,"&lt;"&amp;20))-(RANK(U40,$B40:$AT40,0)+COUNTIFS($B40:$AT40,U40,$B$1:$AT$1,"&lt;"&amp;20))</f>
        <v>-3</v>
      </c>
      <c r="BO40">
        <f>(RANK(_calc_라운드기준!V40,_calc_라운드기준!$B40:$AT40,0)+COUNTIFS(_calc_라운드기준!$B40:$AT40,_calc_라운드기준!V40,$B$1:$AT$1,"&lt;"&amp;21))-(RANK(V40,$B40:$AT40,0)+COUNTIFS($B40:$AT40,V40,$B$1:$AT$1,"&lt;"&amp;21))</f>
        <v>10</v>
      </c>
      <c r="BP40">
        <f>(RANK(_calc_라운드기준!W40,_calc_라운드기준!$B40:$AT40,0)+COUNTIFS(_calc_라운드기준!$B40:$AT40,_calc_라운드기준!W40,$B$1:$AT$1,"&lt;"&amp;22))-(RANK(W40,$B40:$AT40,0)+COUNTIFS($B40:$AT40,W40,$B$1:$AT$1,"&lt;"&amp;22))</f>
        <v>0</v>
      </c>
      <c r="BQ40">
        <f>(RANK(_calc_라운드기준!X40,_calc_라운드기준!$B40:$AT40,0)+COUNTIFS(_calc_라운드기준!$B40:$AT40,_calc_라운드기준!X40,$B$1:$AT$1,"&lt;"&amp;23))-(RANK(X40,$B40:$AT40,0)+COUNTIFS($B40:$AT40,X40,$B$1:$AT$1,"&lt;"&amp;23))</f>
        <v>-34</v>
      </c>
      <c r="BR40">
        <f>(RANK(_calc_라운드기준!Y40,_calc_라운드기준!$B40:$AT40,0)+COUNTIFS(_calc_라운드기준!$B40:$AT40,_calc_라운드기준!Y40,$B$1:$AT$1,"&lt;"&amp;24))-(RANK(Y40,$B40:$AT40,0)+COUNTIFS($B40:$AT40,Y40,$B$1:$AT$1,"&lt;"&amp;24))</f>
        <v>-12</v>
      </c>
      <c r="BS40">
        <f>(RANK(_calc_라운드기준!Z40,_calc_라운드기준!$B40:$AT40,0)+COUNTIFS(_calc_라운드기준!$B40:$AT40,_calc_라운드기준!Z40,$B$1:$AT$1,"&lt;"&amp;25))-(RANK(Z40,$B40:$AT40,0)+COUNTIFS($B40:$AT40,Z40,$B$1:$AT$1,"&lt;"&amp;25))</f>
        <v>-22</v>
      </c>
      <c r="BT40">
        <f>(RANK(_calc_라운드기준!AA40,_calc_라운드기준!$B40:$AT40,0)+COUNTIFS(_calc_라운드기준!$B40:$AT40,_calc_라운드기준!AA40,$B$1:$AT$1,"&lt;"&amp;26))-(RANK(AA40,$B40:$AT40,0)+COUNTIFS($B40:$AT40,AA40,$B$1:$AT$1,"&lt;"&amp;26))</f>
        <v>6</v>
      </c>
      <c r="BU40">
        <f>(RANK(_calc_라운드기준!AB40,_calc_라운드기준!$B40:$AT40,0)+COUNTIFS(_calc_라운드기준!$B40:$AT40,_calc_라운드기준!AB40,$B$1:$AT$1,"&lt;"&amp;27))-(RANK(AB40,$B40:$AT40,0)+COUNTIFS($B40:$AT40,AB40,$B$1:$AT$1,"&lt;"&amp;27))</f>
        <v>-6</v>
      </c>
      <c r="BV40">
        <f>(RANK(_calc_라운드기준!AC40,_calc_라운드기준!$B40:$AT40,0)+COUNTIFS(_calc_라운드기준!$B40:$AT40,_calc_라운드기준!AC40,$B$1:$AT$1,"&lt;"&amp;28))-(RANK(AC40,$B40:$AT40,0)+COUNTIFS($B40:$AT40,AC40,$B$1:$AT$1,"&lt;"&amp;28))</f>
        <v>-4</v>
      </c>
      <c r="BW40">
        <f>(RANK(_calc_라운드기준!AD40,_calc_라운드기준!$B40:$AT40,0)+COUNTIFS(_calc_라운드기준!$B40:$AT40,_calc_라운드기준!AD40,$B$1:$AT$1,"&lt;"&amp;29))-(RANK(AD40,$B40:$AT40,0)+COUNTIFS($B40:$AT40,AD40,$B$1:$AT$1,"&lt;"&amp;29))</f>
        <v>-11</v>
      </c>
      <c r="BX40">
        <f>(RANK(_calc_라운드기준!AE40,_calc_라운드기준!$B40:$AT40,0)+COUNTIFS(_calc_라운드기준!$B40:$AT40,_calc_라운드기준!AE40,$B$1:$AT$1,"&lt;"&amp;30))-(RANK(AE40,$B40:$AT40,0)+COUNTIFS($B40:$AT40,AE40,$B$1:$AT$1,"&lt;"&amp;30))</f>
        <v>12</v>
      </c>
      <c r="BY40">
        <f>(RANK(_calc_라운드기준!AF40,_calc_라운드기준!$B40:$AT40,0)+COUNTIFS(_calc_라운드기준!$B40:$AT40,_calc_라운드기준!AF40,$B$1:$AT$1,"&lt;"&amp;31))-(RANK(AF40,$B40:$AT40,0)+COUNTIFS($B40:$AT40,AF40,$B$1:$AT$1,"&lt;"&amp;31))</f>
        <v>6</v>
      </c>
      <c r="BZ40">
        <f>(RANK(_calc_라운드기준!AG40,_calc_라운드기준!$B40:$AT40,0)+COUNTIFS(_calc_라운드기준!$B40:$AT40,_calc_라운드기준!AG40,$B$1:$AT$1,"&lt;"&amp;32))-(RANK(AG40,$B40:$AT40,0)+COUNTIFS($B40:$AT40,AG40,$B$1:$AT$1,"&lt;"&amp;32))</f>
        <v>8</v>
      </c>
      <c r="CA40">
        <f>(RANK(_calc_라운드기준!AH40,_calc_라운드기준!$B40:$AT40,0)+COUNTIFS(_calc_라운드기준!$B40:$AT40,_calc_라운드기준!AH40,$B$1:$AT$1,"&lt;"&amp;33))-(RANK(AH40,$B40:$AT40,0)+COUNTIFS($B40:$AT40,AH40,$B$1:$AT$1,"&lt;"&amp;33))</f>
        <v>16</v>
      </c>
      <c r="CB40">
        <f>(RANK(_calc_라운드기준!AI40,_calc_라운드기준!$B40:$AT40,0)+COUNTIFS(_calc_라운드기준!$B40:$AT40,_calc_라운드기준!AI40,$B$1:$AT$1,"&lt;"&amp;34))-(RANK(AI40,$B40:$AT40,0)+COUNTIFS($B40:$AT40,AI40,$B$1:$AT$1,"&lt;"&amp;34))</f>
        <v>16</v>
      </c>
      <c r="CC40">
        <f>(RANK(_calc_라운드기준!AJ40,_calc_라운드기준!$B40:$AT40,0)+COUNTIFS(_calc_라운드기준!$B40:$AT40,_calc_라운드기준!AJ40,$B$1:$AT$1,"&lt;"&amp;35))-(RANK(AJ40,$B40:$AT40,0)+COUNTIFS($B40:$AT40,AJ40,$B$1:$AT$1,"&lt;"&amp;35))</f>
        <v>4</v>
      </c>
      <c r="CD40">
        <f>(RANK(_calc_라운드기준!AK40,_calc_라운드기준!$B40:$AT40,0)+COUNTIFS(_calc_라운드기준!$B40:$AT40,_calc_라운드기준!AK40,$B$1:$AT$1,"&lt;"&amp;36))-(RANK(AK40,$B40:$AT40,0)+COUNTIFS($B40:$AT40,AK40,$B$1:$AT$1,"&lt;"&amp;36))</f>
        <v>1</v>
      </c>
      <c r="CE40">
        <f>(RANK(_calc_라운드기준!AL40,_calc_라운드기준!$B40:$AT40,0)+COUNTIFS(_calc_라운드기준!$B40:$AT40,_calc_라운드기준!AL40,$B$1:$AT$1,"&lt;"&amp;37))-(RANK(AL40,$B40:$AT40,0)+COUNTIFS($B40:$AT40,AL40,$B$1:$AT$1,"&lt;"&amp;37))</f>
        <v>5</v>
      </c>
      <c r="CF40">
        <f>(RANK(_calc_라운드기준!AM40,_calc_라운드기준!$B40:$AT40,0)+COUNTIFS(_calc_라운드기준!$B40:$AT40,_calc_라운드기준!AM40,$B$1:$AT$1,"&lt;"&amp;38))-(RANK(AM40,$B40:$AT40,0)+COUNTIFS($B40:$AT40,AM40,$B$1:$AT$1,"&lt;"&amp;38))</f>
        <v>7</v>
      </c>
      <c r="CG40">
        <f>(RANK(_calc_라운드기준!AN40,_calc_라운드기준!$B40:$AT40,0)+COUNTIFS(_calc_라운드기준!$B40:$AT40,_calc_라운드기준!AN40,$B$1:$AT$1,"&lt;"&amp;39))-(RANK(AN40,$B40:$AT40,0)+COUNTIFS($B40:$AT40,AN40,$B$1:$AT$1,"&lt;"&amp;39))</f>
        <v>-27</v>
      </c>
      <c r="CH40">
        <f>(RANK(_calc_라운드기준!AO40,_calc_라운드기준!$B40:$AT40,0)+COUNTIFS(_calc_라운드기준!$B40:$AT40,_calc_라운드기준!AO40,$B$1:$AT$1,"&lt;"&amp;40))-(RANK(AO40,$B40:$AT40,0)+COUNTIFS($B40:$AT40,AO40,$B$1:$AT$1,"&lt;"&amp;40))</f>
        <v>-5</v>
      </c>
      <c r="CI40">
        <f>(RANK(_calc_라운드기준!AP40,_calc_라운드기준!$B40:$AT40,0)+COUNTIFS(_calc_라운드기준!$B40:$AT40,_calc_라운드기준!AP40,$B$1:$AT$1,"&lt;"&amp;41))-(RANK(AP40,$B40:$AT40,0)+COUNTIFS($B40:$AT40,AP40,$B$1:$AT$1,"&lt;"&amp;41))</f>
        <v>-3</v>
      </c>
      <c r="CJ40">
        <f>(RANK(_calc_라운드기준!AQ40,_calc_라운드기준!$B40:$AT40,0)+COUNTIFS(_calc_라운드기준!$B40:$AT40,_calc_라운드기준!AQ40,$B$1:$AT$1,"&lt;"&amp;42))-(RANK(AQ40,$B40:$AT40,0)+COUNTIFS($B40:$AT40,AQ40,$B$1:$AT$1,"&lt;"&amp;42))</f>
        <v>-9</v>
      </c>
      <c r="CK40">
        <f>(RANK(_calc_라운드기준!AR40,_calc_라운드기준!$B40:$AT40,0)+COUNTIFS(_calc_라운드기준!$B40:$AT40,_calc_라운드기준!AR40,$B$1:$AT$1,"&lt;"&amp;43))-(RANK(AR40,$B40:$AT40,0)+COUNTIFS($B40:$AT40,AR40,$B$1:$AT$1,"&lt;"&amp;43))</f>
        <v>-3</v>
      </c>
      <c r="CL40">
        <f>(RANK(_calc_라운드기준!AS40,_calc_라운드기준!$B40:$AT40,0)+COUNTIFS(_calc_라운드기준!$B40:$AT40,_calc_라운드기준!AS40,$B$1:$AT$1,"&lt;"&amp;44))-(RANK(AS40,$B40:$AT40,0)+COUNTIFS($B40:$AT40,AS40,$B$1:$AT$1,"&lt;"&amp;44))</f>
        <v>11</v>
      </c>
      <c r="CM40">
        <f>(RANK(_calc_라운드기준!AT40,_calc_라운드기준!$B40:$AT40,0)+COUNTIFS(_calc_라운드기준!$B40:$AT40,_calc_라운드기준!AT40,$B$1:$AT$1,"&lt;"&amp;45))-(RANK(AT40,$B40:$AT40,0)+COUNTIFS($B40:$AT40,AT40,$B$1:$AT$1,"&lt;"&amp;45))</f>
        <v>2</v>
      </c>
      <c r="CN40">
        <f t="shared" si="45"/>
        <v>27</v>
      </c>
      <c r="CO40">
        <f t="shared" si="46"/>
        <v>26</v>
      </c>
      <c r="CP40">
        <f t="shared" si="47"/>
        <v>20</v>
      </c>
      <c r="CQ40">
        <f t="shared" si="48"/>
        <v>28</v>
      </c>
      <c r="CR40">
        <f t="shared" si="49"/>
        <v>42</v>
      </c>
      <c r="CS40">
        <f t="shared" si="50"/>
        <v>17</v>
      </c>
      <c r="CT40">
        <f t="shared" si="51"/>
        <v>23</v>
      </c>
      <c r="CU40">
        <f t="shared" si="52"/>
        <v>32</v>
      </c>
      <c r="CV40">
        <f t="shared" si="53"/>
        <v>21</v>
      </c>
      <c r="CW40">
        <f t="shared" si="54"/>
        <v>10</v>
      </c>
      <c r="CX40">
        <f t="shared" si="55"/>
        <v>2</v>
      </c>
      <c r="CY40">
        <f t="shared" si="56"/>
        <v>36</v>
      </c>
      <c r="CZ40">
        <f t="shared" si="57"/>
        <v>5</v>
      </c>
      <c r="DA40">
        <f t="shared" si="58"/>
        <v>18</v>
      </c>
      <c r="DB40">
        <f t="shared" si="59"/>
        <v>6</v>
      </c>
      <c r="DC40">
        <f t="shared" si="60"/>
        <v>25</v>
      </c>
      <c r="DD40">
        <f t="shared" si="61"/>
        <v>33</v>
      </c>
      <c r="DE40">
        <f t="shared" si="62"/>
        <v>41</v>
      </c>
      <c r="DF40">
        <f t="shared" si="63"/>
        <v>1</v>
      </c>
      <c r="DG40">
        <f t="shared" si="64"/>
        <v>29</v>
      </c>
      <c r="DH40">
        <f t="shared" si="65"/>
        <v>9</v>
      </c>
      <c r="DI40">
        <f t="shared" si="66"/>
        <v>24</v>
      </c>
      <c r="DJ40">
        <f t="shared" si="67"/>
        <v>45</v>
      </c>
      <c r="DK40">
        <f t="shared" si="68"/>
        <v>40</v>
      </c>
      <c r="DL40">
        <f t="shared" si="69"/>
        <v>43</v>
      </c>
      <c r="DM40">
        <f t="shared" si="70"/>
        <v>13</v>
      </c>
      <c r="DN40">
        <f t="shared" si="71"/>
        <v>37</v>
      </c>
      <c r="DO40">
        <f t="shared" si="72"/>
        <v>34</v>
      </c>
      <c r="DP40">
        <f t="shared" si="73"/>
        <v>39</v>
      </c>
      <c r="DQ40">
        <f t="shared" si="74"/>
        <v>7</v>
      </c>
      <c r="DR40">
        <f t="shared" si="75"/>
        <v>14</v>
      </c>
      <c r="DS40">
        <f t="shared" si="76"/>
        <v>11</v>
      </c>
      <c r="DT40">
        <f t="shared" si="77"/>
        <v>3</v>
      </c>
      <c r="DU40">
        <f t="shared" si="78"/>
        <v>4</v>
      </c>
      <c r="DV40">
        <f t="shared" si="79"/>
        <v>16</v>
      </c>
      <c r="DW40">
        <f t="shared" si="80"/>
        <v>22</v>
      </c>
      <c r="DX40">
        <f t="shared" si="81"/>
        <v>15</v>
      </c>
      <c r="DY40">
        <f t="shared" si="82"/>
        <v>12</v>
      </c>
      <c r="DZ40">
        <f t="shared" si="83"/>
        <v>44</v>
      </c>
      <c r="EA40">
        <f t="shared" si="84"/>
        <v>35</v>
      </c>
      <c r="EB40">
        <f t="shared" si="85"/>
        <v>30</v>
      </c>
      <c r="EC40">
        <f t="shared" si="86"/>
        <v>38</v>
      </c>
      <c r="ED40">
        <f t="shared" si="87"/>
        <v>31</v>
      </c>
      <c r="EE40">
        <f t="shared" si="88"/>
        <v>8</v>
      </c>
      <c r="EF40">
        <f t="shared" si="89"/>
        <v>19</v>
      </c>
    </row>
    <row r="41" spans="1:136" ht="16.5" customHeight="1">
      <c r="A41">
        <f>_calc_라운드기준!A41</f>
        <v>1205</v>
      </c>
      <c r="B41">
        <f>INDEX(_calc_누적빈도!B:B,$A41)-INDEX(_calc_누적빈도!B:B,$A41-기준100회_후보!$B$1)</f>
        <v>11</v>
      </c>
      <c r="C41">
        <f>INDEX(_calc_누적빈도!C:C,$A41)-INDEX(_calc_누적빈도!C:C,$A41-기준100회_후보!$B$1)</f>
        <v>9</v>
      </c>
      <c r="D41">
        <f>INDEX(_calc_누적빈도!D:D,$A41)-INDEX(_calc_누적빈도!D:D,$A41-기준100회_후보!$B$1)</f>
        <v>20</v>
      </c>
      <c r="E41">
        <f>INDEX(_calc_누적빈도!E:E,$A41)-INDEX(_calc_누적빈도!E:E,$A41-기준100회_후보!$B$1)</f>
        <v>11</v>
      </c>
      <c r="F41">
        <f>INDEX(_calc_누적빈도!F:F,$A41)-INDEX(_calc_누적빈도!F:F,$A41-기준100회_후보!$B$1)</f>
        <v>11</v>
      </c>
      <c r="G41">
        <f>INDEX(_calc_누적빈도!G:G,$A41)-INDEX(_calc_누적빈도!G:G,$A41-기준100회_후보!$B$1)</f>
        <v>18</v>
      </c>
      <c r="H41">
        <f>INDEX(_calc_누적빈도!H:H,$A41)-INDEX(_calc_누적빈도!H:H,$A41-기준100회_후보!$B$1)</f>
        <v>18</v>
      </c>
      <c r="I41">
        <f>INDEX(_calc_누적빈도!I:I,$A41)-INDEX(_calc_누적빈도!I:I,$A41-기준100회_후보!$B$1)</f>
        <v>13</v>
      </c>
      <c r="J41">
        <f>INDEX(_calc_누적빈도!J:J,$A41)-INDEX(_calc_누적빈도!J:J,$A41-기준100회_후보!$B$1)</f>
        <v>16</v>
      </c>
      <c r="K41">
        <f>INDEX(_calc_누적빈도!K:K,$A41)-INDEX(_calc_누적빈도!K:K,$A41-기준100회_후보!$B$1)</f>
        <v>10</v>
      </c>
      <c r="L41">
        <f>INDEX(_calc_누적빈도!L:L,$A41)-INDEX(_calc_누적빈도!L:L,$A41-기준100회_후보!$B$1)</f>
        <v>14</v>
      </c>
      <c r="M41">
        <f>INDEX(_calc_누적빈도!M:M,$A41)-INDEX(_calc_누적빈도!M:M,$A41-기준100회_후보!$B$1)</f>
        <v>16</v>
      </c>
      <c r="N41">
        <f>INDEX(_calc_누적빈도!N:N,$A41)-INDEX(_calc_누적빈도!N:N,$A41-기준100회_후보!$B$1)</f>
        <v>18</v>
      </c>
      <c r="O41">
        <f>INDEX(_calc_누적빈도!O:O,$A41)-INDEX(_calc_누적빈도!O:O,$A41-기준100회_후보!$B$1)</f>
        <v>10</v>
      </c>
      <c r="P41">
        <f>INDEX(_calc_누적빈도!P:P,$A41)-INDEX(_calc_누적빈도!P:P,$A41-기준100회_후보!$B$1)</f>
        <v>16</v>
      </c>
      <c r="Q41">
        <f>INDEX(_calc_누적빈도!Q:Q,$A41)-INDEX(_calc_누적빈도!Q:Q,$A41-기준100회_후보!$B$1)</f>
        <v>20</v>
      </c>
      <c r="R41">
        <f>INDEX(_calc_누적빈도!R:R,$A41)-INDEX(_calc_누적빈도!R:R,$A41-기준100회_후보!$B$1)</f>
        <v>10</v>
      </c>
      <c r="S41">
        <f>INDEX(_calc_누적빈도!S:S,$A41)-INDEX(_calc_누적빈도!S:S,$A41-기준100회_후보!$B$1)</f>
        <v>7</v>
      </c>
      <c r="T41">
        <f>INDEX(_calc_누적빈도!T:T,$A41)-INDEX(_calc_누적빈도!T:T,$A41-기준100회_후보!$B$1)</f>
        <v>18</v>
      </c>
      <c r="U41">
        <f>INDEX(_calc_누적빈도!U:U,$A41)-INDEX(_calc_누적빈도!U:U,$A41-기준100회_후보!$B$1)</f>
        <v>13</v>
      </c>
      <c r="V41">
        <f>INDEX(_calc_누적빈도!V:V,$A41)-INDEX(_calc_누적빈도!V:V,$A41-기준100회_후보!$B$1)</f>
        <v>14</v>
      </c>
      <c r="W41">
        <f>INDEX(_calc_누적빈도!W:W,$A41)-INDEX(_calc_누적빈도!W:W,$A41-기준100회_후보!$B$1)</f>
        <v>7</v>
      </c>
      <c r="X41">
        <f>INDEX(_calc_누적빈도!X:X,$A41)-INDEX(_calc_누적빈도!X:X,$A41-기준100회_후보!$B$1)</f>
        <v>9</v>
      </c>
      <c r="Y41">
        <f>INDEX(_calc_누적빈도!Y:Y,$A41)-INDEX(_calc_누적빈도!Y:Y,$A41-기준100회_후보!$B$1)</f>
        <v>14</v>
      </c>
      <c r="Z41">
        <f>INDEX(_calc_누적빈도!Z:Z,$A41)-INDEX(_calc_누적빈도!Z:Z,$A41-기준100회_후보!$B$1)</f>
        <v>11</v>
      </c>
      <c r="AA41">
        <f>INDEX(_calc_누적빈도!AA:AA,$A41)-INDEX(_calc_누적빈도!AA:AA,$A41-기준100회_후보!$B$1)</f>
        <v>13</v>
      </c>
      <c r="AB41">
        <f>INDEX(_calc_누적빈도!AB:AB,$A41)-INDEX(_calc_누적빈도!AB:AB,$A41-기준100회_후보!$B$1)</f>
        <v>15</v>
      </c>
      <c r="AC41">
        <f>INDEX(_calc_누적빈도!AC:AC,$A41)-INDEX(_calc_누적빈도!AC:AC,$A41-기준100회_후보!$B$1)</f>
        <v>16</v>
      </c>
      <c r="AD41">
        <f>INDEX(_calc_누적빈도!AD:AD,$A41)-INDEX(_calc_누적빈도!AD:AD,$A41-기준100회_후보!$B$1)</f>
        <v>13</v>
      </c>
      <c r="AE41">
        <f>INDEX(_calc_누적빈도!AE:AE,$A41)-INDEX(_calc_누적빈도!AE:AE,$A41-기준100회_후보!$B$1)</f>
        <v>17</v>
      </c>
      <c r="AF41">
        <f>INDEX(_calc_누적빈도!AF:AF,$A41)-INDEX(_calc_누적빈도!AF:AF,$A41-기준100회_후보!$B$1)</f>
        <v>14</v>
      </c>
      <c r="AG41">
        <f>INDEX(_calc_누적빈도!AG:AG,$A41)-INDEX(_calc_누적빈도!AG:AG,$A41-기준100회_후보!$B$1)</f>
        <v>12</v>
      </c>
      <c r="AH41">
        <f>INDEX(_calc_누적빈도!AH:AH,$A41)-INDEX(_calc_누적빈도!AH:AH,$A41-기준100회_후보!$B$1)</f>
        <v>18</v>
      </c>
      <c r="AI41">
        <f>INDEX(_calc_누적빈도!AI:AI,$A41)-INDEX(_calc_누적빈도!AI:AI,$A41-기준100회_후보!$B$1)</f>
        <v>14</v>
      </c>
      <c r="AJ41">
        <f>INDEX(_calc_누적빈도!AJ:AJ,$A41)-INDEX(_calc_누적빈도!AJ:AJ,$A41-기준100회_후보!$B$1)</f>
        <v>13</v>
      </c>
      <c r="AK41">
        <f>INDEX(_calc_누적빈도!AK:AK,$A41)-INDEX(_calc_누적빈도!AK:AK,$A41-기준100회_후보!$B$1)</f>
        <v>12</v>
      </c>
      <c r="AL41">
        <f>INDEX(_calc_누적빈도!AL:AL,$A41)-INDEX(_calc_누적빈도!AL:AL,$A41-기준100회_후보!$B$1)</f>
        <v>18</v>
      </c>
      <c r="AM41">
        <f>INDEX(_calc_누적빈도!AM:AM,$A41)-INDEX(_calc_누적빈도!AM:AM,$A41-기준100회_후보!$B$1)</f>
        <v>15</v>
      </c>
      <c r="AN41">
        <f>INDEX(_calc_누적빈도!AN:AN,$A41)-INDEX(_calc_누적빈도!AN:AN,$A41-기준100회_후보!$B$1)</f>
        <v>13</v>
      </c>
      <c r="AO41">
        <f>INDEX(_calc_누적빈도!AO:AO,$A41)-INDEX(_calc_누적빈도!AO:AO,$A41-기준100회_후보!$B$1)</f>
        <v>15</v>
      </c>
      <c r="AP41">
        <f>INDEX(_calc_누적빈도!AP:AP,$A41)-INDEX(_calc_누적빈도!AP:AP,$A41-기준100회_후보!$B$1)</f>
        <v>10</v>
      </c>
      <c r="AQ41">
        <f>INDEX(_calc_누적빈도!AQ:AQ,$A41)-INDEX(_calc_누적빈도!AQ:AQ,$A41-기준100회_후보!$B$1)</f>
        <v>9</v>
      </c>
      <c r="AR41">
        <f>INDEX(_calc_누적빈도!AR:AR,$A41)-INDEX(_calc_누적빈도!AR:AR,$A41-기준100회_후보!$B$1)</f>
        <v>6</v>
      </c>
      <c r="AS41">
        <f>INDEX(_calc_누적빈도!AS:AS,$A41)-INDEX(_calc_누적빈도!AS:AS,$A41-기준100회_후보!$B$1)</f>
        <v>12</v>
      </c>
      <c r="AT41">
        <f>INDEX(_calc_누적빈도!AT:AT,$A41)-INDEX(_calc_누적빈도!AT:AT,$A41-기준100회_후보!$B$1)</f>
        <v>11</v>
      </c>
      <c r="AU41">
        <f>(RANK(_calc_라운드기준!B41,_calc_라운드기준!$B41:$AT41,0)+COUNTIFS(_calc_라운드기준!$B41:$AT41,_calc_라운드기준!B41,$B$1:$AT$1,"&lt;"&amp;1))-(RANK(B41,$B41:$AT41,0)+COUNTIFS($B41:$AT41,B41,$B$1:$AT$1,"&lt;"&amp;1))</f>
        <v>1</v>
      </c>
      <c r="AV41">
        <f>(RANK(_calc_라운드기준!C41,_calc_라운드기준!$B41:$AT41,0)+COUNTIFS(_calc_라운드기준!$B41:$AT41,_calc_라운드기준!C41,$B$1:$AT$1,"&lt;"&amp;2))-(RANK(C41,$B41:$AT41,0)+COUNTIFS($B41:$AT41,C41,$B$1:$AT$1,"&lt;"&amp;2))</f>
        <v>-1</v>
      </c>
      <c r="AW41">
        <f>(RANK(_calc_라운드기준!D41,_calc_라운드기준!$B41:$AT41,0)+COUNTIFS(_calc_라운드기준!$B41:$AT41,_calc_라운드기준!D41,$B$1:$AT$1,"&lt;"&amp;3))-(RANK(D41,$B41:$AT41,0)+COUNTIFS($B41:$AT41,D41,$B$1:$AT$1,"&lt;"&amp;3))</f>
        <v>1</v>
      </c>
      <c r="AX41">
        <f>(RANK(_calc_라운드기준!E41,_calc_라운드기준!$B41:$AT41,0)+COUNTIFS(_calc_라운드기준!$B41:$AT41,_calc_라운드기준!E41,$B$1:$AT$1,"&lt;"&amp;4))-(RANK(E41,$B41:$AT41,0)+COUNTIFS($B41:$AT41,E41,$B$1:$AT$1,"&lt;"&amp;4))</f>
        <v>1</v>
      </c>
      <c r="AY41">
        <f>(RANK(_calc_라운드기준!F41,_calc_라운드기준!$B41:$AT41,0)+COUNTIFS(_calc_라운드기준!$B41:$AT41,_calc_라운드기준!F41,$B$1:$AT$1,"&lt;"&amp;5))-(RANK(F41,$B41:$AT41,0)+COUNTIFS($B41:$AT41,F41,$B$1:$AT$1,"&lt;"&amp;5))</f>
        <v>-16</v>
      </c>
      <c r="AZ41">
        <f>(RANK(_calc_라운드기준!G41,_calc_라운드기준!$B41:$AT41,0)+COUNTIFS(_calc_라운드기준!$B41:$AT41,_calc_라운드기준!G41,$B$1:$AT$1,"&lt;"&amp;6))-(RANK(G41,$B41:$AT41,0)+COUNTIFS($B41:$AT41,G41,$B$1:$AT$1,"&lt;"&amp;6))</f>
        <v>7</v>
      </c>
      <c r="BA41">
        <f>(RANK(_calc_라운드기준!H41,_calc_라운드기준!$B41:$AT41,0)+COUNTIFS(_calc_라운드기준!$B41:$AT41,_calc_라운드기준!H41,$B$1:$AT$1,"&lt;"&amp;7))-(RANK(H41,$B41:$AT41,0)+COUNTIFS($B41:$AT41,H41,$B$1:$AT$1,"&lt;"&amp;7))</f>
        <v>-1</v>
      </c>
      <c r="BB41">
        <f>(RANK(_calc_라운드기준!I41,_calc_라운드기준!$B41:$AT41,0)+COUNTIFS(_calc_라운드기준!$B41:$AT41,_calc_라운드기준!I41,$B$1:$AT$1,"&lt;"&amp;8))-(RANK(I41,$B41:$AT41,0)+COUNTIFS($B41:$AT41,I41,$B$1:$AT$1,"&lt;"&amp;8))</f>
        <v>-4</v>
      </c>
      <c r="BC41">
        <f>(RANK(_calc_라운드기준!J41,_calc_라운드기준!$B41:$AT41,0)+COUNTIFS(_calc_라운드기준!$B41:$AT41,_calc_라운드기준!J41,$B$1:$AT$1,"&lt;"&amp;9))-(RANK(J41,$B41:$AT41,0)+COUNTIFS($B41:$AT41,J41,$B$1:$AT$1,"&lt;"&amp;9))</f>
        <v>1</v>
      </c>
      <c r="BD41">
        <f>(RANK(_calc_라운드기준!K41,_calc_라운드기준!$B41:$AT41,0)+COUNTIFS(_calc_라운드기준!$B41:$AT41,_calc_라운드기준!K41,$B$1:$AT$1,"&lt;"&amp;10))-(RANK(K41,$B41:$AT41,0)+COUNTIFS($B41:$AT41,K41,$B$1:$AT$1,"&lt;"&amp;10))</f>
        <v>8</v>
      </c>
      <c r="BE41">
        <f>(RANK(_calc_라운드기준!L41,_calc_라운드기준!$B41:$AT41,0)+COUNTIFS(_calc_라운드기준!$B41:$AT41,_calc_라운드기준!L41,$B$1:$AT$1,"&lt;"&amp;11))-(RANK(L41,$B41:$AT41,0)+COUNTIFS($B41:$AT41,L41,$B$1:$AT$1,"&lt;"&amp;11))</f>
        <v>17</v>
      </c>
      <c r="BF41">
        <f>(RANK(_calc_라운드기준!M41,_calc_라운드기준!$B41:$AT41,0)+COUNTIFS(_calc_라운드기준!$B41:$AT41,_calc_라운드기준!M41,$B$1:$AT$1,"&lt;"&amp;12))-(RANK(M41,$B41:$AT41,0)+COUNTIFS($B41:$AT41,M41,$B$1:$AT$1,"&lt;"&amp;12))</f>
        <v>-5</v>
      </c>
      <c r="BG41">
        <f>(RANK(_calc_라운드기준!N41,_calc_라운드기준!$B41:$AT41,0)+COUNTIFS(_calc_라운드기준!$B41:$AT41,_calc_라운드기준!N41,$B$1:$AT$1,"&lt;"&amp;13))-(RANK(N41,$B41:$AT41,0)+COUNTIFS($B41:$AT41,N41,$B$1:$AT$1,"&lt;"&amp;13))</f>
        <v>14</v>
      </c>
      <c r="BH41">
        <f>(RANK(_calc_라운드기준!O41,_calc_라운드기준!$B41:$AT41,0)+COUNTIFS(_calc_라운드기준!$B41:$AT41,_calc_라운드기준!O41,$B$1:$AT$1,"&lt;"&amp;14))-(RANK(O41,$B41:$AT41,0)+COUNTIFS($B41:$AT41,O41,$B$1:$AT$1,"&lt;"&amp;14))</f>
        <v>3</v>
      </c>
      <c r="BI41">
        <f>(RANK(_calc_라운드기준!P41,_calc_라운드기준!$B41:$AT41,0)+COUNTIFS(_calc_라운드기준!$B41:$AT41,_calc_라운드기준!P41,$B$1:$AT$1,"&lt;"&amp;15))-(RANK(P41,$B41:$AT41,0)+COUNTIFS($B41:$AT41,P41,$B$1:$AT$1,"&lt;"&amp;15))</f>
        <v>11</v>
      </c>
      <c r="BJ41">
        <f>(RANK(_calc_라운드기준!Q41,_calc_라운드기준!$B41:$AT41,0)+COUNTIFS(_calc_라운드기준!$B41:$AT41,_calc_라운드기준!Q41,$B$1:$AT$1,"&lt;"&amp;16))-(RANK(Q41,$B41:$AT41,0)+COUNTIFS($B41:$AT41,Q41,$B$1:$AT$1,"&lt;"&amp;16))</f>
        <v>-1</v>
      </c>
      <c r="BK41">
        <f>(RANK(_calc_라운드기준!R41,_calc_라운드기준!$B41:$AT41,0)+COUNTIFS(_calc_라운드기준!$B41:$AT41,_calc_라운드기준!R41,$B$1:$AT$1,"&lt;"&amp;17))-(RANK(R41,$B41:$AT41,0)+COUNTIFS($B41:$AT41,R41,$B$1:$AT$1,"&lt;"&amp;17))</f>
        <v>-3</v>
      </c>
      <c r="BL41">
        <f>(RANK(_calc_라운드기준!S41,_calc_라운드기준!$B41:$AT41,0)+COUNTIFS(_calc_라운드기준!$B41:$AT41,_calc_라운드기준!S41,$B$1:$AT$1,"&lt;"&amp;18))-(RANK(S41,$B41:$AT41,0)+COUNTIFS($B41:$AT41,S41,$B$1:$AT$1,"&lt;"&amp;18))</f>
        <v>-19</v>
      </c>
      <c r="BM41">
        <f>(RANK(_calc_라운드기준!T41,_calc_라운드기준!$B41:$AT41,0)+COUNTIFS(_calc_라운드기준!$B41:$AT41,_calc_라운드기준!T41,$B$1:$AT$1,"&lt;"&amp;19))-(RANK(T41,$B41:$AT41,0)+COUNTIFS($B41:$AT41,T41,$B$1:$AT$1,"&lt;"&amp;19))</f>
        <v>19</v>
      </c>
      <c r="BN41">
        <f>(RANK(_calc_라운드기준!U41,_calc_라운드기준!$B41:$AT41,0)+COUNTIFS(_calc_라운드기준!$B41:$AT41,_calc_라운드기준!U41,$B$1:$AT$1,"&lt;"&amp;20))-(RANK(U41,$B41:$AT41,0)+COUNTIFS($B41:$AT41,U41,$B$1:$AT$1,"&lt;"&amp;20))</f>
        <v>-3</v>
      </c>
      <c r="BO41">
        <f>(RANK(_calc_라운드기준!V41,_calc_라운드기준!$B41:$AT41,0)+COUNTIFS(_calc_라운드기준!$B41:$AT41,_calc_라운드기준!V41,$B$1:$AT$1,"&lt;"&amp;21))-(RANK(V41,$B41:$AT41,0)+COUNTIFS($B41:$AT41,V41,$B$1:$AT$1,"&lt;"&amp;21))</f>
        <v>8</v>
      </c>
      <c r="BP41">
        <f>(RANK(_calc_라운드기준!W41,_calc_라운드기준!$B41:$AT41,0)+COUNTIFS(_calc_라운드기준!$B41:$AT41,_calc_라운드기준!W41,$B$1:$AT$1,"&lt;"&amp;22))-(RANK(W41,$B41:$AT41,0)+COUNTIFS($B41:$AT41,W41,$B$1:$AT$1,"&lt;"&amp;22))</f>
        <v>1</v>
      </c>
      <c r="BQ41">
        <f>(RANK(_calc_라운드기준!X41,_calc_라운드기준!$B41:$AT41,0)+COUNTIFS(_calc_라운드기준!$B41:$AT41,_calc_라운드기준!X41,$B$1:$AT$1,"&lt;"&amp;23))-(RANK(X41,$B41:$AT41,0)+COUNTIFS($B41:$AT41,X41,$B$1:$AT$1,"&lt;"&amp;23))</f>
        <v>-29</v>
      </c>
      <c r="BR41">
        <f>(RANK(_calc_라운드기준!Y41,_calc_라운드기준!$B41:$AT41,0)+COUNTIFS(_calc_라운드기준!$B41:$AT41,_calc_라운드기준!Y41,$B$1:$AT$1,"&lt;"&amp;24))-(RANK(Y41,$B41:$AT41,0)+COUNTIFS($B41:$AT41,Y41,$B$1:$AT$1,"&lt;"&amp;24))</f>
        <v>-12</v>
      </c>
      <c r="BS41">
        <f>(RANK(_calc_라운드기준!Z41,_calc_라운드기준!$B41:$AT41,0)+COUNTIFS(_calc_라운드기준!$B41:$AT41,_calc_라운드기준!Z41,$B$1:$AT$1,"&lt;"&amp;25))-(RANK(Z41,$B41:$AT41,0)+COUNTIFS($B41:$AT41,Z41,$B$1:$AT$1,"&lt;"&amp;25))</f>
        <v>-21</v>
      </c>
      <c r="BT41">
        <f>(RANK(_calc_라운드기준!AA41,_calc_라운드기준!$B41:$AT41,0)+COUNTIFS(_calc_라운드기준!$B41:$AT41,_calc_라운드기준!AA41,$B$1:$AT$1,"&lt;"&amp;26))-(RANK(AA41,$B41:$AT41,0)+COUNTIFS($B41:$AT41,AA41,$B$1:$AT$1,"&lt;"&amp;26))</f>
        <v>3</v>
      </c>
      <c r="BU41">
        <f>(RANK(_calc_라운드기준!AB41,_calc_라운드기준!$B41:$AT41,0)+COUNTIFS(_calc_라운드기준!$B41:$AT41,_calc_라운드기준!AB41,$B$1:$AT$1,"&lt;"&amp;27))-(RANK(AB41,$B41:$AT41,0)+COUNTIFS($B41:$AT41,AB41,$B$1:$AT$1,"&lt;"&amp;27))</f>
        <v>-10</v>
      </c>
      <c r="BV41">
        <f>(RANK(_calc_라운드기준!AC41,_calc_라운드기준!$B41:$AT41,0)+COUNTIFS(_calc_라운드기준!$B41:$AT41,_calc_라운드기준!AC41,$B$1:$AT$1,"&lt;"&amp;28))-(RANK(AC41,$B41:$AT41,0)+COUNTIFS($B41:$AT41,AC41,$B$1:$AT$1,"&lt;"&amp;28))</f>
        <v>-5</v>
      </c>
      <c r="BW41">
        <f>(RANK(_calc_라운드기준!AD41,_calc_라운드기준!$B41:$AT41,0)+COUNTIFS(_calc_라운드기준!$B41:$AT41,_calc_라운드기준!AD41,$B$1:$AT$1,"&lt;"&amp;29))-(RANK(AD41,$B41:$AT41,0)+COUNTIFS($B41:$AT41,AD41,$B$1:$AT$1,"&lt;"&amp;29))</f>
        <v>-11</v>
      </c>
      <c r="BX41">
        <f>(RANK(_calc_라운드기준!AE41,_calc_라운드기준!$B41:$AT41,0)+COUNTIFS(_calc_라운드기준!$B41:$AT41,_calc_라운드기준!AE41,$B$1:$AT$1,"&lt;"&amp;30))-(RANK(AE41,$B41:$AT41,0)+COUNTIFS($B41:$AT41,AE41,$B$1:$AT$1,"&lt;"&amp;30))</f>
        <v>12</v>
      </c>
      <c r="BY41">
        <f>(RANK(_calc_라운드기준!AF41,_calc_라운드기준!$B41:$AT41,0)+COUNTIFS(_calc_라운드기준!$B41:$AT41,_calc_라운드기준!AF41,$B$1:$AT$1,"&lt;"&amp;31))-(RANK(AF41,$B41:$AT41,0)+COUNTIFS($B41:$AT41,AF41,$B$1:$AT$1,"&lt;"&amp;31))</f>
        <v>8</v>
      </c>
      <c r="BZ41">
        <f>(RANK(_calc_라운드기준!AG41,_calc_라운드기준!$B41:$AT41,0)+COUNTIFS(_calc_라운드기준!$B41:$AT41,_calc_라운드기준!AG41,$B$1:$AT$1,"&lt;"&amp;32))-(RANK(AG41,$B41:$AT41,0)+COUNTIFS($B41:$AT41,AG41,$B$1:$AT$1,"&lt;"&amp;32))</f>
        <v>8</v>
      </c>
      <c r="CA41">
        <f>(RANK(_calc_라운드기준!AH41,_calc_라운드기준!$B41:$AT41,0)+COUNTIFS(_calc_라운드기준!$B41:$AT41,_calc_라운드기준!AH41,$B$1:$AT$1,"&lt;"&amp;33))-(RANK(AH41,$B41:$AT41,0)+COUNTIFS($B41:$AT41,AH41,$B$1:$AT$1,"&lt;"&amp;33))</f>
        <v>15</v>
      </c>
      <c r="CB41">
        <f>(RANK(_calc_라운드기준!AI41,_calc_라운드기준!$B41:$AT41,0)+COUNTIFS(_calc_라운드기준!$B41:$AT41,_calc_라운드기준!AI41,$B$1:$AT$1,"&lt;"&amp;34))-(RANK(AI41,$B41:$AT41,0)+COUNTIFS($B41:$AT41,AI41,$B$1:$AT$1,"&lt;"&amp;34))</f>
        <v>20</v>
      </c>
      <c r="CC41">
        <f>(RANK(_calc_라운드기준!AJ41,_calc_라운드기준!$B41:$AT41,0)+COUNTIFS(_calc_라운드기준!$B41:$AT41,_calc_라운드기준!AJ41,$B$1:$AT$1,"&lt;"&amp;35))-(RANK(AJ41,$B41:$AT41,0)+COUNTIFS($B41:$AT41,AJ41,$B$1:$AT$1,"&lt;"&amp;35))</f>
        <v>3</v>
      </c>
      <c r="CD41">
        <f>(RANK(_calc_라운드기준!AK41,_calc_라운드기준!$B41:$AT41,0)+COUNTIFS(_calc_라운드기준!$B41:$AT41,_calc_라운드기준!AK41,$B$1:$AT$1,"&lt;"&amp;36))-(RANK(AK41,$B41:$AT41,0)+COUNTIFS($B41:$AT41,AK41,$B$1:$AT$1,"&lt;"&amp;36))</f>
        <v>1</v>
      </c>
      <c r="CE41">
        <f>(RANK(_calc_라운드기준!AL41,_calc_라운드기준!$B41:$AT41,0)+COUNTIFS(_calc_라운드기준!$B41:$AT41,_calc_라운드기준!AL41,$B$1:$AT$1,"&lt;"&amp;37))-(RANK(AL41,$B41:$AT41,0)+COUNTIFS($B41:$AT41,AL41,$B$1:$AT$1,"&lt;"&amp;37))</f>
        <v>1</v>
      </c>
      <c r="CF41">
        <f>(RANK(_calc_라운드기준!AM41,_calc_라운드기준!$B41:$AT41,0)+COUNTIFS(_calc_라운드기준!$B41:$AT41,_calc_라운드기준!AM41,$B$1:$AT$1,"&lt;"&amp;38))-(RANK(AM41,$B41:$AT41,0)+COUNTIFS($B41:$AT41,AM41,$B$1:$AT$1,"&lt;"&amp;38))</f>
        <v>0</v>
      </c>
      <c r="CG41">
        <f>(RANK(_calc_라운드기준!AN41,_calc_라운드기준!$B41:$AT41,0)+COUNTIFS(_calc_라운드기준!$B41:$AT41,_calc_라운드기준!AN41,$B$1:$AT$1,"&lt;"&amp;39))-(RANK(AN41,$B41:$AT41,0)+COUNTIFS($B41:$AT41,AN41,$B$1:$AT$1,"&lt;"&amp;39))</f>
        <v>-22</v>
      </c>
      <c r="CH41">
        <f>(RANK(_calc_라운드기준!AO41,_calc_라운드기준!$B41:$AT41,0)+COUNTIFS(_calc_라운드기준!$B41:$AT41,_calc_라운드기준!AO41,$B$1:$AT$1,"&lt;"&amp;40))-(RANK(AO41,$B41:$AT41,0)+COUNTIFS($B41:$AT41,AO41,$B$1:$AT$1,"&lt;"&amp;40))</f>
        <v>0</v>
      </c>
      <c r="CI41">
        <f>(RANK(_calc_라운드기준!AP41,_calc_라운드기준!$B41:$AT41,0)+COUNTIFS(_calc_라운드기준!$B41:$AT41,_calc_라운드기준!AP41,$B$1:$AT$1,"&lt;"&amp;41))-(RANK(AP41,$B41:$AT41,0)+COUNTIFS($B41:$AT41,AP41,$B$1:$AT$1,"&lt;"&amp;41))</f>
        <v>-2</v>
      </c>
      <c r="CJ41">
        <f>(RANK(_calc_라운드기준!AQ41,_calc_라운드기준!$B41:$AT41,0)+COUNTIFS(_calc_라운드기준!$B41:$AT41,_calc_라운드기준!AQ41,$B$1:$AT$1,"&lt;"&amp;42))-(RANK(AQ41,$B41:$AT41,0)+COUNTIFS($B41:$AT41,AQ41,$B$1:$AT$1,"&lt;"&amp;42))</f>
        <v>-11</v>
      </c>
      <c r="CK41">
        <f>(RANK(_calc_라운드기준!AR41,_calc_라운드기준!$B41:$AT41,0)+COUNTIFS(_calc_라운드기준!$B41:$AT41,_calc_라운드기준!AR41,$B$1:$AT$1,"&lt;"&amp;43))-(RANK(AR41,$B41:$AT41,0)+COUNTIFS($B41:$AT41,AR41,$B$1:$AT$1,"&lt;"&amp;43))</f>
        <v>-3</v>
      </c>
      <c r="CL41">
        <f>(RANK(_calc_라운드기준!AS41,_calc_라운드기준!$B41:$AT41,0)+COUNTIFS(_calc_라운드기준!$B41:$AT41,_calc_라운드기준!AS41,$B$1:$AT$1,"&lt;"&amp;44))-(RANK(AS41,$B41:$AT41,0)+COUNTIFS($B41:$AT41,AS41,$B$1:$AT$1,"&lt;"&amp;44))</f>
        <v>13</v>
      </c>
      <c r="CM41">
        <f>(RANK(_calc_라운드기준!AT41,_calc_라운드기준!$B41:$AT41,0)+COUNTIFS(_calc_라운드기준!$B41:$AT41,_calc_라운드기준!AT41,$B$1:$AT$1,"&lt;"&amp;45))-(RANK(AT41,$B41:$AT41,0)+COUNTIFS($B41:$AT41,AT41,$B$1:$AT$1,"&lt;"&amp;45))</f>
        <v>3</v>
      </c>
      <c r="CN41">
        <f t="shared" si="45"/>
        <v>18</v>
      </c>
      <c r="CO41">
        <f t="shared" si="46"/>
        <v>27</v>
      </c>
      <c r="CP41">
        <f t="shared" si="47"/>
        <v>19</v>
      </c>
      <c r="CQ41">
        <f t="shared" si="48"/>
        <v>20</v>
      </c>
      <c r="CR41">
        <f t="shared" si="49"/>
        <v>41</v>
      </c>
      <c r="CS41">
        <f t="shared" si="50"/>
        <v>13</v>
      </c>
      <c r="CT41">
        <f t="shared" si="51"/>
        <v>28</v>
      </c>
      <c r="CU41">
        <f t="shared" si="52"/>
        <v>34</v>
      </c>
      <c r="CV41">
        <f t="shared" si="53"/>
        <v>21</v>
      </c>
      <c r="CW41">
        <f t="shared" si="54"/>
        <v>9</v>
      </c>
      <c r="CX41">
        <f t="shared" si="55"/>
        <v>3</v>
      </c>
      <c r="CY41">
        <f t="shared" si="56"/>
        <v>35</v>
      </c>
      <c r="CZ41">
        <f t="shared" si="57"/>
        <v>5</v>
      </c>
      <c r="DA41">
        <f t="shared" si="58"/>
        <v>14</v>
      </c>
      <c r="DB41">
        <f t="shared" si="59"/>
        <v>8</v>
      </c>
      <c r="DC41">
        <f t="shared" si="60"/>
        <v>29</v>
      </c>
      <c r="DD41">
        <f t="shared" si="61"/>
        <v>31</v>
      </c>
      <c r="DE41">
        <f t="shared" si="62"/>
        <v>42</v>
      </c>
      <c r="DF41">
        <f t="shared" si="63"/>
        <v>2</v>
      </c>
      <c r="DG41">
        <f t="shared" si="64"/>
        <v>32</v>
      </c>
      <c r="DH41">
        <f t="shared" si="65"/>
        <v>10</v>
      </c>
      <c r="DI41">
        <f t="shared" si="66"/>
        <v>22</v>
      </c>
      <c r="DJ41">
        <f t="shared" si="67"/>
        <v>45</v>
      </c>
      <c r="DK41">
        <f t="shared" si="68"/>
        <v>40</v>
      </c>
      <c r="DL41">
        <f t="shared" si="69"/>
        <v>43</v>
      </c>
      <c r="DM41">
        <f t="shared" si="70"/>
        <v>15</v>
      </c>
      <c r="DN41">
        <f t="shared" si="71"/>
        <v>37</v>
      </c>
      <c r="DO41">
        <f t="shared" si="72"/>
        <v>36</v>
      </c>
      <c r="DP41">
        <f t="shared" si="73"/>
        <v>38</v>
      </c>
      <c r="DQ41">
        <f t="shared" si="74"/>
        <v>7</v>
      </c>
      <c r="DR41">
        <f t="shared" si="75"/>
        <v>11</v>
      </c>
      <c r="DS41">
        <f t="shared" si="76"/>
        <v>12</v>
      </c>
      <c r="DT41">
        <f t="shared" si="77"/>
        <v>4</v>
      </c>
      <c r="DU41">
        <f t="shared" si="78"/>
        <v>1</v>
      </c>
      <c r="DV41">
        <f t="shared" si="79"/>
        <v>16</v>
      </c>
      <c r="DW41">
        <f t="shared" si="80"/>
        <v>23</v>
      </c>
      <c r="DX41">
        <f t="shared" si="81"/>
        <v>24</v>
      </c>
      <c r="DY41">
        <f t="shared" si="82"/>
        <v>25</v>
      </c>
      <c r="DZ41">
        <f t="shared" si="83"/>
        <v>44</v>
      </c>
      <c r="EA41">
        <f t="shared" si="84"/>
        <v>26</v>
      </c>
      <c r="EB41">
        <f t="shared" si="85"/>
        <v>30</v>
      </c>
      <c r="EC41">
        <f t="shared" si="86"/>
        <v>39</v>
      </c>
      <c r="ED41">
        <f t="shared" si="87"/>
        <v>33</v>
      </c>
      <c r="EE41">
        <f t="shared" si="88"/>
        <v>6</v>
      </c>
      <c r="EF41">
        <f t="shared" si="89"/>
        <v>17</v>
      </c>
    </row>
    <row r="42" spans="1:136" ht="16.5" customHeight="1">
      <c r="A42">
        <f>_calc_라운드기준!A42</f>
        <v>1204</v>
      </c>
      <c r="B42">
        <f>INDEX(_calc_누적빈도!B:B,$A42)-INDEX(_calc_누적빈도!B:B,$A42-기준100회_후보!$B$1)</f>
        <v>12</v>
      </c>
      <c r="C42">
        <f>INDEX(_calc_누적빈도!C:C,$A42)-INDEX(_calc_누적빈도!C:C,$A42-기준100회_후보!$B$1)</f>
        <v>9</v>
      </c>
      <c r="D42">
        <f>INDEX(_calc_누적빈도!D:D,$A42)-INDEX(_calc_누적빈도!D:D,$A42-기준100회_후보!$B$1)</f>
        <v>20</v>
      </c>
      <c r="E42">
        <f>INDEX(_calc_누적빈도!E:E,$A42)-INDEX(_calc_누적빈도!E:E,$A42-기준100회_후보!$B$1)</f>
        <v>11</v>
      </c>
      <c r="F42">
        <f>INDEX(_calc_누적빈도!F:F,$A42)-INDEX(_calc_누적빈도!F:F,$A42-기준100회_후보!$B$1)</f>
        <v>11</v>
      </c>
      <c r="G42">
        <f>INDEX(_calc_누적빈도!G:G,$A42)-INDEX(_calc_누적빈도!G:G,$A42-기준100회_후보!$B$1)</f>
        <v>18</v>
      </c>
      <c r="H42">
        <f>INDEX(_calc_누적빈도!H:H,$A42)-INDEX(_calc_누적빈도!H:H,$A42-기준100회_후보!$B$1)</f>
        <v>19</v>
      </c>
      <c r="I42">
        <f>INDEX(_calc_누적빈도!I:I,$A42)-INDEX(_calc_누적빈도!I:I,$A42-기준100회_후보!$B$1)</f>
        <v>12</v>
      </c>
      <c r="J42">
        <f>INDEX(_calc_누적빈도!J:J,$A42)-INDEX(_calc_누적빈도!J:J,$A42-기준100회_후보!$B$1)</f>
        <v>16</v>
      </c>
      <c r="K42">
        <f>INDEX(_calc_누적빈도!K:K,$A42)-INDEX(_calc_누적빈도!K:K,$A42-기준100회_후보!$B$1)</f>
        <v>10</v>
      </c>
      <c r="L42">
        <f>INDEX(_calc_누적빈도!L:L,$A42)-INDEX(_calc_누적빈도!L:L,$A42-기준100회_후보!$B$1)</f>
        <v>14</v>
      </c>
      <c r="M42">
        <f>INDEX(_calc_누적빈도!M:M,$A42)-INDEX(_calc_누적빈도!M:M,$A42-기준100회_후보!$B$1)</f>
        <v>16</v>
      </c>
      <c r="N42">
        <f>INDEX(_calc_누적빈도!N:N,$A42)-INDEX(_calc_누적빈도!N:N,$A42-기준100회_후보!$B$1)</f>
        <v>18</v>
      </c>
      <c r="O42">
        <f>INDEX(_calc_누적빈도!O:O,$A42)-INDEX(_calc_누적빈도!O:O,$A42-기준100회_후보!$B$1)</f>
        <v>10</v>
      </c>
      <c r="P42">
        <f>INDEX(_calc_누적빈도!P:P,$A42)-INDEX(_calc_누적빈도!P:P,$A42-기준100회_후보!$B$1)</f>
        <v>16</v>
      </c>
      <c r="Q42">
        <f>INDEX(_calc_누적빈도!Q:Q,$A42)-INDEX(_calc_누적빈도!Q:Q,$A42-기준100회_후보!$B$1)</f>
        <v>19</v>
      </c>
      <c r="R42">
        <f>INDEX(_calc_누적빈도!R:R,$A42)-INDEX(_calc_누적빈도!R:R,$A42-기준100회_후보!$B$1)</f>
        <v>10</v>
      </c>
      <c r="S42">
        <f>INDEX(_calc_누적빈도!S:S,$A42)-INDEX(_calc_누적빈도!S:S,$A42-기준100회_후보!$B$1)</f>
        <v>7</v>
      </c>
      <c r="T42">
        <f>INDEX(_calc_누적빈도!T:T,$A42)-INDEX(_calc_누적빈도!T:T,$A42-기준100회_후보!$B$1)</f>
        <v>18</v>
      </c>
      <c r="U42">
        <f>INDEX(_calc_누적빈도!U:U,$A42)-INDEX(_calc_누적빈도!U:U,$A42-기준100회_후보!$B$1)</f>
        <v>13</v>
      </c>
      <c r="V42">
        <f>INDEX(_calc_누적빈도!V:V,$A42)-INDEX(_calc_누적빈도!V:V,$A42-기준100회_후보!$B$1)</f>
        <v>15</v>
      </c>
      <c r="W42">
        <f>INDEX(_calc_누적빈도!W:W,$A42)-INDEX(_calc_누적빈도!W:W,$A42-기준100회_후보!$B$1)</f>
        <v>7</v>
      </c>
      <c r="X42">
        <f>INDEX(_calc_누적빈도!X:X,$A42)-INDEX(_calc_누적빈도!X:X,$A42-기준100회_후보!$B$1)</f>
        <v>9</v>
      </c>
      <c r="Y42">
        <f>INDEX(_calc_누적빈도!Y:Y,$A42)-INDEX(_calc_누적빈도!Y:Y,$A42-기준100회_후보!$B$1)</f>
        <v>14</v>
      </c>
      <c r="Z42">
        <f>INDEX(_calc_누적빈도!Z:Z,$A42)-INDEX(_calc_누적빈도!Z:Z,$A42-기준100회_후보!$B$1)</f>
        <v>11</v>
      </c>
      <c r="AA42">
        <f>INDEX(_calc_누적빈도!AA:AA,$A42)-INDEX(_calc_누적빈도!AA:AA,$A42-기준100회_후보!$B$1)</f>
        <v>13</v>
      </c>
      <c r="AB42">
        <f>INDEX(_calc_누적빈도!AB:AB,$A42)-INDEX(_calc_누적빈도!AB:AB,$A42-기준100회_후보!$B$1)</f>
        <v>15</v>
      </c>
      <c r="AC42">
        <f>INDEX(_calc_누적빈도!AC:AC,$A42)-INDEX(_calc_누적빈도!AC:AC,$A42-기준100회_후보!$B$1)</f>
        <v>15</v>
      </c>
      <c r="AD42">
        <f>INDEX(_calc_누적빈도!AD:AD,$A42)-INDEX(_calc_누적빈도!AD:AD,$A42-기준100회_후보!$B$1)</f>
        <v>13</v>
      </c>
      <c r="AE42">
        <f>INDEX(_calc_누적빈도!AE:AE,$A42)-INDEX(_calc_누적빈도!AE:AE,$A42-기준100회_후보!$B$1)</f>
        <v>17</v>
      </c>
      <c r="AF42">
        <f>INDEX(_calc_누적빈도!AF:AF,$A42)-INDEX(_calc_누적빈도!AF:AF,$A42-기준100회_후보!$B$1)</f>
        <v>13</v>
      </c>
      <c r="AG42">
        <f>INDEX(_calc_누적빈도!AG:AG,$A42)-INDEX(_calc_누적빈도!AG:AG,$A42-기준100회_후보!$B$1)</f>
        <v>12</v>
      </c>
      <c r="AH42">
        <f>INDEX(_calc_누적빈도!AH:AH,$A42)-INDEX(_calc_누적빈도!AH:AH,$A42-기준100회_후보!$B$1)</f>
        <v>18</v>
      </c>
      <c r="AI42">
        <f>INDEX(_calc_누적빈도!AI:AI,$A42)-INDEX(_calc_누적빈도!AI:AI,$A42-기준100회_후보!$B$1)</f>
        <v>14</v>
      </c>
      <c r="AJ42">
        <f>INDEX(_calc_누적빈도!AJ:AJ,$A42)-INDEX(_calc_누적빈도!AJ:AJ,$A42-기준100회_후보!$B$1)</f>
        <v>14</v>
      </c>
      <c r="AK42">
        <f>INDEX(_calc_누적빈도!AK:AK,$A42)-INDEX(_calc_누적빈도!AK:AK,$A42-기준100회_후보!$B$1)</f>
        <v>12</v>
      </c>
      <c r="AL42">
        <f>INDEX(_calc_누적빈도!AL:AL,$A42)-INDEX(_calc_누적빈도!AL:AL,$A42-기준100회_후보!$B$1)</f>
        <v>18</v>
      </c>
      <c r="AM42">
        <f>INDEX(_calc_누적빈도!AM:AM,$A42)-INDEX(_calc_누적빈도!AM:AM,$A42-기준100회_후보!$B$1)</f>
        <v>16</v>
      </c>
      <c r="AN42">
        <f>INDEX(_calc_누적빈도!AN:AN,$A42)-INDEX(_calc_누적빈도!AN:AN,$A42-기준100회_후보!$B$1)</f>
        <v>13</v>
      </c>
      <c r="AO42">
        <f>INDEX(_calc_누적빈도!AO:AO,$A42)-INDEX(_calc_누적빈도!AO:AO,$A42-기준100회_후보!$B$1)</f>
        <v>15</v>
      </c>
      <c r="AP42">
        <f>INDEX(_calc_누적빈도!AP:AP,$A42)-INDEX(_calc_누적빈도!AP:AP,$A42-기준100회_후보!$B$1)</f>
        <v>10</v>
      </c>
      <c r="AQ42">
        <f>INDEX(_calc_누적빈도!AQ:AQ,$A42)-INDEX(_calc_누적빈도!AQ:AQ,$A42-기준100회_후보!$B$1)</f>
        <v>9</v>
      </c>
      <c r="AR42">
        <f>INDEX(_calc_누적빈도!AR:AR,$A42)-INDEX(_calc_누적빈도!AR:AR,$A42-기준100회_후보!$B$1)</f>
        <v>6</v>
      </c>
      <c r="AS42">
        <f>INDEX(_calc_누적빈도!AS:AS,$A42)-INDEX(_calc_누적빈도!AS:AS,$A42-기준100회_후보!$B$1)</f>
        <v>11</v>
      </c>
      <c r="AT42">
        <f>INDEX(_calc_누적빈도!AT:AT,$A42)-INDEX(_calc_누적빈도!AT:AT,$A42-기준100회_후보!$B$1)</f>
        <v>11</v>
      </c>
      <c r="AU42">
        <f>(RANK(_calc_라운드기준!B42,_calc_라운드기준!$B42:$AT42,0)+COUNTIFS(_calc_라운드기준!$B42:$AT42,_calc_라운드기준!B42,$B$1:$AT$1,"&lt;"&amp;1))-(RANK(B42,$B42:$AT42,0)+COUNTIFS($B42:$AT42,B42,$B$1:$AT$1,"&lt;"&amp;1))</f>
        <v>6</v>
      </c>
      <c r="AV42">
        <f>(RANK(_calc_라운드기준!C42,_calc_라운드기준!$B42:$AT42,0)+COUNTIFS(_calc_라운드기준!$B42:$AT42,_calc_라운드기준!C42,$B$1:$AT$1,"&lt;"&amp;2))-(RANK(C42,$B42:$AT42,0)+COUNTIFS($B42:$AT42,C42,$B$1:$AT$1,"&lt;"&amp;2))</f>
        <v>-1</v>
      </c>
      <c r="AW42">
        <f>(RANK(_calc_라운드기준!D42,_calc_라운드기준!$B42:$AT42,0)+COUNTIFS(_calc_라운드기준!$B42:$AT42,_calc_라운드기준!D42,$B$1:$AT$1,"&lt;"&amp;3))-(RANK(D42,$B42:$AT42,0)+COUNTIFS($B42:$AT42,D42,$B$1:$AT$1,"&lt;"&amp;3))</f>
        <v>0</v>
      </c>
      <c r="AX42">
        <f>(RANK(_calc_라운드기준!E42,_calc_라운드기준!$B42:$AT42,0)+COUNTIFS(_calc_라운드기준!$B42:$AT42,_calc_라운드기준!E42,$B$1:$AT$1,"&lt;"&amp;4))-(RANK(E42,$B42:$AT42,0)+COUNTIFS($B42:$AT42,E42,$B$1:$AT$1,"&lt;"&amp;4))</f>
        <v>-8</v>
      </c>
      <c r="AY42">
        <f>(RANK(_calc_라운드기준!F42,_calc_라운드기준!$B42:$AT42,0)+COUNTIFS(_calc_라운드기준!$B42:$AT42,_calc_라운드기준!F42,$B$1:$AT$1,"&lt;"&amp;5))-(RANK(F42,$B42:$AT42,0)+COUNTIFS($B42:$AT42,F42,$B$1:$AT$1,"&lt;"&amp;5))</f>
        <v>-15</v>
      </c>
      <c r="AZ42">
        <f>(RANK(_calc_라운드기준!G42,_calc_라운드기준!$B42:$AT42,0)+COUNTIFS(_calc_라운드기준!$B42:$AT42,_calc_라운드기준!G42,$B$1:$AT$1,"&lt;"&amp;6))-(RANK(G42,$B42:$AT42,0)+COUNTIFS($B42:$AT42,G42,$B$1:$AT$1,"&lt;"&amp;6))</f>
        <v>6</v>
      </c>
      <c r="BA42">
        <f>(RANK(_calc_라운드기준!H42,_calc_라운드기준!$B42:$AT42,0)+COUNTIFS(_calc_라운드기준!$B42:$AT42,_calc_라운드기준!H42,$B$1:$AT$1,"&lt;"&amp;7))-(RANK(H42,$B42:$AT42,0)+COUNTIFS($B42:$AT42,H42,$B$1:$AT$1,"&lt;"&amp;7))</f>
        <v>0</v>
      </c>
      <c r="BB42">
        <f>(RANK(_calc_라운드기준!I42,_calc_라운드기준!$B42:$AT42,0)+COUNTIFS(_calc_라운드기준!$B42:$AT42,_calc_라운드기준!I42,$B$1:$AT$1,"&lt;"&amp;8))-(RANK(I42,$B42:$AT42,0)+COUNTIFS($B42:$AT42,I42,$B$1:$AT$1,"&lt;"&amp;8))</f>
        <v>-10</v>
      </c>
      <c r="BC42">
        <f>(RANK(_calc_라운드기준!J42,_calc_라운드기준!$B42:$AT42,0)+COUNTIFS(_calc_라운드기준!$B42:$AT42,_calc_라운드기준!J42,$B$1:$AT$1,"&lt;"&amp;9))-(RANK(J42,$B42:$AT42,0)+COUNTIFS($B42:$AT42,J42,$B$1:$AT$1,"&lt;"&amp;9))</f>
        <v>1</v>
      </c>
      <c r="BD42">
        <f>(RANK(_calc_라운드기준!K42,_calc_라운드기준!$B42:$AT42,0)+COUNTIFS(_calc_라운드기준!$B42:$AT42,_calc_라운드기준!K42,$B$1:$AT$1,"&lt;"&amp;10))-(RANK(K42,$B42:$AT42,0)+COUNTIFS($B42:$AT42,K42,$B$1:$AT$1,"&lt;"&amp;10))</f>
        <v>8</v>
      </c>
      <c r="BE42">
        <f>(RANK(_calc_라운드기준!L42,_calc_라운드기준!$B42:$AT42,0)+COUNTIFS(_calc_라운드기준!$B42:$AT42,_calc_라운드기준!L42,$B$1:$AT$1,"&lt;"&amp;11))-(RANK(L42,$B42:$AT42,0)+COUNTIFS($B42:$AT42,L42,$B$1:$AT$1,"&lt;"&amp;11))</f>
        <v>16</v>
      </c>
      <c r="BF42">
        <f>(RANK(_calc_라운드기준!M42,_calc_라운드기준!$B42:$AT42,0)+COUNTIFS(_calc_라운드기준!$B42:$AT42,_calc_라운드기준!M42,$B$1:$AT$1,"&lt;"&amp;12))-(RANK(M42,$B42:$AT42,0)+COUNTIFS($B42:$AT42,M42,$B$1:$AT$1,"&lt;"&amp;12))</f>
        <v>-5</v>
      </c>
      <c r="BG42">
        <f>(RANK(_calc_라운드기준!N42,_calc_라운드기준!$B42:$AT42,0)+COUNTIFS(_calc_라운드기준!$B42:$AT42,_calc_라운드기준!N42,$B$1:$AT$1,"&lt;"&amp;13))-(RANK(N42,$B42:$AT42,0)+COUNTIFS($B42:$AT42,N42,$B$1:$AT$1,"&lt;"&amp;13))</f>
        <v>14</v>
      </c>
      <c r="BH42">
        <f>(RANK(_calc_라운드기준!O42,_calc_라운드기준!$B42:$AT42,0)+COUNTIFS(_calc_라운드기준!$B42:$AT42,_calc_라운드기준!O42,$B$1:$AT$1,"&lt;"&amp;14))-(RANK(O42,$B42:$AT42,0)+COUNTIFS($B42:$AT42,O42,$B$1:$AT$1,"&lt;"&amp;14))</f>
        <v>3</v>
      </c>
      <c r="BI42">
        <f>(RANK(_calc_라운드기준!P42,_calc_라운드기준!$B42:$AT42,0)+COUNTIFS(_calc_라운드기준!$B42:$AT42,_calc_라운드기준!P42,$B$1:$AT$1,"&lt;"&amp;15))-(RANK(P42,$B42:$AT42,0)+COUNTIFS($B42:$AT42,P42,$B$1:$AT$1,"&lt;"&amp;15))</f>
        <v>12</v>
      </c>
      <c r="BJ42">
        <f>(RANK(_calc_라운드기준!Q42,_calc_라운드기준!$B42:$AT42,0)+COUNTIFS(_calc_라운드기준!$B42:$AT42,_calc_라운드기준!Q42,$B$1:$AT$1,"&lt;"&amp;16))-(RANK(Q42,$B42:$AT42,0)+COUNTIFS($B42:$AT42,Q42,$B$1:$AT$1,"&lt;"&amp;16))</f>
        <v>0</v>
      </c>
      <c r="BK42">
        <f>(RANK(_calc_라운드기준!R42,_calc_라운드기준!$B42:$AT42,0)+COUNTIFS(_calc_라운드기준!$B42:$AT42,_calc_라운드기준!R42,$B$1:$AT$1,"&lt;"&amp;17))-(RANK(R42,$B42:$AT42,0)+COUNTIFS($B42:$AT42,R42,$B$1:$AT$1,"&lt;"&amp;17))</f>
        <v>-3</v>
      </c>
      <c r="BL42">
        <f>(RANK(_calc_라운드기준!S42,_calc_라운드기준!$B42:$AT42,0)+COUNTIFS(_calc_라운드기준!$B42:$AT42,_calc_라운드기준!S42,$B$1:$AT$1,"&lt;"&amp;18))-(RANK(S42,$B42:$AT42,0)+COUNTIFS($B42:$AT42,S42,$B$1:$AT$1,"&lt;"&amp;18))</f>
        <v>-18</v>
      </c>
      <c r="BM42">
        <f>(RANK(_calc_라운드기준!T42,_calc_라운드기준!$B42:$AT42,0)+COUNTIFS(_calc_라운드기준!$B42:$AT42,_calc_라운드기준!T42,$B$1:$AT$1,"&lt;"&amp;19))-(RANK(T42,$B42:$AT42,0)+COUNTIFS($B42:$AT42,T42,$B$1:$AT$1,"&lt;"&amp;19))</f>
        <v>20</v>
      </c>
      <c r="BN42">
        <f>(RANK(_calc_라운드기준!U42,_calc_라운드기준!$B42:$AT42,0)+COUNTIFS(_calc_라운드기준!$B42:$AT42,_calc_라운드기준!U42,$B$1:$AT$1,"&lt;"&amp;20))-(RANK(U42,$B42:$AT42,0)+COUNTIFS($B42:$AT42,U42,$B$1:$AT$1,"&lt;"&amp;20))</f>
        <v>-2</v>
      </c>
      <c r="BO42">
        <f>(RANK(_calc_라운드기준!V42,_calc_라운드기준!$B42:$AT42,0)+COUNTIFS(_calc_라운드기준!$B42:$AT42,_calc_라운드기준!V42,$B$1:$AT$1,"&lt;"&amp;21))-(RANK(V42,$B42:$AT42,0)+COUNTIFS($B42:$AT42,V42,$B$1:$AT$1,"&lt;"&amp;21))</f>
        <v>13</v>
      </c>
      <c r="BP42">
        <f>(RANK(_calc_라운드기준!W42,_calc_라운드기준!$B42:$AT42,0)+COUNTIFS(_calc_라운드기준!$B42:$AT42,_calc_라운드기준!W42,$B$1:$AT$1,"&lt;"&amp;22))-(RANK(W42,$B42:$AT42,0)+COUNTIFS($B42:$AT42,W42,$B$1:$AT$1,"&lt;"&amp;22))</f>
        <v>-3</v>
      </c>
      <c r="BQ42">
        <f>(RANK(_calc_라운드기준!X42,_calc_라운드기준!$B42:$AT42,0)+COUNTIFS(_calc_라운드기준!$B42:$AT42,_calc_라운드기준!X42,$B$1:$AT$1,"&lt;"&amp;23))-(RANK(X42,$B42:$AT42,0)+COUNTIFS($B42:$AT42,X42,$B$1:$AT$1,"&lt;"&amp;23))</f>
        <v>-29</v>
      </c>
      <c r="BR42">
        <f>(RANK(_calc_라운드기준!Y42,_calc_라운드기준!$B42:$AT42,0)+COUNTIFS(_calc_라운드기준!$B42:$AT42,_calc_라운드기준!Y42,$B$1:$AT$1,"&lt;"&amp;24))-(RANK(Y42,$B42:$AT42,0)+COUNTIFS($B42:$AT42,Y42,$B$1:$AT$1,"&lt;"&amp;24))</f>
        <v>-12</v>
      </c>
      <c r="BS42">
        <f>(RANK(_calc_라운드기준!Z42,_calc_라운드기준!$B42:$AT42,0)+COUNTIFS(_calc_라운드기준!$B42:$AT42,_calc_라운드기준!Z42,$B$1:$AT$1,"&lt;"&amp;25))-(RANK(Z42,$B42:$AT42,0)+COUNTIFS($B42:$AT42,Z42,$B$1:$AT$1,"&lt;"&amp;25))</f>
        <v>-20</v>
      </c>
      <c r="BT42">
        <f>(RANK(_calc_라운드기준!AA42,_calc_라운드기준!$B42:$AT42,0)+COUNTIFS(_calc_라운드기준!$B42:$AT42,_calc_라운드기준!AA42,$B$1:$AT$1,"&lt;"&amp;26))-(RANK(AA42,$B42:$AT42,0)+COUNTIFS($B42:$AT42,AA42,$B$1:$AT$1,"&lt;"&amp;26))</f>
        <v>-2</v>
      </c>
      <c r="BU42">
        <f>(RANK(_calc_라운드기준!AB42,_calc_라운드기준!$B42:$AT42,0)+COUNTIFS(_calc_라운드기준!$B42:$AT42,_calc_라운드기준!AB42,$B$1:$AT$1,"&lt;"&amp;27))-(RANK(AB42,$B42:$AT42,0)+COUNTIFS($B42:$AT42,AB42,$B$1:$AT$1,"&lt;"&amp;27))</f>
        <v>-11</v>
      </c>
      <c r="BV42">
        <f>(RANK(_calc_라운드기준!AC42,_calc_라운드기준!$B42:$AT42,0)+COUNTIFS(_calc_라운드기준!$B42:$AT42,_calc_라운드기준!AC42,$B$1:$AT$1,"&lt;"&amp;28))-(RANK(AC42,$B42:$AT42,0)+COUNTIFS($B42:$AT42,AC42,$B$1:$AT$1,"&lt;"&amp;28))</f>
        <v>-2</v>
      </c>
      <c r="BW42">
        <f>(RANK(_calc_라운드기준!AD42,_calc_라운드기준!$B42:$AT42,0)+COUNTIFS(_calc_라운드기준!$B42:$AT42,_calc_라운드기준!AD42,$B$1:$AT$1,"&lt;"&amp;29))-(RANK(AD42,$B42:$AT42,0)+COUNTIFS($B42:$AT42,AD42,$B$1:$AT$1,"&lt;"&amp;29))</f>
        <v>-9</v>
      </c>
      <c r="BX42">
        <f>(RANK(_calc_라운드기준!AE42,_calc_라운드기준!$B42:$AT42,0)+COUNTIFS(_calc_라운드기준!$B42:$AT42,_calc_라운드기준!AE42,$B$1:$AT$1,"&lt;"&amp;30))-(RANK(AE42,$B42:$AT42,0)+COUNTIFS($B42:$AT42,AE42,$B$1:$AT$1,"&lt;"&amp;30))</f>
        <v>19</v>
      </c>
      <c r="BY42">
        <f>(RANK(_calc_라운드기준!AF42,_calc_라운드기준!$B42:$AT42,0)+COUNTIFS(_calc_라운드기준!$B42:$AT42,_calc_라운드기준!AF42,$B$1:$AT$1,"&lt;"&amp;31))-(RANK(AF42,$B42:$AT42,0)+COUNTIFS($B42:$AT42,AF42,$B$1:$AT$1,"&lt;"&amp;31))</f>
        <v>11</v>
      </c>
      <c r="BZ42">
        <f>(RANK(_calc_라운드기준!AG42,_calc_라운드기준!$B42:$AT42,0)+COUNTIFS(_calc_라운드기준!$B42:$AT42,_calc_라운드기준!AG42,$B$1:$AT$1,"&lt;"&amp;32))-(RANK(AG42,$B42:$AT42,0)+COUNTIFS($B42:$AT42,AG42,$B$1:$AT$1,"&lt;"&amp;32))</f>
        <v>0</v>
      </c>
      <c r="CA42">
        <f>(RANK(_calc_라운드기준!AH42,_calc_라운드기준!$B42:$AT42,0)+COUNTIFS(_calc_라운드기준!$B42:$AT42,_calc_라운드기준!AH42,$B$1:$AT$1,"&lt;"&amp;33))-(RANK(AH42,$B42:$AT42,0)+COUNTIFS($B42:$AT42,AH42,$B$1:$AT$1,"&lt;"&amp;33))</f>
        <v>15</v>
      </c>
      <c r="CB42">
        <f>(RANK(_calc_라운드기준!AI42,_calc_라운드기준!$B42:$AT42,0)+COUNTIFS(_calc_라운드기준!$B42:$AT42,_calc_라운드기준!AI42,$B$1:$AT$1,"&lt;"&amp;34))-(RANK(AI42,$B42:$AT42,0)+COUNTIFS($B42:$AT42,AI42,$B$1:$AT$1,"&lt;"&amp;34))</f>
        <v>22</v>
      </c>
      <c r="CC42">
        <f>(RANK(_calc_라운드기준!AJ42,_calc_라운드기준!$B42:$AT42,0)+COUNTIFS(_calc_라운드기준!$B42:$AT42,_calc_라운드기준!AJ42,$B$1:$AT$1,"&lt;"&amp;35))-(RANK(AJ42,$B42:$AT42,0)+COUNTIFS($B42:$AT42,AJ42,$B$1:$AT$1,"&lt;"&amp;35))</f>
        <v>9</v>
      </c>
      <c r="CD42">
        <f>(RANK(_calc_라운드기준!AK42,_calc_라운드기준!$B42:$AT42,0)+COUNTIFS(_calc_라운드기준!$B42:$AT42,_calc_라운드기준!AK42,$B$1:$AT$1,"&lt;"&amp;36))-(RANK(AK42,$B42:$AT42,0)+COUNTIFS($B42:$AT42,AK42,$B$1:$AT$1,"&lt;"&amp;36))</f>
        <v>1</v>
      </c>
      <c r="CE42">
        <f>(RANK(_calc_라운드기준!AL42,_calc_라운드기준!$B42:$AT42,0)+COUNTIFS(_calc_라운드기준!$B42:$AT42,_calc_라운드기준!AL42,$B$1:$AT$1,"&lt;"&amp;37))-(RANK(AL42,$B42:$AT42,0)+COUNTIFS($B42:$AT42,AL42,$B$1:$AT$1,"&lt;"&amp;37))</f>
        <v>0</v>
      </c>
      <c r="CF42">
        <f>(RANK(_calc_라운드기준!AM42,_calc_라운드기준!$B42:$AT42,0)+COUNTIFS(_calc_라운드기준!$B42:$AT42,_calc_라운드기준!AM42,$B$1:$AT$1,"&lt;"&amp;38))-(RANK(AM42,$B42:$AT42,0)+COUNTIFS($B42:$AT42,AM42,$B$1:$AT$1,"&lt;"&amp;38))</f>
        <v>-4</v>
      </c>
      <c r="CG42">
        <f>(RANK(_calc_라운드기준!AN42,_calc_라운드기준!$B42:$AT42,0)+COUNTIFS(_calc_라운드기준!$B42:$AT42,_calc_라운드기준!AN42,$B$1:$AT$1,"&lt;"&amp;39))-(RANK(AN42,$B42:$AT42,0)+COUNTIFS($B42:$AT42,AN42,$B$1:$AT$1,"&lt;"&amp;39))</f>
        <v>-21</v>
      </c>
      <c r="CH42">
        <f>(RANK(_calc_라운드기준!AO42,_calc_라운드기준!$B42:$AT42,0)+COUNTIFS(_calc_라운드기준!$B42:$AT42,_calc_라운드기준!AO42,$B$1:$AT$1,"&lt;"&amp;40))-(RANK(AO42,$B42:$AT42,0)+COUNTIFS($B42:$AT42,AO42,$B$1:$AT$1,"&lt;"&amp;40))</f>
        <v>-1</v>
      </c>
      <c r="CI42">
        <f>(RANK(_calc_라운드기준!AP42,_calc_라운드기준!$B42:$AT42,0)+COUNTIFS(_calc_라운드기준!$B42:$AT42,_calc_라운드기준!AP42,$B$1:$AT$1,"&lt;"&amp;41))-(RANK(AP42,$B42:$AT42,0)+COUNTIFS($B42:$AT42,AP42,$B$1:$AT$1,"&lt;"&amp;41))</f>
        <v>-2</v>
      </c>
      <c r="CJ42">
        <f>(RANK(_calc_라운드기준!AQ42,_calc_라운드기준!$B42:$AT42,0)+COUNTIFS(_calc_라운드기준!$B42:$AT42,_calc_라운드기준!AQ42,$B$1:$AT$1,"&lt;"&amp;42))-(RANK(AQ42,$B42:$AT42,0)+COUNTIFS($B42:$AT42,AQ42,$B$1:$AT$1,"&lt;"&amp;42))</f>
        <v>-10</v>
      </c>
      <c r="CK42">
        <f>(RANK(_calc_라운드기준!AR42,_calc_라운드기준!$B42:$AT42,0)+COUNTIFS(_calc_라운드기준!$B42:$AT42,_calc_라운드기준!AR42,$B$1:$AT$1,"&lt;"&amp;43))-(RANK(AR42,$B42:$AT42,0)+COUNTIFS($B42:$AT42,AR42,$B$1:$AT$1,"&lt;"&amp;43))</f>
        <v>-2</v>
      </c>
      <c r="CL42">
        <f>(RANK(_calc_라운드기준!AS42,_calc_라운드기준!$B42:$AT42,0)+COUNTIFS(_calc_라운드기준!$B42:$AT42,_calc_라운드기준!AS42,$B$1:$AT$1,"&lt;"&amp;44))-(RANK(AS42,$B42:$AT42,0)+COUNTIFS($B42:$AT42,AS42,$B$1:$AT$1,"&lt;"&amp;44))</f>
        <v>11</v>
      </c>
      <c r="CM42">
        <f>(RANK(_calc_라운드기준!AT42,_calc_라운드기준!$B42:$AT42,0)+COUNTIFS(_calc_라운드기준!$B42:$AT42,_calc_라운드기준!AT42,$B$1:$AT$1,"&lt;"&amp;45))-(RANK(AT42,$B42:$AT42,0)+COUNTIFS($B42:$AT42,AT42,$B$1:$AT$1,"&lt;"&amp;45))</f>
        <v>3</v>
      </c>
      <c r="CN42">
        <f t="shared" si="45"/>
        <v>13</v>
      </c>
      <c r="CO42">
        <f t="shared" si="46"/>
        <v>24</v>
      </c>
      <c r="CP42">
        <f t="shared" si="47"/>
        <v>19</v>
      </c>
      <c r="CQ42">
        <f t="shared" si="48"/>
        <v>35</v>
      </c>
      <c r="CR42">
        <f t="shared" si="49"/>
        <v>41</v>
      </c>
      <c r="CS42">
        <f t="shared" si="50"/>
        <v>14</v>
      </c>
      <c r="CT42">
        <f t="shared" si="51"/>
        <v>20</v>
      </c>
      <c r="CU42">
        <f t="shared" si="52"/>
        <v>37</v>
      </c>
      <c r="CV42">
        <f t="shared" si="53"/>
        <v>17</v>
      </c>
      <c r="CW42">
        <f t="shared" si="54"/>
        <v>12</v>
      </c>
      <c r="CX42">
        <f t="shared" si="55"/>
        <v>4</v>
      </c>
      <c r="CY42">
        <f t="shared" si="56"/>
        <v>34</v>
      </c>
      <c r="CZ42">
        <f t="shared" si="57"/>
        <v>6</v>
      </c>
      <c r="DA42">
        <f t="shared" si="58"/>
        <v>15</v>
      </c>
      <c r="DB42">
        <f t="shared" si="59"/>
        <v>8</v>
      </c>
      <c r="DC42">
        <f t="shared" si="60"/>
        <v>21</v>
      </c>
      <c r="DD42">
        <f t="shared" si="61"/>
        <v>31</v>
      </c>
      <c r="DE42">
        <f t="shared" si="62"/>
        <v>42</v>
      </c>
      <c r="DF42">
        <f t="shared" si="63"/>
        <v>2</v>
      </c>
      <c r="DG42">
        <f t="shared" si="64"/>
        <v>26</v>
      </c>
      <c r="DH42">
        <f t="shared" si="65"/>
        <v>7</v>
      </c>
      <c r="DI42">
        <f t="shared" si="66"/>
        <v>32</v>
      </c>
      <c r="DJ42">
        <f t="shared" si="67"/>
        <v>45</v>
      </c>
      <c r="DK42">
        <f t="shared" si="68"/>
        <v>40</v>
      </c>
      <c r="DL42">
        <f t="shared" si="69"/>
        <v>43</v>
      </c>
      <c r="DM42">
        <f t="shared" si="70"/>
        <v>27</v>
      </c>
      <c r="DN42">
        <f t="shared" si="71"/>
        <v>39</v>
      </c>
      <c r="DO42">
        <f t="shared" si="72"/>
        <v>28</v>
      </c>
      <c r="DP42">
        <f t="shared" si="73"/>
        <v>36</v>
      </c>
      <c r="DQ42">
        <f t="shared" si="74"/>
        <v>3</v>
      </c>
      <c r="DR42">
        <f t="shared" si="75"/>
        <v>9</v>
      </c>
      <c r="DS42">
        <f t="shared" si="76"/>
        <v>22</v>
      </c>
      <c r="DT42">
        <f t="shared" si="77"/>
        <v>5</v>
      </c>
      <c r="DU42">
        <f t="shared" si="78"/>
        <v>1</v>
      </c>
      <c r="DV42">
        <f t="shared" si="79"/>
        <v>11</v>
      </c>
      <c r="DW42">
        <f t="shared" si="80"/>
        <v>18</v>
      </c>
      <c r="DX42">
        <f t="shared" si="81"/>
        <v>23</v>
      </c>
      <c r="DY42">
        <f t="shared" si="82"/>
        <v>33</v>
      </c>
      <c r="DZ42">
        <f t="shared" si="83"/>
        <v>44</v>
      </c>
      <c r="EA42">
        <f t="shared" si="84"/>
        <v>25</v>
      </c>
      <c r="EB42">
        <f t="shared" si="85"/>
        <v>29</v>
      </c>
      <c r="EC42">
        <f t="shared" si="86"/>
        <v>38</v>
      </c>
      <c r="ED42">
        <f t="shared" si="87"/>
        <v>30</v>
      </c>
      <c r="EE42">
        <f t="shared" si="88"/>
        <v>10</v>
      </c>
      <c r="EF42">
        <f t="shared" si="89"/>
        <v>16</v>
      </c>
    </row>
    <row r="43" spans="1:136" ht="16.5" customHeight="1">
      <c r="A43">
        <f>_calc_라운드기준!A43</f>
        <v>1203</v>
      </c>
      <c r="B43">
        <f>INDEX(_calc_누적빈도!B:B,$A43)-INDEX(_calc_누적빈도!B:B,$A43-기준100회_후보!$B$1)</f>
        <v>12</v>
      </c>
      <c r="C43">
        <f>INDEX(_calc_누적빈도!C:C,$A43)-INDEX(_calc_누적빈도!C:C,$A43-기준100회_후보!$B$1)</f>
        <v>9</v>
      </c>
      <c r="D43">
        <f>INDEX(_calc_누적빈도!D:D,$A43)-INDEX(_calc_누적빈도!D:D,$A43-기준100회_후보!$B$1)</f>
        <v>19</v>
      </c>
      <c r="E43">
        <f>INDEX(_calc_누적빈도!E:E,$A43)-INDEX(_calc_누적빈도!E:E,$A43-기준100회_후보!$B$1)</f>
        <v>11</v>
      </c>
      <c r="F43">
        <f>INDEX(_calc_누적빈도!F:F,$A43)-INDEX(_calc_누적빈도!F:F,$A43-기준100회_후보!$B$1)</f>
        <v>11</v>
      </c>
      <c r="G43">
        <f>INDEX(_calc_누적빈도!G:G,$A43)-INDEX(_calc_누적빈도!G:G,$A43-기준100회_후보!$B$1)</f>
        <v>17</v>
      </c>
      <c r="H43">
        <f>INDEX(_calc_누적빈도!H:H,$A43)-INDEX(_calc_누적빈도!H:H,$A43-기준100회_후보!$B$1)</f>
        <v>19</v>
      </c>
      <c r="I43">
        <f>INDEX(_calc_누적빈도!I:I,$A43)-INDEX(_calc_누적빈도!I:I,$A43-기준100회_후보!$B$1)</f>
        <v>12</v>
      </c>
      <c r="J43">
        <f>INDEX(_calc_누적빈도!J:J,$A43)-INDEX(_calc_누적빈도!J:J,$A43-기준100회_후보!$B$1)</f>
        <v>16</v>
      </c>
      <c r="K43">
        <f>INDEX(_calc_누적빈도!K:K,$A43)-INDEX(_calc_누적빈도!K:K,$A43-기준100회_후보!$B$1)</f>
        <v>11</v>
      </c>
      <c r="L43">
        <f>INDEX(_calc_누적빈도!L:L,$A43)-INDEX(_calc_누적빈도!L:L,$A43-기준100회_후보!$B$1)</f>
        <v>14</v>
      </c>
      <c r="M43">
        <f>INDEX(_calc_누적빈도!M:M,$A43)-INDEX(_calc_누적빈도!M:M,$A43-기준100회_후보!$B$1)</f>
        <v>17</v>
      </c>
      <c r="N43">
        <f>INDEX(_calc_누적빈도!N:N,$A43)-INDEX(_calc_누적빈도!N:N,$A43-기준100회_후보!$B$1)</f>
        <v>18</v>
      </c>
      <c r="O43">
        <f>INDEX(_calc_누적빈도!O:O,$A43)-INDEX(_calc_누적빈도!O:O,$A43-기준100회_후보!$B$1)</f>
        <v>10</v>
      </c>
      <c r="P43">
        <f>INDEX(_calc_누적빈도!P:P,$A43)-INDEX(_calc_누적빈도!P:P,$A43-기준100회_후보!$B$1)</f>
        <v>16</v>
      </c>
      <c r="Q43">
        <f>INDEX(_calc_누적빈도!Q:Q,$A43)-INDEX(_calc_누적빈도!Q:Q,$A43-기준100회_후보!$B$1)</f>
        <v>19</v>
      </c>
      <c r="R43">
        <f>INDEX(_calc_누적빈도!R:R,$A43)-INDEX(_calc_누적빈도!R:R,$A43-기준100회_후보!$B$1)</f>
        <v>10</v>
      </c>
      <c r="S43">
        <f>INDEX(_calc_누적빈도!S:S,$A43)-INDEX(_calc_누적빈도!S:S,$A43-기준100회_후보!$B$1)</f>
        <v>6</v>
      </c>
      <c r="T43">
        <f>INDEX(_calc_누적빈도!T:T,$A43)-INDEX(_calc_누적빈도!T:T,$A43-기준100회_후보!$B$1)</f>
        <v>18</v>
      </c>
      <c r="U43">
        <f>INDEX(_calc_누적빈도!U:U,$A43)-INDEX(_calc_누적빈도!U:U,$A43-기준100회_후보!$B$1)</f>
        <v>13</v>
      </c>
      <c r="V43">
        <f>INDEX(_calc_누적빈도!V:V,$A43)-INDEX(_calc_누적빈도!V:V,$A43-기준100회_후보!$B$1)</f>
        <v>15</v>
      </c>
      <c r="W43">
        <f>INDEX(_calc_누적빈도!W:W,$A43)-INDEX(_calc_누적빈도!W:W,$A43-기준100회_후보!$B$1)</f>
        <v>7</v>
      </c>
      <c r="X43">
        <f>INDEX(_calc_누적빈도!X:X,$A43)-INDEX(_calc_누적빈도!X:X,$A43-기준100회_후보!$B$1)</f>
        <v>9</v>
      </c>
      <c r="Y43">
        <f>INDEX(_calc_누적빈도!Y:Y,$A43)-INDEX(_calc_누적빈도!Y:Y,$A43-기준100회_후보!$B$1)</f>
        <v>14</v>
      </c>
      <c r="Z43">
        <f>INDEX(_calc_누적빈도!Z:Z,$A43)-INDEX(_calc_누적빈도!Z:Z,$A43-기준100회_후보!$B$1)</f>
        <v>11</v>
      </c>
      <c r="AA43">
        <f>INDEX(_calc_누적빈도!AA:AA,$A43)-INDEX(_calc_누적빈도!AA:AA,$A43-기준100회_후보!$B$1)</f>
        <v>13</v>
      </c>
      <c r="AB43">
        <f>INDEX(_calc_누적빈도!AB:AB,$A43)-INDEX(_calc_누적빈도!AB:AB,$A43-기준100회_후보!$B$1)</f>
        <v>15</v>
      </c>
      <c r="AC43">
        <f>INDEX(_calc_누적빈도!AC:AC,$A43)-INDEX(_calc_누적빈도!AC:AC,$A43-기준100회_후보!$B$1)</f>
        <v>15</v>
      </c>
      <c r="AD43">
        <f>INDEX(_calc_누적빈도!AD:AD,$A43)-INDEX(_calc_누적빈도!AD:AD,$A43-기준100회_후보!$B$1)</f>
        <v>13</v>
      </c>
      <c r="AE43">
        <f>INDEX(_calc_누적빈도!AE:AE,$A43)-INDEX(_calc_누적빈도!AE:AE,$A43-기준100회_후보!$B$1)</f>
        <v>17</v>
      </c>
      <c r="AF43">
        <f>INDEX(_calc_누적빈도!AF:AF,$A43)-INDEX(_calc_누적빈도!AF:AF,$A43-기준100회_후보!$B$1)</f>
        <v>14</v>
      </c>
      <c r="AG43">
        <f>INDEX(_calc_누적빈도!AG:AG,$A43)-INDEX(_calc_누적빈도!AG:AG,$A43-기준100회_후보!$B$1)</f>
        <v>12</v>
      </c>
      <c r="AH43">
        <f>INDEX(_calc_누적빈도!AH:AH,$A43)-INDEX(_calc_누적빈도!AH:AH,$A43-기준100회_후보!$B$1)</f>
        <v>18</v>
      </c>
      <c r="AI43">
        <f>INDEX(_calc_누적빈도!AI:AI,$A43)-INDEX(_calc_누적빈도!AI:AI,$A43-기준100회_후보!$B$1)</f>
        <v>14</v>
      </c>
      <c r="AJ43">
        <f>INDEX(_calc_누적빈도!AJ:AJ,$A43)-INDEX(_calc_누적빈도!AJ:AJ,$A43-기준100회_후보!$B$1)</f>
        <v>13</v>
      </c>
      <c r="AK43">
        <f>INDEX(_calc_누적빈도!AK:AK,$A43)-INDEX(_calc_누적빈도!AK:AK,$A43-기준100회_후보!$B$1)</f>
        <v>12</v>
      </c>
      <c r="AL43">
        <f>INDEX(_calc_누적빈도!AL:AL,$A43)-INDEX(_calc_누적빈도!AL:AL,$A43-기준100회_후보!$B$1)</f>
        <v>18</v>
      </c>
      <c r="AM43">
        <f>INDEX(_calc_누적빈도!AM:AM,$A43)-INDEX(_calc_누적빈도!AM:AM,$A43-기준100회_후보!$B$1)</f>
        <v>16</v>
      </c>
      <c r="AN43">
        <f>INDEX(_calc_누적빈도!AN:AN,$A43)-INDEX(_calc_누적빈도!AN:AN,$A43-기준100회_후보!$B$1)</f>
        <v>12</v>
      </c>
      <c r="AO43">
        <f>INDEX(_calc_누적빈도!AO:AO,$A43)-INDEX(_calc_누적빈도!AO:AO,$A43-기준100회_후보!$B$1)</f>
        <v>16</v>
      </c>
      <c r="AP43">
        <f>INDEX(_calc_누적빈도!AP:AP,$A43)-INDEX(_calc_누적빈도!AP:AP,$A43-기준100회_후보!$B$1)</f>
        <v>10</v>
      </c>
      <c r="AQ43">
        <f>INDEX(_calc_누적빈도!AQ:AQ,$A43)-INDEX(_calc_누적빈도!AQ:AQ,$A43-기준100회_후보!$B$1)</f>
        <v>9</v>
      </c>
      <c r="AR43">
        <f>INDEX(_calc_누적빈도!AR:AR,$A43)-INDEX(_calc_누적빈도!AR:AR,$A43-기준100회_후보!$B$1)</f>
        <v>6</v>
      </c>
      <c r="AS43">
        <f>INDEX(_calc_누적빈도!AS:AS,$A43)-INDEX(_calc_누적빈도!AS:AS,$A43-기준100회_후보!$B$1)</f>
        <v>12</v>
      </c>
      <c r="AT43">
        <f>INDEX(_calc_누적빈도!AT:AT,$A43)-INDEX(_calc_누적빈도!AT:AT,$A43-기준100회_후보!$B$1)</f>
        <v>11</v>
      </c>
      <c r="AU43">
        <f>(RANK(_calc_라운드기준!B43,_calc_라운드기준!$B43:$AT43,0)+COUNTIFS(_calc_라운드기준!$B43:$AT43,_calc_라운드기준!B43,$B$1:$AT$1,"&lt;"&amp;1))-(RANK(B43,$B43:$AT43,0)+COUNTIFS($B43:$AT43,B43,$B$1:$AT$1,"&lt;"&amp;1))</f>
        <v>-3</v>
      </c>
      <c r="AV43">
        <f>(RANK(_calc_라운드기준!C43,_calc_라운드기준!$B43:$AT43,0)+COUNTIFS(_calc_라운드기준!$B43:$AT43,_calc_라운드기준!C43,$B$1:$AT$1,"&lt;"&amp;2))-(RANK(C43,$B43:$AT43,0)+COUNTIFS($B43:$AT43,C43,$B$1:$AT$1,"&lt;"&amp;2))</f>
        <v>-1</v>
      </c>
      <c r="AW43">
        <f>(RANK(_calc_라운드기준!D43,_calc_라운드기준!$B43:$AT43,0)+COUNTIFS(_calc_라운드기준!$B43:$AT43,_calc_라운드기준!D43,$B$1:$AT$1,"&lt;"&amp;3))-(RANK(D43,$B43:$AT43,0)+COUNTIFS($B43:$AT43,D43,$B$1:$AT$1,"&lt;"&amp;3))</f>
        <v>3</v>
      </c>
      <c r="AX43">
        <f>(RANK(_calc_라운드기준!E43,_calc_라운드기준!$B43:$AT43,0)+COUNTIFS(_calc_라운드기준!$B43:$AT43,_calc_라운드기준!E43,$B$1:$AT$1,"&lt;"&amp;4))-(RANK(E43,$B43:$AT43,0)+COUNTIFS($B43:$AT43,E43,$B$1:$AT$1,"&lt;"&amp;4))</f>
        <v>-8</v>
      </c>
      <c r="AY43">
        <f>(RANK(_calc_라운드기준!F43,_calc_라운드기준!$B43:$AT43,0)+COUNTIFS(_calc_라운드기준!$B43:$AT43,_calc_라운드기준!F43,$B$1:$AT$1,"&lt;"&amp;5))-(RANK(F43,$B43:$AT43,0)+COUNTIFS($B43:$AT43,F43,$B$1:$AT$1,"&lt;"&amp;5))</f>
        <v>-17</v>
      </c>
      <c r="AZ43">
        <f>(RANK(_calc_라운드기준!G43,_calc_라운드기준!$B43:$AT43,0)+COUNTIFS(_calc_라운드기준!$B43:$AT43,_calc_라운드기준!G43,$B$1:$AT$1,"&lt;"&amp;6))-(RANK(G43,$B43:$AT43,0)+COUNTIFS($B43:$AT43,G43,$B$1:$AT$1,"&lt;"&amp;6))</f>
        <v>9</v>
      </c>
      <c r="BA43">
        <f>(RANK(_calc_라운드기준!H43,_calc_라운드기준!$B43:$AT43,0)+COUNTIFS(_calc_라운드기준!$B43:$AT43,_calc_라운드기준!H43,$B$1:$AT$1,"&lt;"&amp;7))-(RANK(H43,$B43:$AT43,0)+COUNTIFS($B43:$AT43,H43,$B$1:$AT$1,"&lt;"&amp;7))</f>
        <v>-1</v>
      </c>
      <c r="BB43">
        <f>(RANK(_calc_라운드기준!I43,_calc_라운드기준!$B43:$AT43,0)+COUNTIFS(_calc_라운드기준!$B43:$AT43,_calc_라운드기준!I43,$B$1:$AT$1,"&lt;"&amp;8))-(RANK(I43,$B43:$AT43,0)+COUNTIFS($B43:$AT43,I43,$B$1:$AT$1,"&lt;"&amp;8))</f>
        <v>-9</v>
      </c>
      <c r="BC43">
        <f>(RANK(_calc_라운드기준!J43,_calc_라운드기준!$B43:$AT43,0)+COUNTIFS(_calc_라운드기준!$B43:$AT43,_calc_라운드기준!J43,$B$1:$AT$1,"&lt;"&amp;9))-(RANK(J43,$B43:$AT43,0)+COUNTIFS($B43:$AT43,J43,$B$1:$AT$1,"&lt;"&amp;9))</f>
        <v>-6</v>
      </c>
      <c r="BD43">
        <f>(RANK(_calc_라운드기준!K43,_calc_라운드기준!$B43:$AT43,0)+COUNTIFS(_calc_라운드기준!$B43:$AT43,_calc_라운드기준!K43,$B$1:$AT$1,"&lt;"&amp;10))-(RANK(K43,$B43:$AT43,0)+COUNTIFS($B43:$AT43,K43,$B$1:$AT$1,"&lt;"&amp;10))</f>
        <v>6</v>
      </c>
      <c r="BE43">
        <f>(RANK(_calc_라운드기준!L43,_calc_라운드기준!$B43:$AT43,0)+COUNTIFS(_calc_라운드기준!$B43:$AT43,_calc_라운드기준!L43,$B$1:$AT$1,"&lt;"&amp;11))-(RANK(L43,$B43:$AT43,0)+COUNTIFS($B43:$AT43,L43,$B$1:$AT$1,"&lt;"&amp;11))</f>
        <v>15</v>
      </c>
      <c r="BF43">
        <f>(RANK(_calc_라운드기준!M43,_calc_라운드기준!$B43:$AT43,0)+COUNTIFS(_calc_라운드기준!$B43:$AT43,_calc_라운드기준!M43,$B$1:$AT$1,"&lt;"&amp;12))-(RANK(M43,$B43:$AT43,0)+COUNTIFS($B43:$AT43,M43,$B$1:$AT$1,"&lt;"&amp;12))</f>
        <v>-3</v>
      </c>
      <c r="BG43">
        <f>(RANK(_calc_라운드기준!N43,_calc_라운드기준!$B43:$AT43,0)+COUNTIFS(_calc_라운드기준!$B43:$AT43,_calc_라운드기준!N43,$B$1:$AT$1,"&lt;"&amp;13))-(RANK(N43,$B43:$AT43,0)+COUNTIFS($B43:$AT43,N43,$B$1:$AT$1,"&lt;"&amp;13))</f>
        <v>7</v>
      </c>
      <c r="BH43">
        <f>(RANK(_calc_라운드기준!O43,_calc_라운드기준!$B43:$AT43,0)+COUNTIFS(_calc_라운드기준!$B43:$AT43,_calc_라운드기준!O43,$B$1:$AT$1,"&lt;"&amp;14))-(RANK(O43,$B43:$AT43,0)+COUNTIFS($B43:$AT43,O43,$B$1:$AT$1,"&lt;"&amp;14))</f>
        <v>4</v>
      </c>
      <c r="BI43">
        <f>(RANK(_calc_라운드기준!P43,_calc_라운드기준!$B43:$AT43,0)+COUNTIFS(_calc_라운드기준!$B43:$AT43,_calc_라운드기준!P43,$B$1:$AT$1,"&lt;"&amp;15))-(RANK(P43,$B43:$AT43,0)+COUNTIFS($B43:$AT43,P43,$B$1:$AT$1,"&lt;"&amp;15))</f>
        <v>13</v>
      </c>
      <c r="BJ43">
        <f>(RANK(_calc_라운드기준!Q43,_calc_라운드기준!$B43:$AT43,0)+COUNTIFS(_calc_라운드기준!$B43:$AT43,_calc_라운드기준!Q43,$B$1:$AT$1,"&lt;"&amp;16))-(RANK(Q43,$B43:$AT43,0)+COUNTIFS($B43:$AT43,Q43,$B$1:$AT$1,"&lt;"&amp;16))</f>
        <v>-1</v>
      </c>
      <c r="BK43">
        <f>(RANK(_calc_라운드기준!R43,_calc_라운드기준!$B43:$AT43,0)+COUNTIFS(_calc_라운드기준!$B43:$AT43,_calc_라운드기준!R43,$B$1:$AT$1,"&lt;"&amp;17))-(RANK(R43,$B43:$AT43,0)+COUNTIFS($B43:$AT43,R43,$B$1:$AT$1,"&lt;"&amp;17))</f>
        <v>-4</v>
      </c>
      <c r="BL43">
        <f>(RANK(_calc_라운드기준!S43,_calc_라운드기준!$B43:$AT43,0)+COUNTIFS(_calc_라운드기준!$B43:$AT43,_calc_라운드기준!S43,$B$1:$AT$1,"&lt;"&amp;18))-(RANK(S43,$B43:$AT43,0)+COUNTIFS($B43:$AT43,S43,$B$1:$AT$1,"&lt;"&amp;18))</f>
        <v>-9</v>
      </c>
      <c r="BM43">
        <f>(RANK(_calc_라운드기준!T43,_calc_라운드기준!$B43:$AT43,0)+COUNTIFS(_calc_라운드기준!$B43:$AT43,_calc_라운드기준!T43,$B$1:$AT$1,"&lt;"&amp;19))-(RANK(T43,$B43:$AT43,0)+COUNTIFS($B43:$AT43,T43,$B$1:$AT$1,"&lt;"&amp;19))</f>
        <v>21</v>
      </c>
      <c r="BN43">
        <f>(RANK(_calc_라운드기준!U43,_calc_라운드기준!$B43:$AT43,0)+COUNTIFS(_calc_라운드기준!$B43:$AT43,_calc_라운드기준!U43,$B$1:$AT$1,"&lt;"&amp;20))-(RANK(U43,$B43:$AT43,0)+COUNTIFS($B43:$AT43,U43,$B$1:$AT$1,"&lt;"&amp;20))</f>
        <v>-3</v>
      </c>
      <c r="BO43">
        <f>(RANK(_calc_라운드기준!V43,_calc_라운드기준!$B43:$AT43,0)+COUNTIFS(_calc_라운드기준!$B43:$AT43,_calc_라운드기준!V43,$B$1:$AT$1,"&lt;"&amp;21))-(RANK(V43,$B43:$AT43,0)+COUNTIFS($B43:$AT43,V43,$B$1:$AT$1,"&lt;"&amp;21))</f>
        <v>12</v>
      </c>
      <c r="BP43">
        <f>(RANK(_calc_라운드기준!W43,_calc_라운드기준!$B43:$AT43,0)+COUNTIFS(_calc_라운드기준!$B43:$AT43,_calc_라운드기준!W43,$B$1:$AT$1,"&lt;"&amp;22))-(RANK(W43,$B43:$AT43,0)+COUNTIFS($B43:$AT43,W43,$B$1:$AT$1,"&lt;"&amp;22))</f>
        <v>-1</v>
      </c>
      <c r="BQ43">
        <f>(RANK(_calc_라운드기준!X43,_calc_라운드기준!$B43:$AT43,0)+COUNTIFS(_calc_라운드기준!$B43:$AT43,_calc_라운드기준!X43,$B$1:$AT$1,"&lt;"&amp;23))-(RANK(X43,$B43:$AT43,0)+COUNTIFS($B43:$AT43,X43,$B$1:$AT$1,"&lt;"&amp;23))</f>
        <v>-29</v>
      </c>
      <c r="BR43">
        <f>(RANK(_calc_라운드기준!Y43,_calc_라운드기준!$B43:$AT43,0)+COUNTIFS(_calc_라운드기준!$B43:$AT43,_calc_라운드기준!Y43,$B$1:$AT$1,"&lt;"&amp;24))-(RANK(Y43,$B43:$AT43,0)+COUNTIFS($B43:$AT43,Y43,$B$1:$AT$1,"&lt;"&amp;24))</f>
        <v>-12</v>
      </c>
      <c r="BS43">
        <f>(RANK(_calc_라운드기준!Z43,_calc_라운드기준!$B43:$AT43,0)+COUNTIFS(_calc_라운드기준!$B43:$AT43,_calc_라운드기준!Z43,$B$1:$AT$1,"&lt;"&amp;25))-(RANK(Z43,$B43:$AT43,0)+COUNTIFS($B43:$AT43,Z43,$B$1:$AT$1,"&lt;"&amp;25))</f>
        <v>-22</v>
      </c>
      <c r="BT43">
        <f>(RANK(_calc_라운드기준!AA43,_calc_라운드기준!$B43:$AT43,0)+COUNTIFS(_calc_라운드기준!$B43:$AT43,_calc_라운드기준!AA43,$B$1:$AT$1,"&lt;"&amp;26))-(RANK(AA43,$B43:$AT43,0)+COUNTIFS($B43:$AT43,AA43,$B$1:$AT$1,"&lt;"&amp;26))</f>
        <v>-3</v>
      </c>
      <c r="BU43">
        <f>(RANK(_calc_라운드기준!AB43,_calc_라운드기준!$B43:$AT43,0)+COUNTIFS(_calc_라운드기준!$B43:$AT43,_calc_라운드기준!AB43,$B$1:$AT$1,"&lt;"&amp;27))-(RANK(AB43,$B43:$AT43,0)+COUNTIFS($B43:$AT43,AB43,$B$1:$AT$1,"&lt;"&amp;27))</f>
        <v>-13</v>
      </c>
      <c r="BV43">
        <f>(RANK(_calc_라운드기준!AC43,_calc_라운드기준!$B43:$AT43,0)+COUNTIFS(_calc_라운드기준!$B43:$AT43,_calc_라운드기준!AC43,$B$1:$AT$1,"&lt;"&amp;28))-(RANK(AC43,$B43:$AT43,0)+COUNTIFS($B43:$AT43,AC43,$B$1:$AT$1,"&lt;"&amp;28))</f>
        <v>-3</v>
      </c>
      <c r="BW43">
        <f>(RANK(_calc_라운드기준!AD43,_calc_라운드기준!$B43:$AT43,0)+COUNTIFS(_calc_라운드기준!$B43:$AT43,_calc_라운드기준!AD43,$B$1:$AT$1,"&lt;"&amp;29))-(RANK(AD43,$B43:$AT43,0)+COUNTIFS($B43:$AT43,AD43,$B$1:$AT$1,"&lt;"&amp;29))</f>
        <v>-3</v>
      </c>
      <c r="BX43">
        <f>(RANK(_calc_라운드기준!AE43,_calc_라운드기준!$B43:$AT43,0)+COUNTIFS(_calc_라운드기준!$B43:$AT43,_calc_라운드기준!AE43,$B$1:$AT$1,"&lt;"&amp;30))-(RANK(AE43,$B43:$AT43,0)+COUNTIFS($B43:$AT43,AE43,$B$1:$AT$1,"&lt;"&amp;30))</f>
        <v>18</v>
      </c>
      <c r="BY43">
        <f>(RANK(_calc_라운드기준!AF43,_calc_라운드기준!$B43:$AT43,0)+COUNTIFS(_calc_라운드기준!$B43:$AT43,_calc_라운드기준!AF43,$B$1:$AT$1,"&lt;"&amp;31))-(RANK(AF43,$B43:$AT43,0)+COUNTIFS($B43:$AT43,AF43,$B$1:$AT$1,"&lt;"&amp;31))</f>
        <v>16</v>
      </c>
      <c r="BZ43">
        <f>(RANK(_calc_라운드기준!AG43,_calc_라운드기준!$B43:$AT43,0)+COUNTIFS(_calc_라운드기준!$B43:$AT43,_calc_라운드기준!AG43,$B$1:$AT$1,"&lt;"&amp;32))-(RANK(AG43,$B43:$AT43,0)+COUNTIFS($B43:$AT43,AG43,$B$1:$AT$1,"&lt;"&amp;32))</f>
        <v>1</v>
      </c>
      <c r="CA43">
        <f>(RANK(_calc_라운드기준!AH43,_calc_라운드기준!$B43:$AT43,0)+COUNTIFS(_calc_라운드기준!$B43:$AT43,_calc_라운드기준!AH43,$B$1:$AT$1,"&lt;"&amp;33))-(RANK(AH43,$B43:$AT43,0)+COUNTIFS($B43:$AT43,AH43,$B$1:$AT$1,"&lt;"&amp;33))</f>
        <v>16</v>
      </c>
      <c r="CB43">
        <f>(RANK(_calc_라운드기준!AI43,_calc_라운드기준!$B43:$AT43,0)+COUNTIFS(_calc_라운드기준!$B43:$AT43,_calc_라운드기준!AI43,$B$1:$AT$1,"&lt;"&amp;34))-(RANK(AI43,$B43:$AT43,0)+COUNTIFS($B43:$AT43,AI43,$B$1:$AT$1,"&lt;"&amp;34))</f>
        <v>22</v>
      </c>
      <c r="CC43">
        <f>(RANK(_calc_라운드기준!AJ43,_calc_라운드기준!$B43:$AT43,0)+COUNTIFS(_calc_라운드기준!$B43:$AT43,_calc_라운드기준!AJ43,$B$1:$AT$1,"&lt;"&amp;35))-(RANK(AJ43,$B43:$AT43,0)+COUNTIFS($B43:$AT43,AJ43,$B$1:$AT$1,"&lt;"&amp;35))</f>
        <v>5</v>
      </c>
      <c r="CD43">
        <f>(RANK(_calc_라운드기준!AK43,_calc_라운드기준!$B43:$AT43,0)+COUNTIFS(_calc_라운드기준!$B43:$AT43,_calc_라운드기준!AK43,$B$1:$AT$1,"&lt;"&amp;36))-(RANK(AK43,$B43:$AT43,0)+COUNTIFS($B43:$AT43,AK43,$B$1:$AT$1,"&lt;"&amp;36))</f>
        <v>2</v>
      </c>
      <c r="CE43">
        <f>(RANK(_calc_라운드기준!AL43,_calc_라운드기준!$B43:$AT43,0)+COUNTIFS(_calc_라운드기준!$B43:$AT43,_calc_라운드기준!AL43,$B$1:$AT$1,"&lt;"&amp;37))-(RANK(AL43,$B43:$AT43,0)+COUNTIFS($B43:$AT43,AL43,$B$1:$AT$1,"&lt;"&amp;37))</f>
        <v>1</v>
      </c>
      <c r="CF43">
        <f>(RANK(_calc_라운드기준!AM43,_calc_라운드기준!$B43:$AT43,0)+COUNTIFS(_calc_라운드기준!$B43:$AT43,_calc_라운드기준!AM43,$B$1:$AT$1,"&lt;"&amp;38))-(RANK(AM43,$B43:$AT43,0)+COUNTIFS($B43:$AT43,AM43,$B$1:$AT$1,"&lt;"&amp;38))</f>
        <v>-4</v>
      </c>
      <c r="CG43">
        <f>(RANK(_calc_라운드기준!AN43,_calc_라운드기준!$B43:$AT43,0)+COUNTIFS(_calc_라운드기준!$B43:$AT43,_calc_라운드기준!AN43,$B$1:$AT$1,"&lt;"&amp;39))-(RANK(AN43,$B43:$AT43,0)+COUNTIFS($B43:$AT43,AN43,$B$1:$AT$1,"&lt;"&amp;39))</f>
        <v>-20</v>
      </c>
      <c r="CH43">
        <f>(RANK(_calc_라운드기준!AO43,_calc_라운드기준!$B43:$AT43,0)+COUNTIFS(_calc_라운드기준!$B43:$AT43,_calc_라운드기준!AO43,$B$1:$AT$1,"&lt;"&amp;40))-(RANK(AO43,$B43:$AT43,0)+COUNTIFS($B43:$AT43,AO43,$B$1:$AT$1,"&lt;"&amp;40))</f>
        <v>1</v>
      </c>
      <c r="CI43">
        <f>(RANK(_calc_라운드기준!AP43,_calc_라운드기준!$B43:$AT43,0)+COUNTIFS(_calc_라운드기준!$B43:$AT43,_calc_라운드기준!AP43,$B$1:$AT$1,"&lt;"&amp;41))-(RANK(AP43,$B43:$AT43,0)+COUNTIFS($B43:$AT43,AP43,$B$1:$AT$1,"&lt;"&amp;41))</f>
        <v>-2</v>
      </c>
      <c r="CJ43">
        <f>(RANK(_calc_라운드기준!AQ43,_calc_라운드기준!$B43:$AT43,0)+COUNTIFS(_calc_라운드기준!$B43:$AT43,_calc_라운드기준!AQ43,$B$1:$AT$1,"&lt;"&amp;42))-(RANK(AQ43,$B43:$AT43,0)+COUNTIFS($B43:$AT43,AQ43,$B$1:$AT$1,"&lt;"&amp;42))</f>
        <v>-10</v>
      </c>
      <c r="CK43">
        <f>(RANK(_calc_라운드기준!AR43,_calc_라운드기준!$B43:$AT43,0)+COUNTIFS(_calc_라운드기준!$B43:$AT43,_calc_라운드기준!AR43,$B$1:$AT$1,"&lt;"&amp;43))-(RANK(AR43,$B43:$AT43,0)+COUNTIFS($B43:$AT43,AR43,$B$1:$AT$1,"&lt;"&amp;43))</f>
        <v>-1</v>
      </c>
      <c r="CL43">
        <f>(RANK(_calc_라운드기준!AS43,_calc_라운드기준!$B43:$AT43,0)+COUNTIFS(_calc_라운드기준!$B43:$AT43,_calc_라운드기준!AS43,$B$1:$AT$1,"&lt;"&amp;44))-(RANK(AS43,$B43:$AT43,0)+COUNTIFS($B43:$AT43,AS43,$B$1:$AT$1,"&lt;"&amp;44))</f>
        <v>14</v>
      </c>
      <c r="CM43">
        <f>(RANK(_calc_라운드기준!AT43,_calc_라운드기준!$B43:$AT43,0)+COUNTIFS(_calc_라운드기준!$B43:$AT43,_calc_라운드기준!AT43,$B$1:$AT$1,"&lt;"&amp;45))-(RANK(AT43,$B43:$AT43,0)+COUNTIFS($B43:$AT43,AT43,$B$1:$AT$1,"&lt;"&amp;45))</f>
        <v>2</v>
      </c>
      <c r="CN43">
        <f t="shared" si="45"/>
        <v>27</v>
      </c>
      <c r="CO43">
        <f t="shared" si="46"/>
        <v>21</v>
      </c>
      <c r="CP43">
        <f t="shared" si="47"/>
        <v>15</v>
      </c>
      <c r="CQ43">
        <f t="shared" si="48"/>
        <v>36</v>
      </c>
      <c r="CR43">
        <f t="shared" si="49"/>
        <v>42</v>
      </c>
      <c r="CS43">
        <f t="shared" si="50"/>
        <v>10</v>
      </c>
      <c r="CT43">
        <f t="shared" si="51"/>
        <v>22</v>
      </c>
      <c r="CU43">
        <f t="shared" si="52"/>
        <v>37</v>
      </c>
      <c r="CV43">
        <f t="shared" si="53"/>
        <v>35</v>
      </c>
      <c r="CW43">
        <f t="shared" si="54"/>
        <v>12</v>
      </c>
      <c r="CX43">
        <f t="shared" si="55"/>
        <v>6</v>
      </c>
      <c r="CY43">
        <f t="shared" si="56"/>
        <v>28</v>
      </c>
      <c r="CZ43">
        <f t="shared" si="57"/>
        <v>11</v>
      </c>
      <c r="DA43">
        <f t="shared" si="58"/>
        <v>14</v>
      </c>
      <c r="DB43">
        <f t="shared" si="59"/>
        <v>8</v>
      </c>
      <c r="DC43">
        <f t="shared" si="60"/>
        <v>23</v>
      </c>
      <c r="DD43">
        <f t="shared" si="61"/>
        <v>33</v>
      </c>
      <c r="DE43">
        <f t="shared" si="62"/>
        <v>38</v>
      </c>
      <c r="DF43">
        <f t="shared" si="63"/>
        <v>2</v>
      </c>
      <c r="DG43">
        <f t="shared" si="64"/>
        <v>29</v>
      </c>
      <c r="DH43">
        <f t="shared" si="65"/>
        <v>9</v>
      </c>
      <c r="DI43">
        <f t="shared" si="66"/>
        <v>24</v>
      </c>
      <c r="DJ43">
        <f t="shared" si="67"/>
        <v>45</v>
      </c>
      <c r="DK43">
        <f t="shared" si="68"/>
        <v>40</v>
      </c>
      <c r="DL43">
        <f t="shared" si="69"/>
        <v>44</v>
      </c>
      <c r="DM43">
        <f t="shared" si="70"/>
        <v>30</v>
      </c>
      <c r="DN43">
        <f t="shared" si="71"/>
        <v>41</v>
      </c>
      <c r="DO43">
        <f t="shared" si="72"/>
        <v>31</v>
      </c>
      <c r="DP43">
        <f t="shared" si="73"/>
        <v>32</v>
      </c>
      <c r="DQ43">
        <f t="shared" si="74"/>
        <v>3</v>
      </c>
      <c r="DR43">
        <f t="shared" si="75"/>
        <v>4</v>
      </c>
      <c r="DS43">
        <f t="shared" si="76"/>
        <v>18</v>
      </c>
      <c r="DT43">
        <f t="shared" si="77"/>
        <v>5</v>
      </c>
      <c r="DU43">
        <f t="shared" si="78"/>
        <v>1</v>
      </c>
      <c r="DV43">
        <f t="shared" si="79"/>
        <v>13</v>
      </c>
      <c r="DW43">
        <f t="shared" si="80"/>
        <v>16</v>
      </c>
      <c r="DX43">
        <f t="shared" si="81"/>
        <v>19</v>
      </c>
      <c r="DY43">
        <f t="shared" si="82"/>
        <v>34</v>
      </c>
      <c r="DZ43">
        <f t="shared" si="83"/>
        <v>43</v>
      </c>
      <c r="EA43">
        <f t="shared" si="84"/>
        <v>20</v>
      </c>
      <c r="EB43">
        <f t="shared" si="85"/>
        <v>26</v>
      </c>
      <c r="EC43">
        <f t="shared" si="86"/>
        <v>39</v>
      </c>
      <c r="ED43">
        <f t="shared" si="87"/>
        <v>25</v>
      </c>
      <c r="EE43">
        <f t="shared" si="88"/>
        <v>7</v>
      </c>
      <c r="EF43">
        <f t="shared" si="89"/>
        <v>17</v>
      </c>
    </row>
    <row r="44" spans="1:136" ht="16.5" customHeight="1">
      <c r="A44">
        <f>_calc_라운드기준!A44</f>
        <v>1202</v>
      </c>
      <c r="B44">
        <f>INDEX(_calc_누적빈도!B:B,$A44)-INDEX(_calc_누적빈도!B:B,$A44-기준100회_후보!$B$1)</f>
        <v>12</v>
      </c>
      <c r="C44">
        <f>INDEX(_calc_누적빈도!C:C,$A44)-INDEX(_calc_누적빈도!C:C,$A44-기준100회_후보!$B$1)</f>
        <v>9</v>
      </c>
      <c r="D44">
        <f>INDEX(_calc_누적빈도!D:D,$A44)-INDEX(_calc_누적빈도!D:D,$A44-기준100회_후보!$B$1)</f>
        <v>19</v>
      </c>
      <c r="E44">
        <f>INDEX(_calc_누적빈도!E:E,$A44)-INDEX(_calc_누적빈도!E:E,$A44-기준100회_후보!$B$1)</f>
        <v>11</v>
      </c>
      <c r="F44">
        <f>INDEX(_calc_누적빈도!F:F,$A44)-INDEX(_calc_누적빈도!F:F,$A44-기준100회_후보!$B$1)</f>
        <v>10</v>
      </c>
      <c r="G44">
        <f>INDEX(_calc_누적빈도!G:G,$A44)-INDEX(_calc_누적빈도!G:G,$A44-기준100회_후보!$B$1)</f>
        <v>17</v>
      </c>
      <c r="H44">
        <f>INDEX(_calc_누적빈도!H:H,$A44)-INDEX(_calc_누적빈도!H:H,$A44-기준100회_후보!$B$1)</f>
        <v>19</v>
      </c>
      <c r="I44">
        <f>INDEX(_calc_누적빈도!I:I,$A44)-INDEX(_calc_누적빈도!I:I,$A44-기준100회_후보!$B$1)</f>
        <v>12</v>
      </c>
      <c r="J44">
        <f>INDEX(_calc_누적빈도!J:J,$A44)-INDEX(_calc_누적빈도!J:J,$A44-기준100회_후보!$B$1)</f>
        <v>16</v>
      </c>
      <c r="K44">
        <f>INDEX(_calc_누적빈도!K:K,$A44)-INDEX(_calc_누적빈도!K:K,$A44-기준100회_후보!$B$1)</f>
        <v>11</v>
      </c>
      <c r="L44">
        <f>INDEX(_calc_누적빈도!L:L,$A44)-INDEX(_calc_누적빈도!L:L,$A44-기준100회_후보!$B$1)</f>
        <v>14</v>
      </c>
      <c r="M44">
        <f>INDEX(_calc_누적빈도!M:M,$A44)-INDEX(_calc_누적빈도!M:M,$A44-기준100회_후보!$B$1)</f>
        <v>16</v>
      </c>
      <c r="N44">
        <f>INDEX(_calc_누적빈도!N:N,$A44)-INDEX(_calc_누적빈도!N:N,$A44-기준100회_후보!$B$1)</f>
        <v>19</v>
      </c>
      <c r="O44">
        <f>INDEX(_calc_누적빈도!O:O,$A44)-INDEX(_calc_누적빈도!O:O,$A44-기준100회_후보!$B$1)</f>
        <v>11</v>
      </c>
      <c r="P44">
        <f>INDEX(_calc_누적빈도!P:P,$A44)-INDEX(_calc_누적빈도!P:P,$A44-기준100회_후보!$B$1)</f>
        <v>16</v>
      </c>
      <c r="Q44">
        <f>INDEX(_calc_누적빈도!Q:Q,$A44)-INDEX(_calc_누적빈도!Q:Q,$A44-기준100회_후보!$B$1)</f>
        <v>19</v>
      </c>
      <c r="R44">
        <f>INDEX(_calc_누적빈도!R:R,$A44)-INDEX(_calc_누적빈도!R:R,$A44-기준100회_후보!$B$1)</f>
        <v>10</v>
      </c>
      <c r="S44">
        <f>INDEX(_calc_누적빈도!S:S,$A44)-INDEX(_calc_누적빈도!S:S,$A44-기준100회_후보!$B$1)</f>
        <v>6</v>
      </c>
      <c r="T44">
        <f>INDEX(_calc_누적빈도!T:T,$A44)-INDEX(_calc_누적빈도!T:T,$A44-기준100회_후보!$B$1)</f>
        <v>18</v>
      </c>
      <c r="U44">
        <f>INDEX(_calc_누적빈도!U:U,$A44)-INDEX(_calc_누적빈도!U:U,$A44-기준100회_후보!$B$1)</f>
        <v>13</v>
      </c>
      <c r="V44">
        <f>INDEX(_calc_누적빈도!V:V,$A44)-INDEX(_calc_누적빈도!V:V,$A44-기준100회_후보!$B$1)</f>
        <v>14</v>
      </c>
      <c r="W44">
        <f>INDEX(_calc_누적빈도!W:W,$A44)-INDEX(_calc_누적빈도!W:W,$A44-기준100회_후보!$B$1)</f>
        <v>8</v>
      </c>
      <c r="X44">
        <f>INDEX(_calc_누적빈도!X:X,$A44)-INDEX(_calc_누적빈도!X:X,$A44-기준100회_후보!$B$1)</f>
        <v>9</v>
      </c>
      <c r="Y44">
        <f>INDEX(_calc_누적빈도!Y:Y,$A44)-INDEX(_calc_누적빈도!Y:Y,$A44-기준100회_후보!$B$1)</f>
        <v>14</v>
      </c>
      <c r="Z44">
        <f>INDEX(_calc_누적빈도!Z:Z,$A44)-INDEX(_calc_누적빈도!Z:Z,$A44-기준100회_후보!$B$1)</f>
        <v>11</v>
      </c>
      <c r="AA44">
        <f>INDEX(_calc_누적빈도!AA:AA,$A44)-INDEX(_calc_누적빈도!AA:AA,$A44-기준100회_후보!$B$1)</f>
        <v>14</v>
      </c>
      <c r="AB44">
        <f>INDEX(_calc_누적빈도!AB:AB,$A44)-INDEX(_calc_누적빈도!AB:AB,$A44-기준100회_후보!$B$1)</f>
        <v>15</v>
      </c>
      <c r="AC44">
        <f>INDEX(_calc_누적빈도!AC:AC,$A44)-INDEX(_calc_누적빈도!AC:AC,$A44-기준100회_후보!$B$1)</f>
        <v>15</v>
      </c>
      <c r="AD44">
        <f>INDEX(_calc_누적빈도!AD:AD,$A44)-INDEX(_calc_누적빈도!AD:AD,$A44-기준100회_후보!$B$1)</f>
        <v>13</v>
      </c>
      <c r="AE44">
        <f>INDEX(_calc_누적빈도!AE:AE,$A44)-INDEX(_calc_누적빈도!AE:AE,$A44-기준100회_후보!$B$1)</f>
        <v>17</v>
      </c>
      <c r="AF44">
        <f>INDEX(_calc_누적빈도!AF:AF,$A44)-INDEX(_calc_누적빈도!AF:AF,$A44-기준100회_후보!$B$1)</f>
        <v>14</v>
      </c>
      <c r="AG44">
        <f>INDEX(_calc_누적빈도!AG:AG,$A44)-INDEX(_calc_누적빈도!AG:AG,$A44-기준100회_후보!$B$1)</f>
        <v>12</v>
      </c>
      <c r="AH44">
        <f>INDEX(_calc_누적빈도!AH:AH,$A44)-INDEX(_calc_누적빈도!AH:AH,$A44-기준100회_후보!$B$1)</f>
        <v>17</v>
      </c>
      <c r="AI44">
        <f>INDEX(_calc_누적빈도!AI:AI,$A44)-INDEX(_calc_누적빈도!AI:AI,$A44-기준100회_후보!$B$1)</f>
        <v>14</v>
      </c>
      <c r="AJ44">
        <f>INDEX(_calc_누적빈도!AJ:AJ,$A44)-INDEX(_calc_누적빈도!AJ:AJ,$A44-기준100회_후보!$B$1)</f>
        <v>13</v>
      </c>
      <c r="AK44">
        <f>INDEX(_calc_누적빈도!AK:AK,$A44)-INDEX(_calc_누적빈도!AK:AK,$A44-기준100회_후보!$B$1)</f>
        <v>12</v>
      </c>
      <c r="AL44">
        <f>INDEX(_calc_누적빈도!AL:AL,$A44)-INDEX(_calc_누적빈도!AL:AL,$A44-기준100회_후보!$B$1)</f>
        <v>18</v>
      </c>
      <c r="AM44">
        <f>INDEX(_calc_누적빈도!AM:AM,$A44)-INDEX(_calc_누적빈도!AM:AM,$A44-기준100회_후보!$B$1)</f>
        <v>17</v>
      </c>
      <c r="AN44">
        <f>INDEX(_calc_누적빈도!AN:AN,$A44)-INDEX(_calc_누적빈도!AN:AN,$A44-기준100회_후보!$B$1)</f>
        <v>12</v>
      </c>
      <c r="AO44">
        <f>INDEX(_calc_누적빈도!AO:AO,$A44)-INDEX(_calc_누적빈도!AO:AO,$A44-기준100회_후보!$B$1)</f>
        <v>15</v>
      </c>
      <c r="AP44">
        <f>INDEX(_calc_누적빈도!AP:AP,$A44)-INDEX(_calc_누적빈도!AP:AP,$A44-기준100회_후보!$B$1)</f>
        <v>10</v>
      </c>
      <c r="AQ44">
        <f>INDEX(_calc_누적빈도!AQ:AQ,$A44)-INDEX(_calc_누적빈도!AQ:AQ,$A44-기준100회_후보!$B$1)</f>
        <v>9</v>
      </c>
      <c r="AR44">
        <f>INDEX(_calc_누적빈도!AR:AR,$A44)-INDEX(_calc_누적빈도!AR:AR,$A44-기준100회_후보!$B$1)</f>
        <v>6</v>
      </c>
      <c r="AS44">
        <f>INDEX(_calc_누적빈도!AS:AS,$A44)-INDEX(_calc_누적빈도!AS:AS,$A44-기준100회_후보!$B$1)</f>
        <v>12</v>
      </c>
      <c r="AT44">
        <f>INDEX(_calc_누적빈도!AT:AT,$A44)-INDEX(_calc_누적빈도!AT:AT,$A44-기준100회_후보!$B$1)</f>
        <v>11</v>
      </c>
      <c r="AU44">
        <f>(RANK(_calc_라운드기준!B44,_calc_라운드기준!$B44:$AT44,0)+COUNTIFS(_calc_라운드기준!$B44:$AT44,_calc_라운드기준!B44,$B$1:$AT$1,"&lt;"&amp;1))-(RANK(B44,$B44:$AT44,0)+COUNTIFS($B44:$AT44,B44,$B$1:$AT$1,"&lt;"&amp;1))</f>
        <v>-1</v>
      </c>
      <c r="AV44">
        <f>(RANK(_calc_라운드기준!C44,_calc_라운드기준!$B44:$AT44,0)+COUNTIFS(_calc_라운드기준!$B44:$AT44,_calc_라운드기준!C44,$B$1:$AT$1,"&lt;"&amp;2))-(RANK(C44,$B44:$AT44,0)+COUNTIFS($B44:$AT44,C44,$B$1:$AT$1,"&lt;"&amp;2))</f>
        <v>-1</v>
      </c>
      <c r="AW44">
        <f>(RANK(_calc_라운드기준!D44,_calc_라운드기준!$B44:$AT44,0)+COUNTIFS(_calc_라운드기준!$B44:$AT44,_calc_라운드기준!D44,$B$1:$AT$1,"&lt;"&amp;3))-(RANK(D44,$B44:$AT44,0)+COUNTIFS($B44:$AT44,D44,$B$1:$AT$1,"&lt;"&amp;3))</f>
        <v>3</v>
      </c>
      <c r="AX44">
        <f>(RANK(_calc_라운드기준!E44,_calc_라운드기준!$B44:$AT44,0)+COUNTIFS(_calc_라운드기준!$B44:$AT44,_calc_라운드기준!E44,$B$1:$AT$1,"&lt;"&amp;4))-(RANK(E44,$B44:$AT44,0)+COUNTIFS($B44:$AT44,E44,$B$1:$AT$1,"&lt;"&amp;4))</f>
        <v>-6</v>
      </c>
      <c r="AY44">
        <f>(RANK(_calc_라운드기준!F44,_calc_라운드기준!$B44:$AT44,0)+COUNTIFS(_calc_라운드기준!$B44:$AT44,_calc_라운드기준!F44,$B$1:$AT$1,"&lt;"&amp;5))-(RANK(F44,$B44:$AT44,0)+COUNTIFS($B44:$AT44,F44,$B$1:$AT$1,"&lt;"&amp;5))</f>
        <v>-10</v>
      </c>
      <c r="AZ44">
        <f>(RANK(_calc_라운드기준!G44,_calc_라운드기준!$B44:$AT44,0)+COUNTIFS(_calc_라운드기준!$B44:$AT44,_calc_라운드기준!G44,$B$1:$AT$1,"&lt;"&amp;6))-(RANK(G44,$B44:$AT44,0)+COUNTIFS($B44:$AT44,G44,$B$1:$AT$1,"&lt;"&amp;6))</f>
        <v>8</v>
      </c>
      <c r="BA44">
        <f>(RANK(_calc_라운드기준!H44,_calc_라운드기준!$B44:$AT44,0)+COUNTIFS(_calc_라운드기준!$B44:$AT44,_calc_라운드기준!H44,$B$1:$AT$1,"&lt;"&amp;7))-(RANK(H44,$B44:$AT44,0)+COUNTIFS($B44:$AT44,H44,$B$1:$AT$1,"&lt;"&amp;7))</f>
        <v>-1</v>
      </c>
      <c r="BB44">
        <f>(RANK(_calc_라운드기준!I44,_calc_라운드기준!$B44:$AT44,0)+COUNTIFS(_calc_라운드기준!$B44:$AT44,_calc_라운드기준!I44,$B$1:$AT$1,"&lt;"&amp;8))-(RANK(I44,$B44:$AT44,0)+COUNTIFS($B44:$AT44,I44,$B$1:$AT$1,"&lt;"&amp;8))</f>
        <v>-11</v>
      </c>
      <c r="BC44">
        <f>(RANK(_calc_라운드기준!J44,_calc_라운드기준!$B44:$AT44,0)+COUNTIFS(_calc_라운드기준!$B44:$AT44,_calc_라운드기준!J44,$B$1:$AT$1,"&lt;"&amp;9))-(RANK(J44,$B44:$AT44,0)+COUNTIFS($B44:$AT44,J44,$B$1:$AT$1,"&lt;"&amp;9))</f>
        <v>-6</v>
      </c>
      <c r="BD44">
        <f>(RANK(_calc_라운드기준!K44,_calc_라운드기준!$B44:$AT44,0)+COUNTIFS(_calc_라운드기준!$B44:$AT44,_calc_라운드기준!K44,$B$1:$AT$1,"&lt;"&amp;10))-(RANK(K44,$B44:$AT44,0)+COUNTIFS($B44:$AT44,K44,$B$1:$AT$1,"&lt;"&amp;10))</f>
        <v>7</v>
      </c>
      <c r="BE44">
        <f>(RANK(_calc_라운드기준!L44,_calc_라운드기준!$B44:$AT44,0)+COUNTIFS(_calc_라운드기준!$B44:$AT44,_calc_라운드기준!L44,$B$1:$AT$1,"&lt;"&amp;11))-(RANK(L44,$B44:$AT44,0)+COUNTIFS($B44:$AT44,L44,$B$1:$AT$1,"&lt;"&amp;11))</f>
        <v>16</v>
      </c>
      <c r="BF44">
        <f>(RANK(_calc_라운드기준!M44,_calc_라운드기준!$B44:$AT44,0)+COUNTIFS(_calc_라운드기준!$B44:$AT44,_calc_라운드기준!M44,$B$1:$AT$1,"&lt;"&amp;12))-(RANK(M44,$B44:$AT44,0)+COUNTIFS($B44:$AT44,M44,$B$1:$AT$1,"&lt;"&amp;12))</f>
        <v>-2</v>
      </c>
      <c r="BG44">
        <f>(RANK(_calc_라운드기준!N44,_calc_라운드기준!$B44:$AT44,0)+COUNTIFS(_calc_라운드기준!$B44:$AT44,_calc_라운드기준!N44,$B$1:$AT$1,"&lt;"&amp;13))-(RANK(N44,$B44:$AT44,0)+COUNTIFS($B44:$AT44,N44,$B$1:$AT$1,"&lt;"&amp;13))</f>
        <v>8</v>
      </c>
      <c r="BH44">
        <f>(RANK(_calc_라운드기준!O44,_calc_라운드기준!$B44:$AT44,0)+COUNTIFS(_calc_라운드기준!$B44:$AT44,_calc_라운드기준!O44,$B$1:$AT$1,"&lt;"&amp;14))-(RANK(O44,$B44:$AT44,0)+COUNTIFS($B44:$AT44,O44,$B$1:$AT$1,"&lt;"&amp;14))</f>
        <v>7</v>
      </c>
      <c r="BI44">
        <f>(RANK(_calc_라운드기준!P44,_calc_라운드기준!$B44:$AT44,0)+COUNTIFS(_calc_라운드기준!$B44:$AT44,_calc_라운드기준!P44,$B$1:$AT$1,"&lt;"&amp;15))-(RANK(P44,$B44:$AT44,0)+COUNTIFS($B44:$AT44,P44,$B$1:$AT$1,"&lt;"&amp;15))</f>
        <v>15</v>
      </c>
      <c r="BJ44">
        <f>(RANK(_calc_라운드기준!Q44,_calc_라운드기준!$B44:$AT44,0)+COUNTIFS(_calc_라운드기준!$B44:$AT44,_calc_라운드기준!Q44,$B$1:$AT$1,"&lt;"&amp;16))-(RANK(Q44,$B44:$AT44,0)+COUNTIFS($B44:$AT44,Q44,$B$1:$AT$1,"&lt;"&amp;16))</f>
        <v>-2</v>
      </c>
      <c r="BK44">
        <f>(RANK(_calc_라운드기준!R44,_calc_라운드기준!$B44:$AT44,0)+COUNTIFS(_calc_라운드기준!$B44:$AT44,_calc_라운드기준!R44,$B$1:$AT$1,"&lt;"&amp;17))-(RANK(R44,$B44:$AT44,0)+COUNTIFS($B44:$AT44,R44,$B$1:$AT$1,"&lt;"&amp;17))</f>
        <v>-4</v>
      </c>
      <c r="BL44">
        <f>(RANK(_calc_라운드기준!S44,_calc_라운드기준!$B44:$AT44,0)+COUNTIFS(_calc_라운드기준!$B44:$AT44,_calc_라운드기준!S44,$B$1:$AT$1,"&lt;"&amp;18))-(RANK(S44,$B44:$AT44,0)+COUNTIFS($B44:$AT44,S44,$B$1:$AT$1,"&lt;"&amp;18))</f>
        <v>-9</v>
      </c>
      <c r="BM44">
        <f>(RANK(_calc_라운드기준!T44,_calc_라운드기준!$B44:$AT44,0)+COUNTIFS(_calc_라운드기준!$B44:$AT44,_calc_라운드기준!T44,$B$1:$AT$1,"&lt;"&amp;19))-(RANK(T44,$B44:$AT44,0)+COUNTIFS($B44:$AT44,T44,$B$1:$AT$1,"&lt;"&amp;19))</f>
        <v>24</v>
      </c>
      <c r="BN44">
        <f>(RANK(_calc_라운드기준!U44,_calc_라운드기준!$B44:$AT44,0)+COUNTIFS(_calc_라운드기준!$B44:$AT44,_calc_라운드기준!U44,$B$1:$AT$1,"&lt;"&amp;20))-(RANK(U44,$B44:$AT44,0)+COUNTIFS($B44:$AT44,U44,$B$1:$AT$1,"&lt;"&amp;20))</f>
        <v>-6</v>
      </c>
      <c r="BO44">
        <f>(RANK(_calc_라운드기준!V44,_calc_라운드기준!$B44:$AT44,0)+COUNTIFS(_calc_라운드기준!$B44:$AT44,_calc_라운드기준!V44,$B$1:$AT$1,"&lt;"&amp;21))-(RANK(V44,$B44:$AT44,0)+COUNTIFS($B44:$AT44,V44,$B$1:$AT$1,"&lt;"&amp;21))</f>
        <v>18</v>
      </c>
      <c r="BP44">
        <f>(RANK(_calc_라운드기준!W44,_calc_라운드기준!$B44:$AT44,0)+COUNTIFS(_calc_라운드기준!$B44:$AT44,_calc_라운드기준!W44,$B$1:$AT$1,"&lt;"&amp;22))-(RANK(W44,$B44:$AT44,0)+COUNTIFS($B44:$AT44,W44,$B$1:$AT$1,"&lt;"&amp;22))</f>
        <v>-1</v>
      </c>
      <c r="BQ44">
        <f>(RANK(_calc_라운드기준!X44,_calc_라운드기준!$B44:$AT44,0)+COUNTIFS(_calc_라운드기준!$B44:$AT44,_calc_라운드기준!X44,$B$1:$AT$1,"&lt;"&amp;23))-(RANK(X44,$B44:$AT44,0)+COUNTIFS($B44:$AT44,X44,$B$1:$AT$1,"&lt;"&amp;23))</f>
        <v>-29</v>
      </c>
      <c r="BR44">
        <f>(RANK(_calc_라운드기준!Y44,_calc_라운드기준!$B44:$AT44,0)+COUNTIFS(_calc_라운드기준!$B44:$AT44,_calc_라운드기준!Y44,$B$1:$AT$1,"&lt;"&amp;24))-(RANK(Y44,$B44:$AT44,0)+COUNTIFS($B44:$AT44,Y44,$B$1:$AT$1,"&lt;"&amp;24))</f>
        <v>-13</v>
      </c>
      <c r="BS44">
        <f>(RANK(_calc_라운드기준!Z44,_calc_라운드기준!$B44:$AT44,0)+COUNTIFS(_calc_라운드기준!$B44:$AT44,_calc_라운드기준!Z44,$B$1:$AT$1,"&lt;"&amp;25))-(RANK(Z44,$B44:$AT44,0)+COUNTIFS($B44:$AT44,Z44,$B$1:$AT$1,"&lt;"&amp;25))</f>
        <v>-22</v>
      </c>
      <c r="BT44">
        <f>(RANK(_calc_라운드기준!AA44,_calc_라운드기준!$B44:$AT44,0)+COUNTIFS(_calc_라운드기준!$B44:$AT44,_calc_라운드기준!AA44,$B$1:$AT$1,"&lt;"&amp;26))-(RANK(AA44,$B44:$AT44,0)+COUNTIFS($B44:$AT44,AA44,$B$1:$AT$1,"&lt;"&amp;26))</f>
        <v>-2</v>
      </c>
      <c r="BU44">
        <f>(RANK(_calc_라운드기준!AB44,_calc_라운드기준!$B44:$AT44,0)+COUNTIFS(_calc_라운드기준!$B44:$AT44,_calc_라운드기준!AB44,$B$1:$AT$1,"&lt;"&amp;27))-(RANK(AB44,$B44:$AT44,0)+COUNTIFS($B44:$AT44,AB44,$B$1:$AT$1,"&lt;"&amp;27))</f>
        <v>-11</v>
      </c>
      <c r="BV44">
        <f>(RANK(_calc_라운드기준!AC44,_calc_라운드기준!$B44:$AT44,0)+COUNTIFS(_calc_라운드기준!$B44:$AT44,_calc_라운드기준!AC44,$B$1:$AT$1,"&lt;"&amp;28))-(RANK(AC44,$B44:$AT44,0)+COUNTIFS($B44:$AT44,AC44,$B$1:$AT$1,"&lt;"&amp;28))</f>
        <v>-1</v>
      </c>
      <c r="BW44">
        <f>(RANK(_calc_라운드기준!AD44,_calc_라운드기준!$B44:$AT44,0)+COUNTIFS(_calc_라운드기준!$B44:$AT44,_calc_라운드기준!AD44,$B$1:$AT$1,"&lt;"&amp;29))-(RANK(AD44,$B44:$AT44,0)+COUNTIFS($B44:$AT44,AD44,$B$1:$AT$1,"&lt;"&amp;29))</f>
        <v>-5</v>
      </c>
      <c r="BX44">
        <f>(RANK(_calc_라운드기준!AE44,_calc_라운드기준!$B44:$AT44,0)+COUNTIFS(_calc_라운드기준!$B44:$AT44,_calc_라운드기준!AE44,$B$1:$AT$1,"&lt;"&amp;30))-(RANK(AE44,$B44:$AT44,0)+COUNTIFS($B44:$AT44,AE44,$B$1:$AT$1,"&lt;"&amp;30))</f>
        <v>12</v>
      </c>
      <c r="BY44">
        <f>(RANK(_calc_라운드기준!AF44,_calc_라운드기준!$B44:$AT44,0)+COUNTIFS(_calc_라운드기준!$B44:$AT44,_calc_라운드기준!AF44,$B$1:$AT$1,"&lt;"&amp;31))-(RANK(AF44,$B44:$AT44,0)+COUNTIFS($B44:$AT44,AF44,$B$1:$AT$1,"&lt;"&amp;31))</f>
        <v>9</v>
      </c>
      <c r="BZ44">
        <f>(RANK(_calc_라운드기준!AG44,_calc_라운드기준!$B44:$AT44,0)+COUNTIFS(_calc_라운드기준!$B44:$AT44,_calc_라운드기준!AG44,$B$1:$AT$1,"&lt;"&amp;32))-(RANK(AG44,$B44:$AT44,0)+COUNTIFS($B44:$AT44,AG44,$B$1:$AT$1,"&lt;"&amp;32))</f>
        <v>-7</v>
      </c>
      <c r="CA44">
        <f>(RANK(_calc_라운드기준!AH44,_calc_라운드기준!$B44:$AT44,0)+COUNTIFS(_calc_라운드기준!$B44:$AT44,_calc_라운드기준!AH44,$B$1:$AT$1,"&lt;"&amp;33))-(RANK(AH44,$B44:$AT44,0)+COUNTIFS($B44:$AT44,AH44,$B$1:$AT$1,"&lt;"&amp;33))</f>
        <v>22</v>
      </c>
      <c r="CB44">
        <f>(RANK(_calc_라운드기준!AI44,_calc_라운드기준!$B44:$AT44,0)+COUNTIFS(_calc_라운드기준!$B44:$AT44,_calc_라운드기준!AI44,$B$1:$AT$1,"&lt;"&amp;34))-(RANK(AI44,$B44:$AT44,0)+COUNTIFS($B44:$AT44,AI44,$B$1:$AT$1,"&lt;"&amp;34))</f>
        <v>21</v>
      </c>
      <c r="CC44">
        <f>(RANK(_calc_라운드기준!AJ44,_calc_라운드기준!$B44:$AT44,0)+COUNTIFS(_calc_라운드기준!$B44:$AT44,_calc_라운드기준!AJ44,$B$1:$AT$1,"&lt;"&amp;35))-(RANK(AJ44,$B44:$AT44,0)+COUNTIFS($B44:$AT44,AJ44,$B$1:$AT$1,"&lt;"&amp;35))</f>
        <v>-3</v>
      </c>
      <c r="CD44">
        <f>(RANK(_calc_라운드기준!AK44,_calc_라운드기준!$B44:$AT44,0)+COUNTIFS(_calc_라운드기준!$B44:$AT44,_calc_라운드기준!AK44,$B$1:$AT$1,"&lt;"&amp;36))-(RANK(AK44,$B44:$AT44,0)+COUNTIFS($B44:$AT44,AK44,$B$1:$AT$1,"&lt;"&amp;36))</f>
        <v>-6</v>
      </c>
      <c r="CE44">
        <f>(RANK(_calc_라운드기준!AL44,_calc_라운드기준!$B44:$AT44,0)+COUNTIFS(_calc_라운드기준!$B44:$AT44,_calc_라운드기준!AL44,$B$1:$AT$1,"&lt;"&amp;37))-(RANK(AL44,$B44:$AT44,0)+COUNTIFS($B44:$AT44,AL44,$B$1:$AT$1,"&lt;"&amp;37))</f>
        <v>1</v>
      </c>
      <c r="CF44">
        <f>(RANK(_calc_라운드기준!AM44,_calc_라운드기준!$B44:$AT44,0)+COUNTIFS(_calc_라운드기준!$B44:$AT44,_calc_라운드기준!AM44,$B$1:$AT$1,"&lt;"&amp;38))-(RANK(AM44,$B44:$AT44,0)+COUNTIFS($B44:$AT44,AM44,$B$1:$AT$1,"&lt;"&amp;38))</f>
        <v>-2</v>
      </c>
      <c r="CG44">
        <f>(RANK(_calc_라운드기준!AN44,_calc_라운드기준!$B44:$AT44,0)+COUNTIFS(_calc_라운드기준!$B44:$AT44,_calc_라운드기준!AN44,$B$1:$AT$1,"&lt;"&amp;39))-(RANK(AN44,$B44:$AT44,0)+COUNTIFS($B44:$AT44,AN44,$B$1:$AT$1,"&lt;"&amp;39))</f>
        <v>-21</v>
      </c>
      <c r="CH44">
        <f>(RANK(_calc_라운드기준!AO44,_calc_라운드기준!$B44:$AT44,0)+COUNTIFS(_calc_라운드기준!$B44:$AT44,_calc_라운드기준!AO44,$B$1:$AT$1,"&lt;"&amp;40))-(RANK(AO44,$B44:$AT44,0)+COUNTIFS($B44:$AT44,AO44,$B$1:$AT$1,"&lt;"&amp;40))</f>
        <v>8</v>
      </c>
      <c r="CI44">
        <f>(RANK(_calc_라운드기준!AP44,_calc_라운드기준!$B44:$AT44,0)+COUNTIFS(_calc_라운드기준!$B44:$AT44,_calc_라운드기준!AP44,$B$1:$AT$1,"&lt;"&amp;41))-(RANK(AP44,$B44:$AT44,0)+COUNTIFS($B44:$AT44,AP44,$B$1:$AT$1,"&lt;"&amp;41))</f>
        <v>-2</v>
      </c>
      <c r="CJ44">
        <f>(RANK(_calc_라운드기준!AQ44,_calc_라운드기준!$B44:$AT44,0)+COUNTIFS(_calc_라운드기준!$B44:$AT44,_calc_라운드기준!AQ44,$B$1:$AT$1,"&lt;"&amp;42))-(RANK(AQ44,$B44:$AT44,0)+COUNTIFS($B44:$AT44,AQ44,$B$1:$AT$1,"&lt;"&amp;42))</f>
        <v>-10</v>
      </c>
      <c r="CK44">
        <f>(RANK(_calc_라운드기준!AR44,_calc_라운드기준!$B44:$AT44,0)+COUNTIFS(_calc_라운드기준!$B44:$AT44,_calc_라운드기준!AR44,$B$1:$AT$1,"&lt;"&amp;43))-(RANK(AR44,$B44:$AT44,0)+COUNTIFS($B44:$AT44,AR44,$B$1:$AT$1,"&lt;"&amp;43))</f>
        <v>-1</v>
      </c>
      <c r="CL44">
        <f>(RANK(_calc_라운드기준!AS44,_calc_라운드기준!$B44:$AT44,0)+COUNTIFS(_calc_라운드기준!$B44:$AT44,_calc_라운드기준!AS44,$B$1:$AT$1,"&lt;"&amp;44))-(RANK(AS44,$B44:$AT44,0)+COUNTIFS($B44:$AT44,AS44,$B$1:$AT$1,"&lt;"&amp;44))</f>
        <v>14</v>
      </c>
      <c r="CM44">
        <f>(RANK(_calc_라운드기준!AT44,_calc_라운드기준!$B44:$AT44,0)+COUNTIFS(_calc_라운드기준!$B44:$AT44,_calc_라운드기준!AT44,$B$1:$AT$1,"&lt;"&amp;45))-(RANK(AT44,$B44:$AT44,0)+COUNTIFS($B44:$AT44,AT44,$B$1:$AT$1,"&lt;"&amp;45))</f>
        <v>2</v>
      </c>
      <c r="CN44">
        <f t="shared" si="45"/>
        <v>18</v>
      </c>
      <c r="CO44">
        <f t="shared" si="46"/>
        <v>19</v>
      </c>
      <c r="CP44">
        <f t="shared" si="47"/>
        <v>15</v>
      </c>
      <c r="CQ44">
        <f t="shared" si="48"/>
        <v>32</v>
      </c>
      <c r="CR44">
        <f t="shared" si="49"/>
        <v>38</v>
      </c>
      <c r="CS44">
        <f t="shared" si="50"/>
        <v>10</v>
      </c>
      <c r="CT44">
        <f t="shared" si="51"/>
        <v>20</v>
      </c>
      <c r="CU44">
        <f t="shared" si="52"/>
        <v>40</v>
      </c>
      <c r="CV44">
        <f t="shared" si="53"/>
        <v>33</v>
      </c>
      <c r="CW44">
        <f t="shared" si="54"/>
        <v>13</v>
      </c>
      <c r="CX44">
        <f t="shared" si="55"/>
        <v>5</v>
      </c>
      <c r="CY44">
        <f t="shared" si="56"/>
        <v>24</v>
      </c>
      <c r="CZ44">
        <f t="shared" si="57"/>
        <v>11</v>
      </c>
      <c r="DA44">
        <f t="shared" si="58"/>
        <v>14</v>
      </c>
      <c r="DB44">
        <f t="shared" si="59"/>
        <v>6</v>
      </c>
      <c r="DC44">
        <f t="shared" si="60"/>
        <v>25</v>
      </c>
      <c r="DD44">
        <f t="shared" si="61"/>
        <v>30</v>
      </c>
      <c r="DE44">
        <f t="shared" si="62"/>
        <v>37</v>
      </c>
      <c r="DF44">
        <f t="shared" si="63"/>
        <v>1</v>
      </c>
      <c r="DG44">
        <f t="shared" si="64"/>
        <v>34</v>
      </c>
      <c r="DH44">
        <f t="shared" si="65"/>
        <v>4</v>
      </c>
      <c r="DI44">
        <f t="shared" si="66"/>
        <v>21</v>
      </c>
      <c r="DJ44">
        <f t="shared" si="67"/>
        <v>45</v>
      </c>
      <c r="DK44">
        <f t="shared" si="68"/>
        <v>42</v>
      </c>
      <c r="DL44">
        <f t="shared" si="69"/>
        <v>44</v>
      </c>
      <c r="DM44">
        <f t="shared" si="70"/>
        <v>26</v>
      </c>
      <c r="DN44">
        <f t="shared" si="71"/>
        <v>41</v>
      </c>
      <c r="DO44">
        <f t="shared" si="72"/>
        <v>22</v>
      </c>
      <c r="DP44">
        <f t="shared" si="73"/>
        <v>31</v>
      </c>
      <c r="DQ44">
        <f t="shared" si="74"/>
        <v>8</v>
      </c>
      <c r="DR44">
        <f t="shared" si="75"/>
        <v>9</v>
      </c>
      <c r="DS44">
        <f t="shared" si="76"/>
        <v>36</v>
      </c>
      <c r="DT44">
        <f t="shared" si="77"/>
        <v>2</v>
      </c>
      <c r="DU44">
        <f t="shared" si="78"/>
        <v>3</v>
      </c>
      <c r="DV44">
        <f t="shared" si="79"/>
        <v>29</v>
      </c>
      <c r="DW44">
        <f t="shared" si="80"/>
        <v>35</v>
      </c>
      <c r="DX44">
        <f t="shared" si="81"/>
        <v>17</v>
      </c>
      <c r="DY44">
        <f t="shared" si="82"/>
        <v>27</v>
      </c>
      <c r="DZ44">
        <f t="shared" si="83"/>
        <v>43</v>
      </c>
      <c r="EA44">
        <f t="shared" si="84"/>
        <v>12</v>
      </c>
      <c r="EB44">
        <f t="shared" si="85"/>
        <v>28</v>
      </c>
      <c r="EC44">
        <f t="shared" si="86"/>
        <v>39</v>
      </c>
      <c r="ED44">
        <f t="shared" si="87"/>
        <v>23</v>
      </c>
      <c r="EE44">
        <f t="shared" si="88"/>
        <v>7</v>
      </c>
      <c r="EF44">
        <f t="shared" si="89"/>
        <v>16</v>
      </c>
    </row>
    <row r="45" spans="1:136" ht="16.5" customHeight="1">
      <c r="A45">
        <f>_calc_라운드기준!A45</f>
        <v>1201</v>
      </c>
      <c r="B45">
        <f>INDEX(_calc_누적빈도!B:B,$A45)-INDEX(_calc_누적빈도!B:B,$A45-기준100회_후보!$B$1)</f>
        <v>12</v>
      </c>
      <c r="C45">
        <f>INDEX(_calc_누적빈도!C:C,$A45)-INDEX(_calc_누적빈도!C:C,$A45-기준100회_후보!$B$1)</f>
        <v>9</v>
      </c>
      <c r="D45">
        <f>INDEX(_calc_누적빈도!D:D,$A45)-INDEX(_calc_누적빈도!D:D,$A45-기준100회_후보!$B$1)</f>
        <v>19</v>
      </c>
      <c r="E45">
        <f>INDEX(_calc_누적빈도!E:E,$A45)-INDEX(_calc_누적빈도!E:E,$A45-기준100회_후보!$B$1)</f>
        <v>11</v>
      </c>
      <c r="F45">
        <f>INDEX(_calc_누적빈도!F:F,$A45)-INDEX(_calc_누적빈도!F:F,$A45-기준100회_후보!$B$1)</f>
        <v>10</v>
      </c>
      <c r="G45">
        <f>INDEX(_calc_누적빈도!G:G,$A45)-INDEX(_calc_누적빈도!G:G,$A45-기준100회_후보!$B$1)</f>
        <v>18</v>
      </c>
      <c r="H45">
        <f>INDEX(_calc_누적빈도!H:H,$A45)-INDEX(_calc_누적빈도!H:H,$A45-기준100회_후보!$B$1)</f>
        <v>19</v>
      </c>
      <c r="I45">
        <f>INDEX(_calc_누적빈도!I:I,$A45)-INDEX(_calc_누적빈도!I:I,$A45-기준100회_후보!$B$1)</f>
        <v>12</v>
      </c>
      <c r="J45">
        <f>INDEX(_calc_누적빈도!J:J,$A45)-INDEX(_calc_누적빈도!J:J,$A45-기준100회_후보!$B$1)</f>
        <v>15</v>
      </c>
      <c r="K45">
        <f>INDEX(_calc_누적빈도!K:K,$A45)-INDEX(_calc_누적빈도!K:K,$A45-기준100회_후보!$B$1)</f>
        <v>11</v>
      </c>
      <c r="L45">
        <f>INDEX(_calc_누적빈도!L:L,$A45)-INDEX(_calc_누적빈도!L:L,$A45-기준100회_후보!$B$1)</f>
        <v>14</v>
      </c>
      <c r="M45">
        <f>INDEX(_calc_누적빈도!M:M,$A45)-INDEX(_calc_누적빈도!M:M,$A45-기준100회_후보!$B$1)</f>
        <v>16</v>
      </c>
      <c r="N45">
        <f>INDEX(_calc_누적빈도!N:N,$A45)-INDEX(_calc_누적빈도!N:N,$A45-기준100회_후보!$B$1)</f>
        <v>20</v>
      </c>
      <c r="O45">
        <f>INDEX(_calc_누적빈도!O:O,$A45)-INDEX(_calc_누적빈도!O:O,$A45-기준100회_후보!$B$1)</f>
        <v>11</v>
      </c>
      <c r="P45">
        <f>INDEX(_calc_누적빈도!P:P,$A45)-INDEX(_calc_누적빈도!P:P,$A45-기준100회_후보!$B$1)</f>
        <v>16</v>
      </c>
      <c r="Q45">
        <f>INDEX(_calc_누적빈도!Q:Q,$A45)-INDEX(_calc_누적빈도!Q:Q,$A45-기준100회_후보!$B$1)</f>
        <v>19</v>
      </c>
      <c r="R45">
        <f>INDEX(_calc_누적빈도!R:R,$A45)-INDEX(_calc_누적빈도!R:R,$A45-기준100회_후보!$B$1)</f>
        <v>10</v>
      </c>
      <c r="S45">
        <f>INDEX(_calc_누적빈도!S:S,$A45)-INDEX(_calc_누적빈도!S:S,$A45-기준100회_후보!$B$1)</f>
        <v>6</v>
      </c>
      <c r="T45">
        <f>INDEX(_calc_누적빈도!T:T,$A45)-INDEX(_calc_누적빈도!T:T,$A45-기준100회_후보!$B$1)</f>
        <v>18</v>
      </c>
      <c r="U45">
        <f>INDEX(_calc_누적빈도!U:U,$A45)-INDEX(_calc_누적빈도!U:U,$A45-기준100회_후보!$B$1)</f>
        <v>13</v>
      </c>
      <c r="V45">
        <f>INDEX(_calc_누적빈도!V:V,$A45)-INDEX(_calc_누적빈도!V:V,$A45-기준100회_후보!$B$1)</f>
        <v>14</v>
      </c>
      <c r="W45">
        <f>INDEX(_calc_누적빈도!W:W,$A45)-INDEX(_calc_누적빈도!W:W,$A45-기준100회_후보!$B$1)</f>
        <v>8</v>
      </c>
      <c r="X45">
        <f>INDEX(_calc_누적빈도!X:X,$A45)-INDEX(_calc_누적빈도!X:X,$A45-기준100회_후보!$B$1)</f>
        <v>9</v>
      </c>
      <c r="Y45">
        <f>INDEX(_calc_누적빈도!Y:Y,$A45)-INDEX(_calc_누적빈도!Y:Y,$A45-기준100회_후보!$B$1)</f>
        <v>13</v>
      </c>
      <c r="Z45">
        <f>INDEX(_calc_누적빈도!Z:Z,$A45)-INDEX(_calc_누적빈도!Z:Z,$A45-기준100회_후보!$B$1)</f>
        <v>11</v>
      </c>
      <c r="AA45">
        <f>INDEX(_calc_누적빈도!AA:AA,$A45)-INDEX(_calc_누적빈도!AA:AA,$A45-기준100회_후보!$B$1)</f>
        <v>14</v>
      </c>
      <c r="AB45">
        <f>INDEX(_calc_누적빈도!AB:AB,$A45)-INDEX(_calc_누적빈도!AB:AB,$A45-기준100회_후보!$B$1)</f>
        <v>14</v>
      </c>
      <c r="AC45">
        <f>INDEX(_calc_누적빈도!AC:AC,$A45)-INDEX(_calc_누적빈도!AC:AC,$A45-기준100회_후보!$B$1)</f>
        <v>16</v>
      </c>
      <c r="AD45">
        <f>INDEX(_calc_누적빈도!AD:AD,$A45)-INDEX(_calc_누적빈도!AD:AD,$A45-기준100회_후보!$B$1)</f>
        <v>13</v>
      </c>
      <c r="AE45">
        <f>INDEX(_calc_누적빈도!AE:AE,$A45)-INDEX(_calc_누적빈도!AE:AE,$A45-기준100회_후보!$B$1)</f>
        <v>17</v>
      </c>
      <c r="AF45">
        <f>INDEX(_calc_누적빈도!AF:AF,$A45)-INDEX(_calc_누적빈도!AF:AF,$A45-기준100회_후보!$B$1)</f>
        <v>14</v>
      </c>
      <c r="AG45">
        <f>INDEX(_calc_누적빈도!AG:AG,$A45)-INDEX(_calc_누적빈도!AG:AG,$A45-기준100회_후보!$B$1)</f>
        <v>12</v>
      </c>
      <c r="AH45">
        <f>INDEX(_calc_누적빈도!AH:AH,$A45)-INDEX(_calc_누적빈도!AH:AH,$A45-기준100회_후보!$B$1)</f>
        <v>17</v>
      </c>
      <c r="AI45">
        <f>INDEX(_calc_누적빈도!AI:AI,$A45)-INDEX(_calc_누적빈도!AI:AI,$A45-기준100회_후보!$B$1)</f>
        <v>14</v>
      </c>
      <c r="AJ45">
        <f>INDEX(_calc_누적빈도!AJ:AJ,$A45)-INDEX(_calc_누적빈도!AJ:AJ,$A45-기준100회_후보!$B$1)</f>
        <v>12</v>
      </c>
      <c r="AK45">
        <f>INDEX(_calc_누적빈도!AK:AK,$A45)-INDEX(_calc_누적빈도!AK:AK,$A45-기준100회_후보!$B$1)</f>
        <v>12</v>
      </c>
      <c r="AL45">
        <f>INDEX(_calc_누적빈도!AL:AL,$A45)-INDEX(_calc_누적빈도!AL:AL,$A45-기준100회_후보!$B$1)</f>
        <v>18</v>
      </c>
      <c r="AM45">
        <f>INDEX(_calc_누적빈도!AM:AM,$A45)-INDEX(_calc_누적빈도!AM:AM,$A45-기준100회_후보!$B$1)</f>
        <v>17</v>
      </c>
      <c r="AN45">
        <f>INDEX(_calc_누적빈도!AN:AN,$A45)-INDEX(_calc_누적빈도!AN:AN,$A45-기준100회_후보!$B$1)</f>
        <v>12</v>
      </c>
      <c r="AO45">
        <f>INDEX(_calc_누적빈도!AO:AO,$A45)-INDEX(_calc_누적빈도!AO:AO,$A45-기준100회_후보!$B$1)</f>
        <v>15</v>
      </c>
      <c r="AP45">
        <f>INDEX(_calc_누적빈도!AP:AP,$A45)-INDEX(_calc_누적빈도!AP:AP,$A45-기준100회_후보!$B$1)</f>
        <v>10</v>
      </c>
      <c r="AQ45">
        <f>INDEX(_calc_누적빈도!AQ:AQ,$A45)-INDEX(_calc_누적빈도!AQ:AQ,$A45-기준100회_후보!$B$1)</f>
        <v>10</v>
      </c>
      <c r="AR45">
        <f>INDEX(_calc_누적빈도!AR:AR,$A45)-INDEX(_calc_누적빈도!AR:AR,$A45-기준100회_후보!$B$1)</f>
        <v>6</v>
      </c>
      <c r="AS45">
        <f>INDEX(_calc_누적빈도!AS:AS,$A45)-INDEX(_calc_누적빈도!AS:AS,$A45-기준100회_후보!$B$1)</f>
        <v>12</v>
      </c>
      <c r="AT45">
        <f>INDEX(_calc_누적빈도!AT:AT,$A45)-INDEX(_calc_누적빈도!AT:AT,$A45-기준100회_후보!$B$1)</f>
        <v>11</v>
      </c>
      <c r="AU45">
        <f>(RANK(_calc_라운드기준!B45,_calc_라운드기준!$B45:$AT45,0)+COUNTIFS(_calc_라운드기준!$B45:$AT45,_calc_라운드기준!B45,$B$1:$AT$1,"&lt;"&amp;1))-(RANK(B45,$B45:$AT45,0)+COUNTIFS($B45:$AT45,B45,$B$1:$AT$1,"&lt;"&amp;1))</f>
        <v>-1</v>
      </c>
      <c r="AV45">
        <f>(RANK(_calc_라운드기준!C45,_calc_라운드기준!$B45:$AT45,0)+COUNTIFS(_calc_라운드기준!$B45:$AT45,_calc_라운드기준!C45,$B$1:$AT$1,"&lt;"&amp;2))-(RANK(C45,$B45:$AT45,0)+COUNTIFS($B45:$AT45,C45,$B$1:$AT$1,"&lt;"&amp;2))</f>
        <v>-8</v>
      </c>
      <c r="AW45">
        <f>(RANK(_calc_라운드기준!D45,_calc_라운드기준!$B45:$AT45,0)+COUNTIFS(_calc_라운드기준!$B45:$AT45,_calc_라운드기준!D45,$B$1:$AT$1,"&lt;"&amp;3))-(RANK(D45,$B45:$AT45,0)+COUNTIFS($B45:$AT45,D45,$B$1:$AT$1,"&lt;"&amp;3))</f>
        <v>-1</v>
      </c>
      <c r="AX45">
        <f>(RANK(_calc_라운드기준!E45,_calc_라운드기준!$B45:$AT45,0)+COUNTIFS(_calc_라운드기준!$B45:$AT45,_calc_라운드기준!E45,$B$1:$AT$1,"&lt;"&amp;4))-(RANK(E45,$B45:$AT45,0)+COUNTIFS($B45:$AT45,E45,$B$1:$AT$1,"&lt;"&amp;4))</f>
        <v>-7</v>
      </c>
      <c r="AY45">
        <f>(RANK(_calc_라운드기준!F45,_calc_라운드기준!$B45:$AT45,0)+COUNTIFS(_calc_라운드기준!$B45:$AT45,_calc_라운드기준!F45,$B$1:$AT$1,"&lt;"&amp;5))-(RANK(F45,$B45:$AT45,0)+COUNTIFS($B45:$AT45,F45,$B$1:$AT$1,"&lt;"&amp;5))</f>
        <v>-11</v>
      </c>
      <c r="AZ45">
        <f>(RANK(_calc_라운드기준!G45,_calc_라운드기준!$B45:$AT45,0)+COUNTIFS(_calc_라운드기준!$B45:$AT45,_calc_라운드기준!G45,$B$1:$AT$1,"&lt;"&amp;6))-(RANK(G45,$B45:$AT45,0)+COUNTIFS($B45:$AT45,G45,$B$1:$AT$1,"&lt;"&amp;6))</f>
        <v>11</v>
      </c>
      <c r="BA45">
        <f>(RANK(_calc_라운드기준!H45,_calc_라운드기준!$B45:$AT45,0)+COUNTIFS(_calc_라운드기준!$B45:$AT45,_calc_라운드기준!H45,$B$1:$AT$1,"&lt;"&amp;7))-(RANK(H45,$B45:$AT45,0)+COUNTIFS($B45:$AT45,H45,$B$1:$AT$1,"&lt;"&amp;7))</f>
        <v>1</v>
      </c>
      <c r="BB45">
        <f>(RANK(_calc_라운드기준!I45,_calc_라운드기준!$B45:$AT45,0)+COUNTIFS(_calc_라운드기준!$B45:$AT45,_calc_라운드기준!I45,$B$1:$AT$1,"&lt;"&amp;8))-(RANK(I45,$B45:$AT45,0)+COUNTIFS($B45:$AT45,I45,$B$1:$AT$1,"&lt;"&amp;8))</f>
        <v>-9</v>
      </c>
      <c r="BC45">
        <f>(RANK(_calc_라운드기준!J45,_calc_라운드기준!$B45:$AT45,0)+COUNTIFS(_calc_라운드기준!$B45:$AT45,_calc_라운드기준!J45,$B$1:$AT$1,"&lt;"&amp;9))-(RANK(J45,$B45:$AT45,0)+COUNTIFS($B45:$AT45,J45,$B$1:$AT$1,"&lt;"&amp;9))</f>
        <v>-9</v>
      </c>
      <c r="BD45">
        <f>(RANK(_calc_라운드기준!K45,_calc_라운드기준!$B45:$AT45,0)+COUNTIFS(_calc_라운드기준!$B45:$AT45,_calc_라운드기준!K45,$B$1:$AT$1,"&lt;"&amp;10))-(RANK(K45,$B45:$AT45,0)+COUNTIFS($B45:$AT45,K45,$B$1:$AT$1,"&lt;"&amp;10))</f>
        <v>7</v>
      </c>
      <c r="BE45">
        <f>(RANK(_calc_라운드기준!L45,_calc_라운드기준!$B45:$AT45,0)+COUNTIFS(_calc_라운드기준!$B45:$AT45,_calc_라운드기준!L45,$B$1:$AT$1,"&lt;"&amp;11))-(RANK(L45,$B45:$AT45,0)+COUNTIFS($B45:$AT45,L45,$B$1:$AT$1,"&lt;"&amp;11))</f>
        <v>18</v>
      </c>
      <c r="BF45">
        <f>(RANK(_calc_라운드기준!M45,_calc_라운드기준!$B45:$AT45,0)+COUNTIFS(_calc_라운드기준!$B45:$AT45,_calc_라운드기준!M45,$B$1:$AT$1,"&lt;"&amp;12))-(RANK(M45,$B45:$AT45,0)+COUNTIFS($B45:$AT45,M45,$B$1:$AT$1,"&lt;"&amp;12))</f>
        <v>-2</v>
      </c>
      <c r="BG45">
        <f>(RANK(_calc_라운드기준!N45,_calc_라운드기준!$B45:$AT45,0)+COUNTIFS(_calc_라운드기준!$B45:$AT45,_calc_라운드기준!N45,$B$1:$AT$1,"&lt;"&amp;13))-(RANK(N45,$B45:$AT45,0)+COUNTIFS($B45:$AT45,N45,$B$1:$AT$1,"&lt;"&amp;13))</f>
        <v>9</v>
      </c>
      <c r="BH45">
        <f>(RANK(_calc_라운드기준!O45,_calc_라운드기준!$B45:$AT45,0)+COUNTIFS(_calc_라운드기준!$B45:$AT45,_calc_라운드기준!O45,$B$1:$AT$1,"&lt;"&amp;14))-(RANK(O45,$B45:$AT45,0)+COUNTIFS($B45:$AT45,O45,$B$1:$AT$1,"&lt;"&amp;14))</f>
        <v>7</v>
      </c>
      <c r="BI45">
        <f>(RANK(_calc_라운드기준!P45,_calc_라운드기준!$B45:$AT45,0)+COUNTIFS(_calc_라운드기준!$B45:$AT45,_calc_라운드기준!P45,$B$1:$AT$1,"&lt;"&amp;15))-(RANK(P45,$B45:$AT45,0)+COUNTIFS($B45:$AT45,P45,$B$1:$AT$1,"&lt;"&amp;15))</f>
        <v>6</v>
      </c>
      <c r="BJ45">
        <f>(RANK(_calc_라운드기준!Q45,_calc_라운드기준!$B45:$AT45,0)+COUNTIFS(_calc_라운드기준!$B45:$AT45,_calc_라운드기준!Q45,$B$1:$AT$1,"&lt;"&amp;16))-(RANK(Q45,$B45:$AT45,0)+COUNTIFS($B45:$AT45,Q45,$B$1:$AT$1,"&lt;"&amp;16))</f>
        <v>-2</v>
      </c>
      <c r="BK45">
        <f>(RANK(_calc_라운드기준!R45,_calc_라운드기준!$B45:$AT45,0)+COUNTIFS(_calc_라운드기준!$B45:$AT45,_calc_라운드기준!R45,$B$1:$AT$1,"&lt;"&amp;17))-(RANK(R45,$B45:$AT45,0)+COUNTIFS($B45:$AT45,R45,$B$1:$AT$1,"&lt;"&amp;17))</f>
        <v>-3</v>
      </c>
      <c r="BL45">
        <f>(RANK(_calc_라운드기준!S45,_calc_라운드기준!$B45:$AT45,0)+COUNTIFS(_calc_라운드기준!$B45:$AT45,_calc_라운드기준!S45,$B$1:$AT$1,"&lt;"&amp;18))-(RANK(S45,$B45:$AT45,0)+COUNTIFS($B45:$AT45,S45,$B$1:$AT$1,"&lt;"&amp;18))</f>
        <v>-8</v>
      </c>
      <c r="BM45">
        <f>(RANK(_calc_라운드기준!T45,_calc_라운드기준!$B45:$AT45,0)+COUNTIFS(_calc_라운드기준!$B45:$AT45,_calc_라운드기준!T45,$B$1:$AT$1,"&lt;"&amp;19))-(RANK(T45,$B45:$AT45,0)+COUNTIFS($B45:$AT45,T45,$B$1:$AT$1,"&lt;"&amp;19))</f>
        <v>21</v>
      </c>
      <c r="BN45">
        <f>(RANK(_calc_라운드기준!U45,_calc_라운드기준!$B45:$AT45,0)+COUNTIFS(_calc_라운드기준!$B45:$AT45,_calc_라운드기준!U45,$B$1:$AT$1,"&lt;"&amp;20))-(RANK(U45,$B45:$AT45,0)+COUNTIFS($B45:$AT45,U45,$B$1:$AT$1,"&lt;"&amp;20))</f>
        <v>-3</v>
      </c>
      <c r="BO45">
        <f>(RANK(_calc_라운드기준!V45,_calc_라운드기준!$B45:$AT45,0)+COUNTIFS(_calc_라운드기준!$B45:$AT45,_calc_라운드기준!V45,$B$1:$AT$1,"&lt;"&amp;21))-(RANK(V45,$B45:$AT45,0)+COUNTIFS($B45:$AT45,V45,$B$1:$AT$1,"&lt;"&amp;21))</f>
        <v>20</v>
      </c>
      <c r="BP45">
        <f>(RANK(_calc_라운드기준!W45,_calc_라운드기준!$B45:$AT45,0)+COUNTIFS(_calc_라운드기준!$B45:$AT45,_calc_라운드기준!W45,$B$1:$AT$1,"&lt;"&amp;22))-(RANK(W45,$B45:$AT45,0)+COUNTIFS($B45:$AT45,W45,$B$1:$AT$1,"&lt;"&amp;22))</f>
        <v>-1</v>
      </c>
      <c r="BQ45">
        <f>(RANK(_calc_라운드기준!X45,_calc_라운드기준!$B45:$AT45,0)+COUNTIFS(_calc_라운드기준!$B45:$AT45,_calc_라운드기준!X45,$B$1:$AT$1,"&lt;"&amp;23))-(RANK(X45,$B45:$AT45,0)+COUNTIFS($B45:$AT45,X45,$B$1:$AT$1,"&lt;"&amp;23))</f>
        <v>-31</v>
      </c>
      <c r="BR45">
        <f>(RANK(_calc_라운드기준!Y45,_calc_라운드기준!$B45:$AT45,0)+COUNTIFS(_calc_라운드기준!$B45:$AT45,_calc_라운드기준!Y45,$B$1:$AT$1,"&lt;"&amp;24))-(RANK(Y45,$B45:$AT45,0)+COUNTIFS($B45:$AT45,Y45,$B$1:$AT$1,"&lt;"&amp;24))</f>
        <v>-11</v>
      </c>
      <c r="BS45">
        <f>(RANK(_calc_라운드기준!Z45,_calc_라운드기준!$B45:$AT45,0)+COUNTIFS(_calc_라운드기준!$B45:$AT45,_calc_라운드기준!Z45,$B$1:$AT$1,"&lt;"&amp;25))-(RANK(Z45,$B45:$AT45,0)+COUNTIFS($B45:$AT45,Z45,$B$1:$AT$1,"&lt;"&amp;25))</f>
        <v>-22</v>
      </c>
      <c r="BT45">
        <f>(RANK(_calc_라운드기준!AA45,_calc_라운드기준!$B45:$AT45,0)+COUNTIFS(_calc_라운드기준!$B45:$AT45,_calc_라운드기준!AA45,$B$1:$AT$1,"&lt;"&amp;26))-(RANK(AA45,$B45:$AT45,0)+COUNTIFS($B45:$AT45,AA45,$B$1:$AT$1,"&lt;"&amp;26))</f>
        <v>2</v>
      </c>
      <c r="BU45">
        <f>(RANK(_calc_라운드기준!AB45,_calc_라운드기준!$B45:$AT45,0)+COUNTIFS(_calc_라운드기준!$B45:$AT45,_calc_라운드기준!AB45,$B$1:$AT$1,"&lt;"&amp;27))-(RANK(AB45,$B45:$AT45,0)+COUNTIFS($B45:$AT45,AB45,$B$1:$AT$1,"&lt;"&amp;27))</f>
        <v>-16</v>
      </c>
      <c r="BV45">
        <f>(RANK(_calc_라운드기준!AC45,_calc_라운드기준!$B45:$AT45,0)+COUNTIFS(_calc_라운드기준!$B45:$AT45,_calc_라운드기준!AC45,$B$1:$AT$1,"&lt;"&amp;28))-(RANK(AC45,$B45:$AT45,0)+COUNTIFS($B45:$AT45,AC45,$B$1:$AT$1,"&lt;"&amp;28))</f>
        <v>1</v>
      </c>
      <c r="BW45">
        <f>(RANK(_calc_라운드기준!AD45,_calc_라운드기준!$B45:$AT45,0)+COUNTIFS(_calc_라운드기준!$B45:$AT45,_calc_라운드기준!AD45,$B$1:$AT$1,"&lt;"&amp;29))-(RANK(AD45,$B45:$AT45,0)+COUNTIFS($B45:$AT45,AD45,$B$1:$AT$1,"&lt;"&amp;29))</f>
        <v>-9</v>
      </c>
      <c r="BX45">
        <f>(RANK(_calc_라운드기준!AE45,_calc_라운드기준!$B45:$AT45,0)+COUNTIFS(_calc_라운드기준!$B45:$AT45,_calc_라운드기준!AE45,$B$1:$AT$1,"&lt;"&amp;30))-(RANK(AE45,$B45:$AT45,0)+COUNTIFS($B45:$AT45,AE45,$B$1:$AT$1,"&lt;"&amp;30))</f>
        <v>13</v>
      </c>
      <c r="BY45">
        <f>(RANK(_calc_라운드기준!AF45,_calc_라운드기준!$B45:$AT45,0)+COUNTIFS(_calc_라운드기준!$B45:$AT45,_calc_라운드기준!AF45,$B$1:$AT$1,"&lt;"&amp;31))-(RANK(AF45,$B45:$AT45,0)+COUNTIFS($B45:$AT45,AF45,$B$1:$AT$1,"&lt;"&amp;31))</f>
        <v>8</v>
      </c>
      <c r="BZ45">
        <f>(RANK(_calc_라운드기준!AG45,_calc_라운드기준!$B45:$AT45,0)+COUNTIFS(_calc_라운드기준!$B45:$AT45,_calc_라운드기준!AG45,$B$1:$AT$1,"&lt;"&amp;32))-(RANK(AG45,$B45:$AT45,0)+COUNTIFS($B45:$AT45,AG45,$B$1:$AT$1,"&lt;"&amp;32))</f>
        <v>-5</v>
      </c>
      <c r="CA45">
        <f>(RANK(_calc_라운드기준!AH45,_calc_라운드기준!$B45:$AT45,0)+COUNTIFS(_calc_라운드기준!$B45:$AT45,_calc_라운드기준!AH45,$B$1:$AT$1,"&lt;"&amp;33))-(RANK(AH45,$B45:$AT45,0)+COUNTIFS($B45:$AT45,AH45,$B$1:$AT$1,"&lt;"&amp;33))</f>
        <v>20</v>
      </c>
      <c r="CB45">
        <f>(RANK(_calc_라운드기준!AI45,_calc_라운드기준!$B45:$AT45,0)+COUNTIFS(_calc_라운드기준!$B45:$AT45,_calc_라운드기준!AI45,$B$1:$AT$1,"&lt;"&amp;34))-(RANK(AI45,$B45:$AT45,0)+COUNTIFS($B45:$AT45,AI45,$B$1:$AT$1,"&lt;"&amp;34))</f>
        <v>22</v>
      </c>
      <c r="CC45">
        <f>(RANK(_calc_라운드기준!AJ45,_calc_라운드기준!$B45:$AT45,0)+COUNTIFS(_calc_라운드기준!$B45:$AT45,_calc_라운드기준!AJ45,$B$1:$AT$1,"&lt;"&amp;35))-(RANK(AJ45,$B45:$AT45,0)+COUNTIFS($B45:$AT45,AJ45,$B$1:$AT$1,"&lt;"&amp;35))</f>
        <v>2</v>
      </c>
      <c r="CD45">
        <f>(RANK(_calc_라운드기준!AK45,_calc_라운드기준!$B45:$AT45,0)+COUNTIFS(_calc_라운드기준!$B45:$AT45,_calc_라운드기준!AK45,$B$1:$AT$1,"&lt;"&amp;36))-(RANK(AK45,$B45:$AT45,0)+COUNTIFS($B45:$AT45,AK45,$B$1:$AT$1,"&lt;"&amp;36))</f>
        <v>2</v>
      </c>
      <c r="CE45">
        <f>(RANK(_calc_라운드기준!AL45,_calc_라운드기준!$B45:$AT45,0)+COUNTIFS(_calc_라운드기준!$B45:$AT45,_calc_라운드기준!AL45,$B$1:$AT$1,"&lt;"&amp;37))-(RANK(AL45,$B45:$AT45,0)+COUNTIFS($B45:$AT45,AL45,$B$1:$AT$1,"&lt;"&amp;37))</f>
        <v>-1</v>
      </c>
      <c r="CF45">
        <f>(RANK(_calc_라운드기준!AM45,_calc_라운드기준!$B45:$AT45,0)+COUNTIFS(_calc_라운드기준!$B45:$AT45,_calc_라운드기준!AM45,$B$1:$AT$1,"&lt;"&amp;38))-(RANK(AM45,$B45:$AT45,0)+COUNTIFS($B45:$AT45,AM45,$B$1:$AT$1,"&lt;"&amp;38))</f>
        <v>-3</v>
      </c>
      <c r="CG45">
        <f>(RANK(_calc_라운드기준!AN45,_calc_라운드기준!$B45:$AT45,0)+COUNTIFS(_calc_라운드기준!$B45:$AT45,_calc_라운드기준!AN45,$B$1:$AT$1,"&lt;"&amp;39))-(RANK(AN45,$B45:$AT45,0)+COUNTIFS($B45:$AT45,AN45,$B$1:$AT$1,"&lt;"&amp;39))</f>
        <v>-22</v>
      </c>
      <c r="CH45">
        <f>(RANK(_calc_라운드기준!AO45,_calc_라운드기준!$B45:$AT45,0)+COUNTIFS(_calc_라운드기준!$B45:$AT45,_calc_라운드기준!AO45,$B$1:$AT$1,"&lt;"&amp;40))-(RANK(AO45,$B45:$AT45,0)+COUNTIFS($B45:$AT45,AO45,$B$1:$AT$1,"&lt;"&amp;40))</f>
        <v>8</v>
      </c>
      <c r="CI45">
        <f>(RANK(_calc_라운드기준!AP45,_calc_라운드기준!$B45:$AT45,0)+COUNTIFS(_calc_라운드기준!$B45:$AT45,_calc_라운드기준!AP45,$B$1:$AT$1,"&lt;"&amp;41))-(RANK(AP45,$B45:$AT45,0)+COUNTIFS($B45:$AT45,AP45,$B$1:$AT$1,"&lt;"&amp;41))</f>
        <v>-1</v>
      </c>
      <c r="CJ45">
        <f>(RANK(_calc_라운드기준!AQ45,_calc_라운드기준!$B45:$AT45,0)+COUNTIFS(_calc_라운드기준!$B45:$AT45,_calc_라운드기준!AQ45,$B$1:$AT$1,"&lt;"&amp;42))-(RANK(AQ45,$B45:$AT45,0)+COUNTIFS($B45:$AT45,AQ45,$B$1:$AT$1,"&lt;"&amp;42))</f>
        <v>-8</v>
      </c>
      <c r="CK45">
        <f>(RANK(_calc_라운드기준!AR45,_calc_라운드기준!$B45:$AT45,0)+COUNTIFS(_calc_라운드기준!$B45:$AT45,_calc_라운드기준!AR45,$B$1:$AT$1,"&lt;"&amp;43))-(RANK(AR45,$B45:$AT45,0)+COUNTIFS($B45:$AT45,AR45,$B$1:$AT$1,"&lt;"&amp;43))</f>
        <v>-1</v>
      </c>
      <c r="CL45">
        <f>(RANK(_calc_라운드기준!AS45,_calc_라운드기준!$B45:$AT45,0)+COUNTIFS(_calc_라운드기준!$B45:$AT45,_calc_라운드기준!AS45,$B$1:$AT$1,"&lt;"&amp;44))-(RANK(AS45,$B45:$AT45,0)+COUNTIFS($B45:$AT45,AS45,$B$1:$AT$1,"&lt;"&amp;44))</f>
        <v>14</v>
      </c>
      <c r="CM45">
        <f>(RANK(_calc_라운드기준!AT45,_calc_라운드기준!$B45:$AT45,0)+COUNTIFS(_calc_라운드기준!$B45:$AT45,_calc_라운드기준!AT45,$B$1:$AT$1,"&lt;"&amp;45))-(RANK(AT45,$B45:$AT45,0)+COUNTIFS($B45:$AT45,AT45,$B$1:$AT$1,"&lt;"&amp;45))</f>
        <v>3</v>
      </c>
      <c r="CN45">
        <f t="shared" si="45"/>
        <v>21</v>
      </c>
      <c r="CO45">
        <f t="shared" si="46"/>
        <v>34</v>
      </c>
      <c r="CP45">
        <f t="shared" si="47"/>
        <v>22</v>
      </c>
      <c r="CQ45">
        <f t="shared" si="48"/>
        <v>33</v>
      </c>
      <c r="CR45">
        <f t="shared" si="49"/>
        <v>40</v>
      </c>
      <c r="CS45">
        <f t="shared" si="50"/>
        <v>8</v>
      </c>
      <c r="CT45">
        <f t="shared" si="51"/>
        <v>19</v>
      </c>
      <c r="CU45">
        <f t="shared" si="52"/>
        <v>37</v>
      </c>
      <c r="CV45">
        <f t="shared" si="53"/>
        <v>38</v>
      </c>
      <c r="CW45">
        <f t="shared" si="54"/>
        <v>12</v>
      </c>
      <c r="CX45">
        <f t="shared" si="55"/>
        <v>5</v>
      </c>
      <c r="CY45">
        <f t="shared" si="56"/>
        <v>27</v>
      </c>
      <c r="CZ45">
        <f t="shared" si="57"/>
        <v>9</v>
      </c>
      <c r="DA45">
        <f t="shared" si="58"/>
        <v>13</v>
      </c>
      <c r="DB45">
        <f t="shared" si="59"/>
        <v>14</v>
      </c>
      <c r="DC45">
        <f t="shared" si="60"/>
        <v>28</v>
      </c>
      <c r="DD45">
        <f t="shared" si="61"/>
        <v>29</v>
      </c>
      <c r="DE45">
        <f t="shared" si="62"/>
        <v>35</v>
      </c>
      <c r="DF45">
        <f t="shared" si="63"/>
        <v>2</v>
      </c>
      <c r="DG45">
        <f t="shared" si="64"/>
        <v>30</v>
      </c>
      <c r="DH45">
        <f t="shared" si="65"/>
        <v>3</v>
      </c>
      <c r="DI45">
        <f t="shared" si="66"/>
        <v>23</v>
      </c>
      <c r="DJ45">
        <f t="shared" si="67"/>
        <v>45</v>
      </c>
      <c r="DK45">
        <f t="shared" si="68"/>
        <v>41</v>
      </c>
      <c r="DL45">
        <f t="shared" si="69"/>
        <v>43</v>
      </c>
      <c r="DM45">
        <f t="shared" si="70"/>
        <v>16</v>
      </c>
      <c r="DN45">
        <f t="shared" si="71"/>
        <v>42</v>
      </c>
      <c r="DO45">
        <f t="shared" si="72"/>
        <v>20</v>
      </c>
      <c r="DP45">
        <f t="shared" si="73"/>
        <v>39</v>
      </c>
      <c r="DQ45">
        <f t="shared" si="74"/>
        <v>7</v>
      </c>
      <c r="DR45">
        <f t="shared" si="75"/>
        <v>10</v>
      </c>
      <c r="DS45">
        <f t="shared" si="76"/>
        <v>32</v>
      </c>
      <c r="DT45">
        <f t="shared" si="77"/>
        <v>4</v>
      </c>
      <c r="DU45">
        <f t="shared" si="78"/>
        <v>1</v>
      </c>
      <c r="DV45">
        <f t="shared" si="79"/>
        <v>17</v>
      </c>
      <c r="DW45">
        <f t="shared" si="80"/>
        <v>18</v>
      </c>
      <c r="DX45">
        <f t="shared" si="81"/>
        <v>24</v>
      </c>
      <c r="DY45">
        <f t="shared" si="82"/>
        <v>31</v>
      </c>
      <c r="DZ45">
        <f t="shared" si="83"/>
        <v>44</v>
      </c>
      <c r="EA45">
        <f t="shared" si="84"/>
        <v>11</v>
      </c>
      <c r="EB45">
        <f t="shared" si="85"/>
        <v>25</v>
      </c>
      <c r="EC45">
        <f t="shared" si="86"/>
        <v>36</v>
      </c>
      <c r="ED45">
        <f t="shared" si="87"/>
        <v>26</v>
      </c>
      <c r="EE45">
        <f t="shared" si="88"/>
        <v>6</v>
      </c>
      <c r="EF45">
        <f t="shared" si="89"/>
        <v>15</v>
      </c>
    </row>
    <row r="46" spans="1:136" ht="16.5" customHeight="1">
      <c r="A46">
        <f>_calc_라운드기준!A46</f>
        <v>1200</v>
      </c>
      <c r="B46">
        <f>INDEX(_calc_누적빈도!B:B,$A46)-INDEX(_calc_누적빈도!B:B,$A46-기준100회_후보!$B$1)</f>
        <v>11</v>
      </c>
      <c r="C46">
        <f>INDEX(_calc_누적빈도!C:C,$A46)-INDEX(_calc_누적빈도!C:C,$A46-기준100회_후보!$B$1)</f>
        <v>8</v>
      </c>
      <c r="D46">
        <f>INDEX(_calc_누적빈도!D:D,$A46)-INDEX(_calc_누적빈도!D:D,$A46-기준100회_후보!$B$1)</f>
        <v>19</v>
      </c>
      <c r="E46">
        <f>INDEX(_calc_누적빈도!E:E,$A46)-INDEX(_calc_누적빈도!E:E,$A46-기준100회_후보!$B$1)</f>
        <v>10</v>
      </c>
      <c r="F46">
        <f>INDEX(_calc_누적빈도!F:F,$A46)-INDEX(_calc_누적빈도!F:F,$A46-기준100회_후보!$B$1)</f>
        <v>10</v>
      </c>
      <c r="G46">
        <f>INDEX(_calc_누적빈도!G:G,$A46)-INDEX(_calc_누적빈도!G:G,$A46-기준100회_후보!$B$1)</f>
        <v>18</v>
      </c>
      <c r="H46">
        <f>INDEX(_calc_누적빈도!H:H,$A46)-INDEX(_calc_누적빈도!H:H,$A46-기준100회_후보!$B$1)</f>
        <v>19</v>
      </c>
      <c r="I46">
        <f>INDEX(_calc_누적빈도!I:I,$A46)-INDEX(_calc_누적빈도!I:I,$A46-기준100회_후보!$B$1)</f>
        <v>12</v>
      </c>
      <c r="J46">
        <f>INDEX(_calc_누적빈도!J:J,$A46)-INDEX(_calc_누적빈도!J:J,$A46-기준100회_후보!$B$1)</f>
        <v>15</v>
      </c>
      <c r="K46">
        <f>INDEX(_calc_누적빈도!K:K,$A46)-INDEX(_calc_누적빈도!K:K,$A46-기준100회_후보!$B$1)</f>
        <v>11</v>
      </c>
      <c r="L46">
        <f>INDEX(_calc_누적빈도!L:L,$A46)-INDEX(_calc_누적빈도!L:L,$A46-기준100회_후보!$B$1)</f>
        <v>14</v>
      </c>
      <c r="M46">
        <f>INDEX(_calc_누적빈도!M:M,$A46)-INDEX(_calc_누적빈도!M:M,$A46-기준100회_후보!$B$1)</f>
        <v>16</v>
      </c>
      <c r="N46">
        <f>INDEX(_calc_누적빈도!N:N,$A46)-INDEX(_calc_누적빈도!N:N,$A46-기준100회_후보!$B$1)</f>
        <v>20</v>
      </c>
      <c r="O46">
        <f>INDEX(_calc_누적빈도!O:O,$A46)-INDEX(_calc_누적빈도!O:O,$A46-기준100회_후보!$B$1)</f>
        <v>11</v>
      </c>
      <c r="P46">
        <f>INDEX(_calc_누적빈도!P:P,$A46)-INDEX(_calc_누적빈도!P:P,$A46-기준100회_후보!$B$1)</f>
        <v>16</v>
      </c>
      <c r="Q46">
        <f>INDEX(_calc_누적빈도!Q:Q,$A46)-INDEX(_calc_누적빈도!Q:Q,$A46-기준100회_후보!$B$1)</f>
        <v>18</v>
      </c>
      <c r="R46">
        <f>INDEX(_calc_누적빈도!R:R,$A46)-INDEX(_calc_누적빈도!R:R,$A46-기준100회_후보!$B$1)</f>
        <v>11</v>
      </c>
      <c r="S46">
        <f>INDEX(_calc_누적빈도!S:S,$A46)-INDEX(_calc_누적빈도!S:S,$A46-기준100회_후보!$B$1)</f>
        <v>6</v>
      </c>
      <c r="T46">
        <f>INDEX(_calc_누적빈도!T:T,$A46)-INDEX(_calc_누적빈도!T:T,$A46-기준100회_후보!$B$1)</f>
        <v>18</v>
      </c>
      <c r="U46">
        <f>INDEX(_calc_누적빈도!U:U,$A46)-INDEX(_calc_누적빈도!U:U,$A46-기준100회_후보!$B$1)</f>
        <v>12</v>
      </c>
      <c r="V46">
        <f>INDEX(_calc_누적빈도!V:V,$A46)-INDEX(_calc_누적빈도!V:V,$A46-기준100회_후보!$B$1)</f>
        <v>14</v>
      </c>
      <c r="W46">
        <f>INDEX(_calc_누적빈도!W:W,$A46)-INDEX(_calc_누적빈도!W:W,$A46-기준100회_후보!$B$1)</f>
        <v>8</v>
      </c>
      <c r="X46">
        <f>INDEX(_calc_누적빈도!X:X,$A46)-INDEX(_calc_누적빈도!X:X,$A46-기준100회_후보!$B$1)</f>
        <v>9</v>
      </c>
      <c r="Y46">
        <f>INDEX(_calc_누적빈도!Y:Y,$A46)-INDEX(_calc_누적빈도!Y:Y,$A46-기준100회_후보!$B$1)</f>
        <v>13</v>
      </c>
      <c r="Z46">
        <f>INDEX(_calc_누적빈도!Z:Z,$A46)-INDEX(_calc_누적빈도!Z:Z,$A46-기준100회_후보!$B$1)</f>
        <v>11</v>
      </c>
      <c r="AA46">
        <f>INDEX(_calc_누적빈도!AA:AA,$A46)-INDEX(_calc_누적빈도!AA:AA,$A46-기준100회_후보!$B$1)</f>
        <v>15</v>
      </c>
      <c r="AB46">
        <f>INDEX(_calc_누적빈도!AB:AB,$A46)-INDEX(_calc_누적빈도!AB:AB,$A46-기준100회_후보!$B$1)</f>
        <v>14</v>
      </c>
      <c r="AC46">
        <f>INDEX(_calc_누적빈도!AC:AC,$A46)-INDEX(_calc_누적빈도!AC:AC,$A46-기준100회_후보!$B$1)</f>
        <v>16</v>
      </c>
      <c r="AD46">
        <f>INDEX(_calc_누적빈도!AD:AD,$A46)-INDEX(_calc_누적빈도!AD:AD,$A46-기준100회_후보!$B$1)</f>
        <v>14</v>
      </c>
      <c r="AE46">
        <f>INDEX(_calc_누적빈도!AE:AE,$A46)-INDEX(_calc_누적빈도!AE:AE,$A46-기준100회_후보!$B$1)</f>
        <v>18</v>
      </c>
      <c r="AF46">
        <f>INDEX(_calc_누적빈도!AF:AF,$A46)-INDEX(_calc_누적빈도!AF:AF,$A46-기준100회_후보!$B$1)</f>
        <v>15</v>
      </c>
      <c r="AG46">
        <f>INDEX(_calc_누적빈도!AG:AG,$A46)-INDEX(_calc_누적빈도!AG:AG,$A46-기준100회_후보!$B$1)</f>
        <v>11</v>
      </c>
      <c r="AH46">
        <f>INDEX(_calc_누적빈도!AH:AH,$A46)-INDEX(_calc_누적빈도!AH:AH,$A46-기준100회_후보!$B$1)</f>
        <v>17</v>
      </c>
      <c r="AI46">
        <f>INDEX(_calc_누적빈도!AI:AI,$A46)-INDEX(_calc_누적빈도!AI:AI,$A46-기준100회_후보!$B$1)</f>
        <v>14</v>
      </c>
      <c r="AJ46">
        <f>INDEX(_calc_누적빈도!AJ:AJ,$A46)-INDEX(_calc_누적빈도!AJ:AJ,$A46-기준100회_후보!$B$1)</f>
        <v>12</v>
      </c>
      <c r="AK46">
        <f>INDEX(_calc_누적빈도!AK:AK,$A46)-INDEX(_calc_누적빈도!AK:AK,$A46-기준100회_후보!$B$1)</f>
        <v>12</v>
      </c>
      <c r="AL46">
        <f>INDEX(_calc_누적빈도!AL:AL,$A46)-INDEX(_calc_누적빈도!AL:AL,$A46-기준100회_후보!$B$1)</f>
        <v>18</v>
      </c>
      <c r="AM46">
        <f>INDEX(_calc_누적빈도!AM:AM,$A46)-INDEX(_calc_누적빈도!AM:AM,$A46-기준100회_후보!$B$1)</f>
        <v>17</v>
      </c>
      <c r="AN46">
        <f>INDEX(_calc_누적빈도!AN:AN,$A46)-INDEX(_calc_누적빈도!AN:AN,$A46-기준100회_후보!$B$1)</f>
        <v>12</v>
      </c>
      <c r="AO46">
        <f>INDEX(_calc_누적빈도!AO:AO,$A46)-INDEX(_calc_누적빈도!AO:AO,$A46-기준100회_후보!$B$1)</f>
        <v>15</v>
      </c>
      <c r="AP46">
        <f>INDEX(_calc_누적빈도!AP:AP,$A46)-INDEX(_calc_누적빈도!AP:AP,$A46-기준100회_후보!$B$1)</f>
        <v>10</v>
      </c>
      <c r="AQ46">
        <f>INDEX(_calc_누적빈도!AQ:AQ,$A46)-INDEX(_calc_누적빈도!AQ:AQ,$A46-기준100회_후보!$B$1)</f>
        <v>10</v>
      </c>
      <c r="AR46">
        <f>INDEX(_calc_누적빈도!AR:AR,$A46)-INDEX(_calc_누적빈도!AR:AR,$A46-기준100회_후보!$B$1)</f>
        <v>7</v>
      </c>
      <c r="AS46">
        <f>INDEX(_calc_누적빈도!AS:AS,$A46)-INDEX(_calc_누적빈도!AS:AS,$A46-기준100회_후보!$B$1)</f>
        <v>12</v>
      </c>
      <c r="AT46">
        <f>INDEX(_calc_누적빈도!AT:AT,$A46)-INDEX(_calc_누적빈도!AT:AT,$A46-기준100회_후보!$B$1)</f>
        <v>11</v>
      </c>
      <c r="AU46">
        <f>(RANK(_calc_라운드기준!B46,_calc_라운드기준!$B46:$AT46,0)+COUNTIFS(_calc_라운드기준!$B46:$AT46,_calc_라운드기준!B46,$B$1:$AT$1,"&lt;"&amp;1))-(RANK(B46,$B46:$AT46,0)+COUNTIFS($B46:$AT46,B46,$B$1:$AT$1,"&lt;"&amp;1))</f>
        <v>3</v>
      </c>
      <c r="AV46">
        <f>(RANK(_calc_라운드기준!C46,_calc_라운드기준!$B46:$AT46,0)+COUNTIFS(_calc_라운드기준!$B46:$AT46,_calc_라운드기준!C46,$B$1:$AT$1,"&lt;"&amp;2))-(RANK(C46,$B46:$AT46,0)+COUNTIFS($B46:$AT46,C46,$B$1:$AT$1,"&lt;"&amp;2))</f>
        <v>-3</v>
      </c>
      <c r="AW46">
        <f>(RANK(_calc_라운드기준!D46,_calc_라운드기준!$B46:$AT46,0)+COUNTIFS(_calc_라운드기준!$B46:$AT46,_calc_라운드기준!D46,$B$1:$AT$1,"&lt;"&amp;3))-(RANK(D46,$B46:$AT46,0)+COUNTIFS($B46:$AT46,D46,$B$1:$AT$1,"&lt;"&amp;3))</f>
        <v>-1</v>
      </c>
      <c r="AX46">
        <f>(RANK(_calc_라운드기준!E46,_calc_라운드기준!$B46:$AT46,0)+COUNTIFS(_calc_라운드기준!$B46:$AT46,_calc_라운드기준!E46,$B$1:$AT$1,"&lt;"&amp;4))-(RANK(E46,$B46:$AT46,0)+COUNTIFS($B46:$AT46,E46,$B$1:$AT$1,"&lt;"&amp;4))</f>
        <v>-3</v>
      </c>
      <c r="AY46">
        <f>(RANK(_calc_라운드기준!F46,_calc_라운드기준!$B46:$AT46,0)+COUNTIFS(_calc_라운드기준!$B46:$AT46,_calc_라운드기준!F46,$B$1:$AT$1,"&lt;"&amp;5))-(RANK(F46,$B46:$AT46,0)+COUNTIFS($B46:$AT46,F46,$B$1:$AT$1,"&lt;"&amp;5))</f>
        <v>-15</v>
      </c>
      <c r="AZ46">
        <f>(RANK(_calc_라운드기준!G46,_calc_라운드기준!$B46:$AT46,0)+COUNTIFS(_calc_라운드기준!$B46:$AT46,_calc_라운드기준!G46,$B$1:$AT$1,"&lt;"&amp;6))-(RANK(G46,$B46:$AT46,0)+COUNTIFS($B46:$AT46,G46,$B$1:$AT$1,"&lt;"&amp;6))</f>
        <v>13</v>
      </c>
      <c r="BA46">
        <f>(RANK(_calc_라운드기준!H46,_calc_라운드기준!$B46:$AT46,0)+COUNTIFS(_calc_라운드기준!$B46:$AT46,_calc_라운드기준!H46,$B$1:$AT$1,"&lt;"&amp;7))-(RANK(H46,$B46:$AT46,0)+COUNTIFS($B46:$AT46,H46,$B$1:$AT$1,"&lt;"&amp;7))</f>
        <v>2</v>
      </c>
      <c r="BB46">
        <f>(RANK(_calc_라운드기준!I46,_calc_라운드기준!$B46:$AT46,0)+COUNTIFS(_calc_라운드기준!$B46:$AT46,_calc_라운드기준!I46,$B$1:$AT$1,"&lt;"&amp;8))-(RANK(I46,$B46:$AT46,0)+COUNTIFS($B46:$AT46,I46,$B$1:$AT$1,"&lt;"&amp;8))</f>
        <v>-15</v>
      </c>
      <c r="BC46">
        <f>(RANK(_calc_라운드기준!J46,_calc_라운드기준!$B46:$AT46,0)+COUNTIFS(_calc_라운드기준!$B46:$AT46,_calc_라운드기준!J46,$B$1:$AT$1,"&lt;"&amp;9))-(RANK(J46,$B46:$AT46,0)+COUNTIFS($B46:$AT46,J46,$B$1:$AT$1,"&lt;"&amp;9))</f>
        <v>-12</v>
      </c>
      <c r="BD46">
        <f>(RANK(_calc_라운드기준!K46,_calc_라운드기준!$B46:$AT46,0)+COUNTIFS(_calc_라운드기준!$B46:$AT46,_calc_라운드기준!K46,$B$1:$AT$1,"&lt;"&amp;10))-(RANK(K46,$B46:$AT46,0)+COUNTIFS($B46:$AT46,K46,$B$1:$AT$1,"&lt;"&amp;10))</f>
        <v>9</v>
      </c>
      <c r="BE46">
        <f>(RANK(_calc_라운드기준!L46,_calc_라운드기준!$B46:$AT46,0)+COUNTIFS(_calc_라운드기준!$B46:$AT46,_calc_라운드기준!L46,$B$1:$AT$1,"&lt;"&amp;11))-(RANK(L46,$B46:$AT46,0)+COUNTIFS($B46:$AT46,L46,$B$1:$AT$1,"&lt;"&amp;11))</f>
        <v>17</v>
      </c>
      <c r="BF46">
        <f>(RANK(_calc_라운드기준!M46,_calc_라운드기준!$B46:$AT46,0)+COUNTIFS(_calc_라운드기준!$B46:$AT46,_calc_라운드기준!M46,$B$1:$AT$1,"&lt;"&amp;12))-(RANK(M46,$B46:$AT46,0)+COUNTIFS($B46:$AT46,M46,$B$1:$AT$1,"&lt;"&amp;12))</f>
        <v>-1</v>
      </c>
      <c r="BG46">
        <f>(RANK(_calc_라운드기준!N46,_calc_라운드기준!$B46:$AT46,0)+COUNTIFS(_calc_라운드기준!$B46:$AT46,_calc_라운드기준!N46,$B$1:$AT$1,"&lt;"&amp;13))-(RANK(N46,$B46:$AT46,0)+COUNTIFS($B46:$AT46,N46,$B$1:$AT$1,"&lt;"&amp;13))</f>
        <v>10</v>
      </c>
      <c r="BH46">
        <f>(RANK(_calc_라운드기준!O46,_calc_라운드기준!$B46:$AT46,0)+COUNTIFS(_calc_라운드기준!$B46:$AT46,_calc_라운드기준!O46,$B$1:$AT$1,"&lt;"&amp;14))-(RANK(O46,$B46:$AT46,0)+COUNTIFS($B46:$AT46,O46,$B$1:$AT$1,"&lt;"&amp;14))</f>
        <v>9</v>
      </c>
      <c r="BI46">
        <f>(RANK(_calc_라운드기준!P46,_calc_라운드기준!$B46:$AT46,0)+COUNTIFS(_calc_라운드기준!$B46:$AT46,_calc_라운드기준!P46,$B$1:$AT$1,"&lt;"&amp;15))-(RANK(P46,$B46:$AT46,0)+COUNTIFS($B46:$AT46,P46,$B$1:$AT$1,"&lt;"&amp;15))</f>
        <v>6</v>
      </c>
      <c r="BJ46">
        <f>(RANK(_calc_라운드기준!Q46,_calc_라운드기준!$B46:$AT46,0)+COUNTIFS(_calc_라운드기준!$B46:$AT46,_calc_라운드기준!Q46,$B$1:$AT$1,"&lt;"&amp;16))-(RANK(Q46,$B46:$AT46,0)+COUNTIFS($B46:$AT46,Q46,$B$1:$AT$1,"&lt;"&amp;16))</f>
        <v>1</v>
      </c>
      <c r="BK46">
        <f>(RANK(_calc_라운드기준!R46,_calc_라운드기준!$B46:$AT46,0)+COUNTIFS(_calc_라운드기준!$B46:$AT46,_calc_라운드기준!R46,$B$1:$AT$1,"&lt;"&amp;17))-(RANK(R46,$B46:$AT46,0)+COUNTIFS($B46:$AT46,R46,$B$1:$AT$1,"&lt;"&amp;17))</f>
        <v>3</v>
      </c>
      <c r="BL46">
        <f>(RANK(_calc_라운드기준!S46,_calc_라운드기준!$B46:$AT46,0)+COUNTIFS(_calc_라운드기준!$B46:$AT46,_calc_라운드기준!S46,$B$1:$AT$1,"&lt;"&amp;18))-(RANK(S46,$B46:$AT46,0)+COUNTIFS($B46:$AT46,S46,$B$1:$AT$1,"&lt;"&amp;18))</f>
        <v>-21</v>
      </c>
      <c r="BM46">
        <f>(RANK(_calc_라운드기준!T46,_calc_라운드기준!$B46:$AT46,0)+COUNTIFS(_calc_라운드기준!$B46:$AT46,_calc_라운드기준!T46,$B$1:$AT$1,"&lt;"&amp;19))-(RANK(T46,$B46:$AT46,0)+COUNTIFS($B46:$AT46,T46,$B$1:$AT$1,"&lt;"&amp;19))</f>
        <v>19</v>
      </c>
      <c r="BN46">
        <f>(RANK(_calc_라운드기준!U46,_calc_라운드기준!$B46:$AT46,0)+COUNTIFS(_calc_라운드기준!$B46:$AT46,_calc_라운드기준!U46,$B$1:$AT$1,"&lt;"&amp;20))-(RANK(U46,$B46:$AT46,0)+COUNTIFS($B46:$AT46,U46,$B$1:$AT$1,"&lt;"&amp;20))</f>
        <v>1</v>
      </c>
      <c r="BO46">
        <f>(RANK(_calc_라운드기준!V46,_calc_라운드기준!$B46:$AT46,0)+COUNTIFS(_calc_라운드기준!$B46:$AT46,_calc_라운드기준!V46,$B$1:$AT$1,"&lt;"&amp;21))-(RANK(V46,$B46:$AT46,0)+COUNTIFS($B46:$AT46,V46,$B$1:$AT$1,"&lt;"&amp;21))</f>
        <v>18</v>
      </c>
      <c r="BP46">
        <f>(RANK(_calc_라운드기준!W46,_calc_라운드기준!$B46:$AT46,0)+COUNTIFS(_calc_라운드기준!$B46:$AT46,_calc_라운드기준!W46,$B$1:$AT$1,"&lt;"&amp;22))-(RANK(W46,$B46:$AT46,0)+COUNTIFS($B46:$AT46,W46,$B$1:$AT$1,"&lt;"&amp;22))</f>
        <v>-1</v>
      </c>
      <c r="BQ46">
        <f>(RANK(_calc_라운드기준!X46,_calc_라운드기준!$B46:$AT46,0)+COUNTIFS(_calc_라운드기준!$B46:$AT46,_calc_라운드기준!X46,$B$1:$AT$1,"&lt;"&amp;23))-(RANK(X46,$B46:$AT46,0)+COUNTIFS($B46:$AT46,X46,$B$1:$AT$1,"&lt;"&amp;23))</f>
        <v>-29</v>
      </c>
      <c r="BR46">
        <f>(RANK(_calc_라운드기준!Y46,_calc_라운드기준!$B46:$AT46,0)+COUNTIFS(_calc_라운드기준!$B46:$AT46,_calc_라운드기준!Y46,$B$1:$AT$1,"&lt;"&amp;24))-(RANK(Y46,$B46:$AT46,0)+COUNTIFS($B46:$AT46,Y46,$B$1:$AT$1,"&lt;"&amp;24))</f>
        <v>-10</v>
      </c>
      <c r="BS46">
        <f>(RANK(_calc_라운드기준!Z46,_calc_라운드기준!$B46:$AT46,0)+COUNTIFS(_calc_라운드기준!$B46:$AT46,_calc_라운드기준!Z46,$B$1:$AT$1,"&lt;"&amp;25))-(RANK(Z46,$B46:$AT46,0)+COUNTIFS($B46:$AT46,Z46,$B$1:$AT$1,"&lt;"&amp;25))</f>
        <v>-20</v>
      </c>
      <c r="BT46">
        <f>(RANK(_calc_라운드기준!AA46,_calc_라운드기준!$B46:$AT46,0)+COUNTIFS(_calc_라운드기준!$B46:$AT46,_calc_라운드기준!AA46,$B$1:$AT$1,"&lt;"&amp;26))-(RANK(AA46,$B46:$AT46,0)+COUNTIFS($B46:$AT46,AA46,$B$1:$AT$1,"&lt;"&amp;26))</f>
        <v>4</v>
      </c>
      <c r="BU46">
        <f>(RANK(_calc_라운드기준!AB46,_calc_라운드기준!$B46:$AT46,0)+COUNTIFS(_calc_라운드기준!$B46:$AT46,_calc_라운드기준!AB46,$B$1:$AT$1,"&lt;"&amp;27))-(RANK(AB46,$B46:$AT46,0)+COUNTIFS($B46:$AT46,AB46,$B$1:$AT$1,"&lt;"&amp;27))</f>
        <v>-17</v>
      </c>
      <c r="BV46">
        <f>(RANK(_calc_라운드기준!AC46,_calc_라운드기준!$B46:$AT46,0)+COUNTIFS(_calc_라운드기준!$B46:$AT46,_calc_라운드기준!AC46,$B$1:$AT$1,"&lt;"&amp;28))-(RANK(AC46,$B46:$AT46,0)+COUNTIFS($B46:$AT46,AC46,$B$1:$AT$1,"&lt;"&amp;28))</f>
        <v>2</v>
      </c>
      <c r="BW46">
        <f>(RANK(_calc_라운드기준!AD46,_calc_라운드기준!$B46:$AT46,0)+COUNTIFS(_calc_라운드기준!$B46:$AT46,_calc_라운드기준!AD46,$B$1:$AT$1,"&lt;"&amp;29))-(RANK(AD46,$B46:$AT46,0)+COUNTIFS($B46:$AT46,AD46,$B$1:$AT$1,"&lt;"&amp;29))</f>
        <v>-5</v>
      </c>
      <c r="BX46">
        <f>(RANK(_calc_라운드기준!AE46,_calc_라운드기준!$B46:$AT46,0)+COUNTIFS(_calc_라운드기준!$B46:$AT46,_calc_라운드기준!AE46,$B$1:$AT$1,"&lt;"&amp;30))-(RANK(AE46,$B46:$AT46,0)+COUNTIFS($B46:$AT46,AE46,$B$1:$AT$1,"&lt;"&amp;30))</f>
        <v>13</v>
      </c>
      <c r="BY46">
        <f>(RANK(_calc_라운드기준!AF46,_calc_라운드기준!$B46:$AT46,0)+COUNTIFS(_calc_라운드기준!$B46:$AT46,_calc_라운드기준!AF46,$B$1:$AT$1,"&lt;"&amp;31))-(RANK(AF46,$B46:$AT46,0)+COUNTIFS($B46:$AT46,AF46,$B$1:$AT$1,"&lt;"&amp;31))</f>
        <v>11</v>
      </c>
      <c r="BZ46">
        <f>(RANK(_calc_라운드기준!AG46,_calc_라운드기준!$B46:$AT46,0)+COUNTIFS(_calc_라운드기준!$B46:$AT46,_calc_라운드기준!AG46,$B$1:$AT$1,"&lt;"&amp;32))-(RANK(AG46,$B46:$AT46,0)+COUNTIFS($B46:$AT46,AG46,$B$1:$AT$1,"&lt;"&amp;32))</f>
        <v>-7</v>
      </c>
      <c r="CA46">
        <f>(RANK(_calc_라운드기준!AH46,_calc_라운드기준!$B46:$AT46,0)+COUNTIFS(_calc_라운드기준!$B46:$AT46,_calc_라운드기준!AH46,$B$1:$AT$1,"&lt;"&amp;33))-(RANK(AH46,$B46:$AT46,0)+COUNTIFS($B46:$AT46,AH46,$B$1:$AT$1,"&lt;"&amp;33))</f>
        <v>20</v>
      </c>
      <c r="CB46">
        <f>(RANK(_calc_라운드기준!AI46,_calc_라운드기준!$B46:$AT46,0)+COUNTIFS(_calc_라운드기준!$B46:$AT46,_calc_라운드기준!AI46,$B$1:$AT$1,"&lt;"&amp;34))-(RANK(AI46,$B46:$AT46,0)+COUNTIFS($B46:$AT46,AI46,$B$1:$AT$1,"&lt;"&amp;34))</f>
        <v>21</v>
      </c>
      <c r="CC46">
        <f>(RANK(_calc_라운드기준!AJ46,_calc_라운드기준!$B46:$AT46,0)+COUNTIFS(_calc_라운드기준!$B46:$AT46,_calc_라운드기준!AJ46,$B$1:$AT$1,"&lt;"&amp;35))-(RANK(AJ46,$B46:$AT46,0)+COUNTIFS($B46:$AT46,AJ46,$B$1:$AT$1,"&lt;"&amp;35))</f>
        <v>-5</v>
      </c>
      <c r="CD46">
        <f>(RANK(_calc_라운드기준!AK46,_calc_라운드기준!$B46:$AT46,0)+COUNTIFS(_calc_라운드기준!$B46:$AT46,_calc_라운드기준!AK46,$B$1:$AT$1,"&lt;"&amp;36))-(RANK(AK46,$B46:$AT46,0)+COUNTIFS($B46:$AT46,AK46,$B$1:$AT$1,"&lt;"&amp;36))</f>
        <v>3</v>
      </c>
      <c r="CE46">
        <f>(RANK(_calc_라운드기준!AL46,_calc_라운드기준!$B46:$AT46,0)+COUNTIFS(_calc_라운드기준!$B46:$AT46,_calc_라운드기준!AL46,$B$1:$AT$1,"&lt;"&amp;37))-(RANK(AL46,$B46:$AT46,0)+COUNTIFS($B46:$AT46,AL46,$B$1:$AT$1,"&lt;"&amp;37))</f>
        <v>-1</v>
      </c>
      <c r="CF46">
        <f>(RANK(_calc_라운드기준!AM46,_calc_라운드기준!$B46:$AT46,0)+COUNTIFS(_calc_라운드기준!$B46:$AT46,_calc_라운드기준!AM46,$B$1:$AT$1,"&lt;"&amp;38))-(RANK(AM46,$B46:$AT46,0)+COUNTIFS($B46:$AT46,AM46,$B$1:$AT$1,"&lt;"&amp;38))</f>
        <v>-2</v>
      </c>
      <c r="CG46">
        <f>(RANK(_calc_라운드기준!AN46,_calc_라운드기준!$B46:$AT46,0)+COUNTIFS(_calc_라운드기준!$B46:$AT46,_calc_라운드기준!AN46,$B$1:$AT$1,"&lt;"&amp;39))-(RANK(AN46,$B46:$AT46,0)+COUNTIFS($B46:$AT46,AN46,$B$1:$AT$1,"&lt;"&amp;39))</f>
        <v>-24</v>
      </c>
      <c r="CH46">
        <f>(RANK(_calc_라운드기준!AO46,_calc_라운드기준!$B46:$AT46,0)+COUNTIFS(_calc_라운드기준!$B46:$AT46,_calc_라운드기준!AO46,$B$1:$AT$1,"&lt;"&amp;40))-(RANK(AO46,$B46:$AT46,0)+COUNTIFS($B46:$AT46,AO46,$B$1:$AT$1,"&lt;"&amp;40))</f>
        <v>5</v>
      </c>
      <c r="CI46">
        <f>(RANK(_calc_라운드기준!AP46,_calc_라운드기준!$B46:$AT46,0)+COUNTIFS(_calc_라운드기준!$B46:$AT46,_calc_라운드기준!AP46,$B$1:$AT$1,"&lt;"&amp;41))-(RANK(AP46,$B46:$AT46,0)+COUNTIFS($B46:$AT46,AP46,$B$1:$AT$1,"&lt;"&amp;41))</f>
        <v>-1</v>
      </c>
      <c r="CJ46">
        <f>(RANK(_calc_라운드기준!AQ46,_calc_라운드기준!$B46:$AT46,0)+COUNTIFS(_calc_라운드기준!$B46:$AT46,_calc_라운드기준!AQ46,$B$1:$AT$1,"&lt;"&amp;42))-(RANK(AQ46,$B46:$AT46,0)+COUNTIFS($B46:$AT46,AQ46,$B$1:$AT$1,"&lt;"&amp;42))</f>
        <v>-9</v>
      </c>
      <c r="CK46">
        <f>(RANK(_calc_라운드기준!AR46,_calc_라운드기준!$B46:$AT46,0)+COUNTIFS(_calc_라운드기준!$B46:$AT46,_calc_라운드기준!AR46,$B$1:$AT$1,"&lt;"&amp;43))-(RANK(AR46,$B46:$AT46,0)+COUNTIFS($B46:$AT46,AR46,$B$1:$AT$1,"&lt;"&amp;43))</f>
        <v>0</v>
      </c>
      <c r="CL46">
        <f>(RANK(_calc_라운드기준!AS46,_calc_라운드기준!$B46:$AT46,0)+COUNTIFS(_calc_라운드기준!$B46:$AT46,_calc_라운드기준!AS46,$B$1:$AT$1,"&lt;"&amp;44))-(RANK(AS46,$B46:$AT46,0)+COUNTIFS($B46:$AT46,AS46,$B$1:$AT$1,"&lt;"&amp;44))</f>
        <v>16</v>
      </c>
      <c r="CM46">
        <f>(RANK(_calc_라운드기준!AT46,_calc_라운드기준!$B46:$AT46,0)+COUNTIFS(_calc_라운드기준!$B46:$AT46,_calc_라운드기준!AT46,$B$1:$AT$1,"&lt;"&amp;45))-(RANK(AT46,$B46:$AT46,0)+COUNTIFS($B46:$AT46,AT46,$B$1:$AT$1,"&lt;"&amp;45))</f>
        <v>-4</v>
      </c>
      <c r="CN46">
        <f t="shared" si="45"/>
        <v>16</v>
      </c>
      <c r="CO46">
        <f t="shared" si="46"/>
        <v>30</v>
      </c>
      <c r="CP46">
        <f t="shared" si="47"/>
        <v>24</v>
      </c>
      <c r="CQ46">
        <f t="shared" si="48"/>
        <v>31</v>
      </c>
      <c r="CR46">
        <f t="shared" si="49"/>
        <v>39</v>
      </c>
      <c r="CS46">
        <f t="shared" si="50"/>
        <v>7</v>
      </c>
      <c r="CT46">
        <f t="shared" si="51"/>
        <v>19</v>
      </c>
      <c r="CU46">
        <f t="shared" si="52"/>
        <v>40</v>
      </c>
      <c r="CV46">
        <f t="shared" si="53"/>
        <v>38</v>
      </c>
      <c r="CW46">
        <f t="shared" si="54"/>
        <v>11</v>
      </c>
      <c r="CX46">
        <f t="shared" si="55"/>
        <v>5</v>
      </c>
      <c r="CY46">
        <f t="shared" si="56"/>
        <v>25</v>
      </c>
      <c r="CZ46">
        <f t="shared" si="57"/>
        <v>10</v>
      </c>
      <c r="DA46">
        <f t="shared" si="58"/>
        <v>12</v>
      </c>
      <c r="DB46">
        <f t="shared" si="59"/>
        <v>13</v>
      </c>
      <c r="DC46">
        <f t="shared" si="60"/>
        <v>21</v>
      </c>
      <c r="DD46">
        <f t="shared" si="61"/>
        <v>17</v>
      </c>
      <c r="DE46">
        <f t="shared" si="62"/>
        <v>43</v>
      </c>
      <c r="DF46">
        <f t="shared" si="63"/>
        <v>3</v>
      </c>
      <c r="DG46">
        <f t="shared" si="64"/>
        <v>22</v>
      </c>
      <c r="DH46">
        <f t="shared" si="65"/>
        <v>4</v>
      </c>
      <c r="DI46">
        <f t="shared" si="66"/>
        <v>26</v>
      </c>
      <c r="DJ46">
        <f t="shared" si="67"/>
        <v>45</v>
      </c>
      <c r="DK46">
        <f t="shared" si="68"/>
        <v>37</v>
      </c>
      <c r="DL46">
        <f t="shared" si="69"/>
        <v>42</v>
      </c>
      <c r="DM46">
        <f t="shared" si="70"/>
        <v>15</v>
      </c>
      <c r="DN46">
        <f t="shared" si="71"/>
        <v>41</v>
      </c>
      <c r="DO46">
        <f t="shared" si="72"/>
        <v>20</v>
      </c>
      <c r="DP46">
        <f t="shared" si="73"/>
        <v>33</v>
      </c>
      <c r="DQ46">
        <f t="shared" si="74"/>
        <v>8</v>
      </c>
      <c r="DR46">
        <f t="shared" si="75"/>
        <v>9</v>
      </c>
      <c r="DS46">
        <f t="shared" si="76"/>
        <v>35</v>
      </c>
      <c r="DT46">
        <f t="shared" si="77"/>
        <v>2</v>
      </c>
      <c r="DU46">
        <f t="shared" si="78"/>
        <v>1</v>
      </c>
      <c r="DV46">
        <f t="shared" si="79"/>
        <v>34</v>
      </c>
      <c r="DW46">
        <f t="shared" si="80"/>
        <v>18</v>
      </c>
      <c r="DX46">
        <f t="shared" si="81"/>
        <v>27</v>
      </c>
      <c r="DY46">
        <f t="shared" si="82"/>
        <v>29</v>
      </c>
      <c r="DZ46">
        <f t="shared" si="83"/>
        <v>44</v>
      </c>
      <c r="EA46">
        <f t="shared" si="84"/>
        <v>14</v>
      </c>
      <c r="EB46">
        <f t="shared" si="85"/>
        <v>28</v>
      </c>
      <c r="EC46">
        <f t="shared" si="86"/>
        <v>36</v>
      </c>
      <c r="ED46">
        <f t="shared" si="87"/>
        <v>23</v>
      </c>
      <c r="EE46">
        <f t="shared" si="88"/>
        <v>6</v>
      </c>
      <c r="EF46">
        <f t="shared" si="89"/>
        <v>32</v>
      </c>
    </row>
    <row r="47" spans="1:136" ht="16.5" customHeight="1">
      <c r="A47">
        <f>_calc_라운드기준!A47</f>
        <v>1199</v>
      </c>
      <c r="B47">
        <f>INDEX(_calc_누적빈도!B:B,$A47)-INDEX(_calc_누적빈도!B:B,$A47-기준100회_후보!$B$1)</f>
        <v>11</v>
      </c>
      <c r="C47">
        <f>INDEX(_calc_누적빈도!C:C,$A47)-INDEX(_calc_누적빈도!C:C,$A47-기준100회_후보!$B$1)</f>
        <v>8</v>
      </c>
      <c r="D47">
        <f>INDEX(_calc_누적빈도!D:D,$A47)-INDEX(_calc_누적빈도!D:D,$A47-기준100회_후보!$B$1)</f>
        <v>20</v>
      </c>
      <c r="E47">
        <f>INDEX(_calc_누적빈도!E:E,$A47)-INDEX(_calc_누적빈도!E:E,$A47-기준100회_후보!$B$1)</f>
        <v>10</v>
      </c>
      <c r="F47">
        <f>INDEX(_calc_누적빈도!F:F,$A47)-INDEX(_calc_누적빈도!F:F,$A47-기준100회_후보!$B$1)</f>
        <v>10</v>
      </c>
      <c r="G47">
        <f>INDEX(_calc_누적빈도!G:G,$A47)-INDEX(_calc_누적빈도!G:G,$A47-기준100회_후보!$B$1)</f>
        <v>18</v>
      </c>
      <c r="H47">
        <f>INDEX(_calc_누적빈도!H:H,$A47)-INDEX(_calc_누적빈도!H:H,$A47-기준100회_후보!$B$1)</f>
        <v>19</v>
      </c>
      <c r="I47">
        <f>INDEX(_calc_누적빈도!I:I,$A47)-INDEX(_calc_누적빈도!I:I,$A47-기준100회_후보!$B$1)</f>
        <v>12</v>
      </c>
      <c r="J47">
        <f>INDEX(_calc_누적빈도!J:J,$A47)-INDEX(_calc_누적빈도!J:J,$A47-기준100회_후보!$B$1)</f>
        <v>15</v>
      </c>
      <c r="K47">
        <f>INDEX(_calc_누적빈도!K:K,$A47)-INDEX(_calc_누적빈도!K:K,$A47-기준100회_후보!$B$1)</f>
        <v>11</v>
      </c>
      <c r="L47">
        <f>INDEX(_calc_누적빈도!L:L,$A47)-INDEX(_calc_누적빈도!L:L,$A47-기준100회_후보!$B$1)</f>
        <v>14</v>
      </c>
      <c r="M47">
        <f>INDEX(_calc_누적빈도!M:M,$A47)-INDEX(_calc_누적빈도!M:M,$A47-기준100회_후보!$B$1)</f>
        <v>16</v>
      </c>
      <c r="N47">
        <f>INDEX(_calc_누적빈도!N:N,$A47)-INDEX(_calc_누적빈도!N:N,$A47-기준100회_후보!$B$1)</f>
        <v>20</v>
      </c>
      <c r="O47">
        <f>INDEX(_calc_누적빈도!O:O,$A47)-INDEX(_calc_누적빈도!O:O,$A47-기준100회_후보!$B$1)</f>
        <v>11</v>
      </c>
      <c r="P47">
        <f>INDEX(_calc_누적빈도!P:P,$A47)-INDEX(_calc_누적빈도!P:P,$A47-기준100회_후보!$B$1)</f>
        <v>16</v>
      </c>
      <c r="Q47">
        <f>INDEX(_calc_누적빈도!Q:Q,$A47)-INDEX(_calc_누적빈도!Q:Q,$A47-기준100회_후보!$B$1)</f>
        <v>17</v>
      </c>
      <c r="R47">
        <f>INDEX(_calc_누적빈도!R:R,$A47)-INDEX(_calc_누적빈도!R:R,$A47-기준100회_후보!$B$1)</f>
        <v>11</v>
      </c>
      <c r="S47">
        <f>INDEX(_calc_누적빈도!S:S,$A47)-INDEX(_calc_누적빈도!S:S,$A47-기준100회_후보!$B$1)</f>
        <v>6</v>
      </c>
      <c r="T47">
        <f>INDEX(_calc_누적빈도!T:T,$A47)-INDEX(_calc_누적빈도!T:T,$A47-기준100회_후보!$B$1)</f>
        <v>18</v>
      </c>
      <c r="U47">
        <f>INDEX(_calc_누적빈도!U:U,$A47)-INDEX(_calc_누적빈도!U:U,$A47-기준100회_후보!$B$1)</f>
        <v>13</v>
      </c>
      <c r="V47">
        <f>INDEX(_calc_누적빈도!V:V,$A47)-INDEX(_calc_누적빈도!V:V,$A47-기준100회_후보!$B$1)</f>
        <v>14</v>
      </c>
      <c r="W47">
        <f>INDEX(_calc_누적빈도!W:W,$A47)-INDEX(_calc_누적빈도!W:W,$A47-기준100회_후보!$B$1)</f>
        <v>8</v>
      </c>
      <c r="X47">
        <f>INDEX(_calc_누적빈도!X:X,$A47)-INDEX(_calc_누적빈도!X:X,$A47-기준100회_후보!$B$1)</f>
        <v>9</v>
      </c>
      <c r="Y47">
        <f>INDEX(_calc_누적빈도!Y:Y,$A47)-INDEX(_calc_누적빈도!Y:Y,$A47-기준100회_후보!$B$1)</f>
        <v>12</v>
      </c>
      <c r="Z47">
        <f>INDEX(_calc_누적빈도!Z:Z,$A47)-INDEX(_calc_누적빈도!Z:Z,$A47-기준100회_후보!$B$1)</f>
        <v>10</v>
      </c>
      <c r="AA47">
        <f>INDEX(_calc_누적빈도!AA:AA,$A47)-INDEX(_calc_누적빈도!AA:AA,$A47-기준100회_후보!$B$1)</f>
        <v>15</v>
      </c>
      <c r="AB47">
        <f>INDEX(_calc_누적빈도!AB:AB,$A47)-INDEX(_calc_누적빈도!AB:AB,$A47-기준100회_후보!$B$1)</f>
        <v>14</v>
      </c>
      <c r="AC47">
        <f>INDEX(_calc_누적빈도!AC:AC,$A47)-INDEX(_calc_누적빈도!AC:AC,$A47-기준100회_후보!$B$1)</f>
        <v>17</v>
      </c>
      <c r="AD47">
        <f>INDEX(_calc_누적빈도!AD:AD,$A47)-INDEX(_calc_누적빈도!AD:AD,$A47-기준100회_후보!$B$1)</f>
        <v>14</v>
      </c>
      <c r="AE47">
        <f>INDEX(_calc_누적빈도!AE:AE,$A47)-INDEX(_calc_누적빈도!AE:AE,$A47-기준100회_후보!$B$1)</f>
        <v>17</v>
      </c>
      <c r="AF47">
        <f>INDEX(_calc_누적빈도!AF:AF,$A47)-INDEX(_calc_누적빈도!AF:AF,$A47-기준100회_후보!$B$1)</f>
        <v>14</v>
      </c>
      <c r="AG47">
        <f>INDEX(_calc_누적빈도!AG:AG,$A47)-INDEX(_calc_누적빈도!AG:AG,$A47-기준100회_후보!$B$1)</f>
        <v>10</v>
      </c>
      <c r="AH47">
        <f>INDEX(_calc_누적빈도!AH:AH,$A47)-INDEX(_calc_누적빈도!AH:AH,$A47-기준100회_후보!$B$1)</f>
        <v>17</v>
      </c>
      <c r="AI47">
        <f>INDEX(_calc_누적빈도!AI:AI,$A47)-INDEX(_calc_누적빈도!AI:AI,$A47-기준100회_후보!$B$1)</f>
        <v>14</v>
      </c>
      <c r="AJ47">
        <f>INDEX(_calc_누적빈도!AJ:AJ,$A47)-INDEX(_calc_누적빈도!AJ:AJ,$A47-기준100회_후보!$B$1)</f>
        <v>12</v>
      </c>
      <c r="AK47">
        <f>INDEX(_calc_누적빈도!AK:AK,$A47)-INDEX(_calc_누적빈도!AK:AK,$A47-기준100회_후보!$B$1)</f>
        <v>12</v>
      </c>
      <c r="AL47">
        <f>INDEX(_calc_누적빈도!AL:AL,$A47)-INDEX(_calc_누적빈도!AL:AL,$A47-기준100회_후보!$B$1)</f>
        <v>18</v>
      </c>
      <c r="AM47">
        <f>INDEX(_calc_누적빈도!AM:AM,$A47)-INDEX(_calc_누적빈도!AM:AM,$A47-기준100회_후보!$B$1)</f>
        <v>18</v>
      </c>
      <c r="AN47">
        <f>INDEX(_calc_누적빈도!AN:AN,$A47)-INDEX(_calc_누적빈도!AN:AN,$A47-기준100회_후보!$B$1)</f>
        <v>12</v>
      </c>
      <c r="AO47">
        <f>INDEX(_calc_누적빈도!AO:AO,$A47)-INDEX(_calc_누적빈도!AO:AO,$A47-기준100회_후보!$B$1)</f>
        <v>16</v>
      </c>
      <c r="AP47">
        <f>INDEX(_calc_누적빈도!AP:AP,$A47)-INDEX(_calc_누적빈도!AP:AP,$A47-기준100회_후보!$B$1)</f>
        <v>10</v>
      </c>
      <c r="AQ47">
        <f>INDEX(_calc_누적빈도!AQ:AQ,$A47)-INDEX(_calc_누적빈도!AQ:AQ,$A47-기준100회_후보!$B$1)</f>
        <v>10</v>
      </c>
      <c r="AR47">
        <f>INDEX(_calc_누적빈도!AR:AR,$A47)-INDEX(_calc_누적빈도!AR:AR,$A47-기준100회_후보!$B$1)</f>
        <v>8</v>
      </c>
      <c r="AS47">
        <f>INDEX(_calc_누적빈도!AS:AS,$A47)-INDEX(_calc_누적빈도!AS:AS,$A47-기준100회_후보!$B$1)</f>
        <v>12</v>
      </c>
      <c r="AT47">
        <f>INDEX(_calc_누적빈도!AT:AT,$A47)-INDEX(_calc_누적빈도!AT:AT,$A47-기준100회_후보!$B$1)</f>
        <v>11</v>
      </c>
      <c r="AU47">
        <f>(RANK(_calc_라운드기준!B47,_calc_라운드기준!$B47:$AT47,0)+COUNTIFS(_calc_라운드기준!$B47:$AT47,_calc_라운드기준!B47,$B$1:$AT$1,"&lt;"&amp;1))-(RANK(B47,$B47:$AT47,0)+COUNTIFS($B47:$AT47,B47,$B$1:$AT$1,"&lt;"&amp;1))</f>
        <v>3</v>
      </c>
      <c r="AV47">
        <f>(RANK(_calc_라운드기준!C47,_calc_라운드기준!$B47:$AT47,0)+COUNTIFS(_calc_라운드기준!$B47:$AT47,_calc_라운드기준!C47,$B$1:$AT$1,"&lt;"&amp;2))-(RANK(C47,$B47:$AT47,0)+COUNTIFS($B47:$AT47,C47,$B$1:$AT$1,"&lt;"&amp;2))</f>
        <v>-3</v>
      </c>
      <c r="AW47">
        <f>(RANK(_calc_라운드기준!D47,_calc_라운드기준!$B47:$AT47,0)+COUNTIFS(_calc_라운드기준!$B47:$AT47,_calc_라운드기준!D47,$B$1:$AT$1,"&lt;"&amp;3))-(RANK(D47,$B47:$AT47,0)+COUNTIFS($B47:$AT47,D47,$B$1:$AT$1,"&lt;"&amp;3))</f>
        <v>0</v>
      </c>
      <c r="AX47">
        <f>(RANK(_calc_라운드기준!E47,_calc_라운드기준!$B47:$AT47,0)+COUNTIFS(_calc_라운드기준!$B47:$AT47,_calc_라운드기준!E47,$B$1:$AT$1,"&lt;"&amp;4))-(RANK(E47,$B47:$AT47,0)+COUNTIFS($B47:$AT47,E47,$B$1:$AT$1,"&lt;"&amp;4))</f>
        <v>-1</v>
      </c>
      <c r="AY47">
        <f>(RANK(_calc_라운드기준!F47,_calc_라운드기준!$B47:$AT47,0)+COUNTIFS(_calc_라운드기준!$B47:$AT47,_calc_라운드기준!F47,$B$1:$AT$1,"&lt;"&amp;5))-(RANK(F47,$B47:$AT47,0)+COUNTIFS($B47:$AT47,F47,$B$1:$AT$1,"&lt;"&amp;5))</f>
        <v>-12</v>
      </c>
      <c r="AZ47">
        <f>(RANK(_calc_라운드기준!G47,_calc_라운드기준!$B47:$AT47,0)+COUNTIFS(_calc_라운드기준!$B47:$AT47,_calc_라운드기준!G47,$B$1:$AT$1,"&lt;"&amp;6))-(RANK(G47,$B47:$AT47,0)+COUNTIFS($B47:$AT47,G47,$B$1:$AT$1,"&lt;"&amp;6))</f>
        <v>12</v>
      </c>
      <c r="BA47">
        <f>(RANK(_calc_라운드기준!H47,_calc_라운드기준!$B47:$AT47,0)+COUNTIFS(_calc_라운드기준!$B47:$AT47,_calc_라운드기준!H47,$B$1:$AT$1,"&lt;"&amp;7))-(RANK(H47,$B47:$AT47,0)+COUNTIFS($B47:$AT47,H47,$B$1:$AT$1,"&lt;"&amp;7))</f>
        <v>2</v>
      </c>
      <c r="BB47">
        <f>(RANK(_calc_라운드기준!I47,_calc_라운드기준!$B47:$AT47,0)+COUNTIFS(_calc_라운드기준!$B47:$AT47,_calc_라운드기준!I47,$B$1:$AT$1,"&lt;"&amp;8))-(RANK(I47,$B47:$AT47,0)+COUNTIFS($B47:$AT47,I47,$B$1:$AT$1,"&lt;"&amp;8))</f>
        <v>-18</v>
      </c>
      <c r="BC47">
        <f>(RANK(_calc_라운드기준!J47,_calc_라운드기준!$B47:$AT47,0)+COUNTIFS(_calc_라운드기준!$B47:$AT47,_calc_라운드기준!J47,$B$1:$AT$1,"&lt;"&amp;9))-(RANK(J47,$B47:$AT47,0)+COUNTIFS($B47:$AT47,J47,$B$1:$AT$1,"&lt;"&amp;9))</f>
        <v>-13</v>
      </c>
      <c r="BD47">
        <f>(RANK(_calc_라운드기준!K47,_calc_라운드기준!$B47:$AT47,0)+COUNTIFS(_calc_라운드기준!$B47:$AT47,_calc_라운드기준!K47,$B$1:$AT$1,"&lt;"&amp;10))-(RANK(K47,$B47:$AT47,0)+COUNTIFS($B47:$AT47,K47,$B$1:$AT$1,"&lt;"&amp;10))</f>
        <v>9</v>
      </c>
      <c r="BE47">
        <f>(RANK(_calc_라운드기준!L47,_calc_라운드기준!$B47:$AT47,0)+COUNTIFS(_calc_라운드기준!$B47:$AT47,_calc_라운드기준!L47,$B$1:$AT$1,"&lt;"&amp;11))-(RANK(L47,$B47:$AT47,0)+COUNTIFS($B47:$AT47,L47,$B$1:$AT$1,"&lt;"&amp;11))</f>
        <v>18</v>
      </c>
      <c r="BF47">
        <f>(RANK(_calc_라운드기준!M47,_calc_라운드기준!$B47:$AT47,0)+COUNTIFS(_calc_라운드기준!$B47:$AT47,_calc_라운드기준!M47,$B$1:$AT$1,"&lt;"&amp;12))-(RANK(M47,$B47:$AT47,0)+COUNTIFS($B47:$AT47,M47,$B$1:$AT$1,"&lt;"&amp;12))</f>
        <v>-3</v>
      </c>
      <c r="BG47">
        <f>(RANK(_calc_라운드기준!N47,_calc_라운드기준!$B47:$AT47,0)+COUNTIFS(_calc_라운드기준!$B47:$AT47,_calc_라운드기준!N47,$B$1:$AT$1,"&lt;"&amp;13))-(RANK(N47,$B47:$AT47,0)+COUNTIFS($B47:$AT47,N47,$B$1:$AT$1,"&lt;"&amp;13))</f>
        <v>8</v>
      </c>
      <c r="BH47">
        <f>(RANK(_calc_라운드기준!O47,_calc_라운드기준!$B47:$AT47,0)+COUNTIFS(_calc_라운드기준!$B47:$AT47,_calc_라운드기준!O47,$B$1:$AT$1,"&lt;"&amp;14))-(RANK(O47,$B47:$AT47,0)+COUNTIFS($B47:$AT47,O47,$B$1:$AT$1,"&lt;"&amp;14))</f>
        <v>9</v>
      </c>
      <c r="BI47">
        <f>(RANK(_calc_라운드기준!P47,_calc_라운드기준!$B47:$AT47,0)+COUNTIFS(_calc_라운드기준!$B47:$AT47,_calc_라운드기준!P47,$B$1:$AT$1,"&lt;"&amp;15))-(RANK(P47,$B47:$AT47,0)+COUNTIFS($B47:$AT47,P47,$B$1:$AT$1,"&lt;"&amp;15))</f>
        <v>-2</v>
      </c>
      <c r="BJ47">
        <f>(RANK(_calc_라운드기준!Q47,_calc_라운드기준!$B47:$AT47,0)+COUNTIFS(_calc_라운드기준!$B47:$AT47,_calc_라운드기준!Q47,$B$1:$AT$1,"&lt;"&amp;16))-(RANK(Q47,$B47:$AT47,0)+COUNTIFS($B47:$AT47,Q47,$B$1:$AT$1,"&lt;"&amp;16))</f>
        <v>4</v>
      </c>
      <c r="BK47">
        <f>(RANK(_calc_라운드기준!R47,_calc_라운드기준!$B47:$AT47,0)+COUNTIFS(_calc_라운드기준!$B47:$AT47,_calc_라운드기준!R47,$B$1:$AT$1,"&lt;"&amp;17))-(RANK(R47,$B47:$AT47,0)+COUNTIFS($B47:$AT47,R47,$B$1:$AT$1,"&lt;"&amp;17))</f>
        <v>3</v>
      </c>
      <c r="BL47">
        <f>(RANK(_calc_라운드기준!S47,_calc_라운드기준!$B47:$AT47,0)+COUNTIFS(_calc_라운드기준!$B47:$AT47,_calc_라운드기준!S47,$B$1:$AT$1,"&lt;"&amp;18))-(RANK(S47,$B47:$AT47,0)+COUNTIFS($B47:$AT47,S47,$B$1:$AT$1,"&lt;"&amp;18))</f>
        <v>-20</v>
      </c>
      <c r="BM47">
        <f>(RANK(_calc_라운드기준!T47,_calc_라운드기준!$B47:$AT47,0)+COUNTIFS(_calc_라운드기준!$B47:$AT47,_calc_라운드기준!T47,$B$1:$AT$1,"&lt;"&amp;19))-(RANK(T47,$B47:$AT47,0)+COUNTIFS($B47:$AT47,T47,$B$1:$AT$1,"&lt;"&amp;19))</f>
        <v>12</v>
      </c>
      <c r="BN47">
        <f>(RANK(_calc_라운드기준!U47,_calc_라운드기준!$B47:$AT47,0)+COUNTIFS(_calc_라운드기준!$B47:$AT47,_calc_라운드기준!U47,$B$1:$AT$1,"&lt;"&amp;20))-(RANK(U47,$B47:$AT47,0)+COUNTIFS($B47:$AT47,U47,$B$1:$AT$1,"&lt;"&amp;20))</f>
        <v>3</v>
      </c>
      <c r="BO47">
        <f>(RANK(_calc_라운드기준!V47,_calc_라운드기준!$B47:$AT47,0)+COUNTIFS(_calc_라운드기준!$B47:$AT47,_calc_라운드기준!V47,$B$1:$AT$1,"&lt;"&amp;21))-(RANK(V47,$B47:$AT47,0)+COUNTIFS($B47:$AT47,V47,$B$1:$AT$1,"&lt;"&amp;21))</f>
        <v>9</v>
      </c>
      <c r="BP47">
        <f>(RANK(_calc_라운드기준!W47,_calc_라운드기준!$B47:$AT47,0)+COUNTIFS(_calc_라운드기준!$B47:$AT47,_calc_라운드기준!W47,$B$1:$AT$1,"&lt;"&amp;22))-(RANK(W47,$B47:$AT47,0)+COUNTIFS($B47:$AT47,W47,$B$1:$AT$1,"&lt;"&amp;22))</f>
        <v>-1</v>
      </c>
      <c r="BQ47">
        <f>(RANK(_calc_라운드기준!X47,_calc_라운드기준!$B47:$AT47,0)+COUNTIFS(_calc_라운드기준!$B47:$AT47,_calc_라운드기준!X47,$B$1:$AT$1,"&lt;"&amp;23))-(RANK(X47,$B47:$AT47,0)+COUNTIFS($B47:$AT47,X47,$B$1:$AT$1,"&lt;"&amp;23))</f>
        <v>-28</v>
      </c>
      <c r="BR47">
        <f>(RANK(_calc_라운드기준!Y47,_calc_라운드기준!$B47:$AT47,0)+COUNTIFS(_calc_라운드기준!$B47:$AT47,_calc_라운드기준!Y47,$B$1:$AT$1,"&lt;"&amp;24))-(RANK(Y47,$B47:$AT47,0)+COUNTIFS($B47:$AT47,Y47,$B$1:$AT$1,"&lt;"&amp;24))</f>
        <v>-7</v>
      </c>
      <c r="BS47">
        <f>(RANK(_calc_라운드기준!Z47,_calc_라운드기준!$B47:$AT47,0)+COUNTIFS(_calc_라운드기준!$B47:$AT47,_calc_라운드기준!Z47,$B$1:$AT$1,"&lt;"&amp;25))-(RANK(Z47,$B47:$AT47,0)+COUNTIFS($B47:$AT47,Z47,$B$1:$AT$1,"&lt;"&amp;25))</f>
        <v>-18</v>
      </c>
      <c r="BT47">
        <f>(RANK(_calc_라운드기준!AA47,_calc_라운드기준!$B47:$AT47,0)+COUNTIFS(_calc_라운드기준!$B47:$AT47,_calc_라운드기준!AA47,$B$1:$AT$1,"&lt;"&amp;26))-(RANK(AA47,$B47:$AT47,0)+COUNTIFS($B47:$AT47,AA47,$B$1:$AT$1,"&lt;"&amp;26))</f>
        <v>4</v>
      </c>
      <c r="BU47">
        <f>(RANK(_calc_라운드기준!AB47,_calc_라운드기준!$B47:$AT47,0)+COUNTIFS(_calc_라운드기준!$B47:$AT47,_calc_라운드기준!AB47,$B$1:$AT$1,"&lt;"&amp;27))-(RANK(AB47,$B47:$AT47,0)+COUNTIFS($B47:$AT47,AB47,$B$1:$AT$1,"&lt;"&amp;27))</f>
        <v>-16</v>
      </c>
      <c r="BV47">
        <f>(RANK(_calc_라운드기준!AC47,_calc_라운드기준!$B47:$AT47,0)+COUNTIFS(_calc_라운드기준!$B47:$AT47,_calc_라운드기준!AC47,$B$1:$AT$1,"&lt;"&amp;28))-(RANK(AC47,$B47:$AT47,0)+COUNTIFS($B47:$AT47,AC47,$B$1:$AT$1,"&lt;"&amp;28))</f>
        <v>5</v>
      </c>
      <c r="BW47">
        <f>(RANK(_calc_라운드기준!AD47,_calc_라운드기준!$B47:$AT47,0)+COUNTIFS(_calc_라운드기준!$B47:$AT47,_calc_라운드기준!AD47,$B$1:$AT$1,"&lt;"&amp;29))-(RANK(AD47,$B47:$AT47,0)+COUNTIFS($B47:$AT47,AD47,$B$1:$AT$1,"&lt;"&amp;29))</f>
        <v>-5</v>
      </c>
      <c r="BX47">
        <f>(RANK(_calc_라운드기준!AE47,_calc_라운드기준!$B47:$AT47,0)+COUNTIFS(_calc_라운드기준!$B47:$AT47,_calc_라운드기준!AE47,$B$1:$AT$1,"&lt;"&amp;30))-(RANK(AE47,$B47:$AT47,0)+COUNTIFS($B47:$AT47,AE47,$B$1:$AT$1,"&lt;"&amp;30))</f>
        <v>18</v>
      </c>
      <c r="BY47">
        <f>(RANK(_calc_라운드기준!AF47,_calc_라운드기준!$B47:$AT47,0)+COUNTIFS(_calc_라운드기준!$B47:$AT47,_calc_라운드기준!AF47,$B$1:$AT$1,"&lt;"&amp;31))-(RANK(AF47,$B47:$AT47,0)+COUNTIFS($B47:$AT47,AF47,$B$1:$AT$1,"&lt;"&amp;31))</f>
        <v>16</v>
      </c>
      <c r="BZ47">
        <f>(RANK(_calc_라운드기준!AG47,_calc_라운드기준!$B47:$AT47,0)+COUNTIFS(_calc_라운드기준!$B47:$AT47,_calc_라운드기준!AG47,$B$1:$AT$1,"&lt;"&amp;32))-(RANK(AG47,$B47:$AT47,0)+COUNTIFS($B47:$AT47,AG47,$B$1:$AT$1,"&lt;"&amp;32))</f>
        <v>-9</v>
      </c>
      <c r="CA47">
        <f>(RANK(_calc_라운드기준!AH47,_calc_라운드기준!$B47:$AT47,0)+COUNTIFS(_calc_라운드기준!$B47:$AT47,_calc_라운드기준!AH47,$B$1:$AT$1,"&lt;"&amp;33))-(RANK(AH47,$B47:$AT47,0)+COUNTIFS($B47:$AT47,AH47,$B$1:$AT$1,"&lt;"&amp;33))</f>
        <v>19</v>
      </c>
      <c r="CB47">
        <f>(RANK(_calc_라운드기준!AI47,_calc_라운드기준!$B47:$AT47,0)+COUNTIFS(_calc_라운드기준!$B47:$AT47,_calc_라운드기준!AI47,$B$1:$AT$1,"&lt;"&amp;34))-(RANK(AI47,$B47:$AT47,0)+COUNTIFS($B47:$AT47,AI47,$B$1:$AT$1,"&lt;"&amp;34))</f>
        <v>21</v>
      </c>
      <c r="CC47">
        <f>(RANK(_calc_라운드기준!AJ47,_calc_라운드기준!$B47:$AT47,0)+COUNTIFS(_calc_라운드기준!$B47:$AT47,_calc_라운드기준!AJ47,$B$1:$AT$1,"&lt;"&amp;35))-(RANK(AJ47,$B47:$AT47,0)+COUNTIFS($B47:$AT47,AJ47,$B$1:$AT$1,"&lt;"&amp;35))</f>
        <v>-5</v>
      </c>
      <c r="CD47">
        <f>(RANK(_calc_라운드기준!AK47,_calc_라운드기준!$B47:$AT47,0)+COUNTIFS(_calc_라운드기준!$B47:$AT47,_calc_라운드기준!AK47,$B$1:$AT$1,"&lt;"&amp;36))-(RANK(AK47,$B47:$AT47,0)+COUNTIFS($B47:$AT47,AK47,$B$1:$AT$1,"&lt;"&amp;36))</f>
        <v>-5</v>
      </c>
      <c r="CE47">
        <f>(RANK(_calc_라운드기준!AL47,_calc_라운드기준!$B47:$AT47,0)+COUNTIFS(_calc_라운드기준!$B47:$AT47,_calc_라운드기준!AL47,$B$1:$AT$1,"&lt;"&amp;37))-(RANK(AL47,$B47:$AT47,0)+COUNTIFS($B47:$AT47,AL47,$B$1:$AT$1,"&lt;"&amp;37))</f>
        <v>1</v>
      </c>
      <c r="CF47">
        <f>(RANK(_calc_라운드기준!AM47,_calc_라운드기준!$B47:$AT47,0)+COUNTIFS(_calc_라운드기준!$B47:$AT47,_calc_라운드기준!AM47,$B$1:$AT$1,"&lt;"&amp;38))-(RANK(AM47,$B47:$AT47,0)+COUNTIFS($B47:$AT47,AM47,$B$1:$AT$1,"&lt;"&amp;38))</f>
        <v>1</v>
      </c>
      <c r="CG47">
        <f>(RANK(_calc_라운드기준!AN47,_calc_라운드기준!$B47:$AT47,0)+COUNTIFS(_calc_라운드기준!$B47:$AT47,_calc_라운드기준!AN47,$B$1:$AT$1,"&lt;"&amp;39))-(RANK(AN47,$B47:$AT47,0)+COUNTIFS($B47:$AT47,AN47,$B$1:$AT$1,"&lt;"&amp;39))</f>
        <v>-24</v>
      </c>
      <c r="CH47">
        <f>(RANK(_calc_라운드기준!AO47,_calc_라운드기준!$B47:$AT47,0)+COUNTIFS(_calc_라운드기준!$B47:$AT47,_calc_라운드기준!AO47,$B$1:$AT$1,"&lt;"&amp;40))-(RANK(AO47,$B47:$AT47,0)+COUNTIFS($B47:$AT47,AO47,$B$1:$AT$1,"&lt;"&amp;40))</f>
        <v>9</v>
      </c>
      <c r="CI47">
        <f>(RANK(_calc_라운드기준!AP47,_calc_라운드기준!$B47:$AT47,0)+COUNTIFS(_calc_라운드기준!$B47:$AT47,_calc_라운드기준!AP47,$B$1:$AT$1,"&lt;"&amp;41))-(RANK(AP47,$B47:$AT47,0)+COUNTIFS($B47:$AT47,AP47,$B$1:$AT$1,"&lt;"&amp;41))</f>
        <v>-1</v>
      </c>
      <c r="CJ47">
        <f>(RANK(_calc_라운드기준!AQ47,_calc_라운드기준!$B47:$AT47,0)+COUNTIFS(_calc_라운드기준!$B47:$AT47,_calc_라운드기준!AQ47,$B$1:$AT$1,"&lt;"&amp;42))-(RANK(AQ47,$B47:$AT47,0)+COUNTIFS($B47:$AT47,AQ47,$B$1:$AT$1,"&lt;"&amp;42))</f>
        <v>-9</v>
      </c>
      <c r="CK47">
        <f>(RANK(_calc_라운드기준!AR47,_calc_라운드기준!$B47:$AT47,0)+COUNTIFS(_calc_라운드기준!$B47:$AT47,_calc_라운드기준!AR47,$B$1:$AT$1,"&lt;"&amp;43))-(RANK(AR47,$B47:$AT47,0)+COUNTIFS($B47:$AT47,AR47,$B$1:$AT$1,"&lt;"&amp;43))</f>
        <v>0</v>
      </c>
      <c r="CL47">
        <f>(RANK(_calc_라운드기준!AS47,_calc_라운드기준!$B47:$AT47,0)+COUNTIFS(_calc_라운드기준!$B47:$AT47,_calc_라운드기준!AS47,$B$1:$AT$1,"&lt;"&amp;44))-(RANK(AS47,$B47:$AT47,0)+COUNTIFS($B47:$AT47,AS47,$B$1:$AT$1,"&lt;"&amp;44))</f>
        <v>16</v>
      </c>
      <c r="CM47">
        <f>(RANK(_calc_라운드기준!AT47,_calc_라운드기준!$B47:$AT47,0)+COUNTIFS(_calc_라운드기준!$B47:$AT47,_calc_라운드기준!AT47,$B$1:$AT$1,"&lt;"&amp;45))-(RANK(AT47,$B47:$AT47,0)+COUNTIFS($B47:$AT47,AT47,$B$1:$AT$1,"&lt;"&amp;45))</f>
        <v>-2</v>
      </c>
      <c r="CN47">
        <f t="shared" si="45"/>
        <v>17</v>
      </c>
      <c r="CO47">
        <f t="shared" si="46"/>
        <v>30</v>
      </c>
      <c r="CP47">
        <f t="shared" si="47"/>
        <v>23</v>
      </c>
      <c r="CQ47">
        <f t="shared" si="48"/>
        <v>25</v>
      </c>
      <c r="CR47">
        <f t="shared" si="49"/>
        <v>38</v>
      </c>
      <c r="CS47">
        <f t="shared" si="50"/>
        <v>7</v>
      </c>
      <c r="CT47">
        <f t="shared" si="51"/>
        <v>20</v>
      </c>
      <c r="CU47">
        <f t="shared" si="52"/>
        <v>41</v>
      </c>
      <c r="CV47">
        <f t="shared" si="53"/>
        <v>39</v>
      </c>
      <c r="CW47">
        <f t="shared" si="54"/>
        <v>9</v>
      </c>
      <c r="CX47">
        <f t="shared" si="55"/>
        <v>3</v>
      </c>
      <c r="CY47">
        <f t="shared" si="56"/>
        <v>31</v>
      </c>
      <c r="CZ47">
        <f t="shared" si="57"/>
        <v>13</v>
      </c>
      <c r="DA47">
        <f t="shared" si="58"/>
        <v>10</v>
      </c>
      <c r="DB47">
        <f t="shared" si="59"/>
        <v>28</v>
      </c>
      <c r="DC47">
        <f t="shared" si="60"/>
        <v>15</v>
      </c>
      <c r="DD47">
        <f t="shared" si="61"/>
        <v>18</v>
      </c>
      <c r="DE47">
        <f t="shared" si="62"/>
        <v>43</v>
      </c>
      <c r="DF47">
        <f t="shared" si="63"/>
        <v>8</v>
      </c>
      <c r="DG47">
        <f t="shared" si="64"/>
        <v>19</v>
      </c>
      <c r="DH47">
        <f t="shared" si="65"/>
        <v>11</v>
      </c>
      <c r="DI47">
        <f t="shared" si="66"/>
        <v>26</v>
      </c>
      <c r="DJ47">
        <f t="shared" si="67"/>
        <v>45</v>
      </c>
      <c r="DK47">
        <f t="shared" si="68"/>
        <v>35</v>
      </c>
      <c r="DL47">
        <f t="shared" si="69"/>
        <v>42</v>
      </c>
      <c r="DM47">
        <f t="shared" si="70"/>
        <v>16</v>
      </c>
      <c r="DN47">
        <f t="shared" si="71"/>
        <v>40</v>
      </c>
      <c r="DO47">
        <f t="shared" si="72"/>
        <v>14</v>
      </c>
      <c r="DP47">
        <f t="shared" si="73"/>
        <v>32</v>
      </c>
      <c r="DQ47">
        <f t="shared" si="74"/>
        <v>4</v>
      </c>
      <c r="DR47">
        <f t="shared" si="75"/>
        <v>5</v>
      </c>
      <c r="DS47">
        <f t="shared" si="76"/>
        <v>36</v>
      </c>
      <c r="DT47">
        <f t="shared" si="77"/>
        <v>2</v>
      </c>
      <c r="DU47">
        <f t="shared" si="78"/>
        <v>1</v>
      </c>
      <c r="DV47">
        <f t="shared" si="79"/>
        <v>33</v>
      </c>
      <c r="DW47">
        <f t="shared" si="80"/>
        <v>34</v>
      </c>
      <c r="DX47">
        <f t="shared" si="81"/>
        <v>21</v>
      </c>
      <c r="DY47">
        <f t="shared" si="82"/>
        <v>22</v>
      </c>
      <c r="DZ47">
        <f t="shared" si="83"/>
        <v>44</v>
      </c>
      <c r="EA47">
        <f t="shared" si="84"/>
        <v>12</v>
      </c>
      <c r="EB47">
        <f t="shared" si="85"/>
        <v>27</v>
      </c>
      <c r="EC47">
        <f t="shared" si="86"/>
        <v>37</v>
      </c>
      <c r="ED47">
        <f t="shared" si="87"/>
        <v>24</v>
      </c>
      <c r="EE47">
        <f t="shared" si="88"/>
        <v>6</v>
      </c>
      <c r="EF47">
        <f t="shared" si="89"/>
        <v>29</v>
      </c>
    </row>
    <row r="48" spans="1:136" ht="16.5" customHeight="1">
      <c r="A48">
        <f>_calc_라운드기준!A48</f>
        <v>1198</v>
      </c>
      <c r="B48">
        <f>INDEX(_calc_누적빈도!B:B,$A48)-INDEX(_calc_누적빈도!B:B,$A48-기준100회_후보!$B$1)</f>
        <v>11</v>
      </c>
      <c r="C48">
        <f>INDEX(_calc_누적빈도!C:C,$A48)-INDEX(_calc_누적빈도!C:C,$A48-기준100회_후보!$B$1)</f>
        <v>8</v>
      </c>
      <c r="D48">
        <f>INDEX(_calc_누적빈도!D:D,$A48)-INDEX(_calc_누적빈도!D:D,$A48-기준100회_후보!$B$1)</f>
        <v>20</v>
      </c>
      <c r="E48">
        <f>INDEX(_calc_누적빈도!E:E,$A48)-INDEX(_calc_누적빈도!E:E,$A48-기준100회_후보!$B$1)</f>
        <v>10</v>
      </c>
      <c r="F48">
        <f>INDEX(_calc_누적빈도!F:F,$A48)-INDEX(_calc_누적빈도!F:F,$A48-기준100회_후보!$B$1)</f>
        <v>10</v>
      </c>
      <c r="G48">
        <f>INDEX(_calc_누적빈도!G:G,$A48)-INDEX(_calc_누적빈도!G:G,$A48-기준100회_후보!$B$1)</f>
        <v>18</v>
      </c>
      <c r="H48">
        <f>INDEX(_calc_누적빈도!H:H,$A48)-INDEX(_calc_누적빈도!H:H,$A48-기준100회_후보!$B$1)</f>
        <v>19</v>
      </c>
      <c r="I48">
        <f>INDEX(_calc_누적빈도!I:I,$A48)-INDEX(_calc_누적빈도!I:I,$A48-기준100회_후보!$B$1)</f>
        <v>12</v>
      </c>
      <c r="J48">
        <f>INDEX(_calc_누적빈도!J:J,$A48)-INDEX(_calc_누적빈도!J:J,$A48-기준100회_후보!$B$1)</f>
        <v>15</v>
      </c>
      <c r="K48">
        <f>INDEX(_calc_누적빈도!K:K,$A48)-INDEX(_calc_누적빈도!K:K,$A48-기준100회_후보!$B$1)</f>
        <v>11</v>
      </c>
      <c r="L48">
        <f>INDEX(_calc_누적빈도!L:L,$A48)-INDEX(_calc_누적빈도!L:L,$A48-기준100회_후보!$B$1)</f>
        <v>14</v>
      </c>
      <c r="M48">
        <f>INDEX(_calc_누적빈도!M:M,$A48)-INDEX(_calc_누적빈도!M:M,$A48-기준100회_후보!$B$1)</f>
        <v>17</v>
      </c>
      <c r="N48">
        <f>INDEX(_calc_누적빈도!N:N,$A48)-INDEX(_calc_누적빈도!N:N,$A48-기준100회_후보!$B$1)</f>
        <v>20</v>
      </c>
      <c r="O48">
        <f>INDEX(_calc_누적빈도!O:O,$A48)-INDEX(_calc_누적빈도!O:O,$A48-기준100회_후보!$B$1)</f>
        <v>11</v>
      </c>
      <c r="P48">
        <f>INDEX(_calc_누적빈도!P:P,$A48)-INDEX(_calc_누적빈도!P:P,$A48-기준100회_후보!$B$1)</f>
        <v>16</v>
      </c>
      <c r="Q48">
        <f>INDEX(_calc_누적빈도!Q:Q,$A48)-INDEX(_calc_누적빈도!Q:Q,$A48-기준100회_후보!$B$1)</f>
        <v>18</v>
      </c>
      <c r="R48">
        <f>INDEX(_calc_누적빈도!R:R,$A48)-INDEX(_calc_누적빈도!R:R,$A48-기준100회_후보!$B$1)</f>
        <v>11</v>
      </c>
      <c r="S48">
        <f>INDEX(_calc_누적빈도!S:S,$A48)-INDEX(_calc_누적빈도!S:S,$A48-기준100회_후보!$B$1)</f>
        <v>6</v>
      </c>
      <c r="T48">
        <f>INDEX(_calc_누적빈도!T:T,$A48)-INDEX(_calc_누적빈도!T:T,$A48-기준100회_후보!$B$1)</f>
        <v>18</v>
      </c>
      <c r="U48">
        <f>INDEX(_calc_누적빈도!U:U,$A48)-INDEX(_calc_누적빈도!U:U,$A48-기준100회_후보!$B$1)</f>
        <v>13</v>
      </c>
      <c r="V48">
        <f>INDEX(_calc_누적빈도!V:V,$A48)-INDEX(_calc_누적빈도!V:V,$A48-기준100회_후보!$B$1)</f>
        <v>15</v>
      </c>
      <c r="W48">
        <f>INDEX(_calc_누적빈도!W:W,$A48)-INDEX(_calc_누적빈도!W:W,$A48-기준100회_후보!$B$1)</f>
        <v>8</v>
      </c>
      <c r="X48">
        <f>INDEX(_calc_누적빈도!X:X,$A48)-INDEX(_calc_누적빈도!X:X,$A48-기준100회_후보!$B$1)</f>
        <v>9</v>
      </c>
      <c r="Y48">
        <f>INDEX(_calc_누적빈도!Y:Y,$A48)-INDEX(_calc_누적빈도!Y:Y,$A48-기준100회_후보!$B$1)</f>
        <v>13</v>
      </c>
      <c r="Z48">
        <f>INDEX(_calc_누적빈도!Z:Z,$A48)-INDEX(_calc_누적빈도!Z:Z,$A48-기준100회_후보!$B$1)</f>
        <v>10</v>
      </c>
      <c r="AA48">
        <f>INDEX(_calc_누적빈도!AA:AA,$A48)-INDEX(_calc_누적빈도!AA:AA,$A48-기준100회_후보!$B$1)</f>
        <v>14</v>
      </c>
      <c r="AB48">
        <f>INDEX(_calc_누적빈도!AB:AB,$A48)-INDEX(_calc_누적빈도!AB:AB,$A48-기준100회_후보!$B$1)</f>
        <v>14</v>
      </c>
      <c r="AC48">
        <f>INDEX(_calc_누적빈도!AC:AC,$A48)-INDEX(_calc_누적빈도!AC:AC,$A48-기준100회_후보!$B$1)</f>
        <v>17</v>
      </c>
      <c r="AD48">
        <f>INDEX(_calc_누적빈도!AD:AD,$A48)-INDEX(_calc_누적빈도!AD:AD,$A48-기준100회_후보!$B$1)</f>
        <v>14</v>
      </c>
      <c r="AE48">
        <f>INDEX(_calc_누적빈도!AE:AE,$A48)-INDEX(_calc_누적빈도!AE:AE,$A48-기준100회_후보!$B$1)</f>
        <v>16</v>
      </c>
      <c r="AF48">
        <f>INDEX(_calc_누적빈도!AF:AF,$A48)-INDEX(_calc_누적빈도!AF:AF,$A48-기준100회_후보!$B$1)</f>
        <v>14</v>
      </c>
      <c r="AG48">
        <f>INDEX(_calc_누적빈도!AG:AG,$A48)-INDEX(_calc_누적빈도!AG:AG,$A48-기준100회_후보!$B$1)</f>
        <v>10</v>
      </c>
      <c r="AH48">
        <f>INDEX(_calc_누적빈도!AH:AH,$A48)-INDEX(_calc_누적빈도!AH:AH,$A48-기준100회_후보!$B$1)</f>
        <v>16</v>
      </c>
      <c r="AI48">
        <f>INDEX(_calc_누적빈도!AI:AI,$A48)-INDEX(_calc_누적빈도!AI:AI,$A48-기준100회_후보!$B$1)</f>
        <v>14</v>
      </c>
      <c r="AJ48">
        <f>INDEX(_calc_누적빈도!AJ:AJ,$A48)-INDEX(_calc_누적빈도!AJ:AJ,$A48-기준100회_후보!$B$1)</f>
        <v>12</v>
      </c>
      <c r="AK48">
        <f>INDEX(_calc_누적빈도!AK:AK,$A48)-INDEX(_calc_누적빈도!AK:AK,$A48-기준100회_후보!$B$1)</f>
        <v>12</v>
      </c>
      <c r="AL48">
        <f>INDEX(_calc_누적빈도!AL:AL,$A48)-INDEX(_calc_누적빈도!AL:AL,$A48-기준100회_후보!$B$1)</f>
        <v>18</v>
      </c>
      <c r="AM48">
        <f>INDEX(_calc_누적빈도!AM:AM,$A48)-INDEX(_calc_누적빈도!AM:AM,$A48-기준100회_후보!$B$1)</f>
        <v>17</v>
      </c>
      <c r="AN48">
        <f>INDEX(_calc_누적빈도!AN:AN,$A48)-INDEX(_calc_누적빈도!AN:AN,$A48-기준100회_후보!$B$1)</f>
        <v>11</v>
      </c>
      <c r="AO48">
        <f>INDEX(_calc_누적빈도!AO:AO,$A48)-INDEX(_calc_누적빈도!AO:AO,$A48-기준100회_후보!$B$1)</f>
        <v>16</v>
      </c>
      <c r="AP48">
        <f>INDEX(_calc_누적빈도!AP:AP,$A48)-INDEX(_calc_누적빈도!AP:AP,$A48-기준100회_후보!$B$1)</f>
        <v>10</v>
      </c>
      <c r="AQ48">
        <f>INDEX(_calc_누적빈도!AQ:AQ,$A48)-INDEX(_calc_누적빈도!AQ:AQ,$A48-기준100회_후보!$B$1)</f>
        <v>10</v>
      </c>
      <c r="AR48">
        <f>INDEX(_calc_누적빈도!AR:AR,$A48)-INDEX(_calc_누적빈도!AR:AR,$A48-기준100회_후보!$B$1)</f>
        <v>9</v>
      </c>
      <c r="AS48">
        <f>INDEX(_calc_누적빈도!AS:AS,$A48)-INDEX(_calc_누적빈도!AS:AS,$A48-기준100회_후보!$B$1)</f>
        <v>12</v>
      </c>
      <c r="AT48">
        <f>INDEX(_calc_누적빈도!AT:AT,$A48)-INDEX(_calc_누적빈도!AT:AT,$A48-기준100회_후보!$B$1)</f>
        <v>11</v>
      </c>
      <c r="AU48">
        <f>(RANK(_calc_라운드기준!B48,_calc_라운드기준!$B48:$AT48,0)+COUNTIFS(_calc_라운드기준!$B48:$AT48,_calc_라운드기준!B48,$B$1:$AT$1,"&lt;"&amp;1))-(RANK(B48,$B48:$AT48,0)+COUNTIFS($B48:$AT48,B48,$B$1:$AT$1,"&lt;"&amp;1))</f>
        <v>2</v>
      </c>
      <c r="AV48">
        <f>(RANK(_calc_라운드기준!C48,_calc_라운드기준!$B48:$AT48,0)+COUNTIFS(_calc_라운드기준!$B48:$AT48,_calc_라운드기준!C48,$B$1:$AT$1,"&lt;"&amp;2))-(RANK(C48,$B48:$AT48,0)+COUNTIFS($B48:$AT48,C48,$B$1:$AT$1,"&lt;"&amp;2))</f>
        <v>-4</v>
      </c>
      <c r="AW48">
        <f>(RANK(_calc_라운드기준!D48,_calc_라운드기준!$B48:$AT48,0)+COUNTIFS(_calc_라운드기준!$B48:$AT48,_calc_라운드기준!D48,$B$1:$AT$1,"&lt;"&amp;3))-(RANK(D48,$B48:$AT48,0)+COUNTIFS($B48:$AT48,D48,$B$1:$AT$1,"&lt;"&amp;3))</f>
        <v>0</v>
      </c>
      <c r="AX48">
        <f>(RANK(_calc_라운드기준!E48,_calc_라운드기준!$B48:$AT48,0)+COUNTIFS(_calc_라운드기준!$B48:$AT48,_calc_라운드기준!E48,$B$1:$AT$1,"&lt;"&amp;4))-(RANK(E48,$B48:$AT48,0)+COUNTIFS($B48:$AT48,E48,$B$1:$AT$1,"&lt;"&amp;4))</f>
        <v>-3</v>
      </c>
      <c r="AY48">
        <f>(RANK(_calc_라운드기준!F48,_calc_라운드기준!$B48:$AT48,0)+COUNTIFS(_calc_라운드기준!$B48:$AT48,_calc_라운드기준!F48,$B$1:$AT$1,"&lt;"&amp;5))-(RANK(F48,$B48:$AT48,0)+COUNTIFS($B48:$AT48,F48,$B$1:$AT$1,"&lt;"&amp;5))</f>
        <v>-13</v>
      </c>
      <c r="AZ48">
        <f>(RANK(_calc_라운드기준!G48,_calc_라운드기준!$B48:$AT48,0)+COUNTIFS(_calc_라운드기준!$B48:$AT48,_calc_라운드기준!G48,$B$1:$AT$1,"&lt;"&amp;6))-(RANK(G48,$B48:$AT48,0)+COUNTIFS($B48:$AT48,G48,$B$1:$AT$1,"&lt;"&amp;6))</f>
        <v>7</v>
      </c>
      <c r="BA48">
        <f>(RANK(_calc_라운드기준!H48,_calc_라운드기준!$B48:$AT48,0)+COUNTIFS(_calc_라운드기준!$B48:$AT48,_calc_라운드기준!H48,$B$1:$AT$1,"&lt;"&amp;7))-(RANK(H48,$B48:$AT48,0)+COUNTIFS($B48:$AT48,H48,$B$1:$AT$1,"&lt;"&amp;7))</f>
        <v>1</v>
      </c>
      <c r="BB48">
        <f>(RANK(_calc_라운드기준!I48,_calc_라운드기준!$B48:$AT48,0)+COUNTIFS(_calc_라운드기준!$B48:$AT48,_calc_라운드기준!I48,$B$1:$AT$1,"&lt;"&amp;8))-(RANK(I48,$B48:$AT48,0)+COUNTIFS($B48:$AT48,I48,$B$1:$AT$1,"&lt;"&amp;8))</f>
        <v>-20</v>
      </c>
      <c r="BC48">
        <f>(RANK(_calc_라운드기준!J48,_calc_라운드기준!$B48:$AT48,0)+COUNTIFS(_calc_라운드기준!$B48:$AT48,_calc_라운드기준!J48,$B$1:$AT$1,"&lt;"&amp;9))-(RANK(J48,$B48:$AT48,0)+COUNTIFS($B48:$AT48,J48,$B$1:$AT$1,"&lt;"&amp;9))</f>
        <v>-13</v>
      </c>
      <c r="BD48">
        <f>(RANK(_calc_라운드기준!K48,_calc_라운드기준!$B48:$AT48,0)+COUNTIFS(_calc_라운드기준!$B48:$AT48,_calc_라운드기준!K48,$B$1:$AT$1,"&lt;"&amp;10))-(RANK(K48,$B48:$AT48,0)+COUNTIFS($B48:$AT48,K48,$B$1:$AT$1,"&lt;"&amp;10))</f>
        <v>10</v>
      </c>
      <c r="BE48">
        <f>(RANK(_calc_라운드기준!L48,_calc_라운드기준!$B48:$AT48,0)+COUNTIFS(_calc_라운드기준!$B48:$AT48,_calc_라운드기준!L48,$B$1:$AT$1,"&lt;"&amp;11))-(RANK(L48,$B48:$AT48,0)+COUNTIFS($B48:$AT48,L48,$B$1:$AT$1,"&lt;"&amp;11))</f>
        <v>16</v>
      </c>
      <c r="BF48">
        <f>(RANK(_calc_라운드기준!M48,_calc_라운드기준!$B48:$AT48,0)+COUNTIFS(_calc_라운드기준!$B48:$AT48,_calc_라운드기준!M48,$B$1:$AT$1,"&lt;"&amp;12))-(RANK(M48,$B48:$AT48,0)+COUNTIFS($B48:$AT48,M48,$B$1:$AT$1,"&lt;"&amp;12))</f>
        <v>4</v>
      </c>
      <c r="BG48">
        <f>(RANK(_calc_라운드기준!N48,_calc_라운드기준!$B48:$AT48,0)+COUNTIFS(_calc_라운드기준!$B48:$AT48,_calc_라운드기준!N48,$B$1:$AT$1,"&lt;"&amp;13))-(RANK(N48,$B48:$AT48,0)+COUNTIFS($B48:$AT48,N48,$B$1:$AT$1,"&lt;"&amp;13))</f>
        <v>4</v>
      </c>
      <c r="BH48">
        <f>(RANK(_calc_라운드기준!O48,_calc_라운드기준!$B48:$AT48,0)+COUNTIFS(_calc_라운드기준!$B48:$AT48,_calc_라운드기준!O48,$B$1:$AT$1,"&lt;"&amp;14))-(RANK(O48,$B48:$AT48,0)+COUNTIFS($B48:$AT48,O48,$B$1:$AT$1,"&lt;"&amp;14))</f>
        <v>10</v>
      </c>
      <c r="BI48">
        <f>(RANK(_calc_라운드기준!P48,_calc_라운드기준!$B48:$AT48,0)+COUNTIFS(_calc_라운드기준!$B48:$AT48,_calc_라운드기준!P48,$B$1:$AT$1,"&lt;"&amp;15))-(RANK(P48,$B48:$AT48,0)+COUNTIFS($B48:$AT48,P48,$B$1:$AT$1,"&lt;"&amp;15))</f>
        <v>-4</v>
      </c>
      <c r="BJ48">
        <f>(RANK(_calc_라운드기준!Q48,_calc_라운드기준!$B48:$AT48,0)+COUNTIFS(_calc_라운드기준!$B48:$AT48,_calc_라운드기준!Q48,$B$1:$AT$1,"&lt;"&amp;16))-(RANK(Q48,$B48:$AT48,0)+COUNTIFS($B48:$AT48,Q48,$B$1:$AT$1,"&lt;"&amp;16))</f>
        <v>3</v>
      </c>
      <c r="BK48">
        <f>(RANK(_calc_라운드기준!R48,_calc_라운드기준!$B48:$AT48,0)+COUNTIFS(_calc_라운드기준!$B48:$AT48,_calc_라운드기준!R48,$B$1:$AT$1,"&lt;"&amp;17))-(RANK(R48,$B48:$AT48,0)+COUNTIFS($B48:$AT48,R48,$B$1:$AT$1,"&lt;"&amp;17))</f>
        <v>2</v>
      </c>
      <c r="BL48">
        <f>(RANK(_calc_라운드기준!S48,_calc_라운드기준!$B48:$AT48,0)+COUNTIFS(_calc_라운드기준!$B48:$AT48,_calc_라운드기준!S48,$B$1:$AT$1,"&lt;"&amp;18))-(RANK(S48,$B48:$AT48,0)+COUNTIFS($B48:$AT48,S48,$B$1:$AT$1,"&lt;"&amp;18))</f>
        <v>-21</v>
      </c>
      <c r="BM48">
        <f>(RANK(_calc_라운드기준!T48,_calc_라운드기준!$B48:$AT48,0)+COUNTIFS(_calc_라운드기준!$B48:$AT48,_calc_라운드기준!T48,$B$1:$AT$1,"&lt;"&amp;19))-(RANK(T48,$B48:$AT48,0)+COUNTIFS($B48:$AT48,T48,$B$1:$AT$1,"&lt;"&amp;19))</f>
        <v>11</v>
      </c>
      <c r="BN48">
        <f>(RANK(_calc_라운드기준!U48,_calc_라운드기준!$B48:$AT48,0)+COUNTIFS(_calc_라운드기준!$B48:$AT48,_calc_라운드기준!U48,$B$1:$AT$1,"&lt;"&amp;20))-(RANK(U48,$B48:$AT48,0)+COUNTIFS($B48:$AT48,U48,$B$1:$AT$1,"&lt;"&amp;20))</f>
        <v>2</v>
      </c>
      <c r="BO48">
        <f>(RANK(_calc_라운드기준!V48,_calc_라운드기준!$B48:$AT48,0)+COUNTIFS(_calc_라운드기준!$B48:$AT48,_calc_라운드기준!V48,$B$1:$AT$1,"&lt;"&amp;21))-(RANK(V48,$B48:$AT48,0)+COUNTIFS($B48:$AT48,V48,$B$1:$AT$1,"&lt;"&amp;21))</f>
        <v>10</v>
      </c>
      <c r="BP48">
        <f>(RANK(_calc_라운드기준!W48,_calc_라운드기준!$B48:$AT48,0)+COUNTIFS(_calc_라운드기준!$B48:$AT48,_calc_라운드기준!W48,$B$1:$AT$1,"&lt;"&amp;22))-(RANK(W48,$B48:$AT48,0)+COUNTIFS($B48:$AT48,W48,$B$1:$AT$1,"&lt;"&amp;22))</f>
        <v>-9</v>
      </c>
      <c r="BQ48">
        <f>(RANK(_calc_라운드기준!X48,_calc_라운드기준!$B48:$AT48,0)+COUNTIFS(_calc_라운드기준!$B48:$AT48,_calc_라운드기준!X48,$B$1:$AT$1,"&lt;"&amp;23))-(RANK(X48,$B48:$AT48,0)+COUNTIFS($B48:$AT48,X48,$B$1:$AT$1,"&lt;"&amp;23))</f>
        <v>-28</v>
      </c>
      <c r="BR48">
        <f>(RANK(_calc_라운드기준!Y48,_calc_라운드기준!$B48:$AT48,0)+COUNTIFS(_calc_라운드기준!$B48:$AT48,_calc_라운드기준!Y48,$B$1:$AT$1,"&lt;"&amp;24))-(RANK(Y48,$B48:$AT48,0)+COUNTIFS($B48:$AT48,Y48,$B$1:$AT$1,"&lt;"&amp;24))</f>
        <v>-6</v>
      </c>
      <c r="BS48">
        <f>(RANK(_calc_라운드기준!Z48,_calc_라운드기준!$B48:$AT48,0)+COUNTIFS(_calc_라운드기준!$B48:$AT48,_calc_라운드기준!Z48,$B$1:$AT$1,"&lt;"&amp;25))-(RANK(Z48,$B48:$AT48,0)+COUNTIFS($B48:$AT48,Z48,$B$1:$AT$1,"&lt;"&amp;25))</f>
        <v>-18</v>
      </c>
      <c r="BT48">
        <f>(RANK(_calc_라운드기준!AA48,_calc_라운드기준!$B48:$AT48,0)+COUNTIFS(_calc_라운드기준!$B48:$AT48,_calc_라운드기준!AA48,$B$1:$AT$1,"&lt;"&amp;26))-(RANK(AA48,$B48:$AT48,0)+COUNTIFS($B48:$AT48,AA48,$B$1:$AT$1,"&lt;"&amp;26))</f>
        <v>9</v>
      </c>
      <c r="BU48">
        <f>(RANK(_calc_라운드기준!AB48,_calc_라운드기준!$B48:$AT48,0)+COUNTIFS(_calc_라운드기준!$B48:$AT48,_calc_라운드기준!AB48,$B$1:$AT$1,"&lt;"&amp;27))-(RANK(AB48,$B48:$AT48,0)+COUNTIFS($B48:$AT48,AB48,$B$1:$AT$1,"&lt;"&amp;27))</f>
        <v>-16</v>
      </c>
      <c r="BV48">
        <f>(RANK(_calc_라운드기준!AC48,_calc_라운드기준!$B48:$AT48,0)+COUNTIFS(_calc_라운드기준!$B48:$AT48,_calc_라운드기준!AC48,$B$1:$AT$1,"&lt;"&amp;28))-(RANK(AC48,$B48:$AT48,0)+COUNTIFS($B48:$AT48,AC48,$B$1:$AT$1,"&lt;"&amp;28))</f>
        <v>5</v>
      </c>
      <c r="BW48">
        <f>(RANK(_calc_라운드기준!AD48,_calc_라운드기준!$B48:$AT48,0)+COUNTIFS(_calc_라운드기준!$B48:$AT48,_calc_라운드기준!AD48,$B$1:$AT$1,"&lt;"&amp;29))-(RANK(AD48,$B48:$AT48,0)+COUNTIFS($B48:$AT48,AD48,$B$1:$AT$1,"&lt;"&amp;29))</f>
        <v>-5</v>
      </c>
      <c r="BX48">
        <f>(RANK(_calc_라운드기준!AE48,_calc_라운드기준!$B48:$AT48,0)+COUNTIFS(_calc_라운드기준!$B48:$AT48,_calc_라운드기준!AE48,$B$1:$AT$1,"&lt;"&amp;30))-(RANK(AE48,$B48:$AT48,0)+COUNTIFS($B48:$AT48,AE48,$B$1:$AT$1,"&lt;"&amp;30))</f>
        <v>24</v>
      </c>
      <c r="BY48">
        <f>(RANK(_calc_라운드기준!AF48,_calc_라운드기준!$B48:$AT48,0)+COUNTIFS(_calc_라운드기준!$B48:$AT48,_calc_라운드기준!AF48,$B$1:$AT$1,"&lt;"&amp;31))-(RANK(AF48,$B48:$AT48,0)+COUNTIFS($B48:$AT48,AF48,$B$1:$AT$1,"&lt;"&amp;31))</f>
        <v>16</v>
      </c>
      <c r="BZ48">
        <f>(RANK(_calc_라운드기준!AG48,_calc_라운드기준!$B48:$AT48,0)+COUNTIFS(_calc_라운드기준!$B48:$AT48,_calc_라운드기준!AG48,$B$1:$AT$1,"&lt;"&amp;32))-(RANK(AG48,$B48:$AT48,0)+COUNTIFS($B48:$AT48,AG48,$B$1:$AT$1,"&lt;"&amp;32))</f>
        <v>-10</v>
      </c>
      <c r="CA48">
        <f>(RANK(_calc_라운드기준!AH48,_calc_라운드기준!$B48:$AT48,0)+COUNTIFS(_calc_라운드기준!$B48:$AT48,_calc_라운드기준!AH48,$B$1:$AT$1,"&lt;"&amp;33))-(RANK(AH48,$B48:$AT48,0)+COUNTIFS($B48:$AT48,AH48,$B$1:$AT$1,"&lt;"&amp;33))</f>
        <v>25</v>
      </c>
      <c r="CB48">
        <f>(RANK(_calc_라운드기준!AI48,_calc_라운드기준!$B48:$AT48,0)+COUNTIFS(_calc_라운드기준!$B48:$AT48,_calc_라운드기준!AI48,$B$1:$AT$1,"&lt;"&amp;34))-(RANK(AI48,$B48:$AT48,0)+COUNTIFS($B48:$AT48,AI48,$B$1:$AT$1,"&lt;"&amp;34))</f>
        <v>20</v>
      </c>
      <c r="CC48">
        <f>(RANK(_calc_라운드기준!AJ48,_calc_라운드기준!$B48:$AT48,0)+COUNTIFS(_calc_라운드기준!$B48:$AT48,_calc_라운드기준!AJ48,$B$1:$AT$1,"&lt;"&amp;35))-(RANK(AJ48,$B48:$AT48,0)+COUNTIFS($B48:$AT48,AJ48,$B$1:$AT$1,"&lt;"&amp;35))</f>
        <v>-6</v>
      </c>
      <c r="CD48">
        <f>(RANK(_calc_라운드기준!AK48,_calc_라운드기준!$B48:$AT48,0)+COUNTIFS(_calc_라운드기준!$B48:$AT48,_calc_라운드기준!AK48,$B$1:$AT$1,"&lt;"&amp;36))-(RANK(AK48,$B48:$AT48,0)+COUNTIFS($B48:$AT48,AK48,$B$1:$AT$1,"&lt;"&amp;36))</f>
        <v>-6</v>
      </c>
      <c r="CE48">
        <f>(RANK(_calc_라운드기준!AL48,_calc_라운드기준!$B48:$AT48,0)+COUNTIFS(_calc_라운드기준!$B48:$AT48,_calc_라운드기준!AL48,$B$1:$AT$1,"&lt;"&amp;37))-(RANK(AL48,$B48:$AT48,0)+COUNTIFS($B48:$AT48,AL48,$B$1:$AT$1,"&lt;"&amp;37))</f>
        <v>2</v>
      </c>
      <c r="CF48">
        <f>(RANK(_calc_라운드기준!AM48,_calc_라운드기준!$B48:$AT48,0)+COUNTIFS(_calc_라운드기준!$B48:$AT48,_calc_라운드기준!AM48,$B$1:$AT$1,"&lt;"&amp;38))-(RANK(AM48,$B48:$AT48,0)+COUNTIFS($B48:$AT48,AM48,$B$1:$AT$1,"&lt;"&amp;38))</f>
        <v>6</v>
      </c>
      <c r="CG48">
        <f>(RANK(_calc_라운드기준!AN48,_calc_라운드기준!$B48:$AT48,0)+COUNTIFS(_calc_라운드기준!$B48:$AT48,_calc_라운드기준!AN48,$B$1:$AT$1,"&lt;"&amp;39))-(RANK(AN48,$B48:$AT48,0)+COUNTIFS($B48:$AT48,AN48,$B$1:$AT$1,"&lt;"&amp;39))</f>
        <v>-23</v>
      </c>
      <c r="CH48">
        <f>(RANK(_calc_라운드기준!AO48,_calc_라운드기준!$B48:$AT48,0)+COUNTIFS(_calc_라운드기준!$B48:$AT48,_calc_라운드기준!AO48,$B$1:$AT$1,"&lt;"&amp;40))-(RANK(AO48,$B48:$AT48,0)+COUNTIFS($B48:$AT48,AO48,$B$1:$AT$1,"&lt;"&amp;40))</f>
        <v>8</v>
      </c>
      <c r="CI48">
        <f>(RANK(_calc_라운드기준!AP48,_calc_라운드기준!$B48:$AT48,0)+COUNTIFS(_calc_라운드기준!$B48:$AT48,_calc_라운드기준!AP48,$B$1:$AT$1,"&lt;"&amp;41))-(RANK(AP48,$B48:$AT48,0)+COUNTIFS($B48:$AT48,AP48,$B$1:$AT$1,"&lt;"&amp;41))</f>
        <v>4</v>
      </c>
      <c r="CJ48">
        <f>(RANK(_calc_라운드기준!AQ48,_calc_라운드기준!$B48:$AT48,0)+COUNTIFS(_calc_라운드기준!$B48:$AT48,_calc_라운드기준!AQ48,$B$1:$AT$1,"&lt;"&amp;42))-(RANK(AQ48,$B48:$AT48,0)+COUNTIFS($B48:$AT48,AQ48,$B$1:$AT$1,"&lt;"&amp;42))</f>
        <v>-11</v>
      </c>
      <c r="CK48">
        <f>(RANK(_calc_라운드기준!AR48,_calc_라운드기준!$B48:$AT48,0)+COUNTIFS(_calc_라운드기준!$B48:$AT48,_calc_라운드기준!AR48,$B$1:$AT$1,"&lt;"&amp;43))-(RANK(AR48,$B48:$AT48,0)+COUNTIFS($B48:$AT48,AR48,$B$1:$AT$1,"&lt;"&amp;43))</f>
        <v>2</v>
      </c>
      <c r="CL48">
        <f>(RANK(_calc_라운드기준!AS48,_calc_라운드기준!$B48:$AT48,0)+COUNTIFS(_calc_라운드기준!$B48:$AT48,_calc_라운드기준!AS48,$B$1:$AT$1,"&lt;"&amp;44))-(RANK(AS48,$B48:$AT48,0)+COUNTIFS($B48:$AT48,AS48,$B$1:$AT$1,"&lt;"&amp;44))</f>
        <v>17</v>
      </c>
      <c r="CM48">
        <f>(RANK(_calc_라운드기준!AT48,_calc_라운드기준!$B48:$AT48,0)+COUNTIFS(_calc_라운드기준!$B48:$AT48,_calc_라운드기준!AT48,$B$1:$AT$1,"&lt;"&amp;45))-(RANK(AT48,$B48:$AT48,0)+COUNTIFS($B48:$AT48,AT48,$B$1:$AT$1,"&lt;"&amp;45))</f>
        <v>-4</v>
      </c>
      <c r="CN48">
        <f t="shared" si="45"/>
        <v>20</v>
      </c>
      <c r="CO48">
        <f t="shared" si="46"/>
        <v>28</v>
      </c>
      <c r="CP48">
        <f t="shared" si="47"/>
        <v>26</v>
      </c>
      <c r="CQ48">
        <f t="shared" si="48"/>
        <v>27</v>
      </c>
      <c r="CR48">
        <f t="shared" si="49"/>
        <v>38</v>
      </c>
      <c r="CS48">
        <f t="shared" si="50"/>
        <v>13</v>
      </c>
      <c r="CT48">
        <f t="shared" si="51"/>
        <v>25</v>
      </c>
      <c r="CU48">
        <f t="shared" si="52"/>
        <v>42</v>
      </c>
      <c r="CV48">
        <f t="shared" si="53"/>
        <v>39</v>
      </c>
      <c r="CW48">
        <f t="shared" si="54"/>
        <v>8</v>
      </c>
      <c r="CX48">
        <f t="shared" si="55"/>
        <v>5</v>
      </c>
      <c r="CY48">
        <f t="shared" si="56"/>
        <v>16</v>
      </c>
      <c r="CZ48">
        <f t="shared" si="57"/>
        <v>17</v>
      </c>
      <c r="DA48">
        <f t="shared" si="58"/>
        <v>9</v>
      </c>
      <c r="DB48">
        <f t="shared" si="59"/>
        <v>29</v>
      </c>
      <c r="DC48">
        <f t="shared" si="60"/>
        <v>19</v>
      </c>
      <c r="DD48">
        <f t="shared" si="61"/>
        <v>21</v>
      </c>
      <c r="DE48">
        <f t="shared" si="62"/>
        <v>43</v>
      </c>
      <c r="DF48">
        <f t="shared" si="63"/>
        <v>7</v>
      </c>
      <c r="DG48">
        <f t="shared" si="64"/>
        <v>22</v>
      </c>
      <c r="DH48">
        <f t="shared" si="65"/>
        <v>10</v>
      </c>
      <c r="DI48">
        <f t="shared" si="66"/>
        <v>35</v>
      </c>
      <c r="DJ48">
        <f t="shared" si="67"/>
        <v>45</v>
      </c>
      <c r="DK48">
        <f t="shared" si="68"/>
        <v>32</v>
      </c>
      <c r="DL48">
        <f t="shared" si="69"/>
        <v>41</v>
      </c>
      <c r="DM48">
        <f t="shared" si="70"/>
        <v>11</v>
      </c>
      <c r="DN48">
        <f t="shared" si="71"/>
        <v>40</v>
      </c>
      <c r="DO48">
        <f t="shared" si="72"/>
        <v>15</v>
      </c>
      <c r="DP48">
        <f t="shared" si="73"/>
        <v>31</v>
      </c>
      <c r="DQ48">
        <f t="shared" si="74"/>
        <v>2</v>
      </c>
      <c r="DR48">
        <f t="shared" si="75"/>
        <v>6</v>
      </c>
      <c r="DS48">
        <f t="shared" si="76"/>
        <v>36</v>
      </c>
      <c r="DT48">
        <f t="shared" si="77"/>
        <v>1</v>
      </c>
      <c r="DU48">
        <f t="shared" si="78"/>
        <v>3</v>
      </c>
      <c r="DV48">
        <f t="shared" si="79"/>
        <v>33</v>
      </c>
      <c r="DW48">
        <f t="shared" si="80"/>
        <v>34</v>
      </c>
      <c r="DX48">
        <f t="shared" si="81"/>
        <v>23</v>
      </c>
      <c r="DY48">
        <f t="shared" si="82"/>
        <v>14</v>
      </c>
      <c r="DZ48">
        <f t="shared" si="83"/>
        <v>44</v>
      </c>
      <c r="EA48">
        <f t="shared" si="84"/>
        <v>12</v>
      </c>
      <c r="EB48">
        <f t="shared" si="85"/>
        <v>18</v>
      </c>
      <c r="EC48">
        <f t="shared" si="86"/>
        <v>37</v>
      </c>
      <c r="ED48">
        <f t="shared" si="87"/>
        <v>24</v>
      </c>
      <c r="EE48">
        <f t="shared" si="88"/>
        <v>4</v>
      </c>
      <c r="EF48">
        <f t="shared" si="89"/>
        <v>30</v>
      </c>
    </row>
    <row r="49" spans="1:136" ht="16.5" customHeight="1">
      <c r="A49">
        <f>_calc_라운드기준!A49</f>
        <v>1197</v>
      </c>
      <c r="B49">
        <f>INDEX(_calc_누적빈도!B:B,$A49)-INDEX(_calc_누적빈도!B:B,$A49-기준100회_후보!$B$1)</f>
        <v>10</v>
      </c>
      <c r="C49">
        <f>INDEX(_calc_누적빈도!C:C,$A49)-INDEX(_calc_누적빈도!C:C,$A49-기준100회_후보!$B$1)</f>
        <v>8</v>
      </c>
      <c r="D49">
        <f>INDEX(_calc_누적빈도!D:D,$A49)-INDEX(_calc_누적빈도!D:D,$A49-기준100회_후보!$B$1)</f>
        <v>20</v>
      </c>
      <c r="E49">
        <f>INDEX(_calc_누적빈도!E:E,$A49)-INDEX(_calc_누적빈도!E:E,$A49-기준100회_후보!$B$1)</f>
        <v>10</v>
      </c>
      <c r="F49">
        <f>INDEX(_calc_누적빈도!F:F,$A49)-INDEX(_calc_누적빈도!F:F,$A49-기준100회_후보!$B$1)</f>
        <v>9</v>
      </c>
      <c r="G49">
        <f>INDEX(_calc_누적빈도!G:G,$A49)-INDEX(_calc_누적빈도!G:G,$A49-기준100회_후보!$B$1)</f>
        <v>18</v>
      </c>
      <c r="H49">
        <f>INDEX(_calc_누적빈도!H:H,$A49)-INDEX(_calc_누적빈도!H:H,$A49-기준100회_후보!$B$1)</f>
        <v>18</v>
      </c>
      <c r="I49">
        <f>INDEX(_calc_누적빈도!I:I,$A49)-INDEX(_calc_누적빈도!I:I,$A49-기준100회_후보!$B$1)</f>
        <v>12</v>
      </c>
      <c r="J49">
        <f>INDEX(_calc_누적빈도!J:J,$A49)-INDEX(_calc_누적빈도!J:J,$A49-기준100회_후보!$B$1)</f>
        <v>15</v>
      </c>
      <c r="K49">
        <f>INDEX(_calc_누적빈도!K:K,$A49)-INDEX(_calc_누적빈도!K:K,$A49-기준100회_후보!$B$1)</f>
        <v>11</v>
      </c>
      <c r="L49">
        <f>INDEX(_calc_누적빈도!L:L,$A49)-INDEX(_calc_누적빈도!L:L,$A49-기준100회_후보!$B$1)</f>
        <v>14</v>
      </c>
      <c r="M49">
        <f>INDEX(_calc_누적빈도!M:M,$A49)-INDEX(_calc_누적빈도!M:M,$A49-기준100회_후보!$B$1)</f>
        <v>17</v>
      </c>
      <c r="N49">
        <f>INDEX(_calc_누적빈도!N:N,$A49)-INDEX(_calc_누적빈도!N:N,$A49-기준100회_후보!$B$1)</f>
        <v>20</v>
      </c>
      <c r="O49">
        <f>INDEX(_calc_누적빈도!O:O,$A49)-INDEX(_calc_누적빈도!O:O,$A49-기준100회_후보!$B$1)</f>
        <v>12</v>
      </c>
      <c r="P49">
        <f>INDEX(_calc_누적빈도!P:P,$A49)-INDEX(_calc_누적빈도!P:P,$A49-기준100회_후보!$B$1)</f>
        <v>16</v>
      </c>
      <c r="Q49">
        <f>INDEX(_calc_누적빈도!Q:Q,$A49)-INDEX(_calc_누적빈도!Q:Q,$A49-기준100회_후보!$B$1)</f>
        <v>18</v>
      </c>
      <c r="R49">
        <f>INDEX(_calc_누적빈도!R:R,$A49)-INDEX(_calc_누적빈도!R:R,$A49-기준100회_후보!$B$1)</f>
        <v>11</v>
      </c>
      <c r="S49">
        <f>INDEX(_calc_누적빈도!S:S,$A49)-INDEX(_calc_누적빈도!S:S,$A49-기준100회_후보!$B$1)</f>
        <v>6</v>
      </c>
      <c r="T49">
        <f>INDEX(_calc_누적빈도!T:T,$A49)-INDEX(_calc_누적빈도!T:T,$A49-기준100회_후보!$B$1)</f>
        <v>18</v>
      </c>
      <c r="U49">
        <f>INDEX(_calc_누적빈도!U:U,$A49)-INDEX(_calc_누적빈도!U:U,$A49-기준100회_후보!$B$1)</f>
        <v>13</v>
      </c>
      <c r="V49">
        <f>INDEX(_calc_누적빈도!V:V,$A49)-INDEX(_calc_누적빈도!V:V,$A49-기준100회_후보!$B$1)</f>
        <v>15</v>
      </c>
      <c r="W49">
        <f>INDEX(_calc_누적빈도!W:W,$A49)-INDEX(_calc_누적빈도!W:W,$A49-기준100회_후보!$B$1)</f>
        <v>8</v>
      </c>
      <c r="X49">
        <f>INDEX(_calc_누적빈도!X:X,$A49)-INDEX(_calc_누적빈도!X:X,$A49-기준100회_후보!$B$1)</f>
        <v>9</v>
      </c>
      <c r="Y49">
        <f>INDEX(_calc_누적빈도!Y:Y,$A49)-INDEX(_calc_누적빈도!Y:Y,$A49-기준100회_후보!$B$1)</f>
        <v>13</v>
      </c>
      <c r="Z49">
        <f>INDEX(_calc_누적빈도!Z:Z,$A49)-INDEX(_calc_누적빈도!Z:Z,$A49-기준100회_후보!$B$1)</f>
        <v>10</v>
      </c>
      <c r="AA49">
        <f>INDEX(_calc_누적빈도!AA:AA,$A49)-INDEX(_calc_누적빈도!AA:AA,$A49-기준100회_후보!$B$1)</f>
        <v>13</v>
      </c>
      <c r="AB49">
        <f>INDEX(_calc_누적빈도!AB:AB,$A49)-INDEX(_calc_누적빈도!AB:AB,$A49-기준100회_후보!$B$1)</f>
        <v>14</v>
      </c>
      <c r="AC49">
        <f>INDEX(_calc_누적빈도!AC:AC,$A49)-INDEX(_calc_누적빈도!AC:AC,$A49-기준100회_후보!$B$1)</f>
        <v>16</v>
      </c>
      <c r="AD49">
        <f>INDEX(_calc_누적빈도!AD:AD,$A49)-INDEX(_calc_누적빈도!AD:AD,$A49-기준100회_후보!$B$1)</f>
        <v>14</v>
      </c>
      <c r="AE49">
        <f>INDEX(_calc_누적빈도!AE:AE,$A49)-INDEX(_calc_누적빈도!AE:AE,$A49-기준100회_후보!$B$1)</f>
        <v>16</v>
      </c>
      <c r="AF49">
        <f>INDEX(_calc_누적빈도!AF:AF,$A49)-INDEX(_calc_누적빈도!AF:AF,$A49-기준100회_후보!$B$1)</f>
        <v>14</v>
      </c>
      <c r="AG49">
        <f>INDEX(_calc_누적빈도!AG:AG,$A49)-INDEX(_calc_누적빈도!AG:AG,$A49-기준100회_후보!$B$1)</f>
        <v>10</v>
      </c>
      <c r="AH49">
        <f>INDEX(_calc_누적빈도!AH:AH,$A49)-INDEX(_calc_누적빈도!AH:AH,$A49-기준100회_후보!$B$1)</f>
        <v>17</v>
      </c>
      <c r="AI49">
        <f>INDEX(_calc_누적빈도!AI:AI,$A49)-INDEX(_calc_누적빈도!AI:AI,$A49-기준100회_후보!$B$1)</f>
        <v>15</v>
      </c>
      <c r="AJ49">
        <f>INDEX(_calc_누적빈도!AJ:AJ,$A49)-INDEX(_calc_누적빈도!AJ:AJ,$A49-기준100회_후보!$B$1)</f>
        <v>13</v>
      </c>
      <c r="AK49">
        <f>INDEX(_calc_누적빈도!AK:AK,$A49)-INDEX(_calc_누적빈도!AK:AK,$A49-기준100회_후보!$B$1)</f>
        <v>12</v>
      </c>
      <c r="AL49">
        <f>INDEX(_calc_누적빈도!AL:AL,$A49)-INDEX(_calc_누적빈도!AL:AL,$A49-기준100회_후보!$B$1)</f>
        <v>19</v>
      </c>
      <c r="AM49">
        <f>INDEX(_calc_누적빈도!AM:AM,$A49)-INDEX(_calc_누적빈도!AM:AM,$A49-기준100회_후보!$B$1)</f>
        <v>17</v>
      </c>
      <c r="AN49">
        <f>INDEX(_calc_누적빈도!AN:AN,$A49)-INDEX(_calc_누적빈도!AN:AN,$A49-기준100회_후보!$B$1)</f>
        <v>11</v>
      </c>
      <c r="AO49">
        <f>INDEX(_calc_누적빈도!AO:AO,$A49)-INDEX(_calc_누적빈도!AO:AO,$A49-기준100회_후보!$B$1)</f>
        <v>17</v>
      </c>
      <c r="AP49">
        <f>INDEX(_calc_누적빈도!AP:AP,$A49)-INDEX(_calc_누적빈도!AP:AP,$A49-기준100회_후보!$B$1)</f>
        <v>10</v>
      </c>
      <c r="AQ49">
        <f>INDEX(_calc_누적빈도!AQ:AQ,$A49)-INDEX(_calc_누적빈도!AQ:AQ,$A49-기준100회_후보!$B$1)</f>
        <v>10</v>
      </c>
      <c r="AR49">
        <f>INDEX(_calc_누적빈도!AR:AR,$A49)-INDEX(_calc_누적빈도!AR:AR,$A49-기준100회_후보!$B$1)</f>
        <v>8</v>
      </c>
      <c r="AS49">
        <f>INDEX(_calc_누적빈도!AS:AS,$A49)-INDEX(_calc_누적빈도!AS:AS,$A49-기준100회_후보!$B$1)</f>
        <v>12</v>
      </c>
      <c r="AT49">
        <f>INDEX(_calc_누적빈도!AT:AT,$A49)-INDEX(_calc_누적빈도!AT:AT,$A49-기준100회_후보!$B$1)</f>
        <v>11</v>
      </c>
      <c r="AU49">
        <f>(RANK(_calc_라운드기준!B49,_calc_라운드기준!$B49:$AT49,0)+COUNTIFS(_calc_라운드기준!$B49:$AT49,_calc_라운드기준!B49,$B$1:$AT$1,"&lt;"&amp;1))-(RANK(B49,$B49:$AT49,0)+COUNTIFS($B49:$AT49,B49,$B$1:$AT$1,"&lt;"&amp;1))</f>
        <v>4</v>
      </c>
      <c r="AV49">
        <f>(RANK(_calc_라운드기준!C49,_calc_라운드기준!$B49:$AT49,0)+COUNTIFS(_calc_라운드기준!$B49:$AT49,_calc_라운드기준!C49,$B$1:$AT$1,"&lt;"&amp;2))-(RANK(C49,$B49:$AT49,0)+COUNTIFS($B49:$AT49,C49,$B$1:$AT$1,"&lt;"&amp;2))</f>
        <v>-3</v>
      </c>
      <c r="AW49">
        <f>(RANK(_calc_라운드기준!D49,_calc_라운드기준!$B49:$AT49,0)+COUNTIFS(_calc_라운드기준!$B49:$AT49,_calc_라운드기준!D49,$B$1:$AT$1,"&lt;"&amp;3))-(RANK(D49,$B49:$AT49,0)+COUNTIFS($B49:$AT49,D49,$B$1:$AT$1,"&lt;"&amp;3))</f>
        <v>0</v>
      </c>
      <c r="AX49">
        <f>(RANK(_calc_라운드기준!E49,_calc_라운드기준!$B49:$AT49,0)+COUNTIFS(_calc_라운드기준!$B49:$AT49,_calc_라운드기준!E49,$B$1:$AT$1,"&lt;"&amp;4))-(RANK(E49,$B49:$AT49,0)+COUNTIFS($B49:$AT49,E49,$B$1:$AT$1,"&lt;"&amp;4))</f>
        <v>-4</v>
      </c>
      <c r="AY49">
        <f>(RANK(_calc_라운드기준!F49,_calc_라운드기준!$B49:$AT49,0)+COUNTIFS(_calc_라운드기준!$B49:$AT49,_calc_라운드기준!F49,$B$1:$AT$1,"&lt;"&amp;5))-(RANK(F49,$B49:$AT49,0)+COUNTIFS($B49:$AT49,F49,$B$1:$AT$1,"&lt;"&amp;5))</f>
        <v>-8</v>
      </c>
      <c r="AZ49">
        <f>(RANK(_calc_라운드기준!G49,_calc_라운드기준!$B49:$AT49,0)+COUNTIFS(_calc_라운드기준!$B49:$AT49,_calc_라운드기준!G49,$B$1:$AT$1,"&lt;"&amp;6))-(RANK(G49,$B49:$AT49,0)+COUNTIFS($B49:$AT49,G49,$B$1:$AT$1,"&lt;"&amp;6))</f>
        <v>7</v>
      </c>
      <c r="BA49">
        <f>(RANK(_calc_라운드기준!H49,_calc_라운드기준!$B49:$AT49,0)+COUNTIFS(_calc_라운드기준!$B49:$AT49,_calc_라운드기준!H49,$B$1:$AT$1,"&lt;"&amp;7))-(RANK(H49,$B49:$AT49,0)+COUNTIFS($B49:$AT49,H49,$B$1:$AT$1,"&lt;"&amp;7))</f>
        <v>0</v>
      </c>
      <c r="BB49">
        <f>(RANK(_calc_라운드기준!I49,_calc_라운드기준!$B49:$AT49,0)+COUNTIFS(_calc_라운드기준!$B49:$AT49,_calc_라운드기준!I49,$B$1:$AT$1,"&lt;"&amp;8))-(RANK(I49,$B49:$AT49,0)+COUNTIFS($B49:$AT49,I49,$B$1:$AT$1,"&lt;"&amp;8))</f>
        <v>-20</v>
      </c>
      <c r="BC49">
        <f>(RANK(_calc_라운드기준!J49,_calc_라운드기준!$B49:$AT49,0)+COUNTIFS(_calc_라운드기준!$B49:$AT49,_calc_라운드기준!J49,$B$1:$AT$1,"&lt;"&amp;9))-(RANK(J49,$B49:$AT49,0)+COUNTIFS($B49:$AT49,J49,$B$1:$AT$1,"&lt;"&amp;9))</f>
        <v>-12</v>
      </c>
      <c r="BD49">
        <f>(RANK(_calc_라운드기준!K49,_calc_라운드기준!$B49:$AT49,0)+COUNTIFS(_calc_라운드기준!$B49:$AT49,_calc_라운드기준!K49,$B$1:$AT$1,"&lt;"&amp;10))-(RANK(K49,$B49:$AT49,0)+COUNTIFS($B49:$AT49,K49,$B$1:$AT$1,"&lt;"&amp;10))</f>
        <v>10</v>
      </c>
      <c r="BE49">
        <f>(RANK(_calc_라운드기준!L49,_calc_라운드기준!$B49:$AT49,0)+COUNTIFS(_calc_라운드기준!$B49:$AT49,_calc_라운드기준!L49,$B$1:$AT$1,"&lt;"&amp;11))-(RANK(L49,$B49:$AT49,0)+COUNTIFS($B49:$AT49,L49,$B$1:$AT$1,"&lt;"&amp;11))</f>
        <v>5</v>
      </c>
      <c r="BF49">
        <f>(RANK(_calc_라운드기준!M49,_calc_라운드기준!$B49:$AT49,0)+COUNTIFS(_calc_라운드기준!$B49:$AT49,_calc_라운드기준!M49,$B$1:$AT$1,"&lt;"&amp;12))-(RANK(M49,$B49:$AT49,0)+COUNTIFS($B49:$AT49,M49,$B$1:$AT$1,"&lt;"&amp;12))</f>
        <v>4</v>
      </c>
      <c r="BG49">
        <f>(RANK(_calc_라운드기준!N49,_calc_라운드기준!$B49:$AT49,0)+COUNTIFS(_calc_라운드기준!$B49:$AT49,_calc_라운드기준!N49,$B$1:$AT$1,"&lt;"&amp;13))-(RANK(N49,$B49:$AT49,0)+COUNTIFS($B49:$AT49,N49,$B$1:$AT$1,"&lt;"&amp;13))</f>
        <v>5</v>
      </c>
      <c r="BH49">
        <f>(RANK(_calc_라운드기준!O49,_calc_라운드기준!$B49:$AT49,0)+COUNTIFS(_calc_라운드기준!$B49:$AT49,_calc_라운드기준!O49,$B$1:$AT$1,"&lt;"&amp;14))-(RANK(O49,$B49:$AT49,0)+COUNTIFS($B49:$AT49,O49,$B$1:$AT$1,"&lt;"&amp;14))</f>
        <v>14</v>
      </c>
      <c r="BI49">
        <f>(RANK(_calc_라운드기준!P49,_calc_라운드기준!$B49:$AT49,0)+COUNTIFS(_calc_라운드기준!$B49:$AT49,_calc_라운드기준!P49,$B$1:$AT$1,"&lt;"&amp;15))-(RANK(P49,$B49:$AT49,0)+COUNTIFS($B49:$AT49,P49,$B$1:$AT$1,"&lt;"&amp;15))</f>
        <v>-4</v>
      </c>
      <c r="BJ49">
        <f>(RANK(_calc_라운드기준!Q49,_calc_라운드기준!$B49:$AT49,0)+COUNTIFS(_calc_라운드기준!$B49:$AT49,_calc_라운드기준!Q49,$B$1:$AT$1,"&lt;"&amp;16))-(RANK(Q49,$B49:$AT49,0)+COUNTIFS($B49:$AT49,Q49,$B$1:$AT$1,"&lt;"&amp;16))</f>
        <v>3</v>
      </c>
      <c r="BK49">
        <f>(RANK(_calc_라운드기준!R49,_calc_라운드기준!$B49:$AT49,0)+COUNTIFS(_calc_라운드기준!$B49:$AT49,_calc_라운드기준!R49,$B$1:$AT$1,"&lt;"&amp;17))-(RANK(R49,$B49:$AT49,0)+COUNTIFS($B49:$AT49,R49,$B$1:$AT$1,"&lt;"&amp;17))</f>
        <v>2</v>
      </c>
      <c r="BL49">
        <f>(RANK(_calc_라운드기준!S49,_calc_라운드기준!$B49:$AT49,0)+COUNTIFS(_calc_라운드기준!$B49:$AT49,_calc_라운드기준!S49,$B$1:$AT$1,"&lt;"&amp;18))-(RANK(S49,$B49:$AT49,0)+COUNTIFS($B49:$AT49,S49,$B$1:$AT$1,"&lt;"&amp;18))</f>
        <v>-21</v>
      </c>
      <c r="BM49">
        <f>(RANK(_calc_라운드기준!T49,_calc_라운드기준!$B49:$AT49,0)+COUNTIFS(_calc_라운드기준!$B49:$AT49,_calc_라운드기준!T49,$B$1:$AT$1,"&lt;"&amp;19))-(RANK(T49,$B49:$AT49,0)+COUNTIFS($B49:$AT49,T49,$B$1:$AT$1,"&lt;"&amp;19))</f>
        <v>10</v>
      </c>
      <c r="BN49">
        <f>(RANK(_calc_라운드기준!U49,_calc_라운드기준!$B49:$AT49,0)+COUNTIFS(_calc_라운드기준!$B49:$AT49,_calc_라운드기준!U49,$B$1:$AT$1,"&lt;"&amp;20))-(RANK(U49,$B49:$AT49,0)+COUNTIFS($B49:$AT49,U49,$B$1:$AT$1,"&lt;"&amp;20))</f>
        <v>3</v>
      </c>
      <c r="BO49">
        <f>(RANK(_calc_라운드기준!V49,_calc_라운드기준!$B49:$AT49,0)+COUNTIFS(_calc_라운드기준!$B49:$AT49,_calc_라운드기준!V49,$B$1:$AT$1,"&lt;"&amp;21))-(RANK(V49,$B49:$AT49,0)+COUNTIFS($B49:$AT49,V49,$B$1:$AT$1,"&lt;"&amp;21))</f>
        <v>10</v>
      </c>
      <c r="BP49">
        <f>(RANK(_calc_라운드기준!W49,_calc_라운드기준!$B49:$AT49,0)+COUNTIFS(_calc_라운드기준!$B49:$AT49,_calc_라운드기준!W49,$B$1:$AT$1,"&lt;"&amp;22))-(RANK(W49,$B49:$AT49,0)+COUNTIFS($B49:$AT49,W49,$B$1:$AT$1,"&lt;"&amp;22))</f>
        <v>-9</v>
      </c>
      <c r="BQ49">
        <f>(RANK(_calc_라운드기준!X49,_calc_라운드기준!$B49:$AT49,0)+COUNTIFS(_calc_라운드기준!$B49:$AT49,_calc_라운드기준!X49,$B$1:$AT$1,"&lt;"&amp;23))-(RANK(X49,$B49:$AT49,0)+COUNTIFS($B49:$AT49,X49,$B$1:$AT$1,"&lt;"&amp;23))</f>
        <v>-28</v>
      </c>
      <c r="BR49">
        <f>(RANK(_calc_라운드기준!Y49,_calc_라운드기준!$B49:$AT49,0)+COUNTIFS(_calc_라운드기준!$B49:$AT49,_calc_라운드기준!Y49,$B$1:$AT$1,"&lt;"&amp;24))-(RANK(Y49,$B49:$AT49,0)+COUNTIFS($B49:$AT49,Y49,$B$1:$AT$1,"&lt;"&amp;24))</f>
        <v>-9</v>
      </c>
      <c r="BS49">
        <f>(RANK(_calc_라운드기준!Z49,_calc_라운드기준!$B49:$AT49,0)+COUNTIFS(_calc_라운드기준!$B49:$AT49,_calc_라운드기준!Z49,$B$1:$AT$1,"&lt;"&amp;25))-(RANK(Z49,$B49:$AT49,0)+COUNTIFS($B49:$AT49,Z49,$B$1:$AT$1,"&lt;"&amp;25))</f>
        <v>-18</v>
      </c>
      <c r="BT49">
        <f>(RANK(_calc_라운드기준!AA49,_calc_라운드기준!$B49:$AT49,0)+COUNTIFS(_calc_라운드기준!$B49:$AT49,_calc_라운드기준!AA49,$B$1:$AT$1,"&lt;"&amp;26))-(RANK(AA49,$B49:$AT49,0)+COUNTIFS($B49:$AT49,AA49,$B$1:$AT$1,"&lt;"&amp;26))</f>
        <v>3</v>
      </c>
      <c r="BU49">
        <f>(RANK(_calc_라운드기준!AB49,_calc_라운드기준!$B49:$AT49,0)+COUNTIFS(_calc_라운드기준!$B49:$AT49,_calc_라운드기준!AB49,$B$1:$AT$1,"&lt;"&amp;27))-(RANK(AB49,$B49:$AT49,0)+COUNTIFS($B49:$AT49,AB49,$B$1:$AT$1,"&lt;"&amp;27))</f>
        <v>-17</v>
      </c>
      <c r="BV49">
        <f>(RANK(_calc_라운드기준!AC49,_calc_라운드기준!$B49:$AT49,0)+COUNTIFS(_calc_라운드기준!$B49:$AT49,_calc_라운드기준!AC49,$B$1:$AT$1,"&lt;"&amp;28))-(RANK(AC49,$B49:$AT49,0)+COUNTIFS($B49:$AT49,AC49,$B$1:$AT$1,"&lt;"&amp;28))</f>
        <v>6</v>
      </c>
      <c r="BW49">
        <f>(RANK(_calc_라운드기준!AD49,_calc_라운드기준!$B49:$AT49,0)+COUNTIFS(_calc_라운드기준!$B49:$AT49,_calc_라운드기준!AD49,$B$1:$AT$1,"&lt;"&amp;29))-(RANK(AD49,$B49:$AT49,0)+COUNTIFS($B49:$AT49,AD49,$B$1:$AT$1,"&lt;"&amp;29))</f>
        <v>-5</v>
      </c>
      <c r="BX49">
        <f>(RANK(_calc_라운드기준!AE49,_calc_라운드기준!$B49:$AT49,0)+COUNTIFS(_calc_라운드기준!$B49:$AT49,_calc_라운드기준!AE49,$B$1:$AT$1,"&lt;"&amp;30))-(RANK(AE49,$B49:$AT49,0)+COUNTIFS($B49:$AT49,AE49,$B$1:$AT$1,"&lt;"&amp;30))</f>
        <v>21</v>
      </c>
      <c r="BY49">
        <f>(RANK(_calc_라운드기준!AF49,_calc_라운드기준!$B49:$AT49,0)+COUNTIFS(_calc_라운드기준!$B49:$AT49,_calc_라운드기준!AF49,$B$1:$AT$1,"&lt;"&amp;31))-(RANK(AF49,$B49:$AT49,0)+COUNTIFS($B49:$AT49,AF49,$B$1:$AT$1,"&lt;"&amp;31))</f>
        <v>15</v>
      </c>
      <c r="BZ49">
        <f>(RANK(_calc_라운드기준!AG49,_calc_라운드기준!$B49:$AT49,0)+COUNTIFS(_calc_라운드기준!$B49:$AT49,_calc_라운드기준!AG49,$B$1:$AT$1,"&lt;"&amp;32))-(RANK(AG49,$B49:$AT49,0)+COUNTIFS($B49:$AT49,AG49,$B$1:$AT$1,"&lt;"&amp;32))</f>
        <v>-9</v>
      </c>
      <c r="CA49">
        <f>(RANK(_calc_라운드기준!AH49,_calc_라운드기준!$B49:$AT49,0)+COUNTIFS(_calc_라운드기준!$B49:$AT49,_calc_라운드기준!AH49,$B$1:$AT$1,"&lt;"&amp;33))-(RANK(AH49,$B49:$AT49,0)+COUNTIFS($B49:$AT49,AH49,$B$1:$AT$1,"&lt;"&amp;33))</f>
        <v>28</v>
      </c>
      <c r="CB49">
        <f>(RANK(_calc_라운드기준!AI49,_calc_라운드기준!$B49:$AT49,0)+COUNTIFS(_calc_라운드기준!$B49:$AT49,_calc_라운드기준!AI49,$B$1:$AT$1,"&lt;"&amp;34))-(RANK(AI49,$B49:$AT49,0)+COUNTIFS($B49:$AT49,AI49,$B$1:$AT$1,"&lt;"&amp;34))</f>
        <v>25</v>
      </c>
      <c r="CC49">
        <f>(RANK(_calc_라운드기준!AJ49,_calc_라운드기준!$B49:$AT49,0)+COUNTIFS(_calc_라운드기준!$B49:$AT49,_calc_라운드기준!AJ49,$B$1:$AT$1,"&lt;"&amp;35))-(RANK(AJ49,$B49:$AT49,0)+COUNTIFS($B49:$AT49,AJ49,$B$1:$AT$1,"&lt;"&amp;35))</f>
        <v>-5</v>
      </c>
      <c r="CD49">
        <f>(RANK(_calc_라운드기준!AK49,_calc_라운드기준!$B49:$AT49,0)+COUNTIFS(_calc_라운드기준!$B49:$AT49,_calc_라운드기준!AK49,$B$1:$AT$1,"&lt;"&amp;36))-(RANK(AK49,$B49:$AT49,0)+COUNTIFS($B49:$AT49,AK49,$B$1:$AT$1,"&lt;"&amp;36))</f>
        <v>-7</v>
      </c>
      <c r="CE49">
        <f>(RANK(_calc_라운드기준!AL49,_calc_라운드기준!$B49:$AT49,0)+COUNTIFS(_calc_라운드기준!$B49:$AT49,_calc_라운드기준!AL49,$B$1:$AT$1,"&lt;"&amp;37))-(RANK(AL49,$B49:$AT49,0)+COUNTIFS($B49:$AT49,AL49,$B$1:$AT$1,"&lt;"&amp;37))</f>
        <v>1</v>
      </c>
      <c r="CF49">
        <f>(RANK(_calc_라운드기준!AM49,_calc_라운드기준!$B49:$AT49,0)+COUNTIFS(_calc_라운드기준!$B49:$AT49,_calc_라운드기준!AM49,$B$1:$AT$1,"&lt;"&amp;38))-(RANK(AM49,$B49:$AT49,0)+COUNTIFS($B49:$AT49,AM49,$B$1:$AT$1,"&lt;"&amp;38))</f>
        <v>6</v>
      </c>
      <c r="CG49">
        <f>(RANK(_calc_라운드기준!AN49,_calc_라운드기준!$B49:$AT49,0)+COUNTIFS(_calc_라운드기준!$B49:$AT49,_calc_라운드기준!AN49,$B$1:$AT$1,"&lt;"&amp;39))-(RANK(AN49,$B49:$AT49,0)+COUNTIFS($B49:$AT49,AN49,$B$1:$AT$1,"&lt;"&amp;39))</f>
        <v>-22</v>
      </c>
      <c r="CH49">
        <f>(RANK(_calc_라운드기준!AO49,_calc_라운드기준!$B49:$AT49,0)+COUNTIFS(_calc_라운드기준!$B49:$AT49,_calc_라운드기준!AO49,$B$1:$AT$1,"&lt;"&amp;40))-(RANK(AO49,$B49:$AT49,0)+COUNTIFS($B49:$AT49,AO49,$B$1:$AT$1,"&lt;"&amp;40))</f>
        <v>11</v>
      </c>
      <c r="CI49">
        <f>(RANK(_calc_라운드기준!AP49,_calc_라운드기준!$B49:$AT49,0)+COUNTIFS(_calc_라운드기준!$B49:$AT49,_calc_라운드기준!AP49,$B$1:$AT$1,"&lt;"&amp;41))-(RANK(AP49,$B49:$AT49,0)+COUNTIFS($B49:$AT49,AP49,$B$1:$AT$1,"&lt;"&amp;41))</f>
        <v>5</v>
      </c>
      <c r="CJ49">
        <f>(RANK(_calc_라운드기준!AQ49,_calc_라운드기준!$B49:$AT49,0)+COUNTIFS(_calc_라운드기준!$B49:$AT49,_calc_라운드기준!AQ49,$B$1:$AT$1,"&lt;"&amp;42))-(RANK(AQ49,$B49:$AT49,0)+COUNTIFS($B49:$AT49,AQ49,$B$1:$AT$1,"&lt;"&amp;42))</f>
        <v>-10</v>
      </c>
      <c r="CK49">
        <f>(RANK(_calc_라운드기준!AR49,_calc_라운드기준!$B49:$AT49,0)+COUNTIFS(_calc_라운드기준!$B49:$AT49,_calc_라운드기준!AR49,$B$1:$AT$1,"&lt;"&amp;43))-(RANK(AR49,$B49:$AT49,0)+COUNTIFS($B49:$AT49,AR49,$B$1:$AT$1,"&lt;"&amp;43))</f>
        <v>1</v>
      </c>
      <c r="CL49">
        <f>(RANK(_calc_라운드기준!AS49,_calc_라운드기준!$B49:$AT49,0)+COUNTIFS(_calc_라운드기준!$B49:$AT49,_calc_라운드기준!AS49,$B$1:$AT$1,"&lt;"&amp;44))-(RANK(AS49,$B49:$AT49,0)+COUNTIFS($B49:$AT49,AS49,$B$1:$AT$1,"&lt;"&amp;44))</f>
        <v>15</v>
      </c>
      <c r="CM49">
        <f>(RANK(_calc_라운드기준!AT49,_calc_라운드기준!$B49:$AT49,0)+COUNTIFS(_calc_라운드기준!$B49:$AT49,_calc_라운드기준!AT49,$B$1:$AT$1,"&lt;"&amp;45))-(RANK(AT49,$B49:$AT49,0)+COUNTIFS($B49:$AT49,AT49,$B$1:$AT$1,"&lt;"&amp;45))</f>
        <v>-3</v>
      </c>
      <c r="CN49">
        <f t="shared" si="45"/>
        <v>17</v>
      </c>
      <c r="CO49">
        <f t="shared" si="46"/>
        <v>27</v>
      </c>
      <c r="CP49">
        <f t="shared" si="47"/>
        <v>25</v>
      </c>
      <c r="CQ49">
        <f t="shared" si="48"/>
        <v>29</v>
      </c>
      <c r="CR49">
        <f t="shared" si="49"/>
        <v>34</v>
      </c>
      <c r="CS49">
        <f t="shared" si="50"/>
        <v>11</v>
      </c>
      <c r="CT49">
        <f t="shared" si="51"/>
        <v>26</v>
      </c>
      <c r="CU49">
        <f t="shared" si="52"/>
        <v>42</v>
      </c>
      <c r="CV49">
        <f t="shared" si="53"/>
        <v>39</v>
      </c>
      <c r="CW49">
        <f t="shared" si="54"/>
        <v>8</v>
      </c>
      <c r="CX49">
        <f t="shared" si="55"/>
        <v>14</v>
      </c>
      <c r="CY49">
        <f t="shared" si="56"/>
        <v>18</v>
      </c>
      <c r="CZ49">
        <f t="shared" si="57"/>
        <v>15</v>
      </c>
      <c r="DA49">
        <f t="shared" si="58"/>
        <v>6</v>
      </c>
      <c r="DB49">
        <f t="shared" si="59"/>
        <v>30</v>
      </c>
      <c r="DC49">
        <f t="shared" si="60"/>
        <v>19</v>
      </c>
      <c r="DD49">
        <f t="shared" si="61"/>
        <v>22</v>
      </c>
      <c r="DE49">
        <f t="shared" si="62"/>
        <v>43</v>
      </c>
      <c r="DF49">
        <f t="shared" si="63"/>
        <v>9</v>
      </c>
      <c r="DG49">
        <f t="shared" si="64"/>
        <v>20</v>
      </c>
      <c r="DH49">
        <f t="shared" si="65"/>
        <v>10</v>
      </c>
      <c r="DI49">
        <f t="shared" si="66"/>
        <v>35</v>
      </c>
      <c r="DJ49">
        <f t="shared" si="67"/>
        <v>45</v>
      </c>
      <c r="DK49">
        <f t="shared" si="68"/>
        <v>36</v>
      </c>
      <c r="DL49">
        <f t="shared" si="69"/>
        <v>41</v>
      </c>
      <c r="DM49">
        <f t="shared" si="70"/>
        <v>21</v>
      </c>
      <c r="DN49">
        <f t="shared" si="71"/>
        <v>40</v>
      </c>
      <c r="DO49">
        <f t="shared" si="72"/>
        <v>12</v>
      </c>
      <c r="DP49">
        <f t="shared" si="73"/>
        <v>31</v>
      </c>
      <c r="DQ49">
        <f t="shared" si="74"/>
        <v>3</v>
      </c>
      <c r="DR49">
        <f t="shared" si="75"/>
        <v>4</v>
      </c>
      <c r="DS49">
        <f t="shared" si="76"/>
        <v>37</v>
      </c>
      <c r="DT49">
        <f t="shared" si="77"/>
        <v>1</v>
      </c>
      <c r="DU49">
        <f t="shared" si="78"/>
        <v>2</v>
      </c>
      <c r="DV49">
        <f t="shared" si="79"/>
        <v>32</v>
      </c>
      <c r="DW49">
        <f t="shared" si="80"/>
        <v>33</v>
      </c>
      <c r="DX49">
        <f t="shared" si="81"/>
        <v>23</v>
      </c>
      <c r="DY49">
        <f t="shared" si="82"/>
        <v>13</v>
      </c>
      <c r="DZ49">
        <f t="shared" si="83"/>
        <v>44</v>
      </c>
      <c r="EA49">
        <f t="shared" si="84"/>
        <v>7</v>
      </c>
      <c r="EB49">
        <f t="shared" si="85"/>
        <v>16</v>
      </c>
      <c r="EC49">
        <f t="shared" si="86"/>
        <v>38</v>
      </c>
      <c r="ED49">
        <f t="shared" si="87"/>
        <v>24</v>
      </c>
      <c r="EE49">
        <f t="shared" si="88"/>
        <v>5</v>
      </c>
      <c r="EF49">
        <f t="shared" si="89"/>
        <v>28</v>
      </c>
    </row>
    <row r="50" spans="1:136" ht="16.5" customHeight="1">
      <c r="A50">
        <f>_calc_라운드기준!A50</f>
        <v>1196</v>
      </c>
      <c r="B50">
        <f>INDEX(_calc_누적빈도!B:B,$A50)-INDEX(_calc_누적빈도!B:B,$A50-기준100회_후보!$B$1)</f>
        <v>11</v>
      </c>
      <c r="C50">
        <f>INDEX(_calc_누적빈도!C:C,$A50)-INDEX(_calc_누적빈도!C:C,$A50-기준100회_후보!$B$1)</f>
        <v>8</v>
      </c>
      <c r="D50">
        <f>INDEX(_calc_누적빈도!D:D,$A50)-INDEX(_calc_누적빈도!D:D,$A50-기준100회_후보!$B$1)</f>
        <v>20</v>
      </c>
      <c r="E50">
        <f>INDEX(_calc_누적빈도!E:E,$A50)-INDEX(_calc_누적빈도!E:E,$A50-기준100회_후보!$B$1)</f>
        <v>10</v>
      </c>
      <c r="F50">
        <f>INDEX(_calc_누적빈도!F:F,$A50)-INDEX(_calc_누적빈도!F:F,$A50-기준100회_후보!$B$1)</f>
        <v>9</v>
      </c>
      <c r="G50">
        <f>INDEX(_calc_누적빈도!G:G,$A50)-INDEX(_calc_누적빈도!G:G,$A50-기준100회_후보!$B$1)</f>
        <v>18</v>
      </c>
      <c r="H50">
        <f>INDEX(_calc_누적빈도!H:H,$A50)-INDEX(_calc_누적빈도!H:H,$A50-기준100회_후보!$B$1)</f>
        <v>18</v>
      </c>
      <c r="I50">
        <f>INDEX(_calc_누적빈도!I:I,$A50)-INDEX(_calc_누적빈도!I:I,$A50-기준100회_후보!$B$1)</f>
        <v>11</v>
      </c>
      <c r="J50">
        <f>INDEX(_calc_누적빈도!J:J,$A50)-INDEX(_calc_누적빈도!J:J,$A50-기준100회_후보!$B$1)</f>
        <v>15</v>
      </c>
      <c r="K50">
        <f>INDEX(_calc_누적빈도!K:K,$A50)-INDEX(_calc_누적빈도!K:K,$A50-기준100회_후보!$B$1)</f>
        <v>11</v>
      </c>
      <c r="L50">
        <f>INDEX(_calc_누적빈도!L:L,$A50)-INDEX(_calc_누적빈도!L:L,$A50-기준100회_후보!$B$1)</f>
        <v>14</v>
      </c>
      <c r="M50">
        <f>INDEX(_calc_누적빈도!M:M,$A50)-INDEX(_calc_누적빈도!M:M,$A50-기준100회_후보!$B$1)</f>
        <v>17</v>
      </c>
      <c r="N50">
        <f>INDEX(_calc_누적빈도!N:N,$A50)-INDEX(_calc_누적빈도!N:N,$A50-기준100회_후보!$B$1)</f>
        <v>20</v>
      </c>
      <c r="O50">
        <f>INDEX(_calc_누적빈도!O:O,$A50)-INDEX(_calc_누적빈도!O:O,$A50-기준100회_후보!$B$1)</f>
        <v>12</v>
      </c>
      <c r="P50">
        <f>INDEX(_calc_누적빈도!P:P,$A50)-INDEX(_calc_누적빈도!P:P,$A50-기준100회_후보!$B$1)</f>
        <v>15</v>
      </c>
      <c r="Q50">
        <f>INDEX(_calc_누적빈도!Q:Q,$A50)-INDEX(_calc_누적빈도!Q:Q,$A50-기준100회_후보!$B$1)</f>
        <v>19</v>
      </c>
      <c r="R50">
        <f>INDEX(_calc_누적빈도!R:R,$A50)-INDEX(_calc_누적빈도!R:R,$A50-기준100회_후보!$B$1)</f>
        <v>11</v>
      </c>
      <c r="S50">
        <f>INDEX(_calc_누적빈도!S:S,$A50)-INDEX(_calc_누적빈도!S:S,$A50-기준100회_후보!$B$1)</f>
        <v>6</v>
      </c>
      <c r="T50">
        <f>INDEX(_calc_누적빈도!T:T,$A50)-INDEX(_calc_누적빈도!T:T,$A50-기준100회_후보!$B$1)</f>
        <v>19</v>
      </c>
      <c r="U50">
        <f>INDEX(_calc_누적빈도!U:U,$A50)-INDEX(_calc_누적빈도!U:U,$A50-기준100회_후보!$B$1)</f>
        <v>13</v>
      </c>
      <c r="V50">
        <f>INDEX(_calc_누적빈도!V:V,$A50)-INDEX(_calc_누적빈도!V:V,$A50-기준100회_후보!$B$1)</f>
        <v>15</v>
      </c>
      <c r="W50">
        <f>INDEX(_calc_누적빈도!W:W,$A50)-INDEX(_calc_누적빈도!W:W,$A50-기준100회_후보!$B$1)</f>
        <v>8</v>
      </c>
      <c r="X50">
        <f>INDEX(_calc_누적빈도!X:X,$A50)-INDEX(_calc_누적빈도!X:X,$A50-기준100회_후보!$B$1)</f>
        <v>10</v>
      </c>
      <c r="Y50">
        <f>INDEX(_calc_누적빈도!Y:Y,$A50)-INDEX(_calc_누적빈도!Y:Y,$A50-기준100회_후보!$B$1)</f>
        <v>13</v>
      </c>
      <c r="Z50">
        <f>INDEX(_calc_누적빈도!Z:Z,$A50)-INDEX(_calc_누적빈도!Z:Z,$A50-기준100회_후보!$B$1)</f>
        <v>10</v>
      </c>
      <c r="AA50">
        <f>INDEX(_calc_누적빈도!AA:AA,$A50)-INDEX(_calc_누적빈도!AA:AA,$A50-기준100회_후보!$B$1)</f>
        <v>13</v>
      </c>
      <c r="AB50">
        <f>INDEX(_calc_누적빈도!AB:AB,$A50)-INDEX(_calc_누적빈도!AB:AB,$A50-기준100회_후보!$B$1)</f>
        <v>14</v>
      </c>
      <c r="AC50">
        <f>INDEX(_calc_누적빈도!AC:AC,$A50)-INDEX(_calc_누적빈도!AC:AC,$A50-기준100회_후보!$B$1)</f>
        <v>16</v>
      </c>
      <c r="AD50">
        <f>INDEX(_calc_누적빈도!AD:AD,$A50)-INDEX(_calc_누적빈도!AD:AD,$A50-기준100회_후보!$B$1)</f>
        <v>13</v>
      </c>
      <c r="AE50">
        <f>INDEX(_calc_누적빈도!AE:AE,$A50)-INDEX(_calc_누적빈도!AE:AE,$A50-기준100회_후보!$B$1)</f>
        <v>16</v>
      </c>
      <c r="AF50">
        <f>INDEX(_calc_누적빈도!AF:AF,$A50)-INDEX(_calc_누적빈도!AF:AF,$A50-기준100회_후보!$B$1)</f>
        <v>14</v>
      </c>
      <c r="AG50">
        <f>INDEX(_calc_누적빈도!AG:AG,$A50)-INDEX(_calc_누적빈도!AG:AG,$A50-기준100회_후보!$B$1)</f>
        <v>10</v>
      </c>
      <c r="AH50">
        <f>INDEX(_calc_누적빈도!AH:AH,$A50)-INDEX(_calc_누적빈도!AH:AH,$A50-기준100회_후보!$B$1)</f>
        <v>17</v>
      </c>
      <c r="AI50">
        <f>INDEX(_calc_누적빈도!AI:AI,$A50)-INDEX(_calc_누적빈도!AI:AI,$A50-기준100회_후보!$B$1)</f>
        <v>15</v>
      </c>
      <c r="AJ50">
        <f>INDEX(_calc_누적빈도!AJ:AJ,$A50)-INDEX(_calc_누적빈도!AJ:AJ,$A50-기준100회_후보!$B$1)</f>
        <v>13</v>
      </c>
      <c r="AK50">
        <f>INDEX(_calc_누적빈도!AK:AK,$A50)-INDEX(_calc_누적빈도!AK:AK,$A50-기준100회_후보!$B$1)</f>
        <v>12</v>
      </c>
      <c r="AL50">
        <f>INDEX(_calc_누적빈도!AL:AL,$A50)-INDEX(_calc_누적빈도!AL:AL,$A50-기준100회_후보!$B$1)</f>
        <v>19</v>
      </c>
      <c r="AM50">
        <f>INDEX(_calc_누적빈도!AM:AM,$A50)-INDEX(_calc_누적빈도!AM:AM,$A50-기준100회_후보!$B$1)</f>
        <v>17</v>
      </c>
      <c r="AN50">
        <f>INDEX(_calc_누적빈도!AN:AN,$A50)-INDEX(_calc_누적빈도!AN:AN,$A50-기준100회_후보!$B$1)</f>
        <v>11</v>
      </c>
      <c r="AO50">
        <f>INDEX(_calc_누적빈도!AO:AO,$A50)-INDEX(_calc_누적빈도!AO:AO,$A50-기준100회_후보!$B$1)</f>
        <v>16</v>
      </c>
      <c r="AP50">
        <f>INDEX(_calc_누적빈도!AP:AP,$A50)-INDEX(_calc_누적빈도!AP:AP,$A50-기준100회_후보!$B$1)</f>
        <v>10</v>
      </c>
      <c r="AQ50">
        <f>INDEX(_calc_누적빈도!AQ:AQ,$A50)-INDEX(_calc_누적빈도!AQ:AQ,$A50-기준100회_후보!$B$1)</f>
        <v>10</v>
      </c>
      <c r="AR50">
        <f>INDEX(_calc_누적빈도!AR:AR,$A50)-INDEX(_calc_누적빈도!AR:AR,$A50-기준100회_후보!$B$1)</f>
        <v>9</v>
      </c>
      <c r="AS50">
        <f>INDEX(_calc_누적빈도!AS:AS,$A50)-INDEX(_calc_누적빈도!AS:AS,$A50-기준100회_후보!$B$1)</f>
        <v>12</v>
      </c>
      <c r="AT50">
        <f>INDEX(_calc_누적빈도!AT:AT,$A50)-INDEX(_calc_누적빈도!AT:AT,$A50-기준100회_후보!$B$1)</f>
        <v>10</v>
      </c>
      <c r="AU50">
        <f>(RANK(_calc_라운드기준!B50,_calc_라운드기준!$B50:$AT50,0)+COUNTIFS(_calc_라운드기준!$B50:$AT50,_calc_라운드기준!B50,$B$1:$AT$1,"&lt;"&amp;1))-(RANK(B50,$B50:$AT50,0)+COUNTIFS($B50:$AT50,B50,$B$1:$AT$1,"&lt;"&amp;1))</f>
        <v>9</v>
      </c>
      <c r="AV50">
        <f>(RANK(_calc_라운드기준!C50,_calc_라운드기준!$B50:$AT50,0)+COUNTIFS(_calc_라운드기준!$B50:$AT50,_calc_라운드기준!C50,$B$1:$AT$1,"&lt;"&amp;2))-(RANK(C50,$B50:$AT50,0)+COUNTIFS($B50:$AT50,C50,$B$1:$AT$1,"&lt;"&amp;2))</f>
        <v>-4</v>
      </c>
      <c r="AW50">
        <f>(RANK(_calc_라운드기준!D50,_calc_라운드기준!$B50:$AT50,0)+COUNTIFS(_calc_라운드기준!$B50:$AT50,_calc_라운드기준!D50,$B$1:$AT$1,"&lt;"&amp;3))-(RANK(D50,$B50:$AT50,0)+COUNTIFS($B50:$AT50,D50,$B$1:$AT$1,"&lt;"&amp;3))</f>
        <v>0</v>
      </c>
      <c r="AX50">
        <f>(RANK(_calc_라운드기준!E50,_calc_라운드기준!$B50:$AT50,0)+COUNTIFS(_calc_라운드기준!$B50:$AT50,_calc_라운드기준!E50,$B$1:$AT$1,"&lt;"&amp;4))-(RANK(E50,$B50:$AT50,0)+COUNTIFS($B50:$AT50,E50,$B$1:$AT$1,"&lt;"&amp;4))</f>
        <v>-3</v>
      </c>
      <c r="AY50">
        <f>(RANK(_calc_라운드기준!F50,_calc_라운드기준!$B50:$AT50,0)+COUNTIFS(_calc_라운드기준!$B50:$AT50,_calc_라운드기준!F50,$B$1:$AT$1,"&lt;"&amp;5))-(RANK(F50,$B50:$AT50,0)+COUNTIFS($B50:$AT50,F50,$B$1:$AT$1,"&lt;"&amp;5))</f>
        <v>-9</v>
      </c>
      <c r="AZ50">
        <f>(RANK(_calc_라운드기준!G50,_calc_라운드기준!$B50:$AT50,0)+COUNTIFS(_calc_라운드기준!$B50:$AT50,_calc_라운드기준!G50,$B$1:$AT$1,"&lt;"&amp;6))-(RANK(G50,$B50:$AT50,0)+COUNTIFS($B50:$AT50,G50,$B$1:$AT$1,"&lt;"&amp;6))</f>
        <v>-1</v>
      </c>
      <c r="BA50">
        <f>(RANK(_calc_라운드기준!H50,_calc_라운드기준!$B50:$AT50,0)+COUNTIFS(_calc_라운드기준!$B50:$AT50,_calc_라운드기준!H50,$B$1:$AT$1,"&lt;"&amp;7))-(RANK(H50,$B50:$AT50,0)+COUNTIFS($B50:$AT50,H50,$B$1:$AT$1,"&lt;"&amp;7))</f>
        <v>-1</v>
      </c>
      <c r="BB50">
        <f>(RANK(_calc_라운드기준!I50,_calc_라운드기준!$B50:$AT50,0)+COUNTIFS(_calc_라운드기준!$B50:$AT50,_calc_라운드기준!I50,$B$1:$AT$1,"&lt;"&amp;8))-(RANK(I50,$B50:$AT50,0)+COUNTIFS($B50:$AT50,I50,$B$1:$AT$1,"&lt;"&amp;8))</f>
        <v>-20</v>
      </c>
      <c r="BC50">
        <f>(RANK(_calc_라운드기준!J50,_calc_라운드기준!$B50:$AT50,0)+COUNTIFS(_calc_라운드기준!$B50:$AT50,_calc_라운드기준!J50,$B$1:$AT$1,"&lt;"&amp;9))-(RANK(J50,$B50:$AT50,0)+COUNTIFS($B50:$AT50,J50,$B$1:$AT$1,"&lt;"&amp;9))</f>
        <v>-11</v>
      </c>
      <c r="BD50">
        <f>(RANK(_calc_라운드기준!K50,_calc_라운드기준!$B50:$AT50,0)+COUNTIFS(_calc_라운드기준!$B50:$AT50,_calc_라운드기준!K50,$B$1:$AT$1,"&lt;"&amp;10))-(RANK(K50,$B50:$AT50,0)+COUNTIFS($B50:$AT50,K50,$B$1:$AT$1,"&lt;"&amp;10))</f>
        <v>9</v>
      </c>
      <c r="BE50">
        <f>(RANK(_calc_라운드기준!L50,_calc_라운드기준!$B50:$AT50,0)+COUNTIFS(_calc_라운드기준!$B50:$AT50,_calc_라운드기준!L50,$B$1:$AT$1,"&lt;"&amp;11))-(RANK(L50,$B50:$AT50,0)+COUNTIFS($B50:$AT50,L50,$B$1:$AT$1,"&lt;"&amp;11))</f>
        <v>-2</v>
      </c>
      <c r="BF50">
        <f>(RANK(_calc_라운드기준!M50,_calc_라운드기준!$B50:$AT50,0)+COUNTIFS(_calc_라운드기준!$B50:$AT50,_calc_라운드기준!M50,$B$1:$AT$1,"&lt;"&amp;12))-(RANK(M50,$B50:$AT50,0)+COUNTIFS($B50:$AT50,M50,$B$1:$AT$1,"&lt;"&amp;12))</f>
        <v>9</v>
      </c>
      <c r="BG50">
        <f>(RANK(_calc_라운드기준!N50,_calc_라운드기준!$B50:$AT50,0)+COUNTIFS(_calc_라운드기준!$B50:$AT50,_calc_라운드기준!N50,$B$1:$AT$1,"&lt;"&amp;13))-(RANK(N50,$B50:$AT50,0)+COUNTIFS($B50:$AT50,N50,$B$1:$AT$1,"&lt;"&amp;13))</f>
        <v>5</v>
      </c>
      <c r="BH50">
        <f>(RANK(_calc_라운드기준!O50,_calc_라운드기준!$B50:$AT50,0)+COUNTIFS(_calc_라운드기준!$B50:$AT50,_calc_라운드기준!O50,$B$1:$AT$1,"&lt;"&amp;14))-(RANK(O50,$B50:$AT50,0)+COUNTIFS($B50:$AT50,O50,$B$1:$AT$1,"&lt;"&amp;14))</f>
        <v>15</v>
      </c>
      <c r="BI50">
        <f>(RANK(_calc_라운드기준!P50,_calc_라운드기준!$B50:$AT50,0)+COUNTIFS(_calc_라운드기준!$B50:$AT50,_calc_라운드기준!P50,$B$1:$AT$1,"&lt;"&amp;15))-(RANK(P50,$B50:$AT50,0)+COUNTIFS($B50:$AT50,P50,$B$1:$AT$1,"&lt;"&amp;15))</f>
        <v>-4</v>
      </c>
      <c r="BJ50">
        <f>(RANK(_calc_라운드기준!Q50,_calc_라운드기준!$B50:$AT50,0)+COUNTIFS(_calc_라운드기준!$B50:$AT50,_calc_라운드기준!Q50,$B$1:$AT$1,"&lt;"&amp;16))-(RANK(Q50,$B50:$AT50,0)+COUNTIFS($B50:$AT50,Q50,$B$1:$AT$1,"&lt;"&amp;16))</f>
        <v>5</v>
      </c>
      <c r="BK50">
        <f>(RANK(_calc_라운드기준!R50,_calc_라운드기준!$B50:$AT50,0)+COUNTIFS(_calc_라운드기준!$B50:$AT50,_calc_라운드기준!R50,$B$1:$AT$1,"&lt;"&amp;17))-(RANK(R50,$B50:$AT50,0)+COUNTIFS($B50:$AT50,R50,$B$1:$AT$1,"&lt;"&amp;17))</f>
        <v>-8</v>
      </c>
      <c r="BL50">
        <f>(RANK(_calc_라운드기준!S50,_calc_라운드기준!$B50:$AT50,0)+COUNTIFS(_calc_라운드기준!$B50:$AT50,_calc_라운드기준!S50,$B$1:$AT$1,"&lt;"&amp;18))-(RANK(S50,$B50:$AT50,0)+COUNTIFS($B50:$AT50,S50,$B$1:$AT$1,"&lt;"&amp;18))</f>
        <v>-20</v>
      </c>
      <c r="BM50">
        <f>(RANK(_calc_라운드기준!T50,_calc_라운드기준!$B50:$AT50,0)+COUNTIFS(_calc_라운드기준!$B50:$AT50,_calc_라운드기준!T50,$B$1:$AT$1,"&lt;"&amp;19))-(RANK(T50,$B50:$AT50,0)+COUNTIFS($B50:$AT50,T50,$B$1:$AT$1,"&lt;"&amp;19))</f>
        <v>8</v>
      </c>
      <c r="BN50">
        <f>(RANK(_calc_라운드기준!U50,_calc_라운드기준!$B50:$AT50,0)+COUNTIFS(_calc_라운드기준!$B50:$AT50,_calc_라운드기준!U50,$B$1:$AT$1,"&lt;"&amp;20))-(RANK(U50,$B50:$AT50,0)+COUNTIFS($B50:$AT50,U50,$B$1:$AT$1,"&lt;"&amp;20))</f>
        <v>5</v>
      </c>
      <c r="BO50">
        <f>(RANK(_calc_라운드기준!V50,_calc_라운드기준!$B50:$AT50,0)+COUNTIFS(_calc_라운드기준!$B50:$AT50,_calc_라운드기준!V50,$B$1:$AT$1,"&lt;"&amp;21))-(RANK(V50,$B50:$AT50,0)+COUNTIFS($B50:$AT50,V50,$B$1:$AT$1,"&lt;"&amp;21))</f>
        <v>11</v>
      </c>
      <c r="BP50">
        <f>(RANK(_calc_라운드기준!W50,_calc_라운드기준!$B50:$AT50,0)+COUNTIFS(_calc_라운드기준!$B50:$AT50,_calc_라운드기준!W50,$B$1:$AT$1,"&lt;"&amp;22))-(RANK(W50,$B50:$AT50,0)+COUNTIFS($B50:$AT50,W50,$B$1:$AT$1,"&lt;"&amp;22))</f>
        <v>-11</v>
      </c>
      <c r="BQ50">
        <f>(RANK(_calc_라운드기준!X50,_calc_라운드기준!$B50:$AT50,0)+COUNTIFS(_calc_라운드기준!$B50:$AT50,_calc_라운드기준!X50,$B$1:$AT$1,"&lt;"&amp;23))-(RANK(X50,$B50:$AT50,0)+COUNTIFS($B50:$AT50,X50,$B$1:$AT$1,"&lt;"&amp;23))</f>
        <v>-22</v>
      </c>
      <c r="BR50">
        <f>(RANK(_calc_라운드기준!Y50,_calc_라운드기준!$B50:$AT50,0)+COUNTIFS(_calc_라운드기준!$B50:$AT50,_calc_라운드기준!Y50,$B$1:$AT$1,"&lt;"&amp;24))-(RANK(Y50,$B50:$AT50,0)+COUNTIFS($B50:$AT50,Y50,$B$1:$AT$1,"&lt;"&amp;24))</f>
        <v>-8</v>
      </c>
      <c r="BS50">
        <f>(RANK(_calc_라운드기준!Z50,_calc_라운드기준!$B50:$AT50,0)+COUNTIFS(_calc_라운드기준!$B50:$AT50,_calc_라운드기준!Z50,$B$1:$AT$1,"&lt;"&amp;25))-(RANK(Z50,$B50:$AT50,0)+COUNTIFS($B50:$AT50,Z50,$B$1:$AT$1,"&lt;"&amp;25))</f>
        <v>-18</v>
      </c>
      <c r="BT50">
        <f>(RANK(_calc_라운드기준!AA50,_calc_라운드기준!$B50:$AT50,0)+COUNTIFS(_calc_라운드기준!$B50:$AT50,_calc_라운드기준!AA50,$B$1:$AT$1,"&lt;"&amp;26))-(RANK(AA50,$B50:$AT50,0)+COUNTIFS($B50:$AT50,AA50,$B$1:$AT$1,"&lt;"&amp;26))</f>
        <v>5</v>
      </c>
      <c r="BU50">
        <f>(RANK(_calc_라운드기준!AB50,_calc_라운드기준!$B50:$AT50,0)+COUNTIFS(_calc_라운드기준!$B50:$AT50,_calc_라운드기준!AB50,$B$1:$AT$1,"&lt;"&amp;27))-(RANK(AB50,$B50:$AT50,0)+COUNTIFS($B50:$AT50,AB50,$B$1:$AT$1,"&lt;"&amp;27))</f>
        <v>-17</v>
      </c>
      <c r="BV50">
        <f>(RANK(_calc_라운드기준!AC50,_calc_라운드기준!$B50:$AT50,0)+COUNTIFS(_calc_라운드기준!$B50:$AT50,_calc_라운드기준!AC50,$B$1:$AT$1,"&lt;"&amp;28))-(RANK(AC50,$B50:$AT50,0)+COUNTIFS($B50:$AT50,AC50,$B$1:$AT$1,"&lt;"&amp;28))</f>
        <v>8</v>
      </c>
      <c r="BW50">
        <f>(RANK(_calc_라운드기준!AD50,_calc_라운드기준!$B50:$AT50,0)+COUNTIFS(_calc_라운드기준!$B50:$AT50,_calc_라운드기준!AD50,$B$1:$AT$1,"&lt;"&amp;29))-(RANK(AD50,$B50:$AT50,0)+COUNTIFS($B50:$AT50,AD50,$B$1:$AT$1,"&lt;"&amp;29))</f>
        <v>-4</v>
      </c>
      <c r="BX50">
        <f>(RANK(_calc_라운드기준!AE50,_calc_라운드기준!$B50:$AT50,0)+COUNTIFS(_calc_라운드기준!$B50:$AT50,_calc_라운드기준!AE50,$B$1:$AT$1,"&lt;"&amp;30))-(RANK(AE50,$B50:$AT50,0)+COUNTIFS($B50:$AT50,AE50,$B$1:$AT$1,"&lt;"&amp;30))</f>
        <v>22</v>
      </c>
      <c r="BY50">
        <f>(RANK(_calc_라운드기준!AF50,_calc_라운드기준!$B50:$AT50,0)+COUNTIFS(_calc_라운드기준!$B50:$AT50,_calc_라운드기준!AF50,$B$1:$AT$1,"&lt;"&amp;31))-(RANK(AF50,$B50:$AT50,0)+COUNTIFS($B50:$AT50,AF50,$B$1:$AT$1,"&lt;"&amp;31))</f>
        <v>15</v>
      </c>
      <c r="BZ50">
        <f>(RANK(_calc_라운드기준!AG50,_calc_라운드기준!$B50:$AT50,0)+COUNTIFS(_calc_라운드기준!$B50:$AT50,_calc_라운드기준!AG50,$B$1:$AT$1,"&lt;"&amp;32))-(RANK(AG50,$B50:$AT50,0)+COUNTIFS($B50:$AT50,AG50,$B$1:$AT$1,"&lt;"&amp;32))</f>
        <v>-8</v>
      </c>
      <c r="CA50">
        <f>(RANK(_calc_라운드기준!AH50,_calc_라운드기준!$B50:$AT50,0)+COUNTIFS(_calc_라운드기준!$B50:$AT50,_calc_라운드기준!AH50,$B$1:$AT$1,"&lt;"&amp;33))-(RANK(AH50,$B50:$AT50,0)+COUNTIFS($B50:$AT50,AH50,$B$1:$AT$1,"&lt;"&amp;33))</f>
        <v>27</v>
      </c>
      <c r="CB50">
        <f>(RANK(_calc_라운드기준!AI50,_calc_라운드기준!$B50:$AT50,0)+COUNTIFS(_calc_라운드기준!$B50:$AT50,_calc_라운드기준!AI50,$B$1:$AT$1,"&lt;"&amp;34))-(RANK(AI50,$B50:$AT50,0)+COUNTIFS($B50:$AT50,AI50,$B$1:$AT$1,"&lt;"&amp;34))</f>
        <v>25</v>
      </c>
      <c r="CC50">
        <f>(RANK(_calc_라운드기준!AJ50,_calc_라운드기준!$B50:$AT50,0)+COUNTIFS(_calc_라운드기준!$B50:$AT50,_calc_라운드기준!AJ50,$B$1:$AT$1,"&lt;"&amp;35))-(RANK(AJ50,$B50:$AT50,0)+COUNTIFS($B50:$AT50,AJ50,$B$1:$AT$1,"&lt;"&amp;35))</f>
        <v>-4</v>
      </c>
      <c r="CD50">
        <f>(RANK(_calc_라운드기준!AK50,_calc_라운드기준!$B50:$AT50,0)+COUNTIFS(_calc_라운드기준!$B50:$AT50,_calc_라운드기준!AK50,$B$1:$AT$1,"&lt;"&amp;36))-(RANK(AK50,$B50:$AT50,0)+COUNTIFS($B50:$AT50,AK50,$B$1:$AT$1,"&lt;"&amp;36))</f>
        <v>-5</v>
      </c>
      <c r="CE50">
        <f>(RANK(_calc_라운드기준!AL50,_calc_라운드기준!$B50:$AT50,0)+COUNTIFS(_calc_라운드기준!$B50:$AT50,_calc_라운드기준!AL50,$B$1:$AT$1,"&lt;"&amp;37))-(RANK(AL50,$B50:$AT50,0)+COUNTIFS($B50:$AT50,AL50,$B$1:$AT$1,"&lt;"&amp;37))</f>
        <v>-1</v>
      </c>
      <c r="CF50">
        <f>(RANK(_calc_라운드기준!AM50,_calc_라운드기준!$B50:$AT50,0)+COUNTIFS(_calc_라운드기준!$B50:$AT50,_calc_라운드기준!AM50,$B$1:$AT$1,"&lt;"&amp;38))-(RANK(AM50,$B50:$AT50,0)+COUNTIFS($B50:$AT50,AM50,$B$1:$AT$1,"&lt;"&amp;38))</f>
        <v>5</v>
      </c>
      <c r="CG50">
        <f>(RANK(_calc_라운드기준!AN50,_calc_라운드기준!$B50:$AT50,0)+COUNTIFS(_calc_라운드기준!$B50:$AT50,_calc_라운드기준!AN50,$B$1:$AT$1,"&lt;"&amp;39))-(RANK(AN50,$B50:$AT50,0)+COUNTIFS($B50:$AT50,AN50,$B$1:$AT$1,"&lt;"&amp;39))</f>
        <v>-24</v>
      </c>
      <c r="CH50">
        <f>(RANK(_calc_라운드기준!AO50,_calc_라운드기준!$B50:$AT50,0)+COUNTIFS(_calc_라운드기준!$B50:$AT50,_calc_라운드기준!AO50,$B$1:$AT$1,"&lt;"&amp;40))-(RANK(AO50,$B50:$AT50,0)+COUNTIFS($B50:$AT50,AO50,$B$1:$AT$1,"&lt;"&amp;40))</f>
        <v>10</v>
      </c>
      <c r="CI50">
        <f>(RANK(_calc_라운드기준!AP50,_calc_라운드기준!$B50:$AT50,0)+COUNTIFS(_calc_라운드기준!$B50:$AT50,_calc_라운드기준!AP50,$B$1:$AT$1,"&lt;"&amp;41))-(RANK(AP50,$B50:$AT50,0)+COUNTIFS($B50:$AT50,AP50,$B$1:$AT$1,"&lt;"&amp;41))</f>
        <v>5</v>
      </c>
      <c r="CJ50">
        <f>(RANK(_calc_라운드기준!AQ50,_calc_라운드기준!$B50:$AT50,0)+COUNTIFS(_calc_라운드기준!$B50:$AT50,_calc_라운드기준!AQ50,$B$1:$AT$1,"&lt;"&amp;42))-(RANK(AQ50,$B50:$AT50,0)+COUNTIFS($B50:$AT50,AQ50,$B$1:$AT$1,"&lt;"&amp;42))</f>
        <v>-9</v>
      </c>
      <c r="CK50">
        <f>(RANK(_calc_라운드기준!AR50,_calc_라운드기준!$B50:$AT50,0)+COUNTIFS(_calc_라운드기준!$B50:$AT50,_calc_라운드기준!AR50,$B$1:$AT$1,"&lt;"&amp;43))-(RANK(AR50,$B50:$AT50,0)+COUNTIFS($B50:$AT50,AR50,$B$1:$AT$1,"&lt;"&amp;43))</f>
        <v>2</v>
      </c>
      <c r="CL50">
        <f>(RANK(_calc_라운드기준!AS50,_calc_라운드기준!$B50:$AT50,0)+COUNTIFS(_calc_라운드기준!$B50:$AT50,_calc_라운드기준!AS50,$B$1:$AT$1,"&lt;"&amp;44))-(RANK(AS50,$B50:$AT50,0)+COUNTIFS($B50:$AT50,AS50,$B$1:$AT$1,"&lt;"&amp;44))</f>
        <v>17</v>
      </c>
      <c r="CM50">
        <f>(RANK(_calc_라운드기준!AT50,_calc_라운드기준!$B50:$AT50,0)+COUNTIFS(_calc_라운드기준!$B50:$AT50,_calc_라운드기준!AT50,$B$1:$AT$1,"&lt;"&amp;45))-(RANK(AT50,$B50:$AT50,0)+COUNTIFS($B50:$AT50,AT50,$B$1:$AT$1,"&lt;"&amp;45))</f>
        <v>-3</v>
      </c>
      <c r="CN50">
        <f t="shared" si="45"/>
        <v>9</v>
      </c>
      <c r="CO50">
        <f t="shared" si="46"/>
        <v>28</v>
      </c>
      <c r="CP50">
        <f t="shared" si="47"/>
        <v>21</v>
      </c>
      <c r="CQ50">
        <f t="shared" si="48"/>
        <v>26</v>
      </c>
      <c r="CR50">
        <f t="shared" si="49"/>
        <v>36</v>
      </c>
      <c r="CS50">
        <f t="shared" si="50"/>
        <v>22</v>
      </c>
      <c r="CT50">
        <f t="shared" si="51"/>
        <v>23</v>
      </c>
      <c r="CU50">
        <f t="shared" si="52"/>
        <v>42</v>
      </c>
      <c r="CV50">
        <f t="shared" si="53"/>
        <v>38</v>
      </c>
      <c r="CW50">
        <f t="shared" si="54"/>
        <v>10</v>
      </c>
      <c r="CX50">
        <f t="shared" si="55"/>
        <v>25</v>
      </c>
      <c r="CY50">
        <f t="shared" si="56"/>
        <v>11</v>
      </c>
      <c r="CZ50">
        <f t="shared" si="57"/>
        <v>14</v>
      </c>
      <c r="DA50">
        <f t="shared" si="58"/>
        <v>5</v>
      </c>
      <c r="DB50">
        <f t="shared" si="59"/>
        <v>29</v>
      </c>
      <c r="DC50">
        <f t="shared" si="60"/>
        <v>15</v>
      </c>
      <c r="DD50">
        <f t="shared" si="61"/>
        <v>33</v>
      </c>
      <c r="DE50">
        <f t="shared" si="62"/>
        <v>43</v>
      </c>
      <c r="DF50">
        <f t="shared" si="63"/>
        <v>12</v>
      </c>
      <c r="DG50">
        <f t="shared" si="64"/>
        <v>16</v>
      </c>
      <c r="DH50">
        <f t="shared" si="65"/>
        <v>7</v>
      </c>
      <c r="DI50">
        <f t="shared" si="66"/>
        <v>39</v>
      </c>
      <c r="DJ50">
        <f t="shared" si="67"/>
        <v>44</v>
      </c>
      <c r="DK50">
        <f t="shared" si="68"/>
        <v>34</v>
      </c>
      <c r="DL50">
        <f t="shared" si="69"/>
        <v>41</v>
      </c>
      <c r="DM50">
        <f t="shared" si="70"/>
        <v>17</v>
      </c>
      <c r="DN50">
        <f t="shared" si="71"/>
        <v>40</v>
      </c>
      <c r="DO50">
        <f t="shared" si="72"/>
        <v>13</v>
      </c>
      <c r="DP50">
        <f t="shared" si="73"/>
        <v>30</v>
      </c>
      <c r="DQ50">
        <f t="shared" si="74"/>
        <v>3</v>
      </c>
      <c r="DR50">
        <f t="shared" si="75"/>
        <v>6</v>
      </c>
      <c r="DS50">
        <f t="shared" si="76"/>
        <v>35</v>
      </c>
      <c r="DT50">
        <f t="shared" si="77"/>
        <v>1</v>
      </c>
      <c r="DU50">
        <f t="shared" si="78"/>
        <v>2</v>
      </c>
      <c r="DV50">
        <f t="shared" si="79"/>
        <v>31</v>
      </c>
      <c r="DW50">
        <f t="shared" si="80"/>
        <v>32</v>
      </c>
      <c r="DX50">
        <f t="shared" si="81"/>
        <v>24</v>
      </c>
      <c r="DY50">
        <f t="shared" si="82"/>
        <v>18</v>
      </c>
      <c r="DZ50">
        <f t="shared" si="83"/>
        <v>45</v>
      </c>
      <c r="EA50">
        <f t="shared" si="84"/>
        <v>8</v>
      </c>
      <c r="EB50">
        <f t="shared" si="85"/>
        <v>19</v>
      </c>
      <c r="EC50">
        <f t="shared" si="86"/>
        <v>37</v>
      </c>
      <c r="ED50">
        <f t="shared" si="87"/>
        <v>20</v>
      </c>
      <c r="EE50">
        <f t="shared" si="88"/>
        <v>4</v>
      </c>
      <c r="EF50">
        <f t="shared" si="89"/>
        <v>27</v>
      </c>
    </row>
    <row r="51" spans="1:136" ht="16.5" customHeight="1">
      <c r="A51">
        <f>_calc_라운드기준!A51</f>
        <v>1195</v>
      </c>
      <c r="B51">
        <f>INDEX(_calc_누적빈도!B:B,$A51)-INDEX(_calc_누적빈도!B:B,$A51-기준100회_후보!$B$1)</f>
        <v>11</v>
      </c>
      <c r="C51">
        <f>INDEX(_calc_누적빈도!C:C,$A51)-INDEX(_calc_누적빈도!C:C,$A51-기준100회_후보!$B$1)</f>
        <v>8</v>
      </c>
      <c r="D51">
        <f>INDEX(_calc_누적빈도!D:D,$A51)-INDEX(_calc_누적빈도!D:D,$A51-기준100회_후보!$B$1)</f>
        <v>19</v>
      </c>
      <c r="E51">
        <f>INDEX(_calc_누적빈도!E:E,$A51)-INDEX(_calc_누적빈도!E:E,$A51-기준100회_후보!$B$1)</f>
        <v>10</v>
      </c>
      <c r="F51">
        <f>INDEX(_calc_누적빈도!F:F,$A51)-INDEX(_calc_누적빈도!F:F,$A51-기준100회_후보!$B$1)</f>
        <v>9</v>
      </c>
      <c r="G51">
        <f>INDEX(_calc_누적빈도!G:G,$A51)-INDEX(_calc_누적빈도!G:G,$A51-기준100회_후보!$B$1)</f>
        <v>18</v>
      </c>
      <c r="H51">
        <f>INDEX(_calc_누적빈도!H:H,$A51)-INDEX(_calc_누적빈도!H:H,$A51-기준100회_후보!$B$1)</f>
        <v>18</v>
      </c>
      <c r="I51">
        <f>INDEX(_calc_누적빈도!I:I,$A51)-INDEX(_calc_누적빈도!I:I,$A51-기준100회_후보!$B$1)</f>
        <v>12</v>
      </c>
      <c r="J51">
        <f>INDEX(_calc_누적빈도!J:J,$A51)-INDEX(_calc_누적빈도!J:J,$A51-기준100회_후보!$B$1)</f>
        <v>15</v>
      </c>
      <c r="K51">
        <f>INDEX(_calc_누적빈도!K:K,$A51)-INDEX(_calc_누적빈도!K:K,$A51-기준100회_후보!$B$1)</f>
        <v>11</v>
      </c>
      <c r="L51">
        <f>INDEX(_calc_누적빈도!L:L,$A51)-INDEX(_calc_누적빈도!L:L,$A51-기준100회_후보!$B$1)</f>
        <v>14</v>
      </c>
      <c r="M51">
        <f>INDEX(_calc_누적빈도!M:M,$A51)-INDEX(_calc_누적빈도!M:M,$A51-기준100회_후보!$B$1)</f>
        <v>17</v>
      </c>
      <c r="N51">
        <f>INDEX(_calc_누적빈도!N:N,$A51)-INDEX(_calc_누적빈도!N:N,$A51-기준100회_후보!$B$1)</f>
        <v>20</v>
      </c>
      <c r="O51">
        <f>INDEX(_calc_누적빈도!O:O,$A51)-INDEX(_calc_누적빈도!O:O,$A51-기준100회_후보!$B$1)</f>
        <v>13</v>
      </c>
      <c r="P51">
        <f>INDEX(_calc_누적빈도!P:P,$A51)-INDEX(_calc_누적빈도!P:P,$A51-기준100회_후보!$B$1)</f>
        <v>14</v>
      </c>
      <c r="Q51">
        <f>INDEX(_calc_누적빈도!Q:Q,$A51)-INDEX(_calc_누적빈도!Q:Q,$A51-기준100회_후보!$B$1)</f>
        <v>19</v>
      </c>
      <c r="R51">
        <f>INDEX(_calc_누적빈도!R:R,$A51)-INDEX(_calc_누적빈도!R:R,$A51-기준100회_후보!$B$1)</f>
        <v>11</v>
      </c>
      <c r="S51">
        <f>INDEX(_calc_누적빈도!S:S,$A51)-INDEX(_calc_누적빈도!S:S,$A51-기준100회_후보!$B$1)</f>
        <v>6</v>
      </c>
      <c r="T51">
        <f>INDEX(_calc_누적빈도!T:T,$A51)-INDEX(_calc_누적빈도!T:T,$A51-기준100회_후보!$B$1)</f>
        <v>19</v>
      </c>
      <c r="U51">
        <f>INDEX(_calc_누적빈도!U:U,$A51)-INDEX(_calc_누적빈도!U:U,$A51-기준100회_후보!$B$1)</f>
        <v>13</v>
      </c>
      <c r="V51">
        <f>INDEX(_calc_누적빈도!V:V,$A51)-INDEX(_calc_누적빈도!V:V,$A51-기준100회_후보!$B$1)</f>
        <v>15</v>
      </c>
      <c r="W51">
        <f>INDEX(_calc_누적빈도!W:W,$A51)-INDEX(_calc_누적빈도!W:W,$A51-기준100회_후보!$B$1)</f>
        <v>8</v>
      </c>
      <c r="X51">
        <f>INDEX(_calc_누적빈도!X:X,$A51)-INDEX(_calc_누적빈도!X:X,$A51-기준100회_후보!$B$1)</f>
        <v>10</v>
      </c>
      <c r="Y51">
        <f>INDEX(_calc_누적빈도!Y:Y,$A51)-INDEX(_calc_누적빈도!Y:Y,$A51-기준100회_후보!$B$1)</f>
        <v>13</v>
      </c>
      <c r="Z51">
        <f>INDEX(_calc_누적빈도!Z:Z,$A51)-INDEX(_calc_누적빈도!Z:Z,$A51-기준100회_후보!$B$1)</f>
        <v>10</v>
      </c>
      <c r="AA51">
        <f>INDEX(_calc_누적빈도!AA:AA,$A51)-INDEX(_calc_누적빈도!AA:AA,$A51-기준100회_후보!$B$1)</f>
        <v>13</v>
      </c>
      <c r="AB51">
        <f>INDEX(_calc_누적빈도!AB:AB,$A51)-INDEX(_calc_누적빈도!AB:AB,$A51-기준100회_후보!$B$1)</f>
        <v>13</v>
      </c>
      <c r="AC51">
        <f>INDEX(_calc_누적빈도!AC:AC,$A51)-INDEX(_calc_누적빈도!AC:AC,$A51-기준100회_후보!$B$1)</f>
        <v>17</v>
      </c>
      <c r="AD51">
        <f>INDEX(_calc_누적빈도!AD:AD,$A51)-INDEX(_calc_누적빈도!AD:AD,$A51-기준100회_후보!$B$1)</f>
        <v>14</v>
      </c>
      <c r="AE51">
        <f>INDEX(_calc_누적빈도!AE:AE,$A51)-INDEX(_calc_누적빈도!AE:AE,$A51-기준100회_후보!$B$1)</f>
        <v>16</v>
      </c>
      <c r="AF51">
        <f>INDEX(_calc_누적빈도!AF:AF,$A51)-INDEX(_calc_누적빈도!AF:AF,$A51-기준100회_후보!$B$1)</f>
        <v>14</v>
      </c>
      <c r="AG51">
        <f>INDEX(_calc_누적빈도!AG:AG,$A51)-INDEX(_calc_누적빈도!AG:AG,$A51-기준100회_후보!$B$1)</f>
        <v>10</v>
      </c>
      <c r="AH51">
        <f>INDEX(_calc_누적빈도!AH:AH,$A51)-INDEX(_calc_누적빈도!AH:AH,$A51-기준100회_후보!$B$1)</f>
        <v>16</v>
      </c>
      <c r="AI51">
        <f>INDEX(_calc_누적빈도!AI:AI,$A51)-INDEX(_calc_누적빈도!AI:AI,$A51-기준100회_후보!$B$1)</f>
        <v>15</v>
      </c>
      <c r="AJ51">
        <f>INDEX(_calc_누적빈도!AJ:AJ,$A51)-INDEX(_calc_누적빈도!AJ:AJ,$A51-기준100회_후보!$B$1)</f>
        <v>13</v>
      </c>
      <c r="AK51">
        <f>INDEX(_calc_누적빈도!AK:AK,$A51)-INDEX(_calc_누적빈도!AK:AK,$A51-기준100회_후보!$B$1)</f>
        <v>11</v>
      </c>
      <c r="AL51">
        <f>INDEX(_calc_누적빈도!AL:AL,$A51)-INDEX(_calc_누적빈도!AL:AL,$A51-기준100회_후보!$B$1)</f>
        <v>19</v>
      </c>
      <c r="AM51">
        <f>INDEX(_calc_누적빈도!AM:AM,$A51)-INDEX(_calc_누적빈도!AM:AM,$A51-기준100회_후보!$B$1)</f>
        <v>17</v>
      </c>
      <c r="AN51">
        <f>INDEX(_calc_누적빈도!AN:AN,$A51)-INDEX(_calc_누적빈도!AN:AN,$A51-기준100회_후보!$B$1)</f>
        <v>11</v>
      </c>
      <c r="AO51">
        <f>INDEX(_calc_누적빈도!AO:AO,$A51)-INDEX(_calc_누적빈도!AO:AO,$A51-기준100회_후보!$B$1)</f>
        <v>17</v>
      </c>
      <c r="AP51">
        <f>INDEX(_calc_누적빈도!AP:AP,$A51)-INDEX(_calc_누적빈도!AP:AP,$A51-기준100회_후보!$B$1)</f>
        <v>10</v>
      </c>
      <c r="AQ51">
        <f>INDEX(_calc_누적빈도!AQ:AQ,$A51)-INDEX(_calc_누적빈도!AQ:AQ,$A51-기준100회_후보!$B$1)</f>
        <v>10</v>
      </c>
      <c r="AR51">
        <f>INDEX(_calc_누적빈도!AR:AR,$A51)-INDEX(_calc_누적빈도!AR:AR,$A51-기준100회_후보!$B$1)</f>
        <v>9</v>
      </c>
      <c r="AS51">
        <f>INDEX(_calc_누적빈도!AS:AS,$A51)-INDEX(_calc_누적빈도!AS:AS,$A51-기준100회_후보!$B$1)</f>
        <v>12</v>
      </c>
      <c r="AT51">
        <f>INDEX(_calc_누적빈도!AT:AT,$A51)-INDEX(_calc_누적빈도!AT:AT,$A51-기준100회_후보!$B$1)</f>
        <v>10</v>
      </c>
      <c r="AU51">
        <f>(RANK(_calc_라운드기준!B51,_calc_라운드기준!$B51:$AT51,0)+COUNTIFS(_calc_라운드기준!$B51:$AT51,_calc_라운드기준!B51,$B$1:$AT$1,"&lt;"&amp;1))-(RANK(B51,$B51:$AT51,0)+COUNTIFS($B51:$AT51,B51,$B$1:$AT$1,"&lt;"&amp;1))</f>
        <v>11</v>
      </c>
      <c r="AV51">
        <f>(RANK(_calc_라운드기준!C51,_calc_라운드기준!$B51:$AT51,0)+COUNTIFS(_calc_라운드기준!$B51:$AT51,_calc_라운드기준!C51,$B$1:$AT$1,"&lt;"&amp;2))-(RANK(C51,$B51:$AT51,0)+COUNTIFS($B51:$AT51,C51,$B$1:$AT$1,"&lt;"&amp;2))</f>
        <v>-11</v>
      </c>
      <c r="AW51">
        <f>(RANK(_calc_라운드기준!D51,_calc_라운드기준!$B51:$AT51,0)+COUNTIFS(_calc_라운드기준!$B51:$AT51,_calc_라운드기준!D51,$B$1:$AT$1,"&lt;"&amp;3))-(RANK(D51,$B51:$AT51,0)+COUNTIFS($B51:$AT51,D51,$B$1:$AT$1,"&lt;"&amp;3))</f>
        <v>0</v>
      </c>
      <c r="AX51">
        <f>(RANK(_calc_라운드기준!E51,_calc_라운드기준!$B51:$AT51,0)+COUNTIFS(_calc_라운드기준!$B51:$AT51,_calc_라운드기준!E51,$B$1:$AT$1,"&lt;"&amp;4))-(RANK(E51,$B51:$AT51,0)+COUNTIFS($B51:$AT51,E51,$B$1:$AT$1,"&lt;"&amp;4))</f>
        <v>-1</v>
      </c>
      <c r="AY51">
        <f>(RANK(_calc_라운드기준!F51,_calc_라운드기준!$B51:$AT51,0)+COUNTIFS(_calc_라운드기준!$B51:$AT51,_calc_라운드기준!F51,$B$1:$AT$1,"&lt;"&amp;5))-(RANK(F51,$B51:$AT51,0)+COUNTIFS($B51:$AT51,F51,$B$1:$AT$1,"&lt;"&amp;5))</f>
        <v>-7</v>
      </c>
      <c r="AZ51">
        <f>(RANK(_calc_라운드기준!G51,_calc_라운드기준!$B51:$AT51,0)+COUNTIFS(_calc_라운드기준!$B51:$AT51,_calc_라운드기준!G51,$B$1:$AT$1,"&lt;"&amp;6))-(RANK(G51,$B51:$AT51,0)+COUNTIFS($B51:$AT51,G51,$B$1:$AT$1,"&lt;"&amp;6))</f>
        <v>-1</v>
      </c>
      <c r="BA51">
        <f>(RANK(_calc_라운드기준!H51,_calc_라운드기준!$B51:$AT51,0)+COUNTIFS(_calc_라운드기준!$B51:$AT51,_calc_라운드기준!H51,$B$1:$AT$1,"&lt;"&amp;7))-(RANK(H51,$B51:$AT51,0)+COUNTIFS($B51:$AT51,H51,$B$1:$AT$1,"&lt;"&amp;7))</f>
        <v>-1</v>
      </c>
      <c r="BB51">
        <f>(RANK(_calc_라운드기준!I51,_calc_라운드기준!$B51:$AT51,0)+COUNTIFS(_calc_라운드기준!$B51:$AT51,_calc_라운드기준!I51,$B$1:$AT$1,"&lt;"&amp;8))-(RANK(I51,$B51:$AT51,0)+COUNTIFS($B51:$AT51,I51,$B$1:$AT$1,"&lt;"&amp;8))</f>
        <v>-17</v>
      </c>
      <c r="BC51">
        <f>(RANK(_calc_라운드기준!J51,_calc_라운드기준!$B51:$AT51,0)+COUNTIFS(_calc_라운드기준!$B51:$AT51,_calc_라운드기준!J51,$B$1:$AT$1,"&lt;"&amp;9))-(RANK(J51,$B51:$AT51,0)+COUNTIFS($B51:$AT51,J51,$B$1:$AT$1,"&lt;"&amp;9))</f>
        <v>-11</v>
      </c>
      <c r="BD51">
        <f>(RANK(_calc_라운드기준!K51,_calc_라운드기준!$B51:$AT51,0)+COUNTIFS(_calc_라운드기준!$B51:$AT51,_calc_라운드기준!K51,$B$1:$AT$1,"&lt;"&amp;10))-(RANK(K51,$B51:$AT51,0)+COUNTIFS($B51:$AT51,K51,$B$1:$AT$1,"&lt;"&amp;10))</f>
        <v>11</v>
      </c>
      <c r="BE51">
        <f>(RANK(_calc_라운드기준!L51,_calc_라운드기준!$B51:$AT51,0)+COUNTIFS(_calc_라운드기준!$B51:$AT51,_calc_라운드기준!L51,$B$1:$AT$1,"&lt;"&amp;11))-(RANK(L51,$B51:$AT51,0)+COUNTIFS($B51:$AT51,L51,$B$1:$AT$1,"&lt;"&amp;11))</f>
        <v>-6</v>
      </c>
      <c r="BF51">
        <f>(RANK(_calc_라운드기준!M51,_calc_라운드기준!$B51:$AT51,0)+COUNTIFS(_calc_라운드기준!$B51:$AT51,_calc_라운드기준!M51,$B$1:$AT$1,"&lt;"&amp;12))-(RANK(M51,$B51:$AT51,0)+COUNTIFS($B51:$AT51,M51,$B$1:$AT$1,"&lt;"&amp;12))</f>
        <v>8</v>
      </c>
      <c r="BG51">
        <f>(RANK(_calc_라운드기준!N51,_calc_라운드기준!$B51:$AT51,0)+COUNTIFS(_calc_라운드기준!$B51:$AT51,_calc_라운드기준!N51,$B$1:$AT$1,"&lt;"&amp;13))-(RANK(N51,$B51:$AT51,0)+COUNTIFS($B51:$AT51,N51,$B$1:$AT$1,"&lt;"&amp;13))</f>
        <v>6</v>
      </c>
      <c r="BH51">
        <f>(RANK(_calc_라운드기준!O51,_calc_라운드기준!$B51:$AT51,0)+COUNTIFS(_calc_라운드기준!$B51:$AT51,_calc_라운드기준!O51,$B$1:$AT$1,"&lt;"&amp;14))-(RANK(O51,$B51:$AT51,0)+COUNTIFS($B51:$AT51,O51,$B$1:$AT$1,"&lt;"&amp;14))</f>
        <v>21</v>
      </c>
      <c r="BI51">
        <f>(RANK(_calc_라운드기준!P51,_calc_라운드기준!$B51:$AT51,0)+COUNTIFS(_calc_라운드기준!$B51:$AT51,_calc_라운드기준!P51,$B$1:$AT$1,"&lt;"&amp;15))-(RANK(P51,$B51:$AT51,0)+COUNTIFS($B51:$AT51,P51,$B$1:$AT$1,"&lt;"&amp;15))</f>
        <v>-1</v>
      </c>
      <c r="BJ51">
        <f>(RANK(_calc_라운드기준!Q51,_calc_라운드기준!$B51:$AT51,0)+COUNTIFS(_calc_라운드기준!$B51:$AT51,_calc_라운드기준!Q51,$B$1:$AT$1,"&lt;"&amp;16))-(RANK(Q51,$B51:$AT51,0)+COUNTIFS($B51:$AT51,Q51,$B$1:$AT$1,"&lt;"&amp;16))</f>
        <v>5</v>
      </c>
      <c r="BK51">
        <f>(RANK(_calc_라운드기준!R51,_calc_라운드기준!$B51:$AT51,0)+COUNTIFS(_calc_라운드기준!$B51:$AT51,_calc_라운드기준!R51,$B$1:$AT$1,"&lt;"&amp;17))-(RANK(R51,$B51:$AT51,0)+COUNTIFS($B51:$AT51,R51,$B$1:$AT$1,"&lt;"&amp;17))</f>
        <v>-8</v>
      </c>
      <c r="BL51">
        <f>(RANK(_calc_라운드기준!S51,_calc_라운드기준!$B51:$AT51,0)+COUNTIFS(_calc_라운드기준!$B51:$AT51,_calc_라운드기준!S51,$B$1:$AT$1,"&lt;"&amp;18))-(RANK(S51,$B51:$AT51,0)+COUNTIFS($B51:$AT51,S51,$B$1:$AT$1,"&lt;"&amp;18))</f>
        <v>-21</v>
      </c>
      <c r="BM51">
        <f>(RANK(_calc_라운드기준!T51,_calc_라운드기준!$B51:$AT51,0)+COUNTIFS(_calc_라운드기준!$B51:$AT51,_calc_라운드기준!T51,$B$1:$AT$1,"&lt;"&amp;19))-(RANK(T51,$B51:$AT51,0)+COUNTIFS($B51:$AT51,T51,$B$1:$AT$1,"&lt;"&amp;19))</f>
        <v>8</v>
      </c>
      <c r="BN51">
        <f>(RANK(_calc_라운드기준!U51,_calc_라운드기준!$B51:$AT51,0)+COUNTIFS(_calc_라운드기준!$B51:$AT51,_calc_라운드기준!U51,$B$1:$AT$1,"&lt;"&amp;20))-(RANK(U51,$B51:$AT51,0)+COUNTIFS($B51:$AT51,U51,$B$1:$AT$1,"&lt;"&amp;20))</f>
        <v>3</v>
      </c>
      <c r="BO51">
        <f>(RANK(_calc_라운드기준!V51,_calc_라운드기준!$B51:$AT51,0)+COUNTIFS(_calc_라운드기준!$B51:$AT51,_calc_라운드기준!V51,$B$1:$AT$1,"&lt;"&amp;21))-(RANK(V51,$B51:$AT51,0)+COUNTIFS($B51:$AT51,V51,$B$1:$AT$1,"&lt;"&amp;21))</f>
        <v>11</v>
      </c>
      <c r="BP51">
        <f>(RANK(_calc_라운드기준!W51,_calc_라운드기준!$B51:$AT51,0)+COUNTIFS(_calc_라운드기준!$B51:$AT51,_calc_라운드기준!W51,$B$1:$AT$1,"&lt;"&amp;22))-(RANK(W51,$B51:$AT51,0)+COUNTIFS($B51:$AT51,W51,$B$1:$AT$1,"&lt;"&amp;22))</f>
        <v>-9</v>
      </c>
      <c r="BQ51">
        <f>(RANK(_calc_라운드기준!X51,_calc_라운드기준!$B51:$AT51,0)+COUNTIFS(_calc_라운드기준!$B51:$AT51,_calc_라운드기준!X51,$B$1:$AT$1,"&lt;"&amp;23))-(RANK(X51,$B51:$AT51,0)+COUNTIFS($B51:$AT51,X51,$B$1:$AT$1,"&lt;"&amp;23))</f>
        <v>-22</v>
      </c>
      <c r="BR51">
        <f>(RANK(_calc_라운드기준!Y51,_calc_라운드기준!$B51:$AT51,0)+COUNTIFS(_calc_라운드기준!$B51:$AT51,_calc_라운드기준!Y51,$B$1:$AT$1,"&lt;"&amp;24))-(RANK(Y51,$B51:$AT51,0)+COUNTIFS($B51:$AT51,Y51,$B$1:$AT$1,"&lt;"&amp;24))</f>
        <v>-9</v>
      </c>
      <c r="BS51">
        <f>(RANK(_calc_라운드기준!Z51,_calc_라운드기준!$B51:$AT51,0)+COUNTIFS(_calc_라운드기준!$B51:$AT51,_calc_라운드기준!Z51,$B$1:$AT$1,"&lt;"&amp;25))-(RANK(Z51,$B51:$AT51,0)+COUNTIFS($B51:$AT51,Z51,$B$1:$AT$1,"&lt;"&amp;25))</f>
        <v>-18</v>
      </c>
      <c r="BT51">
        <f>(RANK(_calc_라운드기준!AA51,_calc_라운드기준!$B51:$AT51,0)+COUNTIFS(_calc_라운드기준!$B51:$AT51,_calc_라운드기준!AA51,$B$1:$AT$1,"&lt;"&amp;26))-(RANK(AA51,$B51:$AT51,0)+COUNTIFS($B51:$AT51,AA51,$B$1:$AT$1,"&lt;"&amp;26))</f>
        <v>3</v>
      </c>
      <c r="BU51">
        <f>(RANK(_calc_라운드기준!AB51,_calc_라운드기준!$B51:$AT51,0)+COUNTIFS(_calc_라운드기준!$B51:$AT51,_calc_라운드기준!AB51,$B$1:$AT$1,"&lt;"&amp;27))-(RANK(AB51,$B51:$AT51,0)+COUNTIFS($B51:$AT51,AB51,$B$1:$AT$1,"&lt;"&amp;27))</f>
        <v>-21</v>
      </c>
      <c r="BV51">
        <f>(RANK(_calc_라운드기준!AC51,_calc_라운드기준!$B51:$AT51,0)+COUNTIFS(_calc_라운드기준!$B51:$AT51,_calc_라운드기준!AC51,$B$1:$AT$1,"&lt;"&amp;28))-(RANK(AC51,$B51:$AT51,0)+COUNTIFS($B51:$AT51,AC51,$B$1:$AT$1,"&lt;"&amp;28))</f>
        <v>10</v>
      </c>
      <c r="BW51">
        <f>(RANK(_calc_라운드기준!AD51,_calc_라운드기준!$B51:$AT51,0)+COUNTIFS(_calc_라운드기준!$B51:$AT51,_calc_라운드기준!AD51,$B$1:$AT$1,"&lt;"&amp;29))-(RANK(AD51,$B51:$AT51,0)+COUNTIFS($B51:$AT51,AD51,$B$1:$AT$1,"&lt;"&amp;29))</f>
        <v>1</v>
      </c>
      <c r="BX51">
        <f>(RANK(_calc_라운드기준!AE51,_calc_라운드기준!$B51:$AT51,0)+COUNTIFS(_calc_라운드기준!$B51:$AT51,_calc_라운드기준!AE51,$B$1:$AT$1,"&lt;"&amp;30))-(RANK(AE51,$B51:$AT51,0)+COUNTIFS($B51:$AT51,AE51,$B$1:$AT$1,"&lt;"&amp;30))</f>
        <v>24</v>
      </c>
      <c r="BY51">
        <f>(RANK(_calc_라운드기준!AF51,_calc_라운드기준!$B51:$AT51,0)+COUNTIFS(_calc_라운드기준!$B51:$AT51,_calc_라운드기준!AF51,$B$1:$AT$1,"&lt;"&amp;31))-(RANK(AF51,$B51:$AT51,0)+COUNTIFS($B51:$AT51,AF51,$B$1:$AT$1,"&lt;"&amp;31))</f>
        <v>8</v>
      </c>
      <c r="BZ51">
        <f>(RANK(_calc_라운드기준!AG51,_calc_라운드기준!$B51:$AT51,0)+COUNTIFS(_calc_라운드기준!$B51:$AT51,_calc_라운드기준!AG51,$B$1:$AT$1,"&lt;"&amp;32))-(RANK(AG51,$B51:$AT51,0)+COUNTIFS($B51:$AT51,AG51,$B$1:$AT$1,"&lt;"&amp;32))</f>
        <v>-8</v>
      </c>
      <c r="CA51">
        <f>(RANK(_calc_라운드기준!AH51,_calc_라운드기준!$B51:$AT51,0)+COUNTIFS(_calc_라운드기준!$B51:$AT51,_calc_라운드기준!AH51,$B$1:$AT$1,"&lt;"&amp;33))-(RANK(AH51,$B51:$AT51,0)+COUNTIFS($B51:$AT51,AH51,$B$1:$AT$1,"&lt;"&amp;33))</f>
        <v>24</v>
      </c>
      <c r="CB51">
        <f>(RANK(_calc_라운드기준!AI51,_calc_라운드기준!$B51:$AT51,0)+COUNTIFS(_calc_라운드기준!$B51:$AT51,_calc_라운드기준!AI51,$B$1:$AT$1,"&lt;"&amp;34))-(RANK(AI51,$B51:$AT51,0)+COUNTIFS($B51:$AT51,AI51,$B$1:$AT$1,"&lt;"&amp;34))</f>
        <v>29</v>
      </c>
      <c r="CC51">
        <f>(RANK(_calc_라운드기준!AJ51,_calc_라운드기준!$B51:$AT51,0)+COUNTIFS(_calc_라운드기준!$B51:$AT51,_calc_라운드기준!AJ51,$B$1:$AT$1,"&lt;"&amp;35))-(RANK(AJ51,$B51:$AT51,0)+COUNTIFS($B51:$AT51,AJ51,$B$1:$AT$1,"&lt;"&amp;35))</f>
        <v>-5</v>
      </c>
      <c r="CD51">
        <f>(RANK(_calc_라운드기준!AK51,_calc_라운드기준!$B51:$AT51,0)+COUNTIFS(_calc_라운드기준!$B51:$AT51,_calc_라운드기준!AK51,$B$1:$AT$1,"&lt;"&amp;36))-(RANK(AK51,$B51:$AT51,0)+COUNTIFS($B51:$AT51,AK51,$B$1:$AT$1,"&lt;"&amp;36))</f>
        <v>-2</v>
      </c>
      <c r="CE51">
        <f>(RANK(_calc_라운드기준!AL51,_calc_라운드기준!$B51:$AT51,0)+COUNTIFS(_calc_라운드기준!$B51:$AT51,_calc_라운드기준!AL51,$B$1:$AT$1,"&lt;"&amp;37))-(RANK(AL51,$B51:$AT51,0)+COUNTIFS($B51:$AT51,AL51,$B$1:$AT$1,"&lt;"&amp;37))</f>
        <v>-4</v>
      </c>
      <c r="CF51">
        <f>(RANK(_calc_라운드기준!AM51,_calc_라운드기준!$B51:$AT51,0)+COUNTIFS(_calc_라운드기준!$B51:$AT51,_calc_라운드기준!AM51,$B$1:$AT$1,"&lt;"&amp;38))-(RANK(AM51,$B51:$AT51,0)+COUNTIFS($B51:$AT51,AM51,$B$1:$AT$1,"&lt;"&amp;38))</f>
        <v>5</v>
      </c>
      <c r="CG51">
        <f>(RANK(_calc_라운드기준!AN51,_calc_라운드기준!$B51:$AT51,0)+COUNTIFS(_calc_라운드기준!$B51:$AT51,_calc_라운드기준!AN51,$B$1:$AT$1,"&lt;"&amp;39))-(RANK(AN51,$B51:$AT51,0)+COUNTIFS($B51:$AT51,AN51,$B$1:$AT$1,"&lt;"&amp;39))</f>
        <v>-24</v>
      </c>
      <c r="CH51">
        <f>(RANK(_calc_라운드기준!AO51,_calc_라운드기준!$B51:$AT51,0)+COUNTIFS(_calc_라운드기준!$B51:$AT51,_calc_라운드기준!AO51,$B$1:$AT$1,"&lt;"&amp;40))-(RANK(AO51,$B51:$AT51,0)+COUNTIFS($B51:$AT51,AO51,$B$1:$AT$1,"&lt;"&amp;40))</f>
        <v>11</v>
      </c>
      <c r="CI51">
        <f>(RANK(_calc_라운드기준!AP51,_calc_라운드기준!$B51:$AT51,0)+COUNTIFS(_calc_라운드기준!$B51:$AT51,_calc_라운드기준!AP51,$B$1:$AT$1,"&lt;"&amp;41))-(RANK(AP51,$B51:$AT51,0)+COUNTIFS($B51:$AT51,AP51,$B$1:$AT$1,"&lt;"&amp;41))</f>
        <v>5</v>
      </c>
      <c r="CJ51">
        <f>(RANK(_calc_라운드기준!AQ51,_calc_라운드기준!$B51:$AT51,0)+COUNTIFS(_calc_라운드기준!$B51:$AT51,_calc_라운드기준!AQ51,$B$1:$AT$1,"&lt;"&amp;42))-(RANK(AQ51,$B51:$AT51,0)+COUNTIFS($B51:$AT51,AQ51,$B$1:$AT$1,"&lt;"&amp;42))</f>
        <v>-8</v>
      </c>
      <c r="CK51">
        <f>(RANK(_calc_라운드기준!AR51,_calc_라운드기준!$B51:$AT51,0)+COUNTIFS(_calc_라운드기준!$B51:$AT51,_calc_라운드기준!AR51,$B$1:$AT$1,"&lt;"&amp;43))-(RANK(AR51,$B51:$AT51,0)+COUNTIFS($B51:$AT51,AR51,$B$1:$AT$1,"&lt;"&amp;43))</f>
        <v>2</v>
      </c>
      <c r="CL51">
        <f>(RANK(_calc_라운드기준!AS51,_calc_라운드기준!$B51:$AT51,0)+COUNTIFS(_calc_라운드기준!$B51:$AT51,_calc_라운드기준!AS51,$B$1:$AT$1,"&lt;"&amp;44))-(RANK(AS51,$B51:$AT51,0)+COUNTIFS($B51:$AT51,AS51,$B$1:$AT$1,"&lt;"&amp;44))</f>
        <v>10</v>
      </c>
      <c r="CM51">
        <f>(RANK(_calc_라운드기준!AT51,_calc_라운드기준!$B51:$AT51,0)+COUNTIFS(_calc_라운드기준!$B51:$AT51,_calc_라운드기준!AT51,$B$1:$AT$1,"&lt;"&amp;45))-(RANK(AT51,$B51:$AT51,0)+COUNTIFS($B51:$AT51,AT51,$B$1:$AT$1,"&lt;"&amp;45))</f>
        <v>-1</v>
      </c>
      <c r="CN51">
        <f t="shared" si="45"/>
        <v>5</v>
      </c>
      <c r="CO51">
        <f t="shared" si="46"/>
        <v>38</v>
      </c>
      <c r="CP51">
        <f t="shared" si="47"/>
        <v>22</v>
      </c>
      <c r="CQ51">
        <f t="shared" si="48"/>
        <v>23</v>
      </c>
      <c r="CR51">
        <f t="shared" si="49"/>
        <v>32</v>
      </c>
      <c r="CS51">
        <f t="shared" si="50"/>
        <v>24</v>
      </c>
      <c r="CT51">
        <f t="shared" si="51"/>
        <v>25</v>
      </c>
      <c r="CU51">
        <f t="shared" si="52"/>
        <v>40</v>
      </c>
      <c r="CV51">
        <f t="shared" si="53"/>
        <v>39</v>
      </c>
      <c r="CW51">
        <f t="shared" si="54"/>
        <v>6</v>
      </c>
      <c r="CX51">
        <f t="shared" si="55"/>
        <v>31</v>
      </c>
      <c r="CY51">
        <f t="shared" si="56"/>
        <v>11</v>
      </c>
      <c r="CZ51">
        <f t="shared" si="57"/>
        <v>14</v>
      </c>
      <c r="DA51">
        <f t="shared" si="58"/>
        <v>4</v>
      </c>
      <c r="DB51">
        <f t="shared" si="59"/>
        <v>26</v>
      </c>
      <c r="DC51">
        <f t="shared" si="60"/>
        <v>15</v>
      </c>
      <c r="DD51">
        <f t="shared" si="61"/>
        <v>33</v>
      </c>
      <c r="DE51">
        <f t="shared" si="62"/>
        <v>42</v>
      </c>
      <c r="DF51">
        <f t="shared" si="63"/>
        <v>12</v>
      </c>
      <c r="DG51">
        <f t="shared" si="64"/>
        <v>18</v>
      </c>
      <c r="DH51">
        <f t="shared" si="65"/>
        <v>7</v>
      </c>
      <c r="DI51">
        <f t="shared" si="66"/>
        <v>36</v>
      </c>
      <c r="DJ51">
        <f t="shared" si="67"/>
        <v>44</v>
      </c>
      <c r="DK51">
        <f t="shared" si="68"/>
        <v>37</v>
      </c>
      <c r="DL51">
        <f t="shared" si="69"/>
        <v>41</v>
      </c>
      <c r="DM51">
        <f t="shared" si="70"/>
        <v>19</v>
      </c>
      <c r="DN51">
        <f t="shared" si="71"/>
        <v>43</v>
      </c>
      <c r="DO51">
        <f t="shared" si="72"/>
        <v>9</v>
      </c>
      <c r="DP51">
        <f t="shared" si="73"/>
        <v>21</v>
      </c>
      <c r="DQ51">
        <f t="shared" si="74"/>
        <v>2</v>
      </c>
      <c r="DR51">
        <f t="shared" si="75"/>
        <v>13</v>
      </c>
      <c r="DS51">
        <f t="shared" si="76"/>
        <v>34</v>
      </c>
      <c r="DT51">
        <f t="shared" si="77"/>
        <v>3</v>
      </c>
      <c r="DU51">
        <f t="shared" si="78"/>
        <v>1</v>
      </c>
      <c r="DV51">
        <f t="shared" si="79"/>
        <v>30</v>
      </c>
      <c r="DW51">
        <f t="shared" si="80"/>
        <v>28</v>
      </c>
      <c r="DX51">
        <f t="shared" si="81"/>
        <v>29</v>
      </c>
      <c r="DY51">
        <f t="shared" si="82"/>
        <v>16</v>
      </c>
      <c r="DZ51">
        <f t="shared" si="83"/>
        <v>45</v>
      </c>
      <c r="EA51">
        <f t="shared" si="84"/>
        <v>8</v>
      </c>
      <c r="EB51">
        <f t="shared" si="85"/>
        <v>17</v>
      </c>
      <c r="EC51">
        <f t="shared" si="86"/>
        <v>35</v>
      </c>
      <c r="ED51">
        <f t="shared" si="87"/>
        <v>20</v>
      </c>
      <c r="EE51">
        <f t="shared" si="88"/>
        <v>10</v>
      </c>
      <c r="EF51">
        <f t="shared" si="89"/>
        <v>27</v>
      </c>
    </row>
    <row r="52" spans="1:136" ht="16.5" customHeight="1">
      <c r="A52">
        <f>_calc_라운드기준!A52</f>
        <v>1194</v>
      </c>
      <c r="B52">
        <f>INDEX(_calc_누적빈도!B:B,$A52)-INDEX(_calc_누적빈도!B:B,$A52-기준100회_후보!$B$1)</f>
        <v>11</v>
      </c>
      <c r="C52">
        <f>INDEX(_calc_누적빈도!C:C,$A52)-INDEX(_calc_누적빈도!C:C,$A52-기준100회_후보!$B$1)</f>
        <v>8</v>
      </c>
      <c r="D52">
        <f>INDEX(_calc_누적빈도!D:D,$A52)-INDEX(_calc_누적빈도!D:D,$A52-기준100회_후보!$B$1)</f>
        <v>18</v>
      </c>
      <c r="E52">
        <f>INDEX(_calc_누적빈도!E:E,$A52)-INDEX(_calc_누적빈도!E:E,$A52-기준100회_후보!$B$1)</f>
        <v>10</v>
      </c>
      <c r="F52">
        <f>INDEX(_calc_누적빈도!F:F,$A52)-INDEX(_calc_누적빈도!F:F,$A52-기준100회_후보!$B$1)</f>
        <v>9</v>
      </c>
      <c r="G52">
        <f>INDEX(_calc_누적빈도!G:G,$A52)-INDEX(_calc_누적빈도!G:G,$A52-기준100회_후보!$B$1)</f>
        <v>19</v>
      </c>
      <c r="H52">
        <f>INDEX(_calc_누적빈도!H:H,$A52)-INDEX(_calc_누적빈도!H:H,$A52-기준100회_후보!$B$1)</f>
        <v>19</v>
      </c>
      <c r="I52">
        <f>INDEX(_calc_누적빈도!I:I,$A52)-INDEX(_calc_누적빈도!I:I,$A52-기준100회_후보!$B$1)</f>
        <v>12</v>
      </c>
      <c r="J52">
        <f>INDEX(_calc_누적빈도!J:J,$A52)-INDEX(_calc_누적빈도!J:J,$A52-기준100회_후보!$B$1)</f>
        <v>15</v>
      </c>
      <c r="K52">
        <f>INDEX(_calc_누적빈도!K:K,$A52)-INDEX(_calc_누적빈도!K:K,$A52-기준100회_후보!$B$1)</f>
        <v>11</v>
      </c>
      <c r="L52">
        <f>INDEX(_calc_누적빈도!L:L,$A52)-INDEX(_calc_누적빈도!L:L,$A52-기준100회_후보!$B$1)</f>
        <v>14</v>
      </c>
      <c r="M52">
        <f>INDEX(_calc_누적빈도!M:M,$A52)-INDEX(_calc_누적빈도!M:M,$A52-기준100회_후보!$B$1)</f>
        <v>17</v>
      </c>
      <c r="N52">
        <f>INDEX(_calc_누적빈도!N:N,$A52)-INDEX(_calc_누적빈도!N:N,$A52-기준100회_후보!$B$1)</f>
        <v>19</v>
      </c>
      <c r="O52">
        <f>INDEX(_calc_누적빈도!O:O,$A52)-INDEX(_calc_누적빈도!O:O,$A52-기준100회_후보!$B$1)</f>
        <v>13</v>
      </c>
      <c r="P52">
        <f>INDEX(_calc_누적빈도!P:P,$A52)-INDEX(_calc_누적빈도!P:P,$A52-기준100회_후보!$B$1)</f>
        <v>14</v>
      </c>
      <c r="Q52">
        <f>INDEX(_calc_누적빈도!Q:Q,$A52)-INDEX(_calc_누적빈도!Q:Q,$A52-기준100회_후보!$B$1)</f>
        <v>19</v>
      </c>
      <c r="R52">
        <f>INDEX(_calc_누적빈도!R:R,$A52)-INDEX(_calc_누적빈도!R:R,$A52-기준100회_후보!$B$1)</f>
        <v>11</v>
      </c>
      <c r="S52">
        <f>INDEX(_calc_누적빈도!S:S,$A52)-INDEX(_calc_누적빈도!S:S,$A52-기준100회_후보!$B$1)</f>
        <v>6</v>
      </c>
      <c r="T52">
        <f>INDEX(_calc_누적빈도!T:T,$A52)-INDEX(_calc_누적빈도!T:T,$A52-기준100회_후보!$B$1)</f>
        <v>19</v>
      </c>
      <c r="U52">
        <f>INDEX(_calc_누적빈도!U:U,$A52)-INDEX(_calc_누적빈도!U:U,$A52-기준100회_후보!$B$1)</f>
        <v>13</v>
      </c>
      <c r="V52">
        <f>INDEX(_calc_누적빈도!V:V,$A52)-INDEX(_calc_누적빈도!V:V,$A52-기준100회_후보!$B$1)</f>
        <v>15</v>
      </c>
      <c r="W52">
        <f>INDEX(_calc_누적빈도!W:W,$A52)-INDEX(_calc_누적빈도!W:W,$A52-기준100회_후보!$B$1)</f>
        <v>9</v>
      </c>
      <c r="X52">
        <f>INDEX(_calc_누적빈도!X:X,$A52)-INDEX(_calc_누적빈도!X:X,$A52-기준100회_후보!$B$1)</f>
        <v>10</v>
      </c>
      <c r="Y52">
        <f>INDEX(_calc_누적빈도!Y:Y,$A52)-INDEX(_calc_누적빈도!Y:Y,$A52-기준100회_후보!$B$1)</f>
        <v>12</v>
      </c>
      <c r="Z52">
        <f>INDEX(_calc_누적빈도!Z:Z,$A52)-INDEX(_calc_누적빈도!Z:Z,$A52-기준100회_후보!$B$1)</f>
        <v>10</v>
      </c>
      <c r="AA52">
        <f>INDEX(_calc_누적빈도!AA:AA,$A52)-INDEX(_calc_누적빈도!AA:AA,$A52-기준100회_후보!$B$1)</f>
        <v>14</v>
      </c>
      <c r="AB52">
        <f>INDEX(_calc_누적빈도!AB:AB,$A52)-INDEX(_calc_누적빈도!AB:AB,$A52-기준100회_후보!$B$1)</f>
        <v>13</v>
      </c>
      <c r="AC52">
        <f>INDEX(_calc_누적빈도!AC:AC,$A52)-INDEX(_calc_누적빈도!AC:AC,$A52-기준100회_후보!$B$1)</f>
        <v>17</v>
      </c>
      <c r="AD52">
        <f>INDEX(_calc_누적빈도!AD:AD,$A52)-INDEX(_calc_누적빈도!AD:AD,$A52-기준100회_후보!$B$1)</f>
        <v>14</v>
      </c>
      <c r="AE52">
        <f>INDEX(_calc_누적빈도!AE:AE,$A52)-INDEX(_calc_누적빈도!AE:AE,$A52-기준100회_후보!$B$1)</f>
        <v>16</v>
      </c>
      <c r="AF52">
        <f>INDEX(_calc_누적빈도!AF:AF,$A52)-INDEX(_calc_누적빈도!AF:AF,$A52-기준100회_후보!$B$1)</f>
        <v>14</v>
      </c>
      <c r="AG52">
        <f>INDEX(_calc_누적빈도!AG:AG,$A52)-INDEX(_calc_누적빈도!AG:AG,$A52-기준100회_후보!$B$1)</f>
        <v>10</v>
      </c>
      <c r="AH52">
        <f>INDEX(_calc_누적빈도!AH:AH,$A52)-INDEX(_calc_누적빈도!AH:AH,$A52-기준100회_후보!$B$1)</f>
        <v>15</v>
      </c>
      <c r="AI52">
        <f>INDEX(_calc_누적빈도!AI:AI,$A52)-INDEX(_calc_누적빈도!AI:AI,$A52-기준100회_후보!$B$1)</f>
        <v>15</v>
      </c>
      <c r="AJ52">
        <f>INDEX(_calc_누적빈도!AJ:AJ,$A52)-INDEX(_calc_누적빈도!AJ:AJ,$A52-기준100회_후보!$B$1)</f>
        <v>13</v>
      </c>
      <c r="AK52">
        <f>INDEX(_calc_누적빈도!AK:AK,$A52)-INDEX(_calc_누적빈도!AK:AK,$A52-기준100회_후보!$B$1)</f>
        <v>11</v>
      </c>
      <c r="AL52">
        <f>INDEX(_calc_누적빈도!AL:AL,$A52)-INDEX(_calc_누적빈도!AL:AL,$A52-기준100회_후보!$B$1)</f>
        <v>18</v>
      </c>
      <c r="AM52">
        <f>INDEX(_calc_누적빈도!AM:AM,$A52)-INDEX(_calc_누적빈도!AM:AM,$A52-기준100회_후보!$B$1)</f>
        <v>17</v>
      </c>
      <c r="AN52">
        <f>INDEX(_calc_누적빈도!AN:AN,$A52)-INDEX(_calc_누적빈도!AN:AN,$A52-기준100회_후보!$B$1)</f>
        <v>11</v>
      </c>
      <c r="AO52">
        <f>INDEX(_calc_누적빈도!AO:AO,$A52)-INDEX(_calc_누적빈도!AO:AO,$A52-기준100회_후보!$B$1)</f>
        <v>18</v>
      </c>
      <c r="AP52">
        <f>INDEX(_calc_누적빈도!AP:AP,$A52)-INDEX(_calc_누적빈도!AP:AP,$A52-기준100회_후보!$B$1)</f>
        <v>10</v>
      </c>
      <c r="AQ52">
        <f>INDEX(_calc_누적빈도!AQ:AQ,$A52)-INDEX(_calc_누적빈도!AQ:AQ,$A52-기준100회_후보!$B$1)</f>
        <v>10</v>
      </c>
      <c r="AR52">
        <f>INDEX(_calc_누적빈도!AR:AR,$A52)-INDEX(_calc_누적빈도!AR:AR,$A52-기준100회_후보!$B$1)</f>
        <v>9</v>
      </c>
      <c r="AS52">
        <f>INDEX(_calc_누적빈도!AS:AS,$A52)-INDEX(_calc_누적빈도!AS:AS,$A52-기준100회_후보!$B$1)</f>
        <v>12</v>
      </c>
      <c r="AT52">
        <f>INDEX(_calc_누적빈도!AT:AT,$A52)-INDEX(_calc_누적빈도!AT:AT,$A52-기준100회_후보!$B$1)</f>
        <v>10</v>
      </c>
      <c r="AU52">
        <f>(RANK(_calc_라운드기준!B52,_calc_라운드기준!$B52:$AT52,0)+COUNTIFS(_calc_라운드기준!$B52:$AT52,_calc_라운드기준!B52,$B$1:$AT$1,"&lt;"&amp;1))-(RANK(B52,$B52:$AT52,0)+COUNTIFS($B52:$AT52,B52,$B$1:$AT$1,"&lt;"&amp;1))</f>
        <v>10</v>
      </c>
      <c r="AV52">
        <f>(RANK(_calc_라운드기준!C52,_calc_라운드기준!$B52:$AT52,0)+COUNTIFS(_calc_라운드기준!$B52:$AT52,_calc_라운드기준!C52,$B$1:$AT$1,"&lt;"&amp;2))-(RANK(C52,$B52:$AT52,0)+COUNTIFS($B52:$AT52,C52,$B$1:$AT$1,"&lt;"&amp;2))</f>
        <v>-11</v>
      </c>
      <c r="AW52">
        <f>(RANK(_calc_라운드기준!D52,_calc_라운드기준!$B52:$AT52,0)+COUNTIFS(_calc_라운드기준!$B52:$AT52,_calc_라운드기준!D52,$B$1:$AT$1,"&lt;"&amp;3))-(RANK(D52,$B52:$AT52,0)+COUNTIFS($B52:$AT52,D52,$B$1:$AT$1,"&lt;"&amp;3))</f>
        <v>-5</v>
      </c>
      <c r="AX52">
        <f>(RANK(_calc_라운드기준!E52,_calc_라운드기준!$B52:$AT52,0)+COUNTIFS(_calc_라운드기준!$B52:$AT52,_calc_라운드기준!E52,$B$1:$AT$1,"&lt;"&amp;4))-(RANK(E52,$B52:$AT52,0)+COUNTIFS($B52:$AT52,E52,$B$1:$AT$1,"&lt;"&amp;4))</f>
        <v>-10</v>
      </c>
      <c r="AY52">
        <f>(RANK(_calc_라운드기준!F52,_calc_라운드기준!$B52:$AT52,0)+COUNTIFS(_calc_라운드기준!$B52:$AT52,_calc_라운드기준!F52,$B$1:$AT$1,"&lt;"&amp;5))-(RANK(F52,$B52:$AT52,0)+COUNTIFS($B52:$AT52,F52,$B$1:$AT$1,"&lt;"&amp;5))</f>
        <v>-7</v>
      </c>
      <c r="AZ52">
        <f>(RANK(_calc_라운드기준!G52,_calc_라운드기준!$B52:$AT52,0)+COUNTIFS(_calc_라운드기준!$B52:$AT52,_calc_라운드기준!G52,$B$1:$AT$1,"&lt;"&amp;6))-(RANK(G52,$B52:$AT52,0)+COUNTIFS($B52:$AT52,G52,$B$1:$AT$1,"&lt;"&amp;6))</f>
        <v>4</v>
      </c>
      <c r="BA52">
        <f>(RANK(_calc_라운드기준!H52,_calc_라운드기준!$B52:$AT52,0)+COUNTIFS(_calc_라운드기준!$B52:$AT52,_calc_라운드기준!H52,$B$1:$AT$1,"&lt;"&amp;7))-(RANK(H52,$B52:$AT52,0)+COUNTIFS($B52:$AT52,H52,$B$1:$AT$1,"&lt;"&amp;7))</f>
        <v>4</v>
      </c>
      <c r="BB52">
        <f>(RANK(_calc_라운드기준!I52,_calc_라운드기준!$B52:$AT52,0)+COUNTIFS(_calc_라운드기준!$B52:$AT52,_calc_라운드기준!I52,$B$1:$AT$1,"&lt;"&amp;8))-(RANK(I52,$B52:$AT52,0)+COUNTIFS($B52:$AT52,I52,$B$1:$AT$1,"&lt;"&amp;8))</f>
        <v>-17</v>
      </c>
      <c r="BC52">
        <f>(RANK(_calc_라운드기준!J52,_calc_라운드기준!$B52:$AT52,0)+COUNTIFS(_calc_라운드기준!$B52:$AT52,_calc_라운드기준!J52,$B$1:$AT$1,"&lt;"&amp;9))-(RANK(J52,$B52:$AT52,0)+COUNTIFS($B52:$AT52,J52,$B$1:$AT$1,"&lt;"&amp;9))</f>
        <v>-11</v>
      </c>
      <c r="BD52">
        <f>(RANK(_calc_라운드기준!K52,_calc_라운드기준!$B52:$AT52,0)+COUNTIFS(_calc_라운드기준!$B52:$AT52,_calc_라운드기준!K52,$B$1:$AT$1,"&lt;"&amp;10))-(RANK(K52,$B52:$AT52,0)+COUNTIFS($B52:$AT52,K52,$B$1:$AT$1,"&lt;"&amp;10))</f>
        <v>10</v>
      </c>
      <c r="BE52">
        <f>(RANK(_calc_라운드기준!L52,_calc_라운드기준!$B52:$AT52,0)+COUNTIFS(_calc_라운드기준!$B52:$AT52,_calc_라운드기준!L52,$B$1:$AT$1,"&lt;"&amp;11))-(RANK(L52,$B52:$AT52,0)+COUNTIFS($B52:$AT52,L52,$B$1:$AT$1,"&lt;"&amp;11))</f>
        <v>-7</v>
      </c>
      <c r="BF52">
        <f>(RANK(_calc_라운드기준!M52,_calc_라운드기준!$B52:$AT52,0)+COUNTIFS(_calc_라운드기준!$B52:$AT52,_calc_라운드기준!M52,$B$1:$AT$1,"&lt;"&amp;12))-(RANK(M52,$B52:$AT52,0)+COUNTIFS($B52:$AT52,M52,$B$1:$AT$1,"&lt;"&amp;12))</f>
        <v>2</v>
      </c>
      <c r="BG52">
        <f>(RANK(_calc_라운드기준!N52,_calc_라운드기준!$B52:$AT52,0)+COUNTIFS(_calc_라운드기준!$B52:$AT52,_calc_라운드기준!N52,$B$1:$AT$1,"&lt;"&amp;13))-(RANK(N52,$B52:$AT52,0)+COUNTIFS($B52:$AT52,N52,$B$1:$AT$1,"&lt;"&amp;13))</f>
        <v>9</v>
      </c>
      <c r="BH52">
        <f>(RANK(_calc_라운드기준!O52,_calc_라운드기준!$B52:$AT52,0)+COUNTIFS(_calc_라운드기준!$B52:$AT52,_calc_라운드기준!O52,$B$1:$AT$1,"&lt;"&amp;14))-(RANK(O52,$B52:$AT52,0)+COUNTIFS($B52:$AT52,O52,$B$1:$AT$1,"&lt;"&amp;14))</f>
        <v>19</v>
      </c>
      <c r="BI52">
        <f>(RANK(_calc_라운드기준!P52,_calc_라운드기준!$B52:$AT52,0)+COUNTIFS(_calc_라운드기준!$B52:$AT52,_calc_라운드기준!P52,$B$1:$AT$1,"&lt;"&amp;15))-(RANK(P52,$B52:$AT52,0)+COUNTIFS($B52:$AT52,P52,$B$1:$AT$1,"&lt;"&amp;15))</f>
        <v>-2</v>
      </c>
      <c r="BJ52">
        <f>(RANK(_calc_라운드기준!Q52,_calc_라운드기준!$B52:$AT52,0)+COUNTIFS(_calc_라운드기준!$B52:$AT52,_calc_라운드기준!Q52,$B$1:$AT$1,"&lt;"&amp;16))-(RANK(Q52,$B52:$AT52,0)+COUNTIFS($B52:$AT52,Q52,$B$1:$AT$1,"&lt;"&amp;16))</f>
        <v>3</v>
      </c>
      <c r="BK52">
        <f>(RANK(_calc_라운드기준!R52,_calc_라운드기준!$B52:$AT52,0)+COUNTIFS(_calc_라운드기준!$B52:$AT52,_calc_라운드기준!R52,$B$1:$AT$1,"&lt;"&amp;17))-(RANK(R52,$B52:$AT52,0)+COUNTIFS($B52:$AT52,R52,$B$1:$AT$1,"&lt;"&amp;17))</f>
        <v>-6</v>
      </c>
      <c r="BL52">
        <f>(RANK(_calc_라운드기준!S52,_calc_라운드기준!$B52:$AT52,0)+COUNTIFS(_calc_라운드기준!$B52:$AT52,_calc_라운드기준!S52,$B$1:$AT$1,"&lt;"&amp;18))-(RANK(S52,$B52:$AT52,0)+COUNTIFS($B52:$AT52,S52,$B$1:$AT$1,"&lt;"&amp;18))</f>
        <v>-19</v>
      </c>
      <c r="BM52">
        <f>(RANK(_calc_라운드기준!T52,_calc_라운드기준!$B52:$AT52,0)+COUNTIFS(_calc_라운드기준!$B52:$AT52,_calc_라운드기준!T52,$B$1:$AT$1,"&lt;"&amp;19))-(RANK(T52,$B52:$AT52,0)+COUNTIFS($B52:$AT52,T52,$B$1:$AT$1,"&lt;"&amp;19))</f>
        <v>8</v>
      </c>
      <c r="BN52">
        <f>(RANK(_calc_라운드기준!U52,_calc_라운드기준!$B52:$AT52,0)+COUNTIFS(_calc_라운드기준!$B52:$AT52,_calc_라운드기준!U52,$B$1:$AT$1,"&lt;"&amp;20))-(RANK(U52,$B52:$AT52,0)+COUNTIFS($B52:$AT52,U52,$B$1:$AT$1,"&lt;"&amp;20))</f>
        <v>4</v>
      </c>
      <c r="BO52">
        <f>(RANK(_calc_라운드기준!V52,_calc_라운드기준!$B52:$AT52,0)+COUNTIFS(_calc_라운드기준!$B52:$AT52,_calc_라운드기준!V52,$B$1:$AT$1,"&lt;"&amp;21))-(RANK(V52,$B52:$AT52,0)+COUNTIFS($B52:$AT52,V52,$B$1:$AT$1,"&lt;"&amp;21))</f>
        <v>14</v>
      </c>
      <c r="BP52">
        <f>(RANK(_calc_라운드기준!W52,_calc_라운드기준!$B52:$AT52,0)+COUNTIFS(_calc_라운드기준!$B52:$AT52,_calc_라운드기준!W52,$B$1:$AT$1,"&lt;"&amp;22))-(RANK(W52,$B52:$AT52,0)+COUNTIFS($B52:$AT52,W52,$B$1:$AT$1,"&lt;"&amp;22))</f>
        <v>-7</v>
      </c>
      <c r="BQ52">
        <f>(RANK(_calc_라운드기준!X52,_calc_라운드기준!$B52:$AT52,0)+COUNTIFS(_calc_라운드기준!$B52:$AT52,_calc_라운드기준!X52,$B$1:$AT$1,"&lt;"&amp;23))-(RANK(X52,$B52:$AT52,0)+COUNTIFS($B52:$AT52,X52,$B$1:$AT$1,"&lt;"&amp;23))</f>
        <v>-21</v>
      </c>
      <c r="BR52">
        <f>(RANK(_calc_라운드기준!Y52,_calc_라운드기준!$B52:$AT52,0)+COUNTIFS(_calc_라운드기준!$B52:$AT52,_calc_라운드기준!Y52,$B$1:$AT$1,"&lt;"&amp;24))-(RANK(Y52,$B52:$AT52,0)+COUNTIFS($B52:$AT52,Y52,$B$1:$AT$1,"&lt;"&amp;24))</f>
        <v>-10</v>
      </c>
      <c r="BS52">
        <f>(RANK(_calc_라운드기준!Z52,_calc_라운드기준!$B52:$AT52,0)+COUNTIFS(_calc_라운드기준!$B52:$AT52,_calc_라운드기준!Z52,$B$1:$AT$1,"&lt;"&amp;25))-(RANK(Z52,$B52:$AT52,0)+COUNTIFS($B52:$AT52,Z52,$B$1:$AT$1,"&lt;"&amp;25))</f>
        <v>-18</v>
      </c>
      <c r="BT52">
        <f>(RANK(_calc_라운드기준!AA52,_calc_라운드기준!$B52:$AT52,0)+COUNTIFS(_calc_라운드기준!$B52:$AT52,_calc_라운드기준!AA52,$B$1:$AT$1,"&lt;"&amp;26))-(RANK(AA52,$B52:$AT52,0)+COUNTIFS($B52:$AT52,AA52,$B$1:$AT$1,"&lt;"&amp;26))</f>
        <v>0</v>
      </c>
      <c r="BU52">
        <f>(RANK(_calc_라운드기준!AB52,_calc_라운드기준!$B52:$AT52,0)+COUNTIFS(_calc_라운드기준!$B52:$AT52,_calc_라운드기준!AB52,$B$1:$AT$1,"&lt;"&amp;27))-(RANK(AB52,$B52:$AT52,0)+COUNTIFS($B52:$AT52,AB52,$B$1:$AT$1,"&lt;"&amp;27))</f>
        <v>-21</v>
      </c>
      <c r="BV52">
        <f>(RANK(_calc_라운드기준!AC52,_calc_라운드기준!$B52:$AT52,0)+COUNTIFS(_calc_라운드기준!$B52:$AT52,_calc_라운드기준!AC52,$B$1:$AT$1,"&lt;"&amp;28))-(RANK(AC52,$B52:$AT52,0)+COUNTIFS($B52:$AT52,AC52,$B$1:$AT$1,"&lt;"&amp;28))</f>
        <v>10</v>
      </c>
      <c r="BW52">
        <f>(RANK(_calc_라운드기준!AD52,_calc_라운드기준!$B52:$AT52,0)+COUNTIFS(_calc_라운드기준!$B52:$AT52,_calc_라운드기준!AD52,$B$1:$AT$1,"&lt;"&amp;29))-(RANK(AD52,$B52:$AT52,0)+COUNTIFS($B52:$AT52,AD52,$B$1:$AT$1,"&lt;"&amp;29))</f>
        <v>1</v>
      </c>
      <c r="BX52">
        <f>(RANK(_calc_라운드기준!AE52,_calc_라운드기준!$B52:$AT52,0)+COUNTIFS(_calc_라운드기준!$B52:$AT52,_calc_라운드기준!AE52,$B$1:$AT$1,"&lt;"&amp;30))-(RANK(AE52,$B52:$AT52,0)+COUNTIFS($B52:$AT52,AE52,$B$1:$AT$1,"&lt;"&amp;30))</f>
        <v>24</v>
      </c>
      <c r="BY52">
        <f>(RANK(_calc_라운드기준!AF52,_calc_라운드기준!$B52:$AT52,0)+COUNTIFS(_calc_라운드기준!$B52:$AT52,_calc_라운드기준!AF52,$B$1:$AT$1,"&lt;"&amp;31))-(RANK(AF52,$B52:$AT52,0)+COUNTIFS($B52:$AT52,AF52,$B$1:$AT$1,"&lt;"&amp;31))</f>
        <v>8</v>
      </c>
      <c r="BZ52">
        <f>(RANK(_calc_라운드기준!AG52,_calc_라운드기준!$B52:$AT52,0)+COUNTIFS(_calc_라운드기준!$B52:$AT52,_calc_라운드기준!AG52,$B$1:$AT$1,"&lt;"&amp;32))-(RANK(AG52,$B52:$AT52,0)+COUNTIFS($B52:$AT52,AG52,$B$1:$AT$1,"&lt;"&amp;32))</f>
        <v>-7</v>
      </c>
      <c r="CA52">
        <f>(RANK(_calc_라운드기준!AH52,_calc_라운드기준!$B52:$AT52,0)+COUNTIFS(_calc_라운드기준!$B52:$AT52,_calc_라운드기준!AH52,$B$1:$AT$1,"&lt;"&amp;33))-(RANK(AH52,$B52:$AT52,0)+COUNTIFS($B52:$AT52,AH52,$B$1:$AT$1,"&lt;"&amp;33))</f>
        <v>27</v>
      </c>
      <c r="CB52">
        <f>(RANK(_calc_라운드기준!AI52,_calc_라운드기준!$B52:$AT52,0)+COUNTIFS(_calc_라운드기준!$B52:$AT52,_calc_라운드기준!AI52,$B$1:$AT$1,"&lt;"&amp;34))-(RANK(AI52,$B52:$AT52,0)+COUNTIFS($B52:$AT52,AI52,$B$1:$AT$1,"&lt;"&amp;34))</f>
        <v>27</v>
      </c>
      <c r="CC52">
        <f>(RANK(_calc_라운드기준!AJ52,_calc_라운드기준!$B52:$AT52,0)+COUNTIFS(_calc_라운드기준!$B52:$AT52,_calc_라운드기준!AJ52,$B$1:$AT$1,"&lt;"&amp;35))-(RANK(AJ52,$B52:$AT52,0)+COUNTIFS($B52:$AT52,AJ52,$B$1:$AT$1,"&lt;"&amp;35))</f>
        <v>-3</v>
      </c>
      <c r="CD52">
        <f>(RANK(_calc_라운드기준!AK52,_calc_라운드기준!$B52:$AT52,0)+COUNTIFS(_calc_라운드기준!$B52:$AT52,_calc_라운드기준!AK52,$B$1:$AT$1,"&lt;"&amp;36))-(RANK(AK52,$B52:$AT52,0)+COUNTIFS($B52:$AT52,AK52,$B$1:$AT$1,"&lt;"&amp;36))</f>
        <v>-1</v>
      </c>
      <c r="CE52">
        <f>(RANK(_calc_라운드기준!AL52,_calc_라운드기준!$B52:$AT52,0)+COUNTIFS(_calc_라운드기준!$B52:$AT52,_calc_라운드기준!AL52,$B$1:$AT$1,"&lt;"&amp;37))-(RANK(AL52,$B52:$AT52,0)+COUNTIFS($B52:$AT52,AL52,$B$1:$AT$1,"&lt;"&amp;37))</f>
        <v>-3</v>
      </c>
      <c r="CF52">
        <f>(RANK(_calc_라운드기준!AM52,_calc_라운드기준!$B52:$AT52,0)+COUNTIFS(_calc_라운드기준!$B52:$AT52,_calc_라운드기준!AM52,$B$1:$AT$1,"&lt;"&amp;38))-(RANK(AM52,$B52:$AT52,0)+COUNTIFS($B52:$AT52,AM52,$B$1:$AT$1,"&lt;"&amp;38))</f>
        <v>4</v>
      </c>
      <c r="CG52">
        <f>(RANK(_calc_라운드기준!AN52,_calc_라운드기준!$B52:$AT52,0)+COUNTIFS(_calc_라운드기준!$B52:$AT52,_calc_라운드기준!AN52,$B$1:$AT$1,"&lt;"&amp;39))-(RANK(AN52,$B52:$AT52,0)+COUNTIFS($B52:$AT52,AN52,$B$1:$AT$1,"&lt;"&amp;39))</f>
        <v>-25</v>
      </c>
      <c r="CH52">
        <f>(RANK(_calc_라운드기준!AO52,_calc_라운드기준!$B52:$AT52,0)+COUNTIFS(_calc_라운드기준!$B52:$AT52,_calc_라운드기준!AO52,$B$1:$AT$1,"&lt;"&amp;40))-(RANK(AO52,$B52:$AT52,0)+COUNTIFS($B52:$AT52,AO52,$B$1:$AT$1,"&lt;"&amp;40))</f>
        <v>15</v>
      </c>
      <c r="CI52">
        <f>(RANK(_calc_라운드기준!AP52,_calc_라운드기준!$B52:$AT52,0)+COUNTIFS(_calc_라운드기준!$B52:$AT52,_calc_라운드기준!AP52,$B$1:$AT$1,"&lt;"&amp;41))-(RANK(AP52,$B52:$AT52,0)+COUNTIFS($B52:$AT52,AP52,$B$1:$AT$1,"&lt;"&amp;41))</f>
        <v>6</v>
      </c>
      <c r="CJ52">
        <f>(RANK(_calc_라운드기준!AQ52,_calc_라운드기준!$B52:$AT52,0)+COUNTIFS(_calc_라운드기준!$B52:$AT52,_calc_라운드기준!AQ52,$B$1:$AT$1,"&lt;"&amp;42))-(RANK(AQ52,$B52:$AT52,0)+COUNTIFS($B52:$AT52,AQ52,$B$1:$AT$1,"&lt;"&amp;42))</f>
        <v>-7</v>
      </c>
      <c r="CK52">
        <f>(RANK(_calc_라운드기준!AR52,_calc_라운드기준!$B52:$AT52,0)+COUNTIFS(_calc_라운드기준!$B52:$AT52,_calc_라운드기준!AR52,$B$1:$AT$1,"&lt;"&amp;43))-(RANK(AR52,$B52:$AT52,0)+COUNTIFS($B52:$AT52,AR52,$B$1:$AT$1,"&lt;"&amp;43))</f>
        <v>2</v>
      </c>
      <c r="CL52">
        <f>(RANK(_calc_라운드기준!AS52,_calc_라운드기준!$B52:$AT52,0)+COUNTIFS(_calc_라운드기준!$B52:$AT52,_calc_라운드기준!AS52,$B$1:$AT$1,"&lt;"&amp;44))-(RANK(AS52,$B52:$AT52,0)+COUNTIFS($B52:$AT52,AS52,$B$1:$AT$1,"&lt;"&amp;44))</f>
        <v>9</v>
      </c>
      <c r="CM52">
        <f>(RANK(_calc_라운드기준!AT52,_calc_라운드기준!$B52:$AT52,0)+COUNTIFS(_calc_라운드기준!$B52:$AT52,_calc_라운드기준!AT52,$B$1:$AT$1,"&lt;"&amp;45))-(RANK(AT52,$B52:$AT52,0)+COUNTIFS($B52:$AT52,AT52,$B$1:$AT$1,"&lt;"&amp;45))</f>
        <v>-2</v>
      </c>
      <c r="CN52">
        <f t="shared" si="45"/>
        <v>7</v>
      </c>
      <c r="CO52">
        <f t="shared" si="46"/>
        <v>38</v>
      </c>
      <c r="CP52">
        <f t="shared" si="47"/>
        <v>29</v>
      </c>
      <c r="CQ52">
        <f t="shared" si="48"/>
        <v>36</v>
      </c>
      <c r="CR52">
        <f t="shared" si="49"/>
        <v>31</v>
      </c>
      <c r="CS52">
        <f t="shared" si="50"/>
        <v>15</v>
      </c>
      <c r="CT52">
        <f t="shared" si="51"/>
        <v>16</v>
      </c>
      <c r="CU52">
        <f t="shared" si="52"/>
        <v>40</v>
      </c>
      <c r="CV52">
        <f t="shared" si="53"/>
        <v>39</v>
      </c>
      <c r="CW52">
        <f t="shared" si="54"/>
        <v>8</v>
      </c>
      <c r="CX52">
        <f t="shared" si="55"/>
        <v>32</v>
      </c>
      <c r="CY52">
        <f t="shared" si="56"/>
        <v>20</v>
      </c>
      <c r="CZ52">
        <f t="shared" si="57"/>
        <v>10</v>
      </c>
      <c r="DA52">
        <f t="shared" si="58"/>
        <v>4</v>
      </c>
      <c r="DB52">
        <f t="shared" si="59"/>
        <v>25</v>
      </c>
      <c r="DC52">
        <f t="shared" si="60"/>
        <v>19</v>
      </c>
      <c r="DD52">
        <f t="shared" si="61"/>
        <v>30</v>
      </c>
      <c r="DE52">
        <f t="shared" si="62"/>
        <v>42</v>
      </c>
      <c r="DF52">
        <f t="shared" si="63"/>
        <v>12</v>
      </c>
      <c r="DG52">
        <f t="shared" si="64"/>
        <v>17</v>
      </c>
      <c r="DH52">
        <f t="shared" si="65"/>
        <v>6</v>
      </c>
      <c r="DI52">
        <f t="shared" si="66"/>
        <v>33</v>
      </c>
      <c r="DJ52">
        <f t="shared" si="67"/>
        <v>43</v>
      </c>
      <c r="DK52">
        <f t="shared" si="68"/>
        <v>37</v>
      </c>
      <c r="DL52">
        <f t="shared" si="69"/>
        <v>41</v>
      </c>
      <c r="DM52">
        <f t="shared" si="70"/>
        <v>23</v>
      </c>
      <c r="DN52">
        <f t="shared" si="71"/>
        <v>44</v>
      </c>
      <c r="DO52">
        <f t="shared" si="72"/>
        <v>9</v>
      </c>
      <c r="DP52">
        <f t="shared" si="73"/>
        <v>22</v>
      </c>
      <c r="DQ52">
        <f t="shared" si="74"/>
        <v>3</v>
      </c>
      <c r="DR52">
        <f t="shared" si="75"/>
        <v>13</v>
      </c>
      <c r="DS52">
        <f t="shared" si="76"/>
        <v>34</v>
      </c>
      <c r="DT52">
        <f t="shared" si="77"/>
        <v>1</v>
      </c>
      <c r="DU52">
        <f t="shared" si="78"/>
        <v>2</v>
      </c>
      <c r="DV52">
        <f t="shared" si="79"/>
        <v>27</v>
      </c>
      <c r="DW52">
        <f t="shared" si="80"/>
        <v>24</v>
      </c>
      <c r="DX52">
        <f t="shared" si="81"/>
        <v>28</v>
      </c>
      <c r="DY52">
        <f t="shared" si="82"/>
        <v>18</v>
      </c>
      <c r="DZ52">
        <f t="shared" si="83"/>
        <v>45</v>
      </c>
      <c r="EA52">
        <f t="shared" si="84"/>
        <v>5</v>
      </c>
      <c r="EB52">
        <f t="shared" si="85"/>
        <v>14</v>
      </c>
      <c r="EC52">
        <f t="shared" si="86"/>
        <v>35</v>
      </c>
      <c r="ED52">
        <f t="shared" si="87"/>
        <v>21</v>
      </c>
      <c r="EE52">
        <f t="shared" si="88"/>
        <v>11</v>
      </c>
      <c r="EF52">
        <f t="shared" si="89"/>
        <v>26</v>
      </c>
    </row>
  </sheetData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F52"/>
  <sheetViews>
    <sheetView zoomScaleNormal="100" workbookViewId="0"/>
  </sheetViews>
  <sheetFormatPr defaultColWidth="8.5" defaultRowHeight="16.5"/>
  <sheetData>
    <row r="1" spans="1:136" ht="16.5" customHeight="1">
      <c r="A1" s="6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</row>
    <row r="2" spans="1:136" ht="16.5" customHeight="1">
      <c r="A2">
        <f>_calc_라운드기준!A2</f>
        <v>1244</v>
      </c>
      <c r="B2">
        <f>INDEX(_calc_누적빈도!B:B,$A2)-INDEX(_calc_누적빈도!B:B,$A2-기준150회_후보!$B$1)</f>
        <v>19</v>
      </c>
      <c r="C2">
        <f>INDEX(_calc_누적빈도!C:C,$A2)-INDEX(_calc_누적빈도!C:C,$A2-기준150회_후보!$B$1)</f>
        <v>15</v>
      </c>
      <c r="D2">
        <f>INDEX(_calc_누적빈도!D:D,$A2)-INDEX(_calc_누적빈도!D:D,$A2-기준150회_후보!$B$1)</f>
        <v>25</v>
      </c>
      <c r="E2">
        <f>INDEX(_calc_누적빈도!E:E,$A2)-INDEX(_calc_누적빈도!E:E,$A2-기준150회_후보!$B$1)</f>
        <v>16</v>
      </c>
      <c r="F2">
        <f>INDEX(_calc_누적빈도!F:F,$A2)-INDEX(_calc_누적빈도!F:F,$A2-기준150회_후보!$B$1)</f>
        <v>13</v>
      </c>
      <c r="G2">
        <f>INDEX(_calc_누적빈도!G:G,$A2)-INDEX(_calc_누적빈도!G:G,$A2-기준150회_후보!$B$1)</f>
        <v>24</v>
      </c>
      <c r="H2">
        <f>INDEX(_calc_누적빈도!H:H,$A2)-INDEX(_calc_누적빈도!H:H,$A2-기준150회_후보!$B$1)</f>
        <v>25</v>
      </c>
      <c r="I2">
        <f>INDEX(_calc_누적빈도!I:I,$A2)-INDEX(_calc_누적빈도!I:I,$A2-기준150회_후보!$B$1)</f>
        <v>18</v>
      </c>
      <c r="J2">
        <f>INDEX(_calc_누적빈도!J:J,$A2)-INDEX(_calc_누적빈도!J:J,$A2-기준150회_후보!$B$1)</f>
        <v>21</v>
      </c>
      <c r="K2">
        <f>INDEX(_calc_누적빈도!K:K,$A2)-INDEX(_calc_누적빈도!K:K,$A2-기준150회_후보!$B$1)</f>
        <v>17</v>
      </c>
      <c r="L2">
        <f>INDEX(_calc_누적빈도!L:L,$A2)-INDEX(_calc_누적빈도!L:L,$A2-기준150회_후보!$B$1)</f>
        <v>19</v>
      </c>
      <c r="M2">
        <f>INDEX(_calc_누적빈도!M:M,$A2)-INDEX(_calc_누적빈도!M:M,$A2-기준150회_후보!$B$1)</f>
        <v>22</v>
      </c>
      <c r="N2">
        <f>INDEX(_calc_누적빈도!N:N,$A2)-INDEX(_calc_누적빈도!N:N,$A2-기준150회_후보!$B$1)</f>
        <v>29</v>
      </c>
      <c r="O2">
        <f>INDEX(_calc_누적빈도!O:O,$A2)-INDEX(_calc_누적빈도!O:O,$A2-기준150회_후보!$B$1)</f>
        <v>16</v>
      </c>
      <c r="P2">
        <f>INDEX(_calc_누적빈도!P:P,$A2)-INDEX(_calc_누적빈도!P:P,$A2-기준150회_후보!$B$1)</f>
        <v>25</v>
      </c>
      <c r="Q2">
        <f>INDEX(_calc_누적빈도!Q:Q,$A2)-INDEX(_calc_누적빈도!Q:Q,$A2-기준150회_후보!$B$1)</f>
        <v>27</v>
      </c>
      <c r="R2">
        <f>INDEX(_calc_누적빈도!R:R,$A2)-INDEX(_calc_누적빈도!R:R,$A2-기준150회_후보!$B$1)</f>
        <v>16</v>
      </c>
      <c r="S2">
        <f>INDEX(_calc_누적빈도!S:S,$A2)-INDEX(_calc_누적빈도!S:S,$A2-기준150회_후보!$B$1)</f>
        <v>14</v>
      </c>
      <c r="T2">
        <f>INDEX(_calc_누적빈도!T:T,$A2)-INDEX(_calc_누적빈도!T:T,$A2-기준150회_후보!$B$1)</f>
        <v>25</v>
      </c>
      <c r="U2">
        <f>INDEX(_calc_누적빈도!U:U,$A2)-INDEX(_calc_누적빈도!U:U,$A2-기준150회_후보!$B$1)</f>
        <v>20</v>
      </c>
      <c r="V2">
        <f>INDEX(_calc_누적빈도!V:V,$A2)-INDEX(_calc_누적빈도!V:V,$A2-기준150회_후보!$B$1)</f>
        <v>19</v>
      </c>
      <c r="W2">
        <f>INDEX(_calc_누적빈도!W:W,$A2)-INDEX(_calc_누적빈도!W:W,$A2-기준150회_후보!$B$1)</f>
        <v>15</v>
      </c>
      <c r="X2">
        <f>INDEX(_calc_누적빈도!X:X,$A2)-INDEX(_calc_누적빈도!X:X,$A2-기준150회_후보!$B$1)</f>
        <v>15</v>
      </c>
      <c r="Y2">
        <f>INDEX(_calc_누적빈도!Y:Y,$A2)-INDEX(_calc_누적빈도!Y:Y,$A2-기준150회_후보!$B$1)</f>
        <v>21</v>
      </c>
      <c r="Z2">
        <f>INDEX(_calc_누적빈도!Z:Z,$A2)-INDEX(_calc_누적빈도!Z:Z,$A2-기준150회_후보!$B$1)</f>
        <v>16</v>
      </c>
      <c r="AA2">
        <f>INDEX(_calc_누적빈도!AA:AA,$A2)-INDEX(_calc_누적빈도!AA:AA,$A2-기준150회_후보!$B$1)</f>
        <v>19</v>
      </c>
      <c r="AB2">
        <f>INDEX(_calc_누적빈도!AB:AB,$A2)-INDEX(_calc_누적빈도!AB:AB,$A2-기준150회_후보!$B$1)</f>
        <v>23</v>
      </c>
      <c r="AC2">
        <f>INDEX(_calc_누적빈도!AC:AC,$A2)-INDEX(_calc_누적빈도!AC:AC,$A2-기준150회_후보!$B$1)</f>
        <v>25</v>
      </c>
      <c r="AD2">
        <f>INDEX(_calc_누적빈도!AD:AD,$A2)-INDEX(_calc_누적빈도!AD:AD,$A2-기준150회_후보!$B$1)</f>
        <v>20</v>
      </c>
      <c r="AE2">
        <f>INDEX(_calc_누적빈도!AE:AE,$A2)-INDEX(_calc_누적빈도!AE:AE,$A2-기준150회_후보!$B$1)</f>
        <v>23</v>
      </c>
      <c r="AF2">
        <f>INDEX(_calc_누적빈도!AF:AF,$A2)-INDEX(_calc_누적빈도!AF:AF,$A2-기준150회_후보!$B$1)</f>
        <v>25</v>
      </c>
      <c r="AG2">
        <f>INDEX(_calc_누적빈도!AG:AG,$A2)-INDEX(_calc_누적빈도!AG:AG,$A2-기준150회_후보!$B$1)</f>
        <v>17</v>
      </c>
      <c r="AH2">
        <f>INDEX(_calc_누적빈도!AH:AH,$A2)-INDEX(_calc_누적빈도!AH:AH,$A2-기준150회_후보!$B$1)</f>
        <v>22</v>
      </c>
      <c r="AI2">
        <f>INDEX(_calc_누적빈도!AI:AI,$A2)-INDEX(_calc_누적빈도!AI:AI,$A2-기준150회_후보!$B$1)</f>
        <v>21</v>
      </c>
      <c r="AJ2">
        <f>INDEX(_calc_누적빈도!AJ:AJ,$A2)-INDEX(_calc_누적빈도!AJ:AJ,$A2-기준150회_후보!$B$1)</f>
        <v>19</v>
      </c>
      <c r="AK2">
        <f>INDEX(_calc_누적빈도!AK:AK,$A2)-INDEX(_calc_누적빈도!AK:AK,$A2-기준150회_후보!$B$1)</f>
        <v>18</v>
      </c>
      <c r="AL2">
        <f>INDEX(_calc_누적빈도!AL:AL,$A2)-INDEX(_calc_누적빈도!AL:AL,$A2-기준150회_후보!$B$1)</f>
        <v>24</v>
      </c>
      <c r="AM2">
        <f>INDEX(_calc_누적빈도!AM:AM,$A2)-INDEX(_calc_누적빈도!AM:AM,$A2-기준150회_후보!$B$1)</f>
        <v>27</v>
      </c>
      <c r="AN2">
        <f>INDEX(_calc_누적빈도!AN:AN,$A2)-INDEX(_calc_누적빈도!AN:AN,$A2-기준150회_후보!$B$1)</f>
        <v>17</v>
      </c>
      <c r="AO2">
        <f>INDEX(_calc_누적빈도!AO:AO,$A2)-INDEX(_calc_누적빈도!AO:AO,$A2-기준150회_후보!$B$1)</f>
        <v>23</v>
      </c>
      <c r="AP2">
        <f>INDEX(_calc_누적빈도!AP:AP,$A2)-INDEX(_calc_누적빈도!AP:AP,$A2-기준150회_후보!$B$1)</f>
        <v>17</v>
      </c>
      <c r="AQ2">
        <f>INDEX(_calc_누적빈도!AQ:AQ,$A2)-INDEX(_calc_누적빈도!AQ:AQ,$A2-기준150회_후보!$B$1)</f>
        <v>17</v>
      </c>
      <c r="AR2">
        <f>INDEX(_calc_누적빈도!AR:AR,$A2)-INDEX(_calc_누적빈도!AR:AR,$A2-기준150회_후보!$B$1)</f>
        <v>15</v>
      </c>
      <c r="AS2">
        <f>INDEX(_calc_누적빈도!AS:AS,$A2)-INDEX(_calc_누적빈도!AS:AS,$A2-기준150회_후보!$B$1)</f>
        <v>20</v>
      </c>
      <c r="AT2">
        <f>INDEX(_calc_누적빈도!AT:AT,$A2)-INDEX(_calc_누적빈도!AT:AT,$A2-기준150회_후보!$B$1)</f>
        <v>16</v>
      </c>
      <c r="AU2">
        <f>(RANK(_calc_라운드기준!B2,_calc_라운드기준!$B2:$AT2,0)+COUNTIFS(_calc_라운드기준!$B2:$AT2,_calc_라운드기준!B2,$B$1:$AT$1,"&lt;"&amp;1))-(RANK(B2,$B2:$AT2,0)+COUNTIFS($B2:$AT2,B2,$B$1:$AT$1,"&lt;"&amp;1))</f>
        <v>-16</v>
      </c>
      <c r="AV2">
        <f>(RANK(_calc_라운드기준!C2,_calc_라운드기준!$B2:$AT2,0)+COUNTIFS(_calc_라운드기준!$B2:$AT2,_calc_라운드기준!C2,$B$1:$AT$1,"&lt;"&amp;2))-(RANK(C2,$B2:$AT2,0)+COUNTIFS($B2:$AT2,C2,$B$1:$AT$1,"&lt;"&amp;2))</f>
        <v>-28</v>
      </c>
      <c r="AW2">
        <f>(RANK(_calc_라운드기준!D2,_calc_라운드기준!$B2:$AT2,0)+COUNTIFS(_calc_라운드기준!$B2:$AT2,_calc_라운드기준!D2,$B$1:$AT$1,"&lt;"&amp;3))-(RANK(D2,$B2:$AT2,0)+COUNTIFS($B2:$AT2,D2,$B$1:$AT$1,"&lt;"&amp;3))</f>
        <v>9</v>
      </c>
      <c r="AX2">
        <f>(RANK(_calc_라운드기준!E2,_calc_라운드기준!$B2:$AT2,0)+COUNTIFS(_calc_라운드기준!$B2:$AT2,_calc_라운드기준!E2,$B$1:$AT$1,"&lt;"&amp;4))-(RANK(E2,$B2:$AT2,0)+COUNTIFS($B2:$AT2,E2,$B$1:$AT$1,"&lt;"&amp;4))</f>
        <v>-14</v>
      </c>
      <c r="AY2">
        <f>(RANK(_calc_라운드기준!F2,_calc_라운드기준!$B2:$AT2,0)+COUNTIFS(_calc_라운드기준!$B2:$AT2,_calc_라운드기준!F2,$B$1:$AT$1,"&lt;"&amp;5))-(RANK(F2,$B2:$AT2,0)+COUNTIFS($B2:$AT2,F2,$B$1:$AT$1,"&lt;"&amp;5))</f>
        <v>-2</v>
      </c>
      <c r="AZ2">
        <f>(RANK(_calc_라운드기준!G2,_calc_라운드기준!$B2:$AT2,0)+COUNTIFS(_calc_라운드기준!$B2:$AT2,_calc_라운드기준!G2,$B$1:$AT$1,"&lt;"&amp;6))-(RANK(G2,$B2:$AT2,0)+COUNTIFS($B2:$AT2,G2,$B$1:$AT$1,"&lt;"&amp;6))</f>
        <v>26</v>
      </c>
      <c r="BA2">
        <f>(RANK(_calc_라운드기준!H2,_calc_라운드기준!$B2:$AT2,0)+COUNTIFS(_calc_라운드기준!$B2:$AT2,_calc_라운드기준!H2,$B$1:$AT$1,"&lt;"&amp;7))-(RANK(H2,$B2:$AT2,0)+COUNTIFS($B2:$AT2,H2,$B$1:$AT$1,"&lt;"&amp;7))</f>
        <v>17</v>
      </c>
      <c r="BB2">
        <f>(RANK(_calc_라운드기준!I2,_calc_라운드기준!$B2:$AT2,0)+COUNTIFS(_calc_라운드기준!$B2:$AT2,_calc_라운드기준!I2,$B$1:$AT$1,"&lt;"&amp;8))-(RANK(I2,$B2:$AT2,0)+COUNTIFS($B2:$AT2,I2,$B$1:$AT$1,"&lt;"&amp;8))</f>
        <v>-5</v>
      </c>
      <c r="BC2">
        <f>(RANK(_calc_라운드기준!J2,_calc_라운드기준!$B2:$AT2,0)+COUNTIFS(_calc_라운드기준!$B2:$AT2,_calc_라운드기준!J2,$B$1:$AT$1,"&lt;"&amp;9))-(RANK(J2,$B2:$AT2,0)+COUNTIFS($B2:$AT2,J2,$B$1:$AT$1,"&lt;"&amp;9))</f>
        <v>7</v>
      </c>
      <c r="BD2">
        <f>(RANK(_calc_라운드기준!K2,_calc_라운드기준!$B2:$AT2,0)+COUNTIFS(_calc_라운드기준!$B2:$AT2,_calc_라운드기준!K2,$B$1:$AT$1,"&lt;"&amp;10))-(RANK(K2,$B2:$AT2,0)+COUNTIFS($B2:$AT2,K2,$B$1:$AT$1,"&lt;"&amp;10))</f>
        <v>-5</v>
      </c>
      <c r="BE2">
        <f>(RANK(_calc_라운드기준!L2,_calc_라운드기준!$B2:$AT2,0)+COUNTIFS(_calc_라운드기준!$B2:$AT2,_calc_라운드기준!L2,$B$1:$AT$1,"&lt;"&amp;11))-(RANK(L2,$B2:$AT2,0)+COUNTIFS($B2:$AT2,L2,$B$1:$AT$1,"&lt;"&amp;11))</f>
        <v>13</v>
      </c>
      <c r="BF2">
        <f>(RANK(_calc_라운드기준!M2,_calc_라운드기준!$B2:$AT2,0)+COUNTIFS(_calc_라운드기준!$B2:$AT2,_calc_라운드기준!M2,$B$1:$AT$1,"&lt;"&amp;12))-(RANK(M2,$B2:$AT2,0)+COUNTIFS($B2:$AT2,M2,$B$1:$AT$1,"&lt;"&amp;12))</f>
        <v>23</v>
      </c>
      <c r="BG2">
        <f>(RANK(_calc_라운드기준!N2,_calc_라운드기준!$B2:$AT2,0)+COUNTIFS(_calc_라운드기준!$B2:$AT2,_calc_라운드기준!N2,$B$1:$AT$1,"&lt;"&amp;13))-(RANK(N2,$B2:$AT2,0)+COUNTIFS($B2:$AT2,N2,$B$1:$AT$1,"&lt;"&amp;13))</f>
        <v>2</v>
      </c>
      <c r="BH2">
        <f>(RANK(_calc_라운드기준!O2,_calc_라운드기준!$B2:$AT2,0)+COUNTIFS(_calc_라운드기준!$B2:$AT2,_calc_라운드기준!O2,$B$1:$AT$1,"&lt;"&amp;14))-(RANK(O2,$B2:$AT2,0)+COUNTIFS($B2:$AT2,O2,$B$1:$AT$1,"&lt;"&amp;14))</f>
        <v>9</v>
      </c>
      <c r="BI2">
        <f>(RANK(_calc_라운드기준!P2,_calc_라운드기준!$B2:$AT2,0)+COUNTIFS(_calc_라운드기준!$B2:$AT2,_calc_라운드기준!P2,$B$1:$AT$1,"&lt;"&amp;15))-(RANK(P2,$B2:$AT2,0)+COUNTIFS($B2:$AT2,P2,$B$1:$AT$1,"&lt;"&amp;15))</f>
        <v>-5</v>
      </c>
      <c r="BJ2">
        <f>(RANK(_calc_라운드기준!Q2,_calc_라운드기준!$B2:$AT2,0)+COUNTIFS(_calc_라운드기준!$B2:$AT2,_calc_라운드기준!Q2,$B$1:$AT$1,"&lt;"&amp;16))-(RANK(Q2,$B2:$AT2,0)+COUNTIFS($B2:$AT2,Q2,$B$1:$AT$1,"&lt;"&amp;16))</f>
        <v>6</v>
      </c>
      <c r="BK2">
        <f>(RANK(_calc_라운드기준!R2,_calc_라운드기준!$B2:$AT2,0)+COUNTIFS(_calc_라운드기준!$B2:$AT2,_calc_라운드기준!R2,$B$1:$AT$1,"&lt;"&amp;17))-(RANK(R2,$B2:$AT2,0)+COUNTIFS($B2:$AT2,R2,$B$1:$AT$1,"&lt;"&amp;17))</f>
        <v>2</v>
      </c>
      <c r="BL2">
        <f>(RANK(_calc_라운드기준!S2,_calc_라운드기준!$B2:$AT2,0)+COUNTIFS(_calc_라운드기준!$B2:$AT2,_calc_라운드기준!S2,$B$1:$AT$1,"&lt;"&amp;18))-(RANK(S2,$B2:$AT2,0)+COUNTIFS($B2:$AT2,S2,$B$1:$AT$1,"&lt;"&amp;18))</f>
        <v>-35</v>
      </c>
      <c r="BM2">
        <f>(RANK(_calc_라운드기준!T2,_calc_라운드기준!$B2:$AT2,0)+COUNTIFS(_calc_라운드기준!$B2:$AT2,_calc_라운드기준!T2,$B$1:$AT$1,"&lt;"&amp;19))-(RANK(T2,$B2:$AT2,0)+COUNTIFS($B2:$AT2,T2,$B$1:$AT$1,"&lt;"&amp;19))</f>
        <v>19</v>
      </c>
      <c r="BN2">
        <f>(RANK(_calc_라운드기준!U2,_calc_라운드기준!$B2:$AT2,0)+COUNTIFS(_calc_라운드기준!$B2:$AT2,_calc_라운드기준!U2,$B$1:$AT$1,"&lt;"&amp;20))-(RANK(U2,$B2:$AT2,0)+COUNTIFS($B2:$AT2,U2,$B$1:$AT$1,"&lt;"&amp;20))</f>
        <v>-6</v>
      </c>
      <c r="BO2">
        <f>(RANK(_calc_라운드기준!V2,_calc_라운드기준!$B2:$AT2,0)+COUNTIFS(_calc_라운드기준!$B2:$AT2,_calc_라운드기준!V2,$B$1:$AT$1,"&lt;"&amp;21))-(RANK(V2,$B2:$AT2,0)+COUNTIFS($B2:$AT2,V2,$B$1:$AT$1,"&lt;"&amp;21))</f>
        <v>19</v>
      </c>
      <c r="BP2">
        <f>(RANK(_calc_라운드기준!W2,_calc_라운드기준!$B2:$AT2,0)+COUNTIFS(_calc_라운드기준!$B2:$AT2,_calc_라운드기준!W2,$B$1:$AT$1,"&lt;"&amp;22))-(RANK(W2,$B2:$AT2,0)+COUNTIFS($B2:$AT2,W2,$B$1:$AT$1,"&lt;"&amp;22))</f>
        <v>-14</v>
      </c>
      <c r="BQ2">
        <f>(RANK(_calc_라운드기준!X2,_calc_라운드기준!$B2:$AT2,0)+COUNTIFS(_calc_라운드기준!$B2:$AT2,_calc_라운드기준!X2,$B$1:$AT$1,"&lt;"&amp;23))-(RANK(X2,$B2:$AT2,0)+COUNTIFS($B2:$AT2,X2,$B$1:$AT$1,"&lt;"&amp;23))</f>
        <v>-2</v>
      </c>
      <c r="BR2">
        <f>(RANK(_calc_라운드기준!Y2,_calc_라운드기준!$B2:$AT2,0)+COUNTIFS(_calc_라운드기준!$B2:$AT2,_calc_라운드기준!Y2,$B$1:$AT$1,"&lt;"&amp;24))-(RANK(Y2,$B2:$AT2,0)+COUNTIFS($B2:$AT2,Y2,$B$1:$AT$1,"&lt;"&amp;24))</f>
        <v>-12</v>
      </c>
      <c r="BS2">
        <f>(RANK(_calc_라운드기준!Z2,_calc_라운드기준!$B2:$AT2,0)+COUNTIFS(_calc_라운드기준!$B2:$AT2,_calc_라운드기준!Z2,$B$1:$AT$1,"&lt;"&amp;25))-(RANK(Z2,$B2:$AT2,0)+COUNTIFS($B2:$AT2,Z2,$B$1:$AT$1,"&lt;"&amp;25))</f>
        <v>-10</v>
      </c>
      <c r="BT2">
        <f>(RANK(_calc_라운드기준!AA2,_calc_라운드기준!$B2:$AT2,0)+COUNTIFS(_calc_라운드기준!$B2:$AT2,_calc_라운드기준!AA2,$B$1:$AT$1,"&lt;"&amp;26))-(RANK(AA2,$B2:$AT2,0)+COUNTIFS($B2:$AT2,AA2,$B$1:$AT$1,"&lt;"&amp;26))</f>
        <v>15</v>
      </c>
      <c r="BU2">
        <f>(RANK(_calc_라운드기준!AB2,_calc_라운드기준!$B2:$AT2,0)+COUNTIFS(_calc_라운드기준!$B2:$AT2,_calc_라운드기준!AB2,$B$1:$AT$1,"&lt;"&amp;27))-(RANK(AB2,$B2:$AT2,0)+COUNTIFS($B2:$AT2,AB2,$B$1:$AT$1,"&lt;"&amp;27))</f>
        <v>-8</v>
      </c>
      <c r="BV2">
        <f>(RANK(_calc_라운드기준!AC2,_calc_라운드기준!$B2:$AT2,0)+COUNTIFS(_calc_라운드기준!$B2:$AT2,_calc_라운드기준!AC2,$B$1:$AT$1,"&lt;"&amp;28))-(RANK(AC2,$B2:$AT2,0)+COUNTIFS($B2:$AT2,AC2,$B$1:$AT$1,"&lt;"&amp;28))</f>
        <v>2</v>
      </c>
      <c r="BW2">
        <f>(RANK(_calc_라운드기준!AD2,_calc_라운드기준!$B2:$AT2,0)+COUNTIFS(_calc_라운드기준!$B2:$AT2,_calc_라운드기준!AD2,$B$1:$AT$1,"&lt;"&amp;29))-(RANK(AD2,$B2:$AT2,0)+COUNTIFS($B2:$AT2,AD2,$B$1:$AT$1,"&lt;"&amp;29))</f>
        <v>8</v>
      </c>
      <c r="BX2">
        <f>(RANK(_calc_라운드기준!AE2,_calc_라운드기준!$B2:$AT2,0)+COUNTIFS(_calc_라운드기준!$B2:$AT2,_calc_라운드기준!AE2,$B$1:$AT$1,"&lt;"&amp;30))-(RANK(AE2,$B2:$AT2,0)+COUNTIFS($B2:$AT2,AE2,$B$1:$AT$1,"&lt;"&amp;30))</f>
        <v>2</v>
      </c>
      <c r="BY2">
        <f>(RANK(_calc_라운드기준!AF2,_calc_라운드기준!$B2:$AT2,0)+COUNTIFS(_calc_라운드기준!$B2:$AT2,_calc_라운드기준!AF2,$B$1:$AT$1,"&lt;"&amp;31))-(RANK(AF2,$B2:$AT2,0)+COUNTIFS($B2:$AT2,AF2,$B$1:$AT$1,"&lt;"&amp;31))</f>
        <v>-7</v>
      </c>
      <c r="BZ2">
        <f>(RANK(_calc_라운드기준!AG2,_calc_라운드기준!$B2:$AT2,0)+COUNTIFS(_calc_라운드기준!$B2:$AT2,_calc_라운드기준!AG2,$B$1:$AT$1,"&lt;"&amp;32))-(RANK(AG2,$B2:$AT2,0)+COUNTIFS($B2:$AT2,AG2,$B$1:$AT$1,"&lt;"&amp;32))</f>
        <v>-15</v>
      </c>
      <c r="CA2">
        <f>(RANK(_calc_라운드기준!AH2,_calc_라운드기준!$B2:$AT2,0)+COUNTIFS(_calc_라운드기준!$B2:$AT2,_calc_라운드기준!AH2,$B$1:$AT$1,"&lt;"&amp;33))-(RANK(AH2,$B2:$AT2,0)+COUNTIFS($B2:$AT2,AH2,$B$1:$AT$1,"&lt;"&amp;33))</f>
        <v>1</v>
      </c>
      <c r="CB2">
        <f>(RANK(_calc_라운드기준!AI2,_calc_라운드기준!$B2:$AT2,0)+COUNTIFS(_calc_라운드기준!$B2:$AT2,_calc_라운드기준!AI2,$B$1:$AT$1,"&lt;"&amp;34))-(RANK(AI2,$B2:$AT2,0)+COUNTIFS($B2:$AT2,AI2,$B$1:$AT$1,"&lt;"&amp;34))</f>
        <v>11</v>
      </c>
      <c r="CC2">
        <f>(RANK(_calc_라운드기준!AJ2,_calc_라운드기준!$B2:$AT2,0)+COUNTIFS(_calc_라운드기준!$B2:$AT2,_calc_라운드기준!AJ2,$B$1:$AT$1,"&lt;"&amp;35))-(RANK(AJ2,$B2:$AT2,0)+COUNTIFS($B2:$AT2,AJ2,$B$1:$AT$1,"&lt;"&amp;35))</f>
        <v>4</v>
      </c>
      <c r="CD2">
        <f>(RANK(_calc_라운드기준!AK2,_calc_라운드기준!$B2:$AT2,0)+COUNTIFS(_calc_라운드기준!$B2:$AT2,_calc_라운드기준!AK2,$B$1:$AT$1,"&lt;"&amp;36))-(RANK(AK2,$B2:$AT2,0)+COUNTIFS($B2:$AT2,AK2,$B$1:$AT$1,"&lt;"&amp;36))</f>
        <v>-11</v>
      </c>
      <c r="CE2">
        <f>(RANK(_calc_라운드기준!AL2,_calc_라운드기준!$B2:$AT2,0)+COUNTIFS(_calc_라운드기준!$B2:$AT2,_calc_라운드기준!AL2,$B$1:$AT$1,"&lt;"&amp;37))-(RANK(AL2,$B2:$AT2,0)+COUNTIFS($B2:$AT2,AL2,$B$1:$AT$1,"&lt;"&amp;37))</f>
        <v>21</v>
      </c>
      <c r="CF2">
        <f>(RANK(_calc_라운드기준!AM2,_calc_라운드기준!$B2:$AT2,0)+COUNTIFS(_calc_라운드기준!$B2:$AT2,_calc_라운드기준!AM2,$B$1:$AT$1,"&lt;"&amp;38))-(RANK(AM2,$B2:$AT2,0)+COUNTIFS($B2:$AT2,AM2,$B$1:$AT$1,"&lt;"&amp;38))</f>
        <v>2</v>
      </c>
      <c r="CG2">
        <f>(RANK(_calc_라운드기준!AN2,_calc_라운드기준!$B2:$AT2,0)+COUNTIFS(_calc_라운드기준!$B2:$AT2,_calc_라운드기준!AN2,$B$1:$AT$1,"&lt;"&amp;39))-(RANK(AN2,$B2:$AT2,0)+COUNTIFS($B2:$AT2,AN2,$B$1:$AT$1,"&lt;"&amp;39))</f>
        <v>1</v>
      </c>
      <c r="CH2">
        <f>(RANK(_calc_라운드기준!AO2,_calc_라운드기준!$B2:$AT2,0)+COUNTIFS(_calc_라운드기준!$B2:$AT2,_calc_라운드기준!AO2,$B$1:$AT$1,"&lt;"&amp;40))-(RANK(AO2,$B2:$AT2,0)+COUNTIFS($B2:$AT2,AO2,$B$1:$AT$1,"&lt;"&amp;40))</f>
        <v>28</v>
      </c>
      <c r="CI2">
        <f>(RANK(_calc_라운드기준!AP2,_calc_라운드기준!$B2:$AT2,0)+COUNTIFS(_calc_라운드기준!$B2:$AT2,_calc_라운드기준!AP2,$B$1:$AT$1,"&lt;"&amp;41))-(RANK(AP2,$B2:$AT2,0)+COUNTIFS($B2:$AT2,AP2,$B$1:$AT$1,"&lt;"&amp;41))</f>
        <v>-14</v>
      </c>
      <c r="CJ2">
        <f>(RANK(_calc_라운드기준!AQ2,_calc_라운드기준!$B2:$AT2,0)+COUNTIFS(_calc_라운드기준!$B2:$AT2,_calc_라운드기준!AQ2,$B$1:$AT$1,"&lt;"&amp;42))-(RANK(AQ2,$B2:$AT2,0)+COUNTIFS($B2:$AT2,AQ2,$B$1:$AT$1,"&lt;"&amp;42))</f>
        <v>-14</v>
      </c>
      <c r="CK2">
        <f>(RANK(_calc_라운드기준!AR2,_calc_라운드기준!$B2:$AT2,0)+COUNTIFS(_calc_라운드기준!$B2:$AT2,_calc_라운드기준!AR2,$B$1:$AT$1,"&lt;"&amp;43))-(RANK(AR2,$B2:$AT2,0)+COUNTIFS($B2:$AT2,AR2,$B$1:$AT$1,"&lt;"&amp;43))</f>
        <v>-9</v>
      </c>
      <c r="CL2">
        <f>(RANK(_calc_라운드기준!AS2,_calc_라운드기준!$B2:$AT2,0)+COUNTIFS(_calc_라운드기준!$B2:$AT2,_calc_라운드기준!AS2,$B$1:$AT$1,"&lt;"&amp;44))-(RANK(AS2,$B2:$AT2,0)+COUNTIFS($B2:$AT2,AS2,$B$1:$AT$1,"&lt;"&amp;44))</f>
        <v>-11</v>
      </c>
      <c r="CM2">
        <f>(RANK(_calc_라운드기준!AT2,_calc_라운드기준!$B2:$AT2,0)+COUNTIFS(_calc_라운드기준!$B2:$AT2,_calc_라운드기준!AT2,$B$1:$AT$1,"&lt;"&amp;45))-(RANK(AT2,$B2:$AT2,0)+COUNTIFS($B2:$AT2,AT2,$B$1:$AT$1,"&lt;"&amp;45))</f>
        <v>-4</v>
      </c>
      <c r="CN2">
        <f t="shared" ref="CN2:CN33" si="0">RANK(AU2,$AU2:$CM2,0)+COUNTIFS($AU2:$CM2,AU2,$B$1:$AT$1,"&lt;"&amp;1)</f>
        <v>43</v>
      </c>
      <c r="CO2">
        <f t="shared" ref="CO2:CO33" si="1">RANK(AV2,$AU2:$CM2,0)+COUNTIFS($AU2:$CM2,AV2,$B$1:$AT$1,"&lt;"&amp;2)</f>
        <v>44</v>
      </c>
      <c r="CP2">
        <f t="shared" ref="CP2:CP33" si="2">RANK(AW2,$AU2:$CM2,0)+COUNTIFS($AU2:$CM2,AW2,$B$1:$AT$1,"&lt;"&amp;3)</f>
        <v>11</v>
      </c>
      <c r="CQ2">
        <f t="shared" ref="CQ2:CQ33" si="3">RANK(AX2,$AU2:$CM2,0)+COUNTIFS($AU2:$CM2,AX2,$B$1:$AT$1,"&lt;"&amp;4)</f>
        <v>38</v>
      </c>
      <c r="CR2">
        <f t="shared" ref="CR2:CR33" si="4">RANK(AY2,$AU2:$CM2,0)+COUNTIFS($AU2:$CM2,AY2,$B$1:$AT$1,"&lt;"&amp;5)</f>
        <v>24</v>
      </c>
      <c r="CS2">
        <f t="shared" ref="CS2:CS33" si="5">RANK(AZ2,$AU2:$CM2,0)+COUNTIFS($AU2:$CM2,AZ2,$B$1:$AT$1,"&lt;"&amp;6)</f>
        <v>2</v>
      </c>
      <c r="CT2">
        <f t="shared" ref="CT2:CT33" si="6">RANK(BA2,$AU2:$CM2,0)+COUNTIFS($AU2:$CM2,BA2,$B$1:$AT$1,"&lt;"&amp;7)</f>
        <v>7</v>
      </c>
      <c r="CU2">
        <f t="shared" ref="CU2:CU33" si="7">RANK(BB2,$AU2:$CM2,0)+COUNTIFS($AU2:$CM2,BB2,$B$1:$AT$1,"&lt;"&amp;8)</f>
        <v>27</v>
      </c>
      <c r="CV2">
        <f t="shared" ref="CV2:CV33" si="8">RANK(BC2,$AU2:$CM2,0)+COUNTIFS($AU2:$CM2,BC2,$B$1:$AT$1,"&lt;"&amp;9)</f>
        <v>14</v>
      </c>
      <c r="CW2">
        <f t="shared" ref="CW2:CW33" si="9">RANK(BD2,$AU2:$CM2,0)+COUNTIFS($AU2:$CM2,BD2,$B$1:$AT$1,"&lt;"&amp;10)</f>
        <v>28</v>
      </c>
      <c r="CX2">
        <f t="shared" ref="CX2:CX33" si="10">RANK(BE2,$AU2:$CM2,0)+COUNTIFS($AU2:$CM2,BE2,$B$1:$AT$1,"&lt;"&amp;11)</f>
        <v>9</v>
      </c>
      <c r="CY2">
        <f t="shared" ref="CY2:CY33" si="11">RANK(BF2,$AU2:$CM2,0)+COUNTIFS($AU2:$CM2,BF2,$B$1:$AT$1,"&lt;"&amp;12)</f>
        <v>3</v>
      </c>
      <c r="CZ2">
        <f t="shared" ref="CZ2:CZ33" si="12">RANK(BG2,$AU2:$CM2,0)+COUNTIFS($AU2:$CM2,BG2,$B$1:$AT$1,"&lt;"&amp;13)</f>
        <v>17</v>
      </c>
      <c r="DA2">
        <f t="shared" ref="DA2:DA33" si="13">RANK(BH2,$AU2:$CM2,0)+COUNTIFS($AU2:$CM2,BH2,$B$1:$AT$1,"&lt;"&amp;14)</f>
        <v>12</v>
      </c>
      <c r="DB2">
        <f t="shared" ref="DB2:DB33" si="14">RANK(BI2,$AU2:$CM2,0)+COUNTIFS($AU2:$CM2,BI2,$B$1:$AT$1,"&lt;"&amp;15)</f>
        <v>29</v>
      </c>
      <c r="DC2">
        <f t="shared" ref="DC2:DC33" si="15">RANK(BJ2,$AU2:$CM2,0)+COUNTIFS($AU2:$CM2,BJ2,$B$1:$AT$1,"&lt;"&amp;16)</f>
        <v>15</v>
      </c>
      <c r="DD2">
        <f t="shared" ref="DD2:DD33" si="16">RANK(BK2,$AU2:$CM2,0)+COUNTIFS($AU2:$CM2,BK2,$B$1:$AT$1,"&lt;"&amp;17)</f>
        <v>18</v>
      </c>
      <c r="DE2">
        <f t="shared" ref="DE2:DE33" si="17">RANK(BL2,$AU2:$CM2,0)+COUNTIFS($AU2:$CM2,BL2,$B$1:$AT$1,"&lt;"&amp;18)</f>
        <v>45</v>
      </c>
      <c r="DF2">
        <f t="shared" ref="DF2:DF33" si="18">RANK(BM2,$AU2:$CM2,0)+COUNTIFS($AU2:$CM2,BM2,$B$1:$AT$1,"&lt;"&amp;19)</f>
        <v>5</v>
      </c>
      <c r="DG2">
        <f t="shared" ref="DG2:DG33" si="19">RANK(BN2,$AU2:$CM2,0)+COUNTIFS($AU2:$CM2,BN2,$B$1:$AT$1,"&lt;"&amp;20)</f>
        <v>30</v>
      </c>
      <c r="DH2">
        <f t="shared" ref="DH2:DH33" si="20">RANK(BO2,$AU2:$CM2,0)+COUNTIFS($AU2:$CM2,BO2,$B$1:$AT$1,"&lt;"&amp;21)</f>
        <v>6</v>
      </c>
      <c r="DI2">
        <f t="shared" ref="DI2:DI33" si="21">RANK(BP2,$AU2:$CM2,0)+COUNTIFS($AU2:$CM2,BP2,$B$1:$AT$1,"&lt;"&amp;22)</f>
        <v>39</v>
      </c>
      <c r="DJ2">
        <f t="shared" ref="DJ2:DJ33" si="22">RANK(BQ2,$AU2:$CM2,0)+COUNTIFS($AU2:$CM2,BQ2,$B$1:$AT$1,"&lt;"&amp;23)</f>
        <v>25</v>
      </c>
      <c r="DK2">
        <f t="shared" ref="DK2:DK33" si="23">RANK(BR2,$AU2:$CM2,0)+COUNTIFS($AU2:$CM2,BR2,$B$1:$AT$1,"&lt;"&amp;24)</f>
        <v>37</v>
      </c>
      <c r="DL2">
        <f t="shared" ref="DL2:DL33" si="24">RANK(BS2,$AU2:$CM2,0)+COUNTIFS($AU2:$CM2,BS2,$B$1:$AT$1,"&lt;"&amp;25)</f>
        <v>34</v>
      </c>
      <c r="DM2">
        <f t="shared" ref="DM2:DM33" si="25">RANK(BT2,$AU2:$CM2,0)+COUNTIFS($AU2:$CM2,BT2,$B$1:$AT$1,"&lt;"&amp;26)</f>
        <v>8</v>
      </c>
      <c r="DN2">
        <f t="shared" ref="DN2:DN33" si="26">RANK(BU2,$AU2:$CM2,0)+COUNTIFS($AU2:$CM2,BU2,$B$1:$AT$1,"&lt;"&amp;27)</f>
        <v>32</v>
      </c>
      <c r="DO2">
        <f t="shared" ref="DO2:DO33" si="27">RANK(BV2,$AU2:$CM2,0)+COUNTIFS($AU2:$CM2,BV2,$B$1:$AT$1,"&lt;"&amp;28)</f>
        <v>19</v>
      </c>
      <c r="DP2">
        <f t="shared" ref="DP2:DP33" si="28">RANK(BW2,$AU2:$CM2,0)+COUNTIFS($AU2:$CM2,BW2,$B$1:$AT$1,"&lt;"&amp;29)</f>
        <v>13</v>
      </c>
      <c r="DQ2">
        <f t="shared" ref="DQ2:DQ33" si="29">RANK(BX2,$AU2:$CM2,0)+COUNTIFS($AU2:$CM2,BX2,$B$1:$AT$1,"&lt;"&amp;30)</f>
        <v>20</v>
      </c>
      <c r="DR2">
        <f t="shared" ref="DR2:DR33" si="30">RANK(BY2,$AU2:$CM2,0)+COUNTIFS($AU2:$CM2,BY2,$B$1:$AT$1,"&lt;"&amp;31)</f>
        <v>31</v>
      </c>
      <c r="DS2">
        <f t="shared" ref="DS2:DS33" si="31">RANK(BZ2,$AU2:$CM2,0)+COUNTIFS($AU2:$CM2,BZ2,$B$1:$AT$1,"&lt;"&amp;32)</f>
        <v>42</v>
      </c>
      <c r="DT2">
        <f t="shared" ref="DT2:DT33" si="32">RANK(CA2,$AU2:$CM2,0)+COUNTIFS($AU2:$CM2,CA2,$B$1:$AT$1,"&lt;"&amp;33)</f>
        <v>22</v>
      </c>
      <c r="DU2">
        <f t="shared" ref="DU2:DU33" si="33">RANK(CB2,$AU2:$CM2,0)+COUNTIFS($AU2:$CM2,CB2,$B$1:$AT$1,"&lt;"&amp;34)</f>
        <v>10</v>
      </c>
      <c r="DV2">
        <f t="shared" ref="DV2:DV33" si="34">RANK(CC2,$AU2:$CM2,0)+COUNTIFS($AU2:$CM2,CC2,$B$1:$AT$1,"&lt;"&amp;35)</f>
        <v>16</v>
      </c>
      <c r="DW2">
        <f t="shared" ref="DW2:DW33" si="35">RANK(CD2,$AU2:$CM2,0)+COUNTIFS($AU2:$CM2,CD2,$B$1:$AT$1,"&lt;"&amp;36)</f>
        <v>35</v>
      </c>
      <c r="DX2">
        <f t="shared" ref="DX2:DX33" si="36">RANK(CE2,$AU2:$CM2,0)+COUNTIFS($AU2:$CM2,CE2,$B$1:$AT$1,"&lt;"&amp;37)</f>
        <v>4</v>
      </c>
      <c r="DY2">
        <f t="shared" ref="DY2:DY33" si="37">RANK(CF2,$AU2:$CM2,0)+COUNTIFS($AU2:$CM2,CF2,$B$1:$AT$1,"&lt;"&amp;38)</f>
        <v>21</v>
      </c>
      <c r="DZ2">
        <f t="shared" ref="DZ2:DZ33" si="38">RANK(CG2,$AU2:$CM2,0)+COUNTIFS($AU2:$CM2,CG2,$B$1:$AT$1,"&lt;"&amp;39)</f>
        <v>23</v>
      </c>
      <c r="EA2">
        <f t="shared" ref="EA2:EA33" si="39">RANK(CH2,$AU2:$CM2,0)+COUNTIFS($AU2:$CM2,CH2,$B$1:$AT$1,"&lt;"&amp;40)</f>
        <v>1</v>
      </c>
      <c r="EB2">
        <f t="shared" ref="EB2:EB33" si="40">RANK(CI2,$AU2:$CM2,0)+COUNTIFS($AU2:$CM2,CI2,$B$1:$AT$1,"&lt;"&amp;41)</f>
        <v>40</v>
      </c>
      <c r="EC2">
        <f t="shared" ref="EC2:EC33" si="41">RANK(CJ2,$AU2:$CM2,0)+COUNTIFS($AU2:$CM2,CJ2,$B$1:$AT$1,"&lt;"&amp;42)</f>
        <v>41</v>
      </c>
      <c r="ED2">
        <f t="shared" ref="ED2:ED33" si="42">RANK(CK2,$AU2:$CM2,0)+COUNTIFS($AU2:$CM2,CK2,$B$1:$AT$1,"&lt;"&amp;43)</f>
        <v>33</v>
      </c>
      <c r="EE2">
        <f t="shared" ref="EE2:EE33" si="43">RANK(CL2,$AU2:$CM2,0)+COUNTIFS($AU2:$CM2,CL2,$B$1:$AT$1,"&lt;"&amp;44)</f>
        <v>36</v>
      </c>
      <c r="EF2">
        <f t="shared" ref="EF2:EF33" si="44">RANK(CM2,$AU2:$CM2,0)+COUNTIFS($AU2:$CM2,CM2,$B$1:$AT$1,"&lt;"&amp;45)</f>
        <v>26</v>
      </c>
    </row>
    <row r="3" spans="1:136" ht="16.5" customHeight="1">
      <c r="A3">
        <f>_calc_라운드기준!A3</f>
        <v>1243</v>
      </c>
      <c r="B3">
        <f>INDEX(_calc_누적빈도!B:B,$A3)-INDEX(_calc_누적빈도!B:B,$A3-기준150회_후보!$B$1)</f>
        <v>19</v>
      </c>
      <c r="C3">
        <f>INDEX(_calc_누적빈도!C:C,$A3)-INDEX(_calc_누적빈도!C:C,$A3-기준150회_후보!$B$1)</f>
        <v>15</v>
      </c>
      <c r="D3">
        <f>INDEX(_calc_누적빈도!D:D,$A3)-INDEX(_calc_누적빈도!D:D,$A3-기준150회_후보!$B$1)</f>
        <v>25</v>
      </c>
      <c r="E3">
        <f>INDEX(_calc_누적빈도!E:E,$A3)-INDEX(_calc_누적빈도!E:E,$A3-기준150회_후보!$B$1)</f>
        <v>16</v>
      </c>
      <c r="F3">
        <f>INDEX(_calc_누적빈도!F:F,$A3)-INDEX(_calc_누적빈도!F:F,$A3-기준150회_후보!$B$1)</f>
        <v>13</v>
      </c>
      <c r="G3">
        <f>INDEX(_calc_누적빈도!G:G,$A3)-INDEX(_calc_누적빈도!G:G,$A3-기준150회_후보!$B$1)</f>
        <v>24</v>
      </c>
      <c r="H3">
        <f>INDEX(_calc_누적빈도!H:H,$A3)-INDEX(_calc_누적빈도!H:H,$A3-기준150회_후보!$B$1)</f>
        <v>25</v>
      </c>
      <c r="I3">
        <f>INDEX(_calc_누적빈도!I:I,$A3)-INDEX(_calc_누적빈도!I:I,$A3-기준150회_후보!$B$1)</f>
        <v>18</v>
      </c>
      <c r="J3">
        <f>INDEX(_calc_누적빈도!J:J,$A3)-INDEX(_calc_누적빈도!J:J,$A3-기준150회_후보!$B$1)</f>
        <v>20</v>
      </c>
      <c r="K3">
        <f>INDEX(_calc_누적빈도!K:K,$A3)-INDEX(_calc_누적빈도!K:K,$A3-기준150회_후보!$B$1)</f>
        <v>18</v>
      </c>
      <c r="L3">
        <f>INDEX(_calc_누적빈도!L:L,$A3)-INDEX(_calc_누적빈도!L:L,$A3-기준150회_후보!$B$1)</f>
        <v>19</v>
      </c>
      <c r="M3">
        <f>INDEX(_calc_누적빈도!M:M,$A3)-INDEX(_calc_누적빈도!M:M,$A3-기준150회_후보!$B$1)</f>
        <v>22</v>
      </c>
      <c r="N3">
        <f>INDEX(_calc_누적빈도!N:N,$A3)-INDEX(_calc_누적빈도!N:N,$A3-기준150회_후보!$B$1)</f>
        <v>29</v>
      </c>
      <c r="O3">
        <f>INDEX(_calc_누적빈도!O:O,$A3)-INDEX(_calc_누적빈도!O:O,$A3-기준150회_후보!$B$1)</f>
        <v>16</v>
      </c>
      <c r="P3">
        <f>INDEX(_calc_누적빈도!P:P,$A3)-INDEX(_calc_누적빈도!P:P,$A3-기준150회_후보!$B$1)</f>
        <v>25</v>
      </c>
      <c r="Q3">
        <f>INDEX(_calc_누적빈도!Q:Q,$A3)-INDEX(_calc_누적빈도!Q:Q,$A3-기준150회_후보!$B$1)</f>
        <v>27</v>
      </c>
      <c r="R3">
        <f>INDEX(_calc_누적빈도!R:R,$A3)-INDEX(_calc_누적빈도!R:R,$A3-기준150회_후보!$B$1)</f>
        <v>17</v>
      </c>
      <c r="S3">
        <f>INDEX(_calc_누적빈도!S:S,$A3)-INDEX(_calc_누적빈도!S:S,$A3-기준150회_후보!$B$1)</f>
        <v>13</v>
      </c>
      <c r="T3">
        <f>INDEX(_calc_누적빈도!T:T,$A3)-INDEX(_calc_누적빈도!T:T,$A3-기준150회_후보!$B$1)</f>
        <v>25</v>
      </c>
      <c r="U3">
        <f>INDEX(_calc_누적빈도!U:U,$A3)-INDEX(_calc_누적빈도!U:U,$A3-기준150회_후보!$B$1)</f>
        <v>20</v>
      </c>
      <c r="V3">
        <f>INDEX(_calc_누적빈도!V:V,$A3)-INDEX(_calc_누적빈도!V:V,$A3-기준150회_후보!$B$1)</f>
        <v>19</v>
      </c>
      <c r="W3">
        <f>INDEX(_calc_누적빈도!W:W,$A3)-INDEX(_calc_누적빈도!W:W,$A3-기준150회_후보!$B$1)</f>
        <v>16</v>
      </c>
      <c r="X3">
        <f>INDEX(_calc_누적빈도!X:X,$A3)-INDEX(_calc_누적빈도!X:X,$A3-기준150회_후보!$B$1)</f>
        <v>15</v>
      </c>
      <c r="Y3">
        <f>INDEX(_calc_누적빈도!Y:Y,$A3)-INDEX(_calc_누적빈도!Y:Y,$A3-기준150회_후보!$B$1)</f>
        <v>20</v>
      </c>
      <c r="Z3">
        <f>INDEX(_calc_누적빈도!Z:Z,$A3)-INDEX(_calc_누적빈도!Z:Z,$A3-기준150회_후보!$B$1)</f>
        <v>16</v>
      </c>
      <c r="AA3">
        <f>INDEX(_calc_누적빈도!AA:AA,$A3)-INDEX(_calc_누적빈도!AA:AA,$A3-기준150회_후보!$B$1)</f>
        <v>19</v>
      </c>
      <c r="AB3">
        <f>INDEX(_calc_누적빈도!AB:AB,$A3)-INDEX(_calc_누적빈도!AB:AB,$A3-기준150회_후보!$B$1)</f>
        <v>23</v>
      </c>
      <c r="AC3">
        <f>INDEX(_calc_누적빈도!AC:AC,$A3)-INDEX(_calc_누적빈도!AC:AC,$A3-기준150회_후보!$B$1)</f>
        <v>25</v>
      </c>
      <c r="AD3">
        <f>INDEX(_calc_누적빈도!AD:AD,$A3)-INDEX(_calc_누적빈도!AD:AD,$A3-기준150회_후보!$B$1)</f>
        <v>20</v>
      </c>
      <c r="AE3">
        <f>INDEX(_calc_누적빈도!AE:AE,$A3)-INDEX(_calc_누적빈도!AE:AE,$A3-기준150회_후보!$B$1)</f>
        <v>24</v>
      </c>
      <c r="AF3">
        <f>INDEX(_calc_누적빈도!AF:AF,$A3)-INDEX(_calc_누적빈도!AF:AF,$A3-기준150회_후보!$B$1)</f>
        <v>25</v>
      </c>
      <c r="AG3">
        <f>INDEX(_calc_누적빈도!AG:AG,$A3)-INDEX(_calc_누적빈도!AG:AG,$A3-기준150회_후보!$B$1)</f>
        <v>17</v>
      </c>
      <c r="AH3">
        <f>INDEX(_calc_누적빈도!AH:AH,$A3)-INDEX(_calc_누적빈도!AH:AH,$A3-기준150회_후보!$B$1)</f>
        <v>22</v>
      </c>
      <c r="AI3">
        <f>INDEX(_calc_누적빈도!AI:AI,$A3)-INDEX(_calc_누적빈도!AI:AI,$A3-기준150회_후보!$B$1)</f>
        <v>21</v>
      </c>
      <c r="AJ3">
        <f>INDEX(_calc_누적빈도!AJ:AJ,$A3)-INDEX(_calc_누적빈도!AJ:AJ,$A3-기준150회_후보!$B$1)</f>
        <v>20</v>
      </c>
      <c r="AK3">
        <f>INDEX(_calc_누적빈도!AK:AK,$A3)-INDEX(_calc_누적빈도!AK:AK,$A3-기준150회_후보!$B$1)</f>
        <v>18</v>
      </c>
      <c r="AL3">
        <f>INDEX(_calc_누적빈도!AL:AL,$A3)-INDEX(_calc_누적빈도!AL:AL,$A3-기준150회_후보!$B$1)</f>
        <v>24</v>
      </c>
      <c r="AM3">
        <f>INDEX(_calc_누적빈도!AM:AM,$A3)-INDEX(_calc_누적빈도!AM:AM,$A3-기준150회_후보!$B$1)</f>
        <v>26</v>
      </c>
      <c r="AN3">
        <f>INDEX(_calc_누적빈도!AN:AN,$A3)-INDEX(_calc_누적빈도!AN:AN,$A3-기준150회_후보!$B$1)</f>
        <v>17</v>
      </c>
      <c r="AO3">
        <f>INDEX(_calc_누적빈도!AO:AO,$A3)-INDEX(_calc_누적빈도!AO:AO,$A3-기준150회_후보!$B$1)</f>
        <v>23</v>
      </c>
      <c r="AP3">
        <f>INDEX(_calc_누적빈도!AP:AP,$A3)-INDEX(_calc_누적빈도!AP:AP,$A3-기준150회_후보!$B$1)</f>
        <v>17</v>
      </c>
      <c r="AQ3">
        <f>INDEX(_calc_누적빈도!AQ:AQ,$A3)-INDEX(_calc_누적빈도!AQ:AQ,$A3-기준150회_후보!$B$1)</f>
        <v>17</v>
      </c>
      <c r="AR3">
        <f>INDEX(_calc_누적빈도!AR:AR,$A3)-INDEX(_calc_누적빈도!AR:AR,$A3-기준150회_후보!$B$1)</f>
        <v>15</v>
      </c>
      <c r="AS3">
        <f>INDEX(_calc_누적빈도!AS:AS,$A3)-INDEX(_calc_누적빈도!AS:AS,$A3-기준150회_후보!$B$1)</f>
        <v>19</v>
      </c>
      <c r="AT3">
        <f>INDEX(_calc_누적빈도!AT:AT,$A3)-INDEX(_calc_누적빈도!AT:AT,$A3-기준150회_후보!$B$1)</f>
        <v>16</v>
      </c>
      <c r="AU3">
        <f>(RANK(_calc_라운드기준!B3,_calc_라운드기준!$B3:$AT3,0)+COUNTIFS(_calc_라운드기준!$B3:$AT3,_calc_라운드기준!B3,$B$1:$AT$1,"&lt;"&amp;1))-(RANK(B3,$B3:$AT3,0)+COUNTIFS($B3:$AT3,B3,$B$1:$AT$1,"&lt;"&amp;1))</f>
        <v>-14</v>
      </c>
      <c r="AV3">
        <f>(RANK(_calc_라운드기준!C3,_calc_라운드기준!$B3:$AT3,0)+COUNTIFS(_calc_라운드기준!$B3:$AT3,_calc_라운드기준!C3,$B$1:$AT$1,"&lt;"&amp;2))-(RANK(C3,$B3:$AT3,0)+COUNTIFS($B3:$AT3,C3,$B$1:$AT$1,"&lt;"&amp;2))</f>
        <v>-31</v>
      </c>
      <c r="AW3">
        <f>(RANK(_calc_라운드기준!D3,_calc_라운드기준!$B3:$AT3,0)+COUNTIFS(_calc_라운드기준!$B3:$AT3,_calc_라운드기준!D3,$B$1:$AT$1,"&lt;"&amp;3))-(RANK(D3,$B3:$AT3,0)+COUNTIFS($B3:$AT3,D3,$B$1:$AT$1,"&lt;"&amp;3))</f>
        <v>7</v>
      </c>
      <c r="AX3">
        <f>(RANK(_calc_라운드기준!E3,_calc_라운드기준!$B3:$AT3,0)+COUNTIFS(_calc_라운드기준!$B3:$AT3,_calc_라운드기준!E3,$B$1:$AT$1,"&lt;"&amp;4))-(RANK(E3,$B3:$AT3,0)+COUNTIFS($B3:$AT3,E3,$B$1:$AT$1,"&lt;"&amp;4))</f>
        <v>-14</v>
      </c>
      <c r="AY3">
        <f>(RANK(_calc_라운드기준!F3,_calc_라운드기준!$B3:$AT3,0)+COUNTIFS(_calc_라운드기준!$B3:$AT3,_calc_라운드기준!F3,$B$1:$AT$1,"&lt;"&amp;5))-(RANK(F3,$B3:$AT3,0)+COUNTIFS($B3:$AT3,F3,$B$1:$AT$1,"&lt;"&amp;5))</f>
        <v>-1</v>
      </c>
      <c r="AZ3">
        <f>(RANK(_calc_라운드기준!G3,_calc_라운드기준!$B3:$AT3,0)+COUNTIFS(_calc_라운드기준!$B3:$AT3,_calc_라운드기준!G3,$B$1:$AT$1,"&lt;"&amp;6))-(RANK(G3,$B3:$AT3,0)+COUNTIFS($B3:$AT3,G3,$B$1:$AT$1,"&lt;"&amp;6))</f>
        <v>13</v>
      </c>
      <c r="BA3">
        <f>(RANK(_calc_라운드기준!H3,_calc_라운드기준!$B3:$AT3,0)+COUNTIFS(_calc_라운드기준!$B3:$AT3,_calc_라운드기준!H3,$B$1:$AT$1,"&lt;"&amp;7))-(RANK(H3,$B3:$AT3,0)+COUNTIFS($B3:$AT3,H3,$B$1:$AT$1,"&lt;"&amp;7))</f>
        <v>19</v>
      </c>
      <c r="BB3">
        <f>(RANK(_calc_라운드기준!I3,_calc_라운드기준!$B3:$AT3,0)+COUNTIFS(_calc_라운드기준!$B3:$AT3,_calc_라운드기준!I3,$B$1:$AT$1,"&lt;"&amp;8))-(RANK(I3,$B3:$AT3,0)+COUNTIFS($B3:$AT3,I3,$B$1:$AT$1,"&lt;"&amp;8))</f>
        <v>-3</v>
      </c>
      <c r="BC3">
        <f>(RANK(_calc_라운드기준!J3,_calc_라운드기준!$B3:$AT3,0)+COUNTIFS(_calc_라운드기준!$B3:$AT3,_calc_라운드기준!J3,$B$1:$AT$1,"&lt;"&amp;9))-(RANK(J3,$B3:$AT3,0)+COUNTIFS($B3:$AT3,J3,$B$1:$AT$1,"&lt;"&amp;9))</f>
        <v>8</v>
      </c>
      <c r="BD3">
        <f>(RANK(_calc_라운드기준!K3,_calc_라운드기준!$B3:$AT3,0)+COUNTIFS(_calc_라운드기준!$B3:$AT3,_calc_라운드기준!K3,$B$1:$AT$1,"&lt;"&amp;10))-(RANK(K3,$B3:$AT3,0)+COUNTIFS($B3:$AT3,K3,$B$1:$AT$1,"&lt;"&amp;10))</f>
        <v>-2</v>
      </c>
      <c r="BE3">
        <f>(RANK(_calc_라운드기준!L3,_calc_라운드기준!$B3:$AT3,0)+COUNTIFS(_calc_라운드기준!$B3:$AT3,_calc_라운드기준!L3,$B$1:$AT$1,"&lt;"&amp;11))-(RANK(L3,$B3:$AT3,0)+COUNTIFS($B3:$AT3,L3,$B$1:$AT$1,"&lt;"&amp;11))</f>
        <v>12</v>
      </c>
      <c r="BF3">
        <f>(RANK(_calc_라운드기준!M3,_calc_라운드기준!$B3:$AT3,0)+COUNTIFS(_calc_라운드기준!$B3:$AT3,_calc_라운드기준!M3,$B$1:$AT$1,"&lt;"&amp;12))-(RANK(M3,$B3:$AT3,0)+COUNTIFS($B3:$AT3,M3,$B$1:$AT$1,"&lt;"&amp;12))</f>
        <v>22</v>
      </c>
      <c r="BG3">
        <f>(RANK(_calc_라운드기준!N3,_calc_라운드기준!$B3:$AT3,0)+COUNTIFS(_calc_라운드기준!$B3:$AT3,_calc_라운드기준!N3,$B$1:$AT$1,"&lt;"&amp;13))-(RANK(N3,$B3:$AT3,0)+COUNTIFS($B3:$AT3,N3,$B$1:$AT$1,"&lt;"&amp;13))</f>
        <v>2</v>
      </c>
      <c r="BH3">
        <f>(RANK(_calc_라운드기준!O3,_calc_라운드기준!$B3:$AT3,0)+COUNTIFS(_calc_라운드기준!$B3:$AT3,_calc_라운드기준!O3,$B$1:$AT$1,"&lt;"&amp;14))-(RANK(O3,$B3:$AT3,0)+COUNTIFS($B3:$AT3,O3,$B$1:$AT$1,"&lt;"&amp;14))</f>
        <v>8</v>
      </c>
      <c r="BI3">
        <f>(RANK(_calc_라운드기준!P3,_calc_라운드기준!$B3:$AT3,0)+COUNTIFS(_calc_라운드기준!$B3:$AT3,_calc_라운드기준!P3,$B$1:$AT$1,"&lt;"&amp;15))-(RANK(P3,$B3:$AT3,0)+COUNTIFS($B3:$AT3,P3,$B$1:$AT$1,"&lt;"&amp;15))</f>
        <v>-5</v>
      </c>
      <c r="BJ3">
        <f>(RANK(_calc_라운드기준!Q3,_calc_라운드기준!$B3:$AT3,0)+COUNTIFS(_calc_라운드기준!$B3:$AT3,_calc_라운드기준!Q3,$B$1:$AT$1,"&lt;"&amp;16))-(RANK(Q3,$B3:$AT3,0)+COUNTIFS($B3:$AT3,Q3,$B$1:$AT$1,"&lt;"&amp;16))</f>
        <v>3</v>
      </c>
      <c r="BK3">
        <f>(RANK(_calc_라운드기준!R3,_calc_라운드기준!$B3:$AT3,0)+COUNTIFS(_calc_라운드기준!$B3:$AT3,_calc_라운드기준!R3,$B$1:$AT$1,"&lt;"&amp;17))-(RANK(R3,$B3:$AT3,0)+COUNTIFS($B3:$AT3,R3,$B$1:$AT$1,"&lt;"&amp;17))</f>
        <v>7</v>
      </c>
      <c r="BL3">
        <f>(RANK(_calc_라운드기준!S3,_calc_라운드기준!$B3:$AT3,0)+COUNTIFS(_calc_라운드기준!$B3:$AT3,_calc_라운드기준!S3,$B$1:$AT$1,"&lt;"&amp;18))-(RANK(S3,$B3:$AT3,0)+COUNTIFS($B3:$AT3,S3,$B$1:$AT$1,"&lt;"&amp;18))</f>
        <v>-33</v>
      </c>
      <c r="BM3">
        <f>(RANK(_calc_라운드기준!T3,_calc_라운드기준!$B3:$AT3,0)+COUNTIFS(_calc_라운드기준!$B3:$AT3,_calc_라운드기준!T3,$B$1:$AT$1,"&lt;"&amp;19))-(RANK(T3,$B3:$AT3,0)+COUNTIFS($B3:$AT3,T3,$B$1:$AT$1,"&lt;"&amp;19))</f>
        <v>6</v>
      </c>
      <c r="BN3">
        <f>(RANK(_calc_라운드기준!U3,_calc_라운드기준!$B3:$AT3,0)+COUNTIFS(_calc_라운드기준!$B3:$AT3,_calc_라운드기준!U3,$B$1:$AT$1,"&lt;"&amp;20))-(RANK(U3,$B3:$AT3,0)+COUNTIFS($B3:$AT3,U3,$B$1:$AT$1,"&lt;"&amp;20))</f>
        <v>-5</v>
      </c>
      <c r="BO3">
        <f>(RANK(_calc_라운드기준!V3,_calc_라운드기준!$B3:$AT3,0)+COUNTIFS(_calc_라운드기준!$B3:$AT3,_calc_라운드기준!V3,$B$1:$AT$1,"&lt;"&amp;21))-(RANK(V3,$B3:$AT3,0)+COUNTIFS($B3:$AT3,V3,$B$1:$AT$1,"&lt;"&amp;21))</f>
        <v>19</v>
      </c>
      <c r="BP3">
        <f>(RANK(_calc_라운드기준!W3,_calc_라운드기준!$B3:$AT3,0)+COUNTIFS(_calc_라운드기준!$B3:$AT3,_calc_라운드기준!W3,$B$1:$AT$1,"&lt;"&amp;22))-(RANK(W3,$B3:$AT3,0)+COUNTIFS($B3:$AT3,W3,$B$1:$AT$1,"&lt;"&amp;22))</f>
        <v>-10</v>
      </c>
      <c r="BQ3">
        <f>(RANK(_calc_라운드기준!X3,_calc_라운드기준!$B3:$AT3,0)+COUNTIFS(_calc_라운드기준!$B3:$AT3,_calc_라운드기준!X3,$B$1:$AT$1,"&lt;"&amp;23))-(RANK(X3,$B3:$AT3,0)+COUNTIFS($B3:$AT3,X3,$B$1:$AT$1,"&lt;"&amp;23))</f>
        <v>-3</v>
      </c>
      <c r="BR3">
        <f>(RANK(_calc_라운드기준!Y3,_calc_라운드기준!$B3:$AT3,0)+COUNTIFS(_calc_라운드기준!$B3:$AT3,_calc_라운드기준!Y3,$B$1:$AT$1,"&lt;"&amp;24))-(RANK(Y3,$B3:$AT3,0)+COUNTIFS($B3:$AT3,Y3,$B$1:$AT$1,"&lt;"&amp;24))</f>
        <v>-14</v>
      </c>
      <c r="BS3">
        <f>(RANK(_calc_라운드기준!Z3,_calc_라운드기준!$B3:$AT3,0)+COUNTIFS(_calc_라운드기준!$B3:$AT3,_calc_라운드기준!Z3,$B$1:$AT$1,"&lt;"&amp;25))-(RANK(Z3,$B3:$AT3,0)+COUNTIFS($B3:$AT3,Z3,$B$1:$AT$1,"&lt;"&amp;25))</f>
        <v>-10</v>
      </c>
      <c r="BT3">
        <f>(RANK(_calc_라운드기준!AA3,_calc_라운드기준!$B3:$AT3,0)+COUNTIFS(_calc_라운드기준!$B3:$AT3,_calc_라운드기준!AA3,$B$1:$AT$1,"&lt;"&amp;26))-(RANK(AA3,$B3:$AT3,0)+COUNTIFS($B3:$AT3,AA3,$B$1:$AT$1,"&lt;"&amp;26))</f>
        <v>14</v>
      </c>
      <c r="BU3">
        <f>(RANK(_calc_라운드기준!AB3,_calc_라운드기준!$B3:$AT3,0)+COUNTIFS(_calc_라운드기준!$B3:$AT3,_calc_라운드기준!AB3,$B$1:$AT$1,"&lt;"&amp;27))-(RANK(AB3,$B3:$AT3,0)+COUNTIFS($B3:$AT3,AB3,$B$1:$AT$1,"&lt;"&amp;27))</f>
        <v>-9</v>
      </c>
      <c r="BV3">
        <f>(RANK(_calc_라운드기준!AC3,_calc_라운드기준!$B3:$AT3,0)+COUNTIFS(_calc_라운드기준!$B3:$AT3,_calc_라운드기준!AC3,$B$1:$AT$1,"&lt;"&amp;28))-(RANK(AC3,$B3:$AT3,0)+COUNTIFS($B3:$AT3,AC3,$B$1:$AT$1,"&lt;"&amp;28))</f>
        <v>-1</v>
      </c>
      <c r="BW3">
        <f>(RANK(_calc_라운드기준!AD3,_calc_라운드기준!$B3:$AT3,0)+COUNTIFS(_calc_라운드기준!$B3:$AT3,_calc_라운드기준!AD3,$B$1:$AT$1,"&lt;"&amp;29))-(RANK(AD3,$B3:$AT3,0)+COUNTIFS($B3:$AT3,AD3,$B$1:$AT$1,"&lt;"&amp;29))</f>
        <v>9</v>
      </c>
      <c r="BX3">
        <f>(RANK(_calc_라운드기준!AE3,_calc_라운드기준!$B3:$AT3,0)+COUNTIFS(_calc_라운드기준!$B3:$AT3,_calc_라운드기준!AE3,$B$1:$AT$1,"&lt;"&amp;30))-(RANK(AE3,$B3:$AT3,0)+COUNTIFS($B3:$AT3,AE3,$B$1:$AT$1,"&lt;"&amp;30))</f>
        <v>4</v>
      </c>
      <c r="BY3">
        <f>(RANK(_calc_라운드기준!AF3,_calc_라운드기준!$B3:$AT3,0)+COUNTIFS(_calc_라운드기준!$B3:$AT3,_calc_라운드기준!AF3,$B$1:$AT$1,"&lt;"&amp;31))-(RANK(AF3,$B3:$AT3,0)+COUNTIFS($B3:$AT3,AF3,$B$1:$AT$1,"&lt;"&amp;31))</f>
        <v>-7</v>
      </c>
      <c r="BZ3">
        <f>(RANK(_calc_라운드기준!AG3,_calc_라운드기준!$B3:$AT3,0)+COUNTIFS(_calc_라운드기준!$B3:$AT3,_calc_라운드기준!AG3,$B$1:$AT$1,"&lt;"&amp;32))-(RANK(AG3,$B3:$AT3,0)+COUNTIFS($B3:$AT3,AG3,$B$1:$AT$1,"&lt;"&amp;32))</f>
        <v>-16</v>
      </c>
      <c r="CA3">
        <f>(RANK(_calc_라운드기준!AH3,_calc_라운드기준!$B3:$AT3,0)+COUNTIFS(_calc_라운드기준!$B3:$AT3,_calc_라운드기준!AH3,$B$1:$AT$1,"&lt;"&amp;33))-(RANK(AH3,$B3:$AT3,0)+COUNTIFS($B3:$AT3,AH3,$B$1:$AT$1,"&lt;"&amp;33))</f>
        <v>1</v>
      </c>
      <c r="CB3">
        <f>(RANK(_calc_라운드기준!AI3,_calc_라운드기준!$B3:$AT3,0)+COUNTIFS(_calc_라운드기준!$B3:$AT3,_calc_라운드기준!AI3,$B$1:$AT$1,"&lt;"&amp;34))-(RANK(AI3,$B3:$AT3,0)+COUNTIFS($B3:$AT3,AI3,$B$1:$AT$1,"&lt;"&amp;34))</f>
        <v>14</v>
      </c>
      <c r="CC3">
        <f>(RANK(_calc_라운드기준!AJ3,_calc_라운드기준!$B3:$AT3,0)+COUNTIFS(_calc_라운드기준!$B3:$AT3,_calc_라운드기준!AJ3,$B$1:$AT$1,"&lt;"&amp;35))-(RANK(AJ3,$B3:$AT3,0)+COUNTIFS($B3:$AT3,AJ3,$B$1:$AT$1,"&lt;"&amp;35))</f>
        <v>10</v>
      </c>
      <c r="CD3">
        <f>(RANK(_calc_라운드기준!AK3,_calc_라운드기준!$B3:$AT3,0)+COUNTIFS(_calc_라운드기준!$B3:$AT3,_calc_라운드기준!AK3,$B$1:$AT$1,"&lt;"&amp;36))-(RANK(AK3,$B3:$AT3,0)+COUNTIFS($B3:$AT3,AK3,$B$1:$AT$1,"&lt;"&amp;36))</f>
        <v>-12</v>
      </c>
      <c r="CE3">
        <f>(RANK(_calc_라운드기준!AL3,_calc_라운드기준!$B3:$AT3,0)+COUNTIFS(_calc_라운드기준!$B3:$AT3,_calc_라운드기준!AL3,$B$1:$AT$1,"&lt;"&amp;37))-(RANK(AL3,$B3:$AT3,0)+COUNTIFS($B3:$AT3,AL3,$B$1:$AT$1,"&lt;"&amp;37))</f>
        <v>21</v>
      </c>
      <c r="CF3">
        <f>(RANK(_calc_라운드기준!AM3,_calc_라운드기준!$B3:$AT3,0)+COUNTIFS(_calc_라운드기준!$B3:$AT3,_calc_라운드기준!AM3,$B$1:$AT$1,"&lt;"&amp;38))-(RANK(AM3,$B3:$AT3,0)+COUNTIFS($B3:$AT3,AM3,$B$1:$AT$1,"&lt;"&amp;38))</f>
        <v>5</v>
      </c>
      <c r="CG3">
        <f>(RANK(_calc_라운드기준!AN3,_calc_라운드기준!$B3:$AT3,0)+COUNTIFS(_calc_라운드기준!$B3:$AT3,_calc_라운드기준!AN3,$B$1:$AT$1,"&lt;"&amp;39))-(RANK(AN3,$B3:$AT3,0)+COUNTIFS($B3:$AT3,AN3,$B$1:$AT$1,"&lt;"&amp;39))</f>
        <v>1</v>
      </c>
      <c r="CH3">
        <f>(RANK(_calc_라운드기준!AO3,_calc_라운드기준!$B3:$AT3,0)+COUNTIFS(_calc_라운드기준!$B3:$AT3,_calc_라운드기준!AO3,$B$1:$AT$1,"&lt;"&amp;40))-(RANK(AO3,$B3:$AT3,0)+COUNTIFS($B3:$AT3,AO3,$B$1:$AT$1,"&lt;"&amp;40))</f>
        <v>27</v>
      </c>
      <c r="CI3">
        <f>(RANK(_calc_라운드기준!AP3,_calc_라운드기준!$B3:$AT3,0)+COUNTIFS(_calc_라운드기준!$B3:$AT3,_calc_라운드기준!AP3,$B$1:$AT$1,"&lt;"&amp;41))-(RANK(AP3,$B3:$AT3,0)+COUNTIFS($B3:$AT3,AP3,$B$1:$AT$1,"&lt;"&amp;41))</f>
        <v>-15</v>
      </c>
      <c r="CJ3">
        <f>(RANK(_calc_라운드기준!AQ3,_calc_라운드기준!$B3:$AT3,0)+COUNTIFS(_calc_라운드기준!$B3:$AT3,_calc_라운드기준!AQ3,$B$1:$AT$1,"&lt;"&amp;42))-(RANK(AQ3,$B3:$AT3,0)+COUNTIFS($B3:$AT3,AQ3,$B$1:$AT$1,"&lt;"&amp;42))</f>
        <v>-15</v>
      </c>
      <c r="CK3">
        <f>(RANK(_calc_라운드기준!AR3,_calc_라운드기준!$B3:$AT3,0)+COUNTIFS(_calc_라운드기준!$B3:$AT3,_calc_라운드기준!AR3,$B$1:$AT$1,"&lt;"&amp;43))-(RANK(AR3,$B3:$AT3,0)+COUNTIFS($B3:$AT3,AR3,$B$1:$AT$1,"&lt;"&amp;43))</f>
        <v>-1</v>
      </c>
      <c r="CL3">
        <f>(RANK(_calc_라운드기준!AS3,_calc_라운드기준!$B3:$AT3,0)+COUNTIFS(_calc_라운드기준!$B3:$AT3,_calc_라운드기준!AS3,$B$1:$AT$1,"&lt;"&amp;44))-(RANK(AS3,$B3:$AT3,0)+COUNTIFS($B3:$AT3,AS3,$B$1:$AT$1,"&lt;"&amp;44))</f>
        <v>-6</v>
      </c>
      <c r="CM3">
        <f>(RANK(_calc_라운드기준!AT3,_calc_라운드기준!$B3:$AT3,0)+COUNTIFS(_calc_라운드기준!$B3:$AT3,_calc_라운드기준!AT3,$B$1:$AT$1,"&lt;"&amp;45))-(RANK(AT3,$B3:$AT3,0)+COUNTIFS($B3:$AT3,AT3,$B$1:$AT$1,"&lt;"&amp;45))</f>
        <v>-5</v>
      </c>
      <c r="CN3">
        <f t="shared" si="0"/>
        <v>38</v>
      </c>
      <c r="CO3">
        <f t="shared" si="1"/>
        <v>44</v>
      </c>
      <c r="CP3">
        <f t="shared" si="2"/>
        <v>14</v>
      </c>
      <c r="CQ3">
        <f t="shared" si="3"/>
        <v>39</v>
      </c>
      <c r="CR3">
        <f t="shared" si="4"/>
        <v>23</v>
      </c>
      <c r="CS3">
        <f t="shared" si="5"/>
        <v>8</v>
      </c>
      <c r="CT3">
        <f t="shared" si="6"/>
        <v>4</v>
      </c>
      <c r="CU3">
        <f t="shared" si="7"/>
        <v>27</v>
      </c>
      <c r="CV3">
        <f t="shared" si="8"/>
        <v>12</v>
      </c>
      <c r="CW3">
        <f t="shared" si="9"/>
        <v>26</v>
      </c>
      <c r="CX3">
        <f t="shared" si="10"/>
        <v>9</v>
      </c>
      <c r="CY3">
        <f t="shared" si="11"/>
        <v>2</v>
      </c>
      <c r="CZ3">
        <f t="shared" si="12"/>
        <v>20</v>
      </c>
      <c r="DA3">
        <f t="shared" si="13"/>
        <v>13</v>
      </c>
      <c r="DB3">
        <f t="shared" si="14"/>
        <v>29</v>
      </c>
      <c r="DC3">
        <f t="shared" si="15"/>
        <v>19</v>
      </c>
      <c r="DD3">
        <f t="shared" si="16"/>
        <v>15</v>
      </c>
      <c r="DE3">
        <f t="shared" si="17"/>
        <v>45</v>
      </c>
      <c r="DF3">
        <f t="shared" si="18"/>
        <v>16</v>
      </c>
      <c r="DG3">
        <f t="shared" si="19"/>
        <v>30</v>
      </c>
      <c r="DH3">
        <f t="shared" si="20"/>
        <v>5</v>
      </c>
      <c r="DI3">
        <f t="shared" si="21"/>
        <v>35</v>
      </c>
      <c r="DJ3">
        <f t="shared" si="22"/>
        <v>28</v>
      </c>
      <c r="DK3">
        <f t="shared" si="23"/>
        <v>40</v>
      </c>
      <c r="DL3">
        <f t="shared" si="24"/>
        <v>36</v>
      </c>
      <c r="DM3">
        <f t="shared" si="25"/>
        <v>6</v>
      </c>
      <c r="DN3">
        <f t="shared" si="26"/>
        <v>34</v>
      </c>
      <c r="DO3">
        <f t="shared" si="27"/>
        <v>24</v>
      </c>
      <c r="DP3">
        <f t="shared" si="28"/>
        <v>11</v>
      </c>
      <c r="DQ3">
        <f t="shared" si="29"/>
        <v>18</v>
      </c>
      <c r="DR3">
        <f t="shared" si="30"/>
        <v>33</v>
      </c>
      <c r="DS3">
        <f t="shared" si="31"/>
        <v>43</v>
      </c>
      <c r="DT3">
        <f t="shared" si="32"/>
        <v>21</v>
      </c>
      <c r="DU3">
        <f t="shared" si="33"/>
        <v>7</v>
      </c>
      <c r="DV3">
        <f t="shared" si="34"/>
        <v>10</v>
      </c>
      <c r="DW3">
        <f t="shared" si="35"/>
        <v>37</v>
      </c>
      <c r="DX3">
        <f t="shared" si="36"/>
        <v>3</v>
      </c>
      <c r="DY3">
        <f t="shared" si="37"/>
        <v>17</v>
      </c>
      <c r="DZ3">
        <f t="shared" si="38"/>
        <v>22</v>
      </c>
      <c r="EA3">
        <f t="shared" si="39"/>
        <v>1</v>
      </c>
      <c r="EB3">
        <f t="shared" si="40"/>
        <v>41</v>
      </c>
      <c r="EC3">
        <f t="shared" si="41"/>
        <v>42</v>
      </c>
      <c r="ED3">
        <f t="shared" si="42"/>
        <v>25</v>
      </c>
      <c r="EE3">
        <f t="shared" si="43"/>
        <v>32</v>
      </c>
      <c r="EF3">
        <f t="shared" si="44"/>
        <v>31</v>
      </c>
    </row>
    <row r="4" spans="1:136" ht="16.5" customHeight="1">
      <c r="A4">
        <f>_calc_라운드기준!A4</f>
        <v>1242</v>
      </c>
      <c r="B4">
        <f>INDEX(_calc_누적빈도!B:B,$A4)-INDEX(_calc_누적빈도!B:B,$A4-기준150회_후보!$B$1)</f>
        <v>19</v>
      </c>
      <c r="C4">
        <f>INDEX(_calc_누적빈도!C:C,$A4)-INDEX(_calc_누적빈도!C:C,$A4-기준150회_후보!$B$1)</f>
        <v>14</v>
      </c>
      <c r="D4">
        <f>INDEX(_calc_누적빈도!D:D,$A4)-INDEX(_calc_누적빈도!D:D,$A4-기준150회_후보!$B$1)</f>
        <v>25</v>
      </c>
      <c r="E4">
        <f>INDEX(_calc_누적빈도!E:E,$A4)-INDEX(_calc_누적빈도!E:E,$A4-기준150회_후보!$B$1)</f>
        <v>15</v>
      </c>
      <c r="F4">
        <f>INDEX(_calc_누적빈도!F:F,$A4)-INDEX(_calc_누적빈도!F:F,$A4-기준150회_후보!$B$1)</f>
        <v>13</v>
      </c>
      <c r="G4">
        <f>INDEX(_calc_누적빈도!G:G,$A4)-INDEX(_calc_누적빈도!G:G,$A4-기준150회_후보!$B$1)</f>
        <v>24</v>
      </c>
      <c r="H4">
        <f>INDEX(_calc_누적빈도!H:H,$A4)-INDEX(_calc_누적빈도!H:H,$A4-기준150회_후보!$B$1)</f>
        <v>26</v>
      </c>
      <c r="I4">
        <f>INDEX(_calc_누적빈도!I:I,$A4)-INDEX(_calc_누적빈도!I:I,$A4-기준150회_후보!$B$1)</f>
        <v>18</v>
      </c>
      <c r="J4">
        <f>INDEX(_calc_누적빈도!J:J,$A4)-INDEX(_calc_누적빈도!J:J,$A4-기준150회_후보!$B$1)</f>
        <v>20</v>
      </c>
      <c r="K4">
        <f>INDEX(_calc_누적빈도!K:K,$A4)-INDEX(_calc_누적빈도!K:K,$A4-기준150회_후보!$B$1)</f>
        <v>17</v>
      </c>
      <c r="L4">
        <f>INDEX(_calc_누적빈도!L:L,$A4)-INDEX(_calc_누적빈도!L:L,$A4-기준150회_후보!$B$1)</f>
        <v>19</v>
      </c>
      <c r="M4">
        <f>INDEX(_calc_누적빈도!M:M,$A4)-INDEX(_calc_누적빈도!M:M,$A4-기준150회_후보!$B$1)</f>
        <v>22</v>
      </c>
      <c r="N4">
        <f>INDEX(_calc_누적빈도!N:N,$A4)-INDEX(_calc_누적빈도!N:N,$A4-기준150회_후보!$B$1)</f>
        <v>29</v>
      </c>
      <c r="O4">
        <f>INDEX(_calc_누적빈도!O:O,$A4)-INDEX(_calc_누적빈도!O:O,$A4-기준150회_후보!$B$1)</f>
        <v>16</v>
      </c>
      <c r="P4">
        <f>INDEX(_calc_누적빈도!P:P,$A4)-INDEX(_calc_누적빈도!P:P,$A4-기준150회_후보!$B$1)</f>
        <v>25</v>
      </c>
      <c r="Q4">
        <f>INDEX(_calc_누적빈도!Q:Q,$A4)-INDEX(_calc_누적빈도!Q:Q,$A4-기준150회_후보!$B$1)</f>
        <v>26</v>
      </c>
      <c r="R4">
        <f>INDEX(_calc_누적빈도!R:R,$A4)-INDEX(_calc_누적빈도!R:R,$A4-기준150회_후보!$B$1)</f>
        <v>17</v>
      </c>
      <c r="S4">
        <f>INDEX(_calc_누적빈도!S:S,$A4)-INDEX(_calc_누적빈도!S:S,$A4-기준150회_후보!$B$1)</f>
        <v>14</v>
      </c>
      <c r="T4">
        <f>INDEX(_calc_누적빈도!T:T,$A4)-INDEX(_calc_누적빈도!T:T,$A4-기준150회_후보!$B$1)</f>
        <v>26</v>
      </c>
      <c r="U4">
        <f>INDEX(_calc_누적빈도!U:U,$A4)-INDEX(_calc_누적빈도!U:U,$A4-기준150회_후보!$B$1)</f>
        <v>20</v>
      </c>
      <c r="V4">
        <f>INDEX(_calc_누적빈도!V:V,$A4)-INDEX(_calc_누적빈도!V:V,$A4-기준150회_후보!$B$1)</f>
        <v>19</v>
      </c>
      <c r="W4">
        <f>INDEX(_calc_누적빈도!W:W,$A4)-INDEX(_calc_누적빈도!W:W,$A4-기준150회_후보!$B$1)</f>
        <v>16</v>
      </c>
      <c r="X4">
        <f>INDEX(_calc_누적빈도!X:X,$A4)-INDEX(_calc_누적빈도!X:X,$A4-기준150회_후보!$B$1)</f>
        <v>15</v>
      </c>
      <c r="Y4">
        <f>INDEX(_calc_누적빈도!Y:Y,$A4)-INDEX(_calc_누적빈도!Y:Y,$A4-기준150회_후보!$B$1)</f>
        <v>20</v>
      </c>
      <c r="Z4">
        <f>INDEX(_calc_누적빈도!Z:Z,$A4)-INDEX(_calc_누적빈도!Z:Z,$A4-기준150회_후보!$B$1)</f>
        <v>16</v>
      </c>
      <c r="AA4">
        <f>INDEX(_calc_누적빈도!AA:AA,$A4)-INDEX(_calc_누적빈도!AA:AA,$A4-기준150회_후보!$B$1)</f>
        <v>20</v>
      </c>
      <c r="AB4">
        <f>INDEX(_calc_누적빈도!AB:AB,$A4)-INDEX(_calc_누적빈도!AB:AB,$A4-기준150회_후보!$B$1)</f>
        <v>23</v>
      </c>
      <c r="AC4">
        <f>INDEX(_calc_누적빈도!AC:AC,$A4)-INDEX(_calc_누적빈도!AC:AC,$A4-기준150회_후보!$B$1)</f>
        <v>25</v>
      </c>
      <c r="AD4">
        <f>INDEX(_calc_누적빈도!AD:AD,$A4)-INDEX(_calc_누적빈도!AD:AD,$A4-기준150회_후보!$B$1)</f>
        <v>20</v>
      </c>
      <c r="AE4">
        <f>INDEX(_calc_누적빈도!AE:AE,$A4)-INDEX(_calc_누적빈도!AE:AE,$A4-기준150회_후보!$B$1)</f>
        <v>24</v>
      </c>
      <c r="AF4">
        <f>INDEX(_calc_누적빈도!AF:AF,$A4)-INDEX(_calc_누적빈도!AF:AF,$A4-기준150회_후보!$B$1)</f>
        <v>24</v>
      </c>
      <c r="AG4">
        <f>INDEX(_calc_누적빈도!AG:AG,$A4)-INDEX(_calc_누적빈도!AG:AG,$A4-기준150회_후보!$B$1)</f>
        <v>17</v>
      </c>
      <c r="AH4">
        <f>INDEX(_calc_누적빈도!AH:AH,$A4)-INDEX(_calc_누적빈도!AH:AH,$A4-기준150회_후보!$B$1)</f>
        <v>23</v>
      </c>
      <c r="AI4">
        <f>INDEX(_calc_누적빈도!AI:AI,$A4)-INDEX(_calc_누적빈도!AI:AI,$A4-기준150회_후보!$B$1)</f>
        <v>21</v>
      </c>
      <c r="AJ4">
        <f>INDEX(_calc_누적빈도!AJ:AJ,$A4)-INDEX(_calc_누적빈도!AJ:AJ,$A4-기준150회_후보!$B$1)</f>
        <v>20</v>
      </c>
      <c r="AK4">
        <f>INDEX(_calc_누적빈도!AK:AK,$A4)-INDEX(_calc_누적빈도!AK:AK,$A4-기준150회_후보!$B$1)</f>
        <v>18</v>
      </c>
      <c r="AL4">
        <f>INDEX(_calc_누적빈도!AL:AL,$A4)-INDEX(_calc_누적빈도!AL:AL,$A4-기준150회_후보!$B$1)</f>
        <v>24</v>
      </c>
      <c r="AM4">
        <f>INDEX(_calc_누적빈도!AM:AM,$A4)-INDEX(_calc_누적빈도!AM:AM,$A4-기준150회_후보!$B$1)</f>
        <v>26</v>
      </c>
      <c r="AN4">
        <f>INDEX(_calc_누적빈도!AN:AN,$A4)-INDEX(_calc_누적빈도!AN:AN,$A4-기준150회_후보!$B$1)</f>
        <v>17</v>
      </c>
      <c r="AO4">
        <f>INDEX(_calc_누적빈도!AO:AO,$A4)-INDEX(_calc_누적빈도!AO:AO,$A4-기준150회_후보!$B$1)</f>
        <v>23</v>
      </c>
      <c r="AP4">
        <f>INDEX(_calc_누적빈도!AP:AP,$A4)-INDEX(_calc_누적빈도!AP:AP,$A4-기준150회_후보!$B$1)</f>
        <v>16</v>
      </c>
      <c r="AQ4">
        <f>INDEX(_calc_누적빈도!AQ:AQ,$A4)-INDEX(_calc_누적빈도!AQ:AQ,$A4-기준150회_후보!$B$1)</f>
        <v>17</v>
      </c>
      <c r="AR4">
        <f>INDEX(_calc_누적빈도!AR:AR,$A4)-INDEX(_calc_누적빈도!AR:AR,$A4-기준150회_후보!$B$1)</f>
        <v>15</v>
      </c>
      <c r="AS4">
        <f>INDEX(_calc_누적빈도!AS:AS,$A4)-INDEX(_calc_누적빈도!AS:AS,$A4-기준150회_후보!$B$1)</f>
        <v>19</v>
      </c>
      <c r="AT4">
        <f>INDEX(_calc_누적빈도!AT:AT,$A4)-INDEX(_calc_누적빈도!AT:AT,$A4-기준150회_후보!$B$1)</f>
        <v>17</v>
      </c>
      <c r="AU4">
        <f>(RANK(_calc_라운드기준!B4,_calc_라운드기준!$B4:$AT4,0)+COUNTIFS(_calc_라운드기준!$B4:$AT4,_calc_라운드기준!B4,$B$1:$AT$1,"&lt;"&amp;1))-(RANK(B4,$B4:$AT4,0)+COUNTIFS($B4:$AT4,B4,$B$1:$AT$1,"&lt;"&amp;1))</f>
        <v>-15</v>
      </c>
      <c r="AV4">
        <f>(RANK(_calc_라운드기준!C4,_calc_라운드기준!$B4:$AT4,0)+COUNTIFS(_calc_라운드기준!$B4:$AT4,_calc_라운드기준!C4,$B$1:$AT$1,"&lt;"&amp;2))-(RANK(C4,$B4:$AT4,0)+COUNTIFS($B4:$AT4,C4,$B$1:$AT$1,"&lt;"&amp;2))</f>
        <v>-22</v>
      </c>
      <c r="AW4">
        <f>(RANK(_calc_라운드기준!D4,_calc_라운드기준!$B4:$AT4,0)+COUNTIFS(_calc_라운드기준!$B4:$AT4,_calc_라운드기준!D4,$B$1:$AT$1,"&lt;"&amp;3))-(RANK(D4,$B4:$AT4,0)+COUNTIFS($B4:$AT4,D4,$B$1:$AT$1,"&lt;"&amp;3))</f>
        <v>5</v>
      </c>
      <c r="AX4">
        <f>(RANK(_calc_라운드기준!E4,_calc_라운드기준!$B4:$AT4,0)+COUNTIFS(_calc_라운드기준!$B4:$AT4,_calc_라운드기준!E4,$B$1:$AT$1,"&lt;"&amp;4))-(RANK(E4,$B4:$AT4,0)+COUNTIFS($B4:$AT4,E4,$B$1:$AT$1,"&lt;"&amp;4))</f>
        <v>-3</v>
      </c>
      <c r="AY4">
        <f>(RANK(_calc_라운드기준!F4,_calc_라운드기준!$B4:$AT4,0)+COUNTIFS(_calc_라운드기준!$B4:$AT4,_calc_라운드기준!F4,$B$1:$AT$1,"&lt;"&amp;5))-(RANK(F4,$B4:$AT4,0)+COUNTIFS($B4:$AT4,F4,$B$1:$AT$1,"&lt;"&amp;5))</f>
        <v>-2</v>
      </c>
      <c r="AZ4">
        <f>(RANK(_calc_라운드기준!G4,_calc_라운드기준!$B4:$AT4,0)+COUNTIFS(_calc_라운드기준!$B4:$AT4,_calc_라운드기준!G4,$B$1:$AT$1,"&lt;"&amp;6))-(RANK(G4,$B4:$AT4,0)+COUNTIFS($B4:$AT4,G4,$B$1:$AT$1,"&lt;"&amp;6))</f>
        <v>13</v>
      </c>
      <c r="BA4">
        <f>(RANK(_calc_라운드기준!H4,_calc_라운드기준!$B4:$AT4,0)+COUNTIFS(_calc_라운드기준!$B4:$AT4,_calc_라운드기준!H4,$B$1:$AT$1,"&lt;"&amp;7))-(RANK(H4,$B4:$AT4,0)+COUNTIFS($B4:$AT4,H4,$B$1:$AT$1,"&lt;"&amp;7))</f>
        <v>21</v>
      </c>
      <c r="BB4">
        <f>(RANK(_calc_라운드기준!I4,_calc_라운드기준!$B4:$AT4,0)+COUNTIFS(_calc_라운드기준!$B4:$AT4,_calc_라운드기준!I4,$B$1:$AT$1,"&lt;"&amp;8))-(RANK(I4,$B4:$AT4,0)+COUNTIFS($B4:$AT4,I4,$B$1:$AT$1,"&lt;"&amp;8))</f>
        <v>-4</v>
      </c>
      <c r="BC4">
        <f>(RANK(_calc_라운드기준!J4,_calc_라운드기준!$B4:$AT4,0)+COUNTIFS(_calc_라운드기준!$B4:$AT4,_calc_라운드기준!J4,$B$1:$AT$1,"&lt;"&amp;9))-(RANK(J4,$B4:$AT4,0)+COUNTIFS($B4:$AT4,J4,$B$1:$AT$1,"&lt;"&amp;9))</f>
        <v>7</v>
      </c>
      <c r="BD4">
        <f>(RANK(_calc_라운드기준!K4,_calc_라운드기준!$B4:$AT4,0)+COUNTIFS(_calc_라운드기준!$B4:$AT4,_calc_라운드기준!K4,$B$1:$AT$1,"&lt;"&amp;10))-(RANK(K4,$B4:$AT4,0)+COUNTIFS($B4:$AT4,K4,$B$1:$AT$1,"&lt;"&amp;10))</f>
        <v>-4</v>
      </c>
      <c r="BE4">
        <f>(RANK(_calc_라운드기준!L4,_calc_라운드기준!$B4:$AT4,0)+COUNTIFS(_calc_라운드기준!$B4:$AT4,_calc_라운드기준!L4,$B$1:$AT$1,"&lt;"&amp;11))-(RANK(L4,$B4:$AT4,0)+COUNTIFS($B4:$AT4,L4,$B$1:$AT$1,"&lt;"&amp;11))</f>
        <v>13</v>
      </c>
      <c r="BF4">
        <f>(RANK(_calc_라운드기준!M4,_calc_라운드기준!$B4:$AT4,0)+COUNTIFS(_calc_라운드기준!$B4:$AT4,_calc_라운드기준!M4,$B$1:$AT$1,"&lt;"&amp;12))-(RANK(M4,$B4:$AT4,0)+COUNTIFS($B4:$AT4,M4,$B$1:$AT$1,"&lt;"&amp;12))</f>
        <v>23</v>
      </c>
      <c r="BG4">
        <f>(RANK(_calc_라운드기준!N4,_calc_라운드기준!$B4:$AT4,0)+COUNTIFS(_calc_라운드기준!$B4:$AT4,_calc_라운드기준!N4,$B$1:$AT$1,"&lt;"&amp;13))-(RANK(N4,$B4:$AT4,0)+COUNTIFS($B4:$AT4,N4,$B$1:$AT$1,"&lt;"&amp;13))</f>
        <v>1</v>
      </c>
      <c r="BH4">
        <f>(RANK(_calc_라운드기준!O4,_calc_라운드기준!$B4:$AT4,0)+COUNTIFS(_calc_라운드기준!$B4:$AT4,_calc_라운드기준!O4,$B$1:$AT$1,"&lt;"&amp;14))-(RANK(O4,$B4:$AT4,0)+COUNTIFS($B4:$AT4,O4,$B$1:$AT$1,"&lt;"&amp;14))</f>
        <v>9</v>
      </c>
      <c r="BI4">
        <f>(RANK(_calc_라운드기준!P4,_calc_라운드기준!$B4:$AT4,0)+COUNTIFS(_calc_라운드기준!$B4:$AT4,_calc_라운드기준!P4,$B$1:$AT$1,"&lt;"&amp;15))-(RANK(P4,$B4:$AT4,0)+COUNTIFS($B4:$AT4,P4,$B$1:$AT$1,"&lt;"&amp;15))</f>
        <v>-6</v>
      </c>
      <c r="BJ4">
        <f>(RANK(_calc_라운드기준!Q4,_calc_라운드기준!$B4:$AT4,0)+COUNTIFS(_calc_라운드기준!$B4:$AT4,_calc_라운드기준!Q4,$B$1:$AT$1,"&lt;"&amp;16))-(RANK(Q4,$B4:$AT4,0)+COUNTIFS($B4:$AT4,Q4,$B$1:$AT$1,"&lt;"&amp;16))</f>
        <v>2</v>
      </c>
      <c r="BK4">
        <f>(RANK(_calc_라운드기준!R4,_calc_라운드기준!$B4:$AT4,0)+COUNTIFS(_calc_라운드기준!$B4:$AT4,_calc_라운드기준!R4,$B$1:$AT$1,"&lt;"&amp;17))-(RANK(R4,$B4:$AT4,0)+COUNTIFS($B4:$AT4,R4,$B$1:$AT$1,"&lt;"&amp;17))</f>
        <v>9</v>
      </c>
      <c r="BL4">
        <f>(RANK(_calc_라운드기준!S4,_calc_라운드기준!$B4:$AT4,0)+COUNTIFS(_calc_라운드기준!$B4:$AT4,_calc_라운드기준!S4,$B$1:$AT$1,"&lt;"&amp;18))-(RANK(S4,$B4:$AT4,0)+COUNTIFS($B4:$AT4,S4,$B$1:$AT$1,"&lt;"&amp;18))</f>
        <v>-32</v>
      </c>
      <c r="BM4">
        <f>(RANK(_calc_라운드기준!T4,_calc_라운드기준!$B4:$AT4,0)+COUNTIFS(_calc_라운드기준!$B4:$AT4,_calc_라운드기준!T4,$B$1:$AT$1,"&lt;"&amp;19))-(RANK(T4,$B4:$AT4,0)+COUNTIFS($B4:$AT4,T4,$B$1:$AT$1,"&lt;"&amp;19))</f>
        <v>9</v>
      </c>
      <c r="BN4">
        <f>(RANK(_calc_라운드기준!U4,_calc_라운드기준!$B4:$AT4,0)+COUNTIFS(_calc_라운드기준!$B4:$AT4,_calc_라운드기준!U4,$B$1:$AT$1,"&lt;"&amp;20))-(RANK(U4,$B4:$AT4,0)+COUNTIFS($B4:$AT4,U4,$B$1:$AT$1,"&lt;"&amp;20))</f>
        <v>-5</v>
      </c>
      <c r="BO4">
        <f>(RANK(_calc_라운드기준!V4,_calc_라운드기준!$B4:$AT4,0)+COUNTIFS(_calc_라운드기준!$B4:$AT4,_calc_라운드기준!V4,$B$1:$AT$1,"&lt;"&amp;21))-(RANK(V4,$B4:$AT4,0)+COUNTIFS($B4:$AT4,V4,$B$1:$AT$1,"&lt;"&amp;21))</f>
        <v>18</v>
      </c>
      <c r="BP4">
        <f>(RANK(_calc_라운드기준!W4,_calc_라운드기준!$B4:$AT4,0)+COUNTIFS(_calc_라운드기준!$B4:$AT4,_calc_라운드기준!W4,$B$1:$AT$1,"&lt;"&amp;22))-(RANK(W4,$B4:$AT4,0)+COUNTIFS($B4:$AT4,W4,$B$1:$AT$1,"&lt;"&amp;22))</f>
        <v>-10</v>
      </c>
      <c r="BQ4">
        <f>(RANK(_calc_라운드기준!X4,_calc_라운드기준!$B4:$AT4,0)+COUNTIFS(_calc_라운드기준!$B4:$AT4,_calc_라운드기준!X4,$B$1:$AT$1,"&lt;"&amp;23))-(RANK(X4,$B4:$AT4,0)+COUNTIFS($B4:$AT4,X4,$B$1:$AT$1,"&lt;"&amp;23))</f>
        <v>-13</v>
      </c>
      <c r="BR4">
        <f>(RANK(_calc_라운드기준!Y4,_calc_라운드기준!$B4:$AT4,0)+COUNTIFS(_calc_라운드기준!$B4:$AT4,_calc_라운드기준!Y4,$B$1:$AT$1,"&lt;"&amp;24))-(RANK(Y4,$B4:$AT4,0)+COUNTIFS($B4:$AT4,Y4,$B$1:$AT$1,"&lt;"&amp;24))</f>
        <v>-14</v>
      </c>
      <c r="BS4">
        <f>(RANK(_calc_라운드기준!Z4,_calc_라운드기준!$B4:$AT4,0)+COUNTIFS(_calc_라운드기준!$B4:$AT4,_calc_라운드기준!Z4,$B$1:$AT$1,"&lt;"&amp;25))-(RANK(Z4,$B4:$AT4,0)+COUNTIFS($B4:$AT4,Z4,$B$1:$AT$1,"&lt;"&amp;25))</f>
        <v>-9</v>
      </c>
      <c r="BT4">
        <f>(RANK(_calc_라운드기준!AA4,_calc_라운드기준!$B4:$AT4,0)+COUNTIFS(_calc_라운드기준!$B4:$AT4,_calc_라운드기준!AA4,$B$1:$AT$1,"&lt;"&amp;26))-(RANK(AA4,$B4:$AT4,0)+COUNTIFS($B4:$AT4,AA4,$B$1:$AT$1,"&lt;"&amp;26))</f>
        <v>20</v>
      </c>
      <c r="BU4">
        <f>(RANK(_calc_라운드기준!AB4,_calc_라운드기준!$B4:$AT4,0)+COUNTIFS(_calc_라운드기준!$B4:$AT4,_calc_라운드기준!AB4,$B$1:$AT$1,"&lt;"&amp;27))-(RANK(AB4,$B4:$AT4,0)+COUNTIFS($B4:$AT4,AB4,$B$1:$AT$1,"&lt;"&amp;27))</f>
        <v>-10</v>
      </c>
      <c r="BV4">
        <f>(RANK(_calc_라운드기준!AC4,_calc_라운드기준!$B4:$AT4,0)+COUNTIFS(_calc_라운드기준!$B4:$AT4,_calc_라운드기준!AC4,$B$1:$AT$1,"&lt;"&amp;28))-(RANK(AC4,$B4:$AT4,0)+COUNTIFS($B4:$AT4,AC4,$B$1:$AT$1,"&lt;"&amp;28))</f>
        <v>-1</v>
      </c>
      <c r="BW4">
        <f>(RANK(_calc_라운드기준!AD4,_calc_라운드기준!$B4:$AT4,0)+COUNTIFS(_calc_라운드기준!$B4:$AT4,_calc_라운드기준!AD4,$B$1:$AT$1,"&lt;"&amp;29))-(RANK(AD4,$B4:$AT4,0)+COUNTIFS($B4:$AT4,AD4,$B$1:$AT$1,"&lt;"&amp;29))</f>
        <v>8</v>
      </c>
      <c r="BX4">
        <f>(RANK(_calc_라운드기준!AE4,_calc_라운드기준!$B4:$AT4,0)+COUNTIFS(_calc_라운드기준!$B4:$AT4,_calc_라운드기준!AE4,$B$1:$AT$1,"&lt;"&amp;30))-(RANK(AE4,$B4:$AT4,0)+COUNTIFS($B4:$AT4,AE4,$B$1:$AT$1,"&lt;"&amp;30))</f>
        <v>5</v>
      </c>
      <c r="BY4">
        <f>(RANK(_calc_라운드기준!AF4,_calc_라운드기준!$B4:$AT4,0)+COUNTIFS(_calc_라운드기준!$B4:$AT4,_calc_라운드기준!AF4,$B$1:$AT$1,"&lt;"&amp;31))-(RANK(AF4,$B4:$AT4,0)+COUNTIFS($B4:$AT4,AF4,$B$1:$AT$1,"&lt;"&amp;31))</f>
        <v>-7</v>
      </c>
      <c r="BZ4">
        <f>(RANK(_calc_라운드기준!AG4,_calc_라운드기준!$B4:$AT4,0)+COUNTIFS(_calc_라운드기준!$B4:$AT4,_calc_라운드기준!AG4,$B$1:$AT$1,"&lt;"&amp;32))-(RANK(AG4,$B4:$AT4,0)+COUNTIFS($B4:$AT4,AG4,$B$1:$AT$1,"&lt;"&amp;32))</f>
        <v>-16</v>
      </c>
      <c r="CA4">
        <f>(RANK(_calc_라운드기준!AH4,_calc_라운드기준!$B4:$AT4,0)+COUNTIFS(_calc_라운드기준!$B4:$AT4,_calc_라운드기준!AH4,$B$1:$AT$1,"&lt;"&amp;33))-(RANK(AH4,$B4:$AT4,0)+COUNTIFS($B4:$AT4,AH4,$B$1:$AT$1,"&lt;"&amp;33))</f>
        <v>3</v>
      </c>
      <c r="CB4">
        <f>(RANK(_calc_라운드기준!AI4,_calc_라운드기준!$B4:$AT4,0)+COUNTIFS(_calc_라운드기준!$B4:$AT4,_calc_라운드기준!AI4,$B$1:$AT$1,"&lt;"&amp;34))-(RANK(AI4,$B4:$AT4,0)+COUNTIFS($B4:$AT4,AI4,$B$1:$AT$1,"&lt;"&amp;34))</f>
        <v>14</v>
      </c>
      <c r="CC4">
        <f>(RANK(_calc_라운드기준!AJ4,_calc_라운드기준!$B4:$AT4,0)+COUNTIFS(_calc_라운드기준!$B4:$AT4,_calc_라운드기준!AJ4,$B$1:$AT$1,"&lt;"&amp;35))-(RANK(AJ4,$B4:$AT4,0)+COUNTIFS($B4:$AT4,AJ4,$B$1:$AT$1,"&lt;"&amp;35))</f>
        <v>9</v>
      </c>
      <c r="CD4">
        <f>(RANK(_calc_라운드기준!AK4,_calc_라운드기준!$B4:$AT4,0)+COUNTIFS(_calc_라운드기준!$B4:$AT4,_calc_라운드기준!AK4,$B$1:$AT$1,"&lt;"&amp;36))-(RANK(AK4,$B4:$AT4,0)+COUNTIFS($B4:$AT4,AK4,$B$1:$AT$1,"&lt;"&amp;36))</f>
        <v>-19</v>
      </c>
      <c r="CE4">
        <f>(RANK(_calc_라운드기준!AL4,_calc_라운드기준!$B4:$AT4,0)+COUNTIFS(_calc_라운드기준!$B4:$AT4,_calc_라운드기준!AL4,$B$1:$AT$1,"&lt;"&amp;37))-(RANK(AL4,$B4:$AT4,0)+COUNTIFS($B4:$AT4,AL4,$B$1:$AT$1,"&lt;"&amp;37))</f>
        <v>21</v>
      </c>
      <c r="CF4">
        <f>(RANK(_calc_라운드기준!AM4,_calc_라운드기준!$B4:$AT4,0)+COUNTIFS(_calc_라운드기준!$B4:$AT4,_calc_라운드기준!AM4,$B$1:$AT$1,"&lt;"&amp;38))-(RANK(AM4,$B4:$AT4,0)+COUNTIFS($B4:$AT4,AM4,$B$1:$AT$1,"&lt;"&amp;38))</f>
        <v>3</v>
      </c>
      <c r="CG4">
        <f>(RANK(_calc_라운드기준!AN4,_calc_라운드기준!$B4:$AT4,0)+COUNTIFS(_calc_라운드기준!$B4:$AT4,_calc_라운드기준!AN4,$B$1:$AT$1,"&lt;"&amp;39))-(RANK(AN4,$B4:$AT4,0)+COUNTIFS($B4:$AT4,AN4,$B$1:$AT$1,"&lt;"&amp;39))</f>
        <v>-15</v>
      </c>
      <c r="CH4">
        <f>(RANK(_calc_라운드기준!AO4,_calc_라운드기준!$B4:$AT4,0)+COUNTIFS(_calc_라운드기준!$B4:$AT4,_calc_라운드기준!AO4,$B$1:$AT$1,"&lt;"&amp;40))-(RANK(AO4,$B4:$AT4,0)+COUNTIFS($B4:$AT4,AO4,$B$1:$AT$1,"&lt;"&amp;40))</f>
        <v>19</v>
      </c>
      <c r="CI4">
        <f>(RANK(_calc_라운드기준!AP4,_calc_라운드기준!$B4:$AT4,0)+COUNTIFS(_calc_라운드기준!$B4:$AT4,_calc_라운드기준!AP4,$B$1:$AT$1,"&lt;"&amp;41))-(RANK(AP4,$B4:$AT4,0)+COUNTIFS($B4:$AT4,AP4,$B$1:$AT$1,"&lt;"&amp;41))</f>
        <v>-4</v>
      </c>
      <c r="CJ4">
        <f>(RANK(_calc_라운드기준!AQ4,_calc_라운드기준!$B4:$AT4,0)+COUNTIFS(_calc_라운드기준!$B4:$AT4,_calc_라운드기준!AQ4,$B$1:$AT$1,"&lt;"&amp;42))-(RANK(AQ4,$B4:$AT4,0)+COUNTIFS($B4:$AT4,AQ4,$B$1:$AT$1,"&lt;"&amp;42))</f>
        <v>-15</v>
      </c>
      <c r="CK4">
        <f>(RANK(_calc_라운드기준!AR4,_calc_라운드기준!$B4:$AT4,0)+COUNTIFS(_calc_라운드기준!$B4:$AT4,_calc_라운드기준!AR4,$B$1:$AT$1,"&lt;"&amp;43))-(RANK(AR4,$B4:$AT4,0)+COUNTIFS($B4:$AT4,AR4,$B$1:$AT$1,"&lt;"&amp;43))</f>
        <v>0</v>
      </c>
      <c r="CL4">
        <f>(RANK(_calc_라운드기준!AS4,_calc_라운드기준!$B4:$AT4,0)+COUNTIFS(_calc_라운드기준!$B4:$AT4,_calc_라운드기준!AS4,$B$1:$AT$1,"&lt;"&amp;44))-(RANK(AS4,$B4:$AT4,0)+COUNTIFS($B4:$AT4,AS4,$B$1:$AT$1,"&lt;"&amp;44))</f>
        <v>-7</v>
      </c>
      <c r="CM4">
        <f>(RANK(_calc_라운드기준!AT4,_calc_라운드기준!$B4:$AT4,0)+COUNTIFS(_calc_라운드기준!$B4:$AT4,_calc_라운드기준!AT4,$B$1:$AT$1,"&lt;"&amp;45))-(RANK(AT4,$B4:$AT4,0)+COUNTIFS($B4:$AT4,AT4,$B$1:$AT$1,"&lt;"&amp;45))</f>
        <v>1</v>
      </c>
      <c r="CN4">
        <f t="shared" si="0"/>
        <v>39</v>
      </c>
      <c r="CO4">
        <f t="shared" si="1"/>
        <v>44</v>
      </c>
      <c r="CP4">
        <f t="shared" si="2"/>
        <v>16</v>
      </c>
      <c r="CQ4">
        <f t="shared" si="3"/>
        <v>26</v>
      </c>
      <c r="CR4">
        <f t="shared" si="4"/>
        <v>25</v>
      </c>
      <c r="CS4">
        <f t="shared" si="5"/>
        <v>8</v>
      </c>
      <c r="CT4">
        <f t="shared" si="6"/>
        <v>2</v>
      </c>
      <c r="CU4">
        <f t="shared" si="7"/>
        <v>27</v>
      </c>
      <c r="CV4">
        <f t="shared" si="8"/>
        <v>15</v>
      </c>
      <c r="CW4">
        <f t="shared" si="9"/>
        <v>28</v>
      </c>
      <c r="CX4">
        <f t="shared" si="10"/>
        <v>9</v>
      </c>
      <c r="CY4">
        <f t="shared" si="11"/>
        <v>1</v>
      </c>
      <c r="CZ4">
        <f t="shared" si="12"/>
        <v>21</v>
      </c>
      <c r="DA4">
        <f t="shared" si="13"/>
        <v>10</v>
      </c>
      <c r="DB4">
        <f t="shared" si="14"/>
        <v>31</v>
      </c>
      <c r="DC4">
        <f t="shared" si="15"/>
        <v>20</v>
      </c>
      <c r="DD4">
        <f t="shared" si="16"/>
        <v>11</v>
      </c>
      <c r="DE4">
        <f t="shared" si="17"/>
        <v>45</v>
      </c>
      <c r="DF4">
        <f t="shared" si="18"/>
        <v>12</v>
      </c>
      <c r="DG4">
        <f t="shared" si="19"/>
        <v>30</v>
      </c>
      <c r="DH4">
        <f t="shared" si="20"/>
        <v>6</v>
      </c>
      <c r="DI4">
        <f t="shared" si="21"/>
        <v>35</v>
      </c>
      <c r="DJ4">
        <f t="shared" si="22"/>
        <v>37</v>
      </c>
      <c r="DK4">
        <f t="shared" si="23"/>
        <v>38</v>
      </c>
      <c r="DL4">
        <f t="shared" si="24"/>
        <v>34</v>
      </c>
      <c r="DM4">
        <f t="shared" si="25"/>
        <v>4</v>
      </c>
      <c r="DN4">
        <f t="shared" si="26"/>
        <v>36</v>
      </c>
      <c r="DO4">
        <f t="shared" si="27"/>
        <v>24</v>
      </c>
      <c r="DP4">
        <f t="shared" si="28"/>
        <v>14</v>
      </c>
      <c r="DQ4">
        <f t="shared" si="29"/>
        <v>17</v>
      </c>
      <c r="DR4">
        <f t="shared" si="30"/>
        <v>32</v>
      </c>
      <c r="DS4">
        <f t="shared" si="31"/>
        <v>42</v>
      </c>
      <c r="DT4">
        <f t="shared" si="32"/>
        <v>18</v>
      </c>
      <c r="DU4">
        <f t="shared" si="33"/>
        <v>7</v>
      </c>
      <c r="DV4">
        <f t="shared" si="34"/>
        <v>13</v>
      </c>
      <c r="DW4">
        <f t="shared" si="35"/>
        <v>43</v>
      </c>
      <c r="DX4">
        <f t="shared" si="36"/>
        <v>3</v>
      </c>
      <c r="DY4">
        <f t="shared" si="37"/>
        <v>19</v>
      </c>
      <c r="DZ4">
        <f t="shared" si="38"/>
        <v>40</v>
      </c>
      <c r="EA4">
        <f t="shared" si="39"/>
        <v>5</v>
      </c>
      <c r="EB4">
        <f t="shared" si="40"/>
        <v>29</v>
      </c>
      <c r="EC4">
        <f t="shared" si="41"/>
        <v>41</v>
      </c>
      <c r="ED4">
        <f t="shared" si="42"/>
        <v>23</v>
      </c>
      <c r="EE4">
        <f t="shared" si="43"/>
        <v>33</v>
      </c>
      <c r="EF4">
        <f t="shared" si="44"/>
        <v>22</v>
      </c>
    </row>
    <row r="5" spans="1:136" ht="16.5" customHeight="1">
      <c r="A5">
        <f>_calc_라운드기준!A5</f>
        <v>1241</v>
      </c>
      <c r="B5">
        <f>INDEX(_calc_누적빈도!B:B,$A5)-INDEX(_calc_누적빈도!B:B,$A5-기준150회_후보!$B$1)</f>
        <v>19</v>
      </c>
      <c r="C5">
        <f>INDEX(_calc_누적빈도!C:C,$A5)-INDEX(_calc_누적빈도!C:C,$A5-기준150회_후보!$B$1)</f>
        <v>14</v>
      </c>
      <c r="D5">
        <f>INDEX(_calc_누적빈도!D:D,$A5)-INDEX(_calc_누적빈도!D:D,$A5-기준150회_후보!$B$1)</f>
        <v>25</v>
      </c>
      <c r="E5">
        <f>INDEX(_calc_누적빈도!E:E,$A5)-INDEX(_calc_누적빈도!E:E,$A5-기준150회_후보!$B$1)</f>
        <v>15</v>
      </c>
      <c r="F5">
        <f>INDEX(_calc_누적빈도!F:F,$A5)-INDEX(_calc_누적빈도!F:F,$A5-기준150회_후보!$B$1)</f>
        <v>13</v>
      </c>
      <c r="G5">
        <f>INDEX(_calc_누적빈도!G:G,$A5)-INDEX(_calc_누적빈도!G:G,$A5-기준150회_후보!$B$1)</f>
        <v>25</v>
      </c>
      <c r="H5">
        <f>INDEX(_calc_누적빈도!H:H,$A5)-INDEX(_calc_누적빈도!H:H,$A5-기준150회_후보!$B$1)</f>
        <v>25</v>
      </c>
      <c r="I5">
        <f>INDEX(_calc_누적빈도!I:I,$A5)-INDEX(_calc_누적빈도!I:I,$A5-기준150회_후보!$B$1)</f>
        <v>18</v>
      </c>
      <c r="J5">
        <f>INDEX(_calc_누적빈도!J:J,$A5)-INDEX(_calc_누적빈도!J:J,$A5-기준150회_후보!$B$1)</f>
        <v>20</v>
      </c>
      <c r="K5">
        <f>INDEX(_calc_누적빈도!K:K,$A5)-INDEX(_calc_누적빈도!K:K,$A5-기준150회_후보!$B$1)</f>
        <v>17</v>
      </c>
      <c r="L5">
        <f>INDEX(_calc_누적빈도!L:L,$A5)-INDEX(_calc_누적빈도!L:L,$A5-기준150회_후보!$B$1)</f>
        <v>19</v>
      </c>
      <c r="M5">
        <f>INDEX(_calc_누적빈도!M:M,$A5)-INDEX(_calc_누적빈도!M:M,$A5-기준150회_후보!$B$1)</f>
        <v>22</v>
      </c>
      <c r="N5">
        <f>INDEX(_calc_누적빈도!N:N,$A5)-INDEX(_calc_누적빈도!N:N,$A5-기준150회_후보!$B$1)</f>
        <v>28</v>
      </c>
      <c r="O5">
        <f>INDEX(_calc_누적빈도!O:O,$A5)-INDEX(_calc_누적빈도!O:O,$A5-기준150회_후보!$B$1)</f>
        <v>16</v>
      </c>
      <c r="P5">
        <f>INDEX(_calc_누적빈도!P:P,$A5)-INDEX(_calc_누적빈도!P:P,$A5-기준150회_후보!$B$1)</f>
        <v>25</v>
      </c>
      <c r="Q5">
        <f>INDEX(_calc_누적빈도!Q:Q,$A5)-INDEX(_calc_누적빈도!Q:Q,$A5-기준150회_후보!$B$1)</f>
        <v>25</v>
      </c>
      <c r="R5">
        <f>INDEX(_calc_누적빈도!R:R,$A5)-INDEX(_calc_누적빈도!R:R,$A5-기준150회_후보!$B$1)</f>
        <v>17</v>
      </c>
      <c r="S5">
        <f>INDEX(_calc_누적빈도!S:S,$A5)-INDEX(_calc_누적빈도!S:S,$A5-기준150회_후보!$B$1)</f>
        <v>14</v>
      </c>
      <c r="T5">
        <f>INDEX(_calc_누적빈도!T:T,$A5)-INDEX(_calc_누적빈도!T:T,$A5-기준150회_후보!$B$1)</f>
        <v>26</v>
      </c>
      <c r="U5">
        <f>INDEX(_calc_누적빈도!U:U,$A5)-INDEX(_calc_누적빈도!U:U,$A5-기준150회_후보!$B$1)</f>
        <v>21</v>
      </c>
      <c r="V5">
        <f>INDEX(_calc_누적빈도!V:V,$A5)-INDEX(_calc_누적빈도!V:V,$A5-기준150회_후보!$B$1)</f>
        <v>19</v>
      </c>
      <c r="W5">
        <f>INDEX(_calc_누적빈도!W:W,$A5)-INDEX(_calc_누적빈도!W:W,$A5-기준150회_후보!$B$1)</f>
        <v>16</v>
      </c>
      <c r="X5">
        <f>INDEX(_calc_누적빈도!X:X,$A5)-INDEX(_calc_누적빈도!X:X,$A5-기준150회_후보!$B$1)</f>
        <v>15</v>
      </c>
      <c r="Y5">
        <f>INDEX(_calc_누적빈도!Y:Y,$A5)-INDEX(_calc_누적빈도!Y:Y,$A5-기준150회_후보!$B$1)</f>
        <v>20</v>
      </c>
      <c r="Z5">
        <f>INDEX(_calc_누적빈도!Z:Z,$A5)-INDEX(_calc_누적빈도!Z:Z,$A5-기준150회_후보!$B$1)</f>
        <v>16</v>
      </c>
      <c r="AA5">
        <f>INDEX(_calc_누적빈도!AA:AA,$A5)-INDEX(_calc_누적빈도!AA:AA,$A5-기준150회_후보!$B$1)</f>
        <v>20</v>
      </c>
      <c r="AB5">
        <f>INDEX(_calc_누적빈도!AB:AB,$A5)-INDEX(_calc_누적빈도!AB:AB,$A5-기준150회_후보!$B$1)</f>
        <v>23</v>
      </c>
      <c r="AC5">
        <f>INDEX(_calc_누적빈도!AC:AC,$A5)-INDEX(_calc_누적빈도!AC:AC,$A5-기준150회_후보!$B$1)</f>
        <v>26</v>
      </c>
      <c r="AD5">
        <f>INDEX(_calc_누적빈도!AD:AD,$A5)-INDEX(_calc_누적빈도!AD:AD,$A5-기준150회_후보!$B$1)</f>
        <v>20</v>
      </c>
      <c r="AE5">
        <f>INDEX(_calc_누적빈도!AE:AE,$A5)-INDEX(_calc_누적빈도!AE:AE,$A5-기준150회_후보!$B$1)</f>
        <v>25</v>
      </c>
      <c r="AF5">
        <f>INDEX(_calc_누적빈도!AF:AF,$A5)-INDEX(_calc_누적빈도!AF:AF,$A5-기준150회_후보!$B$1)</f>
        <v>24</v>
      </c>
      <c r="AG5">
        <f>INDEX(_calc_누적빈도!AG:AG,$A5)-INDEX(_calc_누적빈도!AG:AG,$A5-기준150회_후보!$B$1)</f>
        <v>17</v>
      </c>
      <c r="AH5">
        <f>INDEX(_calc_누적빈도!AH:AH,$A5)-INDEX(_calc_누적빈도!AH:AH,$A5-기준150회_후보!$B$1)</f>
        <v>23</v>
      </c>
      <c r="AI5">
        <f>INDEX(_calc_누적빈도!AI:AI,$A5)-INDEX(_calc_누적빈도!AI:AI,$A5-기준150회_후보!$B$1)</f>
        <v>21</v>
      </c>
      <c r="AJ5">
        <f>INDEX(_calc_누적빈도!AJ:AJ,$A5)-INDEX(_calc_누적빈도!AJ:AJ,$A5-기준150회_후보!$B$1)</f>
        <v>20</v>
      </c>
      <c r="AK5">
        <f>INDEX(_calc_누적빈도!AK:AK,$A5)-INDEX(_calc_누적빈도!AK:AK,$A5-기준150회_후보!$B$1)</f>
        <v>18</v>
      </c>
      <c r="AL5">
        <f>INDEX(_calc_누적빈도!AL:AL,$A5)-INDEX(_calc_누적빈도!AL:AL,$A5-기준150회_후보!$B$1)</f>
        <v>24</v>
      </c>
      <c r="AM5">
        <f>INDEX(_calc_누적빈도!AM:AM,$A5)-INDEX(_calc_누적빈도!AM:AM,$A5-기준150회_후보!$B$1)</f>
        <v>26</v>
      </c>
      <c r="AN5">
        <f>INDEX(_calc_누적빈도!AN:AN,$A5)-INDEX(_calc_누적빈도!AN:AN,$A5-기준150회_후보!$B$1)</f>
        <v>17</v>
      </c>
      <c r="AO5">
        <f>INDEX(_calc_누적빈도!AO:AO,$A5)-INDEX(_calc_누적빈도!AO:AO,$A5-기준150회_후보!$B$1)</f>
        <v>23</v>
      </c>
      <c r="AP5">
        <f>INDEX(_calc_누적빈도!AP:AP,$A5)-INDEX(_calc_누적빈도!AP:AP,$A5-기준150회_후보!$B$1)</f>
        <v>16</v>
      </c>
      <c r="AQ5">
        <f>INDEX(_calc_누적빈도!AQ:AQ,$A5)-INDEX(_calc_누적빈도!AQ:AQ,$A5-기준150회_후보!$B$1)</f>
        <v>17</v>
      </c>
      <c r="AR5">
        <f>INDEX(_calc_누적빈도!AR:AR,$A5)-INDEX(_calc_누적빈도!AR:AR,$A5-기준150회_후보!$B$1)</f>
        <v>14</v>
      </c>
      <c r="AS5">
        <f>INDEX(_calc_누적빈도!AS:AS,$A5)-INDEX(_calc_누적빈도!AS:AS,$A5-기준150회_후보!$B$1)</f>
        <v>19</v>
      </c>
      <c r="AT5">
        <f>INDEX(_calc_누적빈도!AT:AT,$A5)-INDEX(_calc_누적빈도!AT:AT,$A5-기준150회_후보!$B$1)</f>
        <v>17</v>
      </c>
      <c r="AU5">
        <f>(RANK(_calc_라운드기준!B5,_calc_라운드기준!$B5:$AT5,0)+COUNTIFS(_calc_라운드기준!$B5:$AT5,_calc_라운드기준!B5,$B$1:$AT$1,"&lt;"&amp;1))-(RANK(B5,$B5:$AT5,0)+COUNTIFS($B5:$AT5,B5,$B$1:$AT$1,"&lt;"&amp;1))</f>
        <v>-20</v>
      </c>
      <c r="AV5">
        <f>(RANK(_calc_라운드기준!C5,_calc_라운드기준!$B5:$AT5,0)+COUNTIFS(_calc_라운드기준!$B5:$AT5,_calc_라운드기준!C5,$B$1:$AT$1,"&lt;"&amp;2))-(RANK(C5,$B5:$AT5,0)+COUNTIFS($B5:$AT5,C5,$B$1:$AT$1,"&lt;"&amp;2))</f>
        <v>-20</v>
      </c>
      <c r="AW5">
        <f>(RANK(_calc_라운드기준!D5,_calc_라운드기준!$B5:$AT5,0)+COUNTIFS(_calc_라운드기준!$B5:$AT5,_calc_라운드기준!D5,$B$1:$AT$1,"&lt;"&amp;3))-(RANK(D5,$B5:$AT5,0)+COUNTIFS($B5:$AT5,D5,$B$1:$AT$1,"&lt;"&amp;3))</f>
        <v>7</v>
      </c>
      <c r="AX5">
        <f>(RANK(_calc_라운드기준!E5,_calc_라운드기준!$B5:$AT5,0)+COUNTIFS(_calc_라운드기준!$B5:$AT5,_calc_라운드기준!E5,$B$1:$AT$1,"&lt;"&amp;4))-(RANK(E5,$B5:$AT5,0)+COUNTIFS($B5:$AT5,E5,$B$1:$AT$1,"&lt;"&amp;4))</f>
        <v>-17</v>
      </c>
      <c r="AY5">
        <f>(RANK(_calc_라운드기준!F5,_calc_라운드기준!$B5:$AT5,0)+COUNTIFS(_calc_라운드기준!$B5:$AT5,_calc_라운드기준!F5,$B$1:$AT$1,"&lt;"&amp;5))-(RANK(F5,$B5:$AT5,0)+COUNTIFS($B5:$AT5,F5,$B$1:$AT$1,"&lt;"&amp;5))</f>
        <v>-3</v>
      </c>
      <c r="AZ5">
        <f>(RANK(_calc_라운드기준!G5,_calc_라운드기준!$B5:$AT5,0)+COUNTIFS(_calc_라운드기준!$B5:$AT5,_calc_라운드기준!G5,$B$1:$AT$1,"&lt;"&amp;6))-(RANK(G5,$B5:$AT5,0)+COUNTIFS($B5:$AT5,G5,$B$1:$AT$1,"&lt;"&amp;6))</f>
        <v>18</v>
      </c>
      <c r="BA5">
        <f>(RANK(_calc_라운드기준!H5,_calc_라운드기준!$B5:$AT5,0)+COUNTIFS(_calc_라운드기준!$B5:$AT5,_calc_라운드기준!H5,$B$1:$AT$1,"&lt;"&amp;7))-(RANK(H5,$B5:$AT5,0)+COUNTIFS($B5:$AT5,H5,$B$1:$AT$1,"&lt;"&amp;7))</f>
        <v>31</v>
      </c>
      <c r="BB5">
        <f>(RANK(_calc_라운드기준!I5,_calc_라운드기준!$B5:$AT5,0)+COUNTIFS(_calc_라운드기준!$B5:$AT5,_calc_라운드기준!I5,$B$1:$AT$1,"&lt;"&amp;8))-(RANK(I5,$B5:$AT5,0)+COUNTIFS($B5:$AT5,I5,$B$1:$AT$1,"&lt;"&amp;8))</f>
        <v>-3</v>
      </c>
      <c r="BC5">
        <f>(RANK(_calc_라운드기준!J5,_calc_라운드기준!$B5:$AT5,0)+COUNTIFS(_calc_라운드기준!$B5:$AT5,_calc_라운드기준!J5,$B$1:$AT$1,"&lt;"&amp;9))-(RANK(J5,$B5:$AT5,0)+COUNTIFS($B5:$AT5,J5,$B$1:$AT$1,"&lt;"&amp;9))</f>
        <v>7</v>
      </c>
      <c r="BD5">
        <f>(RANK(_calc_라운드기준!K5,_calc_라운드기준!$B5:$AT5,0)+COUNTIFS(_calc_라운드기준!$B5:$AT5,_calc_라운드기준!K5,$B$1:$AT$1,"&lt;"&amp;10))-(RANK(K5,$B5:$AT5,0)+COUNTIFS($B5:$AT5,K5,$B$1:$AT$1,"&lt;"&amp;10))</f>
        <v>-3</v>
      </c>
      <c r="BE5">
        <f>(RANK(_calc_라운드기준!L5,_calc_라운드기준!$B5:$AT5,0)+COUNTIFS(_calc_라운드기준!$B5:$AT5,_calc_라운드기준!L5,$B$1:$AT$1,"&lt;"&amp;11))-(RANK(L5,$B5:$AT5,0)+COUNTIFS($B5:$AT5,L5,$B$1:$AT$1,"&lt;"&amp;11))</f>
        <v>3</v>
      </c>
      <c r="BF5">
        <f>(RANK(_calc_라운드기준!M5,_calc_라운드기준!$B5:$AT5,0)+COUNTIFS(_calc_라운드기준!$B5:$AT5,_calc_라운드기준!M5,$B$1:$AT$1,"&lt;"&amp;12))-(RANK(M5,$B5:$AT5,0)+COUNTIFS($B5:$AT5,M5,$B$1:$AT$1,"&lt;"&amp;12))</f>
        <v>13</v>
      </c>
      <c r="BG5">
        <f>(RANK(_calc_라운드기준!N5,_calc_라운드기준!$B5:$AT5,0)+COUNTIFS(_calc_라운드기준!$B5:$AT5,_calc_라운드기준!N5,$B$1:$AT$1,"&lt;"&amp;13))-(RANK(N5,$B5:$AT5,0)+COUNTIFS($B5:$AT5,N5,$B$1:$AT$1,"&lt;"&amp;13))</f>
        <v>4</v>
      </c>
      <c r="BH5">
        <f>(RANK(_calc_라운드기준!O5,_calc_라운드기준!$B5:$AT5,0)+COUNTIFS(_calc_라운드기준!$B5:$AT5,_calc_라운드기준!O5,$B$1:$AT$1,"&lt;"&amp;14))-(RANK(O5,$B5:$AT5,0)+COUNTIFS($B5:$AT5,O5,$B$1:$AT$1,"&lt;"&amp;14))</f>
        <v>9</v>
      </c>
      <c r="BI5">
        <f>(RANK(_calc_라운드기준!P5,_calc_라운드기준!$B5:$AT5,0)+COUNTIFS(_calc_라운드기준!$B5:$AT5,_calc_라운드기준!P5,$B$1:$AT$1,"&lt;"&amp;15))-(RANK(P5,$B5:$AT5,0)+COUNTIFS($B5:$AT5,P5,$B$1:$AT$1,"&lt;"&amp;15))</f>
        <v>-7</v>
      </c>
      <c r="BJ5">
        <f>(RANK(_calc_라운드기준!Q5,_calc_라운드기준!$B5:$AT5,0)+COUNTIFS(_calc_라운드기준!$B5:$AT5,_calc_라운드기준!Q5,$B$1:$AT$1,"&lt;"&amp;16))-(RANK(Q5,$B5:$AT5,0)+COUNTIFS($B5:$AT5,Q5,$B$1:$AT$1,"&lt;"&amp;16))</f>
        <v>-1</v>
      </c>
      <c r="BK5">
        <f>(RANK(_calc_라운드기준!R5,_calc_라운드기준!$B5:$AT5,0)+COUNTIFS(_calc_라운드기준!$B5:$AT5,_calc_라운드기준!R5,$B$1:$AT$1,"&lt;"&amp;17))-(RANK(R5,$B5:$AT5,0)+COUNTIFS($B5:$AT5,R5,$B$1:$AT$1,"&lt;"&amp;17))</f>
        <v>8</v>
      </c>
      <c r="BL5">
        <f>(RANK(_calc_라운드기준!S5,_calc_라운드기준!$B5:$AT5,0)+COUNTIFS(_calc_라운드기준!$B5:$AT5,_calc_라운드기준!S5,$B$1:$AT$1,"&lt;"&amp;18))-(RANK(S5,$B5:$AT5,0)+COUNTIFS($B5:$AT5,S5,$B$1:$AT$1,"&lt;"&amp;18))</f>
        <v>-30</v>
      </c>
      <c r="BM5">
        <f>(RANK(_calc_라운드기준!T5,_calc_라운드기준!$B5:$AT5,0)+COUNTIFS(_calc_라운드기준!$B5:$AT5,_calc_라운드기준!T5,$B$1:$AT$1,"&lt;"&amp;19))-(RANK(T5,$B5:$AT5,0)+COUNTIFS($B5:$AT5,T5,$B$1:$AT$1,"&lt;"&amp;19))</f>
        <v>12</v>
      </c>
      <c r="BN5">
        <f>(RANK(_calc_라운드기준!U5,_calc_라운드기준!$B5:$AT5,0)+COUNTIFS(_calc_라운드기준!$B5:$AT5,_calc_라운드기준!U5,$B$1:$AT$1,"&lt;"&amp;20))-(RANK(U5,$B5:$AT5,0)+COUNTIFS($B5:$AT5,U5,$B$1:$AT$1,"&lt;"&amp;20))</f>
        <v>-8</v>
      </c>
      <c r="BO5">
        <f>(RANK(_calc_라운드기준!V5,_calc_라운드기준!$B5:$AT5,0)+COUNTIFS(_calc_라운드기준!$B5:$AT5,_calc_라운드기준!V5,$B$1:$AT$1,"&lt;"&amp;21))-(RANK(V5,$B5:$AT5,0)+COUNTIFS($B5:$AT5,V5,$B$1:$AT$1,"&lt;"&amp;21))</f>
        <v>17</v>
      </c>
      <c r="BP5">
        <f>(RANK(_calc_라운드기준!W5,_calc_라운드기준!$B5:$AT5,0)+COUNTIFS(_calc_라운드기준!$B5:$AT5,_calc_라운드기준!W5,$B$1:$AT$1,"&lt;"&amp;22))-(RANK(W5,$B5:$AT5,0)+COUNTIFS($B5:$AT5,W5,$B$1:$AT$1,"&lt;"&amp;22))</f>
        <v>-7</v>
      </c>
      <c r="BQ5">
        <f>(RANK(_calc_라운드기준!X5,_calc_라운드기준!$B5:$AT5,0)+COUNTIFS(_calc_라운드기준!$B5:$AT5,_calc_라운드기준!X5,$B$1:$AT$1,"&lt;"&amp;23))-(RANK(X5,$B5:$AT5,0)+COUNTIFS($B5:$AT5,X5,$B$1:$AT$1,"&lt;"&amp;23))</f>
        <v>-1</v>
      </c>
      <c r="BR5">
        <f>(RANK(_calc_라운드기준!Y5,_calc_라운드기준!$B5:$AT5,0)+COUNTIFS(_calc_라운드기준!$B5:$AT5,_calc_라운드기준!Y5,$B$1:$AT$1,"&lt;"&amp;24))-(RANK(Y5,$B5:$AT5,0)+COUNTIFS($B5:$AT5,Y5,$B$1:$AT$1,"&lt;"&amp;24))</f>
        <v>-10</v>
      </c>
      <c r="BS5">
        <f>(RANK(_calc_라운드기준!Z5,_calc_라운드기준!$B5:$AT5,0)+COUNTIFS(_calc_라운드기준!$B5:$AT5,_calc_라운드기준!Z5,$B$1:$AT$1,"&lt;"&amp;25))-(RANK(Z5,$B5:$AT5,0)+COUNTIFS($B5:$AT5,Z5,$B$1:$AT$1,"&lt;"&amp;25))</f>
        <v>-7</v>
      </c>
      <c r="BT5">
        <f>(RANK(_calc_라운드기준!AA5,_calc_라운드기준!$B5:$AT5,0)+COUNTIFS(_calc_라운드기준!$B5:$AT5,_calc_라운드기준!AA5,$B$1:$AT$1,"&lt;"&amp;26))-(RANK(AA5,$B5:$AT5,0)+COUNTIFS($B5:$AT5,AA5,$B$1:$AT$1,"&lt;"&amp;26))</f>
        <v>20</v>
      </c>
      <c r="BU5">
        <f>(RANK(_calc_라운드기준!AB5,_calc_라운드기준!$B5:$AT5,0)+COUNTIFS(_calc_라운드기준!$B5:$AT5,_calc_라운드기준!AB5,$B$1:$AT$1,"&lt;"&amp;27))-(RANK(AB5,$B5:$AT5,0)+COUNTIFS($B5:$AT5,AB5,$B$1:$AT$1,"&lt;"&amp;27))</f>
        <v>-11</v>
      </c>
      <c r="BV5">
        <f>(RANK(_calc_라운드기준!AC5,_calc_라운드기준!$B5:$AT5,0)+COUNTIFS(_calc_라운드기준!$B5:$AT5,_calc_라운드기준!AC5,$B$1:$AT$1,"&lt;"&amp;28))-(RANK(AC5,$B5:$AT5,0)+COUNTIFS($B5:$AT5,AC5,$B$1:$AT$1,"&lt;"&amp;28))</f>
        <v>3</v>
      </c>
      <c r="BW5">
        <f>(RANK(_calc_라운드기준!AD5,_calc_라운드기준!$B5:$AT5,0)+COUNTIFS(_calc_라운드기준!$B5:$AT5,_calc_라운드기준!AD5,$B$1:$AT$1,"&lt;"&amp;29))-(RANK(AD5,$B5:$AT5,0)+COUNTIFS($B5:$AT5,AD5,$B$1:$AT$1,"&lt;"&amp;29))</f>
        <v>10</v>
      </c>
      <c r="BX5">
        <f>(RANK(_calc_라운드기준!AE5,_calc_라운드기준!$B5:$AT5,0)+COUNTIFS(_calc_라운드기준!$B5:$AT5,_calc_라운드기준!AE5,$B$1:$AT$1,"&lt;"&amp;30))-(RANK(AE5,$B5:$AT5,0)+COUNTIFS($B5:$AT5,AE5,$B$1:$AT$1,"&lt;"&amp;30))</f>
        <v>5</v>
      </c>
      <c r="BY5">
        <f>(RANK(_calc_라운드기준!AF5,_calc_라운드기준!$B5:$AT5,0)+COUNTIFS(_calc_라운드기준!$B5:$AT5,_calc_라운드기준!AF5,$B$1:$AT$1,"&lt;"&amp;31))-(RANK(AF5,$B5:$AT5,0)+COUNTIFS($B5:$AT5,AF5,$B$1:$AT$1,"&lt;"&amp;31))</f>
        <v>-8</v>
      </c>
      <c r="BZ5">
        <f>(RANK(_calc_라운드기준!AG5,_calc_라운드기준!$B5:$AT5,0)+COUNTIFS(_calc_라운드기준!$B5:$AT5,_calc_라운드기준!AG5,$B$1:$AT$1,"&lt;"&amp;32))-(RANK(AG5,$B5:$AT5,0)+COUNTIFS($B5:$AT5,AG5,$B$1:$AT$1,"&lt;"&amp;32))</f>
        <v>-16</v>
      </c>
      <c r="CA5">
        <f>(RANK(_calc_라운드기준!AH5,_calc_라운드기준!$B5:$AT5,0)+COUNTIFS(_calc_라운드기준!$B5:$AT5,_calc_라운드기준!AH5,$B$1:$AT$1,"&lt;"&amp;33))-(RANK(AH5,$B5:$AT5,0)+COUNTIFS($B5:$AT5,AH5,$B$1:$AT$1,"&lt;"&amp;33))</f>
        <v>3</v>
      </c>
      <c r="CB5">
        <f>(RANK(_calc_라운드기준!AI5,_calc_라운드기준!$B5:$AT5,0)+COUNTIFS(_calc_라운드기준!$B5:$AT5,_calc_라운드기준!AI5,$B$1:$AT$1,"&lt;"&amp;34))-(RANK(AI5,$B5:$AT5,0)+COUNTIFS($B5:$AT5,AI5,$B$1:$AT$1,"&lt;"&amp;34))</f>
        <v>15</v>
      </c>
      <c r="CC5">
        <f>(RANK(_calc_라운드기준!AJ5,_calc_라운드기준!$B5:$AT5,0)+COUNTIFS(_calc_라운드기준!$B5:$AT5,_calc_라운드기준!AJ5,$B$1:$AT$1,"&lt;"&amp;35))-(RANK(AJ5,$B5:$AT5,0)+COUNTIFS($B5:$AT5,AJ5,$B$1:$AT$1,"&lt;"&amp;35))</f>
        <v>11</v>
      </c>
      <c r="CD5">
        <f>(RANK(_calc_라운드기준!AK5,_calc_라운드기준!$B5:$AT5,0)+COUNTIFS(_calc_라운드기준!$B5:$AT5,_calc_라운드기준!AK5,$B$1:$AT$1,"&lt;"&amp;36))-(RANK(AK5,$B5:$AT5,0)+COUNTIFS($B5:$AT5,AK5,$B$1:$AT$1,"&lt;"&amp;36))</f>
        <v>-18</v>
      </c>
      <c r="CE5">
        <f>(RANK(_calc_라운드기준!AL5,_calc_라운드기준!$B5:$AT5,0)+COUNTIFS(_calc_라운드기준!$B5:$AT5,_calc_라운드기준!AL5,$B$1:$AT$1,"&lt;"&amp;37))-(RANK(AL5,$B5:$AT5,0)+COUNTIFS($B5:$AT5,AL5,$B$1:$AT$1,"&lt;"&amp;37))</f>
        <v>23</v>
      </c>
      <c r="CF5">
        <f>(RANK(_calc_라운드기준!AM5,_calc_라운드기준!$B5:$AT5,0)+COUNTIFS(_calc_라운드기준!$B5:$AT5,_calc_라운드기준!AM5,$B$1:$AT$1,"&lt;"&amp;38))-(RANK(AM5,$B5:$AT5,0)+COUNTIFS($B5:$AT5,AM5,$B$1:$AT$1,"&lt;"&amp;38))</f>
        <v>3</v>
      </c>
      <c r="CG5">
        <f>(RANK(_calc_라운드기준!AN5,_calc_라운드기준!$B5:$AT5,0)+COUNTIFS(_calc_라운드기준!$B5:$AT5,_calc_라운드기준!AN5,$B$1:$AT$1,"&lt;"&amp;39))-(RANK(AN5,$B5:$AT5,0)+COUNTIFS($B5:$AT5,AN5,$B$1:$AT$1,"&lt;"&amp;39))</f>
        <v>-15</v>
      </c>
      <c r="CH5">
        <f>(RANK(_calc_라운드기준!AO5,_calc_라운드기준!$B5:$AT5,0)+COUNTIFS(_calc_라운드기준!$B5:$AT5,_calc_라운드기준!AO5,$B$1:$AT$1,"&lt;"&amp;40))-(RANK(AO5,$B5:$AT5,0)+COUNTIFS($B5:$AT5,AO5,$B$1:$AT$1,"&lt;"&amp;40))</f>
        <v>21</v>
      </c>
      <c r="CI5">
        <f>(RANK(_calc_라운드기준!AP5,_calc_라운드기준!$B5:$AT5,0)+COUNTIFS(_calc_라운드기준!$B5:$AT5,_calc_라운드기준!AP5,$B$1:$AT$1,"&lt;"&amp;41))-(RANK(AP5,$B5:$AT5,0)+COUNTIFS($B5:$AT5,AP5,$B$1:$AT$1,"&lt;"&amp;41))</f>
        <v>-20</v>
      </c>
      <c r="CJ5">
        <f>(RANK(_calc_라운드기준!AQ5,_calc_라운드기준!$B5:$AT5,0)+COUNTIFS(_calc_라운드기준!$B5:$AT5,_calc_라운드기준!AQ5,$B$1:$AT$1,"&lt;"&amp;42))-(RANK(AQ5,$B5:$AT5,0)+COUNTIFS($B5:$AT5,AQ5,$B$1:$AT$1,"&lt;"&amp;42))</f>
        <v>-14</v>
      </c>
      <c r="CK5">
        <f>(RANK(_calc_라운드기준!AR5,_calc_라운드기준!$B5:$AT5,0)+COUNTIFS(_calc_라운드기준!$B5:$AT5,_calc_라운드기준!AR5,$B$1:$AT$1,"&lt;"&amp;43))-(RANK(AR5,$B5:$AT5,0)+COUNTIFS($B5:$AT5,AR5,$B$1:$AT$1,"&lt;"&amp;43))</f>
        <v>0</v>
      </c>
      <c r="CL5">
        <f>(RANK(_calc_라운드기준!AS5,_calc_라운드기준!$B5:$AT5,0)+COUNTIFS(_calc_라운드기준!$B5:$AT5,_calc_라운드기준!AS5,$B$1:$AT$1,"&lt;"&amp;44))-(RANK(AS5,$B5:$AT5,0)+COUNTIFS($B5:$AT5,AS5,$B$1:$AT$1,"&lt;"&amp;44))</f>
        <v>-6</v>
      </c>
      <c r="CM5">
        <f>(RANK(_calc_라운드기준!AT5,_calc_라운드기준!$B5:$AT5,0)+COUNTIFS(_calc_라운드기준!$B5:$AT5,_calc_라운드기준!AT5,$B$1:$AT$1,"&lt;"&amp;45))-(RANK(AT5,$B5:$AT5,0)+COUNTIFS($B5:$AT5,AT5,$B$1:$AT$1,"&lt;"&amp;45))</f>
        <v>2</v>
      </c>
      <c r="CN5">
        <f t="shared" si="0"/>
        <v>42</v>
      </c>
      <c r="CO5">
        <f t="shared" si="1"/>
        <v>43</v>
      </c>
      <c r="CP5">
        <f t="shared" si="2"/>
        <v>14</v>
      </c>
      <c r="CQ5">
        <f t="shared" si="3"/>
        <v>40</v>
      </c>
      <c r="CR5">
        <f t="shared" si="4"/>
        <v>26</v>
      </c>
      <c r="CS5">
        <f t="shared" si="5"/>
        <v>5</v>
      </c>
      <c r="CT5">
        <f t="shared" si="6"/>
        <v>1</v>
      </c>
      <c r="CU5">
        <f t="shared" si="7"/>
        <v>27</v>
      </c>
      <c r="CV5">
        <f t="shared" si="8"/>
        <v>15</v>
      </c>
      <c r="CW5">
        <f t="shared" si="9"/>
        <v>28</v>
      </c>
      <c r="CX5">
        <f t="shared" si="10"/>
        <v>18</v>
      </c>
      <c r="CY5">
        <f t="shared" si="11"/>
        <v>8</v>
      </c>
      <c r="CZ5">
        <f t="shared" si="12"/>
        <v>17</v>
      </c>
      <c r="DA5">
        <f t="shared" si="13"/>
        <v>12</v>
      </c>
      <c r="DB5">
        <f t="shared" si="14"/>
        <v>30</v>
      </c>
      <c r="DC5">
        <f t="shared" si="15"/>
        <v>24</v>
      </c>
      <c r="DD5">
        <f t="shared" si="16"/>
        <v>13</v>
      </c>
      <c r="DE5">
        <f t="shared" si="17"/>
        <v>45</v>
      </c>
      <c r="DF5">
        <f t="shared" si="18"/>
        <v>9</v>
      </c>
      <c r="DG5">
        <f t="shared" si="19"/>
        <v>33</v>
      </c>
      <c r="DH5">
        <f t="shared" si="20"/>
        <v>6</v>
      </c>
      <c r="DI5">
        <f t="shared" si="21"/>
        <v>31</v>
      </c>
      <c r="DJ5">
        <f t="shared" si="22"/>
        <v>25</v>
      </c>
      <c r="DK5">
        <f t="shared" si="23"/>
        <v>35</v>
      </c>
      <c r="DL5">
        <f t="shared" si="24"/>
        <v>32</v>
      </c>
      <c r="DM5">
        <f t="shared" si="25"/>
        <v>4</v>
      </c>
      <c r="DN5">
        <f t="shared" si="26"/>
        <v>36</v>
      </c>
      <c r="DO5">
        <f t="shared" si="27"/>
        <v>19</v>
      </c>
      <c r="DP5">
        <f t="shared" si="28"/>
        <v>11</v>
      </c>
      <c r="DQ5">
        <f t="shared" si="29"/>
        <v>16</v>
      </c>
      <c r="DR5">
        <f t="shared" si="30"/>
        <v>34</v>
      </c>
      <c r="DS5">
        <f t="shared" si="31"/>
        <v>39</v>
      </c>
      <c r="DT5">
        <f t="shared" si="32"/>
        <v>20</v>
      </c>
      <c r="DU5">
        <f t="shared" si="33"/>
        <v>7</v>
      </c>
      <c r="DV5">
        <f t="shared" si="34"/>
        <v>10</v>
      </c>
      <c r="DW5">
        <f t="shared" si="35"/>
        <v>41</v>
      </c>
      <c r="DX5">
        <f t="shared" si="36"/>
        <v>2</v>
      </c>
      <c r="DY5">
        <f t="shared" si="37"/>
        <v>21</v>
      </c>
      <c r="DZ5">
        <f t="shared" si="38"/>
        <v>38</v>
      </c>
      <c r="EA5">
        <f t="shared" si="39"/>
        <v>3</v>
      </c>
      <c r="EB5">
        <f t="shared" si="40"/>
        <v>44</v>
      </c>
      <c r="EC5">
        <f t="shared" si="41"/>
        <v>37</v>
      </c>
      <c r="ED5">
        <f t="shared" si="42"/>
        <v>23</v>
      </c>
      <c r="EE5">
        <f t="shared" si="43"/>
        <v>29</v>
      </c>
      <c r="EF5">
        <f t="shared" si="44"/>
        <v>22</v>
      </c>
    </row>
    <row r="6" spans="1:136" ht="16.5" customHeight="1">
      <c r="A6">
        <f>_calc_라운드기준!A6</f>
        <v>1240</v>
      </c>
      <c r="B6">
        <f>INDEX(_calc_누적빈도!B:B,$A6)-INDEX(_calc_누적빈도!B:B,$A6-기준150회_후보!$B$1)</f>
        <v>19</v>
      </c>
      <c r="C6">
        <f>INDEX(_calc_누적빈도!C:C,$A6)-INDEX(_calc_누적빈도!C:C,$A6-기준150회_후보!$B$1)</f>
        <v>14</v>
      </c>
      <c r="D6">
        <f>INDEX(_calc_누적빈도!D:D,$A6)-INDEX(_calc_누적빈도!D:D,$A6-기준150회_후보!$B$1)</f>
        <v>25</v>
      </c>
      <c r="E6">
        <f>INDEX(_calc_누적빈도!E:E,$A6)-INDEX(_calc_누적빈도!E:E,$A6-기준150회_후보!$B$1)</f>
        <v>15</v>
      </c>
      <c r="F6">
        <f>INDEX(_calc_누적빈도!F:F,$A6)-INDEX(_calc_누적빈도!F:F,$A6-기준150회_후보!$B$1)</f>
        <v>13</v>
      </c>
      <c r="G6">
        <f>INDEX(_calc_누적빈도!G:G,$A6)-INDEX(_calc_누적빈도!G:G,$A6-기준150회_후보!$B$1)</f>
        <v>25</v>
      </c>
      <c r="H6">
        <f>INDEX(_calc_누적빈도!H:H,$A6)-INDEX(_calc_누적빈도!H:H,$A6-기준150회_후보!$B$1)</f>
        <v>25</v>
      </c>
      <c r="I6">
        <f>INDEX(_calc_누적빈도!I:I,$A6)-INDEX(_calc_누적빈도!I:I,$A6-기준150회_후보!$B$1)</f>
        <v>18</v>
      </c>
      <c r="J6">
        <f>INDEX(_calc_누적빈도!J:J,$A6)-INDEX(_calc_누적빈도!J:J,$A6-기준150회_후보!$B$1)</f>
        <v>20</v>
      </c>
      <c r="K6">
        <f>INDEX(_calc_누적빈도!K:K,$A6)-INDEX(_calc_누적빈도!K:K,$A6-기준150회_후보!$B$1)</f>
        <v>17</v>
      </c>
      <c r="L6">
        <f>INDEX(_calc_누적빈도!L:L,$A6)-INDEX(_calc_누적빈도!L:L,$A6-기준150회_후보!$B$1)</f>
        <v>18</v>
      </c>
      <c r="M6">
        <f>INDEX(_calc_누적빈도!M:M,$A6)-INDEX(_calc_누적빈도!M:M,$A6-기준150회_후보!$B$1)</f>
        <v>23</v>
      </c>
      <c r="N6">
        <f>INDEX(_calc_누적빈도!N:N,$A6)-INDEX(_calc_누적빈도!N:N,$A6-기준150회_후보!$B$1)</f>
        <v>27</v>
      </c>
      <c r="O6">
        <f>INDEX(_calc_누적빈도!O:O,$A6)-INDEX(_calc_누적빈도!O:O,$A6-기준150회_후보!$B$1)</f>
        <v>16</v>
      </c>
      <c r="P6">
        <f>INDEX(_calc_누적빈도!P:P,$A6)-INDEX(_calc_누적빈도!P:P,$A6-기준150회_후보!$B$1)</f>
        <v>25</v>
      </c>
      <c r="Q6">
        <f>INDEX(_calc_누적빈도!Q:Q,$A6)-INDEX(_calc_누적빈도!Q:Q,$A6-기준150회_후보!$B$1)</f>
        <v>25</v>
      </c>
      <c r="R6">
        <f>INDEX(_calc_누적빈도!R:R,$A6)-INDEX(_calc_누적빈도!R:R,$A6-기준150회_후보!$B$1)</f>
        <v>17</v>
      </c>
      <c r="S6">
        <f>INDEX(_calc_누적빈도!S:S,$A6)-INDEX(_calc_누적빈도!S:S,$A6-기준150회_후보!$B$1)</f>
        <v>14</v>
      </c>
      <c r="T6">
        <f>INDEX(_calc_누적빈도!T:T,$A6)-INDEX(_calc_누적빈도!T:T,$A6-기준150회_후보!$B$1)</f>
        <v>26</v>
      </c>
      <c r="U6">
        <f>INDEX(_calc_누적빈도!U:U,$A6)-INDEX(_calc_누적빈도!U:U,$A6-기준150회_후보!$B$1)</f>
        <v>20</v>
      </c>
      <c r="V6">
        <f>INDEX(_calc_누적빈도!V:V,$A6)-INDEX(_calc_누적빈도!V:V,$A6-기준150회_후보!$B$1)</f>
        <v>20</v>
      </c>
      <c r="W6">
        <f>INDEX(_calc_누적빈도!W:W,$A6)-INDEX(_calc_누적빈도!W:W,$A6-기준150회_후보!$B$1)</f>
        <v>16</v>
      </c>
      <c r="X6">
        <f>INDEX(_calc_누적빈도!X:X,$A6)-INDEX(_calc_누적빈도!X:X,$A6-기준150회_후보!$B$1)</f>
        <v>15</v>
      </c>
      <c r="Y6">
        <f>INDEX(_calc_누적빈도!Y:Y,$A6)-INDEX(_calc_누적빈도!Y:Y,$A6-기준150회_후보!$B$1)</f>
        <v>20</v>
      </c>
      <c r="Z6">
        <f>INDEX(_calc_누적빈도!Z:Z,$A6)-INDEX(_calc_누적빈도!Z:Z,$A6-기준150회_후보!$B$1)</f>
        <v>16</v>
      </c>
      <c r="AA6">
        <f>INDEX(_calc_누적빈도!AA:AA,$A6)-INDEX(_calc_누적빈도!AA:AA,$A6-기준150회_후보!$B$1)</f>
        <v>20</v>
      </c>
      <c r="AB6">
        <f>INDEX(_calc_누적빈도!AB:AB,$A6)-INDEX(_calc_누적빈도!AB:AB,$A6-기준150회_후보!$B$1)</f>
        <v>23</v>
      </c>
      <c r="AC6">
        <f>INDEX(_calc_누적빈도!AC:AC,$A6)-INDEX(_calc_누적빈도!AC:AC,$A6-기준150회_후보!$B$1)</f>
        <v>26</v>
      </c>
      <c r="AD6">
        <f>INDEX(_calc_누적빈도!AD:AD,$A6)-INDEX(_calc_누적빈도!AD:AD,$A6-기준150회_후보!$B$1)</f>
        <v>21</v>
      </c>
      <c r="AE6">
        <f>INDEX(_calc_누적빈도!AE:AE,$A6)-INDEX(_calc_누적빈도!AE:AE,$A6-기준150회_후보!$B$1)</f>
        <v>25</v>
      </c>
      <c r="AF6">
        <f>INDEX(_calc_누적빈도!AF:AF,$A6)-INDEX(_calc_누적빈도!AF:AF,$A6-기준150회_후보!$B$1)</f>
        <v>23</v>
      </c>
      <c r="AG6">
        <f>INDEX(_calc_누적빈도!AG:AG,$A6)-INDEX(_calc_누적빈도!AG:AG,$A6-기준150회_후보!$B$1)</f>
        <v>17</v>
      </c>
      <c r="AH6">
        <f>INDEX(_calc_누적빈도!AH:AH,$A6)-INDEX(_calc_누적빈도!AH:AH,$A6-기준150회_후보!$B$1)</f>
        <v>23</v>
      </c>
      <c r="AI6">
        <f>INDEX(_calc_누적빈도!AI:AI,$A6)-INDEX(_calc_누적빈도!AI:AI,$A6-기준150회_후보!$B$1)</f>
        <v>21</v>
      </c>
      <c r="AJ6">
        <f>INDEX(_calc_누적빈도!AJ:AJ,$A6)-INDEX(_calc_누적빈도!AJ:AJ,$A6-기준150회_후보!$B$1)</f>
        <v>20</v>
      </c>
      <c r="AK6">
        <f>INDEX(_calc_누적빈도!AK:AK,$A6)-INDEX(_calc_누적빈도!AK:AK,$A6-기준150회_후보!$B$1)</f>
        <v>18</v>
      </c>
      <c r="AL6">
        <f>INDEX(_calc_누적빈도!AL:AL,$A6)-INDEX(_calc_누적빈도!AL:AL,$A6-기준150회_후보!$B$1)</f>
        <v>24</v>
      </c>
      <c r="AM6">
        <f>INDEX(_calc_누적빈도!AM:AM,$A6)-INDEX(_calc_누적빈도!AM:AM,$A6-기준150회_후보!$B$1)</f>
        <v>26</v>
      </c>
      <c r="AN6">
        <f>INDEX(_calc_누적빈도!AN:AN,$A6)-INDEX(_calc_누적빈도!AN:AN,$A6-기준150회_후보!$B$1)</f>
        <v>17</v>
      </c>
      <c r="AO6">
        <f>INDEX(_calc_누적빈도!AO:AO,$A6)-INDEX(_calc_누적빈도!AO:AO,$A6-기준150회_후보!$B$1)</f>
        <v>24</v>
      </c>
      <c r="AP6">
        <f>INDEX(_calc_누적빈도!AP:AP,$A6)-INDEX(_calc_누적빈도!AP:AP,$A6-기준150회_후보!$B$1)</f>
        <v>16</v>
      </c>
      <c r="AQ6">
        <f>INDEX(_calc_누적빈도!AQ:AQ,$A6)-INDEX(_calc_누적빈도!AQ:AQ,$A6-기준150회_후보!$B$1)</f>
        <v>17</v>
      </c>
      <c r="AR6">
        <f>INDEX(_calc_누적빈도!AR:AR,$A6)-INDEX(_calc_누적빈도!AR:AR,$A6-기준150회_후보!$B$1)</f>
        <v>14</v>
      </c>
      <c r="AS6">
        <f>INDEX(_calc_누적빈도!AS:AS,$A6)-INDEX(_calc_누적빈도!AS:AS,$A6-기준150회_후보!$B$1)</f>
        <v>18</v>
      </c>
      <c r="AT6">
        <f>INDEX(_calc_누적빈도!AT:AT,$A6)-INDEX(_calc_누적빈도!AT:AT,$A6-기준150회_후보!$B$1)</f>
        <v>18</v>
      </c>
      <c r="AU6">
        <f>(RANK(_calc_라운드기준!B6,_calc_라운드기준!$B6:$AT6,0)+COUNTIFS(_calc_라운드기준!$B6:$AT6,_calc_라운드기준!B6,$B$1:$AT$1,"&lt;"&amp;1))-(RANK(B6,$B6:$AT6,0)+COUNTIFS($B6:$AT6,B6,$B$1:$AT$1,"&lt;"&amp;1))</f>
        <v>-22</v>
      </c>
      <c r="AV6">
        <f>(RANK(_calc_라운드기준!C6,_calc_라운드기준!$B6:$AT6,0)+COUNTIFS(_calc_라운드기준!$B6:$AT6,_calc_라운드기준!C6,$B$1:$AT$1,"&lt;"&amp;2))-(RANK(C6,$B6:$AT6,0)+COUNTIFS($B6:$AT6,C6,$B$1:$AT$1,"&lt;"&amp;2))</f>
        <v>-19</v>
      </c>
      <c r="AW6">
        <f>(RANK(_calc_라운드기준!D6,_calc_라운드기준!$B6:$AT6,0)+COUNTIFS(_calc_라운드기준!$B6:$AT6,_calc_라운드기준!D6,$B$1:$AT$1,"&lt;"&amp;3))-(RANK(D6,$B6:$AT6,0)+COUNTIFS($B6:$AT6,D6,$B$1:$AT$1,"&lt;"&amp;3))</f>
        <v>6</v>
      </c>
      <c r="AX6">
        <f>(RANK(_calc_라운드기준!E6,_calc_라운드기준!$B6:$AT6,0)+COUNTIFS(_calc_라운드기준!$B6:$AT6,_calc_라운드기준!E6,$B$1:$AT$1,"&lt;"&amp;4))-(RANK(E6,$B6:$AT6,0)+COUNTIFS($B6:$AT6,E6,$B$1:$AT$1,"&lt;"&amp;4))</f>
        <v>-16</v>
      </c>
      <c r="AY6">
        <f>(RANK(_calc_라운드기준!F6,_calc_라운드기준!$B6:$AT6,0)+COUNTIFS(_calc_라운드기준!$B6:$AT6,_calc_라운드기준!F6,$B$1:$AT$1,"&lt;"&amp;5))-(RANK(F6,$B6:$AT6,0)+COUNTIFS($B6:$AT6,F6,$B$1:$AT$1,"&lt;"&amp;5))</f>
        <v>-3</v>
      </c>
      <c r="AZ6">
        <f>(RANK(_calc_라운드기준!G6,_calc_라운드기준!$B6:$AT6,0)+COUNTIFS(_calc_라운드기준!$B6:$AT6,_calc_라운드기준!G6,$B$1:$AT$1,"&lt;"&amp;6))-(RANK(G6,$B6:$AT6,0)+COUNTIFS($B6:$AT6,G6,$B$1:$AT$1,"&lt;"&amp;6))</f>
        <v>19</v>
      </c>
      <c r="BA6">
        <f>(RANK(_calc_라운드기준!H6,_calc_라운드기준!$B6:$AT6,0)+COUNTIFS(_calc_라운드기준!$B6:$AT6,_calc_라운드기준!H6,$B$1:$AT$1,"&lt;"&amp;7))-(RANK(H6,$B6:$AT6,0)+COUNTIFS($B6:$AT6,H6,$B$1:$AT$1,"&lt;"&amp;7))</f>
        <v>19</v>
      </c>
      <c r="BB6">
        <f>(RANK(_calc_라운드기준!I6,_calc_라운드기준!$B6:$AT6,0)+COUNTIFS(_calc_라운드기준!$B6:$AT6,_calc_라운드기준!I6,$B$1:$AT$1,"&lt;"&amp;8))-(RANK(I6,$B6:$AT6,0)+COUNTIFS($B6:$AT6,I6,$B$1:$AT$1,"&lt;"&amp;8))</f>
        <v>1</v>
      </c>
      <c r="BC6">
        <f>(RANK(_calc_라운드기준!J6,_calc_라운드기준!$B6:$AT6,0)+COUNTIFS(_calc_라운드기준!$B6:$AT6,_calc_라운드기준!J6,$B$1:$AT$1,"&lt;"&amp;9))-(RANK(J6,$B6:$AT6,0)+COUNTIFS($B6:$AT6,J6,$B$1:$AT$1,"&lt;"&amp;9))</f>
        <v>-7</v>
      </c>
      <c r="BD6">
        <f>(RANK(_calc_라운드기준!K6,_calc_라운드기준!$B6:$AT6,0)+COUNTIFS(_calc_라운드기준!$B6:$AT6,_calc_라운드기준!K6,$B$1:$AT$1,"&lt;"&amp;10))-(RANK(K6,$B6:$AT6,0)+COUNTIFS($B6:$AT6,K6,$B$1:$AT$1,"&lt;"&amp;10))</f>
        <v>-3</v>
      </c>
      <c r="BE6">
        <f>(RANK(_calc_라운드기준!L6,_calc_라운드기준!$B6:$AT6,0)+COUNTIFS(_calc_라운드기준!$B6:$AT6,_calc_라운드기준!L6,$B$1:$AT$1,"&lt;"&amp;11))-(RANK(L6,$B6:$AT6,0)+COUNTIFS($B6:$AT6,L6,$B$1:$AT$1,"&lt;"&amp;11))</f>
        <v>13</v>
      </c>
      <c r="BF6">
        <f>(RANK(_calc_라운드기준!M6,_calc_라운드기준!$B6:$AT6,0)+COUNTIFS(_calc_라운드기준!$B6:$AT6,_calc_라운드기준!M6,$B$1:$AT$1,"&lt;"&amp;12))-(RANK(M6,$B6:$AT6,0)+COUNTIFS($B6:$AT6,M6,$B$1:$AT$1,"&lt;"&amp;12))</f>
        <v>16</v>
      </c>
      <c r="BG6">
        <f>(RANK(_calc_라운드기준!N6,_calc_라운드기준!$B6:$AT6,0)+COUNTIFS(_calc_라운드기준!$B6:$AT6,_calc_라운드기준!N6,$B$1:$AT$1,"&lt;"&amp;13))-(RANK(N6,$B6:$AT6,0)+COUNTIFS($B6:$AT6,N6,$B$1:$AT$1,"&lt;"&amp;13))</f>
        <v>6</v>
      </c>
      <c r="BH6">
        <f>(RANK(_calc_라운드기준!O6,_calc_라운드기준!$B6:$AT6,0)+COUNTIFS(_calc_라운드기준!$B6:$AT6,_calc_라운드기준!O6,$B$1:$AT$1,"&lt;"&amp;14))-(RANK(O6,$B6:$AT6,0)+COUNTIFS($B6:$AT6,O6,$B$1:$AT$1,"&lt;"&amp;14))</f>
        <v>9</v>
      </c>
      <c r="BI6">
        <f>(RANK(_calc_라운드기준!P6,_calc_라운드기준!$B6:$AT6,0)+COUNTIFS(_calc_라운드기준!$B6:$AT6,_calc_라운드기준!P6,$B$1:$AT$1,"&lt;"&amp;15))-(RANK(P6,$B6:$AT6,0)+COUNTIFS($B6:$AT6,P6,$B$1:$AT$1,"&lt;"&amp;15))</f>
        <v>-7</v>
      </c>
      <c r="BJ6">
        <f>(RANK(_calc_라운드기준!Q6,_calc_라운드기준!$B6:$AT6,0)+COUNTIFS(_calc_라운드기준!$B6:$AT6,_calc_라운드기준!Q6,$B$1:$AT$1,"&lt;"&amp;16))-(RANK(Q6,$B6:$AT6,0)+COUNTIFS($B6:$AT6,Q6,$B$1:$AT$1,"&lt;"&amp;16))</f>
        <v>-1</v>
      </c>
      <c r="BK6">
        <f>(RANK(_calc_라운드기준!R6,_calc_라운드기준!$B6:$AT6,0)+COUNTIFS(_calc_라운드기준!$B6:$AT6,_calc_라운드기준!R6,$B$1:$AT$1,"&lt;"&amp;17))-(RANK(R6,$B6:$AT6,0)+COUNTIFS($B6:$AT6,R6,$B$1:$AT$1,"&lt;"&amp;17))</f>
        <v>9</v>
      </c>
      <c r="BL6">
        <f>(RANK(_calc_라운드기준!S6,_calc_라운드기준!$B6:$AT6,0)+COUNTIFS(_calc_라운드기준!$B6:$AT6,_calc_라운드기준!S6,$B$1:$AT$1,"&lt;"&amp;18))-(RANK(S6,$B6:$AT6,0)+COUNTIFS($B6:$AT6,S6,$B$1:$AT$1,"&lt;"&amp;18))</f>
        <v>-30</v>
      </c>
      <c r="BM6">
        <f>(RANK(_calc_라운드기준!T6,_calc_라운드기준!$B6:$AT6,0)+COUNTIFS(_calc_라운드기준!$B6:$AT6,_calc_라운드기준!T6,$B$1:$AT$1,"&lt;"&amp;19))-(RANK(T6,$B6:$AT6,0)+COUNTIFS($B6:$AT6,T6,$B$1:$AT$1,"&lt;"&amp;19))</f>
        <v>12</v>
      </c>
      <c r="BN6">
        <f>(RANK(_calc_라운드기준!U6,_calc_라운드기준!$B6:$AT6,0)+COUNTIFS(_calc_라운드기준!$B6:$AT6,_calc_라운드기준!U6,$B$1:$AT$1,"&lt;"&amp;20))-(RANK(U6,$B6:$AT6,0)+COUNTIFS($B6:$AT6,U6,$B$1:$AT$1,"&lt;"&amp;20))</f>
        <v>-5</v>
      </c>
      <c r="BO6">
        <f>(RANK(_calc_라운드기준!V6,_calc_라운드기준!$B6:$AT6,0)+COUNTIFS(_calc_라운드기준!$B6:$AT6,_calc_라운드기준!V6,$B$1:$AT$1,"&lt;"&amp;21))-(RANK(V6,$B6:$AT6,0)+COUNTIFS($B6:$AT6,V6,$B$1:$AT$1,"&lt;"&amp;21))</f>
        <v>22</v>
      </c>
      <c r="BP6">
        <f>(RANK(_calc_라운드기준!W6,_calc_라운드기준!$B6:$AT6,0)+COUNTIFS(_calc_라운드기준!$B6:$AT6,_calc_라운드기준!W6,$B$1:$AT$1,"&lt;"&amp;22))-(RANK(W6,$B6:$AT6,0)+COUNTIFS($B6:$AT6,W6,$B$1:$AT$1,"&lt;"&amp;22))</f>
        <v>-7</v>
      </c>
      <c r="BQ6">
        <f>(RANK(_calc_라운드기준!X6,_calc_라운드기준!$B6:$AT6,0)+COUNTIFS(_calc_라운드기준!$B6:$AT6,_calc_라운드기준!X6,$B$1:$AT$1,"&lt;"&amp;23))-(RANK(X6,$B6:$AT6,0)+COUNTIFS($B6:$AT6,X6,$B$1:$AT$1,"&lt;"&amp;23))</f>
        <v>-10</v>
      </c>
      <c r="BR6">
        <f>(RANK(_calc_라운드기준!Y6,_calc_라운드기준!$B6:$AT6,0)+COUNTIFS(_calc_라운드기준!$B6:$AT6,_calc_라운드기준!Y6,$B$1:$AT$1,"&lt;"&amp;24))-(RANK(Y6,$B6:$AT6,0)+COUNTIFS($B6:$AT6,Y6,$B$1:$AT$1,"&lt;"&amp;24))</f>
        <v>-13</v>
      </c>
      <c r="BS6">
        <f>(RANK(_calc_라운드기준!Z6,_calc_라운드기준!$B6:$AT6,0)+COUNTIFS(_calc_라운드기준!$B6:$AT6,_calc_라운드기준!Z6,$B$1:$AT$1,"&lt;"&amp;25))-(RANK(Z6,$B6:$AT6,0)+COUNTIFS($B6:$AT6,Z6,$B$1:$AT$1,"&lt;"&amp;25))</f>
        <v>-6</v>
      </c>
      <c r="BT6">
        <f>(RANK(_calc_라운드기준!AA6,_calc_라운드기준!$B6:$AT6,0)+COUNTIFS(_calc_라운드기준!$B6:$AT6,_calc_라운드기준!AA6,$B$1:$AT$1,"&lt;"&amp;26))-(RANK(AA6,$B6:$AT6,0)+COUNTIFS($B6:$AT6,AA6,$B$1:$AT$1,"&lt;"&amp;26))</f>
        <v>10</v>
      </c>
      <c r="BU6">
        <f>(RANK(_calc_라운드기준!AB6,_calc_라운드기준!$B6:$AT6,0)+COUNTIFS(_calc_라운드기준!$B6:$AT6,_calc_라운드기준!AB6,$B$1:$AT$1,"&lt;"&amp;27))-(RANK(AB6,$B6:$AT6,0)+COUNTIFS($B6:$AT6,AB6,$B$1:$AT$1,"&lt;"&amp;27))</f>
        <v>-12</v>
      </c>
      <c r="BV6">
        <f>(RANK(_calc_라운드기준!AC6,_calc_라운드기준!$B6:$AT6,0)+COUNTIFS(_calc_라운드기준!$B6:$AT6,_calc_라운드기준!AC6,$B$1:$AT$1,"&lt;"&amp;28))-(RANK(AC6,$B6:$AT6,0)+COUNTIFS($B6:$AT6,AC6,$B$1:$AT$1,"&lt;"&amp;28))</f>
        <v>1</v>
      </c>
      <c r="BW6">
        <f>(RANK(_calc_라운드기준!AD6,_calc_라운드기준!$B6:$AT6,0)+COUNTIFS(_calc_라운드기준!$B6:$AT6,_calc_라운드기준!AD6,$B$1:$AT$1,"&lt;"&amp;29))-(RANK(AD6,$B6:$AT6,0)+COUNTIFS($B6:$AT6,AD6,$B$1:$AT$1,"&lt;"&amp;29))</f>
        <v>17</v>
      </c>
      <c r="BX6">
        <f>(RANK(_calc_라운드기준!AE6,_calc_라운드기준!$B6:$AT6,0)+COUNTIFS(_calc_라운드기준!$B6:$AT6,_calc_라운드기준!AE6,$B$1:$AT$1,"&lt;"&amp;30))-(RANK(AE6,$B6:$AT6,0)+COUNTIFS($B6:$AT6,AE6,$B$1:$AT$1,"&lt;"&amp;30))</f>
        <v>6</v>
      </c>
      <c r="BY6">
        <f>(RANK(_calc_라운드기준!AF6,_calc_라운드기준!$B6:$AT6,0)+COUNTIFS(_calc_라운드기준!$B6:$AT6,_calc_라운드기준!AF6,$B$1:$AT$1,"&lt;"&amp;31))-(RANK(AF6,$B6:$AT6,0)+COUNTIFS($B6:$AT6,AF6,$B$1:$AT$1,"&lt;"&amp;31))</f>
        <v>-10</v>
      </c>
      <c r="BZ6">
        <f>(RANK(_calc_라운드기준!AG6,_calc_라운드기준!$B6:$AT6,0)+COUNTIFS(_calc_라운드기준!$B6:$AT6,_calc_라운드기준!AG6,$B$1:$AT$1,"&lt;"&amp;32))-(RANK(AG6,$B6:$AT6,0)+COUNTIFS($B6:$AT6,AG6,$B$1:$AT$1,"&lt;"&amp;32))</f>
        <v>-16</v>
      </c>
      <c r="CA6">
        <f>(RANK(_calc_라운드기준!AH6,_calc_라운드기준!$B6:$AT6,0)+COUNTIFS(_calc_라운드기준!$B6:$AT6,_calc_라운드기준!AH6,$B$1:$AT$1,"&lt;"&amp;33))-(RANK(AH6,$B6:$AT6,0)+COUNTIFS($B6:$AT6,AH6,$B$1:$AT$1,"&lt;"&amp;33))</f>
        <v>2</v>
      </c>
      <c r="CB6">
        <f>(RANK(_calc_라운드기준!AI6,_calc_라운드기준!$B6:$AT6,0)+COUNTIFS(_calc_라운드기준!$B6:$AT6,_calc_라운드기준!AI6,$B$1:$AT$1,"&lt;"&amp;34))-(RANK(AI6,$B6:$AT6,0)+COUNTIFS($B6:$AT6,AI6,$B$1:$AT$1,"&lt;"&amp;34))</f>
        <v>17</v>
      </c>
      <c r="CC6">
        <f>(RANK(_calc_라운드기준!AJ6,_calc_라운드기준!$B6:$AT6,0)+COUNTIFS(_calc_라운드기준!$B6:$AT6,_calc_라운드기준!AJ6,$B$1:$AT$1,"&lt;"&amp;35))-(RANK(AJ6,$B6:$AT6,0)+COUNTIFS($B6:$AT6,AJ6,$B$1:$AT$1,"&lt;"&amp;35))</f>
        <v>12</v>
      </c>
      <c r="CD6">
        <f>(RANK(_calc_라운드기준!AK6,_calc_라운드기준!$B6:$AT6,0)+COUNTIFS(_calc_라운드기준!$B6:$AT6,_calc_라운드기준!AK6,$B$1:$AT$1,"&lt;"&amp;36))-(RANK(AK6,$B6:$AT6,0)+COUNTIFS($B6:$AT6,AK6,$B$1:$AT$1,"&lt;"&amp;36))</f>
        <v>-18</v>
      </c>
      <c r="CE6">
        <f>(RANK(_calc_라운드기준!AL6,_calc_라운드기준!$B6:$AT6,0)+COUNTIFS(_calc_라운드기준!$B6:$AT6,_calc_라운드기준!AL6,$B$1:$AT$1,"&lt;"&amp;37))-(RANK(AL6,$B6:$AT6,0)+COUNTIFS($B6:$AT6,AL6,$B$1:$AT$1,"&lt;"&amp;37))</f>
        <v>26</v>
      </c>
      <c r="CF6">
        <f>(RANK(_calc_라운드기준!AM6,_calc_라운드기준!$B6:$AT6,0)+COUNTIFS(_calc_라운드기준!$B6:$AT6,_calc_라운드기준!AM6,$B$1:$AT$1,"&lt;"&amp;38))-(RANK(AM6,$B6:$AT6,0)+COUNTIFS($B6:$AT6,AM6,$B$1:$AT$1,"&lt;"&amp;38))</f>
        <v>2</v>
      </c>
      <c r="CG6">
        <f>(RANK(_calc_라운드기준!AN6,_calc_라운드기준!$B6:$AT6,0)+COUNTIFS(_calc_라운드기준!$B6:$AT6,_calc_라운드기준!AN6,$B$1:$AT$1,"&lt;"&amp;39))-(RANK(AN6,$B6:$AT6,0)+COUNTIFS($B6:$AT6,AN6,$B$1:$AT$1,"&lt;"&amp;39))</f>
        <v>-15</v>
      </c>
      <c r="CH6">
        <f>(RANK(_calc_라운드기준!AO6,_calc_라운드기준!$B6:$AT6,0)+COUNTIFS(_calc_라운드기준!$B6:$AT6,_calc_라운드기준!AO6,$B$1:$AT$1,"&lt;"&amp;40))-(RANK(AO6,$B6:$AT6,0)+COUNTIFS($B6:$AT6,AO6,$B$1:$AT$1,"&lt;"&amp;40))</f>
        <v>26</v>
      </c>
      <c r="CI6">
        <f>(RANK(_calc_라운드기준!AP6,_calc_라운드기준!$B6:$AT6,0)+COUNTIFS(_calc_라운드기준!$B6:$AT6,_calc_라운드기준!AP6,$B$1:$AT$1,"&lt;"&amp;41))-(RANK(AP6,$B6:$AT6,0)+COUNTIFS($B6:$AT6,AP6,$B$1:$AT$1,"&lt;"&amp;41))</f>
        <v>-19</v>
      </c>
      <c r="CJ6">
        <f>(RANK(_calc_라운드기준!AQ6,_calc_라운드기준!$B6:$AT6,0)+COUNTIFS(_calc_라운드기준!$B6:$AT6,_calc_라운드기준!AQ6,$B$1:$AT$1,"&lt;"&amp;42))-(RANK(AQ6,$B6:$AT6,0)+COUNTIFS($B6:$AT6,AQ6,$B$1:$AT$1,"&lt;"&amp;42))</f>
        <v>-14</v>
      </c>
      <c r="CK6">
        <f>(RANK(_calc_라운드기준!AR6,_calc_라운드기준!$B6:$AT6,0)+COUNTIFS(_calc_라운드기준!$B6:$AT6,_calc_라운드기준!AR6,$B$1:$AT$1,"&lt;"&amp;43))-(RANK(AR6,$B6:$AT6,0)+COUNTIFS($B6:$AT6,AR6,$B$1:$AT$1,"&lt;"&amp;43))</f>
        <v>0</v>
      </c>
      <c r="CL6">
        <f>(RANK(_calc_라운드기준!AS6,_calc_라운드기준!$B6:$AT6,0)+COUNTIFS(_calc_라운드기준!$B6:$AT6,_calc_라운드기준!AS6,$B$1:$AT$1,"&lt;"&amp;44))-(RANK(AS6,$B6:$AT6,0)+COUNTIFS($B6:$AT6,AS6,$B$1:$AT$1,"&lt;"&amp;44))</f>
        <v>10</v>
      </c>
      <c r="CM6">
        <f>(RANK(_calc_라운드기준!AT6,_calc_라운드기준!$B6:$AT6,0)+COUNTIFS(_calc_라운드기준!$B6:$AT6,_calc_라운드기준!AT6,$B$1:$AT$1,"&lt;"&amp;45))-(RANK(AT6,$B6:$AT6,0)+COUNTIFS($B6:$AT6,AT6,$B$1:$AT$1,"&lt;"&amp;45))</f>
        <v>-8</v>
      </c>
      <c r="CN6">
        <f t="shared" si="0"/>
        <v>44</v>
      </c>
      <c r="CO6">
        <f t="shared" si="1"/>
        <v>42</v>
      </c>
      <c r="CP6">
        <f t="shared" si="2"/>
        <v>16</v>
      </c>
      <c r="CQ6">
        <f t="shared" si="3"/>
        <v>39</v>
      </c>
      <c r="CR6">
        <f t="shared" si="4"/>
        <v>25</v>
      </c>
      <c r="CS6">
        <f t="shared" si="5"/>
        <v>4</v>
      </c>
      <c r="CT6">
        <f t="shared" si="6"/>
        <v>5</v>
      </c>
      <c r="CU6">
        <f t="shared" si="7"/>
        <v>21</v>
      </c>
      <c r="CV6">
        <f t="shared" si="8"/>
        <v>29</v>
      </c>
      <c r="CW6">
        <f t="shared" si="9"/>
        <v>26</v>
      </c>
      <c r="CX6">
        <f t="shared" si="10"/>
        <v>9</v>
      </c>
      <c r="CY6">
        <f t="shared" si="11"/>
        <v>8</v>
      </c>
      <c r="CZ6">
        <f t="shared" si="12"/>
        <v>17</v>
      </c>
      <c r="DA6">
        <f t="shared" si="13"/>
        <v>14</v>
      </c>
      <c r="DB6">
        <f t="shared" si="14"/>
        <v>30</v>
      </c>
      <c r="DC6">
        <f t="shared" si="15"/>
        <v>24</v>
      </c>
      <c r="DD6">
        <f t="shared" si="16"/>
        <v>15</v>
      </c>
      <c r="DE6">
        <f t="shared" si="17"/>
        <v>45</v>
      </c>
      <c r="DF6">
        <f t="shared" si="18"/>
        <v>10</v>
      </c>
      <c r="DG6">
        <f t="shared" si="19"/>
        <v>27</v>
      </c>
      <c r="DH6">
        <f t="shared" si="20"/>
        <v>3</v>
      </c>
      <c r="DI6">
        <f t="shared" si="21"/>
        <v>31</v>
      </c>
      <c r="DJ6">
        <f t="shared" si="22"/>
        <v>33</v>
      </c>
      <c r="DK6">
        <f t="shared" si="23"/>
        <v>36</v>
      </c>
      <c r="DL6">
        <f t="shared" si="24"/>
        <v>28</v>
      </c>
      <c r="DM6">
        <f t="shared" si="25"/>
        <v>12</v>
      </c>
      <c r="DN6">
        <f t="shared" si="26"/>
        <v>35</v>
      </c>
      <c r="DO6">
        <f t="shared" si="27"/>
        <v>22</v>
      </c>
      <c r="DP6">
        <f t="shared" si="28"/>
        <v>6</v>
      </c>
      <c r="DQ6">
        <f t="shared" si="29"/>
        <v>18</v>
      </c>
      <c r="DR6">
        <f t="shared" si="30"/>
        <v>34</v>
      </c>
      <c r="DS6">
        <f t="shared" si="31"/>
        <v>40</v>
      </c>
      <c r="DT6">
        <f t="shared" si="32"/>
        <v>19</v>
      </c>
      <c r="DU6">
        <f t="shared" si="33"/>
        <v>7</v>
      </c>
      <c r="DV6">
        <f t="shared" si="34"/>
        <v>11</v>
      </c>
      <c r="DW6">
        <f t="shared" si="35"/>
        <v>41</v>
      </c>
      <c r="DX6">
        <f t="shared" si="36"/>
        <v>1</v>
      </c>
      <c r="DY6">
        <f t="shared" si="37"/>
        <v>20</v>
      </c>
      <c r="DZ6">
        <f t="shared" si="38"/>
        <v>38</v>
      </c>
      <c r="EA6">
        <f t="shared" si="39"/>
        <v>2</v>
      </c>
      <c r="EB6">
        <f t="shared" si="40"/>
        <v>43</v>
      </c>
      <c r="EC6">
        <f t="shared" si="41"/>
        <v>37</v>
      </c>
      <c r="ED6">
        <f t="shared" si="42"/>
        <v>23</v>
      </c>
      <c r="EE6">
        <f t="shared" si="43"/>
        <v>13</v>
      </c>
      <c r="EF6">
        <f t="shared" si="44"/>
        <v>32</v>
      </c>
    </row>
    <row r="7" spans="1:136" ht="16.5" customHeight="1">
      <c r="A7">
        <f>_calc_라운드기준!A7</f>
        <v>1239</v>
      </c>
      <c r="B7">
        <f>INDEX(_calc_누적빈도!B:B,$A7)-INDEX(_calc_누적빈도!B:B,$A7-기준150회_후보!$B$1)</f>
        <v>19</v>
      </c>
      <c r="C7">
        <f>INDEX(_calc_누적빈도!C:C,$A7)-INDEX(_calc_누적빈도!C:C,$A7-기준150회_후보!$B$1)</f>
        <v>14</v>
      </c>
      <c r="D7">
        <f>INDEX(_calc_누적빈도!D:D,$A7)-INDEX(_calc_누적빈도!D:D,$A7-기준150회_후보!$B$1)</f>
        <v>25</v>
      </c>
      <c r="E7">
        <f>INDEX(_calc_누적빈도!E:E,$A7)-INDEX(_calc_누적빈도!E:E,$A7-기준150회_후보!$B$1)</f>
        <v>16</v>
      </c>
      <c r="F7">
        <f>INDEX(_calc_누적빈도!F:F,$A7)-INDEX(_calc_누적빈도!F:F,$A7-기준150회_후보!$B$1)</f>
        <v>13</v>
      </c>
      <c r="G7">
        <f>INDEX(_calc_누적빈도!G:G,$A7)-INDEX(_calc_누적빈도!G:G,$A7-기준150회_후보!$B$1)</f>
        <v>25</v>
      </c>
      <c r="H7">
        <f>INDEX(_calc_누적빈도!H:H,$A7)-INDEX(_calc_누적빈도!H:H,$A7-기준150회_후보!$B$1)</f>
        <v>25</v>
      </c>
      <c r="I7">
        <f>INDEX(_calc_누적빈도!I:I,$A7)-INDEX(_calc_누적빈도!I:I,$A7-기준150회_후보!$B$1)</f>
        <v>18</v>
      </c>
      <c r="J7">
        <f>INDEX(_calc_누적빈도!J:J,$A7)-INDEX(_calc_누적빈도!J:J,$A7-기준150회_후보!$B$1)</f>
        <v>20</v>
      </c>
      <c r="K7">
        <f>INDEX(_calc_누적빈도!K:K,$A7)-INDEX(_calc_누적빈도!K:K,$A7-기준150회_후보!$B$1)</f>
        <v>17</v>
      </c>
      <c r="L7">
        <f>INDEX(_calc_누적빈도!L:L,$A7)-INDEX(_calc_누적빈도!L:L,$A7-기준150회_후보!$B$1)</f>
        <v>17</v>
      </c>
      <c r="M7">
        <f>INDEX(_calc_누적빈도!M:M,$A7)-INDEX(_calc_누적빈도!M:M,$A7-기준150회_후보!$B$1)</f>
        <v>23</v>
      </c>
      <c r="N7">
        <f>INDEX(_calc_누적빈도!N:N,$A7)-INDEX(_calc_누적빈도!N:N,$A7-기준150회_후보!$B$1)</f>
        <v>26</v>
      </c>
      <c r="O7">
        <f>INDEX(_calc_누적빈도!O:O,$A7)-INDEX(_calc_누적빈도!O:O,$A7-기준150회_후보!$B$1)</f>
        <v>16</v>
      </c>
      <c r="P7">
        <f>INDEX(_calc_누적빈도!P:P,$A7)-INDEX(_calc_누적빈도!P:P,$A7-기준150회_후보!$B$1)</f>
        <v>25</v>
      </c>
      <c r="Q7">
        <f>INDEX(_calc_누적빈도!Q:Q,$A7)-INDEX(_calc_누적빈도!Q:Q,$A7-기준150회_후보!$B$1)</f>
        <v>25</v>
      </c>
      <c r="R7">
        <f>INDEX(_calc_누적빈도!R:R,$A7)-INDEX(_calc_누적빈도!R:R,$A7-기준150회_후보!$B$1)</f>
        <v>17</v>
      </c>
      <c r="S7">
        <f>INDEX(_calc_누적빈도!S:S,$A7)-INDEX(_calc_누적빈도!S:S,$A7-기준150회_후보!$B$1)</f>
        <v>15</v>
      </c>
      <c r="T7">
        <f>INDEX(_calc_누적빈도!T:T,$A7)-INDEX(_calc_누적빈도!T:T,$A7-기준150회_후보!$B$1)</f>
        <v>26</v>
      </c>
      <c r="U7">
        <f>INDEX(_calc_누적빈도!U:U,$A7)-INDEX(_calc_누적빈도!U:U,$A7-기준150회_후보!$B$1)</f>
        <v>20</v>
      </c>
      <c r="V7">
        <f>INDEX(_calc_누적빈도!V:V,$A7)-INDEX(_calc_누적빈도!V:V,$A7-기준150회_후보!$B$1)</f>
        <v>20</v>
      </c>
      <c r="W7">
        <f>INDEX(_calc_누적빈도!W:W,$A7)-INDEX(_calc_누적빈도!W:W,$A7-기준150회_후보!$B$1)</f>
        <v>15</v>
      </c>
      <c r="X7">
        <f>INDEX(_calc_누적빈도!X:X,$A7)-INDEX(_calc_누적빈도!X:X,$A7-기준150회_후보!$B$1)</f>
        <v>15</v>
      </c>
      <c r="Y7">
        <f>INDEX(_calc_누적빈도!Y:Y,$A7)-INDEX(_calc_누적빈도!Y:Y,$A7-기준150회_후보!$B$1)</f>
        <v>20</v>
      </c>
      <c r="Z7">
        <f>INDEX(_calc_누적빈도!Z:Z,$A7)-INDEX(_calc_누적빈도!Z:Z,$A7-기준150회_후보!$B$1)</f>
        <v>16</v>
      </c>
      <c r="AA7">
        <f>INDEX(_calc_누적빈도!AA:AA,$A7)-INDEX(_calc_누적빈도!AA:AA,$A7-기준150회_후보!$B$1)</f>
        <v>20</v>
      </c>
      <c r="AB7">
        <f>INDEX(_calc_누적빈도!AB:AB,$A7)-INDEX(_calc_누적빈도!AB:AB,$A7-기준150회_후보!$B$1)</f>
        <v>23</v>
      </c>
      <c r="AC7">
        <f>INDEX(_calc_누적빈도!AC:AC,$A7)-INDEX(_calc_누적빈도!AC:AC,$A7-기준150회_후보!$B$1)</f>
        <v>26</v>
      </c>
      <c r="AD7">
        <f>INDEX(_calc_누적빈도!AD:AD,$A7)-INDEX(_calc_누적빈도!AD:AD,$A7-기준150회_후보!$B$1)</f>
        <v>21</v>
      </c>
      <c r="AE7">
        <f>INDEX(_calc_누적빈도!AE:AE,$A7)-INDEX(_calc_누적빈도!AE:AE,$A7-기준150회_후보!$B$1)</f>
        <v>25</v>
      </c>
      <c r="AF7">
        <f>INDEX(_calc_누적빈도!AF:AF,$A7)-INDEX(_calc_누적빈도!AF:AF,$A7-기준150회_후보!$B$1)</f>
        <v>24</v>
      </c>
      <c r="AG7">
        <f>INDEX(_calc_누적빈도!AG:AG,$A7)-INDEX(_calc_누적빈도!AG:AG,$A7-기준150회_후보!$B$1)</f>
        <v>16</v>
      </c>
      <c r="AH7">
        <f>INDEX(_calc_누적빈도!AH:AH,$A7)-INDEX(_calc_누적빈도!AH:AH,$A7-기준150회_후보!$B$1)</f>
        <v>22</v>
      </c>
      <c r="AI7">
        <f>INDEX(_calc_누적빈도!AI:AI,$A7)-INDEX(_calc_누적빈도!AI:AI,$A7-기준150회_후보!$B$1)</f>
        <v>21</v>
      </c>
      <c r="AJ7">
        <f>INDEX(_calc_누적빈도!AJ:AJ,$A7)-INDEX(_calc_누적빈도!AJ:AJ,$A7-기준150회_후보!$B$1)</f>
        <v>20</v>
      </c>
      <c r="AK7">
        <f>INDEX(_calc_누적빈도!AK:AK,$A7)-INDEX(_calc_누적빈도!AK:AK,$A7-기준150회_후보!$B$1)</f>
        <v>17</v>
      </c>
      <c r="AL7">
        <f>INDEX(_calc_누적빈도!AL:AL,$A7)-INDEX(_calc_누적빈도!AL:AL,$A7-기준150회_후보!$B$1)</f>
        <v>25</v>
      </c>
      <c r="AM7">
        <f>INDEX(_calc_누적빈도!AM:AM,$A7)-INDEX(_calc_누적빈도!AM:AM,$A7-기준150회_후보!$B$1)</f>
        <v>26</v>
      </c>
      <c r="AN7">
        <f>INDEX(_calc_누적빈도!AN:AN,$A7)-INDEX(_calc_누적빈도!AN:AN,$A7-기준150회_후보!$B$1)</f>
        <v>17</v>
      </c>
      <c r="AO7">
        <f>INDEX(_calc_누적빈도!AO:AO,$A7)-INDEX(_calc_누적빈도!AO:AO,$A7-기준150회_후보!$B$1)</f>
        <v>24</v>
      </c>
      <c r="AP7">
        <f>INDEX(_calc_누적빈도!AP:AP,$A7)-INDEX(_calc_누적빈도!AP:AP,$A7-기준150회_후보!$B$1)</f>
        <v>16</v>
      </c>
      <c r="AQ7">
        <f>INDEX(_calc_누적빈도!AQ:AQ,$A7)-INDEX(_calc_누적빈도!AQ:AQ,$A7-기준150회_후보!$B$1)</f>
        <v>18</v>
      </c>
      <c r="AR7">
        <f>INDEX(_calc_누적빈도!AR:AR,$A7)-INDEX(_calc_누적빈도!AR:AR,$A7-기준150회_후보!$B$1)</f>
        <v>15</v>
      </c>
      <c r="AS7">
        <f>INDEX(_calc_누적빈도!AS:AS,$A7)-INDEX(_calc_누적빈도!AS:AS,$A7-기준150회_후보!$B$1)</f>
        <v>18</v>
      </c>
      <c r="AT7">
        <f>INDEX(_calc_누적빈도!AT:AT,$A7)-INDEX(_calc_누적빈도!AT:AT,$A7-기준150회_후보!$B$1)</f>
        <v>18</v>
      </c>
      <c r="AU7">
        <f>(RANK(_calc_라운드기준!B7,_calc_라운드기준!$B7:$AT7,0)+COUNTIFS(_calc_라운드기준!$B7:$AT7,_calc_라운드기준!B7,$B$1:$AT$1,"&lt;"&amp;1))-(RANK(B7,$B7:$AT7,0)+COUNTIFS($B7:$AT7,B7,$B$1:$AT$1,"&lt;"&amp;1))</f>
        <v>-21</v>
      </c>
      <c r="AV7">
        <f>(RANK(_calc_라운드기준!C7,_calc_라운드기준!$B7:$AT7,0)+COUNTIFS(_calc_라운드기준!$B7:$AT7,_calc_라운드기준!C7,$B$1:$AT$1,"&lt;"&amp;2))-(RANK(C7,$B7:$AT7,0)+COUNTIFS($B7:$AT7,C7,$B$1:$AT$1,"&lt;"&amp;2))</f>
        <v>-20</v>
      </c>
      <c r="AW7">
        <f>(RANK(_calc_라운드기준!D7,_calc_라운드기준!$B7:$AT7,0)+COUNTIFS(_calc_라운드기준!$B7:$AT7,_calc_라운드기준!D7,$B$1:$AT$1,"&lt;"&amp;3))-(RANK(D7,$B7:$AT7,0)+COUNTIFS($B7:$AT7,D7,$B$1:$AT$1,"&lt;"&amp;3))</f>
        <v>6</v>
      </c>
      <c r="AX7">
        <f>(RANK(_calc_라운드기준!E7,_calc_라운드기준!$B7:$AT7,0)+COUNTIFS(_calc_라운드기준!$B7:$AT7,_calc_라운드기준!E7,$B$1:$AT$1,"&lt;"&amp;4))-(RANK(E7,$B7:$AT7,0)+COUNTIFS($B7:$AT7,E7,$B$1:$AT$1,"&lt;"&amp;4))</f>
        <v>-10</v>
      </c>
      <c r="AY7">
        <f>(RANK(_calc_라운드기준!F7,_calc_라운드기준!$B7:$AT7,0)+COUNTIFS(_calc_라운드기준!$B7:$AT7,_calc_라운드기준!F7,$B$1:$AT$1,"&lt;"&amp;5))-(RANK(F7,$B7:$AT7,0)+COUNTIFS($B7:$AT7,F7,$B$1:$AT$1,"&lt;"&amp;5))</f>
        <v>-4</v>
      </c>
      <c r="AZ7">
        <f>(RANK(_calc_라운드기준!G7,_calc_라운드기준!$B7:$AT7,0)+COUNTIFS(_calc_라운드기준!$B7:$AT7,_calc_라운드기준!G7,$B$1:$AT$1,"&lt;"&amp;6))-(RANK(G7,$B7:$AT7,0)+COUNTIFS($B7:$AT7,G7,$B$1:$AT$1,"&lt;"&amp;6))</f>
        <v>20</v>
      </c>
      <c r="BA7">
        <f>(RANK(_calc_라운드기준!H7,_calc_라운드기준!$B7:$AT7,0)+COUNTIFS(_calc_라운드기준!$B7:$AT7,_calc_라운드기준!H7,$B$1:$AT$1,"&lt;"&amp;7))-(RANK(H7,$B7:$AT7,0)+COUNTIFS($B7:$AT7,H7,$B$1:$AT$1,"&lt;"&amp;7))</f>
        <v>20</v>
      </c>
      <c r="BB7">
        <f>(RANK(_calc_라운드기준!I7,_calc_라운드기준!$B7:$AT7,0)+COUNTIFS(_calc_라운드기준!$B7:$AT7,_calc_라운드기준!I7,$B$1:$AT$1,"&lt;"&amp;8))-(RANK(I7,$B7:$AT7,0)+COUNTIFS($B7:$AT7,I7,$B$1:$AT$1,"&lt;"&amp;8))</f>
        <v>2</v>
      </c>
      <c r="BC7">
        <f>(RANK(_calc_라운드기준!J7,_calc_라운드기준!$B7:$AT7,0)+COUNTIFS(_calc_라운드기준!$B7:$AT7,_calc_라운드기준!J7,$B$1:$AT$1,"&lt;"&amp;9))-(RANK(J7,$B7:$AT7,0)+COUNTIFS($B7:$AT7,J7,$B$1:$AT$1,"&lt;"&amp;9))</f>
        <v>-12</v>
      </c>
      <c r="BD7">
        <f>(RANK(_calc_라운드기준!K7,_calc_라운드기준!$B7:$AT7,0)+COUNTIFS(_calc_라운드기준!$B7:$AT7,_calc_라운드기준!K7,$B$1:$AT$1,"&lt;"&amp;10))-(RANK(K7,$B7:$AT7,0)+COUNTIFS($B7:$AT7,K7,$B$1:$AT$1,"&lt;"&amp;10))</f>
        <v>-1</v>
      </c>
      <c r="BE7">
        <f>(RANK(_calc_라운드기준!L7,_calc_라운드기준!$B7:$AT7,0)+COUNTIFS(_calc_라운드기준!$B7:$AT7,_calc_라운드기준!L7,$B$1:$AT$1,"&lt;"&amp;11))-(RANK(L7,$B7:$AT7,0)+COUNTIFS($B7:$AT7,L7,$B$1:$AT$1,"&lt;"&amp;11))</f>
        <v>11</v>
      </c>
      <c r="BF7">
        <f>(RANK(_calc_라운드기준!M7,_calc_라운드기준!$B7:$AT7,0)+COUNTIFS(_calc_라운드기준!$B7:$AT7,_calc_라운드기준!M7,$B$1:$AT$1,"&lt;"&amp;12))-(RANK(M7,$B7:$AT7,0)+COUNTIFS($B7:$AT7,M7,$B$1:$AT$1,"&lt;"&amp;12))</f>
        <v>16</v>
      </c>
      <c r="BG7">
        <f>(RANK(_calc_라운드기준!N7,_calc_라운드기준!$B7:$AT7,0)+COUNTIFS(_calc_라운드기준!$B7:$AT7,_calc_라운드기준!N7,$B$1:$AT$1,"&lt;"&amp;13))-(RANK(N7,$B7:$AT7,0)+COUNTIFS($B7:$AT7,N7,$B$1:$AT$1,"&lt;"&amp;13))</f>
        <v>11</v>
      </c>
      <c r="BH7">
        <f>(RANK(_calc_라운드기준!O7,_calc_라운드기준!$B7:$AT7,0)+COUNTIFS(_calc_라운드기준!$B7:$AT7,_calc_라운드기준!O7,$B$1:$AT$1,"&lt;"&amp;14))-(RANK(O7,$B7:$AT7,0)+COUNTIFS($B7:$AT7,O7,$B$1:$AT$1,"&lt;"&amp;14))</f>
        <v>9</v>
      </c>
      <c r="BI7">
        <f>(RANK(_calc_라운드기준!P7,_calc_라운드기준!$B7:$AT7,0)+COUNTIFS(_calc_라운드기준!$B7:$AT7,_calc_라운드기준!P7,$B$1:$AT$1,"&lt;"&amp;15))-(RANK(P7,$B7:$AT7,0)+COUNTIFS($B7:$AT7,P7,$B$1:$AT$1,"&lt;"&amp;15))</f>
        <v>-7</v>
      </c>
      <c r="BJ7">
        <f>(RANK(_calc_라운드기준!Q7,_calc_라운드기준!$B7:$AT7,0)+COUNTIFS(_calc_라운드기준!$B7:$AT7,_calc_라운드기준!Q7,$B$1:$AT$1,"&lt;"&amp;16))-(RANK(Q7,$B7:$AT7,0)+COUNTIFS($B7:$AT7,Q7,$B$1:$AT$1,"&lt;"&amp;16))</f>
        <v>-1</v>
      </c>
      <c r="BK7">
        <f>(RANK(_calc_라운드기준!R7,_calc_라운드기준!$B7:$AT7,0)+COUNTIFS(_calc_라운드기준!$B7:$AT7,_calc_라운드기준!R7,$B$1:$AT$1,"&lt;"&amp;17))-(RANK(R7,$B7:$AT7,0)+COUNTIFS($B7:$AT7,R7,$B$1:$AT$1,"&lt;"&amp;17))</f>
        <v>7</v>
      </c>
      <c r="BL7">
        <f>(RANK(_calc_라운드기준!S7,_calc_라운드기준!$B7:$AT7,0)+COUNTIFS(_calc_라운드기준!$B7:$AT7,_calc_라운드기준!S7,$B$1:$AT$1,"&lt;"&amp;18))-(RANK(S7,$B7:$AT7,0)+COUNTIFS($B7:$AT7,S7,$B$1:$AT$1,"&lt;"&amp;18))</f>
        <v>-27</v>
      </c>
      <c r="BM7">
        <f>(RANK(_calc_라운드기준!T7,_calc_라운드기준!$B7:$AT7,0)+COUNTIFS(_calc_라운드기준!$B7:$AT7,_calc_라운드기준!T7,$B$1:$AT$1,"&lt;"&amp;19))-(RANK(T7,$B7:$AT7,0)+COUNTIFS($B7:$AT7,T7,$B$1:$AT$1,"&lt;"&amp;19))</f>
        <v>7</v>
      </c>
      <c r="BN7">
        <f>(RANK(_calc_라운드기준!U7,_calc_라운드기준!$B7:$AT7,0)+COUNTIFS(_calc_라운드기준!$B7:$AT7,_calc_라운드기준!U7,$B$1:$AT$1,"&lt;"&amp;20))-(RANK(U7,$B7:$AT7,0)+COUNTIFS($B7:$AT7,U7,$B$1:$AT$1,"&lt;"&amp;20))</f>
        <v>-6</v>
      </c>
      <c r="BO7">
        <f>(RANK(_calc_라운드기준!V7,_calc_라운드기준!$B7:$AT7,0)+COUNTIFS(_calc_라운드기준!$B7:$AT7,_calc_라운드기준!V7,$B$1:$AT$1,"&lt;"&amp;21))-(RANK(V7,$B7:$AT7,0)+COUNTIFS($B7:$AT7,V7,$B$1:$AT$1,"&lt;"&amp;21))</f>
        <v>22</v>
      </c>
      <c r="BP7">
        <f>(RANK(_calc_라운드기준!W7,_calc_라운드기준!$B7:$AT7,0)+COUNTIFS(_calc_라운드기준!$B7:$AT7,_calc_라운드기준!W7,$B$1:$AT$1,"&lt;"&amp;22))-(RANK(W7,$B7:$AT7,0)+COUNTIFS($B7:$AT7,W7,$B$1:$AT$1,"&lt;"&amp;22))</f>
        <v>-1</v>
      </c>
      <c r="BQ7">
        <f>(RANK(_calc_라운드기준!X7,_calc_라운드기준!$B7:$AT7,0)+COUNTIFS(_calc_라운드기준!$B7:$AT7,_calc_라운드기준!X7,$B$1:$AT$1,"&lt;"&amp;23))-(RANK(X7,$B7:$AT7,0)+COUNTIFS($B7:$AT7,X7,$B$1:$AT$1,"&lt;"&amp;23))</f>
        <v>-11</v>
      </c>
      <c r="BR7">
        <f>(RANK(_calc_라운드기준!Y7,_calc_라운드기준!$B7:$AT7,0)+COUNTIFS(_calc_라운드기준!$B7:$AT7,_calc_라운드기준!Y7,$B$1:$AT$1,"&lt;"&amp;24))-(RANK(Y7,$B7:$AT7,0)+COUNTIFS($B7:$AT7,Y7,$B$1:$AT$1,"&lt;"&amp;24))</f>
        <v>-12</v>
      </c>
      <c r="BS7">
        <f>(RANK(_calc_라운드기준!Z7,_calc_라운드기준!$B7:$AT7,0)+COUNTIFS(_calc_라운드기준!$B7:$AT7,_calc_라운드기준!Z7,$B$1:$AT$1,"&lt;"&amp;25))-(RANK(Z7,$B7:$AT7,0)+COUNTIFS($B7:$AT7,Z7,$B$1:$AT$1,"&lt;"&amp;25))</f>
        <v>-5</v>
      </c>
      <c r="BT7">
        <f>(RANK(_calc_라운드기준!AA7,_calc_라운드기준!$B7:$AT7,0)+COUNTIFS(_calc_라운드기준!$B7:$AT7,_calc_라운드기준!AA7,$B$1:$AT$1,"&lt;"&amp;26))-(RANK(AA7,$B7:$AT7,0)+COUNTIFS($B7:$AT7,AA7,$B$1:$AT$1,"&lt;"&amp;26))</f>
        <v>10</v>
      </c>
      <c r="BU7">
        <f>(RANK(_calc_라운드기준!AB7,_calc_라운드기준!$B7:$AT7,0)+COUNTIFS(_calc_라운드기준!$B7:$AT7,_calc_라운드기준!AB7,$B$1:$AT$1,"&lt;"&amp;27))-(RANK(AB7,$B7:$AT7,0)+COUNTIFS($B7:$AT7,AB7,$B$1:$AT$1,"&lt;"&amp;27))</f>
        <v>-13</v>
      </c>
      <c r="BV7">
        <f>(RANK(_calc_라운드기준!AC7,_calc_라운드기준!$B7:$AT7,0)+COUNTIFS(_calc_라운드기준!$B7:$AT7,_calc_라운드기준!AC7,$B$1:$AT$1,"&lt;"&amp;28))-(RANK(AC7,$B7:$AT7,0)+COUNTIFS($B7:$AT7,AC7,$B$1:$AT$1,"&lt;"&amp;28))</f>
        <v>2</v>
      </c>
      <c r="BW7">
        <f>(RANK(_calc_라운드기준!AD7,_calc_라운드기준!$B7:$AT7,0)+COUNTIFS(_calc_라운드기준!$B7:$AT7,_calc_라운드기준!AD7,$B$1:$AT$1,"&lt;"&amp;29))-(RANK(AD7,$B7:$AT7,0)+COUNTIFS($B7:$AT7,AD7,$B$1:$AT$1,"&lt;"&amp;29))</f>
        <v>-2</v>
      </c>
      <c r="BX7">
        <f>(RANK(_calc_라운드기준!AE7,_calc_라운드기준!$B7:$AT7,0)+COUNTIFS(_calc_라운드기준!$B7:$AT7,_calc_라운드기준!AE7,$B$1:$AT$1,"&lt;"&amp;30))-(RANK(AE7,$B7:$AT7,0)+COUNTIFS($B7:$AT7,AE7,$B$1:$AT$1,"&lt;"&amp;30))</f>
        <v>6</v>
      </c>
      <c r="BY7">
        <f>(RANK(_calc_라운드기준!AF7,_calc_라운드기준!$B7:$AT7,0)+COUNTIFS(_calc_라운드기준!$B7:$AT7,_calc_라운드기준!AF7,$B$1:$AT$1,"&lt;"&amp;31))-(RANK(AF7,$B7:$AT7,0)+COUNTIFS($B7:$AT7,AF7,$B$1:$AT$1,"&lt;"&amp;31))</f>
        <v>-6</v>
      </c>
      <c r="BZ7">
        <f>(RANK(_calc_라운드기준!AG7,_calc_라운드기준!$B7:$AT7,0)+COUNTIFS(_calc_라운드기준!$B7:$AT7,_calc_라운드기준!AG7,$B$1:$AT$1,"&lt;"&amp;32))-(RANK(AG7,$B7:$AT7,0)+COUNTIFS($B7:$AT7,AG7,$B$1:$AT$1,"&lt;"&amp;32))</f>
        <v>-4</v>
      </c>
      <c r="CA7">
        <f>(RANK(_calc_라운드기준!AH7,_calc_라운드기준!$B7:$AT7,0)+COUNTIFS(_calc_라운드기준!$B7:$AT7,_calc_라운드기준!AH7,$B$1:$AT$1,"&lt;"&amp;33))-(RANK(AH7,$B7:$AT7,0)+COUNTIFS($B7:$AT7,AH7,$B$1:$AT$1,"&lt;"&amp;33))</f>
        <v>19</v>
      </c>
      <c r="CB7">
        <f>(RANK(_calc_라운드기준!AI7,_calc_라운드기준!$B7:$AT7,0)+COUNTIFS(_calc_라운드기준!$B7:$AT7,_calc_라운드기준!AI7,$B$1:$AT$1,"&lt;"&amp;34))-(RANK(AI7,$B7:$AT7,0)+COUNTIFS($B7:$AT7,AI7,$B$1:$AT$1,"&lt;"&amp;34))</f>
        <v>18</v>
      </c>
      <c r="CC7">
        <f>(RANK(_calc_라운드기준!AJ7,_calc_라운드기준!$B7:$AT7,0)+COUNTIFS(_calc_라운드기준!$B7:$AT7,_calc_라운드기준!AJ7,$B$1:$AT$1,"&lt;"&amp;35))-(RANK(AJ7,$B7:$AT7,0)+COUNTIFS($B7:$AT7,AJ7,$B$1:$AT$1,"&lt;"&amp;35))</f>
        <v>-7</v>
      </c>
      <c r="CD7">
        <f>(RANK(_calc_라운드기준!AK7,_calc_라운드기준!$B7:$AT7,0)+COUNTIFS(_calc_라운드기준!$B7:$AT7,_calc_라운드기준!AK7,$B$1:$AT$1,"&lt;"&amp;36))-(RANK(AK7,$B7:$AT7,0)+COUNTIFS($B7:$AT7,AK7,$B$1:$AT$1,"&lt;"&amp;36))</f>
        <v>-15</v>
      </c>
      <c r="CE7">
        <f>(RANK(_calc_라운드기준!AL7,_calc_라운드기준!$B7:$AT7,0)+COUNTIFS(_calc_라운드기준!$B7:$AT7,_calc_라운드기준!AL7,$B$1:$AT$1,"&lt;"&amp;37))-(RANK(AL7,$B7:$AT7,0)+COUNTIFS($B7:$AT7,AL7,$B$1:$AT$1,"&lt;"&amp;37))</f>
        <v>8</v>
      </c>
      <c r="CF7">
        <f>(RANK(_calc_라운드기준!AM7,_calc_라운드기준!$B7:$AT7,0)+COUNTIFS(_calc_라운드기준!$B7:$AT7,_calc_라운드기준!AM7,$B$1:$AT$1,"&lt;"&amp;38))-(RANK(AM7,$B7:$AT7,0)+COUNTIFS($B7:$AT7,AM7,$B$1:$AT$1,"&lt;"&amp;38))</f>
        <v>-1</v>
      </c>
      <c r="CG7">
        <f>(RANK(_calc_라운드기준!AN7,_calc_라운드기준!$B7:$AT7,0)+COUNTIFS(_calc_라운드기준!$B7:$AT7,_calc_라운드기준!AN7,$B$1:$AT$1,"&lt;"&amp;39))-(RANK(AN7,$B7:$AT7,0)+COUNTIFS($B7:$AT7,AN7,$B$1:$AT$1,"&lt;"&amp;39))</f>
        <v>-14</v>
      </c>
      <c r="CH7">
        <f>(RANK(_calc_라운드기준!AO7,_calc_라운드기준!$B7:$AT7,0)+COUNTIFS(_calc_라운드기준!$B7:$AT7,_calc_라운드기준!AO7,$B$1:$AT$1,"&lt;"&amp;40))-(RANK(AO7,$B7:$AT7,0)+COUNTIFS($B7:$AT7,AO7,$B$1:$AT$1,"&lt;"&amp;40))</f>
        <v>24</v>
      </c>
      <c r="CI7">
        <f>(RANK(_calc_라운드기준!AP7,_calc_라운드기준!$B7:$AT7,0)+COUNTIFS(_calc_라운드기준!$B7:$AT7,_calc_라운드기준!AP7,$B$1:$AT$1,"&lt;"&amp;41))-(RANK(AP7,$B7:$AT7,0)+COUNTIFS($B7:$AT7,AP7,$B$1:$AT$1,"&lt;"&amp;41))</f>
        <v>-18</v>
      </c>
      <c r="CJ7">
        <f>(RANK(_calc_라운드기준!AQ7,_calc_라운드기준!$B7:$AT7,0)+COUNTIFS(_calc_라운드기준!$B7:$AT7,_calc_라운드기준!AQ7,$B$1:$AT$1,"&lt;"&amp;42))-(RANK(AQ7,$B7:$AT7,0)+COUNTIFS($B7:$AT7,AQ7,$B$1:$AT$1,"&lt;"&amp;42))</f>
        <v>-5</v>
      </c>
      <c r="CK7">
        <f>(RANK(_calc_라운드기준!AR7,_calc_라운드기준!$B7:$AT7,0)+COUNTIFS(_calc_라운드기준!$B7:$AT7,_calc_라운드기준!AR7,$B$1:$AT$1,"&lt;"&amp;43))-(RANK(AR7,$B7:$AT7,0)+COUNTIFS($B7:$AT7,AR7,$B$1:$AT$1,"&lt;"&amp;43))</f>
        <v>1</v>
      </c>
      <c r="CL7">
        <f>(RANK(_calc_라운드기준!AS7,_calc_라운드기준!$B7:$AT7,0)+COUNTIFS(_calc_라운드기준!$B7:$AT7,_calc_라운드기준!AS7,$B$1:$AT$1,"&lt;"&amp;44))-(RANK(AS7,$B7:$AT7,0)+COUNTIFS($B7:$AT7,AS7,$B$1:$AT$1,"&lt;"&amp;44))</f>
        <v>10</v>
      </c>
      <c r="CM7">
        <f>(RANK(_calc_라운드기준!AT7,_calc_라운드기준!$B7:$AT7,0)+COUNTIFS(_calc_라운드기준!$B7:$AT7,_calc_라운드기준!AT7,$B$1:$AT$1,"&lt;"&amp;45))-(RANK(AT7,$B7:$AT7,0)+COUNTIFS($B7:$AT7,AT7,$B$1:$AT$1,"&lt;"&amp;45))</f>
        <v>-6</v>
      </c>
      <c r="CN7">
        <f t="shared" si="0"/>
        <v>44</v>
      </c>
      <c r="CO7">
        <f t="shared" si="1"/>
        <v>43</v>
      </c>
      <c r="CP7">
        <f t="shared" si="2"/>
        <v>16</v>
      </c>
      <c r="CQ7">
        <f t="shared" si="3"/>
        <v>35</v>
      </c>
      <c r="CR7">
        <f t="shared" si="4"/>
        <v>26</v>
      </c>
      <c r="CS7">
        <f t="shared" si="5"/>
        <v>3</v>
      </c>
      <c r="CT7">
        <f t="shared" si="6"/>
        <v>4</v>
      </c>
      <c r="CU7">
        <f t="shared" si="7"/>
        <v>18</v>
      </c>
      <c r="CV7">
        <f t="shared" si="8"/>
        <v>37</v>
      </c>
      <c r="CW7">
        <f t="shared" si="9"/>
        <v>21</v>
      </c>
      <c r="CX7">
        <f t="shared" si="10"/>
        <v>8</v>
      </c>
      <c r="CY7">
        <f t="shared" si="11"/>
        <v>7</v>
      </c>
      <c r="CZ7">
        <f t="shared" si="12"/>
        <v>9</v>
      </c>
      <c r="DA7">
        <f t="shared" si="13"/>
        <v>12</v>
      </c>
      <c r="DB7">
        <f t="shared" si="14"/>
        <v>33</v>
      </c>
      <c r="DC7">
        <f t="shared" si="15"/>
        <v>22</v>
      </c>
      <c r="DD7">
        <f t="shared" si="16"/>
        <v>14</v>
      </c>
      <c r="DE7">
        <f t="shared" si="17"/>
        <v>45</v>
      </c>
      <c r="DF7">
        <f t="shared" si="18"/>
        <v>15</v>
      </c>
      <c r="DG7">
        <f t="shared" si="19"/>
        <v>30</v>
      </c>
      <c r="DH7">
        <f t="shared" si="20"/>
        <v>2</v>
      </c>
      <c r="DI7">
        <f t="shared" si="21"/>
        <v>23</v>
      </c>
      <c r="DJ7">
        <f t="shared" si="22"/>
        <v>36</v>
      </c>
      <c r="DK7">
        <f t="shared" si="23"/>
        <v>38</v>
      </c>
      <c r="DL7">
        <f t="shared" si="24"/>
        <v>28</v>
      </c>
      <c r="DM7">
        <f t="shared" si="25"/>
        <v>10</v>
      </c>
      <c r="DN7">
        <f t="shared" si="26"/>
        <v>39</v>
      </c>
      <c r="DO7">
        <f t="shared" si="27"/>
        <v>19</v>
      </c>
      <c r="DP7">
        <f t="shared" si="28"/>
        <v>25</v>
      </c>
      <c r="DQ7">
        <f t="shared" si="29"/>
        <v>17</v>
      </c>
      <c r="DR7">
        <f t="shared" si="30"/>
        <v>31</v>
      </c>
      <c r="DS7">
        <f t="shared" si="31"/>
        <v>27</v>
      </c>
      <c r="DT7">
        <f t="shared" si="32"/>
        <v>5</v>
      </c>
      <c r="DU7">
        <f t="shared" si="33"/>
        <v>6</v>
      </c>
      <c r="DV7">
        <f t="shared" si="34"/>
        <v>34</v>
      </c>
      <c r="DW7">
        <f t="shared" si="35"/>
        <v>41</v>
      </c>
      <c r="DX7">
        <f t="shared" si="36"/>
        <v>13</v>
      </c>
      <c r="DY7">
        <f t="shared" si="37"/>
        <v>24</v>
      </c>
      <c r="DZ7">
        <f t="shared" si="38"/>
        <v>40</v>
      </c>
      <c r="EA7">
        <f t="shared" si="39"/>
        <v>1</v>
      </c>
      <c r="EB7">
        <f t="shared" si="40"/>
        <v>42</v>
      </c>
      <c r="EC7">
        <f t="shared" si="41"/>
        <v>29</v>
      </c>
      <c r="ED7">
        <f t="shared" si="42"/>
        <v>20</v>
      </c>
      <c r="EE7">
        <f t="shared" si="43"/>
        <v>11</v>
      </c>
      <c r="EF7">
        <f t="shared" si="44"/>
        <v>32</v>
      </c>
    </row>
    <row r="8" spans="1:136" ht="16.5" customHeight="1">
      <c r="A8">
        <f>_calc_라운드기준!A8</f>
        <v>1238</v>
      </c>
      <c r="B8">
        <f>INDEX(_calc_누적빈도!B:B,$A8)-INDEX(_calc_누적빈도!B:B,$A8-기준150회_후보!$B$1)</f>
        <v>19</v>
      </c>
      <c r="C8">
        <f>INDEX(_calc_누적빈도!C:C,$A8)-INDEX(_calc_누적빈도!C:C,$A8-기준150회_후보!$B$1)</f>
        <v>13</v>
      </c>
      <c r="D8">
        <f>INDEX(_calc_누적빈도!D:D,$A8)-INDEX(_calc_누적빈도!D:D,$A8-기준150회_후보!$B$1)</f>
        <v>25</v>
      </c>
      <c r="E8">
        <f>INDEX(_calc_누적빈도!E:E,$A8)-INDEX(_calc_누적빈도!E:E,$A8-기준150회_후보!$B$1)</f>
        <v>16</v>
      </c>
      <c r="F8">
        <f>INDEX(_calc_누적빈도!F:F,$A8)-INDEX(_calc_누적빈도!F:F,$A8-기준150회_후보!$B$1)</f>
        <v>13</v>
      </c>
      <c r="G8">
        <f>INDEX(_calc_누적빈도!G:G,$A8)-INDEX(_calc_누적빈도!G:G,$A8-기준150회_후보!$B$1)</f>
        <v>25</v>
      </c>
      <c r="H8">
        <f>INDEX(_calc_누적빈도!H:H,$A8)-INDEX(_calc_누적빈도!H:H,$A8-기준150회_후보!$B$1)</f>
        <v>25</v>
      </c>
      <c r="I8">
        <f>INDEX(_calc_누적빈도!I:I,$A8)-INDEX(_calc_누적빈도!I:I,$A8-기준150회_후보!$B$1)</f>
        <v>18</v>
      </c>
      <c r="J8">
        <f>INDEX(_calc_누적빈도!J:J,$A8)-INDEX(_calc_누적빈도!J:J,$A8-기준150회_후보!$B$1)</f>
        <v>20</v>
      </c>
      <c r="K8">
        <f>INDEX(_calc_누적빈도!K:K,$A8)-INDEX(_calc_누적빈도!K:K,$A8-기준150회_후보!$B$1)</f>
        <v>17</v>
      </c>
      <c r="L8">
        <f>INDEX(_calc_누적빈도!L:L,$A8)-INDEX(_calc_누적빈도!L:L,$A8-기준150회_후보!$B$1)</f>
        <v>18</v>
      </c>
      <c r="M8">
        <f>INDEX(_calc_누적빈도!M:M,$A8)-INDEX(_calc_누적빈도!M:M,$A8-기준150회_후보!$B$1)</f>
        <v>23</v>
      </c>
      <c r="N8">
        <f>INDEX(_calc_누적빈도!N:N,$A8)-INDEX(_calc_누적빈도!N:N,$A8-기준150회_후보!$B$1)</f>
        <v>25</v>
      </c>
      <c r="O8">
        <f>INDEX(_calc_누적빈도!O:O,$A8)-INDEX(_calc_누적빈도!O:O,$A8-기준150회_후보!$B$1)</f>
        <v>16</v>
      </c>
      <c r="P8">
        <f>INDEX(_calc_누적빈도!P:P,$A8)-INDEX(_calc_누적빈도!P:P,$A8-기준150회_후보!$B$1)</f>
        <v>25</v>
      </c>
      <c r="Q8">
        <f>INDEX(_calc_누적빈도!Q:Q,$A8)-INDEX(_calc_누적빈도!Q:Q,$A8-기준150회_후보!$B$1)</f>
        <v>25</v>
      </c>
      <c r="R8">
        <f>INDEX(_calc_누적빈도!R:R,$A8)-INDEX(_calc_누적빈도!R:R,$A8-기준150회_후보!$B$1)</f>
        <v>17</v>
      </c>
      <c r="S8">
        <f>INDEX(_calc_누적빈도!S:S,$A8)-INDEX(_calc_누적빈도!S:S,$A8-기준150회_후보!$B$1)</f>
        <v>14</v>
      </c>
      <c r="T8">
        <f>INDEX(_calc_누적빈도!T:T,$A8)-INDEX(_calc_누적빈도!T:T,$A8-기준150회_후보!$B$1)</f>
        <v>26</v>
      </c>
      <c r="U8">
        <f>INDEX(_calc_누적빈도!U:U,$A8)-INDEX(_calc_누적빈도!U:U,$A8-기준150회_후보!$B$1)</f>
        <v>20</v>
      </c>
      <c r="V8">
        <f>INDEX(_calc_누적빈도!V:V,$A8)-INDEX(_calc_누적빈도!V:V,$A8-기준150회_후보!$B$1)</f>
        <v>21</v>
      </c>
      <c r="W8">
        <f>INDEX(_calc_누적빈도!W:W,$A8)-INDEX(_calc_누적빈도!W:W,$A8-기준150회_후보!$B$1)</f>
        <v>16</v>
      </c>
      <c r="X8">
        <f>INDEX(_calc_누적빈도!X:X,$A8)-INDEX(_calc_누적빈도!X:X,$A8-기준150회_후보!$B$1)</f>
        <v>15</v>
      </c>
      <c r="Y8">
        <f>INDEX(_calc_누적빈도!Y:Y,$A8)-INDEX(_calc_누적빈도!Y:Y,$A8-기준150회_후보!$B$1)</f>
        <v>20</v>
      </c>
      <c r="Z8">
        <f>INDEX(_calc_누적빈도!Z:Z,$A8)-INDEX(_calc_누적빈도!Z:Z,$A8-기준150회_후보!$B$1)</f>
        <v>16</v>
      </c>
      <c r="AA8">
        <f>INDEX(_calc_누적빈도!AA:AA,$A8)-INDEX(_calc_누적빈도!AA:AA,$A8-기준150회_후보!$B$1)</f>
        <v>20</v>
      </c>
      <c r="AB8">
        <f>INDEX(_calc_누적빈도!AB:AB,$A8)-INDEX(_calc_누적빈도!AB:AB,$A8-기준150회_후보!$B$1)</f>
        <v>23</v>
      </c>
      <c r="AC8">
        <f>INDEX(_calc_누적빈도!AC:AC,$A8)-INDEX(_calc_누적빈도!AC:AC,$A8-기준150회_후보!$B$1)</f>
        <v>26</v>
      </c>
      <c r="AD8">
        <f>INDEX(_calc_누적빈도!AD:AD,$A8)-INDEX(_calc_누적빈도!AD:AD,$A8-기준150회_후보!$B$1)</f>
        <v>21</v>
      </c>
      <c r="AE8">
        <f>INDEX(_calc_누적빈도!AE:AE,$A8)-INDEX(_calc_누적빈도!AE:AE,$A8-기준150회_후보!$B$1)</f>
        <v>26</v>
      </c>
      <c r="AF8">
        <f>INDEX(_calc_누적빈도!AF:AF,$A8)-INDEX(_calc_누적빈도!AF:AF,$A8-기준150회_후보!$B$1)</f>
        <v>24</v>
      </c>
      <c r="AG8">
        <f>INDEX(_calc_누적빈도!AG:AG,$A8)-INDEX(_calc_누적빈도!AG:AG,$A8-기준150회_후보!$B$1)</f>
        <v>15</v>
      </c>
      <c r="AH8">
        <f>INDEX(_calc_누적빈도!AH:AH,$A8)-INDEX(_calc_누적빈도!AH:AH,$A8-기준150회_후보!$B$1)</f>
        <v>22</v>
      </c>
      <c r="AI8">
        <f>INDEX(_calc_누적빈도!AI:AI,$A8)-INDEX(_calc_누적빈도!AI:AI,$A8-기준150회_후보!$B$1)</f>
        <v>21</v>
      </c>
      <c r="AJ8">
        <f>INDEX(_calc_누적빈도!AJ:AJ,$A8)-INDEX(_calc_누적빈도!AJ:AJ,$A8-기준150회_후보!$B$1)</f>
        <v>20</v>
      </c>
      <c r="AK8">
        <f>INDEX(_calc_누적빈도!AK:AK,$A8)-INDEX(_calc_누적빈도!AK:AK,$A8-기준150회_후보!$B$1)</f>
        <v>17</v>
      </c>
      <c r="AL8">
        <f>INDEX(_calc_누적빈도!AL:AL,$A8)-INDEX(_calc_누적빈도!AL:AL,$A8-기준150회_후보!$B$1)</f>
        <v>25</v>
      </c>
      <c r="AM8">
        <f>INDEX(_calc_누적빈도!AM:AM,$A8)-INDEX(_calc_누적빈도!AM:AM,$A8-기준150회_후보!$B$1)</f>
        <v>25</v>
      </c>
      <c r="AN8">
        <f>INDEX(_calc_누적빈도!AN:AN,$A8)-INDEX(_calc_누적빈도!AN:AN,$A8-기준150회_후보!$B$1)</f>
        <v>18</v>
      </c>
      <c r="AO8">
        <f>INDEX(_calc_누적빈도!AO:AO,$A8)-INDEX(_calc_누적빈도!AO:AO,$A8-기준150회_후보!$B$1)</f>
        <v>24</v>
      </c>
      <c r="AP8">
        <f>INDEX(_calc_누적빈도!AP:AP,$A8)-INDEX(_calc_누적빈도!AP:AP,$A8-기준150회_후보!$B$1)</f>
        <v>16</v>
      </c>
      <c r="AQ8">
        <f>INDEX(_calc_누적빈도!AQ:AQ,$A8)-INDEX(_calc_누적빈도!AQ:AQ,$A8-기준150회_후보!$B$1)</f>
        <v>17</v>
      </c>
      <c r="AR8">
        <f>INDEX(_calc_누적빈도!AR:AR,$A8)-INDEX(_calc_누적빈도!AR:AR,$A8-기준150회_후보!$B$1)</f>
        <v>15</v>
      </c>
      <c r="AS8">
        <f>INDEX(_calc_누적빈도!AS:AS,$A8)-INDEX(_calc_누적빈도!AS:AS,$A8-기준150회_후보!$B$1)</f>
        <v>19</v>
      </c>
      <c r="AT8">
        <f>INDEX(_calc_누적빈도!AT:AT,$A8)-INDEX(_calc_누적빈도!AT:AT,$A8-기준150회_후보!$B$1)</f>
        <v>18</v>
      </c>
      <c r="AU8">
        <f>(RANK(_calc_라운드기준!B8,_calc_라운드기준!$B8:$AT8,0)+COUNTIFS(_calc_라운드기준!$B8:$AT8,_calc_라운드기준!B8,$B$1:$AT$1,"&lt;"&amp;1))-(RANK(B8,$B8:$AT8,0)+COUNTIFS($B8:$AT8,B8,$B$1:$AT$1,"&lt;"&amp;1))</f>
        <v>-22</v>
      </c>
      <c r="AV8">
        <f>(RANK(_calc_라운드기준!C8,_calc_라운드기준!$B8:$AT8,0)+COUNTIFS(_calc_라운드기준!$B8:$AT8,_calc_라운드기준!C8,$B$1:$AT$1,"&lt;"&amp;2))-(RANK(C8,$B8:$AT8,0)+COUNTIFS($B8:$AT8,C8,$B$1:$AT$1,"&lt;"&amp;2))</f>
        <v>-6</v>
      </c>
      <c r="AW8">
        <f>(RANK(_calc_라운드기준!D8,_calc_라운드기준!$B8:$AT8,0)+COUNTIFS(_calc_라운드기준!$B8:$AT8,_calc_라운드기준!D8,$B$1:$AT$1,"&lt;"&amp;3))-(RANK(D8,$B8:$AT8,0)+COUNTIFS($B8:$AT8,D8,$B$1:$AT$1,"&lt;"&amp;3))</f>
        <v>4</v>
      </c>
      <c r="AX8">
        <f>(RANK(_calc_라운드기준!E8,_calc_라운드기준!$B8:$AT8,0)+COUNTIFS(_calc_라운드기준!$B8:$AT8,_calc_라운드기준!E8,$B$1:$AT$1,"&lt;"&amp;4))-(RANK(E8,$B8:$AT8,0)+COUNTIFS($B8:$AT8,E8,$B$1:$AT$1,"&lt;"&amp;4))</f>
        <v>-23</v>
      </c>
      <c r="AY8">
        <f>(RANK(_calc_라운드기준!F8,_calc_라운드기준!$B8:$AT8,0)+COUNTIFS(_calc_라운드기준!$B8:$AT8,_calc_라운드기준!F8,$B$1:$AT$1,"&lt;"&amp;5))-(RANK(F8,$B8:$AT8,0)+COUNTIFS($B8:$AT8,F8,$B$1:$AT$1,"&lt;"&amp;5))</f>
        <v>-4</v>
      </c>
      <c r="AZ8">
        <f>(RANK(_calc_라운드기준!G8,_calc_라운드기준!$B8:$AT8,0)+COUNTIFS(_calc_라운드기준!$B8:$AT8,_calc_라운드기준!G8,$B$1:$AT$1,"&lt;"&amp;6))-(RANK(G8,$B8:$AT8,0)+COUNTIFS($B8:$AT8,G8,$B$1:$AT$1,"&lt;"&amp;6))</f>
        <v>18</v>
      </c>
      <c r="BA8">
        <f>(RANK(_calc_라운드기준!H8,_calc_라운드기준!$B8:$AT8,0)+COUNTIFS(_calc_라운드기준!$B8:$AT8,_calc_라운드기준!H8,$B$1:$AT$1,"&lt;"&amp;7))-(RANK(H8,$B8:$AT8,0)+COUNTIFS($B8:$AT8,H8,$B$1:$AT$1,"&lt;"&amp;7))</f>
        <v>18</v>
      </c>
      <c r="BB8">
        <f>(RANK(_calc_라운드기준!I8,_calc_라운드기준!$B8:$AT8,0)+COUNTIFS(_calc_라운드기준!$B8:$AT8,_calc_라운드기준!I8,$B$1:$AT$1,"&lt;"&amp;8))-(RANK(I8,$B8:$AT8,0)+COUNTIFS($B8:$AT8,I8,$B$1:$AT$1,"&lt;"&amp;8))</f>
        <v>-2</v>
      </c>
      <c r="BC8">
        <f>(RANK(_calc_라운드기준!J8,_calc_라운드기준!$B8:$AT8,0)+COUNTIFS(_calc_라운드기준!$B8:$AT8,_calc_라운드기준!J8,$B$1:$AT$1,"&lt;"&amp;9))-(RANK(J8,$B8:$AT8,0)+COUNTIFS($B8:$AT8,J8,$B$1:$AT$1,"&lt;"&amp;9))</f>
        <v>-11</v>
      </c>
      <c r="BD8">
        <f>(RANK(_calc_라운드기준!K8,_calc_라운드기준!$B8:$AT8,0)+COUNTIFS(_calc_라운드기준!$B8:$AT8,_calc_라운드기준!K8,$B$1:$AT$1,"&lt;"&amp;10))-(RANK(K8,$B8:$AT8,0)+COUNTIFS($B8:$AT8,K8,$B$1:$AT$1,"&lt;"&amp;10))</f>
        <v>-5</v>
      </c>
      <c r="BE8">
        <f>(RANK(_calc_라운드기준!L8,_calc_라운드기준!$B8:$AT8,0)+COUNTIFS(_calc_라운드기준!$B8:$AT8,_calc_라운드기준!L8,$B$1:$AT$1,"&lt;"&amp;11))-(RANK(L8,$B8:$AT8,0)+COUNTIFS($B8:$AT8,L8,$B$1:$AT$1,"&lt;"&amp;11))</f>
        <v>14</v>
      </c>
      <c r="BF8">
        <f>(RANK(_calc_라운드기준!M8,_calc_라운드기준!$B8:$AT8,0)+COUNTIFS(_calc_라운드기준!$B8:$AT8,_calc_라운드기준!M8,$B$1:$AT$1,"&lt;"&amp;12))-(RANK(M8,$B8:$AT8,0)+COUNTIFS($B8:$AT8,M8,$B$1:$AT$1,"&lt;"&amp;12))</f>
        <v>-1</v>
      </c>
      <c r="BG8">
        <f>(RANK(_calc_라운드기준!N8,_calc_라운드기준!$B8:$AT8,0)+COUNTIFS(_calc_라운드기준!$B8:$AT8,_calc_라운드기준!N8,$B$1:$AT$1,"&lt;"&amp;13))-(RANK(N8,$B8:$AT8,0)+COUNTIFS($B8:$AT8,N8,$B$1:$AT$1,"&lt;"&amp;13))</f>
        <v>20</v>
      </c>
      <c r="BH8">
        <f>(RANK(_calc_라운드기준!O8,_calc_라운드기준!$B8:$AT8,0)+COUNTIFS(_calc_라운드기준!$B8:$AT8,_calc_라운드기준!O8,$B$1:$AT$1,"&lt;"&amp;14))-(RANK(O8,$B8:$AT8,0)+COUNTIFS($B8:$AT8,O8,$B$1:$AT$1,"&lt;"&amp;14))</f>
        <v>9</v>
      </c>
      <c r="BI8">
        <f>(RANK(_calc_라운드기준!P8,_calc_라운드기준!$B8:$AT8,0)+COUNTIFS(_calc_라운드기준!$B8:$AT8,_calc_라운드기준!P8,$B$1:$AT$1,"&lt;"&amp;15))-(RANK(P8,$B8:$AT8,0)+COUNTIFS($B8:$AT8,P8,$B$1:$AT$1,"&lt;"&amp;15))</f>
        <v>-7</v>
      </c>
      <c r="BJ8">
        <f>(RANK(_calc_라운드기준!Q8,_calc_라운드기준!$B8:$AT8,0)+COUNTIFS(_calc_라운드기준!$B8:$AT8,_calc_라운드기준!Q8,$B$1:$AT$1,"&lt;"&amp;16))-(RANK(Q8,$B8:$AT8,0)+COUNTIFS($B8:$AT8,Q8,$B$1:$AT$1,"&lt;"&amp;16))</f>
        <v>1</v>
      </c>
      <c r="BK8">
        <f>(RANK(_calc_라운드기준!R8,_calc_라운드기준!$B8:$AT8,0)+COUNTIFS(_calc_라운드기준!$B8:$AT8,_calc_라운드기준!R8,$B$1:$AT$1,"&lt;"&amp;17))-(RANK(R8,$B8:$AT8,0)+COUNTIFS($B8:$AT8,R8,$B$1:$AT$1,"&lt;"&amp;17))</f>
        <v>7</v>
      </c>
      <c r="BL8">
        <f>(RANK(_calc_라운드기준!S8,_calc_라운드기준!$B8:$AT8,0)+COUNTIFS(_calc_라운드기준!$B8:$AT8,_calc_라운드기준!S8,$B$1:$AT$1,"&lt;"&amp;18))-(RANK(S8,$B8:$AT8,0)+COUNTIFS($B8:$AT8,S8,$B$1:$AT$1,"&lt;"&amp;18))</f>
        <v>-15</v>
      </c>
      <c r="BM8">
        <f>(RANK(_calc_라운드기준!T8,_calc_라운드기준!$B8:$AT8,0)+COUNTIFS(_calc_라운드기준!$B8:$AT8,_calc_라운드기준!T8,$B$1:$AT$1,"&lt;"&amp;19))-(RANK(T8,$B8:$AT8,0)+COUNTIFS($B8:$AT8,T8,$B$1:$AT$1,"&lt;"&amp;19))</f>
        <v>3</v>
      </c>
      <c r="BN8">
        <f>(RANK(_calc_라운드기준!U8,_calc_라운드기준!$B8:$AT8,0)+COUNTIFS(_calc_라운드기준!$B8:$AT8,_calc_라운드기준!U8,$B$1:$AT$1,"&lt;"&amp;20))-(RANK(U8,$B8:$AT8,0)+COUNTIFS($B8:$AT8,U8,$B$1:$AT$1,"&lt;"&amp;20))</f>
        <v>-7</v>
      </c>
      <c r="BO8">
        <f>(RANK(_calc_라운드기준!V8,_calc_라운드기준!$B8:$AT8,0)+COUNTIFS(_calc_라운드기준!$B8:$AT8,_calc_라운드기준!V8,$B$1:$AT$1,"&lt;"&amp;21))-(RANK(V8,$B8:$AT8,0)+COUNTIFS($B8:$AT8,V8,$B$1:$AT$1,"&lt;"&amp;21))</f>
        <v>26</v>
      </c>
      <c r="BP8">
        <f>(RANK(_calc_라운드기준!W8,_calc_라운드기준!$B8:$AT8,0)+COUNTIFS(_calc_라운드기준!$B8:$AT8,_calc_라운드기준!W8,$B$1:$AT$1,"&lt;"&amp;22))-(RANK(W8,$B8:$AT8,0)+COUNTIFS($B8:$AT8,W8,$B$1:$AT$1,"&lt;"&amp;22))</f>
        <v>-8</v>
      </c>
      <c r="BQ8">
        <f>(RANK(_calc_라운드기준!X8,_calc_라운드기준!$B8:$AT8,0)+COUNTIFS(_calc_라운드기준!$B8:$AT8,_calc_라운드기준!X8,$B$1:$AT$1,"&lt;"&amp;23))-(RANK(X8,$B8:$AT8,0)+COUNTIFS($B8:$AT8,X8,$B$1:$AT$1,"&lt;"&amp;23))</f>
        <v>-10</v>
      </c>
      <c r="BR8">
        <f>(RANK(_calc_라운드기준!Y8,_calc_라운드기준!$B8:$AT8,0)+COUNTIFS(_calc_라운드기준!$B8:$AT8,_calc_라운드기준!Y8,$B$1:$AT$1,"&lt;"&amp;24))-(RANK(Y8,$B8:$AT8,0)+COUNTIFS($B8:$AT8,Y8,$B$1:$AT$1,"&lt;"&amp;24))</f>
        <v>-11</v>
      </c>
      <c r="BS8">
        <f>(RANK(_calc_라운드기준!Z8,_calc_라운드기준!$B8:$AT8,0)+COUNTIFS(_calc_라운드기준!$B8:$AT8,_calc_라운드기준!Z8,$B$1:$AT$1,"&lt;"&amp;25))-(RANK(Z8,$B8:$AT8,0)+COUNTIFS($B8:$AT8,Z8,$B$1:$AT$1,"&lt;"&amp;25))</f>
        <v>-7</v>
      </c>
      <c r="BT8">
        <f>(RANK(_calc_라운드기준!AA8,_calc_라운드기준!$B8:$AT8,0)+COUNTIFS(_calc_라운드기준!$B8:$AT8,_calc_라운드기준!AA8,$B$1:$AT$1,"&lt;"&amp;26))-(RANK(AA8,$B8:$AT8,0)+COUNTIFS($B8:$AT8,AA8,$B$1:$AT$1,"&lt;"&amp;26))</f>
        <v>9</v>
      </c>
      <c r="BU8">
        <f>(RANK(_calc_라운드기준!AB8,_calc_라운드기준!$B8:$AT8,0)+COUNTIFS(_calc_라운드기준!$B8:$AT8,_calc_라운드기준!AB8,$B$1:$AT$1,"&lt;"&amp;27))-(RANK(AB8,$B8:$AT8,0)+COUNTIFS($B8:$AT8,AB8,$B$1:$AT$1,"&lt;"&amp;27))</f>
        <v>-13</v>
      </c>
      <c r="BV8">
        <f>(RANK(_calc_라운드기준!AC8,_calc_라운드기준!$B8:$AT8,0)+COUNTIFS(_calc_라운드기준!$B8:$AT8,_calc_라운드기준!AC8,$B$1:$AT$1,"&lt;"&amp;28))-(RANK(AC8,$B8:$AT8,0)+COUNTIFS($B8:$AT8,AC8,$B$1:$AT$1,"&lt;"&amp;28))</f>
        <v>3</v>
      </c>
      <c r="BW8">
        <f>(RANK(_calc_라운드기준!AD8,_calc_라운드기준!$B8:$AT8,0)+COUNTIFS(_calc_라운드기준!$B8:$AT8,_calc_라운드기준!AD8,$B$1:$AT$1,"&lt;"&amp;29))-(RANK(AD8,$B8:$AT8,0)+COUNTIFS($B8:$AT8,AD8,$B$1:$AT$1,"&lt;"&amp;29))</f>
        <v>-3</v>
      </c>
      <c r="BX8">
        <f>(RANK(_calc_라운드기준!AE8,_calc_라운드기준!$B8:$AT8,0)+COUNTIFS(_calc_라운드기준!$B8:$AT8,_calc_라운드기준!AE8,$B$1:$AT$1,"&lt;"&amp;30))-(RANK(AE8,$B8:$AT8,0)+COUNTIFS($B8:$AT8,AE8,$B$1:$AT$1,"&lt;"&amp;30))</f>
        <v>13</v>
      </c>
      <c r="BY8">
        <f>(RANK(_calc_라운드기준!AF8,_calc_라운드기준!$B8:$AT8,0)+COUNTIFS(_calc_라운드기준!$B8:$AT8,_calc_라운드기준!AF8,$B$1:$AT$1,"&lt;"&amp;31))-(RANK(AF8,$B8:$AT8,0)+COUNTIFS($B8:$AT8,AF8,$B$1:$AT$1,"&lt;"&amp;31))</f>
        <v>-6</v>
      </c>
      <c r="BZ8">
        <f>(RANK(_calc_라운드기준!AG8,_calc_라운드기준!$B8:$AT8,0)+COUNTIFS(_calc_라운드기준!$B8:$AT8,_calc_라운드기준!AG8,$B$1:$AT$1,"&lt;"&amp;32))-(RANK(AG8,$B8:$AT8,0)+COUNTIFS($B8:$AT8,AG8,$B$1:$AT$1,"&lt;"&amp;32))</f>
        <v>-1</v>
      </c>
      <c r="CA8">
        <f>(RANK(_calc_라운드기준!AH8,_calc_라운드기준!$B8:$AT8,0)+COUNTIFS(_calc_라운드기준!$B8:$AT8,_calc_라운드기준!AH8,$B$1:$AT$1,"&lt;"&amp;33))-(RANK(AH8,$B8:$AT8,0)+COUNTIFS($B8:$AT8,AH8,$B$1:$AT$1,"&lt;"&amp;33))</f>
        <v>17</v>
      </c>
      <c r="CB8">
        <f>(RANK(_calc_라운드기준!AI8,_calc_라운드기준!$B8:$AT8,0)+COUNTIFS(_calc_라운드기준!$B8:$AT8,_calc_라운드기준!AI8,$B$1:$AT$1,"&lt;"&amp;34))-(RANK(AI8,$B8:$AT8,0)+COUNTIFS($B8:$AT8,AI8,$B$1:$AT$1,"&lt;"&amp;34))</f>
        <v>15</v>
      </c>
      <c r="CC8">
        <f>(RANK(_calc_라운드기준!AJ8,_calc_라운드기준!$B8:$AT8,0)+COUNTIFS(_calc_라운드기준!$B8:$AT8,_calc_라운드기준!AJ8,$B$1:$AT$1,"&lt;"&amp;35))-(RANK(AJ8,$B8:$AT8,0)+COUNTIFS($B8:$AT8,AJ8,$B$1:$AT$1,"&lt;"&amp;35))</f>
        <v>-7</v>
      </c>
      <c r="CD8">
        <f>(RANK(_calc_라운드기준!AK8,_calc_라운드기준!$B8:$AT8,0)+COUNTIFS(_calc_라운드기준!$B8:$AT8,_calc_라운드기준!AK8,$B$1:$AT$1,"&lt;"&amp;36))-(RANK(AK8,$B8:$AT8,0)+COUNTIFS($B8:$AT8,AK8,$B$1:$AT$1,"&lt;"&amp;36))</f>
        <v>-15</v>
      </c>
      <c r="CE8">
        <f>(RANK(_calc_라운드기준!AL8,_calc_라운드기준!$B8:$AT8,0)+COUNTIFS(_calc_라운드기준!$B8:$AT8,_calc_라운드기준!AL8,$B$1:$AT$1,"&lt;"&amp;37))-(RANK(AL8,$B8:$AT8,0)+COUNTIFS($B8:$AT8,AL8,$B$1:$AT$1,"&lt;"&amp;37))</f>
        <v>9</v>
      </c>
      <c r="CF8">
        <f>(RANK(_calc_라운드기준!AM8,_calc_라운드기준!$B8:$AT8,0)+COUNTIFS(_calc_라운드기준!$B8:$AT8,_calc_라운드기준!AM8,$B$1:$AT$1,"&lt;"&amp;38))-(RANK(AM8,$B8:$AT8,0)+COUNTIFS($B8:$AT8,AM8,$B$1:$AT$1,"&lt;"&amp;38))</f>
        <v>-4</v>
      </c>
      <c r="CG8">
        <f>(RANK(_calc_라운드기준!AN8,_calc_라운드기준!$B8:$AT8,0)+COUNTIFS(_calc_라운드기준!$B8:$AT8,_calc_라운드기준!AN8,$B$1:$AT$1,"&lt;"&amp;39))-(RANK(AN8,$B8:$AT8,0)+COUNTIFS($B8:$AT8,AN8,$B$1:$AT$1,"&lt;"&amp;39))</f>
        <v>-9</v>
      </c>
      <c r="CH8">
        <f>(RANK(_calc_라운드기준!AO8,_calc_라운드기준!$B8:$AT8,0)+COUNTIFS(_calc_라운드기준!$B8:$AT8,_calc_라운드기준!AO8,$B$1:$AT$1,"&lt;"&amp;40))-(RANK(AO8,$B8:$AT8,0)+COUNTIFS($B8:$AT8,AO8,$B$1:$AT$1,"&lt;"&amp;40))</f>
        <v>22</v>
      </c>
      <c r="CI8">
        <f>(RANK(_calc_라운드기준!AP8,_calc_라운드기준!$B8:$AT8,0)+COUNTIFS(_calc_라운드기준!$B8:$AT8,_calc_라운드기준!AP8,$B$1:$AT$1,"&lt;"&amp;41))-(RANK(AP8,$B8:$AT8,0)+COUNTIFS($B8:$AT8,AP8,$B$1:$AT$1,"&lt;"&amp;41))</f>
        <v>-18</v>
      </c>
      <c r="CJ8">
        <f>(RANK(_calc_라운드기준!AQ8,_calc_라운드기준!$B8:$AT8,0)+COUNTIFS(_calc_라운드기준!$B8:$AT8,_calc_라운드기준!AQ8,$B$1:$AT$1,"&lt;"&amp;42))-(RANK(AQ8,$B8:$AT8,0)+COUNTIFS($B8:$AT8,AQ8,$B$1:$AT$1,"&lt;"&amp;42))</f>
        <v>2</v>
      </c>
      <c r="CK8">
        <f>(RANK(_calc_라운드기준!AR8,_calc_라운드기준!$B8:$AT8,0)+COUNTIFS(_calc_라운드기준!$B8:$AT8,_calc_라운드기준!AR8,$B$1:$AT$1,"&lt;"&amp;43))-(RANK(AR8,$B8:$AT8,0)+COUNTIFS($B8:$AT8,AR8,$B$1:$AT$1,"&lt;"&amp;43))</f>
        <v>2</v>
      </c>
      <c r="CL8">
        <f>(RANK(_calc_라운드기준!AS8,_calc_라운드기준!$B8:$AT8,0)+COUNTIFS(_calc_라운드기준!$B8:$AT8,_calc_라운드기준!AS8,$B$1:$AT$1,"&lt;"&amp;44))-(RANK(AS8,$B8:$AT8,0)+COUNTIFS($B8:$AT8,AS8,$B$1:$AT$1,"&lt;"&amp;44))</f>
        <v>11</v>
      </c>
      <c r="CM8">
        <f>(RANK(_calc_라운드기준!AT8,_calc_라운드기준!$B8:$AT8,0)+COUNTIFS(_calc_라운드기준!$B8:$AT8,_calc_라운드기준!AT8,$B$1:$AT$1,"&lt;"&amp;45))-(RANK(AT8,$B8:$AT8,0)+COUNTIFS($B8:$AT8,AT8,$B$1:$AT$1,"&lt;"&amp;45))</f>
        <v>-8</v>
      </c>
      <c r="CN8">
        <f t="shared" si="0"/>
        <v>44</v>
      </c>
      <c r="CO8">
        <f t="shared" si="1"/>
        <v>28</v>
      </c>
      <c r="CP8">
        <f t="shared" si="2"/>
        <v>15</v>
      </c>
      <c r="CQ8">
        <f t="shared" si="3"/>
        <v>45</v>
      </c>
      <c r="CR8">
        <f t="shared" si="4"/>
        <v>25</v>
      </c>
      <c r="CS8">
        <f t="shared" si="5"/>
        <v>4</v>
      </c>
      <c r="CT8">
        <f t="shared" si="6"/>
        <v>5</v>
      </c>
      <c r="CU8">
        <f t="shared" si="7"/>
        <v>23</v>
      </c>
      <c r="CV8">
        <f t="shared" si="8"/>
        <v>38</v>
      </c>
      <c r="CW8">
        <f t="shared" si="9"/>
        <v>27</v>
      </c>
      <c r="CX8">
        <f t="shared" si="10"/>
        <v>8</v>
      </c>
      <c r="CY8">
        <f t="shared" si="11"/>
        <v>21</v>
      </c>
      <c r="CZ8">
        <f t="shared" si="12"/>
        <v>3</v>
      </c>
      <c r="DA8">
        <f t="shared" si="13"/>
        <v>11</v>
      </c>
      <c r="DB8">
        <f t="shared" si="14"/>
        <v>30</v>
      </c>
      <c r="DC8">
        <f t="shared" si="15"/>
        <v>20</v>
      </c>
      <c r="DD8">
        <f t="shared" si="16"/>
        <v>14</v>
      </c>
      <c r="DE8">
        <f t="shared" si="17"/>
        <v>41</v>
      </c>
      <c r="DF8">
        <f t="shared" si="18"/>
        <v>16</v>
      </c>
      <c r="DG8">
        <f t="shared" si="19"/>
        <v>31</v>
      </c>
      <c r="DH8">
        <f t="shared" si="20"/>
        <v>1</v>
      </c>
      <c r="DI8">
        <f t="shared" si="21"/>
        <v>34</v>
      </c>
      <c r="DJ8">
        <f t="shared" si="22"/>
        <v>37</v>
      </c>
      <c r="DK8">
        <f t="shared" si="23"/>
        <v>39</v>
      </c>
      <c r="DL8">
        <f t="shared" si="24"/>
        <v>32</v>
      </c>
      <c r="DM8">
        <f t="shared" si="25"/>
        <v>12</v>
      </c>
      <c r="DN8">
        <f t="shared" si="26"/>
        <v>40</v>
      </c>
      <c r="DO8">
        <f t="shared" si="27"/>
        <v>17</v>
      </c>
      <c r="DP8">
        <f t="shared" si="28"/>
        <v>24</v>
      </c>
      <c r="DQ8">
        <f t="shared" si="29"/>
        <v>9</v>
      </c>
      <c r="DR8">
        <f t="shared" si="30"/>
        <v>29</v>
      </c>
      <c r="DS8">
        <f t="shared" si="31"/>
        <v>22</v>
      </c>
      <c r="DT8">
        <f t="shared" si="32"/>
        <v>6</v>
      </c>
      <c r="DU8">
        <f t="shared" si="33"/>
        <v>7</v>
      </c>
      <c r="DV8">
        <f t="shared" si="34"/>
        <v>33</v>
      </c>
      <c r="DW8">
        <f t="shared" si="35"/>
        <v>42</v>
      </c>
      <c r="DX8">
        <f t="shared" si="36"/>
        <v>13</v>
      </c>
      <c r="DY8">
        <f t="shared" si="37"/>
        <v>26</v>
      </c>
      <c r="DZ8">
        <f t="shared" si="38"/>
        <v>36</v>
      </c>
      <c r="EA8">
        <f t="shared" si="39"/>
        <v>2</v>
      </c>
      <c r="EB8">
        <f t="shared" si="40"/>
        <v>43</v>
      </c>
      <c r="EC8">
        <f t="shared" si="41"/>
        <v>18</v>
      </c>
      <c r="ED8">
        <f t="shared" si="42"/>
        <v>19</v>
      </c>
      <c r="EE8">
        <f t="shared" si="43"/>
        <v>10</v>
      </c>
      <c r="EF8">
        <f t="shared" si="44"/>
        <v>35</v>
      </c>
    </row>
    <row r="9" spans="1:136" ht="16.5" customHeight="1">
      <c r="A9">
        <f>_calc_라운드기준!A9</f>
        <v>1237</v>
      </c>
      <c r="B9">
        <f>INDEX(_calc_누적빈도!B:B,$A9)-INDEX(_calc_누적빈도!B:B,$A9-기준150회_후보!$B$1)</f>
        <v>19</v>
      </c>
      <c r="C9">
        <f>INDEX(_calc_누적빈도!C:C,$A9)-INDEX(_calc_누적빈도!C:C,$A9-기준150회_후보!$B$1)</f>
        <v>13</v>
      </c>
      <c r="D9">
        <f>INDEX(_calc_누적빈도!D:D,$A9)-INDEX(_calc_누적빈도!D:D,$A9-기준150회_후보!$B$1)</f>
        <v>25</v>
      </c>
      <c r="E9">
        <f>INDEX(_calc_누적빈도!E:E,$A9)-INDEX(_calc_누적빈도!E:E,$A9-기준150회_후보!$B$1)</f>
        <v>16</v>
      </c>
      <c r="F9">
        <f>INDEX(_calc_누적빈도!F:F,$A9)-INDEX(_calc_누적빈도!F:F,$A9-기준150회_후보!$B$1)</f>
        <v>13</v>
      </c>
      <c r="G9">
        <f>INDEX(_calc_누적빈도!G:G,$A9)-INDEX(_calc_누적빈도!G:G,$A9-기준150회_후보!$B$1)</f>
        <v>25</v>
      </c>
      <c r="H9">
        <f>INDEX(_calc_누적빈도!H:H,$A9)-INDEX(_calc_누적빈도!H:H,$A9-기준150회_후보!$B$1)</f>
        <v>25</v>
      </c>
      <c r="I9">
        <f>INDEX(_calc_누적빈도!I:I,$A9)-INDEX(_calc_누적빈도!I:I,$A9-기준150회_후보!$B$1)</f>
        <v>18</v>
      </c>
      <c r="J9">
        <f>INDEX(_calc_누적빈도!J:J,$A9)-INDEX(_calc_누적빈도!J:J,$A9-기준150회_후보!$B$1)</f>
        <v>20</v>
      </c>
      <c r="K9">
        <f>INDEX(_calc_누적빈도!K:K,$A9)-INDEX(_calc_누적빈도!K:K,$A9-기준150회_후보!$B$1)</f>
        <v>16</v>
      </c>
      <c r="L9">
        <f>INDEX(_calc_누적빈도!L:L,$A9)-INDEX(_calc_누적빈도!L:L,$A9-기준150회_후보!$B$1)</f>
        <v>18</v>
      </c>
      <c r="M9">
        <f>INDEX(_calc_누적빈도!M:M,$A9)-INDEX(_calc_누적빈도!M:M,$A9-기준150회_후보!$B$1)</f>
        <v>23</v>
      </c>
      <c r="N9">
        <f>INDEX(_calc_누적빈도!N:N,$A9)-INDEX(_calc_누적빈도!N:N,$A9-기준150회_후보!$B$1)</f>
        <v>26</v>
      </c>
      <c r="O9">
        <f>INDEX(_calc_누적빈도!O:O,$A9)-INDEX(_calc_누적빈도!O:O,$A9-기준150회_후보!$B$1)</f>
        <v>17</v>
      </c>
      <c r="P9">
        <f>INDEX(_calc_누적빈도!P:P,$A9)-INDEX(_calc_누적빈도!P:P,$A9-기준150회_후보!$B$1)</f>
        <v>25</v>
      </c>
      <c r="Q9">
        <f>INDEX(_calc_누적빈도!Q:Q,$A9)-INDEX(_calc_누적빈도!Q:Q,$A9-기준150회_후보!$B$1)</f>
        <v>25</v>
      </c>
      <c r="R9">
        <f>INDEX(_calc_누적빈도!R:R,$A9)-INDEX(_calc_누적빈도!R:R,$A9-기준150회_후보!$B$1)</f>
        <v>17</v>
      </c>
      <c r="S9">
        <f>INDEX(_calc_누적빈도!S:S,$A9)-INDEX(_calc_누적빈도!S:S,$A9-기준150회_후보!$B$1)</f>
        <v>15</v>
      </c>
      <c r="T9">
        <f>INDEX(_calc_누적빈도!T:T,$A9)-INDEX(_calc_누적빈도!T:T,$A9-기준150회_후보!$B$1)</f>
        <v>26</v>
      </c>
      <c r="U9">
        <f>INDEX(_calc_누적빈도!U:U,$A9)-INDEX(_calc_누적빈도!U:U,$A9-기준150회_후보!$B$1)</f>
        <v>19</v>
      </c>
      <c r="V9">
        <f>INDEX(_calc_누적빈도!V:V,$A9)-INDEX(_calc_누적빈도!V:V,$A9-기준150회_후보!$B$1)</f>
        <v>22</v>
      </c>
      <c r="W9">
        <f>INDEX(_calc_누적빈도!W:W,$A9)-INDEX(_calc_누적빈도!W:W,$A9-기준150회_후보!$B$1)</f>
        <v>16</v>
      </c>
      <c r="X9">
        <f>INDEX(_calc_누적빈도!X:X,$A9)-INDEX(_calc_누적빈도!X:X,$A9-기준150회_후보!$B$1)</f>
        <v>14</v>
      </c>
      <c r="Y9">
        <f>INDEX(_calc_누적빈도!Y:Y,$A9)-INDEX(_calc_누적빈도!Y:Y,$A9-기준150회_후보!$B$1)</f>
        <v>20</v>
      </c>
      <c r="Z9">
        <f>INDEX(_calc_누적빈도!Z:Z,$A9)-INDEX(_calc_누적빈도!Z:Z,$A9-기준150회_후보!$B$1)</f>
        <v>16</v>
      </c>
      <c r="AA9">
        <f>INDEX(_calc_누적빈도!AA:AA,$A9)-INDEX(_calc_누적빈도!AA:AA,$A9-기준150회_후보!$B$1)</f>
        <v>20</v>
      </c>
      <c r="AB9">
        <f>INDEX(_calc_누적빈도!AB:AB,$A9)-INDEX(_calc_누적빈도!AB:AB,$A9-기준150회_후보!$B$1)</f>
        <v>23</v>
      </c>
      <c r="AC9">
        <f>INDEX(_calc_누적빈도!AC:AC,$A9)-INDEX(_calc_누적빈도!AC:AC,$A9-기준150회_후보!$B$1)</f>
        <v>26</v>
      </c>
      <c r="AD9">
        <f>INDEX(_calc_누적빈도!AD:AD,$A9)-INDEX(_calc_누적빈도!AD:AD,$A9-기준150회_후보!$B$1)</f>
        <v>21</v>
      </c>
      <c r="AE9">
        <f>INDEX(_calc_누적빈도!AE:AE,$A9)-INDEX(_calc_누적빈도!AE:AE,$A9-기준150회_후보!$B$1)</f>
        <v>26</v>
      </c>
      <c r="AF9">
        <f>INDEX(_calc_누적빈도!AF:AF,$A9)-INDEX(_calc_누적빈도!AF:AF,$A9-기준150회_후보!$B$1)</f>
        <v>24</v>
      </c>
      <c r="AG9">
        <f>INDEX(_calc_누적빈도!AG:AG,$A9)-INDEX(_calc_누적빈도!AG:AG,$A9-기준150회_후보!$B$1)</f>
        <v>15</v>
      </c>
      <c r="AH9">
        <f>INDEX(_calc_누적빈도!AH:AH,$A9)-INDEX(_calc_누적빈도!AH:AH,$A9-기준150회_후보!$B$1)</f>
        <v>22</v>
      </c>
      <c r="AI9">
        <f>INDEX(_calc_누적빈도!AI:AI,$A9)-INDEX(_calc_누적빈도!AI:AI,$A9-기준150회_후보!$B$1)</f>
        <v>21</v>
      </c>
      <c r="AJ9">
        <f>INDEX(_calc_누적빈도!AJ:AJ,$A9)-INDEX(_calc_누적빈도!AJ:AJ,$A9-기준150회_후보!$B$1)</f>
        <v>20</v>
      </c>
      <c r="AK9">
        <f>INDEX(_calc_누적빈도!AK:AK,$A9)-INDEX(_calc_누적빈도!AK:AK,$A9-기준150회_후보!$B$1)</f>
        <v>17</v>
      </c>
      <c r="AL9">
        <f>INDEX(_calc_누적빈도!AL:AL,$A9)-INDEX(_calc_누적빈도!AL:AL,$A9-기준150회_후보!$B$1)</f>
        <v>24</v>
      </c>
      <c r="AM9">
        <f>INDEX(_calc_누적빈도!AM:AM,$A9)-INDEX(_calc_누적빈도!AM:AM,$A9-기준150회_후보!$B$1)</f>
        <v>25</v>
      </c>
      <c r="AN9">
        <f>INDEX(_calc_누적빈도!AN:AN,$A9)-INDEX(_calc_누적빈도!AN:AN,$A9-기준150회_후보!$B$1)</f>
        <v>18</v>
      </c>
      <c r="AO9">
        <f>INDEX(_calc_누적빈도!AO:AO,$A9)-INDEX(_calc_누적빈도!AO:AO,$A9-기준150회_후보!$B$1)</f>
        <v>23</v>
      </c>
      <c r="AP9">
        <f>INDEX(_calc_누적빈도!AP:AP,$A9)-INDEX(_calc_누적빈도!AP:AP,$A9-기준150회_후보!$B$1)</f>
        <v>16</v>
      </c>
      <c r="AQ9">
        <f>INDEX(_calc_누적빈도!AQ:AQ,$A9)-INDEX(_calc_누적빈도!AQ:AQ,$A9-기준150회_후보!$B$1)</f>
        <v>17</v>
      </c>
      <c r="AR9">
        <f>INDEX(_calc_누적빈도!AR:AR,$A9)-INDEX(_calc_누적빈도!AR:AR,$A9-기준150회_후보!$B$1)</f>
        <v>15</v>
      </c>
      <c r="AS9">
        <f>INDEX(_calc_누적빈도!AS:AS,$A9)-INDEX(_calc_누적빈도!AS:AS,$A9-기준150회_후보!$B$1)</f>
        <v>20</v>
      </c>
      <c r="AT9">
        <f>INDEX(_calc_누적빈도!AT:AT,$A9)-INDEX(_calc_누적빈도!AT:AT,$A9-기준150회_후보!$B$1)</f>
        <v>18</v>
      </c>
      <c r="AU9">
        <f>(RANK(_calc_라운드기준!B9,_calc_라운드기준!$B9:$AT9,0)+COUNTIFS(_calc_라운드기준!$B9:$AT9,_calc_라운드기준!B9,$B$1:$AT$1,"&lt;"&amp;1))-(RANK(B9,$B9:$AT9,0)+COUNTIFS($B9:$AT9,B9,$B$1:$AT$1,"&lt;"&amp;1))</f>
        <v>-22</v>
      </c>
      <c r="AV9">
        <f>(RANK(_calc_라운드기준!C9,_calc_라운드기준!$B9:$AT9,0)+COUNTIFS(_calc_라운드기준!$B9:$AT9,_calc_라운드기준!C9,$B$1:$AT$1,"&lt;"&amp;2))-(RANK(C9,$B9:$AT9,0)+COUNTIFS($B9:$AT9,C9,$B$1:$AT$1,"&lt;"&amp;2))</f>
        <v>-9</v>
      </c>
      <c r="AW9">
        <f>(RANK(_calc_라운드기준!D9,_calc_라운드기준!$B9:$AT9,0)+COUNTIFS(_calc_라운드기준!$B9:$AT9,_calc_라운드기준!D9,$B$1:$AT$1,"&lt;"&amp;3))-(RANK(D9,$B9:$AT9,0)+COUNTIFS($B9:$AT9,D9,$B$1:$AT$1,"&lt;"&amp;3))</f>
        <v>3</v>
      </c>
      <c r="AX9">
        <f>(RANK(_calc_라운드기준!E9,_calc_라운드기준!$B9:$AT9,0)+COUNTIFS(_calc_라운드기준!$B9:$AT9,_calc_라운드기준!E9,$B$1:$AT$1,"&lt;"&amp;4))-(RANK(E9,$B9:$AT9,0)+COUNTIFS($B9:$AT9,E9,$B$1:$AT$1,"&lt;"&amp;4))</f>
        <v>-22</v>
      </c>
      <c r="AY9">
        <f>(RANK(_calc_라운드기준!F9,_calc_라운드기준!$B9:$AT9,0)+COUNTIFS(_calc_라운드기준!$B9:$AT9,_calc_라운드기준!F9,$B$1:$AT$1,"&lt;"&amp;5))-(RANK(F9,$B9:$AT9,0)+COUNTIFS($B9:$AT9,F9,$B$1:$AT$1,"&lt;"&amp;5))</f>
        <v>-9</v>
      </c>
      <c r="AZ9">
        <f>(RANK(_calc_라운드기준!G9,_calc_라운드기준!$B9:$AT9,0)+COUNTIFS(_calc_라운드기준!$B9:$AT9,_calc_라운드기준!G9,$B$1:$AT$1,"&lt;"&amp;6))-(RANK(G9,$B9:$AT9,0)+COUNTIFS($B9:$AT9,G9,$B$1:$AT$1,"&lt;"&amp;6))</f>
        <v>18</v>
      </c>
      <c r="BA9">
        <f>(RANK(_calc_라운드기준!H9,_calc_라운드기준!$B9:$AT9,0)+COUNTIFS(_calc_라운드기준!$B9:$AT9,_calc_라운드기준!H9,$B$1:$AT$1,"&lt;"&amp;7))-(RANK(H9,$B9:$AT9,0)+COUNTIFS($B9:$AT9,H9,$B$1:$AT$1,"&lt;"&amp;7))</f>
        <v>18</v>
      </c>
      <c r="BB9">
        <f>(RANK(_calc_라운드기준!I9,_calc_라운드기준!$B9:$AT9,0)+COUNTIFS(_calc_라운드기준!$B9:$AT9,_calc_라운드기준!I9,$B$1:$AT$1,"&lt;"&amp;8))-(RANK(I9,$B9:$AT9,0)+COUNTIFS($B9:$AT9,I9,$B$1:$AT$1,"&lt;"&amp;8))</f>
        <v>-1</v>
      </c>
      <c r="BC9">
        <f>(RANK(_calc_라운드기준!J9,_calc_라운드기준!$B9:$AT9,0)+COUNTIFS(_calc_라운드기준!$B9:$AT9,_calc_라운드기준!J9,$B$1:$AT$1,"&lt;"&amp;9))-(RANK(J9,$B9:$AT9,0)+COUNTIFS($B9:$AT9,J9,$B$1:$AT$1,"&lt;"&amp;9))</f>
        <v>-11</v>
      </c>
      <c r="BD9">
        <f>(RANK(_calc_라운드기준!K9,_calc_라운드기준!$B9:$AT9,0)+COUNTIFS(_calc_라운드기준!$B9:$AT9,_calc_라운드기준!K9,$B$1:$AT$1,"&lt;"&amp;10))-(RANK(K9,$B9:$AT9,0)+COUNTIFS($B9:$AT9,K9,$B$1:$AT$1,"&lt;"&amp;10))</f>
        <v>1</v>
      </c>
      <c r="BE9">
        <f>(RANK(_calc_라운드기준!L9,_calc_라운드기준!$B9:$AT9,0)+COUNTIFS(_calc_라운드기준!$B9:$AT9,_calc_라운드기준!L9,$B$1:$AT$1,"&lt;"&amp;11))-(RANK(L9,$B9:$AT9,0)+COUNTIFS($B9:$AT9,L9,$B$1:$AT$1,"&lt;"&amp;11))</f>
        <v>14</v>
      </c>
      <c r="BF9">
        <f>(RANK(_calc_라운드기준!M9,_calc_라운드기준!$B9:$AT9,0)+COUNTIFS(_calc_라운드기준!$B9:$AT9,_calc_라운드기준!M9,$B$1:$AT$1,"&lt;"&amp;12))-(RANK(M9,$B9:$AT9,0)+COUNTIFS($B9:$AT9,M9,$B$1:$AT$1,"&lt;"&amp;12))</f>
        <v>1</v>
      </c>
      <c r="BG9">
        <f>(RANK(_calc_라운드기준!N9,_calc_라운드기준!$B9:$AT9,0)+COUNTIFS(_calc_라운드기준!$B9:$AT9,_calc_라운드기준!N9,$B$1:$AT$1,"&lt;"&amp;13))-(RANK(N9,$B9:$AT9,0)+COUNTIFS($B9:$AT9,N9,$B$1:$AT$1,"&lt;"&amp;13))</f>
        <v>14</v>
      </c>
      <c r="BH9">
        <f>(RANK(_calc_라운드기준!O9,_calc_라운드기준!$B9:$AT9,0)+COUNTIFS(_calc_라운드기준!$B9:$AT9,_calc_라운드기준!O9,$B$1:$AT$1,"&lt;"&amp;14))-(RANK(O9,$B9:$AT9,0)+COUNTIFS($B9:$AT9,O9,$B$1:$AT$1,"&lt;"&amp;14))</f>
        <v>14</v>
      </c>
      <c r="BI9">
        <f>(RANK(_calc_라운드기준!P9,_calc_라운드기준!$B9:$AT9,0)+COUNTIFS(_calc_라운드기준!$B9:$AT9,_calc_라운드기준!P9,$B$1:$AT$1,"&lt;"&amp;15))-(RANK(P9,$B9:$AT9,0)+COUNTIFS($B9:$AT9,P9,$B$1:$AT$1,"&lt;"&amp;15))</f>
        <v>-7</v>
      </c>
      <c r="BJ9">
        <f>(RANK(_calc_라운드기준!Q9,_calc_라운드기준!$B9:$AT9,0)+COUNTIFS(_calc_라운드기준!$B9:$AT9,_calc_라운드기준!Q9,$B$1:$AT$1,"&lt;"&amp;16))-(RANK(Q9,$B9:$AT9,0)+COUNTIFS($B9:$AT9,Q9,$B$1:$AT$1,"&lt;"&amp;16))</f>
        <v>1</v>
      </c>
      <c r="BK9">
        <f>(RANK(_calc_라운드기준!R9,_calc_라운드기준!$B9:$AT9,0)+COUNTIFS(_calc_라운드기준!$B9:$AT9,_calc_라운드기준!R9,$B$1:$AT$1,"&lt;"&amp;17))-(RANK(R9,$B9:$AT9,0)+COUNTIFS($B9:$AT9,R9,$B$1:$AT$1,"&lt;"&amp;17))</f>
        <v>6</v>
      </c>
      <c r="BL9">
        <f>(RANK(_calc_라운드기준!S9,_calc_라운드기준!$B9:$AT9,0)+COUNTIFS(_calc_라운드기준!$B9:$AT9,_calc_라운드기준!S9,$B$1:$AT$1,"&lt;"&amp;18))-(RANK(S9,$B9:$AT9,0)+COUNTIFS($B9:$AT9,S9,$B$1:$AT$1,"&lt;"&amp;18))</f>
        <v>-13</v>
      </c>
      <c r="BM9">
        <f>(RANK(_calc_라운드기준!T9,_calc_라운드기준!$B9:$AT9,0)+COUNTIFS(_calc_라운드기준!$B9:$AT9,_calc_라운드기준!T9,$B$1:$AT$1,"&lt;"&amp;19))-(RANK(T9,$B9:$AT9,0)+COUNTIFS($B9:$AT9,T9,$B$1:$AT$1,"&lt;"&amp;19))</f>
        <v>2</v>
      </c>
      <c r="BN9">
        <f>(RANK(_calc_라운드기준!U9,_calc_라운드기준!$B9:$AT9,0)+COUNTIFS(_calc_라운드기준!$B9:$AT9,_calc_라운드기준!U9,$B$1:$AT$1,"&lt;"&amp;20))-(RANK(U9,$B9:$AT9,0)+COUNTIFS($B9:$AT9,U9,$B$1:$AT$1,"&lt;"&amp;20))</f>
        <v>2</v>
      </c>
      <c r="BO9">
        <f>(RANK(_calc_라운드기준!V9,_calc_라운드기준!$B9:$AT9,0)+COUNTIFS(_calc_라운드기준!$B9:$AT9,_calc_라운드기준!V9,$B$1:$AT$1,"&lt;"&amp;21))-(RANK(V9,$B9:$AT9,0)+COUNTIFS($B9:$AT9,V9,$B$1:$AT$1,"&lt;"&amp;21))</f>
        <v>27</v>
      </c>
      <c r="BP9">
        <f>(RANK(_calc_라운드기준!W9,_calc_라운드기준!$B9:$AT9,0)+COUNTIFS(_calc_라운드기준!$B9:$AT9,_calc_라운드기준!W9,$B$1:$AT$1,"&lt;"&amp;22))-(RANK(W9,$B9:$AT9,0)+COUNTIFS($B9:$AT9,W9,$B$1:$AT$1,"&lt;"&amp;22))</f>
        <v>-8</v>
      </c>
      <c r="BQ9">
        <f>(RANK(_calc_라운드기준!X9,_calc_라운드기준!$B9:$AT9,0)+COUNTIFS(_calc_라운드기준!$B9:$AT9,_calc_라운드기준!X9,$B$1:$AT$1,"&lt;"&amp;23))-(RANK(X9,$B9:$AT9,0)+COUNTIFS($B9:$AT9,X9,$B$1:$AT$1,"&lt;"&amp;23))</f>
        <v>-4</v>
      </c>
      <c r="BR9">
        <f>(RANK(_calc_라운드기준!Y9,_calc_라운드기준!$B9:$AT9,0)+COUNTIFS(_calc_라운드기준!$B9:$AT9,_calc_라운드기준!Y9,$B$1:$AT$1,"&lt;"&amp;24))-(RANK(Y9,$B9:$AT9,0)+COUNTIFS($B9:$AT9,Y9,$B$1:$AT$1,"&lt;"&amp;24))</f>
        <v>-10</v>
      </c>
      <c r="BS9">
        <f>(RANK(_calc_라운드기준!Z9,_calc_라운드기준!$B9:$AT9,0)+COUNTIFS(_calc_라운드기준!$B9:$AT9,_calc_라운드기준!Z9,$B$1:$AT$1,"&lt;"&amp;25))-(RANK(Z9,$B9:$AT9,0)+COUNTIFS($B9:$AT9,Z9,$B$1:$AT$1,"&lt;"&amp;25))</f>
        <v>-8</v>
      </c>
      <c r="BT9">
        <f>(RANK(_calc_라운드기준!AA9,_calc_라운드기준!$B9:$AT9,0)+COUNTIFS(_calc_라운드기준!$B9:$AT9,_calc_라운드기준!AA9,$B$1:$AT$1,"&lt;"&amp;26))-(RANK(AA9,$B9:$AT9,0)+COUNTIFS($B9:$AT9,AA9,$B$1:$AT$1,"&lt;"&amp;26))</f>
        <v>-6</v>
      </c>
      <c r="BU9">
        <f>(RANK(_calc_라운드기준!AB9,_calc_라운드기준!$B9:$AT9,0)+COUNTIFS(_calc_라운드기준!$B9:$AT9,_calc_라운드기준!AB9,$B$1:$AT$1,"&lt;"&amp;27))-(RANK(AB9,$B9:$AT9,0)+COUNTIFS($B9:$AT9,AB9,$B$1:$AT$1,"&lt;"&amp;27))</f>
        <v>-12</v>
      </c>
      <c r="BV9">
        <f>(RANK(_calc_라운드기준!AC9,_calc_라운드기준!$B9:$AT9,0)+COUNTIFS(_calc_라운드기준!$B9:$AT9,_calc_라운드기준!AC9,$B$1:$AT$1,"&lt;"&amp;28))-(RANK(AC9,$B9:$AT9,0)+COUNTIFS($B9:$AT9,AC9,$B$1:$AT$1,"&lt;"&amp;28))</f>
        <v>2</v>
      </c>
      <c r="BW9">
        <f>(RANK(_calc_라운드기준!AD9,_calc_라운드기준!$B9:$AT9,0)+COUNTIFS(_calc_라운드기준!$B9:$AT9,_calc_라운드기준!AD9,$B$1:$AT$1,"&lt;"&amp;29))-(RANK(AD9,$B9:$AT9,0)+COUNTIFS($B9:$AT9,AD9,$B$1:$AT$1,"&lt;"&amp;29))</f>
        <v>-6</v>
      </c>
      <c r="BX9">
        <f>(RANK(_calc_라운드기준!AE9,_calc_라운드기준!$B9:$AT9,0)+COUNTIFS(_calc_라운드기준!$B9:$AT9,_calc_라운드기준!AE9,$B$1:$AT$1,"&lt;"&amp;30))-(RANK(AE9,$B9:$AT9,0)+COUNTIFS($B9:$AT9,AE9,$B$1:$AT$1,"&lt;"&amp;30))</f>
        <v>13</v>
      </c>
      <c r="BY9">
        <f>(RANK(_calc_라운드기준!AF9,_calc_라운드기준!$B9:$AT9,0)+COUNTIFS(_calc_라운드기준!$B9:$AT9,_calc_라운드기준!AF9,$B$1:$AT$1,"&lt;"&amp;31))-(RANK(AF9,$B9:$AT9,0)+COUNTIFS($B9:$AT9,AF9,$B$1:$AT$1,"&lt;"&amp;31))</f>
        <v>-5</v>
      </c>
      <c r="BZ9">
        <f>(RANK(_calc_라운드기준!AG9,_calc_라운드기준!$B9:$AT9,0)+COUNTIFS(_calc_라운드기준!$B9:$AT9,_calc_라운드기준!AG9,$B$1:$AT$1,"&lt;"&amp;32))-(RANK(AG9,$B9:$AT9,0)+COUNTIFS($B9:$AT9,AG9,$B$1:$AT$1,"&lt;"&amp;32))</f>
        <v>-1</v>
      </c>
      <c r="CA9">
        <f>(RANK(_calc_라운드기준!AH9,_calc_라운드기준!$B9:$AT9,0)+COUNTIFS(_calc_라운드기준!$B9:$AT9,_calc_라운드기준!AH9,$B$1:$AT$1,"&lt;"&amp;33))-(RANK(AH9,$B9:$AT9,0)+COUNTIFS($B9:$AT9,AH9,$B$1:$AT$1,"&lt;"&amp;33))</f>
        <v>14</v>
      </c>
      <c r="CB9">
        <f>(RANK(_calc_라운드기준!AI9,_calc_라운드기준!$B9:$AT9,0)+COUNTIFS(_calc_라운드기준!$B9:$AT9,_calc_라운드기준!AI9,$B$1:$AT$1,"&lt;"&amp;34))-(RANK(AI9,$B9:$AT9,0)+COUNTIFS($B9:$AT9,AI9,$B$1:$AT$1,"&lt;"&amp;34))</f>
        <v>22</v>
      </c>
      <c r="CC9">
        <f>(RANK(_calc_라운드기준!AJ9,_calc_라운드기준!$B9:$AT9,0)+COUNTIFS(_calc_라운드기준!$B9:$AT9,_calc_라운드기준!AJ9,$B$1:$AT$1,"&lt;"&amp;35))-(RANK(AJ9,$B9:$AT9,0)+COUNTIFS($B9:$AT9,AJ9,$B$1:$AT$1,"&lt;"&amp;35))</f>
        <v>-5</v>
      </c>
      <c r="CD9">
        <f>(RANK(_calc_라운드기준!AK9,_calc_라운드기준!$B9:$AT9,0)+COUNTIFS(_calc_라운드기준!$B9:$AT9,_calc_라운드기준!AK9,$B$1:$AT$1,"&lt;"&amp;36))-(RANK(AK9,$B9:$AT9,0)+COUNTIFS($B9:$AT9,AK9,$B$1:$AT$1,"&lt;"&amp;36))</f>
        <v>-14</v>
      </c>
      <c r="CE9">
        <f>(RANK(_calc_라운드기준!AL9,_calc_라운드기준!$B9:$AT9,0)+COUNTIFS(_calc_라운드기준!$B9:$AT9,_calc_라운드기준!AL9,$B$1:$AT$1,"&lt;"&amp;37))-(RANK(AL9,$B9:$AT9,0)+COUNTIFS($B9:$AT9,AL9,$B$1:$AT$1,"&lt;"&amp;37))</f>
        <v>8</v>
      </c>
      <c r="CF9">
        <f>(RANK(_calc_라운드기준!AM9,_calc_라운드기준!$B9:$AT9,0)+COUNTIFS(_calc_라운드기준!$B9:$AT9,_calc_라운드기준!AM9,$B$1:$AT$1,"&lt;"&amp;38))-(RANK(AM9,$B9:$AT9,0)+COUNTIFS($B9:$AT9,AM9,$B$1:$AT$1,"&lt;"&amp;38))</f>
        <v>-3</v>
      </c>
      <c r="CG9">
        <f>(RANK(_calc_라운드기준!AN9,_calc_라운드기준!$B9:$AT9,0)+COUNTIFS(_calc_라운드기준!$B9:$AT9,_calc_라운드기준!AN9,$B$1:$AT$1,"&lt;"&amp;39))-(RANK(AN9,$B9:$AT9,0)+COUNTIFS($B9:$AT9,AN9,$B$1:$AT$1,"&lt;"&amp;39))</f>
        <v>-8</v>
      </c>
      <c r="CH9">
        <f>(RANK(_calc_라운드기준!AO9,_calc_라운드기준!$B9:$AT9,0)+COUNTIFS(_calc_라운드기준!$B9:$AT9,_calc_라운드기준!AO9,$B$1:$AT$1,"&lt;"&amp;40))-(RANK(AO9,$B9:$AT9,0)+COUNTIFS($B9:$AT9,AO9,$B$1:$AT$1,"&lt;"&amp;40))</f>
        <v>17</v>
      </c>
      <c r="CI9">
        <f>(RANK(_calc_라운드기준!AP9,_calc_라운드기준!$B9:$AT9,0)+COUNTIFS(_calc_라운드기준!$B9:$AT9,_calc_라운드기준!AP9,$B$1:$AT$1,"&lt;"&amp;41))-(RANK(AP9,$B9:$AT9,0)+COUNTIFS($B9:$AT9,AP9,$B$1:$AT$1,"&lt;"&amp;41))</f>
        <v>-17</v>
      </c>
      <c r="CJ9">
        <f>(RANK(_calc_라운드기준!AQ9,_calc_라운드기준!$B9:$AT9,0)+COUNTIFS(_calc_라운드기준!$B9:$AT9,_calc_라운드기준!AQ9,$B$1:$AT$1,"&lt;"&amp;42))-(RANK(AQ9,$B9:$AT9,0)+COUNTIFS($B9:$AT9,AQ9,$B$1:$AT$1,"&lt;"&amp;42))</f>
        <v>-1</v>
      </c>
      <c r="CK9">
        <f>(RANK(_calc_라운드기준!AR9,_calc_라운드기준!$B9:$AT9,0)+COUNTIFS(_calc_라운드기준!$B9:$AT9,_calc_라운드기준!AR9,$B$1:$AT$1,"&lt;"&amp;43))-(RANK(AR9,$B9:$AT9,0)+COUNTIFS($B9:$AT9,AR9,$B$1:$AT$1,"&lt;"&amp;43))</f>
        <v>2</v>
      </c>
      <c r="CL9">
        <f>(RANK(_calc_라운드기준!AS9,_calc_라운드기준!$B9:$AT9,0)+COUNTIFS(_calc_라운드기준!$B9:$AT9,_calc_라운드기준!AS9,$B$1:$AT$1,"&lt;"&amp;44))-(RANK(AS9,$B9:$AT9,0)+COUNTIFS($B9:$AT9,AS9,$B$1:$AT$1,"&lt;"&amp;44))</f>
        <v>10</v>
      </c>
      <c r="CM9">
        <f>(RANK(_calc_라운드기준!AT9,_calc_라운드기준!$B9:$AT9,0)+COUNTIFS(_calc_라운드기준!$B9:$AT9,_calc_라운드기준!AT9,$B$1:$AT$1,"&lt;"&amp;45))-(RANK(AT9,$B9:$AT9,0)+COUNTIFS($B9:$AT9,AT9,$B$1:$AT$1,"&lt;"&amp;45))</f>
        <v>-7</v>
      </c>
      <c r="CN9">
        <f t="shared" si="0"/>
        <v>44</v>
      </c>
      <c r="CO9">
        <f t="shared" si="1"/>
        <v>36</v>
      </c>
      <c r="CP9">
        <f t="shared" si="2"/>
        <v>14</v>
      </c>
      <c r="CQ9">
        <f t="shared" si="3"/>
        <v>45</v>
      </c>
      <c r="CR9">
        <f t="shared" si="4"/>
        <v>37</v>
      </c>
      <c r="CS9">
        <f t="shared" si="5"/>
        <v>3</v>
      </c>
      <c r="CT9">
        <f t="shared" si="6"/>
        <v>4</v>
      </c>
      <c r="CU9">
        <f t="shared" si="7"/>
        <v>22</v>
      </c>
      <c r="CV9">
        <f t="shared" si="8"/>
        <v>39</v>
      </c>
      <c r="CW9">
        <f t="shared" si="9"/>
        <v>19</v>
      </c>
      <c r="CX9">
        <f t="shared" si="10"/>
        <v>6</v>
      </c>
      <c r="CY9">
        <f t="shared" si="11"/>
        <v>20</v>
      </c>
      <c r="CZ9">
        <f t="shared" si="12"/>
        <v>7</v>
      </c>
      <c r="DA9">
        <f t="shared" si="13"/>
        <v>8</v>
      </c>
      <c r="DB9">
        <f t="shared" si="14"/>
        <v>31</v>
      </c>
      <c r="DC9">
        <f t="shared" si="15"/>
        <v>21</v>
      </c>
      <c r="DD9">
        <f t="shared" si="16"/>
        <v>13</v>
      </c>
      <c r="DE9">
        <f t="shared" si="17"/>
        <v>41</v>
      </c>
      <c r="DF9">
        <f t="shared" si="18"/>
        <v>15</v>
      </c>
      <c r="DG9">
        <f t="shared" si="19"/>
        <v>16</v>
      </c>
      <c r="DH9">
        <f t="shared" si="20"/>
        <v>1</v>
      </c>
      <c r="DI9">
        <f t="shared" si="21"/>
        <v>33</v>
      </c>
      <c r="DJ9">
        <f t="shared" si="22"/>
        <v>26</v>
      </c>
      <c r="DK9">
        <f t="shared" si="23"/>
        <v>38</v>
      </c>
      <c r="DL9">
        <f t="shared" si="24"/>
        <v>34</v>
      </c>
      <c r="DM9">
        <f t="shared" si="25"/>
        <v>29</v>
      </c>
      <c r="DN9">
        <f t="shared" si="26"/>
        <v>40</v>
      </c>
      <c r="DO9">
        <f t="shared" si="27"/>
        <v>17</v>
      </c>
      <c r="DP9">
        <f t="shared" si="28"/>
        <v>30</v>
      </c>
      <c r="DQ9">
        <f t="shared" si="29"/>
        <v>10</v>
      </c>
      <c r="DR9">
        <f t="shared" si="30"/>
        <v>27</v>
      </c>
      <c r="DS9">
        <f t="shared" si="31"/>
        <v>23</v>
      </c>
      <c r="DT9">
        <f t="shared" si="32"/>
        <v>9</v>
      </c>
      <c r="DU9">
        <f t="shared" si="33"/>
        <v>2</v>
      </c>
      <c r="DV9">
        <f t="shared" si="34"/>
        <v>28</v>
      </c>
      <c r="DW9">
        <f t="shared" si="35"/>
        <v>42</v>
      </c>
      <c r="DX9">
        <f t="shared" si="36"/>
        <v>12</v>
      </c>
      <c r="DY9">
        <f t="shared" si="37"/>
        <v>25</v>
      </c>
      <c r="DZ9">
        <f t="shared" si="38"/>
        <v>35</v>
      </c>
      <c r="EA9">
        <f t="shared" si="39"/>
        <v>5</v>
      </c>
      <c r="EB9">
        <f t="shared" si="40"/>
        <v>43</v>
      </c>
      <c r="EC9">
        <f t="shared" si="41"/>
        <v>24</v>
      </c>
      <c r="ED9">
        <f t="shared" si="42"/>
        <v>18</v>
      </c>
      <c r="EE9">
        <f t="shared" si="43"/>
        <v>11</v>
      </c>
      <c r="EF9">
        <f t="shared" si="44"/>
        <v>32</v>
      </c>
    </row>
    <row r="10" spans="1:136" ht="16.5" customHeight="1">
      <c r="A10">
        <f>_calc_라운드기준!A10</f>
        <v>1236</v>
      </c>
      <c r="B10">
        <f>INDEX(_calc_누적빈도!B:B,$A10)-INDEX(_calc_누적빈도!B:B,$A10-기준150회_후보!$B$1)</f>
        <v>19</v>
      </c>
      <c r="C10">
        <f>INDEX(_calc_누적빈도!C:C,$A10)-INDEX(_calc_누적빈도!C:C,$A10-기준150회_후보!$B$1)</f>
        <v>13</v>
      </c>
      <c r="D10">
        <f>INDEX(_calc_누적빈도!D:D,$A10)-INDEX(_calc_누적빈도!D:D,$A10-기준150회_후보!$B$1)</f>
        <v>25</v>
      </c>
      <c r="E10">
        <f>INDEX(_calc_누적빈도!E:E,$A10)-INDEX(_calc_누적빈도!E:E,$A10-기준150회_후보!$B$1)</f>
        <v>16</v>
      </c>
      <c r="F10">
        <f>INDEX(_calc_누적빈도!F:F,$A10)-INDEX(_calc_누적빈도!F:F,$A10-기준150회_후보!$B$1)</f>
        <v>13</v>
      </c>
      <c r="G10">
        <f>INDEX(_calc_누적빈도!G:G,$A10)-INDEX(_calc_누적빈도!G:G,$A10-기준150회_후보!$B$1)</f>
        <v>25</v>
      </c>
      <c r="H10">
        <f>INDEX(_calc_누적빈도!H:H,$A10)-INDEX(_calc_누적빈도!H:H,$A10-기준150회_후보!$B$1)</f>
        <v>25</v>
      </c>
      <c r="I10">
        <f>INDEX(_calc_누적빈도!I:I,$A10)-INDEX(_calc_누적빈도!I:I,$A10-기준150회_후보!$B$1)</f>
        <v>18</v>
      </c>
      <c r="J10">
        <f>INDEX(_calc_누적빈도!J:J,$A10)-INDEX(_calc_누적빈도!J:J,$A10-기준150회_후보!$B$1)</f>
        <v>20</v>
      </c>
      <c r="K10">
        <f>INDEX(_calc_누적빈도!K:K,$A10)-INDEX(_calc_누적빈도!K:K,$A10-기준150회_후보!$B$1)</f>
        <v>16</v>
      </c>
      <c r="L10">
        <f>INDEX(_calc_누적빈도!L:L,$A10)-INDEX(_calc_누적빈도!L:L,$A10-기준150회_후보!$B$1)</f>
        <v>19</v>
      </c>
      <c r="M10">
        <f>INDEX(_calc_누적빈도!M:M,$A10)-INDEX(_calc_누적빈도!M:M,$A10-기준150회_후보!$B$1)</f>
        <v>22</v>
      </c>
      <c r="N10">
        <f>INDEX(_calc_누적빈도!N:N,$A10)-INDEX(_calc_누적빈도!N:N,$A10-기준150회_후보!$B$1)</f>
        <v>26</v>
      </c>
      <c r="O10">
        <f>INDEX(_calc_누적빈도!O:O,$A10)-INDEX(_calc_누적빈도!O:O,$A10-기준150회_후보!$B$1)</f>
        <v>17</v>
      </c>
      <c r="P10">
        <f>INDEX(_calc_누적빈도!P:P,$A10)-INDEX(_calc_누적빈도!P:P,$A10-기준150회_후보!$B$1)</f>
        <v>25</v>
      </c>
      <c r="Q10">
        <f>INDEX(_calc_누적빈도!Q:Q,$A10)-INDEX(_calc_누적빈도!Q:Q,$A10-기준150회_후보!$B$1)</f>
        <v>26</v>
      </c>
      <c r="R10">
        <f>INDEX(_calc_누적빈도!R:R,$A10)-INDEX(_calc_누적빈도!R:R,$A10-기준150회_후보!$B$1)</f>
        <v>17</v>
      </c>
      <c r="S10">
        <f>INDEX(_calc_누적빈도!S:S,$A10)-INDEX(_calc_누적빈도!S:S,$A10-기준150회_후보!$B$1)</f>
        <v>14</v>
      </c>
      <c r="T10">
        <f>INDEX(_calc_누적빈도!T:T,$A10)-INDEX(_calc_누적빈도!T:T,$A10-기준150회_후보!$B$1)</f>
        <v>26</v>
      </c>
      <c r="U10">
        <f>INDEX(_calc_누적빈도!U:U,$A10)-INDEX(_calc_누적빈도!U:U,$A10-기준150회_후보!$B$1)</f>
        <v>19</v>
      </c>
      <c r="V10">
        <f>INDEX(_calc_누적빈도!V:V,$A10)-INDEX(_calc_누적빈도!V:V,$A10-기준150회_후보!$B$1)</f>
        <v>21</v>
      </c>
      <c r="W10">
        <f>INDEX(_calc_누적빈도!W:W,$A10)-INDEX(_calc_누적빈도!W:W,$A10-기준150회_후보!$B$1)</f>
        <v>16</v>
      </c>
      <c r="X10">
        <f>INDEX(_calc_누적빈도!X:X,$A10)-INDEX(_calc_누적빈도!X:X,$A10-기준150회_후보!$B$1)</f>
        <v>14</v>
      </c>
      <c r="Y10">
        <f>INDEX(_calc_누적빈도!Y:Y,$A10)-INDEX(_calc_누적빈도!Y:Y,$A10-기준150회_후보!$B$1)</f>
        <v>20</v>
      </c>
      <c r="Z10">
        <f>INDEX(_calc_누적빈도!Z:Z,$A10)-INDEX(_calc_누적빈도!Z:Z,$A10-기준150회_후보!$B$1)</f>
        <v>17</v>
      </c>
      <c r="AA10">
        <f>INDEX(_calc_누적빈도!AA:AA,$A10)-INDEX(_calc_누적빈도!AA:AA,$A10-기준150회_후보!$B$1)</f>
        <v>20</v>
      </c>
      <c r="AB10">
        <f>INDEX(_calc_누적빈도!AB:AB,$A10)-INDEX(_calc_누적빈도!AB:AB,$A10-기준150회_후보!$B$1)</f>
        <v>24</v>
      </c>
      <c r="AC10">
        <f>INDEX(_calc_누적빈도!AC:AC,$A10)-INDEX(_calc_누적빈도!AC:AC,$A10-기준150회_후보!$B$1)</f>
        <v>26</v>
      </c>
      <c r="AD10">
        <f>INDEX(_calc_누적빈도!AD:AD,$A10)-INDEX(_calc_누적빈도!AD:AD,$A10-기준150회_후보!$B$1)</f>
        <v>20</v>
      </c>
      <c r="AE10">
        <f>INDEX(_calc_누적빈도!AE:AE,$A10)-INDEX(_calc_누적빈도!AE:AE,$A10-기준150회_후보!$B$1)</f>
        <v>26</v>
      </c>
      <c r="AF10">
        <f>INDEX(_calc_누적빈도!AF:AF,$A10)-INDEX(_calc_누적빈도!AF:AF,$A10-기준150회_후보!$B$1)</f>
        <v>24</v>
      </c>
      <c r="AG10">
        <f>INDEX(_calc_누적빈도!AG:AG,$A10)-INDEX(_calc_누적빈도!AG:AG,$A10-기준150회_후보!$B$1)</f>
        <v>15</v>
      </c>
      <c r="AH10">
        <f>INDEX(_calc_누적빈도!AH:AH,$A10)-INDEX(_calc_누적빈도!AH:AH,$A10-기준150회_후보!$B$1)</f>
        <v>22</v>
      </c>
      <c r="AI10">
        <f>INDEX(_calc_누적빈도!AI:AI,$A10)-INDEX(_calc_누적빈도!AI:AI,$A10-기준150회_후보!$B$1)</f>
        <v>20</v>
      </c>
      <c r="AJ10">
        <f>INDEX(_calc_누적빈도!AJ:AJ,$A10)-INDEX(_calc_누적빈도!AJ:AJ,$A10-기준150회_후보!$B$1)</f>
        <v>21</v>
      </c>
      <c r="AK10">
        <f>INDEX(_calc_누적빈도!AK:AK,$A10)-INDEX(_calc_누적빈도!AK:AK,$A10-기준150회_후보!$B$1)</f>
        <v>18</v>
      </c>
      <c r="AL10">
        <f>INDEX(_calc_누적빈도!AL:AL,$A10)-INDEX(_calc_누적빈도!AL:AL,$A10-기준150회_후보!$B$1)</f>
        <v>24</v>
      </c>
      <c r="AM10">
        <f>INDEX(_calc_누적빈도!AM:AM,$A10)-INDEX(_calc_누적빈도!AM:AM,$A10-기준150회_후보!$B$1)</f>
        <v>24</v>
      </c>
      <c r="AN10">
        <f>INDEX(_calc_누적빈도!AN:AN,$A10)-INDEX(_calc_누적빈도!AN:AN,$A10-기준150회_후보!$B$1)</f>
        <v>18</v>
      </c>
      <c r="AO10">
        <f>INDEX(_calc_누적빈도!AO:AO,$A10)-INDEX(_calc_누적빈도!AO:AO,$A10-기준150회_후보!$B$1)</f>
        <v>23</v>
      </c>
      <c r="AP10">
        <f>INDEX(_calc_누적빈도!AP:AP,$A10)-INDEX(_calc_누적빈도!AP:AP,$A10-기준150회_후보!$B$1)</f>
        <v>16</v>
      </c>
      <c r="AQ10">
        <f>INDEX(_calc_누적빈도!AQ:AQ,$A10)-INDEX(_calc_누적빈도!AQ:AQ,$A10-기준150회_후보!$B$1)</f>
        <v>17</v>
      </c>
      <c r="AR10">
        <f>INDEX(_calc_누적빈도!AR:AR,$A10)-INDEX(_calc_누적빈도!AR:AR,$A10-기준150회_후보!$B$1)</f>
        <v>15</v>
      </c>
      <c r="AS10">
        <f>INDEX(_calc_누적빈도!AS:AS,$A10)-INDEX(_calc_누적빈도!AS:AS,$A10-기준150회_후보!$B$1)</f>
        <v>20</v>
      </c>
      <c r="AT10">
        <f>INDEX(_calc_누적빈도!AT:AT,$A10)-INDEX(_calc_누적빈도!AT:AT,$A10-기준150회_후보!$B$1)</f>
        <v>18</v>
      </c>
      <c r="AU10">
        <f>(RANK(_calc_라운드기준!B10,_calc_라운드기준!$B10:$AT10,0)+COUNTIFS(_calc_라운드기준!$B10:$AT10,_calc_라운드기준!B10,$B$1:$AT$1,"&lt;"&amp;1))-(RANK(B10,$B10:$AT10,0)+COUNTIFS($B10:$AT10,B10,$B$1:$AT$1,"&lt;"&amp;1))</f>
        <v>-21</v>
      </c>
      <c r="AV10">
        <f>(RANK(_calc_라운드기준!C10,_calc_라운드기준!$B10:$AT10,0)+COUNTIFS(_calc_라운드기준!$B10:$AT10,_calc_라운드기준!C10,$B$1:$AT$1,"&lt;"&amp;2))-(RANK(C10,$B10:$AT10,0)+COUNTIFS($B10:$AT10,C10,$B$1:$AT$1,"&lt;"&amp;2))</f>
        <v>-20</v>
      </c>
      <c r="AW10">
        <f>(RANK(_calc_라운드기준!D10,_calc_라운드기준!$B10:$AT10,0)+COUNTIFS(_calc_라운드기준!$B10:$AT10,_calc_라운드기준!D10,$B$1:$AT$1,"&lt;"&amp;3))-(RANK(D10,$B10:$AT10,0)+COUNTIFS($B10:$AT10,D10,$B$1:$AT$1,"&lt;"&amp;3))</f>
        <v>2</v>
      </c>
      <c r="AX10">
        <f>(RANK(_calc_라운드기준!E10,_calc_라운드기준!$B10:$AT10,0)+COUNTIFS(_calc_라운드기준!$B10:$AT10,_calc_라운드기준!E10,$B$1:$AT$1,"&lt;"&amp;4))-(RANK(E10,$B10:$AT10,0)+COUNTIFS($B10:$AT10,E10,$B$1:$AT$1,"&lt;"&amp;4))</f>
        <v>-23</v>
      </c>
      <c r="AY10">
        <f>(RANK(_calc_라운드기준!F10,_calc_라운드기준!$B10:$AT10,0)+COUNTIFS(_calc_라운드기준!$B10:$AT10,_calc_라운드기준!F10,$B$1:$AT$1,"&lt;"&amp;5))-(RANK(F10,$B10:$AT10,0)+COUNTIFS($B10:$AT10,F10,$B$1:$AT$1,"&lt;"&amp;5))</f>
        <v>-9</v>
      </c>
      <c r="AZ10">
        <f>(RANK(_calc_라운드기준!G10,_calc_라운드기준!$B10:$AT10,0)+COUNTIFS(_calc_라운드기준!$B10:$AT10,_calc_라운드기준!G10,$B$1:$AT$1,"&lt;"&amp;6))-(RANK(G10,$B10:$AT10,0)+COUNTIFS($B10:$AT10,G10,$B$1:$AT$1,"&lt;"&amp;6))</f>
        <v>18</v>
      </c>
      <c r="BA10">
        <f>(RANK(_calc_라운드기준!H10,_calc_라운드기준!$B10:$AT10,0)+COUNTIFS(_calc_라운드기준!$B10:$AT10,_calc_라운드기준!H10,$B$1:$AT$1,"&lt;"&amp;7))-(RANK(H10,$B10:$AT10,0)+COUNTIFS($B10:$AT10,H10,$B$1:$AT$1,"&lt;"&amp;7))</f>
        <v>18</v>
      </c>
      <c r="BB10">
        <f>(RANK(_calc_라운드기준!I10,_calc_라운드기준!$B10:$AT10,0)+COUNTIFS(_calc_라운드기준!$B10:$AT10,_calc_라운드기준!I10,$B$1:$AT$1,"&lt;"&amp;8))-(RANK(I10,$B10:$AT10,0)+COUNTIFS($B10:$AT10,I10,$B$1:$AT$1,"&lt;"&amp;8))</f>
        <v>-14</v>
      </c>
      <c r="BC10">
        <f>(RANK(_calc_라운드기준!J10,_calc_라운드기준!$B10:$AT10,0)+COUNTIFS(_calc_라운드기준!$B10:$AT10,_calc_라운드기준!J10,$B$1:$AT$1,"&lt;"&amp;9))-(RANK(J10,$B10:$AT10,0)+COUNTIFS($B10:$AT10,J10,$B$1:$AT$1,"&lt;"&amp;9))</f>
        <v>-10</v>
      </c>
      <c r="BD10">
        <f>(RANK(_calc_라운드기준!K10,_calc_라운드기준!$B10:$AT10,0)+COUNTIFS(_calc_라운드기준!$B10:$AT10,_calc_라운드기준!K10,$B$1:$AT$1,"&lt;"&amp;10))-(RANK(K10,$B10:$AT10,0)+COUNTIFS($B10:$AT10,K10,$B$1:$AT$1,"&lt;"&amp;10))</f>
        <v>0</v>
      </c>
      <c r="BE10">
        <f>(RANK(_calc_라운드기준!L10,_calc_라운드기준!$B10:$AT10,0)+COUNTIFS(_calc_라운드기준!$B10:$AT10,_calc_라운드기준!L10,$B$1:$AT$1,"&lt;"&amp;11))-(RANK(L10,$B10:$AT10,0)+COUNTIFS($B10:$AT10,L10,$B$1:$AT$1,"&lt;"&amp;11))</f>
        <v>15</v>
      </c>
      <c r="BF10">
        <f>(RANK(_calc_라운드기준!M10,_calc_라운드기준!$B10:$AT10,0)+COUNTIFS(_calc_라운드기준!$B10:$AT10,_calc_라운드기준!M10,$B$1:$AT$1,"&lt;"&amp;12))-(RANK(M10,$B10:$AT10,0)+COUNTIFS($B10:$AT10,M10,$B$1:$AT$1,"&lt;"&amp;12))</f>
        <v>12</v>
      </c>
      <c r="BG10">
        <f>(RANK(_calc_라운드기준!N10,_calc_라운드기준!$B10:$AT10,0)+COUNTIFS(_calc_라운드기준!$B10:$AT10,_calc_라운드기준!N10,$B$1:$AT$1,"&lt;"&amp;13))-(RANK(N10,$B10:$AT10,0)+COUNTIFS($B10:$AT10,N10,$B$1:$AT$1,"&lt;"&amp;13))</f>
        <v>9</v>
      </c>
      <c r="BH10">
        <f>(RANK(_calc_라운드기준!O10,_calc_라운드기준!$B10:$AT10,0)+COUNTIFS(_calc_라운드기준!$B10:$AT10,_calc_라운드기준!O10,$B$1:$AT$1,"&lt;"&amp;14))-(RANK(O10,$B10:$AT10,0)+COUNTIFS($B10:$AT10,O10,$B$1:$AT$1,"&lt;"&amp;14))</f>
        <v>12</v>
      </c>
      <c r="BI10">
        <f>(RANK(_calc_라운드기준!P10,_calc_라운드기준!$B10:$AT10,0)+COUNTIFS(_calc_라운드기준!$B10:$AT10,_calc_라운드기준!P10,$B$1:$AT$1,"&lt;"&amp;15))-(RANK(P10,$B10:$AT10,0)+COUNTIFS($B10:$AT10,P10,$B$1:$AT$1,"&lt;"&amp;15))</f>
        <v>-8</v>
      </c>
      <c r="BJ10">
        <f>(RANK(_calc_라운드기준!Q10,_calc_라운드기준!$B10:$AT10,0)+COUNTIFS(_calc_라운드기준!$B10:$AT10,_calc_라운드기준!Q10,$B$1:$AT$1,"&lt;"&amp;16))-(RANK(Q10,$B10:$AT10,0)+COUNTIFS($B10:$AT10,Q10,$B$1:$AT$1,"&lt;"&amp;16))</f>
        <v>3</v>
      </c>
      <c r="BK10">
        <f>(RANK(_calc_라운드기준!R10,_calc_라운드기준!$B10:$AT10,0)+COUNTIFS(_calc_라운드기준!$B10:$AT10,_calc_라운드기준!R10,$B$1:$AT$1,"&lt;"&amp;17))-(RANK(R10,$B10:$AT10,0)+COUNTIFS($B10:$AT10,R10,$B$1:$AT$1,"&lt;"&amp;17))</f>
        <v>5</v>
      </c>
      <c r="BL10">
        <f>(RANK(_calc_라운드기준!S10,_calc_라운드기준!$B10:$AT10,0)+COUNTIFS(_calc_라운드기준!$B10:$AT10,_calc_라운드기준!S10,$B$1:$AT$1,"&lt;"&amp;18))-(RANK(S10,$B10:$AT10,0)+COUNTIFS($B10:$AT10,S10,$B$1:$AT$1,"&lt;"&amp;18))</f>
        <v>-3</v>
      </c>
      <c r="BM10">
        <f>(RANK(_calc_라운드기준!T10,_calc_라운드기준!$B10:$AT10,0)+COUNTIFS(_calc_라운드기준!$B10:$AT10,_calc_라운드기준!T10,$B$1:$AT$1,"&lt;"&amp;19))-(RANK(T10,$B10:$AT10,0)+COUNTIFS($B10:$AT10,T10,$B$1:$AT$1,"&lt;"&amp;19))</f>
        <v>3</v>
      </c>
      <c r="BN10">
        <f>(RANK(_calc_라운드기준!U10,_calc_라운드기준!$B10:$AT10,0)+COUNTIFS(_calc_라운드기준!$B10:$AT10,_calc_라운드기준!U10,$B$1:$AT$1,"&lt;"&amp;20))-(RANK(U10,$B10:$AT10,0)+COUNTIFS($B10:$AT10,U10,$B$1:$AT$1,"&lt;"&amp;20))</f>
        <v>1</v>
      </c>
      <c r="BO10">
        <f>(RANK(_calc_라운드기준!V10,_calc_라운드기준!$B10:$AT10,0)+COUNTIFS(_calc_라운드기준!$B10:$AT10,_calc_라운드기준!V10,$B$1:$AT$1,"&lt;"&amp;21))-(RANK(V10,$B10:$AT10,0)+COUNTIFS($B10:$AT10,V10,$B$1:$AT$1,"&lt;"&amp;21))</f>
        <v>28</v>
      </c>
      <c r="BP10">
        <f>(RANK(_calc_라운드기준!W10,_calc_라운드기준!$B10:$AT10,0)+COUNTIFS(_calc_라운드기준!$B10:$AT10,_calc_라운드기준!W10,$B$1:$AT$1,"&lt;"&amp;22))-(RANK(W10,$B10:$AT10,0)+COUNTIFS($B10:$AT10,W10,$B$1:$AT$1,"&lt;"&amp;22))</f>
        <v>-9</v>
      </c>
      <c r="BQ10">
        <f>(RANK(_calc_라운드기준!X10,_calc_라운드기준!$B10:$AT10,0)+COUNTIFS(_calc_라운드기준!$B10:$AT10,_calc_라운드기준!X10,$B$1:$AT$1,"&lt;"&amp;23))-(RANK(X10,$B10:$AT10,0)+COUNTIFS($B10:$AT10,X10,$B$1:$AT$1,"&lt;"&amp;23))</f>
        <v>-13</v>
      </c>
      <c r="BR10">
        <f>(RANK(_calc_라운드기준!Y10,_calc_라운드기준!$B10:$AT10,0)+COUNTIFS(_calc_라운드기준!$B10:$AT10,_calc_라운드기준!Y10,$B$1:$AT$1,"&lt;"&amp;24))-(RANK(Y10,$B10:$AT10,0)+COUNTIFS($B10:$AT10,Y10,$B$1:$AT$1,"&lt;"&amp;24))</f>
        <v>-9</v>
      </c>
      <c r="BS10">
        <f>(RANK(_calc_라운드기준!Z10,_calc_라운드기준!$B10:$AT10,0)+COUNTIFS(_calc_라운드기준!$B10:$AT10,_calc_라운드기준!Z10,$B$1:$AT$1,"&lt;"&amp;25))-(RANK(Z10,$B10:$AT10,0)+COUNTIFS($B10:$AT10,Z10,$B$1:$AT$1,"&lt;"&amp;25))</f>
        <v>-3</v>
      </c>
      <c r="BT10">
        <f>(RANK(_calc_라운드기준!AA10,_calc_라운드기준!$B10:$AT10,0)+COUNTIFS(_calc_라운드기준!$B10:$AT10,_calc_라운드기준!AA10,$B$1:$AT$1,"&lt;"&amp;26))-(RANK(AA10,$B10:$AT10,0)+COUNTIFS($B10:$AT10,AA10,$B$1:$AT$1,"&lt;"&amp;26))</f>
        <v>-6</v>
      </c>
      <c r="BU10">
        <f>(RANK(_calc_라운드기준!AB10,_calc_라운드기준!$B10:$AT10,0)+COUNTIFS(_calc_라운드기준!$B10:$AT10,_calc_라운드기준!AB10,$B$1:$AT$1,"&lt;"&amp;27))-(RANK(AB10,$B10:$AT10,0)+COUNTIFS($B10:$AT10,AB10,$B$1:$AT$1,"&lt;"&amp;27))</f>
        <v>-8</v>
      </c>
      <c r="BV10">
        <f>(RANK(_calc_라운드기준!AC10,_calc_라운드기준!$B10:$AT10,0)+COUNTIFS(_calc_라운드기준!$B10:$AT10,_calc_라운드기준!AC10,$B$1:$AT$1,"&lt;"&amp;28))-(RANK(AC10,$B10:$AT10,0)+COUNTIFS($B10:$AT10,AC10,$B$1:$AT$1,"&lt;"&amp;28))</f>
        <v>-1</v>
      </c>
      <c r="BW10">
        <f>(RANK(_calc_라운드기준!AD10,_calc_라운드기준!$B10:$AT10,0)+COUNTIFS(_calc_라운드기준!$B10:$AT10,_calc_라운드기준!AD10,$B$1:$AT$1,"&lt;"&amp;29))-(RANK(AD10,$B10:$AT10,0)+COUNTIFS($B10:$AT10,AD10,$B$1:$AT$1,"&lt;"&amp;29))</f>
        <v>-6</v>
      </c>
      <c r="BX10">
        <f>(RANK(_calc_라운드기준!AE10,_calc_라운드기준!$B10:$AT10,0)+COUNTIFS(_calc_라운드기준!$B10:$AT10,_calc_라운드기준!AE10,$B$1:$AT$1,"&lt;"&amp;30))-(RANK(AE10,$B10:$AT10,0)+COUNTIFS($B10:$AT10,AE10,$B$1:$AT$1,"&lt;"&amp;30))</f>
        <v>12</v>
      </c>
      <c r="BY10">
        <f>(RANK(_calc_라운드기준!AF10,_calc_라운드기준!$B10:$AT10,0)+COUNTIFS(_calc_라운드기준!$B10:$AT10,_calc_라운드기준!AF10,$B$1:$AT$1,"&lt;"&amp;31))-(RANK(AF10,$B10:$AT10,0)+COUNTIFS($B10:$AT10,AF10,$B$1:$AT$1,"&lt;"&amp;31))</f>
        <v>-4</v>
      </c>
      <c r="BZ10">
        <f>(RANK(_calc_라운드기준!AG10,_calc_라운드기준!$B10:$AT10,0)+COUNTIFS(_calc_라운드기준!$B10:$AT10,_calc_라운드기준!AG10,$B$1:$AT$1,"&lt;"&amp;32))-(RANK(AG10,$B10:$AT10,0)+COUNTIFS($B10:$AT10,AG10,$B$1:$AT$1,"&lt;"&amp;32))</f>
        <v>0</v>
      </c>
      <c r="CA10">
        <f>(RANK(_calc_라운드기준!AH10,_calc_라운드기준!$B10:$AT10,0)+COUNTIFS(_calc_라운드기준!$B10:$AT10,_calc_라운드기준!AH10,$B$1:$AT$1,"&lt;"&amp;33))-(RANK(AH10,$B10:$AT10,0)+COUNTIFS($B10:$AT10,AH10,$B$1:$AT$1,"&lt;"&amp;33))</f>
        <v>16</v>
      </c>
      <c r="CB10">
        <f>(RANK(_calc_라운드기준!AI10,_calc_라운드기준!$B10:$AT10,0)+COUNTIFS(_calc_라운드기준!$B10:$AT10,_calc_라운드기준!AI10,$B$1:$AT$1,"&lt;"&amp;34))-(RANK(AI10,$B10:$AT10,0)+COUNTIFS($B10:$AT10,AI10,$B$1:$AT$1,"&lt;"&amp;34))</f>
        <v>19</v>
      </c>
      <c r="CC10">
        <f>(RANK(_calc_라운드기준!AJ10,_calc_라운드기준!$B10:$AT10,0)+COUNTIFS(_calc_라운드기준!$B10:$AT10,_calc_라운드기준!AJ10,$B$1:$AT$1,"&lt;"&amp;35))-(RANK(AJ10,$B10:$AT10,0)+COUNTIFS($B10:$AT10,AJ10,$B$1:$AT$1,"&lt;"&amp;35))</f>
        <v>0</v>
      </c>
      <c r="CD10">
        <f>(RANK(_calc_라운드기준!AK10,_calc_라운드기준!$B10:$AT10,0)+COUNTIFS(_calc_라운드기준!$B10:$AT10,_calc_라운드기준!AK10,$B$1:$AT$1,"&lt;"&amp;36))-(RANK(AK10,$B10:$AT10,0)+COUNTIFS($B10:$AT10,AK10,$B$1:$AT$1,"&lt;"&amp;36))</f>
        <v>-10</v>
      </c>
      <c r="CE10">
        <f>(RANK(_calc_라운드기준!AL10,_calc_라운드기준!$B10:$AT10,0)+COUNTIFS(_calc_라운드기준!$B10:$AT10,_calc_라운드기준!AL10,$B$1:$AT$1,"&lt;"&amp;37))-(RANK(AL10,$B10:$AT10,0)+COUNTIFS($B10:$AT10,AL10,$B$1:$AT$1,"&lt;"&amp;37))</f>
        <v>8</v>
      </c>
      <c r="CF10">
        <f>(RANK(_calc_라운드기준!AM10,_calc_라운드기준!$B10:$AT10,0)+COUNTIFS(_calc_라운드기준!$B10:$AT10,_calc_라운드기준!AM10,$B$1:$AT$1,"&lt;"&amp;38))-(RANK(AM10,$B10:$AT10,0)+COUNTIFS($B10:$AT10,AM10,$B$1:$AT$1,"&lt;"&amp;38))</f>
        <v>-1</v>
      </c>
      <c r="CG10">
        <f>(RANK(_calc_라운드기준!AN10,_calc_라운드기준!$B10:$AT10,0)+COUNTIFS(_calc_라운드기준!$B10:$AT10,_calc_라운드기준!AN10,$B$1:$AT$1,"&lt;"&amp;39))-(RANK(AN10,$B10:$AT10,0)+COUNTIFS($B10:$AT10,AN10,$B$1:$AT$1,"&lt;"&amp;39))</f>
        <v>-9</v>
      </c>
      <c r="CH10">
        <f>(RANK(_calc_라운드기준!AO10,_calc_라운드기준!$B10:$AT10,0)+COUNTIFS(_calc_라운드기준!$B10:$AT10,_calc_라운드기준!AO10,$B$1:$AT$1,"&lt;"&amp;40))-(RANK(AO10,$B10:$AT10,0)+COUNTIFS($B10:$AT10,AO10,$B$1:$AT$1,"&lt;"&amp;40))</f>
        <v>19</v>
      </c>
      <c r="CI10">
        <f>(RANK(_calc_라운드기준!AP10,_calc_라운드기준!$B10:$AT10,0)+COUNTIFS(_calc_라운드기준!$B10:$AT10,_calc_라운드기준!AP10,$B$1:$AT$1,"&lt;"&amp;41))-(RANK(AP10,$B10:$AT10,0)+COUNTIFS($B10:$AT10,AP10,$B$1:$AT$1,"&lt;"&amp;41))</f>
        <v>-17</v>
      </c>
      <c r="CJ10">
        <f>(RANK(_calc_라운드기준!AQ10,_calc_라운드기준!$B10:$AT10,0)+COUNTIFS(_calc_라운드기준!$B10:$AT10,_calc_라운드기준!AQ10,$B$1:$AT$1,"&lt;"&amp;42))-(RANK(AQ10,$B10:$AT10,0)+COUNTIFS($B10:$AT10,AQ10,$B$1:$AT$1,"&lt;"&amp;42))</f>
        <v>-1</v>
      </c>
      <c r="CK10">
        <f>(RANK(_calc_라운드기준!AR10,_calc_라운드기준!$B10:$AT10,0)+COUNTIFS(_calc_라운드기준!$B10:$AT10,_calc_라운드기준!AR10,$B$1:$AT$1,"&lt;"&amp;43))-(RANK(AR10,$B10:$AT10,0)+COUNTIFS($B10:$AT10,AR10,$B$1:$AT$1,"&lt;"&amp;43))</f>
        <v>2</v>
      </c>
      <c r="CL10">
        <f>(RANK(_calc_라운드기준!AS10,_calc_라운드기준!$B10:$AT10,0)+COUNTIFS(_calc_라운드기준!$B10:$AT10,_calc_라운드기준!AS10,$B$1:$AT$1,"&lt;"&amp;44))-(RANK(AS10,$B10:$AT10,0)+COUNTIFS($B10:$AT10,AS10,$B$1:$AT$1,"&lt;"&amp;44))</f>
        <v>11</v>
      </c>
      <c r="CM10">
        <f>(RANK(_calc_라운드기준!AT10,_calc_라운드기준!$B10:$AT10,0)+COUNTIFS(_calc_라운드기준!$B10:$AT10,_calc_라운드기준!AT10,$B$1:$AT$1,"&lt;"&amp;45))-(RANK(AT10,$B10:$AT10,0)+COUNTIFS($B10:$AT10,AT10,$B$1:$AT$1,"&lt;"&amp;45))</f>
        <v>-8</v>
      </c>
      <c r="CN10">
        <f t="shared" si="0"/>
        <v>44</v>
      </c>
      <c r="CO10">
        <f t="shared" si="1"/>
        <v>43</v>
      </c>
      <c r="CP10">
        <f t="shared" si="2"/>
        <v>17</v>
      </c>
      <c r="CQ10">
        <f t="shared" si="3"/>
        <v>45</v>
      </c>
      <c r="CR10">
        <f t="shared" si="4"/>
        <v>34</v>
      </c>
      <c r="CS10">
        <f t="shared" si="5"/>
        <v>4</v>
      </c>
      <c r="CT10">
        <f t="shared" si="6"/>
        <v>5</v>
      </c>
      <c r="CU10">
        <f t="shared" si="7"/>
        <v>41</v>
      </c>
      <c r="CV10">
        <f t="shared" si="8"/>
        <v>38</v>
      </c>
      <c r="CW10">
        <f t="shared" si="9"/>
        <v>20</v>
      </c>
      <c r="CX10">
        <f t="shared" si="10"/>
        <v>7</v>
      </c>
      <c r="CY10">
        <f t="shared" si="11"/>
        <v>8</v>
      </c>
      <c r="CZ10">
        <f t="shared" si="12"/>
        <v>12</v>
      </c>
      <c r="DA10">
        <f t="shared" si="13"/>
        <v>9</v>
      </c>
      <c r="DB10">
        <f t="shared" si="14"/>
        <v>31</v>
      </c>
      <c r="DC10">
        <f t="shared" si="15"/>
        <v>15</v>
      </c>
      <c r="DD10">
        <f t="shared" si="16"/>
        <v>14</v>
      </c>
      <c r="DE10">
        <f t="shared" si="17"/>
        <v>26</v>
      </c>
      <c r="DF10">
        <f t="shared" si="18"/>
        <v>16</v>
      </c>
      <c r="DG10">
        <f t="shared" si="19"/>
        <v>19</v>
      </c>
      <c r="DH10">
        <f t="shared" si="20"/>
        <v>1</v>
      </c>
      <c r="DI10">
        <f t="shared" si="21"/>
        <v>35</v>
      </c>
      <c r="DJ10">
        <f t="shared" si="22"/>
        <v>40</v>
      </c>
      <c r="DK10">
        <f t="shared" si="23"/>
        <v>36</v>
      </c>
      <c r="DL10">
        <f t="shared" si="24"/>
        <v>27</v>
      </c>
      <c r="DM10">
        <f t="shared" si="25"/>
        <v>29</v>
      </c>
      <c r="DN10">
        <f t="shared" si="26"/>
        <v>32</v>
      </c>
      <c r="DO10">
        <f t="shared" si="27"/>
        <v>23</v>
      </c>
      <c r="DP10">
        <f t="shared" si="28"/>
        <v>30</v>
      </c>
      <c r="DQ10">
        <f t="shared" si="29"/>
        <v>10</v>
      </c>
      <c r="DR10">
        <f t="shared" si="30"/>
        <v>28</v>
      </c>
      <c r="DS10">
        <f t="shared" si="31"/>
        <v>21</v>
      </c>
      <c r="DT10">
        <f t="shared" si="32"/>
        <v>6</v>
      </c>
      <c r="DU10">
        <f t="shared" si="33"/>
        <v>2</v>
      </c>
      <c r="DV10">
        <f t="shared" si="34"/>
        <v>22</v>
      </c>
      <c r="DW10">
        <f t="shared" si="35"/>
        <v>39</v>
      </c>
      <c r="DX10">
        <f t="shared" si="36"/>
        <v>13</v>
      </c>
      <c r="DY10">
        <f t="shared" si="37"/>
        <v>24</v>
      </c>
      <c r="DZ10">
        <f t="shared" si="38"/>
        <v>37</v>
      </c>
      <c r="EA10">
        <f t="shared" si="39"/>
        <v>3</v>
      </c>
      <c r="EB10">
        <f t="shared" si="40"/>
        <v>42</v>
      </c>
      <c r="EC10">
        <f t="shared" si="41"/>
        <v>25</v>
      </c>
      <c r="ED10">
        <f t="shared" si="42"/>
        <v>18</v>
      </c>
      <c r="EE10">
        <f t="shared" si="43"/>
        <v>11</v>
      </c>
      <c r="EF10">
        <f t="shared" si="44"/>
        <v>33</v>
      </c>
    </row>
    <row r="11" spans="1:136" ht="16.5" customHeight="1">
      <c r="A11">
        <f>_calc_라운드기준!A11</f>
        <v>1235</v>
      </c>
      <c r="B11">
        <f>INDEX(_calc_누적빈도!B:B,$A11)-INDEX(_calc_누적빈도!B:B,$A11-기준150회_후보!$B$1)</f>
        <v>19</v>
      </c>
      <c r="C11">
        <f>INDEX(_calc_누적빈도!C:C,$A11)-INDEX(_calc_누적빈도!C:C,$A11-기준150회_후보!$B$1)</f>
        <v>13</v>
      </c>
      <c r="D11">
        <f>INDEX(_calc_누적빈도!D:D,$A11)-INDEX(_calc_누적빈도!D:D,$A11-기준150회_후보!$B$1)</f>
        <v>25</v>
      </c>
      <c r="E11">
        <f>INDEX(_calc_누적빈도!E:E,$A11)-INDEX(_calc_누적빈도!E:E,$A11-기준150회_후보!$B$1)</f>
        <v>17</v>
      </c>
      <c r="F11">
        <f>INDEX(_calc_누적빈도!F:F,$A11)-INDEX(_calc_누적빈도!F:F,$A11-기준150회_후보!$B$1)</f>
        <v>13</v>
      </c>
      <c r="G11">
        <f>INDEX(_calc_누적빈도!G:G,$A11)-INDEX(_calc_누적빈도!G:G,$A11-기준150회_후보!$B$1)</f>
        <v>24</v>
      </c>
      <c r="H11">
        <f>INDEX(_calc_누적빈도!H:H,$A11)-INDEX(_calc_누적빈도!H:H,$A11-기준150회_후보!$B$1)</f>
        <v>25</v>
      </c>
      <c r="I11">
        <f>INDEX(_calc_누적빈도!I:I,$A11)-INDEX(_calc_누적빈도!I:I,$A11-기준150회_후보!$B$1)</f>
        <v>18</v>
      </c>
      <c r="J11">
        <f>INDEX(_calc_누적빈도!J:J,$A11)-INDEX(_calc_누적빈도!J:J,$A11-기준150회_후보!$B$1)</f>
        <v>20</v>
      </c>
      <c r="K11">
        <f>INDEX(_calc_누적빈도!K:K,$A11)-INDEX(_calc_누적빈도!K:K,$A11-기준150회_후보!$B$1)</f>
        <v>16</v>
      </c>
      <c r="L11">
        <f>INDEX(_calc_누적빈도!L:L,$A11)-INDEX(_calc_누적빈도!L:L,$A11-기준150회_후보!$B$1)</f>
        <v>18</v>
      </c>
      <c r="M11">
        <f>INDEX(_calc_누적빈도!M:M,$A11)-INDEX(_calc_누적빈도!M:M,$A11-기준150회_후보!$B$1)</f>
        <v>22</v>
      </c>
      <c r="N11">
        <f>INDEX(_calc_누적빈도!N:N,$A11)-INDEX(_calc_누적빈도!N:N,$A11-기준150회_후보!$B$1)</f>
        <v>26</v>
      </c>
      <c r="O11">
        <f>INDEX(_calc_누적빈도!O:O,$A11)-INDEX(_calc_누적빈도!O:O,$A11-기준150회_후보!$B$1)</f>
        <v>17</v>
      </c>
      <c r="P11">
        <f>INDEX(_calc_누적빈도!P:P,$A11)-INDEX(_calc_누적빈도!P:P,$A11-기준150회_후보!$B$1)</f>
        <v>24</v>
      </c>
      <c r="Q11">
        <f>INDEX(_calc_누적빈도!Q:Q,$A11)-INDEX(_calc_누적빈도!Q:Q,$A11-기준150회_후보!$B$1)</f>
        <v>26</v>
      </c>
      <c r="R11">
        <f>INDEX(_calc_누적빈도!R:R,$A11)-INDEX(_calc_누적빈도!R:R,$A11-기준150회_후보!$B$1)</f>
        <v>18</v>
      </c>
      <c r="S11">
        <f>INDEX(_calc_누적빈도!S:S,$A11)-INDEX(_calc_누적빈도!S:S,$A11-기준150회_후보!$B$1)</f>
        <v>15</v>
      </c>
      <c r="T11">
        <f>INDEX(_calc_누적빈도!T:T,$A11)-INDEX(_calc_누적빈도!T:T,$A11-기준150회_후보!$B$1)</f>
        <v>26</v>
      </c>
      <c r="U11">
        <f>INDEX(_calc_누적빈도!U:U,$A11)-INDEX(_calc_누적빈도!U:U,$A11-기준150회_후보!$B$1)</f>
        <v>19</v>
      </c>
      <c r="V11">
        <f>INDEX(_calc_누적빈도!V:V,$A11)-INDEX(_calc_누적빈도!V:V,$A11-기준150회_후보!$B$1)</f>
        <v>21</v>
      </c>
      <c r="W11">
        <f>INDEX(_calc_누적빈도!W:W,$A11)-INDEX(_calc_누적빈도!W:W,$A11-기준150회_후보!$B$1)</f>
        <v>16</v>
      </c>
      <c r="X11">
        <f>INDEX(_calc_누적빈도!X:X,$A11)-INDEX(_calc_누적빈도!X:X,$A11-기준150회_후보!$B$1)</f>
        <v>14</v>
      </c>
      <c r="Y11">
        <f>INDEX(_calc_누적빈도!Y:Y,$A11)-INDEX(_calc_누적빈도!Y:Y,$A11-기준150회_후보!$B$1)</f>
        <v>20</v>
      </c>
      <c r="Z11">
        <f>INDEX(_calc_누적빈도!Z:Z,$A11)-INDEX(_calc_누적빈도!Z:Z,$A11-기준150회_후보!$B$1)</f>
        <v>17</v>
      </c>
      <c r="AA11">
        <f>INDEX(_calc_누적빈도!AA:AA,$A11)-INDEX(_calc_누적빈도!AA:AA,$A11-기준150회_후보!$B$1)</f>
        <v>20</v>
      </c>
      <c r="AB11">
        <f>INDEX(_calc_누적빈도!AB:AB,$A11)-INDEX(_calc_누적빈도!AB:AB,$A11-기준150회_후보!$B$1)</f>
        <v>24</v>
      </c>
      <c r="AC11">
        <f>INDEX(_calc_누적빈도!AC:AC,$A11)-INDEX(_calc_누적빈도!AC:AC,$A11-기준150회_후보!$B$1)</f>
        <v>26</v>
      </c>
      <c r="AD11">
        <f>INDEX(_calc_누적빈도!AD:AD,$A11)-INDEX(_calc_누적빈도!AD:AD,$A11-기준150회_후보!$B$1)</f>
        <v>20</v>
      </c>
      <c r="AE11">
        <f>INDEX(_calc_누적빈도!AE:AE,$A11)-INDEX(_calc_누적빈도!AE:AE,$A11-기준150회_후보!$B$1)</f>
        <v>26</v>
      </c>
      <c r="AF11">
        <f>INDEX(_calc_누적빈도!AF:AF,$A11)-INDEX(_calc_누적빈도!AF:AF,$A11-기준150회_후보!$B$1)</f>
        <v>24</v>
      </c>
      <c r="AG11">
        <f>INDEX(_calc_누적빈도!AG:AG,$A11)-INDEX(_calc_누적빈도!AG:AG,$A11-기준150회_후보!$B$1)</f>
        <v>15</v>
      </c>
      <c r="AH11">
        <f>INDEX(_calc_누적빈도!AH:AH,$A11)-INDEX(_calc_누적빈도!AH:AH,$A11-기준150회_후보!$B$1)</f>
        <v>22</v>
      </c>
      <c r="AI11">
        <f>INDEX(_calc_누적빈도!AI:AI,$A11)-INDEX(_calc_누적빈도!AI:AI,$A11-기준150회_후보!$B$1)</f>
        <v>20</v>
      </c>
      <c r="AJ11">
        <f>INDEX(_calc_누적빈도!AJ:AJ,$A11)-INDEX(_calc_누적빈도!AJ:AJ,$A11-기준150회_후보!$B$1)</f>
        <v>21</v>
      </c>
      <c r="AK11">
        <f>INDEX(_calc_누적빈도!AK:AK,$A11)-INDEX(_calc_누적빈도!AK:AK,$A11-기준150회_후보!$B$1)</f>
        <v>18</v>
      </c>
      <c r="AL11">
        <f>INDEX(_calc_누적빈도!AL:AL,$A11)-INDEX(_calc_누적빈도!AL:AL,$A11-기준150회_후보!$B$1)</f>
        <v>24</v>
      </c>
      <c r="AM11">
        <f>INDEX(_calc_누적빈도!AM:AM,$A11)-INDEX(_calc_누적빈도!AM:AM,$A11-기준150회_후보!$B$1)</f>
        <v>25</v>
      </c>
      <c r="AN11">
        <f>INDEX(_calc_누적빈도!AN:AN,$A11)-INDEX(_calc_누적빈도!AN:AN,$A11-기준150회_후보!$B$1)</f>
        <v>17</v>
      </c>
      <c r="AO11">
        <f>INDEX(_calc_누적빈도!AO:AO,$A11)-INDEX(_calc_누적빈도!AO:AO,$A11-기준150회_후보!$B$1)</f>
        <v>23</v>
      </c>
      <c r="AP11">
        <f>INDEX(_calc_누적빈도!AP:AP,$A11)-INDEX(_calc_누적빈도!AP:AP,$A11-기준150회_후보!$B$1)</f>
        <v>16</v>
      </c>
      <c r="AQ11">
        <f>INDEX(_calc_누적빈도!AQ:AQ,$A11)-INDEX(_calc_누적빈도!AQ:AQ,$A11-기준150회_후보!$B$1)</f>
        <v>17</v>
      </c>
      <c r="AR11">
        <f>INDEX(_calc_누적빈도!AR:AR,$A11)-INDEX(_calc_누적빈도!AR:AR,$A11-기준150회_후보!$B$1)</f>
        <v>14</v>
      </c>
      <c r="AS11">
        <f>INDEX(_calc_누적빈도!AS:AS,$A11)-INDEX(_calc_누적빈도!AS:AS,$A11-기준150회_후보!$B$1)</f>
        <v>21</v>
      </c>
      <c r="AT11">
        <f>INDEX(_calc_누적빈도!AT:AT,$A11)-INDEX(_calc_누적빈도!AT:AT,$A11-기준150회_후보!$B$1)</f>
        <v>18</v>
      </c>
      <c r="AU11">
        <f>(RANK(_calc_라운드기준!B11,_calc_라운드기준!$B11:$AT11,0)+COUNTIFS(_calc_라운드기준!$B11:$AT11,_calc_라운드기준!B11,$B$1:$AT$1,"&lt;"&amp;1))-(RANK(B11,$B11:$AT11,0)+COUNTIFS($B11:$AT11,B11,$B$1:$AT$1,"&lt;"&amp;1))</f>
        <v>-21</v>
      </c>
      <c r="AV11">
        <f>(RANK(_calc_라운드기준!C11,_calc_라운드기준!$B11:$AT11,0)+COUNTIFS(_calc_라운드기준!$B11:$AT11,_calc_라운드기준!C11,$B$1:$AT$1,"&lt;"&amp;2))-(RANK(C11,$B11:$AT11,0)+COUNTIFS($B11:$AT11,C11,$B$1:$AT$1,"&lt;"&amp;2))</f>
        <v>-20</v>
      </c>
      <c r="AW11">
        <f>(RANK(_calc_라운드기준!D11,_calc_라운드기준!$B11:$AT11,0)+COUNTIFS(_calc_라운드기준!$B11:$AT11,_calc_라운드기준!D11,$B$1:$AT$1,"&lt;"&amp;3))-(RANK(D11,$B11:$AT11,0)+COUNTIFS($B11:$AT11,D11,$B$1:$AT$1,"&lt;"&amp;3))</f>
        <v>2</v>
      </c>
      <c r="AX11">
        <f>(RANK(_calc_라운드기준!E11,_calc_라운드기준!$B11:$AT11,0)+COUNTIFS(_calc_라운드기준!$B11:$AT11,_calc_라운드기준!E11,$B$1:$AT$1,"&lt;"&amp;4))-(RANK(E11,$B11:$AT11,0)+COUNTIFS($B11:$AT11,E11,$B$1:$AT$1,"&lt;"&amp;4))</f>
        <v>-18</v>
      </c>
      <c r="AY11">
        <f>(RANK(_calc_라운드기준!F11,_calc_라운드기준!$B11:$AT11,0)+COUNTIFS(_calc_라운드기준!$B11:$AT11,_calc_라운드기준!F11,$B$1:$AT$1,"&lt;"&amp;5))-(RANK(F11,$B11:$AT11,0)+COUNTIFS($B11:$AT11,F11,$B$1:$AT$1,"&lt;"&amp;5))</f>
        <v>-8</v>
      </c>
      <c r="AZ11">
        <f>(RANK(_calc_라운드기준!G11,_calc_라운드기준!$B11:$AT11,0)+COUNTIFS(_calc_라운드기준!$B11:$AT11,_calc_라운드기준!G11,$B$1:$AT$1,"&lt;"&amp;6))-(RANK(G11,$B11:$AT11,0)+COUNTIFS($B11:$AT11,G11,$B$1:$AT$1,"&lt;"&amp;6))</f>
        <v>16</v>
      </c>
      <c r="BA11">
        <f>(RANK(_calc_라운드기준!H11,_calc_라운드기준!$B11:$AT11,0)+COUNTIFS(_calc_라운드기준!$B11:$AT11,_calc_라운드기준!H11,$B$1:$AT$1,"&lt;"&amp;7))-(RANK(H11,$B11:$AT11,0)+COUNTIFS($B11:$AT11,H11,$B$1:$AT$1,"&lt;"&amp;7))</f>
        <v>31</v>
      </c>
      <c r="BB11">
        <f>(RANK(_calc_라운드기준!I11,_calc_라운드기준!$B11:$AT11,0)+COUNTIFS(_calc_라운드기준!$B11:$AT11,_calc_라운드기준!I11,$B$1:$AT$1,"&lt;"&amp;8))-(RANK(I11,$B11:$AT11,0)+COUNTIFS($B11:$AT11,I11,$B$1:$AT$1,"&lt;"&amp;8))</f>
        <v>-12</v>
      </c>
      <c r="BC11">
        <f>(RANK(_calc_라운드기준!J11,_calc_라운드기준!$B11:$AT11,0)+COUNTIFS(_calc_라운드기준!$B11:$AT11,_calc_라운드기준!J11,$B$1:$AT$1,"&lt;"&amp;9))-(RANK(J11,$B11:$AT11,0)+COUNTIFS($B11:$AT11,J11,$B$1:$AT$1,"&lt;"&amp;9))</f>
        <v>-11</v>
      </c>
      <c r="BD11">
        <f>(RANK(_calc_라운드기준!K11,_calc_라운드기준!$B11:$AT11,0)+COUNTIFS(_calc_라운드기준!$B11:$AT11,_calc_라운드기준!K11,$B$1:$AT$1,"&lt;"&amp;10))-(RANK(K11,$B11:$AT11,0)+COUNTIFS($B11:$AT11,K11,$B$1:$AT$1,"&lt;"&amp;10))</f>
        <v>2</v>
      </c>
      <c r="BE11">
        <f>(RANK(_calc_라운드기준!L11,_calc_라운드기준!$B11:$AT11,0)+COUNTIFS(_calc_라운드기준!$B11:$AT11,_calc_라운드기준!L11,$B$1:$AT$1,"&lt;"&amp;11))-(RANK(L11,$B11:$AT11,0)+COUNTIFS($B11:$AT11,L11,$B$1:$AT$1,"&lt;"&amp;11))</f>
        <v>14</v>
      </c>
      <c r="BF11">
        <f>(RANK(_calc_라운드기준!M11,_calc_라운드기준!$B11:$AT11,0)+COUNTIFS(_calc_라운드기준!$B11:$AT11,_calc_라운드기준!M11,$B$1:$AT$1,"&lt;"&amp;12))-(RANK(M11,$B11:$AT11,0)+COUNTIFS($B11:$AT11,M11,$B$1:$AT$1,"&lt;"&amp;12))</f>
        <v>11</v>
      </c>
      <c r="BG11">
        <f>(RANK(_calc_라운드기준!N11,_calc_라운드기준!$B11:$AT11,0)+COUNTIFS(_calc_라운드기준!$B11:$AT11,_calc_라운드기준!N11,$B$1:$AT$1,"&lt;"&amp;13))-(RANK(N11,$B11:$AT11,0)+COUNTIFS($B11:$AT11,N11,$B$1:$AT$1,"&lt;"&amp;13))</f>
        <v>9</v>
      </c>
      <c r="BH11">
        <f>(RANK(_calc_라운드기준!O11,_calc_라운드기준!$B11:$AT11,0)+COUNTIFS(_calc_라운드기준!$B11:$AT11,_calc_라운드기준!O11,$B$1:$AT$1,"&lt;"&amp;14))-(RANK(O11,$B11:$AT11,0)+COUNTIFS($B11:$AT11,O11,$B$1:$AT$1,"&lt;"&amp;14))</f>
        <v>10</v>
      </c>
      <c r="BI11">
        <f>(RANK(_calc_라운드기준!P11,_calc_라운드기준!$B11:$AT11,0)+COUNTIFS(_calc_라운드기준!$B11:$AT11,_calc_라운드기준!P11,$B$1:$AT$1,"&lt;"&amp;15))-(RANK(P11,$B11:$AT11,0)+COUNTIFS($B11:$AT11,P11,$B$1:$AT$1,"&lt;"&amp;15))</f>
        <v>-7</v>
      </c>
      <c r="BJ11">
        <f>(RANK(_calc_라운드기준!Q11,_calc_라운드기준!$B11:$AT11,0)+COUNTIFS(_calc_라운드기준!$B11:$AT11,_calc_라운드기준!Q11,$B$1:$AT$1,"&lt;"&amp;16))-(RANK(Q11,$B11:$AT11,0)+COUNTIFS($B11:$AT11,Q11,$B$1:$AT$1,"&lt;"&amp;16))</f>
        <v>3</v>
      </c>
      <c r="BK11">
        <f>(RANK(_calc_라운드기준!R11,_calc_라운드기준!$B11:$AT11,0)+COUNTIFS(_calc_라운드기준!$B11:$AT11,_calc_라운드기준!R11,$B$1:$AT$1,"&lt;"&amp;17))-(RANK(R11,$B11:$AT11,0)+COUNTIFS($B11:$AT11,R11,$B$1:$AT$1,"&lt;"&amp;17))</f>
        <v>-2</v>
      </c>
      <c r="BL11">
        <f>(RANK(_calc_라운드기준!S11,_calc_라운드기준!$B11:$AT11,0)+COUNTIFS(_calc_라운드기준!$B11:$AT11,_calc_라운드기준!S11,$B$1:$AT$1,"&lt;"&amp;18))-(RANK(S11,$B11:$AT11,0)+COUNTIFS($B11:$AT11,S11,$B$1:$AT$1,"&lt;"&amp;18))</f>
        <v>0</v>
      </c>
      <c r="BM11">
        <f>(RANK(_calc_라운드기준!T11,_calc_라운드기준!$B11:$AT11,0)+COUNTIFS(_calc_라운드기준!$B11:$AT11,_calc_라운드기준!T11,$B$1:$AT$1,"&lt;"&amp;19))-(RANK(T11,$B11:$AT11,0)+COUNTIFS($B11:$AT11,T11,$B$1:$AT$1,"&lt;"&amp;19))</f>
        <v>3</v>
      </c>
      <c r="BN11">
        <f>(RANK(_calc_라운드기준!U11,_calc_라운드기준!$B11:$AT11,0)+COUNTIFS(_calc_라운드기준!$B11:$AT11,_calc_라운드기준!U11,$B$1:$AT$1,"&lt;"&amp;20))-(RANK(U11,$B11:$AT11,0)+COUNTIFS($B11:$AT11,U11,$B$1:$AT$1,"&lt;"&amp;20))</f>
        <v>2</v>
      </c>
      <c r="BO11">
        <f>(RANK(_calc_라운드기준!V11,_calc_라운드기준!$B11:$AT11,0)+COUNTIFS(_calc_라운드기준!$B11:$AT11,_calc_라운드기준!V11,$B$1:$AT$1,"&lt;"&amp;21))-(RANK(V11,$B11:$AT11,0)+COUNTIFS($B11:$AT11,V11,$B$1:$AT$1,"&lt;"&amp;21))</f>
        <v>27</v>
      </c>
      <c r="BP11">
        <f>(RANK(_calc_라운드기준!W11,_calc_라운드기준!$B11:$AT11,0)+COUNTIFS(_calc_라운드기준!$B11:$AT11,_calc_라운드기준!W11,$B$1:$AT$1,"&lt;"&amp;22))-(RANK(W11,$B11:$AT11,0)+COUNTIFS($B11:$AT11,W11,$B$1:$AT$1,"&lt;"&amp;22))</f>
        <v>-22</v>
      </c>
      <c r="BQ11">
        <f>(RANK(_calc_라운드기준!X11,_calc_라운드기준!$B11:$AT11,0)+COUNTIFS(_calc_라운드기준!$B11:$AT11,_calc_라운드기준!X11,$B$1:$AT$1,"&lt;"&amp;23))-(RANK(X11,$B11:$AT11,0)+COUNTIFS($B11:$AT11,X11,$B$1:$AT$1,"&lt;"&amp;23))</f>
        <v>-13</v>
      </c>
      <c r="BR11">
        <f>(RANK(_calc_라운드기준!Y11,_calc_라운드기준!$B11:$AT11,0)+COUNTIFS(_calc_라운드기준!$B11:$AT11,_calc_라운드기준!Y11,$B$1:$AT$1,"&lt;"&amp;24))-(RANK(Y11,$B11:$AT11,0)+COUNTIFS($B11:$AT11,Y11,$B$1:$AT$1,"&lt;"&amp;24))</f>
        <v>-10</v>
      </c>
      <c r="BS11">
        <f>(RANK(_calc_라운드기준!Z11,_calc_라운드기준!$B11:$AT11,0)+COUNTIFS(_calc_라운드기준!$B11:$AT11,_calc_라운드기준!Z11,$B$1:$AT$1,"&lt;"&amp;25))-(RANK(Z11,$B11:$AT11,0)+COUNTIFS($B11:$AT11,Z11,$B$1:$AT$1,"&lt;"&amp;25))</f>
        <v>-4</v>
      </c>
      <c r="BT11">
        <f>(RANK(_calc_라운드기준!AA11,_calc_라운드기준!$B11:$AT11,0)+COUNTIFS(_calc_라운드기준!$B11:$AT11,_calc_라운드기준!AA11,$B$1:$AT$1,"&lt;"&amp;26))-(RANK(AA11,$B11:$AT11,0)+COUNTIFS($B11:$AT11,AA11,$B$1:$AT$1,"&lt;"&amp;26))</f>
        <v>-5</v>
      </c>
      <c r="BU11">
        <f>(RANK(_calc_라운드기준!AB11,_calc_라운드기준!$B11:$AT11,0)+COUNTIFS(_calc_라운드기준!$B11:$AT11,_calc_라운드기준!AB11,$B$1:$AT$1,"&lt;"&amp;27))-(RANK(AB11,$B11:$AT11,0)+COUNTIFS($B11:$AT11,AB11,$B$1:$AT$1,"&lt;"&amp;27))</f>
        <v>-10</v>
      </c>
      <c r="BV11">
        <f>(RANK(_calc_라운드기준!AC11,_calc_라운드기준!$B11:$AT11,0)+COUNTIFS(_calc_라운드기준!$B11:$AT11,_calc_라운드기준!AC11,$B$1:$AT$1,"&lt;"&amp;28))-(RANK(AC11,$B11:$AT11,0)+COUNTIFS($B11:$AT11,AC11,$B$1:$AT$1,"&lt;"&amp;28))</f>
        <v>-2</v>
      </c>
      <c r="BW11">
        <f>(RANK(_calc_라운드기준!AD11,_calc_라운드기준!$B11:$AT11,0)+COUNTIFS(_calc_라운드기준!$B11:$AT11,_calc_라운드기준!AD11,$B$1:$AT$1,"&lt;"&amp;29))-(RANK(AD11,$B11:$AT11,0)+COUNTIFS($B11:$AT11,AD11,$B$1:$AT$1,"&lt;"&amp;29))</f>
        <v>-11</v>
      </c>
      <c r="BX11">
        <f>(RANK(_calc_라운드기준!AE11,_calc_라운드기준!$B11:$AT11,0)+COUNTIFS(_calc_라운드기준!$B11:$AT11,_calc_라운드기준!AE11,$B$1:$AT$1,"&lt;"&amp;30))-(RANK(AE11,$B11:$AT11,0)+COUNTIFS($B11:$AT11,AE11,$B$1:$AT$1,"&lt;"&amp;30))</f>
        <v>13</v>
      </c>
      <c r="BY11">
        <f>(RANK(_calc_라운드기준!AF11,_calc_라운드기준!$B11:$AT11,0)+COUNTIFS(_calc_라운드기준!$B11:$AT11,_calc_라운드기준!AF11,$B$1:$AT$1,"&lt;"&amp;31))-(RANK(AF11,$B11:$AT11,0)+COUNTIFS($B11:$AT11,AF11,$B$1:$AT$1,"&lt;"&amp;31))</f>
        <v>-5</v>
      </c>
      <c r="BZ11">
        <f>(RANK(_calc_라운드기준!AG11,_calc_라운드기준!$B11:$AT11,0)+COUNTIFS(_calc_라운드기준!$B11:$AT11,_calc_라운드기준!AG11,$B$1:$AT$1,"&lt;"&amp;32))-(RANK(AG11,$B11:$AT11,0)+COUNTIFS($B11:$AT11,AG11,$B$1:$AT$1,"&lt;"&amp;32))</f>
        <v>-10</v>
      </c>
      <c r="CA11">
        <f>(RANK(_calc_라운드기준!AH11,_calc_라운드기준!$B11:$AT11,0)+COUNTIFS(_calc_라운드기준!$B11:$AT11,_calc_라운드기준!AH11,$B$1:$AT$1,"&lt;"&amp;33))-(RANK(AH11,$B11:$AT11,0)+COUNTIFS($B11:$AT11,AH11,$B$1:$AT$1,"&lt;"&amp;33))</f>
        <v>16</v>
      </c>
      <c r="CB11">
        <f>(RANK(_calc_라운드기준!AI11,_calc_라운드기준!$B11:$AT11,0)+COUNTIFS(_calc_라운드기준!$B11:$AT11,_calc_라운드기준!AI11,$B$1:$AT$1,"&lt;"&amp;34))-(RANK(AI11,$B11:$AT11,0)+COUNTIFS($B11:$AT11,AI11,$B$1:$AT$1,"&lt;"&amp;34))</f>
        <v>17</v>
      </c>
      <c r="CC11">
        <f>(RANK(_calc_라운드기준!AJ11,_calc_라운드기준!$B11:$AT11,0)+COUNTIFS(_calc_라운드기준!$B11:$AT11,_calc_라운드기준!AJ11,$B$1:$AT$1,"&lt;"&amp;35))-(RANK(AJ11,$B11:$AT11,0)+COUNTIFS($B11:$AT11,AJ11,$B$1:$AT$1,"&lt;"&amp;35))</f>
        <v>1</v>
      </c>
      <c r="CD11">
        <f>(RANK(_calc_라운드기준!AK11,_calc_라운드기준!$B11:$AT11,0)+COUNTIFS(_calc_라운드기준!$B11:$AT11,_calc_라운드기준!AK11,$B$1:$AT$1,"&lt;"&amp;36))-(RANK(AK11,$B11:$AT11,0)+COUNTIFS($B11:$AT11,AK11,$B$1:$AT$1,"&lt;"&amp;36))</f>
        <v>-10</v>
      </c>
      <c r="CE11">
        <f>(RANK(_calc_라운드기준!AL11,_calc_라운드기준!$B11:$AT11,0)+COUNTIFS(_calc_라운드기준!$B11:$AT11,_calc_라운드기준!AL11,$B$1:$AT$1,"&lt;"&amp;37))-(RANK(AL11,$B11:$AT11,0)+COUNTIFS($B11:$AT11,AL11,$B$1:$AT$1,"&lt;"&amp;37))</f>
        <v>8</v>
      </c>
      <c r="CF11">
        <f>(RANK(_calc_라운드기준!AM11,_calc_라운드기준!$B11:$AT11,0)+COUNTIFS(_calc_라운드기준!$B11:$AT11,_calc_라운드기준!AM11,$B$1:$AT$1,"&lt;"&amp;38))-(RANK(AM11,$B11:$AT11,0)+COUNTIFS($B11:$AT11,AM11,$B$1:$AT$1,"&lt;"&amp;38))</f>
        <v>5</v>
      </c>
      <c r="CG11">
        <f>(RANK(_calc_라운드기준!AN11,_calc_라운드기준!$B11:$AT11,0)+COUNTIFS(_calc_라운드기준!$B11:$AT11,_calc_라운드기준!AN11,$B$1:$AT$1,"&lt;"&amp;39))-(RANK(AN11,$B11:$AT11,0)+COUNTIFS($B11:$AT11,AN11,$B$1:$AT$1,"&lt;"&amp;39))</f>
        <v>-2</v>
      </c>
      <c r="CH11">
        <f>(RANK(_calc_라운드기준!AO11,_calc_라운드기준!$B11:$AT11,0)+COUNTIFS(_calc_라운드기준!$B11:$AT11,_calc_라운드기준!AO11,$B$1:$AT$1,"&lt;"&amp;40))-(RANK(AO11,$B11:$AT11,0)+COUNTIFS($B11:$AT11,AO11,$B$1:$AT$1,"&lt;"&amp;40))</f>
        <v>20</v>
      </c>
      <c r="CI11">
        <f>(RANK(_calc_라운드기준!AP11,_calc_라운드기준!$B11:$AT11,0)+COUNTIFS(_calc_라운드기준!$B11:$AT11,_calc_라운드기준!AP11,$B$1:$AT$1,"&lt;"&amp;41))-(RANK(AP11,$B11:$AT11,0)+COUNTIFS($B11:$AT11,AP11,$B$1:$AT$1,"&lt;"&amp;41))</f>
        <v>-17</v>
      </c>
      <c r="CJ11">
        <f>(RANK(_calc_라운드기준!AQ11,_calc_라운드기준!$B11:$AT11,0)+COUNTIFS(_calc_라운드기준!$B11:$AT11,_calc_라운드기준!AQ11,$B$1:$AT$1,"&lt;"&amp;42))-(RANK(AQ11,$B11:$AT11,0)+COUNTIFS($B11:$AT11,AQ11,$B$1:$AT$1,"&lt;"&amp;42))</f>
        <v>-1</v>
      </c>
      <c r="CK11">
        <f>(RANK(_calc_라운드기준!AR11,_calc_라운드기준!$B11:$AT11,0)+COUNTIFS(_calc_라운드기준!$B11:$AT11,_calc_라운드기준!AR11,$B$1:$AT$1,"&lt;"&amp;43))-(RANK(AR11,$B11:$AT11,0)+COUNTIFS($B11:$AT11,AR11,$B$1:$AT$1,"&lt;"&amp;43))</f>
        <v>2</v>
      </c>
      <c r="CL11">
        <f>(RANK(_calc_라운드기준!AS11,_calc_라운드기준!$B11:$AT11,0)+COUNTIFS(_calc_라운드기준!$B11:$AT11,_calc_라운드기준!AS11,$B$1:$AT$1,"&lt;"&amp;44))-(RANK(AS11,$B11:$AT11,0)+COUNTIFS($B11:$AT11,AS11,$B$1:$AT$1,"&lt;"&amp;44))</f>
        <v>17</v>
      </c>
      <c r="CM11">
        <f>(RANK(_calc_라운드기준!AT11,_calc_라운드기준!$B11:$AT11,0)+COUNTIFS(_calc_라운드기준!$B11:$AT11,_calc_라운드기준!AT11,$B$1:$AT$1,"&lt;"&amp;45))-(RANK(AT11,$B11:$AT11,0)+COUNTIFS($B11:$AT11,AT11,$B$1:$AT$1,"&lt;"&amp;45))</f>
        <v>-8</v>
      </c>
      <c r="CN11">
        <f t="shared" si="0"/>
        <v>44</v>
      </c>
      <c r="CO11">
        <f t="shared" si="1"/>
        <v>43</v>
      </c>
      <c r="CP11">
        <f t="shared" si="2"/>
        <v>17</v>
      </c>
      <c r="CQ11">
        <f t="shared" si="3"/>
        <v>42</v>
      </c>
      <c r="CR11">
        <f t="shared" si="4"/>
        <v>31</v>
      </c>
      <c r="CS11">
        <f t="shared" si="5"/>
        <v>6</v>
      </c>
      <c r="CT11">
        <f t="shared" si="6"/>
        <v>1</v>
      </c>
      <c r="CU11">
        <f t="shared" si="7"/>
        <v>39</v>
      </c>
      <c r="CV11">
        <f t="shared" si="8"/>
        <v>37</v>
      </c>
      <c r="CW11">
        <f t="shared" si="9"/>
        <v>18</v>
      </c>
      <c r="CX11">
        <f t="shared" si="10"/>
        <v>8</v>
      </c>
      <c r="CY11">
        <f t="shared" si="11"/>
        <v>10</v>
      </c>
      <c r="CZ11">
        <f t="shared" si="12"/>
        <v>12</v>
      </c>
      <c r="DA11">
        <f t="shared" si="13"/>
        <v>11</v>
      </c>
      <c r="DB11">
        <f t="shared" si="14"/>
        <v>30</v>
      </c>
      <c r="DC11">
        <f t="shared" si="15"/>
        <v>15</v>
      </c>
      <c r="DD11">
        <f t="shared" si="16"/>
        <v>24</v>
      </c>
      <c r="DE11">
        <f t="shared" si="17"/>
        <v>22</v>
      </c>
      <c r="DF11">
        <f t="shared" si="18"/>
        <v>16</v>
      </c>
      <c r="DG11">
        <f t="shared" si="19"/>
        <v>19</v>
      </c>
      <c r="DH11">
        <f t="shared" si="20"/>
        <v>2</v>
      </c>
      <c r="DI11">
        <f t="shared" si="21"/>
        <v>45</v>
      </c>
      <c r="DJ11">
        <f t="shared" si="22"/>
        <v>40</v>
      </c>
      <c r="DK11">
        <f t="shared" si="23"/>
        <v>33</v>
      </c>
      <c r="DL11">
        <f t="shared" si="24"/>
        <v>27</v>
      </c>
      <c r="DM11">
        <f t="shared" si="25"/>
        <v>28</v>
      </c>
      <c r="DN11">
        <f t="shared" si="26"/>
        <v>34</v>
      </c>
      <c r="DO11">
        <f t="shared" si="27"/>
        <v>25</v>
      </c>
      <c r="DP11">
        <f t="shared" si="28"/>
        <v>38</v>
      </c>
      <c r="DQ11">
        <f t="shared" si="29"/>
        <v>9</v>
      </c>
      <c r="DR11">
        <f t="shared" si="30"/>
        <v>29</v>
      </c>
      <c r="DS11">
        <f t="shared" si="31"/>
        <v>35</v>
      </c>
      <c r="DT11">
        <f t="shared" si="32"/>
        <v>7</v>
      </c>
      <c r="DU11">
        <f t="shared" si="33"/>
        <v>4</v>
      </c>
      <c r="DV11">
        <f t="shared" si="34"/>
        <v>21</v>
      </c>
      <c r="DW11">
        <f t="shared" si="35"/>
        <v>36</v>
      </c>
      <c r="DX11">
        <f t="shared" si="36"/>
        <v>13</v>
      </c>
      <c r="DY11">
        <f t="shared" si="37"/>
        <v>14</v>
      </c>
      <c r="DZ11">
        <f t="shared" si="38"/>
        <v>26</v>
      </c>
      <c r="EA11">
        <f t="shared" si="39"/>
        <v>3</v>
      </c>
      <c r="EB11">
        <f t="shared" si="40"/>
        <v>41</v>
      </c>
      <c r="EC11">
        <f t="shared" si="41"/>
        <v>23</v>
      </c>
      <c r="ED11">
        <f t="shared" si="42"/>
        <v>20</v>
      </c>
      <c r="EE11">
        <f t="shared" si="43"/>
        <v>5</v>
      </c>
      <c r="EF11">
        <f t="shared" si="44"/>
        <v>32</v>
      </c>
    </row>
    <row r="12" spans="1:136" ht="16.5" customHeight="1">
      <c r="A12">
        <f>_calc_라운드기준!A12</f>
        <v>1234</v>
      </c>
      <c r="B12">
        <f>INDEX(_calc_누적빈도!B:B,$A12)-INDEX(_calc_누적빈도!B:B,$A12-기준150회_후보!$B$1)</f>
        <v>18</v>
      </c>
      <c r="C12">
        <f>INDEX(_calc_누적빈도!C:C,$A12)-INDEX(_calc_누적빈도!C:C,$A12-기준150회_후보!$B$1)</f>
        <v>13</v>
      </c>
      <c r="D12">
        <f>INDEX(_calc_누적빈도!D:D,$A12)-INDEX(_calc_누적빈도!D:D,$A12-기준150회_후보!$B$1)</f>
        <v>25</v>
      </c>
      <c r="E12">
        <f>INDEX(_calc_누적빈도!E:E,$A12)-INDEX(_calc_누적빈도!E:E,$A12-기준150회_후보!$B$1)</f>
        <v>17</v>
      </c>
      <c r="F12">
        <f>INDEX(_calc_누적빈도!F:F,$A12)-INDEX(_calc_누적빈도!F:F,$A12-기준150회_후보!$B$1)</f>
        <v>13</v>
      </c>
      <c r="G12">
        <f>INDEX(_calc_누적빈도!G:G,$A12)-INDEX(_calc_누적빈도!G:G,$A12-기준150회_후보!$B$1)</f>
        <v>24</v>
      </c>
      <c r="H12">
        <f>INDEX(_calc_누적빈도!H:H,$A12)-INDEX(_calc_누적빈도!H:H,$A12-기준150회_후보!$B$1)</f>
        <v>25</v>
      </c>
      <c r="I12">
        <f>INDEX(_calc_누적빈도!I:I,$A12)-INDEX(_calc_누적빈도!I:I,$A12-기준150회_후보!$B$1)</f>
        <v>19</v>
      </c>
      <c r="J12">
        <f>INDEX(_calc_누적빈도!J:J,$A12)-INDEX(_calc_누적빈도!J:J,$A12-기준150회_후보!$B$1)</f>
        <v>20</v>
      </c>
      <c r="K12">
        <f>INDEX(_calc_누적빈도!K:K,$A12)-INDEX(_calc_누적빈도!K:K,$A12-기준150회_후보!$B$1)</f>
        <v>16</v>
      </c>
      <c r="L12">
        <f>INDEX(_calc_누적빈도!L:L,$A12)-INDEX(_calc_누적빈도!L:L,$A12-기준150회_후보!$B$1)</f>
        <v>18</v>
      </c>
      <c r="M12">
        <f>INDEX(_calc_누적빈도!M:M,$A12)-INDEX(_calc_누적빈도!M:M,$A12-기준150회_후보!$B$1)</f>
        <v>23</v>
      </c>
      <c r="N12">
        <f>INDEX(_calc_누적빈도!N:N,$A12)-INDEX(_calc_누적빈도!N:N,$A12-기준150회_후보!$B$1)</f>
        <v>27</v>
      </c>
      <c r="O12">
        <f>INDEX(_calc_누적빈도!O:O,$A12)-INDEX(_calc_누적빈도!O:O,$A12-기준150회_후보!$B$1)</f>
        <v>17</v>
      </c>
      <c r="P12">
        <f>INDEX(_calc_누적빈도!P:P,$A12)-INDEX(_calc_누적빈도!P:P,$A12-기준150회_후보!$B$1)</f>
        <v>23</v>
      </c>
      <c r="Q12">
        <f>INDEX(_calc_누적빈도!Q:Q,$A12)-INDEX(_calc_누적빈도!Q:Q,$A12-기준150회_후보!$B$1)</f>
        <v>26</v>
      </c>
      <c r="R12">
        <f>INDEX(_calc_누적빈도!R:R,$A12)-INDEX(_calc_누적빈도!R:R,$A12-기준150회_후보!$B$1)</f>
        <v>18</v>
      </c>
      <c r="S12">
        <f>INDEX(_calc_누적빈도!S:S,$A12)-INDEX(_calc_누적빈도!S:S,$A12-기준150회_후보!$B$1)</f>
        <v>15</v>
      </c>
      <c r="T12">
        <f>INDEX(_calc_누적빈도!T:T,$A12)-INDEX(_calc_누적빈도!T:T,$A12-기준150회_후보!$B$1)</f>
        <v>25</v>
      </c>
      <c r="U12">
        <f>INDEX(_calc_누적빈도!U:U,$A12)-INDEX(_calc_누적빈도!U:U,$A12-기준150회_후보!$B$1)</f>
        <v>19</v>
      </c>
      <c r="V12">
        <f>INDEX(_calc_누적빈도!V:V,$A12)-INDEX(_calc_누적빈도!V:V,$A12-기준150회_후보!$B$1)</f>
        <v>21</v>
      </c>
      <c r="W12">
        <f>INDEX(_calc_누적빈도!W:W,$A12)-INDEX(_calc_누적빈도!W:W,$A12-기준150회_후보!$B$1)</f>
        <v>16</v>
      </c>
      <c r="X12">
        <f>INDEX(_calc_누적빈도!X:X,$A12)-INDEX(_calc_누적빈도!X:X,$A12-기준150회_후보!$B$1)</f>
        <v>14</v>
      </c>
      <c r="Y12">
        <f>INDEX(_calc_누적빈도!Y:Y,$A12)-INDEX(_calc_누적빈도!Y:Y,$A12-기준150회_후보!$B$1)</f>
        <v>20</v>
      </c>
      <c r="Z12">
        <f>INDEX(_calc_누적빈도!Z:Z,$A12)-INDEX(_calc_누적빈도!Z:Z,$A12-기준150회_후보!$B$1)</f>
        <v>17</v>
      </c>
      <c r="AA12">
        <f>INDEX(_calc_누적빈도!AA:AA,$A12)-INDEX(_calc_누적빈도!AA:AA,$A12-기준150회_후보!$B$1)</f>
        <v>20</v>
      </c>
      <c r="AB12">
        <f>INDEX(_calc_누적빈도!AB:AB,$A12)-INDEX(_calc_누적빈도!AB:AB,$A12-기준150회_후보!$B$1)</f>
        <v>24</v>
      </c>
      <c r="AC12">
        <f>INDEX(_calc_누적빈도!AC:AC,$A12)-INDEX(_calc_누적빈도!AC:AC,$A12-기준150회_후보!$B$1)</f>
        <v>26</v>
      </c>
      <c r="AD12">
        <f>INDEX(_calc_누적빈도!AD:AD,$A12)-INDEX(_calc_누적빈도!AD:AD,$A12-기준150회_후보!$B$1)</f>
        <v>21</v>
      </c>
      <c r="AE12">
        <f>INDEX(_calc_누적빈도!AE:AE,$A12)-INDEX(_calc_누적빈도!AE:AE,$A12-기준150회_후보!$B$1)</f>
        <v>26</v>
      </c>
      <c r="AF12">
        <f>INDEX(_calc_누적빈도!AF:AF,$A12)-INDEX(_calc_누적빈도!AF:AF,$A12-기준150회_후보!$B$1)</f>
        <v>23</v>
      </c>
      <c r="AG12">
        <f>INDEX(_calc_누적빈도!AG:AG,$A12)-INDEX(_calc_누적빈도!AG:AG,$A12-기준150회_후보!$B$1)</f>
        <v>15</v>
      </c>
      <c r="AH12">
        <f>INDEX(_calc_누적빈도!AH:AH,$A12)-INDEX(_calc_누적빈도!AH:AH,$A12-기준150회_후보!$B$1)</f>
        <v>23</v>
      </c>
      <c r="AI12">
        <f>INDEX(_calc_누적빈도!AI:AI,$A12)-INDEX(_calc_누적빈도!AI:AI,$A12-기준150회_후보!$B$1)</f>
        <v>20</v>
      </c>
      <c r="AJ12">
        <f>INDEX(_calc_누적빈도!AJ:AJ,$A12)-INDEX(_calc_누적빈도!AJ:AJ,$A12-기준150회_후보!$B$1)</f>
        <v>20</v>
      </c>
      <c r="AK12">
        <f>INDEX(_calc_누적빈도!AK:AK,$A12)-INDEX(_calc_누적빈도!AK:AK,$A12-기준150회_후보!$B$1)</f>
        <v>18</v>
      </c>
      <c r="AL12">
        <f>INDEX(_calc_누적빈도!AL:AL,$A12)-INDEX(_calc_누적빈도!AL:AL,$A12-기준150회_후보!$B$1)</f>
        <v>24</v>
      </c>
      <c r="AM12">
        <f>INDEX(_calc_누적빈도!AM:AM,$A12)-INDEX(_calc_누적빈도!AM:AM,$A12-기준150회_후보!$B$1)</f>
        <v>25</v>
      </c>
      <c r="AN12">
        <f>INDEX(_calc_누적빈도!AN:AN,$A12)-INDEX(_calc_누적빈도!AN:AN,$A12-기준150회_후보!$B$1)</f>
        <v>17</v>
      </c>
      <c r="AO12">
        <f>INDEX(_calc_누적빈도!AO:AO,$A12)-INDEX(_calc_누적빈도!AO:AO,$A12-기준150회_후보!$B$1)</f>
        <v>23</v>
      </c>
      <c r="AP12">
        <f>INDEX(_calc_누적빈도!AP:AP,$A12)-INDEX(_calc_누적빈도!AP:AP,$A12-기준150회_후보!$B$1)</f>
        <v>16</v>
      </c>
      <c r="AQ12">
        <f>INDEX(_calc_누적빈도!AQ:AQ,$A12)-INDEX(_calc_누적빈도!AQ:AQ,$A12-기준150회_후보!$B$1)</f>
        <v>18</v>
      </c>
      <c r="AR12">
        <f>INDEX(_calc_누적빈도!AR:AR,$A12)-INDEX(_calc_누적빈도!AR:AR,$A12-기준150회_후보!$B$1)</f>
        <v>13</v>
      </c>
      <c r="AS12">
        <f>INDEX(_calc_누적빈도!AS:AS,$A12)-INDEX(_calc_누적빈도!AS:AS,$A12-기준150회_후보!$B$1)</f>
        <v>21</v>
      </c>
      <c r="AT12">
        <f>INDEX(_calc_누적빈도!AT:AT,$A12)-INDEX(_calc_누적빈도!AT:AT,$A12-기준150회_후보!$B$1)</f>
        <v>18</v>
      </c>
      <c r="AU12">
        <f>(RANK(_calc_라운드기준!B12,_calc_라운드기준!$B12:$AT12,0)+COUNTIFS(_calc_라운드기준!$B12:$AT12,_calc_라운드기준!B12,$B$1:$AT$1,"&lt;"&amp;1))-(RANK(B12,$B12:$AT12,0)+COUNTIFS($B12:$AT12,B12,$B$1:$AT$1,"&lt;"&amp;1))</f>
        <v>-21</v>
      </c>
      <c r="AV12">
        <f>(RANK(_calc_라운드기준!C12,_calc_라운드기준!$B12:$AT12,0)+COUNTIFS(_calc_라운드기준!$B12:$AT12,_calc_라운드기준!C12,$B$1:$AT$1,"&lt;"&amp;2))-(RANK(C12,$B12:$AT12,0)+COUNTIFS($B12:$AT12,C12,$B$1:$AT$1,"&lt;"&amp;2))</f>
        <v>-18</v>
      </c>
      <c r="AW12">
        <f>(RANK(_calc_라운드기준!D12,_calc_라운드기준!$B12:$AT12,0)+COUNTIFS(_calc_라운드기준!$B12:$AT12,_calc_라운드기준!D12,$B$1:$AT$1,"&lt;"&amp;3))-(RANK(D12,$B12:$AT12,0)+COUNTIFS($B12:$AT12,D12,$B$1:$AT$1,"&lt;"&amp;3))</f>
        <v>2</v>
      </c>
      <c r="AX12">
        <f>(RANK(_calc_라운드기준!E12,_calc_라운드기준!$B12:$AT12,0)+COUNTIFS(_calc_라운드기준!$B12:$AT12,_calc_라운드기준!E12,$B$1:$AT$1,"&lt;"&amp;4))-(RANK(E12,$B12:$AT12,0)+COUNTIFS($B12:$AT12,E12,$B$1:$AT$1,"&lt;"&amp;4))</f>
        <v>-18</v>
      </c>
      <c r="AY12">
        <f>(RANK(_calc_라운드기준!F12,_calc_라운드기준!$B12:$AT12,0)+COUNTIFS(_calc_라운드기준!$B12:$AT12,_calc_라운드기준!F12,$B$1:$AT$1,"&lt;"&amp;5))-(RANK(F12,$B12:$AT12,0)+COUNTIFS($B12:$AT12,F12,$B$1:$AT$1,"&lt;"&amp;5))</f>
        <v>-7</v>
      </c>
      <c r="AZ12">
        <f>(RANK(_calc_라운드기준!G12,_calc_라운드기준!$B12:$AT12,0)+COUNTIFS(_calc_라운드기준!$B12:$AT12,_calc_라운드기준!G12,$B$1:$AT$1,"&lt;"&amp;6))-(RANK(G12,$B12:$AT12,0)+COUNTIFS($B12:$AT12,G12,$B$1:$AT$1,"&lt;"&amp;6))</f>
        <v>17</v>
      </c>
      <c r="BA12">
        <f>(RANK(_calc_라운드기준!H12,_calc_라운드기준!$B12:$AT12,0)+COUNTIFS(_calc_라운드기준!$B12:$AT12,_calc_라운드기준!H12,$B$1:$AT$1,"&lt;"&amp;7))-(RANK(H12,$B12:$AT12,0)+COUNTIFS($B12:$AT12,H12,$B$1:$AT$1,"&lt;"&amp;7))</f>
        <v>32</v>
      </c>
      <c r="BB12">
        <f>(RANK(_calc_라운드기준!I12,_calc_라운드기준!$B12:$AT12,0)+COUNTIFS(_calc_라운드기준!$B12:$AT12,_calc_라운드기준!I12,$B$1:$AT$1,"&lt;"&amp;8))-(RANK(I12,$B12:$AT12,0)+COUNTIFS($B12:$AT12,I12,$B$1:$AT$1,"&lt;"&amp;8))</f>
        <v>-9</v>
      </c>
      <c r="BC12">
        <f>(RANK(_calc_라운드기준!J12,_calc_라운드기준!$B12:$AT12,0)+COUNTIFS(_calc_라운드기준!$B12:$AT12,_calc_라운드기준!J12,$B$1:$AT$1,"&lt;"&amp;9))-(RANK(J12,$B12:$AT12,0)+COUNTIFS($B12:$AT12,J12,$B$1:$AT$1,"&lt;"&amp;9))</f>
        <v>-12</v>
      </c>
      <c r="BD12">
        <f>(RANK(_calc_라운드기준!K12,_calc_라운드기준!$B12:$AT12,0)+COUNTIFS(_calc_라운드기준!$B12:$AT12,_calc_라운드기준!K12,$B$1:$AT$1,"&lt;"&amp;10))-(RANK(K12,$B12:$AT12,0)+COUNTIFS($B12:$AT12,K12,$B$1:$AT$1,"&lt;"&amp;10))</f>
        <v>2</v>
      </c>
      <c r="BE12">
        <f>(RANK(_calc_라운드기준!L12,_calc_라운드기준!$B12:$AT12,0)+COUNTIFS(_calc_라운드기준!$B12:$AT12,_calc_라운드기준!L12,$B$1:$AT$1,"&lt;"&amp;11))-(RANK(L12,$B12:$AT12,0)+COUNTIFS($B12:$AT12,L12,$B$1:$AT$1,"&lt;"&amp;11))</f>
        <v>15</v>
      </c>
      <c r="BF12">
        <f>(RANK(_calc_라운드기준!M12,_calc_라운드기준!$B12:$AT12,0)+COUNTIFS(_calc_라운드기준!$B12:$AT12,_calc_라운드기준!M12,$B$1:$AT$1,"&lt;"&amp;12))-(RANK(M12,$B12:$AT12,0)+COUNTIFS($B12:$AT12,M12,$B$1:$AT$1,"&lt;"&amp;12))</f>
        <v>15</v>
      </c>
      <c r="BG12">
        <f>(RANK(_calc_라운드기준!N12,_calc_라운드기준!$B12:$AT12,0)+COUNTIFS(_calc_라운드기준!$B12:$AT12,_calc_라운드기준!N12,$B$1:$AT$1,"&lt;"&amp;13))-(RANK(N12,$B12:$AT12,0)+COUNTIFS($B12:$AT12,N12,$B$1:$AT$1,"&lt;"&amp;13))</f>
        <v>8</v>
      </c>
      <c r="BH12">
        <f>(RANK(_calc_라운드기준!O12,_calc_라운드기준!$B12:$AT12,0)+COUNTIFS(_calc_라운드기준!$B12:$AT12,_calc_라운드기준!O12,$B$1:$AT$1,"&lt;"&amp;14))-(RANK(O12,$B12:$AT12,0)+COUNTIFS($B12:$AT12,O12,$B$1:$AT$1,"&lt;"&amp;14))</f>
        <v>7</v>
      </c>
      <c r="BI12">
        <f>(RANK(_calc_라운드기준!P12,_calc_라운드기준!$B12:$AT12,0)+COUNTIFS(_calc_라운드기준!$B12:$AT12,_calc_라운드기준!P12,$B$1:$AT$1,"&lt;"&amp;15))-(RANK(P12,$B12:$AT12,0)+COUNTIFS($B12:$AT12,P12,$B$1:$AT$1,"&lt;"&amp;15))</f>
        <v>-9</v>
      </c>
      <c r="BJ12">
        <f>(RANK(_calc_라운드기준!Q12,_calc_라운드기준!$B12:$AT12,0)+COUNTIFS(_calc_라운드기준!$B12:$AT12,_calc_라운드기준!Q12,$B$1:$AT$1,"&lt;"&amp;16))-(RANK(Q12,$B12:$AT12,0)+COUNTIFS($B12:$AT12,Q12,$B$1:$AT$1,"&lt;"&amp;16))</f>
        <v>1</v>
      </c>
      <c r="BK12">
        <f>(RANK(_calc_라운드기준!R12,_calc_라운드기준!$B12:$AT12,0)+COUNTIFS(_calc_라운드기준!$B12:$AT12,_calc_라운드기준!R12,$B$1:$AT$1,"&lt;"&amp;17))-(RANK(R12,$B12:$AT12,0)+COUNTIFS($B12:$AT12,R12,$B$1:$AT$1,"&lt;"&amp;17))</f>
        <v>-1</v>
      </c>
      <c r="BL12">
        <f>(RANK(_calc_라운드기준!S12,_calc_라운드기준!$B12:$AT12,0)+COUNTIFS(_calc_라운드기준!$B12:$AT12,_calc_라운드기준!S12,$B$1:$AT$1,"&lt;"&amp;18))-(RANK(S12,$B12:$AT12,0)+COUNTIFS($B12:$AT12,S12,$B$1:$AT$1,"&lt;"&amp;18))</f>
        <v>0</v>
      </c>
      <c r="BM12">
        <f>(RANK(_calc_라운드기준!T12,_calc_라운드기준!$B12:$AT12,0)+COUNTIFS(_calc_라운드기준!$B12:$AT12,_calc_라운드기준!T12,$B$1:$AT$1,"&lt;"&amp;19))-(RANK(T12,$B12:$AT12,0)+COUNTIFS($B12:$AT12,T12,$B$1:$AT$1,"&lt;"&amp;19))</f>
        <v>3</v>
      </c>
      <c r="BN12">
        <f>(RANK(_calc_라운드기준!U12,_calc_라운드기준!$B12:$AT12,0)+COUNTIFS(_calc_라운드기준!$B12:$AT12,_calc_라운드기준!U12,$B$1:$AT$1,"&lt;"&amp;20))-(RANK(U12,$B12:$AT12,0)+COUNTIFS($B12:$AT12,U12,$B$1:$AT$1,"&lt;"&amp;20))</f>
        <v>3</v>
      </c>
      <c r="BO12">
        <f>(RANK(_calc_라운드기준!V12,_calc_라운드기준!$B12:$AT12,0)+COUNTIFS(_calc_라운드기준!$B12:$AT12,_calc_라운드기준!V12,$B$1:$AT$1,"&lt;"&amp;21))-(RANK(V12,$B12:$AT12,0)+COUNTIFS($B12:$AT12,V12,$B$1:$AT$1,"&lt;"&amp;21))</f>
        <v>27</v>
      </c>
      <c r="BP12">
        <f>(RANK(_calc_라운드기준!W12,_calc_라운드기준!$B12:$AT12,0)+COUNTIFS(_calc_라운드기준!$B12:$AT12,_calc_라운드기준!W12,$B$1:$AT$1,"&lt;"&amp;22))-(RANK(W12,$B12:$AT12,0)+COUNTIFS($B12:$AT12,W12,$B$1:$AT$1,"&lt;"&amp;22))</f>
        <v>-21</v>
      </c>
      <c r="BQ12">
        <f>(RANK(_calc_라운드기준!X12,_calc_라운드기준!$B12:$AT12,0)+COUNTIFS(_calc_라운드기준!$B12:$AT12,_calc_라운드기준!X12,$B$1:$AT$1,"&lt;"&amp;23))-(RANK(X12,$B12:$AT12,0)+COUNTIFS($B12:$AT12,X12,$B$1:$AT$1,"&lt;"&amp;23))</f>
        <v>-24</v>
      </c>
      <c r="BR12">
        <f>(RANK(_calc_라운드기준!Y12,_calc_라운드기준!$B12:$AT12,0)+COUNTIFS(_calc_라운드기준!$B12:$AT12,_calc_라운드기준!Y12,$B$1:$AT$1,"&lt;"&amp;24))-(RANK(Y12,$B12:$AT12,0)+COUNTIFS($B12:$AT12,Y12,$B$1:$AT$1,"&lt;"&amp;24))</f>
        <v>-10</v>
      </c>
      <c r="BS12">
        <f>(RANK(_calc_라운드기준!Z12,_calc_라운드기준!$B12:$AT12,0)+COUNTIFS(_calc_라운드기준!$B12:$AT12,_calc_라운드기준!Z12,$B$1:$AT$1,"&lt;"&amp;25))-(RANK(Z12,$B12:$AT12,0)+COUNTIFS($B12:$AT12,Z12,$B$1:$AT$1,"&lt;"&amp;25))</f>
        <v>-16</v>
      </c>
      <c r="BT12">
        <f>(RANK(_calc_라운드기준!AA12,_calc_라운드기준!$B12:$AT12,0)+COUNTIFS(_calc_라운드기준!$B12:$AT12,_calc_라운드기준!AA12,$B$1:$AT$1,"&lt;"&amp;26))-(RANK(AA12,$B12:$AT12,0)+COUNTIFS($B12:$AT12,AA12,$B$1:$AT$1,"&lt;"&amp;26))</f>
        <v>-2</v>
      </c>
      <c r="BU12">
        <f>(RANK(_calc_라운드기준!AB12,_calc_라운드기준!$B12:$AT12,0)+COUNTIFS(_calc_라운드기준!$B12:$AT12,_calc_라운드기준!AB12,$B$1:$AT$1,"&lt;"&amp;27))-(RANK(AB12,$B12:$AT12,0)+COUNTIFS($B12:$AT12,AB12,$B$1:$AT$1,"&lt;"&amp;27))</f>
        <v>-9</v>
      </c>
      <c r="BV12">
        <f>(RANK(_calc_라운드기준!AC12,_calc_라운드기준!$B12:$AT12,0)+COUNTIFS(_calc_라운드기준!$B12:$AT12,_calc_라운드기준!AC12,$B$1:$AT$1,"&lt;"&amp;28))-(RANK(AC12,$B12:$AT12,0)+COUNTIFS($B12:$AT12,AC12,$B$1:$AT$1,"&lt;"&amp;28))</f>
        <v>-1</v>
      </c>
      <c r="BW12">
        <f>(RANK(_calc_라운드기준!AD12,_calc_라운드기준!$B12:$AT12,0)+COUNTIFS(_calc_라운드기준!$B12:$AT12,_calc_라운드기준!AD12,$B$1:$AT$1,"&lt;"&amp;29))-(RANK(AD12,$B12:$AT12,0)+COUNTIFS($B12:$AT12,AD12,$B$1:$AT$1,"&lt;"&amp;29))</f>
        <v>-6</v>
      </c>
      <c r="BX12">
        <f>(RANK(_calc_라운드기준!AE12,_calc_라운드기준!$B12:$AT12,0)+COUNTIFS(_calc_라운드기준!$B12:$AT12,_calc_라운드기준!AE12,$B$1:$AT$1,"&lt;"&amp;30))-(RANK(AE12,$B12:$AT12,0)+COUNTIFS($B12:$AT12,AE12,$B$1:$AT$1,"&lt;"&amp;30))</f>
        <v>17</v>
      </c>
      <c r="BY12">
        <f>(RANK(_calc_라운드기준!AF12,_calc_라운드기준!$B12:$AT12,0)+COUNTIFS(_calc_라운드기준!$B12:$AT12,_calc_라운드기준!AF12,$B$1:$AT$1,"&lt;"&amp;31))-(RANK(AF12,$B12:$AT12,0)+COUNTIFS($B12:$AT12,AF12,$B$1:$AT$1,"&lt;"&amp;31))</f>
        <v>-9</v>
      </c>
      <c r="BZ12">
        <f>(RANK(_calc_라운드기준!AG12,_calc_라운드기준!$B12:$AT12,0)+COUNTIFS(_calc_라운드기준!$B12:$AT12,_calc_라운드기준!AG12,$B$1:$AT$1,"&lt;"&amp;32))-(RANK(AG12,$B12:$AT12,0)+COUNTIFS($B12:$AT12,AG12,$B$1:$AT$1,"&lt;"&amp;32))</f>
        <v>-11</v>
      </c>
      <c r="CA12">
        <f>(RANK(_calc_라운드기준!AH12,_calc_라운드기준!$B12:$AT12,0)+COUNTIFS(_calc_라운드기준!$B12:$AT12,_calc_라운드기준!AH12,$B$1:$AT$1,"&lt;"&amp;33))-(RANK(AH12,$B12:$AT12,0)+COUNTIFS($B12:$AT12,AH12,$B$1:$AT$1,"&lt;"&amp;33))</f>
        <v>16</v>
      </c>
      <c r="CB12">
        <f>(RANK(_calc_라운드기준!AI12,_calc_라운드기준!$B12:$AT12,0)+COUNTIFS(_calc_라운드기준!$B12:$AT12,_calc_라운드기준!AI12,$B$1:$AT$1,"&lt;"&amp;34))-(RANK(AI12,$B12:$AT12,0)+COUNTIFS($B12:$AT12,AI12,$B$1:$AT$1,"&lt;"&amp;34))</f>
        <v>19</v>
      </c>
      <c r="CC12">
        <f>(RANK(_calc_라운드기준!AJ12,_calc_라운드기준!$B12:$AT12,0)+COUNTIFS(_calc_라운드기준!$B12:$AT12,_calc_라운드기준!AJ12,$B$1:$AT$1,"&lt;"&amp;35))-(RANK(AJ12,$B12:$AT12,0)+COUNTIFS($B12:$AT12,AJ12,$B$1:$AT$1,"&lt;"&amp;35))</f>
        <v>8</v>
      </c>
      <c r="CD12">
        <f>(RANK(_calc_라운드기준!AK12,_calc_라운드기준!$B12:$AT12,0)+COUNTIFS(_calc_라운드기준!$B12:$AT12,_calc_라운드기준!AK12,$B$1:$AT$1,"&lt;"&amp;36))-(RANK(AK12,$B12:$AT12,0)+COUNTIFS($B12:$AT12,AK12,$B$1:$AT$1,"&lt;"&amp;36))</f>
        <v>-8</v>
      </c>
      <c r="CE12">
        <f>(RANK(_calc_라운드기준!AL12,_calc_라운드기준!$B12:$AT12,0)+COUNTIFS(_calc_라운드기준!$B12:$AT12,_calc_라운드기준!AL12,$B$1:$AT$1,"&lt;"&amp;37))-(RANK(AL12,$B12:$AT12,0)+COUNTIFS($B12:$AT12,AL12,$B$1:$AT$1,"&lt;"&amp;37))</f>
        <v>2</v>
      </c>
      <c r="CF12">
        <f>(RANK(_calc_라운드기준!AM12,_calc_라운드기준!$B12:$AT12,0)+COUNTIFS(_calc_라운드기준!$B12:$AT12,_calc_라운드기준!AM12,$B$1:$AT$1,"&lt;"&amp;38))-(RANK(AM12,$B12:$AT12,0)+COUNTIFS($B12:$AT12,AM12,$B$1:$AT$1,"&lt;"&amp;38))</f>
        <v>6</v>
      </c>
      <c r="CG12">
        <f>(RANK(_calc_라운드기준!AN12,_calc_라운드기준!$B12:$AT12,0)+COUNTIFS(_calc_라운드기준!$B12:$AT12,_calc_라운드기준!AN12,$B$1:$AT$1,"&lt;"&amp;39))-(RANK(AN12,$B12:$AT12,0)+COUNTIFS($B12:$AT12,AN12,$B$1:$AT$1,"&lt;"&amp;39))</f>
        <v>-3</v>
      </c>
      <c r="CH12">
        <f>(RANK(_calc_라운드기준!AO12,_calc_라운드기준!$B12:$AT12,0)+COUNTIFS(_calc_라운드기준!$B12:$AT12,_calc_라운드기준!AO12,$B$1:$AT$1,"&lt;"&amp;40))-(RANK(AO12,$B12:$AT12,0)+COUNTIFS($B12:$AT12,AO12,$B$1:$AT$1,"&lt;"&amp;40))</f>
        <v>18</v>
      </c>
      <c r="CI12">
        <f>(RANK(_calc_라운드기준!AP12,_calc_라운드기준!$B12:$AT12,0)+COUNTIFS(_calc_라운드기준!$B12:$AT12,_calc_라운드기준!AP12,$B$1:$AT$1,"&lt;"&amp;41))-(RANK(AP12,$B12:$AT12,0)+COUNTIFS($B12:$AT12,AP12,$B$1:$AT$1,"&lt;"&amp;41))</f>
        <v>-16</v>
      </c>
      <c r="CJ12">
        <f>(RANK(_calc_라운드기준!AQ12,_calc_라운드기준!$B12:$AT12,0)+COUNTIFS(_calc_라운드기준!$B12:$AT12,_calc_라운드기준!AQ12,$B$1:$AT$1,"&lt;"&amp;42))-(RANK(AQ12,$B12:$AT12,0)+COUNTIFS($B12:$AT12,AQ12,$B$1:$AT$1,"&lt;"&amp;42))</f>
        <v>4</v>
      </c>
      <c r="CK12">
        <f>(RANK(_calc_라운드기준!AR12,_calc_라운드기준!$B12:$AT12,0)+COUNTIFS(_calc_라운드기준!$B12:$AT12,_calc_라운드기준!AR12,$B$1:$AT$1,"&lt;"&amp;43))-(RANK(AR12,$B12:$AT12,0)+COUNTIFS($B12:$AT12,AR12,$B$1:$AT$1,"&lt;"&amp;43))</f>
        <v>0</v>
      </c>
      <c r="CL12">
        <f>(RANK(_calc_라운드기준!AS12,_calc_라운드기준!$B12:$AT12,0)+COUNTIFS(_calc_라운드기준!$B12:$AT12,_calc_라운드기준!AS12,$B$1:$AT$1,"&lt;"&amp;44))-(RANK(AS12,$B12:$AT12,0)+COUNTIFS($B12:$AT12,AS12,$B$1:$AT$1,"&lt;"&amp;44))</f>
        <v>17</v>
      </c>
      <c r="CM12">
        <f>(RANK(_calc_라운드기준!AT12,_calc_라운드기준!$B12:$AT12,0)+COUNTIFS(_calc_라운드기준!$B12:$AT12,_calc_라운드기준!AT12,$B$1:$AT$1,"&lt;"&amp;45))-(RANK(AT12,$B12:$AT12,0)+COUNTIFS($B12:$AT12,AT12,$B$1:$AT$1,"&lt;"&amp;45))</f>
        <v>-8</v>
      </c>
      <c r="CN12">
        <f t="shared" si="0"/>
        <v>43</v>
      </c>
      <c r="CO12">
        <f t="shared" si="1"/>
        <v>41</v>
      </c>
      <c r="CP12">
        <f t="shared" si="2"/>
        <v>18</v>
      </c>
      <c r="CQ12">
        <f t="shared" si="3"/>
        <v>42</v>
      </c>
      <c r="CR12">
        <f t="shared" si="4"/>
        <v>29</v>
      </c>
      <c r="CS12">
        <f t="shared" si="5"/>
        <v>5</v>
      </c>
      <c r="CT12">
        <f t="shared" si="6"/>
        <v>1</v>
      </c>
      <c r="CU12">
        <f t="shared" si="7"/>
        <v>32</v>
      </c>
      <c r="CV12">
        <f t="shared" si="8"/>
        <v>38</v>
      </c>
      <c r="CW12">
        <f t="shared" si="9"/>
        <v>19</v>
      </c>
      <c r="CX12">
        <f t="shared" si="10"/>
        <v>9</v>
      </c>
      <c r="CY12">
        <f t="shared" si="11"/>
        <v>10</v>
      </c>
      <c r="CZ12">
        <f t="shared" si="12"/>
        <v>11</v>
      </c>
      <c r="DA12">
        <f t="shared" si="13"/>
        <v>13</v>
      </c>
      <c r="DB12">
        <f t="shared" si="14"/>
        <v>33</v>
      </c>
      <c r="DC12">
        <f t="shared" si="15"/>
        <v>21</v>
      </c>
      <c r="DD12">
        <f t="shared" si="16"/>
        <v>24</v>
      </c>
      <c r="DE12">
        <f t="shared" si="17"/>
        <v>22</v>
      </c>
      <c r="DF12">
        <f t="shared" si="18"/>
        <v>16</v>
      </c>
      <c r="DG12">
        <f t="shared" si="19"/>
        <v>17</v>
      </c>
      <c r="DH12">
        <f t="shared" si="20"/>
        <v>2</v>
      </c>
      <c r="DI12">
        <f t="shared" si="21"/>
        <v>44</v>
      </c>
      <c r="DJ12">
        <f t="shared" si="22"/>
        <v>45</v>
      </c>
      <c r="DK12">
        <f t="shared" si="23"/>
        <v>36</v>
      </c>
      <c r="DL12">
        <f t="shared" si="24"/>
        <v>39</v>
      </c>
      <c r="DM12">
        <f t="shared" si="25"/>
        <v>26</v>
      </c>
      <c r="DN12">
        <f t="shared" si="26"/>
        <v>34</v>
      </c>
      <c r="DO12">
        <f t="shared" si="27"/>
        <v>25</v>
      </c>
      <c r="DP12">
        <f t="shared" si="28"/>
        <v>28</v>
      </c>
      <c r="DQ12">
        <f t="shared" si="29"/>
        <v>6</v>
      </c>
      <c r="DR12">
        <f t="shared" si="30"/>
        <v>35</v>
      </c>
      <c r="DS12">
        <f t="shared" si="31"/>
        <v>37</v>
      </c>
      <c r="DT12">
        <f t="shared" si="32"/>
        <v>8</v>
      </c>
      <c r="DU12">
        <f t="shared" si="33"/>
        <v>3</v>
      </c>
      <c r="DV12">
        <f t="shared" si="34"/>
        <v>12</v>
      </c>
      <c r="DW12">
        <f t="shared" si="35"/>
        <v>30</v>
      </c>
      <c r="DX12">
        <f t="shared" si="36"/>
        <v>20</v>
      </c>
      <c r="DY12">
        <f t="shared" si="37"/>
        <v>14</v>
      </c>
      <c r="DZ12">
        <f t="shared" si="38"/>
        <v>27</v>
      </c>
      <c r="EA12">
        <f t="shared" si="39"/>
        <v>4</v>
      </c>
      <c r="EB12">
        <f t="shared" si="40"/>
        <v>40</v>
      </c>
      <c r="EC12">
        <f t="shared" si="41"/>
        <v>15</v>
      </c>
      <c r="ED12">
        <f t="shared" si="42"/>
        <v>23</v>
      </c>
      <c r="EE12">
        <f t="shared" si="43"/>
        <v>7</v>
      </c>
      <c r="EF12">
        <f t="shared" si="44"/>
        <v>31</v>
      </c>
    </row>
    <row r="13" spans="1:136" ht="16.5" customHeight="1">
      <c r="A13">
        <f>_calc_라운드기준!A13</f>
        <v>1233</v>
      </c>
      <c r="B13">
        <f>INDEX(_calc_누적빈도!B:B,$A13)-INDEX(_calc_누적빈도!B:B,$A13-기준150회_후보!$B$1)</f>
        <v>18</v>
      </c>
      <c r="C13">
        <f>INDEX(_calc_누적빈도!C:C,$A13)-INDEX(_calc_누적빈도!C:C,$A13-기준150회_후보!$B$1)</f>
        <v>12</v>
      </c>
      <c r="D13">
        <f>INDEX(_calc_누적빈도!D:D,$A13)-INDEX(_calc_누적빈도!D:D,$A13-기준150회_후보!$B$1)</f>
        <v>26</v>
      </c>
      <c r="E13">
        <f>INDEX(_calc_누적빈도!E:E,$A13)-INDEX(_calc_누적빈도!E:E,$A13-기준150회_후보!$B$1)</f>
        <v>17</v>
      </c>
      <c r="F13">
        <f>INDEX(_calc_누적빈도!F:F,$A13)-INDEX(_calc_누적빈도!F:F,$A13-기준150회_후보!$B$1)</f>
        <v>13</v>
      </c>
      <c r="G13">
        <f>INDEX(_calc_누적빈도!G:G,$A13)-INDEX(_calc_누적빈도!G:G,$A13-기준150회_후보!$B$1)</f>
        <v>24</v>
      </c>
      <c r="H13">
        <f>INDEX(_calc_누적빈도!H:H,$A13)-INDEX(_calc_누적빈도!H:H,$A13-기준150회_후보!$B$1)</f>
        <v>25</v>
      </c>
      <c r="I13">
        <f>INDEX(_calc_누적빈도!I:I,$A13)-INDEX(_calc_누적빈도!I:I,$A13-기준150회_후보!$B$1)</f>
        <v>19</v>
      </c>
      <c r="J13">
        <f>INDEX(_calc_누적빈도!J:J,$A13)-INDEX(_calc_누적빈도!J:J,$A13-기준150회_후보!$B$1)</f>
        <v>20</v>
      </c>
      <c r="K13">
        <f>INDEX(_calc_누적빈도!K:K,$A13)-INDEX(_calc_누적빈도!K:K,$A13-기준150회_후보!$B$1)</f>
        <v>16</v>
      </c>
      <c r="L13">
        <f>INDEX(_calc_누적빈도!L:L,$A13)-INDEX(_calc_누적빈도!L:L,$A13-기준150회_후보!$B$1)</f>
        <v>18</v>
      </c>
      <c r="M13">
        <f>INDEX(_calc_누적빈도!M:M,$A13)-INDEX(_calc_누적빈도!M:M,$A13-기준150회_후보!$B$1)</f>
        <v>23</v>
      </c>
      <c r="N13">
        <f>INDEX(_calc_누적빈도!N:N,$A13)-INDEX(_calc_누적빈도!N:N,$A13-기준150회_후보!$B$1)</f>
        <v>27</v>
      </c>
      <c r="O13">
        <f>INDEX(_calc_누적빈도!O:O,$A13)-INDEX(_calc_누적빈도!O:O,$A13-기준150회_후보!$B$1)</f>
        <v>18</v>
      </c>
      <c r="P13">
        <f>INDEX(_calc_누적빈도!P:P,$A13)-INDEX(_calc_누적빈도!P:P,$A13-기준150회_후보!$B$1)</f>
        <v>24</v>
      </c>
      <c r="Q13">
        <f>INDEX(_calc_누적빈도!Q:Q,$A13)-INDEX(_calc_누적빈도!Q:Q,$A13-기준150회_후보!$B$1)</f>
        <v>26</v>
      </c>
      <c r="R13">
        <f>INDEX(_calc_누적빈도!R:R,$A13)-INDEX(_calc_누적빈도!R:R,$A13-기준150회_후보!$B$1)</f>
        <v>18</v>
      </c>
      <c r="S13">
        <f>INDEX(_calc_누적빈도!S:S,$A13)-INDEX(_calc_누적빈도!S:S,$A13-기준150회_후보!$B$1)</f>
        <v>15</v>
      </c>
      <c r="T13">
        <f>INDEX(_calc_누적빈도!T:T,$A13)-INDEX(_calc_누적빈도!T:T,$A13-기준150회_후보!$B$1)</f>
        <v>25</v>
      </c>
      <c r="U13">
        <f>INDEX(_calc_누적빈도!U:U,$A13)-INDEX(_calc_누적빈도!U:U,$A13-기준150회_후보!$B$1)</f>
        <v>18</v>
      </c>
      <c r="V13">
        <f>INDEX(_calc_누적빈도!V:V,$A13)-INDEX(_calc_누적빈도!V:V,$A13-기준150회_후보!$B$1)</f>
        <v>21</v>
      </c>
      <c r="W13">
        <f>INDEX(_calc_누적빈도!W:W,$A13)-INDEX(_calc_누적빈도!W:W,$A13-기준150회_후보!$B$1)</f>
        <v>17</v>
      </c>
      <c r="X13">
        <f>INDEX(_calc_누적빈도!X:X,$A13)-INDEX(_calc_누적빈도!X:X,$A13-기준150회_후보!$B$1)</f>
        <v>14</v>
      </c>
      <c r="Y13">
        <f>INDEX(_calc_누적빈도!Y:Y,$A13)-INDEX(_calc_누적빈도!Y:Y,$A13-기준150회_후보!$B$1)</f>
        <v>20</v>
      </c>
      <c r="Z13">
        <f>INDEX(_calc_누적빈도!Z:Z,$A13)-INDEX(_calc_누적빈도!Z:Z,$A13-기준150회_후보!$B$1)</f>
        <v>16</v>
      </c>
      <c r="AA13">
        <f>INDEX(_calc_누적빈도!AA:AA,$A13)-INDEX(_calc_누적빈도!AA:AA,$A13-기준150회_후보!$B$1)</f>
        <v>20</v>
      </c>
      <c r="AB13">
        <f>INDEX(_calc_누적빈도!AB:AB,$A13)-INDEX(_calc_누적빈도!AB:AB,$A13-기준150회_후보!$B$1)</f>
        <v>24</v>
      </c>
      <c r="AC13">
        <f>INDEX(_calc_누적빈도!AC:AC,$A13)-INDEX(_calc_누적빈도!AC:AC,$A13-기준150회_후보!$B$1)</f>
        <v>26</v>
      </c>
      <c r="AD13">
        <f>INDEX(_calc_누적빈도!AD:AD,$A13)-INDEX(_calc_누적빈도!AD:AD,$A13-기준150회_후보!$B$1)</f>
        <v>21</v>
      </c>
      <c r="AE13">
        <f>INDEX(_calc_누적빈도!AE:AE,$A13)-INDEX(_calc_누적빈도!AE:AE,$A13-기준150회_후보!$B$1)</f>
        <v>26</v>
      </c>
      <c r="AF13">
        <f>INDEX(_calc_누적빈도!AF:AF,$A13)-INDEX(_calc_누적빈도!AF:AF,$A13-기준150회_후보!$B$1)</f>
        <v>23</v>
      </c>
      <c r="AG13">
        <f>INDEX(_calc_누적빈도!AG:AG,$A13)-INDEX(_calc_누적빈도!AG:AG,$A13-기준150회_후보!$B$1)</f>
        <v>15</v>
      </c>
      <c r="AH13">
        <f>INDEX(_calc_누적빈도!AH:AH,$A13)-INDEX(_calc_누적빈도!AH:AH,$A13-기준150회_후보!$B$1)</f>
        <v>23</v>
      </c>
      <c r="AI13">
        <f>INDEX(_calc_누적빈도!AI:AI,$A13)-INDEX(_calc_누적빈도!AI:AI,$A13-기준150회_후보!$B$1)</f>
        <v>20</v>
      </c>
      <c r="AJ13">
        <f>INDEX(_calc_누적빈도!AJ:AJ,$A13)-INDEX(_calc_누적빈도!AJ:AJ,$A13-기준150회_후보!$B$1)</f>
        <v>20</v>
      </c>
      <c r="AK13">
        <f>INDEX(_calc_누적빈도!AK:AK,$A13)-INDEX(_calc_누적빈도!AK:AK,$A13-기준150회_후보!$B$1)</f>
        <v>18</v>
      </c>
      <c r="AL13">
        <f>INDEX(_calc_누적빈도!AL:AL,$A13)-INDEX(_calc_누적빈도!AL:AL,$A13-기준150회_후보!$B$1)</f>
        <v>23</v>
      </c>
      <c r="AM13">
        <f>INDEX(_calc_누적빈도!AM:AM,$A13)-INDEX(_calc_누적빈도!AM:AM,$A13-기준150회_후보!$B$1)</f>
        <v>26</v>
      </c>
      <c r="AN13">
        <f>INDEX(_calc_누적빈도!AN:AN,$A13)-INDEX(_calc_누적빈도!AN:AN,$A13-기준150회_후보!$B$1)</f>
        <v>17</v>
      </c>
      <c r="AO13">
        <f>INDEX(_calc_누적빈도!AO:AO,$A13)-INDEX(_calc_누적빈도!AO:AO,$A13-기준150회_후보!$B$1)</f>
        <v>22</v>
      </c>
      <c r="AP13">
        <f>INDEX(_calc_누적빈도!AP:AP,$A13)-INDEX(_calc_누적빈도!AP:AP,$A13-기준150회_후보!$B$1)</f>
        <v>16</v>
      </c>
      <c r="AQ13">
        <f>INDEX(_calc_누적빈도!AQ:AQ,$A13)-INDEX(_calc_누적빈도!AQ:AQ,$A13-기준150회_후보!$B$1)</f>
        <v>18</v>
      </c>
      <c r="AR13">
        <f>INDEX(_calc_누적빈도!AR:AR,$A13)-INDEX(_calc_누적빈도!AR:AR,$A13-기준150회_후보!$B$1)</f>
        <v>13</v>
      </c>
      <c r="AS13">
        <f>INDEX(_calc_누적빈도!AS:AS,$A13)-INDEX(_calc_누적빈도!AS:AS,$A13-기준150회_후보!$B$1)</f>
        <v>21</v>
      </c>
      <c r="AT13">
        <f>INDEX(_calc_누적빈도!AT:AT,$A13)-INDEX(_calc_누적빈도!AT:AT,$A13-기준150회_후보!$B$1)</f>
        <v>18</v>
      </c>
      <c r="AU13">
        <f>(RANK(_calc_라운드기준!B13,_calc_라운드기준!$B13:$AT13,0)+COUNTIFS(_calc_라운드기준!$B13:$AT13,_calc_라운드기준!B13,$B$1:$AT$1,"&lt;"&amp;1))-(RANK(B13,$B13:$AT13,0)+COUNTIFS($B13:$AT13,B13,$B$1:$AT$1,"&lt;"&amp;1))</f>
        <v>-20</v>
      </c>
      <c r="AV13">
        <f>(RANK(_calc_라운드기준!C13,_calc_라운드기준!$B13:$AT13,0)+COUNTIFS(_calc_라운드기준!$B13:$AT13,_calc_라운드기준!C13,$B$1:$AT$1,"&lt;"&amp;2))-(RANK(C13,$B13:$AT13,0)+COUNTIFS($B13:$AT13,C13,$B$1:$AT$1,"&lt;"&amp;2))</f>
        <v>-11</v>
      </c>
      <c r="AW13">
        <f>(RANK(_calc_라운드기준!D13,_calc_라운드기준!$B13:$AT13,0)+COUNTIFS(_calc_라운드기준!$B13:$AT13,_calc_라운드기준!D13,$B$1:$AT$1,"&lt;"&amp;3))-(RANK(D13,$B13:$AT13,0)+COUNTIFS($B13:$AT13,D13,$B$1:$AT$1,"&lt;"&amp;3))</f>
        <v>5</v>
      </c>
      <c r="AX13">
        <f>(RANK(_calc_라운드기준!E13,_calc_라운드기준!$B13:$AT13,0)+COUNTIFS(_calc_라운드기준!$B13:$AT13,_calc_라운드기준!E13,$B$1:$AT$1,"&lt;"&amp;4))-(RANK(E13,$B13:$AT13,0)+COUNTIFS($B13:$AT13,E13,$B$1:$AT$1,"&lt;"&amp;4))</f>
        <v>-26</v>
      </c>
      <c r="AY13">
        <f>(RANK(_calc_라운드기준!F13,_calc_라운드기준!$B13:$AT13,0)+COUNTIFS(_calc_라운드기준!$B13:$AT13,_calc_라운드기준!F13,$B$1:$AT$1,"&lt;"&amp;5))-(RANK(F13,$B13:$AT13,0)+COUNTIFS($B13:$AT13,F13,$B$1:$AT$1,"&lt;"&amp;5))</f>
        <v>-8</v>
      </c>
      <c r="AZ13">
        <f>(RANK(_calc_라운드기준!G13,_calc_라운드기준!$B13:$AT13,0)+COUNTIFS(_calc_라운드기준!$B13:$AT13,_calc_라운드기준!G13,$B$1:$AT$1,"&lt;"&amp;6))-(RANK(G13,$B13:$AT13,0)+COUNTIFS($B13:$AT13,G13,$B$1:$AT$1,"&lt;"&amp;6))</f>
        <v>16</v>
      </c>
      <c r="BA13">
        <f>(RANK(_calc_라운드기준!H13,_calc_라운드기준!$B13:$AT13,0)+COUNTIFS(_calc_라운드기준!$B13:$AT13,_calc_라운드기준!H13,$B$1:$AT$1,"&lt;"&amp;7))-(RANK(H13,$B13:$AT13,0)+COUNTIFS($B13:$AT13,H13,$B$1:$AT$1,"&lt;"&amp;7))</f>
        <v>33</v>
      </c>
      <c r="BB13">
        <f>(RANK(_calc_라운드기준!I13,_calc_라운드기준!$B13:$AT13,0)+COUNTIFS(_calc_라운드기준!$B13:$AT13,_calc_라운드기준!I13,$B$1:$AT$1,"&lt;"&amp;8))-(RANK(I13,$B13:$AT13,0)+COUNTIFS($B13:$AT13,I13,$B$1:$AT$1,"&lt;"&amp;8))</f>
        <v>-8</v>
      </c>
      <c r="BC13">
        <f>(RANK(_calc_라운드기준!J13,_calc_라운드기준!$B13:$AT13,0)+COUNTIFS(_calc_라운드기준!$B13:$AT13,_calc_라운드기준!J13,$B$1:$AT$1,"&lt;"&amp;9))-(RANK(J13,$B13:$AT13,0)+COUNTIFS($B13:$AT13,J13,$B$1:$AT$1,"&lt;"&amp;9))</f>
        <v>-11</v>
      </c>
      <c r="BD13">
        <f>(RANK(_calc_라운드기준!K13,_calc_라운드기준!$B13:$AT13,0)+COUNTIFS(_calc_라운드기준!$B13:$AT13,_calc_라운드기준!K13,$B$1:$AT$1,"&lt;"&amp;10))-(RANK(K13,$B13:$AT13,0)+COUNTIFS($B13:$AT13,K13,$B$1:$AT$1,"&lt;"&amp;10))</f>
        <v>-1</v>
      </c>
      <c r="BE13">
        <f>(RANK(_calc_라운드기준!L13,_calc_라운드기준!$B13:$AT13,0)+COUNTIFS(_calc_라운드기준!$B13:$AT13,_calc_라운드기준!L13,$B$1:$AT$1,"&lt;"&amp;11))-(RANK(L13,$B13:$AT13,0)+COUNTIFS($B13:$AT13,L13,$B$1:$AT$1,"&lt;"&amp;11))</f>
        <v>16</v>
      </c>
      <c r="BF13">
        <f>(RANK(_calc_라운드기준!M13,_calc_라운드기준!$B13:$AT13,0)+COUNTIFS(_calc_라운드기준!$B13:$AT13,_calc_라운드기준!M13,$B$1:$AT$1,"&lt;"&amp;12))-(RANK(M13,$B13:$AT13,0)+COUNTIFS($B13:$AT13,M13,$B$1:$AT$1,"&lt;"&amp;12))</f>
        <v>14</v>
      </c>
      <c r="BG13">
        <f>(RANK(_calc_라운드기준!N13,_calc_라운드기준!$B13:$AT13,0)+COUNTIFS(_calc_라운드기준!$B13:$AT13,_calc_라운드기준!N13,$B$1:$AT$1,"&lt;"&amp;13))-(RANK(N13,$B13:$AT13,0)+COUNTIFS($B13:$AT13,N13,$B$1:$AT$1,"&lt;"&amp;13))</f>
        <v>9</v>
      </c>
      <c r="BH13">
        <f>(RANK(_calc_라운드기준!O13,_calc_라운드기준!$B13:$AT13,0)+COUNTIFS(_calc_라운드기준!$B13:$AT13,_calc_라운드기준!O13,$B$1:$AT$1,"&lt;"&amp;14))-(RANK(O13,$B13:$AT13,0)+COUNTIFS($B13:$AT13,O13,$B$1:$AT$1,"&lt;"&amp;14))</f>
        <v>13</v>
      </c>
      <c r="BI13">
        <f>(RANK(_calc_라운드기준!P13,_calc_라운드기준!$B13:$AT13,0)+COUNTIFS(_calc_라운드기준!$B13:$AT13,_calc_라운드기준!P13,$B$1:$AT$1,"&lt;"&amp;15))-(RANK(P13,$B13:$AT13,0)+COUNTIFS($B13:$AT13,P13,$B$1:$AT$1,"&lt;"&amp;15))</f>
        <v>-7</v>
      </c>
      <c r="BJ13">
        <f>(RANK(_calc_라운드기준!Q13,_calc_라운드기준!$B13:$AT13,0)+COUNTIFS(_calc_라운드기준!$B13:$AT13,_calc_라운드기준!Q13,$B$1:$AT$1,"&lt;"&amp;16))-(RANK(Q13,$B13:$AT13,0)+COUNTIFS($B13:$AT13,Q13,$B$1:$AT$1,"&lt;"&amp;16))</f>
        <v>1</v>
      </c>
      <c r="BK13">
        <f>(RANK(_calc_라운드기준!R13,_calc_라운드기준!$B13:$AT13,0)+COUNTIFS(_calc_라운드기준!$B13:$AT13,_calc_라운드기준!R13,$B$1:$AT$1,"&lt;"&amp;17))-(RANK(R13,$B13:$AT13,0)+COUNTIFS($B13:$AT13,R13,$B$1:$AT$1,"&lt;"&amp;17))</f>
        <v>-11</v>
      </c>
      <c r="BL13">
        <f>(RANK(_calc_라운드기준!S13,_calc_라운드기준!$B13:$AT13,0)+COUNTIFS(_calc_라운드기준!$B13:$AT13,_calc_라운드기준!S13,$B$1:$AT$1,"&lt;"&amp;18))-(RANK(S13,$B13:$AT13,0)+COUNTIFS($B13:$AT13,S13,$B$1:$AT$1,"&lt;"&amp;18))</f>
        <v>-3</v>
      </c>
      <c r="BM13">
        <f>(RANK(_calc_라운드기준!T13,_calc_라운드기준!$B13:$AT13,0)+COUNTIFS(_calc_라운드기준!$B13:$AT13,_calc_라운드기준!T13,$B$1:$AT$1,"&lt;"&amp;19))-(RANK(T13,$B13:$AT13,0)+COUNTIFS($B13:$AT13,T13,$B$1:$AT$1,"&lt;"&amp;19))</f>
        <v>3</v>
      </c>
      <c r="BN13">
        <f>(RANK(_calc_라운드기준!U13,_calc_라운드기준!$B13:$AT13,0)+COUNTIFS(_calc_라운드기준!$B13:$AT13,_calc_라운드기준!U13,$B$1:$AT$1,"&lt;"&amp;20))-(RANK(U13,$B13:$AT13,0)+COUNTIFS($B13:$AT13,U13,$B$1:$AT$1,"&lt;"&amp;20))</f>
        <v>8</v>
      </c>
      <c r="BO13">
        <f>(RANK(_calc_라운드기준!V13,_calc_라운드기준!$B13:$AT13,0)+COUNTIFS(_calc_라운드기준!$B13:$AT13,_calc_라운드기준!V13,$B$1:$AT$1,"&lt;"&amp;21))-(RANK(V13,$B13:$AT13,0)+COUNTIFS($B13:$AT13,V13,$B$1:$AT$1,"&lt;"&amp;21))</f>
        <v>27</v>
      </c>
      <c r="BP13">
        <f>(RANK(_calc_라운드기준!W13,_calc_라운드기준!$B13:$AT13,0)+COUNTIFS(_calc_라운드기준!$B13:$AT13,_calc_라운드기준!W13,$B$1:$AT$1,"&lt;"&amp;22))-(RANK(W13,$B13:$AT13,0)+COUNTIFS($B13:$AT13,W13,$B$1:$AT$1,"&lt;"&amp;22))</f>
        <v>-16</v>
      </c>
      <c r="BQ13">
        <f>(RANK(_calc_라운드기준!X13,_calc_라운드기준!$B13:$AT13,0)+COUNTIFS(_calc_라운드기준!$B13:$AT13,_calc_라운드기준!X13,$B$1:$AT$1,"&lt;"&amp;23))-(RANK(X13,$B13:$AT13,0)+COUNTIFS($B13:$AT13,X13,$B$1:$AT$1,"&lt;"&amp;23))</f>
        <v>-30</v>
      </c>
      <c r="BR13">
        <f>(RANK(_calc_라운드기준!Y13,_calc_라운드기준!$B13:$AT13,0)+COUNTIFS(_calc_라운드기준!$B13:$AT13,_calc_라운드기준!Y13,$B$1:$AT$1,"&lt;"&amp;24))-(RANK(Y13,$B13:$AT13,0)+COUNTIFS($B13:$AT13,Y13,$B$1:$AT$1,"&lt;"&amp;24))</f>
        <v>-8</v>
      </c>
      <c r="BS13">
        <f>(RANK(_calc_라운드기준!Z13,_calc_라운드기준!$B13:$AT13,0)+COUNTIFS(_calc_라운드기준!$B13:$AT13,_calc_라운드기준!Z13,$B$1:$AT$1,"&lt;"&amp;25))-(RANK(Z13,$B13:$AT13,0)+COUNTIFS($B13:$AT13,Z13,$B$1:$AT$1,"&lt;"&amp;25))</f>
        <v>-11</v>
      </c>
      <c r="BT13">
        <f>(RANK(_calc_라운드기준!AA13,_calc_라운드기준!$B13:$AT13,0)+COUNTIFS(_calc_라운드기준!$B13:$AT13,_calc_라운드기준!AA13,$B$1:$AT$1,"&lt;"&amp;26))-(RANK(AA13,$B13:$AT13,0)+COUNTIFS($B13:$AT13,AA13,$B$1:$AT$1,"&lt;"&amp;26))</f>
        <v>-2</v>
      </c>
      <c r="BU13">
        <f>(RANK(_calc_라운드기준!AB13,_calc_라운드기준!$B13:$AT13,0)+COUNTIFS(_calc_라운드기준!$B13:$AT13,_calc_라운드기준!AB13,$B$1:$AT$1,"&lt;"&amp;27))-(RANK(AB13,$B13:$AT13,0)+COUNTIFS($B13:$AT13,AB13,$B$1:$AT$1,"&lt;"&amp;27))</f>
        <v>-10</v>
      </c>
      <c r="BV13">
        <f>(RANK(_calc_라운드기준!AC13,_calc_라운드기준!$B13:$AT13,0)+COUNTIFS(_calc_라운드기준!$B13:$AT13,_calc_라운드기준!AC13,$B$1:$AT$1,"&lt;"&amp;28))-(RANK(AC13,$B13:$AT13,0)+COUNTIFS($B13:$AT13,AC13,$B$1:$AT$1,"&lt;"&amp;28))</f>
        <v>-2</v>
      </c>
      <c r="BW13">
        <f>(RANK(_calc_라운드기준!AD13,_calc_라운드기준!$B13:$AT13,0)+COUNTIFS(_calc_라운드기준!$B13:$AT13,_calc_라운드기준!AD13,$B$1:$AT$1,"&lt;"&amp;29))-(RANK(AD13,$B13:$AT13,0)+COUNTIFS($B13:$AT13,AD13,$B$1:$AT$1,"&lt;"&amp;29))</f>
        <v>-4</v>
      </c>
      <c r="BX13">
        <f>(RANK(_calc_라운드기준!AE13,_calc_라운드기준!$B13:$AT13,0)+COUNTIFS(_calc_라운드기준!$B13:$AT13,_calc_라운드기준!AE13,$B$1:$AT$1,"&lt;"&amp;30))-(RANK(AE13,$B13:$AT13,0)+COUNTIFS($B13:$AT13,AE13,$B$1:$AT$1,"&lt;"&amp;30))</f>
        <v>16</v>
      </c>
      <c r="BY13">
        <f>(RANK(_calc_라운드기준!AF13,_calc_라운드기준!$B13:$AT13,0)+COUNTIFS(_calc_라운드기준!$B13:$AT13,_calc_라운드기준!AF13,$B$1:$AT$1,"&lt;"&amp;31))-(RANK(AF13,$B13:$AT13,0)+COUNTIFS($B13:$AT13,AF13,$B$1:$AT$1,"&lt;"&amp;31))</f>
        <v>-8</v>
      </c>
      <c r="BZ13">
        <f>(RANK(_calc_라운드기준!AG13,_calc_라운드기준!$B13:$AT13,0)+COUNTIFS(_calc_라운드기준!$B13:$AT13,_calc_라운드기준!AG13,$B$1:$AT$1,"&lt;"&amp;32))-(RANK(AG13,$B13:$AT13,0)+COUNTIFS($B13:$AT13,AG13,$B$1:$AT$1,"&lt;"&amp;32))</f>
        <v>-13</v>
      </c>
      <c r="CA13">
        <f>(RANK(_calc_라운드기준!AH13,_calc_라운드기준!$B13:$AT13,0)+COUNTIFS(_calc_라운드기준!$B13:$AT13,_calc_라운드기준!AH13,$B$1:$AT$1,"&lt;"&amp;33))-(RANK(AH13,$B13:$AT13,0)+COUNTIFS($B13:$AT13,AH13,$B$1:$AT$1,"&lt;"&amp;33))</f>
        <v>15</v>
      </c>
      <c r="CB13">
        <f>(RANK(_calc_라운드기준!AI13,_calc_라운드기준!$B13:$AT13,0)+COUNTIFS(_calc_라운드기준!$B13:$AT13,_calc_라운드기준!AI13,$B$1:$AT$1,"&lt;"&amp;34))-(RANK(AI13,$B13:$AT13,0)+COUNTIFS($B13:$AT13,AI13,$B$1:$AT$1,"&lt;"&amp;34))</f>
        <v>19</v>
      </c>
      <c r="CC13">
        <f>(RANK(_calc_라운드기준!AJ13,_calc_라운드기준!$B13:$AT13,0)+COUNTIFS(_calc_라운드기준!$B13:$AT13,_calc_라운드기준!AJ13,$B$1:$AT$1,"&lt;"&amp;35))-(RANK(AJ13,$B13:$AT13,0)+COUNTIFS($B13:$AT13,AJ13,$B$1:$AT$1,"&lt;"&amp;35))</f>
        <v>6</v>
      </c>
      <c r="CD13">
        <f>(RANK(_calc_라운드기준!AK13,_calc_라운드기준!$B13:$AT13,0)+COUNTIFS(_calc_라운드기준!$B13:$AT13,_calc_라운드기준!AK13,$B$1:$AT$1,"&lt;"&amp;36))-(RANK(AK13,$B13:$AT13,0)+COUNTIFS($B13:$AT13,AK13,$B$1:$AT$1,"&lt;"&amp;36))</f>
        <v>-16</v>
      </c>
      <c r="CE13">
        <f>(RANK(_calc_라운드기준!AL13,_calc_라운드기준!$B13:$AT13,0)+COUNTIFS(_calc_라운드기준!$B13:$AT13,_calc_라운드기준!AL13,$B$1:$AT$1,"&lt;"&amp;37))-(RANK(AL13,$B13:$AT13,0)+COUNTIFS($B13:$AT13,AL13,$B$1:$AT$1,"&lt;"&amp;37))</f>
        <v>7</v>
      </c>
      <c r="CF13">
        <f>(RANK(_calc_라운드기준!AM13,_calc_라운드기준!$B13:$AT13,0)+COUNTIFS(_calc_라운드기준!$B13:$AT13,_calc_라운드기준!AM13,$B$1:$AT$1,"&lt;"&amp;38))-(RANK(AM13,$B13:$AT13,0)+COUNTIFS($B13:$AT13,AM13,$B$1:$AT$1,"&lt;"&amp;38))</f>
        <v>10</v>
      </c>
      <c r="CG13">
        <f>(RANK(_calc_라운드기준!AN13,_calc_라운드기준!$B13:$AT13,0)+COUNTIFS(_calc_라운드기준!$B13:$AT13,_calc_라운드기준!AN13,$B$1:$AT$1,"&lt;"&amp;39))-(RANK(AN13,$B13:$AT13,0)+COUNTIFS($B13:$AT13,AN13,$B$1:$AT$1,"&lt;"&amp;39))</f>
        <v>-5</v>
      </c>
      <c r="CH13">
        <f>(RANK(_calc_라운드기준!AO13,_calc_라운드기준!$B13:$AT13,0)+COUNTIFS(_calc_라운드기준!$B13:$AT13,_calc_라운드기준!AO13,$B$1:$AT$1,"&lt;"&amp;40))-(RANK(AO13,$B13:$AT13,0)+COUNTIFS($B13:$AT13,AO13,$B$1:$AT$1,"&lt;"&amp;40))</f>
        <v>23</v>
      </c>
      <c r="CI13">
        <f>(RANK(_calc_라운드기준!AP13,_calc_라운드기준!$B13:$AT13,0)+COUNTIFS(_calc_라운드기준!$B13:$AT13,_calc_라운드기준!AP13,$B$1:$AT$1,"&lt;"&amp;41))-(RANK(AP13,$B13:$AT13,0)+COUNTIFS($B13:$AT13,AP13,$B$1:$AT$1,"&lt;"&amp;41))</f>
        <v>-16</v>
      </c>
      <c r="CJ13">
        <f>(RANK(_calc_라운드기준!AQ13,_calc_라운드기준!$B13:$AT13,0)+COUNTIFS(_calc_라운드기준!$B13:$AT13,_calc_라운드기준!AQ13,$B$1:$AT$1,"&lt;"&amp;42))-(RANK(AQ13,$B13:$AT13,0)+COUNTIFS($B13:$AT13,AQ13,$B$1:$AT$1,"&lt;"&amp;42))</f>
        <v>0</v>
      </c>
      <c r="CK13">
        <f>(RANK(_calc_라운드기준!AR13,_calc_라운드기준!$B13:$AT13,0)+COUNTIFS(_calc_라운드기준!$B13:$AT13,_calc_라운드기준!AR13,$B$1:$AT$1,"&lt;"&amp;43))-(RANK(AR13,$B13:$AT13,0)+COUNTIFS($B13:$AT13,AR13,$B$1:$AT$1,"&lt;"&amp;43))</f>
        <v>1</v>
      </c>
      <c r="CL13">
        <f>(RANK(_calc_라운드기준!AS13,_calc_라운드기준!$B13:$AT13,0)+COUNTIFS(_calc_라운드기준!$B13:$AT13,_calc_라운드기준!AS13,$B$1:$AT$1,"&lt;"&amp;44))-(RANK(AS13,$B13:$AT13,0)+COUNTIFS($B13:$AT13,AS13,$B$1:$AT$1,"&lt;"&amp;44))</f>
        <v>14</v>
      </c>
      <c r="CM13">
        <f>(RANK(_calc_라운드기준!AT13,_calc_라운드기준!$B13:$AT13,0)+COUNTIFS(_calc_라운드기준!$B13:$AT13,_calc_라운드기준!AT13,$B$1:$AT$1,"&lt;"&amp;45))-(RANK(AT13,$B13:$AT13,0)+COUNTIFS($B13:$AT13,AT13,$B$1:$AT$1,"&lt;"&amp;45))</f>
        <v>-9</v>
      </c>
      <c r="CN13">
        <f t="shared" si="0"/>
        <v>43</v>
      </c>
      <c r="CO13">
        <f t="shared" si="1"/>
        <v>35</v>
      </c>
      <c r="CP13">
        <f t="shared" si="2"/>
        <v>17</v>
      </c>
      <c r="CQ13">
        <f t="shared" si="3"/>
        <v>44</v>
      </c>
      <c r="CR13">
        <f t="shared" si="4"/>
        <v>29</v>
      </c>
      <c r="CS13">
        <f t="shared" si="5"/>
        <v>5</v>
      </c>
      <c r="CT13">
        <f t="shared" si="6"/>
        <v>1</v>
      </c>
      <c r="CU13">
        <f t="shared" si="7"/>
        <v>30</v>
      </c>
      <c r="CV13">
        <f t="shared" si="8"/>
        <v>36</v>
      </c>
      <c r="CW13">
        <f t="shared" si="9"/>
        <v>22</v>
      </c>
      <c r="CX13">
        <f t="shared" si="10"/>
        <v>6</v>
      </c>
      <c r="CY13">
        <f t="shared" si="11"/>
        <v>9</v>
      </c>
      <c r="CZ13">
        <f t="shared" si="12"/>
        <v>13</v>
      </c>
      <c r="DA13">
        <f t="shared" si="13"/>
        <v>11</v>
      </c>
      <c r="DB13">
        <f t="shared" si="14"/>
        <v>28</v>
      </c>
      <c r="DC13">
        <f t="shared" si="15"/>
        <v>19</v>
      </c>
      <c r="DD13">
        <f t="shared" si="16"/>
        <v>37</v>
      </c>
      <c r="DE13">
        <f t="shared" si="17"/>
        <v>25</v>
      </c>
      <c r="DF13">
        <f t="shared" si="18"/>
        <v>18</v>
      </c>
      <c r="DG13">
        <f t="shared" si="19"/>
        <v>14</v>
      </c>
      <c r="DH13">
        <f t="shared" si="20"/>
        <v>2</v>
      </c>
      <c r="DI13">
        <f t="shared" si="21"/>
        <v>40</v>
      </c>
      <c r="DJ13">
        <f t="shared" si="22"/>
        <v>45</v>
      </c>
      <c r="DK13">
        <f t="shared" si="23"/>
        <v>31</v>
      </c>
      <c r="DL13">
        <f t="shared" si="24"/>
        <v>38</v>
      </c>
      <c r="DM13">
        <f t="shared" si="25"/>
        <v>23</v>
      </c>
      <c r="DN13">
        <f t="shared" si="26"/>
        <v>34</v>
      </c>
      <c r="DO13">
        <f t="shared" si="27"/>
        <v>24</v>
      </c>
      <c r="DP13">
        <f t="shared" si="28"/>
        <v>26</v>
      </c>
      <c r="DQ13">
        <f t="shared" si="29"/>
        <v>7</v>
      </c>
      <c r="DR13">
        <f t="shared" si="30"/>
        <v>32</v>
      </c>
      <c r="DS13">
        <f t="shared" si="31"/>
        <v>39</v>
      </c>
      <c r="DT13">
        <f t="shared" si="32"/>
        <v>8</v>
      </c>
      <c r="DU13">
        <f t="shared" si="33"/>
        <v>4</v>
      </c>
      <c r="DV13">
        <f t="shared" si="34"/>
        <v>16</v>
      </c>
      <c r="DW13">
        <f t="shared" si="35"/>
        <v>41</v>
      </c>
      <c r="DX13">
        <f t="shared" si="36"/>
        <v>15</v>
      </c>
      <c r="DY13">
        <f t="shared" si="37"/>
        <v>12</v>
      </c>
      <c r="DZ13">
        <f t="shared" si="38"/>
        <v>27</v>
      </c>
      <c r="EA13">
        <f t="shared" si="39"/>
        <v>3</v>
      </c>
      <c r="EB13">
        <f t="shared" si="40"/>
        <v>42</v>
      </c>
      <c r="EC13">
        <f t="shared" si="41"/>
        <v>21</v>
      </c>
      <c r="ED13">
        <f t="shared" si="42"/>
        <v>20</v>
      </c>
      <c r="EE13">
        <f t="shared" si="43"/>
        <v>10</v>
      </c>
      <c r="EF13">
        <f t="shared" si="44"/>
        <v>33</v>
      </c>
    </row>
    <row r="14" spans="1:136" ht="16.5" customHeight="1">
      <c r="A14">
        <f>_calc_라운드기준!A14</f>
        <v>1232</v>
      </c>
      <c r="B14">
        <f>INDEX(_calc_누적빈도!B:B,$A14)-INDEX(_calc_누적빈도!B:B,$A14-기준150회_후보!$B$1)</f>
        <v>18</v>
      </c>
      <c r="C14">
        <f>INDEX(_calc_누적빈도!C:C,$A14)-INDEX(_calc_누적빈도!C:C,$A14-기준150회_후보!$B$1)</f>
        <v>12</v>
      </c>
      <c r="D14">
        <f>INDEX(_calc_누적빈도!D:D,$A14)-INDEX(_calc_누적빈도!D:D,$A14-기준150회_후보!$B$1)</f>
        <v>26</v>
      </c>
      <c r="E14">
        <f>INDEX(_calc_누적빈도!E:E,$A14)-INDEX(_calc_누적빈도!E:E,$A14-기준150회_후보!$B$1)</f>
        <v>17</v>
      </c>
      <c r="F14">
        <f>INDEX(_calc_누적빈도!F:F,$A14)-INDEX(_calc_누적빈도!F:F,$A14-기준150회_후보!$B$1)</f>
        <v>13</v>
      </c>
      <c r="G14">
        <f>INDEX(_calc_누적빈도!G:G,$A14)-INDEX(_calc_누적빈도!G:G,$A14-기준150회_후보!$B$1)</f>
        <v>24</v>
      </c>
      <c r="H14">
        <f>INDEX(_calc_누적빈도!H:H,$A14)-INDEX(_calc_누적빈도!H:H,$A14-기준150회_후보!$B$1)</f>
        <v>25</v>
      </c>
      <c r="I14">
        <f>INDEX(_calc_누적빈도!I:I,$A14)-INDEX(_calc_누적빈도!I:I,$A14-기준150회_후보!$B$1)</f>
        <v>19</v>
      </c>
      <c r="J14">
        <f>INDEX(_calc_누적빈도!J:J,$A14)-INDEX(_calc_누적빈도!J:J,$A14-기준150회_후보!$B$1)</f>
        <v>20</v>
      </c>
      <c r="K14">
        <f>INDEX(_calc_누적빈도!K:K,$A14)-INDEX(_calc_누적빈도!K:K,$A14-기준150회_후보!$B$1)</f>
        <v>16</v>
      </c>
      <c r="L14">
        <f>INDEX(_calc_누적빈도!L:L,$A14)-INDEX(_calc_누적빈도!L:L,$A14-기준150회_후보!$B$1)</f>
        <v>18</v>
      </c>
      <c r="M14">
        <f>INDEX(_calc_누적빈도!M:M,$A14)-INDEX(_calc_누적빈도!M:M,$A14-기준150회_후보!$B$1)</f>
        <v>22</v>
      </c>
      <c r="N14">
        <f>INDEX(_calc_누적빈도!N:N,$A14)-INDEX(_calc_누적빈도!N:N,$A14-기준150회_후보!$B$1)</f>
        <v>27</v>
      </c>
      <c r="O14">
        <f>INDEX(_calc_누적빈도!O:O,$A14)-INDEX(_calc_누적빈도!O:O,$A14-기준150회_후보!$B$1)</f>
        <v>18</v>
      </c>
      <c r="P14">
        <f>INDEX(_calc_누적빈도!P:P,$A14)-INDEX(_calc_누적빈도!P:P,$A14-기준150회_후보!$B$1)</f>
        <v>23</v>
      </c>
      <c r="Q14">
        <f>INDEX(_calc_누적빈도!Q:Q,$A14)-INDEX(_calc_누적빈도!Q:Q,$A14-기준150회_후보!$B$1)</f>
        <v>26</v>
      </c>
      <c r="R14">
        <f>INDEX(_calc_누적빈도!R:R,$A14)-INDEX(_calc_누적빈도!R:R,$A14-기준150회_후보!$B$1)</f>
        <v>18</v>
      </c>
      <c r="S14">
        <f>INDEX(_calc_누적빈도!S:S,$A14)-INDEX(_calc_누적빈도!S:S,$A14-기준150회_후보!$B$1)</f>
        <v>15</v>
      </c>
      <c r="T14">
        <f>INDEX(_calc_누적빈도!T:T,$A14)-INDEX(_calc_누적빈도!T:T,$A14-기준150회_후보!$B$1)</f>
        <v>24</v>
      </c>
      <c r="U14">
        <f>INDEX(_calc_누적빈도!U:U,$A14)-INDEX(_calc_누적빈도!U:U,$A14-기준150회_후보!$B$1)</f>
        <v>18</v>
      </c>
      <c r="V14">
        <f>INDEX(_calc_누적빈도!V:V,$A14)-INDEX(_calc_누적빈도!V:V,$A14-기준150회_후보!$B$1)</f>
        <v>22</v>
      </c>
      <c r="W14">
        <f>INDEX(_calc_누적빈도!W:W,$A14)-INDEX(_calc_누적빈도!W:W,$A14-기준150회_후보!$B$1)</f>
        <v>16</v>
      </c>
      <c r="X14">
        <f>INDEX(_calc_누적빈도!X:X,$A14)-INDEX(_calc_누적빈도!X:X,$A14-기준150회_후보!$B$1)</f>
        <v>14</v>
      </c>
      <c r="Y14">
        <f>INDEX(_calc_누적빈도!Y:Y,$A14)-INDEX(_calc_누적빈도!Y:Y,$A14-기준150회_후보!$B$1)</f>
        <v>19</v>
      </c>
      <c r="Z14">
        <f>INDEX(_calc_누적빈도!Z:Z,$A14)-INDEX(_calc_누적빈도!Z:Z,$A14-기준150회_후보!$B$1)</f>
        <v>16</v>
      </c>
      <c r="AA14">
        <f>INDEX(_calc_누적빈도!AA:AA,$A14)-INDEX(_calc_누적빈도!AA:AA,$A14-기준150회_후보!$B$1)</f>
        <v>21</v>
      </c>
      <c r="AB14">
        <f>INDEX(_calc_누적빈도!AB:AB,$A14)-INDEX(_calc_누적빈도!AB:AB,$A14-기준150회_후보!$B$1)</f>
        <v>25</v>
      </c>
      <c r="AC14">
        <f>INDEX(_calc_누적빈도!AC:AC,$A14)-INDEX(_calc_누적빈도!AC:AC,$A14-기준150회_후보!$B$1)</f>
        <v>26</v>
      </c>
      <c r="AD14">
        <f>INDEX(_calc_누적빈도!AD:AD,$A14)-INDEX(_calc_누적빈도!AD:AD,$A14-기준150회_후보!$B$1)</f>
        <v>21</v>
      </c>
      <c r="AE14">
        <f>INDEX(_calc_누적빈도!AE:AE,$A14)-INDEX(_calc_누적빈도!AE:AE,$A14-기준150회_후보!$B$1)</f>
        <v>26</v>
      </c>
      <c r="AF14">
        <f>INDEX(_calc_누적빈도!AF:AF,$A14)-INDEX(_calc_누적빈도!AF:AF,$A14-기준150회_후보!$B$1)</f>
        <v>23</v>
      </c>
      <c r="AG14">
        <f>INDEX(_calc_누적빈도!AG:AG,$A14)-INDEX(_calc_누적빈도!AG:AG,$A14-기준150회_후보!$B$1)</f>
        <v>16</v>
      </c>
      <c r="AH14">
        <f>INDEX(_calc_누적빈도!AH:AH,$A14)-INDEX(_calc_누적빈도!AH:AH,$A14-기준150회_후보!$B$1)</f>
        <v>23</v>
      </c>
      <c r="AI14">
        <f>INDEX(_calc_누적빈도!AI:AI,$A14)-INDEX(_calc_누적빈도!AI:AI,$A14-기준150회_후보!$B$1)</f>
        <v>21</v>
      </c>
      <c r="AJ14">
        <f>INDEX(_calc_누적빈도!AJ:AJ,$A14)-INDEX(_calc_누적빈도!AJ:AJ,$A14-기준150회_후보!$B$1)</f>
        <v>20</v>
      </c>
      <c r="AK14">
        <f>INDEX(_calc_누적빈도!AK:AK,$A14)-INDEX(_calc_누적빈도!AK:AK,$A14-기준150회_후보!$B$1)</f>
        <v>17</v>
      </c>
      <c r="AL14">
        <f>INDEX(_calc_누적빈도!AL:AL,$A14)-INDEX(_calc_누적빈도!AL:AL,$A14-기준150회_후보!$B$1)</f>
        <v>23</v>
      </c>
      <c r="AM14">
        <f>INDEX(_calc_누적빈도!AM:AM,$A14)-INDEX(_calc_누적빈도!AM:AM,$A14-기준150회_후보!$B$1)</f>
        <v>26</v>
      </c>
      <c r="AN14">
        <f>INDEX(_calc_누적빈도!AN:AN,$A14)-INDEX(_calc_누적빈도!AN:AN,$A14-기준150회_후보!$B$1)</f>
        <v>17</v>
      </c>
      <c r="AO14">
        <f>INDEX(_calc_누적빈도!AO:AO,$A14)-INDEX(_calc_누적빈도!AO:AO,$A14-기준150회_후보!$B$1)</f>
        <v>22</v>
      </c>
      <c r="AP14">
        <f>INDEX(_calc_누적빈도!AP:AP,$A14)-INDEX(_calc_누적빈도!AP:AP,$A14-기준150회_후보!$B$1)</f>
        <v>16</v>
      </c>
      <c r="AQ14">
        <f>INDEX(_calc_누적빈도!AQ:AQ,$A14)-INDEX(_calc_누적빈도!AQ:AQ,$A14-기준150회_후보!$B$1)</f>
        <v>19</v>
      </c>
      <c r="AR14">
        <f>INDEX(_calc_누적빈도!AR:AR,$A14)-INDEX(_calc_누적빈도!AR:AR,$A14-기준150회_후보!$B$1)</f>
        <v>13</v>
      </c>
      <c r="AS14">
        <f>INDEX(_calc_누적빈도!AS:AS,$A14)-INDEX(_calc_누적빈도!AS:AS,$A14-기준150회_후보!$B$1)</f>
        <v>21</v>
      </c>
      <c r="AT14">
        <f>INDEX(_calc_누적빈도!AT:AT,$A14)-INDEX(_calc_누적빈도!AT:AT,$A14-기준150회_후보!$B$1)</f>
        <v>18</v>
      </c>
      <c r="AU14">
        <f>(RANK(_calc_라운드기준!B14,_calc_라운드기준!$B14:$AT14,0)+COUNTIFS(_calc_라운드기준!$B14:$AT14,_calc_라운드기준!B14,$B$1:$AT$1,"&lt;"&amp;1))-(RANK(B14,$B14:$AT14,0)+COUNTIFS($B14:$AT14,B14,$B$1:$AT$1,"&lt;"&amp;1))</f>
        <v>-22</v>
      </c>
      <c r="AV14">
        <f>(RANK(_calc_라운드기준!C14,_calc_라운드기준!$B14:$AT14,0)+COUNTIFS(_calc_라운드기준!$B14:$AT14,_calc_라운드기준!C14,$B$1:$AT$1,"&lt;"&amp;2))-(RANK(C14,$B14:$AT14,0)+COUNTIFS($B14:$AT14,C14,$B$1:$AT$1,"&lt;"&amp;2))</f>
        <v>-12</v>
      </c>
      <c r="AW14">
        <f>(RANK(_calc_라운드기준!D14,_calc_라운드기준!$B14:$AT14,0)+COUNTIFS(_calc_라운드기준!$B14:$AT14,_calc_라운드기준!D14,$B$1:$AT$1,"&lt;"&amp;3))-(RANK(D14,$B14:$AT14,0)+COUNTIFS($B14:$AT14,D14,$B$1:$AT$1,"&lt;"&amp;3))</f>
        <v>6</v>
      </c>
      <c r="AX14">
        <f>(RANK(_calc_라운드기준!E14,_calc_라운드기준!$B14:$AT14,0)+COUNTIFS(_calc_라운드기준!$B14:$AT14,_calc_라운드기준!E14,$B$1:$AT$1,"&lt;"&amp;4))-(RANK(E14,$B14:$AT14,0)+COUNTIFS($B14:$AT14,E14,$B$1:$AT$1,"&lt;"&amp;4))</f>
        <v>-24</v>
      </c>
      <c r="AY14">
        <f>(RANK(_calc_라운드기준!F14,_calc_라운드기준!$B14:$AT14,0)+COUNTIFS(_calc_라운드기준!$B14:$AT14,_calc_라운드기준!F14,$B$1:$AT$1,"&lt;"&amp;5))-(RANK(F14,$B14:$AT14,0)+COUNTIFS($B14:$AT14,F14,$B$1:$AT$1,"&lt;"&amp;5))</f>
        <v>-9</v>
      </c>
      <c r="AZ14">
        <f>(RANK(_calc_라운드기준!G14,_calc_라운드기준!$B14:$AT14,0)+COUNTIFS(_calc_라운드기준!$B14:$AT14,_calc_라운드기준!G14,$B$1:$AT$1,"&lt;"&amp;6))-(RANK(G14,$B14:$AT14,0)+COUNTIFS($B14:$AT14,G14,$B$1:$AT$1,"&lt;"&amp;6))</f>
        <v>16</v>
      </c>
      <c r="BA14">
        <f>(RANK(_calc_라운드기준!H14,_calc_라운드기준!$B14:$AT14,0)+COUNTIFS(_calc_라운드기준!$B14:$AT14,_calc_라운드기준!H14,$B$1:$AT$1,"&lt;"&amp;7))-(RANK(H14,$B14:$AT14,0)+COUNTIFS($B14:$AT14,H14,$B$1:$AT$1,"&lt;"&amp;7))</f>
        <v>33</v>
      </c>
      <c r="BB14">
        <f>(RANK(_calc_라운드기준!I14,_calc_라운드기준!$B14:$AT14,0)+COUNTIFS(_calc_라운드기준!$B14:$AT14,_calc_라운드기준!I14,$B$1:$AT$1,"&lt;"&amp;8))-(RANK(I14,$B14:$AT14,0)+COUNTIFS($B14:$AT14,I14,$B$1:$AT$1,"&lt;"&amp;8))</f>
        <v>-10</v>
      </c>
      <c r="BC14">
        <f>(RANK(_calc_라운드기준!J14,_calc_라운드기준!$B14:$AT14,0)+COUNTIFS(_calc_라운드기준!$B14:$AT14,_calc_라운드기준!J14,$B$1:$AT$1,"&lt;"&amp;9))-(RANK(J14,$B14:$AT14,0)+COUNTIFS($B14:$AT14,J14,$B$1:$AT$1,"&lt;"&amp;9))</f>
        <v>-12</v>
      </c>
      <c r="BD14">
        <f>(RANK(_calc_라운드기준!K14,_calc_라운드기준!$B14:$AT14,0)+COUNTIFS(_calc_라운드기준!$B14:$AT14,_calc_라운드기준!K14,$B$1:$AT$1,"&lt;"&amp;10))-(RANK(K14,$B14:$AT14,0)+COUNTIFS($B14:$AT14,K14,$B$1:$AT$1,"&lt;"&amp;10))</f>
        <v>-1</v>
      </c>
      <c r="BE14">
        <f>(RANK(_calc_라운드기준!L14,_calc_라운드기준!$B14:$AT14,0)+COUNTIFS(_calc_라운드기준!$B14:$AT14,_calc_라운드기준!L14,$B$1:$AT$1,"&lt;"&amp;11))-(RANK(L14,$B14:$AT14,0)+COUNTIFS($B14:$AT14,L14,$B$1:$AT$1,"&lt;"&amp;11))</f>
        <v>16</v>
      </c>
      <c r="BF14">
        <f>(RANK(_calc_라운드기준!M14,_calc_라운드기준!$B14:$AT14,0)+COUNTIFS(_calc_라운드기준!$B14:$AT14,_calc_라운드기준!M14,$B$1:$AT$1,"&lt;"&amp;12))-(RANK(M14,$B14:$AT14,0)+COUNTIFS($B14:$AT14,M14,$B$1:$AT$1,"&lt;"&amp;12))</f>
        <v>21</v>
      </c>
      <c r="BG14">
        <f>(RANK(_calc_라운드기준!N14,_calc_라운드기준!$B14:$AT14,0)+COUNTIFS(_calc_라운드기준!$B14:$AT14,_calc_라운드기준!N14,$B$1:$AT$1,"&lt;"&amp;13))-(RANK(N14,$B14:$AT14,0)+COUNTIFS($B14:$AT14,N14,$B$1:$AT$1,"&lt;"&amp;13))</f>
        <v>5</v>
      </c>
      <c r="BH14">
        <f>(RANK(_calc_라운드기준!O14,_calc_라운드기준!$B14:$AT14,0)+COUNTIFS(_calc_라운드기준!$B14:$AT14,_calc_라운드기준!O14,$B$1:$AT$1,"&lt;"&amp;14))-(RANK(O14,$B14:$AT14,0)+COUNTIFS($B14:$AT14,O14,$B$1:$AT$1,"&lt;"&amp;14))</f>
        <v>12</v>
      </c>
      <c r="BI14">
        <f>(RANK(_calc_라운드기준!P14,_calc_라운드기준!$B14:$AT14,0)+COUNTIFS(_calc_라운드기준!$B14:$AT14,_calc_라운드기준!P14,$B$1:$AT$1,"&lt;"&amp;15))-(RANK(P14,$B14:$AT14,0)+COUNTIFS($B14:$AT14,P14,$B$1:$AT$1,"&lt;"&amp;15))</f>
        <v>-4</v>
      </c>
      <c r="BJ14">
        <f>(RANK(_calc_라운드기준!Q14,_calc_라운드기준!$B14:$AT14,0)+COUNTIFS(_calc_라운드기준!$B14:$AT14,_calc_라운드기준!Q14,$B$1:$AT$1,"&lt;"&amp;16))-(RANK(Q14,$B14:$AT14,0)+COUNTIFS($B14:$AT14,Q14,$B$1:$AT$1,"&lt;"&amp;16))</f>
        <v>0</v>
      </c>
      <c r="BK14">
        <f>(RANK(_calc_라운드기준!R14,_calc_라운드기준!$B14:$AT14,0)+COUNTIFS(_calc_라운드기준!$B14:$AT14,_calc_라운드기준!R14,$B$1:$AT$1,"&lt;"&amp;17))-(RANK(R14,$B14:$AT14,0)+COUNTIFS($B14:$AT14,R14,$B$1:$AT$1,"&lt;"&amp;17))</f>
        <v>-15</v>
      </c>
      <c r="BL14">
        <f>(RANK(_calc_라운드기준!S14,_calc_라운드기준!$B14:$AT14,0)+COUNTIFS(_calc_라운드기준!$B14:$AT14,_calc_라운드기준!S14,$B$1:$AT$1,"&lt;"&amp;18))-(RANK(S14,$B14:$AT14,0)+COUNTIFS($B14:$AT14,S14,$B$1:$AT$1,"&lt;"&amp;18))</f>
        <v>-4</v>
      </c>
      <c r="BM14">
        <f>(RANK(_calc_라운드기준!T14,_calc_라운드기준!$B14:$AT14,0)+COUNTIFS(_calc_라운드기준!$B14:$AT14,_calc_라운드기준!T14,$B$1:$AT$1,"&lt;"&amp;19))-(RANK(T14,$B14:$AT14,0)+COUNTIFS($B14:$AT14,T14,$B$1:$AT$1,"&lt;"&amp;19))</f>
        <v>6</v>
      </c>
      <c r="BN14">
        <f>(RANK(_calc_라운드기준!U14,_calc_라운드기준!$B14:$AT14,0)+COUNTIFS(_calc_라운드기준!$B14:$AT14,_calc_라운드기준!U14,$B$1:$AT$1,"&lt;"&amp;20))-(RANK(U14,$B14:$AT14,0)+COUNTIFS($B14:$AT14,U14,$B$1:$AT$1,"&lt;"&amp;20))</f>
        <v>7</v>
      </c>
      <c r="BO14">
        <f>(RANK(_calc_라운드기준!V14,_calc_라운드기준!$B14:$AT14,0)+COUNTIFS(_calc_라운드기준!$B14:$AT14,_calc_라운드기준!V14,$B$1:$AT$1,"&lt;"&amp;21))-(RANK(V14,$B14:$AT14,0)+COUNTIFS($B14:$AT14,V14,$B$1:$AT$1,"&lt;"&amp;21))</f>
        <v>26</v>
      </c>
      <c r="BP14">
        <f>(RANK(_calc_라운드기준!W14,_calc_라운드기준!$B14:$AT14,0)+COUNTIFS(_calc_라운드기준!$B14:$AT14,_calc_라운드기준!W14,$B$1:$AT$1,"&lt;"&amp;22))-(RANK(W14,$B14:$AT14,0)+COUNTIFS($B14:$AT14,W14,$B$1:$AT$1,"&lt;"&amp;22))</f>
        <v>-11</v>
      </c>
      <c r="BQ14">
        <f>(RANK(_calc_라운드기준!X14,_calc_라운드기준!$B14:$AT14,0)+COUNTIFS(_calc_라운드기준!$B14:$AT14,_calc_라운드기준!X14,$B$1:$AT$1,"&lt;"&amp;23))-(RANK(X14,$B14:$AT14,0)+COUNTIFS($B14:$AT14,X14,$B$1:$AT$1,"&lt;"&amp;23))</f>
        <v>-31</v>
      </c>
      <c r="BR14">
        <f>(RANK(_calc_라운드기준!Y14,_calc_라운드기준!$B14:$AT14,0)+COUNTIFS(_calc_라운드기준!$B14:$AT14,_calc_라운드기준!Y14,$B$1:$AT$1,"&lt;"&amp;24))-(RANK(Y14,$B14:$AT14,0)+COUNTIFS($B14:$AT14,Y14,$B$1:$AT$1,"&lt;"&amp;24))</f>
        <v>-8</v>
      </c>
      <c r="BS14">
        <f>(RANK(_calc_라운드기준!Z14,_calc_라운드기준!$B14:$AT14,0)+COUNTIFS(_calc_라운드기준!$B14:$AT14,_calc_라운드기준!Z14,$B$1:$AT$1,"&lt;"&amp;25))-(RANK(Z14,$B14:$AT14,0)+COUNTIFS($B14:$AT14,Z14,$B$1:$AT$1,"&lt;"&amp;25))</f>
        <v>-20</v>
      </c>
      <c r="BT14">
        <f>(RANK(_calc_라운드기준!AA14,_calc_라운드기준!$B14:$AT14,0)+COUNTIFS(_calc_라운드기준!$B14:$AT14,_calc_라운드기준!AA14,$B$1:$AT$1,"&lt;"&amp;26))-(RANK(AA14,$B14:$AT14,0)+COUNTIFS($B14:$AT14,AA14,$B$1:$AT$1,"&lt;"&amp;26))</f>
        <v>1</v>
      </c>
      <c r="BU14">
        <f>(RANK(_calc_라운드기준!AB14,_calc_라운드기준!$B14:$AT14,0)+COUNTIFS(_calc_라운드기준!$B14:$AT14,_calc_라운드기준!AB14,$B$1:$AT$1,"&lt;"&amp;27))-(RANK(AB14,$B14:$AT14,0)+COUNTIFS($B14:$AT14,AB14,$B$1:$AT$1,"&lt;"&amp;27))</f>
        <v>-7</v>
      </c>
      <c r="BV14">
        <f>(RANK(_calc_라운드기준!AC14,_calc_라운드기준!$B14:$AT14,0)+COUNTIFS(_calc_라운드기준!$B14:$AT14,_calc_라운드기준!AC14,$B$1:$AT$1,"&lt;"&amp;28))-(RANK(AC14,$B14:$AT14,0)+COUNTIFS($B14:$AT14,AC14,$B$1:$AT$1,"&lt;"&amp;28))</f>
        <v>-2</v>
      </c>
      <c r="BW14">
        <f>(RANK(_calc_라운드기준!AD14,_calc_라운드기준!$B14:$AT14,0)+COUNTIFS(_calc_라운드기준!$B14:$AT14,_calc_라운드기준!AD14,$B$1:$AT$1,"&lt;"&amp;29))-(RANK(AD14,$B14:$AT14,0)+COUNTIFS($B14:$AT14,AD14,$B$1:$AT$1,"&lt;"&amp;29))</f>
        <v>-7</v>
      </c>
      <c r="BX14">
        <f>(RANK(_calc_라운드기준!AE14,_calc_라운드기준!$B14:$AT14,0)+COUNTIFS(_calc_라운드기준!$B14:$AT14,_calc_라운드기준!AE14,$B$1:$AT$1,"&lt;"&amp;30))-(RANK(AE14,$B14:$AT14,0)+COUNTIFS($B14:$AT14,AE14,$B$1:$AT$1,"&lt;"&amp;30))</f>
        <v>15</v>
      </c>
      <c r="BY14">
        <f>(RANK(_calc_라운드기준!AF14,_calc_라운드기준!$B14:$AT14,0)+COUNTIFS(_calc_라운드기준!$B14:$AT14,_calc_라운드기준!AF14,$B$1:$AT$1,"&lt;"&amp;31))-(RANK(AF14,$B14:$AT14,0)+COUNTIFS($B14:$AT14,AF14,$B$1:$AT$1,"&lt;"&amp;31))</f>
        <v>-8</v>
      </c>
      <c r="BZ14">
        <f>(RANK(_calc_라운드기준!AG14,_calc_라운드기준!$B14:$AT14,0)+COUNTIFS(_calc_라운드기준!$B14:$AT14,_calc_라운드기준!AG14,$B$1:$AT$1,"&lt;"&amp;32))-(RANK(AG14,$B14:$AT14,0)+COUNTIFS($B14:$AT14,AG14,$B$1:$AT$1,"&lt;"&amp;32))</f>
        <v>-12</v>
      </c>
      <c r="CA14">
        <f>(RANK(_calc_라운드기준!AH14,_calc_라운드기준!$B14:$AT14,0)+COUNTIFS(_calc_라운드기준!$B14:$AT14,_calc_라운드기준!AH14,$B$1:$AT$1,"&lt;"&amp;33))-(RANK(AH14,$B14:$AT14,0)+COUNTIFS($B14:$AT14,AH14,$B$1:$AT$1,"&lt;"&amp;33))</f>
        <v>15</v>
      </c>
      <c r="CB14">
        <f>(RANK(_calc_라운드기준!AI14,_calc_라운드기준!$B14:$AT14,0)+COUNTIFS(_calc_라운드기준!$B14:$AT14,_calc_라운드기준!AI14,$B$1:$AT$1,"&lt;"&amp;34))-(RANK(AI14,$B14:$AT14,0)+COUNTIFS($B14:$AT14,AI14,$B$1:$AT$1,"&lt;"&amp;34))</f>
        <v>23</v>
      </c>
      <c r="CC14">
        <f>(RANK(_calc_라운드기준!AJ14,_calc_라운드기준!$B14:$AT14,0)+COUNTIFS(_calc_라운드기준!$B14:$AT14,_calc_라운드기준!AJ14,$B$1:$AT$1,"&lt;"&amp;35))-(RANK(AJ14,$B14:$AT14,0)+COUNTIFS($B14:$AT14,AJ14,$B$1:$AT$1,"&lt;"&amp;35))</f>
        <v>6</v>
      </c>
      <c r="CD14">
        <f>(RANK(_calc_라운드기준!AK14,_calc_라운드기준!$B14:$AT14,0)+COUNTIFS(_calc_라운드기준!$B14:$AT14,_calc_라운드기준!AK14,$B$1:$AT$1,"&lt;"&amp;36))-(RANK(AK14,$B14:$AT14,0)+COUNTIFS($B14:$AT14,AK14,$B$1:$AT$1,"&lt;"&amp;36))</f>
        <v>-13</v>
      </c>
      <c r="CE14">
        <f>(RANK(_calc_라운드기준!AL14,_calc_라운드기준!$B14:$AT14,0)+COUNTIFS(_calc_라운드기준!$B14:$AT14,_calc_라운드기준!AL14,$B$1:$AT$1,"&lt;"&amp;37))-(RANK(AL14,$B14:$AT14,0)+COUNTIFS($B14:$AT14,AL14,$B$1:$AT$1,"&lt;"&amp;37))</f>
        <v>8</v>
      </c>
      <c r="CF14">
        <f>(RANK(_calc_라운드기준!AM14,_calc_라운드기준!$B14:$AT14,0)+COUNTIFS(_calc_라운드기준!$B14:$AT14,_calc_라운드기준!AM14,$B$1:$AT$1,"&lt;"&amp;38))-(RANK(AM14,$B14:$AT14,0)+COUNTIFS($B14:$AT14,AM14,$B$1:$AT$1,"&lt;"&amp;38))</f>
        <v>7</v>
      </c>
      <c r="CG14">
        <f>(RANK(_calc_라운드기준!AN14,_calc_라운드기준!$B14:$AT14,0)+COUNTIFS(_calc_라운드기준!$B14:$AT14,_calc_라운드기준!AN14,$B$1:$AT$1,"&lt;"&amp;39))-(RANK(AN14,$B14:$AT14,0)+COUNTIFS($B14:$AT14,AN14,$B$1:$AT$1,"&lt;"&amp;39))</f>
        <v>-5</v>
      </c>
      <c r="CH14">
        <f>(RANK(_calc_라운드기준!AO14,_calc_라운드기준!$B14:$AT14,0)+COUNTIFS(_calc_라운드기준!$B14:$AT14,_calc_라운드기준!AO14,$B$1:$AT$1,"&lt;"&amp;40))-(RANK(AO14,$B14:$AT14,0)+COUNTIFS($B14:$AT14,AO14,$B$1:$AT$1,"&lt;"&amp;40))</f>
        <v>22</v>
      </c>
      <c r="CI14">
        <f>(RANK(_calc_라운드기준!AP14,_calc_라운드기준!$B14:$AT14,0)+COUNTIFS(_calc_라운드기준!$B14:$AT14,_calc_라운드기준!AP14,$B$1:$AT$1,"&lt;"&amp;41))-(RANK(AP14,$B14:$AT14,0)+COUNTIFS($B14:$AT14,AP14,$B$1:$AT$1,"&lt;"&amp;41))</f>
        <v>-17</v>
      </c>
      <c r="CJ14">
        <f>(RANK(_calc_라운드기준!AQ14,_calc_라운드기준!$B14:$AT14,0)+COUNTIFS(_calc_라운드기준!$B14:$AT14,_calc_라운드기준!AQ14,$B$1:$AT$1,"&lt;"&amp;42))-(RANK(AQ14,$B14:$AT14,0)+COUNTIFS($B14:$AT14,AQ14,$B$1:$AT$1,"&lt;"&amp;42))</f>
        <v>5</v>
      </c>
      <c r="CK14">
        <f>(RANK(_calc_라운드기준!AR14,_calc_라운드기준!$B14:$AT14,0)+COUNTIFS(_calc_라운드기준!$B14:$AT14,_calc_라운드기준!AR14,$B$1:$AT$1,"&lt;"&amp;43))-(RANK(AR14,$B14:$AT14,0)+COUNTIFS($B14:$AT14,AR14,$B$1:$AT$1,"&lt;"&amp;43))</f>
        <v>1</v>
      </c>
      <c r="CL14">
        <f>(RANK(_calc_라운드기준!AS14,_calc_라운드기준!$B14:$AT14,0)+COUNTIFS(_calc_라운드기준!$B14:$AT14,_calc_라운드기준!AS14,$B$1:$AT$1,"&lt;"&amp;44))-(RANK(AS14,$B14:$AT14,0)+COUNTIFS($B14:$AT14,AS14,$B$1:$AT$1,"&lt;"&amp;44))</f>
        <v>11</v>
      </c>
      <c r="CM14">
        <f>(RANK(_calc_라운드기준!AT14,_calc_라운드기준!$B14:$AT14,0)+COUNTIFS(_calc_라운드기준!$B14:$AT14,_calc_라운드기준!AT14,$B$1:$AT$1,"&lt;"&amp;45))-(RANK(AT14,$B14:$AT14,0)+COUNTIFS($B14:$AT14,AT14,$B$1:$AT$1,"&lt;"&amp;45))</f>
        <v>-8</v>
      </c>
      <c r="CN14">
        <f t="shared" si="0"/>
        <v>43</v>
      </c>
      <c r="CO14">
        <f t="shared" si="1"/>
        <v>36</v>
      </c>
      <c r="CP14">
        <f t="shared" si="2"/>
        <v>15</v>
      </c>
      <c r="CQ14">
        <f t="shared" si="3"/>
        <v>44</v>
      </c>
      <c r="CR14">
        <f t="shared" si="4"/>
        <v>33</v>
      </c>
      <c r="CS14">
        <f t="shared" si="5"/>
        <v>6</v>
      </c>
      <c r="CT14">
        <f t="shared" si="6"/>
        <v>1</v>
      </c>
      <c r="CU14">
        <f t="shared" si="7"/>
        <v>34</v>
      </c>
      <c r="CV14">
        <f t="shared" si="8"/>
        <v>37</v>
      </c>
      <c r="CW14">
        <f t="shared" si="9"/>
        <v>23</v>
      </c>
      <c r="CX14">
        <f t="shared" si="10"/>
        <v>7</v>
      </c>
      <c r="CY14">
        <f t="shared" si="11"/>
        <v>5</v>
      </c>
      <c r="CZ14">
        <f t="shared" si="12"/>
        <v>18</v>
      </c>
      <c r="DA14">
        <f t="shared" si="13"/>
        <v>10</v>
      </c>
      <c r="DB14">
        <f t="shared" si="14"/>
        <v>25</v>
      </c>
      <c r="DC14">
        <f t="shared" si="15"/>
        <v>22</v>
      </c>
      <c r="DD14">
        <f t="shared" si="16"/>
        <v>40</v>
      </c>
      <c r="DE14">
        <f t="shared" si="17"/>
        <v>26</v>
      </c>
      <c r="DF14">
        <f t="shared" si="18"/>
        <v>16</v>
      </c>
      <c r="DG14">
        <f t="shared" si="19"/>
        <v>13</v>
      </c>
      <c r="DH14">
        <f t="shared" si="20"/>
        <v>2</v>
      </c>
      <c r="DI14">
        <f t="shared" si="21"/>
        <v>35</v>
      </c>
      <c r="DJ14">
        <f t="shared" si="22"/>
        <v>45</v>
      </c>
      <c r="DK14">
        <f t="shared" si="23"/>
        <v>30</v>
      </c>
      <c r="DL14">
        <f t="shared" si="24"/>
        <v>42</v>
      </c>
      <c r="DM14">
        <f t="shared" si="25"/>
        <v>20</v>
      </c>
      <c r="DN14">
        <f t="shared" si="26"/>
        <v>28</v>
      </c>
      <c r="DO14">
        <f t="shared" si="27"/>
        <v>24</v>
      </c>
      <c r="DP14">
        <f t="shared" si="28"/>
        <v>29</v>
      </c>
      <c r="DQ14">
        <f t="shared" si="29"/>
        <v>8</v>
      </c>
      <c r="DR14">
        <f t="shared" si="30"/>
        <v>31</v>
      </c>
      <c r="DS14">
        <f t="shared" si="31"/>
        <v>38</v>
      </c>
      <c r="DT14">
        <f t="shared" si="32"/>
        <v>9</v>
      </c>
      <c r="DU14">
        <f t="shared" si="33"/>
        <v>3</v>
      </c>
      <c r="DV14">
        <f t="shared" si="34"/>
        <v>17</v>
      </c>
      <c r="DW14">
        <f t="shared" si="35"/>
        <v>39</v>
      </c>
      <c r="DX14">
        <f t="shared" si="36"/>
        <v>12</v>
      </c>
      <c r="DY14">
        <f t="shared" si="37"/>
        <v>14</v>
      </c>
      <c r="DZ14">
        <f t="shared" si="38"/>
        <v>27</v>
      </c>
      <c r="EA14">
        <f t="shared" si="39"/>
        <v>4</v>
      </c>
      <c r="EB14">
        <f t="shared" si="40"/>
        <v>41</v>
      </c>
      <c r="EC14">
        <f t="shared" si="41"/>
        <v>19</v>
      </c>
      <c r="ED14">
        <f t="shared" si="42"/>
        <v>21</v>
      </c>
      <c r="EE14">
        <f t="shared" si="43"/>
        <v>11</v>
      </c>
      <c r="EF14">
        <f t="shared" si="44"/>
        <v>32</v>
      </c>
    </row>
    <row r="15" spans="1:136" ht="16.5" customHeight="1">
      <c r="A15">
        <f>_calc_라운드기준!A15</f>
        <v>1231</v>
      </c>
      <c r="B15">
        <f>INDEX(_calc_누적빈도!B:B,$A15)-INDEX(_calc_누적빈도!B:B,$A15-기준150회_후보!$B$1)</f>
        <v>19</v>
      </c>
      <c r="C15">
        <f>INDEX(_calc_누적빈도!C:C,$A15)-INDEX(_calc_누적빈도!C:C,$A15-기준150회_후보!$B$1)</f>
        <v>12</v>
      </c>
      <c r="D15">
        <f>INDEX(_calc_누적빈도!D:D,$A15)-INDEX(_calc_누적빈도!D:D,$A15-기준150회_후보!$B$1)</f>
        <v>26</v>
      </c>
      <c r="E15">
        <f>INDEX(_calc_누적빈도!E:E,$A15)-INDEX(_calc_누적빈도!E:E,$A15-기준150회_후보!$B$1)</f>
        <v>16</v>
      </c>
      <c r="F15">
        <f>INDEX(_calc_누적빈도!F:F,$A15)-INDEX(_calc_누적빈도!F:F,$A15-기준150회_후보!$B$1)</f>
        <v>13</v>
      </c>
      <c r="G15">
        <f>INDEX(_calc_누적빈도!G:G,$A15)-INDEX(_calc_누적빈도!G:G,$A15-기준150회_후보!$B$1)</f>
        <v>24</v>
      </c>
      <c r="H15">
        <f>INDEX(_calc_누적빈도!H:H,$A15)-INDEX(_calc_누적빈도!H:H,$A15-기준150회_후보!$B$1)</f>
        <v>25</v>
      </c>
      <c r="I15">
        <f>INDEX(_calc_누적빈도!I:I,$A15)-INDEX(_calc_누적빈도!I:I,$A15-기준150회_후보!$B$1)</f>
        <v>19</v>
      </c>
      <c r="J15">
        <f>INDEX(_calc_누적빈도!J:J,$A15)-INDEX(_calc_누적빈도!J:J,$A15-기준150회_후보!$B$1)</f>
        <v>21</v>
      </c>
      <c r="K15">
        <f>INDEX(_calc_누적빈도!K:K,$A15)-INDEX(_calc_누적빈도!K:K,$A15-기준150회_후보!$B$1)</f>
        <v>16</v>
      </c>
      <c r="L15">
        <f>INDEX(_calc_누적빈도!L:L,$A15)-INDEX(_calc_누적빈도!L:L,$A15-기준150회_후보!$B$1)</f>
        <v>18</v>
      </c>
      <c r="M15">
        <f>INDEX(_calc_누적빈도!M:M,$A15)-INDEX(_calc_누적빈도!M:M,$A15-기준150회_후보!$B$1)</f>
        <v>22</v>
      </c>
      <c r="N15">
        <f>INDEX(_calc_누적빈도!N:N,$A15)-INDEX(_calc_누적빈도!N:N,$A15-기준150회_후보!$B$1)</f>
        <v>26</v>
      </c>
      <c r="O15">
        <f>INDEX(_calc_누적빈도!O:O,$A15)-INDEX(_calc_누적빈도!O:O,$A15-기준150회_후보!$B$1)</f>
        <v>17</v>
      </c>
      <c r="P15">
        <f>INDEX(_calc_누적빈도!P:P,$A15)-INDEX(_calc_누적빈도!P:P,$A15-기준150회_후보!$B$1)</f>
        <v>23</v>
      </c>
      <c r="Q15">
        <f>INDEX(_calc_누적빈도!Q:Q,$A15)-INDEX(_calc_누적빈도!Q:Q,$A15-기준150회_후보!$B$1)</f>
        <v>27</v>
      </c>
      <c r="R15">
        <f>INDEX(_calc_누적빈도!R:R,$A15)-INDEX(_calc_누적빈도!R:R,$A15-기준150회_후보!$B$1)</f>
        <v>18</v>
      </c>
      <c r="S15">
        <f>INDEX(_calc_누적빈도!S:S,$A15)-INDEX(_calc_누적빈도!S:S,$A15-기준150회_후보!$B$1)</f>
        <v>14</v>
      </c>
      <c r="T15">
        <f>INDEX(_calc_누적빈도!T:T,$A15)-INDEX(_calc_누적빈도!T:T,$A15-기준150회_후보!$B$1)</f>
        <v>24</v>
      </c>
      <c r="U15">
        <f>INDEX(_calc_누적빈도!U:U,$A15)-INDEX(_calc_누적빈도!U:U,$A15-기준150회_후보!$B$1)</f>
        <v>18</v>
      </c>
      <c r="V15">
        <f>INDEX(_calc_누적빈도!V:V,$A15)-INDEX(_calc_누적빈도!V:V,$A15-기준150회_후보!$B$1)</f>
        <v>22</v>
      </c>
      <c r="W15">
        <f>INDEX(_calc_누적빈도!W:W,$A15)-INDEX(_calc_누적빈도!W:W,$A15-기준150회_후보!$B$1)</f>
        <v>16</v>
      </c>
      <c r="X15">
        <f>INDEX(_calc_누적빈도!X:X,$A15)-INDEX(_calc_누적빈도!X:X,$A15-기준150회_후보!$B$1)</f>
        <v>15</v>
      </c>
      <c r="Y15">
        <f>INDEX(_calc_누적빈도!Y:Y,$A15)-INDEX(_calc_누적빈도!Y:Y,$A15-기준150회_후보!$B$1)</f>
        <v>20</v>
      </c>
      <c r="Z15">
        <f>INDEX(_calc_누적빈도!Z:Z,$A15)-INDEX(_calc_누적빈도!Z:Z,$A15-기준150회_후보!$B$1)</f>
        <v>16</v>
      </c>
      <c r="AA15">
        <f>INDEX(_calc_누적빈도!AA:AA,$A15)-INDEX(_calc_누적빈도!AA:AA,$A15-기준150회_후보!$B$1)</f>
        <v>21</v>
      </c>
      <c r="AB15">
        <f>INDEX(_calc_누적빈도!AB:AB,$A15)-INDEX(_calc_누적빈도!AB:AB,$A15-기준150회_후보!$B$1)</f>
        <v>25</v>
      </c>
      <c r="AC15">
        <f>INDEX(_calc_누적빈도!AC:AC,$A15)-INDEX(_calc_누적빈도!AC:AC,$A15-기준150회_후보!$B$1)</f>
        <v>26</v>
      </c>
      <c r="AD15">
        <f>INDEX(_calc_누적빈도!AD:AD,$A15)-INDEX(_calc_누적빈도!AD:AD,$A15-기준150회_후보!$B$1)</f>
        <v>21</v>
      </c>
      <c r="AE15">
        <f>INDEX(_calc_누적빈도!AE:AE,$A15)-INDEX(_calc_누적빈도!AE:AE,$A15-기준150회_후보!$B$1)</f>
        <v>26</v>
      </c>
      <c r="AF15">
        <f>INDEX(_calc_누적빈도!AF:AF,$A15)-INDEX(_calc_누적빈도!AF:AF,$A15-기준150회_후보!$B$1)</f>
        <v>22</v>
      </c>
      <c r="AG15">
        <f>INDEX(_calc_누적빈도!AG:AG,$A15)-INDEX(_calc_누적빈도!AG:AG,$A15-기준150회_후보!$B$1)</f>
        <v>16</v>
      </c>
      <c r="AH15">
        <f>INDEX(_calc_누적빈도!AH:AH,$A15)-INDEX(_calc_누적빈도!AH:AH,$A15-기준150회_후보!$B$1)</f>
        <v>23</v>
      </c>
      <c r="AI15">
        <f>INDEX(_calc_누적빈도!AI:AI,$A15)-INDEX(_calc_누적빈도!AI:AI,$A15-기준150회_후보!$B$1)</f>
        <v>21</v>
      </c>
      <c r="AJ15">
        <f>INDEX(_calc_누적빈도!AJ:AJ,$A15)-INDEX(_calc_누적빈도!AJ:AJ,$A15-기준150회_후보!$B$1)</f>
        <v>20</v>
      </c>
      <c r="AK15">
        <f>INDEX(_calc_누적빈도!AK:AK,$A15)-INDEX(_calc_누적빈도!AK:AK,$A15-기준150회_후보!$B$1)</f>
        <v>17</v>
      </c>
      <c r="AL15">
        <f>INDEX(_calc_누적빈도!AL:AL,$A15)-INDEX(_calc_누적빈도!AL:AL,$A15-기준150회_후보!$B$1)</f>
        <v>23</v>
      </c>
      <c r="AM15">
        <f>INDEX(_calc_누적빈도!AM:AM,$A15)-INDEX(_calc_누적빈도!AM:AM,$A15-기준150회_후보!$B$1)</f>
        <v>26</v>
      </c>
      <c r="AN15">
        <f>INDEX(_calc_누적빈도!AN:AN,$A15)-INDEX(_calc_누적빈도!AN:AN,$A15-기준150회_후보!$B$1)</f>
        <v>17</v>
      </c>
      <c r="AO15">
        <f>INDEX(_calc_누적빈도!AO:AO,$A15)-INDEX(_calc_누적빈도!AO:AO,$A15-기준150회_후보!$B$1)</f>
        <v>22</v>
      </c>
      <c r="AP15">
        <f>INDEX(_calc_누적빈도!AP:AP,$A15)-INDEX(_calc_누적빈도!AP:AP,$A15-기준150회_후보!$B$1)</f>
        <v>16</v>
      </c>
      <c r="AQ15">
        <f>INDEX(_calc_누적빈도!AQ:AQ,$A15)-INDEX(_calc_누적빈도!AQ:AQ,$A15-기준150회_후보!$B$1)</f>
        <v>19</v>
      </c>
      <c r="AR15">
        <f>INDEX(_calc_누적빈도!AR:AR,$A15)-INDEX(_calc_누적빈도!AR:AR,$A15-기준150회_후보!$B$1)</f>
        <v>13</v>
      </c>
      <c r="AS15">
        <f>INDEX(_calc_누적빈도!AS:AS,$A15)-INDEX(_calc_누적빈도!AS:AS,$A15-기준150회_후보!$B$1)</f>
        <v>21</v>
      </c>
      <c r="AT15">
        <f>INDEX(_calc_누적빈도!AT:AT,$A15)-INDEX(_calc_누적빈도!AT:AT,$A15-기준150회_후보!$B$1)</f>
        <v>18</v>
      </c>
      <c r="AU15">
        <f>(RANK(_calc_라운드기준!B15,_calc_라운드기준!$B15:$AT15,0)+COUNTIFS(_calc_라운드기준!$B15:$AT15,_calc_라운드기준!B15,$B$1:$AT$1,"&lt;"&amp;1))-(RANK(B15,$B15:$AT15,0)+COUNTIFS($B15:$AT15,B15,$B$1:$AT$1,"&lt;"&amp;1))</f>
        <v>-21</v>
      </c>
      <c r="AV15">
        <f>(RANK(_calc_라운드기준!C15,_calc_라운드기준!$B15:$AT15,0)+COUNTIFS(_calc_라운드기준!$B15:$AT15,_calc_라운드기준!C15,$B$1:$AT$1,"&lt;"&amp;2))-(RANK(C15,$B15:$AT15,0)+COUNTIFS($B15:$AT15,C15,$B$1:$AT$1,"&lt;"&amp;2))</f>
        <v>-10</v>
      </c>
      <c r="AW15">
        <f>(RANK(_calc_라운드기준!D15,_calc_라운드기준!$B15:$AT15,0)+COUNTIFS(_calc_라운드기준!$B15:$AT15,_calc_라운드기준!D15,$B$1:$AT$1,"&lt;"&amp;3))-(RANK(D15,$B15:$AT15,0)+COUNTIFS($B15:$AT15,D15,$B$1:$AT$1,"&lt;"&amp;3))</f>
        <v>5</v>
      </c>
      <c r="AX15">
        <f>(RANK(_calc_라운드기준!E15,_calc_라운드기준!$B15:$AT15,0)+COUNTIFS(_calc_라운드기준!$B15:$AT15,_calc_라운드기준!E15,$B$1:$AT$1,"&lt;"&amp;4))-(RANK(E15,$B15:$AT15,0)+COUNTIFS($B15:$AT15,E15,$B$1:$AT$1,"&lt;"&amp;4))</f>
        <v>-21</v>
      </c>
      <c r="AY15">
        <f>(RANK(_calc_라운드기준!F15,_calc_라운드기준!$B15:$AT15,0)+COUNTIFS(_calc_라운드기준!$B15:$AT15,_calc_라운드기준!F15,$B$1:$AT$1,"&lt;"&amp;5))-(RANK(F15,$B15:$AT15,0)+COUNTIFS($B15:$AT15,F15,$B$1:$AT$1,"&lt;"&amp;5))</f>
        <v>-7</v>
      </c>
      <c r="AZ15">
        <f>(RANK(_calc_라운드기준!G15,_calc_라운드기준!$B15:$AT15,0)+COUNTIFS(_calc_라운드기준!$B15:$AT15,_calc_라운드기준!G15,$B$1:$AT$1,"&lt;"&amp;6))-(RANK(G15,$B15:$AT15,0)+COUNTIFS($B15:$AT15,G15,$B$1:$AT$1,"&lt;"&amp;6))</f>
        <v>17</v>
      </c>
      <c r="BA15">
        <f>(RANK(_calc_라운드기준!H15,_calc_라운드기준!$B15:$AT15,0)+COUNTIFS(_calc_라운드기준!$B15:$AT15,_calc_라운드기준!H15,$B$1:$AT$1,"&lt;"&amp;7))-(RANK(H15,$B15:$AT15,0)+COUNTIFS($B15:$AT15,H15,$B$1:$AT$1,"&lt;"&amp;7))</f>
        <v>32</v>
      </c>
      <c r="BB15">
        <f>(RANK(_calc_라운드기준!I15,_calc_라운드기준!$B15:$AT15,0)+COUNTIFS(_calc_라운드기준!$B15:$AT15,_calc_라운드기준!I15,$B$1:$AT$1,"&lt;"&amp;8))-(RANK(I15,$B15:$AT15,0)+COUNTIFS($B15:$AT15,I15,$B$1:$AT$1,"&lt;"&amp;8))</f>
        <v>-18</v>
      </c>
      <c r="BC15">
        <f>(RANK(_calc_라운드기준!J15,_calc_라운드기준!$B15:$AT15,0)+COUNTIFS(_calc_라운드기준!$B15:$AT15,_calc_라운드기준!J15,$B$1:$AT$1,"&lt;"&amp;9))-(RANK(J15,$B15:$AT15,0)+COUNTIFS($B15:$AT15,J15,$B$1:$AT$1,"&lt;"&amp;9))</f>
        <v>-9</v>
      </c>
      <c r="BD15">
        <f>(RANK(_calc_라운드기준!K15,_calc_라운드기준!$B15:$AT15,0)+COUNTIFS(_calc_라운드기준!$B15:$AT15,_calc_라운드기준!K15,$B$1:$AT$1,"&lt;"&amp;10))-(RANK(K15,$B15:$AT15,0)+COUNTIFS($B15:$AT15,K15,$B$1:$AT$1,"&lt;"&amp;10))</f>
        <v>-9</v>
      </c>
      <c r="BE15">
        <f>(RANK(_calc_라운드기준!L15,_calc_라운드기준!$B15:$AT15,0)+COUNTIFS(_calc_라운드기준!$B15:$AT15,_calc_라운드기준!L15,$B$1:$AT$1,"&lt;"&amp;11))-(RANK(L15,$B15:$AT15,0)+COUNTIFS($B15:$AT15,L15,$B$1:$AT$1,"&lt;"&amp;11))</f>
        <v>16</v>
      </c>
      <c r="BF15">
        <f>(RANK(_calc_라운드기준!M15,_calc_라운드기준!$B15:$AT15,0)+COUNTIFS(_calc_라운드기준!$B15:$AT15,_calc_라운드기준!M15,$B$1:$AT$1,"&lt;"&amp;12))-(RANK(M15,$B15:$AT15,0)+COUNTIFS($B15:$AT15,M15,$B$1:$AT$1,"&lt;"&amp;12))</f>
        <v>23</v>
      </c>
      <c r="BG15">
        <f>(RANK(_calc_라운드기준!N15,_calc_라운드기준!$B15:$AT15,0)+COUNTIFS(_calc_라운드기준!$B15:$AT15,_calc_라운드기준!N15,$B$1:$AT$1,"&lt;"&amp;13))-(RANK(N15,$B15:$AT15,0)+COUNTIFS($B15:$AT15,N15,$B$1:$AT$1,"&lt;"&amp;13))</f>
        <v>7</v>
      </c>
      <c r="BH15">
        <f>(RANK(_calc_라운드기준!O15,_calc_라운드기준!$B15:$AT15,0)+COUNTIFS(_calc_라운드기준!$B15:$AT15,_calc_라운드기준!O15,$B$1:$AT$1,"&lt;"&amp;14))-(RANK(O15,$B15:$AT15,0)+COUNTIFS($B15:$AT15,O15,$B$1:$AT$1,"&lt;"&amp;14))</f>
        <v>8</v>
      </c>
      <c r="BI15">
        <f>(RANK(_calc_라운드기준!P15,_calc_라운드기준!$B15:$AT15,0)+COUNTIFS(_calc_라운드기준!$B15:$AT15,_calc_라운드기준!P15,$B$1:$AT$1,"&lt;"&amp;15))-(RANK(P15,$B15:$AT15,0)+COUNTIFS($B15:$AT15,P15,$B$1:$AT$1,"&lt;"&amp;15))</f>
        <v>-6</v>
      </c>
      <c r="BJ15">
        <f>(RANK(_calc_라운드기준!Q15,_calc_라운드기준!$B15:$AT15,0)+COUNTIFS(_calc_라운드기준!$B15:$AT15,_calc_라운드기준!Q15,$B$1:$AT$1,"&lt;"&amp;16))-(RANK(Q15,$B15:$AT15,0)+COUNTIFS($B15:$AT15,Q15,$B$1:$AT$1,"&lt;"&amp;16))</f>
        <v>2</v>
      </c>
      <c r="BK15">
        <f>(RANK(_calc_라운드기준!R15,_calc_라운드기준!$B15:$AT15,0)+COUNTIFS(_calc_라운드기준!$B15:$AT15,_calc_라운드기준!R15,$B$1:$AT$1,"&lt;"&amp;17))-(RANK(R15,$B15:$AT15,0)+COUNTIFS($B15:$AT15,R15,$B$1:$AT$1,"&lt;"&amp;17))</f>
        <v>-14</v>
      </c>
      <c r="BL15">
        <f>(RANK(_calc_라운드기준!S15,_calc_라운드기준!$B15:$AT15,0)+COUNTIFS(_calc_라운드기준!$B15:$AT15,_calc_라운드기준!S15,$B$1:$AT$1,"&lt;"&amp;18))-(RANK(S15,$B15:$AT15,0)+COUNTIFS($B15:$AT15,S15,$B$1:$AT$1,"&lt;"&amp;18))</f>
        <v>-1</v>
      </c>
      <c r="BM15">
        <f>(RANK(_calc_라운드기준!T15,_calc_라운드기준!$B15:$AT15,0)+COUNTIFS(_calc_라운드기준!$B15:$AT15,_calc_라운드기준!T15,$B$1:$AT$1,"&lt;"&amp;19))-(RANK(T15,$B15:$AT15,0)+COUNTIFS($B15:$AT15,T15,$B$1:$AT$1,"&lt;"&amp;19))</f>
        <v>6</v>
      </c>
      <c r="BN15">
        <f>(RANK(_calc_라운드기준!U15,_calc_라운드기준!$B15:$AT15,0)+COUNTIFS(_calc_라운드기준!$B15:$AT15,_calc_라운드기준!U15,$B$1:$AT$1,"&lt;"&amp;20))-(RANK(U15,$B15:$AT15,0)+COUNTIFS($B15:$AT15,U15,$B$1:$AT$1,"&lt;"&amp;20))</f>
        <v>-2</v>
      </c>
      <c r="BO15">
        <f>(RANK(_calc_라운드기준!V15,_calc_라운드기준!$B15:$AT15,0)+COUNTIFS(_calc_라운드기준!$B15:$AT15,_calc_라운드기준!V15,$B$1:$AT$1,"&lt;"&amp;21))-(RANK(V15,$B15:$AT15,0)+COUNTIFS($B15:$AT15,V15,$B$1:$AT$1,"&lt;"&amp;21))</f>
        <v>27</v>
      </c>
      <c r="BP15">
        <f>(RANK(_calc_라운드기준!W15,_calc_라운드기준!$B15:$AT15,0)+COUNTIFS(_calc_라운드기준!$B15:$AT15,_calc_라운드기준!W15,$B$1:$AT$1,"&lt;"&amp;22))-(RANK(W15,$B15:$AT15,0)+COUNTIFS($B15:$AT15,W15,$B$1:$AT$1,"&lt;"&amp;22))</f>
        <v>-8</v>
      </c>
      <c r="BQ15">
        <f>(RANK(_calc_라운드기준!X15,_calc_라운드기준!$B15:$AT15,0)+COUNTIFS(_calc_라운드기준!$B15:$AT15,_calc_라운드기준!X15,$B$1:$AT$1,"&lt;"&amp;23))-(RANK(X15,$B15:$AT15,0)+COUNTIFS($B15:$AT15,X15,$B$1:$AT$1,"&lt;"&amp;23))</f>
        <v>-30</v>
      </c>
      <c r="BR15">
        <f>(RANK(_calc_라운드기준!Y15,_calc_라운드기준!$B15:$AT15,0)+COUNTIFS(_calc_라운드기준!$B15:$AT15,_calc_라운드기준!Y15,$B$1:$AT$1,"&lt;"&amp;24))-(RANK(Y15,$B15:$AT15,0)+COUNTIFS($B15:$AT15,Y15,$B$1:$AT$1,"&lt;"&amp;24))</f>
        <v>-6</v>
      </c>
      <c r="BS15">
        <f>(RANK(_calc_라운드기준!Z15,_calc_라운드기준!$B15:$AT15,0)+COUNTIFS(_calc_라운드기준!$B15:$AT15,_calc_라운드기준!Z15,$B$1:$AT$1,"&lt;"&amp;25))-(RANK(Z15,$B15:$AT15,0)+COUNTIFS($B15:$AT15,Z15,$B$1:$AT$1,"&lt;"&amp;25))</f>
        <v>-20</v>
      </c>
      <c r="BT15">
        <f>(RANK(_calc_라운드기준!AA15,_calc_라운드기준!$B15:$AT15,0)+COUNTIFS(_calc_라운드기준!$B15:$AT15,_calc_라운드기준!AA15,$B$1:$AT$1,"&lt;"&amp;26))-(RANK(AA15,$B15:$AT15,0)+COUNTIFS($B15:$AT15,AA15,$B$1:$AT$1,"&lt;"&amp;26))</f>
        <v>0</v>
      </c>
      <c r="BU15">
        <f>(RANK(_calc_라운드기준!AB15,_calc_라운드기준!$B15:$AT15,0)+COUNTIFS(_calc_라운드기준!$B15:$AT15,_calc_라운드기준!AB15,$B$1:$AT$1,"&lt;"&amp;27))-(RANK(AB15,$B15:$AT15,0)+COUNTIFS($B15:$AT15,AB15,$B$1:$AT$1,"&lt;"&amp;27))</f>
        <v>-7</v>
      </c>
      <c r="BV15">
        <f>(RANK(_calc_라운드기준!AC15,_calc_라운드기준!$B15:$AT15,0)+COUNTIFS(_calc_라운드기준!$B15:$AT15,_calc_라운드기준!AC15,$B$1:$AT$1,"&lt;"&amp;28))-(RANK(AC15,$B15:$AT15,0)+COUNTIFS($B15:$AT15,AC15,$B$1:$AT$1,"&lt;"&amp;28))</f>
        <v>-2</v>
      </c>
      <c r="BW15">
        <f>(RANK(_calc_라운드기준!AD15,_calc_라운드기준!$B15:$AT15,0)+COUNTIFS(_calc_라운드기준!$B15:$AT15,_calc_라운드기준!AD15,$B$1:$AT$1,"&lt;"&amp;29))-(RANK(AD15,$B15:$AT15,0)+COUNTIFS($B15:$AT15,AD15,$B$1:$AT$1,"&lt;"&amp;29))</f>
        <v>-8</v>
      </c>
      <c r="BX15">
        <f>(RANK(_calc_라운드기준!AE15,_calc_라운드기준!$B15:$AT15,0)+COUNTIFS(_calc_라운드기준!$B15:$AT15,_calc_라운드기준!AE15,$B$1:$AT$1,"&lt;"&amp;30))-(RANK(AE15,$B15:$AT15,0)+COUNTIFS($B15:$AT15,AE15,$B$1:$AT$1,"&lt;"&amp;30))</f>
        <v>15</v>
      </c>
      <c r="BY15">
        <f>(RANK(_calc_라운드기준!AF15,_calc_라운드기준!$B15:$AT15,0)+COUNTIFS(_calc_라운드기준!$B15:$AT15,_calc_라운드기준!AF15,$B$1:$AT$1,"&lt;"&amp;31))-(RANK(AF15,$B15:$AT15,0)+COUNTIFS($B15:$AT15,AF15,$B$1:$AT$1,"&lt;"&amp;31))</f>
        <v>-10</v>
      </c>
      <c r="BZ15">
        <f>(RANK(_calc_라운드기준!AG15,_calc_라운드기준!$B15:$AT15,0)+COUNTIFS(_calc_라운드기준!$B15:$AT15,_calc_라운드기준!AG15,$B$1:$AT$1,"&lt;"&amp;32))-(RANK(AG15,$B15:$AT15,0)+COUNTIFS($B15:$AT15,AG15,$B$1:$AT$1,"&lt;"&amp;32))</f>
        <v>-9</v>
      </c>
      <c r="CA15">
        <f>(RANK(_calc_라운드기준!AH15,_calc_라운드기준!$B15:$AT15,0)+COUNTIFS(_calc_라운드기준!$B15:$AT15,_calc_라운드기준!AH15,$B$1:$AT$1,"&lt;"&amp;33))-(RANK(AH15,$B15:$AT15,0)+COUNTIFS($B15:$AT15,AH15,$B$1:$AT$1,"&lt;"&amp;33))</f>
        <v>9</v>
      </c>
      <c r="CB15">
        <f>(RANK(_calc_라운드기준!AI15,_calc_라운드기준!$B15:$AT15,0)+COUNTIFS(_calc_라운드기준!$B15:$AT15,_calc_라운드기준!AI15,$B$1:$AT$1,"&lt;"&amp;34))-(RANK(AI15,$B15:$AT15,0)+COUNTIFS($B15:$AT15,AI15,$B$1:$AT$1,"&lt;"&amp;34))</f>
        <v>22</v>
      </c>
      <c r="CC15">
        <f>(RANK(_calc_라운드기준!AJ15,_calc_라운드기준!$B15:$AT15,0)+COUNTIFS(_calc_라운드기준!$B15:$AT15,_calc_라운드기준!AJ15,$B$1:$AT$1,"&lt;"&amp;35))-(RANK(AJ15,$B15:$AT15,0)+COUNTIFS($B15:$AT15,AJ15,$B$1:$AT$1,"&lt;"&amp;35))</f>
        <v>7</v>
      </c>
      <c r="CD15">
        <f>(RANK(_calc_라운드기준!AK15,_calc_라운드기준!$B15:$AT15,0)+COUNTIFS(_calc_라운드기준!$B15:$AT15,_calc_라운드기준!AK15,$B$1:$AT$1,"&lt;"&amp;36))-(RANK(AK15,$B15:$AT15,0)+COUNTIFS($B15:$AT15,AK15,$B$1:$AT$1,"&lt;"&amp;36))</f>
        <v>-11</v>
      </c>
      <c r="CE15">
        <f>(RANK(_calc_라운드기준!AL15,_calc_라운드기준!$B15:$AT15,0)+COUNTIFS(_calc_라운드기준!$B15:$AT15,_calc_라운드기준!AL15,$B$1:$AT$1,"&lt;"&amp;37))-(RANK(AL15,$B15:$AT15,0)+COUNTIFS($B15:$AT15,AL15,$B$1:$AT$1,"&lt;"&amp;37))</f>
        <v>10</v>
      </c>
      <c r="CF15">
        <f>(RANK(_calc_라운드기준!AM15,_calc_라운드기준!$B15:$AT15,0)+COUNTIFS(_calc_라운드기준!$B15:$AT15,_calc_라운드기준!AM15,$B$1:$AT$1,"&lt;"&amp;38))-(RANK(AM15,$B15:$AT15,0)+COUNTIFS($B15:$AT15,AM15,$B$1:$AT$1,"&lt;"&amp;38))</f>
        <v>18</v>
      </c>
      <c r="CG15">
        <f>(RANK(_calc_라운드기준!AN15,_calc_라운드기준!$B15:$AT15,0)+COUNTIFS(_calc_라운드기준!$B15:$AT15,_calc_라운드기준!AN15,$B$1:$AT$1,"&lt;"&amp;39))-(RANK(AN15,$B15:$AT15,0)+COUNTIFS($B15:$AT15,AN15,$B$1:$AT$1,"&lt;"&amp;39))</f>
        <v>-2</v>
      </c>
      <c r="CH15">
        <f>(RANK(_calc_라운드기준!AO15,_calc_라운드기준!$B15:$AT15,0)+COUNTIFS(_calc_라운드기준!$B15:$AT15,_calc_라운드기준!AO15,$B$1:$AT$1,"&lt;"&amp;40))-(RANK(AO15,$B15:$AT15,0)+COUNTIFS($B15:$AT15,AO15,$B$1:$AT$1,"&lt;"&amp;40))</f>
        <v>21</v>
      </c>
      <c r="CI15">
        <f>(RANK(_calc_라운드기준!AP15,_calc_라운드기준!$B15:$AT15,0)+COUNTIFS(_calc_라운드기준!$B15:$AT15,_calc_라운드기준!AP15,$B$1:$AT$1,"&lt;"&amp;41))-(RANK(AP15,$B15:$AT15,0)+COUNTIFS($B15:$AT15,AP15,$B$1:$AT$1,"&lt;"&amp;41))</f>
        <v>-27</v>
      </c>
      <c r="CJ15">
        <f>(RANK(_calc_라운드기준!AQ15,_calc_라운드기준!$B15:$AT15,0)+COUNTIFS(_calc_라운드기준!$B15:$AT15,_calc_라운드기준!AQ15,$B$1:$AT$1,"&lt;"&amp;42))-(RANK(AQ15,$B15:$AT15,0)+COUNTIFS($B15:$AT15,AQ15,$B$1:$AT$1,"&lt;"&amp;42))</f>
        <v>6</v>
      </c>
      <c r="CK15">
        <f>(RANK(_calc_라운드기준!AR15,_calc_라운드기준!$B15:$AT15,0)+COUNTIFS(_calc_라운드기준!$B15:$AT15,_calc_라운드기준!AR15,$B$1:$AT$1,"&lt;"&amp;43))-(RANK(AR15,$B15:$AT15,0)+COUNTIFS($B15:$AT15,AR15,$B$1:$AT$1,"&lt;"&amp;43))</f>
        <v>1</v>
      </c>
      <c r="CL15">
        <f>(RANK(_calc_라운드기준!AS15,_calc_라운드기준!$B15:$AT15,0)+COUNTIFS(_calc_라운드기준!$B15:$AT15,_calc_라운드기준!AS15,$B$1:$AT$1,"&lt;"&amp;44))-(RANK(AS15,$B15:$AT15,0)+COUNTIFS($B15:$AT15,AS15,$B$1:$AT$1,"&lt;"&amp;44))</f>
        <v>12</v>
      </c>
      <c r="CM15">
        <f>(RANK(_calc_라운드기준!AT15,_calc_라운드기준!$B15:$AT15,0)+COUNTIFS(_calc_라운드기준!$B15:$AT15,_calc_라운드기준!AT15,$B$1:$AT$1,"&lt;"&amp;45))-(RANK(AT15,$B15:$AT15,0)+COUNTIFS($B15:$AT15,AT15,$B$1:$AT$1,"&lt;"&amp;45))</f>
        <v>-6</v>
      </c>
      <c r="CN15">
        <f t="shared" si="0"/>
        <v>42</v>
      </c>
      <c r="CO15">
        <f t="shared" si="1"/>
        <v>36</v>
      </c>
      <c r="CP15">
        <f t="shared" si="2"/>
        <v>18</v>
      </c>
      <c r="CQ15">
        <f t="shared" si="3"/>
        <v>43</v>
      </c>
      <c r="CR15">
        <f t="shared" si="4"/>
        <v>29</v>
      </c>
      <c r="CS15">
        <f t="shared" si="5"/>
        <v>7</v>
      </c>
      <c r="CT15">
        <f t="shared" si="6"/>
        <v>1</v>
      </c>
      <c r="CU15">
        <f t="shared" si="7"/>
        <v>40</v>
      </c>
      <c r="CV15">
        <f t="shared" si="8"/>
        <v>33</v>
      </c>
      <c r="CW15">
        <f t="shared" si="9"/>
        <v>34</v>
      </c>
      <c r="CX15">
        <f t="shared" si="10"/>
        <v>8</v>
      </c>
      <c r="CY15">
        <f t="shared" si="11"/>
        <v>3</v>
      </c>
      <c r="CZ15">
        <f t="shared" si="12"/>
        <v>14</v>
      </c>
      <c r="DA15">
        <f t="shared" si="13"/>
        <v>13</v>
      </c>
      <c r="DB15">
        <f t="shared" si="14"/>
        <v>26</v>
      </c>
      <c r="DC15">
        <f t="shared" si="15"/>
        <v>19</v>
      </c>
      <c r="DD15">
        <f t="shared" si="16"/>
        <v>39</v>
      </c>
      <c r="DE15">
        <f t="shared" si="17"/>
        <v>22</v>
      </c>
      <c r="DF15">
        <f t="shared" si="18"/>
        <v>16</v>
      </c>
      <c r="DG15">
        <f t="shared" si="19"/>
        <v>23</v>
      </c>
      <c r="DH15">
        <f t="shared" si="20"/>
        <v>2</v>
      </c>
      <c r="DI15">
        <f t="shared" si="21"/>
        <v>31</v>
      </c>
      <c r="DJ15">
        <f t="shared" si="22"/>
        <v>45</v>
      </c>
      <c r="DK15">
        <f t="shared" si="23"/>
        <v>27</v>
      </c>
      <c r="DL15">
        <f t="shared" si="24"/>
        <v>41</v>
      </c>
      <c r="DM15">
        <f t="shared" si="25"/>
        <v>21</v>
      </c>
      <c r="DN15">
        <f t="shared" si="26"/>
        <v>30</v>
      </c>
      <c r="DO15">
        <f t="shared" si="27"/>
        <v>24</v>
      </c>
      <c r="DP15">
        <f t="shared" si="28"/>
        <v>32</v>
      </c>
      <c r="DQ15">
        <f t="shared" si="29"/>
        <v>9</v>
      </c>
      <c r="DR15">
        <f t="shared" si="30"/>
        <v>37</v>
      </c>
      <c r="DS15">
        <f t="shared" si="31"/>
        <v>35</v>
      </c>
      <c r="DT15">
        <f t="shared" si="32"/>
        <v>12</v>
      </c>
      <c r="DU15">
        <f t="shared" si="33"/>
        <v>4</v>
      </c>
      <c r="DV15">
        <f t="shared" si="34"/>
        <v>15</v>
      </c>
      <c r="DW15">
        <f t="shared" si="35"/>
        <v>38</v>
      </c>
      <c r="DX15">
        <f t="shared" si="36"/>
        <v>11</v>
      </c>
      <c r="DY15">
        <f t="shared" si="37"/>
        <v>6</v>
      </c>
      <c r="DZ15">
        <f t="shared" si="38"/>
        <v>25</v>
      </c>
      <c r="EA15">
        <f t="shared" si="39"/>
        <v>5</v>
      </c>
      <c r="EB15">
        <f t="shared" si="40"/>
        <v>44</v>
      </c>
      <c r="EC15">
        <f t="shared" si="41"/>
        <v>17</v>
      </c>
      <c r="ED15">
        <f t="shared" si="42"/>
        <v>20</v>
      </c>
      <c r="EE15">
        <f t="shared" si="43"/>
        <v>10</v>
      </c>
      <c r="EF15">
        <f t="shared" si="44"/>
        <v>28</v>
      </c>
    </row>
    <row r="16" spans="1:136" ht="16.5" customHeight="1">
      <c r="A16">
        <f>_calc_라운드기준!A16</f>
        <v>1230</v>
      </c>
      <c r="B16">
        <f>INDEX(_calc_누적빈도!B:B,$A16)-INDEX(_calc_누적빈도!B:B,$A16-기준150회_후보!$B$1)</f>
        <v>19</v>
      </c>
      <c r="C16">
        <f>INDEX(_calc_누적빈도!C:C,$A16)-INDEX(_calc_누적빈도!C:C,$A16-기준150회_후보!$B$1)</f>
        <v>12</v>
      </c>
      <c r="D16">
        <f>INDEX(_calc_누적빈도!D:D,$A16)-INDEX(_calc_누적빈도!D:D,$A16-기준150회_후보!$B$1)</f>
        <v>25</v>
      </c>
      <c r="E16">
        <f>INDEX(_calc_누적빈도!E:E,$A16)-INDEX(_calc_누적빈도!E:E,$A16-기준150회_후보!$B$1)</f>
        <v>16</v>
      </c>
      <c r="F16">
        <f>INDEX(_calc_누적빈도!F:F,$A16)-INDEX(_calc_누적빈도!F:F,$A16-기준150회_후보!$B$1)</f>
        <v>13</v>
      </c>
      <c r="G16">
        <f>INDEX(_calc_누적빈도!G:G,$A16)-INDEX(_calc_누적빈도!G:G,$A16-기준150회_후보!$B$1)</f>
        <v>24</v>
      </c>
      <c r="H16">
        <f>INDEX(_calc_누적빈도!H:H,$A16)-INDEX(_calc_누적빈도!H:H,$A16-기준150회_후보!$B$1)</f>
        <v>25</v>
      </c>
      <c r="I16">
        <f>INDEX(_calc_누적빈도!I:I,$A16)-INDEX(_calc_누적빈도!I:I,$A16-기준150회_후보!$B$1)</f>
        <v>18</v>
      </c>
      <c r="J16">
        <f>INDEX(_calc_누적빈도!J:J,$A16)-INDEX(_calc_누적빈도!J:J,$A16-기준150회_후보!$B$1)</f>
        <v>20</v>
      </c>
      <c r="K16">
        <f>INDEX(_calc_누적빈도!K:K,$A16)-INDEX(_calc_누적빈도!K:K,$A16-기준150회_후보!$B$1)</f>
        <v>16</v>
      </c>
      <c r="L16">
        <f>INDEX(_calc_누적빈도!L:L,$A16)-INDEX(_calc_누적빈도!L:L,$A16-기준150회_후보!$B$1)</f>
        <v>18</v>
      </c>
      <c r="M16">
        <f>INDEX(_calc_누적빈도!M:M,$A16)-INDEX(_calc_누적빈도!M:M,$A16-기준150회_후보!$B$1)</f>
        <v>22</v>
      </c>
      <c r="N16">
        <f>INDEX(_calc_누적빈도!N:N,$A16)-INDEX(_calc_누적빈도!N:N,$A16-기준150회_후보!$B$1)</f>
        <v>27</v>
      </c>
      <c r="O16">
        <f>INDEX(_calc_누적빈도!O:O,$A16)-INDEX(_calc_누적빈도!O:O,$A16-기준150회_후보!$B$1)</f>
        <v>17</v>
      </c>
      <c r="P16">
        <f>INDEX(_calc_누적빈도!P:P,$A16)-INDEX(_calc_누적빈도!P:P,$A16-기준150회_후보!$B$1)</f>
        <v>23</v>
      </c>
      <c r="Q16">
        <f>INDEX(_calc_누적빈도!Q:Q,$A16)-INDEX(_calc_누적빈도!Q:Q,$A16-기준150회_후보!$B$1)</f>
        <v>28</v>
      </c>
      <c r="R16">
        <f>INDEX(_calc_누적빈도!R:R,$A16)-INDEX(_calc_누적빈도!R:R,$A16-기준150회_후보!$B$1)</f>
        <v>18</v>
      </c>
      <c r="S16">
        <f>INDEX(_calc_누적빈도!S:S,$A16)-INDEX(_calc_누적빈도!S:S,$A16-기준150회_후보!$B$1)</f>
        <v>14</v>
      </c>
      <c r="T16">
        <f>INDEX(_calc_누적빈도!T:T,$A16)-INDEX(_calc_누적빈도!T:T,$A16-기준150회_후보!$B$1)</f>
        <v>24</v>
      </c>
      <c r="U16">
        <f>INDEX(_calc_누적빈도!U:U,$A16)-INDEX(_calc_누적빈도!U:U,$A16-기준150회_후보!$B$1)</f>
        <v>18</v>
      </c>
      <c r="V16">
        <f>INDEX(_calc_누적빈도!V:V,$A16)-INDEX(_calc_누적빈도!V:V,$A16-기준150회_후보!$B$1)</f>
        <v>22</v>
      </c>
      <c r="W16">
        <f>INDEX(_calc_누적빈도!W:W,$A16)-INDEX(_calc_누적빈도!W:W,$A16-기준150회_후보!$B$1)</f>
        <v>15</v>
      </c>
      <c r="X16">
        <f>INDEX(_calc_누적빈도!X:X,$A16)-INDEX(_calc_누적빈도!X:X,$A16-기준150회_후보!$B$1)</f>
        <v>16</v>
      </c>
      <c r="Y16">
        <f>INDEX(_calc_누적빈도!Y:Y,$A16)-INDEX(_calc_누적빈도!Y:Y,$A16-기준150회_후보!$B$1)</f>
        <v>20</v>
      </c>
      <c r="Z16">
        <f>INDEX(_calc_누적빈도!Z:Z,$A16)-INDEX(_calc_누적빈도!Z:Z,$A16-기준150회_후보!$B$1)</f>
        <v>16</v>
      </c>
      <c r="AA16">
        <f>INDEX(_calc_누적빈도!AA:AA,$A16)-INDEX(_calc_누적빈도!AA:AA,$A16-기준150회_후보!$B$1)</f>
        <v>21</v>
      </c>
      <c r="AB16">
        <f>INDEX(_calc_누적빈도!AB:AB,$A16)-INDEX(_calc_누적빈도!AB:AB,$A16-기준150회_후보!$B$1)</f>
        <v>25</v>
      </c>
      <c r="AC16">
        <f>INDEX(_calc_누적빈도!AC:AC,$A16)-INDEX(_calc_누적빈도!AC:AC,$A16-기준150회_후보!$B$1)</f>
        <v>25</v>
      </c>
      <c r="AD16">
        <f>INDEX(_calc_누적빈도!AD:AD,$A16)-INDEX(_calc_누적빈도!AD:AD,$A16-기준150회_후보!$B$1)</f>
        <v>21</v>
      </c>
      <c r="AE16">
        <f>INDEX(_calc_누적빈도!AE:AE,$A16)-INDEX(_calc_누적빈도!AE:AE,$A16-기준150회_후보!$B$1)</f>
        <v>26</v>
      </c>
      <c r="AF16">
        <f>INDEX(_calc_누적빈도!AF:AF,$A16)-INDEX(_calc_누적빈도!AF:AF,$A16-기준150회_후보!$B$1)</f>
        <v>23</v>
      </c>
      <c r="AG16">
        <f>INDEX(_calc_누적빈도!AG:AG,$A16)-INDEX(_calc_누적빈도!AG:AG,$A16-기준150회_후보!$B$1)</f>
        <v>16</v>
      </c>
      <c r="AH16">
        <f>INDEX(_calc_누적빈도!AH:AH,$A16)-INDEX(_calc_누적빈도!AH:AH,$A16-기준150회_후보!$B$1)</f>
        <v>23</v>
      </c>
      <c r="AI16">
        <f>INDEX(_calc_누적빈도!AI:AI,$A16)-INDEX(_calc_누적빈도!AI:AI,$A16-기준150회_후보!$B$1)</f>
        <v>21</v>
      </c>
      <c r="AJ16">
        <f>INDEX(_calc_누적빈도!AJ:AJ,$A16)-INDEX(_calc_누적빈도!AJ:AJ,$A16-기준150회_후보!$B$1)</f>
        <v>20</v>
      </c>
      <c r="AK16">
        <f>INDEX(_calc_누적빈도!AK:AK,$A16)-INDEX(_calc_누적빈도!AK:AK,$A16-기준150회_후보!$B$1)</f>
        <v>18</v>
      </c>
      <c r="AL16">
        <f>INDEX(_calc_누적빈도!AL:AL,$A16)-INDEX(_calc_누적빈도!AL:AL,$A16-기준150회_후보!$B$1)</f>
        <v>23</v>
      </c>
      <c r="AM16">
        <f>INDEX(_calc_누적빈도!AM:AM,$A16)-INDEX(_calc_누적빈도!AM:AM,$A16-기준150회_후보!$B$1)</f>
        <v>26</v>
      </c>
      <c r="AN16">
        <f>INDEX(_calc_누적빈도!AN:AN,$A16)-INDEX(_calc_누적빈도!AN:AN,$A16-기준150회_후보!$B$1)</f>
        <v>17</v>
      </c>
      <c r="AO16">
        <f>INDEX(_calc_누적빈도!AO:AO,$A16)-INDEX(_calc_누적빈도!AO:AO,$A16-기준150회_후보!$B$1)</f>
        <v>22</v>
      </c>
      <c r="AP16">
        <f>INDEX(_calc_누적빈도!AP:AP,$A16)-INDEX(_calc_누적빈도!AP:AP,$A16-기준150회_후보!$B$1)</f>
        <v>16</v>
      </c>
      <c r="AQ16">
        <f>INDEX(_calc_누적빈도!AQ:AQ,$A16)-INDEX(_calc_누적빈도!AQ:AQ,$A16-기준150회_후보!$B$1)</f>
        <v>18</v>
      </c>
      <c r="AR16">
        <f>INDEX(_calc_누적빈도!AR:AR,$A16)-INDEX(_calc_누적빈도!AR:AR,$A16-기준150회_후보!$B$1)</f>
        <v>13</v>
      </c>
      <c r="AS16">
        <f>INDEX(_calc_누적빈도!AS:AS,$A16)-INDEX(_calc_누적빈도!AS:AS,$A16-기준150회_후보!$B$1)</f>
        <v>22</v>
      </c>
      <c r="AT16">
        <f>INDEX(_calc_누적빈도!AT:AT,$A16)-INDEX(_calc_누적빈도!AT:AT,$A16-기준150회_후보!$B$1)</f>
        <v>18</v>
      </c>
      <c r="AU16">
        <f>(RANK(_calc_라운드기준!B16,_calc_라운드기준!$B16:$AT16,0)+COUNTIFS(_calc_라운드기준!$B16:$AT16,_calc_라운드기준!B16,$B$1:$AT$1,"&lt;"&amp;1))-(RANK(B16,$B16:$AT16,0)+COUNTIFS($B16:$AT16,B16,$B$1:$AT$1,"&lt;"&amp;1))</f>
        <v>-21</v>
      </c>
      <c r="AV16">
        <f>(RANK(_calc_라운드기준!C16,_calc_라운드기준!$B16:$AT16,0)+COUNTIFS(_calc_라운드기준!$B16:$AT16,_calc_라운드기준!C16,$B$1:$AT$1,"&lt;"&amp;2))-(RANK(C16,$B16:$AT16,0)+COUNTIFS($B16:$AT16,C16,$B$1:$AT$1,"&lt;"&amp;2))</f>
        <v>-10</v>
      </c>
      <c r="AW16">
        <f>(RANK(_calc_라운드기준!D16,_calc_라운드기준!$B16:$AT16,0)+COUNTIFS(_calc_라운드기준!$B16:$AT16,_calc_라운드기준!D16,$B$1:$AT$1,"&lt;"&amp;3))-(RANK(D16,$B16:$AT16,0)+COUNTIFS($B16:$AT16,D16,$B$1:$AT$1,"&lt;"&amp;3))</f>
        <v>7</v>
      </c>
      <c r="AX16">
        <f>(RANK(_calc_라운드기준!E16,_calc_라운드기준!$B16:$AT16,0)+COUNTIFS(_calc_라운드기준!$B16:$AT16,_calc_라운드기준!E16,$B$1:$AT$1,"&lt;"&amp;4))-(RANK(E16,$B16:$AT16,0)+COUNTIFS($B16:$AT16,E16,$B$1:$AT$1,"&lt;"&amp;4))</f>
        <v>-22</v>
      </c>
      <c r="AY16">
        <f>(RANK(_calc_라운드기준!F16,_calc_라운드기준!$B16:$AT16,0)+COUNTIFS(_calc_라운드기준!$B16:$AT16,_calc_라운드기준!F16,$B$1:$AT$1,"&lt;"&amp;5))-(RANK(F16,$B16:$AT16,0)+COUNTIFS($B16:$AT16,F16,$B$1:$AT$1,"&lt;"&amp;5))</f>
        <v>-7</v>
      </c>
      <c r="AZ16">
        <f>(RANK(_calc_라운드기준!G16,_calc_라운드기준!$B16:$AT16,0)+COUNTIFS(_calc_라운드기준!$B16:$AT16,_calc_라운드기준!G16,$B$1:$AT$1,"&lt;"&amp;6))-(RANK(G16,$B16:$AT16,0)+COUNTIFS($B16:$AT16,G16,$B$1:$AT$1,"&lt;"&amp;6))</f>
        <v>5</v>
      </c>
      <c r="BA16">
        <f>(RANK(_calc_라운드기준!H16,_calc_라운드기준!$B16:$AT16,0)+COUNTIFS(_calc_라운드기준!$B16:$AT16,_calc_라운드기준!H16,$B$1:$AT$1,"&lt;"&amp;7))-(RANK(H16,$B16:$AT16,0)+COUNTIFS($B16:$AT16,H16,$B$1:$AT$1,"&lt;"&amp;7))</f>
        <v>34</v>
      </c>
      <c r="BB16">
        <f>(RANK(_calc_라운드기준!I16,_calc_라운드기준!$B16:$AT16,0)+COUNTIFS(_calc_라운드기준!$B16:$AT16,_calc_라운드기준!I16,$B$1:$AT$1,"&lt;"&amp;8))-(RANK(I16,$B16:$AT16,0)+COUNTIFS($B16:$AT16,I16,$B$1:$AT$1,"&lt;"&amp;8))</f>
        <v>-11</v>
      </c>
      <c r="BC16">
        <f>(RANK(_calc_라운드기준!J16,_calc_라운드기준!$B16:$AT16,0)+COUNTIFS(_calc_라운드기준!$B16:$AT16,_calc_라운드기준!J16,$B$1:$AT$1,"&lt;"&amp;9))-(RANK(J16,$B16:$AT16,0)+COUNTIFS($B16:$AT16,J16,$B$1:$AT$1,"&lt;"&amp;9))</f>
        <v>-6</v>
      </c>
      <c r="BD16">
        <f>(RANK(_calc_라운드기준!K16,_calc_라운드기준!$B16:$AT16,0)+COUNTIFS(_calc_라운드기준!$B16:$AT16,_calc_라운드기준!K16,$B$1:$AT$1,"&lt;"&amp;10))-(RANK(K16,$B16:$AT16,0)+COUNTIFS($B16:$AT16,K16,$B$1:$AT$1,"&lt;"&amp;10))</f>
        <v>-9</v>
      </c>
      <c r="BE16">
        <f>(RANK(_calc_라운드기준!L16,_calc_라운드기준!$B16:$AT16,0)+COUNTIFS(_calc_라운드기준!$B16:$AT16,_calc_라운드기준!L16,$B$1:$AT$1,"&lt;"&amp;11))-(RANK(L16,$B16:$AT16,0)+COUNTIFS($B16:$AT16,L16,$B$1:$AT$1,"&lt;"&amp;11))</f>
        <v>17</v>
      </c>
      <c r="BF16">
        <f>(RANK(_calc_라운드기준!M16,_calc_라운드기준!$B16:$AT16,0)+COUNTIFS(_calc_라운드기준!$B16:$AT16,_calc_라운드기준!M16,$B$1:$AT$1,"&lt;"&amp;12))-(RANK(M16,$B16:$AT16,0)+COUNTIFS($B16:$AT16,M16,$B$1:$AT$1,"&lt;"&amp;12))</f>
        <v>13</v>
      </c>
      <c r="BG16">
        <f>(RANK(_calc_라운드기준!N16,_calc_라운드기준!$B16:$AT16,0)+COUNTIFS(_calc_라운드기준!$B16:$AT16,_calc_라운드기준!N16,$B$1:$AT$1,"&lt;"&amp;13))-(RANK(N16,$B16:$AT16,0)+COUNTIFS($B16:$AT16,N16,$B$1:$AT$1,"&lt;"&amp;13))</f>
        <v>6</v>
      </c>
      <c r="BH16">
        <f>(RANK(_calc_라운드기준!O16,_calc_라운드기준!$B16:$AT16,0)+COUNTIFS(_calc_라운드기준!$B16:$AT16,_calc_라운드기준!O16,$B$1:$AT$1,"&lt;"&amp;14))-(RANK(O16,$B16:$AT16,0)+COUNTIFS($B16:$AT16,O16,$B$1:$AT$1,"&lt;"&amp;14))</f>
        <v>8</v>
      </c>
      <c r="BI16">
        <f>(RANK(_calc_라운드기준!P16,_calc_라운드기준!$B16:$AT16,0)+COUNTIFS(_calc_라운드기준!$B16:$AT16,_calc_라운드기준!P16,$B$1:$AT$1,"&lt;"&amp;15))-(RANK(P16,$B16:$AT16,0)+COUNTIFS($B16:$AT16,P16,$B$1:$AT$1,"&lt;"&amp;15))</f>
        <v>-6</v>
      </c>
      <c r="BJ16">
        <f>(RANK(_calc_라운드기준!Q16,_calc_라운드기준!$B16:$AT16,0)+COUNTIFS(_calc_라운드기준!$B16:$AT16,_calc_라운드기준!Q16,$B$1:$AT$1,"&lt;"&amp;16))-(RANK(Q16,$B16:$AT16,0)+COUNTIFS($B16:$AT16,Q16,$B$1:$AT$1,"&lt;"&amp;16))</f>
        <v>2</v>
      </c>
      <c r="BK16">
        <f>(RANK(_calc_라운드기준!R16,_calc_라운드기준!$B16:$AT16,0)+COUNTIFS(_calc_라운드기준!$B16:$AT16,_calc_라운드기준!R16,$B$1:$AT$1,"&lt;"&amp;17))-(RANK(R16,$B16:$AT16,0)+COUNTIFS($B16:$AT16,R16,$B$1:$AT$1,"&lt;"&amp;17))</f>
        <v>-11</v>
      </c>
      <c r="BL16">
        <f>(RANK(_calc_라운드기준!S16,_calc_라운드기준!$B16:$AT16,0)+COUNTIFS(_calc_라운드기준!$B16:$AT16,_calc_라운드기준!S16,$B$1:$AT$1,"&lt;"&amp;18))-(RANK(S16,$B16:$AT16,0)+COUNTIFS($B16:$AT16,S16,$B$1:$AT$1,"&lt;"&amp;18))</f>
        <v>-5</v>
      </c>
      <c r="BM16">
        <f>(RANK(_calc_라운드기준!T16,_calc_라운드기준!$B16:$AT16,0)+COUNTIFS(_calc_라운드기준!$B16:$AT16,_calc_라운드기준!T16,$B$1:$AT$1,"&lt;"&amp;19))-(RANK(T16,$B16:$AT16,0)+COUNTIFS($B16:$AT16,T16,$B$1:$AT$1,"&lt;"&amp;19))</f>
        <v>8</v>
      </c>
      <c r="BN16">
        <f>(RANK(_calc_라운드기준!U16,_calc_라운드기준!$B16:$AT16,0)+COUNTIFS(_calc_라운드기준!$B16:$AT16,_calc_라운드기준!U16,$B$1:$AT$1,"&lt;"&amp;20))-(RANK(U16,$B16:$AT16,0)+COUNTIFS($B16:$AT16,U16,$B$1:$AT$1,"&lt;"&amp;20))</f>
        <v>0</v>
      </c>
      <c r="BO16">
        <f>(RANK(_calc_라운드기준!V16,_calc_라운드기준!$B16:$AT16,0)+COUNTIFS(_calc_라운드기준!$B16:$AT16,_calc_라운드기준!V16,$B$1:$AT$1,"&lt;"&amp;21))-(RANK(V16,$B16:$AT16,0)+COUNTIFS($B16:$AT16,V16,$B$1:$AT$1,"&lt;"&amp;21))</f>
        <v>26</v>
      </c>
      <c r="BP16">
        <f>(RANK(_calc_라운드기준!W16,_calc_라운드기준!$B16:$AT16,0)+COUNTIFS(_calc_라운드기준!$B16:$AT16,_calc_라운드기준!W16,$B$1:$AT$1,"&lt;"&amp;22))-(RANK(W16,$B16:$AT16,0)+COUNTIFS($B16:$AT16,W16,$B$1:$AT$1,"&lt;"&amp;22))</f>
        <v>-3</v>
      </c>
      <c r="BQ16">
        <f>(RANK(_calc_라운드기준!X16,_calc_라운드기준!$B16:$AT16,0)+COUNTIFS(_calc_라운드기준!$B16:$AT16,_calc_라운드기준!X16,$B$1:$AT$1,"&lt;"&amp;23))-(RANK(X16,$B16:$AT16,0)+COUNTIFS($B16:$AT16,X16,$B$1:$AT$1,"&lt;"&amp;23))</f>
        <v>-28</v>
      </c>
      <c r="BR16">
        <f>(RANK(_calc_라운드기준!Y16,_calc_라운드기준!$B16:$AT16,0)+COUNTIFS(_calc_라운드기준!$B16:$AT16,_calc_라운드기준!Y16,$B$1:$AT$1,"&lt;"&amp;24))-(RANK(Y16,$B16:$AT16,0)+COUNTIFS($B16:$AT16,Y16,$B$1:$AT$1,"&lt;"&amp;24))</f>
        <v>-4</v>
      </c>
      <c r="BS16">
        <f>(RANK(_calc_라운드기준!Z16,_calc_라운드기준!$B16:$AT16,0)+COUNTIFS(_calc_라운드기준!$B16:$AT16,_calc_라운드기준!Z16,$B$1:$AT$1,"&lt;"&amp;25))-(RANK(Z16,$B16:$AT16,0)+COUNTIFS($B16:$AT16,Z16,$B$1:$AT$1,"&lt;"&amp;25))</f>
        <v>-18</v>
      </c>
      <c r="BT16">
        <f>(RANK(_calc_라운드기준!AA16,_calc_라운드기준!$B16:$AT16,0)+COUNTIFS(_calc_라운드기준!$B16:$AT16,_calc_라운드기준!AA16,$B$1:$AT$1,"&lt;"&amp;26))-(RANK(AA16,$B16:$AT16,0)+COUNTIFS($B16:$AT16,AA16,$B$1:$AT$1,"&lt;"&amp;26))</f>
        <v>2</v>
      </c>
      <c r="BU16">
        <f>(RANK(_calc_라운드기준!AB16,_calc_라운드기준!$B16:$AT16,0)+COUNTIFS(_calc_라운드기준!$B16:$AT16,_calc_라운드기준!AB16,$B$1:$AT$1,"&lt;"&amp;27))-(RANK(AB16,$B16:$AT16,0)+COUNTIFS($B16:$AT16,AB16,$B$1:$AT$1,"&lt;"&amp;27))</f>
        <v>-6</v>
      </c>
      <c r="BV16">
        <f>(RANK(_calc_라운드기준!AC16,_calc_라운드기준!$B16:$AT16,0)+COUNTIFS(_calc_라운드기준!$B16:$AT16,_calc_라운드기준!AC16,$B$1:$AT$1,"&lt;"&amp;28))-(RANK(AC16,$B16:$AT16,0)+COUNTIFS($B16:$AT16,AC16,$B$1:$AT$1,"&lt;"&amp;28))</f>
        <v>-6</v>
      </c>
      <c r="BW16">
        <f>(RANK(_calc_라운드기준!AD16,_calc_라운드기준!$B16:$AT16,0)+COUNTIFS(_calc_라운드기준!$B16:$AT16,_calc_라운드기준!AD16,$B$1:$AT$1,"&lt;"&amp;29))-(RANK(AD16,$B16:$AT16,0)+COUNTIFS($B16:$AT16,AD16,$B$1:$AT$1,"&lt;"&amp;29))</f>
        <v>-10</v>
      </c>
      <c r="BX16">
        <f>(RANK(_calc_라운드기준!AE16,_calc_라운드기준!$B16:$AT16,0)+COUNTIFS(_calc_라운드기준!$B16:$AT16,_calc_라운드기준!AE16,$B$1:$AT$1,"&lt;"&amp;30))-(RANK(AE16,$B16:$AT16,0)+COUNTIFS($B16:$AT16,AE16,$B$1:$AT$1,"&lt;"&amp;30))</f>
        <v>19</v>
      </c>
      <c r="BY16">
        <f>(RANK(_calc_라운드기준!AF16,_calc_라운드기준!$B16:$AT16,0)+COUNTIFS(_calc_라운드기준!$B16:$AT16,_calc_라운드기준!AF16,$B$1:$AT$1,"&lt;"&amp;31))-(RANK(AF16,$B16:$AT16,0)+COUNTIFS($B16:$AT16,AF16,$B$1:$AT$1,"&lt;"&amp;31))</f>
        <v>-6</v>
      </c>
      <c r="BZ16">
        <f>(RANK(_calc_라운드기준!AG16,_calc_라운드기준!$B16:$AT16,0)+COUNTIFS(_calc_라운드기준!$B16:$AT16,_calc_라운드기준!AG16,$B$1:$AT$1,"&lt;"&amp;32))-(RANK(AG16,$B16:$AT16,0)+COUNTIFS($B16:$AT16,AG16,$B$1:$AT$1,"&lt;"&amp;32))</f>
        <v>-9</v>
      </c>
      <c r="CA16">
        <f>(RANK(_calc_라운드기준!AH16,_calc_라운드기준!$B16:$AT16,0)+COUNTIFS(_calc_라운드기준!$B16:$AT16,_calc_라운드기준!AH16,$B$1:$AT$1,"&lt;"&amp;33))-(RANK(AH16,$B16:$AT16,0)+COUNTIFS($B16:$AT16,AH16,$B$1:$AT$1,"&lt;"&amp;33))</f>
        <v>10</v>
      </c>
      <c r="CB16">
        <f>(RANK(_calc_라운드기준!AI16,_calc_라운드기준!$B16:$AT16,0)+COUNTIFS(_calc_라운드기준!$B16:$AT16,_calc_라운드기준!AI16,$B$1:$AT$1,"&lt;"&amp;34))-(RANK(AI16,$B16:$AT16,0)+COUNTIFS($B16:$AT16,AI16,$B$1:$AT$1,"&lt;"&amp;34))</f>
        <v>22</v>
      </c>
      <c r="CC16">
        <f>(RANK(_calc_라운드기준!AJ16,_calc_라운드기준!$B16:$AT16,0)+COUNTIFS(_calc_라운드기준!$B16:$AT16,_calc_라운드기준!AJ16,$B$1:$AT$1,"&lt;"&amp;35))-(RANK(AJ16,$B16:$AT16,0)+COUNTIFS($B16:$AT16,AJ16,$B$1:$AT$1,"&lt;"&amp;35))</f>
        <v>7</v>
      </c>
      <c r="CD16">
        <f>(RANK(_calc_라운드기준!AK16,_calc_라운드기준!$B16:$AT16,0)+COUNTIFS(_calc_라운드기준!$B16:$AT16,_calc_라운드기준!AK16,$B$1:$AT$1,"&lt;"&amp;36))-(RANK(AK16,$B16:$AT16,0)+COUNTIFS($B16:$AT16,AK16,$B$1:$AT$1,"&lt;"&amp;36))</f>
        <v>-6</v>
      </c>
      <c r="CE16">
        <f>(RANK(_calc_라운드기준!AL16,_calc_라운드기준!$B16:$AT16,0)+COUNTIFS(_calc_라운드기준!$B16:$AT16,_calc_라운드기준!AL16,$B$1:$AT$1,"&lt;"&amp;37))-(RANK(AL16,$B16:$AT16,0)+COUNTIFS($B16:$AT16,AL16,$B$1:$AT$1,"&lt;"&amp;37))</f>
        <v>-3</v>
      </c>
      <c r="CF16">
        <f>(RANK(_calc_라운드기준!AM16,_calc_라운드기준!$B16:$AT16,0)+COUNTIFS(_calc_라운드기준!$B16:$AT16,_calc_라운드기준!AM16,$B$1:$AT$1,"&lt;"&amp;38))-(RANK(AM16,$B16:$AT16,0)+COUNTIFS($B16:$AT16,AM16,$B$1:$AT$1,"&lt;"&amp;38))</f>
        <v>21</v>
      </c>
      <c r="CG16">
        <f>(RANK(_calc_라운드기준!AN16,_calc_라운드기준!$B16:$AT16,0)+COUNTIFS(_calc_라운드기준!$B16:$AT16,_calc_라운드기준!AN16,$B$1:$AT$1,"&lt;"&amp;39))-(RANK(AN16,$B16:$AT16,0)+COUNTIFS($B16:$AT16,AN16,$B$1:$AT$1,"&lt;"&amp;39))</f>
        <v>-2</v>
      </c>
      <c r="CH16">
        <f>(RANK(_calc_라운드기준!AO16,_calc_라운드기준!$B16:$AT16,0)+COUNTIFS(_calc_라운드기준!$B16:$AT16,_calc_라운드기준!AO16,$B$1:$AT$1,"&lt;"&amp;40))-(RANK(AO16,$B16:$AT16,0)+COUNTIFS($B16:$AT16,AO16,$B$1:$AT$1,"&lt;"&amp;40))</f>
        <v>16</v>
      </c>
      <c r="CI16">
        <f>(RANK(_calc_라운드기준!AP16,_calc_라운드기준!$B16:$AT16,0)+COUNTIFS(_calc_라운드기준!$B16:$AT16,_calc_라운드기준!AP16,$B$1:$AT$1,"&lt;"&amp;41))-(RANK(AP16,$B16:$AT16,0)+COUNTIFS($B16:$AT16,AP16,$B$1:$AT$1,"&lt;"&amp;41))</f>
        <v>-33</v>
      </c>
      <c r="CJ16">
        <f>(RANK(_calc_라운드기준!AQ16,_calc_라운드기준!$B16:$AT16,0)+COUNTIFS(_calc_라운드기준!$B16:$AT16,_calc_라운드기준!AQ16,$B$1:$AT$1,"&lt;"&amp;42))-(RANK(AQ16,$B16:$AT16,0)+COUNTIFS($B16:$AT16,AQ16,$B$1:$AT$1,"&lt;"&amp;42))</f>
        <v>8</v>
      </c>
      <c r="CK16">
        <f>(RANK(_calc_라운드기준!AR16,_calc_라운드기준!$B16:$AT16,0)+COUNTIFS(_calc_라운드기준!$B16:$AT16,_calc_라운드기준!AR16,$B$1:$AT$1,"&lt;"&amp;43))-(RANK(AR16,$B16:$AT16,0)+COUNTIFS($B16:$AT16,AR16,$B$1:$AT$1,"&lt;"&amp;43))</f>
        <v>1</v>
      </c>
      <c r="CL16">
        <f>(RANK(_calc_라운드기준!AS16,_calc_라운드기준!$B16:$AT16,0)+COUNTIFS(_calc_라운드기준!$B16:$AT16,_calc_라운드기준!AS16,$B$1:$AT$1,"&lt;"&amp;44))-(RANK(AS16,$B16:$AT16,0)+COUNTIFS($B16:$AT16,AS16,$B$1:$AT$1,"&lt;"&amp;44))</f>
        <v>16</v>
      </c>
      <c r="CM16">
        <f>(RANK(_calc_라운드기준!AT16,_calc_라운드기준!$B16:$AT16,0)+COUNTIFS(_calc_라운드기준!$B16:$AT16,_calc_라운드기준!AT16,$B$1:$AT$1,"&lt;"&amp;45))-(RANK(AT16,$B16:$AT16,0)+COUNTIFS($B16:$AT16,AT16,$B$1:$AT$1,"&lt;"&amp;45))</f>
        <v>-6</v>
      </c>
      <c r="CN16">
        <f t="shared" si="0"/>
        <v>42</v>
      </c>
      <c r="CO16">
        <f t="shared" si="1"/>
        <v>37</v>
      </c>
      <c r="CP16">
        <f t="shared" si="2"/>
        <v>14</v>
      </c>
      <c r="CQ16">
        <f t="shared" si="3"/>
        <v>43</v>
      </c>
      <c r="CR16">
        <f t="shared" si="4"/>
        <v>34</v>
      </c>
      <c r="CS16">
        <f t="shared" si="5"/>
        <v>17</v>
      </c>
      <c r="CT16">
        <f t="shared" si="6"/>
        <v>1</v>
      </c>
      <c r="CU16">
        <f t="shared" si="7"/>
        <v>39</v>
      </c>
      <c r="CV16">
        <f t="shared" si="8"/>
        <v>27</v>
      </c>
      <c r="CW16">
        <f t="shared" si="9"/>
        <v>35</v>
      </c>
      <c r="CX16">
        <f t="shared" si="10"/>
        <v>6</v>
      </c>
      <c r="CY16">
        <f t="shared" si="11"/>
        <v>9</v>
      </c>
      <c r="CZ16">
        <f t="shared" si="12"/>
        <v>16</v>
      </c>
      <c r="DA16">
        <f t="shared" si="13"/>
        <v>11</v>
      </c>
      <c r="DB16">
        <f t="shared" si="14"/>
        <v>28</v>
      </c>
      <c r="DC16">
        <f t="shared" si="15"/>
        <v>18</v>
      </c>
      <c r="DD16">
        <f t="shared" si="16"/>
        <v>40</v>
      </c>
      <c r="DE16">
        <f t="shared" si="17"/>
        <v>26</v>
      </c>
      <c r="DF16">
        <f t="shared" si="18"/>
        <v>12</v>
      </c>
      <c r="DG16">
        <f t="shared" si="19"/>
        <v>21</v>
      </c>
      <c r="DH16">
        <f t="shared" si="20"/>
        <v>2</v>
      </c>
      <c r="DI16">
        <f t="shared" si="21"/>
        <v>23</v>
      </c>
      <c r="DJ16">
        <f t="shared" si="22"/>
        <v>44</v>
      </c>
      <c r="DK16">
        <f t="shared" si="23"/>
        <v>25</v>
      </c>
      <c r="DL16">
        <f t="shared" si="24"/>
        <v>41</v>
      </c>
      <c r="DM16">
        <f t="shared" si="25"/>
        <v>19</v>
      </c>
      <c r="DN16">
        <f t="shared" si="26"/>
        <v>29</v>
      </c>
      <c r="DO16">
        <f t="shared" si="27"/>
        <v>30</v>
      </c>
      <c r="DP16">
        <f t="shared" si="28"/>
        <v>38</v>
      </c>
      <c r="DQ16">
        <f t="shared" si="29"/>
        <v>5</v>
      </c>
      <c r="DR16">
        <f t="shared" si="30"/>
        <v>31</v>
      </c>
      <c r="DS16">
        <f t="shared" si="31"/>
        <v>36</v>
      </c>
      <c r="DT16">
        <f t="shared" si="32"/>
        <v>10</v>
      </c>
      <c r="DU16">
        <f t="shared" si="33"/>
        <v>3</v>
      </c>
      <c r="DV16">
        <f t="shared" si="34"/>
        <v>15</v>
      </c>
      <c r="DW16">
        <f t="shared" si="35"/>
        <v>32</v>
      </c>
      <c r="DX16">
        <f t="shared" si="36"/>
        <v>24</v>
      </c>
      <c r="DY16">
        <f t="shared" si="37"/>
        <v>4</v>
      </c>
      <c r="DZ16">
        <f t="shared" si="38"/>
        <v>22</v>
      </c>
      <c r="EA16">
        <f t="shared" si="39"/>
        <v>7</v>
      </c>
      <c r="EB16">
        <f t="shared" si="40"/>
        <v>45</v>
      </c>
      <c r="EC16">
        <f t="shared" si="41"/>
        <v>13</v>
      </c>
      <c r="ED16">
        <f t="shared" si="42"/>
        <v>20</v>
      </c>
      <c r="EE16">
        <f t="shared" si="43"/>
        <v>8</v>
      </c>
      <c r="EF16">
        <f t="shared" si="44"/>
        <v>33</v>
      </c>
    </row>
    <row r="17" spans="1:136" ht="16.5" customHeight="1">
      <c r="A17">
        <f>_calc_라운드기준!A17</f>
        <v>1229</v>
      </c>
      <c r="B17">
        <f>INDEX(_calc_누적빈도!B:B,$A17)-INDEX(_calc_누적빈도!B:B,$A17-기준150회_후보!$B$1)</f>
        <v>19</v>
      </c>
      <c r="C17">
        <f>INDEX(_calc_누적빈도!C:C,$A17)-INDEX(_calc_누적빈도!C:C,$A17-기준150회_후보!$B$1)</f>
        <v>12</v>
      </c>
      <c r="D17">
        <f>INDEX(_calc_누적빈도!D:D,$A17)-INDEX(_calc_누적빈도!D:D,$A17-기준150회_후보!$B$1)</f>
        <v>25</v>
      </c>
      <c r="E17">
        <f>INDEX(_calc_누적빈도!E:E,$A17)-INDEX(_calc_누적빈도!E:E,$A17-기준150회_후보!$B$1)</f>
        <v>17</v>
      </c>
      <c r="F17">
        <f>INDEX(_calc_누적빈도!F:F,$A17)-INDEX(_calc_누적빈도!F:F,$A17-기준150회_후보!$B$1)</f>
        <v>13</v>
      </c>
      <c r="G17">
        <f>INDEX(_calc_누적빈도!G:G,$A17)-INDEX(_calc_누적빈도!G:G,$A17-기준150회_후보!$B$1)</f>
        <v>24</v>
      </c>
      <c r="H17">
        <f>INDEX(_calc_누적빈도!H:H,$A17)-INDEX(_calc_누적빈도!H:H,$A17-기준150회_후보!$B$1)</f>
        <v>25</v>
      </c>
      <c r="I17">
        <f>INDEX(_calc_누적빈도!I:I,$A17)-INDEX(_calc_누적빈도!I:I,$A17-기준150회_후보!$B$1)</f>
        <v>19</v>
      </c>
      <c r="J17">
        <f>INDEX(_calc_누적빈도!J:J,$A17)-INDEX(_calc_누적빈도!J:J,$A17-기준150회_후보!$B$1)</f>
        <v>20</v>
      </c>
      <c r="K17">
        <f>INDEX(_calc_누적빈도!K:K,$A17)-INDEX(_calc_누적빈도!K:K,$A17-기준150회_후보!$B$1)</f>
        <v>16</v>
      </c>
      <c r="L17">
        <f>INDEX(_calc_누적빈도!L:L,$A17)-INDEX(_calc_누적빈도!L:L,$A17-기준150회_후보!$B$1)</f>
        <v>18</v>
      </c>
      <c r="M17">
        <f>INDEX(_calc_누적빈도!M:M,$A17)-INDEX(_calc_누적빈도!M:M,$A17-기준150회_후보!$B$1)</f>
        <v>21</v>
      </c>
      <c r="N17">
        <f>INDEX(_calc_누적빈도!N:N,$A17)-INDEX(_calc_누적빈도!N:N,$A17-기준150회_후보!$B$1)</f>
        <v>26</v>
      </c>
      <c r="O17">
        <f>INDEX(_calc_누적빈도!O:O,$A17)-INDEX(_calc_누적빈도!O:O,$A17-기준150회_후보!$B$1)</f>
        <v>17</v>
      </c>
      <c r="P17">
        <f>INDEX(_calc_누적빈도!P:P,$A17)-INDEX(_calc_누적빈도!P:P,$A17-기준150회_후보!$B$1)</f>
        <v>23</v>
      </c>
      <c r="Q17">
        <f>INDEX(_calc_누적빈도!Q:Q,$A17)-INDEX(_calc_누적빈도!Q:Q,$A17-기준150회_후보!$B$1)</f>
        <v>28</v>
      </c>
      <c r="R17">
        <f>INDEX(_calc_누적빈도!R:R,$A17)-INDEX(_calc_누적빈도!R:R,$A17-기준150회_후보!$B$1)</f>
        <v>18</v>
      </c>
      <c r="S17">
        <f>INDEX(_calc_누적빈도!S:S,$A17)-INDEX(_calc_누적빈도!S:S,$A17-기준150회_후보!$B$1)</f>
        <v>15</v>
      </c>
      <c r="T17">
        <f>INDEX(_calc_누적빈도!T:T,$A17)-INDEX(_calc_누적빈도!T:T,$A17-기준150회_후보!$B$1)</f>
        <v>24</v>
      </c>
      <c r="U17">
        <f>INDEX(_calc_누적빈도!U:U,$A17)-INDEX(_calc_누적빈도!U:U,$A17-기준150회_후보!$B$1)</f>
        <v>18</v>
      </c>
      <c r="V17">
        <f>INDEX(_calc_누적빈도!V:V,$A17)-INDEX(_calc_누적빈도!V:V,$A17-기준150회_후보!$B$1)</f>
        <v>22</v>
      </c>
      <c r="W17">
        <f>INDEX(_calc_누적빈도!W:W,$A17)-INDEX(_calc_누적빈도!W:W,$A17-기준150회_후보!$B$1)</f>
        <v>15</v>
      </c>
      <c r="X17">
        <f>INDEX(_calc_누적빈도!X:X,$A17)-INDEX(_calc_누적빈도!X:X,$A17-기준150회_후보!$B$1)</f>
        <v>16</v>
      </c>
      <c r="Y17">
        <f>INDEX(_calc_누적빈도!Y:Y,$A17)-INDEX(_calc_누적빈도!Y:Y,$A17-기준150회_후보!$B$1)</f>
        <v>21</v>
      </c>
      <c r="Z17">
        <f>INDEX(_calc_누적빈도!Z:Z,$A17)-INDEX(_calc_누적빈도!Z:Z,$A17-기준150회_후보!$B$1)</f>
        <v>16</v>
      </c>
      <c r="AA17">
        <f>INDEX(_calc_누적빈도!AA:AA,$A17)-INDEX(_calc_누적빈도!AA:AA,$A17-기준150회_후보!$B$1)</f>
        <v>21</v>
      </c>
      <c r="AB17">
        <f>INDEX(_calc_누적빈도!AB:AB,$A17)-INDEX(_calc_누적빈도!AB:AB,$A17-기준150회_후보!$B$1)</f>
        <v>25</v>
      </c>
      <c r="AC17">
        <f>INDEX(_calc_누적빈도!AC:AC,$A17)-INDEX(_calc_누적빈도!AC:AC,$A17-기준150회_후보!$B$1)</f>
        <v>25</v>
      </c>
      <c r="AD17">
        <f>INDEX(_calc_누적빈도!AD:AD,$A17)-INDEX(_calc_누적빈도!AD:AD,$A17-기준150회_후보!$B$1)</f>
        <v>20</v>
      </c>
      <c r="AE17">
        <f>INDEX(_calc_누적빈도!AE:AE,$A17)-INDEX(_calc_누적빈도!AE:AE,$A17-기준150회_후보!$B$1)</f>
        <v>26</v>
      </c>
      <c r="AF17">
        <f>INDEX(_calc_누적빈도!AF:AF,$A17)-INDEX(_calc_누적빈도!AF:AF,$A17-기준150회_후보!$B$1)</f>
        <v>23</v>
      </c>
      <c r="AG17">
        <f>INDEX(_calc_누적빈도!AG:AG,$A17)-INDEX(_calc_누적빈도!AG:AG,$A17-기준150회_후보!$B$1)</f>
        <v>16</v>
      </c>
      <c r="AH17">
        <f>INDEX(_calc_누적빈도!AH:AH,$A17)-INDEX(_calc_누적빈도!AH:AH,$A17-기준150회_후보!$B$1)</f>
        <v>23</v>
      </c>
      <c r="AI17">
        <f>INDEX(_calc_누적빈도!AI:AI,$A17)-INDEX(_calc_누적빈도!AI:AI,$A17-기준150회_후보!$B$1)</f>
        <v>20</v>
      </c>
      <c r="AJ17">
        <f>INDEX(_calc_누적빈도!AJ:AJ,$A17)-INDEX(_calc_누적빈도!AJ:AJ,$A17-기준150회_후보!$B$1)</f>
        <v>20</v>
      </c>
      <c r="AK17">
        <f>INDEX(_calc_누적빈도!AK:AK,$A17)-INDEX(_calc_누적빈도!AK:AK,$A17-기준150회_후보!$B$1)</f>
        <v>18</v>
      </c>
      <c r="AL17">
        <f>INDEX(_calc_누적빈도!AL:AL,$A17)-INDEX(_calc_누적빈도!AL:AL,$A17-기준150회_후보!$B$1)</f>
        <v>23</v>
      </c>
      <c r="AM17">
        <f>INDEX(_calc_누적빈도!AM:AM,$A17)-INDEX(_calc_누적빈도!AM:AM,$A17-기준150회_후보!$B$1)</f>
        <v>26</v>
      </c>
      <c r="AN17">
        <f>INDEX(_calc_누적빈도!AN:AN,$A17)-INDEX(_calc_누적빈도!AN:AN,$A17-기준150회_후보!$B$1)</f>
        <v>17</v>
      </c>
      <c r="AO17">
        <f>INDEX(_calc_누적빈도!AO:AO,$A17)-INDEX(_calc_누적빈도!AO:AO,$A17-기준150회_후보!$B$1)</f>
        <v>22</v>
      </c>
      <c r="AP17">
        <f>INDEX(_calc_누적빈도!AP:AP,$A17)-INDEX(_calc_누적빈도!AP:AP,$A17-기준150회_후보!$B$1)</f>
        <v>16</v>
      </c>
      <c r="AQ17">
        <f>INDEX(_calc_누적빈도!AQ:AQ,$A17)-INDEX(_calc_누적빈도!AQ:AQ,$A17-기준150회_후보!$B$1)</f>
        <v>17</v>
      </c>
      <c r="AR17">
        <f>INDEX(_calc_누적빈도!AR:AR,$A17)-INDEX(_calc_누적빈도!AR:AR,$A17-기준150회_후보!$B$1)</f>
        <v>13</v>
      </c>
      <c r="AS17">
        <f>INDEX(_calc_누적빈도!AS:AS,$A17)-INDEX(_calc_누적빈도!AS:AS,$A17-기준150회_후보!$B$1)</f>
        <v>22</v>
      </c>
      <c r="AT17">
        <f>INDEX(_calc_누적빈도!AT:AT,$A17)-INDEX(_calc_누적빈도!AT:AT,$A17-기준150회_후보!$B$1)</f>
        <v>19</v>
      </c>
      <c r="AU17">
        <f>(RANK(_calc_라운드기준!B17,_calc_라운드기준!$B17:$AT17,0)+COUNTIFS(_calc_라운드기준!$B17:$AT17,_calc_라운드기준!B17,$B$1:$AT$1,"&lt;"&amp;1))-(RANK(B17,$B17:$AT17,0)+COUNTIFS($B17:$AT17,B17,$B$1:$AT$1,"&lt;"&amp;1))</f>
        <v>-21</v>
      </c>
      <c r="AV17">
        <f>(RANK(_calc_라운드기준!C17,_calc_라운드기준!$B17:$AT17,0)+COUNTIFS(_calc_라운드기준!$B17:$AT17,_calc_라운드기준!C17,$B$1:$AT$1,"&lt;"&amp;2))-(RANK(C17,$B17:$AT17,0)+COUNTIFS($B17:$AT17,C17,$B$1:$AT$1,"&lt;"&amp;2))</f>
        <v>-10</v>
      </c>
      <c r="AW17">
        <f>(RANK(_calc_라운드기준!D17,_calc_라운드기준!$B17:$AT17,0)+COUNTIFS(_calc_라운드기준!$B17:$AT17,_calc_라운드기준!D17,$B$1:$AT$1,"&lt;"&amp;3))-(RANK(D17,$B17:$AT17,0)+COUNTIFS($B17:$AT17,D17,$B$1:$AT$1,"&lt;"&amp;3))</f>
        <v>3</v>
      </c>
      <c r="AX17">
        <f>(RANK(_calc_라운드기준!E17,_calc_라운드기준!$B17:$AT17,0)+COUNTIFS(_calc_라운드기준!$B17:$AT17,_calc_라운드기준!E17,$B$1:$AT$1,"&lt;"&amp;4))-(RANK(E17,$B17:$AT17,0)+COUNTIFS($B17:$AT17,E17,$B$1:$AT$1,"&lt;"&amp;4))</f>
        <v>-21</v>
      </c>
      <c r="AY17">
        <f>(RANK(_calc_라운드기준!F17,_calc_라운드기준!$B17:$AT17,0)+COUNTIFS(_calc_라운드기준!$B17:$AT17,_calc_라운드기준!F17,$B$1:$AT$1,"&lt;"&amp;5))-(RANK(F17,$B17:$AT17,0)+COUNTIFS($B17:$AT17,F17,$B$1:$AT$1,"&lt;"&amp;5))</f>
        <v>-7</v>
      </c>
      <c r="AZ17">
        <f>(RANK(_calc_라운드기준!G17,_calc_라운드기준!$B17:$AT17,0)+COUNTIFS(_calc_라운드기준!$B17:$AT17,_calc_라운드기준!G17,$B$1:$AT$1,"&lt;"&amp;6))-(RANK(G17,$B17:$AT17,0)+COUNTIFS($B17:$AT17,G17,$B$1:$AT$1,"&lt;"&amp;6))</f>
        <v>3</v>
      </c>
      <c r="BA17">
        <f>(RANK(_calc_라운드기준!H17,_calc_라운드기준!$B17:$AT17,0)+COUNTIFS(_calc_라운드기준!$B17:$AT17,_calc_라운드기준!H17,$B$1:$AT$1,"&lt;"&amp;7))-(RANK(H17,$B17:$AT17,0)+COUNTIFS($B17:$AT17,H17,$B$1:$AT$1,"&lt;"&amp;7))</f>
        <v>33</v>
      </c>
      <c r="BB17">
        <f>(RANK(_calc_라운드기준!I17,_calc_라운드기준!$B17:$AT17,0)+COUNTIFS(_calc_라운드기준!$B17:$AT17,_calc_라운드기준!I17,$B$1:$AT$1,"&lt;"&amp;8))-(RANK(I17,$B17:$AT17,0)+COUNTIFS($B17:$AT17,I17,$B$1:$AT$1,"&lt;"&amp;8))</f>
        <v>-13</v>
      </c>
      <c r="BC17">
        <f>(RANK(_calc_라운드기준!J17,_calc_라운드기준!$B17:$AT17,0)+COUNTIFS(_calc_라운드기준!$B17:$AT17,_calc_라운드기준!J17,$B$1:$AT$1,"&lt;"&amp;9))-(RANK(J17,$B17:$AT17,0)+COUNTIFS($B17:$AT17,J17,$B$1:$AT$1,"&lt;"&amp;9))</f>
        <v>-7</v>
      </c>
      <c r="BD17">
        <f>(RANK(_calc_라운드기준!K17,_calc_라운드기준!$B17:$AT17,0)+COUNTIFS(_calc_라운드기준!$B17:$AT17,_calc_라운드기준!K17,$B$1:$AT$1,"&lt;"&amp;10))-(RANK(K17,$B17:$AT17,0)+COUNTIFS($B17:$AT17,K17,$B$1:$AT$1,"&lt;"&amp;10))</f>
        <v>-7</v>
      </c>
      <c r="BE17">
        <f>(RANK(_calc_라운드기준!L17,_calc_라운드기준!$B17:$AT17,0)+COUNTIFS(_calc_라운드기준!$B17:$AT17,_calc_라운드기준!L17,$B$1:$AT$1,"&lt;"&amp;11))-(RANK(L17,$B17:$AT17,0)+COUNTIFS($B17:$AT17,L17,$B$1:$AT$1,"&lt;"&amp;11))</f>
        <v>15</v>
      </c>
      <c r="BF17">
        <f>(RANK(_calc_라운드기준!M17,_calc_라운드기준!$B17:$AT17,0)+COUNTIFS(_calc_라운드기준!$B17:$AT17,_calc_라운드기준!M17,$B$1:$AT$1,"&lt;"&amp;12))-(RANK(M17,$B17:$AT17,0)+COUNTIFS($B17:$AT17,M17,$B$1:$AT$1,"&lt;"&amp;12))</f>
        <v>19</v>
      </c>
      <c r="BG17">
        <f>(RANK(_calc_라운드기준!N17,_calc_라운드기준!$B17:$AT17,0)+COUNTIFS(_calc_라운드기준!$B17:$AT17,_calc_라운드기준!N17,$B$1:$AT$1,"&lt;"&amp;13))-(RANK(N17,$B17:$AT17,0)+COUNTIFS($B17:$AT17,N17,$B$1:$AT$1,"&lt;"&amp;13))</f>
        <v>13</v>
      </c>
      <c r="BH17">
        <f>(RANK(_calc_라운드기준!O17,_calc_라운드기준!$B17:$AT17,0)+COUNTIFS(_calc_라운드기준!$B17:$AT17,_calc_라운드기준!O17,$B$1:$AT$1,"&lt;"&amp;14))-(RANK(O17,$B17:$AT17,0)+COUNTIFS($B17:$AT17,O17,$B$1:$AT$1,"&lt;"&amp;14))</f>
        <v>7</v>
      </c>
      <c r="BI17">
        <f>(RANK(_calc_라운드기준!P17,_calc_라운드기준!$B17:$AT17,0)+COUNTIFS(_calc_라운드기준!$B17:$AT17,_calc_라운드기준!P17,$B$1:$AT$1,"&lt;"&amp;15))-(RANK(P17,$B17:$AT17,0)+COUNTIFS($B17:$AT17,P17,$B$1:$AT$1,"&lt;"&amp;15))</f>
        <v>-6</v>
      </c>
      <c r="BJ17">
        <f>(RANK(_calc_라운드기준!Q17,_calc_라운드기준!$B17:$AT17,0)+COUNTIFS(_calc_라운드기준!$B17:$AT17,_calc_라운드기준!Q17,$B$1:$AT$1,"&lt;"&amp;16))-(RANK(Q17,$B17:$AT17,0)+COUNTIFS($B17:$AT17,Q17,$B$1:$AT$1,"&lt;"&amp;16))</f>
        <v>1</v>
      </c>
      <c r="BK17">
        <f>(RANK(_calc_라운드기준!R17,_calc_라운드기준!$B17:$AT17,0)+COUNTIFS(_calc_라운드기준!$B17:$AT17,_calc_라운드기준!R17,$B$1:$AT$1,"&lt;"&amp;17))-(RANK(R17,$B17:$AT17,0)+COUNTIFS($B17:$AT17,R17,$B$1:$AT$1,"&lt;"&amp;17))</f>
        <v>-13</v>
      </c>
      <c r="BL17">
        <f>(RANK(_calc_라운드기준!S17,_calc_라운드기준!$B17:$AT17,0)+COUNTIFS(_calc_라운드기준!$B17:$AT17,_calc_라운드기준!S17,$B$1:$AT$1,"&lt;"&amp;18))-(RANK(S17,$B17:$AT17,0)+COUNTIFS($B17:$AT17,S17,$B$1:$AT$1,"&lt;"&amp;18))</f>
        <v>-11</v>
      </c>
      <c r="BM17">
        <f>(RANK(_calc_라운드기준!T17,_calc_라운드기준!$B17:$AT17,0)+COUNTIFS(_calc_라운드기준!$B17:$AT17,_calc_라운드기준!T17,$B$1:$AT$1,"&lt;"&amp;19))-(RANK(T17,$B17:$AT17,0)+COUNTIFS($B17:$AT17,T17,$B$1:$AT$1,"&lt;"&amp;19))</f>
        <v>7</v>
      </c>
      <c r="BN17">
        <f>(RANK(_calc_라운드기준!U17,_calc_라운드기준!$B17:$AT17,0)+COUNTIFS(_calc_라운드기준!$B17:$AT17,_calc_라운드기준!U17,$B$1:$AT$1,"&lt;"&amp;20))-(RANK(U17,$B17:$AT17,0)+COUNTIFS($B17:$AT17,U17,$B$1:$AT$1,"&lt;"&amp;20))</f>
        <v>1</v>
      </c>
      <c r="BO17">
        <f>(RANK(_calc_라운드기준!V17,_calc_라운드기준!$B17:$AT17,0)+COUNTIFS(_calc_라운드기준!$B17:$AT17,_calc_라운드기준!V17,$B$1:$AT$1,"&lt;"&amp;21))-(RANK(V17,$B17:$AT17,0)+COUNTIFS($B17:$AT17,V17,$B$1:$AT$1,"&lt;"&amp;21))</f>
        <v>26</v>
      </c>
      <c r="BP17">
        <f>(RANK(_calc_라운드기준!W17,_calc_라운드기준!$B17:$AT17,0)+COUNTIFS(_calc_라운드기준!$B17:$AT17,_calc_라운드기준!W17,$B$1:$AT$1,"&lt;"&amp;22))-(RANK(W17,$B17:$AT17,0)+COUNTIFS($B17:$AT17,W17,$B$1:$AT$1,"&lt;"&amp;22))</f>
        <v>-4</v>
      </c>
      <c r="BQ17">
        <f>(RANK(_calc_라운드기준!X17,_calc_라운드기준!$B17:$AT17,0)+COUNTIFS(_calc_라운드기준!$B17:$AT17,_calc_라운드기준!X17,$B$1:$AT$1,"&lt;"&amp;23))-(RANK(X17,$B17:$AT17,0)+COUNTIFS($B17:$AT17,X17,$B$1:$AT$1,"&lt;"&amp;23))</f>
        <v>-28</v>
      </c>
      <c r="BR17">
        <f>(RANK(_calc_라운드기준!Y17,_calc_라운드기준!$B17:$AT17,0)+COUNTIFS(_calc_라운드기준!$B17:$AT17,_calc_라운드기준!Y17,$B$1:$AT$1,"&lt;"&amp;24))-(RANK(Y17,$B17:$AT17,0)+COUNTIFS($B17:$AT17,Y17,$B$1:$AT$1,"&lt;"&amp;24))</f>
        <v>-9</v>
      </c>
      <c r="BS17">
        <f>(RANK(_calc_라운드기준!Z17,_calc_라운드기준!$B17:$AT17,0)+COUNTIFS(_calc_라운드기준!$B17:$AT17,_calc_라운드기준!Z17,$B$1:$AT$1,"&lt;"&amp;25))-(RANK(Z17,$B17:$AT17,0)+COUNTIFS($B17:$AT17,Z17,$B$1:$AT$1,"&lt;"&amp;25))</f>
        <v>-20</v>
      </c>
      <c r="BT17">
        <f>(RANK(_calc_라운드기준!AA17,_calc_라운드기준!$B17:$AT17,0)+COUNTIFS(_calc_라운드기준!$B17:$AT17,_calc_라운드기준!AA17,$B$1:$AT$1,"&lt;"&amp;26))-(RANK(AA17,$B17:$AT17,0)+COUNTIFS($B17:$AT17,AA17,$B$1:$AT$1,"&lt;"&amp;26))</f>
        <v>-1</v>
      </c>
      <c r="BU17">
        <f>(RANK(_calc_라운드기준!AB17,_calc_라운드기준!$B17:$AT17,0)+COUNTIFS(_calc_라운드기준!$B17:$AT17,_calc_라운드기준!AB17,$B$1:$AT$1,"&lt;"&amp;27))-(RANK(AB17,$B17:$AT17,0)+COUNTIFS($B17:$AT17,AB17,$B$1:$AT$1,"&lt;"&amp;27))</f>
        <v>-6</v>
      </c>
      <c r="BV17">
        <f>(RANK(_calc_라운드기준!AC17,_calc_라운드기준!$B17:$AT17,0)+COUNTIFS(_calc_라운드기준!$B17:$AT17,_calc_라운드기준!AC17,$B$1:$AT$1,"&lt;"&amp;28))-(RANK(AC17,$B17:$AT17,0)+COUNTIFS($B17:$AT17,AC17,$B$1:$AT$1,"&lt;"&amp;28))</f>
        <v>-5</v>
      </c>
      <c r="BW17">
        <f>(RANK(_calc_라운드기준!AD17,_calc_라운드기준!$B17:$AT17,0)+COUNTIFS(_calc_라운드기준!$B17:$AT17,_calc_라운드기준!AD17,$B$1:$AT$1,"&lt;"&amp;29))-(RANK(AD17,$B17:$AT17,0)+COUNTIFS($B17:$AT17,AD17,$B$1:$AT$1,"&lt;"&amp;29))</f>
        <v>-2</v>
      </c>
      <c r="BX17">
        <f>(RANK(_calc_라운드기준!AE17,_calc_라운드기준!$B17:$AT17,0)+COUNTIFS(_calc_라운드기준!$B17:$AT17,_calc_라운드기준!AE17,$B$1:$AT$1,"&lt;"&amp;30))-(RANK(AE17,$B17:$AT17,0)+COUNTIFS($B17:$AT17,AE17,$B$1:$AT$1,"&lt;"&amp;30))</f>
        <v>18</v>
      </c>
      <c r="BY17">
        <f>(RANK(_calc_라운드기준!AF17,_calc_라운드기준!$B17:$AT17,0)+COUNTIFS(_calc_라운드기준!$B17:$AT17,_calc_라운드기준!AF17,$B$1:$AT$1,"&lt;"&amp;31))-(RANK(AF17,$B17:$AT17,0)+COUNTIFS($B17:$AT17,AF17,$B$1:$AT$1,"&lt;"&amp;31))</f>
        <v>-6</v>
      </c>
      <c r="BZ17">
        <f>(RANK(_calc_라운드기준!AG17,_calc_라운드기준!$B17:$AT17,0)+COUNTIFS(_calc_라운드기준!$B17:$AT17,_calc_라운드기준!AG17,$B$1:$AT$1,"&lt;"&amp;32))-(RANK(AG17,$B17:$AT17,0)+COUNTIFS($B17:$AT17,AG17,$B$1:$AT$1,"&lt;"&amp;32))</f>
        <v>-7</v>
      </c>
      <c r="CA17">
        <f>(RANK(_calc_라운드기준!AH17,_calc_라운드기준!$B17:$AT17,0)+COUNTIFS(_calc_라운드기준!$B17:$AT17,_calc_라운드기준!AH17,$B$1:$AT$1,"&lt;"&amp;33))-(RANK(AH17,$B17:$AT17,0)+COUNTIFS($B17:$AT17,AH17,$B$1:$AT$1,"&lt;"&amp;33))</f>
        <v>9</v>
      </c>
      <c r="CB17">
        <f>(RANK(_calc_라운드기준!AI17,_calc_라운드기준!$B17:$AT17,0)+COUNTIFS(_calc_라운드기준!$B17:$AT17,_calc_라운드기준!AI17,$B$1:$AT$1,"&lt;"&amp;34))-(RANK(AI17,$B17:$AT17,0)+COUNTIFS($B17:$AT17,AI17,$B$1:$AT$1,"&lt;"&amp;34))</f>
        <v>21</v>
      </c>
      <c r="CC17">
        <f>(RANK(_calc_라운드기준!AJ17,_calc_라운드기준!$B17:$AT17,0)+COUNTIFS(_calc_라운드기준!$B17:$AT17,_calc_라운드기준!AJ17,$B$1:$AT$1,"&lt;"&amp;35))-(RANK(AJ17,$B17:$AT17,0)+COUNTIFS($B17:$AT17,AJ17,$B$1:$AT$1,"&lt;"&amp;35))</f>
        <v>9</v>
      </c>
      <c r="CD17">
        <f>(RANK(_calc_라운드기준!AK17,_calc_라운드기준!$B17:$AT17,0)+COUNTIFS(_calc_라운드기준!$B17:$AT17,_calc_라운드기준!AK17,$B$1:$AT$1,"&lt;"&amp;36))-(RANK(AK17,$B17:$AT17,0)+COUNTIFS($B17:$AT17,AK17,$B$1:$AT$1,"&lt;"&amp;36))</f>
        <v>-8</v>
      </c>
      <c r="CE17">
        <f>(RANK(_calc_라운드기준!AL17,_calc_라운드기준!$B17:$AT17,0)+COUNTIFS(_calc_라운드기준!$B17:$AT17,_calc_라운드기준!AL17,$B$1:$AT$1,"&lt;"&amp;37))-(RANK(AL17,$B17:$AT17,0)+COUNTIFS($B17:$AT17,AL17,$B$1:$AT$1,"&lt;"&amp;37))</f>
        <v>10</v>
      </c>
      <c r="CF17">
        <f>(RANK(_calc_라운드기준!AM17,_calc_라운드기준!$B17:$AT17,0)+COUNTIFS(_calc_라운드기준!$B17:$AT17,_calc_라운드기준!AM17,$B$1:$AT$1,"&lt;"&amp;38))-(RANK(AM17,$B17:$AT17,0)+COUNTIFS($B17:$AT17,AM17,$B$1:$AT$1,"&lt;"&amp;38))</f>
        <v>21</v>
      </c>
      <c r="CG17">
        <f>(RANK(_calc_라운드기준!AN17,_calc_라운드기준!$B17:$AT17,0)+COUNTIFS(_calc_라운드기준!$B17:$AT17,_calc_라운드기준!AN17,$B$1:$AT$1,"&lt;"&amp;39))-(RANK(AN17,$B17:$AT17,0)+COUNTIFS($B17:$AT17,AN17,$B$1:$AT$1,"&lt;"&amp;39))</f>
        <v>0</v>
      </c>
      <c r="CH17">
        <f>(RANK(_calc_라운드기준!AO17,_calc_라운드기준!$B17:$AT17,0)+COUNTIFS(_calc_라운드기준!$B17:$AT17,_calc_라운드기준!AO17,$B$1:$AT$1,"&lt;"&amp;40))-(RANK(AO17,$B17:$AT17,0)+COUNTIFS($B17:$AT17,AO17,$B$1:$AT$1,"&lt;"&amp;40))</f>
        <v>10</v>
      </c>
      <c r="CI17">
        <f>(RANK(_calc_라운드기준!AP17,_calc_라운드기준!$B17:$AT17,0)+COUNTIFS(_calc_라운드기준!$B17:$AT17,_calc_라운드기준!AP17,$B$1:$AT$1,"&lt;"&amp;41))-(RANK(AP17,$B17:$AT17,0)+COUNTIFS($B17:$AT17,AP17,$B$1:$AT$1,"&lt;"&amp;41))</f>
        <v>-33</v>
      </c>
      <c r="CJ17">
        <f>(RANK(_calc_라운드기준!AQ17,_calc_라운드기준!$B17:$AT17,0)+COUNTIFS(_calc_라운드기준!$B17:$AT17,_calc_라운드기준!AQ17,$B$1:$AT$1,"&lt;"&amp;42))-(RANK(AQ17,$B17:$AT17,0)+COUNTIFS($B17:$AT17,AQ17,$B$1:$AT$1,"&lt;"&amp;42))</f>
        <v>7</v>
      </c>
      <c r="CK17">
        <f>(RANK(_calc_라운드기준!AR17,_calc_라운드기준!$B17:$AT17,0)+COUNTIFS(_calc_라운드기준!$B17:$AT17,_calc_라운드기준!AR17,$B$1:$AT$1,"&lt;"&amp;43))-(RANK(AR17,$B17:$AT17,0)+COUNTIFS($B17:$AT17,AR17,$B$1:$AT$1,"&lt;"&amp;43))</f>
        <v>1</v>
      </c>
      <c r="CL17">
        <f>(RANK(_calc_라운드기준!AS17,_calc_라운드기준!$B17:$AT17,0)+COUNTIFS(_calc_라운드기준!$B17:$AT17,_calc_라운드기준!AS17,$B$1:$AT$1,"&lt;"&amp;44))-(RANK(AS17,$B17:$AT17,0)+COUNTIFS($B17:$AT17,AS17,$B$1:$AT$1,"&lt;"&amp;44))</f>
        <v>10</v>
      </c>
      <c r="CM17">
        <f>(RANK(_calc_라운드기준!AT17,_calc_라운드기준!$B17:$AT17,0)+COUNTIFS(_calc_라운드기준!$B17:$AT17,_calc_라운드기준!AT17,$B$1:$AT$1,"&lt;"&amp;45))-(RANK(AT17,$B17:$AT17,0)+COUNTIFS($B17:$AT17,AT17,$B$1:$AT$1,"&lt;"&amp;45))</f>
        <v>1</v>
      </c>
      <c r="CN17">
        <f t="shared" si="0"/>
        <v>42</v>
      </c>
      <c r="CO17">
        <f t="shared" si="1"/>
        <v>37</v>
      </c>
      <c r="CP17">
        <f t="shared" si="2"/>
        <v>17</v>
      </c>
      <c r="CQ17">
        <f t="shared" si="3"/>
        <v>43</v>
      </c>
      <c r="CR17">
        <f t="shared" si="4"/>
        <v>31</v>
      </c>
      <c r="CS17">
        <f t="shared" si="5"/>
        <v>18</v>
      </c>
      <c r="CT17">
        <f t="shared" si="6"/>
        <v>1</v>
      </c>
      <c r="CU17">
        <f t="shared" si="7"/>
        <v>39</v>
      </c>
      <c r="CV17">
        <f t="shared" si="8"/>
        <v>32</v>
      </c>
      <c r="CW17">
        <f t="shared" si="9"/>
        <v>33</v>
      </c>
      <c r="CX17">
        <f t="shared" si="10"/>
        <v>7</v>
      </c>
      <c r="CY17">
        <f t="shared" si="11"/>
        <v>5</v>
      </c>
      <c r="CZ17">
        <f t="shared" si="12"/>
        <v>8</v>
      </c>
      <c r="DA17">
        <f t="shared" si="13"/>
        <v>14</v>
      </c>
      <c r="DB17">
        <f t="shared" si="14"/>
        <v>28</v>
      </c>
      <c r="DC17">
        <f t="shared" si="15"/>
        <v>19</v>
      </c>
      <c r="DD17">
        <f t="shared" si="16"/>
        <v>40</v>
      </c>
      <c r="DE17">
        <f t="shared" si="17"/>
        <v>38</v>
      </c>
      <c r="DF17">
        <f t="shared" si="18"/>
        <v>15</v>
      </c>
      <c r="DG17">
        <f t="shared" si="19"/>
        <v>20</v>
      </c>
      <c r="DH17">
        <f t="shared" si="20"/>
        <v>2</v>
      </c>
      <c r="DI17">
        <f t="shared" si="21"/>
        <v>26</v>
      </c>
      <c r="DJ17">
        <f t="shared" si="22"/>
        <v>44</v>
      </c>
      <c r="DK17">
        <f t="shared" si="23"/>
        <v>36</v>
      </c>
      <c r="DL17">
        <f t="shared" si="24"/>
        <v>41</v>
      </c>
      <c r="DM17">
        <f t="shared" si="25"/>
        <v>24</v>
      </c>
      <c r="DN17">
        <f t="shared" si="26"/>
        <v>29</v>
      </c>
      <c r="DO17">
        <f t="shared" si="27"/>
        <v>27</v>
      </c>
      <c r="DP17">
        <f t="shared" si="28"/>
        <v>25</v>
      </c>
      <c r="DQ17">
        <f t="shared" si="29"/>
        <v>6</v>
      </c>
      <c r="DR17">
        <f t="shared" si="30"/>
        <v>30</v>
      </c>
      <c r="DS17">
        <f t="shared" si="31"/>
        <v>34</v>
      </c>
      <c r="DT17">
        <f t="shared" si="32"/>
        <v>12</v>
      </c>
      <c r="DU17">
        <f t="shared" si="33"/>
        <v>3</v>
      </c>
      <c r="DV17">
        <f t="shared" si="34"/>
        <v>13</v>
      </c>
      <c r="DW17">
        <f t="shared" si="35"/>
        <v>35</v>
      </c>
      <c r="DX17">
        <f t="shared" si="36"/>
        <v>9</v>
      </c>
      <c r="DY17">
        <f t="shared" si="37"/>
        <v>4</v>
      </c>
      <c r="DZ17">
        <f t="shared" si="38"/>
        <v>23</v>
      </c>
      <c r="EA17">
        <f t="shared" si="39"/>
        <v>10</v>
      </c>
      <c r="EB17">
        <f t="shared" si="40"/>
        <v>45</v>
      </c>
      <c r="EC17">
        <f t="shared" si="41"/>
        <v>16</v>
      </c>
      <c r="ED17">
        <f t="shared" si="42"/>
        <v>21</v>
      </c>
      <c r="EE17">
        <f t="shared" si="43"/>
        <v>11</v>
      </c>
      <c r="EF17">
        <f t="shared" si="44"/>
        <v>22</v>
      </c>
    </row>
    <row r="18" spans="1:136" ht="16.5" customHeight="1">
      <c r="A18">
        <f>_calc_라운드기준!A18</f>
        <v>1228</v>
      </c>
      <c r="B18">
        <f>INDEX(_calc_누적빈도!B:B,$A18)-INDEX(_calc_누적빈도!B:B,$A18-기준150회_후보!$B$1)</f>
        <v>19</v>
      </c>
      <c r="C18">
        <f>INDEX(_calc_누적빈도!C:C,$A18)-INDEX(_calc_누적빈도!C:C,$A18-기준150회_후보!$B$1)</f>
        <v>12</v>
      </c>
      <c r="D18">
        <f>INDEX(_calc_누적빈도!D:D,$A18)-INDEX(_calc_누적빈도!D:D,$A18-기준150회_후보!$B$1)</f>
        <v>25</v>
      </c>
      <c r="E18">
        <f>INDEX(_calc_누적빈도!E:E,$A18)-INDEX(_calc_누적빈도!E:E,$A18-기준150회_후보!$B$1)</f>
        <v>17</v>
      </c>
      <c r="F18">
        <f>INDEX(_calc_누적빈도!F:F,$A18)-INDEX(_calc_누적빈도!F:F,$A18-기준150회_후보!$B$1)</f>
        <v>13</v>
      </c>
      <c r="G18">
        <f>INDEX(_calc_누적빈도!G:G,$A18)-INDEX(_calc_누적빈도!G:G,$A18-기준150회_후보!$B$1)</f>
        <v>25</v>
      </c>
      <c r="H18">
        <f>INDEX(_calc_누적빈도!H:H,$A18)-INDEX(_calc_누적빈도!H:H,$A18-기준150회_후보!$B$1)</f>
        <v>25</v>
      </c>
      <c r="I18">
        <f>INDEX(_calc_누적빈도!I:I,$A18)-INDEX(_calc_누적빈도!I:I,$A18-기준150회_후보!$B$1)</f>
        <v>19</v>
      </c>
      <c r="J18">
        <f>INDEX(_calc_누적빈도!J:J,$A18)-INDEX(_calc_누적빈도!J:J,$A18-기준150회_후보!$B$1)</f>
        <v>20</v>
      </c>
      <c r="K18">
        <f>INDEX(_calc_누적빈도!K:K,$A18)-INDEX(_calc_누적빈도!K:K,$A18-기준150회_후보!$B$1)</f>
        <v>17</v>
      </c>
      <c r="L18">
        <f>INDEX(_calc_누적빈도!L:L,$A18)-INDEX(_calc_누적빈도!L:L,$A18-기준150회_후보!$B$1)</f>
        <v>19</v>
      </c>
      <c r="M18">
        <f>INDEX(_calc_누적빈도!M:M,$A18)-INDEX(_calc_누적빈도!M:M,$A18-기준150회_후보!$B$1)</f>
        <v>21</v>
      </c>
      <c r="N18">
        <f>INDEX(_calc_누적빈도!N:N,$A18)-INDEX(_calc_누적빈도!N:N,$A18-기준150회_후보!$B$1)</f>
        <v>26</v>
      </c>
      <c r="O18">
        <f>INDEX(_calc_누적빈도!O:O,$A18)-INDEX(_calc_누적빈도!O:O,$A18-기준150회_후보!$B$1)</f>
        <v>18</v>
      </c>
      <c r="P18">
        <f>INDEX(_calc_누적빈도!P:P,$A18)-INDEX(_calc_누적빈도!P:P,$A18-기준150회_후보!$B$1)</f>
        <v>23</v>
      </c>
      <c r="Q18">
        <f>INDEX(_calc_누적빈도!Q:Q,$A18)-INDEX(_calc_누적빈도!Q:Q,$A18-기준150회_후보!$B$1)</f>
        <v>28</v>
      </c>
      <c r="R18">
        <f>INDEX(_calc_누적빈도!R:R,$A18)-INDEX(_calc_누적빈도!R:R,$A18-기준150회_후보!$B$1)</f>
        <v>18</v>
      </c>
      <c r="S18">
        <f>INDEX(_calc_누적빈도!S:S,$A18)-INDEX(_calc_누적빈도!S:S,$A18-기준150회_후보!$B$1)</f>
        <v>15</v>
      </c>
      <c r="T18">
        <f>INDEX(_calc_누적빈도!T:T,$A18)-INDEX(_calc_누적빈도!T:T,$A18-기준150회_후보!$B$1)</f>
        <v>24</v>
      </c>
      <c r="U18">
        <f>INDEX(_calc_누적빈도!U:U,$A18)-INDEX(_calc_누적빈도!U:U,$A18-기준150회_후보!$B$1)</f>
        <v>18</v>
      </c>
      <c r="V18">
        <f>INDEX(_calc_누적빈도!V:V,$A18)-INDEX(_calc_누적빈도!V:V,$A18-기준150회_후보!$B$1)</f>
        <v>22</v>
      </c>
      <c r="W18">
        <f>INDEX(_calc_누적빈도!W:W,$A18)-INDEX(_calc_누적빈도!W:W,$A18-기준150회_후보!$B$1)</f>
        <v>15</v>
      </c>
      <c r="X18">
        <f>INDEX(_calc_누적빈도!X:X,$A18)-INDEX(_calc_누적빈도!X:X,$A18-기준150회_후보!$B$1)</f>
        <v>16</v>
      </c>
      <c r="Y18">
        <f>INDEX(_calc_누적빈도!Y:Y,$A18)-INDEX(_calc_누적빈도!Y:Y,$A18-기준150회_후보!$B$1)</f>
        <v>20</v>
      </c>
      <c r="Z18">
        <f>INDEX(_calc_누적빈도!Z:Z,$A18)-INDEX(_calc_누적빈도!Z:Z,$A18-기준150회_후보!$B$1)</f>
        <v>16</v>
      </c>
      <c r="AA18">
        <f>INDEX(_calc_누적빈도!AA:AA,$A18)-INDEX(_calc_누적빈도!AA:AA,$A18-기준150회_후보!$B$1)</f>
        <v>21</v>
      </c>
      <c r="AB18">
        <f>INDEX(_calc_누적빈도!AB:AB,$A18)-INDEX(_calc_누적빈도!AB:AB,$A18-기준150회_후보!$B$1)</f>
        <v>25</v>
      </c>
      <c r="AC18">
        <f>INDEX(_calc_누적빈도!AC:AC,$A18)-INDEX(_calc_누적빈도!AC:AC,$A18-기준150회_후보!$B$1)</f>
        <v>25</v>
      </c>
      <c r="AD18">
        <f>INDEX(_calc_누적빈도!AD:AD,$A18)-INDEX(_calc_누적빈도!AD:AD,$A18-기준150회_후보!$B$1)</f>
        <v>19</v>
      </c>
      <c r="AE18">
        <f>INDEX(_calc_누적빈도!AE:AE,$A18)-INDEX(_calc_누적빈도!AE:AE,$A18-기준150회_후보!$B$1)</f>
        <v>25</v>
      </c>
      <c r="AF18">
        <f>INDEX(_calc_누적빈도!AF:AF,$A18)-INDEX(_calc_누적빈도!AF:AF,$A18-기준150회_후보!$B$1)</f>
        <v>22</v>
      </c>
      <c r="AG18">
        <f>INDEX(_calc_누적빈도!AG:AG,$A18)-INDEX(_calc_누적빈도!AG:AG,$A18-기준150회_후보!$B$1)</f>
        <v>16</v>
      </c>
      <c r="AH18">
        <f>INDEX(_calc_누적빈도!AH:AH,$A18)-INDEX(_calc_누적빈도!AH:AH,$A18-기준150회_후보!$B$1)</f>
        <v>23</v>
      </c>
      <c r="AI18">
        <f>INDEX(_calc_누적빈도!AI:AI,$A18)-INDEX(_calc_누적빈도!AI:AI,$A18-기준150회_후보!$B$1)</f>
        <v>20</v>
      </c>
      <c r="AJ18">
        <f>INDEX(_calc_누적빈도!AJ:AJ,$A18)-INDEX(_calc_누적빈도!AJ:AJ,$A18-기준150회_후보!$B$1)</f>
        <v>19</v>
      </c>
      <c r="AK18">
        <f>INDEX(_calc_누적빈도!AK:AK,$A18)-INDEX(_calc_누적빈도!AK:AK,$A18-기준150회_후보!$B$1)</f>
        <v>19</v>
      </c>
      <c r="AL18">
        <f>INDEX(_calc_누적빈도!AL:AL,$A18)-INDEX(_calc_누적빈도!AL:AL,$A18-기준150회_후보!$B$1)</f>
        <v>23</v>
      </c>
      <c r="AM18">
        <f>INDEX(_calc_누적빈도!AM:AM,$A18)-INDEX(_calc_누적빈도!AM:AM,$A18-기준150회_후보!$B$1)</f>
        <v>27</v>
      </c>
      <c r="AN18">
        <f>INDEX(_calc_누적빈도!AN:AN,$A18)-INDEX(_calc_누적빈도!AN:AN,$A18-기준150회_후보!$B$1)</f>
        <v>17</v>
      </c>
      <c r="AO18">
        <f>INDEX(_calc_누적빈도!AO:AO,$A18)-INDEX(_calc_누적빈도!AO:AO,$A18-기준150회_후보!$B$1)</f>
        <v>22</v>
      </c>
      <c r="AP18">
        <f>INDEX(_calc_누적빈도!AP:AP,$A18)-INDEX(_calc_누적빈도!AP:AP,$A18-기준150회_후보!$B$1)</f>
        <v>16</v>
      </c>
      <c r="AQ18">
        <f>INDEX(_calc_누적빈도!AQ:AQ,$A18)-INDEX(_calc_누적빈도!AQ:AQ,$A18-기준150회_후보!$B$1)</f>
        <v>17</v>
      </c>
      <c r="AR18">
        <f>INDEX(_calc_누적빈도!AR:AR,$A18)-INDEX(_calc_누적빈도!AR:AR,$A18-기준150회_후보!$B$1)</f>
        <v>13</v>
      </c>
      <c r="AS18">
        <f>INDEX(_calc_누적빈도!AS:AS,$A18)-INDEX(_calc_누적빈도!AS:AS,$A18-기준150회_후보!$B$1)</f>
        <v>21</v>
      </c>
      <c r="AT18">
        <f>INDEX(_calc_누적빈도!AT:AT,$A18)-INDEX(_calc_누적빈도!AT:AT,$A18-기준150회_후보!$B$1)</f>
        <v>19</v>
      </c>
      <c r="AU18">
        <f>(RANK(_calc_라운드기준!B18,_calc_라운드기준!$B18:$AT18,0)+COUNTIFS(_calc_라운드기준!$B18:$AT18,_calc_라운드기준!B18,$B$1:$AT$1,"&lt;"&amp;1))-(RANK(B18,$B18:$AT18,0)+COUNTIFS($B18:$AT18,B18,$B$1:$AT$1,"&lt;"&amp;1))</f>
        <v>-19</v>
      </c>
      <c r="AV18">
        <f>(RANK(_calc_라운드기준!C18,_calc_라운드기준!$B18:$AT18,0)+COUNTIFS(_calc_라운드기준!$B18:$AT18,_calc_라운드기준!C18,$B$1:$AT$1,"&lt;"&amp;2))-(RANK(C18,$B18:$AT18,0)+COUNTIFS($B18:$AT18,C18,$B$1:$AT$1,"&lt;"&amp;2))</f>
        <v>-10</v>
      </c>
      <c r="AW18">
        <f>(RANK(_calc_라운드기준!D18,_calc_라운드기준!$B18:$AT18,0)+COUNTIFS(_calc_라운드기준!$B18:$AT18,_calc_라운드기준!D18,$B$1:$AT$1,"&lt;"&amp;3))-(RANK(D18,$B18:$AT18,0)+COUNTIFS($B18:$AT18,D18,$B$1:$AT$1,"&lt;"&amp;3))</f>
        <v>3</v>
      </c>
      <c r="AX18">
        <f>(RANK(_calc_라운드기준!E18,_calc_라운드기준!$B18:$AT18,0)+COUNTIFS(_calc_라운드기준!$B18:$AT18,_calc_라운드기준!E18,$B$1:$AT$1,"&lt;"&amp;4))-(RANK(E18,$B18:$AT18,0)+COUNTIFS($B18:$AT18,E18,$B$1:$AT$1,"&lt;"&amp;4))</f>
        <v>-22</v>
      </c>
      <c r="AY18">
        <f>(RANK(_calc_라운드기준!F18,_calc_라운드기준!$B18:$AT18,0)+COUNTIFS(_calc_라운드기준!$B18:$AT18,_calc_라운드기준!F18,$B$1:$AT$1,"&lt;"&amp;5))-(RANK(F18,$B18:$AT18,0)+COUNTIFS($B18:$AT18,F18,$B$1:$AT$1,"&lt;"&amp;5))</f>
        <v>-16</v>
      </c>
      <c r="AZ18">
        <f>(RANK(_calc_라운드기준!G18,_calc_라운드기준!$B18:$AT18,0)+COUNTIFS(_calc_라운드기준!$B18:$AT18,_calc_라운드기준!G18,$B$1:$AT$1,"&lt;"&amp;6))-(RANK(G18,$B18:$AT18,0)+COUNTIFS($B18:$AT18,G18,$B$1:$AT$1,"&lt;"&amp;6))</f>
        <v>3</v>
      </c>
      <c r="BA18">
        <f>(RANK(_calc_라운드기준!H18,_calc_라운드기준!$B18:$AT18,0)+COUNTIFS(_calc_라운드기준!$B18:$AT18,_calc_라운드기준!H18,$B$1:$AT$1,"&lt;"&amp;7))-(RANK(H18,$B18:$AT18,0)+COUNTIFS($B18:$AT18,H18,$B$1:$AT$1,"&lt;"&amp;7))</f>
        <v>33</v>
      </c>
      <c r="BB18">
        <f>(RANK(_calc_라운드기준!I18,_calc_라운드기준!$B18:$AT18,0)+COUNTIFS(_calc_라운드기준!$B18:$AT18,_calc_라운드기준!I18,$B$1:$AT$1,"&lt;"&amp;8))-(RANK(I18,$B18:$AT18,0)+COUNTIFS($B18:$AT18,I18,$B$1:$AT$1,"&lt;"&amp;8))</f>
        <v>-12</v>
      </c>
      <c r="BC18">
        <f>(RANK(_calc_라운드기준!J18,_calc_라운드기준!$B18:$AT18,0)+COUNTIFS(_calc_라운드기준!$B18:$AT18,_calc_라운드기준!J18,$B$1:$AT$1,"&lt;"&amp;9))-(RANK(J18,$B18:$AT18,0)+COUNTIFS($B18:$AT18,J18,$B$1:$AT$1,"&lt;"&amp;9))</f>
        <v>-7</v>
      </c>
      <c r="BD18">
        <f>(RANK(_calc_라운드기준!K18,_calc_라운드기준!$B18:$AT18,0)+COUNTIFS(_calc_라운드기준!$B18:$AT18,_calc_라운드기준!K18,$B$1:$AT$1,"&lt;"&amp;10))-(RANK(K18,$B18:$AT18,0)+COUNTIFS($B18:$AT18,K18,$B$1:$AT$1,"&lt;"&amp;10))</f>
        <v>-6</v>
      </c>
      <c r="BE18">
        <f>(RANK(_calc_라운드기준!L18,_calc_라운드기준!$B18:$AT18,0)+COUNTIFS(_calc_라운드기준!$B18:$AT18,_calc_라운드기준!L18,$B$1:$AT$1,"&lt;"&amp;11))-(RANK(L18,$B18:$AT18,0)+COUNTIFS($B18:$AT18,L18,$B$1:$AT$1,"&lt;"&amp;11))</f>
        <v>15</v>
      </c>
      <c r="BF18">
        <f>(RANK(_calc_라운드기준!M18,_calc_라운드기준!$B18:$AT18,0)+COUNTIFS(_calc_라운드기준!$B18:$AT18,_calc_라운드기준!M18,$B$1:$AT$1,"&lt;"&amp;12))-(RANK(M18,$B18:$AT18,0)+COUNTIFS($B18:$AT18,M18,$B$1:$AT$1,"&lt;"&amp;12))</f>
        <v>19</v>
      </c>
      <c r="BG18">
        <f>(RANK(_calc_라운드기준!N18,_calc_라운드기준!$B18:$AT18,0)+COUNTIFS(_calc_라운드기준!$B18:$AT18,_calc_라운드기준!N18,$B$1:$AT$1,"&lt;"&amp;13))-(RANK(N18,$B18:$AT18,0)+COUNTIFS($B18:$AT18,N18,$B$1:$AT$1,"&lt;"&amp;13))</f>
        <v>11</v>
      </c>
      <c r="BH18">
        <f>(RANK(_calc_라운드기준!O18,_calc_라운드기준!$B18:$AT18,0)+COUNTIFS(_calc_라운드기준!$B18:$AT18,_calc_라운드기준!O18,$B$1:$AT$1,"&lt;"&amp;14))-(RANK(O18,$B18:$AT18,0)+COUNTIFS($B18:$AT18,O18,$B$1:$AT$1,"&lt;"&amp;14))</f>
        <v>11</v>
      </c>
      <c r="BI18">
        <f>(RANK(_calc_라운드기준!P18,_calc_라운드기준!$B18:$AT18,0)+COUNTIFS(_calc_라운드기준!$B18:$AT18,_calc_라운드기준!P18,$B$1:$AT$1,"&lt;"&amp;15))-(RANK(P18,$B18:$AT18,0)+COUNTIFS($B18:$AT18,P18,$B$1:$AT$1,"&lt;"&amp;15))</f>
        <v>-6</v>
      </c>
      <c r="BJ18">
        <f>(RANK(_calc_라운드기준!Q18,_calc_라운드기준!$B18:$AT18,0)+COUNTIFS(_calc_라운드기준!$B18:$AT18,_calc_라운드기준!Q18,$B$1:$AT$1,"&lt;"&amp;16))-(RANK(Q18,$B18:$AT18,0)+COUNTIFS($B18:$AT18,Q18,$B$1:$AT$1,"&lt;"&amp;16))</f>
        <v>1</v>
      </c>
      <c r="BK18">
        <f>(RANK(_calc_라운드기준!R18,_calc_라운드기준!$B18:$AT18,0)+COUNTIFS(_calc_라운드기준!$B18:$AT18,_calc_라운드기준!R18,$B$1:$AT$1,"&lt;"&amp;17))-(RANK(R18,$B18:$AT18,0)+COUNTIFS($B18:$AT18,R18,$B$1:$AT$1,"&lt;"&amp;17))</f>
        <v>-16</v>
      </c>
      <c r="BL18">
        <f>(RANK(_calc_라운드기준!S18,_calc_라운드기준!$B18:$AT18,0)+COUNTIFS(_calc_라운드기준!$B18:$AT18,_calc_라운드기준!S18,$B$1:$AT$1,"&lt;"&amp;18))-(RANK(S18,$B18:$AT18,0)+COUNTIFS($B18:$AT18,S18,$B$1:$AT$1,"&lt;"&amp;18))</f>
        <v>-12</v>
      </c>
      <c r="BM18">
        <f>(RANK(_calc_라운드기준!T18,_calc_라운드기준!$B18:$AT18,0)+COUNTIFS(_calc_라운드기준!$B18:$AT18,_calc_라운드기준!T18,$B$1:$AT$1,"&lt;"&amp;19))-(RANK(T18,$B18:$AT18,0)+COUNTIFS($B18:$AT18,T18,$B$1:$AT$1,"&lt;"&amp;19))</f>
        <v>6</v>
      </c>
      <c r="BN18">
        <f>(RANK(_calc_라운드기준!U18,_calc_라운드기준!$B18:$AT18,0)+COUNTIFS(_calc_라운드기준!$B18:$AT18,_calc_라운드기준!U18,$B$1:$AT$1,"&lt;"&amp;20))-(RANK(U18,$B18:$AT18,0)+COUNTIFS($B18:$AT18,U18,$B$1:$AT$1,"&lt;"&amp;20))</f>
        <v>-2</v>
      </c>
      <c r="BO18">
        <f>(RANK(_calc_라운드기준!V18,_calc_라운드기준!$B18:$AT18,0)+COUNTIFS(_calc_라운드기준!$B18:$AT18,_calc_라운드기준!V18,$B$1:$AT$1,"&lt;"&amp;21))-(RANK(V18,$B18:$AT18,0)+COUNTIFS($B18:$AT18,V18,$B$1:$AT$1,"&lt;"&amp;21))</f>
        <v>28</v>
      </c>
      <c r="BP18">
        <f>(RANK(_calc_라운드기준!W18,_calc_라운드기준!$B18:$AT18,0)+COUNTIFS(_calc_라운드기준!$B18:$AT18,_calc_라운드기준!W18,$B$1:$AT$1,"&lt;"&amp;22))-(RANK(W18,$B18:$AT18,0)+COUNTIFS($B18:$AT18,W18,$B$1:$AT$1,"&lt;"&amp;22))</f>
        <v>-5</v>
      </c>
      <c r="BQ18">
        <f>(RANK(_calc_라운드기준!X18,_calc_라운드기준!$B18:$AT18,0)+COUNTIFS(_calc_라운드기준!$B18:$AT18,_calc_라운드기준!X18,$B$1:$AT$1,"&lt;"&amp;23))-(RANK(X18,$B18:$AT18,0)+COUNTIFS($B18:$AT18,X18,$B$1:$AT$1,"&lt;"&amp;23))</f>
        <v>-28</v>
      </c>
      <c r="BR18">
        <f>(RANK(_calc_라운드기준!Y18,_calc_라운드기준!$B18:$AT18,0)+COUNTIFS(_calc_라운드기준!$B18:$AT18,_calc_라운드기준!Y18,$B$1:$AT$1,"&lt;"&amp;24))-(RANK(Y18,$B18:$AT18,0)+COUNTIFS($B18:$AT18,Y18,$B$1:$AT$1,"&lt;"&amp;24))</f>
        <v>-4</v>
      </c>
      <c r="BS18">
        <f>(RANK(_calc_라운드기준!Z18,_calc_라운드기준!$B18:$AT18,0)+COUNTIFS(_calc_라운드기준!$B18:$AT18,_calc_라운드기준!Z18,$B$1:$AT$1,"&lt;"&amp;25))-(RANK(Z18,$B18:$AT18,0)+COUNTIFS($B18:$AT18,Z18,$B$1:$AT$1,"&lt;"&amp;25))</f>
        <v>-20</v>
      </c>
      <c r="BT18">
        <f>(RANK(_calc_라운드기준!AA18,_calc_라운드기준!$B18:$AT18,0)+COUNTIFS(_calc_라운드기준!$B18:$AT18,_calc_라운드기준!AA18,$B$1:$AT$1,"&lt;"&amp;26))-(RANK(AA18,$B18:$AT18,0)+COUNTIFS($B18:$AT18,AA18,$B$1:$AT$1,"&lt;"&amp;26))</f>
        <v>1</v>
      </c>
      <c r="BU18">
        <f>(RANK(_calc_라운드기준!AB18,_calc_라운드기준!$B18:$AT18,0)+COUNTIFS(_calc_라운드기준!$B18:$AT18,_calc_라운드기준!AB18,$B$1:$AT$1,"&lt;"&amp;27))-(RANK(AB18,$B18:$AT18,0)+COUNTIFS($B18:$AT18,AB18,$B$1:$AT$1,"&lt;"&amp;27))</f>
        <v>-6</v>
      </c>
      <c r="BV18">
        <f>(RANK(_calc_라운드기준!AC18,_calc_라운드기준!$B18:$AT18,0)+COUNTIFS(_calc_라운드기준!$B18:$AT18,_calc_라운드기준!AC18,$B$1:$AT$1,"&lt;"&amp;28))-(RANK(AC18,$B18:$AT18,0)+COUNTIFS($B18:$AT18,AC18,$B$1:$AT$1,"&lt;"&amp;28))</f>
        <v>-5</v>
      </c>
      <c r="BW18">
        <f>(RANK(_calc_라운드기준!AD18,_calc_라운드기준!$B18:$AT18,0)+COUNTIFS(_calc_라운드기준!$B18:$AT18,_calc_라운드기준!AD18,$B$1:$AT$1,"&lt;"&amp;29))-(RANK(AD18,$B18:$AT18,0)+COUNTIFS($B18:$AT18,AD18,$B$1:$AT$1,"&lt;"&amp;29))</f>
        <v>5</v>
      </c>
      <c r="BX18">
        <f>(RANK(_calc_라운드기준!AE18,_calc_라운드기준!$B18:$AT18,0)+COUNTIFS(_calc_라운드기준!$B18:$AT18,_calc_라운드기준!AE18,$B$1:$AT$1,"&lt;"&amp;30))-(RANK(AE18,$B18:$AT18,0)+COUNTIFS($B18:$AT18,AE18,$B$1:$AT$1,"&lt;"&amp;30))</f>
        <v>23</v>
      </c>
      <c r="BY18">
        <f>(RANK(_calc_라운드기준!AF18,_calc_라운드기준!$B18:$AT18,0)+COUNTIFS(_calc_라운드기준!$B18:$AT18,_calc_라운드기준!AF18,$B$1:$AT$1,"&lt;"&amp;31))-(RANK(AF18,$B18:$AT18,0)+COUNTIFS($B18:$AT18,AF18,$B$1:$AT$1,"&lt;"&amp;31))</f>
        <v>-5</v>
      </c>
      <c r="BZ18">
        <f>(RANK(_calc_라운드기준!AG18,_calc_라운드기준!$B18:$AT18,0)+COUNTIFS(_calc_라운드기준!$B18:$AT18,_calc_라운드기준!AG18,$B$1:$AT$1,"&lt;"&amp;32))-(RANK(AG18,$B18:$AT18,0)+COUNTIFS($B18:$AT18,AG18,$B$1:$AT$1,"&lt;"&amp;32))</f>
        <v>-6</v>
      </c>
      <c r="CA18">
        <f>(RANK(_calc_라운드기준!AH18,_calc_라운드기준!$B18:$AT18,0)+COUNTIFS(_calc_라운드기준!$B18:$AT18,_calc_라운드기준!AH18,$B$1:$AT$1,"&lt;"&amp;33))-(RANK(AH18,$B18:$AT18,0)+COUNTIFS($B18:$AT18,AH18,$B$1:$AT$1,"&lt;"&amp;33))</f>
        <v>8</v>
      </c>
      <c r="CB18">
        <f>(RANK(_calc_라운드기준!AI18,_calc_라운드기준!$B18:$AT18,0)+COUNTIFS(_calc_라운드기준!$B18:$AT18,_calc_라운드기준!AI18,$B$1:$AT$1,"&lt;"&amp;34))-(RANK(AI18,$B18:$AT18,0)+COUNTIFS($B18:$AT18,AI18,$B$1:$AT$1,"&lt;"&amp;34))</f>
        <v>22</v>
      </c>
      <c r="CC18">
        <f>(RANK(_calc_라운드기준!AJ18,_calc_라운드기준!$B18:$AT18,0)+COUNTIFS(_calc_라운드기준!$B18:$AT18,_calc_라운드기준!AJ18,$B$1:$AT$1,"&lt;"&amp;35))-(RANK(AJ18,$B18:$AT18,0)+COUNTIFS($B18:$AT18,AJ18,$B$1:$AT$1,"&lt;"&amp;35))</f>
        <v>11</v>
      </c>
      <c r="CD18">
        <f>(RANK(_calc_라운드기준!AK18,_calc_라운드기준!$B18:$AT18,0)+COUNTIFS(_calc_라운드기준!$B18:$AT18,_calc_라운드기준!AK18,$B$1:$AT$1,"&lt;"&amp;36))-(RANK(AK18,$B18:$AT18,0)+COUNTIFS($B18:$AT18,AK18,$B$1:$AT$1,"&lt;"&amp;36))</f>
        <v>-7</v>
      </c>
      <c r="CE18">
        <f>(RANK(_calc_라운드기준!AL18,_calc_라운드기준!$B18:$AT18,0)+COUNTIFS(_calc_라운드기준!$B18:$AT18,_calc_라운드기준!AL18,$B$1:$AT$1,"&lt;"&amp;37))-(RANK(AL18,$B18:$AT18,0)+COUNTIFS($B18:$AT18,AL18,$B$1:$AT$1,"&lt;"&amp;37))</f>
        <v>9</v>
      </c>
      <c r="CF18">
        <f>(RANK(_calc_라운드기준!AM18,_calc_라운드기준!$B18:$AT18,0)+COUNTIFS(_calc_라운드기준!$B18:$AT18,_calc_라운드기준!AM18,$B$1:$AT$1,"&lt;"&amp;38))-(RANK(AM18,$B18:$AT18,0)+COUNTIFS($B18:$AT18,AM18,$B$1:$AT$1,"&lt;"&amp;38))</f>
        <v>21</v>
      </c>
      <c r="CG18">
        <f>(RANK(_calc_라운드기준!AN18,_calc_라운드기준!$B18:$AT18,0)+COUNTIFS(_calc_라운드기준!$B18:$AT18,_calc_라운드기준!AN18,$B$1:$AT$1,"&lt;"&amp;39))-(RANK(AN18,$B18:$AT18,0)+COUNTIFS($B18:$AT18,AN18,$B$1:$AT$1,"&lt;"&amp;39))</f>
        <v>-1</v>
      </c>
      <c r="CH18">
        <f>(RANK(_calc_라운드기준!AO18,_calc_라운드기준!$B18:$AT18,0)+COUNTIFS(_calc_라운드기준!$B18:$AT18,_calc_라운드기준!AO18,$B$1:$AT$1,"&lt;"&amp;40))-(RANK(AO18,$B18:$AT18,0)+COUNTIFS($B18:$AT18,AO18,$B$1:$AT$1,"&lt;"&amp;40))</f>
        <v>8</v>
      </c>
      <c r="CI18">
        <f>(RANK(_calc_라운드기준!AP18,_calc_라운드기준!$B18:$AT18,0)+COUNTIFS(_calc_라운드기준!$B18:$AT18,_calc_라운드기준!AP18,$B$1:$AT$1,"&lt;"&amp;41))-(RANK(AP18,$B18:$AT18,0)+COUNTIFS($B18:$AT18,AP18,$B$1:$AT$1,"&lt;"&amp;41))</f>
        <v>-34</v>
      </c>
      <c r="CJ18">
        <f>(RANK(_calc_라운드기준!AQ18,_calc_라운드기준!$B18:$AT18,0)+COUNTIFS(_calc_라운드기준!$B18:$AT18,_calc_라운드기준!AQ18,$B$1:$AT$1,"&lt;"&amp;42))-(RANK(AQ18,$B18:$AT18,0)+COUNTIFS($B18:$AT18,AQ18,$B$1:$AT$1,"&lt;"&amp;42))</f>
        <v>7</v>
      </c>
      <c r="CK18">
        <f>(RANK(_calc_라운드기준!AR18,_calc_라운드기준!$B18:$AT18,0)+COUNTIFS(_calc_라운드기준!$B18:$AT18,_calc_라운드기준!AR18,$B$1:$AT$1,"&lt;"&amp;43))-(RANK(AR18,$B18:$AT18,0)+COUNTIFS($B18:$AT18,AR18,$B$1:$AT$1,"&lt;"&amp;43))</f>
        <v>1</v>
      </c>
      <c r="CL18">
        <f>(RANK(_calc_라운드기준!AS18,_calc_라운드기준!$B18:$AT18,0)+COUNTIFS(_calc_라운드기준!$B18:$AT18,_calc_라운드기준!AS18,$B$1:$AT$1,"&lt;"&amp;44))-(RANK(AS18,$B18:$AT18,0)+COUNTIFS($B18:$AT18,AS18,$B$1:$AT$1,"&lt;"&amp;44))</f>
        <v>6</v>
      </c>
      <c r="CM18">
        <f>(RANK(_calc_라운드기준!AT18,_calc_라운드기준!$B18:$AT18,0)+COUNTIFS(_calc_라운드기준!$B18:$AT18,_calc_라운드기준!AT18,$B$1:$AT$1,"&lt;"&amp;45))-(RANK(AT18,$B18:$AT18,0)+COUNTIFS($B18:$AT18,AT18,$B$1:$AT$1,"&lt;"&amp;45))</f>
        <v>-3</v>
      </c>
      <c r="CN18">
        <f t="shared" si="0"/>
        <v>41</v>
      </c>
      <c r="CO18">
        <f t="shared" si="1"/>
        <v>36</v>
      </c>
      <c r="CP18">
        <f t="shared" si="2"/>
        <v>18</v>
      </c>
      <c r="CQ18">
        <f t="shared" si="3"/>
        <v>43</v>
      </c>
      <c r="CR18">
        <f t="shared" si="4"/>
        <v>39</v>
      </c>
      <c r="CS18">
        <f t="shared" si="5"/>
        <v>19</v>
      </c>
      <c r="CT18">
        <f t="shared" si="6"/>
        <v>1</v>
      </c>
      <c r="CU18">
        <f t="shared" si="7"/>
        <v>37</v>
      </c>
      <c r="CV18">
        <f t="shared" si="8"/>
        <v>34</v>
      </c>
      <c r="CW18">
        <f t="shared" si="9"/>
        <v>30</v>
      </c>
      <c r="CX18">
        <f t="shared" si="10"/>
        <v>7</v>
      </c>
      <c r="CY18">
        <f t="shared" si="11"/>
        <v>6</v>
      </c>
      <c r="CZ18">
        <f t="shared" si="12"/>
        <v>8</v>
      </c>
      <c r="DA18">
        <f t="shared" si="13"/>
        <v>9</v>
      </c>
      <c r="DB18">
        <f t="shared" si="14"/>
        <v>31</v>
      </c>
      <c r="DC18">
        <f t="shared" si="15"/>
        <v>20</v>
      </c>
      <c r="DD18">
        <f t="shared" si="16"/>
        <v>40</v>
      </c>
      <c r="DE18">
        <f t="shared" si="17"/>
        <v>38</v>
      </c>
      <c r="DF18">
        <f t="shared" si="18"/>
        <v>15</v>
      </c>
      <c r="DG18">
        <f t="shared" si="19"/>
        <v>24</v>
      </c>
      <c r="DH18">
        <f t="shared" si="20"/>
        <v>2</v>
      </c>
      <c r="DI18">
        <f t="shared" si="21"/>
        <v>27</v>
      </c>
      <c r="DJ18">
        <f t="shared" si="22"/>
        <v>44</v>
      </c>
      <c r="DK18">
        <f t="shared" si="23"/>
        <v>26</v>
      </c>
      <c r="DL18">
        <f t="shared" si="24"/>
        <v>42</v>
      </c>
      <c r="DM18">
        <f t="shared" si="25"/>
        <v>21</v>
      </c>
      <c r="DN18">
        <f t="shared" si="26"/>
        <v>32</v>
      </c>
      <c r="DO18">
        <f t="shared" si="27"/>
        <v>28</v>
      </c>
      <c r="DP18">
        <f t="shared" si="28"/>
        <v>17</v>
      </c>
      <c r="DQ18">
        <f t="shared" si="29"/>
        <v>3</v>
      </c>
      <c r="DR18">
        <f t="shared" si="30"/>
        <v>29</v>
      </c>
      <c r="DS18">
        <f t="shared" si="31"/>
        <v>33</v>
      </c>
      <c r="DT18">
        <f t="shared" si="32"/>
        <v>12</v>
      </c>
      <c r="DU18">
        <f t="shared" si="33"/>
        <v>4</v>
      </c>
      <c r="DV18">
        <f t="shared" si="34"/>
        <v>10</v>
      </c>
      <c r="DW18">
        <f t="shared" si="35"/>
        <v>35</v>
      </c>
      <c r="DX18">
        <f t="shared" si="36"/>
        <v>11</v>
      </c>
      <c r="DY18">
        <f t="shared" si="37"/>
        <v>5</v>
      </c>
      <c r="DZ18">
        <f t="shared" si="38"/>
        <v>23</v>
      </c>
      <c r="EA18">
        <f t="shared" si="39"/>
        <v>13</v>
      </c>
      <c r="EB18">
        <f t="shared" si="40"/>
        <v>45</v>
      </c>
      <c r="EC18">
        <f t="shared" si="41"/>
        <v>14</v>
      </c>
      <c r="ED18">
        <f t="shared" si="42"/>
        <v>22</v>
      </c>
      <c r="EE18">
        <f t="shared" si="43"/>
        <v>16</v>
      </c>
      <c r="EF18">
        <f t="shared" si="44"/>
        <v>25</v>
      </c>
    </row>
    <row r="19" spans="1:136" ht="16.5" customHeight="1">
      <c r="A19">
        <f>_calc_라운드기준!A19</f>
        <v>1227</v>
      </c>
      <c r="B19">
        <f>INDEX(_calc_누적빈도!B:B,$A19)-INDEX(_calc_누적빈도!B:B,$A19-기준150회_후보!$B$1)</f>
        <v>18</v>
      </c>
      <c r="C19">
        <f>INDEX(_calc_누적빈도!C:C,$A19)-INDEX(_calc_누적빈도!C:C,$A19-기준150회_후보!$B$1)</f>
        <v>12</v>
      </c>
      <c r="D19">
        <f>INDEX(_calc_누적빈도!D:D,$A19)-INDEX(_calc_누적빈도!D:D,$A19-기준150회_후보!$B$1)</f>
        <v>25</v>
      </c>
      <c r="E19">
        <f>INDEX(_calc_누적빈도!E:E,$A19)-INDEX(_calc_누적빈도!E:E,$A19-기준150회_후보!$B$1)</f>
        <v>18</v>
      </c>
      <c r="F19">
        <f>INDEX(_calc_누적빈도!F:F,$A19)-INDEX(_calc_누적빈도!F:F,$A19-기준150회_후보!$B$1)</f>
        <v>13</v>
      </c>
      <c r="G19">
        <f>INDEX(_calc_누적빈도!G:G,$A19)-INDEX(_calc_누적빈도!G:G,$A19-기준150회_후보!$B$1)</f>
        <v>25</v>
      </c>
      <c r="H19">
        <f>INDEX(_calc_누적빈도!H:H,$A19)-INDEX(_calc_누적빈도!H:H,$A19-기준150회_후보!$B$1)</f>
        <v>25</v>
      </c>
      <c r="I19">
        <f>INDEX(_calc_누적빈도!I:I,$A19)-INDEX(_calc_누적빈도!I:I,$A19-기준150회_후보!$B$1)</f>
        <v>20</v>
      </c>
      <c r="J19">
        <f>INDEX(_calc_누적빈도!J:J,$A19)-INDEX(_calc_누적빈도!J:J,$A19-기준150회_후보!$B$1)</f>
        <v>20</v>
      </c>
      <c r="K19">
        <f>INDEX(_calc_누적빈도!K:K,$A19)-INDEX(_calc_누적빈도!K:K,$A19-기준150회_후보!$B$1)</f>
        <v>17</v>
      </c>
      <c r="L19">
        <f>INDEX(_calc_누적빈도!L:L,$A19)-INDEX(_calc_누적빈도!L:L,$A19-기준150회_후보!$B$1)</f>
        <v>19</v>
      </c>
      <c r="M19">
        <f>INDEX(_calc_누적빈도!M:M,$A19)-INDEX(_calc_누적빈도!M:M,$A19-기준150회_후보!$B$1)</f>
        <v>21</v>
      </c>
      <c r="N19">
        <f>INDEX(_calc_누적빈도!N:N,$A19)-INDEX(_calc_누적빈도!N:N,$A19-기준150회_후보!$B$1)</f>
        <v>26</v>
      </c>
      <c r="O19">
        <f>INDEX(_calc_누적빈도!O:O,$A19)-INDEX(_calc_누적빈도!O:O,$A19-기준150회_후보!$B$1)</f>
        <v>17</v>
      </c>
      <c r="P19">
        <f>INDEX(_calc_누적빈도!P:P,$A19)-INDEX(_calc_누적빈도!P:P,$A19-기준150회_후보!$B$1)</f>
        <v>23</v>
      </c>
      <c r="Q19">
        <f>INDEX(_calc_누적빈도!Q:Q,$A19)-INDEX(_calc_누적빈도!Q:Q,$A19-기준150회_후보!$B$1)</f>
        <v>27</v>
      </c>
      <c r="R19">
        <f>INDEX(_calc_누적빈도!R:R,$A19)-INDEX(_calc_누적빈도!R:R,$A19-기준150회_후보!$B$1)</f>
        <v>19</v>
      </c>
      <c r="S19">
        <f>INDEX(_calc_누적빈도!S:S,$A19)-INDEX(_calc_누적빈도!S:S,$A19-기준150회_후보!$B$1)</f>
        <v>15</v>
      </c>
      <c r="T19">
        <f>INDEX(_calc_누적빈도!T:T,$A19)-INDEX(_calc_누적빈도!T:T,$A19-기준150회_후보!$B$1)</f>
        <v>24</v>
      </c>
      <c r="U19">
        <f>INDEX(_calc_누적빈도!U:U,$A19)-INDEX(_calc_누적빈도!U:U,$A19-기준150회_후보!$B$1)</f>
        <v>18</v>
      </c>
      <c r="V19">
        <f>INDEX(_calc_누적빈도!V:V,$A19)-INDEX(_calc_누적빈도!V:V,$A19-기준150회_후보!$B$1)</f>
        <v>22</v>
      </c>
      <c r="W19">
        <f>INDEX(_calc_누적빈도!W:W,$A19)-INDEX(_calc_누적빈도!W:W,$A19-기준150회_후보!$B$1)</f>
        <v>15</v>
      </c>
      <c r="X19">
        <f>INDEX(_calc_누적빈도!X:X,$A19)-INDEX(_calc_누적빈도!X:X,$A19-기준150회_후보!$B$1)</f>
        <v>16</v>
      </c>
      <c r="Y19">
        <f>INDEX(_calc_누적빈도!Y:Y,$A19)-INDEX(_calc_누적빈도!Y:Y,$A19-기준150회_후보!$B$1)</f>
        <v>20</v>
      </c>
      <c r="Z19">
        <f>INDEX(_calc_누적빈도!Z:Z,$A19)-INDEX(_calc_누적빈도!Z:Z,$A19-기준150회_후보!$B$1)</f>
        <v>16</v>
      </c>
      <c r="AA19">
        <f>INDEX(_calc_누적빈도!AA:AA,$A19)-INDEX(_calc_누적빈도!AA:AA,$A19-기준150회_후보!$B$1)</f>
        <v>21</v>
      </c>
      <c r="AB19">
        <f>INDEX(_calc_누적빈도!AB:AB,$A19)-INDEX(_calc_누적빈도!AB:AB,$A19-기준150회_후보!$B$1)</f>
        <v>25</v>
      </c>
      <c r="AC19">
        <f>INDEX(_calc_누적빈도!AC:AC,$A19)-INDEX(_calc_누적빈도!AC:AC,$A19-기준150회_후보!$B$1)</f>
        <v>25</v>
      </c>
      <c r="AD19">
        <f>INDEX(_calc_누적빈도!AD:AD,$A19)-INDEX(_calc_누적빈도!AD:AD,$A19-기준150회_후보!$B$1)</f>
        <v>19</v>
      </c>
      <c r="AE19">
        <f>INDEX(_calc_누적빈도!AE:AE,$A19)-INDEX(_calc_누적빈도!AE:AE,$A19-기준150회_후보!$B$1)</f>
        <v>26</v>
      </c>
      <c r="AF19">
        <f>INDEX(_calc_누적빈도!AF:AF,$A19)-INDEX(_calc_누적빈도!AF:AF,$A19-기준150회_후보!$B$1)</f>
        <v>22</v>
      </c>
      <c r="AG19">
        <f>INDEX(_calc_누적빈도!AG:AG,$A19)-INDEX(_calc_누적빈도!AG:AG,$A19-기준150회_후보!$B$1)</f>
        <v>16</v>
      </c>
      <c r="AH19">
        <f>INDEX(_calc_누적빈도!AH:AH,$A19)-INDEX(_calc_누적빈도!AH:AH,$A19-기준150회_후보!$B$1)</f>
        <v>23</v>
      </c>
      <c r="AI19">
        <f>INDEX(_calc_누적빈도!AI:AI,$A19)-INDEX(_calc_누적빈도!AI:AI,$A19-기준150회_후보!$B$1)</f>
        <v>19</v>
      </c>
      <c r="AJ19">
        <f>INDEX(_calc_누적빈도!AJ:AJ,$A19)-INDEX(_calc_누적빈도!AJ:AJ,$A19-기준150회_후보!$B$1)</f>
        <v>19</v>
      </c>
      <c r="AK19">
        <f>INDEX(_calc_누적빈도!AK:AK,$A19)-INDEX(_calc_누적빈도!AK:AK,$A19-기준150회_후보!$B$1)</f>
        <v>19</v>
      </c>
      <c r="AL19">
        <f>INDEX(_calc_누적빈도!AL:AL,$A19)-INDEX(_calc_누적빈도!AL:AL,$A19-기준150회_후보!$B$1)</f>
        <v>23</v>
      </c>
      <c r="AM19">
        <f>INDEX(_calc_누적빈도!AM:AM,$A19)-INDEX(_calc_누적빈도!AM:AM,$A19-기준150회_후보!$B$1)</f>
        <v>27</v>
      </c>
      <c r="AN19">
        <f>INDEX(_calc_누적빈도!AN:AN,$A19)-INDEX(_calc_누적빈도!AN:AN,$A19-기준150회_후보!$B$1)</f>
        <v>17</v>
      </c>
      <c r="AO19">
        <f>INDEX(_calc_누적빈도!AO:AO,$A19)-INDEX(_calc_누적빈도!AO:AO,$A19-기준150회_후보!$B$1)</f>
        <v>23</v>
      </c>
      <c r="AP19">
        <f>INDEX(_calc_누적빈도!AP:AP,$A19)-INDEX(_calc_누적빈도!AP:AP,$A19-기준150회_후보!$B$1)</f>
        <v>15</v>
      </c>
      <c r="AQ19">
        <f>INDEX(_calc_누적빈도!AQ:AQ,$A19)-INDEX(_calc_누적빈도!AQ:AQ,$A19-기준150회_후보!$B$1)</f>
        <v>17</v>
      </c>
      <c r="AR19">
        <f>INDEX(_calc_누적빈도!AR:AR,$A19)-INDEX(_calc_누적빈도!AR:AR,$A19-기준150회_후보!$B$1)</f>
        <v>14</v>
      </c>
      <c r="AS19">
        <f>INDEX(_calc_누적빈도!AS:AS,$A19)-INDEX(_calc_누적빈도!AS:AS,$A19-기준150회_후보!$B$1)</f>
        <v>20</v>
      </c>
      <c r="AT19">
        <f>INDEX(_calc_누적빈도!AT:AT,$A19)-INDEX(_calc_누적빈도!AT:AT,$A19-기준150회_후보!$B$1)</f>
        <v>19</v>
      </c>
      <c r="AU19">
        <f>(RANK(_calc_라운드기준!B19,_calc_라운드기준!$B19:$AT19,0)+COUNTIFS(_calc_라운드기준!$B19:$AT19,_calc_라운드기준!B19,$B$1:$AT$1,"&lt;"&amp;1))-(RANK(B19,$B19:$AT19,0)+COUNTIFS($B19:$AT19,B19,$B$1:$AT$1,"&lt;"&amp;1))</f>
        <v>-24</v>
      </c>
      <c r="AV19">
        <f>(RANK(_calc_라운드기준!C19,_calc_라운드기준!$B19:$AT19,0)+COUNTIFS(_calc_라운드기준!$B19:$AT19,_calc_라운드기준!C19,$B$1:$AT$1,"&lt;"&amp;2))-(RANK(C19,$B19:$AT19,0)+COUNTIFS($B19:$AT19,C19,$B$1:$AT$1,"&lt;"&amp;2))</f>
        <v>-10</v>
      </c>
      <c r="AW19">
        <f>(RANK(_calc_라운드기준!D19,_calc_라운드기준!$B19:$AT19,0)+COUNTIFS(_calc_라운드기준!$B19:$AT19,_calc_라운드기준!D19,$B$1:$AT$1,"&lt;"&amp;3))-(RANK(D19,$B19:$AT19,0)+COUNTIFS($B19:$AT19,D19,$B$1:$AT$1,"&lt;"&amp;3))</f>
        <v>0</v>
      </c>
      <c r="AX19">
        <f>(RANK(_calc_라운드기준!E19,_calc_라운드기준!$B19:$AT19,0)+COUNTIFS(_calc_라운드기준!$B19:$AT19,_calc_라운드기준!E19,$B$1:$AT$1,"&lt;"&amp;4))-(RANK(E19,$B19:$AT19,0)+COUNTIFS($B19:$AT19,E19,$B$1:$AT$1,"&lt;"&amp;4))</f>
        <v>-19</v>
      </c>
      <c r="AY19">
        <f>(RANK(_calc_라운드기준!F19,_calc_라운드기준!$B19:$AT19,0)+COUNTIFS(_calc_라운드기준!$B19:$AT19,_calc_라운드기준!F19,$B$1:$AT$1,"&lt;"&amp;5))-(RANK(F19,$B19:$AT19,0)+COUNTIFS($B19:$AT19,F19,$B$1:$AT$1,"&lt;"&amp;5))</f>
        <v>-18</v>
      </c>
      <c r="AZ19">
        <f>(RANK(_calc_라운드기준!G19,_calc_라운드기준!$B19:$AT19,0)+COUNTIFS(_calc_라운드기준!$B19:$AT19,_calc_라운드기준!G19,$B$1:$AT$1,"&lt;"&amp;6))-(RANK(G19,$B19:$AT19,0)+COUNTIFS($B19:$AT19,G19,$B$1:$AT$1,"&lt;"&amp;6))</f>
        <v>1</v>
      </c>
      <c r="BA19">
        <f>(RANK(_calc_라운드기준!H19,_calc_라운드기준!$B19:$AT19,0)+COUNTIFS(_calc_라운드기준!$B19:$AT19,_calc_라운드기준!H19,$B$1:$AT$1,"&lt;"&amp;7))-(RANK(H19,$B19:$AT19,0)+COUNTIFS($B19:$AT19,H19,$B$1:$AT$1,"&lt;"&amp;7))</f>
        <v>29</v>
      </c>
      <c r="BB19">
        <f>(RANK(_calc_라운드기준!I19,_calc_라운드기준!$B19:$AT19,0)+COUNTIFS(_calc_라운드기준!$B19:$AT19,_calc_라운드기준!I19,$B$1:$AT$1,"&lt;"&amp;8))-(RANK(I19,$B19:$AT19,0)+COUNTIFS($B19:$AT19,I19,$B$1:$AT$1,"&lt;"&amp;8))</f>
        <v>-6</v>
      </c>
      <c r="BC19">
        <f>(RANK(_calc_라운드기준!J19,_calc_라운드기준!$B19:$AT19,0)+COUNTIFS(_calc_라운드기준!$B19:$AT19,_calc_라운드기준!J19,$B$1:$AT$1,"&lt;"&amp;9))-(RANK(J19,$B19:$AT19,0)+COUNTIFS($B19:$AT19,J19,$B$1:$AT$1,"&lt;"&amp;9))</f>
        <v>-6</v>
      </c>
      <c r="BD19">
        <f>(RANK(_calc_라운드기준!K19,_calc_라운드기준!$B19:$AT19,0)+COUNTIFS(_calc_라운드기준!$B19:$AT19,_calc_라운드기준!K19,$B$1:$AT$1,"&lt;"&amp;10))-(RANK(K19,$B19:$AT19,0)+COUNTIFS($B19:$AT19,K19,$B$1:$AT$1,"&lt;"&amp;10))</f>
        <v>-6</v>
      </c>
      <c r="BE19">
        <f>(RANK(_calc_라운드기준!L19,_calc_라운드기준!$B19:$AT19,0)+COUNTIFS(_calc_라운드기준!$B19:$AT19,_calc_라운드기준!L19,$B$1:$AT$1,"&lt;"&amp;11))-(RANK(L19,$B19:$AT19,0)+COUNTIFS($B19:$AT19,L19,$B$1:$AT$1,"&lt;"&amp;11))</f>
        <v>17</v>
      </c>
      <c r="BF19">
        <f>(RANK(_calc_라운드기준!M19,_calc_라운드기준!$B19:$AT19,0)+COUNTIFS(_calc_라운드기준!$B19:$AT19,_calc_라운드기준!M19,$B$1:$AT$1,"&lt;"&amp;12))-(RANK(M19,$B19:$AT19,0)+COUNTIFS($B19:$AT19,M19,$B$1:$AT$1,"&lt;"&amp;12))</f>
        <v>20</v>
      </c>
      <c r="BG19">
        <f>(RANK(_calc_라운드기준!N19,_calc_라운드기준!$B19:$AT19,0)+COUNTIFS(_calc_라운드기준!$B19:$AT19,_calc_라운드기준!N19,$B$1:$AT$1,"&lt;"&amp;13))-(RANK(N19,$B19:$AT19,0)+COUNTIFS($B19:$AT19,N19,$B$1:$AT$1,"&lt;"&amp;13))</f>
        <v>12</v>
      </c>
      <c r="BH19">
        <f>(RANK(_calc_라운드기준!O19,_calc_라운드기준!$B19:$AT19,0)+COUNTIFS(_calc_라운드기준!$B19:$AT19,_calc_라운드기준!O19,$B$1:$AT$1,"&lt;"&amp;14))-(RANK(O19,$B19:$AT19,0)+COUNTIFS($B19:$AT19,O19,$B$1:$AT$1,"&lt;"&amp;14))</f>
        <v>10</v>
      </c>
      <c r="BI19">
        <f>(RANK(_calc_라운드기준!P19,_calc_라운드기준!$B19:$AT19,0)+COUNTIFS(_calc_라운드기준!$B19:$AT19,_calc_라운드기준!P19,$B$1:$AT$1,"&lt;"&amp;15))-(RANK(P19,$B19:$AT19,0)+COUNTIFS($B19:$AT19,P19,$B$1:$AT$1,"&lt;"&amp;15))</f>
        <v>-7</v>
      </c>
      <c r="BJ19">
        <f>(RANK(_calc_라운드기준!Q19,_calc_라운드기준!$B19:$AT19,0)+COUNTIFS(_calc_라운드기준!$B19:$AT19,_calc_라운드기준!Q19,$B$1:$AT$1,"&lt;"&amp;16))-(RANK(Q19,$B19:$AT19,0)+COUNTIFS($B19:$AT19,Q19,$B$1:$AT$1,"&lt;"&amp;16))</f>
        <v>1</v>
      </c>
      <c r="BK19">
        <f>(RANK(_calc_라운드기준!R19,_calc_라운드기준!$B19:$AT19,0)+COUNTIFS(_calc_라운드기준!$B19:$AT19,_calc_라운드기준!R19,$B$1:$AT$1,"&lt;"&amp;17))-(RANK(R19,$B19:$AT19,0)+COUNTIFS($B19:$AT19,R19,$B$1:$AT$1,"&lt;"&amp;17))</f>
        <v>-8</v>
      </c>
      <c r="BL19">
        <f>(RANK(_calc_라운드기준!S19,_calc_라운드기준!$B19:$AT19,0)+COUNTIFS(_calc_라운드기준!$B19:$AT19,_calc_라운드기준!S19,$B$1:$AT$1,"&lt;"&amp;18))-(RANK(S19,$B19:$AT19,0)+COUNTIFS($B19:$AT19,S19,$B$1:$AT$1,"&lt;"&amp;18))</f>
        <v>-12</v>
      </c>
      <c r="BM19">
        <f>(RANK(_calc_라운드기준!T19,_calc_라운드기준!$B19:$AT19,0)+COUNTIFS(_calc_라운드기준!$B19:$AT19,_calc_라운드기준!T19,$B$1:$AT$1,"&lt;"&amp;19))-(RANK(T19,$B19:$AT19,0)+COUNTIFS($B19:$AT19,T19,$B$1:$AT$1,"&lt;"&amp;19))</f>
        <v>-2</v>
      </c>
      <c r="BN19">
        <f>(RANK(_calc_라운드기준!U19,_calc_라운드기준!$B19:$AT19,0)+COUNTIFS(_calc_라운드기준!$B19:$AT19,_calc_라운드기준!U19,$B$1:$AT$1,"&lt;"&amp;20))-(RANK(U19,$B19:$AT19,0)+COUNTIFS($B19:$AT19,U19,$B$1:$AT$1,"&lt;"&amp;20))</f>
        <v>-3</v>
      </c>
      <c r="BO19">
        <f>(RANK(_calc_라운드기준!V19,_calc_라운드기준!$B19:$AT19,0)+COUNTIFS(_calc_라운드기준!$B19:$AT19,_calc_라운드기준!V19,$B$1:$AT$1,"&lt;"&amp;21))-(RANK(V19,$B19:$AT19,0)+COUNTIFS($B19:$AT19,V19,$B$1:$AT$1,"&lt;"&amp;21))</f>
        <v>26</v>
      </c>
      <c r="BP19">
        <f>(RANK(_calc_라운드기준!W19,_calc_라운드기준!$B19:$AT19,0)+COUNTIFS(_calc_라운드기준!$B19:$AT19,_calc_라운드기준!W19,$B$1:$AT$1,"&lt;"&amp;22))-(RANK(W19,$B19:$AT19,0)+COUNTIFS($B19:$AT19,W19,$B$1:$AT$1,"&lt;"&amp;22))</f>
        <v>-3</v>
      </c>
      <c r="BQ19">
        <f>(RANK(_calc_라운드기준!X19,_calc_라운드기준!$B19:$AT19,0)+COUNTIFS(_calc_라운드기준!$B19:$AT19,_calc_라운드기준!X19,$B$1:$AT$1,"&lt;"&amp;23))-(RANK(X19,$B19:$AT19,0)+COUNTIFS($B19:$AT19,X19,$B$1:$AT$1,"&lt;"&amp;23))</f>
        <v>-28</v>
      </c>
      <c r="BR19">
        <f>(RANK(_calc_라운드기준!Y19,_calc_라운드기준!$B19:$AT19,0)+COUNTIFS(_calc_라운드기준!$B19:$AT19,_calc_라운드기준!Y19,$B$1:$AT$1,"&lt;"&amp;24))-(RANK(Y19,$B19:$AT19,0)+COUNTIFS($B19:$AT19,Y19,$B$1:$AT$1,"&lt;"&amp;24))</f>
        <v>-4</v>
      </c>
      <c r="BS19">
        <f>(RANK(_calc_라운드기준!Z19,_calc_라운드기준!$B19:$AT19,0)+COUNTIFS(_calc_라운드기준!$B19:$AT19,_calc_라운드기준!Z19,$B$1:$AT$1,"&lt;"&amp;25))-(RANK(Z19,$B19:$AT19,0)+COUNTIFS($B19:$AT19,Z19,$B$1:$AT$1,"&lt;"&amp;25))</f>
        <v>-20</v>
      </c>
      <c r="BT19">
        <f>(RANK(_calc_라운드기준!AA19,_calc_라운드기준!$B19:$AT19,0)+COUNTIFS(_calc_라운드기준!$B19:$AT19,_calc_라운드기준!AA19,$B$1:$AT$1,"&lt;"&amp;26))-(RANK(AA19,$B19:$AT19,0)+COUNTIFS($B19:$AT19,AA19,$B$1:$AT$1,"&lt;"&amp;26))</f>
        <v>1</v>
      </c>
      <c r="BU19">
        <f>(RANK(_calc_라운드기준!AB19,_calc_라운드기준!$B19:$AT19,0)+COUNTIFS(_calc_라운드기준!$B19:$AT19,_calc_라운드기준!AB19,$B$1:$AT$1,"&lt;"&amp;27))-(RANK(AB19,$B19:$AT19,0)+COUNTIFS($B19:$AT19,AB19,$B$1:$AT$1,"&lt;"&amp;27))</f>
        <v>-7</v>
      </c>
      <c r="BV19">
        <f>(RANK(_calc_라운드기준!AC19,_calc_라운드기준!$B19:$AT19,0)+COUNTIFS(_calc_라운드기준!$B19:$AT19,_calc_라운드기준!AC19,$B$1:$AT$1,"&lt;"&amp;28))-(RANK(AC19,$B19:$AT19,0)+COUNTIFS($B19:$AT19,AC19,$B$1:$AT$1,"&lt;"&amp;28))</f>
        <v>-6</v>
      </c>
      <c r="BW19">
        <f>(RANK(_calc_라운드기준!AD19,_calc_라운드기준!$B19:$AT19,0)+COUNTIFS(_calc_라운드기준!$B19:$AT19,_calc_라운드기준!AD19,$B$1:$AT$1,"&lt;"&amp;29))-(RANK(AD19,$B19:$AT19,0)+COUNTIFS($B19:$AT19,AD19,$B$1:$AT$1,"&lt;"&amp;29))</f>
        <v>5</v>
      </c>
      <c r="BX19">
        <f>(RANK(_calc_라운드기준!AE19,_calc_라운드기준!$B19:$AT19,0)+COUNTIFS(_calc_라운드기준!$B19:$AT19,_calc_라운드기준!AE19,$B$1:$AT$1,"&lt;"&amp;30))-(RANK(AE19,$B19:$AT19,0)+COUNTIFS($B19:$AT19,AE19,$B$1:$AT$1,"&lt;"&amp;30))</f>
        <v>27</v>
      </c>
      <c r="BY19">
        <f>(RANK(_calc_라운드기준!AF19,_calc_라운드기준!$B19:$AT19,0)+COUNTIFS(_calc_라운드기준!$B19:$AT19,_calc_라운드기준!AF19,$B$1:$AT$1,"&lt;"&amp;31))-(RANK(AF19,$B19:$AT19,0)+COUNTIFS($B19:$AT19,AF19,$B$1:$AT$1,"&lt;"&amp;31))</f>
        <v>-6</v>
      </c>
      <c r="BZ19">
        <f>(RANK(_calc_라운드기준!AG19,_calc_라운드기준!$B19:$AT19,0)+COUNTIFS(_calc_라운드기준!$B19:$AT19,_calc_라운드기준!AG19,$B$1:$AT$1,"&lt;"&amp;32))-(RANK(AG19,$B19:$AT19,0)+COUNTIFS($B19:$AT19,AG19,$B$1:$AT$1,"&lt;"&amp;32))</f>
        <v>-7</v>
      </c>
      <c r="CA19">
        <f>(RANK(_calc_라운드기준!AH19,_calc_라운드기준!$B19:$AT19,0)+COUNTIFS(_calc_라운드기준!$B19:$AT19,_calc_라운드기준!AH19,$B$1:$AT$1,"&lt;"&amp;33))-(RANK(AH19,$B19:$AT19,0)+COUNTIFS($B19:$AT19,AH19,$B$1:$AT$1,"&lt;"&amp;33))</f>
        <v>8</v>
      </c>
      <c r="CB19">
        <f>(RANK(_calc_라운드기준!AI19,_calc_라운드기준!$B19:$AT19,0)+COUNTIFS(_calc_라운드기준!$B19:$AT19,_calc_라운드기준!AI19,$B$1:$AT$1,"&lt;"&amp;34))-(RANK(AI19,$B19:$AT19,0)+COUNTIFS($B19:$AT19,AI19,$B$1:$AT$1,"&lt;"&amp;34))</f>
        <v>19</v>
      </c>
      <c r="CC19">
        <f>(RANK(_calc_라운드기준!AJ19,_calc_라운드기준!$B19:$AT19,0)+COUNTIFS(_calc_라운드기준!$B19:$AT19,_calc_라운드기준!AJ19,$B$1:$AT$1,"&lt;"&amp;35))-(RANK(AJ19,$B19:$AT19,0)+COUNTIFS($B19:$AT19,AJ19,$B$1:$AT$1,"&lt;"&amp;35))</f>
        <v>12</v>
      </c>
      <c r="CD19">
        <f>(RANK(_calc_라운드기준!AK19,_calc_라운드기준!$B19:$AT19,0)+COUNTIFS(_calc_라운드기준!$B19:$AT19,_calc_라운드기준!AK19,$B$1:$AT$1,"&lt;"&amp;36))-(RANK(AK19,$B19:$AT19,0)+COUNTIFS($B19:$AT19,AK19,$B$1:$AT$1,"&lt;"&amp;36))</f>
        <v>-7</v>
      </c>
      <c r="CE19">
        <f>(RANK(_calc_라운드기준!AL19,_calc_라운드기준!$B19:$AT19,0)+COUNTIFS(_calc_라운드기준!$B19:$AT19,_calc_라운드기준!AL19,$B$1:$AT$1,"&lt;"&amp;37))-(RANK(AL19,$B19:$AT19,0)+COUNTIFS($B19:$AT19,AL19,$B$1:$AT$1,"&lt;"&amp;37))</f>
        <v>9</v>
      </c>
      <c r="CF19">
        <f>(RANK(_calc_라운드기준!AM19,_calc_라운드기준!$B19:$AT19,0)+COUNTIFS(_calc_라운드기준!$B19:$AT19,_calc_라운드기준!AM19,$B$1:$AT$1,"&lt;"&amp;38))-(RANK(AM19,$B19:$AT19,0)+COUNTIFS($B19:$AT19,AM19,$B$1:$AT$1,"&lt;"&amp;38))</f>
        <v>21</v>
      </c>
      <c r="CG19">
        <f>(RANK(_calc_라운드기준!AN19,_calc_라운드기준!$B19:$AT19,0)+COUNTIFS(_calc_라운드기준!$B19:$AT19,_calc_라운드기준!AN19,$B$1:$AT$1,"&lt;"&amp;39))-(RANK(AN19,$B19:$AT19,0)+COUNTIFS($B19:$AT19,AN19,$B$1:$AT$1,"&lt;"&amp;39))</f>
        <v>-2</v>
      </c>
      <c r="CH19">
        <f>(RANK(_calc_라운드기준!AO19,_calc_라운드기준!$B19:$AT19,0)+COUNTIFS(_calc_라운드기준!$B19:$AT19,_calc_라운드기준!AO19,$B$1:$AT$1,"&lt;"&amp;40))-(RANK(AO19,$B19:$AT19,0)+COUNTIFS($B19:$AT19,AO19,$B$1:$AT$1,"&lt;"&amp;40))</f>
        <v>10</v>
      </c>
      <c r="CI19">
        <f>(RANK(_calc_라운드기준!AP19,_calc_라운드기준!$B19:$AT19,0)+COUNTIFS(_calc_라운드기준!$B19:$AT19,_calc_라운드기준!AP19,$B$1:$AT$1,"&lt;"&amp;41))-(RANK(AP19,$B19:$AT19,0)+COUNTIFS($B19:$AT19,AP19,$B$1:$AT$1,"&lt;"&amp;41))</f>
        <v>-31</v>
      </c>
      <c r="CJ19">
        <f>(RANK(_calc_라운드기준!AQ19,_calc_라운드기준!$B19:$AT19,0)+COUNTIFS(_calc_라운드기준!$B19:$AT19,_calc_라운드기준!AQ19,$B$1:$AT$1,"&lt;"&amp;42))-(RANK(AQ19,$B19:$AT19,0)+COUNTIFS($B19:$AT19,AQ19,$B$1:$AT$1,"&lt;"&amp;42))</f>
        <v>6</v>
      </c>
      <c r="CK19">
        <f>(RANK(_calc_라운드기준!AR19,_calc_라운드기준!$B19:$AT19,0)+COUNTIFS(_calc_라운드기준!$B19:$AT19,_calc_라운드기준!AR19,$B$1:$AT$1,"&lt;"&amp;43))-(RANK(AR19,$B19:$AT19,0)+COUNTIFS($B19:$AT19,AR19,$B$1:$AT$1,"&lt;"&amp;43))</f>
        <v>0</v>
      </c>
      <c r="CL19">
        <f>(RANK(_calc_라운드기준!AS19,_calc_라운드기준!$B19:$AT19,0)+COUNTIFS(_calc_라운드기준!$B19:$AT19,_calc_라운드기준!AS19,$B$1:$AT$1,"&lt;"&amp;44))-(RANK(AS19,$B19:$AT19,0)+COUNTIFS($B19:$AT19,AS19,$B$1:$AT$1,"&lt;"&amp;44))</f>
        <v>12</v>
      </c>
      <c r="CM19">
        <f>(RANK(_calc_라운드기준!AT19,_calc_라운드기준!$B19:$AT19,0)+COUNTIFS(_calc_라운드기준!$B19:$AT19,_calc_라운드기준!AT19,$B$1:$AT$1,"&lt;"&amp;45))-(RANK(AT19,$B19:$AT19,0)+COUNTIFS($B19:$AT19,AT19,$B$1:$AT$1,"&lt;"&amp;45))</f>
        <v>-4</v>
      </c>
      <c r="CN19">
        <f t="shared" si="0"/>
        <v>43</v>
      </c>
      <c r="CO19">
        <f t="shared" si="1"/>
        <v>38</v>
      </c>
      <c r="CP19">
        <f t="shared" si="2"/>
        <v>20</v>
      </c>
      <c r="CQ19">
        <f t="shared" si="3"/>
        <v>41</v>
      </c>
      <c r="CR19">
        <f t="shared" si="4"/>
        <v>40</v>
      </c>
      <c r="CS19">
        <f t="shared" si="5"/>
        <v>17</v>
      </c>
      <c r="CT19">
        <f t="shared" si="6"/>
        <v>1</v>
      </c>
      <c r="CU19">
        <f t="shared" si="7"/>
        <v>28</v>
      </c>
      <c r="CV19">
        <f t="shared" si="8"/>
        <v>29</v>
      </c>
      <c r="CW19">
        <f t="shared" si="9"/>
        <v>30</v>
      </c>
      <c r="CX19">
        <f t="shared" si="10"/>
        <v>7</v>
      </c>
      <c r="CY19">
        <f t="shared" si="11"/>
        <v>5</v>
      </c>
      <c r="CZ19">
        <f t="shared" si="12"/>
        <v>8</v>
      </c>
      <c r="DA19">
        <f t="shared" si="13"/>
        <v>11</v>
      </c>
      <c r="DB19">
        <f t="shared" si="14"/>
        <v>33</v>
      </c>
      <c r="DC19">
        <f t="shared" si="15"/>
        <v>18</v>
      </c>
      <c r="DD19">
        <f t="shared" si="16"/>
        <v>37</v>
      </c>
      <c r="DE19">
        <f t="shared" si="17"/>
        <v>39</v>
      </c>
      <c r="DF19">
        <f t="shared" si="18"/>
        <v>22</v>
      </c>
      <c r="DG19">
        <f t="shared" si="19"/>
        <v>24</v>
      </c>
      <c r="DH19">
        <f t="shared" si="20"/>
        <v>3</v>
      </c>
      <c r="DI19">
        <f t="shared" si="21"/>
        <v>25</v>
      </c>
      <c r="DJ19">
        <f t="shared" si="22"/>
        <v>44</v>
      </c>
      <c r="DK19">
        <f t="shared" si="23"/>
        <v>26</v>
      </c>
      <c r="DL19">
        <f t="shared" si="24"/>
        <v>42</v>
      </c>
      <c r="DM19">
        <f t="shared" si="25"/>
        <v>19</v>
      </c>
      <c r="DN19">
        <f t="shared" si="26"/>
        <v>34</v>
      </c>
      <c r="DO19">
        <f t="shared" si="27"/>
        <v>31</v>
      </c>
      <c r="DP19">
        <f t="shared" si="28"/>
        <v>16</v>
      </c>
      <c r="DQ19">
        <f t="shared" si="29"/>
        <v>2</v>
      </c>
      <c r="DR19">
        <f t="shared" si="30"/>
        <v>32</v>
      </c>
      <c r="DS19">
        <f t="shared" si="31"/>
        <v>35</v>
      </c>
      <c r="DT19">
        <f t="shared" si="32"/>
        <v>14</v>
      </c>
      <c r="DU19">
        <f t="shared" si="33"/>
        <v>6</v>
      </c>
      <c r="DV19">
        <f t="shared" si="34"/>
        <v>9</v>
      </c>
      <c r="DW19">
        <f t="shared" si="35"/>
        <v>36</v>
      </c>
      <c r="DX19">
        <f t="shared" si="36"/>
        <v>13</v>
      </c>
      <c r="DY19">
        <f t="shared" si="37"/>
        <v>4</v>
      </c>
      <c r="DZ19">
        <f t="shared" si="38"/>
        <v>23</v>
      </c>
      <c r="EA19">
        <f t="shared" si="39"/>
        <v>12</v>
      </c>
      <c r="EB19">
        <f t="shared" si="40"/>
        <v>45</v>
      </c>
      <c r="EC19">
        <f t="shared" si="41"/>
        <v>15</v>
      </c>
      <c r="ED19">
        <f t="shared" si="42"/>
        <v>21</v>
      </c>
      <c r="EE19">
        <f t="shared" si="43"/>
        <v>10</v>
      </c>
      <c r="EF19">
        <f t="shared" si="44"/>
        <v>27</v>
      </c>
    </row>
    <row r="20" spans="1:136" ht="16.5" customHeight="1">
      <c r="A20">
        <f>_calc_라운드기준!A20</f>
        <v>1226</v>
      </c>
      <c r="B20">
        <f>INDEX(_calc_누적빈도!B:B,$A20)-INDEX(_calc_누적빈도!B:B,$A20-기준150회_후보!$B$1)</f>
        <v>18</v>
      </c>
      <c r="C20">
        <f>INDEX(_calc_누적빈도!C:C,$A20)-INDEX(_calc_누적빈도!C:C,$A20-기준150회_후보!$B$1)</f>
        <v>12</v>
      </c>
      <c r="D20">
        <f>INDEX(_calc_누적빈도!D:D,$A20)-INDEX(_calc_누적빈도!D:D,$A20-기준150회_후보!$B$1)</f>
        <v>26</v>
      </c>
      <c r="E20">
        <f>INDEX(_calc_누적빈도!E:E,$A20)-INDEX(_calc_누적빈도!E:E,$A20-기준150회_후보!$B$1)</f>
        <v>17</v>
      </c>
      <c r="F20">
        <f>INDEX(_calc_누적빈도!F:F,$A20)-INDEX(_calc_누적빈도!F:F,$A20-기준150회_후보!$B$1)</f>
        <v>13</v>
      </c>
      <c r="G20">
        <f>INDEX(_calc_누적빈도!G:G,$A20)-INDEX(_calc_누적빈도!G:G,$A20-기준150회_후보!$B$1)</f>
        <v>24</v>
      </c>
      <c r="H20">
        <f>INDEX(_calc_누적빈도!H:H,$A20)-INDEX(_calc_누적빈도!H:H,$A20-기준150회_후보!$B$1)</f>
        <v>26</v>
      </c>
      <c r="I20">
        <f>INDEX(_calc_누적빈도!I:I,$A20)-INDEX(_calc_누적빈도!I:I,$A20-기준150회_후보!$B$1)</f>
        <v>20</v>
      </c>
      <c r="J20">
        <f>INDEX(_calc_누적빈도!J:J,$A20)-INDEX(_calc_누적빈도!J:J,$A20-기준150회_후보!$B$1)</f>
        <v>21</v>
      </c>
      <c r="K20">
        <f>INDEX(_calc_누적빈도!K:K,$A20)-INDEX(_calc_누적빈도!K:K,$A20-기준150회_후보!$B$1)</f>
        <v>17</v>
      </c>
      <c r="L20">
        <f>INDEX(_calc_누적빈도!L:L,$A20)-INDEX(_calc_누적빈도!L:L,$A20-기준150회_후보!$B$1)</f>
        <v>19</v>
      </c>
      <c r="M20">
        <f>INDEX(_calc_누적빈도!M:M,$A20)-INDEX(_calc_누적빈도!M:M,$A20-기준150회_후보!$B$1)</f>
        <v>21</v>
      </c>
      <c r="N20">
        <f>INDEX(_calc_누적빈도!N:N,$A20)-INDEX(_calc_누적빈도!N:N,$A20-기준150회_후보!$B$1)</f>
        <v>25</v>
      </c>
      <c r="O20">
        <f>INDEX(_calc_누적빈도!O:O,$A20)-INDEX(_calc_누적빈도!O:O,$A20-기준150회_후보!$B$1)</f>
        <v>17</v>
      </c>
      <c r="P20">
        <f>INDEX(_calc_누적빈도!P:P,$A20)-INDEX(_calc_누적빈도!P:P,$A20-기준150회_후보!$B$1)</f>
        <v>23</v>
      </c>
      <c r="Q20">
        <f>INDEX(_calc_누적빈도!Q:Q,$A20)-INDEX(_calc_누적빈도!Q:Q,$A20-기준150회_후보!$B$1)</f>
        <v>27</v>
      </c>
      <c r="R20">
        <f>INDEX(_calc_누적빈도!R:R,$A20)-INDEX(_calc_누적빈도!R:R,$A20-기준150회_후보!$B$1)</f>
        <v>18</v>
      </c>
      <c r="S20">
        <f>INDEX(_calc_누적빈도!S:S,$A20)-INDEX(_calc_누적빈도!S:S,$A20-기준150회_후보!$B$1)</f>
        <v>15</v>
      </c>
      <c r="T20">
        <f>INDEX(_calc_누적빈도!T:T,$A20)-INDEX(_calc_누적빈도!T:T,$A20-기준150회_후보!$B$1)</f>
        <v>24</v>
      </c>
      <c r="U20">
        <f>INDEX(_calc_누적빈도!U:U,$A20)-INDEX(_calc_누적빈도!U:U,$A20-기준150회_후보!$B$1)</f>
        <v>18</v>
      </c>
      <c r="V20">
        <f>INDEX(_calc_누적빈도!V:V,$A20)-INDEX(_calc_누적빈도!V:V,$A20-기준150회_후보!$B$1)</f>
        <v>22</v>
      </c>
      <c r="W20">
        <f>INDEX(_calc_누적빈도!W:W,$A20)-INDEX(_calc_누적빈도!W:W,$A20-기준150회_후보!$B$1)</f>
        <v>15</v>
      </c>
      <c r="X20">
        <f>INDEX(_calc_누적빈도!X:X,$A20)-INDEX(_calc_누적빈도!X:X,$A20-기준150회_후보!$B$1)</f>
        <v>16</v>
      </c>
      <c r="Y20">
        <f>INDEX(_calc_누적빈도!Y:Y,$A20)-INDEX(_calc_누적빈도!Y:Y,$A20-기준150회_후보!$B$1)</f>
        <v>20</v>
      </c>
      <c r="Z20">
        <f>INDEX(_calc_누적빈도!Z:Z,$A20)-INDEX(_calc_누적빈도!Z:Z,$A20-기준150회_후보!$B$1)</f>
        <v>16</v>
      </c>
      <c r="AA20">
        <f>INDEX(_calc_누적빈도!AA:AA,$A20)-INDEX(_calc_누적빈도!AA:AA,$A20-기준150회_후보!$B$1)</f>
        <v>20</v>
      </c>
      <c r="AB20">
        <f>INDEX(_calc_누적빈도!AB:AB,$A20)-INDEX(_calc_누적빈도!AB:AB,$A20-기준150회_후보!$B$1)</f>
        <v>25</v>
      </c>
      <c r="AC20">
        <f>INDEX(_calc_누적빈도!AC:AC,$A20)-INDEX(_calc_누적빈도!AC:AC,$A20-기준150회_후보!$B$1)</f>
        <v>24</v>
      </c>
      <c r="AD20">
        <f>INDEX(_calc_누적빈도!AD:AD,$A20)-INDEX(_calc_누적빈도!AD:AD,$A20-기준150회_후보!$B$1)</f>
        <v>19</v>
      </c>
      <c r="AE20">
        <f>INDEX(_calc_누적빈도!AE:AE,$A20)-INDEX(_calc_누적빈도!AE:AE,$A20-기준150회_후보!$B$1)</f>
        <v>26</v>
      </c>
      <c r="AF20">
        <f>INDEX(_calc_누적빈도!AF:AF,$A20)-INDEX(_calc_누적빈도!AF:AF,$A20-기준150회_후보!$B$1)</f>
        <v>22</v>
      </c>
      <c r="AG20">
        <f>INDEX(_calc_누적빈도!AG:AG,$A20)-INDEX(_calc_누적빈도!AG:AG,$A20-기준150회_후보!$B$1)</f>
        <v>16</v>
      </c>
      <c r="AH20">
        <f>INDEX(_calc_누적빈도!AH:AH,$A20)-INDEX(_calc_누적빈도!AH:AH,$A20-기준150회_후보!$B$1)</f>
        <v>24</v>
      </c>
      <c r="AI20">
        <f>INDEX(_calc_누적빈도!AI:AI,$A20)-INDEX(_calc_누적빈도!AI:AI,$A20-기준150회_후보!$B$1)</f>
        <v>19</v>
      </c>
      <c r="AJ20">
        <f>INDEX(_calc_누적빈도!AJ:AJ,$A20)-INDEX(_calc_누적빈도!AJ:AJ,$A20-기준150회_후보!$B$1)</f>
        <v>19</v>
      </c>
      <c r="AK20">
        <f>INDEX(_calc_누적빈도!AK:AK,$A20)-INDEX(_calc_누적빈도!AK:AK,$A20-기준150회_후보!$B$1)</f>
        <v>20</v>
      </c>
      <c r="AL20">
        <f>INDEX(_calc_누적빈도!AL:AL,$A20)-INDEX(_calc_누적빈도!AL:AL,$A20-기준150회_후보!$B$1)</f>
        <v>24</v>
      </c>
      <c r="AM20">
        <f>INDEX(_calc_누적빈도!AM:AM,$A20)-INDEX(_calc_누적빈도!AM:AM,$A20-기준150회_후보!$B$1)</f>
        <v>27</v>
      </c>
      <c r="AN20">
        <f>INDEX(_calc_누적빈도!AN:AN,$A20)-INDEX(_calc_누적빈도!AN:AN,$A20-기준150회_후보!$B$1)</f>
        <v>17</v>
      </c>
      <c r="AO20">
        <f>INDEX(_calc_누적빈도!AO:AO,$A20)-INDEX(_calc_누적빈도!AO:AO,$A20-기준150회_후보!$B$1)</f>
        <v>23</v>
      </c>
      <c r="AP20">
        <f>INDEX(_calc_누적빈도!AP:AP,$A20)-INDEX(_calc_누적빈도!AP:AP,$A20-기준150회_후보!$B$1)</f>
        <v>15</v>
      </c>
      <c r="AQ20">
        <f>INDEX(_calc_누적빈도!AQ:AQ,$A20)-INDEX(_calc_누적빈도!AQ:AQ,$A20-기준150회_후보!$B$1)</f>
        <v>17</v>
      </c>
      <c r="AR20">
        <f>INDEX(_calc_누적빈도!AR:AR,$A20)-INDEX(_calc_누적빈도!AR:AR,$A20-기준150회_후보!$B$1)</f>
        <v>14</v>
      </c>
      <c r="AS20">
        <f>INDEX(_calc_누적빈도!AS:AS,$A20)-INDEX(_calc_누적빈도!AS:AS,$A20-기준150회_후보!$B$1)</f>
        <v>20</v>
      </c>
      <c r="AT20">
        <f>INDEX(_calc_누적빈도!AT:AT,$A20)-INDEX(_calc_누적빈도!AT:AT,$A20-기준150회_후보!$B$1)</f>
        <v>19</v>
      </c>
      <c r="AU20">
        <f>(RANK(_calc_라운드기준!B20,_calc_라운드기준!$B20:$AT20,0)+COUNTIFS(_calc_라운드기준!$B20:$AT20,_calc_라운드기준!B20,$B$1:$AT$1,"&lt;"&amp;1))-(RANK(B20,$B20:$AT20,0)+COUNTIFS($B20:$AT20,B20,$B$1:$AT$1,"&lt;"&amp;1))</f>
        <v>-23</v>
      </c>
      <c r="AV20">
        <f>(RANK(_calc_라운드기준!C20,_calc_라운드기준!$B20:$AT20,0)+COUNTIFS(_calc_라운드기준!$B20:$AT20,_calc_라운드기준!C20,$B$1:$AT$1,"&lt;"&amp;2))-(RANK(C20,$B20:$AT20,0)+COUNTIFS($B20:$AT20,C20,$B$1:$AT$1,"&lt;"&amp;2))</f>
        <v>-8</v>
      </c>
      <c r="AW20">
        <f>(RANK(_calc_라운드기준!D20,_calc_라운드기준!$B20:$AT20,0)+COUNTIFS(_calc_라운드기준!$B20:$AT20,_calc_라운드기준!D20,$B$1:$AT$1,"&lt;"&amp;3))-(RANK(D20,$B20:$AT20,0)+COUNTIFS($B20:$AT20,D20,$B$1:$AT$1,"&lt;"&amp;3))</f>
        <v>2</v>
      </c>
      <c r="AX20">
        <f>(RANK(_calc_라운드기준!E20,_calc_라운드기준!$B20:$AT20,0)+COUNTIFS(_calc_라운드기준!$B20:$AT20,_calc_라운드기준!E20,$B$1:$AT$1,"&lt;"&amp;4))-(RANK(E20,$B20:$AT20,0)+COUNTIFS($B20:$AT20,E20,$B$1:$AT$1,"&lt;"&amp;4))</f>
        <v>-9</v>
      </c>
      <c r="AY20">
        <f>(RANK(_calc_라운드기준!F20,_calc_라운드기준!$B20:$AT20,0)+COUNTIFS(_calc_라운드기준!$B20:$AT20,_calc_라운드기준!F20,$B$1:$AT$1,"&lt;"&amp;5))-(RANK(F20,$B20:$AT20,0)+COUNTIFS($B20:$AT20,F20,$B$1:$AT$1,"&lt;"&amp;5))</f>
        <v>-20</v>
      </c>
      <c r="AZ20">
        <f>(RANK(_calc_라운드기준!G20,_calc_라운드기준!$B20:$AT20,0)+COUNTIFS(_calc_라운드기준!$B20:$AT20,_calc_라운드기준!G20,$B$1:$AT$1,"&lt;"&amp;6))-(RANK(G20,$B20:$AT20,0)+COUNTIFS($B20:$AT20,G20,$B$1:$AT$1,"&lt;"&amp;6))</f>
        <v>4</v>
      </c>
      <c r="BA20">
        <f>(RANK(_calc_라운드기준!H20,_calc_라운드기준!$B20:$AT20,0)+COUNTIFS(_calc_라운드기준!$B20:$AT20,_calc_라운드기준!H20,$B$1:$AT$1,"&lt;"&amp;7))-(RANK(H20,$B20:$AT20,0)+COUNTIFS($B20:$AT20,H20,$B$1:$AT$1,"&lt;"&amp;7))</f>
        <v>21</v>
      </c>
      <c r="BB20">
        <f>(RANK(_calc_라운드기준!I20,_calc_라운드기준!$B20:$AT20,0)+COUNTIFS(_calc_라운드기준!$B20:$AT20,_calc_라운드기준!I20,$B$1:$AT$1,"&lt;"&amp;8))-(RANK(I20,$B20:$AT20,0)+COUNTIFS($B20:$AT20,I20,$B$1:$AT$1,"&lt;"&amp;8))</f>
        <v>-6</v>
      </c>
      <c r="BC20">
        <f>(RANK(_calc_라운드기준!J20,_calc_라운드기준!$B20:$AT20,0)+COUNTIFS(_calc_라운드기준!$B20:$AT20,_calc_라운드기준!J20,$B$1:$AT$1,"&lt;"&amp;9))-(RANK(J20,$B20:$AT20,0)+COUNTIFS($B20:$AT20,J20,$B$1:$AT$1,"&lt;"&amp;9))</f>
        <v>-10</v>
      </c>
      <c r="BD20">
        <f>(RANK(_calc_라운드기준!K20,_calc_라운드기준!$B20:$AT20,0)+COUNTIFS(_calc_라운드기준!$B20:$AT20,_calc_라운드기준!K20,$B$1:$AT$1,"&lt;"&amp;10))-(RANK(K20,$B20:$AT20,0)+COUNTIFS($B20:$AT20,K20,$B$1:$AT$1,"&lt;"&amp;10))</f>
        <v>-7</v>
      </c>
      <c r="BE20">
        <f>(RANK(_calc_라운드기준!L20,_calc_라운드기준!$B20:$AT20,0)+COUNTIFS(_calc_라운드기준!$B20:$AT20,_calc_라운드기준!L20,$B$1:$AT$1,"&lt;"&amp;11))-(RANK(L20,$B20:$AT20,0)+COUNTIFS($B20:$AT20,L20,$B$1:$AT$1,"&lt;"&amp;11))</f>
        <v>14</v>
      </c>
      <c r="BF20">
        <f>(RANK(_calc_라운드기준!M20,_calc_라운드기준!$B20:$AT20,0)+COUNTIFS(_calc_라운드기준!$B20:$AT20,_calc_라운드기준!M20,$B$1:$AT$1,"&lt;"&amp;12))-(RANK(M20,$B20:$AT20,0)+COUNTIFS($B20:$AT20,M20,$B$1:$AT$1,"&lt;"&amp;12))</f>
        <v>21</v>
      </c>
      <c r="BG20">
        <f>(RANK(_calc_라운드기준!N20,_calc_라운드기준!$B20:$AT20,0)+COUNTIFS(_calc_라운드기준!$B20:$AT20,_calc_라운드기준!N20,$B$1:$AT$1,"&lt;"&amp;13))-(RANK(N20,$B20:$AT20,0)+COUNTIFS($B20:$AT20,N20,$B$1:$AT$1,"&lt;"&amp;13))</f>
        <v>21</v>
      </c>
      <c r="BH20">
        <f>(RANK(_calc_라운드기준!O20,_calc_라운드기준!$B20:$AT20,0)+COUNTIFS(_calc_라운드기준!$B20:$AT20,_calc_라운드기준!O20,$B$1:$AT$1,"&lt;"&amp;14))-(RANK(O20,$B20:$AT20,0)+COUNTIFS($B20:$AT20,O20,$B$1:$AT$1,"&lt;"&amp;14))</f>
        <v>10</v>
      </c>
      <c r="BI20">
        <f>(RANK(_calc_라운드기준!P20,_calc_라운드기준!$B20:$AT20,0)+COUNTIFS(_calc_라운드기준!$B20:$AT20,_calc_라운드기준!P20,$B$1:$AT$1,"&lt;"&amp;15))-(RANK(P20,$B20:$AT20,0)+COUNTIFS($B20:$AT20,P20,$B$1:$AT$1,"&lt;"&amp;15))</f>
        <v>-10</v>
      </c>
      <c r="BJ20">
        <f>(RANK(_calc_라운드기준!Q20,_calc_라운드기준!$B20:$AT20,0)+COUNTIFS(_calc_라운드기준!$B20:$AT20,_calc_라운드기준!Q20,$B$1:$AT$1,"&lt;"&amp;16))-(RANK(Q20,$B20:$AT20,0)+COUNTIFS($B20:$AT20,Q20,$B$1:$AT$1,"&lt;"&amp;16))</f>
        <v>1</v>
      </c>
      <c r="BK20">
        <f>(RANK(_calc_라운드기준!R20,_calc_라운드기준!$B20:$AT20,0)+COUNTIFS(_calc_라운드기준!$B20:$AT20,_calc_라운드기준!R20,$B$1:$AT$1,"&lt;"&amp;17))-(RANK(R20,$B20:$AT20,0)+COUNTIFS($B20:$AT20,R20,$B$1:$AT$1,"&lt;"&amp;17))</f>
        <v>-2</v>
      </c>
      <c r="BL20">
        <f>(RANK(_calc_라운드기준!S20,_calc_라운드기준!$B20:$AT20,0)+COUNTIFS(_calc_라운드기준!$B20:$AT20,_calc_라운드기준!S20,$B$1:$AT$1,"&lt;"&amp;18))-(RANK(S20,$B20:$AT20,0)+COUNTIFS($B20:$AT20,S20,$B$1:$AT$1,"&lt;"&amp;18))</f>
        <v>-11</v>
      </c>
      <c r="BM20">
        <f>(RANK(_calc_라운드기준!T20,_calc_라운드기준!$B20:$AT20,0)+COUNTIFS(_calc_라운드기준!$B20:$AT20,_calc_라운드기준!T20,$B$1:$AT$1,"&lt;"&amp;19))-(RANK(T20,$B20:$AT20,0)+COUNTIFS($B20:$AT20,T20,$B$1:$AT$1,"&lt;"&amp;19))</f>
        <v>-1</v>
      </c>
      <c r="BN20">
        <f>(RANK(_calc_라운드기준!U20,_calc_라운드기준!$B20:$AT20,0)+COUNTIFS(_calc_라운드기준!$B20:$AT20,_calc_라운드기준!U20,$B$1:$AT$1,"&lt;"&amp;20))-(RANK(U20,$B20:$AT20,0)+COUNTIFS($B20:$AT20,U20,$B$1:$AT$1,"&lt;"&amp;20))</f>
        <v>-1</v>
      </c>
      <c r="BO20">
        <f>(RANK(_calc_라운드기준!V20,_calc_라운드기준!$B20:$AT20,0)+COUNTIFS(_calc_라운드기준!$B20:$AT20,_calc_라운드기준!V20,$B$1:$AT$1,"&lt;"&amp;21))-(RANK(V20,$B20:$AT20,0)+COUNTIFS($B20:$AT20,V20,$B$1:$AT$1,"&lt;"&amp;21))</f>
        <v>25</v>
      </c>
      <c r="BP20">
        <f>(RANK(_calc_라운드기준!W20,_calc_라운드기준!$B20:$AT20,0)+COUNTIFS(_calc_라운드기준!$B20:$AT20,_calc_라운드기준!W20,$B$1:$AT$1,"&lt;"&amp;22))-(RANK(W20,$B20:$AT20,0)+COUNTIFS($B20:$AT20,W20,$B$1:$AT$1,"&lt;"&amp;22))</f>
        <v>0</v>
      </c>
      <c r="BQ20">
        <f>(RANK(_calc_라운드기준!X20,_calc_라운드기준!$B20:$AT20,0)+COUNTIFS(_calc_라운드기준!$B20:$AT20,_calc_라운드기준!X20,$B$1:$AT$1,"&lt;"&amp;23))-(RANK(X20,$B20:$AT20,0)+COUNTIFS($B20:$AT20,X20,$B$1:$AT$1,"&lt;"&amp;23))</f>
        <v>-28</v>
      </c>
      <c r="BR20">
        <f>(RANK(_calc_라운드기준!Y20,_calc_라운드기준!$B20:$AT20,0)+COUNTIFS(_calc_라운드기준!$B20:$AT20,_calc_라운드기준!Y20,$B$1:$AT$1,"&lt;"&amp;24))-(RANK(Y20,$B20:$AT20,0)+COUNTIFS($B20:$AT20,Y20,$B$1:$AT$1,"&lt;"&amp;24))</f>
        <v>-6</v>
      </c>
      <c r="BS20">
        <f>(RANK(_calc_라운드기준!Z20,_calc_라운드기준!$B20:$AT20,0)+COUNTIFS(_calc_라운드기준!$B20:$AT20,_calc_라운드기준!Z20,$B$1:$AT$1,"&lt;"&amp;25))-(RANK(Z20,$B20:$AT20,0)+COUNTIFS($B20:$AT20,Z20,$B$1:$AT$1,"&lt;"&amp;25))</f>
        <v>-23</v>
      </c>
      <c r="BT20">
        <f>(RANK(_calc_라운드기준!AA20,_calc_라운드기준!$B20:$AT20,0)+COUNTIFS(_calc_라운드기준!$B20:$AT20,_calc_라운드기준!AA20,$B$1:$AT$1,"&lt;"&amp;26))-(RANK(AA20,$B20:$AT20,0)+COUNTIFS($B20:$AT20,AA20,$B$1:$AT$1,"&lt;"&amp;26))</f>
        <v>10</v>
      </c>
      <c r="BU20">
        <f>(RANK(_calc_라운드기준!AB20,_calc_라운드기준!$B20:$AT20,0)+COUNTIFS(_calc_라운드기준!$B20:$AT20,_calc_라운드기준!AB20,$B$1:$AT$1,"&lt;"&amp;27))-(RANK(AB20,$B20:$AT20,0)+COUNTIFS($B20:$AT20,AB20,$B$1:$AT$1,"&lt;"&amp;27))</f>
        <v>-6</v>
      </c>
      <c r="BV20">
        <f>(RANK(_calc_라운드기준!AC20,_calc_라운드기준!$B20:$AT20,0)+COUNTIFS(_calc_라운드기준!$B20:$AT20,_calc_라운드기준!AC20,$B$1:$AT$1,"&lt;"&amp;28))-(RANK(AC20,$B20:$AT20,0)+COUNTIFS($B20:$AT20,AC20,$B$1:$AT$1,"&lt;"&amp;28))</f>
        <v>-6</v>
      </c>
      <c r="BW20">
        <f>(RANK(_calc_라운드기준!AD20,_calc_라운드기준!$B20:$AT20,0)+COUNTIFS(_calc_라운드기준!$B20:$AT20,_calc_라운드기준!AD20,$B$1:$AT$1,"&lt;"&amp;29))-(RANK(AD20,$B20:$AT20,0)+COUNTIFS($B20:$AT20,AD20,$B$1:$AT$1,"&lt;"&amp;29))</f>
        <v>7</v>
      </c>
      <c r="BX20">
        <f>(RANK(_calc_라운드기준!AE20,_calc_라운드기준!$B20:$AT20,0)+COUNTIFS(_calc_라운드기준!$B20:$AT20,_calc_라운드기준!AE20,$B$1:$AT$1,"&lt;"&amp;30))-(RANK(AE20,$B20:$AT20,0)+COUNTIFS($B20:$AT20,AE20,$B$1:$AT$1,"&lt;"&amp;30))</f>
        <v>11</v>
      </c>
      <c r="BY20">
        <f>(RANK(_calc_라운드기준!AF20,_calc_라운드기준!$B20:$AT20,0)+COUNTIFS(_calc_라운드기준!$B20:$AT20,_calc_라운드기준!AF20,$B$1:$AT$1,"&lt;"&amp;31))-(RANK(AF20,$B20:$AT20,0)+COUNTIFS($B20:$AT20,AF20,$B$1:$AT$1,"&lt;"&amp;31))</f>
        <v>-6</v>
      </c>
      <c r="BZ20">
        <f>(RANK(_calc_라운드기준!AG20,_calc_라운드기준!$B20:$AT20,0)+COUNTIFS(_calc_라운드기준!$B20:$AT20,_calc_라운드기준!AG20,$B$1:$AT$1,"&lt;"&amp;32))-(RANK(AG20,$B20:$AT20,0)+COUNTIFS($B20:$AT20,AG20,$B$1:$AT$1,"&lt;"&amp;32))</f>
        <v>-6</v>
      </c>
      <c r="CA20">
        <f>(RANK(_calc_라운드기준!AH20,_calc_라운드기준!$B20:$AT20,0)+COUNTIFS(_calc_라운드기준!$B20:$AT20,_calc_라운드기준!AH20,$B$1:$AT$1,"&lt;"&amp;33))-(RANK(AH20,$B20:$AT20,0)+COUNTIFS($B20:$AT20,AH20,$B$1:$AT$1,"&lt;"&amp;33))</f>
        <v>6</v>
      </c>
      <c r="CB20">
        <f>(RANK(_calc_라운드기준!AI20,_calc_라운드기준!$B20:$AT20,0)+COUNTIFS(_calc_라운드기준!$B20:$AT20,_calc_라운드기준!AI20,$B$1:$AT$1,"&lt;"&amp;34))-(RANK(AI20,$B20:$AT20,0)+COUNTIFS($B20:$AT20,AI20,$B$1:$AT$1,"&lt;"&amp;34))</f>
        <v>19</v>
      </c>
      <c r="CC20">
        <f>(RANK(_calc_라운드기준!AJ20,_calc_라운드기준!$B20:$AT20,0)+COUNTIFS(_calc_라운드기준!$B20:$AT20,_calc_라운드기준!AJ20,$B$1:$AT$1,"&lt;"&amp;35))-(RANK(AJ20,$B20:$AT20,0)+COUNTIFS($B20:$AT20,AJ20,$B$1:$AT$1,"&lt;"&amp;35))</f>
        <v>7</v>
      </c>
      <c r="CD20">
        <f>(RANK(_calc_라운드기준!AK20,_calc_라운드기준!$B20:$AT20,0)+COUNTIFS(_calc_라운드기준!$B20:$AT20,_calc_라운드기준!AK20,$B$1:$AT$1,"&lt;"&amp;36))-(RANK(AK20,$B20:$AT20,0)+COUNTIFS($B20:$AT20,AK20,$B$1:$AT$1,"&lt;"&amp;36))</f>
        <v>-4</v>
      </c>
      <c r="CE20">
        <f>(RANK(_calc_라운드기준!AL20,_calc_라운드기준!$B20:$AT20,0)+COUNTIFS(_calc_라운드기준!$B20:$AT20,_calc_라운드기준!AL20,$B$1:$AT$1,"&lt;"&amp;37))-(RANK(AL20,$B20:$AT20,0)+COUNTIFS($B20:$AT20,AL20,$B$1:$AT$1,"&lt;"&amp;37))</f>
        <v>7</v>
      </c>
      <c r="CF20">
        <f>(RANK(_calc_라운드기준!AM20,_calc_라운드기준!$B20:$AT20,0)+COUNTIFS(_calc_라운드기준!$B20:$AT20,_calc_라운드기준!AM20,$B$1:$AT$1,"&lt;"&amp;38))-(RANK(AM20,$B20:$AT20,0)+COUNTIFS($B20:$AT20,AM20,$B$1:$AT$1,"&lt;"&amp;38))</f>
        <v>18</v>
      </c>
      <c r="CG20">
        <f>(RANK(_calc_라운드기준!AN20,_calc_라운드기준!$B20:$AT20,0)+COUNTIFS(_calc_라운드기준!$B20:$AT20,_calc_라운드기준!AN20,$B$1:$AT$1,"&lt;"&amp;39))-(RANK(AN20,$B20:$AT20,0)+COUNTIFS($B20:$AT20,AN20,$B$1:$AT$1,"&lt;"&amp;39))</f>
        <v>0</v>
      </c>
      <c r="CH20">
        <f>(RANK(_calc_라운드기준!AO20,_calc_라운드기준!$B20:$AT20,0)+COUNTIFS(_calc_라운드기준!$B20:$AT20,_calc_라운드기준!AO20,$B$1:$AT$1,"&lt;"&amp;40))-(RANK(AO20,$B20:$AT20,0)+COUNTIFS($B20:$AT20,AO20,$B$1:$AT$1,"&lt;"&amp;40))</f>
        <v>7</v>
      </c>
      <c r="CI20">
        <f>(RANK(_calc_라운드기준!AP20,_calc_라운드기준!$B20:$AT20,0)+COUNTIFS(_calc_라운드기준!$B20:$AT20,_calc_라운드기준!AP20,$B$1:$AT$1,"&lt;"&amp;41))-(RANK(AP20,$B20:$AT20,0)+COUNTIFS($B20:$AT20,AP20,$B$1:$AT$1,"&lt;"&amp;41))</f>
        <v>-31</v>
      </c>
      <c r="CJ20">
        <f>(RANK(_calc_라운드기준!AQ20,_calc_라운드기준!$B20:$AT20,0)+COUNTIFS(_calc_라운드기준!$B20:$AT20,_calc_라운드기준!AQ20,$B$1:$AT$1,"&lt;"&amp;42))-(RANK(AQ20,$B20:$AT20,0)+COUNTIFS($B20:$AT20,AQ20,$B$1:$AT$1,"&lt;"&amp;42))</f>
        <v>6</v>
      </c>
      <c r="CK20">
        <f>(RANK(_calc_라운드기준!AR20,_calc_라운드기준!$B20:$AT20,0)+COUNTIFS(_calc_라운드기준!$B20:$AT20,_calc_라운드기준!AR20,$B$1:$AT$1,"&lt;"&amp;43))-(RANK(AR20,$B20:$AT20,0)+COUNTIFS($B20:$AT20,AR20,$B$1:$AT$1,"&lt;"&amp;43))</f>
        <v>0</v>
      </c>
      <c r="CL20">
        <f>(RANK(_calc_라운드기준!AS20,_calc_라운드기준!$B20:$AT20,0)+COUNTIFS(_calc_라운드기준!$B20:$AT20,_calc_라운드기준!AS20,$B$1:$AT$1,"&lt;"&amp;44))-(RANK(AS20,$B20:$AT20,0)+COUNTIFS($B20:$AT20,AS20,$B$1:$AT$1,"&lt;"&amp;44))</f>
        <v>13</v>
      </c>
      <c r="CM20">
        <f>(RANK(_calc_라운드기준!AT20,_calc_라운드기준!$B20:$AT20,0)+COUNTIFS(_calc_라운드기준!$B20:$AT20,_calc_라운드기준!AT20,$B$1:$AT$1,"&lt;"&amp;45))-(RANK(AT20,$B20:$AT20,0)+COUNTIFS($B20:$AT20,AT20,$B$1:$AT$1,"&lt;"&amp;45))</f>
        <v>-6</v>
      </c>
      <c r="CN20">
        <f t="shared" si="0"/>
        <v>42</v>
      </c>
      <c r="CO20">
        <f t="shared" si="1"/>
        <v>36</v>
      </c>
      <c r="CP20">
        <f t="shared" si="2"/>
        <v>19</v>
      </c>
      <c r="CQ20">
        <f t="shared" si="3"/>
        <v>37</v>
      </c>
      <c r="CR20">
        <f t="shared" si="4"/>
        <v>41</v>
      </c>
      <c r="CS20">
        <f t="shared" si="5"/>
        <v>18</v>
      </c>
      <c r="CT20">
        <f t="shared" si="6"/>
        <v>2</v>
      </c>
      <c r="CU20">
        <f t="shared" si="7"/>
        <v>28</v>
      </c>
      <c r="CV20">
        <f t="shared" si="8"/>
        <v>38</v>
      </c>
      <c r="CW20">
        <f t="shared" si="9"/>
        <v>35</v>
      </c>
      <c r="CX20">
        <f t="shared" si="10"/>
        <v>7</v>
      </c>
      <c r="CY20">
        <f t="shared" si="11"/>
        <v>3</v>
      </c>
      <c r="CZ20">
        <f t="shared" si="12"/>
        <v>4</v>
      </c>
      <c r="DA20">
        <f t="shared" si="13"/>
        <v>10</v>
      </c>
      <c r="DB20">
        <f t="shared" si="14"/>
        <v>39</v>
      </c>
      <c r="DC20">
        <f t="shared" si="15"/>
        <v>20</v>
      </c>
      <c r="DD20">
        <f t="shared" si="16"/>
        <v>26</v>
      </c>
      <c r="DE20">
        <f t="shared" si="17"/>
        <v>40</v>
      </c>
      <c r="DF20">
        <f t="shared" si="18"/>
        <v>24</v>
      </c>
      <c r="DG20">
        <f t="shared" si="19"/>
        <v>25</v>
      </c>
      <c r="DH20">
        <f t="shared" si="20"/>
        <v>1</v>
      </c>
      <c r="DI20">
        <f t="shared" si="21"/>
        <v>21</v>
      </c>
      <c r="DJ20">
        <f t="shared" si="22"/>
        <v>44</v>
      </c>
      <c r="DK20">
        <f t="shared" si="23"/>
        <v>29</v>
      </c>
      <c r="DL20">
        <f t="shared" si="24"/>
        <v>43</v>
      </c>
      <c r="DM20">
        <f t="shared" si="25"/>
        <v>11</v>
      </c>
      <c r="DN20">
        <f t="shared" si="26"/>
        <v>30</v>
      </c>
      <c r="DO20">
        <f t="shared" si="27"/>
        <v>31</v>
      </c>
      <c r="DP20">
        <f t="shared" si="28"/>
        <v>12</v>
      </c>
      <c r="DQ20">
        <f t="shared" si="29"/>
        <v>9</v>
      </c>
      <c r="DR20">
        <f t="shared" si="30"/>
        <v>32</v>
      </c>
      <c r="DS20">
        <f t="shared" si="31"/>
        <v>33</v>
      </c>
      <c r="DT20">
        <f t="shared" si="32"/>
        <v>16</v>
      </c>
      <c r="DU20">
        <f t="shared" si="33"/>
        <v>5</v>
      </c>
      <c r="DV20">
        <f t="shared" si="34"/>
        <v>13</v>
      </c>
      <c r="DW20">
        <f t="shared" si="35"/>
        <v>27</v>
      </c>
      <c r="DX20">
        <f t="shared" si="36"/>
        <v>14</v>
      </c>
      <c r="DY20">
        <f t="shared" si="37"/>
        <v>6</v>
      </c>
      <c r="DZ20">
        <f t="shared" si="38"/>
        <v>22</v>
      </c>
      <c r="EA20">
        <f t="shared" si="39"/>
        <v>15</v>
      </c>
      <c r="EB20">
        <f t="shared" si="40"/>
        <v>45</v>
      </c>
      <c r="EC20">
        <f t="shared" si="41"/>
        <v>17</v>
      </c>
      <c r="ED20">
        <f t="shared" si="42"/>
        <v>23</v>
      </c>
      <c r="EE20">
        <f t="shared" si="43"/>
        <v>8</v>
      </c>
      <c r="EF20">
        <f t="shared" si="44"/>
        <v>34</v>
      </c>
    </row>
    <row r="21" spans="1:136" ht="16.5" customHeight="1">
      <c r="A21">
        <f>_calc_라운드기준!A21</f>
        <v>1225</v>
      </c>
      <c r="B21">
        <f>INDEX(_calc_누적빈도!B:B,$A21)-INDEX(_calc_누적빈도!B:B,$A21-기준150회_후보!$B$1)</f>
        <v>19</v>
      </c>
      <c r="C21">
        <f>INDEX(_calc_누적빈도!C:C,$A21)-INDEX(_calc_누적빈도!C:C,$A21-기준150회_후보!$B$1)</f>
        <v>12</v>
      </c>
      <c r="D21">
        <f>INDEX(_calc_누적빈도!D:D,$A21)-INDEX(_calc_누적빈도!D:D,$A21-기준150회_후보!$B$1)</f>
        <v>26</v>
      </c>
      <c r="E21">
        <f>INDEX(_calc_누적빈도!E:E,$A21)-INDEX(_calc_누적빈도!E:E,$A21-기준150회_후보!$B$1)</f>
        <v>17</v>
      </c>
      <c r="F21">
        <f>INDEX(_calc_누적빈도!F:F,$A21)-INDEX(_calc_누적빈도!F:F,$A21-기준150회_후보!$B$1)</f>
        <v>13</v>
      </c>
      <c r="G21">
        <f>INDEX(_calc_누적빈도!G:G,$A21)-INDEX(_calc_누적빈도!G:G,$A21-기준150회_후보!$B$1)</f>
        <v>24</v>
      </c>
      <c r="H21">
        <f>INDEX(_calc_누적빈도!H:H,$A21)-INDEX(_calc_누적빈도!H:H,$A21-기준150회_후보!$B$1)</f>
        <v>26</v>
      </c>
      <c r="I21">
        <f>INDEX(_calc_누적빈도!I:I,$A21)-INDEX(_calc_누적빈도!I:I,$A21-기준150회_후보!$B$1)</f>
        <v>19</v>
      </c>
      <c r="J21">
        <f>INDEX(_calc_누적빈도!J:J,$A21)-INDEX(_calc_누적빈도!J:J,$A21-기준150회_후보!$B$1)</f>
        <v>20</v>
      </c>
      <c r="K21">
        <f>INDEX(_calc_누적빈도!K:K,$A21)-INDEX(_calc_누적빈도!K:K,$A21-기준150회_후보!$B$1)</f>
        <v>17</v>
      </c>
      <c r="L21">
        <f>INDEX(_calc_누적빈도!L:L,$A21)-INDEX(_calc_누적빈도!L:L,$A21-기준150회_후보!$B$1)</f>
        <v>19</v>
      </c>
      <c r="M21">
        <f>INDEX(_calc_누적빈도!M:M,$A21)-INDEX(_calc_누적빈도!M:M,$A21-기준150회_후보!$B$1)</f>
        <v>21</v>
      </c>
      <c r="N21">
        <f>INDEX(_calc_누적빈도!N:N,$A21)-INDEX(_calc_누적빈도!N:N,$A21-기준150회_후보!$B$1)</f>
        <v>25</v>
      </c>
      <c r="O21">
        <f>INDEX(_calc_누적빈도!O:O,$A21)-INDEX(_calc_누적빈도!O:O,$A21-기준150회_후보!$B$1)</f>
        <v>17</v>
      </c>
      <c r="P21">
        <f>INDEX(_calc_누적빈도!P:P,$A21)-INDEX(_calc_누적빈도!P:P,$A21-기준150회_후보!$B$1)</f>
        <v>23</v>
      </c>
      <c r="Q21">
        <f>INDEX(_calc_누적빈도!Q:Q,$A21)-INDEX(_calc_누적빈도!Q:Q,$A21-기준150회_후보!$B$1)</f>
        <v>27</v>
      </c>
      <c r="R21">
        <f>INDEX(_calc_누적빈도!R:R,$A21)-INDEX(_calc_누적빈도!R:R,$A21-기준150회_후보!$B$1)</f>
        <v>18</v>
      </c>
      <c r="S21">
        <f>INDEX(_calc_누적빈도!S:S,$A21)-INDEX(_calc_누적빈도!S:S,$A21-기준150회_후보!$B$1)</f>
        <v>15</v>
      </c>
      <c r="T21">
        <f>INDEX(_calc_누적빈도!T:T,$A21)-INDEX(_calc_누적빈도!T:T,$A21-기준150회_후보!$B$1)</f>
        <v>23</v>
      </c>
      <c r="U21">
        <f>INDEX(_calc_누적빈도!U:U,$A21)-INDEX(_calc_누적빈도!U:U,$A21-기준150회_후보!$B$1)</f>
        <v>18</v>
      </c>
      <c r="V21">
        <f>INDEX(_calc_누적빈도!V:V,$A21)-INDEX(_calc_누적빈도!V:V,$A21-기준150회_후보!$B$1)</f>
        <v>22</v>
      </c>
      <c r="W21">
        <f>INDEX(_calc_누적빈도!W:W,$A21)-INDEX(_calc_누적빈도!W:W,$A21-기준150회_후보!$B$1)</f>
        <v>15</v>
      </c>
      <c r="X21">
        <f>INDEX(_calc_누적빈도!X:X,$A21)-INDEX(_calc_누적빈도!X:X,$A21-기준150회_후보!$B$1)</f>
        <v>17</v>
      </c>
      <c r="Y21">
        <f>INDEX(_calc_누적빈도!Y:Y,$A21)-INDEX(_calc_누적빈도!Y:Y,$A21-기준150회_후보!$B$1)</f>
        <v>21</v>
      </c>
      <c r="Z21">
        <f>INDEX(_calc_누적빈도!Z:Z,$A21)-INDEX(_calc_누적빈도!Z:Z,$A21-기준150회_후보!$B$1)</f>
        <v>15</v>
      </c>
      <c r="AA21">
        <f>INDEX(_calc_누적빈도!AA:AA,$A21)-INDEX(_calc_누적빈도!AA:AA,$A21-기준150회_후보!$B$1)</f>
        <v>20</v>
      </c>
      <c r="AB21">
        <f>INDEX(_calc_누적빈도!AB:AB,$A21)-INDEX(_calc_누적빈도!AB:AB,$A21-기준150회_후보!$B$1)</f>
        <v>25</v>
      </c>
      <c r="AC21">
        <f>INDEX(_calc_누적빈도!AC:AC,$A21)-INDEX(_calc_누적빈도!AC:AC,$A21-기준150회_후보!$B$1)</f>
        <v>24</v>
      </c>
      <c r="AD21">
        <f>INDEX(_calc_누적빈도!AD:AD,$A21)-INDEX(_calc_누적빈도!AD:AD,$A21-기준150회_후보!$B$1)</f>
        <v>19</v>
      </c>
      <c r="AE21">
        <f>INDEX(_calc_누적빈도!AE:AE,$A21)-INDEX(_calc_누적빈도!AE:AE,$A21-기준150회_후보!$B$1)</f>
        <v>26</v>
      </c>
      <c r="AF21">
        <f>INDEX(_calc_누적빈도!AF:AF,$A21)-INDEX(_calc_누적빈도!AF:AF,$A21-기준150회_후보!$B$1)</f>
        <v>22</v>
      </c>
      <c r="AG21">
        <f>INDEX(_calc_누적빈도!AG:AG,$A21)-INDEX(_calc_누적빈도!AG:AG,$A21-기준150회_후보!$B$1)</f>
        <v>16</v>
      </c>
      <c r="AH21">
        <f>INDEX(_calc_누적빈도!AH:AH,$A21)-INDEX(_calc_누적빈도!AH:AH,$A21-기준150회_후보!$B$1)</f>
        <v>24</v>
      </c>
      <c r="AI21">
        <f>INDEX(_calc_누적빈도!AI:AI,$A21)-INDEX(_calc_누적빈도!AI:AI,$A21-기준150회_후보!$B$1)</f>
        <v>19</v>
      </c>
      <c r="AJ21">
        <f>INDEX(_calc_누적빈도!AJ:AJ,$A21)-INDEX(_calc_누적빈도!AJ:AJ,$A21-기준150회_후보!$B$1)</f>
        <v>20</v>
      </c>
      <c r="AK21">
        <f>INDEX(_calc_누적빈도!AK:AK,$A21)-INDEX(_calc_누적빈도!AK:AK,$A21-기준150회_후보!$B$1)</f>
        <v>20</v>
      </c>
      <c r="AL21">
        <f>INDEX(_calc_누적빈도!AL:AL,$A21)-INDEX(_calc_누적빈도!AL:AL,$A21-기준150회_후보!$B$1)</f>
        <v>24</v>
      </c>
      <c r="AM21">
        <f>INDEX(_calc_누적빈도!AM:AM,$A21)-INDEX(_calc_누적빈도!AM:AM,$A21-기준150회_후보!$B$1)</f>
        <v>27</v>
      </c>
      <c r="AN21">
        <f>INDEX(_calc_누적빈도!AN:AN,$A21)-INDEX(_calc_누적빈도!AN:AN,$A21-기준150회_후보!$B$1)</f>
        <v>17</v>
      </c>
      <c r="AO21">
        <f>INDEX(_calc_누적빈도!AO:AO,$A21)-INDEX(_calc_누적빈도!AO:AO,$A21-기준150회_후보!$B$1)</f>
        <v>23</v>
      </c>
      <c r="AP21">
        <f>INDEX(_calc_누적빈도!AP:AP,$A21)-INDEX(_calc_누적빈도!AP:AP,$A21-기준150회_후보!$B$1)</f>
        <v>14</v>
      </c>
      <c r="AQ21">
        <f>INDEX(_calc_누적빈도!AQ:AQ,$A21)-INDEX(_calc_누적빈도!AQ:AQ,$A21-기준150회_후보!$B$1)</f>
        <v>16</v>
      </c>
      <c r="AR21">
        <f>INDEX(_calc_누적빈도!AR:AR,$A21)-INDEX(_calc_누적빈도!AR:AR,$A21-기준150회_후보!$B$1)</f>
        <v>14</v>
      </c>
      <c r="AS21">
        <f>INDEX(_calc_누적빈도!AS:AS,$A21)-INDEX(_calc_누적빈도!AS:AS,$A21-기준150회_후보!$B$1)</f>
        <v>21</v>
      </c>
      <c r="AT21">
        <f>INDEX(_calc_누적빈도!AT:AT,$A21)-INDEX(_calc_누적빈도!AT:AT,$A21-기준150회_후보!$B$1)</f>
        <v>20</v>
      </c>
      <c r="AU21">
        <f>(RANK(_calc_라운드기준!B21,_calc_라운드기준!$B21:$AT21,0)+COUNTIFS(_calc_라운드기준!$B21:$AT21,_calc_라운드기준!B21,$B$1:$AT$1,"&lt;"&amp;1))-(RANK(B21,$B21:$AT21,0)+COUNTIFS($B21:$AT21,B21,$B$1:$AT$1,"&lt;"&amp;1))</f>
        <v>-19</v>
      </c>
      <c r="AV21">
        <f>(RANK(_calc_라운드기준!C21,_calc_라운드기준!$B21:$AT21,0)+COUNTIFS(_calc_라운드기준!$B21:$AT21,_calc_라운드기준!C21,$B$1:$AT$1,"&lt;"&amp;2))-(RANK(C21,$B21:$AT21,0)+COUNTIFS($B21:$AT21,C21,$B$1:$AT$1,"&lt;"&amp;2))</f>
        <v>-8</v>
      </c>
      <c r="AW21">
        <f>(RANK(_calc_라운드기준!D21,_calc_라운드기준!$B21:$AT21,0)+COUNTIFS(_calc_라운드기준!$B21:$AT21,_calc_라운드기준!D21,$B$1:$AT$1,"&lt;"&amp;3))-(RANK(D21,$B21:$AT21,0)+COUNTIFS($B21:$AT21,D21,$B$1:$AT$1,"&lt;"&amp;3))</f>
        <v>0</v>
      </c>
      <c r="AX21">
        <f>(RANK(_calc_라운드기준!E21,_calc_라운드기준!$B21:$AT21,0)+COUNTIFS(_calc_라운드기준!$B21:$AT21,_calc_라운드기준!E21,$B$1:$AT$1,"&lt;"&amp;4))-(RANK(E21,$B21:$AT21,0)+COUNTIFS($B21:$AT21,E21,$B$1:$AT$1,"&lt;"&amp;4))</f>
        <v>-22</v>
      </c>
      <c r="AY21">
        <f>(RANK(_calc_라운드기준!F21,_calc_라운드기준!$B21:$AT21,0)+COUNTIFS(_calc_라운드기준!$B21:$AT21,_calc_라운드기준!F21,$B$1:$AT$1,"&lt;"&amp;5))-(RANK(F21,$B21:$AT21,0)+COUNTIFS($B21:$AT21,F21,$B$1:$AT$1,"&lt;"&amp;5))</f>
        <v>-20</v>
      </c>
      <c r="AZ21">
        <f>(RANK(_calc_라운드기준!G21,_calc_라운드기준!$B21:$AT21,0)+COUNTIFS(_calc_라운드기준!$B21:$AT21,_calc_라운드기준!G21,$B$1:$AT$1,"&lt;"&amp;6))-(RANK(G21,$B21:$AT21,0)+COUNTIFS($B21:$AT21,G21,$B$1:$AT$1,"&lt;"&amp;6))</f>
        <v>-1</v>
      </c>
      <c r="BA21">
        <f>(RANK(_calc_라운드기준!H21,_calc_라운드기준!$B21:$AT21,0)+COUNTIFS(_calc_라운드기준!$B21:$AT21,_calc_라운드기준!H21,$B$1:$AT$1,"&lt;"&amp;7))-(RANK(H21,$B21:$AT21,0)+COUNTIFS($B21:$AT21,H21,$B$1:$AT$1,"&lt;"&amp;7))</f>
        <v>21</v>
      </c>
      <c r="BB21">
        <f>(RANK(_calc_라운드기준!I21,_calc_라운드기준!$B21:$AT21,0)+COUNTIFS(_calc_라운드기준!$B21:$AT21,_calc_라운드기준!I21,$B$1:$AT$1,"&lt;"&amp;8))-(RANK(I21,$B21:$AT21,0)+COUNTIFS($B21:$AT21,I21,$B$1:$AT$1,"&lt;"&amp;8))</f>
        <v>-15</v>
      </c>
      <c r="BC21">
        <f>(RANK(_calc_라운드기준!J21,_calc_라운드기준!$B21:$AT21,0)+COUNTIFS(_calc_라운드기준!$B21:$AT21,_calc_라운드기준!J21,$B$1:$AT$1,"&lt;"&amp;9))-(RANK(J21,$B21:$AT21,0)+COUNTIFS($B21:$AT21,J21,$B$1:$AT$1,"&lt;"&amp;9))</f>
        <v>-8</v>
      </c>
      <c r="BD21">
        <f>(RANK(_calc_라운드기준!K21,_calc_라운드기준!$B21:$AT21,0)+COUNTIFS(_calc_라운드기준!$B21:$AT21,_calc_라운드기준!K21,$B$1:$AT$1,"&lt;"&amp;10))-(RANK(K21,$B21:$AT21,0)+COUNTIFS($B21:$AT21,K21,$B$1:$AT$1,"&lt;"&amp;10))</f>
        <v>-7</v>
      </c>
      <c r="BE21">
        <f>(RANK(_calc_라운드기준!L21,_calc_라운드기준!$B21:$AT21,0)+COUNTIFS(_calc_라운드기준!$B21:$AT21,_calc_라운드기준!L21,$B$1:$AT$1,"&lt;"&amp;11))-(RANK(L21,$B21:$AT21,0)+COUNTIFS($B21:$AT21,L21,$B$1:$AT$1,"&lt;"&amp;11))</f>
        <v>11</v>
      </c>
      <c r="BF21">
        <f>(RANK(_calc_라운드기준!M21,_calc_라운드기준!$B21:$AT21,0)+COUNTIFS(_calc_라운드기준!$B21:$AT21,_calc_라운드기준!M21,$B$1:$AT$1,"&lt;"&amp;12))-(RANK(M21,$B21:$AT21,0)+COUNTIFS($B21:$AT21,M21,$B$1:$AT$1,"&lt;"&amp;12))</f>
        <v>22</v>
      </c>
      <c r="BG21">
        <f>(RANK(_calc_라운드기준!N21,_calc_라운드기준!$B21:$AT21,0)+COUNTIFS(_calc_라운드기준!$B21:$AT21,_calc_라운드기준!N21,$B$1:$AT$1,"&lt;"&amp;13))-(RANK(N21,$B21:$AT21,0)+COUNTIFS($B21:$AT21,N21,$B$1:$AT$1,"&lt;"&amp;13))</f>
        <v>21</v>
      </c>
      <c r="BH21">
        <f>(RANK(_calc_라운드기준!O21,_calc_라운드기준!$B21:$AT21,0)+COUNTIFS(_calc_라운드기준!$B21:$AT21,_calc_라운드기준!O21,$B$1:$AT$1,"&lt;"&amp;14))-(RANK(O21,$B21:$AT21,0)+COUNTIFS($B21:$AT21,O21,$B$1:$AT$1,"&lt;"&amp;14))</f>
        <v>10</v>
      </c>
      <c r="BI21">
        <f>(RANK(_calc_라운드기준!P21,_calc_라운드기준!$B21:$AT21,0)+COUNTIFS(_calc_라운드기준!$B21:$AT21,_calc_라운드기준!P21,$B$1:$AT$1,"&lt;"&amp;15))-(RANK(P21,$B21:$AT21,0)+COUNTIFS($B21:$AT21,P21,$B$1:$AT$1,"&lt;"&amp;15))</f>
        <v>-8</v>
      </c>
      <c r="BJ21">
        <f>(RANK(_calc_라운드기준!Q21,_calc_라운드기준!$B21:$AT21,0)+COUNTIFS(_calc_라운드기준!$B21:$AT21,_calc_라운드기준!Q21,$B$1:$AT$1,"&lt;"&amp;16))-(RANK(Q21,$B21:$AT21,0)+COUNTIFS($B21:$AT21,Q21,$B$1:$AT$1,"&lt;"&amp;16))</f>
        <v>1</v>
      </c>
      <c r="BK21">
        <f>(RANK(_calc_라운드기준!R21,_calc_라운드기준!$B21:$AT21,0)+COUNTIFS(_calc_라운드기준!$B21:$AT21,_calc_라운드기준!R21,$B$1:$AT$1,"&lt;"&amp;17))-(RANK(R21,$B21:$AT21,0)+COUNTIFS($B21:$AT21,R21,$B$1:$AT$1,"&lt;"&amp;17))</f>
        <v>-2</v>
      </c>
      <c r="BL21">
        <f>(RANK(_calc_라운드기준!S21,_calc_라운드기준!$B21:$AT21,0)+COUNTIFS(_calc_라운드기준!$B21:$AT21,_calc_라운드기준!S21,$B$1:$AT$1,"&lt;"&amp;18))-(RANK(S21,$B21:$AT21,0)+COUNTIFS($B21:$AT21,S21,$B$1:$AT$1,"&lt;"&amp;18))</f>
        <v>-10</v>
      </c>
      <c r="BM21">
        <f>(RANK(_calc_라운드기준!T21,_calc_라운드기준!$B21:$AT21,0)+COUNTIFS(_calc_라운드기준!$B21:$AT21,_calc_라운드기준!T21,$B$1:$AT$1,"&lt;"&amp;19))-(RANK(T21,$B21:$AT21,0)+COUNTIFS($B21:$AT21,T21,$B$1:$AT$1,"&lt;"&amp;19))</f>
        <v>0</v>
      </c>
      <c r="BN21">
        <f>(RANK(_calc_라운드기준!U21,_calc_라운드기준!$B21:$AT21,0)+COUNTIFS(_calc_라운드기준!$B21:$AT21,_calc_라운드기준!U21,$B$1:$AT$1,"&lt;"&amp;20))-(RANK(U21,$B21:$AT21,0)+COUNTIFS($B21:$AT21,U21,$B$1:$AT$1,"&lt;"&amp;20))</f>
        <v>-1</v>
      </c>
      <c r="BO21">
        <f>(RANK(_calc_라운드기준!V21,_calc_라운드기준!$B21:$AT21,0)+COUNTIFS(_calc_라운드기준!$B21:$AT21,_calc_라운드기준!V21,$B$1:$AT$1,"&lt;"&amp;21))-(RANK(V21,$B21:$AT21,0)+COUNTIFS($B21:$AT21,V21,$B$1:$AT$1,"&lt;"&amp;21))</f>
        <v>25</v>
      </c>
      <c r="BP21">
        <f>(RANK(_calc_라운드기준!W21,_calc_라운드기준!$B21:$AT21,0)+COUNTIFS(_calc_라운드기준!$B21:$AT21,_calc_라운드기준!W21,$B$1:$AT$1,"&lt;"&amp;22))-(RANK(W21,$B21:$AT21,0)+COUNTIFS($B21:$AT21,W21,$B$1:$AT$1,"&lt;"&amp;22))</f>
        <v>1</v>
      </c>
      <c r="BQ21">
        <f>(RANK(_calc_라운드기준!X21,_calc_라운드기준!$B21:$AT21,0)+COUNTIFS(_calc_라운드기준!$B21:$AT21,_calc_라운드기준!X21,$B$1:$AT$1,"&lt;"&amp;23))-(RANK(X21,$B21:$AT21,0)+COUNTIFS($B21:$AT21,X21,$B$1:$AT$1,"&lt;"&amp;23))</f>
        <v>-27</v>
      </c>
      <c r="BR21">
        <f>(RANK(_calc_라운드기준!Y21,_calc_라운드기준!$B21:$AT21,0)+COUNTIFS(_calc_라운드기준!$B21:$AT21,_calc_라운드기준!Y21,$B$1:$AT$1,"&lt;"&amp;24))-(RANK(Y21,$B21:$AT21,0)+COUNTIFS($B21:$AT21,Y21,$B$1:$AT$1,"&lt;"&amp;24))</f>
        <v>-4</v>
      </c>
      <c r="BS21">
        <f>(RANK(_calc_라운드기준!Z21,_calc_라운드기준!$B21:$AT21,0)+COUNTIFS(_calc_라운드기준!$B21:$AT21,_calc_라운드기준!Z21,$B$1:$AT$1,"&lt;"&amp;25))-(RANK(Z21,$B21:$AT21,0)+COUNTIFS($B21:$AT21,Z21,$B$1:$AT$1,"&lt;"&amp;25))</f>
        <v>-10</v>
      </c>
      <c r="BT21">
        <f>(RANK(_calc_라운드기준!AA21,_calc_라운드기준!$B21:$AT21,0)+COUNTIFS(_calc_라운드기준!$B21:$AT21,_calc_라운드기준!AA21,$B$1:$AT$1,"&lt;"&amp;26))-(RANK(AA21,$B21:$AT21,0)+COUNTIFS($B21:$AT21,AA21,$B$1:$AT$1,"&lt;"&amp;26))</f>
        <v>11</v>
      </c>
      <c r="BU21">
        <f>(RANK(_calc_라운드기준!AB21,_calc_라운드기준!$B21:$AT21,0)+COUNTIFS(_calc_라운드기준!$B21:$AT21,_calc_라운드기준!AB21,$B$1:$AT$1,"&lt;"&amp;27))-(RANK(AB21,$B21:$AT21,0)+COUNTIFS($B21:$AT21,AB21,$B$1:$AT$1,"&lt;"&amp;27))</f>
        <v>-6</v>
      </c>
      <c r="BV21">
        <f>(RANK(_calc_라운드기준!AC21,_calc_라운드기준!$B21:$AT21,0)+COUNTIFS(_calc_라운드기준!$B21:$AT21,_calc_라운드기준!AC21,$B$1:$AT$1,"&lt;"&amp;28))-(RANK(AC21,$B21:$AT21,0)+COUNTIFS($B21:$AT21,AC21,$B$1:$AT$1,"&lt;"&amp;28))</f>
        <v>-4</v>
      </c>
      <c r="BW21">
        <f>(RANK(_calc_라운드기준!AD21,_calc_라운드기준!$B21:$AT21,0)+COUNTIFS(_calc_라운드기준!$B21:$AT21,_calc_라운드기준!AD21,$B$1:$AT$1,"&lt;"&amp;29))-(RANK(AD21,$B21:$AT21,0)+COUNTIFS($B21:$AT21,AD21,$B$1:$AT$1,"&lt;"&amp;29))</f>
        <v>5</v>
      </c>
      <c r="BX21">
        <f>(RANK(_calc_라운드기준!AE21,_calc_라운드기준!$B21:$AT21,0)+COUNTIFS(_calc_라운드기준!$B21:$AT21,_calc_라운드기준!AE21,$B$1:$AT$1,"&lt;"&amp;30))-(RANK(AE21,$B21:$AT21,0)+COUNTIFS($B21:$AT21,AE21,$B$1:$AT$1,"&lt;"&amp;30))</f>
        <v>10</v>
      </c>
      <c r="BY21">
        <f>(RANK(_calc_라운드기준!AF21,_calc_라운드기준!$B21:$AT21,0)+COUNTIFS(_calc_라운드기준!$B21:$AT21,_calc_라운드기준!AF21,$B$1:$AT$1,"&lt;"&amp;31))-(RANK(AF21,$B21:$AT21,0)+COUNTIFS($B21:$AT21,AF21,$B$1:$AT$1,"&lt;"&amp;31))</f>
        <v>-7</v>
      </c>
      <c r="BZ21">
        <f>(RANK(_calc_라운드기준!AG21,_calc_라운드기준!$B21:$AT21,0)+COUNTIFS(_calc_라운드기준!$B21:$AT21,_calc_라운드기준!AG21,$B$1:$AT$1,"&lt;"&amp;32))-(RANK(AG21,$B21:$AT21,0)+COUNTIFS($B21:$AT21,AG21,$B$1:$AT$1,"&lt;"&amp;32))</f>
        <v>-21</v>
      </c>
      <c r="CA21">
        <f>(RANK(_calc_라운드기준!AH21,_calc_라운드기준!$B21:$AT21,0)+COUNTIFS(_calc_라운드기준!$B21:$AT21,_calc_라운드기준!AH21,$B$1:$AT$1,"&lt;"&amp;33))-(RANK(AH21,$B21:$AT21,0)+COUNTIFS($B21:$AT21,AH21,$B$1:$AT$1,"&lt;"&amp;33))</f>
        <v>7</v>
      </c>
      <c r="CB21">
        <f>(RANK(_calc_라운드기준!AI21,_calc_라운드기준!$B21:$AT21,0)+COUNTIFS(_calc_라운드기준!$B21:$AT21,_calc_라운드기준!AI21,$B$1:$AT$1,"&lt;"&amp;34))-(RANK(AI21,$B21:$AT21,0)+COUNTIFS($B21:$AT21,AI21,$B$1:$AT$1,"&lt;"&amp;34))</f>
        <v>16</v>
      </c>
      <c r="CC21">
        <f>(RANK(_calc_라운드기준!AJ21,_calc_라운드기준!$B21:$AT21,0)+COUNTIFS(_calc_라운드기준!$B21:$AT21,_calc_라운드기준!AJ21,$B$1:$AT$1,"&lt;"&amp;35))-(RANK(AJ21,$B21:$AT21,0)+COUNTIFS($B21:$AT21,AJ21,$B$1:$AT$1,"&lt;"&amp;35))</f>
        <v>12</v>
      </c>
      <c r="CD21">
        <f>(RANK(_calc_라운드기준!AK21,_calc_라운드기준!$B21:$AT21,0)+COUNTIFS(_calc_라운드기준!$B21:$AT21,_calc_라운드기준!AK21,$B$1:$AT$1,"&lt;"&amp;36))-(RANK(AK21,$B21:$AT21,0)+COUNTIFS($B21:$AT21,AK21,$B$1:$AT$1,"&lt;"&amp;36))</f>
        <v>-5</v>
      </c>
      <c r="CE21">
        <f>(RANK(_calc_라운드기준!AL21,_calc_라운드기준!$B21:$AT21,0)+COUNTIFS(_calc_라운드기준!$B21:$AT21,_calc_라운드기준!AL21,$B$1:$AT$1,"&lt;"&amp;37))-(RANK(AL21,$B21:$AT21,0)+COUNTIFS($B21:$AT21,AL21,$B$1:$AT$1,"&lt;"&amp;37))</f>
        <v>8</v>
      </c>
      <c r="CF21">
        <f>(RANK(_calc_라운드기준!AM21,_calc_라운드기준!$B21:$AT21,0)+COUNTIFS(_calc_라운드기준!$B21:$AT21,_calc_라운드기준!AM21,$B$1:$AT$1,"&lt;"&amp;38))-(RANK(AM21,$B21:$AT21,0)+COUNTIFS($B21:$AT21,AM21,$B$1:$AT$1,"&lt;"&amp;38))</f>
        <v>18</v>
      </c>
      <c r="CG21">
        <f>(RANK(_calc_라운드기준!AN21,_calc_라운드기준!$B21:$AT21,0)+COUNTIFS(_calc_라운드기준!$B21:$AT21,_calc_라운드기준!AN21,$B$1:$AT$1,"&lt;"&amp;39))-(RANK(AN21,$B21:$AT21,0)+COUNTIFS($B21:$AT21,AN21,$B$1:$AT$1,"&lt;"&amp;39))</f>
        <v>-1</v>
      </c>
      <c r="CH21">
        <f>(RANK(_calc_라운드기준!AO21,_calc_라운드기준!$B21:$AT21,0)+COUNTIFS(_calc_라운드기준!$B21:$AT21,_calc_라운드기준!AO21,$B$1:$AT$1,"&lt;"&amp;40))-(RANK(AO21,$B21:$AT21,0)+COUNTIFS($B21:$AT21,AO21,$B$1:$AT$1,"&lt;"&amp;40))</f>
        <v>7</v>
      </c>
      <c r="CI21">
        <f>(RANK(_calc_라운드기준!AP21,_calc_라운드기준!$B21:$AT21,0)+COUNTIFS(_calc_라운드기준!$B21:$AT21,_calc_라운드기준!AP21,$B$1:$AT$1,"&lt;"&amp;41))-(RANK(AP21,$B21:$AT21,0)+COUNTIFS($B21:$AT21,AP21,$B$1:$AT$1,"&lt;"&amp;41))</f>
        <v>-20</v>
      </c>
      <c r="CJ21">
        <f>(RANK(_calc_라운드기준!AQ21,_calc_라운드기준!$B21:$AT21,0)+COUNTIFS(_calc_라운드기준!$B21:$AT21,_calc_라운드기준!AQ21,$B$1:$AT$1,"&lt;"&amp;42))-(RANK(AQ21,$B21:$AT21,0)+COUNTIFS($B21:$AT21,AQ21,$B$1:$AT$1,"&lt;"&amp;42))</f>
        <v>4</v>
      </c>
      <c r="CK21">
        <f>(RANK(_calc_라운드기준!AR21,_calc_라운드기준!$B21:$AT21,0)+COUNTIFS(_calc_라운드기준!$B21:$AT21,_calc_라운드기준!AR21,$B$1:$AT$1,"&lt;"&amp;43))-(RANK(AR21,$B21:$AT21,0)+COUNTIFS($B21:$AT21,AR21,$B$1:$AT$1,"&lt;"&amp;43))</f>
        <v>0</v>
      </c>
      <c r="CL21">
        <f>(RANK(_calc_라운드기준!AS21,_calc_라운드기준!$B21:$AT21,0)+COUNTIFS(_calc_라운드기준!$B21:$AT21,_calc_라운드기준!AS21,$B$1:$AT$1,"&lt;"&amp;44))-(RANK(AS21,$B21:$AT21,0)+COUNTIFS($B21:$AT21,AS21,$B$1:$AT$1,"&lt;"&amp;44))</f>
        <v>17</v>
      </c>
      <c r="CM21">
        <f>(RANK(_calc_라운드기준!AT21,_calc_라운드기준!$B21:$AT21,0)+COUNTIFS(_calc_라운드기준!$B21:$AT21,_calc_라운드기준!AT21,$B$1:$AT$1,"&lt;"&amp;45))-(RANK(AT21,$B21:$AT21,0)+COUNTIFS($B21:$AT21,AT21,$B$1:$AT$1,"&lt;"&amp;45))</f>
        <v>-1</v>
      </c>
      <c r="CN21">
        <f t="shared" si="0"/>
        <v>40</v>
      </c>
      <c r="CO21">
        <f t="shared" si="1"/>
        <v>34</v>
      </c>
      <c r="CP21">
        <f t="shared" si="2"/>
        <v>20</v>
      </c>
      <c r="CQ21">
        <f t="shared" si="3"/>
        <v>44</v>
      </c>
      <c r="CR21">
        <f t="shared" si="4"/>
        <v>41</v>
      </c>
      <c r="CS21">
        <f t="shared" si="5"/>
        <v>23</v>
      </c>
      <c r="CT21">
        <f t="shared" si="6"/>
        <v>3</v>
      </c>
      <c r="CU21">
        <f t="shared" si="7"/>
        <v>39</v>
      </c>
      <c r="CV21">
        <f t="shared" si="8"/>
        <v>35</v>
      </c>
      <c r="CW21">
        <f t="shared" si="9"/>
        <v>32</v>
      </c>
      <c r="CX21">
        <f t="shared" si="10"/>
        <v>9</v>
      </c>
      <c r="CY21">
        <f t="shared" si="11"/>
        <v>2</v>
      </c>
      <c r="CZ21">
        <f t="shared" si="12"/>
        <v>4</v>
      </c>
      <c r="DA21">
        <f t="shared" si="13"/>
        <v>11</v>
      </c>
      <c r="DB21">
        <f t="shared" si="14"/>
        <v>36</v>
      </c>
      <c r="DC21">
        <f t="shared" si="15"/>
        <v>18</v>
      </c>
      <c r="DD21">
        <f t="shared" si="16"/>
        <v>27</v>
      </c>
      <c r="DE21">
        <f t="shared" si="17"/>
        <v>37</v>
      </c>
      <c r="DF21">
        <f t="shared" si="18"/>
        <v>21</v>
      </c>
      <c r="DG21">
        <f t="shared" si="19"/>
        <v>24</v>
      </c>
      <c r="DH21">
        <f t="shared" si="20"/>
        <v>1</v>
      </c>
      <c r="DI21">
        <f t="shared" si="21"/>
        <v>19</v>
      </c>
      <c r="DJ21">
        <f t="shared" si="22"/>
        <v>45</v>
      </c>
      <c r="DK21">
        <f t="shared" si="23"/>
        <v>28</v>
      </c>
      <c r="DL21">
        <f t="shared" si="24"/>
        <v>38</v>
      </c>
      <c r="DM21">
        <f t="shared" si="25"/>
        <v>10</v>
      </c>
      <c r="DN21">
        <f t="shared" si="26"/>
        <v>31</v>
      </c>
      <c r="DO21">
        <f t="shared" si="27"/>
        <v>29</v>
      </c>
      <c r="DP21">
        <f t="shared" si="28"/>
        <v>16</v>
      </c>
      <c r="DQ21">
        <f t="shared" si="29"/>
        <v>12</v>
      </c>
      <c r="DR21">
        <f t="shared" si="30"/>
        <v>33</v>
      </c>
      <c r="DS21">
        <f t="shared" si="31"/>
        <v>43</v>
      </c>
      <c r="DT21">
        <f t="shared" si="32"/>
        <v>14</v>
      </c>
      <c r="DU21">
        <f t="shared" si="33"/>
        <v>7</v>
      </c>
      <c r="DV21">
        <f t="shared" si="34"/>
        <v>8</v>
      </c>
      <c r="DW21">
        <f t="shared" si="35"/>
        <v>30</v>
      </c>
      <c r="DX21">
        <f t="shared" si="36"/>
        <v>13</v>
      </c>
      <c r="DY21">
        <f t="shared" si="37"/>
        <v>5</v>
      </c>
      <c r="DZ21">
        <f t="shared" si="38"/>
        <v>25</v>
      </c>
      <c r="EA21">
        <f t="shared" si="39"/>
        <v>15</v>
      </c>
      <c r="EB21">
        <f t="shared" si="40"/>
        <v>42</v>
      </c>
      <c r="EC21">
        <f t="shared" si="41"/>
        <v>17</v>
      </c>
      <c r="ED21">
        <f t="shared" si="42"/>
        <v>22</v>
      </c>
      <c r="EE21">
        <f t="shared" si="43"/>
        <v>6</v>
      </c>
      <c r="EF21">
        <f t="shared" si="44"/>
        <v>26</v>
      </c>
    </row>
    <row r="22" spans="1:136" ht="16.5" customHeight="1">
      <c r="A22">
        <f>_calc_라운드기준!A22</f>
        <v>1224</v>
      </c>
      <c r="B22">
        <f>INDEX(_calc_누적빈도!B:B,$A22)-INDEX(_calc_누적빈도!B:B,$A22-기준150회_후보!$B$1)</f>
        <v>20</v>
      </c>
      <c r="C22">
        <f>INDEX(_calc_누적빈도!C:C,$A22)-INDEX(_calc_누적빈도!C:C,$A22-기준150회_후보!$B$1)</f>
        <v>12</v>
      </c>
      <c r="D22">
        <f>INDEX(_calc_누적빈도!D:D,$A22)-INDEX(_calc_누적빈도!D:D,$A22-기준150회_후보!$B$1)</f>
        <v>26</v>
      </c>
      <c r="E22">
        <f>INDEX(_calc_누적빈도!E:E,$A22)-INDEX(_calc_누적빈도!E:E,$A22-기준150회_후보!$B$1)</f>
        <v>17</v>
      </c>
      <c r="F22">
        <f>INDEX(_calc_누적빈도!F:F,$A22)-INDEX(_calc_누적빈도!F:F,$A22-기준150회_후보!$B$1)</f>
        <v>13</v>
      </c>
      <c r="G22">
        <f>INDEX(_calc_누적빈도!G:G,$A22)-INDEX(_calc_누적빈도!G:G,$A22-기준150회_후보!$B$1)</f>
        <v>25</v>
      </c>
      <c r="H22">
        <f>INDEX(_calc_누적빈도!H:H,$A22)-INDEX(_calc_누적빈도!H:H,$A22-기준150회_후보!$B$1)</f>
        <v>26</v>
      </c>
      <c r="I22">
        <f>INDEX(_calc_누적빈도!I:I,$A22)-INDEX(_calc_누적빈도!I:I,$A22-기준150회_후보!$B$1)</f>
        <v>19</v>
      </c>
      <c r="J22">
        <f>INDEX(_calc_누적빈도!J:J,$A22)-INDEX(_calc_누적빈도!J:J,$A22-기준150회_후보!$B$1)</f>
        <v>19</v>
      </c>
      <c r="K22">
        <f>INDEX(_calc_누적빈도!K:K,$A22)-INDEX(_calc_누적빈도!K:K,$A22-기준150회_후보!$B$1)</f>
        <v>17</v>
      </c>
      <c r="L22">
        <f>INDEX(_calc_누적빈도!L:L,$A22)-INDEX(_calc_누적빈도!L:L,$A22-기준150회_후보!$B$1)</f>
        <v>19</v>
      </c>
      <c r="M22">
        <f>INDEX(_calc_누적빈도!M:M,$A22)-INDEX(_calc_누적빈도!M:M,$A22-기준150회_후보!$B$1)</f>
        <v>21</v>
      </c>
      <c r="N22">
        <f>INDEX(_calc_누적빈도!N:N,$A22)-INDEX(_calc_누적빈도!N:N,$A22-기준150회_후보!$B$1)</f>
        <v>25</v>
      </c>
      <c r="O22">
        <f>INDEX(_calc_누적빈도!O:O,$A22)-INDEX(_calc_누적빈도!O:O,$A22-기준150회_후보!$B$1)</f>
        <v>17</v>
      </c>
      <c r="P22">
        <f>INDEX(_calc_누적빈도!P:P,$A22)-INDEX(_calc_누적빈도!P:P,$A22-기준150회_후보!$B$1)</f>
        <v>23</v>
      </c>
      <c r="Q22">
        <f>INDEX(_calc_누적빈도!Q:Q,$A22)-INDEX(_calc_누적빈도!Q:Q,$A22-기준150회_후보!$B$1)</f>
        <v>27</v>
      </c>
      <c r="R22">
        <f>INDEX(_calc_누적빈도!R:R,$A22)-INDEX(_calc_누적빈도!R:R,$A22-기준150회_후보!$B$1)</f>
        <v>18</v>
      </c>
      <c r="S22">
        <f>INDEX(_calc_누적빈도!S:S,$A22)-INDEX(_calc_누적빈도!S:S,$A22-기준150회_후보!$B$1)</f>
        <v>14</v>
      </c>
      <c r="T22">
        <f>INDEX(_calc_누적빈도!T:T,$A22)-INDEX(_calc_누적빈도!T:T,$A22-기준150회_후보!$B$1)</f>
        <v>23</v>
      </c>
      <c r="U22">
        <f>INDEX(_calc_누적빈도!U:U,$A22)-INDEX(_calc_누적빈도!U:U,$A22-기준150회_후보!$B$1)</f>
        <v>19</v>
      </c>
      <c r="V22">
        <f>INDEX(_calc_누적빈도!V:V,$A22)-INDEX(_calc_누적빈도!V:V,$A22-기준150회_후보!$B$1)</f>
        <v>21</v>
      </c>
      <c r="W22">
        <f>INDEX(_calc_누적빈도!W:W,$A22)-INDEX(_calc_누적빈도!W:W,$A22-기준150회_후보!$B$1)</f>
        <v>15</v>
      </c>
      <c r="X22">
        <f>INDEX(_calc_누적빈도!X:X,$A22)-INDEX(_calc_누적빈도!X:X,$A22-기준150회_후보!$B$1)</f>
        <v>17</v>
      </c>
      <c r="Y22">
        <f>INDEX(_calc_누적빈도!Y:Y,$A22)-INDEX(_calc_누적빈도!Y:Y,$A22-기준150회_후보!$B$1)</f>
        <v>21</v>
      </c>
      <c r="Z22">
        <f>INDEX(_calc_누적빈도!Z:Z,$A22)-INDEX(_calc_누적빈도!Z:Z,$A22-기준150회_후보!$B$1)</f>
        <v>15</v>
      </c>
      <c r="AA22">
        <f>INDEX(_calc_누적빈도!AA:AA,$A22)-INDEX(_calc_누적빈도!AA:AA,$A22-기준150회_후보!$B$1)</f>
        <v>20</v>
      </c>
      <c r="AB22">
        <f>INDEX(_calc_누적빈도!AB:AB,$A22)-INDEX(_calc_누적빈도!AB:AB,$A22-기준150회_후보!$B$1)</f>
        <v>25</v>
      </c>
      <c r="AC22">
        <f>INDEX(_calc_누적빈도!AC:AC,$A22)-INDEX(_calc_누적빈도!AC:AC,$A22-기준150회_후보!$B$1)</f>
        <v>25</v>
      </c>
      <c r="AD22">
        <f>INDEX(_calc_누적빈도!AD:AD,$A22)-INDEX(_calc_누적빈도!AD:AD,$A22-기준150회_후보!$B$1)</f>
        <v>19</v>
      </c>
      <c r="AE22">
        <f>INDEX(_calc_누적빈도!AE:AE,$A22)-INDEX(_calc_누적빈도!AE:AE,$A22-기준150회_후보!$B$1)</f>
        <v>26</v>
      </c>
      <c r="AF22">
        <f>INDEX(_calc_누적빈도!AF:AF,$A22)-INDEX(_calc_누적빈도!AF:AF,$A22-기준150회_후보!$B$1)</f>
        <v>22</v>
      </c>
      <c r="AG22">
        <f>INDEX(_calc_누적빈도!AG:AG,$A22)-INDEX(_calc_누적빈도!AG:AG,$A22-기준150회_후보!$B$1)</f>
        <v>16</v>
      </c>
      <c r="AH22">
        <f>INDEX(_calc_누적빈도!AH:AH,$A22)-INDEX(_calc_누적빈도!AH:AH,$A22-기준150회_후보!$B$1)</f>
        <v>24</v>
      </c>
      <c r="AI22">
        <f>INDEX(_calc_누적빈도!AI:AI,$A22)-INDEX(_calc_누적빈도!AI:AI,$A22-기준150회_후보!$B$1)</f>
        <v>19</v>
      </c>
      <c r="AJ22">
        <f>INDEX(_calc_누적빈도!AJ:AJ,$A22)-INDEX(_calc_누적빈도!AJ:AJ,$A22-기준150회_후보!$B$1)</f>
        <v>20</v>
      </c>
      <c r="AK22">
        <f>INDEX(_calc_누적빈도!AK:AK,$A22)-INDEX(_calc_누적빈도!AK:AK,$A22-기준150회_후보!$B$1)</f>
        <v>20</v>
      </c>
      <c r="AL22">
        <f>INDEX(_calc_누적빈도!AL:AL,$A22)-INDEX(_calc_누적빈도!AL:AL,$A22-기준150회_후보!$B$1)</f>
        <v>24</v>
      </c>
      <c r="AM22">
        <f>INDEX(_calc_누적빈도!AM:AM,$A22)-INDEX(_calc_누적빈도!AM:AM,$A22-기준150회_후보!$B$1)</f>
        <v>27</v>
      </c>
      <c r="AN22">
        <f>INDEX(_calc_누적빈도!AN:AN,$A22)-INDEX(_calc_누적빈도!AN:AN,$A22-기준150회_후보!$B$1)</f>
        <v>17</v>
      </c>
      <c r="AO22">
        <f>INDEX(_calc_누적빈도!AO:AO,$A22)-INDEX(_calc_누적빈도!AO:AO,$A22-기준150회_후보!$B$1)</f>
        <v>23</v>
      </c>
      <c r="AP22">
        <f>INDEX(_calc_누적빈도!AP:AP,$A22)-INDEX(_calc_누적빈도!AP:AP,$A22-기준150회_후보!$B$1)</f>
        <v>15</v>
      </c>
      <c r="AQ22">
        <f>INDEX(_calc_누적빈도!AQ:AQ,$A22)-INDEX(_calc_누적빈도!AQ:AQ,$A22-기준150회_후보!$B$1)</f>
        <v>16</v>
      </c>
      <c r="AR22">
        <f>INDEX(_calc_누적빈도!AR:AR,$A22)-INDEX(_calc_누적빈도!AR:AR,$A22-기준150회_후보!$B$1)</f>
        <v>14</v>
      </c>
      <c r="AS22">
        <f>INDEX(_calc_누적빈도!AS:AS,$A22)-INDEX(_calc_누적빈도!AS:AS,$A22-기준150회_후보!$B$1)</f>
        <v>20</v>
      </c>
      <c r="AT22">
        <f>INDEX(_calc_누적빈도!AT:AT,$A22)-INDEX(_calc_누적빈도!AT:AT,$A22-기준150회_후보!$B$1)</f>
        <v>19</v>
      </c>
      <c r="AU22">
        <f>(RANK(_calc_라운드기준!B22,_calc_라운드기준!$B22:$AT22,0)+COUNTIFS(_calc_라운드기준!$B22:$AT22,_calc_라운드기준!B22,$B$1:$AT$1,"&lt;"&amp;1))-(RANK(B22,$B22:$AT22,0)+COUNTIFS($B22:$AT22,B22,$B$1:$AT$1,"&lt;"&amp;1))</f>
        <v>-13</v>
      </c>
      <c r="AV22">
        <f>(RANK(_calc_라운드기준!C22,_calc_라운드기준!$B22:$AT22,0)+COUNTIFS(_calc_라운드기준!$B22:$AT22,_calc_라운드기준!C22,$B$1:$AT$1,"&lt;"&amp;2))-(RANK(C22,$B22:$AT22,0)+COUNTIFS($B22:$AT22,C22,$B$1:$AT$1,"&lt;"&amp;2))</f>
        <v>-9</v>
      </c>
      <c r="AW22">
        <f>(RANK(_calc_라운드기준!D22,_calc_라운드기준!$B22:$AT22,0)+COUNTIFS(_calc_라운드기준!$B22:$AT22,_calc_라운드기준!D22,$B$1:$AT$1,"&lt;"&amp;3))-(RANK(D22,$B22:$AT22,0)+COUNTIFS($B22:$AT22,D22,$B$1:$AT$1,"&lt;"&amp;3))</f>
        <v>0</v>
      </c>
      <c r="AX22">
        <f>(RANK(_calc_라운드기준!E22,_calc_라운드기준!$B22:$AT22,0)+COUNTIFS(_calc_라운드기준!$B22:$AT22,_calc_라운드기준!E22,$B$1:$AT$1,"&lt;"&amp;4))-(RANK(E22,$B22:$AT22,0)+COUNTIFS($B22:$AT22,E22,$B$1:$AT$1,"&lt;"&amp;4))</f>
        <v>-20</v>
      </c>
      <c r="AY22">
        <f>(RANK(_calc_라운드기준!F22,_calc_라운드기준!$B22:$AT22,0)+COUNTIFS(_calc_라운드기준!$B22:$AT22,_calc_라운드기준!F22,$B$1:$AT$1,"&lt;"&amp;5))-(RANK(F22,$B22:$AT22,0)+COUNTIFS($B22:$AT22,F22,$B$1:$AT$1,"&lt;"&amp;5))</f>
        <v>-20</v>
      </c>
      <c r="AZ22">
        <f>(RANK(_calc_라운드기준!G22,_calc_라운드기준!$B22:$AT22,0)+COUNTIFS(_calc_라운드기준!$B22:$AT22,_calc_라운드기준!G22,$B$1:$AT$1,"&lt;"&amp;6))-(RANK(G22,$B22:$AT22,0)+COUNTIFS($B22:$AT22,G22,$B$1:$AT$1,"&lt;"&amp;6))</f>
        <v>1</v>
      </c>
      <c r="BA22">
        <f>(RANK(_calc_라운드기준!H22,_calc_라운드기준!$B22:$AT22,0)+COUNTIFS(_calc_라운드기준!$B22:$AT22,_calc_라운드기준!H22,$B$1:$AT$1,"&lt;"&amp;7))-(RANK(H22,$B22:$AT22,0)+COUNTIFS($B22:$AT22,H22,$B$1:$AT$1,"&lt;"&amp;7))</f>
        <v>21</v>
      </c>
      <c r="BB22">
        <f>(RANK(_calc_라운드기준!I22,_calc_라운드기준!$B22:$AT22,0)+COUNTIFS(_calc_라운드기준!$B22:$AT22,_calc_라운드기준!I22,$B$1:$AT$1,"&lt;"&amp;8))-(RANK(I22,$B22:$AT22,0)+COUNTIFS($B22:$AT22,I22,$B$1:$AT$1,"&lt;"&amp;8))</f>
        <v>-16</v>
      </c>
      <c r="BC22">
        <f>(RANK(_calc_라운드기준!J22,_calc_라운드기준!$B22:$AT22,0)+COUNTIFS(_calc_라운드기준!$B22:$AT22,_calc_라운드기준!J22,$B$1:$AT$1,"&lt;"&amp;9))-(RANK(J22,$B22:$AT22,0)+COUNTIFS($B22:$AT22,J22,$B$1:$AT$1,"&lt;"&amp;9))</f>
        <v>1</v>
      </c>
      <c r="BD22">
        <f>(RANK(_calc_라운드기준!K22,_calc_라운드기준!$B22:$AT22,0)+COUNTIFS(_calc_라운드기준!$B22:$AT22,_calc_라운드기준!K22,$B$1:$AT$1,"&lt;"&amp;10))-(RANK(K22,$B22:$AT22,0)+COUNTIFS($B22:$AT22,K22,$B$1:$AT$1,"&lt;"&amp;10))</f>
        <v>-6</v>
      </c>
      <c r="BE22">
        <f>(RANK(_calc_라운드기준!L22,_calc_라운드기준!$B22:$AT22,0)+COUNTIFS(_calc_라운드기준!$B22:$AT22,_calc_라운드기준!L22,$B$1:$AT$1,"&lt;"&amp;11))-(RANK(L22,$B22:$AT22,0)+COUNTIFS($B22:$AT22,L22,$B$1:$AT$1,"&lt;"&amp;11))</f>
        <v>2</v>
      </c>
      <c r="BF22">
        <f>(RANK(_calc_라운드기준!M22,_calc_라운드기준!$B22:$AT22,0)+COUNTIFS(_calc_라운드기준!$B22:$AT22,_calc_라운드기준!M22,$B$1:$AT$1,"&lt;"&amp;12))-(RANK(M22,$B22:$AT22,0)+COUNTIFS($B22:$AT22,M22,$B$1:$AT$1,"&lt;"&amp;12))</f>
        <v>21</v>
      </c>
      <c r="BG22">
        <f>(RANK(_calc_라운드기준!N22,_calc_라운드기준!$B22:$AT22,0)+COUNTIFS(_calc_라운드기준!$B22:$AT22,_calc_라운드기준!N22,$B$1:$AT$1,"&lt;"&amp;13))-(RANK(N22,$B22:$AT22,0)+COUNTIFS($B22:$AT22,N22,$B$1:$AT$1,"&lt;"&amp;13))</f>
        <v>22</v>
      </c>
      <c r="BH22">
        <f>(RANK(_calc_라운드기준!O22,_calc_라운드기준!$B22:$AT22,0)+COUNTIFS(_calc_라운드기준!$B22:$AT22,_calc_라운드기준!O22,$B$1:$AT$1,"&lt;"&amp;14))-(RANK(O22,$B22:$AT22,0)+COUNTIFS($B22:$AT22,O22,$B$1:$AT$1,"&lt;"&amp;14))</f>
        <v>7</v>
      </c>
      <c r="BI22">
        <f>(RANK(_calc_라운드기준!P22,_calc_라운드기준!$B22:$AT22,0)+COUNTIFS(_calc_라운드기준!$B22:$AT22,_calc_라운드기준!P22,$B$1:$AT$1,"&lt;"&amp;15))-(RANK(P22,$B22:$AT22,0)+COUNTIFS($B22:$AT22,P22,$B$1:$AT$1,"&lt;"&amp;15))</f>
        <v>-8</v>
      </c>
      <c r="BJ22">
        <f>(RANK(_calc_라운드기준!Q22,_calc_라운드기준!$B22:$AT22,0)+COUNTIFS(_calc_라운드기준!$B22:$AT22,_calc_라운드기준!Q22,$B$1:$AT$1,"&lt;"&amp;16))-(RANK(Q22,$B22:$AT22,0)+COUNTIFS($B22:$AT22,Q22,$B$1:$AT$1,"&lt;"&amp;16))</f>
        <v>1</v>
      </c>
      <c r="BK22">
        <f>(RANK(_calc_라운드기준!R22,_calc_라운드기준!$B22:$AT22,0)+COUNTIFS(_calc_라운드기준!$B22:$AT22,_calc_라운드기준!R22,$B$1:$AT$1,"&lt;"&amp;17))-(RANK(R22,$B22:$AT22,0)+COUNTIFS($B22:$AT22,R22,$B$1:$AT$1,"&lt;"&amp;17))</f>
        <v>-18</v>
      </c>
      <c r="BL22">
        <f>(RANK(_calc_라운드기준!S22,_calc_라운드기준!$B22:$AT22,0)+COUNTIFS(_calc_라운드기준!$B22:$AT22,_calc_라운드기준!S22,$B$1:$AT$1,"&lt;"&amp;18))-(RANK(S22,$B22:$AT22,0)+COUNTIFS($B22:$AT22,S22,$B$1:$AT$1,"&lt;"&amp;18))</f>
        <v>-4</v>
      </c>
      <c r="BM22">
        <f>(RANK(_calc_라운드기준!T22,_calc_라운드기준!$B22:$AT22,0)+COUNTIFS(_calc_라운드기준!$B22:$AT22,_calc_라운드기준!T22,$B$1:$AT$1,"&lt;"&amp;19))-(RANK(T22,$B22:$AT22,0)+COUNTIFS($B22:$AT22,T22,$B$1:$AT$1,"&lt;"&amp;19))</f>
        <v>1</v>
      </c>
      <c r="BN22">
        <f>(RANK(_calc_라운드기준!U22,_calc_라운드기준!$B22:$AT22,0)+COUNTIFS(_calc_라운드기준!$B22:$AT22,_calc_라운드기준!U22,$B$1:$AT$1,"&lt;"&amp;20))-(RANK(U22,$B22:$AT22,0)+COUNTIFS($B22:$AT22,U22,$B$1:$AT$1,"&lt;"&amp;20))</f>
        <v>3</v>
      </c>
      <c r="BO22">
        <f>(RANK(_calc_라운드기준!V22,_calc_라운드기준!$B22:$AT22,0)+COUNTIFS(_calc_라운드기준!$B22:$AT22,_calc_라운드기준!V22,$B$1:$AT$1,"&lt;"&amp;21))-(RANK(V22,$B22:$AT22,0)+COUNTIFS($B22:$AT22,V22,$B$1:$AT$1,"&lt;"&amp;21))</f>
        <v>25</v>
      </c>
      <c r="BP22">
        <f>(RANK(_calc_라운드기준!W22,_calc_라운드기준!$B22:$AT22,0)+COUNTIFS(_calc_라운드기준!$B22:$AT22,_calc_라운드기준!W22,$B$1:$AT$1,"&lt;"&amp;22))-(RANK(W22,$B22:$AT22,0)+COUNTIFS($B22:$AT22,W22,$B$1:$AT$1,"&lt;"&amp;22))</f>
        <v>0</v>
      </c>
      <c r="BQ22">
        <f>(RANK(_calc_라운드기준!X22,_calc_라운드기준!$B22:$AT22,0)+COUNTIFS(_calc_라운드기준!$B22:$AT22,_calc_라운드기준!X22,$B$1:$AT$1,"&lt;"&amp;23))-(RANK(X22,$B22:$AT22,0)+COUNTIFS($B22:$AT22,X22,$B$1:$AT$1,"&lt;"&amp;23))</f>
        <v>-26</v>
      </c>
      <c r="BR22">
        <f>(RANK(_calc_라운드기준!Y22,_calc_라운드기준!$B22:$AT22,0)+COUNTIFS(_calc_라운드기준!$B22:$AT22,_calc_라운드기준!Y22,$B$1:$AT$1,"&lt;"&amp;24))-(RANK(Y22,$B22:$AT22,0)+COUNTIFS($B22:$AT22,Y22,$B$1:$AT$1,"&lt;"&amp;24))</f>
        <v>-3</v>
      </c>
      <c r="BS22">
        <f>(RANK(_calc_라운드기준!Z22,_calc_라운드기준!$B22:$AT22,0)+COUNTIFS(_calc_라운드기준!$B22:$AT22,_calc_라운드기준!Z22,$B$1:$AT$1,"&lt;"&amp;25))-(RANK(Z22,$B22:$AT22,0)+COUNTIFS($B22:$AT22,Z22,$B$1:$AT$1,"&lt;"&amp;25))</f>
        <v>-9</v>
      </c>
      <c r="BT22">
        <f>(RANK(_calc_라운드기준!AA22,_calc_라운드기준!$B22:$AT22,0)+COUNTIFS(_calc_라운드기준!$B22:$AT22,_calc_라운드기준!AA22,$B$1:$AT$1,"&lt;"&amp;26))-(RANK(AA22,$B22:$AT22,0)+COUNTIFS($B22:$AT22,AA22,$B$1:$AT$1,"&lt;"&amp;26))</f>
        <v>12</v>
      </c>
      <c r="BU22">
        <f>(RANK(_calc_라운드기준!AB22,_calc_라운드기준!$B22:$AT22,0)+COUNTIFS(_calc_라운드기준!$B22:$AT22,_calc_라운드기준!AB22,$B$1:$AT$1,"&lt;"&amp;27))-(RANK(AB22,$B22:$AT22,0)+COUNTIFS($B22:$AT22,AB22,$B$1:$AT$1,"&lt;"&amp;27))</f>
        <v>-7</v>
      </c>
      <c r="BV22">
        <f>(RANK(_calc_라운드기준!AC22,_calc_라운드기준!$B22:$AT22,0)+COUNTIFS(_calc_라운드기준!$B22:$AT22,_calc_라운드기준!AC22,$B$1:$AT$1,"&lt;"&amp;28))-(RANK(AC22,$B22:$AT22,0)+COUNTIFS($B22:$AT22,AC22,$B$1:$AT$1,"&lt;"&amp;28))</f>
        <v>-4</v>
      </c>
      <c r="BW22">
        <f>(RANK(_calc_라운드기준!AD22,_calc_라운드기준!$B22:$AT22,0)+COUNTIFS(_calc_라운드기준!$B22:$AT22,_calc_라운드기준!AD22,$B$1:$AT$1,"&lt;"&amp;29))-(RANK(AD22,$B22:$AT22,0)+COUNTIFS($B22:$AT22,AD22,$B$1:$AT$1,"&lt;"&amp;29))</f>
        <v>5</v>
      </c>
      <c r="BX22">
        <f>(RANK(_calc_라운드기준!AE22,_calc_라운드기준!$B22:$AT22,0)+COUNTIFS(_calc_라운드기준!$B22:$AT22,_calc_라운드기준!AE22,$B$1:$AT$1,"&lt;"&amp;30))-(RANK(AE22,$B22:$AT22,0)+COUNTIFS($B22:$AT22,AE22,$B$1:$AT$1,"&lt;"&amp;30))</f>
        <v>11</v>
      </c>
      <c r="BY22">
        <f>(RANK(_calc_라운드기준!AF22,_calc_라운드기준!$B22:$AT22,0)+COUNTIFS(_calc_라운드기준!$B22:$AT22,_calc_라운드기준!AF22,$B$1:$AT$1,"&lt;"&amp;31))-(RANK(AF22,$B22:$AT22,0)+COUNTIFS($B22:$AT22,AF22,$B$1:$AT$1,"&lt;"&amp;31))</f>
        <v>-5</v>
      </c>
      <c r="BZ22">
        <f>(RANK(_calc_라운드기준!AG22,_calc_라운드기준!$B22:$AT22,0)+COUNTIFS(_calc_라운드기준!$B22:$AT22,_calc_라운드기준!AG22,$B$1:$AT$1,"&lt;"&amp;32))-(RANK(AG22,$B22:$AT22,0)+COUNTIFS($B22:$AT22,AG22,$B$1:$AT$1,"&lt;"&amp;32))</f>
        <v>-20</v>
      </c>
      <c r="CA22">
        <f>(RANK(_calc_라운드기준!AH22,_calc_라운드기준!$B22:$AT22,0)+COUNTIFS(_calc_라운드기준!$B22:$AT22,_calc_라운드기준!AH22,$B$1:$AT$1,"&lt;"&amp;33))-(RANK(AH22,$B22:$AT22,0)+COUNTIFS($B22:$AT22,AH22,$B$1:$AT$1,"&lt;"&amp;33))</f>
        <v>8</v>
      </c>
      <c r="CB22">
        <f>(RANK(_calc_라운드기준!AI22,_calc_라운드기준!$B22:$AT22,0)+COUNTIFS(_calc_라운드기준!$B22:$AT22,_calc_라운드기준!AI22,$B$1:$AT$1,"&lt;"&amp;34))-(RANK(AI22,$B22:$AT22,0)+COUNTIFS($B22:$AT22,AI22,$B$1:$AT$1,"&lt;"&amp;34))</f>
        <v>16</v>
      </c>
      <c r="CC22">
        <f>(RANK(_calc_라운드기준!AJ22,_calc_라운드기준!$B22:$AT22,0)+COUNTIFS(_calc_라운드기준!$B22:$AT22,_calc_라운드기준!AJ22,$B$1:$AT$1,"&lt;"&amp;35))-(RANK(AJ22,$B22:$AT22,0)+COUNTIFS($B22:$AT22,AJ22,$B$1:$AT$1,"&lt;"&amp;35))</f>
        <v>13</v>
      </c>
      <c r="CD22">
        <f>(RANK(_calc_라운드기준!AK22,_calc_라운드기준!$B22:$AT22,0)+COUNTIFS(_calc_라운드기준!$B22:$AT22,_calc_라운드기준!AK22,$B$1:$AT$1,"&lt;"&amp;36))-(RANK(AK22,$B22:$AT22,0)+COUNTIFS($B22:$AT22,AK22,$B$1:$AT$1,"&lt;"&amp;36))</f>
        <v>-11</v>
      </c>
      <c r="CE22">
        <f>(RANK(_calc_라운드기준!AL22,_calc_라운드기준!$B22:$AT22,0)+COUNTIFS(_calc_라운드기준!$B22:$AT22,_calc_라운드기준!AL22,$B$1:$AT$1,"&lt;"&amp;37))-(RANK(AL22,$B22:$AT22,0)+COUNTIFS($B22:$AT22,AL22,$B$1:$AT$1,"&lt;"&amp;37))</f>
        <v>8</v>
      </c>
      <c r="CF22">
        <f>(RANK(_calc_라운드기준!AM22,_calc_라운드기준!$B22:$AT22,0)+COUNTIFS(_calc_라운드기준!$B22:$AT22,_calc_라운드기준!AM22,$B$1:$AT$1,"&lt;"&amp;38))-(RANK(AM22,$B22:$AT22,0)+COUNTIFS($B22:$AT22,AM22,$B$1:$AT$1,"&lt;"&amp;38))</f>
        <v>18</v>
      </c>
      <c r="CG22">
        <f>(RANK(_calc_라운드기준!AN22,_calc_라운드기준!$B22:$AT22,0)+COUNTIFS(_calc_라운드기준!$B22:$AT22,_calc_라운드기준!AN22,$B$1:$AT$1,"&lt;"&amp;39))-(RANK(AN22,$B22:$AT22,0)+COUNTIFS($B22:$AT22,AN22,$B$1:$AT$1,"&lt;"&amp;39))</f>
        <v>-15</v>
      </c>
      <c r="CH22">
        <f>(RANK(_calc_라운드기준!AO22,_calc_라운드기준!$B22:$AT22,0)+COUNTIFS(_calc_라운드기준!$B22:$AT22,_calc_라운드기준!AO22,$B$1:$AT$1,"&lt;"&amp;40))-(RANK(AO22,$B22:$AT22,0)+COUNTIFS($B22:$AT22,AO22,$B$1:$AT$1,"&lt;"&amp;40))</f>
        <v>8</v>
      </c>
      <c r="CI22">
        <f>(RANK(_calc_라운드기준!AP22,_calc_라운드기준!$B22:$AT22,0)+COUNTIFS(_calc_라운드기준!$B22:$AT22,_calc_라운드기준!AP22,$B$1:$AT$1,"&lt;"&amp;41))-(RANK(AP22,$B22:$AT22,0)+COUNTIFS($B22:$AT22,AP22,$B$1:$AT$1,"&lt;"&amp;41))</f>
        <v>-18</v>
      </c>
      <c r="CJ22">
        <f>(RANK(_calc_라운드기준!AQ22,_calc_라운드기준!$B22:$AT22,0)+COUNTIFS(_calc_라운드기준!$B22:$AT22,_calc_라운드기준!AQ22,$B$1:$AT$1,"&lt;"&amp;42))-(RANK(AQ22,$B22:$AT22,0)+COUNTIFS($B22:$AT22,AQ22,$B$1:$AT$1,"&lt;"&amp;42))</f>
        <v>5</v>
      </c>
      <c r="CK22">
        <f>(RANK(_calc_라운드기준!AR22,_calc_라운드기준!$B22:$AT22,0)+COUNTIFS(_calc_라운드기준!$B22:$AT22,_calc_라운드기준!AR22,$B$1:$AT$1,"&lt;"&amp;43))-(RANK(AR22,$B22:$AT22,0)+COUNTIFS($B22:$AT22,AR22,$B$1:$AT$1,"&lt;"&amp;43))</f>
        <v>1</v>
      </c>
      <c r="CL22">
        <f>(RANK(_calc_라운드기준!AS22,_calc_라운드기준!$B22:$AT22,0)+COUNTIFS(_calc_라운드기준!$B22:$AT22,_calc_라운드기준!AS22,$B$1:$AT$1,"&lt;"&amp;44))-(RANK(AS22,$B22:$AT22,0)+COUNTIFS($B22:$AT22,AS22,$B$1:$AT$1,"&lt;"&amp;44))</f>
        <v>17</v>
      </c>
      <c r="CM22">
        <f>(RANK(_calc_라운드기준!AT22,_calc_라운드기준!$B22:$AT22,0)+COUNTIFS(_calc_라운드기준!$B22:$AT22,_calc_라운드기준!AT22,$B$1:$AT$1,"&lt;"&amp;45))-(RANK(AT22,$B22:$AT22,0)+COUNTIFS($B22:$AT22,AT22,$B$1:$AT$1,"&lt;"&amp;45))</f>
        <v>5</v>
      </c>
      <c r="CN22">
        <f t="shared" si="0"/>
        <v>37</v>
      </c>
      <c r="CO22">
        <f t="shared" si="1"/>
        <v>34</v>
      </c>
      <c r="CP22">
        <f t="shared" si="2"/>
        <v>25</v>
      </c>
      <c r="CQ22">
        <f t="shared" si="3"/>
        <v>42</v>
      </c>
      <c r="CR22">
        <f t="shared" si="4"/>
        <v>43</v>
      </c>
      <c r="CS22">
        <f t="shared" si="5"/>
        <v>20</v>
      </c>
      <c r="CT22">
        <f t="shared" si="6"/>
        <v>3</v>
      </c>
      <c r="CU22">
        <f t="shared" si="7"/>
        <v>39</v>
      </c>
      <c r="CV22">
        <f t="shared" si="8"/>
        <v>21</v>
      </c>
      <c r="CW22">
        <f t="shared" si="9"/>
        <v>31</v>
      </c>
      <c r="CX22">
        <f t="shared" si="10"/>
        <v>19</v>
      </c>
      <c r="CY22">
        <f t="shared" si="11"/>
        <v>4</v>
      </c>
      <c r="CZ22">
        <f t="shared" si="12"/>
        <v>2</v>
      </c>
      <c r="DA22">
        <f t="shared" si="13"/>
        <v>14</v>
      </c>
      <c r="DB22">
        <f t="shared" si="14"/>
        <v>33</v>
      </c>
      <c r="DC22">
        <f t="shared" si="15"/>
        <v>22</v>
      </c>
      <c r="DD22">
        <f t="shared" si="16"/>
        <v>40</v>
      </c>
      <c r="DE22">
        <f t="shared" si="17"/>
        <v>28</v>
      </c>
      <c r="DF22">
        <f t="shared" si="18"/>
        <v>23</v>
      </c>
      <c r="DG22">
        <f t="shared" si="19"/>
        <v>18</v>
      </c>
      <c r="DH22">
        <f t="shared" si="20"/>
        <v>1</v>
      </c>
      <c r="DI22">
        <f t="shared" si="21"/>
        <v>26</v>
      </c>
      <c r="DJ22">
        <f t="shared" si="22"/>
        <v>45</v>
      </c>
      <c r="DK22">
        <f t="shared" si="23"/>
        <v>27</v>
      </c>
      <c r="DL22">
        <f t="shared" si="24"/>
        <v>35</v>
      </c>
      <c r="DM22">
        <f t="shared" si="25"/>
        <v>9</v>
      </c>
      <c r="DN22">
        <f t="shared" si="26"/>
        <v>32</v>
      </c>
      <c r="DO22">
        <f t="shared" si="27"/>
        <v>29</v>
      </c>
      <c r="DP22">
        <f t="shared" si="28"/>
        <v>15</v>
      </c>
      <c r="DQ22">
        <f t="shared" si="29"/>
        <v>10</v>
      </c>
      <c r="DR22">
        <f t="shared" si="30"/>
        <v>30</v>
      </c>
      <c r="DS22">
        <f t="shared" si="31"/>
        <v>44</v>
      </c>
      <c r="DT22">
        <f t="shared" si="32"/>
        <v>11</v>
      </c>
      <c r="DU22">
        <f t="shared" si="33"/>
        <v>7</v>
      </c>
      <c r="DV22">
        <f t="shared" si="34"/>
        <v>8</v>
      </c>
      <c r="DW22">
        <f t="shared" si="35"/>
        <v>36</v>
      </c>
      <c r="DX22">
        <f t="shared" si="36"/>
        <v>12</v>
      </c>
      <c r="DY22">
        <f t="shared" si="37"/>
        <v>5</v>
      </c>
      <c r="DZ22">
        <f t="shared" si="38"/>
        <v>38</v>
      </c>
      <c r="EA22">
        <f t="shared" si="39"/>
        <v>13</v>
      </c>
      <c r="EB22">
        <f t="shared" si="40"/>
        <v>41</v>
      </c>
      <c r="EC22">
        <f t="shared" si="41"/>
        <v>16</v>
      </c>
      <c r="ED22">
        <f t="shared" si="42"/>
        <v>24</v>
      </c>
      <c r="EE22">
        <f t="shared" si="43"/>
        <v>6</v>
      </c>
      <c r="EF22">
        <f t="shared" si="44"/>
        <v>17</v>
      </c>
    </row>
    <row r="23" spans="1:136" ht="16.5" customHeight="1">
      <c r="A23">
        <f>_calc_라운드기준!A23</f>
        <v>1223</v>
      </c>
      <c r="B23">
        <f>INDEX(_calc_누적빈도!B:B,$A23)-INDEX(_calc_누적빈도!B:B,$A23-기준150회_후보!$B$1)</f>
        <v>20</v>
      </c>
      <c r="C23">
        <f>INDEX(_calc_누적빈도!C:C,$A23)-INDEX(_calc_누적빈도!C:C,$A23-기준150회_후보!$B$1)</f>
        <v>12</v>
      </c>
      <c r="D23">
        <f>INDEX(_calc_누적빈도!D:D,$A23)-INDEX(_calc_누적빈도!D:D,$A23-기준150회_후보!$B$1)</f>
        <v>26</v>
      </c>
      <c r="E23">
        <f>INDEX(_calc_누적빈도!E:E,$A23)-INDEX(_calc_누적빈도!E:E,$A23-기준150회_후보!$B$1)</f>
        <v>17</v>
      </c>
      <c r="F23">
        <f>INDEX(_calc_누적빈도!F:F,$A23)-INDEX(_calc_누적빈도!F:F,$A23-기준150회_후보!$B$1)</f>
        <v>13</v>
      </c>
      <c r="G23">
        <f>INDEX(_calc_누적빈도!G:G,$A23)-INDEX(_calc_누적빈도!G:G,$A23-기준150회_후보!$B$1)</f>
        <v>26</v>
      </c>
      <c r="H23">
        <f>INDEX(_calc_누적빈도!H:H,$A23)-INDEX(_calc_누적빈도!H:H,$A23-기준150회_후보!$B$1)</f>
        <v>26</v>
      </c>
      <c r="I23">
        <f>INDEX(_calc_누적빈도!I:I,$A23)-INDEX(_calc_누적빈도!I:I,$A23-기준150회_후보!$B$1)</f>
        <v>19</v>
      </c>
      <c r="J23">
        <f>INDEX(_calc_누적빈도!J:J,$A23)-INDEX(_calc_누적빈도!J:J,$A23-기준150회_후보!$B$1)</f>
        <v>19</v>
      </c>
      <c r="K23">
        <f>INDEX(_calc_누적빈도!K:K,$A23)-INDEX(_calc_누적빈도!K:K,$A23-기준150회_후보!$B$1)</f>
        <v>17</v>
      </c>
      <c r="L23">
        <f>INDEX(_calc_누적빈도!L:L,$A23)-INDEX(_calc_누적빈도!L:L,$A23-기준150회_후보!$B$1)</f>
        <v>19</v>
      </c>
      <c r="M23">
        <f>INDEX(_calc_누적빈도!M:M,$A23)-INDEX(_calc_누적빈도!M:M,$A23-기준150회_후보!$B$1)</f>
        <v>21</v>
      </c>
      <c r="N23">
        <f>INDEX(_calc_누적빈도!N:N,$A23)-INDEX(_calc_누적빈도!N:N,$A23-기준150회_후보!$B$1)</f>
        <v>25</v>
      </c>
      <c r="O23">
        <f>INDEX(_calc_누적빈도!O:O,$A23)-INDEX(_calc_누적빈도!O:O,$A23-기준150회_후보!$B$1)</f>
        <v>17</v>
      </c>
      <c r="P23">
        <f>INDEX(_calc_누적빈도!P:P,$A23)-INDEX(_calc_누적빈도!P:P,$A23-기준150회_후보!$B$1)</f>
        <v>23</v>
      </c>
      <c r="Q23">
        <f>INDEX(_calc_누적빈도!Q:Q,$A23)-INDEX(_calc_누적빈도!Q:Q,$A23-기준150회_후보!$B$1)</f>
        <v>26</v>
      </c>
      <c r="R23">
        <f>INDEX(_calc_누적빈도!R:R,$A23)-INDEX(_calc_누적빈도!R:R,$A23-기준150회_후보!$B$1)</f>
        <v>18</v>
      </c>
      <c r="S23">
        <f>INDEX(_calc_누적빈도!S:S,$A23)-INDEX(_calc_누적빈도!S:S,$A23-기준150회_후보!$B$1)</f>
        <v>14</v>
      </c>
      <c r="T23">
        <f>INDEX(_calc_누적빈도!T:T,$A23)-INDEX(_calc_누적빈도!T:T,$A23-기준150회_후보!$B$1)</f>
        <v>23</v>
      </c>
      <c r="U23">
        <f>INDEX(_calc_누적빈도!U:U,$A23)-INDEX(_calc_누적빈도!U:U,$A23-기준150회_후보!$B$1)</f>
        <v>18</v>
      </c>
      <c r="V23">
        <f>INDEX(_calc_누적빈도!V:V,$A23)-INDEX(_calc_누적빈도!V:V,$A23-기준150회_후보!$B$1)</f>
        <v>21</v>
      </c>
      <c r="W23">
        <f>INDEX(_calc_누적빈도!W:W,$A23)-INDEX(_calc_누적빈도!W:W,$A23-기준150회_후보!$B$1)</f>
        <v>15</v>
      </c>
      <c r="X23">
        <f>INDEX(_calc_누적빈도!X:X,$A23)-INDEX(_calc_누적빈도!X:X,$A23-기준150회_후보!$B$1)</f>
        <v>17</v>
      </c>
      <c r="Y23">
        <f>INDEX(_calc_누적빈도!Y:Y,$A23)-INDEX(_calc_누적빈도!Y:Y,$A23-기준150회_후보!$B$1)</f>
        <v>21</v>
      </c>
      <c r="Z23">
        <f>INDEX(_calc_누적빈도!Z:Z,$A23)-INDEX(_calc_누적빈도!Z:Z,$A23-기준150회_후보!$B$1)</f>
        <v>15</v>
      </c>
      <c r="AA23">
        <f>INDEX(_calc_누적빈도!AA:AA,$A23)-INDEX(_calc_누적빈도!AA:AA,$A23-기준150회_후보!$B$1)</f>
        <v>20</v>
      </c>
      <c r="AB23">
        <f>INDEX(_calc_누적빈도!AB:AB,$A23)-INDEX(_calc_누적빈도!AB:AB,$A23-기준150회_후보!$B$1)</f>
        <v>25</v>
      </c>
      <c r="AC23">
        <f>INDEX(_calc_누적빈도!AC:AC,$A23)-INDEX(_calc_누적빈도!AC:AC,$A23-기준150회_후보!$B$1)</f>
        <v>26</v>
      </c>
      <c r="AD23">
        <f>INDEX(_calc_누적빈도!AD:AD,$A23)-INDEX(_calc_누적빈도!AD:AD,$A23-기준150회_후보!$B$1)</f>
        <v>19</v>
      </c>
      <c r="AE23">
        <f>INDEX(_calc_누적빈도!AE:AE,$A23)-INDEX(_calc_누적빈도!AE:AE,$A23-기준150회_후보!$B$1)</f>
        <v>27</v>
      </c>
      <c r="AF23">
        <f>INDEX(_calc_누적빈도!AF:AF,$A23)-INDEX(_calc_누적빈도!AF:AF,$A23-기준150회_후보!$B$1)</f>
        <v>22</v>
      </c>
      <c r="AG23">
        <f>INDEX(_calc_누적빈도!AG:AG,$A23)-INDEX(_calc_누적빈도!AG:AG,$A23-기준150회_후보!$B$1)</f>
        <v>16</v>
      </c>
      <c r="AH23">
        <f>INDEX(_calc_누적빈도!AH:AH,$A23)-INDEX(_calc_누적빈도!AH:AH,$A23-기준150회_후보!$B$1)</f>
        <v>23</v>
      </c>
      <c r="AI23">
        <f>INDEX(_calc_누적빈도!AI:AI,$A23)-INDEX(_calc_누적빈도!AI:AI,$A23-기준150회_후보!$B$1)</f>
        <v>19</v>
      </c>
      <c r="AJ23">
        <f>INDEX(_calc_누적빈도!AJ:AJ,$A23)-INDEX(_calc_누적빈도!AJ:AJ,$A23-기준150회_후보!$B$1)</f>
        <v>20</v>
      </c>
      <c r="AK23">
        <f>INDEX(_calc_누적빈도!AK:AK,$A23)-INDEX(_calc_누적빈도!AK:AK,$A23-기준150회_후보!$B$1)</f>
        <v>20</v>
      </c>
      <c r="AL23">
        <f>INDEX(_calc_누적빈도!AL:AL,$A23)-INDEX(_calc_누적빈도!AL:AL,$A23-기준150회_후보!$B$1)</f>
        <v>24</v>
      </c>
      <c r="AM23">
        <f>INDEX(_calc_누적빈도!AM:AM,$A23)-INDEX(_calc_누적빈도!AM:AM,$A23-기준150회_후보!$B$1)</f>
        <v>28</v>
      </c>
      <c r="AN23">
        <f>INDEX(_calc_누적빈도!AN:AN,$A23)-INDEX(_calc_누적빈도!AN:AN,$A23-기준150회_후보!$B$1)</f>
        <v>16</v>
      </c>
      <c r="AO23">
        <f>INDEX(_calc_누적빈도!AO:AO,$A23)-INDEX(_calc_누적빈도!AO:AO,$A23-기준150회_후보!$B$1)</f>
        <v>23</v>
      </c>
      <c r="AP23">
        <f>INDEX(_calc_누적빈도!AP:AP,$A23)-INDEX(_calc_누적빈도!AP:AP,$A23-기준150회_후보!$B$1)</f>
        <v>15</v>
      </c>
      <c r="AQ23">
        <f>INDEX(_calc_누적빈도!AQ:AQ,$A23)-INDEX(_calc_누적빈도!AQ:AQ,$A23-기준150회_후보!$B$1)</f>
        <v>16</v>
      </c>
      <c r="AR23">
        <f>INDEX(_calc_누적빈도!AR:AR,$A23)-INDEX(_calc_누적빈도!AR:AR,$A23-기준150회_후보!$B$1)</f>
        <v>14</v>
      </c>
      <c r="AS23">
        <f>INDEX(_calc_누적빈도!AS:AS,$A23)-INDEX(_calc_누적빈도!AS:AS,$A23-기준150회_후보!$B$1)</f>
        <v>20</v>
      </c>
      <c r="AT23">
        <f>INDEX(_calc_누적빈도!AT:AT,$A23)-INDEX(_calc_누적빈도!AT:AT,$A23-기준150회_후보!$B$1)</f>
        <v>19</v>
      </c>
      <c r="AU23">
        <f>(RANK(_calc_라운드기준!B23,_calc_라운드기준!$B23:$AT23,0)+COUNTIFS(_calc_라운드기준!$B23:$AT23,_calc_라운드기준!B23,$B$1:$AT$1,"&lt;"&amp;1))-(RANK(B23,$B23:$AT23,0)+COUNTIFS($B23:$AT23,B23,$B$1:$AT$1,"&lt;"&amp;1))</f>
        <v>-13</v>
      </c>
      <c r="AV23">
        <f>(RANK(_calc_라운드기준!C23,_calc_라운드기준!$B23:$AT23,0)+COUNTIFS(_calc_라운드기준!$B23:$AT23,_calc_라운드기준!C23,$B$1:$AT$1,"&lt;"&amp;2))-(RANK(C23,$B23:$AT23,0)+COUNTIFS($B23:$AT23,C23,$B$1:$AT$1,"&lt;"&amp;2))</f>
        <v>-9</v>
      </c>
      <c r="AW23">
        <f>(RANK(_calc_라운드기준!D23,_calc_라운드기준!$B23:$AT23,0)+COUNTIFS(_calc_라운드기준!$B23:$AT23,_calc_라운드기준!D23,$B$1:$AT$1,"&lt;"&amp;3))-(RANK(D23,$B23:$AT23,0)+COUNTIFS($B23:$AT23,D23,$B$1:$AT$1,"&lt;"&amp;3))</f>
        <v>-1</v>
      </c>
      <c r="AX23">
        <f>(RANK(_calc_라운드기준!E23,_calc_라운드기준!$B23:$AT23,0)+COUNTIFS(_calc_라운드기준!$B23:$AT23,_calc_라운드기준!E23,$B$1:$AT$1,"&lt;"&amp;4))-(RANK(E23,$B23:$AT23,0)+COUNTIFS($B23:$AT23,E23,$B$1:$AT$1,"&lt;"&amp;4))</f>
        <v>-19</v>
      </c>
      <c r="AY23">
        <f>(RANK(_calc_라운드기준!F23,_calc_라운드기준!$B23:$AT23,0)+COUNTIFS(_calc_라운드기준!$B23:$AT23,_calc_라운드기준!F23,$B$1:$AT$1,"&lt;"&amp;5))-(RANK(F23,$B23:$AT23,0)+COUNTIFS($B23:$AT23,F23,$B$1:$AT$1,"&lt;"&amp;5))</f>
        <v>-30</v>
      </c>
      <c r="AZ23">
        <f>(RANK(_calc_라운드기준!G23,_calc_라운드기준!$B23:$AT23,0)+COUNTIFS(_calc_라운드기준!$B23:$AT23,_calc_라운드기준!G23,$B$1:$AT$1,"&lt;"&amp;6))-(RANK(G23,$B23:$AT23,0)+COUNTIFS($B23:$AT23,G23,$B$1:$AT$1,"&lt;"&amp;6))</f>
        <v>3</v>
      </c>
      <c r="BA23">
        <f>(RANK(_calc_라운드기준!H23,_calc_라운드기준!$B23:$AT23,0)+COUNTIFS(_calc_라운드기준!$B23:$AT23,_calc_라운드기준!H23,$B$1:$AT$1,"&lt;"&amp;7))-(RANK(H23,$B23:$AT23,0)+COUNTIFS($B23:$AT23,H23,$B$1:$AT$1,"&lt;"&amp;7))</f>
        <v>18</v>
      </c>
      <c r="BB23">
        <f>(RANK(_calc_라운드기준!I23,_calc_라운드기준!$B23:$AT23,0)+COUNTIFS(_calc_라운드기준!$B23:$AT23,_calc_라운드기준!I23,$B$1:$AT$1,"&lt;"&amp;8))-(RANK(I23,$B23:$AT23,0)+COUNTIFS($B23:$AT23,I23,$B$1:$AT$1,"&lt;"&amp;8))</f>
        <v>-16</v>
      </c>
      <c r="BC23">
        <f>(RANK(_calc_라운드기준!J23,_calc_라운드기준!$B23:$AT23,0)+COUNTIFS(_calc_라운드기준!$B23:$AT23,_calc_라운드기준!J23,$B$1:$AT$1,"&lt;"&amp;9))-(RANK(J23,$B23:$AT23,0)+COUNTIFS($B23:$AT23,J23,$B$1:$AT$1,"&lt;"&amp;9))</f>
        <v>-1</v>
      </c>
      <c r="BD23">
        <f>(RANK(_calc_라운드기준!K23,_calc_라운드기준!$B23:$AT23,0)+COUNTIFS(_calc_라운드기준!$B23:$AT23,_calc_라운드기준!K23,$B$1:$AT$1,"&lt;"&amp;10))-(RANK(K23,$B23:$AT23,0)+COUNTIFS($B23:$AT23,K23,$B$1:$AT$1,"&lt;"&amp;10))</f>
        <v>-8</v>
      </c>
      <c r="BE23">
        <f>(RANK(_calc_라운드기준!L23,_calc_라운드기준!$B23:$AT23,0)+COUNTIFS(_calc_라운드기준!$B23:$AT23,_calc_라운드기준!L23,$B$1:$AT$1,"&lt;"&amp;11))-(RANK(L23,$B23:$AT23,0)+COUNTIFS($B23:$AT23,L23,$B$1:$AT$1,"&lt;"&amp;11))</f>
        <v>0</v>
      </c>
      <c r="BF23">
        <f>(RANK(_calc_라운드기준!M23,_calc_라운드기준!$B23:$AT23,0)+COUNTIFS(_calc_라운드기준!$B23:$AT23,_calc_라운드기준!M23,$B$1:$AT$1,"&lt;"&amp;12))-(RANK(M23,$B23:$AT23,0)+COUNTIFS($B23:$AT23,M23,$B$1:$AT$1,"&lt;"&amp;12))</f>
        <v>21</v>
      </c>
      <c r="BG23">
        <f>(RANK(_calc_라운드기준!N23,_calc_라운드기준!$B23:$AT23,0)+COUNTIFS(_calc_라운드기준!$B23:$AT23,_calc_라운드기준!N23,$B$1:$AT$1,"&lt;"&amp;13))-(RANK(N23,$B23:$AT23,0)+COUNTIFS($B23:$AT23,N23,$B$1:$AT$1,"&lt;"&amp;13))</f>
        <v>19</v>
      </c>
      <c r="BH23">
        <f>(RANK(_calc_라운드기준!O23,_calc_라운드기준!$B23:$AT23,0)+COUNTIFS(_calc_라운드기준!$B23:$AT23,_calc_라운드기준!O23,$B$1:$AT$1,"&lt;"&amp;14))-(RANK(O23,$B23:$AT23,0)+COUNTIFS($B23:$AT23,O23,$B$1:$AT$1,"&lt;"&amp;14))</f>
        <v>7</v>
      </c>
      <c r="BI23">
        <f>(RANK(_calc_라운드기준!P23,_calc_라운드기준!$B23:$AT23,0)+COUNTIFS(_calc_라운드기준!$B23:$AT23,_calc_라운드기준!P23,$B$1:$AT$1,"&lt;"&amp;15))-(RANK(P23,$B23:$AT23,0)+COUNTIFS($B23:$AT23,P23,$B$1:$AT$1,"&lt;"&amp;15))</f>
        <v>-8</v>
      </c>
      <c r="BJ23">
        <f>(RANK(_calc_라운드기준!Q23,_calc_라운드기준!$B23:$AT23,0)+COUNTIFS(_calc_라운드기준!$B23:$AT23,_calc_라운드기준!Q23,$B$1:$AT$1,"&lt;"&amp;16))-(RANK(Q23,$B23:$AT23,0)+COUNTIFS($B23:$AT23,Q23,$B$1:$AT$1,"&lt;"&amp;16))</f>
        <v>-2</v>
      </c>
      <c r="BK23">
        <f>(RANK(_calc_라운드기준!R23,_calc_라운드기준!$B23:$AT23,0)+COUNTIFS(_calc_라운드기준!$B23:$AT23,_calc_라운드기준!R23,$B$1:$AT$1,"&lt;"&amp;17))-(RANK(R23,$B23:$AT23,0)+COUNTIFS($B23:$AT23,R23,$B$1:$AT$1,"&lt;"&amp;17))</f>
        <v>-15</v>
      </c>
      <c r="BL23">
        <f>(RANK(_calc_라운드기준!S23,_calc_라운드기준!$B23:$AT23,0)+COUNTIFS(_calc_라운드기준!$B23:$AT23,_calc_라운드기준!S23,$B$1:$AT$1,"&lt;"&amp;18))-(RANK(S23,$B23:$AT23,0)+COUNTIFS($B23:$AT23,S23,$B$1:$AT$1,"&lt;"&amp;18))</f>
        <v>-4</v>
      </c>
      <c r="BM23">
        <f>(RANK(_calc_라운드기준!T23,_calc_라운드기준!$B23:$AT23,0)+COUNTIFS(_calc_라운드기준!$B23:$AT23,_calc_라운드기준!T23,$B$1:$AT$1,"&lt;"&amp;19))-(RANK(T23,$B23:$AT23,0)+COUNTIFS($B23:$AT23,T23,$B$1:$AT$1,"&lt;"&amp;19))</f>
        <v>4</v>
      </c>
      <c r="BN23">
        <f>(RANK(_calc_라운드기준!U23,_calc_라운드기준!$B23:$AT23,0)+COUNTIFS(_calc_라운드기준!$B23:$AT23,_calc_라운드기준!U23,$B$1:$AT$1,"&lt;"&amp;20))-(RANK(U23,$B23:$AT23,0)+COUNTIFS($B23:$AT23,U23,$B$1:$AT$1,"&lt;"&amp;20))</f>
        <v>-3</v>
      </c>
      <c r="BO23">
        <f>(RANK(_calc_라운드기준!V23,_calc_라운드기준!$B23:$AT23,0)+COUNTIFS(_calc_라운드기준!$B23:$AT23,_calc_라운드기준!V23,$B$1:$AT$1,"&lt;"&amp;21))-(RANK(V23,$B23:$AT23,0)+COUNTIFS($B23:$AT23,V23,$B$1:$AT$1,"&lt;"&amp;21))</f>
        <v>25</v>
      </c>
      <c r="BP23">
        <f>(RANK(_calc_라운드기준!W23,_calc_라운드기준!$B23:$AT23,0)+COUNTIFS(_calc_라운드기준!$B23:$AT23,_calc_라운드기준!W23,$B$1:$AT$1,"&lt;"&amp;22))-(RANK(W23,$B23:$AT23,0)+COUNTIFS($B23:$AT23,W23,$B$1:$AT$1,"&lt;"&amp;22))</f>
        <v>0</v>
      </c>
      <c r="BQ23">
        <f>(RANK(_calc_라운드기준!X23,_calc_라운드기준!$B23:$AT23,0)+COUNTIFS(_calc_라운드기준!$B23:$AT23,_calc_라운드기준!X23,$B$1:$AT$1,"&lt;"&amp;23))-(RANK(X23,$B23:$AT23,0)+COUNTIFS($B23:$AT23,X23,$B$1:$AT$1,"&lt;"&amp;23))</f>
        <v>-26</v>
      </c>
      <c r="BR23">
        <f>(RANK(_calc_라운드기준!Y23,_calc_라운드기준!$B23:$AT23,0)+COUNTIFS(_calc_라운드기준!$B23:$AT23,_calc_라운드기준!Y23,$B$1:$AT$1,"&lt;"&amp;24))-(RANK(Y23,$B23:$AT23,0)+COUNTIFS($B23:$AT23,Y23,$B$1:$AT$1,"&lt;"&amp;24))</f>
        <v>-1</v>
      </c>
      <c r="BS23">
        <f>(RANK(_calc_라운드기준!Z23,_calc_라운드기준!$B23:$AT23,0)+COUNTIFS(_calc_라운드기준!$B23:$AT23,_calc_라운드기준!Z23,$B$1:$AT$1,"&lt;"&amp;25))-(RANK(Z23,$B23:$AT23,0)+COUNTIFS($B23:$AT23,Z23,$B$1:$AT$1,"&lt;"&amp;25))</f>
        <v>-11</v>
      </c>
      <c r="BT23">
        <f>(RANK(_calc_라운드기준!AA23,_calc_라운드기준!$B23:$AT23,0)+COUNTIFS(_calc_라운드기준!$B23:$AT23,_calc_라운드기준!AA23,$B$1:$AT$1,"&lt;"&amp;26))-(RANK(AA23,$B23:$AT23,0)+COUNTIFS($B23:$AT23,AA23,$B$1:$AT$1,"&lt;"&amp;26))</f>
        <v>10</v>
      </c>
      <c r="BU23">
        <f>(RANK(_calc_라운드기준!AB23,_calc_라운드기준!$B23:$AT23,0)+COUNTIFS(_calc_라운드기준!$B23:$AT23,_calc_라운드기준!AB23,$B$1:$AT$1,"&lt;"&amp;27))-(RANK(AB23,$B23:$AT23,0)+COUNTIFS($B23:$AT23,AB23,$B$1:$AT$1,"&lt;"&amp;27))</f>
        <v>-8</v>
      </c>
      <c r="BV23">
        <f>(RANK(_calc_라운드기준!AC23,_calc_라운드기준!$B23:$AT23,0)+COUNTIFS(_calc_라운드기준!$B23:$AT23,_calc_라운드기준!AC23,$B$1:$AT$1,"&lt;"&amp;28))-(RANK(AC23,$B23:$AT23,0)+COUNTIFS($B23:$AT23,AC23,$B$1:$AT$1,"&lt;"&amp;28))</f>
        <v>-2</v>
      </c>
      <c r="BW23">
        <f>(RANK(_calc_라운드기준!AD23,_calc_라운드기준!$B23:$AT23,0)+COUNTIFS(_calc_라운드기준!$B23:$AT23,_calc_라운드기준!AD23,$B$1:$AT$1,"&lt;"&amp;29))-(RANK(AD23,$B23:$AT23,0)+COUNTIFS($B23:$AT23,AD23,$B$1:$AT$1,"&lt;"&amp;29))</f>
        <v>4</v>
      </c>
      <c r="BX23">
        <f>(RANK(_calc_라운드기준!AE23,_calc_라운드기준!$B23:$AT23,0)+COUNTIFS(_calc_라운드기준!$B23:$AT23,_calc_라운드기준!AE23,$B$1:$AT$1,"&lt;"&amp;30))-(RANK(AE23,$B23:$AT23,0)+COUNTIFS($B23:$AT23,AE23,$B$1:$AT$1,"&lt;"&amp;30))</f>
        <v>8</v>
      </c>
      <c r="BY23">
        <f>(RANK(_calc_라운드기준!AF23,_calc_라운드기준!$B23:$AT23,0)+COUNTIFS(_calc_라운드기준!$B23:$AT23,_calc_라운드기준!AF23,$B$1:$AT$1,"&lt;"&amp;31))-(RANK(AF23,$B23:$AT23,0)+COUNTIFS($B23:$AT23,AF23,$B$1:$AT$1,"&lt;"&amp;31))</f>
        <v>-4</v>
      </c>
      <c r="BZ23">
        <f>(RANK(_calc_라운드기준!AG23,_calc_라운드기준!$B23:$AT23,0)+COUNTIFS(_calc_라운드기준!$B23:$AT23,_calc_라운드기준!AG23,$B$1:$AT$1,"&lt;"&amp;32))-(RANK(AG23,$B23:$AT23,0)+COUNTIFS($B23:$AT23,AG23,$B$1:$AT$1,"&lt;"&amp;32))</f>
        <v>-4</v>
      </c>
      <c r="CA23">
        <f>(RANK(_calc_라운드기준!AH23,_calc_라운드기준!$B23:$AT23,0)+COUNTIFS(_calc_라운드기준!$B23:$AT23,_calc_라운드기준!AH23,$B$1:$AT$1,"&lt;"&amp;33))-(RANK(AH23,$B23:$AT23,0)+COUNTIFS($B23:$AT23,AH23,$B$1:$AT$1,"&lt;"&amp;33))</f>
        <v>20</v>
      </c>
      <c r="CB23">
        <f>(RANK(_calc_라운드기준!AI23,_calc_라운드기준!$B23:$AT23,0)+COUNTIFS(_calc_라운드기준!$B23:$AT23,_calc_라운드기준!AI23,$B$1:$AT$1,"&lt;"&amp;34))-(RANK(AI23,$B23:$AT23,0)+COUNTIFS($B23:$AT23,AI23,$B$1:$AT$1,"&lt;"&amp;34))</f>
        <v>17</v>
      </c>
      <c r="CC23">
        <f>(RANK(_calc_라운드기준!AJ23,_calc_라운드기준!$B23:$AT23,0)+COUNTIFS(_calc_라운드기준!$B23:$AT23,_calc_라운드기준!AJ23,$B$1:$AT$1,"&lt;"&amp;35))-(RANK(AJ23,$B23:$AT23,0)+COUNTIFS($B23:$AT23,AJ23,$B$1:$AT$1,"&lt;"&amp;35))</f>
        <v>-3</v>
      </c>
      <c r="CD23">
        <f>(RANK(_calc_라운드기준!AK23,_calc_라운드기준!$B23:$AT23,0)+COUNTIFS(_calc_라운드기준!$B23:$AT23,_calc_라운드기준!AK23,$B$1:$AT$1,"&lt;"&amp;36))-(RANK(AK23,$B23:$AT23,0)+COUNTIFS($B23:$AT23,AK23,$B$1:$AT$1,"&lt;"&amp;36))</f>
        <v>-10</v>
      </c>
      <c r="CE23">
        <f>(RANK(_calc_라운드기준!AL23,_calc_라운드기준!$B23:$AT23,0)+COUNTIFS(_calc_라운드기준!$B23:$AT23,_calc_라운드기준!AL23,$B$1:$AT$1,"&lt;"&amp;37))-(RANK(AL23,$B23:$AT23,0)+COUNTIFS($B23:$AT23,AL23,$B$1:$AT$1,"&lt;"&amp;37))</f>
        <v>9</v>
      </c>
      <c r="CF23">
        <f>(RANK(_calc_라운드기준!AM23,_calc_라운드기준!$B23:$AT23,0)+COUNTIFS(_calc_라운드기준!$B23:$AT23,_calc_라운드기준!AM23,$B$1:$AT$1,"&lt;"&amp;38))-(RANK(AM23,$B23:$AT23,0)+COUNTIFS($B23:$AT23,AM23,$B$1:$AT$1,"&lt;"&amp;38))</f>
        <v>19</v>
      </c>
      <c r="CG23">
        <f>(RANK(_calc_라운드기준!AN23,_calc_라운드기준!$B23:$AT23,0)+COUNTIFS(_calc_라운드기준!$B23:$AT23,_calc_라운드기준!AN23,$B$1:$AT$1,"&lt;"&amp;39))-(RANK(AN23,$B23:$AT23,0)+COUNTIFS($B23:$AT23,AN23,$B$1:$AT$1,"&lt;"&amp;39))</f>
        <v>-3</v>
      </c>
      <c r="CH23">
        <f>(RANK(_calc_라운드기준!AO23,_calc_라운드기준!$B23:$AT23,0)+COUNTIFS(_calc_라운드기준!$B23:$AT23,_calc_라운드기준!AO23,$B$1:$AT$1,"&lt;"&amp;40))-(RANK(AO23,$B23:$AT23,0)+COUNTIFS($B23:$AT23,AO23,$B$1:$AT$1,"&lt;"&amp;40))</f>
        <v>7</v>
      </c>
      <c r="CI23">
        <f>(RANK(_calc_라운드기준!AP23,_calc_라운드기준!$B23:$AT23,0)+COUNTIFS(_calc_라운드기준!$B23:$AT23,_calc_라운드기준!AP23,$B$1:$AT$1,"&lt;"&amp;41))-(RANK(AP23,$B23:$AT23,0)+COUNTIFS($B23:$AT23,AP23,$B$1:$AT$1,"&lt;"&amp;41))</f>
        <v>-19</v>
      </c>
      <c r="CJ23">
        <f>(RANK(_calc_라운드기준!AQ23,_calc_라운드기준!$B23:$AT23,0)+COUNTIFS(_calc_라운드기준!$B23:$AT23,_calc_라운드기준!AQ23,$B$1:$AT$1,"&lt;"&amp;42))-(RANK(AQ23,$B23:$AT23,0)+COUNTIFS($B23:$AT23,AQ23,$B$1:$AT$1,"&lt;"&amp;42))</f>
        <v>5</v>
      </c>
      <c r="CK23">
        <f>(RANK(_calc_라운드기준!AR23,_calc_라운드기준!$B23:$AT23,0)+COUNTIFS(_calc_라운드기준!$B23:$AT23,_calc_라운드기준!AR23,$B$1:$AT$1,"&lt;"&amp;43))-(RANK(AR23,$B23:$AT23,0)+COUNTIFS($B23:$AT23,AR23,$B$1:$AT$1,"&lt;"&amp;43))</f>
        <v>1</v>
      </c>
      <c r="CL23">
        <f>(RANK(_calc_라운드기준!AS23,_calc_라운드기준!$B23:$AT23,0)+COUNTIFS(_calc_라운드기준!$B23:$AT23,_calc_라운드기준!AS23,$B$1:$AT$1,"&lt;"&amp;44))-(RANK(AS23,$B23:$AT23,0)+COUNTIFS($B23:$AT23,AS23,$B$1:$AT$1,"&lt;"&amp;44))</f>
        <v>17</v>
      </c>
      <c r="CM23">
        <f>(RANK(_calc_라운드기준!AT23,_calc_라운드기준!$B23:$AT23,0)+COUNTIFS(_calc_라운드기준!$B23:$AT23,_calc_라운드기준!AT23,$B$1:$AT$1,"&lt;"&amp;45))-(RANK(AT23,$B23:$AT23,0)+COUNTIFS($B23:$AT23,AT23,$B$1:$AT$1,"&lt;"&amp;45))</f>
        <v>6</v>
      </c>
      <c r="CN23">
        <f t="shared" si="0"/>
        <v>39</v>
      </c>
      <c r="CO23">
        <f t="shared" si="1"/>
        <v>36</v>
      </c>
      <c r="CP23">
        <f t="shared" si="2"/>
        <v>22</v>
      </c>
      <c r="CQ23">
        <f t="shared" si="3"/>
        <v>42</v>
      </c>
      <c r="CR23">
        <f t="shared" si="4"/>
        <v>45</v>
      </c>
      <c r="CS23">
        <f t="shared" si="5"/>
        <v>18</v>
      </c>
      <c r="CT23">
        <f t="shared" si="6"/>
        <v>6</v>
      </c>
      <c r="CU23">
        <f t="shared" si="7"/>
        <v>41</v>
      </c>
      <c r="CV23">
        <f t="shared" si="8"/>
        <v>23</v>
      </c>
      <c r="CW23">
        <f t="shared" si="9"/>
        <v>33</v>
      </c>
      <c r="CX23">
        <f t="shared" si="10"/>
        <v>20</v>
      </c>
      <c r="CY23">
        <f t="shared" si="11"/>
        <v>2</v>
      </c>
      <c r="CZ23">
        <f t="shared" si="12"/>
        <v>4</v>
      </c>
      <c r="DA23">
        <f t="shared" si="13"/>
        <v>12</v>
      </c>
      <c r="DB23">
        <f t="shared" si="14"/>
        <v>34</v>
      </c>
      <c r="DC23">
        <f t="shared" si="15"/>
        <v>25</v>
      </c>
      <c r="DD23">
        <f t="shared" si="16"/>
        <v>40</v>
      </c>
      <c r="DE23">
        <f t="shared" si="17"/>
        <v>30</v>
      </c>
      <c r="DF23">
        <f t="shared" si="18"/>
        <v>16</v>
      </c>
      <c r="DG23">
        <f t="shared" si="19"/>
        <v>27</v>
      </c>
      <c r="DH23">
        <f t="shared" si="20"/>
        <v>1</v>
      </c>
      <c r="DI23">
        <f t="shared" si="21"/>
        <v>21</v>
      </c>
      <c r="DJ23">
        <f t="shared" si="22"/>
        <v>44</v>
      </c>
      <c r="DK23">
        <f t="shared" si="23"/>
        <v>24</v>
      </c>
      <c r="DL23">
        <f t="shared" si="24"/>
        <v>38</v>
      </c>
      <c r="DM23">
        <f t="shared" si="25"/>
        <v>9</v>
      </c>
      <c r="DN23">
        <f t="shared" si="26"/>
        <v>35</v>
      </c>
      <c r="DO23">
        <f t="shared" si="27"/>
        <v>26</v>
      </c>
      <c r="DP23">
        <f t="shared" si="28"/>
        <v>17</v>
      </c>
      <c r="DQ23">
        <f t="shared" si="29"/>
        <v>11</v>
      </c>
      <c r="DR23">
        <f t="shared" si="30"/>
        <v>31</v>
      </c>
      <c r="DS23">
        <f t="shared" si="31"/>
        <v>32</v>
      </c>
      <c r="DT23">
        <f t="shared" si="32"/>
        <v>3</v>
      </c>
      <c r="DU23">
        <f t="shared" si="33"/>
        <v>7</v>
      </c>
      <c r="DV23">
        <f t="shared" si="34"/>
        <v>28</v>
      </c>
      <c r="DW23">
        <f t="shared" si="35"/>
        <v>37</v>
      </c>
      <c r="DX23">
        <f t="shared" si="36"/>
        <v>10</v>
      </c>
      <c r="DY23">
        <f t="shared" si="37"/>
        <v>5</v>
      </c>
      <c r="DZ23">
        <f t="shared" si="38"/>
        <v>29</v>
      </c>
      <c r="EA23">
        <f t="shared" si="39"/>
        <v>13</v>
      </c>
      <c r="EB23">
        <f t="shared" si="40"/>
        <v>43</v>
      </c>
      <c r="EC23">
        <f t="shared" si="41"/>
        <v>15</v>
      </c>
      <c r="ED23">
        <f t="shared" si="42"/>
        <v>19</v>
      </c>
      <c r="EE23">
        <f t="shared" si="43"/>
        <v>8</v>
      </c>
      <c r="EF23">
        <f t="shared" si="44"/>
        <v>14</v>
      </c>
    </row>
    <row r="24" spans="1:136" ht="16.5" customHeight="1">
      <c r="A24">
        <f>_calc_라운드기준!A24</f>
        <v>1222</v>
      </c>
      <c r="B24">
        <f>INDEX(_calc_누적빈도!B:B,$A24)-INDEX(_calc_누적빈도!B:B,$A24-기준150회_후보!$B$1)</f>
        <v>20</v>
      </c>
      <c r="C24">
        <f>INDEX(_calc_누적빈도!C:C,$A24)-INDEX(_calc_누적빈도!C:C,$A24-기준150회_후보!$B$1)</f>
        <v>12</v>
      </c>
      <c r="D24">
        <f>INDEX(_calc_누적빈도!D:D,$A24)-INDEX(_calc_누적빈도!D:D,$A24-기준150회_후보!$B$1)</f>
        <v>26</v>
      </c>
      <c r="E24">
        <f>INDEX(_calc_누적빈도!E:E,$A24)-INDEX(_calc_누적빈도!E:E,$A24-기준150회_후보!$B$1)</f>
        <v>16</v>
      </c>
      <c r="F24">
        <f>INDEX(_calc_누적빈도!F:F,$A24)-INDEX(_calc_누적빈도!F:F,$A24-기준150회_후보!$B$1)</f>
        <v>13</v>
      </c>
      <c r="G24">
        <f>INDEX(_calc_누적빈도!G:G,$A24)-INDEX(_calc_누적빈도!G:G,$A24-기준150회_후보!$B$1)</f>
        <v>26</v>
      </c>
      <c r="H24">
        <f>INDEX(_calc_누적빈도!H:H,$A24)-INDEX(_calc_누적빈도!H:H,$A24-기준150회_후보!$B$1)</f>
        <v>26</v>
      </c>
      <c r="I24">
        <f>INDEX(_calc_누적빈도!I:I,$A24)-INDEX(_calc_누적빈도!I:I,$A24-기준150회_후보!$B$1)</f>
        <v>19</v>
      </c>
      <c r="J24">
        <f>INDEX(_calc_누적빈도!J:J,$A24)-INDEX(_calc_누적빈도!J:J,$A24-기준150회_후보!$B$1)</f>
        <v>19</v>
      </c>
      <c r="K24">
        <f>INDEX(_calc_누적빈도!K:K,$A24)-INDEX(_calc_누적빈도!K:K,$A24-기준150회_후보!$B$1)</f>
        <v>17</v>
      </c>
      <c r="L24">
        <f>INDEX(_calc_누적빈도!L:L,$A24)-INDEX(_calc_누적빈도!L:L,$A24-기준150회_후보!$B$1)</f>
        <v>18</v>
      </c>
      <c r="M24">
        <f>INDEX(_calc_누적빈도!M:M,$A24)-INDEX(_calc_누적빈도!M:M,$A24-기준150회_후보!$B$1)</f>
        <v>21</v>
      </c>
      <c r="N24">
        <f>INDEX(_calc_누적빈도!N:N,$A24)-INDEX(_calc_누적빈도!N:N,$A24-기준150회_후보!$B$1)</f>
        <v>25</v>
      </c>
      <c r="O24">
        <f>INDEX(_calc_누적빈도!O:O,$A24)-INDEX(_calc_누적빈도!O:O,$A24-기준150회_후보!$B$1)</f>
        <v>17</v>
      </c>
      <c r="P24">
        <f>INDEX(_calc_누적빈도!P:P,$A24)-INDEX(_calc_누적빈도!P:P,$A24-기준150회_후보!$B$1)</f>
        <v>23</v>
      </c>
      <c r="Q24">
        <f>INDEX(_calc_누적빈도!Q:Q,$A24)-INDEX(_calc_누적빈도!Q:Q,$A24-기준150회_후보!$B$1)</f>
        <v>27</v>
      </c>
      <c r="R24">
        <f>INDEX(_calc_누적빈도!R:R,$A24)-INDEX(_calc_누적빈도!R:R,$A24-기준150회_후보!$B$1)</f>
        <v>17</v>
      </c>
      <c r="S24">
        <f>INDEX(_calc_누적빈도!S:S,$A24)-INDEX(_calc_누적빈도!S:S,$A24-기준150회_후보!$B$1)</f>
        <v>15</v>
      </c>
      <c r="T24">
        <f>INDEX(_calc_누적빈도!T:T,$A24)-INDEX(_calc_누적빈도!T:T,$A24-기준150회_후보!$B$1)</f>
        <v>23</v>
      </c>
      <c r="U24">
        <f>INDEX(_calc_누적빈도!U:U,$A24)-INDEX(_calc_누적빈도!U:U,$A24-기준150회_후보!$B$1)</f>
        <v>19</v>
      </c>
      <c r="V24">
        <f>INDEX(_calc_누적빈도!V:V,$A24)-INDEX(_calc_누적빈도!V:V,$A24-기준150회_후보!$B$1)</f>
        <v>21</v>
      </c>
      <c r="W24">
        <f>INDEX(_calc_누적빈도!W:W,$A24)-INDEX(_calc_누적빈도!W:W,$A24-기준150회_후보!$B$1)</f>
        <v>14</v>
      </c>
      <c r="X24">
        <f>INDEX(_calc_누적빈도!X:X,$A24)-INDEX(_calc_누적빈도!X:X,$A24-기준150회_후보!$B$1)</f>
        <v>18</v>
      </c>
      <c r="Y24">
        <f>INDEX(_calc_누적빈도!Y:Y,$A24)-INDEX(_calc_누적빈도!Y:Y,$A24-기준150회_후보!$B$1)</f>
        <v>21</v>
      </c>
      <c r="Z24">
        <f>INDEX(_calc_누적빈도!Z:Z,$A24)-INDEX(_calc_누적빈도!Z:Z,$A24-기준150회_후보!$B$1)</f>
        <v>15</v>
      </c>
      <c r="AA24">
        <f>INDEX(_calc_누적빈도!AA:AA,$A24)-INDEX(_calc_누적빈도!AA:AA,$A24-기준150회_후보!$B$1)</f>
        <v>20</v>
      </c>
      <c r="AB24">
        <f>INDEX(_calc_누적빈도!AB:AB,$A24)-INDEX(_calc_누적빈도!AB:AB,$A24-기준150회_후보!$B$1)</f>
        <v>25</v>
      </c>
      <c r="AC24">
        <f>INDEX(_calc_누적빈도!AC:AC,$A24)-INDEX(_calc_누적빈도!AC:AC,$A24-기준150회_후보!$B$1)</f>
        <v>26</v>
      </c>
      <c r="AD24">
        <f>INDEX(_calc_누적빈도!AD:AD,$A24)-INDEX(_calc_누적빈도!AD:AD,$A24-기준150회_후보!$B$1)</f>
        <v>19</v>
      </c>
      <c r="AE24">
        <f>INDEX(_calc_누적빈도!AE:AE,$A24)-INDEX(_calc_누적빈도!AE:AE,$A24-기준150회_후보!$B$1)</f>
        <v>27</v>
      </c>
      <c r="AF24">
        <f>INDEX(_calc_누적빈도!AF:AF,$A24)-INDEX(_calc_누적빈도!AF:AF,$A24-기준150회_후보!$B$1)</f>
        <v>22</v>
      </c>
      <c r="AG24">
        <f>INDEX(_calc_누적빈도!AG:AG,$A24)-INDEX(_calc_누적빈도!AG:AG,$A24-기준150회_후보!$B$1)</f>
        <v>16</v>
      </c>
      <c r="AH24">
        <f>INDEX(_calc_누적빈도!AH:AH,$A24)-INDEX(_calc_누적빈도!AH:AH,$A24-기준150회_후보!$B$1)</f>
        <v>23</v>
      </c>
      <c r="AI24">
        <f>INDEX(_calc_누적빈도!AI:AI,$A24)-INDEX(_calc_누적빈도!AI:AI,$A24-기준150회_후보!$B$1)</f>
        <v>19</v>
      </c>
      <c r="AJ24">
        <f>INDEX(_calc_누적빈도!AJ:AJ,$A24)-INDEX(_calc_누적빈도!AJ:AJ,$A24-기준150회_후보!$B$1)</f>
        <v>20</v>
      </c>
      <c r="AK24">
        <f>INDEX(_calc_누적빈도!AK:AK,$A24)-INDEX(_calc_누적빈도!AK:AK,$A24-기준150회_후보!$B$1)</f>
        <v>20</v>
      </c>
      <c r="AL24">
        <f>INDEX(_calc_누적빈도!AL:AL,$A24)-INDEX(_calc_누적빈도!AL:AL,$A24-기준150회_후보!$B$1)</f>
        <v>24</v>
      </c>
      <c r="AM24">
        <f>INDEX(_calc_누적빈도!AM:AM,$A24)-INDEX(_calc_누적빈도!AM:AM,$A24-기준150회_후보!$B$1)</f>
        <v>28</v>
      </c>
      <c r="AN24">
        <f>INDEX(_calc_누적빈도!AN:AN,$A24)-INDEX(_calc_누적빈도!AN:AN,$A24-기준150회_후보!$B$1)</f>
        <v>16</v>
      </c>
      <c r="AO24">
        <f>INDEX(_calc_누적빈도!AO:AO,$A24)-INDEX(_calc_누적빈도!AO:AO,$A24-기준150회_후보!$B$1)</f>
        <v>23</v>
      </c>
      <c r="AP24">
        <f>INDEX(_calc_누적빈도!AP:AP,$A24)-INDEX(_calc_누적빈도!AP:AP,$A24-기준150회_후보!$B$1)</f>
        <v>14</v>
      </c>
      <c r="AQ24">
        <f>INDEX(_calc_누적빈도!AQ:AQ,$A24)-INDEX(_calc_누적빈도!AQ:AQ,$A24-기준150회_후보!$B$1)</f>
        <v>16</v>
      </c>
      <c r="AR24">
        <f>INDEX(_calc_누적빈도!AR:AR,$A24)-INDEX(_calc_누적빈도!AR:AR,$A24-기준150회_후보!$B$1)</f>
        <v>15</v>
      </c>
      <c r="AS24">
        <f>INDEX(_calc_누적빈도!AS:AS,$A24)-INDEX(_calc_누적빈도!AS:AS,$A24-기준150회_후보!$B$1)</f>
        <v>20</v>
      </c>
      <c r="AT24">
        <f>INDEX(_calc_누적빈도!AT:AT,$A24)-INDEX(_calc_누적빈도!AT:AT,$A24-기준150회_후보!$B$1)</f>
        <v>19</v>
      </c>
      <c r="AU24">
        <f>(RANK(_calc_라운드기준!B24,_calc_라운드기준!$B24:$AT24,0)+COUNTIFS(_calc_라운드기준!$B24:$AT24,_calc_라운드기준!B24,$B$1:$AT$1,"&lt;"&amp;1))-(RANK(B24,$B24:$AT24,0)+COUNTIFS($B24:$AT24,B24,$B$1:$AT$1,"&lt;"&amp;1))</f>
        <v>-13</v>
      </c>
      <c r="AV24">
        <f>(RANK(_calc_라운드기준!C24,_calc_라운드기준!$B24:$AT24,0)+COUNTIFS(_calc_라운드기준!$B24:$AT24,_calc_라운드기준!C24,$B$1:$AT$1,"&lt;"&amp;2))-(RANK(C24,$B24:$AT24,0)+COUNTIFS($B24:$AT24,C24,$B$1:$AT$1,"&lt;"&amp;2))</f>
        <v>-10</v>
      </c>
      <c r="AW24">
        <f>(RANK(_calc_라운드기준!D24,_calc_라운드기준!$B24:$AT24,0)+COUNTIFS(_calc_라운드기준!$B24:$AT24,_calc_라운드기준!D24,$B$1:$AT$1,"&lt;"&amp;3))-(RANK(D24,$B24:$AT24,0)+COUNTIFS($B24:$AT24,D24,$B$1:$AT$1,"&lt;"&amp;3))</f>
        <v>-2</v>
      </c>
      <c r="AX24">
        <f>(RANK(_calc_라운드기준!E24,_calc_라운드기준!$B24:$AT24,0)+COUNTIFS(_calc_라운드기준!$B24:$AT24,_calc_라운드기준!E24,$B$1:$AT$1,"&lt;"&amp;4))-(RANK(E24,$B24:$AT24,0)+COUNTIFS($B24:$AT24,E24,$B$1:$AT$1,"&lt;"&amp;4))</f>
        <v>-13</v>
      </c>
      <c r="AY24">
        <f>(RANK(_calc_라운드기준!F24,_calc_라운드기준!$B24:$AT24,0)+COUNTIFS(_calc_라운드기준!$B24:$AT24,_calc_라운드기준!F24,$B$1:$AT$1,"&lt;"&amp;5))-(RANK(F24,$B24:$AT24,0)+COUNTIFS($B24:$AT24,F24,$B$1:$AT$1,"&lt;"&amp;5))</f>
        <v>-29</v>
      </c>
      <c r="AZ24">
        <f>(RANK(_calc_라운드기준!G24,_calc_라운드기준!$B24:$AT24,0)+COUNTIFS(_calc_라운드기준!$B24:$AT24,_calc_라운드기준!G24,$B$1:$AT$1,"&lt;"&amp;6))-(RANK(G24,$B24:$AT24,0)+COUNTIFS($B24:$AT24,G24,$B$1:$AT$1,"&lt;"&amp;6))</f>
        <v>2</v>
      </c>
      <c r="BA24">
        <f>(RANK(_calc_라운드기준!H24,_calc_라운드기준!$B24:$AT24,0)+COUNTIFS(_calc_라운드기준!$B24:$AT24,_calc_라운드기준!H24,$B$1:$AT$1,"&lt;"&amp;7))-(RANK(H24,$B24:$AT24,0)+COUNTIFS($B24:$AT24,H24,$B$1:$AT$1,"&lt;"&amp;7))</f>
        <v>10</v>
      </c>
      <c r="BB24">
        <f>(RANK(_calc_라운드기준!I24,_calc_라운드기준!$B24:$AT24,0)+COUNTIFS(_calc_라운드기준!$B24:$AT24,_calc_라운드기준!I24,$B$1:$AT$1,"&lt;"&amp;8))-(RANK(I24,$B24:$AT24,0)+COUNTIFS($B24:$AT24,I24,$B$1:$AT$1,"&lt;"&amp;8))</f>
        <v>-16</v>
      </c>
      <c r="BC24">
        <f>(RANK(_calc_라운드기준!J24,_calc_라운드기준!$B24:$AT24,0)+COUNTIFS(_calc_라운드기준!$B24:$AT24,_calc_라운드기준!J24,$B$1:$AT$1,"&lt;"&amp;9))-(RANK(J24,$B24:$AT24,0)+COUNTIFS($B24:$AT24,J24,$B$1:$AT$1,"&lt;"&amp;9))</f>
        <v>-8</v>
      </c>
      <c r="BD24">
        <f>(RANK(_calc_라운드기준!K24,_calc_라운드기준!$B24:$AT24,0)+COUNTIFS(_calc_라운드기준!$B24:$AT24,_calc_라운드기준!K24,$B$1:$AT$1,"&lt;"&amp;10))-(RANK(K24,$B24:$AT24,0)+COUNTIFS($B24:$AT24,K24,$B$1:$AT$1,"&lt;"&amp;10))</f>
        <v>-9</v>
      </c>
      <c r="BE24">
        <f>(RANK(_calc_라운드기준!L24,_calc_라운드기준!$B24:$AT24,0)+COUNTIFS(_calc_라운드기준!$B24:$AT24,_calc_라운드기준!L24,$B$1:$AT$1,"&lt;"&amp;11))-(RANK(L24,$B24:$AT24,0)+COUNTIFS($B24:$AT24,L24,$B$1:$AT$1,"&lt;"&amp;11))</f>
        <v>6</v>
      </c>
      <c r="BF24">
        <f>(RANK(_calc_라운드기준!M24,_calc_라운드기준!$B24:$AT24,0)+COUNTIFS(_calc_라운드기준!$B24:$AT24,_calc_라운드기준!M24,$B$1:$AT$1,"&lt;"&amp;12))-(RANK(M24,$B24:$AT24,0)+COUNTIFS($B24:$AT24,M24,$B$1:$AT$1,"&lt;"&amp;12))</f>
        <v>21</v>
      </c>
      <c r="BG24">
        <f>(RANK(_calc_라운드기준!N24,_calc_라운드기준!$B24:$AT24,0)+COUNTIFS(_calc_라운드기준!$B24:$AT24,_calc_라운드기준!N24,$B$1:$AT$1,"&lt;"&amp;13))-(RANK(N24,$B24:$AT24,0)+COUNTIFS($B24:$AT24,N24,$B$1:$AT$1,"&lt;"&amp;13))</f>
        <v>16</v>
      </c>
      <c r="BH24">
        <f>(RANK(_calc_라운드기준!O24,_calc_라운드기준!$B24:$AT24,0)+COUNTIFS(_calc_라운드기준!$B24:$AT24,_calc_라운드기준!O24,$B$1:$AT$1,"&lt;"&amp;14))-(RANK(O24,$B24:$AT24,0)+COUNTIFS($B24:$AT24,O24,$B$1:$AT$1,"&lt;"&amp;14))</f>
        <v>8</v>
      </c>
      <c r="BI24">
        <f>(RANK(_calc_라운드기준!P24,_calc_라운드기준!$B24:$AT24,0)+COUNTIFS(_calc_라운드기준!$B24:$AT24,_calc_라운드기준!P24,$B$1:$AT$1,"&lt;"&amp;15))-(RANK(P24,$B24:$AT24,0)+COUNTIFS($B24:$AT24,P24,$B$1:$AT$1,"&lt;"&amp;15))</f>
        <v>-8</v>
      </c>
      <c r="BJ24">
        <f>(RANK(_calc_라운드기준!Q24,_calc_라운드기준!$B24:$AT24,0)+COUNTIFS(_calc_라운드기준!$B24:$AT24,_calc_라운드기준!Q24,$B$1:$AT$1,"&lt;"&amp;16))-(RANK(Q24,$B24:$AT24,0)+COUNTIFS($B24:$AT24,Q24,$B$1:$AT$1,"&lt;"&amp;16))</f>
        <v>2</v>
      </c>
      <c r="BK24">
        <f>(RANK(_calc_라운드기준!R24,_calc_라운드기준!$B24:$AT24,0)+COUNTIFS(_calc_라운드기준!$B24:$AT24,_calc_라운드기준!R24,$B$1:$AT$1,"&lt;"&amp;17))-(RANK(R24,$B24:$AT24,0)+COUNTIFS($B24:$AT24,R24,$B$1:$AT$1,"&lt;"&amp;17))</f>
        <v>-9</v>
      </c>
      <c r="BL24">
        <f>(RANK(_calc_라운드기준!S24,_calc_라운드기준!$B24:$AT24,0)+COUNTIFS(_calc_라운드기준!$B24:$AT24,_calc_라운드기준!S24,$B$1:$AT$1,"&lt;"&amp;18))-(RANK(S24,$B24:$AT24,0)+COUNTIFS($B24:$AT24,S24,$B$1:$AT$1,"&lt;"&amp;18))</f>
        <v>-1</v>
      </c>
      <c r="BM24">
        <f>(RANK(_calc_라운드기준!T24,_calc_라운드기준!$B24:$AT24,0)+COUNTIFS(_calc_라운드기준!$B24:$AT24,_calc_라운드기준!T24,$B$1:$AT$1,"&lt;"&amp;19))-(RANK(T24,$B24:$AT24,0)+COUNTIFS($B24:$AT24,T24,$B$1:$AT$1,"&lt;"&amp;19))</f>
        <v>6</v>
      </c>
      <c r="BN24">
        <f>(RANK(_calc_라운드기준!U24,_calc_라운드기준!$B24:$AT24,0)+COUNTIFS(_calc_라운드기준!$B24:$AT24,_calc_라운드기준!U24,$B$1:$AT$1,"&lt;"&amp;20))-(RANK(U24,$B24:$AT24,0)+COUNTIFS($B24:$AT24,U24,$B$1:$AT$1,"&lt;"&amp;20))</f>
        <v>0</v>
      </c>
      <c r="BO24">
        <f>(RANK(_calc_라운드기준!V24,_calc_라운드기준!$B24:$AT24,0)+COUNTIFS(_calc_라운드기준!$B24:$AT24,_calc_라운드기준!V24,$B$1:$AT$1,"&lt;"&amp;21))-(RANK(V24,$B24:$AT24,0)+COUNTIFS($B24:$AT24,V24,$B$1:$AT$1,"&lt;"&amp;21))</f>
        <v>25</v>
      </c>
      <c r="BP24">
        <f>(RANK(_calc_라운드기준!W24,_calc_라운드기준!$B24:$AT24,0)+COUNTIFS(_calc_라운드기준!$B24:$AT24,_calc_라운드기준!W24,$B$1:$AT$1,"&lt;"&amp;22))-(RANK(W24,$B24:$AT24,0)+COUNTIFS($B24:$AT24,W24,$B$1:$AT$1,"&lt;"&amp;22))</f>
        <v>1</v>
      </c>
      <c r="BQ24">
        <f>(RANK(_calc_라운드기준!X24,_calc_라운드기준!$B24:$AT24,0)+COUNTIFS(_calc_라운드기준!$B24:$AT24,_calc_라운드기준!X24,$B$1:$AT$1,"&lt;"&amp;23))-(RANK(X24,$B24:$AT24,0)+COUNTIFS($B24:$AT24,X24,$B$1:$AT$1,"&lt;"&amp;23))</f>
        <v>-22</v>
      </c>
      <c r="BR24">
        <f>(RANK(_calc_라운드기준!Y24,_calc_라운드기준!$B24:$AT24,0)+COUNTIFS(_calc_라운드기준!$B24:$AT24,_calc_라운드기준!Y24,$B$1:$AT$1,"&lt;"&amp;24))-(RANK(Y24,$B24:$AT24,0)+COUNTIFS($B24:$AT24,Y24,$B$1:$AT$1,"&lt;"&amp;24))</f>
        <v>-8</v>
      </c>
      <c r="BS24">
        <f>(RANK(_calc_라운드기준!Z24,_calc_라운드기준!$B24:$AT24,0)+COUNTIFS(_calc_라운드기준!$B24:$AT24,_calc_라운드기준!Z24,$B$1:$AT$1,"&lt;"&amp;25))-(RANK(Z24,$B24:$AT24,0)+COUNTIFS($B24:$AT24,Z24,$B$1:$AT$1,"&lt;"&amp;25))</f>
        <v>-13</v>
      </c>
      <c r="BT24">
        <f>(RANK(_calc_라운드기준!AA24,_calc_라운드기준!$B24:$AT24,0)+COUNTIFS(_calc_라운드기준!$B24:$AT24,_calc_라운드기준!AA24,$B$1:$AT$1,"&lt;"&amp;26))-(RANK(AA24,$B24:$AT24,0)+COUNTIFS($B24:$AT24,AA24,$B$1:$AT$1,"&lt;"&amp;26))</f>
        <v>8</v>
      </c>
      <c r="BU24">
        <f>(RANK(_calc_라운드기준!AB24,_calc_라운드기준!$B24:$AT24,0)+COUNTIFS(_calc_라운드기준!$B24:$AT24,_calc_라운드기준!AB24,$B$1:$AT$1,"&lt;"&amp;27))-(RANK(AB24,$B24:$AT24,0)+COUNTIFS($B24:$AT24,AB24,$B$1:$AT$1,"&lt;"&amp;27))</f>
        <v>-8</v>
      </c>
      <c r="BV24">
        <f>(RANK(_calc_라운드기준!AC24,_calc_라운드기준!$B24:$AT24,0)+COUNTIFS(_calc_라운드기준!$B24:$AT24,_calc_라운드기준!AC24,$B$1:$AT$1,"&lt;"&amp;28))-(RANK(AC24,$B24:$AT24,0)+COUNTIFS($B24:$AT24,AC24,$B$1:$AT$1,"&lt;"&amp;28))</f>
        <v>-2</v>
      </c>
      <c r="BW24">
        <f>(RANK(_calc_라운드기준!AD24,_calc_라운드기준!$B24:$AT24,0)+COUNTIFS(_calc_라운드기준!$B24:$AT24,_calc_라운드기준!AD24,$B$1:$AT$1,"&lt;"&amp;29))-(RANK(AD24,$B24:$AT24,0)+COUNTIFS($B24:$AT24,AD24,$B$1:$AT$1,"&lt;"&amp;29))</f>
        <v>2</v>
      </c>
      <c r="BX24">
        <f>(RANK(_calc_라운드기준!AE24,_calc_라운드기준!$B24:$AT24,0)+COUNTIFS(_calc_라운드기준!$B24:$AT24,_calc_라운드기준!AE24,$B$1:$AT$1,"&lt;"&amp;30))-(RANK(AE24,$B24:$AT24,0)+COUNTIFS($B24:$AT24,AE24,$B$1:$AT$1,"&lt;"&amp;30))</f>
        <v>8</v>
      </c>
      <c r="BY24">
        <f>(RANK(_calc_라운드기준!AF24,_calc_라운드기준!$B24:$AT24,0)+COUNTIFS(_calc_라운드기준!$B24:$AT24,_calc_라운드기준!AF24,$B$1:$AT$1,"&lt;"&amp;31))-(RANK(AF24,$B24:$AT24,0)+COUNTIFS($B24:$AT24,AF24,$B$1:$AT$1,"&lt;"&amp;31))</f>
        <v>-3</v>
      </c>
      <c r="BZ24">
        <f>(RANK(_calc_라운드기준!AG24,_calc_라운드기준!$B24:$AT24,0)+COUNTIFS(_calc_라운드기준!$B24:$AT24,_calc_라운드기준!AG24,$B$1:$AT$1,"&lt;"&amp;32))-(RANK(AG24,$B24:$AT24,0)+COUNTIFS($B24:$AT24,AG24,$B$1:$AT$1,"&lt;"&amp;32))</f>
        <v>3</v>
      </c>
      <c r="CA24">
        <f>(RANK(_calc_라운드기준!AH24,_calc_라운드기준!$B24:$AT24,0)+COUNTIFS(_calc_라운드기준!$B24:$AT24,_calc_라운드기준!AH24,$B$1:$AT$1,"&lt;"&amp;33))-(RANK(AH24,$B24:$AT24,0)+COUNTIFS($B24:$AT24,AH24,$B$1:$AT$1,"&lt;"&amp;33))</f>
        <v>17</v>
      </c>
      <c r="CB24">
        <f>(RANK(_calc_라운드기준!AI24,_calc_라운드기준!$B24:$AT24,0)+COUNTIFS(_calc_라운드기준!$B24:$AT24,_calc_라운드기준!AI24,$B$1:$AT$1,"&lt;"&amp;34))-(RANK(AI24,$B24:$AT24,0)+COUNTIFS($B24:$AT24,AI24,$B$1:$AT$1,"&lt;"&amp;34))</f>
        <v>17</v>
      </c>
      <c r="CC24">
        <f>(RANK(_calc_라운드기준!AJ24,_calc_라운드기준!$B24:$AT24,0)+COUNTIFS(_calc_라운드기준!$B24:$AT24,_calc_라운드기준!AJ24,$B$1:$AT$1,"&lt;"&amp;35))-(RANK(AJ24,$B24:$AT24,0)+COUNTIFS($B24:$AT24,AJ24,$B$1:$AT$1,"&lt;"&amp;35))</f>
        <v>-2</v>
      </c>
      <c r="CD24">
        <f>(RANK(_calc_라운드기준!AK24,_calc_라운드기준!$B24:$AT24,0)+COUNTIFS(_calc_라운드기준!$B24:$AT24,_calc_라운드기준!AK24,$B$1:$AT$1,"&lt;"&amp;36))-(RANK(AK24,$B24:$AT24,0)+COUNTIFS($B24:$AT24,AK24,$B$1:$AT$1,"&lt;"&amp;36))</f>
        <v>-9</v>
      </c>
      <c r="CE24">
        <f>(RANK(_calc_라운드기준!AL24,_calc_라운드기준!$B24:$AT24,0)+COUNTIFS(_calc_라운드기준!$B24:$AT24,_calc_라운드기준!AL24,$B$1:$AT$1,"&lt;"&amp;37))-(RANK(AL24,$B24:$AT24,0)+COUNTIFS($B24:$AT24,AL24,$B$1:$AT$1,"&lt;"&amp;37))</f>
        <v>10</v>
      </c>
      <c r="CF24">
        <f>(RANK(_calc_라운드기준!AM24,_calc_라운드기준!$B24:$AT24,0)+COUNTIFS(_calc_라운드기준!$B24:$AT24,_calc_라운드기준!AM24,$B$1:$AT$1,"&lt;"&amp;38))-(RANK(AM24,$B24:$AT24,0)+COUNTIFS($B24:$AT24,AM24,$B$1:$AT$1,"&lt;"&amp;38))</f>
        <v>20</v>
      </c>
      <c r="CG24">
        <f>(RANK(_calc_라운드기준!AN24,_calc_라운드기준!$B24:$AT24,0)+COUNTIFS(_calc_라운드기준!$B24:$AT24,_calc_라운드기준!AN24,$B$1:$AT$1,"&lt;"&amp;39))-(RANK(AN24,$B24:$AT24,0)+COUNTIFS($B24:$AT24,AN24,$B$1:$AT$1,"&lt;"&amp;39))</f>
        <v>-6</v>
      </c>
      <c r="CH24">
        <f>(RANK(_calc_라운드기준!AO24,_calc_라운드기준!$B24:$AT24,0)+COUNTIFS(_calc_라운드기준!$B24:$AT24,_calc_라운드기준!AO24,$B$1:$AT$1,"&lt;"&amp;40))-(RANK(AO24,$B24:$AT24,0)+COUNTIFS($B24:$AT24,AO24,$B$1:$AT$1,"&lt;"&amp;40))</f>
        <v>0</v>
      </c>
      <c r="CI24">
        <f>(RANK(_calc_라운드기준!AP24,_calc_라운드기준!$B24:$AT24,0)+COUNTIFS(_calc_라운드기준!$B24:$AT24,_calc_라운드기준!AP24,$B$1:$AT$1,"&lt;"&amp;41))-(RANK(AP24,$B24:$AT24,0)+COUNTIFS($B24:$AT24,AP24,$B$1:$AT$1,"&lt;"&amp;41))</f>
        <v>-11</v>
      </c>
      <c r="CJ24">
        <f>(RANK(_calc_라운드기준!AQ24,_calc_라운드기준!$B24:$AT24,0)+COUNTIFS(_calc_라운드기준!$B24:$AT24,_calc_라운드기준!AQ24,$B$1:$AT$1,"&lt;"&amp;42))-(RANK(AQ24,$B24:$AT24,0)+COUNTIFS($B24:$AT24,AQ24,$B$1:$AT$1,"&lt;"&amp;42))</f>
        <v>2</v>
      </c>
      <c r="CK24">
        <f>(RANK(_calc_라운드기준!AR24,_calc_라운드기준!$B24:$AT24,0)+COUNTIFS(_calc_라운드기준!$B24:$AT24,_calc_라운드기준!AR24,$B$1:$AT$1,"&lt;"&amp;43))-(RANK(AR24,$B24:$AT24,0)+COUNTIFS($B24:$AT24,AR24,$B$1:$AT$1,"&lt;"&amp;43))</f>
        <v>3</v>
      </c>
      <c r="CL24">
        <f>(RANK(_calc_라운드기준!AS24,_calc_라운드기준!$B24:$AT24,0)+COUNTIFS(_calc_라운드기준!$B24:$AT24,_calc_라운드기준!AS24,$B$1:$AT$1,"&lt;"&amp;44))-(RANK(AS24,$B24:$AT24,0)+COUNTIFS($B24:$AT24,AS24,$B$1:$AT$1,"&lt;"&amp;44))</f>
        <v>10</v>
      </c>
      <c r="CM24">
        <f>(RANK(_calc_라운드기준!AT24,_calc_라운드기준!$B24:$AT24,0)+COUNTIFS(_calc_라운드기준!$B24:$AT24,_calc_라운드기준!AT24,$B$1:$AT$1,"&lt;"&amp;45))-(RANK(AT24,$B24:$AT24,0)+COUNTIFS($B24:$AT24,AT24,$B$1:$AT$1,"&lt;"&amp;45))</f>
        <v>5</v>
      </c>
      <c r="CN24">
        <f t="shared" si="0"/>
        <v>40</v>
      </c>
      <c r="CO24">
        <f t="shared" si="1"/>
        <v>38</v>
      </c>
      <c r="CP24">
        <f t="shared" si="2"/>
        <v>26</v>
      </c>
      <c r="CQ24">
        <f t="shared" si="3"/>
        <v>41</v>
      </c>
      <c r="CR24">
        <f t="shared" si="4"/>
        <v>45</v>
      </c>
      <c r="CS24">
        <f t="shared" si="5"/>
        <v>18</v>
      </c>
      <c r="CT24">
        <f t="shared" si="6"/>
        <v>7</v>
      </c>
      <c r="CU24">
        <f t="shared" si="7"/>
        <v>43</v>
      </c>
      <c r="CV24">
        <f t="shared" si="8"/>
        <v>31</v>
      </c>
      <c r="CW24">
        <f t="shared" si="9"/>
        <v>35</v>
      </c>
      <c r="CX24">
        <f t="shared" si="10"/>
        <v>13</v>
      </c>
      <c r="CY24">
        <f t="shared" si="11"/>
        <v>2</v>
      </c>
      <c r="CZ24">
        <f t="shared" si="12"/>
        <v>6</v>
      </c>
      <c r="DA24">
        <f t="shared" si="13"/>
        <v>10</v>
      </c>
      <c r="DB24">
        <f t="shared" si="14"/>
        <v>32</v>
      </c>
      <c r="DC24">
        <f t="shared" si="15"/>
        <v>19</v>
      </c>
      <c r="DD24">
        <f t="shared" si="16"/>
        <v>36</v>
      </c>
      <c r="DE24">
        <f t="shared" si="17"/>
        <v>25</v>
      </c>
      <c r="DF24">
        <f t="shared" si="18"/>
        <v>14</v>
      </c>
      <c r="DG24">
        <f t="shared" si="19"/>
        <v>23</v>
      </c>
      <c r="DH24">
        <f t="shared" si="20"/>
        <v>1</v>
      </c>
      <c r="DI24">
        <f t="shared" si="21"/>
        <v>22</v>
      </c>
      <c r="DJ24">
        <f t="shared" si="22"/>
        <v>44</v>
      </c>
      <c r="DK24">
        <f t="shared" si="23"/>
        <v>33</v>
      </c>
      <c r="DL24">
        <f t="shared" si="24"/>
        <v>42</v>
      </c>
      <c r="DM24">
        <f t="shared" si="25"/>
        <v>11</v>
      </c>
      <c r="DN24">
        <f t="shared" si="26"/>
        <v>34</v>
      </c>
      <c r="DO24">
        <f t="shared" si="27"/>
        <v>27</v>
      </c>
      <c r="DP24">
        <f t="shared" si="28"/>
        <v>20</v>
      </c>
      <c r="DQ24">
        <f t="shared" si="29"/>
        <v>12</v>
      </c>
      <c r="DR24">
        <f t="shared" si="30"/>
        <v>29</v>
      </c>
      <c r="DS24">
        <f t="shared" si="31"/>
        <v>16</v>
      </c>
      <c r="DT24">
        <f t="shared" si="32"/>
        <v>4</v>
      </c>
      <c r="DU24">
        <f t="shared" si="33"/>
        <v>5</v>
      </c>
      <c r="DV24">
        <f t="shared" si="34"/>
        <v>28</v>
      </c>
      <c r="DW24">
        <f t="shared" si="35"/>
        <v>37</v>
      </c>
      <c r="DX24">
        <f t="shared" si="36"/>
        <v>8</v>
      </c>
      <c r="DY24">
        <f t="shared" si="37"/>
        <v>3</v>
      </c>
      <c r="DZ24">
        <f t="shared" si="38"/>
        <v>30</v>
      </c>
      <c r="EA24">
        <f t="shared" si="39"/>
        <v>24</v>
      </c>
      <c r="EB24">
        <f t="shared" si="40"/>
        <v>39</v>
      </c>
      <c r="EC24">
        <f t="shared" si="41"/>
        <v>21</v>
      </c>
      <c r="ED24">
        <f t="shared" si="42"/>
        <v>17</v>
      </c>
      <c r="EE24">
        <f t="shared" si="43"/>
        <v>9</v>
      </c>
      <c r="EF24">
        <f t="shared" si="44"/>
        <v>15</v>
      </c>
    </row>
    <row r="25" spans="1:136" ht="16.5" customHeight="1">
      <c r="A25">
        <f>_calc_라운드기준!A25</f>
        <v>1221</v>
      </c>
      <c r="B25">
        <f>INDEX(_calc_누적빈도!B:B,$A25)-INDEX(_calc_누적빈도!B:B,$A25-기준150회_후보!$B$1)</f>
        <v>21</v>
      </c>
      <c r="C25">
        <f>INDEX(_calc_누적빈도!C:C,$A25)-INDEX(_calc_누적빈도!C:C,$A25-기준150회_후보!$B$1)</f>
        <v>13</v>
      </c>
      <c r="D25">
        <f>INDEX(_calc_누적빈도!D:D,$A25)-INDEX(_calc_누적빈도!D:D,$A25-기준150회_후보!$B$1)</f>
        <v>26</v>
      </c>
      <c r="E25">
        <f>INDEX(_calc_누적빈도!E:E,$A25)-INDEX(_calc_누적빈도!E:E,$A25-기준150회_후보!$B$1)</f>
        <v>16</v>
      </c>
      <c r="F25">
        <f>INDEX(_calc_누적빈도!F:F,$A25)-INDEX(_calc_누적빈도!F:F,$A25-기준150회_후보!$B$1)</f>
        <v>13</v>
      </c>
      <c r="G25">
        <f>INDEX(_calc_누적빈도!G:G,$A25)-INDEX(_calc_누적빈도!G:G,$A25-기준150회_후보!$B$1)</f>
        <v>25</v>
      </c>
      <c r="H25">
        <f>INDEX(_calc_누적빈도!H:H,$A25)-INDEX(_calc_누적빈도!H:H,$A25-기준150회_후보!$B$1)</f>
        <v>26</v>
      </c>
      <c r="I25">
        <f>INDEX(_calc_누적빈도!I:I,$A25)-INDEX(_calc_누적빈도!I:I,$A25-기준150회_후보!$B$1)</f>
        <v>19</v>
      </c>
      <c r="J25">
        <f>INDEX(_calc_누적빈도!J:J,$A25)-INDEX(_calc_누적빈도!J:J,$A25-기준150회_후보!$B$1)</f>
        <v>19</v>
      </c>
      <c r="K25">
        <f>INDEX(_calc_누적빈도!K:K,$A25)-INDEX(_calc_누적빈도!K:K,$A25-기준150회_후보!$B$1)</f>
        <v>17</v>
      </c>
      <c r="L25">
        <f>INDEX(_calc_누적빈도!L:L,$A25)-INDEX(_calc_누적빈도!L:L,$A25-기준150회_후보!$B$1)</f>
        <v>19</v>
      </c>
      <c r="M25">
        <f>INDEX(_calc_누적빈도!M:M,$A25)-INDEX(_calc_누적빈도!M:M,$A25-기준150회_후보!$B$1)</f>
        <v>21</v>
      </c>
      <c r="N25">
        <f>INDEX(_calc_누적빈도!N:N,$A25)-INDEX(_calc_누적빈도!N:N,$A25-기준150회_후보!$B$1)</f>
        <v>24</v>
      </c>
      <c r="O25">
        <f>INDEX(_calc_누적빈도!O:O,$A25)-INDEX(_calc_누적빈도!O:O,$A25-기준150회_후보!$B$1)</f>
        <v>17</v>
      </c>
      <c r="P25">
        <f>INDEX(_calc_누적빈도!P:P,$A25)-INDEX(_calc_누적빈도!P:P,$A25-기준150회_후보!$B$1)</f>
        <v>23</v>
      </c>
      <c r="Q25">
        <f>INDEX(_calc_누적빈도!Q:Q,$A25)-INDEX(_calc_누적빈도!Q:Q,$A25-기준150회_후보!$B$1)</f>
        <v>27</v>
      </c>
      <c r="R25">
        <f>INDEX(_calc_누적빈도!R:R,$A25)-INDEX(_calc_누적빈도!R:R,$A25-기준150회_후보!$B$1)</f>
        <v>17</v>
      </c>
      <c r="S25">
        <f>INDEX(_calc_누적빈도!S:S,$A25)-INDEX(_calc_누적빈도!S:S,$A25-기준150회_후보!$B$1)</f>
        <v>14</v>
      </c>
      <c r="T25">
        <f>INDEX(_calc_누적빈도!T:T,$A25)-INDEX(_calc_누적빈도!T:T,$A25-기준150회_후보!$B$1)</f>
        <v>23</v>
      </c>
      <c r="U25">
        <f>INDEX(_calc_누적빈도!U:U,$A25)-INDEX(_calc_누적빈도!U:U,$A25-기준150회_후보!$B$1)</f>
        <v>19</v>
      </c>
      <c r="V25">
        <f>INDEX(_calc_누적빈도!V:V,$A25)-INDEX(_calc_누적빈도!V:V,$A25-기준150회_후보!$B$1)</f>
        <v>22</v>
      </c>
      <c r="W25">
        <f>INDEX(_calc_누적빈도!W:W,$A25)-INDEX(_calc_누적빈도!W:W,$A25-기준150회_후보!$B$1)</f>
        <v>14</v>
      </c>
      <c r="X25">
        <f>INDEX(_calc_누적빈도!X:X,$A25)-INDEX(_calc_누적빈도!X:X,$A25-기준150회_후보!$B$1)</f>
        <v>18</v>
      </c>
      <c r="Y25">
        <f>INDEX(_calc_누적빈도!Y:Y,$A25)-INDEX(_calc_누적빈도!Y:Y,$A25-기준150회_후보!$B$1)</f>
        <v>21</v>
      </c>
      <c r="Z25">
        <f>INDEX(_calc_누적빈도!Z:Z,$A25)-INDEX(_calc_누적빈도!Z:Z,$A25-기준150회_후보!$B$1)</f>
        <v>15</v>
      </c>
      <c r="AA25">
        <f>INDEX(_calc_누적빈도!AA:AA,$A25)-INDEX(_calc_누적빈도!AA:AA,$A25-기준150회_후보!$B$1)</f>
        <v>20</v>
      </c>
      <c r="AB25">
        <f>INDEX(_calc_누적빈도!AB:AB,$A25)-INDEX(_calc_누적빈도!AB:AB,$A25-기준150회_후보!$B$1)</f>
        <v>25</v>
      </c>
      <c r="AC25">
        <f>INDEX(_calc_누적빈도!AC:AC,$A25)-INDEX(_calc_누적빈도!AC:AC,$A25-기준150회_후보!$B$1)</f>
        <v>25</v>
      </c>
      <c r="AD25">
        <f>INDEX(_calc_누적빈도!AD:AD,$A25)-INDEX(_calc_누적빈도!AD:AD,$A25-기준150회_후보!$B$1)</f>
        <v>19</v>
      </c>
      <c r="AE25">
        <f>INDEX(_calc_누적빈도!AE:AE,$A25)-INDEX(_calc_누적빈도!AE:AE,$A25-기준150회_후보!$B$1)</f>
        <v>27</v>
      </c>
      <c r="AF25">
        <f>INDEX(_calc_누적빈도!AF:AF,$A25)-INDEX(_calc_누적빈도!AF:AF,$A25-기준150회_후보!$B$1)</f>
        <v>22</v>
      </c>
      <c r="AG25">
        <f>INDEX(_calc_누적빈도!AG:AG,$A25)-INDEX(_calc_누적빈도!AG:AG,$A25-기준150회_후보!$B$1)</f>
        <v>16</v>
      </c>
      <c r="AH25">
        <f>INDEX(_calc_누적빈도!AH:AH,$A25)-INDEX(_calc_누적빈도!AH:AH,$A25-기준150회_후보!$B$1)</f>
        <v>23</v>
      </c>
      <c r="AI25">
        <f>INDEX(_calc_누적빈도!AI:AI,$A25)-INDEX(_calc_누적빈도!AI:AI,$A25-기준150회_후보!$B$1)</f>
        <v>19</v>
      </c>
      <c r="AJ25">
        <f>INDEX(_calc_누적빈도!AJ:AJ,$A25)-INDEX(_calc_누적빈도!AJ:AJ,$A25-기준150회_후보!$B$1)</f>
        <v>21</v>
      </c>
      <c r="AK25">
        <f>INDEX(_calc_누적빈도!AK:AK,$A25)-INDEX(_calc_누적빈도!AK:AK,$A25-기준150회_후보!$B$1)</f>
        <v>19</v>
      </c>
      <c r="AL25">
        <f>INDEX(_calc_누적빈도!AL:AL,$A25)-INDEX(_calc_누적빈도!AL:AL,$A25-기준150회_후보!$B$1)</f>
        <v>24</v>
      </c>
      <c r="AM25">
        <f>INDEX(_calc_누적빈도!AM:AM,$A25)-INDEX(_calc_누적빈도!AM:AM,$A25-기준150회_후보!$B$1)</f>
        <v>28</v>
      </c>
      <c r="AN25">
        <f>INDEX(_calc_누적빈도!AN:AN,$A25)-INDEX(_calc_누적빈도!AN:AN,$A25-기준150회_후보!$B$1)</f>
        <v>16</v>
      </c>
      <c r="AO25">
        <f>INDEX(_calc_누적빈도!AO:AO,$A25)-INDEX(_calc_누적빈도!AO:AO,$A25-기준150회_후보!$B$1)</f>
        <v>23</v>
      </c>
      <c r="AP25">
        <f>INDEX(_calc_누적빈도!AP:AP,$A25)-INDEX(_calc_누적빈도!AP:AP,$A25-기준150회_후보!$B$1)</f>
        <v>14</v>
      </c>
      <c r="AQ25">
        <f>INDEX(_calc_누적빈도!AQ:AQ,$A25)-INDEX(_calc_누적빈도!AQ:AQ,$A25-기준150회_후보!$B$1)</f>
        <v>16</v>
      </c>
      <c r="AR25">
        <f>INDEX(_calc_누적빈도!AR:AR,$A25)-INDEX(_calc_누적빈도!AR:AR,$A25-기준150회_후보!$B$1)</f>
        <v>15</v>
      </c>
      <c r="AS25">
        <f>INDEX(_calc_누적빈도!AS:AS,$A25)-INDEX(_calc_누적빈도!AS:AS,$A25-기준150회_후보!$B$1)</f>
        <v>20</v>
      </c>
      <c r="AT25">
        <f>INDEX(_calc_누적빈도!AT:AT,$A25)-INDEX(_calc_누적빈도!AT:AT,$A25-기준150회_후보!$B$1)</f>
        <v>19</v>
      </c>
      <c r="AU25">
        <f>(RANK(_calc_라운드기준!B25,_calc_라운드기준!$B25:$AT25,0)+COUNTIFS(_calc_라운드기준!$B25:$AT25,_calc_라운드기준!B25,$B$1:$AT$1,"&lt;"&amp;1))-(RANK(B25,$B25:$AT25,0)+COUNTIFS($B25:$AT25,B25,$B$1:$AT$1,"&lt;"&amp;1))</f>
        <v>-12</v>
      </c>
      <c r="AV25">
        <f>(RANK(_calc_라운드기준!C25,_calc_라운드기준!$B25:$AT25,0)+COUNTIFS(_calc_라운드기준!$B25:$AT25,_calc_라운드기준!C25,$B$1:$AT$1,"&lt;"&amp;2))-(RANK(C25,$B25:$AT25,0)+COUNTIFS($B25:$AT25,C25,$B$1:$AT$1,"&lt;"&amp;2))</f>
        <v>-8</v>
      </c>
      <c r="AW25">
        <f>(RANK(_calc_라운드기준!D25,_calc_라운드기준!$B25:$AT25,0)+COUNTIFS(_calc_라운드기준!$B25:$AT25,_calc_라운드기준!D25,$B$1:$AT$1,"&lt;"&amp;3))-(RANK(D25,$B25:$AT25,0)+COUNTIFS($B25:$AT25,D25,$B$1:$AT$1,"&lt;"&amp;3))</f>
        <v>-2</v>
      </c>
      <c r="AX25">
        <f>(RANK(_calc_라운드기준!E25,_calc_라운드기준!$B25:$AT25,0)+COUNTIFS(_calc_라운드기준!$B25:$AT25,_calc_라운드기준!E25,$B$1:$AT$1,"&lt;"&amp;4))-(RANK(E25,$B25:$AT25,0)+COUNTIFS($B25:$AT25,E25,$B$1:$AT$1,"&lt;"&amp;4))</f>
        <v>-12</v>
      </c>
      <c r="AY25">
        <f>(RANK(_calc_라운드기준!F25,_calc_라운드기준!$B25:$AT25,0)+COUNTIFS(_calc_라운드기준!$B25:$AT25,_calc_라운드기준!F25,$B$1:$AT$1,"&lt;"&amp;5))-(RANK(F25,$B25:$AT25,0)+COUNTIFS($B25:$AT25,F25,$B$1:$AT$1,"&lt;"&amp;5))</f>
        <v>-31</v>
      </c>
      <c r="AZ25">
        <f>(RANK(_calc_라운드기준!G25,_calc_라운드기준!$B25:$AT25,0)+COUNTIFS(_calc_라운드기준!$B25:$AT25,_calc_라운드기준!G25,$B$1:$AT$1,"&lt;"&amp;6))-(RANK(G25,$B25:$AT25,0)+COUNTIFS($B25:$AT25,G25,$B$1:$AT$1,"&lt;"&amp;6))</f>
        <v>1</v>
      </c>
      <c r="BA25">
        <f>(RANK(_calc_라운드기준!H25,_calc_라운드기준!$B25:$AT25,0)+COUNTIFS(_calc_라운드기준!$B25:$AT25,_calc_라운드기준!H25,$B$1:$AT$1,"&lt;"&amp;7))-(RANK(H25,$B25:$AT25,0)+COUNTIFS($B25:$AT25,H25,$B$1:$AT$1,"&lt;"&amp;7))</f>
        <v>3</v>
      </c>
      <c r="BB25">
        <f>(RANK(_calc_라운드기준!I25,_calc_라운드기준!$B25:$AT25,0)+COUNTIFS(_calc_라운드기준!$B25:$AT25,_calc_라운드기준!I25,$B$1:$AT$1,"&lt;"&amp;8))-(RANK(I25,$B25:$AT25,0)+COUNTIFS($B25:$AT25,I25,$B$1:$AT$1,"&lt;"&amp;8))</f>
        <v>-14</v>
      </c>
      <c r="BC25">
        <f>(RANK(_calc_라운드기준!J25,_calc_라운드기준!$B25:$AT25,0)+COUNTIFS(_calc_라운드기준!$B25:$AT25,_calc_라운드기준!J25,$B$1:$AT$1,"&lt;"&amp;9))-(RANK(J25,$B25:$AT25,0)+COUNTIFS($B25:$AT25,J25,$B$1:$AT$1,"&lt;"&amp;9))</f>
        <v>-9</v>
      </c>
      <c r="BD25">
        <f>(RANK(_calc_라운드기준!K25,_calc_라운드기준!$B25:$AT25,0)+COUNTIFS(_calc_라운드기준!$B25:$AT25,_calc_라운드기준!K25,$B$1:$AT$1,"&lt;"&amp;10))-(RANK(K25,$B25:$AT25,0)+COUNTIFS($B25:$AT25,K25,$B$1:$AT$1,"&lt;"&amp;10))</f>
        <v>-8</v>
      </c>
      <c r="BE25">
        <f>(RANK(_calc_라운드기준!L25,_calc_라운드기준!$B25:$AT25,0)+COUNTIFS(_calc_라운드기준!$B25:$AT25,_calc_라운드기준!L25,$B$1:$AT$1,"&lt;"&amp;11))-(RANK(L25,$B25:$AT25,0)+COUNTIFS($B25:$AT25,L25,$B$1:$AT$1,"&lt;"&amp;11))</f>
        <v>0</v>
      </c>
      <c r="BF25">
        <f>(RANK(_calc_라운드기준!M25,_calc_라운드기준!$B25:$AT25,0)+COUNTIFS(_calc_라운드기준!$B25:$AT25,_calc_라운드기준!M25,$B$1:$AT$1,"&lt;"&amp;12))-(RANK(M25,$B25:$AT25,0)+COUNTIFS($B25:$AT25,M25,$B$1:$AT$1,"&lt;"&amp;12))</f>
        <v>8</v>
      </c>
      <c r="BG25">
        <f>(RANK(_calc_라운드기준!N25,_calc_라운드기준!$B25:$AT25,0)+COUNTIFS(_calc_라운드기준!$B25:$AT25,_calc_라운드기준!N25,$B$1:$AT$1,"&lt;"&amp;13))-(RANK(N25,$B25:$AT25,0)+COUNTIFS($B25:$AT25,N25,$B$1:$AT$1,"&lt;"&amp;13))</f>
        <v>28</v>
      </c>
      <c r="BH25">
        <f>(RANK(_calc_라운드기준!O25,_calc_라운드기준!$B25:$AT25,0)+COUNTIFS(_calc_라운드기준!$B25:$AT25,_calc_라운드기준!O25,$B$1:$AT$1,"&lt;"&amp;14))-(RANK(O25,$B25:$AT25,0)+COUNTIFS($B25:$AT25,O25,$B$1:$AT$1,"&lt;"&amp;14))</f>
        <v>7</v>
      </c>
      <c r="BI25">
        <f>(RANK(_calc_라운드기준!P25,_calc_라운드기준!$B25:$AT25,0)+COUNTIFS(_calc_라운드기준!$B25:$AT25,_calc_라운드기준!P25,$B$1:$AT$1,"&lt;"&amp;15))-(RANK(P25,$B25:$AT25,0)+COUNTIFS($B25:$AT25,P25,$B$1:$AT$1,"&lt;"&amp;15))</f>
        <v>-8</v>
      </c>
      <c r="BJ25">
        <f>(RANK(_calc_라운드기준!Q25,_calc_라운드기준!$B25:$AT25,0)+COUNTIFS(_calc_라운드기준!$B25:$AT25,_calc_라운드기준!Q25,$B$1:$AT$1,"&lt;"&amp;16))-(RANK(Q25,$B25:$AT25,0)+COUNTIFS($B25:$AT25,Q25,$B$1:$AT$1,"&lt;"&amp;16))</f>
        <v>2</v>
      </c>
      <c r="BK25">
        <f>(RANK(_calc_라운드기준!R25,_calc_라운드기준!$B25:$AT25,0)+COUNTIFS(_calc_라운드기준!$B25:$AT25,_calc_라운드기준!R25,$B$1:$AT$1,"&lt;"&amp;17))-(RANK(R25,$B25:$AT25,0)+COUNTIFS($B25:$AT25,R25,$B$1:$AT$1,"&lt;"&amp;17))</f>
        <v>-18</v>
      </c>
      <c r="BL25">
        <f>(RANK(_calc_라운드기준!S25,_calc_라운드기준!$B25:$AT25,0)+COUNTIFS(_calc_라운드기준!$B25:$AT25,_calc_라운드기준!S25,$B$1:$AT$1,"&lt;"&amp;18))-(RANK(S25,$B25:$AT25,0)+COUNTIFS($B25:$AT25,S25,$B$1:$AT$1,"&lt;"&amp;18))</f>
        <v>0</v>
      </c>
      <c r="BM25">
        <f>(RANK(_calc_라운드기준!T25,_calc_라운드기준!$B25:$AT25,0)+COUNTIFS(_calc_라운드기준!$B25:$AT25,_calc_라운드기준!T25,$B$1:$AT$1,"&lt;"&amp;19))-(RANK(T25,$B25:$AT25,0)+COUNTIFS($B25:$AT25,T25,$B$1:$AT$1,"&lt;"&amp;19))</f>
        <v>5</v>
      </c>
      <c r="BN25">
        <f>(RANK(_calc_라운드기준!U25,_calc_라운드기준!$B25:$AT25,0)+COUNTIFS(_calc_라운드기준!$B25:$AT25,_calc_라운드기준!U25,$B$1:$AT$1,"&lt;"&amp;20))-(RANK(U25,$B25:$AT25,0)+COUNTIFS($B25:$AT25,U25,$B$1:$AT$1,"&lt;"&amp;20))</f>
        <v>1</v>
      </c>
      <c r="BO25">
        <f>(RANK(_calc_라운드기준!V25,_calc_라운드기준!$B25:$AT25,0)+COUNTIFS(_calc_라운드기준!$B25:$AT25,_calc_라운드기준!V25,$B$1:$AT$1,"&lt;"&amp;21))-(RANK(V25,$B25:$AT25,0)+COUNTIFS($B25:$AT25,V25,$B$1:$AT$1,"&lt;"&amp;21))</f>
        <v>27</v>
      </c>
      <c r="BP25">
        <f>(RANK(_calc_라운드기준!W25,_calc_라운드기준!$B25:$AT25,0)+COUNTIFS(_calc_라운드기준!$B25:$AT25,_calc_라운드기준!W25,$B$1:$AT$1,"&lt;"&amp;22))-(RANK(W25,$B25:$AT25,0)+COUNTIFS($B25:$AT25,W25,$B$1:$AT$1,"&lt;"&amp;22))</f>
        <v>1</v>
      </c>
      <c r="BQ25">
        <f>(RANK(_calc_라운드기준!X25,_calc_라운드기준!$B25:$AT25,0)+COUNTIFS(_calc_라운드기준!$B25:$AT25,_calc_라운드기준!X25,$B$1:$AT$1,"&lt;"&amp;23))-(RANK(X25,$B25:$AT25,0)+COUNTIFS($B25:$AT25,X25,$B$1:$AT$1,"&lt;"&amp;23))</f>
        <v>-21</v>
      </c>
      <c r="BR25">
        <f>(RANK(_calc_라운드기준!Y25,_calc_라운드기준!$B25:$AT25,0)+COUNTIFS(_calc_라운드기준!$B25:$AT25,_calc_라운드기준!Y25,$B$1:$AT$1,"&lt;"&amp;24))-(RANK(Y25,$B25:$AT25,0)+COUNTIFS($B25:$AT25,Y25,$B$1:$AT$1,"&lt;"&amp;24))</f>
        <v>-8</v>
      </c>
      <c r="BS25">
        <f>(RANK(_calc_라운드기준!Z25,_calc_라운드기준!$B25:$AT25,0)+COUNTIFS(_calc_라운드기준!$B25:$AT25,_calc_라운드기준!Z25,$B$1:$AT$1,"&lt;"&amp;25))-(RANK(Z25,$B25:$AT25,0)+COUNTIFS($B25:$AT25,Z25,$B$1:$AT$1,"&lt;"&amp;25))</f>
        <v>-11</v>
      </c>
      <c r="BT25">
        <f>(RANK(_calc_라운드기준!AA25,_calc_라운드기준!$B25:$AT25,0)+COUNTIFS(_calc_라운드기준!$B25:$AT25,_calc_라운드기준!AA25,$B$1:$AT$1,"&lt;"&amp;26))-(RANK(AA25,$B25:$AT25,0)+COUNTIFS($B25:$AT25,AA25,$B$1:$AT$1,"&lt;"&amp;26))</f>
        <v>8</v>
      </c>
      <c r="BU25">
        <f>(RANK(_calc_라운드기준!AB25,_calc_라운드기준!$B25:$AT25,0)+COUNTIFS(_calc_라운드기준!$B25:$AT25,_calc_라운드기준!AB25,$B$1:$AT$1,"&lt;"&amp;27))-(RANK(AB25,$B25:$AT25,0)+COUNTIFS($B25:$AT25,AB25,$B$1:$AT$1,"&lt;"&amp;27))</f>
        <v>-6</v>
      </c>
      <c r="BV25">
        <f>(RANK(_calc_라운드기준!AC25,_calc_라운드기준!$B25:$AT25,0)+COUNTIFS(_calc_라운드기준!$B25:$AT25,_calc_라운드기준!AC25,$B$1:$AT$1,"&lt;"&amp;28))-(RANK(AC25,$B25:$AT25,0)+COUNTIFS($B25:$AT25,AC25,$B$1:$AT$1,"&lt;"&amp;28))</f>
        <v>-2</v>
      </c>
      <c r="BW25">
        <f>(RANK(_calc_라운드기준!AD25,_calc_라운드기준!$B25:$AT25,0)+COUNTIFS(_calc_라운드기준!$B25:$AT25,_calc_라운드기준!AD25,$B$1:$AT$1,"&lt;"&amp;29))-(RANK(AD25,$B25:$AT25,0)+COUNTIFS($B25:$AT25,AD25,$B$1:$AT$1,"&lt;"&amp;29))</f>
        <v>3</v>
      </c>
      <c r="BX25">
        <f>(RANK(_calc_라운드기준!AE25,_calc_라운드기준!$B25:$AT25,0)+COUNTIFS(_calc_라운드기준!$B25:$AT25,_calc_라운드기준!AE25,$B$1:$AT$1,"&lt;"&amp;30))-(RANK(AE25,$B25:$AT25,0)+COUNTIFS($B25:$AT25,AE25,$B$1:$AT$1,"&lt;"&amp;30))</f>
        <v>15</v>
      </c>
      <c r="BY25">
        <f>(RANK(_calc_라운드기준!AF25,_calc_라운드기준!$B25:$AT25,0)+COUNTIFS(_calc_라운드기준!$B25:$AT25,_calc_라운드기준!AF25,$B$1:$AT$1,"&lt;"&amp;31))-(RANK(AF25,$B25:$AT25,0)+COUNTIFS($B25:$AT25,AF25,$B$1:$AT$1,"&lt;"&amp;31))</f>
        <v>-4</v>
      </c>
      <c r="BZ25">
        <f>(RANK(_calc_라운드기준!AG25,_calc_라운드기준!$B25:$AT25,0)+COUNTIFS(_calc_라운드기준!$B25:$AT25,_calc_라운드기준!AG25,$B$1:$AT$1,"&lt;"&amp;32))-(RANK(AG25,$B25:$AT25,0)+COUNTIFS($B25:$AT25,AG25,$B$1:$AT$1,"&lt;"&amp;32))</f>
        <v>2</v>
      </c>
      <c r="CA25">
        <f>(RANK(_calc_라운드기준!AH25,_calc_라운드기준!$B25:$AT25,0)+COUNTIFS(_calc_라운드기준!$B25:$AT25,_calc_라운드기준!AH25,$B$1:$AT$1,"&lt;"&amp;33))-(RANK(AH25,$B25:$AT25,0)+COUNTIFS($B25:$AT25,AH25,$B$1:$AT$1,"&lt;"&amp;33))</f>
        <v>18</v>
      </c>
      <c r="CB25">
        <f>(RANK(_calc_라운드기준!AI25,_calc_라운드기준!$B25:$AT25,0)+COUNTIFS(_calc_라운드기준!$B25:$AT25,_calc_라운드기준!AI25,$B$1:$AT$1,"&lt;"&amp;34))-(RANK(AI25,$B25:$AT25,0)+COUNTIFS($B25:$AT25,AI25,$B$1:$AT$1,"&lt;"&amp;34))</f>
        <v>17</v>
      </c>
      <c r="CC25">
        <f>(RANK(_calc_라운드기준!AJ25,_calc_라운드기준!$B25:$AT25,0)+COUNTIFS(_calc_라운드기준!$B25:$AT25,_calc_라운드기준!AJ25,$B$1:$AT$1,"&lt;"&amp;35))-(RANK(AJ25,$B25:$AT25,0)+COUNTIFS($B25:$AT25,AJ25,$B$1:$AT$1,"&lt;"&amp;35))</f>
        <v>-1</v>
      </c>
      <c r="CD25">
        <f>(RANK(_calc_라운드기준!AK25,_calc_라운드기준!$B25:$AT25,0)+COUNTIFS(_calc_라운드기준!$B25:$AT25,_calc_라운드기준!AK25,$B$1:$AT$1,"&lt;"&amp;36))-(RANK(AK25,$B25:$AT25,0)+COUNTIFS($B25:$AT25,AK25,$B$1:$AT$1,"&lt;"&amp;36))</f>
        <v>-9</v>
      </c>
      <c r="CE25">
        <f>(RANK(_calc_라운드기준!AL25,_calc_라운드기준!$B25:$AT25,0)+COUNTIFS(_calc_라운드기준!$B25:$AT25,_calc_라운드기준!AL25,$B$1:$AT$1,"&lt;"&amp;37))-(RANK(AL25,$B25:$AT25,0)+COUNTIFS($B25:$AT25,AL25,$B$1:$AT$1,"&lt;"&amp;37))</f>
        <v>11</v>
      </c>
      <c r="CF25">
        <f>(RANK(_calc_라운드기준!AM25,_calc_라운드기준!$B25:$AT25,0)+COUNTIFS(_calc_라운드기준!$B25:$AT25,_calc_라운드기준!AM25,$B$1:$AT$1,"&lt;"&amp;38))-(RANK(AM25,$B25:$AT25,0)+COUNTIFS($B25:$AT25,AM25,$B$1:$AT$1,"&lt;"&amp;38))</f>
        <v>21</v>
      </c>
      <c r="CG25">
        <f>(RANK(_calc_라운드기준!AN25,_calc_라운드기준!$B25:$AT25,0)+COUNTIFS(_calc_라운드기준!$B25:$AT25,_calc_라운드기준!AN25,$B$1:$AT$1,"&lt;"&amp;39))-(RANK(AN25,$B25:$AT25,0)+COUNTIFS($B25:$AT25,AN25,$B$1:$AT$1,"&lt;"&amp;39))</f>
        <v>-5</v>
      </c>
      <c r="CH25">
        <f>(RANK(_calc_라운드기준!AO25,_calc_라운드기준!$B25:$AT25,0)+COUNTIFS(_calc_라운드기준!$B25:$AT25,_calc_라운드기준!AO25,$B$1:$AT$1,"&lt;"&amp;40))-(RANK(AO25,$B25:$AT25,0)+COUNTIFS($B25:$AT25,AO25,$B$1:$AT$1,"&lt;"&amp;40))</f>
        <v>-1</v>
      </c>
      <c r="CI25">
        <f>(RANK(_calc_라운드기준!AP25,_calc_라운드기준!$B25:$AT25,0)+COUNTIFS(_calc_라운드기준!$B25:$AT25,_calc_라운드기준!AP25,$B$1:$AT$1,"&lt;"&amp;41))-(RANK(AP25,$B25:$AT25,0)+COUNTIFS($B25:$AT25,AP25,$B$1:$AT$1,"&lt;"&amp;41))</f>
        <v>-10</v>
      </c>
      <c r="CJ25">
        <f>(RANK(_calc_라운드기준!AQ25,_calc_라운드기준!$B25:$AT25,0)+COUNTIFS(_calc_라운드기준!$B25:$AT25,_calc_라운드기준!AQ25,$B$1:$AT$1,"&lt;"&amp;42))-(RANK(AQ25,$B25:$AT25,0)+COUNTIFS($B25:$AT25,AQ25,$B$1:$AT$1,"&lt;"&amp;42))</f>
        <v>1</v>
      </c>
      <c r="CK25">
        <f>(RANK(_calc_라운드기준!AR25,_calc_라운드기준!$B25:$AT25,0)+COUNTIFS(_calc_라운드기준!$B25:$AT25,_calc_라운드기준!AR25,$B$1:$AT$1,"&lt;"&amp;43))-(RANK(AR25,$B25:$AT25,0)+COUNTIFS($B25:$AT25,AR25,$B$1:$AT$1,"&lt;"&amp;43))</f>
        <v>4</v>
      </c>
      <c r="CL25">
        <f>(RANK(_calc_라운드기준!AS25,_calc_라운드기준!$B25:$AT25,0)+COUNTIFS(_calc_라운드기준!$B25:$AT25,_calc_라운드기준!AS25,$B$1:$AT$1,"&lt;"&amp;44))-(RANK(AS25,$B25:$AT25,0)+COUNTIFS($B25:$AT25,AS25,$B$1:$AT$1,"&lt;"&amp;44))</f>
        <v>12</v>
      </c>
      <c r="CM25">
        <f>(RANK(_calc_라운드기준!AT25,_calc_라운드기준!$B25:$AT25,0)+COUNTIFS(_calc_라운드기준!$B25:$AT25,_calc_라운드기준!AT25,$B$1:$AT$1,"&lt;"&amp;45))-(RANK(AT25,$B25:$AT25,0)+COUNTIFS($B25:$AT25,AT25,$B$1:$AT$1,"&lt;"&amp;45))</f>
        <v>5</v>
      </c>
      <c r="CN25">
        <f t="shared" si="0"/>
        <v>40</v>
      </c>
      <c r="CO25">
        <f t="shared" si="1"/>
        <v>32</v>
      </c>
      <c r="CP25">
        <f t="shared" si="2"/>
        <v>27</v>
      </c>
      <c r="CQ25">
        <f t="shared" si="3"/>
        <v>41</v>
      </c>
      <c r="CR25">
        <f t="shared" si="4"/>
        <v>45</v>
      </c>
      <c r="CS25">
        <f t="shared" si="5"/>
        <v>19</v>
      </c>
      <c r="CT25">
        <f t="shared" si="6"/>
        <v>15</v>
      </c>
      <c r="CU25">
        <f t="shared" si="7"/>
        <v>42</v>
      </c>
      <c r="CV25">
        <f t="shared" si="8"/>
        <v>36</v>
      </c>
      <c r="CW25">
        <f t="shared" si="9"/>
        <v>33</v>
      </c>
      <c r="CX25">
        <f t="shared" si="10"/>
        <v>23</v>
      </c>
      <c r="CY25">
        <f t="shared" si="11"/>
        <v>9</v>
      </c>
      <c r="CZ25">
        <f t="shared" si="12"/>
        <v>1</v>
      </c>
      <c r="DA25">
        <f t="shared" si="13"/>
        <v>11</v>
      </c>
      <c r="DB25">
        <f t="shared" si="14"/>
        <v>34</v>
      </c>
      <c r="DC25">
        <f t="shared" si="15"/>
        <v>17</v>
      </c>
      <c r="DD25">
        <f t="shared" si="16"/>
        <v>43</v>
      </c>
      <c r="DE25">
        <f t="shared" si="17"/>
        <v>24</v>
      </c>
      <c r="DF25">
        <f t="shared" si="18"/>
        <v>12</v>
      </c>
      <c r="DG25">
        <f t="shared" si="19"/>
        <v>20</v>
      </c>
      <c r="DH25">
        <f t="shared" si="20"/>
        <v>2</v>
      </c>
      <c r="DI25">
        <f t="shared" si="21"/>
        <v>21</v>
      </c>
      <c r="DJ25">
        <f t="shared" si="22"/>
        <v>44</v>
      </c>
      <c r="DK25">
        <f t="shared" si="23"/>
        <v>35</v>
      </c>
      <c r="DL25">
        <f t="shared" si="24"/>
        <v>39</v>
      </c>
      <c r="DM25">
        <f t="shared" si="25"/>
        <v>10</v>
      </c>
      <c r="DN25">
        <f t="shared" si="26"/>
        <v>31</v>
      </c>
      <c r="DO25">
        <f t="shared" si="27"/>
        <v>28</v>
      </c>
      <c r="DP25">
        <f t="shared" si="28"/>
        <v>16</v>
      </c>
      <c r="DQ25">
        <f t="shared" si="29"/>
        <v>6</v>
      </c>
      <c r="DR25">
        <f t="shared" si="30"/>
        <v>29</v>
      </c>
      <c r="DS25">
        <f t="shared" si="31"/>
        <v>18</v>
      </c>
      <c r="DT25">
        <f t="shared" si="32"/>
        <v>4</v>
      </c>
      <c r="DU25">
        <f t="shared" si="33"/>
        <v>5</v>
      </c>
      <c r="DV25">
        <f t="shared" si="34"/>
        <v>25</v>
      </c>
      <c r="DW25">
        <f t="shared" si="35"/>
        <v>37</v>
      </c>
      <c r="DX25">
        <f t="shared" si="36"/>
        <v>8</v>
      </c>
      <c r="DY25">
        <f t="shared" si="37"/>
        <v>3</v>
      </c>
      <c r="DZ25">
        <f t="shared" si="38"/>
        <v>30</v>
      </c>
      <c r="EA25">
        <f t="shared" si="39"/>
        <v>26</v>
      </c>
      <c r="EB25">
        <f t="shared" si="40"/>
        <v>38</v>
      </c>
      <c r="EC25">
        <f t="shared" si="41"/>
        <v>22</v>
      </c>
      <c r="ED25">
        <f t="shared" si="42"/>
        <v>14</v>
      </c>
      <c r="EE25">
        <f t="shared" si="43"/>
        <v>7</v>
      </c>
      <c r="EF25">
        <f t="shared" si="44"/>
        <v>13</v>
      </c>
    </row>
    <row r="26" spans="1:136" ht="16.5" customHeight="1">
      <c r="A26">
        <f>_calc_라운드기준!A26</f>
        <v>1220</v>
      </c>
      <c r="B26">
        <f>INDEX(_calc_누적빈도!B:B,$A26)-INDEX(_calc_누적빈도!B:B,$A26-기준150회_후보!$B$1)</f>
        <v>21</v>
      </c>
      <c r="C26">
        <f>INDEX(_calc_누적빈도!C:C,$A26)-INDEX(_calc_누적빈도!C:C,$A26-기준150회_후보!$B$1)</f>
        <v>12</v>
      </c>
      <c r="D26">
        <f>INDEX(_calc_누적빈도!D:D,$A26)-INDEX(_calc_누적빈도!D:D,$A26-기준150회_후보!$B$1)</f>
        <v>27</v>
      </c>
      <c r="E26">
        <f>INDEX(_calc_누적빈도!E:E,$A26)-INDEX(_calc_누적빈도!E:E,$A26-기준150회_후보!$B$1)</f>
        <v>16</v>
      </c>
      <c r="F26">
        <f>INDEX(_calc_누적빈도!F:F,$A26)-INDEX(_calc_누적빈도!F:F,$A26-기준150회_후보!$B$1)</f>
        <v>13</v>
      </c>
      <c r="G26">
        <f>INDEX(_calc_누적빈도!G:G,$A26)-INDEX(_calc_누적빈도!G:G,$A26-기준150회_후보!$B$1)</f>
        <v>26</v>
      </c>
      <c r="H26">
        <f>INDEX(_calc_누적빈도!H:H,$A26)-INDEX(_calc_누적빈도!H:H,$A26-기준150회_후보!$B$1)</f>
        <v>26</v>
      </c>
      <c r="I26">
        <f>INDEX(_calc_누적빈도!I:I,$A26)-INDEX(_calc_누적빈도!I:I,$A26-기준150회_후보!$B$1)</f>
        <v>19</v>
      </c>
      <c r="J26">
        <f>INDEX(_calc_누적빈도!J:J,$A26)-INDEX(_calc_누적빈도!J:J,$A26-기준150회_후보!$B$1)</f>
        <v>19</v>
      </c>
      <c r="K26">
        <f>INDEX(_calc_누적빈도!K:K,$A26)-INDEX(_calc_누적빈도!K:K,$A26-기준150회_후보!$B$1)</f>
        <v>17</v>
      </c>
      <c r="L26">
        <f>INDEX(_calc_누적빈도!L:L,$A26)-INDEX(_calc_누적빈도!L:L,$A26-기준150회_후보!$B$1)</f>
        <v>19</v>
      </c>
      <c r="M26">
        <f>INDEX(_calc_누적빈도!M:M,$A26)-INDEX(_calc_누적빈도!M:M,$A26-기준150회_후보!$B$1)</f>
        <v>21</v>
      </c>
      <c r="N26">
        <f>INDEX(_calc_누적빈도!N:N,$A26)-INDEX(_calc_누적빈도!N:N,$A26-기준150회_후보!$B$1)</f>
        <v>24</v>
      </c>
      <c r="O26">
        <f>INDEX(_calc_누적빈도!O:O,$A26)-INDEX(_calc_누적빈도!O:O,$A26-기준150회_후보!$B$1)</f>
        <v>18</v>
      </c>
      <c r="P26">
        <f>INDEX(_calc_누적빈도!P:P,$A26)-INDEX(_calc_누적빈도!P:P,$A26-기준150회_후보!$B$1)</f>
        <v>23</v>
      </c>
      <c r="Q26">
        <f>INDEX(_calc_누적빈도!Q:Q,$A26)-INDEX(_calc_누적빈도!Q:Q,$A26-기준150회_후보!$B$1)</f>
        <v>27</v>
      </c>
      <c r="R26">
        <f>INDEX(_calc_누적빈도!R:R,$A26)-INDEX(_calc_누적빈도!R:R,$A26-기준150회_후보!$B$1)</f>
        <v>17</v>
      </c>
      <c r="S26">
        <f>INDEX(_calc_누적빈도!S:S,$A26)-INDEX(_calc_누적빈도!S:S,$A26-기준150회_후보!$B$1)</f>
        <v>14</v>
      </c>
      <c r="T26">
        <f>INDEX(_calc_누적빈도!T:T,$A26)-INDEX(_calc_누적빈도!T:T,$A26-기준150회_후보!$B$1)</f>
        <v>23</v>
      </c>
      <c r="U26">
        <f>INDEX(_calc_누적빈도!U:U,$A26)-INDEX(_calc_누적빈도!U:U,$A26-기준150회_후보!$B$1)</f>
        <v>19</v>
      </c>
      <c r="V26">
        <f>INDEX(_calc_누적빈도!V:V,$A26)-INDEX(_calc_누적빈도!V:V,$A26-기준150회_후보!$B$1)</f>
        <v>22</v>
      </c>
      <c r="W26">
        <f>INDEX(_calc_누적빈도!W:W,$A26)-INDEX(_calc_누적빈도!W:W,$A26-기준150회_후보!$B$1)</f>
        <v>14</v>
      </c>
      <c r="X26">
        <f>INDEX(_calc_누적빈도!X:X,$A26)-INDEX(_calc_누적빈도!X:X,$A26-기준150회_후보!$B$1)</f>
        <v>18</v>
      </c>
      <c r="Y26">
        <f>INDEX(_calc_누적빈도!Y:Y,$A26)-INDEX(_calc_누적빈도!Y:Y,$A26-기준150회_후보!$B$1)</f>
        <v>21</v>
      </c>
      <c r="Z26">
        <f>INDEX(_calc_누적빈도!Z:Z,$A26)-INDEX(_calc_누적빈도!Z:Z,$A26-기준150회_후보!$B$1)</f>
        <v>14</v>
      </c>
      <c r="AA26">
        <f>INDEX(_calc_누적빈도!AA:AA,$A26)-INDEX(_calc_누적빈도!AA:AA,$A26-기준150회_후보!$B$1)</f>
        <v>20</v>
      </c>
      <c r="AB26">
        <f>INDEX(_calc_누적빈도!AB:AB,$A26)-INDEX(_calc_누적빈도!AB:AB,$A26-기준150회_후보!$B$1)</f>
        <v>25</v>
      </c>
      <c r="AC26">
        <f>INDEX(_calc_누적빈도!AC:AC,$A26)-INDEX(_calc_누적빈도!AC:AC,$A26-기준150회_후보!$B$1)</f>
        <v>24</v>
      </c>
      <c r="AD26">
        <f>INDEX(_calc_누적빈도!AD:AD,$A26)-INDEX(_calc_누적빈도!AD:AD,$A26-기준150회_후보!$B$1)</f>
        <v>19</v>
      </c>
      <c r="AE26">
        <f>INDEX(_calc_누적빈도!AE:AE,$A26)-INDEX(_calc_누적빈도!AE:AE,$A26-기준150회_후보!$B$1)</f>
        <v>28</v>
      </c>
      <c r="AF26">
        <f>INDEX(_calc_누적빈도!AF:AF,$A26)-INDEX(_calc_누적빈도!AF:AF,$A26-기준150회_후보!$B$1)</f>
        <v>22</v>
      </c>
      <c r="AG26">
        <f>INDEX(_calc_누적빈도!AG:AG,$A26)-INDEX(_calc_누적빈도!AG:AG,$A26-기준150회_후보!$B$1)</f>
        <v>16</v>
      </c>
      <c r="AH26">
        <f>INDEX(_calc_누적빈도!AH:AH,$A26)-INDEX(_calc_누적빈도!AH:AH,$A26-기준150회_후보!$B$1)</f>
        <v>23</v>
      </c>
      <c r="AI26">
        <f>INDEX(_calc_누적빈도!AI:AI,$A26)-INDEX(_calc_누적빈도!AI:AI,$A26-기준150회_후보!$B$1)</f>
        <v>18</v>
      </c>
      <c r="AJ26">
        <f>INDEX(_calc_누적빈도!AJ:AJ,$A26)-INDEX(_calc_누적빈도!AJ:AJ,$A26-기준150회_후보!$B$1)</f>
        <v>21</v>
      </c>
      <c r="AK26">
        <f>INDEX(_calc_누적빈도!AK:AK,$A26)-INDEX(_calc_누적빈도!AK:AK,$A26-기준150회_후보!$B$1)</f>
        <v>19</v>
      </c>
      <c r="AL26">
        <f>INDEX(_calc_누적빈도!AL:AL,$A26)-INDEX(_calc_누적빈도!AL:AL,$A26-기준150회_후보!$B$1)</f>
        <v>24</v>
      </c>
      <c r="AM26">
        <f>INDEX(_calc_누적빈도!AM:AM,$A26)-INDEX(_calc_누적빈도!AM:AM,$A26-기준150회_후보!$B$1)</f>
        <v>28</v>
      </c>
      <c r="AN26">
        <f>INDEX(_calc_누적빈도!AN:AN,$A26)-INDEX(_calc_누적빈도!AN:AN,$A26-기준150회_후보!$B$1)</f>
        <v>16</v>
      </c>
      <c r="AO26">
        <f>INDEX(_calc_누적빈도!AO:AO,$A26)-INDEX(_calc_누적빈도!AO:AO,$A26-기준150회_후보!$B$1)</f>
        <v>23</v>
      </c>
      <c r="AP26">
        <f>INDEX(_calc_누적빈도!AP:AP,$A26)-INDEX(_calc_누적빈도!AP:AP,$A26-기준150회_후보!$B$1)</f>
        <v>15</v>
      </c>
      <c r="AQ26">
        <f>INDEX(_calc_누적빈도!AQ:AQ,$A26)-INDEX(_calc_누적빈도!AQ:AQ,$A26-기준150회_후보!$B$1)</f>
        <v>16</v>
      </c>
      <c r="AR26">
        <f>INDEX(_calc_누적빈도!AR:AR,$A26)-INDEX(_calc_누적빈도!AR:AR,$A26-기준150회_후보!$B$1)</f>
        <v>14</v>
      </c>
      <c r="AS26">
        <f>INDEX(_calc_누적빈도!AS:AS,$A26)-INDEX(_calc_누적빈도!AS:AS,$A26-기준150회_후보!$B$1)</f>
        <v>20</v>
      </c>
      <c r="AT26">
        <f>INDEX(_calc_누적빈도!AT:AT,$A26)-INDEX(_calc_누적빈도!AT:AT,$A26-기준150회_후보!$B$1)</f>
        <v>19</v>
      </c>
      <c r="AU26">
        <f>(RANK(_calc_라운드기준!B26,_calc_라운드기준!$B26:$AT26,0)+COUNTIFS(_calc_라운드기준!$B26:$AT26,_calc_라운드기준!B26,$B$1:$AT$1,"&lt;"&amp;1))-(RANK(B26,$B26:$AT26,0)+COUNTIFS($B26:$AT26,B26,$B$1:$AT$1,"&lt;"&amp;1))</f>
        <v>-12</v>
      </c>
      <c r="AV26">
        <f>(RANK(_calc_라운드기준!C26,_calc_라운드기준!$B26:$AT26,0)+COUNTIFS(_calc_라운드기준!$B26:$AT26,_calc_라운드기준!C26,$B$1:$AT$1,"&lt;"&amp;2))-(RANK(C26,$B26:$AT26,0)+COUNTIFS($B26:$AT26,C26,$B$1:$AT$1,"&lt;"&amp;2))</f>
        <v>-6</v>
      </c>
      <c r="AW26">
        <f>(RANK(_calc_라운드기준!D26,_calc_라운드기준!$B26:$AT26,0)+COUNTIFS(_calc_라운드기준!$B26:$AT26,_calc_라운드기준!D26,$B$1:$AT$1,"&lt;"&amp;3))-(RANK(D26,$B26:$AT26,0)+COUNTIFS($B26:$AT26,D26,$B$1:$AT$1,"&lt;"&amp;3))</f>
        <v>-2</v>
      </c>
      <c r="AX26">
        <f>(RANK(_calc_라운드기준!E26,_calc_라운드기준!$B26:$AT26,0)+COUNTIFS(_calc_라운드기준!$B26:$AT26,_calc_라운드기준!E26,$B$1:$AT$1,"&lt;"&amp;4))-(RANK(E26,$B26:$AT26,0)+COUNTIFS($B26:$AT26,E26,$B$1:$AT$1,"&lt;"&amp;4))</f>
        <v>-12</v>
      </c>
      <c r="AY26">
        <f>(RANK(_calc_라운드기준!F26,_calc_라운드기준!$B26:$AT26,0)+COUNTIFS(_calc_라운드기준!$B26:$AT26,_calc_라운드기준!F26,$B$1:$AT$1,"&lt;"&amp;5))-(RANK(F26,$B26:$AT26,0)+COUNTIFS($B26:$AT26,F26,$B$1:$AT$1,"&lt;"&amp;5))</f>
        <v>-29</v>
      </c>
      <c r="AZ26">
        <f>(RANK(_calc_라운드기준!G26,_calc_라운드기준!$B26:$AT26,0)+COUNTIFS(_calc_라운드기준!$B26:$AT26,_calc_라운드기준!G26,$B$1:$AT$1,"&lt;"&amp;6))-(RANK(G26,$B26:$AT26,0)+COUNTIFS($B26:$AT26,G26,$B$1:$AT$1,"&lt;"&amp;6))</f>
        <v>2</v>
      </c>
      <c r="BA26">
        <f>(RANK(_calc_라운드기준!H26,_calc_라운드기준!$B26:$AT26,0)+COUNTIFS(_calc_라운드기준!$B26:$AT26,_calc_라운드기준!H26,$B$1:$AT$1,"&lt;"&amp;7))-(RANK(H26,$B26:$AT26,0)+COUNTIFS($B26:$AT26,H26,$B$1:$AT$1,"&lt;"&amp;7))</f>
        <v>2</v>
      </c>
      <c r="BB26">
        <f>(RANK(_calc_라운드기준!I26,_calc_라운드기준!$B26:$AT26,0)+COUNTIFS(_calc_라운드기준!$B26:$AT26,_calc_라운드기준!I26,$B$1:$AT$1,"&lt;"&amp;8))-(RANK(I26,$B26:$AT26,0)+COUNTIFS($B26:$AT26,I26,$B$1:$AT$1,"&lt;"&amp;8))</f>
        <v>-14</v>
      </c>
      <c r="BC26">
        <f>(RANK(_calc_라운드기준!J26,_calc_라운드기준!$B26:$AT26,0)+COUNTIFS(_calc_라운드기준!$B26:$AT26,_calc_라운드기준!J26,$B$1:$AT$1,"&lt;"&amp;9))-(RANK(J26,$B26:$AT26,0)+COUNTIFS($B26:$AT26,J26,$B$1:$AT$1,"&lt;"&amp;9))</f>
        <v>-8</v>
      </c>
      <c r="BD26">
        <f>(RANK(_calc_라운드기준!K26,_calc_라운드기준!$B26:$AT26,0)+COUNTIFS(_calc_라운드기준!$B26:$AT26,_calc_라운드기준!K26,$B$1:$AT$1,"&lt;"&amp;10))-(RANK(K26,$B26:$AT26,0)+COUNTIFS($B26:$AT26,K26,$B$1:$AT$1,"&lt;"&amp;10))</f>
        <v>-9</v>
      </c>
      <c r="BE26">
        <f>(RANK(_calc_라운드기준!L26,_calc_라운드기준!$B26:$AT26,0)+COUNTIFS(_calc_라운드기준!$B26:$AT26,_calc_라운드기준!L26,$B$1:$AT$1,"&lt;"&amp;11))-(RANK(L26,$B26:$AT26,0)+COUNTIFS($B26:$AT26,L26,$B$1:$AT$1,"&lt;"&amp;11))</f>
        <v>0</v>
      </c>
      <c r="BF26">
        <f>(RANK(_calc_라운드기준!M26,_calc_라운드기준!$B26:$AT26,0)+COUNTIFS(_calc_라운드기준!$B26:$AT26,_calc_라운드기준!M26,$B$1:$AT$1,"&lt;"&amp;12))-(RANK(M26,$B26:$AT26,0)+COUNTIFS($B26:$AT26,M26,$B$1:$AT$1,"&lt;"&amp;12))</f>
        <v>8</v>
      </c>
      <c r="BG26">
        <f>(RANK(_calc_라운드기준!N26,_calc_라운드기준!$B26:$AT26,0)+COUNTIFS(_calc_라운드기준!$B26:$AT26,_calc_라운드기준!N26,$B$1:$AT$1,"&lt;"&amp;13))-(RANK(N26,$B26:$AT26,0)+COUNTIFS($B26:$AT26,N26,$B$1:$AT$1,"&lt;"&amp;13))</f>
        <v>19</v>
      </c>
      <c r="BH26">
        <f>(RANK(_calc_라운드기준!O26,_calc_라운드기준!$B26:$AT26,0)+COUNTIFS(_calc_라운드기준!$B26:$AT26,_calc_라운드기준!O26,$B$1:$AT$1,"&lt;"&amp;14))-(RANK(O26,$B26:$AT26,0)+COUNTIFS($B26:$AT26,O26,$B$1:$AT$1,"&lt;"&amp;14))</f>
        <v>10</v>
      </c>
      <c r="BI26">
        <f>(RANK(_calc_라운드기준!P26,_calc_라운드기준!$B26:$AT26,0)+COUNTIFS(_calc_라운드기준!$B26:$AT26,_calc_라운드기준!P26,$B$1:$AT$1,"&lt;"&amp;15))-(RANK(P26,$B26:$AT26,0)+COUNTIFS($B26:$AT26,P26,$B$1:$AT$1,"&lt;"&amp;15))</f>
        <v>-8</v>
      </c>
      <c r="BJ26">
        <f>(RANK(_calc_라운드기준!Q26,_calc_라운드기준!$B26:$AT26,0)+COUNTIFS(_calc_라운드기준!$B26:$AT26,_calc_라운드기준!Q26,$B$1:$AT$1,"&lt;"&amp;16))-(RANK(Q26,$B26:$AT26,0)+COUNTIFS($B26:$AT26,Q26,$B$1:$AT$1,"&lt;"&amp;16))</f>
        <v>0</v>
      </c>
      <c r="BK26">
        <f>(RANK(_calc_라운드기준!R26,_calc_라운드기준!$B26:$AT26,0)+COUNTIFS(_calc_라운드기준!$B26:$AT26,_calc_라운드기준!R26,$B$1:$AT$1,"&lt;"&amp;17))-(RANK(R26,$B26:$AT26,0)+COUNTIFS($B26:$AT26,R26,$B$1:$AT$1,"&lt;"&amp;17))</f>
        <v>-17</v>
      </c>
      <c r="BL26">
        <f>(RANK(_calc_라운드기준!S26,_calc_라운드기준!$B26:$AT26,0)+COUNTIFS(_calc_라운드기준!$B26:$AT26,_calc_라운드기준!S26,$B$1:$AT$1,"&lt;"&amp;18))-(RANK(S26,$B26:$AT26,0)+COUNTIFS($B26:$AT26,S26,$B$1:$AT$1,"&lt;"&amp;18))</f>
        <v>1</v>
      </c>
      <c r="BM26">
        <f>(RANK(_calc_라운드기준!T26,_calc_라운드기준!$B26:$AT26,0)+COUNTIFS(_calc_라운드기준!$B26:$AT26,_calc_라운드기준!T26,$B$1:$AT$1,"&lt;"&amp;19))-(RANK(T26,$B26:$AT26,0)+COUNTIFS($B26:$AT26,T26,$B$1:$AT$1,"&lt;"&amp;19))</f>
        <v>6</v>
      </c>
      <c r="BN26">
        <f>(RANK(_calc_라운드기준!U26,_calc_라운드기준!$B26:$AT26,0)+COUNTIFS(_calc_라운드기준!$B26:$AT26,_calc_라운드기준!U26,$B$1:$AT$1,"&lt;"&amp;20))-(RANK(U26,$B26:$AT26,0)+COUNTIFS($B26:$AT26,U26,$B$1:$AT$1,"&lt;"&amp;20))</f>
        <v>2</v>
      </c>
      <c r="BO26">
        <f>(RANK(_calc_라운드기준!V26,_calc_라운드기준!$B26:$AT26,0)+COUNTIFS(_calc_라운드기준!$B26:$AT26,_calc_라운드기준!V26,$B$1:$AT$1,"&lt;"&amp;21))-(RANK(V26,$B26:$AT26,0)+COUNTIFS($B26:$AT26,V26,$B$1:$AT$1,"&lt;"&amp;21))</f>
        <v>27</v>
      </c>
      <c r="BP26">
        <f>(RANK(_calc_라운드기준!W26,_calc_라운드기준!$B26:$AT26,0)+COUNTIFS(_calc_라운드기준!$B26:$AT26,_calc_라운드기준!W26,$B$1:$AT$1,"&lt;"&amp;22))-(RANK(W26,$B26:$AT26,0)+COUNTIFS($B26:$AT26,W26,$B$1:$AT$1,"&lt;"&amp;22))</f>
        <v>2</v>
      </c>
      <c r="BQ26">
        <f>(RANK(_calc_라운드기준!X26,_calc_라운드기준!$B26:$AT26,0)+COUNTIFS(_calc_라운드기준!$B26:$AT26,_calc_라운드기준!X26,$B$1:$AT$1,"&lt;"&amp;23))-(RANK(X26,$B26:$AT26,0)+COUNTIFS($B26:$AT26,X26,$B$1:$AT$1,"&lt;"&amp;23))</f>
        <v>-21</v>
      </c>
      <c r="BR26">
        <f>(RANK(_calc_라운드기준!Y26,_calc_라운드기준!$B26:$AT26,0)+COUNTIFS(_calc_라운드기준!$B26:$AT26,_calc_라운드기준!Y26,$B$1:$AT$1,"&lt;"&amp;24))-(RANK(Y26,$B26:$AT26,0)+COUNTIFS($B26:$AT26,Y26,$B$1:$AT$1,"&lt;"&amp;24))</f>
        <v>-8</v>
      </c>
      <c r="BS26">
        <f>(RANK(_calc_라운드기준!Z26,_calc_라운드기준!$B26:$AT26,0)+COUNTIFS(_calc_라운드기준!$B26:$AT26,_calc_라운드기준!Z26,$B$1:$AT$1,"&lt;"&amp;25))-(RANK(Z26,$B26:$AT26,0)+COUNTIFS($B26:$AT26,Z26,$B$1:$AT$1,"&lt;"&amp;25))</f>
        <v>-5</v>
      </c>
      <c r="BT26">
        <f>(RANK(_calc_라운드기준!AA26,_calc_라운드기준!$B26:$AT26,0)+COUNTIFS(_calc_라운드기준!$B26:$AT26,_calc_라운드기준!AA26,$B$1:$AT$1,"&lt;"&amp;26))-(RANK(AA26,$B26:$AT26,0)+COUNTIFS($B26:$AT26,AA26,$B$1:$AT$1,"&lt;"&amp;26))</f>
        <v>8</v>
      </c>
      <c r="BU26">
        <f>(RANK(_calc_라운드기준!AB26,_calc_라운드기준!$B26:$AT26,0)+COUNTIFS(_calc_라운드기준!$B26:$AT26,_calc_라운드기준!AB26,$B$1:$AT$1,"&lt;"&amp;27))-(RANK(AB26,$B26:$AT26,0)+COUNTIFS($B26:$AT26,AB26,$B$1:$AT$1,"&lt;"&amp;27))</f>
        <v>-5</v>
      </c>
      <c r="BV26">
        <f>(RANK(_calc_라운드기준!AC26,_calc_라운드기준!$B26:$AT26,0)+COUNTIFS(_calc_라운드기준!$B26:$AT26,_calc_라운드기준!AC26,$B$1:$AT$1,"&lt;"&amp;28))-(RANK(AC26,$B26:$AT26,0)+COUNTIFS($B26:$AT26,AC26,$B$1:$AT$1,"&lt;"&amp;28))</f>
        <v>-3</v>
      </c>
      <c r="BW26">
        <f>(RANK(_calc_라운드기준!AD26,_calc_라운드기준!$B26:$AT26,0)+COUNTIFS(_calc_라운드기준!$B26:$AT26,_calc_라운드기준!AD26,$B$1:$AT$1,"&lt;"&amp;29))-(RANK(AD26,$B26:$AT26,0)+COUNTIFS($B26:$AT26,AD26,$B$1:$AT$1,"&lt;"&amp;29))</f>
        <v>3</v>
      </c>
      <c r="BX26">
        <f>(RANK(_calc_라운드기준!AE26,_calc_라운드기준!$B26:$AT26,0)+COUNTIFS(_calc_라운드기준!$B26:$AT26,_calc_라운드기준!AE26,$B$1:$AT$1,"&lt;"&amp;30))-(RANK(AE26,$B26:$AT26,0)+COUNTIFS($B26:$AT26,AE26,$B$1:$AT$1,"&lt;"&amp;30))</f>
        <v>18</v>
      </c>
      <c r="BY26">
        <f>(RANK(_calc_라운드기준!AF26,_calc_라운드기준!$B26:$AT26,0)+COUNTIFS(_calc_라운드기준!$B26:$AT26,_calc_라운드기준!AF26,$B$1:$AT$1,"&lt;"&amp;31))-(RANK(AF26,$B26:$AT26,0)+COUNTIFS($B26:$AT26,AF26,$B$1:$AT$1,"&lt;"&amp;31))</f>
        <v>-4</v>
      </c>
      <c r="BZ26">
        <f>(RANK(_calc_라운드기준!AG26,_calc_라운드기준!$B26:$AT26,0)+COUNTIFS(_calc_라운드기준!$B26:$AT26,_calc_라운드기준!AG26,$B$1:$AT$1,"&lt;"&amp;32))-(RANK(AG26,$B26:$AT26,0)+COUNTIFS($B26:$AT26,AG26,$B$1:$AT$1,"&lt;"&amp;32))</f>
        <v>2</v>
      </c>
      <c r="CA26">
        <f>(RANK(_calc_라운드기준!AH26,_calc_라운드기준!$B26:$AT26,0)+COUNTIFS(_calc_라운드기준!$B26:$AT26,_calc_라운드기준!AH26,$B$1:$AT$1,"&lt;"&amp;33))-(RANK(AH26,$B26:$AT26,0)+COUNTIFS($B26:$AT26,AH26,$B$1:$AT$1,"&lt;"&amp;33))</f>
        <v>18</v>
      </c>
      <c r="CB26">
        <f>(RANK(_calc_라운드기준!AI26,_calc_라운드기준!$B26:$AT26,0)+COUNTIFS(_calc_라운드기준!$B26:$AT26,_calc_라운드기준!AI26,$B$1:$AT$1,"&lt;"&amp;34))-(RANK(AI26,$B26:$AT26,0)+COUNTIFS($B26:$AT26,AI26,$B$1:$AT$1,"&lt;"&amp;34))</f>
        <v>13</v>
      </c>
      <c r="CC26">
        <f>(RANK(_calc_라운드기준!AJ26,_calc_라운드기준!$B26:$AT26,0)+COUNTIFS(_calc_라운드기준!$B26:$AT26,_calc_라운드기준!AJ26,$B$1:$AT$1,"&lt;"&amp;35))-(RANK(AJ26,$B26:$AT26,0)+COUNTIFS($B26:$AT26,AJ26,$B$1:$AT$1,"&lt;"&amp;35))</f>
        <v>0</v>
      </c>
      <c r="CD26">
        <f>(RANK(_calc_라운드기준!AK26,_calc_라운드기준!$B26:$AT26,0)+COUNTIFS(_calc_라운드기준!$B26:$AT26,_calc_라운드기준!AK26,$B$1:$AT$1,"&lt;"&amp;36))-(RANK(AK26,$B26:$AT26,0)+COUNTIFS($B26:$AT26,AK26,$B$1:$AT$1,"&lt;"&amp;36))</f>
        <v>-7</v>
      </c>
      <c r="CE26">
        <f>(RANK(_calc_라운드기준!AL26,_calc_라운드기준!$B26:$AT26,0)+COUNTIFS(_calc_라운드기준!$B26:$AT26,_calc_라운드기준!AL26,$B$1:$AT$1,"&lt;"&amp;37))-(RANK(AL26,$B26:$AT26,0)+COUNTIFS($B26:$AT26,AL26,$B$1:$AT$1,"&lt;"&amp;37))</f>
        <v>12</v>
      </c>
      <c r="CF26">
        <f>(RANK(_calc_라운드기준!AM26,_calc_라운드기준!$B26:$AT26,0)+COUNTIFS(_calc_라운드기준!$B26:$AT26,_calc_라운드기준!AM26,$B$1:$AT$1,"&lt;"&amp;38))-(RANK(AM26,$B26:$AT26,0)+COUNTIFS($B26:$AT26,AM26,$B$1:$AT$1,"&lt;"&amp;38))</f>
        <v>11</v>
      </c>
      <c r="CG26">
        <f>(RANK(_calc_라운드기준!AN26,_calc_라운드기준!$B26:$AT26,0)+COUNTIFS(_calc_라운드기준!$B26:$AT26,_calc_라운드기준!AN26,$B$1:$AT$1,"&lt;"&amp;39))-(RANK(AN26,$B26:$AT26,0)+COUNTIFS($B26:$AT26,AN26,$B$1:$AT$1,"&lt;"&amp;39))</f>
        <v>-5</v>
      </c>
      <c r="CH26">
        <f>(RANK(_calc_라운드기준!AO26,_calc_라운드기준!$B26:$AT26,0)+COUNTIFS(_calc_라운드기준!$B26:$AT26,_calc_라운드기준!AO26,$B$1:$AT$1,"&lt;"&amp;40))-(RANK(AO26,$B26:$AT26,0)+COUNTIFS($B26:$AT26,AO26,$B$1:$AT$1,"&lt;"&amp;40))</f>
        <v>0</v>
      </c>
      <c r="CI26">
        <f>(RANK(_calc_라운드기준!AP26,_calc_라운드기준!$B26:$AT26,0)+COUNTIFS(_calc_라운드기준!$B26:$AT26,_calc_라운드기준!AP26,$B$1:$AT$1,"&lt;"&amp;41))-(RANK(AP26,$B26:$AT26,0)+COUNTIFS($B26:$AT26,AP26,$B$1:$AT$1,"&lt;"&amp;41))</f>
        <v>-6</v>
      </c>
      <c r="CJ26">
        <f>(RANK(_calc_라운드기준!AQ26,_calc_라운드기준!$B26:$AT26,0)+COUNTIFS(_calc_라운드기준!$B26:$AT26,_calc_라운드기준!AQ26,$B$1:$AT$1,"&lt;"&amp;42))-(RANK(AQ26,$B26:$AT26,0)+COUNTIFS($B26:$AT26,AQ26,$B$1:$AT$1,"&lt;"&amp;42))</f>
        <v>-4</v>
      </c>
      <c r="CK26">
        <f>(RANK(_calc_라운드기준!AR26,_calc_라운드기준!$B26:$AT26,0)+COUNTIFS(_calc_라운드기준!$B26:$AT26,_calc_라운드기준!AR26,$B$1:$AT$1,"&lt;"&amp;43))-(RANK(AR26,$B26:$AT26,0)+COUNTIFS($B26:$AT26,AR26,$B$1:$AT$1,"&lt;"&amp;43))</f>
        <v>1</v>
      </c>
      <c r="CL26">
        <f>(RANK(_calc_라운드기준!AS26,_calc_라운드기준!$B26:$AT26,0)+COUNTIFS(_calc_라운드기준!$B26:$AT26,_calc_라운드기준!AS26,$B$1:$AT$1,"&lt;"&amp;44))-(RANK(AS26,$B26:$AT26,0)+COUNTIFS($B26:$AT26,AS26,$B$1:$AT$1,"&lt;"&amp;44))</f>
        <v>13</v>
      </c>
      <c r="CM26">
        <f>(RANK(_calc_라운드기준!AT26,_calc_라운드기준!$B26:$AT26,0)+COUNTIFS(_calc_라운드기준!$B26:$AT26,_calc_라운드기준!AT26,$B$1:$AT$1,"&lt;"&amp;45))-(RANK(AT26,$B26:$AT26,0)+COUNTIFS($B26:$AT26,AT26,$B$1:$AT$1,"&lt;"&amp;45))</f>
        <v>7</v>
      </c>
      <c r="CN26">
        <f t="shared" si="0"/>
        <v>40</v>
      </c>
      <c r="CO26">
        <f t="shared" si="1"/>
        <v>33</v>
      </c>
      <c r="CP26">
        <f t="shared" si="2"/>
        <v>26</v>
      </c>
      <c r="CQ26">
        <f t="shared" si="3"/>
        <v>41</v>
      </c>
      <c r="CR26">
        <f t="shared" si="4"/>
        <v>45</v>
      </c>
      <c r="CS26">
        <f t="shared" si="5"/>
        <v>15</v>
      </c>
      <c r="CT26">
        <f t="shared" si="6"/>
        <v>16</v>
      </c>
      <c r="CU26">
        <f t="shared" si="7"/>
        <v>42</v>
      </c>
      <c r="CV26">
        <f t="shared" si="8"/>
        <v>36</v>
      </c>
      <c r="CW26">
        <f t="shared" si="9"/>
        <v>39</v>
      </c>
      <c r="CX26">
        <f t="shared" si="10"/>
        <v>22</v>
      </c>
      <c r="CY26">
        <f t="shared" si="11"/>
        <v>10</v>
      </c>
      <c r="CZ26">
        <f t="shared" si="12"/>
        <v>2</v>
      </c>
      <c r="DA26">
        <f t="shared" si="13"/>
        <v>9</v>
      </c>
      <c r="DB26">
        <f t="shared" si="14"/>
        <v>37</v>
      </c>
      <c r="DC26">
        <f t="shared" si="15"/>
        <v>23</v>
      </c>
      <c r="DD26">
        <f t="shared" si="16"/>
        <v>43</v>
      </c>
      <c r="DE26">
        <f t="shared" si="17"/>
        <v>20</v>
      </c>
      <c r="DF26">
        <f t="shared" si="18"/>
        <v>13</v>
      </c>
      <c r="DG26">
        <f t="shared" si="19"/>
        <v>17</v>
      </c>
      <c r="DH26">
        <f t="shared" si="20"/>
        <v>1</v>
      </c>
      <c r="DI26">
        <f t="shared" si="21"/>
        <v>18</v>
      </c>
      <c r="DJ26">
        <f t="shared" si="22"/>
        <v>44</v>
      </c>
      <c r="DK26">
        <f t="shared" si="23"/>
        <v>38</v>
      </c>
      <c r="DL26">
        <f t="shared" si="24"/>
        <v>30</v>
      </c>
      <c r="DM26">
        <f t="shared" si="25"/>
        <v>11</v>
      </c>
      <c r="DN26">
        <f t="shared" si="26"/>
        <v>31</v>
      </c>
      <c r="DO26">
        <f t="shared" si="27"/>
        <v>27</v>
      </c>
      <c r="DP26">
        <f t="shared" si="28"/>
        <v>14</v>
      </c>
      <c r="DQ26">
        <f t="shared" si="29"/>
        <v>3</v>
      </c>
      <c r="DR26">
        <f t="shared" si="30"/>
        <v>28</v>
      </c>
      <c r="DS26">
        <f t="shared" si="31"/>
        <v>19</v>
      </c>
      <c r="DT26">
        <f t="shared" si="32"/>
        <v>4</v>
      </c>
      <c r="DU26">
        <f t="shared" si="33"/>
        <v>5</v>
      </c>
      <c r="DV26">
        <f t="shared" si="34"/>
        <v>24</v>
      </c>
      <c r="DW26">
        <f t="shared" si="35"/>
        <v>35</v>
      </c>
      <c r="DX26">
        <f t="shared" si="36"/>
        <v>7</v>
      </c>
      <c r="DY26">
        <f t="shared" si="37"/>
        <v>8</v>
      </c>
      <c r="DZ26">
        <f t="shared" si="38"/>
        <v>32</v>
      </c>
      <c r="EA26">
        <f t="shared" si="39"/>
        <v>25</v>
      </c>
      <c r="EB26">
        <f t="shared" si="40"/>
        <v>34</v>
      </c>
      <c r="EC26">
        <f t="shared" si="41"/>
        <v>29</v>
      </c>
      <c r="ED26">
        <f t="shared" si="42"/>
        <v>21</v>
      </c>
      <c r="EE26">
        <f t="shared" si="43"/>
        <v>6</v>
      </c>
      <c r="EF26">
        <f t="shared" si="44"/>
        <v>12</v>
      </c>
    </row>
    <row r="27" spans="1:136" ht="16.5" customHeight="1">
      <c r="A27">
        <f>_calc_라운드기준!A27</f>
        <v>1219</v>
      </c>
      <c r="B27">
        <f>INDEX(_calc_누적빈도!B:B,$A27)-INDEX(_calc_누적빈도!B:B,$A27-기준150회_후보!$B$1)</f>
        <v>21</v>
      </c>
      <c r="C27">
        <f>INDEX(_calc_누적빈도!C:C,$A27)-INDEX(_calc_누적빈도!C:C,$A27-기준150회_후보!$B$1)</f>
        <v>11</v>
      </c>
      <c r="D27">
        <f>INDEX(_calc_누적빈도!D:D,$A27)-INDEX(_calc_누적빈도!D:D,$A27-기준150회_후보!$B$1)</f>
        <v>27</v>
      </c>
      <c r="E27">
        <f>INDEX(_calc_누적빈도!E:E,$A27)-INDEX(_calc_누적빈도!E:E,$A27-기준150회_후보!$B$1)</f>
        <v>16</v>
      </c>
      <c r="F27">
        <f>INDEX(_calc_누적빈도!F:F,$A27)-INDEX(_calc_누적빈도!F:F,$A27-기준150회_후보!$B$1)</f>
        <v>13</v>
      </c>
      <c r="G27">
        <f>INDEX(_calc_누적빈도!G:G,$A27)-INDEX(_calc_누적빈도!G:G,$A27-기준150회_후보!$B$1)</f>
        <v>26</v>
      </c>
      <c r="H27">
        <f>INDEX(_calc_누적빈도!H:H,$A27)-INDEX(_calc_누적빈도!H:H,$A27-기준150회_후보!$B$1)</f>
        <v>26</v>
      </c>
      <c r="I27">
        <f>INDEX(_calc_누적빈도!I:I,$A27)-INDEX(_calc_누적빈도!I:I,$A27-기준150회_후보!$B$1)</f>
        <v>19</v>
      </c>
      <c r="J27">
        <f>INDEX(_calc_누적빈도!J:J,$A27)-INDEX(_calc_누적빈도!J:J,$A27-기준150회_후보!$B$1)</f>
        <v>19</v>
      </c>
      <c r="K27">
        <f>INDEX(_calc_누적빈도!K:K,$A27)-INDEX(_calc_누적빈도!K:K,$A27-기준150회_후보!$B$1)</f>
        <v>18</v>
      </c>
      <c r="L27">
        <f>INDEX(_calc_누적빈도!L:L,$A27)-INDEX(_calc_누적빈도!L:L,$A27-기준150회_후보!$B$1)</f>
        <v>19</v>
      </c>
      <c r="M27">
        <f>INDEX(_calc_누적빈도!M:M,$A27)-INDEX(_calc_누적빈도!M:M,$A27-기준150회_후보!$B$1)</f>
        <v>21</v>
      </c>
      <c r="N27">
        <f>INDEX(_calc_누적빈도!N:N,$A27)-INDEX(_calc_누적빈도!N:N,$A27-기준150회_후보!$B$1)</f>
        <v>24</v>
      </c>
      <c r="O27">
        <f>INDEX(_calc_누적빈도!O:O,$A27)-INDEX(_calc_누적빈도!O:O,$A27-기준150회_후보!$B$1)</f>
        <v>18</v>
      </c>
      <c r="P27">
        <f>INDEX(_calc_누적빈도!P:P,$A27)-INDEX(_calc_누적빈도!P:P,$A27-기준150회_후보!$B$1)</f>
        <v>22</v>
      </c>
      <c r="Q27">
        <f>INDEX(_calc_누적빈도!Q:Q,$A27)-INDEX(_calc_누적빈도!Q:Q,$A27-기준150회_후보!$B$1)</f>
        <v>27</v>
      </c>
      <c r="R27">
        <f>INDEX(_calc_누적빈도!R:R,$A27)-INDEX(_calc_누적빈도!R:R,$A27-기준150회_후보!$B$1)</f>
        <v>17</v>
      </c>
      <c r="S27">
        <f>INDEX(_calc_누적빈도!S:S,$A27)-INDEX(_calc_누적빈도!S:S,$A27-기준150회_후보!$B$1)</f>
        <v>15</v>
      </c>
      <c r="T27">
        <f>INDEX(_calc_누적빈도!T:T,$A27)-INDEX(_calc_누적빈도!T:T,$A27-기준150회_후보!$B$1)</f>
        <v>23</v>
      </c>
      <c r="U27">
        <f>INDEX(_calc_누적빈도!U:U,$A27)-INDEX(_calc_누적빈도!U:U,$A27-기준150회_후보!$B$1)</f>
        <v>19</v>
      </c>
      <c r="V27">
        <f>INDEX(_calc_누적빈도!V:V,$A27)-INDEX(_calc_누적빈도!V:V,$A27-기준150회_후보!$B$1)</f>
        <v>22</v>
      </c>
      <c r="W27">
        <f>INDEX(_calc_누적빈도!W:W,$A27)-INDEX(_calc_누적빈도!W:W,$A27-기준150회_후보!$B$1)</f>
        <v>15</v>
      </c>
      <c r="X27">
        <f>INDEX(_calc_누적빈도!X:X,$A27)-INDEX(_calc_누적빈도!X:X,$A27-기준150회_후보!$B$1)</f>
        <v>18</v>
      </c>
      <c r="Y27">
        <f>INDEX(_calc_누적빈도!Y:Y,$A27)-INDEX(_calc_누적빈도!Y:Y,$A27-기준150회_후보!$B$1)</f>
        <v>21</v>
      </c>
      <c r="Z27">
        <f>INDEX(_calc_누적빈도!Z:Z,$A27)-INDEX(_calc_누적빈도!Z:Z,$A27-기준150회_후보!$B$1)</f>
        <v>14</v>
      </c>
      <c r="AA27">
        <f>INDEX(_calc_누적빈도!AA:AA,$A27)-INDEX(_calc_누적빈도!AA:AA,$A27-기준150회_후보!$B$1)</f>
        <v>20</v>
      </c>
      <c r="AB27">
        <f>INDEX(_calc_누적빈도!AB:AB,$A27)-INDEX(_calc_누적빈도!AB:AB,$A27-기준150회_후보!$B$1)</f>
        <v>25</v>
      </c>
      <c r="AC27">
        <f>INDEX(_calc_누적빈도!AC:AC,$A27)-INDEX(_calc_누적빈도!AC:AC,$A27-기준150회_후보!$B$1)</f>
        <v>24</v>
      </c>
      <c r="AD27">
        <f>INDEX(_calc_누적빈도!AD:AD,$A27)-INDEX(_calc_누적빈도!AD:AD,$A27-기준150회_후보!$B$1)</f>
        <v>19</v>
      </c>
      <c r="AE27">
        <f>INDEX(_calc_누적빈도!AE:AE,$A27)-INDEX(_calc_누적빈도!AE:AE,$A27-기준150회_후보!$B$1)</f>
        <v>28</v>
      </c>
      <c r="AF27">
        <f>INDEX(_calc_누적빈도!AF:AF,$A27)-INDEX(_calc_누적빈도!AF:AF,$A27-기준150회_후보!$B$1)</f>
        <v>23</v>
      </c>
      <c r="AG27">
        <f>INDEX(_calc_누적빈도!AG:AG,$A27)-INDEX(_calc_누적빈도!AG:AG,$A27-기준150회_후보!$B$1)</f>
        <v>16</v>
      </c>
      <c r="AH27">
        <f>INDEX(_calc_누적빈도!AH:AH,$A27)-INDEX(_calc_누적빈도!AH:AH,$A27-기준150회_후보!$B$1)</f>
        <v>23</v>
      </c>
      <c r="AI27">
        <f>INDEX(_calc_누적빈도!AI:AI,$A27)-INDEX(_calc_누적빈도!AI:AI,$A27-기준150회_후보!$B$1)</f>
        <v>18</v>
      </c>
      <c r="AJ27">
        <f>INDEX(_calc_누적빈도!AJ:AJ,$A27)-INDEX(_calc_누적빈도!AJ:AJ,$A27-기준150회_후보!$B$1)</f>
        <v>21</v>
      </c>
      <c r="AK27">
        <f>INDEX(_calc_누적빈도!AK:AK,$A27)-INDEX(_calc_누적빈도!AK:AK,$A27-기준150회_후보!$B$1)</f>
        <v>19</v>
      </c>
      <c r="AL27">
        <f>INDEX(_calc_누적빈도!AL:AL,$A27)-INDEX(_calc_누적빈도!AL:AL,$A27-기준150회_후보!$B$1)</f>
        <v>24</v>
      </c>
      <c r="AM27">
        <f>INDEX(_calc_누적빈도!AM:AM,$A27)-INDEX(_calc_누적빈도!AM:AM,$A27-기준150회_후보!$B$1)</f>
        <v>28</v>
      </c>
      <c r="AN27">
        <f>INDEX(_calc_누적빈도!AN:AN,$A27)-INDEX(_calc_누적빈도!AN:AN,$A27-기준150회_후보!$B$1)</f>
        <v>15</v>
      </c>
      <c r="AO27">
        <f>INDEX(_calc_누적빈도!AO:AO,$A27)-INDEX(_calc_누적빈도!AO:AO,$A27-기준150회_후보!$B$1)</f>
        <v>23</v>
      </c>
      <c r="AP27">
        <f>INDEX(_calc_누적빈도!AP:AP,$A27)-INDEX(_calc_누적빈도!AP:AP,$A27-기준150회_후보!$B$1)</f>
        <v>15</v>
      </c>
      <c r="AQ27">
        <f>INDEX(_calc_누적빈도!AQ:AQ,$A27)-INDEX(_calc_누적빈도!AQ:AQ,$A27-기준150회_후보!$B$1)</f>
        <v>16</v>
      </c>
      <c r="AR27">
        <f>INDEX(_calc_누적빈도!AR:AR,$A27)-INDEX(_calc_누적빈도!AR:AR,$A27-기준150회_후보!$B$1)</f>
        <v>14</v>
      </c>
      <c r="AS27">
        <f>INDEX(_calc_누적빈도!AS:AS,$A27)-INDEX(_calc_누적빈도!AS:AS,$A27-기준150회_후보!$B$1)</f>
        <v>20</v>
      </c>
      <c r="AT27">
        <f>INDEX(_calc_누적빈도!AT:AT,$A27)-INDEX(_calc_누적빈도!AT:AT,$A27-기준150회_후보!$B$1)</f>
        <v>18</v>
      </c>
      <c r="AU27">
        <f>(RANK(_calc_라운드기준!B27,_calc_라운드기준!$B27:$AT27,0)+COUNTIFS(_calc_라운드기준!$B27:$AT27,_calc_라운드기준!B27,$B$1:$AT$1,"&lt;"&amp;1))-(RANK(B27,$B27:$AT27,0)+COUNTIFS($B27:$AT27,B27,$B$1:$AT$1,"&lt;"&amp;1))</f>
        <v>-11</v>
      </c>
      <c r="AV27">
        <f>(RANK(_calc_라운드기준!C27,_calc_라운드기준!$B27:$AT27,0)+COUNTIFS(_calc_라운드기준!$B27:$AT27,_calc_라운드기준!C27,$B$1:$AT$1,"&lt;"&amp;2))-(RANK(C27,$B27:$AT27,0)+COUNTIFS($B27:$AT27,C27,$B$1:$AT$1,"&lt;"&amp;2))</f>
        <v>-3</v>
      </c>
      <c r="AW27">
        <f>(RANK(_calc_라운드기준!D27,_calc_라운드기준!$B27:$AT27,0)+COUNTIFS(_calc_라운드기준!$B27:$AT27,_calc_라운드기준!D27,$B$1:$AT$1,"&lt;"&amp;3))-(RANK(D27,$B27:$AT27,0)+COUNTIFS($B27:$AT27,D27,$B$1:$AT$1,"&lt;"&amp;3))</f>
        <v>-2</v>
      </c>
      <c r="AX27">
        <f>(RANK(_calc_라운드기준!E27,_calc_라운드기준!$B27:$AT27,0)+COUNTIFS(_calc_라운드기준!$B27:$AT27,_calc_라운드기준!E27,$B$1:$AT$1,"&lt;"&amp;4))-(RANK(E27,$B27:$AT27,0)+COUNTIFS($B27:$AT27,E27,$B$1:$AT$1,"&lt;"&amp;4))</f>
        <v>-9</v>
      </c>
      <c r="AY27">
        <f>(RANK(_calc_라운드기준!F27,_calc_라운드기준!$B27:$AT27,0)+COUNTIFS(_calc_라운드기준!$B27:$AT27,_calc_라운드기준!F27,$B$1:$AT$1,"&lt;"&amp;5))-(RANK(F27,$B27:$AT27,0)+COUNTIFS($B27:$AT27,F27,$B$1:$AT$1,"&lt;"&amp;5))</f>
        <v>-37</v>
      </c>
      <c r="AZ27">
        <f>(RANK(_calc_라운드기준!G27,_calc_라운드기준!$B27:$AT27,0)+COUNTIFS(_calc_라운드기준!$B27:$AT27,_calc_라운드기준!G27,$B$1:$AT$1,"&lt;"&amp;6))-(RANK(G27,$B27:$AT27,0)+COUNTIFS($B27:$AT27,G27,$B$1:$AT$1,"&lt;"&amp;6))</f>
        <v>3</v>
      </c>
      <c r="BA27">
        <f>(RANK(_calc_라운드기준!H27,_calc_라운드기준!$B27:$AT27,0)+COUNTIFS(_calc_라운드기준!$B27:$AT27,_calc_라운드기준!H27,$B$1:$AT$1,"&lt;"&amp;7))-(RANK(H27,$B27:$AT27,0)+COUNTIFS($B27:$AT27,H27,$B$1:$AT$1,"&lt;"&amp;7))</f>
        <v>3</v>
      </c>
      <c r="BB27">
        <f>(RANK(_calc_라운드기준!I27,_calc_라운드기준!$B27:$AT27,0)+COUNTIFS(_calc_라운드기준!$B27:$AT27,_calc_라운드기준!I27,$B$1:$AT$1,"&lt;"&amp;8))-(RANK(I27,$B27:$AT27,0)+COUNTIFS($B27:$AT27,I27,$B$1:$AT$1,"&lt;"&amp;8))</f>
        <v>-13</v>
      </c>
      <c r="BC27">
        <f>(RANK(_calc_라운드기준!J27,_calc_라운드기준!$B27:$AT27,0)+COUNTIFS(_calc_라운드기준!$B27:$AT27,_calc_라운드기준!J27,$B$1:$AT$1,"&lt;"&amp;9))-(RANK(J27,$B27:$AT27,0)+COUNTIFS($B27:$AT27,J27,$B$1:$AT$1,"&lt;"&amp;9))</f>
        <v>-8</v>
      </c>
      <c r="BD27">
        <f>(RANK(_calc_라운드기준!K27,_calc_라운드기준!$B27:$AT27,0)+COUNTIFS(_calc_라운드기준!$B27:$AT27,_calc_라운드기준!K27,$B$1:$AT$1,"&lt;"&amp;10))-(RANK(K27,$B27:$AT27,0)+COUNTIFS($B27:$AT27,K27,$B$1:$AT$1,"&lt;"&amp;10))</f>
        <v>-2</v>
      </c>
      <c r="BE27">
        <f>(RANK(_calc_라운드기준!L27,_calc_라운드기준!$B27:$AT27,0)+COUNTIFS(_calc_라운드기준!$B27:$AT27,_calc_라운드기준!L27,$B$1:$AT$1,"&lt;"&amp;11))-(RANK(L27,$B27:$AT27,0)+COUNTIFS($B27:$AT27,L27,$B$1:$AT$1,"&lt;"&amp;11))</f>
        <v>3</v>
      </c>
      <c r="BF27">
        <f>(RANK(_calc_라운드기준!M27,_calc_라운드기준!$B27:$AT27,0)+COUNTIFS(_calc_라운드기준!$B27:$AT27,_calc_라운드기준!M27,$B$1:$AT$1,"&lt;"&amp;12))-(RANK(M27,$B27:$AT27,0)+COUNTIFS($B27:$AT27,M27,$B$1:$AT$1,"&lt;"&amp;12))</f>
        <v>-1</v>
      </c>
      <c r="BG27">
        <f>(RANK(_calc_라운드기준!N27,_calc_라운드기준!$B27:$AT27,0)+COUNTIFS(_calc_라운드기준!$B27:$AT27,_calc_라운드기준!N27,$B$1:$AT$1,"&lt;"&amp;13))-(RANK(N27,$B27:$AT27,0)+COUNTIFS($B27:$AT27,N27,$B$1:$AT$1,"&lt;"&amp;13))</f>
        <v>21</v>
      </c>
      <c r="BH27">
        <f>(RANK(_calc_라운드기준!O27,_calc_라운드기준!$B27:$AT27,0)+COUNTIFS(_calc_라운드기준!$B27:$AT27,_calc_라운드기준!O27,$B$1:$AT$1,"&lt;"&amp;14))-(RANK(O27,$B27:$AT27,0)+COUNTIFS($B27:$AT27,O27,$B$1:$AT$1,"&lt;"&amp;14))</f>
        <v>9</v>
      </c>
      <c r="BI27">
        <f>(RANK(_calc_라운드기준!P27,_calc_라운드기준!$B27:$AT27,0)+COUNTIFS(_calc_라운드기준!$B27:$AT27,_calc_라운드기준!P27,$B$1:$AT$1,"&lt;"&amp;15))-(RANK(P27,$B27:$AT27,0)+COUNTIFS($B27:$AT27,P27,$B$1:$AT$1,"&lt;"&amp;15))</f>
        <v>-11</v>
      </c>
      <c r="BJ27">
        <f>(RANK(_calc_라운드기준!Q27,_calc_라운드기준!$B27:$AT27,0)+COUNTIFS(_calc_라운드기준!$B27:$AT27,_calc_라운드기준!Q27,$B$1:$AT$1,"&lt;"&amp;16))-(RANK(Q27,$B27:$AT27,0)+COUNTIFS($B27:$AT27,Q27,$B$1:$AT$1,"&lt;"&amp;16))</f>
        <v>-1</v>
      </c>
      <c r="BK27">
        <f>(RANK(_calc_라운드기준!R27,_calc_라운드기준!$B27:$AT27,0)+COUNTIFS(_calc_라운드기준!$B27:$AT27,_calc_라운드기준!R27,$B$1:$AT$1,"&lt;"&amp;17))-(RANK(R27,$B27:$AT27,0)+COUNTIFS($B27:$AT27,R27,$B$1:$AT$1,"&lt;"&amp;17))</f>
        <v>-16</v>
      </c>
      <c r="BL27">
        <f>(RANK(_calc_라운드기준!S27,_calc_라운드기준!$B27:$AT27,0)+COUNTIFS(_calc_라운드기준!$B27:$AT27,_calc_라운드기준!S27,$B$1:$AT$1,"&lt;"&amp;18))-(RANK(S27,$B27:$AT27,0)+COUNTIFS($B27:$AT27,S27,$B$1:$AT$1,"&lt;"&amp;18))</f>
        <v>2</v>
      </c>
      <c r="BM27">
        <f>(RANK(_calc_라운드기준!T27,_calc_라운드기준!$B27:$AT27,0)+COUNTIFS(_calc_라운드기준!$B27:$AT27,_calc_라운드기준!T27,$B$1:$AT$1,"&lt;"&amp;19))-(RANK(T27,$B27:$AT27,0)+COUNTIFS($B27:$AT27,T27,$B$1:$AT$1,"&lt;"&amp;19))</f>
        <v>8</v>
      </c>
      <c r="BN27">
        <f>(RANK(_calc_라운드기준!U27,_calc_라운드기준!$B27:$AT27,0)+COUNTIFS(_calc_라운드기준!$B27:$AT27,_calc_라운드기준!U27,$B$1:$AT$1,"&lt;"&amp;20))-(RANK(U27,$B27:$AT27,0)+COUNTIFS($B27:$AT27,U27,$B$1:$AT$1,"&lt;"&amp;20))</f>
        <v>4</v>
      </c>
      <c r="BO27">
        <f>(RANK(_calc_라운드기준!V27,_calc_라운드기준!$B27:$AT27,0)+COUNTIFS(_calc_라운드기준!$B27:$AT27,_calc_라운드기준!V27,$B$1:$AT$1,"&lt;"&amp;21))-(RANK(V27,$B27:$AT27,0)+COUNTIFS($B27:$AT27,V27,$B$1:$AT$1,"&lt;"&amp;21))</f>
        <v>25</v>
      </c>
      <c r="BP27">
        <f>(RANK(_calc_라운드기준!W27,_calc_라운드기준!$B27:$AT27,0)+COUNTIFS(_calc_라운드기준!$B27:$AT27,_calc_라운드기준!W27,$B$1:$AT$1,"&lt;"&amp;22))-(RANK(W27,$B27:$AT27,0)+COUNTIFS($B27:$AT27,W27,$B$1:$AT$1,"&lt;"&amp;22))</f>
        <v>4</v>
      </c>
      <c r="BQ27">
        <f>(RANK(_calc_라운드기준!X27,_calc_라운드기준!$B27:$AT27,0)+COUNTIFS(_calc_라운드기준!$B27:$AT27,_calc_라운드기준!X27,$B$1:$AT$1,"&lt;"&amp;23))-(RANK(X27,$B27:$AT27,0)+COUNTIFS($B27:$AT27,X27,$B$1:$AT$1,"&lt;"&amp;23))</f>
        <v>-20</v>
      </c>
      <c r="BR27">
        <f>(RANK(_calc_라운드기준!Y27,_calc_라운드기준!$B27:$AT27,0)+COUNTIFS(_calc_라운드기준!$B27:$AT27,_calc_라운드기준!Y27,$B$1:$AT$1,"&lt;"&amp;24))-(RANK(Y27,$B27:$AT27,0)+COUNTIFS($B27:$AT27,Y27,$B$1:$AT$1,"&lt;"&amp;24))</f>
        <v>-14</v>
      </c>
      <c r="BS27">
        <f>(RANK(_calc_라운드기준!Z27,_calc_라운드기준!$B27:$AT27,0)+COUNTIFS(_calc_라운드기준!$B27:$AT27,_calc_라운드기준!Z27,$B$1:$AT$1,"&lt;"&amp;25))-(RANK(Z27,$B27:$AT27,0)+COUNTIFS($B27:$AT27,Z27,$B$1:$AT$1,"&lt;"&amp;25))</f>
        <v>-6</v>
      </c>
      <c r="BT27">
        <f>(RANK(_calc_라운드기준!AA27,_calc_라운드기준!$B27:$AT27,0)+COUNTIFS(_calc_라운드기준!$B27:$AT27,_calc_라운드기준!AA27,$B$1:$AT$1,"&lt;"&amp;26))-(RANK(AA27,$B27:$AT27,0)+COUNTIFS($B27:$AT27,AA27,$B$1:$AT$1,"&lt;"&amp;26))</f>
        <v>-1</v>
      </c>
      <c r="BU27">
        <f>(RANK(_calc_라운드기준!AB27,_calc_라운드기준!$B27:$AT27,0)+COUNTIFS(_calc_라운드기준!$B27:$AT27,_calc_라운드기준!AB27,$B$1:$AT$1,"&lt;"&amp;27))-(RANK(AB27,$B27:$AT27,0)+COUNTIFS($B27:$AT27,AB27,$B$1:$AT$1,"&lt;"&amp;27))</f>
        <v>-5</v>
      </c>
      <c r="BV27">
        <f>(RANK(_calc_라운드기준!AC27,_calc_라운드기준!$B27:$AT27,0)+COUNTIFS(_calc_라운드기준!$B27:$AT27,_calc_라운드기준!AC27,$B$1:$AT$1,"&lt;"&amp;28))-(RANK(AC27,$B27:$AT27,0)+COUNTIFS($B27:$AT27,AC27,$B$1:$AT$1,"&lt;"&amp;28))</f>
        <v>3</v>
      </c>
      <c r="BW27">
        <f>(RANK(_calc_라운드기준!AD27,_calc_라운드기준!$B27:$AT27,0)+COUNTIFS(_calc_라운드기준!$B27:$AT27,_calc_라운드기준!AD27,$B$1:$AT$1,"&lt;"&amp;29))-(RANK(AD27,$B27:$AT27,0)+COUNTIFS($B27:$AT27,AD27,$B$1:$AT$1,"&lt;"&amp;29))</f>
        <v>4</v>
      </c>
      <c r="BX27">
        <f>(RANK(_calc_라운드기준!AE27,_calc_라운드기준!$B27:$AT27,0)+COUNTIFS(_calc_라운드기준!$B27:$AT27,_calc_라운드기준!AE27,$B$1:$AT$1,"&lt;"&amp;30))-(RANK(AE27,$B27:$AT27,0)+COUNTIFS($B27:$AT27,AE27,$B$1:$AT$1,"&lt;"&amp;30))</f>
        <v>20</v>
      </c>
      <c r="BY27">
        <f>(RANK(_calc_라운드기준!AF27,_calc_라운드기준!$B27:$AT27,0)+COUNTIFS(_calc_라운드기준!$B27:$AT27,_calc_라운드기준!AF27,$B$1:$AT$1,"&lt;"&amp;31))-(RANK(AF27,$B27:$AT27,0)+COUNTIFS($B27:$AT27,AF27,$B$1:$AT$1,"&lt;"&amp;31))</f>
        <v>1</v>
      </c>
      <c r="BZ27">
        <f>(RANK(_calc_라운드기준!AG27,_calc_라운드기준!$B27:$AT27,0)+COUNTIFS(_calc_라운드기준!$B27:$AT27,_calc_라운드기준!AG27,$B$1:$AT$1,"&lt;"&amp;32))-(RANK(AG27,$B27:$AT27,0)+COUNTIFS($B27:$AT27,AG27,$B$1:$AT$1,"&lt;"&amp;32))</f>
        <v>1</v>
      </c>
      <c r="CA27">
        <f>(RANK(_calc_라운드기준!AH27,_calc_라운드기준!$B27:$AT27,0)+COUNTIFS(_calc_라운드기준!$B27:$AT27,_calc_라운드기준!AH27,$B$1:$AT$1,"&lt;"&amp;33))-(RANK(AH27,$B27:$AT27,0)+COUNTIFS($B27:$AT27,AH27,$B$1:$AT$1,"&lt;"&amp;33))</f>
        <v>19</v>
      </c>
      <c r="CB27">
        <f>(RANK(_calc_라운드기준!AI27,_calc_라운드기준!$B27:$AT27,0)+COUNTIFS(_calc_라운드기준!$B27:$AT27,_calc_라운드기준!AI27,$B$1:$AT$1,"&lt;"&amp;34))-(RANK(AI27,$B27:$AT27,0)+COUNTIFS($B27:$AT27,AI27,$B$1:$AT$1,"&lt;"&amp;34))</f>
        <v>13</v>
      </c>
      <c r="CC27">
        <f>(RANK(_calc_라운드기준!AJ27,_calc_라운드기준!$B27:$AT27,0)+COUNTIFS(_calc_라운드기준!$B27:$AT27,_calc_라운드기준!AJ27,$B$1:$AT$1,"&lt;"&amp;35))-(RANK(AJ27,$B27:$AT27,0)+COUNTIFS($B27:$AT27,AJ27,$B$1:$AT$1,"&lt;"&amp;35))</f>
        <v>2</v>
      </c>
      <c r="CD27">
        <f>(RANK(_calc_라운드기준!AK27,_calc_라운드기준!$B27:$AT27,0)+COUNTIFS(_calc_라운드기준!$B27:$AT27,_calc_라운드기준!AK27,$B$1:$AT$1,"&lt;"&amp;36))-(RANK(AK27,$B27:$AT27,0)+COUNTIFS($B27:$AT27,AK27,$B$1:$AT$1,"&lt;"&amp;36))</f>
        <v>-5</v>
      </c>
      <c r="CE27">
        <f>(RANK(_calc_라운드기준!AL27,_calc_라운드기준!$B27:$AT27,0)+COUNTIFS(_calc_라운드기준!$B27:$AT27,_calc_라운드기준!AL27,$B$1:$AT$1,"&lt;"&amp;37))-(RANK(AL27,$B27:$AT27,0)+COUNTIFS($B27:$AT27,AL27,$B$1:$AT$1,"&lt;"&amp;37))</f>
        <v>14</v>
      </c>
      <c r="CF27">
        <f>(RANK(_calc_라운드기준!AM27,_calc_라운드기준!$B27:$AT27,0)+COUNTIFS(_calc_라운드기준!$B27:$AT27,_calc_라운드기준!AM27,$B$1:$AT$1,"&lt;"&amp;38))-(RANK(AM27,$B27:$AT27,0)+COUNTIFS($B27:$AT27,AM27,$B$1:$AT$1,"&lt;"&amp;38))</f>
        <v>12</v>
      </c>
      <c r="CG27">
        <f>(RANK(_calc_라운드기준!AN27,_calc_라운드기준!$B27:$AT27,0)+COUNTIFS(_calc_라운드기준!$B27:$AT27,_calc_라운드기준!AN27,$B$1:$AT$1,"&lt;"&amp;39))-(RANK(AN27,$B27:$AT27,0)+COUNTIFS($B27:$AT27,AN27,$B$1:$AT$1,"&lt;"&amp;39))</f>
        <v>-7</v>
      </c>
      <c r="CH27">
        <f>(RANK(_calc_라운드기준!AO27,_calc_라운드기준!$B27:$AT27,0)+COUNTIFS(_calc_라운드기준!$B27:$AT27,_calc_라운드기준!AO27,$B$1:$AT$1,"&lt;"&amp;40))-(RANK(AO27,$B27:$AT27,0)+COUNTIFS($B27:$AT27,AO27,$B$1:$AT$1,"&lt;"&amp;40))</f>
        <v>1</v>
      </c>
      <c r="CI27">
        <f>(RANK(_calc_라운드기준!AP27,_calc_라운드기준!$B27:$AT27,0)+COUNTIFS(_calc_라운드기준!$B27:$AT27,_calc_라운드기준!AP27,$B$1:$AT$1,"&lt;"&amp;41))-(RANK(AP27,$B27:$AT27,0)+COUNTIFS($B27:$AT27,AP27,$B$1:$AT$1,"&lt;"&amp;41))</f>
        <v>-7</v>
      </c>
      <c r="CJ27">
        <f>(RANK(_calc_라운드기준!AQ27,_calc_라운드기준!$B27:$AT27,0)+COUNTIFS(_calc_라운드기준!$B27:$AT27,_calc_라운드기준!AQ27,$B$1:$AT$1,"&lt;"&amp;42))-(RANK(AQ27,$B27:$AT27,0)+COUNTIFS($B27:$AT27,AQ27,$B$1:$AT$1,"&lt;"&amp;42))</f>
        <v>-12</v>
      </c>
      <c r="CK27">
        <f>(RANK(_calc_라운드기준!AR27,_calc_라운드기준!$B27:$AT27,0)+COUNTIFS(_calc_라운드기준!$B27:$AT27,_calc_라운드기준!AR27,$B$1:$AT$1,"&lt;"&amp;43))-(RANK(AR27,$B27:$AT27,0)+COUNTIFS($B27:$AT27,AR27,$B$1:$AT$1,"&lt;"&amp;43))</f>
        <v>1</v>
      </c>
      <c r="CL27">
        <f>(RANK(_calc_라운드기준!AS27,_calc_라운드기준!$B27:$AT27,0)+COUNTIFS(_calc_라운드기준!$B27:$AT27,_calc_라운드기준!AS27,$B$1:$AT$1,"&lt;"&amp;44))-(RANK(AS27,$B27:$AT27,0)+COUNTIFS($B27:$AT27,AS27,$B$1:$AT$1,"&lt;"&amp;44))</f>
        <v>13</v>
      </c>
      <c r="CM27">
        <f>(RANK(_calc_라운드기준!AT27,_calc_라운드기준!$B27:$AT27,0)+COUNTIFS(_calc_라운드기준!$B27:$AT27,_calc_라운드기준!AT27,$B$1:$AT$1,"&lt;"&amp;45))-(RANK(AT27,$B27:$AT27,0)+COUNTIFS($B27:$AT27,AT27,$B$1:$AT$1,"&lt;"&amp;45))</f>
        <v>5</v>
      </c>
      <c r="CN27">
        <f t="shared" si="0"/>
        <v>38</v>
      </c>
      <c r="CO27">
        <f t="shared" si="1"/>
        <v>30</v>
      </c>
      <c r="CP27">
        <f t="shared" si="2"/>
        <v>28</v>
      </c>
      <c r="CQ27">
        <f t="shared" si="3"/>
        <v>37</v>
      </c>
      <c r="CR27">
        <f t="shared" si="4"/>
        <v>45</v>
      </c>
      <c r="CS27">
        <f t="shared" si="5"/>
        <v>15</v>
      </c>
      <c r="CT27">
        <f t="shared" si="6"/>
        <v>16</v>
      </c>
      <c r="CU27">
        <f t="shared" si="7"/>
        <v>41</v>
      </c>
      <c r="CV27">
        <f t="shared" si="8"/>
        <v>36</v>
      </c>
      <c r="CW27">
        <f t="shared" si="9"/>
        <v>29</v>
      </c>
      <c r="CX27">
        <f t="shared" si="10"/>
        <v>17</v>
      </c>
      <c r="CY27">
        <f t="shared" si="11"/>
        <v>25</v>
      </c>
      <c r="CZ27">
        <f t="shared" si="12"/>
        <v>2</v>
      </c>
      <c r="DA27">
        <f t="shared" si="13"/>
        <v>9</v>
      </c>
      <c r="DB27">
        <f t="shared" si="14"/>
        <v>39</v>
      </c>
      <c r="DC27">
        <f t="shared" si="15"/>
        <v>26</v>
      </c>
      <c r="DD27">
        <f t="shared" si="16"/>
        <v>43</v>
      </c>
      <c r="DE27">
        <f t="shared" si="17"/>
        <v>19</v>
      </c>
      <c r="DF27">
        <f t="shared" si="18"/>
        <v>10</v>
      </c>
      <c r="DG27">
        <f t="shared" si="19"/>
        <v>12</v>
      </c>
      <c r="DH27">
        <f t="shared" si="20"/>
        <v>1</v>
      </c>
      <c r="DI27">
        <f t="shared" si="21"/>
        <v>13</v>
      </c>
      <c r="DJ27">
        <f t="shared" si="22"/>
        <v>44</v>
      </c>
      <c r="DK27">
        <f t="shared" si="23"/>
        <v>42</v>
      </c>
      <c r="DL27">
        <f t="shared" si="24"/>
        <v>33</v>
      </c>
      <c r="DM27">
        <f t="shared" si="25"/>
        <v>27</v>
      </c>
      <c r="DN27">
        <f t="shared" si="26"/>
        <v>31</v>
      </c>
      <c r="DO27">
        <f t="shared" si="27"/>
        <v>18</v>
      </c>
      <c r="DP27">
        <f t="shared" si="28"/>
        <v>14</v>
      </c>
      <c r="DQ27">
        <f t="shared" si="29"/>
        <v>3</v>
      </c>
      <c r="DR27">
        <f t="shared" si="30"/>
        <v>21</v>
      </c>
      <c r="DS27">
        <f t="shared" si="31"/>
        <v>22</v>
      </c>
      <c r="DT27">
        <f t="shared" si="32"/>
        <v>4</v>
      </c>
      <c r="DU27">
        <f t="shared" si="33"/>
        <v>6</v>
      </c>
      <c r="DV27">
        <f t="shared" si="34"/>
        <v>20</v>
      </c>
      <c r="DW27">
        <f t="shared" si="35"/>
        <v>32</v>
      </c>
      <c r="DX27">
        <f t="shared" si="36"/>
        <v>5</v>
      </c>
      <c r="DY27">
        <f t="shared" si="37"/>
        <v>8</v>
      </c>
      <c r="DZ27">
        <f t="shared" si="38"/>
        <v>34</v>
      </c>
      <c r="EA27">
        <f t="shared" si="39"/>
        <v>23</v>
      </c>
      <c r="EB27">
        <f t="shared" si="40"/>
        <v>35</v>
      </c>
      <c r="EC27">
        <f t="shared" si="41"/>
        <v>40</v>
      </c>
      <c r="ED27">
        <f t="shared" si="42"/>
        <v>24</v>
      </c>
      <c r="EE27">
        <f t="shared" si="43"/>
        <v>7</v>
      </c>
      <c r="EF27">
        <f t="shared" si="44"/>
        <v>11</v>
      </c>
    </row>
    <row r="28" spans="1:136" ht="16.5" customHeight="1">
      <c r="A28">
        <f>_calc_라운드기준!A28</f>
        <v>1218</v>
      </c>
      <c r="B28">
        <f>INDEX(_calc_누적빈도!B:B,$A28)-INDEX(_calc_누적빈도!B:B,$A28-기준150회_후보!$B$1)</f>
        <v>21</v>
      </c>
      <c r="C28">
        <f>INDEX(_calc_누적빈도!C:C,$A28)-INDEX(_calc_누적빈도!C:C,$A28-기준150회_후보!$B$1)</f>
        <v>11</v>
      </c>
      <c r="D28">
        <f>INDEX(_calc_누적빈도!D:D,$A28)-INDEX(_calc_누적빈도!D:D,$A28-기준150회_후보!$B$1)</f>
        <v>26</v>
      </c>
      <c r="E28">
        <f>INDEX(_calc_누적빈도!E:E,$A28)-INDEX(_calc_누적빈도!E:E,$A28-기준150회_후보!$B$1)</f>
        <v>17</v>
      </c>
      <c r="F28">
        <f>INDEX(_calc_누적빈도!F:F,$A28)-INDEX(_calc_누적빈도!F:F,$A28-기준150회_후보!$B$1)</f>
        <v>13</v>
      </c>
      <c r="G28">
        <f>INDEX(_calc_누적빈도!G:G,$A28)-INDEX(_calc_누적빈도!G:G,$A28-기준150회_후보!$B$1)</f>
        <v>26</v>
      </c>
      <c r="H28">
        <f>INDEX(_calc_누적빈도!H:H,$A28)-INDEX(_calc_누적빈도!H:H,$A28-기준150회_후보!$B$1)</f>
        <v>27</v>
      </c>
      <c r="I28">
        <f>INDEX(_calc_누적빈도!I:I,$A28)-INDEX(_calc_누적빈도!I:I,$A28-기준150회_후보!$B$1)</f>
        <v>19</v>
      </c>
      <c r="J28">
        <f>INDEX(_calc_누적빈도!J:J,$A28)-INDEX(_calc_누적빈도!J:J,$A28-기준150회_후보!$B$1)</f>
        <v>19</v>
      </c>
      <c r="K28">
        <f>INDEX(_calc_누적빈도!K:K,$A28)-INDEX(_calc_누적빈도!K:K,$A28-기준150회_후보!$B$1)</f>
        <v>18</v>
      </c>
      <c r="L28">
        <f>INDEX(_calc_누적빈도!L:L,$A28)-INDEX(_calc_누적빈도!L:L,$A28-기준150회_후보!$B$1)</f>
        <v>19</v>
      </c>
      <c r="M28">
        <f>INDEX(_calc_누적빈도!M:M,$A28)-INDEX(_calc_누적빈도!M:M,$A28-기준150회_후보!$B$1)</f>
        <v>21</v>
      </c>
      <c r="N28">
        <f>INDEX(_calc_누적빈도!N:N,$A28)-INDEX(_calc_누적빈도!N:N,$A28-기준150회_후보!$B$1)</f>
        <v>24</v>
      </c>
      <c r="O28">
        <f>INDEX(_calc_누적빈도!O:O,$A28)-INDEX(_calc_누적빈도!O:O,$A28-기준150회_후보!$B$1)</f>
        <v>18</v>
      </c>
      <c r="P28">
        <f>INDEX(_calc_누적빈도!P:P,$A28)-INDEX(_calc_누적빈도!P:P,$A28-기준150회_후보!$B$1)</f>
        <v>22</v>
      </c>
      <c r="Q28">
        <f>INDEX(_calc_누적빈도!Q:Q,$A28)-INDEX(_calc_누적빈도!Q:Q,$A28-기준150회_후보!$B$1)</f>
        <v>27</v>
      </c>
      <c r="R28">
        <f>INDEX(_calc_누적빈도!R:R,$A28)-INDEX(_calc_누적빈도!R:R,$A28-기준150회_후보!$B$1)</f>
        <v>17</v>
      </c>
      <c r="S28">
        <f>INDEX(_calc_누적빈도!S:S,$A28)-INDEX(_calc_누적빈도!S:S,$A28-기준150회_후보!$B$1)</f>
        <v>15</v>
      </c>
      <c r="T28">
        <f>INDEX(_calc_누적빈도!T:T,$A28)-INDEX(_calc_누적빈도!T:T,$A28-기준150회_후보!$B$1)</f>
        <v>24</v>
      </c>
      <c r="U28">
        <f>INDEX(_calc_누적빈도!U:U,$A28)-INDEX(_calc_누적빈도!U:U,$A28-기준150회_후보!$B$1)</f>
        <v>19</v>
      </c>
      <c r="V28">
        <f>INDEX(_calc_누적빈도!V:V,$A28)-INDEX(_calc_누적빈도!V:V,$A28-기준150회_후보!$B$1)</f>
        <v>22</v>
      </c>
      <c r="W28">
        <f>INDEX(_calc_누적빈도!W:W,$A28)-INDEX(_calc_누적빈도!W:W,$A28-기준150회_후보!$B$1)</f>
        <v>15</v>
      </c>
      <c r="X28">
        <f>INDEX(_calc_누적빈도!X:X,$A28)-INDEX(_calc_누적빈도!X:X,$A28-기준150회_후보!$B$1)</f>
        <v>18</v>
      </c>
      <c r="Y28">
        <f>INDEX(_calc_누적빈도!Y:Y,$A28)-INDEX(_calc_누적빈도!Y:Y,$A28-기준150회_후보!$B$1)</f>
        <v>21</v>
      </c>
      <c r="Z28">
        <f>INDEX(_calc_누적빈도!Z:Z,$A28)-INDEX(_calc_누적빈도!Z:Z,$A28-기준150회_후보!$B$1)</f>
        <v>14</v>
      </c>
      <c r="AA28">
        <f>INDEX(_calc_누적빈도!AA:AA,$A28)-INDEX(_calc_누적빈도!AA:AA,$A28-기준150회_후보!$B$1)</f>
        <v>21</v>
      </c>
      <c r="AB28">
        <f>INDEX(_calc_누적빈도!AB:AB,$A28)-INDEX(_calc_누적빈도!AB:AB,$A28-기준150회_후보!$B$1)</f>
        <v>25</v>
      </c>
      <c r="AC28">
        <f>INDEX(_calc_누적빈도!AC:AC,$A28)-INDEX(_calc_누적빈도!AC:AC,$A28-기준150회_후보!$B$1)</f>
        <v>23</v>
      </c>
      <c r="AD28">
        <f>INDEX(_calc_누적빈도!AD:AD,$A28)-INDEX(_calc_누적빈도!AD:AD,$A28-기준150회_후보!$B$1)</f>
        <v>19</v>
      </c>
      <c r="AE28">
        <f>INDEX(_calc_누적빈도!AE:AE,$A28)-INDEX(_calc_누적빈도!AE:AE,$A28-기준150회_후보!$B$1)</f>
        <v>28</v>
      </c>
      <c r="AF28">
        <f>INDEX(_calc_누적빈도!AF:AF,$A28)-INDEX(_calc_누적빈도!AF:AF,$A28-기준150회_후보!$B$1)</f>
        <v>22</v>
      </c>
      <c r="AG28">
        <f>INDEX(_calc_누적빈도!AG:AG,$A28)-INDEX(_calc_누적빈도!AG:AG,$A28-기준150회_후보!$B$1)</f>
        <v>15</v>
      </c>
      <c r="AH28">
        <f>INDEX(_calc_누적빈도!AH:AH,$A28)-INDEX(_calc_누적빈도!AH:AH,$A28-기준150회_후보!$B$1)</f>
        <v>24</v>
      </c>
      <c r="AI28">
        <f>INDEX(_calc_누적빈도!AI:AI,$A28)-INDEX(_calc_누적빈도!AI:AI,$A28-기준150회_후보!$B$1)</f>
        <v>18</v>
      </c>
      <c r="AJ28">
        <f>INDEX(_calc_누적빈도!AJ:AJ,$A28)-INDEX(_calc_누적빈도!AJ:AJ,$A28-기준150회_후보!$B$1)</f>
        <v>22</v>
      </c>
      <c r="AK28">
        <f>INDEX(_calc_누적빈도!AK:AK,$A28)-INDEX(_calc_누적빈도!AK:AK,$A28-기준150회_후보!$B$1)</f>
        <v>19</v>
      </c>
      <c r="AL28">
        <f>INDEX(_calc_누적빈도!AL:AL,$A28)-INDEX(_calc_누적빈도!AL:AL,$A28-기준150회_후보!$B$1)</f>
        <v>24</v>
      </c>
      <c r="AM28">
        <f>INDEX(_calc_누적빈도!AM:AM,$A28)-INDEX(_calc_누적빈도!AM:AM,$A28-기준150회_후보!$B$1)</f>
        <v>28</v>
      </c>
      <c r="AN28">
        <f>INDEX(_calc_누적빈도!AN:AN,$A28)-INDEX(_calc_누적빈도!AN:AN,$A28-기준150회_후보!$B$1)</f>
        <v>15</v>
      </c>
      <c r="AO28">
        <f>INDEX(_calc_누적빈도!AO:AO,$A28)-INDEX(_calc_누적빈도!AO:AO,$A28-기준150회_후보!$B$1)</f>
        <v>23</v>
      </c>
      <c r="AP28">
        <f>INDEX(_calc_누적빈도!AP:AP,$A28)-INDEX(_calc_누적빈도!AP:AP,$A28-기준150회_후보!$B$1)</f>
        <v>15</v>
      </c>
      <c r="AQ28">
        <f>INDEX(_calc_누적빈도!AQ:AQ,$A28)-INDEX(_calc_누적빈도!AQ:AQ,$A28-기준150회_후보!$B$1)</f>
        <v>15</v>
      </c>
      <c r="AR28">
        <f>INDEX(_calc_누적빈도!AR:AR,$A28)-INDEX(_calc_누적빈도!AR:AR,$A28-기준150회_후보!$B$1)</f>
        <v>14</v>
      </c>
      <c r="AS28">
        <f>INDEX(_calc_누적빈도!AS:AS,$A28)-INDEX(_calc_누적빈도!AS:AS,$A28-기준150회_후보!$B$1)</f>
        <v>20</v>
      </c>
      <c r="AT28">
        <f>INDEX(_calc_누적빈도!AT:AT,$A28)-INDEX(_calc_누적빈도!AT:AT,$A28-기준150회_후보!$B$1)</f>
        <v>17</v>
      </c>
      <c r="AU28">
        <f>(RANK(_calc_라운드기준!B28,_calc_라운드기준!$B28:$AT28,0)+COUNTIFS(_calc_라운드기준!$B28:$AT28,_calc_라운드기준!B28,$B$1:$AT$1,"&lt;"&amp;1))-(RANK(B28,$B28:$AT28,0)+COUNTIFS($B28:$AT28,B28,$B$1:$AT$1,"&lt;"&amp;1))</f>
        <v>-12</v>
      </c>
      <c r="AV28">
        <f>(RANK(_calc_라운드기준!C28,_calc_라운드기준!$B28:$AT28,0)+COUNTIFS(_calc_라운드기준!$B28:$AT28,_calc_라운드기준!C28,$B$1:$AT$1,"&lt;"&amp;2))-(RANK(C28,$B28:$AT28,0)+COUNTIFS($B28:$AT28,C28,$B$1:$AT$1,"&lt;"&amp;2))</f>
        <v>-3</v>
      </c>
      <c r="AW28">
        <f>(RANK(_calc_라운드기준!D28,_calc_라운드기준!$B28:$AT28,0)+COUNTIFS(_calc_라운드기준!$B28:$AT28,_calc_라운드기준!D28,$B$1:$AT$1,"&lt;"&amp;3))-(RANK(D28,$B28:$AT28,0)+COUNTIFS($B28:$AT28,D28,$B$1:$AT$1,"&lt;"&amp;3))</f>
        <v>-3</v>
      </c>
      <c r="AX28">
        <f>(RANK(_calc_라운드기준!E28,_calc_라운드기준!$B28:$AT28,0)+COUNTIFS(_calc_라운드기준!$B28:$AT28,_calc_라운드기준!E28,$B$1:$AT$1,"&lt;"&amp;4))-(RANK(E28,$B28:$AT28,0)+COUNTIFS($B28:$AT28,E28,$B$1:$AT$1,"&lt;"&amp;4))</f>
        <v>-7</v>
      </c>
      <c r="AY28">
        <f>(RANK(_calc_라운드기준!F28,_calc_라운드기준!$B28:$AT28,0)+COUNTIFS(_calc_라운드기준!$B28:$AT28,_calc_라운드기준!F28,$B$1:$AT$1,"&lt;"&amp;5))-(RANK(F28,$B28:$AT28,0)+COUNTIFS($B28:$AT28,F28,$B$1:$AT$1,"&lt;"&amp;5))</f>
        <v>-37</v>
      </c>
      <c r="AZ28">
        <f>(RANK(_calc_라운드기준!G28,_calc_라운드기준!$B28:$AT28,0)+COUNTIFS(_calc_라운드기준!$B28:$AT28,_calc_라운드기준!G28,$B$1:$AT$1,"&lt;"&amp;6))-(RANK(G28,$B28:$AT28,0)+COUNTIFS($B28:$AT28,G28,$B$1:$AT$1,"&lt;"&amp;6))</f>
        <v>2</v>
      </c>
      <c r="BA28">
        <f>(RANK(_calc_라운드기준!H28,_calc_라운드기준!$B28:$AT28,0)+COUNTIFS(_calc_라운드기준!$B28:$AT28,_calc_라운드기준!H28,$B$1:$AT$1,"&lt;"&amp;7))-(RANK(H28,$B28:$AT28,0)+COUNTIFS($B28:$AT28,H28,$B$1:$AT$1,"&lt;"&amp;7))</f>
        <v>6</v>
      </c>
      <c r="BB28">
        <f>(RANK(_calc_라운드기준!I28,_calc_라운드기준!$B28:$AT28,0)+COUNTIFS(_calc_라운드기준!$B28:$AT28,_calc_라운드기준!I28,$B$1:$AT$1,"&lt;"&amp;8))-(RANK(I28,$B28:$AT28,0)+COUNTIFS($B28:$AT28,I28,$B$1:$AT$1,"&lt;"&amp;8))</f>
        <v>-13</v>
      </c>
      <c r="BC28">
        <f>(RANK(_calc_라운드기준!J28,_calc_라운드기준!$B28:$AT28,0)+COUNTIFS(_calc_라운드기준!$B28:$AT28,_calc_라운드기준!J28,$B$1:$AT$1,"&lt;"&amp;9))-(RANK(J28,$B28:$AT28,0)+COUNTIFS($B28:$AT28,J28,$B$1:$AT$1,"&lt;"&amp;9))</f>
        <v>-13</v>
      </c>
      <c r="BD28">
        <f>(RANK(_calc_라운드기준!K28,_calc_라운드기준!$B28:$AT28,0)+COUNTIFS(_calc_라운드기준!$B28:$AT28,_calc_라운드기준!K28,$B$1:$AT$1,"&lt;"&amp;10))-(RANK(K28,$B28:$AT28,0)+COUNTIFS($B28:$AT28,K28,$B$1:$AT$1,"&lt;"&amp;10))</f>
        <v>-2</v>
      </c>
      <c r="BE28">
        <f>(RANK(_calc_라운드기준!L28,_calc_라운드기준!$B28:$AT28,0)+COUNTIFS(_calc_라운드기준!$B28:$AT28,_calc_라운드기준!L28,$B$1:$AT$1,"&lt;"&amp;11))-(RANK(L28,$B28:$AT28,0)+COUNTIFS($B28:$AT28,L28,$B$1:$AT$1,"&lt;"&amp;11))</f>
        <v>3</v>
      </c>
      <c r="BF28">
        <f>(RANK(_calc_라운드기준!M28,_calc_라운드기준!$B28:$AT28,0)+COUNTIFS(_calc_라운드기준!$B28:$AT28,_calc_라운드기준!M28,$B$1:$AT$1,"&lt;"&amp;12))-(RANK(M28,$B28:$AT28,0)+COUNTIFS($B28:$AT28,M28,$B$1:$AT$1,"&lt;"&amp;12))</f>
        <v>-2</v>
      </c>
      <c r="BG28">
        <f>(RANK(_calc_라운드기준!N28,_calc_라운드기준!$B28:$AT28,0)+COUNTIFS(_calc_라운드기준!$B28:$AT28,_calc_라운드기준!N28,$B$1:$AT$1,"&lt;"&amp;13))-(RANK(N28,$B28:$AT28,0)+COUNTIFS($B28:$AT28,N28,$B$1:$AT$1,"&lt;"&amp;13))</f>
        <v>21</v>
      </c>
      <c r="BH28">
        <f>(RANK(_calc_라운드기준!O28,_calc_라운드기준!$B28:$AT28,0)+COUNTIFS(_calc_라운드기준!$B28:$AT28,_calc_라운드기준!O28,$B$1:$AT$1,"&lt;"&amp;14))-(RANK(O28,$B28:$AT28,0)+COUNTIFS($B28:$AT28,O28,$B$1:$AT$1,"&lt;"&amp;14))</f>
        <v>8</v>
      </c>
      <c r="BI28">
        <f>(RANK(_calc_라운드기준!P28,_calc_라운드기준!$B28:$AT28,0)+COUNTIFS(_calc_라운드기준!$B28:$AT28,_calc_라운드기준!P28,$B$1:$AT$1,"&lt;"&amp;15))-(RANK(P28,$B28:$AT28,0)+COUNTIFS($B28:$AT28,P28,$B$1:$AT$1,"&lt;"&amp;15))</f>
        <v>-9</v>
      </c>
      <c r="BJ28">
        <f>(RANK(_calc_라운드기준!Q28,_calc_라운드기준!$B28:$AT28,0)+COUNTIFS(_calc_라운드기준!$B28:$AT28,_calc_라운드기준!Q28,$B$1:$AT$1,"&lt;"&amp;16))-(RANK(Q28,$B28:$AT28,0)+COUNTIFS($B28:$AT28,Q28,$B$1:$AT$1,"&lt;"&amp;16))</f>
        <v>-1</v>
      </c>
      <c r="BK28">
        <f>(RANK(_calc_라운드기준!R28,_calc_라운드기준!$B28:$AT28,0)+COUNTIFS(_calc_라운드기준!$B28:$AT28,_calc_라운드기준!R28,$B$1:$AT$1,"&lt;"&amp;17))-(RANK(R28,$B28:$AT28,0)+COUNTIFS($B28:$AT28,R28,$B$1:$AT$1,"&lt;"&amp;17))</f>
        <v>-16</v>
      </c>
      <c r="BL28">
        <f>(RANK(_calc_라운드기준!S28,_calc_라운드기준!$B28:$AT28,0)+COUNTIFS(_calc_라운드기준!$B28:$AT28,_calc_라운드기준!S28,$B$1:$AT$1,"&lt;"&amp;18))-(RANK(S28,$B28:$AT28,0)+COUNTIFS($B28:$AT28,S28,$B$1:$AT$1,"&lt;"&amp;18))</f>
        <v>3</v>
      </c>
      <c r="BM28">
        <f>(RANK(_calc_라운드기준!T28,_calc_라운드기준!$B28:$AT28,0)+COUNTIFS(_calc_라운드기준!$B28:$AT28,_calc_라운드기준!T28,$B$1:$AT$1,"&lt;"&amp;19))-(RANK(T28,$B28:$AT28,0)+COUNTIFS($B28:$AT28,T28,$B$1:$AT$1,"&lt;"&amp;19))</f>
        <v>10</v>
      </c>
      <c r="BN28">
        <f>(RANK(_calc_라운드기준!U28,_calc_라운드기준!$B28:$AT28,0)+COUNTIFS(_calc_라운드기준!$B28:$AT28,_calc_라운드기준!U28,$B$1:$AT$1,"&lt;"&amp;20))-(RANK(U28,$B28:$AT28,0)+COUNTIFS($B28:$AT28,U28,$B$1:$AT$1,"&lt;"&amp;20))</f>
        <v>4</v>
      </c>
      <c r="BO28">
        <f>(RANK(_calc_라운드기준!V28,_calc_라운드기준!$B28:$AT28,0)+COUNTIFS(_calc_라운드기준!$B28:$AT28,_calc_라운드기준!V28,$B$1:$AT$1,"&lt;"&amp;21))-(RANK(V28,$B28:$AT28,0)+COUNTIFS($B28:$AT28,V28,$B$1:$AT$1,"&lt;"&amp;21))</f>
        <v>21</v>
      </c>
      <c r="BP28">
        <f>(RANK(_calc_라운드기준!W28,_calc_라운드기준!$B28:$AT28,0)+COUNTIFS(_calc_라운드기준!$B28:$AT28,_calc_라운드기준!W28,$B$1:$AT$1,"&lt;"&amp;22))-(RANK(W28,$B28:$AT28,0)+COUNTIFS($B28:$AT28,W28,$B$1:$AT$1,"&lt;"&amp;22))</f>
        <v>6</v>
      </c>
      <c r="BQ28">
        <f>(RANK(_calc_라운드기준!X28,_calc_라운드기준!$B28:$AT28,0)+COUNTIFS(_calc_라운드기준!$B28:$AT28,_calc_라운드기준!X28,$B$1:$AT$1,"&lt;"&amp;23))-(RANK(X28,$B28:$AT28,0)+COUNTIFS($B28:$AT28,X28,$B$1:$AT$1,"&lt;"&amp;23))</f>
        <v>-19</v>
      </c>
      <c r="BR28">
        <f>(RANK(_calc_라운드기준!Y28,_calc_라운드기준!$B28:$AT28,0)+COUNTIFS(_calc_라운드기준!$B28:$AT28,_calc_라운드기준!Y28,$B$1:$AT$1,"&lt;"&amp;24))-(RANK(Y28,$B28:$AT28,0)+COUNTIFS($B28:$AT28,Y28,$B$1:$AT$1,"&lt;"&amp;24))</f>
        <v>-16</v>
      </c>
      <c r="BS28">
        <f>(RANK(_calc_라운드기준!Z28,_calc_라운드기준!$B28:$AT28,0)+COUNTIFS(_calc_라운드기준!$B28:$AT28,_calc_라운드기준!Z28,$B$1:$AT$1,"&lt;"&amp;25))-(RANK(Z28,$B28:$AT28,0)+COUNTIFS($B28:$AT28,Z28,$B$1:$AT$1,"&lt;"&amp;25))</f>
        <v>-5</v>
      </c>
      <c r="BT28">
        <f>(RANK(_calc_라운드기준!AA28,_calc_라운드기준!$B28:$AT28,0)+COUNTIFS(_calc_라운드기준!$B28:$AT28,_calc_라운드기준!AA28,$B$1:$AT$1,"&lt;"&amp;26))-(RANK(AA28,$B28:$AT28,0)+COUNTIFS($B28:$AT28,AA28,$B$1:$AT$1,"&lt;"&amp;26))</f>
        <v>-1</v>
      </c>
      <c r="BU28">
        <f>(RANK(_calc_라운드기준!AB28,_calc_라운드기준!$B28:$AT28,0)+COUNTIFS(_calc_라운드기준!$B28:$AT28,_calc_라운드기준!AB28,$B$1:$AT$1,"&lt;"&amp;27))-(RANK(AB28,$B28:$AT28,0)+COUNTIFS($B28:$AT28,AB28,$B$1:$AT$1,"&lt;"&amp;27))</f>
        <v>-6</v>
      </c>
      <c r="BV28">
        <f>(RANK(_calc_라운드기준!AC28,_calc_라운드기준!$B28:$AT28,0)+COUNTIFS(_calc_라운드기준!$B28:$AT28,_calc_라운드기준!AC28,$B$1:$AT$1,"&lt;"&amp;28))-(RANK(AC28,$B28:$AT28,0)+COUNTIFS($B28:$AT28,AC28,$B$1:$AT$1,"&lt;"&amp;28))</f>
        <v>9</v>
      </c>
      <c r="BW28">
        <f>(RANK(_calc_라운드기준!AD28,_calc_라운드기준!$B28:$AT28,0)+COUNTIFS(_calc_라운드기준!$B28:$AT28,_calc_라운드기준!AD28,$B$1:$AT$1,"&lt;"&amp;29))-(RANK(AD28,$B28:$AT28,0)+COUNTIFS($B28:$AT28,AD28,$B$1:$AT$1,"&lt;"&amp;29))</f>
        <v>4</v>
      </c>
      <c r="BX28">
        <f>(RANK(_calc_라운드기준!AE28,_calc_라운드기준!$B28:$AT28,0)+COUNTIFS(_calc_라운드기준!$B28:$AT28,_calc_라운드기준!AE28,$B$1:$AT$1,"&lt;"&amp;30))-(RANK(AE28,$B28:$AT28,0)+COUNTIFS($B28:$AT28,AE28,$B$1:$AT$1,"&lt;"&amp;30))</f>
        <v>12</v>
      </c>
      <c r="BY28">
        <f>(RANK(_calc_라운드기준!AF28,_calc_라운드기준!$B28:$AT28,0)+COUNTIFS(_calc_라운드기준!$B28:$AT28,_calc_라운드기준!AF28,$B$1:$AT$1,"&lt;"&amp;31))-(RANK(AF28,$B28:$AT28,0)+COUNTIFS($B28:$AT28,AF28,$B$1:$AT$1,"&lt;"&amp;31))</f>
        <v>6</v>
      </c>
      <c r="BZ28">
        <f>(RANK(_calc_라운드기준!AG28,_calc_라운드기준!$B28:$AT28,0)+COUNTIFS(_calc_라운드기준!$B28:$AT28,_calc_라운드기준!AG28,$B$1:$AT$1,"&lt;"&amp;32))-(RANK(AG28,$B28:$AT28,0)+COUNTIFS($B28:$AT28,AG28,$B$1:$AT$1,"&lt;"&amp;32))</f>
        <v>2</v>
      </c>
      <c r="CA28">
        <f>(RANK(_calc_라운드기준!AH28,_calc_라운드기준!$B28:$AT28,0)+COUNTIFS(_calc_라운드기준!$B28:$AT28,_calc_라운드기준!AH28,$B$1:$AT$1,"&lt;"&amp;33))-(RANK(AH28,$B28:$AT28,0)+COUNTIFS($B28:$AT28,AH28,$B$1:$AT$1,"&lt;"&amp;33))</f>
        <v>13</v>
      </c>
      <c r="CB28">
        <f>(RANK(_calc_라운드기준!AI28,_calc_라운드기준!$B28:$AT28,0)+COUNTIFS(_calc_라운드기준!$B28:$AT28,_calc_라운드기준!AI28,$B$1:$AT$1,"&lt;"&amp;34))-(RANK(AI28,$B28:$AT28,0)+COUNTIFS($B28:$AT28,AI28,$B$1:$AT$1,"&lt;"&amp;34))</f>
        <v>13</v>
      </c>
      <c r="CC28">
        <f>(RANK(_calc_라운드기준!AJ28,_calc_라운드기준!$B28:$AT28,0)+COUNTIFS(_calc_라운드기준!$B28:$AT28,_calc_라운드기준!AJ28,$B$1:$AT$1,"&lt;"&amp;35))-(RANK(AJ28,$B28:$AT28,0)+COUNTIFS($B28:$AT28,AJ28,$B$1:$AT$1,"&lt;"&amp;35))</f>
        <v>7</v>
      </c>
      <c r="CD28">
        <f>(RANK(_calc_라운드기준!AK28,_calc_라운드기준!$B28:$AT28,0)+COUNTIFS(_calc_라운드기준!$B28:$AT28,_calc_라운드기준!AK28,$B$1:$AT$1,"&lt;"&amp;36))-(RANK(AK28,$B28:$AT28,0)+COUNTIFS($B28:$AT28,AK28,$B$1:$AT$1,"&lt;"&amp;36))</f>
        <v>-3</v>
      </c>
      <c r="CE28">
        <f>(RANK(_calc_라운드기준!AL28,_calc_라운드기준!$B28:$AT28,0)+COUNTIFS(_calc_라운드기준!$B28:$AT28,_calc_라운드기준!AL28,$B$1:$AT$1,"&lt;"&amp;37))-(RANK(AL28,$B28:$AT28,0)+COUNTIFS($B28:$AT28,AL28,$B$1:$AT$1,"&lt;"&amp;37))</f>
        <v>3</v>
      </c>
      <c r="CF28">
        <f>(RANK(_calc_라운드기준!AM28,_calc_라운드기준!$B28:$AT28,0)+COUNTIFS(_calc_라운드기준!$B28:$AT28,_calc_라운드기준!AM28,$B$1:$AT$1,"&lt;"&amp;38))-(RANK(AM28,$B28:$AT28,0)+COUNTIFS($B28:$AT28,AM28,$B$1:$AT$1,"&lt;"&amp;38))</f>
        <v>13</v>
      </c>
      <c r="CG28">
        <f>(RANK(_calc_라운드기준!AN28,_calc_라운드기준!$B28:$AT28,0)+COUNTIFS(_calc_라운드기준!$B28:$AT28,_calc_라운드기준!AN28,$B$1:$AT$1,"&lt;"&amp;39))-(RANK(AN28,$B28:$AT28,0)+COUNTIFS($B28:$AT28,AN28,$B$1:$AT$1,"&lt;"&amp;39))</f>
        <v>-7</v>
      </c>
      <c r="CH28">
        <f>(RANK(_calc_라운드기준!AO28,_calc_라운드기준!$B28:$AT28,0)+COUNTIFS(_calc_라운드기준!$B28:$AT28,_calc_라운드기준!AO28,$B$1:$AT$1,"&lt;"&amp;40))-(RANK(AO28,$B28:$AT28,0)+COUNTIFS($B28:$AT28,AO28,$B$1:$AT$1,"&lt;"&amp;40))</f>
        <v>3</v>
      </c>
      <c r="CI28">
        <f>(RANK(_calc_라운드기준!AP28,_calc_라운드기준!$B28:$AT28,0)+COUNTIFS(_calc_라운드기준!$B28:$AT28,_calc_라운드기준!AP28,$B$1:$AT$1,"&lt;"&amp;41))-(RANK(AP28,$B28:$AT28,0)+COUNTIFS($B28:$AT28,AP28,$B$1:$AT$1,"&lt;"&amp;41))</f>
        <v>-7</v>
      </c>
      <c r="CJ28">
        <f>(RANK(_calc_라운드기준!AQ28,_calc_라운드기준!$B28:$AT28,0)+COUNTIFS(_calc_라운드기준!$B28:$AT28,_calc_라운드기준!AQ28,$B$1:$AT$1,"&lt;"&amp;42))-(RANK(AQ28,$B28:$AT28,0)+COUNTIFS($B28:$AT28,AQ28,$B$1:$AT$1,"&lt;"&amp;42))</f>
        <v>-7</v>
      </c>
      <c r="CK28">
        <f>(RANK(_calc_라운드기준!AR28,_calc_라운드기준!$B28:$AT28,0)+COUNTIFS(_calc_라운드기준!$B28:$AT28,_calc_라운드기준!AR28,$B$1:$AT$1,"&lt;"&amp;43))-(RANK(AR28,$B28:$AT28,0)+COUNTIFS($B28:$AT28,AR28,$B$1:$AT$1,"&lt;"&amp;43))</f>
        <v>1</v>
      </c>
      <c r="CL28">
        <f>(RANK(_calc_라운드기준!AS28,_calc_라운드기준!$B28:$AT28,0)+COUNTIFS(_calc_라운드기준!$B28:$AT28,_calc_라운드기준!AS28,$B$1:$AT$1,"&lt;"&amp;44))-(RANK(AS28,$B28:$AT28,0)+COUNTIFS($B28:$AT28,AS28,$B$1:$AT$1,"&lt;"&amp;44))</f>
        <v>13</v>
      </c>
      <c r="CM28">
        <f>(RANK(_calc_라운드기준!AT28,_calc_라운드기준!$B28:$AT28,0)+COUNTIFS(_calc_라운드기준!$B28:$AT28,_calc_라운드기준!AT28,$B$1:$AT$1,"&lt;"&amp;45))-(RANK(AT28,$B28:$AT28,0)+COUNTIFS($B28:$AT28,AT28,$B$1:$AT$1,"&lt;"&amp;45))</f>
        <v>6</v>
      </c>
      <c r="CN28">
        <f t="shared" si="0"/>
        <v>39</v>
      </c>
      <c r="CO28">
        <f t="shared" si="1"/>
        <v>29</v>
      </c>
      <c r="CP28">
        <f t="shared" si="2"/>
        <v>30</v>
      </c>
      <c r="CQ28">
        <f t="shared" si="3"/>
        <v>34</v>
      </c>
      <c r="CR28">
        <f t="shared" si="4"/>
        <v>45</v>
      </c>
      <c r="CS28">
        <f t="shared" si="5"/>
        <v>22</v>
      </c>
      <c r="CT28">
        <f t="shared" si="6"/>
        <v>12</v>
      </c>
      <c r="CU28">
        <f t="shared" si="7"/>
        <v>40</v>
      </c>
      <c r="CV28">
        <f t="shared" si="8"/>
        <v>41</v>
      </c>
      <c r="CW28">
        <f t="shared" si="9"/>
        <v>27</v>
      </c>
      <c r="CX28">
        <f t="shared" si="10"/>
        <v>18</v>
      </c>
      <c r="CY28">
        <f t="shared" si="11"/>
        <v>28</v>
      </c>
      <c r="CZ28">
        <f t="shared" si="12"/>
        <v>1</v>
      </c>
      <c r="DA28">
        <f t="shared" si="13"/>
        <v>10</v>
      </c>
      <c r="DB28">
        <f t="shared" si="14"/>
        <v>38</v>
      </c>
      <c r="DC28">
        <f t="shared" si="15"/>
        <v>25</v>
      </c>
      <c r="DD28">
        <f t="shared" si="16"/>
        <v>42</v>
      </c>
      <c r="DE28">
        <f t="shared" si="17"/>
        <v>19</v>
      </c>
      <c r="DF28">
        <f t="shared" si="18"/>
        <v>8</v>
      </c>
      <c r="DG28">
        <f t="shared" si="19"/>
        <v>16</v>
      </c>
      <c r="DH28">
        <f t="shared" si="20"/>
        <v>2</v>
      </c>
      <c r="DI28">
        <f t="shared" si="21"/>
        <v>13</v>
      </c>
      <c r="DJ28">
        <f t="shared" si="22"/>
        <v>44</v>
      </c>
      <c r="DK28">
        <f t="shared" si="23"/>
        <v>43</v>
      </c>
      <c r="DL28">
        <f t="shared" si="24"/>
        <v>32</v>
      </c>
      <c r="DM28">
        <f t="shared" si="25"/>
        <v>26</v>
      </c>
      <c r="DN28">
        <f t="shared" si="26"/>
        <v>33</v>
      </c>
      <c r="DO28">
        <f t="shared" si="27"/>
        <v>9</v>
      </c>
      <c r="DP28">
        <f t="shared" si="28"/>
        <v>17</v>
      </c>
      <c r="DQ28">
        <f t="shared" si="29"/>
        <v>7</v>
      </c>
      <c r="DR28">
        <f t="shared" si="30"/>
        <v>14</v>
      </c>
      <c r="DS28">
        <f t="shared" si="31"/>
        <v>23</v>
      </c>
      <c r="DT28">
        <f t="shared" si="32"/>
        <v>3</v>
      </c>
      <c r="DU28">
        <f t="shared" si="33"/>
        <v>4</v>
      </c>
      <c r="DV28">
        <f t="shared" si="34"/>
        <v>11</v>
      </c>
      <c r="DW28">
        <f t="shared" si="35"/>
        <v>31</v>
      </c>
      <c r="DX28">
        <f t="shared" si="36"/>
        <v>20</v>
      </c>
      <c r="DY28">
        <f t="shared" si="37"/>
        <v>5</v>
      </c>
      <c r="DZ28">
        <f t="shared" si="38"/>
        <v>35</v>
      </c>
      <c r="EA28">
        <f t="shared" si="39"/>
        <v>21</v>
      </c>
      <c r="EB28">
        <f t="shared" si="40"/>
        <v>36</v>
      </c>
      <c r="EC28">
        <f t="shared" si="41"/>
        <v>37</v>
      </c>
      <c r="ED28">
        <f t="shared" si="42"/>
        <v>24</v>
      </c>
      <c r="EE28">
        <f t="shared" si="43"/>
        <v>6</v>
      </c>
      <c r="EF28">
        <f t="shared" si="44"/>
        <v>15</v>
      </c>
    </row>
    <row r="29" spans="1:136" ht="16.5" customHeight="1">
      <c r="A29">
        <f>_calc_라운드기준!A29</f>
        <v>1217</v>
      </c>
      <c r="B29">
        <f>INDEX(_calc_누적빈도!B:B,$A29)-INDEX(_calc_누적빈도!B:B,$A29-기준150회_후보!$B$1)</f>
        <v>21</v>
      </c>
      <c r="C29">
        <f>INDEX(_calc_누적빈도!C:C,$A29)-INDEX(_calc_누적빈도!C:C,$A29-기준150회_후보!$B$1)</f>
        <v>11</v>
      </c>
      <c r="D29">
        <f>INDEX(_calc_누적빈도!D:D,$A29)-INDEX(_calc_누적빈도!D:D,$A29-기준150회_후보!$B$1)</f>
        <v>26</v>
      </c>
      <c r="E29">
        <f>INDEX(_calc_누적빈도!E:E,$A29)-INDEX(_calc_누적빈도!E:E,$A29-기준150회_후보!$B$1)</f>
        <v>17</v>
      </c>
      <c r="F29">
        <f>INDEX(_calc_누적빈도!F:F,$A29)-INDEX(_calc_누적빈도!F:F,$A29-기준150회_후보!$B$1)</f>
        <v>13</v>
      </c>
      <c r="G29">
        <f>INDEX(_calc_누적빈도!G:G,$A29)-INDEX(_calc_누적빈도!G:G,$A29-기준150회_후보!$B$1)</f>
        <v>26</v>
      </c>
      <c r="H29">
        <f>INDEX(_calc_누적빈도!H:H,$A29)-INDEX(_calc_누적빈도!H:H,$A29-기준150회_후보!$B$1)</f>
        <v>28</v>
      </c>
      <c r="I29">
        <f>INDEX(_calc_누적빈도!I:I,$A29)-INDEX(_calc_누적빈도!I:I,$A29-기준150회_후보!$B$1)</f>
        <v>18</v>
      </c>
      <c r="J29">
        <f>INDEX(_calc_누적빈도!J:J,$A29)-INDEX(_calc_누적빈도!J:J,$A29-기준150회_후보!$B$1)</f>
        <v>19</v>
      </c>
      <c r="K29">
        <f>INDEX(_calc_누적빈도!K:K,$A29)-INDEX(_calc_누적빈도!K:K,$A29-기준150회_후보!$B$1)</f>
        <v>18</v>
      </c>
      <c r="L29">
        <f>INDEX(_calc_누적빈도!L:L,$A29)-INDEX(_calc_누적빈도!L:L,$A29-기준150회_후보!$B$1)</f>
        <v>19</v>
      </c>
      <c r="M29">
        <f>INDEX(_calc_누적빈도!M:M,$A29)-INDEX(_calc_누적빈도!M:M,$A29-기준150회_후보!$B$1)</f>
        <v>21</v>
      </c>
      <c r="N29">
        <f>INDEX(_calc_누적빈도!N:N,$A29)-INDEX(_calc_누적빈도!N:N,$A29-기준150회_후보!$B$1)</f>
        <v>24</v>
      </c>
      <c r="O29">
        <f>INDEX(_calc_누적빈도!O:O,$A29)-INDEX(_calc_누적빈도!O:O,$A29-기준150회_후보!$B$1)</f>
        <v>18</v>
      </c>
      <c r="P29">
        <f>INDEX(_calc_누적빈도!P:P,$A29)-INDEX(_calc_누적빈도!P:P,$A29-기준150회_후보!$B$1)</f>
        <v>21</v>
      </c>
      <c r="Q29">
        <f>INDEX(_calc_누적빈도!Q:Q,$A29)-INDEX(_calc_누적빈도!Q:Q,$A29-기준150회_후보!$B$1)</f>
        <v>27</v>
      </c>
      <c r="R29">
        <f>INDEX(_calc_누적빈도!R:R,$A29)-INDEX(_calc_누적빈도!R:R,$A29-기준150회_후보!$B$1)</f>
        <v>17</v>
      </c>
      <c r="S29">
        <f>INDEX(_calc_누적빈도!S:S,$A29)-INDEX(_calc_누적빈도!S:S,$A29-기준150회_후보!$B$1)</f>
        <v>15</v>
      </c>
      <c r="T29">
        <f>INDEX(_calc_누적빈도!T:T,$A29)-INDEX(_calc_누적빈도!T:T,$A29-기준150회_후보!$B$1)</f>
        <v>25</v>
      </c>
      <c r="U29">
        <f>INDEX(_calc_누적빈도!U:U,$A29)-INDEX(_calc_누적빈도!U:U,$A29-기준150회_후보!$B$1)</f>
        <v>18</v>
      </c>
      <c r="V29">
        <f>INDEX(_calc_누적빈도!V:V,$A29)-INDEX(_calc_누적빈도!V:V,$A29-기준150회_후보!$B$1)</f>
        <v>22</v>
      </c>
      <c r="W29">
        <f>INDEX(_calc_누적빈도!W:W,$A29)-INDEX(_calc_누적빈도!W:W,$A29-기준150회_후보!$B$1)</f>
        <v>15</v>
      </c>
      <c r="X29">
        <f>INDEX(_calc_누적빈도!X:X,$A29)-INDEX(_calc_누적빈도!X:X,$A29-기준150회_후보!$B$1)</f>
        <v>19</v>
      </c>
      <c r="Y29">
        <f>INDEX(_calc_누적빈도!Y:Y,$A29)-INDEX(_calc_누적빈도!Y:Y,$A29-기준150회_후보!$B$1)</f>
        <v>21</v>
      </c>
      <c r="Z29">
        <f>INDEX(_calc_누적빈도!Z:Z,$A29)-INDEX(_calc_누적빈도!Z:Z,$A29-기준150회_후보!$B$1)</f>
        <v>14</v>
      </c>
      <c r="AA29">
        <f>INDEX(_calc_누적빈도!AA:AA,$A29)-INDEX(_calc_누적빈도!AA:AA,$A29-기준150회_후보!$B$1)</f>
        <v>21</v>
      </c>
      <c r="AB29">
        <f>INDEX(_calc_누적빈도!AB:AB,$A29)-INDEX(_calc_누적빈도!AB:AB,$A29-기준150회_후보!$B$1)</f>
        <v>25</v>
      </c>
      <c r="AC29">
        <f>INDEX(_calc_누적빈도!AC:AC,$A29)-INDEX(_calc_누적빈도!AC:AC,$A29-기준150회_후보!$B$1)</f>
        <v>24</v>
      </c>
      <c r="AD29">
        <f>INDEX(_calc_누적빈도!AD:AD,$A29)-INDEX(_calc_누적빈도!AD:AD,$A29-기준150회_후보!$B$1)</f>
        <v>18</v>
      </c>
      <c r="AE29">
        <f>INDEX(_calc_누적빈도!AE:AE,$A29)-INDEX(_calc_누적빈도!AE:AE,$A29-기준150회_후보!$B$1)</f>
        <v>28</v>
      </c>
      <c r="AF29">
        <f>INDEX(_calc_누적빈도!AF:AF,$A29)-INDEX(_calc_누적빈도!AF:AF,$A29-기준150회_후보!$B$1)</f>
        <v>21</v>
      </c>
      <c r="AG29">
        <f>INDEX(_calc_누적빈도!AG:AG,$A29)-INDEX(_calc_누적빈도!AG:AG,$A29-기준150회_후보!$B$1)</f>
        <v>15</v>
      </c>
      <c r="AH29">
        <f>INDEX(_calc_누적빈도!AH:AH,$A29)-INDEX(_calc_누적빈도!AH:AH,$A29-기준150회_후보!$B$1)</f>
        <v>25</v>
      </c>
      <c r="AI29">
        <f>INDEX(_calc_누적빈도!AI:AI,$A29)-INDEX(_calc_누적빈도!AI:AI,$A29-기준150회_후보!$B$1)</f>
        <v>18</v>
      </c>
      <c r="AJ29">
        <f>INDEX(_calc_누적빈도!AJ:AJ,$A29)-INDEX(_calc_누적빈도!AJ:AJ,$A29-기준150회_후보!$B$1)</f>
        <v>22</v>
      </c>
      <c r="AK29">
        <f>INDEX(_calc_누적빈도!AK:AK,$A29)-INDEX(_calc_누적빈도!AK:AK,$A29-기준150회_후보!$B$1)</f>
        <v>19</v>
      </c>
      <c r="AL29">
        <f>INDEX(_calc_누적빈도!AL:AL,$A29)-INDEX(_calc_누적빈도!AL:AL,$A29-기준150회_후보!$B$1)</f>
        <v>24</v>
      </c>
      <c r="AM29">
        <f>INDEX(_calc_누적빈도!AM:AM,$A29)-INDEX(_calc_누적빈도!AM:AM,$A29-기준150회_후보!$B$1)</f>
        <v>28</v>
      </c>
      <c r="AN29">
        <f>INDEX(_calc_누적빈도!AN:AN,$A29)-INDEX(_calc_누적빈도!AN:AN,$A29-기준150회_후보!$B$1)</f>
        <v>15</v>
      </c>
      <c r="AO29">
        <f>INDEX(_calc_누적빈도!AO:AO,$A29)-INDEX(_calc_누적빈도!AO:AO,$A29-기준150회_후보!$B$1)</f>
        <v>23</v>
      </c>
      <c r="AP29">
        <f>INDEX(_calc_누적빈도!AP:AP,$A29)-INDEX(_calc_누적빈도!AP:AP,$A29-기준150회_후보!$B$1)</f>
        <v>15</v>
      </c>
      <c r="AQ29">
        <f>INDEX(_calc_누적빈도!AQ:AQ,$A29)-INDEX(_calc_누적빈도!AQ:AQ,$A29-기준150회_후보!$B$1)</f>
        <v>15</v>
      </c>
      <c r="AR29">
        <f>INDEX(_calc_누적빈도!AR:AR,$A29)-INDEX(_calc_누적빈도!AR:AR,$A29-기준150회_후보!$B$1)</f>
        <v>14</v>
      </c>
      <c r="AS29">
        <f>INDEX(_calc_누적빈도!AS:AS,$A29)-INDEX(_calc_누적빈도!AS:AS,$A29-기준150회_후보!$B$1)</f>
        <v>20</v>
      </c>
      <c r="AT29">
        <f>INDEX(_calc_누적빈도!AT:AT,$A29)-INDEX(_calc_누적빈도!AT:AT,$A29-기준150회_후보!$B$1)</f>
        <v>17</v>
      </c>
      <c r="AU29">
        <f>(RANK(_calc_라운드기준!B29,_calc_라운드기준!$B29:$AT29,0)+COUNTIFS(_calc_라운드기준!$B29:$AT29,_calc_라운드기준!B29,$B$1:$AT$1,"&lt;"&amp;1))-(RANK(B29,$B29:$AT29,0)+COUNTIFS($B29:$AT29,B29,$B$1:$AT$1,"&lt;"&amp;1))</f>
        <v>-9</v>
      </c>
      <c r="AV29">
        <f>(RANK(_calc_라운드기준!C29,_calc_라운드기준!$B29:$AT29,0)+COUNTIFS(_calc_라운드기준!$B29:$AT29,_calc_라운드기준!C29,$B$1:$AT$1,"&lt;"&amp;2))-(RANK(C29,$B29:$AT29,0)+COUNTIFS($B29:$AT29,C29,$B$1:$AT$1,"&lt;"&amp;2))</f>
        <v>-3</v>
      </c>
      <c r="AW29">
        <f>(RANK(_calc_라운드기준!D29,_calc_라운드기준!$B29:$AT29,0)+COUNTIFS(_calc_라운드기준!$B29:$AT29,_calc_라운드기준!D29,$B$1:$AT$1,"&lt;"&amp;3))-(RANK(D29,$B29:$AT29,0)+COUNTIFS($B29:$AT29,D29,$B$1:$AT$1,"&lt;"&amp;3))</f>
        <v>-3</v>
      </c>
      <c r="AX29">
        <f>(RANK(_calc_라운드기준!E29,_calc_라운드기준!$B29:$AT29,0)+COUNTIFS(_calc_라운드기준!$B29:$AT29,_calc_라운드기준!E29,$B$1:$AT$1,"&lt;"&amp;4))-(RANK(E29,$B29:$AT29,0)+COUNTIFS($B29:$AT29,E29,$B$1:$AT$1,"&lt;"&amp;4))</f>
        <v>-6</v>
      </c>
      <c r="AY29">
        <f>(RANK(_calc_라운드기준!F29,_calc_라운드기준!$B29:$AT29,0)+COUNTIFS(_calc_라운드기준!$B29:$AT29,_calc_라운드기준!F29,$B$1:$AT$1,"&lt;"&amp;5))-(RANK(F29,$B29:$AT29,0)+COUNTIFS($B29:$AT29,F29,$B$1:$AT$1,"&lt;"&amp;5))</f>
        <v>-36</v>
      </c>
      <c r="AZ29">
        <f>(RANK(_calc_라운드기준!G29,_calc_라운드기준!$B29:$AT29,0)+COUNTIFS(_calc_라운드기준!$B29:$AT29,_calc_라운드기준!G29,$B$1:$AT$1,"&lt;"&amp;6))-(RANK(G29,$B29:$AT29,0)+COUNTIFS($B29:$AT29,G29,$B$1:$AT$1,"&lt;"&amp;6))</f>
        <v>3</v>
      </c>
      <c r="BA29">
        <f>(RANK(_calc_라운드기준!H29,_calc_라운드기준!$B29:$AT29,0)+COUNTIFS(_calc_라운드기준!$B29:$AT29,_calc_라운드기준!H29,$B$1:$AT$1,"&lt;"&amp;7))-(RANK(H29,$B29:$AT29,0)+COUNTIFS($B29:$AT29,H29,$B$1:$AT$1,"&lt;"&amp;7))</f>
        <v>9</v>
      </c>
      <c r="BB29">
        <f>(RANK(_calc_라운드기준!I29,_calc_라운드기준!$B29:$AT29,0)+COUNTIFS(_calc_라운드기준!$B29:$AT29,_calc_라운드기준!I29,$B$1:$AT$1,"&lt;"&amp;8))-(RANK(I29,$B29:$AT29,0)+COUNTIFS($B29:$AT29,I29,$B$1:$AT$1,"&lt;"&amp;8))</f>
        <v>-16</v>
      </c>
      <c r="BC29">
        <f>(RANK(_calc_라운드기준!J29,_calc_라운드기준!$B29:$AT29,0)+COUNTIFS(_calc_라운드기준!$B29:$AT29,_calc_라운드기준!J29,$B$1:$AT$1,"&lt;"&amp;9))-(RANK(J29,$B29:$AT29,0)+COUNTIFS($B29:$AT29,J29,$B$1:$AT$1,"&lt;"&amp;9))</f>
        <v>-11</v>
      </c>
      <c r="BD29">
        <f>(RANK(_calc_라운드기준!K29,_calc_라운드기준!$B29:$AT29,0)+COUNTIFS(_calc_라운드기준!$B29:$AT29,_calc_라운드기준!K29,$B$1:$AT$1,"&lt;"&amp;10))-(RANK(K29,$B29:$AT29,0)+COUNTIFS($B29:$AT29,K29,$B$1:$AT$1,"&lt;"&amp;10))</f>
        <v>5</v>
      </c>
      <c r="BE29">
        <f>(RANK(_calc_라운드기준!L29,_calc_라운드기준!$B29:$AT29,0)+COUNTIFS(_calc_라운드기준!$B29:$AT29,_calc_라운드기준!L29,$B$1:$AT$1,"&lt;"&amp;11))-(RANK(L29,$B29:$AT29,0)+COUNTIFS($B29:$AT29,L29,$B$1:$AT$1,"&lt;"&amp;11))</f>
        <v>4</v>
      </c>
      <c r="BF29">
        <f>(RANK(_calc_라운드기준!M29,_calc_라운드기준!$B29:$AT29,0)+COUNTIFS(_calc_라운드기준!$B29:$AT29,_calc_라운드기준!M29,$B$1:$AT$1,"&lt;"&amp;12))-(RANK(M29,$B29:$AT29,0)+COUNTIFS($B29:$AT29,M29,$B$1:$AT$1,"&lt;"&amp;12))</f>
        <v>1</v>
      </c>
      <c r="BG29">
        <f>(RANK(_calc_라운드기준!N29,_calc_라운드기준!$B29:$AT29,0)+COUNTIFS(_calc_라운드기준!$B29:$AT29,_calc_라운드기준!N29,$B$1:$AT$1,"&lt;"&amp;13))-(RANK(N29,$B29:$AT29,0)+COUNTIFS($B29:$AT29,N29,$B$1:$AT$1,"&lt;"&amp;13))</f>
        <v>19</v>
      </c>
      <c r="BH29">
        <f>(RANK(_calc_라운드기준!O29,_calc_라운드기준!$B29:$AT29,0)+COUNTIFS(_calc_라운드기준!$B29:$AT29,_calc_라운드기준!O29,$B$1:$AT$1,"&lt;"&amp;14))-(RANK(O29,$B29:$AT29,0)+COUNTIFS($B29:$AT29,O29,$B$1:$AT$1,"&lt;"&amp;14))</f>
        <v>9</v>
      </c>
      <c r="BI29">
        <f>(RANK(_calc_라운드기준!P29,_calc_라운드기준!$B29:$AT29,0)+COUNTIFS(_calc_라운드기준!$B29:$AT29,_calc_라운드기준!P29,$B$1:$AT$1,"&lt;"&amp;15))-(RANK(P29,$B29:$AT29,0)+COUNTIFS($B29:$AT29,P29,$B$1:$AT$1,"&lt;"&amp;15))</f>
        <v>-5</v>
      </c>
      <c r="BJ29">
        <f>(RANK(_calc_라운드기준!Q29,_calc_라운드기준!$B29:$AT29,0)+COUNTIFS(_calc_라운드기준!$B29:$AT29,_calc_라운드기준!Q29,$B$1:$AT$1,"&lt;"&amp;16))-(RANK(Q29,$B29:$AT29,0)+COUNTIFS($B29:$AT29,Q29,$B$1:$AT$1,"&lt;"&amp;16))</f>
        <v>-1</v>
      </c>
      <c r="BK29">
        <f>(RANK(_calc_라운드기준!R29,_calc_라운드기준!$B29:$AT29,0)+COUNTIFS(_calc_라운드기준!$B29:$AT29,_calc_라운드기준!R29,$B$1:$AT$1,"&lt;"&amp;17))-(RANK(R29,$B29:$AT29,0)+COUNTIFS($B29:$AT29,R29,$B$1:$AT$1,"&lt;"&amp;17))</f>
        <v>-15</v>
      </c>
      <c r="BL29">
        <f>(RANK(_calc_라운드기준!S29,_calc_라운드기준!$B29:$AT29,0)+COUNTIFS(_calc_라운드기준!$B29:$AT29,_calc_라운드기준!S29,$B$1:$AT$1,"&lt;"&amp;18))-(RANK(S29,$B29:$AT29,0)+COUNTIFS($B29:$AT29,S29,$B$1:$AT$1,"&lt;"&amp;18))</f>
        <v>3</v>
      </c>
      <c r="BM29">
        <f>(RANK(_calc_라운드기준!T29,_calc_라운드기준!$B29:$AT29,0)+COUNTIFS(_calc_라운드기준!$B29:$AT29,_calc_라운드기준!T29,$B$1:$AT$1,"&lt;"&amp;19))-(RANK(T29,$B29:$AT29,0)+COUNTIFS($B29:$AT29,T29,$B$1:$AT$1,"&lt;"&amp;19))</f>
        <v>13</v>
      </c>
      <c r="BN29">
        <f>(RANK(_calc_라운드기준!U29,_calc_라운드기준!$B29:$AT29,0)+COUNTIFS(_calc_라운드기준!$B29:$AT29,_calc_라운드기준!U29,$B$1:$AT$1,"&lt;"&amp;20))-(RANK(U29,$B29:$AT29,0)+COUNTIFS($B29:$AT29,U29,$B$1:$AT$1,"&lt;"&amp;20))</f>
        <v>4</v>
      </c>
      <c r="BO29">
        <f>(RANK(_calc_라운드기준!V29,_calc_라운드기준!$B29:$AT29,0)+COUNTIFS(_calc_라운드기준!$B29:$AT29,_calc_라운드기준!V29,$B$1:$AT$1,"&lt;"&amp;21))-(RANK(V29,$B29:$AT29,0)+COUNTIFS($B29:$AT29,V29,$B$1:$AT$1,"&lt;"&amp;21))</f>
        <v>21</v>
      </c>
      <c r="BP29">
        <f>(RANK(_calc_라운드기준!W29,_calc_라운드기준!$B29:$AT29,0)+COUNTIFS(_calc_라운드기준!$B29:$AT29,_calc_라운드기준!W29,$B$1:$AT$1,"&lt;"&amp;22))-(RANK(W29,$B29:$AT29,0)+COUNTIFS($B29:$AT29,W29,$B$1:$AT$1,"&lt;"&amp;22))</f>
        <v>6</v>
      </c>
      <c r="BQ29">
        <f>(RANK(_calc_라운드기준!X29,_calc_라운드기준!$B29:$AT29,0)+COUNTIFS(_calc_라운드기준!$B29:$AT29,_calc_라운드기준!X29,$B$1:$AT$1,"&lt;"&amp;23))-(RANK(X29,$B29:$AT29,0)+COUNTIFS($B29:$AT29,X29,$B$1:$AT$1,"&lt;"&amp;23))</f>
        <v>-20</v>
      </c>
      <c r="BR29">
        <f>(RANK(_calc_라운드기준!Y29,_calc_라운드기준!$B29:$AT29,0)+COUNTIFS(_calc_라운드기준!$B29:$AT29,_calc_라운드기준!Y29,$B$1:$AT$1,"&lt;"&amp;24))-(RANK(Y29,$B29:$AT29,0)+COUNTIFS($B29:$AT29,Y29,$B$1:$AT$1,"&lt;"&amp;24))</f>
        <v>-15</v>
      </c>
      <c r="BS29">
        <f>(RANK(_calc_라운드기준!Z29,_calc_라운드기준!$B29:$AT29,0)+COUNTIFS(_calc_라운드기준!$B29:$AT29,_calc_라운드기준!Z29,$B$1:$AT$1,"&lt;"&amp;25))-(RANK(Z29,$B29:$AT29,0)+COUNTIFS($B29:$AT29,Z29,$B$1:$AT$1,"&lt;"&amp;25))</f>
        <v>-6</v>
      </c>
      <c r="BT29">
        <f>(RANK(_calc_라운드기준!AA29,_calc_라운드기준!$B29:$AT29,0)+COUNTIFS(_calc_라운드기준!$B29:$AT29,_calc_라운드기준!AA29,$B$1:$AT$1,"&lt;"&amp;26))-(RANK(AA29,$B29:$AT29,0)+COUNTIFS($B29:$AT29,AA29,$B$1:$AT$1,"&lt;"&amp;26))</f>
        <v>1</v>
      </c>
      <c r="BU29">
        <f>(RANK(_calc_라운드기준!AB29,_calc_라운드기준!$B29:$AT29,0)+COUNTIFS(_calc_라운드기준!$B29:$AT29,_calc_라운드기준!AB29,$B$1:$AT$1,"&lt;"&amp;27))-(RANK(AB29,$B29:$AT29,0)+COUNTIFS($B29:$AT29,AB29,$B$1:$AT$1,"&lt;"&amp;27))</f>
        <v>-7</v>
      </c>
      <c r="BV29">
        <f>(RANK(_calc_라운드기준!AC29,_calc_라운드기준!$B29:$AT29,0)+COUNTIFS(_calc_라운드기준!$B29:$AT29,_calc_라운드기준!AC29,$B$1:$AT$1,"&lt;"&amp;28))-(RANK(AC29,$B29:$AT29,0)+COUNTIFS($B29:$AT29,AC29,$B$1:$AT$1,"&lt;"&amp;28))</f>
        <v>11</v>
      </c>
      <c r="BW29">
        <f>(RANK(_calc_라운드기준!AD29,_calc_라운드기준!$B29:$AT29,0)+COUNTIFS(_calc_라운드기준!$B29:$AT29,_calc_라운드기준!AD29,$B$1:$AT$1,"&lt;"&amp;29))-(RANK(AD29,$B29:$AT29,0)+COUNTIFS($B29:$AT29,AD29,$B$1:$AT$1,"&lt;"&amp;29))</f>
        <v>6</v>
      </c>
      <c r="BX29">
        <f>(RANK(_calc_라운드기준!AE29,_calc_라운드기준!$B29:$AT29,0)+COUNTIFS(_calc_라운드기준!$B29:$AT29,_calc_라운드기준!AE29,$B$1:$AT$1,"&lt;"&amp;30))-(RANK(AE29,$B29:$AT29,0)+COUNTIFS($B29:$AT29,AE29,$B$1:$AT$1,"&lt;"&amp;30))</f>
        <v>12</v>
      </c>
      <c r="BY29">
        <f>(RANK(_calc_라운드기준!AF29,_calc_라운드기준!$B29:$AT29,0)+COUNTIFS(_calc_라운드기준!$B29:$AT29,_calc_라운드기준!AF29,$B$1:$AT$1,"&lt;"&amp;31))-(RANK(AF29,$B29:$AT29,0)+COUNTIFS($B29:$AT29,AF29,$B$1:$AT$1,"&lt;"&amp;31))</f>
        <v>2</v>
      </c>
      <c r="BZ29">
        <f>(RANK(_calc_라운드기준!AG29,_calc_라운드기준!$B29:$AT29,0)+COUNTIFS(_calc_라운드기준!$B29:$AT29,_calc_라운드기준!AG29,$B$1:$AT$1,"&lt;"&amp;32))-(RANK(AG29,$B29:$AT29,0)+COUNTIFS($B29:$AT29,AG29,$B$1:$AT$1,"&lt;"&amp;32))</f>
        <v>2</v>
      </c>
      <c r="CA29">
        <f>(RANK(_calc_라운드기준!AH29,_calc_라운드기준!$B29:$AT29,0)+COUNTIFS(_calc_라운드기준!$B29:$AT29,_calc_라운드기준!AH29,$B$1:$AT$1,"&lt;"&amp;33))-(RANK(AH29,$B29:$AT29,0)+COUNTIFS($B29:$AT29,AH29,$B$1:$AT$1,"&lt;"&amp;33))</f>
        <v>15</v>
      </c>
      <c r="CB29">
        <f>(RANK(_calc_라운드기준!AI29,_calc_라운드기준!$B29:$AT29,0)+COUNTIFS(_calc_라운드기준!$B29:$AT29,_calc_라운드기준!AI29,$B$1:$AT$1,"&lt;"&amp;34))-(RANK(AI29,$B29:$AT29,0)+COUNTIFS($B29:$AT29,AI29,$B$1:$AT$1,"&lt;"&amp;34))</f>
        <v>13</v>
      </c>
      <c r="CC29">
        <f>(RANK(_calc_라운드기준!AJ29,_calc_라운드기준!$B29:$AT29,0)+COUNTIFS(_calc_라운드기준!$B29:$AT29,_calc_라운드기준!AJ29,$B$1:$AT$1,"&lt;"&amp;35))-(RANK(AJ29,$B29:$AT29,0)+COUNTIFS($B29:$AT29,AJ29,$B$1:$AT$1,"&lt;"&amp;35))</f>
        <v>0</v>
      </c>
      <c r="CD29">
        <f>(RANK(_calc_라운드기준!AK29,_calc_라운드기준!$B29:$AT29,0)+COUNTIFS(_calc_라운드기준!$B29:$AT29,_calc_라운드기준!AK29,$B$1:$AT$1,"&lt;"&amp;36))-(RANK(AK29,$B29:$AT29,0)+COUNTIFS($B29:$AT29,AK29,$B$1:$AT$1,"&lt;"&amp;36))</f>
        <v>-1</v>
      </c>
      <c r="CE29">
        <f>(RANK(_calc_라운드기준!AL29,_calc_라운드기준!$B29:$AT29,0)+COUNTIFS(_calc_라운드기준!$B29:$AT29,_calc_라운드기준!AL29,$B$1:$AT$1,"&lt;"&amp;37))-(RANK(AL29,$B29:$AT29,0)+COUNTIFS($B29:$AT29,AL29,$B$1:$AT$1,"&lt;"&amp;37))</f>
        <v>4</v>
      </c>
      <c r="CF29">
        <f>(RANK(_calc_라운드기준!AM29,_calc_라운드기준!$B29:$AT29,0)+COUNTIFS(_calc_라운드기준!$B29:$AT29,_calc_라운드기준!AM29,$B$1:$AT$1,"&lt;"&amp;38))-(RANK(AM29,$B29:$AT29,0)+COUNTIFS($B29:$AT29,AM29,$B$1:$AT$1,"&lt;"&amp;38))</f>
        <v>14</v>
      </c>
      <c r="CG29">
        <f>(RANK(_calc_라운드기준!AN29,_calc_라운드기준!$B29:$AT29,0)+COUNTIFS(_calc_라운드기준!$B29:$AT29,_calc_라운드기준!AN29,$B$1:$AT$1,"&lt;"&amp;39))-(RANK(AN29,$B29:$AT29,0)+COUNTIFS($B29:$AT29,AN29,$B$1:$AT$1,"&lt;"&amp;39))</f>
        <v>-13</v>
      </c>
      <c r="CH29">
        <f>(RANK(_calc_라운드기준!AO29,_calc_라운드기준!$B29:$AT29,0)+COUNTIFS(_calc_라운드기준!$B29:$AT29,_calc_라운드기준!AO29,$B$1:$AT$1,"&lt;"&amp;40))-(RANK(AO29,$B29:$AT29,0)+COUNTIFS($B29:$AT29,AO29,$B$1:$AT$1,"&lt;"&amp;40))</f>
        <v>-7</v>
      </c>
      <c r="CI29">
        <f>(RANK(_calc_라운드기준!AP29,_calc_라운드기준!$B29:$AT29,0)+COUNTIFS(_calc_라운드기준!$B29:$AT29,_calc_라운드기준!AP29,$B$1:$AT$1,"&lt;"&amp;41))-(RANK(AP29,$B29:$AT29,0)+COUNTIFS($B29:$AT29,AP29,$B$1:$AT$1,"&lt;"&amp;41))</f>
        <v>-10</v>
      </c>
      <c r="CJ29">
        <f>(RANK(_calc_라운드기준!AQ29,_calc_라운드기준!$B29:$AT29,0)+COUNTIFS(_calc_라운드기준!$B29:$AT29,_calc_라운드기준!AQ29,$B$1:$AT$1,"&lt;"&amp;42))-(RANK(AQ29,$B29:$AT29,0)+COUNTIFS($B29:$AT29,AQ29,$B$1:$AT$1,"&lt;"&amp;42))</f>
        <v>-10</v>
      </c>
      <c r="CK29">
        <f>(RANK(_calc_라운드기준!AR29,_calc_라운드기준!$B29:$AT29,0)+COUNTIFS(_calc_라운드기준!$B29:$AT29,_calc_라운드기준!AR29,$B$1:$AT$1,"&lt;"&amp;43))-(RANK(AR29,$B29:$AT29,0)+COUNTIFS($B29:$AT29,AR29,$B$1:$AT$1,"&lt;"&amp;43))</f>
        <v>1</v>
      </c>
      <c r="CL29">
        <f>(RANK(_calc_라운드기준!AS29,_calc_라운드기준!$B29:$AT29,0)+COUNTIFS(_calc_라운드기준!$B29:$AT29,_calc_라운드기준!AS29,$B$1:$AT$1,"&lt;"&amp;44))-(RANK(AS29,$B29:$AT29,0)+COUNTIFS($B29:$AT29,AS29,$B$1:$AT$1,"&lt;"&amp;44))</f>
        <v>10</v>
      </c>
      <c r="CM29">
        <f>(RANK(_calc_라운드기준!AT29,_calc_라운드기준!$B29:$AT29,0)+COUNTIFS(_calc_라운드기준!$B29:$AT29,_calc_라운드기준!AT29,$B$1:$AT$1,"&lt;"&amp;45))-(RANK(AT29,$B29:$AT29,0)+COUNTIFS($B29:$AT29,AT29,$B$1:$AT$1,"&lt;"&amp;45))</f>
        <v>6</v>
      </c>
      <c r="CN29">
        <f t="shared" si="0"/>
        <v>36</v>
      </c>
      <c r="CO29">
        <f t="shared" si="1"/>
        <v>29</v>
      </c>
      <c r="CP29">
        <f t="shared" si="2"/>
        <v>30</v>
      </c>
      <c r="CQ29">
        <f t="shared" si="3"/>
        <v>32</v>
      </c>
      <c r="CR29">
        <f t="shared" si="4"/>
        <v>45</v>
      </c>
      <c r="CS29">
        <f t="shared" si="5"/>
        <v>19</v>
      </c>
      <c r="CT29">
        <f t="shared" si="6"/>
        <v>10</v>
      </c>
      <c r="CU29">
        <f t="shared" si="7"/>
        <v>43</v>
      </c>
      <c r="CV29">
        <f t="shared" si="8"/>
        <v>39</v>
      </c>
      <c r="CW29">
        <f t="shared" si="9"/>
        <v>15</v>
      </c>
      <c r="CX29">
        <f t="shared" si="10"/>
        <v>16</v>
      </c>
      <c r="CY29">
        <f t="shared" si="11"/>
        <v>23</v>
      </c>
      <c r="CZ29">
        <f t="shared" si="12"/>
        <v>2</v>
      </c>
      <c r="DA29">
        <f t="shared" si="13"/>
        <v>11</v>
      </c>
      <c r="DB29">
        <f t="shared" si="14"/>
        <v>31</v>
      </c>
      <c r="DC29">
        <f t="shared" si="15"/>
        <v>27</v>
      </c>
      <c r="DD29">
        <f t="shared" si="16"/>
        <v>41</v>
      </c>
      <c r="DE29">
        <f t="shared" si="17"/>
        <v>20</v>
      </c>
      <c r="DF29">
        <f t="shared" si="18"/>
        <v>5</v>
      </c>
      <c r="DG29">
        <f t="shared" si="19"/>
        <v>17</v>
      </c>
      <c r="DH29">
        <f t="shared" si="20"/>
        <v>1</v>
      </c>
      <c r="DI29">
        <f t="shared" si="21"/>
        <v>12</v>
      </c>
      <c r="DJ29">
        <f t="shared" si="22"/>
        <v>44</v>
      </c>
      <c r="DK29">
        <f t="shared" si="23"/>
        <v>42</v>
      </c>
      <c r="DL29">
        <f t="shared" si="24"/>
        <v>33</v>
      </c>
      <c r="DM29">
        <f t="shared" si="25"/>
        <v>24</v>
      </c>
      <c r="DN29">
        <f t="shared" si="26"/>
        <v>34</v>
      </c>
      <c r="DO29">
        <f t="shared" si="27"/>
        <v>8</v>
      </c>
      <c r="DP29">
        <f t="shared" si="28"/>
        <v>13</v>
      </c>
      <c r="DQ29">
        <f t="shared" si="29"/>
        <v>7</v>
      </c>
      <c r="DR29">
        <f t="shared" si="30"/>
        <v>21</v>
      </c>
      <c r="DS29">
        <f t="shared" si="31"/>
        <v>22</v>
      </c>
      <c r="DT29">
        <f t="shared" si="32"/>
        <v>3</v>
      </c>
      <c r="DU29">
        <f t="shared" si="33"/>
        <v>6</v>
      </c>
      <c r="DV29">
        <f t="shared" si="34"/>
        <v>26</v>
      </c>
      <c r="DW29">
        <f t="shared" si="35"/>
        <v>28</v>
      </c>
      <c r="DX29">
        <f t="shared" si="36"/>
        <v>18</v>
      </c>
      <c r="DY29">
        <f t="shared" si="37"/>
        <v>4</v>
      </c>
      <c r="DZ29">
        <f t="shared" si="38"/>
        <v>40</v>
      </c>
      <c r="EA29">
        <f t="shared" si="39"/>
        <v>35</v>
      </c>
      <c r="EB29">
        <f t="shared" si="40"/>
        <v>37</v>
      </c>
      <c r="EC29">
        <f t="shared" si="41"/>
        <v>38</v>
      </c>
      <c r="ED29">
        <f t="shared" si="42"/>
        <v>25</v>
      </c>
      <c r="EE29">
        <f t="shared" si="43"/>
        <v>9</v>
      </c>
      <c r="EF29">
        <f t="shared" si="44"/>
        <v>14</v>
      </c>
    </row>
    <row r="30" spans="1:136" ht="16.5" customHeight="1">
      <c r="A30">
        <f>_calc_라운드기준!A30</f>
        <v>1216</v>
      </c>
      <c r="B30">
        <f>INDEX(_calc_누적빈도!B:B,$A30)-INDEX(_calc_누적빈도!B:B,$A30-기준150회_후보!$B$1)</f>
        <v>21</v>
      </c>
      <c r="C30">
        <f>INDEX(_calc_누적빈도!C:C,$A30)-INDEX(_calc_누적빈도!C:C,$A30-기준150회_후보!$B$1)</f>
        <v>11</v>
      </c>
      <c r="D30">
        <f>INDEX(_calc_누적빈도!D:D,$A30)-INDEX(_calc_누적빈도!D:D,$A30-기준150회_후보!$B$1)</f>
        <v>25</v>
      </c>
      <c r="E30">
        <f>INDEX(_calc_누적빈도!E:E,$A30)-INDEX(_calc_누적빈도!E:E,$A30-기준150회_후보!$B$1)</f>
        <v>17</v>
      </c>
      <c r="F30">
        <f>INDEX(_calc_누적빈도!F:F,$A30)-INDEX(_calc_누적빈도!F:F,$A30-기준150회_후보!$B$1)</f>
        <v>13</v>
      </c>
      <c r="G30">
        <f>INDEX(_calc_누적빈도!G:G,$A30)-INDEX(_calc_누적빈도!G:G,$A30-기준150회_후보!$B$1)</f>
        <v>27</v>
      </c>
      <c r="H30">
        <f>INDEX(_calc_누적빈도!H:H,$A30)-INDEX(_calc_누적빈도!H:H,$A30-기준150회_후보!$B$1)</f>
        <v>28</v>
      </c>
      <c r="I30">
        <f>INDEX(_calc_누적빈도!I:I,$A30)-INDEX(_calc_누적빈도!I:I,$A30-기준150회_후보!$B$1)</f>
        <v>18</v>
      </c>
      <c r="J30">
        <f>INDEX(_calc_누적빈도!J:J,$A30)-INDEX(_calc_누적빈도!J:J,$A30-기준150회_후보!$B$1)</f>
        <v>19</v>
      </c>
      <c r="K30">
        <f>INDEX(_calc_누적빈도!K:K,$A30)-INDEX(_calc_누적빈도!K:K,$A30-기준150회_후보!$B$1)</f>
        <v>17</v>
      </c>
      <c r="L30">
        <f>INDEX(_calc_누적빈도!L:L,$A30)-INDEX(_calc_누적빈도!L:L,$A30-기준150회_후보!$B$1)</f>
        <v>20</v>
      </c>
      <c r="M30">
        <f>INDEX(_calc_누적빈도!M:M,$A30)-INDEX(_calc_누적빈도!M:M,$A30-기준150회_후보!$B$1)</f>
        <v>21</v>
      </c>
      <c r="N30">
        <f>INDEX(_calc_누적빈도!N:N,$A30)-INDEX(_calc_누적빈도!N:N,$A30-기준150회_후보!$B$1)</f>
        <v>24</v>
      </c>
      <c r="O30">
        <f>INDEX(_calc_누적빈도!O:O,$A30)-INDEX(_calc_누적빈도!O:O,$A30-기준150회_후보!$B$1)</f>
        <v>17</v>
      </c>
      <c r="P30">
        <f>INDEX(_calc_누적빈도!P:P,$A30)-INDEX(_calc_누적빈도!P:P,$A30-기준150회_후보!$B$1)</f>
        <v>20</v>
      </c>
      <c r="Q30">
        <f>INDEX(_calc_누적빈도!Q:Q,$A30)-INDEX(_calc_누적빈도!Q:Q,$A30-기준150회_후보!$B$1)</f>
        <v>28</v>
      </c>
      <c r="R30">
        <f>INDEX(_calc_누적빈도!R:R,$A30)-INDEX(_calc_누적빈도!R:R,$A30-기준150회_후보!$B$1)</f>
        <v>17</v>
      </c>
      <c r="S30">
        <f>INDEX(_calc_누적빈도!S:S,$A30)-INDEX(_calc_누적빈도!S:S,$A30-기준150회_후보!$B$1)</f>
        <v>15</v>
      </c>
      <c r="T30">
        <f>INDEX(_calc_누적빈도!T:T,$A30)-INDEX(_calc_누적빈도!T:T,$A30-기준150회_후보!$B$1)</f>
        <v>26</v>
      </c>
      <c r="U30">
        <f>INDEX(_calc_누적빈도!U:U,$A30)-INDEX(_calc_누적빈도!U:U,$A30-기준150회_후보!$B$1)</f>
        <v>18</v>
      </c>
      <c r="V30">
        <f>INDEX(_calc_누적빈도!V:V,$A30)-INDEX(_calc_누적빈도!V:V,$A30-기준150회_후보!$B$1)</f>
        <v>23</v>
      </c>
      <c r="W30">
        <f>INDEX(_calc_누적빈도!W:W,$A30)-INDEX(_calc_누적빈도!W:W,$A30-기준150회_후보!$B$1)</f>
        <v>15</v>
      </c>
      <c r="X30">
        <f>INDEX(_calc_누적빈도!X:X,$A30)-INDEX(_calc_누적빈도!X:X,$A30-기준150회_후보!$B$1)</f>
        <v>18</v>
      </c>
      <c r="Y30">
        <f>INDEX(_calc_누적빈도!Y:Y,$A30)-INDEX(_calc_누적빈도!Y:Y,$A30-기준150회_후보!$B$1)</f>
        <v>20</v>
      </c>
      <c r="Z30">
        <f>INDEX(_calc_누적빈도!Z:Z,$A30)-INDEX(_calc_누적빈도!Z:Z,$A30-기준150회_후보!$B$1)</f>
        <v>14</v>
      </c>
      <c r="AA30">
        <f>INDEX(_calc_누적빈도!AA:AA,$A30)-INDEX(_calc_누적빈도!AA:AA,$A30-기준150회_후보!$B$1)</f>
        <v>21</v>
      </c>
      <c r="AB30">
        <f>INDEX(_calc_누적빈도!AB:AB,$A30)-INDEX(_calc_누적빈도!AB:AB,$A30-기준150회_후보!$B$1)</f>
        <v>25</v>
      </c>
      <c r="AC30">
        <f>INDEX(_calc_누적빈도!AC:AC,$A30)-INDEX(_calc_누적빈도!AC:AC,$A30-기준150회_후보!$B$1)</f>
        <v>24</v>
      </c>
      <c r="AD30">
        <f>INDEX(_calc_누적빈도!AD:AD,$A30)-INDEX(_calc_누적빈도!AD:AD,$A30-기준150회_후보!$B$1)</f>
        <v>18</v>
      </c>
      <c r="AE30">
        <f>INDEX(_calc_누적빈도!AE:AE,$A30)-INDEX(_calc_누적빈도!AE:AE,$A30-기준150회_후보!$B$1)</f>
        <v>28</v>
      </c>
      <c r="AF30">
        <f>INDEX(_calc_누적빈도!AF:AF,$A30)-INDEX(_calc_누적빈도!AF:AF,$A30-기준150회_후보!$B$1)</f>
        <v>21</v>
      </c>
      <c r="AG30">
        <f>INDEX(_calc_누적빈도!AG:AG,$A30)-INDEX(_calc_누적빈도!AG:AG,$A30-기준150회_후보!$B$1)</f>
        <v>16</v>
      </c>
      <c r="AH30">
        <f>INDEX(_calc_누적빈도!AH:AH,$A30)-INDEX(_calc_누적빈도!AH:AH,$A30-기준150회_후보!$B$1)</f>
        <v>25</v>
      </c>
      <c r="AI30">
        <f>INDEX(_calc_누적빈도!AI:AI,$A30)-INDEX(_calc_누적빈도!AI:AI,$A30-기준150회_후보!$B$1)</f>
        <v>18</v>
      </c>
      <c r="AJ30">
        <f>INDEX(_calc_누적빈도!AJ:AJ,$A30)-INDEX(_calc_누적빈도!AJ:AJ,$A30-기준150회_후보!$B$1)</f>
        <v>22</v>
      </c>
      <c r="AK30">
        <f>INDEX(_calc_누적빈도!AK:AK,$A30)-INDEX(_calc_누적빈도!AK:AK,$A30-기준150회_후보!$B$1)</f>
        <v>19</v>
      </c>
      <c r="AL30">
        <f>INDEX(_calc_누적빈도!AL:AL,$A30)-INDEX(_calc_누적빈도!AL:AL,$A30-기준150회_후보!$B$1)</f>
        <v>24</v>
      </c>
      <c r="AM30">
        <f>INDEX(_calc_누적빈도!AM:AM,$A30)-INDEX(_calc_누적빈도!AM:AM,$A30-기준150회_후보!$B$1)</f>
        <v>28</v>
      </c>
      <c r="AN30">
        <f>INDEX(_calc_누적빈도!AN:AN,$A30)-INDEX(_calc_누적빈도!AN:AN,$A30-기준150회_후보!$B$1)</f>
        <v>15</v>
      </c>
      <c r="AO30">
        <f>INDEX(_calc_누적빈도!AO:AO,$A30)-INDEX(_calc_누적빈도!AO:AO,$A30-기준150회_후보!$B$1)</f>
        <v>23</v>
      </c>
      <c r="AP30">
        <f>INDEX(_calc_누적빈도!AP:AP,$A30)-INDEX(_calc_누적빈도!AP:AP,$A30-기준150회_후보!$B$1)</f>
        <v>15</v>
      </c>
      <c r="AQ30">
        <f>INDEX(_calc_누적빈도!AQ:AQ,$A30)-INDEX(_calc_누적빈도!AQ:AQ,$A30-기준150회_후보!$B$1)</f>
        <v>15</v>
      </c>
      <c r="AR30">
        <f>INDEX(_calc_누적빈도!AR:AR,$A30)-INDEX(_calc_누적빈도!AR:AR,$A30-기준150회_후보!$B$1)</f>
        <v>14</v>
      </c>
      <c r="AS30">
        <f>INDEX(_calc_누적빈도!AS:AS,$A30)-INDEX(_calc_누적빈도!AS:AS,$A30-기준150회_후보!$B$1)</f>
        <v>20</v>
      </c>
      <c r="AT30">
        <f>INDEX(_calc_누적빈도!AT:AT,$A30)-INDEX(_calc_누적빈도!AT:AT,$A30-기준150회_후보!$B$1)</f>
        <v>17</v>
      </c>
      <c r="AU30">
        <f>(RANK(_calc_라운드기준!B30,_calc_라운드기준!$B30:$AT30,0)+COUNTIFS(_calc_라운드기준!$B30:$AT30,_calc_라운드기준!B30,$B$1:$AT$1,"&lt;"&amp;1))-(RANK(B30,$B30:$AT30,0)+COUNTIFS($B30:$AT30,B30,$B$1:$AT$1,"&lt;"&amp;1))</f>
        <v>-9</v>
      </c>
      <c r="AV30">
        <f>(RANK(_calc_라운드기준!C30,_calc_라운드기준!$B30:$AT30,0)+COUNTIFS(_calc_라운드기준!$B30:$AT30,_calc_라운드기준!C30,$B$1:$AT$1,"&lt;"&amp;2))-(RANK(C30,$B30:$AT30,0)+COUNTIFS($B30:$AT30,C30,$B$1:$AT$1,"&lt;"&amp;2))</f>
        <v>-3</v>
      </c>
      <c r="AW30">
        <f>(RANK(_calc_라운드기준!D30,_calc_라운드기준!$B30:$AT30,0)+COUNTIFS(_calc_라운드기준!$B30:$AT30,_calc_라운드기준!D30,$B$1:$AT$1,"&lt;"&amp;3))-(RANK(D30,$B30:$AT30,0)+COUNTIFS($B30:$AT30,D30,$B$1:$AT$1,"&lt;"&amp;3))</f>
        <v>-5</v>
      </c>
      <c r="AX30">
        <f>(RANK(_calc_라운드기준!E30,_calc_라운드기준!$B30:$AT30,0)+COUNTIFS(_calc_라운드기준!$B30:$AT30,_calc_라운드기준!E30,$B$1:$AT$1,"&lt;"&amp;4))-(RANK(E30,$B30:$AT30,0)+COUNTIFS($B30:$AT30,E30,$B$1:$AT$1,"&lt;"&amp;4))</f>
        <v>-3</v>
      </c>
      <c r="AY30">
        <f>(RANK(_calc_라운드기준!F30,_calc_라운드기준!$B30:$AT30,0)+COUNTIFS(_calc_라운드기준!$B30:$AT30,_calc_라운드기준!F30,$B$1:$AT$1,"&lt;"&amp;5))-(RANK(F30,$B30:$AT30,0)+COUNTIFS($B30:$AT30,F30,$B$1:$AT$1,"&lt;"&amp;5))</f>
        <v>-36</v>
      </c>
      <c r="AZ30">
        <f>(RANK(_calc_라운드기준!G30,_calc_라운드기준!$B30:$AT30,0)+COUNTIFS(_calc_라운드기준!$B30:$AT30,_calc_라운드기준!G30,$B$1:$AT$1,"&lt;"&amp;6))-(RANK(G30,$B30:$AT30,0)+COUNTIFS($B30:$AT30,G30,$B$1:$AT$1,"&lt;"&amp;6))</f>
        <v>4</v>
      </c>
      <c r="BA30">
        <f>(RANK(_calc_라운드기준!H30,_calc_라운드기준!$B30:$AT30,0)+COUNTIFS(_calc_라운드기준!$B30:$AT30,_calc_라운드기준!H30,$B$1:$AT$1,"&lt;"&amp;7))-(RANK(H30,$B30:$AT30,0)+COUNTIFS($B30:$AT30,H30,$B$1:$AT$1,"&lt;"&amp;7))</f>
        <v>9</v>
      </c>
      <c r="BB30">
        <f>(RANK(_calc_라운드기준!I30,_calc_라운드기준!$B30:$AT30,0)+COUNTIFS(_calc_라운드기준!$B30:$AT30,_calc_라운드기준!I30,$B$1:$AT$1,"&lt;"&amp;8))-(RANK(I30,$B30:$AT30,0)+COUNTIFS($B30:$AT30,I30,$B$1:$AT$1,"&lt;"&amp;8))</f>
        <v>-15</v>
      </c>
      <c r="BC30">
        <f>(RANK(_calc_라운드기준!J30,_calc_라운드기준!$B30:$AT30,0)+COUNTIFS(_calc_라운드기준!$B30:$AT30,_calc_라운드기준!J30,$B$1:$AT$1,"&lt;"&amp;9))-(RANK(J30,$B30:$AT30,0)+COUNTIFS($B30:$AT30,J30,$B$1:$AT$1,"&lt;"&amp;9))</f>
        <v>-12</v>
      </c>
      <c r="BD30">
        <f>(RANK(_calc_라운드기준!K30,_calc_라운드기준!$B30:$AT30,0)+COUNTIFS(_calc_라운드기준!$B30:$AT30,_calc_라운드기준!K30,$B$1:$AT$1,"&lt;"&amp;10))-(RANK(K30,$B30:$AT30,0)+COUNTIFS($B30:$AT30,K30,$B$1:$AT$1,"&lt;"&amp;10))</f>
        <v>5</v>
      </c>
      <c r="BE30">
        <f>(RANK(_calc_라운드기준!L30,_calc_라운드기준!$B30:$AT30,0)+COUNTIFS(_calc_라운드기준!$B30:$AT30,_calc_라운드기준!L30,$B$1:$AT$1,"&lt;"&amp;11))-(RANK(L30,$B30:$AT30,0)+COUNTIFS($B30:$AT30,L30,$B$1:$AT$1,"&lt;"&amp;11))</f>
        <v>9</v>
      </c>
      <c r="BF30">
        <f>(RANK(_calc_라운드기준!M30,_calc_라운드기준!$B30:$AT30,0)+COUNTIFS(_calc_라운드기준!$B30:$AT30,_calc_라운드기준!M30,$B$1:$AT$1,"&lt;"&amp;12))-(RANK(M30,$B30:$AT30,0)+COUNTIFS($B30:$AT30,M30,$B$1:$AT$1,"&lt;"&amp;12))</f>
        <v>0</v>
      </c>
      <c r="BG30">
        <f>(RANK(_calc_라운드기준!N30,_calc_라운드기준!$B30:$AT30,0)+COUNTIFS(_calc_라운드기준!$B30:$AT30,_calc_라운드기준!N30,$B$1:$AT$1,"&lt;"&amp;13))-(RANK(N30,$B30:$AT30,0)+COUNTIFS($B30:$AT30,N30,$B$1:$AT$1,"&lt;"&amp;13))</f>
        <v>20</v>
      </c>
      <c r="BH30">
        <f>(RANK(_calc_라운드기준!O30,_calc_라운드기준!$B30:$AT30,0)+COUNTIFS(_calc_라운드기준!$B30:$AT30,_calc_라운드기준!O30,$B$1:$AT$1,"&lt;"&amp;14))-(RANK(O30,$B30:$AT30,0)+COUNTIFS($B30:$AT30,O30,$B$1:$AT$1,"&lt;"&amp;14))</f>
        <v>5</v>
      </c>
      <c r="BI30">
        <f>(RANK(_calc_라운드기준!P30,_calc_라운드기준!$B30:$AT30,0)+COUNTIFS(_calc_라운드기준!$B30:$AT30,_calc_라운드기준!P30,$B$1:$AT$1,"&lt;"&amp;15))-(RANK(P30,$B30:$AT30,0)+COUNTIFS($B30:$AT30,P30,$B$1:$AT$1,"&lt;"&amp;15))</f>
        <v>-3</v>
      </c>
      <c r="BJ30">
        <f>(RANK(_calc_라운드기준!Q30,_calc_라운드기준!$B30:$AT30,0)+COUNTIFS(_calc_라운드기준!$B30:$AT30,_calc_라운드기준!Q30,$B$1:$AT$1,"&lt;"&amp;16))-(RANK(Q30,$B30:$AT30,0)+COUNTIFS($B30:$AT30,Q30,$B$1:$AT$1,"&lt;"&amp;16))</f>
        <v>1</v>
      </c>
      <c r="BK30">
        <f>(RANK(_calc_라운드기준!R30,_calc_라운드기준!$B30:$AT30,0)+COUNTIFS(_calc_라운드기준!$B30:$AT30,_calc_라운드기준!R30,$B$1:$AT$1,"&lt;"&amp;17))-(RANK(R30,$B30:$AT30,0)+COUNTIFS($B30:$AT30,R30,$B$1:$AT$1,"&lt;"&amp;17))</f>
        <v>-15</v>
      </c>
      <c r="BL30">
        <f>(RANK(_calc_라운드기준!S30,_calc_라운드기준!$B30:$AT30,0)+COUNTIFS(_calc_라운드기준!$B30:$AT30,_calc_라운드기준!S30,$B$1:$AT$1,"&lt;"&amp;18))-(RANK(S30,$B30:$AT30,0)+COUNTIFS($B30:$AT30,S30,$B$1:$AT$1,"&lt;"&amp;18))</f>
        <v>2</v>
      </c>
      <c r="BM30">
        <f>(RANK(_calc_라운드기준!T30,_calc_라운드기준!$B30:$AT30,0)+COUNTIFS(_calc_라운드기준!$B30:$AT30,_calc_라운드기준!T30,$B$1:$AT$1,"&lt;"&amp;19))-(RANK(T30,$B30:$AT30,0)+COUNTIFS($B30:$AT30,T30,$B$1:$AT$1,"&lt;"&amp;19))</f>
        <v>14</v>
      </c>
      <c r="BN30">
        <f>(RANK(_calc_라운드기준!U30,_calc_라운드기준!$B30:$AT30,0)+COUNTIFS(_calc_라운드기준!$B30:$AT30,_calc_라운드기준!U30,$B$1:$AT$1,"&lt;"&amp;20))-(RANK(U30,$B30:$AT30,0)+COUNTIFS($B30:$AT30,U30,$B$1:$AT$1,"&lt;"&amp;20))</f>
        <v>8</v>
      </c>
      <c r="BO30">
        <f>(RANK(_calc_라운드기준!V30,_calc_라운드기준!$B30:$AT30,0)+COUNTIFS(_calc_라운드기준!$B30:$AT30,_calc_라운드기준!V30,$B$1:$AT$1,"&lt;"&amp;21))-(RANK(V30,$B30:$AT30,0)+COUNTIFS($B30:$AT30,V30,$B$1:$AT$1,"&lt;"&amp;21))</f>
        <v>23</v>
      </c>
      <c r="BP30">
        <f>(RANK(_calc_라운드기준!W30,_calc_라운드기준!$B30:$AT30,0)+COUNTIFS(_calc_라운드기준!$B30:$AT30,_calc_라운드기준!W30,$B$1:$AT$1,"&lt;"&amp;22))-(RANK(W30,$B30:$AT30,0)+COUNTIFS($B30:$AT30,W30,$B$1:$AT$1,"&lt;"&amp;22))</f>
        <v>5</v>
      </c>
      <c r="BQ30">
        <f>(RANK(_calc_라운드기준!X30,_calc_라운드기준!$B30:$AT30,0)+COUNTIFS(_calc_라운드기준!$B30:$AT30,_calc_라운드기준!X30,$B$1:$AT$1,"&lt;"&amp;23))-(RANK(X30,$B30:$AT30,0)+COUNTIFS($B30:$AT30,X30,$B$1:$AT$1,"&lt;"&amp;23))</f>
        <v>-24</v>
      </c>
      <c r="BR30">
        <f>(RANK(_calc_라운드기준!Y30,_calc_라운드기준!$B30:$AT30,0)+COUNTIFS(_calc_라운드기준!$B30:$AT30,_calc_라운드기준!Y30,$B$1:$AT$1,"&lt;"&amp;24))-(RANK(Y30,$B30:$AT30,0)+COUNTIFS($B30:$AT30,Y30,$B$1:$AT$1,"&lt;"&amp;24))</f>
        <v>-17</v>
      </c>
      <c r="BS30">
        <f>(RANK(_calc_라운드기준!Z30,_calc_라운드기준!$B30:$AT30,0)+COUNTIFS(_calc_라운드기준!$B30:$AT30,_calc_라운드기준!Z30,$B$1:$AT$1,"&lt;"&amp;25))-(RANK(Z30,$B30:$AT30,0)+COUNTIFS($B30:$AT30,Z30,$B$1:$AT$1,"&lt;"&amp;25))</f>
        <v>-11</v>
      </c>
      <c r="BT30">
        <f>(RANK(_calc_라운드기준!AA30,_calc_라운드기준!$B30:$AT30,0)+COUNTIFS(_calc_라운드기준!$B30:$AT30,_calc_라운드기준!AA30,$B$1:$AT$1,"&lt;"&amp;26))-(RANK(AA30,$B30:$AT30,0)+COUNTIFS($B30:$AT30,AA30,$B$1:$AT$1,"&lt;"&amp;26))</f>
        <v>3</v>
      </c>
      <c r="BU30">
        <f>(RANK(_calc_라운드기준!AB30,_calc_라운드기준!$B30:$AT30,0)+COUNTIFS(_calc_라운드기준!$B30:$AT30,_calc_라운드기준!AB30,$B$1:$AT$1,"&lt;"&amp;27))-(RANK(AB30,$B30:$AT30,0)+COUNTIFS($B30:$AT30,AB30,$B$1:$AT$1,"&lt;"&amp;27))</f>
        <v>-7</v>
      </c>
      <c r="BV30">
        <f>(RANK(_calc_라운드기준!AC30,_calc_라운드기준!$B30:$AT30,0)+COUNTIFS(_calc_라운드기준!$B30:$AT30,_calc_라운드기준!AC30,$B$1:$AT$1,"&lt;"&amp;28))-(RANK(AC30,$B30:$AT30,0)+COUNTIFS($B30:$AT30,AC30,$B$1:$AT$1,"&lt;"&amp;28))</f>
        <v>11</v>
      </c>
      <c r="BW30">
        <f>(RANK(_calc_라운드기준!AD30,_calc_라운드기준!$B30:$AT30,0)+COUNTIFS(_calc_라운드기준!$B30:$AT30,_calc_라운드기준!AD30,$B$1:$AT$1,"&lt;"&amp;29))-(RANK(AD30,$B30:$AT30,0)+COUNTIFS($B30:$AT30,AD30,$B$1:$AT$1,"&lt;"&amp;29))</f>
        <v>3</v>
      </c>
      <c r="BX30">
        <f>(RANK(_calc_라운드기준!AE30,_calc_라운드기준!$B30:$AT30,0)+COUNTIFS(_calc_라운드기준!$B30:$AT30,_calc_라운드기준!AE30,$B$1:$AT$1,"&lt;"&amp;30))-(RANK(AE30,$B30:$AT30,0)+COUNTIFS($B30:$AT30,AE30,$B$1:$AT$1,"&lt;"&amp;30))</f>
        <v>10</v>
      </c>
      <c r="BY30">
        <f>(RANK(_calc_라운드기준!AF30,_calc_라운드기준!$B30:$AT30,0)+COUNTIFS(_calc_라운드기준!$B30:$AT30,_calc_라운드기준!AF30,$B$1:$AT$1,"&lt;"&amp;31))-(RANK(AF30,$B30:$AT30,0)+COUNTIFS($B30:$AT30,AF30,$B$1:$AT$1,"&lt;"&amp;31))</f>
        <v>4</v>
      </c>
      <c r="BZ30">
        <f>(RANK(_calc_라운드기준!AG30,_calc_라운드기준!$B30:$AT30,0)+COUNTIFS(_calc_라운드기준!$B30:$AT30,_calc_라운드기준!AG30,$B$1:$AT$1,"&lt;"&amp;32))-(RANK(AG30,$B30:$AT30,0)+COUNTIFS($B30:$AT30,AG30,$B$1:$AT$1,"&lt;"&amp;32))</f>
        <v>4</v>
      </c>
      <c r="CA30">
        <f>(RANK(_calc_라운드기준!AH30,_calc_라운드기준!$B30:$AT30,0)+COUNTIFS(_calc_라운드기준!$B30:$AT30,_calc_라운드기준!AH30,$B$1:$AT$1,"&lt;"&amp;33))-(RANK(AH30,$B30:$AT30,0)+COUNTIFS($B30:$AT30,AH30,$B$1:$AT$1,"&lt;"&amp;33))</f>
        <v>15</v>
      </c>
      <c r="CB30">
        <f>(RANK(_calc_라운드기준!AI30,_calc_라운드기준!$B30:$AT30,0)+COUNTIFS(_calc_라운드기준!$B30:$AT30,_calc_라운드기준!AI30,$B$1:$AT$1,"&lt;"&amp;34))-(RANK(AI30,$B30:$AT30,0)+COUNTIFS($B30:$AT30,AI30,$B$1:$AT$1,"&lt;"&amp;34))</f>
        <v>15</v>
      </c>
      <c r="CC30">
        <f>(RANK(_calc_라운드기준!AJ30,_calc_라운드기준!$B30:$AT30,0)+COUNTIFS(_calc_라운드기준!$B30:$AT30,_calc_라운드기준!AJ30,$B$1:$AT$1,"&lt;"&amp;35))-(RANK(AJ30,$B30:$AT30,0)+COUNTIFS($B30:$AT30,AJ30,$B$1:$AT$1,"&lt;"&amp;35))</f>
        <v>-1</v>
      </c>
      <c r="CD30">
        <f>(RANK(_calc_라운드기준!AK30,_calc_라운드기준!$B30:$AT30,0)+COUNTIFS(_calc_라운드기준!$B30:$AT30,_calc_라운드기준!AK30,$B$1:$AT$1,"&lt;"&amp;36))-(RANK(AK30,$B30:$AT30,0)+COUNTIFS($B30:$AT30,AK30,$B$1:$AT$1,"&lt;"&amp;36))</f>
        <v>0</v>
      </c>
      <c r="CE30">
        <f>(RANK(_calc_라운드기준!AL30,_calc_라운드기준!$B30:$AT30,0)+COUNTIFS(_calc_라운드기준!$B30:$AT30,_calc_라운드기준!AL30,$B$1:$AT$1,"&lt;"&amp;37))-(RANK(AL30,$B30:$AT30,0)+COUNTIFS($B30:$AT30,AL30,$B$1:$AT$1,"&lt;"&amp;37))</f>
        <v>3</v>
      </c>
      <c r="CF30">
        <f>(RANK(_calc_라운드기준!AM30,_calc_라운드기준!$B30:$AT30,0)+COUNTIFS(_calc_라운드기준!$B30:$AT30,_calc_라운드기준!AM30,$B$1:$AT$1,"&lt;"&amp;38))-(RANK(AM30,$B30:$AT30,0)+COUNTIFS($B30:$AT30,AM30,$B$1:$AT$1,"&lt;"&amp;38))</f>
        <v>12</v>
      </c>
      <c r="CG30">
        <f>(RANK(_calc_라운드기준!AN30,_calc_라운드기준!$B30:$AT30,0)+COUNTIFS(_calc_라운드기준!$B30:$AT30,_calc_라운드기준!AN30,$B$1:$AT$1,"&lt;"&amp;39))-(RANK(AN30,$B30:$AT30,0)+COUNTIFS($B30:$AT30,AN30,$B$1:$AT$1,"&lt;"&amp;39))</f>
        <v>-13</v>
      </c>
      <c r="CH30">
        <f>(RANK(_calc_라운드기준!AO30,_calc_라운드기준!$B30:$AT30,0)+COUNTIFS(_calc_라운드기준!$B30:$AT30,_calc_라운드기준!AO30,$B$1:$AT$1,"&lt;"&amp;40))-(RANK(AO30,$B30:$AT30,0)+COUNTIFS($B30:$AT30,AO30,$B$1:$AT$1,"&lt;"&amp;40))</f>
        <v>-8</v>
      </c>
      <c r="CI30">
        <f>(RANK(_calc_라운드기준!AP30,_calc_라운드기준!$B30:$AT30,0)+COUNTIFS(_calc_라운드기준!$B30:$AT30,_calc_라운드기준!AP30,$B$1:$AT$1,"&lt;"&amp;41))-(RANK(AP30,$B30:$AT30,0)+COUNTIFS($B30:$AT30,AP30,$B$1:$AT$1,"&lt;"&amp;41))</f>
        <v>-7</v>
      </c>
      <c r="CJ30">
        <f>(RANK(_calc_라운드기준!AQ30,_calc_라운드기준!$B30:$AT30,0)+COUNTIFS(_calc_라운드기준!$B30:$AT30,_calc_라운드기준!AQ30,$B$1:$AT$1,"&lt;"&amp;42))-(RANK(AQ30,$B30:$AT30,0)+COUNTIFS($B30:$AT30,AQ30,$B$1:$AT$1,"&lt;"&amp;42))</f>
        <v>-14</v>
      </c>
      <c r="CK30">
        <f>(RANK(_calc_라운드기준!AR30,_calc_라운드기준!$B30:$AT30,0)+COUNTIFS(_calc_라운드기준!$B30:$AT30,_calc_라운드기준!AR30,$B$1:$AT$1,"&lt;"&amp;43))-(RANK(AR30,$B30:$AT30,0)+COUNTIFS($B30:$AT30,AR30,$B$1:$AT$1,"&lt;"&amp;43))</f>
        <v>1</v>
      </c>
      <c r="CL30">
        <f>(RANK(_calc_라운드기준!AS30,_calc_라운드기준!$B30:$AT30,0)+COUNTIFS(_calc_라운드기준!$B30:$AT30,_calc_라운드기준!AS30,$B$1:$AT$1,"&lt;"&amp;44))-(RANK(AS30,$B30:$AT30,0)+COUNTIFS($B30:$AT30,AS30,$B$1:$AT$1,"&lt;"&amp;44))</f>
        <v>11</v>
      </c>
      <c r="CM30">
        <f>(RANK(_calc_라운드기준!AT30,_calc_라운드기준!$B30:$AT30,0)+COUNTIFS(_calc_라운드기준!$B30:$AT30,_calc_라운드기준!AT30,$B$1:$AT$1,"&lt;"&amp;45))-(RANK(AT30,$B30:$AT30,0)+COUNTIFS($B30:$AT30,AT30,$B$1:$AT$1,"&lt;"&amp;45))</f>
        <v>6</v>
      </c>
      <c r="CN30">
        <f t="shared" si="0"/>
        <v>36</v>
      </c>
      <c r="CO30">
        <f t="shared" si="1"/>
        <v>29</v>
      </c>
      <c r="CP30">
        <f t="shared" si="2"/>
        <v>32</v>
      </c>
      <c r="CQ30">
        <f t="shared" si="3"/>
        <v>30</v>
      </c>
      <c r="CR30">
        <f t="shared" si="4"/>
        <v>45</v>
      </c>
      <c r="CS30">
        <f t="shared" si="5"/>
        <v>17</v>
      </c>
      <c r="CT30">
        <f t="shared" si="6"/>
        <v>10</v>
      </c>
      <c r="CU30">
        <f t="shared" si="7"/>
        <v>41</v>
      </c>
      <c r="CV30">
        <f t="shared" si="8"/>
        <v>38</v>
      </c>
      <c r="CW30">
        <f t="shared" si="9"/>
        <v>14</v>
      </c>
      <c r="CX30">
        <f t="shared" si="10"/>
        <v>11</v>
      </c>
      <c r="CY30">
        <f t="shared" si="11"/>
        <v>26</v>
      </c>
      <c r="CZ30">
        <f t="shared" si="12"/>
        <v>2</v>
      </c>
      <c r="DA30">
        <f t="shared" si="13"/>
        <v>15</v>
      </c>
      <c r="DB30">
        <f t="shared" si="14"/>
        <v>31</v>
      </c>
      <c r="DC30">
        <f t="shared" si="15"/>
        <v>24</v>
      </c>
      <c r="DD30">
        <f t="shared" si="16"/>
        <v>42</v>
      </c>
      <c r="DE30">
        <f t="shared" si="17"/>
        <v>23</v>
      </c>
      <c r="DF30">
        <f t="shared" si="18"/>
        <v>5</v>
      </c>
      <c r="DG30">
        <f t="shared" si="19"/>
        <v>12</v>
      </c>
      <c r="DH30">
        <f t="shared" si="20"/>
        <v>1</v>
      </c>
      <c r="DI30">
        <f t="shared" si="21"/>
        <v>16</v>
      </c>
      <c r="DJ30">
        <f t="shared" si="22"/>
        <v>44</v>
      </c>
      <c r="DK30">
        <f t="shared" si="23"/>
        <v>43</v>
      </c>
      <c r="DL30">
        <f t="shared" si="24"/>
        <v>37</v>
      </c>
      <c r="DM30">
        <f t="shared" si="25"/>
        <v>20</v>
      </c>
      <c r="DN30">
        <f t="shared" si="26"/>
        <v>33</v>
      </c>
      <c r="DO30">
        <f t="shared" si="27"/>
        <v>7</v>
      </c>
      <c r="DP30">
        <f t="shared" si="28"/>
        <v>21</v>
      </c>
      <c r="DQ30">
        <f t="shared" si="29"/>
        <v>9</v>
      </c>
      <c r="DR30">
        <f t="shared" si="30"/>
        <v>18</v>
      </c>
      <c r="DS30">
        <f t="shared" si="31"/>
        <v>19</v>
      </c>
      <c r="DT30">
        <f t="shared" si="32"/>
        <v>3</v>
      </c>
      <c r="DU30">
        <f t="shared" si="33"/>
        <v>4</v>
      </c>
      <c r="DV30">
        <f t="shared" si="34"/>
        <v>28</v>
      </c>
      <c r="DW30">
        <f t="shared" si="35"/>
        <v>27</v>
      </c>
      <c r="DX30">
        <f t="shared" si="36"/>
        <v>22</v>
      </c>
      <c r="DY30">
        <f t="shared" si="37"/>
        <v>6</v>
      </c>
      <c r="DZ30">
        <f t="shared" si="38"/>
        <v>39</v>
      </c>
      <c r="EA30">
        <f t="shared" si="39"/>
        <v>35</v>
      </c>
      <c r="EB30">
        <f t="shared" si="40"/>
        <v>34</v>
      </c>
      <c r="EC30">
        <f t="shared" si="41"/>
        <v>40</v>
      </c>
      <c r="ED30">
        <f t="shared" si="42"/>
        <v>25</v>
      </c>
      <c r="EE30">
        <f t="shared" si="43"/>
        <v>8</v>
      </c>
      <c r="EF30">
        <f t="shared" si="44"/>
        <v>13</v>
      </c>
    </row>
    <row r="31" spans="1:136" ht="16.5" customHeight="1">
      <c r="A31">
        <f>_calc_라운드기준!A31</f>
        <v>1215</v>
      </c>
      <c r="B31">
        <f>INDEX(_calc_누적빈도!B:B,$A31)-INDEX(_calc_누적빈도!B:B,$A31-기준150회_후보!$B$1)</f>
        <v>21</v>
      </c>
      <c r="C31">
        <f>INDEX(_calc_누적빈도!C:C,$A31)-INDEX(_calc_누적빈도!C:C,$A31-기준150회_후보!$B$1)</f>
        <v>11</v>
      </c>
      <c r="D31">
        <f>INDEX(_calc_누적빈도!D:D,$A31)-INDEX(_calc_누적빈도!D:D,$A31-기준150회_후보!$B$1)</f>
        <v>26</v>
      </c>
      <c r="E31">
        <f>INDEX(_calc_누적빈도!E:E,$A31)-INDEX(_calc_누적빈도!E:E,$A31-기준150회_후보!$B$1)</f>
        <v>17</v>
      </c>
      <c r="F31">
        <f>INDEX(_calc_누적빈도!F:F,$A31)-INDEX(_calc_누적빈도!F:F,$A31-기준150회_후보!$B$1)</f>
        <v>13</v>
      </c>
      <c r="G31">
        <f>INDEX(_calc_누적빈도!G:G,$A31)-INDEX(_calc_누적빈도!G:G,$A31-기준150회_후보!$B$1)</f>
        <v>27</v>
      </c>
      <c r="H31">
        <f>INDEX(_calc_누적빈도!H:H,$A31)-INDEX(_calc_누적빈도!H:H,$A31-기준150회_후보!$B$1)</f>
        <v>28</v>
      </c>
      <c r="I31">
        <f>INDEX(_calc_누적빈도!I:I,$A31)-INDEX(_calc_누적빈도!I:I,$A31-기준150회_후보!$B$1)</f>
        <v>18</v>
      </c>
      <c r="J31">
        <f>INDEX(_calc_누적빈도!J:J,$A31)-INDEX(_calc_누적빈도!J:J,$A31-기준150회_후보!$B$1)</f>
        <v>19</v>
      </c>
      <c r="K31">
        <f>INDEX(_calc_누적빈도!K:K,$A31)-INDEX(_calc_누적빈도!K:K,$A31-기준150회_후보!$B$1)</f>
        <v>17</v>
      </c>
      <c r="L31">
        <f>INDEX(_calc_누적빈도!L:L,$A31)-INDEX(_calc_누적빈도!L:L,$A31-기준150회_후보!$B$1)</f>
        <v>20</v>
      </c>
      <c r="M31">
        <f>INDEX(_calc_누적빈도!M:M,$A31)-INDEX(_calc_누적빈도!M:M,$A31-기준150회_후보!$B$1)</f>
        <v>21</v>
      </c>
      <c r="N31">
        <f>INDEX(_calc_누적빈도!N:N,$A31)-INDEX(_calc_누적빈도!N:N,$A31-기준150회_후보!$B$1)</f>
        <v>23</v>
      </c>
      <c r="O31">
        <f>INDEX(_calc_누적빈도!O:O,$A31)-INDEX(_calc_누적빈도!O:O,$A31-기준150회_후보!$B$1)</f>
        <v>17</v>
      </c>
      <c r="P31">
        <f>INDEX(_calc_누적빈도!P:P,$A31)-INDEX(_calc_누적빈도!P:P,$A31-기준150회_후보!$B$1)</f>
        <v>19</v>
      </c>
      <c r="Q31">
        <f>INDEX(_calc_누적빈도!Q:Q,$A31)-INDEX(_calc_누적빈도!Q:Q,$A31-기준150회_후보!$B$1)</f>
        <v>28</v>
      </c>
      <c r="R31">
        <f>INDEX(_calc_누적빈도!R:R,$A31)-INDEX(_calc_누적빈도!R:R,$A31-기준150회_후보!$B$1)</f>
        <v>17</v>
      </c>
      <c r="S31">
        <f>INDEX(_calc_누적빈도!S:S,$A31)-INDEX(_calc_누적빈도!S:S,$A31-기준150회_후보!$B$1)</f>
        <v>16</v>
      </c>
      <c r="T31">
        <f>INDEX(_calc_누적빈도!T:T,$A31)-INDEX(_calc_누적빈도!T:T,$A31-기준150회_후보!$B$1)</f>
        <v>26</v>
      </c>
      <c r="U31">
        <f>INDEX(_calc_누적빈도!U:U,$A31)-INDEX(_calc_누적빈도!U:U,$A31-기준150회_후보!$B$1)</f>
        <v>18</v>
      </c>
      <c r="V31">
        <f>INDEX(_calc_누적빈도!V:V,$A31)-INDEX(_calc_누적빈도!V:V,$A31-기준150회_후보!$B$1)</f>
        <v>22</v>
      </c>
      <c r="W31">
        <f>INDEX(_calc_누적빈도!W:W,$A31)-INDEX(_calc_누적빈도!W:W,$A31-기준150회_후보!$B$1)</f>
        <v>15</v>
      </c>
      <c r="X31">
        <f>INDEX(_calc_누적빈도!X:X,$A31)-INDEX(_calc_누적빈도!X:X,$A31-기준150회_후보!$B$1)</f>
        <v>19</v>
      </c>
      <c r="Y31">
        <f>INDEX(_calc_누적빈도!Y:Y,$A31)-INDEX(_calc_누적빈도!Y:Y,$A31-기준150회_후보!$B$1)</f>
        <v>20</v>
      </c>
      <c r="Z31">
        <f>INDEX(_calc_누적빈도!Z:Z,$A31)-INDEX(_calc_누적빈도!Z:Z,$A31-기준150회_후보!$B$1)</f>
        <v>14</v>
      </c>
      <c r="AA31">
        <f>INDEX(_calc_누적빈도!AA:AA,$A31)-INDEX(_calc_누적빈도!AA:AA,$A31-기준150회_후보!$B$1)</f>
        <v>21</v>
      </c>
      <c r="AB31">
        <f>INDEX(_calc_누적빈도!AB:AB,$A31)-INDEX(_calc_누적빈도!AB:AB,$A31-기준150회_후보!$B$1)</f>
        <v>25</v>
      </c>
      <c r="AC31">
        <f>INDEX(_calc_누적빈도!AC:AC,$A31)-INDEX(_calc_누적빈도!AC:AC,$A31-기준150회_후보!$B$1)</f>
        <v>24</v>
      </c>
      <c r="AD31">
        <f>INDEX(_calc_누적빈도!AD:AD,$A31)-INDEX(_calc_누적빈도!AD:AD,$A31-기준150회_후보!$B$1)</f>
        <v>18</v>
      </c>
      <c r="AE31">
        <f>INDEX(_calc_누적빈도!AE:AE,$A31)-INDEX(_calc_누적빈도!AE:AE,$A31-기준150회_후보!$B$1)</f>
        <v>28</v>
      </c>
      <c r="AF31">
        <f>INDEX(_calc_누적빈도!AF:AF,$A31)-INDEX(_calc_누적빈도!AF:AF,$A31-기준150회_후보!$B$1)</f>
        <v>21</v>
      </c>
      <c r="AG31">
        <f>INDEX(_calc_누적빈도!AG:AG,$A31)-INDEX(_calc_누적빈도!AG:AG,$A31-기준150회_후보!$B$1)</f>
        <v>17</v>
      </c>
      <c r="AH31">
        <f>INDEX(_calc_누적빈도!AH:AH,$A31)-INDEX(_calc_누적빈도!AH:AH,$A31-기준150회_후보!$B$1)</f>
        <v>25</v>
      </c>
      <c r="AI31">
        <f>INDEX(_calc_누적빈도!AI:AI,$A31)-INDEX(_calc_누적빈도!AI:AI,$A31-기준150회_후보!$B$1)</f>
        <v>18</v>
      </c>
      <c r="AJ31">
        <f>INDEX(_calc_누적빈도!AJ:AJ,$A31)-INDEX(_calc_누적빈도!AJ:AJ,$A31-기준150회_후보!$B$1)</f>
        <v>22</v>
      </c>
      <c r="AK31">
        <f>INDEX(_calc_누적빈도!AK:AK,$A31)-INDEX(_calc_누적빈도!AK:AK,$A31-기준150회_후보!$B$1)</f>
        <v>19</v>
      </c>
      <c r="AL31">
        <f>INDEX(_calc_누적빈도!AL:AL,$A31)-INDEX(_calc_누적빈도!AL:AL,$A31-기준150회_후보!$B$1)</f>
        <v>24</v>
      </c>
      <c r="AM31">
        <f>INDEX(_calc_누적빈도!AM:AM,$A31)-INDEX(_calc_누적빈도!AM:AM,$A31-기준150회_후보!$B$1)</f>
        <v>28</v>
      </c>
      <c r="AN31">
        <f>INDEX(_calc_누적빈도!AN:AN,$A31)-INDEX(_calc_누적빈도!AN:AN,$A31-기준150회_후보!$B$1)</f>
        <v>15</v>
      </c>
      <c r="AO31">
        <f>INDEX(_calc_누적빈도!AO:AO,$A31)-INDEX(_calc_누적빈도!AO:AO,$A31-기준150회_후보!$B$1)</f>
        <v>23</v>
      </c>
      <c r="AP31">
        <f>INDEX(_calc_누적빈도!AP:AP,$A31)-INDEX(_calc_누적빈도!AP:AP,$A31-기준150회_후보!$B$1)</f>
        <v>15</v>
      </c>
      <c r="AQ31">
        <f>INDEX(_calc_누적빈도!AQ:AQ,$A31)-INDEX(_calc_누적빈도!AQ:AQ,$A31-기준150회_후보!$B$1)</f>
        <v>15</v>
      </c>
      <c r="AR31">
        <f>INDEX(_calc_누적빈도!AR:AR,$A31)-INDEX(_calc_누적빈도!AR:AR,$A31-기준150회_후보!$B$1)</f>
        <v>14</v>
      </c>
      <c r="AS31">
        <f>INDEX(_calc_누적빈도!AS:AS,$A31)-INDEX(_calc_누적빈도!AS:AS,$A31-기준150회_후보!$B$1)</f>
        <v>19</v>
      </c>
      <c r="AT31">
        <f>INDEX(_calc_누적빈도!AT:AT,$A31)-INDEX(_calc_누적빈도!AT:AT,$A31-기준150회_후보!$B$1)</f>
        <v>17</v>
      </c>
      <c r="AU31">
        <f>(RANK(_calc_라운드기준!B31,_calc_라운드기준!$B31:$AT31,0)+COUNTIFS(_calc_라운드기준!$B31:$AT31,_calc_라운드기준!B31,$B$1:$AT$1,"&lt;"&amp;1))-(RANK(B31,$B31:$AT31,0)+COUNTIFS($B31:$AT31,B31,$B$1:$AT$1,"&lt;"&amp;1))</f>
        <v>-6</v>
      </c>
      <c r="AV31">
        <f>(RANK(_calc_라운드기준!C31,_calc_라운드기준!$B31:$AT31,0)+COUNTIFS(_calc_라운드기준!$B31:$AT31,_calc_라운드기준!C31,$B$1:$AT$1,"&lt;"&amp;2))-(RANK(C31,$B31:$AT31,0)+COUNTIFS($B31:$AT31,C31,$B$1:$AT$1,"&lt;"&amp;2))</f>
        <v>-3</v>
      </c>
      <c r="AW31">
        <f>(RANK(_calc_라운드기준!D31,_calc_라운드기준!$B31:$AT31,0)+COUNTIFS(_calc_라운드기준!$B31:$AT31,_calc_라운드기준!D31,$B$1:$AT$1,"&lt;"&amp;3))-(RANK(D31,$B31:$AT31,0)+COUNTIFS($B31:$AT31,D31,$B$1:$AT$1,"&lt;"&amp;3))</f>
        <v>-4</v>
      </c>
      <c r="AX31">
        <f>(RANK(_calc_라운드기준!E31,_calc_라운드기준!$B31:$AT31,0)+COUNTIFS(_calc_라운드기준!$B31:$AT31,_calc_라운드기준!E31,$B$1:$AT$1,"&lt;"&amp;4))-(RANK(E31,$B31:$AT31,0)+COUNTIFS($B31:$AT31,E31,$B$1:$AT$1,"&lt;"&amp;4))</f>
        <v>-4</v>
      </c>
      <c r="AY31">
        <f>(RANK(_calc_라운드기준!F31,_calc_라운드기준!$B31:$AT31,0)+COUNTIFS(_calc_라운드기준!$B31:$AT31,_calc_라운드기준!F31,$B$1:$AT$1,"&lt;"&amp;5))-(RANK(F31,$B31:$AT31,0)+COUNTIFS($B31:$AT31,F31,$B$1:$AT$1,"&lt;"&amp;5))</f>
        <v>-33</v>
      </c>
      <c r="AZ31">
        <f>(RANK(_calc_라운드기준!G31,_calc_라운드기준!$B31:$AT31,0)+COUNTIFS(_calc_라운드기준!$B31:$AT31,_calc_라운드기준!G31,$B$1:$AT$1,"&lt;"&amp;6))-(RANK(G31,$B31:$AT31,0)+COUNTIFS($B31:$AT31,G31,$B$1:$AT$1,"&lt;"&amp;6))</f>
        <v>-1</v>
      </c>
      <c r="BA31">
        <f>(RANK(_calc_라운드기준!H31,_calc_라운드기준!$B31:$AT31,0)+COUNTIFS(_calc_라운드기준!$B31:$AT31,_calc_라운드기준!H31,$B$1:$AT$1,"&lt;"&amp;7))-(RANK(H31,$B31:$AT31,0)+COUNTIFS($B31:$AT31,H31,$B$1:$AT$1,"&lt;"&amp;7))</f>
        <v>4</v>
      </c>
      <c r="BB31">
        <f>(RANK(_calc_라운드기준!I31,_calc_라운드기준!$B31:$AT31,0)+COUNTIFS(_calc_라운드기준!$B31:$AT31,_calc_라운드기준!I31,$B$1:$AT$1,"&lt;"&amp;8))-(RANK(I31,$B31:$AT31,0)+COUNTIFS($B31:$AT31,I31,$B$1:$AT$1,"&lt;"&amp;8))</f>
        <v>-15</v>
      </c>
      <c r="BC31">
        <f>(RANK(_calc_라운드기준!J31,_calc_라운드기준!$B31:$AT31,0)+COUNTIFS(_calc_라운드기준!$B31:$AT31,_calc_라운드기준!J31,$B$1:$AT$1,"&lt;"&amp;9))-(RANK(J31,$B31:$AT31,0)+COUNTIFS($B31:$AT31,J31,$B$1:$AT$1,"&lt;"&amp;9))</f>
        <v>-9</v>
      </c>
      <c r="BD31">
        <f>(RANK(_calc_라운드기준!K31,_calc_라운드기준!$B31:$AT31,0)+COUNTIFS(_calc_라운드기준!$B31:$AT31,_calc_라운드기준!K31,$B$1:$AT$1,"&lt;"&amp;10))-(RANK(K31,$B31:$AT31,0)+COUNTIFS($B31:$AT31,K31,$B$1:$AT$1,"&lt;"&amp;10))</f>
        <v>4</v>
      </c>
      <c r="BE31">
        <f>(RANK(_calc_라운드기준!L31,_calc_라운드기준!$B31:$AT31,0)+COUNTIFS(_calc_라운드기준!$B31:$AT31,_calc_라운드기준!L31,$B$1:$AT$1,"&lt;"&amp;11))-(RANK(L31,$B31:$AT31,0)+COUNTIFS($B31:$AT31,L31,$B$1:$AT$1,"&lt;"&amp;11))</f>
        <v>8</v>
      </c>
      <c r="BF31">
        <f>(RANK(_calc_라운드기준!M31,_calc_라운드기준!$B31:$AT31,0)+COUNTIFS(_calc_라운드기준!$B31:$AT31,_calc_라운드기준!M31,$B$1:$AT$1,"&lt;"&amp;12))-(RANK(M31,$B31:$AT31,0)+COUNTIFS($B31:$AT31,M31,$B$1:$AT$1,"&lt;"&amp;12))</f>
        <v>0</v>
      </c>
      <c r="BG31">
        <f>(RANK(_calc_라운드기준!N31,_calc_라운드기준!$B31:$AT31,0)+COUNTIFS(_calc_라운드기준!$B31:$AT31,_calc_라운드기준!N31,$B$1:$AT$1,"&lt;"&amp;13))-(RANK(N31,$B31:$AT31,0)+COUNTIFS($B31:$AT31,N31,$B$1:$AT$1,"&lt;"&amp;13))</f>
        <v>21</v>
      </c>
      <c r="BH31">
        <f>(RANK(_calc_라운드기준!O31,_calc_라운드기준!$B31:$AT31,0)+COUNTIFS(_calc_라운드기준!$B31:$AT31,_calc_라운드기준!O31,$B$1:$AT$1,"&lt;"&amp;14))-(RANK(O31,$B31:$AT31,0)+COUNTIFS($B31:$AT31,O31,$B$1:$AT$1,"&lt;"&amp;14))</f>
        <v>4</v>
      </c>
      <c r="BI31">
        <f>(RANK(_calc_라운드기준!P31,_calc_라운드기준!$B31:$AT31,0)+COUNTIFS(_calc_라운드기준!$B31:$AT31,_calc_라운드기준!P31,$B$1:$AT$1,"&lt;"&amp;15))-(RANK(P31,$B31:$AT31,0)+COUNTIFS($B31:$AT31,P31,$B$1:$AT$1,"&lt;"&amp;15))</f>
        <v>6</v>
      </c>
      <c r="BJ31">
        <f>(RANK(_calc_라운드기준!Q31,_calc_라운드기준!$B31:$AT31,0)+COUNTIFS(_calc_라운드기준!$B31:$AT31,_calc_라운드기준!Q31,$B$1:$AT$1,"&lt;"&amp;16))-(RANK(Q31,$B31:$AT31,0)+COUNTIFS($B31:$AT31,Q31,$B$1:$AT$1,"&lt;"&amp;16))</f>
        <v>1</v>
      </c>
      <c r="BK31">
        <f>(RANK(_calc_라운드기준!R31,_calc_라운드기준!$B31:$AT31,0)+COUNTIFS(_calc_라운드기준!$B31:$AT31,_calc_라운드기준!R31,$B$1:$AT$1,"&lt;"&amp;17))-(RANK(R31,$B31:$AT31,0)+COUNTIFS($B31:$AT31,R31,$B$1:$AT$1,"&lt;"&amp;17))</f>
        <v>-16</v>
      </c>
      <c r="BL31">
        <f>(RANK(_calc_라운드기준!S31,_calc_라운드기준!$B31:$AT31,0)+COUNTIFS(_calc_라운드기준!$B31:$AT31,_calc_라운드기준!S31,$B$1:$AT$1,"&lt;"&amp;18))-(RANK(S31,$B31:$AT31,0)+COUNTIFS($B31:$AT31,S31,$B$1:$AT$1,"&lt;"&amp;18))</f>
        <v>1</v>
      </c>
      <c r="BM31">
        <f>(RANK(_calc_라운드기준!T31,_calc_라운드기준!$B31:$AT31,0)+COUNTIFS(_calc_라운드기준!$B31:$AT31,_calc_라운드기준!T31,$B$1:$AT$1,"&lt;"&amp;19))-(RANK(T31,$B31:$AT31,0)+COUNTIFS($B31:$AT31,T31,$B$1:$AT$1,"&lt;"&amp;19))</f>
        <v>23</v>
      </c>
      <c r="BN31">
        <f>(RANK(_calc_라운드기준!U31,_calc_라운드기준!$B31:$AT31,0)+COUNTIFS(_calc_라운드기준!$B31:$AT31,_calc_라운드기준!U31,$B$1:$AT$1,"&lt;"&amp;20))-(RANK(U31,$B31:$AT31,0)+COUNTIFS($B31:$AT31,U31,$B$1:$AT$1,"&lt;"&amp;20))</f>
        <v>6</v>
      </c>
      <c r="BO31">
        <f>(RANK(_calc_라운드기준!V31,_calc_라운드기준!$B31:$AT31,0)+COUNTIFS(_calc_라운드기준!$B31:$AT31,_calc_라운드기준!V31,$B$1:$AT$1,"&lt;"&amp;21))-(RANK(V31,$B31:$AT31,0)+COUNTIFS($B31:$AT31,V31,$B$1:$AT$1,"&lt;"&amp;21))</f>
        <v>25</v>
      </c>
      <c r="BP31">
        <f>(RANK(_calc_라운드기준!W31,_calc_라운드기준!$B31:$AT31,0)+COUNTIFS(_calc_라운드기준!$B31:$AT31,_calc_라운드기준!W31,$B$1:$AT$1,"&lt;"&amp;22))-(RANK(W31,$B31:$AT31,0)+COUNTIFS($B31:$AT31,W31,$B$1:$AT$1,"&lt;"&amp;22))</f>
        <v>5</v>
      </c>
      <c r="BQ31">
        <f>(RANK(_calc_라운드기준!X31,_calc_라운드기준!$B31:$AT31,0)+COUNTIFS(_calc_라운드기준!$B31:$AT31,_calc_라운드기준!X31,$B$1:$AT$1,"&lt;"&amp;23))-(RANK(X31,$B31:$AT31,0)+COUNTIFS($B31:$AT31,X31,$B$1:$AT$1,"&lt;"&amp;23))</f>
        <v>-18</v>
      </c>
      <c r="BR31">
        <f>(RANK(_calc_라운드기준!Y31,_calc_라운드기준!$B31:$AT31,0)+COUNTIFS(_calc_라운드기준!$B31:$AT31,_calc_라운드기준!Y31,$B$1:$AT$1,"&lt;"&amp;24))-(RANK(Y31,$B31:$AT31,0)+COUNTIFS($B31:$AT31,Y31,$B$1:$AT$1,"&lt;"&amp;24))</f>
        <v>-14</v>
      </c>
      <c r="BS31">
        <f>(RANK(_calc_라운드기준!Z31,_calc_라운드기준!$B31:$AT31,0)+COUNTIFS(_calc_라운드기준!$B31:$AT31,_calc_라운드기준!Z31,$B$1:$AT$1,"&lt;"&amp;25))-(RANK(Z31,$B31:$AT31,0)+COUNTIFS($B31:$AT31,Z31,$B$1:$AT$1,"&lt;"&amp;25))</f>
        <v>-11</v>
      </c>
      <c r="BT31">
        <f>(RANK(_calc_라운드기준!AA31,_calc_라운드기준!$B31:$AT31,0)+COUNTIFS(_calc_라운드기준!$B31:$AT31,_calc_라운드기준!AA31,$B$1:$AT$1,"&lt;"&amp;26))-(RANK(AA31,$B31:$AT31,0)+COUNTIFS($B31:$AT31,AA31,$B$1:$AT$1,"&lt;"&amp;26))</f>
        <v>1</v>
      </c>
      <c r="BU31">
        <f>(RANK(_calc_라운드기준!AB31,_calc_라운드기준!$B31:$AT31,0)+COUNTIFS(_calc_라운드기준!$B31:$AT31,_calc_라운드기준!AB31,$B$1:$AT$1,"&lt;"&amp;27))-(RANK(AB31,$B31:$AT31,0)+COUNTIFS($B31:$AT31,AB31,$B$1:$AT$1,"&lt;"&amp;27))</f>
        <v>-7</v>
      </c>
      <c r="BV31">
        <f>(RANK(_calc_라운드기준!AC31,_calc_라운드기준!$B31:$AT31,0)+COUNTIFS(_calc_라운드기준!$B31:$AT31,_calc_라운드기준!AC31,$B$1:$AT$1,"&lt;"&amp;28))-(RANK(AC31,$B31:$AT31,0)+COUNTIFS($B31:$AT31,AC31,$B$1:$AT$1,"&lt;"&amp;28))</f>
        <v>10</v>
      </c>
      <c r="BW31">
        <f>(RANK(_calc_라운드기준!AD31,_calc_라운드기준!$B31:$AT31,0)+COUNTIFS(_calc_라운드기준!$B31:$AT31,_calc_라운드기준!AD31,$B$1:$AT$1,"&lt;"&amp;29))-(RANK(AD31,$B31:$AT31,0)+COUNTIFS($B31:$AT31,AD31,$B$1:$AT$1,"&lt;"&amp;29))</f>
        <v>-8</v>
      </c>
      <c r="BX31">
        <f>(RANK(_calc_라운드기준!AE31,_calc_라운드기준!$B31:$AT31,0)+COUNTIFS(_calc_라운드기준!$B31:$AT31,_calc_라운드기준!AE31,$B$1:$AT$1,"&lt;"&amp;30))-(RANK(AE31,$B31:$AT31,0)+COUNTIFS($B31:$AT31,AE31,$B$1:$AT$1,"&lt;"&amp;30))</f>
        <v>11</v>
      </c>
      <c r="BY31">
        <f>(RANK(_calc_라운드기준!AF31,_calc_라운드기준!$B31:$AT31,0)+COUNTIFS(_calc_라운드기준!$B31:$AT31,_calc_라운드기준!AF31,$B$1:$AT$1,"&lt;"&amp;31))-(RANK(AF31,$B31:$AT31,0)+COUNTIFS($B31:$AT31,AF31,$B$1:$AT$1,"&lt;"&amp;31))</f>
        <v>3</v>
      </c>
      <c r="BZ31">
        <f>(RANK(_calc_라운드기준!AG31,_calc_라운드기준!$B31:$AT31,0)+COUNTIFS(_calc_라운드기준!$B31:$AT31,_calc_라운드기준!AG31,$B$1:$AT$1,"&lt;"&amp;32))-(RANK(AG31,$B31:$AT31,0)+COUNTIFS($B31:$AT31,AG31,$B$1:$AT$1,"&lt;"&amp;32))</f>
        <v>5</v>
      </c>
      <c r="CA31">
        <f>(RANK(_calc_라운드기준!AH31,_calc_라운드기준!$B31:$AT31,0)+COUNTIFS(_calc_라운드기준!$B31:$AT31,_calc_라운드기준!AH31,$B$1:$AT$1,"&lt;"&amp;33))-(RANK(AH31,$B31:$AT31,0)+COUNTIFS($B31:$AT31,AH31,$B$1:$AT$1,"&lt;"&amp;33))</f>
        <v>14</v>
      </c>
      <c r="CB31">
        <f>(RANK(_calc_라운드기준!AI31,_calc_라운드기준!$B31:$AT31,0)+COUNTIFS(_calc_라운드기준!$B31:$AT31,_calc_라운드기준!AI31,$B$1:$AT$1,"&lt;"&amp;34))-(RANK(AI31,$B31:$AT31,0)+COUNTIFS($B31:$AT31,AI31,$B$1:$AT$1,"&lt;"&amp;34))</f>
        <v>15</v>
      </c>
      <c r="CC31">
        <f>(RANK(_calc_라운드기준!AJ31,_calc_라운드기준!$B31:$AT31,0)+COUNTIFS(_calc_라운드기준!$B31:$AT31,_calc_라운드기준!AJ31,$B$1:$AT$1,"&lt;"&amp;35))-(RANK(AJ31,$B31:$AT31,0)+COUNTIFS($B31:$AT31,AJ31,$B$1:$AT$1,"&lt;"&amp;35))</f>
        <v>0</v>
      </c>
      <c r="CD31">
        <f>(RANK(_calc_라운드기준!AK31,_calc_라운드기준!$B31:$AT31,0)+COUNTIFS(_calc_라운드기준!$B31:$AT31,_calc_라운드기준!AK31,$B$1:$AT$1,"&lt;"&amp;36))-(RANK(AK31,$B31:$AT31,0)+COUNTIFS($B31:$AT31,AK31,$B$1:$AT$1,"&lt;"&amp;36))</f>
        <v>-1</v>
      </c>
      <c r="CE31">
        <f>(RANK(_calc_라운드기준!AL31,_calc_라운드기준!$B31:$AT31,0)+COUNTIFS(_calc_라운드기준!$B31:$AT31,_calc_라운드기준!AL31,$B$1:$AT$1,"&lt;"&amp;37))-(RANK(AL31,$B31:$AT31,0)+COUNTIFS($B31:$AT31,AL31,$B$1:$AT$1,"&lt;"&amp;37))</f>
        <v>5</v>
      </c>
      <c r="CF31">
        <f>(RANK(_calc_라운드기준!AM31,_calc_라운드기준!$B31:$AT31,0)+COUNTIFS(_calc_라운드기준!$B31:$AT31,_calc_라운드기준!AM31,$B$1:$AT$1,"&lt;"&amp;38))-(RANK(AM31,$B31:$AT31,0)+COUNTIFS($B31:$AT31,AM31,$B$1:$AT$1,"&lt;"&amp;38))</f>
        <v>4</v>
      </c>
      <c r="CG31">
        <f>(RANK(_calc_라운드기준!AN31,_calc_라운드기준!$B31:$AT31,0)+COUNTIFS(_calc_라운드기준!$B31:$AT31,_calc_라운드기준!AN31,$B$1:$AT$1,"&lt;"&amp;39))-(RANK(AN31,$B31:$AT31,0)+COUNTIFS($B31:$AT31,AN31,$B$1:$AT$1,"&lt;"&amp;39))</f>
        <v>-14</v>
      </c>
      <c r="CH31">
        <f>(RANK(_calc_라운드기준!AO31,_calc_라운드기준!$B31:$AT31,0)+COUNTIFS(_calc_라운드기준!$B31:$AT31,_calc_라운드기준!AO31,$B$1:$AT$1,"&lt;"&amp;40))-(RANK(AO31,$B31:$AT31,0)+COUNTIFS($B31:$AT31,AO31,$B$1:$AT$1,"&lt;"&amp;40))</f>
        <v>-4</v>
      </c>
      <c r="CI31">
        <f>(RANK(_calc_라운드기준!AP31,_calc_라운드기준!$B31:$AT31,0)+COUNTIFS(_calc_라운드기준!$B31:$AT31,_calc_라운드기준!AP31,$B$1:$AT$1,"&lt;"&amp;41))-(RANK(AP31,$B31:$AT31,0)+COUNTIFS($B31:$AT31,AP31,$B$1:$AT$1,"&lt;"&amp;41))</f>
        <v>-8</v>
      </c>
      <c r="CJ31">
        <f>(RANK(_calc_라운드기준!AQ31,_calc_라운드기준!$B31:$AT31,0)+COUNTIFS(_calc_라운드기준!$B31:$AT31,_calc_라운드기준!AQ31,$B$1:$AT$1,"&lt;"&amp;42))-(RANK(AQ31,$B31:$AT31,0)+COUNTIFS($B31:$AT31,AQ31,$B$1:$AT$1,"&lt;"&amp;42))</f>
        <v>-15</v>
      </c>
      <c r="CK31">
        <f>(RANK(_calc_라운드기준!AR31,_calc_라운드기준!$B31:$AT31,0)+COUNTIFS(_calc_라운드기준!$B31:$AT31,_calc_라운드기준!AR31,$B$1:$AT$1,"&lt;"&amp;43))-(RANK(AR31,$B31:$AT31,0)+COUNTIFS($B31:$AT31,AR31,$B$1:$AT$1,"&lt;"&amp;43))</f>
        <v>1</v>
      </c>
      <c r="CL31">
        <f>(RANK(_calc_라운드기준!AS31,_calc_라운드기준!$B31:$AT31,0)+COUNTIFS(_calc_라운드기준!$B31:$AT31,_calc_라운드기준!AS31,$B$1:$AT$1,"&lt;"&amp;44))-(RANK(AS31,$B31:$AT31,0)+COUNTIFS($B31:$AT31,AS31,$B$1:$AT$1,"&lt;"&amp;44))</f>
        <v>9</v>
      </c>
      <c r="CM31">
        <f>(RANK(_calc_라운드기준!AT31,_calc_라운드기준!$B31:$AT31,0)+COUNTIFS(_calc_라운드기준!$B31:$AT31,_calc_라운드기준!AT31,$B$1:$AT$1,"&lt;"&amp;45))-(RANK(AT31,$B31:$AT31,0)+COUNTIFS($B31:$AT31,AT31,$B$1:$AT$1,"&lt;"&amp;45))</f>
        <v>5</v>
      </c>
      <c r="CN31">
        <f t="shared" si="0"/>
        <v>33</v>
      </c>
      <c r="CO31">
        <f t="shared" si="1"/>
        <v>29</v>
      </c>
      <c r="CP31">
        <f t="shared" si="2"/>
        <v>30</v>
      </c>
      <c r="CQ31">
        <f t="shared" si="3"/>
        <v>31</v>
      </c>
      <c r="CR31">
        <f t="shared" si="4"/>
        <v>45</v>
      </c>
      <c r="CS31">
        <f t="shared" si="5"/>
        <v>27</v>
      </c>
      <c r="CT31">
        <f t="shared" si="6"/>
        <v>16</v>
      </c>
      <c r="CU31">
        <f t="shared" si="7"/>
        <v>41</v>
      </c>
      <c r="CV31">
        <f t="shared" si="8"/>
        <v>37</v>
      </c>
      <c r="CW31">
        <f t="shared" si="9"/>
        <v>17</v>
      </c>
      <c r="CX31">
        <f t="shared" si="10"/>
        <v>9</v>
      </c>
      <c r="CY31">
        <f t="shared" si="11"/>
        <v>25</v>
      </c>
      <c r="CZ31">
        <f t="shared" si="12"/>
        <v>3</v>
      </c>
      <c r="DA31">
        <f t="shared" si="13"/>
        <v>18</v>
      </c>
      <c r="DB31">
        <f t="shared" si="14"/>
        <v>10</v>
      </c>
      <c r="DC31">
        <f t="shared" si="15"/>
        <v>21</v>
      </c>
      <c r="DD31">
        <f t="shared" si="16"/>
        <v>43</v>
      </c>
      <c r="DE31">
        <f t="shared" si="17"/>
        <v>22</v>
      </c>
      <c r="DF31">
        <f t="shared" si="18"/>
        <v>2</v>
      </c>
      <c r="DG31">
        <f t="shared" si="19"/>
        <v>11</v>
      </c>
      <c r="DH31">
        <f t="shared" si="20"/>
        <v>1</v>
      </c>
      <c r="DI31">
        <f t="shared" si="21"/>
        <v>12</v>
      </c>
      <c r="DJ31">
        <f t="shared" si="22"/>
        <v>44</v>
      </c>
      <c r="DK31">
        <f t="shared" si="23"/>
        <v>39</v>
      </c>
      <c r="DL31">
        <f t="shared" si="24"/>
        <v>38</v>
      </c>
      <c r="DM31">
        <f t="shared" si="25"/>
        <v>23</v>
      </c>
      <c r="DN31">
        <f t="shared" si="26"/>
        <v>34</v>
      </c>
      <c r="DO31">
        <f t="shared" si="27"/>
        <v>7</v>
      </c>
      <c r="DP31">
        <f t="shared" si="28"/>
        <v>35</v>
      </c>
      <c r="DQ31">
        <f t="shared" si="29"/>
        <v>6</v>
      </c>
      <c r="DR31">
        <f t="shared" si="30"/>
        <v>20</v>
      </c>
      <c r="DS31">
        <f t="shared" si="31"/>
        <v>13</v>
      </c>
      <c r="DT31">
        <f t="shared" si="32"/>
        <v>5</v>
      </c>
      <c r="DU31">
        <f t="shared" si="33"/>
        <v>4</v>
      </c>
      <c r="DV31">
        <f t="shared" si="34"/>
        <v>26</v>
      </c>
      <c r="DW31">
        <f t="shared" si="35"/>
        <v>28</v>
      </c>
      <c r="DX31">
        <f t="shared" si="36"/>
        <v>14</v>
      </c>
      <c r="DY31">
        <f t="shared" si="37"/>
        <v>19</v>
      </c>
      <c r="DZ31">
        <f t="shared" si="38"/>
        <v>40</v>
      </c>
      <c r="EA31">
        <f t="shared" si="39"/>
        <v>32</v>
      </c>
      <c r="EB31">
        <f t="shared" si="40"/>
        <v>36</v>
      </c>
      <c r="EC31">
        <f t="shared" si="41"/>
        <v>42</v>
      </c>
      <c r="ED31">
        <f t="shared" si="42"/>
        <v>24</v>
      </c>
      <c r="EE31">
        <f t="shared" si="43"/>
        <v>8</v>
      </c>
      <c r="EF31">
        <f t="shared" si="44"/>
        <v>15</v>
      </c>
    </row>
    <row r="32" spans="1:136" ht="16.5" customHeight="1">
      <c r="A32">
        <f>_calc_라운드기준!A32</f>
        <v>1214</v>
      </c>
      <c r="B32">
        <f>INDEX(_calc_누적빈도!B:B,$A32)-INDEX(_calc_누적빈도!B:B,$A32-기준150회_후보!$B$1)</f>
        <v>21</v>
      </c>
      <c r="C32">
        <f>INDEX(_calc_누적빈도!C:C,$A32)-INDEX(_calc_누적빈도!C:C,$A32-기준150회_후보!$B$1)</f>
        <v>11</v>
      </c>
      <c r="D32">
        <f>INDEX(_calc_누적빈도!D:D,$A32)-INDEX(_calc_누적빈도!D:D,$A32-기준150회_후보!$B$1)</f>
        <v>27</v>
      </c>
      <c r="E32">
        <f>INDEX(_calc_누적빈도!E:E,$A32)-INDEX(_calc_누적빈도!E:E,$A32-기준150회_후보!$B$1)</f>
        <v>17</v>
      </c>
      <c r="F32">
        <f>INDEX(_calc_누적빈도!F:F,$A32)-INDEX(_calc_누적빈도!F:F,$A32-기준150회_후보!$B$1)</f>
        <v>13</v>
      </c>
      <c r="G32">
        <f>INDEX(_calc_누적빈도!G:G,$A32)-INDEX(_calc_누적빈도!G:G,$A32-기준150회_후보!$B$1)</f>
        <v>28</v>
      </c>
      <c r="H32">
        <f>INDEX(_calc_누적빈도!H:H,$A32)-INDEX(_calc_누적빈도!H:H,$A32-기준150회_후보!$B$1)</f>
        <v>28</v>
      </c>
      <c r="I32">
        <f>INDEX(_calc_누적빈도!I:I,$A32)-INDEX(_calc_누적빈도!I:I,$A32-기준150회_후보!$B$1)</f>
        <v>18</v>
      </c>
      <c r="J32">
        <f>INDEX(_calc_누적빈도!J:J,$A32)-INDEX(_calc_누적빈도!J:J,$A32-기준150회_후보!$B$1)</f>
        <v>20</v>
      </c>
      <c r="K32">
        <f>INDEX(_calc_누적빈도!K:K,$A32)-INDEX(_calc_누적빈도!K:K,$A32-기준150회_후보!$B$1)</f>
        <v>16</v>
      </c>
      <c r="L32">
        <f>INDEX(_calc_누적빈도!L:L,$A32)-INDEX(_calc_누적빈도!L:L,$A32-기준150회_후보!$B$1)</f>
        <v>20</v>
      </c>
      <c r="M32">
        <f>INDEX(_calc_누적빈도!M:M,$A32)-INDEX(_calc_누적빈도!M:M,$A32-기준150회_후보!$B$1)</f>
        <v>21</v>
      </c>
      <c r="N32">
        <f>INDEX(_calc_누적빈도!N:N,$A32)-INDEX(_calc_누적빈도!N:N,$A32-기준150회_후보!$B$1)</f>
        <v>23</v>
      </c>
      <c r="O32">
        <f>INDEX(_calc_누적빈도!O:O,$A32)-INDEX(_calc_누적빈도!O:O,$A32-기준150회_후보!$B$1)</f>
        <v>17</v>
      </c>
      <c r="P32">
        <f>INDEX(_calc_누적빈도!P:P,$A32)-INDEX(_calc_누적빈도!P:P,$A32-기준150회_후보!$B$1)</f>
        <v>18</v>
      </c>
      <c r="Q32">
        <f>INDEX(_calc_누적빈도!Q:Q,$A32)-INDEX(_calc_누적빈도!Q:Q,$A32-기준150회_후보!$B$1)</f>
        <v>28</v>
      </c>
      <c r="R32">
        <f>INDEX(_calc_누적빈도!R:R,$A32)-INDEX(_calc_누적빈도!R:R,$A32-기준150회_후보!$B$1)</f>
        <v>17</v>
      </c>
      <c r="S32">
        <f>INDEX(_calc_누적빈도!S:S,$A32)-INDEX(_calc_누적빈도!S:S,$A32-기준150회_후보!$B$1)</f>
        <v>17</v>
      </c>
      <c r="T32">
        <f>INDEX(_calc_누적빈도!T:T,$A32)-INDEX(_calc_누적빈도!T:T,$A32-기준150회_후보!$B$1)</f>
        <v>25</v>
      </c>
      <c r="U32">
        <f>INDEX(_calc_누적빈도!U:U,$A32)-INDEX(_calc_누적빈도!U:U,$A32-기준150회_후보!$B$1)</f>
        <v>18</v>
      </c>
      <c r="V32">
        <f>INDEX(_calc_누적빈도!V:V,$A32)-INDEX(_calc_누적빈도!V:V,$A32-기준150회_후보!$B$1)</f>
        <v>22</v>
      </c>
      <c r="W32">
        <f>INDEX(_calc_누적빈도!W:W,$A32)-INDEX(_calc_누적빈도!W:W,$A32-기준150회_후보!$B$1)</f>
        <v>16</v>
      </c>
      <c r="X32">
        <f>INDEX(_calc_누적빈도!X:X,$A32)-INDEX(_calc_누적빈도!X:X,$A32-기준150회_후보!$B$1)</f>
        <v>19</v>
      </c>
      <c r="Y32">
        <f>INDEX(_calc_누적빈도!Y:Y,$A32)-INDEX(_calc_누적빈도!Y:Y,$A32-기준150회_후보!$B$1)</f>
        <v>20</v>
      </c>
      <c r="Z32">
        <f>INDEX(_calc_누적빈도!Z:Z,$A32)-INDEX(_calc_누적빈도!Z:Z,$A32-기준150회_후보!$B$1)</f>
        <v>14</v>
      </c>
      <c r="AA32">
        <f>INDEX(_calc_누적빈도!AA:AA,$A32)-INDEX(_calc_누적빈도!AA:AA,$A32-기준150회_후보!$B$1)</f>
        <v>21</v>
      </c>
      <c r="AB32">
        <f>INDEX(_calc_누적빈도!AB:AB,$A32)-INDEX(_calc_누적빈도!AB:AB,$A32-기준150회_후보!$B$1)</f>
        <v>24</v>
      </c>
      <c r="AC32">
        <f>INDEX(_calc_누적빈도!AC:AC,$A32)-INDEX(_calc_누적빈도!AC:AC,$A32-기준150회_후보!$B$1)</f>
        <v>24</v>
      </c>
      <c r="AD32">
        <f>INDEX(_calc_누적빈도!AD:AD,$A32)-INDEX(_calc_누적빈도!AD:AD,$A32-기준150회_후보!$B$1)</f>
        <v>18</v>
      </c>
      <c r="AE32">
        <f>INDEX(_calc_누적빈도!AE:AE,$A32)-INDEX(_calc_누적빈도!AE:AE,$A32-기준150회_후보!$B$1)</f>
        <v>27</v>
      </c>
      <c r="AF32">
        <f>INDEX(_calc_누적빈도!AF:AF,$A32)-INDEX(_calc_누적빈도!AF:AF,$A32-기준150회_후보!$B$1)</f>
        <v>21</v>
      </c>
      <c r="AG32">
        <f>INDEX(_calc_누적빈도!AG:AG,$A32)-INDEX(_calc_누적빈도!AG:AG,$A32-기준150회_후보!$B$1)</f>
        <v>17</v>
      </c>
      <c r="AH32">
        <f>INDEX(_calc_누적빈도!AH:AH,$A32)-INDEX(_calc_누적빈도!AH:AH,$A32-기준150회_후보!$B$1)</f>
        <v>24</v>
      </c>
      <c r="AI32">
        <f>INDEX(_calc_누적빈도!AI:AI,$A32)-INDEX(_calc_누적빈도!AI:AI,$A32-기준150회_후보!$B$1)</f>
        <v>18</v>
      </c>
      <c r="AJ32">
        <f>INDEX(_calc_누적빈도!AJ:AJ,$A32)-INDEX(_calc_누적빈도!AJ:AJ,$A32-기준150회_후보!$B$1)</f>
        <v>23</v>
      </c>
      <c r="AK32">
        <f>INDEX(_calc_누적빈도!AK:AK,$A32)-INDEX(_calc_누적빈도!AK:AK,$A32-기준150회_후보!$B$1)</f>
        <v>19</v>
      </c>
      <c r="AL32">
        <f>INDEX(_calc_누적빈도!AL:AL,$A32)-INDEX(_calc_누적빈도!AL:AL,$A32-기준150회_후보!$B$1)</f>
        <v>24</v>
      </c>
      <c r="AM32">
        <f>INDEX(_calc_누적빈도!AM:AM,$A32)-INDEX(_calc_누적빈도!AM:AM,$A32-기준150회_후보!$B$1)</f>
        <v>28</v>
      </c>
      <c r="AN32">
        <f>INDEX(_calc_누적빈도!AN:AN,$A32)-INDEX(_calc_누적빈도!AN:AN,$A32-기준150회_후보!$B$1)</f>
        <v>15</v>
      </c>
      <c r="AO32">
        <f>INDEX(_calc_누적빈도!AO:AO,$A32)-INDEX(_calc_누적빈도!AO:AO,$A32-기준150회_후보!$B$1)</f>
        <v>23</v>
      </c>
      <c r="AP32">
        <f>INDEX(_calc_누적빈도!AP:AP,$A32)-INDEX(_calc_누적빈도!AP:AP,$A32-기준150회_후보!$B$1)</f>
        <v>15</v>
      </c>
      <c r="AQ32">
        <f>INDEX(_calc_누적빈도!AQ:AQ,$A32)-INDEX(_calc_누적빈도!AQ:AQ,$A32-기준150회_후보!$B$1)</f>
        <v>15</v>
      </c>
      <c r="AR32">
        <f>INDEX(_calc_누적빈도!AR:AR,$A32)-INDEX(_calc_누적빈도!AR:AR,$A32-기준150회_후보!$B$1)</f>
        <v>14</v>
      </c>
      <c r="AS32">
        <f>INDEX(_calc_누적빈도!AS:AS,$A32)-INDEX(_calc_누적빈도!AS:AS,$A32-기준150회_후보!$B$1)</f>
        <v>19</v>
      </c>
      <c r="AT32">
        <f>INDEX(_calc_누적빈도!AT:AT,$A32)-INDEX(_calc_누적빈도!AT:AT,$A32-기준150회_후보!$B$1)</f>
        <v>17</v>
      </c>
      <c r="AU32">
        <f>(RANK(_calc_라운드기준!B32,_calc_라운드기준!$B32:$AT32,0)+COUNTIFS(_calc_라운드기준!$B32:$AT32,_calc_라운드기준!B32,$B$1:$AT$1,"&lt;"&amp;1))-(RANK(B32,$B32:$AT32,0)+COUNTIFS($B32:$AT32,B32,$B$1:$AT$1,"&lt;"&amp;1))</f>
        <v>-6</v>
      </c>
      <c r="AV32">
        <f>(RANK(_calc_라운드기준!C32,_calc_라운드기준!$B32:$AT32,0)+COUNTIFS(_calc_라운드기준!$B32:$AT32,_calc_라운드기준!C32,$B$1:$AT$1,"&lt;"&amp;2))-(RANK(C32,$B32:$AT32,0)+COUNTIFS($B32:$AT32,C32,$B$1:$AT$1,"&lt;"&amp;2))</f>
        <v>-4</v>
      </c>
      <c r="AW32">
        <f>(RANK(_calc_라운드기준!D32,_calc_라운드기준!$B32:$AT32,0)+COUNTIFS(_calc_라운드기준!$B32:$AT32,_calc_라운드기준!D32,$B$1:$AT$1,"&lt;"&amp;3))-(RANK(D32,$B32:$AT32,0)+COUNTIFS($B32:$AT32,D32,$B$1:$AT$1,"&lt;"&amp;3))</f>
        <v>-3</v>
      </c>
      <c r="AX32">
        <f>(RANK(_calc_라운드기준!E32,_calc_라운드기준!$B32:$AT32,0)+COUNTIFS(_calc_라운드기준!$B32:$AT32,_calc_라운드기준!E32,$B$1:$AT$1,"&lt;"&amp;4))-(RANK(E32,$B32:$AT32,0)+COUNTIFS($B32:$AT32,E32,$B$1:$AT$1,"&lt;"&amp;4))</f>
        <v>-4</v>
      </c>
      <c r="AY32">
        <f>(RANK(_calc_라운드기준!F32,_calc_라운드기준!$B32:$AT32,0)+COUNTIFS(_calc_라운드기준!$B32:$AT32,_calc_라운드기준!F32,$B$1:$AT$1,"&lt;"&amp;5))-(RANK(F32,$B32:$AT32,0)+COUNTIFS($B32:$AT32,F32,$B$1:$AT$1,"&lt;"&amp;5))</f>
        <v>-33</v>
      </c>
      <c r="AZ32">
        <f>(RANK(_calc_라운드기준!G32,_calc_라운드기준!$B32:$AT32,0)+COUNTIFS(_calc_라운드기준!$B32:$AT32,_calc_라운드기준!G32,$B$1:$AT$1,"&lt;"&amp;6))-(RANK(G32,$B32:$AT32,0)+COUNTIFS($B32:$AT32,G32,$B$1:$AT$1,"&lt;"&amp;6))</f>
        <v>5</v>
      </c>
      <c r="BA32">
        <f>(RANK(_calc_라운드기준!H32,_calc_라운드기준!$B32:$AT32,0)+COUNTIFS(_calc_라운드기준!$B32:$AT32,_calc_라운드기준!H32,$B$1:$AT$1,"&lt;"&amp;7))-(RANK(H32,$B32:$AT32,0)+COUNTIFS($B32:$AT32,H32,$B$1:$AT$1,"&lt;"&amp;7))</f>
        <v>5</v>
      </c>
      <c r="BB32">
        <f>(RANK(_calc_라운드기준!I32,_calc_라운드기준!$B32:$AT32,0)+COUNTIFS(_calc_라운드기준!$B32:$AT32,_calc_라운드기준!I32,$B$1:$AT$1,"&lt;"&amp;8))-(RANK(I32,$B32:$AT32,0)+COUNTIFS($B32:$AT32,I32,$B$1:$AT$1,"&lt;"&amp;8))</f>
        <v>-14</v>
      </c>
      <c r="BC32">
        <f>(RANK(_calc_라운드기준!J32,_calc_라운드기준!$B32:$AT32,0)+COUNTIFS(_calc_라운드기준!$B32:$AT32,_calc_라운드기준!J32,$B$1:$AT$1,"&lt;"&amp;9))-(RANK(J32,$B32:$AT32,0)+COUNTIFS($B32:$AT32,J32,$B$1:$AT$1,"&lt;"&amp;9))</f>
        <v>-7</v>
      </c>
      <c r="BD32">
        <f>(RANK(_calc_라운드기준!K32,_calc_라운드기준!$B32:$AT32,0)+COUNTIFS(_calc_라운드기준!$B32:$AT32,_calc_라운드기준!K32,$B$1:$AT$1,"&lt;"&amp;10))-(RANK(K32,$B32:$AT32,0)+COUNTIFS($B32:$AT32,K32,$B$1:$AT$1,"&lt;"&amp;10))</f>
        <v>5</v>
      </c>
      <c r="BE32">
        <f>(RANK(_calc_라운드기준!L32,_calc_라운드기준!$B32:$AT32,0)+COUNTIFS(_calc_라운드기준!$B32:$AT32,_calc_라운드기준!L32,$B$1:$AT$1,"&lt;"&amp;11))-(RANK(L32,$B32:$AT32,0)+COUNTIFS($B32:$AT32,L32,$B$1:$AT$1,"&lt;"&amp;11))</f>
        <v>7</v>
      </c>
      <c r="BF32">
        <f>(RANK(_calc_라운드기준!M32,_calc_라운드기준!$B32:$AT32,0)+COUNTIFS(_calc_라운드기준!$B32:$AT32,_calc_라운드기준!M32,$B$1:$AT$1,"&lt;"&amp;12))-(RANK(M32,$B32:$AT32,0)+COUNTIFS($B32:$AT32,M32,$B$1:$AT$1,"&lt;"&amp;12))</f>
        <v>1</v>
      </c>
      <c r="BG32">
        <f>(RANK(_calc_라운드기준!N32,_calc_라운드기준!$B32:$AT32,0)+COUNTIFS(_calc_라운드기준!$B32:$AT32,_calc_라운드기준!N32,$B$1:$AT$1,"&lt;"&amp;13))-(RANK(N32,$B32:$AT32,0)+COUNTIFS($B32:$AT32,N32,$B$1:$AT$1,"&lt;"&amp;13))</f>
        <v>19</v>
      </c>
      <c r="BH32">
        <f>(RANK(_calc_라운드기준!O32,_calc_라운드기준!$B32:$AT32,0)+COUNTIFS(_calc_라운드기준!$B32:$AT32,_calc_라운드기준!O32,$B$1:$AT$1,"&lt;"&amp;14))-(RANK(O32,$B32:$AT32,0)+COUNTIFS($B32:$AT32,O32,$B$1:$AT$1,"&lt;"&amp;14))</f>
        <v>5</v>
      </c>
      <c r="BI32">
        <f>(RANK(_calc_라운드기준!P32,_calc_라운드기준!$B32:$AT32,0)+COUNTIFS(_calc_라운드기준!$B32:$AT32,_calc_라운드기준!P32,$B$1:$AT$1,"&lt;"&amp;15))-(RANK(P32,$B32:$AT32,0)+COUNTIFS($B32:$AT32,P32,$B$1:$AT$1,"&lt;"&amp;15))</f>
        <v>5</v>
      </c>
      <c r="BJ32">
        <f>(RANK(_calc_라운드기준!Q32,_calc_라운드기준!$B32:$AT32,0)+COUNTIFS(_calc_라운드기준!$B32:$AT32,_calc_라운드기준!Q32,$B$1:$AT$1,"&lt;"&amp;16))-(RANK(Q32,$B32:$AT32,0)+COUNTIFS($B32:$AT32,Q32,$B$1:$AT$1,"&lt;"&amp;16))</f>
        <v>0</v>
      </c>
      <c r="BK32">
        <f>(RANK(_calc_라운드기준!R32,_calc_라운드기준!$B32:$AT32,0)+COUNTIFS(_calc_라운드기준!$B32:$AT32,_calc_라운드기준!R32,$B$1:$AT$1,"&lt;"&amp;17))-(RANK(R32,$B32:$AT32,0)+COUNTIFS($B32:$AT32,R32,$B$1:$AT$1,"&lt;"&amp;17))</f>
        <v>-19</v>
      </c>
      <c r="BL32">
        <f>(RANK(_calc_라운드기준!S32,_calc_라운드기준!$B32:$AT32,0)+COUNTIFS(_calc_라운드기준!$B32:$AT32,_calc_라운드기준!S32,$B$1:$AT$1,"&lt;"&amp;18))-(RANK(S32,$B32:$AT32,0)+COUNTIFS($B32:$AT32,S32,$B$1:$AT$1,"&lt;"&amp;18))</f>
        <v>-1</v>
      </c>
      <c r="BM32">
        <f>(RANK(_calc_라운드기준!T32,_calc_라운드기준!$B32:$AT32,0)+COUNTIFS(_calc_라운드기준!$B32:$AT32,_calc_라운드기준!T32,$B$1:$AT$1,"&lt;"&amp;19))-(RANK(T32,$B32:$AT32,0)+COUNTIFS($B32:$AT32,T32,$B$1:$AT$1,"&lt;"&amp;19))</f>
        <v>27</v>
      </c>
      <c r="BN32">
        <f>(RANK(_calc_라운드기준!U32,_calc_라운드기준!$B32:$AT32,0)+COUNTIFS(_calc_라운드기준!$B32:$AT32,_calc_라운드기준!U32,$B$1:$AT$1,"&lt;"&amp;20))-(RANK(U32,$B32:$AT32,0)+COUNTIFS($B32:$AT32,U32,$B$1:$AT$1,"&lt;"&amp;20))</f>
        <v>7</v>
      </c>
      <c r="BO32">
        <f>(RANK(_calc_라운드기준!V32,_calc_라운드기준!$B32:$AT32,0)+COUNTIFS(_calc_라운드기준!$B32:$AT32,_calc_라운드기준!V32,$B$1:$AT$1,"&lt;"&amp;21))-(RANK(V32,$B32:$AT32,0)+COUNTIFS($B32:$AT32,V32,$B$1:$AT$1,"&lt;"&amp;21))</f>
        <v>23</v>
      </c>
      <c r="BP32">
        <f>(RANK(_calc_라운드기준!W32,_calc_라운드기준!$B32:$AT32,0)+COUNTIFS(_calc_라운드기준!$B32:$AT32,_calc_라운드기준!W32,$B$1:$AT$1,"&lt;"&amp;22))-(RANK(W32,$B32:$AT32,0)+COUNTIFS($B32:$AT32,W32,$B$1:$AT$1,"&lt;"&amp;22))</f>
        <v>5</v>
      </c>
      <c r="BQ32">
        <f>(RANK(_calc_라운드기준!X32,_calc_라운드기준!$B32:$AT32,0)+COUNTIFS(_calc_라운드기준!$B32:$AT32,_calc_라운드기준!X32,$B$1:$AT$1,"&lt;"&amp;23))-(RANK(X32,$B32:$AT32,0)+COUNTIFS($B32:$AT32,X32,$B$1:$AT$1,"&lt;"&amp;23))</f>
        <v>-19</v>
      </c>
      <c r="BR32">
        <f>(RANK(_calc_라운드기준!Y32,_calc_라운드기준!$B32:$AT32,0)+COUNTIFS(_calc_라운드기준!$B32:$AT32,_calc_라운드기준!Y32,$B$1:$AT$1,"&lt;"&amp;24))-(RANK(Y32,$B32:$AT32,0)+COUNTIFS($B32:$AT32,Y32,$B$1:$AT$1,"&lt;"&amp;24))</f>
        <v>-14</v>
      </c>
      <c r="BS32">
        <f>(RANK(_calc_라운드기준!Z32,_calc_라운드기준!$B32:$AT32,0)+COUNTIFS(_calc_라운드기준!$B32:$AT32,_calc_라운드기준!Z32,$B$1:$AT$1,"&lt;"&amp;25))-(RANK(Z32,$B32:$AT32,0)+COUNTIFS($B32:$AT32,Z32,$B$1:$AT$1,"&lt;"&amp;25))</f>
        <v>-23</v>
      </c>
      <c r="BT32">
        <f>(RANK(_calc_라운드기준!AA32,_calc_라운드기준!$B32:$AT32,0)+COUNTIFS(_calc_라운드기준!$B32:$AT32,_calc_라운드기준!AA32,$B$1:$AT$1,"&lt;"&amp;26))-(RANK(AA32,$B32:$AT32,0)+COUNTIFS($B32:$AT32,AA32,$B$1:$AT$1,"&lt;"&amp;26))</f>
        <v>2</v>
      </c>
      <c r="BU32">
        <f>(RANK(_calc_라운드기준!AB32,_calc_라운드기준!$B32:$AT32,0)+COUNTIFS(_calc_라운드기준!$B32:$AT32,_calc_라운드기준!AB32,$B$1:$AT$1,"&lt;"&amp;27))-(RANK(AB32,$B32:$AT32,0)+COUNTIFS($B32:$AT32,AB32,$B$1:$AT$1,"&lt;"&amp;27))</f>
        <v>-7</v>
      </c>
      <c r="BV32">
        <f>(RANK(_calc_라운드기준!AC32,_calc_라운드기준!$B32:$AT32,0)+COUNTIFS(_calc_라운드기준!$B32:$AT32,_calc_라운드기준!AC32,$B$1:$AT$1,"&lt;"&amp;28))-(RANK(AC32,$B32:$AT32,0)+COUNTIFS($B32:$AT32,AC32,$B$1:$AT$1,"&lt;"&amp;28))</f>
        <v>12</v>
      </c>
      <c r="BW32">
        <f>(RANK(_calc_라운드기준!AD32,_calc_라운드기준!$B32:$AT32,0)+COUNTIFS(_calc_라운드기준!$B32:$AT32,_calc_라운드기준!AD32,$B$1:$AT$1,"&lt;"&amp;29))-(RANK(AD32,$B32:$AT32,0)+COUNTIFS($B32:$AT32,AD32,$B$1:$AT$1,"&lt;"&amp;29))</f>
        <v>-7</v>
      </c>
      <c r="BX32">
        <f>(RANK(_calc_라운드기준!AE32,_calc_라운드기준!$B32:$AT32,0)+COUNTIFS(_calc_라운드기준!$B32:$AT32,_calc_라운드기준!AE32,$B$1:$AT$1,"&lt;"&amp;30))-(RANK(AE32,$B32:$AT32,0)+COUNTIFS($B32:$AT32,AE32,$B$1:$AT$1,"&lt;"&amp;30))</f>
        <v>17</v>
      </c>
      <c r="BY32">
        <f>(RANK(_calc_라운드기준!AF32,_calc_라운드기준!$B32:$AT32,0)+COUNTIFS(_calc_라운드기준!$B32:$AT32,_calc_라운드기준!AF32,$B$1:$AT$1,"&lt;"&amp;31))-(RANK(AF32,$B32:$AT32,0)+COUNTIFS($B32:$AT32,AF32,$B$1:$AT$1,"&lt;"&amp;31))</f>
        <v>5</v>
      </c>
      <c r="BZ32">
        <f>(RANK(_calc_라운드기준!AG32,_calc_라운드기준!$B32:$AT32,0)+COUNTIFS(_calc_라운드기준!$B32:$AT32,_calc_라운드기준!AG32,$B$1:$AT$1,"&lt;"&amp;32))-(RANK(AG32,$B32:$AT32,0)+COUNTIFS($B32:$AT32,AG32,$B$1:$AT$1,"&lt;"&amp;32))</f>
        <v>4</v>
      </c>
      <c r="CA32">
        <f>(RANK(_calc_라운드기준!AH32,_calc_라운드기준!$B32:$AT32,0)+COUNTIFS(_calc_라운드기준!$B32:$AT32,_calc_라운드기준!AH32,$B$1:$AT$1,"&lt;"&amp;33))-(RANK(AH32,$B32:$AT32,0)+COUNTIFS($B32:$AT32,AH32,$B$1:$AT$1,"&lt;"&amp;33))</f>
        <v>19</v>
      </c>
      <c r="CB32">
        <f>(RANK(_calc_라운드기준!AI32,_calc_라운드기준!$B32:$AT32,0)+COUNTIFS(_calc_라운드기준!$B32:$AT32,_calc_라운드기준!AI32,$B$1:$AT$1,"&lt;"&amp;34))-(RANK(AI32,$B32:$AT32,0)+COUNTIFS($B32:$AT32,AI32,$B$1:$AT$1,"&lt;"&amp;34))</f>
        <v>15</v>
      </c>
      <c r="CC32">
        <f>(RANK(_calc_라운드기준!AJ32,_calc_라운드기준!$B32:$AT32,0)+COUNTIFS(_calc_라운드기준!$B32:$AT32,_calc_라운드기준!AJ32,$B$1:$AT$1,"&lt;"&amp;35))-(RANK(AJ32,$B32:$AT32,0)+COUNTIFS($B32:$AT32,AJ32,$B$1:$AT$1,"&lt;"&amp;35))</f>
        <v>2</v>
      </c>
      <c r="CD32">
        <f>(RANK(_calc_라운드기준!AK32,_calc_라운드기준!$B32:$AT32,0)+COUNTIFS(_calc_라운드기준!$B32:$AT32,_calc_라운드기준!AK32,$B$1:$AT$1,"&lt;"&amp;36))-(RANK(AK32,$B32:$AT32,0)+COUNTIFS($B32:$AT32,AK32,$B$1:$AT$1,"&lt;"&amp;36))</f>
        <v>1</v>
      </c>
      <c r="CE32">
        <f>(RANK(_calc_라운드기준!AL32,_calc_라운드기준!$B32:$AT32,0)+COUNTIFS(_calc_라운드기준!$B32:$AT32,_calc_라운드기준!AL32,$B$1:$AT$1,"&lt;"&amp;37))-(RANK(AL32,$B32:$AT32,0)+COUNTIFS($B32:$AT32,AL32,$B$1:$AT$1,"&lt;"&amp;37))</f>
        <v>5</v>
      </c>
      <c r="CF32">
        <f>(RANK(_calc_라운드기준!AM32,_calc_라운드기준!$B32:$AT32,0)+COUNTIFS(_calc_라운드기준!$B32:$AT32,_calc_라운드기준!AM32,$B$1:$AT$1,"&lt;"&amp;38))-(RANK(AM32,$B32:$AT32,0)+COUNTIFS($B32:$AT32,AM32,$B$1:$AT$1,"&lt;"&amp;38))</f>
        <v>1</v>
      </c>
      <c r="CG32">
        <f>(RANK(_calc_라운드기준!AN32,_calc_라운드기준!$B32:$AT32,0)+COUNTIFS(_calc_라운드기준!$B32:$AT32,_calc_라운드기준!AN32,$B$1:$AT$1,"&lt;"&amp;39))-(RANK(AN32,$B32:$AT32,0)+COUNTIFS($B32:$AT32,AN32,$B$1:$AT$1,"&lt;"&amp;39))</f>
        <v>-22</v>
      </c>
      <c r="CH32">
        <f>(RANK(_calc_라운드기준!AO32,_calc_라운드기준!$B32:$AT32,0)+COUNTIFS(_calc_라운드기준!$B32:$AT32,_calc_라운드기준!AO32,$B$1:$AT$1,"&lt;"&amp;40))-(RANK(AO32,$B32:$AT32,0)+COUNTIFS($B32:$AT32,AO32,$B$1:$AT$1,"&lt;"&amp;40))</f>
        <v>-5</v>
      </c>
      <c r="CI32">
        <f>(RANK(_calc_라운드기준!AP32,_calc_라운드기준!$B32:$AT32,0)+COUNTIFS(_calc_라운드기준!$B32:$AT32,_calc_라운드기준!AP32,$B$1:$AT$1,"&lt;"&amp;41))-(RANK(AP32,$B32:$AT32,0)+COUNTIFS($B32:$AT32,AP32,$B$1:$AT$1,"&lt;"&amp;41))</f>
        <v>-10</v>
      </c>
      <c r="CJ32">
        <f>(RANK(_calc_라운드기준!AQ32,_calc_라운드기준!$B32:$AT32,0)+COUNTIFS(_calc_라운드기준!$B32:$AT32,_calc_라운드기준!AQ32,$B$1:$AT$1,"&lt;"&amp;42))-(RANK(AQ32,$B32:$AT32,0)+COUNTIFS($B32:$AT32,AQ32,$B$1:$AT$1,"&lt;"&amp;42))</f>
        <v>-15</v>
      </c>
      <c r="CK32">
        <f>(RANK(_calc_라운드기준!AR32,_calc_라운드기준!$B32:$AT32,0)+COUNTIFS(_calc_라운드기준!$B32:$AT32,_calc_라운드기준!AR32,$B$1:$AT$1,"&lt;"&amp;43))-(RANK(AR32,$B32:$AT32,0)+COUNTIFS($B32:$AT32,AR32,$B$1:$AT$1,"&lt;"&amp;43))</f>
        <v>1</v>
      </c>
      <c r="CL32">
        <f>(RANK(_calc_라운드기준!AS32,_calc_라운드기준!$B32:$AT32,0)+COUNTIFS(_calc_라운드기준!$B32:$AT32,_calc_라운드기준!AS32,$B$1:$AT$1,"&lt;"&amp;44))-(RANK(AS32,$B32:$AT32,0)+COUNTIFS($B32:$AT32,AS32,$B$1:$AT$1,"&lt;"&amp;44))</f>
        <v>11</v>
      </c>
      <c r="CM32">
        <f>(RANK(_calc_라운드기준!AT32,_calc_라운드기준!$B32:$AT32,0)+COUNTIFS(_calc_라운드기준!$B32:$AT32,_calc_라운드기준!AT32,$B$1:$AT$1,"&lt;"&amp;45))-(RANK(AT32,$B32:$AT32,0)+COUNTIFS($B32:$AT32,AT32,$B$1:$AT$1,"&lt;"&amp;45))</f>
        <v>4</v>
      </c>
      <c r="CN32">
        <f t="shared" si="0"/>
        <v>33</v>
      </c>
      <c r="CO32">
        <f t="shared" si="1"/>
        <v>30</v>
      </c>
      <c r="CP32">
        <f t="shared" si="2"/>
        <v>29</v>
      </c>
      <c r="CQ32">
        <f t="shared" si="3"/>
        <v>31</v>
      </c>
      <c r="CR32">
        <f t="shared" si="4"/>
        <v>45</v>
      </c>
      <c r="CS32">
        <f t="shared" si="5"/>
        <v>11</v>
      </c>
      <c r="CT32">
        <f t="shared" si="6"/>
        <v>12</v>
      </c>
      <c r="CU32">
        <f t="shared" si="7"/>
        <v>38</v>
      </c>
      <c r="CV32">
        <f t="shared" si="8"/>
        <v>34</v>
      </c>
      <c r="CW32">
        <f t="shared" si="9"/>
        <v>13</v>
      </c>
      <c r="CX32">
        <f t="shared" si="10"/>
        <v>9</v>
      </c>
      <c r="CY32">
        <f t="shared" si="11"/>
        <v>23</v>
      </c>
      <c r="CZ32">
        <f t="shared" si="12"/>
        <v>3</v>
      </c>
      <c r="DA32">
        <f t="shared" si="13"/>
        <v>14</v>
      </c>
      <c r="DB32">
        <f t="shared" si="14"/>
        <v>15</v>
      </c>
      <c r="DC32">
        <f t="shared" si="15"/>
        <v>27</v>
      </c>
      <c r="DD32">
        <f t="shared" si="16"/>
        <v>41</v>
      </c>
      <c r="DE32">
        <f t="shared" si="17"/>
        <v>28</v>
      </c>
      <c r="DF32">
        <f t="shared" si="18"/>
        <v>1</v>
      </c>
      <c r="DG32">
        <f t="shared" si="19"/>
        <v>10</v>
      </c>
      <c r="DH32">
        <f t="shared" si="20"/>
        <v>2</v>
      </c>
      <c r="DI32">
        <f t="shared" si="21"/>
        <v>16</v>
      </c>
      <c r="DJ32">
        <f t="shared" si="22"/>
        <v>42</v>
      </c>
      <c r="DK32">
        <f t="shared" si="23"/>
        <v>39</v>
      </c>
      <c r="DL32">
        <f t="shared" si="24"/>
        <v>44</v>
      </c>
      <c r="DM32">
        <f t="shared" si="25"/>
        <v>21</v>
      </c>
      <c r="DN32">
        <f t="shared" si="26"/>
        <v>35</v>
      </c>
      <c r="DO32">
        <f t="shared" si="27"/>
        <v>7</v>
      </c>
      <c r="DP32">
        <f t="shared" si="28"/>
        <v>36</v>
      </c>
      <c r="DQ32">
        <f t="shared" si="29"/>
        <v>5</v>
      </c>
      <c r="DR32">
        <f t="shared" si="30"/>
        <v>17</v>
      </c>
      <c r="DS32">
        <f t="shared" si="31"/>
        <v>19</v>
      </c>
      <c r="DT32">
        <f t="shared" si="32"/>
        <v>4</v>
      </c>
      <c r="DU32">
        <f t="shared" si="33"/>
        <v>6</v>
      </c>
      <c r="DV32">
        <f t="shared" si="34"/>
        <v>22</v>
      </c>
      <c r="DW32">
        <f t="shared" si="35"/>
        <v>24</v>
      </c>
      <c r="DX32">
        <f t="shared" si="36"/>
        <v>18</v>
      </c>
      <c r="DY32">
        <f t="shared" si="37"/>
        <v>25</v>
      </c>
      <c r="DZ32">
        <f t="shared" si="38"/>
        <v>43</v>
      </c>
      <c r="EA32">
        <f t="shared" si="39"/>
        <v>32</v>
      </c>
      <c r="EB32">
        <f t="shared" si="40"/>
        <v>37</v>
      </c>
      <c r="EC32">
        <f t="shared" si="41"/>
        <v>40</v>
      </c>
      <c r="ED32">
        <f t="shared" si="42"/>
        <v>26</v>
      </c>
      <c r="EE32">
        <f t="shared" si="43"/>
        <v>8</v>
      </c>
      <c r="EF32">
        <f t="shared" si="44"/>
        <v>20</v>
      </c>
    </row>
    <row r="33" spans="1:136" ht="16.5" customHeight="1">
      <c r="A33">
        <f>_calc_라운드기준!A33</f>
        <v>1213</v>
      </c>
      <c r="B33">
        <f>INDEX(_calc_누적빈도!B:B,$A33)-INDEX(_calc_누적빈도!B:B,$A33-기준150회_후보!$B$1)</f>
        <v>21</v>
      </c>
      <c r="C33">
        <f>INDEX(_calc_누적빈도!C:C,$A33)-INDEX(_calc_누적빈도!C:C,$A33-기준150회_후보!$B$1)</f>
        <v>11</v>
      </c>
      <c r="D33">
        <f>INDEX(_calc_누적빈도!D:D,$A33)-INDEX(_calc_누적빈도!D:D,$A33-기준150회_후보!$B$1)</f>
        <v>28</v>
      </c>
      <c r="E33">
        <f>INDEX(_calc_누적빈도!E:E,$A33)-INDEX(_calc_누적빈도!E:E,$A33-기준150회_후보!$B$1)</f>
        <v>17</v>
      </c>
      <c r="F33">
        <f>INDEX(_calc_누적빈도!F:F,$A33)-INDEX(_calc_누적빈도!F:F,$A33-기준150회_후보!$B$1)</f>
        <v>12</v>
      </c>
      <c r="G33">
        <f>INDEX(_calc_누적빈도!G:G,$A33)-INDEX(_calc_누적빈도!G:G,$A33-기준150회_후보!$B$1)</f>
        <v>29</v>
      </c>
      <c r="H33">
        <f>INDEX(_calc_누적빈도!H:H,$A33)-INDEX(_calc_누적빈도!H:H,$A33-기준150회_후보!$B$1)</f>
        <v>28</v>
      </c>
      <c r="I33">
        <f>INDEX(_calc_누적빈도!I:I,$A33)-INDEX(_calc_누적빈도!I:I,$A33-기준150회_후보!$B$1)</f>
        <v>18</v>
      </c>
      <c r="J33">
        <f>INDEX(_calc_누적빈도!J:J,$A33)-INDEX(_calc_누적빈도!J:J,$A33-기준150회_후보!$B$1)</f>
        <v>20</v>
      </c>
      <c r="K33">
        <f>INDEX(_calc_누적빈도!K:K,$A33)-INDEX(_calc_누적빈도!K:K,$A33-기준150회_후보!$B$1)</f>
        <v>16</v>
      </c>
      <c r="L33">
        <f>INDEX(_calc_누적빈도!L:L,$A33)-INDEX(_calc_누적빈도!L:L,$A33-기준150회_후보!$B$1)</f>
        <v>19</v>
      </c>
      <c r="M33">
        <f>INDEX(_calc_누적빈도!M:M,$A33)-INDEX(_calc_누적빈도!M:M,$A33-기준150회_후보!$B$1)</f>
        <v>21</v>
      </c>
      <c r="N33">
        <f>INDEX(_calc_누적빈도!N:N,$A33)-INDEX(_calc_누적빈도!N:N,$A33-기준150회_후보!$B$1)</f>
        <v>23</v>
      </c>
      <c r="O33">
        <f>INDEX(_calc_누적빈도!O:O,$A33)-INDEX(_calc_누적빈도!O:O,$A33-기준150회_후보!$B$1)</f>
        <v>17</v>
      </c>
      <c r="P33">
        <f>INDEX(_calc_누적빈도!P:P,$A33)-INDEX(_calc_누적빈도!P:P,$A33-기준150회_후보!$B$1)</f>
        <v>18</v>
      </c>
      <c r="Q33">
        <f>INDEX(_calc_누적빈도!Q:Q,$A33)-INDEX(_calc_누적빈도!Q:Q,$A33-기준150회_후보!$B$1)</f>
        <v>28</v>
      </c>
      <c r="R33">
        <f>INDEX(_calc_누적빈도!R:R,$A33)-INDEX(_calc_누적빈도!R:R,$A33-기준150회_후보!$B$1)</f>
        <v>17</v>
      </c>
      <c r="S33">
        <f>INDEX(_calc_누적빈도!S:S,$A33)-INDEX(_calc_누적빈도!S:S,$A33-기준150회_후보!$B$1)</f>
        <v>17</v>
      </c>
      <c r="T33">
        <f>INDEX(_calc_누적빈도!T:T,$A33)-INDEX(_calc_누적빈도!T:T,$A33-기준150회_후보!$B$1)</f>
        <v>25</v>
      </c>
      <c r="U33">
        <f>INDEX(_calc_누적빈도!U:U,$A33)-INDEX(_calc_누적빈도!U:U,$A33-기준150회_후보!$B$1)</f>
        <v>18</v>
      </c>
      <c r="V33">
        <f>INDEX(_calc_누적빈도!V:V,$A33)-INDEX(_calc_누적빈도!V:V,$A33-기준150회_후보!$B$1)</f>
        <v>22</v>
      </c>
      <c r="W33">
        <f>INDEX(_calc_누적빈도!W:W,$A33)-INDEX(_calc_누적빈도!W:W,$A33-기준150회_후보!$B$1)</f>
        <v>17</v>
      </c>
      <c r="X33">
        <f>INDEX(_calc_누적빈도!X:X,$A33)-INDEX(_calc_누적빈도!X:X,$A33-기준150회_후보!$B$1)</f>
        <v>20</v>
      </c>
      <c r="Y33">
        <f>INDEX(_calc_누적빈도!Y:Y,$A33)-INDEX(_calc_누적빈도!Y:Y,$A33-기준150회_후보!$B$1)</f>
        <v>21</v>
      </c>
      <c r="Z33">
        <f>INDEX(_calc_누적빈도!Z:Z,$A33)-INDEX(_calc_누적빈도!Z:Z,$A33-기준150회_후보!$B$1)</f>
        <v>13</v>
      </c>
      <c r="AA33">
        <f>INDEX(_calc_누적빈도!AA:AA,$A33)-INDEX(_calc_누적빈도!AA:AA,$A33-기준150회_후보!$B$1)</f>
        <v>21</v>
      </c>
      <c r="AB33">
        <f>INDEX(_calc_누적빈도!AB:AB,$A33)-INDEX(_calc_누적빈도!AB:AB,$A33-기준150회_후보!$B$1)</f>
        <v>23</v>
      </c>
      <c r="AC33">
        <f>INDEX(_calc_누적빈도!AC:AC,$A33)-INDEX(_calc_누적빈도!AC:AC,$A33-기준150회_후보!$B$1)</f>
        <v>24</v>
      </c>
      <c r="AD33">
        <f>INDEX(_calc_누적빈도!AD:AD,$A33)-INDEX(_calc_누적빈도!AD:AD,$A33-기준150회_후보!$B$1)</f>
        <v>18</v>
      </c>
      <c r="AE33">
        <f>INDEX(_calc_누적빈도!AE:AE,$A33)-INDEX(_calc_누적빈도!AE:AE,$A33-기준150회_후보!$B$1)</f>
        <v>27</v>
      </c>
      <c r="AF33">
        <f>INDEX(_calc_누적빈도!AF:AF,$A33)-INDEX(_calc_누적빈도!AF:AF,$A33-기준150회_후보!$B$1)</f>
        <v>21</v>
      </c>
      <c r="AG33">
        <f>INDEX(_calc_누적빈도!AG:AG,$A33)-INDEX(_calc_누적빈도!AG:AG,$A33-기준150회_후보!$B$1)</f>
        <v>17</v>
      </c>
      <c r="AH33">
        <f>INDEX(_calc_누적빈도!AH:AH,$A33)-INDEX(_calc_누적빈도!AH:AH,$A33-기준150회_후보!$B$1)</f>
        <v>24</v>
      </c>
      <c r="AI33">
        <f>INDEX(_calc_누적빈도!AI:AI,$A33)-INDEX(_calc_누적빈도!AI:AI,$A33-기준150회_후보!$B$1)</f>
        <v>18</v>
      </c>
      <c r="AJ33">
        <f>INDEX(_calc_누적빈도!AJ:AJ,$A33)-INDEX(_calc_누적빈도!AJ:AJ,$A33-기준150회_후보!$B$1)</f>
        <v>23</v>
      </c>
      <c r="AK33">
        <f>INDEX(_calc_누적빈도!AK:AK,$A33)-INDEX(_calc_누적빈도!AK:AK,$A33-기준150회_후보!$B$1)</f>
        <v>18</v>
      </c>
      <c r="AL33">
        <f>INDEX(_calc_누적빈도!AL:AL,$A33)-INDEX(_calc_누적빈도!AL:AL,$A33-기준150회_후보!$B$1)</f>
        <v>24</v>
      </c>
      <c r="AM33">
        <f>INDEX(_calc_누적빈도!AM:AM,$A33)-INDEX(_calc_누적빈도!AM:AM,$A33-기준150회_후보!$B$1)</f>
        <v>28</v>
      </c>
      <c r="AN33">
        <f>INDEX(_calc_누적빈도!AN:AN,$A33)-INDEX(_calc_누적빈도!AN:AN,$A33-기준150회_후보!$B$1)</f>
        <v>15</v>
      </c>
      <c r="AO33">
        <f>INDEX(_calc_누적빈도!AO:AO,$A33)-INDEX(_calc_누적빈도!AO:AO,$A33-기준150회_후보!$B$1)</f>
        <v>23</v>
      </c>
      <c r="AP33">
        <f>INDEX(_calc_누적빈도!AP:AP,$A33)-INDEX(_calc_누적빈도!AP:AP,$A33-기준150회_후보!$B$1)</f>
        <v>15</v>
      </c>
      <c r="AQ33">
        <f>INDEX(_calc_누적빈도!AQ:AQ,$A33)-INDEX(_calc_누적빈도!AQ:AQ,$A33-기준150회_후보!$B$1)</f>
        <v>15</v>
      </c>
      <c r="AR33">
        <f>INDEX(_calc_누적빈도!AR:AR,$A33)-INDEX(_calc_누적빈도!AR:AR,$A33-기준150회_후보!$B$1)</f>
        <v>14</v>
      </c>
      <c r="AS33">
        <f>INDEX(_calc_누적빈도!AS:AS,$A33)-INDEX(_calc_누적빈도!AS:AS,$A33-기준150회_후보!$B$1)</f>
        <v>19</v>
      </c>
      <c r="AT33">
        <f>INDEX(_calc_누적빈도!AT:AT,$A33)-INDEX(_calc_누적빈도!AT:AT,$A33-기준150회_후보!$B$1)</f>
        <v>17</v>
      </c>
      <c r="AU33">
        <f>(RANK(_calc_라운드기준!B33,_calc_라운드기준!$B33:$AT33,0)+COUNTIFS(_calc_라운드기준!$B33:$AT33,_calc_라운드기준!B33,$B$1:$AT$1,"&lt;"&amp;1))-(RANK(B33,$B33:$AT33,0)+COUNTIFS($B33:$AT33,B33,$B$1:$AT$1,"&lt;"&amp;1))</f>
        <v>-6</v>
      </c>
      <c r="AV33">
        <f>(RANK(_calc_라운드기준!C33,_calc_라운드기준!$B33:$AT33,0)+COUNTIFS(_calc_라운드기준!$B33:$AT33,_calc_라운드기준!C33,$B$1:$AT$1,"&lt;"&amp;2))-(RANK(C33,$B33:$AT33,0)+COUNTIFS($B33:$AT33,C33,$B$1:$AT$1,"&lt;"&amp;2))</f>
        <v>-8</v>
      </c>
      <c r="AW33">
        <f>(RANK(_calc_라운드기준!D33,_calc_라운드기준!$B33:$AT33,0)+COUNTIFS(_calc_라운드기준!$B33:$AT33,_calc_라운드기준!D33,$B$1:$AT$1,"&lt;"&amp;3))-(RANK(D33,$B33:$AT33,0)+COUNTIFS($B33:$AT33,D33,$B$1:$AT$1,"&lt;"&amp;3))</f>
        <v>1</v>
      </c>
      <c r="AX33">
        <f>(RANK(_calc_라운드기준!E33,_calc_라운드기준!$B33:$AT33,0)+COUNTIFS(_calc_라운드기준!$B33:$AT33,_calc_라운드기준!E33,$B$1:$AT$1,"&lt;"&amp;4))-(RANK(E33,$B33:$AT33,0)+COUNTIFS($B33:$AT33,E33,$B$1:$AT$1,"&lt;"&amp;4))</f>
        <v>-5</v>
      </c>
      <c r="AY33">
        <f>(RANK(_calc_라운드기준!F33,_calc_라운드기준!$B33:$AT33,0)+COUNTIFS(_calc_라운드기준!$B33:$AT33,_calc_라운드기준!F33,$B$1:$AT$1,"&lt;"&amp;5))-(RANK(F33,$B33:$AT33,0)+COUNTIFS($B33:$AT33,F33,$B$1:$AT$1,"&lt;"&amp;5))</f>
        <v>-27</v>
      </c>
      <c r="AZ33">
        <f>(RANK(_calc_라운드기준!G33,_calc_라운드기준!$B33:$AT33,0)+COUNTIFS(_calc_라운드기준!$B33:$AT33,_calc_라운드기준!G33,$B$1:$AT$1,"&lt;"&amp;6))-(RANK(G33,$B33:$AT33,0)+COUNTIFS($B33:$AT33,G33,$B$1:$AT$1,"&lt;"&amp;6))</f>
        <v>4</v>
      </c>
      <c r="BA33">
        <f>(RANK(_calc_라운드기준!H33,_calc_라운드기준!$B33:$AT33,0)+COUNTIFS(_calc_라운드기준!$B33:$AT33,_calc_라운드기준!H33,$B$1:$AT$1,"&lt;"&amp;7))-(RANK(H33,$B33:$AT33,0)+COUNTIFS($B33:$AT33,H33,$B$1:$AT$1,"&lt;"&amp;7))</f>
        <v>3</v>
      </c>
      <c r="BB33">
        <f>(RANK(_calc_라운드기준!I33,_calc_라운드기준!$B33:$AT33,0)+COUNTIFS(_calc_라운드기준!$B33:$AT33,_calc_라운드기준!I33,$B$1:$AT$1,"&lt;"&amp;8))-(RANK(I33,$B33:$AT33,0)+COUNTIFS($B33:$AT33,I33,$B$1:$AT$1,"&lt;"&amp;8))</f>
        <v>-14</v>
      </c>
      <c r="BC33">
        <f>(RANK(_calc_라운드기준!J33,_calc_라운드기준!$B33:$AT33,0)+COUNTIFS(_calc_라운드기준!$B33:$AT33,_calc_라운드기준!J33,$B$1:$AT$1,"&lt;"&amp;9))-(RANK(J33,$B33:$AT33,0)+COUNTIFS($B33:$AT33,J33,$B$1:$AT$1,"&lt;"&amp;9))</f>
        <v>-9</v>
      </c>
      <c r="BD33">
        <f>(RANK(_calc_라운드기준!K33,_calc_라운드기준!$B33:$AT33,0)+COUNTIFS(_calc_라운드기준!$B33:$AT33,_calc_라운드기준!K33,$B$1:$AT$1,"&lt;"&amp;10))-(RANK(K33,$B33:$AT33,0)+COUNTIFS($B33:$AT33,K33,$B$1:$AT$1,"&lt;"&amp;10))</f>
        <v>5</v>
      </c>
      <c r="BE33">
        <f>(RANK(_calc_라운드기준!L33,_calc_라운드기준!$B33:$AT33,0)+COUNTIFS(_calc_라운드기준!$B33:$AT33,_calc_라운드기준!L33,$B$1:$AT$1,"&lt;"&amp;11))-(RANK(L33,$B33:$AT33,0)+COUNTIFS($B33:$AT33,L33,$B$1:$AT$1,"&lt;"&amp;11))</f>
        <v>9</v>
      </c>
      <c r="BF33">
        <f>(RANK(_calc_라운드기준!M33,_calc_라운드기준!$B33:$AT33,0)+COUNTIFS(_calc_라운드기준!$B33:$AT33,_calc_라운드기준!M33,$B$1:$AT$1,"&lt;"&amp;12))-(RANK(M33,$B33:$AT33,0)+COUNTIFS($B33:$AT33,M33,$B$1:$AT$1,"&lt;"&amp;12))</f>
        <v>1</v>
      </c>
      <c r="BG33">
        <f>(RANK(_calc_라운드기준!N33,_calc_라운드기준!$B33:$AT33,0)+COUNTIFS(_calc_라운드기준!$B33:$AT33,_calc_라운드기준!N33,$B$1:$AT$1,"&lt;"&amp;13))-(RANK(N33,$B33:$AT33,0)+COUNTIFS($B33:$AT33,N33,$B$1:$AT$1,"&lt;"&amp;13))</f>
        <v>16</v>
      </c>
      <c r="BH33">
        <f>(RANK(_calc_라운드기준!O33,_calc_라운드기준!$B33:$AT33,0)+COUNTIFS(_calc_라운드기준!$B33:$AT33,_calc_라운드기준!O33,$B$1:$AT$1,"&lt;"&amp;14))-(RANK(O33,$B33:$AT33,0)+COUNTIFS($B33:$AT33,O33,$B$1:$AT$1,"&lt;"&amp;14))</f>
        <v>6</v>
      </c>
      <c r="BI33">
        <f>(RANK(_calc_라운드기준!P33,_calc_라운드기준!$B33:$AT33,0)+COUNTIFS(_calc_라운드기준!$B33:$AT33,_calc_라운드기준!P33,$B$1:$AT$1,"&lt;"&amp;15))-(RANK(P33,$B33:$AT33,0)+COUNTIFS($B33:$AT33,P33,$B$1:$AT$1,"&lt;"&amp;15))</f>
        <v>2</v>
      </c>
      <c r="BJ33">
        <f>(RANK(_calc_라운드기준!Q33,_calc_라운드기준!$B33:$AT33,0)+COUNTIFS(_calc_라운드기준!$B33:$AT33,_calc_라운드기준!Q33,$B$1:$AT$1,"&lt;"&amp;16))-(RANK(Q33,$B33:$AT33,0)+COUNTIFS($B33:$AT33,Q33,$B$1:$AT$1,"&lt;"&amp;16))</f>
        <v>-2</v>
      </c>
      <c r="BK33">
        <f>(RANK(_calc_라운드기준!R33,_calc_라운드기준!$B33:$AT33,0)+COUNTIFS(_calc_라운드기준!$B33:$AT33,_calc_라운드기준!R33,$B$1:$AT$1,"&lt;"&amp;17))-(RANK(R33,$B33:$AT33,0)+COUNTIFS($B33:$AT33,R33,$B$1:$AT$1,"&lt;"&amp;17))</f>
        <v>-20</v>
      </c>
      <c r="BL33">
        <f>(RANK(_calc_라운드기준!S33,_calc_라운드기준!$B33:$AT33,0)+COUNTIFS(_calc_라운드기준!$B33:$AT33,_calc_라운드기준!S33,$B$1:$AT$1,"&lt;"&amp;18))-(RANK(S33,$B33:$AT33,0)+COUNTIFS($B33:$AT33,S33,$B$1:$AT$1,"&lt;"&amp;18))</f>
        <v>-1</v>
      </c>
      <c r="BM33">
        <f>(RANK(_calc_라운드기준!T33,_calc_라운드기준!$B33:$AT33,0)+COUNTIFS(_calc_라운드기준!$B33:$AT33,_calc_라운드기준!T33,$B$1:$AT$1,"&lt;"&amp;19))-(RANK(T33,$B33:$AT33,0)+COUNTIFS($B33:$AT33,T33,$B$1:$AT$1,"&lt;"&amp;19))</f>
        <v>27</v>
      </c>
      <c r="BN33">
        <f>(RANK(_calc_라운드기준!U33,_calc_라운드기준!$B33:$AT33,0)+COUNTIFS(_calc_라운드기준!$B33:$AT33,_calc_라운드기준!U33,$B$1:$AT$1,"&lt;"&amp;20))-(RANK(U33,$B33:$AT33,0)+COUNTIFS($B33:$AT33,U33,$B$1:$AT$1,"&lt;"&amp;20))</f>
        <v>8</v>
      </c>
      <c r="BO33">
        <f>(RANK(_calc_라운드기준!V33,_calc_라운드기준!$B33:$AT33,0)+COUNTIFS(_calc_라운드기준!$B33:$AT33,_calc_라운드기준!V33,$B$1:$AT$1,"&lt;"&amp;21))-(RANK(V33,$B33:$AT33,0)+COUNTIFS($B33:$AT33,V33,$B$1:$AT$1,"&lt;"&amp;21))</f>
        <v>24</v>
      </c>
      <c r="BP33">
        <f>(RANK(_calc_라운드기준!W33,_calc_라운드기준!$B33:$AT33,0)+COUNTIFS(_calc_라운드기준!$B33:$AT33,_calc_라운드기준!W33,$B$1:$AT$1,"&lt;"&amp;22))-(RANK(W33,$B33:$AT33,0)+COUNTIFS($B33:$AT33,W33,$B$1:$AT$1,"&lt;"&amp;22))</f>
        <v>9</v>
      </c>
      <c r="BQ33">
        <f>(RANK(_calc_라운드기준!X33,_calc_라운드기준!$B33:$AT33,0)+COUNTIFS(_calc_라운드기준!$B33:$AT33,_calc_라운드기준!X33,$B$1:$AT$1,"&lt;"&amp;23))-(RANK(X33,$B33:$AT33,0)+COUNTIFS($B33:$AT33,X33,$B$1:$AT$1,"&lt;"&amp;23))</f>
        <v>-18</v>
      </c>
      <c r="BR33">
        <f>(RANK(_calc_라운드기준!Y33,_calc_라운드기준!$B33:$AT33,0)+COUNTIFS(_calc_라운드기준!$B33:$AT33,_calc_라운드기준!Y33,$B$1:$AT$1,"&lt;"&amp;24))-(RANK(Y33,$B33:$AT33,0)+COUNTIFS($B33:$AT33,Y33,$B$1:$AT$1,"&lt;"&amp;24))</f>
        <v>-11</v>
      </c>
      <c r="BS33">
        <f>(RANK(_calc_라운드기준!Z33,_calc_라운드기준!$B33:$AT33,0)+COUNTIFS(_calc_라운드기준!$B33:$AT33,_calc_라운드기준!Z33,$B$1:$AT$1,"&lt;"&amp;25))-(RANK(Z33,$B33:$AT33,0)+COUNTIFS($B33:$AT33,Z33,$B$1:$AT$1,"&lt;"&amp;25))</f>
        <v>-14</v>
      </c>
      <c r="BT33">
        <f>(RANK(_calc_라운드기준!AA33,_calc_라운드기준!$B33:$AT33,0)+COUNTIFS(_calc_라운드기준!$B33:$AT33,_calc_라운드기준!AA33,$B$1:$AT$1,"&lt;"&amp;26))-(RANK(AA33,$B33:$AT33,0)+COUNTIFS($B33:$AT33,AA33,$B$1:$AT$1,"&lt;"&amp;26))</f>
        <v>0</v>
      </c>
      <c r="BU33">
        <f>(RANK(_calc_라운드기준!AB33,_calc_라운드기준!$B33:$AT33,0)+COUNTIFS(_calc_라운드기준!$B33:$AT33,_calc_라운드기준!AB33,$B$1:$AT$1,"&lt;"&amp;27))-(RANK(AB33,$B33:$AT33,0)+COUNTIFS($B33:$AT33,AB33,$B$1:$AT$1,"&lt;"&amp;27))</f>
        <v>-11</v>
      </c>
      <c r="BV33">
        <f>(RANK(_calc_라운드기준!AC33,_calc_라운드기준!$B33:$AT33,0)+COUNTIFS(_calc_라운드기준!$B33:$AT33,_calc_라운드기준!AC33,$B$1:$AT$1,"&lt;"&amp;28))-(RANK(AC33,$B33:$AT33,0)+COUNTIFS($B33:$AT33,AC33,$B$1:$AT$1,"&lt;"&amp;28))</f>
        <v>12</v>
      </c>
      <c r="BW33">
        <f>(RANK(_calc_라운드기준!AD33,_calc_라운드기준!$B33:$AT33,0)+COUNTIFS(_calc_라운드기준!$B33:$AT33,_calc_라운드기준!AD33,$B$1:$AT$1,"&lt;"&amp;29))-(RANK(AD33,$B33:$AT33,0)+COUNTIFS($B33:$AT33,AD33,$B$1:$AT$1,"&lt;"&amp;29))</f>
        <v>-7</v>
      </c>
      <c r="BX33">
        <f>(RANK(_calc_라운드기준!AE33,_calc_라운드기준!$B33:$AT33,0)+COUNTIFS(_calc_라운드기준!$B33:$AT33,_calc_라운드기준!AE33,$B$1:$AT$1,"&lt;"&amp;30))-(RANK(AE33,$B33:$AT33,0)+COUNTIFS($B33:$AT33,AE33,$B$1:$AT$1,"&lt;"&amp;30))</f>
        <v>16</v>
      </c>
      <c r="BY33">
        <f>(RANK(_calc_라운드기준!AF33,_calc_라운드기준!$B33:$AT33,0)+COUNTIFS(_calc_라운드기준!$B33:$AT33,_calc_라운드기준!AF33,$B$1:$AT$1,"&lt;"&amp;31))-(RANK(AF33,$B33:$AT33,0)+COUNTIFS($B33:$AT33,AF33,$B$1:$AT$1,"&lt;"&amp;31))</f>
        <v>3</v>
      </c>
      <c r="BZ33">
        <f>(RANK(_calc_라운드기준!AG33,_calc_라운드기준!$B33:$AT33,0)+COUNTIFS(_calc_라운드기준!$B33:$AT33,_calc_라운드기준!AG33,$B$1:$AT$1,"&lt;"&amp;32))-(RANK(AG33,$B33:$AT33,0)+COUNTIFS($B33:$AT33,AG33,$B$1:$AT$1,"&lt;"&amp;32))</f>
        <v>4</v>
      </c>
      <c r="CA33">
        <f>(RANK(_calc_라운드기준!AH33,_calc_라운드기준!$B33:$AT33,0)+COUNTIFS(_calc_라운드기준!$B33:$AT33,_calc_라운드기준!AH33,$B$1:$AT$1,"&lt;"&amp;33))-(RANK(AH33,$B33:$AT33,0)+COUNTIFS($B33:$AT33,AH33,$B$1:$AT$1,"&lt;"&amp;33))</f>
        <v>15</v>
      </c>
      <c r="CB33">
        <f>(RANK(_calc_라운드기준!AI33,_calc_라운드기준!$B33:$AT33,0)+COUNTIFS(_calc_라운드기준!$B33:$AT33,_calc_라운드기준!AI33,$B$1:$AT$1,"&lt;"&amp;34))-(RANK(AI33,$B33:$AT33,0)+COUNTIFS($B33:$AT33,AI33,$B$1:$AT$1,"&lt;"&amp;34))</f>
        <v>16</v>
      </c>
      <c r="CC33">
        <f>(RANK(_calc_라운드기준!AJ33,_calc_라운드기준!$B33:$AT33,0)+COUNTIFS(_calc_라운드기준!$B33:$AT33,_calc_라운드기준!AJ33,$B$1:$AT$1,"&lt;"&amp;35))-(RANK(AJ33,$B33:$AT33,0)+COUNTIFS($B33:$AT33,AJ33,$B$1:$AT$1,"&lt;"&amp;35))</f>
        <v>1</v>
      </c>
      <c r="CD33">
        <f>(RANK(_calc_라운드기준!AK33,_calc_라운드기준!$B33:$AT33,0)+COUNTIFS(_calc_라운드기준!$B33:$AT33,_calc_라운드기준!AK33,$B$1:$AT$1,"&lt;"&amp;36))-(RANK(AK33,$B33:$AT33,0)+COUNTIFS($B33:$AT33,AK33,$B$1:$AT$1,"&lt;"&amp;36))</f>
        <v>0</v>
      </c>
      <c r="CE33">
        <f>(RANK(_calc_라운드기준!AL33,_calc_라운드기준!$B33:$AT33,0)+COUNTIFS(_calc_라운드기준!$B33:$AT33,_calc_라운드기준!AL33,$B$1:$AT$1,"&lt;"&amp;37))-(RANK(AL33,$B33:$AT33,0)+COUNTIFS($B33:$AT33,AL33,$B$1:$AT$1,"&lt;"&amp;37))</f>
        <v>5</v>
      </c>
      <c r="CF33">
        <f>(RANK(_calc_라운드기준!AM33,_calc_라운드기준!$B33:$AT33,0)+COUNTIFS(_calc_라운드기준!$B33:$AT33,_calc_라운드기준!AM33,$B$1:$AT$1,"&lt;"&amp;38))-(RANK(AM33,$B33:$AT33,0)+COUNTIFS($B33:$AT33,AM33,$B$1:$AT$1,"&lt;"&amp;38))</f>
        <v>3</v>
      </c>
      <c r="CG33">
        <f>(RANK(_calc_라운드기준!AN33,_calc_라운드기준!$B33:$AT33,0)+COUNTIFS(_calc_라운드기준!$B33:$AT33,_calc_라운드기준!AN33,$B$1:$AT$1,"&lt;"&amp;39))-(RANK(AN33,$B33:$AT33,0)+COUNTIFS($B33:$AT33,AN33,$B$1:$AT$1,"&lt;"&amp;39))</f>
        <v>-23</v>
      </c>
      <c r="CH33">
        <f>(RANK(_calc_라운드기준!AO33,_calc_라운드기준!$B33:$AT33,0)+COUNTIFS(_calc_라운드기준!$B33:$AT33,_calc_라운드기준!AO33,$B$1:$AT$1,"&lt;"&amp;40))-(RANK(AO33,$B33:$AT33,0)+COUNTIFS($B33:$AT33,AO33,$B$1:$AT$1,"&lt;"&amp;40))</f>
        <v>-5</v>
      </c>
      <c r="CI33">
        <f>(RANK(_calc_라운드기준!AP33,_calc_라운드기준!$B33:$AT33,0)+COUNTIFS(_calc_라운드기준!$B33:$AT33,_calc_라운드기준!AP33,$B$1:$AT$1,"&lt;"&amp;41))-(RANK(AP33,$B33:$AT33,0)+COUNTIFS($B33:$AT33,AP33,$B$1:$AT$1,"&lt;"&amp;41))</f>
        <v>-9</v>
      </c>
      <c r="CJ33">
        <f>(RANK(_calc_라운드기준!AQ33,_calc_라운드기준!$B33:$AT33,0)+COUNTIFS(_calc_라운드기준!$B33:$AT33,_calc_라운드기준!AQ33,$B$1:$AT$1,"&lt;"&amp;42))-(RANK(AQ33,$B33:$AT33,0)+COUNTIFS($B33:$AT33,AQ33,$B$1:$AT$1,"&lt;"&amp;42))</f>
        <v>-16</v>
      </c>
      <c r="CK33">
        <f>(RANK(_calc_라운드기준!AR33,_calc_라운드기준!$B33:$AT33,0)+COUNTIFS(_calc_라운드기준!$B33:$AT33,_calc_라운드기준!AR33,$B$1:$AT$1,"&lt;"&amp;43))-(RANK(AR33,$B33:$AT33,0)+COUNTIFS($B33:$AT33,AR33,$B$1:$AT$1,"&lt;"&amp;43))</f>
        <v>-1</v>
      </c>
      <c r="CL33">
        <f>(RANK(_calc_라운드기준!AS33,_calc_라운드기준!$B33:$AT33,0)+COUNTIFS(_calc_라운드기준!$B33:$AT33,_calc_라운드기준!AS33,$B$1:$AT$1,"&lt;"&amp;44))-(RANK(AS33,$B33:$AT33,0)+COUNTIFS($B33:$AT33,AS33,$B$1:$AT$1,"&lt;"&amp;44))</f>
        <v>12</v>
      </c>
      <c r="CM33">
        <f>(RANK(_calc_라운드기준!AT33,_calc_라운드기준!$B33:$AT33,0)+COUNTIFS(_calc_라운드기준!$B33:$AT33,_calc_라운드기준!AT33,$B$1:$AT$1,"&lt;"&amp;45))-(RANK(AT33,$B33:$AT33,0)+COUNTIFS($B33:$AT33,AT33,$B$1:$AT$1,"&lt;"&amp;45))</f>
        <v>5</v>
      </c>
      <c r="CN33">
        <f t="shared" si="0"/>
        <v>32</v>
      </c>
      <c r="CO33">
        <f t="shared" si="1"/>
        <v>34</v>
      </c>
      <c r="CP33">
        <f t="shared" si="2"/>
        <v>22</v>
      </c>
      <c r="CQ33">
        <f t="shared" si="3"/>
        <v>30</v>
      </c>
      <c r="CR33">
        <f t="shared" si="4"/>
        <v>45</v>
      </c>
      <c r="CS33">
        <f t="shared" si="5"/>
        <v>16</v>
      </c>
      <c r="CT33">
        <f t="shared" si="6"/>
        <v>18</v>
      </c>
      <c r="CU33">
        <f t="shared" si="7"/>
        <v>39</v>
      </c>
      <c r="CV33">
        <f t="shared" si="8"/>
        <v>35</v>
      </c>
      <c r="CW33">
        <f t="shared" si="9"/>
        <v>13</v>
      </c>
      <c r="CX33">
        <f t="shared" si="10"/>
        <v>9</v>
      </c>
      <c r="CY33">
        <f t="shared" si="11"/>
        <v>23</v>
      </c>
      <c r="CZ33">
        <f t="shared" si="12"/>
        <v>3</v>
      </c>
      <c r="DA33">
        <f t="shared" si="13"/>
        <v>12</v>
      </c>
      <c r="DB33">
        <f t="shared" si="14"/>
        <v>21</v>
      </c>
      <c r="DC33">
        <f t="shared" si="15"/>
        <v>29</v>
      </c>
      <c r="DD33">
        <f t="shared" si="16"/>
        <v>43</v>
      </c>
      <c r="DE33">
        <f t="shared" si="17"/>
        <v>27</v>
      </c>
      <c r="DF33">
        <f t="shared" si="18"/>
        <v>1</v>
      </c>
      <c r="DG33">
        <f t="shared" si="19"/>
        <v>11</v>
      </c>
      <c r="DH33">
        <f t="shared" si="20"/>
        <v>2</v>
      </c>
      <c r="DI33">
        <f t="shared" si="21"/>
        <v>10</v>
      </c>
      <c r="DJ33">
        <f t="shared" si="22"/>
        <v>42</v>
      </c>
      <c r="DK33">
        <f t="shared" si="23"/>
        <v>37</v>
      </c>
      <c r="DL33">
        <f t="shared" si="24"/>
        <v>40</v>
      </c>
      <c r="DM33">
        <f t="shared" si="25"/>
        <v>25</v>
      </c>
      <c r="DN33">
        <f t="shared" si="26"/>
        <v>38</v>
      </c>
      <c r="DO33">
        <f t="shared" si="27"/>
        <v>7</v>
      </c>
      <c r="DP33">
        <f t="shared" si="28"/>
        <v>33</v>
      </c>
      <c r="DQ33">
        <f t="shared" si="29"/>
        <v>4</v>
      </c>
      <c r="DR33">
        <f t="shared" si="30"/>
        <v>19</v>
      </c>
      <c r="DS33">
        <f t="shared" si="31"/>
        <v>17</v>
      </c>
      <c r="DT33">
        <f t="shared" si="32"/>
        <v>6</v>
      </c>
      <c r="DU33">
        <f t="shared" si="33"/>
        <v>5</v>
      </c>
      <c r="DV33">
        <f t="shared" si="34"/>
        <v>24</v>
      </c>
      <c r="DW33">
        <f t="shared" si="35"/>
        <v>26</v>
      </c>
      <c r="DX33">
        <f t="shared" si="36"/>
        <v>14</v>
      </c>
      <c r="DY33">
        <f t="shared" si="37"/>
        <v>20</v>
      </c>
      <c r="DZ33">
        <f t="shared" si="38"/>
        <v>44</v>
      </c>
      <c r="EA33">
        <f t="shared" si="39"/>
        <v>31</v>
      </c>
      <c r="EB33">
        <f t="shared" si="40"/>
        <v>36</v>
      </c>
      <c r="EC33">
        <f t="shared" si="41"/>
        <v>41</v>
      </c>
      <c r="ED33">
        <f t="shared" si="42"/>
        <v>28</v>
      </c>
      <c r="EE33">
        <f t="shared" si="43"/>
        <v>8</v>
      </c>
      <c r="EF33">
        <f t="shared" si="44"/>
        <v>15</v>
      </c>
    </row>
    <row r="34" spans="1:136" ht="16.5" customHeight="1">
      <c r="A34">
        <f>_calc_라운드기준!A34</f>
        <v>1212</v>
      </c>
      <c r="B34">
        <f>INDEX(_calc_누적빈도!B:B,$A34)-INDEX(_calc_누적빈도!B:B,$A34-기준150회_후보!$B$1)</f>
        <v>21</v>
      </c>
      <c r="C34">
        <f>INDEX(_calc_누적빈도!C:C,$A34)-INDEX(_calc_누적빈도!C:C,$A34-기준150회_후보!$B$1)</f>
        <v>11</v>
      </c>
      <c r="D34">
        <f>INDEX(_calc_누적빈도!D:D,$A34)-INDEX(_calc_누적빈도!D:D,$A34-기준150회_후보!$B$1)</f>
        <v>28</v>
      </c>
      <c r="E34">
        <f>INDEX(_calc_누적빈도!E:E,$A34)-INDEX(_calc_누적빈도!E:E,$A34-기준150회_후보!$B$1)</f>
        <v>17</v>
      </c>
      <c r="F34">
        <f>INDEX(_calc_누적빈도!F:F,$A34)-INDEX(_calc_누적빈도!F:F,$A34-기준150회_후보!$B$1)</f>
        <v>11</v>
      </c>
      <c r="G34">
        <f>INDEX(_calc_누적빈도!G:G,$A34)-INDEX(_calc_누적빈도!G:G,$A34-기준150회_후보!$B$1)</f>
        <v>29</v>
      </c>
      <c r="H34">
        <f>INDEX(_calc_누적빈도!H:H,$A34)-INDEX(_calc_누적빈도!H:H,$A34-기준150회_후보!$B$1)</f>
        <v>28</v>
      </c>
      <c r="I34">
        <f>INDEX(_calc_누적빈도!I:I,$A34)-INDEX(_calc_누적빈도!I:I,$A34-기준150회_후보!$B$1)</f>
        <v>17</v>
      </c>
      <c r="J34">
        <f>INDEX(_calc_누적빈도!J:J,$A34)-INDEX(_calc_누적빈도!J:J,$A34-기준150회_후보!$B$1)</f>
        <v>20</v>
      </c>
      <c r="K34">
        <f>INDEX(_calc_누적빈도!K:K,$A34)-INDEX(_calc_누적빈도!K:K,$A34-기준150회_후보!$B$1)</f>
        <v>16</v>
      </c>
      <c r="L34">
        <f>INDEX(_calc_누적빈도!L:L,$A34)-INDEX(_calc_누적빈도!L:L,$A34-기준150회_후보!$B$1)</f>
        <v>19</v>
      </c>
      <c r="M34">
        <f>INDEX(_calc_누적빈도!M:M,$A34)-INDEX(_calc_누적빈도!M:M,$A34-기준150회_후보!$B$1)</f>
        <v>21</v>
      </c>
      <c r="N34">
        <f>INDEX(_calc_누적빈도!N:N,$A34)-INDEX(_calc_누적빈도!N:N,$A34-기준150회_후보!$B$1)</f>
        <v>23</v>
      </c>
      <c r="O34">
        <f>INDEX(_calc_누적빈도!O:O,$A34)-INDEX(_calc_누적빈도!O:O,$A34-기준150회_후보!$B$1)</f>
        <v>17</v>
      </c>
      <c r="P34">
        <f>INDEX(_calc_누적빈도!P:P,$A34)-INDEX(_calc_누적빈도!P:P,$A34-기준150회_후보!$B$1)</f>
        <v>18</v>
      </c>
      <c r="Q34">
        <f>INDEX(_calc_누적빈도!Q:Q,$A34)-INDEX(_calc_누적빈도!Q:Q,$A34-기준150회_후보!$B$1)</f>
        <v>28</v>
      </c>
      <c r="R34">
        <f>INDEX(_calc_누적빈도!R:R,$A34)-INDEX(_calc_누적빈도!R:R,$A34-기준150회_후보!$B$1)</f>
        <v>17</v>
      </c>
      <c r="S34">
        <f>INDEX(_calc_누적빈도!S:S,$A34)-INDEX(_calc_누적빈도!S:S,$A34-기준150회_후보!$B$1)</f>
        <v>17</v>
      </c>
      <c r="T34">
        <f>INDEX(_calc_누적빈도!T:T,$A34)-INDEX(_calc_누적빈도!T:T,$A34-기준150회_후보!$B$1)</f>
        <v>25</v>
      </c>
      <c r="U34">
        <f>INDEX(_calc_누적빈도!U:U,$A34)-INDEX(_calc_누적빈도!U:U,$A34-기준150회_후보!$B$1)</f>
        <v>19</v>
      </c>
      <c r="V34">
        <f>INDEX(_calc_누적빈도!V:V,$A34)-INDEX(_calc_누적빈도!V:V,$A34-기준150회_후보!$B$1)</f>
        <v>22</v>
      </c>
      <c r="W34">
        <f>INDEX(_calc_누적빈도!W:W,$A34)-INDEX(_calc_누적빈도!W:W,$A34-기준150회_후보!$B$1)</f>
        <v>17</v>
      </c>
      <c r="X34">
        <f>INDEX(_calc_누적빈도!X:X,$A34)-INDEX(_calc_누적빈도!X:X,$A34-기준150회_후보!$B$1)</f>
        <v>20</v>
      </c>
      <c r="Y34">
        <f>INDEX(_calc_누적빈도!Y:Y,$A34)-INDEX(_calc_누적빈도!Y:Y,$A34-기준150회_후보!$B$1)</f>
        <v>21</v>
      </c>
      <c r="Z34">
        <f>INDEX(_calc_누적빈도!Z:Z,$A34)-INDEX(_calc_누적빈도!Z:Z,$A34-기준150회_후보!$B$1)</f>
        <v>12</v>
      </c>
      <c r="AA34">
        <f>INDEX(_calc_누적빈도!AA:AA,$A34)-INDEX(_calc_누적빈도!AA:AA,$A34-기준150회_후보!$B$1)</f>
        <v>21</v>
      </c>
      <c r="AB34">
        <f>INDEX(_calc_누적빈도!AB:AB,$A34)-INDEX(_calc_누적빈도!AB:AB,$A34-기준150회_후보!$B$1)</f>
        <v>23</v>
      </c>
      <c r="AC34">
        <f>INDEX(_calc_누적빈도!AC:AC,$A34)-INDEX(_calc_누적빈도!AC:AC,$A34-기준150회_후보!$B$1)</f>
        <v>24</v>
      </c>
      <c r="AD34">
        <f>INDEX(_calc_누적빈도!AD:AD,$A34)-INDEX(_calc_누적빈도!AD:AD,$A34-기준150회_후보!$B$1)</f>
        <v>18</v>
      </c>
      <c r="AE34">
        <f>INDEX(_calc_누적빈도!AE:AE,$A34)-INDEX(_calc_누적빈도!AE:AE,$A34-기준150회_후보!$B$1)</f>
        <v>27</v>
      </c>
      <c r="AF34">
        <f>INDEX(_calc_누적빈도!AF:AF,$A34)-INDEX(_calc_누적빈도!AF:AF,$A34-기준150회_후보!$B$1)</f>
        <v>21</v>
      </c>
      <c r="AG34">
        <f>INDEX(_calc_누적빈도!AG:AG,$A34)-INDEX(_calc_누적빈도!AG:AG,$A34-기준150회_후보!$B$1)</f>
        <v>18</v>
      </c>
      <c r="AH34">
        <f>INDEX(_calc_누적빈도!AH:AH,$A34)-INDEX(_calc_누적빈도!AH:AH,$A34-기준150회_후보!$B$1)</f>
        <v>24</v>
      </c>
      <c r="AI34">
        <f>INDEX(_calc_누적빈도!AI:AI,$A34)-INDEX(_calc_누적빈도!AI:AI,$A34-기준150회_후보!$B$1)</f>
        <v>18</v>
      </c>
      <c r="AJ34">
        <f>INDEX(_calc_누적빈도!AJ:AJ,$A34)-INDEX(_calc_누적빈도!AJ:AJ,$A34-기준150회_후보!$B$1)</f>
        <v>23</v>
      </c>
      <c r="AK34">
        <f>INDEX(_calc_누적빈도!AK:AK,$A34)-INDEX(_calc_누적빈도!AK:AK,$A34-기준150회_후보!$B$1)</f>
        <v>18</v>
      </c>
      <c r="AL34">
        <f>INDEX(_calc_누적빈도!AL:AL,$A34)-INDEX(_calc_누적빈도!AL:AL,$A34-기준150회_후보!$B$1)</f>
        <v>24</v>
      </c>
      <c r="AM34">
        <f>INDEX(_calc_누적빈도!AM:AM,$A34)-INDEX(_calc_누적빈도!AM:AM,$A34-기준150회_후보!$B$1)</f>
        <v>28</v>
      </c>
      <c r="AN34">
        <f>INDEX(_calc_누적빈도!AN:AN,$A34)-INDEX(_calc_누적빈도!AN:AN,$A34-기준150회_후보!$B$1)</f>
        <v>15</v>
      </c>
      <c r="AO34">
        <f>INDEX(_calc_누적빈도!AO:AO,$A34)-INDEX(_calc_누적빈도!AO:AO,$A34-기준150회_후보!$B$1)</f>
        <v>24</v>
      </c>
      <c r="AP34">
        <f>INDEX(_calc_누적빈도!AP:AP,$A34)-INDEX(_calc_누적빈도!AP:AP,$A34-기준150회_후보!$B$1)</f>
        <v>15</v>
      </c>
      <c r="AQ34">
        <f>INDEX(_calc_누적빈도!AQ:AQ,$A34)-INDEX(_calc_누적빈도!AQ:AQ,$A34-기준150회_후보!$B$1)</f>
        <v>15</v>
      </c>
      <c r="AR34">
        <f>INDEX(_calc_누적빈도!AR:AR,$A34)-INDEX(_calc_누적빈도!AR:AR,$A34-기준150회_후보!$B$1)</f>
        <v>14</v>
      </c>
      <c r="AS34">
        <f>INDEX(_calc_누적빈도!AS:AS,$A34)-INDEX(_calc_누적빈도!AS:AS,$A34-기준150회_후보!$B$1)</f>
        <v>18</v>
      </c>
      <c r="AT34">
        <f>INDEX(_calc_누적빈도!AT:AT,$A34)-INDEX(_calc_누적빈도!AT:AT,$A34-기준150회_후보!$B$1)</f>
        <v>18</v>
      </c>
      <c r="AU34">
        <f>(RANK(_calc_라운드기준!B34,_calc_라운드기준!$B34:$AT34,0)+COUNTIFS(_calc_라운드기준!$B34:$AT34,_calc_라운드기준!B34,$B$1:$AT$1,"&lt;"&amp;1))-(RANK(B34,$B34:$AT34,0)+COUNTIFS($B34:$AT34,B34,$B$1:$AT$1,"&lt;"&amp;1))</f>
        <v>-6</v>
      </c>
      <c r="AV34">
        <f>(RANK(_calc_라운드기준!C34,_calc_라운드기준!$B34:$AT34,0)+COUNTIFS(_calc_라운드기준!$B34:$AT34,_calc_라운드기준!C34,$B$1:$AT$1,"&lt;"&amp;2))-(RANK(C34,$B34:$AT34,0)+COUNTIFS($B34:$AT34,C34,$B$1:$AT$1,"&lt;"&amp;2))</f>
        <v>-7</v>
      </c>
      <c r="AW34">
        <f>(RANK(_calc_라운드기준!D34,_calc_라운드기준!$B34:$AT34,0)+COUNTIFS(_calc_라운드기준!$B34:$AT34,_calc_라운드기준!D34,$B$1:$AT$1,"&lt;"&amp;3))-(RANK(D34,$B34:$AT34,0)+COUNTIFS($B34:$AT34,D34,$B$1:$AT$1,"&lt;"&amp;3))</f>
        <v>1</v>
      </c>
      <c r="AX34">
        <f>(RANK(_calc_라운드기준!E34,_calc_라운드기준!$B34:$AT34,0)+COUNTIFS(_calc_라운드기준!$B34:$AT34,_calc_라운드기준!E34,$B$1:$AT$1,"&lt;"&amp;4))-(RANK(E34,$B34:$AT34,0)+COUNTIFS($B34:$AT34,E34,$B$1:$AT$1,"&lt;"&amp;4))</f>
        <v>-8</v>
      </c>
      <c r="AY34">
        <f>(RANK(_calc_라운드기준!F34,_calc_라운드기준!$B34:$AT34,0)+COUNTIFS(_calc_라운드기준!$B34:$AT34,_calc_라운드기준!F34,$B$1:$AT$1,"&lt;"&amp;5))-(RANK(F34,$B34:$AT34,0)+COUNTIFS($B34:$AT34,F34,$B$1:$AT$1,"&lt;"&amp;5))</f>
        <v>-20</v>
      </c>
      <c r="AZ34">
        <f>(RANK(_calc_라운드기준!G34,_calc_라운드기준!$B34:$AT34,0)+COUNTIFS(_calc_라운드기준!$B34:$AT34,_calc_라운드기준!G34,$B$1:$AT$1,"&lt;"&amp;6))-(RANK(G34,$B34:$AT34,0)+COUNTIFS($B34:$AT34,G34,$B$1:$AT$1,"&lt;"&amp;6))</f>
        <v>4</v>
      </c>
      <c r="BA34">
        <f>(RANK(_calc_라운드기준!H34,_calc_라운드기준!$B34:$AT34,0)+COUNTIFS(_calc_라운드기준!$B34:$AT34,_calc_라운드기준!H34,$B$1:$AT$1,"&lt;"&amp;7))-(RANK(H34,$B34:$AT34,0)+COUNTIFS($B34:$AT34,H34,$B$1:$AT$1,"&lt;"&amp;7))</f>
        <v>3</v>
      </c>
      <c r="BB34">
        <f>(RANK(_calc_라운드기준!I34,_calc_라운드기준!$B34:$AT34,0)+COUNTIFS(_calc_라운드기준!$B34:$AT34,_calc_라운드기준!I34,$B$1:$AT$1,"&lt;"&amp;8))-(RANK(I34,$B34:$AT34,0)+COUNTIFS($B34:$AT34,I34,$B$1:$AT$1,"&lt;"&amp;8))</f>
        <v>-15</v>
      </c>
      <c r="BC34">
        <f>(RANK(_calc_라운드기준!J34,_calc_라운드기준!$B34:$AT34,0)+COUNTIFS(_calc_라운드기준!$B34:$AT34,_calc_라운드기준!J34,$B$1:$AT$1,"&lt;"&amp;9))-(RANK(J34,$B34:$AT34,0)+COUNTIFS($B34:$AT34,J34,$B$1:$AT$1,"&lt;"&amp;9))</f>
        <v>-10</v>
      </c>
      <c r="BD34">
        <f>(RANK(_calc_라운드기준!K34,_calc_라운드기준!$B34:$AT34,0)+COUNTIFS(_calc_라운드기준!$B34:$AT34,_calc_라운드기준!K34,$B$1:$AT$1,"&lt;"&amp;10))-(RANK(K34,$B34:$AT34,0)+COUNTIFS($B34:$AT34,K34,$B$1:$AT$1,"&lt;"&amp;10))</f>
        <v>6</v>
      </c>
      <c r="BE34">
        <f>(RANK(_calc_라운드기준!L34,_calc_라운드기준!$B34:$AT34,0)+COUNTIFS(_calc_라운드기준!$B34:$AT34,_calc_라운드기준!L34,$B$1:$AT$1,"&lt;"&amp;11))-(RANK(L34,$B34:$AT34,0)+COUNTIFS($B34:$AT34,L34,$B$1:$AT$1,"&lt;"&amp;11))</f>
        <v>9</v>
      </c>
      <c r="BF34">
        <f>(RANK(_calc_라운드기준!M34,_calc_라운드기준!$B34:$AT34,0)+COUNTIFS(_calc_라운드기준!$B34:$AT34,_calc_라운드기준!M34,$B$1:$AT$1,"&lt;"&amp;12))-(RANK(M34,$B34:$AT34,0)+COUNTIFS($B34:$AT34,M34,$B$1:$AT$1,"&lt;"&amp;12))</f>
        <v>2</v>
      </c>
      <c r="BG34">
        <f>(RANK(_calc_라운드기준!N34,_calc_라운드기준!$B34:$AT34,0)+COUNTIFS(_calc_라운드기준!$B34:$AT34,_calc_라운드기준!N34,$B$1:$AT$1,"&lt;"&amp;13))-(RANK(N34,$B34:$AT34,0)+COUNTIFS($B34:$AT34,N34,$B$1:$AT$1,"&lt;"&amp;13))</f>
        <v>14</v>
      </c>
      <c r="BH34">
        <f>(RANK(_calc_라운드기준!O34,_calc_라운드기준!$B34:$AT34,0)+COUNTIFS(_calc_라운드기준!$B34:$AT34,_calc_라운드기준!O34,$B$1:$AT$1,"&lt;"&amp;14))-(RANK(O34,$B34:$AT34,0)+COUNTIFS($B34:$AT34,O34,$B$1:$AT$1,"&lt;"&amp;14))</f>
        <v>4</v>
      </c>
      <c r="BI34">
        <f>(RANK(_calc_라운드기준!P34,_calc_라운드기준!$B34:$AT34,0)+COUNTIFS(_calc_라운드기준!$B34:$AT34,_calc_라운드기준!P34,$B$1:$AT$1,"&lt;"&amp;15))-(RANK(P34,$B34:$AT34,0)+COUNTIFS($B34:$AT34,P34,$B$1:$AT$1,"&lt;"&amp;15))</f>
        <v>2</v>
      </c>
      <c r="BJ34">
        <f>(RANK(_calc_라운드기준!Q34,_calc_라운드기준!$B34:$AT34,0)+COUNTIFS(_calc_라운드기준!$B34:$AT34,_calc_라운드기준!Q34,$B$1:$AT$1,"&lt;"&amp;16))-(RANK(Q34,$B34:$AT34,0)+COUNTIFS($B34:$AT34,Q34,$B$1:$AT$1,"&lt;"&amp;16))</f>
        <v>-2</v>
      </c>
      <c r="BK34">
        <f>(RANK(_calc_라운드기준!R34,_calc_라운드기준!$B34:$AT34,0)+COUNTIFS(_calc_라운드기준!$B34:$AT34,_calc_라운드기준!R34,$B$1:$AT$1,"&lt;"&amp;17))-(RANK(R34,$B34:$AT34,0)+COUNTIFS($B34:$AT34,R34,$B$1:$AT$1,"&lt;"&amp;17))</f>
        <v>-23</v>
      </c>
      <c r="BL34">
        <f>(RANK(_calc_라운드기준!S34,_calc_라운드기준!$B34:$AT34,0)+COUNTIFS(_calc_라운드기준!$B34:$AT34,_calc_라운드기준!S34,$B$1:$AT$1,"&lt;"&amp;18))-(RANK(S34,$B34:$AT34,0)+COUNTIFS($B34:$AT34,S34,$B$1:$AT$1,"&lt;"&amp;18))</f>
        <v>-3</v>
      </c>
      <c r="BM34">
        <f>(RANK(_calc_라운드기준!T34,_calc_라운드기준!$B34:$AT34,0)+COUNTIFS(_calc_라운드기준!$B34:$AT34,_calc_라운드기준!T34,$B$1:$AT$1,"&lt;"&amp;19))-(RANK(T34,$B34:$AT34,0)+COUNTIFS($B34:$AT34,T34,$B$1:$AT$1,"&lt;"&amp;19))</f>
        <v>27</v>
      </c>
      <c r="BN34">
        <f>(RANK(_calc_라운드기준!U34,_calc_라운드기준!$B34:$AT34,0)+COUNTIFS(_calc_라운드기준!$B34:$AT34,_calc_라운드기준!U34,$B$1:$AT$1,"&lt;"&amp;20))-(RANK(U34,$B34:$AT34,0)+COUNTIFS($B34:$AT34,U34,$B$1:$AT$1,"&lt;"&amp;20))</f>
        <v>4</v>
      </c>
      <c r="BO34">
        <f>(RANK(_calc_라운드기준!V34,_calc_라운드기준!$B34:$AT34,0)+COUNTIFS(_calc_라운드기준!$B34:$AT34,_calc_라운드기준!V34,$B$1:$AT$1,"&lt;"&amp;21))-(RANK(V34,$B34:$AT34,0)+COUNTIFS($B34:$AT34,V34,$B$1:$AT$1,"&lt;"&amp;21))</f>
        <v>20</v>
      </c>
      <c r="BP34">
        <f>(RANK(_calc_라운드기준!W34,_calc_라운드기준!$B34:$AT34,0)+COUNTIFS(_calc_라운드기준!$B34:$AT34,_calc_라운드기준!W34,$B$1:$AT$1,"&lt;"&amp;22))-(RANK(W34,$B34:$AT34,0)+COUNTIFS($B34:$AT34,W34,$B$1:$AT$1,"&lt;"&amp;22))</f>
        <v>2</v>
      </c>
      <c r="BQ34">
        <f>(RANK(_calc_라운드기준!X34,_calc_라운드기준!$B34:$AT34,0)+COUNTIFS(_calc_라운드기준!$B34:$AT34,_calc_라운드기준!X34,$B$1:$AT$1,"&lt;"&amp;23))-(RANK(X34,$B34:$AT34,0)+COUNTIFS($B34:$AT34,X34,$B$1:$AT$1,"&lt;"&amp;23))</f>
        <v>-18</v>
      </c>
      <c r="BR34">
        <f>(RANK(_calc_라운드기준!Y34,_calc_라운드기준!$B34:$AT34,0)+COUNTIFS(_calc_라운드기준!$B34:$AT34,_calc_라운드기준!Y34,$B$1:$AT$1,"&lt;"&amp;24))-(RANK(Y34,$B34:$AT34,0)+COUNTIFS($B34:$AT34,Y34,$B$1:$AT$1,"&lt;"&amp;24))</f>
        <v>-11</v>
      </c>
      <c r="BS34">
        <f>(RANK(_calc_라운드기준!Z34,_calc_라운드기준!$B34:$AT34,0)+COUNTIFS(_calc_라운드기준!$B34:$AT34,_calc_라운드기준!Z34,$B$1:$AT$1,"&lt;"&amp;25))-(RANK(Z34,$B34:$AT34,0)+COUNTIFS($B34:$AT34,Z34,$B$1:$AT$1,"&lt;"&amp;25))</f>
        <v>-14</v>
      </c>
      <c r="BT34">
        <f>(RANK(_calc_라운드기준!AA34,_calc_라운드기준!$B34:$AT34,0)+COUNTIFS(_calc_라운드기준!$B34:$AT34,_calc_라운드기준!AA34,$B$1:$AT$1,"&lt;"&amp;26))-(RANK(AA34,$B34:$AT34,0)+COUNTIFS($B34:$AT34,AA34,$B$1:$AT$1,"&lt;"&amp;26))</f>
        <v>1</v>
      </c>
      <c r="BU34">
        <f>(RANK(_calc_라운드기준!AB34,_calc_라운드기준!$B34:$AT34,0)+COUNTIFS(_calc_라운드기준!$B34:$AT34,_calc_라운드기준!AB34,$B$1:$AT$1,"&lt;"&amp;27))-(RANK(AB34,$B34:$AT34,0)+COUNTIFS($B34:$AT34,AB34,$B$1:$AT$1,"&lt;"&amp;27))</f>
        <v>-12</v>
      </c>
      <c r="BV34">
        <f>(RANK(_calc_라운드기준!AC34,_calc_라운드기준!$B34:$AT34,0)+COUNTIFS(_calc_라운드기준!$B34:$AT34,_calc_라운드기준!AC34,$B$1:$AT$1,"&lt;"&amp;28))-(RANK(AC34,$B34:$AT34,0)+COUNTIFS($B34:$AT34,AC34,$B$1:$AT$1,"&lt;"&amp;28))</f>
        <v>5</v>
      </c>
      <c r="BW34">
        <f>(RANK(_calc_라운드기준!AD34,_calc_라운드기준!$B34:$AT34,0)+COUNTIFS(_calc_라운드기준!$B34:$AT34,_calc_라운드기준!AD34,$B$1:$AT$1,"&lt;"&amp;29))-(RANK(AD34,$B34:$AT34,0)+COUNTIFS($B34:$AT34,AD34,$B$1:$AT$1,"&lt;"&amp;29))</f>
        <v>-12</v>
      </c>
      <c r="BX34">
        <f>(RANK(_calc_라운드기준!AE34,_calc_라운드기준!$B34:$AT34,0)+COUNTIFS(_calc_라운드기준!$B34:$AT34,_calc_라운드기준!AE34,$B$1:$AT$1,"&lt;"&amp;30))-(RANK(AE34,$B34:$AT34,0)+COUNTIFS($B34:$AT34,AE34,$B$1:$AT$1,"&lt;"&amp;30))</f>
        <v>15</v>
      </c>
      <c r="BY34">
        <f>(RANK(_calc_라운드기준!AF34,_calc_라운드기준!$B34:$AT34,0)+COUNTIFS(_calc_라운드기준!$B34:$AT34,_calc_라운드기준!AF34,$B$1:$AT$1,"&lt;"&amp;31))-(RANK(AF34,$B34:$AT34,0)+COUNTIFS($B34:$AT34,AF34,$B$1:$AT$1,"&lt;"&amp;31))</f>
        <v>10</v>
      </c>
      <c r="BZ34">
        <f>(RANK(_calc_라운드기준!AG34,_calc_라운드기준!$B34:$AT34,0)+COUNTIFS(_calc_라운드기준!$B34:$AT34,_calc_라운드기준!AG34,$B$1:$AT$1,"&lt;"&amp;32))-(RANK(AG34,$B34:$AT34,0)+COUNTIFS($B34:$AT34,AG34,$B$1:$AT$1,"&lt;"&amp;32))</f>
        <v>13</v>
      </c>
      <c r="CA34">
        <f>(RANK(_calc_라운드기준!AH34,_calc_라운드기준!$B34:$AT34,0)+COUNTIFS(_calc_라운드기준!$B34:$AT34,_calc_라운드기준!AH34,$B$1:$AT$1,"&lt;"&amp;33))-(RANK(AH34,$B34:$AT34,0)+COUNTIFS($B34:$AT34,AH34,$B$1:$AT$1,"&lt;"&amp;33))</f>
        <v>13</v>
      </c>
      <c r="CB34">
        <f>(RANK(_calc_라운드기준!AI34,_calc_라운드기준!$B34:$AT34,0)+COUNTIFS(_calc_라운드기준!$B34:$AT34,_calc_라운드기준!AI34,$B$1:$AT$1,"&lt;"&amp;34))-(RANK(AI34,$B34:$AT34,0)+COUNTIFS($B34:$AT34,AI34,$B$1:$AT$1,"&lt;"&amp;34))</f>
        <v>17</v>
      </c>
      <c r="CC34">
        <f>(RANK(_calc_라운드기준!AJ34,_calc_라운드기준!$B34:$AT34,0)+COUNTIFS(_calc_라운드기준!$B34:$AT34,_calc_라운드기준!AJ34,$B$1:$AT$1,"&lt;"&amp;35))-(RANK(AJ34,$B34:$AT34,0)+COUNTIFS($B34:$AT34,AJ34,$B$1:$AT$1,"&lt;"&amp;35))</f>
        <v>1</v>
      </c>
      <c r="CD34">
        <f>(RANK(_calc_라운드기준!AK34,_calc_라운드기준!$B34:$AT34,0)+COUNTIFS(_calc_라운드기준!$B34:$AT34,_calc_라운드기준!AK34,$B$1:$AT$1,"&lt;"&amp;36))-(RANK(AK34,$B34:$AT34,0)+COUNTIFS($B34:$AT34,AK34,$B$1:$AT$1,"&lt;"&amp;36))</f>
        <v>2</v>
      </c>
      <c r="CE34">
        <f>(RANK(_calc_라운드기준!AL34,_calc_라운드기준!$B34:$AT34,0)+COUNTIFS(_calc_라운드기준!$B34:$AT34,_calc_라운드기준!AL34,$B$1:$AT$1,"&lt;"&amp;37))-(RANK(AL34,$B34:$AT34,0)+COUNTIFS($B34:$AT34,AL34,$B$1:$AT$1,"&lt;"&amp;37))</f>
        <v>6</v>
      </c>
      <c r="CF34">
        <f>(RANK(_calc_라운드기준!AM34,_calc_라운드기준!$B34:$AT34,0)+COUNTIFS(_calc_라운드기준!$B34:$AT34,_calc_라운드기준!AM34,$B$1:$AT$1,"&lt;"&amp;38))-(RANK(AM34,$B34:$AT34,0)+COUNTIFS($B34:$AT34,AM34,$B$1:$AT$1,"&lt;"&amp;38))</f>
        <v>3</v>
      </c>
      <c r="CG34">
        <f>(RANK(_calc_라운드기준!AN34,_calc_라운드기준!$B34:$AT34,0)+COUNTIFS(_calc_라운드기준!$B34:$AT34,_calc_라운드기준!AN34,$B$1:$AT$1,"&lt;"&amp;39))-(RANK(AN34,$B34:$AT34,0)+COUNTIFS($B34:$AT34,AN34,$B$1:$AT$1,"&lt;"&amp;39))</f>
        <v>-22</v>
      </c>
      <c r="CH34">
        <f>(RANK(_calc_라운드기준!AO34,_calc_라운드기준!$B34:$AT34,0)+COUNTIFS(_calc_라운드기준!$B34:$AT34,_calc_라운드기준!AO34,$B$1:$AT$1,"&lt;"&amp;40))-(RANK(AO34,$B34:$AT34,0)+COUNTIFS($B34:$AT34,AO34,$B$1:$AT$1,"&lt;"&amp;40))</f>
        <v>-2</v>
      </c>
      <c r="CI34">
        <f>(RANK(_calc_라운드기준!AP34,_calc_라운드기준!$B34:$AT34,0)+COUNTIFS(_calc_라운드기준!$B34:$AT34,_calc_라운드기준!AP34,$B$1:$AT$1,"&lt;"&amp;41))-(RANK(AP34,$B34:$AT34,0)+COUNTIFS($B34:$AT34,AP34,$B$1:$AT$1,"&lt;"&amp;41))</f>
        <v>-4</v>
      </c>
      <c r="CJ34">
        <f>(RANK(_calc_라운드기준!AQ34,_calc_라운드기준!$B34:$AT34,0)+COUNTIFS(_calc_라운드기준!$B34:$AT34,_calc_라운드기준!AQ34,$B$1:$AT$1,"&lt;"&amp;42))-(RANK(AQ34,$B34:$AT34,0)+COUNTIFS($B34:$AT34,AQ34,$B$1:$AT$1,"&lt;"&amp;42))</f>
        <v>-18</v>
      </c>
      <c r="CK34">
        <f>(RANK(_calc_라운드기준!AR34,_calc_라운드기준!$B34:$AT34,0)+COUNTIFS(_calc_라운드기준!$B34:$AT34,_calc_라운드기준!AR34,$B$1:$AT$1,"&lt;"&amp;43))-(RANK(AR34,$B34:$AT34,0)+COUNTIFS($B34:$AT34,AR34,$B$1:$AT$1,"&lt;"&amp;43))</f>
        <v>-1</v>
      </c>
      <c r="CL34">
        <f>(RANK(_calc_라운드기준!AS34,_calc_라운드기준!$B34:$AT34,0)+COUNTIFS(_calc_라운드기준!$B34:$AT34,_calc_라운드기준!AS34,$B$1:$AT$1,"&lt;"&amp;44))-(RANK(AS34,$B34:$AT34,0)+COUNTIFS($B34:$AT34,AS34,$B$1:$AT$1,"&lt;"&amp;44))</f>
        <v>12</v>
      </c>
      <c r="CM34">
        <f>(RANK(_calc_라운드기준!AT34,_calc_라운드기준!$B34:$AT34,0)+COUNTIFS(_calc_라운드기준!$B34:$AT34,_calc_라운드기준!AT34,$B$1:$AT$1,"&lt;"&amp;45))-(RANK(AT34,$B34:$AT34,0)+COUNTIFS($B34:$AT34,AT34,$B$1:$AT$1,"&lt;"&amp;45))</f>
        <v>12</v>
      </c>
      <c r="CN34">
        <f t="shared" ref="CN34:CN52" si="45">RANK(AU34,$AU34:$CM34,0)+COUNTIFS($AU34:$CM34,AU34,$B$1:$AT$1,"&lt;"&amp;1)</f>
        <v>32</v>
      </c>
      <c r="CO34">
        <f t="shared" ref="CO34:CO52" si="46">RANK(AV34,$AU34:$CM34,0)+COUNTIFS($AU34:$CM34,AV34,$B$1:$AT$1,"&lt;"&amp;2)</f>
        <v>33</v>
      </c>
      <c r="CP34">
        <f t="shared" ref="CP34:CP52" si="47">RANK(AW34,$AU34:$CM34,0)+COUNTIFS($AU34:$CM34,AW34,$B$1:$AT$1,"&lt;"&amp;3)</f>
        <v>24</v>
      </c>
      <c r="CQ34">
        <f t="shared" ref="CQ34:CQ52" si="48">RANK(AX34,$AU34:$CM34,0)+COUNTIFS($AU34:$CM34,AX34,$B$1:$AT$1,"&lt;"&amp;4)</f>
        <v>34</v>
      </c>
      <c r="CR34">
        <f t="shared" ref="CR34:CR52" si="49">RANK(AY34,$AU34:$CM34,0)+COUNTIFS($AU34:$CM34,AY34,$B$1:$AT$1,"&lt;"&amp;5)</f>
        <v>43</v>
      </c>
      <c r="CS34">
        <f t="shared" ref="CS34:CS52" si="50">RANK(AZ34,$AU34:$CM34,0)+COUNTIFS($AU34:$CM34,AZ34,$B$1:$AT$1,"&lt;"&amp;6)</f>
        <v>15</v>
      </c>
      <c r="CT34">
        <f t="shared" ref="CT34:CT52" si="51">RANK(BA34,$AU34:$CM34,0)+COUNTIFS($AU34:$CM34,BA34,$B$1:$AT$1,"&lt;"&amp;7)</f>
        <v>18</v>
      </c>
      <c r="CU34">
        <f t="shared" ref="CU34:CU52" si="52">RANK(BB34,$AU34:$CM34,0)+COUNTIFS($AU34:$CM34,BB34,$B$1:$AT$1,"&lt;"&amp;8)</f>
        <v>40</v>
      </c>
      <c r="CV34">
        <f t="shared" ref="CV34:CV52" si="53">RANK(BC34,$AU34:$CM34,0)+COUNTIFS($AU34:$CM34,BC34,$B$1:$AT$1,"&lt;"&amp;9)</f>
        <v>35</v>
      </c>
      <c r="CW34">
        <f t="shared" ref="CW34:CW52" si="54">RANK(BD34,$AU34:$CM34,0)+COUNTIFS($AU34:$CM34,BD34,$B$1:$AT$1,"&lt;"&amp;10)</f>
        <v>12</v>
      </c>
      <c r="CX34">
        <f t="shared" ref="CX34:CX52" si="55">RANK(BE34,$AU34:$CM34,0)+COUNTIFS($AU34:$CM34,BE34,$B$1:$AT$1,"&lt;"&amp;11)</f>
        <v>11</v>
      </c>
      <c r="CY34">
        <f t="shared" ref="CY34:CY52" si="56">RANK(BF34,$AU34:$CM34,0)+COUNTIFS($AU34:$CM34,BF34,$B$1:$AT$1,"&lt;"&amp;12)</f>
        <v>20</v>
      </c>
      <c r="CZ34">
        <f t="shared" ref="CZ34:CZ52" si="57">RANK(BG34,$AU34:$CM34,0)+COUNTIFS($AU34:$CM34,BG34,$B$1:$AT$1,"&lt;"&amp;13)</f>
        <v>5</v>
      </c>
      <c r="DA34">
        <f t="shared" ref="DA34:DA52" si="58">RANK(BH34,$AU34:$CM34,0)+COUNTIFS($AU34:$CM34,BH34,$B$1:$AT$1,"&lt;"&amp;14)</f>
        <v>16</v>
      </c>
      <c r="DB34">
        <f t="shared" ref="DB34:DB52" si="59">RANK(BI34,$AU34:$CM34,0)+COUNTIFS($AU34:$CM34,BI34,$B$1:$AT$1,"&lt;"&amp;15)</f>
        <v>21</v>
      </c>
      <c r="DC34">
        <f t="shared" ref="DC34:DC52" si="60">RANK(BJ34,$AU34:$CM34,0)+COUNTIFS($AU34:$CM34,BJ34,$B$1:$AT$1,"&lt;"&amp;16)</f>
        <v>28</v>
      </c>
      <c r="DD34">
        <f t="shared" ref="DD34:DD52" si="61">RANK(BK34,$AU34:$CM34,0)+COUNTIFS($AU34:$CM34,BK34,$B$1:$AT$1,"&lt;"&amp;17)</f>
        <v>45</v>
      </c>
      <c r="DE34">
        <f t="shared" ref="DE34:DE52" si="62">RANK(BL34,$AU34:$CM34,0)+COUNTIFS($AU34:$CM34,BL34,$B$1:$AT$1,"&lt;"&amp;18)</f>
        <v>30</v>
      </c>
      <c r="DF34">
        <f t="shared" ref="DF34:DF52" si="63">RANK(BM34,$AU34:$CM34,0)+COUNTIFS($AU34:$CM34,BM34,$B$1:$AT$1,"&lt;"&amp;19)</f>
        <v>1</v>
      </c>
      <c r="DG34">
        <f t="shared" ref="DG34:DG52" si="64">RANK(BN34,$AU34:$CM34,0)+COUNTIFS($AU34:$CM34,BN34,$B$1:$AT$1,"&lt;"&amp;20)</f>
        <v>17</v>
      </c>
      <c r="DH34">
        <f t="shared" ref="DH34:DH52" si="65">RANK(BO34,$AU34:$CM34,0)+COUNTIFS($AU34:$CM34,BO34,$B$1:$AT$1,"&lt;"&amp;21)</f>
        <v>2</v>
      </c>
      <c r="DI34">
        <f t="shared" ref="DI34:DI52" si="66">RANK(BP34,$AU34:$CM34,0)+COUNTIFS($AU34:$CM34,BP34,$B$1:$AT$1,"&lt;"&amp;22)</f>
        <v>22</v>
      </c>
      <c r="DJ34">
        <f t="shared" ref="DJ34:DJ52" si="67">RANK(BQ34,$AU34:$CM34,0)+COUNTIFS($AU34:$CM34,BQ34,$B$1:$AT$1,"&lt;"&amp;23)</f>
        <v>41</v>
      </c>
      <c r="DK34">
        <f t="shared" ref="DK34:DK52" si="68">RANK(BR34,$AU34:$CM34,0)+COUNTIFS($AU34:$CM34,BR34,$B$1:$AT$1,"&lt;"&amp;24)</f>
        <v>36</v>
      </c>
      <c r="DL34">
        <f t="shared" ref="DL34:DL52" si="69">RANK(BS34,$AU34:$CM34,0)+COUNTIFS($AU34:$CM34,BS34,$B$1:$AT$1,"&lt;"&amp;25)</f>
        <v>39</v>
      </c>
      <c r="DM34">
        <f t="shared" ref="DM34:DM52" si="70">RANK(BT34,$AU34:$CM34,0)+COUNTIFS($AU34:$CM34,BT34,$B$1:$AT$1,"&lt;"&amp;26)</f>
        <v>25</v>
      </c>
      <c r="DN34">
        <f t="shared" ref="DN34:DN52" si="71">RANK(BU34,$AU34:$CM34,0)+COUNTIFS($AU34:$CM34,BU34,$B$1:$AT$1,"&lt;"&amp;27)</f>
        <v>37</v>
      </c>
      <c r="DO34">
        <f t="shared" ref="DO34:DO52" si="72">RANK(BV34,$AU34:$CM34,0)+COUNTIFS($AU34:$CM34,BV34,$B$1:$AT$1,"&lt;"&amp;28)</f>
        <v>14</v>
      </c>
      <c r="DP34">
        <f t="shared" ref="DP34:DP52" si="73">RANK(BW34,$AU34:$CM34,0)+COUNTIFS($AU34:$CM34,BW34,$B$1:$AT$1,"&lt;"&amp;29)</f>
        <v>38</v>
      </c>
      <c r="DQ34">
        <f t="shared" ref="DQ34:DQ52" si="74">RANK(BX34,$AU34:$CM34,0)+COUNTIFS($AU34:$CM34,BX34,$B$1:$AT$1,"&lt;"&amp;30)</f>
        <v>4</v>
      </c>
      <c r="DR34">
        <f t="shared" ref="DR34:DR52" si="75">RANK(BY34,$AU34:$CM34,0)+COUNTIFS($AU34:$CM34,BY34,$B$1:$AT$1,"&lt;"&amp;31)</f>
        <v>10</v>
      </c>
      <c r="DS34">
        <f t="shared" ref="DS34:DS52" si="76">RANK(BZ34,$AU34:$CM34,0)+COUNTIFS($AU34:$CM34,BZ34,$B$1:$AT$1,"&lt;"&amp;32)</f>
        <v>6</v>
      </c>
      <c r="DT34">
        <f t="shared" ref="DT34:DT52" si="77">RANK(CA34,$AU34:$CM34,0)+COUNTIFS($AU34:$CM34,CA34,$B$1:$AT$1,"&lt;"&amp;33)</f>
        <v>7</v>
      </c>
      <c r="DU34">
        <f t="shared" ref="DU34:DU52" si="78">RANK(CB34,$AU34:$CM34,0)+COUNTIFS($AU34:$CM34,CB34,$B$1:$AT$1,"&lt;"&amp;34)</f>
        <v>3</v>
      </c>
      <c r="DV34">
        <f t="shared" ref="DV34:DV52" si="79">RANK(CC34,$AU34:$CM34,0)+COUNTIFS($AU34:$CM34,CC34,$B$1:$AT$1,"&lt;"&amp;35)</f>
        <v>26</v>
      </c>
      <c r="DW34">
        <f t="shared" ref="DW34:DW52" si="80">RANK(CD34,$AU34:$CM34,0)+COUNTIFS($AU34:$CM34,CD34,$B$1:$AT$1,"&lt;"&amp;36)</f>
        <v>23</v>
      </c>
      <c r="DX34">
        <f t="shared" ref="DX34:DX52" si="81">RANK(CE34,$AU34:$CM34,0)+COUNTIFS($AU34:$CM34,CE34,$B$1:$AT$1,"&lt;"&amp;37)</f>
        <v>13</v>
      </c>
      <c r="DY34">
        <f t="shared" ref="DY34:DY52" si="82">RANK(CF34,$AU34:$CM34,0)+COUNTIFS($AU34:$CM34,CF34,$B$1:$AT$1,"&lt;"&amp;38)</f>
        <v>19</v>
      </c>
      <c r="DZ34">
        <f t="shared" ref="DZ34:DZ52" si="83">RANK(CG34,$AU34:$CM34,0)+COUNTIFS($AU34:$CM34,CG34,$B$1:$AT$1,"&lt;"&amp;39)</f>
        <v>44</v>
      </c>
      <c r="EA34">
        <f t="shared" ref="EA34:EA52" si="84">RANK(CH34,$AU34:$CM34,0)+COUNTIFS($AU34:$CM34,CH34,$B$1:$AT$1,"&lt;"&amp;40)</f>
        <v>29</v>
      </c>
      <c r="EB34">
        <f t="shared" ref="EB34:EB52" si="85">RANK(CI34,$AU34:$CM34,0)+COUNTIFS($AU34:$CM34,CI34,$B$1:$AT$1,"&lt;"&amp;41)</f>
        <v>31</v>
      </c>
      <c r="EC34">
        <f t="shared" ref="EC34:EC52" si="86">RANK(CJ34,$AU34:$CM34,0)+COUNTIFS($AU34:$CM34,CJ34,$B$1:$AT$1,"&lt;"&amp;42)</f>
        <v>42</v>
      </c>
      <c r="ED34">
        <f t="shared" ref="ED34:ED52" si="87">RANK(CK34,$AU34:$CM34,0)+COUNTIFS($AU34:$CM34,CK34,$B$1:$AT$1,"&lt;"&amp;43)</f>
        <v>27</v>
      </c>
      <c r="EE34">
        <f t="shared" ref="EE34:EE52" si="88">RANK(CL34,$AU34:$CM34,0)+COUNTIFS($AU34:$CM34,CL34,$B$1:$AT$1,"&lt;"&amp;44)</f>
        <v>8</v>
      </c>
      <c r="EF34">
        <f t="shared" ref="EF34:EF52" si="89">RANK(CM34,$AU34:$CM34,0)+COUNTIFS($AU34:$CM34,CM34,$B$1:$AT$1,"&lt;"&amp;45)</f>
        <v>9</v>
      </c>
    </row>
    <row r="35" spans="1:136" ht="16.5" customHeight="1">
      <c r="A35">
        <f>_calc_라운드기준!A35</f>
        <v>1211</v>
      </c>
      <c r="B35">
        <f>INDEX(_calc_누적빈도!B:B,$A35)-INDEX(_calc_누적빈도!B:B,$A35-기준150회_후보!$B$1)</f>
        <v>21</v>
      </c>
      <c r="C35">
        <f>INDEX(_calc_누적빈도!C:C,$A35)-INDEX(_calc_누적빈도!C:C,$A35-기준150회_후보!$B$1)</f>
        <v>11</v>
      </c>
      <c r="D35">
        <f>INDEX(_calc_누적빈도!D:D,$A35)-INDEX(_calc_누적빈도!D:D,$A35-기준150회_후보!$B$1)</f>
        <v>28</v>
      </c>
      <c r="E35">
        <f>INDEX(_calc_누적빈도!E:E,$A35)-INDEX(_calc_누적빈도!E:E,$A35-기준150회_후보!$B$1)</f>
        <v>18</v>
      </c>
      <c r="F35">
        <f>INDEX(_calc_누적빈도!F:F,$A35)-INDEX(_calc_누적빈도!F:F,$A35-기준150회_후보!$B$1)</f>
        <v>11</v>
      </c>
      <c r="G35">
        <f>INDEX(_calc_누적빈도!G:G,$A35)-INDEX(_calc_누적빈도!G:G,$A35-기준150회_후보!$B$1)</f>
        <v>29</v>
      </c>
      <c r="H35">
        <f>INDEX(_calc_누적빈도!H:H,$A35)-INDEX(_calc_누적빈도!H:H,$A35-기준150회_후보!$B$1)</f>
        <v>28</v>
      </c>
      <c r="I35">
        <f>INDEX(_calc_누적빈도!I:I,$A35)-INDEX(_calc_누적빈도!I:I,$A35-기준150회_후보!$B$1)</f>
        <v>17</v>
      </c>
      <c r="J35">
        <f>INDEX(_calc_누적빈도!J:J,$A35)-INDEX(_calc_누적빈도!J:J,$A35-기준150회_후보!$B$1)</f>
        <v>20</v>
      </c>
      <c r="K35">
        <f>INDEX(_calc_누적빈도!K:K,$A35)-INDEX(_calc_누적빈도!K:K,$A35-기준150회_후보!$B$1)</f>
        <v>16</v>
      </c>
      <c r="L35">
        <f>INDEX(_calc_누적빈도!L:L,$A35)-INDEX(_calc_누적빈도!L:L,$A35-기준150회_후보!$B$1)</f>
        <v>19</v>
      </c>
      <c r="M35">
        <f>INDEX(_calc_누적빈도!M:M,$A35)-INDEX(_calc_누적빈도!M:M,$A35-기준150회_후보!$B$1)</f>
        <v>21</v>
      </c>
      <c r="N35">
        <f>INDEX(_calc_누적빈도!N:N,$A35)-INDEX(_calc_누적빈도!N:N,$A35-기준150회_후보!$B$1)</f>
        <v>23</v>
      </c>
      <c r="O35">
        <f>INDEX(_calc_누적빈도!O:O,$A35)-INDEX(_calc_누적빈도!O:O,$A35-기준150회_후보!$B$1)</f>
        <v>17</v>
      </c>
      <c r="P35">
        <f>INDEX(_calc_누적빈도!P:P,$A35)-INDEX(_calc_누적빈도!P:P,$A35-기준150회_후보!$B$1)</f>
        <v>18</v>
      </c>
      <c r="Q35">
        <f>INDEX(_calc_누적빈도!Q:Q,$A35)-INDEX(_calc_누적빈도!Q:Q,$A35-기준150회_후보!$B$1)</f>
        <v>28</v>
      </c>
      <c r="R35">
        <f>INDEX(_calc_누적빈도!R:R,$A35)-INDEX(_calc_누적빈도!R:R,$A35-기준150회_후보!$B$1)</f>
        <v>17</v>
      </c>
      <c r="S35">
        <f>INDEX(_calc_누적빈도!S:S,$A35)-INDEX(_calc_누적빈도!S:S,$A35-기준150회_후보!$B$1)</f>
        <v>17</v>
      </c>
      <c r="T35">
        <f>INDEX(_calc_누적빈도!T:T,$A35)-INDEX(_calc_누적빈도!T:T,$A35-기준150회_후보!$B$1)</f>
        <v>25</v>
      </c>
      <c r="U35">
        <f>INDEX(_calc_누적빈도!U:U,$A35)-INDEX(_calc_누적빈도!U:U,$A35-기준150회_후보!$B$1)</f>
        <v>19</v>
      </c>
      <c r="V35">
        <f>INDEX(_calc_누적빈도!V:V,$A35)-INDEX(_calc_누적빈도!V:V,$A35-기준150회_후보!$B$1)</f>
        <v>22</v>
      </c>
      <c r="W35">
        <f>INDEX(_calc_누적빈도!W:W,$A35)-INDEX(_calc_누적빈도!W:W,$A35-기준150회_후보!$B$1)</f>
        <v>17</v>
      </c>
      <c r="X35">
        <f>INDEX(_calc_누적빈도!X:X,$A35)-INDEX(_calc_누적빈도!X:X,$A35-기준150회_후보!$B$1)</f>
        <v>19</v>
      </c>
      <c r="Y35">
        <f>INDEX(_calc_누적빈도!Y:Y,$A35)-INDEX(_calc_누적빈도!Y:Y,$A35-기준150회_후보!$B$1)</f>
        <v>22</v>
      </c>
      <c r="Z35">
        <f>INDEX(_calc_누적빈도!Z:Z,$A35)-INDEX(_calc_누적빈도!Z:Z,$A35-기준150회_후보!$B$1)</f>
        <v>12</v>
      </c>
      <c r="AA35">
        <f>INDEX(_calc_누적빈도!AA:AA,$A35)-INDEX(_calc_누적빈도!AA:AA,$A35-기준150회_후보!$B$1)</f>
        <v>20</v>
      </c>
      <c r="AB35">
        <f>INDEX(_calc_누적빈도!AB:AB,$A35)-INDEX(_calc_누적빈도!AB:AB,$A35-기준150회_후보!$B$1)</f>
        <v>23</v>
      </c>
      <c r="AC35">
        <f>INDEX(_calc_누적빈도!AC:AC,$A35)-INDEX(_calc_누적빈도!AC:AC,$A35-기준150회_후보!$B$1)</f>
        <v>24</v>
      </c>
      <c r="AD35">
        <f>INDEX(_calc_누적빈도!AD:AD,$A35)-INDEX(_calc_누적빈도!AD:AD,$A35-기준150회_후보!$B$1)</f>
        <v>18</v>
      </c>
      <c r="AE35">
        <f>INDEX(_calc_누적빈도!AE:AE,$A35)-INDEX(_calc_누적빈도!AE:AE,$A35-기준150회_후보!$B$1)</f>
        <v>27</v>
      </c>
      <c r="AF35">
        <f>INDEX(_calc_누적빈도!AF:AF,$A35)-INDEX(_calc_누적빈도!AF:AF,$A35-기준150회_후보!$B$1)</f>
        <v>21</v>
      </c>
      <c r="AG35">
        <f>INDEX(_calc_누적빈도!AG:AG,$A35)-INDEX(_calc_누적빈도!AG:AG,$A35-기준150회_후보!$B$1)</f>
        <v>18</v>
      </c>
      <c r="AH35">
        <f>INDEX(_calc_누적빈도!AH:AH,$A35)-INDEX(_calc_누적빈도!AH:AH,$A35-기준150회_후보!$B$1)</f>
        <v>24</v>
      </c>
      <c r="AI35">
        <f>INDEX(_calc_누적빈도!AI:AI,$A35)-INDEX(_calc_누적빈도!AI:AI,$A35-기준150회_후보!$B$1)</f>
        <v>18</v>
      </c>
      <c r="AJ35">
        <f>INDEX(_calc_누적빈도!AJ:AJ,$A35)-INDEX(_calc_누적빈도!AJ:AJ,$A35-기준150회_후보!$B$1)</f>
        <v>23</v>
      </c>
      <c r="AK35">
        <f>INDEX(_calc_누적빈도!AK:AK,$A35)-INDEX(_calc_누적빈도!AK:AK,$A35-기준150회_후보!$B$1)</f>
        <v>18</v>
      </c>
      <c r="AL35">
        <f>INDEX(_calc_누적빈도!AL:AL,$A35)-INDEX(_calc_누적빈도!AL:AL,$A35-기준150회_후보!$B$1)</f>
        <v>25</v>
      </c>
      <c r="AM35">
        <f>INDEX(_calc_누적빈도!AM:AM,$A35)-INDEX(_calc_누적빈도!AM:AM,$A35-기준150회_후보!$B$1)</f>
        <v>27</v>
      </c>
      <c r="AN35">
        <f>INDEX(_calc_누적빈도!AN:AN,$A35)-INDEX(_calc_누적빈도!AN:AN,$A35-기준150회_후보!$B$1)</f>
        <v>15</v>
      </c>
      <c r="AO35">
        <f>INDEX(_calc_누적빈도!AO:AO,$A35)-INDEX(_calc_누적빈도!AO:AO,$A35-기준150회_후보!$B$1)</f>
        <v>23</v>
      </c>
      <c r="AP35">
        <f>INDEX(_calc_누적빈도!AP:AP,$A35)-INDEX(_calc_누적빈도!AP:AP,$A35-기준150회_후보!$B$1)</f>
        <v>15</v>
      </c>
      <c r="AQ35">
        <f>INDEX(_calc_누적빈도!AQ:AQ,$A35)-INDEX(_calc_누적빈도!AQ:AQ,$A35-기준150회_후보!$B$1)</f>
        <v>15</v>
      </c>
      <c r="AR35">
        <f>INDEX(_calc_누적빈도!AR:AR,$A35)-INDEX(_calc_누적빈도!AR:AR,$A35-기준150회_후보!$B$1)</f>
        <v>14</v>
      </c>
      <c r="AS35">
        <f>INDEX(_calc_누적빈도!AS:AS,$A35)-INDEX(_calc_누적빈도!AS:AS,$A35-기준150회_후보!$B$1)</f>
        <v>18</v>
      </c>
      <c r="AT35">
        <f>INDEX(_calc_누적빈도!AT:AT,$A35)-INDEX(_calc_누적빈도!AT:AT,$A35-기준150회_후보!$B$1)</f>
        <v>19</v>
      </c>
      <c r="AU35">
        <f>(RANK(_calc_라운드기준!B35,_calc_라운드기준!$B35:$AT35,0)+COUNTIFS(_calc_라운드기준!$B35:$AT35,_calc_라운드기준!B35,$B$1:$AT$1,"&lt;"&amp;1))-(RANK(B35,$B35:$AT35,0)+COUNTIFS($B35:$AT35,B35,$B$1:$AT$1,"&lt;"&amp;1))</f>
        <v>-9</v>
      </c>
      <c r="AV35">
        <f>(RANK(_calc_라운드기준!C35,_calc_라운드기준!$B35:$AT35,0)+COUNTIFS(_calc_라운드기준!$B35:$AT35,_calc_라운드기준!C35,$B$1:$AT$1,"&lt;"&amp;2))-(RANK(C35,$B35:$AT35,0)+COUNTIFS($B35:$AT35,C35,$B$1:$AT$1,"&lt;"&amp;2))</f>
        <v>-12</v>
      </c>
      <c r="AW35">
        <f>(RANK(_calc_라운드기준!D35,_calc_라운드기준!$B35:$AT35,0)+COUNTIFS(_calc_라운드기준!$B35:$AT35,_calc_라운드기준!D35,$B$1:$AT$1,"&lt;"&amp;3))-(RANK(D35,$B35:$AT35,0)+COUNTIFS($B35:$AT35,D35,$B$1:$AT$1,"&lt;"&amp;3))</f>
        <v>1</v>
      </c>
      <c r="AX35">
        <f>(RANK(_calc_라운드기준!E35,_calc_라운드기준!$B35:$AT35,0)+COUNTIFS(_calc_라운드기준!$B35:$AT35,_calc_라운드기준!E35,$B$1:$AT$1,"&lt;"&amp;4))-(RANK(E35,$B35:$AT35,0)+COUNTIFS($B35:$AT35,E35,$B$1:$AT$1,"&lt;"&amp;4))</f>
        <v>-2</v>
      </c>
      <c r="AY35">
        <f>(RANK(_calc_라운드기준!F35,_calc_라운드기준!$B35:$AT35,0)+COUNTIFS(_calc_라운드기준!$B35:$AT35,_calc_라운드기준!F35,$B$1:$AT$1,"&lt;"&amp;5))-(RANK(F35,$B35:$AT35,0)+COUNTIFS($B35:$AT35,F35,$B$1:$AT$1,"&lt;"&amp;5))</f>
        <v>-20</v>
      </c>
      <c r="AZ35">
        <f>(RANK(_calc_라운드기준!G35,_calc_라운드기준!$B35:$AT35,0)+COUNTIFS(_calc_라운드기준!$B35:$AT35,_calc_라운드기준!G35,$B$1:$AT$1,"&lt;"&amp;6))-(RANK(G35,$B35:$AT35,0)+COUNTIFS($B35:$AT35,G35,$B$1:$AT$1,"&lt;"&amp;6))</f>
        <v>4</v>
      </c>
      <c r="BA35">
        <f>(RANK(_calc_라운드기준!H35,_calc_라운드기준!$B35:$AT35,0)+COUNTIFS(_calc_라운드기준!$B35:$AT35,_calc_라운드기준!H35,$B$1:$AT$1,"&lt;"&amp;7))-(RANK(H35,$B35:$AT35,0)+COUNTIFS($B35:$AT35,H35,$B$1:$AT$1,"&lt;"&amp;7))</f>
        <v>3</v>
      </c>
      <c r="BB35">
        <f>(RANK(_calc_라운드기준!I35,_calc_라운드기준!$B35:$AT35,0)+COUNTIFS(_calc_라운드기준!$B35:$AT35,_calc_라운드기준!I35,$B$1:$AT$1,"&lt;"&amp;8))-(RANK(I35,$B35:$AT35,0)+COUNTIFS($B35:$AT35,I35,$B$1:$AT$1,"&lt;"&amp;8))</f>
        <v>-14</v>
      </c>
      <c r="BC35">
        <f>(RANK(_calc_라운드기준!J35,_calc_라운드기준!$B35:$AT35,0)+COUNTIFS(_calc_라운드기준!$B35:$AT35,_calc_라운드기준!J35,$B$1:$AT$1,"&lt;"&amp;9))-(RANK(J35,$B35:$AT35,0)+COUNTIFS($B35:$AT35,J35,$B$1:$AT$1,"&lt;"&amp;9))</f>
        <v>-11</v>
      </c>
      <c r="BD35">
        <f>(RANK(_calc_라운드기준!K35,_calc_라운드기준!$B35:$AT35,0)+COUNTIFS(_calc_라운드기준!$B35:$AT35,_calc_라운드기준!K35,$B$1:$AT$1,"&lt;"&amp;10))-(RANK(K35,$B35:$AT35,0)+COUNTIFS($B35:$AT35,K35,$B$1:$AT$1,"&lt;"&amp;10))</f>
        <v>6</v>
      </c>
      <c r="BE35">
        <f>(RANK(_calc_라운드기준!L35,_calc_라운드기준!$B35:$AT35,0)+COUNTIFS(_calc_라운드기준!$B35:$AT35,_calc_라운드기준!L35,$B$1:$AT$1,"&lt;"&amp;11))-(RANK(L35,$B35:$AT35,0)+COUNTIFS($B35:$AT35,L35,$B$1:$AT$1,"&lt;"&amp;11))</f>
        <v>11</v>
      </c>
      <c r="BF35">
        <f>(RANK(_calc_라운드기준!M35,_calc_라운드기준!$B35:$AT35,0)+COUNTIFS(_calc_라운드기준!$B35:$AT35,_calc_라운드기준!M35,$B$1:$AT$1,"&lt;"&amp;12))-(RANK(M35,$B35:$AT35,0)+COUNTIFS($B35:$AT35,M35,$B$1:$AT$1,"&lt;"&amp;12))</f>
        <v>-8</v>
      </c>
      <c r="BG35">
        <f>(RANK(_calc_라운드기준!N35,_calc_라운드기준!$B35:$AT35,0)+COUNTIFS(_calc_라운드기준!$B35:$AT35,_calc_라운드기준!N35,$B$1:$AT$1,"&lt;"&amp;13))-(RANK(N35,$B35:$AT35,0)+COUNTIFS($B35:$AT35,N35,$B$1:$AT$1,"&lt;"&amp;13))</f>
        <v>15</v>
      </c>
      <c r="BH35">
        <f>(RANK(_calc_라운드기준!O35,_calc_라운드기준!$B35:$AT35,0)+COUNTIFS(_calc_라운드기준!$B35:$AT35,_calc_라운드기준!O35,$B$1:$AT$1,"&lt;"&amp;14))-(RANK(O35,$B35:$AT35,0)+COUNTIFS($B35:$AT35,O35,$B$1:$AT$1,"&lt;"&amp;14))</f>
        <v>4</v>
      </c>
      <c r="BI35">
        <f>(RANK(_calc_라운드기준!P35,_calc_라운드기준!$B35:$AT35,0)+COUNTIFS(_calc_라운드기준!$B35:$AT35,_calc_라운드기준!P35,$B$1:$AT$1,"&lt;"&amp;15))-(RANK(P35,$B35:$AT35,0)+COUNTIFS($B35:$AT35,P35,$B$1:$AT$1,"&lt;"&amp;15))</f>
        <v>0</v>
      </c>
      <c r="BJ35">
        <f>(RANK(_calc_라운드기준!Q35,_calc_라운드기준!$B35:$AT35,0)+COUNTIFS(_calc_라운드기준!$B35:$AT35,_calc_라운드기준!Q35,$B$1:$AT$1,"&lt;"&amp;16))-(RANK(Q35,$B35:$AT35,0)+COUNTIFS($B35:$AT35,Q35,$B$1:$AT$1,"&lt;"&amp;16))</f>
        <v>-3</v>
      </c>
      <c r="BK35">
        <f>(RANK(_calc_라운드기준!R35,_calc_라운드기준!$B35:$AT35,0)+COUNTIFS(_calc_라운드기준!$B35:$AT35,_calc_라운드기준!R35,$B$1:$AT$1,"&lt;"&amp;17))-(RANK(R35,$B35:$AT35,0)+COUNTIFS($B35:$AT35,R35,$B$1:$AT$1,"&lt;"&amp;17))</f>
        <v>-24</v>
      </c>
      <c r="BL35">
        <f>(RANK(_calc_라운드기준!S35,_calc_라운드기준!$B35:$AT35,0)+COUNTIFS(_calc_라운드기준!$B35:$AT35,_calc_라운드기준!S35,$B$1:$AT$1,"&lt;"&amp;18))-(RANK(S35,$B35:$AT35,0)+COUNTIFS($B35:$AT35,S35,$B$1:$AT$1,"&lt;"&amp;18))</f>
        <v>-2</v>
      </c>
      <c r="BM35">
        <f>(RANK(_calc_라운드기준!T35,_calc_라운드기준!$B35:$AT35,0)+COUNTIFS(_calc_라운드기준!$B35:$AT35,_calc_라운드기준!T35,$B$1:$AT$1,"&lt;"&amp;19))-(RANK(T35,$B35:$AT35,0)+COUNTIFS($B35:$AT35,T35,$B$1:$AT$1,"&lt;"&amp;19))</f>
        <v>28</v>
      </c>
      <c r="BN35">
        <f>(RANK(_calc_라운드기준!U35,_calc_라운드기준!$B35:$AT35,0)+COUNTIFS(_calc_라운드기준!$B35:$AT35,_calc_라운드기준!U35,$B$1:$AT$1,"&lt;"&amp;20))-(RANK(U35,$B35:$AT35,0)+COUNTIFS($B35:$AT35,U35,$B$1:$AT$1,"&lt;"&amp;20))</f>
        <v>-3</v>
      </c>
      <c r="BO35">
        <f>(RANK(_calc_라운드기준!V35,_calc_라운드기준!$B35:$AT35,0)+COUNTIFS(_calc_라운드기준!$B35:$AT35,_calc_라운드기준!V35,$B$1:$AT$1,"&lt;"&amp;21))-(RANK(V35,$B35:$AT35,0)+COUNTIFS($B35:$AT35,V35,$B$1:$AT$1,"&lt;"&amp;21))</f>
        <v>21</v>
      </c>
      <c r="BP35">
        <f>(RANK(_calc_라운드기준!W35,_calc_라운드기준!$B35:$AT35,0)+COUNTIFS(_calc_라운드기준!$B35:$AT35,_calc_라운드기준!W35,$B$1:$AT$1,"&lt;"&amp;22))-(RANK(W35,$B35:$AT35,0)+COUNTIFS($B35:$AT35,W35,$B$1:$AT$1,"&lt;"&amp;22))</f>
        <v>2</v>
      </c>
      <c r="BQ35">
        <f>(RANK(_calc_라운드기준!X35,_calc_라운드기준!$B35:$AT35,0)+COUNTIFS(_calc_라운드기준!$B35:$AT35,_calc_라운드기준!X35,$B$1:$AT$1,"&lt;"&amp;23))-(RANK(X35,$B35:$AT35,0)+COUNTIFS($B35:$AT35,X35,$B$1:$AT$1,"&lt;"&amp;23))</f>
        <v>-17</v>
      </c>
      <c r="BR35">
        <f>(RANK(_calc_라운드기준!Y35,_calc_라운드기준!$B35:$AT35,0)+COUNTIFS(_calc_라운드기준!$B35:$AT35,_calc_라운드기준!Y35,$B$1:$AT$1,"&lt;"&amp;24))-(RANK(Y35,$B35:$AT35,0)+COUNTIFS($B35:$AT35,Y35,$B$1:$AT$1,"&lt;"&amp;24))</f>
        <v>-12</v>
      </c>
      <c r="BS35">
        <f>(RANK(_calc_라운드기준!Z35,_calc_라운드기준!$B35:$AT35,0)+COUNTIFS(_calc_라운드기준!$B35:$AT35,_calc_라운드기준!Z35,$B$1:$AT$1,"&lt;"&amp;25))-(RANK(Z35,$B35:$AT35,0)+COUNTIFS($B35:$AT35,Z35,$B$1:$AT$1,"&lt;"&amp;25))</f>
        <v>-15</v>
      </c>
      <c r="BT35">
        <f>(RANK(_calc_라운드기준!AA35,_calc_라운드기준!$B35:$AT35,0)+COUNTIFS(_calc_라운드기준!$B35:$AT35,_calc_라운드기준!AA35,$B$1:$AT$1,"&lt;"&amp;26))-(RANK(AA35,$B35:$AT35,0)+COUNTIFS($B35:$AT35,AA35,$B$1:$AT$1,"&lt;"&amp;26))</f>
        <v>8</v>
      </c>
      <c r="BU35">
        <f>(RANK(_calc_라운드기준!AB35,_calc_라운드기준!$B35:$AT35,0)+COUNTIFS(_calc_라운드기준!$B35:$AT35,_calc_라운드기준!AB35,$B$1:$AT$1,"&lt;"&amp;27))-(RANK(AB35,$B35:$AT35,0)+COUNTIFS($B35:$AT35,AB35,$B$1:$AT$1,"&lt;"&amp;27))</f>
        <v>-10</v>
      </c>
      <c r="BV35">
        <f>(RANK(_calc_라운드기준!AC35,_calc_라운드기준!$B35:$AT35,0)+COUNTIFS(_calc_라운드기준!$B35:$AT35,_calc_라운드기준!AC35,$B$1:$AT$1,"&lt;"&amp;28))-(RANK(AC35,$B35:$AT35,0)+COUNTIFS($B35:$AT35,AC35,$B$1:$AT$1,"&lt;"&amp;28))</f>
        <v>3</v>
      </c>
      <c r="BW35">
        <f>(RANK(_calc_라운드기준!AD35,_calc_라운드기준!$B35:$AT35,0)+COUNTIFS(_calc_라운드기준!$B35:$AT35,_calc_라운드기준!AD35,$B$1:$AT$1,"&lt;"&amp;29))-(RANK(AD35,$B35:$AT35,0)+COUNTIFS($B35:$AT35,AD35,$B$1:$AT$1,"&lt;"&amp;29))</f>
        <v>-15</v>
      </c>
      <c r="BX35">
        <f>(RANK(_calc_라운드기준!AE35,_calc_라운드기준!$B35:$AT35,0)+COUNTIFS(_calc_라운드기준!$B35:$AT35,_calc_라운드기준!AE35,$B$1:$AT$1,"&lt;"&amp;30))-(RANK(AE35,$B35:$AT35,0)+COUNTIFS($B35:$AT35,AE35,$B$1:$AT$1,"&lt;"&amp;30))</f>
        <v>16</v>
      </c>
      <c r="BY35">
        <f>(RANK(_calc_라운드기준!AF35,_calc_라운드기준!$B35:$AT35,0)+COUNTIFS(_calc_라운드기준!$B35:$AT35,_calc_라운드기준!AF35,$B$1:$AT$1,"&lt;"&amp;31))-(RANK(AF35,$B35:$AT35,0)+COUNTIFS($B35:$AT35,AF35,$B$1:$AT$1,"&lt;"&amp;31))</f>
        <v>11</v>
      </c>
      <c r="BZ35">
        <f>(RANK(_calc_라운드기준!AG35,_calc_라운드기준!$B35:$AT35,0)+COUNTIFS(_calc_라운드기준!$B35:$AT35,_calc_라운드기준!AG35,$B$1:$AT$1,"&lt;"&amp;32))-(RANK(AG35,$B35:$AT35,0)+COUNTIFS($B35:$AT35,AG35,$B$1:$AT$1,"&lt;"&amp;32))</f>
        <v>11</v>
      </c>
      <c r="CA35">
        <f>(RANK(_calc_라운드기준!AH35,_calc_라운드기준!$B35:$AT35,0)+COUNTIFS(_calc_라운드기준!$B35:$AT35,_calc_라운드기준!AH35,$B$1:$AT$1,"&lt;"&amp;33))-(RANK(AH35,$B35:$AT35,0)+COUNTIFS($B35:$AT35,AH35,$B$1:$AT$1,"&lt;"&amp;33))</f>
        <v>12</v>
      </c>
      <c r="CB35">
        <f>(RANK(_calc_라운드기준!AI35,_calc_라운드기준!$B35:$AT35,0)+COUNTIFS(_calc_라운드기준!$B35:$AT35,_calc_라운드기준!AI35,$B$1:$AT$1,"&lt;"&amp;34))-(RANK(AI35,$B35:$AT35,0)+COUNTIFS($B35:$AT35,AI35,$B$1:$AT$1,"&lt;"&amp;34))</f>
        <v>15</v>
      </c>
      <c r="CC35">
        <f>(RANK(_calc_라운드기준!AJ35,_calc_라운드기준!$B35:$AT35,0)+COUNTIFS(_calc_라운드기준!$B35:$AT35,_calc_라운드기준!AJ35,$B$1:$AT$1,"&lt;"&amp;35))-(RANK(AJ35,$B35:$AT35,0)+COUNTIFS($B35:$AT35,AJ35,$B$1:$AT$1,"&lt;"&amp;35))</f>
        <v>10</v>
      </c>
      <c r="CD35">
        <f>(RANK(_calc_라운드기준!AK35,_calc_라운드기준!$B35:$AT35,0)+COUNTIFS(_calc_라운드기준!$B35:$AT35,_calc_라운드기준!AK35,$B$1:$AT$1,"&lt;"&amp;36))-(RANK(AK35,$B35:$AT35,0)+COUNTIFS($B35:$AT35,AK35,$B$1:$AT$1,"&lt;"&amp;36))</f>
        <v>0</v>
      </c>
      <c r="CE35">
        <f>(RANK(_calc_라운드기준!AL35,_calc_라운드기준!$B35:$AT35,0)+COUNTIFS(_calc_라운드기준!$B35:$AT35,_calc_라운드기준!AL35,$B$1:$AT$1,"&lt;"&amp;37))-(RANK(AL35,$B35:$AT35,0)+COUNTIFS($B35:$AT35,AL35,$B$1:$AT$1,"&lt;"&amp;37))</f>
        <v>6</v>
      </c>
      <c r="CF35">
        <f>(RANK(_calc_라운드기준!AM35,_calc_라운드기준!$B35:$AT35,0)+COUNTIFS(_calc_라운드기준!$B35:$AT35,_calc_라운드기준!AM35,$B$1:$AT$1,"&lt;"&amp;38))-(RANK(AM35,$B35:$AT35,0)+COUNTIFS($B35:$AT35,AM35,$B$1:$AT$1,"&lt;"&amp;38))</f>
        <v>9</v>
      </c>
      <c r="CG35">
        <f>(RANK(_calc_라운드기준!AN35,_calc_라운드기준!$B35:$AT35,0)+COUNTIFS(_calc_라운드기준!$B35:$AT35,_calc_라운드기준!AN35,$B$1:$AT$1,"&lt;"&amp;39))-(RANK(AN35,$B35:$AT35,0)+COUNTIFS($B35:$AT35,AN35,$B$1:$AT$1,"&lt;"&amp;39))</f>
        <v>-23</v>
      </c>
      <c r="CH35">
        <f>(RANK(_calc_라운드기준!AO35,_calc_라운드기준!$B35:$AT35,0)+COUNTIFS(_calc_라운드기준!$B35:$AT35,_calc_라운드기준!AO35,$B$1:$AT$1,"&lt;"&amp;40))-(RANK(AO35,$B35:$AT35,0)+COUNTIFS($B35:$AT35,AO35,$B$1:$AT$1,"&lt;"&amp;40))</f>
        <v>3</v>
      </c>
      <c r="CI35">
        <f>(RANK(_calc_라운드기준!AP35,_calc_라운드기준!$B35:$AT35,0)+COUNTIFS(_calc_라운드기준!$B35:$AT35,_calc_라운드기준!AP35,$B$1:$AT$1,"&lt;"&amp;41))-(RANK(AP35,$B35:$AT35,0)+COUNTIFS($B35:$AT35,AP35,$B$1:$AT$1,"&lt;"&amp;41))</f>
        <v>-3</v>
      </c>
      <c r="CJ35">
        <f>(RANK(_calc_라운드기준!AQ35,_calc_라운드기준!$B35:$AT35,0)+COUNTIFS(_calc_라운드기준!$B35:$AT35,_calc_라운드기준!AQ35,$B$1:$AT$1,"&lt;"&amp;42))-(RANK(AQ35,$B35:$AT35,0)+COUNTIFS($B35:$AT35,AQ35,$B$1:$AT$1,"&lt;"&amp;42))</f>
        <v>-23</v>
      </c>
      <c r="CK35">
        <f>(RANK(_calc_라운드기준!AR35,_calc_라운드기준!$B35:$AT35,0)+COUNTIFS(_calc_라운드기준!$B35:$AT35,_calc_라운드기준!AR35,$B$1:$AT$1,"&lt;"&amp;43))-(RANK(AR35,$B35:$AT35,0)+COUNTIFS($B35:$AT35,AR35,$B$1:$AT$1,"&lt;"&amp;43))</f>
        <v>-1</v>
      </c>
      <c r="CL35">
        <f>(RANK(_calc_라운드기준!AS35,_calc_라운드기준!$B35:$AT35,0)+COUNTIFS(_calc_라운드기준!$B35:$AT35,_calc_라운드기준!AS35,$B$1:$AT$1,"&lt;"&amp;44))-(RANK(AS35,$B35:$AT35,0)+COUNTIFS($B35:$AT35,AS35,$B$1:$AT$1,"&lt;"&amp;44))</f>
        <v>10</v>
      </c>
      <c r="CM35">
        <f>(RANK(_calc_라운드기준!AT35,_calc_라운드기준!$B35:$AT35,0)+COUNTIFS(_calc_라운드기준!$B35:$AT35,_calc_라운드기준!AT35,$B$1:$AT$1,"&lt;"&amp;45))-(RANK(AT35,$B35:$AT35,0)+COUNTIFS($B35:$AT35,AT35,$B$1:$AT$1,"&lt;"&amp;45))</f>
        <v>18</v>
      </c>
      <c r="CN35">
        <f t="shared" si="45"/>
        <v>33</v>
      </c>
      <c r="CO35">
        <f t="shared" si="46"/>
        <v>36</v>
      </c>
      <c r="CP35">
        <f t="shared" si="47"/>
        <v>23</v>
      </c>
      <c r="CQ35">
        <f t="shared" si="48"/>
        <v>27</v>
      </c>
      <c r="CR35">
        <f t="shared" si="49"/>
        <v>42</v>
      </c>
      <c r="CS35">
        <f t="shared" si="50"/>
        <v>17</v>
      </c>
      <c r="CT35">
        <f t="shared" si="51"/>
        <v>19</v>
      </c>
      <c r="CU35">
        <f t="shared" si="52"/>
        <v>38</v>
      </c>
      <c r="CV35">
        <f t="shared" si="53"/>
        <v>35</v>
      </c>
      <c r="CW35">
        <f t="shared" si="54"/>
        <v>15</v>
      </c>
      <c r="CX35">
        <f t="shared" si="55"/>
        <v>8</v>
      </c>
      <c r="CY35">
        <f t="shared" si="56"/>
        <v>32</v>
      </c>
      <c r="CZ35">
        <f t="shared" si="57"/>
        <v>5</v>
      </c>
      <c r="DA35">
        <f t="shared" si="58"/>
        <v>18</v>
      </c>
      <c r="DB35">
        <f t="shared" si="59"/>
        <v>24</v>
      </c>
      <c r="DC35">
        <f t="shared" si="60"/>
        <v>29</v>
      </c>
      <c r="DD35">
        <f t="shared" si="61"/>
        <v>45</v>
      </c>
      <c r="DE35">
        <f t="shared" si="62"/>
        <v>28</v>
      </c>
      <c r="DF35">
        <f t="shared" si="63"/>
        <v>1</v>
      </c>
      <c r="DG35">
        <f t="shared" si="64"/>
        <v>30</v>
      </c>
      <c r="DH35">
        <f t="shared" si="65"/>
        <v>2</v>
      </c>
      <c r="DI35">
        <f t="shared" si="66"/>
        <v>22</v>
      </c>
      <c r="DJ35">
        <f t="shared" si="67"/>
        <v>41</v>
      </c>
      <c r="DK35">
        <f t="shared" si="68"/>
        <v>37</v>
      </c>
      <c r="DL35">
        <f t="shared" si="69"/>
        <v>39</v>
      </c>
      <c r="DM35">
        <f t="shared" si="70"/>
        <v>14</v>
      </c>
      <c r="DN35">
        <f t="shared" si="71"/>
        <v>34</v>
      </c>
      <c r="DO35">
        <f t="shared" si="72"/>
        <v>20</v>
      </c>
      <c r="DP35">
        <f t="shared" si="73"/>
        <v>40</v>
      </c>
      <c r="DQ35">
        <f t="shared" si="74"/>
        <v>4</v>
      </c>
      <c r="DR35">
        <f t="shared" si="75"/>
        <v>9</v>
      </c>
      <c r="DS35">
        <f t="shared" si="76"/>
        <v>10</v>
      </c>
      <c r="DT35">
        <f t="shared" si="77"/>
        <v>7</v>
      </c>
      <c r="DU35">
        <f t="shared" si="78"/>
        <v>6</v>
      </c>
      <c r="DV35">
        <f t="shared" si="79"/>
        <v>11</v>
      </c>
      <c r="DW35">
        <f t="shared" si="80"/>
        <v>25</v>
      </c>
      <c r="DX35">
        <f t="shared" si="81"/>
        <v>16</v>
      </c>
      <c r="DY35">
        <f t="shared" si="82"/>
        <v>13</v>
      </c>
      <c r="DZ35">
        <f t="shared" si="83"/>
        <v>43</v>
      </c>
      <c r="EA35">
        <f t="shared" si="84"/>
        <v>21</v>
      </c>
      <c r="EB35">
        <f t="shared" si="85"/>
        <v>31</v>
      </c>
      <c r="EC35">
        <f t="shared" si="86"/>
        <v>44</v>
      </c>
      <c r="ED35">
        <f t="shared" si="87"/>
        <v>26</v>
      </c>
      <c r="EE35">
        <f t="shared" si="88"/>
        <v>12</v>
      </c>
      <c r="EF35">
        <f t="shared" si="89"/>
        <v>3</v>
      </c>
    </row>
    <row r="36" spans="1:136" ht="16.5" customHeight="1">
      <c r="A36">
        <f>_calc_라운드기준!A36</f>
        <v>1210</v>
      </c>
      <c r="B36">
        <f>INDEX(_calc_누적빈도!B:B,$A36)-INDEX(_calc_누적빈도!B:B,$A36-기준150회_후보!$B$1)</f>
        <v>20</v>
      </c>
      <c r="C36">
        <f>INDEX(_calc_누적빈도!C:C,$A36)-INDEX(_calc_누적빈도!C:C,$A36-기준150회_후보!$B$1)</f>
        <v>11</v>
      </c>
      <c r="D36">
        <f>INDEX(_calc_누적빈도!D:D,$A36)-INDEX(_calc_누적빈도!D:D,$A36-기준150회_후보!$B$1)</f>
        <v>29</v>
      </c>
      <c r="E36">
        <f>INDEX(_calc_누적빈도!E:E,$A36)-INDEX(_calc_누적빈도!E:E,$A36-기준150회_후보!$B$1)</f>
        <v>18</v>
      </c>
      <c r="F36">
        <f>INDEX(_calc_누적빈도!F:F,$A36)-INDEX(_calc_누적빈도!F:F,$A36-기준150회_후보!$B$1)</f>
        <v>11</v>
      </c>
      <c r="G36">
        <f>INDEX(_calc_누적빈도!G:G,$A36)-INDEX(_calc_누적빈도!G:G,$A36-기준150회_후보!$B$1)</f>
        <v>29</v>
      </c>
      <c r="H36">
        <f>INDEX(_calc_누적빈도!H:H,$A36)-INDEX(_calc_누적빈도!H:H,$A36-기준150회_후보!$B$1)</f>
        <v>27</v>
      </c>
      <c r="I36">
        <f>INDEX(_calc_누적빈도!I:I,$A36)-INDEX(_calc_누적빈도!I:I,$A36-기준150회_후보!$B$1)</f>
        <v>17</v>
      </c>
      <c r="J36">
        <f>INDEX(_calc_누적빈도!J:J,$A36)-INDEX(_calc_누적빈도!J:J,$A36-기준150회_후보!$B$1)</f>
        <v>19</v>
      </c>
      <c r="K36">
        <f>INDEX(_calc_누적빈도!K:K,$A36)-INDEX(_calc_누적빈도!K:K,$A36-기준150회_후보!$B$1)</f>
        <v>17</v>
      </c>
      <c r="L36">
        <f>INDEX(_calc_누적빈도!L:L,$A36)-INDEX(_calc_누적빈도!L:L,$A36-기준150회_후보!$B$1)</f>
        <v>19</v>
      </c>
      <c r="M36">
        <f>INDEX(_calc_누적빈도!M:M,$A36)-INDEX(_calc_누적빈도!M:M,$A36-기준150회_후보!$B$1)</f>
        <v>21</v>
      </c>
      <c r="N36">
        <f>INDEX(_calc_누적빈도!N:N,$A36)-INDEX(_calc_누적빈도!N:N,$A36-기준150회_후보!$B$1)</f>
        <v>23</v>
      </c>
      <c r="O36">
        <f>INDEX(_calc_누적빈도!O:O,$A36)-INDEX(_calc_누적빈도!O:O,$A36-기준150회_후보!$B$1)</f>
        <v>17</v>
      </c>
      <c r="P36">
        <f>INDEX(_calc_누적빈도!P:P,$A36)-INDEX(_calc_누적빈도!P:P,$A36-기준150회_후보!$B$1)</f>
        <v>18</v>
      </c>
      <c r="Q36">
        <f>INDEX(_calc_누적빈도!Q:Q,$A36)-INDEX(_calc_누적빈도!Q:Q,$A36-기준150회_후보!$B$1)</f>
        <v>28</v>
      </c>
      <c r="R36">
        <f>INDEX(_calc_누적빈도!R:R,$A36)-INDEX(_calc_누적빈도!R:R,$A36-기준150회_후보!$B$1)</f>
        <v>16</v>
      </c>
      <c r="S36">
        <f>INDEX(_calc_누적빈도!S:S,$A36)-INDEX(_calc_누적빈도!S:S,$A36-기준150회_후보!$B$1)</f>
        <v>17</v>
      </c>
      <c r="T36">
        <f>INDEX(_calc_누적빈도!T:T,$A36)-INDEX(_calc_누적빈도!T:T,$A36-기준150회_후보!$B$1)</f>
        <v>25</v>
      </c>
      <c r="U36">
        <f>INDEX(_calc_누적빈도!U:U,$A36)-INDEX(_calc_누적빈도!U:U,$A36-기준150회_후보!$B$1)</f>
        <v>19</v>
      </c>
      <c r="V36">
        <f>INDEX(_calc_누적빈도!V:V,$A36)-INDEX(_calc_누적빈도!V:V,$A36-기준150회_후보!$B$1)</f>
        <v>22</v>
      </c>
      <c r="W36">
        <f>INDEX(_calc_누적빈도!W:W,$A36)-INDEX(_calc_누적빈도!W:W,$A36-기준150회_후보!$B$1)</f>
        <v>17</v>
      </c>
      <c r="X36">
        <f>INDEX(_calc_누적빈도!X:X,$A36)-INDEX(_calc_누적빈도!X:X,$A36-기준150회_후보!$B$1)</f>
        <v>19</v>
      </c>
      <c r="Y36">
        <f>INDEX(_calc_누적빈도!Y:Y,$A36)-INDEX(_calc_누적빈도!Y:Y,$A36-기준150회_후보!$B$1)</f>
        <v>23</v>
      </c>
      <c r="Z36">
        <f>INDEX(_calc_누적빈도!Z:Z,$A36)-INDEX(_calc_누적빈도!Z:Z,$A36-기준150회_후보!$B$1)</f>
        <v>12</v>
      </c>
      <c r="AA36">
        <f>INDEX(_calc_누적빈도!AA:AA,$A36)-INDEX(_calc_누적빈도!AA:AA,$A36-기준150회_후보!$B$1)</f>
        <v>20</v>
      </c>
      <c r="AB36">
        <f>INDEX(_calc_누적빈도!AB:AB,$A36)-INDEX(_calc_누적빈도!AB:AB,$A36-기준150회_후보!$B$1)</f>
        <v>22</v>
      </c>
      <c r="AC36">
        <f>INDEX(_calc_누적빈도!AC:AC,$A36)-INDEX(_calc_누적빈도!AC:AC,$A36-기준150회_후보!$B$1)</f>
        <v>24</v>
      </c>
      <c r="AD36">
        <f>INDEX(_calc_누적빈도!AD:AD,$A36)-INDEX(_calc_누적빈도!AD:AD,$A36-기준150회_후보!$B$1)</f>
        <v>18</v>
      </c>
      <c r="AE36">
        <f>INDEX(_calc_누적빈도!AE:AE,$A36)-INDEX(_calc_누적빈도!AE:AE,$A36-기준150회_후보!$B$1)</f>
        <v>27</v>
      </c>
      <c r="AF36">
        <f>INDEX(_calc_누적빈도!AF:AF,$A36)-INDEX(_calc_누적빈도!AF:AF,$A36-기준150회_후보!$B$1)</f>
        <v>21</v>
      </c>
      <c r="AG36">
        <f>INDEX(_calc_누적빈도!AG:AG,$A36)-INDEX(_calc_누적빈도!AG:AG,$A36-기준150회_후보!$B$1)</f>
        <v>18</v>
      </c>
      <c r="AH36">
        <f>INDEX(_calc_누적빈도!AH:AH,$A36)-INDEX(_calc_누적빈도!AH:AH,$A36-기준150회_후보!$B$1)</f>
        <v>25</v>
      </c>
      <c r="AI36">
        <f>INDEX(_calc_누적빈도!AI:AI,$A36)-INDEX(_calc_누적빈도!AI:AI,$A36-기준150회_후보!$B$1)</f>
        <v>18</v>
      </c>
      <c r="AJ36">
        <f>INDEX(_calc_누적빈도!AJ:AJ,$A36)-INDEX(_calc_누적빈도!AJ:AJ,$A36-기준150회_후보!$B$1)</f>
        <v>23</v>
      </c>
      <c r="AK36">
        <f>INDEX(_calc_누적빈도!AK:AK,$A36)-INDEX(_calc_누적빈도!AK:AK,$A36-기준150회_후보!$B$1)</f>
        <v>18</v>
      </c>
      <c r="AL36">
        <f>INDEX(_calc_누적빈도!AL:AL,$A36)-INDEX(_calc_누적빈도!AL:AL,$A36-기준150회_후보!$B$1)</f>
        <v>25</v>
      </c>
      <c r="AM36">
        <f>INDEX(_calc_누적빈도!AM:AM,$A36)-INDEX(_calc_누적빈도!AM:AM,$A36-기준150회_후보!$B$1)</f>
        <v>27</v>
      </c>
      <c r="AN36">
        <f>INDEX(_calc_누적빈도!AN:AN,$A36)-INDEX(_calc_누적빈도!AN:AN,$A36-기준150회_후보!$B$1)</f>
        <v>15</v>
      </c>
      <c r="AO36">
        <f>INDEX(_calc_누적빈도!AO:AO,$A36)-INDEX(_calc_누적빈도!AO:AO,$A36-기준150회_후보!$B$1)</f>
        <v>23</v>
      </c>
      <c r="AP36">
        <f>INDEX(_calc_누적빈도!AP:AP,$A36)-INDEX(_calc_누적빈도!AP:AP,$A36-기준150회_후보!$B$1)</f>
        <v>15</v>
      </c>
      <c r="AQ36">
        <f>INDEX(_calc_누적빈도!AQ:AQ,$A36)-INDEX(_calc_누적빈도!AQ:AQ,$A36-기준150회_후보!$B$1)</f>
        <v>15</v>
      </c>
      <c r="AR36">
        <f>INDEX(_calc_누적빈도!AR:AR,$A36)-INDEX(_calc_누적빈도!AR:AR,$A36-기준150회_후보!$B$1)</f>
        <v>14</v>
      </c>
      <c r="AS36">
        <f>INDEX(_calc_누적빈도!AS:AS,$A36)-INDEX(_calc_누적빈도!AS:AS,$A36-기준150회_후보!$B$1)</f>
        <v>18</v>
      </c>
      <c r="AT36">
        <f>INDEX(_calc_누적빈도!AT:AT,$A36)-INDEX(_calc_누적빈도!AT:AT,$A36-기준150회_후보!$B$1)</f>
        <v>20</v>
      </c>
      <c r="AU36">
        <f>(RANK(_calc_라운드기준!B36,_calc_라운드기준!$B36:$AT36,0)+COUNTIFS(_calc_라운드기준!$B36:$AT36,_calc_라운드기준!B36,$B$1:$AT$1,"&lt;"&amp;1))-(RANK(B36,$B36:$AT36,0)+COUNTIFS($B36:$AT36,B36,$B$1:$AT$1,"&lt;"&amp;1))</f>
        <v>-4</v>
      </c>
      <c r="AV36">
        <f>(RANK(_calc_라운드기준!C36,_calc_라운드기준!$B36:$AT36,0)+COUNTIFS(_calc_라운드기준!$B36:$AT36,_calc_라운드기준!C36,$B$1:$AT$1,"&lt;"&amp;2))-(RANK(C36,$B36:$AT36,0)+COUNTIFS($B36:$AT36,C36,$B$1:$AT$1,"&lt;"&amp;2))</f>
        <v>-11</v>
      </c>
      <c r="AW36">
        <f>(RANK(_calc_라운드기준!D36,_calc_라운드기준!$B36:$AT36,0)+COUNTIFS(_calc_라운드기준!$B36:$AT36,_calc_라운드기준!D36,$B$1:$AT$1,"&lt;"&amp;3))-(RANK(D36,$B36:$AT36,0)+COUNTIFS($B36:$AT36,D36,$B$1:$AT$1,"&lt;"&amp;3))</f>
        <v>1</v>
      </c>
      <c r="AX36">
        <f>(RANK(_calc_라운드기준!E36,_calc_라운드기준!$B36:$AT36,0)+COUNTIFS(_calc_라운드기준!$B36:$AT36,_calc_라운드기준!E36,$B$1:$AT$1,"&lt;"&amp;4))-(RANK(E36,$B36:$AT36,0)+COUNTIFS($B36:$AT36,E36,$B$1:$AT$1,"&lt;"&amp;4))</f>
        <v>0</v>
      </c>
      <c r="AY36">
        <f>(RANK(_calc_라운드기준!F36,_calc_라운드기준!$B36:$AT36,0)+COUNTIFS(_calc_라운드기준!$B36:$AT36,_calc_라운드기준!F36,$B$1:$AT$1,"&lt;"&amp;5))-(RANK(F36,$B36:$AT36,0)+COUNTIFS($B36:$AT36,F36,$B$1:$AT$1,"&lt;"&amp;5))</f>
        <v>-18</v>
      </c>
      <c r="AZ36">
        <f>(RANK(_calc_라운드기준!G36,_calc_라운드기준!$B36:$AT36,0)+COUNTIFS(_calc_라운드기준!$B36:$AT36,_calc_라운드기준!G36,$B$1:$AT$1,"&lt;"&amp;6))-(RANK(G36,$B36:$AT36,0)+COUNTIFS($B36:$AT36,G36,$B$1:$AT$1,"&lt;"&amp;6))</f>
        <v>3</v>
      </c>
      <c r="BA36">
        <f>(RANK(_calc_라운드기준!H36,_calc_라운드기준!$B36:$AT36,0)+COUNTIFS(_calc_라운드기준!$B36:$AT36,_calc_라운드기준!H36,$B$1:$AT$1,"&lt;"&amp;7))-(RANK(H36,$B36:$AT36,0)+COUNTIFS($B36:$AT36,H36,$B$1:$AT$1,"&lt;"&amp;7))</f>
        <v>2</v>
      </c>
      <c r="BB36">
        <f>(RANK(_calc_라운드기준!I36,_calc_라운드기준!$B36:$AT36,0)+COUNTIFS(_calc_라운드기준!$B36:$AT36,_calc_라운드기준!I36,$B$1:$AT$1,"&lt;"&amp;8))-(RANK(I36,$B36:$AT36,0)+COUNTIFS($B36:$AT36,I36,$B$1:$AT$1,"&lt;"&amp;8))</f>
        <v>-17</v>
      </c>
      <c r="BC36">
        <f>(RANK(_calc_라운드기준!J36,_calc_라운드기준!$B36:$AT36,0)+COUNTIFS(_calc_라운드기준!$B36:$AT36,_calc_라운드기준!J36,$B$1:$AT$1,"&lt;"&amp;9))-(RANK(J36,$B36:$AT36,0)+COUNTIFS($B36:$AT36,J36,$B$1:$AT$1,"&lt;"&amp;9))</f>
        <v>-5</v>
      </c>
      <c r="BD36">
        <f>(RANK(_calc_라운드기준!K36,_calc_라운드기준!$B36:$AT36,0)+COUNTIFS(_calc_라운드기준!$B36:$AT36,_calc_라운드기준!K36,$B$1:$AT$1,"&lt;"&amp;10))-(RANK(K36,$B36:$AT36,0)+COUNTIFS($B36:$AT36,K36,$B$1:$AT$1,"&lt;"&amp;10))</f>
        <v>10</v>
      </c>
      <c r="BE36">
        <f>(RANK(_calc_라운드기준!L36,_calc_라운드기준!$B36:$AT36,0)+COUNTIFS(_calc_라운드기준!$B36:$AT36,_calc_라운드기준!L36,$B$1:$AT$1,"&lt;"&amp;11))-(RANK(L36,$B36:$AT36,0)+COUNTIFS($B36:$AT36,L36,$B$1:$AT$1,"&lt;"&amp;11))</f>
        <v>11</v>
      </c>
      <c r="BF36">
        <f>(RANK(_calc_라운드기준!M36,_calc_라운드기준!$B36:$AT36,0)+COUNTIFS(_calc_라운드기준!$B36:$AT36,_calc_라운드기준!M36,$B$1:$AT$1,"&lt;"&amp;12))-(RANK(M36,$B36:$AT36,0)+COUNTIFS($B36:$AT36,M36,$B$1:$AT$1,"&lt;"&amp;12))</f>
        <v>-8</v>
      </c>
      <c r="BG36">
        <f>(RANK(_calc_라운드기준!N36,_calc_라운드기준!$B36:$AT36,0)+COUNTIFS(_calc_라운드기준!$B36:$AT36,_calc_라운드기준!N36,$B$1:$AT$1,"&lt;"&amp;13))-(RANK(N36,$B36:$AT36,0)+COUNTIFS($B36:$AT36,N36,$B$1:$AT$1,"&lt;"&amp;13))</f>
        <v>7</v>
      </c>
      <c r="BH36">
        <f>(RANK(_calc_라운드기준!O36,_calc_라운드기준!$B36:$AT36,0)+COUNTIFS(_calc_라운드기준!$B36:$AT36,_calc_라운드기준!O36,$B$1:$AT$1,"&lt;"&amp;14))-(RANK(O36,$B36:$AT36,0)+COUNTIFS($B36:$AT36,O36,$B$1:$AT$1,"&lt;"&amp;14))</f>
        <v>4</v>
      </c>
      <c r="BI36">
        <f>(RANK(_calc_라운드기준!P36,_calc_라운드기준!$B36:$AT36,0)+COUNTIFS(_calc_라운드기준!$B36:$AT36,_calc_라운드기준!P36,$B$1:$AT$1,"&lt;"&amp;15))-(RANK(P36,$B36:$AT36,0)+COUNTIFS($B36:$AT36,P36,$B$1:$AT$1,"&lt;"&amp;15))</f>
        <v>1</v>
      </c>
      <c r="BJ36">
        <f>(RANK(_calc_라운드기준!Q36,_calc_라운드기준!$B36:$AT36,0)+COUNTIFS(_calc_라운드기준!$B36:$AT36,_calc_라운드기준!Q36,$B$1:$AT$1,"&lt;"&amp;16))-(RANK(Q36,$B36:$AT36,0)+COUNTIFS($B36:$AT36,Q36,$B$1:$AT$1,"&lt;"&amp;16))</f>
        <v>-2</v>
      </c>
      <c r="BK36">
        <f>(RANK(_calc_라운드기준!R36,_calc_라운드기준!$B36:$AT36,0)+COUNTIFS(_calc_라운드기준!$B36:$AT36,_calc_라운드기준!R36,$B$1:$AT$1,"&lt;"&amp;17))-(RANK(R36,$B36:$AT36,0)+COUNTIFS($B36:$AT36,R36,$B$1:$AT$1,"&lt;"&amp;17))</f>
        <v>-19</v>
      </c>
      <c r="BL36">
        <f>(RANK(_calc_라운드기준!S36,_calc_라운드기준!$B36:$AT36,0)+COUNTIFS(_calc_라운드기준!$B36:$AT36,_calc_라운드기준!S36,$B$1:$AT$1,"&lt;"&amp;18))-(RANK(S36,$B36:$AT36,0)+COUNTIFS($B36:$AT36,S36,$B$1:$AT$1,"&lt;"&amp;18))</f>
        <v>-7</v>
      </c>
      <c r="BM36">
        <f>(RANK(_calc_라운드기준!T36,_calc_라운드기준!$B36:$AT36,0)+COUNTIFS(_calc_라운드기준!$B36:$AT36,_calc_라운드기준!T36,$B$1:$AT$1,"&lt;"&amp;19))-(RANK(T36,$B36:$AT36,0)+COUNTIFS($B36:$AT36,T36,$B$1:$AT$1,"&lt;"&amp;19))</f>
        <v>28</v>
      </c>
      <c r="BN36">
        <f>(RANK(_calc_라운드기준!U36,_calc_라운드기준!$B36:$AT36,0)+COUNTIFS(_calc_라운드기준!$B36:$AT36,_calc_라운드기준!U36,$B$1:$AT$1,"&lt;"&amp;20))-(RANK(U36,$B36:$AT36,0)+COUNTIFS($B36:$AT36,U36,$B$1:$AT$1,"&lt;"&amp;20))</f>
        <v>-4</v>
      </c>
      <c r="BO36">
        <f>(RANK(_calc_라운드기준!V36,_calc_라운드기준!$B36:$AT36,0)+COUNTIFS(_calc_라운드기준!$B36:$AT36,_calc_라운드기준!V36,$B$1:$AT$1,"&lt;"&amp;21))-(RANK(V36,$B36:$AT36,0)+COUNTIFS($B36:$AT36,V36,$B$1:$AT$1,"&lt;"&amp;21))</f>
        <v>21</v>
      </c>
      <c r="BP36">
        <f>(RANK(_calc_라운드기준!W36,_calc_라운드기준!$B36:$AT36,0)+COUNTIFS(_calc_라운드기준!$B36:$AT36,_calc_라운드기준!W36,$B$1:$AT$1,"&lt;"&amp;22))-(RANK(W36,$B36:$AT36,0)+COUNTIFS($B36:$AT36,W36,$B$1:$AT$1,"&lt;"&amp;22))</f>
        <v>3</v>
      </c>
      <c r="BQ36">
        <f>(RANK(_calc_라운드기준!X36,_calc_라운드기준!$B36:$AT36,0)+COUNTIFS(_calc_라운드기준!$B36:$AT36,_calc_라운드기준!X36,$B$1:$AT$1,"&lt;"&amp;23))-(RANK(X36,$B36:$AT36,0)+COUNTIFS($B36:$AT36,X36,$B$1:$AT$1,"&lt;"&amp;23))</f>
        <v>-18</v>
      </c>
      <c r="BR36">
        <f>(RANK(_calc_라운드기준!Y36,_calc_라운드기준!$B36:$AT36,0)+COUNTIFS(_calc_라운드기준!$B36:$AT36,_calc_라운드기준!Y36,$B$1:$AT$1,"&lt;"&amp;24))-(RANK(Y36,$B36:$AT36,0)+COUNTIFS($B36:$AT36,Y36,$B$1:$AT$1,"&lt;"&amp;24))</f>
        <v>-9</v>
      </c>
      <c r="BS36">
        <f>(RANK(_calc_라운드기준!Z36,_calc_라운드기준!$B36:$AT36,0)+COUNTIFS(_calc_라운드기준!$B36:$AT36,_calc_라운드기준!Z36,$B$1:$AT$1,"&lt;"&amp;25))-(RANK(Z36,$B36:$AT36,0)+COUNTIFS($B36:$AT36,Z36,$B$1:$AT$1,"&lt;"&amp;25))</f>
        <v>-13</v>
      </c>
      <c r="BT36">
        <f>(RANK(_calc_라운드기준!AA36,_calc_라운드기준!$B36:$AT36,0)+COUNTIFS(_calc_라운드기준!$B36:$AT36,_calc_라운드기준!AA36,$B$1:$AT$1,"&lt;"&amp;26))-(RANK(AA36,$B36:$AT36,0)+COUNTIFS($B36:$AT36,AA36,$B$1:$AT$1,"&lt;"&amp;26))</f>
        <v>11</v>
      </c>
      <c r="BU36">
        <f>(RANK(_calc_라운드기준!AB36,_calc_라운드기준!$B36:$AT36,0)+COUNTIFS(_calc_라운드기준!$B36:$AT36,_calc_라운드기준!AB36,$B$1:$AT$1,"&lt;"&amp;27))-(RANK(AB36,$B36:$AT36,0)+COUNTIFS($B36:$AT36,AB36,$B$1:$AT$1,"&lt;"&amp;27))</f>
        <v>-12</v>
      </c>
      <c r="BV36">
        <f>(RANK(_calc_라운드기준!AC36,_calc_라운드기준!$B36:$AT36,0)+COUNTIFS(_calc_라운드기준!$B36:$AT36,_calc_라운드기준!AC36,$B$1:$AT$1,"&lt;"&amp;28))-(RANK(AC36,$B36:$AT36,0)+COUNTIFS($B36:$AT36,AC36,$B$1:$AT$1,"&lt;"&amp;28))</f>
        <v>0</v>
      </c>
      <c r="BW36">
        <f>(RANK(_calc_라운드기준!AD36,_calc_라운드기준!$B36:$AT36,0)+COUNTIFS(_calc_라운드기준!$B36:$AT36,_calc_라운드기준!AD36,$B$1:$AT$1,"&lt;"&amp;29))-(RANK(AD36,$B36:$AT36,0)+COUNTIFS($B36:$AT36,AD36,$B$1:$AT$1,"&lt;"&amp;29))</f>
        <v>-17</v>
      </c>
      <c r="BX36">
        <f>(RANK(_calc_라운드기준!AE36,_calc_라운드기준!$B36:$AT36,0)+COUNTIFS(_calc_라운드기준!$B36:$AT36,_calc_라운드기준!AE36,$B$1:$AT$1,"&lt;"&amp;30))-(RANK(AE36,$B36:$AT36,0)+COUNTIFS($B36:$AT36,AE36,$B$1:$AT$1,"&lt;"&amp;30))</f>
        <v>16</v>
      </c>
      <c r="BY36">
        <f>(RANK(_calc_라운드기준!AF36,_calc_라운드기준!$B36:$AT36,0)+COUNTIFS(_calc_라운드기준!$B36:$AT36,_calc_라운드기준!AF36,$B$1:$AT$1,"&lt;"&amp;31))-(RANK(AF36,$B36:$AT36,0)+COUNTIFS($B36:$AT36,AF36,$B$1:$AT$1,"&lt;"&amp;31))</f>
        <v>14</v>
      </c>
      <c r="BZ36">
        <f>(RANK(_calc_라운드기준!AG36,_calc_라운드기준!$B36:$AT36,0)+COUNTIFS(_calc_라운드기준!$B36:$AT36,_calc_라운드기준!AG36,$B$1:$AT$1,"&lt;"&amp;32))-(RANK(AG36,$B36:$AT36,0)+COUNTIFS($B36:$AT36,AG36,$B$1:$AT$1,"&lt;"&amp;32))</f>
        <v>12</v>
      </c>
      <c r="CA36">
        <f>(RANK(_calc_라운드기준!AH36,_calc_라운드기준!$B36:$AT36,0)+COUNTIFS(_calc_라운드기준!$B36:$AT36,_calc_라운드기준!AH36,$B$1:$AT$1,"&lt;"&amp;33))-(RANK(AH36,$B36:$AT36,0)+COUNTIFS($B36:$AT36,AH36,$B$1:$AT$1,"&lt;"&amp;33))</f>
        <v>14</v>
      </c>
      <c r="CB36">
        <f>(RANK(_calc_라운드기준!AI36,_calc_라운드기준!$B36:$AT36,0)+COUNTIFS(_calc_라운드기준!$B36:$AT36,_calc_라운드기준!AI36,$B$1:$AT$1,"&lt;"&amp;34))-(RANK(AI36,$B36:$AT36,0)+COUNTIFS($B36:$AT36,AI36,$B$1:$AT$1,"&lt;"&amp;34))</f>
        <v>15</v>
      </c>
      <c r="CC36">
        <f>(RANK(_calc_라운드기준!AJ36,_calc_라운드기준!$B36:$AT36,0)+COUNTIFS(_calc_라운드기준!$B36:$AT36,_calc_라운드기준!AJ36,$B$1:$AT$1,"&lt;"&amp;35))-(RANK(AJ36,$B36:$AT36,0)+COUNTIFS($B36:$AT36,AJ36,$B$1:$AT$1,"&lt;"&amp;35))</f>
        <v>10</v>
      </c>
      <c r="CD36">
        <f>(RANK(_calc_라운드기준!AK36,_calc_라운드기준!$B36:$AT36,0)+COUNTIFS(_calc_라운드기준!$B36:$AT36,_calc_라운드기준!AK36,$B$1:$AT$1,"&lt;"&amp;36))-(RANK(AK36,$B36:$AT36,0)+COUNTIFS($B36:$AT36,AK36,$B$1:$AT$1,"&lt;"&amp;36))</f>
        <v>-7</v>
      </c>
      <c r="CE36">
        <f>(RANK(_calc_라운드기준!AL36,_calc_라운드기준!$B36:$AT36,0)+COUNTIFS(_calc_라운드기준!$B36:$AT36,_calc_라운드기준!AL36,$B$1:$AT$1,"&lt;"&amp;37))-(RANK(AL36,$B36:$AT36,0)+COUNTIFS($B36:$AT36,AL36,$B$1:$AT$1,"&lt;"&amp;37))</f>
        <v>3</v>
      </c>
      <c r="CF36">
        <f>(RANK(_calc_라운드기준!AM36,_calc_라운드기준!$B36:$AT36,0)+COUNTIFS(_calc_라운드기준!$B36:$AT36,_calc_라운드기준!AM36,$B$1:$AT$1,"&lt;"&amp;38))-(RANK(AM36,$B36:$AT36,0)+COUNTIFS($B36:$AT36,AM36,$B$1:$AT$1,"&lt;"&amp;38))</f>
        <v>19</v>
      </c>
      <c r="CG36">
        <f>(RANK(_calc_라운드기준!AN36,_calc_라운드기준!$B36:$AT36,0)+COUNTIFS(_calc_라운드기준!$B36:$AT36,_calc_라운드기준!AN36,$B$1:$AT$1,"&lt;"&amp;39))-(RANK(AN36,$B36:$AT36,0)+COUNTIFS($B36:$AT36,AN36,$B$1:$AT$1,"&lt;"&amp;39))</f>
        <v>-31</v>
      </c>
      <c r="CH36">
        <f>(RANK(_calc_라운드기준!AO36,_calc_라운드기준!$B36:$AT36,0)+COUNTIFS(_calc_라운드기준!$B36:$AT36,_calc_라운드기준!AO36,$B$1:$AT$1,"&lt;"&amp;40))-(RANK(AO36,$B36:$AT36,0)+COUNTIFS($B36:$AT36,AO36,$B$1:$AT$1,"&lt;"&amp;40))</f>
        <v>-1</v>
      </c>
      <c r="CI36">
        <f>(RANK(_calc_라운드기준!AP36,_calc_라운드기준!$B36:$AT36,0)+COUNTIFS(_calc_라운드기준!$B36:$AT36,_calc_라운드기준!AP36,$B$1:$AT$1,"&lt;"&amp;41))-(RANK(AP36,$B36:$AT36,0)+COUNTIFS($B36:$AT36,AP36,$B$1:$AT$1,"&lt;"&amp;41))</f>
        <v>-3</v>
      </c>
      <c r="CJ36">
        <f>(RANK(_calc_라운드기준!AQ36,_calc_라운드기준!$B36:$AT36,0)+COUNTIFS(_calc_라운드기준!$B36:$AT36,_calc_라운드기준!AQ36,$B$1:$AT$1,"&lt;"&amp;42))-(RANK(AQ36,$B36:$AT36,0)+COUNTIFS($B36:$AT36,AQ36,$B$1:$AT$1,"&lt;"&amp;42))</f>
        <v>-27</v>
      </c>
      <c r="CK36">
        <f>(RANK(_calc_라운드기준!AR36,_calc_라운드기준!$B36:$AT36,0)+COUNTIFS(_calc_라운드기준!$B36:$AT36,_calc_라운드기준!AR36,$B$1:$AT$1,"&lt;"&amp;43))-(RANK(AR36,$B36:$AT36,0)+COUNTIFS($B36:$AT36,AR36,$B$1:$AT$1,"&lt;"&amp;43))</f>
        <v>0</v>
      </c>
      <c r="CL36">
        <f>(RANK(_calc_라운드기준!AS36,_calc_라운드기준!$B36:$AT36,0)+COUNTIFS(_calc_라운드기준!$B36:$AT36,_calc_라운드기준!AS36,$B$1:$AT$1,"&lt;"&amp;44))-(RANK(AS36,$B36:$AT36,0)+COUNTIFS($B36:$AT36,AS36,$B$1:$AT$1,"&lt;"&amp;44))</f>
        <v>11</v>
      </c>
      <c r="CM36">
        <f>(RANK(_calc_라운드기준!AT36,_calc_라운드기준!$B36:$AT36,0)+COUNTIFS(_calc_라운드기준!$B36:$AT36,_calc_라운드기준!AT36,$B$1:$AT$1,"&lt;"&amp;45))-(RANK(AT36,$B36:$AT36,0)+COUNTIFS($B36:$AT36,AT36,$B$1:$AT$1,"&lt;"&amp;45))</f>
        <v>17</v>
      </c>
      <c r="CN36">
        <f t="shared" si="45"/>
        <v>29</v>
      </c>
      <c r="CO36">
        <f t="shared" si="46"/>
        <v>36</v>
      </c>
      <c r="CP36">
        <f t="shared" si="47"/>
        <v>21</v>
      </c>
      <c r="CQ36">
        <f t="shared" si="48"/>
        <v>23</v>
      </c>
      <c r="CR36">
        <f t="shared" si="49"/>
        <v>41</v>
      </c>
      <c r="CS36">
        <f t="shared" si="50"/>
        <v>17</v>
      </c>
      <c r="CT36">
        <f t="shared" si="51"/>
        <v>20</v>
      </c>
      <c r="CU36">
        <f t="shared" si="52"/>
        <v>39</v>
      </c>
      <c r="CV36">
        <f t="shared" si="53"/>
        <v>31</v>
      </c>
      <c r="CW36">
        <f t="shared" si="54"/>
        <v>13</v>
      </c>
      <c r="CX36">
        <f t="shared" si="55"/>
        <v>10</v>
      </c>
      <c r="CY36">
        <f t="shared" si="56"/>
        <v>34</v>
      </c>
      <c r="CZ36">
        <f t="shared" si="57"/>
        <v>15</v>
      </c>
      <c r="DA36">
        <f t="shared" si="58"/>
        <v>16</v>
      </c>
      <c r="DB36">
        <f t="shared" si="59"/>
        <v>22</v>
      </c>
      <c r="DC36">
        <f t="shared" si="60"/>
        <v>27</v>
      </c>
      <c r="DD36">
        <f t="shared" si="61"/>
        <v>43</v>
      </c>
      <c r="DE36">
        <f t="shared" si="62"/>
        <v>32</v>
      </c>
      <c r="DF36">
        <f t="shared" si="63"/>
        <v>1</v>
      </c>
      <c r="DG36">
        <f t="shared" si="64"/>
        <v>30</v>
      </c>
      <c r="DH36">
        <f t="shared" si="65"/>
        <v>2</v>
      </c>
      <c r="DI36">
        <f t="shared" si="66"/>
        <v>18</v>
      </c>
      <c r="DJ36">
        <f t="shared" si="67"/>
        <v>42</v>
      </c>
      <c r="DK36">
        <f t="shared" si="68"/>
        <v>35</v>
      </c>
      <c r="DL36">
        <f t="shared" si="69"/>
        <v>38</v>
      </c>
      <c r="DM36">
        <f t="shared" si="70"/>
        <v>11</v>
      </c>
      <c r="DN36">
        <f t="shared" si="71"/>
        <v>37</v>
      </c>
      <c r="DO36">
        <f t="shared" si="72"/>
        <v>24</v>
      </c>
      <c r="DP36">
        <f t="shared" si="73"/>
        <v>40</v>
      </c>
      <c r="DQ36">
        <f t="shared" si="74"/>
        <v>5</v>
      </c>
      <c r="DR36">
        <f t="shared" si="75"/>
        <v>7</v>
      </c>
      <c r="DS36">
        <f t="shared" si="76"/>
        <v>9</v>
      </c>
      <c r="DT36">
        <f t="shared" si="77"/>
        <v>8</v>
      </c>
      <c r="DU36">
        <f t="shared" si="78"/>
        <v>6</v>
      </c>
      <c r="DV36">
        <f t="shared" si="79"/>
        <v>14</v>
      </c>
      <c r="DW36">
        <f t="shared" si="80"/>
        <v>33</v>
      </c>
      <c r="DX36">
        <f t="shared" si="81"/>
        <v>19</v>
      </c>
      <c r="DY36">
        <f t="shared" si="82"/>
        <v>3</v>
      </c>
      <c r="DZ36">
        <f t="shared" si="83"/>
        <v>45</v>
      </c>
      <c r="EA36">
        <f t="shared" si="84"/>
        <v>26</v>
      </c>
      <c r="EB36">
        <f t="shared" si="85"/>
        <v>28</v>
      </c>
      <c r="EC36">
        <f t="shared" si="86"/>
        <v>44</v>
      </c>
      <c r="ED36">
        <f t="shared" si="87"/>
        <v>25</v>
      </c>
      <c r="EE36">
        <f t="shared" si="88"/>
        <v>12</v>
      </c>
      <c r="EF36">
        <f t="shared" si="89"/>
        <v>4</v>
      </c>
    </row>
    <row r="37" spans="1:136" ht="16.5" customHeight="1">
      <c r="A37">
        <f>_calc_라운드기준!A37</f>
        <v>1209</v>
      </c>
      <c r="B37">
        <f>INDEX(_calc_누적빈도!B:B,$A37)-INDEX(_calc_누적빈도!B:B,$A37-기준150회_후보!$B$1)</f>
        <v>20</v>
      </c>
      <c r="C37">
        <f>INDEX(_calc_누적빈도!C:C,$A37)-INDEX(_calc_누적빈도!C:C,$A37-기준150회_후보!$B$1)</f>
        <v>10</v>
      </c>
      <c r="D37">
        <f>INDEX(_calc_누적빈도!D:D,$A37)-INDEX(_calc_누적빈도!D:D,$A37-기준150회_후보!$B$1)</f>
        <v>29</v>
      </c>
      <c r="E37">
        <f>INDEX(_calc_누적빈도!E:E,$A37)-INDEX(_calc_누적빈도!E:E,$A37-기준150회_후보!$B$1)</f>
        <v>18</v>
      </c>
      <c r="F37">
        <f>INDEX(_calc_누적빈도!F:F,$A37)-INDEX(_calc_누적빈도!F:F,$A37-기준150회_후보!$B$1)</f>
        <v>11</v>
      </c>
      <c r="G37">
        <f>INDEX(_calc_누적빈도!G:G,$A37)-INDEX(_calc_누적빈도!G:G,$A37-기준150회_후보!$B$1)</f>
        <v>29</v>
      </c>
      <c r="H37">
        <f>INDEX(_calc_누적빈도!H:H,$A37)-INDEX(_calc_누적빈도!H:H,$A37-기준150회_후보!$B$1)</f>
        <v>28</v>
      </c>
      <c r="I37">
        <f>INDEX(_calc_누적빈도!I:I,$A37)-INDEX(_calc_누적빈도!I:I,$A37-기준150회_후보!$B$1)</f>
        <v>17</v>
      </c>
      <c r="J37">
        <f>INDEX(_calc_누적빈도!J:J,$A37)-INDEX(_calc_누적빈도!J:J,$A37-기준150회_후보!$B$1)</f>
        <v>19</v>
      </c>
      <c r="K37">
        <f>INDEX(_calc_누적빈도!K:K,$A37)-INDEX(_calc_누적빈도!K:K,$A37-기준150회_후보!$B$1)</f>
        <v>18</v>
      </c>
      <c r="L37">
        <f>INDEX(_calc_누적빈도!L:L,$A37)-INDEX(_calc_누적빈도!L:L,$A37-기준150회_후보!$B$1)</f>
        <v>19</v>
      </c>
      <c r="M37">
        <f>INDEX(_calc_누적빈도!M:M,$A37)-INDEX(_calc_누적빈도!M:M,$A37-기준150회_후보!$B$1)</f>
        <v>21</v>
      </c>
      <c r="N37">
        <f>INDEX(_calc_누적빈도!N:N,$A37)-INDEX(_calc_누적빈도!N:N,$A37-기준150회_후보!$B$1)</f>
        <v>23</v>
      </c>
      <c r="O37">
        <f>INDEX(_calc_누적빈도!O:O,$A37)-INDEX(_calc_누적빈도!O:O,$A37-기준150회_후보!$B$1)</f>
        <v>17</v>
      </c>
      <c r="P37">
        <f>INDEX(_calc_누적빈도!P:P,$A37)-INDEX(_calc_누적빈도!P:P,$A37-기준150회_후보!$B$1)</f>
        <v>18</v>
      </c>
      <c r="Q37">
        <f>INDEX(_calc_누적빈도!Q:Q,$A37)-INDEX(_calc_누적빈도!Q:Q,$A37-기준150회_후보!$B$1)</f>
        <v>28</v>
      </c>
      <c r="R37">
        <f>INDEX(_calc_누적빈도!R:R,$A37)-INDEX(_calc_누적빈도!R:R,$A37-기준150회_후보!$B$1)</f>
        <v>15</v>
      </c>
      <c r="S37">
        <f>INDEX(_calc_누적빈도!S:S,$A37)-INDEX(_calc_누적빈도!S:S,$A37-기준150회_후보!$B$1)</f>
        <v>17</v>
      </c>
      <c r="T37">
        <f>INDEX(_calc_누적빈도!T:T,$A37)-INDEX(_calc_누적빈도!T:T,$A37-기준150회_후보!$B$1)</f>
        <v>25</v>
      </c>
      <c r="U37">
        <f>INDEX(_calc_누적빈도!U:U,$A37)-INDEX(_calc_누적빈도!U:U,$A37-기준150회_후보!$B$1)</f>
        <v>18</v>
      </c>
      <c r="V37">
        <f>INDEX(_calc_누적빈도!V:V,$A37)-INDEX(_calc_누적빈도!V:V,$A37-기준150회_후보!$B$1)</f>
        <v>22</v>
      </c>
      <c r="W37">
        <f>INDEX(_calc_누적빈도!W:W,$A37)-INDEX(_calc_누적빈도!W:W,$A37-기준150회_후보!$B$1)</f>
        <v>18</v>
      </c>
      <c r="X37">
        <f>INDEX(_calc_누적빈도!X:X,$A37)-INDEX(_calc_누적빈도!X:X,$A37-기준150회_후보!$B$1)</f>
        <v>19</v>
      </c>
      <c r="Y37">
        <f>INDEX(_calc_누적빈도!Y:Y,$A37)-INDEX(_calc_누적빈도!Y:Y,$A37-기준150회_후보!$B$1)</f>
        <v>23</v>
      </c>
      <c r="Z37">
        <f>INDEX(_calc_누적빈도!Z:Z,$A37)-INDEX(_calc_누적빈도!Z:Z,$A37-기준150회_후보!$B$1)</f>
        <v>13</v>
      </c>
      <c r="AA37">
        <f>INDEX(_calc_누적빈도!AA:AA,$A37)-INDEX(_calc_누적빈도!AA:AA,$A37-기준150회_후보!$B$1)</f>
        <v>20</v>
      </c>
      <c r="AB37">
        <f>INDEX(_calc_누적빈도!AB:AB,$A37)-INDEX(_calc_누적빈도!AB:AB,$A37-기준150회_후보!$B$1)</f>
        <v>22</v>
      </c>
      <c r="AC37">
        <f>INDEX(_calc_누적빈도!AC:AC,$A37)-INDEX(_calc_누적빈도!AC:AC,$A37-기준150회_후보!$B$1)</f>
        <v>24</v>
      </c>
      <c r="AD37">
        <f>INDEX(_calc_누적빈도!AD:AD,$A37)-INDEX(_calc_누적빈도!AD:AD,$A37-기준150회_후보!$B$1)</f>
        <v>18</v>
      </c>
      <c r="AE37">
        <f>INDEX(_calc_누적빈도!AE:AE,$A37)-INDEX(_calc_누적빈도!AE:AE,$A37-기준150회_후보!$B$1)</f>
        <v>27</v>
      </c>
      <c r="AF37">
        <f>INDEX(_calc_누적빈도!AF:AF,$A37)-INDEX(_calc_누적빈도!AF:AF,$A37-기준150회_후보!$B$1)</f>
        <v>21</v>
      </c>
      <c r="AG37">
        <f>INDEX(_calc_누적빈도!AG:AG,$A37)-INDEX(_calc_누적빈도!AG:AG,$A37-기준150회_후보!$B$1)</f>
        <v>18</v>
      </c>
      <c r="AH37">
        <f>INDEX(_calc_누적빈도!AH:AH,$A37)-INDEX(_calc_누적빈도!AH:AH,$A37-기준150회_후보!$B$1)</f>
        <v>25</v>
      </c>
      <c r="AI37">
        <f>INDEX(_calc_누적빈도!AI:AI,$A37)-INDEX(_calc_누적빈도!AI:AI,$A37-기준150회_후보!$B$1)</f>
        <v>19</v>
      </c>
      <c r="AJ37">
        <f>INDEX(_calc_누적빈도!AJ:AJ,$A37)-INDEX(_calc_누적빈도!AJ:AJ,$A37-기준150회_후보!$B$1)</f>
        <v>22</v>
      </c>
      <c r="AK37">
        <f>INDEX(_calc_누적빈도!AK:AK,$A37)-INDEX(_calc_누적빈도!AK:AK,$A37-기준150회_후보!$B$1)</f>
        <v>18</v>
      </c>
      <c r="AL37">
        <f>INDEX(_calc_누적빈도!AL:AL,$A37)-INDEX(_calc_누적빈도!AL:AL,$A37-기준150회_후보!$B$1)</f>
        <v>24</v>
      </c>
      <c r="AM37">
        <f>INDEX(_calc_누적빈도!AM:AM,$A37)-INDEX(_calc_누적빈도!AM:AM,$A37-기준150회_후보!$B$1)</f>
        <v>27</v>
      </c>
      <c r="AN37">
        <f>INDEX(_calc_누적빈도!AN:AN,$A37)-INDEX(_calc_누적빈도!AN:AN,$A37-기준150회_후보!$B$1)</f>
        <v>14</v>
      </c>
      <c r="AO37">
        <f>INDEX(_calc_누적빈도!AO:AO,$A37)-INDEX(_calc_누적빈도!AO:AO,$A37-기준150회_후보!$B$1)</f>
        <v>24</v>
      </c>
      <c r="AP37">
        <f>INDEX(_calc_누적빈도!AP:AP,$A37)-INDEX(_calc_누적빈도!AP:AP,$A37-기준150회_후보!$B$1)</f>
        <v>15</v>
      </c>
      <c r="AQ37">
        <f>INDEX(_calc_누적빈도!AQ:AQ,$A37)-INDEX(_calc_누적빈도!AQ:AQ,$A37-기준150회_후보!$B$1)</f>
        <v>15</v>
      </c>
      <c r="AR37">
        <f>INDEX(_calc_누적빈도!AR:AR,$A37)-INDEX(_calc_누적빈도!AR:AR,$A37-기준150회_후보!$B$1)</f>
        <v>14</v>
      </c>
      <c r="AS37">
        <f>INDEX(_calc_누적빈도!AS:AS,$A37)-INDEX(_calc_누적빈도!AS:AS,$A37-기준150회_후보!$B$1)</f>
        <v>18</v>
      </c>
      <c r="AT37">
        <f>INDEX(_calc_누적빈도!AT:AT,$A37)-INDEX(_calc_누적빈도!AT:AT,$A37-기준150회_후보!$B$1)</f>
        <v>20</v>
      </c>
      <c r="AU37">
        <f>(RANK(_calc_라운드기준!B37,_calc_라운드기준!$B37:$AT37,0)+COUNTIFS(_calc_라운드기준!$B37:$AT37,_calc_라운드기준!B37,$B$1:$AT$1,"&lt;"&amp;1))-(RANK(B37,$B37:$AT37,0)+COUNTIFS($B37:$AT37,B37,$B$1:$AT$1,"&lt;"&amp;1))</f>
        <v>-3</v>
      </c>
      <c r="AV37">
        <f>(RANK(_calc_라운드기준!C37,_calc_라운드기준!$B37:$AT37,0)+COUNTIFS(_calc_라운드기준!$B37:$AT37,_calc_라운드기준!C37,$B$1:$AT$1,"&lt;"&amp;2))-(RANK(C37,$B37:$AT37,0)+COUNTIFS($B37:$AT37,C37,$B$1:$AT$1,"&lt;"&amp;2))</f>
        <v>-7</v>
      </c>
      <c r="AW37">
        <f>(RANK(_calc_라운드기준!D37,_calc_라운드기준!$B37:$AT37,0)+COUNTIFS(_calc_라운드기준!$B37:$AT37,_calc_라운드기준!D37,$B$1:$AT$1,"&lt;"&amp;3))-(RANK(D37,$B37:$AT37,0)+COUNTIFS($B37:$AT37,D37,$B$1:$AT$1,"&lt;"&amp;3))</f>
        <v>0</v>
      </c>
      <c r="AX37">
        <f>(RANK(_calc_라운드기준!E37,_calc_라운드기준!$B37:$AT37,0)+COUNTIFS(_calc_라운드기준!$B37:$AT37,_calc_라운드기준!E37,$B$1:$AT$1,"&lt;"&amp;4))-(RANK(E37,$B37:$AT37,0)+COUNTIFS($B37:$AT37,E37,$B$1:$AT$1,"&lt;"&amp;4))</f>
        <v>-3</v>
      </c>
      <c r="AY37">
        <f>(RANK(_calc_라운드기준!F37,_calc_라운드기준!$B37:$AT37,0)+COUNTIFS(_calc_라운드기준!$B37:$AT37,_calc_라운드기준!F37,$B$1:$AT$1,"&lt;"&amp;5))-(RANK(F37,$B37:$AT37,0)+COUNTIFS($B37:$AT37,F37,$B$1:$AT$1,"&lt;"&amp;5))</f>
        <v>-20</v>
      </c>
      <c r="AZ37">
        <f>(RANK(_calc_라운드기준!G37,_calc_라운드기준!$B37:$AT37,0)+COUNTIFS(_calc_라운드기준!$B37:$AT37,_calc_라운드기준!G37,$B$1:$AT$1,"&lt;"&amp;6))-(RANK(G37,$B37:$AT37,0)+COUNTIFS($B37:$AT37,G37,$B$1:$AT$1,"&lt;"&amp;6))</f>
        <v>3</v>
      </c>
      <c r="BA37">
        <f>(RANK(_calc_라운드기준!H37,_calc_라운드기준!$B37:$AT37,0)+COUNTIFS(_calc_라운드기준!$B37:$AT37,_calc_라운드기준!H37,$B$1:$AT$1,"&lt;"&amp;7))-(RANK(H37,$B37:$AT37,0)+COUNTIFS($B37:$AT37,H37,$B$1:$AT$1,"&lt;"&amp;7))</f>
        <v>3</v>
      </c>
      <c r="BB37">
        <f>(RANK(_calc_라운드기준!I37,_calc_라운드기준!$B37:$AT37,0)+COUNTIFS(_calc_라운드기준!$B37:$AT37,_calc_라운드기준!I37,$B$1:$AT$1,"&lt;"&amp;8))-(RANK(I37,$B37:$AT37,0)+COUNTIFS($B37:$AT37,I37,$B$1:$AT$1,"&lt;"&amp;8))</f>
        <v>-18</v>
      </c>
      <c r="BC37">
        <f>(RANK(_calc_라운드기준!J37,_calc_라운드기준!$B37:$AT37,0)+COUNTIFS(_calc_라운드기준!$B37:$AT37,_calc_라운드기준!J37,$B$1:$AT$1,"&lt;"&amp;9))-(RANK(J37,$B37:$AT37,0)+COUNTIFS($B37:$AT37,J37,$B$1:$AT$1,"&lt;"&amp;9))</f>
        <v>-12</v>
      </c>
      <c r="BD37">
        <f>(RANK(_calc_라운드기준!K37,_calc_라운드기준!$B37:$AT37,0)+COUNTIFS(_calc_라운드기준!$B37:$AT37,_calc_라운드기준!K37,$B$1:$AT$1,"&lt;"&amp;10))-(RANK(K37,$B37:$AT37,0)+COUNTIFS($B37:$AT37,K37,$B$1:$AT$1,"&lt;"&amp;10))</f>
        <v>17</v>
      </c>
      <c r="BE37">
        <f>(RANK(_calc_라운드기준!L37,_calc_라운드기준!$B37:$AT37,0)+COUNTIFS(_calc_라운드기준!$B37:$AT37,_calc_라운드기준!L37,$B$1:$AT$1,"&lt;"&amp;11))-(RANK(L37,$B37:$AT37,0)+COUNTIFS($B37:$AT37,L37,$B$1:$AT$1,"&lt;"&amp;11))</f>
        <v>10</v>
      </c>
      <c r="BF37">
        <f>(RANK(_calc_라운드기준!M37,_calc_라운드기준!$B37:$AT37,0)+COUNTIFS(_calc_라운드기준!$B37:$AT37,_calc_라운드기준!M37,$B$1:$AT$1,"&lt;"&amp;12))-(RANK(M37,$B37:$AT37,0)+COUNTIFS($B37:$AT37,M37,$B$1:$AT$1,"&lt;"&amp;12))</f>
        <v>-6</v>
      </c>
      <c r="BG37">
        <f>(RANK(_calc_라운드기준!N37,_calc_라운드기준!$B37:$AT37,0)+COUNTIFS(_calc_라운드기준!$B37:$AT37,_calc_라운드기준!N37,$B$1:$AT$1,"&lt;"&amp;13))-(RANK(N37,$B37:$AT37,0)+COUNTIFS($B37:$AT37,N37,$B$1:$AT$1,"&lt;"&amp;13))</f>
        <v>6</v>
      </c>
      <c r="BH37">
        <f>(RANK(_calc_라운드기준!O37,_calc_라운드기준!$B37:$AT37,0)+COUNTIFS(_calc_라운드기준!$B37:$AT37,_calc_라운드기준!O37,$B$1:$AT$1,"&lt;"&amp;14))-(RANK(O37,$B37:$AT37,0)+COUNTIFS($B37:$AT37,O37,$B$1:$AT$1,"&lt;"&amp;14))</f>
        <v>3</v>
      </c>
      <c r="BI37">
        <f>(RANK(_calc_라운드기준!P37,_calc_라운드기준!$B37:$AT37,0)+COUNTIFS(_calc_라운드기준!$B37:$AT37,_calc_라운드기준!P37,$B$1:$AT$1,"&lt;"&amp;15))-(RANK(P37,$B37:$AT37,0)+COUNTIFS($B37:$AT37,P37,$B$1:$AT$1,"&lt;"&amp;15))</f>
        <v>-3</v>
      </c>
      <c r="BJ37">
        <f>(RANK(_calc_라운드기준!Q37,_calc_라운드기준!$B37:$AT37,0)+COUNTIFS(_calc_라운드기준!$B37:$AT37,_calc_라운드기준!Q37,$B$1:$AT$1,"&lt;"&amp;16))-(RANK(Q37,$B37:$AT37,0)+COUNTIFS($B37:$AT37,Q37,$B$1:$AT$1,"&lt;"&amp;16))</f>
        <v>-2</v>
      </c>
      <c r="BK37">
        <f>(RANK(_calc_라운드기준!R37,_calc_라운드기준!$B37:$AT37,0)+COUNTIFS(_calc_라운드기준!$B37:$AT37,_calc_라운드기준!R37,$B$1:$AT$1,"&lt;"&amp;17))-(RANK(R37,$B37:$AT37,0)+COUNTIFS($B37:$AT37,R37,$B$1:$AT$1,"&lt;"&amp;17))</f>
        <v>-12</v>
      </c>
      <c r="BL37">
        <f>(RANK(_calc_라운드기준!S37,_calc_라운드기준!$B37:$AT37,0)+COUNTIFS(_calc_라운드기준!$B37:$AT37,_calc_라운드기준!S37,$B$1:$AT$1,"&lt;"&amp;18))-(RANK(S37,$B37:$AT37,0)+COUNTIFS($B37:$AT37,S37,$B$1:$AT$1,"&lt;"&amp;18))</f>
        <v>-10</v>
      </c>
      <c r="BM37">
        <f>(RANK(_calc_라운드기준!T37,_calc_라운드기준!$B37:$AT37,0)+COUNTIFS(_calc_라운드기준!$B37:$AT37,_calc_라운드기준!T37,$B$1:$AT$1,"&lt;"&amp;19))-(RANK(T37,$B37:$AT37,0)+COUNTIFS($B37:$AT37,T37,$B$1:$AT$1,"&lt;"&amp;19))</f>
        <v>27</v>
      </c>
      <c r="BN37">
        <f>(RANK(_calc_라운드기준!U37,_calc_라운드기준!$B37:$AT37,0)+COUNTIFS(_calc_라운드기준!$B37:$AT37,_calc_라운드기준!U37,$B$1:$AT$1,"&lt;"&amp;20))-(RANK(U37,$B37:$AT37,0)+COUNTIFS($B37:$AT37,U37,$B$1:$AT$1,"&lt;"&amp;20))</f>
        <v>-1</v>
      </c>
      <c r="BO37">
        <f>(RANK(_calc_라운드기준!V37,_calc_라운드기준!$B37:$AT37,0)+COUNTIFS(_calc_라운드기준!$B37:$AT37,_calc_라운드기준!V37,$B$1:$AT$1,"&lt;"&amp;21))-(RANK(V37,$B37:$AT37,0)+COUNTIFS($B37:$AT37,V37,$B$1:$AT$1,"&lt;"&amp;21))</f>
        <v>21</v>
      </c>
      <c r="BP37">
        <f>(RANK(_calc_라운드기준!W37,_calc_라운드기준!$B37:$AT37,0)+COUNTIFS(_calc_라운드기준!$B37:$AT37,_calc_라운드기준!W37,$B$1:$AT$1,"&lt;"&amp;22))-(RANK(W37,$B37:$AT37,0)+COUNTIFS($B37:$AT37,W37,$B$1:$AT$1,"&lt;"&amp;22))</f>
        <v>10</v>
      </c>
      <c r="BQ37">
        <f>(RANK(_calc_라운드기준!X37,_calc_라운드기준!$B37:$AT37,0)+COUNTIFS(_calc_라운드기준!$B37:$AT37,_calc_라운드기준!X37,$B$1:$AT$1,"&lt;"&amp;23))-(RANK(X37,$B37:$AT37,0)+COUNTIFS($B37:$AT37,X37,$B$1:$AT$1,"&lt;"&amp;23))</f>
        <v>-17</v>
      </c>
      <c r="BR37">
        <f>(RANK(_calc_라운드기준!Y37,_calc_라운드기준!$B37:$AT37,0)+COUNTIFS(_calc_라운드기준!$B37:$AT37,_calc_라운드기준!Y37,$B$1:$AT$1,"&lt;"&amp;24))-(RANK(Y37,$B37:$AT37,0)+COUNTIFS($B37:$AT37,Y37,$B$1:$AT$1,"&lt;"&amp;24))</f>
        <v>-9</v>
      </c>
      <c r="BS37">
        <f>(RANK(_calc_라운드기준!Z37,_calc_라운드기준!$B37:$AT37,0)+COUNTIFS(_calc_라운드기준!$B37:$AT37,_calc_라운드기준!Z37,$B$1:$AT$1,"&lt;"&amp;25))-(RANK(Z37,$B37:$AT37,0)+COUNTIFS($B37:$AT37,Z37,$B$1:$AT$1,"&lt;"&amp;25))</f>
        <v>-14</v>
      </c>
      <c r="BT37">
        <f>(RANK(_calc_라운드기준!AA37,_calc_라운드기준!$B37:$AT37,0)+COUNTIFS(_calc_라운드기준!$B37:$AT37,_calc_라운드기준!AA37,$B$1:$AT$1,"&lt;"&amp;26))-(RANK(AA37,$B37:$AT37,0)+COUNTIFS($B37:$AT37,AA37,$B$1:$AT$1,"&lt;"&amp;26))</f>
        <v>10</v>
      </c>
      <c r="BU37">
        <f>(RANK(_calc_라운드기준!AB37,_calc_라운드기준!$B37:$AT37,0)+COUNTIFS(_calc_라운드기준!$B37:$AT37,_calc_라운드기준!AB37,$B$1:$AT$1,"&lt;"&amp;27))-(RANK(AB37,$B37:$AT37,0)+COUNTIFS($B37:$AT37,AB37,$B$1:$AT$1,"&lt;"&amp;27))</f>
        <v>-12</v>
      </c>
      <c r="BV37">
        <f>(RANK(_calc_라운드기준!AC37,_calc_라운드기준!$B37:$AT37,0)+COUNTIFS(_calc_라운드기준!$B37:$AT37,_calc_라운드기준!AC37,$B$1:$AT$1,"&lt;"&amp;28))-(RANK(AC37,$B37:$AT37,0)+COUNTIFS($B37:$AT37,AC37,$B$1:$AT$1,"&lt;"&amp;28))</f>
        <v>-1</v>
      </c>
      <c r="BW37">
        <f>(RANK(_calc_라운드기준!AD37,_calc_라운드기준!$B37:$AT37,0)+COUNTIFS(_calc_라운드기준!$B37:$AT37,_calc_라운드기준!AD37,$B$1:$AT$1,"&lt;"&amp;29))-(RANK(AD37,$B37:$AT37,0)+COUNTIFS($B37:$AT37,AD37,$B$1:$AT$1,"&lt;"&amp;29))</f>
        <v>-19</v>
      </c>
      <c r="BX37">
        <f>(RANK(_calc_라운드기준!AE37,_calc_라운드기준!$B37:$AT37,0)+COUNTIFS(_calc_라운드기준!$B37:$AT37,_calc_라운드기준!AE37,$B$1:$AT$1,"&lt;"&amp;30))-(RANK(AE37,$B37:$AT37,0)+COUNTIFS($B37:$AT37,AE37,$B$1:$AT$1,"&lt;"&amp;30))</f>
        <v>14</v>
      </c>
      <c r="BY37">
        <f>(RANK(_calc_라운드기준!AF37,_calc_라운드기준!$B37:$AT37,0)+COUNTIFS(_calc_라운드기준!$B37:$AT37,_calc_라운드기준!AF37,$B$1:$AT$1,"&lt;"&amp;31))-(RANK(AF37,$B37:$AT37,0)+COUNTIFS($B37:$AT37,AF37,$B$1:$AT$1,"&lt;"&amp;31))</f>
        <v>13</v>
      </c>
      <c r="BZ37">
        <f>(RANK(_calc_라운드기준!AG37,_calc_라운드기준!$B37:$AT37,0)+COUNTIFS(_calc_라운드기준!$B37:$AT37,_calc_라운드기준!AG37,$B$1:$AT$1,"&lt;"&amp;32))-(RANK(AG37,$B37:$AT37,0)+COUNTIFS($B37:$AT37,AG37,$B$1:$AT$1,"&lt;"&amp;32))</f>
        <v>9</v>
      </c>
      <c r="CA37">
        <f>(RANK(_calc_라운드기준!AH37,_calc_라운드기준!$B37:$AT37,0)+COUNTIFS(_calc_라운드기준!$B37:$AT37,_calc_라운드기준!AH37,$B$1:$AT$1,"&lt;"&amp;33))-(RANK(AH37,$B37:$AT37,0)+COUNTIFS($B37:$AT37,AH37,$B$1:$AT$1,"&lt;"&amp;33))</f>
        <v>12</v>
      </c>
      <c r="CB37">
        <f>(RANK(_calc_라운드기준!AI37,_calc_라운드기준!$B37:$AT37,0)+COUNTIFS(_calc_라운드기준!$B37:$AT37,_calc_라운드기준!AI37,$B$1:$AT$1,"&lt;"&amp;34))-(RANK(AI37,$B37:$AT37,0)+COUNTIFS($B37:$AT37,AI37,$B$1:$AT$1,"&lt;"&amp;34))</f>
        <v>20</v>
      </c>
      <c r="CC37">
        <f>(RANK(_calc_라운드기준!AJ37,_calc_라운드기준!$B37:$AT37,0)+COUNTIFS(_calc_라운드기준!$B37:$AT37,_calc_라운드기준!AJ37,$B$1:$AT$1,"&lt;"&amp;35))-(RANK(AJ37,$B37:$AT37,0)+COUNTIFS($B37:$AT37,AJ37,$B$1:$AT$1,"&lt;"&amp;35))</f>
        <v>16</v>
      </c>
      <c r="CD37">
        <f>(RANK(_calc_라운드기준!AK37,_calc_라운드기준!$B37:$AT37,0)+COUNTIFS(_calc_라운드기준!$B37:$AT37,_calc_라운드기준!AK37,$B$1:$AT$1,"&lt;"&amp;36))-(RANK(AK37,$B37:$AT37,0)+COUNTIFS($B37:$AT37,AK37,$B$1:$AT$1,"&lt;"&amp;36))</f>
        <v>-12</v>
      </c>
      <c r="CE37">
        <f>(RANK(_calc_라운드기준!AL37,_calc_라운드기준!$B37:$AT37,0)+COUNTIFS(_calc_라운드기준!$B37:$AT37,_calc_라운드기준!AL37,$B$1:$AT$1,"&lt;"&amp;37))-(RANK(AL37,$B37:$AT37,0)+COUNTIFS($B37:$AT37,AL37,$B$1:$AT$1,"&lt;"&amp;37))</f>
        <v>12</v>
      </c>
      <c r="CF37">
        <f>(RANK(_calc_라운드기준!AM37,_calc_라운드기준!$B37:$AT37,0)+COUNTIFS(_calc_라운드기준!$B37:$AT37,_calc_라운드기준!AM37,$B$1:$AT$1,"&lt;"&amp;38))-(RANK(AM37,$B37:$AT37,0)+COUNTIFS($B37:$AT37,AM37,$B$1:$AT$1,"&lt;"&amp;38))</f>
        <v>7</v>
      </c>
      <c r="CG37">
        <f>(RANK(_calc_라운드기준!AN37,_calc_라운드기준!$B37:$AT37,0)+COUNTIFS(_calc_라운드기준!$B37:$AT37,_calc_라운드기준!AN37,$B$1:$AT$1,"&lt;"&amp;39))-(RANK(AN37,$B37:$AT37,0)+COUNTIFS($B37:$AT37,AN37,$B$1:$AT$1,"&lt;"&amp;39))</f>
        <v>-32</v>
      </c>
      <c r="CH37">
        <f>(RANK(_calc_라운드기준!AO37,_calc_라운드기준!$B37:$AT37,0)+COUNTIFS(_calc_라운드기준!$B37:$AT37,_calc_라운드기준!AO37,$B$1:$AT$1,"&lt;"&amp;40))-(RANK(AO37,$B37:$AT37,0)+COUNTIFS($B37:$AT37,AO37,$B$1:$AT$1,"&lt;"&amp;40))</f>
        <v>3</v>
      </c>
      <c r="CI37">
        <f>(RANK(_calc_라운드기준!AP37,_calc_라운드기준!$B37:$AT37,0)+COUNTIFS(_calc_라운드기준!$B37:$AT37,_calc_라운드기준!AP37,$B$1:$AT$1,"&lt;"&amp;41))-(RANK(AP37,$B37:$AT37,0)+COUNTIFS($B37:$AT37,AP37,$B$1:$AT$1,"&lt;"&amp;41))</f>
        <v>-3</v>
      </c>
      <c r="CJ37">
        <f>(RANK(_calc_라운드기준!AQ37,_calc_라운드기준!$B37:$AT37,0)+COUNTIFS(_calc_라운드기준!$B37:$AT37,_calc_라운드기준!AQ37,$B$1:$AT$1,"&lt;"&amp;42))-(RANK(AQ37,$B37:$AT37,0)+COUNTIFS($B37:$AT37,AQ37,$B$1:$AT$1,"&lt;"&amp;42))</f>
        <v>-25</v>
      </c>
      <c r="CK37">
        <f>(RANK(_calc_라운드기준!AR37,_calc_라운드기준!$B37:$AT37,0)+COUNTIFS(_calc_라운드기준!$B37:$AT37,_calc_라운드기준!AR37,$B$1:$AT$1,"&lt;"&amp;43))-(RANK(AR37,$B37:$AT37,0)+COUNTIFS($B37:$AT37,AR37,$B$1:$AT$1,"&lt;"&amp;43))</f>
        <v>0</v>
      </c>
      <c r="CL37">
        <f>(RANK(_calc_라운드기준!AS37,_calc_라운드기준!$B37:$AT37,0)+COUNTIFS(_calc_라운드기준!$B37:$AT37,_calc_라운드기준!AS37,$B$1:$AT$1,"&lt;"&amp;44))-(RANK(AS37,$B37:$AT37,0)+COUNTIFS($B37:$AT37,AS37,$B$1:$AT$1,"&lt;"&amp;44))</f>
        <v>9</v>
      </c>
      <c r="CM37">
        <f>(RANK(_calc_라운드기준!AT37,_calc_라운드기준!$B37:$AT37,0)+COUNTIFS(_calc_라운드기준!$B37:$AT37,_calc_라운드기준!AT37,$B$1:$AT$1,"&lt;"&amp;45))-(RANK(AT37,$B37:$AT37,0)+COUNTIFS($B37:$AT37,AT37,$B$1:$AT$1,"&lt;"&amp;45))</f>
        <v>16</v>
      </c>
      <c r="CN37">
        <f t="shared" si="45"/>
        <v>27</v>
      </c>
      <c r="CO37">
        <f t="shared" si="46"/>
        <v>32</v>
      </c>
      <c r="CP37">
        <f t="shared" si="47"/>
        <v>22</v>
      </c>
      <c r="CQ37">
        <f t="shared" si="48"/>
        <v>28</v>
      </c>
      <c r="CR37">
        <f t="shared" si="49"/>
        <v>43</v>
      </c>
      <c r="CS37">
        <f t="shared" si="50"/>
        <v>18</v>
      </c>
      <c r="CT37">
        <f t="shared" si="51"/>
        <v>19</v>
      </c>
      <c r="CU37">
        <f t="shared" si="52"/>
        <v>41</v>
      </c>
      <c r="CV37">
        <f t="shared" si="53"/>
        <v>35</v>
      </c>
      <c r="CW37">
        <f t="shared" si="54"/>
        <v>4</v>
      </c>
      <c r="CX37">
        <f t="shared" si="55"/>
        <v>11</v>
      </c>
      <c r="CY37">
        <f t="shared" si="56"/>
        <v>31</v>
      </c>
      <c r="CZ37">
        <f t="shared" si="57"/>
        <v>17</v>
      </c>
      <c r="DA37">
        <f t="shared" si="58"/>
        <v>20</v>
      </c>
      <c r="DB37">
        <f t="shared" si="59"/>
        <v>29</v>
      </c>
      <c r="DC37">
        <f t="shared" si="60"/>
        <v>26</v>
      </c>
      <c r="DD37">
        <f t="shared" si="61"/>
        <v>36</v>
      </c>
      <c r="DE37">
        <f t="shared" si="62"/>
        <v>34</v>
      </c>
      <c r="DF37">
        <f t="shared" si="63"/>
        <v>1</v>
      </c>
      <c r="DG37">
        <f t="shared" si="64"/>
        <v>24</v>
      </c>
      <c r="DH37">
        <f t="shared" si="65"/>
        <v>2</v>
      </c>
      <c r="DI37">
        <f t="shared" si="66"/>
        <v>12</v>
      </c>
      <c r="DJ37">
        <f t="shared" si="67"/>
        <v>40</v>
      </c>
      <c r="DK37">
        <f t="shared" si="68"/>
        <v>33</v>
      </c>
      <c r="DL37">
        <f t="shared" si="69"/>
        <v>39</v>
      </c>
      <c r="DM37">
        <f t="shared" si="70"/>
        <v>13</v>
      </c>
      <c r="DN37">
        <f t="shared" si="71"/>
        <v>37</v>
      </c>
      <c r="DO37">
        <f t="shared" si="72"/>
        <v>25</v>
      </c>
      <c r="DP37">
        <f t="shared" si="73"/>
        <v>42</v>
      </c>
      <c r="DQ37">
        <f t="shared" si="74"/>
        <v>7</v>
      </c>
      <c r="DR37">
        <f t="shared" si="75"/>
        <v>8</v>
      </c>
      <c r="DS37">
        <f t="shared" si="76"/>
        <v>14</v>
      </c>
      <c r="DT37">
        <f t="shared" si="77"/>
        <v>9</v>
      </c>
      <c r="DU37">
        <f t="shared" si="78"/>
        <v>3</v>
      </c>
      <c r="DV37">
        <f t="shared" si="79"/>
        <v>5</v>
      </c>
      <c r="DW37">
        <f t="shared" si="80"/>
        <v>38</v>
      </c>
      <c r="DX37">
        <f t="shared" si="81"/>
        <v>10</v>
      </c>
      <c r="DY37">
        <f t="shared" si="82"/>
        <v>16</v>
      </c>
      <c r="DZ37">
        <f t="shared" si="83"/>
        <v>45</v>
      </c>
      <c r="EA37">
        <f t="shared" si="84"/>
        <v>21</v>
      </c>
      <c r="EB37">
        <f t="shared" si="85"/>
        <v>30</v>
      </c>
      <c r="EC37">
        <f t="shared" si="86"/>
        <v>44</v>
      </c>
      <c r="ED37">
        <f t="shared" si="87"/>
        <v>23</v>
      </c>
      <c r="EE37">
        <f t="shared" si="88"/>
        <v>15</v>
      </c>
      <c r="EF37">
        <f t="shared" si="89"/>
        <v>6</v>
      </c>
    </row>
    <row r="38" spans="1:136" ht="16.5" customHeight="1">
      <c r="A38">
        <f>_calc_라운드기준!A38</f>
        <v>1208</v>
      </c>
      <c r="B38">
        <f>INDEX(_calc_누적빈도!B:B,$A38)-INDEX(_calc_누적빈도!B:B,$A38-기준150회_후보!$B$1)</f>
        <v>20</v>
      </c>
      <c r="C38">
        <f>INDEX(_calc_누적빈도!C:C,$A38)-INDEX(_calc_누적빈도!C:C,$A38-기준150회_후보!$B$1)</f>
        <v>10</v>
      </c>
      <c r="D38">
        <f>INDEX(_calc_누적빈도!D:D,$A38)-INDEX(_calc_누적빈도!D:D,$A38-기준150회_후보!$B$1)</f>
        <v>29</v>
      </c>
      <c r="E38">
        <f>INDEX(_calc_누적빈도!E:E,$A38)-INDEX(_calc_누적빈도!E:E,$A38-기준150회_후보!$B$1)</f>
        <v>18</v>
      </c>
      <c r="F38">
        <f>INDEX(_calc_누적빈도!F:F,$A38)-INDEX(_calc_누적빈도!F:F,$A38-기준150회_후보!$B$1)</f>
        <v>11</v>
      </c>
      <c r="G38">
        <f>INDEX(_calc_누적빈도!G:G,$A38)-INDEX(_calc_누적빈도!G:G,$A38-기준150회_후보!$B$1)</f>
        <v>28</v>
      </c>
      <c r="H38">
        <f>INDEX(_calc_누적빈도!H:H,$A38)-INDEX(_calc_누적빈도!H:H,$A38-기준150회_후보!$B$1)</f>
        <v>28</v>
      </c>
      <c r="I38">
        <f>INDEX(_calc_누적빈도!I:I,$A38)-INDEX(_calc_누적빈도!I:I,$A38-기준150회_후보!$B$1)</f>
        <v>17</v>
      </c>
      <c r="J38">
        <f>INDEX(_calc_누적빈도!J:J,$A38)-INDEX(_calc_누적빈도!J:J,$A38-기준150회_후보!$B$1)</f>
        <v>19</v>
      </c>
      <c r="K38">
        <f>INDEX(_calc_누적빈도!K:K,$A38)-INDEX(_calc_누적빈도!K:K,$A38-기준150회_후보!$B$1)</f>
        <v>18</v>
      </c>
      <c r="L38">
        <f>INDEX(_calc_누적빈도!L:L,$A38)-INDEX(_calc_누적빈도!L:L,$A38-기준150회_후보!$B$1)</f>
        <v>20</v>
      </c>
      <c r="M38">
        <f>INDEX(_calc_누적빈도!M:M,$A38)-INDEX(_calc_누적빈도!M:M,$A38-기준150회_후보!$B$1)</f>
        <v>21</v>
      </c>
      <c r="N38">
        <f>INDEX(_calc_누적빈도!N:N,$A38)-INDEX(_calc_누적빈도!N:N,$A38-기준150회_후보!$B$1)</f>
        <v>23</v>
      </c>
      <c r="O38">
        <f>INDEX(_calc_누적빈도!O:O,$A38)-INDEX(_calc_누적빈도!O:O,$A38-기준150회_후보!$B$1)</f>
        <v>17</v>
      </c>
      <c r="P38">
        <f>INDEX(_calc_누적빈도!P:P,$A38)-INDEX(_calc_누적빈도!P:P,$A38-기준150회_후보!$B$1)</f>
        <v>18</v>
      </c>
      <c r="Q38">
        <f>INDEX(_calc_누적빈도!Q:Q,$A38)-INDEX(_calc_누적빈도!Q:Q,$A38-기준150회_후보!$B$1)</f>
        <v>28</v>
      </c>
      <c r="R38">
        <f>INDEX(_calc_누적빈도!R:R,$A38)-INDEX(_calc_누적빈도!R:R,$A38-기준150회_후보!$B$1)</f>
        <v>15</v>
      </c>
      <c r="S38">
        <f>INDEX(_calc_누적빈도!S:S,$A38)-INDEX(_calc_누적빈도!S:S,$A38-기준150회_후보!$B$1)</f>
        <v>17</v>
      </c>
      <c r="T38">
        <f>INDEX(_calc_누적빈도!T:T,$A38)-INDEX(_calc_누적빈도!T:T,$A38-기준150회_후보!$B$1)</f>
        <v>25</v>
      </c>
      <c r="U38">
        <f>INDEX(_calc_누적빈도!U:U,$A38)-INDEX(_calc_누적빈도!U:U,$A38-기준150회_후보!$B$1)</f>
        <v>18</v>
      </c>
      <c r="V38">
        <f>INDEX(_calc_누적빈도!V:V,$A38)-INDEX(_calc_누적빈도!V:V,$A38-기준150회_후보!$B$1)</f>
        <v>22</v>
      </c>
      <c r="W38">
        <f>INDEX(_calc_누적빈도!W:W,$A38)-INDEX(_calc_누적빈도!W:W,$A38-기준150회_후보!$B$1)</f>
        <v>18</v>
      </c>
      <c r="X38">
        <f>INDEX(_calc_누적빈도!X:X,$A38)-INDEX(_calc_누적빈도!X:X,$A38-기준150회_후보!$B$1)</f>
        <v>20</v>
      </c>
      <c r="Y38">
        <f>INDEX(_calc_누적빈도!Y:Y,$A38)-INDEX(_calc_누적빈도!Y:Y,$A38-기준150회_후보!$B$1)</f>
        <v>23</v>
      </c>
      <c r="Z38">
        <f>INDEX(_calc_누적빈도!Z:Z,$A38)-INDEX(_calc_누적빈도!Z:Z,$A38-기준150회_후보!$B$1)</f>
        <v>14</v>
      </c>
      <c r="AA38">
        <f>INDEX(_calc_누적빈도!AA:AA,$A38)-INDEX(_calc_누적빈도!AA:AA,$A38-기준150회_후보!$B$1)</f>
        <v>20</v>
      </c>
      <c r="AB38">
        <f>INDEX(_calc_누적빈도!AB:AB,$A38)-INDEX(_calc_누적빈도!AB:AB,$A38-기준150회_후보!$B$1)</f>
        <v>21</v>
      </c>
      <c r="AC38">
        <f>INDEX(_calc_누적빈도!AC:AC,$A38)-INDEX(_calc_누적빈도!AC:AC,$A38-기준150회_후보!$B$1)</f>
        <v>24</v>
      </c>
      <c r="AD38">
        <f>INDEX(_calc_누적빈도!AD:AD,$A38)-INDEX(_calc_누적빈도!AD:AD,$A38-기준150회_후보!$B$1)</f>
        <v>18</v>
      </c>
      <c r="AE38">
        <f>INDEX(_calc_누적빈도!AE:AE,$A38)-INDEX(_calc_누적빈도!AE:AE,$A38-기준150회_후보!$B$1)</f>
        <v>27</v>
      </c>
      <c r="AF38">
        <f>INDEX(_calc_누적빈도!AF:AF,$A38)-INDEX(_calc_누적빈도!AF:AF,$A38-기준150회_후보!$B$1)</f>
        <v>21</v>
      </c>
      <c r="AG38">
        <f>INDEX(_calc_누적빈도!AG:AG,$A38)-INDEX(_calc_누적빈도!AG:AG,$A38-기준150회_후보!$B$1)</f>
        <v>19</v>
      </c>
      <c r="AH38">
        <f>INDEX(_calc_누적빈도!AH:AH,$A38)-INDEX(_calc_누적빈도!AH:AH,$A38-기준150회_후보!$B$1)</f>
        <v>25</v>
      </c>
      <c r="AI38">
        <f>INDEX(_calc_누적빈도!AI:AI,$A38)-INDEX(_calc_누적빈도!AI:AI,$A38-기준150회_후보!$B$1)</f>
        <v>19</v>
      </c>
      <c r="AJ38">
        <f>INDEX(_calc_누적빈도!AJ:AJ,$A38)-INDEX(_calc_누적빈도!AJ:AJ,$A38-기준150회_후보!$B$1)</f>
        <v>22</v>
      </c>
      <c r="AK38">
        <f>INDEX(_calc_누적빈도!AK:AK,$A38)-INDEX(_calc_누적빈도!AK:AK,$A38-기준150회_후보!$B$1)</f>
        <v>17</v>
      </c>
      <c r="AL38">
        <f>INDEX(_calc_누적빈도!AL:AL,$A38)-INDEX(_calc_누적빈도!AL:AL,$A38-기준150회_후보!$B$1)</f>
        <v>24</v>
      </c>
      <c r="AM38">
        <f>INDEX(_calc_누적빈도!AM:AM,$A38)-INDEX(_calc_누적빈도!AM:AM,$A38-기준150회_후보!$B$1)</f>
        <v>26</v>
      </c>
      <c r="AN38">
        <f>INDEX(_calc_누적빈도!AN:AN,$A38)-INDEX(_calc_누적빈도!AN:AN,$A38-기준150회_후보!$B$1)</f>
        <v>14</v>
      </c>
      <c r="AO38">
        <f>INDEX(_calc_누적빈도!AO:AO,$A38)-INDEX(_calc_누적빈도!AO:AO,$A38-기준150회_후보!$B$1)</f>
        <v>25</v>
      </c>
      <c r="AP38">
        <f>INDEX(_calc_누적빈도!AP:AP,$A38)-INDEX(_calc_누적빈도!AP:AP,$A38-기준150회_후보!$B$1)</f>
        <v>15</v>
      </c>
      <c r="AQ38">
        <f>INDEX(_calc_누적빈도!AQ:AQ,$A38)-INDEX(_calc_누적빈도!AQ:AQ,$A38-기준150회_후보!$B$1)</f>
        <v>14</v>
      </c>
      <c r="AR38">
        <f>INDEX(_calc_누적빈도!AR:AR,$A38)-INDEX(_calc_누적빈도!AR:AR,$A38-기준150회_후보!$B$1)</f>
        <v>14</v>
      </c>
      <c r="AS38">
        <f>INDEX(_calc_누적빈도!AS:AS,$A38)-INDEX(_calc_누적빈도!AS:AS,$A38-기준150회_후보!$B$1)</f>
        <v>18</v>
      </c>
      <c r="AT38">
        <f>INDEX(_calc_누적빈도!AT:AT,$A38)-INDEX(_calc_누적빈도!AT:AT,$A38-기준150회_후보!$B$1)</f>
        <v>20</v>
      </c>
      <c r="AU38">
        <f>(RANK(_calc_라운드기준!B38,_calc_라운드기준!$B38:$AT38,0)+COUNTIFS(_calc_라운드기준!$B38:$AT38,_calc_라운드기준!B38,$B$1:$AT$1,"&lt;"&amp;1))-(RANK(B38,$B38:$AT38,0)+COUNTIFS($B38:$AT38,B38,$B$1:$AT$1,"&lt;"&amp;1))</f>
        <v>-3</v>
      </c>
      <c r="AV38">
        <f>(RANK(_calc_라운드기준!C38,_calc_라운드기준!$B38:$AT38,0)+COUNTIFS(_calc_라운드기준!$B38:$AT38,_calc_라운드기준!C38,$B$1:$AT$1,"&lt;"&amp;2))-(RANK(C38,$B38:$AT38,0)+COUNTIFS($B38:$AT38,C38,$B$1:$AT$1,"&lt;"&amp;2))</f>
        <v>-6</v>
      </c>
      <c r="AW38">
        <f>(RANK(_calc_라운드기준!D38,_calc_라운드기준!$B38:$AT38,0)+COUNTIFS(_calc_라운드기준!$B38:$AT38,_calc_라운드기준!D38,$B$1:$AT$1,"&lt;"&amp;3))-(RANK(D38,$B38:$AT38,0)+COUNTIFS($B38:$AT38,D38,$B$1:$AT$1,"&lt;"&amp;3))</f>
        <v>0</v>
      </c>
      <c r="AX38">
        <f>(RANK(_calc_라운드기준!E38,_calc_라운드기준!$B38:$AT38,0)+COUNTIFS(_calc_라운드기준!$B38:$AT38,_calc_라운드기준!E38,$B$1:$AT$1,"&lt;"&amp;4))-(RANK(E38,$B38:$AT38,0)+COUNTIFS($B38:$AT38,E38,$B$1:$AT$1,"&lt;"&amp;4))</f>
        <v>-5</v>
      </c>
      <c r="AY38">
        <f>(RANK(_calc_라운드기준!F38,_calc_라운드기준!$B38:$AT38,0)+COUNTIFS(_calc_라운드기준!$B38:$AT38,_calc_라운드기준!F38,$B$1:$AT$1,"&lt;"&amp;5))-(RANK(F38,$B38:$AT38,0)+COUNTIFS($B38:$AT38,F38,$B$1:$AT$1,"&lt;"&amp;5))</f>
        <v>-21</v>
      </c>
      <c r="AZ38">
        <f>(RANK(_calc_라운드기준!G38,_calc_라운드기준!$B38:$AT38,0)+COUNTIFS(_calc_라운드기준!$B38:$AT38,_calc_라운드기준!G38,$B$1:$AT$1,"&lt;"&amp;6))-(RANK(G38,$B38:$AT38,0)+COUNTIFS($B38:$AT38,G38,$B$1:$AT$1,"&lt;"&amp;6))</f>
        <v>7</v>
      </c>
      <c r="BA38">
        <f>(RANK(_calc_라운드기준!H38,_calc_라운드기준!$B38:$AT38,0)+COUNTIFS(_calc_라운드기준!$B38:$AT38,_calc_라운드기준!H38,$B$1:$AT$1,"&lt;"&amp;7))-(RANK(H38,$B38:$AT38,0)+COUNTIFS($B38:$AT38,H38,$B$1:$AT$1,"&lt;"&amp;7))</f>
        <v>2</v>
      </c>
      <c r="BB38">
        <f>(RANK(_calc_라운드기준!I38,_calc_라운드기준!$B38:$AT38,0)+COUNTIFS(_calc_라운드기준!$B38:$AT38,_calc_라운드기준!I38,$B$1:$AT$1,"&lt;"&amp;8))-(RANK(I38,$B38:$AT38,0)+COUNTIFS($B38:$AT38,I38,$B$1:$AT$1,"&lt;"&amp;8))</f>
        <v>-17</v>
      </c>
      <c r="BC38">
        <f>(RANK(_calc_라운드기준!J38,_calc_라운드기준!$B38:$AT38,0)+COUNTIFS(_calc_라운드기준!$B38:$AT38,_calc_라운드기준!J38,$B$1:$AT$1,"&lt;"&amp;9))-(RANK(J38,$B38:$AT38,0)+COUNTIFS($B38:$AT38,J38,$B$1:$AT$1,"&lt;"&amp;9))</f>
        <v>-14</v>
      </c>
      <c r="BD38">
        <f>(RANK(_calc_라운드기준!K38,_calc_라운드기준!$B38:$AT38,0)+COUNTIFS(_calc_라운드기준!$B38:$AT38,_calc_라운드기준!K38,$B$1:$AT$1,"&lt;"&amp;10))-(RANK(K38,$B38:$AT38,0)+COUNTIFS($B38:$AT38,K38,$B$1:$AT$1,"&lt;"&amp;10))</f>
        <v>16</v>
      </c>
      <c r="BE38">
        <f>(RANK(_calc_라운드기준!L38,_calc_라운드기준!$B38:$AT38,0)+COUNTIFS(_calc_라운드기준!$B38:$AT38,_calc_라운드기준!L38,$B$1:$AT$1,"&lt;"&amp;11))-(RANK(L38,$B38:$AT38,0)+COUNTIFS($B38:$AT38,L38,$B$1:$AT$1,"&lt;"&amp;11))</f>
        <v>14</v>
      </c>
      <c r="BF38">
        <f>(RANK(_calc_라운드기준!M38,_calc_라운드기준!$B38:$AT38,0)+COUNTIFS(_calc_라운드기준!$B38:$AT38,_calc_라운드기준!M38,$B$1:$AT$1,"&lt;"&amp;12))-(RANK(M38,$B38:$AT38,0)+COUNTIFS($B38:$AT38,M38,$B$1:$AT$1,"&lt;"&amp;12))</f>
        <v>-5</v>
      </c>
      <c r="BG38">
        <f>(RANK(_calc_라운드기준!N38,_calc_라운드기준!$B38:$AT38,0)+COUNTIFS(_calc_라운드기준!$B38:$AT38,_calc_라운드기준!N38,$B$1:$AT$1,"&lt;"&amp;13))-(RANK(N38,$B38:$AT38,0)+COUNTIFS($B38:$AT38,N38,$B$1:$AT$1,"&lt;"&amp;13))</f>
        <v>6</v>
      </c>
      <c r="BH38">
        <f>(RANK(_calc_라운드기준!O38,_calc_라운드기준!$B38:$AT38,0)+COUNTIFS(_calc_라운드기준!$B38:$AT38,_calc_라운드기준!O38,$B$1:$AT$1,"&lt;"&amp;14))-(RANK(O38,$B38:$AT38,0)+COUNTIFS($B38:$AT38,O38,$B$1:$AT$1,"&lt;"&amp;14))</f>
        <v>5</v>
      </c>
      <c r="BI38">
        <f>(RANK(_calc_라운드기준!P38,_calc_라운드기준!$B38:$AT38,0)+COUNTIFS(_calc_라운드기준!$B38:$AT38,_calc_라운드기준!P38,$B$1:$AT$1,"&lt;"&amp;15))-(RANK(P38,$B38:$AT38,0)+COUNTIFS($B38:$AT38,P38,$B$1:$AT$1,"&lt;"&amp;15))</f>
        <v>-5</v>
      </c>
      <c r="BJ38">
        <f>(RANK(_calc_라운드기준!Q38,_calc_라운드기준!$B38:$AT38,0)+COUNTIFS(_calc_라운드기준!$B38:$AT38,_calc_라운드기준!Q38,$B$1:$AT$1,"&lt;"&amp;16))-(RANK(Q38,$B38:$AT38,0)+COUNTIFS($B38:$AT38,Q38,$B$1:$AT$1,"&lt;"&amp;16))</f>
        <v>-2</v>
      </c>
      <c r="BK38">
        <f>(RANK(_calc_라운드기준!R38,_calc_라운드기준!$B38:$AT38,0)+COUNTIFS(_calc_라운드기준!$B38:$AT38,_calc_라운드기준!R38,$B$1:$AT$1,"&lt;"&amp;17))-(RANK(R38,$B38:$AT38,0)+COUNTIFS($B38:$AT38,R38,$B$1:$AT$1,"&lt;"&amp;17))</f>
        <v>-13</v>
      </c>
      <c r="BL38">
        <f>(RANK(_calc_라운드기준!S38,_calc_라운드기준!$B38:$AT38,0)+COUNTIFS(_calc_라운드기준!$B38:$AT38,_calc_라운드기준!S38,$B$1:$AT$1,"&lt;"&amp;18))-(RANK(S38,$B38:$AT38,0)+COUNTIFS($B38:$AT38,S38,$B$1:$AT$1,"&lt;"&amp;18))</f>
        <v>-10</v>
      </c>
      <c r="BM38">
        <f>(RANK(_calc_라운드기준!T38,_calc_라운드기준!$B38:$AT38,0)+COUNTIFS(_calc_라운드기준!$B38:$AT38,_calc_라운드기준!T38,$B$1:$AT$1,"&lt;"&amp;19))-(RANK(T38,$B38:$AT38,0)+COUNTIFS($B38:$AT38,T38,$B$1:$AT$1,"&lt;"&amp;19))</f>
        <v>28</v>
      </c>
      <c r="BN38">
        <f>(RANK(_calc_라운드기준!U38,_calc_라운드기준!$B38:$AT38,0)+COUNTIFS(_calc_라운드기준!$B38:$AT38,_calc_라운드기준!U38,$B$1:$AT$1,"&lt;"&amp;20))-(RANK(U38,$B38:$AT38,0)+COUNTIFS($B38:$AT38,U38,$B$1:$AT$1,"&lt;"&amp;20))</f>
        <v>-3</v>
      </c>
      <c r="BO38">
        <f>(RANK(_calc_라운드기준!V38,_calc_라운드기준!$B38:$AT38,0)+COUNTIFS(_calc_라운드기준!$B38:$AT38,_calc_라운드기준!V38,$B$1:$AT$1,"&lt;"&amp;21))-(RANK(V38,$B38:$AT38,0)+COUNTIFS($B38:$AT38,V38,$B$1:$AT$1,"&lt;"&amp;21))</f>
        <v>14</v>
      </c>
      <c r="BP38">
        <f>(RANK(_calc_라운드기준!W38,_calc_라운드기준!$B38:$AT38,0)+COUNTIFS(_calc_라운드기준!$B38:$AT38,_calc_라운드기준!W38,$B$1:$AT$1,"&lt;"&amp;22))-(RANK(W38,$B38:$AT38,0)+COUNTIFS($B38:$AT38,W38,$B$1:$AT$1,"&lt;"&amp;22))</f>
        <v>10</v>
      </c>
      <c r="BQ38">
        <f>(RANK(_calc_라운드기준!X38,_calc_라운드기준!$B38:$AT38,0)+COUNTIFS(_calc_라운드기준!$B38:$AT38,_calc_라운드기준!X38,$B$1:$AT$1,"&lt;"&amp;23))-(RANK(X38,$B38:$AT38,0)+COUNTIFS($B38:$AT38,X38,$B$1:$AT$1,"&lt;"&amp;23))</f>
        <v>-15</v>
      </c>
      <c r="BR38">
        <f>(RANK(_calc_라운드기준!Y38,_calc_라운드기준!$B38:$AT38,0)+COUNTIFS(_calc_라운드기준!$B38:$AT38,_calc_라운드기준!Y38,$B$1:$AT$1,"&lt;"&amp;24))-(RANK(Y38,$B38:$AT38,0)+COUNTIFS($B38:$AT38,Y38,$B$1:$AT$1,"&lt;"&amp;24))</f>
        <v>-9</v>
      </c>
      <c r="BS38">
        <f>(RANK(_calc_라운드기준!Z38,_calc_라운드기준!$B38:$AT38,0)+COUNTIFS(_calc_라운드기준!$B38:$AT38,_calc_라운드기준!Z38,$B$1:$AT$1,"&lt;"&amp;25))-(RANK(Z38,$B38:$AT38,0)+COUNTIFS($B38:$AT38,Z38,$B$1:$AT$1,"&lt;"&amp;25))</f>
        <v>-21</v>
      </c>
      <c r="BT38">
        <f>(RANK(_calc_라운드기준!AA38,_calc_라운드기준!$B38:$AT38,0)+COUNTIFS(_calc_라운드기준!$B38:$AT38,_calc_라운드기준!AA38,$B$1:$AT$1,"&lt;"&amp;26))-(RANK(AA38,$B38:$AT38,0)+COUNTIFS($B38:$AT38,AA38,$B$1:$AT$1,"&lt;"&amp;26))</f>
        <v>7</v>
      </c>
      <c r="BU38">
        <f>(RANK(_calc_라운드기준!AB38,_calc_라운드기준!$B38:$AT38,0)+COUNTIFS(_calc_라운드기준!$B38:$AT38,_calc_라운드기준!AB38,$B$1:$AT$1,"&lt;"&amp;27))-(RANK(AB38,$B38:$AT38,0)+COUNTIFS($B38:$AT38,AB38,$B$1:$AT$1,"&lt;"&amp;27))</f>
        <v>-14</v>
      </c>
      <c r="BV38">
        <f>(RANK(_calc_라운드기준!AC38,_calc_라운드기준!$B38:$AT38,0)+COUNTIFS(_calc_라운드기준!$B38:$AT38,_calc_라운드기준!AC38,$B$1:$AT$1,"&lt;"&amp;28))-(RANK(AC38,$B38:$AT38,0)+COUNTIFS($B38:$AT38,AC38,$B$1:$AT$1,"&lt;"&amp;28))</f>
        <v>-3</v>
      </c>
      <c r="BW38">
        <f>(RANK(_calc_라운드기준!AD38,_calc_라운드기준!$B38:$AT38,0)+COUNTIFS(_calc_라운드기준!$B38:$AT38,_calc_라운드기준!AD38,$B$1:$AT$1,"&lt;"&amp;29))-(RANK(AD38,$B38:$AT38,0)+COUNTIFS($B38:$AT38,AD38,$B$1:$AT$1,"&lt;"&amp;29))</f>
        <v>-20</v>
      </c>
      <c r="BX38">
        <f>(RANK(_calc_라운드기준!AE38,_calc_라운드기준!$B38:$AT38,0)+COUNTIFS(_calc_라운드기준!$B38:$AT38,_calc_라운드기준!AE38,$B$1:$AT$1,"&lt;"&amp;30))-(RANK(AE38,$B38:$AT38,0)+COUNTIFS($B38:$AT38,AE38,$B$1:$AT$1,"&lt;"&amp;30))</f>
        <v>25</v>
      </c>
      <c r="BY38">
        <f>(RANK(_calc_라운드기준!AF38,_calc_라운드기준!$B38:$AT38,0)+COUNTIFS(_calc_라운드기준!$B38:$AT38,_calc_라운드기준!AF38,$B$1:$AT$1,"&lt;"&amp;31))-(RANK(AF38,$B38:$AT38,0)+COUNTIFS($B38:$AT38,AF38,$B$1:$AT$1,"&lt;"&amp;31))</f>
        <v>13</v>
      </c>
      <c r="BZ38">
        <f>(RANK(_calc_라운드기준!AG38,_calc_라운드기준!$B38:$AT38,0)+COUNTIFS(_calc_라운드기준!$B38:$AT38,_calc_라운드기준!AG38,$B$1:$AT$1,"&lt;"&amp;32))-(RANK(AG38,$B38:$AT38,0)+COUNTIFS($B38:$AT38,AG38,$B$1:$AT$1,"&lt;"&amp;32))</f>
        <v>11</v>
      </c>
      <c r="CA38">
        <f>(RANK(_calc_라운드기준!AH38,_calc_라운드기준!$B38:$AT38,0)+COUNTIFS(_calc_라운드기준!$B38:$AT38,_calc_라운드기준!AH38,$B$1:$AT$1,"&lt;"&amp;33))-(RANK(AH38,$B38:$AT38,0)+COUNTIFS($B38:$AT38,AH38,$B$1:$AT$1,"&lt;"&amp;33))</f>
        <v>12</v>
      </c>
      <c r="CB38">
        <f>(RANK(_calc_라운드기준!AI38,_calc_라운드기준!$B38:$AT38,0)+COUNTIFS(_calc_라운드기준!$B38:$AT38,_calc_라운드기준!AI38,$B$1:$AT$1,"&lt;"&amp;34))-(RANK(AI38,$B38:$AT38,0)+COUNTIFS($B38:$AT38,AI38,$B$1:$AT$1,"&lt;"&amp;34))</f>
        <v>19</v>
      </c>
      <c r="CC38">
        <f>(RANK(_calc_라운드기준!AJ38,_calc_라운드기준!$B38:$AT38,0)+COUNTIFS(_calc_라운드기준!$B38:$AT38,_calc_라운드기준!AJ38,$B$1:$AT$1,"&lt;"&amp;35))-(RANK(AJ38,$B38:$AT38,0)+COUNTIFS($B38:$AT38,AJ38,$B$1:$AT$1,"&lt;"&amp;35))</f>
        <v>17</v>
      </c>
      <c r="CD38">
        <f>(RANK(_calc_라운드기준!AK38,_calc_라운드기준!$B38:$AT38,0)+COUNTIFS(_calc_라운드기준!$B38:$AT38,_calc_라운드기준!AK38,$B$1:$AT$1,"&lt;"&amp;36))-(RANK(AK38,$B38:$AT38,0)+COUNTIFS($B38:$AT38,AK38,$B$1:$AT$1,"&lt;"&amp;36))</f>
        <v>-4</v>
      </c>
      <c r="CE38">
        <f>(RANK(_calc_라운드기준!AL38,_calc_라운드기준!$B38:$AT38,0)+COUNTIFS(_calc_라운드기준!$B38:$AT38,_calc_라운드기준!AL38,$B$1:$AT$1,"&lt;"&amp;37))-(RANK(AL38,$B38:$AT38,0)+COUNTIFS($B38:$AT38,AL38,$B$1:$AT$1,"&lt;"&amp;37))</f>
        <v>2</v>
      </c>
      <c r="CF38">
        <f>(RANK(_calc_라운드기준!AM38,_calc_라운드기준!$B38:$AT38,0)+COUNTIFS(_calc_라운드기준!$B38:$AT38,_calc_라운드기준!AM38,$B$1:$AT$1,"&lt;"&amp;38))-(RANK(AM38,$B38:$AT38,0)+COUNTIFS($B38:$AT38,AM38,$B$1:$AT$1,"&lt;"&amp;38))</f>
        <v>8</v>
      </c>
      <c r="CG38">
        <f>(RANK(_calc_라운드기준!AN38,_calc_라운드기준!$B38:$AT38,0)+COUNTIFS(_calc_라운드기준!$B38:$AT38,_calc_라운드기준!AN38,$B$1:$AT$1,"&lt;"&amp;39))-(RANK(AN38,$B38:$AT38,0)+COUNTIFS($B38:$AT38,AN38,$B$1:$AT$1,"&lt;"&amp;39))</f>
        <v>-33</v>
      </c>
      <c r="CH38">
        <f>(RANK(_calc_라운드기준!AO38,_calc_라운드기준!$B38:$AT38,0)+COUNTIFS(_calc_라운드기준!$B38:$AT38,_calc_라운드기준!AO38,$B$1:$AT$1,"&lt;"&amp;40))-(RANK(AO38,$B38:$AT38,0)+COUNTIFS($B38:$AT38,AO38,$B$1:$AT$1,"&lt;"&amp;40))</f>
        <v>6</v>
      </c>
      <c r="CI38">
        <f>(RANK(_calc_라운드기준!AP38,_calc_라운드기준!$B38:$AT38,0)+COUNTIFS(_calc_라운드기준!$B38:$AT38,_calc_라운드기준!AP38,$B$1:$AT$1,"&lt;"&amp;41))-(RANK(AP38,$B38:$AT38,0)+COUNTIFS($B38:$AT38,AP38,$B$1:$AT$1,"&lt;"&amp;41))</f>
        <v>-2</v>
      </c>
      <c r="CJ38">
        <f>(RANK(_calc_라운드기준!AQ38,_calc_라운드기준!$B38:$AT38,0)+COUNTIFS(_calc_라운드기준!$B38:$AT38,_calc_라운드기준!AQ38,$B$1:$AT$1,"&lt;"&amp;42))-(RANK(AQ38,$B38:$AT38,0)+COUNTIFS($B38:$AT38,AQ38,$B$1:$AT$1,"&lt;"&amp;42))</f>
        <v>-21</v>
      </c>
      <c r="CK38">
        <f>(RANK(_calc_라운드기준!AR38,_calc_라운드기준!$B38:$AT38,0)+COUNTIFS(_calc_라운드기준!$B38:$AT38,_calc_라운드기준!AR38,$B$1:$AT$1,"&lt;"&amp;43))-(RANK(AR38,$B38:$AT38,0)+COUNTIFS($B38:$AT38,AR38,$B$1:$AT$1,"&lt;"&amp;43))</f>
        <v>-1</v>
      </c>
      <c r="CL38">
        <f>(RANK(_calc_라운드기준!AS38,_calc_라운드기준!$B38:$AT38,0)+COUNTIFS(_calc_라운드기준!$B38:$AT38,_calc_라운드기준!AS38,$B$1:$AT$1,"&lt;"&amp;44))-(RANK(AS38,$B38:$AT38,0)+COUNTIFS($B38:$AT38,AS38,$B$1:$AT$1,"&lt;"&amp;44))</f>
        <v>10</v>
      </c>
      <c r="CM38">
        <f>(RANK(_calc_라운드기준!AT38,_calc_라운드기준!$B38:$AT38,0)+COUNTIFS(_calc_라운드기준!$B38:$AT38,_calc_라운드기준!AT38,$B$1:$AT$1,"&lt;"&amp;45))-(RANK(AT38,$B38:$AT38,0)+COUNTIFS($B38:$AT38,AT38,$B$1:$AT$1,"&lt;"&amp;45))</f>
        <v>15</v>
      </c>
      <c r="CN38">
        <f t="shared" si="45"/>
        <v>26</v>
      </c>
      <c r="CO38">
        <f t="shared" si="46"/>
        <v>33</v>
      </c>
      <c r="CP38">
        <f t="shared" si="47"/>
        <v>22</v>
      </c>
      <c r="CQ38">
        <f t="shared" si="48"/>
        <v>30</v>
      </c>
      <c r="CR38">
        <f t="shared" si="49"/>
        <v>42</v>
      </c>
      <c r="CS38">
        <f t="shared" si="50"/>
        <v>15</v>
      </c>
      <c r="CT38">
        <f t="shared" si="51"/>
        <v>20</v>
      </c>
      <c r="CU38">
        <f t="shared" si="52"/>
        <v>40</v>
      </c>
      <c r="CV38">
        <f t="shared" si="53"/>
        <v>37</v>
      </c>
      <c r="CW38">
        <f t="shared" si="54"/>
        <v>5</v>
      </c>
      <c r="CX38">
        <f t="shared" si="55"/>
        <v>7</v>
      </c>
      <c r="CY38">
        <f t="shared" si="56"/>
        <v>31</v>
      </c>
      <c r="CZ38">
        <f t="shared" si="57"/>
        <v>17</v>
      </c>
      <c r="DA38">
        <f t="shared" si="58"/>
        <v>19</v>
      </c>
      <c r="DB38">
        <f t="shared" si="59"/>
        <v>32</v>
      </c>
      <c r="DC38">
        <f t="shared" si="60"/>
        <v>24</v>
      </c>
      <c r="DD38">
        <f t="shared" si="61"/>
        <v>36</v>
      </c>
      <c r="DE38">
        <f t="shared" si="62"/>
        <v>35</v>
      </c>
      <c r="DF38">
        <f t="shared" si="63"/>
        <v>1</v>
      </c>
      <c r="DG38">
        <f t="shared" si="64"/>
        <v>27</v>
      </c>
      <c r="DH38">
        <f t="shared" si="65"/>
        <v>8</v>
      </c>
      <c r="DI38">
        <f t="shared" si="66"/>
        <v>12</v>
      </c>
      <c r="DJ38">
        <f t="shared" si="67"/>
        <v>39</v>
      </c>
      <c r="DK38">
        <f t="shared" si="68"/>
        <v>34</v>
      </c>
      <c r="DL38">
        <f t="shared" si="69"/>
        <v>43</v>
      </c>
      <c r="DM38">
        <f t="shared" si="70"/>
        <v>16</v>
      </c>
      <c r="DN38">
        <f t="shared" si="71"/>
        <v>38</v>
      </c>
      <c r="DO38">
        <f t="shared" si="72"/>
        <v>28</v>
      </c>
      <c r="DP38">
        <f t="shared" si="73"/>
        <v>41</v>
      </c>
      <c r="DQ38">
        <f t="shared" si="74"/>
        <v>2</v>
      </c>
      <c r="DR38">
        <f t="shared" si="75"/>
        <v>9</v>
      </c>
      <c r="DS38">
        <f t="shared" si="76"/>
        <v>11</v>
      </c>
      <c r="DT38">
        <f t="shared" si="77"/>
        <v>10</v>
      </c>
      <c r="DU38">
        <f t="shared" si="78"/>
        <v>3</v>
      </c>
      <c r="DV38">
        <f t="shared" si="79"/>
        <v>4</v>
      </c>
      <c r="DW38">
        <f t="shared" si="80"/>
        <v>29</v>
      </c>
      <c r="DX38">
        <f t="shared" si="81"/>
        <v>21</v>
      </c>
      <c r="DY38">
        <f t="shared" si="82"/>
        <v>14</v>
      </c>
      <c r="DZ38">
        <f t="shared" si="83"/>
        <v>45</v>
      </c>
      <c r="EA38">
        <f t="shared" si="84"/>
        <v>18</v>
      </c>
      <c r="EB38">
        <f t="shared" si="85"/>
        <v>25</v>
      </c>
      <c r="EC38">
        <f t="shared" si="86"/>
        <v>44</v>
      </c>
      <c r="ED38">
        <f t="shared" si="87"/>
        <v>23</v>
      </c>
      <c r="EE38">
        <f t="shared" si="88"/>
        <v>13</v>
      </c>
      <c r="EF38">
        <f t="shared" si="89"/>
        <v>6</v>
      </c>
    </row>
    <row r="39" spans="1:136" ht="16.5" customHeight="1">
      <c r="A39">
        <f>_calc_라운드기준!A39</f>
        <v>1207</v>
      </c>
      <c r="B39">
        <f>INDEX(_calc_누적빈도!B:B,$A39)-INDEX(_calc_누적빈도!B:B,$A39-기준150회_후보!$B$1)</f>
        <v>20</v>
      </c>
      <c r="C39">
        <f>INDEX(_calc_누적빈도!C:C,$A39)-INDEX(_calc_누적빈도!C:C,$A39-기준150회_후보!$B$1)</f>
        <v>10</v>
      </c>
      <c r="D39">
        <f>INDEX(_calc_누적빈도!D:D,$A39)-INDEX(_calc_누적빈도!D:D,$A39-기준150회_후보!$B$1)</f>
        <v>29</v>
      </c>
      <c r="E39">
        <f>INDEX(_calc_누적빈도!E:E,$A39)-INDEX(_calc_누적빈도!E:E,$A39-기준150회_후보!$B$1)</f>
        <v>18</v>
      </c>
      <c r="F39">
        <f>INDEX(_calc_누적빈도!F:F,$A39)-INDEX(_calc_누적빈도!F:F,$A39-기준150회_후보!$B$1)</f>
        <v>11</v>
      </c>
      <c r="G39">
        <f>INDEX(_calc_누적빈도!G:G,$A39)-INDEX(_calc_누적빈도!G:G,$A39-기준150회_후보!$B$1)</f>
        <v>28</v>
      </c>
      <c r="H39">
        <f>INDEX(_calc_누적빈도!H:H,$A39)-INDEX(_calc_누적빈도!H:H,$A39-기준150회_후보!$B$1)</f>
        <v>28</v>
      </c>
      <c r="I39">
        <f>INDEX(_calc_누적빈도!I:I,$A39)-INDEX(_calc_누적빈도!I:I,$A39-기준150회_후보!$B$1)</f>
        <v>18</v>
      </c>
      <c r="J39">
        <f>INDEX(_calc_누적빈도!J:J,$A39)-INDEX(_calc_누적빈도!J:J,$A39-기준150회_후보!$B$1)</f>
        <v>19</v>
      </c>
      <c r="K39">
        <f>INDEX(_calc_누적빈도!K:K,$A39)-INDEX(_calc_누적빈도!K:K,$A39-기준150회_후보!$B$1)</f>
        <v>17</v>
      </c>
      <c r="L39">
        <f>INDEX(_calc_누적빈도!L:L,$A39)-INDEX(_calc_누적빈도!L:L,$A39-기준150회_후보!$B$1)</f>
        <v>20</v>
      </c>
      <c r="M39">
        <f>INDEX(_calc_누적빈도!M:M,$A39)-INDEX(_calc_누적빈도!M:M,$A39-기준150회_후보!$B$1)</f>
        <v>21</v>
      </c>
      <c r="N39">
        <f>INDEX(_calc_누적빈도!N:N,$A39)-INDEX(_calc_누적빈도!N:N,$A39-기준150회_후보!$B$1)</f>
        <v>24</v>
      </c>
      <c r="O39">
        <f>INDEX(_calc_누적빈도!O:O,$A39)-INDEX(_calc_누적빈도!O:O,$A39-기준150회_후보!$B$1)</f>
        <v>17</v>
      </c>
      <c r="P39">
        <f>INDEX(_calc_누적빈도!P:P,$A39)-INDEX(_calc_누적빈도!P:P,$A39-기준150회_후보!$B$1)</f>
        <v>18</v>
      </c>
      <c r="Q39">
        <f>INDEX(_calc_누적빈도!Q:Q,$A39)-INDEX(_calc_누적빈도!Q:Q,$A39-기준150회_후보!$B$1)</f>
        <v>28</v>
      </c>
      <c r="R39">
        <f>INDEX(_calc_누적빈도!R:R,$A39)-INDEX(_calc_누적빈도!R:R,$A39-기준150회_후보!$B$1)</f>
        <v>15</v>
      </c>
      <c r="S39">
        <f>INDEX(_calc_누적빈도!S:S,$A39)-INDEX(_calc_누적빈도!S:S,$A39-기준150회_후보!$B$1)</f>
        <v>17</v>
      </c>
      <c r="T39">
        <f>INDEX(_calc_누적빈도!T:T,$A39)-INDEX(_calc_누적빈도!T:T,$A39-기준150회_후보!$B$1)</f>
        <v>26</v>
      </c>
      <c r="U39">
        <f>INDEX(_calc_누적빈도!U:U,$A39)-INDEX(_calc_누적빈도!U:U,$A39-기준150회_후보!$B$1)</f>
        <v>18</v>
      </c>
      <c r="V39">
        <f>INDEX(_calc_누적빈도!V:V,$A39)-INDEX(_calc_누적빈도!V:V,$A39-기준150회_후보!$B$1)</f>
        <v>22</v>
      </c>
      <c r="W39">
        <f>INDEX(_calc_누적빈도!W:W,$A39)-INDEX(_calc_누적빈도!W:W,$A39-기준150회_후보!$B$1)</f>
        <v>17</v>
      </c>
      <c r="X39">
        <f>INDEX(_calc_누적빈도!X:X,$A39)-INDEX(_calc_누적빈도!X:X,$A39-기준150회_후보!$B$1)</f>
        <v>20</v>
      </c>
      <c r="Y39">
        <f>INDEX(_calc_누적빈도!Y:Y,$A39)-INDEX(_calc_누적빈도!Y:Y,$A39-기준150회_후보!$B$1)</f>
        <v>22</v>
      </c>
      <c r="Z39">
        <f>INDEX(_calc_누적빈도!Z:Z,$A39)-INDEX(_calc_누적빈도!Z:Z,$A39-기준150회_후보!$B$1)</f>
        <v>14</v>
      </c>
      <c r="AA39">
        <f>INDEX(_calc_누적빈도!AA:AA,$A39)-INDEX(_calc_누적빈도!AA:AA,$A39-기준150회_후보!$B$1)</f>
        <v>20</v>
      </c>
      <c r="AB39">
        <f>INDEX(_calc_누적빈도!AB:AB,$A39)-INDEX(_calc_누적빈도!AB:AB,$A39-기준150회_후보!$B$1)</f>
        <v>21</v>
      </c>
      <c r="AC39">
        <f>INDEX(_calc_누적빈도!AC:AC,$A39)-INDEX(_calc_누적빈도!AC:AC,$A39-기준150회_후보!$B$1)</f>
        <v>24</v>
      </c>
      <c r="AD39">
        <f>INDEX(_calc_누적빈도!AD:AD,$A39)-INDEX(_calc_누적빈도!AD:AD,$A39-기준150회_후보!$B$1)</f>
        <v>18</v>
      </c>
      <c r="AE39">
        <f>INDEX(_calc_누적빈도!AE:AE,$A39)-INDEX(_calc_누적빈도!AE:AE,$A39-기준150회_후보!$B$1)</f>
        <v>27</v>
      </c>
      <c r="AF39">
        <f>INDEX(_calc_누적빈도!AF:AF,$A39)-INDEX(_calc_누적빈도!AF:AF,$A39-기준150회_후보!$B$1)</f>
        <v>21</v>
      </c>
      <c r="AG39">
        <f>INDEX(_calc_누적빈도!AG:AG,$A39)-INDEX(_calc_누적빈도!AG:AG,$A39-기준150회_후보!$B$1)</f>
        <v>19</v>
      </c>
      <c r="AH39">
        <f>INDEX(_calc_누적빈도!AH:AH,$A39)-INDEX(_calc_누적빈도!AH:AH,$A39-기준150회_후보!$B$1)</f>
        <v>25</v>
      </c>
      <c r="AI39">
        <f>INDEX(_calc_누적빈도!AI:AI,$A39)-INDEX(_calc_누적빈도!AI:AI,$A39-기준150회_후보!$B$1)</f>
        <v>19</v>
      </c>
      <c r="AJ39">
        <f>INDEX(_calc_누적빈도!AJ:AJ,$A39)-INDEX(_calc_누적빈도!AJ:AJ,$A39-기준150회_후보!$B$1)</f>
        <v>22</v>
      </c>
      <c r="AK39">
        <f>INDEX(_calc_누적빈도!AK:AK,$A39)-INDEX(_calc_누적빈도!AK:AK,$A39-기준150회_후보!$B$1)</f>
        <v>17</v>
      </c>
      <c r="AL39">
        <f>INDEX(_calc_누적빈도!AL:AL,$A39)-INDEX(_calc_누적빈도!AL:AL,$A39-기준150회_후보!$B$1)</f>
        <v>24</v>
      </c>
      <c r="AM39">
        <f>INDEX(_calc_누적빈도!AM:AM,$A39)-INDEX(_calc_누적빈도!AM:AM,$A39-기준150회_후보!$B$1)</f>
        <v>25</v>
      </c>
      <c r="AN39">
        <f>INDEX(_calc_누적빈도!AN:AN,$A39)-INDEX(_calc_누적빈도!AN:AN,$A39-기준150회_후보!$B$1)</f>
        <v>14</v>
      </c>
      <c r="AO39">
        <f>INDEX(_calc_누적빈도!AO:AO,$A39)-INDEX(_calc_누적빈도!AO:AO,$A39-기준150회_후보!$B$1)</f>
        <v>26</v>
      </c>
      <c r="AP39">
        <f>INDEX(_calc_누적빈도!AP:AP,$A39)-INDEX(_calc_누적빈도!AP:AP,$A39-기준150회_후보!$B$1)</f>
        <v>15</v>
      </c>
      <c r="AQ39">
        <f>INDEX(_calc_누적빈도!AQ:AQ,$A39)-INDEX(_calc_누적빈도!AQ:AQ,$A39-기준150회_후보!$B$1)</f>
        <v>14</v>
      </c>
      <c r="AR39">
        <f>INDEX(_calc_누적빈도!AR:AR,$A39)-INDEX(_calc_누적빈도!AR:AR,$A39-기준150회_후보!$B$1)</f>
        <v>14</v>
      </c>
      <c r="AS39">
        <f>INDEX(_calc_누적빈도!AS:AS,$A39)-INDEX(_calc_누적빈도!AS:AS,$A39-기준150회_후보!$B$1)</f>
        <v>18</v>
      </c>
      <c r="AT39">
        <f>INDEX(_calc_누적빈도!AT:AT,$A39)-INDEX(_calc_누적빈도!AT:AT,$A39-기준150회_후보!$B$1)</f>
        <v>20</v>
      </c>
      <c r="AU39">
        <f>(RANK(_calc_라운드기준!B39,_calc_라운드기준!$B39:$AT39,0)+COUNTIFS(_calc_라운드기준!$B39:$AT39,_calc_라운드기준!B39,$B$1:$AT$1,"&lt;"&amp;1))-(RANK(B39,$B39:$AT39,0)+COUNTIFS($B39:$AT39,B39,$B$1:$AT$1,"&lt;"&amp;1))</f>
        <v>-3</v>
      </c>
      <c r="AV39">
        <f>(RANK(_calc_라운드기준!C39,_calc_라운드기준!$B39:$AT39,0)+COUNTIFS(_calc_라운드기준!$B39:$AT39,_calc_라운드기준!C39,$B$1:$AT$1,"&lt;"&amp;2))-(RANK(C39,$B39:$AT39,0)+COUNTIFS($B39:$AT39,C39,$B$1:$AT$1,"&lt;"&amp;2))</f>
        <v>-7</v>
      </c>
      <c r="AW39">
        <f>(RANK(_calc_라운드기준!D39,_calc_라운드기준!$B39:$AT39,0)+COUNTIFS(_calc_라운드기준!$B39:$AT39,_calc_라운드기준!D39,$B$1:$AT$1,"&lt;"&amp;3))-(RANK(D39,$B39:$AT39,0)+COUNTIFS($B39:$AT39,D39,$B$1:$AT$1,"&lt;"&amp;3))</f>
        <v>0</v>
      </c>
      <c r="AX39">
        <f>(RANK(_calc_라운드기준!E39,_calc_라운드기준!$B39:$AT39,0)+COUNTIFS(_calc_라운드기준!$B39:$AT39,_calc_라운드기준!E39,$B$1:$AT$1,"&lt;"&amp;4))-(RANK(E39,$B39:$AT39,0)+COUNTIFS($B39:$AT39,E39,$B$1:$AT$1,"&lt;"&amp;4))</f>
        <v>-2</v>
      </c>
      <c r="AY39">
        <f>(RANK(_calc_라운드기준!F39,_calc_라운드기준!$B39:$AT39,0)+COUNTIFS(_calc_라운드기준!$B39:$AT39,_calc_라운드기준!F39,$B$1:$AT$1,"&lt;"&amp;5))-(RANK(F39,$B39:$AT39,0)+COUNTIFS($B39:$AT39,F39,$B$1:$AT$1,"&lt;"&amp;5))</f>
        <v>-27</v>
      </c>
      <c r="AZ39">
        <f>(RANK(_calc_라운드기준!G39,_calc_라운드기준!$B39:$AT39,0)+COUNTIFS(_calc_라운드기준!$B39:$AT39,_calc_라운드기준!G39,$B$1:$AT$1,"&lt;"&amp;6))-(RANK(G39,$B39:$AT39,0)+COUNTIFS($B39:$AT39,G39,$B$1:$AT$1,"&lt;"&amp;6))</f>
        <v>8</v>
      </c>
      <c r="BA39">
        <f>(RANK(_calc_라운드기준!H39,_calc_라운드기준!$B39:$AT39,0)+COUNTIFS(_calc_라운드기준!$B39:$AT39,_calc_라운드기준!H39,$B$1:$AT$1,"&lt;"&amp;7))-(RANK(H39,$B39:$AT39,0)+COUNTIFS($B39:$AT39,H39,$B$1:$AT$1,"&lt;"&amp;7))</f>
        <v>0</v>
      </c>
      <c r="BB39">
        <f>(RANK(_calc_라운드기준!I39,_calc_라운드기준!$B39:$AT39,0)+COUNTIFS(_calc_라운드기준!$B39:$AT39,_calc_라운드기준!I39,$B$1:$AT$1,"&lt;"&amp;8))-(RANK(I39,$B39:$AT39,0)+COUNTIFS($B39:$AT39,I39,$B$1:$AT$1,"&lt;"&amp;8))</f>
        <v>-10</v>
      </c>
      <c r="BC39">
        <f>(RANK(_calc_라운드기준!J39,_calc_라운드기준!$B39:$AT39,0)+COUNTIFS(_calc_라운드기준!$B39:$AT39,_calc_라운드기준!J39,$B$1:$AT$1,"&lt;"&amp;9))-(RANK(J39,$B39:$AT39,0)+COUNTIFS($B39:$AT39,J39,$B$1:$AT$1,"&lt;"&amp;9))</f>
        <v>-13</v>
      </c>
      <c r="BD39">
        <f>(RANK(_calc_라운드기준!K39,_calc_라운드기준!$B39:$AT39,0)+COUNTIFS(_calc_라운드기준!$B39:$AT39,_calc_라운드기준!K39,$B$1:$AT$1,"&lt;"&amp;10))-(RANK(K39,$B39:$AT39,0)+COUNTIFS($B39:$AT39,K39,$B$1:$AT$1,"&lt;"&amp;10))</f>
        <v>12</v>
      </c>
      <c r="BE39">
        <f>(RANK(_calc_라운드기준!L39,_calc_라운드기준!$B39:$AT39,0)+COUNTIFS(_calc_라운드기준!$B39:$AT39,_calc_라운드기준!L39,$B$1:$AT$1,"&lt;"&amp;11))-(RANK(L39,$B39:$AT39,0)+COUNTIFS($B39:$AT39,L39,$B$1:$AT$1,"&lt;"&amp;11))</f>
        <v>14</v>
      </c>
      <c r="BF39">
        <f>(RANK(_calc_라운드기준!M39,_calc_라운드기준!$B39:$AT39,0)+COUNTIFS(_calc_라운드기준!$B39:$AT39,_calc_라운드기준!M39,$B$1:$AT$1,"&lt;"&amp;12))-(RANK(M39,$B39:$AT39,0)+COUNTIFS($B39:$AT39,M39,$B$1:$AT$1,"&lt;"&amp;12))</f>
        <v>-11</v>
      </c>
      <c r="BG39">
        <f>(RANK(_calc_라운드기준!N39,_calc_라운드기준!$B39:$AT39,0)+COUNTIFS(_calc_라운드기준!$B39:$AT39,_calc_라운드기준!N39,$B$1:$AT$1,"&lt;"&amp;13))-(RANK(N39,$B39:$AT39,0)+COUNTIFS($B39:$AT39,N39,$B$1:$AT$1,"&lt;"&amp;13))</f>
        <v>9</v>
      </c>
      <c r="BH39">
        <f>(RANK(_calc_라운드기준!O39,_calc_라운드기준!$B39:$AT39,0)+COUNTIFS(_calc_라운드기준!$B39:$AT39,_calc_라운드기준!O39,$B$1:$AT$1,"&lt;"&amp;14))-(RANK(O39,$B39:$AT39,0)+COUNTIFS($B39:$AT39,O39,$B$1:$AT$1,"&lt;"&amp;14))</f>
        <v>5</v>
      </c>
      <c r="BI39">
        <f>(RANK(_calc_라운드기준!P39,_calc_라운드기준!$B39:$AT39,0)+COUNTIFS(_calc_라운드기준!$B39:$AT39,_calc_라운드기준!P39,$B$1:$AT$1,"&lt;"&amp;15))-(RANK(P39,$B39:$AT39,0)+COUNTIFS($B39:$AT39,P39,$B$1:$AT$1,"&lt;"&amp;15))</f>
        <v>-3</v>
      </c>
      <c r="BJ39">
        <f>(RANK(_calc_라운드기준!Q39,_calc_라운드기준!$B39:$AT39,0)+COUNTIFS(_calc_라운드기준!$B39:$AT39,_calc_라운드기준!Q39,$B$1:$AT$1,"&lt;"&amp;16))-(RANK(Q39,$B39:$AT39,0)+COUNTIFS($B39:$AT39,Q39,$B$1:$AT$1,"&lt;"&amp;16))</f>
        <v>-2</v>
      </c>
      <c r="BK39">
        <f>(RANK(_calc_라운드기준!R39,_calc_라운드기준!$B39:$AT39,0)+COUNTIFS(_calc_라운드기준!$B39:$AT39,_calc_라운드기준!R39,$B$1:$AT$1,"&lt;"&amp;17))-(RANK(R39,$B39:$AT39,0)+COUNTIFS($B39:$AT39,R39,$B$1:$AT$1,"&lt;"&amp;17))</f>
        <v>-11</v>
      </c>
      <c r="BL39">
        <f>(RANK(_calc_라운드기준!S39,_calc_라운드기준!$B39:$AT39,0)+COUNTIFS(_calc_라운드기준!$B39:$AT39,_calc_라운드기준!S39,$B$1:$AT$1,"&lt;"&amp;18))-(RANK(S39,$B39:$AT39,0)+COUNTIFS($B39:$AT39,S39,$B$1:$AT$1,"&lt;"&amp;18))</f>
        <v>-7</v>
      </c>
      <c r="BM39">
        <f>(RANK(_calc_라운드기준!T39,_calc_라운드기준!$B39:$AT39,0)+COUNTIFS(_calc_라운드기준!$B39:$AT39,_calc_라운드기준!T39,$B$1:$AT$1,"&lt;"&amp;19))-(RANK(T39,$B39:$AT39,0)+COUNTIFS($B39:$AT39,T39,$B$1:$AT$1,"&lt;"&amp;19))</f>
        <v>29</v>
      </c>
      <c r="BN39">
        <f>(RANK(_calc_라운드기준!U39,_calc_라운드기준!$B39:$AT39,0)+COUNTIFS(_calc_라운드기준!$B39:$AT39,_calc_라운드기준!U39,$B$1:$AT$1,"&lt;"&amp;20))-(RANK(U39,$B39:$AT39,0)+COUNTIFS($B39:$AT39,U39,$B$1:$AT$1,"&lt;"&amp;20))</f>
        <v>-10</v>
      </c>
      <c r="BO39">
        <f>(RANK(_calc_라운드기준!V39,_calc_라운드기준!$B39:$AT39,0)+COUNTIFS(_calc_라운드기준!$B39:$AT39,_calc_라운드기준!V39,$B$1:$AT$1,"&lt;"&amp;21))-(RANK(V39,$B39:$AT39,0)+COUNTIFS($B39:$AT39,V39,$B$1:$AT$1,"&lt;"&amp;21))</f>
        <v>16</v>
      </c>
      <c r="BP39">
        <f>(RANK(_calc_라운드기준!W39,_calc_라운드기준!$B39:$AT39,0)+COUNTIFS(_calc_라운드기준!$B39:$AT39,_calc_라운드기준!W39,$B$1:$AT$1,"&lt;"&amp;22))-(RANK(W39,$B39:$AT39,0)+COUNTIFS($B39:$AT39,W39,$B$1:$AT$1,"&lt;"&amp;22))</f>
        <v>7</v>
      </c>
      <c r="BQ39">
        <f>(RANK(_calc_라운드기준!X39,_calc_라운드기준!$B39:$AT39,0)+COUNTIFS(_calc_라운드기준!$B39:$AT39,_calc_라운드기준!X39,$B$1:$AT$1,"&lt;"&amp;23))-(RANK(X39,$B39:$AT39,0)+COUNTIFS($B39:$AT39,X39,$B$1:$AT$1,"&lt;"&amp;23))</f>
        <v>-15</v>
      </c>
      <c r="BR39">
        <f>(RANK(_calc_라운드기준!Y39,_calc_라운드기준!$B39:$AT39,0)+COUNTIFS(_calc_라운드기준!$B39:$AT39,_calc_라운드기준!Y39,$B$1:$AT$1,"&lt;"&amp;24))-(RANK(Y39,$B39:$AT39,0)+COUNTIFS($B39:$AT39,Y39,$B$1:$AT$1,"&lt;"&amp;24))</f>
        <v>-7</v>
      </c>
      <c r="BS39">
        <f>(RANK(_calc_라운드기준!Z39,_calc_라운드기준!$B39:$AT39,0)+COUNTIFS(_calc_라운드기준!$B39:$AT39,_calc_라운드기준!Z39,$B$1:$AT$1,"&lt;"&amp;25))-(RANK(Z39,$B39:$AT39,0)+COUNTIFS($B39:$AT39,Z39,$B$1:$AT$1,"&lt;"&amp;25))</f>
        <v>-28</v>
      </c>
      <c r="BT39">
        <f>(RANK(_calc_라운드기준!AA39,_calc_라운드기준!$B39:$AT39,0)+COUNTIFS(_calc_라운드기준!$B39:$AT39,_calc_라운드기준!AA39,$B$1:$AT$1,"&lt;"&amp;26))-(RANK(AA39,$B39:$AT39,0)+COUNTIFS($B39:$AT39,AA39,$B$1:$AT$1,"&lt;"&amp;26))</f>
        <v>-1</v>
      </c>
      <c r="BU39">
        <f>(RANK(_calc_라운드기준!AB39,_calc_라운드기준!$B39:$AT39,0)+COUNTIFS(_calc_라운드기준!$B39:$AT39,_calc_라운드기준!AB39,$B$1:$AT$1,"&lt;"&amp;27))-(RANK(AB39,$B39:$AT39,0)+COUNTIFS($B39:$AT39,AB39,$B$1:$AT$1,"&lt;"&amp;27))</f>
        <v>-13</v>
      </c>
      <c r="BV39">
        <f>(RANK(_calc_라운드기준!AC39,_calc_라운드기준!$B39:$AT39,0)+COUNTIFS(_calc_라운드기준!$B39:$AT39,_calc_라운드기준!AC39,$B$1:$AT$1,"&lt;"&amp;28))-(RANK(AC39,$B39:$AT39,0)+COUNTIFS($B39:$AT39,AC39,$B$1:$AT$1,"&lt;"&amp;28))</f>
        <v>-3</v>
      </c>
      <c r="BW39">
        <f>(RANK(_calc_라운드기준!AD39,_calc_라운드기준!$B39:$AT39,0)+COUNTIFS(_calc_라운드기준!$B39:$AT39,_calc_라운드기준!AD39,$B$1:$AT$1,"&lt;"&amp;29))-(RANK(AD39,$B39:$AT39,0)+COUNTIFS($B39:$AT39,AD39,$B$1:$AT$1,"&lt;"&amp;29))</f>
        <v>-18</v>
      </c>
      <c r="BX39">
        <f>(RANK(_calc_라운드기준!AE39,_calc_라운드기준!$B39:$AT39,0)+COUNTIFS(_calc_라운드기준!$B39:$AT39,_calc_라운드기준!AE39,$B$1:$AT$1,"&lt;"&amp;30))-(RANK(AE39,$B39:$AT39,0)+COUNTIFS($B39:$AT39,AE39,$B$1:$AT$1,"&lt;"&amp;30))</f>
        <v>25</v>
      </c>
      <c r="BY39">
        <f>(RANK(_calc_라운드기준!AF39,_calc_라운드기준!$B39:$AT39,0)+COUNTIFS(_calc_라운드기준!$B39:$AT39,_calc_라운드기준!AF39,$B$1:$AT$1,"&lt;"&amp;31))-(RANK(AF39,$B39:$AT39,0)+COUNTIFS($B39:$AT39,AF39,$B$1:$AT$1,"&lt;"&amp;31))</f>
        <v>13</v>
      </c>
      <c r="BZ39">
        <f>(RANK(_calc_라운드기준!AG39,_calc_라운드기준!$B39:$AT39,0)+COUNTIFS(_calc_라운드기준!$B39:$AT39,_calc_라운드기준!AG39,$B$1:$AT$1,"&lt;"&amp;32))-(RANK(AG39,$B39:$AT39,0)+COUNTIFS($B39:$AT39,AG39,$B$1:$AT$1,"&lt;"&amp;32))</f>
        <v>11</v>
      </c>
      <c r="CA39">
        <f>(RANK(_calc_라운드기준!AH39,_calc_라운드기준!$B39:$AT39,0)+COUNTIFS(_calc_라운드기준!$B39:$AT39,_calc_라운드기준!AH39,$B$1:$AT$1,"&lt;"&amp;33))-(RANK(AH39,$B39:$AT39,0)+COUNTIFS($B39:$AT39,AH39,$B$1:$AT$1,"&lt;"&amp;33))</f>
        <v>14</v>
      </c>
      <c r="CB39">
        <f>(RANK(_calc_라운드기준!AI39,_calc_라운드기준!$B39:$AT39,0)+COUNTIFS(_calc_라운드기준!$B39:$AT39,_calc_라운드기준!AI39,$B$1:$AT$1,"&lt;"&amp;34))-(RANK(AI39,$B39:$AT39,0)+COUNTIFS($B39:$AT39,AI39,$B$1:$AT$1,"&lt;"&amp;34))</f>
        <v>18</v>
      </c>
      <c r="CC39">
        <f>(RANK(_calc_라운드기준!AJ39,_calc_라운드기준!$B39:$AT39,0)+COUNTIFS(_calc_라운드기준!$B39:$AT39,_calc_라운드기준!AJ39,$B$1:$AT$1,"&lt;"&amp;35))-(RANK(AJ39,$B39:$AT39,0)+COUNTIFS($B39:$AT39,AJ39,$B$1:$AT$1,"&lt;"&amp;35))</f>
        <v>17</v>
      </c>
      <c r="CD39">
        <f>(RANK(_calc_라운드기준!AK39,_calc_라운드기준!$B39:$AT39,0)+COUNTIFS(_calc_라운드기준!$B39:$AT39,_calc_라운드기준!AK39,$B$1:$AT$1,"&lt;"&amp;36))-(RANK(AK39,$B39:$AT39,0)+COUNTIFS($B39:$AT39,AK39,$B$1:$AT$1,"&lt;"&amp;36))</f>
        <v>-4</v>
      </c>
      <c r="CE39">
        <f>(RANK(_calc_라운드기준!AL39,_calc_라운드기준!$B39:$AT39,0)+COUNTIFS(_calc_라운드기준!$B39:$AT39,_calc_라운드기준!AL39,$B$1:$AT$1,"&lt;"&amp;37))-(RANK(AL39,$B39:$AT39,0)+COUNTIFS($B39:$AT39,AL39,$B$1:$AT$1,"&lt;"&amp;37))</f>
        <v>2</v>
      </c>
      <c r="CF39">
        <f>(RANK(_calc_라운드기준!AM39,_calc_라운드기준!$B39:$AT39,0)+COUNTIFS(_calc_라운드기준!$B39:$AT39,_calc_라운드기준!AM39,$B$1:$AT$1,"&lt;"&amp;38))-(RANK(AM39,$B39:$AT39,0)+COUNTIFS($B39:$AT39,AM39,$B$1:$AT$1,"&lt;"&amp;38))</f>
        <v>14</v>
      </c>
      <c r="CG39">
        <f>(RANK(_calc_라운드기준!AN39,_calc_라운드기준!$B39:$AT39,0)+COUNTIFS(_calc_라운드기준!$B39:$AT39,_calc_라운드기준!AN39,$B$1:$AT$1,"&lt;"&amp;39))-(RANK(AN39,$B39:$AT39,0)+COUNTIFS($B39:$AT39,AN39,$B$1:$AT$1,"&lt;"&amp;39))</f>
        <v>-32</v>
      </c>
      <c r="CH39">
        <f>(RANK(_calc_라운드기준!AO39,_calc_라운드기준!$B39:$AT39,0)+COUNTIFS(_calc_라운드기준!$B39:$AT39,_calc_라운드기준!AO39,$B$1:$AT$1,"&lt;"&amp;40))-(RANK(AO39,$B39:$AT39,0)+COUNTIFS($B39:$AT39,AO39,$B$1:$AT$1,"&lt;"&amp;40))</f>
        <v>8</v>
      </c>
      <c r="CI39">
        <f>(RANK(_calc_라운드기준!AP39,_calc_라운드기준!$B39:$AT39,0)+COUNTIFS(_calc_라운드기준!$B39:$AT39,_calc_라운드기준!AP39,$B$1:$AT$1,"&lt;"&amp;41))-(RANK(AP39,$B39:$AT39,0)+COUNTIFS($B39:$AT39,AP39,$B$1:$AT$1,"&lt;"&amp;41))</f>
        <v>-2</v>
      </c>
      <c r="CJ39">
        <f>(RANK(_calc_라운드기준!AQ39,_calc_라운드기준!$B39:$AT39,0)+COUNTIFS(_calc_라운드기준!$B39:$AT39,_calc_라운드기준!AQ39,$B$1:$AT$1,"&lt;"&amp;42))-(RANK(AQ39,$B39:$AT39,0)+COUNTIFS($B39:$AT39,AQ39,$B$1:$AT$1,"&lt;"&amp;42))</f>
        <v>-18</v>
      </c>
      <c r="CK39">
        <f>(RANK(_calc_라운드기준!AR39,_calc_라운드기준!$B39:$AT39,0)+COUNTIFS(_calc_라운드기준!$B39:$AT39,_calc_라운드기준!AR39,$B$1:$AT$1,"&lt;"&amp;43))-(RANK(AR39,$B39:$AT39,0)+COUNTIFS($B39:$AT39,AR39,$B$1:$AT$1,"&lt;"&amp;43))</f>
        <v>-3</v>
      </c>
      <c r="CL39">
        <f>(RANK(_calc_라운드기준!AS39,_calc_라운드기준!$B39:$AT39,0)+COUNTIFS(_calc_라운드기준!$B39:$AT39,_calc_라운드기준!AS39,$B$1:$AT$1,"&lt;"&amp;44))-(RANK(AS39,$B39:$AT39,0)+COUNTIFS($B39:$AT39,AS39,$B$1:$AT$1,"&lt;"&amp;44))</f>
        <v>9</v>
      </c>
      <c r="CM39">
        <f>(RANK(_calc_라운드기준!AT39,_calc_라운드기준!$B39:$AT39,0)+COUNTIFS(_calc_라운드기준!$B39:$AT39,_calc_라운드기준!AT39,$B$1:$AT$1,"&lt;"&amp;45))-(RANK(AT39,$B39:$AT39,0)+COUNTIFS($B39:$AT39,AT39,$B$1:$AT$1,"&lt;"&amp;45))</f>
        <v>19</v>
      </c>
      <c r="CN39">
        <f t="shared" si="45"/>
        <v>26</v>
      </c>
      <c r="CO39">
        <f t="shared" si="46"/>
        <v>31</v>
      </c>
      <c r="CP39">
        <f t="shared" si="47"/>
        <v>20</v>
      </c>
      <c r="CQ39">
        <f t="shared" si="48"/>
        <v>23</v>
      </c>
      <c r="CR39">
        <f t="shared" si="49"/>
        <v>43</v>
      </c>
      <c r="CS39">
        <f t="shared" si="50"/>
        <v>15</v>
      </c>
      <c r="CT39">
        <f t="shared" si="51"/>
        <v>21</v>
      </c>
      <c r="CU39">
        <f t="shared" si="52"/>
        <v>34</v>
      </c>
      <c r="CV39">
        <f t="shared" si="53"/>
        <v>38</v>
      </c>
      <c r="CW39">
        <f t="shared" si="54"/>
        <v>11</v>
      </c>
      <c r="CX39">
        <f t="shared" si="55"/>
        <v>7</v>
      </c>
      <c r="CY39">
        <f t="shared" si="56"/>
        <v>36</v>
      </c>
      <c r="CZ39">
        <f t="shared" si="57"/>
        <v>13</v>
      </c>
      <c r="DA39">
        <f t="shared" si="58"/>
        <v>18</v>
      </c>
      <c r="DB39">
        <f t="shared" si="59"/>
        <v>27</v>
      </c>
      <c r="DC39">
        <f t="shared" si="60"/>
        <v>24</v>
      </c>
      <c r="DD39">
        <f t="shared" si="61"/>
        <v>37</v>
      </c>
      <c r="DE39">
        <f t="shared" si="62"/>
        <v>32</v>
      </c>
      <c r="DF39">
        <f t="shared" si="63"/>
        <v>1</v>
      </c>
      <c r="DG39">
        <f t="shared" si="64"/>
        <v>35</v>
      </c>
      <c r="DH39">
        <f t="shared" si="65"/>
        <v>6</v>
      </c>
      <c r="DI39">
        <f t="shared" si="66"/>
        <v>17</v>
      </c>
      <c r="DJ39">
        <f t="shared" si="67"/>
        <v>40</v>
      </c>
      <c r="DK39">
        <f t="shared" si="68"/>
        <v>33</v>
      </c>
      <c r="DL39">
        <f t="shared" si="69"/>
        <v>44</v>
      </c>
      <c r="DM39">
        <f t="shared" si="70"/>
        <v>22</v>
      </c>
      <c r="DN39">
        <f t="shared" si="71"/>
        <v>39</v>
      </c>
      <c r="DO39">
        <f t="shared" si="72"/>
        <v>28</v>
      </c>
      <c r="DP39">
        <f t="shared" si="73"/>
        <v>41</v>
      </c>
      <c r="DQ39">
        <f t="shared" si="74"/>
        <v>2</v>
      </c>
      <c r="DR39">
        <f t="shared" si="75"/>
        <v>10</v>
      </c>
      <c r="DS39">
        <f t="shared" si="76"/>
        <v>12</v>
      </c>
      <c r="DT39">
        <f t="shared" si="77"/>
        <v>8</v>
      </c>
      <c r="DU39">
        <f t="shared" si="78"/>
        <v>4</v>
      </c>
      <c r="DV39">
        <f t="shared" si="79"/>
        <v>5</v>
      </c>
      <c r="DW39">
        <f t="shared" si="80"/>
        <v>30</v>
      </c>
      <c r="DX39">
        <f t="shared" si="81"/>
        <v>19</v>
      </c>
      <c r="DY39">
        <f t="shared" si="82"/>
        <v>9</v>
      </c>
      <c r="DZ39">
        <f t="shared" si="83"/>
        <v>45</v>
      </c>
      <c r="EA39">
        <f t="shared" si="84"/>
        <v>16</v>
      </c>
      <c r="EB39">
        <f t="shared" si="85"/>
        <v>25</v>
      </c>
      <c r="EC39">
        <f t="shared" si="86"/>
        <v>42</v>
      </c>
      <c r="ED39">
        <f t="shared" si="87"/>
        <v>29</v>
      </c>
      <c r="EE39">
        <f t="shared" si="88"/>
        <v>14</v>
      </c>
      <c r="EF39">
        <f t="shared" si="89"/>
        <v>3</v>
      </c>
    </row>
    <row r="40" spans="1:136" ht="16.5" customHeight="1">
      <c r="A40">
        <f>_calc_라운드기준!A40</f>
        <v>1206</v>
      </c>
      <c r="B40">
        <f>INDEX(_calc_누적빈도!B:B,$A40)-INDEX(_calc_누적빈도!B:B,$A40-기준150회_후보!$B$1)</f>
        <v>19</v>
      </c>
      <c r="C40">
        <f>INDEX(_calc_누적빈도!C:C,$A40)-INDEX(_calc_누적빈도!C:C,$A40-기준150회_후보!$B$1)</f>
        <v>10</v>
      </c>
      <c r="D40">
        <f>INDEX(_calc_누적빈도!D:D,$A40)-INDEX(_calc_누적빈도!D:D,$A40-기준150회_후보!$B$1)</f>
        <v>28</v>
      </c>
      <c r="E40">
        <f>INDEX(_calc_누적빈도!E:E,$A40)-INDEX(_calc_누적빈도!E:E,$A40-기준150회_후보!$B$1)</f>
        <v>18</v>
      </c>
      <c r="F40">
        <f>INDEX(_calc_누적빈도!F:F,$A40)-INDEX(_calc_누적빈도!F:F,$A40-기준150회_후보!$B$1)</f>
        <v>11</v>
      </c>
      <c r="G40">
        <f>INDEX(_calc_누적빈도!G:G,$A40)-INDEX(_calc_누적빈도!G:G,$A40-기준150회_후보!$B$1)</f>
        <v>28</v>
      </c>
      <c r="H40">
        <f>INDEX(_calc_누적빈도!H:H,$A40)-INDEX(_calc_누적빈도!H:H,$A40-기준150회_후보!$B$1)</f>
        <v>28</v>
      </c>
      <c r="I40">
        <f>INDEX(_calc_누적빈도!I:I,$A40)-INDEX(_calc_누적빈도!I:I,$A40-기준150회_후보!$B$1)</f>
        <v>18</v>
      </c>
      <c r="J40">
        <f>INDEX(_calc_누적빈도!J:J,$A40)-INDEX(_calc_누적빈도!J:J,$A40-기준150회_후보!$B$1)</f>
        <v>19</v>
      </c>
      <c r="K40">
        <f>INDEX(_calc_누적빈도!K:K,$A40)-INDEX(_calc_누적빈도!K:K,$A40-기준150회_후보!$B$1)</f>
        <v>17</v>
      </c>
      <c r="L40">
        <f>INDEX(_calc_누적빈도!L:L,$A40)-INDEX(_calc_누적빈도!L:L,$A40-기준150회_후보!$B$1)</f>
        <v>20</v>
      </c>
      <c r="M40">
        <f>INDEX(_calc_누적빈도!M:M,$A40)-INDEX(_calc_누적빈도!M:M,$A40-기준150회_후보!$B$1)</f>
        <v>21</v>
      </c>
      <c r="N40">
        <f>INDEX(_calc_누적빈도!N:N,$A40)-INDEX(_calc_누적빈도!N:N,$A40-기준150회_후보!$B$1)</f>
        <v>25</v>
      </c>
      <c r="O40">
        <f>INDEX(_calc_누적빈도!O:O,$A40)-INDEX(_calc_누적빈도!O:O,$A40-기준150회_후보!$B$1)</f>
        <v>17</v>
      </c>
      <c r="P40">
        <f>INDEX(_calc_누적빈도!P:P,$A40)-INDEX(_calc_누적빈도!P:P,$A40-기준150회_후보!$B$1)</f>
        <v>18</v>
      </c>
      <c r="Q40">
        <f>INDEX(_calc_누적빈도!Q:Q,$A40)-INDEX(_calc_누적빈도!Q:Q,$A40-기준150회_후보!$B$1)</f>
        <v>28</v>
      </c>
      <c r="R40">
        <f>INDEX(_calc_누적빈도!R:R,$A40)-INDEX(_calc_누적빈도!R:R,$A40-기준150회_후보!$B$1)</f>
        <v>14</v>
      </c>
      <c r="S40">
        <f>INDEX(_calc_누적빈도!S:S,$A40)-INDEX(_calc_누적빈도!S:S,$A40-기준150회_후보!$B$1)</f>
        <v>17</v>
      </c>
      <c r="T40">
        <f>INDEX(_calc_누적빈도!T:T,$A40)-INDEX(_calc_누적빈도!T:T,$A40-기준150회_후보!$B$1)</f>
        <v>26</v>
      </c>
      <c r="U40">
        <f>INDEX(_calc_누적빈도!U:U,$A40)-INDEX(_calc_누적빈도!U:U,$A40-기준150회_후보!$B$1)</f>
        <v>19</v>
      </c>
      <c r="V40">
        <f>INDEX(_calc_누적빈도!V:V,$A40)-INDEX(_calc_누적빈도!V:V,$A40-기준150회_후보!$B$1)</f>
        <v>22</v>
      </c>
      <c r="W40">
        <f>INDEX(_calc_누적빈도!W:W,$A40)-INDEX(_calc_누적빈도!W:W,$A40-기준150회_후보!$B$1)</f>
        <v>17</v>
      </c>
      <c r="X40">
        <f>INDEX(_calc_누적빈도!X:X,$A40)-INDEX(_calc_누적빈도!X:X,$A40-기준150회_후보!$B$1)</f>
        <v>20</v>
      </c>
      <c r="Y40">
        <f>INDEX(_calc_누적빈도!Y:Y,$A40)-INDEX(_calc_누적빈도!Y:Y,$A40-기준150회_후보!$B$1)</f>
        <v>23</v>
      </c>
      <c r="Z40">
        <f>INDEX(_calc_누적빈도!Z:Z,$A40)-INDEX(_calc_누적빈도!Z:Z,$A40-기준150회_후보!$B$1)</f>
        <v>14</v>
      </c>
      <c r="AA40">
        <f>INDEX(_calc_누적빈도!AA:AA,$A40)-INDEX(_calc_누적빈도!AA:AA,$A40-기준150회_후보!$B$1)</f>
        <v>19</v>
      </c>
      <c r="AB40">
        <f>INDEX(_calc_누적빈도!AB:AB,$A40)-INDEX(_calc_누적빈도!AB:AB,$A40-기준150회_후보!$B$1)</f>
        <v>20</v>
      </c>
      <c r="AC40">
        <f>INDEX(_calc_누적빈도!AC:AC,$A40)-INDEX(_calc_누적빈도!AC:AC,$A40-기준150회_후보!$B$1)</f>
        <v>24</v>
      </c>
      <c r="AD40">
        <f>INDEX(_calc_누적빈도!AD:AD,$A40)-INDEX(_calc_누적빈도!AD:AD,$A40-기준150회_후보!$B$1)</f>
        <v>18</v>
      </c>
      <c r="AE40">
        <f>INDEX(_calc_누적빈도!AE:AE,$A40)-INDEX(_calc_누적빈도!AE:AE,$A40-기준150회_후보!$B$1)</f>
        <v>27</v>
      </c>
      <c r="AF40">
        <f>INDEX(_calc_누적빈도!AF:AF,$A40)-INDEX(_calc_누적빈도!AF:AF,$A40-기준150회_후보!$B$1)</f>
        <v>21</v>
      </c>
      <c r="AG40">
        <f>INDEX(_calc_누적빈도!AG:AG,$A40)-INDEX(_calc_누적빈도!AG:AG,$A40-기준150회_후보!$B$1)</f>
        <v>20</v>
      </c>
      <c r="AH40">
        <f>INDEX(_calc_누적빈도!AH:AH,$A40)-INDEX(_calc_누적빈도!AH:AH,$A40-기준150회_후보!$B$1)</f>
        <v>25</v>
      </c>
      <c r="AI40">
        <f>INDEX(_calc_누적빈도!AI:AI,$A40)-INDEX(_calc_누적빈도!AI:AI,$A40-기준150회_후보!$B$1)</f>
        <v>19</v>
      </c>
      <c r="AJ40">
        <f>INDEX(_calc_누적빈도!AJ:AJ,$A40)-INDEX(_calc_누적빈도!AJ:AJ,$A40-기준150회_후보!$B$1)</f>
        <v>22</v>
      </c>
      <c r="AK40">
        <f>INDEX(_calc_누적빈도!AK:AK,$A40)-INDEX(_calc_누적빈도!AK:AK,$A40-기준150회_후보!$B$1)</f>
        <v>18</v>
      </c>
      <c r="AL40">
        <f>INDEX(_calc_누적빈도!AL:AL,$A40)-INDEX(_calc_누적빈도!AL:AL,$A40-기준150회_후보!$B$1)</f>
        <v>24</v>
      </c>
      <c r="AM40">
        <f>INDEX(_calc_누적빈도!AM:AM,$A40)-INDEX(_calc_누적빈도!AM:AM,$A40-기준150회_후보!$B$1)</f>
        <v>25</v>
      </c>
      <c r="AN40">
        <f>INDEX(_calc_누적빈도!AN:AN,$A40)-INDEX(_calc_누적빈도!AN:AN,$A40-기준150회_후보!$B$1)</f>
        <v>14</v>
      </c>
      <c r="AO40">
        <f>INDEX(_calc_누적빈도!AO:AO,$A40)-INDEX(_calc_누적빈도!AO:AO,$A40-기준150회_후보!$B$1)</f>
        <v>26</v>
      </c>
      <c r="AP40">
        <f>INDEX(_calc_누적빈도!AP:AP,$A40)-INDEX(_calc_누적빈도!AP:AP,$A40-기준150회_후보!$B$1)</f>
        <v>15</v>
      </c>
      <c r="AQ40">
        <f>INDEX(_calc_누적빈도!AQ:AQ,$A40)-INDEX(_calc_누적빈도!AQ:AQ,$A40-기준150회_후보!$B$1)</f>
        <v>13</v>
      </c>
      <c r="AR40">
        <f>INDEX(_calc_누적빈도!AR:AR,$A40)-INDEX(_calc_누적빈도!AR:AR,$A40-기준150회_후보!$B$1)</f>
        <v>14</v>
      </c>
      <c r="AS40">
        <f>INDEX(_calc_누적빈도!AS:AS,$A40)-INDEX(_calc_누적빈도!AS:AS,$A40-기준150회_후보!$B$1)</f>
        <v>18</v>
      </c>
      <c r="AT40">
        <f>INDEX(_calc_누적빈도!AT:AT,$A40)-INDEX(_calc_누적빈도!AT:AT,$A40-기준150회_후보!$B$1)</f>
        <v>21</v>
      </c>
      <c r="AU40">
        <f>(RANK(_calc_라운드기준!B40,_calc_라운드기준!$B40:$AT40,0)+COUNTIFS(_calc_라운드기준!$B40:$AT40,_calc_라운드기준!B40,$B$1:$AT$1,"&lt;"&amp;1))-(RANK(B40,$B40:$AT40,0)+COUNTIFS($B40:$AT40,B40,$B$1:$AT$1,"&lt;"&amp;1))</f>
        <v>1</v>
      </c>
      <c r="AV40">
        <f>(RANK(_calc_라운드기준!C40,_calc_라운드기준!$B40:$AT40,0)+COUNTIFS(_calc_라운드기준!$B40:$AT40,_calc_라운드기준!C40,$B$1:$AT$1,"&lt;"&amp;2))-(RANK(C40,$B40:$AT40,0)+COUNTIFS($B40:$AT40,C40,$B$1:$AT$1,"&lt;"&amp;2))</f>
        <v>-6</v>
      </c>
      <c r="AW40">
        <f>(RANK(_calc_라운드기준!D40,_calc_라운드기준!$B40:$AT40,0)+COUNTIFS(_calc_라운드기준!$B40:$AT40,_calc_라운드기준!D40,$B$1:$AT$1,"&lt;"&amp;3))-(RANK(D40,$B40:$AT40,0)+COUNTIFS($B40:$AT40,D40,$B$1:$AT$1,"&lt;"&amp;3))</f>
        <v>1</v>
      </c>
      <c r="AX40">
        <f>(RANK(_calc_라운드기준!E40,_calc_라운드기준!$B40:$AT40,0)+COUNTIFS(_calc_라운드기준!$B40:$AT40,_calc_라운드기준!E40,$B$1:$AT$1,"&lt;"&amp;4))-(RANK(E40,$B40:$AT40,0)+COUNTIFS($B40:$AT40,E40,$B$1:$AT$1,"&lt;"&amp;4))</f>
        <v>-3</v>
      </c>
      <c r="AY40">
        <f>(RANK(_calc_라운드기준!F40,_calc_라운드기준!$B40:$AT40,0)+COUNTIFS(_calc_라운드기준!$B40:$AT40,_calc_라운드기준!F40,$B$1:$AT$1,"&lt;"&amp;5))-(RANK(F40,$B40:$AT40,0)+COUNTIFS($B40:$AT40,F40,$B$1:$AT$1,"&lt;"&amp;5))</f>
        <v>-28</v>
      </c>
      <c r="AZ40">
        <f>(RANK(_calc_라운드기준!G40,_calc_라운드기준!$B40:$AT40,0)+COUNTIFS(_calc_라운드기준!$B40:$AT40,_calc_라운드기준!G40,$B$1:$AT$1,"&lt;"&amp;6))-(RANK(G40,$B40:$AT40,0)+COUNTIFS($B40:$AT40,G40,$B$1:$AT$1,"&lt;"&amp;6))</f>
        <v>8</v>
      </c>
      <c r="BA40">
        <f>(RANK(_calc_라운드기준!H40,_calc_라운드기준!$B40:$AT40,0)+COUNTIFS(_calc_라운드기준!$B40:$AT40,_calc_라운드기준!H40,$B$1:$AT$1,"&lt;"&amp;7))-(RANK(H40,$B40:$AT40,0)+COUNTIFS($B40:$AT40,H40,$B$1:$AT$1,"&lt;"&amp;7))</f>
        <v>0</v>
      </c>
      <c r="BB40">
        <f>(RANK(_calc_라운드기준!I40,_calc_라운드기준!$B40:$AT40,0)+COUNTIFS(_calc_라운드기준!$B40:$AT40,_calc_라운드기준!I40,$B$1:$AT$1,"&lt;"&amp;8))-(RANK(I40,$B40:$AT40,0)+COUNTIFS($B40:$AT40,I40,$B$1:$AT$1,"&lt;"&amp;8))</f>
        <v>-12</v>
      </c>
      <c r="BC40">
        <f>(RANK(_calc_라운드기준!J40,_calc_라운드기준!$B40:$AT40,0)+COUNTIFS(_calc_라운드기준!$B40:$AT40,_calc_라운드기준!J40,$B$1:$AT$1,"&lt;"&amp;9))-(RANK(J40,$B40:$AT40,0)+COUNTIFS($B40:$AT40,J40,$B$1:$AT$1,"&lt;"&amp;9))</f>
        <v>-13</v>
      </c>
      <c r="BD40">
        <f>(RANK(_calc_라운드기준!K40,_calc_라운드기준!$B40:$AT40,0)+COUNTIFS(_calc_라운드기준!$B40:$AT40,_calc_라운드기준!K40,$B$1:$AT$1,"&lt;"&amp;10))-(RANK(K40,$B40:$AT40,0)+COUNTIFS($B40:$AT40,K40,$B$1:$AT$1,"&lt;"&amp;10))</f>
        <v>11</v>
      </c>
      <c r="BE40">
        <f>(RANK(_calc_라운드기준!L40,_calc_라운드기준!$B40:$AT40,0)+COUNTIFS(_calc_라운드기준!$B40:$AT40,_calc_라운드기준!L40,$B$1:$AT$1,"&lt;"&amp;11))-(RANK(L40,$B40:$AT40,0)+COUNTIFS($B40:$AT40,L40,$B$1:$AT$1,"&lt;"&amp;11))</f>
        <v>15</v>
      </c>
      <c r="BF40">
        <f>(RANK(_calc_라운드기준!M40,_calc_라운드기준!$B40:$AT40,0)+COUNTIFS(_calc_라운드기준!$B40:$AT40,_calc_라운드기준!M40,$B$1:$AT$1,"&lt;"&amp;12))-(RANK(M40,$B40:$AT40,0)+COUNTIFS($B40:$AT40,M40,$B$1:$AT$1,"&lt;"&amp;12))</f>
        <v>-11</v>
      </c>
      <c r="BG40">
        <f>(RANK(_calc_라운드기준!N40,_calc_라운드기준!$B40:$AT40,0)+COUNTIFS(_calc_라운드기준!$B40:$AT40,_calc_라운드기준!N40,$B$1:$AT$1,"&lt;"&amp;13))-(RANK(N40,$B40:$AT40,0)+COUNTIFS($B40:$AT40,N40,$B$1:$AT$1,"&lt;"&amp;13))</f>
        <v>10</v>
      </c>
      <c r="BH40">
        <f>(RANK(_calc_라운드기준!O40,_calc_라운드기준!$B40:$AT40,0)+COUNTIFS(_calc_라운드기준!$B40:$AT40,_calc_라운드기준!O40,$B$1:$AT$1,"&lt;"&amp;14))-(RANK(O40,$B40:$AT40,0)+COUNTIFS($B40:$AT40,O40,$B$1:$AT$1,"&lt;"&amp;14))</f>
        <v>5</v>
      </c>
      <c r="BI40">
        <f>(RANK(_calc_라운드기준!P40,_calc_라운드기준!$B40:$AT40,0)+COUNTIFS(_calc_라운드기준!$B40:$AT40,_calc_라운드기준!P40,$B$1:$AT$1,"&lt;"&amp;15))-(RANK(P40,$B40:$AT40,0)+COUNTIFS($B40:$AT40,P40,$B$1:$AT$1,"&lt;"&amp;15))</f>
        <v>-4</v>
      </c>
      <c r="BJ40">
        <f>(RANK(_calc_라운드기준!Q40,_calc_라운드기준!$B40:$AT40,0)+COUNTIFS(_calc_라운드기준!$B40:$AT40,_calc_라운드기준!Q40,$B$1:$AT$1,"&lt;"&amp;16))-(RANK(Q40,$B40:$AT40,0)+COUNTIFS($B40:$AT40,Q40,$B$1:$AT$1,"&lt;"&amp;16))</f>
        <v>-3</v>
      </c>
      <c r="BK40">
        <f>(RANK(_calc_라운드기준!R40,_calc_라운드기준!$B40:$AT40,0)+COUNTIFS(_calc_라운드기준!$B40:$AT40,_calc_라운드기준!R40,$B$1:$AT$1,"&lt;"&amp;17))-(RANK(R40,$B40:$AT40,0)+COUNTIFS($B40:$AT40,R40,$B$1:$AT$1,"&lt;"&amp;17))</f>
        <v>-4</v>
      </c>
      <c r="BL40">
        <f>(RANK(_calc_라운드기준!S40,_calc_라운드기준!$B40:$AT40,0)+COUNTIFS(_calc_라운드기준!$B40:$AT40,_calc_라운드기준!S40,$B$1:$AT$1,"&lt;"&amp;18))-(RANK(S40,$B40:$AT40,0)+COUNTIFS($B40:$AT40,S40,$B$1:$AT$1,"&lt;"&amp;18))</f>
        <v>-9</v>
      </c>
      <c r="BM40">
        <f>(RANK(_calc_라운드기준!T40,_calc_라운드기준!$B40:$AT40,0)+COUNTIFS(_calc_라운드기준!$B40:$AT40,_calc_라운드기준!T40,$B$1:$AT$1,"&lt;"&amp;19))-(RANK(T40,$B40:$AT40,0)+COUNTIFS($B40:$AT40,T40,$B$1:$AT$1,"&lt;"&amp;19))</f>
        <v>30</v>
      </c>
      <c r="BN40">
        <f>(RANK(_calc_라운드기준!U40,_calc_라운드기준!$B40:$AT40,0)+COUNTIFS(_calc_라운드기준!$B40:$AT40,_calc_라운드기준!U40,$B$1:$AT$1,"&lt;"&amp;20))-(RANK(U40,$B40:$AT40,0)+COUNTIFS($B40:$AT40,U40,$B$1:$AT$1,"&lt;"&amp;20))</f>
        <v>-6</v>
      </c>
      <c r="BO40">
        <f>(RANK(_calc_라운드기준!V40,_calc_라운드기준!$B40:$AT40,0)+COUNTIFS(_calc_라운드기준!$B40:$AT40,_calc_라운드기준!V40,$B$1:$AT$1,"&lt;"&amp;21))-(RANK(V40,$B40:$AT40,0)+COUNTIFS($B40:$AT40,V40,$B$1:$AT$1,"&lt;"&amp;21))</f>
        <v>14</v>
      </c>
      <c r="BP40">
        <f>(RANK(_calc_라운드기준!W40,_calc_라운드기준!$B40:$AT40,0)+COUNTIFS(_calc_라운드기준!$B40:$AT40,_calc_라운드기준!W40,$B$1:$AT$1,"&lt;"&amp;22))-(RANK(W40,$B40:$AT40,0)+COUNTIFS($B40:$AT40,W40,$B$1:$AT$1,"&lt;"&amp;22))</f>
        <v>7</v>
      </c>
      <c r="BQ40">
        <f>(RANK(_calc_라운드기준!X40,_calc_라운드기준!$B40:$AT40,0)+COUNTIFS(_calc_라운드기준!$B40:$AT40,_calc_라운드기준!X40,$B$1:$AT$1,"&lt;"&amp;23))-(RANK(X40,$B40:$AT40,0)+COUNTIFS($B40:$AT40,X40,$B$1:$AT$1,"&lt;"&amp;23))</f>
        <v>-14</v>
      </c>
      <c r="BR40">
        <f>(RANK(_calc_라운드기준!Y40,_calc_라운드기준!$B40:$AT40,0)+COUNTIFS(_calc_라운드기준!$B40:$AT40,_calc_라운드기준!Y40,$B$1:$AT$1,"&lt;"&amp;24))-(RANK(Y40,$B40:$AT40,0)+COUNTIFS($B40:$AT40,Y40,$B$1:$AT$1,"&lt;"&amp;24))</f>
        <v>-6</v>
      </c>
      <c r="BS40">
        <f>(RANK(_calc_라운드기준!Z40,_calc_라운드기준!$B40:$AT40,0)+COUNTIFS(_calc_라운드기준!$B40:$AT40,_calc_라운드기준!Z40,$B$1:$AT$1,"&lt;"&amp;25))-(RANK(Z40,$B40:$AT40,0)+COUNTIFS($B40:$AT40,Z40,$B$1:$AT$1,"&lt;"&amp;25))</f>
        <v>-28</v>
      </c>
      <c r="BT40">
        <f>(RANK(_calc_라운드기준!AA40,_calc_라운드기준!$B40:$AT40,0)+COUNTIFS(_calc_라운드기준!$B40:$AT40,_calc_라운드기준!AA40,$B$1:$AT$1,"&lt;"&amp;26))-(RANK(AA40,$B40:$AT40,0)+COUNTIFS($B40:$AT40,AA40,$B$1:$AT$1,"&lt;"&amp;26))</f>
        <v>3</v>
      </c>
      <c r="BU40">
        <f>(RANK(_calc_라운드기준!AB40,_calc_라운드기준!$B40:$AT40,0)+COUNTIFS(_calc_라운드기준!$B40:$AT40,_calc_라운드기준!AB40,$B$1:$AT$1,"&lt;"&amp;27))-(RANK(AB40,$B40:$AT40,0)+COUNTIFS($B40:$AT40,AB40,$B$1:$AT$1,"&lt;"&amp;27))</f>
        <v>-13</v>
      </c>
      <c r="BV40">
        <f>(RANK(_calc_라운드기준!AC40,_calc_라운드기준!$B40:$AT40,0)+COUNTIFS(_calc_라운드기준!$B40:$AT40,_calc_라운드기준!AC40,$B$1:$AT$1,"&lt;"&amp;28))-(RANK(AC40,$B40:$AT40,0)+COUNTIFS($B40:$AT40,AC40,$B$1:$AT$1,"&lt;"&amp;28))</f>
        <v>-2</v>
      </c>
      <c r="BW40">
        <f>(RANK(_calc_라운드기준!AD40,_calc_라운드기준!$B40:$AT40,0)+COUNTIFS(_calc_라운드기준!$B40:$AT40,_calc_라운드기준!AD40,$B$1:$AT$1,"&lt;"&amp;29))-(RANK(AD40,$B40:$AT40,0)+COUNTIFS($B40:$AT40,AD40,$B$1:$AT$1,"&lt;"&amp;29))</f>
        <v>-18</v>
      </c>
      <c r="BX40">
        <f>(RANK(_calc_라운드기준!AE40,_calc_라운드기준!$B40:$AT40,0)+COUNTIFS(_calc_라운드기준!$B40:$AT40,_calc_라운드기준!AE40,$B$1:$AT$1,"&lt;"&amp;30))-(RANK(AE40,$B40:$AT40,0)+COUNTIFS($B40:$AT40,AE40,$B$1:$AT$1,"&lt;"&amp;30))</f>
        <v>15</v>
      </c>
      <c r="BY40">
        <f>(RANK(_calc_라운드기준!AF40,_calc_라운드기준!$B40:$AT40,0)+COUNTIFS(_calc_라운드기준!$B40:$AT40,_calc_라운드기준!AF40,$B$1:$AT$1,"&lt;"&amp;31))-(RANK(AF40,$B40:$AT40,0)+COUNTIFS($B40:$AT40,AF40,$B$1:$AT$1,"&lt;"&amp;31))</f>
        <v>4</v>
      </c>
      <c r="BZ40">
        <f>(RANK(_calc_라운드기준!AG40,_calc_라운드기준!$B40:$AT40,0)+COUNTIFS(_calc_라운드기준!$B40:$AT40,_calc_라운드기준!AG40,$B$1:$AT$1,"&lt;"&amp;32))-(RANK(AG40,$B40:$AT40,0)+COUNTIFS($B40:$AT40,AG40,$B$1:$AT$1,"&lt;"&amp;32))</f>
        <v>15</v>
      </c>
      <c r="CA40">
        <f>(RANK(_calc_라운드기준!AH40,_calc_라운드기준!$B40:$AT40,0)+COUNTIFS(_calc_라운드기준!$B40:$AT40,_calc_라운드기준!AH40,$B$1:$AT$1,"&lt;"&amp;33))-(RANK(AH40,$B40:$AT40,0)+COUNTIFS($B40:$AT40,AH40,$B$1:$AT$1,"&lt;"&amp;33))</f>
        <v>13</v>
      </c>
      <c r="CB40">
        <f>(RANK(_calc_라운드기준!AI40,_calc_라운드기준!$B40:$AT40,0)+COUNTIFS(_calc_라운드기준!$B40:$AT40,_calc_라운드기준!AI40,$B$1:$AT$1,"&lt;"&amp;34))-(RANK(AI40,$B40:$AT40,0)+COUNTIFS($B40:$AT40,AI40,$B$1:$AT$1,"&lt;"&amp;34))</f>
        <v>14</v>
      </c>
      <c r="CC40">
        <f>(RANK(_calc_라운드기준!AJ40,_calc_라운드기준!$B40:$AT40,0)+COUNTIFS(_calc_라운드기준!$B40:$AT40,_calc_라운드기준!AJ40,$B$1:$AT$1,"&lt;"&amp;35))-(RANK(AJ40,$B40:$AT40,0)+COUNTIFS($B40:$AT40,AJ40,$B$1:$AT$1,"&lt;"&amp;35))</f>
        <v>15</v>
      </c>
      <c r="CD40">
        <f>(RANK(_calc_라운드기준!AK40,_calc_라운드기준!$B40:$AT40,0)+COUNTIFS(_calc_라운드기준!$B40:$AT40,_calc_라운드기준!AK40,$B$1:$AT$1,"&lt;"&amp;36))-(RANK(AK40,$B40:$AT40,0)+COUNTIFS($B40:$AT40,AK40,$B$1:$AT$1,"&lt;"&amp;36))</f>
        <v>-1</v>
      </c>
      <c r="CE40">
        <f>(RANK(_calc_라운드기준!AL40,_calc_라운드기준!$B40:$AT40,0)+COUNTIFS(_calc_라운드기준!$B40:$AT40,_calc_라운드기준!AL40,$B$1:$AT$1,"&lt;"&amp;37))-(RANK(AL40,$B40:$AT40,0)+COUNTIFS($B40:$AT40,AL40,$B$1:$AT$1,"&lt;"&amp;37))</f>
        <v>2</v>
      </c>
      <c r="CF40">
        <f>(RANK(_calc_라운드기준!AM40,_calc_라운드기준!$B40:$AT40,0)+COUNTIFS(_calc_라운드기준!$B40:$AT40,_calc_라운드기준!AM40,$B$1:$AT$1,"&lt;"&amp;38))-(RANK(AM40,$B40:$AT40,0)+COUNTIFS($B40:$AT40,AM40,$B$1:$AT$1,"&lt;"&amp;38))</f>
        <v>13</v>
      </c>
      <c r="CG40">
        <f>(RANK(_calc_라운드기준!AN40,_calc_라운드기준!$B40:$AT40,0)+COUNTIFS(_calc_라운드기준!$B40:$AT40,_calc_라운드기준!AN40,$B$1:$AT$1,"&lt;"&amp;39))-(RANK(AN40,$B40:$AT40,0)+COUNTIFS($B40:$AT40,AN40,$B$1:$AT$1,"&lt;"&amp;39))</f>
        <v>-37</v>
      </c>
      <c r="CH40">
        <f>(RANK(_calc_라운드기준!AO40,_calc_라운드기준!$B40:$AT40,0)+COUNTIFS(_calc_라운드기준!$B40:$AT40,_calc_라운드기준!AO40,$B$1:$AT$1,"&lt;"&amp;40))-(RANK(AO40,$B40:$AT40,0)+COUNTIFS($B40:$AT40,AO40,$B$1:$AT$1,"&lt;"&amp;40))</f>
        <v>8</v>
      </c>
      <c r="CI40">
        <f>(RANK(_calc_라운드기준!AP40,_calc_라운드기준!$B40:$AT40,0)+COUNTIFS(_calc_라운드기준!$B40:$AT40,_calc_라운드기준!AP40,$B$1:$AT$1,"&lt;"&amp;41))-(RANK(AP40,$B40:$AT40,0)+COUNTIFS($B40:$AT40,AP40,$B$1:$AT$1,"&lt;"&amp;41))</f>
        <v>-6</v>
      </c>
      <c r="CJ40">
        <f>(RANK(_calc_라운드기준!AQ40,_calc_라운드기준!$B40:$AT40,0)+COUNTIFS(_calc_라운드기준!$B40:$AT40,_calc_라운드기준!AQ40,$B$1:$AT$1,"&lt;"&amp;42))-(RANK(AQ40,$B40:$AT40,0)+COUNTIFS($B40:$AT40,AQ40,$B$1:$AT$1,"&lt;"&amp;42))</f>
        <v>-10</v>
      </c>
      <c r="CK40">
        <f>(RANK(_calc_라운드기준!AR40,_calc_라운드기준!$B40:$AT40,0)+COUNTIFS(_calc_라운드기준!$B40:$AT40,_calc_라운드기준!AR40,$B$1:$AT$1,"&lt;"&amp;43))-(RANK(AR40,$B40:$AT40,0)+COUNTIFS($B40:$AT40,AR40,$B$1:$AT$1,"&lt;"&amp;43))</f>
        <v>0</v>
      </c>
      <c r="CL40">
        <f>(RANK(_calc_라운드기준!AS40,_calc_라운드기준!$B40:$AT40,0)+COUNTIFS(_calc_라운드기준!$B40:$AT40,_calc_라운드기준!AS40,$B$1:$AT$1,"&lt;"&amp;44))-(RANK(AS40,$B40:$AT40,0)+COUNTIFS($B40:$AT40,AS40,$B$1:$AT$1,"&lt;"&amp;44))</f>
        <v>10</v>
      </c>
      <c r="CM40">
        <f>(RANK(_calc_라운드기준!AT40,_calc_라운드기준!$B40:$AT40,0)+COUNTIFS(_calc_라운드기준!$B40:$AT40,_calc_라운드기준!AT40,$B$1:$AT$1,"&lt;"&amp;45))-(RANK(AT40,$B40:$AT40,0)+COUNTIFS($B40:$AT40,AT40,$B$1:$AT$1,"&lt;"&amp;45))</f>
        <v>20</v>
      </c>
      <c r="CN40">
        <f t="shared" si="45"/>
        <v>21</v>
      </c>
      <c r="CO40">
        <f t="shared" si="46"/>
        <v>31</v>
      </c>
      <c r="CP40">
        <f t="shared" si="47"/>
        <v>22</v>
      </c>
      <c r="CQ40">
        <f t="shared" si="48"/>
        <v>27</v>
      </c>
      <c r="CR40">
        <f t="shared" si="49"/>
        <v>43</v>
      </c>
      <c r="CS40">
        <f t="shared" si="50"/>
        <v>14</v>
      </c>
      <c r="CT40">
        <f t="shared" si="51"/>
        <v>23</v>
      </c>
      <c r="CU40">
        <f t="shared" si="52"/>
        <v>38</v>
      </c>
      <c r="CV40">
        <f t="shared" si="53"/>
        <v>39</v>
      </c>
      <c r="CW40">
        <f t="shared" si="54"/>
        <v>11</v>
      </c>
      <c r="CX40">
        <f t="shared" si="55"/>
        <v>3</v>
      </c>
      <c r="CY40">
        <f t="shared" si="56"/>
        <v>37</v>
      </c>
      <c r="CZ40">
        <f t="shared" si="57"/>
        <v>12</v>
      </c>
      <c r="DA40">
        <f t="shared" si="58"/>
        <v>17</v>
      </c>
      <c r="DB40">
        <f t="shared" si="59"/>
        <v>29</v>
      </c>
      <c r="DC40">
        <f t="shared" si="60"/>
        <v>28</v>
      </c>
      <c r="DD40">
        <f t="shared" si="61"/>
        <v>30</v>
      </c>
      <c r="DE40">
        <f t="shared" si="62"/>
        <v>35</v>
      </c>
      <c r="DF40">
        <f t="shared" si="63"/>
        <v>1</v>
      </c>
      <c r="DG40">
        <f t="shared" si="64"/>
        <v>32</v>
      </c>
      <c r="DH40">
        <f t="shared" si="65"/>
        <v>7</v>
      </c>
      <c r="DI40">
        <f t="shared" si="66"/>
        <v>16</v>
      </c>
      <c r="DJ40">
        <f t="shared" si="67"/>
        <v>41</v>
      </c>
      <c r="DK40">
        <f t="shared" si="68"/>
        <v>33</v>
      </c>
      <c r="DL40">
        <f t="shared" si="69"/>
        <v>44</v>
      </c>
      <c r="DM40">
        <f t="shared" si="70"/>
        <v>19</v>
      </c>
      <c r="DN40">
        <f t="shared" si="71"/>
        <v>40</v>
      </c>
      <c r="DO40">
        <f t="shared" si="72"/>
        <v>26</v>
      </c>
      <c r="DP40">
        <f t="shared" si="73"/>
        <v>42</v>
      </c>
      <c r="DQ40">
        <f t="shared" si="74"/>
        <v>4</v>
      </c>
      <c r="DR40">
        <f t="shared" si="75"/>
        <v>18</v>
      </c>
      <c r="DS40">
        <f t="shared" si="76"/>
        <v>5</v>
      </c>
      <c r="DT40">
        <f t="shared" si="77"/>
        <v>9</v>
      </c>
      <c r="DU40">
        <f t="shared" si="78"/>
        <v>8</v>
      </c>
      <c r="DV40">
        <f t="shared" si="79"/>
        <v>6</v>
      </c>
      <c r="DW40">
        <f t="shared" si="80"/>
        <v>25</v>
      </c>
      <c r="DX40">
        <f t="shared" si="81"/>
        <v>20</v>
      </c>
      <c r="DY40">
        <f t="shared" si="82"/>
        <v>10</v>
      </c>
      <c r="DZ40">
        <f t="shared" si="83"/>
        <v>45</v>
      </c>
      <c r="EA40">
        <f t="shared" si="84"/>
        <v>15</v>
      </c>
      <c r="EB40">
        <f t="shared" si="85"/>
        <v>34</v>
      </c>
      <c r="EC40">
        <f t="shared" si="86"/>
        <v>36</v>
      </c>
      <c r="ED40">
        <f t="shared" si="87"/>
        <v>24</v>
      </c>
      <c r="EE40">
        <f t="shared" si="88"/>
        <v>13</v>
      </c>
      <c r="EF40">
        <f t="shared" si="89"/>
        <v>2</v>
      </c>
    </row>
    <row r="41" spans="1:136" ht="16.5" customHeight="1">
      <c r="A41">
        <f>_calc_라운드기준!A41</f>
        <v>1205</v>
      </c>
      <c r="B41">
        <f>INDEX(_calc_누적빈도!B:B,$A41)-INDEX(_calc_누적빈도!B:B,$A41-기준150회_후보!$B$1)</f>
        <v>18</v>
      </c>
      <c r="C41">
        <f>INDEX(_calc_누적빈도!C:C,$A41)-INDEX(_calc_누적빈도!C:C,$A41-기준150회_후보!$B$1)</f>
        <v>10</v>
      </c>
      <c r="D41">
        <f>INDEX(_calc_누적빈도!D:D,$A41)-INDEX(_calc_누적빈도!D:D,$A41-기준150회_후보!$B$1)</f>
        <v>28</v>
      </c>
      <c r="E41">
        <f>INDEX(_calc_누적빈도!E:E,$A41)-INDEX(_calc_누적빈도!E:E,$A41-기준150회_후보!$B$1)</f>
        <v>18</v>
      </c>
      <c r="F41">
        <f>INDEX(_calc_누적빈도!F:F,$A41)-INDEX(_calc_누적빈도!F:F,$A41-기준150회_후보!$B$1)</f>
        <v>11</v>
      </c>
      <c r="G41">
        <f>INDEX(_calc_누적빈도!G:G,$A41)-INDEX(_calc_누적빈도!G:G,$A41-기준150회_후보!$B$1)</f>
        <v>28</v>
      </c>
      <c r="H41">
        <f>INDEX(_calc_누적빈도!H:H,$A41)-INDEX(_calc_누적빈도!H:H,$A41-기준150회_후보!$B$1)</f>
        <v>29</v>
      </c>
      <c r="I41">
        <f>INDEX(_calc_누적빈도!I:I,$A41)-INDEX(_calc_누적빈도!I:I,$A41-기준150회_후보!$B$1)</f>
        <v>18</v>
      </c>
      <c r="J41">
        <f>INDEX(_calc_누적빈도!J:J,$A41)-INDEX(_calc_누적빈도!J:J,$A41-기준150회_후보!$B$1)</f>
        <v>19</v>
      </c>
      <c r="K41">
        <f>INDEX(_calc_누적빈도!K:K,$A41)-INDEX(_calc_누적빈도!K:K,$A41-기준150회_후보!$B$1)</f>
        <v>17</v>
      </c>
      <c r="L41">
        <f>INDEX(_calc_누적빈도!L:L,$A41)-INDEX(_calc_누적빈도!L:L,$A41-기준150회_후보!$B$1)</f>
        <v>20</v>
      </c>
      <c r="M41">
        <f>INDEX(_calc_누적빈도!M:M,$A41)-INDEX(_calc_누적빈도!M:M,$A41-기준150회_후보!$B$1)</f>
        <v>22</v>
      </c>
      <c r="N41">
        <f>INDEX(_calc_누적빈도!N:N,$A41)-INDEX(_calc_누적빈도!N:N,$A41-기준150회_후보!$B$1)</f>
        <v>25</v>
      </c>
      <c r="O41">
        <f>INDEX(_calc_누적빈도!O:O,$A41)-INDEX(_calc_누적빈도!O:O,$A41-기준150회_후보!$B$1)</f>
        <v>18</v>
      </c>
      <c r="P41">
        <f>INDEX(_calc_누적빈도!P:P,$A41)-INDEX(_calc_누적빈도!P:P,$A41-기준150회_후보!$B$1)</f>
        <v>18</v>
      </c>
      <c r="Q41">
        <f>INDEX(_calc_누적빈도!Q:Q,$A41)-INDEX(_calc_누적빈도!Q:Q,$A41-기준150회_후보!$B$1)</f>
        <v>27</v>
      </c>
      <c r="R41">
        <f>INDEX(_calc_누적빈도!R:R,$A41)-INDEX(_calc_누적빈도!R:R,$A41-기준150회_후보!$B$1)</f>
        <v>14</v>
      </c>
      <c r="S41">
        <f>INDEX(_calc_누적빈도!S:S,$A41)-INDEX(_calc_누적빈도!S:S,$A41-기준150회_후보!$B$1)</f>
        <v>17</v>
      </c>
      <c r="T41">
        <f>INDEX(_calc_누적빈도!T:T,$A41)-INDEX(_calc_누적빈도!T:T,$A41-기준150회_후보!$B$1)</f>
        <v>26</v>
      </c>
      <c r="U41">
        <f>INDEX(_calc_누적빈도!U:U,$A41)-INDEX(_calc_누적빈도!U:U,$A41-기준150회_후보!$B$1)</f>
        <v>19</v>
      </c>
      <c r="V41">
        <f>INDEX(_calc_누적빈도!V:V,$A41)-INDEX(_calc_누적빈도!V:V,$A41-기준150회_후보!$B$1)</f>
        <v>22</v>
      </c>
      <c r="W41">
        <f>INDEX(_calc_누적빈도!W:W,$A41)-INDEX(_calc_누적빈도!W:W,$A41-기준150회_후보!$B$1)</f>
        <v>18</v>
      </c>
      <c r="X41">
        <f>INDEX(_calc_누적빈도!X:X,$A41)-INDEX(_calc_누적빈도!X:X,$A41-기준150회_후보!$B$1)</f>
        <v>19</v>
      </c>
      <c r="Y41">
        <f>INDEX(_calc_누적빈도!Y:Y,$A41)-INDEX(_calc_누적빈도!Y:Y,$A41-기준150회_후보!$B$1)</f>
        <v>23</v>
      </c>
      <c r="Z41">
        <f>INDEX(_calc_누적빈도!Z:Z,$A41)-INDEX(_calc_누적빈도!Z:Z,$A41-기준150회_후보!$B$1)</f>
        <v>14</v>
      </c>
      <c r="AA41">
        <f>INDEX(_calc_누적빈도!AA:AA,$A41)-INDEX(_calc_누적빈도!AA:AA,$A41-기준150회_후보!$B$1)</f>
        <v>19</v>
      </c>
      <c r="AB41">
        <f>INDEX(_calc_누적빈도!AB:AB,$A41)-INDEX(_calc_누적빈도!AB:AB,$A41-기준150회_후보!$B$1)</f>
        <v>20</v>
      </c>
      <c r="AC41">
        <f>INDEX(_calc_누적빈도!AC:AC,$A41)-INDEX(_calc_누적빈도!AC:AC,$A41-기준150회_후보!$B$1)</f>
        <v>24</v>
      </c>
      <c r="AD41">
        <f>INDEX(_calc_누적빈도!AD:AD,$A41)-INDEX(_calc_누적빈도!AD:AD,$A41-기준150회_후보!$B$1)</f>
        <v>18</v>
      </c>
      <c r="AE41">
        <f>INDEX(_calc_누적빈도!AE:AE,$A41)-INDEX(_calc_누적빈도!AE:AE,$A41-기준150회_후보!$B$1)</f>
        <v>27</v>
      </c>
      <c r="AF41">
        <f>INDEX(_calc_누적빈도!AF:AF,$A41)-INDEX(_calc_누적빈도!AF:AF,$A41-기준150회_후보!$B$1)</f>
        <v>20</v>
      </c>
      <c r="AG41">
        <f>INDEX(_calc_누적빈도!AG:AG,$A41)-INDEX(_calc_누적빈도!AG:AG,$A41-기준150회_후보!$B$1)</f>
        <v>20</v>
      </c>
      <c r="AH41">
        <f>INDEX(_calc_누적빈도!AH:AH,$A41)-INDEX(_calc_누적빈도!AH:AH,$A41-기준150회_후보!$B$1)</f>
        <v>26</v>
      </c>
      <c r="AI41">
        <f>INDEX(_calc_누적빈도!AI:AI,$A41)-INDEX(_calc_누적빈도!AI:AI,$A41-기준150회_후보!$B$1)</f>
        <v>19</v>
      </c>
      <c r="AJ41">
        <f>INDEX(_calc_누적빈도!AJ:AJ,$A41)-INDEX(_calc_누적빈도!AJ:AJ,$A41-기준150회_후보!$B$1)</f>
        <v>22</v>
      </c>
      <c r="AK41">
        <f>INDEX(_calc_누적빈도!AK:AK,$A41)-INDEX(_calc_누적빈도!AK:AK,$A41-기준150회_후보!$B$1)</f>
        <v>18</v>
      </c>
      <c r="AL41">
        <f>INDEX(_calc_누적빈도!AL:AL,$A41)-INDEX(_calc_누적빈도!AL:AL,$A41-기준150회_후보!$B$1)</f>
        <v>24</v>
      </c>
      <c r="AM41">
        <f>INDEX(_calc_누적빈도!AM:AM,$A41)-INDEX(_calc_누적빈도!AM:AM,$A41-기준150회_후보!$B$1)</f>
        <v>25</v>
      </c>
      <c r="AN41">
        <f>INDEX(_calc_누적빈도!AN:AN,$A41)-INDEX(_calc_누적빈도!AN:AN,$A41-기준150회_후보!$B$1)</f>
        <v>14</v>
      </c>
      <c r="AO41">
        <f>INDEX(_calc_누적빈도!AO:AO,$A41)-INDEX(_calc_누적빈도!AO:AO,$A41-기준150회_후보!$B$1)</f>
        <v>26</v>
      </c>
      <c r="AP41">
        <f>INDEX(_calc_누적빈도!AP:AP,$A41)-INDEX(_calc_누적빈도!AP:AP,$A41-기준150회_후보!$B$1)</f>
        <v>14</v>
      </c>
      <c r="AQ41">
        <f>INDEX(_calc_누적빈도!AQ:AQ,$A41)-INDEX(_calc_누적빈도!AQ:AQ,$A41-기준150회_후보!$B$1)</f>
        <v>13</v>
      </c>
      <c r="AR41">
        <f>INDEX(_calc_누적빈도!AR:AR,$A41)-INDEX(_calc_누적빈도!AR:AR,$A41-기준150회_후보!$B$1)</f>
        <v>14</v>
      </c>
      <c r="AS41">
        <f>INDEX(_calc_누적빈도!AS:AS,$A41)-INDEX(_calc_누적빈도!AS:AS,$A41-기준150회_후보!$B$1)</f>
        <v>18</v>
      </c>
      <c r="AT41">
        <f>INDEX(_calc_누적빈도!AT:AT,$A41)-INDEX(_calc_누적빈도!AT:AT,$A41-기준150회_후보!$B$1)</f>
        <v>21</v>
      </c>
      <c r="AU41">
        <f>(RANK(_calc_라운드기준!B41,_calc_라운드기준!$B41:$AT41,0)+COUNTIFS(_calc_라운드기준!$B41:$AT41,_calc_라운드기준!B41,$B$1:$AT$1,"&lt;"&amp;1))-(RANK(B41,$B41:$AT41,0)+COUNTIFS($B41:$AT41,B41,$B$1:$AT$1,"&lt;"&amp;1))</f>
        <v>5</v>
      </c>
      <c r="AV41">
        <f>(RANK(_calc_라운드기준!C41,_calc_라운드기준!$B41:$AT41,0)+COUNTIFS(_calc_라운드기준!$B41:$AT41,_calc_라운드기준!C41,$B$1:$AT$1,"&lt;"&amp;2))-(RANK(C41,$B41:$AT41,0)+COUNTIFS($B41:$AT41,C41,$B$1:$AT$1,"&lt;"&amp;2))</f>
        <v>-6</v>
      </c>
      <c r="AW41">
        <f>(RANK(_calc_라운드기준!D41,_calc_라운드기준!$B41:$AT41,0)+COUNTIFS(_calc_라운드기준!$B41:$AT41,_calc_라운드기준!D41,$B$1:$AT$1,"&lt;"&amp;3))-(RANK(D41,$B41:$AT41,0)+COUNTIFS($B41:$AT41,D41,$B$1:$AT$1,"&lt;"&amp;3))</f>
        <v>0</v>
      </c>
      <c r="AX41">
        <f>(RANK(_calc_라운드기준!E41,_calc_라운드기준!$B41:$AT41,0)+COUNTIFS(_calc_라운드기준!$B41:$AT41,_calc_라운드기준!E41,$B$1:$AT$1,"&lt;"&amp;4))-(RANK(E41,$B41:$AT41,0)+COUNTIFS($B41:$AT41,E41,$B$1:$AT$1,"&lt;"&amp;4))</f>
        <v>5</v>
      </c>
      <c r="AY41">
        <f>(RANK(_calc_라운드기준!F41,_calc_라운드기준!$B41:$AT41,0)+COUNTIFS(_calc_라운드기준!$B41:$AT41,_calc_라운드기준!F41,$B$1:$AT$1,"&lt;"&amp;5))-(RANK(F41,$B41:$AT41,0)+COUNTIFS($B41:$AT41,F41,$B$1:$AT$1,"&lt;"&amp;5))</f>
        <v>-27</v>
      </c>
      <c r="AZ41">
        <f>(RANK(_calc_라운드기준!G41,_calc_라운드기준!$B41:$AT41,0)+COUNTIFS(_calc_라운드기준!$B41:$AT41,_calc_라운드기준!G41,$B$1:$AT$1,"&lt;"&amp;6))-(RANK(G41,$B41:$AT41,0)+COUNTIFS($B41:$AT41,G41,$B$1:$AT$1,"&lt;"&amp;6))</f>
        <v>7</v>
      </c>
      <c r="BA41">
        <f>(RANK(_calc_라운드기준!H41,_calc_라운드기준!$B41:$AT41,0)+COUNTIFS(_calc_라운드기준!$B41:$AT41,_calc_라운드기준!H41,$B$1:$AT$1,"&lt;"&amp;7))-(RANK(H41,$B41:$AT41,0)+COUNTIFS($B41:$AT41,H41,$B$1:$AT$1,"&lt;"&amp;7))</f>
        <v>2</v>
      </c>
      <c r="BB41">
        <f>(RANK(_calc_라운드기준!I41,_calc_라운드기준!$B41:$AT41,0)+COUNTIFS(_calc_라운드기준!$B41:$AT41,_calc_라운드기준!I41,$B$1:$AT$1,"&lt;"&amp;8))-(RANK(I41,$B41:$AT41,0)+COUNTIFS($B41:$AT41,I41,$B$1:$AT$1,"&lt;"&amp;8))</f>
        <v>-11</v>
      </c>
      <c r="BC41">
        <f>(RANK(_calc_라운드기준!J41,_calc_라운드기준!$B41:$AT41,0)+COUNTIFS(_calc_라운드기준!$B41:$AT41,_calc_라운드기준!J41,$B$1:$AT$1,"&lt;"&amp;9))-(RANK(J41,$B41:$AT41,0)+COUNTIFS($B41:$AT41,J41,$B$1:$AT$1,"&lt;"&amp;9))</f>
        <v>-11</v>
      </c>
      <c r="BD41">
        <f>(RANK(_calc_라운드기준!K41,_calc_라운드기준!$B41:$AT41,0)+COUNTIFS(_calc_라운드기준!$B41:$AT41,_calc_라운드기준!K41,$B$1:$AT$1,"&lt;"&amp;10))-(RANK(K41,$B41:$AT41,0)+COUNTIFS($B41:$AT41,K41,$B$1:$AT$1,"&lt;"&amp;10))</f>
        <v>8</v>
      </c>
      <c r="BE41">
        <f>(RANK(_calc_라운드기준!L41,_calc_라운드기준!$B41:$AT41,0)+COUNTIFS(_calc_라운드기준!$B41:$AT41,_calc_라운드기준!L41,$B$1:$AT$1,"&lt;"&amp;11))-(RANK(L41,$B41:$AT41,0)+COUNTIFS($B41:$AT41,L41,$B$1:$AT$1,"&lt;"&amp;11))</f>
        <v>16</v>
      </c>
      <c r="BF41">
        <f>(RANK(_calc_라운드기준!M41,_calc_라운드기준!$B41:$AT41,0)+COUNTIFS(_calc_라운드기준!$B41:$AT41,_calc_라운드기준!M41,$B$1:$AT$1,"&lt;"&amp;12))-(RANK(M41,$B41:$AT41,0)+COUNTIFS($B41:$AT41,M41,$B$1:$AT$1,"&lt;"&amp;12))</f>
        <v>-8</v>
      </c>
      <c r="BG41">
        <f>(RANK(_calc_라운드기준!N41,_calc_라운드기준!$B41:$AT41,0)+COUNTIFS(_calc_라운드기준!$B41:$AT41,_calc_라운드기준!N41,$B$1:$AT$1,"&lt;"&amp;13))-(RANK(N41,$B41:$AT41,0)+COUNTIFS($B41:$AT41,N41,$B$1:$AT$1,"&lt;"&amp;13))</f>
        <v>10</v>
      </c>
      <c r="BH41">
        <f>(RANK(_calc_라운드기준!O41,_calc_라운드기준!$B41:$AT41,0)+COUNTIFS(_calc_라운드기준!$B41:$AT41,_calc_라운드기준!O41,$B$1:$AT$1,"&lt;"&amp;14))-(RANK(O41,$B41:$AT41,0)+COUNTIFS($B41:$AT41,O41,$B$1:$AT$1,"&lt;"&amp;14))</f>
        <v>10</v>
      </c>
      <c r="BI41">
        <f>(RANK(_calc_라운드기준!P41,_calc_라운드기준!$B41:$AT41,0)+COUNTIFS(_calc_라운드기준!$B41:$AT41,_calc_라운드기준!P41,$B$1:$AT$1,"&lt;"&amp;15))-(RANK(P41,$B41:$AT41,0)+COUNTIFS($B41:$AT41,P41,$B$1:$AT$1,"&lt;"&amp;15))</f>
        <v>-8</v>
      </c>
      <c r="BJ41">
        <f>(RANK(_calc_라운드기준!Q41,_calc_라운드기준!$B41:$AT41,0)+COUNTIFS(_calc_라운드기준!$B41:$AT41,_calc_라운드기준!Q41,$B$1:$AT$1,"&lt;"&amp;16))-(RANK(Q41,$B41:$AT41,0)+COUNTIFS($B41:$AT41,Q41,$B$1:$AT$1,"&lt;"&amp;16))</f>
        <v>-3</v>
      </c>
      <c r="BK41">
        <f>(RANK(_calc_라운드기준!R41,_calc_라운드기준!$B41:$AT41,0)+COUNTIFS(_calc_라운드기준!$B41:$AT41,_calc_라운드기준!R41,$B$1:$AT$1,"&lt;"&amp;17))-(RANK(R41,$B41:$AT41,0)+COUNTIFS($B41:$AT41,R41,$B$1:$AT$1,"&lt;"&amp;17))</f>
        <v>-3</v>
      </c>
      <c r="BL41">
        <f>(RANK(_calc_라운드기준!S41,_calc_라운드기준!$B41:$AT41,0)+COUNTIFS(_calc_라운드기준!$B41:$AT41,_calc_라운드기준!S41,$B$1:$AT$1,"&lt;"&amp;18))-(RANK(S41,$B41:$AT41,0)+COUNTIFS($B41:$AT41,S41,$B$1:$AT$1,"&lt;"&amp;18))</f>
        <v>-13</v>
      </c>
      <c r="BM41">
        <f>(RANK(_calc_라운드기준!T41,_calc_라운드기준!$B41:$AT41,0)+COUNTIFS(_calc_라운드기준!$B41:$AT41,_calc_라운드기준!T41,$B$1:$AT$1,"&lt;"&amp;19))-(RANK(T41,$B41:$AT41,0)+COUNTIFS($B41:$AT41,T41,$B$1:$AT$1,"&lt;"&amp;19))</f>
        <v>19</v>
      </c>
      <c r="BN41">
        <f>(RANK(_calc_라운드기준!U41,_calc_라운드기준!$B41:$AT41,0)+COUNTIFS(_calc_라운드기준!$B41:$AT41,_calc_라운드기준!U41,$B$1:$AT$1,"&lt;"&amp;20))-(RANK(U41,$B41:$AT41,0)+COUNTIFS($B41:$AT41,U41,$B$1:$AT$1,"&lt;"&amp;20))</f>
        <v>-3</v>
      </c>
      <c r="BO41">
        <f>(RANK(_calc_라운드기준!V41,_calc_라운드기준!$B41:$AT41,0)+COUNTIFS(_calc_라운드기준!$B41:$AT41,_calc_라운드기준!V41,$B$1:$AT$1,"&lt;"&amp;21))-(RANK(V41,$B41:$AT41,0)+COUNTIFS($B41:$AT41,V41,$B$1:$AT$1,"&lt;"&amp;21))</f>
        <v>11</v>
      </c>
      <c r="BP41">
        <f>(RANK(_calc_라운드기준!W41,_calc_라운드기준!$B41:$AT41,0)+COUNTIFS(_calc_라운드기준!$B41:$AT41,_calc_라운드기준!W41,$B$1:$AT$1,"&lt;"&amp;22))-(RANK(W41,$B41:$AT41,0)+COUNTIFS($B41:$AT41,W41,$B$1:$AT$1,"&lt;"&amp;22))</f>
        <v>13</v>
      </c>
      <c r="BQ41">
        <f>(RANK(_calc_라운드기준!X41,_calc_라운드기준!$B41:$AT41,0)+COUNTIFS(_calc_라운드기준!$B41:$AT41,_calc_라운드기준!X41,$B$1:$AT$1,"&lt;"&amp;23))-(RANK(X41,$B41:$AT41,0)+COUNTIFS($B41:$AT41,X41,$B$1:$AT$1,"&lt;"&amp;23))</f>
        <v>-12</v>
      </c>
      <c r="BR41">
        <f>(RANK(_calc_라운드기준!Y41,_calc_라운드기준!$B41:$AT41,0)+COUNTIFS(_calc_라운드기준!$B41:$AT41,_calc_라운드기준!Y41,$B$1:$AT$1,"&lt;"&amp;24))-(RANK(Y41,$B41:$AT41,0)+COUNTIFS($B41:$AT41,Y41,$B$1:$AT$1,"&lt;"&amp;24))</f>
        <v>-6</v>
      </c>
      <c r="BS41">
        <f>(RANK(_calc_라운드기준!Z41,_calc_라운드기준!$B41:$AT41,0)+COUNTIFS(_calc_라운드기준!$B41:$AT41,_calc_라운드기준!Z41,$B$1:$AT$1,"&lt;"&amp;25))-(RANK(Z41,$B41:$AT41,0)+COUNTIFS($B41:$AT41,Z41,$B$1:$AT$1,"&lt;"&amp;25))</f>
        <v>-26</v>
      </c>
      <c r="BT41">
        <f>(RANK(_calc_라운드기준!AA41,_calc_라운드기준!$B41:$AT41,0)+COUNTIFS(_calc_라운드기준!$B41:$AT41,_calc_라운드기준!AA41,$B$1:$AT$1,"&lt;"&amp;26))-(RANK(AA41,$B41:$AT41,0)+COUNTIFS($B41:$AT41,AA41,$B$1:$AT$1,"&lt;"&amp;26))</f>
        <v>2</v>
      </c>
      <c r="BU41">
        <f>(RANK(_calc_라운드기준!AB41,_calc_라운드기준!$B41:$AT41,0)+COUNTIFS(_calc_라운드기준!$B41:$AT41,_calc_라운드기준!AB41,$B$1:$AT$1,"&lt;"&amp;27))-(RANK(AB41,$B41:$AT41,0)+COUNTIFS($B41:$AT41,AB41,$B$1:$AT$1,"&lt;"&amp;27))</f>
        <v>-15</v>
      </c>
      <c r="BV41">
        <f>(RANK(_calc_라운드기준!AC41,_calc_라운드기준!$B41:$AT41,0)+COUNTIFS(_calc_라운드기준!$B41:$AT41,_calc_라운드기준!AC41,$B$1:$AT$1,"&lt;"&amp;28))-(RANK(AC41,$B41:$AT41,0)+COUNTIFS($B41:$AT41,AC41,$B$1:$AT$1,"&lt;"&amp;28))</f>
        <v>-3</v>
      </c>
      <c r="BW41">
        <f>(RANK(_calc_라운드기준!AD41,_calc_라운드기준!$B41:$AT41,0)+COUNTIFS(_calc_라운드기준!$B41:$AT41,_calc_라운드기준!AD41,$B$1:$AT$1,"&lt;"&amp;29))-(RANK(AD41,$B41:$AT41,0)+COUNTIFS($B41:$AT41,AD41,$B$1:$AT$1,"&lt;"&amp;29))</f>
        <v>-19</v>
      </c>
      <c r="BX41">
        <f>(RANK(_calc_라운드기준!AE41,_calc_라운드기준!$B41:$AT41,0)+COUNTIFS(_calc_라운드기준!$B41:$AT41,_calc_라운드기준!AE41,$B$1:$AT$1,"&lt;"&amp;30))-(RANK(AE41,$B41:$AT41,0)+COUNTIFS($B41:$AT41,AE41,$B$1:$AT$1,"&lt;"&amp;30))</f>
        <v>16</v>
      </c>
      <c r="BY41">
        <f>(RANK(_calc_라운드기준!AF41,_calc_라운드기준!$B41:$AT41,0)+COUNTIFS(_calc_라운드기준!$B41:$AT41,_calc_라운드기준!AF41,$B$1:$AT$1,"&lt;"&amp;31))-(RANK(AF41,$B41:$AT41,0)+COUNTIFS($B41:$AT41,AF41,$B$1:$AT$1,"&lt;"&amp;31))</f>
        <v>8</v>
      </c>
      <c r="BZ41">
        <f>(RANK(_calc_라운드기준!AG41,_calc_라운드기준!$B41:$AT41,0)+COUNTIFS(_calc_라운드기준!$B41:$AT41,_calc_라운드기준!AG41,$B$1:$AT$1,"&lt;"&amp;32))-(RANK(AG41,$B41:$AT41,0)+COUNTIFS($B41:$AT41,AG41,$B$1:$AT$1,"&lt;"&amp;32))</f>
        <v>15</v>
      </c>
      <c r="CA41">
        <f>(RANK(_calc_라운드기준!AH41,_calc_라운드기준!$B41:$AT41,0)+COUNTIFS(_calc_라운드기준!$B41:$AT41,_calc_라운드기준!AH41,$B$1:$AT$1,"&lt;"&amp;33))-(RANK(AH41,$B41:$AT41,0)+COUNTIFS($B41:$AT41,AH41,$B$1:$AT$1,"&lt;"&amp;33))</f>
        <v>15</v>
      </c>
      <c r="CB41">
        <f>(RANK(_calc_라운드기준!AI41,_calc_라운드기준!$B41:$AT41,0)+COUNTIFS(_calc_라운드기준!$B41:$AT41,_calc_라운드기준!AI41,$B$1:$AT$1,"&lt;"&amp;34))-(RANK(AI41,$B41:$AT41,0)+COUNTIFS($B41:$AT41,AI41,$B$1:$AT$1,"&lt;"&amp;34))</f>
        <v>15</v>
      </c>
      <c r="CC41">
        <f>(RANK(_calc_라운드기준!AJ41,_calc_라운드기준!$B41:$AT41,0)+COUNTIFS(_calc_라운드기준!$B41:$AT41,_calc_라운드기준!AJ41,$B$1:$AT$1,"&lt;"&amp;35))-(RANK(AJ41,$B41:$AT41,0)+COUNTIFS($B41:$AT41,AJ41,$B$1:$AT$1,"&lt;"&amp;35))</f>
        <v>13</v>
      </c>
      <c r="CD41">
        <f>(RANK(_calc_라운드기준!AK41,_calc_라운드기준!$B41:$AT41,0)+COUNTIFS(_calc_라운드기준!$B41:$AT41,_calc_라운드기준!AK41,$B$1:$AT$1,"&lt;"&amp;36))-(RANK(AK41,$B41:$AT41,0)+COUNTIFS($B41:$AT41,AK41,$B$1:$AT$1,"&lt;"&amp;36))</f>
        <v>-4</v>
      </c>
      <c r="CE41">
        <f>(RANK(_calc_라운드기준!AL41,_calc_라운드기준!$B41:$AT41,0)+COUNTIFS(_calc_라운드기준!$B41:$AT41,_calc_라운드기준!AL41,$B$1:$AT$1,"&lt;"&amp;37))-(RANK(AL41,$B41:$AT41,0)+COUNTIFS($B41:$AT41,AL41,$B$1:$AT$1,"&lt;"&amp;37))</f>
        <v>-3</v>
      </c>
      <c r="CF41">
        <f>(RANK(_calc_라운드기준!AM41,_calc_라운드기준!$B41:$AT41,0)+COUNTIFS(_calc_라운드기준!$B41:$AT41,_calc_라운드기준!AM41,$B$1:$AT$1,"&lt;"&amp;38))-(RANK(AM41,$B41:$AT41,0)+COUNTIFS($B41:$AT41,AM41,$B$1:$AT$1,"&lt;"&amp;38))</f>
        <v>5</v>
      </c>
      <c r="CG41">
        <f>(RANK(_calc_라운드기준!AN41,_calc_라운드기준!$B41:$AT41,0)+COUNTIFS(_calc_라운드기준!$B41:$AT41,_calc_라운드기준!AN41,$B$1:$AT$1,"&lt;"&amp;39))-(RANK(AN41,$B41:$AT41,0)+COUNTIFS($B41:$AT41,AN41,$B$1:$AT$1,"&lt;"&amp;39))</f>
        <v>-35</v>
      </c>
      <c r="CH41">
        <f>(RANK(_calc_라운드기준!AO41,_calc_라운드기준!$B41:$AT41,0)+COUNTIFS(_calc_라운드기준!$B41:$AT41,_calc_라운드기준!AO41,$B$1:$AT$1,"&lt;"&amp;40))-(RANK(AO41,$B41:$AT41,0)+COUNTIFS($B41:$AT41,AO41,$B$1:$AT$1,"&lt;"&amp;40))</f>
        <v>8</v>
      </c>
      <c r="CI41">
        <f>(RANK(_calc_라운드기준!AP41,_calc_라운드기준!$B41:$AT41,0)+COUNTIFS(_calc_라운드기준!$B41:$AT41,_calc_라운드기준!AP41,$B$1:$AT$1,"&lt;"&amp;41))-(RANK(AP41,$B41:$AT41,0)+COUNTIFS($B41:$AT41,AP41,$B$1:$AT$1,"&lt;"&amp;41))</f>
        <v>-4</v>
      </c>
      <c r="CJ41">
        <f>(RANK(_calc_라운드기준!AQ41,_calc_라운드기준!$B41:$AT41,0)+COUNTIFS(_calc_라운드기준!$B41:$AT41,_calc_라운드기준!AQ41,$B$1:$AT$1,"&lt;"&amp;42))-(RANK(AQ41,$B41:$AT41,0)+COUNTIFS($B41:$AT41,AQ41,$B$1:$AT$1,"&lt;"&amp;42))</f>
        <v>-12</v>
      </c>
      <c r="CK41">
        <f>(RANK(_calc_라운드기준!AR41,_calc_라운드기준!$B41:$AT41,0)+COUNTIFS(_calc_라운드기준!$B41:$AT41,_calc_라운드기준!AR41,$B$1:$AT$1,"&lt;"&amp;43))-(RANK(AR41,$B41:$AT41,0)+COUNTIFS($B41:$AT41,AR41,$B$1:$AT$1,"&lt;"&amp;43))</f>
        <v>0</v>
      </c>
      <c r="CL41">
        <f>(RANK(_calc_라운드기준!AS41,_calc_라운드기준!$B41:$AT41,0)+COUNTIFS(_calc_라운드기준!$B41:$AT41,_calc_라운드기준!AS41,$B$1:$AT$1,"&lt;"&amp;44))-(RANK(AS41,$B41:$AT41,0)+COUNTIFS($B41:$AT41,AS41,$B$1:$AT$1,"&lt;"&amp;44))</f>
        <v>8</v>
      </c>
      <c r="CM41">
        <f>(RANK(_calc_라운드기준!AT41,_calc_라운드기준!$B41:$AT41,0)+COUNTIFS(_calc_라운드기준!$B41:$AT41,_calc_라운드기준!AT41,$B$1:$AT$1,"&lt;"&amp;45))-(RANK(AT41,$B41:$AT41,0)+COUNTIFS($B41:$AT41,AT41,$B$1:$AT$1,"&lt;"&amp;45))</f>
        <v>21</v>
      </c>
      <c r="CN41">
        <f t="shared" si="45"/>
        <v>18</v>
      </c>
      <c r="CO41">
        <f t="shared" si="46"/>
        <v>32</v>
      </c>
      <c r="CP41">
        <f t="shared" si="47"/>
        <v>23</v>
      </c>
      <c r="CQ41">
        <f t="shared" si="48"/>
        <v>19</v>
      </c>
      <c r="CR41">
        <f t="shared" si="49"/>
        <v>44</v>
      </c>
      <c r="CS41">
        <f t="shared" si="50"/>
        <v>17</v>
      </c>
      <c r="CT41">
        <f t="shared" si="51"/>
        <v>21</v>
      </c>
      <c r="CU41">
        <f t="shared" si="52"/>
        <v>36</v>
      </c>
      <c r="CV41">
        <f t="shared" si="53"/>
        <v>37</v>
      </c>
      <c r="CW41">
        <f t="shared" si="54"/>
        <v>13</v>
      </c>
      <c r="CX41">
        <f t="shared" si="55"/>
        <v>3</v>
      </c>
      <c r="CY41">
        <f t="shared" si="56"/>
        <v>34</v>
      </c>
      <c r="CZ41">
        <f t="shared" si="57"/>
        <v>11</v>
      </c>
      <c r="DA41">
        <f t="shared" si="58"/>
        <v>12</v>
      </c>
      <c r="DB41">
        <f t="shared" si="59"/>
        <v>35</v>
      </c>
      <c r="DC41">
        <f t="shared" si="60"/>
        <v>25</v>
      </c>
      <c r="DD41">
        <f t="shared" si="61"/>
        <v>26</v>
      </c>
      <c r="DE41">
        <f t="shared" si="62"/>
        <v>40</v>
      </c>
      <c r="DF41">
        <f t="shared" si="63"/>
        <v>2</v>
      </c>
      <c r="DG41">
        <f t="shared" si="64"/>
        <v>27</v>
      </c>
      <c r="DH41">
        <f t="shared" si="65"/>
        <v>10</v>
      </c>
      <c r="DI41">
        <f t="shared" si="66"/>
        <v>8</v>
      </c>
      <c r="DJ41">
        <f t="shared" si="67"/>
        <v>38</v>
      </c>
      <c r="DK41">
        <f t="shared" si="68"/>
        <v>33</v>
      </c>
      <c r="DL41">
        <f t="shared" si="69"/>
        <v>43</v>
      </c>
      <c r="DM41">
        <f t="shared" si="70"/>
        <v>22</v>
      </c>
      <c r="DN41">
        <f t="shared" si="71"/>
        <v>41</v>
      </c>
      <c r="DO41">
        <f t="shared" si="72"/>
        <v>28</v>
      </c>
      <c r="DP41">
        <f t="shared" si="73"/>
        <v>42</v>
      </c>
      <c r="DQ41">
        <f t="shared" si="74"/>
        <v>4</v>
      </c>
      <c r="DR41">
        <f t="shared" si="75"/>
        <v>14</v>
      </c>
      <c r="DS41">
        <f t="shared" si="76"/>
        <v>5</v>
      </c>
      <c r="DT41">
        <f t="shared" si="77"/>
        <v>6</v>
      </c>
      <c r="DU41">
        <f t="shared" si="78"/>
        <v>7</v>
      </c>
      <c r="DV41">
        <f t="shared" si="79"/>
        <v>9</v>
      </c>
      <c r="DW41">
        <f t="shared" si="80"/>
        <v>30</v>
      </c>
      <c r="DX41">
        <f t="shared" si="81"/>
        <v>29</v>
      </c>
      <c r="DY41">
        <f t="shared" si="82"/>
        <v>20</v>
      </c>
      <c r="DZ41">
        <f t="shared" si="83"/>
        <v>45</v>
      </c>
      <c r="EA41">
        <f t="shared" si="84"/>
        <v>15</v>
      </c>
      <c r="EB41">
        <f t="shared" si="85"/>
        <v>31</v>
      </c>
      <c r="EC41">
        <f t="shared" si="86"/>
        <v>39</v>
      </c>
      <c r="ED41">
        <f t="shared" si="87"/>
        <v>24</v>
      </c>
      <c r="EE41">
        <f t="shared" si="88"/>
        <v>16</v>
      </c>
      <c r="EF41">
        <f t="shared" si="89"/>
        <v>1</v>
      </c>
    </row>
    <row r="42" spans="1:136" ht="16.5" customHeight="1">
      <c r="A42">
        <f>_calc_라운드기준!A42</f>
        <v>1204</v>
      </c>
      <c r="B42">
        <f>INDEX(_calc_누적빈도!B:B,$A42)-INDEX(_calc_누적빈도!B:B,$A42-기준150회_후보!$B$1)</f>
        <v>18</v>
      </c>
      <c r="C42">
        <f>INDEX(_calc_누적빈도!C:C,$A42)-INDEX(_calc_누적빈도!C:C,$A42-기준150회_후보!$B$1)</f>
        <v>10</v>
      </c>
      <c r="D42">
        <f>INDEX(_calc_누적빈도!D:D,$A42)-INDEX(_calc_누적빈도!D:D,$A42-기준150회_후보!$B$1)</f>
        <v>28</v>
      </c>
      <c r="E42">
        <f>INDEX(_calc_누적빈도!E:E,$A42)-INDEX(_calc_누적빈도!E:E,$A42-기준150회_후보!$B$1)</f>
        <v>18</v>
      </c>
      <c r="F42">
        <f>INDEX(_calc_누적빈도!F:F,$A42)-INDEX(_calc_누적빈도!F:F,$A42-기준150회_후보!$B$1)</f>
        <v>11</v>
      </c>
      <c r="G42">
        <f>INDEX(_calc_누적빈도!G:G,$A42)-INDEX(_calc_누적빈도!G:G,$A42-기준150회_후보!$B$1)</f>
        <v>28</v>
      </c>
      <c r="H42">
        <f>INDEX(_calc_누적빈도!H:H,$A42)-INDEX(_calc_누적빈도!H:H,$A42-기준150회_후보!$B$1)</f>
        <v>29</v>
      </c>
      <c r="I42">
        <f>INDEX(_calc_누적빈도!I:I,$A42)-INDEX(_calc_누적빈도!I:I,$A42-기준150회_후보!$B$1)</f>
        <v>17</v>
      </c>
      <c r="J42">
        <f>INDEX(_calc_누적빈도!J:J,$A42)-INDEX(_calc_누적빈도!J:J,$A42-기준150회_후보!$B$1)</f>
        <v>19</v>
      </c>
      <c r="K42">
        <f>INDEX(_calc_누적빈도!K:K,$A42)-INDEX(_calc_누적빈도!K:K,$A42-기준150회_후보!$B$1)</f>
        <v>17</v>
      </c>
      <c r="L42">
        <f>INDEX(_calc_누적빈도!L:L,$A42)-INDEX(_calc_누적빈도!L:L,$A42-기준150회_후보!$B$1)</f>
        <v>20</v>
      </c>
      <c r="M42">
        <f>INDEX(_calc_누적빈도!M:M,$A42)-INDEX(_calc_누적빈도!M:M,$A42-기준150회_후보!$B$1)</f>
        <v>22</v>
      </c>
      <c r="N42">
        <f>INDEX(_calc_누적빈도!N:N,$A42)-INDEX(_calc_누적빈도!N:N,$A42-기준150회_후보!$B$1)</f>
        <v>25</v>
      </c>
      <c r="O42">
        <f>INDEX(_calc_누적빈도!O:O,$A42)-INDEX(_calc_누적빈도!O:O,$A42-기준150회_후보!$B$1)</f>
        <v>19</v>
      </c>
      <c r="P42">
        <f>INDEX(_calc_누적빈도!P:P,$A42)-INDEX(_calc_누적빈도!P:P,$A42-기준150회_후보!$B$1)</f>
        <v>18</v>
      </c>
      <c r="Q42">
        <f>INDEX(_calc_누적빈도!Q:Q,$A42)-INDEX(_calc_누적빈도!Q:Q,$A42-기준150회_후보!$B$1)</f>
        <v>26</v>
      </c>
      <c r="R42">
        <f>INDEX(_calc_누적빈도!R:R,$A42)-INDEX(_calc_누적빈도!R:R,$A42-기준150회_후보!$B$1)</f>
        <v>14</v>
      </c>
      <c r="S42">
        <f>INDEX(_calc_누적빈도!S:S,$A42)-INDEX(_calc_누적빈도!S:S,$A42-기준150회_후보!$B$1)</f>
        <v>17</v>
      </c>
      <c r="T42">
        <f>INDEX(_calc_누적빈도!T:T,$A42)-INDEX(_calc_누적빈도!T:T,$A42-기준150회_후보!$B$1)</f>
        <v>27</v>
      </c>
      <c r="U42">
        <f>INDEX(_calc_누적빈도!U:U,$A42)-INDEX(_calc_누적빈도!U:U,$A42-기준150회_후보!$B$1)</f>
        <v>19</v>
      </c>
      <c r="V42">
        <f>INDEX(_calc_누적빈도!V:V,$A42)-INDEX(_calc_누적빈도!V:V,$A42-기준150회_후보!$B$1)</f>
        <v>22</v>
      </c>
      <c r="W42">
        <f>INDEX(_calc_누적빈도!W:W,$A42)-INDEX(_calc_누적빈도!W:W,$A42-기준150회_후보!$B$1)</f>
        <v>18</v>
      </c>
      <c r="X42">
        <f>INDEX(_calc_누적빈도!X:X,$A42)-INDEX(_calc_누적빈도!X:X,$A42-기준150회_후보!$B$1)</f>
        <v>19</v>
      </c>
      <c r="Y42">
        <f>INDEX(_calc_누적빈도!Y:Y,$A42)-INDEX(_calc_누적빈도!Y:Y,$A42-기준150회_후보!$B$1)</f>
        <v>23</v>
      </c>
      <c r="Z42">
        <f>INDEX(_calc_누적빈도!Z:Z,$A42)-INDEX(_calc_누적빈도!Z:Z,$A42-기준150회_후보!$B$1)</f>
        <v>14</v>
      </c>
      <c r="AA42">
        <f>INDEX(_calc_누적빈도!AA:AA,$A42)-INDEX(_calc_누적빈도!AA:AA,$A42-기준150회_후보!$B$1)</f>
        <v>19</v>
      </c>
      <c r="AB42">
        <f>INDEX(_calc_누적빈도!AB:AB,$A42)-INDEX(_calc_누적빈도!AB:AB,$A42-기준150회_후보!$B$1)</f>
        <v>21</v>
      </c>
      <c r="AC42">
        <f>INDEX(_calc_누적빈도!AC:AC,$A42)-INDEX(_calc_누적빈도!AC:AC,$A42-기준150회_후보!$B$1)</f>
        <v>24</v>
      </c>
      <c r="AD42">
        <f>INDEX(_calc_누적빈도!AD:AD,$A42)-INDEX(_calc_누적빈도!AD:AD,$A42-기준150회_후보!$B$1)</f>
        <v>18</v>
      </c>
      <c r="AE42">
        <f>INDEX(_calc_누적빈도!AE:AE,$A42)-INDEX(_calc_누적빈도!AE:AE,$A42-기준150회_후보!$B$1)</f>
        <v>27</v>
      </c>
      <c r="AF42">
        <f>INDEX(_calc_누적빈도!AF:AF,$A42)-INDEX(_calc_누적빈도!AF:AF,$A42-기준150회_후보!$B$1)</f>
        <v>19</v>
      </c>
      <c r="AG42">
        <f>INDEX(_calc_누적빈도!AG:AG,$A42)-INDEX(_calc_누적빈도!AG:AG,$A42-기준150회_후보!$B$1)</f>
        <v>20</v>
      </c>
      <c r="AH42">
        <f>INDEX(_calc_누적빈도!AH:AH,$A42)-INDEX(_calc_누적빈도!AH:AH,$A42-기준150회_후보!$B$1)</f>
        <v>26</v>
      </c>
      <c r="AI42">
        <f>INDEX(_calc_누적빈도!AI:AI,$A42)-INDEX(_calc_누적빈도!AI:AI,$A42-기준150회_후보!$B$1)</f>
        <v>19</v>
      </c>
      <c r="AJ42">
        <f>INDEX(_calc_누적빈도!AJ:AJ,$A42)-INDEX(_calc_누적빈도!AJ:AJ,$A42-기준150회_후보!$B$1)</f>
        <v>22</v>
      </c>
      <c r="AK42">
        <f>INDEX(_calc_누적빈도!AK:AK,$A42)-INDEX(_calc_누적빈도!AK:AK,$A42-기준150회_후보!$B$1)</f>
        <v>18</v>
      </c>
      <c r="AL42">
        <f>INDEX(_calc_누적빈도!AL:AL,$A42)-INDEX(_calc_누적빈도!AL:AL,$A42-기준150회_후보!$B$1)</f>
        <v>24</v>
      </c>
      <c r="AM42">
        <f>INDEX(_calc_누적빈도!AM:AM,$A42)-INDEX(_calc_누적빈도!AM:AM,$A42-기준150회_후보!$B$1)</f>
        <v>25</v>
      </c>
      <c r="AN42">
        <f>INDEX(_calc_누적빈도!AN:AN,$A42)-INDEX(_calc_누적빈도!AN:AN,$A42-기준150회_후보!$B$1)</f>
        <v>14</v>
      </c>
      <c r="AO42">
        <f>INDEX(_calc_누적빈도!AO:AO,$A42)-INDEX(_calc_누적빈도!AO:AO,$A42-기준150회_후보!$B$1)</f>
        <v>26</v>
      </c>
      <c r="AP42">
        <f>INDEX(_calc_누적빈도!AP:AP,$A42)-INDEX(_calc_누적빈도!AP:AP,$A42-기준150회_후보!$B$1)</f>
        <v>14</v>
      </c>
      <c r="AQ42">
        <f>INDEX(_calc_누적빈도!AQ:AQ,$A42)-INDEX(_calc_누적빈도!AQ:AQ,$A42-기준150회_후보!$B$1)</f>
        <v>13</v>
      </c>
      <c r="AR42">
        <f>INDEX(_calc_누적빈도!AR:AR,$A42)-INDEX(_calc_누적빈도!AR:AR,$A42-기준150회_후보!$B$1)</f>
        <v>14</v>
      </c>
      <c r="AS42">
        <f>INDEX(_calc_누적빈도!AS:AS,$A42)-INDEX(_calc_누적빈도!AS:AS,$A42-기준150회_후보!$B$1)</f>
        <v>17</v>
      </c>
      <c r="AT42">
        <f>INDEX(_calc_누적빈도!AT:AT,$A42)-INDEX(_calc_누적빈도!AT:AT,$A42-기준150회_후보!$B$1)</f>
        <v>22</v>
      </c>
      <c r="AU42">
        <f>(RANK(_calc_라운드기준!B42,_calc_라운드기준!$B42:$AT42,0)+COUNTIFS(_calc_라운드기준!$B42:$AT42,_calc_라운드기준!B42,$B$1:$AT$1,"&lt;"&amp;1))-(RANK(B42,$B42:$AT42,0)+COUNTIFS($B42:$AT42,B42,$B$1:$AT$1,"&lt;"&amp;1))</f>
        <v>5</v>
      </c>
      <c r="AV42">
        <f>(RANK(_calc_라운드기준!C42,_calc_라운드기준!$B42:$AT42,0)+COUNTIFS(_calc_라운드기준!$B42:$AT42,_calc_라운드기준!C42,$B$1:$AT$1,"&lt;"&amp;2))-(RANK(C42,$B42:$AT42,0)+COUNTIFS($B42:$AT42,C42,$B$1:$AT$1,"&lt;"&amp;2))</f>
        <v>-6</v>
      </c>
      <c r="AW42">
        <f>(RANK(_calc_라운드기준!D42,_calc_라운드기준!$B42:$AT42,0)+COUNTIFS(_calc_라운드기준!$B42:$AT42,_calc_라운드기준!D42,$B$1:$AT$1,"&lt;"&amp;3))-(RANK(D42,$B42:$AT42,0)+COUNTIFS($B42:$AT42,D42,$B$1:$AT$1,"&lt;"&amp;3))</f>
        <v>-1</v>
      </c>
      <c r="AX42">
        <f>(RANK(_calc_라운드기준!E42,_calc_라운드기준!$B42:$AT42,0)+COUNTIFS(_calc_라운드기준!$B42:$AT42,_calc_라운드기준!E42,$B$1:$AT$1,"&lt;"&amp;4))-(RANK(E42,$B42:$AT42,0)+COUNTIFS($B42:$AT42,E42,$B$1:$AT$1,"&lt;"&amp;4))</f>
        <v>-6</v>
      </c>
      <c r="AY42">
        <f>(RANK(_calc_라운드기준!F42,_calc_라운드기준!$B42:$AT42,0)+COUNTIFS(_calc_라운드기준!$B42:$AT42,_calc_라운드기준!F42,$B$1:$AT$1,"&lt;"&amp;5))-(RANK(F42,$B42:$AT42,0)+COUNTIFS($B42:$AT42,F42,$B$1:$AT$1,"&lt;"&amp;5))</f>
        <v>-27</v>
      </c>
      <c r="AZ42">
        <f>(RANK(_calc_라운드기준!G42,_calc_라운드기준!$B42:$AT42,0)+COUNTIFS(_calc_라운드기준!$B42:$AT42,_calc_라운드기준!G42,$B$1:$AT$1,"&lt;"&amp;6))-(RANK(G42,$B42:$AT42,0)+COUNTIFS($B42:$AT42,G42,$B$1:$AT$1,"&lt;"&amp;6))</f>
        <v>7</v>
      </c>
      <c r="BA42">
        <f>(RANK(_calc_라운드기준!H42,_calc_라운드기준!$B42:$AT42,0)+COUNTIFS(_calc_라운드기준!$B42:$AT42,_calc_라운드기준!H42,$B$1:$AT$1,"&lt;"&amp;7))-(RANK(H42,$B42:$AT42,0)+COUNTIFS($B42:$AT42,H42,$B$1:$AT$1,"&lt;"&amp;7))</f>
        <v>1</v>
      </c>
      <c r="BB42">
        <f>(RANK(_calc_라운드기준!I42,_calc_라운드기준!$B42:$AT42,0)+COUNTIFS(_calc_라운드기준!$B42:$AT42,_calc_라운드기준!I42,$B$1:$AT$1,"&lt;"&amp;8))-(RANK(I42,$B42:$AT42,0)+COUNTIFS($B42:$AT42,I42,$B$1:$AT$1,"&lt;"&amp;8))</f>
        <v>-16</v>
      </c>
      <c r="BC42">
        <f>(RANK(_calc_라운드기준!J42,_calc_라운드기준!$B42:$AT42,0)+COUNTIFS(_calc_라운드기준!$B42:$AT42,_calc_라운드기준!J42,$B$1:$AT$1,"&lt;"&amp;9))-(RANK(J42,$B42:$AT42,0)+COUNTIFS($B42:$AT42,J42,$B$1:$AT$1,"&lt;"&amp;9))</f>
        <v>-10</v>
      </c>
      <c r="BD42">
        <f>(RANK(_calc_라운드기준!K42,_calc_라운드기준!$B42:$AT42,0)+COUNTIFS(_calc_라운드기준!$B42:$AT42,_calc_라운드기준!K42,$B$1:$AT$1,"&lt;"&amp;10))-(RANK(K42,$B42:$AT42,0)+COUNTIFS($B42:$AT42,K42,$B$1:$AT$1,"&lt;"&amp;10))</f>
        <v>9</v>
      </c>
      <c r="BE42">
        <f>(RANK(_calc_라운드기준!L42,_calc_라운드기준!$B42:$AT42,0)+COUNTIFS(_calc_라운드기준!$B42:$AT42,_calc_라운드기준!L42,$B$1:$AT$1,"&lt;"&amp;11))-(RANK(L42,$B42:$AT42,0)+COUNTIFS($B42:$AT42,L42,$B$1:$AT$1,"&lt;"&amp;11))</f>
        <v>15</v>
      </c>
      <c r="BF42">
        <f>(RANK(_calc_라운드기준!M42,_calc_라운드기준!$B42:$AT42,0)+COUNTIFS(_calc_라운드기준!$B42:$AT42,_calc_라운드기준!M42,$B$1:$AT$1,"&lt;"&amp;12))-(RANK(M42,$B42:$AT42,0)+COUNTIFS($B42:$AT42,M42,$B$1:$AT$1,"&lt;"&amp;12))</f>
        <v>-8</v>
      </c>
      <c r="BG42">
        <f>(RANK(_calc_라운드기준!N42,_calc_라운드기준!$B42:$AT42,0)+COUNTIFS(_calc_라운드기준!$B42:$AT42,_calc_라운드기준!N42,$B$1:$AT$1,"&lt;"&amp;13))-(RANK(N42,$B42:$AT42,0)+COUNTIFS($B42:$AT42,N42,$B$1:$AT$1,"&lt;"&amp;13))</f>
        <v>10</v>
      </c>
      <c r="BH42">
        <f>(RANK(_calc_라운드기준!O42,_calc_라운드기준!$B42:$AT42,0)+COUNTIFS(_calc_라운드기준!$B42:$AT42,_calc_라운드기준!O42,$B$1:$AT$1,"&lt;"&amp;14))-(RANK(O42,$B42:$AT42,0)+COUNTIFS($B42:$AT42,O42,$B$1:$AT$1,"&lt;"&amp;14))</f>
        <v>18</v>
      </c>
      <c r="BI42">
        <f>(RANK(_calc_라운드기준!P42,_calc_라운드기준!$B42:$AT42,0)+COUNTIFS(_calc_라운드기준!$B42:$AT42,_calc_라운드기준!P42,$B$1:$AT$1,"&lt;"&amp;15))-(RANK(P42,$B42:$AT42,0)+COUNTIFS($B42:$AT42,P42,$B$1:$AT$1,"&lt;"&amp;15))</f>
        <v>-6</v>
      </c>
      <c r="BJ42">
        <f>(RANK(_calc_라운드기준!Q42,_calc_라운드기준!$B42:$AT42,0)+COUNTIFS(_calc_라운드기준!$B42:$AT42,_calc_라운드기준!Q42,$B$1:$AT$1,"&lt;"&amp;16))-(RANK(Q42,$B42:$AT42,0)+COUNTIFS($B42:$AT42,Q42,$B$1:$AT$1,"&lt;"&amp;16))</f>
        <v>-3</v>
      </c>
      <c r="BK42">
        <f>(RANK(_calc_라운드기준!R42,_calc_라운드기준!$B42:$AT42,0)+COUNTIFS(_calc_라운드기준!$B42:$AT42,_calc_라운드기준!R42,$B$1:$AT$1,"&lt;"&amp;17))-(RANK(R42,$B42:$AT42,0)+COUNTIFS($B42:$AT42,R42,$B$1:$AT$1,"&lt;"&amp;17))</f>
        <v>-3</v>
      </c>
      <c r="BL42">
        <f>(RANK(_calc_라운드기준!S42,_calc_라운드기준!$B42:$AT42,0)+COUNTIFS(_calc_라운드기준!$B42:$AT42,_calc_라운드기준!S42,$B$1:$AT$1,"&lt;"&amp;18))-(RANK(S42,$B42:$AT42,0)+COUNTIFS($B42:$AT42,S42,$B$1:$AT$1,"&lt;"&amp;18))</f>
        <v>-11</v>
      </c>
      <c r="BM42">
        <f>(RANK(_calc_라운드기준!T42,_calc_라운드기준!$B42:$AT42,0)+COUNTIFS(_calc_라운드기준!$B42:$AT42,_calc_라운드기준!T42,$B$1:$AT$1,"&lt;"&amp;19))-(RANK(T42,$B42:$AT42,0)+COUNTIFS($B42:$AT42,T42,$B$1:$AT$1,"&lt;"&amp;19))</f>
        <v>22</v>
      </c>
      <c r="BN42">
        <f>(RANK(_calc_라운드기준!U42,_calc_라운드기준!$B42:$AT42,0)+COUNTIFS(_calc_라운드기준!$B42:$AT42,_calc_라운드기준!U42,$B$1:$AT$1,"&lt;"&amp;20))-(RANK(U42,$B42:$AT42,0)+COUNTIFS($B42:$AT42,U42,$B$1:$AT$1,"&lt;"&amp;20))</f>
        <v>-3</v>
      </c>
      <c r="BO42">
        <f>(RANK(_calc_라운드기준!V42,_calc_라운드기준!$B42:$AT42,0)+COUNTIFS(_calc_라운드기준!$B42:$AT42,_calc_라운드기준!V42,$B$1:$AT$1,"&lt;"&amp;21))-(RANK(V42,$B42:$AT42,0)+COUNTIFS($B42:$AT42,V42,$B$1:$AT$1,"&lt;"&amp;21))</f>
        <v>12</v>
      </c>
      <c r="BP42">
        <f>(RANK(_calc_라운드기준!W42,_calc_라운드기준!$B42:$AT42,0)+COUNTIFS(_calc_라운드기준!$B42:$AT42,_calc_라운드기준!W42,$B$1:$AT$1,"&lt;"&amp;22))-(RANK(W42,$B42:$AT42,0)+COUNTIFS($B42:$AT42,W42,$B$1:$AT$1,"&lt;"&amp;22))</f>
        <v>10</v>
      </c>
      <c r="BQ42">
        <f>(RANK(_calc_라운드기준!X42,_calc_라운드기준!$B42:$AT42,0)+COUNTIFS(_calc_라운드기준!$B42:$AT42,_calc_라운드기준!X42,$B$1:$AT$1,"&lt;"&amp;23))-(RANK(X42,$B42:$AT42,0)+COUNTIFS($B42:$AT42,X42,$B$1:$AT$1,"&lt;"&amp;23))</f>
        <v>-12</v>
      </c>
      <c r="BR42">
        <f>(RANK(_calc_라운드기준!Y42,_calc_라운드기준!$B42:$AT42,0)+COUNTIFS(_calc_라운드기준!$B42:$AT42,_calc_라운드기준!Y42,$B$1:$AT$1,"&lt;"&amp;24))-(RANK(Y42,$B42:$AT42,0)+COUNTIFS($B42:$AT42,Y42,$B$1:$AT$1,"&lt;"&amp;24))</f>
        <v>-6</v>
      </c>
      <c r="BS42">
        <f>(RANK(_calc_라운드기준!Z42,_calc_라운드기준!$B42:$AT42,0)+COUNTIFS(_calc_라운드기준!$B42:$AT42,_calc_라운드기준!Z42,$B$1:$AT$1,"&lt;"&amp;25))-(RANK(Z42,$B42:$AT42,0)+COUNTIFS($B42:$AT42,Z42,$B$1:$AT$1,"&lt;"&amp;25))</f>
        <v>-26</v>
      </c>
      <c r="BT42">
        <f>(RANK(_calc_라운드기준!AA42,_calc_라운드기준!$B42:$AT42,0)+COUNTIFS(_calc_라운드기준!$B42:$AT42,_calc_라운드기준!AA42,$B$1:$AT$1,"&lt;"&amp;26))-(RANK(AA42,$B42:$AT42,0)+COUNTIFS($B42:$AT42,AA42,$B$1:$AT$1,"&lt;"&amp;26))</f>
        <v>-4</v>
      </c>
      <c r="BU42">
        <f>(RANK(_calc_라운드기준!AB42,_calc_라운드기준!$B42:$AT42,0)+COUNTIFS(_calc_라운드기준!$B42:$AT42,_calc_라운드기준!AB42,$B$1:$AT$1,"&lt;"&amp;27))-(RANK(AB42,$B42:$AT42,0)+COUNTIFS($B42:$AT42,AB42,$B$1:$AT$1,"&lt;"&amp;27))</f>
        <v>-14</v>
      </c>
      <c r="BV42">
        <f>(RANK(_calc_라운드기준!AC42,_calc_라운드기준!$B42:$AT42,0)+COUNTIFS(_calc_라운드기준!$B42:$AT42,_calc_라운드기준!AC42,$B$1:$AT$1,"&lt;"&amp;28))-(RANK(AC42,$B42:$AT42,0)+COUNTIFS($B42:$AT42,AC42,$B$1:$AT$1,"&lt;"&amp;28))</f>
        <v>3</v>
      </c>
      <c r="BW42">
        <f>(RANK(_calc_라운드기준!AD42,_calc_라운드기준!$B42:$AT42,0)+COUNTIFS(_calc_라운드기준!$B42:$AT42,_calc_라운드기준!AD42,$B$1:$AT$1,"&lt;"&amp;29))-(RANK(AD42,$B42:$AT42,0)+COUNTIFS($B42:$AT42,AD42,$B$1:$AT$1,"&lt;"&amp;29))</f>
        <v>-17</v>
      </c>
      <c r="BX42">
        <f>(RANK(_calc_라운드기준!AE42,_calc_라운드기준!$B42:$AT42,0)+COUNTIFS(_calc_라운드기준!$B42:$AT42,_calc_라운드기준!AE42,$B$1:$AT$1,"&lt;"&amp;30))-(RANK(AE42,$B42:$AT42,0)+COUNTIFS($B42:$AT42,AE42,$B$1:$AT$1,"&lt;"&amp;30))</f>
        <v>23</v>
      </c>
      <c r="BY42">
        <f>(RANK(_calc_라운드기준!AF42,_calc_라운드기준!$B42:$AT42,0)+COUNTIFS(_calc_라운드기준!$B42:$AT42,_calc_라운드기준!AF42,$B$1:$AT$1,"&lt;"&amp;31))-(RANK(AF42,$B42:$AT42,0)+COUNTIFS($B42:$AT42,AF42,$B$1:$AT$1,"&lt;"&amp;31))</f>
        <v>10</v>
      </c>
      <c r="BZ42">
        <f>(RANK(_calc_라운드기준!AG42,_calc_라운드기준!$B42:$AT42,0)+COUNTIFS(_calc_라운드기준!$B42:$AT42,_calc_라운드기준!AG42,$B$1:$AT$1,"&lt;"&amp;32))-(RANK(AG42,$B42:$AT42,0)+COUNTIFS($B42:$AT42,AG42,$B$1:$AT$1,"&lt;"&amp;32))</f>
        <v>9</v>
      </c>
      <c r="CA42">
        <f>(RANK(_calc_라운드기준!AH42,_calc_라운드기준!$B42:$AT42,0)+COUNTIFS(_calc_라운드기준!$B42:$AT42,_calc_라운드기준!AH42,$B$1:$AT$1,"&lt;"&amp;33))-(RANK(AH42,$B42:$AT42,0)+COUNTIFS($B42:$AT42,AH42,$B$1:$AT$1,"&lt;"&amp;33))</f>
        <v>15</v>
      </c>
      <c r="CB42">
        <f>(RANK(_calc_라운드기준!AI42,_calc_라운드기준!$B42:$AT42,0)+COUNTIFS(_calc_라운드기준!$B42:$AT42,_calc_라운드기준!AI42,$B$1:$AT$1,"&lt;"&amp;34))-(RANK(AI42,$B42:$AT42,0)+COUNTIFS($B42:$AT42,AI42,$B$1:$AT$1,"&lt;"&amp;34))</f>
        <v>15</v>
      </c>
      <c r="CC42">
        <f>(RANK(_calc_라운드기준!AJ42,_calc_라운드기준!$B42:$AT42,0)+COUNTIFS(_calc_라운드기준!$B42:$AT42,_calc_라운드기준!AJ42,$B$1:$AT$1,"&lt;"&amp;35))-(RANK(AJ42,$B42:$AT42,0)+COUNTIFS($B42:$AT42,AJ42,$B$1:$AT$1,"&lt;"&amp;35))</f>
        <v>14</v>
      </c>
      <c r="CD42">
        <f>(RANK(_calc_라운드기준!AK42,_calc_라운드기준!$B42:$AT42,0)+COUNTIFS(_calc_라운드기준!$B42:$AT42,_calc_라운드기준!AK42,$B$1:$AT$1,"&lt;"&amp;36))-(RANK(AK42,$B42:$AT42,0)+COUNTIFS($B42:$AT42,AK42,$B$1:$AT$1,"&lt;"&amp;36))</f>
        <v>-2</v>
      </c>
      <c r="CE42">
        <f>(RANK(_calc_라운드기준!AL42,_calc_라운드기준!$B42:$AT42,0)+COUNTIFS(_calc_라운드기준!$B42:$AT42,_calc_라운드기준!AL42,$B$1:$AT$1,"&lt;"&amp;37))-(RANK(AL42,$B42:$AT42,0)+COUNTIFS($B42:$AT42,AL42,$B$1:$AT$1,"&lt;"&amp;37))</f>
        <v>-4</v>
      </c>
      <c r="CF42">
        <f>(RANK(_calc_라운드기준!AM42,_calc_라운드기준!$B42:$AT42,0)+COUNTIFS(_calc_라운드기준!$B42:$AT42,_calc_라운드기준!AM42,$B$1:$AT$1,"&lt;"&amp;38))-(RANK(AM42,$B42:$AT42,0)+COUNTIFS($B42:$AT42,AM42,$B$1:$AT$1,"&lt;"&amp;38))</f>
        <v>-1</v>
      </c>
      <c r="CG42">
        <f>(RANK(_calc_라운드기준!AN42,_calc_라운드기준!$B42:$AT42,0)+COUNTIFS(_calc_라운드기준!$B42:$AT42,_calc_라운드기준!AN42,$B$1:$AT$1,"&lt;"&amp;39))-(RANK(AN42,$B42:$AT42,0)+COUNTIFS($B42:$AT42,AN42,$B$1:$AT$1,"&lt;"&amp;39))</f>
        <v>-35</v>
      </c>
      <c r="CH42">
        <f>(RANK(_calc_라운드기준!AO42,_calc_라운드기준!$B42:$AT42,0)+COUNTIFS(_calc_라운드기준!$B42:$AT42,_calc_라운드기준!AO42,$B$1:$AT$1,"&lt;"&amp;40))-(RANK(AO42,$B42:$AT42,0)+COUNTIFS($B42:$AT42,AO42,$B$1:$AT$1,"&lt;"&amp;40))</f>
        <v>8</v>
      </c>
      <c r="CI42">
        <f>(RANK(_calc_라운드기준!AP42,_calc_라운드기준!$B42:$AT42,0)+COUNTIFS(_calc_라운드기준!$B42:$AT42,_calc_라운드기준!AP42,$B$1:$AT$1,"&lt;"&amp;41))-(RANK(AP42,$B42:$AT42,0)+COUNTIFS($B42:$AT42,AP42,$B$1:$AT$1,"&lt;"&amp;41))</f>
        <v>-4</v>
      </c>
      <c r="CJ42">
        <f>(RANK(_calc_라운드기준!AQ42,_calc_라운드기준!$B42:$AT42,0)+COUNTIFS(_calc_라운드기준!$B42:$AT42,_calc_라운드기준!AQ42,$B$1:$AT$1,"&lt;"&amp;42))-(RANK(AQ42,$B42:$AT42,0)+COUNTIFS($B42:$AT42,AQ42,$B$1:$AT$1,"&lt;"&amp;42))</f>
        <v>-11</v>
      </c>
      <c r="CK42">
        <f>(RANK(_calc_라운드기준!AR42,_calc_라운드기준!$B42:$AT42,0)+COUNTIFS(_calc_라운드기준!$B42:$AT42,_calc_라운드기준!AR42,$B$1:$AT$1,"&lt;"&amp;43))-(RANK(AR42,$B42:$AT42,0)+COUNTIFS($B42:$AT42,AR42,$B$1:$AT$1,"&lt;"&amp;43))</f>
        <v>1</v>
      </c>
      <c r="CL42">
        <f>(RANK(_calc_라운드기준!AS42,_calc_라운드기준!$B42:$AT42,0)+COUNTIFS(_calc_라운드기준!$B42:$AT42,_calc_라운드기준!AS42,$B$1:$AT$1,"&lt;"&amp;44))-(RANK(AS42,$B42:$AT42,0)+COUNTIFS($B42:$AT42,AS42,$B$1:$AT$1,"&lt;"&amp;44))</f>
        <v>8</v>
      </c>
      <c r="CM42">
        <f>(RANK(_calc_라운드기준!AT42,_calc_라운드기준!$B42:$AT42,0)+COUNTIFS(_calc_라운드기준!$B42:$AT42,_calc_라운드기준!AT42,$B$1:$AT$1,"&lt;"&amp;45))-(RANK(AT42,$B42:$AT42,0)+COUNTIFS($B42:$AT42,AT42,$B$1:$AT$1,"&lt;"&amp;45))</f>
        <v>21</v>
      </c>
      <c r="CN42">
        <f t="shared" si="45"/>
        <v>18</v>
      </c>
      <c r="CO42">
        <f t="shared" si="46"/>
        <v>31</v>
      </c>
      <c r="CP42">
        <f t="shared" si="47"/>
        <v>22</v>
      </c>
      <c r="CQ42">
        <f t="shared" si="48"/>
        <v>32</v>
      </c>
      <c r="CR42">
        <f t="shared" si="49"/>
        <v>44</v>
      </c>
      <c r="CS42">
        <f t="shared" si="50"/>
        <v>17</v>
      </c>
      <c r="CT42">
        <f t="shared" si="51"/>
        <v>20</v>
      </c>
      <c r="CU42">
        <f t="shared" si="52"/>
        <v>41</v>
      </c>
      <c r="CV42">
        <f t="shared" si="53"/>
        <v>36</v>
      </c>
      <c r="CW42">
        <f t="shared" si="54"/>
        <v>13</v>
      </c>
      <c r="CX42">
        <f t="shared" si="55"/>
        <v>5</v>
      </c>
      <c r="CY42">
        <f t="shared" si="56"/>
        <v>35</v>
      </c>
      <c r="CZ42">
        <f t="shared" si="57"/>
        <v>10</v>
      </c>
      <c r="DA42">
        <f t="shared" si="58"/>
        <v>4</v>
      </c>
      <c r="DB42">
        <f t="shared" si="59"/>
        <v>33</v>
      </c>
      <c r="DC42">
        <f t="shared" si="60"/>
        <v>25</v>
      </c>
      <c r="DD42">
        <f t="shared" si="61"/>
        <v>26</v>
      </c>
      <c r="DE42">
        <f t="shared" si="62"/>
        <v>37</v>
      </c>
      <c r="DF42">
        <f t="shared" si="63"/>
        <v>2</v>
      </c>
      <c r="DG42">
        <f t="shared" si="64"/>
        <v>27</v>
      </c>
      <c r="DH42">
        <f t="shared" si="65"/>
        <v>9</v>
      </c>
      <c r="DI42">
        <f t="shared" si="66"/>
        <v>11</v>
      </c>
      <c r="DJ42">
        <f t="shared" si="67"/>
        <v>39</v>
      </c>
      <c r="DK42">
        <f t="shared" si="68"/>
        <v>34</v>
      </c>
      <c r="DL42">
        <f t="shared" si="69"/>
        <v>43</v>
      </c>
      <c r="DM42">
        <f t="shared" si="70"/>
        <v>28</v>
      </c>
      <c r="DN42">
        <f t="shared" si="71"/>
        <v>40</v>
      </c>
      <c r="DO42">
        <f t="shared" si="72"/>
        <v>19</v>
      </c>
      <c r="DP42">
        <f t="shared" si="73"/>
        <v>42</v>
      </c>
      <c r="DQ42">
        <f t="shared" si="74"/>
        <v>1</v>
      </c>
      <c r="DR42">
        <f t="shared" si="75"/>
        <v>12</v>
      </c>
      <c r="DS42">
        <f t="shared" si="76"/>
        <v>14</v>
      </c>
      <c r="DT42">
        <f t="shared" si="77"/>
        <v>6</v>
      </c>
      <c r="DU42">
        <f t="shared" si="78"/>
        <v>7</v>
      </c>
      <c r="DV42">
        <f t="shared" si="79"/>
        <v>8</v>
      </c>
      <c r="DW42">
        <f t="shared" si="80"/>
        <v>24</v>
      </c>
      <c r="DX42">
        <f t="shared" si="81"/>
        <v>29</v>
      </c>
      <c r="DY42">
        <f t="shared" si="82"/>
        <v>23</v>
      </c>
      <c r="DZ42">
        <f t="shared" si="83"/>
        <v>45</v>
      </c>
      <c r="EA42">
        <f t="shared" si="84"/>
        <v>15</v>
      </c>
      <c r="EB42">
        <f t="shared" si="85"/>
        <v>30</v>
      </c>
      <c r="EC42">
        <f t="shared" si="86"/>
        <v>38</v>
      </c>
      <c r="ED42">
        <f t="shared" si="87"/>
        <v>21</v>
      </c>
      <c r="EE42">
        <f t="shared" si="88"/>
        <v>16</v>
      </c>
      <c r="EF42">
        <f t="shared" si="89"/>
        <v>3</v>
      </c>
    </row>
    <row r="43" spans="1:136" ht="16.5" customHeight="1">
      <c r="A43">
        <f>_calc_라운드기준!A43</f>
        <v>1203</v>
      </c>
      <c r="B43">
        <f>INDEX(_calc_누적빈도!B:B,$A43)-INDEX(_calc_누적빈도!B:B,$A43-기준150회_후보!$B$1)</f>
        <v>18</v>
      </c>
      <c r="C43">
        <f>INDEX(_calc_누적빈도!C:C,$A43)-INDEX(_calc_누적빈도!C:C,$A43-기준150회_후보!$B$1)</f>
        <v>10</v>
      </c>
      <c r="D43">
        <f>INDEX(_calc_누적빈도!D:D,$A43)-INDEX(_calc_누적빈도!D:D,$A43-기준150회_후보!$B$1)</f>
        <v>27</v>
      </c>
      <c r="E43">
        <f>INDEX(_calc_누적빈도!E:E,$A43)-INDEX(_calc_누적빈도!E:E,$A43-기준150회_후보!$B$1)</f>
        <v>18</v>
      </c>
      <c r="F43">
        <f>INDEX(_calc_누적빈도!F:F,$A43)-INDEX(_calc_누적빈도!F:F,$A43-기준150회_후보!$B$1)</f>
        <v>11</v>
      </c>
      <c r="G43">
        <f>INDEX(_calc_누적빈도!G:G,$A43)-INDEX(_calc_누적빈도!G:G,$A43-기준150회_후보!$B$1)</f>
        <v>27</v>
      </c>
      <c r="H43">
        <f>INDEX(_calc_누적빈도!H:H,$A43)-INDEX(_calc_누적빈도!H:H,$A43-기준150회_후보!$B$1)</f>
        <v>29</v>
      </c>
      <c r="I43">
        <f>INDEX(_calc_누적빈도!I:I,$A43)-INDEX(_calc_누적빈도!I:I,$A43-기준150회_후보!$B$1)</f>
        <v>17</v>
      </c>
      <c r="J43">
        <f>INDEX(_calc_누적빈도!J:J,$A43)-INDEX(_calc_누적빈도!J:J,$A43-기준150회_후보!$B$1)</f>
        <v>19</v>
      </c>
      <c r="K43">
        <f>INDEX(_calc_누적빈도!K:K,$A43)-INDEX(_calc_누적빈도!K:K,$A43-기준150회_후보!$B$1)</f>
        <v>17</v>
      </c>
      <c r="L43">
        <f>INDEX(_calc_누적빈도!L:L,$A43)-INDEX(_calc_누적빈도!L:L,$A43-기준150회_후보!$B$1)</f>
        <v>20</v>
      </c>
      <c r="M43">
        <f>INDEX(_calc_누적빈도!M:M,$A43)-INDEX(_calc_누적빈도!M:M,$A43-기준150회_후보!$B$1)</f>
        <v>22</v>
      </c>
      <c r="N43">
        <f>INDEX(_calc_누적빈도!N:N,$A43)-INDEX(_calc_누적빈도!N:N,$A43-기준150회_후보!$B$1)</f>
        <v>25</v>
      </c>
      <c r="O43">
        <f>INDEX(_calc_누적빈도!O:O,$A43)-INDEX(_calc_누적빈도!O:O,$A43-기준150회_후보!$B$1)</f>
        <v>19</v>
      </c>
      <c r="P43">
        <f>INDEX(_calc_누적빈도!P:P,$A43)-INDEX(_calc_누적빈도!P:P,$A43-기준150회_후보!$B$1)</f>
        <v>18</v>
      </c>
      <c r="Q43">
        <f>INDEX(_calc_누적빈도!Q:Q,$A43)-INDEX(_calc_누적빈도!Q:Q,$A43-기준150회_후보!$B$1)</f>
        <v>26</v>
      </c>
      <c r="R43">
        <f>INDEX(_calc_누적빈도!R:R,$A43)-INDEX(_calc_누적빈도!R:R,$A43-기준150회_후보!$B$1)</f>
        <v>14</v>
      </c>
      <c r="S43">
        <f>INDEX(_calc_누적빈도!S:S,$A43)-INDEX(_calc_누적빈도!S:S,$A43-기준150회_후보!$B$1)</f>
        <v>16</v>
      </c>
      <c r="T43">
        <f>INDEX(_calc_누적빈도!T:T,$A43)-INDEX(_calc_누적빈도!T:T,$A43-기준150회_후보!$B$1)</f>
        <v>27</v>
      </c>
      <c r="U43">
        <f>INDEX(_calc_누적빈도!U:U,$A43)-INDEX(_calc_누적빈도!U:U,$A43-기준150회_후보!$B$1)</f>
        <v>19</v>
      </c>
      <c r="V43">
        <f>INDEX(_calc_누적빈도!V:V,$A43)-INDEX(_calc_누적빈도!V:V,$A43-기준150회_후보!$B$1)</f>
        <v>22</v>
      </c>
      <c r="W43">
        <f>INDEX(_calc_누적빈도!W:W,$A43)-INDEX(_calc_누적빈도!W:W,$A43-기준150회_후보!$B$1)</f>
        <v>19</v>
      </c>
      <c r="X43">
        <f>INDEX(_calc_누적빈도!X:X,$A43)-INDEX(_calc_누적빈도!X:X,$A43-기준150회_후보!$B$1)</f>
        <v>19</v>
      </c>
      <c r="Y43">
        <f>INDEX(_calc_누적빈도!Y:Y,$A43)-INDEX(_calc_누적빈도!Y:Y,$A43-기준150회_후보!$B$1)</f>
        <v>23</v>
      </c>
      <c r="Z43">
        <f>INDEX(_calc_누적빈도!Z:Z,$A43)-INDEX(_calc_누적빈도!Z:Z,$A43-기준150회_후보!$B$1)</f>
        <v>14</v>
      </c>
      <c r="AA43">
        <f>INDEX(_calc_누적빈도!AA:AA,$A43)-INDEX(_calc_누적빈도!AA:AA,$A43-기준150회_후보!$B$1)</f>
        <v>20</v>
      </c>
      <c r="AB43">
        <f>INDEX(_calc_누적빈도!AB:AB,$A43)-INDEX(_calc_누적빈도!AB:AB,$A43-기준150회_후보!$B$1)</f>
        <v>21</v>
      </c>
      <c r="AC43">
        <f>INDEX(_calc_누적빈도!AC:AC,$A43)-INDEX(_calc_누적빈도!AC:AC,$A43-기준150회_후보!$B$1)</f>
        <v>24</v>
      </c>
      <c r="AD43">
        <f>INDEX(_calc_누적빈도!AD:AD,$A43)-INDEX(_calc_누적빈도!AD:AD,$A43-기준150회_후보!$B$1)</f>
        <v>18</v>
      </c>
      <c r="AE43">
        <f>INDEX(_calc_누적빈도!AE:AE,$A43)-INDEX(_calc_누적빈도!AE:AE,$A43-기준150회_후보!$B$1)</f>
        <v>28</v>
      </c>
      <c r="AF43">
        <f>INDEX(_calc_누적빈도!AF:AF,$A43)-INDEX(_calc_누적빈도!AF:AF,$A43-기준150회_후보!$B$1)</f>
        <v>19</v>
      </c>
      <c r="AG43">
        <f>INDEX(_calc_누적빈도!AG:AG,$A43)-INDEX(_calc_누적빈도!AG:AG,$A43-기준150회_후보!$B$1)</f>
        <v>20</v>
      </c>
      <c r="AH43">
        <f>INDEX(_calc_누적빈도!AH:AH,$A43)-INDEX(_calc_누적빈도!AH:AH,$A43-기준150회_후보!$B$1)</f>
        <v>26</v>
      </c>
      <c r="AI43">
        <f>INDEX(_calc_누적빈도!AI:AI,$A43)-INDEX(_calc_누적빈도!AI:AI,$A43-기준150회_후보!$B$1)</f>
        <v>20</v>
      </c>
      <c r="AJ43">
        <f>INDEX(_calc_누적빈도!AJ:AJ,$A43)-INDEX(_calc_누적빈도!AJ:AJ,$A43-기준150회_후보!$B$1)</f>
        <v>21</v>
      </c>
      <c r="AK43">
        <f>INDEX(_calc_누적빈도!AK:AK,$A43)-INDEX(_calc_누적빈도!AK:AK,$A43-기준150회_후보!$B$1)</f>
        <v>18</v>
      </c>
      <c r="AL43">
        <f>INDEX(_calc_누적빈도!AL:AL,$A43)-INDEX(_calc_누적빈도!AL:AL,$A43-기준150회_후보!$B$1)</f>
        <v>24</v>
      </c>
      <c r="AM43">
        <f>INDEX(_calc_누적빈도!AM:AM,$A43)-INDEX(_calc_누적빈도!AM:AM,$A43-기준150회_후보!$B$1)</f>
        <v>25</v>
      </c>
      <c r="AN43">
        <f>INDEX(_calc_누적빈도!AN:AN,$A43)-INDEX(_calc_누적빈도!AN:AN,$A43-기준150회_후보!$B$1)</f>
        <v>13</v>
      </c>
      <c r="AO43">
        <f>INDEX(_calc_누적빈도!AO:AO,$A43)-INDEX(_calc_누적빈도!AO:AO,$A43-기준150회_후보!$B$1)</f>
        <v>26</v>
      </c>
      <c r="AP43">
        <f>INDEX(_calc_누적빈도!AP:AP,$A43)-INDEX(_calc_누적빈도!AP:AP,$A43-기준150회_후보!$B$1)</f>
        <v>14</v>
      </c>
      <c r="AQ43">
        <f>INDEX(_calc_누적빈도!AQ:AQ,$A43)-INDEX(_calc_누적빈도!AQ:AQ,$A43-기준150회_후보!$B$1)</f>
        <v>13</v>
      </c>
      <c r="AR43">
        <f>INDEX(_calc_누적빈도!AR:AR,$A43)-INDEX(_calc_누적빈도!AR:AR,$A43-기준150회_후보!$B$1)</f>
        <v>14</v>
      </c>
      <c r="AS43">
        <f>INDEX(_calc_누적빈도!AS:AS,$A43)-INDEX(_calc_누적빈도!AS:AS,$A43-기준150회_후보!$B$1)</f>
        <v>17</v>
      </c>
      <c r="AT43">
        <f>INDEX(_calc_누적빈도!AT:AT,$A43)-INDEX(_calc_누적빈도!AT:AT,$A43-기준150회_후보!$B$1)</f>
        <v>23</v>
      </c>
      <c r="AU43">
        <f>(RANK(_calc_라운드기준!B43,_calc_라운드기준!$B43:$AT43,0)+COUNTIFS(_calc_라운드기준!$B43:$AT43,_calc_라운드기준!B43,$B$1:$AT$1,"&lt;"&amp;1))-(RANK(B43,$B43:$AT43,0)+COUNTIFS($B43:$AT43,B43,$B$1:$AT$1,"&lt;"&amp;1))</f>
        <v>-6</v>
      </c>
      <c r="AV43">
        <f>(RANK(_calc_라운드기준!C43,_calc_라운드기준!$B43:$AT43,0)+COUNTIFS(_calc_라운드기준!$B43:$AT43,_calc_라운드기준!C43,$B$1:$AT$1,"&lt;"&amp;2))-(RANK(C43,$B43:$AT43,0)+COUNTIFS($B43:$AT43,C43,$B$1:$AT$1,"&lt;"&amp;2))</f>
        <v>-6</v>
      </c>
      <c r="AW43">
        <f>(RANK(_calc_라운드기준!D43,_calc_라운드기준!$B43:$AT43,0)+COUNTIFS(_calc_라운드기준!$B43:$AT43,_calc_라운드기준!D43,$B$1:$AT$1,"&lt;"&amp;3))-(RANK(D43,$B43:$AT43,0)+COUNTIFS($B43:$AT43,D43,$B$1:$AT$1,"&lt;"&amp;3))</f>
        <v>1</v>
      </c>
      <c r="AX43">
        <f>(RANK(_calc_라운드기준!E43,_calc_라운드기준!$B43:$AT43,0)+COUNTIFS(_calc_라운드기준!$B43:$AT43,_calc_라운드기준!E43,$B$1:$AT$1,"&lt;"&amp;4))-(RANK(E43,$B43:$AT43,0)+COUNTIFS($B43:$AT43,E43,$B$1:$AT$1,"&lt;"&amp;4))</f>
        <v>-6</v>
      </c>
      <c r="AY43">
        <f>(RANK(_calc_라운드기준!F43,_calc_라운드기준!$B43:$AT43,0)+COUNTIFS(_calc_라운드기준!$B43:$AT43,_calc_라운드기준!F43,$B$1:$AT$1,"&lt;"&amp;5))-(RANK(F43,$B43:$AT43,0)+COUNTIFS($B43:$AT43,F43,$B$1:$AT$1,"&lt;"&amp;5))</f>
        <v>-28</v>
      </c>
      <c r="AZ43">
        <f>(RANK(_calc_라운드기준!G43,_calc_라운드기준!$B43:$AT43,0)+COUNTIFS(_calc_라운드기준!$B43:$AT43,_calc_라운드기준!G43,$B$1:$AT$1,"&lt;"&amp;6))-(RANK(G43,$B43:$AT43,0)+COUNTIFS($B43:$AT43,G43,$B$1:$AT$1,"&lt;"&amp;6))</f>
        <v>13</v>
      </c>
      <c r="BA43">
        <f>(RANK(_calc_라운드기준!H43,_calc_라운드기준!$B43:$AT43,0)+COUNTIFS(_calc_라운드기준!$B43:$AT43,_calc_라운드기준!H43,$B$1:$AT$1,"&lt;"&amp;7))-(RANK(H43,$B43:$AT43,0)+COUNTIFS($B43:$AT43,H43,$B$1:$AT$1,"&lt;"&amp;7))</f>
        <v>0</v>
      </c>
      <c r="BB43">
        <f>(RANK(_calc_라운드기준!I43,_calc_라운드기준!$B43:$AT43,0)+COUNTIFS(_calc_라운드기준!$B43:$AT43,_calc_라운드기준!I43,$B$1:$AT$1,"&lt;"&amp;8))-(RANK(I43,$B43:$AT43,0)+COUNTIFS($B43:$AT43,I43,$B$1:$AT$1,"&lt;"&amp;8))</f>
        <v>-16</v>
      </c>
      <c r="BC43">
        <f>(RANK(_calc_라운드기준!J43,_calc_라운드기준!$B43:$AT43,0)+COUNTIFS(_calc_라운드기준!$B43:$AT43,_calc_라운드기준!J43,$B$1:$AT$1,"&lt;"&amp;9))-(RANK(J43,$B43:$AT43,0)+COUNTIFS($B43:$AT43,J43,$B$1:$AT$1,"&lt;"&amp;9))</f>
        <v>-18</v>
      </c>
      <c r="BD43">
        <f>(RANK(_calc_라운드기준!K43,_calc_라운드기준!$B43:$AT43,0)+COUNTIFS(_calc_라운드기준!$B43:$AT43,_calc_라운드기준!K43,$B$1:$AT$1,"&lt;"&amp;10))-(RANK(K43,$B43:$AT43,0)+COUNTIFS($B43:$AT43,K43,$B$1:$AT$1,"&lt;"&amp;10))</f>
        <v>5</v>
      </c>
      <c r="BE43">
        <f>(RANK(_calc_라운드기준!L43,_calc_라운드기준!$B43:$AT43,0)+COUNTIFS(_calc_라운드기준!$B43:$AT43,_calc_라운드기준!L43,$B$1:$AT$1,"&lt;"&amp;11))-(RANK(L43,$B43:$AT43,0)+COUNTIFS($B43:$AT43,L43,$B$1:$AT$1,"&lt;"&amp;11))</f>
        <v>14</v>
      </c>
      <c r="BF43">
        <f>(RANK(_calc_라운드기준!M43,_calc_라운드기준!$B43:$AT43,0)+COUNTIFS(_calc_라운드기준!$B43:$AT43,_calc_라운드기준!M43,$B$1:$AT$1,"&lt;"&amp;12))-(RANK(M43,$B43:$AT43,0)+COUNTIFS($B43:$AT43,M43,$B$1:$AT$1,"&lt;"&amp;12))</f>
        <v>-9</v>
      </c>
      <c r="BG43">
        <f>(RANK(_calc_라운드기준!N43,_calc_라운드기준!$B43:$AT43,0)+COUNTIFS(_calc_라운드기준!$B43:$AT43,_calc_라운드기준!N43,$B$1:$AT$1,"&lt;"&amp;13))-(RANK(N43,$B43:$AT43,0)+COUNTIFS($B43:$AT43,N43,$B$1:$AT$1,"&lt;"&amp;13))</f>
        <v>2</v>
      </c>
      <c r="BH43">
        <f>(RANK(_calc_라운드기준!O43,_calc_라운드기준!$B43:$AT43,0)+COUNTIFS(_calc_라운드기준!$B43:$AT43,_calc_라운드기준!O43,$B$1:$AT$1,"&lt;"&amp;14))-(RANK(O43,$B43:$AT43,0)+COUNTIFS($B43:$AT43,O43,$B$1:$AT$1,"&lt;"&amp;14))</f>
        <v>17</v>
      </c>
      <c r="BI43">
        <f>(RANK(_calc_라운드기준!P43,_calc_라운드기준!$B43:$AT43,0)+COUNTIFS(_calc_라운드기준!$B43:$AT43,_calc_라운드기준!P43,$B$1:$AT$1,"&lt;"&amp;15))-(RANK(P43,$B43:$AT43,0)+COUNTIFS($B43:$AT43,P43,$B$1:$AT$1,"&lt;"&amp;15))</f>
        <v>-6</v>
      </c>
      <c r="BJ43">
        <f>(RANK(_calc_라운드기준!Q43,_calc_라운드기준!$B43:$AT43,0)+COUNTIFS(_calc_라운드기준!$B43:$AT43,_calc_라운드기준!Q43,$B$1:$AT$1,"&lt;"&amp;16))-(RANK(Q43,$B43:$AT43,0)+COUNTIFS($B43:$AT43,Q43,$B$1:$AT$1,"&lt;"&amp;16))</f>
        <v>-4</v>
      </c>
      <c r="BK43">
        <f>(RANK(_calc_라운드기준!R43,_calc_라운드기준!$B43:$AT43,0)+COUNTIFS(_calc_라운드기준!$B43:$AT43,_calc_라운드기준!R43,$B$1:$AT$1,"&lt;"&amp;17))-(RANK(R43,$B43:$AT43,0)+COUNTIFS($B43:$AT43,R43,$B$1:$AT$1,"&lt;"&amp;17))</f>
        <v>-4</v>
      </c>
      <c r="BL43">
        <f>(RANK(_calc_라운드기준!S43,_calc_라운드기준!$B43:$AT43,0)+COUNTIFS(_calc_라운드기준!$B43:$AT43,_calc_라운드기준!S43,$B$1:$AT$1,"&lt;"&amp;18))-(RANK(S43,$B43:$AT43,0)+COUNTIFS($B43:$AT43,S43,$B$1:$AT$1,"&lt;"&amp;18))</f>
        <v>-2</v>
      </c>
      <c r="BM43">
        <f>(RANK(_calc_라운드기준!T43,_calc_라운드기준!$B43:$AT43,0)+COUNTIFS(_calc_라운드기준!$B43:$AT43,_calc_라운드기준!T43,$B$1:$AT$1,"&lt;"&amp;19))-(RANK(T43,$B43:$AT43,0)+COUNTIFS($B43:$AT43,T43,$B$1:$AT$1,"&lt;"&amp;19))</f>
        <v>21</v>
      </c>
      <c r="BN43">
        <f>(RANK(_calc_라운드기준!U43,_calc_라운드기준!$B43:$AT43,0)+COUNTIFS(_calc_라운드기준!$B43:$AT43,_calc_라운드기준!U43,$B$1:$AT$1,"&lt;"&amp;20))-(RANK(U43,$B43:$AT43,0)+COUNTIFS($B43:$AT43,U43,$B$1:$AT$1,"&lt;"&amp;20))</f>
        <v>-6</v>
      </c>
      <c r="BO43">
        <f>(RANK(_calc_라운드기준!V43,_calc_라운드기준!$B43:$AT43,0)+COUNTIFS(_calc_라운드기준!$B43:$AT43,_calc_라운드기준!V43,$B$1:$AT$1,"&lt;"&amp;21))-(RANK(V43,$B43:$AT43,0)+COUNTIFS($B43:$AT43,V43,$B$1:$AT$1,"&lt;"&amp;21))</f>
        <v>11</v>
      </c>
      <c r="BP43">
        <f>(RANK(_calc_라운드기준!W43,_calc_라운드기준!$B43:$AT43,0)+COUNTIFS(_calc_라운드기준!$B43:$AT43,_calc_라운드기준!W43,$B$1:$AT$1,"&lt;"&amp;22))-(RANK(W43,$B43:$AT43,0)+COUNTIFS($B43:$AT43,W43,$B$1:$AT$1,"&lt;"&amp;22))</f>
        <v>16</v>
      </c>
      <c r="BQ43">
        <f>(RANK(_calc_라운드기준!X43,_calc_라운드기준!$B43:$AT43,0)+COUNTIFS(_calc_라운드기준!$B43:$AT43,_calc_라운드기준!X43,$B$1:$AT$1,"&lt;"&amp;23))-(RANK(X43,$B43:$AT43,0)+COUNTIFS($B43:$AT43,X43,$B$1:$AT$1,"&lt;"&amp;23))</f>
        <v>-15</v>
      </c>
      <c r="BR43">
        <f>(RANK(_calc_라운드기준!Y43,_calc_라운드기준!$B43:$AT43,0)+COUNTIFS(_calc_라운드기준!$B43:$AT43,_calc_라운드기준!Y43,$B$1:$AT$1,"&lt;"&amp;24))-(RANK(Y43,$B43:$AT43,0)+COUNTIFS($B43:$AT43,Y43,$B$1:$AT$1,"&lt;"&amp;24))</f>
        <v>-6</v>
      </c>
      <c r="BS43">
        <f>(RANK(_calc_라운드기준!Z43,_calc_라운드기준!$B43:$AT43,0)+COUNTIFS(_calc_라운드기준!$B43:$AT43,_calc_라운드기준!Z43,$B$1:$AT$1,"&lt;"&amp;25))-(RANK(Z43,$B43:$AT43,0)+COUNTIFS($B43:$AT43,Z43,$B$1:$AT$1,"&lt;"&amp;25))</f>
        <v>-26</v>
      </c>
      <c r="BT43">
        <f>(RANK(_calc_라운드기준!AA43,_calc_라운드기준!$B43:$AT43,0)+COUNTIFS(_calc_라운드기준!$B43:$AT43,_calc_라운드기준!AA43,$B$1:$AT$1,"&lt;"&amp;26))-(RANK(AA43,$B43:$AT43,0)+COUNTIFS($B43:$AT43,AA43,$B$1:$AT$1,"&lt;"&amp;26))</f>
        <v>0</v>
      </c>
      <c r="BU43">
        <f>(RANK(_calc_라운드기준!AB43,_calc_라운드기준!$B43:$AT43,0)+COUNTIFS(_calc_라운드기준!$B43:$AT43,_calc_라운드기준!AB43,$B$1:$AT$1,"&lt;"&amp;27))-(RANK(AB43,$B43:$AT43,0)+COUNTIFS($B43:$AT43,AB43,$B$1:$AT$1,"&lt;"&amp;27))</f>
        <v>-14</v>
      </c>
      <c r="BV43">
        <f>(RANK(_calc_라운드기준!AC43,_calc_라운드기준!$B43:$AT43,0)+COUNTIFS(_calc_라운드기준!$B43:$AT43,_calc_라운드기준!AC43,$B$1:$AT$1,"&lt;"&amp;28))-(RANK(AC43,$B43:$AT43,0)+COUNTIFS($B43:$AT43,AC43,$B$1:$AT$1,"&lt;"&amp;28))</f>
        <v>3</v>
      </c>
      <c r="BW43">
        <f>(RANK(_calc_라운드기준!AD43,_calc_라운드기준!$B43:$AT43,0)+COUNTIFS(_calc_라운드기준!$B43:$AT43,_calc_라운드기준!AD43,$B$1:$AT$1,"&lt;"&amp;29))-(RANK(AD43,$B43:$AT43,0)+COUNTIFS($B43:$AT43,AD43,$B$1:$AT$1,"&lt;"&amp;29))</f>
        <v>-11</v>
      </c>
      <c r="BX43">
        <f>(RANK(_calc_라운드기준!AE43,_calc_라운드기준!$B43:$AT43,0)+COUNTIFS(_calc_라운드기준!$B43:$AT43,_calc_라운드기준!AE43,$B$1:$AT$1,"&lt;"&amp;30))-(RANK(AE43,$B43:$AT43,0)+COUNTIFS($B43:$AT43,AE43,$B$1:$AT$1,"&lt;"&amp;30))</f>
        <v>26</v>
      </c>
      <c r="BY43">
        <f>(RANK(_calc_라운드기준!AF43,_calc_라운드기준!$B43:$AT43,0)+COUNTIFS(_calc_라운드기준!$B43:$AT43,_calc_라운드기준!AF43,$B$1:$AT$1,"&lt;"&amp;31))-(RANK(AF43,$B43:$AT43,0)+COUNTIFS($B43:$AT43,AF43,$B$1:$AT$1,"&lt;"&amp;31))</f>
        <v>8</v>
      </c>
      <c r="BZ43">
        <f>(RANK(_calc_라운드기준!AG43,_calc_라운드기준!$B43:$AT43,0)+COUNTIFS(_calc_라운드기준!$B43:$AT43,_calc_라운드기준!AG43,$B$1:$AT$1,"&lt;"&amp;32))-(RANK(AG43,$B43:$AT43,0)+COUNTIFS($B43:$AT43,AG43,$B$1:$AT$1,"&lt;"&amp;32))</f>
        <v>8</v>
      </c>
      <c r="CA43">
        <f>(RANK(_calc_라운드기준!AH43,_calc_라운드기준!$B43:$AT43,0)+COUNTIFS(_calc_라운드기준!$B43:$AT43,_calc_라운드기준!AH43,$B$1:$AT$1,"&lt;"&amp;33))-(RANK(AH43,$B43:$AT43,0)+COUNTIFS($B43:$AT43,AH43,$B$1:$AT$1,"&lt;"&amp;33))</f>
        <v>15</v>
      </c>
      <c r="CB43">
        <f>(RANK(_calc_라운드기준!AI43,_calc_라운드기준!$B43:$AT43,0)+COUNTIFS(_calc_라운드기준!$B43:$AT43,_calc_라운드기준!AI43,$B$1:$AT$1,"&lt;"&amp;34))-(RANK(AI43,$B43:$AT43,0)+COUNTIFS($B43:$AT43,AI43,$B$1:$AT$1,"&lt;"&amp;34))</f>
        <v>21</v>
      </c>
      <c r="CC43">
        <f>(RANK(_calc_라운드기준!AJ43,_calc_라운드기준!$B43:$AT43,0)+COUNTIFS(_calc_라운드기준!$B43:$AT43,_calc_라운드기준!AJ43,$B$1:$AT$1,"&lt;"&amp;35))-(RANK(AJ43,$B43:$AT43,0)+COUNTIFS($B43:$AT43,AJ43,$B$1:$AT$1,"&lt;"&amp;35))</f>
        <v>12</v>
      </c>
      <c r="CD43">
        <f>(RANK(_calc_라운드기준!AK43,_calc_라운드기준!$B43:$AT43,0)+COUNTIFS(_calc_라운드기준!$B43:$AT43,_calc_라운드기준!AK43,$B$1:$AT$1,"&lt;"&amp;36))-(RANK(AK43,$B43:$AT43,0)+COUNTIFS($B43:$AT43,AK43,$B$1:$AT$1,"&lt;"&amp;36))</f>
        <v>-2</v>
      </c>
      <c r="CE43">
        <f>(RANK(_calc_라운드기준!AL43,_calc_라운드기준!$B43:$AT43,0)+COUNTIFS(_calc_라운드기준!$B43:$AT43,_calc_라운드기준!AL43,$B$1:$AT$1,"&lt;"&amp;37))-(RANK(AL43,$B43:$AT43,0)+COUNTIFS($B43:$AT43,AL43,$B$1:$AT$1,"&lt;"&amp;37))</f>
        <v>-4</v>
      </c>
      <c r="CF43">
        <f>(RANK(_calc_라운드기준!AM43,_calc_라운드기준!$B43:$AT43,0)+COUNTIFS(_calc_라운드기준!$B43:$AT43,_calc_라운드기준!AM43,$B$1:$AT$1,"&lt;"&amp;38))-(RANK(AM43,$B43:$AT43,0)+COUNTIFS($B43:$AT43,AM43,$B$1:$AT$1,"&lt;"&amp;38))</f>
        <v>-1</v>
      </c>
      <c r="CG43">
        <f>(RANK(_calc_라운드기준!AN43,_calc_라운드기준!$B43:$AT43,0)+COUNTIFS(_calc_라운드기준!$B43:$AT43,_calc_라운드기준!AN43,$B$1:$AT$1,"&lt;"&amp;39))-(RANK(AN43,$B43:$AT43,0)+COUNTIFS($B43:$AT43,AN43,$B$1:$AT$1,"&lt;"&amp;39))</f>
        <v>-32</v>
      </c>
      <c r="CH43">
        <f>(RANK(_calc_라운드기준!AO43,_calc_라운드기준!$B43:$AT43,0)+COUNTIFS(_calc_라운드기준!$B43:$AT43,_calc_라운드기준!AO43,$B$1:$AT$1,"&lt;"&amp;40))-(RANK(AO43,$B43:$AT43,0)+COUNTIFS($B43:$AT43,AO43,$B$1:$AT$1,"&lt;"&amp;40))</f>
        <v>7</v>
      </c>
      <c r="CI43">
        <f>(RANK(_calc_라운드기준!AP43,_calc_라운드기준!$B43:$AT43,0)+COUNTIFS(_calc_라운드기준!$B43:$AT43,_calc_라운드기준!AP43,$B$1:$AT$1,"&lt;"&amp;41))-(RANK(AP43,$B43:$AT43,0)+COUNTIFS($B43:$AT43,AP43,$B$1:$AT$1,"&lt;"&amp;41))</f>
        <v>-3</v>
      </c>
      <c r="CJ43">
        <f>(RANK(_calc_라운드기준!AQ43,_calc_라운드기준!$B43:$AT43,0)+COUNTIFS(_calc_라운드기준!$B43:$AT43,_calc_라운드기준!AQ43,$B$1:$AT$1,"&lt;"&amp;42))-(RANK(AQ43,$B43:$AT43,0)+COUNTIFS($B43:$AT43,AQ43,$B$1:$AT$1,"&lt;"&amp;42))</f>
        <v>-11</v>
      </c>
      <c r="CK43">
        <f>(RANK(_calc_라운드기준!AR43,_calc_라운드기준!$B43:$AT43,0)+COUNTIFS(_calc_라운드기준!$B43:$AT43,_calc_라운드기준!AR43,$B$1:$AT$1,"&lt;"&amp;43))-(RANK(AR43,$B43:$AT43,0)+COUNTIFS($B43:$AT43,AR43,$B$1:$AT$1,"&lt;"&amp;43))</f>
        <v>3</v>
      </c>
      <c r="CL43">
        <f>(RANK(_calc_라운드기준!AS43,_calc_라운드기준!$B43:$AT43,0)+COUNTIFS(_calc_라운드기준!$B43:$AT43,_calc_라운드기준!AS43,$B$1:$AT$1,"&lt;"&amp;44))-(RANK(AS43,$B43:$AT43,0)+COUNTIFS($B43:$AT43,AS43,$B$1:$AT$1,"&lt;"&amp;44))</f>
        <v>9</v>
      </c>
      <c r="CM43">
        <f>(RANK(_calc_라운드기준!AT43,_calc_라운드기준!$B43:$AT43,0)+COUNTIFS(_calc_라운드기준!$B43:$AT43,_calc_라운드기준!AT43,$B$1:$AT$1,"&lt;"&amp;45))-(RANK(AT43,$B43:$AT43,0)+COUNTIFS($B43:$AT43,AT43,$B$1:$AT$1,"&lt;"&amp;45))</f>
        <v>24</v>
      </c>
      <c r="CN43">
        <f t="shared" si="45"/>
        <v>30</v>
      </c>
      <c r="CO43">
        <f t="shared" si="46"/>
        <v>31</v>
      </c>
      <c r="CP43">
        <f t="shared" si="47"/>
        <v>20</v>
      </c>
      <c r="CQ43">
        <f t="shared" si="48"/>
        <v>32</v>
      </c>
      <c r="CR43">
        <f t="shared" si="49"/>
        <v>44</v>
      </c>
      <c r="CS43">
        <f t="shared" si="50"/>
        <v>9</v>
      </c>
      <c r="CT43">
        <f t="shared" si="51"/>
        <v>21</v>
      </c>
      <c r="CU43">
        <f t="shared" si="52"/>
        <v>41</v>
      </c>
      <c r="CV43">
        <f t="shared" si="53"/>
        <v>42</v>
      </c>
      <c r="CW43">
        <f t="shared" si="54"/>
        <v>16</v>
      </c>
      <c r="CX43">
        <f t="shared" si="55"/>
        <v>8</v>
      </c>
      <c r="CY43">
        <f t="shared" si="56"/>
        <v>36</v>
      </c>
      <c r="CZ43">
        <f t="shared" si="57"/>
        <v>19</v>
      </c>
      <c r="DA43">
        <f t="shared" si="58"/>
        <v>5</v>
      </c>
      <c r="DB43">
        <f t="shared" si="59"/>
        <v>33</v>
      </c>
      <c r="DC43">
        <f t="shared" si="60"/>
        <v>27</v>
      </c>
      <c r="DD43">
        <f t="shared" si="61"/>
        <v>28</v>
      </c>
      <c r="DE43">
        <f t="shared" si="62"/>
        <v>24</v>
      </c>
      <c r="DF43">
        <f t="shared" si="63"/>
        <v>3</v>
      </c>
      <c r="DG43">
        <f t="shared" si="64"/>
        <v>34</v>
      </c>
      <c r="DH43">
        <f t="shared" si="65"/>
        <v>11</v>
      </c>
      <c r="DI43">
        <f t="shared" si="66"/>
        <v>6</v>
      </c>
      <c r="DJ43">
        <f t="shared" si="67"/>
        <v>40</v>
      </c>
      <c r="DK43">
        <f t="shared" si="68"/>
        <v>35</v>
      </c>
      <c r="DL43">
        <f t="shared" si="69"/>
        <v>43</v>
      </c>
      <c r="DM43">
        <f t="shared" si="70"/>
        <v>22</v>
      </c>
      <c r="DN43">
        <f t="shared" si="71"/>
        <v>39</v>
      </c>
      <c r="DO43">
        <f t="shared" si="72"/>
        <v>17</v>
      </c>
      <c r="DP43">
        <f t="shared" si="73"/>
        <v>37</v>
      </c>
      <c r="DQ43">
        <f t="shared" si="74"/>
        <v>1</v>
      </c>
      <c r="DR43">
        <f t="shared" si="75"/>
        <v>13</v>
      </c>
      <c r="DS43">
        <f t="shared" si="76"/>
        <v>14</v>
      </c>
      <c r="DT43">
        <f t="shared" si="77"/>
        <v>7</v>
      </c>
      <c r="DU43">
        <f t="shared" si="78"/>
        <v>4</v>
      </c>
      <c r="DV43">
        <f t="shared" si="79"/>
        <v>10</v>
      </c>
      <c r="DW43">
        <f t="shared" si="80"/>
        <v>25</v>
      </c>
      <c r="DX43">
        <f t="shared" si="81"/>
        <v>29</v>
      </c>
      <c r="DY43">
        <f t="shared" si="82"/>
        <v>23</v>
      </c>
      <c r="DZ43">
        <f t="shared" si="83"/>
        <v>45</v>
      </c>
      <c r="EA43">
        <f t="shared" si="84"/>
        <v>15</v>
      </c>
      <c r="EB43">
        <f t="shared" si="85"/>
        <v>26</v>
      </c>
      <c r="EC43">
        <f t="shared" si="86"/>
        <v>38</v>
      </c>
      <c r="ED43">
        <f t="shared" si="87"/>
        <v>18</v>
      </c>
      <c r="EE43">
        <f t="shared" si="88"/>
        <v>12</v>
      </c>
      <c r="EF43">
        <f t="shared" si="89"/>
        <v>2</v>
      </c>
    </row>
    <row r="44" spans="1:136" ht="16.5" customHeight="1">
      <c r="A44">
        <f>_calc_라운드기준!A44</f>
        <v>1202</v>
      </c>
      <c r="B44">
        <f>INDEX(_calc_누적빈도!B:B,$A44)-INDEX(_calc_누적빈도!B:B,$A44-기준150회_후보!$B$1)</f>
        <v>18</v>
      </c>
      <c r="C44">
        <f>INDEX(_calc_누적빈도!C:C,$A44)-INDEX(_calc_누적빈도!C:C,$A44-기준150회_후보!$B$1)</f>
        <v>10</v>
      </c>
      <c r="D44">
        <f>INDEX(_calc_누적빈도!D:D,$A44)-INDEX(_calc_누적빈도!D:D,$A44-기준150회_후보!$B$1)</f>
        <v>27</v>
      </c>
      <c r="E44">
        <f>INDEX(_calc_누적빈도!E:E,$A44)-INDEX(_calc_누적빈도!E:E,$A44-기준150회_후보!$B$1)</f>
        <v>18</v>
      </c>
      <c r="F44">
        <f>INDEX(_calc_누적빈도!F:F,$A44)-INDEX(_calc_누적빈도!F:F,$A44-기준150회_후보!$B$1)</f>
        <v>11</v>
      </c>
      <c r="G44">
        <f>INDEX(_calc_누적빈도!G:G,$A44)-INDEX(_calc_누적빈도!G:G,$A44-기준150회_후보!$B$1)</f>
        <v>27</v>
      </c>
      <c r="H44">
        <f>INDEX(_calc_누적빈도!H:H,$A44)-INDEX(_calc_누적빈도!H:H,$A44-기준150회_후보!$B$1)</f>
        <v>29</v>
      </c>
      <c r="I44">
        <f>INDEX(_calc_누적빈도!I:I,$A44)-INDEX(_calc_누적빈도!I:I,$A44-기준150회_후보!$B$1)</f>
        <v>17</v>
      </c>
      <c r="J44">
        <f>INDEX(_calc_누적빈도!J:J,$A44)-INDEX(_calc_누적빈도!J:J,$A44-기준150회_후보!$B$1)</f>
        <v>19</v>
      </c>
      <c r="K44">
        <f>INDEX(_calc_누적빈도!K:K,$A44)-INDEX(_calc_누적빈도!K:K,$A44-기준150회_후보!$B$1)</f>
        <v>17</v>
      </c>
      <c r="L44">
        <f>INDEX(_calc_누적빈도!L:L,$A44)-INDEX(_calc_누적빈도!L:L,$A44-기준150회_후보!$B$1)</f>
        <v>20</v>
      </c>
      <c r="M44">
        <f>INDEX(_calc_누적빈도!M:M,$A44)-INDEX(_calc_누적빈도!M:M,$A44-기준150회_후보!$B$1)</f>
        <v>21</v>
      </c>
      <c r="N44">
        <f>INDEX(_calc_누적빈도!N:N,$A44)-INDEX(_calc_누적빈도!N:N,$A44-기준150회_후보!$B$1)</f>
        <v>25</v>
      </c>
      <c r="O44">
        <f>INDEX(_calc_누적빈도!O:O,$A44)-INDEX(_calc_누적빈도!O:O,$A44-기준150회_후보!$B$1)</f>
        <v>19</v>
      </c>
      <c r="P44">
        <f>INDEX(_calc_누적빈도!P:P,$A44)-INDEX(_calc_누적빈도!P:P,$A44-기준150회_후보!$B$1)</f>
        <v>18</v>
      </c>
      <c r="Q44">
        <f>INDEX(_calc_누적빈도!Q:Q,$A44)-INDEX(_calc_누적빈도!Q:Q,$A44-기준150회_후보!$B$1)</f>
        <v>26</v>
      </c>
      <c r="R44">
        <f>INDEX(_calc_누적빈도!R:R,$A44)-INDEX(_calc_누적빈도!R:R,$A44-기준150회_후보!$B$1)</f>
        <v>15</v>
      </c>
      <c r="S44">
        <f>INDEX(_calc_누적빈도!S:S,$A44)-INDEX(_calc_누적빈도!S:S,$A44-기준150회_후보!$B$1)</f>
        <v>16</v>
      </c>
      <c r="T44">
        <f>INDEX(_calc_누적빈도!T:T,$A44)-INDEX(_calc_누적빈도!T:T,$A44-기준150회_후보!$B$1)</f>
        <v>27</v>
      </c>
      <c r="U44">
        <f>INDEX(_calc_누적빈도!U:U,$A44)-INDEX(_calc_누적빈도!U:U,$A44-기준150회_후보!$B$1)</f>
        <v>19</v>
      </c>
      <c r="V44">
        <f>INDEX(_calc_누적빈도!V:V,$A44)-INDEX(_calc_누적빈도!V:V,$A44-기준150회_후보!$B$1)</f>
        <v>21</v>
      </c>
      <c r="W44">
        <f>INDEX(_calc_누적빈도!W:W,$A44)-INDEX(_calc_누적빈도!W:W,$A44-기준150회_후보!$B$1)</f>
        <v>19</v>
      </c>
      <c r="X44">
        <f>INDEX(_calc_누적빈도!X:X,$A44)-INDEX(_calc_누적빈도!X:X,$A44-기준150회_후보!$B$1)</f>
        <v>19</v>
      </c>
      <c r="Y44">
        <f>INDEX(_calc_누적빈도!Y:Y,$A44)-INDEX(_calc_누적빈도!Y:Y,$A44-기준150회_후보!$B$1)</f>
        <v>23</v>
      </c>
      <c r="Z44">
        <f>INDEX(_calc_누적빈도!Z:Z,$A44)-INDEX(_calc_누적빈도!Z:Z,$A44-기준150회_후보!$B$1)</f>
        <v>14</v>
      </c>
      <c r="AA44">
        <f>INDEX(_calc_누적빈도!AA:AA,$A44)-INDEX(_calc_누적빈도!AA:AA,$A44-기준150회_후보!$B$1)</f>
        <v>21</v>
      </c>
      <c r="AB44">
        <f>INDEX(_calc_누적빈도!AB:AB,$A44)-INDEX(_calc_누적빈도!AB:AB,$A44-기준150회_후보!$B$1)</f>
        <v>22</v>
      </c>
      <c r="AC44">
        <f>INDEX(_calc_누적빈도!AC:AC,$A44)-INDEX(_calc_누적빈도!AC:AC,$A44-기준150회_후보!$B$1)</f>
        <v>24</v>
      </c>
      <c r="AD44">
        <f>INDEX(_calc_누적빈도!AD:AD,$A44)-INDEX(_calc_누적빈도!AD:AD,$A44-기준150회_후보!$B$1)</f>
        <v>18</v>
      </c>
      <c r="AE44">
        <f>INDEX(_calc_누적빈도!AE:AE,$A44)-INDEX(_calc_누적빈도!AE:AE,$A44-기준150회_후보!$B$1)</f>
        <v>28</v>
      </c>
      <c r="AF44">
        <f>INDEX(_calc_누적빈도!AF:AF,$A44)-INDEX(_calc_누적빈도!AF:AF,$A44-기준150회_후보!$B$1)</f>
        <v>19</v>
      </c>
      <c r="AG44">
        <f>INDEX(_calc_누적빈도!AG:AG,$A44)-INDEX(_calc_누적빈도!AG:AG,$A44-기준150회_후보!$B$1)</f>
        <v>20</v>
      </c>
      <c r="AH44">
        <f>INDEX(_calc_누적빈도!AH:AH,$A44)-INDEX(_calc_누적빈도!AH:AH,$A44-기준150회_후보!$B$1)</f>
        <v>25</v>
      </c>
      <c r="AI44">
        <f>INDEX(_calc_누적빈도!AI:AI,$A44)-INDEX(_calc_누적빈도!AI:AI,$A44-기준150회_후보!$B$1)</f>
        <v>20</v>
      </c>
      <c r="AJ44">
        <f>INDEX(_calc_누적빈도!AJ:AJ,$A44)-INDEX(_calc_누적빈도!AJ:AJ,$A44-기준150회_후보!$B$1)</f>
        <v>22</v>
      </c>
      <c r="AK44">
        <f>INDEX(_calc_누적빈도!AK:AK,$A44)-INDEX(_calc_누적빈도!AK:AK,$A44-기준150회_후보!$B$1)</f>
        <v>18</v>
      </c>
      <c r="AL44">
        <f>INDEX(_calc_누적빈도!AL:AL,$A44)-INDEX(_calc_누적빈도!AL:AL,$A44-기준150회_후보!$B$1)</f>
        <v>23</v>
      </c>
      <c r="AM44">
        <f>INDEX(_calc_누적빈도!AM:AM,$A44)-INDEX(_calc_누적빈도!AM:AM,$A44-기준150회_후보!$B$1)</f>
        <v>26</v>
      </c>
      <c r="AN44">
        <f>INDEX(_calc_누적빈도!AN:AN,$A44)-INDEX(_calc_누적빈도!AN:AN,$A44-기준150회_후보!$B$1)</f>
        <v>13</v>
      </c>
      <c r="AO44">
        <f>INDEX(_calc_누적빈도!AO:AO,$A44)-INDEX(_calc_누적빈도!AO:AO,$A44-기준150회_후보!$B$1)</f>
        <v>25</v>
      </c>
      <c r="AP44">
        <f>INDEX(_calc_누적빈도!AP:AP,$A44)-INDEX(_calc_누적빈도!AP:AP,$A44-기준150회_후보!$B$1)</f>
        <v>14</v>
      </c>
      <c r="AQ44">
        <f>INDEX(_calc_누적빈도!AQ:AQ,$A44)-INDEX(_calc_누적빈도!AQ:AQ,$A44-기준150회_후보!$B$1)</f>
        <v>13</v>
      </c>
      <c r="AR44">
        <f>INDEX(_calc_누적빈도!AR:AR,$A44)-INDEX(_calc_누적빈도!AR:AR,$A44-기준150회_후보!$B$1)</f>
        <v>14</v>
      </c>
      <c r="AS44">
        <f>INDEX(_calc_누적빈도!AS:AS,$A44)-INDEX(_calc_누적빈도!AS:AS,$A44-기준150회_후보!$B$1)</f>
        <v>17</v>
      </c>
      <c r="AT44">
        <f>INDEX(_calc_누적빈도!AT:AT,$A44)-INDEX(_calc_누적빈도!AT:AT,$A44-기준150회_후보!$B$1)</f>
        <v>23</v>
      </c>
      <c r="AU44">
        <f>(RANK(_calc_라운드기준!B44,_calc_라운드기준!$B44:$AT44,0)+COUNTIFS(_calc_라운드기준!$B44:$AT44,_calc_라운드기준!B44,$B$1:$AT$1,"&lt;"&amp;1))-(RANK(B44,$B44:$AT44,0)+COUNTIFS($B44:$AT44,B44,$B$1:$AT$1,"&lt;"&amp;1))</f>
        <v>-4</v>
      </c>
      <c r="AV44">
        <f>(RANK(_calc_라운드기준!C44,_calc_라운드기준!$B44:$AT44,0)+COUNTIFS(_calc_라운드기준!$B44:$AT44,_calc_라운드기준!C44,$B$1:$AT$1,"&lt;"&amp;2))-(RANK(C44,$B44:$AT44,0)+COUNTIFS($B44:$AT44,C44,$B$1:$AT$1,"&lt;"&amp;2))</f>
        <v>-6</v>
      </c>
      <c r="AW44">
        <f>(RANK(_calc_라운드기준!D44,_calc_라운드기준!$B44:$AT44,0)+COUNTIFS(_calc_라운드기준!$B44:$AT44,_calc_라운드기준!D44,$B$1:$AT$1,"&lt;"&amp;3))-(RANK(D44,$B44:$AT44,0)+COUNTIFS($B44:$AT44,D44,$B$1:$AT$1,"&lt;"&amp;3))</f>
        <v>1</v>
      </c>
      <c r="AX44">
        <f>(RANK(_calc_라운드기준!E44,_calc_라운드기준!$B44:$AT44,0)+COUNTIFS(_calc_라운드기준!$B44:$AT44,_calc_라운드기준!E44,$B$1:$AT$1,"&lt;"&amp;4))-(RANK(E44,$B44:$AT44,0)+COUNTIFS($B44:$AT44,E44,$B$1:$AT$1,"&lt;"&amp;4))</f>
        <v>-4</v>
      </c>
      <c r="AY44">
        <f>(RANK(_calc_라운드기준!F44,_calc_라운드기준!$B44:$AT44,0)+COUNTIFS(_calc_라운드기준!$B44:$AT44,_calc_라운드기준!F44,$B$1:$AT$1,"&lt;"&amp;5))-(RANK(F44,$B44:$AT44,0)+COUNTIFS($B44:$AT44,F44,$B$1:$AT$1,"&lt;"&amp;5))</f>
        <v>-17</v>
      </c>
      <c r="AZ44">
        <f>(RANK(_calc_라운드기준!G44,_calc_라운드기준!$B44:$AT44,0)+COUNTIFS(_calc_라운드기준!$B44:$AT44,_calc_라운드기준!G44,$B$1:$AT$1,"&lt;"&amp;6))-(RANK(G44,$B44:$AT44,0)+COUNTIFS($B44:$AT44,G44,$B$1:$AT$1,"&lt;"&amp;6))</f>
        <v>11</v>
      </c>
      <c r="BA44">
        <f>(RANK(_calc_라운드기준!H44,_calc_라운드기준!$B44:$AT44,0)+COUNTIFS(_calc_라운드기준!$B44:$AT44,_calc_라운드기준!H44,$B$1:$AT$1,"&lt;"&amp;7))-(RANK(H44,$B44:$AT44,0)+COUNTIFS($B44:$AT44,H44,$B$1:$AT$1,"&lt;"&amp;7))</f>
        <v>0</v>
      </c>
      <c r="BB44">
        <f>(RANK(_calc_라운드기준!I44,_calc_라운드기준!$B44:$AT44,0)+COUNTIFS(_calc_라운드기준!$B44:$AT44,_calc_라운드기준!I44,$B$1:$AT$1,"&lt;"&amp;8))-(RANK(I44,$B44:$AT44,0)+COUNTIFS($B44:$AT44,I44,$B$1:$AT$1,"&lt;"&amp;8))</f>
        <v>-18</v>
      </c>
      <c r="BC44">
        <f>(RANK(_calc_라운드기준!J44,_calc_라운드기준!$B44:$AT44,0)+COUNTIFS(_calc_라운드기준!$B44:$AT44,_calc_라운드기준!J44,$B$1:$AT$1,"&lt;"&amp;9))-(RANK(J44,$B44:$AT44,0)+COUNTIFS($B44:$AT44,J44,$B$1:$AT$1,"&lt;"&amp;9))</f>
        <v>-18</v>
      </c>
      <c r="BD44">
        <f>(RANK(_calc_라운드기준!K44,_calc_라운드기준!$B44:$AT44,0)+COUNTIFS(_calc_라운드기준!$B44:$AT44,_calc_라운드기준!K44,$B$1:$AT$1,"&lt;"&amp;10))-(RANK(K44,$B44:$AT44,0)+COUNTIFS($B44:$AT44,K44,$B$1:$AT$1,"&lt;"&amp;10))</f>
        <v>5</v>
      </c>
      <c r="BE44">
        <f>(RANK(_calc_라운드기준!L44,_calc_라운드기준!$B44:$AT44,0)+COUNTIFS(_calc_라운드기준!$B44:$AT44,_calc_라운드기준!L44,$B$1:$AT$1,"&lt;"&amp;11))-(RANK(L44,$B44:$AT44,0)+COUNTIFS($B44:$AT44,L44,$B$1:$AT$1,"&lt;"&amp;11))</f>
        <v>13</v>
      </c>
      <c r="BF44">
        <f>(RANK(_calc_라운드기준!M44,_calc_라운드기준!$B44:$AT44,0)+COUNTIFS(_calc_라운드기준!$B44:$AT44,_calc_라운드기준!M44,$B$1:$AT$1,"&lt;"&amp;12))-(RANK(M44,$B44:$AT44,0)+COUNTIFS($B44:$AT44,M44,$B$1:$AT$1,"&lt;"&amp;12))</f>
        <v>-7</v>
      </c>
      <c r="BG44">
        <f>(RANK(_calc_라운드기준!N44,_calc_라운드기준!$B44:$AT44,0)+COUNTIFS(_calc_라운드기준!$B44:$AT44,_calc_라운드기준!N44,$B$1:$AT$1,"&lt;"&amp;13))-(RANK(N44,$B44:$AT44,0)+COUNTIFS($B44:$AT44,N44,$B$1:$AT$1,"&lt;"&amp;13))</f>
        <v>3</v>
      </c>
      <c r="BH44">
        <f>(RANK(_calc_라운드기준!O44,_calc_라운드기준!$B44:$AT44,0)+COUNTIFS(_calc_라운드기준!$B44:$AT44,_calc_라운드기준!O44,$B$1:$AT$1,"&lt;"&amp;14))-(RANK(O44,$B44:$AT44,0)+COUNTIFS($B44:$AT44,O44,$B$1:$AT$1,"&lt;"&amp;14))</f>
        <v>17</v>
      </c>
      <c r="BI44">
        <f>(RANK(_calc_라운드기준!P44,_calc_라운드기준!$B44:$AT44,0)+COUNTIFS(_calc_라운드기준!$B44:$AT44,_calc_라운드기준!P44,$B$1:$AT$1,"&lt;"&amp;15))-(RANK(P44,$B44:$AT44,0)+COUNTIFS($B44:$AT44,P44,$B$1:$AT$1,"&lt;"&amp;15))</f>
        <v>-3</v>
      </c>
      <c r="BJ44">
        <f>(RANK(_calc_라운드기준!Q44,_calc_라운드기준!$B44:$AT44,0)+COUNTIFS(_calc_라운드기준!$B44:$AT44,_calc_라운드기준!Q44,$B$1:$AT$1,"&lt;"&amp;16))-(RANK(Q44,$B44:$AT44,0)+COUNTIFS($B44:$AT44,Q44,$B$1:$AT$1,"&lt;"&amp;16))</f>
        <v>-4</v>
      </c>
      <c r="BK44">
        <f>(RANK(_calc_라운드기준!R44,_calc_라운드기준!$B44:$AT44,0)+COUNTIFS(_calc_라운드기준!$B44:$AT44,_calc_라운드기준!R44,$B$1:$AT$1,"&lt;"&amp;17))-(RANK(R44,$B44:$AT44,0)+COUNTIFS($B44:$AT44,R44,$B$1:$AT$1,"&lt;"&amp;17))</f>
        <v>-4</v>
      </c>
      <c r="BL44">
        <f>(RANK(_calc_라운드기준!S44,_calc_라운드기준!$B44:$AT44,0)+COUNTIFS(_calc_라운드기준!$B44:$AT44,_calc_라운드기준!S44,$B$1:$AT$1,"&lt;"&amp;18))-(RANK(S44,$B44:$AT44,0)+COUNTIFS($B44:$AT44,S44,$B$1:$AT$1,"&lt;"&amp;18))</f>
        <v>-2</v>
      </c>
      <c r="BM44">
        <f>(RANK(_calc_라운드기준!T44,_calc_라운드기준!$B44:$AT44,0)+COUNTIFS(_calc_라운드기준!$B44:$AT44,_calc_라운드기준!T44,$B$1:$AT$1,"&lt;"&amp;19))-(RANK(T44,$B44:$AT44,0)+COUNTIFS($B44:$AT44,T44,$B$1:$AT$1,"&lt;"&amp;19))</f>
        <v>24</v>
      </c>
      <c r="BN44">
        <f>(RANK(_calc_라운드기준!U44,_calc_라운드기준!$B44:$AT44,0)+COUNTIFS(_calc_라운드기준!$B44:$AT44,_calc_라운드기준!U44,$B$1:$AT$1,"&lt;"&amp;20))-(RANK(U44,$B44:$AT44,0)+COUNTIFS($B44:$AT44,U44,$B$1:$AT$1,"&lt;"&amp;20))</f>
        <v>-8</v>
      </c>
      <c r="BO44">
        <f>(RANK(_calc_라운드기준!V44,_calc_라운드기준!$B44:$AT44,0)+COUNTIFS(_calc_라운드기준!$B44:$AT44,_calc_라운드기준!V44,$B$1:$AT$1,"&lt;"&amp;21))-(RANK(V44,$B44:$AT44,0)+COUNTIFS($B44:$AT44,V44,$B$1:$AT$1,"&lt;"&amp;21))</f>
        <v>18</v>
      </c>
      <c r="BP44">
        <f>(RANK(_calc_라운드기준!W44,_calc_라운드기준!$B44:$AT44,0)+COUNTIFS(_calc_라운드기준!$B44:$AT44,_calc_라운드기준!W44,$B$1:$AT$1,"&lt;"&amp;22))-(RANK(W44,$B44:$AT44,0)+COUNTIFS($B44:$AT44,W44,$B$1:$AT$1,"&lt;"&amp;22))</f>
        <v>16</v>
      </c>
      <c r="BQ44">
        <f>(RANK(_calc_라운드기준!X44,_calc_라운드기준!$B44:$AT44,0)+COUNTIFS(_calc_라운드기준!$B44:$AT44,_calc_라운드기준!X44,$B$1:$AT$1,"&lt;"&amp;23))-(RANK(X44,$B44:$AT44,0)+COUNTIFS($B44:$AT44,X44,$B$1:$AT$1,"&lt;"&amp;23))</f>
        <v>-15</v>
      </c>
      <c r="BR44">
        <f>(RANK(_calc_라운드기준!Y44,_calc_라운드기준!$B44:$AT44,0)+COUNTIFS(_calc_라운드기준!$B44:$AT44,_calc_라운드기준!Y44,$B$1:$AT$1,"&lt;"&amp;24))-(RANK(Y44,$B44:$AT44,0)+COUNTIFS($B44:$AT44,Y44,$B$1:$AT$1,"&lt;"&amp;24))</f>
        <v>-6</v>
      </c>
      <c r="BS44">
        <f>(RANK(_calc_라운드기준!Z44,_calc_라운드기준!$B44:$AT44,0)+COUNTIFS(_calc_라운드기준!$B44:$AT44,_calc_라운드기준!Z44,$B$1:$AT$1,"&lt;"&amp;25))-(RANK(Z44,$B44:$AT44,0)+COUNTIFS($B44:$AT44,Z44,$B$1:$AT$1,"&lt;"&amp;25))</f>
        <v>-26</v>
      </c>
      <c r="BT44">
        <f>(RANK(_calc_라운드기준!AA44,_calc_라운드기준!$B44:$AT44,0)+COUNTIFS(_calc_라운드기준!$B44:$AT44,_calc_라운드기준!AA44,$B$1:$AT$1,"&lt;"&amp;26))-(RANK(AA44,$B44:$AT44,0)+COUNTIFS($B44:$AT44,AA44,$B$1:$AT$1,"&lt;"&amp;26))</f>
        <v>-1</v>
      </c>
      <c r="BU44">
        <f>(RANK(_calc_라운드기준!AB44,_calc_라운드기준!$B44:$AT44,0)+COUNTIFS(_calc_라운드기준!$B44:$AT44,_calc_라운드기준!AB44,$B$1:$AT$1,"&lt;"&amp;27))-(RANK(AB44,$B44:$AT44,0)+COUNTIFS($B44:$AT44,AB44,$B$1:$AT$1,"&lt;"&amp;27))</f>
        <v>-12</v>
      </c>
      <c r="BV44">
        <f>(RANK(_calc_라운드기준!AC44,_calc_라운드기준!$B44:$AT44,0)+COUNTIFS(_calc_라운드기준!$B44:$AT44,_calc_라운드기준!AC44,$B$1:$AT$1,"&lt;"&amp;28))-(RANK(AC44,$B44:$AT44,0)+COUNTIFS($B44:$AT44,AC44,$B$1:$AT$1,"&lt;"&amp;28))</f>
        <v>3</v>
      </c>
      <c r="BW44">
        <f>(RANK(_calc_라운드기준!AD44,_calc_라운드기준!$B44:$AT44,0)+COUNTIFS(_calc_라운드기준!$B44:$AT44,_calc_라운드기준!AD44,$B$1:$AT$1,"&lt;"&amp;29))-(RANK(AD44,$B44:$AT44,0)+COUNTIFS($B44:$AT44,AD44,$B$1:$AT$1,"&lt;"&amp;29))</f>
        <v>-13</v>
      </c>
      <c r="BX44">
        <f>(RANK(_calc_라운드기준!AE44,_calc_라운드기준!$B44:$AT44,0)+COUNTIFS(_calc_라운드기준!$B44:$AT44,_calc_라운드기준!AE44,$B$1:$AT$1,"&lt;"&amp;30))-(RANK(AE44,$B44:$AT44,0)+COUNTIFS($B44:$AT44,AE44,$B$1:$AT$1,"&lt;"&amp;30))</f>
        <v>18</v>
      </c>
      <c r="BY44">
        <f>(RANK(_calc_라운드기준!AF44,_calc_라운드기준!$B44:$AT44,0)+COUNTIFS(_calc_라운드기준!$B44:$AT44,_calc_라운드기준!AF44,$B$1:$AT$1,"&lt;"&amp;31))-(RANK(AF44,$B44:$AT44,0)+COUNTIFS($B44:$AT44,AF44,$B$1:$AT$1,"&lt;"&amp;31))</f>
        <v>2</v>
      </c>
      <c r="BZ44">
        <f>(RANK(_calc_라운드기준!AG44,_calc_라운드기준!$B44:$AT44,0)+COUNTIFS(_calc_라운드기준!$B44:$AT44,_calc_라운드기준!AG44,$B$1:$AT$1,"&lt;"&amp;32))-(RANK(AG44,$B44:$AT44,0)+COUNTIFS($B44:$AT44,AG44,$B$1:$AT$1,"&lt;"&amp;32))</f>
        <v>0</v>
      </c>
      <c r="CA44">
        <f>(RANK(_calc_라운드기준!AH44,_calc_라운드기준!$B44:$AT44,0)+COUNTIFS(_calc_라운드기준!$B44:$AT44,_calc_라운드기준!AH44,$B$1:$AT$1,"&lt;"&amp;33))-(RANK(AH44,$B44:$AT44,0)+COUNTIFS($B44:$AT44,AH44,$B$1:$AT$1,"&lt;"&amp;33))</f>
        <v>22</v>
      </c>
      <c r="CB44">
        <f>(RANK(_calc_라운드기준!AI44,_calc_라운드기준!$B44:$AT44,0)+COUNTIFS(_calc_라운드기준!$B44:$AT44,_calc_라운드기준!AI44,$B$1:$AT$1,"&lt;"&amp;34))-(RANK(AI44,$B44:$AT44,0)+COUNTIFS($B44:$AT44,AI44,$B$1:$AT$1,"&lt;"&amp;34))</f>
        <v>21</v>
      </c>
      <c r="CC44">
        <f>(RANK(_calc_라운드기준!AJ44,_calc_라운드기준!$B44:$AT44,0)+COUNTIFS(_calc_라운드기준!$B44:$AT44,_calc_라운드기준!AJ44,$B$1:$AT$1,"&lt;"&amp;35))-(RANK(AJ44,$B44:$AT44,0)+COUNTIFS($B44:$AT44,AJ44,$B$1:$AT$1,"&lt;"&amp;35))</f>
        <v>6</v>
      </c>
      <c r="CD44">
        <f>(RANK(_calc_라운드기준!AK44,_calc_라운드기준!$B44:$AT44,0)+COUNTIFS(_calc_라운드기준!$B44:$AT44,_calc_라운드기준!AK44,$B$1:$AT$1,"&lt;"&amp;36))-(RANK(AK44,$B44:$AT44,0)+COUNTIFS($B44:$AT44,AK44,$B$1:$AT$1,"&lt;"&amp;36))</f>
        <v>-10</v>
      </c>
      <c r="CE44">
        <f>(RANK(_calc_라운드기준!AL44,_calc_라운드기준!$B44:$AT44,0)+COUNTIFS(_calc_라운드기준!$B44:$AT44,_calc_라운드기준!AL44,$B$1:$AT$1,"&lt;"&amp;37))-(RANK(AL44,$B44:$AT44,0)+COUNTIFS($B44:$AT44,AL44,$B$1:$AT$1,"&lt;"&amp;37))</f>
        <v>-6</v>
      </c>
      <c r="CF44">
        <f>(RANK(_calc_라운드기준!AM44,_calc_라운드기준!$B44:$AT44,0)+COUNTIFS(_calc_라운드기준!$B44:$AT44,_calc_라운드기준!AM44,$B$1:$AT$1,"&lt;"&amp;38))-(RANK(AM44,$B44:$AT44,0)+COUNTIFS($B44:$AT44,AM44,$B$1:$AT$1,"&lt;"&amp;38))</f>
        <v>1</v>
      </c>
      <c r="CG44">
        <f>(RANK(_calc_라운드기준!AN44,_calc_라운드기준!$B44:$AT44,0)+COUNTIFS(_calc_라운드기준!$B44:$AT44,_calc_라운드기준!AN44,$B$1:$AT$1,"&lt;"&amp;39))-(RANK(AN44,$B44:$AT44,0)+COUNTIFS($B44:$AT44,AN44,$B$1:$AT$1,"&lt;"&amp;39))</f>
        <v>-33</v>
      </c>
      <c r="CH44">
        <f>(RANK(_calc_라운드기준!AO44,_calc_라운드기준!$B44:$AT44,0)+COUNTIFS(_calc_라운드기준!$B44:$AT44,_calc_라운드기준!AO44,$B$1:$AT$1,"&lt;"&amp;40))-(RANK(AO44,$B44:$AT44,0)+COUNTIFS($B44:$AT44,AO44,$B$1:$AT$1,"&lt;"&amp;40))</f>
        <v>14</v>
      </c>
      <c r="CI44">
        <f>(RANK(_calc_라운드기준!AP44,_calc_라운드기준!$B44:$AT44,0)+COUNTIFS(_calc_라운드기준!$B44:$AT44,_calc_라운드기준!AP44,$B$1:$AT$1,"&lt;"&amp;41))-(RANK(AP44,$B44:$AT44,0)+COUNTIFS($B44:$AT44,AP44,$B$1:$AT$1,"&lt;"&amp;41))</f>
        <v>-3</v>
      </c>
      <c r="CJ44">
        <f>(RANK(_calc_라운드기준!AQ44,_calc_라운드기준!$B44:$AT44,0)+COUNTIFS(_calc_라운드기준!$B44:$AT44,_calc_라운드기준!AQ44,$B$1:$AT$1,"&lt;"&amp;42))-(RANK(AQ44,$B44:$AT44,0)+COUNTIFS($B44:$AT44,AQ44,$B$1:$AT$1,"&lt;"&amp;42))</f>
        <v>-11</v>
      </c>
      <c r="CK44">
        <f>(RANK(_calc_라운드기준!AR44,_calc_라운드기준!$B44:$AT44,0)+COUNTIFS(_calc_라운드기준!$B44:$AT44,_calc_라운드기준!AR44,$B$1:$AT$1,"&lt;"&amp;43))-(RANK(AR44,$B44:$AT44,0)+COUNTIFS($B44:$AT44,AR44,$B$1:$AT$1,"&lt;"&amp;43))</f>
        <v>3</v>
      </c>
      <c r="CL44">
        <f>(RANK(_calc_라운드기준!AS44,_calc_라운드기준!$B44:$AT44,0)+COUNTIFS(_calc_라운드기준!$B44:$AT44,_calc_라운드기준!AS44,$B$1:$AT$1,"&lt;"&amp;44))-(RANK(AS44,$B44:$AT44,0)+COUNTIFS($B44:$AT44,AS44,$B$1:$AT$1,"&lt;"&amp;44))</f>
        <v>9</v>
      </c>
      <c r="CM44">
        <f>(RANK(_calc_라운드기준!AT44,_calc_라운드기준!$B44:$AT44,0)+COUNTIFS(_calc_라운드기준!$B44:$AT44,_calc_라운드기준!AT44,$B$1:$AT$1,"&lt;"&amp;45))-(RANK(AT44,$B44:$AT44,0)+COUNTIFS($B44:$AT44,AT44,$B$1:$AT$1,"&lt;"&amp;45))</f>
        <v>24</v>
      </c>
      <c r="CN44">
        <f t="shared" si="45"/>
        <v>27</v>
      </c>
      <c r="CO44">
        <f t="shared" si="46"/>
        <v>31</v>
      </c>
      <c r="CP44">
        <f t="shared" si="47"/>
        <v>19</v>
      </c>
      <c r="CQ44">
        <f t="shared" si="48"/>
        <v>28</v>
      </c>
      <c r="CR44">
        <f t="shared" si="49"/>
        <v>41</v>
      </c>
      <c r="CS44">
        <f t="shared" si="50"/>
        <v>11</v>
      </c>
      <c r="CT44">
        <f t="shared" si="51"/>
        <v>21</v>
      </c>
      <c r="CU44">
        <f t="shared" si="52"/>
        <v>42</v>
      </c>
      <c r="CV44">
        <f t="shared" si="53"/>
        <v>43</v>
      </c>
      <c r="CW44">
        <f t="shared" si="54"/>
        <v>14</v>
      </c>
      <c r="CX44">
        <f t="shared" si="55"/>
        <v>10</v>
      </c>
      <c r="CY44">
        <f t="shared" si="56"/>
        <v>34</v>
      </c>
      <c r="CZ44">
        <f t="shared" si="57"/>
        <v>15</v>
      </c>
      <c r="DA44">
        <f t="shared" si="58"/>
        <v>7</v>
      </c>
      <c r="DB44">
        <f t="shared" si="59"/>
        <v>25</v>
      </c>
      <c r="DC44">
        <f t="shared" si="60"/>
        <v>29</v>
      </c>
      <c r="DD44">
        <f t="shared" si="61"/>
        <v>30</v>
      </c>
      <c r="DE44">
        <f t="shared" si="62"/>
        <v>24</v>
      </c>
      <c r="DF44">
        <f t="shared" si="63"/>
        <v>1</v>
      </c>
      <c r="DG44">
        <f t="shared" si="64"/>
        <v>35</v>
      </c>
      <c r="DH44">
        <f t="shared" si="65"/>
        <v>5</v>
      </c>
      <c r="DI44">
        <f t="shared" si="66"/>
        <v>8</v>
      </c>
      <c r="DJ44">
        <f t="shared" si="67"/>
        <v>40</v>
      </c>
      <c r="DK44">
        <f t="shared" si="68"/>
        <v>32</v>
      </c>
      <c r="DL44">
        <f t="shared" si="69"/>
        <v>44</v>
      </c>
      <c r="DM44">
        <f t="shared" si="70"/>
        <v>23</v>
      </c>
      <c r="DN44">
        <f t="shared" si="71"/>
        <v>38</v>
      </c>
      <c r="DO44">
        <f t="shared" si="72"/>
        <v>16</v>
      </c>
      <c r="DP44">
        <f t="shared" si="73"/>
        <v>39</v>
      </c>
      <c r="DQ44">
        <f t="shared" si="74"/>
        <v>6</v>
      </c>
      <c r="DR44">
        <f t="shared" si="75"/>
        <v>18</v>
      </c>
      <c r="DS44">
        <f t="shared" si="76"/>
        <v>22</v>
      </c>
      <c r="DT44">
        <f t="shared" si="77"/>
        <v>3</v>
      </c>
      <c r="DU44">
        <f t="shared" si="78"/>
        <v>4</v>
      </c>
      <c r="DV44">
        <f t="shared" si="79"/>
        <v>13</v>
      </c>
      <c r="DW44">
        <f t="shared" si="80"/>
        <v>36</v>
      </c>
      <c r="DX44">
        <f t="shared" si="81"/>
        <v>33</v>
      </c>
      <c r="DY44">
        <f t="shared" si="82"/>
        <v>20</v>
      </c>
      <c r="DZ44">
        <f t="shared" si="83"/>
        <v>45</v>
      </c>
      <c r="EA44">
        <f t="shared" si="84"/>
        <v>9</v>
      </c>
      <c r="EB44">
        <f t="shared" si="85"/>
        <v>26</v>
      </c>
      <c r="EC44">
        <f t="shared" si="86"/>
        <v>37</v>
      </c>
      <c r="ED44">
        <f t="shared" si="87"/>
        <v>17</v>
      </c>
      <c r="EE44">
        <f t="shared" si="88"/>
        <v>12</v>
      </c>
      <c r="EF44">
        <f t="shared" si="89"/>
        <v>2</v>
      </c>
    </row>
    <row r="45" spans="1:136" ht="16.5" customHeight="1">
      <c r="A45">
        <f>_calc_라운드기준!A45</f>
        <v>1201</v>
      </c>
      <c r="B45">
        <f>INDEX(_calc_누적빈도!B:B,$A45)-INDEX(_calc_누적빈도!B:B,$A45-기준150회_후보!$B$1)</f>
        <v>18</v>
      </c>
      <c r="C45">
        <f>INDEX(_calc_누적빈도!C:C,$A45)-INDEX(_calc_누적빈도!C:C,$A45-기준150회_후보!$B$1)</f>
        <v>10</v>
      </c>
      <c r="D45">
        <f>INDEX(_calc_누적빈도!D:D,$A45)-INDEX(_calc_누적빈도!D:D,$A45-기준150회_후보!$B$1)</f>
        <v>27</v>
      </c>
      <c r="E45">
        <f>INDEX(_calc_누적빈도!E:E,$A45)-INDEX(_calc_누적빈도!E:E,$A45-기준150회_후보!$B$1)</f>
        <v>18</v>
      </c>
      <c r="F45">
        <f>INDEX(_calc_누적빈도!F:F,$A45)-INDEX(_calc_누적빈도!F:F,$A45-기준150회_후보!$B$1)</f>
        <v>11</v>
      </c>
      <c r="G45">
        <f>INDEX(_calc_누적빈도!G:G,$A45)-INDEX(_calc_누적빈도!G:G,$A45-기준150회_후보!$B$1)</f>
        <v>27</v>
      </c>
      <c r="H45">
        <f>INDEX(_calc_누적빈도!H:H,$A45)-INDEX(_calc_누적빈도!H:H,$A45-기준150회_후보!$B$1)</f>
        <v>28</v>
      </c>
      <c r="I45">
        <f>INDEX(_calc_누적빈도!I:I,$A45)-INDEX(_calc_누적빈도!I:I,$A45-기준150회_후보!$B$1)</f>
        <v>17</v>
      </c>
      <c r="J45">
        <f>INDEX(_calc_누적빈도!J:J,$A45)-INDEX(_calc_누적빈도!J:J,$A45-기준150회_후보!$B$1)</f>
        <v>18</v>
      </c>
      <c r="K45">
        <f>INDEX(_calc_누적빈도!K:K,$A45)-INDEX(_calc_누적빈도!K:K,$A45-기준150회_후보!$B$1)</f>
        <v>17</v>
      </c>
      <c r="L45">
        <f>INDEX(_calc_누적빈도!L:L,$A45)-INDEX(_calc_누적빈도!L:L,$A45-기준150회_후보!$B$1)</f>
        <v>20</v>
      </c>
      <c r="M45">
        <f>INDEX(_calc_누적빈도!M:M,$A45)-INDEX(_calc_누적빈도!M:M,$A45-기준150회_후보!$B$1)</f>
        <v>21</v>
      </c>
      <c r="N45">
        <f>INDEX(_calc_누적빈도!N:N,$A45)-INDEX(_calc_누적빈도!N:N,$A45-기준150회_후보!$B$1)</f>
        <v>25</v>
      </c>
      <c r="O45">
        <f>INDEX(_calc_누적빈도!O:O,$A45)-INDEX(_calc_누적빈도!O:O,$A45-기준150회_후보!$B$1)</f>
        <v>19</v>
      </c>
      <c r="P45">
        <f>INDEX(_calc_누적빈도!P:P,$A45)-INDEX(_calc_누적빈도!P:P,$A45-기준150회_후보!$B$1)</f>
        <v>18</v>
      </c>
      <c r="Q45">
        <f>INDEX(_calc_누적빈도!Q:Q,$A45)-INDEX(_calc_누적빈도!Q:Q,$A45-기준150회_후보!$B$1)</f>
        <v>26</v>
      </c>
      <c r="R45">
        <f>INDEX(_calc_누적빈도!R:R,$A45)-INDEX(_calc_누적빈도!R:R,$A45-기준150회_후보!$B$1)</f>
        <v>15</v>
      </c>
      <c r="S45">
        <f>INDEX(_calc_누적빈도!S:S,$A45)-INDEX(_calc_누적빈도!S:S,$A45-기준150회_후보!$B$1)</f>
        <v>16</v>
      </c>
      <c r="T45">
        <f>INDEX(_calc_누적빈도!T:T,$A45)-INDEX(_calc_누적빈도!T:T,$A45-기준150회_후보!$B$1)</f>
        <v>27</v>
      </c>
      <c r="U45">
        <f>INDEX(_calc_누적빈도!U:U,$A45)-INDEX(_calc_누적빈도!U:U,$A45-기준150회_후보!$B$1)</f>
        <v>19</v>
      </c>
      <c r="V45">
        <f>INDEX(_calc_누적빈도!V:V,$A45)-INDEX(_calc_누적빈도!V:V,$A45-기준150회_후보!$B$1)</f>
        <v>22</v>
      </c>
      <c r="W45">
        <f>INDEX(_calc_누적빈도!W:W,$A45)-INDEX(_calc_누적빈도!W:W,$A45-기준150회_후보!$B$1)</f>
        <v>19</v>
      </c>
      <c r="X45">
        <f>INDEX(_calc_누적빈도!X:X,$A45)-INDEX(_calc_누적빈도!X:X,$A45-기준150회_후보!$B$1)</f>
        <v>19</v>
      </c>
      <c r="Y45">
        <f>INDEX(_calc_누적빈도!Y:Y,$A45)-INDEX(_calc_누적빈도!Y:Y,$A45-기준150회_후보!$B$1)</f>
        <v>22</v>
      </c>
      <c r="Z45">
        <f>INDEX(_calc_누적빈도!Z:Z,$A45)-INDEX(_calc_누적빈도!Z:Z,$A45-기준150회_후보!$B$1)</f>
        <v>14</v>
      </c>
      <c r="AA45">
        <f>INDEX(_calc_누적빈도!AA:AA,$A45)-INDEX(_calc_누적빈도!AA:AA,$A45-기준150회_후보!$B$1)</f>
        <v>22</v>
      </c>
      <c r="AB45">
        <f>INDEX(_calc_누적빈도!AB:AB,$A45)-INDEX(_calc_누적빈도!AB:AB,$A45-기준150회_후보!$B$1)</f>
        <v>21</v>
      </c>
      <c r="AC45">
        <f>INDEX(_calc_누적빈도!AC:AC,$A45)-INDEX(_calc_누적빈도!AC:AC,$A45-기준150회_후보!$B$1)</f>
        <v>24</v>
      </c>
      <c r="AD45">
        <f>INDEX(_calc_누적빈도!AD:AD,$A45)-INDEX(_calc_누적빈도!AD:AD,$A45-기준150회_후보!$B$1)</f>
        <v>18</v>
      </c>
      <c r="AE45">
        <f>INDEX(_calc_누적빈도!AE:AE,$A45)-INDEX(_calc_누적빈도!AE:AE,$A45-기준150회_후보!$B$1)</f>
        <v>29</v>
      </c>
      <c r="AF45">
        <f>INDEX(_calc_누적빈도!AF:AF,$A45)-INDEX(_calc_누적빈도!AF:AF,$A45-기준150회_후보!$B$1)</f>
        <v>19</v>
      </c>
      <c r="AG45">
        <f>INDEX(_calc_누적빈도!AG:AG,$A45)-INDEX(_calc_누적빈도!AG:AG,$A45-기준150회_후보!$B$1)</f>
        <v>21</v>
      </c>
      <c r="AH45">
        <f>INDEX(_calc_누적빈도!AH:AH,$A45)-INDEX(_calc_누적빈도!AH:AH,$A45-기준150회_후보!$B$1)</f>
        <v>26</v>
      </c>
      <c r="AI45">
        <f>INDEX(_calc_누적빈도!AI:AI,$A45)-INDEX(_calc_누적빈도!AI:AI,$A45-기준150회_후보!$B$1)</f>
        <v>20</v>
      </c>
      <c r="AJ45">
        <f>INDEX(_calc_누적빈도!AJ:AJ,$A45)-INDEX(_calc_누적빈도!AJ:AJ,$A45-기준150회_후보!$B$1)</f>
        <v>22</v>
      </c>
      <c r="AK45">
        <f>INDEX(_calc_누적빈도!AK:AK,$A45)-INDEX(_calc_누적빈도!AK:AK,$A45-기준150회_후보!$B$1)</f>
        <v>17</v>
      </c>
      <c r="AL45">
        <f>INDEX(_calc_누적빈도!AL:AL,$A45)-INDEX(_calc_누적빈도!AL:AL,$A45-기준150회_후보!$B$1)</f>
        <v>23</v>
      </c>
      <c r="AM45">
        <f>INDEX(_calc_누적빈도!AM:AM,$A45)-INDEX(_calc_누적빈도!AM:AM,$A45-기준150회_후보!$B$1)</f>
        <v>26</v>
      </c>
      <c r="AN45">
        <f>INDEX(_calc_누적빈도!AN:AN,$A45)-INDEX(_calc_누적빈도!AN:AN,$A45-기준150회_후보!$B$1)</f>
        <v>13</v>
      </c>
      <c r="AO45">
        <f>INDEX(_calc_누적빈도!AO:AO,$A45)-INDEX(_calc_누적빈도!AO:AO,$A45-기준150회_후보!$B$1)</f>
        <v>25</v>
      </c>
      <c r="AP45">
        <f>INDEX(_calc_누적빈도!AP:AP,$A45)-INDEX(_calc_누적빈도!AP:AP,$A45-기준150회_후보!$B$1)</f>
        <v>14</v>
      </c>
      <c r="AQ45">
        <f>INDEX(_calc_누적빈도!AQ:AQ,$A45)-INDEX(_calc_누적빈도!AQ:AQ,$A45-기준150회_후보!$B$1)</f>
        <v>13</v>
      </c>
      <c r="AR45">
        <f>INDEX(_calc_누적빈도!AR:AR,$A45)-INDEX(_calc_누적빈도!AR:AR,$A45-기준150회_후보!$B$1)</f>
        <v>14</v>
      </c>
      <c r="AS45">
        <f>INDEX(_calc_누적빈도!AS:AS,$A45)-INDEX(_calc_누적빈도!AS:AS,$A45-기준150회_후보!$B$1)</f>
        <v>17</v>
      </c>
      <c r="AT45">
        <f>INDEX(_calc_누적빈도!AT:AT,$A45)-INDEX(_calc_누적빈도!AT:AT,$A45-기준150회_후보!$B$1)</f>
        <v>23</v>
      </c>
      <c r="AU45">
        <f>(RANK(_calc_라운드기준!B45,_calc_라운드기준!$B45:$AT45,0)+COUNTIFS(_calc_라운드기준!$B45:$AT45,_calc_라운드기준!B45,$B$1:$AT$1,"&lt;"&amp;1))-(RANK(B45,$B45:$AT45,0)+COUNTIFS($B45:$AT45,B45,$B$1:$AT$1,"&lt;"&amp;1))</f>
        <v>-4</v>
      </c>
      <c r="AV45">
        <f>(RANK(_calc_라운드기준!C45,_calc_라운드기준!$B45:$AT45,0)+COUNTIFS(_calc_라운드기준!$B45:$AT45,_calc_라운드기준!C45,$B$1:$AT$1,"&lt;"&amp;2))-(RANK(C45,$B45:$AT45,0)+COUNTIFS($B45:$AT45,C45,$B$1:$AT$1,"&lt;"&amp;2))</f>
        <v>-12</v>
      </c>
      <c r="AW45">
        <f>(RANK(_calc_라운드기준!D45,_calc_라운드기준!$B45:$AT45,0)+COUNTIFS(_calc_라운드기준!$B45:$AT45,_calc_라운드기준!D45,$B$1:$AT$1,"&lt;"&amp;3))-(RANK(D45,$B45:$AT45,0)+COUNTIFS($B45:$AT45,D45,$B$1:$AT$1,"&lt;"&amp;3))</f>
        <v>-2</v>
      </c>
      <c r="AX45">
        <f>(RANK(_calc_라운드기준!E45,_calc_라운드기준!$B45:$AT45,0)+COUNTIFS(_calc_라운드기준!$B45:$AT45,_calc_라운드기준!E45,$B$1:$AT$1,"&lt;"&amp;4))-(RANK(E45,$B45:$AT45,0)+COUNTIFS($B45:$AT45,E45,$B$1:$AT$1,"&lt;"&amp;4))</f>
        <v>-4</v>
      </c>
      <c r="AY45">
        <f>(RANK(_calc_라운드기준!F45,_calc_라운드기준!$B45:$AT45,0)+COUNTIFS(_calc_라운드기준!$B45:$AT45,_calc_라운드기준!F45,$B$1:$AT$1,"&lt;"&amp;5))-(RANK(F45,$B45:$AT45,0)+COUNTIFS($B45:$AT45,F45,$B$1:$AT$1,"&lt;"&amp;5))</f>
        <v>-18</v>
      </c>
      <c r="AZ45">
        <f>(RANK(_calc_라운드기준!G45,_calc_라운드기준!$B45:$AT45,0)+COUNTIFS(_calc_라운드기준!$B45:$AT45,_calc_라운드기준!G45,$B$1:$AT$1,"&lt;"&amp;6))-(RANK(G45,$B45:$AT45,0)+COUNTIFS($B45:$AT45,G45,$B$1:$AT$1,"&lt;"&amp;6))</f>
        <v>12</v>
      </c>
      <c r="BA45">
        <f>(RANK(_calc_라운드기준!H45,_calc_라운드기준!$B45:$AT45,0)+COUNTIFS(_calc_라운드기준!$B45:$AT45,_calc_라운드기준!H45,$B$1:$AT$1,"&lt;"&amp;7))-(RANK(H45,$B45:$AT45,0)+COUNTIFS($B45:$AT45,H45,$B$1:$AT$1,"&lt;"&amp;7))</f>
        <v>2</v>
      </c>
      <c r="BB45">
        <f>(RANK(_calc_라운드기준!I45,_calc_라운드기준!$B45:$AT45,0)+COUNTIFS(_calc_라운드기준!$B45:$AT45,_calc_라운드기준!I45,$B$1:$AT$1,"&lt;"&amp;8))-(RANK(I45,$B45:$AT45,0)+COUNTIFS($B45:$AT45,I45,$B$1:$AT$1,"&lt;"&amp;8))</f>
        <v>-16</v>
      </c>
      <c r="BC45">
        <f>(RANK(_calc_라운드기준!J45,_calc_라운드기준!$B45:$AT45,0)+COUNTIFS(_calc_라운드기준!$B45:$AT45,_calc_라운드기준!J45,$B$1:$AT$1,"&lt;"&amp;9))-(RANK(J45,$B45:$AT45,0)+COUNTIFS($B45:$AT45,J45,$B$1:$AT$1,"&lt;"&amp;9))</f>
        <v>-25</v>
      </c>
      <c r="BD45">
        <f>(RANK(_calc_라운드기준!K45,_calc_라운드기준!$B45:$AT45,0)+COUNTIFS(_calc_라운드기준!$B45:$AT45,_calc_라운드기준!K45,$B$1:$AT$1,"&lt;"&amp;10))-(RANK(K45,$B45:$AT45,0)+COUNTIFS($B45:$AT45,K45,$B$1:$AT$1,"&lt;"&amp;10))</f>
        <v>6</v>
      </c>
      <c r="BE45">
        <f>(RANK(_calc_라운드기준!L45,_calc_라운드기준!$B45:$AT45,0)+COUNTIFS(_calc_라운드기준!$B45:$AT45,_calc_라운드기준!L45,$B$1:$AT$1,"&lt;"&amp;11))-(RANK(L45,$B45:$AT45,0)+COUNTIFS($B45:$AT45,L45,$B$1:$AT$1,"&lt;"&amp;11))</f>
        <v>13</v>
      </c>
      <c r="BF45">
        <f>(RANK(_calc_라운드기준!M45,_calc_라운드기준!$B45:$AT45,0)+COUNTIFS(_calc_라운드기준!$B45:$AT45,_calc_라운드기준!M45,$B$1:$AT$1,"&lt;"&amp;12))-(RANK(M45,$B45:$AT45,0)+COUNTIFS($B45:$AT45,M45,$B$1:$AT$1,"&lt;"&amp;12))</f>
        <v>-9</v>
      </c>
      <c r="BG45">
        <f>(RANK(_calc_라운드기준!N45,_calc_라운드기준!$B45:$AT45,0)+COUNTIFS(_calc_라운드기준!$B45:$AT45,_calc_라운드기준!N45,$B$1:$AT$1,"&lt;"&amp;13))-(RANK(N45,$B45:$AT45,0)+COUNTIFS($B45:$AT45,N45,$B$1:$AT$1,"&lt;"&amp;13))</f>
        <v>1</v>
      </c>
      <c r="BH45">
        <f>(RANK(_calc_라운드기준!O45,_calc_라운드기준!$B45:$AT45,0)+COUNTIFS(_calc_라운드기준!$B45:$AT45,_calc_라운드기준!O45,$B$1:$AT$1,"&lt;"&amp;14))-(RANK(O45,$B45:$AT45,0)+COUNTIFS($B45:$AT45,O45,$B$1:$AT$1,"&lt;"&amp;14))</f>
        <v>18</v>
      </c>
      <c r="BI45">
        <f>(RANK(_calc_라운드기준!P45,_calc_라운드기준!$B45:$AT45,0)+COUNTIFS(_calc_라운드기준!$B45:$AT45,_calc_라운드기준!P45,$B$1:$AT$1,"&lt;"&amp;15))-(RANK(P45,$B45:$AT45,0)+COUNTIFS($B45:$AT45,P45,$B$1:$AT$1,"&lt;"&amp;15))</f>
        <v>-13</v>
      </c>
      <c r="BJ45">
        <f>(RANK(_calc_라운드기준!Q45,_calc_라운드기준!$B45:$AT45,0)+COUNTIFS(_calc_라운드기준!$B45:$AT45,_calc_라운드기준!Q45,$B$1:$AT$1,"&lt;"&amp;16))-(RANK(Q45,$B45:$AT45,0)+COUNTIFS($B45:$AT45,Q45,$B$1:$AT$1,"&lt;"&amp;16))</f>
        <v>-4</v>
      </c>
      <c r="BK45">
        <f>(RANK(_calc_라운드기준!R45,_calc_라운드기준!$B45:$AT45,0)+COUNTIFS(_calc_라운드기준!$B45:$AT45,_calc_라운드기준!R45,$B$1:$AT$1,"&lt;"&amp;17))-(RANK(R45,$B45:$AT45,0)+COUNTIFS($B45:$AT45,R45,$B$1:$AT$1,"&lt;"&amp;17))</f>
        <v>-3</v>
      </c>
      <c r="BL45">
        <f>(RANK(_calc_라운드기준!S45,_calc_라운드기준!$B45:$AT45,0)+COUNTIFS(_calc_라운드기준!$B45:$AT45,_calc_라운드기준!S45,$B$1:$AT$1,"&lt;"&amp;18))-(RANK(S45,$B45:$AT45,0)+COUNTIFS($B45:$AT45,S45,$B$1:$AT$1,"&lt;"&amp;18))</f>
        <v>-1</v>
      </c>
      <c r="BM45">
        <f>(RANK(_calc_라운드기준!T45,_calc_라운드기준!$B45:$AT45,0)+COUNTIFS(_calc_라운드기준!$B45:$AT45,_calc_라운드기준!T45,$B$1:$AT$1,"&lt;"&amp;19))-(RANK(T45,$B45:$AT45,0)+COUNTIFS($B45:$AT45,T45,$B$1:$AT$1,"&lt;"&amp;19))</f>
        <v>22</v>
      </c>
      <c r="BN45">
        <f>(RANK(_calc_라운드기준!U45,_calc_라운드기준!$B45:$AT45,0)+COUNTIFS(_calc_라운드기준!$B45:$AT45,_calc_라운드기준!U45,$B$1:$AT$1,"&lt;"&amp;20))-(RANK(U45,$B45:$AT45,0)+COUNTIFS($B45:$AT45,U45,$B$1:$AT$1,"&lt;"&amp;20))</f>
        <v>-5</v>
      </c>
      <c r="BO45">
        <f>(RANK(_calc_라운드기준!V45,_calc_라운드기준!$B45:$AT45,0)+COUNTIFS(_calc_라운드기준!$B45:$AT45,_calc_라운드기준!V45,$B$1:$AT$1,"&lt;"&amp;21))-(RANK(V45,$B45:$AT45,0)+COUNTIFS($B45:$AT45,V45,$B$1:$AT$1,"&lt;"&amp;21))</f>
        <v>23</v>
      </c>
      <c r="BP45">
        <f>(RANK(_calc_라운드기준!W45,_calc_라운드기준!$B45:$AT45,0)+COUNTIFS(_calc_라운드기준!$B45:$AT45,_calc_라운드기준!W45,$B$1:$AT$1,"&lt;"&amp;22))-(RANK(W45,$B45:$AT45,0)+COUNTIFS($B45:$AT45,W45,$B$1:$AT$1,"&lt;"&amp;22))</f>
        <v>17</v>
      </c>
      <c r="BQ45">
        <f>(RANK(_calc_라운드기준!X45,_calc_라운드기준!$B45:$AT45,0)+COUNTIFS(_calc_라운드기준!$B45:$AT45,_calc_라운드기준!X45,$B$1:$AT$1,"&lt;"&amp;23))-(RANK(X45,$B45:$AT45,0)+COUNTIFS($B45:$AT45,X45,$B$1:$AT$1,"&lt;"&amp;23))</f>
        <v>-15</v>
      </c>
      <c r="BR45">
        <f>(RANK(_calc_라운드기준!Y45,_calc_라운드기준!$B45:$AT45,0)+COUNTIFS(_calc_라운드기준!$B45:$AT45,_calc_라운드기준!Y45,$B$1:$AT$1,"&lt;"&amp;24))-(RANK(Y45,$B45:$AT45,0)+COUNTIFS($B45:$AT45,Y45,$B$1:$AT$1,"&lt;"&amp;24))</f>
        <v>-3</v>
      </c>
      <c r="BS45">
        <f>(RANK(_calc_라운드기준!Z45,_calc_라운드기준!$B45:$AT45,0)+COUNTIFS(_calc_라운드기준!$B45:$AT45,_calc_라운드기준!Z45,$B$1:$AT$1,"&lt;"&amp;25))-(RANK(Z45,$B45:$AT45,0)+COUNTIFS($B45:$AT45,Z45,$B$1:$AT$1,"&lt;"&amp;25))</f>
        <v>-26</v>
      </c>
      <c r="BT45">
        <f>(RANK(_calc_라운드기준!AA45,_calc_라운드기준!$B45:$AT45,0)+COUNTIFS(_calc_라운드기준!$B45:$AT45,_calc_라운드기준!AA45,$B$1:$AT$1,"&lt;"&amp;26))-(RANK(AA45,$B45:$AT45,0)+COUNTIFS($B45:$AT45,AA45,$B$1:$AT$1,"&lt;"&amp;26))</f>
        <v>4</v>
      </c>
      <c r="BU45">
        <f>(RANK(_calc_라운드기준!AB45,_calc_라운드기준!$B45:$AT45,0)+COUNTIFS(_calc_라운드기준!$B45:$AT45,_calc_라운드기준!AB45,$B$1:$AT$1,"&lt;"&amp;27))-(RANK(AB45,$B45:$AT45,0)+COUNTIFS($B45:$AT45,AB45,$B$1:$AT$1,"&lt;"&amp;27))</f>
        <v>-16</v>
      </c>
      <c r="BV45">
        <f>(RANK(_calc_라운드기준!AC45,_calc_라운드기준!$B45:$AT45,0)+COUNTIFS(_calc_라운드기준!$B45:$AT45,_calc_라운드기준!AC45,$B$1:$AT$1,"&lt;"&amp;28))-(RANK(AC45,$B45:$AT45,0)+COUNTIFS($B45:$AT45,AC45,$B$1:$AT$1,"&lt;"&amp;28))</f>
        <v>3</v>
      </c>
      <c r="BW45">
        <f>(RANK(_calc_라운드기준!AD45,_calc_라운드기준!$B45:$AT45,0)+COUNTIFS(_calc_라운드기준!$B45:$AT45,_calc_라운드기준!AD45,$B$1:$AT$1,"&lt;"&amp;29))-(RANK(AD45,$B45:$AT45,0)+COUNTIFS($B45:$AT45,AD45,$B$1:$AT$1,"&lt;"&amp;29))</f>
        <v>-17</v>
      </c>
      <c r="BX45">
        <f>(RANK(_calc_라운드기준!AE45,_calc_라운드기준!$B45:$AT45,0)+COUNTIFS(_calc_라운드기준!$B45:$AT45,_calc_라운드기준!AE45,$B$1:$AT$1,"&lt;"&amp;30))-(RANK(AE45,$B45:$AT45,0)+COUNTIFS($B45:$AT45,AE45,$B$1:$AT$1,"&lt;"&amp;30))</f>
        <v>20</v>
      </c>
      <c r="BY45">
        <f>(RANK(_calc_라운드기준!AF45,_calc_라운드기준!$B45:$AT45,0)+COUNTIFS(_calc_라운드기준!$B45:$AT45,_calc_라운드기준!AF45,$B$1:$AT$1,"&lt;"&amp;31))-(RANK(AF45,$B45:$AT45,0)+COUNTIFS($B45:$AT45,AF45,$B$1:$AT$1,"&lt;"&amp;31))</f>
        <v>1</v>
      </c>
      <c r="BZ45">
        <f>(RANK(_calc_라운드기준!AG45,_calc_라운드기준!$B45:$AT45,0)+COUNTIFS(_calc_라운드기준!$B45:$AT45,_calc_라운드기준!AG45,$B$1:$AT$1,"&lt;"&amp;32))-(RANK(AG45,$B45:$AT45,0)+COUNTIFS($B45:$AT45,AG45,$B$1:$AT$1,"&lt;"&amp;32))</f>
        <v>2</v>
      </c>
      <c r="CA45">
        <f>(RANK(_calc_라운드기준!AH45,_calc_라운드기준!$B45:$AT45,0)+COUNTIFS(_calc_라운드기준!$B45:$AT45,_calc_라운드기준!AH45,$B$1:$AT$1,"&lt;"&amp;33))-(RANK(AH45,$B45:$AT45,0)+COUNTIFS($B45:$AT45,AH45,$B$1:$AT$1,"&lt;"&amp;33))</f>
        <v>22</v>
      </c>
      <c r="CB45">
        <f>(RANK(_calc_라운드기준!AI45,_calc_라운드기준!$B45:$AT45,0)+COUNTIFS(_calc_라운드기준!$B45:$AT45,_calc_라운드기준!AI45,$B$1:$AT$1,"&lt;"&amp;34))-(RANK(AI45,$B45:$AT45,0)+COUNTIFS($B45:$AT45,AI45,$B$1:$AT$1,"&lt;"&amp;34))</f>
        <v>21</v>
      </c>
      <c r="CC45">
        <f>(RANK(_calc_라운드기준!AJ45,_calc_라운드기준!$B45:$AT45,0)+COUNTIFS(_calc_라운드기준!$B45:$AT45,_calc_라운드기준!AJ45,$B$1:$AT$1,"&lt;"&amp;35))-(RANK(AJ45,$B45:$AT45,0)+COUNTIFS($B45:$AT45,AJ45,$B$1:$AT$1,"&lt;"&amp;35))</f>
        <v>13</v>
      </c>
      <c r="CD45">
        <f>(RANK(_calc_라운드기준!AK45,_calc_라운드기준!$B45:$AT45,0)+COUNTIFS(_calc_라운드기준!$B45:$AT45,_calc_라운드기준!AK45,$B$1:$AT$1,"&lt;"&amp;36))-(RANK(AK45,$B45:$AT45,0)+COUNTIFS($B45:$AT45,AK45,$B$1:$AT$1,"&lt;"&amp;36))</f>
        <v>-4</v>
      </c>
      <c r="CE45">
        <f>(RANK(_calc_라운드기준!AL45,_calc_라운드기준!$B45:$AT45,0)+COUNTIFS(_calc_라운드기준!$B45:$AT45,_calc_라운드기준!AL45,$B$1:$AT$1,"&lt;"&amp;37))-(RANK(AL45,$B45:$AT45,0)+COUNTIFS($B45:$AT45,AL45,$B$1:$AT$1,"&lt;"&amp;37))</f>
        <v>-6</v>
      </c>
      <c r="CF45">
        <f>(RANK(_calc_라운드기준!AM45,_calc_라운드기준!$B45:$AT45,0)+COUNTIFS(_calc_라운드기준!$B45:$AT45,_calc_라운드기준!AM45,$B$1:$AT$1,"&lt;"&amp;38))-(RANK(AM45,$B45:$AT45,0)+COUNTIFS($B45:$AT45,AM45,$B$1:$AT$1,"&lt;"&amp;38))</f>
        <v>-1</v>
      </c>
      <c r="CG45">
        <f>(RANK(_calc_라운드기준!AN45,_calc_라운드기준!$B45:$AT45,0)+COUNTIFS(_calc_라운드기준!$B45:$AT45,_calc_라운드기준!AN45,$B$1:$AT$1,"&lt;"&amp;39))-(RANK(AN45,$B45:$AT45,0)+COUNTIFS($B45:$AT45,AN45,$B$1:$AT$1,"&lt;"&amp;39))</f>
        <v>-34</v>
      </c>
      <c r="CH45">
        <f>(RANK(_calc_라운드기준!AO45,_calc_라운드기준!$B45:$AT45,0)+COUNTIFS(_calc_라운드기준!$B45:$AT45,_calc_라운드기준!AO45,$B$1:$AT$1,"&lt;"&amp;40))-(RANK(AO45,$B45:$AT45,0)+COUNTIFS($B45:$AT45,AO45,$B$1:$AT$1,"&lt;"&amp;40))</f>
        <v>13</v>
      </c>
      <c r="CI45">
        <f>(RANK(_calc_라운드기준!AP45,_calc_라운드기준!$B45:$AT45,0)+COUNTIFS(_calc_라운드기준!$B45:$AT45,_calc_라운드기준!AP45,$B$1:$AT$1,"&lt;"&amp;41))-(RANK(AP45,$B45:$AT45,0)+COUNTIFS($B45:$AT45,AP45,$B$1:$AT$1,"&lt;"&amp;41))</f>
        <v>-2</v>
      </c>
      <c r="CJ45">
        <f>(RANK(_calc_라운드기준!AQ45,_calc_라운드기준!$B45:$AT45,0)+COUNTIFS(_calc_라운드기준!$B45:$AT45,_calc_라운드기준!AQ45,$B$1:$AT$1,"&lt;"&amp;42))-(RANK(AQ45,$B45:$AT45,0)+COUNTIFS($B45:$AT45,AQ45,$B$1:$AT$1,"&lt;"&amp;42))</f>
        <v>-11</v>
      </c>
      <c r="CK45">
        <f>(RANK(_calc_라운드기준!AR45,_calc_라운드기준!$B45:$AT45,0)+COUNTIFS(_calc_라운드기준!$B45:$AT45,_calc_라운드기준!AR45,$B$1:$AT$1,"&lt;"&amp;43))-(RANK(AR45,$B45:$AT45,0)+COUNTIFS($B45:$AT45,AR45,$B$1:$AT$1,"&lt;"&amp;43))</f>
        <v>3</v>
      </c>
      <c r="CL45">
        <f>(RANK(_calc_라운드기준!AS45,_calc_라운드기준!$B45:$AT45,0)+COUNTIFS(_calc_라운드기준!$B45:$AT45,_calc_라운드기준!AS45,$B$1:$AT$1,"&lt;"&amp;44))-(RANK(AS45,$B45:$AT45,0)+COUNTIFS($B45:$AT45,AS45,$B$1:$AT$1,"&lt;"&amp;44))</f>
        <v>9</v>
      </c>
      <c r="CM45">
        <f>(RANK(_calc_라운드기준!AT45,_calc_라운드기준!$B45:$AT45,0)+COUNTIFS(_calc_라운드기준!$B45:$AT45,_calc_라운드기준!AT45,$B$1:$AT$1,"&lt;"&amp;45))-(RANK(AT45,$B45:$AT45,0)+COUNTIFS($B45:$AT45,AT45,$B$1:$AT$1,"&lt;"&amp;45))</f>
        <v>26</v>
      </c>
      <c r="CN45">
        <f t="shared" si="45"/>
        <v>28</v>
      </c>
      <c r="CO45">
        <f t="shared" si="46"/>
        <v>36</v>
      </c>
      <c r="CP45">
        <f t="shared" si="47"/>
        <v>24</v>
      </c>
      <c r="CQ45">
        <f t="shared" si="48"/>
        <v>29</v>
      </c>
      <c r="CR45">
        <f t="shared" si="49"/>
        <v>42</v>
      </c>
      <c r="CS45">
        <f t="shared" si="50"/>
        <v>12</v>
      </c>
      <c r="CT45">
        <f t="shared" si="51"/>
        <v>18</v>
      </c>
      <c r="CU45">
        <f t="shared" si="52"/>
        <v>39</v>
      </c>
      <c r="CV45">
        <f t="shared" si="53"/>
        <v>43</v>
      </c>
      <c r="CW45">
        <f t="shared" si="54"/>
        <v>14</v>
      </c>
      <c r="CX45">
        <f t="shared" si="55"/>
        <v>9</v>
      </c>
      <c r="CY45">
        <f t="shared" si="56"/>
        <v>34</v>
      </c>
      <c r="CZ45">
        <f t="shared" si="57"/>
        <v>20</v>
      </c>
      <c r="DA45">
        <f t="shared" si="58"/>
        <v>7</v>
      </c>
      <c r="DB45">
        <f t="shared" si="59"/>
        <v>37</v>
      </c>
      <c r="DC45">
        <f t="shared" si="60"/>
        <v>30</v>
      </c>
      <c r="DD45">
        <f t="shared" si="61"/>
        <v>26</v>
      </c>
      <c r="DE45">
        <f t="shared" si="62"/>
        <v>22</v>
      </c>
      <c r="DF45">
        <f t="shared" si="63"/>
        <v>3</v>
      </c>
      <c r="DG45">
        <f t="shared" si="64"/>
        <v>32</v>
      </c>
      <c r="DH45">
        <f t="shared" si="65"/>
        <v>2</v>
      </c>
      <c r="DI45">
        <f t="shared" si="66"/>
        <v>8</v>
      </c>
      <c r="DJ45">
        <f t="shared" si="67"/>
        <v>38</v>
      </c>
      <c r="DK45">
        <f t="shared" si="68"/>
        <v>27</v>
      </c>
      <c r="DL45">
        <f t="shared" si="69"/>
        <v>44</v>
      </c>
      <c r="DM45">
        <f t="shared" si="70"/>
        <v>15</v>
      </c>
      <c r="DN45">
        <f t="shared" si="71"/>
        <v>40</v>
      </c>
      <c r="DO45">
        <f t="shared" si="72"/>
        <v>16</v>
      </c>
      <c r="DP45">
        <f t="shared" si="73"/>
        <v>41</v>
      </c>
      <c r="DQ45">
        <f t="shared" si="74"/>
        <v>6</v>
      </c>
      <c r="DR45">
        <f t="shared" si="75"/>
        <v>21</v>
      </c>
      <c r="DS45">
        <f t="shared" si="76"/>
        <v>19</v>
      </c>
      <c r="DT45">
        <f t="shared" si="77"/>
        <v>4</v>
      </c>
      <c r="DU45">
        <f t="shared" si="78"/>
        <v>5</v>
      </c>
      <c r="DV45">
        <f t="shared" si="79"/>
        <v>10</v>
      </c>
      <c r="DW45">
        <f t="shared" si="80"/>
        <v>31</v>
      </c>
      <c r="DX45">
        <f t="shared" si="81"/>
        <v>33</v>
      </c>
      <c r="DY45">
        <f t="shared" si="82"/>
        <v>23</v>
      </c>
      <c r="DZ45">
        <f t="shared" si="83"/>
        <v>45</v>
      </c>
      <c r="EA45">
        <f t="shared" si="84"/>
        <v>11</v>
      </c>
      <c r="EB45">
        <f t="shared" si="85"/>
        <v>25</v>
      </c>
      <c r="EC45">
        <f t="shared" si="86"/>
        <v>35</v>
      </c>
      <c r="ED45">
        <f t="shared" si="87"/>
        <v>17</v>
      </c>
      <c r="EE45">
        <f t="shared" si="88"/>
        <v>13</v>
      </c>
      <c r="EF45">
        <f t="shared" si="89"/>
        <v>1</v>
      </c>
    </row>
    <row r="46" spans="1:136" ht="16.5" customHeight="1">
      <c r="A46">
        <f>_calc_라운드기준!A46</f>
        <v>1200</v>
      </c>
      <c r="B46">
        <f>INDEX(_calc_누적빈도!B:B,$A46)-INDEX(_calc_누적빈도!B:B,$A46-기준150회_후보!$B$1)</f>
        <v>17</v>
      </c>
      <c r="C46">
        <f>INDEX(_calc_누적빈도!C:C,$A46)-INDEX(_calc_누적빈도!C:C,$A46-기준150회_후보!$B$1)</f>
        <v>9</v>
      </c>
      <c r="D46">
        <f>INDEX(_calc_누적빈도!D:D,$A46)-INDEX(_calc_누적빈도!D:D,$A46-기준150회_후보!$B$1)</f>
        <v>27</v>
      </c>
      <c r="E46">
        <f>INDEX(_calc_누적빈도!E:E,$A46)-INDEX(_calc_누적빈도!E:E,$A46-기준150회_후보!$B$1)</f>
        <v>17</v>
      </c>
      <c r="F46">
        <f>INDEX(_calc_누적빈도!F:F,$A46)-INDEX(_calc_누적빈도!F:F,$A46-기준150회_후보!$B$1)</f>
        <v>11</v>
      </c>
      <c r="G46">
        <f>INDEX(_calc_누적빈도!G:G,$A46)-INDEX(_calc_누적빈도!G:G,$A46-기준150회_후보!$B$1)</f>
        <v>28</v>
      </c>
      <c r="H46">
        <f>INDEX(_calc_누적빈도!H:H,$A46)-INDEX(_calc_누적빈도!H:H,$A46-기준150회_후보!$B$1)</f>
        <v>28</v>
      </c>
      <c r="I46">
        <f>INDEX(_calc_누적빈도!I:I,$A46)-INDEX(_calc_누적빈도!I:I,$A46-기준150회_후보!$B$1)</f>
        <v>17</v>
      </c>
      <c r="J46">
        <f>INDEX(_calc_누적빈도!J:J,$A46)-INDEX(_calc_누적빈도!J:J,$A46-기준150회_후보!$B$1)</f>
        <v>18</v>
      </c>
      <c r="K46">
        <f>INDEX(_calc_누적빈도!K:K,$A46)-INDEX(_calc_누적빈도!K:K,$A46-기준150회_후보!$B$1)</f>
        <v>17</v>
      </c>
      <c r="L46">
        <f>INDEX(_calc_누적빈도!L:L,$A46)-INDEX(_calc_누적빈도!L:L,$A46-기준150회_후보!$B$1)</f>
        <v>20</v>
      </c>
      <c r="M46">
        <f>INDEX(_calc_누적빈도!M:M,$A46)-INDEX(_calc_누적빈도!M:M,$A46-기준150회_후보!$B$1)</f>
        <v>22</v>
      </c>
      <c r="N46">
        <f>INDEX(_calc_누적빈도!N:N,$A46)-INDEX(_calc_누적빈도!N:N,$A46-기준150회_후보!$B$1)</f>
        <v>25</v>
      </c>
      <c r="O46">
        <f>INDEX(_calc_누적빈도!O:O,$A46)-INDEX(_calc_누적빈도!O:O,$A46-기준150회_후보!$B$1)</f>
        <v>19</v>
      </c>
      <c r="P46">
        <f>INDEX(_calc_누적빈도!P:P,$A46)-INDEX(_calc_누적빈도!P:P,$A46-기준150회_후보!$B$1)</f>
        <v>18</v>
      </c>
      <c r="Q46">
        <f>INDEX(_calc_누적빈도!Q:Q,$A46)-INDEX(_calc_누적빈도!Q:Q,$A46-기준150회_후보!$B$1)</f>
        <v>25</v>
      </c>
      <c r="R46">
        <f>INDEX(_calc_누적빈도!R:R,$A46)-INDEX(_calc_누적빈도!R:R,$A46-기준150회_후보!$B$1)</f>
        <v>15</v>
      </c>
      <c r="S46">
        <f>INDEX(_calc_누적빈도!S:S,$A46)-INDEX(_calc_누적빈도!S:S,$A46-기준150회_후보!$B$1)</f>
        <v>16</v>
      </c>
      <c r="T46">
        <f>INDEX(_calc_누적빈도!T:T,$A46)-INDEX(_calc_누적빈도!T:T,$A46-기준150회_후보!$B$1)</f>
        <v>27</v>
      </c>
      <c r="U46">
        <f>INDEX(_calc_누적빈도!U:U,$A46)-INDEX(_calc_누적빈도!U:U,$A46-기준150회_후보!$B$1)</f>
        <v>18</v>
      </c>
      <c r="V46">
        <f>INDEX(_calc_누적빈도!V:V,$A46)-INDEX(_calc_누적빈도!V:V,$A46-기준150회_후보!$B$1)</f>
        <v>22</v>
      </c>
      <c r="W46">
        <f>INDEX(_calc_누적빈도!W:W,$A46)-INDEX(_calc_누적빈도!W:W,$A46-기준150회_후보!$B$1)</f>
        <v>19</v>
      </c>
      <c r="X46">
        <f>INDEX(_calc_누적빈도!X:X,$A46)-INDEX(_calc_누적빈도!X:X,$A46-기준150회_후보!$B$1)</f>
        <v>19</v>
      </c>
      <c r="Y46">
        <f>INDEX(_calc_누적빈도!Y:Y,$A46)-INDEX(_calc_누적빈도!Y:Y,$A46-기준150회_후보!$B$1)</f>
        <v>22</v>
      </c>
      <c r="Z46">
        <f>INDEX(_calc_누적빈도!Z:Z,$A46)-INDEX(_calc_누적빈도!Z:Z,$A46-기준150회_후보!$B$1)</f>
        <v>14</v>
      </c>
      <c r="AA46">
        <f>INDEX(_calc_누적빈도!AA:AA,$A46)-INDEX(_calc_누적빈도!AA:AA,$A46-기준150회_후보!$B$1)</f>
        <v>22</v>
      </c>
      <c r="AB46">
        <f>INDEX(_calc_누적빈도!AB:AB,$A46)-INDEX(_calc_누적빈도!AB:AB,$A46-기준150회_후보!$B$1)</f>
        <v>21</v>
      </c>
      <c r="AC46">
        <f>INDEX(_calc_누적빈도!AC:AC,$A46)-INDEX(_calc_누적빈도!AC:AC,$A46-기준150회_후보!$B$1)</f>
        <v>24</v>
      </c>
      <c r="AD46">
        <f>INDEX(_calc_누적빈도!AD:AD,$A46)-INDEX(_calc_누적빈도!AD:AD,$A46-기준150회_후보!$B$1)</f>
        <v>18</v>
      </c>
      <c r="AE46">
        <f>INDEX(_calc_누적빈도!AE:AE,$A46)-INDEX(_calc_누적빈도!AE:AE,$A46-기준150회_후보!$B$1)</f>
        <v>29</v>
      </c>
      <c r="AF46">
        <f>INDEX(_calc_누적빈도!AF:AF,$A46)-INDEX(_calc_누적빈도!AF:AF,$A46-기준150회_후보!$B$1)</f>
        <v>20</v>
      </c>
      <c r="AG46">
        <f>INDEX(_calc_누적빈도!AG:AG,$A46)-INDEX(_calc_누적빈도!AG:AG,$A46-기준150회_후보!$B$1)</f>
        <v>20</v>
      </c>
      <c r="AH46">
        <f>INDEX(_calc_누적빈도!AH:AH,$A46)-INDEX(_calc_누적빈도!AH:AH,$A46-기준150회_후보!$B$1)</f>
        <v>26</v>
      </c>
      <c r="AI46">
        <f>INDEX(_calc_누적빈도!AI:AI,$A46)-INDEX(_calc_누적빈도!AI:AI,$A46-기준150회_후보!$B$1)</f>
        <v>20</v>
      </c>
      <c r="AJ46">
        <f>INDEX(_calc_누적빈도!AJ:AJ,$A46)-INDEX(_calc_누적빈도!AJ:AJ,$A46-기준150회_후보!$B$1)</f>
        <v>23</v>
      </c>
      <c r="AK46">
        <f>INDEX(_calc_누적빈도!AK:AK,$A46)-INDEX(_calc_누적빈도!AK:AK,$A46-기준150회_후보!$B$1)</f>
        <v>17</v>
      </c>
      <c r="AL46">
        <f>INDEX(_calc_누적빈도!AL:AL,$A46)-INDEX(_calc_누적빈도!AL:AL,$A46-기준150회_후보!$B$1)</f>
        <v>23</v>
      </c>
      <c r="AM46">
        <f>INDEX(_calc_누적빈도!AM:AM,$A46)-INDEX(_calc_누적빈도!AM:AM,$A46-기준150회_후보!$B$1)</f>
        <v>27</v>
      </c>
      <c r="AN46">
        <f>INDEX(_calc_누적빈도!AN:AN,$A46)-INDEX(_calc_누적빈도!AN:AN,$A46-기준150회_후보!$B$1)</f>
        <v>13</v>
      </c>
      <c r="AO46">
        <f>INDEX(_calc_누적빈도!AO:AO,$A46)-INDEX(_calc_누적빈도!AO:AO,$A46-기준150회_후보!$B$1)</f>
        <v>25</v>
      </c>
      <c r="AP46">
        <f>INDEX(_calc_누적빈도!AP:AP,$A46)-INDEX(_calc_누적빈도!AP:AP,$A46-기준150회_후보!$B$1)</f>
        <v>14</v>
      </c>
      <c r="AQ46">
        <f>INDEX(_calc_누적빈도!AQ:AQ,$A46)-INDEX(_calc_누적빈도!AQ:AQ,$A46-기준150회_후보!$B$1)</f>
        <v>13</v>
      </c>
      <c r="AR46">
        <f>INDEX(_calc_누적빈도!AR:AR,$A46)-INDEX(_calc_누적빈도!AR:AR,$A46-기준150회_후보!$B$1)</f>
        <v>15</v>
      </c>
      <c r="AS46">
        <f>INDEX(_calc_누적빈도!AS:AS,$A46)-INDEX(_calc_누적빈도!AS:AS,$A46-기준150회_후보!$B$1)</f>
        <v>17</v>
      </c>
      <c r="AT46">
        <f>INDEX(_calc_누적빈도!AT:AT,$A46)-INDEX(_calc_누적빈도!AT:AT,$A46-기준150회_후보!$B$1)</f>
        <v>23</v>
      </c>
      <c r="AU46">
        <f>(RANK(_calc_라운드기준!B46,_calc_라운드기준!$B46:$AT46,0)+COUNTIFS(_calc_라운드기준!$B46:$AT46,_calc_라운드기준!B46,$B$1:$AT$1,"&lt;"&amp;1))-(RANK(B46,$B46:$AT46,0)+COUNTIFS($B46:$AT46,B46,$B$1:$AT$1,"&lt;"&amp;1))</f>
        <v>2</v>
      </c>
      <c r="AV46">
        <f>(RANK(_calc_라운드기준!C46,_calc_라운드기준!$B46:$AT46,0)+COUNTIFS(_calc_라운드기준!$B46:$AT46,_calc_라운드기준!C46,$B$1:$AT$1,"&lt;"&amp;2))-(RANK(C46,$B46:$AT46,0)+COUNTIFS($B46:$AT46,C46,$B$1:$AT$1,"&lt;"&amp;2))</f>
        <v>-6</v>
      </c>
      <c r="AW46">
        <f>(RANK(_calc_라운드기준!D46,_calc_라운드기준!$B46:$AT46,0)+COUNTIFS(_calc_라운드기준!$B46:$AT46,_calc_라운드기준!D46,$B$1:$AT$1,"&lt;"&amp;3))-(RANK(D46,$B46:$AT46,0)+COUNTIFS($B46:$AT46,D46,$B$1:$AT$1,"&lt;"&amp;3))</f>
        <v>-3</v>
      </c>
      <c r="AX46">
        <f>(RANK(_calc_라운드기준!E46,_calc_라운드기준!$B46:$AT46,0)+COUNTIFS(_calc_라운드기준!$B46:$AT46,_calc_라운드기준!E46,$B$1:$AT$1,"&lt;"&amp;4))-(RANK(E46,$B46:$AT46,0)+COUNTIFS($B46:$AT46,E46,$B$1:$AT$1,"&lt;"&amp;4))</f>
        <v>2</v>
      </c>
      <c r="AY46">
        <f>(RANK(_calc_라운드기준!F46,_calc_라운드기준!$B46:$AT46,0)+COUNTIFS(_calc_라운드기준!$B46:$AT46,_calc_라운드기준!F46,$B$1:$AT$1,"&lt;"&amp;5))-(RANK(F46,$B46:$AT46,0)+COUNTIFS($B46:$AT46,F46,$B$1:$AT$1,"&lt;"&amp;5))</f>
        <v>-21</v>
      </c>
      <c r="AZ46">
        <f>(RANK(_calc_라운드기준!G46,_calc_라운드기준!$B46:$AT46,0)+COUNTIFS(_calc_라운드기준!$B46:$AT46,_calc_라운드기준!G46,$B$1:$AT$1,"&lt;"&amp;6))-(RANK(G46,$B46:$AT46,0)+COUNTIFS($B46:$AT46,G46,$B$1:$AT$1,"&lt;"&amp;6))</f>
        <v>15</v>
      </c>
      <c r="BA46">
        <f>(RANK(_calc_라운드기준!H46,_calc_라운드기준!$B46:$AT46,0)+COUNTIFS(_calc_라운드기준!$B46:$AT46,_calc_라운드기준!H46,$B$1:$AT$1,"&lt;"&amp;7))-(RANK(H46,$B46:$AT46,0)+COUNTIFS($B46:$AT46,H46,$B$1:$AT$1,"&lt;"&amp;7))</f>
        <v>2</v>
      </c>
      <c r="BB46">
        <f>(RANK(_calc_라운드기준!I46,_calc_라운드기준!$B46:$AT46,0)+COUNTIFS(_calc_라운드기준!$B46:$AT46,_calc_라운드기준!I46,$B$1:$AT$1,"&lt;"&amp;8))-(RANK(I46,$B46:$AT46,0)+COUNTIFS($B46:$AT46,I46,$B$1:$AT$1,"&lt;"&amp;8))</f>
        <v>-24</v>
      </c>
      <c r="BC46">
        <f>(RANK(_calc_라운드기준!J46,_calc_라운드기준!$B46:$AT46,0)+COUNTIFS(_calc_라운드기준!$B46:$AT46,_calc_라운드기준!J46,$B$1:$AT$1,"&lt;"&amp;9))-(RANK(J46,$B46:$AT46,0)+COUNTIFS($B46:$AT46,J46,$B$1:$AT$1,"&lt;"&amp;9))</f>
        <v>-25</v>
      </c>
      <c r="BD46">
        <f>(RANK(_calc_라운드기준!K46,_calc_라운드기준!$B46:$AT46,0)+COUNTIFS(_calc_라운드기준!$B46:$AT46,_calc_라운드기준!K46,$B$1:$AT$1,"&lt;"&amp;10))-(RANK(K46,$B46:$AT46,0)+COUNTIFS($B46:$AT46,K46,$B$1:$AT$1,"&lt;"&amp;10))</f>
        <v>6</v>
      </c>
      <c r="BE46">
        <f>(RANK(_calc_라운드기준!L46,_calc_라운드기준!$B46:$AT46,0)+COUNTIFS(_calc_라운드기준!$B46:$AT46,_calc_라운드기준!L46,$B$1:$AT$1,"&lt;"&amp;11))-(RANK(L46,$B46:$AT46,0)+COUNTIFS($B46:$AT46,L46,$B$1:$AT$1,"&lt;"&amp;11))</f>
        <v>15</v>
      </c>
      <c r="BF46">
        <f>(RANK(_calc_라운드기준!M46,_calc_라운드기준!$B46:$AT46,0)+COUNTIFS(_calc_라운드기준!$B46:$AT46,_calc_라운드기준!M46,$B$1:$AT$1,"&lt;"&amp;12))-(RANK(M46,$B46:$AT46,0)+COUNTIFS($B46:$AT46,M46,$B$1:$AT$1,"&lt;"&amp;12))</f>
        <v>-5</v>
      </c>
      <c r="BG46">
        <f>(RANK(_calc_라운드기준!N46,_calc_라운드기준!$B46:$AT46,0)+COUNTIFS(_calc_라운드기준!$B46:$AT46,_calc_라운드기준!N46,$B$1:$AT$1,"&lt;"&amp;13))-(RANK(N46,$B46:$AT46,0)+COUNTIFS($B46:$AT46,N46,$B$1:$AT$1,"&lt;"&amp;13))</f>
        <v>3</v>
      </c>
      <c r="BH46">
        <f>(RANK(_calc_라운드기준!O46,_calc_라운드기준!$B46:$AT46,0)+COUNTIFS(_calc_라운드기준!$B46:$AT46,_calc_라운드기준!O46,$B$1:$AT$1,"&lt;"&amp;14))-(RANK(O46,$B46:$AT46,0)+COUNTIFS($B46:$AT46,O46,$B$1:$AT$1,"&lt;"&amp;14))</f>
        <v>17</v>
      </c>
      <c r="BI46">
        <f>(RANK(_calc_라운드기준!P46,_calc_라운드기준!$B46:$AT46,0)+COUNTIFS(_calc_라운드기준!$B46:$AT46,_calc_라운드기준!P46,$B$1:$AT$1,"&lt;"&amp;15))-(RANK(P46,$B46:$AT46,0)+COUNTIFS($B46:$AT46,P46,$B$1:$AT$1,"&lt;"&amp;15))</f>
        <v>-10</v>
      </c>
      <c r="BJ46">
        <f>(RANK(_calc_라운드기준!Q46,_calc_라운드기준!$B46:$AT46,0)+COUNTIFS(_calc_라운드기준!$B46:$AT46,_calc_라운드기준!Q46,$B$1:$AT$1,"&lt;"&amp;16))-(RANK(Q46,$B46:$AT46,0)+COUNTIFS($B46:$AT46,Q46,$B$1:$AT$1,"&lt;"&amp;16))</f>
        <v>-3</v>
      </c>
      <c r="BK46">
        <f>(RANK(_calc_라운드기준!R46,_calc_라운드기준!$B46:$AT46,0)+COUNTIFS(_calc_라운드기준!$B46:$AT46,_calc_라운드기준!R46,$B$1:$AT$1,"&lt;"&amp;17))-(RANK(R46,$B46:$AT46,0)+COUNTIFS($B46:$AT46,R46,$B$1:$AT$1,"&lt;"&amp;17))</f>
        <v>-2</v>
      </c>
      <c r="BL46">
        <f>(RANK(_calc_라운드기준!S46,_calc_라운드기준!$B46:$AT46,0)+COUNTIFS(_calc_라운드기준!$B46:$AT46,_calc_라운드기준!S46,$B$1:$AT$1,"&lt;"&amp;18))-(RANK(S46,$B46:$AT46,0)+COUNTIFS($B46:$AT46,S46,$B$1:$AT$1,"&lt;"&amp;18))</f>
        <v>-13</v>
      </c>
      <c r="BM46">
        <f>(RANK(_calc_라운드기준!T46,_calc_라운드기준!$B46:$AT46,0)+COUNTIFS(_calc_라운드기준!$B46:$AT46,_calc_라운드기준!T46,$B$1:$AT$1,"&lt;"&amp;19))-(RANK(T46,$B46:$AT46,0)+COUNTIFS($B46:$AT46,T46,$B$1:$AT$1,"&lt;"&amp;19))</f>
        <v>20</v>
      </c>
      <c r="BN46">
        <f>(RANK(_calc_라운드기준!U46,_calc_라운드기준!$B46:$AT46,0)+COUNTIFS(_calc_라운드기준!$B46:$AT46,_calc_라운드기준!U46,$B$1:$AT$1,"&lt;"&amp;20))-(RANK(U46,$B46:$AT46,0)+COUNTIFS($B46:$AT46,U46,$B$1:$AT$1,"&lt;"&amp;20))</f>
        <v>-3</v>
      </c>
      <c r="BO46">
        <f>(RANK(_calc_라운드기준!V46,_calc_라운드기준!$B46:$AT46,0)+COUNTIFS(_calc_라운드기준!$B46:$AT46,_calc_라운드기준!V46,$B$1:$AT$1,"&lt;"&amp;21))-(RANK(V46,$B46:$AT46,0)+COUNTIFS($B46:$AT46,V46,$B$1:$AT$1,"&lt;"&amp;21))</f>
        <v>21</v>
      </c>
      <c r="BP46">
        <f>(RANK(_calc_라운드기준!W46,_calc_라운드기준!$B46:$AT46,0)+COUNTIFS(_calc_라운드기준!$B46:$AT46,_calc_라운드기준!W46,$B$1:$AT$1,"&lt;"&amp;22))-(RANK(W46,$B46:$AT46,0)+COUNTIFS($B46:$AT46,W46,$B$1:$AT$1,"&lt;"&amp;22))</f>
        <v>17</v>
      </c>
      <c r="BQ46">
        <f>(RANK(_calc_라운드기준!X46,_calc_라운드기준!$B46:$AT46,0)+COUNTIFS(_calc_라운드기준!$B46:$AT46,_calc_라운드기준!X46,$B$1:$AT$1,"&lt;"&amp;23))-(RANK(X46,$B46:$AT46,0)+COUNTIFS($B46:$AT46,X46,$B$1:$AT$1,"&lt;"&amp;23))</f>
        <v>-14</v>
      </c>
      <c r="BR46">
        <f>(RANK(_calc_라운드기준!Y46,_calc_라운드기준!$B46:$AT46,0)+COUNTIFS(_calc_라운드기준!$B46:$AT46,_calc_라운드기준!Y46,$B$1:$AT$1,"&lt;"&amp;24))-(RANK(Y46,$B46:$AT46,0)+COUNTIFS($B46:$AT46,Y46,$B$1:$AT$1,"&lt;"&amp;24))</f>
        <v>-4</v>
      </c>
      <c r="BS46">
        <f>(RANK(_calc_라운드기준!Z46,_calc_라운드기준!$B46:$AT46,0)+COUNTIFS(_calc_라운드기준!$B46:$AT46,_calc_라운드기준!Z46,$B$1:$AT$1,"&lt;"&amp;25))-(RANK(Z46,$B46:$AT46,0)+COUNTIFS($B46:$AT46,Z46,$B$1:$AT$1,"&lt;"&amp;25))</f>
        <v>-26</v>
      </c>
      <c r="BT46">
        <f>(RANK(_calc_라운드기준!AA46,_calc_라운드기준!$B46:$AT46,0)+COUNTIFS(_calc_라운드기준!$B46:$AT46,_calc_라운드기준!AA46,$B$1:$AT$1,"&lt;"&amp;26))-(RANK(AA46,$B46:$AT46,0)+COUNTIFS($B46:$AT46,AA46,$B$1:$AT$1,"&lt;"&amp;26))</f>
        <v>1</v>
      </c>
      <c r="BU46">
        <f>(RANK(_calc_라운드기준!AB46,_calc_라운드기준!$B46:$AT46,0)+COUNTIFS(_calc_라운드기준!$B46:$AT46,_calc_라운드기준!AB46,$B$1:$AT$1,"&lt;"&amp;27))-(RANK(AB46,$B46:$AT46,0)+COUNTIFS($B46:$AT46,AB46,$B$1:$AT$1,"&lt;"&amp;27))</f>
        <v>-16</v>
      </c>
      <c r="BV46">
        <f>(RANK(_calc_라운드기준!AC46,_calc_라운드기준!$B46:$AT46,0)+COUNTIFS(_calc_라운드기준!$B46:$AT46,_calc_라운드기준!AC46,$B$1:$AT$1,"&lt;"&amp;28))-(RANK(AC46,$B46:$AT46,0)+COUNTIFS($B46:$AT46,AC46,$B$1:$AT$1,"&lt;"&amp;28))</f>
        <v>4</v>
      </c>
      <c r="BW46">
        <f>(RANK(_calc_라운드기준!AD46,_calc_라운드기준!$B46:$AT46,0)+COUNTIFS(_calc_라운드기준!$B46:$AT46,_calc_라운드기준!AD46,$B$1:$AT$1,"&lt;"&amp;29))-(RANK(AD46,$B46:$AT46,0)+COUNTIFS($B46:$AT46,AD46,$B$1:$AT$1,"&lt;"&amp;29))</f>
        <v>-14</v>
      </c>
      <c r="BX46">
        <f>(RANK(_calc_라운드기준!AE46,_calc_라운드기준!$B46:$AT46,0)+COUNTIFS(_calc_라운드기준!$B46:$AT46,_calc_라운드기준!AE46,$B$1:$AT$1,"&lt;"&amp;30))-(RANK(AE46,$B46:$AT46,0)+COUNTIFS($B46:$AT46,AE46,$B$1:$AT$1,"&lt;"&amp;30))</f>
        <v>19</v>
      </c>
      <c r="BY46">
        <f>(RANK(_calc_라운드기준!AF46,_calc_라운드기준!$B46:$AT46,0)+COUNTIFS(_calc_라운드기준!$B46:$AT46,_calc_라운드기준!AF46,$B$1:$AT$1,"&lt;"&amp;31))-(RANK(AF46,$B46:$AT46,0)+COUNTIFS($B46:$AT46,AF46,$B$1:$AT$1,"&lt;"&amp;31))</f>
        <v>6</v>
      </c>
      <c r="BZ46">
        <f>(RANK(_calc_라운드기준!AG46,_calc_라운드기준!$B46:$AT46,0)+COUNTIFS(_calc_라운드기준!$B46:$AT46,_calc_라운드기준!AG46,$B$1:$AT$1,"&lt;"&amp;32))-(RANK(AG46,$B46:$AT46,0)+COUNTIFS($B46:$AT46,AG46,$B$1:$AT$1,"&lt;"&amp;32))</f>
        <v>6</v>
      </c>
      <c r="CA46">
        <f>(RANK(_calc_라운드기준!AH46,_calc_라운드기준!$B46:$AT46,0)+COUNTIFS(_calc_라운드기준!$B46:$AT46,_calc_라운드기준!AH46,$B$1:$AT$1,"&lt;"&amp;33))-(RANK(AH46,$B46:$AT46,0)+COUNTIFS($B46:$AT46,AH46,$B$1:$AT$1,"&lt;"&amp;33))</f>
        <v>22</v>
      </c>
      <c r="CB46">
        <f>(RANK(_calc_라운드기준!AI46,_calc_라운드기준!$B46:$AT46,0)+COUNTIFS(_calc_라운드기준!$B46:$AT46,_calc_라운드기준!AI46,$B$1:$AT$1,"&lt;"&amp;34))-(RANK(AI46,$B46:$AT46,0)+COUNTIFS($B46:$AT46,AI46,$B$1:$AT$1,"&lt;"&amp;34))</f>
        <v>20</v>
      </c>
      <c r="CC46">
        <f>(RANK(_calc_라운드기준!AJ46,_calc_라운드기준!$B46:$AT46,0)+COUNTIFS(_calc_라운드기준!$B46:$AT46,_calc_라운드기준!AJ46,$B$1:$AT$1,"&lt;"&amp;35))-(RANK(AJ46,$B46:$AT46,0)+COUNTIFS($B46:$AT46,AJ46,$B$1:$AT$1,"&lt;"&amp;35))</f>
        <v>9</v>
      </c>
      <c r="CD46">
        <f>(RANK(_calc_라운드기준!AK46,_calc_라운드기준!$B46:$AT46,0)+COUNTIFS(_calc_라운드기준!$B46:$AT46,_calc_라운드기준!AK46,$B$1:$AT$1,"&lt;"&amp;36))-(RANK(AK46,$B46:$AT46,0)+COUNTIFS($B46:$AT46,AK46,$B$1:$AT$1,"&lt;"&amp;36))</f>
        <v>-5</v>
      </c>
      <c r="CE46">
        <f>(RANK(_calc_라운드기준!AL46,_calc_라운드기준!$B46:$AT46,0)+COUNTIFS(_calc_라운드기준!$B46:$AT46,_calc_라운드기준!AL46,$B$1:$AT$1,"&lt;"&amp;37))-(RANK(AL46,$B46:$AT46,0)+COUNTIFS($B46:$AT46,AL46,$B$1:$AT$1,"&lt;"&amp;37))</f>
        <v>-6</v>
      </c>
      <c r="CF46">
        <f>(RANK(_calc_라운드기준!AM46,_calc_라운드기준!$B46:$AT46,0)+COUNTIFS(_calc_라운드기준!$B46:$AT46,_calc_라운드기준!AM46,$B$1:$AT$1,"&lt;"&amp;38))-(RANK(AM46,$B46:$AT46,0)+COUNTIFS($B46:$AT46,AM46,$B$1:$AT$1,"&lt;"&amp;38))</f>
        <v>2</v>
      </c>
      <c r="CG46">
        <f>(RANK(_calc_라운드기준!AN46,_calc_라운드기준!$B46:$AT46,0)+COUNTIFS(_calc_라운드기준!$B46:$AT46,_calc_라운드기준!AN46,$B$1:$AT$1,"&lt;"&amp;39))-(RANK(AN46,$B46:$AT46,0)+COUNTIFS($B46:$AT46,AN46,$B$1:$AT$1,"&lt;"&amp;39))</f>
        <v>-38</v>
      </c>
      <c r="CH46">
        <f>(RANK(_calc_라운드기준!AO46,_calc_라운드기준!$B46:$AT46,0)+COUNTIFS(_calc_라운드기준!$B46:$AT46,_calc_라운드기준!AO46,$B$1:$AT$1,"&lt;"&amp;40))-(RANK(AO46,$B46:$AT46,0)+COUNTIFS($B46:$AT46,AO46,$B$1:$AT$1,"&lt;"&amp;40))</f>
        <v>12</v>
      </c>
      <c r="CI46">
        <f>(RANK(_calc_라운드기준!AP46,_calc_라운드기준!$B46:$AT46,0)+COUNTIFS(_calc_라운드기준!$B46:$AT46,_calc_라운드기준!AP46,$B$1:$AT$1,"&lt;"&amp;41))-(RANK(AP46,$B46:$AT46,0)+COUNTIFS($B46:$AT46,AP46,$B$1:$AT$1,"&lt;"&amp;41))</f>
        <v>-3</v>
      </c>
      <c r="CJ46">
        <f>(RANK(_calc_라운드기준!AQ46,_calc_라운드기준!$B46:$AT46,0)+COUNTIFS(_calc_라운드기준!$B46:$AT46,_calc_라운드기준!AQ46,$B$1:$AT$1,"&lt;"&amp;42))-(RANK(AQ46,$B46:$AT46,0)+COUNTIFS($B46:$AT46,AQ46,$B$1:$AT$1,"&lt;"&amp;42))</f>
        <v>-12</v>
      </c>
      <c r="CK46">
        <f>(RANK(_calc_라운드기준!AR46,_calc_라운드기준!$B46:$AT46,0)+COUNTIFS(_calc_라운드기준!$B46:$AT46,_calc_라운드기준!AR46,$B$1:$AT$1,"&lt;"&amp;43))-(RANK(AR46,$B46:$AT46,0)+COUNTIFS($B46:$AT46,AR46,$B$1:$AT$1,"&lt;"&amp;43))</f>
        <v>5</v>
      </c>
      <c r="CL46">
        <f>(RANK(_calc_라운드기준!AS46,_calc_라운드기준!$B46:$AT46,0)+COUNTIFS(_calc_라운드기준!$B46:$AT46,_calc_라운드기준!AS46,$B$1:$AT$1,"&lt;"&amp;44))-(RANK(AS46,$B46:$AT46,0)+COUNTIFS($B46:$AT46,AS46,$B$1:$AT$1,"&lt;"&amp;44))</f>
        <v>9</v>
      </c>
      <c r="CM46">
        <f>(RANK(_calc_라운드기준!AT46,_calc_라운드기준!$B46:$AT46,0)+COUNTIFS(_calc_라운드기준!$B46:$AT46,_calc_라운드기준!AT46,$B$1:$AT$1,"&lt;"&amp;45))-(RANK(AT46,$B46:$AT46,0)+COUNTIFS($B46:$AT46,AT46,$B$1:$AT$1,"&lt;"&amp;45))</f>
        <v>18</v>
      </c>
      <c r="CN46">
        <f t="shared" si="45"/>
        <v>20</v>
      </c>
      <c r="CO46">
        <f t="shared" si="46"/>
        <v>33</v>
      </c>
      <c r="CP46">
        <f t="shared" si="47"/>
        <v>26</v>
      </c>
      <c r="CQ46">
        <f t="shared" si="48"/>
        <v>21</v>
      </c>
      <c r="CR46">
        <f t="shared" si="49"/>
        <v>41</v>
      </c>
      <c r="CS46">
        <f t="shared" si="50"/>
        <v>9</v>
      </c>
      <c r="CT46">
        <f t="shared" si="51"/>
        <v>22</v>
      </c>
      <c r="CU46">
        <f t="shared" si="52"/>
        <v>42</v>
      </c>
      <c r="CV46">
        <f t="shared" si="53"/>
        <v>43</v>
      </c>
      <c r="CW46">
        <f t="shared" si="54"/>
        <v>14</v>
      </c>
      <c r="CX46">
        <f t="shared" si="55"/>
        <v>10</v>
      </c>
      <c r="CY46">
        <f t="shared" si="56"/>
        <v>31</v>
      </c>
      <c r="CZ46">
        <f t="shared" si="57"/>
        <v>19</v>
      </c>
      <c r="DA46">
        <f t="shared" si="58"/>
        <v>7</v>
      </c>
      <c r="DB46">
        <f t="shared" si="59"/>
        <v>35</v>
      </c>
      <c r="DC46">
        <f t="shared" si="60"/>
        <v>27</v>
      </c>
      <c r="DD46">
        <f t="shared" si="61"/>
        <v>25</v>
      </c>
      <c r="DE46">
        <f t="shared" si="62"/>
        <v>37</v>
      </c>
      <c r="DF46">
        <f t="shared" si="63"/>
        <v>3</v>
      </c>
      <c r="DG46">
        <f t="shared" si="64"/>
        <v>28</v>
      </c>
      <c r="DH46">
        <f t="shared" si="65"/>
        <v>2</v>
      </c>
      <c r="DI46">
        <f t="shared" si="66"/>
        <v>8</v>
      </c>
      <c r="DJ46">
        <f t="shared" si="67"/>
        <v>38</v>
      </c>
      <c r="DK46">
        <f t="shared" si="68"/>
        <v>30</v>
      </c>
      <c r="DL46">
        <f t="shared" si="69"/>
        <v>44</v>
      </c>
      <c r="DM46">
        <f t="shared" si="70"/>
        <v>24</v>
      </c>
      <c r="DN46">
        <f t="shared" si="71"/>
        <v>40</v>
      </c>
      <c r="DO46">
        <f t="shared" si="72"/>
        <v>18</v>
      </c>
      <c r="DP46">
        <f t="shared" si="73"/>
        <v>39</v>
      </c>
      <c r="DQ46">
        <f t="shared" si="74"/>
        <v>5</v>
      </c>
      <c r="DR46">
        <f t="shared" si="75"/>
        <v>15</v>
      </c>
      <c r="DS46">
        <f t="shared" si="76"/>
        <v>16</v>
      </c>
      <c r="DT46">
        <f t="shared" si="77"/>
        <v>1</v>
      </c>
      <c r="DU46">
        <f t="shared" si="78"/>
        <v>4</v>
      </c>
      <c r="DV46">
        <f t="shared" si="79"/>
        <v>12</v>
      </c>
      <c r="DW46">
        <f t="shared" si="80"/>
        <v>32</v>
      </c>
      <c r="DX46">
        <f t="shared" si="81"/>
        <v>34</v>
      </c>
      <c r="DY46">
        <f t="shared" si="82"/>
        <v>23</v>
      </c>
      <c r="DZ46">
        <f t="shared" si="83"/>
        <v>45</v>
      </c>
      <c r="EA46">
        <f t="shared" si="84"/>
        <v>11</v>
      </c>
      <c r="EB46">
        <f t="shared" si="85"/>
        <v>29</v>
      </c>
      <c r="EC46">
        <f t="shared" si="86"/>
        <v>36</v>
      </c>
      <c r="ED46">
        <f t="shared" si="87"/>
        <v>17</v>
      </c>
      <c r="EE46">
        <f t="shared" si="88"/>
        <v>13</v>
      </c>
      <c r="EF46">
        <f t="shared" si="89"/>
        <v>6</v>
      </c>
    </row>
    <row r="47" spans="1:136" ht="16.5" customHeight="1">
      <c r="A47">
        <f>_calc_라운드기준!A47</f>
        <v>1199</v>
      </c>
      <c r="B47">
        <f>INDEX(_calc_누적빈도!B:B,$A47)-INDEX(_calc_누적빈도!B:B,$A47-기준150회_후보!$B$1)</f>
        <v>17</v>
      </c>
      <c r="C47">
        <f>INDEX(_calc_누적빈도!C:C,$A47)-INDEX(_calc_누적빈도!C:C,$A47-기준150회_후보!$B$1)</f>
        <v>9</v>
      </c>
      <c r="D47">
        <f>INDEX(_calc_누적빈도!D:D,$A47)-INDEX(_calc_누적빈도!D:D,$A47-기준150회_후보!$B$1)</f>
        <v>28</v>
      </c>
      <c r="E47">
        <f>INDEX(_calc_누적빈도!E:E,$A47)-INDEX(_calc_누적빈도!E:E,$A47-기준150회_후보!$B$1)</f>
        <v>17</v>
      </c>
      <c r="F47">
        <f>INDEX(_calc_누적빈도!F:F,$A47)-INDEX(_calc_누적빈도!F:F,$A47-기준150회_후보!$B$1)</f>
        <v>12</v>
      </c>
      <c r="G47">
        <f>INDEX(_calc_누적빈도!G:G,$A47)-INDEX(_calc_누적빈도!G:G,$A47-기준150회_후보!$B$1)</f>
        <v>28</v>
      </c>
      <c r="H47">
        <f>INDEX(_calc_누적빈도!H:H,$A47)-INDEX(_calc_누적빈도!H:H,$A47-기준150회_후보!$B$1)</f>
        <v>28</v>
      </c>
      <c r="I47">
        <f>INDEX(_calc_누적빈도!I:I,$A47)-INDEX(_calc_누적빈도!I:I,$A47-기준150회_후보!$B$1)</f>
        <v>17</v>
      </c>
      <c r="J47">
        <f>INDEX(_calc_누적빈도!J:J,$A47)-INDEX(_calc_누적빈도!J:J,$A47-기준150회_후보!$B$1)</f>
        <v>18</v>
      </c>
      <c r="K47">
        <f>INDEX(_calc_누적빈도!K:K,$A47)-INDEX(_calc_누적빈도!K:K,$A47-기준150회_후보!$B$1)</f>
        <v>17</v>
      </c>
      <c r="L47">
        <f>INDEX(_calc_누적빈도!L:L,$A47)-INDEX(_calc_누적빈도!L:L,$A47-기준150회_후보!$B$1)</f>
        <v>20</v>
      </c>
      <c r="M47">
        <f>INDEX(_calc_누적빈도!M:M,$A47)-INDEX(_calc_누적빈도!M:M,$A47-기준150회_후보!$B$1)</f>
        <v>22</v>
      </c>
      <c r="N47">
        <f>INDEX(_calc_누적빈도!N:N,$A47)-INDEX(_calc_누적빈도!N:N,$A47-기준150회_후보!$B$1)</f>
        <v>26</v>
      </c>
      <c r="O47">
        <f>INDEX(_calc_누적빈도!O:O,$A47)-INDEX(_calc_누적빈도!O:O,$A47-기준150회_후보!$B$1)</f>
        <v>19</v>
      </c>
      <c r="P47">
        <f>INDEX(_calc_누적빈도!P:P,$A47)-INDEX(_calc_누적빈도!P:P,$A47-기준150회_후보!$B$1)</f>
        <v>18</v>
      </c>
      <c r="Q47">
        <f>INDEX(_calc_누적빈도!Q:Q,$A47)-INDEX(_calc_누적빈도!Q:Q,$A47-기준150회_후보!$B$1)</f>
        <v>24</v>
      </c>
      <c r="R47">
        <f>INDEX(_calc_누적빈도!R:R,$A47)-INDEX(_calc_누적빈도!R:R,$A47-기준150회_후보!$B$1)</f>
        <v>15</v>
      </c>
      <c r="S47">
        <f>INDEX(_calc_누적빈도!S:S,$A47)-INDEX(_calc_누적빈도!S:S,$A47-기준150회_후보!$B$1)</f>
        <v>16</v>
      </c>
      <c r="T47">
        <f>INDEX(_calc_누적빈도!T:T,$A47)-INDEX(_calc_누적빈도!T:T,$A47-기준150회_후보!$B$1)</f>
        <v>27</v>
      </c>
      <c r="U47">
        <f>INDEX(_calc_누적빈도!U:U,$A47)-INDEX(_calc_누적빈도!U:U,$A47-기준150회_후보!$B$1)</f>
        <v>19</v>
      </c>
      <c r="V47">
        <f>INDEX(_calc_누적빈도!V:V,$A47)-INDEX(_calc_누적빈도!V:V,$A47-기준150회_후보!$B$1)</f>
        <v>23</v>
      </c>
      <c r="W47">
        <f>INDEX(_calc_누적빈도!W:W,$A47)-INDEX(_calc_누적빈도!W:W,$A47-기준150회_후보!$B$1)</f>
        <v>19</v>
      </c>
      <c r="X47">
        <f>INDEX(_calc_누적빈도!X:X,$A47)-INDEX(_calc_누적빈도!X:X,$A47-기준150회_후보!$B$1)</f>
        <v>19</v>
      </c>
      <c r="Y47">
        <f>INDEX(_calc_누적빈도!Y:Y,$A47)-INDEX(_calc_누적빈도!Y:Y,$A47-기준150회_후보!$B$1)</f>
        <v>21</v>
      </c>
      <c r="Z47">
        <f>INDEX(_calc_누적빈도!Z:Z,$A47)-INDEX(_calc_누적빈도!Z:Z,$A47-기준150회_후보!$B$1)</f>
        <v>13</v>
      </c>
      <c r="AA47">
        <f>INDEX(_calc_누적빈도!AA:AA,$A47)-INDEX(_calc_누적빈도!AA:AA,$A47-기준150회_후보!$B$1)</f>
        <v>22</v>
      </c>
      <c r="AB47">
        <f>INDEX(_calc_누적빈도!AB:AB,$A47)-INDEX(_calc_누적빈도!AB:AB,$A47-기준150회_후보!$B$1)</f>
        <v>21</v>
      </c>
      <c r="AC47">
        <f>INDEX(_calc_누적빈도!AC:AC,$A47)-INDEX(_calc_누적빈도!AC:AC,$A47-기준150회_후보!$B$1)</f>
        <v>24</v>
      </c>
      <c r="AD47">
        <f>INDEX(_calc_누적빈도!AD:AD,$A47)-INDEX(_calc_누적빈도!AD:AD,$A47-기준150회_후보!$B$1)</f>
        <v>18</v>
      </c>
      <c r="AE47">
        <f>INDEX(_calc_누적빈도!AE:AE,$A47)-INDEX(_calc_누적빈도!AE:AE,$A47-기준150회_후보!$B$1)</f>
        <v>28</v>
      </c>
      <c r="AF47">
        <f>INDEX(_calc_누적빈도!AF:AF,$A47)-INDEX(_calc_누적빈도!AF:AF,$A47-기준150회_후보!$B$1)</f>
        <v>19</v>
      </c>
      <c r="AG47">
        <f>INDEX(_calc_누적빈도!AG:AG,$A47)-INDEX(_calc_누적빈도!AG:AG,$A47-기준150회_후보!$B$1)</f>
        <v>19</v>
      </c>
      <c r="AH47">
        <f>INDEX(_calc_누적빈도!AH:AH,$A47)-INDEX(_calc_누적빈도!AH:AH,$A47-기준150회_후보!$B$1)</f>
        <v>26</v>
      </c>
      <c r="AI47">
        <f>INDEX(_calc_누적빈도!AI:AI,$A47)-INDEX(_calc_누적빈도!AI:AI,$A47-기준150회_후보!$B$1)</f>
        <v>20</v>
      </c>
      <c r="AJ47">
        <f>INDEX(_calc_누적빈도!AJ:AJ,$A47)-INDEX(_calc_누적빈도!AJ:AJ,$A47-기준150회_후보!$B$1)</f>
        <v>23</v>
      </c>
      <c r="AK47">
        <f>INDEX(_calc_누적빈도!AK:AK,$A47)-INDEX(_calc_누적빈도!AK:AK,$A47-기준150회_후보!$B$1)</f>
        <v>17</v>
      </c>
      <c r="AL47">
        <f>INDEX(_calc_누적빈도!AL:AL,$A47)-INDEX(_calc_누적빈도!AL:AL,$A47-기준150회_후보!$B$1)</f>
        <v>24</v>
      </c>
      <c r="AM47">
        <f>INDEX(_calc_누적빈도!AM:AM,$A47)-INDEX(_calc_누적빈도!AM:AM,$A47-기준150회_후보!$B$1)</f>
        <v>27</v>
      </c>
      <c r="AN47">
        <f>INDEX(_calc_누적빈도!AN:AN,$A47)-INDEX(_calc_누적빈도!AN:AN,$A47-기준150회_후보!$B$1)</f>
        <v>13</v>
      </c>
      <c r="AO47">
        <f>INDEX(_calc_누적빈도!AO:AO,$A47)-INDEX(_calc_누적빈도!AO:AO,$A47-기준150회_후보!$B$1)</f>
        <v>25</v>
      </c>
      <c r="AP47">
        <f>INDEX(_calc_누적빈도!AP:AP,$A47)-INDEX(_calc_누적빈도!AP:AP,$A47-기준150회_후보!$B$1)</f>
        <v>14</v>
      </c>
      <c r="AQ47">
        <f>INDEX(_calc_누적빈도!AQ:AQ,$A47)-INDEX(_calc_누적빈도!AQ:AQ,$A47-기준150회_후보!$B$1)</f>
        <v>13</v>
      </c>
      <c r="AR47">
        <f>INDEX(_calc_누적빈도!AR:AR,$A47)-INDEX(_calc_누적빈도!AR:AR,$A47-기준150회_후보!$B$1)</f>
        <v>15</v>
      </c>
      <c r="AS47">
        <f>INDEX(_calc_누적빈도!AS:AS,$A47)-INDEX(_calc_누적빈도!AS:AS,$A47-기준150회_후보!$B$1)</f>
        <v>17</v>
      </c>
      <c r="AT47">
        <f>INDEX(_calc_누적빈도!AT:AT,$A47)-INDEX(_calc_누적빈도!AT:AT,$A47-기준150회_후보!$B$1)</f>
        <v>23</v>
      </c>
      <c r="AU47">
        <f>(RANK(_calc_라운드기준!B47,_calc_라운드기준!$B47:$AT47,0)+COUNTIFS(_calc_라운드기준!$B47:$AT47,_calc_라운드기준!B47,$B$1:$AT$1,"&lt;"&amp;1))-(RANK(B47,$B47:$AT47,0)+COUNTIFS($B47:$AT47,B47,$B$1:$AT$1,"&lt;"&amp;1))</f>
        <v>2</v>
      </c>
      <c r="AV47">
        <f>(RANK(_calc_라운드기준!C47,_calc_라운드기준!$B47:$AT47,0)+COUNTIFS(_calc_라운드기준!$B47:$AT47,_calc_라운드기준!C47,$B$1:$AT$1,"&lt;"&amp;2))-(RANK(C47,$B47:$AT47,0)+COUNTIFS($B47:$AT47,C47,$B$1:$AT$1,"&lt;"&amp;2))</f>
        <v>-6</v>
      </c>
      <c r="AW47">
        <f>(RANK(_calc_라운드기준!D47,_calc_라운드기준!$B47:$AT47,0)+COUNTIFS(_calc_라운드기준!$B47:$AT47,_calc_라운드기준!D47,$B$1:$AT$1,"&lt;"&amp;3))-(RANK(D47,$B47:$AT47,0)+COUNTIFS($B47:$AT47,D47,$B$1:$AT$1,"&lt;"&amp;3))</f>
        <v>0</v>
      </c>
      <c r="AX47">
        <f>(RANK(_calc_라운드기준!E47,_calc_라운드기준!$B47:$AT47,0)+COUNTIFS(_calc_라운드기준!$B47:$AT47,_calc_라운드기준!E47,$B$1:$AT$1,"&lt;"&amp;4))-(RANK(E47,$B47:$AT47,0)+COUNTIFS($B47:$AT47,E47,$B$1:$AT$1,"&lt;"&amp;4))</f>
        <v>2</v>
      </c>
      <c r="AY47">
        <f>(RANK(_calc_라운드기준!F47,_calc_라운드기준!$B47:$AT47,0)+COUNTIFS(_calc_라운드기준!$B47:$AT47,_calc_라운드기준!F47,$B$1:$AT$1,"&lt;"&amp;5))-(RANK(F47,$B47:$AT47,0)+COUNTIFS($B47:$AT47,F47,$B$1:$AT$1,"&lt;"&amp;5))</f>
        <v>-20</v>
      </c>
      <c r="AZ47">
        <f>(RANK(_calc_라운드기준!G47,_calc_라운드기준!$B47:$AT47,0)+COUNTIFS(_calc_라운드기준!$B47:$AT47,_calc_라운드기준!G47,$B$1:$AT$1,"&lt;"&amp;6))-(RANK(G47,$B47:$AT47,0)+COUNTIFS($B47:$AT47,G47,$B$1:$AT$1,"&lt;"&amp;6))</f>
        <v>14</v>
      </c>
      <c r="BA47">
        <f>(RANK(_calc_라운드기준!H47,_calc_라운드기준!$B47:$AT47,0)+COUNTIFS(_calc_라운드기준!$B47:$AT47,_calc_라운드기준!H47,$B$1:$AT$1,"&lt;"&amp;7))-(RANK(H47,$B47:$AT47,0)+COUNTIFS($B47:$AT47,H47,$B$1:$AT$1,"&lt;"&amp;7))</f>
        <v>2</v>
      </c>
      <c r="BB47">
        <f>(RANK(_calc_라운드기준!I47,_calc_라운드기준!$B47:$AT47,0)+COUNTIFS(_calc_라운드기준!$B47:$AT47,_calc_라운드기준!I47,$B$1:$AT$1,"&lt;"&amp;8))-(RANK(I47,$B47:$AT47,0)+COUNTIFS($B47:$AT47,I47,$B$1:$AT$1,"&lt;"&amp;8))</f>
        <v>-27</v>
      </c>
      <c r="BC47">
        <f>(RANK(_calc_라운드기준!J47,_calc_라운드기준!$B47:$AT47,0)+COUNTIFS(_calc_라운드기준!$B47:$AT47,_calc_라운드기준!J47,$B$1:$AT$1,"&lt;"&amp;9))-(RANK(J47,$B47:$AT47,0)+COUNTIFS($B47:$AT47,J47,$B$1:$AT$1,"&lt;"&amp;9))</f>
        <v>-26</v>
      </c>
      <c r="BD47">
        <f>(RANK(_calc_라운드기준!K47,_calc_라운드기준!$B47:$AT47,0)+COUNTIFS(_calc_라운드기준!$B47:$AT47,_calc_라운드기준!K47,$B$1:$AT$1,"&lt;"&amp;10))-(RANK(K47,$B47:$AT47,0)+COUNTIFS($B47:$AT47,K47,$B$1:$AT$1,"&lt;"&amp;10))</f>
        <v>6</v>
      </c>
      <c r="BE47">
        <f>(RANK(_calc_라운드기준!L47,_calc_라운드기준!$B47:$AT47,0)+COUNTIFS(_calc_라운드기준!$B47:$AT47,_calc_라운드기준!L47,$B$1:$AT$1,"&lt;"&amp;11))-(RANK(L47,$B47:$AT47,0)+COUNTIFS($B47:$AT47,L47,$B$1:$AT$1,"&lt;"&amp;11))</f>
        <v>15</v>
      </c>
      <c r="BF47">
        <f>(RANK(_calc_라운드기준!M47,_calc_라운드기준!$B47:$AT47,0)+COUNTIFS(_calc_라운드기준!$B47:$AT47,_calc_라운드기준!M47,$B$1:$AT$1,"&lt;"&amp;12))-(RANK(M47,$B47:$AT47,0)+COUNTIFS($B47:$AT47,M47,$B$1:$AT$1,"&lt;"&amp;12))</f>
        <v>-7</v>
      </c>
      <c r="BG47">
        <f>(RANK(_calc_라운드기준!N47,_calc_라운드기준!$B47:$AT47,0)+COUNTIFS(_calc_라운드기준!$B47:$AT47,_calc_라운드기준!N47,$B$1:$AT$1,"&lt;"&amp;13))-(RANK(N47,$B47:$AT47,0)+COUNTIFS($B47:$AT47,N47,$B$1:$AT$1,"&lt;"&amp;13))</f>
        <v>3</v>
      </c>
      <c r="BH47">
        <f>(RANK(_calc_라운드기준!O47,_calc_라운드기준!$B47:$AT47,0)+COUNTIFS(_calc_라운드기준!$B47:$AT47,_calc_라운드기준!O47,$B$1:$AT$1,"&lt;"&amp;14))-(RANK(O47,$B47:$AT47,0)+COUNTIFS($B47:$AT47,O47,$B$1:$AT$1,"&lt;"&amp;14))</f>
        <v>19</v>
      </c>
      <c r="BI47">
        <f>(RANK(_calc_라운드기준!P47,_calc_라운드기준!$B47:$AT47,0)+COUNTIFS(_calc_라운드기준!$B47:$AT47,_calc_라운드기준!P47,$B$1:$AT$1,"&lt;"&amp;15))-(RANK(P47,$B47:$AT47,0)+COUNTIFS($B47:$AT47,P47,$B$1:$AT$1,"&lt;"&amp;15))</f>
        <v>-18</v>
      </c>
      <c r="BJ47">
        <f>(RANK(_calc_라운드기준!Q47,_calc_라운드기준!$B47:$AT47,0)+COUNTIFS(_calc_라운드기준!$B47:$AT47,_calc_라운드기준!Q47,$B$1:$AT$1,"&lt;"&amp;16))-(RANK(Q47,$B47:$AT47,0)+COUNTIFS($B47:$AT47,Q47,$B$1:$AT$1,"&lt;"&amp;16))</f>
        <v>2</v>
      </c>
      <c r="BK47">
        <f>(RANK(_calc_라운드기준!R47,_calc_라운드기준!$B47:$AT47,0)+COUNTIFS(_calc_라운드기준!$B47:$AT47,_calc_라운드기준!R47,$B$1:$AT$1,"&lt;"&amp;17))-(RANK(R47,$B47:$AT47,0)+COUNTIFS($B47:$AT47,R47,$B$1:$AT$1,"&lt;"&amp;17))</f>
        <v>-2</v>
      </c>
      <c r="BL47">
        <f>(RANK(_calc_라운드기준!S47,_calc_라운드기준!$B47:$AT47,0)+COUNTIFS(_calc_라운드기준!$B47:$AT47,_calc_라운드기준!S47,$B$1:$AT$1,"&lt;"&amp;18))-(RANK(S47,$B47:$AT47,0)+COUNTIFS($B47:$AT47,S47,$B$1:$AT$1,"&lt;"&amp;18))</f>
        <v>-12</v>
      </c>
      <c r="BM47">
        <f>(RANK(_calc_라운드기준!T47,_calc_라운드기준!$B47:$AT47,0)+COUNTIFS(_calc_라운드기준!$B47:$AT47,_calc_라운드기준!T47,$B$1:$AT$1,"&lt;"&amp;19))-(RANK(T47,$B47:$AT47,0)+COUNTIFS($B47:$AT47,T47,$B$1:$AT$1,"&lt;"&amp;19))</f>
        <v>12</v>
      </c>
      <c r="BN47">
        <f>(RANK(_calc_라운드기준!U47,_calc_라운드기준!$B47:$AT47,0)+COUNTIFS(_calc_라운드기준!$B47:$AT47,_calc_라운드기준!U47,$B$1:$AT$1,"&lt;"&amp;20))-(RANK(U47,$B47:$AT47,0)+COUNTIFS($B47:$AT47,U47,$B$1:$AT$1,"&lt;"&amp;20))</f>
        <v>3</v>
      </c>
      <c r="BO47">
        <f>(RANK(_calc_라운드기준!V47,_calc_라운드기준!$B47:$AT47,0)+COUNTIFS(_calc_라운드기준!$B47:$AT47,_calc_라운드기준!V47,$B$1:$AT$1,"&lt;"&amp;21))-(RANK(V47,$B47:$AT47,0)+COUNTIFS($B47:$AT47,V47,$B$1:$AT$1,"&lt;"&amp;21))</f>
        <v>14</v>
      </c>
      <c r="BP47">
        <f>(RANK(_calc_라운드기준!W47,_calc_라운드기준!$B47:$AT47,0)+COUNTIFS(_calc_라운드기준!$B47:$AT47,_calc_라운드기준!W47,$B$1:$AT$1,"&lt;"&amp;22))-(RANK(W47,$B47:$AT47,0)+COUNTIFS($B47:$AT47,W47,$B$1:$AT$1,"&lt;"&amp;22))</f>
        <v>18</v>
      </c>
      <c r="BQ47">
        <f>(RANK(_calc_라운드기준!X47,_calc_라운드기준!$B47:$AT47,0)+COUNTIFS(_calc_라운드기준!$B47:$AT47,_calc_라운드기준!X47,$B$1:$AT$1,"&lt;"&amp;23))-(RANK(X47,$B47:$AT47,0)+COUNTIFS($B47:$AT47,X47,$B$1:$AT$1,"&lt;"&amp;23))</f>
        <v>-12</v>
      </c>
      <c r="BR47">
        <f>(RANK(_calc_라운드기준!Y47,_calc_라운드기준!$B47:$AT47,0)+COUNTIFS(_calc_라운드기준!$B47:$AT47,_calc_라운드기준!Y47,$B$1:$AT$1,"&lt;"&amp;24))-(RANK(Y47,$B47:$AT47,0)+COUNTIFS($B47:$AT47,Y47,$B$1:$AT$1,"&lt;"&amp;24))</f>
        <v>0</v>
      </c>
      <c r="BS47">
        <f>(RANK(_calc_라운드기준!Z47,_calc_라운드기준!$B47:$AT47,0)+COUNTIFS(_calc_라운드기준!$B47:$AT47,_calc_라운드기준!Z47,$B$1:$AT$1,"&lt;"&amp;25))-(RANK(Z47,$B47:$AT47,0)+COUNTIFS($B47:$AT47,Z47,$B$1:$AT$1,"&lt;"&amp;25))</f>
        <v>-22</v>
      </c>
      <c r="BT47">
        <f>(RANK(_calc_라운드기준!AA47,_calc_라운드기준!$B47:$AT47,0)+COUNTIFS(_calc_라운드기준!$B47:$AT47,_calc_라운드기준!AA47,$B$1:$AT$1,"&lt;"&amp;26))-(RANK(AA47,$B47:$AT47,0)+COUNTIFS($B47:$AT47,AA47,$B$1:$AT$1,"&lt;"&amp;26))</f>
        <v>3</v>
      </c>
      <c r="BU47">
        <f>(RANK(_calc_라운드기준!AB47,_calc_라운드기준!$B47:$AT47,0)+COUNTIFS(_calc_라운드기준!$B47:$AT47,_calc_라운드기준!AB47,$B$1:$AT$1,"&lt;"&amp;27))-(RANK(AB47,$B47:$AT47,0)+COUNTIFS($B47:$AT47,AB47,$B$1:$AT$1,"&lt;"&amp;27))</f>
        <v>-16</v>
      </c>
      <c r="BV47">
        <f>(RANK(_calc_라운드기준!AC47,_calc_라운드기준!$B47:$AT47,0)+COUNTIFS(_calc_라운드기준!$B47:$AT47,_calc_라운드기준!AC47,$B$1:$AT$1,"&lt;"&amp;28))-(RANK(AC47,$B47:$AT47,0)+COUNTIFS($B47:$AT47,AC47,$B$1:$AT$1,"&lt;"&amp;28))</f>
        <v>3</v>
      </c>
      <c r="BW47">
        <f>(RANK(_calc_라운드기준!AD47,_calc_라운드기준!$B47:$AT47,0)+COUNTIFS(_calc_라운드기준!$B47:$AT47,_calc_라운드기준!AD47,$B$1:$AT$1,"&lt;"&amp;29))-(RANK(AD47,$B47:$AT47,0)+COUNTIFS($B47:$AT47,AD47,$B$1:$AT$1,"&lt;"&amp;29))</f>
        <v>-15</v>
      </c>
      <c r="BX47">
        <f>(RANK(_calc_라운드기준!AE47,_calc_라운드기준!$B47:$AT47,0)+COUNTIFS(_calc_라운드기준!$B47:$AT47,_calc_라운드기준!AE47,$B$1:$AT$1,"&lt;"&amp;30))-(RANK(AE47,$B47:$AT47,0)+COUNTIFS($B47:$AT47,AE47,$B$1:$AT$1,"&lt;"&amp;30))</f>
        <v>24</v>
      </c>
      <c r="BY47">
        <f>(RANK(_calc_라운드기준!AF47,_calc_라운드기준!$B47:$AT47,0)+COUNTIFS(_calc_라운드기준!$B47:$AT47,_calc_라운드기준!AF47,$B$1:$AT$1,"&lt;"&amp;31))-(RANK(AF47,$B47:$AT47,0)+COUNTIFS($B47:$AT47,AF47,$B$1:$AT$1,"&lt;"&amp;31))</f>
        <v>11</v>
      </c>
      <c r="BZ47">
        <f>(RANK(_calc_라운드기준!AG47,_calc_라운드기준!$B47:$AT47,0)+COUNTIFS(_calc_라운드기준!$B47:$AT47,_calc_라운드기준!AG47,$B$1:$AT$1,"&lt;"&amp;32))-(RANK(AG47,$B47:$AT47,0)+COUNTIFS($B47:$AT47,AG47,$B$1:$AT$1,"&lt;"&amp;32))</f>
        <v>2</v>
      </c>
      <c r="CA47">
        <f>(RANK(_calc_라운드기준!AH47,_calc_라운드기준!$B47:$AT47,0)+COUNTIFS(_calc_라운드기준!$B47:$AT47,_calc_라운드기준!AH47,$B$1:$AT$1,"&lt;"&amp;33))-(RANK(AH47,$B47:$AT47,0)+COUNTIFS($B47:$AT47,AH47,$B$1:$AT$1,"&lt;"&amp;33))</f>
        <v>22</v>
      </c>
      <c r="CB47">
        <f>(RANK(_calc_라운드기준!AI47,_calc_라운드기준!$B47:$AT47,0)+COUNTIFS(_calc_라운드기준!$B47:$AT47,_calc_라운드기준!AI47,$B$1:$AT$1,"&lt;"&amp;34))-(RANK(AI47,$B47:$AT47,0)+COUNTIFS($B47:$AT47,AI47,$B$1:$AT$1,"&lt;"&amp;34))</f>
        <v>22</v>
      </c>
      <c r="CC47">
        <f>(RANK(_calc_라운드기준!AJ47,_calc_라운드기준!$B47:$AT47,0)+COUNTIFS(_calc_라운드기준!$B47:$AT47,_calc_라운드기준!AJ47,$B$1:$AT$1,"&lt;"&amp;35))-(RANK(AJ47,$B47:$AT47,0)+COUNTIFS($B47:$AT47,AJ47,$B$1:$AT$1,"&lt;"&amp;35))</f>
        <v>7</v>
      </c>
      <c r="CD47">
        <f>(RANK(_calc_라운드기준!AK47,_calc_라운드기준!$B47:$AT47,0)+COUNTIFS(_calc_라운드기준!$B47:$AT47,_calc_라운드기준!AK47,$B$1:$AT$1,"&lt;"&amp;36))-(RANK(AK47,$B47:$AT47,0)+COUNTIFS($B47:$AT47,AK47,$B$1:$AT$1,"&lt;"&amp;36))</f>
        <v>-13</v>
      </c>
      <c r="CE47">
        <f>(RANK(_calc_라운드기준!AL47,_calc_라운드기준!$B47:$AT47,0)+COUNTIFS(_calc_라운드기준!$B47:$AT47,_calc_라운드기준!AL47,$B$1:$AT$1,"&lt;"&amp;37))-(RANK(AL47,$B47:$AT47,0)+COUNTIFS($B47:$AT47,AL47,$B$1:$AT$1,"&lt;"&amp;37))</f>
        <v>-5</v>
      </c>
      <c r="CF47">
        <f>(RANK(_calc_라운드기준!AM47,_calc_라운드기준!$B47:$AT47,0)+COUNTIFS(_calc_라운드기준!$B47:$AT47,_calc_라운드기준!AM47,$B$1:$AT$1,"&lt;"&amp;38))-(RANK(AM47,$B47:$AT47,0)+COUNTIFS($B47:$AT47,AM47,$B$1:$AT$1,"&lt;"&amp;38))</f>
        <v>2</v>
      </c>
      <c r="CG47">
        <f>(RANK(_calc_라운드기준!AN47,_calc_라운드기준!$B47:$AT47,0)+COUNTIFS(_calc_라운드기준!$B47:$AT47,_calc_라운드기준!AN47,$B$1:$AT$1,"&lt;"&amp;39))-(RANK(AN47,$B47:$AT47,0)+COUNTIFS($B47:$AT47,AN47,$B$1:$AT$1,"&lt;"&amp;39))</f>
        <v>-38</v>
      </c>
      <c r="CH47">
        <f>(RANK(_calc_라운드기준!AO47,_calc_라운드기준!$B47:$AT47,0)+COUNTIFS(_calc_라운드기준!$B47:$AT47,_calc_라운드기준!AO47,$B$1:$AT$1,"&lt;"&amp;40))-(RANK(AO47,$B47:$AT47,0)+COUNTIFS($B47:$AT47,AO47,$B$1:$AT$1,"&lt;"&amp;40))</f>
        <v>14</v>
      </c>
      <c r="CI47">
        <f>(RANK(_calc_라운드기준!AP47,_calc_라운드기준!$B47:$AT47,0)+COUNTIFS(_calc_라운드기준!$B47:$AT47,_calc_라운드기준!AP47,$B$1:$AT$1,"&lt;"&amp;41))-(RANK(AP47,$B47:$AT47,0)+COUNTIFS($B47:$AT47,AP47,$B$1:$AT$1,"&lt;"&amp;41))</f>
        <v>-2</v>
      </c>
      <c r="CJ47">
        <f>(RANK(_calc_라운드기준!AQ47,_calc_라운드기준!$B47:$AT47,0)+COUNTIFS(_calc_라운드기준!$B47:$AT47,_calc_라운드기준!AQ47,$B$1:$AT$1,"&lt;"&amp;42))-(RANK(AQ47,$B47:$AT47,0)+COUNTIFS($B47:$AT47,AQ47,$B$1:$AT$1,"&lt;"&amp;42))</f>
        <v>-12</v>
      </c>
      <c r="CK47">
        <f>(RANK(_calc_라운드기준!AR47,_calc_라운드기준!$B47:$AT47,0)+COUNTIFS(_calc_라운드기준!$B47:$AT47,_calc_라운드기준!AR47,$B$1:$AT$1,"&lt;"&amp;43))-(RANK(AR47,$B47:$AT47,0)+COUNTIFS($B47:$AT47,AR47,$B$1:$AT$1,"&lt;"&amp;43))</f>
        <v>5</v>
      </c>
      <c r="CL47">
        <f>(RANK(_calc_라운드기준!AS47,_calc_라운드기준!$B47:$AT47,0)+COUNTIFS(_calc_라운드기준!$B47:$AT47,_calc_라운드기준!AS47,$B$1:$AT$1,"&lt;"&amp;44))-(RANK(AS47,$B47:$AT47,0)+COUNTIFS($B47:$AT47,AS47,$B$1:$AT$1,"&lt;"&amp;44))</f>
        <v>9</v>
      </c>
      <c r="CM47">
        <f>(RANK(_calc_라운드기준!AT47,_calc_라운드기준!$B47:$AT47,0)+COUNTIFS(_calc_라운드기준!$B47:$AT47,_calc_라운드기준!AT47,$B$1:$AT$1,"&lt;"&amp;45))-(RANK(AT47,$B47:$AT47,0)+COUNTIFS($B47:$AT47,AT47,$B$1:$AT$1,"&lt;"&amp;45))</f>
        <v>17</v>
      </c>
      <c r="CN47">
        <f t="shared" si="45"/>
        <v>21</v>
      </c>
      <c r="CO47">
        <f t="shared" si="46"/>
        <v>32</v>
      </c>
      <c r="CP47">
        <f t="shared" si="47"/>
        <v>27</v>
      </c>
      <c r="CQ47">
        <f t="shared" si="48"/>
        <v>22</v>
      </c>
      <c r="CR47">
        <f t="shared" si="49"/>
        <v>41</v>
      </c>
      <c r="CS47">
        <f t="shared" si="50"/>
        <v>8</v>
      </c>
      <c r="CT47">
        <f t="shared" si="51"/>
        <v>23</v>
      </c>
      <c r="CU47">
        <f t="shared" si="52"/>
        <v>44</v>
      </c>
      <c r="CV47">
        <f t="shared" si="53"/>
        <v>43</v>
      </c>
      <c r="CW47">
        <f t="shared" si="54"/>
        <v>15</v>
      </c>
      <c r="CX47">
        <f t="shared" si="55"/>
        <v>7</v>
      </c>
      <c r="CY47">
        <f t="shared" si="56"/>
        <v>33</v>
      </c>
      <c r="CZ47">
        <f t="shared" si="57"/>
        <v>17</v>
      </c>
      <c r="DA47">
        <f t="shared" si="58"/>
        <v>4</v>
      </c>
      <c r="DB47">
        <f t="shared" si="59"/>
        <v>40</v>
      </c>
      <c r="DC47">
        <f t="shared" si="60"/>
        <v>24</v>
      </c>
      <c r="DD47">
        <f t="shared" si="61"/>
        <v>29</v>
      </c>
      <c r="DE47">
        <f t="shared" si="62"/>
        <v>34</v>
      </c>
      <c r="DF47">
        <f t="shared" si="63"/>
        <v>11</v>
      </c>
      <c r="DG47">
        <f t="shared" si="64"/>
        <v>18</v>
      </c>
      <c r="DH47">
        <f t="shared" si="65"/>
        <v>9</v>
      </c>
      <c r="DI47">
        <f t="shared" si="66"/>
        <v>5</v>
      </c>
      <c r="DJ47">
        <f t="shared" si="67"/>
        <v>35</v>
      </c>
      <c r="DK47">
        <f t="shared" si="68"/>
        <v>28</v>
      </c>
      <c r="DL47">
        <f t="shared" si="69"/>
        <v>42</v>
      </c>
      <c r="DM47">
        <f t="shared" si="70"/>
        <v>19</v>
      </c>
      <c r="DN47">
        <f t="shared" si="71"/>
        <v>39</v>
      </c>
      <c r="DO47">
        <f t="shared" si="72"/>
        <v>20</v>
      </c>
      <c r="DP47">
        <f t="shared" si="73"/>
        <v>38</v>
      </c>
      <c r="DQ47">
        <f t="shared" si="74"/>
        <v>1</v>
      </c>
      <c r="DR47">
        <f t="shared" si="75"/>
        <v>12</v>
      </c>
      <c r="DS47">
        <f t="shared" si="76"/>
        <v>25</v>
      </c>
      <c r="DT47">
        <f t="shared" si="77"/>
        <v>2</v>
      </c>
      <c r="DU47">
        <f t="shared" si="78"/>
        <v>3</v>
      </c>
      <c r="DV47">
        <f t="shared" si="79"/>
        <v>14</v>
      </c>
      <c r="DW47">
        <f t="shared" si="80"/>
        <v>37</v>
      </c>
      <c r="DX47">
        <f t="shared" si="81"/>
        <v>31</v>
      </c>
      <c r="DY47">
        <f t="shared" si="82"/>
        <v>26</v>
      </c>
      <c r="DZ47">
        <f t="shared" si="83"/>
        <v>45</v>
      </c>
      <c r="EA47">
        <f t="shared" si="84"/>
        <v>10</v>
      </c>
      <c r="EB47">
        <f t="shared" si="85"/>
        <v>30</v>
      </c>
      <c r="EC47">
        <f t="shared" si="86"/>
        <v>36</v>
      </c>
      <c r="ED47">
        <f t="shared" si="87"/>
        <v>16</v>
      </c>
      <c r="EE47">
        <f t="shared" si="88"/>
        <v>13</v>
      </c>
      <c r="EF47">
        <f t="shared" si="89"/>
        <v>6</v>
      </c>
    </row>
    <row r="48" spans="1:136" ht="16.5" customHeight="1">
      <c r="A48">
        <f>_calc_라운드기준!A48</f>
        <v>1198</v>
      </c>
      <c r="B48">
        <f>INDEX(_calc_누적빈도!B:B,$A48)-INDEX(_calc_누적빈도!B:B,$A48-기준150회_후보!$B$1)</f>
        <v>17</v>
      </c>
      <c r="C48">
        <f>INDEX(_calc_누적빈도!C:C,$A48)-INDEX(_calc_누적빈도!C:C,$A48-기준150회_후보!$B$1)</f>
        <v>9</v>
      </c>
      <c r="D48">
        <f>INDEX(_calc_누적빈도!D:D,$A48)-INDEX(_calc_누적빈도!D:D,$A48-기준150회_후보!$B$1)</f>
        <v>28</v>
      </c>
      <c r="E48">
        <f>INDEX(_calc_누적빈도!E:E,$A48)-INDEX(_calc_누적빈도!E:E,$A48-기준150회_후보!$B$1)</f>
        <v>17</v>
      </c>
      <c r="F48">
        <f>INDEX(_calc_누적빈도!F:F,$A48)-INDEX(_calc_누적빈도!F:F,$A48-기준150회_후보!$B$1)</f>
        <v>12</v>
      </c>
      <c r="G48">
        <f>INDEX(_calc_누적빈도!G:G,$A48)-INDEX(_calc_누적빈도!G:G,$A48-기준150회_후보!$B$1)</f>
        <v>29</v>
      </c>
      <c r="H48">
        <f>INDEX(_calc_누적빈도!H:H,$A48)-INDEX(_calc_누적빈도!H:H,$A48-기준150회_후보!$B$1)</f>
        <v>28</v>
      </c>
      <c r="I48">
        <f>INDEX(_calc_누적빈도!I:I,$A48)-INDEX(_calc_누적빈도!I:I,$A48-기준150회_후보!$B$1)</f>
        <v>17</v>
      </c>
      <c r="J48">
        <f>INDEX(_calc_누적빈도!J:J,$A48)-INDEX(_calc_누적빈도!J:J,$A48-기준150회_후보!$B$1)</f>
        <v>18</v>
      </c>
      <c r="K48">
        <f>INDEX(_calc_누적빈도!K:K,$A48)-INDEX(_calc_누적빈도!K:K,$A48-기준150회_후보!$B$1)</f>
        <v>17</v>
      </c>
      <c r="L48">
        <f>INDEX(_calc_누적빈도!L:L,$A48)-INDEX(_calc_누적빈도!L:L,$A48-기준150회_후보!$B$1)</f>
        <v>20</v>
      </c>
      <c r="M48">
        <f>INDEX(_calc_누적빈도!M:M,$A48)-INDEX(_calc_누적빈도!M:M,$A48-기준150회_후보!$B$1)</f>
        <v>23</v>
      </c>
      <c r="N48">
        <f>INDEX(_calc_누적빈도!N:N,$A48)-INDEX(_calc_누적빈도!N:N,$A48-기준150회_후보!$B$1)</f>
        <v>26</v>
      </c>
      <c r="O48">
        <f>INDEX(_calc_누적빈도!O:O,$A48)-INDEX(_calc_누적빈도!O:O,$A48-기준150회_후보!$B$1)</f>
        <v>19</v>
      </c>
      <c r="P48">
        <f>INDEX(_calc_누적빈도!P:P,$A48)-INDEX(_calc_누적빈도!P:P,$A48-기준150회_후보!$B$1)</f>
        <v>18</v>
      </c>
      <c r="Q48">
        <f>INDEX(_calc_누적빈도!Q:Q,$A48)-INDEX(_calc_누적빈도!Q:Q,$A48-기준150회_후보!$B$1)</f>
        <v>24</v>
      </c>
      <c r="R48">
        <f>INDEX(_calc_누적빈도!R:R,$A48)-INDEX(_calc_누적빈도!R:R,$A48-기준150회_후보!$B$1)</f>
        <v>16</v>
      </c>
      <c r="S48">
        <f>INDEX(_calc_누적빈도!S:S,$A48)-INDEX(_calc_누적빈도!S:S,$A48-기준150회_후보!$B$1)</f>
        <v>16</v>
      </c>
      <c r="T48">
        <f>INDEX(_calc_누적빈도!T:T,$A48)-INDEX(_calc_누적빈도!T:T,$A48-기준150회_후보!$B$1)</f>
        <v>27</v>
      </c>
      <c r="U48">
        <f>INDEX(_calc_누적빈도!U:U,$A48)-INDEX(_calc_누적빈도!U:U,$A48-기준150회_후보!$B$1)</f>
        <v>19</v>
      </c>
      <c r="V48">
        <f>INDEX(_calc_누적빈도!V:V,$A48)-INDEX(_calc_누적빈도!V:V,$A48-기준150회_후보!$B$1)</f>
        <v>24</v>
      </c>
      <c r="W48">
        <f>INDEX(_calc_누적빈도!W:W,$A48)-INDEX(_calc_누적빈도!W:W,$A48-기준150회_후보!$B$1)</f>
        <v>19</v>
      </c>
      <c r="X48">
        <f>INDEX(_calc_누적빈도!X:X,$A48)-INDEX(_calc_누적빈도!X:X,$A48-기준150회_후보!$B$1)</f>
        <v>19</v>
      </c>
      <c r="Y48">
        <f>INDEX(_calc_누적빈도!Y:Y,$A48)-INDEX(_calc_누적빈도!Y:Y,$A48-기준150회_후보!$B$1)</f>
        <v>21</v>
      </c>
      <c r="Z48">
        <f>INDEX(_calc_누적빈도!Z:Z,$A48)-INDEX(_calc_누적빈도!Z:Z,$A48-기준150회_후보!$B$1)</f>
        <v>13</v>
      </c>
      <c r="AA48">
        <f>INDEX(_calc_누적빈도!AA:AA,$A48)-INDEX(_calc_누적빈도!AA:AA,$A48-기준150회_후보!$B$1)</f>
        <v>21</v>
      </c>
      <c r="AB48">
        <f>INDEX(_calc_누적빈도!AB:AB,$A48)-INDEX(_calc_누적빈도!AB:AB,$A48-기준150회_후보!$B$1)</f>
        <v>21</v>
      </c>
      <c r="AC48">
        <f>INDEX(_calc_누적빈도!AC:AC,$A48)-INDEX(_calc_누적빈도!AC:AC,$A48-기준150회_후보!$B$1)</f>
        <v>24</v>
      </c>
      <c r="AD48">
        <f>INDEX(_calc_누적빈도!AD:AD,$A48)-INDEX(_calc_누적빈도!AD:AD,$A48-기준150회_후보!$B$1)</f>
        <v>18</v>
      </c>
      <c r="AE48">
        <f>INDEX(_calc_누적빈도!AE:AE,$A48)-INDEX(_calc_누적빈도!AE:AE,$A48-기준150회_후보!$B$1)</f>
        <v>27</v>
      </c>
      <c r="AF48">
        <f>INDEX(_calc_누적빈도!AF:AF,$A48)-INDEX(_calc_누적빈도!AF:AF,$A48-기준150회_후보!$B$1)</f>
        <v>19</v>
      </c>
      <c r="AG48">
        <f>INDEX(_calc_누적빈도!AG:AG,$A48)-INDEX(_calc_누적빈도!AG:AG,$A48-기준150회_후보!$B$1)</f>
        <v>20</v>
      </c>
      <c r="AH48">
        <f>INDEX(_calc_누적빈도!AH:AH,$A48)-INDEX(_calc_누적빈도!AH:AH,$A48-기준150회_후보!$B$1)</f>
        <v>25</v>
      </c>
      <c r="AI48">
        <f>INDEX(_calc_누적빈도!AI:AI,$A48)-INDEX(_calc_누적빈도!AI:AI,$A48-기준150회_후보!$B$1)</f>
        <v>20</v>
      </c>
      <c r="AJ48">
        <f>INDEX(_calc_누적빈도!AJ:AJ,$A48)-INDEX(_calc_누적빈도!AJ:AJ,$A48-기준150회_후보!$B$1)</f>
        <v>23</v>
      </c>
      <c r="AK48">
        <f>INDEX(_calc_누적빈도!AK:AK,$A48)-INDEX(_calc_누적빈도!AK:AK,$A48-기준150회_후보!$B$1)</f>
        <v>17</v>
      </c>
      <c r="AL48">
        <f>INDEX(_calc_누적빈도!AL:AL,$A48)-INDEX(_calc_누적빈도!AL:AL,$A48-기준150회_후보!$B$1)</f>
        <v>24</v>
      </c>
      <c r="AM48">
        <f>INDEX(_calc_누적빈도!AM:AM,$A48)-INDEX(_calc_누적빈도!AM:AM,$A48-기준150회_후보!$B$1)</f>
        <v>26</v>
      </c>
      <c r="AN48">
        <f>INDEX(_calc_누적빈도!AN:AN,$A48)-INDEX(_calc_누적빈도!AN:AN,$A48-기준150회_후보!$B$1)</f>
        <v>13</v>
      </c>
      <c r="AO48">
        <f>INDEX(_calc_누적빈도!AO:AO,$A48)-INDEX(_calc_누적빈도!AO:AO,$A48-기준150회_후보!$B$1)</f>
        <v>25</v>
      </c>
      <c r="AP48">
        <f>INDEX(_calc_누적빈도!AP:AP,$A48)-INDEX(_calc_누적빈도!AP:AP,$A48-기준150회_후보!$B$1)</f>
        <v>13</v>
      </c>
      <c r="AQ48">
        <f>INDEX(_calc_누적빈도!AQ:AQ,$A48)-INDEX(_calc_누적빈도!AQ:AQ,$A48-기준150회_후보!$B$1)</f>
        <v>13</v>
      </c>
      <c r="AR48">
        <f>INDEX(_calc_누적빈도!AR:AR,$A48)-INDEX(_calc_누적빈도!AR:AR,$A48-기준150회_후보!$B$1)</f>
        <v>15</v>
      </c>
      <c r="AS48">
        <f>INDEX(_calc_누적빈도!AS:AS,$A48)-INDEX(_calc_누적빈도!AS:AS,$A48-기준150회_후보!$B$1)</f>
        <v>17</v>
      </c>
      <c r="AT48">
        <f>INDEX(_calc_누적빈도!AT:AT,$A48)-INDEX(_calc_누적빈도!AT:AT,$A48-기준150회_후보!$B$1)</f>
        <v>23</v>
      </c>
      <c r="AU48">
        <f>(RANK(_calc_라운드기준!B48,_calc_라운드기준!$B48:$AT48,0)+COUNTIFS(_calc_라운드기준!$B48:$AT48,_calc_라운드기준!B48,$B$1:$AT$1,"&lt;"&amp;1))-(RANK(B48,$B48:$AT48,0)+COUNTIFS($B48:$AT48,B48,$B$1:$AT$1,"&lt;"&amp;1))</f>
        <v>0</v>
      </c>
      <c r="AV48">
        <f>(RANK(_calc_라운드기준!C48,_calc_라운드기준!$B48:$AT48,0)+COUNTIFS(_calc_라운드기준!$B48:$AT48,_calc_라운드기준!C48,$B$1:$AT$1,"&lt;"&amp;2))-(RANK(C48,$B48:$AT48,0)+COUNTIFS($B48:$AT48,C48,$B$1:$AT$1,"&lt;"&amp;2))</f>
        <v>-6</v>
      </c>
      <c r="AW48">
        <f>(RANK(_calc_라운드기준!D48,_calc_라운드기준!$B48:$AT48,0)+COUNTIFS(_calc_라운드기준!$B48:$AT48,_calc_라운드기준!D48,$B$1:$AT$1,"&lt;"&amp;3))-(RANK(D48,$B48:$AT48,0)+COUNTIFS($B48:$AT48,D48,$B$1:$AT$1,"&lt;"&amp;3))</f>
        <v>-1</v>
      </c>
      <c r="AX48">
        <f>(RANK(_calc_라운드기준!E48,_calc_라운드기준!$B48:$AT48,0)+COUNTIFS(_calc_라운드기준!$B48:$AT48,_calc_라운드기준!E48,$B$1:$AT$1,"&lt;"&amp;4))-(RANK(E48,$B48:$AT48,0)+COUNTIFS($B48:$AT48,E48,$B$1:$AT$1,"&lt;"&amp;4))</f>
        <v>0</v>
      </c>
      <c r="AY48">
        <f>(RANK(_calc_라운드기준!F48,_calc_라운드기준!$B48:$AT48,0)+COUNTIFS(_calc_라운드기준!$B48:$AT48,_calc_라운드기준!F48,$B$1:$AT$1,"&lt;"&amp;5))-(RANK(F48,$B48:$AT48,0)+COUNTIFS($B48:$AT48,F48,$B$1:$AT$1,"&lt;"&amp;5))</f>
        <v>-21</v>
      </c>
      <c r="AZ48">
        <f>(RANK(_calc_라운드기준!G48,_calc_라운드기준!$B48:$AT48,0)+COUNTIFS(_calc_라운드기준!$B48:$AT48,_calc_라운드기준!G48,$B$1:$AT$1,"&lt;"&amp;6))-(RANK(G48,$B48:$AT48,0)+COUNTIFS($B48:$AT48,G48,$B$1:$AT$1,"&lt;"&amp;6))</f>
        <v>10</v>
      </c>
      <c r="BA48">
        <f>(RANK(_calc_라운드기준!H48,_calc_라운드기준!$B48:$AT48,0)+COUNTIFS(_calc_라운드기준!$B48:$AT48,_calc_라운드기준!H48,$B$1:$AT$1,"&lt;"&amp;7))-(RANK(H48,$B48:$AT48,0)+COUNTIFS($B48:$AT48,H48,$B$1:$AT$1,"&lt;"&amp;7))</f>
        <v>1</v>
      </c>
      <c r="BB48">
        <f>(RANK(_calc_라운드기준!I48,_calc_라운드기준!$B48:$AT48,0)+COUNTIFS(_calc_라운드기준!$B48:$AT48,_calc_라운드기준!I48,$B$1:$AT$1,"&lt;"&amp;8))-(RANK(I48,$B48:$AT48,0)+COUNTIFS($B48:$AT48,I48,$B$1:$AT$1,"&lt;"&amp;8))</f>
        <v>-28</v>
      </c>
      <c r="BC48">
        <f>(RANK(_calc_라운드기준!J48,_calc_라운드기준!$B48:$AT48,0)+COUNTIFS(_calc_라운드기준!$B48:$AT48,_calc_라운드기준!J48,$B$1:$AT$1,"&lt;"&amp;9))-(RANK(J48,$B48:$AT48,0)+COUNTIFS($B48:$AT48,J48,$B$1:$AT$1,"&lt;"&amp;9))</f>
        <v>-26</v>
      </c>
      <c r="BD48">
        <f>(RANK(_calc_라운드기준!K48,_calc_라운드기준!$B48:$AT48,0)+COUNTIFS(_calc_라운드기준!$B48:$AT48,_calc_라운드기준!K48,$B$1:$AT$1,"&lt;"&amp;10))-(RANK(K48,$B48:$AT48,0)+COUNTIFS($B48:$AT48,K48,$B$1:$AT$1,"&lt;"&amp;10))</f>
        <v>6</v>
      </c>
      <c r="BE48">
        <f>(RANK(_calc_라운드기준!L48,_calc_라운드기준!$B48:$AT48,0)+COUNTIFS(_calc_라운드기준!$B48:$AT48,_calc_라운드기준!L48,$B$1:$AT$1,"&lt;"&amp;11))-(RANK(L48,$B48:$AT48,0)+COUNTIFS($B48:$AT48,L48,$B$1:$AT$1,"&lt;"&amp;11))</f>
        <v>13</v>
      </c>
      <c r="BF48">
        <f>(RANK(_calc_라운드기준!M48,_calc_라운드기준!$B48:$AT48,0)+COUNTIFS(_calc_라운드기준!$B48:$AT48,_calc_라운드기준!M48,$B$1:$AT$1,"&lt;"&amp;12))-(RANK(M48,$B48:$AT48,0)+COUNTIFS($B48:$AT48,M48,$B$1:$AT$1,"&lt;"&amp;12))</f>
        <v>-2</v>
      </c>
      <c r="BG48">
        <f>(RANK(_calc_라운드기준!N48,_calc_라운드기준!$B48:$AT48,0)+COUNTIFS(_calc_라운드기준!$B48:$AT48,_calc_라운드기준!N48,$B$1:$AT$1,"&lt;"&amp;13))-(RANK(N48,$B48:$AT48,0)+COUNTIFS($B48:$AT48,N48,$B$1:$AT$1,"&lt;"&amp;13))</f>
        <v>0</v>
      </c>
      <c r="BH48">
        <f>(RANK(_calc_라운드기준!O48,_calc_라운드기준!$B48:$AT48,0)+COUNTIFS(_calc_라운드기준!$B48:$AT48,_calc_라운드기준!O48,$B$1:$AT$1,"&lt;"&amp;14))-(RANK(O48,$B48:$AT48,0)+COUNTIFS($B48:$AT48,O48,$B$1:$AT$1,"&lt;"&amp;14))</f>
        <v>18</v>
      </c>
      <c r="BI48">
        <f>(RANK(_calc_라운드기준!P48,_calc_라운드기준!$B48:$AT48,0)+COUNTIFS(_calc_라운드기준!$B48:$AT48,_calc_라운드기준!P48,$B$1:$AT$1,"&lt;"&amp;15))-(RANK(P48,$B48:$AT48,0)+COUNTIFS($B48:$AT48,P48,$B$1:$AT$1,"&lt;"&amp;15))</f>
        <v>-22</v>
      </c>
      <c r="BJ48">
        <f>(RANK(_calc_라운드기준!Q48,_calc_라운드기준!$B48:$AT48,0)+COUNTIFS(_calc_라운드기준!$B48:$AT48,_calc_라운드기준!Q48,$B$1:$AT$1,"&lt;"&amp;16))-(RANK(Q48,$B48:$AT48,0)+COUNTIFS($B48:$AT48,Q48,$B$1:$AT$1,"&lt;"&amp;16))</f>
        <v>-2</v>
      </c>
      <c r="BK48">
        <f>(RANK(_calc_라운드기준!R48,_calc_라운드기준!$B48:$AT48,0)+COUNTIFS(_calc_라운드기준!$B48:$AT48,_calc_라운드기준!R48,$B$1:$AT$1,"&lt;"&amp;17))-(RANK(R48,$B48:$AT48,0)+COUNTIFS($B48:$AT48,R48,$B$1:$AT$1,"&lt;"&amp;17))</f>
        <v>-3</v>
      </c>
      <c r="BL48">
        <f>(RANK(_calc_라운드기준!S48,_calc_라운드기준!$B48:$AT48,0)+COUNTIFS(_calc_라운드기준!$B48:$AT48,_calc_라운드기준!S48,$B$1:$AT$1,"&lt;"&amp;18))-(RANK(S48,$B48:$AT48,0)+COUNTIFS($B48:$AT48,S48,$B$1:$AT$1,"&lt;"&amp;18))</f>
        <v>-14</v>
      </c>
      <c r="BM48">
        <f>(RANK(_calc_라운드기준!T48,_calc_라운드기준!$B48:$AT48,0)+COUNTIFS(_calc_라운드기준!$B48:$AT48,_calc_라운드기준!T48,$B$1:$AT$1,"&lt;"&amp;19))-(RANK(T48,$B48:$AT48,0)+COUNTIFS($B48:$AT48,T48,$B$1:$AT$1,"&lt;"&amp;19))</f>
        <v>13</v>
      </c>
      <c r="BN48">
        <f>(RANK(_calc_라운드기준!U48,_calc_라운드기준!$B48:$AT48,0)+COUNTIFS(_calc_라운드기준!$B48:$AT48,_calc_라운드기준!U48,$B$1:$AT$1,"&lt;"&amp;20))-(RANK(U48,$B48:$AT48,0)+COUNTIFS($B48:$AT48,U48,$B$1:$AT$1,"&lt;"&amp;20))</f>
        <v>1</v>
      </c>
      <c r="BO48">
        <f>(RANK(_calc_라운드기준!V48,_calc_라운드기준!$B48:$AT48,0)+COUNTIFS(_calc_라운드기준!$B48:$AT48,_calc_라운드기준!V48,$B$1:$AT$1,"&lt;"&amp;21))-(RANK(V48,$B48:$AT48,0)+COUNTIFS($B48:$AT48,V48,$B$1:$AT$1,"&lt;"&amp;21))</f>
        <v>15</v>
      </c>
      <c r="BP48">
        <f>(RANK(_calc_라운드기준!W48,_calc_라운드기준!$B48:$AT48,0)+COUNTIFS(_calc_라운드기준!$B48:$AT48,_calc_라운드기준!W48,$B$1:$AT$1,"&lt;"&amp;22))-(RANK(W48,$B48:$AT48,0)+COUNTIFS($B48:$AT48,W48,$B$1:$AT$1,"&lt;"&amp;22))</f>
        <v>10</v>
      </c>
      <c r="BQ48">
        <f>(RANK(_calc_라운드기준!X48,_calc_라운드기준!$B48:$AT48,0)+COUNTIFS(_calc_라운드기준!$B48:$AT48,_calc_라운드기준!X48,$B$1:$AT$1,"&lt;"&amp;23))-(RANK(X48,$B48:$AT48,0)+COUNTIFS($B48:$AT48,X48,$B$1:$AT$1,"&lt;"&amp;23))</f>
        <v>-13</v>
      </c>
      <c r="BR48">
        <f>(RANK(_calc_라운드기준!Y48,_calc_라운드기준!$B48:$AT48,0)+COUNTIFS(_calc_라운드기준!$B48:$AT48,_calc_라운드기준!Y48,$B$1:$AT$1,"&lt;"&amp;24))-(RANK(Y48,$B48:$AT48,0)+COUNTIFS($B48:$AT48,Y48,$B$1:$AT$1,"&lt;"&amp;24))</f>
        <v>1</v>
      </c>
      <c r="BS48">
        <f>(RANK(_calc_라운드기준!Z48,_calc_라운드기준!$B48:$AT48,0)+COUNTIFS(_calc_라운드기준!$B48:$AT48,_calc_라운드기준!Z48,$B$1:$AT$1,"&lt;"&amp;25))-(RANK(Z48,$B48:$AT48,0)+COUNTIFS($B48:$AT48,Z48,$B$1:$AT$1,"&lt;"&amp;25))</f>
        <v>-21</v>
      </c>
      <c r="BT48">
        <f>(RANK(_calc_라운드기준!AA48,_calc_라운드기준!$B48:$AT48,0)+COUNTIFS(_calc_라운드기준!$B48:$AT48,_calc_라운드기준!AA48,$B$1:$AT$1,"&lt;"&amp;26))-(RANK(AA48,$B48:$AT48,0)+COUNTIFS($B48:$AT48,AA48,$B$1:$AT$1,"&lt;"&amp;26))</f>
        <v>9</v>
      </c>
      <c r="BU48">
        <f>(RANK(_calc_라운드기준!AB48,_calc_라운드기준!$B48:$AT48,0)+COUNTIFS(_calc_라운드기준!$B48:$AT48,_calc_라운드기준!AB48,$B$1:$AT$1,"&lt;"&amp;27))-(RANK(AB48,$B48:$AT48,0)+COUNTIFS($B48:$AT48,AB48,$B$1:$AT$1,"&lt;"&amp;27))</f>
        <v>-16</v>
      </c>
      <c r="BV48">
        <f>(RANK(_calc_라운드기준!AC48,_calc_라운드기준!$B48:$AT48,0)+COUNTIFS(_calc_라운드기준!$B48:$AT48,_calc_라운드기준!AC48,$B$1:$AT$1,"&lt;"&amp;28))-(RANK(AC48,$B48:$AT48,0)+COUNTIFS($B48:$AT48,AC48,$B$1:$AT$1,"&lt;"&amp;28))</f>
        <v>2</v>
      </c>
      <c r="BW48">
        <f>(RANK(_calc_라운드기준!AD48,_calc_라운드기준!$B48:$AT48,0)+COUNTIFS(_calc_라운드기준!$B48:$AT48,_calc_라운드기준!AD48,$B$1:$AT$1,"&lt;"&amp;29))-(RANK(AD48,$B48:$AT48,0)+COUNTIFS($B48:$AT48,AD48,$B$1:$AT$1,"&lt;"&amp;29))</f>
        <v>-15</v>
      </c>
      <c r="BX48">
        <f>(RANK(_calc_라운드기준!AE48,_calc_라운드기준!$B48:$AT48,0)+COUNTIFS(_calc_라운드기준!$B48:$AT48,_calc_라운드기준!AE48,$B$1:$AT$1,"&lt;"&amp;30))-(RANK(AE48,$B48:$AT48,0)+COUNTIFS($B48:$AT48,AE48,$B$1:$AT$1,"&lt;"&amp;30))</f>
        <v>31</v>
      </c>
      <c r="BY48">
        <f>(RANK(_calc_라운드기준!AF48,_calc_라운드기준!$B48:$AT48,0)+COUNTIFS(_calc_라운드기준!$B48:$AT48,_calc_라운드기준!AF48,$B$1:$AT$1,"&lt;"&amp;31))-(RANK(AF48,$B48:$AT48,0)+COUNTIFS($B48:$AT48,AF48,$B$1:$AT$1,"&lt;"&amp;31))</f>
        <v>10</v>
      </c>
      <c r="BZ48">
        <f>(RANK(_calc_라운드기준!AG48,_calc_라운드기준!$B48:$AT48,0)+COUNTIFS(_calc_라운드기준!$B48:$AT48,_calc_라운드기준!AG48,$B$1:$AT$1,"&lt;"&amp;32))-(RANK(AG48,$B48:$AT48,0)+COUNTIFS($B48:$AT48,AG48,$B$1:$AT$1,"&lt;"&amp;32))</f>
        <v>7</v>
      </c>
      <c r="CA48">
        <f>(RANK(_calc_라운드기준!AH48,_calc_라운드기준!$B48:$AT48,0)+COUNTIFS(_calc_라운드기준!$B48:$AT48,_calc_라운드기준!AH48,$B$1:$AT$1,"&lt;"&amp;33))-(RANK(AH48,$B48:$AT48,0)+COUNTIFS($B48:$AT48,AH48,$B$1:$AT$1,"&lt;"&amp;33))</f>
        <v>30</v>
      </c>
      <c r="CB48">
        <f>(RANK(_calc_라운드기준!AI48,_calc_라운드기준!$B48:$AT48,0)+COUNTIFS(_calc_라운드기준!$B48:$AT48,_calc_라운드기준!AI48,$B$1:$AT$1,"&lt;"&amp;34))-(RANK(AI48,$B48:$AT48,0)+COUNTIFS($B48:$AT48,AI48,$B$1:$AT$1,"&lt;"&amp;34))</f>
        <v>20</v>
      </c>
      <c r="CC48">
        <f>(RANK(_calc_라운드기준!AJ48,_calc_라운드기준!$B48:$AT48,0)+COUNTIFS(_calc_라운드기준!$B48:$AT48,_calc_라운드기준!AJ48,$B$1:$AT$1,"&lt;"&amp;35))-(RANK(AJ48,$B48:$AT48,0)+COUNTIFS($B48:$AT48,AJ48,$B$1:$AT$1,"&lt;"&amp;35))</f>
        <v>5</v>
      </c>
      <c r="CD48">
        <f>(RANK(_calc_라운드기준!AK48,_calc_라운드기준!$B48:$AT48,0)+COUNTIFS(_calc_라운드기준!$B48:$AT48,_calc_라운드기준!AK48,$B$1:$AT$1,"&lt;"&amp;36))-(RANK(AK48,$B48:$AT48,0)+COUNTIFS($B48:$AT48,AK48,$B$1:$AT$1,"&lt;"&amp;36))</f>
        <v>-14</v>
      </c>
      <c r="CE48">
        <f>(RANK(_calc_라운드기준!AL48,_calc_라운드기준!$B48:$AT48,0)+COUNTIFS(_calc_라운드기준!$B48:$AT48,_calc_라운드기준!AL48,$B$1:$AT$1,"&lt;"&amp;37))-(RANK(AL48,$B48:$AT48,0)+COUNTIFS($B48:$AT48,AL48,$B$1:$AT$1,"&lt;"&amp;37))</f>
        <v>-4</v>
      </c>
      <c r="CF48">
        <f>(RANK(_calc_라운드기준!AM48,_calc_라운드기준!$B48:$AT48,0)+COUNTIFS(_calc_라운드기준!$B48:$AT48,_calc_라운드기준!AM48,$B$1:$AT$1,"&lt;"&amp;38))-(RANK(AM48,$B48:$AT48,0)+COUNTIFS($B48:$AT48,AM48,$B$1:$AT$1,"&lt;"&amp;38))</f>
        <v>9</v>
      </c>
      <c r="CG48">
        <f>(RANK(_calc_라운드기준!AN48,_calc_라운드기준!$B48:$AT48,0)+COUNTIFS(_calc_라운드기준!$B48:$AT48,_calc_라운드기준!AN48,$B$1:$AT$1,"&lt;"&amp;39))-(RANK(AN48,$B48:$AT48,0)+COUNTIFS($B48:$AT48,AN48,$B$1:$AT$1,"&lt;"&amp;39))</f>
        <v>-31</v>
      </c>
      <c r="CH48">
        <f>(RANK(_calc_라운드기준!AO48,_calc_라운드기준!$B48:$AT48,0)+COUNTIFS(_calc_라운드기준!$B48:$AT48,_calc_라운드기준!AO48,$B$1:$AT$1,"&lt;"&amp;40))-(RANK(AO48,$B48:$AT48,0)+COUNTIFS($B48:$AT48,AO48,$B$1:$AT$1,"&lt;"&amp;40))</f>
        <v>13</v>
      </c>
      <c r="CI48">
        <f>(RANK(_calc_라운드기준!AP48,_calc_라운드기준!$B48:$AT48,0)+COUNTIFS(_calc_라운드기준!$B48:$AT48,_calc_라운드기준!AP48,$B$1:$AT$1,"&lt;"&amp;41))-(RANK(AP48,$B48:$AT48,0)+COUNTIFS($B48:$AT48,AP48,$B$1:$AT$1,"&lt;"&amp;41))</f>
        <v>1</v>
      </c>
      <c r="CJ48">
        <f>(RANK(_calc_라운드기준!AQ48,_calc_라운드기준!$B48:$AT48,0)+COUNTIFS(_calc_라운드기준!$B48:$AT48,_calc_라운드기준!AQ48,$B$1:$AT$1,"&lt;"&amp;42))-(RANK(AQ48,$B48:$AT48,0)+COUNTIFS($B48:$AT48,AQ48,$B$1:$AT$1,"&lt;"&amp;42))</f>
        <v>-14</v>
      </c>
      <c r="CK48">
        <f>(RANK(_calc_라운드기준!AR48,_calc_라운드기준!$B48:$AT48,0)+COUNTIFS(_calc_라운드기준!$B48:$AT48,_calc_라운드기준!AR48,$B$1:$AT$1,"&lt;"&amp;43))-(RANK(AR48,$B48:$AT48,0)+COUNTIFS($B48:$AT48,AR48,$B$1:$AT$1,"&lt;"&amp;43))</f>
        <v>5</v>
      </c>
      <c r="CL48">
        <f>(RANK(_calc_라운드기준!AS48,_calc_라운드기준!$B48:$AT48,0)+COUNTIFS(_calc_라운드기준!$B48:$AT48,_calc_라운드기준!AS48,$B$1:$AT$1,"&lt;"&amp;44))-(RANK(AS48,$B48:$AT48,0)+COUNTIFS($B48:$AT48,AS48,$B$1:$AT$1,"&lt;"&amp;44))</f>
        <v>9</v>
      </c>
      <c r="CM48">
        <f>(RANK(_calc_라운드기준!AT48,_calc_라운드기준!$B48:$AT48,0)+COUNTIFS(_calc_라운드기준!$B48:$AT48,_calc_라운드기준!AT48,$B$1:$AT$1,"&lt;"&amp;45))-(RANK(AT48,$B48:$AT48,0)+COUNTIFS($B48:$AT48,AT48,$B$1:$AT$1,"&lt;"&amp;45))</f>
        <v>14</v>
      </c>
      <c r="CN48">
        <f t="shared" si="45"/>
        <v>25</v>
      </c>
      <c r="CO48">
        <f t="shared" si="46"/>
        <v>33</v>
      </c>
      <c r="CP48">
        <f t="shared" si="47"/>
        <v>28</v>
      </c>
      <c r="CQ48">
        <f t="shared" si="48"/>
        <v>26</v>
      </c>
      <c r="CR48">
        <f t="shared" si="49"/>
        <v>40</v>
      </c>
      <c r="CS48">
        <f t="shared" si="50"/>
        <v>10</v>
      </c>
      <c r="CT48">
        <f t="shared" si="51"/>
        <v>21</v>
      </c>
      <c r="CU48">
        <f t="shared" si="52"/>
        <v>44</v>
      </c>
      <c r="CV48">
        <f t="shared" si="53"/>
        <v>43</v>
      </c>
      <c r="CW48">
        <f t="shared" si="54"/>
        <v>17</v>
      </c>
      <c r="CX48">
        <f t="shared" si="55"/>
        <v>7</v>
      </c>
      <c r="CY48">
        <f t="shared" si="56"/>
        <v>29</v>
      </c>
      <c r="CZ48">
        <f t="shared" si="57"/>
        <v>27</v>
      </c>
      <c r="DA48">
        <f t="shared" si="58"/>
        <v>4</v>
      </c>
      <c r="DB48">
        <f t="shared" si="59"/>
        <v>42</v>
      </c>
      <c r="DC48">
        <f t="shared" si="60"/>
        <v>30</v>
      </c>
      <c r="DD48">
        <f t="shared" si="61"/>
        <v>31</v>
      </c>
      <c r="DE48">
        <f t="shared" si="62"/>
        <v>35</v>
      </c>
      <c r="DF48">
        <f t="shared" si="63"/>
        <v>8</v>
      </c>
      <c r="DG48">
        <f t="shared" si="64"/>
        <v>22</v>
      </c>
      <c r="DH48">
        <f t="shared" si="65"/>
        <v>5</v>
      </c>
      <c r="DI48">
        <f t="shared" si="66"/>
        <v>11</v>
      </c>
      <c r="DJ48">
        <f t="shared" si="67"/>
        <v>34</v>
      </c>
      <c r="DK48">
        <f t="shared" si="68"/>
        <v>23</v>
      </c>
      <c r="DL48">
        <f t="shared" si="69"/>
        <v>41</v>
      </c>
      <c r="DM48">
        <f t="shared" si="70"/>
        <v>13</v>
      </c>
      <c r="DN48">
        <f t="shared" si="71"/>
        <v>39</v>
      </c>
      <c r="DO48">
        <f t="shared" si="72"/>
        <v>20</v>
      </c>
      <c r="DP48">
        <f t="shared" si="73"/>
        <v>38</v>
      </c>
      <c r="DQ48">
        <f t="shared" si="74"/>
        <v>1</v>
      </c>
      <c r="DR48">
        <f t="shared" si="75"/>
        <v>12</v>
      </c>
      <c r="DS48">
        <f t="shared" si="76"/>
        <v>16</v>
      </c>
      <c r="DT48">
        <f t="shared" si="77"/>
        <v>2</v>
      </c>
      <c r="DU48">
        <f t="shared" si="78"/>
        <v>3</v>
      </c>
      <c r="DV48">
        <f t="shared" si="79"/>
        <v>18</v>
      </c>
      <c r="DW48">
        <f t="shared" si="80"/>
        <v>36</v>
      </c>
      <c r="DX48">
        <f t="shared" si="81"/>
        <v>32</v>
      </c>
      <c r="DY48">
        <f t="shared" si="82"/>
        <v>14</v>
      </c>
      <c r="DZ48">
        <f t="shared" si="83"/>
        <v>45</v>
      </c>
      <c r="EA48">
        <f t="shared" si="84"/>
        <v>9</v>
      </c>
      <c r="EB48">
        <f t="shared" si="85"/>
        <v>24</v>
      </c>
      <c r="EC48">
        <f t="shared" si="86"/>
        <v>37</v>
      </c>
      <c r="ED48">
        <f t="shared" si="87"/>
        <v>19</v>
      </c>
      <c r="EE48">
        <f t="shared" si="88"/>
        <v>15</v>
      </c>
      <c r="EF48">
        <f t="shared" si="89"/>
        <v>6</v>
      </c>
    </row>
    <row r="49" spans="1:136" ht="16.5" customHeight="1">
      <c r="A49">
        <f>_calc_라운드기준!A49</f>
        <v>1197</v>
      </c>
      <c r="B49">
        <f>INDEX(_calc_누적빈도!B:B,$A49)-INDEX(_calc_누적빈도!B:B,$A49-기준150회_후보!$B$1)</f>
        <v>16</v>
      </c>
      <c r="C49">
        <f>INDEX(_calc_누적빈도!C:C,$A49)-INDEX(_calc_누적빈도!C:C,$A49-기준150회_후보!$B$1)</f>
        <v>10</v>
      </c>
      <c r="D49">
        <f>INDEX(_calc_누적빈도!D:D,$A49)-INDEX(_calc_누적빈도!D:D,$A49-기준150회_후보!$B$1)</f>
        <v>28</v>
      </c>
      <c r="E49">
        <f>INDEX(_calc_누적빈도!E:E,$A49)-INDEX(_calc_누적빈도!E:E,$A49-기준150회_후보!$B$1)</f>
        <v>17</v>
      </c>
      <c r="F49">
        <f>INDEX(_calc_누적빈도!F:F,$A49)-INDEX(_calc_누적빈도!F:F,$A49-기준150회_후보!$B$1)</f>
        <v>11</v>
      </c>
      <c r="G49">
        <f>INDEX(_calc_누적빈도!G:G,$A49)-INDEX(_calc_누적빈도!G:G,$A49-기준150회_후보!$B$1)</f>
        <v>29</v>
      </c>
      <c r="H49">
        <f>INDEX(_calc_누적빈도!H:H,$A49)-INDEX(_calc_누적빈도!H:H,$A49-기준150회_후보!$B$1)</f>
        <v>27</v>
      </c>
      <c r="I49">
        <f>INDEX(_calc_누적빈도!I:I,$A49)-INDEX(_calc_누적빈도!I:I,$A49-기준150회_후보!$B$1)</f>
        <v>17</v>
      </c>
      <c r="J49">
        <f>INDEX(_calc_누적빈도!J:J,$A49)-INDEX(_calc_누적빈도!J:J,$A49-기준150회_후보!$B$1)</f>
        <v>18</v>
      </c>
      <c r="K49">
        <f>INDEX(_calc_누적빈도!K:K,$A49)-INDEX(_calc_누적빈도!K:K,$A49-기준150회_후보!$B$1)</f>
        <v>17</v>
      </c>
      <c r="L49">
        <f>INDEX(_calc_누적빈도!L:L,$A49)-INDEX(_calc_누적빈도!L:L,$A49-기준150회_후보!$B$1)</f>
        <v>20</v>
      </c>
      <c r="M49">
        <f>INDEX(_calc_누적빈도!M:M,$A49)-INDEX(_calc_누적빈도!M:M,$A49-기준150회_후보!$B$1)</f>
        <v>23</v>
      </c>
      <c r="N49">
        <f>INDEX(_calc_누적빈도!N:N,$A49)-INDEX(_calc_누적빈도!N:N,$A49-기준150회_후보!$B$1)</f>
        <v>26</v>
      </c>
      <c r="O49">
        <f>INDEX(_calc_누적빈도!O:O,$A49)-INDEX(_calc_누적빈도!O:O,$A49-기준150회_후보!$B$1)</f>
        <v>19</v>
      </c>
      <c r="P49">
        <f>INDEX(_calc_누적빈도!P:P,$A49)-INDEX(_calc_누적빈도!P:P,$A49-기준150회_후보!$B$1)</f>
        <v>18</v>
      </c>
      <c r="Q49">
        <f>INDEX(_calc_누적빈도!Q:Q,$A49)-INDEX(_calc_누적빈도!Q:Q,$A49-기준150회_후보!$B$1)</f>
        <v>24</v>
      </c>
      <c r="R49">
        <f>INDEX(_calc_누적빈도!R:R,$A49)-INDEX(_calc_누적빈도!R:R,$A49-기준150회_후보!$B$1)</f>
        <v>16</v>
      </c>
      <c r="S49">
        <f>INDEX(_calc_누적빈도!S:S,$A49)-INDEX(_calc_누적빈도!S:S,$A49-기준150회_후보!$B$1)</f>
        <v>16</v>
      </c>
      <c r="T49">
        <f>INDEX(_calc_누적빈도!T:T,$A49)-INDEX(_calc_누적빈도!T:T,$A49-기준150회_후보!$B$1)</f>
        <v>27</v>
      </c>
      <c r="U49">
        <f>INDEX(_calc_누적빈도!U:U,$A49)-INDEX(_calc_누적빈도!U:U,$A49-기준150회_후보!$B$1)</f>
        <v>20</v>
      </c>
      <c r="V49">
        <f>INDEX(_calc_누적빈도!V:V,$A49)-INDEX(_calc_누적빈도!V:V,$A49-기준150회_후보!$B$1)</f>
        <v>24</v>
      </c>
      <c r="W49">
        <f>INDEX(_calc_누적빈도!W:W,$A49)-INDEX(_calc_누적빈도!W:W,$A49-기준150회_후보!$B$1)</f>
        <v>19</v>
      </c>
      <c r="X49">
        <f>INDEX(_calc_누적빈도!X:X,$A49)-INDEX(_calc_누적빈도!X:X,$A49-기준150회_후보!$B$1)</f>
        <v>19</v>
      </c>
      <c r="Y49">
        <f>INDEX(_calc_누적빈도!Y:Y,$A49)-INDEX(_calc_누적빈도!Y:Y,$A49-기준150회_후보!$B$1)</f>
        <v>21</v>
      </c>
      <c r="Z49">
        <f>INDEX(_calc_누적빈도!Z:Z,$A49)-INDEX(_calc_누적빈도!Z:Z,$A49-기준150회_후보!$B$1)</f>
        <v>13</v>
      </c>
      <c r="AA49">
        <f>INDEX(_calc_누적빈도!AA:AA,$A49)-INDEX(_calc_누적빈도!AA:AA,$A49-기준150회_후보!$B$1)</f>
        <v>20</v>
      </c>
      <c r="AB49">
        <f>INDEX(_calc_누적빈도!AB:AB,$A49)-INDEX(_calc_누적빈도!AB:AB,$A49-기준150회_후보!$B$1)</f>
        <v>21</v>
      </c>
      <c r="AC49">
        <f>INDEX(_calc_누적빈도!AC:AC,$A49)-INDEX(_calc_누적빈도!AC:AC,$A49-기준150회_후보!$B$1)</f>
        <v>23</v>
      </c>
      <c r="AD49">
        <f>INDEX(_calc_누적빈도!AD:AD,$A49)-INDEX(_calc_누적빈도!AD:AD,$A49-기준150회_후보!$B$1)</f>
        <v>18</v>
      </c>
      <c r="AE49">
        <f>INDEX(_calc_누적빈도!AE:AE,$A49)-INDEX(_calc_누적빈도!AE:AE,$A49-기준150회_후보!$B$1)</f>
        <v>27</v>
      </c>
      <c r="AF49">
        <f>INDEX(_calc_누적빈도!AF:AF,$A49)-INDEX(_calc_누적빈도!AF:AF,$A49-기준150회_후보!$B$1)</f>
        <v>19</v>
      </c>
      <c r="AG49">
        <f>INDEX(_calc_누적빈도!AG:AG,$A49)-INDEX(_calc_누적빈도!AG:AG,$A49-기준150회_후보!$B$1)</f>
        <v>20</v>
      </c>
      <c r="AH49">
        <f>INDEX(_calc_누적빈도!AH:AH,$A49)-INDEX(_calc_누적빈도!AH:AH,$A49-기준150회_후보!$B$1)</f>
        <v>26</v>
      </c>
      <c r="AI49">
        <f>INDEX(_calc_누적빈도!AI:AI,$A49)-INDEX(_calc_누적빈도!AI:AI,$A49-기준150회_후보!$B$1)</f>
        <v>20</v>
      </c>
      <c r="AJ49">
        <f>INDEX(_calc_누적빈도!AJ:AJ,$A49)-INDEX(_calc_누적빈도!AJ:AJ,$A49-기준150회_후보!$B$1)</f>
        <v>23</v>
      </c>
      <c r="AK49">
        <f>INDEX(_calc_누적빈도!AK:AK,$A49)-INDEX(_calc_누적빈도!AK:AK,$A49-기준150회_후보!$B$1)</f>
        <v>17</v>
      </c>
      <c r="AL49">
        <f>INDEX(_calc_누적빈도!AL:AL,$A49)-INDEX(_calc_누적빈도!AL:AL,$A49-기준150회_후보!$B$1)</f>
        <v>24</v>
      </c>
      <c r="AM49">
        <f>INDEX(_calc_누적빈도!AM:AM,$A49)-INDEX(_calc_누적빈도!AM:AM,$A49-기준150회_후보!$B$1)</f>
        <v>26</v>
      </c>
      <c r="AN49">
        <f>INDEX(_calc_누적빈도!AN:AN,$A49)-INDEX(_calc_누적빈도!AN:AN,$A49-기준150회_후보!$B$1)</f>
        <v>13</v>
      </c>
      <c r="AO49">
        <f>INDEX(_calc_누적빈도!AO:AO,$A49)-INDEX(_calc_누적빈도!AO:AO,$A49-기준150회_후보!$B$1)</f>
        <v>26</v>
      </c>
      <c r="AP49">
        <f>INDEX(_calc_누적빈도!AP:AP,$A49)-INDEX(_calc_누적빈도!AP:AP,$A49-기준150회_후보!$B$1)</f>
        <v>13</v>
      </c>
      <c r="AQ49">
        <f>INDEX(_calc_누적빈도!AQ:AQ,$A49)-INDEX(_calc_누적빈도!AQ:AQ,$A49-기준150회_후보!$B$1)</f>
        <v>14</v>
      </c>
      <c r="AR49">
        <f>INDEX(_calc_누적빈도!AR:AR,$A49)-INDEX(_calc_누적빈도!AR:AR,$A49-기준150회_후보!$B$1)</f>
        <v>14</v>
      </c>
      <c r="AS49">
        <f>INDEX(_calc_누적빈도!AS:AS,$A49)-INDEX(_calc_누적빈도!AS:AS,$A49-기준150회_후보!$B$1)</f>
        <v>18</v>
      </c>
      <c r="AT49">
        <f>INDEX(_calc_누적빈도!AT:AT,$A49)-INDEX(_calc_누적빈도!AT:AT,$A49-기준150회_후보!$B$1)</f>
        <v>23</v>
      </c>
      <c r="AU49">
        <f>(RANK(_calc_라운드기준!B49,_calc_라운드기준!$B49:$AT49,0)+COUNTIFS(_calc_라운드기준!$B49:$AT49,_calc_라운드기준!B49,$B$1:$AT$1,"&lt;"&amp;1))-(RANK(B49,$B49:$AT49,0)+COUNTIFS($B49:$AT49,B49,$B$1:$AT$1,"&lt;"&amp;1))</f>
        <v>2</v>
      </c>
      <c r="AV49">
        <f>(RANK(_calc_라운드기준!C49,_calc_라운드기준!$B49:$AT49,0)+COUNTIFS(_calc_라운드기준!$B49:$AT49,_calc_라운드기준!C49,$B$1:$AT$1,"&lt;"&amp;2))-(RANK(C49,$B49:$AT49,0)+COUNTIFS($B49:$AT49,C49,$B$1:$AT$1,"&lt;"&amp;2))</f>
        <v>-6</v>
      </c>
      <c r="AW49">
        <f>(RANK(_calc_라운드기준!D49,_calc_라운드기준!$B49:$AT49,0)+COUNTIFS(_calc_라운드기준!$B49:$AT49,_calc_라운드기준!D49,$B$1:$AT$1,"&lt;"&amp;3))-(RANK(D49,$B49:$AT49,0)+COUNTIFS($B49:$AT49,D49,$B$1:$AT$1,"&lt;"&amp;3))</f>
        <v>-1</v>
      </c>
      <c r="AX49">
        <f>(RANK(_calc_라운드기준!E49,_calc_라운드기준!$B49:$AT49,0)+COUNTIFS(_calc_라운드기준!$B49:$AT49,_calc_라운드기준!E49,$B$1:$AT$1,"&lt;"&amp;4))-(RANK(E49,$B49:$AT49,0)+COUNTIFS($B49:$AT49,E49,$B$1:$AT$1,"&lt;"&amp;4))</f>
        <v>-1</v>
      </c>
      <c r="AY49">
        <f>(RANK(_calc_라운드기준!F49,_calc_라운드기준!$B49:$AT49,0)+COUNTIFS(_calc_라운드기준!$B49:$AT49,_calc_라운드기준!F49,$B$1:$AT$1,"&lt;"&amp;5))-(RANK(F49,$B49:$AT49,0)+COUNTIFS($B49:$AT49,F49,$B$1:$AT$1,"&lt;"&amp;5))</f>
        <v>-12</v>
      </c>
      <c r="AZ49">
        <f>(RANK(_calc_라운드기준!G49,_calc_라운드기준!$B49:$AT49,0)+COUNTIFS(_calc_라운드기준!$B49:$AT49,_calc_라운드기준!G49,$B$1:$AT$1,"&lt;"&amp;6))-(RANK(G49,$B49:$AT49,0)+COUNTIFS($B49:$AT49,G49,$B$1:$AT$1,"&lt;"&amp;6))</f>
        <v>10</v>
      </c>
      <c r="BA49">
        <f>(RANK(_calc_라운드기준!H49,_calc_라운드기준!$B49:$AT49,0)+COUNTIFS(_calc_라운드기준!$B49:$AT49,_calc_라운드기준!H49,$B$1:$AT$1,"&lt;"&amp;7))-(RANK(H49,$B49:$AT49,0)+COUNTIFS($B49:$AT49,H49,$B$1:$AT$1,"&lt;"&amp;7))</f>
        <v>2</v>
      </c>
      <c r="BB49">
        <f>(RANK(_calc_라운드기준!I49,_calc_라운드기준!$B49:$AT49,0)+COUNTIFS(_calc_라운드기준!$B49:$AT49,_calc_라운드기준!I49,$B$1:$AT$1,"&lt;"&amp;8))-(RANK(I49,$B49:$AT49,0)+COUNTIFS($B49:$AT49,I49,$B$1:$AT$1,"&lt;"&amp;8))</f>
        <v>-27</v>
      </c>
      <c r="BC49">
        <f>(RANK(_calc_라운드기준!J49,_calc_라운드기준!$B49:$AT49,0)+COUNTIFS(_calc_라운드기준!$B49:$AT49,_calc_라운드기준!J49,$B$1:$AT$1,"&lt;"&amp;9))-(RANK(J49,$B49:$AT49,0)+COUNTIFS($B49:$AT49,J49,$B$1:$AT$1,"&lt;"&amp;9))</f>
        <v>-25</v>
      </c>
      <c r="BD49">
        <f>(RANK(_calc_라운드기준!K49,_calc_라운드기준!$B49:$AT49,0)+COUNTIFS(_calc_라운드기준!$B49:$AT49,_calc_라운드기준!K49,$B$1:$AT$1,"&lt;"&amp;10))-(RANK(K49,$B49:$AT49,0)+COUNTIFS($B49:$AT49,K49,$B$1:$AT$1,"&lt;"&amp;10))</f>
        <v>6</v>
      </c>
      <c r="BE49">
        <f>(RANK(_calc_라운드기준!L49,_calc_라운드기준!$B49:$AT49,0)+COUNTIFS(_calc_라운드기준!$B49:$AT49,_calc_라운드기준!L49,$B$1:$AT$1,"&lt;"&amp;11))-(RANK(L49,$B49:$AT49,0)+COUNTIFS($B49:$AT49,L49,$B$1:$AT$1,"&lt;"&amp;11))</f>
        <v>4</v>
      </c>
      <c r="BF49">
        <f>(RANK(_calc_라운드기준!M49,_calc_라운드기준!$B49:$AT49,0)+COUNTIFS(_calc_라운드기준!$B49:$AT49,_calc_라운드기준!M49,$B$1:$AT$1,"&lt;"&amp;12))-(RANK(M49,$B49:$AT49,0)+COUNTIFS($B49:$AT49,M49,$B$1:$AT$1,"&lt;"&amp;12))</f>
        <v>-1</v>
      </c>
      <c r="BG49">
        <f>(RANK(_calc_라운드기준!N49,_calc_라운드기준!$B49:$AT49,0)+COUNTIFS(_calc_라운드기준!$B49:$AT49,_calc_라운드기준!N49,$B$1:$AT$1,"&lt;"&amp;13))-(RANK(N49,$B49:$AT49,0)+COUNTIFS($B49:$AT49,N49,$B$1:$AT$1,"&lt;"&amp;13))</f>
        <v>1</v>
      </c>
      <c r="BH49">
        <f>(RANK(_calc_라운드기준!O49,_calc_라운드기준!$B49:$AT49,0)+COUNTIFS(_calc_라운드기준!$B49:$AT49,_calc_라운드기준!O49,$B$1:$AT$1,"&lt;"&amp;14))-(RANK(O49,$B49:$AT49,0)+COUNTIFS($B49:$AT49,O49,$B$1:$AT$1,"&lt;"&amp;14))</f>
        <v>17</v>
      </c>
      <c r="BI49">
        <f>(RANK(_calc_라운드기준!P49,_calc_라운드기준!$B49:$AT49,0)+COUNTIFS(_calc_라운드기준!$B49:$AT49,_calc_라운드기준!P49,$B$1:$AT$1,"&lt;"&amp;15))-(RANK(P49,$B49:$AT49,0)+COUNTIFS($B49:$AT49,P49,$B$1:$AT$1,"&lt;"&amp;15))</f>
        <v>-21</v>
      </c>
      <c r="BJ49">
        <f>(RANK(_calc_라운드기준!Q49,_calc_라운드기준!$B49:$AT49,0)+COUNTIFS(_calc_라운드기준!$B49:$AT49,_calc_라운드기준!Q49,$B$1:$AT$1,"&lt;"&amp;16))-(RANK(Q49,$B49:$AT49,0)+COUNTIFS($B49:$AT49,Q49,$B$1:$AT$1,"&lt;"&amp;16))</f>
        <v>-1</v>
      </c>
      <c r="BK49">
        <f>(RANK(_calc_라운드기준!R49,_calc_라운드기준!$B49:$AT49,0)+COUNTIFS(_calc_라운드기준!$B49:$AT49,_calc_라운드기준!R49,$B$1:$AT$1,"&lt;"&amp;17))-(RANK(R49,$B49:$AT49,0)+COUNTIFS($B49:$AT49,R49,$B$1:$AT$1,"&lt;"&amp;17))</f>
        <v>-4</v>
      </c>
      <c r="BL49">
        <f>(RANK(_calc_라운드기준!S49,_calc_라운드기준!$B49:$AT49,0)+COUNTIFS(_calc_라운드기준!$B49:$AT49,_calc_라운드기준!S49,$B$1:$AT$1,"&lt;"&amp;18))-(RANK(S49,$B49:$AT49,0)+COUNTIFS($B49:$AT49,S49,$B$1:$AT$1,"&lt;"&amp;18))</f>
        <v>-14</v>
      </c>
      <c r="BM49">
        <f>(RANK(_calc_라운드기준!T49,_calc_라운드기준!$B49:$AT49,0)+COUNTIFS(_calc_라운드기준!$B49:$AT49,_calc_라운드기준!T49,$B$1:$AT$1,"&lt;"&amp;19))-(RANK(T49,$B49:$AT49,0)+COUNTIFS($B49:$AT49,T49,$B$1:$AT$1,"&lt;"&amp;19))</f>
        <v>13</v>
      </c>
      <c r="BN49">
        <f>(RANK(_calc_라운드기준!U49,_calc_라운드기준!$B49:$AT49,0)+COUNTIFS(_calc_라운드기준!$B49:$AT49,_calc_라운드기준!U49,$B$1:$AT$1,"&lt;"&amp;20))-(RANK(U49,$B49:$AT49,0)+COUNTIFS($B49:$AT49,U49,$B$1:$AT$1,"&lt;"&amp;20))</f>
        <v>5</v>
      </c>
      <c r="BO49">
        <f>(RANK(_calc_라운드기준!V49,_calc_라운드기준!$B49:$AT49,0)+COUNTIFS(_calc_라운드기준!$B49:$AT49,_calc_라운드기준!V49,$B$1:$AT$1,"&lt;"&amp;21))-(RANK(V49,$B49:$AT49,0)+COUNTIFS($B49:$AT49,V49,$B$1:$AT$1,"&lt;"&amp;21))</f>
        <v>15</v>
      </c>
      <c r="BP49">
        <f>(RANK(_calc_라운드기준!W49,_calc_라운드기준!$B49:$AT49,0)+COUNTIFS(_calc_라운드기준!$B49:$AT49,_calc_라운드기준!W49,$B$1:$AT$1,"&lt;"&amp;22))-(RANK(W49,$B49:$AT49,0)+COUNTIFS($B49:$AT49,W49,$B$1:$AT$1,"&lt;"&amp;22))</f>
        <v>9</v>
      </c>
      <c r="BQ49">
        <f>(RANK(_calc_라운드기준!X49,_calc_라운드기준!$B49:$AT49,0)+COUNTIFS(_calc_라운드기준!$B49:$AT49,_calc_라운드기준!X49,$B$1:$AT$1,"&lt;"&amp;23))-(RANK(X49,$B49:$AT49,0)+COUNTIFS($B49:$AT49,X49,$B$1:$AT$1,"&lt;"&amp;23))</f>
        <v>-13</v>
      </c>
      <c r="BR49">
        <f>(RANK(_calc_라운드기준!Y49,_calc_라운드기준!$B49:$AT49,0)+COUNTIFS(_calc_라운드기준!$B49:$AT49,_calc_라운드기준!Y49,$B$1:$AT$1,"&lt;"&amp;24))-(RANK(Y49,$B49:$AT49,0)+COUNTIFS($B49:$AT49,Y49,$B$1:$AT$1,"&lt;"&amp;24))</f>
        <v>-3</v>
      </c>
      <c r="BS49">
        <f>(RANK(_calc_라운드기준!Z49,_calc_라운드기준!$B49:$AT49,0)+COUNTIFS(_calc_라운드기준!$B49:$AT49,_calc_라운드기준!Z49,$B$1:$AT$1,"&lt;"&amp;25))-(RANK(Z49,$B49:$AT49,0)+COUNTIFS($B49:$AT49,Z49,$B$1:$AT$1,"&lt;"&amp;25))</f>
        <v>-23</v>
      </c>
      <c r="BT49">
        <f>(RANK(_calc_라운드기준!AA49,_calc_라운드기준!$B49:$AT49,0)+COUNTIFS(_calc_라운드기준!$B49:$AT49,_calc_라운드기준!AA49,$B$1:$AT$1,"&lt;"&amp;26))-(RANK(AA49,$B49:$AT49,0)+COUNTIFS($B49:$AT49,AA49,$B$1:$AT$1,"&lt;"&amp;26))</f>
        <v>6</v>
      </c>
      <c r="BU49">
        <f>(RANK(_calc_라운드기준!AB49,_calc_라운드기준!$B49:$AT49,0)+COUNTIFS(_calc_라운드기준!$B49:$AT49,_calc_라운드기준!AB49,$B$1:$AT$1,"&lt;"&amp;27))-(RANK(AB49,$B49:$AT49,0)+COUNTIFS($B49:$AT49,AB49,$B$1:$AT$1,"&lt;"&amp;27))</f>
        <v>-16</v>
      </c>
      <c r="BV49">
        <f>(RANK(_calc_라운드기준!AC49,_calc_라운드기준!$B49:$AT49,0)+COUNTIFS(_calc_라운드기준!$B49:$AT49,_calc_라운드기준!AC49,$B$1:$AT$1,"&lt;"&amp;28))-(RANK(AC49,$B49:$AT49,0)+COUNTIFS($B49:$AT49,AC49,$B$1:$AT$1,"&lt;"&amp;28))</f>
        <v>5</v>
      </c>
      <c r="BW49">
        <f>(RANK(_calc_라운드기준!AD49,_calc_라운드기준!$B49:$AT49,0)+COUNTIFS(_calc_라운드기준!$B49:$AT49,_calc_라운드기준!AD49,$B$1:$AT$1,"&lt;"&amp;29))-(RANK(AD49,$B49:$AT49,0)+COUNTIFS($B49:$AT49,AD49,$B$1:$AT$1,"&lt;"&amp;29))</f>
        <v>-15</v>
      </c>
      <c r="BX49">
        <f>(RANK(_calc_라운드기준!AE49,_calc_라운드기준!$B49:$AT49,0)+COUNTIFS(_calc_라운드기준!$B49:$AT49,_calc_라운드기준!AE49,$B$1:$AT$1,"&lt;"&amp;30))-(RANK(AE49,$B49:$AT49,0)+COUNTIFS($B49:$AT49,AE49,$B$1:$AT$1,"&lt;"&amp;30))</f>
        <v>30</v>
      </c>
      <c r="BY49">
        <f>(RANK(_calc_라운드기준!AF49,_calc_라운드기준!$B49:$AT49,0)+COUNTIFS(_calc_라운드기준!$B49:$AT49,_calc_라운드기준!AF49,$B$1:$AT$1,"&lt;"&amp;31))-(RANK(AF49,$B49:$AT49,0)+COUNTIFS($B49:$AT49,AF49,$B$1:$AT$1,"&lt;"&amp;31))</f>
        <v>9</v>
      </c>
      <c r="BZ49">
        <f>(RANK(_calc_라운드기준!AG49,_calc_라운드기준!$B49:$AT49,0)+COUNTIFS(_calc_라운드기준!$B49:$AT49,_calc_라운드기준!AG49,$B$1:$AT$1,"&lt;"&amp;32))-(RANK(AG49,$B49:$AT49,0)+COUNTIFS($B49:$AT49,AG49,$B$1:$AT$1,"&lt;"&amp;32))</f>
        <v>6</v>
      </c>
      <c r="CA49">
        <f>(RANK(_calc_라운드기준!AH49,_calc_라운드기준!$B49:$AT49,0)+COUNTIFS(_calc_라운드기준!$B49:$AT49,_calc_라운드기준!AH49,$B$1:$AT$1,"&lt;"&amp;33))-(RANK(AH49,$B49:$AT49,0)+COUNTIFS($B49:$AT49,AH49,$B$1:$AT$1,"&lt;"&amp;33))</f>
        <v>30</v>
      </c>
      <c r="CB49">
        <f>(RANK(_calc_라운드기준!AI49,_calc_라운드기준!$B49:$AT49,0)+COUNTIFS(_calc_라운드기준!$B49:$AT49,_calc_라운드기준!AI49,$B$1:$AT$1,"&lt;"&amp;34))-(RANK(AI49,$B49:$AT49,0)+COUNTIFS($B49:$AT49,AI49,$B$1:$AT$1,"&lt;"&amp;34))</f>
        <v>19</v>
      </c>
      <c r="CC49">
        <f>(RANK(_calc_라운드기준!AJ49,_calc_라운드기준!$B49:$AT49,0)+COUNTIFS(_calc_라운드기준!$B49:$AT49,_calc_라운드기준!AJ49,$B$1:$AT$1,"&lt;"&amp;35))-(RANK(AJ49,$B49:$AT49,0)+COUNTIFS($B49:$AT49,AJ49,$B$1:$AT$1,"&lt;"&amp;35))</f>
        <v>5</v>
      </c>
      <c r="CD49">
        <f>(RANK(_calc_라운드기준!AK49,_calc_라운드기준!$B49:$AT49,0)+COUNTIFS(_calc_라운드기준!$B49:$AT49,_calc_라운드기준!AK49,$B$1:$AT$1,"&lt;"&amp;36))-(RANK(AK49,$B49:$AT49,0)+COUNTIFS($B49:$AT49,AK49,$B$1:$AT$1,"&lt;"&amp;36))</f>
        <v>-14</v>
      </c>
      <c r="CE49">
        <f>(RANK(_calc_라운드기준!AL49,_calc_라운드기준!$B49:$AT49,0)+COUNTIFS(_calc_라운드기준!$B49:$AT49,_calc_라운드기준!AL49,$B$1:$AT$1,"&lt;"&amp;37))-(RANK(AL49,$B49:$AT49,0)+COUNTIFS($B49:$AT49,AL49,$B$1:$AT$1,"&lt;"&amp;37))</f>
        <v>-8</v>
      </c>
      <c r="CF49">
        <f>(RANK(_calc_라운드기준!AM49,_calc_라운드기준!$B49:$AT49,0)+COUNTIFS(_calc_라운드기준!$B49:$AT49,_calc_라운드기준!AM49,$B$1:$AT$1,"&lt;"&amp;38))-(RANK(AM49,$B49:$AT49,0)+COUNTIFS($B49:$AT49,AM49,$B$1:$AT$1,"&lt;"&amp;38))</f>
        <v>8</v>
      </c>
      <c r="CG49">
        <f>(RANK(_calc_라운드기준!AN49,_calc_라운드기준!$B49:$AT49,0)+COUNTIFS(_calc_라운드기준!$B49:$AT49,_calc_라운드기준!AN49,$B$1:$AT$1,"&lt;"&amp;39))-(RANK(AN49,$B49:$AT49,0)+COUNTIFS($B49:$AT49,AN49,$B$1:$AT$1,"&lt;"&amp;39))</f>
        <v>-32</v>
      </c>
      <c r="CH49">
        <f>(RANK(_calc_라운드기준!AO49,_calc_라운드기준!$B49:$AT49,0)+COUNTIFS(_calc_라운드기준!$B49:$AT49,_calc_라운드기준!AO49,$B$1:$AT$1,"&lt;"&amp;40))-(RANK(AO49,$B49:$AT49,0)+COUNTIFS($B49:$AT49,AO49,$B$1:$AT$1,"&lt;"&amp;40))</f>
        <v>13</v>
      </c>
      <c r="CI49">
        <f>(RANK(_calc_라운드기준!AP49,_calc_라운드기준!$B49:$AT49,0)+COUNTIFS(_calc_라운드기준!$B49:$AT49,_calc_라운드기준!AP49,$B$1:$AT$1,"&lt;"&amp;41))-(RANK(AP49,$B49:$AT49,0)+COUNTIFS($B49:$AT49,AP49,$B$1:$AT$1,"&lt;"&amp;41))</f>
        <v>0</v>
      </c>
      <c r="CJ49">
        <f>(RANK(_calc_라운드기준!AQ49,_calc_라운드기준!$B49:$AT49,0)+COUNTIFS(_calc_라운드기준!$B49:$AT49,_calc_라운드기준!AQ49,$B$1:$AT$1,"&lt;"&amp;42))-(RANK(AQ49,$B49:$AT49,0)+COUNTIFS($B49:$AT49,AQ49,$B$1:$AT$1,"&lt;"&amp;42))</f>
        <v>-10</v>
      </c>
      <c r="CK49">
        <f>(RANK(_calc_라운드기준!AR49,_calc_라운드기준!$B49:$AT49,0)+COUNTIFS(_calc_라운드기준!$B49:$AT49,_calc_라운드기준!AR49,$B$1:$AT$1,"&lt;"&amp;43))-(RANK(AR49,$B49:$AT49,0)+COUNTIFS($B49:$AT49,AR49,$B$1:$AT$1,"&lt;"&amp;43))</f>
        <v>5</v>
      </c>
      <c r="CL49">
        <f>(RANK(_calc_라운드기준!AS49,_calc_라운드기준!$B49:$AT49,0)+COUNTIFS(_calc_라운드기준!$B49:$AT49,_calc_라운드기준!AS49,$B$1:$AT$1,"&lt;"&amp;44))-(RANK(AS49,$B49:$AT49,0)+COUNTIFS($B49:$AT49,AS49,$B$1:$AT$1,"&lt;"&amp;44))</f>
        <v>13</v>
      </c>
      <c r="CM49">
        <f>(RANK(_calc_라운드기준!AT49,_calc_라운드기준!$B49:$AT49,0)+COUNTIFS(_calc_라운드기준!$B49:$AT49,_calc_라운드기준!AT49,$B$1:$AT$1,"&lt;"&amp;45))-(RANK(AT49,$B49:$AT49,0)+COUNTIFS($B49:$AT49,AT49,$B$1:$AT$1,"&lt;"&amp;45))</f>
        <v>14</v>
      </c>
      <c r="CN49">
        <f t="shared" si="45"/>
        <v>22</v>
      </c>
      <c r="CO49">
        <f t="shared" si="46"/>
        <v>32</v>
      </c>
      <c r="CP49">
        <f t="shared" si="47"/>
        <v>26</v>
      </c>
      <c r="CQ49">
        <f t="shared" si="48"/>
        <v>27</v>
      </c>
      <c r="CR49">
        <f t="shared" si="49"/>
        <v>35</v>
      </c>
      <c r="CS49">
        <f t="shared" si="50"/>
        <v>10</v>
      </c>
      <c r="CT49">
        <f t="shared" si="51"/>
        <v>23</v>
      </c>
      <c r="CU49">
        <f t="shared" si="52"/>
        <v>44</v>
      </c>
      <c r="CV49">
        <f t="shared" si="53"/>
        <v>43</v>
      </c>
      <c r="CW49">
        <f t="shared" si="54"/>
        <v>14</v>
      </c>
      <c r="CX49">
        <f t="shared" si="55"/>
        <v>21</v>
      </c>
      <c r="CY49">
        <f t="shared" si="56"/>
        <v>28</v>
      </c>
      <c r="CZ49">
        <f t="shared" si="57"/>
        <v>24</v>
      </c>
      <c r="DA49">
        <f t="shared" si="58"/>
        <v>4</v>
      </c>
      <c r="DB49">
        <f t="shared" si="59"/>
        <v>41</v>
      </c>
      <c r="DC49">
        <f t="shared" si="60"/>
        <v>29</v>
      </c>
      <c r="DD49">
        <f t="shared" si="61"/>
        <v>31</v>
      </c>
      <c r="DE49">
        <f t="shared" si="62"/>
        <v>37</v>
      </c>
      <c r="DF49">
        <f t="shared" si="63"/>
        <v>7</v>
      </c>
      <c r="DG49">
        <f t="shared" si="64"/>
        <v>17</v>
      </c>
      <c r="DH49">
        <f t="shared" si="65"/>
        <v>5</v>
      </c>
      <c r="DI49">
        <f t="shared" si="66"/>
        <v>11</v>
      </c>
      <c r="DJ49">
        <f t="shared" si="67"/>
        <v>36</v>
      </c>
      <c r="DK49">
        <f t="shared" si="68"/>
        <v>30</v>
      </c>
      <c r="DL49">
        <f t="shared" si="69"/>
        <v>42</v>
      </c>
      <c r="DM49">
        <f t="shared" si="70"/>
        <v>15</v>
      </c>
      <c r="DN49">
        <f t="shared" si="71"/>
        <v>40</v>
      </c>
      <c r="DO49">
        <f t="shared" si="72"/>
        <v>18</v>
      </c>
      <c r="DP49">
        <f t="shared" si="73"/>
        <v>39</v>
      </c>
      <c r="DQ49">
        <f t="shared" si="74"/>
        <v>1</v>
      </c>
      <c r="DR49">
        <f t="shared" si="75"/>
        <v>12</v>
      </c>
      <c r="DS49">
        <f t="shared" si="76"/>
        <v>16</v>
      </c>
      <c r="DT49">
        <f t="shared" si="77"/>
        <v>2</v>
      </c>
      <c r="DU49">
        <f t="shared" si="78"/>
        <v>3</v>
      </c>
      <c r="DV49">
        <f t="shared" si="79"/>
        <v>19</v>
      </c>
      <c r="DW49">
        <f t="shared" si="80"/>
        <v>38</v>
      </c>
      <c r="DX49">
        <f t="shared" si="81"/>
        <v>33</v>
      </c>
      <c r="DY49">
        <f t="shared" si="82"/>
        <v>13</v>
      </c>
      <c r="DZ49">
        <f t="shared" si="83"/>
        <v>45</v>
      </c>
      <c r="EA49">
        <f t="shared" si="84"/>
        <v>8</v>
      </c>
      <c r="EB49">
        <f t="shared" si="85"/>
        <v>25</v>
      </c>
      <c r="EC49">
        <f t="shared" si="86"/>
        <v>34</v>
      </c>
      <c r="ED49">
        <f t="shared" si="87"/>
        <v>20</v>
      </c>
      <c r="EE49">
        <f t="shared" si="88"/>
        <v>9</v>
      </c>
      <c r="EF49">
        <f t="shared" si="89"/>
        <v>6</v>
      </c>
    </row>
    <row r="50" spans="1:136" ht="16.5" customHeight="1">
      <c r="A50">
        <f>_calc_라운드기준!A50</f>
        <v>1196</v>
      </c>
      <c r="B50">
        <f>INDEX(_calc_누적빈도!B:B,$A50)-INDEX(_calc_누적빈도!B:B,$A50-기준150회_후보!$B$1)</f>
        <v>16</v>
      </c>
      <c r="C50">
        <f>INDEX(_calc_누적빈도!C:C,$A50)-INDEX(_calc_누적빈도!C:C,$A50-기준150회_후보!$B$1)</f>
        <v>10</v>
      </c>
      <c r="D50">
        <f>INDEX(_calc_누적빈도!D:D,$A50)-INDEX(_calc_누적빈도!D:D,$A50-기준150회_후보!$B$1)</f>
        <v>28</v>
      </c>
      <c r="E50">
        <f>INDEX(_calc_누적빈도!E:E,$A50)-INDEX(_calc_누적빈도!E:E,$A50-기준150회_후보!$B$1)</f>
        <v>17</v>
      </c>
      <c r="F50">
        <f>INDEX(_calc_누적빈도!F:F,$A50)-INDEX(_calc_누적빈도!F:F,$A50-기준150회_후보!$B$1)</f>
        <v>11</v>
      </c>
      <c r="G50">
        <f>INDEX(_calc_누적빈도!G:G,$A50)-INDEX(_calc_누적빈도!G:G,$A50-기준150회_후보!$B$1)</f>
        <v>29</v>
      </c>
      <c r="H50">
        <f>INDEX(_calc_누적빈도!H:H,$A50)-INDEX(_calc_누적빈도!H:H,$A50-기준150회_후보!$B$1)</f>
        <v>28</v>
      </c>
      <c r="I50">
        <f>INDEX(_calc_누적빈도!I:I,$A50)-INDEX(_calc_누적빈도!I:I,$A50-기준150회_후보!$B$1)</f>
        <v>16</v>
      </c>
      <c r="J50">
        <f>INDEX(_calc_누적빈도!J:J,$A50)-INDEX(_calc_누적빈도!J:J,$A50-기준150회_후보!$B$1)</f>
        <v>18</v>
      </c>
      <c r="K50">
        <f>INDEX(_calc_누적빈도!K:K,$A50)-INDEX(_calc_누적빈도!K:K,$A50-기준150회_후보!$B$1)</f>
        <v>17</v>
      </c>
      <c r="L50">
        <f>INDEX(_calc_누적빈도!L:L,$A50)-INDEX(_calc_누적빈도!L:L,$A50-기준150회_후보!$B$1)</f>
        <v>20</v>
      </c>
      <c r="M50">
        <f>INDEX(_calc_누적빈도!M:M,$A50)-INDEX(_calc_누적빈도!M:M,$A50-기준150회_후보!$B$1)</f>
        <v>22</v>
      </c>
      <c r="N50">
        <f>INDEX(_calc_누적빈도!N:N,$A50)-INDEX(_calc_누적빈도!N:N,$A50-기준150회_후보!$B$1)</f>
        <v>26</v>
      </c>
      <c r="O50">
        <f>INDEX(_calc_누적빈도!O:O,$A50)-INDEX(_calc_누적빈도!O:O,$A50-기준150회_후보!$B$1)</f>
        <v>19</v>
      </c>
      <c r="P50">
        <f>INDEX(_calc_누적빈도!P:P,$A50)-INDEX(_calc_누적빈도!P:P,$A50-기준150회_후보!$B$1)</f>
        <v>17</v>
      </c>
      <c r="Q50">
        <f>INDEX(_calc_누적빈도!Q:Q,$A50)-INDEX(_calc_누적빈도!Q:Q,$A50-기준150회_후보!$B$1)</f>
        <v>25</v>
      </c>
      <c r="R50">
        <f>INDEX(_calc_누적빈도!R:R,$A50)-INDEX(_calc_누적빈도!R:R,$A50-기준150회_후보!$B$1)</f>
        <v>16</v>
      </c>
      <c r="S50">
        <f>INDEX(_calc_누적빈도!S:S,$A50)-INDEX(_calc_누적빈도!S:S,$A50-기준150회_후보!$B$1)</f>
        <v>16</v>
      </c>
      <c r="T50">
        <f>INDEX(_calc_누적빈도!T:T,$A50)-INDEX(_calc_누적빈도!T:T,$A50-기준150회_후보!$B$1)</f>
        <v>27</v>
      </c>
      <c r="U50">
        <f>INDEX(_calc_누적빈도!U:U,$A50)-INDEX(_calc_누적빈도!U:U,$A50-기준150회_후보!$B$1)</f>
        <v>20</v>
      </c>
      <c r="V50">
        <f>INDEX(_calc_누적빈도!V:V,$A50)-INDEX(_calc_누적빈도!V:V,$A50-기준150회_후보!$B$1)</f>
        <v>24</v>
      </c>
      <c r="W50">
        <f>INDEX(_calc_누적빈도!W:W,$A50)-INDEX(_calc_누적빈도!W:W,$A50-기준150회_후보!$B$1)</f>
        <v>19</v>
      </c>
      <c r="X50">
        <f>INDEX(_calc_누적빈도!X:X,$A50)-INDEX(_calc_누적빈도!X:X,$A50-기준150회_후보!$B$1)</f>
        <v>19</v>
      </c>
      <c r="Y50">
        <f>INDEX(_calc_누적빈도!Y:Y,$A50)-INDEX(_calc_누적빈도!Y:Y,$A50-기준150회_후보!$B$1)</f>
        <v>21</v>
      </c>
      <c r="Z50">
        <f>INDEX(_calc_누적빈도!Z:Z,$A50)-INDEX(_calc_누적빈도!Z:Z,$A50-기준150회_후보!$B$1)</f>
        <v>14</v>
      </c>
      <c r="AA50">
        <f>INDEX(_calc_누적빈도!AA:AA,$A50)-INDEX(_calc_누적빈도!AA:AA,$A50-기준150회_후보!$B$1)</f>
        <v>20</v>
      </c>
      <c r="AB50">
        <f>INDEX(_calc_누적빈도!AB:AB,$A50)-INDEX(_calc_누적빈도!AB:AB,$A50-기준150회_후보!$B$1)</f>
        <v>21</v>
      </c>
      <c r="AC50">
        <f>INDEX(_calc_누적빈도!AC:AC,$A50)-INDEX(_calc_누적빈도!AC:AC,$A50-기준150회_후보!$B$1)</f>
        <v>23</v>
      </c>
      <c r="AD50">
        <f>INDEX(_calc_누적빈도!AD:AD,$A50)-INDEX(_calc_누적빈도!AD:AD,$A50-기준150회_후보!$B$1)</f>
        <v>18</v>
      </c>
      <c r="AE50">
        <f>INDEX(_calc_누적빈도!AE:AE,$A50)-INDEX(_calc_누적빈도!AE:AE,$A50-기준150회_후보!$B$1)</f>
        <v>27</v>
      </c>
      <c r="AF50">
        <f>INDEX(_calc_누적빈도!AF:AF,$A50)-INDEX(_calc_누적빈도!AF:AF,$A50-기준150회_후보!$B$1)</f>
        <v>19</v>
      </c>
      <c r="AG50">
        <f>INDEX(_calc_누적빈도!AG:AG,$A50)-INDEX(_calc_누적빈도!AG:AG,$A50-기준150회_후보!$B$1)</f>
        <v>20</v>
      </c>
      <c r="AH50">
        <f>INDEX(_calc_누적빈도!AH:AH,$A50)-INDEX(_calc_누적빈도!AH:AH,$A50-기준150회_후보!$B$1)</f>
        <v>26</v>
      </c>
      <c r="AI50">
        <f>INDEX(_calc_누적빈도!AI:AI,$A50)-INDEX(_calc_누적빈도!AI:AI,$A50-기준150회_후보!$B$1)</f>
        <v>20</v>
      </c>
      <c r="AJ50">
        <f>INDEX(_calc_누적빈도!AJ:AJ,$A50)-INDEX(_calc_누적빈도!AJ:AJ,$A50-기준150회_후보!$B$1)</f>
        <v>24</v>
      </c>
      <c r="AK50">
        <f>INDEX(_calc_누적빈도!AK:AK,$A50)-INDEX(_calc_누적빈도!AK:AK,$A50-기준150회_후보!$B$1)</f>
        <v>18</v>
      </c>
      <c r="AL50">
        <f>INDEX(_calc_누적빈도!AL:AL,$A50)-INDEX(_calc_누적빈도!AL:AL,$A50-기준150회_후보!$B$1)</f>
        <v>24</v>
      </c>
      <c r="AM50">
        <f>INDEX(_calc_누적빈도!AM:AM,$A50)-INDEX(_calc_누적빈도!AM:AM,$A50-기준150회_후보!$B$1)</f>
        <v>26</v>
      </c>
      <c r="AN50">
        <f>INDEX(_calc_누적빈도!AN:AN,$A50)-INDEX(_calc_누적빈도!AN:AN,$A50-기준150회_후보!$B$1)</f>
        <v>13</v>
      </c>
      <c r="AO50">
        <f>INDEX(_calc_누적빈도!AO:AO,$A50)-INDEX(_calc_누적빈도!AO:AO,$A50-기준150회_후보!$B$1)</f>
        <v>25</v>
      </c>
      <c r="AP50">
        <f>INDEX(_calc_누적빈도!AP:AP,$A50)-INDEX(_calc_누적빈도!AP:AP,$A50-기준150회_후보!$B$1)</f>
        <v>13</v>
      </c>
      <c r="AQ50">
        <f>INDEX(_calc_누적빈도!AQ:AQ,$A50)-INDEX(_calc_누적빈도!AQ:AQ,$A50-기준150회_후보!$B$1)</f>
        <v>14</v>
      </c>
      <c r="AR50">
        <f>INDEX(_calc_누적빈도!AR:AR,$A50)-INDEX(_calc_누적빈도!AR:AR,$A50-기준150회_후보!$B$1)</f>
        <v>14</v>
      </c>
      <c r="AS50">
        <f>INDEX(_calc_누적빈도!AS:AS,$A50)-INDEX(_calc_누적빈도!AS:AS,$A50-기준150회_후보!$B$1)</f>
        <v>18</v>
      </c>
      <c r="AT50">
        <f>INDEX(_calc_누적빈도!AT:AT,$A50)-INDEX(_calc_누적빈도!AT:AT,$A50-기준150회_후보!$B$1)</f>
        <v>22</v>
      </c>
      <c r="AU50">
        <f>(RANK(_calc_라운드기준!B50,_calc_라운드기준!$B50:$AT50,0)+COUNTIFS(_calc_라운드기준!$B50:$AT50,_calc_라운드기준!B50,$B$1:$AT$1,"&lt;"&amp;1))-(RANK(B50,$B50:$AT50,0)+COUNTIFS($B50:$AT50,B50,$B$1:$AT$1,"&lt;"&amp;1))</f>
        <v>3</v>
      </c>
      <c r="AV50">
        <f>(RANK(_calc_라운드기준!C50,_calc_라운드기준!$B50:$AT50,0)+COUNTIFS(_calc_라운드기준!$B50:$AT50,_calc_라운드기준!C50,$B$1:$AT$1,"&lt;"&amp;2))-(RANK(C50,$B50:$AT50,0)+COUNTIFS($B50:$AT50,C50,$B$1:$AT$1,"&lt;"&amp;2))</f>
        <v>-6</v>
      </c>
      <c r="AW50">
        <f>(RANK(_calc_라운드기준!D50,_calc_라운드기준!$B50:$AT50,0)+COUNTIFS(_calc_라운드기준!$B50:$AT50,_calc_라운드기준!D50,$B$1:$AT$1,"&lt;"&amp;3))-(RANK(D50,$B50:$AT50,0)+COUNTIFS($B50:$AT50,D50,$B$1:$AT$1,"&lt;"&amp;3))</f>
        <v>-1</v>
      </c>
      <c r="AX50">
        <f>(RANK(_calc_라운드기준!E50,_calc_라운드기준!$B50:$AT50,0)+COUNTIFS(_calc_라운드기준!$B50:$AT50,_calc_라운드기준!E50,$B$1:$AT$1,"&lt;"&amp;4))-(RANK(E50,$B50:$AT50,0)+COUNTIFS($B50:$AT50,E50,$B$1:$AT$1,"&lt;"&amp;4))</f>
        <v>-1</v>
      </c>
      <c r="AY50">
        <f>(RANK(_calc_라운드기준!F50,_calc_라운드기준!$B50:$AT50,0)+COUNTIFS(_calc_라운드기준!$B50:$AT50,_calc_라운드기준!F50,$B$1:$AT$1,"&lt;"&amp;5))-(RANK(F50,$B50:$AT50,0)+COUNTIFS($B50:$AT50,F50,$B$1:$AT$1,"&lt;"&amp;5))</f>
        <v>-12</v>
      </c>
      <c r="AZ50">
        <f>(RANK(_calc_라운드기준!G50,_calc_라운드기준!$B50:$AT50,0)+COUNTIFS(_calc_라운드기준!$B50:$AT50,_calc_라운드기준!G50,$B$1:$AT$1,"&lt;"&amp;6))-(RANK(G50,$B50:$AT50,0)+COUNTIFS($B50:$AT50,G50,$B$1:$AT$1,"&lt;"&amp;6))</f>
        <v>4</v>
      </c>
      <c r="BA50">
        <f>(RANK(_calc_라운드기준!H50,_calc_라운드기준!$B50:$AT50,0)+COUNTIFS(_calc_라운드기준!$B50:$AT50,_calc_라운드기준!H50,$B$1:$AT$1,"&lt;"&amp;7))-(RANK(H50,$B50:$AT50,0)+COUNTIFS($B50:$AT50,H50,$B$1:$AT$1,"&lt;"&amp;7))</f>
        <v>3</v>
      </c>
      <c r="BB50">
        <f>(RANK(_calc_라운드기준!I50,_calc_라운드기준!$B50:$AT50,0)+COUNTIFS(_calc_라운드기준!$B50:$AT50,_calc_라운드기준!I50,$B$1:$AT$1,"&lt;"&amp;8))-(RANK(I50,$B50:$AT50,0)+COUNTIFS($B50:$AT50,I50,$B$1:$AT$1,"&lt;"&amp;8))</f>
        <v>-26</v>
      </c>
      <c r="BC50">
        <f>(RANK(_calc_라운드기준!J50,_calc_라운드기준!$B50:$AT50,0)+COUNTIFS(_calc_라운드기준!$B50:$AT50,_calc_라운드기준!J50,$B$1:$AT$1,"&lt;"&amp;9))-(RANK(J50,$B50:$AT50,0)+COUNTIFS($B50:$AT50,J50,$B$1:$AT$1,"&lt;"&amp;9))</f>
        <v>-25</v>
      </c>
      <c r="BD50">
        <f>(RANK(_calc_라운드기준!K50,_calc_라운드기준!$B50:$AT50,0)+COUNTIFS(_calc_라운드기준!$B50:$AT50,_calc_라운드기준!K50,$B$1:$AT$1,"&lt;"&amp;10))-(RANK(K50,$B50:$AT50,0)+COUNTIFS($B50:$AT50,K50,$B$1:$AT$1,"&lt;"&amp;10))</f>
        <v>7</v>
      </c>
      <c r="BE50">
        <f>(RANK(_calc_라운드기준!L50,_calc_라운드기준!$B50:$AT50,0)+COUNTIFS(_calc_라운드기준!$B50:$AT50,_calc_라운드기준!L50,$B$1:$AT$1,"&lt;"&amp;11))-(RANK(L50,$B50:$AT50,0)+COUNTIFS($B50:$AT50,L50,$B$1:$AT$1,"&lt;"&amp;11))</f>
        <v>-3</v>
      </c>
      <c r="BF50">
        <f>(RANK(_calc_라운드기준!M50,_calc_라운드기준!$B50:$AT50,0)+COUNTIFS(_calc_라운드기준!$B50:$AT50,_calc_라운드기준!M50,$B$1:$AT$1,"&lt;"&amp;12))-(RANK(M50,$B50:$AT50,0)+COUNTIFS($B50:$AT50,M50,$B$1:$AT$1,"&lt;"&amp;12))</f>
        <v>2</v>
      </c>
      <c r="BG50">
        <f>(RANK(_calc_라운드기준!N50,_calc_라운드기준!$B50:$AT50,0)+COUNTIFS(_calc_라운드기준!$B50:$AT50,_calc_라운드기준!N50,$B$1:$AT$1,"&lt;"&amp;13))-(RANK(N50,$B50:$AT50,0)+COUNTIFS($B50:$AT50,N50,$B$1:$AT$1,"&lt;"&amp;13))</f>
        <v>1</v>
      </c>
      <c r="BH50">
        <f>(RANK(_calc_라운드기준!O50,_calc_라운드기준!$B50:$AT50,0)+COUNTIFS(_calc_라운드기준!$B50:$AT50,_calc_라운드기준!O50,$B$1:$AT$1,"&lt;"&amp;14))-(RANK(O50,$B50:$AT50,0)+COUNTIFS($B50:$AT50,O50,$B$1:$AT$1,"&lt;"&amp;14))</f>
        <v>17</v>
      </c>
      <c r="BI50">
        <f>(RANK(_calc_라운드기준!P50,_calc_라운드기준!$B50:$AT50,0)+COUNTIFS(_calc_라운드기준!$B50:$AT50,_calc_라운드기준!P50,$B$1:$AT$1,"&lt;"&amp;15))-(RANK(P50,$B50:$AT50,0)+COUNTIFS($B50:$AT50,P50,$B$1:$AT$1,"&lt;"&amp;15))</f>
        <v>-23</v>
      </c>
      <c r="BJ50">
        <f>(RANK(_calc_라운드기준!Q50,_calc_라운드기준!$B50:$AT50,0)+COUNTIFS(_calc_라운드기준!$B50:$AT50,_calc_라운드기준!Q50,$B$1:$AT$1,"&lt;"&amp;16))-(RANK(Q50,$B50:$AT50,0)+COUNTIFS($B50:$AT50,Q50,$B$1:$AT$1,"&lt;"&amp;16))</f>
        <v>-1</v>
      </c>
      <c r="BK50">
        <f>(RANK(_calc_라운드기준!R50,_calc_라운드기준!$B50:$AT50,0)+COUNTIFS(_calc_라운드기준!$B50:$AT50,_calc_라운드기준!R50,$B$1:$AT$1,"&lt;"&amp;17))-(RANK(R50,$B50:$AT50,0)+COUNTIFS($B50:$AT50,R50,$B$1:$AT$1,"&lt;"&amp;17))</f>
        <v>-13</v>
      </c>
      <c r="BL50">
        <f>(RANK(_calc_라운드기준!S50,_calc_라운드기준!$B50:$AT50,0)+COUNTIFS(_calc_라운드기준!$B50:$AT50,_calc_라운드기준!S50,$B$1:$AT$1,"&lt;"&amp;18))-(RANK(S50,$B50:$AT50,0)+COUNTIFS($B50:$AT50,S50,$B$1:$AT$1,"&lt;"&amp;18))</f>
        <v>-13</v>
      </c>
      <c r="BM50">
        <f>(RANK(_calc_라운드기준!T50,_calc_라운드기준!$B50:$AT50,0)+COUNTIFS(_calc_라운드기준!$B50:$AT50,_calc_라운드기준!T50,$B$1:$AT$1,"&lt;"&amp;19))-(RANK(T50,$B50:$AT50,0)+COUNTIFS($B50:$AT50,T50,$B$1:$AT$1,"&lt;"&amp;19))</f>
        <v>8</v>
      </c>
      <c r="BN50">
        <f>(RANK(_calc_라운드기준!U50,_calc_라운드기준!$B50:$AT50,0)+COUNTIFS(_calc_라운드기준!$B50:$AT50,_calc_라운드기준!U50,$B$1:$AT$1,"&lt;"&amp;20))-(RANK(U50,$B50:$AT50,0)+COUNTIFS($B50:$AT50,U50,$B$1:$AT$1,"&lt;"&amp;20))</f>
        <v>6</v>
      </c>
      <c r="BO50">
        <f>(RANK(_calc_라운드기준!V50,_calc_라운드기준!$B50:$AT50,0)+COUNTIFS(_calc_라운드기준!$B50:$AT50,_calc_라운드기준!V50,$B$1:$AT$1,"&lt;"&amp;21))-(RANK(V50,$B50:$AT50,0)+COUNTIFS($B50:$AT50,V50,$B$1:$AT$1,"&lt;"&amp;21))</f>
        <v>16</v>
      </c>
      <c r="BP50">
        <f>(RANK(_calc_라운드기준!W50,_calc_라운드기준!$B50:$AT50,0)+COUNTIFS(_calc_라운드기준!$B50:$AT50,_calc_라운드기준!W50,$B$1:$AT$1,"&lt;"&amp;22))-(RANK(W50,$B50:$AT50,0)+COUNTIFS($B50:$AT50,W50,$B$1:$AT$1,"&lt;"&amp;22))</f>
        <v>8</v>
      </c>
      <c r="BQ50">
        <f>(RANK(_calc_라운드기준!X50,_calc_라운드기준!$B50:$AT50,0)+COUNTIFS(_calc_라운드기준!$B50:$AT50,_calc_라운드기준!X50,$B$1:$AT$1,"&lt;"&amp;23))-(RANK(X50,$B50:$AT50,0)+COUNTIFS($B50:$AT50,X50,$B$1:$AT$1,"&lt;"&amp;23))</f>
        <v>-13</v>
      </c>
      <c r="BR50">
        <f>(RANK(_calc_라운드기준!Y50,_calc_라운드기준!$B50:$AT50,0)+COUNTIFS(_calc_라운드기준!$B50:$AT50,_calc_라운드기준!Y50,$B$1:$AT$1,"&lt;"&amp;24))-(RANK(Y50,$B50:$AT50,0)+COUNTIFS($B50:$AT50,Y50,$B$1:$AT$1,"&lt;"&amp;24))</f>
        <v>-3</v>
      </c>
      <c r="BS50">
        <f>(RANK(_calc_라운드기준!Z50,_calc_라운드기준!$B50:$AT50,0)+COUNTIFS(_calc_라운드기준!$B50:$AT50,_calc_라운드기준!Z50,$B$1:$AT$1,"&lt;"&amp;25))-(RANK(Z50,$B50:$AT50,0)+COUNTIFS($B50:$AT50,Z50,$B$1:$AT$1,"&lt;"&amp;25))</f>
        <v>-21</v>
      </c>
      <c r="BT50">
        <f>(RANK(_calc_라운드기준!AA50,_calc_라운드기준!$B50:$AT50,0)+COUNTIFS(_calc_라운드기준!$B50:$AT50,_calc_라운드기준!AA50,$B$1:$AT$1,"&lt;"&amp;26))-(RANK(AA50,$B50:$AT50,0)+COUNTIFS($B50:$AT50,AA50,$B$1:$AT$1,"&lt;"&amp;26))</f>
        <v>7</v>
      </c>
      <c r="BU50">
        <f>(RANK(_calc_라운드기준!AB50,_calc_라운드기준!$B50:$AT50,0)+COUNTIFS(_calc_라운드기준!$B50:$AT50,_calc_라운드기준!AB50,$B$1:$AT$1,"&lt;"&amp;27))-(RANK(AB50,$B50:$AT50,0)+COUNTIFS($B50:$AT50,AB50,$B$1:$AT$1,"&lt;"&amp;27))</f>
        <v>-16</v>
      </c>
      <c r="BV50">
        <f>(RANK(_calc_라운드기준!AC50,_calc_라운드기준!$B50:$AT50,0)+COUNTIFS(_calc_라운드기준!$B50:$AT50,_calc_라운드기준!AC50,$B$1:$AT$1,"&lt;"&amp;28))-(RANK(AC50,$B50:$AT50,0)+COUNTIFS($B50:$AT50,AC50,$B$1:$AT$1,"&lt;"&amp;28))</f>
        <v>5</v>
      </c>
      <c r="BW50">
        <f>(RANK(_calc_라운드기준!AD50,_calc_라운드기준!$B50:$AT50,0)+COUNTIFS(_calc_라운드기준!$B50:$AT50,_calc_라운드기준!AD50,$B$1:$AT$1,"&lt;"&amp;29))-(RANK(AD50,$B50:$AT50,0)+COUNTIFS($B50:$AT50,AD50,$B$1:$AT$1,"&lt;"&amp;29))</f>
        <v>-9</v>
      </c>
      <c r="BX50">
        <f>(RANK(_calc_라운드기준!AE50,_calc_라운드기준!$B50:$AT50,0)+COUNTIFS(_calc_라운드기준!$B50:$AT50,_calc_라운드기준!AE50,$B$1:$AT$1,"&lt;"&amp;30))-(RANK(AE50,$B50:$AT50,0)+COUNTIFS($B50:$AT50,AE50,$B$1:$AT$1,"&lt;"&amp;30))</f>
        <v>29</v>
      </c>
      <c r="BY50">
        <f>(RANK(_calc_라운드기준!AF50,_calc_라운드기준!$B50:$AT50,0)+COUNTIFS(_calc_라운드기준!$B50:$AT50,_calc_라운드기준!AF50,$B$1:$AT$1,"&lt;"&amp;31))-(RANK(AF50,$B50:$AT50,0)+COUNTIFS($B50:$AT50,AF50,$B$1:$AT$1,"&lt;"&amp;31))</f>
        <v>8</v>
      </c>
      <c r="BZ50">
        <f>(RANK(_calc_라운드기준!AG50,_calc_라운드기준!$B50:$AT50,0)+COUNTIFS(_calc_라운드기준!$B50:$AT50,_calc_라운드기준!AG50,$B$1:$AT$1,"&lt;"&amp;32))-(RANK(AG50,$B50:$AT50,0)+COUNTIFS($B50:$AT50,AG50,$B$1:$AT$1,"&lt;"&amp;32))</f>
        <v>7</v>
      </c>
      <c r="CA50">
        <f>(RANK(_calc_라운드기준!AH50,_calc_라운드기준!$B50:$AT50,0)+COUNTIFS(_calc_라운드기준!$B50:$AT50,_calc_라운드기준!AH50,$B$1:$AT$1,"&lt;"&amp;33))-(RANK(AH50,$B50:$AT50,0)+COUNTIFS($B50:$AT50,AH50,$B$1:$AT$1,"&lt;"&amp;33))</f>
        <v>29</v>
      </c>
      <c r="CB50">
        <f>(RANK(_calc_라운드기준!AI50,_calc_라운드기준!$B50:$AT50,0)+COUNTIFS(_calc_라운드기준!$B50:$AT50,_calc_라운드기준!AI50,$B$1:$AT$1,"&lt;"&amp;34))-(RANK(AI50,$B50:$AT50,0)+COUNTIFS($B50:$AT50,AI50,$B$1:$AT$1,"&lt;"&amp;34))</f>
        <v>19</v>
      </c>
      <c r="CC50">
        <f>(RANK(_calc_라운드기준!AJ50,_calc_라운드기준!$B50:$AT50,0)+COUNTIFS(_calc_라운드기준!$B50:$AT50,_calc_라운드기준!AJ50,$B$1:$AT$1,"&lt;"&amp;35))-(RANK(AJ50,$B50:$AT50,0)+COUNTIFS($B50:$AT50,AJ50,$B$1:$AT$1,"&lt;"&amp;35))</f>
        <v>9</v>
      </c>
      <c r="CD50">
        <f>(RANK(_calc_라운드기준!AK50,_calc_라운드기준!$B50:$AT50,0)+COUNTIFS(_calc_라운드기준!$B50:$AT50,_calc_라운드기준!AK50,$B$1:$AT$1,"&lt;"&amp;36))-(RANK(AK50,$B50:$AT50,0)+COUNTIFS($B50:$AT50,AK50,$B$1:$AT$1,"&lt;"&amp;36))</f>
        <v>-8</v>
      </c>
      <c r="CE50">
        <f>(RANK(_calc_라운드기준!AL50,_calc_라운드기준!$B50:$AT50,0)+COUNTIFS(_calc_라운드기준!$B50:$AT50,_calc_라운드기준!AL50,$B$1:$AT$1,"&lt;"&amp;37))-(RANK(AL50,$B50:$AT50,0)+COUNTIFS($B50:$AT50,AL50,$B$1:$AT$1,"&lt;"&amp;37))</f>
        <v>-9</v>
      </c>
      <c r="CF50">
        <f>(RANK(_calc_라운드기준!AM50,_calc_라운드기준!$B50:$AT50,0)+COUNTIFS(_calc_라운드기준!$B50:$AT50,_calc_라운드기준!AM50,$B$1:$AT$1,"&lt;"&amp;38))-(RANK(AM50,$B50:$AT50,0)+COUNTIFS($B50:$AT50,AM50,$B$1:$AT$1,"&lt;"&amp;38))</f>
        <v>7</v>
      </c>
      <c r="CG50">
        <f>(RANK(_calc_라운드기준!AN50,_calc_라운드기준!$B50:$AT50,0)+COUNTIFS(_calc_라운드기준!$B50:$AT50,_calc_라운드기준!AN50,$B$1:$AT$1,"&lt;"&amp;39))-(RANK(AN50,$B50:$AT50,0)+COUNTIFS($B50:$AT50,AN50,$B$1:$AT$1,"&lt;"&amp;39))</f>
        <v>-33</v>
      </c>
      <c r="CH50">
        <f>(RANK(_calc_라운드기준!AO50,_calc_라운드기준!$B50:$AT50,0)+COUNTIFS(_calc_라운드기준!$B50:$AT50,_calc_라운드기준!AO50,$B$1:$AT$1,"&lt;"&amp;40))-(RANK(AO50,$B50:$AT50,0)+COUNTIFS($B50:$AT50,AO50,$B$1:$AT$1,"&lt;"&amp;40))</f>
        <v>13</v>
      </c>
      <c r="CI50">
        <f>(RANK(_calc_라운드기준!AP50,_calc_라운드기준!$B50:$AT50,0)+COUNTIFS(_calc_라운드기준!$B50:$AT50,_calc_라운드기준!AP50,$B$1:$AT$1,"&lt;"&amp;41))-(RANK(AP50,$B50:$AT50,0)+COUNTIFS($B50:$AT50,AP50,$B$1:$AT$1,"&lt;"&amp;41))</f>
        <v>0</v>
      </c>
      <c r="CJ50">
        <f>(RANK(_calc_라운드기준!AQ50,_calc_라운드기준!$B50:$AT50,0)+COUNTIFS(_calc_라운드기준!$B50:$AT50,_calc_라운드기준!AQ50,$B$1:$AT$1,"&lt;"&amp;42))-(RANK(AQ50,$B50:$AT50,0)+COUNTIFS($B50:$AT50,AQ50,$B$1:$AT$1,"&lt;"&amp;42))</f>
        <v>-10</v>
      </c>
      <c r="CK50">
        <f>(RANK(_calc_라운드기준!AR50,_calc_라운드기준!$B50:$AT50,0)+COUNTIFS(_calc_라운드기준!$B50:$AT50,_calc_라운드기준!AR50,$B$1:$AT$1,"&lt;"&amp;43))-(RANK(AR50,$B50:$AT50,0)+COUNTIFS($B50:$AT50,AR50,$B$1:$AT$1,"&lt;"&amp;43))</f>
        <v>3</v>
      </c>
      <c r="CL50">
        <f>(RANK(_calc_라운드기준!AS50,_calc_라운드기준!$B50:$AT50,0)+COUNTIFS(_calc_라운드기준!$B50:$AT50,_calc_라운드기준!AS50,$B$1:$AT$1,"&lt;"&amp;44))-(RANK(AS50,$B50:$AT50,0)+COUNTIFS($B50:$AT50,AS50,$B$1:$AT$1,"&lt;"&amp;44))</f>
        <v>14</v>
      </c>
      <c r="CM50">
        <f>(RANK(_calc_라운드기준!AT50,_calc_라운드기준!$B50:$AT50,0)+COUNTIFS(_calc_라운드기준!$B50:$AT50,_calc_라운드기준!AT50,$B$1:$AT$1,"&lt;"&amp;45))-(RANK(AT50,$B50:$AT50,0)+COUNTIFS($B50:$AT50,AT50,$B$1:$AT$1,"&lt;"&amp;45))</f>
        <v>21</v>
      </c>
      <c r="CN50">
        <f t="shared" si="45"/>
        <v>20</v>
      </c>
      <c r="CO50">
        <f t="shared" si="46"/>
        <v>31</v>
      </c>
      <c r="CP50">
        <f t="shared" si="47"/>
        <v>26</v>
      </c>
      <c r="CQ50">
        <f t="shared" si="48"/>
        <v>27</v>
      </c>
      <c r="CR50">
        <f t="shared" si="49"/>
        <v>36</v>
      </c>
      <c r="CS50">
        <f t="shared" si="50"/>
        <v>19</v>
      </c>
      <c r="CT50">
        <f t="shared" si="51"/>
        <v>21</v>
      </c>
      <c r="CU50">
        <f t="shared" si="52"/>
        <v>44</v>
      </c>
      <c r="CV50">
        <f t="shared" si="53"/>
        <v>43</v>
      </c>
      <c r="CW50">
        <f t="shared" si="54"/>
        <v>13</v>
      </c>
      <c r="CX50">
        <f t="shared" si="55"/>
        <v>29</v>
      </c>
      <c r="CY50">
        <f t="shared" si="56"/>
        <v>23</v>
      </c>
      <c r="CZ50">
        <f t="shared" si="57"/>
        <v>24</v>
      </c>
      <c r="DA50">
        <f t="shared" si="58"/>
        <v>5</v>
      </c>
      <c r="DB50">
        <f t="shared" si="59"/>
        <v>42</v>
      </c>
      <c r="DC50">
        <f t="shared" si="60"/>
        <v>28</v>
      </c>
      <c r="DD50">
        <f t="shared" si="61"/>
        <v>37</v>
      </c>
      <c r="DE50">
        <f t="shared" si="62"/>
        <v>38</v>
      </c>
      <c r="DF50">
        <f t="shared" si="63"/>
        <v>10</v>
      </c>
      <c r="DG50">
        <f t="shared" si="64"/>
        <v>17</v>
      </c>
      <c r="DH50">
        <f t="shared" si="65"/>
        <v>6</v>
      </c>
      <c r="DI50">
        <f t="shared" si="66"/>
        <v>11</v>
      </c>
      <c r="DJ50">
        <f t="shared" si="67"/>
        <v>39</v>
      </c>
      <c r="DK50">
        <f t="shared" si="68"/>
        <v>30</v>
      </c>
      <c r="DL50">
        <f t="shared" si="69"/>
        <v>41</v>
      </c>
      <c r="DM50">
        <f t="shared" si="70"/>
        <v>14</v>
      </c>
      <c r="DN50">
        <f t="shared" si="71"/>
        <v>40</v>
      </c>
      <c r="DO50">
        <f t="shared" si="72"/>
        <v>18</v>
      </c>
      <c r="DP50">
        <f t="shared" si="73"/>
        <v>33</v>
      </c>
      <c r="DQ50">
        <f t="shared" si="74"/>
        <v>1</v>
      </c>
      <c r="DR50">
        <f t="shared" si="75"/>
        <v>12</v>
      </c>
      <c r="DS50">
        <f t="shared" si="76"/>
        <v>15</v>
      </c>
      <c r="DT50">
        <f t="shared" si="77"/>
        <v>2</v>
      </c>
      <c r="DU50">
        <f t="shared" si="78"/>
        <v>4</v>
      </c>
      <c r="DV50">
        <f t="shared" si="79"/>
        <v>9</v>
      </c>
      <c r="DW50">
        <f t="shared" si="80"/>
        <v>32</v>
      </c>
      <c r="DX50">
        <f t="shared" si="81"/>
        <v>34</v>
      </c>
      <c r="DY50">
        <f t="shared" si="82"/>
        <v>16</v>
      </c>
      <c r="DZ50">
        <f t="shared" si="83"/>
        <v>45</v>
      </c>
      <c r="EA50">
        <f t="shared" si="84"/>
        <v>8</v>
      </c>
      <c r="EB50">
        <f t="shared" si="85"/>
        <v>25</v>
      </c>
      <c r="EC50">
        <f t="shared" si="86"/>
        <v>35</v>
      </c>
      <c r="ED50">
        <f t="shared" si="87"/>
        <v>22</v>
      </c>
      <c r="EE50">
        <f t="shared" si="88"/>
        <v>7</v>
      </c>
      <c r="EF50">
        <f t="shared" si="89"/>
        <v>3</v>
      </c>
    </row>
    <row r="51" spans="1:136" ht="16.5" customHeight="1">
      <c r="A51">
        <f>_calc_라운드기준!A51</f>
        <v>1195</v>
      </c>
      <c r="B51">
        <f>INDEX(_calc_누적빈도!B:B,$A51)-INDEX(_calc_누적빈도!B:B,$A51-기준150회_후보!$B$1)</f>
        <v>16</v>
      </c>
      <c r="C51">
        <f>INDEX(_calc_누적빈도!C:C,$A51)-INDEX(_calc_누적빈도!C:C,$A51-기준150회_후보!$B$1)</f>
        <v>10</v>
      </c>
      <c r="D51">
        <f>INDEX(_calc_누적빈도!D:D,$A51)-INDEX(_calc_누적빈도!D:D,$A51-기준150회_후보!$B$1)</f>
        <v>27</v>
      </c>
      <c r="E51">
        <f>INDEX(_calc_누적빈도!E:E,$A51)-INDEX(_calc_누적빈도!E:E,$A51-기준150회_후보!$B$1)</f>
        <v>17</v>
      </c>
      <c r="F51">
        <f>INDEX(_calc_누적빈도!F:F,$A51)-INDEX(_calc_누적빈도!F:F,$A51-기준150회_후보!$B$1)</f>
        <v>11</v>
      </c>
      <c r="G51">
        <f>INDEX(_calc_누적빈도!G:G,$A51)-INDEX(_calc_누적빈도!G:G,$A51-기준150회_후보!$B$1)</f>
        <v>30</v>
      </c>
      <c r="H51">
        <f>INDEX(_calc_누적빈도!H:H,$A51)-INDEX(_calc_누적빈도!H:H,$A51-기준150회_후보!$B$1)</f>
        <v>28</v>
      </c>
      <c r="I51">
        <f>INDEX(_calc_누적빈도!I:I,$A51)-INDEX(_calc_누적빈도!I:I,$A51-기준150회_후보!$B$1)</f>
        <v>16</v>
      </c>
      <c r="J51">
        <f>INDEX(_calc_누적빈도!J:J,$A51)-INDEX(_calc_누적빈도!J:J,$A51-기준150회_후보!$B$1)</f>
        <v>18</v>
      </c>
      <c r="K51">
        <f>INDEX(_calc_누적빈도!K:K,$A51)-INDEX(_calc_누적빈도!K:K,$A51-기준150회_후보!$B$1)</f>
        <v>17</v>
      </c>
      <c r="L51">
        <f>INDEX(_calc_누적빈도!L:L,$A51)-INDEX(_calc_누적빈도!L:L,$A51-기준150회_후보!$B$1)</f>
        <v>20</v>
      </c>
      <c r="M51">
        <f>INDEX(_calc_누적빈도!M:M,$A51)-INDEX(_calc_누적빈도!M:M,$A51-기준150회_후보!$B$1)</f>
        <v>22</v>
      </c>
      <c r="N51">
        <f>INDEX(_calc_누적빈도!N:N,$A51)-INDEX(_calc_누적빈도!N:N,$A51-기준150회_후보!$B$1)</f>
        <v>26</v>
      </c>
      <c r="O51">
        <f>INDEX(_calc_누적빈도!O:O,$A51)-INDEX(_calc_누적빈도!O:O,$A51-기준150회_후보!$B$1)</f>
        <v>20</v>
      </c>
      <c r="P51">
        <f>INDEX(_calc_누적빈도!P:P,$A51)-INDEX(_calc_누적빈도!P:P,$A51-기준150회_후보!$B$1)</f>
        <v>17</v>
      </c>
      <c r="Q51">
        <f>INDEX(_calc_누적빈도!Q:Q,$A51)-INDEX(_calc_누적빈도!Q:Q,$A51-기준150회_후보!$B$1)</f>
        <v>25</v>
      </c>
      <c r="R51">
        <f>INDEX(_calc_누적빈도!R:R,$A51)-INDEX(_calc_누적빈도!R:R,$A51-기준150회_후보!$B$1)</f>
        <v>16</v>
      </c>
      <c r="S51">
        <f>INDEX(_calc_누적빈도!S:S,$A51)-INDEX(_calc_누적빈도!S:S,$A51-기준150회_후보!$B$1)</f>
        <v>16</v>
      </c>
      <c r="T51">
        <f>INDEX(_calc_누적빈도!T:T,$A51)-INDEX(_calc_누적빈도!T:T,$A51-기준150회_후보!$B$1)</f>
        <v>28</v>
      </c>
      <c r="U51">
        <f>INDEX(_calc_누적빈도!U:U,$A51)-INDEX(_calc_누적빈도!U:U,$A51-기준150회_후보!$B$1)</f>
        <v>20</v>
      </c>
      <c r="V51">
        <f>INDEX(_calc_누적빈도!V:V,$A51)-INDEX(_calc_누적빈도!V:V,$A51-기준150회_후보!$B$1)</f>
        <v>25</v>
      </c>
      <c r="W51">
        <f>INDEX(_calc_누적빈도!W:W,$A51)-INDEX(_calc_누적빈도!W:W,$A51-기준150회_후보!$B$1)</f>
        <v>19</v>
      </c>
      <c r="X51">
        <f>INDEX(_calc_누적빈도!X:X,$A51)-INDEX(_calc_누적빈도!X:X,$A51-기준150회_후보!$B$1)</f>
        <v>19</v>
      </c>
      <c r="Y51">
        <f>INDEX(_calc_누적빈도!Y:Y,$A51)-INDEX(_calc_누적빈도!Y:Y,$A51-기준150회_후보!$B$1)</f>
        <v>21</v>
      </c>
      <c r="Z51">
        <f>INDEX(_calc_누적빈도!Z:Z,$A51)-INDEX(_calc_누적빈도!Z:Z,$A51-기준150회_후보!$B$1)</f>
        <v>14</v>
      </c>
      <c r="AA51">
        <f>INDEX(_calc_누적빈도!AA:AA,$A51)-INDEX(_calc_누적빈도!AA:AA,$A51-기준150회_후보!$B$1)</f>
        <v>20</v>
      </c>
      <c r="AB51">
        <f>INDEX(_calc_누적빈도!AB:AB,$A51)-INDEX(_calc_누적빈도!AB:AB,$A51-기준150회_후보!$B$1)</f>
        <v>20</v>
      </c>
      <c r="AC51">
        <f>INDEX(_calc_누적빈도!AC:AC,$A51)-INDEX(_calc_누적빈도!AC:AC,$A51-기준150회_후보!$B$1)</f>
        <v>23</v>
      </c>
      <c r="AD51">
        <f>INDEX(_calc_누적빈도!AD:AD,$A51)-INDEX(_calc_누적빈도!AD:AD,$A51-기준150회_후보!$B$1)</f>
        <v>18</v>
      </c>
      <c r="AE51">
        <f>INDEX(_calc_누적빈도!AE:AE,$A51)-INDEX(_calc_누적빈도!AE:AE,$A51-기준150회_후보!$B$1)</f>
        <v>27</v>
      </c>
      <c r="AF51">
        <f>INDEX(_calc_누적빈도!AF:AF,$A51)-INDEX(_calc_누적빈도!AF:AF,$A51-기준150회_후보!$B$1)</f>
        <v>19</v>
      </c>
      <c r="AG51">
        <f>INDEX(_calc_누적빈도!AG:AG,$A51)-INDEX(_calc_누적빈도!AG:AG,$A51-기준150회_후보!$B$1)</f>
        <v>20</v>
      </c>
      <c r="AH51">
        <f>INDEX(_calc_누적빈도!AH:AH,$A51)-INDEX(_calc_누적빈도!AH:AH,$A51-기준150회_후보!$B$1)</f>
        <v>25</v>
      </c>
      <c r="AI51">
        <f>INDEX(_calc_누적빈도!AI:AI,$A51)-INDEX(_calc_누적빈도!AI:AI,$A51-기준150회_후보!$B$1)</f>
        <v>19</v>
      </c>
      <c r="AJ51">
        <f>INDEX(_calc_누적빈도!AJ:AJ,$A51)-INDEX(_calc_누적빈도!AJ:AJ,$A51-기준150회_후보!$B$1)</f>
        <v>24</v>
      </c>
      <c r="AK51">
        <f>INDEX(_calc_누적빈도!AK:AK,$A51)-INDEX(_calc_누적빈도!AK:AK,$A51-기준150회_후보!$B$1)</f>
        <v>17</v>
      </c>
      <c r="AL51">
        <f>INDEX(_calc_누적빈도!AL:AL,$A51)-INDEX(_calc_누적빈도!AL:AL,$A51-기준150회_후보!$B$1)</f>
        <v>24</v>
      </c>
      <c r="AM51">
        <f>INDEX(_calc_누적빈도!AM:AM,$A51)-INDEX(_calc_누적빈도!AM:AM,$A51-기준150회_후보!$B$1)</f>
        <v>26</v>
      </c>
      <c r="AN51">
        <f>INDEX(_calc_누적빈도!AN:AN,$A51)-INDEX(_calc_누적빈도!AN:AN,$A51-기준150회_후보!$B$1)</f>
        <v>13</v>
      </c>
      <c r="AO51">
        <f>INDEX(_calc_누적빈도!AO:AO,$A51)-INDEX(_calc_누적빈도!AO:AO,$A51-기준150회_후보!$B$1)</f>
        <v>25</v>
      </c>
      <c r="AP51">
        <f>INDEX(_calc_누적빈도!AP:AP,$A51)-INDEX(_calc_누적빈도!AP:AP,$A51-기준150회_후보!$B$1)</f>
        <v>14</v>
      </c>
      <c r="AQ51">
        <f>INDEX(_calc_누적빈도!AQ:AQ,$A51)-INDEX(_calc_누적빈도!AQ:AQ,$A51-기준150회_후보!$B$1)</f>
        <v>14</v>
      </c>
      <c r="AR51">
        <f>INDEX(_calc_누적빈도!AR:AR,$A51)-INDEX(_calc_누적빈도!AR:AR,$A51-기준150회_후보!$B$1)</f>
        <v>14</v>
      </c>
      <c r="AS51">
        <f>INDEX(_calc_누적빈도!AS:AS,$A51)-INDEX(_calc_누적빈도!AS:AS,$A51-기준150회_후보!$B$1)</f>
        <v>18</v>
      </c>
      <c r="AT51">
        <f>INDEX(_calc_누적빈도!AT:AT,$A51)-INDEX(_calc_누적빈도!AT:AT,$A51-기준150회_후보!$B$1)</f>
        <v>22</v>
      </c>
      <c r="AU51">
        <f>(RANK(_calc_라운드기준!B51,_calc_라운드기준!$B51:$AT51,0)+COUNTIFS(_calc_라운드기준!$B51:$AT51,_calc_라운드기준!B51,$B$1:$AT$1,"&lt;"&amp;1))-(RANK(B51,$B51:$AT51,0)+COUNTIFS($B51:$AT51,B51,$B$1:$AT$1,"&lt;"&amp;1))</f>
        <v>5</v>
      </c>
      <c r="AV51">
        <f>(RANK(_calc_라운드기준!C51,_calc_라운드기준!$B51:$AT51,0)+COUNTIFS(_calc_라운드기준!$B51:$AT51,_calc_라운드기준!C51,$B$1:$AT$1,"&lt;"&amp;2))-(RANK(C51,$B51:$AT51,0)+COUNTIFS($B51:$AT51,C51,$B$1:$AT$1,"&lt;"&amp;2))</f>
        <v>-13</v>
      </c>
      <c r="AW51">
        <f>(RANK(_calc_라운드기준!D51,_calc_라운드기준!$B51:$AT51,0)+COUNTIFS(_calc_라운드기준!$B51:$AT51,_calc_라운드기준!D51,$B$1:$AT$1,"&lt;"&amp;3))-(RANK(D51,$B51:$AT51,0)+COUNTIFS($B51:$AT51,D51,$B$1:$AT$1,"&lt;"&amp;3))</f>
        <v>-2</v>
      </c>
      <c r="AX51">
        <f>(RANK(_calc_라운드기준!E51,_calc_라운드기준!$B51:$AT51,0)+COUNTIFS(_calc_라운드기준!$B51:$AT51,_calc_라운드기준!E51,$B$1:$AT$1,"&lt;"&amp;4))-(RANK(E51,$B51:$AT51,0)+COUNTIFS($B51:$AT51,E51,$B$1:$AT$1,"&lt;"&amp;4))</f>
        <v>2</v>
      </c>
      <c r="AY51">
        <f>(RANK(_calc_라운드기준!F51,_calc_라운드기준!$B51:$AT51,0)+COUNTIFS(_calc_라운드기준!$B51:$AT51,_calc_라운드기준!F51,$B$1:$AT$1,"&lt;"&amp;5))-(RANK(F51,$B51:$AT51,0)+COUNTIFS($B51:$AT51,F51,$B$1:$AT$1,"&lt;"&amp;5))</f>
        <v>-10</v>
      </c>
      <c r="AZ51">
        <f>(RANK(_calc_라운드기준!G51,_calc_라운드기준!$B51:$AT51,0)+COUNTIFS(_calc_라운드기준!$B51:$AT51,_calc_라운드기준!G51,$B$1:$AT$1,"&lt;"&amp;6))-(RANK(G51,$B51:$AT51,0)+COUNTIFS($B51:$AT51,G51,$B$1:$AT$1,"&lt;"&amp;6))</f>
        <v>4</v>
      </c>
      <c r="BA51">
        <f>(RANK(_calc_라운드기준!H51,_calc_라운드기준!$B51:$AT51,0)+COUNTIFS(_calc_라운드기준!$B51:$AT51,_calc_라운드기준!H51,$B$1:$AT$1,"&lt;"&amp;7))-(RANK(H51,$B51:$AT51,0)+COUNTIFS($B51:$AT51,H51,$B$1:$AT$1,"&lt;"&amp;7))</f>
        <v>4</v>
      </c>
      <c r="BB51">
        <f>(RANK(_calc_라운드기준!I51,_calc_라운드기준!$B51:$AT51,0)+COUNTIFS(_calc_라운드기준!$B51:$AT51,_calc_라운드기준!I51,$B$1:$AT$1,"&lt;"&amp;8))-(RANK(I51,$B51:$AT51,0)+COUNTIFS($B51:$AT51,I51,$B$1:$AT$1,"&lt;"&amp;8))</f>
        <v>-26</v>
      </c>
      <c r="BC51">
        <f>(RANK(_calc_라운드기준!J51,_calc_라운드기준!$B51:$AT51,0)+COUNTIFS(_calc_라운드기준!$B51:$AT51,_calc_라운드기준!J51,$B$1:$AT$1,"&lt;"&amp;9))-(RANK(J51,$B51:$AT51,0)+COUNTIFS($B51:$AT51,J51,$B$1:$AT$1,"&lt;"&amp;9))</f>
        <v>-25</v>
      </c>
      <c r="BD51">
        <f>(RANK(_calc_라운드기준!K51,_calc_라운드기준!$B51:$AT51,0)+COUNTIFS(_calc_라운드기준!$B51:$AT51,_calc_라운드기준!K51,$B$1:$AT$1,"&lt;"&amp;10))-(RANK(K51,$B51:$AT51,0)+COUNTIFS($B51:$AT51,K51,$B$1:$AT$1,"&lt;"&amp;10))</f>
        <v>9</v>
      </c>
      <c r="BE51">
        <f>(RANK(_calc_라운드기준!L51,_calc_라운드기준!$B51:$AT51,0)+COUNTIFS(_calc_라운드기준!$B51:$AT51,_calc_라운드기준!L51,$B$1:$AT$1,"&lt;"&amp;11))-(RANK(L51,$B51:$AT51,0)+COUNTIFS($B51:$AT51,L51,$B$1:$AT$1,"&lt;"&amp;11))</f>
        <v>-7</v>
      </c>
      <c r="BF51">
        <f>(RANK(_calc_라운드기준!M51,_calc_라운드기준!$B51:$AT51,0)+COUNTIFS(_calc_라운드기준!$B51:$AT51,_calc_라운드기준!M51,$B$1:$AT$1,"&lt;"&amp;12))-(RANK(M51,$B51:$AT51,0)+COUNTIFS($B51:$AT51,M51,$B$1:$AT$1,"&lt;"&amp;12))</f>
        <v>1</v>
      </c>
      <c r="BG51">
        <f>(RANK(_calc_라운드기준!N51,_calc_라운드기준!$B51:$AT51,0)+COUNTIFS(_calc_라운드기준!$B51:$AT51,_calc_라운드기준!N51,$B$1:$AT$1,"&lt;"&amp;13))-(RANK(N51,$B51:$AT51,0)+COUNTIFS($B51:$AT51,N51,$B$1:$AT$1,"&lt;"&amp;13))</f>
        <v>1</v>
      </c>
      <c r="BH51">
        <f>(RANK(_calc_라운드기준!O51,_calc_라운드기준!$B51:$AT51,0)+COUNTIFS(_calc_라운드기준!$B51:$AT51,_calc_라운드기준!O51,$B$1:$AT$1,"&lt;"&amp;14))-(RANK(O51,$B51:$AT51,0)+COUNTIFS($B51:$AT51,O51,$B$1:$AT$1,"&lt;"&amp;14))</f>
        <v>23</v>
      </c>
      <c r="BI51">
        <f>(RANK(_calc_라운드기준!P51,_calc_라운드기준!$B51:$AT51,0)+COUNTIFS(_calc_라운드기준!$B51:$AT51,_calc_라운드기준!P51,$B$1:$AT$1,"&lt;"&amp;15))-(RANK(P51,$B51:$AT51,0)+COUNTIFS($B51:$AT51,P51,$B$1:$AT$1,"&lt;"&amp;15))</f>
        <v>-16</v>
      </c>
      <c r="BJ51">
        <f>(RANK(_calc_라운드기준!Q51,_calc_라운드기준!$B51:$AT51,0)+COUNTIFS(_calc_라운드기준!$B51:$AT51,_calc_라운드기준!Q51,$B$1:$AT$1,"&lt;"&amp;16))-(RANK(Q51,$B51:$AT51,0)+COUNTIFS($B51:$AT51,Q51,$B$1:$AT$1,"&lt;"&amp;16))</f>
        <v>0</v>
      </c>
      <c r="BK51">
        <f>(RANK(_calc_라운드기준!R51,_calc_라운드기준!$B51:$AT51,0)+COUNTIFS(_calc_라운드기준!$B51:$AT51,_calc_라운드기준!R51,$B$1:$AT$1,"&lt;"&amp;17))-(RANK(R51,$B51:$AT51,0)+COUNTIFS($B51:$AT51,R51,$B$1:$AT$1,"&lt;"&amp;17))</f>
        <v>-14</v>
      </c>
      <c r="BL51">
        <f>(RANK(_calc_라운드기준!S51,_calc_라운드기준!$B51:$AT51,0)+COUNTIFS(_calc_라운드기준!$B51:$AT51,_calc_라운드기준!S51,$B$1:$AT$1,"&lt;"&amp;18))-(RANK(S51,$B51:$AT51,0)+COUNTIFS($B51:$AT51,S51,$B$1:$AT$1,"&lt;"&amp;18))</f>
        <v>-14</v>
      </c>
      <c r="BM51">
        <f>(RANK(_calc_라운드기준!T51,_calc_라운드기준!$B51:$AT51,0)+COUNTIFS(_calc_라운드기준!$B51:$AT51,_calc_라운드기준!T51,$B$1:$AT$1,"&lt;"&amp;19))-(RANK(T51,$B51:$AT51,0)+COUNTIFS($B51:$AT51,T51,$B$1:$AT$1,"&lt;"&amp;19))</f>
        <v>9</v>
      </c>
      <c r="BN51">
        <f>(RANK(_calc_라운드기준!U51,_calc_라운드기준!$B51:$AT51,0)+COUNTIFS(_calc_라운드기준!$B51:$AT51,_calc_라운드기준!U51,$B$1:$AT$1,"&lt;"&amp;20))-(RANK(U51,$B51:$AT51,0)+COUNTIFS($B51:$AT51,U51,$B$1:$AT$1,"&lt;"&amp;20))</f>
        <v>5</v>
      </c>
      <c r="BO51">
        <f>(RANK(_calc_라운드기준!V51,_calc_라운드기준!$B51:$AT51,0)+COUNTIFS(_calc_라운드기준!$B51:$AT51,_calc_라운드기준!V51,$B$1:$AT$1,"&lt;"&amp;21))-(RANK(V51,$B51:$AT51,0)+COUNTIFS($B51:$AT51,V51,$B$1:$AT$1,"&lt;"&amp;21))</f>
        <v>17</v>
      </c>
      <c r="BP51">
        <f>(RANK(_calc_라운드기준!W51,_calc_라운드기준!$B51:$AT51,0)+COUNTIFS(_calc_라운드기준!$B51:$AT51,_calc_라운드기준!W51,$B$1:$AT$1,"&lt;"&amp;22))-(RANK(W51,$B51:$AT51,0)+COUNTIFS($B51:$AT51,W51,$B$1:$AT$1,"&lt;"&amp;22))</f>
        <v>11</v>
      </c>
      <c r="BQ51">
        <f>(RANK(_calc_라운드기준!X51,_calc_라운드기준!$B51:$AT51,0)+COUNTIFS(_calc_라운드기준!$B51:$AT51,_calc_라운드기준!X51,$B$1:$AT$1,"&lt;"&amp;23))-(RANK(X51,$B51:$AT51,0)+COUNTIFS($B51:$AT51,X51,$B$1:$AT$1,"&lt;"&amp;23))</f>
        <v>-12</v>
      </c>
      <c r="BR51">
        <f>(RANK(_calc_라운드기준!Y51,_calc_라운드기준!$B51:$AT51,0)+COUNTIFS(_calc_라운드기준!$B51:$AT51,_calc_라운드기준!Y51,$B$1:$AT$1,"&lt;"&amp;24))-(RANK(Y51,$B51:$AT51,0)+COUNTIFS($B51:$AT51,Y51,$B$1:$AT$1,"&lt;"&amp;24))</f>
        <v>-3</v>
      </c>
      <c r="BS51">
        <f>(RANK(_calc_라운드기준!Z51,_calc_라운드기준!$B51:$AT51,0)+COUNTIFS(_calc_라운드기준!$B51:$AT51,_calc_라운드기준!Z51,$B$1:$AT$1,"&lt;"&amp;25))-(RANK(Z51,$B51:$AT51,0)+COUNTIFS($B51:$AT51,Z51,$B$1:$AT$1,"&lt;"&amp;25))</f>
        <v>-21</v>
      </c>
      <c r="BT51">
        <f>(RANK(_calc_라운드기준!AA51,_calc_라운드기준!$B51:$AT51,0)+COUNTIFS(_calc_라운드기준!$B51:$AT51,_calc_라운드기준!AA51,$B$1:$AT$1,"&lt;"&amp;26))-(RANK(AA51,$B51:$AT51,0)+COUNTIFS($B51:$AT51,AA51,$B$1:$AT$1,"&lt;"&amp;26))</f>
        <v>6</v>
      </c>
      <c r="BU51">
        <f>(RANK(_calc_라운드기준!AB51,_calc_라운드기준!$B51:$AT51,0)+COUNTIFS(_calc_라운드기준!$B51:$AT51,_calc_라운드기준!AB51,$B$1:$AT$1,"&lt;"&amp;27))-(RANK(AB51,$B51:$AT51,0)+COUNTIFS($B51:$AT51,AB51,$B$1:$AT$1,"&lt;"&amp;27))</f>
        <v>-18</v>
      </c>
      <c r="BV51">
        <f>(RANK(_calc_라운드기준!AC51,_calc_라운드기준!$B51:$AT51,0)+COUNTIFS(_calc_라운드기준!$B51:$AT51,_calc_라운드기준!AC51,$B$1:$AT$1,"&lt;"&amp;28))-(RANK(AC51,$B51:$AT51,0)+COUNTIFS($B51:$AT51,AC51,$B$1:$AT$1,"&lt;"&amp;28))</f>
        <v>5</v>
      </c>
      <c r="BW51">
        <f>(RANK(_calc_라운드기준!AD51,_calc_라운드기준!$B51:$AT51,0)+COUNTIFS(_calc_라운드기준!$B51:$AT51,_calc_라운드기준!AD51,$B$1:$AT$1,"&lt;"&amp;29))-(RANK(AD51,$B51:$AT51,0)+COUNTIFS($B51:$AT51,AD51,$B$1:$AT$1,"&lt;"&amp;29))</f>
        <v>-9</v>
      </c>
      <c r="BX51">
        <f>(RANK(_calc_라운드기준!AE51,_calc_라운드기준!$B51:$AT51,0)+COUNTIFS(_calc_라운드기준!$B51:$AT51,_calc_라운드기준!AE51,$B$1:$AT$1,"&lt;"&amp;30))-(RANK(AE51,$B51:$AT51,0)+COUNTIFS($B51:$AT51,AE51,$B$1:$AT$1,"&lt;"&amp;30))</f>
        <v>31</v>
      </c>
      <c r="BY51">
        <f>(RANK(_calc_라운드기준!AF51,_calc_라운드기준!$B51:$AT51,0)+COUNTIFS(_calc_라운드기준!$B51:$AT51,_calc_라운드기준!AF51,$B$1:$AT$1,"&lt;"&amp;31))-(RANK(AF51,$B51:$AT51,0)+COUNTIFS($B51:$AT51,AF51,$B$1:$AT$1,"&lt;"&amp;31))</f>
        <v>2</v>
      </c>
      <c r="BZ51">
        <f>(RANK(_calc_라운드기준!AG51,_calc_라운드기준!$B51:$AT51,0)+COUNTIFS(_calc_라운드기준!$B51:$AT51,_calc_라운드기준!AG51,$B$1:$AT$1,"&lt;"&amp;32))-(RANK(AG51,$B51:$AT51,0)+COUNTIFS($B51:$AT51,AG51,$B$1:$AT$1,"&lt;"&amp;32))</f>
        <v>6</v>
      </c>
      <c r="CA51">
        <f>(RANK(_calc_라운드기준!AH51,_calc_라운드기준!$B51:$AT51,0)+COUNTIFS(_calc_라운드기준!$B51:$AT51,_calc_라운드기준!AH51,$B$1:$AT$1,"&lt;"&amp;33))-(RANK(AH51,$B51:$AT51,0)+COUNTIFS($B51:$AT51,AH51,$B$1:$AT$1,"&lt;"&amp;33))</f>
        <v>27</v>
      </c>
      <c r="CB51">
        <f>(RANK(_calc_라운드기준!AI51,_calc_라운드기준!$B51:$AT51,0)+COUNTIFS(_calc_라운드기준!$B51:$AT51,_calc_라운드기준!AI51,$B$1:$AT$1,"&lt;"&amp;34))-(RANK(AI51,$B51:$AT51,0)+COUNTIFS($B51:$AT51,AI51,$B$1:$AT$1,"&lt;"&amp;34))</f>
        <v>18</v>
      </c>
      <c r="CC51">
        <f>(RANK(_calc_라운드기준!AJ51,_calc_라운드기준!$B51:$AT51,0)+COUNTIFS(_calc_라운드기준!$B51:$AT51,_calc_라운드기준!AJ51,$B$1:$AT$1,"&lt;"&amp;35))-(RANK(AJ51,$B51:$AT51,0)+COUNTIFS($B51:$AT51,AJ51,$B$1:$AT$1,"&lt;"&amp;35))</f>
        <v>9</v>
      </c>
      <c r="CD51">
        <f>(RANK(_calc_라운드기준!AK51,_calc_라운드기준!$B51:$AT51,0)+COUNTIFS(_calc_라운드기준!$B51:$AT51,_calc_라운드기준!AK51,$B$1:$AT$1,"&lt;"&amp;36))-(RANK(AK51,$B51:$AT51,0)+COUNTIFS($B51:$AT51,AK51,$B$1:$AT$1,"&lt;"&amp;36))</f>
        <v>-4</v>
      </c>
      <c r="CE51">
        <f>(RANK(_calc_라운드기준!AL51,_calc_라운드기준!$B51:$AT51,0)+COUNTIFS(_calc_라운드기준!$B51:$AT51,_calc_라운드기준!AL51,$B$1:$AT$1,"&lt;"&amp;37))-(RANK(AL51,$B51:$AT51,0)+COUNTIFS($B51:$AT51,AL51,$B$1:$AT$1,"&lt;"&amp;37))</f>
        <v>-12</v>
      </c>
      <c r="CF51">
        <f>(RANK(_calc_라운드기준!AM51,_calc_라운드기준!$B51:$AT51,0)+COUNTIFS(_calc_라운드기준!$B51:$AT51,_calc_라운드기준!AM51,$B$1:$AT$1,"&lt;"&amp;38))-(RANK(AM51,$B51:$AT51,0)+COUNTIFS($B51:$AT51,AM51,$B$1:$AT$1,"&lt;"&amp;38))</f>
        <v>8</v>
      </c>
      <c r="CG51">
        <f>(RANK(_calc_라운드기준!AN51,_calc_라운드기준!$B51:$AT51,0)+COUNTIFS(_calc_라운드기준!$B51:$AT51,_calc_라운드기준!AN51,$B$1:$AT$1,"&lt;"&amp;39))-(RANK(AN51,$B51:$AT51,0)+COUNTIFS($B51:$AT51,AN51,$B$1:$AT$1,"&lt;"&amp;39))</f>
        <v>-34</v>
      </c>
      <c r="CH51">
        <f>(RANK(_calc_라운드기준!AO51,_calc_라운드기준!$B51:$AT51,0)+COUNTIFS(_calc_라운드기준!$B51:$AT51,_calc_라운드기준!AO51,$B$1:$AT$1,"&lt;"&amp;40))-(RANK(AO51,$B51:$AT51,0)+COUNTIFS($B51:$AT51,AO51,$B$1:$AT$1,"&lt;"&amp;40))</f>
        <v>11</v>
      </c>
      <c r="CI51">
        <f>(RANK(_calc_라운드기준!AP51,_calc_라운드기준!$B51:$AT51,0)+COUNTIFS(_calc_라운드기준!$B51:$AT51,_calc_라운드기준!AP51,$B$1:$AT$1,"&lt;"&amp;41))-(RANK(AP51,$B51:$AT51,0)+COUNTIFS($B51:$AT51,AP51,$B$1:$AT$1,"&lt;"&amp;41))</f>
        <v>3</v>
      </c>
      <c r="CJ51">
        <f>(RANK(_calc_라운드기준!AQ51,_calc_라운드기준!$B51:$AT51,0)+COUNTIFS(_calc_라운드기준!$B51:$AT51,_calc_라운드기준!AQ51,$B$1:$AT$1,"&lt;"&amp;42))-(RANK(AQ51,$B51:$AT51,0)+COUNTIFS($B51:$AT51,AQ51,$B$1:$AT$1,"&lt;"&amp;42))</f>
        <v>-10</v>
      </c>
      <c r="CK51">
        <f>(RANK(_calc_라운드기준!AR51,_calc_라운드기준!$B51:$AT51,0)+COUNTIFS(_calc_라운드기준!$B51:$AT51,_calc_라운드기준!AR51,$B$1:$AT$1,"&lt;"&amp;43))-(RANK(AR51,$B51:$AT51,0)+COUNTIFS($B51:$AT51,AR51,$B$1:$AT$1,"&lt;"&amp;43))</f>
        <v>2</v>
      </c>
      <c r="CL51">
        <f>(RANK(_calc_라운드기준!AS51,_calc_라운드기준!$B51:$AT51,0)+COUNTIFS(_calc_라운드기준!$B51:$AT51,_calc_라운드기준!AS51,$B$1:$AT$1,"&lt;"&amp;44))-(RANK(AS51,$B51:$AT51,0)+COUNTIFS($B51:$AT51,AS51,$B$1:$AT$1,"&lt;"&amp;44))</f>
        <v>8</v>
      </c>
      <c r="CM51">
        <f>(RANK(_calc_라운드기준!AT51,_calc_라운드기준!$B51:$AT51,0)+COUNTIFS(_calc_라운드기준!$B51:$AT51,_calc_라운드기준!AT51,$B$1:$AT$1,"&lt;"&amp;45))-(RANK(AT51,$B51:$AT51,0)+COUNTIFS($B51:$AT51,AT51,$B$1:$AT$1,"&lt;"&amp;45))</f>
        <v>23</v>
      </c>
      <c r="CN51">
        <f t="shared" si="45"/>
        <v>16</v>
      </c>
      <c r="CO51">
        <f t="shared" si="46"/>
        <v>37</v>
      </c>
      <c r="CP51">
        <f t="shared" si="47"/>
        <v>28</v>
      </c>
      <c r="CQ51">
        <f t="shared" si="48"/>
        <v>22</v>
      </c>
      <c r="CR51">
        <f t="shared" si="49"/>
        <v>33</v>
      </c>
      <c r="CS51">
        <f t="shared" si="50"/>
        <v>19</v>
      </c>
      <c r="CT51">
        <f t="shared" si="51"/>
        <v>20</v>
      </c>
      <c r="CU51">
        <f t="shared" si="52"/>
        <v>44</v>
      </c>
      <c r="CV51">
        <f t="shared" si="53"/>
        <v>43</v>
      </c>
      <c r="CW51">
        <f t="shared" si="54"/>
        <v>9</v>
      </c>
      <c r="CX51">
        <f t="shared" si="55"/>
        <v>31</v>
      </c>
      <c r="CY51">
        <f t="shared" si="56"/>
        <v>25</v>
      </c>
      <c r="CZ51">
        <f t="shared" si="57"/>
        <v>26</v>
      </c>
      <c r="DA51">
        <f t="shared" si="58"/>
        <v>3</v>
      </c>
      <c r="DB51">
        <f t="shared" si="59"/>
        <v>40</v>
      </c>
      <c r="DC51">
        <f t="shared" si="60"/>
        <v>27</v>
      </c>
      <c r="DD51">
        <f t="shared" si="61"/>
        <v>38</v>
      </c>
      <c r="DE51">
        <f t="shared" si="62"/>
        <v>39</v>
      </c>
      <c r="DF51">
        <f t="shared" si="63"/>
        <v>10</v>
      </c>
      <c r="DG51">
        <f t="shared" si="64"/>
        <v>17</v>
      </c>
      <c r="DH51">
        <f t="shared" si="65"/>
        <v>6</v>
      </c>
      <c r="DI51">
        <f t="shared" si="66"/>
        <v>7</v>
      </c>
      <c r="DJ51">
        <f t="shared" si="67"/>
        <v>35</v>
      </c>
      <c r="DK51">
        <f t="shared" si="68"/>
        <v>29</v>
      </c>
      <c r="DL51">
        <f t="shared" si="69"/>
        <v>42</v>
      </c>
      <c r="DM51">
        <f t="shared" si="70"/>
        <v>14</v>
      </c>
      <c r="DN51">
        <f t="shared" si="71"/>
        <v>41</v>
      </c>
      <c r="DO51">
        <f t="shared" si="72"/>
        <v>18</v>
      </c>
      <c r="DP51">
        <f t="shared" si="73"/>
        <v>32</v>
      </c>
      <c r="DQ51">
        <f t="shared" si="74"/>
        <v>1</v>
      </c>
      <c r="DR51">
        <f t="shared" si="75"/>
        <v>23</v>
      </c>
      <c r="DS51">
        <f t="shared" si="76"/>
        <v>15</v>
      </c>
      <c r="DT51">
        <f t="shared" si="77"/>
        <v>2</v>
      </c>
      <c r="DU51">
        <f t="shared" si="78"/>
        <v>5</v>
      </c>
      <c r="DV51">
        <f t="shared" si="79"/>
        <v>11</v>
      </c>
      <c r="DW51">
        <f t="shared" si="80"/>
        <v>30</v>
      </c>
      <c r="DX51">
        <f t="shared" si="81"/>
        <v>36</v>
      </c>
      <c r="DY51">
        <f t="shared" si="82"/>
        <v>12</v>
      </c>
      <c r="DZ51">
        <f t="shared" si="83"/>
        <v>45</v>
      </c>
      <c r="EA51">
        <f t="shared" si="84"/>
        <v>8</v>
      </c>
      <c r="EB51">
        <f t="shared" si="85"/>
        <v>21</v>
      </c>
      <c r="EC51">
        <f t="shared" si="86"/>
        <v>34</v>
      </c>
      <c r="ED51">
        <f t="shared" si="87"/>
        <v>24</v>
      </c>
      <c r="EE51">
        <f t="shared" si="88"/>
        <v>13</v>
      </c>
      <c r="EF51">
        <f t="shared" si="89"/>
        <v>4</v>
      </c>
    </row>
    <row r="52" spans="1:136" ht="16.5" customHeight="1">
      <c r="A52">
        <f>_calc_라운드기준!A52</f>
        <v>1194</v>
      </c>
      <c r="B52">
        <f>INDEX(_calc_누적빈도!B:B,$A52)-INDEX(_calc_누적빈도!B:B,$A52-기준150회_후보!$B$1)</f>
        <v>16</v>
      </c>
      <c r="C52">
        <f>INDEX(_calc_누적빈도!C:C,$A52)-INDEX(_calc_누적빈도!C:C,$A52-기준150회_후보!$B$1)</f>
        <v>10</v>
      </c>
      <c r="D52">
        <f>INDEX(_calc_누적빈도!D:D,$A52)-INDEX(_calc_누적빈도!D:D,$A52-기준150회_후보!$B$1)</f>
        <v>26</v>
      </c>
      <c r="E52">
        <f>INDEX(_calc_누적빈도!E:E,$A52)-INDEX(_calc_누적빈도!E:E,$A52-기준150회_후보!$B$1)</f>
        <v>17</v>
      </c>
      <c r="F52">
        <f>INDEX(_calc_누적빈도!F:F,$A52)-INDEX(_calc_누적빈도!F:F,$A52-기준150회_후보!$B$1)</f>
        <v>11</v>
      </c>
      <c r="G52">
        <f>INDEX(_calc_누적빈도!G:G,$A52)-INDEX(_calc_누적빈도!G:G,$A52-기준150회_후보!$B$1)</f>
        <v>30</v>
      </c>
      <c r="H52">
        <f>INDEX(_calc_누적빈도!H:H,$A52)-INDEX(_calc_누적빈도!H:H,$A52-기준150회_후보!$B$1)</f>
        <v>28</v>
      </c>
      <c r="I52">
        <f>INDEX(_calc_누적빈도!I:I,$A52)-INDEX(_calc_누적빈도!I:I,$A52-기준150회_후보!$B$1)</f>
        <v>16</v>
      </c>
      <c r="J52">
        <f>INDEX(_calc_누적빈도!J:J,$A52)-INDEX(_calc_누적빈도!J:J,$A52-기준150회_후보!$B$1)</f>
        <v>18</v>
      </c>
      <c r="K52">
        <f>INDEX(_calc_누적빈도!K:K,$A52)-INDEX(_calc_누적빈도!K:K,$A52-기준150회_후보!$B$1)</f>
        <v>17</v>
      </c>
      <c r="L52">
        <f>INDEX(_calc_누적빈도!L:L,$A52)-INDEX(_calc_누적빈도!L:L,$A52-기준150회_후보!$B$1)</f>
        <v>20</v>
      </c>
      <c r="M52">
        <f>INDEX(_calc_누적빈도!M:M,$A52)-INDEX(_calc_누적빈도!M:M,$A52-기준150회_후보!$B$1)</f>
        <v>23</v>
      </c>
      <c r="N52">
        <f>INDEX(_calc_누적빈도!N:N,$A52)-INDEX(_calc_누적빈도!N:N,$A52-기준150회_후보!$B$1)</f>
        <v>25</v>
      </c>
      <c r="O52">
        <f>INDEX(_calc_누적빈도!O:O,$A52)-INDEX(_calc_누적빈도!O:O,$A52-기준150회_후보!$B$1)</f>
        <v>20</v>
      </c>
      <c r="P52">
        <f>INDEX(_calc_누적빈도!P:P,$A52)-INDEX(_calc_누적빈도!P:P,$A52-기준150회_후보!$B$1)</f>
        <v>16</v>
      </c>
      <c r="Q52">
        <f>INDEX(_calc_누적빈도!Q:Q,$A52)-INDEX(_calc_누적빈도!Q:Q,$A52-기준150회_후보!$B$1)</f>
        <v>25</v>
      </c>
      <c r="R52">
        <f>INDEX(_calc_누적빈도!R:R,$A52)-INDEX(_calc_누적빈도!R:R,$A52-기준150회_후보!$B$1)</f>
        <v>17</v>
      </c>
      <c r="S52">
        <f>INDEX(_calc_누적빈도!S:S,$A52)-INDEX(_calc_누적빈도!S:S,$A52-기준150회_후보!$B$1)</f>
        <v>16</v>
      </c>
      <c r="T52">
        <f>INDEX(_calc_누적빈도!T:T,$A52)-INDEX(_calc_누적빈도!T:T,$A52-기준150회_후보!$B$1)</f>
        <v>28</v>
      </c>
      <c r="U52">
        <f>INDEX(_calc_누적빈도!U:U,$A52)-INDEX(_calc_누적빈도!U:U,$A52-기준150회_후보!$B$1)</f>
        <v>21</v>
      </c>
      <c r="V52">
        <f>INDEX(_calc_누적빈도!V:V,$A52)-INDEX(_calc_누적빈도!V:V,$A52-기준150회_후보!$B$1)</f>
        <v>25</v>
      </c>
      <c r="W52">
        <f>INDEX(_calc_누적빈도!W:W,$A52)-INDEX(_calc_누적빈도!W:W,$A52-기준150회_후보!$B$1)</f>
        <v>19</v>
      </c>
      <c r="X52">
        <f>INDEX(_calc_누적빈도!X:X,$A52)-INDEX(_calc_누적빈도!X:X,$A52-기준150회_후보!$B$1)</f>
        <v>19</v>
      </c>
      <c r="Y52">
        <f>INDEX(_calc_누적빈도!Y:Y,$A52)-INDEX(_calc_누적빈도!Y:Y,$A52-기준150회_후보!$B$1)</f>
        <v>20</v>
      </c>
      <c r="Z52">
        <f>INDEX(_calc_누적빈도!Z:Z,$A52)-INDEX(_calc_누적빈도!Z:Z,$A52-기준150회_후보!$B$1)</f>
        <v>14</v>
      </c>
      <c r="AA52">
        <f>INDEX(_calc_누적빈도!AA:AA,$A52)-INDEX(_calc_누적빈도!AA:AA,$A52-기준150회_후보!$B$1)</f>
        <v>21</v>
      </c>
      <c r="AB52">
        <f>INDEX(_calc_누적빈도!AB:AB,$A52)-INDEX(_calc_누적빈도!AB:AB,$A52-기준150회_후보!$B$1)</f>
        <v>20</v>
      </c>
      <c r="AC52">
        <f>INDEX(_calc_누적빈도!AC:AC,$A52)-INDEX(_calc_누적빈도!AC:AC,$A52-기준150회_후보!$B$1)</f>
        <v>24</v>
      </c>
      <c r="AD52">
        <f>INDEX(_calc_누적빈도!AD:AD,$A52)-INDEX(_calc_누적빈도!AD:AD,$A52-기준150회_후보!$B$1)</f>
        <v>18</v>
      </c>
      <c r="AE52">
        <f>INDEX(_calc_누적빈도!AE:AE,$A52)-INDEX(_calc_누적빈도!AE:AE,$A52-기준150회_후보!$B$1)</f>
        <v>27</v>
      </c>
      <c r="AF52">
        <f>INDEX(_calc_누적빈도!AF:AF,$A52)-INDEX(_calc_누적빈도!AF:AF,$A52-기준150회_후보!$B$1)</f>
        <v>19</v>
      </c>
      <c r="AG52">
        <f>INDEX(_calc_누적빈도!AG:AG,$A52)-INDEX(_calc_누적빈도!AG:AG,$A52-기준150회_후보!$B$1)</f>
        <v>20</v>
      </c>
      <c r="AH52">
        <f>INDEX(_calc_누적빈도!AH:AH,$A52)-INDEX(_calc_누적빈도!AH:AH,$A52-기준150회_후보!$B$1)</f>
        <v>24</v>
      </c>
      <c r="AI52">
        <f>INDEX(_calc_누적빈도!AI:AI,$A52)-INDEX(_calc_누적빈도!AI:AI,$A52-기준150회_후보!$B$1)</f>
        <v>19</v>
      </c>
      <c r="AJ52">
        <f>INDEX(_calc_누적빈도!AJ:AJ,$A52)-INDEX(_calc_누적빈도!AJ:AJ,$A52-기준150회_후보!$B$1)</f>
        <v>24</v>
      </c>
      <c r="AK52">
        <f>INDEX(_calc_누적빈도!AK:AK,$A52)-INDEX(_calc_누적빈도!AK:AK,$A52-기준150회_후보!$B$1)</f>
        <v>18</v>
      </c>
      <c r="AL52">
        <f>INDEX(_calc_누적빈도!AL:AL,$A52)-INDEX(_calc_누적빈도!AL:AL,$A52-기준150회_후보!$B$1)</f>
        <v>23</v>
      </c>
      <c r="AM52">
        <f>INDEX(_calc_누적빈도!AM:AM,$A52)-INDEX(_calc_누적빈도!AM:AM,$A52-기준150회_후보!$B$1)</f>
        <v>26</v>
      </c>
      <c r="AN52">
        <f>INDEX(_calc_누적빈도!AN:AN,$A52)-INDEX(_calc_누적빈도!AN:AN,$A52-기준150회_후보!$B$1)</f>
        <v>13</v>
      </c>
      <c r="AO52">
        <f>INDEX(_calc_누적빈도!AO:AO,$A52)-INDEX(_calc_누적빈도!AO:AO,$A52-기준150회_후보!$B$1)</f>
        <v>25</v>
      </c>
      <c r="AP52">
        <f>INDEX(_calc_누적빈도!AP:AP,$A52)-INDEX(_calc_누적빈도!AP:AP,$A52-기준150회_후보!$B$1)</f>
        <v>14</v>
      </c>
      <c r="AQ52">
        <f>INDEX(_calc_누적빈도!AQ:AQ,$A52)-INDEX(_calc_누적빈도!AQ:AQ,$A52-기준150회_후보!$B$1)</f>
        <v>14</v>
      </c>
      <c r="AR52">
        <f>INDEX(_calc_누적빈도!AR:AR,$A52)-INDEX(_calc_누적빈도!AR:AR,$A52-기준150회_후보!$B$1)</f>
        <v>14</v>
      </c>
      <c r="AS52">
        <f>INDEX(_calc_누적빈도!AS:AS,$A52)-INDEX(_calc_누적빈도!AS:AS,$A52-기준150회_후보!$B$1)</f>
        <v>18</v>
      </c>
      <c r="AT52">
        <f>INDEX(_calc_누적빈도!AT:AT,$A52)-INDEX(_calc_누적빈도!AT:AT,$A52-기준150회_후보!$B$1)</f>
        <v>22</v>
      </c>
      <c r="AU52">
        <f>(RANK(_calc_라운드기준!B52,_calc_라운드기준!$B52:$AT52,0)+COUNTIFS(_calc_라운드기준!$B52:$AT52,_calc_라운드기준!B52,$B$1:$AT$1,"&lt;"&amp;1))-(RANK(B52,$B52:$AT52,0)+COUNTIFS($B52:$AT52,B52,$B$1:$AT$1,"&lt;"&amp;1))</f>
        <v>4</v>
      </c>
      <c r="AV52">
        <f>(RANK(_calc_라운드기준!C52,_calc_라운드기준!$B52:$AT52,0)+COUNTIFS(_calc_라운드기준!$B52:$AT52,_calc_라운드기준!C52,$B$1:$AT$1,"&lt;"&amp;2))-(RANK(C52,$B52:$AT52,0)+COUNTIFS($B52:$AT52,C52,$B$1:$AT$1,"&lt;"&amp;2))</f>
        <v>-12</v>
      </c>
      <c r="AW52">
        <f>(RANK(_calc_라운드기준!D52,_calc_라운드기준!$B52:$AT52,0)+COUNTIFS(_calc_라운드기준!$B52:$AT52,_calc_라운드기준!D52,$B$1:$AT$1,"&lt;"&amp;3))-(RANK(D52,$B52:$AT52,0)+COUNTIFS($B52:$AT52,D52,$B$1:$AT$1,"&lt;"&amp;3))</f>
        <v>-4</v>
      </c>
      <c r="AX52">
        <f>(RANK(_calc_라운드기준!E52,_calc_라운드기준!$B52:$AT52,0)+COUNTIFS(_calc_라운드기준!$B52:$AT52,_calc_라운드기준!E52,$B$1:$AT$1,"&lt;"&amp;4))-(RANK(E52,$B52:$AT52,0)+COUNTIFS($B52:$AT52,E52,$B$1:$AT$1,"&lt;"&amp;4))</f>
        <v>-8</v>
      </c>
      <c r="AY52">
        <f>(RANK(_calc_라운드기준!F52,_calc_라운드기준!$B52:$AT52,0)+COUNTIFS(_calc_라운드기준!$B52:$AT52,_calc_라운드기준!F52,$B$1:$AT$1,"&lt;"&amp;5))-(RANK(F52,$B52:$AT52,0)+COUNTIFS($B52:$AT52,F52,$B$1:$AT$1,"&lt;"&amp;5))</f>
        <v>-10</v>
      </c>
      <c r="AZ52">
        <f>(RANK(_calc_라운드기준!G52,_calc_라운드기준!$B52:$AT52,0)+COUNTIFS(_calc_라운드기준!$B52:$AT52,_calc_라운드기준!G52,$B$1:$AT$1,"&lt;"&amp;6))-(RANK(G52,$B52:$AT52,0)+COUNTIFS($B52:$AT52,G52,$B$1:$AT$1,"&lt;"&amp;6))</f>
        <v>4</v>
      </c>
      <c r="BA52">
        <f>(RANK(_calc_라운드기준!H52,_calc_라운드기준!$B52:$AT52,0)+COUNTIFS(_calc_라운드기준!$B52:$AT52,_calc_라운드기준!H52,$B$1:$AT$1,"&lt;"&amp;7))-(RANK(H52,$B52:$AT52,0)+COUNTIFS($B52:$AT52,H52,$B$1:$AT$1,"&lt;"&amp;7))</f>
        <v>4</v>
      </c>
      <c r="BB52">
        <f>(RANK(_calc_라운드기준!I52,_calc_라운드기준!$B52:$AT52,0)+COUNTIFS(_calc_라운드기준!$B52:$AT52,_calc_라운드기준!I52,$B$1:$AT$1,"&lt;"&amp;8))-(RANK(I52,$B52:$AT52,0)+COUNTIFS($B52:$AT52,I52,$B$1:$AT$1,"&lt;"&amp;8))</f>
        <v>-27</v>
      </c>
      <c r="BC52">
        <f>(RANK(_calc_라운드기준!J52,_calc_라운드기준!$B52:$AT52,0)+COUNTIFS(_calc_라운드기준!$B52:$AT52,_calc_라운드기준!J52,$B$1:$AT$1,"&lt;"&amp;9))-(RANK(J52,$B52:$AT52,0)+COUNTIFS($B52:$AT52,J52,$B$1:$AT$1,"&lt;"&amp;9))</f>
        <v>-26</v>
      </c>
      <c r="BD52">
        <f>(RANK(_calc_라운드기준!K52,_calc_라운드기준!$B52:$AT52,0)+COUNTIFS(_calc_라운드기준!$B52:$AT52,_calc_라운드기준!K52,$B$1:$AT$1,"&lt;"&amp;10))-(RANK(K52,$B52:$AT52,0)+COUNTIFS($B52:$AT52,K52,$B$1:$AT$1,"&lt;"&amp;10))</f>
        <v>7</v>
      </c>
      <c r="BE52">
        <f>(RANK(_calc_라운드기준!L52,_calc_라운드기준!$B52:$AT52,0)+COUNTIFS(_calc_라운드기준!$B52:$AT52,_calc_라운드기준!L52,$B$1:$AT$1,"&lt;"&amp;11))-(RANK(L52,$B52:$AT52,0)+COUNTIFS($B52:$AT52,L52,$B$1:$AT$1,"&lt;"&amp;11))</f>
        <v>-9</v>
      </c>
      <c r="BF52">
        <f>(RANK(_calc_라운드기준!M52,_calc_라운드기준!$B52:$AT52,0)+COUNTIFS(_calc_라운드기준!$B52:$AT52,_calc_라운드기준!M52,$B$1:$AT$1,"&lt;"&amp;12))-(RANK(M52,$B52:$AT52,0)+COUNTIFS($B52:$AT52,M52,$B$1:$AT$1,"&lt;"&amp;12))</f>
        <v>-3</v>
      </c>
      <c r="BG52">
        <f>(RANK(_calc_라운드기준!N52,_calc_라운드기준!$B52:$AT52,0)+COUNTIFS(_calc_라운드기준!$B52:$AT52,_calc_라운드기준!N52,$B$1:$AT$1,"&lt;"&amp;13))-(RANK(N52,$B52:$AT52,0)+COUNTIFS($B52:$AT52,N52,$B$1:$AT$1,"&lt;"&amp;13))</f>
        <v>5</v>
      </c>
      <c r="BH52">
        <f>(RANK(_calc_라운드기준!O52,_calc_라운드기준!$B52:$AT52,0)+COUNTIFS(_calc_라운드기준!$B52:$AT52,_calc_라운드기준!O52,$B$1:$AT$1,"&lt;"&amp;14))-(RANK(O52,$B52:$AT52,0)+COUNTIFS($B52:$AT52,O52,$B$1:$AT$1,"&lt;"&amp;14))</f>
        <v>21</v>
      </c>
      <c r="BI52">
        <f>(RANK(_calc_라운드기준!P52,_calc_라운드기준!$B52:$AT52,0)+COUNTIFS(_calc_라운드기준!$B52:$AT52,_calc_라운드기준!P52,$B$1:$AT$1,"&lt;"&amp;15))-(RANK(P52,$B52:$AT52,0)+COUNTIFS($B52:$AT52,P52,$B$1:$AT$1,"&lt;"&amp;15))</f>
        <v>-21</v>
      </c>
      <c r="BJ52">
        <f>(RANK(_calc_라운드기준!Q52,_calc_라운드기준!$B52:$AT52,0)+COUNTIFS(_calc_라운드기준!$B52:$AT52,_calc_라운드기준!Q52,$B$1:$AT$1,"&lt;"&amp;16))-(RANK(Q52,$B52:$AT52,0)+COUNTIFS($B52:$AT52,Q52,$B$1:$AT$1,"&lt;"&amp;16))</f>
        <v>-1</v>
      </c>
      <c r="BK52">
        <f>(RANK(_calc_라운드기준!R52,_calc_라운드기준!$B52:$AT52,0)+COUNTIFS(_calc_라운드기준!$B52:$AT52,_calc_라운드기준!R52,$B$1:$AT$1,"&lt;"&amp;17))-(RANK(R52,$B52:$AT52,0)+COUNTIFS($B52:$AT52,R52,$B$1:$AT$1,"&lt;"&amp;17))</f>
        <v>-9</v>
      </c>
      <c r="BL52">
        <f>(RANK(_calc_라운드기준!S52,_calc_라운드기준!$B52:$AT52,0)+COUNTIFS(_calc_라운드기준!$B52:$AT52,_calc_라운드기준!S52,$B$1:$AT$1,"&lt;"&amp;18))-(RANK(S52,$B52:$AT52,0)+COUNTIFS($B52:$AT52,S52,$B$1:$AT$1,"&lt;"&amp;18))</f>
        <v>-12</v>
      </c>
      <c r="BM52">
        <f>(RANK(_calc_라운드기준!T52,_calc_라운드기준!$B52:$AT52,0)+COUNTIFS(_calc_라운드기준!$B52:$AT52,_calc_라운드기준!T52,$B$1:$AT$1,"&lt;"&amp;19))-(RANK(T52,$B52:$AT52,0)+COUNTIFS($B52:$AT52,T52,$B$1:$AT$1,"&lt;"&amp;19))</f>
        <v>10</v>
      </c>
      <c r="BN52">
        <f>(RANK(_calc_라운드기준!U52,_calc_라운드기준!$B52:$AT52,0)+COUNTIFS(_calc_라운드기준!$B52:$AT52,_calc_라운드기준!U52,$B$1:$AT$1,"&lt;"&amp;20))-(RANK(U52,$B52:$AT52,0)+COUNTIFS($B52:$AT52,U52,$B$1:$AT$1,"&lt;"&amp;20))</f>
        <v>10</v>
      </c>
      <c r="BO52">
        <f>(RANK(_calc_라운드기준!V52,_calc_라운드기준!$B52:$AT52,0)+COUNTIFS(_calc_라운드기준!$B52:$AT52,_calc_라운드기준!V52,$B$1:$AT$1,"&lt;"&amp;21))-(RANK(V52,$B52:$AT52,0)+COUNTIFS($B52:$AT52,V52,$B$1:$AT$1,"&lt;"&amp;21))</f>
        <v>19</v>
      </c>
      <c r="BP52">
        <f>(RANK(_calc_라운드기준!W52,_calc_라운드기준!$B52:$AT52,0)+COUNTIFS(_calc_라운드기준!$B52:$AT52,_calc_라운드기준!W52,$B$1:$AT$1,"&lt;"&amp;22))-(RANK(W52,$B52:$AT52,0)+COUNTIFS($B52:$AT52,W52,$B$1:$AT$1,"&lt;"&amp;22))</f>
        <v>11</v>
      </c>
      <c r="BQ52">
        <f>(RANK(_calc_라운드기준!X52,_calc_라운드기준!$B52:$AT52,0)+COUNTIFS(_calc_라운드기준!$B52:$AT52,_calc_라운드기준!X52,$B$1:$AT$1,"&lt;"&amp;23))-(RANK(X52,$B52:$AT52,0)+COUNTIFS($B52:$AT52,X52,$B$1:$AT$1,"&lt;"&amp;23))</f>
        <v>-11</v>
      </c>
      <c r="BR52">
        <f>(RANK(_calc_라운드기준!Y52,_calc_라운드기준!$B52:$AT52,0)+COUNTIFS(_calc_라운드기준!$B52:$AT52,_calc_라운드기준!Y52,$B$1:$AT$1,"&lt;"&amp;24))-(RANK(Y52,$B52:$AT52,0)+COUNTIFS($B52:$AT52,Y52,$B$1:$AT$1,"&lt;"&amp;24))</f>
        <v>-4</v>
      </c>
      <c r="BS52">
        <f>(RANK(_calc_라운드기준!Z52,_calc_라운드기준!$B52:$AT52,0)+COUNTIFS(_calc_라운드기준!$B52:$AT52,_calc_라운드기준!Z52,$B$1:$AT$1,"&lt;"&amp;25))-(RANK(Z52,$B52:$AT52,0)+COUNTIFS($B52:$AT52,Z52,$B$1:$AT$1,"&lt;"&amp;25))</f>
        <v>-21</v>
      </c>
      <c r="BT52">
        <f>(RANK(_calc_라운드기준!AA52,_calc_라운드기준!$B52:$AT52,0)+COUNTIFS(_calc_라운드기준!$B52:$AT52,_calc_라운드기준!AA52,$B$1:$AT$1,"&lt;"&amp;26))-(RANK(AA52,$B52:$AT52,0)+COUNTIFS($B52:$AT52,AA52,$B$1:$AT$1,"&lt;"&amp;26))</f>
        <v>1</v>
      </c>
      <c r="BU52">
        <f>(RANK(_calc_라운드기준!AB52,_calc_라운드기준!$B52:$AT52,0)+COUNTIFS(_calc_라운드기준!$B52:$AT52,_calc_라운드기준!AB52,$B$1:$AT$1,"&lt;"&amp;27))-(RANK(AB52,$B52:$AT52,0)+COUNTIFS($B52:$AT52,AB52,$B$1:$AT$1,"&lt;"&amp;27))</f>
        <v>-19</v>
      </c>
      <c r="BV52">
        <f>(RANK(_calc_라운드기준!AC52,_calc_라운드기준!$B52:$AT52,0)+COUNTIFS(_calc_라운드기준!$B52:$AT52,_calc_라운드기준!AC52,$B$1:$AT$1,"&lt;"&amp;28))-(RANK(AC52,$B52:$AT52,0)+COUNTIFS($B52:$AT52,AC52,$B$1:$AT$1,"&lt;"&amp;28))</f>
        <v>9</v>
      </c>
      <c r="BW52">
        <f>(RANK(_calc_라운드기준!AD52,_calc_라운드기준!$B52:$AT52,0)+COUNTIFS(_calc_라운드기준!$B52:$AT52,_calc_라운드기준!AD52,$B$1:$AT$1,"&lt;"&amp;29))-(RANK(AD52,$B52:$AT52,0)+COUNTIFS($B52:$AT52,AD52,$B$1:$AT$1,"&lt;"&amp;29))</f>
        <v>-8</v>
      </c>
      <c r="BX52">
        <f>(RANK(_calc_라운드기준!AE52,_calc_라운드기준!$B52:$AT52,0)+COUNTIFS(_calc_라운드기준!$B52:$AT52,_calc_라운드기준!AE52,$B$1:$AT$1,"&lt;"&amp;30))-(RANK(AE52,$B52:$AT52,0)+COUNTIFS($B52:$AT52,AE52,$B$1:$AT$1,"&lt;"&amp;30))</f>
        <v>32</v>
      </c>
      <c r="BY52">
        <f>(RANK(_calc_라운드기준!AF52,_calc_라운드기준!$B52:$AT52,0)+COUNTIFS(_calc_라운드기준!$B52:$AT52,_calc_라운드기준!AF52,$B$1:$AT$1,"&lt;"&amp;31))-(RANK(AF52,$B52:$AT52,0)+COUNTIFS($B52:$AT52,AF52,$B$1:$AT$1,"&lt;"&amp;31))</f>
        <v>3</v>
      </c>
      <c r="BZ52">
        <f>(RANK(_calc_라운드기준!AG52,_calc_라운드기준!$B52:$AT52,0)+COUNTIFS(_calc_라운드기준!$B52:$AT52,_calc_라운드기준!AG52,$B$1:$AT$1,"&lt;"&amp;32))-(RANK(AG52,$B52:$AT52,0)+COUNTIFS($B52:$AT52,AG52,$B$1:$AT$1,"&lt;"&amp;32))</f>
        <v>7</v>
      </c>
      <c r="CA52">
        <f>(RANK(_calc_라운드기준!AH52,_calc_라운드기준!$B52:$AT52,0)+COUNTIFS(_calc_라운드기준!$B52:$AT52,_calc_라운드기준!AH52,$B$1:$AT$1,"&lt;"&amp;33))-(RANK(AH52,$B52:$AT52,0)+COUNTIFS($B52:$AT52,AH52,$B$1:$AT$1,"&lt;"&amp;33))</f>
        <v>30</v>
      </c>
      <c r="CB52">
        <f>(RANK(_calc_라운드기준!AI52,_calc_라운드기준!$B52:$AT52,0)+COUNTIFS(_calc_라운드기준!$B52:$AT52,_calc_라운드기준!AI52,$B$1:$AT$1,"&lt;"&amp;34))-(RANK(AI52,$B52:$AT52,0)+COUNTIFS($B52:$AT52,AI52,$B$1:$AT$1,"&lt;"&amp;34))</f>
        <v>16</v>
      </c>
      <c r="CC52">
        <f>(RANK(_calc_라운드기준!AJ52,_calc_라운드기준!$B52:$AT52,0)+COUNTIFS(_calc_라운드기준!$B52:$AT52,_calc_라운드기준!AJ52,$B$1:$AT$1,"&lt;"&amp;35))-(RANK(AJ52,$B52:$AT52,0)+COUNTIFS($B52:$AT52,AJ52,$B$1:$AT$1,"&lt;"&amp;35))</f>
        <v>9</v>
      </c>
      <c r="CD52">
        <f>(RANK(_calc_라운드기준!AK52,_calc_라운드기준!$B52:$AT52,0)+COUNTIFS(_calc_라운드기준!$B52:$AT52,_calc_라운드기준!AK52,$B$1:$AT$1,"&lt;"&amp;36))-(RANK(AK52,$B52:$AT52,0)+COUNTIFS($B52:$AT52,AK52,$B$1:$AT$1,"&lt;"&amp;36))</f>
        <v>1</v>
      </c>
      <c r="CE52">
        <f>(RANK(_calc_라운드기준!AL52,_calc_라운드기준!$B52:$AT52,0)+COUNTIFS(_calc_라운드기준!$B52:$AT52,_calc_라운드기준!AL52,$B$1:$AT$1,"&lt;"&amp;37))-(RANK(AL52,$B52:$AT52,0)+COUNTIFS($B52:$AT52,AL52,$B$1:$AT$1,"&lt;"&amp;37))</f>
        <v>-11</v>
      </c>
      <c r="CF52">
        <f>(RANK(_calc_라운드기준!AM52,_calc_라운드기준!$B52:$AT52,0)+COUNTIFS(_calc_라운드기준!$B52:$AT52,_calc_라운드기준!AM52,$B$1:$AT$1,"&lt;"&amp;38))-(RANK(AM52,$B52:$AT52,0)+COUNTIFS($B52:$AT52,AM52,$B$1:$AT$1,"&lt;"&amp;38))</f>
        <v>9</v>
      </c>
      <c r="CG52">
        <f>(RANK(_calc_라운드기준!AN52,_calc_라운드기준!$B52:$AT52,0)+COUNTIFS(_calc_라운드기준!$B52:$AT52,_calc_라운드기준!AN52,$B$1:$AT$1,"&lt;"&amp;39))-(RANK(AN52,$B52:$AT52,0)+COUNTIFS($B52:$AT52,AN52,$B$1:$AT$1,"&lt;"&amp;39))</f>
        <v>-35</v>
      </c>
      <c r="CH52">
        <f>(RANK(_calc_라운드기준!AO52,_calc_라운드기준!$B52:$AT52,0)+COUNTIFS(_calc_라운드기준!$B52:$AT52,_calc_라운드기준!AO52,$B$1:$AT$1,"&lt;"&amp;40))-(RANK(AO52,$B52:$AT52,0)+COUNTIFS($B52:$AT52,AO52,$B$1:$AT$1,"&lt;"&amp;40))</f>
        <v>13</v>
      </c>
      <c r="CI52">
        <f>(RANK(_calc_라운드기준!AP52,_calc_라운드기준!$B52:$AT52,0)+COUNTIFS(_calc_라운드기준!$B52:$AT52,_calc_라운드기준!AP52,$B$1:$AT$1,"&lt;"&amp;41))-(RANK(AP52,$B52:$AT52,0)+COUNTIFS($B52:$AT52,AP52,$B$1:$AT$1,"&lt;"&amp;41))</f>
        <v>4</v>
      </c>
      <c r="CJ52">
        <f>(RANK(_calc_라운드기준!AQ52,_calc_라운드기준!$B52:$AT52,0)+COUNTIFS(_calc_라운드기준!$B52:$AT52,_calc_라운드기준!AQ52,$B$1:$AT$1,"&lt;"&amp;42))-(RANK(AQ52,$B52:$AT52,0)+COUNTIFS($B52:$AT52,AQ52,$B$1:$AT$1,"&lt;"&amp;42))</f>
        <v>-9</v>
      </c>
      <c r="CK52">
        <f>(RANK(_calc_라운드기준!AR52,_calc_라운드기준!$B52:$AT52,0)+COUNTIFS(_calc_라운드기준!$B52:$AT52,_calc_라운드기준!AR52,$B$1:$AT$1,"&lt;"&amp;43))-(RANK(AR52,$B52:$AT52,0)+COUNTIFS($B52:$AT52,AR52,$B$1:$AT$1,"&lt;"&amp;43))</f>
        <v>3</v>
      </c>
      <c r="CL52">
        <f>(RANK(_calc_라운드기준!AS52,_calc_라운드기준!$B52:$AT52,0)+COUNTIFS(_calc_라운드기준!$B52:$AT52,_calc_라운드기준!AS52,$B$1:$AT$1,"&lt;"&amp;44))-(RANK(AS52,$B52:$AT52,0)+COUNTIFS($B52:$AT52,AS52,$B$1:$AT$1,"&lt;"&amp;44))</f>
        <v>6</v>
      </c>
      <c r="CM52">
        <f>(RANK(_calc_라운드기준!AT52,_calc_라운드기준!$B52:$AT52,0)+COUNTIFS(_calc_라운드기준!$B52:$AT52,_calc_라운드기준!AT52,$B$1:$AT$1,"&lt;"&amp;45))-(RANK(AT52,$B52:$AT52,0)+COUNTIFS($B52:$AT52,AT52,$B$1:$AT$1,"&lt;"&amp;45))</f>
        <v>22</v>
      </c>
      <c r="CN52">
        <f t="shared" si="45"/>
        <v>18</v>
      </c>
      <c r="CO52">
        <f t="shared" si="46"/>
        <v>38</v>
      </c>
      <c r="CP52">
        <f t="shared" si="47"/>
        <v>28</v>
      </c>
      <c r="CQ52">
        <f t="shared" si="48"/>
        <v>30</v>
      </c>
      <c r="CR52">
        <f t="shared" si="49"/>
        <v>35</v>
      </c>
      <c r="CS52">
        <f t="shared" si="50"/>
        <v>19</v>
      </c>
      <c r="CT52">
        <f t="shared" si="51"/>
        <v>20</v>
      </c>
      <c r="CU52">
        <f t="shared" si="52"/>
        <v>44</v>
      </c>
      <c r="CV52">
        <f t="shared" si="53"/>
        <v>43</v>
      </c>
      <c r="CW52">
        <f t="shared" si="54"/>
        <v>14</v>
      </c>
      <c r="CX52">
        <f t="shared" si="55"/>
        <v>32</v>
      </c>
      <c r="CY52">
        <f t="shared" si="56"/>
        <v>27</v>
      </c>
      <c r="CZ52">
        <f t="shared" si="57"/>
        <v>17</v>
      </c>
      <c r="DA52">
        <f t="shared" si="58"/>
        <v>4</v>
      </c>
      <c r="DB52">
        <f t="shared" si="59"/>
        <v>41</v>
      </c>
      <c r="DC52">
        <f t="shared" si="60"/>
        <v>26</v>
      </c>
      <c r="DD52">
        <f t="shared" si="61"/>
        <v>33</v>
      </c>
      <c r="DE52">
        <f t="shared" si="62"/>
        <v>39</v>
      </c>
      <c r="DF52">
        <f t="shared" si="63"/>
        <v>9</v>
      </c>
      <c r="DG52">
        <f t="shared" si="64"/>
        <v>10</v>
      </c>
      <c r="DH52">
        <f t="shared" si="65"/>
        <v>5</v>
      </c>
      <c r="DI52">
        <f t="shared" si="66"/>
        <v>8</v>
      </c>
      <c r="DJ52">
        <f t="shared" si="67"/>
        <v>36</v>
      </c>
      <c r="DK52">
        <f t="shared" si="68"/>
        <v>29</v>
      </c>
      <c r="DL52">
        <f t="shared" si="69"/>
        <v>42</v>
      </c>
      <c r="DM52">
        <f t="shared" si="70"/>
        <v>24</v>
      </c>
      <c r="DN52">
        <f t="shared" si="71"/>
        <v>40</v>
      </c>
      <c r="DO52">
        <f t="shared" si="72"/>
        <v>11</v>
      </c>
      <c r="DP52">
        <f t="shared" si="73"/>
        <v>31</v>
      </c>
      <c r="DQ52">
        <f t="shared" si="74"/>
        <v>1</v>
      </c>
      <c r="DR52">
        <f t="shared" si="75"/>
        <v>22</v>
      </c>
      <c r="DS52">
        <f t="shared" si="76"/>
        <v>15</v>
      </c>
      <c r="DT52">
        <f t="shared" si="77"/>
        <v>2</v>
      </c>
      <c r="DU52">
        <f t="shared" si="78"/>
        <v>6</v>
      </c>
      <c r="DV52">
        <f t="shared" si="79"/>
        <v>12</v>
      </c>
      <c r="DW52">
        <f t="shared" si="80"/>
        <v>25</v>
      </c>
      <c r="DX52">
        <f t="shared" si="81"/>
        <v>37</v>
      </c>
      <c r="DY52">
        <f t="shared" si="82"/>
        <v>13</v>
      </c>
      <c r="DZ52">
        <f t="shared" si="83"/>
        <v>45</v>
      </c>
      <c r="EA52">
        <f t="shared" si="84"/>
        <v>7</v>
      </c>
      <c r="EB52">
        <f t="shared" si="85"/>
        <v>21</v>
      </c>
      <c r="EC52">
        <f t="shared" si="86"/>
        <v>34</v>
      </c>
      <c r="ED52">
        <f t="shared" si="87"/>
        <v>23</v>
      </c>
      <c r="EE52">
        <f t="shared" si="88"/>
        <v>16</v>
      </c>
      <c r="EF52">
        <f t="shared" si="89"/>
        <v>3</v>
      </c>
    </row>
  </sheetData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F52"/>
  <sheetViews>
    <sheetView zoomScaleNormal="100" workbookViewId="0"/>
  </sheetViews>
  <sheetFormatPr defaultColWidth="8.5" defaultRowHeight="16.5"/>
  <sheetData>
    <row r="1" spans="1:136" ht="16.5" customHeight="1">
      <c r="A1" s="6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</row>
    <row r="2" spans="1:136" ht="16.5" customHeight="1">
      <c r="A2">
        <f>_calc_라운드기준!A2</f>
        <v>1244</v>
      </c>
      <c r="B2">
        <f>INDEX(_calc_누적빈도!B:B,$A2)-INDEX(_calc_누적빈도!B:B,$A2-기준200회_후보!$B$1)</f>
        <v>24</v>
      </c>
      <c r="C2">
        <f>INDEX(_calc_누적빈도!C:C,$A2)-INDEX(_calc_누적빈도!C:C,$A2-기준200회_후보!$B$1)</f>
        <v>17</v>
      </c>
      <c r="D2">
        <f>INDEX(_calc_누적빈도!D:D,$A2)-INDEX(_calc_누적빈도!D:D,$A2-기준200회_후보!$B$1)</f>
        <v>33</v>
      </c>
      <c r="E2">
        <f>INDEX(_calc_누적빈도!E:E,$A2)-INDEX(_calc_누적빈도!E:E,$A2-기준200회_후보!$B$1)</f>
        <v>23</v>
      </c>
      <c r="F2">
        <f>INDEX(_calc_누적빈도!F:F,$A2)-INDEX(_calc_누적빈도!F:F,$A2-기준200회_후보!$B$1)</f>
        <v>15</v>
      </c>
      <c r="G2">
        <f>INDEX(_calc_누적빈도!G:G,$A2)-INDEX(_calc_누적빈도!G:G,$A2-기준200회_후보!$B$1)</f>
        <v>35</v>
      </c>
      <c r="H2">
        <f>INDEX(_calc_누적빈도!H:H,$A2)-INDEX(_calc_누적빈도!H:H,$A2-기준200회_후보!$B$1)</f>
        <v>34</v>
      </c>
      <c r="I2">
        <f>INDEX(_calc_누적빈도!I:I,$A2)-INDEX(_calc_누적빈도!I:I,$A2-기준200회_후보!$B$1)</f>
        <v>22</v>
      </c>
      <c r="J2">
        <f>INDEX(_calc_누적빈도!J:J,$A2)-INDEX(_calc_누적빈도!J:J,$A2-기준200회_후보!$B$1)</f>
        <v>24</v>
      </c>
      <c r="K2">
        <f>INDEX(_calc_누적빈도!K:K,$A2)-INDEX(_calc_누적빈도!K:K,$A2-기준200회_후보!$B$1)</f>
        <v>23</v>
      </c>
      <c r="L2">
        <f>INDEX(_calc_누적빈도!L:L,$A2)-INDEX(_calc_누적빈도!L:L,$A2-기준200회_후보!$B$1)</f>
        <v>25</v>
      </c>
      <c r="M2">
        <f>INDEX(_calc_누적빈도!M:M,$A2)-INDEX(_calc_누적빈도!M:M,$A2-기준200회_후보!$B$1)</f>
        <v>28</v>
      </c>
      <c r="N2">
        <f>INDEX(_calc_누적빈도!N:N,$A2)-INDEX(_calc_누적빈도!N:N,$A2-기준200회_후보!$B$1)</f>
        <v>35</v>
      </c>
      <c r="O2">
        <f>INDEX(_calc_누적빈도!O:O,$A2)-INDEX(_calc_누적빈도!O:O,$A2-기준200회_후보!$B$1)</f>
        <v>23</v>
      </c>
      <c r="P2">
        <f>INDEX(_calc_누적빈도!P:P,$A2)-INDEX(_calc_누적빈도!P:P,$A2-기준200회_후보!$B$1)</f>
        <v>27</v>
      </c>
      <c r="Q2">
        <f>INDEX(_calc_누적빈도!Q:Q,$A2)-INDEX(_calc_누적빈도!Q:Q,$A2-기준200회_후보!$B$1)</f>
        <v>33</v>
      </c>
      <c r="R2">
        <f>INDEX(_calc_누적빈도!R:R,$A2)-INDEX(_calc_누적빈도!R:R,$A2-기준200회_후보!$B$1)</f>
        <v>22</v>
      </c>
      <c r="S2">
        <f>INDEX(_calc_누적빈도!S:S,$A2)-INDEX(_calc_누적빈도!S:S,$A2-기준200회_후보!$B$1)</f>
        <v>24</v>
      </c>
      <c r="T2">
        <f>INDEX(_calc_누적빈도!T:T,$A2)-INDEX(_calc_누적빈도!T:T,$A2-기준200회_후보!$B$1)</f>
        <v>34</v>
      </c>
      <c r="U2">
        <f>INDEX(_calc_누적빈도!U:U,$A2)-INDEX(_calc_누적빈도!U:U,$A2-기준200회_후보!$B$1)</f>
        <v>28</v>
      </c>
      <c r="V2">
        <f>INDEX(_calc_누적빈도!V:V,$A2)-INDEX(_calc_누적빈도!V:V,$A2-기준200회_후보!$B$1)</f>
        <v>29</v>
      </c>
      <c r="W2">
        <f>INDEX(_calc_누적빈도!W:W,$A2)-INDEX(_calc_누적빈도!W:W,$A2-기준200회_후보!$B$1)</f>
        <v>25</v>
      </c>
      <c r="X2">
        <f>INDEX(_calc_누적빈도!X:X,$A2)-INDEX(_calc_누적빈도!X:X,$A2-기준200회_후보!$B$1)</f>
        <v>24</v>
      </c>
      <c r="Y2">
        <f>INDEX(_calc_누적빈도!Y:Y,$A2)-INDEX(_calc_누적빈도!Y:Y,$A2-기준200회_후보!$B$1)</f>
        <v>29</v>
      </c>
      <c r="Z2">
        <f>INDEX(_calc_누적빈도!Z:Z,$A2)-INDEX(_calc_누적빈도!Z:Z,$A2-기준200회_후보!$B$1)</f>
        <v>20</v>
      </c>
      <c r="AA2">
        <f>INDEX(_calc_누적빈도!AA:AA,$A2)-INDEX(_calc_누적빈도!AA:AA,$A2-기준200회_후보!$B$1)</f>
        <v>26</v>
      </c>
      <c r="AB2">
        <f>INDEX(_calc_누적빈도!AB:AB,$A2)-INDEX(_calc_누적빈도!AB:AB,$A2-기준200회_후보!$B$1)</f>
        <v>30</v>
      </c>
      <c r="AC2">
        <f>INDEX(_calc_누적빈도!AC:AC,$A2)-INDEX(_calc_누적빈도!AC:AC,$A2-기준200회_후보!$B$1)</f>
        <v>32</v>
      </c>
      <c r="AD2">
        <f>INDEX(_calc_누적빈도!AD:AD,$A2)-INDEX(_calc_누적빈도!AD:AD,$A2-기준200회_후보!$B$1)</f>
        <v>24</v>
      </c>
      <c r="AE2">
        <f>INDEX(_calc_누적빈도!AE:AE,$A2)-INDEX(_calc_누적빈도!AE:AE,$A2-기준200회_후보!$B$1)</f>
        <v>34</v>
      </c>
      <c r="AF2">
        <f>INDEX(_calc_누적빈도!AF:AF,$A2)-INDEX(_calc_누적빈도!AF:AF,$A2-기준200회_후보!$B$1)</f>
        <v>30</v>
      </c>
      <c r="AG2">
        <f>INDEX(_calc_누적빈도!AG:AG,$A2)-INDEX(_calc_누적빈도!AG:AG,$A2-기준200회_후보!$B$1)</f>
        <v>27</v>
      </c>
      <c r="AH2">
        <f>INDEX(_calc_누적빈도!AH:AH,$A2)-INDEX(_calc_누적빈도!AH:AH,$A2-기준200회_후보!$B$1)</f>
        <v>31</v>
      </c>
      <c r="AI2">
        <f>INDEX(_calc_누적빈도!AI:AI,$A2)-INDEX(_calc_누적빈도!AI:AI,$A2-기준200회_후보!$B$1)</f>
        <v>25</v>
      </c>
      <c r="AJ2">
        <f>INDEX(_calc_누적빈도!AJ:AJ,$A2)-INDEX(_calc_누적빈도!AJ:AJ,$A2-기준200회_후보!$B$1)</f>
        <v>30</v>
      </c>
      <c r="AK2">
        <f>INDEX(_calc_누적빈도!AK:AK,$A2)-INDEX(_calc_누적빈도!AK:AK,$A2-기준200회_후보!$B$1)</f>
        <v>25</v>
      </c>
      <c r="AL2">
        <f>INDEX(_calc_누적빈도!AL:AL,$A2)-INDEX(_calc_누적빈도!AL:AL,$A2-기준200회_후보!$B$1)</f>
        <v>29</v>
      </c>
      <c r="AM2">
        <f>INDEX(_calc_누적빈도!AM:AM,$A2)-INDEX(_calc_누적빈도!AM:AM,$A2-기준200회_후보!$B$1)</f>
        <v>36</v>
      </c>
      <c r="AN2">
        <f>INDEX(_calc_누적빈도!AN:AN,$A2)-INDEX(_calc_누적빈도!AN:AN,$A2-기준200회_후보!$B$1)</f>
        <v>19</v>
      </c>
      <c r="AO2">
        <f>INDEX(_calc_누적빈도!AO:AO,$A2)-INDEX(_calc_누적빈도!AO:AO,$A2-기준200회_후보!$B$1)</f>
        <v>30</v>
      </c>
      <c r="AP2">
        <f>INDEX(_calc_누적빈도!AP:AP,$A2)-INDEX(_calc_누적빈도!AP:AP,$A2-기준200회_후보!$B$1)</f>
        <v>21</v>
      </c>
      <c r="AQ2">
        <f>INDEX(_calc_누적빈도!AQ:AQ,$A2)-INDEX(_calc_누적빈도!AQ:AQ,$A2-기준200회_후보!$B$1)</f>
        <v>21</v>
      </c>
      <c r="AR2">
        <f>INDEX(_calc_누적빈도!AR:AR,$A2)-INDEX(_calc_누적빈도!AR:AR,$A2-기준200회_후보!$B$1)</f>
        <v>20</v>
      </c>
      <c r="AS2">
        <f>INDEX(_calc_누적빈도!AS:AS,$A2)-INDEX(_calc_누적빈도!AS:AS,$A2-기준200회_후보!$B$1)</f>
        <v>26</v>
      </c>
      <c r="AT2">
        <f>INDEX(_calc_누적빈도!AT:AT,$A2)-INDEX(_calc_누적빈도!AT:AT,$A2-기준200회_후보!$B$1)</f>
        <v>28</v>
      </c>
      <c r="AU2">
        <f>(RANK(_calc_라운드기준!B2,_calc_라운드기준!$B2:$AT2,0)+COUNTIFS(_calc_라운드기준!$B2:$AT2,_calc_라운드기준!B2,$B$1:$AT$1,"&lt;"&amp;1))-(RANK(B2,$B2:$AT2,0)+COUNTIFS($B2:$AT2,B2,$B$1:$AT$1,"&lt;"&amp;1))</f>
        <v>-22</v>
      </c>
      <c r="AV2">
        <f>(RANK(_calc_라운드기준!C2,_calc_라운드기준!$B2:$AT2,0)+COUNTIFS(_calc_라운드기준!$B2:$AT2,_calc_라운드기준!C2,$B$1:$AT$1,"&lt;"&amp;2))-(RANK(C2,$B2:$AT2,0)+COUNTIFS($B2:$AT2,C2,$B$1:$AT$1,"&lt;"&amp;2))</f>
        <v>-32</v>
      </c>
      <c r="AW2">
        <f>(RANK(_calc_라운드기준!D2,_calc_라운드기준!$B2:$AT2,0)+COUNTIFS(_calc_라운드기준!$B2:$AT2,_calc_라운드기준!D2,$B$1:$AT$1,"&lt;"&amp;3))-(RANK(D2,$B2:$AT2,0)+COUNTIFS($B2:$AT2,D2,$B$1:$AT$1,"&lt;"&amp;3))</f>
        <v>6</v>
      </c>
      <c r="AX2">
        <f>(RANK(_calc_라운드기준!E2,_calc_라운드기준!$B2:$AT2,0)+COUNTIFS(_calc_라운드기준!$B2:$AT2,_calc_라운드기준!E2,$B$1:$AT$1,"&lt;"&amp;4))-(RANK(E2,$B2:$AT2,0)+COUNTIFS($B2:$AT2,E2,$B$1:$AT$1,"&lt;"&amp;4))</f>
        <v>-13</v>
      </c>
      <c r="AY2">
        <f>(RANK(_calc_라운드기준!F2,_calc_라운드기준!$B2:$AT2,0)+COUNTIFS(_calc_라운드기준!$B2:$AT2,_calc_라운드기준!F2,$B$1:$AT$1,"&lt;"&amp;5))-(RANK(F2,$B2:$AT2,0)+COUNTIFS($B2:$AT2,F2,$B$1:$AT$1,"&lt;"&amp;5))</f>
        <v>-2</v>
      </c>
      <c r="AZ2">
        <f>(RANK(_calc_라운드기준!G2,_calc_라운드기준!$B2:$AT2,0)+COUNTIFS(_calc_라운드기준!$B2:$AT2,_calc_라운드기준!G2,$B$1:$AT$1,"&lt;"&amp;6))-(RANK(G2,$B2:$AT2,0)+COUNTIFS($B2:$AT2,G2,$B$1:$AT$1,"&lt;"&amp;6))</f>
        <v>34</v>
      </c>
      <c r="BA2">
        <f>(RANK(_calc_라운드기준!H2,_calc_라운드기준!$B2:$AT2,0)+COUNTIFS(_calc_라운드기준!$B2:$AT2,_calc_라운드기준!H2,$B$1:$AT$1,"&lt;"&amp;7))-(RANK(H2,$B2:$AT2,0)+COUNTIFS($B2:$AT2,H2,$B$1:$AT$1,"&lt;"&amp;7))</f>
        <v>18</v>
      </c>
      <c r="BB2">
        <f>(RANK(_calc_라운드기준!I2,_calc_라운드기준!$B2:$AT2,0)+COUNTIFS(_calc_라운드기준!$B2:$AT2,_calc_라운드기준!I2,$B$1:$AT$1,"&lt;"&amp;8))-(RANK(I2,$B2:$AT2,0)+COUNTIFS($B2:$AT2,I2,$B$1:$AT$1,"&lt;"&amp;8))</f>
        <v>-14</v>
      </c>
      <c r="BC2">
        <f>(RANK(_calc_라운드기준!J2,_calc_라운드기준!$B2:$AT2,0)+COUNTIFS(_calc_라운드기준!$B2:$AT2,_calc_라운드기준!J2,$B$1:$AT$1,"&lt;"&amp;9))-(RANK(J2,$B2:$AT2,0)+COUNTIFS($B2:$AT2,J2,$B$1:$AT$1,"&lt;"&amp;9))</f>
        <v>-6</v>
      </c>
      <c r="BD2">
        <f>(RANK(_calc_라운드기준!K2,_calc_라운드기준!$B2:$AT2,0)+COUNTIFS(_calc_라운드기준!$B2:$AT2,_calc_라운드기준!K2,$B$1:$AT$1,"&lt;"&amp;10))-(RANK(K2,$B2:$AT2,0)+COUNTIFS($B2:$AT2,K2,$B$1:$AT$1,"&lt;"&amp;10))</f>
        <v>-10</v>
      </c>
      <c r="BE2">
        <f>(RANK(_calc_라운드기준!L2,_calc_라운드기준!$B2:$AT2,0)+COUNTIFS(_calc_라운드기준!$B2:$AT2,_calc_라운드기준!L2,$B$1:$AT$1,"&lt;"&amp;11))-(RANK(L2,$B2:$AT2,0)+COUNTIFS($B2:$AT2,L2,$B$1:$AT$1,"&lt;"&amp;11))</f>
        <v>12</v>
      </c>
      <c r="BF2">
        <f>(RANK(_calc_라운드기준!M2,_calc_라운드기준!$B2:$AT2,0)+COUNTIFS(_calc_라운드기준!$B2:$AT2,_calc_라운드기준!M2,$B$1:$AT$1,"&lt;"&amp;12))-(RANK(M2,$B2:$AT2,0)+COUNTIFS($B2:$AT2,M2,$B$1:$AT$1,"&lt;"&amp;12))</f>
        <v>20</v>
      </c>
      <c r="BG2">
        <f>(RANK(_calc_라운드기준!N2,_calc_라운드기준!$B2:$AT2,0)+COUNTIFS(_calc_라운드기준!$B2:$AT2,_calc_라운드기준!N2,$B$1:$AT$1,"&lt;"&amp;13))-(RANK(N2,$B2:$AT2,0)+COUNTIFS($B2:$AT2,N2,$B$1:$AT$1,"&lt;"&amp;13))</f>
        <v>0</v>
      </c>
      <c r="BH2">
        <f>(RANK(_calc_라운드기준!O2,_calc_라운드기준!$B2:$AT2,0)+COUNTIFS(_calc_라운드기준!$B2:$AT2,_calc_라운드기준!O2,$B$1:$AT$1,"&lt;"&amp;14))-(RANK(O2,$B2:$AT2,0)+COUNTIFS($B2:$AT2,O2,$B$1:$AT$1,"&lt;"&amp;14))</f>
        <v>9</v>
      </c>
      <c r="BI2">
        <f>(RANK(_calc_라운드기준!P2,_calc_라운드기준!$B2:$AT2,0)+COUNTIFS(_calc_라운드기준!$B2:$AT2,_calc_라운드기준!P2,$B$1:$AT$1,"&lt;"&amp;15))-(RANK(P2,$B2:$AT2,0)+COUNTIFS($B2:$AT2,P2,$B$1:$AT$1,"&lt;"&amp;15))</f>
        <v>-20</v>
      </c>
      <c r="BJ2">
        <f>(RANK(_calc_라운드기준!Q2,_calc_라운드기준!$B2:$AT2,0)+COUNTIFS(_calc_라운드기준!$B2:$AT2,_calc_라운드기준!Q2,$B$1:$AT$1,"&lt;"&amp;16))-(RANK(Q2,$B2:$AT2,0)+COUNTIFS($B2:$AT2,Q2,$B$1:$AT$1,"&lt;"&amp;16))</f>
        <v>0</v>
      </c>
      <c r="BK2">
        <f>(RANK(_calc_라운드기준!R2,_calc_라운드기준!$B2:$AT2,0)+COUNTIFS(_calc_라운드기준!$B2:$AT2,_calc_라운드기준!R2,$B$1:$AT$1,"&lt;"&amp;17))-(RANK(R2,$B2:$AT2,0)+COUNTIFS($B2:$AT2,R2,$B$1:$AT$1,"&lt;"&amp;17))</f>
        <v>1</v>
      </c>
      <c r="BL2">
        <f>(RANK(_calc_라운드기준!S2,_calc_라운드기준!$B2:$AT2,0)+COUNTIFS(_calc_라운드기준!$B2:$AT2,_calc_라운드기준!S2,$B$1:$AT$1,"&lt;"&amp;18))-(RANK(S2,$B2:$AT2,0)+COUNTIFS($B2:$AT2,S2,$B$1:$AT$1,"&lt;"&amp;18))</f>
        <v>-22</v>
      </c>
      <c r="BM2">
        <f>(RANK(_calc_라운드기준!T2,_calc_라운드기준!$B2:$AT2,0)+COUNTIFS(_calc_라운드기준!$B2:$AT2,_calc_라운드기준!T2,$B$1:$AT$1,"&lt;"&amp;19))-(RANK(T2,$B2:$AT2,0)+COUNTIFS($B2:$AT2,T2,$B$1:$AT$1,"&lt;"&amp;19))</f>
        <v>21</v>
      </c>
      <c r="BN2">
        <f>(RANK(_calc_라운드기준!U2,_calc_라운드기준!$B2:$AT2,0)+COUNTIFS(_calc_라운드기준!$B2:$AT2,_calc_라운드기준!U2,$B$1:$AT$1,"&lt;"&amp;20))-(RANK(U2,$B2:$AT2,0)+COUNTIFS($B2:$AT2,U2,$B$1:$AT$1,"&lt;"&amp;20))</f>
        <v>-5</v>
      </c>
      <c r="BO2">
        <f>(RANK(_calc_라운드기준!V2,_calc_라운드기준!$B2:$AT2,0)+COUNTIFS(_calc_라운드기준!$B2:$AT2,_calc_라운드기준!V2,$B$1:$AT$1,"&lt;"&amp;21))-(RANK(V2,$B2:$AT2,0)+COUNTIFS($B2:$AT2,V2,$B$1:$AT$1,"&lt;"&amp;21))</f>
        <v>29</v>
      </c>
      <c r="BP2">
        <f>(RANK(_calc_라운드기준!W2,_calc_라운드기준!$B2:$AT2,0)+COUNTIFS(_calc_라운드기준!$B2:$AT2,_calc_라운드기준!W2,$B$1:$AT$1,"&lt;"&amp;22))-(RANK(W2,$B2:$AT2,0)+COUNTIFS($B2:$AT2,W2,$B$1:$AT$1,"&lt;"&amp;22))</f>
        <v>1</v>
      </c>
      <c r="BQ2">
        <f>(RANK(_calc_라운드기준!X2,_calc_라운드기준!$B2:$AT2,0)+COUNTIFS(_calc_라운드기준!$B2:$AT2,_calc_라운드기준!X2,$B$1:$AT$1,"&lt;"&amp;23))-(RANK(X2,$B2:$AT2,0)+COUNTIFS($B2:$AT2,X2,$B$1:$AT$1,"&lt;"&amp;23))</f>
        <v>8</v>
      </c>
      <c r="BR2">
        <f>(RANK(_calc_라운드기준!Y2,_calc_라운드기준!$B2:$AT2,0)+COUNTIFS(_calc_라운드기준!$B2:$AT2,_calc_라운드기준!Y2,$B$1:$AT$1,"&lt;"&amp;24))-(RANK(Y2,$B2:$AT2,0)+COUNTIFS($B2:$AT2,Y2,$B$1:$AT$1,"&lt;"&amp;24))</f>
        <v>-10</v>
      </c>
      <c r="BS2">
        <f>(RANK(_calc_라운드기준!Z2,_calc_라운드기준!$B2:$AT2,0)+COUNTIFS(_calc_라운드기준!$B2:$AT2,_calc_라운드기준!Z2,$B$1:$AT$1,"&lt;"&amp;25))-(RANK(Z2,$B2:$AT2,0)+COUNTIFS($B2:$AT2,Z2,$B$1:$AT$1,"&lt;"&amp;25))</f>
        <v>-13</v>
      </c>
      <c r="BT2">
        <f>(RANK(_calc_라운드기준!AA2,_calc_라운드기준!$B2:$AT2,0)+COUNTIFS(_calc_라운드기준!$B2:$AT2,_calc_라운드기준!AA2,$B$1:$AT$1,"&lt;"&amp;26))-(RANK(AA2,$B2:$AT2,0)+COUNTIFS($B2:$AT2,AA2,$B$1:$AT$1,"&lt;"&amp;26))</f>
        <v>18</v>
      </c>
      <c r="BU2">
        <f>(RANK(_calc_라운드기준!AB2,_calc_라운드기준!$B2:$AT2,0)+COUNTIFS(_calc_라운드기준!$B2:$AT2,_calc_라운드기준!AB2,$B$1:$AT$1,"&lt;"&amp;27))-(RANK(AB2,$B2:$AT2,0)+COUNTIFS($B2:$AT2,AB2,$B$1:$AT$1,"&lt;"&amp;27))</f>
        <v>-7</v>
      </c>
      <c r="BV2">
        <f>(RANK(_calc_라운드기준!AC2,_calc_라운드기준!$B2:$AT2,0)+COUNTIFS(_calc_라운드기준!$B2:$AT2,_calc_라운드기준!AC2,$B$1:$AT$1,"&lt;"&amp;28))-(RANK(AC2,$B2:$AT2,0)+COUNTIFS($B2:$AT2,AC2,$B$1:$AT$1,"&lt;"&amp;28))</f>
        <v>1</v>
      </c>
      <c r="BW2">
        <f>(RANK(_calc_라운드기준!AD2,_calc_라운드기준!$B2:$AT2,0)+COUNTIFS(_calc_라운드기준!$B2:$AT2,_calc_라운드기준!AD2,$B$1:$AT$1,"&lt;"&amp;29))-(RANK(AD2,$B2:$AT2,0)+COUNTIFS($B2:$AT2,AD2,$B$1:$AT$1,"&lt;"&amp;29))</f>
        <v>-4</v>
      </c>
      <c r="BX2">
        <f>(RANK(_calc_라운드기준!AE2,_calc_라운드기준!$B2:$AT2,0)+COUNTIFS(_calc_라운드기준!$B2:$AT2,_calc_라운드기준!AE2,$B$1:$AT$1,"&lt;"&amp;30))-(RANK(AE2,$B2:$AT2,0)+COUNTIFS($B2:$AT2,AE2,$B$1:$AT$1,"&lt;"&amp;30))</f>
        <v>9</v>
      </c>
      <c r="BY2">
        <f>(RANK(_calc_라운드기준!AF2,_calc_라운드기준!$B2:$AT2,0)+COUNTIFS(_calc_라운드기준!$B2:$AT2,_calc_라운드기준!AF2,$B$1:$AT$1,"&lt;"&amp;31))-(RANK(AF2,$B2:$AT2,0)+COUNTIFS($B2:$AT2,AF2,$B$1:$AT$1,"&lt;"&amp;31))</f>
        <v>-10</v>
      </c>
      <c r="BZ2">
        <f>(RANK(_calc_라운드기준!AG2,_calc_라운드기준!$B2:$AT2,0)+COUNTIFS(_calc_라운드기준!$B2:$AT2,_calc_라운드기준!AG2,$B$1:$AT$1,"&lt;"&amp;32))-(RANK(AG2,$B2:$AT2,0)+COUNTIFS($B2:$AT2,AG2,$B$1:$AT$1,"&lt;"&amp;32))</f>
        <v>-6</v>
      </c>
      <c r="CA2">
        <f>(RANK(_calc_라운드기준!AH2,_calc_라운드기준!$B2:$AT2,0)+COUNTIFS(_calc_라운드기준!$B2:$AT2,_calc_라운드기준!AH2,$B$1:$AT$1,"&lt;"&amp;33))-(RANK(AH2,$B2:$AT2,0)+COUNTIFS($B2:$AT2,AH2,$B$1:$AT$1,"&lt;"&amp;33))</f>
        <v>7</v>
      </c>
      <c r="CB2">
        <f>(RANK(_calc_라운드기준!AI2,_calc_라운드기준!$B2:$AT2,0)+COUNTIFS(_calc_라운드기준!$B2:$AT2,_calc_라운드기준!AI2,$B$1:$AT$1,"&lt;"&amp;34))-(RANK(AI2,$B2:$AT2,0)+COUNTIFS($B2:$AT2,AI2,$B$1:$AT$1,"&lt;"&amp;34))</f>
        <v>3</v>
      </c>
      <c r="CC2">
        <f>(RANK(_calc_라운드기준!AJ2,_calc_라운드기준!$B2:$AT2,0)+COUNTIFS(_calc_라운드기준!$B2:$AT2,_calc_라운드기준!AJ2,$B$1:$AT$1,"&lt;"&amp;35))-(RANK(AJ2,$B2:$AT2,0)+COUNTIFS($B2:$AT2,AJ2,$B$1:$AT$1,"&lt;"&amp;35))</f>
        <v>18</v>
      </c>
      <c r="CD2">
        <f>(RANK(_calc_라운드기준!AK2,_calc_라운드기준!$B2:$AT2,0)+COUNTIFS(_calc_라운드기준!$B2:$AT2,_calc_라운드기준!AK2,$B$1:$AT$1,"&lt;"&amp;36))-(RANK(AK2,$B2:$AT2,0)+COUNTIFS($B2:$AT2,AK2,$B$1:$AT$1,"&lt;"&amp;36))</f>
        <v>-10</v>
      </c>
      <c r="CE2">
        <f>(RANK(_calc_라운드기준!AL2,_calc_라운드기준!$B2:$AT2,0)+COUNTIFS(_calc_라운드기준!$B2:$AT2,_calc_라운드기준!AL2,$B$1:$AT$1,"&lt;"&amp;37))-(RANK(AL2,$B2:$AT2,0)+COUNTIFS($B2:$AT2,AL2,$B$1:$AT$1,"&lt;"&amp;37))</f>
        <v>15</v>
      </c>
      <c r="CF2">
        <f>(RANK(_calc_라운드기준!AM2,_calc_라운드기준!$B2:$AT2,0)+COUNTIFS(_calc_라운드기준!$B2:$AT2,_calc_라운드기준!AM2,$B$1:$AT$1,"&lt;"&amp;38))-(RANK(AM2,$B2:$AT2,0)+COUNTIFS($B2:$AT2,AM2,$B$1:$AT$1,"&lt;"&amp;38))</f>
        <v>4</v>
      </c>
      <c r="CG2">
        <f>(RANK(_calc_라운드기준!AN2,_calc_라운드기준!$B2:$AT2,0)+COUNTIFS(_calc_라운드기준!$B2:$AT2,_calc_라운드기준!AN2,$B$1:$AT$1,"&lt;"&amp;39))-(RANK(AN2,$B2:$AT2,0)+COUNTIFS($B2:$AT2,AN2,$B$1:$AT$1,"&lt;"&amp;39))</f>
        <v>-10</v>
      </c>
      <c r="CH2">
        <f>(RANK(_calc_라운드기준!AO2,_calc_라운드기준!$B2:$AT2,0)+COUNTIFS(_calc_라운드기준!$B2:$AT2,_calc_라운드기준!AO2,$B$1:$AT$1,"&lt;"&amp;40))-(RANK(AO2,$B2:$AT2,0)+COUNTIFS($B2:$AT2,AO2,$B$1:$AT$1,"&lt;"&amp;40))</f>
        <v>28</v>
      </c>
      <c r="CI2">
        <f>(RANK(_calc_라운드기준!AP2,_calc_라운드기준!$B2:$AT2,0)+COUNTIFS(_calc_라운드기준!$B2:$AT2,_calc_라운드기준!AP2,$B$1:$AT$1,"&lt;"&amp;41))-(RANK(AP2,$B2:$AT2,0)+COUNTIFS($B2:$AT2,AP2,$B$1:$AT$1,"&lt;"&amp;41))</f>
        <v>-20</v>
      </c>
      <c r="CJ2">
        <f>(RANK(_calc_라운드기준!AQ2,_calc_라운드기준!$B2:$AT2,0)+COUNTIFS(_calc_라운드기준!$B2:$AT2,_calc_라운드기준!AQ2,$B$1:$AT$1,"&lt;"&amp;42))-(RANK(AQ2,$B2:$AT2,0)+COUNTIFS($B2:$AT2,AQ2,$B$1:$AT$1,"&lt;"&amp;42))</f>
        <v>-20</v>
      </c>
      <c r="CK2">
        <f>(RANK(_calc_라운드기준!AR2,_calc_라운드기준!$B2:$AT2,0)+COUNTIFS(_calc_라운드기준!$B2:$AT2,_calc_라운드기준!AR2,$B$1:$AT$1,"&lt;"&amp;43))-(RANK(AR2,$B2:$AT2,0)+COUNTIFS($B2:$AT2,AR2,$B$1:$AT$1,"&lt;"&amp;43))</f>
        <v>-8</v>
      </c>
      <c r="CL2">
        <f>(RANK(_calc_라운드기준!AS2,_calc_라운드기준!$B2:$AT2,0)+COUNTIFS(_calc_라운드기준!$B2:$AT2,_calc_라운드기준!AS2,$B$1:$AT$1,"&lt;"&amp;44))-(RANK(AS2,$B2:$AT2,0)+COUNTIFS($B2:$AT2,AS2,$B$1:$AT$1,"&lt;"&amp;44))</f>
        <v>-13</v>
      </c>
      <c r="CM2">
        <f>(RANK(_calc_라운드기준!AT2,_calc_라운드기준!$B2:$AT2,0)+COUNTIFS(_calc_라운드기준!$B2:$AT2,_calc_라운드기준!AT2,$B$1:$AT$1,"&lt;"&amp;45))-(RANK(AT2,$B2:$AT2,0)+COUNTIFS($B2:$AT2,AT2,$B$1:$AT$1,"&lt;"&amp;45))</f>
        <v>15</v>
      </c>
      <c r="CN2">
        <f t="shared" ref="CN2:CN33" si="0">RANK(AU2,$AU2:$CM2,0)+COUNTIFS($AU2:$CM2,AU2,$B$1:$AT$1,"&lt;"&amp;1)</f>
        <v>43</v>
      </c>
      <c r="CO2">
        <f t="shared" ref="CO2:CO33" si="1">RANK(AV2,$AU2:$CM2,0)+COUNTIFS($AU2:$CM2,AV2,$B$1:$AT$1,"&lt;"&amp;2)</f>
        <v>45</v>
      </c>
      <c r="CP2">
        <f t="shared" ref="CP2:CP33" si="2">RANK(AW2,$AU2:$CM2,0)+COUNTIFS($AU2:$CM2,AW2,$B$1:$AT$1,"&lt;"&amp;3)</f>
        <v>16</v>
      </c>
      <c r="CQ2">
        <f t="shared" ref="CQ2:CQ33" si="3">RANK(AX2,$AU2:$CM2,0)+COUNTIFS($AU2:$CM2,AX2,$B$1:$AT$1,"&lt;"&amp;4)</f>
        <v>36</v>
      </c>
      <c r="CR2">
        <f t="shared" ref="CR2:CR33" si="4">RANK(AY2,$AU2:$CM2,0)+COUNTIFS($AU2:$CM2,AY2,$B$1:$AT$1,"&lt;"&amp;5)</f>
        <v>24</v>
      </c>
      <c r="CS2">
        <f t="shared" ref="CS2:CS33" si="5">RANK(AZ2,$AU2:$CM2,0)+COUNTIFS($AU2:$CM2,AZ2,$B$1:$AT$1,"&lt;"&amp;6)</f>
        <v>1</v>
      </c>
      <c r="CT2">
        <f t="shared" ref="CT2:CT33" si="6">RANK(BA2,$AU2:$CM2,0)+COUNTIFS($AU2:$CM2,BA2,$B$1:$AT$1,"&lt;"&amp;7)</f>
        <v>6</v>
      </c>
      <c r="CU2">
        <f t="shared" ref="CU2:CU33" si="7">RANK(BB2,$AU2:$CM2,0)+COUNTIFS($AU2:$CM2,BB2,$B$1:$AT$1,"&lt;"&amp;8)</f>
        <v>39</v>
      </c>
      <c r="CV2">
        <f t="shared" ref="CV2:CV33" si="8">RANK(BC2,$AU2:$CM2,0)+COUNTIFS($AU2:$CM2,BC2,$B$1:$AT$1,"&lt;"&amp;9)</f>
        <v>27</v>
      </c>
      <c r="CW2">
        <f t="shared" ref="CW2:CW33" si="9">RANK(BD2,$AU2:$CM2,0)+COUNTIFS($AU2:$CM2,BD2,$B$1:$AT$1,"&lt;"&amp;10)</f>
        <v>31</v>
      </c>
      <c r="CX2">
        <f t="shared" ref="CX2:CX33" si="10">RANK(BE2,$AU2:$CM2,0)+COUNTIFS($AU2:$CM2,BE2,$B$1:$AT$1,"&lt;"&amp;11)</f>
        <v>11</v>
      </c>
      <c r="CY2">
        <f t="shared" ref="CY2:CY33" si="11">RANK(BF2,$AU2:$CM2,0)+COUNTIFS($AU2:$CM2,BF2,$B$1:$AT$1,"&lt;"&amp;12)</f>
        <v>5</v>
      </c>
      <c r="CZ2">
        <f t="shared" ref="CZ2:CZ33" si="12">RANK(BG2,$AU2:$CM2,0)+COUNTIFS($AU2:$CM2,BG2,$B$1:$AT$1,"&lt;"&amp;13)</f>
        <v>22</v>
      </c>
      <c r="DA2">
        <f t="shared" ref="DA2:DA33" si="13">RANK(BH2,$AU2:$CM2,0)+COUNTIFS($AU2:$CM2,BH2,$B$1:$AT$1,"&lt;"&amp;14)</f>
        <v>12</v>
      </c>
      <c r="DB2">
        <f t="shared" ref="DB2:DB33" si="14">RANK(BI2,$AU2:$CM2,0)+COUNTIFS($AU2:$CM2,BI2,$B$1:$AT$1,"&lt;"&amp;15)</f>
        <v>40</v>
      </c>
      <c r="DC2">
        <f t="shared" ref="DC2:DC33" si="15">RANK(BJ2,$AU2:$CM2,0)+COUNTIFS($AU2:$CM2,BJ2,$B$1:$AT$1,"&lt;"&amp;16)</f>
        <v>23</v>
      </c>
      <c r="DD2">
        <f t="shared" ref="DD2:DD33" si="16">RANK(BK2,$AU2:$CM2,0)+COUNTIFS($AU2:$CM2,BK2,$B$1:$AT$1,"&lt;"&amp;17)</f>
        <v>19</v>
      </c>
      <c r="DE2">
        <f t="shared" ref="DE2:DE33" si="17">RANK(BL2,$AU2:$CM2,0)+COUNTIFS($AU2:$CM2,BL2,$B$1:$AT$1,"&lt;"&amp;18)</f>
        <v>44</v>
      </c>
      <c r="DF2">
        <f t="shared" ref="DF2:DF33" si="18">RANK(BM2,$AU2:$CM2,0)+COUNTIFS($AU2:$CM2,BM2,$B$1:$AT$1,"&lt;"&amp;19)</f>
        <v>4</v>
      </c>
      <c r="DG2">
        <f t="shared" ref="DG2:DG33" si="19">RANK(BN2,$AU2:$CM2,0)+COUNTIFS($AU2:$CM2,BN2,$B$1:$AT$1,"&lt;"&amp;20)</f>
        <v>26</v>
      </c>
      <c r="DH2">
        <f t="shared" ref="DH2:DH33" si="20">RANK(BO2,$AU2:$CM2,0)+COUNTIFS($AU2:$CM2,BO2,$B$1:$AT$1,"&lt;"&amp;21)</f>
        <v>2</v>
      </c>
      <c r="DI2">
        <f t="shared" ref="DI2:DI33" si="21">RANK(BP2,$AU2:$CM2,0)+COUNTIFS($AU2:$CM2,BP2,$B$1:$AT$1,"&lt;"&amp;22)</f>
        <v>20</v>
      </c>
      <c r="DJ2">
        <f t="shared" ref="DJ2:DJ33" si="22">RANK(BQ2,$AU2:$CM2,0)+COUNTIFS($AU2:$CM2,BQ2,$B$1:$AT$1,"&lt;"&amp;23)</f>
        <v>14</v>
      </c>
      <c r="DK2">
        <f t="shared" ref="DK2:DK33" si="23">RANK(BR2,$AU2:$CM2,0)+COUNTIFS($AU2:$CM2,BR2,$B$1:$AT$1,"&lt;"&amp;24)</f>
        <v>32</v>
      </c>
      <c r="DL2">
        <f t="shared" ref="DL2:DL33" si="24">RANK(BS2,$AU2:$CM2,0)+COUNTIFS($AU2:$CM2,BS2,$B$1:$AT$1,"&lt;"&amp;25)</f>
        <v>37</v>
      </c>
      <c r="DM2">
        <f t="shared" ref="DM2:DM33" si="25">RANK(BT2,$AU2:$CM2,0)+COUNTIFS($AU2:$CM2,BT2,$B$1:$AT$1,"&lt;"&amp;26)</f>
        <v>7</v>
      </c>
      <c r="DN2">
        <f t="shared" ref="DN2:DN33" si="26">RANK(BU2,$AU2:$CM2,0)+COUNTIFS($AU2:$CM2,BU2,$B$1:$AT$1,"&lt;"&amp;27)</f>
        <v>29</v>
      </c>
      <c r="DO2">
        <f t="shared" ref="DO2:DO33" si="27">RANK(BV2,$AU2:$CM2,0)+COUNTIFS($AU2:$CM2,BV2,$B$1:$AT$1,"&lt;"&amp;28)</f>
        <v>21</v>
      </c>
      <c r="DP2">
        <f t="shared" ref="DP2:DP33" si="28">RANK(BW2,$AU2:$CM2,0)+COUNTIFS($AU2:$CM2,BW2,$B$1:$AT$1,"&lt;"&amp;29)</f>
        <v>25</v>
      </c>
      <c r="DQ2">
        <f t="shared" ref="DQ2:DQ33" si="29">RANK(BX2,$AU2:$CM2,0)+COUNTIFS($AU2:$CM2,BX2,$B$1:$AT$1,"&lt;"&amp;30)</f>
        <v>13</v>
      </c>
      <c r="DR2">
        <f t="shared" ref="DR2:DR33" si="30">RANK(BY2,$AU2:$CM2,0)+COUNTIFS($AU2:$CM2,BY2,$B$1:$AT$1,"&lt;"&amp;31)</f>
        <v>33</v>
      </c>
      <c r="DS2">
        <f t="shared" ref="DS2:DS33" si="31">RANK(BZ2,$AU2:$CM2,0)+COUNTIFS($AU2:$CM2,BZ2,$B$1:$AT$1,"&lt;"&amp;32)</f>
        <v>28</v>
      </c>
      <c r="DT2">
        <f t="shared" ref="DT2:DT33" si="32">RANK(CA2,$AU2:$CM2,0)+COUNTIFS($AU2:$CM2,CA2,$B$1:$AT$1,"&lt;"&amp;33)</f>
        <v>15</v>
      </c>
      <c r="DU2">
        <f t="shared" ref="DU2:DU33" si="33">RANK(CB2,$AU2:$CM2,0)+COUNTIFS($AU2:$CM2,CB2,$B$1:$AT$1,"&lt;"&amp;34)</f>
        <v>18</v>
      </c>
      <c r="DV2">
        <f t="shared" ref="DV2:DV33" si="34">RANK(CC2,$AU2:$CM2,0)+COUNTIFS($AU2:$CM2,CC2,$B$1:$AT$1,"&lt;"&amp;35)</f>
        <v>8</v>
      </c>
      <c r="DW2">
        <f t="shared" ref="DW2:DW33" si="35">RANK(CD2,$AU2:$CM2,0)+COUNTIFS($AU2:$CM2,CD2,$B$1:$AT$1,"&lt;"&amp;36)</f>
        <v>34</v>
      </c>
      <c r="DX2">
        <f t="shared" ref="DX2:DX33" si="36">RANK(CE2,$AU2:$CM2,0)+COUNTIFS($AU2:$CM2,CE2,$B$1:$AT$1,"&lt;"&amp;37)</f>
        <v>9</v>
      </c>
      <c r="DY2">
        <f t="shared" ref="DY2:DY33" si="37">RANK(CF2,$AU2:$CM2,0)+COUNTIFS($AU2:$CM2,CF2,$B$1:$AT$1,"&lt;"&amp;38)</f>
        <v>17</v>
      </c>
      <c r="DZ2">
        <f t="shared" ref="DZ2:DZ33" si="38">RANK(CG2,$AU2:$CM2,0)+COUNTIFS($AU2:$CM2,CG2,$B$1:$AT$1,"&lt;"&amp;39)</f>
        <v>35</v>
      </c>
      <c r="EA2">
        <f t="shared" ref="EA2:EA33" si="39">RANK(CH2,$AU2:$CM2,0)+COUNTIFS($AU2:$CM2,CH2,$B$1:$AT$1,"&lt;"&amp;40)</f>
        <v>3</v>
      </c>
      <c r="EB2">
        <f t="shared" ref="EB2:EB33" si="40">RANK(CI2,$AU2:$CM2,0)+COUNTIFS($AU2:$CM2,CI2,$B$1:$AT$1,"&lt;"&amp;41)</f>
        <v>41</v>
      </c>
      <c r="EC2">
        <f t="shared" ref="EC2:EC33" si="41">RANK(CJ2,$AU2:$CM2,0)+COUNTIFS($AU2:$CM2,CJ2,$B$1:$AT$1,"&lt;"&amp;42)</f>
        <v>42</v>
      </c>
      <c r="ED2">
        <f t="shared" ref="ED2:ED33" si="42">RANK(CK2,$AU2:$CM2,0)+COUNTIFS($AU2:$CM2,CK2,$B$1:$AT$1,"&lt;"&amp;43)</f>
        <v>30</v>
      </c>
      <c r="EE2">
        <f t="shared" ref="EE2:EE33" si="43">RANK(CL2,$AU2:$CM2,0)+COUNTIFS($AU2:$CM2,CL2,$B$1:$AT$1,"&lt;"&amp;44)</f>
        <v>38</v>
      </c>
      <c r="EF2">
        <f t="shared" ref="EF2:EF33" si="44">RANK(CM2,$AU2:$CM2,0)+COUNTIFS($AU2:$CM2,CM2,$B$1:$AT$1,"&lt;"&amp;45)</f>
        <v>10</v>
      </c>
    </row>
    <row r="3" spans="1:136" ht="16.5" customHeight="1">
      <c r="A3">
        <f>_calc_라운드기준!A3</f>
        <v>1243</v>
      </c>
      <c r="B3">
        <f>INDEX(_calc_누적빈도!B:B,$A3)-INDEX(_calc_누적빈도!B:B,$A3-기준200회_후보!$B$1)</f>
        <v>24</v>
      </c>
      <c r="C3">
        <f>INDEX(_calc_누적빈도!C:C,$A3)-INDEX(_calc_누적빈도!C:C,$A3-기준200회_후보!$B$1)</f>
        <v>17</v>
      </c>
      <c r="D3">
        <f>INDEX(_calc_누적빈도!D:D,$A3)-INDEX(_calc_누적빈도!D:D,$A3-기준200회_후보!$B$1)</f>
        <v>34</v>
      </c>
      <c r="E3">
        <f>INDEX(_calc_누적빈도!E:E,$A3)-INDEX(_calc_누적빈도!E:E,$A3-기준200회_후보!$B$1)</f>
        <v>23</v>
      </c>
      <c r="F3">
        <f>INDEX(_calc_누적빈도!F:F,$A3)-INDEX(_calc_누적빈도!F:F,$A3-기준200회_후보!$B$1)</f>
        <v>16</v>
      </c>
      <c r="G3">
        <f>INDEX(_calc_누적빈도!G:G,$A3)-INDEX(_calc_누적빈도!G:G,$A3-기준200회_후보!$B$1)</f>
        <v>35</v>
      </c>
      <c r="H3">
        <f>INDEX(_calc_누적빈도!H:H,$A3)-INDEX(_calc_누적빈도!H:H,$A3-기준200회_후보!$B$1)</f>
        <v>34</v>
      </c>
      <c r="I3">
        <f>INDEX(_calc_누적빈도!I:I,$A3)-INDEX(_calc_누적빈도!I:I,$A3-기준200회_후보!$B$1)</f>
        <v>22</v>
      </c>
      <c r="J3">
        <f>INDEX(_calc_누적빈도!J:J,$A3)-INDEX(_calc_누적빈도!J:J,$A3-기준200회_후보!$B$1)</f>
        <v>23</v>
      </c>
      <c r="K3">
        <f>INDEX(_calc_누적빈도!K:K,$A3)-INDEX(_calc_누적빈도!K:K,$A3-기준200회_후보!$B$1)</f>
        <v>23</v>
      </c>
      <c r="L3">
        <f>INDEX(_calc_누적빈도!L:L,$A3)-INDEX(_calc_누적빈도!L:L,$A3-기준200회_후보!$B$1)</f>
        <v>25</v>
      </c>
      <c r="M3">
        <f>INDEX(_calc_누적빈도!M:M,$A3)-INDEX(_calc_누적빈도!M:M,$A3-기준200회_후보!$B$1)</f>
        <v>29</v>
      </c>
      <c r="N3">
        <f>INDEX(_calc_누적빈도!N:N,$A3)-INDEX(_calc_누적빈도!N:N,$A3-기준200회_후보!$B$1)</f>
        <v>35</v>
      </c>
      <c r="O3">
        <f>INDEX(_calc_누적빈도!O:O,$A3)-INDEX(_calc_누적빈도!O:O,$A3-기준200회_후보!$B$1)</f>
        <v>23</v>
      </c>
      <c r="P3">
        <f>INDEX(_calc_누적빈도!P:P,$A3)-INDEX(_calc_누적빈도!P:P,$A3-기준200회_후보!$B$1)</f>
        <v>27</v>
      </c>
      <c r="Q3">
        <f>INDEX(_calc_누적빈도!Q:Q,$A3)-INDEX(_calc_누적빈도!Q:Q,$A3-기준200회_후보!$B$1)</f>
        <v>33</v>
      </c>
      <c r="R3">
        <f>INDEX(_calc_누적빈도!R:R,$A3)-INDEX(_calc_누적빈도!R:R,$A3-기준200회_후보!$B$1)</f>
        <v>22</v>
      </c>
      <c r="S3">
        <f>INDEX(_calc_누적빈도!S:S,$A3)-INDEX(_calc_누적빈도!S:S,$A3-기준200회_후보!$B$1)</f>
        <v>23</v>
      </c>
      <c r="T3">
        <f>INDEX(_calc_누적빈도!T:T,$A3)-INDEX(_calc_누적빈도!T:T,$A3-기준200회_후보!$B$1)</f>
        <v>34</v>
      </c>
      <c r="U3">
        <f>INDEX(_calc_누적빈도!U:U,$A3)-INDEX(_calc_누적빈도!U:U,$A3-기준200회_후보!$B$1)</f>
        <v>28</v>
      </c>
      <c r="V3">
        <f>INDEX(_calc_누적빈도!V:V,$A3)-INDEX(_calc_누적빈도!V:V,$A3-기준200회_후보!$B$1)</f>
        <v>29</v>
      </c>
      <c r="W3">
        <f>INDEX(_calc_누적빈도!W:W,$A3)-INDEX(_calc_누적빈도!W:W,$A3-기준200회_후보!$B$1)</f>
        <v>26</v>
      </c>
      <c r="X3">
        <f>INDEX(_calc_누적빈도!X:X,$A3)-INDEX(_calc_누적빈도!X:X,$A3-기준200회_후보!$B$1)</f>
        <v>24</v>
      </c>
      <c r="Y3">
        <f>INDEX(_calc_누적빈도!Y:Y,$A3)-INDEX(_calc_누적빈도!Y:Y,$A3-기준200회_후보!$B$1)</f>
        <v>28</v>
      </c>
      <c r="Z3">
        <f>INDEX(_calc_누적빈도!Z:Z,$A3)-INDEX(_calc_누적빈도!Z:Z,$A3-기준200회_후보!$B$1)</f>
        <v>20</v>
      </c>
      <c r="AA3">
        <f>INDEX(_calc_누적빈도!AA:AA,$A3)-INDEX(_calc_누적빈도!AA:AA,$A3-기준200회_후보!$B$1)</f>
        <v>27</v>
      </c>
      <c r="AB3">
        <f>INDEX(_calc_누적빈도!AB:AB,$A3)-INDEX(_calc_누적빈도!AB:AB,$A3-기준200회_후보!$B$1)</f>
        <v>30</v>
      </c>
      <c r="AC3">
        <f>INDEX(_calc_누적빈도!AC:AC,$A3)-INDEX(_calc_누적빈도!AC:AC,$A3-기준200회_후보!$B$1)</f>
        <v>32</v>
      </c>
      <c r="AD3">
        <f>INDEX(_calc_누적빈도!AD:AD,$A3)-INDEX(_calc_누적빈도!AD:AD,$A3-기준200회_후보!$B$1)</f>
        <v>24</v>
      </c>
      <c r="AE3">
        <f>INDEX(_calc_누적빈도!AE:AE,$A3)-INDEX(_calc_누적빈도!AE:AE,$A3-기준200회_후보!$B$1)</f>
        <v>34</v>
      </c>
      <c r="AF3">
        <f>INDEX(_calc_누적빈도!AF:AF,$A3)-INDEX(_calc_누적빈도!AF:AF,$A3-기준200회_후보!$B$1)</f>
        <v>31</v>
      </c>
      <c r="AG3">
        <f>INDEX(_calc_누적빈도!AG:AG,$A3)-INDEX(_calc_누적빈도!AG:AG,$A3-기준200회_후보!$B$1)</f>
        <v>27</v>
      </c>
      <c r="AH3">
        <f>INDEX(_calc_누적빈도!AH:AH,$A3)-INDEX(_calc_누적빈도!AH:AH,$A3-기준200회_후보!$B$1)</f>
        <v>31</v>
      </c>
      <c r="AI3">
        <f>INDEX(_calc_누적빈도!AI:AI,$A3)-INDEX(_calc_누적빈도!AI:AI,$A3-기준200회_후보!$B$1)</f>
        <v>25</v>
      </c>
      <c r="AJ3">
        <f>INDEX(_calc_누적빈도!AJ:AJ,$A3)-INDEX(_calc_누적빈도!AJ:AJ,$A3-기준200회_후보!$B$1)</f>
        <v>30</v>
      </c>
      <c r="AK3">
        <f>INDEX(_calc_누적빈도!AK:AK,$A3)-INDEX(_calc_누적빈도!AK:AK,$A3-기준200회_후보!$B$1)</f>
        <v>25</v>
      </c>
      <c r="AL3">
        <f>INDEX(_calc_누적빈도!AL:AL,$A3)-INDEX(_calc_누적빈도!AL:AL,$A3-기준200회_후보!$B$1)</f>
        <v>29</v>
      </c>
      <c r="AM3">
        <f>INDEX(_calc_누적빈도!AM:AM,$A3)-INDEX(_calc_누적빈도!AM:AM,$A3-기준200회_후보!$B$1)</f>
        <v>35</v>
      </c>
      <c r="AN3">
        <f>INDEX(_calc_누적빈도!AN:AN,$A3)-INDEX(_calc_누적빈도!AN:AN,$A3-기준200회_후보!$B$1)</f>
        <v>19</v>
      </c>
      <c r="AO3">
        <f>INDEX(_calc_누적빈도!AO:AO,$A3)-INDEX(_calc_누적빈도!AO:AO,$A3-기준200회_후보!$B$1)</f>
        <v>30</v>
      </c>
      <c r="AP3">
        <f>INDEX(_calc_누적빈도!AP:AP,$A3)-INDEX(_calc_누적빈도!AP:AP,$A3-기준200회_후보!$B$1)</f>
        <v>21</v>
      </c>
      <c r="AQ3">
        <f>INDEX(_calc_누적빈도!AQ:AQ,$A3)-INDEX(_calc_누적빈도!AQ:AQ,$A3-기준200회_후보!$B$1)</f>
        <v>21</v>
      </c>
      <c r="AR3">
        <f>INDEX(_calc_누적빈도!AR:AR,$A3)-INDEX(_calc_누적빈도!AR:AR,$A3-기준200회_후보!$B$1)</f>
        <v>19</v>
      </c>
      <c r="AS3">
        <f>INDEX(_calc_누적빈도!AS:AS,$A3)-INDEX(_calc_누적빈도!AS:AS,$A3-기준200회_후보!$B$1)</f>
        <v>25</v>
      </c>
      <c r="AT3">
        <f>INDEX(_calc_누적빈도!AT:AT,$A3)-INDEX(_calc_누적빈도!AT:AT,$A3-기준200회_후보!$B$1)</f>
        <v>28</v>
      </c>
      <c r="AU3">
        <f>(RANK(_calc_라운드기준!B3,_calc_라운드기준!$B3:$AT3,0)+COUNTIFS(_calc_라운드기준!$B3:$AT3,_calc_라운드기준!B3,$B$1:$AT$1,"&lt;"&amp;1))-(RANK(B3,$B3:$AT3,0)+COUNTIFS($B3:$AT3,B3,$B$1:$AT$1,"&lt;"&amp;1))</f>
        <v>-20</v>
      </c>
      <c r="AV3">
        <f>(RANK(_calc_라운드기준!C3,_calc_라운드기준!$B3:$AT3,0)+COUNTIFS(_calc_라운드기준!$B3:$AT3,_calc_라운드기준!C3,$B$1:$AT$1,"&lt;"&amp;2))-(RANK(C3,$B3:$AT3,0)+COUNTIFS($B3:$AT3,C3,$B$1:$AT$1,"&lt;"&amp;2))</f>
        <v>-34</v>
      </c>
      <c r="AW3">
        <f>(RANK(_calc_라운드기준!D3,_calc_라운드기준!$B3:$AT3,0)+COUNTIFS(_calc_라운드기준!$B3:$AT3,_calc_라운드기준!D3,$B$1:$AT$1,"&lt;"&amp;3))-(RANK(D3,$B3:$AT3,0)+COUNTIFS($B3:$AT3,D3,$B$1:$AT$1,"&lt;"&amp;3))</f>
        <v>7</v>
      </c>
      <c r="AX3">
        <f>(RANK(_calc_라운드기준!E3,_calc_라운드기준!$B3:$AT3,0)+COUNTIFS(_calc_라운드기준!$B3:$AT3,_calc_라운드기준!E3,$B$1:$AT$1,"&lt;"&amp;4))-(RANK(E3,$B3:$AT3,0)+COUNTIFS($B3:$AT3,E3,$B$1:$AT$1,"&lt;"&amp;4))</f>
        <v>-10</v>
      </c>
      <c r="AY3">
        <f>(RANK(_calc_라운드기준!F3,_calc_라운드기준!$B3:$AT3,0)+COUNTIFS(_calc_라운드기준!$B3:$AT3,_calc_라운드기준!F3,$B$1:$AT$1,"&lt;"&amp;5))-(RANK(F3,$B3:$AT3,0)+COUNTIFS($B3:$AT3,F3,$B$1:$AT$1,"&lt;"&amp;5))</f>
        <v>-2</v>
      </c>
      <c r="AZ3">
        <f>(RANK(_calc_라운드기준!G3,_calc_라운드기준!$B3:$AT3,0)+COUNTIFS(_calc_라운드기준!$B3:$AT3,_calc_라운드기준!G3,$B$1:$AT$1,"&lt;"&amp;6))-(RANK(G3,$B3:$AT3,0)+COUNTIFS($B3:$AT3,G3,$B$1:$AT$1,"&lt;"&amp;6))</f>
        <v>22</v>
      </c>
      <c r="BA3">
        <f>(RANK(_calc_라운드기준!H3,_calc_라운드기준!$B3:$AT3,0)+COUNTIFS(_calc_라운드기준!$B3:$AT3,_calc_라운드기준!H3,$B$1:$AT$1,"&lt;"&amp;7))-(RANK(H3,$B3:$AT3,0)+COUNTIFS($B3:$AT3,H3,$B$1:$AT$1,"&lt;"&amp;7))</f>
        <v>19</v>
      </c>
      <c r="BB3">
        <f>(RANK(_calc_라운드기준!I3,_calc_라운드기준!$B3:$AT3,0)+COUNTIFS(_calc_라운드기준!$B3:$AT3,_calc_라운드기준!I3,$B$1:$AT$1,"&lt;"&amp;8))-(RANK(I3,$B3:$AT3,0)+COUNTIFS($B3:$AT3,I3,$B$1:$AT$1,"&lt;"&amp;8))</f>
        <v>-12</v>
      </c>
      <c r="BC3">
        <f>(RANK(_calc_라운드기준!J3,_calc_라운드기준!$B3:$AT3,0)+COUNTIFS(_calc_라운드기준!$B3:$AT3,_calc_라운드기준!J3,$B$1:$AT$1,"&lt;"&amp;9))-(RANK(J3,$B3:$AT3,0)+COUNTIFS($B3:$AT3,J3,$B$1:$AT$1,"&lt;"&amp;9))</f>
        <v>-7</v>
      </c>
      <c r="BD3">
        <f>(RANK(_calc_라운드기준!K3,_calc_라운드기준!$B3:$AT3,0)+COUNTIFS(_calc_라운드기준!$B3:$AT3,_calc_라운드기준!K3,$B$1:$AT$1,"&lt;"&amp;10))-(RANK(K3,$B3:$AT3,0)+COUNTIFS($B3:$AT3,K3,$B$1:$AT$1,"&lt;"&amp;10))</f>
        <v>-7</v>
      </c>
      <c r="BE3">
        <f>(RANK(_calc_라운드기준!L3,_calc_라운드기준!$B3:$AT3,0)+COUNTIFS(_calc_라운드기준!$B3:$AT3,_calc_라운드기준!L3,$B$1:$AT$1,"&lt;"&amp;11))-(RANK(L3,$B3:$AT3,0)+COUNTIFS($B3:$AT3,L3,$B$1:$AT$1,"&lt;"&amp;11))</f>
        <v>11</v>
      </c>
      <c r="BF3">
        <f>(RANK(_calc_라운드기준!M3,_calc_라운드기준!$B3:$AT3,0)+COUNTIFS(_calc_라운드기준!$B3:$AT3,_calc_라운드기준!M3,$B$1:$AT$1,"&lt;"&amp;12))-(RANK(M3,$B3:$AT3,0)+COUNTIFS($B3:$AT3,M3,$B$1:$AT$1,"&lt;"&amp;12))</f>
        <v>22</v>
      </c>
      <c r="BG3">
        <f>(RANK(_calc_라운드기준!N3,_calc_라운드기준!$B3:$AT3,0)+COUNTIFS(_calc_라운드기준!$B3:$AT3,_calc_라운드기준!N3,$B$1:$AT$1,"&lt;"&amp;13))-(RANK(N3,$B3:$AT3,0)+COUNTIFS($B3:$AT3,N3,$B$1:$AT$1,"&lt;"&amp;13))</f>
        <v>1</v>
      </c>
      <c r="BH3">
        <f>(RANK(_calc_라운드기준!O3,_calc_라운드기준!$B3:$AT3,0)+COUNTIFS(_calc_라운드기준!$B3:$AT3,_calc_라운드기준!O3,$B$1:$AT$1,"&lt;"&amp;14))-(RANK(O3,$B3:$AT3,0)+COUNTIFS($B3:$AT3,O3,$B$1:$AT$1,"&lt;"&amp;14))</f>
        <v>10</v>
      </c>
      <c r="BI3">
        <f>(RANK(_calc_라운드기준!P3,_calc_라운드기준!$B3:$AT3,0)+COUNTIFS(_calc_라운드기준!$B3:$AT3,_calc_라운드기준!P3,$B$1:$AT$1,"&lt;"&amp;15))-(RANK(P3,$B3:$AT3,0)+COUNTIFS($B3:$AT3,P3,$B$1:$AT$1,"&lt;"&amp;15))</f>
        <v>-20</v>
      </c>
      <c r="BJ3">
        <f>(RANK(_calc_라운드기준!Q3,_calc_라운드기준!$B3:$AT3,0)+COUNTIFS(_calc_라운드기준!$B3:$AT3,_calc_라운드기준!Q3,$B$1:$AT$1,"&lt;"&amp;16))-(RANK(Q3,$B3:$AT3,0)+COUNTIFS($B3:$AT3,Q3,$B$1:$AT$1,"&lt;"&amp;16))</f>
        <v>-3</v>
      </c>
      <c r="BK3">
        <f>(RANK(_calc_라운드기준!R3,_calc_라운드기준!$B3:$AT3,0)+COUNTIFS(_calc_라운드기준!$B3:$AT3,_calc_라운드기준!R3,$B$1:$AT$1,"&lt;"&amp;17))-(RANK(R3,$B3:$AT3,0)+COUNTIFS($B3:$AT3,R3,$B$1:$AT$1,"&lt;"&amp;17))</f>
        <v>0</v>
      </c>
      <c r="BL3">
        <f>(RANK(_calc_라운드기준!S3,_calc_라운드기준!$B3:$AT3,0)+COUNTIFS(_calc_라운드기준!$B3:$AT3,_calc_라운드기준!S3,$B$1:$AT$1,"&lt;"&amp;18))-(RANK(S3,$B3:$AT3,0)+COUNTIFS($B3:$AT3,S3,$B$1:$AT$1,"&lt;"&amp;18))</f>
        <v>-24</v>
      </c>
      <c r="BM3">
        <f>(RANK(_calc_라운드기준!T3,_calc_라운드기준!$B3:$AT3,0)+COUNTIFS(_calc_라운드기준!$B3:$AT3,_calc_라운드기준!T3,$B$1:$AT$1,"&lt;"&amp;19))-(RANK(T3,$B3:$AT3,0)+COUNTIFS($B3:$AT3,T3,$B$1:$AT$1,"&lt;"&amp;19))</f>
        <v>7</v>
      </c>
      <c r="BN3">
        <f>(RANK(_calc_라운드기준!U3,_calc_라운드기준!$B3:$AT3,0)+COUNTIFS(_calc_라운드기준!$B3:$AT3,_calc_라운드기준!U3,$B$1:$AT$1,"&lt;"&amp;20))-(RANK(U3,$B3:$AT3,0)+COUNTIFS($B3:$AT3,U3,$B$1:$AT$1,"&lt;"&amp;20))</f>
        <v>-4</v>
      </c>
      <c r="BO3">
        <f>(RANK(_calc_라운드기준!V3,_calc_라운드기준!$B3:$AT3,0)+COUNTIFS(_calc_라운드기준!$B3:$AT3,_calc_라운드기준!V3,$B$1:$AT$1,"&lt;"&amp;21))-(RANK(V3,$B3:$AT3,0)+COUNTIFS($B3:$AT3,V3,$B$1:$AT$1,"&lt;"&amp;21))</f>
        <v>28</v>
      </c>
      <c r="BP3">
        <f>(RANK(_calc_라운드기준!W3,_calc_라운드기준!$B3:$AT3,0)+COUNTIFS(_calc_라운드기준!$B3:$AT3,_calc_라운드기준!W3,$B$1:$AT$1,"&lt;"&amp;22))-(RANK(W3,$B3:$AT3,0)+COUNTIFS($B3:$AT3,W3,$B$1:$AT$1,"&lt;"&amp;22))</f>
        <v>4</v>
      </c>
      <c r="BQ3">
        <f>(RANK(_calc_라운드기준!X3,_calc_라운드기준!$B3:$AT3,0)+COUNTIFS(_calc_라운드기준!$B3:$AT3,_calc_라운드기준!X3,$B$1:$AT$1,"&lt;"&amp;23))-(RANK(X3,$B3:$AT3,0)+COUNTIFS($B3:$AT3,X3,$B$1:$AT$1,"&lt;"&amp;23))</f>
        <v>9</v>
      </c>
      <c r="BR3">
        <f>(RANK(_calc_라운드기준!Y3,_calc_라운드기준!$B3:$AT3,0)+COUNTIFS(_calc_라운드기준!$B3:$AT3,_calc_라운드기준!Y3,$B$1:$AT$1,"&lt;"&amp;24))-(RANK(Y3,$B3:$AT3,0)+COUNTIFS($B3:$AT3,Y3,$B$1:$AT$1,"&lt;"&amp;24))</f>
        <v>-13</v>
      </c>
      <c r="BS3">
        <f>(RANK(_calc_라운드기준!Z3,_calc_라운드기준!$B3:$AT3,0)+COUNTIFS(_calc_라운드기준!$B3:$AT3,_calc_라운드기준!Z3,$B$1:$AT$1,"&lt;"&amp;25))-(RANK(Z3,$B3:$AT3,0)+COUNTIFS($B3:$AT3,Z3,$B$1:$AT$1,"&lt;"&amp;25))</f>
        <v>-12</v>
      </c>
      <c r="BT3">
        <f>(RANK(_calc_라운드기준!AA3,_calc_라운드기준!$B3:$AT3,0)+COUNTIFS(_calc_라운드기준!$B3:$AT3,_calc_라운드기준!AA3,$B$1:$AT$1,"&lt;"&amp;26))-(RANK(AA3,$B3:$AT3,0)+COUNTIFS($B3:$AT3,AA3,$B$1:$AT$1,"&lt;"&amp;26))</f>
        <v>18</v>
      </c>
      <c r="BU3">
        <f>(RANK(_calc_라운드기준!AB3,_calc_라운드기준!$B3:$AT3,0)+COUNTIFS(_calc_라운드기준!$B3:$AT3,_calc_라운드기준!AB3,$B$1:$AT$1,"&lt;"&amp;27))-(RANK(AB3,$B3:$AT3,0)+COUNTIFS($B3:$AT3,AB3,$B$1:$AT$1,"&lt;"&amp;27))</f>
        <v>-8</v>
      </c>
      <c r="BV3">
        <f>(RANK(_calc_라운드기준!AC3,_calc_라운드기준!$B3:$AT3,0)+COUNTIFS(_calc_라운드기준!$B3:$AT3,_calc_라운드기준!AC3,$B$1:$AT$1,"&lt;"&amp;28))-(RANK(AC3,$B3:$AT3,0)+COUNTIFS($B3:$AT3,AC3,$B$1:$AT$1,"&lt;"&amp;28))</f>
        <v>-2</v>
      </c>
      <c r="BW3">
        <f>(RANK(_calc_라운드기준!AD3,_calc_라운드기준!$B3:$AT3,0)+COUNTIFS(_calc_라운드기준!$B3:$AT3,_calc_라운드기준!AD3,$B$1:$AT$1,"&lt;"&amp;29))-(RANK(AD3,$B3:$AT3,0)+COUNTIFS($B3:$AT3,AD3,$B$1:$AT$1,"&lt;"&amp;29))</f>
        <v>-1</v>
      </c>
      <c r="BX3">
        <f>(RANK(_calc_라운드기준!AE3,_calc_라운드기준!$B3:$AT3,0)+COUNTIFS(_calc_라운드기준!$B3:$AT3,_calc_라운드기준!AE3,$B$1:$AT$1,"&lt;"&amp;30))-(RANK(AE3,$B3:$AT3,0)+COUNTIFS($B3:$AT3,AE3,$B$1:$AT$1,"&lt;"&amp;30))</f>
        <v>8</v>
      </c>
      <c r="BY3">
        <f>(RANK(_calc_라운드기준!AF3,_calc_라운드기준!$B3:$AT3,0)+COUNTIFS(_calc_라운드기준!$B3:$AT3,_calc_라운드기준!AF3,$B$1:$AT$1,"&lt;"&amp;31))-(RANK(AF3,$B3:$AT3,0)+COUNTIFS($B3:$AT3,AF3,$B$1:$AT$1,"&lt;"&amp;31))</f>
        <v>-8</v>
      </c>
      <c r="BZ3">
        <f>(RANK(_calc_라운드기준!AG3,_calc_라운드기준!$B3:$AT3,0)+COUNTIFS(_calc_라운드기준!$B3:$AT3,_calc_라운드기준!AG3,$B$1:$AT$1,"&lt;"&amp;32))-(RANK(AG3,$B3:$AT3,0)+COUNTIFS($B3:$AT3,AG3,$B$1:$AT$1,"&lt;"&amp;32))</f>
        <v>-7</v>
      </c>
      <c r="CA3">
        <f>(RANK(_calc_라운드기준!AH3,_calc_라운드기준!$B3:$AT3,0)+COUNTIFS(_calc_라운드기준!$B3:$AT3,_calc_라운드기준!AH3,$B$1:$AT$1,"&lt;"&amp;33))-(RANK(AH3,$B3:$AT3,0)+COUNTIFS($B3:$AT3,AH3,$B$1:$AT$1,"&lt;"&amp;33))</f>
        <v>6</v>
      </c>
      <c r="CB3">
        <f>(RANK(_calc_라운드기준!AI3,_calc_라운드기준!$B3:$AT3,0)+COUNTIFS(_calc_라운드기준!$B3:$AT3,_calc_라운드기준!AI3,$B$1:$AT$1,"&lt;"&amp;34))-(RANK(AI3,$B3:$AT3,0)+COUNTIFS($B3:$AT3,AI3,$B$1:$AT$1,"&lt;"&amp;34))</f>
        <v>5</v>
      </c>
      <c r="CC3">
        <f>(RANK(_calc_라운드기준!AJ3,_calc_라운드기준!$B3:$AT3,0)+COUNTIFS(_calc_라운드기준!$B3:$AT3,_calc_라운드기준!AJ3,$B$1:$AT$1,"&lt;"&amp;35))-(RANK(AJ3,$B3:$AT3,0)+COUNTIFS($B3:$AT3,AJ3,$B$1:$AT$1,"&lt;"&amp;35))</f>
        <v>19</v>
      </c>
      <c r="CD3">
        <f>(RANK(_calc_라운드기준!AK3,_calc_라운드기준!$B3:$AT3,0)+COUNTIFS(_calc_라운드기준!$B3:$AT3,_calc_라운드기준!AK3,$B$1:$AT$1,"&lt;"&amp;36))-(RANK(AK3,$B3:$AT3,0)+COUNTIFS($B3:$AT3,AK3,$B$1:$AT$1,"&lt;"&amp;36))</f>
        <v>-9</v>
      </c>
      <c r="CE3">
        <f>(RANK(_calc_라운드기준!AL3,_calc_라운드기준!$B3:$AT3,0)+COUNTIFS(_calc_라운드기준!$B3:$AT3,_calc_라운드기준!AL3,$B$1:$AT$1,"&lt;"&amp;37))-(RANK(AL3,$B3:$AT3,0)+COUNTIFS($B3:$AT3,AL3,$B$1:$AT$1,"&lt;"&amp;37))</f>
        <v>16</v>
      </c>
      <c r="CF3">
        <f>(RANK(_calc_라운드기준!AM3,_calc_라운드기준!$B3:$AT3,0)+COUNTIFS(_calc_라운드기준!$B3:$AT3,_calc_라운드기준!AM3,$B$1:$AT$1,"&lt;"&amp;38))-(RANK(AM3,$B3:$AT3,0)+COUNTIFS($B3:$AT3,AM3,$B$1:$AT$1,"&lt;"&amp;38))</f>
        <v>5</v>
      </c>
      <c r="CG3">
        <f>(RANK(_calc_라운드기준!AN3,_calc_라운드기준!$B3:$AT3,0)+COUNTIFS(_calc_라운드기준!$B3:$AT3,_calc_라운드기준!AN3,$B$1:$AT$1,"&lt;"&amp;39))-(RANK(AN3,$B3:$AT3,0)+COUNTIFS($B3:$AT3,AN3,$B$1:$AT$1,"&lt;"&amp;39))</f>
        <v>-8</v>
      </c>
      <c r="CH3">
        <f>(RANK(_calc_라운드기준!AO3,_calc_라운드기준!$B3:$AT3,0)+COUNTIFS(_calc_라운드기준!$B3:$AT3,_calc_라운드기준!AO3,$B$1:$AT$1,"&lt;"&amp;40))-(RANK(AO3,$B3:$AT3,0)+COUNTIFS($B3:$AT3,AO3,$B$1:$AT$1,"&lt;"&amp;40))</f>
        <v>27</v>
      </c>
      <c r="CI3">
        <f>(RANK(_calc_라운드기준!AP3,_calc_라운드기준!$B3:$AT3,0)+COUNTIFS(_calc_라운드기준!$B3:$AT3,_calc_라운드기준!AP3,$B$1:$AT$1,"&lt;"&amp;41))-(RANK(AP3,$B3:$AT3,0)+COUNTIFS($B3:$AT3,AP3,$B$1:$AT$1,"&lt;"&amp;41))</f>
        <v>-20</v>
      </c>
      <c r="CJ3">
        <f>(RANK(_calc_라운드기준!AQ3,_calc_라운드기준!$B3:$AT3,0)+COUNTIFS(_calc_라운드기준!$B3:$AT3,_calc_라운드기준!AQ3,$B$1:$AT$1,"&lt;"&amp;42))-(RANK(AQ3,$B3:$AT3,0)+COUNTIFS($B3:$AT3,AQ3,$B$1:$AT$1,"&lt;"&amp;42))</f>
        <v>-20</v>
      </c>
      <c r="CK3">
        <f>(RANK(_calc_라운드기준!AR3,_calc_라운드기준!$B3:$AT3,0)+COUNTIFS(_calc_라운드기준!$B3:$AT3,_calc_라운드기준!AR3,$B$1:$AT$1,"&lt;"&amp;43))-(RANK(AR3,$B3:$AT3,0)+COUNTIFS($B3:$AT3,AR3,$B$1:$AT$1,"&lt;"&amp;43))</f>
        <v>-1</v>
      </c>
      <c r="CL3">
        <f>(RANK(_calc_라운드기준!AS3,_calc_라운드기준!$B3:$AT3,0)+COUNTIFS(_calc_라운드기준!$B3:$AT3,_calc_라운드기준!AS3,$B$1:$AT$1,"&lt;"&amp;44))-(RANK(AS3,$B3:$AT3,0)+COUNTIFS($B3:$AT3,AS3,$B$1:$AT$1,"&lt;"&amp;44))</f>
        <v>-7</v>
      </c>
      <c r="CM3">
        <f>(RANK(_calc_라운드기준!AT3,_calc_라운드기준!$B3:$AT3,0)+COUNTIFS(_calc_라운드기준!$B3:$AT3,_calc_라운드기준!AT3,$B$1:$AT$1,"&lt;"&amp;45))-(RANK(AT3,$B3:$AT3,0)+COUNTIFS($B3:$AT3,AT3,$B$1:$AT$1,"&lt;"&amp;45))</f>
        <v>15</v>
      </c>
      <c r="CN3">
        <f t="shared" si="0"/>
        <v>40</v>
      </c>
      <c r="CO3">
        <f t="shared" si="1"/>
        <v>45</v>
      </c>
      <c r="CP3">
        <f t="shared" si="2"/>
        <v>14</v>
      </c>
      <c r="CQ3">
        <f t="shared" si="3"/>
        <v>36</v>
      </c>
      <c r="CR3">
        <f t="shared" si="4"/>
        <v>24</v>
      </c>
      <c r="CS3">
        <f t="shared" si="5"/>
        <v>3</v>
      </c>
      <c r="CT3">
        <f t="shared" si="6"/>
        <v>5</v>
      </c>
      <c r="CU3">
        <f t="shared" si="7"/>
        <v>37</v>
      </c>
      <c r="CV3">
        <f t="shared" si="8"/>
        <v>28</v>
      </c>
      <c r="CW3">
        <f t="shared" si="9"/>
        <v>29</v>
      </c>
      <c r="CX3">
        <f t="shared" si="10"/>
        <v>10</v>
      </c>
      <c r="CY3">
        <f t="shared" si="11"/>
        <v>4</v>
      </c>
      <c r="CZ3">
        <f t="shared" si="12"/>
        <v>20</v>
      </c>
      <c r="DA3">
        <f t="shared" si="13"/>
        <v>11</v>
      </c>
      <c r="DB3">
        <f t="shared" si="14"/>
        <v>41</v>
      </c>
      <c r="DC3">
        <f t="shared" si="15"/>
        <v>26</v>
      </c>
      <c r="DD3">
        <f t="shared" si="16"/>
        <v>21</v>
      </c>
      <c r="DE3">
        <f t="shared" si="17"/>
        <v>44</v>
      </c>
      <c r="DF3">
        <f t="shared" si="18"/>
        <v>15</v>
      </c>
      <c r="DG3">
        <f t="shared" si="19"/>
        <v>27</v>
      </c>
      <c r="DH3">
        <f t="shared" si="20"/>
        <v>1</v>
      </c>
      <c r="DI3">
        <f t="shared" si="21"/>
        <v>19</v>
      </c>
      <c r="DJ3">
        <f t="shared" si="22"/>
        <v>12</v>
      </c>
      <c r="DK3">
        <f t="shared" si="23"/>
        <v>39</v>
      </c>
      <c r="DL3">
        <f t="shared" si="24"/>
        <v>38</v>
      </c>
      <c r="DM3">
        <f t="shared" si="25"/>
        <v>7</v>
      </c>
      <c r="DN3">
        <f t="shared" si="26"/>
        <v>32</v>
      </c>
      <c r="DO3">
        <f t="shared" si="27"/>
        <v>25</v>
      </c>
      <c r="DP3">
        <f t="shared" si="28"/>
        <v>22</v>
      </c>
      <c r="DQ3">
        <f t="shared" si="29"/>
        <v>13</v>
      </c>
      <c r="DR3">
        <f t="shared" si="30"/>
        <v>33</v>
      </c>
      <c r="DS3">
        <f t="shared" si="31"/>
        <v>30</v>
      </c>
      <c r="DT3">
        <f t="shared" si="32"/>
        <v>16</v>
      </c>
      <c r="DU3">
        <f t="shared" si="33"/>
        <v>17</v>
      </c>
      <c r="DV3">
        <f t="shared" si="34"/>
        <v>6</v>
      </c>
      <c r="DW3">
        <f t="shared" si="35"/>
        <v>35</v>
      </c>
      <c r="DX3">
        <f t="shared" si="36"/>
        <v>8</v>
      </c>
      <c r="DY3">
        <f t="shared" si="37"/>
        <v>18</v>
      </c>
      <c r="DZ3">
        <f t="shared" si="38"/>
        <v>34</v>
      </c>
      <c r="EA3">
        <f t="shared" si="39"/>
        <v>2</v>
      </c>
      <c r="EB3">
        <f t="shared" si="40"/>
        <v>42</v>
      </c>
      <c r="EC3">
        <f t="shared" si="41"/>
        <v>43</v>
      </c>
      <c r="ED3">
        <f t="shared" si="42"/>
        <v>23</v>
      </c>
      <c r="EE3">
        <f t="shared" si="43"/>
        <v>31</v>
      </c>
      <c r="EF3">
        <f t="shared" si="44"/>
        <v>9</v>
      </c>
    </row>
    <row r="4" spans="1:136" ht="16.5" customHeight="1">
      <c r="A4">
        <f>_calc_라운드기준!A4</f>
        <v>1242</v>
      </c>
      <c r="B4">
        <f>INDEX(_calc_누적빈도!B:B,$A4)-INDEX(_calc_누적빈도!B:B,$A4-기준200회_후보!$B$1)</f>
        <v>24</v>
      </c>
      <c r="C4">
        <f>INDEX(_calc_누적빈도!C:C,$A4)-INDEX(_calc_누적빈도!C:C,$A4-기준200회_후보!$B$1)</f>
        <v>16</v>
      </c>
      <c r="D4">
        <f>INDEX(_calc_누적빈도!D:D,$A4)-INDEX(_calc_누적빈도!D:D,$A4-기준200회_후보!$B$1)</f>
        <v>34</v>
      </c>
      <c r="E4">
        <f>INDEX(_calc_누적빈도!E:E,$A4)-INDEX(_calc_누적빈도!E:E,$A4-기준200회_후보!$B$1)</f>
        <v>22</v>
      </c>
      <c r="F4">
        <f>INDEX(_calc_누적빈도!F:F,$A4)-INDEX(_calc_누적빈도!F:F,$A4-기준200회_후보!$B$1)</f>
        <v>17</v>
      </c>
      <c r="G4">
        <f>INDEX(_calc_누적빈도!G:G,$A4)-INDEX(_calc_누적빈도!G:G,$A4-기준200회_후보!$B$1)</f>
        <v>35</v>
      </c>
      <c r="H4">
        <f>INDEX(_calc_누적빈도!H:H,$A4)-INDEX(_calc_누적빈도!H:H,$A4-기준200회_후보!$B$1)</f>
        <v>34</v>
      </c>
      <c r="I4">
        <f>INDEX(_calc_누적빈도!I:I,$A4)-INDEX(_calc_누적빈도!I:I,$A4-기준200회_후보!$B$1)</f>
        <v>22</v>
      </c>
      <c r="J4">
        <f>INDEX(_calc_누적빈도!J:J,$A4)-INDEX(_calc_누적빈도!J:J,$A4-기준200회_후보!$B$1)</f>
        <v>23</v>
      </c>
      <c r="K4">
        <f>INDEX(_calc_누적빈도!K:K,$A4)-INDEX(_calc_누적빈도!K:K,$A4-기준200회_후보!$B$1)</f>
        <v>22</v>
      </c>
      <c r="L4">
        <f>INDEX(_calc_누적빈도!L:L,$A4)-INDEX(_calc_누적빈도!L:L,$A4-기준200회_후보!$B$1)</f>
        <v>25</v>
      </c>
      <c r="M4">
        <f>INDEX(_calc_누적빈도!M:M,$A4)-INDEX(_calc_누적빈도!M:M,$A4-기준200회_후보!$B$1)</f>
        <v>29</v>
      </c>
      <c r="N4">
        <f>INDEX(_calc_누적빈도!N:N,$A4)-INDEX(_calc_누적빈도!N:N,$A4-기준200회_후보!$B$1)</f>
        <v>35</v>
      </c>
      <c r="O4">
        <f>INDEX(_calc_누적빈도!O:O,$A4)-INDEX(_calc_누적빈도!O:O,$A4-기준200회_후보!$B$1)</f>
        <v>24</v>
      </c>
      <c r="P4">
        <f>INDEX(_calc_누적빈도!P:P,$A4)-INDEX(_calc_누적빈도!P:P,$A4-기준200회_후보!$B$1)</f>
        <v>28</v>
      </c>
      <c r="Q4">
        <f>INDEX(_calc_누적빈도!Q:Q,$A4)-INDEX(_calc_누적빈도!Q:Q,$A4-기준200회_후보!$B$1)</f>
        <v>32</v>
      </c>
      <c r="R4">
        <f>INDEX(_calc_누적빈도!R:R,$A4)-INDEX(_calc_누적빈도!R:R,$A4-기준200회_후보!$B$1)</f>
        <v>22</v>
      </c>
      <c r="S4">
        <f>INDEX(_calc_누적빈도!S:S,$A4)-INDEX(_calc_누적빈도!S:S,$A4-기준200회_후보!$B$1)</f>
        <v>23</v>
      </c>
      <c r="T4">
        <f>INDEX(_calc_누적빈도!T:T,$A4)-INDEX(_calc_누적빈도!T:T,$A4-기준200회_후보!$B$1)</f>
        <v>34</v>
      </c>
      <c r="U4">
        <f>INDEX(_calc_누적빈도!U:U,$A4)-INDEX(_calc_누적빈도!U:U,$A4-기준200회_후보!$B$1)</f>
        <v>28</v>
      </c>
      <c r="V4">
        <f>INDEX(_calc_누적빈도!V:V,$A4)-INDEX(_calc_누적빈도!V:V,$A4-기준200회_후보!$B$1)</f>
        <v>29</v>
      </c>
      <c r="W4">
        <f>INDEX(_calc_누적빈도!W:W,$A4)-INDEX(_calc_누적빈도!W:W,$A4-기준200회_후보!$B$1)</f>
        <v>26</v>
      </c>
      <c r="X4">
        <f>INDEX(_calc_누적빈도!X:X,$A4)-INDEX(_calc_누적빈도!X:X,$A4-기준200회_후보!$B$1)</f>
        <v>25</v>
      </c>
      <c r="Y4">
        <f>INDEX(_calc_누적빈도!Y:Y,$A4)-INDEX(_calc_누적빈도!Y:Y,$A4-기준200회_후보!$B$1)</f>
        <v>28</v>
      </c>
      <c r="Z4">
        <f>INDEX(_calc_누적빈도!Z:Z,$A4)-INDEX(_calc_누적빈도!Z:Z,$A4-기준200회_후보!$B$1)</f>
        <v>20</v>
      </c>
      <c r="AA4">
        <f>INDEX(_calc_누적빈도!AA:AA,$A4)-INDEX(_calc_누적빈도!AA:AA,$A4-기준200회_후보!$B$1)</f>
        <v>27</v>
      </c>
      <c r="AB4">
        <f>INDEX(_calc_누적빈도!AB:AB,$A4)-INDEX(_calc_누적빈도!AB:AB,$A4-기준200회_후보!$B$1)</f>
        <v>30</v>
      </c>
      <c r="AC4">
        <f>INDEX(_calc_누적빈도!AC:AC,$A4)-INDEX(_calc_누적빈도!AC:AC,$A4-기준200회_후보!$B$1)</f>
        <v>32</v>
      </c>
      <c r="AD4">
        <f>INDEX(_calc_누적빈도!AD:AD,$A4)-INDEX(_calc_누적빈도!AD:AD,$A4-기준200회_후보!$B$1)</f>
        <v>24</v>
      </c>
      <c r="AE4">
        <f>INDEX(_calc_누적빈도!AE:AE,$A4)-INDEX(_calc_누적빈도!AE:AE,$A4-기준200회_후보!$B$1)</f>
        <v>34</v>
      </c>
      <c r="AF4">
        <f>INDEX(_calc_누적빈도!AF:AF,$A4)-INDEX(_calc_누적빈도!AF:AF,$A4-기준200회_후보!$B$1)</f>
        <v>30</v>
      </c>
      <c r="AG4">
        <f>INDEX(_calc_누적빈도!AG:AG,$A4)-INDEX(_calc_누적빈도!AG:AG,$A4-기준200회_후보!$B$1)</f>
        <v>27</v>
      </c>
      <c r="AH4">
        <f>INDEX(_calc_누적빈도!AH:AH,$A4)-INDEX(_calc_누적빈도!AH:AH,$A4-기준200회_후보!$B$1)</f>
        <v>31</v>
      </c>
      <c r="AI4">
        <f>INDEX(_calc_누적빈도!AI:AI,$A4)-INDEX(_calc_누적빈도!AI:AI,$A4-기준200회_후보!$B$1)</f>
        <v>26</v>
      </c>
      <c r="AJ4">
        <f>INDEX(_calc_누적빈도!AJ:AJ,$A4)-INDEX(_calc_누적빈도!AJ:AJ,$A4-기준200회_후보!$B$1)</f>
        <v>30</v>
      </c>
      <c r="AK4">
        <f>INDEX(_calc_누적빈도!AK:AK,$A4)-INDEX(_calc_누적빈도!AK:AK,$A4-기준200회_후보!$B$1)</f>
        <v>25</v>
      </c>
      <c r="AL4">
        <f>INDEX(_calc_누적빈도!AL:AL,$A4)-INDEX(_calc_누적빈도!AL:AL,$A4-기준200회_후보!$B$1)</f>
        <v>29</v>
      </c>
      <c r="AM4">
        <f>INDEX(_calc_누적빈도!AM:AM,$A4)-INDEX(_calc_누적빈도!AM:AM,$A4-기준200회_후보!$B$1)</f>
        <v>35</v>
      </c>
      <c r="AN4">
        <f>INDEX(_calc_누적빈도!AN:AN,$A4)-INDEX(_calc_누적빈도!AN:AN,$A4-기준200회_후보!$B$1)</f>
        <v>19</v>
      </c>
      <c r="AO4">
        <f>INDEX(_calc_누적빈도!AO:AO,$A4)-INDEX(_calc_누적빈도!AO:AO,$A4-기준200회_후보!$B$1)</f>
        <v>30</v>
      </c>
      <c r="AP4">
        <f>INDEX(_calc_누적빈도!AP:AP,$A4)-INDEX(_calc_누적빈도!AP:AP,$A4-기준200회_후보!$B$1)</f>
        <v>20</v>
      </c>
      <c r="AQ4">
        <f>INDEX(_calc_누적빈도!AQ:AQ,$A4)-INDEX(_calc_누적빈도!AQ:AQ,$A4-기준200회_후보!$B$1)</f>
        <v>21</v>
      </c>
      <c r="AR4">
        <f>INDEX(_calc_누적빈도!AR:AR,$A4)-INDEX(_calc_누적빈도!AR:AR,$A4-기준200회_후보!$B$1)</f>
        <v>20</v>
      </c>
      <c r="AS4">
        <f>INDEX(_calc_누적빈도!AS:AS,$A4)-INDEX(_calc_누적빈도!AS:AS,$A4-기준200회_후보!$B$1)</f>
        <v>25</v>
      </c>
      <c r="AT4">
        <f>INDEX(_calc_누적빈도!AT:AT,$A4)-INDEX(_calc_누적빈도!AT:AT,$A4-기준200회_후보!$B$1)</f>
        <v>28</v>
      </c>
      <c r="AU4">
        <f>(RANK(_calc_라운드기준!B4,_calc_라운드기준!$B4:$AT4,0)+COUNTIFS(_calc_라운드기준!$B4:$AT4,_calc_라운드기준!B4,$B$1:$AT$1,"&lt;"&amp;1))-(RANK(B4,$B4:$AT4,0)+COUNTIFS($B4:$AT4,B4,$B$1:$AT$1,"&lt;"&amp;1))</f>
        <v>-21</v>
      </c>
      <c r="AV4">
        <f>(RANK(_calc_라운드기준!C4,_calc_라운드기준!$B4:$AT4,0)+COUNTIFS(_calc_라운드기준!$B4:$AT4,_calc_라운드기준!C4,$B$1:$AT$1,"&lt;"&amp;2))-(RANK(C4,$B4:$AT4,0)+COUNTIFS($B4:$AT4,C4,$B$1:$AT$1,"&lt;"&amp;2))</f>
        <v>-24</v>
      </c>
      <c r="AW4">
        <f>(RANK(_calc_라운드기준!D4,_calc_라운드기준!$B4:$AT4,0)+COUNTIFS(_calc_라운드기준!$B4:$AT4,_calc_라운드기준!D4,$B$1:$AT$1,"&lt;"&amp;3))-(RANK(D4,$B4:$AT4,0)+COUNTIFS($B4:$AT4,D4,$B$1:$AT$1,"&lt;"&amp;3))</f>
        <v>7</v>
      </c>
      <c r="AX4">
        <f>(RANK(_calc_라운드기준!E4,_calc_라운드기준!$B4:$AT4,0)+COUNTIFS(_calc_라운드기준!$B4:$AT4,_calc_라운드기준!E4,$B$1:$AT$1,"&lt;"&amp;4))-(RANK(E4,$B4:$AT4,0)+COUNTIFS($B4:$AT4,E4,$B$1:$AT$1,"&lt;"&amp;4))</f>
        <v>2</v>
      </c>
      <c r="AY4">
        <f>(RANK(_calc_라운드기준!F4,_calc_라운드기준!$B4:$AT4,0)+COUNTIFS(_calc_라운드기준!$B4:$AT4,_calc_라운드기준!F4,$B$1:$AT$1,"&lt;"&amp;5))-(RANK(F4,$B4:$AT4,0)+COUNTIFS($B4:$AT4,F4,$B$1:$AT$1,"&lt;"&amp;5))</f>
        <v>-1</v>
      </c>
      <c r="AZ4">
        <f>(RANK(_calc_라운드기준!G4,_calc_라운드기준!$B4:$AT4,0)+COUNTIFS(_calc_라운드기준!$B4:$AT4,_calc_라운드기준!G4,$B$1:$AT$1,"&lt;"&amp;6))-(RANK(G4,$B4:$AT4,0)+COUNTIFS($B4:$AT4,G4,$B$1:$AT$1,"&lt;"&amp;6))</f>
        <v>21</v>
      </c>
      <c r="BA4">
        <f>(RANK(_calc_라운드기준!H4,_calc_라운드기준!$B4:$AT4,0)+COUNTIFS(_calc_라운드기준!$B4:$AT4,_calc_라운드기준!H4,$B$1:$AT$1,"&lt;"&amp;7))-(RANK(H4,$B4:$AT4,0)+COUNTIFS($B4:$AT4,H4,$B$1:$AT$1,"&lt;"&amp;7))</f>
        <v>18</v>
      </c>
      <c r="BB4">
        <f>(RANK(_calc_라운드기준!I4,_calc_라운드기준!$B4:$AT4,0)+COUNTIFS(_calc_라운드기준!$B4:$AT4,_calc_라운드기준!I4,$B$1:$AT$1,"&lt;"&amp;8))-(RANK(I4,$B4:$AT4,0)+COUNTIFS($B4:$AT4,I4,$B$1:$AT$1,"&lt;"&amp;8))</f>
        <v>-12</v>
      </c>
      <c r="BC4">
        <f>(RANK(_calc_라운드기준!J4,_calc_라운드기준!$B4:$AT4,0)+COUNTIFS(_calc_라운드기준!$B4:$AT4,_calc_라운드기준!J4,$B$1:$AT$1,"&lt;"&amp;9))-(RANK(J4,$B4:$AT4,0)+COUNTIFS($B4:$AT4,J4,$B$1:$AT$1,"&lt;"&amp;9))</f>
        <v>-8</v>
      </c>
      <c r="BD4">
        <f>(RANK(_calc_라운드기준!K4,_calc_라운드기준!$B4:$AT4,0)+COUNTIFS(_calc_라운드기준!$B4:$AT4,_calc_라운드기준!K4,$B$1:$AT$1,"&lt;"&amp;10))-(RANK(K4,$B4:$AT4,0)+COUNTIFS($B4:$AT4,K4,$B$1:$AT$1,"&lt;"&amp;10))</f>
        <v>-11</v>
      </c>
      <c r="BE4">
        <f>(RANK(_calc_라운드기준!L4,_calc_라운드기준!$B4:$AT4,0)+COUNTIFS(_calc_라운드기준!$B4:$AT4,_calc_라운드기준!L4,$B$1:$AT$1,"&lt;"&amp;11))-(RANK(L4,$B4:$AT4,0)+COUNTIFS($B4:$AT4,L4,$B$1:$AT$1,"&lt;"&amp;11))</f>
        <v>12</v>
      </c>
      <c r="BF4">
        <f>(RANK(_calc_라운드기준!M4,_calc_라운드기준!$B4:$AT4,0)+COUNTIFS(_calc_라운드기준!$B4:$AT4,_calc_라운드기준!M4,$B$1:$AT$1,"&lt;"&amp;12))-(RANK(M4,$B4:$AT4,0)+COUNTIFS($B4:$AT4,M4,$B$1:$AT$1,"&lt;"&amp;12))</f>
        <v>24</v>
      </c>
      <c r="BG4">
        <f>(RANK(_calc_라운드기준!N4,_calc_라운드기준!$B4:$AT4,0)+COUNTIFS(_calc_라운드기준!$B4:$AT4,_calc_라운드기준!N4,$B$1:$AT$1,"&lt;"&amp;13))-(RANK(N4,$B4:$AT4,0)+COUNTIFS($B4:$AT4,N4,$B$1:$AT$1,"&lt;"&amp;13))</f>
        <v>0</v>
      </c>
      <c r="BH4">
        <f>(RANK(_calc_라운드기준!O4,_calc_라운드기준!$B4:$AT4,0)+COUNTIFS(_calc_라운드기준!$B4:$AT4,_calc_라운드기준!O4,$B$1:$AT$1,"&lt;"&amp;14))-(RANK(O4,$B4:$AT4,0)+COUNTIFS($B4:$AT4,O4,$B$1:$AT$1,"&lt;"&amp;14))</f>
        <v>14</v>
      </c>
      <c r="BI4">
        <f>(RANK(_calc_라운드기준!P4,_calc_라운드기준!$B4:$AT4,0)+COUNTIFS(_calc_라운드기준!$B4:$AT4,_calc_라운드기준!P4,$B$1:$AT$1,"&lt;"&amp;15))-(RANK(P4,$B4:$AT4,0)+COUNTIFS($B4:$AT4,P4,$B$1:$AT$1,"&lt;"&amp;15))</f>
        <v>-17</v>
      </c>
      <c r="BJ4">
        <f>(RANK(_calc_라운드기준!Q4,_calc_라운드기준!$B4:$AT4,0)+COUNTIFS(_calc_라운드기준!$B4:$AT4,_calc_라운드기준!Q4,$B$1:$AT$1,"&lt;"&amp;16))-(RANK(Q4,$B4:$AT4,0)+COUNTIFS($B4:$AT4,Q4,$B$1:$AT$1,"&lt;"&amp;16))</f>
        <v>-3</v>
      </c>
      <c r="BK4">
        <f>(RANK(_calc_라운드기준!R4,_calc_라운드기준!$B4:$AT4,0)+COUNTIFS(_calc_라운드기준!$B4:$AT4,_calc_라운드기준!R4,$B$1:$AT$1,"&lt;"&amp;17))-(RANK(R4,$B4:$AT4,0)+COUNTIFS($B4:$AT4,R4,$B$1:$AT$1,"&lt;"&amp;17))</f>
        <v>2</v>
      </c>
      <c r="BL4">
        <f>(RANK(_calc_라운드기준!S4,_calc_라운드기준!$B4:$AT4,0)+COUNTIFS(_calc_라운드기준!$B4:$AT4,_calc_라운드기준!S4,$B$1:$AT$1,"&lt;"&amp;18))-(RANK(S4,$B4:$AT4,0)+COUNTIFS($B4:$AT4,S4,$B$1:$AT$1,"&lt;"&amp;18))</f>
        <v>-22</v>
      </c>
      <c r="BM4">
        <f>(RANK(_calc_라운드기준!T4,_calc_라운드기준!$B4:$AT4,0)+COUNTIFS(_calc_라운드기준!$B4:$AT4,_calc_라운드기준!T4,$B$1:$AT$1,"&lt;"&amp;19))-(RANK(T4,$B4:$AT4,0)+COUNTIFS($B4:$AT4,T4,$B$1:$AT$1,"&lt;"&amp;19))</f>
        <v>7</v>
      </c>
      <c r="BN4">
        <f>(RANK(_calc_라운드기준!U4,_calc_라운드기준!$B4:$AT4,0)+COUNTIFS(_calc_라운드기준!$B4:$AT4,_calc_라운드기준!U4,$B$1:$AT$1,"&lt;"&amp;20))-(RANK(U4,$B4:$AT4,0)+COUNTIFS($B4:$AT4,U4,$B$1:$AT$1,"&lt;"&amp;20))</f>
        <v>-5</v>
      </c>
      <c r="BO4">
        <f>(RANK(_calc_라운드기준!V4,_calc_라운드기준!$B4:$AT4,0)+COUNTIFS(_calc_라운드기준!$B4:$AT4,_calc_라운드기준!V4,$B$1:$AT$1,"&lt;"&amp;21))-(RANK(V4,$B4:$AT4,0)+COUNTIFS($B4:$AT4,V4,$B$1:$AT$1,"&lt;"&amp;21))</f>
        <v>28</v>
      </c>
      <c r="BP4">
        <f>(RANK(_calc_라운드기준!W4,_calc_라운드기준!$B4:$AT4,0)+COUNTIFS(_calc_라운드기준!$B4:$AT4,_calc_라운드기준!W4,$B$1:$AT$1,"&lt;"&amp;22))-(RANK(W4,$B4:$AT4,0)+COUNTIFS($B4:$AT4,W4,$B$1:$AT$1,"&lt;"&amp;22))</f>
        <v>3</v>
      </c>
      <c r="BQ4">
        <f>(RANK(_calc_라운드기준!X4,_calc_라운드기준!$B4:$AT4,0)+COUNTIFS(_calc_라운드기준!$B4:$AT4,_calc_라운드기준!X4,$B$1:$AT$1,"&lt;"&amp;23))-(RANK(X4,$B4:$AT4,0)+COUNTIFS($B4:$AT4,X4,$B$1:$AT$1,"&lt;"&amp;23))</f>
        <v>1</v>
      </c>
      <c r="BR4">
        <f>(RANK(_calc_라운드기준!Y4,_calc_라운드기준!$B4:$AT4,0)+COUNTIFS(_calc_라운드기준!$B4:$AT4,_calc_라운드기준!Y4,$B$1:$AT$1,"&lt;"&amp;24))-(RANK(Y4,$B4:$AT4,0)+COUNTIFS($B4:$AT4,Y4,$B$1:$AT$1,"&lt;"&amp;24))</f>
        <v>-14</v>
      </c>
      <c r="BS4">
        <f>(RANK(_calc_라운드기준!Z4,_calc_라운드기준!$B4:$AT4,0)+COUNTIFS(_calc_라운드기준!$B4:$AT4,_calc_라운드기준!Z4,$B$1:$AT$1,"&lt;"&amp;25))-(RANK(Z4,$B4:$AT4,0)+COUNTIFS($B4:$AT4,Z4,$B$1:$AT$1,"&lt;"&amp;25))</f>
        <v>-11</v>
      </c>
      <c r="BT4">
        <f>(RANK(_calc_라운드기준!AA4,_calc_라운드기준!$B4:$AT4,0)+COUNTIFS(_calc_라운드기준!$B4:$AT4,_calc_라운드기준!AA4,$B$1:$AT$1,"&lt;"&amp;26))-(RANK(AA4,$B4:$AT4,0)+COUNTIFS($B4:$AT4,AA4,$B$1:$AT$1,"&lt;"&amp;26))</f>
        <v>19</v>
      </c>
      <c r="BU4">
        <f>(RANK(_calc_라운드기준!AB4,_calc_라운드기준!$B4:$AT4,0)+COUNTIFS(_calc_라운드기준!$B4:$AT4,_calc_라운드기준!AB4,$B$1:$AT$1,"&lt;"&amp;27))-(RANK(AB4,$B4:$AT4,0)+COUNTIFS($B4:$AT4,AB4,$B$1:$AT$1,"&lt;"&amp;27))</f>
        <v>-8</v>
      </c>
      <c r="BV4">
        <f>(RANK(_calc_라운드기준!AC4,_calc_라운드기준!$B4:$AT4,0)+COUNTIFS(_calc_라운드기준!$B4:$AT4,_calc_라운드기준!AC4,$B$1:$AT$1,"&lt;"&amp;28))-(RANK(AC4,$B4:$AT4,0)+COUNTIFS($B4:$AT4,AC4,$B$1:$AT$1,"&lt;"&amp;28))</f>
        <v>-2</v>
      </c>
      <c r="BW4">
        <f>(RANK(_calc_라운드기준!AD4,_calc_라운드기준!$B4:$AT4,0)+COUNTIFS(_calc_라운드기준!$B4:$AT4,_calc_라운드기준!AD4,$B$1:$AT$1,"&lt;"&amp;29))-(RANK(AD4,$B4:$AT4,0)+COUNTIFS($B4:$AT4,AD4,$B$1:$AT$1,"&lt;"&amp;29))</f>
        <v>-2</v>
      </c>
      <c r="BX4">
        <f>(RANK(_calc_라운드기준!AE4,_calc_라운드기준!$B4:$AT4,0)+COUNTIFS(_calc_라운드기준!$B4:$AT4,_calc_라운드기준!AE4,$B$1:$AT$1,"&lt;"&amp;30))-(RANK(AE4,$B4:$AT4,0)+COUNTIFS($B4:$AT4,AE4,$B$1:$AT$1,"&lt;"&amp;30))</f>
        <v>8</v>
      </c>
      <c r="BY4">
        <f>(RANK(_calc_라운드기준!AF4,_calc_라운드기준!$B4:$AT4,0)+COUNTIFS(_calc_라운드기준!$B4:$AT4,_calc_라운드기준!AF4,$B$1:$AT$1,"&lt;"&amp;31))-(RANK(AF4,$B4:$AT4,0)+COUNTIFS($B4:$AT4,AF4,$B$1:$AT$1,"&lt;"&amp;31))</f>
        <v>-8</v>
      </c>
      <c r="BZ4">
        <f>(RANK(_calc_라운드기준!AG4,_calc_라운드기준!$B4:$AT4,0)+COUNTIFS(_calc_라운드기준!$B4:$AT4,_calc_라운드기준!AG4,$B$1:$AT$1,"&lt;"&amp;32))-(RANK(AG4,$B4:$AT4,0)+COUNTIFS($B4:$AT4,AG4,$B$1:$AT$1,"&lt;"&amp;32))</f>
        <v>-7</v>
      </c>
      <c r="CA4">
        <f>(RANK(_calc_라운드기준!AH4,_calc_라운드기준!$B4:$AT4,0)+COUNTIFS(_calc_라운드기준!$B4:$AT4,_calc_라운드기준!AH4,$B$1:$AT$1,"&lt;"&amp;33))-(RANK(AH4,$B4:$AT4,0)+COUNTIFS($B4:$AT4,AH4,$B$1:$AT$1,"&lt;"&amp;33))</f>
        <v>7</v>
      </c>
      <c r="CB4">
        <f>(RANK(_calc_라운드기준!AI4,_calc_라운드기준!$B4:$AT4,0)+COUNTIFS(_calc_라운드기준!$B4:$AT4,_calc_라운드기준!AI4,$B$1:$AT$1,"&lt;"&amp;34))-(RANK(AI4,$B4:$AT4,0)+COUNTIFS($B4:$AT4,AI4,$B$1:$AT$1,"&lt;"&amp;34))</f>
        <v>6</v>
      </c>
      <c r="CC4">
        <f>(RANK(_calc_라운드기준!AJ4,_calc_라운드기준!$B4:$AT4,0)+COUNTIFS(_calc_라운드기준!$B4:$AT4,_calc_라운드기준!AJ4,$B$1:$AT$1,"&lt;"&amp;35))-(RANK(AJ4,$B4:$AT4,0)+COUNTIFS($B4:$AT4,AJ4,$B$1:$AT$1,"&lt;"&amp;35))</f>
        <v>19</v>
      </c>
      <c r="CD4">
        <f>(RANK(_calc_라운드기준!AK4,_calc_라운드기준!$B4:$AT4,0)+COUNTIFS(_calc_라운드기준!$B4:$AT4,_calc_라운드기준!AK4,$B$1:$AT$1,"&lt;"&amp;36))-(RANK(AK4,$B4:$AT4,0)+COUNTIFS($B4:$AT4,AK4,$B$1:$AT$1,"&lt;"&amp;36))</f>
        <v>-18</v>
      </c>
      <c r="CE4">
        <f>(RANK(_calc_라운드기준!AL4,_calc_라운드기준!$B4:$AT4,0)+COUNTIFS(_calc_라운드기준!$B4:$AT4,_calc_라운드기준!AL4,$B$1:$AT$1,"&lt;"&amp;37))-(RANK(AL4,$B4:$AT4,0)+COUNTIFS($B4:$AT4,AL4,$B$1:$AT$1,"&lt;"&amp;37))</f>
        <v>16</v>
      </c>
      <c r="CF4">
        <f>(RANK(_calc_라운드기준!AM4,_calc_라운드기준!$B4:$AT4,0)+COUNTIFS(_calc_라운드기준!$B4:$AT4,_calc_라운드기준!AM4,$B$1:$AT$1,"&lt;"&amp;38))-(RANK(AM4,$B4:$AT4,0)+COUNTIFS($B4:$AT4,AM4,$B$1:$AT$1,"&lt;"&amp;38))</f>
        <v>5</v>
      </c>
      <c r="CG4">
        <f>(RANK(_calc_라운드기준!AN4,_calc_라운드기준!$B4:$AT4,0)+COUNTIFS(_calc_라운드기준!$B4:$AT4,_calc_라운드기준!AN4,$B$1:$AT$1,"&lt;"&amp;39))-(RANK(AN4,$B4:$AT4,0)+COUNTIFS($B4:$AT4,AN4,$B$1:$AT$1,"&lt;"&amp;39))</f>
        <v>-25</v>
      </c>
      <c r="CH4">
        <f>(RANK(_calc_라운드기준!AO4,_calc_라운드기준!$B4:$AT4,0)+COUNTIFS(_calc_라운드기준!$B4:$AT4,_calc_라운드기준!AO4,$B$1:$AT$1,"&lt;"&amp;40))-(RANK(AO4,$B4:$AT4,0)+COUNTIFS($B4:$AT4,AO4,$B$1:$AT$1,"&lt;"&amp;40))</f>
        <v>20</v>
      </c>
      <c r="CI4">
        <f>(RANK(_calc_라운드기준!AP4,_calc_라운드기준!$B4:$AT4,0)+COUNTIFS(_calc_라운드기준!$B4:$AT4,_calc_라운드기준!AP4,$B$1:$AT$1,"&lt;"&amp;41))-(RANK(AP4,$B4:$AT4,0)+COUNTIFS($B4:$AT4,AP4,$B$1:$AT$1,"&lt;"&amp;41))</f>
        <v>-6</v>
      </c>
      <c r="CJ4">
        <f>(RANK(_calc_라운드기준!AQ4,_calc_라운드기준!$B4:$AT4,0)+COUNTIFS(_calc_라운드기준!$B4:$AT4,_calc_라운드기준!AQ4,$B$1:$AT$1,"&lt;"&amp;42))-(RANK(AQ4,$B4:$AT4,0)+COUNTIFS($B4:$AT4,AQ4,$B$1:$AT$1,"&lt;"&amp;42))</f>
        <v>-20</v>
      </c>
      <c r="CK4">
        <f>(RANK(_calc_라운드기준!AR4,_calc_라운드기준!$B4:$AT4,0)+COUNTIFS(_calc_라운드기준!$B4:$AT4,_calc_라운드기준!AR4,$B$1:$AT$1,"&lt;"&amp;43))-(RANK(AR4,$B4:$AT4,0)+COUNTIFS($B4:$AT4,AR4,$B$1:$AT$1,"&lt;"&amp;43))</f>
        <v>0</v>
      </c>
      <c r="CL4">
        <f>(RANK(_calc_라운드기준!AS4,_calc_라운드기준!$B4:$AT4,0)+COUNTIFS(_calc_라운드기준!$B4:$AT4,_calc_라운드기준!AS4,$B$1:$AT$1,"&lt;"&amp;44))-(RANK(AS4,$B4:$AT4,0)+COUNTIFS($B4:$AT4,AS4,$B$1:$AT$1,"&lt;"&amp;44))</f>
        <v>-9</v>
      </c>
      <c r="CM4">
        <f>(RANK(_calc_라운드기준!AT4,_calc_라운드기준!$B4:$AT4,0)+COUNTIFS(_calc_라운드기준!$B4:$AT4,_calc_라운드기준!AT4,$B$1:$AT$1,"&lt;"&amp;45))-(RANK(AT4,$B4:$AT4,0)+COUNTIFS($B4:$AT4,AT4,$B$1:$AT$1,"&lt;"&amp;45))</f>
        <v>15</v>
      </c>
      <c r="CN4">
        <f t="shared" si="0"/>
        <v>42</v>
      </c>
      <c r="CO4">
        <f t="shared" si="1"/>
        <v>44</v>
      </c>
      <c r="CP4">
        <f t="shared" si="2"/>
        <v>13</v>
      </c>
      <c r="CQ4">
        <f t="shared" si="3"/>
        <v>19</v>
      </c>
      <c r="CR4">
        <f t="shared" si="4"/>
        <v>24</v>
      </c>
      <c r="CS4">
        <f t="shared" si="5"/>
        <v>3</v>
      </c>
      <c r="CT4">
        <f t="shared" si="6"/>
        <v>7</v>
      </c>
      <c r="CU4">
        <f t="shared" si="7"/>
        <v>37</v>
      </c>
      <c r="CV4">
        <f t="shared" si="8"/>
        <v>31</v>
      </c>
      <c r="CW4">
        <f t="shared" si="9"/>
        <v>35</v>
      </c>
      <c r="CX4">
        <f t="shared" si="10"/>
        <v>11</v>
      </c>
      <c r="CY4">
        <f t="shared" si="11"/>
        <v>2</v>
      </c>
      <c r="CZ4">
        <f t="shared" si="12"/>
        <v>22</v>
      </c>
      <c r="DA4">
        <f t="shared" si="13"/>
        <v>10</v>
      </c>
      <c r="DB4">
        <f t="shared" si="14"/>
        <v>39</v>
      </c>
      <c r="DC4">
        <f t="shared" si="15"/>
        <v>27</v>
      </c>
      <c r="DD4">
        <f t="shared" si="16"/>
        <v>20</v>
      </c>
      <c r="DE4">
        <f t="shared" si="17"/>
        <v>43</v>
      </c>
      <c r="DF4">
        <f t="shared" si="18"/>
        <v>14</v>
      </c>
      <c r="DG4">
        <f t="shared" si="19"/>
        <v>28</v>
      </c>
      <c r="DH4">
        <f t="shared" si="20"/>
        <v>1</v>
      </c>
      <c r="DI4">
        <f t="shared" si="21"/>
        <v>18</v>
      </c>
      <c r="DJ4">
        <f t="shared" si="22"/>
        <v>21</v>
      </c>
      <c r="DK4">
        <f t="shared" si="23"/>
        <v>38</v>
      </c>
      <c r="DL4">
        <f t="shared" si="24"/>
        <v>36</v>
      </c>
      <c r="DM4">
        <f t="shared" si="25"/>
        <v>5</v>
      </c>
      <c r="DN4">
        <f t="shared" si="26"/>
        <v>32</v>
      </c>
      <c r="DO4">
        <f t="shared" si="27"/>
        <v>25</v>
      </c>
      <c r="DP4">
        <f t="shared" si="28"/>
        <v>26</v>
      </c>
      <c r="DQ4">
        <f t="shared" si="29"/>
        <v>12</v>
      </c>
      <c r="DR4">
        <f t="shared" si="30"/>
        <v>33</v>
      </c>
      <c r="DS4">
        <f t="shared" si="31"/>
        <v>30</v>
      </c>
      <c r="DT4">
        <f t="shared" si="32"/>
        <v>15</v>
      </c>
      <c r="DU4">
        <f t="shared" si="33"/>
        <v>16</v>
      </c>
      <c r="DV4">
        <f t="shared" si="34"/>
        <v>6</v>
      </c>
      <c r="DW4">
        <f t="shared" si="35"/>
        <v>40</v>
      </c>
      <c r="DX4">
        <f t="shared" si="36"/>
        <v>8</v>
      </c>
      <c r="DY4">
        <f t="shared" si="37"/>
        <v>17</v>
      </c>
      <c r="DZ4">
        <f t="shared" si="38"/>
        <v>45</v>
      </c>
      <c r="EA4">
        <f t="shared" si="39"/>
        <v>4</v>
      </c>
      <c r="EB4">
        <f t="shared" si="40"/>
        <v>29</v>
      </c>
      <c r="EC4">
        <f t="shared" si="41"/>
        <v>41</v>
      </c>
      <c r="ED4">
        <f t="shared" si="42"/>
        <v>23</v>
      </c>
      <c r="EE4">
        <f t="shared" si="43"/>
        <v>34</v>
      </c>
      <c r="EF4">
        <f t="shared" si="44"/>
        <v>9</v>
      </c>
    </row>
    <row r="5" spans="1:136" ht="16.5" customHeight="1">
      <c r="A5">
        <f>_calc_라운드기준!A5</f>
        <v>1241</v>
      </c>
      <c r="B5">
        <f>INDEX(_calc_누적빈도!B:B,$A5)-INDEX(_calc_누적빈도!B:B,$A5-기준200회_후보!$B$1)</f>
        <v>24</v>
      </c>
      <c r="C5">
        <f>INDEX(_calc_누적빈도!C:C,$A5)-INDEX(_calc_누적빈도!C:C,$A5-기준200회_후보!$B$1)</f>
        <v>16</v>
      </c>
      <c r="D5">
        <f>INDEX(_calc_누적빈도!D:D,$A5)-INDEX(_calc_누적빈도!D:D,$A5-기준200회_후보!$B$1)</f>
        <v>34</v>
      </c>
      <c r="E5">
        <f>INDEX(_calc_누적빈도!E:E,$A5)-INDEX(_calc_누적빈도!E:E,$A5-기준200회_후보!$B$1)</f>
        <v>22</v>
      </c>
      <c r="F5">
        <f>INDEX(_calc_누적빈도!F:F,$A5)-INDEX(_calc_누적빈도!F:F,$A5-기준200회_후보!$B$1)</f>
        <v>17</v>
      </c>
      <c r="G5">
        <f>INDEX(_calc_누적빈도!G:G,$A5)-INDEX(_calc_누적빈도!G:G,$A5-기준200회_후보!$B$1)</f>
        <v>36</v>
      </c>
      <c r="H5">
        <f>INDEX(_calc_누적빈도!H:H,$A5)-INDEX(_calc_누적빈도!H:H,$A5-기준200회_후보!$B$1)</f>
        <v>34</v>
      </c>
      <c r="I5">
        <f>INDEX(_calc_누적빈도!I:I,$A5)-INDEX(_calc_누적빈도!I:I,$A5-기준200회_후보!$B$1)</f>
        <v>22</v>
      </c>
      <c r="J5">
        <f>INDEX(_calc_누적빈도!J:J,$A5)-INDEX(_calc_누적빈도!J:J,$A5-기준200회_후보!$B$1)</f>
        <v>24</v>
      </c>
      <c r="K5">
        <f>INDEX(_calc_누적빈도!K:K,$A5)-INDEX(_calc_누적빈도!K:K,$A5-기준200회_후보!$B$1)</f>
        <v>22</v>
      </c>
      <c r="L5">
        <f>INDEX(_calc_누적빈도!L:L,$A5)-INDEX(_calc_누적빈도!L:L,$A5-기준200회_후보!$B$1)</f>
        <v>26</v>
      </c>
      <c r="M5">
        <f>INDEX(_calc_누적빈도!M:M,$A5)-INDEX(_calc_누적빈도!M:M,$A5-기준200회_후보!$B$1)</f>
        <v>29</v>
      </c>
      <c r="N5">
        <f>INDEX(_calc_누적빈도!N:N,$A5)-INDEX(_calc_누적빈도!N:N,$A5-기준200회_후보!$B$1)</f>
        <v>34</v>
      </c>
      <c r="O5">
        <f>INDEX(_calc_누적빈도!O:O,$A5)-INDEX(_calc_누적빈도!O:O,$A5-기준200회_후보!$B$1)</f>
        <v>24</v>
      </c>
      <c r="P5">
        <f>INDEX(_calc_누적빈도!P:P,$A5)-INDEX(_calc_누적빈도!P:P,$A5-기준200회_후보!$B$1)</f>
        <v>28</v>
      </c>
      <c r="Q5">
        <f>INDEX(_calc_누적빈도!Q:Q,$A5)-INDEX(_calc_누적빈도!Q:Q,$A5-기준200회_후보!$B$1)</f>
        <v>31</v>
      </c>
      <c r="R5">
        <f>INDEX(_calc_누적빈도!R:R,$A5)-INDEX(_calc_누적빈도!R:R,$A5-기준200회_후보!$B$1)</f>
        <v>23</v>
      </c>
      <c r="S5">
        <f>INDEX(_calc_누적빈도!S:S,$A5)-INDEX(_calc_누적빈도!S:S,$A5-기준200회_후보!$B$1)</f>
        <v>24</v>
      </c>
      <c r="T5">
        <f>INDEX(_calc_누적빈도!T:T,$A5)-INDEX(_calc_누적빈도!T:T,$A5-기준200회_후보!$B$1)</f>
        <v>34</v>
      </c>
      <c r="U5">
        <f>INDEX(_calc_누적빈도!U:U,$A5)-INDEX(_calc_누적빈도!U:U,$A5-기준200회_후보!$B$1)</f>
        <v>28</v>
      </c>
      <c r="V5">
        <f>INDEX(_calc_누적빈도!V:V,$A5)-INDEX(_calc_누적빈도!V:V,$A5-기준200회_후보!$B$1)</f>
        <v>29</v>
      </c>
      <c r="W5">
        <f>INDEX(_calc_누적빈도!W:W,$A5)-INDEX(_calc_누적빈도!W:W,$A5-기준200회_후보!$B$1)</f>
        <v>26</v>
      </c>
      <c r="X5">
        <f>INDEX(_calc_누적빈도!X:X,$A5)-INDEX(_calc_누적빈도!X:X,$A5-기준200회_후보!$B$1)</f>
        <v>24</v>
      </c>
      <c r="Y5">
        <f>INDEX(_calc_누적빈도!Y:Y,$A5)-INDEX(_calc_누적빈도!Y:Y,$A5-기준200회_후보!$B$1)</f>
        <v>27</v>
      </c>
      <c r="Z5">
        <f>INDEX(_calc_누적빈도!Z:Z,$A5)-INDEX(_calc_누적빈도!Z:Z,$A5-기준200회_후보!$B$1)</f>
        <v>20</v>
      </c>
      <c r="AA5">
        <f>INDEX(_calc_누적빈도!AA:AA,$A5)-INDEX(_calc_누적빈도!AA:AA,$A5-기준200회_후보!$B$1)</f>
        <v>27</v>
      </c>
      <c r="AB5">
        <f>INDEX(_calc_누적빈도!AB:AB,$A5)-INDEX(_calc_누적빈도!AB:AB,$A5-기준200회_후보!$B$1)</f>
        <v>30</v>
      </c>
      <c r="AC5">
        <f>INDEX(_calc_누적빈도!AC:AC,$A5)-INDEX(_calc_누적빈도!AC:AC,$A5-기준200회_후보!$B$1)</f>
        <v>32</v>
      </c>
      <c r="AD5">
        <f>INDEX(_calc_누적빈도!AD:AD,$A5)-INDEX(_calc_누적빈도!AD:AD,$A5-기준200회_후보!$B$1)</f>
        <v>24</v>
      </c>
      <c r="AE5">
        <f>INDEX(_calc_누적빈도!AE:AE,$A5)-INDEX(_calc_누적빈도!AE:AE,$A5-기준200회_후보!$B$1)</f>
        <v>34</v>
      </c>
      <c r="AF5">
        <f>INDEX(_calc_누적빈도!AF:AF,$A5)-INDEX(_calc_누적빈도!AF:AF,$A5-기준200회_후보!$B$1)</f>
        <v>30</v>
      </c>
      <c r="AG5">
        <f>INDEX(_calc_누적빈도!AG:AG,$A5)-INDEX(_calc_누적빈도!AG:AG,$A5-기준200회_후보!$B$1)</f>
        <v>27</v>
      </c>
      <c r="AH5">
        <f>INDEX(_calc_누적빈도!AH:AH,$A5)-INDEX(_calc_누적빈도!AH:AH,$A5-기준200회_후보!$B$1)</f>
        <v>31</v>
      </c>
      <c r="AI5">
        <f>INDEX(_calc_누적빈도!AI:AI,$A5)-INDEX(_calc_누적빈도!AI:AI,$A5-기준200회_후보!$B$1)</f>
        <v>26</v>
      </c>
      <c r="AJ5">
        <f>INDEX(_calc_누적빈도!AJ:AJ,$A5)-INDEX(_calc_누적빈도!AJ:AJ,$A5-기준200회_후보!$B$1)</f>
        <v>30</v>
      </c>
      <c r="AK5">
        <f>INDEX(_calc_누적빈도!AK:AK,$A5)-INDEX(_calc_누적빈도!AK:AK,$A5-기준200회_후보!$B$1)</f>
        <v>25</v>
      </c>
      <c r="AL5">
        <f>INDEX(_calc_누적빈도!AL:AL,$A5)-INDEX(_calc_누적빈도!AL:AL,$A5-기준200회_후보!$B$1)</f>
        <v>29</v>
      </c>
      <c r="AM5">
        <f>INDEX(_calc_누적빈도!AM:AM,$A5)-INDEX(_calc_누적빈도!AM:AM,$A5-기준200회_후보!$B$1)</f>
        <v>35</v>
      </c>
      <c r="AN5">
        <f>INDEX(_calc_누적빈도!AN:AN,$A5)-INDEX(_calc_누적빈도!AN:AN,$A5-기준200회_후보!$B$1)</f>
        <v>19</v>
      </c>
      <c r="AO5">
        <f>INDEX(_calc_누적빈도!AO:AO,$A5)-INDEX(_calc_누적빈도!AO:AO,$A5-기준200회_후보!$B$1)</f>
        <v>30</v>
      </c>
      <c r="AP5">
        <f>INDEX(_calc_누적빈도!AP:AP,$A5)-INDEX(_calc_누적빈도!AP:AP,$A5-기준200회_후보!$B$1)</f>
        <v>20</v>
      </c>
      <c r="AQ5">
        <f>INDEX(_calc_누적빈도!AQ:AQ,$A5)-INDEX(_calc_누적빈도!AQ:AQ,$A5-기준200회_후보!$B$1)</f>
        <v>21</v>
      </c>
      <c r="AR5">
        <f>INDEX(_calc_누적빈도!AR:AR,$A5)-INDEX(_calc_누적빈도!AR:AR,$A5-기준200회_후보!$B$1)</f>
        <v>19</v>
      </c>
      <c r="AS5">
        <f>INDEX(_calc_누적빈도!AS:AS,$A5)-INDEX(_calc_누적빈도!AS:AS,$A5-기준200회_후보!$B$1)</f>
        <v>25</v>
      </c>
      <c r="AT5">
        <f>INDEX(_calc_누적빈도!AT:AT,$A5)-INDEX(_calc_누적빈도!AT:AT,$A5-기준200회_후보!$B$1)</f>
        <v>28</v>
      </c>
      <c r="AU5">
        <f>(RANK(_calc_라운드기준!B5,_calc_라운드기준!$B5:$AT5,0)+COUNTIFS(_calc_라운드기준!$B5:$AT5,_calc_라운드기준!B5,$B$1:$AT$1,"&lt;"&amp;1))-(RANK(B5,$B5:$AT5,0)+COUNTIFS($B5:$AT5,B5,$B$1:$AT$1,"&lt;"&amp;1))</f>
        <v>-25</v>
      </c>
      <c r="AV5">
        <f>(RANK(_calc_라운드기준!C5,_calc_라운드기준!$B5:$AT5,0)+COUNTIFS(_calc_라운드기준!$B5:$AT5,_calc_라운드기준!C5,$B$1:$AT$1,"&lt;"&amp;2))-(RANK(C5,$B5:$AT5,0)+COUNTIFS($B5:$AT5,C5,$B$1:$AT$1,"&lt;"&amp;2))</f>
        <v>-23</v>
      </c>
      <c r="AW5">
        <f>(RANK(_calc_라운드기준!D5,_calc_라운드기준!$B5:$AT5,0)+COUNTIFS(_calc_라운드기준!$B5:$AT5,_calc_라운드기준!D5,$B$1:$AT$1,"&lt;"&amp;3))-(RANK(D5,$B5:$AT5,0)+COUNTIFS($B5:$AT5,D5,$B$1:$AT$1,"&lt;"&amp;3))</f>
        <v>9</v>
      </c>
      <c r="AX5">
        <f>(RANK(_calc_라운드기준!E5,_calc_라운드기준!$B5:$AT5,0)+COUNTIFS(_calc_라운드기준!$B5:$AT5,_calc_라운드기준!E5,$B$1:$AT$1,"&lt;"&amp;4))-(RANK(E5,$B5:$AT5,0)+COUNTIFS($B5:$AT5,E5,$B$1:$AT$1,"&lt;"&amp;4))</f>
        <v>-13</v>
      </c>
      <c r="AY5">
        <f>(RANK(_calc_라운드기준!F5,_calc_라운드기준!$B5:$AT5,0)+COUNTIFS(_calc_라운드기준!$B5:$AT5,_calc_라운드기준!F5,$B$1:$AT$1,"&lt;"&amp;5))-(RANK(F5,$B5:$AT5,0)+COUNTIFS($B5:$AT5,F5,$B$1:$AT$1,"&lt;"&amp;5))</f>
        <v>-2</v>
      </c>
      <c r="AZ5">
        <f>(RANK(_calc_라운드기준!G5,_calc_라운드기준!$B5:$AT5,0)+COUNTIFS(_calc_라운드기준!$B5:$AT5,_calc_라운드기준!G5,$B$1:$AT$1,"&lt;"&amp;6))-(RANK(G5,$B5:$AT5,0)+COUNTIFS($B5:$AT5,G5,$B$1:$AT$1,"&lt;"&amp;6))</f>
        <v>23</v>
      </c>
      <c r="BA5">
        <f>(RANK(_calc_라운드기준!H5,_calc_라운드기준!$B5:$AT5,0)+COUNTIFS(_calc_라운드기준!$B5:$AT5,_calc_라운드기준!H5,$B$1:$AT$1,"&lt;"&amp;7))-(RANK(H5,$B5:$AT5,0)+COUNTIFS($B5:$AT5,H5,$B$1:$AT$1,"&lt;"&amp;7))</f>
        <v>34</v>
      </c>
      <c r="BB5">
        <f>(RANK(_calc_라운드기준!I5,_calc_라운드기준!$B5:$AT5,0)+COUNTIFS(_calc_라운드기준!$B5:$AT5,_calc_라운드기준!I5,$B$1:$AT$1,"&lt;"&amp;8))-(RANK(I5,$B5:$AT5,0)+COUNTIFS($B5:$AT5,I5,$B$1:$AT$1,"&lt;"&amp;8))</f>
        <v>-12</v>
      </c>
      <c r="BC5">
        <f>(RANK(_calc_라운드기준!J5,_calc_라운드기준!$B5:$AT5,0)+COUNTIFS(_calc_라운드기준!$B5:$AT5,_calc_라운드기준!J5,$B$1:$AT$1,"&lt;"&amp;9))-(RANK(J5,$B5:$AT5,0)+COUNTIFS($B5:$AT5,J5,$B$1:$AT$1,"&lt;"&amp;9))</f>
        <v>-4</v>
      </c>
      <c r="BD5">
        <f>(RANK(_calc_라운드기준!K5,_calc_라운드기준!$B5:$AT5,0)+COUNTIFS(_calc_라운드기준!$B5:$AT5,_calc_라운드기준!K5,$B$1:$AT$1,"&lt;"&amp;10))-(RANK(K5,$B5:$AT5,0)+COUNTIFS($B5:$AT5,K5,$B$1:$AT$1,"&lt;"&amp;10))</f>
        <v>-11</v>
      </c>
      <c r="BE5">
        <f>(RANK(_calc_라운드기준!L5,_calc_라운드기준!$B5:$AT5,0)+COUNTIFS(_calc_라운드기준!$B5:$AT5,_calc_라운드기준!L5,$B$1:$AT$1,"&lt;"&amp;11))-(RANK(L5,$B5:$AT5,0)+COUNTIFS($B5:$AT5,L5,$B$1:$AT$1,"&lt;"&amp;11))</f>
        <v>4</v>
      </c>
      <c r="BF5">
        <f>(RANK(_calc_라운드기준!M5,_calc_라운드기준!$B5:$AT5,0)+COUNTIFS(_calc_라운드기준!$B5:$AT5,_calc_라운드기준!M5,$B$1:$AT$1,"&lt;"&amp;12))-(RANK(M5,$B5:$AT5,0)+COUNTIFS($B5:$AT5,M5,$B$1:$AT$1,"&lt;"&amp;12))</f>
        <v>14</v>
      </c>
      <c r="BG5">
        <f>(RANK(_calc_라운드기준!N5,_calc_라운드기준!$B5:$AT5,0)+COUNTIFS(_calc_라운드기준!$B5:$AT5,_calc_라운드기준!N5,$B$1:$AT$1,"&lt;"&amp;13))-(RANK(N5,$B5:$AT5,0)+COUNTIFS($B5:$AT5,N5,$B$1:$AT$1,"&lt;"&amp;13))</f>
        <v>0</v>
      </c>
      <c r="BH5">
        <f>(RANK(_calc_라운드기준!O5,_calc_라운드기준!$B5:$AT5,0)+COUNTIFS(_calc_라운드기준!$B5:$AT5,_calc_라운드기준!O5,$B$1:$AT$1,"&lt;"&amp;14))-(RANK(O5,$B5:$AT5,0)+COUNTIFS($B5:$AT5,O5,$B$1:$AT$1,"&lt;"&amp;14))</f>
        <v>14</v>
      </c>
      <c r="BI5">
        <f>(RANK(_calc_라운드기준!P5,_calc_라운드기준!$B5:$AT5,0)+COUNTIFS(_calc_라운드기준!$B5:$AT5,_calc_라운드기준!P5,$B$1:$AT$1,"&lt;"&amp;15))-(RANK(P5,$B5:$AT5,0)+COUNTIFS($B5:$AT5,P5,$B$1:$AT$1,"&lt;"&amp;15))</f>
        <v>-17</v>
      </c>
      <c r="BJ5">
        <f>(RANK(_calc_라운드기준!Q5,_calc_라운드기준!$B5:$AT5,0)+COUNTIFS(_calc_라운드기준!$B5:$AT5,_calc_라운드기준!Q5,$B$1:$AT$1,"&lt;"&amp;16))-(RANK(Q5,$B5:$AT5,0)+COUNTIFS($B5:$AT5,Q5,$B$1:$AT$1,"&lt;"&amp;16))</f>
        <v>-1</v>
      </c>
      <c r="BK5">
        <f>(RANK(_calc_라운드기준!R5,_calc_라운드기준!$B5:$AT5,0)+COUNTIFS(_calc_라운드기준!$B5:$AT5,_calc_라운드기준!R5,$B$1:$AT$1,"&lt;"&amp;17))-(RANK(R5,$B5:$AT5,0)+COUNTIFS($B5:$AT5,R5,$B$1:$AT$1,"&lt;"&amp;17))</f>
        <v>4</v>
      </c>
      <c r="BL5">
        <f>(RANK(_calc_라운드기준!S5,_calc_라운드기준!$B5:$AT5,0)+COUNTIFS(_calc_라운드기준!$B5:$AT5,_calc_라운드기준!S5,$B$1:$AT$1,"&lt;"&amp;18))-(RANK(S5,$B5:$AT5,0)+COUNTIFS($B5:$AT5,S5,$B$1:$AT$1,"&lt;"&amp;18))</f>
        <v>-19</v>
      </c>
      <c r="BM5">
        <f>(RANK(_calc_라운드기준!T5,_calc_라운드기준!$B5:$AT5,0)+COUNTIFS(_calc_라운드기준!$B5:$AT5,_calc_라운드기준!T5,$B$1:$AT$1,"&lt;"&amp;19))-(RANK(T5,$B5:$AT5,0)+COUNTIFS($B5:$AT5,T5,$B$1:$AT$1,"&lt;"&amp;19))</f>
        <v>8</v>
      </c>
      <c r="BN5">
        <f>(RANK(_calc_라운드기준!U5,_calc_라운드기준!$B5:$AT5,0)+COUNTIFS(_calc_라운드기준!$B5:$AT5,_calc_라운드기준!U5,$B$1:$AT$1,"&lt;"&amp;20))-(RANK(U5,$B5:$AT5,0)+COUNTIFS($B5:$AT5,U5,$B$1:$AT$1,"&lt;"&amp;20))</f>
        <v>-10</v>
      </c>
      <c r="BO5">
        <f>(RANK(_calc_라운드기준!V5,_calc_라운드기준!$B5:$AT5,0)+COUNTIFS(_calc_라운드기준!$B5:$AT5,_calc_라운드기준!V5,$B$1:$AT$1,"&lt;"&amp;21))-(RANK(V5,$B5:$AT5,0)+COUNTIFS($B5:$AT5,V5,$B$1:$AT$1,"&lt;"&amp;21))</f>
        <v>27</v>
      </c>
      <c r="BP5">
        <f>(RANK(_calc_라운드기준!W5,_calc_라운드기준!$B5:$AT5,0)+COUNTIFS(_calc_라운드기준!$B5:$AT5,_calc_라운드기준!W5,$B$1:$AT$1,"&lt;"&amp;22))-(RANK(W5,$B5:$AT5,0)+COUNTIFS($B5:$AT5,W5,$B$1:$AT$1,"&lt;"&amp;22))</f>
        <v>5</v>
      </c>
      <c r="BQ5">
        <f>(RANK(_calc_라운드기준!X5,_calc_라운드기준!$B5:$AT5,0)+COUNTIFS(_calc_라운드기준!$B5:$AT5,_calc_라운드기준!X5,$B$1:$AT$1,"&lt;"&amp;23))-(RANK(X5,$B5:$AT5,0)+COUNTIFS($B5:$AT5,X5,$B$1:$AT$1,"&lt;"&amp;23))</f>
        <v>7</v>
      </c>
      <c r="BR5">
        <f>(RANK(_calc_라운드기준!Y5,_calc_라운드기준!$B5:$AT5,0)+COUNTIFS(_calc_라운드기준!$B5:$AT5,_calc_라운드기준!Y5,$B$1:$AT$1,"&lt;"&amp;24))-(RANK(Y5,$B5:$AT5,0)+COUNTIFS($B5:$AT5,Y5,$B$1:$AT$1,"&lt;"&amp;24))</f>
        <v>-11</v>
      </c>
      <c r="BS5">
        <f>(RANK(_calc_라운드기준!Z5,_calc_라운드기준!$B5:$AT5,0)+COUNTIFS(_calc_라운드기준!$B5:$AT5,_calc_라운드기준!Z5,$B$1:$AT$1,"&lt;"&amp;25))-(RANK(Z5,$B5:$AT5,0)+COUNTIFS($B5:$AT5,Z5,$B$1:$AT$1,"&lt;"&amp;25))</f>
        <v>-9</v>
      </c>
      <c r="BT5">
        <f>(RANK(_calc_라운드기준!AA5,_calc_라운드기준!$B5:$AT5,0)+COUNTIFS(_calc_라운드기준!$B5:$AT5,_calc_라운드기준!AA5,$B$1:$AT$1,"&lt;"&amp;26))-(RANK(AA5,$B5:$AT5,0)+COUNTIFS($B5:$AT5,AA5,$B$1:$AT$1,"&lt;"&amp;26))</f>
        <v>19</v>
      </c>
      <c r="BU5">
        <f>(RANK(_calc_라운드기준!AB5,_calc_라운드기준!$B5:$AT5,0)+COUNTIFS(_calc_라운드기준!$B5:$AT5,_calc_라운드기준!AB5,$B$1:$AT$1,"&lt;"&amp;27))-(RANK(AB5,$B5:$AT5,0)+COUNTIFS($B5:$AT5,AB5,$B$1:$AT$1,"&lt;"&amp;27))</f>
        <v>-9</v>
      </c>
      <c r="BV5">
        <f>(RANK(_calc_라운드기준!AC5,_calc_라운드기준!$B5:$AT5,0)+COUNTIFS(_calc_라운드기준!$B5:$AT5,_calc_라운드기준!AC5,$B$1:$AT$1,"&lt;"&amp;28))-(RANK(AC5,$B5:$AT5,0)+COUNTIFS($B5:$AT5,AC5,$B$1:$AT$1,"&lt;"&amp;28))</f>
        <v>-2</v>
      </c>
      <c r="BW5">
        <f>(RANK(_calc_라운드기준!AD5,_calc_라운드기준!$B5:$AT5,0)+COUNTIFS(_calc_라운드기준!$B5:$AT5,_calc_라운드기준!AD5,$B$1:$AT$1,"&lt;"&amp;29))-(RANK(AD5,$B5:$AT5,0)+COUNTIFS($B5:$AT5,AD5,$B$1:$AT$1,"&lt;"&amp;29))</f>
        <v>-2</v>
      </c>
      <c r="BX5">
        <f>(RANK(_calc_라운드기준!AE5,_calc_라운드기준!$B5:$AT5,0)+COUNTIFS(_calc_라운드기준!$B5:$AT5,_calc_라운드기준!AE5,$B$1:$AT$1,"&lt;"&amp;30))-(RANK(AE5,$B5:$AT5,0)+COUNTIFS($B5:$AT5,AE5,$B$1:$AT$1,"&lt;"&amp;30))</f>
        <v>8</v>
      </c>
      <c r="BY5">
        <f>(RANK(_calc_라운드기준!AF5,_calc_라운드기준!$B5:$AT5,0)+COUNTIFS(_calc_라운드기준!$B5:$AT5,_calc_라운드기준!AF5,$B$1:$AT$1,"&lt;"&amp;31))-(RANK(AF5,$B5:$AT5,0)+COUNTIFS($B5:$AT5,AF5,$B$1:$AT$1,"&lt;"&amp;31))</f>
        <v>-9</v>
      </c>
      <c r="BZ5">
        <f>(RANK(_calc_라운드기준!AG5,_calc_라운드기준!$B5:$AT5,0)+COUNTIFS(_calc_라운드기준!$B5:$AT5,_calc_라운드기준!AG5,$B$1:$AT$1,"&lt;"&amp;32))-(RANK(AG5,$B5:$AT5,0)+COUNTIFS($B5:$AT5,AG5,$B$1:$AT$1,"&lt;"&amp;32))</f>
        <v>-7</v>
      </c>
      <c r="CA5">
        <f>(RANK(_calc_라운드기준!AH5,_calc_라운드기준!$B5:$AT5,0)+COUNTIFS(_calc_라운드기준!$B5:$AT5,_calc_라운드기준!AH5,$B$1:$AT$1,"&lt;"&amp;33))-(RANK(AH5,$B5:$AT5,0)+COUNTIFS($B5:$AT5,AH5,$B$1:$AT$1,"&lt;"&amp;33))</f>
        <v>7</v>
      </c>
      <c r="CB5">
        <f>(RANK(_calc_라운드기준!AI5,_calc_라운드기준!$B5:$AT5,0)+COUNTIFS(_calc_라운드기준!$B5:$AT5,_calc_라운드기준!AI5,$B$1:$AT$1,"&lt;"&amp;34))-(RANK(AI5,$B5:$AT5,0)+COUNTIFS($B5:$AT5,AI5,$B$1:$AT$1,"&lt;"&amp;34))</f>
        <v>7</v>
      </c>
      <c r="CC5">
        <f>(RANK(_calc_라운드기준!AJ5,_calc_라운드기준!$B5:$AT5,0)+COUNTIFS(_calc_라운드기준!$B5:$AT5,_calc_라운드기준!AJ5,$B$1:$AT$1,"&lt;"&amp;35))-(RANK(AJ5,$B5:$AT5,0)+COUNTIFS($B5:$AT5,AJ5,$B$1:$AT$1,"&lt;"&amp;35))</f>
        <v>21</v>
      </c>
      <c r="CD5">
        <f>(RANK(_calc_라운드기준!AK5,_calc_라운드기준!$B5:$AT5,0)+COUNTIFS(_calc_라운드기준!$B5:$AT5,_calc_라운드기준!AK5,$B$1:$AT$1,"&lt;"&amp;36))-(RANK(AK5,$B5:$AT5,0)+COUNTIFS($B5:$AT5,AK5,$B$1:$AT$1,"&lt;"&amp;36))</f>
        <v>-16</v>
      </c>
      <c r="CE5">
        <f>(RANK(_calc_라운드기준!AL5,_calc_라운드기준!$B5:$AT5,0)+COUNTIFS(_calc_라운드기준!$B5:$AT5,_calc_라운드기준!AL5,$B$1:$AT$1,"&lt;"&amp;37))-(RANK(AL5,$B5:$AT5,0)+COUNTIFS($B5:$AT5,AL5,$B$1:$AT$1,"&lt;"&amp;37))</f>
        <v>18</v>
      </c>
      <c r="CF5">
        <f>(RANK(_calc_라운드기준!AM5,_calc_라운드기준!$B5:$AT5,0)+COUNTIFS(_calc_라운드기준!$B5:$AT5,_calc_라운드기준!AM5,$B$1:$AT$1,"&lt;"&amp;38))-(RANK(AM5,$B5:$AT5,0)+COUNTIFS($B5:$AT5,AM5,$B$1:$AT$1,"&lt;"&amp;38))</f>
        <v>5</v>
      </c>
      <c r="CG5">
        <f>(RANK(_calc_라운드기준!AN5,_calc_라운드기준!$B5:$AT5,0)+COUNTIFS(_calc_라운드기준!$B5:$AT5,_calc_라운드기준!AN5,$B$1:$AT$1,"&lt;"&amp;39))-(RANK(AN5,$B5:$AT5,0)+COUNTIFS($B5:$AT5,AN5,$B$1:$AT$1,"&lt;"&amp;39))</f>
        <v>-24</v>
      </c>
      <c r="CH5">
        <f>(RANK(_calc_라운드기준!AO5,_calc_라운드기준!$B5:$AT5,0)+COUNTIFS(_calc_라운드기준!$B5:$AT5,_calc_라운드기준!AO5,$B$1:$AT$1,"&lt;"&amp;40))-(RANK(AO5,$B5:$AT5,0)+COUNTIFS($B5:$AT5,AO5,$B$1:$AT$1,"&lt;"&amp;40))</f>
        <v>22</v>
      </c>
      <c r="CI5">
        <f>(RANK(_calc_라운드기준!AP5,_calc_라운드기준!$B5:$AT5,0)+COUNTIFS(_calc_라운드기준!$B5:$AT5,_calc_라운드기준!AP5,$B$1:$AT$1,"&lt;"&amp;41))-(RANK(AP5,$B5:$AT5,0)+COUNTIFS($B5:$AT5,AP5,$B$1:$AT$1,"&lt;"&amp;41))</f>
        <v>-22</v>
      </c>
      <c r="CJ5">
        <f>(RANK(_calc_라운드기준!AQ5,_calc_라운드기준!$B5:$AT5,0)+COUNTIFS(_calc_라운드기준!$B5:$AT5,_calc_라운드기준!AQ5,$B$1:$AT$1,"&lt;"&amp;42))-(RANK(AQ5,$B5:$AT5,0)+COUNTIFS($B5:$AT5,AQ5,$B$1:$AT$1,"&lt;"&amp;42))</f>
        <v>-19</v>
      </c>
      <c r="CK5">
        <f>(RANK(_calc_라운드기준!AR5,_calc_라운드기준!$B5:$AT5,0)+COUNTIFS(_calc_라운드기준!$B5:$AT5,_calc_라운드기준!AR5,$B$1:$AT$1,"&lt;"&amp;43))-(RANK(AR5,$B5:$AT5,0)+COUNTIFS($B5:$AT5,AR5,$B$1:$AT$1,"&lt;"&amp;43))</f>
        <v>1</v>
      </c>
      <c r="CL5">
        <f>(RANK(_calc_라운드기준!AS5,_calc_라운드기준!$B5:$AT5,0)+COUNTIFS(_calc_라운드기준!$B5:$AT5,_calc_라운드기준!AS5,$B$1:$AT$1,"&lt;"&amp;44))-(RANK(AS5,$B5:$AT5,0)+COUNTIFS($B5:$AT5,AS5,$B$1:$AT$1,"&lt;"&amp;44))</f>
        <v>-7</v>
      </c>
      <c r="CM5">
        <f>(RANK(_calc_라운드기준!AT5,_calc_라운드기준!$B5:$AT5,0)+COUNTIFS(_calc_라운드기준!$B5:$AT5,_calc_라운드기준!AT5,$B$1:$AT$1,"&lt;"&amp;45))-(RANK(AT5,$B5:$AT5,0)+COUNTIFS($B5:$AT5,AT5,$B$1:$AT$1,"&lt;"&amp;45))</f>
        <v>17</v>
      </c>
      <c r="CN5">
        <f t="shared" si="0"/>
        <v>45</v>
      </c>
      <c r="CO5">
        <f t="shared" si="1"/>
        <v>43</v>
      </c>
      <c r="CP5">
        <f t="shared" si="2"/>
        <v>11</v>
      </c>
      <c r="CQ5">
        <f t="shared" si="3"/>
        <v>37</v>
      </c>
      <c r="CR5">
        <f t="shared" si="4"/>
        <v>24</v>
      </c>
      <c r="CS5">
        <f t="shared" si="5"/>
        <v>3</v>
      </c>
      <c r="CT5">
        <f t="shared" si="6"/>
        <v>1</v>
      </c>
      <c r="CU5">
        <f t="shared" si="7"/>
        <v>36</v>
      </c>
      <c r="CV5">
        <f t="shared" si="8"/>
        <v>27</v>
      </c>
      <c r="CW5">
        <f t="shared" si="9"/>
        <v>34</v>
      </c>
      <c r="CX5">
        <f t="shared" si="10"/>
        <v>19</v>
      </c>
      <c r="CY5">
        <f t="shared" si="11"/>
        <v>9</v>
      </c>
      <c r="CZ5">
        <f t="shared" si="12"/>
        <v>22</v>
      </c>
      <c r="DA5">
        <f t="shared" si="13"/>
        <v>10</v>
      </c>
      <c r="DB5">
        <f t="shared" si="14"/>
        <v>39</v>
      </c>
      <c r="DC5">
        <f t="shared" si="15"/>
        <v>23</v>
      </c>
      <c r="DD5">
        <f t="shared" si="16"/>
        <v>20</v>
      </c>
      <c r="DE5">
        <f t="shared" si="17"/>
        <v>40</v>
      </c>
      <c r="DF5">
        <f t="shared" si="18"/>
        <v>12</v>
      </c>
      <c r="DG5">
        <f t="shared" si="19"/>
        <v>33</v>
      </c>
      <c r="DH5">
        <f t="shared" si="20"/>
        <v>2</v>
      </c>
      <c r="DI5">
        <f t="shared" si="21"/>
        <v>17</v>
      </c>
      <c r="DJ5">
        <f t="shared" si="22"/>
        <v>14</v>
      </c>
      <c r="DK5">
        <f t="shared" si="23"/>
        <v>35</v>
      </c>
      <c r="DL5">
        <f t="shared" si="24"/>
        <v>30</v>
      </c>
      <c r="DM5">
        <f t="shared" si="25"/>
        <v>6</v>
      </c>
      <c r="DN5">
        <f t="shared" si="26"/>
        <v>31</v>
      </c>
      <c r="DO5">
        <f t="shared" si="27"/>
        <v>25</v>
      </c>
      <c r="DP5">
        <f t="shared" si="28"/>
        <v>26</v>
      </c>
      <c r="DQ5">
        <f t="shared" si="29"/>
        <v>13</v>
      </c>
      <c r="DR5">
        <f t="shared" si="30"/>
        <v>32</v>
      </c>
      <c r="DS5">
        <f t="shared" si="31"/>
        <v>28</v>
      </c>
      <c r="DT5">
        <f t="shared" si="32"/>
        <v>15</v>
      </c>
      <c r="DU5">
        <f t="shared" si="33"/>
        <v>16</v>
      </c>
      <c r="DV5">
        <f t="shared" si="34"/>
        <v>5</v>
      </c>
      <c r="DW5">
        <f t="shared" si="35"/>
        <v>38</v>
      </c>
      <c r="DX5">
        <f t="shared" si="36"/>
        <v>7</v>
      </c>
      <c r="DY5">
        <f t="shared" si="37"/>
        <v>18</v>
      </c>
      <c r="DZ5">
        <f t="shared" si="38"/>
        <v>44</v>
      </c>
      <c r="EA5">
        <f t="shared" si="39"/>
        <v>4</v>
      </c>
      <c r="EB5">
        <f t="shared" si="40"/>
        <v>42</v>
      </c>
      <c r="EC5">
        <f t="shared" si="41"/>
        <v>41</v>
      </c>
      <c r="ED5">
        <f t="shared" si="42"/>
        <v>21</v>
      </c>
      <c r="EE5">
        <f t="shared" si="43"/>
        <v>29</v>
      </c>
      <c r="EF5">
        <f t="shared" si="44"/>
        <v>8</v>
      </c>
    </row>
    <row r="6" spans="1:136" ht="16.5" customHeight="1">
      <c r="A6">
        <f>_calc_라운드기준!A6</f>
        <v>1240</v>
      </c>
      <c r="B6">
        <f>INDEX(_calc_누적빈도!B:B,$A6)-INDEX(_calc_누적빈도!B:B,$A6-기준200회_후보!$B$1)</f>
        <v>24</v>
      </c>
      <c r="C6">
        <f>INDEX(_calc_누적빈도!C:C,$A6)-INDEX(_calc_누적빈도!C:C,$A6-기준200회_후보!$B$1)</f>
        <v>16</v>
      </c>
      <c r="D6">
        <f>INDEX(_calc_누적빈도!D:D,$A6)-INDEX(_calc_누적빈도!D:D,$A6-기준200회_후보!$B$1)</f>
        <v>34</v>
      </c>
      <c r="E6">
        <f>INDEX(_calc_누적빈도!E:E,$A6)-INDEX(_calc_누적빈도!E:E,$A6-기준200회_후보!$B$1)</f>
        <v>22</v>
      </c>
      <c r="F6">
        <f>INDEX(_calc_누적빈도!F:F,$A6)-INDEX(_calc_누적빈도!F:F,$A6-기준200회_후보!$B$1)</f>
        <v>17</v>
      </c>
      <c r="G6">
        <f>INDEX(_calc_누적빈도!G:G,$A6)-INDEX(_calc_누적빈도!G:G,$A6-기준200회_후보!$B$1)</f>
        <v>36</v>
      </c>
      <c r="H6">
        <f>INDEX(_calc_누적빈도!H:H,$A6)-INDEX(_calc_누적빈도!H:H,$A6-기준200회_후보!$B$1)</f>
        <v>34</v>
      </c>
      <c r="I6">
        <f>INDEX(_calc_누적빈도!I:I,$A6)-INDEX(_calc_누적빈도!I:I,$A6-기준200회_후보!$B$1)</f>
        <v>23</v>
      </c>
      <c r="J6">
        <f>INDEX(_calc_누적빈도!J:J,$A6)-INDEX(_calc_누적빈도!J:J,$A6-기준200회_후보!$B$1)</f>
        <v>24</v>
      </c>
      <c r="K6">
        <f>INDEX(_calc_누적빈도!K:K,$A6)-INDEX(_calc_누적빈도!K:K,$A6-기준200회_후보!$B$1)</f>
        <v>22</v>
      </c>
      <c r="L6">
        <f>INDEX(_calc_누적빈도!L:L,$A6)-INDEX(_calc_누적빈도!L:L,$A6-기준200회_후보!$B$1)</f>
        <v>25</v>
      </c>
      <c r="M6">
        <f>INDEX(_calc_누적빈도!M:M,$A6)-INDEX(_calc_누적빈도!M:M,$A6-기준200회_후보!$B$1)</f>
        <v>29</v>
      </c>
      <c r="N6">
        <f>INDEX(_calc_누적빈도!N:N,$A6)-INDEX(_calc_누적빈도!N:N,$A6-기준200회_후보!$B$1)</f>
        <v>33</v>
      </c>
      <c r="O6">
        <f>INDEX(_calc_누적빈도!O:O,$A6)-INDEX(_calc_누적빈도!O:O,$A6-기준200회_후보!$B$1)</f>
        <v>24</v>
      </c>
      <c r="P6">
        <f>INDEX(_calc_누적빈도!P:P,$A6)-INDEX(_calc_누적빈도!P:P,$A6-기준200회_후보!$B$1)</f>
        <v>28</v>
      </c>
      <c r="Q6">
        <f>INDEX(_calc_누적빈도!Q:Q,$A6)-INDEX(_calc_누적빈도!Q:Q,$A6-기준200회_후보!$B$1)</f>
        <v>32</v>
      </c>
      <c r="R6">
        <f>INDEX(_calc_누적빈도!R:R,$A6)-INDEX(_calc_누적빈도!R:R,$A6-기준200회_후보!$B$1)</f>
        <v>23</v>
      </c>
      <c r="S6">
        <f>INDEX(_calc_누적빈도!S:S,$A6)-INDEX(_calc_누적빈도!S:S,$A6-기준200회_후보!$B$1)</f>
        <v>24</v>
      </c>
      <c r="T6">
        <f>INDEX(_calc_누적빈도!T:T,$A6)-INDEX(_calc_누적빈도!T:T,$A6-기준200회_후보!$B$1)</f>
        <v>33</v>
      </c>
      <c r="U6">
        <f>INDEX(_calc_누적빈도!U:U,$A6)-INDEX(_calc_누적빈도!U:U,$A6-기준200회_후보!$B$1)</f>
        <v>27</v>
      </c>
      <c r="V6">
        <f>INDEX(_calc_누적빈도!V:V,$A6)-INDEX(_calc_누적빈도!V:V,$A6-기준200회_후보!$B$1)</f>
        <v>29</v>
      </c>
      <c r="W6">
        <f>INDEX(_calc_누적빈도!W:W,$A6)-INDEX(_calc_누적빈도!W:W,$A6-기준200회_후보!$B$1)</f>
        <v>26</v>
      </c>
      <c r="X6">
        <f>INDEX(_calc_누적빈도!X:X,$A6)-INDEX(_calc_누적빈도!X:X,$A6-기준200회_후보!$B$1)</f>
        <v>24</v>
      </c>
      <c r="Y6">
        <f>INDEX(_calc_누적빈도!Y:Y,$A6)-INDEX(_calc_누적빈도!Y:Y,$A6-기준200회_후보!$B$1)</f>
        <v>27</v>
      </c>
      <c r="Z6">
        <f>INDEX(_calc_누적빈도!Z:Z,$A6)-INDEX(_calc_누적빈도!Z:Z,$A6-기준200회_후보!$B$1)</f>
        <v>20</v>
      </c>
      <c r="AA6">
        <f>INDEX(_calc_누적빈도!AA:AA,$A6)-INDEX(_calc_누적빈도!AA:AA,$A6-기준200회_후보!$B$1)</f>
        <v>28</v>
      </c>
      <c r="AB6">
        <f>INDEX(_calc_누적빈도!AB:AB,$A6)-INDEX(_calc_누적빈도!AB:AB,$A6-기준200회_후보!$B$1)</f>
        <v>30</v>
      </c>
      <c r="AC6">
        <f>INDEX(_calc_누적빈도!AC:AC,$A6)-INDEX(_calc_누적빈도!AC:AC,$A6-기준200회_후보!$B$1)</f>
        <v>32</v>
      </c>
      <c r="AD6">
        <f>INDEX(_calc_누적빈도!AD:AD,$A6)-INDEX(_calc_누적빈도!AD:AD,$A6-기준200회_후보!$B$1)</f>
        <v>25</v>
      </c>
      <c r="AE6">
        <f>INDEX(_calc_누적빈도!AE:AE,$A6)-INDEX(_calc_누적빈도!AE:AE,$A6-기준200회_후보!$B$1)</f>
        <v>34</v>
      </c>
      <c r="AF6">
        <f>INDEX(_calc_누적빈도!AF:AF,$A6)-INDEX(_calc_누적빈도!AF:AF,$A6-기준200회_후보!$B$1)</f>
        <v>30</v>
      </c>
      <c r="AG6">
        <f>INDEX(_calc_누적빈도!AG:AG,$A6)-INDEX(_calc_누적빈도!AG:AG,$A6-기준200회_후보!$B$1)</f>
        <v>27</v>
      </c>
      <c r="AH6">
        <f>INDEX(_calc_누적빈도!AH:AH,$A6)-INDEX(_calc_누적빈도!AH:AH,$A6-기준200회_후보!$B$1)</f>
        <v>31</v>
      </c>
      <c r="AI6">
        <f>INDEX(_calc_누적빈도!AI:AI,$A6)-INDEX(_calc_누적빈도!AI:AI,$A6-기준200회_후보!$B$1)</f>
        <v>26</v>
      </c>
      <c r="AJ6">
        <f>INDEX(_calc_누적빈도!AJ:AJ,$A6)-INDEX(_calc_누적빈도!AJ:AJ,$A6-기준200회_후보!$B$1)</f>
        <v>30</v>
      </c>
      <c r="AK6">
        <f>INDEX(_calc_누적빈도!AK:AK,$A6)-INDEX(_calc_누적빈도!AK:AK,$A6-기준200회_후보!$B$1)</f>
        <v>26</v>
      </c>
      <c r="AL6">
        <f>INDEX(_calc_누적빈도!AL:AL,$A6)-INDEX(_calc_누적빈도!AL:AL,$A6-기준200회_후보!$B$1)</f>
        <v>29</v>
      </c>
      <c r="AM6">
        <f>INDEX(_calc_누적빈도!AM:AM,$A6)-INDEX(_calc_누적빈도!AM:AM,$A6-기준200회_후보!$B$1)</f>
        <v>35</v>
      </c>
      <c r="AN6">
        <f>INDEX(_calc_누적빈도!AN:AN,$A6)-INDEX(_calc_누적빈도!AN:AN,$A6-기준200회_후보!$B$1)</f>
        <v>19</v>
      </c>
      <c r="AO6">
        <f>INDEX(_calc_누적빈도!AO:AO,$A6)-INDEX(_calc_누적빈도!AO:AO,$A6-기준200회_후보!$B$1)</f>
        <v>30</v>
      </c>
      <c r="AP6">
        <f>INDEX(_calc_누적빈도!AP:AP,$A6)-INDEX(_calc_누적빈도!AP:AP,$A6-기준200회_후보!$B$1)</f>
        <v>20</v>
      </c>
      <c r="AQ6">
        <f>INDEX(_calc_누적빈도!AQ:AQ,$A6)-INDEX(_calc_누적빈도!AQ:AQ,$A6-기준200회_후보!$B$1)</f>
        <v>21</v>
      </c>
      <c r="AR6">
        <f>INDEX(_calc_누적빈도!AR:AR,$A6)-INDEX(_calc_누적빈도!AR:AR,$A6-기준200회_후보!$B$1)</f>
        <v>19</v>
      </c>
      <c r="AS6">
        <f>INDEX(_calc_누적빈도!AS:AS,$A6)-INDEX(_calc_누적빈도!AS:AS,$A6-기준200회_후보!$B$1)</f>
        <v>24</v>
      </c>
      <c r="AT6">
        <f>INDEX(_calc_누적빈도!AT:AT,$A6)-INDEX(_calc_누적빈도!AT:AT,$A6-기준200회_후보!$B$1)</f>
        <v>28</v>
      </c>
      <c r="AU6">
        <f>(RANK(_calc_라운드기준!B6,_calc_라운드기준!$B6:$AT6,0)+COUNTIFS(_calc_라운드기준!$B6:$AT6,_calc_라운드기준!B6,$B$1:$AT$1,"&lt;"&amp;1))-(RANK(B6,$B6:$AT6,0)+COUNTIFS($B6:$AT6,B6,$B$1:$AT$1,"&lt;"&amp;1))</f>
        <v>-26</v>
      </c>
      <c r="AV6">
        <f>(RANK(_calc_라운드기준!C6,_calc_라운드기준!$B6:$AT6,0)+COUNTIFS(_calc_라운드기준!$B6:$AT6,_calc_라운드기준!C6,$B$1:$AT$1,"&lt;"&amp;2))-(RANK(C6,$B6:$AT6,0)+COUNTIFS($B6:$AT6,C6,$B$1:$AT$1,"&lt;"&amp;2))</f>
        <v>-22</v>
      </c>
      <c r="AW6">
        <f>(RANK(_calc_라운드기준!D6,_calc_라운드기준!$B6:$AT6,0)+COUNTIFS(_calc_라운드기준!$B6:$AT6,_calc_라운드기준!D6,$B$1:$AT$1,"&lt;"&amp;3))-(RANK(D6,$B6:$AT6,0)+COUNTIFS($B6:$AT6,D6,$B$1:$AT$1,"&lt;"&amp;3))</f>
        <v>8</v>
      </c>
      <c r="AX6">
        <f>(RANK(_calc_라운드기준!E6,_calc_라운드기준!$B6:$AT6,0)+COUNTIFS(_calc_라운드기준!$B6:$AT6,_calc_라운드기준!E6,$B$1:$AT$1,"&lt;"&amp;4))-(RANK(E6,$B6:$AT6,0)+COUNTIFS($B6:$AT6,E6,$B$1:$AT$1,"&lt;"&amp;4))</f>
        <v>-13</v>
      </c>
      <c r="AY6">
        <f>(RANK(_calc_라운드기준!F6,_calc_라운드기준!$B6:$AT6,0)+COUNTIFS(_calc_라운드기준!$B6:$AT6,_calc_라운드기준!F6,$B$1:$AT$1,"&lt;"&amp;5))-(RANK(F6,$B6:$AT6,0)+COUNTIFS($B6:$AT6,F6,$B$1:$AT$1,"&lt;"&amp;5))</f>
        <v>-2</v>
      </c>
      <c r="AZ6">
        <f>(RANK(_calc_라운드기준!G6,_calc_라운드기준!$B6:$AT6,0)+COUNTIFS(_calc_라운드기준!$B6:$AT6,_calc_라운드기준!G6,$B$1:$AT$1,"&lt;"&amp;6))-(RANK(G6,$B6:$AT6,0)+COUNTIFS($B6:$AT6,G6,$B$1:$AT$1,"&lt;"&amp;6))</f>
        <v>24</v>
      </c>
      <c r="BA6">
        <f>(RANK(_calc_라운드기준!H6,_calc_라운드기준!$B6:$AT6,0)+COUNTIFS(_calc_라운드기준!$B6:$AT6,_calc_라운드기준!H6,$B$1:$AT$1,"&lt;"&amp;7))-(RANK(H6,$B6:$AT6,0)+COUNTIFS($B6:$AT6,H6,$B$1:$AT$1,"&lt;"&amp;7))</f>
        <v>22</v>
      </c>
      <c r="BB6">
        <f>(RANK(_calc_라운드기준!I6,_calc_라운드기준!$B6:$AT6,0)+COUNTIFS(_calc_라운드기준!$B6:$AT6,_calc_라운드기준!I6,$B$1:$AT$1,"&lt;"&amp;8))-(RANK(I6,$B6:$AT6,0)+COUNTIFS($B6:$AT6,I6,$B$1:$AT$1,"&lt;"&amp;8))</f>
        <v>-8</v>
      </c>
      <c r="BC6">
        <f>(RANK(_calc_라운드기준!J6,_calc_라운드기준!$B6:$AT6,0)+COUNTIFS(_calc_라운드기준!$B6:$AT6,_calc_라운드기준!J6,$B$1:$AT$1,"&lt;"&amp;9))-(RANK(J6,$B6:$AT6,0)+COUNTIFS($B6:$AT6,J6,$B$1:$AT$1,"&lt;"&amp;9))</f>
        <v>-18</v>
      </c>
      <c r="BD6">
        <f>(RANK(_calc_라운드기준!K6,_calc_라운드기준!$B6:$AT6,0)+COUNTIFS(_calc_라운드기준!$B6:$AT6,_calc_라운드기준!K6,$B$1:$AT$1,"&lt;"&amp;10))-(RANK(K6,$B6:$AT6,0)+COUNTIFS($B6:$AT6,K6,$B$1:$AT$1,"&lt;"&amp;10))</f>
        <v>-10</v>
      </c>
      <c r="BE6">
        <f>(RANK(_calc_라운드기준!L6,_calc_라운드기준!$B6:$AT6,0)+COUNTIFS(_calc_라운드기준!$B6:$AT6,_calc_라운드기준!L6,$B$1:$AT$1,"&lt;"&amp;11))-(RANK(L6,$B6:$AT6,0)+COUNTIFS($B6:$AT6,L6,$B$1:$AT$1,"&lt;"&amp;11))</f>
        <v>13</v>
      </c>
      <c r="BF6">
        <f>(RANK(_calc_라운드기준!M6,_calc_라운드기준!$B6:$AT6,0)+COUNTIFS(_calc_라운드기준!$B6:$AT6,_calc_라운드기준!M6,$B$1:$AT$1,"&lt;"&amp;12))-(RANK(M6,$B6:$AT6,0)+COUNTIFS($B6:$AT6,M6,$B$1:$AT$1,"&lt;"&amp;12))</f>
        <v>14</v>
      </c>
      <c r="BG6">
        <f>(RANK(_calc_라운드기준!N6,_calc_라운드기준!$B6:$AT6,0)+COUNTIFS(_calc_라운드기준!$B6:$AT6,_calc_라운드기준!N6,$B$1:$AT$1,"&lt;"&amp;13))-(RANK(N6,$B6:$AT6,0)+COUNTIFS($B6:$AT6,N6,$B$1:$AT$1,"&lt;"&amp;13))</f>
        <v>1</v>
      </c>
      <c r="BH6">
        <f>(RANK(_calc_라운드기준!O6,_calc_라운드기준!$B6:$AT6,0)+COUNTIFS(_calc_라운드기준!$B6:$AT6,_calc_라운드기준!O6,$B$1:$AT$1,"&lt;"&amp;14))-(RANK(O6,$B6:$AT6,0)+COUNTIFS($B6:$AT6,O6,$B$1:$AT$1,"&lt;"&amp;14))</f>
        <v>14</v>
      </c>
      <c r="BI6">
        <f>(RANK(_calc_라운드기준!P6,_calc_라운드기준!$B6:$AT6,0)+COUNTIFS(_calc_라운드기준!$B6:$AT6,_calc_라운드기준!P6,$B$1:$AT$1,"&lt;"&amp;15))-(RANK(P6,$B6:$AT6,0)+COUNTIFS($B6:$AT6,P6,$B$1:$AT$1,"&lt;"&amp;15))</f>
        <v>-17</v>
      </c>
      <c r="BJ6">
        <f>(RANK(_calc_라운드기준!Q6,_calc_라운드기준!$B6:$AT6,0)+COUNTIFS(_calc_라운드기준!$B6:$AT6,_calc_라운드기준!Q6,$B$1:$AT$1,"&lt;"&amp;16))-(RANK(Q6,$B6:$AT6,0)+COUNTIFS($B6:$AT6,Q6,$B$1:$AT$1,"&lt;"&amp;16))</f>
        <v>0</v>
      </c>
      <c r="BK6">
        <f>(RANK(_calc_라운드기준!R6,_calc_라운드기준!$B6:$AT6,0)+COUNTIFS(_calc_라운드기준!$B6:$AT6,_calc_라운드기준!R6,$B$1:$AT$1,"&lt;"&amp;17))-(RANK(R6,$B6:$AT6,0)+COUNTIFS($B6:$AT6,R6,$B$1:$AT$1,"&lt;"&amp;17))</f>
        <v>5</v>
      </c>
      <c r="BL6">
        <f>(RANK(_calc_라운드기준!S6,_calc_라운드기준!$B6:$AT6,0)+COUNTIFS(_calc_라운드기준!$B6:$AT6,_calc_라운드기준!S6,$B$1:$AT$1,"&lt;"&amp;18))-(RANK(S6,$B6:$AT6,0)+COUNTIFS($B6:$AT6,S6,$B$1:$AT$1,"&lt;"&amp;18))</f>
        <v>-19</v>
      </c>
      <c r="BM6">
        <f>(RANK(_calc_라운드기준!T6,_calc_라운드기준!$B6:$AT6,0)+COUNTIFS(_calc_라운드기준!$B6:$AT6,_calc_라운드기준!T6,$B$1:$AT$1,"&lt;"&amp;19))-(RANK(T6,$B6:$AT6,0)+COUNTIFS($B6:$AT6,T6,$B$1:$AT$1,"&lt;"&amp;19))</f>
        <v>7</v>
      </c>
      <c r="BN6">
        <f>(RANK(_calc_라운드기준!U6,_calc_라운드기준!$B6:$AT6,0)+COUNTIFS(_calc_라운드기준!$B6:$AT6,_calc_라운드기준!U6,$B$1:$AT$1,"&lt;"&amp;20))-(RANK(U6,$B6:$AT6,0)+COUNTIFS($B6:$AT6,U6,$B$1:$AT$1,"&lt;"&amp;20))</f>
        <v>-6</v>
      </c>
      <c r="BO6">
        <f>(RANK(_calc_라운드기준!V6,_calc_라운드기준!$B6:$AT6,0)+COUNTIFS(_calc_라운드기준!$B6:$AT6,_calc_라운드기준!V6,$B$1:$AT$1,"&lt;"&amp;21))-(RANK(V6,$B6:$AT6,0)+COUNTIFS($B6:$AT6,V6,$B$1:$AT$1,"&lt;"&amp;21))</f>
        <v>27</v>
      </c>
      <c r="BP6">
        <f>(RANK(_calc_라운드기준!W6,_calc_라운드기준!$B6:$AT6,0)+COUNTIFS(_calc_라운드기준!$B6:$AT6,_calc_라운드기준!W6,$B$1:$AT$1,"&lt;"&amp;22))-(RANK(W6,$B6:$AT6,0)+COUNTIFS($B6:$AT6,W6,$B$1:$AT$1,"&lt;"&amp;22))</f>
        <v>6</v>
      </c>
      <c r="BQ6">
        <f>(RANK(_calc_라운드기준!X6,_calc_라운드기준!$B6:$AT6,0)+COUNTIFS(_calc_라운드기준!$B6:$AT6,_calc_라운드기준!X6,$B$1:$AT$1,"&lt;"&amp;23))-(RANK(X6,$B6:$AT6,0)+COUNTIFS($B6:$AT6,X6,$B$1:$AT$1,"&lt;"&amp;23))</f>
        <v>-2</v>
      </c>
      <c r="BR6">
        <f>(RANK(_calc_라운드기준!Y6,_calc_라운드기준!$B6:$AT6,0)+COUNTIFS(_calc_라운드기준!$B6:$AT6,_calc_라운드기준!Y6,$B$1:$AT$1,"&lt;"&amp;24))-(RANK(Y6,$B6:$AT6,0)+COUNTIFS($B6:$AT6,Y6,$B$1:$AT$1,"&lt;"&amp;24))</f>
        <v>-13</v>
      </c>
      <c r="BS6">
        <f>(RANK(_calc_라운드기준!Z6,_calc_라운드기준!$B6:$AT6,0)+COUNTIFS(_calc_라운드기준!$B6:$AT6,_calc_라운드기준!Z6,$B$1:$AT$1,"&lt;"&amp;25))-(RANK(Z6,$B6:$AT6,0)+COUNTIFS($B6:$AT6,Z6,$B$1:$AT$1,"&lt;"&amp;25))</f>
        <v>-8</v>
      </c>
      <c r="BT6">
        <f>(RANK(_calc_라운드기준!AA6,_calc_라운드기준!$B6:$AT6,0)+COUNTIFS(_calc_라운드기준!$B6:$AT6,_calc_라운드기준!AA6,$B$1:$AT$1,"&lt;"&amp;26))-(RANK(AA6,$B6:$AT6,0)+COUNTIFS($B6:$AT6,AA6,$B$1:$AT$1,"&lt;"&amp;26))</f>
        <v>14</v>
      </c>
      <c r="BU6">
        <f>(RANK(_calc_라운드기준!AB6,_calc_라운드기준!$B6:$AT6,0)+COUNTIFS(_calc_라운드기준!$B6:$AT6,_calc_라운드기준!AB6,$B$1:$AT$1,"&lt;"&amp;27))-(RANK(AB6,$B6:$AT6,0)+COUNTIFS($B6:$AT6,AB6,$B$1:$AT$1,"&lt;"&amp;27))</f>
        <v>-9</v>
      </c>
      <c r="BV6">
        <f>(RANK(_calc_라운드기준!AC6,_calc_라운드기준!$B6:$AT6,0)+COUNTIFS(_calc_라운드기준!$B6:$AT6,_calc_라운드기준!AC6,$B$1:$AT$1,"&lt;"&amp;28))-(RANK(AC6,$B6:$AT6,0)+COUNTIFS($B6:$AT6,AC6,$B$1:$AT$1,"&lt;"&amp;28))</f>
        <v>-5</v>
      </c>
      <c r="BW6">
        <f>(RANK(_calc_라운드기준!AD6,_calc_라운드기준!$B6:$AT6,0)+COUNTIFS(_calc_라운드기준!$B6:$AT6,_calc_라운드기준!AD6,$B$1:$AT$1,"&lt;"&amp;29))-(RANK(AD6,$B6:$AT6,0)+COUNTIFS($B6:$AT6,AD6,$B$1:$AT$1,"&lt;"&amp;29))</f>
        <v>6</v>
      </c>
      <c r="BX6">
        <f>(RANK(_calc_라운드기준!AE6,_calc_라운드기준!$B6:$AT6,0)+COUNTIFS(_calc_라운드기준!$B6:$AT6,_calc_라운드기준!AE6,$B$1:$AT$1,"&lt;"&amp;30))-(RANK(AE6,$B6:$AT6,0)+COUNTIFS($B6:$AT6,AE6,$B$1:$AT$1,"&lt;"&amp;30))</f>
        <v>11</v>
      </c>
      <c r="BY6">
        <f>(RANK(_calc_라운드기준!AF6,_calc_라운드기준!$B6:$AT6,0)+COUNTIFS(_calc_라운드기준!$B6:$AT6,_calc_라운드기준!AF6,$B$1:$AT$1,"&lt;"&amp;31))-(RANK(AF6,$B6:$AT6,0)+COUNTIFS($B6:$AT6,AF6,$B$1:$AT$1,"&lt;"&amp;31))</f>
        <v>-7</v>
      </c>
      <c r="BZ6">
        <f>(RANK(_calc_라운드기준!AG6,_calc_라운드기준!$B6:$AT6,0)+COUNTIFS(_calc_라운드기준!$B6:$AT6,_calc_라운드기준!AG6,$B$1:$AT$1,"&lt;"&amp;32))-(RANK(AG6,$B6:$AT6,0)+COUNTIFS($B6:$AT6,AG6,$B$1:$AT$1,"&lt;"&amp;32))</f>
        <v>-6</v>
      </c>
      <c r="CA6">
        <f>(RANK(_calc_라운드기준!AH6,_calc_라운드기준!$B6:$AT6,0)+COUNTIFS(_calc_라운드기준!$B6:$AT6,_calc_라운드기준!AH6,$B$1:$AT$1,"&lt;"&amp;33))-(RANK(AH6,$B6:$AT6,0)+COUNTIFS($B6:$AT6,AH6,$B$1:$AT$1,"&lt;"&amp;33))</f>
        <v>8</v>
      </c>
      <c r="CB6">
        <f>(RANK(_calc_라운드기준!AI6,_calc_라운드기준!$B6:$AT6,0)+COUNTIFS(_calc_라운드기준!$B6:$AT6,_calc_라운드기준!AI6,$B$1:$AT$1,"&lt;"&amp;34))-(RANK(AI6,$B6:$AT6,0)+COUNTIFS($B6:$AT6,AI6,$B$1:$AT$1,"&lt;"&amp;34))</f>
        <v>10</v>
      </c>
      <c r="CC6">
        <f>(RANK(_calc_라운드기준!AJ6,_calc_라운드기준!$B6:$AT6,0)+COUNTIFS(_calc_라운드기준!$B6:$AT6,_calc_라운드기준!AJ6,$B$1:$AT$1,"&lt;"&amp;35))-(RANK(AJ6,$B6:$AT6,0)+COUNTIFS($B6:$AT6,AJ6,$B$1:$AT$1,"&lt;"&amp;35))</f>
        <v>23</v>
      </c>
      <c r="CD6">
        <f>(RANK(_calc_라운드기준!AK6,_calc_라운드기준!$B6:$AT6,0)+COUNTIFS(_calc_라운드기준!$B6:$AT6,_calc_라운드기준!AK6,$B$1:$AT$1,"&lt;"&amp;36))-(RANK(AK6,$B6:$AT6,0)+COUNTIFS($B6:$AT6,AK6,$B$1:$AT$1,"&lt;"&amp;36))</f>
        <v>-16</v>
      </c>
      <c r="CE6">
        <f>(RANK(_calc_라운드기준!AL6,_calc_라운드기준!$B6:$AT6,0)+COUNTIFS(_calc_라운드기준!$B6:$AT6,_calc_라운드기준!AL6,$B$1:$AT$1,"&lt;"&amp;37))-(RANK(AL6,$B6:$AT6,0)+COUNTIFS($B6:$AT6,AL6,$B$1:$AT$1,"&lt;"&amp;37))</f>
        <v>20</v>
      </c>
      <c r="CF6">
        <f>(RANK(_calc_라운드기준!AM6,_calc_라운드기준!$B6:$AT6,0)+COUNTIFS(_calc_라운드기준!$B6:$AT6,_calc_라운드기준!AM6,$B$1:$AT$1,"&lt;"&amp;38))-(RANK(AM6,$B6:$AT6,0)+COUNTIFS($B6:$AT6,AM6,$B$1:$AT$1,"&lt;"&amp;38))</f>
        <v>4</v>
      </c>
      <c r="CG6">
        <f>(RANK(_calc_라운드기준!AN6,_calc_라운드기준!$B6:$AT6,0)+COUNTIFS(_calc_라운드기준!$B6:$AT6,_calc_라운드기준!AN6,$B$1:$AT$1,"&lt;"&amp;39))-(RANK(AN6,$B6:$AT6,0)+COUNTIFS($B6:$AT6,AN6,$B$1:$AT$1,"&lt;"&amp;39))</f>
        <v>-23</v>
      </c>
      <c r="CH6">
        <f>(RANK(_calc_라운드기준!AO6,_calc_라운드기준!$B6:$AT6,0)+COUNTIFS(_calc_라운드기준!$B6:$AT6,_calc_라운드기준!AO6,$B$1:$AT$1,"&lt;"&amp;40))-(RANK(AO6,$B6:$AT6,0)+COUNTIFS($B6:$AT6,AO6,$B$1:$AT$1,"&lt;"&amp;40))</f>
        <v>24</v>
      </c>
      <c r="CI6">
        <f>(RANK(_calc_라운드기준!AP6,_calc_라운드기준!$B6:$AT6,0)+COUNTIFS(_calc_라운드기준!$B6:$AT6,_calc_라운드기준!AP6,$B$1:$AT$1,"&lt;"&amp;41))-(RANK(AP6,$B6:$AT6,0)+COUNTIFS($B6:$AT6,AP6,$B$1:$AT$1,"&lt;"&amp;41))</f>
        <v>-21</v>
      </c>
      <c r="CJ6">
        <f>(RANK(_calc_라운드기준!AQ6,_calc_라운드기준!$B6:$AT6,0)+COUNTIFS(_calc_라운드기준!$B6:$AT6,_calc_라운드기준!AQ6,$B$1:$AT$1,"&lt;"&amp;42))-(RANK(AQ6,$B6:$AT6,0)+COUNTIFS($B6:$AT6,AQ6,$B$1:$AT$1,"&lt;"&amp;42))</f>
        <v>-18</v>
      </c>
      <c r="CK6">
        <f>(RANK(_calc_라운드기준!AR6,_calc_라운드기준!$B6:$AT6,0)+COUNTIFS(_calc_라운드기준!$B6:$AT6,_calc_라운드기준!AR6,$B$1:$AT$1,"&lt;"&amp;43))-(RANK(AR6,$B6:$AT6,0)+COUNTIFS($B6:$AT6,AR6,$B$1:$AT$1,"&lt;"&amp;43))</f>
        <v>1</v>
      </c>
      <c r="CL6">
        <f>(RANK(_calc_라운드기준!AS6,_calc_라운드기준!$B6:$AT6,0)+COUNTIFS(_calc_라운드기준!$B6:$AT6,_calc_라운드기준!AS6,$B$1:$AT$1,"&lt;"&amp;44))-(RANK(AS6,$B6:$AT6,0)+COUNTIFS($B6:$AT6,AS6,$B$1:$AT$1,"&lt;"&amp;44))</f>
        <v>5</v>
      </c>
      <c r="CM6">
        <f>(RANK(_calc_라운드기준!AT6,_calc_라운드기준!$B6:$AT6,0)+COUNTIFS(_calc_라운드기준!$B6:$AT6,_calc_라운드기준!AT6,$B$1:$AT$1,"&lt;"&amp;45))-(RANK(AT6,$B6:$AT6,0)+COUNTIFS($B6:$AT6,AT6,$B$1:$AT$1,"&lt;"&amp;45))</f>
        <v>2</v>
      </c>
      <c r="CN6">
        <f t="shared" si="0"/>
        <v>45</v>
      </c>
      <c r="CO6">
        <f t="shared" si="1"/>
        <v>43</v>
      </c>
      <c r="CP6">
        <f t="shared" si="2"/>
        <v>13</v>
      </c>
      <c r="CQ6">
        <f t="shared" si="3"/>
        <v>35</v>
      </c>
      <c r="CR6">
        <f t="shared" si="4"/>
        <v>25</v>
      </c>
      <c r="CS6">
        <f t="shared" si="5"/>
        <v>2</v>
      </c>
      <c r="CT6">
        <f t="shared" si="6"/>
        <v>5</v>
      </c>
      <c r="CU6">
        <f t="shared" si="7"/>
        <v>31</v>
      </c>
      <c r="CV6">
        <f t="shared" si="8"/>
        <v>39</v>
      </c>
      <c r="CW6">
        <f t="shared" si="9"/>
        <v>34</v>
      </c>
      <c r="CX6">
        <f t="shared" si="10"/>
        <v>10</v>
      </c>
      <c r="CY6">
        <f t="shared" si="11"/>
        <v>7</v>
      </c>
      <c r="CZ6">
        <f t="shared" si="12"/>
        <v>22</v>
      </c>
      <c r="DA6">
        <f t="shared" si="13"/>
        <v>8</v>
      </c>
      <c r="DB6">
        <f t="shared" si="14"/>
        <v>38</v>
      </c>
      <c r="DC6">
        <f t="shared" si="15"/>
        <v>24</v>
      </c>
      <c r="DD6">
        <f t="shared" si="16"/>
        <v>18</v>
      </c>
      <c r="DE6">
        <f t="shared" si="17"/>
        <v>41</v>
      </c>
      <c r="DF6">
        <f t="shared" si="18"/>
        <v>15</v>
      </c>
      <c r="DG6">
        <f t="shared" si="19"/>
        <v>28</v>
      </c>
      <c r="DH6">
        <f t="shared" si="20"/>
        <v>1</v>
      </c>
      <c r="DI6">
        <f t="shared" si="21"/>
        <v>16</v>
      </c>
      <c r="DJ6">
        <f t="shared" si="22"/>
        <v>26</v>
      </c>
      <c r="DK6">
        <f t="shared" si="23"/>
        <v>36</v>
      </c>
      <c r="DL6">
        <f t="shared" si="24"/>
        <v>32</v>
      </c>
      <c r="DM6">
        <f t="shared" si="25"/>
        <v>9</v>
      </c>
      <c r="DN6">
        <f t="shared" si="26"/>
        <v>33</v>
      </c>
      <c r="DO6">
        <f t="shared" si="27"/>
        <v>27</v>
      </c>
      <c r="DP6">
        <f t="shared" si="28"/>
        <v>17</v>
      </c>
      <c r="DQ6">
        <f t="shared" si="29"/>
        <v>11</v>
      </c>
      <c r="DR6">
        <f t="shared" si="30"/>
        <v>30</v>
      </c>
      <c r="DS6">
        <f t="shared" si="31"/>
        <v>29</v>
      </c>
      <c r="DT6">
        <f t="shared" si="32"/>
        <v>14</v>
      </c>
      <c r="DU6">
        <f t="shared" si="33"/>
        <v>12</v>
      </c>
      <c r="DV6">
        <f t="shared" si="34"/>
        <v>4</v>
      </c>
      <c r="DW6">
        <f t="shared" si="35"/>
        <v>37</v>
      </c>
      <c r="DX6">
        <f t="shared" si="36"/>
        <v>6</v>
      </c>
      <c r="DY6">
        <f t="shared" si="37"/>
        <v>20</v>
      </c>
      <c r="DZ6">
        <f t="shared" si="38"/>
        <v>44</v>
      </c>
      <c r="EA6">
        <f t="shared" si="39"/>
        <v>3</v>
      </c>
      <c r="EB6">
        <f t="shared" si="40"/>
        <v>42</v>
      </c>
      <c r="EC6">
        <f t="shared" si="41"/>
        <v>40</v>
      </c>
      <c r="ED6">
        <f t="shared" si="42"/>
        <v>23</v>
      </c>
      <c r="EE6">
        <f t="shared" si="43"/>
        <v>19</v>
      </c>
      <c r="EF6">
        <f t="shared" si="44"/>
        <v>21</v>
      </c>
    </row>
    <row r="7" spans="1:136" ht="16.5" customHeight="1">
      <c r="A7">
        <f>_calc_라운드기준!A7</f>
        <v>1239</v>
      </c>
      <c r="B7">
        <f>INDEX(_calc_누적빈도!B:B,$A7)-INDEX(_calc_누적빈도!B:B,$A7-기준200회_후보!$B$1)</f>
        <v>24</v>
      </c>
      <c r="C7">
        <f>INDEX(_calc_누적빈도!C:C,$A7)-INDEX(_calc_누적빈도!C:C,$A7-기준200회_후보!$B$1)</f>
        <v>17</v>
      </c>
      <c r="D7">
        <f>INDEX(_calc_누적빈도!D:D,$A7)-INDEX(_calc_누적빈도!D:D,$A7-기준200회_후보!$B$1)</f>
        <v>35</v>
      </c>
      <c r="E7">
        <f>INDEX(_calc_누적빈도!E:E,$A7)-INDEX(_calc_누적빈도!E:E,$A7-기준200회_후보!$B$1)</f>
        <v>22</v>
      </c>
      <c r="F7">
        <f>INDEX(_calc_누적빈도!F:F,$A7)-INDEX(_calc_누적빈도!F:F,$A7-기준200회_후보!$B$1)</f>
        <v>17</v>
      </c>
      <c r="G7">
        <f>INDEX(_calc_누적빈도!G:G,$A7)-INDEX(_calc_누적빈도!G:G,$A7-기준200회_후보!$B$1)</f>
        <v>37</v>
      </c>
      <c r="H7">
        <f>INDEX(_calc_누적빈도!H:H,$A7)-INDEX(_calc_누적빈도!H:H,$A7-기준200회_후보!$B$1)</f>
        <v>34</v>
      </c>
      <c r="I7">
        <f>INDEX(_calc_누적빈도!I:I,$A7)-INDEX(_calc_누적빈도!I:I,$A7-기준200회_후보!$B$1)</f>
        <v>23</v>
      </c>
      <c r="J7">
        <f>INDEX(_calc_누적빈도!J:J,$A7)-INDEX(_calc_누적빈도!J:J,$A7-기준200회_후보!$B$1)</f>
        <v>24</v>
      </c>
      <c r="K7">
        <f>INDEX(_calc_누적빈도!K:K,$A7)-INDEX(_calc_누적빈도!K:K,$A7-기준200회_후보!$B$1)</f>
        <v>22</v>
      </c>
      <c r="L7">
        <f>INDEX(_calc_누적빈도!L:L,$A7)-INDEX(_calc_누적빈도!L:L,$A7-기준200회_후보!$B$1)</f>
        <v>24</v>
      </c>
      <c r="M7">
        <f>INDEX(_calc_누적빈도!M:M,$A7)-INDEX(_calc_누적빈도!M:M,$A7-기준200회_후보!$B$1)</f>
        <v>29</v>
      </c>
      <c r="N7">
        <f>INDEX(_calc_누적빈도!N:N,$A7)-INDEX(_calc_누적빈도!N:N,$A7-기준200회_후보!$B$1)</f>
        <v>32</v>
      </c>
      <c r="O7">
        <f>INDEX(_calc_누적빈도!O:O,$A7)-INDEX(_calc_누적빈도!O:O,$A7-기준200회_후보!$B$1)</f>
        <v>24</v>
      </c>
      <c r="P7">
        <f>INDEX(_calc_누적빈도!P:P,$A7)-INDEX(_calc_누적빈도!P:P,$A7-기준200회_후보!$B$1)</f>
        <v>28</v>
      </c>
      <c r="Q7">
        <f>INDEX(_calc_누적빈도!Q:Q,$A7)-INDEX(_calc_누적빈도!Q:Q,$A7-기준200회_후보!$B$1)</f>
        <v>32</v>
      </c>
      <c r="R7">
        <f>INDEX(_calc_누적빈도!R:R,$A7)-INDEX(_calc_누적빈도!R:R,$A7-기준200회_후보!$B$1)</f>
        <v>23</v>
      </c>
      <c r="S7">
        <f>INDEX(_calc_누적빈도!S:S,$A7)-INDEX(_calc_누적빈도!S:S,$A7-기준200회_후보!$B$1)</f>
        <v>24</v>
      </c>
      <c r="T7">
        <f>INDEX(_calc_누적빈도!T:T,$A7)-INDEX(_calc_누적빈도!T:T,$A7-기준200회_후보!$B$1)</f>
        <v>34</v>
      </c>
      <c r="U7">
        <f>INDEX(_calc_누적빈도!U:U,$A7)-INDEX(_calc_누적빈도!U:U,$A7-기준200회_후보!$B$1)</f>
        <v>27</v>
      </c>
      <c r="V7">
        <f>INDEX(_calc_누적빈도!V:V,$A7)-INDEX(_calc_누적빈도!V:V,$A7-기준200회_후보!$B$1)</f>
        <v>29</v>
      </c>
      <c r="W7">
        <f>INDEX(_calc_누적빈도!W:W,$A7)-INDEX(_calc_누적빈도!W:W,$A7-기준200회_후보!$B$1)</f>
        <v>25</v>
      </c>
      <c r="X7">
        <f>INDEX(_calc_누적빈도!X:X,$A7)-INDEX(_calc_누적빈도!X:X,$A7-기준200회_후보!$B$1)</f>
        <v>24</v>
      </c>
      <c r="Y7">
        <f>INDEX(_calc_누적빈도!Y:Y,$A7)-INDEX(_calc_누적빈도!Y:Y,$A7-기준200회_후보!$B$1)</f>
        <v>27</v>
      </c>
      <c r="Z7">
        <f>INDEX(_calc_누적빈도!Z:Z,$A7)-INDEX(_calc_누적빈도!Z:Z,$A7-기준200회_후보!$B$1)</f>
        <v>20</v>
      </c>
      <c r="AA7">
        <f>INDEX(_calc_누적빈도!AA:AA,$A7)-INDEX(_calc_누적빈도!AA:AA,$A7-기준200회_후보!$B$1)</f>
        <v>28</v>
      </c>
      <c r="AB7">
        <f>INDEX(_calc_누적빈도!AB:AB,$A7)-INDEX(_calc_누적빈도!AB:AB,$A7-기준200회_후보!$B$1)</f>
        <v>30</v>
      </c>
      <c r="AC7">
        <f>INDEX(_calc_누적빈도!AC:AC,$A7)-INDEX(_calc_누적빈도!AC:AC,$A7-기준200회_후보!$B$1)</f>
        <v>32</v>
      </c>
      <c r="AD7">
        <f>INDEX(_calc_누적빈도!AD:AD,$A7)-INDEX(_calc_누적빈도!AD:AD,$A7-기준200회_후보!$B$1)</f>
        <v>25</v>
      </c>
      <c r="AE7">
        <f>INDEX(_calc_누적빈도!AE:AE,$A7)-INDEX(_calc_누적빈도!AE:AE,$A7-기준200회_후보!$B$1)</f>
        <v>34</v>
      </c>
      <c r="AF7">
        <f>INDEX(_calc_누적빈도!AF:AF,$A7)-INDEX(_calc_누적빈도!AF:AF,$A7-기준200회_후보!$B$1)</f>
        <v>30</v>
      </c>
      <c r="AG7">
        <f>INDEX(_calc_누적빈도!AG:AG,$A7)-INDEX(_calc_누적빈도!AG:AG,$A7-기준200회_후보!$B$1)</f>
        <v>26</v>
      </c>
      <c r="AH7">
        <f>INDEX(_calc_누적빈도!AH:AH,$A7)-INDEX(_calc_누적빈도!AH:AH,$A7-기준200회_후보!$B$1)</f>
        <v>30</v>
      </c>
      <c r="AI7">
        <f>INDEX(_calc_누적빈도!AI:AI,$A7)-INDEX(_calc_누적빈도!AI:AI,$A7-기준200회_후보!$B$1)</f>
        <v>26</v>
      </c>
      <c r="AJ7">
        <f>INDEX(_calc_누적빈도!AJ:AJ,$A7)-INDEX(_calc_누적빈도!AJ:AJ,$A7-기준200회_후보!$B$1)</f>
        <v>30</v>
      </c>
      <c r="AK7">
        <f>INDEX(_calc_누적빈도!AK:AK,$A7)-INDEX(_calc_누적빈도!AK:AK,$A7-기준200회_후보!$B$1)</f>
        <v>26</v>
      </c>
      <c r="AL7">
        <f>INDEX(_calc_누적빈도!AL:AL,$A7)-INDEX(_calc_누적빈도!AL:AL,$A7-기준200회_후보!$B$1)</f>
        <v>29</v>
      </c>
      <c r="AM7">
        <f>INDEX(_calc_누적빈도!AM:AM,$A7)-INDEX(_calc_누적빈도!AM:AM,$A7-기준200회_후보!$B$1)</f>
        <v>35</v>
      </c>
      <c r="AN7">
        <f>INDEX(_calc_누적빈도!AN:AN,$A7)-INDEX(_calc_누적빈도!AN:AN,$A7-기준200회_후보!$B$1)</f>
        <v>20</v>
      </c>
      <c r="AO7">
        <f>INDEX(_calc_누적빈도!AO:AO,$A7)-INDEX(_calc_누적빈도!AO:AO,$A7-기준200회_후보!$B$1)</f>
        <v>30</v>
      </c>
      <c r="AP7">
        <f>INDEX(_calc_누적빈도!AP:AP,$A7)-INDEX(_calc_누적빈도!AP:AP,$A7-기준200회_후보!$B$1)</f>
        <v>20</v>
      </c>
      <c r="AQ7">
        <f>INDEX(_calc_누적빈도!AQ:AQ,$A7)-INDEX(_calc_누적빈도!AQ:AQ,$A7-기준200회_후보!$B$1)</f>
        <v>21</v>
      </c>
      <c r="AR7">
        <f>INDEX(_calc_누적빈도!AR:AR,$A7)-INDEX(_calc_누적빈도!AR:AR,$A7-기준200회_후보!$B$1)</f>
        <v>19</v>
      </c>
      <c r="AS7">
        <f>INDEX(_calc_누적빈도!AS:AS,$A7)-INDEX(_calc_누적빈도!AS:AS,$A7-기준200회_후보!$B$1)</f>
        <v>24</v>
      </c>
      <c r="AT7">
        <f>INDEX(_calc_누적빈도!AT:AT,$A7)-INDEX(_calc_누적빈도!AT:AT,$A7-기준200회_후보!$B$1)</f>
        <v>28</v>
      </c>
      <c r="AU7">
        <f>(RANK(_calc_라운드기준!B7,_calc_라운드기준!$B7:$AT7,0)+COUNTIFS(_calc_라운드기준!$B7:$AT7,_calc_라운드기준!B7,$B$1:$AT$1,"&lt;"&amp;1))-(RANK(B7,$B7:$AT7,0)+COUNTIFS($B7:$AT7,B7,$B$1:$AT$1,"&lt;"&amp;1))</f>
        <v>-24</v>
      </c>
      <c r="AV7">
        <f>(RANK(_calc_라운드기준!C7,_calc_라운드기준!$B7:$AT7,0)+COUNTIFS(_calc_라운드기준!$B7:$AT7,_calc_라운드기준!C7,$B$1:$AT$1,"&lt;"&amp;2))-(RANK(C7,$B7:$AT7,0)+COUNTIFS($B7:$AT7,C7,$B$1:$AT$1,"&lt;"&amp;2))</f>
        <v>-20</v>
      </c>
      <c r="AW7">
        <f>(RANK(_calc_라운드기준!D7,_calc_라운드기준!$B7:$AT7,0)+COUNTIFS(_calc_라운드기준!$B7:$AT7,_calc_라운드기준!D7,$B$1:$AT$1,"&lt;"&amp;3))-(RANK(D7,$B7:$AT7,0)+COUNTIFS($B7:$AT7,D7,$B$1:$AT$1,"&lt;"&amp;3))</f>
        <v>9</v>
      </c>
      <c r="AX7">
        <f>(RANK(_calc_라운드기준!E7,_calc_라운드기준!$B7:$AT7,0)+COUNTIFS(_calc_라운드기준!$B7:$AT7,_calc_라운드기준!E7,$B$1:$AT$1,"&lt;"&amp;4))-(RANK(E7,$B7:$AT7,0)+COUNTIFS($B7:$AT7,E7,$B$1:$AT$1,"&lt;"&amp;4))</f>
        <v>-12</v>
      </c>
      <c r="AY7">
        <f>(RANK(_calc_라운드기준!F7,_calc_라운드기준!$B7:$AT7,0)+COUNTIFS(_calc_라운드기준!$B7:$AT7,_calc_라운드기준!F7,$B$1:$AT$1,"&lt;"&amp;5))-(RANK(F7,$B7:$AT7,0)+COUNTIFS($B7:$AT7,F7,$B$1:$AT$1,"&lt;"&amp;5))</f>
        <v>-4</v>
      </c>
      <c r="AZ7">
        <f>(RANK(_calc_라운드기준!G7,_calc_라운드기준!$B7:$AT7,0)+COUNTIFS(_calc_라운드기준!$B7:$AT7,_calc_라운드기준!G7,$B$1:$AT$1,"&lt;"&amp;6))-(RANK(G7,$B7:$AT7,0)+COUNTIFS($B7:$AT7,G7,$B$1:$AT$1,"&lt;"&amp;6))</f>
        <v>25</v>
      </c>
      <c r="BA7">
        <f>(RANK(_calc_라운드기준!H7,_calc_라운드기준!$B7:$AT7,0)+COUNTIFS(_calc_라운드기준!$B7:$AT7,_calc_라운드기준!H7,$B$1:$AT$1,"&lt;"&amp;7))-(RANK(H7,$B7:$AT7,0)+COUNTIFS($B7:$AT7,H7,$B$1:$AT$1,"&lt;"&amp;7))</f>
        <v>23</v>
      </c>
      <c r="BB7">
        <f>(RANK(_calc_라운드기준!I7,_calc_라운드기준!$B7:$AT7,0)+COUNTIFS(_calc_라운드기준!$B7:$AT7,_calc_라운드기준!I7,$B$1:$AT$1,"&lt;"&amp;8))-(RANK(I7,$B7:$AT7,0)+COUNTIFS($B7:$AT7,I7,$B$1:$AT$1,"&lt;"&amp;8))</f>
        <v>-7</v>
      </c>
      <c r="BC7">
        <f>(RANK(_calc_라운드기준!J7,_calc_라운드기준!$B7:$AT7,0)+COUNTIFS(_calc_라운드기준!$B7:$AT7,_calc_라운드기준!J7,$B$1:$AT$1,"&lt;"&amp;9))-(RANK(J7,$B7:$AT7,0)+COUNTIFS($B7:$AT7,J7,$B$1:$AT$1,"&lt;"&amp;9))</f>
        <v>-22</v>
      </c>
      <c r="BD7">
        <f>(RANK(_calc_라운드기준!K7,_calc_라운드기준!$B7:$AT7,0)+COUNTIFS(_calc_라운드기준!$B7:$AT7,_calc_라운드기준!K7,$B$1:$AT$1,"&lt;"&amp;10))-(RANK(K7,$B7:$AT7,0)+COUNTIFS($B7:$AT7,K7,$B$1:$AT$1,"&lt;"&amp;10))</f>
        <v>-9</v>
      </c>
      <c r="BE7">
        <f>(RANK(_calc_라운드기준!L7,_calc_라운드기준!$B7:$AT7,0)+COUNTIFS(_calc_라운드기준!$B7:$AT7,_calc_라운드기준!L7,$B$1:$AT$1,"&lt;"&amp;11))-(RANK(L7,$B7:$AT7,0)+COUNTIFS($B7:$AT7,L7,$B$1:$AT$1,"&lt;"&amp;11))</f>
        <v>12</v>
      </c>
      <c r="BF7">
        <f>(RANK(_calc_라운드기준!M7,_calc_라운드기준!$B7:$AT7,0)+COUNTIFS(_calc_라운드기준!$B7:$AT7,_calc_라운드기준!M7,$B$1:$AT$1,"&lt;"&amp;12))-(RANK(M7,$B7:$AT7,0)+COUNTIFS($B7:$AT7,M7,$B$1:$AT$1,"&lt;"&amp;12))</f>
        <v>15</v>
      </c>
      <c r="BG7">
        <f>(RANK(_calc_라운드기준!N7,_calc_라운드기준!$B7:$AT7,0)+COUNTIFS(_calc_라운드기준!$B7:$AT7,_calc_라운드기준!N7,$B$1:$AT$1,"&lt;"&amp;13))-(RANK(N7,$B7:$AT7,0)+COUNTIFS($B7:$AT7,N7,$B$1:$AT$1,"&lt;"&amp;13))</f>
        <v>5</v>
      </c>
      <c r="BH7">
        <f>(RANK(_calc_라운드기준!O7,_calc_라운드기준!$B7:$AT7,0)+COUNTIFS(_calc_라운드기준!$B7:$AT7,_calc_라운드기준!O7,$B$1:$AT$1,"&lt;"&amp;14))-(RANK(O7,$B7:$AT7,0)+COUNTIFS($B7:$AT7,O7,$B$1:$AT$1,"&lt;"&amp;14))</f>
        <v>14</v>
      </c>
      <c r="BI7">
        <f>(RANK(_calc_라운드기준!P7,_calc_라운드기준!$B7:$AT7,0)+COUNTIFS(_calc_라운드기준!$B7:$AT7,_calc_라운드기준!P7,$B$1:$AT$1,"&lt;"&amp;15))-(RANK(P7,$B7:$AT7,0)+COUNTIFS($B7:$AT7,P7,$B$1:$AT$1,"&lt;"&amp;15))</f>
        <v>-17</v>
      </c>
      <c r="BJ7">
        <f>(RANK(_calc_라운드기준!Q7,_calc_라운드기준!$B7:$AT7,0)+COUNTIFS(_calc_라운드기준!$B7:$AT7,_calc_라운드기준!Q7,$B$1:$AT$1,"&lt;"&amp;16))-(RANK(Q7,$B7:$AT7,0)+COUNTIFS($B7:$AT7,Q7,$B$1:$AT$1,"&lt;"&amp;16))</f>
        <v>0</v>
      </c>
      <c r="BK7">
        <f>(RANK(_calc_라운드기준!R7,_calc_라운드기준!$B7:$AT7,0)+COUNTIFS(_calc_라운드기준!$B7:$AT7,_calc_라운드기준!R7,$B$1:$AT$1,"&lt;"&amp;17))-(RANK(R7,$B7:$AT7,0)+COUNTIFS($B7:$AT7,R7,$B$1:$AT$1,"&lt;"&amp;17))</f>
        <v>3</v>
      </c>
      <c r="BL7">
        <f>(RANK(_calc_라운드기준!S7,_calc_라운드기준!$B7:$AT7,0)+COUNTIFS(_calc_라운드기준!$B7:$AT7,_calc_라운드기준!S7,$B$1:$AT$1,"&lt;"&amp;18))-(RANK(S7,$B7:$AT7,0)+COUNTIFS($B7:$AT7,S7,$B$1:$AT$1,"&lt;"&amp;18))</f>
        <v>-19</v>
      </c>
      <c r="BM7">
        <f>(RANK(_calc_라운드기준!T7,_calc_라운드기준!$B7:$AT7,0)+COUNTIFS(_calc_라운드기준!$B7:$AT7,_calc_라운드기준!T7,$B$1:$AT$1,"&lt;"&amp;19))-(RANK(T7,$B7:$AT7,0)+COUNTIFS($B7:$AT7,T7,$B$1:$AT$1,"&lt;"&amp;19))</f>
        <v>4</v>
      </c>
      <c r="BN7">
        <f>(RANK(_calc_라운드기준!U7,_calc_라운드기준!$B7:$AT7,0)+COUNTIFS(_calc_라운드기준!$B7:$AT7,_calc_라운드기준!U7,$B$1:$AT$1,"&lt;"&amp;20))-(RANK(U7,$B7:$AT7,0)+COUNTIFS($B7:$AT7,U7,$B$1:$AT$1,"&lt;"&amp;20))</f>
        <v>-7</v>
      </c>
      <c r="BO7">
        <f>(RANK(_calc_라운드기준!V7,_calc_라운드기준!$B7:$AT7,0)+COUNTIFS(_calc_라운드기준!$B7:$AT7,_calc_라운드기준!V7,$B$1:$AT$1,"&lt;"&amp;21))-(RANK(V7,$B7:$AT7,0)+COUNTIFS($B7:$AT7,V7,$B$1:$AT$1,"&lt;"&amp;21))</f>
        <v>27</v>
      </c>
      <c r="BP7">
        <f>(RANK(_calc_라운드기준!W7,_calc_라운드기준!$B7:$AT7,0)+COUNTIFS(_calc_라운드기준!$B7:$AT7,_calc_라운드기준!W7,$B$1:$AT$1,"&lt;"&amp;22))-(RANK(W7,$B7:$AT7,0)+COUNTIFS($B7:$AT7,W7,$B$1:$AT$1,"&lt;"&amp;22))</f>
        <v>14</v>
      </c>
      <c r="BQ7">
        <f>(RANK(_calc_라운드기준!X7,_calc_라운드기준!$B7:$AT7,0)+COUNTIFS(_calc_라운드기준!$B7:$AT7,_calc_라운드기준!X7,$B$1:$AT$1,"&lt;"&amp;23))-(RANK(X7,$B7:$AT7,0)+COUNTIFS($B7:$AT7,X7,$B$1:$AT$1,"&lt;"&amp;23))</f>
        <v>-2</v>
      </c>
      <c r="BR7">
        <f>(RANK(_calc_라운드기준!Y7,_calc_라운드기준!$B7:$AT7,0)+COUNTIFS(_calc_라운드기준!$B7:$AT7,_calc_라운드기준!Y7,$B$1:$AT$1,"&lt;"&amp;24))-(RANK(Y7,$B7:$AT7,0)+COUNTIFS($B7:$AT7,Y7,$B$1:$AT$1,"&lt;"&amp;24))</f>
        <v>-12</v>
      </c>
      <c r="BS7">
        <f>(RANK(_calc_라운드기준!Z7,_calc_라운드기준!$B7:$AT7,0)+COUNTIFS(_calc_라운드기준!$B7:$AT7,_calc_라운드기준!Z7,$B$1:$AT$1,"&lt;"&amp;25))-(RANK(Z7,$B7:$AT7,0)+COUNTIFS($B7:$AT7,Z7,$B$1:$AT$1,"&lt;"&amp;25))</f>
        <v>-8</v>
      </c>
      <c r="BT7">
        <f>(RANK(_calc_라운드기준!AA7,_calc_라운드기준!$B7:$AT7,0)+COUNTIFS(_calc_라운드기준!$B7:$AT7,_calc_라운드기준!AA7,$B$1:$AT$1,"&lt;"&amp;26))-(RANK(AA7,$B7:$AT7,0)+COUNTIFS($B7:$AT7,AA7,$B$1:$AT$1,"&lt;"&amp;26))</f>
        <v>14</v>
      </c>
      <c r="BU7">
        <f>(RANK(_calc_라운드기준!AB7,_calc_라운드기준!$B7:$AT7,0)+COUNTIFS(_calc_라운드기준!$B7:$AT7,_calc_라운드기준!AB7,$B$1:$AT$1,"&lt;"&amp;27))-(RANK(AB7,$B7:$AT7,0)+COUNTIFS($B7:$AT7,AB7,$B$1:$AT$1,"&lt;"&amp;27))</f>
        <v>-8</v>
      </c>
      <c r="BV7">
        <f>(RANK(_calc_라운드기준!AC7,_calc_라운드기준!$B7:$AT7,0)+COUNTIFS(_calc_라운드기준!$B7:$AT7,_calc_라운드기준!AC7,$B$1:$AT$1,"&lt;"&amp;28))-(RANK(AC7,$B7:$AT7,0)+COUNTIFS($B7:$AT7,AC7,$B$1:$AT$1,"&lt;"&amp;28))</f>
        <v>-4</v>
      </c>
      <c r="BW7">
        <f>(RANK(_calc_라운드기준!AD7,_calc_라운드기준!$B7:$AT7,0)+COUNTIFS(_calc_라운드기준!$B7:$AT7,_calc_라운드기준!AD7,$B$1:$AT$1,"&lt;"&amp;29))-(RANK(AD7,$B7:$AT7,0)+COUNTIFS($B7:$AT7,AD7,$B$1:$AT$1,"&lt;"&amp;29))</f>
        <v>-12</v>
      </c>
      <c r="BX7">
        <f>(RANK(_calc_라운드기준!AE7,_calc_라운드기준!$B7:$AT7,0)+COUNTIFS(_calc_라운드기준!$B7:$AT7,_calc_라운드기준!AE7,$B$1:$AT$1,"&lt;"&amp;30))-(RANK(AE7,$B7:$AT7,0)+COUNTIFS($B7:$AT7,AE7,$B$1:$AT$1,"&lt;"&amp;30))</f>
        <v>10</v>
      </c>
      <c r="BY7">
        <f>(RANK(_calc_라운드기준!AF7,_calc_라운드기준!$B7:$AT7,0)+COUNTIFS(_calc_라운드기준!$B7:$AT7,_calc_라운드기준!AF7,$B$1:$AT$1,"&lt;"&amp;31))-(RANK(AF7,$B7:$AT7,0)+COUNTIFS($B7:$AT7,AF7,$B$1:$AT$1,"&lt;"&amp;31))</f>
        <v>-5</v>
      </c>
      <c r="BZ7">
        <f>(RANK(_calc_라운드기준!AG7,_calc_라운드기준!$B7:$AT7,0)+COUNTIFS(_calc_라운드기준!$B7:$AT7,_calc_라운드기준!AG7,$B$1:$AT$1,"&lt;"&amp;32))-(RANK(AG7,$B7:$AT7,0)+COUNTIFS($B7:$AT7,AG7,$B$1:$AT$1,"&lt;"&amp;32))</f>
        <v>11</v>
      </c>
      <c r="CA7">
        <f>(RANK(_calc_라운드기준!AH7,_calc_라운드기준!$B7:$AT7,0)+COUNTIFS(_calc_라운드기준!$B7:$AT7,_calc_라운드기준!AH7,$B$1:$AT$1,"&lt;"&amp;33))-(RANK(AH7,$B7:$AT7,0)+COUNTIFS($B7:$AT7,AH7,$B$1:$AT$1,"&lt;"&amp;33))</f>
        <v>23</v>
      </c>
      <c r="CB7">
        <f>(RANK(_calc_라운드기준!AI7,_calc_라운드기준!$B7:$AT7,0)+COUNTIFS(_calc_라운드기준!$B7:$AT7,_calc_라운드기준!AI7,$B$1:$AT$1,"&lt;"&amp;34))-(RANK(AI7,$B7:$AT7,0)+COUNTIFS($B7:$AT7,AI7,$B$1:$AT$1,"&lt;"&amp;34))</f>
        <v>12</v>
      </c>
      <c r="CC7">
        <f>(RANK(_calc_라운드기준!AJ7,_calc_라운드기준!$B7:$AT7,0)+COUNTIFS(_calc_라운드기준!$B7:$AT7,_calc_라운드기준!AJ7,$B$1:$AT$1,"&lt;"&amp;35))-(RANK(AJ7,$B7:$AT7,0)+COUNTIFS($B7:$AT7,AJ7,$B$1:$AT$1,"&lt;"&amp;35))</f>
        <v>4</v>
      </c>
      <c r="CD7">
        <f>(RANK(_calc_라운드기준!AK7,_calc_라운드기준!$B7:$AT7,0)+COUNTIFS(_calc_라운드기준!$B7:$AT7,_calc_라운드기준!AK7,$B$1:$AT$1,"&lt;"&amp;36))-(RANK(AK7,$B7:$AT7,0)+COUNTIFS($B7:$AT7,AK7,$B$1:$AT$1,"&lt;"&amp;36))</f>
        <v>-7</v>
      </c>
      <c r="CE7">
        <f>(RANK(_calc_라운드기준!AL7,_calc_라운드기준!$B7:$AT7,0)+COUNTIFS(_calc_라운드기준!$B7:$AT7,_calc_라운드기준!AL7,$B$1:$AT$1,"&lt;"&amp;37))-(RANK(AL7,$B7:$AT7,0)+COUNTIFS($B7:$AT7,AL7,$B$1:$AT$1,"&lt;"&amp;37))</f>
        <v>2</v>
      </c>
      <c r="CF7">
        <f>(RANK(_calc_라운드기준!AM7,_calc_라운드기준!$B7:$AT7,0)+COUNTIFS(_calc_라운드기준!$B7:$AT7,_calc_라운드기준!AM7,$B$1:$AT$1,"&lt;"&amp;38))-(RANK(AM7,$B7:$AT7,0)+COUNTIFS($B7:$AT7,AM7,$B$1:$AT$1,"&lt;"&amp;38))</f>
        <v>0</v>
      </c>
      <c r="CG7">
        <f>(RANK(_calc_라운드기준!AN7,_calc_라운드기준!$B7:$AT7,0)+COUNTIFS(_calc_라운드기준!$B7:$AT7,_calc_라운드기준!AN7,$B$1:$AT$1,"&lt;"&amp;39))-(RANK(AN7,$B7:$AT7,0)+COUNTIFS($B7:$AT7,AN7,$B$1:$AT$1,"&lt;"&amp;39))</f>
        <v>-21</v>
      </c>
      <c r="CH7">
        <f>(RANK(_calc_라운드기준!AO7,_calc_라운드기준!$B7:$AT7,0)+COUNTIFS(_calc_라운드기준!$B7:$AT7,_calc_라운드기준!AO7,$B$1:$AT$1,"&lt;"&amp;40))-(RANK(AO7,$B7:$AT7,0)+COUNTIFS($B7:$AT7,AO7,$B$1:$AT$1,"&lt;"&amp;40))</f>
        <v>23</v>
      </c>
      <c r="CI7">
        <f>(RANK(_calc_라운드기준!AP7,_calc_라운드기준!$B7:$AT7,0)+COUNTIFS(_calc_라운드기준!$B7:$AT7,_calc_라운드기준!AP7,$B$1:$AT$1,"&lt;"&amp;41))-(RANK(AP7,$B7:$AT7,0)+COUNTIFS($B7:$AT7,AP7,$B$1:$AT$1,"&lt;"&amp;41))</f>
        <v>-21</v>
      </c>
      <c r="CJ7">
        <f>(RANK(_calc_라운드기준!AQ7,_calc_라운드기준!$B7:$AT7,0)+COUNTIFS(_calc_라운드기준!$B7:$AT7,_calc_라운드기준!AQ7,$B$1:$AT$1,"&lt;"&amp;42))-(RANK(AQ7,$B7:$AT7,0)+COUNTIFS($B7:$AT7,AQ7,$B$1:$AT$1,"&lt;"&amp;42))</f>
        <v>-17</v>
      </c>
      <c r="CK7">
        <f>(RANK(_calc_라운드기준!AR7,_calc_라운드기준!$B7:$AT7,0)+COUNTIFS(_calc_라운드기준!$B7:$AT7,_calc_라운드기준!AR7,$B$1:$AT$1,"&lt;"&amp;43))-(RANK(AR7,$B7:$AT7,0)+COUNTIFS($B7:$AT7,AR7,$B$1:$AT$1,"&lt;"&amp;43))</f>
        <v>1</v>
      </c>
      <c r="CL7">
        <f>(RANK(_calc_라운드기준!AS7,_calc_라운드기준!$B7:$AT7,0)+COUNTIFS(_calc_라운드기준!$B7:$AT7,_calc_라운드기준!AS7,$B$1:$AT$1,"&lt;"&amp;44))-(RANK(AS7,$B7:$AT7,0)+COUNTIFS($B7:$AT7,AS7,$B$1:$AT$1,"&lt;"&amp;44))</f>
        <v>4</v>
      </c>
      <c r="CM7">
        <f>(RANK(_calc_라운드기준!AT7,_calc_라운드기준!$B7:$AT7,0)+COUNTIFS(_calc_라운드기준!$B7:$AT7,_calc_라운드기준!AT7,$B$1:$AT$1,"&lt;"&amp;45))-(RANK(AT7,$B7:$AT7,0)+COUNTIFS($B7:$AT7,AT7,$B$1:$AT$1,"&lt;"&amp;45))</f>
        <v>3</v>
      </c>
      <c r="CN7">
        <f t="shared" si="0"/>
        <v>45</v>
      </c>
      <c r="CO7">
        <f t="shared" si="1"/>
        <v>41</v>
      </c>
      <c r="CP7">
        <f t="shared" si="2"/>
        <v>14</v>
      </c>
      <c r="CQ7">
        <f t="shared" si="3"/>
        <v>35</v>
      </c>
      <c r="CR7">
        <f t="shared" si="4"/>
        <v>26</v>
      </c>
      <c r="CS7">
        <f t="shared" si="5"/>
        <v>2</v>
      </c>
      <c r="CT7">
        <f t="shared" si="6"/>
        <v>3</v>
      </c>
      <c r="CU7">
        <f t="shared" si="7"/>
        <v>29</v>
      </c>
      <c r="CV7">
        <f t="shared" si="8"/>
        <v>44</v>
      </c>
      <c r="CW7">
        <f t="shared" si="9"/>
        <v>34</v>
      </c>
      <c r="CX7">
        <f t="shared" si="10"/>
        <v>10</v>
      </c>
      <c r="CY7">
        <f t="shared" si="11"/>
        <v>6</v>
      </c>
      <c r="CZ7">
        <f t="shared" si="12"/>
        <v>15</v>
      </c>
      <c r="DA7">
        <f t="shared" si="13"/>
        <v>7</v>
      </c>
      <c r="DB7">
        <f t="shared" si="14"/>
        <v>38</v>
      </c>
      <c r="DC7">
        <f t="shared" si="15"/>
        <v>23</v>
      </c>
      <c r="DD7">
        <f t="shared" si="16"/>
        <v>19</v>
      </c>
      <c r="DE7">
        <f t="shared" si="17"/>
        <v>40</v>
      </c>
      <c r="DF7">
        <f t="shared" si="18"/>
        <v>16</v>
      </c>
      <c r="DG7">
        <f t="shared" si="19"/>
        <v>30</v>
      </c>
      <c r="DH7">
        <f t="shared" si="20"/>
        <v>1</v>
      </c>
      <c r="DI7">
        <f t="shared" si="21"/>
        <v>8</v>
      </c>
      <c r="DJ7">
        <f t="shared" si="22"/>
        <v>25</v>
      </c>
      <c r="DK7">
        <f t="shared" si="23"/>
        <v>36</v>
      </c>
      <c r="DL7">
        <f t="shared" si="24"/>
        <v>32</v>
      </c>
      <c r="DM7">
        <f t="shared" si="25"/>
        <v>9</v>
      </c>
      <c r="DN7">
        <f t="shared" si="26"/>
        <v>33</v>
      </c>
      <c r="DO7">
        <f t="shared" si="27"/>
        <v>27</v>
      </c>
      <c r="DP7">
        <f t="shared" si="28"/>
        <v>37</v>
      </c>
      <c r="DQ7">
        <f t="shared" si="29"/>
        <v>13</v>
      </c>
      <c r="DR7">
        <f t="shared" si="30"/>
        <v>28</v>
      </c>
      <c r="DS7">
        <f t="shared" si="31"/>
        <v>12</v>
      </c>
      <c r="DT7">
        <f t="shared" si="32"/>
        <v>4</v>
      </c>
      <c r="DU7">
        <f t="shared" si="33"/>
        <v>11</v>
      </c>
      <c r="DV7">
        <f t="shared" si="34"/>
        <v>17</v>
      </c>
      <c r="DW7">
        <f t="shared" si="35"/>
        <v>31</v>
      </c>
      <c r="DX7">
        <f t="shared" si="36"/>
        <v>21</v>
      </c>
      <c r="DY7">
        <f t="shared" si="37"/>
        <v>24</v>
      </c>
      <c r="DZ7">
        <f t="shared" si="38"/>
        <v>42</v>
      </c>
      <c r="EA7">
        <f t="shared" si="39"/>
        <v>5</v>
      </c>
      <c r="EB7">
        <f t="shared" si="40"/>
        <v>43</v>
      </c>
      <c r="EC7">
        <f t="shared" si="41"/>
        <v>39</v>
      </c>
      <c r="ED7">
        <f t="shared" si="42"/>
        <v>22</v>
      </c>
      <c r="EE7">
        <f t="shared" si="43"/>
        <v>18</v>
      </c>
      <c r="EF7">
        <f t="shared" si="44"/>
        <v>20</v>
      </c>
    </row>
    <row r="8" spans="1:136" ht="16.5" customHeight="1">
      <c r="A8">
        <f>_calc_라운드기준!A8</f>
        <v>1238</v>
      </c>
      <c r="B8">
        <f>INDEX(_calc_누적빈도!B:B,$A8)-INDEX(_calc_누적빈도!B:B,$A8-기준200회_후보!$B$1)</f>
        <v>24</v>
      </c>
      <c r="C8">
        <f>INDEX(_calc_누적빈도!C:C,$A8)-INDEX(_calc_누적빈도!C:C,$A8-기준200회_후보!$B$1)</f>
        <v>16</v>
      </c>
      <c r="D8">
        <f>INDEX(_calc_누적빈도!D:D,$A8)-INDEX(_calc_누적빈도!D:D,$A8-기준200회_후보!$B$1)</f>
        <v>35</v>
      </c>
      <c r="E8">
        <f>INDEX(_calc_누적빈도!E:E,$A8)-INDEX(_calc_누적빈도!E:E,$A8-기준200회_후보!$B$1)</f>
        <v>22</v>
      </c>
      <c r="F8">
        <f>INDEX(_calc_누적빈도!F:F,$A8)-INDEX(_calc_누적빈도!F:F,$A8-기준200회_후보!$B$1)</f>
        <v>17</v>
      </c>
      <c r="G8">
        <f>INDEX(_calc_누적빈도!G:G,$A8)-INDEX(_calc_누적빈도!G:G,$A8-기준200회_후보!$B$1)</f>
        <v>37</v>
      </c>
      <c r="H8">
        <f>INDEX(_calc_누적빈도!H:H,$A8)-INDEX(_calc_누적빈도!H:H,$A8-기준200회_후보!$B$1)</f>
        <v>35</v>
      </c>
      <c r="I8">
        <f>INDEX(_calc_누적빈도!I:I,$A8)-INDEX(_calc_누적빈도!I:I,$A8-기준200회_후보!$B$1)</f>
        <v>23</v>
      </c>
      <c r="J8">
        <f>INDEX(_calc_누적빈도!J:J,$A8)-INDEX(_calc_누적빈도!J:J,$A8-기준200회_후보!$B$1)</f>
        <v>24</v>
      </c>
      <c r="K8">
        <f>INDEX(_calc_누적빈도!K:K,$A8)-INDEX(_calc_누적빈도!K:K,$A8-기준200회_후보!$B$1)</f>
        <v>22</v>
      </c>
      <c r="L8">
        <f>INDEX(_calc_누적빈도!L:L,$A8)-INDEX(_calc_누적빈도!L:L,$A8-기준200회_후보!$B$1)</f>
        <v>24</v>
      </c>
      <c r="M8">
        <f>INDEX(_calc_누적빈도!M:M,$A8)-INDEX(_calc_누적빈도!M:M,$A8-기준200회_후보!$B$1)</f>
        <v>29</v>
      </c>
      <c r="N8">
        <f>INDEX(_calc_누적빈도!N:N,$A8)-INDEX(_calc_누적빈도!N:N,$A8-기준200회_후보!$B$1)</f>
        <v>31</v>
      </c>
      <c r="O8">
        <f>INDEX(_calc_누적빈도!O:O,$A8)-INDEX(_calc_누적빈도!O:O,$A8-기준200회_후보!$B$1)</f>
        <v>24</v>
      </c>
      <c r="P8">
        <f>INDEX(_calc_누적빈도!P:P,$A8)-INDEX(_calc_누적빈도!P:P,$A8-기준200회_후보!$B$1)</f>
        <v>28</v>
      </c>
      <c r="Q8">
        <f>INDEX(_calc_누적빈도!Q:Q,$A8)-INDEX(_calc_누적빈도!Q:Q,$A8-기준200회_후보!$B$1)</f>
        <v>33</v>
      </c>
      <c r="R8">
        <f>INDEX(_calc_누적빈도!R:R,$A8)-INDEX(_calc_누적빈도!R:R,$A8-기준200회_후보!$B$1)</f>
        <v>23</v>
      </c>
      <c r="S8">
        <f>INDEX(_calc_누적빈도!S:S,$A8)-INDEX(_calc_누적빈도!S:S,$A8-기준200회_후보!$B$1)</f>
        <v>23</v>
      </c>
      <c r="T8">
        <f>INDEX(_calc_누적빈도!T:T,$A8)-INDEX(_calc_누적빈도!T:T,$A8-기준200회_후보!$B$1)</f>
        <v>34</v>
      </c>
      <c r="U8">
        <f>INDEX(_calc_누적빈도!U:U,$A8)-INDEX(_calc_누적빈도!U:U,$A8-기준200회_후보!$B$1)</f>
        <v>27</v>
      </c>
      <c r="V8">
        <f>INDEX(_calc_누적빈도!V:V,$A8)-INDEX(_calc_누적빈도!V:V,$A8-기준200회_후보!$B$1)</f>
        <v>29</v>
      </c>
      <c r="W8">
        <f>INDEX(_calc_누적빈도!W:W,$A8)-INDEX(_calc_누적빈도!W:W,$A8-기준200회_후보!$B$1)</f>
        <v>25</v>
      </c>
      <c r="X8">
        <f>INDEX(_calc_누적빈도!X:X,$A8)-INDEX(_calc_누적빈도!X:X,$A8-기준200회_후보!$B$1)</f>
        <v>24</v>
      </c>
      <c r="Y8">
        <f>INDEX(_calc_누적빈도!Y:Y,$A8)-INDEX(_calc_누적빈도!Y:Y,$A8-기준200회_후보!$B$1)</f>
        <v>28</v>
      </c>
      <c r="Z8">
        <f>INDEX(_calc_누적빈도!Z:Z,$A8)-INDEX(_calc_누적빈도!Z:Z,$A8-기준200회_후보!$B$1)</f>
        <v>20</v>
      </c>
      <c r="AA8">
        <f>INDEX(_calc_누적빈도!AA:AA,$A8)-INDEX(_calc_누적빈도!AA:AA,$A8-기준200회_후보!$B$1)</f>
        <v>28</v>
      </c>
      <c r="AB8">
        <f>INDEX(_calc_누적빈도!AB:AB,$A8)-INDEX(_calc_누적빈도!AB:AB,$A8-기준200회_후보!$B$1)</f>
        <v>31</v>
      </c>
      <c r="AC8">
        <f>INDEX(_calc_누적빈도!AC:AC,$A8)-INDEX(_calc_누적빈도!AC:AC,$A8-기준200회_후보!$B$1)</f>
        <v>32</v>
      </c>
      <c r="AD8">
        <f>INDEX(_calc_누적빈도!AD:AD,$A8)-INDEX(_calc_누적빈도!AD:AD,$A8-기준200회_후보!$B$1)</f>
        <v>25</v>
      </c>
      <c r="AE8">
        <f>INDEX(_calc_누적빈도!AE:AE,$A8)-INDEX(_calc_누적빈도!AE:AE,$A8-기준200회_후보!$B$1)</f>
        <v>34</v>
      </c>
      <c r="AF8">
        <f>INDEX(_calc_누적빈도!AF:AF,$A8)-INDEX(_calc_누적빈도!AF:AF,$A8-기준200회_후보!$B$1)</f>
        <v>30</v>
      </c>
      <c r="AG8">
        <f>INDEX(_calc_누적빈도!AG:AG,$A8)-INDEX(_calc_누적빈도!AG:AG,$A8-기준200회_후보!$B$1)</f>
        <v>25</v>
      </c>
      <c r="AH8">
        <f>INDEX(_calc_누적빈도!AH:AH,$A8)-INDEX(_calc_누적빈도!AH:AH,$A8-기준200회_후보!$B$1)</f>
        <v>30</v>
      </c>
      <c r="AI8">
        <f>INDEX(_calc_누적빈도!AI:AI,$A8)-INDEX(_calc_누적빈도!AI:AI,$A8-기준200회_후보!$B$1)</f>
        <v>26</v>
      </c>
      <c r="AJ8">
        <f>INDEX(_calc_누적빈도!AJ:AJ,$A8)-INDEX(_calc_누적빈도!AJ:AJ,$A8-기준200회_후보!$B$1)</f>
        <v>30</v>
      </c>
      <c r="AK8">
        <f>INDEX(_calc_누적빈도!AK:AK,$A8)-INDEX(_calc_누적빈도!AK:AK,$A8-기준200회_후보!$B$1)</f>
        <v>26</v>
      </c>
      <c r="AL8">
        <f>INDEX(_calc_누적빈도!AL:AL,$A8)-INDEX(_calc_누적빈도!AL:AL,$A8-기준200회_후보!$B$1)</f>
        <v>30</v>
      </c>
      <c r="AM8">
        <f>INDEX(_calc_누적빈도!AM:AM,$A8)-INDEX(_calc_누적빈도!AM:AM,$A8-기준200회_후보!$B$1)</f>
        <v>34</v>
      </c>
      <c r="AN8">
        <f>INDEX(_calc_누적빈도!AN:AN,$A8)-INDEX(_calc_누적빈도!AN:AN,$A8-기준200회_후보!$B$1)</f>
        <v>20</v>
      </c>
      <c r="AO8">
        <f>INDEX(_calc_누적빈도!AO:AO,$A8)-INDEX(_calc_누적빈도!AO:AO,$A8-기준200회_후보!$B$1)</f>
        <v>30</v>
      </c>
      <c r="AP8">
        <f>INDEX(_calc_누적빈도!AP:AP,$A8)-INDEX(_calc_누적빈도!AP:AP,$A8-기준200회_후보!$B$1)</f>
        <v>20</v>
      </c>
      <c r="AQ8">
        <f>INDEX(_calc_누적빈도!AQ:AQ,$A8)-INDEX(_calc_누적빈도!AQ:AQ,$A8-기준200회_후보!$B$1)</f>
        <v>20</v>
      </c>
      <c r="AR8">
        <f>INDEX(_calc_누적빈도!AR:AR,$A8)-INDEX(_calc_누적빈도!AR:AR,$A8-기준200회_후보!$B$1)</f>
        <v>19</v>
      </c>
      <c r="AS8">
        <f>INDEX(_calc_누적빈도!AS:AS,$A8)-INDEX(_calc_누적빈도!AS:AS,$A8-기준200회_후보!$B$1)</f>
        <v>25</v>
      </c>
      <c r="AT8">
        <f>INDEX(_calc_누적빈도!AT:AT,$A8)-INDEX(_calc_누적빈도!AT:AT,$A8-기준200회_후보!$B$1)</f>
        <v>28</v>
      </c>
      <c r="AU8">
        <f>(RANK(_calc_라운드기준!B8,_calc_라운드기준!$B8:$AT8,0)+COUNTIFS(_calc_라운드기준!$B8:$AT8,_calc_라운드기준!B8,$B$1:$AT$1,"&lt;"&amp;1))-(RANK(B8,$B8:$AT8,0)+COUNTIFS($B8:$AT8,B8,$B$1:$AT$1,"&lt;"&amp;1))</f>
        <v>-26</v>
      </c>
      <c r="AV8">
        <f>(RANK(_calc_라운드기준!C8,_calc_라운드기준!$B8:$AT8,0)+COUNTIFS(_calc_라운드기준!$B8:$AT8,_calc_라운드기준!C8,$B$1:$AT$1,"&lt;"&amp;2))-(RANK(C8,$B8:$AT8,0)+COUNTIFS($B8:$AT8,C8,$B$1:$AT$1,"&lt;"&amp;2))</f>
        <v>-7</v>
      </c>
      <c r="AW8">
        <f>(RANK(_calc_라운드기준!D8,_calc_라운드기준!$B8:$AT8,0)+COUNTIFS(_calc_라운드기준!$B8:$AT8,_calc_라운드기준!D8,$B$1:$AT$1,"&lt;"&amp;3))-(RANK(D8,$B8:$AT8,0)+COUNTIFS($B8:$AT8,D8,$B$1:$AT$1,"&lt;"&amp;3))</f>
        <v>6</v>
      </c>
      <c r="AX8">
        <f>(RANK(_calc_라운드기준!E8,_calc_라운드기준!$B8:$AT8,0)+COUNTIFS(_calc_라운드기준!$B8:$AT8,_calc_라운드기준!E8,$B$1:$AT$1,"&lt;"&amp;4))-(RANK(E8,$B8:$AT8,0)+COUNTIFS($B8:$AT8,E8,$B$1:$AT$1,"&lt;"&amp;4))</f>
        <v>-25</v>
      </c>
      <c r="AY8">
        <f>(RANK(_calc_라운드기준!F8,_calc_라운드기준!$B8:$AT8,0)+COUNTIFS(_calc_라운드기준!$B8:$AT8,_calc_라운드기준!F8,$B$1:$AT$1,"&lt;"&amp;5))-(RANK(F8,$B8:$AT8,0)+COUNTIFS($B8:$AT8,F8,$B$1:$AT$1,"&lt;"&amp;5))</f>
        <v>-3</v>
      </c>
      <c r="AZ8">
        <f>(RANK(_calc_라운드기준!G8,_calc_라운드기준!$B8:$AT8,0)+COUNTIFS(_calc_라운드기준!$B8:$AT8,_calc_라운드기준!G8,$B$1:$AT$1,"&lt;"&amp;6))-(RANK(G8,$B8:$AT8,0)+COUNTIFS($B8:$AT8,G8,$B$1:$AT$1,"&lt;"&amp;6))</f>
        <v>22</v>
      </c>
      <c r="BA8">
        <f>(RANK(_calc_라운드기준!H8,_calc_라운드기준!$B8:$AT8,0)+COUNTIFS(_calc_라운드기준!$B8:$AT8,_calc_라운드기준!H8,$B$1:$AT$1,"&lt;"&amp;7))-(RANK(H8,$B8:$AT8,0)+COUNTIFS($B8:$AT8,H8,$B$1:$AT$1,"&lt;"&amp;7))</f>
        <v>21</v>
      </c>
      <c r="BB8">
        <f>(RANK(_calc_라운드기준!I8,_calc_라운드기준!$B8:$AT8,0)+COUNTIFS(_calc_라운드기준!$B8:$AT8,_calc_라운드기준!I8,$B$1:$AT$1,"&lt;"&amp;8))-(RANK(I8,$B8:$AT8,0)+COUNTIFS($B8:$AT8,I8,$B$1:$AT$1,"&lt;"&amp;8))</f>
        <v>-9</v>
      </c>
      <c r="BC8">
        <f>(RANK(_calc_라운드기준!J8,_calc_라운드기준!$B8:$AT8,0)+COUNTIFS(_calc_라운드기준!$B8:$AT8,_calc_라운드기준!J8,$B$1:$AT$1,"&lt;"&amp;9))-(RANK(J8,$B8:$AT8,0)+COUNTIFS($B8:$AT8,J8,$B$1:$AT$1,"&lt;"&amp;9))</f>
        <v>-21</v>
      </c>
      <c r="BD8">
        <f>(RANK(_calc_라운드기준!K8,_calc_라운드기준!$B8:$AT8,0)+COUNTIFS(_calc_라운드기준!$B8:$AT8,_calc_라운드기준!K8,$B$1:$AT$1,"&lt;"&amp;10))-(RANK(K8,$B8:$AT8,0)+COUNTIFS($B8:$AT8,K8,$B$1:$AT$1,"&lt;"&amp;10))</f>
        <v>-12</v>
      </c>
      <c r="BE8">
        <f>(RANK(_calc_라운드기준!L8,_calc_라운드기준!$B8:$AT8,0)+COUNTIFS(_calc_라운드기준!$B8:$AT8,_calc_라운드기준!L8,$B$1:$AT$1,"&lt;"&amp;11))-(RANK(L8,$B8:$AT8,0)+COUNTIFS($B8:$AT8,L8,$B$1:$AT$1,"&lt;"&amp;11))</f>
        <v>11</v>
      </c>
      <c r="BF8">
        <f>(RANK(_calc_라운드기준!M8,_calc_라운드기준!$B8:$AT8,0)+COUNTIFS(_calc_라운드기준!$B8:$AT8,_calc_라운드기준!M8,$B$1:$AT$1,"&lt;"&amp;12))-(RANK(M8,$B8:$AT8,0)+COUNTIFS($B8:$AT8,M8,$B$1:$AT$1,"&lt;"&amp;12))</f>
        <v>-3</v>
      </c>
      <c r="BG8">
        <f>(RANK(_calc_라운드기준!N8,_calc_라운드기준!$B8:$AT8,0)+COUNTIFS(_calc_라운드기준!$B8:$AT8,_calc_라운드기준!N8,$B$1:$AT$1,"&lt;"&amp;13))-(RANK(N8,$B8:$AT8,0)+COUNTIFS($B8:$AT8,N8,$B$1:$AT$1,"&lt;"&amp;13))</f>
        <v>18</v>
      </c>
      <c r="BH8">
        <f>(RANK(_calc_라운드기준!O8,_calc_라운드기준!$B8:$AT8,0)+COUNTIFS(_calc_라운드기준!$B8:$AT8,_calc_라운드기준!O8,$B$1:$AT$1,"&lt;"&amp;14))-(RANK(O8,$B8:$AT8,0)+COUNTIFS($B8:$AT8,O8,$B$1:$AT$1,"&lt;"&amp;14))</f>
        <v>13</v>
      </c>
      <c r="BI8">
        <f>(RANK(_calc_라운드기준!P8,_calc_라운드기준!$B8:$AT8,0)+COUNTIFS(_calc_라운드기준!$B8:$AT8,_calc_라운드기준!P8,$B$1:$AT$1,"&lt;"&amp;15))-(RANK(P8,$B8:$AT8,0)+COUNTIFS($B8:$AT8,P8,$B$1:$AT$1,"&lt;"&amp;15))</f>
        <v>-17</v>
      </c>
      <c r="BJ8">
        <f>(RANK(_calc_라운드기준!Q8,_calc_라운드기준!$B8:$AT8,0)+COUNTIFS(_calc_라운드기준!$B8:$AT8,_calc_라운드기준!Q8,$B$1:$AT$1,"&lt;"&amp;16))-(RANK(Q8,$B8:$AT8,0)+COUNTIFS($B8:$AT8,Q8,$B$1:$AT$1,"&lt;"&amp;16))</f>
        <v>3</v>
      </c>
      <c r="BK8">
        <f>(RANK(_calc_라운드기준!R8,_calc_라운드기준!$B8:$AT8,0)+COUNTIFS(_calc_라운드기준!$B8:$AT8,_calc_라운드기준!R8,$B$1:$AT$1,"&lt;"&amp;17))-(RANK(R8,$B8:$AT8,0)+COUNTIFS($B8:$AT8,R8,$B$1:$AT$1,"&lt;"&amp;17))</f>
        <v>4</v>
      </c>
      <c r="BL8">
        <f>(RANK(_calc_라운드기준!S8,_calc_라운드기준!$B8:$AT8,0)+COUNTIFS(_calc_라운드기준!$B8:$AT8,_calc_라운드기준!S8,$B$1:$AT$1,"&lt;"&amp;18))-(RANK(S8,$B8:$AT8,0)+COUNTIFS($B8:$AT8,S8,$B$1:$AT$1,"&lt;"&amp;18))</f>
        <v>-8</v>
      </c>
      <c r="BM8">
        <f>(RANK(_calc_라운드기준!T8,_calc_라운드기준!$B8:$AT8,0)+COUNTIFS(_calc_라운드기준!$B8:$AT8,_calc_라운드기준!T8,$B$1:$AT$1,"&lt;"&amp;19))-(RANK(T8,$B8:$AT8,0)+COUNTIFS($B8:$AT8,T8,$B$1:$AT$1,"&lt;"&amp;19))</f>
        <v>0</v>
      </c>
      <c r="BN8">
        <f>(RANK(_calc_라운드기준!U8,_calc_라운드기준!$B8:$AT8,0)+COUNTIFS(_calc_라운드기준!$B8:$AT8,_calc_라운드기준!U8,$B$1:$AT$1,"&lt;"&amp;20))-(RANK(U8,$B8:$AT8,0)+COUNTIFS($B8:$AT8,U8,$B$1:$AT$1,"&lt;"&amp;20))</f>
        <v>-8</v>
      </c>
      <c r="BO8">
        <f>(RANK(_calc_라운드기준!V8,_calc_라운드기준!$B8:$AT8,0)+COUNTIFS(_calc_라운드기준!$B8:$AT8,_calc_라운드기준!V8,$B$1:$AT$1,"&lt;"&amp;21))-(RANK(V8,$B8:$AT8,0)+COUNTIFS($B8:$AT8,V8,$B$1:$AT$1,"&lt;"&amp;21))</f>
        <v>26</v>
      </c>
      <c r="BP8">
        <f>(RANK(_calc_라운드기준!W8,_calc_라운드기준!$B8:$AT8,0)+COUNTIFS(_calc_라운드기준!$B8:$AT8,_calc_라운드기준!W8,$B$1:$AT$1,"&lt;"&amp;22))-(RANK(W8,$B8:$AT8,0)+COUNTIFS($B8:$AT8,W8,$B$1:$AT$1,"&lt;"&amp;22))</f>
        <v>4</v>
      </c>
      <c r="BQ8">
        <f>(RANK(_calc_라운드기준!X8,_calc_라운드기준!$B8:$AT8,0)+COUNTIFS(_calc_라운드기준!$B8:$AT8,_calc_라운드기준!X8,$B$1:$AT$1,"&lt;"&amp;23))-(RANK(X8,$B8:$AT8,0)+COUNTIFS($B8:$AT8,X8,$B$1:$AT$1,"&lt;"&amp;23))</f>
        <v>-3</v>
      </c>
      <c r="BR8">
        <f>(RANK(_calc_라운드기준!Y8,_calc_라운드기준!$B8:$AT8,0)+COUNTIFS(_calc_라운드기준!$B8:$AT8,_calc_라운드기준!Y8,$B$1:$AT$1,"&lt;"&amp;24))-(RANK(Y8,$B8:$AT8,0)+COUNTIFS($B8:$AT8,Y8,$B$1:$AT$1,"&lt;"&amp;24))</f>
        <v>-8</v>
      </c>
      <c r="BS8">
        <f>(RANK(_calc_라운드기준!Z8,_calc_라운드기준!$B8:$AT8,0)+COUNTIFS(_calc_라운드기준!$B8:$AT8,_calc_라운드기준!Z8,$B$1:$AT$1,"&lt;"&amp;25))-(RANK(Z8,$B8:$AT8,0)+COUNTIFS($B8:$AT8,Z8,$B$1:$AT$1,"&lt;"&amp;25))</f>
        <v>-8</v>
      </c>
      <c r="BT8">
        <f>(RANK(_calc_라운드기준!AA8,_calc_라운드기준!$B8:$AT8,0)+COUNTIFS(_calc_라운드기준!$B8:$AT8,_calc_라운드기준!AA8,$B$1:$AT$1,"&lt;"&amp;26))-(RANK(AA8,$B8:$AT8,0)+COUNTIFS($B8:$AT8,AA8,$B$1:$AT$1,"&lt;"&amp;26))</f>
        <v>12</v>
      </c>
      <c r="BU8">
        <f>(RANK(_calc_라운드기준!AB8,_calc_라운드기준!$B8:$AT8,0)+COUNTIFS(_calc_라운드기준!$B8:$AT8,_calc_라운드기준!AB8,$B$1:$AT$1,"&lt;"&amp;27))-(RANK(AB8,$B8:$AT8,0)+COUNTIFS($B8:$AT8,AB8,$B$1:$AT$1,"&lt;"&amp;27))</f>
        <v>-8</v>
      </c>
      <c r="BV8">
        <f>(RANK(_calc_라운드기준!AC8,_calc_라운드기준!$B8:$AT8,0)+COUNTIFS(_calc_라운드기준!$B8:$AT8,_calc_라운드기준!AC8,$B$1:$AT$1,"&lt;"&amp;28))-(RANK(AC8,$B8:$AT8,0)+COUNTIFS($B8:$AT8,AC8,$B$1:$AT$1,"&lt;"&amp;28))</f>
        <v>-3</v>
      </c>
      <c r="BW8">
        <f>(RANK(_calc_라운드기준!AD8,_calc_라운드기준!$B8:$AT8,0)+COUNTIFS(_calc_라운드기준!$B8:$AT8,_calc_라운드기준!AD8,$B$1:$AT$1,"&lt;"&amp;29))-(RANK(AD8,$B8:$AT8,0)+COUNTIFS($B8:$AT8,AD8,$B$1:$AT$1,"&lt;"&amp;29))</f>
        <v>-11</v>
      </c>
      <c r="BX8">
        <f>(RANK(_calc_라운드기준!AE8,_calc_라운드기준!$B8:$AT8,0)+COUNTIFS(_calc_라운드기준!$B8:$AT8,_calc_라운드기준!AE8,$B$1:$AT$1,"&lt;"&amp;30))-(RANK(AE8,$B8:$AT8,0)+COUNTIFS($B8:$AT8,AE8,$B$1:$AT$1,"&lt;"&amp;30))</f>
        <v>11</v>
      </c>
      <c r="BY8">
        <f>(RANK(_calc_라운드기준!AF8,_calc_라운드기준!$B8:$AT8,0)+COUNTIFS(_calc_라운드기준!$B8:$AT8,_calc_라운드기준!AF8,$B$1:$AT$1,"&lt;"&amp;31))-(RANK(AF8,$B8:$AT8,0)+COUNTIFS($B8:$AT8,AF8,$B$1:$AT$1,"&lt;"&amp;31))</f>
        <v>-5</v>
      </c>
      <c r="BZ8">
        <f>(RANK(_calc_라운드기준!AG8,_calc_라운드기준!$B8:$AT8,0)+COUNTIFS(_calc_라운드기준!$B8:$AT8,_calc_라운드기준!AG8,$B$1:$AT$1,"&lt;"&amp;32))-(RANK(AG8,$B8:$AT8,0)+COUNTIFS($B8:$AT8,AG8,$B$1:$AT$1,"&lt;"&amp;32))</f>
        <v>13</v>
      </c>
      <c r="CA8">
        <f>(RANK(_calc_라운드기준!AH8,_calc_라운드기준!$B8:$AT8,0)+COUNTIFS(_calc_라운드기준!$B8:$AT8,_calc_라운드기준!AH8,$B$1:$AT$1,"&lt;"&amp;33))-(RANK(AH8,$B8:$AT8,0)+COUNTIFS($B8:$AT8,AH8,$B$1:$AT$1,"&lt;"&amp;33))</f>
        <v>21</v>
      </c>
      <c r="CB8">
        <f>(RANK(_calc_라운드기준!AI8,_calc_라운드기준!$B8:$AT8,0)+COUNTIFS(_calc_라운드기준!$B8:$AT8,_calc_라운드기준!AI8,$B$1:$AT$1,"&lt;"&amp;34))-(RANK(AI8,$B8:$AT8,0)+COUNTIFS($B8:$AT8,AI8,$B$1:$AT$1,"&lt;"&amp;34))</f>
        <v>11</v>
      </c>
      <c r="CC8">
        <f>(RANK(_calc_라운드기준!AJ8,_calc_라운드기준!$B8:$AT8,0)+COUNTIFS(_calc_라운드기준!$B8:$AT8,_calc_라운드기준!AJ8,$B$1:$AT$1,"&lt;"&amp;35))-(RANK(AJ8,$B8:$AT8,0)+COUNTIFS($B8:$AT8,AJ8,$B$1:$AT$1,"&lt;"&amp;35))</f>
        <v>4</v>
      </c>
      <c r="CD8">
        <f>(RANK(_calc_라운드기준!AK8,_calc_라운드기준!$B8:$AT8,0)+COUNTIFS(_calc_라운드기준!$B8:$AT8,_calc_라운드기준!AK8,$B$1:$AT$1,"&lt;"&amp;36))-(RANK(AK8,$B8:$AT8,0)+COUNTIFS($B8:$AT8,AK8,$B$1:$AT$1,"&lt;"&amp;36))</f>
        <v>-6</v>
      </c>
      <c r="CE8">
        <f>(RANK(_calc_라운드기준!AL8,_calc_라운드기준!$B8:$AT8,0)+COUNTIFS(_calc_라운드기준!$B8:$AT8,_calc_라운드기준!AL8,$B$1:$AT$1,"&lt;"&amp;37))-(RANK(AL8,$B8:$AT8,0)+COUNTIFS($B8:$AT8,AL8,$B$1:$AT$1,"&lt;"&amp;37))</f>
        <v>5</v>
      </c>
      <c r="CF8">
        <f>(RANK(_calc_라운드기준!AM8,_calc_라운드기준!$B8:$AT8,0)+COUNTIFS(_calc_라운드기준!$B8:$AT8,_calc_라운드기준!AM8,$B$1:$AT$1,"&lt;"&amp;38))-(RANK(AM8,$B8:$AT8,0)+COUNTIFS($B8:$AT8,AM8,$B$1:$AT$1,"&lt;"&amp;38))</f>
        <v>1</v>
      </c>
      <c r="CG8">
        <f>(RANK(_calc_라운드기준!AN8,_calc_라운드기준!$B8:$AT8,0)+COUNTIFS(_calc_라운드기준!$B8:$AT8,_calc_라운드기준!AN8,$B$1:$AT$1,"&lt;"&amp;39))-(RANK(AN8,$B8:$AT8,0)+COUNTIFS($B8:$AT8,AN8,$B$1:$AT$1,"&lt;"&amp;39))</f>
        <v>-20</v>
      </c>
      <c r="CH8">
        <f>(RANK(_calc_라운드기준!AO8,_calc_라운드기준!$B8:$AT8,0)+COUNTIFS(_calc_라운드기준!$B8:$AT8,_calc_라운드기준!AO8,$B$1:$AT$1,"&lt;"&amp;40))-(RANK(AO8,$B8:$AT8,0)+COUNTIFS($B8:$AT8,AO8,$B$1:$AT$1,"&lt;"&amp;40))</f>
        <v>20</v>
      </c>
      <c r="CI8">
        <f>(RANK(_calc_라운드기준!AP8,_calc_라운드기준!$B8:$AT8,0)+COUNTIFS(_calc_라운드기준!$B8:$AT8,_calc_라운드기준!AP8,$B$1:$AT$1,"&lt;"&amp;41))-(RANK(AP8,$B8:$AT8,0)+COUNTIFS($B8:$AT8,AP8,$B$1:$AT$1,"&lt;"&amp;41))</f>
        <v>-20</v>
      </c>
      <c r="CJ8">
        <f>(RANK(_calc_라운드기준!AQ8,_calc_라운드기준!$B8:$AT8,0)+COUNTIFS(_calc_라운드기준!$B8:$AT8,_calc_라운드기준!AQ8,$B$1:$AT$1,"&lt;"&amp;42))-(RANK(AQ8,$B8:$AT8,0)+COUNTIFS($B8:$AT8,AQ8,$B$1:$AT$1,"&lt;"&amp;42))</f>
        <v>-6</v>
      </c>
      <c r="CK8">
        <f>(RANK(_calc_라운드기준!AR8,_calc_라운드기준!$B8:$AT8,0)+COUNTIFS(_calc_라운드기준!$B8:$AT8,_calc_라운드기준!AR8,$B$1:$AT$1,"&lt;"&amp;43))-(RANK(AR8,$B8:$AT8,0)+COUNTIFS($B8:$AT8,AR8,$B$1:$AT$1,"&lt;"&amp;43))</f>
        <v>1</v>
      </c>
      <c r="CL8">
        <f>(RANK(_calc_라운드기준!AS8,_calc_라운드기준!$B8:$AT8,0)+COUNTIFS(_calc_라운드기준!$B8:$AT8,_calc_라운드기준!AS8,$B$1:$AT$1,"&lt;"&amp;44))-(RANK(AS8,$B8:$AT8,0)+COUNTIFS($B8:$AT8,AS8,$B$1:$AT$1,"&lt;"&amp;44))</f>
        <v>9</v>
      </c>
      <c r="CM8">
        <f>(RANK(_calc_라운드기준!AT8,_calc_라운드기준!$B8:$AT8,0)+COUNTIFS(_calc_라운드기준!$B8:$AT8,_calc_라운드기준!AT8,$B$1:$AT$1,"&lt;"&amp;45))-(RANK(AT8,$B8:$AT8,0)+COUNTIFS($B8:$AT8,AT8,$B$1:$AT$1,"&lt;"&amp;45))</f>
        <v>1</v>
      </c>
      <c r="CN8">
        <f t="shared" si="0"/>
        <v>45</v>
      </c>
      <c r="CO8">
        <f t="shared" si="1"/>
        <v>31</v>
      </c>
      <c r="CP8">
        <f t="shared" si="2"/>
        <v>14</v>
      </c>
      <c r="CQ8">
        <f t="shared" si="3"/>
        <v>44</v>
      </c>
      <c r="CR8">
        <f t="shared" si="4"/>
        <v>24</v>
      </c>
      <c r="CS8">
        <f t="shared" si="5"/>
        <v>2</v>
      </c>
      <c r="CT8">
        <f t="shared" si="6"/>
        <v>3</v>
      </c>
      <c r="CU8">
        <f t="shared" si="7"/>
        <v>37</v>
      </c>
      <c r="CV8">
        <f t="shared" si="8"/>
        <v>43</v>
      </c>
      <c r="CW8">
        <f t="shared" si="9"/>
        <v>39</v>
      </c>
      <c r="CX8">
        <f t="shared" si="10"/>
        <v>10</v>
      </c>
      <c r="CY8">
        <f t="shared" si="11"/>
        <v>25</v>
      </c>
      <c r="CZ8">
        <f t="shared" si="12"/>
        <v>6</v>
      </c>
      <c r="DA8">
        <f t="shared" si="13"/>
        <v>7</v>
      </c>
      <c r="DB8">
        <f t="shared" si="14"/>
        <v>40</v>
      </c>
      <c r="DC8">
        <f t="shared" si="15"/>
        <v>19</v>
      </c>
      <c r="DD8">
        <f t="shared" si="16"/>
        <v>16</v>
      </c>
      <c r="DE8">
        <f t="shared" si="17"/>
        <v>32</v>
      </c>
      <c r="DF8">
        <f t="shared" si="18"/>
        <v>23</v>
      </c>
      <c r="DG8">
        <f t="shared" si="19"/>
        <v>33</v>
      </c>
      <c r="DH8">
        <f t="shared" si="20"/>
        <v>1</v>
      </c>
      <c r="DI8">
        <f t="shared" si="21"/>
        <v>17</v>
      </c>
      <c r="DJ8">
        <f t="shared" si="22"/>
        <v>26</v>
      </c>
      <c r="DK8">
        <f t="shared" si="23"/>
        <v>34</v>
      </c>
      <c r="DL8">
        <f t="shared" si="24"/>
        <v>35</v>
      </c>
      <c r="DM8">
        <f t="shared" si="25"/>
        <v>9</v>
      </c>
      <c r="DN8">
        <f t="shared" si="26"/>
        <v>36</v>
      </c>
      <c r="DO8">
        <f t="shared" si="27"/>
        <v>27</v>
      </c>
      <c r="DP8">
        <f t="shared" si="28"/>
        <v>38</v>
      </c>
      <c r="DQ8">
        <f t="shared" si="29"/>
        <v>11</v>
      </c>
      <c r="DR8">
        <f t="shared" si="30"/>
        <v>28</v>
      </c>
      <c r="DS8">
        <f t="shared" si="31"/>
        <v>8</v>
      </c>
      <c r="DT8">
        <f t="shared" si="32"/>
        <v>4</v>
      </c>
      <c r="DU8">
        <f t="shared" si="33"/>
        <v>12</v>
      </c>
      <c r="DV8">
        <f t="shared" si="34"/>
        <v>18</v>
      </c>
      <c r="DW8">
        <f t="shared" si="35"/>
        <v>29</v>
      </c>
      <c r="DX8">
        <f t="shared" si="36"/>
        <v>15</v>
      </c>
      <c r="DY8">
        <f t="shared" si="37"/>
        <v>20</v>
      </c>
      <c r="DZ8">
        <f t="shared" si="38"/>
        <v>41</v>
      </c>
      <c r="EA8">
        <f t="shared" si="39"/>
        <v>5</v>
      </c>
      <c r="EB8">
        <f t="shared" si="40"/>
        <v>42</v>
      </c>
      <c r="EC8">
        <f t="shared" si="41"/>
        <v>30</v>
      </c>
      <c r="ED8">
        <f t="shared" si="42"/>
        <v>21</v>
      </c>
      <c r="EE8">
        <f t="shared" si="43"/>
        <v>13</v>
      </c>
      <c r="EF8">
        <f t="shared" si="44"/>
        <v>22</v>
      </c>
    </row>
    <row r="9" spans="1:136" ht="16.5" customHeight="1">
      <c r="A9">
        <f>_calc_라운드기준!A9</f>
        <v>1237</v>
      </c>
      <c r="B9">
        <f>INDEX(_calc_누적빈도!B:B,$A9)-INDEX(_calc_누적빈도!B:B,$A9-기준200회_후보!$B$1)</f>
        <v>24</v>
      </c>
      <c r="C9">
        <f>INDEX(_calc_누적빈도!C:C,$A9)-INDEX(_calc_누적빈도!C:C,$A9-기준200회_후보!$B$1)</f>
        <v>17</v>
      </c>
      <c r="D9">
        <f>INDEX(_calc_누적빈도!D:D,$A9)-INDEX(_calc_누적빈도!D:D,$A9-기준200회_후보!$B$1)</f>
        <v>35</v>
      </c>
      <c r="E9">
        <f>INDEX(_calc_누적빈도!E:E,$A9)-INDEX(_calc_누적빈도!E:E,$A9-기준200회_후보!$B$1)</f>
        <v>22</v>
      </c>
      <c r="F9">
        <f>INDEX(_calc_누적빈도!F:F,$A9)-INDEX(_calc_누적빈도!F:F,$A9-기준200회_후보!$B$1)</f>
        <v>17</v>
      </c>
      <c r="G9">
        <f>INDEX(_calc_누적빈도!G:G,$A9)-INDEX(_calc_누적빈도!G:G,$A9-기준200회_후보!$B$1)</f>
        <v>37</v>
      </c>
      <c r="H9">
        <f>INDEX(_calc_누적빈도!H:H,$A9)-INDEX(_calc_누적빈도!H:H,$A9-기준200회_후보!$B$1)</f>
        <v>35</v>
      </c>
      <c r="I9">
        <f>INDEX(_calc_누적빈도!I:I,$A9)-INDEX(_calc_누적빈도!I:I,$A9-기준200회_후보!$B$1)</f>
        <v>23</v>
      </c>
      <c r="J9">
        <f>INDEX(_calc_누적빈도!J:J,$A9)-INDEX(_calc_누적빈도!J:J,$A9-기준200회_후보!$B$1)</f>
        <v>24</v>
      </c>
      <c r="K9">
        <f>INDEX(_calc_누적빈도!K:K,$A9)-INDEX(_calc_누적빈도!K:K,$A9-기준200회_후보!$B$1)</f>
        <v>21</v>
      </c>
      <c r="L9">
        <f>INDEX(_calc_누적빈도!L:L,$A9)-INDEX(_calc_누적빈도!L:L,$A9-기준200회_후보!$B$1)</f>
        <v>24</v>
      </c>
      <c r="M9">
        <f>INDEX(_calc_누적빈도!M:M,$A9)-INDEX(_calc_누적빈도!M:M,$A9-기준200회_후보!$B$1)</f>
        <v>29</v>
      </c>
      <c r="N9">
        <f>INDEX(_calc_누적빈도!N:N,$A9)-INDEX(_calc_누적빈도!N:N,$A9-기준200회_후보!$B$1)</f>
        <v>31</v>
      </c>
      <c r="O9">
        <f>INDEX(_calc_누적빈도!O:O,$A9)-INDEX(_calc_누적빈도!O:O,$A9-기준200회_후보!$B$1)</f>
        <v>25</v>
      </c>
      <c r="P9">
        <f>INDEX(_calc_누적빈도!P:P,$A9)-INDEX(_calc_누적빈도!P:P,$A9-기준200회_후보!$B$1)</f>
        <v>29</v>
      </c>
      <c r="Q9">
        <f>INDEX(_calc_누적빈도!Q:Q,$A9)-INDEX(_calc_누적빈도!Q:Q,$A9-기준200회_후보!$B$1)</f>
        <v>33</v>
      </c>
      <c r="R9">
        <f>INDEX(_calc_누적빈도!R:R,$A9)-INDEX(_calc_누적빈도!R:R,$A9-기준200회_후보!$B$1)</f>
        <v>23</v>
      </c>
      <c r="S9">
        <f>INDEX(_calc_누적빈도!S:S,$A9)-INDEX(_calc_누적빈도!S:S,$A9-기준200회_후보!$B$1)</f>
        <v>23</v>
      </c>
      <c r="T9">
        <f>INDEX(_calc_누적빈도!T:T,$A9)-INDEX(_calc_누적빈도!T:T,$A9-기준200회_후보!$B$1)</f>
        <v>34</v>
      </c>
      <c r="U9">
        <f>INDEX(_calc_누적빈도!U:U,$A9)-INDEX(_calc_누적빈도!U:U,$A9-기준200회_후보!$B$1)</f>
        <v>26</v>
      </c>
      <c r="V9">
        <f>INDEX(_calc_누적빈도!V:V,$A9)-INDEX(_calc_누적빈도!V:V,$A9-기준200회_후보!$B$1)</f>
        <v>29</v>
      </c>
      <c r="W9">
        <f>INDEX(_calc_누적빈도!W:W,$A9)-INDEX(_calc_누적빈도!W:W,$A9-기준200회_후보!$B$1)</f>
        <v>26</v>
      </c>
      <c r="X9">
        <f>INDEX(_calc_누적빈도!X:X,$A9)-INDEX(_calc_누적빈도!X:X,$A9-기준200회_후보!$B$1)</f>
        <v>23</v>
      </c>
      <c r="Y9">
        <f>INDEX(_calc_누적빈도!Y:Y,$A9)-INDEX(_calc_누적빈도!Y:Y,$A9-기준200회_후보!$B$1)</f>
        <v>28</v>
      </c>
      <c r="Z9">
        <f>INDEX(_calc_누적빈도!Z:Z,$A9)-INDEX(_calc_누적빈도!Z:Z,$A9-기준200회_후보!$B$1)</f>
        <v>20</v>
      </c>
      <c r="AA9">
        <f>INDEX(_calc_누적빈도!AA:AA,$A9)-INDEX(_calc_누적빈도!AA:AA,$A9-기준200회_후보!$B$1)</f>
        <v>28</v>
      </c>
      <c r="AB9">
        <f>INDEX(_calc_누적빈도!AB:AB,$A9)-INDEX(_calc_누적빈도!AB:AB,$A9-기준200회_후보!$B$1)</f>
        <v>32</v>
      </c>
      <c r="AC9">
        <f>INDEX(_calc_누적빈도!AC:AC,$A9)-INDEX(_calc_누적빈도!AC:AC,$A9-기준200회_후보!$B$1)</f>
        <v>32</v>
      </c>
      <c r="AD9">
        <f>INDEX(_calc_누적빈도!AD:AD,$A9)-INDEX(_calc_누적빈도!AD:AD,$A9-기준200회_후보!$B$1)</f>
        <v>25</v>
      </c>
      <c r="AE9">
        <f>INDEX(_calc_누적빈도!AE:AE,$A9)-INDEX(_calc_누적빈도!AE:AE,$A9-기준200회_후보!$B$1)</f>
        <v>34</v>
      </c>
      <c r="AF9">
        <f>INDEX(_calc_누적빈도!AF:AF,$A9)-INDEX(_calc_누적빈도!AF:AF,$A9-기준200회_후보!$B$1)</f>
        <v>30</v>
      </c>
      <c r="AG9">
        <f>INDEX(_calc_누적빈도!AG:AG,$A9)-INDEX(_calc_누적빈도!AG:AG,$A9-기준200회_후보!$B$1)</f>
        <v>25</v>
      </c>
      <c r="AH9">
        <f>INDEX(_calc_누적빈도!AH:AH,$A9)-INDEX(_calc_누적빈도!AH:AH,$A9-기준200회_후보!$B$1)</f>
        <v>31</v>
      </c>
      <c r="AI9">
        <f>INDEX(_calc_누적빈도!AI:AI,$A9)-INDEX(_calc_누적빈도!AI:AI,$A9-기준200회_후보!$B$1)</f>
        <v>25</v>
      </c>
      <c r="AJ9">
        <f>INDEX(_calc_누적빈도!AJ:AJ,$A9)-INDEX(_calc_누적빈도!AJ:AJ,$A9-기준200회_후보!$B$1)</f>
        <v>30</v>
      </c>
      <c r="AK9">
        <f>INDEX(_calc_누적빈도!AK:AK,$A9)-INDEX(_calc_누적빈도!AK:AK,$A9-기준200회_후보!$B$1)</f>
        <v>26</v>
      </c>
      <c r="AL9">
        <f>INDEX(_calc_누적빈도!AL:AL,$A9)-INDEX(_calc_누적빈도!AL:AL,$A9-기준200회_후보!$B$1)</f>
        <v>29</v>
      </c>
      <c r="AM9">
        <f>INDEX(_calc_누적빈도!AM:AM,$A9)-INDEX(_calc_누적빈도!AM:AM,$A9-기준200회_후보!$B$1)</f>
        <v>34</v>
      </c>
      <c r="AN9">
        <f>INDEX(_calc_누적빈도!AN:AN,$A9)-INDEX(_calc_누적빈도!AN:AN,$A9-기준200회_후보!$B$1)</f>
        <v>20</v>
      </c>
      <c r="AO9">
        <f>INDEX(_calc_누적빈도!AO:AO,$A9)-INDEX(_calc_누적빈도!AO:AO,$A9-기준200회_후보!$B$1)</f>
        <v>29</v>
      </c>
      <c r="AP9">
        <f>INDEX(_calc_누적빈도!AP:AP,$A9)-INDEX(_calc_누적빈도!AP:AP,$A9-기준200회_후보!$B$1)</f>
        <v>20</v>
      </c>
      <c r="AQ9">
        <f>INDEX(_calc_누적빈도!AQ:AQ,$A9)-INDEX(_calc_누적빈도!AQ:AQ,$A9-기준200회_후보!$B$1)</f>
        <v>20</v>
      </c>
      <c r="AR9">
        <f>INDEX(_calc_누적빈도!AR:AR,$A9)-INDEX(_calc_누적빈도!AR:AR,$A9-기준200회_후보!$B$1)</f>
        <v>19</v>
      </c>
      <c r="AS9">
        <f>INDEX(_calc_누적빈도!AS:AS,$A9)-INDEX(_calc_누적빈도!AS:AS,$A9-기준200회_후보!$B$1)</f>
        <v>25</v>
      </c>
      <c r="AT9">
        <f>INDEX(_calc_누적빈도!AT:AT,$A9)-INDEX(_calc_누적빈도!AT:AT,$A9-기준200회_후보!$B$1)</f>
        <v>28</v>
      </c>
      <c r="AU9">
        <f>(RANK(_calc_라운드기준!B9,_calc_라운드기준!$B9:$AT9,0)+COUNTIFS(_calc_라운드기준!$B9:$AT9,_calc_라운드기준!B9,$B$1:$AT$1,"&lt;"&amp;1))-(RANK(B9,$B9:$AT9,0)+COUNTIFS($B9:$AT9,B9,$B$1:$AT$1,"&lt;"&amp;1))</f>
        <v>-27</v>
      </c>
      <c r="AV9">
        <f>(RANK(_calc_라운드기준!C9,_calc_라운드기준!$B9:$AT9,0)+COUNTIFS(_calc_라운드기준!$B9:$AT9,_calc_라운드기준!C9,$B$1:$AT$1,"&lt;"&amp;2))-(RANK(C9,$B9:$AT9,0)+COUNTIFS($B9:$AT9,C9,$B$1:$AT$1,"&lt;"&amp;2))</f>
        <v>-9</v>
      </c>
      <c r="AW9">
        <f>(RANK(_calc_라운드기준!D9,_calc_라운드기준!$B9:$AT9,0)+COUNTIFS(_calc_라운드기준!$B9:$AT9,_calc_라운드기준!D9,$B$1:$AT$1,"&lt;"&amp;3))-(RANK(D9,$B9:$AT9,0)+COUNTIFS($B9:$AT9,D9,$B$1:$AT$1,"&lt;"&amp;3))</f>
        <v>6</v>
      </c>
      <c r="AX9">
        <f>(RANK(_calc_라운드기준!E9,_calc_라운드기준!$B9:$AT9,0)+COUNTIFS(_calc_라운드기준!$B9:$AT9,_calc_라운드기준!E9,$B$1:$AT$1,"&lt;"&amp;4))-(RANK(E9,$B9:$AT9,0)+COUNTIFS($B9:$AT9,E9,$B$1:$AT$1,"&lt;"&amp;4))</f>
        <v>-24</v>
      </c>
      <c r="AY9">
        <f>(RANK(_calc_라운드기준!F9,_calc_라운드기준!$B9:$AT9,0)+COUNTIFS(_calc_라운드기준!$B9:$AT9,_calc_라운드기준!F9,$B$1:$AT$1,"&lt;"&amp;5))-(RANK(F9,$B9:$AT9,0)+COUNTIFS($B9:$AT9,F9,$B$1:$AT$1,"&lt;"&amp;5))</f>
        <v>-9</v>
      </c>
      <c r="AZ9">
        <f>(RANK(_calc_라운드기준!G9,_calc_라운드기준!$B9:$AT9,0)+COUNTIFS(_calc_라운드기준!$B9:$AT9,_calc_라운드기준!G9,$B$1:$AT$1,"&lt;"&amp;6))-(RANK(G9,$B9:$AT9,0)+COUNTIFS($B9:$AT9,G9,$B$1:$AT$1,"&lt;"&amp;6))</f>
        <v>23</v>
      </c>
      <c r="BA9">
        <f>(RANK(_calc_라운드기준!H9,_calc_라운드기준!$B9:$AT9,0)+COUNTIFS(_calc_라운드기준!$B9:$AT9,_calc_라운드기준!H9,$B$1:$AT$1,"&lt;"&amp;7))-(RANK(H9,$B9:$AT9,0)+COUNTIFS($B9:$AT9,H9,$B$1:$AT$1,"&lt;"&amp;7))</f>
        <v>22</v>
      </c>
      <c r="BB9">
        <f>(RANK(_calc_라운드기준!I9,_calc_라운드기준!$B9:$AT9,0)+COUNTIFS(_calc_라운드기준!$B9:$AT9,_calc_라운드기준!I9,$B$1:$AT$1,"&lt;"&amp;8))-(RANK(I9,$B9:$AT9,0)+COUNTIFS($B9:$AT9,I9,$B$1:$AT$1,"&lt;"&amp;8))</f>
        <v>-7</v>
      </c>
      <c r="BC9">
        <f>(RANK(_calc_라운드기준!J9,_calc_라운드기준!$B9:$AT9,0)+COUNTIFS(_calc_라운드기준!$B9:$AT9,_calc_라운드기준!J9,$B$1:$AT$1,"&lt;"&amp;9))-(RANK(J9,$B9:$AT9,0)+COUNTIFS($B9:$AT9,J9,$B$1:$AT$1,"&lt;"&amp;9))</f>
        <v>-22</v>
      </c>
      <c r="BD9">
        <f>(RANK(_calc_라운드기준!K9,_calc_라운드기준!$B9:$AT9,0)+COUNTIFS(_calc_라운드기준!$B9:$AT9,_calc_라운드기준!K9,$B$1:$AT$1,"&lt;"&amp;10))-(RANK(K9,$B9:$AT9,0)+COUNTIFS($B9:$AT9,K9,$B$1:$AT$1,"&lt;"&amp;10))</f>
        <v>-1</v>
      </c>
      <c r="BE9">
        <f>(RANK(_calc_라운드기준!L9,_calc_라운드기준!$B9:$AT9,0)+COUNTIFS(_calc_라운드기준!$B9:$AT9,_calc_라운드기준!L9,$B$1:$AT$1,"&lt;"&amp;11))-(RANK(L9,$B9:$AT9,0)+COUNTIFS($B9:$AT9,L9,$B$1:$AT$1,"&lt;"&amp;11))</f>
        <v>10</v>
      </c>
      <c r="BF9">
        <f>(RANK(_calc_라운드기준!M9,_calc_라운드기준!$B9:$AT9,0)+COUNTIFS(_calc_라운드기준!$B9:$AT9,_calc_라운드기준!M9,$B$1:$AT$1,"&lt;"&amp;12))-(RANK(M9,$B9:$AT9,0)+COUNTIFS($B9:$AT9,M9,$B$1:$AT$1,"&lt;"&amp;12))</f>
        <v>0</v>
      </c>
      <c r="BG9">
        <f>(RANK(_calc_라운드기준!N9,_calc_라운드기준!$B9:$AT9,0)+COUNTIFS(_calc_라운드기준!$B9:$AT9,_calc_라운드기준!N9,$B$1:$AT$1,"&lt;"&amp;13))-(RANK(N9,$B9:$AT9,0)+COUNTIFS($B9:$AT9,N9,$B$1:$AT$1,"&lt;"&amp;13))</f>
        <v>5</v>
      </c>
      <c r="BH9">
        <f>(RANK(_calc_라운드기준!O9,_calc_라운드기준!$B9:$AT9,0)+COUNTIFS(_calc_라운드기준!$B9:$AT9,_calc_라운드기준!O9,$B$1:$AT$1,"&lt;"&amp;14))-(RANK(O9,$B9:$AT9,0)+COUNTIFS($B9:$AT9,O9,$B$1:$AT$1,"&lt;"&amp;14))</f>
        <v>20</v>
      </c>
      <c r="BI9">
        <f>(RANK(_calc_라운드기준!P9,_calc_라운드기준!$B9:$AT9,0)+COUNTIFS(_calc_라운드기준!$B9:$AT9,_calc_라운드기준!P9,$B$1:$AT$1,"&lt;"&amp;15))-(RANK(P9,$B9:$AT9,0)+COUNTIFS($B9:$AT9,P9,$B$1:$AT$1,"&lt;"&amp;15))</f>
        <v>-14</v>
      </c>
      <c r="BJ9">
        <f>(RANK(_calc_라운드기준!Q9,_calc_라운드기준!$B9:$AT9,0)+COUNTIFS(_calc_라운드기준!$B9:$AT9,_calc_라운드기준!Q9,$B$1:$AT$1,"&lt;"&amp;16))-(RANK(Q9,$B9:$AT9,0)+COUNTIFS($B9:$AT9,Q9,$B$1:$AT$1,"&lt;"&amp;16))</f>
        <v>3</v>
      </c>
      <c r="BK9">
        <f>(RANK(_calc_라운드기준!R9,_calc_라운드기준!$B9:$AT9,0)+COUNTIFS(_calc_라운드기준!$B9:$AT9,_calc_라운드기준!R9,$B$1:$AT$1,"&lt;"&amp;17))-(RANK(R9,$B9:$AT9,0)+COUNTIFS($B9:$AT9,R9,$B$1:$AT$1,"&lt;"&amp;17))</f>
        <v>4</v>
      </c>
      <c r="BL9">
        <f>(RANK(_calc_라운드기준!S9,_calc_라운드기준!$B9:$AT9,0)+COUNTIFS(_calc_라운드기준!$B9:$AT9,_calc_라운드기준!S9,$B$1:$AT$1,"&lt;"&amp;18))-(RANK(S9,$B9:$AT9,0)+COUNTIFS($B9:$AT9,S9,$B$1:$AT$1,"&lt;"&amp;18))</f>
        <v>-8</v>
      </c>
      <c r="BM9">
        <f>(RANK(_calc_라운드기준!T9,_calc_라운드기준!$B9:$AT9,0)+COUNTIFS(_calc_라운드기준!$B9:$AT9,_calc_라운드기준!T9,$B$1:$AT$1,"&lt;"&amp;19))-(RANK(T9,$B9:$AT9,0)+COUNTIFS($B9:$AT9,T9,$B$1:$AT$1,"&lt;"&amp;19))</f>
        <v>0</v>
      </c>
      <c r="BN9">
        <f>(RANK(_calc_라운드기준!U9,_calc_라운드기준!$B9:$AT9,0)+COUNTIFS(_calc_라운드기준!$B9:$AT9,_calc_라운드기준!U9,$B$1:$AT$1,"&lt;"&amp;20))-(RANK(U9,$B9:$AT9,0)+COUNTIFS($B9:$AT9,U9,$B$1:$AT$1,"&lt;"&amp;20))</f>
        <v>6</v>
      </c>
      <c r="BO9">
        <f>(RANK(_calc_라운드기준!V9,_calc_라운드기준!$B9:$AT9,0)+COUNTIFS(_calc_라운드기준!$B9:$AT9,_calc_라운드기준!V9,$B$1:$AT$1,"&lt;"&amp;21))-(RANK(V9,$B9:$AT9,0)+COUNTIFS($B9:$AT9,V9,$B$1:$AT$1,"&lt;"&amp;21))</f>
        <v>27</v>
      </c>
      <c r="BP9">
        <f>(RANK(_calc_라운드기준!W9,_calc_라운드기준!$B9:$AT9,0)+COUNTIFS(_calc_라운드기준!$B9:$AT9,_calc_라운드기준!W9,$B$1:$AT$1,"&lt;"&amp;22))-(RANK(W9,$B9:$AT9,0)+COUNTIFS($B9:$AT9,W9,$B$1:$AT$1,"&lt;"&amp;22))</f>
        <v>6</v>
      </c>
      <c r="BQ9">
        <f>(RANK(_calc_라운드기준!X9,_calc_라운드기준!$B9:$AT9,0)+COUNTIFS(_calc_라운드기준!$B9:$AT9,_calc_라운드기준!X9,$B$1:$AT$1,"&lt;"&amp;23))-(RANK(X9,$B9:$AT9,0)+COUNTIFS($B9:$AT9,X9,$B$1:$AT$1,"&lt;"&amp;23))</f>
        <v>3</v>
      </c>
      <c r="BR9">
        <f>(RANK(_calc_라운드기준!Y9,_calc_라운드기준!$B9:$AT9,0)+COUNTIFS(_calc_라운드기준!$B9:$AT9,_calc_라운드기준!Y9,$B$1:$AT$1,"&lt;"&amp;24))-(RANK(Y9,$B9:$AT9,0)+COUNTIFS($B9:$AT9,Y9,$B$1:$AT$1,"&lt;"&amp;24))</f>
        <v>-8</v>
      </c>
      <c r="BS9">
        <f>(RANK(_calc_라운드기준!Z9,_calc_라운드기준!$B9:$AT9,0)+COUNTIFS(_calc_라운드기준!$B9:$AT9,_calc_라운드기준!Z9,$B$1:$AT$1,"&lt;"&amp;25))-(RANK(Z9,$B9:$AT9,0)+COUNTIFS($B9:$AT9,Z9,$B$1:$AT$1,"&lt;"&amp;25))</f>
        <v>-9</v>
      </c>
      <c r="BT9">
        <f>(RANK(_calc_라운드기준!AA9,_calc_라운드기준!$B9:$AT9,0)+COUNTIFS(_calc_라운드기준!$B9:$AT9,_calc_라운드기준!AA9,$B$1:$AT$1,"&lt;"&amp;26))-(RANK(AA9,$B9:$AT9,0)+COUNTIFS($B9:$AT9,AA9,$B$1:$AT$1,"&lt;"&amp;26))</f>
        <v>-4</v>
      </c>
      <c r="BU9">
        <f>(RANK(_calc_라운드기준!AB9,_calc_라운드기준!$B9:$AT9,0)+COUNTIFS(_calc_라운드기준!$B9:$AT9,_calc_라운드기준!AB9,$B$1:$AT$1,"&lt;"&amp;27))-(RANK(AB9,$B9:$AT9,0)+COUNTIFS($B9:$AT9,AB9,$B$1:$AT$1,"&lt;"&amp;27))</f>
        <v>-6</v>
      </c>
      <c r="BV9">
        <f>(RANK(_calc_라운드기준!AC9,_calc_라운드기준!$B9:$AT9,0)+COUNTIFS(_calc_라운드기준!$B9:$AT9,_calc_라운드기준!AC9,$B$1:$AT$1,"&lt;"&amp;28))-(RANK(AC9,$B9:$AT9,0)+COUNTIFS($B9:$AT9,AC9,$B$1:$AT$1,"&lt;"&amp;28))</f>
        <v>-4</v>
      </c>
      <c r="BW9">
        <f>(RANK(_calc_라운드기준!AD9,_calc_라운드기준!$B9:$AT9,0)+COUNTIFS(_calc_라운드기준!$B9:$AT9,_calc_라운드기준!AD9,$B$1:$AT$1,"&lt;"&amp;29))-(RANK(AD9,$B9:$AT9,0)+COUNTIFS($B9:$AT9,AD9,$B$1:$AT$1,"&lt;"&amp;29))</f>
        <v>-14</v>
      </c>
      <c r="BX9">
        <f>(RANK(_calc_라운드기준!AE9,_calc_라운드기준!$B9:$AT9,0)+COUNTIFS(_calc_라운드기준!$B9:$AT9,_calc_라운드기준!AE9,$B$1:$AT$1,"&lt;"&amp;30))-(RANK(AE9,$B9:$AT9,0)+COUNTIFS($B9:$AT9,AE9,$B$1:$AT$1,"&lt;"&amp;30))</f>
        <v>12</v>
      </c>
      <c r="BY9">
        <f>(RANK(_calc_라운드기준!AF9,_calc_라운드기준!$B9:$AT9,0)+COUNTIFS(_calc_라운드기준!$B9:$AT9,_calc_라운드기준!AF9,$B$1:$AT$1,"&lt;"&amp;31))-(RANK(AF9,$B9:$AT9,0)+COUNTIFS($B9:$AT9,AF9,$B$1:$AT$1,"&lt;"&amp;31))</f>
        <v>-6</v>
      </c>
      <c r="BZ9">
        <f>(RANK(_calc_라운드기준!AG9,_calc_라운드기준!$B9:$AT9,0)+COUNTIFS(_calc_라운드기준!$B9:$AT9,_calc_라운드기준!AG9,$B$1:$AT$1,"&lt;"&amp;32))-(RANK(AG9,$B9:$AT9,0)+COUNTIFS($B9:$AT9,AG9,$B$1:$AT$1,"&lt;"&amp;32))</f>
        <v>13</v>
      </c>
      <c r="CA9">
        <f>(RANK(_calc_라운드기준!AH9,_calc_라운드기준!$B9:$AT9,0)+COUNTIFS(_calc_라운드기준!$B9:$AT9,_calc_라운드기준!AH9,$B$1:$AT$1,"&lt;"&amp;33))-(RANK(AH9,$B9:$AT9,0)+COUNTIFS($B9:$AT9,AH9,$B$1:$AT$1,"&lt;"&amp;33))</f>
        <v>20</v>
      </c>
      <c r="CB9">
        <f>(RANK(_calc_라운드기준!AI9,_calc_라운드기준!$B9:$AT9,0)+COUNTIFS(_calc_라운드기준!$B9:$AT9,_calc_라운드기준!AI9,$B$1:$AT$1,"&lt;"&amp;34))-(RANK(AI9,$B9:$AT9,0)+COUNTIFS($B9:$AT9,AI9,$B$1:$AT$1,"&lt;"&amp;34))</f>
        <v>13</v>
      </c>
      <c r="CC9">
        <f>(RANK(_calc_라운드기준!AJ9,_calc_라운드기준!$B9:$AT9,0)+COUNTIFS(_calc_라운드기준!$B9:$AT9,_calc_라운드기준!AJ9,$B$1:$AT$1,"&lt;"&amp;35))-(RANK(AJ9,$B9:$AT9,0)+COUNTIFS($B9:$AT9,AJ9,$B$1:$AT$1,"&lt;"&amp;35))</f>
        <v>5</v>
      </c>
      <c r="CD9">
        <f>(RANK(_calc_라운드기준!AK9,_calc_라운드기준!$B9:$AT9,0)+COUNTIFS(_calc_라운드기준!$B9:$AT9,_calc_라운드기준!AK9,$B$1:$AT$1,"&lt;"&amp;36))-(RANK(AK9,$B9:$AT9,0)+COUNTIFS($B9:$AT9,AK9,$B$1:$AT$1,"&lt;"&amp;36))</f>
        <v>-5</v>
      </c>
      <c r="CE9">
        <f>(RANK(_calc_라운드기준!AL9,_calc_라운드기준!$B9:$AT9,0)+COUNTIFS(_calc_라운드기준!$B9:$AT9,_calc_라운드기준!AL9,$B$1:$AT$1,"&lt;"&amp;37))-(RANK(AL9,$B9:$AT9,0)+COUNTIFS($B9:$AT9,AL9,$B$1:$AT$1,"&lt;"&amp;37))</f>
        <v>3</v>
      </c>
      <c r="CF9">
        <f>(RANK(_calc_라운드기준!AM9,_calc_라운드기준!$B9:$AT9,0)+COUNTIFS(_calc_라운드기준!$B9:$AT9,_calc_라운드기준!AM9,$B$1:$AT$1,"&lt;"&amp;38))-(RANK(AM9,$B9:$AT9,0)+COUNTIFS($B9:$AT9,AM9,$B$1:$AT$1,"&lt;"&amp;38))</f>
        <v>1</v>
      </c>
      <c r="CG9">
        <f>(RANK(_calc_라운드기준!AN9,_calc_라운드기준!$B9:$AT9,0)+COUNTIFS(_calc_라운드기준!$B9:$AT9,_calc_라운드기준!AN9,$B$1:$AT$1,"&lt;"&amp;39))-(RANK(AN9,$B9:$AT9,0)+COUNTIFS($B9:$AT9,AN9,$B$1:$AT$1,"&lt;"&amp;39))</f>
        <v>-19</v>
      </c>
      <c r="CH9">
        <f>(RANK(_calc_라운드기준!AO9,_calc_라운드기준!$B9:$AT9,0)+COUNTIFS(_calc_라운드기준!$B9:$AT9,_calc_라운드기준!AO9,$B$1:$AT$1,"&lt;"&amp;40))-(RANK(AO9,$B9:$AT9,0)+COUNTIFS($B9:$AT9,AO9,$B$1:$AT$1,"&lt;"&amp;40))</f>
        <v>14</v>
      </c>
      <c r="CI9">
        <f>(RANK(_calc_라운드기준!AP9,_calc_라운드기준!$B9:$AT9,0)+COUNTIFS(_calc_라운드기준!$B9:$AT9,_calc_라운드기준!AP9,$B$1:$AT$1,"&lt;"&amp;41))-(RANK(AP9,$B9:$AT9,0)+COUNTIFS($B9:$AT9,AP9,$B$1:$AT$1,"&lt;"&amp;41))</f>
        <v>-19</v>
      </c>
      <c r="CJ9">
        <f>(RANK(_calc_라운드기준!AQ9,_calc_라운드기준!$B9:$AT9,0)+COUNTIFS(_calc_라운드기준!$B9:$AT9,_calc_라운드기준!AQ9,$B$1:$AT$1,"&lt;"&amp;42))-(RANK(AQ9,$B9:$AT9,0)+COUNTIFS($B9:$AT9,AQ9,$B$1:$AT$1,"&lt;"&amp;42))</f>
        <v>-9</v>
      </c>
      <c r="CK9">
        <f>(RANK(_calc_라운드기준!AR9,_calc_라운드기준!$B9:$AT9,0)+COUNTIFS(_calc_라운드기준!$B9:$AT9,_calc_라운드기준!AR9,$B$1:$AT$1,"&lt;"&amp;43))-(RANK(AR9,$B9:$AT9,0)+COUNTIFS($B9:$AT9,AR9,$B$1:$AT$1,"&lt;"&amp;43))</f>
        <v>1</v>
      </c>
      <c r="CL9">
        <f>(RANK(_calc_라운드기준!AS9,_calc_라운드기준!$B9:$AT9,0)+COUNTIFS(_calc_라운드기준!$B9:$AT9,_calc_라운드기준!AS9,$B$1:$AT$1,"&lt;"&amp;44))-(RANK(AS9,$B9:$AT9,0)+COUNTIFS($B9:$AT9,AS9,$B$1:$AT$1,"&lt;"&amp;44))</f>
        <v>5</v>
      </c>
      <c r="CM9">
        <f>(RANK(_calc_라운드기준!AT9,_calc_라운드기준!$B9:$AT9,0)+COUNTIFS(_calc_라운드기준!$B9:$AT9,_calc_라운드기준!AT9,$B$1:$AT$1,"&lt;"&amp;45))-(RANK(AT9,$B9:$AT9,0)+COUNTIFS($B9:$AT9,AT9,$B$1:$AT$1,"&lt;"&amp;45))</f>
        <v>2</v>
      </c>
      <c r="CN9">
        <f t="shared" si="0"/>
        <v>45</v>
      </c>
      <c r="CO9">
        <f t="shared" si="1"/>
        <v>35</v>
      </c>
      <c r="CP9">
        <f t="shared" si="2"/>
        <v>11</v>
      </c>
      <c r="CQ9">
        <f t="shared" si="3"/>
        <v>44</v>
      </c>
      <c r="CR9">
        <f t="shared" si="4"/>
        <v>36</v>
      </c>
      <c r="CS9">
        <f t="shared" si="5"/>
        <v>2</v>
      </c>
      <c r="CT9">
        <f t="shared" si="6"/>
        <v>3</v>
      </c>
      <c r="CU9">
        <f t="shared" si="7"/>
        <v>32</v>
      </c>
      <c r="CV9">
        <f t="shared" si="8"/>
        <v>43</v>
      </c>
      <c r="CW9">
        <f t="shared" si="9"/>
        <v>26</v>
      </c>
      <c r="CX9">
        <f t="shared" si="10"/>
        <v>10</v>
      </c>
      <c r="CY9">
        <f t="shared" si="11"/>
        <v>24</v>
      </c>
      <c r="CZ9">
        <f t="shared" si="12"/>
        <v>14</v>
      </c>
      <c r="DA9">
        <f t="shared" si="13"/>
        <v>4</v>
      </c>
      <c r="DB9">
        <f t="shared" si="14"/>
        <v>39</v>
      </c>
      <c r="DC9">
        <f t="shared" si="15"/>
        <v>18</v>
      </c>
      <c r="DD9">
        <f t="shared" si="16"/>
        <v>17</v>
      </c>
      <c r="DE9">
        <f t="shared" si="17"/>
        <v>33</v>
      </c>
      <c r="DF9">
        <f t="shared" si="18"/>
        <v>25</v>
      </c>
      <c r="DG9">
        <f t="shared" si="19"/>
        <v>12</v>
      </c>
      <c r="DH9">
        <f t="shared" si="20"/>
        <v>1</v>
      </c>
      <c r="DI9">
        <f t="shared" si="21"/>
        <v>13</v>
      </c>
      <c r="DJ9">
        <f t="shared" si="22"/>
        <v>19</v>
      </c>
      <c r="DK9">
        <f t="shared" si="23"/>
        <v>34</v>
      </c>
      <c r="DL9">
        <f t="shared" si="24"/>
        <v>37</v>
      </c>
      <c r="DM9">
        <f t="shared" si="25"/>
        <v>27</v>
      </c>
      <c r="DN9">
        <f t="shared" si="26"/>
        <v>30</v>
      </c>
      <c r="DO9">
        <f t="shared" si="27"/>
        <v>28</v>
      </c>
      <c r="DP9">
        <f t="shared" si="28"/>
        <v>40</v>
      </c>
      <c r="DQ9">
        <f t="shared" si="29"/>
        <v>9</v>
      </c>
      <c r="DR9">
        <f t="shared" si="30"/>
        <v>31</v>
      </c>
      <c r="DS9">
        <f t="shared" si="31"/>
        <v>7</v>
      </c>
      <c r="DT9">
        <f t="shared" si="32"/>
        <v>5</v>
      </c>
      <c r="DU9">
        <f t="shared" si="33"/>
        <v>8</v>
      </c>
      <c r="DV9">
        <f t="shared" si="34"/>
        <v>15</v>
      </c>
      <c r="DW9">
        <f t="shared" si="35"/>
        <v>29</v>
      </c>
      <c r="DX9">
        <f t="shared" si="36"/>
        <v>20</v>
      </c>
      <c r="DY9">
        <f t="shared" si="37"/>
        <v>22</v>
      </c>
      <c r="DZ9">
        <f t="shared" si="38"/>
        <v>41</v>
      </c>
      <c r="EA9">
        <f t="shared" si="39"/>
        <v>6</v>
      </c>
      <c r="EB9">
        <f t="shared" si="40"/>
        <v>42</v>
      </c>
      <c r="EC9">
        <f t="shared" si="41"/>
        <v>38</v>
      </c>
      <c r="ED9">
        <f t="shared" si="42"/>
        <v>23</v>
      </c>
      <c r="EE9">
        <f t="shared" si="43"/>
        <v>16</v>
      </c>
      <c r="EF9">
        <f t="shared" si="44"/>
        <v>21</v>
      </c>
    </row>
    <row r="10" spans="1:136" ht="16.5" customHeight="1">
      <c r="A10">
        <f>_calc_라운드기준!A10</f>
        <v>1236</v>
      </c>
      <c r="B10">
        <f>INDEX(_calc_누적빈도!B:B,$A10)-INDEX(_calc_누적빈도!B:B,$A10-기준200회_후보!$B$1)</f>
        <v>24</v>
      </c>
      <c r="C10">
        <f>INDEX(_calc_누적빈도!C:C,$A10)-INDEX(_calc_누적빈도!C:C,$A10-기준200회_후보!$B$1)</f>
        <v>18</v>
      </c>
      <c r="D10">
        <f>INDEX(_calc_누적빈도!D:D,$A10)-INDEX(_calc_누적빈도!D:D,$A10-기준200회_후보!$B$1)</f>
        <v>35</v>
      </c>
      <c r="E10">
        <f>INDEX(_calc_누적빈도!E:E,$A10)-INDEX(_calc_누적빈도!E:E,$A10-기준200회_후보!$B$1)</f>
        <v>22</v>
      </c>
      <c r="F10">
        <f>INDEX(_calc_누적빈도!F:F,$A10)-INDEX(_calc_누적빈도!F:F,$A10-기준200회_후보!$B$1)</f>
        <v>18</v>
      </c>
      <c r="G10">
        <f>INDEX(_calc_누적빈도!G:G,$A10)-INDEX(_calc_누적빈도!G:G,$A10-기준200회_후보!$B$1)</f>
        <v>37</v>
      </c>
      <c r="H10">
        <f>INDEX(_calc_누적빈도!H:H,$A10)-INDEX(_calc_누적빈도!H:H,$A10-기준200회_후보!$B$1)</f>
        <v>35</v>
      </c>
      <c r="I10">
        <f>INDEX(_calc_누적빈도!I:I,$A10)-INDEX(_calc_누적빈도!I:I,$A10-기준200회_후보!$B$1)</f>
        <v>23</v>
      </c>
      <c r="J10">
        <f>INDEX(_calc_누적빈도!J:J,$A10)-INDEX(_calc_누적빈도!J:J,$A10-기준200회_후보!$B$1)</f>
        <v>24</v>
      </c>
      <c r="K10">
        <f>INDEX(_calc_누적빈도!K:K,$A10)-INDEX(_calc_누적빈도!K:K,$A10-기준200회_후보!$B$1)</f>
        <v>21</v>
      </c>
      <c r="L10">
        <f>INDEX(_calc_누적빈도!L:L,$A10)-INDEX(_calc_누적빈도!L:L,$A10-기준200회_후보!$B$1)</f>
        <v>24</v>
      </c>
      <c r="M10">
        <f>INDEX(_calc_누적빈도!M:M,$A10)-INDEX(_calc_누적빈도!M:M,$A10-기준200회_후보!$B$1)</f>
        <v>28</v>
      </c>
      <c r="N10">
        <f>INDEX(_calc_누적빈도!N:N,$A10)-INDEX(_calc_누적빈도!N:N,$A10-기준200회_후보!$B$1)</f>
        <v>31</v>
      </c>
      <c r="O10">
        <f>INDEX(_calc_누적빈도!O:O,$A10)-INDEX(_calc_누적빈도!O:O,$A10-기준200회_후보!$B$1)</f>
        <v>25</v>
      </c>
      <c r="P10">
        <f>INDEX(_calc_누적빈도!P:P,$A10)-INDEX(_calc_누적빈도!P:P,$A10-기준200회_후보!$B$1)</f>
        <v>29</v>
      </c>
      <c r="Q10">
        <f>INDEX(_calc_누적빈도!Q:Q,$A10)-INDEX(_calc_누적빈도!Q:Q,$A10-기준200회_후보!$B$1)</f>
        <v>33</v>
      </c>
      <c r="R10">
        <f>INDEX(_calc_누적빈도!R:R,$A10)-INDEX(_calc_누적빈도!R:R,$A10-기준200회_후보!$B$1)</f>
        <v>23</v>
      </c>
      <c r="S10">
        <f>INDEX(_calc_누적빈도!S:S,$A10)-INDEX(_calc_누적빈도!S:S,$A10-기준200회_후보!$B$1)</f>
        <v>22</v>
      </c>
      <c r="T10">
        <f>INDEX(_calc_누적빈도!T:T,$A10)-INDEX(_calc_누적빈도!T:T,$A10-기준200회_후보!$B$1)</f>
        <v>34</v>
      </c>
      <c r="U10">
        <f>INDEX(_calc_누적빈도!U:U,$A10)-INDEX(_calc_누적빈도!U:U,$A10-기준200회_후보!$B$1)</f>
        <v>26</v>
      </c>
      <c r="V10">
        <f>INDEX(_calc_누적빈도!V:V,$A10)-INDEX(_calc_누적빈도!V:V,$A10-기준200회_후보!$B$1)</f>
        <v>28</v>
      </c>
      <c r="W10">
        <f>INDEX(_calc_누적빈도!W:W,$A10)-INDEX(_calc_누적빈도!W:W,$A10-기준200회_후보!$B$1)</f>
        <v>27</v>
      </c>
      <c r="X10">
        <f>INDEX(_calc_누적빈도!X:X,$A10)-INDEX(_calc_누적빈도!X:X,$A10-기준200회_후보!$B$1)</f>
        <v>23</v>
      </c>
      <c r="Y10">
        <f>INDEX(_calc_누적빈도!Y:Y,$A10)-INDEX(_calc_누적빈도!Y:Y,$A10-기준200회_후보!$B$1)</f>
        <v>28</v>
      </c>
      <c r="Z10">
        <f>INDEX(_calc_누적빈도!Z:Z,$A10)-INDEX(_calc_누적빈도!Z:Z,$A10-기준200회_후보!$B$1)</f>
        <v>20</v>
      </c>
      <c r="AA10">
        <f>INDEX(_calc_누적빈도!AA:AA,$A10)-INDEX(_calc_누적빈도!AA:AA,$A10-기준200회_후보!$B$1)</f>
        <v>28</v>
      </c>
      <c r="AB10">
        <f>INDEX(_calc_누적빈도!AB:AB,$A10)-INDEX(_calc_누적빈도!AB:AB,$A10-기준200회_후보!$B$1)</f>
        <v>32</v>
      </c>
      <c r="AC10">
        <f>INDEX(_calc_누적빈도!AC:AC,$A10)-INDEX(_calc_누적빈도!AC:AC,$A10-기준200회_후보!$B$1)</f>
        <v>32</v>
      </c>
      <c r="AD10">
        <f>INDEX(_calc_누적빈도!AD:AD,$A10)-INDEX(_calc_누적빈도!AD:AD,$A10-기준200회_후보!$B$1)</f>
        <v>24</v>
      </c>
      <c r="AE10">
        <f>INDEX(_calc_누적빈도!AE:AE,$A10)-INDEX(_calc_누적빈도!AE:AE,$A10-기준200회_후보!$B$1)</f>
        <v>34</v>
      </c>
      <c r="AF10">
        <f>INDEX(_calc_누적빈도!AF:AF,$A10)-INDEX(_calc_누적빈도!AF:AF,$A10-기준200회_후보!$B$1)</f>
        <v>30</v>
      </c>
      <c r="AG10">
        <f>INDEX(_calc_누적빈도!AG:AG,$A10)-INDEX(_calc_누적빈도!AG:AG,$A10-기준200회_후보!$B$1)</f>
        <v>26</v>
      </c>
      <c r="AH10">
        <f>INDEX(_calc_누적빈도!AH:AH,$A10)-INDEX(_calc_누적빈도!AH:AH,$A10-기준200회_후보!$B$1)</f>
        <v>31</v>
      </c>
      <c r="AI10">
        <f>INDEX(_calc_누적빈도!AI:AI,$A10)-INDEX(_calc_누적빈도!AI:AI,$A10-기준200회_후보!$B$1)</f>
        <v>25</v>
      </c>
      <c r="AJ10">
        <f>INDEX(_calc_누적빈도!AJ:AJ,$A10)-INDEX(_calc_누적빈도!AJ:AJ,$A10-기준200회_후보!$B$1)</f>
        <v>30</v>
      </c>
      <c r="AK10">
        <f>INDEX(_calc_누적빈도!AK:AK,$A10)-INDEX(_calc_누적빈도!AK:AK,$A10-기준200회_후보!$B$1)</f>
        <v>26</v>
      </c>
      <c r="AL10">
        <f>INDEX(_calc_누적빈도!AL:AL,$A10)-INDEX(_calc_누적빈도!AL:AL,$A10-기준200회_후보!$B$1)</f>
        <v>29</v>
      </c>
      <c r="AM10">
        <f>INDEX(_calc_누적빈도!AM:AM,$A10)-INDEX(_calc_누적빈도!AM:AM,$A10-기준200회_후보!$B$1)</f>
        <v>33</v>
      </c>
      <c r="AN10">
        <f>INDEX(_calc_누적빈도!AN:AN,$A10)-INDEX(_calc_누적빈도!AN:AN,$A10-기준200회_후보!$B$1)</f>
        <v>20</v>
      </c>
      <c r="AO10">
        <f>INDEX(_calc_누적빈도!AO:AO,$A10)-INDEX(_calc_누적빈도!AO:AO,$A10-기준200회_후보!$B$1)</f>
        <v>29</v>
      </c>
      <c r="AP10">
        <f>INDEX(_calc_누적빈도!AP:AP,$A10)-INDEX(_calc_누적빈도!AP:AP,$A10-기준200회_후보!$B$1)</f>
        <v>20</v>
      </c>
      <c r="AQ10">
        <f>INDEX(_calc_누적빈도!AQ:AQ,$A10)-INDEX(_calc_누적빈도!AQ:AQ,$A10-기준200회_후보!$B$1)</f>
        <v>20</v>
      </c>
      <c r="AR10">
        <f>INDEX(_calc_누적빈도!AR:AR,$A10)-INDEX(_calc_누적빈도!AR:AR,$A10-기준200회_후보!$B$1)</f>
        <v>19</v>
      </c>
      <c r="AS10">
        <f>INDEX(_calc_누적빈도!AS:AS,$A10)-INDEX(_calc_누적빈도!AS:AS,$A10-기준200회_후보!$B$1)</f>
        <v>25</v>
      </c>
      <c r="AT10">
        <f>INDEX(_calc_누적빈도!AT:AT,$A10)-INDEX(_calc_누적빈도!AT:AT,$A10-기준200회_후보!$B$1)</f>
        <v>29</v>
      </c>
      <c r="AU10">
        <f>(RANK(_calc_라운드기준!B10,_calc_라운드기준!$B10:$AT10,0)+COUNTIFS(_calc_라운드기준!$B10:$AT10,_calc_라운드기준!B10,$B$1:$AT$1,"&lt;"&amp;1))-(RANK(B10,$B10:$AT10,0)+COUNTIFS($B10:$AT10,B10,$B$1:$AT$1,"&lt;"&amp;1))</f>
        <v>-25</v>
      </c>
      <c r="AV10">
        <f>(RANK(_calc_라운드기준!C10,_calc_라운드기준!$B10:$AT10,0)+COUNTIFS(_calc_라운드기준!$B10:$AT10,_calc_라운드기준!C10,$B$1:$AT$1,"&lt;"&amp;2))-(RANK(C10,$B10:$AT10,0)+COUNTIFS($B10:$AT10,C10,$B$1:$AT$1,"&lt;"&amp;2))</f>
        <v>-20</v>
      </c>
      <c r="AW10">
        <f>(RANK(_calc_라운드기준!D10,_calc_라운드기준!$B10:$AT10,0)+COUNTIFS(_calc_라운드기준!$B10:$AT10,_calc_라운드기준!D10,$B$1:$AT$1,"&lt;"&amp;3))-(RANK(D10,$B10:$AT10,0)+COUNTIFS($B10:$AT10,D10,$B$1:$AT$1,"&lt;"&amp;3))</f>
        <v>6</v>
      </c>
      <c r="AX10">
        <f>(RANK(_calc_라운드기준!E10,_calc_라운드기준!$B10:$AT10,0)+COUNTIFS(_calc_라운드기준!$B10:$AT10,_calc_라운드기준!E10,$B$1:$AT$1,"&lt;"&amp;4))-(RANK(E10,$B10:$AT10,0)+COUNTIFS($B10:$AT10,E10,$B$1:$AT$1,"&lt;"&amp;4))</f>
        <v>-23</v>
      </c>
      <c r="AY10">
        <f>(RANK(_calc_라운드기준!F10,_calc_라운드기준!$B10:$AT10,0)+COUNTIFS(_calc_라운드기준!$B10:$AT10,_calc_라운드기준!F10,$B$1:$AT$1,"&lt;"&amp;5))-(RANK(F10,$B10:$AT10,0)+COUNTIFS($B10:$AT10,F10,$B$1:$AT$1,"&lt;"&amp;5))</f>
        <v>-9</v>
      </c>
      <c r="AZ10">
        <f>(RANK(_calc_라운드기준!G10,_calc_라운드기준!$B10:$AT10,0)+COUNTIFS(_calc_라운드기준!$B10:$AT10,_calc_라운드기준!G10,$B$1:$AT$1,"&lt;"&amp;6))-(RANK(G10,$B10:$AT10,0)+COUNTIFS($B10:$AT10,G10,$B$1:$AT$1,"&lt;"&amp;6))</f>
        <v>24</v>
      </c>
      <c r="BA10">
        <f>(RANK(_calc_라운드기준!H10,_calc_라운드기준!$B10:$AT10,0)+COUNTIFS(_calc_라운드기준!$B10:$AT10,_calc_라운드기준!H10,$B$1:$AT$1,"&lt;"&amp;7))-(RANK(H10,$B10:$AT10,0)+COUNTIFS($B10:$AT10,H10,$B$1:$AT$1,"&lt;"&amp;7))</f>
        <v>23</v>
      </c>
      <c r="BB10">
        <f>(RANK(_calc_라운드기준!I10,_calc_라운드기준!$B10:$AT10,0)+COUNTIFS(_calc_라운드기준!$B10:$AT10,_calc_라운드기준!I10,$B$1:$AT$1,"&lt;"&amp;8))-(RANK(I10,$B10:$AT10,0)+COUNTIFS($B10:$AT10,I10,$B$1:$AT$1,"&lt;"&amp;8))</f>
        <v>-19</v>
      </c>
      <c r="BC10">
        <f>(RANK(_calc_라운드기준!J10,_calc_라운드기준!$B10:$AT10,0)+COUNTIFS(_calc_라운드기준!$B10:$AT10,_calc_라운드기준!J10,$B$1:$AT$1,"&lt;"&amp;9))-(RANK(J10,$B10:$AT10,0)+COUNTIFS($B10:$AT10,J10,$B$1:$AT$1,"&lt;"&amp;9))</f>
        <v>-21</v>
      </c>
      <c r="BD10">
        <f>(RANK(_calc_라운드기준!K10,_calc_라운드기준!$B10:$AT10,0)+COUNTIFS(_calc_라운드기준!$B10:$AT10,_calc_라운드기준!K10,$B$1:$AT$1,"&lt;"&amp;10))-(RANK(K10,$B10:$AT10,0)+COUNTIFS($B10:$AT10,K10,$B$1:$AT$1,"&lt;"&amp;10))</f>
        <v>-1</v>
      </c>
      <c r="BE10">
        <f>(RANK(_calc_라운드기준!L10,_calc_라운드기준!$B10:$AT10,0)+COUNTIFS(_calc_라운드기준!$B10:$AT10,_calc_라운드기준!L10,$B$1:$AT$1,"&lt;"&amp;11))-(RANK(L10,$B10:$AT10,0)+COUNTIFS($B10:$AT10,L10,$B$1:$AT$1,"&lt;"&amp;11))</f>
        <v>10</v>
      </c>
      <c r="BF10">
        <f>(RANK(_calc_라운드기준!M10,_calc_라운드기준!$B10:$AT10,0)+COUNTIFS(_calc_라운드기준!$B10:$AT10,_calc_라운드기준!M10,$B$1:$AT$1,"&lt;"&amp;12))-(RANK(M10,$B10:$AT10,0)+COUNTIFS($B10:$AT10,M10,$B$1:$AT$1,"&lt;"&amp;12))</f>
        <v>9</v>
      </c>
      <c r="BG10">
        <f>(RANK(_calc_라운드기준!N10,_calc_라운드기준!$B10:$AT10,0)+COUNTIFS(_calc_라운드기준!$B10:$AT10,_calc_라운드기준!N10,$B$1:$AT$1,"&lt;"&amp;13))-(RANK(N10,$B10:$AT10,0)+COUNTIFS($B10:$AT10,N10,$B$1:$AT$1,"&lt;"&amp;13))</f>
        <v>0</v>
      </c>
      <c r="BH10">
        <f>(RANK(_calc_라운드기준!O10,_calc_라운드기준!$B10:$AT10,0)+COUNTIFS(_calc_라운드기준!$B10:$AT10,_calc_라운드기준!O10,$B$1:$AT$1,"&lt;"&amp;14))-(RANK(O10,$B10:$AT10,0)+COUNTIFS($B10:$AT10,O10,$B$1:$AT$1,"&lt;"&amp;14))</f>
        <v>18</v>
      </c>
      <c r="BI10">
        <f>(RANK(_calc_라운드기준!P10,_calc_라운드기준!$B10:$AT10,0)+COUNTIFS(_calc_라운드기준!$B10:$AT10,_calc_라운드기준!P10,$B$1:$AT$1,"&lt;"&amp;15))-(RANK(P10,$B10:$AT10,0)+COUNTIFS($B10:$AT10,P10,$B$1:$AT$1,"&lt;"&amp;15))</f>
        <v>-13</v>
      </c>
      <c r="BJ10">
        <f>(RANK(_calc_라운드기준!Q10,_calc_라운드기준!$B10:$AT10,0)+COUNTIFS(_calc_라운드기준!$B10:$AT10,_calc_라운드기준!Q10,$B$1:$AT$1,"&lt;"&amp;16))-(RANK(Q10,$B10:$AT10,0)+COUNTIFS($B10:$AT10,Q10,$B$1:$AT$1,"&lt;"&amp;16))</f>
        <v>-1</v>
      </c>
      <c r="BK10">
        <f>(RANK(_calc_라운드기준!R10,_calc_라운드기준!$B10:$AT10,0)+COUNTIFS(_calc_라운드기준!$B10:$AT10,_calc_라운드기준!R10,$B$1:$AT$1,"&lt;"&amp;17))-(RANK(R10,$B10:$AT10,0)+COUNTIFS($B10:$AT10,R10,$B$1:$AT$1,"&lt;"&amp;17))</f>
        <v>4</v>
      </c>
      <c r="BL10">
        <f>(RANK(_calc_라운드기준!S10,_calc_라운드기준!$B10:$AT10,0)+COUNTIFS(_calc_라운드기준!$B10:$AT10,_calc_라운드기준!S10,$B$1:$AT$1,"&lt;"&amp;18))-(RANK(S10,$B10:$AT10,0)+COUNTIFS($B10:$AT10,S10,$B$1:$AT$1,"&lt;"&amp;18))</f>
        <v>2</v>
      </c>
      <c r="BM10">
        <f>(RANK(_calc_라운드기준!T10,_calc_라운드기준!$B10:$AT10,0)+COUNTIFS(_calc_라운드기준!$B10:$AT10,_calc_라운드기준!T10,$B$1:$AT$1,"&lt;"&amp;19))-(RANK(T10,$B10:$AT10,0)+COUNTIFS($B10:$AT10,T10,$B$1:$AT$1,"&lt;"&amp;19))</f>
        <v>2</v>
      </c>
      <c r="BN10">
        <f>(RANK(_calc_라운드기준!U10,_calc_라운드기준!$B10:$AT10,0)+COUNTIFS(_calc_라운드기준!$B10:$AT10,_calc_라운드기준!U10,$B$1:$AT$1,"&lt;"&amp;20))-(RANK(U10,$B10:$AT10,0)+COUNTIFS($B10:$AT10,U10,$B$1:$AT$1,"&lt;"&amp;20))</f>
        <v>5</v>
      </c>
      <c r="BO10">
        <f>(RANK(_calc_라운드기준!V10,_calc_라운드기준!$B10:$AT10,0)+COUNTIFS(_calc_라운드기준!$B10:$AT10,_calc_라운드기준!V10,$B$1:$AT$1,"&lt;"&amp;21))-(RANK(V10,$B10:$AT10,0)+COUNTIFS($B10:$AT10,V10,$B$1:$AT$1,"&lt;"&amp;21))</f>
        <v>26</v>
      </c>
      <c r="BP10">
        <f>(RANK(_calc_라운드기준!W10,_calc_라운드기준!$B10:$AT10,0)+COUNTIFS(_calc_라운드기준!$B10:$AT10,_calc_라운드기준!W10,$B$1:$AT$1,"&lt;"&amp;22))-(RANK(W10,$B10:$AT10,0)+COUNTIFS($B10:$AT10,W10,$B$1:$AT$1,"&lt;"&amp;22))</f>
        <v>7</v>
      </c>
      <c r="BQ10">
        <f>(RANK(_calc_라운드기준!X10,_calc_라운드기준!$B10:$AT10,0)+COUNTIFS(_calc_라운드기준!$B10:$AT10,_calc_라운드기준!X10,$B$1:$AT$1,"&lt;"&amp;23))-(RANK(X10,$B10:$AT10,0)+COUNTIFS($B10:$AT10,X10,$B$1:$AT$1,"&lt;"&amp;23))</f>
        <v>-5</v>
      </c>
      <c r="BR10">
        <f>(RANK(_calc_라운드기준!Y10,_calc_라운드기준!$B10:$AT10,0)+COUNTIFS(_calc_라운드기준!$B10:$AT10,_calc_라운드기준!Y10,$B$1:$AT$1,"&lt;"&amp;24))-(RANK(Y10,$B10:$AT10,0)+COUNTIFS($B10:$AT10,Y10,$B$1:$AT$1,"&lt;"&amp;24))</f>
        <v>-9</v>
      </c>
      <c r="BS10">
        <f>(RANK(_calc_라운드기준!Z10,_calc_라운드기준!$B10:$AT10,0)+COUNTIFS(_calc_라운드기준!$B10:$AT10,_calc_라운드기준!Z10,$B$1:$AT$1,"&lt;"&amp;25))-(RANK(Z10,$B10:$AT10,0)+COUNTIFS($B10:$AT10,Z10,$B$1:$AT$1,"&lt;"&amp;25))</f>
        <v>-8</v>
      </c>
      <c r="BT10">
        <f>(RANK(_calc_라운드기준!AA10,_calc_라운드기준!$B10:$AT10,0)+COUNTIFS(_calc_라운드기준!$B10:$AT10,_calc_라운드기준!AA10,$B$1:$AT$1,"&lt;"&amp;26))-(RANK(AA10,$B10:$AT10,0)+COUNTIFS($B10:$AT10,AA10,$B$1:$AT$1,"&lt;"&amp;26))</f>
        <v>-6</v>
      </c>
      <c r="BU10">
        <f>(RANK(_calc_라운드기준!AB10,_calc_라운드기준!$B10:$AT10,0)+COUNTIFS(_calc_라운드기준!$B10:$AT10,_calc_라운드기준!AB10,$B$1:$AT$1,"&lt;"&amp;27))-(RANK(AB10,$B10:$AT10,0)+COUNTIFS($B10:$AT10,AB10,$B$1:$AT$1,"&lt;"&amp;27))</f>
        <v>-6</v>
      </c>
      <c r="BV10">
        <f>(RANK(_calc_라운드기준!AC10,_calc_라운드기준!$B10:$AT10,0)+COUNTIFS(_calc_라운드기준!$B10:$AT10,_calc_라운드기준!AC10,$B$1:$AT$1,"&lt;"&amp;28))-(RANK(AC10,$B10:$AT10,0)+COUNTIFS($B10:$AT10,AC10,$B$1:$AT$1,"&lt;"&amp;28))</f>
        <v>-6</v>
      </c>
      <c r="BW10">
        <f>(RANK(_calc_라운드기준!AD10,_calc_라운드기준!$B10:$AT10,0)+COUNTIFS(_calc_라운드기준!$B10:$AT10,_calc_라운드기준!AD10,$B$1:$AT$1,"&lt;"&amp;29))-(RANK(AD10,$B10:$AT10,0)+COUNTIFS($B10:$AT10,AD10,$B$1:$AT$1,"&lt;"&amp;29))</f>
        <v>-16</v>
      </c>
      <c r="BX10">
        <f>(RANK(_calc_라운드기준!AE10,_calc_라운드기준!$B10:$AT10,0)+COUNTIFS(_calc_라운드기준!$B10:$AT10,_calc_라운드기준!AE10,$B$1:$AT$1,"&lt;"&amp;30))-(RANK(AE10,$B10:$AT10,0)+COUNTIFS($B10:$AT10,AE10,$B$1:$AT$1,"&lt;"&amp;30))</f>
        <v>12</v>
      </c>
      <c r="BY10">
        <f>(RANK(_calc_라운드기준!AF10,_calc_라운드기준!$B10:$AT10,0)+COUNTIFS(_calc_라운드기준!$B10:$AT10,_calc_라운드기준!AF10,$B$1:$AT$1,"&lt;"&amp;31))-(RANK(AF10,$B10:$AT10,0)+COUNTIFS($B10:$AT10,AF10,$B$1:$AT$1,"&lt;"&amp;31))</f>
        <v>-5</v>
      </c>
      <c r="BZ10">
        <f>(RANK(_calc_라운드기준!AG10,_calc_라운드기준!$B10:$AT10,0)+COUNTIFS(_calc_라운드기준!$B10:$AT10,_calc_라운드기준!AG10,$B$1:$AT$1,"&lt;"&amp;32))-(RANK(AG10,$B10:$AT10,0)+COUNTIFS($B10:$AT10,AG10,$B$1:$AT$1,"&lt;"&amp;32))</f>
        <v>16</v>
      </c>
      <c r="CA10">
        <f>(RANK(_calc_라운드기준!AH10,_calc_라운드기준!$B10:$AT10,0)+COUNTIFS(_calc_라운드기준!$B10:$AT10,_calc_라운드기준!AH10,$B$1:$AT$1,"&lt;"&amp;33))-(RANK(AH10,$B10:$AT10,0)+COUNTIFS($B10:$AT10,AH10,$B$1:$AT$1,"&lt;"&amp;33))</f>
        <v>21</v>
      </c>
      <c r="CB10">
        <f>(RANK(_calc_라운드기준!AI10,_calc_라운드기준!$B10:$AT10,0)+COUNTIFS(_calc_라운드기준!$B10:$AT10,_calc_라운드기준!AI10,$B$1:$AT$1,"&lt;"&amp;34))-(RANK(AI10,$B10:$AT10,0)+COUNTIFS($B10:$AT10,AI10,$B$1:$AT$1,"&lt;"&amp;34))</f>
        <v>15</v>
      </c>
      <c r="CC10">
        <f>(RANK(_calc_라운드기준!AJ10,_calc_라운드기준!$B10:$AT10,0)+COUNTIFS(_calc_라운드기준!$B10:$AT10,_calc_라운드기준!AJ10,$B$1:$AT$1,"&lt;"&amp;35))-(RANK(AJ10,$B10:$AT10,0)+COUNTIFS($B10:$AT10,AJ10,$B$1:$AT$1,"&lt;"&amp;35))</f>
        <v>5</v>
      </c>
      <c r="CD10">
        <f>(RANK(_calc_라운드기준!AK10,_calc_라운드기준!$B10:$AT10,0)+COUNTIFS(_calc_라운드기준!$B10:$AT10,_calc_라운드기준!AK10,$B$1:$AT$1,"&lt;"&amp;36))-(RANK(AK10,$B10:$AT10,0)+COUNTIFS($B10:$AT10,AK10,$B$1:$AT$1,"&lt;"&amp;36))</f>
        <v>-6</v>
      </c>
      <c r="CE10">
        <f>(RANK(_calc_라운드기준!AL10,_calc_라운드기준!$B10:$AT10,0)+COUNTIFS(_calc_라운드기준!$B10:$AT10,_calc_라운드기준!AL10,$B$1:$AT$1,"&lt;"&amp;37))-(RANK(AL10,$B10:$AT10,0)+COUNTIFS($B10:$AT10,AL10,$B$1:$AT$1,"&lt;"&amp;37))</f>
        <v>5</v>
      </c>
      <c r="CF10">
        <f>(RANK(_calc_라운드기준!AM10,_calc_라운드기준!$B10:$AT10,0)+COUNTIFS(_calc_라운드기준!$B10:$AT10,_calc_라운드기준!AM10,$B$1:$AT$1,"&lt;"&amp;38))-(RANK(AM10,$B10:$AT10,0)+COUNTIFS($B10:$AT10,AM10,$B$1:$AT$1,"&lt;"&amp;38))</f>
        <v>5</v>
      </c>
      <c r="CG10">
        <f>(RANK(_calc_라운드기준!AN10,_calc_라운드기준!$B10:$AT10,0)+COUNTIFS(_calc_라운드기준!$B10:$AT10,_calc_라운드기준!AN10,$B$1:$AT$1,"&lt;"&amp;39))-(RANK(AN10,$B10:$AT10,0)+COUNTIFS($B10:$AT10,AN10,$B$1:$AT$1,"&lt;"&amp;39))</f>
        <v>-19</v>
      </c>
      <c r="CH10">
        <f>(RANK(_calc_라운드기준!AO10,_calc_라운드기준!$B10:$AT10,0)+COUNTIFS(_calc_라운드기준!$B10:$AT10,_calc_라운드기준!AO10,$B$1:$AT$1,"&lt;"&amp;40))-(RANK(AO10,$B10:$AT10,0)+COUNTIFS($B10:$AT10,AO10,$B$1:$AT$1,"&lt;"&amp;40))</f>
        <v>17</v>
      </c>
      <c r="CI10">
        <f>(RANK(_calc_라운드기준!AP10,_calc_라운드기준!$B10:$AT10,0)+COUNTIFS(_calc_라운드기준!$B10:$AT10,_calc_라운드기준!AP10,$B$1:$AT$1,"&lt;"&amp;41))-(RANK(AP10,$B10:$AT10,0)+COUNTIFS($B10:$AT10,AP10,$B$1:$AT$1,"&lt;"&amp;41))</f>
        <v>-19</v>
      </c>
      <c r="CJ10">
        <f>(RANK(_calc_라운드기준!AQ10,_calc_라운드기준!$B10:$AT10,0)+COUNTIFS(_calc_라운드기준!$B10:$AT10,_calc_라운드기준!AQ10,$B$1:$AT$1,"&lt;"&amp;42))-(RANK(AQ10,$B10:$AT10,0)+COUNTIFS($B10:$AT10,AQ10,$B$1:$AT$1,"&lt;"&amp;42))</f>
        <v>-8</v>
      </c>
      <c r="CK10">
        <f>(RANK(_calc_라운드기준!AR10,_calc_라운드기준!$B10:$AT10,0)+COUNTIFS(_calc_라운드기준!$B10:$AT10,_calc_라운드기준!AR10,$B$1:$AT$1,"&lt;"&amp;43))-(RANK(AR10,$B10:$AT10,0)+COUNTIFS($B10:$AT10,AR10,$B$1:$AT$1,"&lt;"&amp;43))</f>
        <v>0</v>
      </c>
      <c r="CL10">
        <f>(RANK(_calc_라운드기준!AS10,_calc_라운드기준!$B10:$AT10,0)+COUNTIFS(_calc_라운드기준!$B10:$AT10,_calc_라운드기준!AS10,$B$1:$AT$1,"&lt;"&amp;44))-(RANK(AS10,$B10:$AT10,0)+COUNTIFS($B10:$AT10,AS10,$B$1:$AT$1,"&lt;"&amp;44))</f>
        <v>7</v>
      </c>
      <c r="CM10">
        <f>(RANK(_calc_라운드기준!AT10,_calc_라운드기준!$B10:$AT10,0)+COUNTIFS(_calc_라운드기준!$B10:$AT10,_calc_라운드기준!AT10,$B$1:$AT$1,"&lt;"&amp;45))-(RANK(AT10,$B10:$AT10,0)+COUNTIFS($B10:$AT10,AT10,$B$1:$AT$1,"&lt;"&amp;45))</f>
        <v>6</v>
      </c>
      <c r="CN10">
        <f t="shared" si="0"/>
        <v>45</v>
      </c>
      <c r="CO10">
        <f t="shared" si="1"/>
        <v>42</v>
      </c>
      <c r="CP10">
        <f t="shared" si="2"/>
        <v>14</v>
      </c>
      <c r="CQ10">
        <f t="shared" si="3"/>
        <v>44</v>
      </c>
      <c r="CR10">
        <f t="shared" si="4"/>
        <v>35</v>
      </c>
      <c r="CS10">
        <f t="shared" si="5"/>
        <v>2</v>
      </c>
      <c r="CT10">
        <f t="shared" si="6"/>
        <v>3</v>
      </c>
      <c r="CU10">
        <f t="shared" si="7"/>
        <v>39</v>
      </c>
      <c r="CV10">
        <f t="shared" si="8"/>
        <v>43</v>
      </c>
      <c r="CW10">
        <f t="shared" si="9"/>
        <v>25</v>
      </c>
      <c r="CX10">
        <f t="shared" si="10"/>
        <v>10</v>
      </c>
      <c r="CY10">
        <f t="shared" si="11"/>
        <v>11</v>
      </c>
      <c r="CZ10">
        <f t="shared" si="12"/>
        <v>23</v>
      </c>
      <c r="DA10">
        <f t="shared" si="13"/>
        <v>5</v>
      </c>
      <c r="DB10">
        <f t="shared" si="14"/>
        <v>37</v>
      </c>
      <c r="DC10">
        <f t="shared" si="15"/>
        <v>26</v>
      </c>
      <c r="DD10">
        <f t="shared" si="16"/>
        <v>20</v>
      </c>
      <c r="DE10">
        <f t="shared" si="17"/>
        <v>21</v>
      </c>
      <c r="DF10">
        <f t="shared" si="18"/>
        <v>22</v>
      </c>
      <c r="DG10">
        <f t="shared" si="19"/>
        <v>16</v>
      </c>
      <c r="DH10">
        <f t="shared" si="20"/>
        <v>1</v>
      </c>
      <c r="DI10">
        <f t="shared" si="21"/>
        <v>12</v>
      </c>
      <c r="DJ10">
        <f t="shared" si="22"/>
        <v>27</v>
      </c>
      <c r="DK10">
        <f t="shared" si="23"/>
        <v>36</v>
      </c>
      <c r="DL10">
        <f t="shared" si="24"/>
        <v>33</v>
      </c>
      <c r="DM10">
        <f t="shared" si="25"/>
        <v>29</v>
      </c>
      <c r="DN10">
        <f t="shared" si="26"/>
        <v>30</v>
      </c>
      <c r="DO10">
        <f t="shared" si="27"/>
        <v>31</v>
      </c>
      <c r="DP10">
        <f t="shared" si="28"/>
        <v>38</v>
      </c>
      <c r="DQ10">
        <f t="shared" si="29"/>
        <v>9</v>
      </c>
      <c r="DR10">
        <f t="shared" si="30"/>
        <v>28</v>
      </c>
      <c r="DS10">
        <f t="shared" si="31"/>
        <v>7</v>
      </c>
      <c r="DT10">
        <f t="shared" si="32"/>
        <v>4</v>
      </c>
      <c r="DU10">
        <f t="shared" si="33"/>
        <v>8</v>
      </c>
      <c r="DV10">
        <f t="shared" si="34"/>
        <v>17</v>
      </c>
      <c r="DW10">
        <f t="shared" si="35"/>
        <v>32</v>
      </c>
      <c r="DX10">
        <f t="shared" si="36"/>
        <v>18</v>
      </c>
      <c r="DY10">
        <f t="shared" si="37"/>
        <v>19</v>
      </c>
      <c r="DZ10">
        <f t="shared" si="38"/>
        <v>40</v>
      </c>
      <c r="EA10">
        <f t="shared" si="39"/>
        <v>6</v>
      </c>
      <c r="EB10">
        <f t="shared" si="40"/>
        <v>41</v>
      </c>
      <c r="EC10">
        <f t="shared" si="41"/>
        <v>34</v>
      </c>
      <c r="ED10">
        <f t="shared" si="42"/>
        <v>24</v>
      </c>
      <c r="EE10">
        <f t="shared" si="43"/>
        <v>13</v>
      </c>
      <c r="EF10">
        <f t="shared" si="44"/>
        <v>15</v>
      </c>
    </row>
    <row r="11" spans="1:136" ht="16.5" customHeight="1">
      <c r="A11">
        <f>_calc_라운드기준!A11</f>
        <v>1235</v>
      </c>
      <c r="B11">
        <f>INDEX(_calc_누적빈도!B:B,$A11)-INDEX(_calc_누적빈도!B:B,$A11-기준200회_후보!$B$1)</f>
        <v>24</v>
      </c>
      <c r="C11">
        <f>INDEX(_calc_누적빈도!C:C,$A11)-INDEX(_calc_누적빈도!C:C,$A11-기준200회_후보!$B$1)</f>
        <v>18</v>
      </c>
      <c r="D11">
        <f>INDEX(_calc_누적빈도!D:D,$A11)-INDEX(_calc_누적빈도!D:D,$A11-기준200회_후보!$B$1)</f>
        <v>35</v>
      </c>
      <c r="E11">
        <f>INDEX(_calc_누적빈도!E:E,$A11)-INDEX(_calc_누적빈도!E:E,$A11-기준200회_후보!$B$1)</f>
        <v>22</v>
      </c>
      <c r="F11">
        <f>INDEX(_calc_누적빈도!F:F,$A11)-INDEX(_calc_누적빈도!F:F,$A11-기준200회_후보!$B$1)</f>
        <v>18</v>
      </c>
      <c r="G11">
        <f>INDEX(_calc_누적빈도!G:G,$A11)-INDEX(_calc_누적빈도!G:G,$A11-기준200회_후보!$B$1)</f>
        <v>36</v>
      </c>
      <c r="H11">
        <f>INDEX(_calc_누적빈도!H:H,$A11)-INDEX(_calc_누적빈도!H:H,$A11-기준200회_후보!$B$1)</f>
        <v>34</v>
      </c>
      <c r="I11">
        <f>INDEX(_calc_누적빈도!I:I,$A11)-INDEX(_calc_누적빈도!I:I,$A11-기준200회_후보!$B$1)</f>
        <v>23</v>
      </c>
      <c r="J11">
        <f>INDEX(_calc_누적빈도!J:J,$A11)-INDEX(_calc_누적빈도!J:J,$A11-기준200회_후보!$B$1)</f>
        <v>25</v>
      </c>
      <c r="K11">
        <f>INDEX(_calc_누적빈도!K:K,$A11)-INDEX(_calc_누적빈도!K:K,$A11-기준200회_후보!$B$1)</f>
        <v>21</v>
      </c>
      <c r="L11">
        <f>INDEX(_calc_누적빈도!L:L,$A11)-INDEX(_calc_누적빈도!L:L,$A11-기준200회_후보!$B$1)</f>
        <v>23</v>
      </c>
      <c r="M11">
        <f>INDEX(_calc_누적빈도!M:M,$A11)-INDEX(_calc_누적빈도!M:M,$A11-기준200회_후보!$B$1)</f>
        <v>28</v>
      </c>
      <c r="N11">
        <f>INDEX(_calc_누적빈도!N:N,$A11)-INDEX(_calc_누적빈도!N:N,$A11-기준200회_후보!$B$1)</f>
        <v>31</v>
      </c>
      <c r="O11">
        <f>INDEX(_calc_누적빈도!O:O,$A11)-INDEX(_calc_누적빈도!O:O,$A11-기준200회_후보!$B$1)</f>
        <v>26</v>
      </c>
      <c r="P11">
        <f>INDEX(_calc_누적빈도!P:P,$A11)-INDEX(_calc_누적빈도!P:P,$A11-기준200회_후보!$B$1)</f>
        <v>28</v>
      </c>
      <c r="Q11">
        <f>INDEX(_calc_누적빈도!Q:Q,$A11)-INDEX(_calc_누적빈도!Q:Q,$A11-기준200회_후보!$B$1)</f>
        <v>33</v>
      </c>
      <c r="R11">
        <f>INDEX(_calc_누적빈도!R:R,$A11)-INDEX(_calc_누적빈도!R:R,$A11-기준200회_후보!$B$1)</f>
        <v>23</v>
      </c>
      <c r="S11">
        <f>INDEX(_calc_누적빈도!S:S,$A11)-INDEX(_calc_누적빈도!S:S,$A11-기준200회_후보!$B$1)</f>
        <v>22</v>
      </c>
      <c r="T11">
        <f>INDEX(_calc_누적빈도!T:T,$A11)-INDEX(_calc_누적빈도!T:T,$A11-기준200회_후보!$B$1)</f>
        <v>34</v>
      </c>
      <c r="U11">
        <f>INDEX(_calc_누적빈도!U:U,$A11)-INDEX(_calc_누적빈도!U:U,$A11-기준200회_후보!$B$1)</f>
        <v>26</v>
      </c>
      <c r="V11">
        <f>INDEX(_calc_누적빈도!V:V,$A11)-INDEX(_calc_누적빈도!V:V,$A11-기준200회_후보!$B$1)</f>
        <v>28</v>
      </c>
      <c r="W11">
        <f>INDEX(_calc_누적빈도!W:W,$A11)-INDEX(_calc_누적빈도!W:W,$A11-기준200회_후보!$B$1)</f>
        <v>27</v>
      </c>
      <c r="X11">
        <f>INDEX(_calc_누적빈도!X:X,$A11)-INDEX(_calc_누적빈도!X:X,$A11-기준200회_후보!$B$1)</f>
        <v>23</v>
      </c>
      <c r="Y11">
        <f>INDEX(_calc_누적빈도!Y:Y,$A11)-INDEX(_calc_누적빈도!Y:Y,$A11-기준200회_후보!$B$1)</f>
        <v>28</v>
      </c>
      <c r="Z11">
        <f>INDEX(_calc_누적빈도!Z:Z,$A11)-INDEX(_calc_누적빈도!Z:Z,$A11-기준200회_후보!$B$1)</f>
        <v>20</v>
      </c>
      <c r="AA11">
        <f>INDEX(_calc_누적빈도!AA:AA,$A11)-INDEX(_calc_누적빈도!AA:AA,$A11-기준200회_후보!$B$1)</f>
        <v>28</v>
      </c>
      <c r="AB11">
        <f>INDEX(_calc_누적빈도!AB:AB,$A11)-INDEX(_calc_누적빈도!AB:AB,$A11-기준200회_후보!$B$1)</f>
        <v>32</v>
      </c>
      <c r="AC11">
        <f>INDEX(_calc_누적빈도!AC:AC,$A11)-INDEX(_calc_누적빈도!AC:AC,$A11-기준200회_후보!$B$1)</f>
        <v>32</v>
      </c>
      <c r="AD11">
        <f>INDEX(_calc_누적빈도!AD:AD,$A11)-INDEX(_calc_누적빈도!AD:AD,$A11-기준200회_후보!$B$1)</f>
        <v>24</v>
      </c>
      <c r="AE11">
        <f>INDEX(_calc_누적빈도!AE:AE,$A11)-INDEX(_calc_누적빈도!AE:AE,$A11-기준200회_후보!$B$1)</f>
        <v>34</v>
      </c>
      <c r="AF11">
        <f>INDEX(_calc_누적빈도!AF:AF,$A11)-INDEX(_calc_누적빈도!AF:AF,$A11-기준200회_후보!$B$1)</f>
        <v>30</v>
      </c>
      <c r="AG11">
        <f>INDEX(_calc_누적빈도!AG:AG,$A11)-INDEX(_calc_누적빈도!AG:AG,$A11-기준200회_후보!$B$1)</f>
        <v>26</v>
      </c>
      <c r="AH11">
        <f>INDEX(_calc_누적빈도!AH:AH,$A11)-INDEX(_calc_누적빈도!AH:AH,$A11-기준200회_후보!$B$1)</f>
        <v>31</v>
      </c>
      <c r="AI11">
        <f>INDEX(_calc_누적빈도!AI:AI,$A11)-INDEX(_calc_누적빈도!AI:AI,$A11-기준200회_후보!$B$1)</f>
        <v>26</v>
      </c>
      <c r="AJ11">
        <f>INDEX(_calc_누적빈도!AJ:AJ,$A11)-INDEX(_calc_누적빈도!AJ:AJ,$A11-기준200회_후보!$B$1)</f>
        <v>31</v>
      </c>
      <c r="AK11">
        <f>INDEX(_calc_누적빈도!AK:AK,$A11)-INDEX(_calc_누적빈도!AK:AK,$A11-기준200회_후보!$B$1)</f>
        <v>26</v>
      </c>
      <c r="AL11">
        <f>INDEX(_calc_누적빈도!AL:AL,$A11)-INDEX(_calc_누적빈도!AL:AL,$A11-기준200회_후보!$B$1)</f>
        <v>29</v>
      </c>
      <c r="AM11">
        <f>INDEX(_calc_누적빈도!AM:AM,$A11)-INDEX(_calc_누적빈도!AM:AM,$A11-기준200회_후보!$B$1)</f>
        <v>33</v>
      </c>
      <c r="AN11">
        <f>INDEX(_calc_누적빈도!AN:AN,$A11)-INDEX(_calc_누적빈도!AN:AN,$A11-기준200회_후보!$B$1)</f>
        <v>19</v>
      </c>
      <c r="AO11">
        <f>INDEX(_calc_누적빈도!AO:AO,$A11)-INDEX(_calc_누적빈도!AO:AO,$A11-기준200회_후보!$B$1)</f>
        <v>29</v>
      </c>
      <c r="AP11">
        <f>INDEX(_calc_누적빈도!AP:AP,$A11)-INDEX(_calc_누적빈도!AP:AP,$A11-기준200회_후보!$B$1)</f>
        <v>21</v>
      </c>
      <c r="AQ11">
        <f>INDEX(_calc_누적빈도!AQ:AQ,$A11)-INDEX(_calc_누적빈도!AQ:AQ,$A11-기준200회_후보!$B$1)</f>
        <v>21</v>
      </c>
      <c r="AR11">
        <f>INDEX(_calc_누적빈도!AR:AR,$A11)-INDEX(_calc_누적빈도!AR:AR,$A11-기준200회_후보!$B$1)</f>
        <v>18</v>
      </c>
      <c r="AS11">
        <f>INDEX(_calc_누적빈도!AS:AS,$A11)-INDEX(_calc_누적빈도!AS:AS,$A11-기준200회_후보!$B$1)</f>
        <v>25</v>
      </c>
      <c r="AT11">
        <f>INDEX(_calc_누적빈도!AT:AT,$A11)-INDEX(_calc_누적빈도!AT:AT,$A11-기준200회_후보!$B$1)</f>
        <v>29</v>
      </c>
      <c r="AU11">
        <f>(RANK(_calc_라운드기준!B11,_calc_라운드기준!$B11:$AT11,0)+COUNTIFS(_calc_라운드기준!$B11:$AT11,_calc_라운드기준!B11,$B$1:$AT$1,"&lt;"&amp;1))-(RANK(B11,$B11:$AT11,0)+COUNTIFS($B11:$AT11,B11,$B$1:$AT$1,"&lt;"&amp;1))</f>
        <v>-26</v>
      </c>
      <c r="AV11">
        <f>(RANK(_calc_라운드기준!C11,_calc_라운드기준!$B11:$AT11,0)+COUNTIFS(_calc_라운드기준!$B11:$AT11,_calc_라운드기준!C11,$B$1:$AT$1,"&lt;"&amp;2))-(RANK(C11,$B11:$AT11,0)+COUNTIFS($B11:$AT11,C11,$B$1:$AT$1,"&lt;"&amp;2))</f>
        <v>-19</v>
      </c>
      <c r="AW11">
        <f>(RANK(_calc_라운드기준!D11,_calc_라운드기준!$B11:$AT11,0)+COUNTIFS(_calc_라운드기준!$B11:$AT11,_calc_라운드기준!D11,$B$1:$AT$1,"&lt;"&amp;3))-(RANK(D11,$B11:$AT11,0)+COUNTIFS($B11:$AT11,D11,$B$1:$AT$1,"&lt;"&amp;3))</f>
        <v>6</v>
      </c>
      <c r="AX11">
        <f>(RANK(_calc_라운드기준!E11,_calc_라운드기준!$B11:$AT11,0)+COUNTIFS(_calc_라운드기준!$B11:$AT11,_calc_라운드기준!E11,$B$1:$AT$1,"&lt;"&amp;4))-(RANK(E11,$B11:$AT11,0)+COUNTIFS($B11:$AT11,E11,$B$1:$AT$1,"&lt;"&amp;4))</f>
        <v>-22</v>
      </c>
      <c r="AY11">
        <f>(RANK(_calc_라운드기준!F11,_calc_라운드기준!$B11:$AT11,0)+COUNTIFS(_calc_라운드기준!$B11:$AT11,_calc_라운드기준!F11,$B$1:$AT$1,"&lt;"&amp;5))-(RANK(F11,$B11:$AT11,0)+COUNTIFS($B11:$AT11,F11,$B$1:$AT$1,"&lt;"&amp;5))</f>
        <v>-7</v>
      </c>
      <c r="AZ11">
        <f>(RANK(_calc_라운드기준!G11,_calc_라운드기준!$B11:$AT11,0)+COUNTIFS(_calc_라운드기준!$B11:$AT11,_calc_라운드기준!G11,$B$1:$AT$1,"&lt;"&amp;6))-(RANK(G11,$B11:$AT11,0)+COUNTIFS($B11:$AT11,G11,$B$1:$AT$1,"&lt;"&amp;6))</f>
        <v>24</v>
      </c>
      <c r="BA11">
        <f>(RANK(_calc_라운드기준!H11,_calc_라운드기준!$B11:$AT11,0)+COUNTIFS(_calc_라운드기준!$B11:$AT11,_calc_라운드기준!H11,$B$1:$AT$1,"&lt;"&amp;7))-(RANK(H11,$B11:$AT11,0)+COUNTIFS($B11:$AT11,H11,$B$1:$AT$1,"&lt;"&amp;7))</f>
        <v>35</v>
      </c>
      <c r="BB11">
        <f>(RANK(_calc_라운드기준!I11,_calc_라운드기준!$B11:$AT11,0)+COUNTIFS(_calc_라운드기준!$B11:$AT11,_calc_라운드기준!I11,$B$1:$AT$1,"&lt;"&amp;8))-(RANK(I11,$B11:$AT11,0)+COUNTIFS($B11:$AT11,I11,$B$1:$AT$1,"&lt;"&amp;8))</f>
        <v>-17</v>
      </c>
      <c r="BC11">
        <f>(RANK(_calc_라운드기준!J11,_calc_라운드기준!$B11:$AT11,0)+COUNTIFS(_calc_라운드기준!$B11:$AT11,_calc_라운드기준!J11,$B$1:$AT$1,"&lt;"&amp;9))-(RANK(J11,$B11:$AT11,0)+COUNTIFS($B11:$AT11,J11,$B$1:$AT$1,"&lt;"&amp;9))</f>
        <v>-19</v>
      </c>
      <c r="BD11">
        <f>(RANK(_calc_라운드기준!K11,_calc_라운드기준!$B11:$AT11,0)+COUNTIFS(_calc_라운드기준!$B11:$AT11,_calc_라운드기준!K11,$B$1:$AT$1,"&lt;"&amp;10))-(RANK(K11,$B11:$AT11,0)+COUNTIFS($B11:$AT11,K11,$B$1:$AT$1,"&lt;"&amp;10))</f>
        <v>1</v>
      </c>
      <c r="BE11">
        <f>(RANK(_calc_라운드기준!L11,_calc_라운드기준!$B11:$AT11,0)+COUNTIFS(_calc_라운드기준!$B11:$AT11,_calc_라운드기준!L11,$B$1:$AT$1,"&lt;"&amp;11))-(RANK(L11,$B11:$AT11,0)+COUNTIFS($B11:$AT11,L11,$B$1:$AT$1,"&lt;"&amp;11))</f>
        <v>9</v>
      </c>
      <c r="BF11">
        <f>(RANK(_calc_라운드기준!M11,_calc_라운드기준!$B11:$AT11,0)+COUNTIFS(_calc_라운드기준!$B11:$AT11,_calc_라운드기준!M11,$B$1:$AT$1,"&lt;"&amp;12))-(RANK(M11,$B11:$AT11,0)+COUNTIFS($B11:$AT11,M11,$B$1:$AT$1,"&lt;"&amp;12))</f>
        <v>9</v>
      </c>
      <c r="BG11">
        <f>(RANK(_calc_라운드기준!N11,_calc_라운드기준!$B11:$AT11,0)+COUNTIFS(_calc_라운드기준!$B11:$AT11,_calc_라운드기준!N11,$B$1:$AT$1,"&lt;"&amp;13))-(RANK(N11,$B11:$AT11,0)+COUNTIFS($B11:$AT11,N11,$B$1:$AT$1,"&lt;"&amp;13))</f>
        <v>0</v>
      </c>
      <c r="BH11">
        <f>(RANK(_calc_라운드기준!O11,_calc_라운드기준!$B11:$AT11,0)+COUNTIFS(_calc_라운드기준!$B11:$AT11,_calc_라운드기준!O11,$B$1:$AT$1,"&lt;"&amp;14))-(RANK(O11,$B11:$AT11,0)+COUNTIFS($B11:$AT11,O11,$B$1:$AT$1,"&lt;"&amp;14))</f>
        <v>20</v>
      </c>
      <c r="BI11">
        <f>(RANK(_calc_라운드기준!P11,_calc_라운드기준!$B11:$AT11,0)+COUNTIFS(_calc_라운드기준!$B11:$AT11,_calc_라운드기준!P11,$B$1:$AT$1,"&lt;"&amp;15))-(RANK(P11,$B11:$AT11,0)+COUNTIFS($B11:$AT11,P11,$B$1:$AT$1,"&lt;"&amp;15))</f>
        <v>-15</v>
      </c>
      <c r="BJ11">
        <f>(RANK(_calc_라운드기준!Q11,_calc_라운드기준!$B11:$AT11,0)+COUNTIFS(_calc_라운드기준!$B11:$AT11,_calc_라운드기준!Q11,$B$1:$AT$1,"&lt;"&amp;16))-(RANK(Q11,$B11:$AT11,0)+COUNTIFS($B11:$AT11,Q11,$B$1:$AT$1,"&lt;"&amp;16))</f>
        <v>-1</v>
      </c>
      <c r="BK11">
        <f>(RANK(_calc_라운드기준!R11,_calc_라운드기준!$B11:$AT11,0)+COUNTIFS(_calc_라운드기준!$B11:$AT11,_calc_라운드기준!R11,$B$1:$AT$1,"&lt;"&amp;17))-(RANK(R11,$B11:$AT11,0)+COUNTIFS($B11:$AT11,R11,$B$1:$AT$1,"&lt;"&amp;17))</f>
        <v>-7</v>
      </c>
      <c r="BL11">
        <f>(RANK(_calc_라운드기준!S11,_calc_라운드기준!$B11:$AT11,0)+COUNTIFS(_calc_라운드기준!$B11:$AT11,_calc_라운드기준!S11,$B$1:$AT$1,"&lt;"&amp;18))-(RANK(S11,$B11:$AT11,0)+COUNTIFS($B11:$AT11,S11,$B$1:$AT$1,"&lt;"&amp;18))</f>
        <v>3</v>
      </c>
      <c r="BM11">
        <f>(RANK(_calc_라운드기준!T11,_calc_라운드기준!$B11:$AT11,0)+COUNTIFS(_calc_라운드기준!$B11:$AT11,_calc_라운드기준!T11,$B$1:$AT$1,"&lt;"&amp;19))-(RANK(T11,$B11:$AT11,0)+COUNTIFS($B11:$AT11,T11,$B$1:$AT$1,"&lt;"&amp;19))</f>
        <v>2</v>
      </c>
      <c r="BN11">
        <f>(RANK(_calc_라운드기준!U11,_calc_라운드기준!$B11:$AT11,0)+COUNTIFS(_calc_라운드기준!$B11:$AT11,_calc_라운드기준!U11,$B$1:$AT$1,"&lt;"&amp;20))-(RANK(U11,$B11:$AT11,0)+COUNTIFS($B11:$AT11,U11,$B$1:$AT$1,"&lt;"&amp;20))</f>
        <v>4</v>
      </c>
      <c r="BO11">
        <f>(RANK(_calc_라운드기준!V11,_calc_라운드기준!$B11:$AT11,0)+COUNTIFS(_calc_라운드기준!$B11:$AT11,_calc_라운드기준!V11,$B$1:$AT$1,"&lt;"&amp;21))-(RANK(V11,$B11:$AT11,0)+COUNTIFS($B11:$AT11,V11,$B$1:$AT$1,"&lt;"&amp;21))</f>
        <v>25</v>
      </c>
      <c r="BP11">
        <f>(RANK(_calc_라운드기준!W11,_calc_라운드기준!$B11:$AT11,0)+COUNTIFS(_calc_라운드기준!$B11:$AT11,_calc_라운드기준!W11,$B$1:$AT$1,"&lt;"&amp;22))-(RANK(W11,$B11:$AT11,0)+COUNTIFS($B11:$AT11,W11,$B$1:$AT$1,"&lt;"&amp;22))</f>
        <v>-6</v>
      </c>
      <c r="BQ11">
        <f>(RANK(_calc_라운드기준!X11,_calc_라운드기준!$B11:$AT11,0)+COUNTIFS(_calc_라운드기준!$B11:$AT11,_calc_라운드기준!X11,$B$1:$AT$1,"&lt;"&amp;23))-(RANK(X11,$B11:$AT11,0)+COUNTIFS($B11:$AT11,X11,$B$1:$AT$1,"&lt;"&amp;23))</f>
        <v>-6</v>
      </c>
      <c r="BR11">
        <f>(RANK(_calc_라운드기준!Y11,_calc_라운드기준!$B11:$AT11,0)+COUNTIFS(_calc_라운드기준!$B11:$AT11,_calc_라운드기준!Y11,$B$1:$AT$1,"&lt;"&amp;24))-(RANK(Y11,$B11:$AT11,0)+COUNTIFS($B11:$AT11,Y11,$B$1:$AT$1,"&lt;"&amp;24))</f>
        <v>-9</v>
      </c>
      <c r="BS11">
        <f>(RANK(_calc_라운드기준!Z11,_calc_라운드기준!$B11:$AT11,0)+COUNTIFS(_calc_라운드기준!$B11:$AT11,_calc_라운드기준!Z11,$B$1:$AT$1,"&lt;"&amp;25))-(RANK(Z11,$B11:$AT11,0)+COUNTIFS($B11:$AT11,Z11,$B$1:$AT$1,"&lt;"&amp;25))</f>
        <v>-11</v>
      </c>
      <c r="BT11">
        <f>(RANK(_calc_라운드기준!AA11,_calc_라운드기준!$B11:$AT11,0)+COUNTIFS(_calc_라운드기준!$B11:$AT11,_calc_라운드기준!AA11,$B$1:$AT$1,"&lt;"&amp;26))-(RANK(AA11,$B11:$AT11,0)+COUNTIFS($B11:$AT11,AA11,$B$1:$AT$1,"&lt;"&amp;26))</f>
        <v>-4</v>
      </c>
      <c r="BU11">
        <f>(RANK(_calc_라운드기준!AB11,_calc_라운드기준!$B11:$AT11,0)+COUNTIFS(_calc_라운드기준!$B11:$AT11,_calc_라운드기준!AB11,$B$1:$AT$1,"&lt;"&amp;27))-(RANK(AB11,$B11:$AT11,0)+COUNTIFS($B11:$AT11,AB11,$B$1:$AT$1,"&lt;"&amp;27))</f>
        <v>-7</v>
      </c>
      <c r="BV11">
        <f>(RANK(_calc_라운드기준!AC11,_calc_라운드기준!$B11:$AT11,0)+COUNTIFS(_calc_라운드기준!$B11:$AT11,_calc_라운드기준!AC11,$B$1:$AT$1,"&lt;"&amp;28))-(RANK(AC11,$B11:$AT11,0)+COUNTIFS($B11:$AT11,AC11,$B$1:$AT$1,"&lt;"&amp;28))</f>
        <v>-7</v>
      </c>
      <c r="BW11">
        <f>(RANK(_calc_라운드기준!AD11,_calc_라운드기준!$B11:$AT11,0)+COUNTIFS(_calc_라운드기준!$B11:$AT11,_calc_라운드기준!AD11,$B$1:$AT$1,"&lt;"&amp;29))-(RANK(AD11,$B11:$AT11,0)+COUNTIFS($B11:$AT11,AD11,$B$1:$AT$1,"&lt;"&amp;29))</f>
        <v>-19</v>
      </c>
      <c r="BX11">
        <f>(RANK(_calc_라운드기준!AE11,_calc_라운드기준!$B11:$AT11,0)+COUNTIFS(_calc_라운드기준!$B11:$AT11,_calc_라운드기준!AE11,$B$1:$AT$1,"&lt;"&amp;30))-(RANK(AE11,$B11:$AT11,0)+COUNTIFS($B11:$AT11,AE11,$B$1:$AT$1,"&lt;"&amp;30))</f>
        <v>13</v>
      </c>
      <c r="BY11">
        <f>(RANK(_calc_라운드기준!AF11,_calc_라운드기준!$B11:$AT11,0)+COUNTIFS(_calc_라운드기준!$B11:$AT11,_calc_라운드기준!AF11,$B$1:$AT$1,"&lt;"&amp;31))-(RANK(AF11,$B11:$AT11,0)+COUNTIFS($B11:$AT11,AF11,$B$1:$AT$1,"&lt;"&amp;31))</f>
        <v>-6</v>
      </c>
      <c r="BZ11">
        <f>(RANK(_calc_라운드기준!AG11,_calc_라운드기준!$B11:$AT11,0)+COUNTIFS(_calc_라운드기준!$B11:$AT11,_calc_라운드기준!AG11,$B$1:$AT$1,"&lt;"&amp;32))-(RANK(AG11,$B11:$AT11,0)+COUNTIFS($B11:$AT11,AG11,$B$1:$AT$1,"&lt;"&amp;32))</f>
        <v>6</v>
      </c>
      <c r="CA11">
        <f>(RANK(_calc_라운드기준!AH11,_calc_라운드기준!$B11:$AT11,0)+COUNTIFS(_calc_라운드기준!$B11:$AT11,_calc_라운드기준!AH11,$B$1:$AT$1,"&lt;"&amp;33))-(RANK(AH11,$B11:$AT11,0)+COUNTIFS($B11:$AT11,AH11,$B$1:$AT$1,"&lt;"&amp;33))</f>
        <v>21</v>
      </c>
      <c r="CB11">
        <f>(RANK(_calc_라운드기준!AI11,_calc_라운드기준!$B11:$AT11,0)+COUNTIFS(_calc_라운드기준!$B11:$AT11,_calc_라운드기준!AI11,$B$1:$AT$1,"&lt;"&amp;34))-(RANK(AI11,$B11:$AT11,0)+COUNTIFS($B11:$AT11,AI11,$B$1:$AT$1,"&lt;"&amp;34))</f>
        <v>15</v>
      </c>
      <c r="CC11">
        <f>(RANK(_calc_라운드기준!AJ11,_calc_라운드기준!$B11:$AT11,0)+COUNTIFS(_calc_라운드기준!$B11:$AT11,_calc_라운드기준!AJ11,$B$1:$AT$1,"&lt;"&amp;35))-(RANK(AJ11,$B11:$AT11,0)+COUNTIFS($B11:$AT11,AJ11,$B$1:$AT$1,"&lt;"&amp;35))</f>
        <v>7</v>
      </c>
      <c r="CD11">
        <f>(RANK(_calc_라운드기준!AK11,_calc_라운드기준!$B11:$AT11,0)+COUNTIFS(_calc_라운드기준!$B11:$AT11,_calc_라운드기준!AK11,$B$1:$AT$1,"&lt;"&amp;36))-(RANK(AK11,$B11:$AT11,0)+COUNTIFS($B11:$AT11,AK11,$B$1:$AT$1,"&lt;"&amp;36))</f>
        <v>-7</v>
      </c>
      <c r="CE11">
        <f>(RANK(_calc_라운드기준!AL11,_calc_라운드기준!$B11:$AT11,0)+COUNTIFS(_calc_라운드기준!$B11:$AT11,_calc_라운드기준!AL11,$B$1:$AT$1,"&lt;"&amp;37))-(RANK(AL11,$B11:$AT11,0)+COUNTIFS($B11:$AT11,AL11,$B$1:$AT$1,"&lt;"&amp;37))</f>
        <v>7</v>
      </c>
      <c r="CF11">
        <f>(RANK(_calc_라운드기준!AM11,_calc_라운드기준!$B11:$AT11,0)+COUNTIFS(_calc_라운드기준!$B11:$AT11,_calc_라운드기준!AM11,$B$1:$AT$1,"&lt;"&amp;38))-(RANK(AM11,$B11:$AT11,0)+COUNTIFS($B11:$AT11,AM11,$B$1:$AT$1,"&lt;"&amp;38))</f>
        <v>6</v>
      </c>
      <c r="CG11">
        <f>(RANK(_calc_라운드기준!AN11,_calc_라운드기준!$B11:$AT11,0)+COUNTIFS(_calc_라운드기준!$B11:$AT11,_calc_라운드기준!AN11,$B$1:$AT$1,"&lt;"&amp;39))-(RANK(AN11,$B11:$AT11,0)+COUNTIFS($B11:$AT11,AN11,$B$1:$AT$1,"&lt;"&amp;39))</f>
        <v>-9</v>
      </c>
      <c r="CH11">
        <f>(RANK(_calc_라운드기준!AO11,_calc_라운드기준!$B11:$AT11,0)+COUNTIFS(_calc_라운드기준!$B11:$AT11,_calc_라운드기준!AO11,$B$1:$AT$1,"&lt;"&amp;40))-(RANK(AO11,$B11:$AT11,0)+COUNTIFS($B11:$AT11,AO11,$B$1:$AT$1,"&lt;"&amp;40))</f>
        <v>19</v>
      </c>
      <c r="CI11">
        <f>(RANK(_calc_라운드기준!AP11,_calc_라운드기준!$B11:$AT11,0)+COUNTIFS(_calc_라운드기준!$B11:$AT11,_calc_라운드기준!AP11,$B$1:$AT$1,"&lt;"&amp;41))-(RANK(AP11,$B11:$AT11,0)+COUNTIFS($B11:$AT11,AP11,$B$1:$AT$1,"&lt;"&amp;41))</f>
        <v>-17</v>
      </c>
      <c r="CJ11">
        <f>(RANK(_calc_라운드기준!AQ11,_calc_라운드기준!$B11:$AT11,0)+COUNTIFS(_calc_라운드기준!$B11:$AT11,_calc_라운드기준!AQ11,$B$1:$AT$1,"&lt;"&amp;42))-(RANK(AQ11,$B11:$AT11,0)+COUNTIFS($B11:$AT11,AQ11,$B$1:$AT$1,"&lt;"&amp;42))</f>
        <v>-5</v>
      </c>
      <c r="CK11">
        <f>(RANK(_calc_라운드기준!AR11,_calc_라운드기준!$B11:$AT11,0)+COUNTIFS(_calc_라운드기준!$B11:$AT11,_calc_라운드기준!AR11,$B$1:$AT$1,"&lt;"&amp;43))-(RANK(AR11,$B11:$AT11,0)+COUNTIFS($B11:$AT11,AR11,$B$1:$AT$1,"&lt;"&amp;43))</f>
        <v>0</v>
      </c>
      <c r="CL11">
        <f>(RANK(_calc_라운드기준!AS11,_calc_라운드기준!$B11:$AT11,0)+COUNTIFS(_calc_라운드기준!$B11:$AT11,_calc_라운드기준!AS11,$B$1:$AT$1,"&lt;"&amp;44))-(RANK(AS11,$B11:$AT11,0)+COUNTIFS($B11:$AT11,AS11,$B$1:$AT$1,"&lt;"&amp;44))</f>
        <v>7</v>
      </c>
      <c r="CM11">
        <f>(RANK(_calc_라운드기준!AT11,_calc_라운드기준!$B11:$AT11,0)+COUNTIFS(_calc_라운드기준!$B11:$AT11,_calc_라운드기준!AT11,$B$1:$AT$1,"&lt;"&amp;45))-(RANK(AT11,$B11:$AT11,0)+COUNTIFS($B11:$AT11,AT11,$B$1:$AT$1,"&lt;"&amp;45))</f>
        <v>7</v>
      </c>
      <c r="CN11">
        <f t="shared" si="0"/>
        <v>45</v>
      </c>
      <c r="CO11">
        <f t="shared" si="1"/>
        <v>41</v>
      </c>
      <c r="CP11">
        <f t="shared" si="2"/>
        <v>15</v>
      </c>
      <c r="CQ11">
        <f t="shared" si="3"/>
        <v>44</v>
      </c>
      <c r="CR11">
        <f t="shared" si="4"/>
        <v>30</v>
      </c>
      <c r="CS11">
        <f t="shared" si="5"/>
        <v>3</v>
      </c>
      <c r="CT11">
        <f t="shared" si="6"/>
        <v>1</v>
      </c>
      <c r="CU11">
        <f t="shared" si="7"/>
        <v>39</v>
      </c>
      <c r="CV11">
        <f t="shared" si="8"/>
        <v>42</v>
      </c>
      <c r="CW11">
        <f t="shared" si="9"/>
        <v>21</v>
      </c>
      <c r="CX11">
        <f t="shared" si="10"/>
        <v>9</v>
      </c>
      <c r="CY11">
        <f t="shared" si="11"/>
        <v>10</v>
      </c>
      <c r="CZ11">
        <f t="shared" si="12"/>
        <v>22</v>
      </c>
      <c r="DA11">
        <f t="shared" si="13"/>
        <v>5</v>
      </c>
      <c r="DB11">
        <f t="shared" si="14"/>
        <v>38</v>
      </c>
      <c r="DC11">
        <f t="shared" si="15"/>
        <v>24</v>
      </c>
      <c r="DD11">
        <f t="shared" si="16"/>
        <v>31</v>
      </c>
      <c r="DE11">
        <f t="shared" si="17"/>
        <v>19</v>
      </c>
      <c r="DF11">
        <f t="shared" si="18"/>
        <v>20</v>
      </c>
      <c r="DG11">
        <f t="shared" si="19"/>
        <v>18</v>
      </c>
      <c r="DH11">
        <f t="shared" si="20"/>
        <v>2</v>
      </c>
      <c r="DI11">
        <f t="shared" si="21"/>
        <v>27</v>
      </c>
      <c r="DJ11">
        <f t="shared" si="22"/>
        <v>28</v>
      </c>
      <c r="DK11">
        <f t="shared" si="23"/>
        <v>35</v>
      </c>
      <c r="DL11">
        <f t="shared" si="24"/>
        <v>37</v>
      </c>
      <c r="DM11">
        <f t="shared" si="25"/>
        <v>25</v>
      </c>
      <c r="DN11">
        <f t="shared" si="26"/>
        <v>32</v>
      </c>
      <c r="DO11">
        <f t="shared" si="27"/>
        <v>33</v>
      </c>
      <c r="DP11">
        <f t="shared" si="28"/>
        <v>43</v>
      </c>
      <c r="DQ11">
        <f t="shared" si="29"/>
        <v>8</v>
      </c>
      <c r="DR11">
        <f t="shared" si="30"/>
        <v>29</v>
      </c>
      <c r="DS11">
        <f t="shared" si="31"/>
        <v>16</v>
      </c>
      <c r="DT11">
        <f t="shared" si="32"/>
        <v>4</v>
      </c>
      <c r="DU11">
        <f t="shared" si="33"/>
        <v>7</v>
      </c>
      <c r="DV11">
        <f t="shared" si="34"/>
        <v>11</v>
      </c>
      <c r="DW11">
        <f t="shared" si="35"/>
        <v>34</v>
      </c>
      <c r="DX11">
        <f t="shared" si="36"/>
        <v>12</v>
      </c>
      <c r="DY11">
        <f t="shared" si="37"/>
        <v>17</v>
      </c>
      <c r="DZ11">
        <f t="shared" si="38"/>
        <v>36</v>
      </c>
      <c r="EA11">
        <f t="shared" si="39"/>
        <v>6</v>
      </c>
      <c r="EB11">
        <f t="shared" si="40"/>
        <v>40</v>
      </c>
      <c r="EC11">
        <f t="shared" si="41"/>
        <v>26</v>
      </c>
      <c r="ED11">
        <f t="shared" si="42"/>
        <v>23</v>
      </c>
      <c r="EE11">
        <f t="shared" si="43"/>
        <v>13</v>
      </c>
      <c r="EF11">
        <f t="shared" si="44"/>
        <v>14</v>
      </c>
    </row>
    <row r="12" spans="1:136" ht="16.5" customHeight="1">
      <c r="A12">
        <f>_calc_라운드기준!A12</f>
        <v>1234</v>
      </c>
      <c r="B12">
        <f>INDEX(_calc_누적빈도!B:B,$A12)-INDEX(_calc_누적빈도!B:B,$A12-기준200회_후보!$B$1)</f>
        <v>23</v>
      </c>
      <c r="C12">
        <f>INDEX(_calc_누적빈도!C:C,$A12)-INDEX(_calc_누적빈도!C:C,$A12-기준200회_후보!$B$1)</f>
        <v>18</v>
      </c>
      <c r="D12">
        <f>INDEX(_calc_누적빈도!D:D,$A12)-INDEX(_calc_누적빈도!D:D,$A12-기준200회_후보!$B$1)</f>
        <v>35</v>
      </c>
      <c r="E12">
        <f>INDEX(_calc_누적빈도!E:E,$A12)-INDEX(_calc_누적빈도!E:E,$A12-기준200회_후보!$B$1)</f>
        <v>22</v>
      </c>
      <c r="F12">
        <f>INDEX(_calc_누적빈도!F:F,$A12)-INDEX(_calc_누적빈도!F:F,$A12-기준200회_후보!$B$1)</f>
        <v>18</v>
      </c>
      <c r="G12">
        <f>INDEX(_calc_누적빈도!G:G,$A12)-INDEX(_calc_누적빈도!G:G,$A12-기준200회_후보!$B$1)</f>
        <v>36</v>
      </c>
      <c r="H12">
        <f>INDEX(_calc_누적빈도!H:H,$A12)-INDEX(_calc_누적빈도!H:H,$A12-기준200회_후보!$B$1)</f>
        <v>34</v>
      </c>
      <c r="I12">
        <f>INDEX(_calc_누적빈도!I:I,$A12)-INDEX(_calc_누적빈도!I:I,$A12-기준200회_후보!$B$1)</f>
        <v>23</v>
      </c>
      <c r="J12">
        <f>INDEX(_calc_누적빈도!J:J,$A12)-INDEX(_calc_누적빈도!J:J,$A12-기준200회_후보!$B$1)</f>
        <v>25</v>
      </c>
      <c r="K12">
        <f>INDEX(_calc_누적빈도!K:K,$A12)-INDEX(_calc_누적빈도!K:K,$A12-기준200회_후보!$B$1)</f>
        <v>21</v>
      </c>
      <c r="L12">
        <f>INDEX(_calc_누적빈도!L:L,$A12)-INDEX(_calc_누적빈도!L:L,$A12-기준200회_후보!$B$1)</f>
        <v>23</v>
      </c>
      <c r="M12">
        <f>INDEX(_calc_누적빈도!M:M,$A12)-INDEX(_calc_누적빈도!M:M,$A12-기준200회_후보!$B$1)</f>
        <v>28</v>
      </c>
      <c r="N12">
        <f>INDEX(_calc_누적빈도!N:N,$A12)-INDEX(_calc_누적빈도!N:N,$A12-기준200회_후보!$B$1)</f>
        <v>31</v>
      </c>
      <c r="O12">
        <f>INDEX(_calc_누적빈도!O:O,$A12)-INDEX(_calc_누적빈도!O:O,$A12-기준200회_후보!$B$1)</f>
        <v>26</v>
      </c>
      <c r="P12">
        <f>INDEX(_calc_누적빈도!P:P,$A12)-INDEX(_calc_누적빈도!P:P,$A12-기준200회_후보!$B$1)</f>
        <v>27</v>
      </c>
      <c r="Q12">
        <f>INDEX(_calc_누적빈도!Q:Q,$A12)-INDEX(_calc_누적빈도!Q:Q,$A12-기준200회_후보!$B$1)</f>
        <v>33</v>
      </c>
      <c r="R12">
        <f>INDEX(_calc_누적빈도!R:R,$A12)-INDEX(_calc_누적빈도!R:R,$A12-기준200회_후보!$B$1)</f>
        <v>23</v>
      </c>
      <c r="S12">
        <f>INDEX(_calc_누적빈도!S:S,$A12)-INDEX(_calc_누적빈도!S:S,$A12-기준200회_후보!$B$1)</f>
        <v>22</v>
      </c>
      <c r="T12">
        <f>INDEX(_calc_누적빈도!T:T,$A12)-INDEX(_calc_누적빈도!T:T,$A12-기준200회_후보!$B$1)</f>
        <v>33</v>
      </c>
      <c r="U12">
        <f>INDEX(_calc_누적빈도!U:U,$A12)-INDEX(_calc_누적빈도!U:U,$A12-기준200회_후보!$B$1)</f>
        <v>26</v>
      </c>
      <c r="V12">
        <f>INDEX(_calc_누적빈도!V:V,$A12)-INDEX(_calc_누적빈도!V:V,$A12-기준200회_후보!$B$1)</f>
        <v>28</v>
      </c>
      <c r="W12">
        <f>INDEX(_calc_누적빈도!W:W,$A12)-INDEX(_calc_누적빈도!W:W,$A12-기준200회_후보!$B$1)</f>
        <v>27</v>
      </c>
      <c r="X12">
        <f>INDEX(_calc_누적빈도!X:X,$A12)-INDEX(_calc_누적빈도!X:X,$A12-기준200회_후보!$B$1)</f>
        <v>23</v>
      </c>
      <c r="Y12">
        <f>INDEX(_calc_누적빈도!Y:Y,$A12)-INDEX(_calc_누적빈도!Y:Y,$A12-기준200회_후보!$B$1)</f>
        <v>28</v>
      </c>
      <c r="Z12">
        <f>INDEX(_calc_누적빈도!Z:Z,$A12)-INDEX(_calc_누적빈도!Z:Z,$A12-기준200회_후보!$B$1)</f>
        <v>20</v>
      </c>
      <c r="AA12">
        <f>INDEX(_calc_누적빈도!AA:AA,$A12)-INDEX(_calc_누적빈도!AA:AA,$A12-기준200회_후보!$B$1)</f>
        <v>29</v>
      </c>
      <c r="AB12">
        <f>INDEX(_calc_누적빈도!AB:AB,$A12)-INDEX(_calc_누적빈도!AB:AB,$A12-기준200회_후보!$B$1)</f>
        <v>32</v>
      </c>
      <c r="AC12">
        <f>INDEX(_calc_누적빈도!AC:AC,$A12)-INDEX(_calc_누적빈도!AC:AC,$A12-기준200회_후보!$B$1)</f>
        <v>32</v>
      </c>
      <c r="AD12">
        <f>INDEX(_calc_누적빈도!AD:AD,$A12)-INDEX(_calc_누적빈도!AD:AD,$A12-기준200회_후보!$B$1)</f>
        <v>24</v>
      </c>
      <c r="AE12">
        <f>INDEX(_calc_누적빈도!AE:AE,$A12)-INDEX(_calc_누적빈도!AE:AE,$A12-기준200회_후보!$B$1)</f>
        <v>34</v>
      </c>
      <c r="AF12">
        <f>INDEX(_calc_누적빈도!AF:AF,$A12)-INDEX(_calc_누적빈도!AF:AF,$A12-기준200회_후보!$B$1)</f>
        <v>30</v>
      </c>
      <c r="AG12">
        <f>INDEX(_calc_누적빈도!AG:AG,$A12)-INDEX(_calc_누적빈도!AG:AG,$A12-기준200회_후보!$B$1)</f>
        <v>27</v>
      </c>
      <c r="AH12">
        <f>INDEX(_calc_누적빈도!AH:AH,$A12)-INDEX(_calc_누적빈도!AH:AH,$A12-기준200회_후보!$B$1)</f>
        <v>32</v>
      </c>
      <c r="AI12">
        <f>INDEX(_calc_누적빈도!AI:AI,$A12)-INDEX(_calc_누적빈도!AI:AI,$A12-기준200회_후보!$B$1)</f>
        <v>26</v>
      </c>
      <c r="AJ12">
        <f>INDEX(_calc_누적빈도!AJ:AJ,$A12)-INDEX(_calc_누적빈도!AJ:AJ,$A12-기준200회_후보!$B$1)</f>
        <v>30</v>
      </c>
      <c r="AK12">
        <f>INDEX(_calc_누적빈도!AK:AK,$A12)-INDEX(_calc_누적빈도!AK:AK,$A12-기준200회_후보!$B$1)</f>
        <v>26</v>
      </c>
      <c r="AL12">
        <f>INDEX(_calc_누적빈도!AL:AL,$A12)-INDEX(_calc_누적빈도!AL:AL,$A12-기준200회_후보!$B$1)</f>
        <v>29</v>
      </c>
      <c r="AM12">
        <f>INDEX(_calc_누적빈도!AM:AM,$A12)-INDEX(_calc_누적빈도!AM:AM,$A12-기준200회_후보!$B$1)</f>
        <v>34</v>
      </c>
      <c r="AN12">
        <f>INDEX(_calc_누적빈도!AN:AN,$A12)-INDEX(_calc_누적빈도!AN:AN,$A12-기준200회_후보!$B$1)</f>
        <v>19</v>
      </c>
      <c r="AO12">
        <f>INDEX(_calc_누적빈도!AO:AO,$A12)-INDEX(_calc_누적빈도!AO:AO,$A12-기준200회_후보!$B$1)</f>
        <v>30</v>
      </c>
      <c r="AP12">
        <f>INDEX(_calc_누적빈도!AP:AP,$A12)-INDEX(_calc_누적빈도!AP:AP,$A12-기준200회_후보!$B$1)</f>
        <v>21</v>
      </c>
      <c r="AQ12">
        <f>INDEX(_calc_누적빈도!AQ:AQ,$A12)-INDEX(_calc_누적빈도!AQ:AQ,$A12-기준200회_후보!$B$1)</f>
        <v>21</v>
      </c>
      <c r="AR12">
        <f>INDEX(_calc_누적빈도!AR:AR,$A12)-INDEX(_calc_누적빈도!AR:AR,$A12-기준200회_후보!$B$1)</f>
        <v>17</v>
      </c>
      <c r="AS12">
        <f>INDEX(_calc_누적빈도!AS:AS,$A12)-INDEX(_calc_누적빈도!AS:AS,$A12-기준200회_후보!$B$1)</f>
        <v>25</v>
      </c>
      <c r="AT12">
        <f>INDEX(_calc_누적빈도!AT:AT,$A12)-INDEX(_calc_누적빈도!AT:AT,$A12-기준200회_후보!$B$1)</f>
        <v>29</v>
      </c>
      <c r="AU12">
        <f>(RANK(_calc_라운드기준!B12,_calc_라운드기준!$B12:$AT12,0)+COUNTIFS(_calc_라운드기준!$B12:$AT12,_calc_라운드기준!B12,$B$1:$AT$1,"&lt;"&amp;1))-(RANK(B12,$B12:$AT12,0)+COUNTIFS($B12:$AT12,B12,$B$1:$AT$1,"&lt;"&amp;1))</f>
        <v>-25</v>
      </c>
      <c r="AV12">
        <f>(RANK(_calc_라운드기준!C12,_calc_라운드기준!$B12:$AT12,0)+COUNTIFS(_calc_라운드기준!$B12:$AT12,_calc_라운드기준!C12,$B$1:$AT$1,"&lt;"&amp;2))-(RANK(C12,$B12:$AT12,0)+COUNTIFS($B12:$AT12,C12,$B$1:$AT$1,"&lt;"&amp;2))</f>
        <v>-18</v>
      </c>
      <c r="AW12">
        <f>(RANK(_calc_라운드기준!D12,_calc_라운드기준!$B12:$AT12,0)+COUNTIFS(_calc_라운드기준!$B12:$AT12,_calc_라운드기준!D12,$B$1:$AT$1,"&lt;"&amp;3))-(RANK(D12,$B12:$AT12,0)+COUNTIFS($B12:$AT12,D12,$B$1:$AT$1,"&lt;"&amp;3))</f>
        <v>5</v>
      </c>
      <c r="AX12">
        <f>(RANK(_calc_라운드기준!E12,_calc_라운드기준!$B12:$AT12,0)+COUNTIFS(_calc_라운드기준!$B12:$AT12,_calc_라운드기준!E12,$B$1:$AT$1,"&lt;"&amp;4))-(RANK(E12,$B12:$AT12,0)+COUNTIFS($B12:$AT12,E12,$B$1:$AT$1,"&lt;"&amp;4))</f>
        <v>-21</v>
      </c>
      <c r="AY12">
        <f>(RANK(_calc_라운드기준!F12,_calc_라운드기준!$B12:$AT12,0)+COUNTIFS(_calc_라운드기준!$B12:$AT12,_calc_라운드기준!F12,$B$1:$AT$1,"&lt;"&amp;5))-(RANK(F12,$B12:$AT12,0)+COUNTIFS($B12:$AT12,F12,$B$1:$AT$1,"&lt;"&amp;5))</f>
        <v>-7</v>
      </c>
      <c r="AZ12">
        <f>(RANK(_calc_라운드기준!G12,_calc_라운드기준!$B12:$AT12,0)+COUNTIFS(_calc_라운드기준!$B12:$AT12,_calc_라운드기준!G12,$B$1:$AT$1,"&lt;"&amp;6))-(RANK(G12,$B12:$AT12,0)+COUNTIFS($B12:$AT12,G12,$B$1:$AT$1,"&lt;"&amp;6))</f>
        <v>25</v>
      </c>
      <c r="BA12">
        <f>(RANK(_calc_라운드기준!H12,_calc_라운드기준!$B12:$AT12,0)+COUNTIFS(_calc_라운드기준!$B12:$AT12,_calc_라운드기준!H12,$B$1:$AT$1,"&lt;"&amp;7))-(RANK(H12,$B12:$AT12,0)+COUNTIFS($B12:$AT12,H12,$B$1:$AT$1,"&lt;"&amp;7))</f>
        <v>35</v>
      </c>
      <c r="BB12">
        <f>(RANK(_calc_라운드기준!I12,_calc_라운드기준!$B12:$AT12,0)+COUNTIFS(_calc_라운드기준!$B12:$AT12,_calc_라운드기준!I12,$B$1:$AT$1,"&lt;"&amp;8))-(RANK(I12,$B12:$AT12,0)+COUNTIFS($B12:$AT12,I12,$B$1:$AT$1,"&lt;"&amp;8))</f>
        <v>-16</v>
      </c>
      <c r="BC12">
        <f>(RANK(_calc_라운드기준!J12,_calc_라운드기준!$B12:$AT12,0)+COUNTIFS(_calc_라운드기준!$B12:$AT12,_calc_라운드기준!J12,$B$1:$AT$1,"&lt;"&amp;9))-(RANK(J12,$B12:$AT12,0)+COUNTIFS($B12:$AT12,J12,$B$1:$AT$1,"&lt;"&amp;9))</f>
        <v>-20</v>
      </c>
      <c r="BD12">
        <f>(RANK(_calc_라운드기준!K12,_calc_라운드기준!$B12:$AT12,0)+COUNTIFS(_calc_라운드기준!$B12:$AT12,_calc_라운드기준!K12,$B$1:$AT$1,"&lt;"&amp;10))-(RANK(K12,$B12:$AT12,0)+COUNTIFS($B12:$AT12,K12,$B$1:$AT$1,"&lt;"&amp;10))</f>
        <v>1</v>
      </c>
      <c r="BE12">
        <f>(RANK(_calc_라운드기준!L12,_calc_라운드기준!$B12:$AT12,0)+COUNTIFS(_calc_라운드기준!$B12:$AT12,_calc_라운드기준!L12,$B$1:$AT$1,"&lt;"&amp;11))-(RANK(L12,$B12:$AT12,0)+COUNTIFS($B12:$AT12,L12,$B$1:$AT$1,"&lt;"&amp;11))</f>
        <v>10</v>
      </c>
      <c r="BF12">
        <f>(RANK(_calc_라운드기준!M12,_calc_라운드기준!$B12:$AT12,0)+COUNTIFS(_calc_라운드기준!$B12:$AT12,_calc_라운드기준!M12,$B$1:$AT$1,"&lt;"&amp;12))-(RANK(M12,$B12:$AT12,0)+COUNTIFS($B12:$AT12,M12,$B$1:$AT$1,"&lt;"&amp;12))</f>
        <v>9</v>
      </c>
      <c r="BG12">
        <f>(RANK(_calc_라운드기준!N12,_calc_라운드기준!$B12:$AT12,0)+COUNTIFS(_calc_라운드기준!$B12:$AT12,_calc_라운드기준!N12,$B$1:$AT$1,"&lt;"&amp;13))-(RANK(N12,$B12:$AT12,0)+COUNTIFS($B12:$AT12,N12,$B$1:$AT$1,"&lt;"&amp;13))</f>
        <v>-2</v>
      </c>
      <c r="BH12">
        <f>(RANK(_calc_라운드기준!O12,_calc_라운드기준!$B12:$AT12,0)+COUNTIFS(_calc_라운드기준!$B12:$AT12,_calc_라운드기준!O12,$B$1:$AT$1,"&lt;"&amp;14))-(RANK(O12,$B12:$AT12,0)+COUNTIFS($B12:$AT12,O12,$B$1:$AT$1,"&lt;"&amp;14))</f>
        <v>17</v>
      </c>
      <c r="BI12">
        <f>(RANK(_calc_라운드기준!P12,_calc_라운드기준!$B12:$AT12,0)+COUNTIFS(_calc_라운드기준!$B12:$AT12,_calc_라운드기준!P12,$B$1:$AT$1,"&lt;"&amp;15))-(RANK(P12,$B12:$AT12,0)+COUNTIFS($B12:$AT12,P12,$B$1:$AT$1,"&lt;"&amp;15))</f>
        <v>-17</v>
      </c>
      <c r="BJ12">
        <f>(RANK(_calc_라운드기준!Q12,_calc_라운드기준!$B12:$AT12,0)+COUNTIFS(_calc_라운드기준!$B12:$AT12,_calc_라운드기준!Q12,$B$1:$AT$1,"&lt;"&amp;16))-(RANK(Q12,$B12:$AT12,0)+COUNTIFS($B12:$AT12,Q12,$B$1:$AT$1,"&lt;"&amp;16))</f>
        <v>-3</v>
      </c>
      <c r="BK12">
        <f>(RANK(_calc_라운드기준!R12,_calc_라운드기준!$B12:$AT12,0)+COUNTIFS(_calc_라운드기준!$B12:$AT12,_calc_라운드기준!R12,$B$1:$AT$1,"&lt;"&amp;17))-(RANK(R12,$B12:$AT12,0)+COUNTIFS($B12:$AT12,R12,$B$1:$AT$1,"&lt;"&amp;17))</f>
        <v>-6</v>
      </c>
      <c r="BL12">
        <f>(RANK(_calc_라운드기준!S12,_calc_라운드기준!$B12:$AT12,0)+COUNTIFS(_calc_라운드기준!$B12:$AT12,_calc_라운드기준!S12,$B$1:$AT$1,"&lt;"&amp;18))-(RANK(S12,$B12:$AT12,0)+COUNTIFS($B12:$AT12,S12,$B$1:$AT$1,"&lt;"&amp;18))</f>
        <v>3</v>
      </c>
      <c r="BM12">
        <f>(RANK(_calc_라운드기준!T12,_calc_라운드기준!$B12:$AT12,0)+COUNTIFS(_calc_라운드기준!$B12:$AT12,_calc_라운드기준!T12,$B$1:$AT$1,"&lt;"&amp;19))-(RANK(T12,$B12:$AT12,0)+COUNTIFS($B12:$AT12,T12,$B$1:$AT$1,"&lt;"&amp;19))</f>
        <v>3</v>
      </c>
      <c r="BN12">
        <f>(RANK(_calc_라운드기준!U12,_calc_라운드기준!$B12:$AT12,0)+COUNTIFS(_calc_라운드기준!$B12:$AT12,_calc_라운드기준!U12,$B$1:$AT$1,"&lt;"&amp;20))-(RANK(U12,$B12:$AT12,0)+COUNTIFS($B12:$AT12,U12,$B$1:$AT$1,"&lt;"&amp;20))</f>
        <v>4</v>
      </c>
      <c r="BO12">
        <f>(RANK(_calc_라운드기준!V12,_calc_라운드기준!$B12:$AT12,0)+COUNTIFS(_calc_라운드기준!$B12:$AT12,_calc_라운드기준!V12,$B$1:$AT$1,"&lt;"&amp;21))-(RANK(V12,$B12:$AT12,0)+COUNTIFS($B12:$AT12,V12,$B$1:$AT$1,"&lt;"&amp;21))</f>
        <v>25</v>
      </c>
      <c r="BP12">
        <f>(RANK(_calc_라운드기준!W12,_calc_라운드기준!$B12:$AT12,0)+COUNTIFS(_calc_라운드기준!$B12:$AT12,_calc_라운드기준!W12,$B$1:$AT$1,"&lt;"&amp;22))-(RANK(W12,$B12:$AT12,0)+COUNTIFS($B12:$AT12,W12,$B$1:$AT$1,"&lt;"&amp;22))</f>
        <v>-5</v>
      </c>
      <c r="BQ12">
        <f>(RANK(_calc_라운드기준!X12,_calc_라운드기준!$B12:$AT12,0)+COUNTIFS(_calc_라운드기준!$B12:$AT12,_calc_라운드기준!X12,$B$1:$AT$1,"&lt;"&amp;23))-(RANK(X12,$B12:$AT12,0)+COUNTIFS($B12:$AT12,X12,$B$1:$AT$1,"&lt;"&amp;23))</f>
        <v>-17</v>
      </c>
      <c r="BR12">
        <f>(RANK(_calc_라운드기준!Y12,_calc_라운드기준!$B12:$AT12,0)+COUNTIFS(_calc_라운드기준!$B12:$AT12,_calc_라운드기준!Y12,$B$1:$AT$1,"&lt;"&amp;24))-(RANK(Y12,$B12:$AT12,0)+COUNTIFS($B12:$AT12,Y12,$B$1:$AT$1,"&lt;"&amp;24))</f>
        <v>-9</v>
      </c>
      <c r="BS12">
        <f>(RANK(_calc_라운드기준!Z12,_calc_라운드기준!$B12:$AT12,0)+COUNTIFS(_calc_라운드기준!$B12:$AT12,_calc_라운드기준!Z12,$B$1:$AT$1,"&lt;"&amp;25))-(RANK(Z12,$B12:$AT12,0)+COUNTIFS($B12:$AT12,Z12,$B$1:$AT$1,"&lt;"&amp;25))</f>
        <v>-22</v>
      </c>
      <c r="BT12">
        <f>(RANK(_calc_라운드기준!AA12,_calc_라운드기준!$B12:$AT12,0)+COUNTIFS(_calc_라운드기준!$B12:$AT12,_calc_라운드기준!AA12,$B$1:$AT$1,"&lt;"&amp;26))-(RANK(AA12,$B12:$AT12,0)+COUNTIFS($B12:$AT12,AA12,$B$1:$AT$1,"&lt;"&amp;26))</f>
        <v>5</v>
      </c>
      <c r="BU12">
        <f>(RANK(_calc_라운드기준!AB12,_calc_라운드기준!$B12:$AT12,0)+COUNTIFS(_calc_라운드기준!$B12:$AT12,_calc_라운드기준!AB12,$B$1:$AT$1,"&lt;"&amp;27))-(RANK(AB12,$B12:$AT12,0)+COUNTIFS($B12:$AT12,AB12,$B$1:$AT$1,"&lt;"&amp;27))</f>
        <v>-7</v>
      </c>
      <c r="BV12">
        <f>(RANK(_calc_라운드기준!AC12,_calc_라운드기준!$B12:$AT12,0)+COUNTIFS(_calc_라운드기준!$B12:$AT12,_calc_라운드기준!AC12,$B$1:$AT$1,"&lt;"&amp;28))-(RANK(AC12,$B12:$AT12,0)+COUNTIFS($B12:$AT12,AC12,$B$1:$AT$1,"&lt;"&amp;28))</f>
        <v>-7</v>
      </c>
      <c r="BW12">
        <f>(RANK(_calc_라운드기준!AD12,_calc_라운드기준!$B12:$AT12,0)+COUNTIFS(_calc_라운드기준!$B12:$AT12,_calc_라운드기준!AD12,$B$1:$AT$1,"&lt;"&amp;29))-(RANK(AD12,$B12:$AT12,0)+COUNTIFS($B12:$AT12,AD12,$B$1:$AT$1,"&lt;"&amp;29))</f>
        <v>-18</v>
      </c>
      <c r="BX12">
        <f>(RANK(_calc_라운드기준!AE12,_calc_라운드기준!$B12:$AT12,0)+COUNTIFS(_calc_라운드기준!$B12:$AT12,_calc_라운드기준!AE12,$B$1:$AT$1,"&lt;"&amp;30))-(RANK(AE12,$B12:$AT12,0)+COUNTIFS($B12:$AT12,AE12,$B$1:$AT$1,"&lt;"&amp;30))</f>
        <v>17</v>
      </c>
      <c r="BY12">
        <f>(RANK(_calc_라운드기준!AF12,_calc_라운드기준!$B12:$AT12,0)+COUNTIFS(_calc_라운드기준!$B12:$AT12,_calc_라운드기준!AF12,$B$1:$AT$1,"&lt;"&amp;31))-(RANK(AF12,$B12:$AT12,0)+COUNTIFS($B12:$AT12,AF12,$B$1:$AT$1,"&lt;"&amp;31))</f>
        <v>-7</v>
      </c>
      <c r="BZ12">
        <f>(RANK(_calc_라운드기준!AG12,_calc_라운드기준!$B12:$AT12,0)+COUNTIFS(_calc_라운드기준!$B12:$AT12,_calc_라운드기준!AG12,$B$1:$AT$1,"&lt;"&amp;32))-(RANK(AG12,$B12:$AT12,0)+COUNTIFS($B12:$AT12,AG12,$B$1:$AT$1,"&lt;"&amp;32))</f>
        <v>7</v>
      </c>
      <c r="CA12">
        <f>(RANK(_calc_라운드기준!AH12,_calc_라운드기준!$B12:$AT12,0)+COUNTIFS(_calc_라운드기준!$B12:$AT12,_calc_라운드기준!AH12,$B$1:$AT$1,"&lt;"&amp;33))-(RANK(AH12,$B12:$AT12,0)+COUNTIFS($B12:$AT12,AH12,$B$1:$AT$1,"&lt;"&amp;33))</f>
        <v>21</v>
      </c>
      <c r="CB12">
        <f>(RANK(_calc_라운드기준!AI12,_calc_라운드기준!$B12:$AT12,0)+COUNTIFS(_calc_라운드기준!$B12:$AT12,_calc_라운드기준!AI12,$B$1:$AT$1,"&lt;"&amp;34))-(RANK(AI12,$B12:$AT12,0)+COUNTIFS($B12:$AT12,AI12,$B$1:$AT$1,"&lt;"&amp;34))</f>
        <v>16</v>
      </c>
      <c r="CC12">
        <f>(RANK(_calc_라운드기준!AJ12,_calc_라운드기준!$B12:$AT12,0)+COUNTIFS(_calc_라운드기준!$B12:$AT12,_calc_라운드기준!AJ12,$B$1:$AT$1,"&lt;"&amp;35))-(RANK(AJ12,$B12:$AT12,0)+COUNTIFS($B12:$AT12,AJ12,$B$1:$AT$1,"&lt;"&amp;35))</f>
        <v>19</v>
      </c>
      <c r="CD12">
        <f>(RANK(_calc_라운드기준!AK12,_calc_라운드기준!$B12:$AT12,0)+COUNTIFS(_calc_라운드기준!$B12:$AT12,_calc_라운드기준!AK12,$B$1:$AT$1,"&lt;"&amp;36))-(RANK(AK12,$B12:$AT12,0)+COUNTIFS($B12:$AT12,AK12,$B$1:$AT$1,"&lt;"&amp;36))</f>
        <v>-5</v>
      </c>
      <c r="CE12">
        <f>(RANK(_calc_라운드기준!AL12,_calc_라운드기준!$B12:$AT12,0)+COUNTIFS(_calc_라운드기준!$B12:$AT12,_calc_라운드기준!AL12,$B$1:$AT$1,"&lt;"&amp;37))-(RANK(AL12,$B12:$AT12,0)+COUNTIFS($B12:$AT12,AL12,$B$1:$AT$1,"&lt;"&amp;37))</f>
        <v>-3</v>
      </c>
      <c r="CF12">
        <f>(RANK(_calc_라운드기준!AM12,_calc_라운드기준!$B12:$AT12,0)+COUNTIFS(_calc_라운드기준!$B12:$AT12,_calc_라운드기준!AM12,$B$1:$AT$1,"&lt;"&amp;38))-(RANK(AM12,$B12:$AT12,0)+COUNTIFS($B12:$AT12,AM12,$B$1:$AT$1,"&lt;"&amp;38))</f>
        <v>9</v>
      </c>
      <c r="CG12">
        <f>(RANK(_calc_라운드기준!AN12,_calc_라운드기준!$B12:$AT12,0)+COUNTIFS(_calc_라운드기준!$B12:$AT12,_calc_라운드기준!AN12,$B$1:$AT$1,"&lt;"&amp;39))-(RANK(AN12,$B12:$AT12,0)+COUNTIFS($B12:$AT12,AN12,$B$1:$AT$1,"&lt;"&amp;39))</f>
        <v>-9</v>
      </c>
      <c r="CH12">
        <f>(RANK(_calc_라운드기준!AO12,_calc_라운드기준!$B12:$AT12,0)+COUNTIFS(_calc_라운드기준!$B12:$AT12,_calc_라운드기준!AO12,$B$1:$AT$1,"&lt;"&amp;40))-(RANK(AO12,$B12:$AT12,0)+COUNTIFS($B12:$AT12,AO12,$B$1:$AT$1,"&lt;"&amp;40))</f>
        <v>20</v>
      </c>
      <c r="CI12">
        <f>(RANK(_calc_라운드기준!AP12,_calc_라운드기준!$B12:$AT12,0)+COUNTIFS(_calc_라운드기준!$B12:$AT12,_calc_라운드기준!AP12,$B$1:$AT$1,"&lt;"&amp;41))-(RANK(AP12,$B12:$AT12,0)+COUNTIFS($B12:$AT12,AP12,$B$1:$AT$1,"&lt;"&amp;41))</f>
        <v>-16</v>
      </c>
      <c r="CJ12">
        <f>(RANK(_calc_라운드기준!AQ12,_calc_라운드기준!$B12:$AT12,0)+COUNTIFS(_calc_라운드기준!$B12:$AT12,_calc_라운드기준!AQ12,$B$1:$AT$1,"&lt;"&amp;42))-(RANK(AQ12,$B12:$AT12,0)+COUNTIFS($B12:$AT12,AQ12,$B$1:$AT$1,"&lt;"&amp;42))</f>
        <v>-5</v>
      </c>
      <c r="CK12">
        <f>(RANK(_calc_라운드기준!AR12,_calc_라운드기준!$B12:$AT12,0)+COUNTIFS(_calc_라운드기준!$B12:$AT12,_calc_라운드기준!AR12,$B$1:$AT$1,"&lt;"&amp;43))-(RANK(AR12,$B12:$AT12,0)+COUNTIFS($B12:$AT12,AR12,$B$1:$AT$1,"&lt;"&amp;43))</f>
        <v>0</v>
      </c>
      <c r="CL12">
        <f>(RANK(_calc_라운드기준!AS12,_calc_라운드기준!$B12:$AT12,0)+COUNTIFS(_calc_라운드기준!$B12:$AT12,_calc_라운드기준!AS12,$B$1:$AT$1,"&lt;"&amp;44))-(RANK(AS12,$B12:$AT12,0)+COUNTIFS($B12:$AT12,AS12,$B$1:$AT$1,"&lt;"&amp;44))</f>
        <v>7</v>
      </c>
      <c r="CM12">
        <f>(RANK(_calc_라운드기준!AT12,_calc_라운드기준!$B12:$AT12,0)+COUNTIFS(_calc_라운드기준!$B12:$AT12,_calc_라운드기준!AT12,$B$1:$AT$1,"&lt;"&amp;45))-(RANK(AT12,$B12:$AT12,0)+COUNTIFS($B12:$AT12,AT12,$B$1:$AT$1,"&lt;"&amp;45))</f>
        <v>7</v>
      </c>
      <c r="CN12">
        <f t="shared" si="0"/>
        <v>45</v>
      </c>
      <c r="CO12">
        <f t="shared" si="1"/>
        <v>40</v>
      </c>
      <c r="CP12">
        <f t="shared" si="2"/>
        <v>16</v>
      </c>
      <c r="CQ12">
        <f t="shared" si="3"/>
        <v>43</v>
      </c>
      <c r="CR12">
        <f t="shared" si="4"/>
        <v>30</v>
      </c>
      <c r="CS12">
        <f t="shared" si="5"/>
        <v>2</v>
      </c>
      <c r="CT12">
        <f t="shared" si="6"/>
        <v>1</v>
      </c>
      <c r="CU12">
        <f t="shared" si="7"/>
        <v>36</v>
      </c>
      <c r="CV12">
        <f t="shared" si="8"/>
        <v>42</v>
      </c>
      <c r="CW12">
        <f t="shared" si="9"/>
        <v>21</v>
      </c>
      <c r="CX12">
        <f t="shared" si="10"/>
        <v>10</v>
      </c>
      <c r="CY12">
        <f t="shared" si="11"/>
        <v>11</v>
      </c>
      <c r="CZ12">
        <f t="shared" si="12"/>
        <v>23</v>
      </c>
      <c r="DA12">
        <f t="shared" si="13"/>
        <v>7</v>
      </c>
      <c r="DB12">
        <f t="shared" si="14"/>
        <v>38</v>
      </c>
      <c r="DC12">
        <f t="shared" si="15"/>
        <v>24</v>
      </c>
      <c r="DD12">
        <f t="shared" si="16"/>
        <v>29</v>
      </c>
      <c r="DE12">
        <f t="shared" si="17"/>
        <v>19</v>
      </c>
      <c r="DF12">
        <f t="shared" si="18"/>
        <v>20</v>
      </c>
      <c r="DG12">
        <f t="shared" si="19"/>
        <v>18</v>
      </c>
      <c r="DH12">
        <f t="shared" si="20"/>
        <v>3</v>
      </c>
      <c r="DI12">
        <f t="shared" si="21"/>
        <v>26</v>
      </c>
      <c r="DJ12">
        <f t="shared" si="22"/>
        <v>39</v>
      </c>
      <c r="DK12">
        <f t="shared" si="23"/>
        <v>34</v>
      </c>
      <c r="DL12">
        <f t="shared" si="24"/>
        <v>44</v>
      </c>
      <c r="DM12">
        <f t="shared" si="25"/>
        <v>17</v>
      </c>
      <c r="DN12">
        <f t="shared" si="26"/>
        <v>31</v>
      </c>
      <c r="DO12">
        <f t="shared" si="27"/>
        <v>32</v>
      </c>
      <c r="DP12">
        <f t="shared" si="28"/>
        <v>41</v>
      </c>
      <c r="DQ12">
        <f t="shared" si="29"/>
        <v>8</v>
      </c>
      <c r="DR12">
        <f t="shared" si="30"/>
        <v>33</v>
      </c>
      <c r="DS12">
        <f t="shared" si="31"/>
        <v>13</v>
      </c>
      <c r="DT12">
        <f t="shared" si="32"/>
        <v>4</v>
      </c>
      <c r="DU12">
        <f t="shared" si="33"/>
        <v>9</v>
      </c>
      <c r="DV12">
        <f t="shared" si="34"/>
        <v>6</v>
      </c>
      <c r="DW12">
        <f t="shared" si="35"/>
        <v>27</v>
      </c>
      <c r="DX12">
        <f t="shared" si="36"/>
        <v>25</v>
      </c>
      <c r="DY12">
        <f t="shared" si="37"/>
        <v>12</v>
      </c>
      <c r="DZ12">
        <f t="shared" si="38"/>
        <v>35</v>
      </c>
      <c r="EA12">
        <f t="shared" si="39"/>
        <v>5</v>
      </c>
      <c r="EB12">
        <f t="shared" si="40"/>
        <v>37</v>
      </c>
      <c r="EC12">
        <f t="shared" si="41"/>
        <v>28</v>
      </c>
      <c r="ED12">
        <f t="shared" si="42"/>
        <v>22</v>
      </c>
      <c r="EE12">
        <f t="shared" si="43"/>
        <v>14</v>
      </c>
      <c r="EF12">
        <f t="shared" si="44"/>
        <v>15</v>
      </c>
    </row>
    <row r="13" spans="1:136" ht="16.5" customHeight="1">
      <c r="A13">
        <f>_calc_라운드기준!A13</f>
        <v>1233</v>
      </c>
      <c r="B13">
        <f>INDEX(_calc_누적빈도!B:B,$A13)-INDEX(_calc_누적빈도!B:B,$A13-기준200회_후보!$B$1)</f>
        <v>23</v>
      </c>
      <c r="C13">
        <f>INDEX(_calc_누적빈도!C:C,$A13)-INDEX(_calc_누적빈도!C:C,$A13-기준200회_후보!$B$1)</f>
        <v>17</v>
      </c>
      <c r="D13">
        <f>INDEX(_calc_누적빈도!D:D,$A13)-INDEX(_calc_누적빈도!D:D,$A13-기준200회_후보!$B$1)</f>
        <v>36</v>
      </c>
      <c r="E13">
        <f>INDEX(_calc_누적빈도!E:E,$A13)-INDEX(_calc_누적빈도!E:E,$A13-기준200회_후보!$B$1)</f>
        <v>22</v>
      </c>
      <c r="F13">
        <f>INDEX(_calc_누적빈도!F:F,$A13)-INDEX(_calc_누적빈도!F:F,$A13-기준200회_후보!$B$1)</f>
        <v>18</v>
      </c>
      <c r="G13">
        <f>INDEX(_calc_누적빈도!G:G,$A13)-INDEX(_calc_누적빈도!G:G,$A13-기준200회_후보!$B$1)</f>
        <v>36</v>
      </c>
      <c r="H13">
        <f>INDEX(_calc_누적빈도!H:H,$A13)-INDEX(_calc_누적빈도!H:H,$A13-기준200회_후보!$B$1)</f>
        <v>33</v>
      </c>
      <c r="I13">
        <f>INDEX(_calc_누적빈도!I:I,$A13)-INDEX(_calc_누적빈도!I:I,$A13-기준200회_후보!$B$1)</f>
        <v>23</v>
      </c>
      <c r="J13">
        <f>INDEX(_calc_누적빈도!J:J,$A13)-INDEX(_calc_누적빈도!J:J,$A13-기준200회_후보!$B$1)</f>
        <v>25</v>
      </c>
      <c r="K13">
        <f>INDEX(_calc_누적빈도!K:K,$A13)-INDEX(_calc_누적빈도!K:K,$A13-기준200회_후보!$B$1)</f>
        <v>21</v>
      </c>
      <c r="L13">
        <f>INDEX(_calc_누적빈도!L:L,$A13)-INDEX(_calc_누적빈도!L:L,$A13-기준200회_후보!$B$1)</f>
        <v>24</v>
      </c>
      <c r="M13">
        <f>INDEX(_calc_누적빈도!M:M,$A13)-INDEX(_calc_누적빈도!M:M,$A13-기준200회_후보!$B$1)</f>
        <v>28</v>
      </c>
      <c r="N13">
        <f>INDEX(_calc_누적빈도!N:N,$A13)-INDEX(_calc_누적빈도!N:N,$A13-기준200회_후보!$B$1)</f>
        <v>31</v>
      </c>
      <c r="O13">
        <f>INDEX(_calc_누적빈도!O:O,$A13)-INDEX(_calc_누적빈도!O:O,$A13-기준200회_후보!$B$1)</f>
        <v>26</v>
      </c>
      <c r="P13">
        <f>INDEX(_calc_누적빈도!P:P,$A13)-INDEX(_calc_누적빈도!P:P,$A13-기준200회_후보!$B$1)</f>
        <v>28</v>
      </c>
      <c r="Q13">
        <f>INDEX(_calc_누적빈도!Q:Q,$A13)-INDEX(_calc_누적빈도!Q:Q,$A13-기준200회_후보!$B$1)</f>
        <v>33</v>
      </c>
      <c r="R13">
        <f>INDEX(_calc_누적빈도!R:R,$A13)-INDEX(_calc_누적빈도!R:R,$A13-기준200회_후보!$B$1)</f>
        <v>23</v>
      </c>
      <c r="S13">
        <f>INDEX(_calc_누적빈도!S:S,$A13)-INDEX(_calc_누적빈도!S:S,$A13-기준200회_후보!$B$1)</f>
        <v>22</v>
      </c>
      <c r="T13">
        <f>INDEX(_calc_누적빈도!T:T,$A13)-INDEX(_calc_누적빈도!T:T,$A13-기준200회_후보!$B$1)</f>
        <v>33</v>
      </c>
      <c r="U13">
        <f>INDEX(_calc_누적빈도!U:U,$A13)-INDEX(_calc_누적빈도!U:U,$A13-기준200회_후보!$B$1)</f>
        <v>26</v>
      </c>
      <c r="V13">
        <f>INDEX(_calc_누적빈도!V:V,$A13)-INDEX(_calc_누적빈도!V:V,$A13-기준200회_후보!$B$1)</f>
        <v>28</v>
      </c>
      <c r="W13">
        <f>INDEX(_calc_누적빈도!W:W,$A13)-INDEX(_calc_누적빈도!W:W,$A13-기준200회_후보!$B$1)</f>
        <v>27</v>
      </c>
      <c r="X13">
        <f>INDEX(_calc_누적빈도!X:X,$A13)-INDEX(_calc_누적빈도!X:X,$A13-기준200회_후보!$B$1)</f>
        <v>23</v>
      </c>
      <c r="Y13">
        <f>INDEX(_calc_누적빈도!Y:Y,$A13)-INDEX(_calc_누적빈도!Y:Y,$A13-기준200회_후보!$B$1)</f>
        <v>28</v>
      </c>
      <c r="Z13">
        <f>INDEX(_calc_누적빈도!Z:Z,$A13)-INDEX(_calc_누적빈도!Z:Z,$A13-기준200회_후보!$B$1)</f>
        <v>19</v>
      </c>
      <c r="AA13">
        <f>INDEX(_calc_누적빈도!AA:AA,$A13)-INDEX(_calc_누적빈도!AA:AA,$A13-기준200회_후보!$B$1)</f>
        <v>29</v>
      </c>
      <c r="AB13">
        <f>INDEX(_calc_누적빈도!AB:AB,$A13)-INDEX(_calc_누적빈도!AB:AB,$A13-기준200회_후보!$B$1)</f>
        <v>32</v>
      </c>
      <c r="AC13">
        <f>INDEX(_calc_누적빈도!AC:AC,$A13)-INDEX(_calc_누적빈도!AC:AC,$A13-기준200회_후보!$B$1)</f>
        <v>32</v>
      </c>
      <c r="AD13">
        <f>INDEX(_calc_누적빈도!AD:AD,$A13)-INDEX(_calc_누적빈도!AD:AD,$A13-기준200회_후보!$B$1)</f>
        <v>24</v>
      </c>
      <c r="AE13">
        <f>INDEX(_calc_누적빈도!AE:AE,$A13)-INDEX(_calc_누적빈도!AE:AE,$A13-기준200회_후보!$B$1)</f>
        <v>34</v>
      </c>
      <c r="AF13">
        <f>INDEX(_calc_누적빈도!AF:AF,$A13)-INDEX(_calc_누적빈도!AF:AF,$A13-기준200회_후보!$B$1)</f>
        <v>30</v>
      </c>
      <c r="AG13">
        <f>INDEX(_calc_누적빈도!AG:AG,$A13)-INDEX(_calc_누적빈도!AG:AG,$A13-기준200회_후보!$B$1)</f>
        <v>27</v>
      </c>
      <c r="AH13">
        <f>INDEX(_calc_누적빈도!AH:AH,$A13)-INDEX(_calc_누적빈도!AH:AH,$A13-기준200회_후보!$B$1)</f>
        <v>32</v>
      </c>
      <c r="AI13">
        <f>INDEX(_calc_누적빈도!AI:AI,$A13)-INDEX(_calc_누적빈도!AI:AI,$A13-기준200회_후보!$B$1)</f>
        <v>26</v>
      </c>
      <c r="AJ13">
        <f>INDEX(_calc_누적빈도!AJ:AJ,$A13)-INDEX(_calc_누적빈도!AJ:AJ,$A13-기준200회_후보!$B$1)</f>
        <v>31</v>
      </c>
      <c r="AK13">
        <f>INDEX(_calc_누적빈도!AK:AK,$A13)-INDEX(_calc_누적빈도!AK:AK,$A13-기준200회_후보!$B$1)</f>
        <v>26</v>
      </c>
      <c r="AL13">
        <f>INDEX(_calc_누적빈도!AL:AL,$A13)-INDEX(_calc_누적빈도!AL:AL,$A13-기준200회_후보!$B$1)</f>
        <v>28</v>
      </c>
      <c r="AM13">
        <f>INDEX(_calc_누적빈도!AM:AM,$A13)-INDEX(_calc_누적빈도!AM:AM,$A13-기준200회_후보!$B$1)</f>
        <v>34</v>
      </c>
      <c r="AN13">
        <f>INDEX(_calc_누적빈도!AN:AN,$A13)-INDEX(_calc_누적빈도!AN:AN,$A13-기준200회_후보!$B$1)</f>
        <v>19</v>
      </c>
      <c r="AO13">
        <f>INDEX(_calc_누적빈도!AO:AO,$A13)-INDEX(_calc_누적빈도!AO:AO,$A13-기준200회_후보!$B$1)</f>
        <v>29</v>
      </c>
      <c r="AP13">
        <f>INDEX(_calc_누적빈도!AP:AP,$A13)-INDEX(_calc_누적빈도!AP:AP,$A13-기준200회_후보!$B$1)</f>
        <v>21</v>
      </c>
      <c r="AQ13">
        <f>INDEX(_calc_누적빈도!AQ:AQ,$A13)-INDEX(_calc_누적빈도!AQ:AQ,$A13-기준200회_후보!$B$1)</f>
        <v>21</v>
      </c>
      <c r="AR13">
        <f>INDEX(_calc_누적빈도!AR:AR,$A13)-INDEX(_calc_누적빈도!AR:AR,$A13-기준200회_후보!$B$1)</f>
        <v>17</v>
      </c>
      <c r="AS13">
        <f>INDEX(_calc_누적빈도!AS:AS,$A13)-INDEX(_calc_누적빈도!AS:AS,$A13-기준200회_후보!$B$1)</f>
        <v>26</v>
      </c>
      <c r="AT13">
        <f>INDEX(_calc_누적빈도!AT:AT,$A13)-INDEX(_calc_누적빈도!AT:AT,$A13-기준200회_후보!$B$1)</f>
        <v>29</v>
      </c>
      <c r="AU13">
        <f>(RANK(_calc_라운드기준!B13,_calc_라운드기준!$B13:$AT13,0)+COUNTIFS(_calc_라운드기준!$B13:$AT13,_calc_라운드기준!B13,$B$1:$AT$1,"&lt;"&amp;1))-(RANK(B13,$B13:$AT13,0)+COUNTIFS($B13:$AT13,B13,$B$1:$AT$1,"&lt;"&amp;1))</f>
        <v>-26</v>
      </c>
      <c r="AV13">
        <f>(RANK(_calc_라운드기준!C13,_calc_라운드기준!$B13:$AT13,0)+COUNTIFS(_calc_라운드기준!$B13:$AT13,_calc_라운드기준!C13,$B$1:$AT$1,"&lt;"&amp;2))-(RANK(C13,$B13:$AT13,0)+COUNTIFS($B13:$AT13,C13,$B$1:$AT$1,"&lt;"&amp;2))</f>
        <v>-10</v>
      </c>
      <c r="AW13">
        <f>(RANK(_calc_라운드기준!D13,_calc_라운드기준!$B13:$AT13,0)+COUNTIFS(_calc_라운드기준!$B13:$AT13,_calc_라운드기준!D13,$B$1:$AT$1,"&lt;"&amp;3))-(RANK(D13,$B13:$AT13,0)+COUNTIFS($B13:$AT13,D13,$B$1:$AT$1,"&lt;"&amp;3))</f>
        <v>6</v>
      </c>
      <c r="AX13">
        <f>(RANK(_calc_라운드기준!E13,_calc_라운드기준!$B13:$AT13,0)+COUNTIFS(_calc_라운드기준!$B13:$AT13,_calc_라운드기준!E13,$B$1:$AT$1,"&lt;"&amp;4))-(RANK(E13,$B13:$AT13,0)+COUNTIFS($B13:$AT13,E13,$B$1:$AT$1,"&lt;"&amp;4))</f>
        <v>-28</v>
      </c>
      <c r="AY13">
        <f>(RANK(_calc_라운드기준!F13,_calc_라운드기준!$B13:$AT13,0)+COUNTIFS(_calc_라운드기준!$B13:$AT13,_calc_라운드기준!F13,$B$1:$AT$1,"&lt;"&amp;5))-(RANK(F13,$B13:$AT13,0)+COUNTIFS($B13:$AT13,F13,$B$1:$AT$1,"&lt;"&amp;5))</f>
        <v>-8</v>
      </c>
      <c r="AZ13">
        <f>(RANK(_calc_라운드기준!G13,_calc_라운드기준!$B13:$AT13,0)+COUNTIFS(_calc_라운드기준!$B13:$AT13,_calc_라운드기준!G13,$B$1:$AT$1,"&lt;"&amp;6))-(RANK(G13,$B13:$AT13,0)+COUNTIFS($B13:$AT13,G13,$B$1:$AT$1,"&lt;"&amp;6))</f>
        <v>23</v>
      </c>
      <c r="BA13">
        <f>(RANK(_calc_라운드기준!H13,_calc_라운드기준!$B13:$AT13,0)+COUNTIFS(_calc_라운드기준!$B13:$AT13,_calc_라운드기준!H13,$B$1:$AT$1,"&lt;"&amp;7))-(RANK(H13,$B13:$AT13,0)+COUNTIFS($B13:$AT13,H13,$B$1:$AT$1,"&lt;"&amp;7))</f>
        <v>35</v>
      </c>
      <c r="BB13">
        <f>(RANK(_calc_라운드기준!I13,_calc_라운드기준!$B13:$AT13,0)+COUNTIFS(_calc_라운드기준!$B13:$AT13,_calc_라운드기준!I13,$B$1:$AT$1,"&lt;"&amp;8))-(RANK(I13,$B13:$AT13,0)+COUNTIFS($B13:$AT13,I13,$B$1:$AT$1,"&lt;"&amp;8))</f>
        <v>-16</v>
      </c>
      <c r="BC13">
        <f>(RANK(_calc_라운드기준!J13,_calc_라운드기준!$B13:$AT13,0)+COUNTIFS(_calc_라운드기준!$B13:$AT13,_calc_라운드기준!J13,$B$1:$AT$1,"&lt;"&amp;9))-(RANK(J13,$B13:$AT13,0)+COUNTIFS($B13:$AT13,J13,$B$1:$AT$1,"&lt;"&amp;9))</f>
        <v>-20</v>
      </c>
      <c r="BD13">
        <f>(RANK(_calc_라운드기준!K13,_calc_라운드기준!$B13:$AT13,0)+COUNTIFS(_calc_라운드기준!$B13:$AT13,_calc_라운드기준!K13,$B$1:$AT$1,"&lt;"&amp;10))-(RANK(K13,$B13:$AT13,0)+COUNTIFS($B13:$AT13,K13,$B$1:$AT$1,"&lt;"&amp;10))</f>
        <v>-2</v>
      </c>
      <c r="BE13">
        <f>(RANK(_calc_라운드기준!L13,_calc_라운드기준!$B13:$AT13,0)+COUNTIFS(_calc_라운드기준!$B13:$AT13,_calc_라운드기준!L13,$B$1:$AT$1,"&lt;"&amp;11))-(RANK(L13,$B13:$AT13,0)+COUNTIFS($B13:$AT13,L13,$B$1:$AT$1,"&lt;"&amp;11))</f>
        <v>13</v>
      </c>
      <c r="BF13">
        <f>(RANK(_calc_라운드기준!M13,_calc_라운드기준!$B13:$AT13,0)+COUNTIFS(_calc_라운드기준!$B13:$AT13,_calc_라운드기준!M13,$B$1:$AT$1,"&lt;"&amp;12))-(RANK(M13,$B13:$AT13,0)+COUNTIFS($B13:$AT13,M13,$B$1:$AT$1,"&lt;"&amp;12))</f>
        <v>9</v>
      </c>
      <c r="BG13">
        <f>(RANK(_calc_라운드기준!N13,_calc_라운드기준!$B13:$AT13,0)+COUNTIFS(_calc_라운드기준!$B13:$AT13,_calc_라운드기준!N13,$B$1:$AT$1,"&lt;"&amp;13))-(RANK(N13,$B13:$AT13,0)+COUNTIFS($B13:$AT13,N13,$B$1:$AT$1,"&lt;"&amp;13))</f>
        <v>-1</v>
      </c>
      <c r="BH13">
        <f>(RANK(_calc_라운드기준!O13,_calc_라운드기준!$B13:$AT13,0)+COUNTIFS(_calc_라운드기준!$B13:$AT13,_calc_라운드기준!O13,$B$1:$AT$1,"&lt;"&amp;14))-(RANK(O13,$B13:$AT13,0)+COUNTIFS($B13:$AT13,O13,$B$1:$AT$1,"&lt;"&amp;14))</f>
        <v>17</v>
      </c>
      <c r="BI13">
        <f>(RANK(_calc_라운드기준!P13,_calc_라운드기준!$B13:$AT13,0)+COUNTIFS(_calc_라운드기준!$B13:$AT13,_calc_라운드기준!P13,$B$1:$AT$1,"&lt;"&amp;15))-(RANK(P13,$B13:$AT13,0)+COUNTIFS($B13:$AT13,P13,$B$1:$AT$1,"&lt;"&amp;15))</f>
        <v>-15</v>
      </c>
      <c r="BJ13">
        <f>(RANK(_calc_라운드기준!Q13,_calc_라운드기준!$B13:$AT13,0)+COUNTIFS(_calc_라운드기준!$B13:$AT13,_calc_라운드기준!Q13,$B$1:$AT$1,"&lt;"&amp;16))-(RANK(Q13,$B13:$AT13,0)+COUNTIFS($B13:$AT13,Q13,$B$1:$AT$1,"&lt;"&amp;16))</f>
        <v>-2</v>
      </c>
      <c r="BK13">
        <f>(RANK(_calc_라운드기준!R13,_calc_라운드기준!$B13:$AT13,0)+COUNTIFS(_calc_라운드기준!$B13:$AT13,_calc_라운드기준!R13,$B$1:$AT$1,"&lt;"&amp;17))-(RANK(R13,$B13:$AT13,0)+COUNTIFS($B13:$AT13,R13,$B$1:$AT$1,"&lt;"&amp;17))</f>
        <v>-16</v>
      </c>
      <c r="BL13">
        <f>(RANK(_calc_라운드기준!S13,_calc_라운드기준!$B13:$AT13,0)+COUNTIFS(_calc_라운드기준!$B13:$AT13,_calc_라운드기준!S13,$B$1:$AT$1,"&lt;"&amp;18))-(RANK(S13,$B13:$AT13,0)+COUNTIFS($B13:$AT13,S13,$B$1:$AT$1,"&lt;"&amp;18))</f>
        <v>0</v>
      </c>
      <c r="BM13">
        <f>(RANK(_calc_라운드기준!T13,_calc_라운드기준!$B13:$AT13,0)+COUNTIFS(_calc_라운드기준!$B13:$AT13,_calc_라운드기준!T13,$B$1:$AT$1,"&lt;"&amp;19))-(RANK(T13,$B13:$AT13,0)+COUNTIFS($B13:$AT13,T13,$B$1:$AT$1,"&lt;"&amp;19))</f>
        <v>4</v>
      </c>
      <c r="BN13">
        <f>(RANK(_calc_라운드기준!U13,_calc_라운드기준!$B13:$AT13,0)+COUNTIFS(_calc_라운드기준!$B13:$AT13,_calc_라운드기준!U13,$B$1:$AT$1,"&lt;"&amp;20))-(RANK(U13,$B13:$AT13,0)+COUNTIFS($B13:$AT13,U13,$B$1:$AT$1,"&lt;"&amp;20))</f>
        <v>13</v>
      </c>
      <c r="BO13">
        <f>(RANK(_calc_라운드기준!V13,_calc_라운드기준!$B13:$AT13,0)+COUNTIFS(_calc_라운드기준!$B13:$AT13,_calc_라운드기준!V13,$B$1:$AT$1,"&lt;"&amp;21))-(RANK(V13,$B13:$AT13,0)+COUNTIFS($B13:$AT13,V13,$B$1:$AT$1,"&lt;"&amp;21))</f>
        <v>25</v>
      </c>
      <c r="BP13">
        <f>(RANK(_calc_라운드기준!W13,_calc_라운드기준!$B13:$AT13,0)+COUNTIFS(_calc_라운드기준!$B13:$AT13,_calc_라운드기준!W13,$B$1:$AT$1,"&lt;"&amp;22))-(RANK(W13,$B13:$AT13,0)+COUNTIFS($B13:$AT13,W13,$B$1:$AT$1,"&lt;"&amp;22))</f>
        <v>-3</v>
      </c>
      <c r="BQ13">
        <f>(RANK(_calc_라운드기준!X13,_calc_라운드기준!$B13:$AT13,0)+COUNTIFS(_calc_라운드기준!$B13:$AT13,_calc_라운드기준!X13,$B$1:$AT$1,"&lt;"&amp;23))-(RANK(X13,$B13:$AT13,0)+COUNTIFS($B13:$AT13,X13,$B$1:$AT$1,"&lt;"&amp;23))</f>
        <v>-23</v>
      </c>
      <c r="BR13">
        <f>(RANK(_calc_라운드기준!Y13,_calc_라운드기준!$B13:$AT13,0)+COUNTIFS(_calc_라운드기준!$B13:$AT13,_calc_라운드기준!Y13,$B$1:$AT$1,"&lt;"&amp;24))-(RANK(Y13,$B13:$AT13,0)+COUNTIFS($B13:$AT13,Y13,$B$1:$AT$1,"&lt;"&amp;24))</f>
        <v>-7</v>
      </c>
      <c r="BS13">
        <f>(RANK(_calc_라운드기준!Z13,_calc_라운드기준!$B13:$AT13,0)+COUNTIFS(_calc_라운드기준!$B13:$AT13,_calc_라운드기준!Z13,$B$1:$AT$1,"&lt;"&amp;25))-(RANK(Z13,$B13:$AT13,0)+COUNTIFS($B13:$AT13,Z13,$B$1:$AT$1,"&lt;"&amp;25))</f>
        <v>-14</v>
      </c>
      <c r="BT13">
        <f>(RANK(_calc_라운드기준!AA13,_calc_라운드기준!$B13:$AT13,0)+COUNTIFS(_calc_라운드기준!$B13:$AT13,_calc_라운드기준!AA13,$B$1:$AT$1,"&lt;"&amp;26))-(RANK(AA13,$B13:$AT13,0)+COUNTIFS($B13:$AT13,AA13,$B$1:$AT$1,"&lt;"&amp;26))</f>
        <v>6</v>
      </c>
      <c r="BU13">
        <f>(RANK(_calc_라운드기준!AB13,_calc_라운드기준!$B13:$AT13,0)+COUNTIFS(_calc_라운드기준!$B13:$AT13,_calc_라운드기준!AB13,$B$1:$AT$1,"&lt;"&amp;27))-(RANK(AB13,$B13:$AT13,0)+COUNTIFS($B13:$AT13,AB13,$B$1:$AT$1,"&lt;"&amp;27))</f>
        <v>-7</v>
      </c>
      <c r="BV13">
        <f>(RANK(_calc_라운드기준!AC13,_calc_라운드기준!$B13:$AT13,0)+COUNTIFS(_calc_라운드기준!$B13:$AT13,_calc_라운드기준!AC13,$B$1:$AT$1,"&lt;"&amp;28))-(RANK(AC13,$B13:$AT13,0)+COUNTIFS($B13:$AT13,AC13,$B$1:$AT$1,"&lt;"&amp;28))</f>
        <v>-7</v>
      </c>
      <c r="BW13">
        <f>(RANK(_calc_라운드기준!AD13,_calc_라운드기준!$B13:$AT13,0)+COUNTIFS(_calc_라운드기준!$B13:$AT13,_calc_라운드기준!AD13,$B$1:$AT$1,"&lt;"&amp;29))-(RANK(AD13,$B13:$AT13,0)+COUNTIFS($B13:$AT13,AD13,$B$1:$AT$1,"&lt;"&amp;29))</f>
        <v>-17</v>
      </c>
      <c r="BX13">
        <f>(RANK(_calc_라운드기준!AE13,_calc_라운드기준!$B13:$AT13,0)+COUNTIFS(_calc_라운드기준!$B13:$AT13,_calc_라운드기준!AE13,$B$1:$AT$1,"&lt;"&amp;30))-(RANK(AE13,$B13:$AT13,0)+COUNTIFS($B13:$AT13,AE13,$B$1:$AT$1,"&lt;"&amp;30))</f>
        <v>18</v>
      </c>
      <c r="BY13">
        <f>(RANK(_calc_라운드기준!AF13,_calc_라운드기준!$B13:$AT13,0)+COUNTIFS(_calc_라운드기준!$B13:$AT13,_calc_라운드기준!AF13,$B$1:$AT$1,"&lt;"&amp;31))-(RANK(AF13,$B13:$AT13,0)+COUNTIFS($B13:$AT13,AF13,$B$1:$AT$1,"&lt;"&amp;31))</f>
        <v>-8</v>
      </c>
      <c r="BZ13">
        <f>(RANK(_calc_라운드기준!AG13,_calc_라운드기준!$B13:$AT13,0)+COUNTIFS(_calc_라운드기준!$B13:$AT13,_calc_라운드기준!AG13,$B$1:$AT$1,"&lt;"&amp;32))-(RANK(AG13,$B13:$AT13,0)+COUNTIFS($B13:$AT13,AG13,$B$1:$AT$1,"&lt;"&amp;32))</f>
        <v>5</v>
      </c>
      <c r="CA13">
        <f>(RANK(_calc_라운드기준!AH13,_calc_라운드기준!$B13:$AT13,0)+COUNTIFS(_calc_라운드기준!$B13:$AT13,_calc_라운드기준!AH13,$B$1:$AT$1,"&lt;"&amp;33))-(RANK(AH13,$B13:$AT13,0)+COUNTIFS($B13:$AT13,AH13,$B$1:$AT$1,"&lt;"&amp;33))</f>
        <v>19</v>
      </c>
      <c r="CB13">
        <f>(RANK(_calc_라운드기준!AI13,_calc_라운드기준!$B13:$AT13,0)+COUNTIFS(_calc_라운드기준!$B13:$AT13,_calc_라운드기준!AI13,$B$1:$AT$1,"&lt;"&amp;34))-(RANK(AI13,$B13:$AT13,0)+COUNTIFS($B13:$AT13,AI13,$B$1:$AT$1,"&lt;"&amp;34))</f>
        <v>16</v>
      </c>
      <c r="CC13">
        <f>(RANK(_calc_라운드기준!AJ13,_calc_라운드기준!$B13:$AT13,0)+COUNTIFS(_calc_라운드기준!$B13:$AT13,_calc_라운드기준!AJ13,$B$1:$AT$1,"&lt;"&amp;35))-(RANK(AJ13,$B13:$AT13,0)+COUNTIFS($B13:$AT13,AJ13,$B$1:$AT$1,"&lt;"&amp;35))</f>
        <v>18</v>
      </c>
      <c r="CD13">
        <f>(RANK(_calc_라운드기준!AK13,_calc_라운드기준!$B13:$AT13,0)+COUNTIFS(_calc_라운드기준!$B13:$AT13,_calc_라운드기준!AK13,$B$1:$AT$1,"&lt;"&amp;36))-(RANK(AK13,$B13:$AT13,0)+COUNTIFS($B13:$AT13,AK13,$B$1:$AT$1,"&lt;"&amp;36))</f>
        <v>-12</v>
      </c>
      <c r="CE13">
        <f>(RANK(_calc_라운드기준!AL13,_calc_라운드기준!$B13:$AT13,0)+COUNTIFS(_calc_라운드기준!$B13:$AT13,_calc_라운드기준!AL13,$B$1:$AT$1,"&lt;"&amp;37))-(RANK(AL13,$B13:$AT13,0)+COUNTIFS($B13:$AT13,AL13,$B$1:$AT$1,"&lt;"&amp;37))</f>
        <v>1</v>
      </c>
      <c r="CF13">
        <f>(RANK(_calc_라운드기준!AM13,_calc_라운드기준!$B13:$AT13,0)+COUNTIFS(_calc_라운드기준!$B13:$AT13,_calc_라운드기준!AM13,$B$1:$AT$1,"&lt;"&amp;38))-(RANK(AM13,$B13:$AT13,0)+COUNTIFS($B13:$AT13,AM13,$B$1:$AT$1,"&lt;"&amp;38))</f>
        <v>12</v>
      </c>
      <c r="CG13">
        <f>(RANK(_calc_라운드기준!AN13,_calc_라운드기준!$B13:$AT13,0)+COUNTIFS(_calc_라운드기준!$B13:$AT13,_calc_라운드기준!AN13,$B$1:$AT$1,"&lt;"&amp;39))-(RANK(AN13,$B13:$AT13,0)+COUNTIFS($B13:$AT13,AN13,$B$1:$AT$1,"&lt;"&amp;39))</f>
        <v>-11</v>
      </c>
      <c r="CH13">
        <f>(RANK(_calc_라운드기준!AO13,_calc_라운드기준!$B13:$AT13,0)+COUNTIFS(_calc_라운드기준!$B13:$AT13,_calc_라운드기준!AO13,$B$1:$AT$1,"&lt;"&amp;40))-(RANK(AO13,$B13:$AT13,0)+COUNTIFS($B13:$AT13,AO13,$B$1:$AT$1,"&lt;"&amp;40))</f>
        <v>24</v>
      </c>
      <c r="CI13">
        <f>(RANK(_calc_라운드기준!AP13,_calc_라운드기준!$B13:$AT13,0)+COUNTIFS(_calc_라운드기준!$B13:$AT13,_calc_라운드기준!AP13,$B$1:$AT$1,"&lt;"&amp;41))-(RANK(AP13,$B13:$AT13,0)+COUNTIFS($B13:$AT13,AP13,$B$1:$AT$1,"&lt;"&amp;41))</f>
        <v>-16</v>
      </c>
      <c r="CJ13">
        <f>(RANK(_calc_라운드기준!AQ13,_calc_라운드기준!$B13:$AT13,0)+COUNTIFS(_calc_라운드기준!$B13:$AT13,_calc_라운드기준!AQ13,$B$1:$AT$1,"&lt;"&amp;42))-(RANK(AQ13,$B13:$AT13,0)+COUNTIFS($B13:$AT13,AQ13,$B$1:$AT$1,"&lt;"&amp;42))</f>
        <v>-8</v>
      </c>
      <c r="CK13">
        <f>(RANK(_calc_라운드기준!AR13,_calc_라운드기준!$B13:$AT13,0)+COUNTIFS(_calc_라운드기준!$B13:$AT13,_calc_라운드기준!AR13,$B$1:$AT$1,"&lt;"&amp;43))-(RANK(AR13,$B13:$AT13,0)+COUNTIFS($B13:$AT13,AR13,$B$1:$AT$1,"&lt;"&amp;43))</f>
        <v>0</v>
      </c>
      <c r="CL13">
        <f>(RANK(_calc_라운드기준!AS13,_calc_라운드기준!$B13:$AT13,0)+COUNTIFS(_calc_라운드기준!$B13:$AT13,_calc_라운드기준!AS13,$B$1:$AT$1,"&lt;"&amp;44))-(RANK(AS13,$B13:$AT13,0)+COUNTIFS($B13:$AT13,AS13,$B$1:$AT$1,"&lt;"&amp;44))</f>
        <v>5</v>
      </c>
      <c r="CM13">
        <f>(RANK(_calc_라운드기준!AT13,_calc_라운드기준!$B13:$AT13,0)+COUNTIFS(_calc_라운드기준!$B13:$AT13,_calc_라운드기준!AT13,$B$1:$AT$1,"&lt;"&amp;45))-(RANK(AT13,$B13:$AT13,0)+COUNTIFS($B13:$AT13,AT13,$B$1:$AT$1,"&lt;"&amp;45))</f>
        <v>8</v>
      </c>
      <c r="CN13">
        <f t="shared" si="0"/>
        <v>44</v>
      </c>
      <c r="CO13">
        <f t="shared" si="1"/>
        <v>33</v>
      </c>
      <c r="CP13">
        <f t="shared" si="2"/>
        <v>15</v>
      </c>
      <c r="CQ13">
        <f t="shared" si="3"/>
        <v>45</v>
      </c>
      <c r="CR13">
        <f t="shared" si="4"/>
        <v>30</v>
      </c>
      <c r="CS13">
        <f t="shared" si="5"/>
        <v>4</v>
      </c>
      <c r="CT13">
        <f t="shared" si="6"/>
        <v>1</v>
      </c>
      <c r="CU13">
        <f t="shared" si="7"/>
        <v>38</v>
      </c>
      <c r="CV13">
        <f t="shared" si="8"/>
        <v>42</v>
      </c>
      <c r="CW13">
        <f t="shared" si="9"/>
        <v>24</v>
      </c>
      <c r="CX13">
        <f t="shared" si="10"/>
        <v>10</v>
      </c>
      <c r="CY13">
        <f t="shared" si="11"/>
        <v>13</v>
      </c>
      <c r="CZ13">
        <f t="shared" si="12"/>
        <v>23</v>
      </c>
      <c r="DA13">
        <f t="shared" si="13"/>
        <v>8</v>
      </c>
      <c r="DB13">
        <f t="shared" si="14"/>
        <v>37</v>
      </c>
      <c r="DC13">
        <f t="shared" si="15"/>
        <v>25</v>
      </c>
      <c r="DD13">
        <f t="shared" si="16"/>
        <v>39</v>
      </c>
      <c r="DE13">
        <f t="shared" si="17"/>
        <v>21</v>
      </c>
      <c r="DF13">
        <f t="shared" si="18"/>
        <v>19</v>
      </c>
      <c r="DG13">
        <f t="shared" si="19"/>
        <v>11</v>
      </c>
      <c r="DH13">
        <f t="shared" si="20"/>
        <v>2</v>
      </c>
      <c r="DI13">
        <f t="shared" si="21"/>
        <v>26</v>
      </c>
      <c r="DJ13">
        <f t="shared" si="22"/>
        <v>43</v>
      </c>
      <c r="DK13">
        <f t="shared" si="23"/>
        <v>27</v>
      </c>
      <c r="DL13">
        <f t="shared" si="24"/>
        <v>36</v>
      </c>
      <c r="DM13">
        <f t="shared" si="25"/>
        <v>16</v>
      </c>
      <c r="DN13">
        <f t="shared" si="26"/>
        <v>28</v>
      </c>
      <c r="DO13">
        <f t="shared" si="27"/>
        <v>29</v>
      </c>
      <c r="DP13">
        <f t="shared" si="28"/>
        <v>41</v>
      </c>
      <c r="DQ13">
        <f t="shared" si="29"/>
        <v>6</v>
      </c>
      <c r="DR13">
        <f t="shared" si="30"/>
        <v>31</v>
      </c>
      <c r="DS13">
        <f t="shared" si="31"/>
        <v>17</v>
      </c>
      <c r="DT13">
        <f t="shared" si="32"/>
        <v>5</v>
      </c>
      <c r="DU13">
        <f t="shared" si="33"/>
        <v>9</v>
      </c>
      <c r="DV13">
        <f t="shared" si="34"/>
        <v>7</v>
      </c>
      <c r="DW13">
        <f t="shared" si="35"/>
        <v>35</v>
      </c>
      <c r="DX13">
        <f t="shared" si="36"/>
        <v>20</v>
      </c>
      <c r="DY13">
        <f t="shared" si="37"/>
        <v>12</v>
      </c>
      <c r="DZ13">
        <f t="shared" si="38"/>
        <v>34</v>
      </c>
      <c r="EA13">
        <f t="shared" si="39"/>
        <v>3</v>
      </c>
      <c r="EB13">
        <f t="shared" si="40"/>
        <v>40</v>
      </c>
      <c r="EC13">
        <f t="shared" si="41"/>
        <v>32</v>
      </c>
      <c r="ED13">
        <f t="shared" si="42"/>
        <v>22</v>
      </c>
      <c r="EE13">
        <f t="shared" si="43"/>
        <v>18</v>
      </c>
      <c r="EF13">
        <f t="shared" si="44"/>
        <v>14</v>
      </c>
    </row>
    <row r="14" spans="1:136" ht="16.5" customHeight="1">
      <c r="A14">
        <f>_calc_라운드기준!A14</f>
        <v>1232</v>
      </c>
      <c r="B14">
        <f>INDEX(_calc_누적빈도!B:B,$A14)-INDEX(_calc_누적빈도!B:B,$A14-기준200회_후보!$B$1)</f>
        <v>24</v>
      </c>
      <c r="C14">
        <f>INDEX(_calc_누적빈도!C:C,$A14)-INDEX(_calc_누적빈도!C:C,$A14-기준200회_후보!$B$1)</f>
        <v>17</v>
      </c>
      <c r="D14">
        <f>INDEX(_calc_누적빈도!D:D,$A14)-INDEX(_calc_누적빈도!D:D,$A14-기준200회_후보!$B$1)</f>
        <v>36</v>
      </c>
      <c r="E14">
        <f>INDEX(_calc_누적빈도!E:E,$A14)-INDEX(_calc_누적빈도!E:E,$A14-기준200회_후보!$B$1)</f>
        <v>22</v>
      </c>
      <c r="F14">
        <f>INDEX(_calc_누적빈도!F:F,$A14)-INDEX(_calc_누적빈도!F:F,$A14-기준200회_후보!$B$1)</f>
        <v>18</v>
      </c>
      <c r="G14">
        <f>INDEX(_calc_누적빈도!G:G,$A14)-INDEX(_calc_누적빈도!G:G,$A14-기준200회_후보!$B$1)</f>
        <v>37</v>
      </c>
      <c r="H14">
        <f>INDEX(_calc_누적빈도!H:H,$A14)-INDEX(_calc_누적빈도!H:H,$A14-기준200회_후보!$B$1)</f>
        <v>33</v>
      </c>
      <c r="I14">
        <f>INDEX(_calc_누적빈도!I:I,$A14)-INDEX(_calc_누적빈도!I:I,$A14-기준200회_후보!$B$1)</f>
        <v>23</v>
      </c>
      <c r="J14">
        <f>INDEX(_calc_누적빈도!J:J,$A14)-INDEX(_calc_누적빈도!J:J,$A14-기준200회_후보!$B$1)</f>
        <v>25</v>
      </c>
      <c r="K14">
        <f>INDEX(_calc_누적빈도!K:K,$A14)-INDEX(_calc_누적빈도!K:K,$A14-기준200회_후보!$B$1)</f>
        <v>21</v>
      </c>
      <c r="L14">
        <f>INDEX(_calc_누적빈도!L:L,$A14)-INDEX(_calc_누적빈도!L:L,$A14-기준200회_후보!$B$1)</f>
        <v>24</v>
      </c>
      <c r="M14">
        <f>INDEX(_calc_누적빈도!M:M,$A14)-INDEX(_calc_누적빈도!M:M,$A14-기준200회_후보!$B$1)</f>
        <v>28</v>
      </c>
      <c r="N14">
        <f>INDEX(_calc_누적빈도!N:N,$A14)-INDEX(_calc_누적빈도!N:N,$A14-기준200회_후보!$B$1)</f>
        <v>31</v>
      </c>
      <c r="O14">
        <f>INDEX(_calc_누적빈도!O:O,$A14)-INDEX(_calc_누적빈도!O:O,$A14-기준200회_후보!$B$1)</f>
        <v>26</v>
      </c>
      <c r="P14">
        <f>INDEX(_calc_누적빈도!P:P,$A14)-INDEX(_calc_누적빈도!P:P,$A14-기준200회_후보!$B$1)</f>
        <v>27</v>
      </c>
      <c r="Q14">
        <f>INDEX(_calc_누적빈도!Q:Q,$A14)-INDEX(_calc_누적빈도!Q:Q,$A14-기준200회_후보!$B$1)</f>
        <v>33</v>
      </c>
      <c r="R14">
        <f>INDEX(_calc_누적빈도!R:R,$A14)-INDEX(_calc_누적빈도!R:R,$A14-기준200회_후보!$B$1)</f>
        <v>23</v>
      </c>
      <c r="S14">
        <f>INDEX(_calc_누적빈도!S:S,$A14)-INDEX(_calc_누적빈도!S:S,$A14-기준200회_후보!$B$1)</f>
        <v>22</v>
      </c>
      <c r="T14">
        <f>INDEX(_calc_누적빈도!T:T,$A14)-INDEX(_calc_누적빈도!T:T,$A14-기준200회_후보!$B$1)</f>
        <v>33</v>
      </c>
      <c r="U14">
        <f>INDEX(_calc_누적빈도!U:U,$A14)-INDEX(_calc_누적빈도!U:U,$A14-기준200회_후보!$B$1)</f>
        <v>26</v>
      </c>
      <c r="V14">
        <f>INDEX(_calc_누적빈도!V:V,$A14)-INDEX(_calc_누적빈도!V:V,$A14-기준200회_후보!$B$1)</f>
        <v>28</v>
      </c>
      <c r="W14">
        <f>INDEX(_calc_누적빈도!W:W,$A14)-INDEX(_calc_누적빈도!W:W,$A14-기준200회_후보!$B$1)</f>
        <v>26</v>
      </c>
      <c r="X14">
        <f>INDEX(_calc_누적빈도!X:X,$A14)-INDEX(_calc_누적빈도!X:X,$A14-기준200회_후보!$B$1)</f>
        <v>23</v>
      </c>
      <c r="Y14">
        <f>INDEX(_calc_누적빈도!Y:Y,$A14)-INDEX(_calc_누적빈도!Y:Y,$A14-기준200회_후보!$B$1)</f>
        <v>27</v>
      </c>
      <c r="Z14">
        <f>INDEX(_calc_누적빈도!Z:Z,$A14)-INDEX(_calc_누적빈도!Z:Z,$A14-기준200회_후보!$B$1)</f>
        <v>19</v>
      </c>
      <c r="AA14">
        <f>INDEX(_calc_누적빈도!AA:AA,$A14)-INDEX(_calc_누적빈도!AA:AA,$A14-기준200회_후보!$B$1)</f>
        <v>29</v>
      </c>
      <c r="AB14">
        <f>INDEX(_calc_누적빈도!AB:AB,$A14)-INDEX(_calc_누적빈도!AB:AB,$A14-기준200회_후보!$B$1)</f>
        <v>32</v>
      </c>
      <c r="AC14">
        <f>INDEX(_calc_누적빈도!AC:AC,$A14)-INDEX(_calc_누적빈도!AC:AC,$A14-기준200회_후보!$B$1)</f>
        <v>32</v>
      </c>
      <c r="AD14">
        <f>INDEX(_calc_누적빈도!AD:AD,$A14)-INDEX(_calc_누적빈도!AD:AD,$A14-기준200회_후보!$B$1)</f>
        <v>24</v>
      </c>
      <c r="AE14">
        <f>INDEX(_calc_누적빈도!AE:AE,$A14)-INDEX(_calc_누적빈도!AE:AE,$A14-기준200회_후보!$B$1)</f>
        <v>34</v>
      </c>
      <c r="AF14">
        <f>INDEX(_calc_누적빈도!AF:AF,$A14)-INDEX(_calc_누적빈도!AF:AF,$A14-기준200회_후보!$B$1)</f>
        <v>30</v>
      </c>
      <c r="AG14">
        <f>INDEX(_calc_누적빈도!AG:AG,$A14)-INDEX(_calc_누적빈도!AG:AG,$A14-기준200회_후보!$B$1)</f>
        <v>27</v>
      </c>
      <c r="AH14">
        <f>INDEX(_calc_누적빈도!AH:AH,$A14)-INDEX(_calc_누적빈도!AH:AH,$A14-기준200회_후보!$B$1)</f>
        <v>32</v>
      </c>
      <c r="AI14">
        <f>INDEX(_calc_누적빈도!AI:AI,$A14)-INDEX(_calc_누적빈도!AI:AI,$A14-기준200회_후보!$B$1)</f>
        <v>26</v>
      </c>
      <c r="AJ14">
        <f>INDEX(_calc_누적빈도!AJ:AJ,$A14)-INDEX(_calc_누적빈도!AJ:AJ,$A14-기준200회_후보!$B$1)</f>
        <v>31</v>
      </c>
      <c r="AK14">
        <f>INDEX(_calc_누적빈도!AK:AK,$A14)-INDEX(_calc_누적빈도!AK:AK,$A14-기준200회_후보!$B$1)</f>
        <v>26</v>
      </c>
      <c r="AL14">
        <f>INDEX(_calc_누적빈도!AL:AL,$A14)-INDEX(_calc_누적빈도!AL:AL,$A14-기준200회_후보!$B$1)</f>
        <v>28</v>
      </c>
      <c r="AM14">
        <f>INDEX(_calc_누적빈도!AM:AM,$A14)-INDEX(_calc_누적빈도!AM:AM,$A14-기준200회_후보!$B$1)</f>
        <v>34</v>
      </c>
      <c r="AN14">
        <f>INDEX(_calc_누적빈도!AN:AN,$A14)-INDEX(_calc_누적빈도!AN:AN,$A14-기준200회_후보!$B$1)</f>
        <v>19</v>
      </c>
      <c r="AO14">
        <f>INDEX(_calc_누적빈도!AO:AO,$A14)-INDEX(_calc_누적빈도!AO:AO,$A14-기준200회_후보!$B$1)</f>
        <v>29</v>
      </c>
      <c r="AP14">
        <f>INDEX(_calc_누적빈도!AP:AP,$A14)-INDEX(_calc_누적빈도!AP:AP,$A14-기준200회_후보!$B$1)</f>
        <v>21</v>
      </c>
      <c r="AQ14">
        <f>INDEX(_calc_누적빈도!AQ:AQ,$A14)-INDEX(_calc_누적빈도!AQ:AQ,$A14-기준200회_후보!$B$1)</f>
        <v>22</v>
      </c>
      <c r="AR14">
        <f>INDEX(_calc_누적빈도!AR:AR,$A14)-INDEX(_calc_누적빈도!AR:AR,$A14-기준200회_후보!$B$1)</f>
        <v>17</v>
      </c>
      <c r="AS14">
        <f>INDEX(_calc_누적빈도!AS:AS,$A14)-INDEX(_calc_누적빈도!AS:AS,$A14-기준200회_후보!$B$1)</f>
        <v>26</v>
      </c>
      <c r="AT14">
        <f>INDEX(_calc_누적빈도!AT:AT,$A14)-INDEX(_calc_누적빈도!AT:AT,$A14-기준200회_후보!$B$1)</f>
        <v>29</v>
      </c>
      <c r="AU14">
        <f>(RANK(_calc_라운드기준!B14,_calc_라운드기준!$B14:$AT14,0)+COUNTIFS(_calc_라운드기준!$B14:$AT14,_calc_라운드기준!B14,$B$1:$AT$1,"&lt;"&amp;1))-(RANK(B14,$B14:$AT14,0)+COUNTIFS($B14:$AT14,B14,$B$1:$AT$1,"&lt;"&amp;1))</f>
        <v>-25</v>
      </c>
      <c r="AV14">
        <f>(RANK(_calc_라운드기준!C14,_calc_라운드기준!$B14:$AT14,0)+COUNTIFS(_calc_라운드기준!$B14:$AT14,_calc_라운드기준!C14,$B$1:$AT$1,"&lt;"&amp;2))-(RANK(C14,$B14:$AT14,0)+COUNTIFS($B14:$AT14,C14,$B$1:$AT$1,"&lt;"&amp;2))</f>
        <v>-11</v>
      </c>
      <c r="AW14">
        <f>(RANK(_calc_라운드기준!D14,_calc_라운드기준!$B14:$AT14,0)+COUNTIFS(_calc_라운드기준!$B14:$AT14,_calc_라운드기준!D14,$B$1:$AT$1,"&lt;"&amp;3))-(RANK(D14,$B14:$AT14,0)+COUNTIFS($B14:$AT14,D14,$B$1:$AT$1,"&lt;"&amp;3))</f>
        <v>6</v>
      </c>
      <c r="AX14">
        <f>(RANK(_calc_라운드기준!E14,_calc_라운드기준!$B14:$AT14,0)+COUNTIFS(_calc_라운드기준!$B14:$AT14,_calc_라운드기준!E14,$B$1:$AT$1,"&lt;"&amp;4))-(RANK(E14,$B14:$AT14,0)+COUNTIFS($B14:$AT14,E14,$B$1:$AT$1,"&lt;"&amp;4))</f>
        <v>-27</v>
      </c>
      <c r="AY14">
        <f>(RANK(_calc_라운드기준!F14,_calc_라운드기준!$B14:$AT14,0)+COUNTIFS(_calc_라운드기준!$B14:$AT14,_calc_라운드기준!F14,$B$1:$AT$1,"&lt;"&amp;5))-(RANK(F14,$B14:$AT14,0)+COUNTIFS($B14:$AT14,F14,$B$1:$AT$1,"&lt;"&amp;5))</f>
        <v>-9</v>
      </c>
      <c r="AZ14">
        <f>(RANK(_calc_라운드기준!G14,_calc_라운드기준!$B14:$AT14,0)+COUNTIFS(_calc_라운드기준!$B14:$AT14,_calc_라운드기준!G14,$B$1:$AT$1,"&lt;"&amp;6))-(RANK(G14,$B14:$AT14,0)+COUNTIFS($B14:$AT14,G14,$B$1:$AT$1,"&lt;"&amp;6))</f>
        <v>24</v>
      </c>
      <c r="BA14">
        <f>(RANK(_calc_라운드기준!H14,_calc_라운드기준!$B14:$AT14,0)+COUNTIFS(_calc_라운드기준!$B14:$AT14,_calc_라운드기준!H14,$B$1:$AT$1,"&lt;"&amp;7))-(RANK(H14,$B14:$AT14,0)+COUNTIFS($B14:$AT14,H14,$B$1:$AT$1,"&lt;"&amp;7))</f>
        <v>35</v>
      </c>
      <c r="BB14">
        <f>(RANK(_calc_라운드기준!I14,_calc_라운드기준!$B14:$AT14,0)+COUNTIFS(_calc_라운드기준!$B14:$AT14,_calc_라운드기준!I14,$B$1:$AT$1,"&lt;"&amp;8))-(RANK(I14,$B14:$AT14,0)+COUNTIFS($B14:$AT14,I14,$B$1:$AT$1,"&lt;"&amp;8))</f>
        <v>-19</v>
      </c>
      <c r="BC14">
        <f>(RANK(_calc_라운드기준!J14,_calc_라운드기준!$B14:$AT14,0)+COUNTIFS(_calc_라운드기준!$B14:$AT14,_calc_라운드기준!J14,$B$1:$AT$1,"&lt;"&amp;9))-(RANK(J14,$B14:$AT14,0)+COUNTIFS($B14:$AT14,J14,$B$1:$AT$1,"&lt;"&amp;9))</f>
        <v>-19</v>
      </c>
      <c r="BD14">
        <f>(RANK(_calc_라운드기준!K14,_calc_라운드기준!$B14:$AT14,0)+COUNTIFS(_calc_라운드기준!$B14:$AT14,_calc_라운드기준!K14,$B$1:$AT$1,"&lt;"&amp;10))-(RANK(K14,$B14:$AT14,0)+COUNTIFS($B14:$AT14,K14,$B$1:$AT$1,"&lt;"&amp;10))</f>
        <v>-4</v>
      </c>
      <c r="BE14">
        <f>(RANK(_calc_라운드기준!L14,_calc_라운드기준!$B14:$AT14,0)+COUNTIFS(_calc_라운드기준!$B14:$AT14,_calc_라운드기준!L14,$B$1:$AT$1,"&lt;"&amp;11))-(RANK(L14,$B14:$AT14,0)+COUNTIFS($B14:$AT14,L14,$B$1:$AT$1,"&lt;"&amp;11))</f>
        <v>13</v>
      </c>
      <c r="BF14">
        <f>(RANK(_calc_라운드기준!M14,_calc_라운드기준!$B14:$AT14,0)+COUNTIFS(_calc_라운드기준!$B14:$AT14,_calc_라운드기준!M14,$B$1:$AT$1,"&lt;"&amp;12))-(RANK(M14,$B14:$AT14,0)+COUNTIFS($B14:$AT14,M14,$B$1:$AT$1,"&lt;"&amp;12))</f>
        <v>19</v>
      </c>
      <c r="BG14">
        <f>(RANK(_calc_라운드기준!N14,_calc_라운드기준!$B14:$AT14,0)+COUNTIFS(_calc_라운드기준!$B14:$AT14,_calc_라운드기준!N14,$B$1:$AT$1,"&lt;"&amp;13))-(RANK(N14,$B14:$AT14,0)+COUNTIFS($B14:$AT14,N14,$B$1:$AT$1,"&lt;"&amp;13))</f>
        <v>-5</v>
      </c>
      <c r="BH14">
        <f>(RANK(_calc_라운드기준!O14,_calc_라운드기준!$B14:$AT14,0)+COUNTIFS(_calc_라운드기준!$B14:$AT14,_calc_라운드기준!O14,$B$1:$AT$1,"&lt;"&amp;14))-(RANK(O14,$B14:$AT14,0)+COUNTIFS($B14:$AT14,O14,$B$1:$AT$1,"&lt;"&amp;14))</f>
        <v>18</v>
      </c>
      <c r="BI14">
        <f>(RANK(_calc_라운드기준!P14,_calc_라운드기준!$B14:$AT14,0)+COUNTIFS(_calc_라운드기준!$B14:$AT14,_calc_라운드기준!P14,$B$1:$AT$1,"&lt;"&amp;15))-(RANK(P14,$B14:$AT14,0)+COUNTIFS($B14:$AT14,P14,$B$1:$AT$1,"&lt;"&amp;15))</f>
        <v>-13</v>
      </c>
      <c r="BJ14">
        <f>(RANK(_calc_라운드기준!Q14,_calc_라운드기준!$B14:$AT14,0)+COUNTIFS(_calc_라운드기준!$B14:$AT14,_calc_라운드기준!Q14,$B$1:$AT$1,"&lt;"&amp;16))-(RANK(Q14,$B14:$AT14,0)+COUNTIFS($B14:$AT14,Q14,$B$1:$AT$1,"&lt;"&amp;16))</f>
        <v>-3</v>
      </c>
      <c r="BK14">
        <f>(RANK(_calc_라운드기준!R14,_calc_라운드기준!$B14:$AT14,0)+COUNTIFS(_calc_라운드기준!$B14:$AT14,_calc_라운드기준!R14,$B$1:$AT$1,"&lt;"&amp;17))-(RANK(R14,$B14:$AT14,0)+COUNTIFS($B14:$AT14,R14,$B$1:$AT$1,"&lt;"&amp;17))</f>
        <v>-19</v>
      </c>
      <c r="BL14">
        <f>(RANK(_calc_라운드기준!S14,_calc_라운드기준!$B14:$AT14,0)+COUNTIFS(_calc_라운드기준!$B14:$AT14,_calc_라운드기준!S14,$B$1:$AT$1,"&lt;"&amp;18))-(RANK(S14,$B14:$AT14,0)+COUNTIFS($B14:$AT14,S14,$B$1:$AT$1,"&lt;"&amp;18))</f>
        <v>0</v>
      </c>
      <c r="BM14">
        <f>(RANK(_calc_라운드기준!T14,_calc_라운드기준!$B14:$AT14,0)+COUNTIFS(_calc_라운드기준!$B14:$AT14,_calc_라운드기준!T14,$B$1:$AT$1,"&lt;"&amp;19))-(RANK(T14,$B14:$AT14,0)+COUNTIFS($B14:$AT14,T14,$B$1:$AT$1,"&lt;"&amp;19))</f>
        <v>9</v>
      </c>
      <c r="BN14">
        <f>(RANK(_calc_라운드기준!U14,_calc_라운드기준!$B14:$AT14,0)+COUNTIFS(_calc_라운드기준!$B14:$AT14,_calc_라운드기준!U14,$B$1:$AT$1,"&lt;"&amp;20))-(RANK(U14,$B14:$AT14,0)+COUNTIFS($B14:$AT14,U14,$B$1:$AT$1,"&lt;"&amp;20))</f>
        <v>14</v>
      </c>
      <c r="BO14">
        <f>(RANK(_calc_라운드기준!V14,_calc_라운드기준!$B14:$AT14,0)+COUNTIFS(_calc_라운드기준!$B14:$AT14,_calc_라운드기준!V14,$B$1:$AT$1,"&lt;"&amp;21))-(RANK(V14,$B14:$AT14,0)+COUNTIFS($B14:$AT14,V14,$B$1:$AT$1,"&lt;"&amp;21))</f>
        <v>24</v>
      </c>
      <c r="BP14">
        <f>(RANK(_calc_라운드기준!W14,_calc_라운드기준!$B14:$AT14,0)+COUNTIFS(_calc_라운드기준!$B14:$AT14,_calc_라운드기준!W14,$B$1:$AT$1,"&lt;"&amp;22))-(RANK(W14,$B14:$AT14,0)+COUNTIFS($B14:$AT14,W14,$B$1:$AT$1,"&lt;"&amp;22))</f>
        <v>1</v>
      </c>
      <c r="BQ14">
        <f>(RANK(_calc_라운드기준!X14,_calc_라운드기준!$B14:$AT14,0)+COUNTIFS(_calc_라운드기준!$B14:$AT14,_calc_라운드기준!X14,$B$1:$AT$1,"&lt;"&amp;23))-(RANK(X14,$B14:$AT14,0)+COUNTIFS($B14:$AT14,X14,$B$1:$AT$1,"&lt;"&amp;23))</f>
        <v>-24</v>
      </c>
      <c r="BR14">
        <f>(RANK(_calc_라운드기준!Y14,_calc_라운드기준!$B14:$AT14,0)+COUNTIFS(_calc_라운드기준!$B14:$AT14,_calc_라운드기준!Y14,$B$1:$AT$1,"&lt;"&amp;24))-(RANK(Y14,$B14:$AT14,0)+COUNTIFS($B14:$AT14,Y14,$B$1:$AT$1,"&lt;"&amp;24))</f>
        <v>-4</v>
      </c>
      <c r="BS14">
        <f>(RANK(_calc_라운드기준!Z14,_calc_라운드기준!$B14:$AT14,0)+COUNTIFS(_calc_라운드기준!$B14:$AT14,_calc_라운드기준!Z14,$B$1:$AT$1,"&lt;"&amp;25))-(RANK(Z14,$B14:$AT14,0)+COUNTIFS($B14:$AT14,Z14,$B$1:$AT$1,"&lt;"&amp;25))</f>
        <v>-23</v>
      </c>
      <c r="BT14">
        <f>(RANK(_calc_라운드기준!AA14,_calc_라운드기준!$B14:$AT14,0)+COUNTIFS(_calc_라운드기준!$B14:$AT14,_calc_라운드기준!AA14,$B$1:$AT$1,"&lt;"&amp;26))-(RANK(AA14,$B14:$AT14,0)+COUNTIFS($B14:$AT14,AA14,$B$1:$AT$1,"&lt;"&amp;26))</f>
        <v>5</v>
      </c>
      <c r="BU14">
        <f>(RANK(_calc_라운드기준!AB14,_calc_라운드기준!$B14:$AT14,0)+COUNTIFS(_calc_라운드기준!$B14:$AT14,_calc_라운드기준!AB14,$B$1:$AT$1,"&lt;"&amp;27))-(RANK(AB14,$B14:$AT14,0)+COUNTIFS($B14:$AT14,AB14,$B$1:$AT$1,"&lt;"&amp;27))</f>
        <v>-7</v>
      </c>
      <c r="BV14">
        <f>(RANK(_calc_라운드기준!AC14,_calc_라운드기준!$B14:$AT14,0)+COUNTIFS(_calc_라운드기준!$B14:$AT14,_calc_라운드기준!AC14,$B$1:$AT$1,"&lt;"&amp;28))-(RANK(AC14,$B14:$AT14,0)+COUNTIFS($B14:$AT14,AC14,$B$1:$AT$1,"&lt;"&amp;28))</f>
        <v>-7</v>
      </c>
      <c r="BW14">
        <f>(RANK(_calc_라운드기준!AD14,_calc_라운드기준!$B14:$AT14,0)+COUNTIFS(_calc_라운드기준!$B14:$AT14,_calc_라운드기준!AD14,$B$1:$AT$1,"&lt;"&amp;29))-(RANK(AD14,$B14:$AT14,0)+COUNTIFS($B14:$AT14,AD14,$B$1:$AT$1,"&lt;"&amp;29))</f>
        <v>-20</v>
      </c>
      <c r="BX14">
        <f>(RANK(_calc_라운드기준!AE14,_calc_라운드기준!$B14:$AT14,0)+COUNTIFS(_calc_라운드기준!$B14:$AT14,_calc_라운드기준!AE14,$B$1:$AT$1,"&lt;"&amp;30))-(RANK(AE14,$B14:$AT14,0)+COUNTIFS($B14:$AT14,AE14,$B$1:$AT$1,"&lt;"&amp;30))</f>
        <v>17</v>
      </c>
      <c r="BY14">
        <f>(RANK(_calc_라운드기준!AF14,_calc_라운드기준!$B14:$AT14,0)+COUNTIFS(_calc_라운드기준!$B14:$AT14,_calc_라운드기준!AF14,$B$1:$AT$1,"&lt;"&amp;31))-(RANK(AF14,$B14:$AT14,0)+COUNTIFS($B14:$AT14,AF14,$B$1:$AT$1,"&lt;"&amp;31))</f>
        <v>-9</v>
      </c>
      <c r="BZ14">
        <f>(RANK(_calc_라운드기준!AG14,_calc_라운드기준!$B14:$AT14,0)+COUNTIFS(_calc_라운드기준!$B14:$AT14,_calc_라운드기준!AG14,$B$1:$AT$1,"&lt;"&amp;32))-(RANK(AG14,$B14:$AT14,0)+COUNTIFS($B14:$AT14,AG14,$B$1:$AT$1,"&lt;"&amp;32))</f>
        <v>5</v>
      </c>
      <c r="CA14">
        <f>(RANK(_calc_라운드기준!AH14,_calc_라운드기준!$B14:$AT14,0)+COUNTIFS(_calc_라운드기준!$B14:$AT14,_calc_라운드기준!AH14,$B$1:$AT$1,"&lt;"&amp;33))-(RANK(AH14,$B14:$AT14,0)+COUNTIFS($B14:$AT14,AH14,$B$1:$AT$1,"&lt;"&amp;33))</f>
        <v>18</v>
      </c>
      <c r="CB14">
        <f>(RANK(_calc_라운드기준!AI14,_calc_라운드기준!$B14:$AT14,0)+COUNTIFS(_calc_라운드기준!$B14:$AT14,_calc_라운드기준!AI14,$B$1:$AT$1,"&lt;"&amp;34))-(RANK(AI14,$B14:$AT14,0)+COUNTIFS($B14:$AT14,AI14,$B$1:$AT$1,"&lt;"&amp;34))</f>
        <v>17</v>
      </c>
      <c r="CC14">
        <f>(RANK(_calc_라운드기준!AJ14,_calc_라운드기준!$B14:$AT14,0)+COUNTIFS(_calc_라운드기준!$B14:$AT14,_calc_라운드기준!AJ14,$B$1:$AT$1,"&lt;"&amp;35))-(RANK(AJ14,$B14:$AT14,0)+COUNTIFS($B14:$AT14,AJ14,$B$1:$AT$1,"&lt;"&amp;35))</f>
        <v>17</v>
      </c>
      <c r="CD14">
        <f>(RANK(_calc_라운드기준!AK14,_calc_라운드기준!$B14:$AT14,0)+COUNTIFS(_calc_라운드기준!$B14:$AT14,_calc_라운드기준!AK14,$B$1:$AT$1,"&lt;"&amp;36))-(RANK(AK14,$B14:$AT14,0)+COUNTIFS($B14:$AT14,AK14,$B$1:$AT$1,"&lt;"&amp;36))</f>
        <v>-6</v>
      </c>
      <c r="CE14">
        <f>(RANK(_calc_라운드기준!AL14,_calc_라운드기준!$B14:$AT14,0)+COUNTIFS(_calc_라운드기준!$B14:$AT14,_calc_라운드기준!AL14,$B$1:$AT$1,"&lt;"&amp;37))-(RANK(AL14,$B14:$AT14,0)+COUNTIFS($B14:$AT14,AL14,$B$1:$AT$1,"&lt;"&amp;37))</f>
        <v>3</v>
      </c>
      <c r="CF14">
        <f>(RANK(_calc_라운드기준!AM14,_calc_라운드기준!$B14:$AT14,0)+COUNTIFS(_calc_라운드기준!$B14:$AT14,_calc_라운드기준!AM14,$B$1:$AT$1,"&lt;"&amp;38))-(RANK(AM14,$B14:$AT14,0)+COUNTIFS($B14:$AT14,AM14,$B$1:$AT$1,"&lt;"&amp;38))</f>
        <v>9</v>
      </c>
      <c r="CG14">
        <f>(RANK(_calc_라운드기준!AN14,_calc_라운드기준!$B14:$AT14,0)+COUNTIFS(_calc_라운드기준!$B14:$AT14,_calc_라운드기준!AN14,$B$1:$AT$1,"&lt;"&amp;39))-(RANK(AN14,$B14:$AT14,0)+COUNTIFS($B14:$AT14,AN14,$B$1:$AT$1,"&lt;"&amp;39))</f>
        <v>-12</v>
      </c>
      <c r="CH14">
        <f>(RANK(_calc_라운드기준!AO14,_calc_라운드기준!$B14:$AT14,0)+COUNTIFS(_calc_라운드기준!$B14:$AT14,_calc_라운드기준!AO14,$B$1:$AT$1,"&lt;"&amp;40))-(RANK(AO14,$B14:$AT14,0)+COUNTIFS($B14:$AT14,AO14,$B$1:$AT$1,"&lt;"&amp;40))</f>
        <v>24</v>
      </c>
      <c r="CI14">
        <f>(RANK(_calc_라운드기준!AP14,_calc_라운드기준!$B14:$AT14,0)+COUNTIFS(_calc_라운드기준!$B14:$AT14,_calc_라운드기준!AP14,$B$1:$AT$1,"&lt;"&amp;41))-(RANK(AP14,$B14:$AT14,0)+COUNTIFS($B14:$AT14,AP14,$B$1:$AT$1,"&lt;"&amp;41))</f>
        <v>-17</v>
      </c>
      <c r="CJ14">
        <f>(RANK(_calc_라운드기준!AQ14,_calc_라운드기준!$B14:$AT14,0)+COUNTIFS(_calc_라운드기준!$B14:$AT14,_calc_라운드기준!AQ14,$B$1:$AT$1,"&lt;"&amp;42))-(RANK(AQ14,$B14:$AT14,0)+COUNTIFS($B14:$AT14,AQ14,$B$1:$AT$1,"&lt;"&amp;42))</f>
        <v>-7</v>
      </c>
      <c r="CK14">
        <f>(RANK(_calc_라운드기준!AR14,_calc_라운드기준!$B14:$AT14,0)+COUNTIFS(_calc_라운드기준!$B14:$AT14,_calc_라운드기준!AR14,$B$1:$AT$1,"&lt;"&amp;43))-(RANK(AR14,$B14:$AT14,0)+COUNTIFS($B14:$AT14,AR14,$B$1:$AT$1,"&lt;"&amp;43))</f>
        <v>0</v>
      </c>
      <c r="CL14">
        <f>(RANK(_calc_라운드기준!AS14,_calc_라운드기준!$B14:$AT14,0)+COUNTIFS(_calc_라운드기준!$B14:$AT14,_calc_라운드기준!AS14,$B$1:$AT$1,"&lt;"&amp;44))-(RANK(AS14,$B14:$AT14,0)+COUNTIFS($B14:$AT14,AS14,$B$1:$AT$1,"&lt;"&amp;44))</f>
        <v>4</v>
      </c>
      <c r="CM14">
        <f>(RANK(_calc_라운드기준!AT14,_calc_라운드기준!$B14:$AT14,0)+COUNTIFS(_calc_라운드기준!$B14:$AT14,_calc_라운드기준!AT14,$B$1:$AT$1,"&lt;"&amp;45))-(RANK(AT14,$B14:$AT14,0)+COUNTIFS($B14:$AT14,AT14,$B$1:$AT$1,"&lt;"&amp;45))</f>
        <v>8</v>
      </c>
      <c r="CN14">
        <f t="shared" si="0"/>
        <v>44</v>
      </c>
      <c r="CO14">
        <f t="shared" si="1"/>
        <v>34</v>
      </c>
      <c r="CP14">
        <f t="shared" si="2"/>
        <v>16</v>
      </c>
      <c r="CQ14">
        <f t="shared" si="3"/>
        <v>45</v>
      </c>
      <c r="CR14">
        <f t="shared" si="4"/>
        <v>32</v>
      </c>
      <c r="CS14">
        <f t="shared" si="5"/>
        <v>2</v>
      </c>
      <c r="CT14">
        <f t="shared" si="6"/>
        <v>1</v>
      </c>
      <c r="CU14">
        <f t="shared" si="7"/>
        <v>38</v>
      </c>
      <c r="CV14">
        <f t="shared" si="8"/>
        <v>39</v>
      </c>
      <c r="CW14">
        <f t="shared" si="9"/>
        <v>25</v>
      </c>
      <c r="CX14">
        <f t="shared" si="10"/>
        <v>12</v>
      </c>
      <c r="CY14">
        <f t="shared" si="11"/>
        <v>5</v>
      </c>
      <c r="CZ14">
        <f t="shared" si="12"/>
        <v>27</v>
      </c>
      <c r="DA14">
        <f t="shared" si="13"/>
        <v>6</v>
      </c>
      <c r="DB14">
        <f t="shared" si="14"/>
        <v>36</v>
      </c>
      <c r="DC14">
        <f t="shared" si="15"/>
        <v>24</v>
      </c>
      <c r="DD14">
        <f t="shared" si="16"/>
        <v>40</v>
      </c>
      <c r="DE14">
        <f t="shared" si="17"/>
        <v>22</v>
      </c>
      <c r="DF14">
        <f t="shared" si="18"/>
        <v>13</v>
      </c>
      <c r="DG14">
        <f t="shared" si="19"/>
        <v>11</v>
      </c>
      <c r="DH14">
        <f t="shared" si="20"/>
        <v>3</v>
      </c>
      <c r="DI14">
        <f t="shared" si="21"/>
        <v>21</v>
      </c>
      <c r="DJ14">
        <f t="shared" si="22"/>
        <v>43</v>
      </c>
      <c r="DK14">
        <f t="shared" si="23"/>
        <v>26</v>
      </c>
      <c r="DL14">
        <f t="shared" si="24"/>
        <v>42</v>
      </c>
      <c r="DM14">
        <f t="shared" si="25"/>
        <v>17</v>
      </c>
      <c r="DN14">
        <f t="shared" si="26"/>
        <v>29</v>
      </c>
      <c r="DO14">
        <f t="shared" si="27"/>
        <v>30</v>
      </c>
      <c r="DP14">
        <f t="shared" si="28"/>
        <v>41</v>
      </c>
      <c r="DQ14">
        <f t="shared" si="29"/>
        <v>8</v>
      </c>
      <c r="DR14">
        <f t="shared" si="30"/>
        <v>33</v>
      </c>
      <c r="DS14">
        <f t="shared" si="31"/>
        <v>18</v>
      </c>
      <c r="DT14">
        <f t="shared" si="32"/>
        <v>7</v>
      </c>
      <c r="DU14">
        <f t="shared" si="33"/>
        <v>9</v>
      </c>
      <c r="DV14">
        <f t="shared" si="34"/>
        <v>10</v>
      </c>
      <c r="DW14">
        <f t="shared" si="35"/>
        <v>28</v>
      </c>
      <c r="DX14">
        <f t="shared" si="36"/>
        <v>20</v>
      </c>
      <c r="DY14">
        <f t="shared" si="37"/>
        <v>14</v>
      </c>
      <c r="DZ14">
        <f t="shared" si="38"/>
        <v>35</v>
      </c>
      <c r="EA14">
        <f t="shared" si="39"/>
        <v>4</v>
      </c>
      <c r="EB14">
        <f t="shared" si="40"/>
        <v>37</v>
      </c>
      <c r="EC14">
        <f t="shared" si="41"/>
        <v>31</v>
      </c>
      <c r="ED14">
        <f t="shared" si="42"/>
        <v>23</v>
      </c>
      <c r="EE14">
        <f t="shared" si="43"/>
        <v>19</v>
      </c>
      <c r="EF14">
        <f t="shared" si="44"/>
        <v>15</v>
      </c>
    </row>
    <row r="15" spans="1:136" ht="16.5" customHeight="1">
      <c r="A15">
        <f>_calc_라운드기준!A15</f>
        <v>1231</v>
      </c>
      <c r="B15">
        <f>INDEX(_calc_누적빈도!B:B,$A15)-INDEX(_calc_누적빈도!B:B,$A15-기준200회_후보!$B$1)</f>
        <v>24</v>
      </c>
      <c r="C15">
        <f>INDEX(_calc_누적빈도!C:C,$A15)-INDEX(_calc_누적빈도!C:C,$A15-기준200회_후보!$B$1)</f>
        <v>17</v>
      </c>
      <c r="D15">
        <f>INDEX(_calc_누적빈도!D:D,$A15)-INDEX(_calc_누적빈도!D:D,$A15-기준200회_후보!$B$1)</f>
        <v>36</v>
      </c>
      <c r="E15">
        <f>INDEX(_calc_누적빈도!E:E,$A15)-INDEX(_calc_누적빈도!E:E,$A15-기준200회_후보!$B$1)</f>
        <v>21</v>
      </c>
      <c r="F15">
        <f>INDEX(_calc_누적빈도!F:F,$A15)-INDEX(_calc_누적빈도!F:F,$A15-기준200회_후보!$B$1)</f>
        <v>18</v>
      </c>
      <c r="G15">
        <f>INDEX(_calc_누적빈도!G:G,$A15)-INDEX(_calc_누적빈도!G:G,$A15-기준200회_후보!$B$1)</f>
        <v>38</v>
      </c>
      <c r="H15">
        <f>INDEX(_calc_누적빈도!H:H,$A15)-INDEX(_calc_누적빈도!H:H,$A15-기준200회_후보!$B$1)</f>
        <v>34</v>
      </c>
      <c r="I15">
        <f>INDEX(_calc_누적빈도!I:I,$A15)-INDEX(_calc_누적빈도!I:I,$A15-기준200회_후보!$B$1)</f>
        <v>23</v>
      </c>
      <c r="J15">
        <f>INDEX(_calc_누적빈도!J:J,$A15)-INDEX(_calc_누적빈도!J:J,$A15-기준200회_후보!$B$1)</f>
        <v>25</v>
      </c>
      <c r="K15">
        <f>INDEX(_calc_누적빈도!K:K,$A15)-INDEX(_calc_누적빈도!K:K,$A15-기준200회_후보!$B$1)</f>
        <v>21</v>
      </c>
      <c r="L15">
        <f>INDEX(_calc_누적빈도!L:L,$A15)-INDEX(_calc_누적빈도!L:L,$A15-기준200회_후보!$B$1)</f>
        <v>24</v>
      </c>
      <c r="M15">
        <f>INDEX(_calc_누적빈도!M:M,$A15)-INDEX(_calc_누적빈도!M:M,$A15-기준200회_후보!$B$1)</f>
        <v>28</v>
      </c>
      <c r="N15">
        <f>INDEX(_calc_누적빈도!N:N,$A15)-INDEX(_calc_누적빈도!N:N,$A15-기준200회_후보!$B$1)</f>
        <v>30</v>
      </c>
      <c r="O15">
        <f>INDEX(_calc_누적빈도!O:O,$A15)-INDEX(_calc_누적빈도!O:O,$A15-기준200회_후보!$B$1)</f>
        <v>25</v>
      </c>
      <c r="P15">
        <f>INDEX(_calc_누적빈도!P:P,$A15)-INDEX(_calc_누적빈도!P:P,$A15-기준200회_후보!$B$1)</f>
        <v>27</v>
      </c>
      <c r="Q15">
        <f>INDEX(_calc_누적빈도!Q:Q,$A15)-INDEX(_calc_누적빈도!Q:Q,$A15-기준200회_후보!$B$1)</f>
        <v>33</v>
      </c>
      <c r="R15">
        <f>INDEX(_calc_누적빈도!R:R,$A15)-INDEX(_calc_누적빈도!R:R,$A15-기준200회_후보!$B$1)</f>
        <v>23</v>
      </c>
      <c r="S15">
        <f>INDEX(_calc_누적빈도!S:S,$A15)-INDEX(_calc_누적빈도!S:S,$A15-기준200회_후보!$B$1)</f>
        <v>21</v>
      </c>
      <c r="T15">
        <f>INDEX(_calc_누적빈도!T:T,$A15)-INDEX(_calc_누적빈도!T:T,$A15-기준200회_후보!$B$1)</f>
        <v>33</v>
      </c>
      <c r="U15">
        <f>INDEX(_calc_누적빈도!U:U,$A15)-INDEX(_calc_누적빈도!U:U,$A15-기준200회_후보!$B$1)</f>
        <v>26</v>
      </c>
      <c r="V15">
        <f>INDEX(_calc_누적빈도!V:V,$A15)-INDEX(_calc_누적빈도!V:V,$A15-기준200회_후보!$B$1)</f>
        <v>28</v>
      </c>
      <c r="W15">
        <f>INDEX(_calc_누적빈도!W:W,$A15)-INDEX(_calc_누적빈도!W:W,$A15-기준200회_후보!$B$1)</f>
        <v>27</v>
      </c>
      <c r="X15">
        <f>INDEX(_calc_누적빈도!X:X,$A15)-INDEX(_calc_누적빈도!X:X,$A15-기준200회_후보!$B$1)</f>
        <v>23</v>
      </c>
      <c r="Y15">
        <f>INDEX(_calc_누적빈도!Y:Y,$A15)-INDEX(_calc_누적빈도!Y:Y,$A15-기준200회_후보!$B$1)</f>
        <v>27</v>
      </c>
      <c r="Z15">
        <f>INDEX(_calc_누적빈도!Z:Z,$A15)-INDEX(_calc_누적빈도!Z:Z,$A15-기준200회_후보!$B$1)</f>
        <v>19</v>
      </c>
      <c r="AA15">
        <f>INDEX(_calc_누적빈도!AA:AA,$A15)-INDEX(_calc_누적빈도!AA:AA,$A15-기준200회_후보!$B$1)</f>
        <v>29</v>
      </c>
      <c r="AB15">
        <f>INDEX(_calc_누적빈도!AB:AB,$A15)-INDEX(_calc_누적빈도!AB:AB,$A15-기준200회_후보!$B$1)</f>
        <v>32</v>
      </c>
      <c r="AC15">
        <f>INDEX(_calc_누적빈도!AC:AC,$A15)-INDEX(_calc_누적빈도!AC:AC,$A15-기준200회_후보!$B$1)</f>
        <v>32</v>
      </c>
      <c r="AD15">
        <f>INDEX(_calc_누적빈도!AD:AD,$A15)-INDEX(_calc_누적빈도!AD:AD,$A15-기준200회_후보!$B$1)</f>
        <v>24</v>
      </c>
      <c r="AE15">
        <f>INDEX(_calc_누적빈도!AE:AE,$A15)-INDEX(_calc_누적빈도!AE:AE,$A15-기준200회_후보!$B$1)</f>
        <v>34</v>
      </c>
      <c r="AF15">
        <f>INDEX(_calc_누적빈도!AF:AF,$A15)-INDEX(_calc_누적빈도!AF:AF,$A15-기준200회_후보!$B$1)</f>
        <v>29</v>
      </c>
      <c r="AG15">
        <f>INDEX(_calc_누적빈도!AG:AG,$A15)-INDEX(_calc_누적빈도!AG:AG,$A15-기준200회_후보!$B$1)</f>
        <v>28</v>
      </c>
      <c r="AH15">
        <f>INDEX(_calc_누적빈도!AH:AH,$A15)-INDEX(_calc_누적빈도!AH:AH,$A15-기준200회_후보!$B$1)</f>
        <v>32</v>
      </c>
      <c r="AI15">
        <f>INDEX(_calc_누적빈도!AI:AI,$A15)-INDEX(_calc_누적빈도!AI:AI,$A15-기준200회_후보!$B$1)</f>
        <v>26</v>
      </c>
      <c r="AJ15">
        <f>INDEX(_calc_누적빈도!AJ:AJ,$A15)-INDEX(_calc_누적빈도!AJ:AJ,$A15-기준200회_후보!$B$1)</f>
        <v>32</v>
      </c>
      <c r="AK15">
        <f>INDEX(_calc_누적빈도!AK:AK,$A15)-INDEX(_calc_누적빈도!AK:AK,$A15-기준200회_후보!$B$1)</f>
        <v>27</v>
      </c>
      <c r="AL15">
        <f>INDEX(_calc_누적빈도!AL:AL,$A15)-INDEX(_calc_누적빈도!AL:AL,$A15-기준200회_후보!$B$1)</f>
        <v>28</v>
      </c>
      <c r="AM15">
        <f>INDEX(_calc_누적빈도!AM:AM,$A15)-INDEX(_calc_누적빈도!AM:AM,$A15-기준200회_후보!$B$1)</f>
        <v>33</v>
      </c>
      <c r="AN15">
        <f>INDEX(_calc_누적빈도!AN:AN,$A15)-INDEX(_calc_누적빈도!AN:AN,$A15-기준200회_후보!$B$1)</f>
        <v>19</v>
      </c>
      <c r="AO15">
        <f>INDEX(_calc_누적빈도!AO:AO,$A15)-INDEX(_calc_누적빈도!AO:AO,$A15-기준200회_후보!$B$1)</f>
        <v>29</v>
      </c>
      <c r="AP15">
        <f>INDEX(_calc_누적빈도!AP:AP,$A15)-INDEX(_calc_누적빈도!AP:AP,$A15-기준200회_후보!$B$1)</f>
        <v>21</v>
      </c>
      <c r="AQ15">
        <f>INDEX(_calc_누적빈도!AQ:AQ,$A15)-INDEX(_calc_누적빈도!AQ:AQ,$A15-기준200회_후보!$B$1)</f>
        <v>22</v>
      </c>
      <c r="AR15">
        <f>INDEX(_calc_누적빈도!AR:AR,$A15)-INDEX(_calc_누적빈도!AR:AR,$A15-기준200회_후보!$B$1)</f>
        <v>17</v>
      </c>
      <c r="AS15">
        <f>INDEX(_calc_누적빈도!AS:AS,$A15)-INDEX(_calc_누적빈도!AS:AS,$A15-기준200회_후보!$B$1)</f>
        <v>26</v>
      </c>
      <c r="AT15">
        <f>INDEX(_calc_누적빈도!AT:AT,$A15)-INDEX(_calc_누적빈도!AT:AT,$A15-기준200회_후보!$B$1)</f>
        <v>29</v>
      </c>
      <c r="AU15">
        <f>(RANK(_calc_라운드기준!B15,_calc_라운드기준!$B15:$AT15,0)+COUNTIFS(_calc_라운드기준!$B15:$AT15,_calc_라운드기준!B15,$B$1:$AT$1,"&lt;"&amp;1))-(RANK(B15,$B15:$AT15,0)+COUNTIFS($B15:$AT15,B15,$B$1:$AT$1,"&lt;"&amp;1))</f>
        <v>-26</v>
      </c>
      <c r="AV15">
        <f>(RANK(_calc_라운드기준!C15,_calc_라운드기준!$B15:$AT15,0)+COUNTIFS(_calc_라운드기준!$B15:$AT15,_calc_라운드기준!C15,$B$1:$AT$1,"&lt;"&amp;2))-(RANK(C15,$B15:$AT15,0)+COUNTIFS($B15:$AT15,C15,$B$1:$AT$1,"&lt;"&amp;2))</f>
        <v>-9</v>
      </c>
      <c r="AW15">
        <f>(RANK(_calc_라운드기준!D15,_calc_라운드기준!$B15:$AT15,0)+COUNTIFS(_calc_라운드기준!$B15:$AT15,_calc_라운드기준!D15,$B$1:$AT$1,"&lt;"&amp;3))-(RANK(D15,$B15:$AT15,0)+COUNTIFS($B15:$AT15,D15,$B$1:$AT$1,"&lt;"&amp;3))</f>
        <v>5</v>
      </c>
      <c r="AX15">
        <f>(RANK(_calc_라운드기준!E15,_calc_라운드기준!$B15:$AT15,0)+COUNTIFS(_calc_라운드기준!$B15:$AT15,_calc_라운드기준!E15,$B$1:$AT$1,"&lt;"&amp;4))-(RANK(E15,$B15:$AT15,0)+COUNTIFS($B15:$AT15,E15,$B$1:$AT$1,"&lt;"&amp;4))</f>
        <v>-23</v>
      </c>
      <c r="AY15">
        <f>(RANK(_calc_라운드기준!F15,_calc_라운드기준!$B15:$AT15,0)+COUNTIFS(_calc_라운드기준!$B15:$AT15,_calc_라운드기준!F15,$B$1:$AT$1,"&lt;"&amp;5))-(RANK(F15,$B15:$AT15,0)+COUNTIFS($B15:$AT15,F15,$B$1:$AT$1,"&lt;"&amp;5))</f>
        <v>-7</v>
      </c>
      <c r="AZ15">
        <f>(RANK(_calc_라운드기준!G15,_calc_라운드기준!$B15:$AT15,0)+COUNTIFS(_calc_라운드기준!$B15:$AT15,_calc_라운드기준!G15,$B$1:$AT$1,"&lt;"&amp;6))-(RANK(G15,$B15:$AT15,0)+COUNTIFS($B15:$AT15,G15,$B$1:$AT$1,"&lt;"&amp;6))</f>
        <v>25</v>
      </c>
      <c r="BA15">
        <f>(RANK(_calc_라운드기준!H15,_calc_라운드기준!$B15:$AT15,0)+COUNTIFS(_calc_라운드기준!$B15:$AT15,_calc_라운드기준!H15,$B$1:$AT$1,"&lt;"&amp;7))-(RANK(H15,$B15:$AT15,0)+COUNTIFS($B15:$AT15,H15,$B$1:$AT$1,"&lt;"&amp;7))</f>
        <v>36</v>
      </c>
      <c r="BB15">
        <f>(RANK(_calc_라운드기준!I15,_calc_라운드기준!$B15:$AT15,0)+COUNTIFS(_calc_라운드기준!$B15:$AT15,_calc_라운드기준!I15,$B$1:$AT$1,"&lt;"&amp;8))-(RANK(I15,$B15:$AT15,0)+COUNTIFS($B15:$AT15,I15,$B$1:$AT$1,"&lt;"&amp;8))</f>
        <v>-25</v>
      </c>
      <c r="BC15">
        <f>(RANK(_calc_라운드기준!J15,_calc_라운드기준!$B15:$AT15,0)+COUNTIFS(_calc_라운드기준!$B15:$AT15,_calc_라운드기준!J15,$B$1:$AT$1,"&lt;"&amp;9))-(RANK(J15,$B15:$AT15,0)+COUNTIFS($B15:$AT15,J15,$B$1:$AT$1,"&lt;"&amp;9))</f>
        <v>-19</v>
      </c>
      <c r="BD15">
        <f>(RANK(_calc_라운드기준!K15,_calc_라운드기준!$B15:$AT15,0)+COUNTIFS(_calc_라운드기준!$B15:$AT15,_calc_라운드기준!K15,$B$1:$AT$1,"&lt;"&amp;10))-(RANK(K15,$B15:$AT15,0)+COUNTIFS($B15:$AT15,K15,$B$1:$AT$1,"&lt;"&amp;10))</f>
        <v>-11</v>
      </c>
      <c r="BE15">
        <f>(RANK(_calc_라운드기준!L15,_calc_라운드기준!$B15:$AT15,0)+COUNTIFS(_calc_라운드기준!$B15:$AT15,_calc_라운드기준!L15,$B$1:$AT$1,"&lt;"&amp;11))-(RANK(L15,$B15:$AT15,0)+COUNTIFS($B15:$AT15,L15,$B$1:$AT$1,"&lt;"&amp;11))</f>
        <v>13</v>
      </c>
      <c r="BF15">
        <f>(RANK(_calc_라운드기준!M15,_calc_라운드기준!$B15:$AT15,0)+COUNTIFS(_calc_라운드기준!$B15:$AT15,_calc_라운드기준!M15,$B$1:$AT$1,"&lt;"&amp;12))-(RANK(M15,$B15:$AT15,0)+COUNTIFS($B15:$AT15,M15,$B$1:$AT$1,"&lt;"&amp;12))</f>
        <v>20</v>
      </c>
      <c r="BG15">
        <f>(RANK(_calc_라운드기준!N15,_calc_라운드기준!$B15:$AT15,0)+COUNTIFS(_calc_라운드기준!$B15:$AT15,_calc_라운드기준!N15,$B$1:$AT$1,"&lt;"&amp;13))-(RANK(N15,$B15:$AT15,0)+COUNTIFS($B15:$AT15,N15,$B$1:$AT$1,"&lt;"&amp;13))</f>
        <v>-2</v>
      </c>
      <c r="BH15">
        <f>(RANK(_calc_라운드기준!O15,_calc_라운드기준!$B15:$AT15,0)+COUNTIFS(_calc_라운드기준!$B15:$AT15,_calc_라운드기준!O15,$B$1:$AT$1,"&lt;"&amp;14))-(RANK(O15,$B15:$AT15,0)+COUNTIFS($B15:$AT15,O15,$B$1:$AT$1,"&lt;"&amp;14))</f>
        <v>11</v>
      </c>
      <c r="BI15">
        <f>(RANK(_calc_라운드기준!P15,_calc_라운드기준!$B15:$AT15,0)+COUNTIFS(_calc_라운드기준!$B15:$AT15,_calc_라운드기준!P15,$B$1:$AT$1,"&lt;"&amp;15))-(RANK(P15,$B15:$AT15,0)+COUNTIFS($B15:$AT15,P15,$B$1:$AT$1,"&lt;"&amp;15))</f>
        <v>-16</v>
      </c>
      <c r="BJ15">
        <f>(RANK(_calc_라운드기준!Q15,_calc_라운드기준!$B15:$AT15,0)+COUNTIFS(_calc_라운드기준!$B15:$AT15,_calc_라운드기준!Q15,$B$1:$AT$1,"&lt;"&amp;16))-(RANK(Q15,$B15:$AT15,0)+COUNTIFS($B15:$AT15,Q15,$B$1:$AT$1,"&lt;"&amp;16))</f>
        <v>-2</v>
      </c>
      <c r="BK15">
        <f>(RANK(_calc_라운드기준!R15,_calc_라운드기준!$B15:$AT15,0)+COUNTIFS(_calc_라운드기준!$B15:$AT15,_calc_라운드기준!R15,$B$1:$AT$1,"&lt;"&amp;17))-(RANK(R15,$B15:$AT15,0)+COUNTIFS($B15:$AT15,R15,$B$1:$AT$1,"&lt;"&amp;17))</f>
        <v>-19</v>
      </c>
      <c r="BL15">
        <f>(RANK(_calc_라운드기준!S15,_calc_라운드기준!$B15:$AT15,0)+COUNTIFS(_calc_라운드기준!$B15:$AT15,_calc_라운드기준!S15,$B$1:$AT$1,"&lt;"&amp;18))-(RANK(S15,$B15:$AT15,0)+COUNTIFS($B15:$AT15,S15,$B$1:$AT$1,"&lt;"&amp;18))</f>
        <v>2</v>
      </c>
      <c r="BM15">
        <f>(RANK(_calc_라운드기준!T15,_calc_라운드기준!$B15:$AT15,0)+COUNTIFS(_calc_라운드기준!$B15:$AT15,_calc_라운드기준!T15,$B$1:$AT$1,"&lt;"&amp;19))-(RANK(T15,$B15:$AT15,0)+COUNTIFS($B15:$AT15,T15,$B$1:$AT$1,"&lt;"&amp;19))</f>
        <v>10</v>
      </c>
      <c r="BN15">
        <f>(RANK(_calc_라운드기준!U15,_calc_라운드기준!$B15:$AT15,0)+COUNTIFS(_calc_라운드기준!$B15:$AT15,_calc_라운드기준!U15,$B$1:$AT$1,"&lt;"&amp;20))-(RANK(U15,$B15:$AT15,0)+COUNTIFS($B15:$AT15,U15,$B$1:$AT$1,"&lt;"&amp;20))</f>
        <v>3</v>
      </c>
      <c r="BO15">
        <f>(RANK(_calc_라운드기준!V15,_calc_라운드기준!$B15:$AT15,0)+COUNTIFS(_calc_라운드기준!$B15:$AT15,_calc_라운드기준!V15,$B$1:$AT$1,"&lt;"&amp;21))-(RANK(V15,$B15:$AT15,0)+COUNTIFS($B15:$AT15,V15,$B$1:$AT$1,"&lt;"&amp;21))</f>
        <v>24</v>
      </c>
      <c r="BP15">
        <f>(RANK(_calc_라운드기준!W15,_calc_라운드기준!$B15:$AT15,0)+COUNTIFS(_calc_라운드기준!$B15:$AT15,_calc_라운드기준!W15,$B$1:$AT$1,"&lt;"&amp;22))-(RANK(W15,$B15:$AT15,0)+COUNTIFS($B15:$AT15,W15,$B$1:$AT$1,"&lt;"&amp;22))</f>
        <v>7</v>
      </c>
      <c r="BQ15">
        <f>(RANK(_calc_라운드기준!X15,_calc_라운드기준!$B15:$AT15,0)+COUNTIFS(_calc_라운드기준!$B15:$AT15,_calc_라운드기준!X15,$B$1:$AT$1,"&lt;"&amp;23))-(RANK(X15,$B15:$AT15,0)+COUNTIFS($B15:$AT15,X15,$B$1:$AT$1,"&lt;"&amp;23))</f>
        <v>-24</v>
      </c>
      <c r="BR15">
        <f>(RANK(_calc_라운드기준!Y15,_calc_라운드기준!$B15:$AT15,0)+COUNTIFS(_calc_라운드기준!$B15:$AT15,_calc_라운드기준!Y15,$B$1:$AT$1,"&lt;"&amp;24))-(RANK(Y15,$B15:$AT15,0)+COUNTIFS($B15:$AT15,Y15,$B$1:$AT$1,"&lt;"&amp;24))</f>
        <v>-6</v>
      </c>
      <c r="BS15">
        <f>(RANK(_calc_라운드기준!Z15,_calc_라운드기준!$B15:$AT15,0)+COUNTIFS(_calc_라운드기준!$B15:$AT15,_calc_라운드기준!Z15,$B$1:$AT$1,"&lt;"&amp;25))-(RANK(Z15,$B15:$AT15,0)+COUNTIFS($B15:$AT15,Z15,$B$1:$AT$1,"&lt;"&amp;25))</f>
        <v>-23</v>
      </c>
      <c r="BT15">
        <f>(RANK(_calc_라운드기준!AA15,_calc_라운드기준!$B15:$AT15,0)+COUNTIFS(_calc_라운드기준!$B15:$AT15,_calc_라운드기준!AA15,$B$1:$AT$1,"&lt;"&amp;26))-(RANK(AA15,$B15:$AT15,0)+COUNTIFS($B15:$AT15,AA15,$B$1:$AT$1,"&lt;"&amp;26))</f>
        <v>6</v>
      </c>
      <c r="BU15">
        <f>(RANK(_calc_라운드기준!AB15,_calc_라운드기준!$B15:$AT15,0)+COUNTIFS(_calc_라운드기준!$B15:$AT15,_calc_라운드기준!AB15,$B$1:$AT$1,"&lt;"&amp;27))-(RANK(AB15,$B15:$AT15,0)+COUNTIFS($B15:$AT15,AB15,$B$1:$AT$1,"&lt;"&amp;27))</f>
        <v>-7</v>
      </c>
      <c r="BV15">
        <f>(RANK(_calc_라운드기준!AC15,_calc_라운드기준!$B15:$AT15,0)+COUNTIFS(_calc_라운드기준!$B15:$AT15,_calc_라운드기준!AC15,$B$1:$AT$1,"&lt;"&amp;28))-(RANK(AC15,$B15:$AT15,0)+COUNTIFS($B15:$AT15,AC15,$B$1:$AT$1,"&lt;"&amp;28))</f>
        <v>-7</v>
      </c>
      <c r="BW15">
        <f>(RANK(_calc_라운드기준!AD15,_calc_라운드기준!$B15:$AT15,0)+COUNTIFS(_calc_라운드기준!$B15:$AT15,_calc_라운드기준!AD15,$B$1:$AT$1,"&lt;"&amp;29))-(RANK(AD15,$B15:$AT15,0)+COUNTIFS($B15:$AT15,AD15,$B$1:$AT$1,"&lt;"&amp;29))</f>
        <v>-20</v>
      </c>
      <c r="BX15">
        <f>(RANK(_calc_라운드기준!AE15,_calc_라운드기준!$B15:$AT15,0)+COUNTIFS(_calc_라운드기준!$B15:$AT15,_calc_라운드기준!AE15,$B$1:$AT$1,"&lt;"&amp;30))-(RANK(AE15,$B15:$AT15,0)+COUNTIFS($B15:$AT15,AE15,$B$1:$AT$1,"&lt;"&amp;30))</f>
        <v>16</v>
      </c>
      <c r="BY15">
        <f>(RANK(_calc_라운드기준!AF15,_calc_라운드기준!$B15:$AT15,0)+COUNTIFS(_calc_라운드기준!$B15:$AT15,_calc_라운드기준!AF15,$B$1:$AT$1,"&lt;"&amp;31))-(RANK(AF15,$B15:$AT15,0)+COUNTIFS($B15:$AT15,AF15,$B$1:$AT$1,"&lt;"&amp;31))</f>
        <v>-8</v>
      </c>
      <c r="BZ15">
        <f>(RANK(_calc_라운드기준!AG15,_calc_라운드기준!$B15:$AT15,0)+COUNTIFS(_calc_라운드기준!$B15:$AT15,_calc_라운드기준!AG15,$B$1:$AT$1,"&lt;"&amp;32))-(RANK(AG15,$B15:$AT15,0)+COUNTIFS($B15:$AT15,AG15,$B$1:$AT$1,"&lt;"&amp;32))</f>
        <v>11</v>
      </c>
      <c r="CA15">
        <f>(RANK(_calc_라운드기준!AH15,_calc_라운드기준!$B15:$AT15,0)+COUNTIFS(_calc_라운드기준!$B15:$AT15,_calc_라운드기준!AH15,$B$1:$AT$1,"&lt;"&amp;33))-(RANK(AH15,$B15:$AT15,0)+COUNTIFS($B15:$AT15,AH15,$B$1:$AT$1,"&lt;"&amp;33))</f>
        <v>11</v>
      </c>
      <c r="CB15">
        <f>(RANK(_calc_라운드기준!AI15,_calc_라운드기준!$B15:$AT15,0)+COUNTIFS(_calc_라운드기준!$B15:$AT15,_calc_라운드기준!AI15,$B$1:$AT$1,"&lt;"&amp;34))-(RANK(AI15,$B15:$AT15,0)+COUNTIFS($B15:$AT15,AI15,$B$1:$AT$1,"&lt;"&amp;34))</f>
        <v>17</v>
      </c>
      <c r="CC15">
        <f>(RANK(_calc_라운드기준!AJ15,_calc_라운드기준!$B15:$AT15,0)+COUNTIFS(_calc_라운드기준!$B15:$AT15,_calc_라운드기준!AJ15,$B$1:$AT$1,"&lt;"&amp;35))-(RANK(AJ15,$B15:$AT15,0)+COUNTIFS($B15:$AT15,AJ15,$B$1:$AT$1,"&lt;"&amp;35))</f>
        <v>20</v>
      </c>
      <c r="CD15">
        <f>(RANK(_calc_라운드기준!AK15,_calc_라운드기준!$B15:$AT15,0)+COUNTIFS(_calc_라운드기준!$B15:$AT15,_calc_라운드기준!AK15,$B$1:$AT$1,"&lt;"&amp;36))-(RANK(AK15,$B15:$AT15,0)+COUNTIFS($B15:$AT15,AK15,$B$1:$AT$1,"&lt;"&amp;36))</f>
        <v>-2</v>
      </c>
      <c r="CE15">
        <f>(RANK(_calc_라운드기준!AL15,_calc_라운드기준!$B15:$AT15,0)+COUNTIFS(_calc_라운드기준!$B15:$AT15,_calc_라운드기준!AL15,$B$1:$AT$1,"&lt;"&amp;37))-(RANK(AL15,$B15:$AT15,0)+COUNTIFS($B15:$AT15,AL15,$B$1:$AT$1,"&lt;"&amp;37))</f>
        <v>3</v>
      </c>
      <c r="CF15">
        <f>(RANK(_calc_라운드기준!AM15,_calc_라운드기준!$B15:$AT15,0)+COUNTIFS(_calc_라운드기준!$B15:$AT15,_calc_라운드기준!AM15,$B$1:$AT$1,"&lt;"&amp;38))-(RANK(AM15,$B15:$AT15,0)+COUNTIFS($B15:$AT15,AM15,$B$1:$AT$1,"&lt;"&amp;38))</f>
        <v>17</v>
      </c>
      <c r="CG15">
        <f>(RANK(_calc_라운드기준!AN15,_calc_라운드기준!$B15:$AT15,0)+COUNTIFS(_calc_라운드기준!$B15:$AT15,_calc_라운드기준!AN15,$B$1:$AT$1,"&lt;"&amp;39))-(RANK(AN15,$B15:$AT15,0)+COUNTIFS($B15:$AT15,AN15,$B$1:$AT$1,"&lt;"&amp;39))</f>
        <v>-10</v>
      </c>
      <c r="CH15">
        <f>(RANK(_calc_라운드기준!AO15,_calc_라운드기준!$B15:$AT15,0)+COUNTIFS(_calc_라운드기준!$B15:$AT15,_calc_라운드기준!AO15,$B$1:$AT$1,"&lt;"&amp;40))-(RANK(AO15,$B15:$AT15,0)+COUNTIFS($B15:$AT15,AO15,$B$1:$AT$1,"&lt;"&amp;40))</f>
        <v>23</v>
      </c>
      <c r="CI15">
        <f>(RANK(_calc_라운드기준!AP15,_calc_라운드기준!$B15:$AT15,0)+COUNTIFS(_calc_라운드기준!$B15:$AT15,_calc_라운드기준!AP15,$B$1:$AT$1,"&lt;"&amp;41))-(RANK(AP15,$B15:$AT15,0)+COUNTIFS($B15:$AT15,AP15,$B$1:$AT$1,"&lt;"&amp;41))</f>
        <v>-27</v>
      </c>
      <c r="CJ15">
        <f>(RANK(_calc_라운드기준!AQ15,_calc_라운드기준!$B15:$AT15,0)+COUNTIFS(_calc_라운드기준!$B15:$AT15,_calc_라운드기준!AQ15,$B$1:$AT$1,"&lt;"&amp;42))-(RANK(AQ15,$B15:$AT15,0)+COUNTIFS($B15:$AT15,AQ15,$B$1:$AT$1,"&lt;"&amp;42))</f>
        <v>-3</v>
      </c>
      <c r="CK15">
        <f>(RANK(_calc_라운드기준!AR15,_calc_라운드기준!$B15:$AT15,0)+COUNTIFS(_calc_라운드기준!$B15:$AT15,_calc_라운드기준!AR15,$B$1:$AT$1,"&lt;"&amp;43))-(RANK(AR15,$B15:$AT15,0)+COUNTIFS($B15:$AT15,AR15,$B$1:$AT$1,"&lt;"&amp;43))</f>
        <v>0</v>
      </c>
      <c r="CL15">
        <f>(RANK(_calc_라운드기준!AS15,_calc_라운드기준!$B15:$AT15,0)+COUNTIFS(_calc_라운드기준!$B15:$AT15,_calc_라운드기준!AS15,$B$1:$AT$1,"&lt;"&amp;44))-(RANK(AS15,$B15:$AT15,0)+COUNTIFS($B15:$AT15,AS15,$B$1:$AT$1,"&lt;"&amp;44))</f>
        <v>7</v>
      </c>
      <c r="CM15">
        <f>(RANK(_calc_라운드기준!AT15,_calc_라운드기준!$B15:$AT15,0)+COUNTIFS(_calc_라운드기준!$B15:$AT15,_calc_라운드기준!AT15,$B$1:$AT$1,"&lt;"&amp;45))-(RANK(AT15,$B15:$AT15,0)+COUNTIFS($B15:$AT15,AT15,$B$1:$AT$1,"&lt;"&amp;45))</f>
        <v>9</v>
      </c>
      <c r="CN15">
        <f t="shared" si="0"/>
        <v>44</v>
      </c>
      <c r="CO15">
        <f t="shared" si="1"/>
        <v>33</v>
      </c>
      <c r="CP15">
        <f t="shared" si="2"/>
        <v>19</v>
      </c>
      <c r="CQ15">
        <f t="shared" si="3"/>
        <v>40</v>
      </c>
      <c r="CR15">
        <f t="shared" si="4"/>
        <v>29</v>
      </c>
      <c r="CS15">
        <f t="shared" si="5"/>
        <v>2</v>
      </c>
      <c r="CT15">
        <f t="shared" si="6"/>
        <v>1</v>
      </c>
      <c r="CU15">
        <f t="shared" si="7"/>
        <v>43</v>
      </c>
      <c r="CV15">
        <f t="shared" si="8"/>
        <v>37</v>
      </c>
      <c r="CW15">
        <f t="shared" si="9"/>
        <v>35</v>
      </c>
      <c r="CX15">
        <f t="shared" si="10"/>
        <v>10</v>
      </c>
      <c r="CY15">
        <f t="shared" si="11"/>
        <v>5</v>
      </c>
      <c r="CZ15">
        <f t="shared" si="12"/>
        <v>24</v>
      </c>
      <c r="DA15">
        <f t="shared" si="13"/>
        <v>11</v>
      </c>
      <c r="DB15">
        <f t="shared" si="14"/>
        <v>36</v>
      </c>
      <c r="DC15">
        <f t="shared" si="15"/>
        <v>25</v>
      </c>
      <c r="DD15">
        <f t="shared" si="16"/>
        <v>38</v>
      </c>
      <c r="DE15">
        <f t="shared" si="17"/>
        <v>22</v>
      </c>
      <c r="DF15">
        <f t="shared" si="18"/>
        <v>14</v>
      </c>
      <c r="DG15">
        <f t="shared" si="19"/>
        <v>20</v>
      </c>
      <c r="DH15">
        <f t="shared" si="20"/>
        <v>3</v>
      </c>
      <c r="DI15">
        <f t="shared" si="21"/>
        <v>16</v>
      </c>
      <c r="DJ15">
        <f t="shared" si="22"/>
        <v>42</v>
      </c>
      <c r="DK15">
        <f t="shared" si="23"/>
        <v>28</v>
      </c>
      <c r="DL15">
        <f t="shared" si="24"/>
        <v>41</v>
      </c>
      <c r="DM15">
        <f t="shared" si="25"/>
        <v>18</v>
      </c>
      <c r="DN15">
        <f t="shared" si="26"/>
        <v>30</v>
      </c>
      <c r="DO15">
        <f t="shared" si="27"/>
        <v>31</v>
      </c>
      <c r="DP15">
        <f t="shared" si="28"/>
        <v>39</v>
      </c>
      <c r="DQ15">
        <f t="shared" si="29"/>
        <v>9</v>
      </c>
      <c r="DR15">
        <f t="shared" si="30"/>
        <v>32</v>
      </c>
      <c r="DS15">
        <f t="shared" si="31"/>
        <v>12</v>
      </c>
      <c r="DT15">
        <f t="shared" si="32"/>
        <v>13</v>
      </c>
      <c r="DU15">
        <f t="shared" si="33"/>
        <v>7</v>
      </c>
      <c r="DV15">
        <f t="shared" si="34"/>
        <v>6</v>
      </c>
      <c r="DW15">
        <f t="shared" si="35"/>
        <v>26</v>
      </c>
      <c r="DX15">
        <f t="shared" si="36"/>
        <v>21</v>
      </c>
      <c r="DY15">
        <f t="shared" si="37"/>
        <v>8</v>
      </c>
      <c r="DZ15">
        <f t="shared" si="38"/>
        <v>34</v>
      </c>
      <c r="EA15">
        <f t="shared" si="39"/>
        <v>4</v>
      </c>
      <c r="EB15">
        <f t="shared" si="40"/>
        <v>45</v>
      </c>
      <c r="EC15">
        <f t="shared" si="41"/>
        <v>27</v>
      </c>
      <c r="ED15">
        <f t="shared" si="42"/>
        <v>23</v>
      </c>
      <c r="EE15">
        <f t="shared" si="43"/>
        <v>17</v>
      </c>
      <c r="EF15">
        <f t="shared" si="44"/>
        <v>15</v>
      </c>
    </row>
    <row r="16" spans="1:136" ht="16.5" customHeight="1">
      <c r="A16">
        <f>_calc_라운드기준!A16</f>
        <v>1230</v>
      </c>
      <c r="B16">
        <f>INDEX(_calc_누적빈도!B:B,$A16)-INDEX(_calc_누적빈도!B:B,$A16-기준200회_후보!$B$1)</f>
        <v>24</v>
      </c>
      <c r="C16">
        <f>INDEX(_calc_누적빈도!C:C,$A16)-INDEX(_calc_누적빈도!C:C,$A16-기준200회_후보!$B$1)</f>
        <v>18</v>
      </c>
      <c r="D16">
        <f>INDEX(_calc_누적빈도!D:D,$A16)-INDEX(_calc_누적빈도!D:D,$A16-기준200회_후보!$B$1)</f>
        <v>35</v>
      </c>
      <c r="E16">
        <f>INDEX(_calc_누적빈도!E:E,$A16)-INDEX(_calc_누적빈도!E:E,$A16-기준200회_후보!$B$1)</f>
        <v>21</v>
      </c>
      <c r="F16">
        <f>INDEX(_calc_누적빈도!F:F,$A16)-INDEX(_calc_누적빈도!F:F,$A16-기준200회_후보!$B$1)</f>
        <v>19</v>
      </c>
      <c r="G16">
        <f>INDEX(_calc_누적빈도!G:G,$A16)-INDEX(_calc_누적빈도!G:G,$A16-기준200회_후보!$B$1)</f>
        <v>38</v>
      </c>
      <c r="H16">
        <f>INDEX(_calc_누적빈도!H:H,$A16)-INDEX(_calc_누적빈도!H:H,$A16-기준200회_후보!$B$1)</f>
        <v>34</v>
      </c>
      <c r="I16">
        <f>INDEX(_calc_누적빈도!I:I,$A16)-INDEX(_calc_누적빈도!I:I,$A16-기준200회_후보!$B$1)</f>
        <v>22</v>
      </c>
      <c r="J16">
        <f>INDEX(_calc_누적빈도!J:J,$A16)-INDEX(_calc_누적빈도!J:J,$A16-기준200회_후보!$B$1)</f>
        <v>24</v>
      </c>
      <c r="K16">
        <f>INDEX(_calc_누적빈도!K:K,$A16)-INDEX(_calc_누적빈도!K:K,$A16-기준200회_후보!$B$1)</f>
        <v>21</v>
      </c>
      <c r="L16">
        <f>INDEX(_calc_누적빈도!L:L,$A16)-INDEX(_calc_누적빈도!L:L,$A16-기준200회_후보!$B$1)</f>
        <v>25</v>
      </c>
      <c r="M16">
        <f>INDEX(_calc_누적빈도!M:M,$A16)-INDEX(_calc_누적빈도!M:M,$A16-기준200회_후보!$B$1)</f>
        <v>28</v>
      </c>
      <c r="N16">
        <f>INDEX(_calc_누적빈도!N:N,$A16)-INDEX(_calc_누적빈도!N:N,$A16-기준200회_후보!$B$1)</f>
        <v>30</v>
      </c>
      <c r="O16">
        <f>INDEX(_calc_누적빈도!O:O,$A16)-INDEX(_calc_누적빈도!O:O,$A16-기준200회_후보!$B$1)</f>
        <v>25</v>
      </c>
      <c r="P16">
        <f>INDEX(_calc_누적빈도!P:P,$A16)-INDEX(_calc_누적빈도!P:P,$A16-기준200회_후보!$B$1)</f>
        <v>27</v>
      </c>
      <c r="Q16">
        <f>INDEX(_calc_누적빈도!Q:Q,$A16)-INDEX(_calc_누적빈도!Q:Q,$A16-기준200회_후보!$B$1)</f>
        <v>33</v>
      </c>
      <c r="R16">
        <f>INDEX(_calc_누적빈도!R:R,$A16)-INDEX(_calc_누적빈도!R:R,$A16-기준200회_후보!$B$1)</f>
        <v>24</v>
      </c>
      <c r="S16">
        <f>INDEX(_calc_누적빈도!S:S,$A16)-INDEX(_calc_누적빈도!S:S,$A16-기준200회_후보!$B$1)</f>
        <v>21</v>
      </c>
      <c r="T16">
        <f>INDEX(_calc_누적빈도!T:T,$A16)-INDEX(_calc_누적빈도!T:T,$A16-기준200회_후보!$B$1)</f>
        <v>33</v>
      </c>
      <c r="U16">
        <f>INDEX(_calc_누적빈도!U:U,$A16)-INDEX(_calc_누적빈도!U:U,$A16-기준200회_후보!$B$1)</f>
        <v>26</v>
      </c>
      <c r="V16">
        <f>INDEX(_calc_누적빈도!V:V,$A16)-INDEX(_calc_누적빈도!V:V,$A16-기준200회_후보!$B$1)</f>
        <v>28</v>
      </c>
      <c r="W16">
        <f>INDEX(_calc_누적빈도!W:W,$A16)-INDEX(_calc_누적빈도!W:W,$A16-기준200회_후보!$B$1)</f>
        <v>26</v>
      </c>
      <c r="X16">
        <f>INDEX(_calc_누적빈도!X:X,$A16)-INDEX(_calc_누적빈도!X:X,$A16-기준200회_후보!$B$1)</f>
        <v>23</v>
      </c>
      <c r="Y16">
        <f>INDEX(_calc_누적빈도!Y:Y,$A16)-INDEX(_calc_누적빈도!Y:Y,$A16-기준200회_후보!$B$1)</f>
        <v>28</v>
      </c>
      <c r="Z16">
        <f>INDEX(_calc_누적빈도!Z:Z,$A16)-INDEX(_calc_누적빈도!Z:Z,$A16-기준200회_후보!$B$1)</f>
        <v>19</v>
      </c>
      <c r="AA16">
        <f>INDEX(_calc_누적빈도!AA:AA,$A16)-INDEX(_calc_누적빈도!AA:AA,$A16-기준200회_후보!$B$1)</f>
        <v>29</v>
      </c>
      <c r="AB16">
        <f>INDEX(_calc_누적빈도!AB:AB,$A16)-INDEX(_calc_누적빈도!AB:AB,$A16-기준200회_후보!$B$1)</f>
        <v>32</v>
      </c>
      <c r="AC16">
        <f>INDEX(_calc_누적빈도!AC:AC,$A16)-INDEX(_calc_누적빈도!AC:AC,$A16-기준200회_후보!$B$1)</f>
        <v>31</v>
      </c>
      <c r="AD16">
        <f>INDEX(_calc_누적빈도!AD:AD,$A16)-INDEX(_calc_누적빈도!AD:AD,$A16-기준200회_후보!$B$1)</f>
        <v>25</v>
      </c>
      <c r="AE16">
        <f>INDEX(_calc_누적빈도!AE:AE,$A16)-INDEX(_calc_누적빈도!AE:AE,$A16-기준200회_후보!$B$1)</f>
        <v>34</v>
      </c>
      <c r="AF16">
        <f>INDEX(_calc_누적빈도!AF:AF,$A16)-INDEX(_calc_누적빈도!AF:AF,$A16-기준200회_후보!$B$1)</f>
        <v>29</v>
      </c>
      <c r="AG16">
        <f>INDEX(_calc_누적빈도!AG:AG,$A16)-INDEX(_calc_누적빈도!AG:AG,$A16-기준200회_후보!$B$1)</f>
        <v>28</v>
      </c>
      <c r="AH16">
        <f>INDEX(_calc_누적빈도!AH:AH,$A16)-INDEX(_calc_누적빈도!AH:AH,$A16-기준200회_후보!$B$1)</f>
        <v>32</v>
      </c>
      <c r="AI16">
        <f>INDEX(_calc_누적빈도!AI:AI,$A16)-INDEX(_calc_누적빈도!AI:AI,$A16-기준200회_후보!$B$1)</f>
        <v>26</v>
      </c>
      <c r="AJ16">
        <f>INDEX(_calc_누적빈도!AJ:AJ,$A16)-INDEX(_calc_누적빈도!AJ:AJ,$A16-기준200회_후보!$B$1)</f>
        <v>32</v>
      </c>
      <c r="AK16">
        <f>INDEX(_calc_누적빈도!AK:AK,$A16)-INDEX(_calc_누적빈도!AK:AK,$A16-기준200회_후보!$B$1)</f>
        <v>27</v>
      </c>
      <c r="AL16">
        <f>INDEX(_calc_누적빈도!AL:AL,$A16)-INDEX(_calc_누적빈도!AL:AL,$A16-기준200회_후보!$B$1)</f>
        <v>28</v>
      </c>
      <c r="AM16">
        <f>INDEX(_calc_누적빈도!AM:AM,$A16)-INDEX(_calc_누적빈도!AM:AM,$A16-기준200회_후보!$B$1)</f>
        <v>33</v>
      </c>
      <c r="AN16">
        <f>INDEX(_calc_누적빈도!AN:AN,$A16)-INDEX(_calc_누적빈도!AN:AN,$A16-기준200회_후보!$B$1)</f>
        <v>19</v>
      </c>
      <c r="AO16">
        <f>INDEX(_calc_누적빈도!AO:AO,$A16)-INDEX(_calc_누적빈도!AO:AO,$A16-기준200회_후보!$B$1)</f>
        <v>29</v>
      </c>
      <c r="AP16">
        <f>INDEX(_calc_누적빈도!AP:AP,$A16)-INDEX(_calc_누적빈도!AP:AP,$A16-기준200회_후보!$B$1)</f>
        <v>21</v>
      </c>
      <c r="AQ16">
        <f>INDEX(_calc_누적빈도!AQ:AQ,$A16)-INDEX(_calc_누적빈도!AQ:AQ,$A16-기준200회_후보!$B$1)</f>
        <v>21</v>
      </c>
      <c r="AR16">
        <f>INDEX(_calc_누적빈도!AR:AR,$A16)-INDEX(_calc_누적빈도!AR:AR,$A16-기준200회_후보!$B$1)</f>
        <v>17</v>
      </c>
      <c r="AS16">
        <f>INDEX(_calc_누적빈도!AS:AS,$A16)-INDEX(_calc_누적빈도!AS:AS,$A16-기준200회_후보!$B$1)</f>
        <v>26</v>
      </c>
      <c r="AT16">
        <f>INDEX(_calc_누적빈도!AT:AT,$A16)-INDEX(_calc_누적빈도!AT:AT,$A16-기준200회_후보!$B$1)</f>
        <v>29</v>
      </c>
      <c r="AU16">
        <f>(RANK(_calc_라운드기준!B16,_calc_라운드기준!$B16:$AT16,0)+COUNTIFS(_calc_라운드기준!$B16:$AT16,_calc_라운드기준!B16,$B$1:$AT$1,"&lt;"&amp;1))-(RANK(B16,$B16:$AT16,0)+COUNTIFS($B16:$AT16,B16,$B$1:$AT$1,"&lt;"&amp;1))</f>
        <v>-27</v>
      </c>
      <c r="AV16">
        <f>(RANK(_calc_라운드기준!C16,_calc_라운드기준!$B16:$AT16,0)+COUNTIFS(_calc_라운드기준!$B16:$AT16,_calc_라운드기준!C16,$B$1:$AT$1,"&lt;"&amp;2))-(RANK(C16,$B16:$AT16,0)+COUNTIFS($B16:$AT16,C16,$B$1:$AT$1,"&lt;"&amp;2))</f>
        <v>-9</v>
      </c>
      <c r="AW16">
        <f>(RANK(_calc_라운드기준!D16,_calc_라운드기준!$B16:$AT16,0)+COUNTIFS(_calc_라운드기준!$B16:$AT16,_calc_라운드기준!D16,$B$1:$AT$1,"&lt;"&amp;3))-(RANK(D16,$B16:$AT16,0)+COUNTIFS($B16:$AT16,D16,$B$1:$AT$1,"&lt;"&amp;3))</f>
        <v>10</v>
      </c>
      <c r="AX16">
        <f>(RANK(_calc_라운드기준!E16,_calc_라운드기준!$B16:$AT16,0)+COUNTIFS(_calc_라운드기준!$B16:$AT16,_calc_라운드기준!E16,$B$1:$AT$1,"&lt;"&amp;4))-(RANK(E16,$B16:$AT16,0)+COUNTIFS($B16:$AT16,E16,$B$1:$AT$1,"&lt;"&amp;4))</f>
        <v>-23</v>
      </c>
      <c r="AY16">
        <f>(RANK(_calc_라운드기준!F16,_calc_라운드기준!$B16:$AT16,0)+COUNTIFS(_calc_라운드기준!$B16:$AT16,_calc_라운드기준!F16,$B$1:$AT$1,"&lt;"&amp;5))-(RANK(F16,$B16:$AT16,0)+COUNTIFS($B16:$AT16,F16,$B$1:$AT$1,"&lt;"&amp;5))</f>
        <v>-5</v>
      </c>
      <c r="AZ16">
        <f>(RANK(_calc_라운드기준!G16,_calc_라운드기준!$B16:$AT16,0)+COUNTIFS(_calc_라운드기준!$B16:$AT16,_calc_라운드기준!G16,$B$1:$AT$1,"&lt;"&amp;6))-(RANK(G16,$B16:$AT16,0)+COUNTIFS($B16:$AT16,G16,$B$1:$AT$1,"&lt;"&amp;6))</f>
        <v>13</v>
      </c>
      <c r="BA16">
        <f>(RANK(_calc_라운드기준!H16,_calc_라운드기준!$B16:$AT16,0)+COUNTIFS(_calc_라운드기준!$B16:$AT16,_calc_라운드기준!H16,$B$1:$AT$1,"&lt;"&amp;7))-(RANK(H16,$B16:$AT16,0)+COUNTIFS($B16:$AT16,H16,$B$1:$AT$1,"&lt;"&amp;7))</f>
        <v>37</v>
      </c>
      <c r="BB16">
        <f>(RANK(_calc_라운드기준!I16,_calc_라운드기준!$B16:$AT16,0)+COUNTIFS(_calc_라운드기준!$B16:$AT16,_calc_라운드기준!I16,$B$1:$AT$1,"&lt;"&amp;8))-(RANK(I16,$B16:$AT16,0)+COUNTIFS($B16:$AT16,I16,$B$1:$AT$1,"&lt;"&amp;8))</f>
        <v>-20</v>
      </c>
      <c r="BC16">
        <f>(RANK(_calc_라운드기준!J16,_calc_라운드기준!$B16:$AT16,0)+COUNTIFS(_calc_라운드기준!$B16:$AT16,_calc_라운드기준!J16,$B$1:$AT$1,"&lt;"&amp;9))-(RANK(J16,$B16:$AT16,0)+COUNTIFS($B16:$AT16,J16,$B$1:$AT$1,"&lt;"&amp;9))</f>
        <v>-16</v>
      </c>
      <c r="BD16">
        <f>(RANK(_calc_라운드기준!K16,_calc_라운드기준!$B16:$AT16,0)+COUNTIFS(_calc_라운드기준!$B16:$AT16,_calc_라운드기준!K16,$B$1:$AT$1,"&lt;"&amp;10))-(RANK(K16,$B16:$AT16,0)+COUNTIFS($B16:$AT16,K16,$B$1:$AT$1,"&lt;"&amp;10))</f>
        <v>-10</v>
      </c>
      <c r="BE16">
        <f>(RANK(_calc_라운드기준!L16,_calc_라운드기준!$B16:$AT16,0)+COUNTIFS(_calc_라운드기준!$B16:$AT16,_calc_라운드기준!L16,$B$1:$AT$1,"&lt;"&amp;11))-(RANK(L16,$B16:$AT16,0)+COUNTIFS($B16:$AT16,L16,$B$1:$AT$1,"&lt;"&amp;11))</f>
        <v>16</v>
      </c>
      <c r="BF16">
        <f>(RANK(_calc_라운드기준!M16,_calc_라운드기준!$B16:$AT16,0)+COUNTIFS(_calc_라운드기준!$B16:$AT16,_calc_라운드기준!M16,$B$1:$AT$1,"&lt;"&amp;12))-(RANK(M16,$B16:$AT16,0)+COUNTIFS($B16:$AT16,M16,$B$1:$AT$1,"&lt;"&amp;12))</f>
        <v>11</v>
      </c>
      <c r="BG16">
        <f>(RANK(_calc_라운드기준!N16,_calc_라운드기준!$B16:$AT16,0)+COUNTIFS(_calc_라운드기준!$B16:$AT16,_calc_라운드기준!N16,$B$1:$AT$1,"&lt;"&amp;13))-(RANK(N16,$B16:$AT16,0)+COUNTIFS($B16:$AT16,N16,$B$1:$AT$1,"&lt;"&amp;13))</f>
        <v>-4</v>
      </c>
      <c r="BH16">
        <f>(RANK(_calc_라운드기준!O16,_calc_라운드기준!$B16:$AT16,0)+COUNTIFS(_calc_라운드기준!$B16:$AT16,_calc_라운드기준!O16,$B$1:$AT$1,"&lt;"&amp;14))-(RANK(O16,$B16:$AT16,0)+COUNTIFS($B16:$AT16,O16,$B$1:$AT$1,"&lt;"&amp;14))</f>
        <v>12</v>
      </c>
      <c r="BI16">
        <f>(RANK(_calc_라운드기준!P16,_calc_라운드기준!$B16:$AT16,0)+COUNTIFS(_calc_라운드기준!$B16:$AT16,_calc_라운드기준!P16,$B$1:$AT$1,"&lt;"&amp;15))-(RANK(P16,$B16:$AT16,0)+COUNTIFS($B16:$AT16,P16,$B$1:$AT$1,"&lt;"&amp;15))</f>
        <v>-17</v>
      </c>
      <c r="BJ16">
        <f>(RANK(_calc_라운드기준!Q16,_calc_라운드기준!$B16:$AT16,0)+COUNTIFS(_calc_라운드기준!$B16:$AT16,_calc_라운드기준!Q16,$B$1:$AT$1,"&lt;"&amp;16))-(RANK(Q16,$B16:$AT16,0)+COUNTIFS($B16:$AT16,Q16,$B$1:$AT$1,"&lt;"&amp;16))</f>
        <v>-2</v>
      </c>
      <c r="BK16">
        <f>(RANK(_calc_라운드기준!R16,_calc_라운드기준!$B16:$AT16,0)+COUNTIFS(_calc_라운드기준!$B16:$AT16,_calc_라운드기준!R16,$B$1:$AT$1,"&lt;"&amp;17))-(RANK(R16,$B16:$AT16,0)+COUNTIFS($B16:$AT16,R16,$B$1:$AT$1,"&lt;"&amp;17))</f>
        <v>-16</v>
      </c>
      <c r="BL16">
        <f>(RANK(_calc_라운드기준!S16,_calc_라운드기준!$B16:$AT16,0)+COUNTIFS(_calc_라운드기준!$B16:$AT16,_calc_라운드기준!S16,$B$1:$AT$1,"&lt;"&amp;18))-(RANK(S16,$B16:$AT16,0)+COUNTIFS($B16:$AT16,S16,$B$1:$AT$1,"&lt;"&amp;18))</f>
        <v>-1</v>
      </c>
      <c r="BM16">
        <f>(RANK(_calc_라운드기준!T16,_calc_라운드기준!$B16:$AT16,0)+COUNTIFS(_calc_라운드기준!$B16:$AT16,_calc_라운드기준!T16,$B$1:$AT$1,"&lt;"&amp;19))-(RANK(T16,$B16:$AT16,0)+COUNTIFS($B16:$AT16,T16,$B$1:$AT$1,"&lt;"&amp;19))</f>
        <v>12</v>
      </c>
      <c r="BN16">
        <f>(RANK(_calc_라운드기준!U16,_calc_라운드기준!$B16:$AT16,0)+COUNTIFS(_calc_라운드기준!$B16:$AT16,_calc_라운드기준!U16,$B$1:$AT$1,"&lt;"&amp;20))-(RANK(U16,$B16:$AT16,0)+COUNTIFS($B16:$AT16,U16,$B$1:$AT$1,"&lt;"&amp;20))</f>
        <v>5</v>
      </c>
      <c r="BO16">
        <f>(RANK(_calc_라운드기준!V16,_calc_라운드기준!$B16:$AT16,0)+COUNTIFS(_calc_라운드기준!$B16:$AT16,_calc_라운드기준!V16,$B$1:$AT$1,"&lt;"&amp;21))-(RANK(V16,$B16:$AT16,0)+COUNTIFS($B16:$AT16,V16,$B$1:$AT$1,"&lt;"&amp;21))</f>
        <v>24</v>
      </c>
      <c r="BP16">
        <f>(RANK(_calc_라운드기준!W16,_calc_라운드기준!$B16:$AT16,0)+COUNTIFS(_calc_라운드기준!$B16:$AT16,_calc_라운드기준!W16,$B$1:$AT$1,"&lt;"&amp;22))-(RANK(W16,$B16:$AT16,0)+COUNTIFS($B16:$AT16,W16,$B$1:$AT$1,"&lt;"&amp;22))</f>
        <v>13</v>
      </c>
      <c r="BQ16">
        <f>(RANK(_calc_라운드기준!X16,_calc_라운드기준!$B16:$AT16,0)+COUNTIFS(_calc_라운드기준!$B16:$AT16,_calc_라운드기준!X16,$B$1:$AT$1,"&lt;"&amp;23))-(RANK(X16,$B16:$AT16,0)+COUNTIFS($B16:$AT16,X16,$B$1:$AT$1,"&lt;"&amp;23))</f>
        <v>-25</v>
      </c>
      <c r="BR16">
        <f>(RANK(_calc_라운드기준!Y16,_calc_라운드기준!$B16:$AT16,0)+COUNTIFS(_calc_라운드기준!$B16:$AT16,_calc_라운드기준!Y16,$B$1:$AT$1,"&lt;"&amp;24))-(RANK(Y16,$B16:$AT16,0)+COUNTIFS($B16:$AT16,Y16,$B$1:$AT$1,"&lt;"&amp;24))</f>
        <v>0</v>
      </c>
      <c r="BS16">
        <f>(RANK(_calc_라운드기준!Z16,_calc_라운드기준!$B16:$AT16,0)+COUNTIFS(_calc_라운드기준!$B16:$AT16,_calc_라운드기준!Z16,$B$1:$AT$1,"&lt;"&amp;25))-(RANK(Z16,$B16:$AT16,0)+COUNTIFS($B16:$AT16,Z16,$B$1:$AT$1,"&lt;"&amp;25))</f>
        <v>-22</v>
      </c>
      <c r="BT16">
        <f>(RANK(_calc_라운드기준!AA16,_calc_라운드기준!$B16:$AT16,0)+COUNTIFS(_calc_라운드기준!$B16:$AT16,_calc_라운드기준!AA16,$B$1:$AT$1,"&lt;"&amp;26))-(RANK(AA16,$B16:$AT16,0)+COUNTIFS($B16:$AT16,AA16,$B$1:$AT$1,"&lt;"&amp;26))</f>
        <v>8</v>
      </c>
      <c r="BU16">
        <f>(RANK(_calc_라운드기준!AB16,_calc_라운드기준!$B16:$AT16,0)+COUNTIFS(_calc_라운드기준!$B16:$AT16,_calc_라운드기준!AB16,$B$1:$AT$1,"&lt;"&amp;27))-(RANK(AB16,$B16:$AT16,0)+COUNTIFS($B16:$AT16,AB16,$B$1:$AT$1,"&lt;"&amp;27))</f>
        <v>-7</v>
      </c>
      <c r="BV16">
        <f>(RANK(_calc_라운드기준!AC16,_calc_라운드기준!$B16:$AT16,0)+COUNTIFS(_calc_라운드기준!$B16:$AT16,_calc_라운드기준!AC16,$B$1:$AT$1,"&lt;"&amp;28))-(RANK(AC16,$B16:$AT16,0)+COUNTIFS($B16:$AT16,AC16,$B$1:$AT$1,"&lt;"&amp;28))</f>
        <v>-9</v>
      </c>
      <c r="BW16">
        <f>(RANK(_calc_라운드기준!AD16,_calc_라운드기준!$B16:$AT16,0)+COUNTIFS(_calc_라운드기준!$B16:$AT16,_calc_라운드기준!AD16,$B$1:$AT$1,"&lt;"&amp;29))-(RANK(AD16,$B16:$AT16,0)+COUNTIFS($B16:$AT16,AD16,$B$1:$AT$1,"&lt;"&amp;29))</f>
        <v>-20</v>
      </c>
      <c r="BX16">
        <f>(RANK(_calc_라운드기준!AE16,_calc_라운드기준!$B16:$AT16,0)+COUNTIFS(_calc_라운드기준!$B16:$AT16,_calc_라운드기준!AE16,$B$1:$AT$1,"&lt;"&amp;30))-(RANK(AE16,$B16:$AT16,0)+COUNTIFS($B16:$AT16,AE16,$B$1:$AT$1,"&lt;"&amp;30))</f>
        <v>18</v>
      </c>
      <c r="BY16">
        <f>(RANK(_calc_라운드기준!AF16,_calc_라운드기준!$B16:$AT16,0)+COUNTIFS(_calc_라운드기준!$B16:$AT16,_calc_라운드기준!AF16,$B$1:$AT$1,"&lt;"&amp;31))-(RANK(AF16,$B16:$AT16,0)+COUNTIFS($B16:$AT16,AF16,$B$1:$AT$1,"&lt;"&amp;31))</f>
        <v>-8</v>
      </c>
      <c r="BZ16">
        <f>(RANK(_calc_라운드기준!AG16,_calc_라운드기준!$B16:$AT16,0)+COUNTIFS(_calc_라운드기준!$B16:$AT16,_calc_라운드기준!AG16,$B$1:$AT$1,"&lt;"&amp;32))-(RANK(AG16,$B16:$AT16,0)+COUNTIFS($B16:$AT16,AG16,$B$1:$AT$1,"&lt;"&amp;32))</f>
        <v>10</v>
      </c>
      <c r="CA16">
        <f>(RANK(_calc_라운드기준!AH16,_calc_라운드기준!$B16:$AT16,0)+COUNTIFS(_calc_라운드기준!$B16:$AT16,_calc_라운드기준!AH16,$B$1:$AT$1,"&lt;"&amp;33))-(RANK(AH16,$B16:$AT16,0)+COUNTIFS($B16:$AT16,AH16,$B$1:$AT$1,"&lt;"&amp;33))</f>
        <v>14</v>
      </c>
      <c r="CB16">
        <f>(RANK(_calc_라운드기준!AI16,_calc_라운드기준!$B16:$AT16,0)+COUNTIFS(_calc_라운드기준!$B16:$AT16,_calc_라운드기준!AI16,$B$1:$AT$1,"&lt;"&amp;34))-(RANK(AI16,$B16:$AT16,0)+COUNTIFS($B16:$AT16,AI16,$B$1:$AT$1,"&lt;"&amp;34))</f>
        <v>17</v>
      </c>
      <c r="CC16">
        <f>(RANK(_calc_라운드기준!AJ16,_calc_라운드기준!$B16:$AT16,0)+COUNTIFS(_calc_라운드기준!$B16:$AT16,_calc_라운드기준!AJ16,$B$1:$AT$1,"&lt;"&amp;35))-(RANK(AJ16,$B16:$AT16,0)+COUNTIFS($B16:$AT16,AJ16,$B$1:$AT$1,"&lt;"&amp;35))</f>
        <v>21</v>
      </c>
      <c r="CD16">
        <f>(RANK(_calc_라운드기준!AK16,_calc_라운드기준!$B16:$AT16,0)+COUNTIFS(_calc_라운드기준!$B16:$AT16,_calc_라운드기준!AK16,$B$1:$AT$1,"&lt;"&amp;36))-(RANK(AK16,$B16:$AT16,0)+COUNTIFS($B16:$AT16,AK16,$B$1:$AT$1,"&lt;"&amp;36))</f>
        <v>1</v>
      </c>
      <c r="CE16">
        <f>(RANK(_calc_라운드기준!AL16,_calc_라운드기준!$B16:$AT16,0)+COUNTIFS(_calc_라운드기준!$B16:$AT16,_calc_라운드기준!AL16,$B$1:$AT$1,"&lt;"&amp;37))-(RANK(AL16,$B16:$AT16,0)+COUNTIFS($B16:$AT16,AL16,$B$1:$AT$1,"&lt;"&amp;37))</f>
        <v>-10</v>
      </c>
      <c r="CF16">
        <f>(RANK(_calc_라운드기준!AM16,_calc_라운드기준!$B16:$AT16,0)+COUNTIFS(_calc_라운드기준!$B16:$AT16,_calc_라운드기준!AM16,$B$1:$AT$1,"&lt;"&amp;38))-(RANK(AM16,$B16:$AT16,0)+COUNTIFS($B16:$AT16,AM16,$B$1:$AT$1,"&lt;"&amp;38))</f>
        <v>18</v>
      </c>
      <c r="CG16">
        <f>(RANK(_calc_라운드기준!AN16,_calc_라운드기준!$B16:$AT16,0)+COUNTIFS(_calc_라운드기준!$B16:$AT16,_calc_라운드기준!AN16,$B$1:$AT$1,"&lt;"&amp;39))-(RANK(AN16,$B16:$AT16,0)+COUNTIFS($B16:$AT16,AN16,$B$1:$AT$1,"&lt;"&amp;39))</f>
        <v>-11</v>
      </c>
      <c r="CH16">
        <f>(RANK(_calc_라운드기준!AO16,_calc_라운드기준!$B16:$AT16,0)+COUNTIFS(_calc_라운드기준!$B16:$AT16,_calc_라운드기준!AO16,$B$1:$AT$1,"&lt;"&amp;40))-(RANK(AO16,$B16:$AT16,0)+COUNTIFS($B16:$AT16,AO16,$B$1:$AT$1,"&lt;"&amp;40))</f>
        <v>18</v>
      </c>
      <c r="CI16">
        <f>(RANK(_calc_라운드기준!AP16,_calc_라운드기준!$B16:$AT16,0)+COUNTIFS(_calc_라운드기준!$B16:$AT16,_calc_라운드기준!AP16,$B$1:$AT$1,"&lt;"&amp;41))-(RANK(AP16,$B16:$AT16,0)+COUNTIFS($B16:$AT16,AP16,$B$1:$AT$1,"&lt;"&amp;41))</f>
        <v>-32</v>
      </c>
      <c r="CJ16">
        <f>(RANK(_calc_라운드기준!AQ16,_calc_라운드기준!$B16:$AT16,0)+COUNTIFS(_calc_라운드기준!$B16:$AT16,_calc_라운드기준!AQ16,$B$1:$AT$1,"&lt;"&amp;42))-(RANK(AQ16,$B16:$AT16,0)+COUNTIFS($B16:$AT16,AQ16,$B$1:$AT$1,"&lt;"&amp;42))</f>
        <v>-1</v>
      </c>
      <c r="CK16">
        <f>(RANK(_calc_라운드기준!AR16,_calc_라운드기준!$B16:$AT16,0)+COUNTIFS(_calc_라운드기준!$B16:$AT16,_calc_라운드기준!AR16,$B$1:$AT$1,"&lt;"&amp;43))-(RANK(AR16,$B16:$AT16,0)+COUNTIFS($B16:$AT16,AR16,$B$1:$AT$1,"&lt;"&amp;43))</f>
        <v>0</v>
      </c>
      <c r="CL16">
        <f>(RANK(_calc_라운드기준!AS16,_calc_라운드기준!$B16:$AT16,0)+COUNTIFS(_calc_라운드기준!$B16:$AT16,_calc_라운드기준!AS16,$B$1:$AT$1,"&lt;"&amp;44))-(RANK(AS16,$B16:$AT16,0)+COUNTIFS($B16:$AT16,AS16,$B$1:$AT$1,"&lt;"&amp;44))</f>
        <v>7</v>
      </c>
      <c r="CM16">
        <f>(RANK(_calc_라운드기준!AT16,_calc_라운드기준!$B16:$AT16,0)+COUNTIFS(_calc_라운드기준!$B16:$AT16,_calc_라운드기준!AT16,$B$1:$AT$1,"&lt;"&amp;45))-(RANK(AT16,$B16:$AT16,0)+COUNTIFS($B16:$AT16,AT16,$B$1:$AT$1,"&lt;"&amp;45))</f>
        <v>10</v>
      </c>
      <c r="CN16">
        <f t="shared" si="0"/>
        <v>44</v>
      </c>
      <c r="CO16">
        <f t="shared" si="1"/>
        <v>31</v>
      </c>
      <c r="CP16">
        <f t="shared" si="2"/>
        <v>15</v>
      </c>
      <c r="CQ16">
        <f t="shared" si="3"/>
        <v>42</v>
      </c>
      <c r="CR16">
        <f t="shared" si="4"/>
        <v>28</v>
      </c>
      <c r="CS16">
        <f t="shared" si="5"/>
        <v>10</v>
      </c>
      <c r="CT16">
        <f t="shared" si="6"/>
        <v>1</v>
      </c>
      <c r="CU16">
        <f t="shared" si="7"/>
        <v>39</v>
      </c>
      <c r="CV16">
        <f t="shared" si="8"/>
        <v>36</v>
      </c>
      <c r="CW16">
        <f t="shared" si="9"/>
        <v>33</v>
      </c>
      <c r="CX16">
        <f t="shared" si="10"/>
        <v>8</v>
      </c>
      <c r="CY16">
        <f t="shared" si="11"/>
        <v>14</v>
      </c>
      <c r="CZ16">
        <f t="shared" si="12"/>
        <v>27</v>
      </c>
      <c r="DA16">
        <f t="shared" si="13"/>
        <v>12</v>
      </c>
      <c r="DB16">
        <f t="shared" si="14"/>
        <v>38</v>
      </c>
      <c r="DC16">
        <f t="shared" si="15"/>
        <v>26</v>
      </c>
      <c r="DD16">
        <f t="shared" si="16"/>
        <v>37</v>
      </c>
      <c r="DE16">
        <f t="shared" si="17"/>
        <v>24</v>
      </c>
      <c r="DF16">
        <f t="shared" si="18"/>
        <v>13</v>
      </c>
      <c r="DG16">
        <f t="shared" si="19"/>
        <v>20</v>
      </c>
      <c r="DH16">
        <f t="shared" si="20"/>
        <v>2</v>
      </c>
      <c r="DI16">
        <f t="shared" si="21"/>
        <v>11</v>
      </c>
      <c r="DJ16">
        <f t="shared" si="22"/>
        <v>43</v>
      </c>
      <c r="DK16">
        <f t="shared" si="23"/>
        <v>22</v>
      </c>
      <c r="DL16">
        <f t="shared" si="24"/>
        <v>41</v>
      </c>
      <c r="DM16">
        <f t="shared" si="25"/>
        <v>18</v>
      </c>
      <c r="DN16">
        <f t="shared" si="26"/>
        <v>29</v>
      </c>
      <c r="DO16">
        <f t="shared" si="27"/>
        <v>32</v>
      </c>
      <c r="DP16">
        <f t="shared" si="28"/>
        <v>40</v>
      </c>
      <c r="DQ16">
        <f t="shared" si="29"/>
        <v>4</v>
      </c>
      <c r="DR16">
        <f t="shared" si="30"/>
        <v>30</v>
      </c>
      <c r="DS16">
        <f t="shared" si="31"/>
        <v>16</v>
      </c>
      <c r="DT16">
        <f t="shared" si="32"/>
        <v>9</v>
      </c>
      <c r="DU16">
        <f t="shared" si="33"/>
        <v>7</v>
      </c>
      <c r="DV16">
        <f t="shared" si="34"/>
        <v>3</v>
      </c>
      <c r="DW16">
        <f t="shared" si="35"/>
        <v>21</v>
      </c>
      <c r="DX16">
        <f t="shared" si="36"/>
        <v>34</v>
      </c>
      <c r="DY16">
        <f t="shared" si="37"/>
        <v>5</v>
      </c>
      <c r="DZ16">
        <f t="shared" si="38"/>
        <v>35</v>
      </c>
      <c r="EA16">
        <f t="shared" si="39"/>
        <v>6</v>
      </c>
      <c r="EB16">
        <f t="shared" si="40"/>
        <v>45</v>
      </c>
      <c r="EC16">
        <f t="shared" si="41"/>
        <v>25</v>
      </c>
      <c r="ED16">
        <f t="shared" si="42"/>
        <v>23</v>
      </c>
      <c r="EE16">
        <f t="shared" si="43"/>
        <v>19</v>
      </c>
      <c r="EF16">
        <f t="shared" si="44"/>
        <v>17</v>
      </c>
    </row>
    <row r="17" spans="1:136" ht="16.5" customHeight="1">
      <c r="A17">
        <f>_calc_라운드기준!A17</f>
        <v>1229</v>
      </c>
      <c r="B17">
        <f>INDEX(_calc_누적빈도!B:B,$A17)-INDEX(_calc_누적빈도!B:B,$A17-기준200회_후보!$B$1)</f>
        <v>24</v>
      </c>
      <c r="C17">
        <f>INDEX(_calc_누적빈도!C:C,$A17)-INDEX(_calc_누적빈도!C:C,$A17-기준200회_후보!$B$1)</f>
        <v>18</v>
      </c>
      <c r="D17">
        <f>INDEX(_calc_누적빈도!D:D,$A17)-INDEX(_calc_누적빈도!D:D,$A17-기준200회_후보!$B$1)</f>
        <v>35</v>
      </c>
      <c r="E17">
        <f>INDEX(_calc_누적빈도!E:E,$A17)-INDEX(_calc_누적빈도!E:E,$A17-기준200회_후보!$B$1)</f>
        <v>21</v>
      </c>
      <c r="F17">
        <f>INDEX(_calc_누적빈도!F:F,$A17)-INDEX(_calc_누적빈도!F:F,$A17-기준200회_후보!$B$1)</f>
        <v>19</v>
      </c>
      <c r="G17">
        <f>INDEX(_calc_누적빈도!G:G,$A17)-INDEX(_calc_누적빈도!G:G,$A17-기준200회_후보!$B$1)</f>
        <v>38</v>
      </c>
      <c r="H17">
        <f>INDEX(_calc_누적빈도!H:H,$A17)-INDEX(_calc_누적빈도!H:H,$A17-기준200회_후보!$B$1)</f>
        <v>34</v>
      </c>
      <c r="I17">
        <f>INDEX(_calc_누적빈도!I:I,$A17)-INDEX(_calc_누적빈도!I:I,$A17-기준200회_후보!$B$1)</f>
        <v>22</v>
      </c>
      <c r="J17">
        <f>INDEX(_calc_누적빈도!J:J,$A17)-INDEX(_calc_누적빈도!J:J,$A17-기준200회_후보!$B$1)</f>
        <v>24</v>
      </c>
      <c r="K17">
        <f>INDEX(_calc_누적빈도!K:K,$A17)-INDEX(_calc_누적빈도!K:K,$A17-기준200회_후보!$B$1)</f>
        <v>21</v>
      </c>
      <c r="L17">
        <f>INDEX(_calc_누적빈도!L:L,$A17)-INDEX(_calc_누적빈도!L:L,$A17-기준200회_후보!$B$1)</f>
        <v>25</v>
      </c>
      <c r="M17">
        <f>INDEX(_calc_누적빈도!M:M,$A17)-INDEX(_calc_누적빈도!M:M,$A17-기준200회_후보!$B$1)</f>
        <v>28</v>
      </c>
      <c r="N17">
        <f>INDEX(_calc_누적빈도!N:N,$A17)-INDEX(_calc_누적빈도!N:N,$A17-기준200회_후보!$B$1)</f>
        <v>29</v>
      </c>
      <c r="O17">
        <f>INDEX(_calc_누적빈도!O:O,$A17)-INDEX(_calc_누적빈도!O:O,$A17-기준200회_후보!$B$1)</f>
        <v>25</v>
      </c>
      <c r="P17">
        <f>INDEX(_calc_누적빈도!P:P,$A17)-INDEX(_calc_누적빈도!P:P,$A17-기준200회_후보!$B$1)</f>
        <v>27</v>
      </c>
      <c r="Q17">
        <f>INDEX(_calc_누적빈도!Q:Q,$A17)-INDEX(_calc_누적빈도!Q:Q,$A17-기준200회_후보!$B$1)</f>
        <v>33</v>
      </c>
      <c r="R17">
        <f>INDEX(_calc_누적빈도!R:R,$A17)-INDEX(_calc_누적빈도!R:R,$A17-기준200회_후보!$B$1)</f>
        <v>24</v>
      </c>
      <c r="S17">
        <f>INDEX(_calc_누적빈도!S:S,$A17)-INDEX(_calc_누적빈도!S:S,$A17-기준200회_후보!$B$1)</f>
        <v>21</v>
      </c>
      <c r="T17">
        <f>INDEX(_calc_누적빈도!T:T,$A17)-INDEX(_calc_누적빈도!T:T,$A17-기준200회_후보!$B$1)</f>
        <v>33</v>
      </c>
      <c r="U17">
        <f>INDEX(_calc_누적빈도!U:U,$A17)-INDEX(_calc_누적빈도!U:U,$A17-기준200회_후보!$B$1)</f>
        <v>26</v>
      </c>
      <c r="V17">
        <f>INDEX(_calc_누적빈도!V:V,$A17)-INDEX(_calc_누적빈도!V:V,$A17-기준200회_후보!$B$1)</f>
        <v>28</v>
      </c>
      <c r="W17">
        <f>INDEX(_calc_누적빈도!W:W,$A17)-INDEX(_calc_누적빈도!W:W,$A17-기준200회_후보!$B$1)</f>
        <v>26</v>
      </c>
      <c r="X17">
        <f>INDEX(_calc_누적빈도!X:X,$A17)-INDEX(_calc_누적빈도!X:X,$A17-기준200회_후보!$B$1)</f>
        <v>23</v>
      </c>
      <c r="Y17">
        <f>INDEX(_calc_누적빈도!Y:Y,$A17)-INDEX(_calc_누적빈도!Y:Y,$A17-기준200회_후보!$B$1)</f>
        <v>28</v>
      </c>
      <c r="Z17">
        <f>INDEX(_calc_누적빈도!Z:Z,$A17)-INDEX(_calc_누적빈도!Z:Z,$A17-기준200회_후보!$B$1)</f>
        <v>19</v>
      </c>
      <c r="AA17">
        <f>INDEX(_calc_누적빈도!AA:AA,$A17)-INDEX(_calc_누적빈도!AA:AA,$A17-기준200회_후보!$B$1)</f>
        <v>29</v>
      </c>
      <c r="AB17">
        <f>INDEX(_calc_누적빈도!AB:AB,$A17)-INDEX(_calc_누적빈도!AB:AB,$A17-기준200회_후보!$B$1)</f>
        <v>32</v>
      </c>
      <c r="AC17">
        <f>INDEX(_calc_누적빈도!AC:AC,$A17)-INDEX(_calc_누적빈도!AC:AC,$A17-기준200회_후보!$B$1)</f>
        <v>31</v>
      </c>
      <c r="AD17">
        <f>INDEX(_calc_누적빈도!AD:AD,$A17)-INDEX(_calc_누적빈도!AD:AD,$A17-기준200회_후보!$B$1)</f>
        <v>24</v>
      </c>
      <c r="AE17">
        <f>INDEX(_calc_누적빈도!AE:AE,$A17)-INDEX(_calc_누적빈도!AE:AE,$A17-기준200회_후보!$B$1)</f>
        <v>35</v>
      </c>
      <c r="AF17">
        <f>INDEX(_calc_누적빈도!AF:AF,$A17)-INDEX(_calc_누적빈도!AF:AF,$A17-기준200회_후보!$B$1)</f>
        <v>29</v>
      </c>
      <c r="AG17">
        <f>INDEX(_calc_누적빈도!AG:AG,$A17)-INDEX(_calc_누적빈도!AG:AG,$A17-기준200회_후보!$B$1)</f>
        <v>29</v>
      </c>
      <c r="AH17">
        <f>INDEX(_calc_누적빈도!AH:AH,$A17)-INDEX(_calc_누적빈도!AH:AH,$A17-기준200회_후보!$B$1)</f>
        <v>32</v>
      </c>
      <c r="AI17">
        <f>INDEX(_calc_누적빈도!AI:AI,$A17)-INDEX(_calc_누적빈도!AI:AI,$A17-기준200회_후보!$B$1)</f>
        <v>25</v>
      </c>
      <c r="AJ17">
        <f>INDEX(_calc_누적빈도!AJ:AJ,$A17)-INDEX(_calc_누적빈도!AJ:AJ,$A17-기준200회_후보!$B$1)</f>
        <v>32</v>
      </c>
      <c r="AK17">
        <f>INDEX(_calc_누적빈도!AK:AK,$A17)-INDEX(_calc_누적빈도!AK:AK,$A17-기준200회_후보!$B$1)</f>
        <v>27</v>
      </c>
      <c r="AL17">
        <f>INDEX(_calc_누적빈도!AL:AL,$A17)-INDEX(_calc_누적빈도!AL:AL,$A17-기준200회_후보!$B$1)</f>
        <v>28</v>
      </c>
      <c r="AM17">
        <f>INDEX(_calc_누적빈도!AM:AM,$A17)-INDEX(_calc_누적빈도!AM:AM,$A17-기준200회_후보!$B$1)</f>
        <v>33</v>
      </c>
      <c r="AN17">
        <f>INDEX(_calc_누적빈도!AN:AN,$A17)-INDEX(_calc_누적빈도!AN:AN,$A17-기준200회_후보!$B$1)</f>
        <v>20</v>
      </c>
      <c r="AO17">
        <f>INDEX(_calc_누적빈도!AO:AO,$A17)-INDEX(_calc_누적빈도!AO:AO,$A17-기준200회_후보!$B$1)</f>
        <v>29</v>
      </c>
      <c r="AP17">
        <f>INDEX(_calc_누적빈도!AP:AP,$A17)-INDEX(_calc_누적빈도!AP:AP,$A17-기준200회_후보!$B$1)</f>
        <v>22</v>
      </c>
      <c r="AQ17">
        <f>INDEX(_calc_누적빈도!AQ:AQ,$A17)-INDEX(_calc_누적빈도!AQ:AQ,$A17-기준200회_후보!$B$1)</f>
        <v>20</v>
      </c>
      <c r="AR17">
        <f>INDEX(_calc_누적빈도!AR:AR,$A17)-INDEX(_calc_누적빈도!AR:AR,$A17-기준200회_후보!$B$1)</f>
        <v>17</v>
      </c>
      <c r="AS17">
        <f>INDEX(_calc_누적빈도!AS:AS,$A17)-INDEX(_calc_누적빈도!AS:AS,$A17-기준200회_후보!$B$1)</f>
        <v>26</v>
      </c>
      <c r="AT17">
        <f>INDEX(_calc_누적빈도!AT:AT,$A17)-INDEX(_calc_누적빈도!AT:AT,$A17-기준200회_후보!$B$1)</f>
        <v>29</v>
      </c>
      <c r="AU17">
        <f>(RANK(_calc_라운드기준!B17,_calc_라운드기준!$B17:$AT17,0)+COUNTIFS(_calc_라운드기준!$B17:$AT17,_calc_라운드기준!B17,$B$1:$AT$1,"&lt;"&amp;1))-(RANK(B17,$B17:$AT17,0)+COUNTIFS($B17:$AT17,B17,$B$1:$AT$1,"&lt;"&amp;1))</f>
        <v>-26</v>
      </c>
      <c r="AV17">
        <f>(RANK(_calc_라운드기준!C17,_calc_라운드기준!$B17:$AT17,0)+COUNTIFS(_calc_라운드기준!$B17:$AT17,_calc_라운드기준!C17,$B$1:$AT$1,"&lt;"&amp;2))-(RANK(C17,$B17:$AT17,0)+COUNTIFS($B17:$AT17,C17,$B$1:$AT$1,"&lt;"&amp;2))</f>
        <v>-9</v>
      </c>
      <c r="AW17">
        <f>(RANK(_calc_라운드기준!D17,_calc_라운드기준!$B17:$AT17,0)+COUNTIFS(_calc_라운드기준!$B17:$AT17,_calc_라운드기준!D17,$B$1:$AT$1,"&lt;"&amp;3))-(RANK(D17,$B17:$AT17,0)+COUNTIFS($B17:$AT17,D17,$B$1:$AT$1,"&lt;"&amp;3))</f>
        <v>6</v>
      </c>
      <c r="AX17">
        <f>(RANK(_calc_라운드기준!E17,_calc_라운드기준!$B17:$AT17,0)+COUNTIFS(_calc_라운드기준!$B17:$AT17,_calc_라운드기준!E17,$B$1:$AT$1,"&lt;"&amp;4))-(RANK(E17,$B17:$AT17,0)+COUNTIFS($B17:$AT17,E17,$B$1:$AT$1,"&lt;"&amp;4))</f>
        <v>-26</v>
      </c>
      <c r="AY17">
        <f>(RANK(_calc_라운드기준!F17,_calc_라운드기준!$B17:$AT17,0)+COUNTIFS(_calc_라운드기준!$B17:$AT17,_calc_라운드기준!F17,$B$1:$AT$1,"&lt;"&amp;5))-(RANK(F17,$B17:$AT17,0)+COUNTIFS($B17:$AT17,F17,$B$1:$AT$1,"&lt;"&amp;5))</f>
        <v>-6</v>
      </c>
      <c r="AZ17">
        <f>(RANK(_calc_라운드기준!G17,_calc_라운드기준!$B17:$AT17,0)+COUNTIFS(_calc_라운드기준!$B17:$AT17,_calc_라운드기준!G17,$B$1:$AT$1,"&lt;"&amp;6))-(RANK(G17,$B17:$AT17,0)+COUNTIFS($B17:$AT17,G17,$B$1:$AT$1,"&lt;"&amp;6))</f>
        <v>11</v>
      </c>
      <c r="BA17">
        <f>(RANK(_calc_라운드기준!H17,_calc_라운드기준!$B17:$AT17,0)+COUNTIFS(_calc_라운드기준!$B17:$AT17,_calc_라운드기준!H17,$B$1:$AT$1,"&lt;"&amp;7))-(RANK(H17,$B17:$AT17,0)+COUNTIFS($B17:$AT17,H17,$B$1:$AT$1,"&lt;"&amp;7))</f>
        <v>35</v>
      </c>
      <c r="BB17">
        <f>(RANK(_calc_라운드기준!I17,_calc_라운드기준!$B17:$AT17,0)+COUNTIFS(_calc_라운드기준!$B17:$AT17,_calc_라운드기준!I17,$B$1:$AT$1,"&lt;"&amp;8))-(RANK(I17,$B17:$AT17,0)+COUNTIFS($B17:$AT17,I17,$B$1:$AT$1,"&lt;"&amp;8))</f>
        <v>-22</v>
      </c>
      <c r="BC17">
        <f>(RANK(_calc_라운드기준!J17,_calc_라운드기준!$B17:$AT17,0)+COUNTIFS(_calc_라운드기준!$B17:$AT17,_calc_라운드기준!J17,$B$1:$AT$1,"&lt;"&amp;9))-(RANK(J17,$B17:$AT17,0)+COUNTIFS($B17:$AT17,J17,$B$1:$AT$1,"&lt;"&amp;9))</f>
        <v>-17</v>
      </c>
      <c r="BD17">
        <f>(RANK(_calc_라운드기준!K17,_calc_라운드기준!$B17:$AT17,0)+COUNTIFS(_calc_라운드기준!$B17:$AT17,_calc_라운드기준!K17,$B$1:$AT$1,"&lt;"&amp;10))-(RANK(K17,$B17:$AT17,0)+COUNTIFS($B17:$AT17,K17,$B$1:$AT$1,"&lt;"&amp;10))</f>
        <v>-9</v>
      </c>
      <c r="BE17">
        <f>(RANK(_calc_라운드기준!L17,_calc_라운드기준!$B17:$AT17,0)+COUNTIFS(_calc_라운드기준!$B17:$AT17,_calc_라운드기준!L17,$B$1:$AT$1,"&lt;"&amp;11))-(RANK(L17,$B17:$AT17,0)+COUNTIFS($B17:$AT17,L17,$B$1:$AT$1,"&lt;"&amp;11))</f>
        <v>16</v>
      </c>
      <c r="BF17">
        <f>(RANK(_calc_라운드기준!M17,_calc_라운드기준!$B17:$AT17,0)+COUNTIFS(_calc_라운드기준!$B17:$AT17,_calc_라운드기준!M17,$B$1:$AT$1,"&lt;"&amp;12))-(RANK(M17,$B17:$AT17,0)+COUNTIFS($B17:$AT17,M17,$B$1:$AT$1,"&lt;"&amp;12))</f>
        <v>19</v>
      </c>
      <c r="BG17">
        <f>(RANK(_calc_라운드기준!N17,_calc_라운드기준!$B17:$AT17,0)+COUNTIFS(_calc_라운드기준!$B17:$AT17,_calc_라운드기준!N17,$B$1:$AT$1,"&lt;"&amp;13))-(RANK(N17,$B17:$AT17,0)+COUNTIFS($B17:$AT17,N17,$B$1:$AT$1,"&lt;"&amp;13))</f>
        <v>3</v>
      </c>
      <c r="BH17">
        <f>(RANK(_calc_라운드기준!O17,_calc_라운드기준!$B17:$AT17,0)+COUNTIFS(_calc_라운드기준!$B17:$AT17,_calc_라운드기준!O17,$B$1:$AT$1,"&lt;"&amp;14))-(RANK(O17,$B17:$AT17,0)+COUNTIFS($B17:$AT17,O17,$B$1:$AT$1,"&lt;"&amp;14))</f>
        <v>12</v>
      </c>
      <c r="BI17">
        <f>(RANK(_calc_라운드기준!P17,_calc_라운드기준!$B17:$AT17,0)+COUNTIFS(_calc_라운드기준!$B17:$AT17,_calc_라운드기준!P17,$B$1:$AT$1,"&lt;"&amp;15))-(RANK(P17,$B17:$AT17,0)+COUNTIFS($B17:$AT17,P17,$B$1:$AT$1,"&lt;"&amp;15))</f>
        <v>-17</v>
      </c>
      <c r="BJ17">
        <f>(RANK(_calc_라운드기준!Q17,_calc_라운드기준!$B17:$AT17,0)+COUNTIFS(_calc_라운드기준!$B17:$AT17,_calc_라운드기준!Q17,$B$1:$AT$1,"&lt;"&amp;16))-(RANK(Q17,$B17:$AT17,0)+COUNTIFS($B17:$AT17,Q17,$B$1:$AT$1,"&lt;"&amp;16))</f>
        <v>-3</v>
      </c>
      <c r="BK17">
        <f>(RANK(_calc_라운드기준!R17,_calc_라운드기준!$B17:$AT17,0)+COUNTIFS(_calc_라운드기준!$B17:$AT17,_calc_라운드기준!R17,$B$1:$AT$1,"&lt;"&amp;17))-(RANK(R17,$B17:$AT17,0)+COUNTIFS($B17:$AT17,R17,$B$1:$AT$1,"&lt;"&amp;17))</f>
        <v>-16</v>
      </c>
      <c r="BL17">
        <f>(RANK(_calc_라운드기준!S17,_calc_라운드기준!$B17:$AT17,0)+COUNTIFS(_calc_라운드기준!$B17:$AT17,_calc_라운드기준!S17,$B$1:$AT$1,"&lt;"&amp;18))-(RANK(S17,$B17:$AT17,0)+COUNTIFS($B17:$AT17,S17,$B$1:$AT$1,"&lt;"&amp;18))</f>
        <v>-9</v>
      </c>
      <c r="BM17">
        <f>(RANK(_calc_라운드기준!T17,_calc_라운드기준!$B17:$AT17,0)+COUNTIFS(_calc_라운드기준!$B17:$AT17,_calc_라운드기준!T17,$B$1:$AT$1,"&lt;"&amp;19))-(RANK(T17,$B17:$AT17,0)+COUNTIFS($B17:$AT17,T17,$B$1:$AT$1,"&lt;"&amp;19))</f>
        <v>11</v>
      </c>
      <c r="BN17">
        <f>(RANK(_calc_라운드기준!U17,_calc_라운드기준!$B17:$AT17,0)+COUNTIFS(_calc_라운드기준!$B17:$AT17,_calc_라운드기준!U17,$B$1:$AT$1,"&lt;"&amp;20))-(RANK(U17,$B17:$AT17,0)+COUNTIFS($B17:$AT17,U17,$B$1:$AT$1,"&lt;"&amp;20))</f>
        <v>7</v>
      </c>
      <c r="BO17">
        <f>(RANK(_calc_라운드기준!V17,_calc_라운드기준!$B17:$AT17,0)+COUNTIFS(_calc_라운드기준!$B17:$AT17,_calc_라운드기준!V17,$B$1:$AT$1,"&lt;"&amp;21))-(RANK(V17,$B17:$AT17,0)+COUNTIFS($B17:$AT17,V17,$B$1:$AT$1,"&lt;"&amp;21))</f>
        <v>22</v>
      </c>
      <c r="BP17">
        <f>(RANK(_calc_라운드기준!W17,_calc_라운드기준!$B17:$AT17,0)+COUNTIFS(_calc_라운드기준!$B17:$AT17,_calc_라운드기준!W17,$B$1:$AT$1,"&lt;"&amp;22))-(RANK(W17,$B17:$AT17,0)+COUNTIFS($B17:$AT17,W17,$B$1:$AT$1,"&lt;"&amp;22))</f>
        <v>13</v>
      </c>
      <c r="BQ17">
        <f>(RANK(_calc_라운드기준!X17,_calc_라운드기준!$B17:$AT17,0)+COUNTIFS(_calc_라운드기준!$B17:$AT17,_calc_라운드기준!X17,$B$1:$AT$1,"&lt;"&amp;23))-(RANK(X17,$B17:$AT17,0)+COUNTIFS($B17:$AT17,X17,$B$1:$AT$1,"&lt;"&amp;23))</f>
        <v>-25</v>
      </c>
      <c r="BR17">
        <f>(RANK(_calc_라운드기준!Y17,_calc_라운드기준!$B17:$AT17,0)+COUNTIFS(_calc_라운드기준!$B17:$AT17,_calc_라운드기준!Y17,$B$1:$AT$1,"&lt;"&amp;24))-(RANK(Y17,$B17:$AT17,0)+COUNTIFS($B17:$AT17,Y17,$B$1:$AT$1,"&lt;"&amp;24))</f>
        <v>-10</v>
      </c>
      <c r="BS17">
        <f>(RANK(_calc_라운드기준!Z17,_calc_라운드기준!$B17:$AT17,0)+COUNTIFS(_calc_라운드기준!$B17:$AT17,_calc_라운드기준!Z17,$B$1:$AT$1,"&lt;"&amp;25))-(RANK(Z17,$B17:$AT17,0)+COUNTIFS($B17:$AT17,Z17,$B$1:$AT$1,"&lt;"&amp;25))</f>
        <v>-25</v>
      </c>
      <c r="BT17">
        <f>(RANK(_calc_라운드기준!AA17,_calc_라운드기준!$B17:$AT17,0)+COUNTIFS(_calc_라운드기준!$B17:$AT17,_calc_라운드기준!AA17,$B$1:$AT$1,"&lt;"&amp;26))-(RANK(AA17,$B17:$AT17,0)+COUNTIFS($B17:$AT17,AA17,$B$1:$AT$1,"&lt;"&amp;26))</f>
        <v>6</v>
      </c>
      <c r="BU17">
        <f>(RANK(_calc_라운드기준!AB17,_calc_라운드기준!$B17:$AT17,0)+COUNTIFS(_calc_라운드기준!$B17:$AT17,_calc_라운드기준!AB17,$B$1:$AT$1,"&lt;"&amp;27))-(RANK(AB17,$B17:$AT17,0)+COUNTIFS($B17:$AT17,AB17,$B$1:$AT$1,"&lt;"&amp;27))</f>
        <v>-7</v>
      </c>
      <c r="BV17">
        <f>(RANK(_calc_라운드기준!AC17,_calc_라운드기준!$B17:$AT17,0)+COUNTIFS(_calc_라운드기준!$B17:$AT17,_calc_라운드기준!AC17,$B$1:$AT$1,"&lt;"&amp;28))-(RANK(AC17,$B17:$AT17,0)+COUNTIFS($B17:$AT17,AC17,$B$1:$AT$1,"&lt;"&amp;28))</f>
        <v>-8</v>
      </c>
      <c r="BW17">
        <f>(RANK(_calc_라운드기준!AD17,_calc_라운드기준!$B17:$AT17,0)+COUNTIFS(_calc_라운드기준!$B17:$AT17,_calc_라운드기준!AD17,$B$1:$AT$1,"&lt;"&amp;29))-(RANK(AD17,$B17:$AT17,0)+COUNTIFS($B17:$AT17,AD17,$B$1:$AT$1,"&lt;"&amp;29))</f>
        <v>-13</v>
      </c>
      <c r="BX17">
        <f>(RANK(_calc_라운드기준!AE17,_calc_라운드기준!$B17:$AT17,0)+COUNTIFS(_calc_라운드기준!$B17:$AT17,_calc_라운드기준!AE17,$B$1:$AT$1,"&lt;"&amp;30))-(RANK(AE17,$B17:$AT17,0)+COUNTIFS($B17:$AT17,AE17,$B$1:$AT$1,"&lt;"&amp;30))</f>
        <v>18</v>
      </c>
      <c r="BY17">
        <f>(RANK(_calc_라운드기준!AF17,_calc_라운드기준!$B17:$AT17,0)+COUNTIFS(_calc_라운드기준!$B17:$AT17,_calc_라운드기준!AF17,$B$1:$AT$1,"&lt;"&amp;31))-(RANK(AF17,$B17:$AT17,0)+COUNTIFS($B17:$AT17,AF17,$B$1:$AT$1,"&lt;"&amp;31))</f>
        <v>-8</v>
      </c>
      <c r="BZ17">
        <f>(RANK(_calc_라운드기준!AG17,_calc_라운드기준!$B17:$AT17,0)+COUNTIFS(_calc_라운드기준!$B17:$AT17,_calc_라운드기준!AG17,$B$1:$AT$1,"&lt;"&amp;32))-(RANK(AG17,$B17:$AT17,0)+COUNTIFS($B17:$AT17,AG17,$B$1:$AT$1,"&lt;"&amp;32))</f>
        <v>17</v>
      </c>
      <c r="CA17">
        <f>(RANK(_calc_라운드기준!AH17,_calc_라운드기준!$B17:$AT17,0)+COUNTIFS(_calc_라운드기준!$B17:$AT17,_calc_라운드기준!AH17,$B$1:$AT$1,"&lt;"&amp;33))-(RANK(AH17,$B17:$AT17,0)+COUNTIFS($B17:$AT17,AH17,$B$1:$AT$1,"&lt;"&amp;33))</f>
        <v>13</v>
      </c>
      <c r="CB17">
        <f>(RANK(_calc_라운드기준!AI17,_calc_라운드기준!$B17:$AT17,0)+COUNTIFS(_calc_라운드기준!$B17:$AT17,_calc_라운드기준!AI17,$B$1:$AT$1,"&lt;"&amp;34))-(RANK(AI17,$B17:$AT17,0)+COUNTIFS($B17:$AT17,AI17,$B$1:$AT$1,"&lt;"&amp;34))</f>
        <v>15</v>
      </c>
      <c r="CC17">
        <f>(RANK(_calc_라운드기준!AJ17,_calc_라운드기준!$B17:$AT17,0)+COUNTIFS(_calc_라운드기준!$B17:$AT17,_calc_라운드기준!AJ17,$B$1:$AT$1,"&lt;"&amp;35))-(RANK(AJ17,$B17:$AT17,0)+COUNTIFS($B17:$AT17,AJ17,$B$1:$AT$1,"&lt;"&amp;35))</f>
        <v>23</v>
      </c>
      <c r="CD17">
        <f>(RANK(_calc_라운드기준!AK17,_calc_라운드기준!$B17:$AT17,0)+COUNTIFS(_calc_라운드기준!$B17:$AT17,_calc_라운드기준!AK17,$B$1:$AT$1,"&lt;"&amp;36))-(RANK(AK17,$B17:$AT17,0)+COUNTIFS($B17:$AT17,AK17,$B$1:$AT$1,"&lt;"&amp;36))</f>
        <v>0</v>
      </c>
      <c r="CE17">
        <f>(RANK(_calc_라운드기준!AL17,_calc_라운드기준!$B17:$AT17,0)+COUNTIFS(_calc_라운드기준!$B17:$AT17,_calc_라운드기준!AL17,$B$1:$AT$1,"&lt;"&amp;37))-(RANK(AL17,$B17:$AT17,0)+COUNTIFS($B17:$AT17,AL17,$B$1:$AT$1,"&lt;"&amp;37))</f>
        <v>3</v>
      </c>
      <c r="CF17">
        <f>(RANK(_calc_라운드기준!AM17,_calc_라운드기준!$B17:$AT17,0)+COUNTIFS(_calc_라운드기준!$B17:$AT17,_calc_라운드기준!AM17,$B$1:$AT$1,"&lt;"&amp;38))-(RANK(AM17,$B17:$AT17,0)+COUNTIFS($B17:$AT17,AM17,$B$1:$AT$1,"&lt;"&amp;38))</f>
        <v>18</v>
      </c>
      <c r="CG17">
        <f>(RANK(_calc_라운드기준!AN17,_calc_라운드기준!$B17:$AT17,0)+COUNTIFS(_calc_라운드기준!$B17:$AT17,_calc_라운드기준!AN17,$B$1:$AT$1,"&lt;"&amp;39))-(RANK(AN17,$B17:$AT17,0)+COUNTIFS($B17:$AT17,AN17,$B$1:$AT$1,"&lt;"&amp;39))</f>
        <v>-6</v>
      </c>
      <c r="CH17">
        <f>(RANK(_calc_라운드기준!AO17,_calc_라운드기준!$B17:$AT17,0)+COUNTIFS(_calc_라운드기준!$B17:$AT17,_calc_라운드기준!AO17,$B$1:$AT$1,"&lt;"&amp;40))-(RANK(AO17,$B17:$AT17,0)+COUNTIFS($B17:$AT17,AO17,$B$1:$AT$1,"&lt;"&amp;40))</f>
        <v>10</v>
      </c>
      <c r="CI17">
        <f>(RANK(_calc_라운드기준!AP17,_calc_라운드기준!$B17:$AT17,0)+COUNTIFS(_calc_라운드기준!$B17:$AT17,_calc_라운드기준!AP17,$B$1:$AT$1,"&lt;"&amp;41))-(RANK(AP17,$B17:$AT17,0)+COUNTIFS($B17:$AT17,AP17,$B$1:$AT$1,"&lt;"&amp;41))</f>
        <v>-29</v>
      </c>
      <c r="CJ17">
        <f>(RANK(_calc_라운드기준!AQ17,_calc_라운드기준!$B17:$AT17,0)+COUNTIFS(_calc_라운드기준!$B17:$AT17,_calc_라운드기준!AQ17,$B$1:$AT$1,"&lt;"&amp;42))-(RANK(AQ17,$B17:$AT17,0)+COUNTIFS($B17:$AT17,AQ17,$B$1:$AT$1,"&lt;"&amp;42))</f>
        <v>1</v>
      </c>
      <c r="CK17">
        <f>(RANK(_calc_라운드기준!AR17,_calc_라운드기준!$B17:$AT17,0)+COUNTIFS(_calc_라운드기준!$B17:$AT17,_calc_라운드기준!AR17,$B$1:$AT$1,"&lt;"&amp;43))-(RANK(AR17,$B17:$AT17,0)+COUNTIFS($B17:$AT17,AR17,$B$1:$AT$1,"&lt;"&amp;43))</f>
        <v>0</v>
      </c>
      <c r="CL17">
        <f>(RANK(_calc_라운드기준!AS17,_calc_라운드기준!$B17:$AT17,0)+COUNTIFS(_calc_라운드기준!$B17:$AT17,_calc_라운드기준!AS17,$B$1:$AT$1,"&lt;"&amp;44))-(RANK(AS17,$B17:$AT17,0)+COUNTIFS($B17:$AT17,AS17,$B$1:$AT$1,"&lt;"&amp;44))</f>
        <v>1</v>
      </c>
      <c r="CM17">
        <f>(RANK(_calc_라운드기준!AT17,_calc_라운드기준!$B17:$AT17,0)+COUNTIFS(_calc_라운드기준!$B17:$AT17,_calc_라운드기준!AT17,$B$1:$AT$1,"&lt;"&amp;45))-(RANK(AT17,$B17:$AT17,0)+COUNTIFS($B17:$AT17,AT17,$B$1:$AT$1,"&lt;"&amp;45))</f>
        <v>11</v>
      </c>
      <c r="CN17">
        <f t="shared" si="0"/>
        <v>43</v>
      </c>
      <c r="CO17">
        <f t="shared" si="1"/>
        <v>32</v>
      </c>
      <c r="CP17">
        <f t="shared" si="2"/>
        <v>18</v>
      </c>
      <c r="CQ17">
        <f t="shared" si="3"/>
        <v>44</v>
      </c>
      <c r="CR17">
        <f t="shared" si="4"/>
        <v>27</v>
      </c>
      <c r="CS17">
        <f t="shared" si="5"/>
        <v>13</v>
      </c>
      <c r="CT17">
        <f t="shared" si="6"/>
        <v>1</v>
      </c>
      <c r="CU17">
        <f t="shared" si="7"/>
        <v>40</v>
      </c>
      <c r="CV17">
        <f t="shared" si="8"/>
        <v>38</v>
      </c>
      <c r="CW17">
        <f t="shared" si="9"/>
        <v>33</v>
      </c>
      <c r="CX17">
        <f t="shared" si="10"/>
        <v>8</v>
      </c>
      <c r="CY17">
        <f t="shared" si="11"/>
        <v>4</v>
      </c>
      <c r="CZ17">
        <f t="shared" si="12"/>
        <v>20</v>
      </c>
      <c r="DA17">
        <f t="shared" si="13"/>
        <v>12</v>
      </c>
      <c r="DB17">
        <f t="shared" si="14"/>
        <v>39</v>
      </c>
      <c r="DC17">
        <f t="shared" si="15"/>
        <v>26</v>
      </c>
      <c r="DD17">
        <f t="shared" si="16"/>
        <v>37</v>
      </c>
      <c r="DE17">
        <f t="shared" si="17"/>
        <v>34</v>
      </c>
      <c r="DF17">
        <f t="shared" si="18"/>
        <v>14</v>
      </c>
      <c r="DG17">
        <f t="shared" si="19"/>
        <v>17</v>
      </c>
      <c r="DH17">
        <f t="shared" si="20"/>
        <v>3</v>
      </c>
      <c r="DI17">
        <f t="shared" si="21"/>
        <v>10</v>
      </c>
      <c r="DJ17">
        <f t="shared" si="22"/>
        <v>41</v>
      </c>
      <c r="DK17">
        <f t="shared" si="23"/>
        <v>35</v>
      </c>
      <c r="DL17">
        <f t="shared" si="24"/>
        <v>42</v>
      </c>
      <c r="DM17">
        <f t="shared" si="25"/>
        <v>19</v>
      </c>
      <c r="DN17">
        <f t="shared" si="26"/>
        <v>29</v>
      </c>
      <c r="DO17">
        <f t="shared" si="27"/>
        <v>30</v>
      </c>
      <c r="DP17">
        <f t="shared" si="28"/>
        <v>36</v>
      </c>
      <c r="DQ17">
        <f t="shared" si="29"/>
        <v>5</v>
      </c>
      <c r="DR17">
        <f t="shared" si="30"/>
        <v>31</v>
      </c>
      <c r="DS17">
        <f t="shared" si="31"/>
        <v>7</v>
      </c>
      <c r="DT17">
        <f t="shared" si="32"/>
        <v>11</v>
      </c>
      <c r="DU17">
        <f t="shared" si="33"/>
        <v>9</v>
      </c>
      <c r="DV17">
        <f t="shared" si="34"/>
        <v>2</v>
      </c>
      <c r="DW17">
        <f t="shared" si="35"/>
        <v>24</v>
      </c>
      <c r="DX17">
        <f t="shared" si="36"/>
        <v>21</v>
      </c>
      <c r="DY17">
        <f t="shared" si="37"/>
        <v>6</v>
      </c>
      <c r="DZ17">
        <f t="shared" si="38"/>
        <v>28</v>
      </c>
      <c r="EA17">
        <f t="shared" si="39"/>
        <v>16</v>
      </c>
      <c r="EB17">
        <f t="shared" si="40"/>
        <v>45</v>
      </c>
      <c r="EC17">
        <f t="shared" si="41"/>
        <v>22</v>
      </c>
      <c r="ED17">
        <f t="shared" si="42"/>
        <v>25</v>
      </c>
      <c r="EE17">
        <f t="shared" si="43"/>
        <v>23</v>
      </c>
      <c r="EF17">
        <f t="shared" si="44"/>
        <v>15</v>
      </c>
    </row>
    <row r="18" spans="1:136" ht="16.5" customHeight="1">
      <c r="A18">
        <f>_calc_라운드기준!A18</f>
        <v>1228</v>
      </c>
      <c r="B18">
        <f>INDEX(_calc_누적빈도!B:B,$A18)-INDEX(_calc_누적빈도!B:B,$A18-기준200회_후보!$B$1)</f>
        <v>24</v>
      </c>
      <c r="C18">
        <f>INDEX(_calc_누적빈도!C:C,$A18)-INDEX(_calc_누적빈도!C:C,$A18-기준200회_후보!$B$1)</f>
        <v>18</v>
      </c>
      <c r="D18">
        <f>INDEX(_calc_누적빈도!D:D,$A18)-INDEX(_calc_누적빈도!D:D,$A18-기준200회_후보!$B$1)</f>
        <v>35</v>
      </c>
      <c r="E18">
        <f>INDEX(_calc_누적빈도!E:E,$A18)-INDEX(_calc_누적빈도!E:E,$A18-기준200회_후보!$B$1)</f>
        <v>21</v>
      </c>
      <c r="F18">
        <f>INDEX(_calc_누적빈도!F:F,$A18)-INDEX(_calc_누적빈도!F:F,$A18-기준200회_후보!$B$1)</f>
        <v>20</v>
      </c>
      <c r="G18">
        <f>INDEX(_calc_누적빈도!G:G,$A18)-INDEX(_calc_누적빈도!G:G,$A18-기준200회_후보!$B$1)</f>
        <v>38</v>
      </c>
      <c r="H18">
        <f>INDEX(_calc_누적빈도!H:H,$A18)-INDEX(_calc_누적빈도!H:H,$A18-기준200회_후보!$B$1)</f>
        <v>35</v>
      </c>
      <c r="I18">
        <f>INDEX(_calc_누적빈도!I:I,$A18)-INDEX(_calc_누적빈도!I:I,$A18-기준200회_후보!$B$1)</f>
        <v>22</v>
      </c>
      <c r="J18">
        <f>INDEX(_calc_누적빈도!J:J,$A18)-INDEX(_calc_누적빈도!J:J,$A18-기준200회_후보!$B$1)</f>
        <v>24</v>
      </c>
      <c r="K18">
        <f>INDEX(_calc_누적빈도!K:K,$A18)-INDEX(_calc_누적빈도!K:K,$A18-기준200회_후보!$B$1)</f>
        <v>21</v>
      </c>
      <c r="L18">
        <f>INDEX(_calc_누적빈도!L:L,$A18)-INDEX(_calc_누적빈도!L:L,$A18-기준200회_후보!$B$1)</f>
        <v>25</v>
      </c>
      <c r="M18">
        <f>INDEX(_calc_누적빈도!M:M,$A18)-INDEX(_calc_누적빈도!M:M,$A18-기준200회_후보!$B$1)</f>
        <v>29</v>
      </c>
      <c r="N18">
        <f>INDEX(_calc_누적빈도!N:N,$A18)-INDEX(_calc_누적빈도!N:N,$A18-기준200회_후보!$B$1)</f>
        <v>30</v>
      </c>
      <c r="O18">
        <f>INDEX(_calc_누적빈도!O:O,$A18)-INDEX(_calc_누적빈도!O:O,$A18-기준200회_후보!$B$1)</f>
        <v>25</v>
      </c>
      <c r="P18">
        <f>INDEX(_calc_누적빈도!P:P,$A18)-INDEX(_calc_누적빈도!P:P,$A18-기준200회_후보!$B$1)</f>
        <v>27</v>
      </c>
      <c r="Q18">
        <f>INDEX(_calc_누적빈도!Q:Q,$A18)-INDEX(_calc_누적빈도!Q:Q,$A18-기준200회_후보!$B$1)</f>
        <v>33</v>
      </c>
      <c r="R18">
        <f>INDEX(_calc_누적빈도!R:R,$A18)-INDEX(_calc_누적빈도!R:R,$A18-기준200회_후보!$B$1)</f>
        <v>24</v>
      </c>
      <c r="S18">
        <f>INDEX(_calc_누적빈도!S:S,$A18)-INDEX(_calc_누적빈도!S:S,$A18-기준200회_후보!$B$1)</f>
        <v>22</v>
      </c>
      <c r="T18">
        <f>INDEX(_calc_누적빈도!T:T,$A18)-INDEX(_calc_누적빈도!T:T,$A18-기준200회_후보!$B$1)</f>
        <v>33</v>
      </c>
      <c r="U18">
        <f>INDEX(_calc_누적빈도!U:U,$A18)-INDEX(_calc_누적빈도!U:U,$A18-기준200회_후보!$B$1)</f>
        <v>26</v>
      </c>
      <c r="V18">
        <f>INDEX(_calc_누적빈도!V:V,$A18)-INDEX(_calc_누적빈도!V:V,$A18-기준200회_후보!$B$1)</f>
        <v>28</v>
      </c>
      <c r="W18">
        <f>INDEX(_calc_누적빈도!W:W,$A18)-INDEX(_calc_누적빈도!W:W,$A18-기준200회_후보!$B$1)</f>
        <v>26</v>
      </c>
      <c r="X18">
        <f>INDEX(_calc_누적빈도!X:X,$A18)-INDEX(_calc_누적빈도!X:X,$A18-기준200회_후보!$B$1)</f>
        <v>23</v>
      </c>
      <c r="Y18">
        <f>INDEX(_calc_누적빈도!Y:Y,$A18)-INDEX(_calc_누적빈도!Y:Y,$A18-기준200회_후보!$B$1)</f>
        <v>27</v>
      </c>
      <c r="Z18">
        <f>INDEX(_calc_누적빈도!Z:Z,$A18)-INDEX(_calc_누적빈도!Z:Z,$A18-기준200회_후보!$B$1)</f>
        <v>19</v>
      </c>
      <c r="AA18">
        <f>INDEX(_calc_누적빈도!AA:AA,$A18)-INDEX(_calc_누적빈도!AA:AA,$A18-기준200회_후보!$B$1)</f>
        <v>29</v>
      </c>
      <c r="AB18">
        <f>INDEX(_calc_누적빈도!AB:AB,$A18)-INDEX(_calc_누적빈도!AB:AB,$A18-기준200회_후보!$B$1)</f>
        <v>32</v>
      </c>
      <c r="AC18">
        <f>INDEX(_calc_누적빈도!AC:AC,$A18)-INDEX(_calc_누적빈도!AC:AC,$A18-기준200회_후보!$B$1)</f>
        <v>31</v>
      </c>
      <c r="AD18">
        <f>INDEX(_calc_누적빈도!AD:AD,$A18)-INDEX(_calc_누적빈도!AD:AD,$A18-기준200회_후보!$B$1)</f>
        <v>23</v>
      </c>
      <c r="AE18">
        <f>INDEX(_calc_누적빈도!AE:AE,$A18)-INDEX(_calc_누적빈도!AE:AE,$A18-기준200회_후보!$B$1)</f>
        <v>34</v>
      </c>
      <c r="AF18">
        <f>INDEX(_calc_누적빈도!AF:AF,$A18)-INDEX(_calc_누적빈도!AF:AF,$A18-기준200회_후보!$B$1)</f>
        <v>28</v>
      </c>
      <c r="AG18">
        <f>INDEX(_calc_누적빈도!AG:AG,$A18)-INDEX(_calc_누적빈도!AG:AG,$A18-기준200회_후보!$B$1)</f>
        <v>29</v>
      </c>
      <c r="AH18">
        <f>INDEX(_calc_누적빈도!AH:AH,$A18)-INDEX(_calc_누적빈도!AH:AH,$A18-기준200회_후보!$B$1)</f>
        <v>32</v>
      </c>
      <c r="AI18">
        <f>INDEX(_calc_누적빈도!AI:AI,$A18)-INDEX(_calc_누적빈도!AI:AI,$A18-기준200회_후보!$B$1)</f>
        <v>25</v>
      </c>
      <c r="AJ18">
        <f>INDEX(_calc_누적빈도!AJ:AJ,$A18)-INDEX(_calc_누적빈도!AJ:AJ,$A18-기준200회_후보!$B$1)</f>
        <v>32</v>
      </c>
      <c r="AK18">
        <f>INDEX(_calc_누적빈도!AK:AK,$A18)-INDEX(_calc_누적빈도!AK:AK,$A18-기준200회_후보!$B$1)</f>
        <v>27</v>
      </c>
      <c r="AL18">
        <f>INDEX(_calc_누적빈도!AL:AL,$A18)-INDEX(_calc_누적빈도!AL:AL,$A18-기준200회_후보!$B$1)</f>
        <v>28</v>
      </c>
      <c r="AM18">
        <f>INDEX(_calc_누적빈도!AM:AM,$A18)-INDEX(_calc_누적빈도!AM:AM,$A18-기준200회_후보!$B$1)</f>
        <v>33</v>
      </c>
      <c r="AN18">
        <f>INDEX(_calc_누적빈도!AN:AN,$A18)-INDEX(_calc_누적빈도!AN:AN,$A18-기준200회_후보!$B$1)</f>
        <v>20</v>
      </c>
      <c r="AO18">
        <f>INDEX(_calc_누적빈도!AO:AO,$A18)-INDEX(_calc_누적빈도!AO:AO,$A18-기준200회_후보!$B$1)</f>
        <v>29</v>
      </c>
      <c r="AP18">
        <f>INDEX(_calc_누적빈도!AP:AP,$A18)-INDEX(_calc_누적빈도!AP:AP,$A18-기준200회_후보!$B$1)</f>
        <v>22</v>
      </c>
      <c r="AQ18">
        <f>INDEX(_calc_누적빈도!AQ:AQ,$A18)-INDEX(_calc_누적빈도!AQ:AQ,$A18-기준200회_후보!$B$1)</f>
        <v>20</v>
      </c>
      <c r="AR18">
        <f>INDEX(_calc_누적빈도!AR:AR,$A18)-INDEX(_calc_누적빈도!AR:AR,$A18-기준200회_후보!$B$1)</f>
        <v>17</v>
      </c>
      <c r="AS18">
        <f>INDEX(_calc_누적빈도!AS:AS,$A18)-INDEX(_calc_누적빈도!AS:AS,$A18-기준200회_후보!$B$1)</f>
        <v>25</v>
      </c>
      <c r="AT18">
        <f>INDEX(_calc_누적빈도!AT:AT,$A18)-INDEX(_calc_누적빈도!AT:AT,$A18-기준200회_후보!$B$1)</f>
        <v>29</v>
      </c>
      <c r="AU18">
        <f>(RANK(_calc_라운드기준!B18,_calc_라운드기준!$B18:$AT18,0)+COUNTIFS(_calc_라운드기준!$B18:$AT18,_calc_라운드기준!B18,$B$1:$AT$1,"&lt;"&amp;1))-(RANK(B18,$B18:$AT18,0)+COUNTIFS($B18:$AT18,B18,$B$1:$AT$1,"&lt;"&amp;1))</f>
        <v>-26</v>
      </c>
      <c r="AV18">
        <f>(RANK(_calc_라운드기준!C18,_calc_라운드기준!$B18:$AT18,0)+COUNTIFS(_calc_라운드기준!$B18:$AT18,_calc_라운드기준!C18,$B$1:$AT$1,"&lt;"&amp;2))-(RANK(C18,$B18:$AT18,0)+COUNTIFS($B18:$AT18,C18,$B$1:$AT$1,"&lt;"&amp;2))</f>
        <v>-9</v>
      </c>
      <c r="AW18">
        <f>(RANK(_calc_라운드기준!D18,_calc_라운드기준!$B18:$AT18,0)+COUNTIFS(_calc_라운드기준!$B18:$AT18,_calc_라운드기준!D18,$B$1:$AT$1,"&lt;"&amp;3))-(RANK(D18,$B18:$AT18,0)+COUNTIFS($B18:$AT18,D18,$B$1:$AT$1,"&lt;"&amp;3))</f>
        <v>5</v>
      </c>
      <c r="AX18">
        <f>(RANK(_calc_라운드기준!E18,_calc_라운드기준!$B18:$AT18,0)+COUNTIFS(_calc_라운드기준!$B18:$AT18,_calc_라운드기준!E18,$B$1:$AT$1,"&lt;"&amp;4))-(RANK(E18,$B18:$AT18,0)+COUNTIFS($B18:$AT18,E18,$B$1:$AT$1,"&lt;"&amp;4))</f>
        <v>-27</v>
      </c>
      <c r="AY18">
        <f>(RANK(_calc_라운드기준!F18,_calc_라운드기준!$B18:$AT18,0)+COUNTIFS(_calc_라운드기준!$B18:$AT18,_calc_라운드기준!F18,$B$1:$AT$1,"&lt;"&amp;5))-(RANK(F18,$B18:$AT18,0)+COUNTIFS($B18:$AT18,F18,$B$1:$AT$1,"&lt;"&amp;5))</f>
        <v>-13</v>
      </c>
      <c r="AZ18">
        <f>(RANK(_calc_라운드기준!G18,_calc_라운드기준!$B18:$AT18,0)+COUNTIFS(_calc_라운드기준!$B18:$AT18,_calc_라운드기준!G18,$B$1:$AT$1,"&lt;"&amp;6))-(RANK(G18,$B18:$AT18,0)+COUNTIFS($B18:$AT18,G18,$B$1:$AT$1,"&lt;"&amp;6))</f>
        <v>7</v>
      </c>
      <c r="BA18">
        <f>(RANK(_calc_라운드기준!H18,_calc_라운드기준!$B18:$AT18,0)+COUNTIFS(_calc_라운드기준!$B18:$AT18,_calc_라운드기준!H18,$B$1:$AT$1,"&lt;"&amp;7))-(RANK(H18,$B18:$AT18,0)+COUNTIFS($B18:$AT18,H18,$B$1:$AT$1,"&lt;"&amp;7))</f>
        <v>36</v>
      </c>
      <c r="BB18">
        <f>(RANK(_calc_라운드기준!I18,_calc_라운드기준!$B18:$AT18,0)+COUNTIFS(_calc_라운드기준!$B18:$AT18,_calc_라운드기준!I18,$B$1:$AT$1,"&lt;"&amp;8))-(RANK(I18,$B18:$AT18,0)+COUNTIFS($B18:$AT18,I18,$B$1:$AT$1,"&lt;"&amp;8))</f>
        <v>-23</v>
      </c>
      <c r="BC18">
        <f>(RANK(_calc_라운드기준!J18,_calc_라운드기준!$B18:$AT18,0)+COUNTIFS(_calc_라운드기준!$B18:$AT18,_calc_라운드기준!J18,$B$1:$AT$1,"&lt;"&amp;9))-(RANK(J18,$B18:$AT18,0)+COUNTIFS($B18:$AT18,J18,$B$1:$AT$1,"&lt;"&amp;9))</f>
        <v>-18</v>
      </c>
      <c r="BD18">
        <f>(RANK(_calc_라운드기준!K18,_calc_라운드기준!$B18:$AT18,0)+COUNTIFS(_calc_라운드기준!$B18:$AT18,_calc_라운드기준!K18,$B$1:$AT$1,"&lt;"&amp;10))-(RANK(K18,$B18:$AT18,0)+COUNTIFS($B18:$AT18,K18,$B$1:$AT$1,"&lt;"&amp;10))</f>
        <v>-11</v>
      </c>
      <c r="BE18">
        <f>(RANK(_calc_라운드기준!L18,_calc_라운드기준!$B18:$AT18,0)+COUNTIFS(_calc_라운드기준!$B18:$AT18,_calc_라운드기준!L18,$B$1:$AT$1,"&lt;"&amp;11))-(RANK(L18,$B18:$AT18,0)+COUNTIFS($B18:$AT18,L18,$B$1:$AT$1,"&lt;"&amp;11))</f>
        <v>14</v>
      </c>
      <c r="BF18">
        <f>(RANK(_calc_라운드기준!M18,_calc_라운드기준!$B18:$AT18,0)+COUNTIFS(_calc_라운드기준!$B18:$AT18,_calc_라운드기준!M18,$B$1:$AT$1,"&lt;"&amp;12))-(RANK(M18,$B18:$AT18,0)+COUNTIFS($B18:$AT18,M18,$B$1:$AT$1,"&lt;"&amp;12))</f>
        <v>23</v>
      </c>
      <c r="BG18">
        <f>(RANK(_calc_라운드기준!N18,_calc_라운드기준!$B18:$AT18,0)+COUNTIFS(_calc_라운드기준!$B18:$AT18,_calc_라운드기준!N18,$B$1:$AT$1,"&lt;"&amp;13))-(RANK(N18,$B18:$AT18,0)+COUNTIFS($B18:$AT18,N18,$B$1:$AT$1,"&lt;"&amp;13))</f>
        <v>2</v>
      </c>
      <c r="BH18">
        <f>(RANK(_calc_라운드기준!O18,_calc_라운드기준!$B18:$AT18,0)+COUNTIFS(_calc_라운드기준!$B18:$AT18,_calc_라운드기준!O18,$B$1:$AT$1,"&lt;"&amp;14))-(RANK(O18,$B18:$AT18,0)+COUNTIFS($B18:$AT18,O18,$B$1:$AT$1,"&lt;"&amp;14))</f>
        <v>14</v>
      </c>
      <c r="BI18">
        <f>(RANK(_calc_라운드기준!P18,_calc_라운드기준!$B18:$AT18,0)+COUNTIFS(_calc_라운드기준!$B18:$AT18,_calc_라운드기준!P18,$B$1:$AT$1,"&lt;"&amp;15))-(RANK(P18,$B18:$AT18,0)+COUNTIFS($B18:$AT18,P18,$B$1:$AT$1,"&lt;"&amp;15))</f>
        <v>-16</v>
      </c>
      <c r="BJ18">
        <f>(RANK(_calc_라운드기준!Q18,_calc_라운드기준!$B18:$AT18,0)+COUNTIFS(_calc_라운드기준!$B18:$AT18,_calc_라운드기준!Q18,$B$1:$AT$1,"&lt;"&amp;16))-(RANK(Q18,$B18:$AT18,0)+COUNTIFS($B18:$AT18,Q18,$B$1:$AT$1,"&lt;"&amp;16))</f>
        <v>-3</v>
      </c>
      <c r="BK18">
        <f>(RANK(_calc_라운드기준!R18,_calc_라운드기준!$B18:$AT18,0)+COUNTIFS(_calc_라운드기준!$B18:$AT18,_calc_라운드기준!R18,$B$1:$AT$1,"&lt;"&amp;17))-(RANK(R18,$B18:$AT18,0)+COUNTIFS($B18:$AT18,R18,$B$1:$AT$1,"&lt;"&amp;17))</f>
        <v>-17</v>
      </c>
      <c r="BL18">
        <f>(RANK(_calc_라운드기준!S18,_calc_라운드기준!$B18:$AT18,0)+COUNTIFS(_calc_라운드기준!$B18:$AT18,_calc_라운드기준!S18,$B$1:$AT$1,"&lt;"&amp;18))-(RANK(S18,$B18:$AT18,0)+COUNTIFS($B18:$AT18,S18,$B$1:$AT$1,"&lt;"&amp;18))</f>
        <v>-7</v>
      </c>
      <c r="BM18">
        <f>(RANK(_calc_라운드기준!T18,_calc_라운드기준!$B18:$AT18,0)+COUNTIFS(_calc_라운드기준!$B18:$AT18,_calc_라운드기준!T18,$B$1:$AT$1,"&lt;"&amp;19))-(RANK(T18,$B18:$AT18,0)+COUNTIFS($B18:$AT18,T18,$B$1:$AT$1,"&lt;"&amp;19))</f>
        <v>10</v>
      </c>
      <c r="BN18">
        <f>(RANK(_calc_라운드기준!U18,_calc_라운드기준!$B18:$AT18,0)+COUNTIFS(_calc_라운드기준!$B18:$AT18,_calc_라운드기준!U18,$B$1:$AT$1,"&lt;"&amp;20))-(RANK(U18,$B18:$AT18,0)+COUNTIFS($B18:$AT18,U18,$B$1:$AT$1,"&lt;"&amp;20))</f>
        <v>6</v>
      </c>
      <c r="BO18">
        <f>(RANK(_calc_라운드기준!V18,_calc_라운드기준!$B18:$AT18,0)+COUNTIFS(_calc_라운드기준!$B18:$AT18,_calc_라운드기준!V18,$B$1:$AT$1,"&lt;"&amp;21))-(RANK(V18,$B18:$AT18,0)+COUNTIFS($B18:$AT18,V18,$B$1:$AT$1,"&lt;"&amp;21))</f>
        <v>24</v>
      </c>
      <c r="BP18">
        <f>(RANK(_calc_라운드기준!W18,_calc_라운드기준!$B18:$AT18,0)+COUNTIFS(_calc_라운드기준!$B18:$AT18,_calc_라운드기준!W18,$B$1:$AT$1,"&lt;"&amp;22))-(RANK(W18,$B18:$AT18,0)+COUNTIFS($B18:$AT18,W18,$B$1:$AT$1,"&lt;"&amp;22))</f>
        <v>12</v>
      </c>
      <c r="BQ18">
        <f>(RANK(_calc_라운드기준!X18,_calc_라운드기준!$B18:$AT18,0)+COUNTIFS(_calc_라운드기준!$B18:$AT18,_calc_라운드기준!X18,$B$1:$AT$1,"&lt;"&amp;23))-(RANK(X18,$B18:$AT18,0)+COUNTIFS($B18:$AT18,X18,$B$1:$AT$1,"&lt;"&amp;23))</f>
        <v>-24</v>
      </c>
      <c r="BR18">
        <f>(RANK(_calc_라운드기준!Y18,_calc_라운드기준!$B18:$AT18,0)+COUNTIFS(_calc_라운드기준!$B18:$AT18,_calc_라운드기준!Y18,$B$1:$AT$1,"&lt;"&amp;24))-(RANK(Y18,$B18:$AT18,0)+COUNTIFS($B18:$AT18,Y18,$B$1:$AT$1,"&lt;"&amp;24))</f>
        <v>-5</v>
      </c>
      <c r="BS18">
        <f>(RANK(_calc_라운드기준!Z18,_calc_라운드기준!$B18:$AT18,0)+COUNTIFS(_calc_라운드기준!$B18:$AT18,_calc_라운드기준!Z18,$B$1:$AT$1,"&lt;"&amp;25))-(RANK(Z18,$B18:$AT18,0)+COUNTIFS($B18:$AT18,Z18,$B$1:$AT$1,"&lt;"&amp;25))</f>
        <v>-25</v>
      </c>
      <c r="BT18">
        <f>(RANK(_calc_라운드기준!AA18,_calc_라운드기준!$B18:$AT18,0)+COUNTIFS(_calc_라운드기준!$B18:$AT18,_calc_라운드기준!AA18,$B$1:$AT$1,"&lt;"&amp;26))-(RANK(AA18,$B18:$AT18,0)+COUNTIFS($B18:$AT18,AA18,$B$1:$AT$1,"&lt;"&amp;26))</f>
        <v>5</v>
      </c>
      <c r="BU18">
        <f>(RANK(_calc_라운드기준!AB18,_calc_라운드기준!$B18:$AT18,0)+COUNTIFS(_calc_라운드기준!$B18:$AT18,_calc_라운드기준!AB18,$B$1:$AT$1,"&lt;"&amp;27))-(RANK(AB18,$B18:$AT18,0)+COUNTIFS($B18:$AT18,AB18,$B$1:$AT$1,"&lt;"&amp;27))</f>
        <v>-7</v>
      </c>
      <c r="BV18">
        <f>(RANK(_calc_라운드기준!AC18,_calc_라운드기준!$B18:$AT18,0)+COUNTIFS(_calc_라운드기준!$B18:$AT18,_calc_라운드기준!AC18,$B$1:$AT$1,"&lt;"&amp;28))-(RANK(AC18,$B18:$AT18,0)+COUNTIFS($B18:$AT18,AC18,$B$1:$AT$1,"&lt;"&amp;28))</f>
        <v>-8</v>
      </c>
      <c r="BW18">
        <f>(RANK(_calc_라운드기준!AD18,_calc_라운드기준!$B18:$AT18,0)+COUNTIFS(_calc_라운드기준!$B18:$AT18,_calc_라운드기준!AD18,$B$1:$AT$1,"&lt;"&amp;29))-(RANK(AD18,$B18:$AT18,0)+COUNTIFS($B18:$AT18,AD18,$B$1:$AT$1,"&lt;"&amp;29))</f>
        <v>-3</v>
      </c>
      <c r="BX18">
        <f>(RANK(_calc_라운드기준!AE18,_calc_라운드기준!$B18:$AT18,0)+COUNTIFS(_calc_라운드기준!$B18:$AT18,_calc_라운드기준!AE18,$B$1:$AT$1,"&lt;"&amp;30))-(RANK(AE18,$B18:$AT18,0)+COUNTIFS($B18:$AT18,AE18,$B$1:$AT$1,"&lt;"&amp;30))</f>
        <v>28</v>
      </c>
      <c r="BY18">
        <f>(RANK(_calc_라운드기준!AF18,_calc_라운드기준!$B18:$AT18,0)+COUNTIFS(_calc_라운드기준!$B18:$AT18,_calc_라운드기준!AF18,$B$1:$AT$1,"&lt;"&amp;31))-(RANK(AF18,$B18:$AT18,0)+COUNTIFS($B18:$AT18,AF18,$B$1:$AT$1,"&lt;"&amp;31))</f>
        <v>-9</v>
      </c>
      <c r="BZ18">
        <f>(RANK(_calc_라운드기준!AG18,_calc_라운드기준!$B18:$AT18,0)+COUNTIFS(_calc_라운드기준!$B18:$AT18,_calc_라운드기준!AG18,$B$1:$AT$1,"&lt;"&amp;32))-(RANK(AG18,$B18:$AT18,0)+COUNTIFS($B18:$AT18,AG18,$B$1:$AT$1,"&lt;"&amp;32))</f>
        <v>18</v>
      </c>
      <c r="CA18">
        <f>(RANK(_calc_라운드기준!AH18,_calc_라운드기준!$B18:$AT18,0)+COUNTIFS(_calc_라운드기준!$B18:$AT18,_calc_라운드기준!AH18,$B$1:$AT$1,"&lt;"&amp;33))-(RANK(AH18,$B18:$AT18,0)+COUNTIFS($B18:$AT18,AH18,$B$1:$AT$1,"&lt;"&amp;33))</f>
        <v>11</v>
      </c>
      <c r="CB18">
        <f>(RANK(_calc_라운드기준!AI18,_calc_라운드기준!$B18:$AT18,0)+COUNTIFS(_calc_라운드기준!$B18:$AT18,_calc_라운드기준!AI18,$B$1:$AT$1,"&lt;"&amp;34))-(RANK(AI18,$B18:$AT18,0)+COUNTIFS($B18:$AT18,AI18,$B$1:$AT$1,"&lt;"&amp;34))</f>
        <v>16</v>
      </c>
      <c r="CC18">
        <f>(RANK(_calc_라운드기준!AJ18,_calc_라운드기준!$B18:$AT18,0)+COUNTIFS(_calc_라운드기준!$B18:$AT18,_calc_라운드기준!AJ18,$B$1:$AT$1,"&lt;"&amp;35))-(RANK(AJ18,$B18:$AT18,0)+COUNTIFS($B18:$AT18,AJ18,$B$1:$AT$1,"&lt;"&amp;35))</f>
        <v>28</v>
      </c>
      <c r="CD18">
        <f>(RANK(_calc_라운드기준!AK18,_calc_라운드기준!$B18:$AT18,0)+COUNTIFS(_calc_라운드기준!$B18:$AT18,_calc_라운드기준!AK18,$B$1:$AT$1,"&lt;"&amp;36))-(RANK(AK18,$B18:$AT18,0)+COUNTIFS($B18:$AT18,AK18,$B$1:$AT$1,"&lt;"&amp;36))</f>
        <v>-2</v>
      </c>
      <c r="CE18">
        <f>(RANK(_calc_라운드기준!AL18,_calc_라운드기준!$B18:$AT18,0)+COUNTIFS(_calc_라운드기준!$B18:$AT18,_calc_라운드기준!AL18,$B$1:$AT$1,"&lt;"&amp;37))-(RANK(AL18,$B18:$AT18,0)+COUNTIFS($B18:$AT18,AL18,$B$1:$AT$1,"&lt;"&amp;37))</f>
        <v>2</v>
      </c>
      <c r="CF18">
        <f>(RANK(_calc_라운드기준!AM18,_calc_라운드기준!$B18:$AT18,0)+COUNTIFS(_calc_라운드기준!$B18:$AT18,_calc_라운드기준!AM18,$B$1:$AT$1,"&lt;"&amp;38))-(RANK(AM18,$B18:$AT18,0)+COUNTIFS($B18:$AT18,AM18,$B$1:$AT$1,"&lt;"&amp;38))</f>
        <v>16</v>
      </c>
      <c r="CG18">
        <f>(RANK(_calc_라운드기준!AN18,_calc_라운드기준!$B18:$AT18,0)+COUNTIFS(_calc_라운드기준!$B18:$AT18,_calc_라운드기준!AN18,$B$1:$AT$1,"&lt;"&amp;39))-(RANK(AN18,$B18:$AT18,0)+COUNTIFS($B18:$AT18,AN18,$B$1:$AT$1,"&lt;"&amp;39))</f>
        <v>-7</v>
      </c>
      <c r="CH18">
        <f>(RANK(_calc_라운드기준!AO18,_calc_라운드기준!$B18:$AT18,0)+COUNTIFS(_calc_라운드기준!$B18:$AT18,_calc_라운드기준!AO18,$B$1:$AT$1,"&lt;"&amp;40))-(RANK(AO18,$B18:$AT18,0)+COUNTIFS($B18:$AT18,AO18,$B$1:$AT$1,"&lt;"&amp;40))</f>
        <v>8</v>
      </c>
      <c r="CI18">
        <f>(RANK(_calc_라운드기준!AP18,_calc_라운드기준!$B18:$AT18,0)+COUNTIFS(_calc_라운드기준!$B18:$AT18,_calc_라운드기준!AP18,$B$1:$AT$1,"&lt;"&amp;41))-(RANK(AP18,$B18:$AT18,0)+COUNTIFS($B18:$AT18,AP18,$B$1:$AT$1,"&lt;"&amp;41))</f>
        <v>-31</v>
      </c>
      <c r="CJ18">
        <f>(RANK(_calc_라운드기준!AQ18,_calc_라운드기준!$B18:$AT18,0)+COUNTIFS(_calc_라운드기준!$B18:$AT18,_calc_라운드기준!AQ18,$B$1:$AT$1,"&lt;"&amp;42))-(RANK(AQ18,$B18:$AT18,0)+COUNTIFS($B18:$AT18,AQ18,$B$1:$AT$1,"&lt;"&amp;42))</f>
        <v>1</v>
      </c>
      <c r="CK18">
        <f>(RANK(_calc_라운드기준!AR18,_calc_라운드기준!$B18:$AT18,0)+COUNTIFS(_calc_라운드기준!$B18:$AT18,_calc_라운드기준!AR18,$B$1:$AT$1,"&lt;"&amp;43))-(RANK(AR18,$B18:$AT18,0)+COUNTIFS($B18:$AT18,AR18,$B$1:$AT$1,"&lt;"&amp;43))</f>
        <v>0</v>
      </c>
      <c r="CL18">
        <f>(RANK(_calc_라운드기준!AS18,_calc_라운드기준!$B18:$AT18,0)+COUNTIFS(_calc_라운드기준!$B18:$AT18,_calc_라운드기준!AS18,$B$1:$AT$1,"&lt;"&amp;44))-(RANK(AS18,$B18:$AT18,0)+COUNTIFS($B18:$AT18,AS18,$B$1:$AT$1,"&lt;"&amp;44))</f>
        <v>-4</v>
      </c>
      <c r="CM18">
        <f>(RANK(_calc_라운드기준!AT18,_calc_라운드기준!$B18:$AT18,0)+COUNTIFS(_calc_라운드기준!$B18:$AT18,_calc_라운드기준!AT18,$B$1:$AT$1,"&lt;"&amp;45))-(RANK(AT18,$B18:$AT18,0)+COUNTIFS($B18:$AT18,AT18,$B$1:$AT$1,"&lt;"&amp;45))</f>
        <v>9</v>
      </c>
      <c r="CN18">
        <f t="shared" si="0"/>
        <v>43</v>
      </c>
      <c r="CO18">
        <f t="shared" si="1"/>
        <v>33</v>
      </c>
      <c r="CP18">
        <f t="shared" si="2"/>
        <v>18</v>
      </c>
      <c r="CQ18">
        <f t="shared" si="3"/>
        <v>44</v>
      </c>
      <c r="CR18">
        <f t="shared" si="4"/>
        <v>36</v>
      </c>
      <c r="CS18">
        <f t="shared" si="5"/>
        <v>16</v>
      </c>
      <c r="CT18">
        <f t="shared" si="6"/>
        <v>1</v>
      </c>
      <c r="CU18">
        <f t="shared" si="7"/>
        <v>40</v>
      </c>
      <c r="CV18">
        <f t="shared" si="8"/>
        <v>39</v>
      </c>
      <c r="CW18">
        <f t="shared" si="9"/>
        <v>35</v>
      </c>
      <c r="CX18">
        <f t="shared" si="10"/>
        <v>9</v>
      </c>
      <c r="CY18">
        <f t="shared" si="11"/>
        <v>5</v>
      </c>
      <c r="CZ18">
        <f t="shared" si="12"/>
        <v>20</v>
      </c>
      <c r="DA18">
        <f t="shared" si="13"/>
        <v>10</v>
      </c>
      <c r="DB18">
        <f t="shared" si="14"/>
        <v>37</v>
      </c>
      <c r="DC18">
        <f t="shared" si="15"/>
        <v>25</v>
      </c>
      <c r="DD18">
        <f t="shared" si="16"/>
        <v>38</v>
      </c>
      <c r="DE18">
        <f t="shared" si="17"/>
        <v>29</v>
      </c>
      <c r="DF18">
        <f t="shared" si="18"/>
        <v>13</v>
      </c>
      <c r="DG18">
        <f t="shared" si="19"/>
        <v>17</v>
      </c>
      <c r="DH18">
        <f t="shared" si="20"/>
        <v>4</v>
      </c>
      <c r="DI18">
        <f t="shared" si="21"/>
        <v>11</v>
      </c>
      <c r="DJ18">
        <f t="shared" si="22"/>
        <v>41</v>
      </c>
      <c r="DK18">
        <f t="shared" si="23"/>
        <v>28</v>
      </c>
      <c r="DL18">
        <f t="shared" si="24"/>
        <v>42</v>
      </c>
      <c r="DM18">
        <f t="shared" si="25"/>
        <v>19</v>
      </c>
      <c r="DN18">
        <f t="shared" si="26"/>
        <v>30</v>
      </c>
      <c r="DO18">
        <f t="shared" si="27"/>
        <v>32</v>
      </c>
      <c r="DP18">
        <f t="shared" si="28"/>
        <v>26</v>
      </c>
      <c r="DQ18">
        <f t="shared" si="29"/>
        <v>2</v>
      </c>
      <c r="DR18">
        <f t="shared" si="30"/>
        <v>34</v>
      </c>
      <c r="DS18">
        <f t="shared" si="31"/>
        <v>6</v>
      </c>
      <c r="DT18">
        <f t="shared" si="32"/>
        <v>12</v>
      </c>
      <c r="DU18">
        <f t="shared" si="33"/>
        <v>7</v>
      </c>
      <c r="DV18">
        <f t="shared" si="34"/>
        <v>3</v>
      </c>
      <c r="DW18">
        <f t="shared" si="35"/>
        <v>24</v>
      </c>
      <c r="DX18">
        <f t="shared" si="36"/>
        <v>21</v>
      </c>
      <c r="DY18">
        <f t="shared" si="37"/>
        <v>8</v>
      </c>
      <c r="DZ18">
        <f t="shared" si="38"/>
        <v>31</v>
      </c>
      <c r="EA18">
        <f t="shared" si="39"/>
        <v>15</v>
      </c>
      <c r="EB18">
        <f t="shared" si="40"/>
        <v>45</v>
      </c>
      <c r="EC18">
        <f t="shared" si="41"/>
        <v>22</v>
      </c>
      <c r="ED18">
        <f t="shared" si="42"/>
        <v>23</v>
      </c>
      <c r="EE18">
        <f t="shared" si="43"/>
        <v>27</v>
      </c>
      <c r="EF18">
        <f t="shared" si="44"/>
        <v>14</v>
      </c>
    </row>
    <row r="19" spans="1:136" ht="16.5" customHeight="1">
      <c r="A19">
        <f>_calc_라운드기준!A19</f>
        <v>1227</v>
      </c>
      <c r="B19">
        <f>INDEX(_calc_누적빈도!B:B,$A19)-INDEX(_calc_누적빈도!B:B,$A19-기준200회_후보!$B$1)</f>
        <v>23</v>
      </c>
      <c r="C19">
        <f>INDEX(_calc_누적빈도!C:C,$A19)-INDEX(_calc_누적빈도!C:C,$A19-기준200회_후보!$B$1)</f>
        <v>18</v>
      </c>
      <c r="D19">
        <f>INDEX(_calc_누적빈도!D:D,$A19)-INDEX(_calc_누적빈도!D:D,$A19-기준200회_후보!$B$1)</f>
        <v>35</v>
      </c>
      <c r="E19">
        <f>INDEX(_calc_누적빈도!E:E,$A19)-INDEX(_calc_누적빈도!E:E,$A19-기준200회_후보!$B$1)</f>
        <v>21</v>
      </c>
      <c r="F19">
        <f>INDEX(_calc_누적빈도!F:F,$A19)-INDEX(_calc_누적빈도!F:F,$A19-기준200회_후보!$B$1)</f>
        <v>20</v>
      </c>
      <c r="G19">
        <f>INDEX(_calc_누적빈도!G:G,$A19)-INDEX(_calc_누적빈도!G:G,$A19-기준200회_후보!$B$1)</f>
        <v>38</v>
      </c>
      <c r="H19">
        <f>INDEX(_calc_누적빈도!H:H,$A19)-INDEX(_calc_누적빈도!H:H,$A19-기준200회_후보!$B$1)</f>
        <v>35</v>
      </c>
      <c r="I19">
        <f>INDEX(_calc_누적빈도!I:I,$A19)-INDEX(_calc_누적빈도!I:I,$A19-기준200회_후보!$B$1)</f>
        <v>22</v>
      </c>
      <c r="J19">
        <f>INDEX(_calc_누적빈도!J:J,$A19)-INDEX(_calc_누적빈도!J:J,$A19-기준200회_후보!$B$1)</f>
        <v>24</v>
      </c>
      <c r="K19">
        <f>INDEX(_calc_누적빈도!K:K,$A19)-INDEX(_calc_누적빈도!K:K,$A19-기준200회_후보!$B$1)</f>
        <v>21</v>
      </c>
      <c r="L19">
        <f>INDEX(_calc_누적빈도!L:L,$A19)-INDEX(_calc_누적빈도!L:L,$A19-기준200회_후보!$B$1)</f>
        <v>25</v>
      </c>
      <c r="M19">
        <f>INDEX(_calc_누적빈도!M:M,$A19)-INDEX(_calc_누적빈도!M:M,$A19-기준200회_후보!$B$1)</f>
        <v>29</v>
      </c>
      <c r="N19">
        <f>INDEX(_calc_누적빈도!N:N,$A19)-INDEX(_calc_누적빈도!N:N,$A19-기준200회_후보!$B$1)</f>
        <v>30</v>
      </c>
      <c r="O19">
        <f>INDEX(_calc_누적빈도!O:O,$A19)-INDEX(_calc_누적빈도!O:O,$A19-기준200회_후보!$B$1)</f>
        <v>25</v>
      </c>
      <c r="P19">
        <f>INDEX(_calc_누적빈도!P:P,$A19)-INDEX(_calc_누적빈도!P:P,$A19-기준200회_후보!$B$1)</f>
        <v>27</v>
      </c>
      <c r="Q19">
        <f>INDEX(_calc_누적빈도!Q:Q,$A19)-INDEX(_calc_누적빈도!Q:Q,$A19-기준200회_후보!$B$1)</f>
        <v>33</v>
      </c>
      <c r="R19">
        <f>INDEX(_calc_누적빈도!R:R,$A19)-INDEX(_calc_누적빈도!R:R,$A19-기준200회_후보!$B$1)</f>
        <v>24</v>
      </c>
      <c r="S19">
        <f>INDEX(_calc_누적빈도!S:S,$A19)-INDEX(_calc_누적빈도!S:S,$A19-기준200회_후보!$B$1)</f>
        <v>22</v>
      </c>
      <c r="T19">
        <f>INDEX(_calc_누적빈도!T:T,$A19)-INDEX(_calc_누적빈도!T:T,$A19-기준200회_후보!$B$1)</f>
        <v>33</v>
      </c>
      <c r="U19">
        <f>INDEX(_calc_누적빈도!U:U,$A19)-INDEX(_calc_누적빈도!U:U,$A19-기준200회_후보!$B$1)</f>
        <v>26</v>
      </c>
      <c r="V19">
        <f>INDEX(_calc_누적빈도!V:V,$A19)-INDEX(_calc_누적빈도!V:V,$A19-기준200회_후보!$B$1)</f>
        <v>28</v>
      </c>
      <c r="W19">
        <f>INDEX(_calc_누적빈도!W:W,$A19)-INDEX(_calc_누적빈도!W:W,$A19-기준200회_후보!$B$1)</f>
        <v>26</v>
      </c>
      <c r="X19">
        <f>INDEX(_calc_누적빈도!X:X,$A19)-INDEX(_calc_누적빈도!X:X,$A19-기준200회_후보!$B$1)</f>
        <v>23</v>
      </c>
      <c r="Y19">
        <f>INDEX(_calc_누적빈도!Y:Y,$A19)-INDEX(_calc_누적빈도!Y:Y,$A19-기준200회_후보!$B$1)</f>
        <v>27</v>
      </c>
      <c r="Z19">
        <f>INDEX(_calc_누적빈도!Z:Z,$A19)-INDEX(_calc_누적빈도!Z:Z,$A19-기준200회_후보!$B$1)</f>
        <v>19</v>
      </c>
      <c r="AA19">
        <f>INDEX(_calc_누적빈도!AA:AA,$A19)-INDEX(_calc_누적빈도!AA:AA,$A19-기준200회_후보!$B$1)</f>
        <v>29</v>
      </c>
      <c r="AB19">
        <f>INDEX(_calc_누적빈도!AB:AB,$A19)-INDEX(_calc_누적빈도!AB:AB,$A19-기준200회_후보!$B$1)</f>
        <v>33</v>
      </c>
      <c r="AC19">
        <f>INDEX(_calc_누적빈도!AC:AC,$A19)-INDEX(_calc_누적빈도!AC:AC,$A19-기준200회_후보!$B$1)</f>
        <v>31</v>
      </c>
      <c r="AD19">
        <f>INDEX(_calc_누적빈도!AD:AD,$A19)-INDEX(_calc_누적빈도!AD:AD,$A19-기준200회_후보!$B$1)</f>
        <v>23</v>
      </c>
      <c r="AE19">
        <f>INDEX(_calc_누적빈도!AE:AE,$A19)-INDEX(_calc_누적빈도!AE:AE,$A19-기준200회_후보!$B$1)</f>
        <v>34</v>
      </c>
      <c r="AF19">
        <f>INDEX(_calc_누적빈도!AF:AF,$A19)-INDEX(_calc_누적빈도!AF:AF,$A19-기준200회_후보!$B$1)</f>
        <v>28</v>
      </c>
      <c r="AG19">
        <f>INDEX(_calc_누적빈도!AG:AG,$A19)-INDEX(_calc_누적빈도!AG:AG,$A19-기준200회_후보!$B$1)</f>
        <v>29</v>
      </c>
      <c r="AH19">
        <f>INDEX(_calc_누적빈도!AH:AH,$A19)-INDEX(_calc_누적빈도!AH:AH,$A19-기준200회_후보!$B$1)</f>
        <v>32</v>
      </c>
      <c r="AI19">
        <f>INDEX(_calc_누적빈도!AI:AI,$A19)-INDEX(_calc_누적빈도!AI:AI,$A19-기준200회_후보!$B$1)</f>
        <v>24</v>
      </c>
      <c r="AJ19">
        <f>INDEX(_calc_누적빈도!AJ:AJ,$A19)-INDEX(_calc_누적빈도!AJ:AJ,$A19-기준200회_후보!$B$1)</f>
        <v>33</v>
      </c>
      <c r="AK19">
        <f>INDEX(_calc_누적빈도!AK:AK,$A19)-INDEX(_calc_누적빈도!AK:AK,$A19-기준200회_후보!$B$1)</f>
        <v>27</v>
      </c>
      <c r="AL19">
        <f>INDEX(_calc_누적빈도!AL:AL,$A19)-INDEX(_calc_누적빈도!AL:AL,$A19-기준200회_후보!$B$1)</f>
        <v>28</v>
      </c>
      <c r="AM19">
        <f>INDEX(_calc_누적빈도!AM:AM,$A19)-INDEX(_calc_누적빈도!AM:AM,$A19-기준200회_후보!$B$1)</f>
        <v>33</v>
      </c>
      <c r="AN19">
        <f>INDEX(_calc_누적빈도!AN:AN,$A19)-INDEX(_calc_누적빈도!AN:AN,$A19-기준200회_후보!$B$1)</f>
        <v>21</v>
      </c>
      <c r="AO19">
        <f>INDEX(_calc_누적빈도!AO:AO,$A19)-INDEX(_calc_누적빈도!AO:AO,$A19-기준200회_후보!$B$1)</f>
        <v>29</v>
      </c>
      <c r="AP19">
        <f>INDEX(_calc_누적빈도!AP:AP,$A19)-INDEX(_calc_누적빈도!AP:AP,$A19-기준200회_후보!$B$1)</f>
        <v>21</v>
      </c>
      <c r="AQ19">
        <f>INDEX(_calc_누적빈도!AQ:AQ,$A19)-INDEX(_calc_누적빈도!AQ:AQ,$A19-기준200회_후보!$B$1)</f>
        <v>20</v>
      </c>
      <c r="AR19">
        <f>INDEX(_calc_누적빈도!AR:AR,$A19)-INDEX(_calc_누적빈도!AR:AR,$A19-기준200회_후보!$B$1)</f>
        <v>17</v>
      </c>
      <c r="AS19">
        <f>INDEX(_calc_누적빈도!AS:AS,$A19)-INDEX(_calc_누적빈도!AS:AS,$A19-기준200회_후보!$B$1)</f>
        <v>24</v>
      </c>
      <c r="AT19">
        <f>INDEX(_calc_누적빈도!AT:AT,$A19)-INDEX(_calc_누적빈도!AT:AT,$A19-기준200회_후보!$B$1)</f>
        <v>30</v>
      </c>
      <c r="AU19">
        <f>(RANK(_calc_라운드기준!B19,_calc_라운드기준!$B19:$AT19,0)+COUNTIFS(_calc_라운드기준!$B19:$AT19,_calc_라운드기준!B19,$B$1:$AT$1,"&lt;"&amp;1))-(RANK(B19,$B19:$AT19,0)+COUNTIFS($B19:$AT19,B19,$B$1:$AT$1,"&lt;"&amp;1))</f>
        <v>-26</v>
      </c>
      <c r="AV19">
        <f>(RANK(_calc_라운드기준!C19,_calc_라운드기준!$B19:$AT19,0)+COUNTIFS(_calc_라운드기준!$B19:$AT19,_calc_라운드기준!C19,$B$1:$AT$1,"&lt;"&amp;2))-(RANK(C19,$B19:$AT19,0)+COUNTIFS($B19:$AT19,C19,$B$1:$AT$1,"&lt;"&amp;2))</f>
        <v>-9</v>
      </c>
      <c r="AW19">
        <f>(RANK(_calc_라운드기준!D19,_calc_라운드기준!$B19:$AT19,0)+COUNTIFS(_calc_라운드기준!$B19:$AT19,_calc_라운드기준!D19,$B$1:$AT$1,"&lt;"&amp;3))-(RANK(D19,$B19:$AT19,0)+COUNTIFS($B19:$AT19,D19,$B$1:$AT$1,"&lt;"&amp;3))</f>
        <v>3</v>
      </c>
      <c r="AX19">
        <f>(RANK(_calc_라운드기준!E19,_calc_라운드기준!$B19:$AT19,0)+COUNTIFS(_calc_라운드기준!$B19:$AT19,_calc_라운드기준!E19,$B$1:$AT$1,"&lt;"&amp;4))-(RANK(E19,$B19:$AT19,0)+COUNTIFS($B19:$AT19,E19,$B$1:$AT$1,"&lt;"&amp;4))</f>
        <v>-25</v>
      </c>
      <c r="AY19">
        <f>(RANK(_calc_라운드기준!F19,_calc_라운드기준!$B19:$AT19,0)+COUNTIFS(_calc_라운드기준!$B19:$AT19,_calc_라운드기준!F19,$B$1:$AT$1,"&lt;"&amp;5))-(RANK(F19,$B19:$AT19,0)+COUNTIFS($B19:$AT19,F19,$B$1:$AT$1,"&lt;"&amp;5))</f>
        <v>-15</v>
      </c>
      <c r="AZ19">
        <f>(RANK(_calc_라운드기준!G19,_calc_라운드기준!$B19:$AT19,0)+COUNTIFS(_calc_라운드기준!$B19:$AT19,_calc_라운드기준!G19,$B$1:$AT$1,"&lt;"&amp;6))-(RANK(G19,$B19:$AT19,0)+COUNTIFS($B19:$AT19,G19,$B$1:$AT$1,"&lt;"&amp;6))</f>
        <v>6</v>
      </c>
      <c r="BA19">
        <f>(RANK(_calc_라운드기준!H19,_calc_라운드기준!$B19:$AT19,0)+COUNTIFS(_calc_라운드기준!$B19:$AT19,_calc_라운드기준!H19,$B$1:$AT$1,"&lt;"&amp;7))-(RANK(H19,$B19:$AT19,0)+COUNTIFS($B19:$AT19,H19,$B$1:$AT$1,"&lt;"&amp;7))</f>
        <v>33</v>
      </c>
      <c r="BB19">
        <f>(RANK(_calc_라운드기준!I19,_calc_라운드기준!$B19:$AT19,0)+COUNTIFS(_calc_라운드기준!$B19:$AT19,_calc_라운드기준!I19,$B$1:$AT$1,"&lt;"&amp;8))-(RANK(I19,$B19:$AT19,0)+COUNTIFS($B19:$AT19,I19,$B$1:$AT$1,"&lt;"&amp;8))</f>
        <v>-22</v>
      </c>
      <c r="BC19">
        <f>(RANK(_calc_라운드기준!J19,_calc_라운드기준!$B19:$AT19,0)+COUNTIFS(_calc_라운드기준!$B19:$AT19,_calc_라운드기준!J19,$B$1:$AT$1,"&lt;"&amp;9))-(RANK(J19,$B19:$AT19,0)+COUNTIFS($B19:$AT19,J19,$B$1:$AT$1,"&lt;"&amp;9))</f>
        <v>-14</v>
      </c>
      <c r="BD19">
        <f>(RANK(_calc_라운드기준!K19,_calc_라운드기준!$B19:$AT19,0)+COUNTIFS(_calc_라운드기준!$B19:$AT19,_calc_라운드기준!K19,$B$1:$AT$1,"&lt;"&amp;10))-(RANK(K19,$B19:$AT19,0)+COUNTIFS($B19:$AT19,K19,$B$1:$AT$1,"&lt;"&amp;10))</f>
        <v>-11</v>
      </c>
      <c r="BE19">
        <f>(RANK(_calc_라운드기준!L19,_calc_라운드기준!$B19:$AT19,0)+COUNTIFS(_calc_라운드기준!$B19:$AT19,_calc_라운드기준!L19,$B$1:$AT$1,"&lt;"&amp;11))-(RANK(L19,$B19:$AT19,0)+COUNTIFS($B19:$AT19,L19,$B$1:$AT$1,"&lt;"&amp;11))</f>
        <v>14</v>
      </c>
      <c r="BF19">
        <f>(RANK(_calc_라운드기준!M19,_calc_라운드기준!$B19:$AT19,0)+COUNTIFS(_calc_라운드기준!$B19:$AT19,_calc_라운드기준!M19,$B$1:$AT$1,"&lt;"&amp;12))-(RANK(M19,$B19:$AT19,0)+COUNTIFS($B19:$AT19,M19,$B$1:$AT$1,"&lt;"&amp;12))</f>
        <v>23</v>
      </c>
      <c r="BG19">
        <f>(RANK(_calc_라운드기준!N19,_calc_라운드기준!$B19:$AT19,0)+COUNTIFS(_calc_라운드기준!$B19:$AT19,_calc_라운드기준!N19,$B$1:$AT$1,"&lt;"&amp;13))-(RANK(N19,$B19:$AT19,0)+COUNTIFS($B19:$AT19,N19,$B$1:$AT$1,"&lt;"&amp;13))</f>
        <v>3</v>
      </c>
      <c r="BH19">
        <f>(RANK(_calc_라운드기준!O19,_calc_라운드기준!$B19:$AT19,0)+COUNTIFS(_calc_라운드기준!$B19:$AT19,_calc_라운드기준!O19,$B$1:$AT$1,"&lt;"&amp;14))-(RANK(O19,$B19:$AT19,0)+COUNTIFS($B19:$AT19,O19,$B$1:$AT$1,"&lt;"&amp;14))</f>
        <v>17</v>
      </c>
      <c r="BI19">
        <f>(RANK(_calc_라운드기준!P19,_calc_라운드기준!$B19:$AT19,0)+COUNTIFS(_calc_라운드기준!$B19:$AT19,_calc_라운드기준!P19,$B$1:$AT$1,"&lt;"&amp;15))-(RANK(P19,$B19:$AT19,0)+COUNTIFS($B19:$AT19,P19,$B$1:$AT$1,"&lt;"&amp;15))</f>
        <v>-17</v>
      </c>
      <c r="BJ19">
        <f>(RANK(_calc_라운드기준!Q19,_calc_라운드기준!$B19:$AT19,0)+COUNTIFS(_calc_라운드기준!$B19:$AT19,_calc_라운드기준!Q19,$B$1:$AT$1,"&lt;"&amp;16))-(RANK(Q19,$B19:$AT19,0)+COUNTIFS($B19:$AT19,Q19,$B$1:$AT$1,"&lt;"&amp;16))</f>
        <v>-3</v>
      </c>
      <c r="BK19">
        <f>(RANK(_calc_라운드기준!R19,_calc_라운드기준!$B19:$AT19,0)+COUNTIFS(_calc_라운드기준!$B19:$AT19,_calc_라운드기준!R19,$B$1:$AT$1,"&lt;"&amp;17))-(RANK(R19,$B19:$AT19,0)+COUNTIFS($B19:$AT19,R19,$B$1:$AT$1,"&lt;"&amp;17))</f>
        <v>-13</v>
      </c>
      <c r="BL19">
        <f>(RANK(_calc_라운드기준!S19,_calc_라운드기준!$B19:$AT19,0)+COUNTIFS(_calc_라운드기준!$B19:$AT19,_calc_라운드기준!S19,$B$1:$AT$1,"&lt;"&amp;18))-(RANK(S19,$B19:$AT19,0)+COUNTIFS($B19:$AT19,S19,$B$1:$AT$1,"&lt;"&amp;18))</f>
        <v>-8</v>
      </c>
      <c r="BM19">
        <f>(RANK(_calc_라운드기준!T19,_calc_라운드기준!$B19:$AT19,0)+COUNTIFS(_calc_라운드기준!$B19:$AT19,_calc_라운드기준!T19,$B$1:$AT$1,"&lt;"&amp;19))-(RANK(T19,$B19:$AT19,0)+COUNTIFS($B19:$AT19,T19,$B$1:$AT$1,"&lt;"&amp;19))</f>
        <v>2</v>
      </c>
      <c r="BN19">
        <f>(RANK(_calc_라운드기준!U19,_calc_라운드기준!$B19:$AT19,0)+COUNTIFS(_calc_라운드기준!$B19:$AT19,_calc_라운드기준!U19,$B$1:$AT$1,"&lt;"&amp;20))-(RANK(U19,$B19:$AT19,0)+COUNTIFS($B19:$AT19,U19,$B$1:$AT$1,"&lt;"&amp;20))</f>
        <v>5</v>
      </c>
      <c r="BO19">
        <f>(RANK(_calc_라운드기준!V19,_calc_라운드기준!$B19:$AT19,0)+COUNTIFS(_calc_라운드기준!$B19:$AT19,_calc_라운드기준!V19,$B$1:$AT$1,"&lt;"&amp;21))-(RANK(V19,$B19:$AT19,0)+COUNTIFS($B19:$AT19,V19,$B$1:$AT$1,"&lt;"&amp;21))</f>
        <v>23</v>
      </c>
      <c r="BP19">
        <f>(RANK(_calc_라운드기준!W19,_calc_라운드기준!$B19:$AT19,0)+COUNTIFS(_calc_라운드기준!$B19:$AT19,_calc_라운드기준!W19,$B$1:$AT$1,"&lt;"&amp;22))-(RANK(W19,$B19:$AT19,0)+COUNTIFS($B19:$AT19,W19,$B$1:$AT$1,"&lt;"&amp;22))</f>
        <v>13</v>
      </c>
      <c r="BQ19">
        <f>(RANK(_calc_라운드기준!X19,_calc_라운드기준!$B19:$AT19,0)+COUNTIFS(_calc_라운드기준!$B19:$AT19,_calc_라운드기준!X19,$B$1:$AT$1,"&lt;"&amp;23))-(RANK(X19,$B19:$AT19,0)+COUNTIFS($B19:$AT19,X19,$B$1:$AT$1,"&lt;"&amp;23))</f>
        <v>-24</v>
      </c>
      <c r="BR19">
        <f>(RANK(_calc_라운드기준!Y19,_calc_라운드기준!$B19:$AT19,0)+COUNTIFS(_calc_라운드기준!$B19:$AT19,_calc_라운드기준!Y19,$B$1:$AT$1,"&lt;"&amp;24))-(RANK(Y19,$B19:$AT19,0)+COUNTIFS($B19:$AT19,Y19,$B$1:$AT$1,"&lt;"&amp;24))</f>
        <v>-5</v>
      </c>
      <c r="BS19">
        <f>(RANK(_calc_라운드기준!Z19,_calc_라운드기준!$B19:$AT19,0)+COUNTIFS(_calc_라운드기준!$B19:$AT19,_calc_라운드기준!Z19,$B$1:$AT$1,"&lt;"&amp;25))-(RANK(Z19,$B19:$AT19,0)+COUNTIFS($B19:$AT19,Z19,$B$1:$AT$1,"&lt;"&amp;25))</f>
        <v>-25</v>
      </c>
      <c r="BT19">
        <f>(RANK(_calc_라운드기준!AA19,_calc_라운드기준!$B19:$AT19,0)+COUNTIFS(_calc_라운드기준!$B19:$AT19,_calc_라운드기준!AA19,$B$1:$AT$1,"&lt;"&amp;26))-(RANK(AA19,$B19:$AT19,0)+COUNTIFS($B19:$AT19,AA19,$B$1:$AT$1,"&lt;"&amp;26))</f>
        <v>4</v>
      </c>
      <c r="BU19">
        <f>(RANK(_calc_라운드기준!AB19,_calc_라운드기준!$B19:$AT19,0)+COUNTIFS(_calc_라운드기준!$B19:$AT19,_calc_라운드기준!AB19,$B$1:$AT$1,"&lt;"&amp;27))-(RANK(AB19,$B19:$AT19,0)+COUNTIFS($B19:$AT19,AB19,$B$1:$AT$1,"&lt;"&amp;27))</f>
        <v>-6</v>
      </c>
      <c r="BV19">
        <f>(RANK(_calc_라운드기준!AC19,_calc_라운드기준!$B19:$AT19,0)+COUNTIFS(_calc_라운드기준!$B19:$AT19,_calc_라운드기준!AC19,$B$1:$AT$1,"&lt;"&amp;28))-(RANK(AC19,$B19:$AT19,0)+COUNTIFS($B19:$AT19,AC19,$B$1:$AT$1,"&lt;"&amp;28))</f>
        <v>-8</v>
      </c>
      <c r="BW19">
        <f>(RANK(_calc_라운드기준!AD19,_calc_라운드기준!$B19:$AT19,0)+COUNTIFS(_calc_라운드기준!$B19:$AT19,_calc_라운드기준!AD19,$B$1:$AT$1,"&lt;"&amp;29))-(RANK(AD19,$B19:$AT19,0)+COUNTIFS($B19:$AT19,AD19,$B$1:$AT$1,"&lt;"&amp;29))</f>
        <v>-4</v>
      </c>
      <c r="BX19">
        <f>(RANK(_calc_라운드기준!AE19,_calc_라운드기준!$B19:$AT19,0)+COUNTIFS(_calc_라운드기준!$B19:$AT19,_calc_라운드기준!AE19,$B$1:$AT$1,"&lt;"&amp;30))-(RANK(AE19,$B19:$AT19,0)+COUNTIFS($B19:$AT19,AE19,$B$1:$AT$1,"&lt;"&amp;30))</f>
        <v>27</v>
      </c>
      <c r="BY19">
        <f>(RANK(_calc_라운드기준!AF19,_calc_라운드기준!$B19:$AT19,0)+COUNTIFS(_calc_라운드기준!$B19:$AT19,_calc_라운드기준!AF19,$B$1:$AT$1,"&lt;"&amp;31))-(RANK(AF19,$B19:$AT19,0)+COUNTIFS($B19:$AT19,AF19,$B$1:$AT$1,"&lt;"&amp;31))</f>
        <v>-9</v>
      </c>
      <c r="BZ19">
        <f>(RANK(_calc_라운드기준!AG19,_calc_라운드기준!$B19:$AT19,0)+COUNTIFS(_calc_라운드기준!$B19:$AT19,_calc_라운드기준!AG19,$B$1:$AT$1,"&lt;"&amp;32))-(RANK(AG19,$B19:$AT19,0)+COUNTIFS($B19:$AT19,AG19,$B$1:$AT$1,"&lt;"&amp;32))</f>
        <v>16</v>
      </c>
      <c r="CA19">
        <f>(RANK(_calc_라운드기준!AH19,_calc_라운드기준!$B19:$AT19,0)+COUNTIFS(_calc_라운드기준!$B19:$AT19,_calc_라운드기준!AH19,$B$1:$AT$1,"&lt;"&amp;33))-(RANK(AH19,$B19:$AT19,0)+COUNTIFS($B19:$AT19,AH19,$B$1:$AT$1,"&lt;"&amp;33))</f>
        <v>10</v>
      </c>
      <c r="CB19">
        <f>(RANK(_calc_라운드기준!AI19,_calc_라운드기준!$B19:$AT19,0)+COUNTIFS(_calc_라운드기준!$B19:$AT19,_calc_라운드기준!AI19,$B$1:$AT$1,"&lt;"&amp;34))-(RANK(AI19,$B19:$AT19,0)+COUNTIFS($B19:$AT19,AI19,$B$1:$AT$1,"&lt;"&amp;34))</f>
        <v>15</v>
      </c>
      <c r="CC19">
        <f>(RANK(_calc_라운드기준!AJ19,_calc_라운드기준!$B19:$AT19,0)+COUNTIFS(_calc_라운드기준!$B19:$AT19,_calc_라운드기준!AJ19,$B$1:$AT$1,"&lt;"&amp;35))-(RANK(AJ19,$B19:$AT19,0)+COUNTIFS($B19:$AT19,AJ19,$B$1:$AT$1,"&lt;"&amp;35))</f>
        <v>31</v>
      </c>
      <c r="CD19">
        <f>(RANK(_calc_라운드기준!AK19,_calc_라운드기준!$B19:$AT19,0)+COUNTIFS(_calc_라운드기준!$B19:$AT19,_calc_라운드기준!AK19,$B$1:$AT$1,"&lt;"&amp;36))-(RANK(AK19,$B19:$AT19,0)+COUNTIFS($B19:$AT19,AK19,$B$1:$AT$1,"&lt;"&amp;36))</f>
        <v>-2</v>
      </c>
      <c r="CE19">
        <f>(RANK(_calc_라운드기준!AL19,_calc_라운드기준!$B19:$AT19,0)+COUNTIFS(_calc_라운드기준!$B19:$AT19,_calc_라운드기준!AL19,$B$1:$AT$1,"&lt;"&amp;37))-(RANK(AL19,$B19:$AT19,0)+COUNTIFS($B19:$AT19,AL19,$B$1:$AT$1,"&lt;"&amp;37))</f>
        <v>2</v>
      </c>
      <c r="CF19">
        <f>(RANK(_calc_라운드기준!AM19,_calc_라운드기준!$B19:$AT19,0)+COUNTIFS(_calc_라운드기준!$B19:$AT19,_calc_라운드기준!AM19,$B$1:$AT$1,"&lt;"&amp;38))-(RANK(AM19,$B19:$AT19,0)+COUNTIFS($B19:$AT19,AM19,$B$1:$AT$1,"&lt;"&amp;38))</f>
        <v>14</v>
      </c>
      <c r="CG19">
        <f>(RANK(_calc_라운드기준!AN19,_calc_라운드기준!$B19:$AT19,0)+COUNTIFS(_calc_라운드기준!$B19:$AT19,_calc_라운드기준!AN19,$B$1:$AT$1,"&lt;"&amp;39))-(RANK(AN19,$B19:$AT19,0)+COUNTIFS($B19:$AT19,AN19,$B$1:$AT$1,"&lt;"&amp;39))</f>
        <v>-6</v>
      </c>
      <c r="CH19">
        <f>(RANK(_calc_라운드기준!AO19,_calc_라운드기준!$B19:$AT19,0)+COUNTIFS(_calc_라운드기준!$B19:$AT19,_calc_라운드기준!AO19,$B$1:$AT$1,"&lt;"&amp;40))-(RANK(AO19,$B19:$AT19,0)+COUNTIFS($B19:$AT19,AO19,$B$1:$AT$1,"&lt;"&amp;40))</f>
        <v>7</v>
      </c>
      <c r="CI19">
        <f>(RANK(_calc_라운드기준!AP19,_calc_라운드기준!$B19:$AT19,0)+COUNTIFS(_calc_라운드기준!$B19:$AT19,_calc_라운드기준!AP19,$B$1:$AT$1,"&lt;"&amp;41))-(RANK(AP19,$B19:$AT19,0)+COUNTIFS($B19:$AT19,AP19,$B$1:$AT$1,"&lt;"&amp;41))</f>
        <v>-29</v>
      </c>
      <c r="CJ19">
        <f>(RANK(_calc_라운드기준!AQ19,_calc_라운드기준!$B19:$AT19,0)+COUNTIFS(_calc_라운드기준!$B19:$AT19,_calc_라운드기준!AQ19,$B$1:$AT$1,"&lt;"&amp;42))-(RANK(AQ19,$B19:$AT19,0)+COUNTIFS($B19:$AT19,AQ19,$B$1:$AT$1,"&lt;"&amp;42))</f>
        <v>0</v>
      </c>
      <c r="CK19">
        <f>(RANK(_calc_라운드기준!AR19,_calc_라운드기준!$B19:$AT19,0)+COUNTIFS(_calc_라운드기준!$B19:$AT19,_calc_라운드기준!AR19,$B$1:$AT$1,"&lt;"&amp;43))-(RANK(AR19,$B19:$AT19,0)+COUNTIFS($B19:$AT19,AR19,$B$1:$AT$1,"&lt;"&amp;43))</f>
        <v>-2</v>
      </c>
      <c r="CL19">
        <f>(RANK(_calc_라운드기준!AS19,_calc_라운드기준!$B19:$AT19,0)+COUNTIFS(_calc_라운드기준!$B19:$AT19,_calc_라운드기준!AS19,$B$1:$AT$1,"&lt;"&amp;44))-(RANK(AS19,$B19:$AT19,0)+COUNTIFS($B19:$AT19,AS19,$B$1:$AT$1,"&lt;"&amp;44))</f>
        <v>3</v>
      </c>
      <c r="CM19">
        <f>(RANK(_calc_라운드기준!AT19,_calc_라운드기준!$B19:$AT19,0)+COUNTIFS(_calc_라운드기준!$B19:$AT19,_calc_라운드기준!AT19,$B$1:$AT$1,"&lt;"&amp;45))-(RANK(AT19,$B19:$AT19,0)+COUNTIFS($B19:$AT19,AT19,$B$1:$AT$1,"&lt;"&amp;45))</f>
        <v>12</v>
      </c>
      <c r="CN19">
        <f t="shared" si="0"/>
        <v>44</v>
      </c>
      <c r="CO19">
        <f t="shared" si="1"/>
        <v>33</v>
      </c>
      <c r="CP19">
        <f t="shared" si="2"/>
        <v>18</v>
      </c>
      <c r="CQ19">
        <f t="shared" si="3"/>
        <v>42</v>
      </c>
      <c r="CR19">
        <f t="shared" si="4"/>
        <v>38</v>
      </c>
      <c r="CS19">
        <f t="shared" si="5"/>
        <v>15</v>
      </c>
      <c r="CT19">
        <f t="shared" si="6"/>
        <v>1</v>
      </c>
      <c r="CU19">
        <f t="shared" si="7"/>
        <v>40</v>
      </c>
      <c r="CV19">
        <f t="shared" si="8"/>
        <v>37</v>
      </c>
      <c r="CW19">
        <f t="shared" si="9"/>
        <v>35</v>
      </c>
      <c r="CX19">
        <f t="shared" si="10"/>
        <v>9</v>
      </c>
      <c r="CY19">
        <f t="shared" si="11"/>
        <v>4</v>
      </c>
      <c r="CZ19">
        <f t="shared" si="12"/>
        <v>19</v>
      </c>
      <c r="DA19">
        <f t="shared" si="13"/>
        <v>6</v>
      </c>
      <c r="DB19">
        <f t="shared" si="14"/>
        <v>39</v>
      </c>
      <c r="DC19">
        <f t="shared" si="15"/>
        <v>26</v>
      </c>
      <c r="DD19">
        <f t="shared" si="16"/>
        <v>36</v>
      </c>
      <c r="DE19">
        <f t="shared" si="17"/>
        <v>31</v>
      </c>
      <c r="DF19">
        <f t="shared" si="18"/>
        <v>21</v>
      </c>
      <c r="DG19">
        <f t="shared" si="19"/>
        <v>16</v>
      </c>
      <c r="DH19">
        <f t="shared" si="20"/>
        <v>5</v>
      </c>
      <c r="DI19">
        <f t="shared" si="21"/>
        <v>11</v>
      </c>
      <c r="DJ19">
        <f t="shared" si="22"/>
        <v>41</v>
      </c>
      <c r="DK19">
        <f t="shared" si="23"/>
        <v>28</v>
      </c>
      <c r="DL19">
        <f t="shared" si="24"/>
        <v>43</v>
      </c>
      <c r="DM19">
        <f t="shared" si="25"/>
        <v>17</v>
      </c>
      <c r="DN19">
        <f t="shared" si="26"/>
        <v>29</v>
      </c>
      <c r="DO19">
        <f t="shared" si="27"/>
        <v>32</v>
      </c>
      <c r="DP19">
        <f t="shared" si="28"/>
        <v>27</v>
      </c>
      <c r="DQ19">
        <f t="shared" si="29"/>
        <v>3</v>
      </c>
      <c r="DR19">
        <f t="shared" si="30"/>
        <v>34</v>
      </c>
      <c r="DS19">
        <f t="shared" si="31"/>
        <v>7</v>
      </c>
      <c r="DT19">
        <f t="shared" si="32"/>
        <v>13</v>
      </c>
      <c r="DU19">
        <f t="shared" si="33"/>
        <v>8</v>
      </c>
      <c r="DV19">
        <f t="shared" si="34"/>
        <v>2</v>
      </c>
      <c r="DW19">
        <f t="shared" si="35"/>
        <v>24</v>
      </c>
      <c r="DX19">
        <f t="shared" si="36"/>
        <v>22</v>
      </c>
      <c r="DY19">
        <f t="shared" si="37"/>
        <v>10</v>
      </c>
      <c r="DZ19">
        <f t="shared" si="38"/>
        <v>30</v>
      </c>
      <c r="EA19">
        <f t="shared" si="39"/>
        <v>14</v>
      </c>
      <c r="EB19">
        <f t="shared" si="40"/>
        <v>45</v>
      </c>
      <c r="EC19">
        <f t="shared" si="41"/>
        <v>23</v>
      </c>
      <c r="ED19">
        <f t="shared" si="42"/>
        <v>25</v>
      </c>
      <c r="EE19">
        <f t="shared" si="43"/>
        <v>20</v>
      </c>
      <c r="EF19">
        <f t="shared" si="44"/>
        <v>12</v>
      </c>
    </row>
    <row r="20" spans="1:136" ht="16.5" customHeight="1">
      <c r="A20">
        <f>_calc_라운드기준!A20</f>
        <v>1226</v>
      </c>
      <c r="B20">
        <f>INDEX(_calc_누적빈도!B:B,$A20)-INDEX(_calc_누적빈도!B:B,$A20-기준200회_후보!$B$1)</f>
        <v>23</v>
      </c>
      <c r="C20">
        <f>INDEX(_calc_누적빈도!C:C,$A20)-INDEX(_calc_누적빈도!C:C,$A20-기준200회_후보!$B$1)</f>
        <v>18</v>
      </c>
      <c r="D20">
        <f>INDEX(_calc_누적빈도!D:D,$A20)-INDEX(_calc_누적빈도!D:D,$A20-기준200회_후보!$B$1)</f>
        <v>35</v>
      </c>
      <c r="E20">
        <f>INDEX(_calc_누적빈도!E:E,$A20)-INDEX(_calc_누적빈도!E:E,$A20-기준200회_후보!$B$1)</f>
        <v>20</v>
      </c>
      <c r="F20">
        <f>INDEX(_calc_누적빈도!F:F,$A20)-INDEX(_calc_누적빈도!F:F,$A20-기준200회_후보!$B$1)</f>
        <v>21</v>
      </c>
      <c r="G20">
        <f>INDEX(_calc_누적빈도!G:G,$A20)-INDEX(_calc_누적빈도!G:G,$A20-기준200회_후보!$B$1)</f>
        <v>37</v>
      </c>
      <c r="H20">
        <f>INDEX(_calc_누적빈도!H:H,$A20)-INDEX(_calc_누적빈도!H:H,$A20-기준200회_후보!$B$1)</f>
        <v>35</v>
      </c>
      <c r="I20">
        <f>INDEX(_calc_누적빈도!I:I,$A20)-INDEX(_calc_누적빈도!I:I,$A20-기준200회_후보!$B$1)</f>
        <v>22</v>
      </c>
      <c r="J20">
        <f>INDEX(_calc_누적빈도!J:J,$A20)-INDEX(_calc_누적빈도!J:J,$A20-기준200회_후보!$B$1)</f>
        <v>24</v>
      </c>
      <c r="K20">
        <f>INDEX(_calc_누적빈도!K:K,$A20)-INDEX(_calc_누적빈도!K:K,$A20-기준200회_후보!$B$1)</f>
        <v>21</v>
      </c>
      <c r="L20">
        <f>INDEX(_calc_누적빈도!L:L,$A20)-INDEX(_calc_누적빈도!L:L,$A20-기준200회_후보!$B$1)</f>
        <v>25</v>
      </c>
      <c r="M20">
        <f>INDEX(_calc_누적빈도!M:M,$A20)-INDEX(_calc_누적빈도!M:M,$A20-기준200회_후보!$B$1)</f>
        <v>30</v>
      </c>
      <c r="N20">
        <f>INDEX(_calc_누적빈도!N:N,$A20)-INDEX(_calc_누적빈도!N:N,$A20-기준200회_후보!$B$1)</f>
        <v>30</v>
      </c>
      <c r="O20">
        <f>INDEX(_calc_누적빈도!O:O,$A20)-INDEX(_calc_누적빈도!O:O,$A20-기준200회_후보!$B$1)</f>
        <v>25</v>
      </c>
      <c r="P20">
        <f>INDEX(_calc_누적빈도!P:P,$A20)-INDEX(_calc_누적빈도!P:P,$A20-기준200회_후보!$B$1)</f>
        <v>27</v>
      </c>
      <c r="Q20">
        <f>INDEX(_calc_누적빈도!Q:Q,$A20)-INDEX(_calc_누적빈도!Q:Q,$A20-기준200회_후보!$B$1)</f>
        <v>33</v>
      </c>
      <c r="R20">
        <f>INDEX(_calc_누적빈도!R:R,$A20)-INDEX(_calc_누적빈도!R:R,$A20-기준200회_후보!$B$1)</f>
        <v>23</v>
      </c>
      <c r="S20">
        <f>INDEX(_calc_누적빈도!S:S,$A20)-INDEX(_calc_누적빈도!S:S,$A20-기준200회_후보!$B$1)</f>
        <v>22</v>
      </c>
      <c r="T20">
        <f>INDEX(_calc_누적빈도!T:T,$A20)-INDEX(_calc_누적빈도!T:T,$A20-기준200회_후보!$B$1)</f>
        <v>33</v>
      </c>
      <c r="U20">
        <f>INDEX(_calc_누적빈도!U:U,$A20)-INDEX(_calc_누적빈도!U:U,$A20-기준200회_후보!$B$1)</f>
        <v>26</v>
      </c>
      <c r="V20">
        <f>INDEX(_calc_누적빈도!V:V,$A20)-INDEX(_calc_누적빈도!V:V,$A20-기준200회_후보!$B$1)</f>
        <v>28</v>
      </c>
      <c r="W20">
        <f>INDEX(_calc_누적빈도!W:W,$A20)-INDEX(_calc_누적빈도!W:W,$A20-기준200회_후보!$B$1)</f>
        <v>26</v>
      </c>
      <c r="X20">
        <f>INDEX(_calc_누적빈도!X:X,$A20)-INDEX(_calc_누적빈도!X:X,$A20-기준200회_후보!$B$1)</f>
        <v>23</v>
      </c>
      <c r="Y20">
        <f>INDEX(_calc_누적빈도!Y:Y,$A20)-INDEX(_calc_누적빈도!Y:Y,$A20-기준200회_후보!$B$1)</f>
        <v>27</v>
      </c>
      <c r="Z20">
        <f>INDEX(_calc_누적빈도!Z:Z,$A20)-INDEX(_calc_누적빈도!Z:Z,$A20-기준200회_후보!$B$1)</f>
        <v>19</v>
      </c>
      <c r="AA20">
        <f>INDEX(_calc_누적빈도!AA:AA,$A20)-INDEX(_calc_누적빈도!AA:AA,$A20-기준200회_후보!$B$1)</f>
        <v>28</v>
      </c>
      <c r="AB20">
        <f>INDEX(_calc_누적빈도!AB:AB,$A20)-INDEX(_calc_누적빈도!AB:AB,$A20-기준200회_후보!$B$1)</f>
        <v>33</v>
      </c>
      <c r="AC20">
        <f>INDEX(_calc_누적빈도!AC:AC,$A20)-INDEX(_calc_누적빈도!AC:AC,$A20-기준200회_후보!$B$1)</f>
        <v>30</v>
      </c>
      <c r="AD20">
        <f>INDEX(_calc_누적빈도!AD:AD,$A20)-INDEX(_calc_누적빈도!AD:AD,$A20-기준200회_후보!$B$1)</f>
        <v>23</v>
      </c>
      <c r="AE20">
        <f>INDEX(_calc_누적빈도!AE:AE,$A20)-INDEX(_calc_누적빈도!AE:AE,$A20-기준200회_후보!$B$1)</f>
        <v>34</v>
      </c>
      <c r="AF20">
        <f>INDEX(_calc_누적빈도!AF:AF,$A20)-INDEX(_calc_누적빈도!AF:AF,$A20-기준200회_후보!$B$1)</f>
        <v>29</v>
      </c>
      <c r="AG20">
        <f>INDEX(_calc_누적빈도!AG:AG,$A20)-INDEX(_calc_누적빈도!AG:AG,$A20-기준200회_후보!$B$1)</f>
        <v>30</v>
      </c>
      <c r="AH20">
        <f>INDEX(_calc_누적빈도!AH:AH,$A20)-INDEX(_calc_누적빈도!AH:AH,$A20-기준200회_후보!$B$1)</f>
        <v>32</v>
      </c>
      <c r="AI20">
        <f>INDEX(_calc_누적빈도!AI:AI,$A20)-INDEX(_calc_누적빈도!AI:AI,$A20-기준200회_후보!$B$1)</f>
        <v>24</v>
      </c>
      <c r="AJ20">
        <f>INDEX(_calc_누적빈도!AJ:AJ,$A20)-INDEX(_calc_누적빈도!AJ:AJ,$A20-기준200회_후보!$B$1)</f>
        <v>33</v>
      </c>
      <c r="AK20">
        <f>INDEX(_calc_누적빈도!AK:AK,$A20)-INDEX(_calc_누적빈도!AK:AK,$A20-기준200회_후보!$B$1)</f>
        <v>27</v>
      </c>
      <c r="AL20">
        <f>INDEX(_calc_누적빈도!AL:AL,$A20)-INDEX(_calc_누적빈도!AL:AL,$A20-기준200회_후보!$B$1)</f>
        <v>28</v>
      </c>
      <c r="AM20">
        <f>INDEX(_calc_누적빈도!AM:AM,$A20)-INDEX(_calc_누적빈도!AM:AM,$A20-기준200회_후보!$B$1)</f>
        <v>33</v>
      </c>
      <c r="AN20">
        <f>INDEX(_calc_누적빈도!AN:AN,$A20)-INDEX(_calc_누적빈도!AN:AN,$A20-기준200회_후보!$B$1)</f>
        <v>21</v>
      </c>
      <c r="AO20">
        <f>INDEX(_calc_누적빈도!AO:AO,$A20)-INDEX(_calc_누적빈도!AO:AO,$A20-기준200회_후보!$B$1)</f>
        <v>29</v>
      </c>
      <c r="AP20">
        <f>INDEX(_calc_누적빈도!AP:AP,$A20)-INDEX(_calc_누적빈도!AP:AP,$A20-기준200회_후보!$B$1)</f>
        <v>22</v>
      </c>
      <c r="AQ20">
        <f>INDEX(_calc_누적빈도!AQ:AQ,$A20)-INDEX(_calc_누적빈도!AQ:AQ,$A20-기준200회_후보!$B$1)</f>
        <v>20</v>
      </c>
      <c r="AR20">
        <f>INDEX(_calc_누적빈도!AR:AR,$A20)-INDEX(_calc_누적빈도!AR:AR,$A20-기준200회_후보!$B$1)</f>
        <v>17</v>
      </c>
      <c r="AS20">
        <f>INDEX(_calc_누적빈도!AS:AS,$A20)-INDEX(_calc_누적빈도!AS:AS,$A20-기준200회_후보!$B$1)</f>
        <v>24</v>
      </c>
      <c r="AT20">
        <f>INDEX(_calc_누적빈도!AT:AT,$A20)-INDEX(_calc_누적빈도!AT:AT,$A20-기준200회_후보!$B$1)</f>
        <v>30</v>
      </c>
      <c r="AU20">
        <f>(RANK(_calc_라운드기준!B20,_calc_라운드기준!$B20:$AT20,0)+COUNTIFS(_calc_라운드기준!$B20:$AT20,_calc_라운드기준!B20,$B$1:$AT$1,"&lt;"&amp;1))-(RANK(B20,$B20:$AT20,0)+COUNTIFS($B20:$AT20,B20,$B$1:$AT$1,"&lt;"&amp;1))</f>
        <v>-25</v>
      </c>
      <c r="AV20">
        <f>(RANK(_calc_라운드기준!C20,_calc_라운드기준!$B20:$AT20,0)+COUNTIFS(_calc_라운드기준!$B20:$AT20,_calc_라운드기준!C20,$B$1:$AT$1,"&lt;"&amp;2))-(RANK(C20,$B20:$AT20,0)+COUNTIFS($B20:$AT20,C20,$B$1:$AT$1,"&lt;"&amp;2))</f>
        <v>-7</v>
      </c>
      <c r="AW20">
        <f>(RANK(_calc_라운드기준!D20,_calc_라운드기준!$B20:$AT20,0)+COUNTIFS(_calc_라운드기준!$B20:$AT20,_calc_라운드기준!D20,$B$1:$AT$1,"&lt;"&amp;3))-(RANK(D20,$B20:$AT20,0)+COUNTIFS($B20:$AT20,D20,$B$1:$AT$1,"&lt;"&amp;3))</f>
        <v>3</v>
      </c>
      <c r="AX20">
        <f>(RANK(_calc_라운드기준!E20,_calc_라운드기준!$B20:$AT20,0)+COUNTIFS(_calc_라운드기준!$B20:$AT20,_calc_라운드기준!E20,$B$1:$AT$1,"&lt;"&amp;4))-(RANK(E20,$B20:$AT20,0)+COUNTIFS($B20:$AT20,E20,$B$1:$AT$1,"&lt;"&amp;4))</f>
        <v>-18</v>
      </c>
      <c r="AY20">
        <f>(RANK(_calc_라운드기준!F20,_calc_라운드기준!$B20:$AT20,0)+COUNTIFS(_calc_라운드기준!$B20:$AT20,_calc_라운드기준!F20,$B$1:$AT$1,"&lt;"&amp;5))-(RANK(F20,$B20:$AT20,0)+COUNTIFS($B20:$AT20,F20,$B$1:$AT$1,"&lt;"&amp;5))</f>
        <v>-14</v>
      </c>
      <c r="AZ20">
        <f>(RANK(_calc_라운드기준!G20,_calc_라운드기준!$B20:$AT20,0)+COUNTIFS(_calc_라운드기준!$B20:$AT20,_calc_라운드기준!G20,$B$1:$AT$1,"&lt;"&amp;6))-(RANK(G20,$B20:$AT20,0)+COUNTIFS($B20:$AT20,G20,$B$1:$AT$1,"&lt;"&amp;6))</f>
        <v>11</v>
      </c>
      <c r="BA20">
        <f>(RANK(_calc_라운드기준!H20,_calc_라운드기준!$B20:$AT20,0)+COUNTIFS(_calc_라운드기준!$B20:$AT20,_calc_라운드기준!H20,$B$1:$AT$1,"&lt;"&amp;7))-(RANK(H20,$B20:$AT20,0)+COUNTIFS($B20:$AT20,H20,$B$1:$AT$1,"&lt;"&amp;7))</f>
        <v>22</v>
      </c>
      <c r="BB20">
        <f>(RANK(_calc_라운드기준!I20,_calc_라운드기준!$B20:$AT20,0)+COUNTIFS(_calc_라운드기준!$B20:$AT20,_calc_라운드기준!I20,$B$1:$AT$1,"&lt;"&amp;8))-(RANK(I20,$B20:$AT20,0)+COUNTIFS($B20:$AT20,I20,$B$1:$AT$1,"&lt;"&amp;8))</f>
        <v>-22</v>
      </c>
      <c r="BC20">
        <f>(RANK(_calc_라운드기준!J20,_calc_라운드기준!$B20:$AT20,0)+COUNTIFS(_calc_라운드기준!$B20:$AT20,_calc_라운드기준!J20,$B$1:$AT$1,"&lt;"&amp;9))-(RANK(J20,$B20:$AT20,0)+COUNTIFS($B20:$AT20,J20,$B$1:$AT$1,"&lt;"&amp;9))</f>
        <v>-21</v>
      </c>
      <c r="BD20">
        <f>(RANK(_calc_라운드기준!K20,_calc_라운드기준!$B20:$AT20,0)+COUNTIFS(_calc_라운드기준!$B20:$AT20,_calc_라운드기준!K20,$B$1:$AT$1,"&lt;"&amp;10))-(RANK(K20,$B20:$AT20,0)+COUNTIFS($B20:$AT20,K20,$B$1:$AT$1,"&lt;"&amp;10))</f>
        <v>-13</v>
      </c>
      <c r="BE20">
        <f>(RANK(_calc_라운드기준!L20,_calc_라운드기준!$B20:$AT20,0)+COUNTIFS(_calc_라운드기준!$B20:$AT20,_calc_라운드기준!L20,$B$1:$AT$1,"&lt;"&amp;11))-(RANK(L20,$B20:$AT20,0)+COUNTIFS($B20:$AT20,L20,$B$1:$AT$1,"&lt;"&amp;11))</f>
        <v>12</v>
      </c>
      <c r="BF20">
        <f>(RANK(_calc_라운드기준!M20,_calc_라운드기준!$B20:$AT20,0)+COUNTIFS(_calc_라운드기준!$B20:$AT20,_calc_라운드기준!M20,$B$1:$AT$1,"&lt;"&amp;12))-(RANK(M20,$B20:$AT20,0)+COUNTIFS($B20:$AT20,M20,$B$1:$AT$1,"&lt;"&amp;12))</f>
        <v>28</v>
      </c>
      <c r="BG20">
        <f>(RANK(_calc_라운드기준!N20,_calc_라운드기준!$B20:$AT20,0)+COUNTIFS(_calc_라운드기준!$B20:$AT20,_calc_라운드기준!N20,$B$1:$AT$1,"&lt;"&amp;13))-(RANK(N20,$B20:$AT20,0)+COUNTIFS($B20:$AT20,N20,$B$1:$AT$1,"&lt;"&amp;13))</f>
        <v>15</v>
      </c>
      <c r="BH20">
        <f>(RANK(_calc_라운드기준!O20,_calc_라운드기준!$B20:$AT20,0)+COUNTIFS(_calc_라운드기준!$B20:$AT20,_calc_라운드기준!O20,$B$1:$AT$1,"&lt;"&amp;14))-(RANK(O20,$B20:$AT20,0)+COUNTIFS($B20:$AT20,O20,$B$1:$AT$1,"&lt;"&amp;14))</f>
        <v>17</v>
      </c>
      <c r="BI20">
        <f>(RANK(_calc_라운드기준!P20,_calc_라운드기준!$B20:$AT20,0)+COUNTIFS(_calc_라운드기준!$B20:$AT20,_calc_라운드기준!P20,$B$1:$AT$1,"&lt;"&amp;15))-(RANK(P20,$B20:$AT20,0)+COUNTIFS($B20:$AT20,P20,$B$1:$AT$1,"&lt;"&amp;15))</f>
        <v>-18</v>
      </c>
      <c r="BJ20">
        <f>(RANK(_calc_라운드기준!Q20,_calc_라운드기준!$B20:$AT20,0)+COUNTIFS(_calc_라운드기준!$B20:$AT20,_calc_라운드기준!Q20,$B$1:$AT$1,"&lt;"&amp;16))-(RANK(Q20,$B20:$AT20,0)+COUNTIFS($B20:$AT20,Q20,$B$1:$AT$1,"&lt;"&amp;16))</f>
        <v>-3</v>
      </c>
      <c r="BK20">
        <f>(RANK(_calc_라운드기준!R20,_calc_라운드기준!$B20:$AT20,0)+COUNTIFS(_calc_라운드기준!$B20:$AT20,_calc_라운드기준!R20,$B$1:$AT$1,"&lt;"&amp;17))-(RANK(R20,$B20:$AT20,0)+COUNTIFS($B20:$AT20,R20,$B$1:$AT$1,"&lt;"&amp;17))</f>
        <v>-4</v>
      </c>
      <c r="BL20">
        <f>(RANK(_calc_라운드기준!S20,_calc_라운드기준!$B20:$AT20,0)+COUNTIFS(_calc_라운드기준!$B20:$AT20,_calc_라운드기준!S20,$B$1:$AT$1,"&lt;"&amp;18))-(RANK(S20,$B20:$AT20,0)+COUNTIFS($B20:$AT20,S20,$B$1:$AT$1,"&lt;"&amp;18))</f>
        <v>-7</v>
      </c>
      <c r="BM20">
        <f>(RANK(_calc_라운드기준!T20,_calc_라운드기준!$B20:$AT20,0)+COUNTIFS(_calc_라운드기준!$B20:$AT20,_calc_라운드기준!T20,$B$1:$AT$1,"&lt;"&amp;19))-(RANK(T20,$B20:$AT20,0)+COUNTIFS($B20:$AT20,T20,$B$1:$AT$1,"&lt;"&amp;19))</f>
        <v>2</v>
      </c>
      <c r="BN20">
        <f>(RANK(_calc_라운드기준!U20,_calc_라운드기준!$B20:$AT20,0)+COUNTIFS(_calc_라운드기준!$B20:$AT20,_calc_라운드기준!U20,$B$1:$AT$1,"&lt;"&amp;20))-(RANK(U20,$B20:$AT20,0)+COUNTIFS($B20:$AT20,U20,$B$1:$AT$1,"&lt;"&amp;20))</f>
        <v>6</v>
      </c>
      <c r="BO20">
        <f>(RANK(_calc_라운드기준!V20,_calc_라운드기준!$B20:$AT20,0)+COUNTIFS(_calc_라운드기준!$B20:$AT20,_calc_라운드기준!V20,$B$1:$AT$1,"&lt;"&amp;21))-(RANK(V20,$B20:$AT20,0)+COUNTIFS($B20:$AT20,V20,$B$1:$AT$1,"&lt;"&amp;21))</f>
        <v>22</v>
      </c>
      <c r="BP20">
        <f>(RANK(_calc_라운드기준!W20,_calc_라운드기준!$B20:$AT20,0)+COUNTIFS(_calc_라운드기준!$B20:$AT20,_calc_라운드기준!W20,$B$1:$AT$1,"&lt;"&amp;22))-(RANK(W20,$B20:$AT20,0)+COUNTIFS($B20:$AT20,W20,$B$1:$AT$1,"&lt;"&amp;22))</f>
        <v>16</v>
      </c>
      <c r="BQ20">
        <f>(RANK(_calc_라운드기준!X20,_calc_라운드기준!$B20:$AT20,0)+COUNTIFS(_calc_라운드기준!$B20:$AT20,_calc_라운드기준!X20,$B$1:$AT$1,"&lt;"&amp;23))-(RANK(X20,$B20:$AT20,0)+COUNTIFS($B20:$AT20,X20,$B$1:$AT$1,"&lt;"&amp;23))</f>
        <v>-24</v>
      </c>
      <c r="BR20">
        <f>(RANK(_calc_라운드기준!Y20,_calc_라운드기준!$B20:$AT20,0)+COUNTIFS(_calc_라운드기준!$B20:$AT20,_calc_라운드기준!Y20,$B$1:$AT$1,"&lt;"&amp;24))-(RANK(Y20,$B20:$AT20,0)+COUNTIFS($B20:$AT20,Y20,$B$1:$AT$1,"&lt;"&amp;24))</f>
        <v>-8</v>
      </c>
      <c r="BS20">
        <f>(RANK(_calc_라운드기준!Z20,_calc_라운드기준!$B20:$AT20,0)+COUNTIFS(_calc_라운드기준!$B20:$AT20,_calc_라운드기준!Z20,$B$1:$AT$1,"&lt;"&amp;25))-(RANK(Z20,$B20:$AT20,0)+COUNTIFS($B20:$AT20,Z20,$B$1:$AT$1,"&lt;"&amp;25))</f>
        <v>-28</v>
      </c>
      <c r="BT20">
        <f>(RANK(_calc_라운드기준!AA20,_calc_라운드기준!$B20:$AT20,0)+COUNTIFS(_calc_라운드기준!$B20:$AT20,_calc_라운드기준!AA20,$B$1:$AT$1,"&lt;"&amp;26))-(RANK(AA20,$B20:$AT20,0)+COUNTIFS($B20:$AT20,AA20,$B$1:$AT$1,"&lt;"&amp;26))</f>
        <v>12</v>
      </c>
      <c r="BU20">
        <f>(RANK(_calc_라운드기준!AB20,_calc_라운드기준!$B20:$AT20,0)+COUNTIFS(_calc_라운드기준!$B20:$AT20,_calc_라운드기준!AB20,$B$1:$AT$1,"&lt;"&amp;27))-(RANK(AB20,$B20:$AT20,0)+COUNTIFS($B20:$AT20,AB20,$B$1:$AT$1,"&lt;"&amp;27))</f>
        <v>-6</v>
      </c>
      <c r="BV20">
        <f>(RANK(_calc_라운드기준!AC20,_calc_라운드기준!$B20:$AT20,0)+COUNTIFS(_calc_라운드기준!$B20:$AT20,_calc_라운드기준!AC20,$B$1:$AT$1,"&lt;"&amp;28))-(RANK(AC20,$B20:$AT20,0)+COUNTIFS($B20:$AT20,AC20,$B$1:$AT$1,"&lt;"&amp;28))</f>
        <v>-9</v>
      </c>
      <c r="BW20">
        <f>(RANK(_calc_라운드기준!AD20,_calc_라운드기준!$B20:$AT20,0)+COUNTIFS(_calc_라운드기준!$B20:$AT20,_calc_라운드기준!AD20,$B$1:$AT$1,"&lt;"&amp;29))-(RANK(AD20,$B20:$AT20,0)+COUNTIFS($B20:$AT20,AD20,$B$1:$AT$1,"&lt;"&amp;29))</f>
        <v>-2</v>
      </c>
      <c r="BX20">
        <f>(RANK(_calc_라운드기준!AE20,_calc_라운드기준!$B20:$AT20,0)+COUNTIFS(_calc_라운드기준!$B20:$AT20,_calc_라운드기준!AE20,$B$1:$AT$1,"&lt;"&amp;30))-(RANK(AE20,$B20:$AT20,0)+COUNTIFS($B20:$AT20,AE20,$B$1:$AT$1,"&lt;"&amp;30))</f>
        <v>12</v>
      </c>
      <c r="BY20">
        <f>(RANK(_calc_라운드기준!AF20,_calc_라운드기준!$B20:$AT20,0)+COUNTIFS(_calc_라운드기준!$B20:$AT20,_calc_라운드기준!AF20,$B$1:$AT$1,"&lt;"&amp;31))-(RANK(AF20,$B20:$AT20,0)+COUNTIFS($B20:$AT20,AF20,$B$1:$AT$1,"&lt;"&amp;31))</f>
        <v>-6</v>
      </c>
      <c r="BZ20">
        <f>(RANK(_calc_라운드기준!AG20,_calc_라운드기준!$B20:$AT20,0)+COUNTIFS(_calc_라운드기준!$B20:$AT20,_calc_라운드기준!AG20,$B$1:$AT$1,"&lt;"&amp;32))-(RANK(AG20,$B20:$AT20,0)+COUNTIFS($B20:$AT20,AG20,$B$1:$AT$1,"&lt;"&amp;32))</f>
        <v>19</v>
      </c>
      <c r="CA20">
        <f>(RANK(_calc_라운드기준!AH20,_calc_라운드기준!$B20:$AT20,0)+COUNTIFS(_calc_라운드기준!$B20:$AT20,_calc_라운드기준!AH20,$B$1:$AT$1,"&lt;"&amp;33))-(RANK(AH20,$B20:$AT20,0)+COUNTIFS($B20:$AT20,AH20,$B$1:$AT$1,"&lt;"&amp;33))</f>
        <v>7</v>
      </c>
      <c r="CB20">
        <f>(RANK(_calc_라운드기준!AI20,_calc_라운드기준!$B20:$AT20,0)+COUNTIFS(_calc_라운드기준!$B20:$AT20,_calc_라운드기준!AI20,$B$1:$AT$1,"&lt;"&amp;34))-(RANK(AI20,$B20:$AT20,0)+COUNTIFS($B20:$AT20,AI20,$B$1:$AT$1,"&lt;"&amp;34))</f>
        <v>16</v>
      </c>
      <c r="CC20">
        <f>(RANK(_calc_라운드기준!AJ20,_calc_라운드기준!$B20:$AT20,0)+COUNTIFS(_calc_라운드기준!$B20:$AT20,_calc_라운드기준!AJ20,$B$1:$AT$1,"&lt;"&amp;35))-(RANK(AJ20,$B20:$AT20,0)+COUNTIFS($B20:$AT20,AJ20,$B$1:$AT$1,"&lt;"&amp;35))</f>
        <v>26</v>
      </c>
      <c r="CD20">
        <f>(RANK(_calc_라운드기준!AK20,_calc_라운드기준!$B20:$AT20,0)+COUNTIFS(_calc_라운드기준!$B20:$AT20,_calc_라운드기준!AK20,$B$1:$AT$1,"&lt;"&amp;36))-(RANK(AK20,$B20:$AT20,0)+COUNTIFS($B20:$AT20,AK20,$B$1:$AT$1,"&lt;"&amp;36))</f>
        <v>-5</v>
      </c>
      <c r="CE20">
        <f>(RANK(_calc_라운드기준!AL20,_calc_라운드기준!$B20:$AT20,0)+COUNTIFS(_calc_라운드기준!$B20:$AT20,_calc_라운드기준!AL20,$B$1:$AT$1,"&lt;"&amp;37))-(RANK(AL20,$B20:$AT20,0)+COUNTIFS($B20:$AT20,AL20,$B$1:$AT$1,"&lt;"&amp;37))</f>
        <v>-1</v>
      </c>
      <c r="CF20">
        <f>(RANK(_calc_라운드기준!AM20,_calc_라운드기준!$B20:$AT20,0)+COUNTIFS(_calc_라운드기준!$B20:$AT20,_calc_라운드기준!AM20,$B$1:$AT$1,"&lt;"&amp;38))-(RANK(AM20,$B20:$AT20,0)+COUNTIFS($B20:$AT20,AM20,$B$1:$AT$1,"&lt;"&amp;38))</f>
        <v>11</v>
      </c>
      <c r="CG20">
        <f>(RANK(_calc_라운드기준!AN20,_calc_라운드기준!$B20:$AT20,0)+COUNTIFS(_calc_라운드기준!$B20:$AT20,_calc_라운드기준!AN20,$B$1:$AT$1,"&lt;"&amp;39))-(RANK(AN20,$B20:$AT20,0)+COUNTIFS($B20:$AT20,AN20,$B$1:$AT$1,"&lt;"&amp;39))</f>
        <v>-5</v>
      </c>
      <c r="CH20">
        <f>(RANK(_calc_라운드기준!AO20,_calc_라운드기준!$B20:$AT20,0)+COUNTIFS(_calc_라운드기준!$B20:$AT20,_calc_라운드기준!AO20,$B$1:$AT$1,"&lt;"&amp;40))-(RANK(AO20,$B20:$AT20,0)+COUNTIFS($B20:$AT20,AO20,$B$1:$AT$1,"&lt;"&amp;40))</f>
        <v>4</v>
      </c>
      <c r="CI20">
        <f>(RANK(_calc_라운드기준!AP20,_calc_라운드기준!$B20:$AT20,0)+COUNTIFS(_calc_라운드기준!$B20:$AT20,_calc_라운드기준!AP20,$B$1:$AT$1,"&lt;"&amp;41))-(RANK(AP20,$B20:$AT20,0)+COUNTIFS($B20:$AT20,AP20,$B$1:$AT$1,"&lt;"&amp;41))</f>
        <v>-26</v>
      </c>
      <c r="CJ20">
        <f>(RANK(_calc_라운드기준!AQ20,_calc_라운드기준!$B20:$AT20,0)+COUNTIFS(_calc_라운드기준!$B20:$AT20,_calc_라운드기준!AQ20,$B$1:$AT$1,"&lt;"&amp;42))-(RANK(AQ20,$B20:$AT20,0)+COUNTIFS($B20:$AT20,AQ20,$B$1:$AT$1,"&lt;"&amp;42))</f>
        <v>0</v>
      </c>
      <c r="CK20">
        <f>(RANK(_calc_라운드기준!AR20,_calc_라운드기준!$B20:$AT20,0)+COUNTIFS(_calc_라운드기준!$B20:$AT20,_calc_라운드기준!AR20,$B$1:$AT$1,"&lt;"&amp;43))-(RANK(AR20,$B20:$AT20,0)+COUNTIFS($B20:$AT20,AR20,$B$1:$AT$1,"&lt;"&amp;43))</f>
        <v>-2</v>
      </c>
      <c r="CL20">
        <f>(RANK(_calc_라운드기준!AS20,_calc_라운드기준!$B20:$AT20,0)+COUNTIFS(_calc_라운드기준!$B20:$AT20,_calc_라운드기준!AS20,$B$1:$AT$1,"&lt;"&amp;44))-(RANK(AS20,$B20:$AT20,0)+COUNTIFS($B20:$AT20,AS20,$B$1:$AT$1,"&lt;"&amp;44))</f>
        <v>6</v>
      </c>
      <c r="CM20">
        <f>(RANK(_calc_라운드기준!AT20,_calc_라운드기준!$B20:$AT20,0)+COUNTIFS(_calc_라운드기준!$B20:$AT20,_calc_라운드기준!AT20,$B$1:$AT$1,"&lt;"&amp;45))-(RANK(AT20,$B20:$AT20,0)+COUNTIFS($B20:$AT20,AT20,$B$1:$AT$1,"&lt;"&amp;45))</f>
        <v>7</v>
      </c>
      <c r="CN20">
        <f t="shared" si="0"/>
        <v>43</v>
      </c>
      <c r="CO20">
        <f t="shared" si="1"/>
        <v>32</v>
      </c>
      <c r="CP20">
        <f t="shared" si="2"/>
        <v>20</v>
      </c>
      <c r="CQ20">
        <f t="shared" si="3"/>
        <v>38</v>
      </c>
      <c r="CR20">
        <f t="shared" si="4"/>
        <v>37</v>
      </c>
      <c r="CS20">
        <f t="shared" si="5"/>
        <v>13</v>
      </c>
      <c r="CT20">
        <f t="shared" si="6"/>
        <v>3</v>
      </c>
      <c r="CU20">
        <f t="shared" si="7"/>
        <v>41</v>
      </c>
      <c r="CV20">
        <f t="shared" si="8"/>
        <v>40</v>
      </c>
      <c r="CW20">
        <f t="shared" si="9"/>
        <v>36</v>
      </c>
      <c r="CX20">
        <f t="shared" si="10"/>
        <v>10</v>
      </c>
      <c r="CY20">
        <f t="shared" si="11"/>
        <v>1</v>
      </c>
      <c r="CZ20">
        <f t="shared" si="12"/>
        <v>9</v>
      </c>
      <c r="DA20">
        <f t="shared" si="13"/>
        <v>6</v>
      </c>
      <c r="DB20">
        <f t="shared" si="14"/>
        <v>39</v>
      </c>
      <c r="DC20">
        <f t="shared" si="15"/>
        <v>26</v>
      </c>
      <c r="DD20">
        <f t="shared" si="16"/>
        <v>27</v>
      </c>
      <c r="DE20">
        <f t="shared" si="17"/>
        <v>33</v>
      </c>
      <c r="DF20">
        <f t="shared" si="18"/>
        <v>21</v>
      </c>
      <c r="DG20">
        <f t="shared" si="19"/>
        <v>17</v>
      </c>
      <c r="DH20">
        <f t="shared" si="20"/>
        <v>4</v>
      </c>
      <c r="DI20">
        <f t="shared" si="21"/>
        <v>7</v>
      </c>
      <c r="DJ20">
        <f t="shared" si="22"/>
        <v>42</v>
      </c>
      <c r="DK20">
        <f t="shared" si="23"/>
        <v>34</v>
      </c>
      <c r="DL20">
        <f t="shared" si="24"/>
        <v>45</v>
      </c>
      <c r="DM20">
        <f t="shared" si="25"/>
        <v>11</v>
      </c>
      <c r="DN20">
        <f t="shared" si="26"/>
        <v>30</v>
      </c>
      <c r="DO20">
        <f t="shared" si="27"/>
        <v>35</v>
      </c>
      <c r="DP20">
        <f t="shared" si="28"/>
        <v>24</v>
      </c>
      <c r="DQ20">
        <f t="shared" si="29"/>
        <v>12</v>
      </c>
      <c r="DR20">
        <f t="shared" si="30"/>
        <v>31</v>
      </c>
      <c r="DS20">
        <f t="shared" si="31"/>
        <v>5</v>
      </c>
      <c r="DT20">
        <f t="shared" si="32"/>
        <v>15</v>
      </c>
      <c r="DU20">
        <f t="shared" si="33"/>
        <v>8</v>
      </c>
      <c r="DV20">
        <f t="shared" si="34"/>
        <v>2</v>
      </c>
      <c r="DW20">
        <f t="shared" si="35"/>
        <v>28</v>
      </c>
      <c r="DX20">
        <f t="shared" si="36"/>
        <v>23</v>
      </c>
      <c r="DY20">
        <f t="shared" si="37"/>
        <v>14</v>
      </c>
      <c r="DZ20">
        <f t="shared" si="38"/>
        <v>29</v>
      </c>
      <c r="EA20">
        <f t="shared" si="39"/>
        <v>19</v>
      </c>
      <c r="EB20">
        <f t="shared" si="40"/>
        <v>44</v>
      </c>
      <c r="EC20">
        <f t="shared" si="41"/>
        <v>22</v>
      </c>
      <c r="ED20">
        <f t="shared" si="42"/>
        <v>25</v>
      </c>
      <c r="EE20">
        <f t="shared" si="43"/>
        <v>18</v>
      </c>
      <c r="EF20">
        <f t="shared" si="44"/>
        <v>16</v>
      </c>
    </row>
    <row r="21" spans="1:136" ht="16.5" customHeight="1">
      <c r="A21">
        <f>_calc_라운드기준!A21</f>
        <v>1225</v>
      </c>
      <c r="B21">
        <f>INDEX(_calc_누적빈도!B:B,$A21)-INDEX(_calc_누적빈도!B:B,$A21-기준200회_후보!$B$1)</f>
        <v>23</v>
      </c>
      <c r="C21">
        <f>INDEX(_calc_누적빈도!C:C,$A21)-INDEX(_calc_누적빈도!C:C,$A21-기준200회_후보!$B$1)</f>
        <v>18</v>
      </c>
      <c r="D21">
        <f>INDEX(_calc_누적빈도!D:D,$A21)-INDEX(_calc_누적빈도!D:D,$A21-기준200회_후보!$B$1)</f>
        <v>35</v>
      </c>
      <c r="E21">
        <f>INDEX(_calc_누적빈도!E:E,$A21)-INDEX(_calc_누적빈도!E:E,$A21-기준200회_후보!$B$1)</f>
        <v>20</v>
      </c>
      <c r="F21">
        <f>INDEX(_calc_누적빈도!F:F,$A21)-INDEX(_calc_누적빈도!F:F,$A21-기준200회_후보!$B$1)</f>
        <v>21</v>
      </c>
      <c r="G21">
        <f>INDEX(_calc_누적빈도!G:G,$A21)-INDEX(_calc_누적빈도!G:G,$A21-기준200회_후보!$B$1)</f>
        <v>37</v>
      </c>
      <c r="H21">
        <f>INDEX(_calc_누적빈도!H:H,$A21)-INDEX(_calc_누적빈도!H:H,$A21-기준200회_후보!$B$1)</f>
        <v>35</v>
      </c>
      <c r="I21">
        <f>INDEX(_calc_누적빈도!I:I,$A21)-INDEX(_calc_누적빈도!I:I,$A21-기준200회_후보!$B$1)</f>
        <v>22</v>
      </c>
      <c r="J21">
        <f>INDEX(_calc_누적빈도!J:J,$A21)-INDEX(_calc_누적빈도!J:J,$A21-기준200회_후보!$B$1)</f>
        <v>24</v>
      </c>
      <c r="K21">
        <f>INDEX(_calc_누적빈도!K:K,$A21)-INDEX(_calc_누적빈도!K:K,$A21-기준200회_후보!$B$1)</f>
        <v>21</v>
      </c>
      <c r="L21">
        <f>INDEX(_calc_누적빈도!L:L,$A21)-INDEX(_calc_누적빈도!L:L,$A21-기준200회_후보!$B$1)</f>
        <v>25</v>
      </c>
      <c r="M21">
        <f>INDEX(_calc_누적빈도!M:M,$A21)-INDEX(_calc_누적빈도!M:M,$A21-기준200회_후보!$B$1)</f>
        <v>30</v>
      </c>
      <c r="N21">
        <f>INDEX(_calc_누적빈도!N:N,$A21)-INDEX(_calc_누적빈도!N:N,$A21-기준200회_후보!$B$1)</f>
        <v>30</v>
      </c>
      <c r="O21">
        <f>INDEX(_calc_누적빈도!O:O,$A21)-INDEX(_calc_누적빈도!O:O,$A21-기준200회_후보!$B$1)</f>
        <v>25</v>
      </c>
      <c r="P21">
        <f>INDEX(_calc_누적빈도!P:P,$A21)-INDEX(_calc_누적빈도!P:P,$A21-기준200회_후보!$B$1)</f>
        <v>27</v>
      </c>
      <c r="Q21">
        <f>INDEX(_calc_누적빈도!Q:Q,$A21)-INDEX(_calc_누적빈도!Q:Q,$A21-기준200회_후보!$B$1)</f>
        <v>33</v>
      </c>
      <c r="R21">
        <f>INDEX(_calc_누적빈도!R:R,$A21)-INDEX(_calc_누적빈도!R:R,$A21-기준200회_후보!$B$1)</f>
        <v>23</v>
      </c>
      <c r="S21">
        <f>INDEX(_calc_누적빈도!S:S,$A21)-INDEX(_calc_누적빈도!S:S,$A21-기준200회_후보!$B$1)</f>
        <v>22</v>
      </c>
      <c r="T21">
        <f>INDEX(_calc_누적빈도!T:T,$A21)-INDEX(_calc_누적빈도!T:T,$A21-기준200회_후보!$B$1)</f>
        <v>32</v>
      </c>
      <c r="U21">
        <f>INDEX(_calc_누적빈도!U:U,$A21)-INDEX(_calc_누적빈도!U:U,$A21-기준200회_후보!$B$1)</f>
        <v>27</v>
      </c>
      <c r="V21">
        <f>INDEX(_calc_누적빈도!V:V,$A21)-INDEX(_calc_누적빈도!V:V,$A21-기준200회_후보!$B$1)</f>
        <v>28</v>
      </c>
      <c r="W21">
        <f>INDEX(_calc_누적빈도!W:W,$A21)-INDEX(_calc_누적빈도!W:W,$A21-기준200회_후보!$B$1)</f>
        <v>26</v>
      </c>
      <c r="X21">
        <f>INDEX(_calc_누적빈도!X:X,$A21)-INDEX(_calc_누적빈도!X:X,$A21-기준200회_후보!$B$1)</f>
        <v>23</v>
      </c>
      <c r="Y21">
        <f>INDEX(_calc_누적빈도!Y:Y,$A21)-INDEX(_calc_누적빈도!Y:Y,$A21-기준200회_후보!$B$1)</f>
        <v>27</v>
      </c>
      <c r="Z21">
        <f>INDEX(_calc_누적빈도!Z:Z,$A21)-INDEX(_calc_누적빈도!Z:Z,$A21-기준200회_후보!$B$1)</f>
        <v>19</v>
      </c>
      <c r="AA21">
        <f>INDEX(_calc_누적빈도!AA:AA,$A21)-INDEX(_calc_누적빈도!AA:AA,$A21-기준200회_후보!$B$1)</f>
        <v>28</v>
      </c>
      <c r="AB21">
        <f>INDEX(_calc_누적빈도!AB:AB,$A21)-INDEX(_calc_누적빈도!AB:AB,$A21-기준200회_후보!$B$1)</f>
        <v>33</v>
      </c>
      <c r="AC21">
        <f>INDEX(_calc_누적빈도!AC:AC,$A21)-INDEX(_calc_누적빈도!AC:AC,$A21-기준200회_후보!$B$1)</f>
        <v>30</v>
      </c>
      <c r="AD21">
        <f>INDEX(_calc_누적빈도!AD:AD,$A21)-INDEX(_calc_누적빈도!AD:AD,$A21-기준200회_후보!$B$1)</f>
        <v>24</v>
      </c>
      <c r="AE21">
        <f>INDEX(_calc_누적빈도!AE:AE,$A21)-INDEX(_calc_누적빈도!AE:AE,$A21-기준200회_후보!$B$1)</f>
        <v>34</v>
      </c>
      <c r="AF21">
        <f>INDEX(_calc_누적빈도!AF:AF,$A21)-INDEX(_calc_누적빈도!AF:AF,$A21-기준200회_후보!$B$1)</f>
        <v>29</v>
      </c>
      <c r="AG21">
        <f>INDEX(_calc_누적빈도!AG:AG,$A21)-INDEX(_calc_누적빈도!AG:AG,$A21-기준200회_후보!$B$1)</f>
        <v>30</v>
      </c>
      <c r="AH21">
        <f>INDEX(_calc_누적빈도!AH:AH,$A21)-INDEX(_calc_누적빈도!AH:AH,$A21-기준200회_후보!$B$1)</f>
        <v>33</v>
      </c>
      <c r="AI21">
        <f>INDEX(_calc_누적빈도!AI:AI,$A21)-INDEX(_calc_누적빈도!AI:AI,$A21-기준200회_후보!$B$1)</f>
        <v>24</v>
      </c>
      <c r="AJ21">
        <f>INDEX(_calc_누적빈도!AJ:AJ,$A21)-INDEX(_calc_누적빈도!AJ:AJ,$A21-기준200회_후보!$B$1)</f>
        <v>33</v>
      </c>
      <c r="AK21">
        <f>INDEX(_calc_누적빈도!AK:AK,$A21)-INDEX(_calc_누적빈도!AK:AK,$A21-기준200회_후보!$B$1)</f>
        <v>27</v>
      </c>
      <c r="AL21">
        <f>INDEX(_calc_누적빈도!AL:AL,$A21)-INDEX(_calc_누적빈도!AL:AL,$A21-기준200회_후보!$B$1)</f>
        <v>28</v>
      </c>
      <c r="AM21">
        <f>INDEX(_calc_누적빈도!AM:AM,$A21)-INDEX(_calc_누적빈도!AM:AM,$A21-기준200회_후보!$B$1)</f>
        <v>33</v>
      </c>
      <c r="AN21">
        <f>INDEX(_calc_누적빈도!AN:AN,$A21)-INDEX(_calc_누적빈도!AN:AN,$A21-기준200회_후보!$B$1)</f>
        <v>21</v>
      </c>
      <c r="AO21">
        <f>INDEX(_calc_누적빈도!AO:AO,$A21)-INDEX(_calc_누적빈도!AO:AO,$A21-기준200회_후보!$B$1)</f>
        <v>29</v>
      </c>
      <c r="AP21">
        <f>INDEX(_calc_누적빈도!AP:AP,$A21)-INDEX(_calc_누적빈도!AP:AP,$A21-기준200회_후보!$B$1)</f>
        <v>21</v>
      </c>
      <c r="AQ21">
        <f>INDEX(_calc_누적빈도!AQ:AQ,$A21)-INDEX(_calc_누적빈도!AQ:AQ,$A21-기준200회_후보!$B$1)</f>
        <v>19</v>
      </c>
      <c r="AR21">
        <f>INDEX(_calc_누적빈도!AR:AR,$A21)-INDEX(_calc_누적빈도!AR:AR,$A21-기준200회_후보!$B$1)</f>
        <v>17</v>
      </c>
      <c r="AS21">
        <f>INDEX(_calc_누적빈도!AS:AS,$A21)-INDEX(_calc_누적빈도!AS:AS,$A21-기준200회_후보!$B$1)</f>
        <v>24</v>
      </c>
      <c r="AT21">
        <f>INDEX(_calc_누적빈도!AT:AT,$A21)-INDEX(_calc_누적빈도!AT:AT,$A21-기준200회_후보!$B$1)</f>
        <v>30</v>
      </c>
      <c r="AU21">
        <f>(RANK(_calc_라운드기준!B21,_calc_라운드기준!$B21:$AT21,0)+COUNTIFS(_calc_라운드기준!$B21:$AT21,_calc_라운드기준!B21,$B$1:$AT$1,"&lt;"&amp;1))-(RANK(B21,$B21:$AT21,0)+COUNTIFS($B21:$AT21,B21,$B$1:$AT$1,"&lt;"&amp;1))</f>
        <v>-26</v>
      </c>
      <c r="AV21">
        <f>(RANK(_calc_라운드기준!C21,_calc_라운드기준!$B21:$AT21,0)+COUNTIFS(_calc_라운드기준!$B21:$AT21,_calc_라운드기준!C21,$B$1:$AT$1,"&lt;"&amp;2))-(RANK(C21,$B21:$AT21,0)+COUNTIFS($B21:$AT21,C21,$B$1:$AT$1,"&lt;"&amp;2))</f>
        <v>-7</v>
      </c>
      <c r="AW21">
        <f>(RANK(_calc_라운드기준!D21,_calc_라운드기준!$B21:$AT21,0)+COUNTIFS(_calc_라운드기준!$B21:$AT21,_calc_라운드기준!D21,$B$1:$AT$1,"&lt;"&amp;3))-(RANK(D21,$B21:$AT21,0)+COUNTIFS($B21:$AT21,D21,$B$1:$AT$1,"&lt;"&amp;3))</f>
        <v>1</v>
      </c>
      <c r="AX21">
        <f>(RANK(_calc_라운드기준!E21,_calc_라운드기준!$B21:$AT21,0)+COUNTIFS(_calc_라운드기준!$B21:$AT21,_calc_라운드기준!E21,$B$1:$AT$1,"&lt;"&amp;4))-(RANK(E21,$B21:$AT21,0)+COUNTIFS($B21:$AT21,E21,$B$1:$AT$1,"&lt;"&amp;4))</f>
        <v>-31</v>
      </c>
      <c r="AY21">
        <f>(RANK(_calc_라운드기준!F21,_calc_라운드기준!$B21:$AT21,0)+COUNTIFS(_calc_라운드기준!$B21:$AT21,_calc_라운드기준!F21,$B$1:$AT$1,"&lt;"&amp;5))-(RANK(F21,$B21:$AT21,0)+COUNTIFS($B21:$AT21,F21,$B$1:$AT$1,"&lt;"&amp;5))</f>
        <v>-13</v>
      </c>
      <c r="AZ21">
        <f>(RANK(_calc_라운드기준!G21,_calc_라운드기준!$B21:$AT21,0)+COUNTIFS(_calc_라운드기준!$B21:$AT21,_calc_라운드기준!G21,$B$1:$AT$1,"&lt;"&amp;6))-(RANK(G21,$B21:$AT21,0)+COUNTIFS($B21:$AT21,G21,$B$1:$AT$1,"&lt;"&amp;6))</f>
        <v>6</v>
      </c>
      <c r="BA21">
        <f>(RANK(_calc_라운드기준!H21,_calc_라운드기준!$B21:$AT21,0)+COUNTIFS(_calc_라운드기준!$B21:$AT21,_calc_라운드기준!H21,$B$1:$AT$1,"&lt;"&amp;7))-(RANK(H21,$B21:$AT21,0)+COUNTIFS($B21:$AT21,H21,$B$1:$AT$1,"&lt;"&amp;7))</f>
        <v>22</v>
      </c>
      <c r="BB21">
        <f>(RANK(_calc_라운드기준!I21,_calc_라운드기준!$B21:$AT21,0)+COUNTIFS(_calc_라운드기준!$B21:$AT21,_calc_라운드기준!I21,$B$1:$AT$1,"&lt;"&amp;8))-(RANK(I21,$B21:$AT21,0)+COUNTIFS($B21:$AT21,I21,$B$1:$AT$1,"&lt;"&amp;8))</f>
        <v>-24</v>
      </c>
      <c r="BC21">
        <f>(RANK(_calc_라운드기준!J21,_calc_라운드기준!$B21:$AT21,0)+COUNTIFS(_calc_라운드기준!$B21:$AT21,_calc_라운드기준!J21,$B$1:$AT$1,"&lt;"&amp;9))-(RANK(J21,$B21:$AT21,0)+COUNTIFS($B21:$AT21,J21,$B$1:$AT$1,"&lt;"&amp;9))</f>
        <v>-16</v>
      </c>
      <c r="BD21">
        <f>(RANK(_calc_라운드기준!K21,_calc_라운드기준!$B21:$AT21,0)+COUNTIFS(_calc_라운드기준!$B21:$AT21,_calc_라운드기준!K21,$B$1:$AT$1,"&lt;"&amp;10))-(RANK(K21,$B21:$AT21,0)+COUNTIFS($B21:$AT21,K21,$B$1:$AT$1,"&lt;"&amp;10))</f>
        <v>-12</v>
      </c>
      <c r="BE21">
        <f>(RANK(_calc_라운드기준!L21,_calc_라운드기준!$B21:$AT21,0)+COUNTIFS(_calc_라운드기준!$B21:$AT21,_calc_라운드기준!L21,$B$1:$AT$1,"&lt;"&amp;11))-(RANK(L21,$B21:$AT21,0)+COUNTIFS($B21:$AT21,L21,$B$1:$AT$1,"&lt;"&amp;11))</f>
        <v>12</v>
      </c>
      <c r="BF21">
        <f>(RANK(_calc_라운드기준!M21,_calc_라운드기준!$B21:$AT21,0)+COUNTIFS(_calc_라운드기준!$B21:$AT21,_calc_라운드기준!M21,$B$1:$AT$1,"&lt;"&amp;12))-(RANK(M21,$B21:$AT21,0)+COUNTIFS($B21:$AT21,M21,$B$1:$AT$1,"&lt;"&amp;12))</f>
        <v>28</v>
      </c>
      <c r="BG21">
        <f>(RANK(_calc_라운드기준!N21,_calc_라운드기준!$B21:$AT21,0)+COUNTIFS(_calc_라운드기준!$B21:$AT21,_calc_라운드기준!N21,$B$1:$AT$1,"&lt;"&amp;13))-(RANK(N21,$B21:$AT21,0)+COUNTIFS($B21:$AT21,N21,$B$1:$AT$1,"&lt;"&amp;13))</f>
        <v>15</v>
      </c>
      <c r="BH21">
        <f>(RANK(_calc_라운드기준!O21,_calc_라운드기준!$B21:$AT21,0)+COUNTIFS(_calc_라운드기준!$B21:$AT21,_calc_라운드기준!O21,$B$1:$AT$1,"&lt;"&amp;14))-(RANK(O21,$B21:$AT21,0)+COUNTIFS($B21:$AT21,O21,$B$1:$AT$1,"&lt;"&amp;14))</f>
        <v>17</v>
      </c>
      <c r="BI21">
        <f>(RANK(_calc_라운드기준!P21,_calc_라운드기준!$B21:$AT21,0)+COUNTIFS(_calc_라운드기준!$B21:$AT21,_calc_라운드기준!P21,$B$1:$AT$1,"&lt;"&amp;15))-(RANK(P21,$B21:$AT21,0)+COUNTIFS($B21:$AT21,P21,$B$1:$AT$1,"&lt;"&amp;15))</f>
        <v>-17</v>
      </c>
      <c r="BJ21">
        <f>(RANK(_calc_라운드기준!Q21,_calc_라운드기준!$B21:$AT21,0)+COUNTIFS(_calc_라운드기준!$B21:$AT21,_calc_라운드기준!Q21,$B$1:$AT$1,"&lt;"&amp;16))-(RANK(Q21,$B21:$AT21,0)+COUNTIFS($B21:$AT21,Q21,$B$1:$AT$1,"&lt;"&amp;16))</f>
        <v>-3</v>
      </c>
      <c r="BK21">
        <f>(RANK(_calc_라운드기준!R21,_calc_라운드기준!$B21:$AT21,0)+COUNTIFS(_calc_라운드기준!$B21:$AT21,_calc_라운드기준!R21,$B$1:$AT$1,"&lt;"&amp;17))-(RANK(R21,$B21:$AT21,0)+COUNTIFS($B21:$AT21,R21,$B$1:$AT$1,"&lt;"&amp;17))</f>
        <v>-5</v>
      </c>
      <c r="BL21">
        <f>(RANK(_calc_라운드기준!S21,_calc_라운드기준!$B21:$AT21,0)+COUNTIFS(_calc_라운드기준!$B21:$AT21,_calc_라운드기준!S21,$B$1:$AT$1,"&lt;"&amp;18))-(RANK(S21,$B21:$AT21,0)+COUNTIFS($B21:$AT21,S21,$B$1:$AT$1,"&lt;"&amp;18))</f>
        <v>-7</v>
      </c>
      <c r="BM21">
        <f>(RANK(_calc_라운드기준!T21,_calc_라운드기준!$B21:$AT21,0)+COUNTIFS(_calc_라운드기준!$B21:$AT21,_calc_라운드기준!T21,$B$1:$AT$1,"&lt;"&amp;19))-(RANK(T21,$B21:$AT21,0)+COUNTIFS($B21:$AT21,T21,$B$1:$AT$1,"&lt;"&amp;19))</f>
        <v>3</v>
      </c>
      <c r="BN21">
        <f>(RANK(_calc_라운드기준!U21,_calc_라운드기준!$B21:$AT21,0)+COUNTIFS(_calc_라운드기준!$B21:$AT21,_calc_라운드기준!U21,$B$1:$AT$1,"&lt;"&amp;20))-(RANK(U21,$B21:$AT21,0)+COUNTIFS($B21:$AT21,U21,$B$1:$AT$1,"&lt;"&amp;20))</f>
        <v>8</v>
      </c>
      <c r="BO21">
        <f>(RANK(_calc_라운드기준!V21,_calc_라운드기준!$B21:$AT21,0)+COUNTIFS(_calc_라운드기준!$B21:$AT21,_calc_라운드기준!V21,$B$1:$AT$1,"&lt;"&amp;21))-(RANK(V21,$B21:$AT21,0)+COUNTIFS($B21:$AT21,V21,$B$1:$AT$1,"&lt;"&amp;21))</f>
        <v>22</v>
      </c>
      <c r="BP21">
        <f>(RANK(_calc_라운드기준!W21,_calc_라운드기준!$B21:$AT21,0)+COUNTIFS(_calc_라운드기준!$B21:$AT21,_calc_라운드기준!W21,$B$1:$AT$1,"&lt;"&amp;22))-(RANK(W21,$B21:$AT21,0)+COUNTIFS($B21:$AT21,W21,$B$1:$AT$1,"&lt;"&amp;22))</f>
        <v>16</v>
      </c>
      <c r="BQ21">
        <f>(RANK(_calc_라운드기준!X21,_calc_라운드기준!$B21:$AT21,0)+COUNTIFS(_calc_라운드기준!$B21:$AT21,_calc_라운드기준!X21,$B$1:$AT$1,"&lt;"&amp;23))-(RANK(X21,$B21:$AT21,0)+COUNTIFS($B21:$AT21,X21,$B$1:$AT$1,"&lt;"&amp;23))</f>
        <v>-26</v>
      </c>
      <c r="BR21">
        <f>(RANK(_calc_라운드기준!Y21,_calc_라운드기준!$B21:$AT21,0)+COUNTIFS(_calc_라운드기준!$B21:$AT21,_calc_라운드기준!Y21,$B$1:$AT$1,"&lt;"&amp;24))-(RANK(Y21,$B21:$AT21,0)+COUNTIFS($B21:$AT21,Y21,$B$1:$AT$1,"&lt;"&amp;24))</f>
        <v>-9</v>
      </c>
      <c r="BS21">
        <f>(RANK(_calc_라운드기준!Z21,_calc_라운드기준!$B21:$AT21,0)+COUNTIFS(_calc_라운드기준!$B21:$AT21,_calc_라운드기준!Z21,$B$1:$AT$1,"&lt;"&amp;25))-(RANK(Z21,$B21:$AT21,0)+COUNTIFS($B21:$AT21,Z21,$B$1:$AT$1,"&lt;"&amp;25))</f>
        <v>-11</v>
      </c>
      <c r="BT21">
        <f>(RANK(_calc_라운드기준!AA21,_calc_라운드기준!$B21:$AT21,0)+COUNTIFS(_calc_라운드기준!$B21:$AT21,_calc_라운드기준!AA21,$B$1:$AT$1,"&lt;"&amp;26))-(RANK(AA21,$B21:$AT21,0)+COUNTIFS($B21:$AT21,AA21,$B$1:$AT$1,"&lt;"&amp;26))</f>
        <v>13</v>
      </c>
      <c r="BU21">
        <f>(RANK(_calc_라운드기준!AB21,_calc_라운드기준!$B21:$AT21,0)+COUNTIFS(_calc_라운드기준!$B21:$AT21,_calc_라운드기준!AB21,$B$1:$AT$1,"&lt;"&amp;27))-(RANK(AB21,$B21:$AT21,0)+COUNTIFS($B21:$AT21,AB21,$B$1:$AT$1,"&lt;"&amp;27))</f>
        <v>-5</v>
      </c>
      <c r="BV21">
        <f>(RANK(_calc_라운드기준!AC21,_calc_라운드기준!$B21:$AT21,0)+COUNTIFS(_calc_라운드기준!$B21:$AT21,_calc_라운드기준!AC21,$B$1:$AT$1,"&lt;"&amp;28))-(RANK(AC21,$B21:$AT21,0)+COUNTIFS($B21:$AT21,AC21,$B$1:$AT$1,"&lt;"&amp;28))</f>
        <v>-8</v>
      </c>
      <c r="BW21">
        <f>(RANK(_calc_라운드기준!AD21,_calc_라운드기준!$B21:$AT21,0)+COUNTIFS(_calc_라운드기준!$B21:$AT21,_calc_라운드기준!AD21,$B$1:$AT$1,"&lt;"&amp;29))-(RANK(AD21,$B21:$AT21,0)+COUNTIFS($B21:$AT21,AD21,$B$1:$AT$1,"&lt;"&amp;29))</f>
        <v>4</v>
      </c>
      <c r="BX21">
        <f>(RANK(_calc_라운드기준!AE21,_calc_라운드기준!$B21:$AT21,0)+COUNTIFS(_calc_라운드기준!$B21:$AT21,_calc_라운드기준!AE21,$B$1:$AT$1,"&lt;"&amp;30))-(RANK(AE21,$B21:$AT21,0)+COUNTIFS($B21:$AT21,AE21,$B$1:$AT$1,"&lt;"&amp;30))</f>
        <v>11</v>
      </c>
      <c r="BY21">
        <f>(RANK(_calc_라운드기준!AF21,_calc_라운드기준!$B21:$AT21,0)+COUNTIFS(_calc_라운드기준!$B21:$AT21,_calc_라운드기준!AF21,$B$1:$AT$1,"&lt;"&amp;31))-(RANK(AF21,$B21:$AT21,0)+COUNTIFS($B21:$AT21,AF21,$B$1:$AT$1,"&lt;"&amp;31))</f>
        <v>-7</v>
      </c>
      <c r="BZ21">
        <f>(RANK(_calc_라운드기준!AG21,_calc_라운드기준!$B21:$AT21,0)+COUNTIFS(_calc_라운드기준!$B21:$AT21,_calc_라운드기준!AG21,$B$1:$AT$1,"&lt;"&amp;32))-(RANK(AG21,$B21:$AT21,0)+COUNTIFS($B21:$AT21,AG21,$B$1:$AT$1,"&lt;"&amp;32))</f>
        <v>2</v>
      </c>
      <c r="CA21">
        <f>(RANK(_calc_라운드기준!AH21,_calc_라운드기준!$B21:$AT21,0)+COUNTIFS(_calc_라운드기준!$B21:$AT21,_calc_라운드기준!AH21,$B$1:$AT$1,"&lt;"&amp;33))-(RANK(AH21,$B21:$AT21,0)+COUNTIFS($B21:$AT21,AH21,$B$1:$AT$1,"&lt;"&amp;33))</f>
        <v>10</v>
      </c>
      <c r="CB21">
        <f>(RANK(_calc_라운드기준!AI21,_calc_라운드기준!$B21:$AT21,0)+COUNTIFS(_calc_라운드기준!$B21:$AT21,_calc_라운드기준!AI21,$B$1:$AT$1,"&lt;"&amp;34))-(RANK(AI21,$B21:$AT21,0)+COUNTIFS($B21:$AT21,AI21,$B$1:$AT$1,"&lt;"&amp;34))</f>
        <v>15</v>
      </c>
      <c r="CC21">
        <f>(RANK(_calc_라운드기준!AJ21,_calc_라운드기준!$B21:$AT21,0)+COUNTIFS(_calc_라운드기준!$B21:$AT21,_calc_라운드기준!AJ21,$B$1:$AT$1,"&lt;"&amp;35))-(RANK(AJ21,$B21:$AT21,0)+COUNTIFS($B21:$AT21,AJ21,$B$1:$AT$1,"&lt;"&amp;35))</f>
        <v>26</v>
      </c>
      <c r="CD21">
        <f>(RANK(_calc_라운드기준!AK21,_calc_라운드기준!$B21:$AT21,0)+COUNTIFS(_calc_라운드기준!$B21:$AT21,_calc_라운드기준!AK21,$B$1:$AT$1,"&lt;"&amp;36))-(RANK(AK21,$B21:$AT21,0)+COUNTIFS($B21:$AT21,AK21,$B$1:$AT$1,"&lt;"&amp;36))</f>
        <v>-6</v>
      </c>
      <c r="CE21">
        <f>(RANK(_calc_라운드기준!AL21,_calc_라운드기준!$B21:$AT21,0)+COUNTIFS(_calc_라운드기준!$B21:$AT21,_calc_라운드기준!AL21,$B$1:$AT$1,"&lt;"&amp;37))-(RANK(AL21,$B21:$AT21,0)+COUNTIFS($B21:$AT21,AL21,$B$1:$AT$1,"&lt;"&amp;37))</f>
        <v>-1</v>
      </c>
      <c r="CF21">
        <f>(RANK(_calc_라운드기준!AM21,_calc_라운드기준!$B21:$AT21,0)+COUNTIFS(_calc_라운드기준!$B21:$AT21,_calc_라운드기준!AM21,$B$1:$AT$1,"&lt;"&amp;38))-(RANK(AM21,$B21:$AT21,0)+COUNTIFS($B21:$AT21,AM21,$B$1:$AT$1,"&lt;"&amp;38))</f>
        <v>11</v>
      </c>
      <c r="CG21">
        <f>(RANK(_calc_라운드기준!AN21,_calc_라운드기준!$B21:$AT21,0)+COUNTIFS(_calc_라운드기준!$B21:$AT21,_calc_라운드기준!AN21,$B$1:$AT$1,"&lt;"&amp;39))-(RANK(AN21,$B21:$AT21,0)+COUNTIFS($B21:$AT21,AN21,$B$1:$AT$1,"&lt;"&amp;39))</f>
        <v>-4</v>
      </c>
      <c r="CH21">
        <f>(RANK(_calc_라운드기준!AO21,_calc_라운드기준!$B21:$AT21,0)+COUNTIFS(_calc_라운드기준!$B21:$AT21,_calc_라운드기준!AO21,$B$1:$AT$1,"&lt;"&amp;40))-(RANK(AO21,$B21:$AT21,0)+COUNTIFS($B21:$AT21,AO21,$B$1:$AT$1,"&lt;"&amp;40))</f>
        <v>4</v>
      </c>
      <c r="CI21">
        <f>(RANK(_calc_라운드기준!AP21,_calc_라운드기준!$B21:$AT21,0)+COUNTIFS(_calc_라운드기준!$B21:$AT21,_calc_라운드기준!AP21,$B$1:$AT$1,"&lt;"&amp;41))-(RANK(AP21,$B21:$AT21,0)+COUNTIFS($B21:$AT21,AP21,$B$1:$AT$1,"&lt;"&amp;41))</f>
        <v>-18</v>
      </c>
      <c r="CJ21">
        <f>(RANK(_calc_라운드기준!AQ21,_calc_라운드기준!$B21:$AT21,0)+COUNTIFS(_calc_라운드기준!$B21:$AT21,_calc_라운드기준!AQ21,$B$1:$AT$1,"&lt;"&amp;42))-(RANK(AQ21,$B21:$AT21,0)+COUNTIFS($B21:$AT21,AQ21,$B$1:$AT$1,"&lt;"&amp;42))</f>
        <v>-1</v>
      </c>
      <c r="CK21">
        <f>(RANK(_calc_라운드기준!AR21,_calc_라운드기준!$B21:$AT21,0)+COUNTIFS(_calc_라운드기준!$B21:$AT21,_calc_라운드기준!AR21,$B$1:$AT$1,"&lt;"&amp;43))-(RANK(AR21,$B21:$AT21,0)+COUNTIFS($B21:$AT21,AR21,$B$1:$AT$1,"&lt;"&amp;43))</f>
        <v>-2</v>
      </c>
      <c r="CL21">
        <f>(RANK(_calc_라운드기준!AS21,_calc_라운드기준!$B21:$AT21,0)+COUNTIFS(_calc_라운드기준!$B21:$AT21,_calc_라운드기준!AS21,$B$1:$AT$1,"&lt;"&amp;44))-(RANK(AS21,$B21:$AT21,0)+COUNTIFS($B21:$AT21,AS21,$B$1:$AT$1,"&lt;"&amp;44))</f>
        <v>5</v>
      </c>
      <c r="CM21">
        <f>(RANK(_calc_라운드기준!AT21,_calc_라운드기준!$B21:$AT21,0)+COUNTIFS(_calc_라운드기준!$B21:$AT21,_calc_라운드기준!AT21,$B$1:$AT$1,"&lt;"&amp;45))-(RANK(AT21,$B21:$AT21,0)+COUNTIFS($B21:$AT21,AT21,$B$1:$AT$1,"&lt;"&amp;45))</f>
        <v>8</v>
      </c>
      <c r="CN21">
        <f t="shared" si="0"/>
        <v>43</v>
      </c>
      <c r="CO21">
        <f t="shared" si="1"/>
        <v>31</v>
      </c>
      <c r="CP21">
        <f t="shared" si="2"/>
        <v>22</v>
      </c>
      <c r="CQ21">
        <f t="shared" si="3"/>
        <v>45</v>
      </c>
      <c r="CR21">
        <f t="shared" si="4"/>
        <v>38</v>
      </c>
      <c r="CS21">
        <f t="shared" si="5"/>
        <v>16</v>
      </c>
      <c r="CT21">
        <f t="shared" si="6"/>
        <v>3</v>
      </c>
      <c r="CU21">
        <f t="shared" si="7"/>
        <v>42</v>
      </c>
      <c r="CV21">
        <f t="shared" si="8"/>
        <v>39</v>
      </c>
      <c r="CW21">
        <f t="shared" si="9"/>
        <v>37</v>
      </c>
      <c r="CX21">
        <f t="shared" si="10"/>
        <v>10</v>
      </c>
      <c r="CY21">
        <f t="shared" si="11"/>
        <v>1</v>
      </c>
      <c r="CZ21">
        <f t="shared" si="12"/>
        <v>7</v>
      </c>
      <c r="DA21">
        <f t="shared" si="13"/>
        <v>5</v>
      </c>
      <c r="DB21">
        <f t="shared" si="14"/>
        <v>40</v>
      </c>
      <c r="DC21">
        <f t="shared" si="15"/>
        <v>26</v>
      </c>
      <c r="DD21">
        <f t="shared" si="16"/>
        <v>28</v>
      </c>
      <c r="DE21">
        <f t="shared" si="17"/>
        <v>32</v>
      </c>
      <c r="DF21">
        <f t="shared" si="18"/>
        <v>20</v>
      </c>
      <c r="DG21">
        <f t="shared" si="19"/>
        <v>14</v>
      </c>
      <c r="DH21">
        <f t="shared" si="20"/>
        <v>4</v>
      </c>
      <c r="DI21">
        <f t="shared" si="21"/>
        <v>6</v>
      </c>
      <c r="DJ21">
        <f t="shared" si="22"/>
        <v>44</v>
      </c>
      <c r="DK21">
        <f t="shared" si="23"/>
        <v>35</v>
      </c>
      <c r="DL21">
        <f t="shared" si="24"/>
        <v>36</v>
      </c>
      <c r="DM21">
        <f t="shared" si="25"/>
        <v>9</v>
      </c>
      <c r="DN21">
        <f t="shared" si="26"/>
        <v>29</v>
      </c>
      <c r="DO21">
        <f t="shared" si="27"/>
        <v>34</v>
      </c>
      <c r="DP21">
        <f t="shared" si="28"/>
        <v>18</v>
      </c>
      <c r="DQ21">
        <f t="shared" si="29"/>
        <v>11</v>
      </c>
      <c r="DR21">
        <f t="shared" si="30"/>
        <v>33</v>
      </c>
      <c r="DS21">
        <f t="shared" si="31"/>
        <v>21</v>
      </c>
      <c r="DT21">
        <f t="shared" si="32"/>
        <v>13</v>
      </c>
      <c r="DU21">
        <f t="shared" si="33"/>
        <v>8</v>
      </c>
      <c r="DV21">
        <f t="shared" si="34"/>
        <v>2</v>
      </c>
      <c r="DW21">
        <f t="shared" si="35"/>
        <v>30</v>
      </c>
      <c r="DX21">
        <f t="shared" si="36"/>
        <v>23</v>
      </c>
      <c r="DY21">
        <f t="shared" si="37"/>
        <v>12</v>
      </c>
      <c r="DZ21">
        <f t="shared" si="38"/>
        <v>27</v>
      </c>
      <c r="EA21">
        <f t="shared" si="39"/>
        <v>19</v>
      </c>
      <c r="EB21">
        <f t="shared" si="40"/>
        <v>41</v>
      </c>
      <c r="EC21">
        <f t="shared" si="41"/>
        <v>24</v>
      </c>
      <c r="ED21">
        <f t="shared" si="42"/>
        <v>25</v>
      </c>
      <c r="EE21">
        <f t="shared" si="43"/>
        <v>17</v>
      </c>
      <c r="EF21">
        <f t="shared" si="44"/>
        <v>15</v>
      </c>
    </row>
    <row r="22" spans="1:136" ht="16.5" customHeight="1">
      <c r="A22">
        <f>_calc_라운드기준!A22</f>
        <v>1224</v>
      </c>
      <c r="B22">
        <f>INDEX(_calc_누적빈도!B:B,$A22)-INDEX(_calc_누적빈도!B:B,$A22-기준200회_후보!$B$1)</f>
        <v>23</v>
      </c>
      <c r="C22">
        <f>INDEX(_calc_누적빈도!C:C,$A22)-INDEX(_calc_누적빈도!C:C,$A22-기준200회_후보!$B$1)</f>
        <v>18</v>
      </c>
      <c r="D22">
        <f>INDEX(_calc_누적빈도!D:D,$A22)-INDEX(_calc_누적빈도!D:D,$A22-기준200회_후보!$B$1)</f>
        <v>35</v>
      </c>
      <c r="E22">
        <f>INDEX(_calc_누적빈도!E:E,$A22)-INDEX(_calc_누적빈도!E:E,$A22-기준200회_후보!$B$1)</f>
        <v>20</v>
      </c>
      <c r="F22">
        <f>INDEX(_calc_누적빈도!F:F,$A22)-INDEX(_calc_누적빈도!F:F,$A22-기준200회_후보!$B$1)</f>
        <v>21</v>
      </c>
      <c r="G22">
        <f>INDEX(_calc_누적빈도!G:G,$A22)-INDEX(_calc_누적빈도!G:G,$A22-기준200회_후보!$B$1)</f>
        <v>37</v>
      </c>
      <c r="H22">
        <f>INDEX(_calc_누적빈도!H:H,$A22)-INDEX(_calc_누적빈도!H:H,$A22-기준200회_후보!$B$1)</f>
        <v>35</v>
      </c>
      <c r="I22">
        <f>INDEX(_calc_누적빈도!I:I,$A22)-INDEX(_calc_누적빈도!I:I,$A22-기준200회_후보!$B$1)</f>
        <v>22</v>
      </c>
      <c r="J22">
        <f>INDEX(_calc_누적빈도!J:J,$A22)-INDEX(_calc_누적빈도!J:J,$A22-기준200회_후보!$B$1)</f>
        <v>24</v>
      </c>
      <c r="K22">
        <f>INDEX(_calc_누적빈도!K:K,$A22)-INDEX(_calc_누적빈도!K:K,$A22-기준200회_후보!$B$1)</f>
        <v>21</v>
      </c>
      <c r="L22">
        <f>INDEX(_calc_누적빈도!L:L,$A22)-INDEX(_calc_누적빈도!L:L,$A22-기준200회_후보!$B$1)</f>
        <v>25</v>
      </c>
      <c r="M22">
        <f>INDEX(_calc_누적빈도!M:M,$A22)-INDEX(_calc_누적빈도!M:M,$A22-기준200회_후보!$B$1)</f>
        <v>30</v>
      </c>
      <c r="N22">
        <f>INDEX(_calc_누적빈도!N:N,$A22)-INDEX(_calc_누적빈도!N:N,$A22-기준200회_후보!$B$1)</f>
        <v>30</v>
      </c>
      <c r="O22">
        <f>INDEX(_calc_누적빈도!O:O,$A22)-INDEX(_calc_누적빈도!O:O,$A22-기준200회_후보!$B$1)</f>
        <v>25</v>
      </c>
      <c r="P22">
        <f>INDEX(_calc_누적빈도!P:P,$A22)-INDEX(_calc_누적빈도!P:P,$A22-기준200회_후보!$B$1)</f>
        <v>27</v>
      </c>
      <c r="Q22">
        <f>INDEX(_calc_누적빈도!Q:Q,$A22)-INDEX(_calc_누적빈도!Q:Q,$A22-기준200회_후보!$B$1)</f>
        <v>33</v>
      </c>
      <c r="R22">
        <f>INDEX(_calc_누적빈도!R:R,$A22)-INDEX(_calc_누적빈도!R:R,$A22-기준200회_후보!$B$1)</f>
        <v>23</v>
      </c>
      <c r="S22">
        <f>INDEX(_calc_누적빈도!S:S,$A22)-INDEX(_calc_누적빈도!S:S,$A22-기준200회_후보!$B$1)</f>
        <v>22</v>
      </c>
      <c r="T22">
        <f>INDEX(_calc_누적빈도!T:T,$A22)-INDEX(_calc_누적빈도!T:T,$A22-기준200회_후보!$B$1)</f>
        <v>32</v>
      </c>
      <c r="U22">
        <f>INDEX(_calc_누적빈도!U:U,$A22)-INDEX(_calc_누적빈도!U:U,$A22-기준200회_후보!$B$1)</f>
        <v>28</v>
      </c>
      <c r="V22">
        <f>INDEX(_calc_누적빈도!V:V,$A22)-INDEX(_calc_누적빈도!V:V,$A22-기준200회_후보!$B$1)</f>
        <v>27</v>
      </c>
      <c r="W22">
        <f>INDEX(_calc_누적빈도!W:W,$A22)-INDEX(_calc_누적빈도!W:W,$A22-기준200회_후보!$B$1)</f>
        <v>27</v>
      </c>
      <c r="X22">
        <f>INDEX(_calc_누적빈도!X:X,$A22)-INDEX(_calc_누적빈도!X:X,$A22-기준200회_후보!$B$1)</f>
        <v>23</v>
      </c>
      <c r="Y22">
        <f>INDEX(_calc_누적빈도!Y:Y,$A22)-INDEX(_calc_누적빈도!Y:Y,$A22-기준200회_후보!$B$1)</f>
        <v>27</v>
      </c>
      <c r="Z22">
        <f>INDEX(_calc_누적빈도!Z:Z,$A22)-INDEX(_calc_누적빈도!Z:Z,$A22-기준200회_후보!$B$1)</f>
        <v>19</v>
      </c>
      <c r="AA22">
        <f>INDEX(_calc_누적빈도!AA:AA,$A22)-INDEX(_calc_누적빈도!AA:AA,$A22-기준200회_후보!$B$1)</f>
        <v>28</v>
      </c>
      <c r="AB22">
        <f>INDEX(_calc_누적빈도!AB:AB,$A22)-INDEX(_calc_누적빈도!AB:AB,$A22-기준200회_후보!$B$1)</f>
        <v>32</v>
      </c>
      <c r="AC22">
        <f>INDEX(_calc_누적빈도!AC:AC,$A22)-INDEX(_calc_누적빈도!AC:AC,$A22-기준200회_후보!$B$1)</f>
        <v>30</v>
      </c>
      <c r="AD22">
        <f>INDEX(_calc_누적빈도!AD:AD,$A22)-INDEX(_calc_누적빈도!AD:AD,$A22-기준200회_후보!$B$1)</f>
        <v>24</v>
      </c>
      <c r="AE22">
        <f>INDEX(_calc_누적빈도!AE:AE,$A22)-INDEX(_calc_누적빈도!AE:AE,$A22-기준200회_후보!$B$1)</f>
        <v>34</v>
      </c>
      <c r="AF22">
        <f>INDEX(_calc_누적빈도!AF:AF,$A22)-INDEX(_calc_누적빈도!AF:AF,$A22-기준200회_후보!$B$1)</f>
        <v>29</v>
      </c>
      <c r="AG22">
        <f>INDEX(_calc_누적빈도!AG:AG,$A22)-INDEX(_calc_누적빈도!AG:AG,$A22-기준200회_후보!$B$1)</f>
        <v>30</v>
      </c>
      <c r="AH22">
        <f>INDEX(_calc_누적빈도!AH:AH,$A22)-INDEX(_calc_누적빈도!AH:AH,$A22-기준200회_후보!$B$1)</f>
        <v>33</v>
      </c>
      <c r="AI22">
        <f>INDEX(_calc_누적빈도!AI:AI,$A22)-INDEX(_calc_누적빈도!AI:AI,$A22-기준200회_후보!$B$1)</f>
        <v>24</v>
      </c>
      <c r="AJ22">
        <f>INDEX(_calc_누적빈도!AJ:AJ,$A22)-INDEX(_calc_누적빈도!AJ:AJ,$A22-기준200회_후보!$B$1)</f>
        <v>33</v>
      </c>
      <c r="AK22">
        <f>INDEX(_calc_누적빈도!AK:AK,$A22)-INDEX(_calc_누적빈도!AK:AK,$A22-기준200회_후보!$B$1)</f>
        <v>27</v>
      </c>
      <c r="AL22">
        <f>INDEX(_calc_누적빈도!AL:AL,$A22)-INDEX(_calc_누적빈도!AL:AL,$A22-기준200회_후보!$B$1)</f>
        <v>28</v>
      </c>
      <c r="AM22">
        <f>INDEX(_calc_누적빈도!AM:AM,$A22)-INDEX(_calc_누적빈도!AM:AM,$A22-기준200회_후보!$B$1)</f>
        <v>34</v>
      </c>
      <c r="AN22">
        <f>INDEX(_calc_누적빈도!AN:AN,$A22)-INDEX(_calc_누적빈도!AN:AN,$A22-기준200회_후보!$B$1)</f>
        <v>21</v>
      </c>
      <c r="AO22">
        <f>INDEX(_calc_누적빈도!AO:AO,$A22)-INDEX(_calc_누적빈도!AO:AO,$A22-기준200회_후보!$B$1)</f>
        <v>29</v>
      </c>
      <c r="AP22">
        <f>INDEX(_calc_누적빈도!AP:AP,$A22)-INDEX(_calc_누적빈도!AP:AP,$A22-기준200회_후보!$B$1)</f>
        <v>21</v>
      </c>
      <c r="AQ22">
        <f>INDEX(_calc_누적빈도!AQ:AQ,$A22)-INDEX(_calc_누적빈도!AQ:AQ,$A22-기준200회_후보!$B$1)</f>
        <v>19</v>
      </c>
      <c r="AR22">
        <f>INDEX(_calc_누적빈도!AR:AR,$A22)-INDEX(_calc_누적빈도!AR:AR,$A22-기준200회_후보!$B$1)</f>
        <v>17</v>
      </c>
      <c r="AS22">
        <f>INDEX(_calc_누적빈도!AS:AS,$A22)-INDEX(_calc_누적빈도!AS:AS,$A22-기준200회_후보!$B$1)</f>
        <v>24</v>
      </c>
      <c r="AT22">
        <f>INDEX(_calc_누적빈도!AT:AT,$A22)-INDEX(_calc_누적빈도!AT:AT,$A22-기준200회_후보!$B$1)</f>
        <v>29</v>
      </c>
      <c r="AU22">
        <f>(RANK(_calc_라운드기준!B22,_calc_라운드기준!$B22:$AT22,0)+COUNTIFS(_calc_라운드기준!$B22:$AT22,_calc_라운드기준!B22,$B$1:$AT$1,"&lt;"&amp;1))-(RANK(B22,$B22:$AT22,0)+COUNTIFS($B22:$AT22,B22,$B$1:$AT$1,"&lt;"&amp;1))</f>
        <v>-26</v>
      </c>
      <c r="AV22">
        <f>(RANK(_calc_라운드기준!C22,_calc_라운드기준!$B22:$AT22,0)+COUNTIFS(_calc_라운드기준!$B22:$AT22,_calc_라운드기준!C22,$B$1:$AT$1,"&lt;"&amp;2))-(RANK(C22,$B22:$AT22,0)+COUNTIFS($B22:$AT22,C22,$B$1:$AT$1,"&lt;"&amp;2))</f>
        <v>-8</v>
      </c>
      <c r="AW22">
        <f>(RANK(_calc_라운드기준!D22,_calc_라운드기준!$B22:$AT22,0)+COUNTIFS(_calc_라운드기준!$B22:$AT22,_calc_라운드기준!D22,$B$1:$AT$1,"&lt;"&amp;3))-(RANK(D22,$B22:$AT22,0)+COUNTIFS($B22:$AT22,D22,$B$1:$AT$1,"&lt;"&amp;3))</f>
        <v>1</v>
      </c>
      <c r="AX22">
        <f>(RANK(_calc_라운드기준!E22,_calc_라운드기준!$B22:$AT22,0)+COUNTIFS(_calc_라운드기준!$B22:$AT22,_calc_라운드기준!E22,$B$1:$AT$1,"&lt;"&amp;4))-(RANK(E22,$B22:$AT22,0)+COUNTIFS($B22:$AT22,E22,$B$1:$AT$1,"&lt;"&amp;4))</f>
        <v>-29</v>
      </c>
      <c r="AY22">
        <f>(RANK(_calc_라운드기준!F22,_calc_라운드기준!$B22:$AT22,0)+COUNTIFS(_calc_라운드기준!$B22:$AT22,_calc_라운드기준!F22,$B$1:$AT$1,"&lt;"&amp;5))-(RANK(F22,$B22:$AT22,0)+COUNTIFS($B22:$AT22,F22,$B$1:$AT$1,"&lt;"&amp;5))</f>
        <v>-13</v>
      </c>
      <c r="AZ22">
        <f>(RANK(_calc_라운드기준!G22,_calc_라운드기준!$B22:$AT22,0)+COUNTIFS(_calc_라운드기준!$B22:$AT22,_calc_라운드기준!G22,$B$1:$AT$1,"&lt;"&amp;6))-(RANK(G22,$B22:$AT22,0)+COUNTIFS($B22:$AT22,G22,$B$1:$AT$1,"&lt;"&amp;6))</f>
        <v>6</v>
      </c>
      <c r="BA22">
        <f>(RANK(_calc_라운드기준!H22,_calc_라운드기준!$B22:$AT22,0)+COUNTIFS(_calc_라운드기준!$B22:$AT22,_calc_라운드기준!H22,$B$1:$AT$1,"&lt;"&amp;7))-(RANK(H22,$B22:$AT22,0)+COUNTIFS($B22:$AT22,H22,$B$1:$AT$1,"&lt;"&amp;7))</f>
        <v>22</v>
      </c>
      <c r="BB22">
        <f>(RANK(_calc_라운드기준!I22,_calc_라운드기준!$B22:$AT22,0)+COUNTIFS(_calc_라운드기준!$B22:$AT22,_calc_라운드기준!I22,$B$1:$AT$1,"&lt;"&amp;8))-(RANK(I22,$B22:$AT22,0)+COUNTIFS($B22:$AT22,I22,$B$1:$AT$1,"&lt;"&amp;8))</f>
        <v>-27</v>
      </c>
      <c r="BC22">
        <f>(RANK(_calc_라운드기준!J22,_calc_라운드기준!$B22:$AT22,0)+COUNTIFS(_calc_라운드기준!$B22:$AT22,_calc_라운드기준!J22,$B$1:$AT$1,"&lt;"&amp;9))-(RANK(J22,$B22:$AT22,0)+COUNTIFS($B22:$AT22,J22,$B$1:$AT$1,"&lt;"&amp;9))</f>
        <v>-2</v>
      </c>
      <c r="BD22">
        <f>(RANK(_calc_라운드기준!K22,_calc_라운드기준!$B22:$AT22,0)+COUNTIFS(_calc_라운드기준!$B22:$AT22,_calc_라운드기준!K22,$B$1:$AT$1,"&lt;"&amp;10))-(RANK(K22,$B22:$AT22,0)+COUNTIFS($B22:$AT22,K22,$B$1:$AT$1,"&lt;"&amp;10))</f>
        <v>-11</v>
      </c>
      <c r="BE22">
        <f>(RANK(_calc_라운드기준!L22,_calc_라운드기준!$B22:$AT22,0)+COUNTIFS(_calc_라운드기준!$B22:$AT22,_calc_라운드기준!L22,$B$1:$AT$1,"&lt;"&amp;11))-(RANK(L22,$B22:$AT22,0)+COUNTIFS($B22:$AT22,L22,$B$1:$AT$1,"&lt;"&amp;11))</f>
        <v>2</v>
      </c>
      <c r="BF22">
        <f>(RANK(_calc_라운드기준!M22,_calc_라운드기준!$B22:$AT22,0)+COUNTIFS(_calc_라운드기준!$B22:$AT22,_calc_라운드기준!M22,$B$1:$AT$1,"&lt;"&amp;12))-(RANK(M22,$B22:$AT22,0)+COUNTIFS($B22:$AT22,M22,$B$1:$AT$1,"&lt;"&amp;12))</f>
        <v>26</v>
      </c>
      <c r="BG22">
        <f>(RANK(_calc_라운드기준!N22,_calc_라운드기준!$B22:$AT22,0)+COUNTIFS(_calc_라운드기준!$B22:$AT22,_calc_라운드기준!N22,$B$1:$AT$1,"&lt;"&amp;13))-(RANK(N22,$B22:$AT22,0)+COUNTIFS($B22:$AT22,N22,$B$1:$AT$1,"&lt;"&amp;13))</f>
        <v>17</v>
      </c>
      <c r="BH22">
        <f>(RANK(_calc_라운드기준!O22,_calc_라운드기준!$B22:$AT22,0)+COUNTIFS(_calc_라운드기준!$B22:$AT22,_calc_라운드기준!O22,$B$1:$AT$1,"&lt;"&amp;14))-(RANK(O22,$B22:$AT22,0)+COUNTIFS($B22:$AT22,O22,$B$1:$AT$1,"&lt;"&amp;14))</f>
        <v>14</v>
      </c>
      <c r="BI22">
        <f>(RANK(_calc_라운드기준!P22,_calc_라운드기준!$B22:$AT22,0)+COUNTIFS(_calc_라운드기준!$B22:$AT22,_calc_라운드기준!P22,$B$1:$AT$1,"&lt;"&amp;15))-(RANK(P22,$B22:$AT22,0)+COUNTIFS($B22:$AT22,P22,$B$1:$AT$1,"&lt;"&amp;15))</f>
        <v>-17</v>
      </c>
      <c r="BJ22">
        <f>(RANK(_calc_라운드기준!Q22,_calc_라운드기준!$B22:$AT22,0)+COUNTIFS(_calc_라운드기준!$B22:$AT22,_calc_라운드기준!Q22,$B$1:$AT$1,"&lt;"&amp;16))-(RANK(Q22,$B22:$AT22,0)+COUNTIFS($B22:$AT22,Q22,$B$1:$AT$1,"&lt;"&amp;16))</f>
        <v>-4</v>
      </c>
      <c r="BK22">
        <f>(RANK(_calc_라운드기준!R22,_calc_라운드기준!$B22:$AT22,0)+COUNTIFS(_calc_라운드기준!$B22:$AT22,_calc_라운드기준!R22,$B$1:$AT$1,"&lt;"&amp;17))-(RANK(R22,$B22:$AT22,0)+COUNTIFS($B22:$AT22,R22,$B$1:$AT$1,"&lt;"&amp;17))</f>
        <v>-20</v>
      </c>
      <c r="BL22">
        <f>(RANK(_calc_라운드기준!S22,_calc_라운드기준!$B22:$AT22,0)+COUNTIFS(_calc_라운드기준!$B22:$AT22,_calc_라운드기준!S22,$B$1:$AT$1,"&lt;"&amp;18))-(RANK(S22,$B22:$AT22,0)+COUNTIFS($B22:$AT22,S22,$B$1:$AT$1,"&lt;"&amp;18))</f>
        <v>2</v>
      </c>
      <c r="BM22">
        <f>(RANK(_calc_라운드기준!T22,_calc_라운드기준!$B22:$AT22,0)+COUNTIFS(_calc_라운드기준!$B22:$AT22,_calc_라운드기준!T22,$B$1:$AT$1,"&lt;"&amp;19))-(RANK(T22,$B22:$AT22,0)+COUNTIFS($B22:$AT22,T22,$B$1:$AT$1,"&lt;"&amp;19))</f>
        <v>5</v>
      </c>
      <c r="BN22">
        <f>(RANK(_calc_라운드기준!U22,_calc_라운드기준!$B22:$AT22,0)+COUNTIFS(_calc_라운드기준!$B22:$AT22,_calc_라운드기준!U22,$B$1:$AT$1,"&lt;"&amp;20))-(RANK(U22,$B22:$AT22,0)+COUNTIFS($B22:$AT22,U22,$B$1:$AT$1,"&lt;"&amp;20))</f>
        <v>12</v>
      </c>
      <c r="BO22">
        <f>(RANK(_calc_라운드기준!V22,_calc_라운드기준!$B22:$AT22,0)+COUNTIFS(_calc_라운드기준!$B22:$AT22,_calc_라운드기준!V22,$B$1:$AT$1,"&lt;"&amp;21))-(RANK(V22,$B22:$AT22,0)+COUNTIFS($B22:$AT22,V22,$B$1:$AT$1,"&lt;"&amp;21))</f>
        <v>20</v>
      </c>
      <c r="BP22">
        <f>(RANK(_calc_라운드기준!W22,_calc_라운드기준!$B22:$AT22,0)+COUNTIFS(_calc_라운드기준!$B22:$AT22,_calc_라운드기준!W22,$B$1:$AT$1,"&lt;"&amp;22))-(RANK(W22,$B22:$AT22,0)+COUNTIFS($B22:$AT22,W22,$B$1:$AT$1,"&lt;"&amp;22))</f>
        <v>16</v>
      </c>
      <c r="BQ22">
        <f>(RANK(_calc_라운드기준!X22,_calc_라운드기준!$B22:$AT22,0)+COUNTIFS(_calc_라운드기준!$B22:$AT22,_calc_라운드기준!X22,$B$1:$AT$1,"&lt;"&amp;23))-(RANK(X22,$B22:$AT22,0)+COUNTIFS($B22:$AT22,X22,$B$1:$AT$1,"&lt;"&amp;23))</f>
        <v>-25</v>
      </c>
      <c r="BR22">
        <f>(RANK(_calc_라운드기준!Y22,_calc_라운드기준!$B22:$AT22,0)+COUNTIFS(_calc_라운드기준!$B22:$AT22,_calc_라운드기준!Y22,$B$1:$AT$1,"&lt;"&amp;24))-(RANK(Y22,$B22:$AT22,0)+COUNTIFS($B22:$AT22,Y22,$B$1:$AT$1,"&lt;"&amp;24))</f>
        <v>-9</v>
      </c>
      <c r="BS22">
        <f>(RANK(_calc_라운드기준!Z22,_calc_라운드기준!$B22:$AT22,0)+COUNTIFS(_calc_라운드기준!$B22:$AT22,_calc_라운드기준!Z22,$B$1:$AT$1,"&lt;"&amp;25))-(RANK(Z22,$B22:$AT22,0)+COUNTIFS($B22:$AT22,Z22,$B$1:$AT$1,"&lt;"&amp;25))</f>
        <v>-11</v>
      </c>
      <c r="BT22">
        <f>(RANK(_calc_라운드기준!AA22,_calc_라운드기준!$B22:$AT22,0)+COUNTIFS(_calc_라운드기준!$B22:$AT22,_calc_라운드기준!AA22,$B$1:$AT$1,"&lt;"&amp;26))-(RANK(AA22,$B22:$AT22,0)+COUNTIFS($B22:$AT22,AA22,$B$1:$AT$1,"&lt;"&amp;26))</f>
        <v>13</v>
      </c>
      <c r="BU22">
        <f>(RANK(_calc_라운드기준!AB22,_calc_라운드기준!$B22:$AT22,0)+COUNTIFS(_calc_라운드기준!$B22:$AT22,_calc_라운드기준!AB22,$B$1:$AT$1,"&lt;"&amp;27))-(RANK(AB22,$B22:$AT22,0)+COUNTIFS($B22:$AT22,AB22,$B$1:$AT$1,"&lt;"&amp;27))</f>
        <v>-9</v>
      </c>
      <c r="BV22">
        <f>(RANK(_calc_라운드기준!AC22,_calc_라운드기준!$B22:$AT22,0)+COUNTIFS(_calc_라운드기준!$B22:$AT22,_calc_라운드기준!AC22,$B$1:$AT$1,"&lt;"&amp;28))-(RANK(AC22,$B22:$AT22,0)+COUNTIFS($B22:$AT22,AC22,$B$1:$AT$1,"&lt;"&amp;28))</f>
        <v>-8</v>
      </c>
      <c r="BW22">
        <f>(RANK(_calc_라운드기준!AD22,_calc_라운드기준!$B22:$AT22,0)+COUNTIFS(_calc_라운드기준!$B22:$AT22,_calc_라운드기준!AD22,$B$1:$AT$1,"&lt;"&amp;29))-(RANK(AD22,$B22:$AT22,0)+COUNTIFS($B22:$AT22,AD22,$B$1:$AT$1,"&lt;"&amp;29))</f>
        <v>4</v>
      </c>
      <c r="BX22">
        <f>(RANK(_calc_라운드기준!AE22,_calc_라운드기준!$B22:$AT22,0)+COUNTIFS(_calc_라운드기준!$B22:$AT22,_calc_라운드기준!AE22,$B$1:$AT$1,"&lt;"&amp;30))-(RANK(AE22,$B22:$AT22,0)+COUNTIFS($B22:$AT22,AE22,$B$1:$AT$1,"&lt;"&amp;30))</f>
        <v>12</v>
      </c>
      <c r="BY22">
        <f>(RANK(_calc_라운드기준!AF22,_calc_라운드기준!$B22:$AT22,0)+COUNTIFS(_calc_라운드기준!$B22:$AT22,_calc_라운드기준!AF22,$B$1:$AT$1,"&lt;"&amp;31))-(RANK(AF22,$B22:$AT22,0)+COUNTIFS($B22:$AT22,AF22,$B$1:$AT$1,"&lt;"&amp;31))</f>
        <v>-5</v>
      </c>
      <c r="BZ22">
        <f>(RANK(_calc_라운드기준!AG22,_calc_라운드기준!$B22:$AT22,0)+COUNTIFS(_calc_라운드기준!$B22:$AT22,_calc_라운드기준!AG22,$B$1:$AT$1,"&lt;"&amp;32))-(RANK(AG22,$B22:$AT22,0)+COUNTIFS($B22:$AT22,AG22,$B$1:$AT$1,"&lt;"&amp;32))</f>
        <v>3</v>
      </c>
      <c r="CA22">
        <f>(RANK(_calc_라운드기준!AH22,_calc_라운드기준!$B22:$AT22,0)+COUNTIFS(_calc_라운드기준!$B22:$AT22,_calc_라운드기준!AH22,$B$1:$AT$1,"&lt;"&amp;33))-(RANK(AH22,$B22:$AT22,0)+COUNTIFS($B22:$AT22,AH22,$B$1:$AT$1,"&lt;"&amp;33))</f>
        <v>11</v>
      </c>
      <c r="CB22">
        <f>(RANK(_calc_라운드기준!AI22,_calc_라운드기준!$B22:$AT22,0)+COUNTIFS(_calc_라운드기준!$B22:$AT22,_calc_라운드기준!AI22,$B$1:$AT$1,"&lt;"&amp;34))-(RANK(AI22,$B22:$AT22,0)+COUNTIFS($B22:$AT22,AI22,$B$1:$AT$1,"&lt;"&amp;34))</f>
        <v>15</v>
      </c>
      <c r="CC22">
        <f>(RANK(_calc_라운드기준!AJ22,_calc_라운드기준!$B22:$AT22,0)+COUNTIFS(_calc_라운드기준!$B22:$AT22,_calc_라운드기준!AJ22,$B$1:$AT$1,"&lt;"&amp;35))-(RANK(AJ22,$B22:$AT22,0)+COUNTIFS($B22:$AT22,AJ22,$B$1:$AT$1,"&lt;"&amp;35))</f>
        <v>26</v>
      </c>
      <c r="CD22">
        <f>(RANK(_calc_라운드기준!AK22,_calc_라운드기준!$B22:$AT22,0)+COUNTIFS(_calc_라운드기준!$B22:$AT22,_calc_라운드기준!AK22,$B$1:$AT$1,"&lt;"&amp;36))-(RANK(AK22,$B22:$AT22,0)+COUNTIFS($B22:$AT22,AK22,$B$1:$AT$1,"&lt;"&amp;36))</f>
        <v>-14</v>
      </c>
      <c r="CE22">
        <f>(RANK(_calc_라운드기준!AL22,_calc_라운드기준!$B22:$AT22,0)+COUNTIFS(_calc_라운드기준!$B22:$AT22,_calc_라운드기준!AL22,$B$1:$AT$1,"&lt;"&amp;37))-(RANK(AL22,$B22:$AT22,0)+COUNTIFS($B22:$AT22,AL22,$B$1:$AT$1,"&lt;"&amp;37))</f>
        <v>-1</v>
      </c>
      <c r="CF22">
        <f>(RANK(_calc_라운드기준!AM22,_calc_라운드기준!$B22:$AT22,0)+COUNTIFS(_calc_라운드기준!$B22:$AT22,_calc_라운드기준!AM22,$B$1:$AT$1,"&lt;"&amp;38))-(RANK(AM22,$B22:$AT22,0)+COUNTIFS($B22:$AT22,AM22,$B$1:$AT$1,"&lt;"&amp;38))</f>
        <v>15</v>
      </c>
      <c r="CG22">
        <f>(RANK(_calc_라운드기준!AN22,_calc_라운드기준!$B22:$AT22,0)+COUNTIFS(_calc_라운드기준!$B22:$AT22,_calc_라운드기준!AN22,$B$1:$AT$1,"&lt;"&amp;39))-(RANK(AN22,$B22:$AT22,0)+COUNTIFS($B22:$AT22,AN22,$B$1:$AT$1,"&lt;"&amp;39))</f>
        <v>-18</v>
      </c>
      <c r="CH22">
        <f>(RANK(_calc_라운드기준!AO22,_calc_라운드기준!$B22:$AT22,0)+COUNTIFS(_calc_라운드기준!$B22:$AT22,_calc_라운드기준!AO22,$B$1:$AT$1,"&lt;"&amp;40))-(RANK(AO22,$B22:$AT22,0)+COUNTIFS($B22:$AT22,AO22,$B$1:$AT$1,"&lt;"&amp;40))</f>
        <v>6</v>
      </c>
      <c r="CI22">
        <f>(RANK(_calc_라운드기준!AP22,_calc_라운드기준!$B22:$AT22,0)+COUNTIFS(_calc_라운드기준!$B22:$AT22,_calc_라운드기준!AP22,$B$1:$AT$1,"&lt;"&amp;41))-(RANK(AP22,$B22:$AT22,0)+COUNTIFS($B22:$AT22,AP22,$B$1:$AT$1,"&lt;"&amp;41))</f>
        <v>-17</v>
      </c>
      <c r="CJ22">
        <f>(RANK(_calc_라운드기준!AQ22,_calc_라운드기준!$B22:$AT22,0)+COUNTIFS(_calc_라운드기준!$B22:$AT22,_calc_라운드기준!AQ22,$B$1:$AT$1,"&lt;"&amp;42))-(RANK(AQ22,$B22:$AT22,0)+COUNTIFS($B22:$AT22,AQ22,$B$1:$AT$1,"&lt;"&amp;42))</f>
        <v>0</v>
      </c>
      <c r="CK22">
        <f>(RANK(_calc_라운드기준!AR22,_calc_라운드기준!$B22:$AT22,0)+COUNTIFS(_calc_라운드기준!$B22:$AT22,_calc_라운드기준!AR22,$B$1:$AT$1,"&lt;"&amp;43))-(RANK(AR22,$B22:$AT22,0)+COUNTIFS($B22:$AT22,AR22,$B$1:$AT$1,"&lt;"&amp;43))</f>
        <v>-1</v>
      </c>
      <c r="CL22">
        <f>(RANK(_calc_라운드기준!AS22,_calc_라운드기준!$B22:$AT22,0)+COUNTIFS(_calc_라운드기준!$B22:$AT22,_calc_라운드기준!AS22,$B$1:$AT$1,"&lt;"&amp;44))-(RANK(AS22,$B22:$AT22,0)+COUNTIFS($B22:$AT22,AS22,$B$1:$AT$1,"&lt;"&amp;44))</f>
        <v>9</v>
      </c>
      <c r="CM22">
        <f>(RANK(_calc_라운드기준!AT22,_calc_라운드기준!$B22:$AT22,0)+COUNTIFS(_calc_라운드기준!$B22:$AT22,_calc_라운드기준!AT22,$B$1:$AT$1,"&lt;"&amp;45))-(RANK(AT22,$B22:$AT22,0)+COUNTIFS($B22:$AT22,AT22,$B$1:$AT$1,"&lt;"&amp;45))</f>
        <v>18</v>
      </c>
      <c r="CN22">
        <f t="shared" si="0"/>
        <v>43</v>
      </c>
      <c r="CO22">
        <f t="shared" si="1"/>
        <v>30</v>
      </c>
      <c r="CP22">
        <f t="shared" si="2"/>
        <v>23</v>
      </c>
      <c r="CQ22">
        <f t="shared" si="3"/>
        <v>45</v>
      </c>
      <c r="CR22">
        <f t="shared" si="4"/>
        <v>36</v>
      </c>
      <c r="CS22">
        <f t="shared" si="5"/>
        <v>16</v>
      </c>
      <c r="CT22">
        <f t="shared" si="6"/>
        <v>3</v>
      </c>
      <c r="CU22">
        <f t="shared" si="7"/>
        <v>44</v>
      </c>
      <c r="CV22">
        <f t="shared" si="8"/>
        <v>27</v>
      </c>
      <c r="CW22">
        <f t="shared" si="9"/>
        <v>34</v>
      </c>
      <c r="CX22">
        <f t="shared" si="10"/>
        <v>21</v>
      </c>
      <c r="CY22">
        <f t="shared" si="11"/>
        <v>1</v>
      </c>
      <c r="CZ22">
        <f t="shared" si="12"/>
        <v>6</v>
      </c>
      <c r="DA22">
        <f t="shared" si="13"/>
        <v>10</v>
      </c>
      <c r="DB22">
        <f t="shared" si="14"/>
        <v>38</v>
      </c>
      <c r="DC22">
        <f t="shared" si="15"/>
        <v>28</v>
      </c>
      <c r="DD22">
        <f t="shared" si="16"/>
        <v>41</v>
      </c>
      <c r="DE22">
        <f t="shared" si="17"/>
        <v>22</v>
      </c>
      <c r="DF22">
        <f t="shared" si="18"/>
        <v>18</v>
      </c>
      <c r="DG22">
        <f t="shared" si="19"/>
        <v>12</v>
      </c>
      <c r="DH22">
        <f t="shared" si="20"/>
        <v>4</v>
      </c>
      <c r="DI22">
        <f t="shared" si="21"/>
        <v>7</v>
      </c>
      <c r="DJ22">
        <f t="shared" si="22"/>
        <v>42</v>
      </c>
      <c r="DK22">
        <f t="shared" si="23"/>
        <v>32</v>
      </c>
      <c r="DL22">
        <f t="shared" si="24"/>
        <v>35</v>
      </c>
      <c r="DM22">
        <f t="shared" si="25"/>
        <v>11</v>
      </c>
      <c r="DN22">
        <f t="shared" si="26"/>
        <v>33</v>
      </c>
      <c r="DO22">
        <f t="shared" si="27"/>
        <v>31</v>
      </c>
      <c r="DP22">
        <f t="shared" si="28"/>
        <v>19</v>
      </c>
      <c r="DQ22">
        <f t="shared" si="29"/>
        <v>13</v>
      </c>
      <c r="DR22">
        <f t="shared" si="30"/>
        <v>29</v>
      </c>
      <c r="DS22">
        <f t="shared" si="31"/>
        <v>20</v>
      </c>
      <c r="DT22">
        <f t="shared" si="32"/>
        <v>14</v>
      </c>
      <c r="DU22">
        <f t="shared" si="33"/>
        <v>8</v>
      </c>
      <c r="DV22">
        <f t="shared" si="34"/>
        <v>2</v>
      </c>
      <c r="DW22">
        <f t="shared" si="35"/>
        <v>37</v>
      </c>
      <c r="DX22">
        <f t="shared" si="36"/>
        <v>25</v>
      </c>
      <c r="DY22">
        <f t="shared" si="37"/>
        <v>9</v>
      </c>
      <c r="DZ22">
        <f t="shared" si="38"/>
        <v>40</v>
      </c>
      <c r="EA22">
        <f t="shared" si="39"/>
        <v>17</v>
      </c>
      <c r="EB22">
        <f t="shared" si="40"/>
        <v>39</v>
      </c>
      <c r="EC22">
        <f t="shared" si="41"/>
        <v>24</v>
      </c>
      <c r="ED22">
        <f t="shared" si="42"/>
        <v>26</v>
      </c>
      <c r="EE22">
        <f t="shared" si="43"/>
        <v>15</v>
      </c>
      <c r="EF22">
        <f t="shared" si="44"/>
        <v>5</v>
      </c>
    </row>
    <row r="23" spans="1:136" ht="16.5" customHeight="1">
      <c r="A23">
        <f>_calc_라운드기준!A23</f>
        <v>1223</v>
      </c>
      <c r="B23">
        <f>INDEX(_calc_누적빈도!B:B,$A23)-INDEX(_calc_누적빈도!B:B,$A23-기준200회_후보!$B$1)</f>
        <v>23</v>
      </c>
      <c r="C23">
        <f>INDEX(_calc_누적빈도!C:C,$A23)-INDEX(_calc_누적빈도!C:C,$A23-기준200회_후보!$B$1)</f>
        <v>18</v>
      </c>
      <c r="D23">
        <f>INDEX(_calc_누적빈도!D:D,$A23)-INDEX(_calc_누적빈도!D:D,$A23-기준200회_후보!$B$1)</f>
        <v>35</v>
      </c>
      <c r="E23">
        <f>INDEX(_calc_누적빈도!E:E,$A23)-INDEX(_calc_누적빈도!E:E,$A23-기준200회_후보!$B$1)</f>
        <v>20</v>
      </c>
      <c r="F23">
        <f>INDEX(_calc_누적빈도!F:F,$A23)-INDEX(_calc_누적빈도!F:F,$A23-기준200회_후보!$B$1)</f>
        <v>21</v>
      </c>
      <c r="G23">
        <f>INDEX(_calc_누적빈도!G:G,$A23)-INDEX(_calc_누적빈도!G:G,$A23-기준200회_후보!$B$1)</f>
        <v>37</v>
      </c>
      <c r="H23">
        <f>INDEX(_calc_누적빈도!H:H,$A23)-INDEX(_calc_누적빈도!H:H,$A23-기준200회_후보!$B$1)</f>
        <v>35</v>
      </c>
      <c r="I23">
        <f>INDEX(_calc_누적빈도!I:I,$A23)-INDEX(_calc_누적빈도!I:I,$A23-기준200회_후보!$B$1)</f>
        <v>22</v>
      </c>
      <c r="J23">
        <f>INDEX(_calc_누적빈도!J:J,$A23)-INDEX(_calc_누적빈도!J:J,$A23-기준200회_후보!$B$1)</f>
        <v>24</v>
      </c>
      <c r="K23">
        <f>INDEX(_calc_누적빈도!K:K,$A23)-INDEX(_calc_누적빈도!K:K,$A23-기준200회_후보!$B$1)</f>
        <v>22</v>
      </c>
      <c r="L23">
        <f>INDEX(_calc_누적빈도!L:L,$A23)-INDEX(_calc_누적빈도!L:L,$A23-기준200회_후보!$B$1)</f>
        <v>25</v>
      </c>
      <c r="M23">
        <f>INDEX(_calc_누적빈도!M:M,$A23)-INDEX(_calc_누적빈도!M:M,$A23-기준200회_후보!$B$1)</f>
        <v>30</v>
      </c>
      <c r="N23">
        <f>INDEX(_calc_누적빈도!N:N,$A23)-INDEX(_calc_누적빈도!N:N,$A23-기준200회_후보!$B$1)</f>
        <v>30</v>
      </c>
      <c r="O23">
        <f>INDEX(_calc_누적빈도!O:O,$A23)-INDEX(_calc_누적빈도!O:O,$A23-기준200회_후보!$B$1)</f>
        <v>26</v>
      </c>
      <c r="P23">
        <f>INDEX(_calc_누적빈도!P:P,$A23)-INDEX(_calc_누적빈도!P:P,$A23-기준200회_후보!$B$1)</f>
        <v>27</v>
      </c>
      <c r="Q23">
        <f>INDEX(_calc_누적빈도!Q:Q,$A23)-INDEX(_calc_누적빈도!Q:Q,$A23-기준200회_후보!$B$1)</f>
        <v>33</v>
      </c>
      <c r="R23">
        <f>INDEX(_calc_누적빈도!R:R,$A23)-INDEX(_calc_누적빈도!R:R,$A23-기준200회_후보!$B$1)</f>
        <v>23</v>
      </c>
      <c r="S23">
        <f>INDEX(_calc_누적빈도!S:S,$A23)-INDEX(_calc_누적빈도!S:S,$A23-기준200회_후보!$B$1)</f>
        <v>22</v>
      </c>
      <c r="T23">
        <f>INDEX(_calc_누적빈도!T:T,$A23)-INDEX(_calc_누적빈도!T:T,$A23-기준200회_후보!$B$1)</f>
        <v>32</v>
      </c>
      <c r="U23">
        <f>INDEX(_calc_누적빈도!U:U,$A23)-INDEX(_calc_누적빈도!U:U,$A23-기준200회_후보!$B$1)</f>
        <v>27</v>
      </c>
      <c r="V23">
        <f>INDEX(_calc_누적빈도!V:V,$A23)-INDEX(_calc_누적빈도!V:V,$A23-기준200회_후보!$B$1)</f>
        <v>27</v>
      </c>
      <c r="W23">
        <f>INDEX(_calc_누적빈도!W:W,$A23)-INDEX(_calc_누적빈도!W:W,$A23-기준200회_후보!$B$1)</f>
        <v>27</v>
      </c>
      <c r="X23">
        <f>INDEX(_calc_누적빈도!X:X,$A23)-INDEX(_calc_누적빈도!X:X,$A23-기준200회_후보!$B$1)</f>
        <v>23</v>
      </c>
      <c r="Y23">
        <f>INDEX(_calc_누적빈도!Y:Y,$A23)-INDEX(_calc_누적빈도!Y:Y,$A23-기준200회_후보!$B$1)</f>
        <v>27</v>
      </c>
      <c r="Z23">
        <f>INDEX(_calc_누적빈도!Z:Z,$A23)-INDEX(_calc_누적빈도!Z:Z,$A23-기준200회_후보!$B$1)</f>
        <v>19</v>
      </c>
      <c r="AA23">
        <f>INDEX(_calc_누적빈도!AA:AA,$A23)-INDEX(_calc_누적빈도!AA:AA,$A23-기준200회_후보!$B$1)</f>
        <v>28</v>
      </c>
      <c r="AB23">
        <f>INDEX(_calc_누적빈도!AB:AB,$A23)-INDEX(_calc_누적빈도!AB:AB,$A23-기준200회_후보!$B$1)</f>
        <v>32</v>
      </c>
      <c r="AC23">
        <f>INDEX(_calc_누적빈도!AC:AC,$A23)-INDEX(_calc_누적빈도!AC:AC,$A23-기준200회_후보!$B$1)</f>
        <v>30</v>
      </c>
      <c r="AD23">
        <f>INDEX(_calc_누적빈도!AD:AD,$A23)-INDEX(_calc_누적빈도!AD:AD,$A23-기준200회_후보!$B$1)</f>
        <v>25</v>
      </c>
      <c r="AE23">
        <f>INDEX(_calc_누적빈도!AE:AE,$A23)-INDEX(_calc_누적빈도!AE:AE,$A23-기준200회_후보!$B$1)</f>
        <v>34</v>
      </c>
      <c r="AF23">
        <f>INDEX(_calc_누적빈도!AF:AF,$A23)-INDEX(_calc_누적빈도!AF:AF,$A23-기준200회_후보!$B$1)</f>
        <v>29</v>
      </c>
      <c r="AG23">
        <f>INDEX(_calc_누적빈도!AG:AG,$A23)-INDEX(_calc_누적빈도!AG:AG,$A23-기준200회_후보!$B$1)</f>
        <v>29</v>
      </c>
      <c r="AH23">
        <f>INDEX(_calc_누적빈도!AH:AH,$A23)-INDEX(_calc_누적빈도!AH:AH,$A23-기준200회_후보!$B$1)</f>
        <v>32</v>
      </c>
      <c r="AI23">
        <f>INDEX(_calc_누적빈도!AI:AI,$A23)-INDEX(_calc_누적빈도!AI:AI,$A23-기준200회_후보!$B$1)</f>
        <v>24</v>
      </c>
      <c r="AJ23">
        <f>INDEX(_calc_누적빈도!AJ:AJ,$A23)-INDEX(_calc_누적빈도!AJ:AJ,$A23-기준200회_후보!$B$1)</f>
        <v>34</v>
      </c>
      <c r="AK23">
        <f>INDEX(_calc_누적빈도!AK:AK,$A23)-INDEX(_calc_누적빈도!AK:AK,$A23-기준200회_후보!$B$1)</f>
        <v>27</v>
      </c>
      <c r="AL23">
        <f>INDEX(_calc_누적빈도!AL:AL,$A23)-INDEX(_calc_누적빈도!AL:AL,$A23-기준200회_후보!$B$1)</f>
        <v>28</v>
      </c>
      <c r="AM23">
        <f>INDEX(_calc_누적빈도!AM:AM,$A23)-INDEX(_calc_누적빈도!AM:AM,$A23-기준200회_후보!$B$1)</f>
        <v>34</v>
      </c>
      <c r="AN23">
        <f>INDEX(_calc_누적빈도!AN:AN,$A23)-INDEX(_calc_누적빈도!AN:AN,$A23-기준200회_후보!$B$1)</f>
        <v>20</v>
      </c>
      <c r="AO23">
        <f>INDEX(_calc_누적빈도!AO:AO,$A23)-INDEX(_calc_누적빈도!AO:AO,$A23-기준200회_후보!$B$1)</f>
        <v>29</v>
      </c>
      <c r="AP23">
        <f>INDEX(_calc_누적빈도!AP:AP,$A23)-INDEX(_calc_누적빈도!AP:AP,$A23-기준200회_후보!$B$1)</f>
        <v>21</v>
      </c>
      <c r="AQ23">
        <f>INDEX(_calc_누적빈도!AQ:AQ,$A23)-INDEX(_calc_누적빈도!AQ:AQ,$A23-기준200회_후보!$B$1)</f>
        <v>19</v>
      </c>
      <c r="AR23">
        <f>INDEX(_calc_누적빈도!AR:AR,$A23)-INDEX(_calc_누적빈도!AR:AR,$A23-기준200회_후보!$B$1)</f>
        <v>17</v>
      </c>
      <c r="AS23">
        <f>INDEX(_calc_누적빈도!AS:AS,$A23)-INDEX(_calc_누적빈도!AS:AS,$A23-기준200회_후보!$B$1)</f>
        <v>24</v>
      </c>
      <c r="AT23">
        <f>INDEX(_calc_누적빈도!AT:AT,$A23)-INDEX(_calc_누적빈도!AT:AT,$A23-기준200회_후보!$B$1)</f>
        <v>29</v>
      </c>
      <c r="AU23">
        <f>(RANK(_calc_라운드기준!B23,_calc_라운드기준!$B23:$AT23,0)+COUNTIFS(_calc_라운드기준!$B23:$AT23,_calc_라운드기준!B23,$B$1:$AT$1,"&lt;"&amp;1))-(RANK(B23,$B23:$AT23,0)+COUNTIFS($B23:$AT23,B23,$B$1:$AT$1,"&lt;"&amp;1))</f>
        <v>-26</v>
      </c>
      <c r="AV23">
        <f>(RANK(_calc_라운드기준!C23,_calc_라운드기준!$B23:$AT23,0)+COUNTIFS(_calc_라운드기준!$B23:$AT23,_calc_라운드기준!C23,$B$1:$AT$1,"&lt;"&amp;2))-(RANK(C23,$B23:$AT23,0)+COUNTIFS($B23:$AT23,C23,$B$1:$AT$1,"&lt;"&amp;2))</f>
        <v>-8</v>
      </c>
      <c r="AW23">
        <f>(RANK(_calc_라운드기준!D23,_calc_라운드기준!$B23:$AT23,0)+COUNTIFS(_calc_라운드기준!$B23:$AT23,_calc_라운드기준!D23,$B$1:$AT$1,"&lt;"&amp;3))-(RANK(D23,$B23:$AT23,0)+COUNTIFS($B23:$AT23,D23,$B$1:$AT$1,"&lt;"&amp;3))</f>
        <v>0</v>
      </c>
      <c r="AX23">
        <f>(RANK(_calc_라운드기준!E23,_calc_라운드기준!$B23:$AT23,0)+COUNTIFS(_calc_라운드기준!$B23:$AT23,_calc_라운드기준!E23,$B$1:$AT$1,"&lt;"&amp;4))-(RANK(E23,$B23:$AT23,0)+COUNTIFS($B23:$AT23,E23,$B$1:$AT$1,"&lt;"&amp;4))</f>
        <v>-27</v>
      </c>
      <c r="AY23">
        <f>(RANK(_calc_라운드기준!F23,_calc_라운드기준!$B23:$AT23,0)+COUNTIFS(_calc_라운드기준!$B23:$AT23,_calc_라운드기준!F23,$B$1:$AT$1,"&lt;"&amp;5))-(RANK(F23,$B23:$AT23,0)+COUNTIFS($B23:$AT23,F23,$B$1:$AT$1,"&lt;"&amp;5))</f>
        <v>-24</v>
      </c>
      <c r="AZ23">
        <f>(RANK(_calc_라운드기준!G23,_calc_라운드기준!$B23:$AT23,0)+COUNTIFS(_calc_라운드기준!$B23:$AT23,_calc_라운드기준!G23,$B$1:$AT$1,"&lt;"&amp;6))-(RANK(G23,$B23:$AT23,0)+COUNTIFS($B23:$AT23,G23,$B$1:$AT$1,"&lt;"&amp;6))</f>
        <v>6</v>
      </c>
      <c r="BA23">
        <f>(RANK(_calc_라운드기준!H23,_calc_라운드기준!$B23:$AT23,0)+COUNTIFS(_calc_라운드기준!$B23:$AT23,_calc_라운드기준!H23,$B$1:$AT$1,"&lt;"&amp;7))-(RANK(H23,$B23:$AT23,0)+COUNTIFS($B23:$AT23,H23,$B$1:$AT$1,"&lt;"&amp;7))</f>
        <v>20</v>
      </c>
      <c r="BB23">
        <f>(RANK(_calc_라운드기준!I23,_calc_라운드기준!$B23:$AT23,0)+COUNTIFS(_calc_라운드기준!$B23:$AT23,_calc_라운드기준!I23,$B$1:$AT$1,"&lt;"&amp;8))-(RANK(I23,$B23:$AT23,0)+COUNTIFS($B23:$AT23,I23,$B$1:$AT$1,"&lt;"&amp;8))</f>
        <v>-27</v>
      </c>
      <c r="BC23">
        <f>(RANK(_calc_라운드기준!J23,_calc_라운드기준!$B23:$AT23,0)+COUNTIFS(_calc_라운드기준!$B23:$AT23,_calc_라운드기준!J23,$B$1:$AT$1,"&lt;"&amp;9))-(RANK(J23,$B23:$AT23,0)+COUNTIFS($B23:$AT23,J23,$B$1:$AT$1,"&lt;"&amp;9))</f>
        <v>-5</v>
      </c>
      <c r="BD23">
        <f>(RANK(_calc_라운드기준!K23,_calc_라운드기준!$B23:$AT23,0)+COUNTIFS(_calc_라운드기준!$B23:$AT23,_calc_라운드기준!K23,$B$1:$AT$1,"&lt;"&amp;10))-(RANK(K23,$B23:$AT23,0)+COUNTIFS($B23:$AT23,K23,$B$1:$AT$1,"&lt;"&amp;10))</f>
        <v>-11</v>
      </c>
      <c r="BE23">
        <f>(RANK(_calc_라운드기준!L23,_calc_라운드기준!$B23:$AT23,0)+COUNTIFS(_calc_라운드기준!$B23:$AT23,_calc_라운드기준!L23,$B$1:$AT$1,"&lt;"&amp;11))-(RANK(L23,$B23:$AT23,0)+COUNTIFS($B23:$AT23,L23,$B$1:$AT$1,"&lt;"&amp;11))</f>
        <v>-1</v>
      </c>
      <c r="BF23">
        <f>(RANK(_calc_라운드기준!M23,_calc_라운드기준!$B23:$AT23,0)+COUNTIFS(_calc_라운드기준!$B23:$AT23,_calc_라운드기준!M23,$B$1:$AT$1,"&lt;"&amp;12))-(RANK(M23,$B23:$AT23,0)+COUNTIFS($B23:$AT23,M23,$B$1:$AT$1,"&lt;"&amp;12))</f>
        <v>26</v>
      </c>
      <c r="BG23">
        <f>(RANK(_calc_라운드기준!N23,_calc_라운드기준!$B23:$AT23,0)+COUNTIFS(_calc_라운드기준!$B23:$AT23,_calc_라운드기준!N23,$B$1:$AT$1,"&lt;"&amp;13))-(RANK(N23,$B23:$AT23,0)+COUNTIFS($B23:$AT23,N23,$B$1:$AT$1,"&lt;"&amp;13))</f>
        <v>15</v>
      </c>
      <c r="BH23">
        <f>(RANK(_calc_라운드기준!O23,_calc_라운드기준!$B23:$AT23,0)+COUNTIFS(_calc_라운드기준!$B23:$AT23,_calc_라운드기준!O23,$B$1:$AT$1,"&lt;"&amp;14))-(RANK(O23,$B23:$AT23,0)+COUNTIFS($B23:$AT23,O23,$B$1:$AT$1,"&lt;"&amp;14))</f>
        <v>15</v>
      </c>
      <c r="BI23">
        <f>(RANK(_calc_라운드기준!P23,_calc_라운드기준!$B23:$AT23,0)+COUNTIFS(_calc_라운드기준!$B23:$AT23,_calc_라운드기준!P23,$B$1:$AT$1,"&lt;"&amp;15))-(RANK(P23,$B23:$AT23,0)+COUNTIFS($B23:$AT23,P23,$B$1:$AT$1,"&lt;"&amp;15))</f>
        <v>-17</v>
      </c>
      <c r="BJ23">
        <f>(RANK(_calc_라운드기준!Q23,_calc_라운드기준!$B23:$AT23,0)+COUNTIFS(_calc_라운드기준!$B23:$AT23,_calc_라운드기준!Q23,$B$1:$AT$1,"&lt;"&amp;16))-(RANK(Q23,$B23:$AT23,0)+COUNTIFS($B23:$AT23,Q23,$B$1:$AT$1,"&lt;"&amp;16))</f>
        <v>-3</v>
      </c>
      <c r="BK23">
        <f>(RANK(_calc_라운드기준!R23,_calc_라운드기준!$B23:$AT23,0)+COUNTIFS(_calc_라운드기준!$B23:$AT23,_calc_라운드기준!R23,$B$1:$AT$1,"&lt;"&amp;17))-(RANK(R23,$B23:$AT23,0)+COUNTIFS($B23:$AT23,R23,$B$1:$AT$1,"&lt;"&amp;17))</f>
        <v>-18</v>
      </c>
      <c r="BL23">
        <f>(RANK(_calc_라운드기준!S23,_calc_라운드기준!$B23:$AT23,0)+COUNTIFS(_calc_라운드기준!$B23:$AT23,_calc_라운드기준!S23,$B$1:$AT$1,"&lt;"&amp;18))-(RANK(S23,$B23:$AT23,0)+COUNTIFS($B23:$AT23,S23,$B$1:$AT$1,"&lt;"&amp;18))</f>
        <v>1</v>
      </c>
      <c r="BM23">
        <f>(RANK(_calc_라운드기준!T23,_calc_라운드기준!$B23:$AT23,0)+COUNTIFS(_calc_라운드기준!$B23:$AT23,_calc_라운드기준!T23,$B$1:$AT$1,"&lt;"&amp;19))-(RANK(T23,$B23:$AT23,0)+COUNTIFS($B23:$AT23,T23,$B$1:$AT$1,"&lt;"&amp;19))</f>
        <v>8</v>
      </c>
      <c r="BN23">
        <f>(RANK(_calc_라운드기준!U23,_calc_라운드기준!$B23:$AT23,0)+COUNTIFS(_calc_라운드기준!$B23:$AT23,_calc_라운드기준!U23,$B$1:$AT$1,"&lt;"&amp;20))-(RANK(U23,$B23:$AT23,0)+COUNTIFS($B23:$AT23,U23,$B$1:$AT$1,"&lt;"&amp;20))</f>
        <v>7</v>
      </c>
      <c r="BO23">
        <f>(RANK(_calc_라운드기준!V23,_calc_라운드기준!$B23:$AT23,0)+COUNTIFS(_calc_라운드기준!$B23:$AT23,_calc_라운드기준!V23,$B$1:$AT$1,"&lt;"&amp;21))-(RANK(V23,$B23:$AT23,0)+COUNTIFS($B23:$AT23,V23,$B$1:$AT$1,"&lt;"&amp;21))</f>
        <v>20</v>
      </c>
      <c r="BP23">
        <f>(RANK(_calc_라운드기준!W23,_calc_라운드기준!$B23:$AT23,0)+COUNTIFS(_calc_라운드기준!$B23:$AT23,_calc_라운드기준!W23,$B$1:$AT$1,"&lt;"&amp;22))-(RANK(W23,$B23:$AT23,0)+COUNTIFS($B23:$AT23,W23,$B$1:$AT$1,"&lt;"&amp;22))</f>
        <v>16</v>
      </c>
      <c r="BQ23">
        <f>(RANK(_calc_라운드기준!X23,_calc_라운드기준!$B23:$AT23,0)+COUNTIFS(_calc_라운드기준!$B23:$AT23,_calc_라운드기준!X23,$B$1:$AT$1,"&lt;"&amp;23))-(RANK(X23,$B23:$AT23,0)+COUNTIFS($B23:$AT23,X23,$B$1:$AT$1,"&lt;"&amp;23))</f>
        <v>-25</v>
      </c>
      <c r="BR23">
        <f>(RANK(_calc_라운드기준!Y23,_calc_라운드기준!$B23:$AT23,0)+COUNTIFS(_calc_라운드기준!$B23:$AT23,_calc_라운드기준!Y23,$B$1:$AT$1,"&lt;"&amp;24))-(RANK(Y23,$B23:$AT23,0)+COUNTIFS($B23:$AT23,Y23,$B$1:$AT$1,"&lt;"&amp;24))</f>
        <v>-7</v>
      </c>
      <c r="BS23">
        <f>(RANK(_calc_라운드기준!Z23,_calc_라운드기준!$B23:$AT23,0)+COUNTIFS(_calc_라운드기준!$B23:$AT23,_calc_라운드기준!Z23,$B$1:$AT$1,"&lt;"&amp;25))-(RANK(Z23,$B23:$AT23,0)+COUNTIFS($B23:$AT23,Z23,$B$1:$AT$1,"&lt;"&amp;25))</f>
        <v>-13</v>
      </c>
      <c r="BT23">
        <f>(RANK(_calc_라운드기준!AA23,_calc_라운드기준!$B23:$AT23,0)+COUNTIFS(_calc_라운드기준!$B23:$AT23,_calc_라운드기준!AA23,$B$1:$AT$1,"&lt;"&amp;26))-(RANK(AA23,$B23:$AT23,0)+COUNTIFS($B23:$AT23,AA23,$B$1:$AT$1,"&lt;"&amp;26))</f>
        <v>12</v>
      </c>
      <c r="BU23">
        <f>(RANK(_calc_라운드기준!AB23,_calc_라운드기준!$B23:$AT23,0)+COUNTIFS(_calc_라운드기준!$B23:$AT23,_calc_라운드기준!AB23,$B$1:$AT$1,"&lt;"&amp;27))-(RANK(AB23,$B23:$AT23,0)+COUNTIFS($B23:$AT23,AB23,$B$1:$AT$1,"&lt;"&amp;27))</f>
        <v>-8</v>
      </c>
      <c r="BV23">
        <f>(RANK(_calc_라운드기준!AC23,_calc_라운드기준!$B23:$AT23,0)+COUNTIFS(_calc_라운드기준!$B23:$AT23,_calc_라운드기준!AC23,$B$1:$AT$1,"&lt;"&amp;28))-(RANK(AC23,$B23:$AT23,0)+COUNTIFS($B23:$AT23,AC23,$B$1:$AT$1,"&lt;"&amp;28))</f>
        <v>-8</v>
      </c>
      <c r="BW23">
        <f>(RANK(_calc_라운드기준!AD23,_calc_라운드기준!$B23:$AT23,0)+COUNTIFS(_calc_라운드기준!$B23:$AT23,_calc_라운드기준!AD23,$B$1:$AT$1,"&lt;"&amp;29))-(RANK(AD23,$B23:$AT23,0)+COUNTIFS($B23:$AT23,AD23,$B$1:$AT$1,"&lt;"&amp;29))</f>
        <v>3</v>
      </c>
      <c r="BX23">
        <f>(RANK(_calc_라운드기준!AE23,_calc_라운드기준!$B23:$AT23,0)+COUNTIFS(_calc_라운드기준!$B23:$AT23,_calc_라운드기준!AE23,$B$1:$AT$1,"&lt;"&amp;30))-(RANK(AE23,$B23:$AT23,0)+COUNTIFS($B23:$AT23,AE23,$B$1:$AT$1,"&lt;"&amp;30))</f>
        <v>6</v>
      </c>
      <c r="BY23">
        <f>(RANK(_calc_라운드기준!AF23,_calc_라운드기준!$B23:$AT23,0)+COUNTIFS(_calc_라운드기준!$B23:$AT23,_calc_라운드기준!AF23,$B$1:$AT$1,"&lt;"&amp;31))-(RANK(AF23,$B23:$AT23,0)+COUNTIFS($B23:$AT23,AF23,$B$1:$AT$1,"&lt;"&amp;31))</f>
        <v>-3</v>
      </c>
      <c r="BZ23">
        <f>(RANK(_calc_라운드기준!AG23,_calc_라운드기준!$B23:$AT23,0)+COUNTIFS(_calc_라운드기준!$B23:$AT23,_calc_라운드기준!AG23,$B$1:$AT$1,"&lt;"&amp;32))-(RANK(AG23,$B23:$AT23,0)+COUNTIFS($B23:$AT23,AG23,$B$1:$AT$1,"&lt;"&amp;32))</f>
        <v>17</v>
      </c>
      <c r="CA23">
        <f>(RANK(_calc_라운드기준!AH23,_calc_라운드기준!$B23:$AT23,0)+COUNTIFS(_calc_라운드기준!$B23:$AT23,_calc_라운드기준!AH23,$B$1:$AT$1,"&lt;"&amp;33))-(RANK(AH23,$B23:$AT23,0)+COUNTIFS($B23:$AT23,AH23,$B$1:$AT$1,"&lt;"&amp;33))</f>
        <v>23</v>
      </c>
      <c r="CB23">
        <f>(RANK(_calc_라운드기준!AI23,_calc_라운드기준!$B23:$AT23,0)+COUNTIFS(_calc_라운드기준!$B23:$AT23,_calc_라운드기준!AI23,$B$1:$AT$1,"&lt;"&amp;34))-(RANK(AI23,$B23:$AT23,0)+COUNTIFS($B23:$AT23,AI23,$B$1:$AT$1,"&lt;"&amp;34))</f>
        <v>15</v>
      </c>
      <c r="CC23">
        <f>(RANK(_calc_라운드기준!AJ23,_calc_라운드기준!$B23:$AT23,0)+COUNTIFS(_calc_라운드기준!$B23:$AT23,_calc_라운드기준!AJ23,$B$1:$AT$1,"&lt;"&amp;35))-(RANK(AJ23,$B23:$AT23,0)+COUNTIFS($B23:$AT23,AJ23,$B$1:$AT$1,"&lt;"&amp;35))</f>
        <v>13</v>
      </c>
      <c r="CD23">
        <f>(RANK(_calc_라운드기준!AK23,_calc_라운드기준!$B23:$AT23,0)+COUNTIFS(_calc_라운드기준!$B23:$AT23,_calc_라운드기준!AK23,$B$1:$AT$1,"&lt;"&amp;36))-(RANK(AK23,$B23:$AT23,0)+COUNTIFS($B23:$AT23,AK23,$B$1:$AT$1,"&lt;"&amp;36))</f>
        <v>-13</v>
      </c>
      <c r="CE23">
        <f>(RANK(_calc_라운드기준!AL23,_calc_라운드기준!$B23:$AT23,0)+COUNTIFS(_calc_라운드기준!$B23:$AT23,_calc_라운드기준!AL23,$B$1:$AT$1,"&lt;"&amp;37))-(RANK(AL23,$B23:$AT23,0)+COUNTIFS($B23:$AT23,AL23,$B$1:$AT$1,"&lt;"&amp;37))</f>
        <v>0</v>
      </c>
      <c r="CF23">
        <f>(RANK(_calc_라운드기준!AM23,_calc_라운드기준!$B23:$AT23,0)+COUNTIFS(_calc_라운드기준!$B23:$AT23,_calc_라운드기준!AM23,$B$1:$AT$1,"&lt;"&amp;38))-(RANK(AM23,$B23:$AT23,0)+COUNTIFS($B23:$AT23,AM23,$B$1:$AT$1,"&lt;"&amp;38))</f>
        <v>14</v>
      </c>
      <c r="CG23">
        <f>(RANK(_calc_라운드기준!AN23,_calc_라운드기준!$B23:$AT23,0)+COUNTIFS(_calc_라운드기준!$B23:$AT23,_calc_라운드기준!AN23,$B$1:$AT$1,"&lt;"&amp;39))-(RANK(AN23,$B23:$AT23,0)+COUNTIFS($B23:$AT23,AN23,$B$1:$AT$1,"&lt;"&amp;39))</f>
        <v>-7</v>
      </c>
      <c r="CH23">
        <f>(RANK(_calc_라운드기준!AO23,_calc_라운드기준!$B23:$AT23,0)+COUNTIFS(_calc_라운드기준!$B23:$AT23,_calc_라운드기준!AO23,$B$1:$AT$1,"&lt;"&amp;40))-(RANK(AO23,$B23:$AT23,0)+COUNTIFS($B23:$AT23,AO23,$B$1:$AT$1,"&lt;"&amp;40))</f>
        <v>5</v>
      </c>
      <c r="CI23">
        <f>(RANK(_calc_라운드기준!AP23,_calc_라운드기준!$B23:$AT23,0)+COUNTIFS(_calc_라운드기준!$B23:$AT23,_calc_라운드기준!AP23,$B$1:$AT$1,"&lt;"&amp;41))-(RANK(AP23,$B23:$AT23,0)+COUNTIFS($B23:$AT23,AP23,$B$1:$AT$1,"&lt;"&amp;41))</f>
        <v>-17</v>
      </c>
      <c r="CJ23">
        <f>(RANK(_calc_라운드기준!AQ23,_calc_라운드기준!$B23:$AT23,0)+COUNTIFS(_calc_라운드기준!$B23:$AT23,_calc_라운드기준!AQ23,$B$1:$AT$1,"&lt;"&amp;42))-(RANK(AQ23,$B23:$AT23,0)+COUNTIFS($B23:$AT23,AQ23,$B$1:$AT$1,"&lt;"&amp;42))</f>
        <v>0</v>
      </c>
      <c r="CK23">
        <f>(RANK(_calc_라운드기준!AR23,_calc_라운드기준!$B23:$AT23,0)+COUNTIFS(_calc_라운드기준!$B23:$AT23,_calc_라운드기준!AR23,$B$1:$AT$1,"&lt;"&amp;43))-(RANK(AR23,$B23:$AT23,0)+COUNTIFS($B23:$AT23,AR23,$B$1:$AT$1,"&lt;"&amp;43))</f>
        <v>-1</v>
      </c>
      <c r="CL23">
        <f>(RANK(_calc_라운드기준!AS23,_calc_라운드기준!$B23:$AT23,0)+COUNTIFS(_calc_라운드기준!$B23:$AT23,_calc_라운드기준!AS23,$B$1:$AT$1,"&lt;"&amp;44))-(RANK(AS23,$B23:$AT23,0)+COUNTIFS($B23:$AT23,AS23,$B$1:$AT$1,"&lt;"&amp;44))</f>
        <v>9</v>
      </c>
      <c r="CM23">
        <f>(RANK(_calc_라운드기준!AT23,_calc_라운드기준!$B23:$AT23,0)+COUNTIFS(_calc_라운드기준!$B23:$AT23,_calc_라운드기준!AT23,$B$1:$AT$1,"&lt;"&amp;45))-(RANK(AT23,$B23:$AT23,0)+COUNTIFS($B23:$AT23,AT23,$B$1:$AT$1,"&lt;"&amp;45))</f>
        <v>18</v>
      </c>
      <c r="CN23">
        <f t="shared" si="0"/>
        <v>43</v>
      </c>
      <c r="CO23">
        <f t="shared" si="1"/>
        <v>32</v>
      </c>
      <c r="CP23">
        <f t="shared" si="2"/>
        <v>22</v>
      </c>
      <c r="CQ23">
        <f t="shared" si="3"/>
        <v>44</v>
      </c>
      <c r="CR23">
        <f t="shared" si="4"/>
        <v>41</v>
      </c>
      <c r="CS23">
        <f t="shared" si="5"/>
        <v>17</v>
      </c>
      <c r="CT23">
        <f t="shared" si="6"/>
        <v>3</v>
      </c>
      <c r="CU23">
        <f t="shared" si="7"/>
        <v>45</v>
      </c>
      <c r="CV23">
        <f t="shared" si="8"/>
        <v>29</v>
      </c>
      <c r="CW23">
        <f t="shared" si="9"/>
        <v>35</v>
      </c>
      <c r="CX23">
        <f t="shared" si="10"/>
        <v>25</v>
      </c>
      <c r="CY23">
        <f t="shared" si="11"/>
        <v>1</v>
      </c>
      <c r="CZ23">
        <f t="shared" si="12"/>
        <v>8</v>
      </c>
      <c r="DA23">
        <f t="shared" si="13"/>
        <v>9</v>
      </c>
      <c r="DB23">
        <f t="shared" si="14"/>
        <v>38</v>
      </c>
      <c r="DC23">
        <f t="shared" si="15"/>
        <v>27</v>
      </c>
      <c r="DD23">
        <f t="shared" si="16"/>
        <v>40</v>
      </c>
      <c r="DE23">
        <f t="shared" si="17"/>
        <v>21</v>
      </c>
      <c r="DF23">
        <f t="shared" si="18"/>
        <v>15</v>
      </c>
      <c r="DG23">
        <f t="shared" si="19"/>
        <v>16</v>
      </c>
      <c r="DH23">
        <f t="shared" si="20"/>
        <v>4</v>
      </c>
      <c r="DI23">
        <f t="shared" si="21"/>
        <v>7</v>
      </c>
      <c r="DJ23">
        <f t="shared" si="22"/>
        <v>42</v>
      </c>
      <c r="DK23">
        <f t="shared" si="23"/>
        <v>30</v>
      </c>
      <c r="DL23">
        <f t="shared" si="24"/>
        <v>36</v>
      </c>
      <c r="DM23">
        <f t="shared" si="25"/>
        <v>13</v>
      </c>
      <c r="DN23">
        <f t="shared" si="26"/>
        <v>33</v>
      </c>
      <c r="DO23">
        <f t="shared" si="27"/>
        <v>34</v>
      </c>
      <c r="DP23">
        <f t="shared" si="28"/>
        <v>20</v>
      </c>
      <c r="DQ23">
        <f t="shared" si="29"/>
        <v>18</v>
      </c>
      <c r="DR23">
        <f t="shared" si="30"/>
        <v>28</v>
      </c>
      <c r="DS23">
        <f t="shared" si="31"/>
        <v>6</v>
      </c>
      <c r="DT23">
        <f t="shared" si="32"/>
        <v>2</v>
      </c>
      <c r="DU23">
        <f t="shared" si="33"/>
        <v>10</v>
      </c>
      <c r="DV23">
        <f t="shared" si="34"/>
        <v>12</v>
      </c>
      <c r="DW23">
        <f t="shared" si="35"/>
        <v>37</v>
      </c>
      <c r="DX23">
        <f t="shared" si="36"/>
        <v>23</v>
      </c>
      <c r="DY23">
        <f t="shared" si="37"/>
        <v>11</v>
      </c>
      <c r="DZ23">
        <f t="shared" si="38"/>
        <v>31</v>
      </c>
      <c r="EA23">
        <f t="shared" si="39"/>
        <v>19</v>
      </c>
      <c r="EB23">
        <f t="shared" si="40"/>
        <v>39</v>
      </c>
      <c r="EC23">
        <f t="shared" si="41"/>
        <v>24</v>
      </c>
      <c r="ED23">
        <f t="shared" si="42"/>
        <v>26</v>
      </c>
      <c r="EE23">
        <f t="shared" si="43"/>
        <v>14</v>
      </c>
      <c r="EF23">
        <f t="shared" si="44"/>
        <v>5</v>
      </c>
    </row>
    <row r="24" spans="1:136" ht="16.5" customHeight="1">
      <c r="A24">
        <f>_calc_라운드기준!A24</f>
        <v>1222</v>
      </c>
      <c r="B24">
        <f>INDEX(_calc_누적빈도!B:B,$A24)-INDEX(_calc_누적빈도!B:B,$A24-기준200회_후보!$B$1)</f>
        <v>23</v>
      </c>
      <c r="C24">
        <f>INDEX(_calc_누적빈도!C:C,$A24)-INDEX(_calc_누적빈도!C:C,$A24-기준200회_후보!$B$1)</f>
        <v>18</v>
      </c>
      <c r="D24">
        <f>INDEX(_calc_누적빈도!D:D,$A24)-INDEX(_calc_누적빈도!D:D,$A24-기준200회_후보!$B$1)</f>
        <v>35</v>
      </c>
      <c r="E24">
        <f>INDEX(_calc_누적빈도!E:E,$A24)-INDEX(_calc_누적빈도!E:E,$A24-기준200회_후보!$B$1)</f>
        <v>19</v>
      </c>
      <c r="F24">
        <f>INDEX(_calc_누적빈도!F:F,$A24)-INDEX(_calc_누적빈도!F:F,$A24-기준200회_후보!$B$1)</f>
        <v>22</v>
      </c>
      <c r="G24">
        <f>INDEX(_calc_누적빈도!G:G,$A24)-INDEX(_calc_누적빈도!G:G,$A24-기준200회_후보!$B$1)</f>
        <v>38</v>
      </c>
      <c r="H24">
        <f>INDEX(_calc_누적빈도!H:H,$A24)-INDEX(_calc_누적빈도!H:H,$A24-기준200회_후보!$B$1)</f>
        <v>35</v>
      </c>
      <c r="I24">
        <f>INDEX(_calc_누적빈도!I:I,$A24)-INDEX(_calc_누적빈도!I:I,$A24-기준200회_후보!$B$1)</f>
        <v>22</v>
      </c>
      <c r="J24">
        <f>INDEX(_calc_누적빈도!J:J,$A24)-INDEX(_calc_누적빈도!J:J,$A24-기준200회_후보!$B$1)</f>
        <v>24</v>
      </c>
      <c r="K24">
        <f>INDEX(_calc_누적빈도!K:K,$A24)-INDEX(_calc_누적빈도!K:K,$A24-기준200회_후보!$B$1)</f>
        <v>22</v>
      </c>
      <c r="L24">
        <f>INDEX(_calc_누적빈도!L:L,$A24)-INDEX(_calc_누적빈도!L:L,$A24-기준200회_후보!$B$1)</f>
        <v>25</v>
      </c>
      <c r="M24">
        <f>INDEX(_calc_누적빈도!M:M,$A24)-INDEX(_calc_누적빈도!M:M,$A24-기준200회_후보!$B$1)</f>
        <v>30</v>
      </c>
      <c r="N24">
        <f>INDEX(_calc_누적빈도!N:N,$A24)-INDEX(_calc_누적빈도!N:N,$A24-기준200회_후보!$B$1)</f>
        <v>30</v>
      </c>
      <c r="O24">
        <f>INDEX(_calc_누적빈도!O:O,$A24)-INDEX(_calc_누적빈도!O:O,$A24-기준200회_후보!$B$1)</f>
        <v>26</v>
      </c>
      <c r="P24">
        <f>INDEX(_calc_누적빈도!P:P,$A24)-INDEX(_calc_누적빈도!P:P,$A24-기준200회_후보!$B$1)</f>
        <v>27</v>
      </c>
      <c r="Q24">
        <f>INDEX(_calc_누적빈도!Q:Q,$A24)-INDEX(_calc_누적빈도!Q:Q,$A24-기준200회_후보!$B$1)</f>
        <v>33</v>
      </c>
      <c r="R24">
        <f>INDEX(_calc_누적빈도!R:R,$A24)-INDEX(_calc_누적빈도!R:R,$A24-기준200회_후보!$B$1)</f>
        <v>22</v>
      </c>
      <c r="S24">
        <f>INDEX(_calc_누적빈도!S:S,$A24)-INDEX(_calc_누적빈도!S:S,$A24-기준200회_후보!$B$1)</f>
        <v>22</v>
      </c>
      <c r="T24">
        <f>INDEX(_calc_누적빈도!T:T,$A24)-INDEX(_calc_누적빈도!T:T,$A24-기준200회_후보!$B$1)</f>
        <v>32</v>
      </c>
      <c r="U24">
        <f>INDEX(_calc_누적빈도!U:U,$A24)-INDEX(_calc_누적빈도!U:U,$A24-기준200회_후보!$B$1)</f>
        <v>27</v>
      </c>
      <c r="V24">
        <f>INDEX(_calc_누적빈도!V:V,$A24)-INDEX(_calc_누적빈도!V:V,$A24-기준200회_후보!$B$1)</f>
        <v>27</v>
      </c>
      <c r="W24">
        <f>INDEX(_calc_누적빈도!W:W,$A24)-INDEX(_calc_누적빈도!W:W,$A24-기준200회_후보!$B$1)</f>
        <v>26</v>
      </c>
      <c r="X24">
        <f>INDEX(_calc_누적빈도!X:X,$A24)-INDEX(_calc_누적빈도!X:X,$A24-기준200회_후보!$B$1)</f>
        <v>23</v>
      </c>
      <c r="Y24">
        <f>INDEX(_calc_누적빈도!Y:Y,$A24)-INDEX(_calc_누적빈도!Y:Y,$A24-기준200회_후보!$B$1)</f>
        <v>27</v>
      </c>
      <c r="Z24">
        <f>INDEX(_calc_누적빈도!Z:Z,$A24)-INDEX(_calc_누적빈도!Z:Z,$A24-기준200회_후보!$B$1)</f>
        <v>19</v>
      </c>
      <c r="AA24">
        <f>INDEX(_calc_누적빈도!AA:AA,$A24)-INDEX(_calc_누적빈도!AA:AA,$A24-기준200회_후보!$B$1)</f>
        <v>28</v>
      </c>
      <c r="AB24">
        <f>INDEX(_calc_누적빈도!AB:AB,$A24)-INDEX(_calc_누적빈도!AB:AB,$A24-기준200회_후보!$B$1)</f>
        <v>32</v>
      </c>
      <c r="AC24">
        <f>INDEX(_calc_누적빈도!AC:AC,$A24)-INDEX(_calc_누적빈도!AC:AC,$A24-기준200회_후보!$B$1)</f>
        <v>30</v>
      </c>
      <c r="AD24">
        <f>INDEX(_calc_누적빈도!AD:AD,$A24)-INDEX(_calc_누적빈도!AD:AD,$A24-기준200회_후보!$B$1)</f>
        <v>26</v>
      </c>
      <c r="AE24">
        <f>INDEX(_calc_누적빈도!AE:AE,$A24)-INDEX(_calc_누적빈도!AE:AE,$A24-기준200회_후보!$B$1)</f>
        <v>34</v>
      </c>
      <c r="AF24">
        <f>INDEX(_calc_누적빈도!AF:AF,$A24)-INDEX(_calc_누적빈도!AF:AF,$A24-기준200회_후보!$B$1)</f>
        <v>29</v>
      </c>
      <c r="AG24">
        <f>INDEX(_calc_누적빈도!AG:AG,$A24)-INDEX(_calc_누적빈도!AG:AG,$A24-기준200회_후보!$B$1)</f>
        <v>28</v>
      </c>
      <c r="AH24">
        <f>INDEX(_calc_누적빈도!AH:AH,$A24)-INDEX(_calc_누적빈도!AH:AH,$A24-기준200회_후보!$B$1)</f>
        <v>32</v>
      </c>
      <c r="AI24">
        <f>INDEX(_calc_누적빈도!AI:AI,$A24)-INDEX(_calc_누적빈도!AI:AI,$A24-기준200회_후보!$B$1)</f>
        <v>24</v>
      </c>
      <c r="AJ24">
        <f>INDEX(_calc_누적빈도!AJ:AJ,$A24)-INDEX(_calc_누적빈도!AJ:AJ,$A24-기준200회_후보!$B$1)</f>
        <v>34</v>
      </c>
      <c r="AK24">
        <f>INDEX(_calc_누적빈도!AK:AK,$A24)-INDEX(_calc_누적빈도!AK:AK,$A24-기준200회_후보!$B$1)</f>
        <v>27</v>
      </c>
      <c r="AL24">
        <f>INDEX(_calc_누적빈도!AL:AL,$A24)-INDEX(_calc_누적빈도!AL:AL,$A24-기준200회_후보!$B$1)</f>
        <v>28</v>
      </c>
      <c r="AM24">
        <f>INDEX(_calc_누적빈도!AM:AM,$A24)-INDEX(_calc_누적빈도!AM:AM,$A24-기준200회_후보!$B$1)</f>
        <v>34</v>
      </c>
      <c r="AN24">
        <f>INDEX(_calc_누적빈도!AN:AN,$A24)-INDEX(_calc_누적빈도!AN:AN,$A24-기준200회_후보!$B$1)</f>
        <v>20</v>
      </c>
      <c r="AO24">
        <f>INDEX(_calc_누적빈도!AO:AO,$A24)-INDEX(_calc_누적빈도!AO:AO,$A24-기준200회_후보!$B$1)</f>
        <v>29</v>
      </c>
      <c r="AP24">
        <f>INDEX(_calc_누적빈도!AP:AP,$A24)-INDEX(_calc_누적빈도!AP:AP,$A24-기준200회_후보!$B$1)</f>
        <v>20</v>
      </c>
      <c r="AQ24">
        <f>INDEX(_calc_누적빈도!AQ:AQ,$A24)-INDEX(_calc_누적빈도!AQ:AQ,$A24-기준200회_후보!$B$1)</f>
        <v>20</v>
      </c>
      <c r="AR24">
        <f>INDEX(_calc_누적빈도!AR:AR,$A24)-INDEX(_calc_누적빈도!AR:AR,$A24-기준200회_후보!$B$1)</f>
        <v>17</v>
      </c>
      <c r="AS24">
        <f>INDEX(_calc_누적빈도!AS:AS,$A24)-INDEX(_calc_누적빈도!AS:AS,$A24-기준200회_후보!$B$1)</f>
        <v>24</v>
      </c>
      <c r="AT24">
        <f>INDEX(_calc_누적빈도!AT:AT,$A24)-INDEX(_calc_누적빈도!AT:AT,$A24-기준200회_후보!$B$1)</f>
        <v>30</v>
      </c>
      <c r="AU24">
        <f>(RANK(_calc_라운드기준!B24,_calc_라운드기준!$B24:$AT24,0)+COUNTIFS(_calc_라운드기준!$B24:$AT24,_calc_라운드기준!B24,$B$1:$AT$1,"&lt;"&amp;1))-(RANK(B24,$B24:$AT24,0)+COUNTIFS($B24:$AT24,B24,$B$1:$AT$1,"&lt;"&amp;1))</f>
        <v>-26</v>
      </c>
      <c r="AV24">
        <f>(RANK(_calc_라운드기준!C24,_calc_라운드기준!$B24:$AT24,0)+COUNTIFS(_calc_라운드기준!$B24:$AT24,_calc_라운드기준!C24,$B$1:$AT$1,"&lt;"&amp;2))-(RANK(C24,$B24:$AT24,0)+COUNTIFS($B24:$AT24,C24,$B$1:$AT$1,"&lt;"&amp;2))</f>
        <v>-9</v>
      </c>
      <c r="AW24">
        <f>(RANK(_calc_라운드기준!D24,_calc_라운드기준!$B24:$AT24,0)+COUNTIFS(_calc_라운드기준!$B24:$AT24,_calc_라운드기준!D24,$B$1:$AT$1,"&lt;"&amp;3))-(RANK(D24,$B24:$AT24,0)+COUNTIFS($B24:$AT24,D24,$B$1:$AT$1,"&lt;"&amp;3))</f>
        <v>0</v>
      </c>
      <c r="AX24">
        <f>(RANK(_calc_라운드기준!E24,_calc_라운드기준!$B24:$AT24,0)+COUNTIFS(_calc_라운드기준!$B24:$AT24,_calc_라운드기준!E24,$B$1:$AT$1,"&lt;"&amp;4))-(RANK(E24,$B24:$AT24,0)+COUNTIFS($B24:$AT24,E24,$B$1:$AT$1,"&lt;"&amp;4))</f>
        <v>-20</v>
      </c>
      <c r="AY24">
        <f>(RANK(_calc_라운드기준!F24,_calc_라운드기준!$B24:$AT24,0)+COUNTIFS(_calc_라운드기준!$B24:$AT24,_calc_라운드기준!F24,$B$1:$AT$1,"&lt;"&amp;5))-(RANK(F24,$B24:$AT24,0)+COUNTIFS($B24:$AT24,F24,$B$1:$AT$1,"&lt;"&amp;5))</f>
        <v>-19</v>
      </c>
      <c r="AZ24">
        <f>(RANK(_calc_라운드기준!G24,_calc_라운드기준!$B24:$AT24,0)+COUNTIFS(_calc_라운드기준!$B24:$AT24,_calc_라운드기준!G24,$B$1:$AT$1,"&lt;"&amp;6))-(RANK(G24,$B24:$AT24,0)+COUNTIFS($B24:$AT24,G24,$B$1:$AT$1,"&lt;"&amp;6))</f>
        <v>6</v>
      </c>
      <c r="BA24">
        <f>(RANK(_calc_라운드기준!H24,_calc_라운드기준!$B24:$AT24,0)+COUNTIFS(_calc_라운드기준!$B24:$AT24,_calc_라운드기준!H24,$B$1:$AT$1,"&lt;"&amp;7))-(RANK(H24,$B24:$AT24,0)+COUNTIFS($B24:$AT24,H24,$B$1:$AT$1,"&lt;"&amp;7))</f>
        <v>13</v>
      </c>
      <c r="BB24">
        <f>(RANK(_calc_라운드기준!I24,_calc_라운드기준!$B24:$AT24,0)+COUNTIFS(_calc_라운드기준!$B24:$AT24,_calc_라운드기준!I24,$B$1:$AT$1,"&lt;"&amp;8))-(RANK(I24,$B24:$AT24,0)+COUNTIFS($B24:$AT24,I24,$B$1:$AT$1,"&lt;"&amp;8))</f>
        <v>-27</v>
      </c>
      <c r="BC24">
        <f>(RANK(_calc_라운드기준!J24,_calc_라운드기준!$B24:$AT24,0)+COUNTIFS(_calc_라운드기준!$B24:$AT24,_calc_라운드기준!J24,$B$1:$AT$1,"&lt;"&amp;9))-(RANK(J24,$B24:$AT24,0)+COUNTIFS($B24:$AT24,J24,$B$1:$AT$1,"&lt;"&amp;9))</f>
        <v>-12</v>
      </c>
      <c r="BD24">
        <f>(RANK(_calc_라운드기준!K24,_calc_라운드기준!$B24:$AT24,0)+COUNTIFS(_calc_라운드기준!$B24:$AT24,_calc_라운드기준!K24,$B$1:$AT$1,"&lt;"&amp;10))-(RANK(K24,$B24:$AT24,0)+COUNTIFS($B24:$AT24,K24,$B$1:$AT$1,"&lt;"&amp;10))</f>
        <v>-13</v>
      </c>
      <c r="BE24">
        <f>(RANK(_calc_라운드기준!L24,_calc_라운드기준!$B24:$AT24,0)+COUNTIFS(_calc_라운드기준!$B24:$AT24,_calc_라운드기준!L24,$B$1:$AT$1,"&lt;"&amp;11))-(RANK(L24,$B24:$AT24,0)+COUNTIFS($B24:$AT24,L24,$B$1:$AT$1,"&lt;"&amp;11))</f>
        <v>8</v>
      </c>
      <c r="BF24">
        <f>(RANK(_calc_라운드기준!M24,_calc_라운드기준!$B24:$AT24,0)+COUNTIFS(_calc_라운드기준!$B24:$AT24,_calc_라운드기준!M24,$B$1:$AT$1,"&lt;"&amp;12))-(RANK(M24,$B24:$AT24,0)+COUNTIFS($B24:$AT24,M24,$B$1:$AT$1,"&lt;"&amp;12))</f>
        <v>26</v>
      </c>
      <c r="BG24">
        <f>(RANK(_calc_라운드기준!N24,_calc_라운드기준!$B24:$AT24,0)+COUNTIFS(_calc_라운드기준!$B24:$AT24,_calc_라운드기준!N24,$B$1:$AT$1,"&lt;"&amp;13))-(RANK(N24,$B24:$AT24,0)+COUNTIFS($B24:$AT24,N24,$B$1:$AT$1,"&lt;"&amp;13))</f>
        <v>12</v>
      </c>
      <c r="BH24">
        <f>(RANK(_calc_라운드기준!O24,_calc_라운드기준!$B24:$AT24,0)+COUNTIFS(_calc_라운드기준!$B24:$AT24,_calc_라운드기준!O24,$B$1:$AT$1,"&lt;"&amp;14))-(RANK(O24,$B24:$AT24,0)+COUNTIFS($B24:$AT24,O24,$B$1:$AT$1,"&lt;"&amp;14))</f>
        <v>16</v>
      </c>
      <c r="BI24">
        <f>(RANK(_calc_라운드기준!P24,_calc_라운드기준!$B24:$AT24,0)+COUNTIFS(_calc_라운드기준!$B24:$AT24,_calc_라운드기준!P24,$B$1:$AT$1,"&lt;"&amp;15))-(RANK(P24,$B24:$AT24,0)+COUNTIFS($B24:$AT24,P24,$B$1:$AT$1,"&lt;"&amp;15))</f>
        <v>-17</v>
      </c>
      <c r="BJ24">
        <f>(RANK(_calc_라운드기준!Q24,_calc_라운드기준!$B24:$AT24,0)+COUNTIFS(_calc_라운드기준!$B24:$AT24,_calc_라운드기준!Q24,$B$1:$AT$1,"&lt;"&amp;16))-(RANK(Q24,$B24:$AT24,0)+COUNTIFS($B24:$AT24,Q24,$B$1:$AT$1,"&lt;"&amp;16))</f>
        <v>-3</v>
      </c>
      <c r="BK24">
        <f>(RANK(_calc_라운드기준!R24,_calc_라운드기준!$B24:$AT24,0)+COUNTIFS(_calc_라운드기준!$B24:$AT24,_calc_라운드기준!R24,$B$1:$AT$1,"&lt;"&amp;17))-(RANK(R24,$B24:$AT24,0)+COUNTIFS($B24:$AT24,R24,$B$1:$AT$1,"&lt;"&amp;17))</f>
        <v>-12</v>
      </c>
      <c r="BL24">
        <f>(RANK(_calc_라운드기준!S24,_calc_라운드기준!$B24:$AT24,0)+COUNTIFS(_calc_라운드기준!$B24:$AT24,_calc_라운드기준!S24,$B$1:$AT$1,"&lt;"&amp;18))-(RANK(S24,$B24:$AT24,0)+COUNTIFS($B24:$AT24,S24,$B$1:$AT$1,"&lt;"&amp;18))</f>
        <v>0</v>
      </c>
      <c r="BM24">
        <f>(RANK(_calc_라운드기준!T24,_calc_라운드기준!$B24:$AT24,0)+COUNTIFS(_calc_라운드기준!$B24:$AT24,_calc_라운드기준!T24,$B$1:$AT$1,"&lt;"&amp;19))-(RANK(T24,$B24:$AT24,0)+COUNTIFS($B24:$AT24,T24,$B$1:$AT$1,"&lt;"&amp;19))</f>
        <v>10</v>
      </c>
      <c r="BN24">
        <f>(RANK(_calc_라운드기준!U24,_calc_라운드기준!$B24:$AT24,0)+COUNTIFS(_calc_라운드기준!$B24:$AT24,_calc_라운드기준!U24,$B$1:$AT$1,"&lt;"&amp;20))-(RANK(U24,$B24:$AT24,0)+COUNTIFS($B24:$AT24,U24,$B$1:$AT$1,"&lt;"&amp;20))</f>
        <v>5</v>
      </c>
      <c r="BO24">
        <f>(RANK(_calc_라운드기준!V24,_calc_라운드기준!$B24:$AT24,0)+COUNTIFS(_calc_라운드기준!$B24:$AT24,_calc_라운드기준!V24,$B$1:$AT$1,"&lt;"&amp;21))-(RANK(V24,$B24:$AT24,0)+COUNTIFS($B24:$AT24,V24,$B$1:$AT$1,"&lt;"&amp;21))</f>
        <v>20</v>
      </c>
      <c r="BP24">
        <f>(RANK(_calc_라운드기준!W24,_calc_라운드기준!$B24:$AT24,0)+COUNTIFS(_calc_라운드기준!$B24:$AT24,_calc_라운드기준!W24,$B$1:$AT$1,"&lt;"&amp;22))-(RANK(W24,$B24:$AT24,0)+COUNTIFS($B24:$AT24,W24,$B$1:$AT$1,"&lt;"&amp;22))</f>
        <v>17</v>
      </c>
      <c r="BQ24">
        <f>(RANK(_calc_라운드기준!X24,_calc_라운드기준!$B24:$AT24,0)+COUNTIFS(_calc_라운드기준!$B24:$AT24,_calc_라운드기준!X24,$B$1:$AT$1,"&lt;"&amp;23))-(RANK(X24,$B24:$AT24,0)+COUNTIFS($B24:$AT24,X24,$B$1:$AT$1,"&lt;"&amp;23))</f>
        <v>-24</v>
      </c>
      <c r="BR24">
        <f>(RANK(_calc_라운드기준!Y24,_calc_라운드기준!$B24:$AT24,0)+COUNTIFS(_calc_라운드기준!$B24:$AT24,_calc_라운드기준!Y24,$B$1:$AT$1,"&lt;"&amp;24))-(RANK(Y24,$B24:$AT24,0)+COUNTIFS($B24:$AT24,Y24,$B$1:$AT$1,"&lt;"&amp;24))</f>
        <v>-13</v>
      </c>
      <c r="BS24">
        <f>(RANK(_calc_라운드기준!Z24,_calc_라운드기준!$B24:$AT24,0)+COUNTIFS(_calc_라운드기준!$B24:$AT24,_calc_라운드기준!Z24,$B$1:$AT$1,"&lt;"&amp;25))-(RANK(Z24,$B24:$AT24,0)+COUNTIFS($B24:$AT24,Z24,$B$1:$AT$1,"&lt;"&amp;25))</f>
        <v>-16</v>
      </c>
      <c r="BT24">
        <f>(RANK(_calc_라운드기준!AA24,_calc_라운드기준!$B24:$AT24,0)+COUNTIFS(_calc_라운드기준!$B24:$AT24,_calc_라운드기준!AA24,$B$1:$AT$1,"&lt;"&amp;26))-(RANK(AA24,$B24:$AT24,0)+COUNTIFS($B24:$AT24,AA24,$B$1:$AT$1,"&lt;"&amp;26))</f>
        <v>11</v>
      </c>
      <c r="BU24">
        <f>(RANK(_calc_라운드기준!AB24,_calc_라운드기준!$B24:$AT24,0)+COUNTIFS(_calc_라운드기준!$B24:$AT24,_calc_라운드기준!AB24,$B$1:$AT$1,"&lt;"&amp;27))-(RANK(AB24,$B24:$AT24,0)+COUNTIFS($B24:$AT24,AB24,$B$1:$AT$1,"&lt;"&amp;27))</f>
        <v>-8</v>
      </c>
      <c r="BV24">
        <f>(RANK(_calc_라운드기준!AC24,_calc_라운드기준!$B24:$AT24,0)+COUNTIFS(_calc_라운드기준!$B24:$AT24,_calc_라운드기준!AC24,$B$1:$AT$1,"&lt;"&amp;28))-(RANK(AC24,$B24:$AT24,0)+COUNTIFS($B24:$AT24,AC24,$B$1:$AT$1,"&lt;"&amp;28))</f>
        <v>-8</v>
      </c>
      <c r="BW24">
        <f>(RANK(_calc_라운드기준!AD24,_calc_라운드기준!$B24:$AT24,0)+COUNTIFS(_calc_라운드기준!$B24:$AT24,_calc_라운드기준!AD24,$B$1:$AT$1,"&lt;"&amp;29))-(RANK(AD24,$B24:$AT24,0)+COUNTIFS($B24:$AT24,AD24,$B$1:$AT$1,"&lt;"&amp;29))</f>
        <v>2</v>
      </c>
      <c r="BX24">
        <f>(RANK(_calc_라운드기준!AE24,_calc_라운드기준!$B24:$AT24,0)+COUNTIFS(_calc_라운드기준!$B24:$AT24,_calc_라운드기준!AE24,$B$1:$AT$1,"&lt;"&amp;30))-(RANK(AE24,$B24:$AT24,0)+COUNTIFS($B24:$AT24,AE24,$B$1:$AT$1,"&lt;"&amp;30))</f>
        <v>7</v>
      </c>
      <c r="BY24">
        <f>(RANK(_calc_라운드기준!AF24,_calc_라운드기준!$B24:$AT24,0)+COUNTIFS(_calc_라운드기준!$B24:$AT24,_calc_라운드기준!AF24,$B$1:$AT$1,"&lt;"&amp;31))-(RANK(AF24,$B24:$AT24,0)+COUNTIFS($B24:$AT24,AF24,$B$1:$AT$1,"&lt;"&amp;31))</f>
        <v>-3</v>
      </c>
      <c r="BZ24">
        <f>(RANK(_calc_라운드기준!AG24,_calc_라운드기준!$B24:$AT24,0)+COUNTIFS(_calc_라운드기준!$B24:$AT24,_calc_라운드기준!AG24,$B$1:$AT$1,"&lt;"&amp;32))-(RANK(AG24,$B24:$AT24,0)+COUNTIFS($B24:$AT24,AG24,$B$1:$AT$1,"&lt;"&amp;32))</f>
        <v>21</v>
      </c>
      <c r="CA24">
        <f>(RANK(_calc_라운드기준!AH24,_calc_라운드기준!$B24:$AT24,0)+COUNTIFS(_calc_라운드기준!$B24:$AT24,_calc_라운드기준!AH24,$B$1:$AT$1,"&lt;"&amp;33))-(RANK(AH24,$B24:$AT24,0)+COUNTIFS($B24:$AT24,AH24,$B$1:$AT$1,"&lt;"&amp;33))</f>
        <v>20</v>
      </c>
      <c r="CB24">
        <f>(RANK(_calc_라운드기준!AI24,_calc_라운드기준!$B24:$AT24,0)+COUNTIFS(_calc_라운드기준!$B24:$AT24,_calc_라운드기준!AI24,$B$1:$AT$1,"&lt;"&amp;34))-(RANK(AI24,$B24:$AT24,0)+COUNTIFS($B24:$AT24,AI24,$B$1:$AT$1,"&lt;"&amp;34))</f>
        <v>15</v>
      </c>
      <c r="CC24">
        <f>(RANK(_calc_라운드기준!AJ24,_calc_라운드기준!$B24:$AT24,0)+COUNTIFS(_calc_라운드기준!$B24:$AT24,_calc_라운드기준!AJ24,$B$1:$AT$1,"&lt;"&amp;35))-(RANK(AJ24,$B24:$AT24,0)+COUNTIFS($B24:$AT24,AJ24,$B$1:$AT$1,"&lt;"&amp;35))</f>
        <v>14</v>
      </c>
      <c r="CD24">
        <f>(RANK(_calc_라운드기준!AK24,_calc_라운드기준!$B24:$AT24,0)+COUNTIFS(_calc_라운드기준!$B24:$AT24,_calc_라운드기준!AK24,$B$1:$AT$1,"&lt;"&amp;36))-(RANK(AK24,$B24:$AT24,0)+COUNTIFS($B24:$AT24,AK24,$B$1:$AT$1,"&lt;"&amp;36))</f>
        <v>-11</v>
      </c>
      <c r="CE24">
        <f>(RANK(_calc_라운드기준!AL24,_calc_라운드기준!$B24:$AT24,0)+COUNTIFS(_calc_라운드기준!$B24:$AT24,_calc_라운드기준!AL24,$B$1:$AT$1,"&lt;"&amp;37))-(RANK(AL24,$B24:$AT24,0)+COUNTIFS($B24:$AT24,AL24,$B$1:$AT$1,"&lt;"&amp;37))</f>
        <v>1</v>
      </c>
      <c r="CF24">
        <f>(RANK(_calc_라운드기준!AM24,_calc_라운드기준!$B24:$AT24,0)+COUNTIFS(_calc_라운드기준!$B24:$AT24,_calc_라운드기준!AM24,$B$1:$AT$1,"&lt;"&amp;38))-(RANK(AM24,$B24:$AT24,0)+COUNTIFS($B24:$AT24,AM24,$B$1:$AT$1,"&lt;"&amp;38))</f>
        <v>15</v>
      </c>
      <c r="CG24">
        <f>(RANK(_calc_라운드기준!AN24,_calc_라운드기준!$B24:$AT24,0)+COUNTIFS(_calc_라운드기준!$B24:$AT24,_calc_라운드기준!AN24,$B$1:$AT$1,"&lt;"&amp;39))-(RANK(AN24,$B24:$AT24,0)+COUNTIFS($B24:$AT24,AN24,$B$1:$AT$1,"&lt;"&amp;39))</f>
        <v>-8</v>
      </c>
      <c r="CH24">
        <f>(RANK(_calc_라운드기준!AO24,_calc_라운드기준!$B24:$AT24,0)+COUNTIFS(_calc_라운드기준!$B24:$AT24,_calc_라운드기준!AO24,$B$1:$AT$1,"&lt;"&amp;40))-(RANK(AO24,$B24:$AT24,0)+COUNTIFS($B24:$AT24,AO24,$B$1:$AT$1,"&lt;"&amp;40))</f>
        <v>-2</v>
      </c>
      <c r="CI24">
        <f>(RANK(_calc_라운드기준!AP24,_calc_라운드기준!$B24:$AT24,0)+COUNTIFS(_calc_라운드기준!$B24:$AT24,_calc_라운드기준!AP24,$B$1:$AT$1,"&lt;"&amp;41))-(RANK(AP24,$B24:$AT24,0)+COUNTIFS($B24:$AT24,AP24,$B$1:$AT$1,"&lt;"&amp;41))</f>
        <v>-8</v>
      </c>
      <c r="CJ24">
        <f>(RANK(_calc_라운드기준!AQ24,_calc_라운드기준!$B24:$AT24,0)+COUNTIFS(_calc_라운드기준!$B24:$AT24,_calc_라운드기준!AQ24,$B$1:$AT$1,"&lt;"&amp;42))-(RANK(AQ24,$B24:$AT24,0)+COUNTIFS($B24:$AT24,AQ24,$B$1:$AT$1,"&lt;"&amp;42))</f>
        <v>-1</v>
      </c>
      <c r="CK24">
        <f>(RANK(_calc_라운드기준!AR24,_calc_라운드기준!$B24:$AT24,0)+COUNTIFS(_calc_라운드기준!$B24:$AT24,_calc_라운드기준!AR24,$B$1:$AT$1,"&lt;"&amp;43))-(RANK(AR24,$B24:$AT24,0)+COUNTIFS($B24:$AT24,AR24,$B$1:$AT$1,"&lt;"&amp;43))</f>
        <v>-1</v>
      </c>
      <c r="CL24">
        <f>(RANK(_calc_라운드기준!AS24,_calc_라운드기준!$B24:$AT24,0)+COUNTIFS(_calc_라운드기준!$B24:$AT24,_calc_라운드기준!AS24,$B$1:$AT$1,"&lt;"&amp;44))-(RANK(AS24,$B24:$AT24,0)+COUNTIFS($B24:$AT24,AS24,$B$1:$AT$1,"&lt;"&amp;44))</f>
        <v>2</v>
      </c>
      <c r="CM24">
        <f>(RANK(_calc_라운드기준!AT24,_calc_라운드기준!$B24:$AT24,0)+COUNTIFS(_calc_라운드기준!$B24:$AT24,_calc_라운드기준!AT24,$B$1:$AT$1,"&lt;"&amp;45))-(RANK(AT24,$B24:$AT24,0)+COUNTIFS($B24:$AT24,AT24,$B$1:$AT$1,"&lt;"&amp;45))</f>
        <v>20</v>
      </c>
      <c r="CN24">
        <f t="shared" si="0"/>
        <v>44</v>
      </c>
      <c r="CO24">
        <f t="shared" si="1"/>
        <v>33</v>
      </c>
      <c r="CP24">
        <f t="shared" si="2"/>
        <v>22</v>
      </c>
      <c r="CQ24">
        <f t="shared" si="3"/>
        <v>42</v>
      </c>
      <c r="CR24">
        <f t="shared" si="4"/>
        <v>41</v>
      </c>
      <c r="CS24">
        <f t="shared" si="5"/>
        <v>17</v>
      </c>
      <c r="CT24">
        <f t="shared" si="6"/>
        <v>11</v>
      </c>
      <c r="CU24">
        <f t="shared" si="7"/>
        <v>45</v>
      </c>
      <c r="CV24">
        <f t="shared" si="8"/>
        <v>35</v>
      </c>
      <c r="CW24">
        <f t="shared" si="9"/>
        <v>37</v>
      </c>
      <c r="CX24">
        <f t="shared" si="10"/>
        <v>15</v>
      </c>
      <c r="CY24">
        <f t="shared" si="11"/>
        <v>1</v>
      </c>
      <c r="CZ24">
        <f t="shared" si="12"/>
        <v>12</v>
      </c>
      <c r="DA24">
        <f t="shared" si="13"/>
        <v>7</v>
      </c>
      <c r="DB24">
        <f t="shared" si="14"/>
        <v>40</v>
      </c>
      <c r="DC24">
        <f t="shared" si="15"/>
        <v>27</v>
      </c>
      <c r="DD24">
        <f t="shared" si="16"/>
        <v>36</v>
      </c>
      <c r="DE24">
        <f t="shared" si="17"/>
        <v>23</v>
      </c>
      <c r="DF24">
        <f t="shared" si="18"/>
        <v>14</v>
      </c>
      <c r="DG24">
        <f t="shared" si="19"/>
        <v>18</v>
      </c>
      <c r="DH24">
        <f t="shared" si="20"/>
        <v>3</v>
      </c>
      <c r="DI24">
        <f t="shared" si="21"/>
        <v>6</v>
      </c>
      <c r="DJ24">
        <f t="shared" si="22"/>
        <v>43</v>
      </c>
      <c r="DK24">
        <f t="shared" si="23"/>
        <v>38</v>
      </c>
      <c r="DL24">
        <f t="shared" si="24"/>
        <v>39</v>
      </c>
      <c r="DM24">
        <f t="shared" si="25"/>
        <v>13</v>
      </c>
      <c r="DN24">
        <f t="shared" si="26"/>
        <v>29</v>
      </c>
      <c r="DO24">
        <f t="shared" si="27"/>
        <v>30</v>
      </c>
      <c r="DP24">
        <f t="shared" si="28"/>
        <v>19</v>
      </c>
      <c r="DQ24">
        <f t="shared" si="29"/>
        <v>16</v>
      </c>
      <c r="DR24">
        <f t="shared" si="30"/>
        <v>28</v>
      </c>
      <c r="DS24">
        <f t="shared" si="31"/>
        <v>2</v>
      </c>
      <c r="DT24">
        <f t="shared" si="32"/>
        <v>4</v>
      </c>
      <c r="DU24">
        <f t="shared" si="33"/>
        <v>8</v>
      </c>
      <c r="DV24">
        <f t="shared" si="34"/>
        <v>10</v>
      </c>
      <c r="DW24">
        <f t="shared" si="35"/>
        <v>34</v>
      </c>
      <c r="DX24">
        <f t="shared" si="36"/>
        <v>21</v>
      </c>
      <c r="DY24">
        <f t="shared" si="37"/>
        <v>9</v>
      </c>
      <c r="DZ24">
        <f t="shared" si="38"/>
        <v>31</v>
      </c>
      <c r="EA24">
        <f t="shared" si="39"/>
        <v>26</v>
      </c>
      <c r="EB24">
        <f t="shared" si="40"/>
        <v>32</v>
      </c>
      <c r="EC24">
        <f t="shared" si="41"/>
        <v>24</v>
      </c>
      <c r="ED24">
        <f t="shared" si="42"/>
        <v>25</v>
      </c>
      <c r="EE24">
        <f t="shared" si="43"/>
        <v>20</v>
      </c>
      <c r="EF24">
        <f t="shared" si="44"/>
        <v>5</v>
      </c>
    </row>
    <row r="25" spans="1:136" ht="16.5" customHeight="1">
      <c r="A25">
        <f>_calc_라운드기준!A25</f>
        <v>1221</v>
      </c>
      <c r="B25">
        <f>INDEX(_calc_누적빈도!B:B,$A25)-INDEX(_calc_누적빈도!B:B,$A25-기준200회_후보!$B$1)</f>
        <v>23</v>
      </c>
      <c r="C25">
        <f>INDEX(_calc_누적빈도!C:C,$A25)-INDEX(_calc_누적빈도!C:C,$A25-기준200회_후보!$B$1)</f>
        <v>18</v>
      </c>
      <c r="D25">
        <f>INDEX(_calc_누적빈도!D:D,$A25)-INDEX(_calc_누적빈도!D:D,$A25-기준200회_후보!$B$1)</f>
        <v>35</v>
      </c>
      <c r="E25">
        <f>INDEX(_calc_누적빈도!E:E,$A25)-INDEX(_calc_누적빈도!E:E,$A25-기준200회_후보!$B$1)</f>
        <v>19</v>
      </c>
      <c r="F25">
        <f>INDEX(_calc_누적빈도!F:F,$A25)-INDEX(_calc_누적빈도!F:F,$A25-기준200회_후보!$B$1)</f>
        <v>22</v>
      </c>
      <c r="G25">
        <f>INDEX(_calc_누적빈도!G:G,$A25)-INDEX(_calc_누적빈도!G:G,$A25-기준200회_후보!$B$1)</f>
        <v>37</v>
      </c>
      <c r="H25">
        <f>INDEX(_calc_누적빈도!H:H,$A25)-INDEX(_calc_누적빈도!H:H,$A25-기준200회_후보!$B$1)</f>
        <v>35</v>
      </c>
      <c r="I25">
        <f>INDEX(_calc_누적빈도!I:I,$A25)-INDEX(_calc_누적빈도!I:I,$A25-기준200회_후보!$B$1)</f>
        <v>22</v>
      </c>
      <c r="J25">
        <f>INDEX(_calc_누적빈도!J:J,$A25)-INDEX(_calc_누적빈도!J:J,$A25-기준200회_후보!$B$1)</f>
        <v>24</v>
      </c>
      <c r="K25">
        <f>INDEX(_calc_누적빈도!K:K,$A25)-INDEX(_calc_누적빈도!K:K,$A25-기준200회_후보!$B$1)</f>
        <v>22</v>
      </c>
      <c r="L25">
        <f>INDEX(_calc_누적빈도!L:L,$A25)-INDEX(_calc_누적빈도!L:L,$A25-기준200회_후보!$B$1)</f>
        <v>25</v>
      </c>
      <c r="M25">
        <f>INDEX(_calc_누적빈도!M:M,$A25)-INDEX(_calc_누적빈도!M:M,$A25-기준200회_후보!$B$1)</f>
        <v>31</v>
      </c>
      <c r="N25">
        <f>INDEX(_calc_누적빈도!N:N,$A25)-INDEX(_calc_누적빈도!N:N,$A25-기준200회_후보!$B$1)</f>
        <v>29</v>
      </c>
      <c r="O25">
        <f>INDEX(_calc_누적빈도!O:O,$A25)-INDEX(_calc_누적빈도!O:O,$A25-기준200회_후보!$B$1)</f>
        <v>26</v>
      </c>
      <c r="P25">
        <f>INDEX(_calc_누적빈도!P:P,$A25)-INDEX(_calc_누적빈도!P:P,$A25-기준200회_후보!$B$1)</f>
        <v>28</v>
      </c>
      <c r="Q25">
        <f>INDEX(_calc_누적빈도!Q:Q,$A25)-INDEX(_calc_누적빈도!Q:Q,$A25-기준200회_후보!$B$1)</f>
        <v>33</v>
      </c>
      <c r="R25">
        <f>INDEX(_calc_누적빈도!R:R,$A25)-INDEX(_calc_누적빈도!R:R,$A25-기준200회_후보!$B$1)</f>
        <v>23</v>
      </c>
      <c r="S25">
        <f>INDEX(_calc_누적빈도!S:S,$A25)-INDEX(_calc_누적빈도!S:S,$A25-기준200회_후보!$B$1)</f>
        <v>21</v>
      </c>
      <c r="T25">
        <f>INDEX(_calc_누적빈도!T:T,$A25)-INDEX(_calc_누적빈도!T:T,$A25-기준200회_후보!$B$1)</f>
        <v>32</v>
      </c>
      <c r="U25">
        <f>INDEX(_calc_누적빈도!U:U,$A25)-INDEX(_calc_누적빈도!U:U,$A25-기준200회_후보!$B$1)</f>
        <v>27</v>
      </c>
      <c r="V25">
        <f>INDEX(_calc_누적빈도!V:V,$A25)-INDEX(_calc_누적빈도!V:V,$A25-기준200회_후보!$B$1)</f>
        <v>27</v>
      </c>
      <c r="W25">
        <f>INDEX(_calc_누적빈도!W:W,$A25)-INDEX(_calc_누적빈도!W:W,$A25-기준200회_후보!$B$1)</f>
        <v>26</v>
      </c>
      <c r="X25">
        <f>INDEX(_calc_누적빈도!X:X,$A25)-INDEX(_calc_누적빈도!X:X,$A25-기준200회_후보!$B$1)</f>
        <v>23</v>
      </c>
      <c r="Y25">
        <f>INDEX(_calc_누적빈도!Y:Y,$A25)-INDEX(_calc_누적빈도!Y:Y,$A25-기준200회_후보!$B$1)</f>
        <v>28</v>
      </c>
      <c r="Z25">
        <f>INDEX(_calc_누적빈도!Z:Z,$A25)-INDEX(_calc_누적빈도!Z:Z,$A25-기준200회_후보!$B$1)</f>
        <v>19</v>
      </c>
      <c r="AA25">
        <f>INDEX(_calc_누적빈도!AA:AA,$A25)-INDEX(_calc_누적빈도!AA:AA,$A25-기준200회_후보!$B$1)</f>
        <v>28</v>
      </c>
      <c r="AB25">
        <f>INDEX(_calc_누적빈도!AB:AB,$A25)-INDEX(_calc_누적빈도!AB:AB,$A25-기준200회_후보!$B$1)</f>
        <v>32</v>
      </c>
      <c r="AC25">
        <f>INDEX(_calc_누적빈도!AC:AC,$A25)-INDEX(_calc_누적빈도!AC:AC,$A25-기준200회_후보!$B$1)</f>
        <v>29</v>
      </c>
      <c r="AD25">
        <f>INDEX(_calc_누적빈도!AD:AD,$A25)-INDEX(_calc_누적빈도!AD:AD,$A25-기준200회_후보!$B$1)</f>
        <v>27</v>
      </c>
      <c r="AE25">
        <f>INDEX(_calc_누적빈도!AE:AE,$A25)-INDEX(_calc_누적빈도!AE:AE,$A25-기준200회_후보!$B$1)</f>
        <v>33</v>
      </c>
      <c r="AF25">
        <f>INDEX(_calc_누적빈도!AF:AF,$A25)-INDEX(_calc_누적빈도!AF:AF,$A25-기준200회_후보!$B$1)</f>
        <v>29</v>
      </c>
      <c r="AG25">
        <f>INDEX(_calc_누적빈도!AG:AG,$A25)-INDEX(_calc_누적빈도!AG:AG,$A25-기준200회_후보!$B$1)</f>
        <v>28</v>
      </c>
      <c r="AH25">
        <f>INDEX(_calc_누적빈도!AH:AH,$A25)-INDEX(_calc_누적빈도!AH:AH,$A25-기준200회_후보!$B$1)</f>
        <v>32</v>
      </c>
      <c r="AI25">
        <f>INDEX(_calc_누적빈도!AI:AI,$A25)-INDEX(_calc_누적빈도!AI:AI,$A25-기준200회_후보!$B$1)</f>
        <v>24</v>
      </c>
      <c r="AJ25">
        <f>INDEX(_calc_누적빈도!AJ:AJ,$A25)-INDEX(_calc_누적빈도!AJ:AJ,$A25-기준200회_후보!$B$1)</f>
        <v>34</v>
      </c>
      <c r="AK25">
        <f>INDEX(_calc_누적빈도!AK:AK,$A25)-INDEX(_calc_누적빈도!AK:AK,$A25-기준200회_후보!$B$1)</f>
        <v>26</v>
      </c>
      <c r="AL25">
        <f>INDEX(_calc_누적빈도!AL:AL,$A25)-INDEX(_calc_누적빈도!AL:AL,$A25-기준200회_후보!$B$1)</f>
        <v>28</v>
      </c>
      <c r="AM25">
        <f>INDEX(_calc_누적빈도!AM:AM,$A25)-INDEX(_calc_누적빈도!AM:AM,$A25-기준200회_후보!$B$1)</f>
        <v>34</v>
      </c>
      <c r="AN25">
        <f>INDEX(_calc_누적빈도!AN:AN,$A25)-INDEX(_calc_누적빈도!AN:AN,$A25-기준200회_후보!$B$1)</f>
        <v>20</v>
      </c>
      <c r="AO25">
        <f>INDEX(_calc_누적빈도!AO:AO,$A25)-INDEX(_calc_누적빈도!AO:AO,$A25-기준200회_후보!$B$1)</f>
        <v>29</v>
      </c>
      <c r="AP25">
        <f>INDEX(_calc_누적빈도!AP:AP,$A25)-INDEX(_calc_누적빈도!AP:AP,$A25-기준200회_후보!$B$1)</f>
        <v>20</v>
      </c>
      <c r="AQ25">
        <f>INDEX(_calc_누적빈도!AQ:AQ,$A25)-INDEX(_calc_누적빈도!AQ:AQ,$A25-기준200회_후보!$B$1)</f>
        <v>20</v>
      </c>
      <c r="AR25">
        <f>INDEX(_calc_누적빈도!AR:AR,$A25)-INDEX(_calc_누적빈도!AR:AR,$A25-기준200회_후보!$B$1)</f>
        <v>17</v>
      </c>
      <c r="AS25">
        <f>INDEX(_calc_누적빈도!AS:AS,$A25)-INDEX(_calc_누적빈도!AS:AS,$A25-기준200회_후보!$B$1)</f>
        <v>24</v>
      </c>
      <c r="AT25">
        <f>INDEX(_calc_누적빈도!AT:AT,$A25)-INDEX(_calc_누적빈도!AT:AT,$A25-기준200회_후보!$B$1)</f>
        <v>31</v>
      </c>
      <c r="AU25">
        <f>(RANK(_calc_라운드기준!B25,_calc_라운드기준!$B25:$AT25,0)+COUNTIFS(_calc_라운드기준!$B25:$AT25,_calc_라운드기준!B25,$B$1:$AT$1,"&lt;"&amp;1))-(RANK(B25,$B25:$AT25,0)+COUNTIFS($B25:$AT25,B25,$B$1:$AT$1,"&lt;"&amp;1))</f>
        <v>-27</v>
      </c>
      <c r="AV25">
        <f>(RANK(_calc_라운드기준!C25,_calc_라운드기준!$B25:$AT25,0)+COUNTIFS(_calc_라운드기준!$B25:$AT25,_calc_라운드기준!C25,$B$1:$AT$1,"&lt;"&amp;2))-(RANK(C25,$B25:$AT25,0)+COUNTIFS($B25:$AT25,C25,$B$1:$AT$1,"&lt;"&amp;2))</f>
        <v>-8</v>
      </c>
      <c r="AW25">
        <f>(RANK(_calc_라운드기준!D25,_calc_라운드기준!$B25:$AT25,0)+COUNTIFS(_calc_라운드기준!$B25:$AT25,_calc_라운드기준!D25,$B$1:$AT$1,"&lt;"&amp;3))-(RANK(D25,$B25:$AT25,0)+COUNTIFS($B25:$AT25,D25,$B$1:$AT$1,"&lt;"&amp;3))</f>
        <v>0</v>
      </c>
      <c r="AX25">
        <f>(RANK(_calc_라운드기준!E25,_calc_라운드기준!$B25:$AT25,0)+COUNTIFS(_calc_라운드기준!$B25:$AT25,_calc_라운드기준!E25,$B$1:$AT$1,"&lt;"&amp;4))-(RANK(E25,$B25:$AT25,0)+COUNTIFS($B25:$AT25,E25,$B$1:$AT$1,"&lt;"&amp;4))</f>
        <v>-19</v>
      </c>
      <c r="AY25">
        <f>(RANK(_calc_라운드기준!F25,_calc_라운드기준!$B25:$AT25,0)+COUNTIFS(_calc_라운드기준!$B25:$AT25,_calc_라운드기준!F25,$B$1:$AT$1,"&lt;"&amp;5))-(RANK(F25,$B25:$AT25,0)+COUNTIFS($B25:$AT25,F25,$B$1:$AT$1,"&lt;"&amp;5))</f>
        <v>-21</v>
      </c>
      <c r="AZ25">
        <f>(RANK(_calc_라운드기준!G25,_calc_라운드기준!$B25:$AT25,0)+COUNTIFS(_calc_라운드기준!$B25:$AT25,_calc_라운드기준!G25,$B$1:$AT$1,"&lt;"&amp;6))-(RANK(G25,$B25:$AT25,0)+COUNTIFS($B25:$AT25,G25,$B$1:$AT$1,"&lt;"&amp;6))</f>
        <v>6</v>
      </c>
      <c r="BA25">
        <f>(RANK(_calc_라운드기준!H25,_calc_라운드기준!$B25:$AT25,0)+COUNTIFS(_calc_라운드기준!$B25:$AT25,_calc_라운드기준!H25,$B$1:$AT$1,"&lt;"&amp;7))-(RANK(H25,$B25:$AT25,0)+COUNTIFS($B25:$AT25,H25,$B$1:$AT$1,"&lt;"&amp;7))</f>
        <v>5</v>
      </c>
      <c r="BB25">
        <f>(RANK(_calc_라운드기준!I25,_calc_라운드기준!$B25:$AT25,0)+COUNTIFS(_calc_라운드기준!$B25:$AT25,_calc_라운드기준!I25,$B$1:$AT$1,"&lt;"&amp;8))-(RANK(I25,$B25:$AT25,0)+COUNTIFS($B25:$AT25,I25,$B$1:$AT$1,"&lt;"&amp;8))</f>
        <v>-27</v>
      </c>
      <c r="BC25">
        <f>(RANK(_calc_라운드기준!J25,_calc_라운드기준!$B25:$AT25,0)+COUNTIFS(_calc_라운드기준!$B25:$AT25,_calc_라운드기준!J25,$B$1:$AT$1,"&lt;"&amp;9))-(RANK(J25,$B25:$AT25,0)+COUNTIFS($B25:$AT25,J25,$B$1:$AT$1,"&lt;"&amp;9))</f>
        <v>-14</v>
      </c>
      <c r="BD25">
        <f>(RANK(_calc_라운드기준!K25,_calc_라운드기준!$B25:$AT25,0)+COUNTIFS(_calc_라운드기준!$B25:$AT25,_calc_라운드기준!K25,$B$1:$AT$1,"&lt;"&amp;10))-(RANK(K25,$B25:$AT25,0)+COUNTIFS($B25:$AT25,K25,$B$1:$AT$1,"&lt;"&amp;10))</f>
        <v>-13</v>
      </c>
      <c r="BE25">
        <f>(RANK(_calc_라운드기준!L25,_calc_라운드기준!$B25:$AT25,0)+COUNTIFS(_calc_라운드기준!$B25:$AT25,_calc_라운드기준!L25,$B$1:$AT$1,"&lt;"&amp;11))-(RANK(L25,$B25:$AT25,0)+COUNTIFS($B25:$AT25,L25,$B$1:$AT$1,"&lt;"&amp;11))</f>
        <v>-3</v>
      </c>
      <c r="BF25">
        <f>(RANK(_calc_라운드기준!M25,_calc_라운드기준!$B25:$AT25,0)+COUNTIFS(_calc_라운드기준!$B25:$AT25,_calc_라운드기준!M25,$B$1:$AT$1,"&lt;"&amp;12))-(RANK(M25,$B25:$AT25,0)+COUNTIFS($B25:$AT25,M25,$B$1:$AT$1,"&lt;"&amp;12))</f>
        <v>15</v>
      </c>
      <c r="BG25">
        <f>(RANK(_calc_라운드기준!N25,_calc_라운드기준!$B25:$AT25,0)+COUNTIFS(_calc_라운드기준!$B25:$AT25,_calc_라운드기준!N25,$B$1:$AT$1,"&lt;"&amp;13))-(RANK(N25,$B25:$AT25,0)+COUNTIFS($B25:$AT25,N25,$B$1:$AT$1,"&lt;"&amp;13))</f>
        <v>24</v>
      </c>
      <c r="BH25">
        <f>(RANK(_calc_라운드기준!O25,_calc_라운드기준!$B25:$AT25,0)+COUNTIFS(_calc_라운드기준!$B25:$AT25,_calc_라운드기준!O25,$B$1:$AT$1,"&lt;"&amp;14))-(RANK(O25,$B25:$AT25,0)+COUNTIFS($B25:$AT25,O25,$B$1:$AT$1,"&lt;"&amp;14))</f>
        <v>15</v>
      </c>
      <c r="BI25">
        <f>(RANK(_calc_라운드기준!P25,_calc_라운드기준!$B25:$AT25,0)+COUNTIFS(_calc_라운드기준!$B25:$AT25,_calc_라운드기준!P25,$B$1:$AT$1,"&lt;"&amp;15))-(RANK(P25,$B25:$AT25,0)+COUNTIFS($B25:$AT25,P25,$B$1:$AT$1,"&lt;"&amp;15))</f>
        <v>-14</v>
      </c>
      <c r="BJ25">
        <f>(RANK(_calc_라운드기준!Q25,_calc_라운드기준!$B25:$AT25,0)+COUNTIFS(_calc_라운드기준!$B25:$AT25,_calc_라운드기준!Q25,$B$1:$AT$1,"&lt;"&amp;16))-(RANK(Q25,$B25:$AT25,0)+COUNTIFS($B25:$AT25,Q25,$B$1:$AT$1,"&lt;"&amp;16))</f>
        <v>-2</v>
      </c>
      <c r="BK25">
        <f>(RANK(_calc_라운드기준!R25,_calc_라운드기준!$B25:$AT25,0)+COUNTIFS(_calc_라운드기준!$B25:$AT25,_calc_라운드기준!R25,$B$1:$AT$1,"&lt;"&amp;17))-(RANK(R25,$B25:$AT25,0)+COUNTIFS($B25:$AT25,R25,$B$1:$AT$1,"&lt;"&amp;17))</f>
        <v>-17</v>
      </c>
      <c r="BL25">
        <f>(RANK(_calc_라운드기준!S25,_calc_라운드기준!$B25:$AT25,0)+COUNTIFS(_calc_라운드기준!$B25:$AT25,_calc_라운드기준!S25,$B$1:$AT$1,"&lt;"&amp;18))-(RANK(S25,$B25:$AT25,0)+COUNTIFS($B25:$AT25,S25,$B$1:$AT$1,"&lt;"&amp;18))</f>
        <v>3</v>
      </c>
      <c r="BM25">
        <f>(RANK(_calc_라운드기준!T25,_calc_라운드기준!$B25:$AT25,0)+COUNTIFS(_calc_라운드기준!$B25:$AT25,_calc_라운드기준!T25,$B$1:$AT$1,"&lt;"&amp;19))-(RANK(T25,$B25:$AT25,0)+COUNTIFS($B25:$AT25,T25,$B$1:$AT$1,"&lt;"&amp;19))</f>
        <v>9</v>
      </c>
      <c r="BN25">
        <f>(RANK(_calc_라운드기준!U25,_calc_라운드기준!$B25:$AT25,0)+COUNTIFS(_calc_라운드기준!$B25:$AT25,_calc_라운드기준!U25,$B$1:$AT$1,"&lt;"&amp;20))-(RANK(U25,$B25:$AT25,0)+COUNTIFS($B25:$AT25,U25,$B$1:$AT$1,"&lt;"&amp;20))</f>
        <v>5</v>
      </c>
      <c r="BO25">
        <f>(RANK(_calc_라운드기준!V25,_calc_라운드기준!$B25:$AT25,0)+COUNTIFS(_calc_라운드기준!$B25:$AT25,_calc_라운드기준!V25,$B$1:$AT$1,"&lt;"&amp;21))-(RANK(V25,$B25:$AT25,0)+COUNTIFS($B25:$AT25,V25,$B$1:$AT$1,"&lt;"&amp;21))</f>
        <v>19</v>
      </c>
      <c r="BP25">
        <f>(RANK(_calc_라운드기준!W25,_calc_라운드기준!$B25:$AT25,0)+COUNTIFS(_calc_라운드기준!$B25:$AT25,_calc_라운드기준!W25,$B$1:$AT$1,"&lt;"&amp;22))-(RANK(W25,$B25:$AT25,0)+COUNTIFS($B25:$AT25,W25,$B$1:$AT$1,"&lt;"&amp;22))</f>
        <v>17</v>
      </c>
      <c r="BQ25">
        <f>(RANK(_calc_라운드기준!X25,_calc_라운드기준!$B25:$AT25,0)+COUNTIFS(_calc_라운드기준!$B25:$AT25,_calc_라운드기준!X25,$B$1:$AT$1,"&lt;"&amp;23))-(RANK(X25,$B25:$AT25,0)+COUNTIFS($B25:$AT25,X25,$B$1:$AT$1,"&lt;"&amp;23))</f>
        <v>-24</v>
      </c>
      <c r="BR25">
        <f>(RANK(_calc_라운드기준!Y25,_calc_라운드기준!$B25:$AT25,0)+COUNTIFS(_calc_라운드기준!$B25:$AT25,_calc_라운드기준!Y25,$B$1:$AT$1,"&lt;"&amp;24))-(RANK(Y25,$B25:$AT25,0)+COUNTIFS($B25:$AT25,Y25,$B$1:$AT$1,"&lt;"&amp;24))</f>
        <v>-7</v>
      </c>
      <c r="BS25">
        <f>(RANK(_calc_라운드기준!Z25,_calc_라운드기준!$B25:$AT25,0)+COUNTIFS(_calc_라운드기준!$B25:$AT25,_calc_라운드기준!Z25,$B$1:$AT$1,"&lt;"&amp;25))-(RANK(Z25,$B25:$AT25,0)+COUNTIFS($B25:$AT25,Z25,$B$1:$AT$1,"&lt;"&amp;25))</f>
        <v>-15</v>
      </c>
      <c r="BT25">
        <f>(RANK(_calc_라운드기준!AA25,_calc_라운드기준!$B25:$AT25,0)+COUNTIFS(_calc_라운드기준!$B25:$AT25,_calc_라운드기준!AA25,$B$1:$AT$1,"&lt;"&amp;26))-(RANK(AA25,$B25:$AT25,0)+COUNTIFS($B25:$AT25,AA25,$B$1:$AT$1,"&lt;"&amp;26))</f>
        <v>10</v>
      </c>
      <c r="BU25">
        <f>(RANK(_calc_라운드기준!AB25,_calc_라운드기준!$B25:$AT25,0)+COUNTIFS(_calc_라운드기준!$B25:$AT25,_calc_라운드기준!AB25,$B$1:$AT$1,"&lt;"&amp;27))-(RANK(AB25,$B25:$AT25,0)+COUNTIFS($B25:$AT25,AB25,$B$1:$AT$1,"&lt;"&amp;27))</f>
        <v>-8</v>
      </c>
      <c r="BV25">
        <f>(RANK(_calc_라운드기준!AC25,_calc_라운드기준!$B25:$AT25,0)+COUNTIFS(_calc_라운드기준!$B25:$AT25,_calc_라운드기준!AC25,$B$1:$AT$1,"&lt;"&amp;28))-(RANK(AC25,$B25:$AT25,0)+COUNTIFS($B25:$AT25,AC25,$B$1:$AT$1,"&lt;"&amp;28))</f>
        <v>-8</v>
      </c>
      <c r="BW25">
        <f>(RANK(_calc_라운드기준!AD25,_calc_라운드기준!$B25:$AT25,0)+COUNTIFS(_calc_라운드기준!$B25:$AT25,_calc_라운드기준!AD25,$B$1:$AT$1,"&lt;"&amp;29))-(RANK(AD25,$B25:$AT25,0)+COUNTIFS($B25:$AT25,AD25,$B$1:$AT$1,"&lt;"&amp;29))</f>
        <v>6</v>
      </c>
      <c r="BX25">
        <f>(RANK(_calc_라운드기준!AE25,_calc_라운드기준!$B25:$AT25,0)+COUNTIFS(_calc_라운드기준!$B25:$AT25,_calc_라운드기준!AE25,$B$1:$AT$1,"&lt;"&amp;30))-(RANK(AE25,$B25:$AT25,0)+COUNTIFS($B25:$AT25,AE25,$B$1:$AT$1,"&lt;"&amp;30))</f>
        <v>11</v>
      </c>
      <c r="BY25">
        <f>(RANK(_calc_라운드기준!AF25,_calc_라운드기준!$B25:$AT25,0)+COUNTIFS(_calc_라운드기준!$B25:$AT25,_calc_라운드기준!AF25,$B$1:$AT$1,"&lt;"&amp;31))-(RANK(AF25,$B25:$AT25,0)+COUNTIFS($B25:$AT25,AF25,$B$1:$AT$1,"&lt;"&amp;31))</f>
        <v>-3</v>
      </c>
      <c r="BZ25">
        <f>(RANK(_calc_라운드기준!AG25,_calc_라운드기준!$B25:$AT25,0)+COUNTIFS(_calc_라운드기준!$B25:$AT25,_calc_라운드기준!AG25,$B$1:$AT$1,"&lt;"&amp;32))-(RANK(AG25,$B25:$AT25,0)+COUNTIFS($B25:$AT25,AG25,$B$1:$AT$1,"&lt;"&amp;32))</f>
        <v>18</v>
      </c>
      <c r="CA25">
        <f>(RANK(_calc_라운드기준!AH25,_calc_라운드기준!$B25:$AT25,0)+COUNTIFS(_calc_라운드기준!$B25:$AT25,_calc_라운드기준!AH25,$B$1:$AT$1,"&lt;"&amp;33))-(RANK(AH25,$B25:$AT25,0)+COUNTIFS($B25:$AT25,AH25,$B$1:$AT$1,"&lt;"&amp;33))</f>
        <v>21</v>
      </c>
      <c r="CB25">
        <f>(RANK(_calc_라운드기준!AI25,_calc_라운드기준!$B25:$AT25,0)+COUNTIFS(_calc_라운드기준!$B25:$AT25,_calc_라운드기준!AI25,$B$1:$AT$1,"&lt;"&amp;34))-(RANK(AI25,$B25:$AT25,0)+COUNTIFS($B25:$AT25,AI25,$B$1:$AT$1,"&lt;"&amp;34))</f>
        <v>15</v>
      </c>
      <c r="CC25">
        <f>(RANK(_calc_라운드기준!AJ25,_calc_라운드기준!$B25:$AT25,0)+COUNTIFS(_calc_라운드기준!$B25:$AT25,_calc_라운드기준!AJ25,$B$1:$AT$1,"&lt;"&amp;35))-(RANK(AJ25,$B25:$AT25,0)+COUNTIFS($B25:$AT25,AJ25,$B$1:$AT$1,"&lt;"&amp;35))</f>
        <v>15</v>
      </c>
      <c r="CD25">
        <f>(RANK(_calc_라운드기준!AK25,_calc_라운드기준!$B25:$AT25,0)+COUNTIFS(_calc_라운드기준!$B25:$AT25,_calc_라운드기준!AK25,$B$1:$AT$1,"&lt;"&amp;36))-(RANK(AK25,$B25:$AT25,0)+COUNTIFS($B25:$AT25,AK25,$B$1:$AT$1,"&lt;"&amp;36))</f>
        <v>-7</v>
      </c>
      <c r="CE25">
        <f>(RANK(_calc_라운드기준!AL25,_calc_라운드기준!$B25:$AT25,0)+COUNTIFS(_calc_라운드기준!$B25:$AT25,_calc_라운드기준!AL25,$B$1:$AT$1,"&lt;"&amp;37))-(RANK(AL25,$B25:$AT25,0)+COUNTIFS($B25:$AT25,AL25,$B$1:$AT$1,"&lt;"&amp;37))</f>
        <v>0</v>
      </c>
      <c r="CF25">
        <f>(RANK(_calc_라운드기준!AM25,_calc_라운드기준!$B25:$AT25,0)+COUNTIFS(_calc_라운드기준!$B25:$AT25,_calc_라운드기준!AM25,$B$1:$AT$1,"&lt;"&amp;38))-(RANK(AM25,$B25:$AT25,0)+COUNTIFS($B25:$AT25,AM25,$B$1:$AT$1,"&lt;"&amp;38))</f>
        <v>17</v>
      </c>
      <c r="CG25">
        <f>(RANK(_calc_라운드기준!AN25,_calc_라운드기준!$B25:$AT25,0)+COUNTIFS(_calc_라운드기준!$B25:$AT25,_calc_라운드기준!AN25,$B$1:$AT$1,"&lt;"&amp;39))-(RANK(AN25,$B25:$AT25,0)+COUNTIFS($B25:$AT25,AN25,$B$1:$AT$1,"&lt;"&amp;39))</f>
        <v>-7</v>
      </c>
      <c r="CH25">
        <f>(RANK(_calc_라운드기준!AO25,_calc_라운드기준!$B25:$AT25,0)+COUNTIFS(_calc_라운드기준!$B25:$AT25,_calc_라운드기준!AO25,$B$1:$AT$1,"&lt;"&amp;40))-(RANK(AO25,$B25:$AT25,0)+COUNTIFS($B25:$AT25,AO25,$B$1:$AT$1,"&lt;"&amp;40))</f>
        <v>-3</v>
      </c>
      <c r="CI25">
        <f>(RANK(_calc_라운드기준!AP25,_calc_라운드기준!$B25:$AT25,0)+COUNTIFS(_calc_라운드기준!$B25:$AT25,_calc_라운드기준!AP25,$B$1:$AT$1,"&lt;"&amp;41))-(RANK(AP25,$B25:$AT25,0)+COUNTIFS($B25:$AT25,AP25,$B$1:$AT$1,"&lt;"&amp;41))</f>
        <v>-7</v>
      </c>
      <c r="CJ25">
        <f>(RANK(_calc_라운드기준!AQ25,_calc_라운드기준!$B25:$AT25,0)+COUNTIFS(_calc_라운드기준!$B25:$AT25,_calc_라운드기준!AQ25,$B$1:$AT$1,"&lt;"&amp;42))-(RANK(AQ25,$B25:$AT25,0)+COUNTIFS($B25:$AT25,AQ25,$B$1:$AT$1,"&lt;"&amp;42))</f>
        <v>-2</v>
      </c>
      <c r="CK25">
        <f>(RANK(_calc_라운드기준!AR25,_calc_라운드기준!$B25:$AT25,0)+COUNTIFS(_calc_라운드기준!$B25:$AT25,_calc_라운드기준!AR25,$B$1:$AT$1,"&lt;"&amp;43))-(RANK(AR25,$B25:$AT25,0)+COUNTIFS($B25:$AT25,AR25,$B$1:$AT$1,"&lt;"&amp;43))</f>
        <v>-1</v>
      </c>
      <c r="CL25">
        <f>(RANK(_calc_라운드기준!AS25,_calc_라운드기준!$B25:$AT25,0)+COUNTIFS(_calc_라운드기준!$B25:$AT25,_calc_라운드기준!AS25,$B$1:$AT$1,"&lt;"&amp;44))-(RANK(AS25,$B25:$AT25,0)+COUNTIFS($B25:$AT25,AS25,$B$1:$AT$1,"&lt;"&amp;44))</f>
        <v>3</v>
      </c>
      <c r="CM25">
        <f>(RANK(_calc_라운드기준!AT25,_calc_라운드기준!$B25:$AT25,0)+COUNTIFS(_calc_라운드기준!$B25:$AT25,_calc_라운드기준!AT25,$B$1:$AT$1,"&lt;"&amp;45))-(RANK(AT25,$B25:$AT25,0)+COUNTIFS($B25:$AT25,AT25,$B$1:$AT$1,"&lt;"&amp;45))</f>
        <v>23</v>
      </c>
      <c r="CN25">
        <f t="shared" si="0"/>
        <v>44</v>
      </c>
      <c r="CO25">
        <f t="shared" si="1"/>
        <v>33</v>
      </c>
      <c r="CP25">
        <f t="shared" si="2"/>
        <v>21</v>
      </c>
      <c r="CQ25">
        <f t="shared" si="3"/>
        <v>41</v>
      </c>
      <c r="CR25">
        <f t="shared" si="4"/>
        <v>42</v>
      </c>
      <c r="CS25">
        <f t="shared" si="5"/>
        <v>15</v>
      </c>
      <c r="CT25">
        <f t="shared" si="6"/>
        <v>17</v>
      </c>
      <c r="CU25">
        <f t="shared" si="7"/>
        <v>45</v>
      </c>
      <c r="CV25">
        <f t="shared" si="8"/>
        <v>37</v>
      </c>
      <c r="CW25">
        <f t="shared" si="9"/>
        <v>36</v>
      </c>
      <c r="CX25">
        <f t="shared" si="10"/>
        <v>26</v>
      </c>
      <c r="CY25">
        <f t="shared" si="11"/>
        <v>8</v>
      </c>
      <c r="CZ25">
        <f t="shared" si="12"/>
        <v>1</v>
      </c>
      <c r="DA25">
        <f t="shared" si="13"/>
        <v>9</v>
      </c>
      <c r="DB25">
        <f t="shared" si="14"/>
        <v>38</v>
      </c>
      <c r="DC25">
        <f t="shared" si="15"/>
        <v>24</v>
      </c>
      <c r="DD25">
        <f t="shared" si="16"/>
        <v>40</v>
      </c>
      <c r="DE25">
        <f t="shared" si="17"/>
        <v>19</v>
      </c>
      <c r="DF25">
        <f t="shared" si="18"/>
        <v>14</v>
      </c>
      <c r="DG25">
        <f t="shared" si="19"/>
        <v>18</v>
      </c>
      <c r="DH25">
        <f t="shared" si="20"/>
        <v>4</v>
      </c>
      <c r="DI25">
        <f t="shared" si="21"/>
        <v>6</v>
      </c>
      <c r="DJ25">
        <f t="shared" si="22"/>
        <v>43</v>
      </c>
      <c r="DK25">
        <f t="shared" si="23"/>
        <v>29</v>
      </c>
      <c r="DL25">
        <f t="shared" si="24"/>
        <v>39</v>
      </c>
      <c r="DM25">
        <f t="shared" si="25"/>
        <v>13</v>
      </c>
      <c r="DN25">
        <f t="shared" si="26"/>
        <v>34</v>
      </c>
      <c r="DO25">
        <f t="shared" si="27"/>
        <v>35</v>
      </c>
      <c r="DP25">
        <f t="shared" si="28"/>
        <v>16</v>
      </c>
      <c r="DQ25">
        <f t="shared" si="29"/>
        <v>12</v>
      </c>
      <c r="DR25">
        <f t="shared" si="30"/>
        <v>27</v>
      </c>
      <c r="DS25">
        <f t="shared" si="31"/>
        <v>5</v>
      </c>
      <c r="DT25">
        <f t="shared" si="32"/>
        <v>3</v>
      </c>
      <c r="DU25">
        <f t="shared" si="33"/>
        <v>10</v>
      </c>
      <c r="DV25">
        <f t="shared" si="34"/>
        <v>11</v>
      </c>
      <c r="DW25">
        <f t="shared" si="35"/>
        <v>30</v>
      </c>
      <c r="DX25">
        <f t="shared" si="36"/>
        <v>22</v>
      </c>
      <c r="DY25">
        <f t="shared" si="37"/>
        <v>7</v>
      </c>
      <c r="DZ25">
        <f t="shared" si="38"/>
        <v>31</v>
      </c>
      <c r="EA25">
        <f t="shared" si="39"/>
        <v>28</v>
      </c>
      <c r="EB25">
        <f t="shared" si="40"/>
        <v>32</v>
      </c>
      <c r="EC25">
        <f t="shared" si="41"/>
        <v>25</v>
      </c>
      <c r="ED25">
        <f t="shared" si="42"/>
        <v>23</v>
      </c>
      <c r="EE25">
        <f t="shared" si="43"/>
        <v>20</v>
      </c>
      <c r="EF25">
        <f t="shared" si="44"/>
        <v>2</v>
      </c>
    </row>
    <row r="26" spans="1:136" ht="16.5" customHeight="1">
      <c r="A26">
        <f>_calc_라운드기준!A26</f>
        <v>1220</v>
      </c>
      <c r="B26">
        <f>INDEX(_calc_누적빈도!B:B,$A26)-INDEX(_calc_누적빈도!B:B,$A26-기준200회_후보!$B$1)</f>
        <v>23</v>
      </c>
      <c r="C26">
        <f>INDEX(_calc_누적빈도!C:C,$A26)-INDEX(_calc_누적빈도!C:C,$A26-기준200회_후보!$B$1)</f>
        <v>17</v>
      </c>
      <c r="D26">
        <f>INDEX(_calc_누적빈도!D:D,$A26)-INDEX(_calc_누적빈도!D:D,$A26-기준200회_후보!$B$1)</f>
        <v>35</v>
      </c>
      <c r="E26">
        <f>INDEX(_calc_누적빈도!E:E,$A26)-INDEX(_calc_누적빈도!E:E,$A26-기준200회_후보!$B$1)</f>
        <v>19</v>
      </c>
      <c r="F26">
        <f>INDEX(_calc_누적빈도!F:F,$A26)-INDEX(_calc_누적빈도!F:F,$A26-기준200회_후보!$B$1)</f>
        <v>22</v>
      </c>
      <c r="G26">
        <f>INDEX(_calc_누적빈도!G:G,$A26)-INDEX(_calc_누적빈도!G:G,$A26-기준200회_후보!$B$1)</f>
        <v>37</v>
      </c>
      <c r="H26">
        <f>INDEX(_calc_누적빈도!H:H,$A26)-INDEX(_calc_누적빈도!H:H,$A26-기준200회_후보!$B$1)</f>
        <v>35</v>
      </c>
      <c r="I26">
        <f>INDEX(_calc_누적빈도!I:I,$A26)-INDEX(_calc_누적빈도!I:I,$A26-기준200회_후보!$B$1)</f>
        <v>22</v>
      </c>
      <c r="J26">
        <f>INDEX(_calc_누적빈도!J:J,$A26)-INDEX(_calc_누적빈도!J:J,$A26-기준200회_후보!$B$1)</f>
        <v>24</v>
      </c>
      <c r="K26">
        <f>INDEX(_calc_누적빈도!K:K,$A26)-INDEX(_calc_누적빈도!K:K,$A26-기준200회_후보!$B$1)</f>
        <v>22</v>
      </c>
      <c r="L26">
        <f>INDEX(_calc_누적빈도!L:L,$A26)-INDEX(_calc_누적빈도!L:L,$A26-기준200회_후보!$B$1)</f>
        <v>25</v>
      </c>
      <c r="M26">
        <f>INDEX(_calc_누적빈도!M:M,$A26)-INDEX(_calc_누적빈도!M:M,$A26-기준200회_후보!$B$1)</f>
        <v>32</v>
      </c>
      <c r="N26">
        <f>INDEX(_calc_누적빈도!N:N,$A26)-INDEX(_calc_누적빈도!N:N,$A26-기준200회_후보!$B$1)</f>
        <v>29</v>
      </c>
      <c r="O26">
        <f>INDEX(_calc_누적빈도!O:O,$A26)-INDEX(_calc_누적빈도!O:O,$A26-기준200회_후보!$B$1)</f>
        <v>26</v>
      </c>
      <c r="P26">
        <f>INDEX(_calc_누적빈도!P:P,$A26)-INDEX(_calc_누적빈도!P:P,$A26-기준200회_후보!$B$1)</f>
        <v>28</v>
      </c>
      <c r="Q26">
        <f>INDEX(_calc_누적빈도!Q:Q,$A26)-INDEX(_calc_누적빈도!Q:Q,$A26-기준200회_후보!$B$1)</f>
        <v>33</v>
      </c>
      <c r="R26">
        <f>INDEX(_calc_누적빈도!R:R,$A26)-INDEX(_calc_누적빈도!R:R,$A26-기준200회_후보!$B$1)</f>
        <v>23</v>
      </c>
      <c r="S26">
        <f>INDEX(_calc_누적빈도!S:S,$A26)-INDEX(_calc_누적빈도!S:S,$A26-기준200회_후보!$B$1)</f>
        <v>21</v>
      </c>
      <c r="T26">
        <f>INDEX(_calc_누적빈도!T:T,$A26)-INDEX(_calc_누적빈도!T:T,$A26-기준200회_후보!$B$1)</f>
        <v>32</v>
      </c>
      <c r="U26">
        <f>INDEX(_calc_누적빈도!U:U,$A26)-INDEX(_calc_누적빈도!U:U,$A26-기준200회_후보!$B$1)</f>
        <v>27</v>
      </c>
      <c r="V26">
        <f>INDEX(_calc_누적빈도!V:V,$A26)-INDEX(_calc_누적빈도!V:V,$A26-기준200회_후보!$B$1)</f>
        <v>27</v>
      </c>
      <c r="W26">
        <f>INDEX(_calc_누적빈도!W:W,$A26)-INDEX(_calc_누적빈도!W:W,$A26-기준200회_후보!$B$1)</f>
        <v>25</v>
      </c>
      <c r="X26">
        <f>INDEX(_calc_누적빈도!X:X,$A26)-INDEX(_calc_누적빈도!X:X,$A26-기준200회_후보!$B$1)</f>
        <v>23</v>
      </c>
      <c r="Y26">
        <f>INDEX(_calc_누적빈도!Y:Y,$A26)-INDEX(_calc_누적빈도!Y:Y,$A26-기준200회_후보!$B$1)</f>
        <v>28</v>
      </c>
      <c r="Z26">
        <f>INDEX(_calc_누적빈도!Z:Z,$A26)-INDEX(_calc_누적빈도!Z:Z,$A26-기준200회_후보!$B$1)</f>
        <v>18</v>
      </c>
      <c r="AA26">
        <f>INDEX(_calc_누적빈도!AA:AA,$A26)-INDEX(_calc_누적빈도!AA:AA,$A26-기준200회_후보!$B$1)</f>
        <v>28</v>
      </c>
      <c r="AB26">
        <f>INDEX(_calc_누적빈도!AB:AB,$A26)-INDEX(_calc_누적빈도!AB:AB,$A26-기준200회_후보!$B$1)</f>
        <v>33</v>
      </c>
      <c r="AC26">
        <f>INDEX(_calc_누적빈도!AC:AC,$A26)-INDEX(_calc_누적빈도!AC:AC,$A26-기준200회_후보!$B$1)</f>
        <v>28</v>
      </c>
      <c r="AD26">
        <f>INDEX(_calc_누적빈도!AD:AD,$A26)-INDEX(_calc_누적빈도!AD:AD,$A26-기준200회_후보!$B$1)</f>
        <v>28</v>
      </c>
      <c r="AE26">
        <f>INDEX(_calc_누적빈도!AE:AE,$A26)-INDEX(_calc_누적빈도!AE:AE,$A26-기준200회_후보!$B$1)</f>
        <v>33</v>
      </c>
      <c r="AF26">
        <f>INDEX(_calc_누적빈도!AF:AF,$A26)-INDEX(_calc_누적빈도!AF:AF,$A26-기준200회_후보!$B$1)</f>
        <v>29</v>
      </c>
      <c r="AG26">
        <f>INDEX(_calc_누적빈도!AG:AG,$A26)-INDEX(_calc_누적빈도!AG:AG,$A26-기준200회_후보!$B$1)</f>
        <v>28</v>
      </c>
      <c r="AH26">
        <f>INDEX(_calc_누적빈도!AH:AH,$A26)-INDEX(_calc_누적빈도!AH:AH,$A26-기준200회_후보!$B$1)</f>
        <v>32</v>
      </c>
      <c r="AI26">
        <f>INDEX(_calc_누적빈도!AI:AI,$A26)-INDEX(_calc_누적빈도!AI:AI,$A26-기준200회_후보!$B$1)</f>
        <v>23</v>
      </c>
      <c r="AJ26">
        <f>INDEX(_calc_누적빈도!AJ:AJ,$A26)-INDEX(_calc_누적빈도!AJ:AJ,$A26-기준200회_후보!$B$1)</f>
        <v>34</v>
      </c>
      <c r="AK26">
        <f>INDEX(_calc_누적빈도!AK:AK,$A26)-INDEX(_calc_누적빈도!AK:AK,$A26-기준200회_후보!$B$1)</f>
        <v>26</v>
      </c>
      <c r="AL26">
        <f>INDEX(_calc_누적빈도!AL:AL,$A26)-INDEX(_calc_누적빈도!AL:AL,$A26-기준200회_후보!$B$1)</f>
        <v>28</v>
      </c>
      <c r="AM26">
        <f>INDEX(_calc_누적빈도!AM:AM,$A26)-INDEX(_calc_누적빈도!AM:AM,$A26-기준200회_후보!$B$1)</f>
        <v>35</v>
      </c>
      <c r="AN26">
        <f>INDEX(_calc_누적빈도!AN:AN,$A26)-INDEX(_calc_누적빈도!AN:AN,$A26-기준200회_후보!$B$1)</f>
        <v>20</v>
      </c>
      <c r="AO26">
        <f>INDEX(_calc_누적빈도!AO:AO,$A26)-INDEX(_calc_누적빈도!AO:AO,$A26-기준200회_후보!$B$1)</f>
        <v>29</v>
      </c>
      <c r="AP26">
        <f>INDEX(_calc_누적빈도!AP:AP,$A26)-INDEX(_calc_누적빈도!AP:AP,$A26-기준200회_후보!$B$1)</f>
        <v>21</v>
      </c>
      <c r="AQ26">
        <f>INDEX(_calc_누적빈도!AQ:AQ,$A26)-INDEX(_calc_누적빈도!AQ:AQ,$A26-기준200회_후보!$B$1)</f>
        <v>20</v>
      </c>
      <c r="AR26">
        <f>INDEX(_calc_누적빈도!AR:AR,$A26)-INDEX(_calc_누적빈도!AR:AR,$A26-기준200회_후보!$B$1)</f>
        <v>16</v>
      </c>
      <c r="AS26">
        <f>INDEX(_calc_누적빈도!AS:AS,$A26)-INDEX(_calc_누적빈도!AS:AS,$A26-기준200회_후보!$B$1)</f>
        <v>24</v>
      </c>
      <c r="AT26">
        <f>INDEX(_calc_누적빈도!AT:AT,$A26)-INDEX(_calc_누적빈도!AT:AT,$A26-기준200회_후보!$B$1)</f>
        <v>32</v>
      </c>
      <c r="AU26">
        <f>(RANK(_calc_라운드기준!B26,_calc_라운드기준!$B26:$AT26,0)+COUNTIFS(_calc_라운드기준!$B26:$AT26,_calc_라운드기준!B26,$B$1:$AT$1,"&lt;"&amp;1))-(RANK(B26,$B26:$AT26,0)+COUNTIFS($B26:$AT26,B26,$B$1:$AT$1,"&lt;"&amp;1))</f>
        <v>-26</v>
      </c>
      <c r="AV26">
        <f>(RANK(_calc_라운드기준!C26,_calc_라운드기준!$B26:$AT26,0)+COUNTIFS(_calc_라운드기준!$B26:$AT26,_calc_라운드기준!C26,$B$1:$AT$1,"&lt;"&amp;2))-(RANK(C26,$B26:$AT26,0)+COUNTIFS($B26:$AT26,C26,$B$1:$AT$1,"&lt;"&amp;2))</f>
        <v>-5</v>
      </c>
      <c r="AW26">
        <f>(RANK(_calc_라운드기준!D26,_calc_라운드기준!$B26:$AT26,0)+COUNTIFS(_calc_라운드기준!$B26:$AT26,_calc_라운드기준!D26,$B$1:$AT$1,"&lt;"&amp;3))-(RANK(D26,$B26:$AT26,0)+COUNTIFS($B26:$AT26,D26,$B$1:$AT$1,"&lt;"&amp;3))</f>
        <v>-1</v>
      </c>
      <c r="AX26">
        <f>(RANK(_calc_라운드기준!E26,_calc_라운드기준!$B26:$AT26,0)+COUNTIFS(_calc_라운드기준!$B26:$AT26,_calc_라운드기준!E26,$B$1:$AT$1,"&lt;"&amp;4))-(RANK(E26,$B26:$AT26,0)+COUNTIFS($B26:$AT26,E26,$B$1:$AT$1,"&lt;"&amp;4))</f>
        <v>-19</v>
      </c>
      <c r="AY26">
        <f>(RANK(_calc_라운드기준!F26,_calc_라운드기준!$B26:$AT26,0)+COUNTIFS(_calc_라운드기준!$B26:$AT26,_calc_라운드기준!F26,$B$1:$AT$1,"&lt;"&amp;5))-(RANK(F26,$B26:$AT26,0)+COUNTIFS($B26:$AT26,F26,$B$1:$AT$1,"&lt;"&amp;5))</f>
        <v>-20</v>
      </c>
      <c r="AZ26">
        <f>(RANK(_calc_라운드기준!G26,_calc_라운드기준!$B26:$AT26,0)+COUNTIFS(_calc_라운드기준!$B26:$AT26,_calc_라운드기준!G26,$B$1:$AT$1,"&lt;"&amp;6))-(RANK(G26,$B26:$AT26,0)+COUNTIFS($B26:$AT26,G26,$B$1:$AT$1,"&lt;"&amp;6))</f>
        <v>6</v>
      </c>
      <c r="BA26">
        <f>(RANK(_calc_라운드기준!H26,_calc_라운드기준!$B26:$AT26,0)+COUNTIFS(_calc_라운드기준!$B26:$AT26,_calc_라운드기준!H26,$B$1:$AT$1,"&lt;"&amp;7))-(RANK(H26,$B26:$AT26,0)+COUNTIFS($B26:$AT26,H26,$B$1:$AT$1,"&lt;"&amp;7))</f>
        <v>5</v>
      </c>
      <c r="BB26">
        <f>(RANK(_calc_라운드기준!I26,_calc_라운드기준!$B26:$AT26,0)+COUNTIFS(_calc_라운드기준!$B26:$AT26,_calc_라운드기준!I26,$B$1:$AT$1,"&lt;"&amp;8))-(RANK(I26,$B26:$AT26,0)+COUNTIFS($B26:$AT26,I26,$B$1:$AT$1,"&lt;"&amp;8))</f>
        <v>-27</v>
      </c>
      <c r="BC26">
        <f>(RANK(_calc_라운드기준!J26,_calc_라운드기준!$B26:$AT26,0)+COUNTIFS(_calc_라운드기준!$B26:$AT26,_calc_라운드기준!J26,$B$1:$AT$1,"&lt;"&amp;9))-(RANK(J26,$B26:$AT26,0)+COUNTIFS($B26:$AT26,J26,$B$1:$AT$1,"&lt;"&amp;9))</f>
        <v>-13</v>
      </c>
      <c r="BD26">
        <f>(RANK(_calc_라운드기준!K26,_calc_라운드기준!$B26:$AT26,0)+COUNTIFS(_calc_라운드기준!$B26:$AT26,_calc_라운드기준!K26,$B$1:$AT$1,"&lt;"&amp;10))-(RANK(K26,$B26:$AT26,0)+COUNTIFS($B26:$AT26,K26,$B$1:$AT$1,"&lt;"&amp;10))</f>
        <v>-13</v>
      </c>
      <c r="BE26">
        <f>(RANK(_calc_라운드기준!L26,_calc_라운드기준!$B26:$AT26,0)+COUNTIFS(_calc_라운드기준!$B26:$AT26,_calc_라운드기준!L26,$B$1:$AT$1,"&lt;"&amp;11))-(RANK(L26,$B26:$AT26,0)+COUNTIFS($B26:$AT26,L26,$B$1:$AT$1,"&lt;"&amp;11))</f>
        <v>-2</v>
      </c>
      <c r="BF26">
        <f>(RANK(_calc_라운드기준!M26,_calc_라운드기준!$B26:$AT26,0)+COUNTIFS(_calc_라운드기준!$B26:$AT26,_calc_라운드기준!M26,$B$1:$AT$1,"&lt;"&amp;12))-(RANK(M26,$B26:$AT26,0)+COUNTIFS($B26:$AT26,M26,$B$1:$AT$1,"&lt;"&amp;12))</f>
        <v>17</v>
      </c>
      <c r="BG26">
        <f>(RANK(_calc_라운드기준!N26,_calc_라운드기준!$B26:$AT26,0)+COUNTIFS(_calc_라운드기준!$B26:$AT26,_calc_라운드기준!N26,$B$1:$AT$1,"&lt;"&amp;13))-(RANK(N26,$B26:$AT26,0)+COUNTIFS($B26:$AT26,N26,$B$1:$AT$1,"&lt;"&amp;13))</f>
        <v>14</v>
      </c>
      <c r="BH26">
        <f>(RANK(_calc_라운드기준!O26,_calc_라운드기준!$B26:$AT26,0)+COUNTIFS(_calc_라운드기준!$B26:$AT26,_calc_라운드기준!O26,$B$1:$AT$1,"&lt;"&amp;14))-(RANK(O26,$B26:$AT26,0)+COUNTIFS($B26:$AT26,O26,$B$1:$AT$1,"&lt;"&amp;14))</f>
        <v>15</v>
      </c>
      <c r="BI26">
        <f>(RANK(_calc_라운드기준!P26,_calc_라운드기준!$B26:$AT26,0)+COUNTIFS(_calc_라운드기준!$B26:$AT26,_calc_라운드기준!P26,$B$1:$AT$1,"&lt;"&amp;15))-(RANK(P26,$B26:$AT26,0)+COUNTIFS($B26:$AT26,P26,$B$1:$AT$1,"&lt;"&amp;15))</f>
        <v>-13</v>
      </c>
      <c r="BJ26">
        <f>(RANK(_calc_라운드기준!Q26,_calc_라운드기준!$B26:$AT26,0)+COUNTIFS(_calc_라운드기준!$B26:$AT26,_calc_라운드기준!Q26,$B$1:$AT$1,"&lt;"&amp;16))-(RANK(Q26,$B26:$AT26,0)+COUNTIFS($B26:$AT26,Q26,$B$1:$AT$1,"&lt;"&amp;16))</f>
        <v>-2</v>
      </c>
      <c r="BK26">
        <f>(RANK(_calc_라운드기준!R26,_calc_라운드기준!$B26:$AT26,0)+COUNTIFS(_calc_라운드기준!$B26:$AT26,_calc_라운드기준!R26,$B$1:$AT$1,"&lt;"&amp;17))-(RANK(R26,$B26:$AT26,0)+COUNTIFS($B26:$AT26,R26,$B$1:$AT$1,"&lt;"&amp;17))</f>
        <v>-15</v>
      </c>
      <c r="BL26">
        <f>(RANK(_calc_라운드기준!S26,_calc_라운드기준!$B26:$AT26,0)+COUNTIFS(_calc_라운드기준!$B26:$AT26,_calc_라운드기준!S26,$B$1:$AT$1,"&lt;"&amp;18))-(RANK(S26,$B26:$AT26,0)+COUNTIFS($B26:$AT26,S26,$B$1:$AT$1,"&lt;"&amp;18))</f>
        <v>3</v>
      </c>
      <c r="BM26">
        <f>(RANK(_calc_라운드기준!T26,_calc_라운드기준!$B26:$AT26,0)+COUNTIFS(_calc_라운드기준!$B26:$AT26,_calc_라운드기준!T26,$B$1:$AT$1,"&lt;"&amp;19))-(RANK(T26,$B26:$AT26,0)+COUNTIFS($B26:$AT26,T26,$B$1:$AT$1,"&lt;"&amp;19))</f>
        <v>8</v>
      </c>
      <c r="BN26">
        <f>(RANK(_calc_라운드기준!U26,_calc_라운드기준!$B26:$AT26,0)+COUNTIFS(_calc_라운드기준!$B26:$AT26,_calc_라운드기준!U26,$B$1:$AT$1,"&lt;"&amp;20))-(RANK(U26,$B26:$AT26,0)+COUNTIFS($B26:$AT26,U26,$B$1:$AT$1,"&lt;"&amp;20))</f>
        <v>5</v>
      </c>
      <c r="BO26">
        <f>(RANK(_calc_라운드기준!V26,_calc_라운드기준!$B26:$AT26,0)+COUNTIFS(_calc_라운드기준!$B26:$AT26,_calc_라운드기준!V26,$B$1:$AT$1,"&lt;"&amp;21))-(RANK(V26,$B26:$AT26,0)+COUNTIFS($B26:$AT26,V26,$B$1:$AT$1,"&lt;"&amp;21))</f>
        <v>18</v>
      </c>
      <c r="BP26">
        <f>(RANK(_calc_라운드기준!W26,_calc_라운드기준!$B26:$AT26,0)+COUNTIFS(_calc_라운드기준!$B26:$AT26,_calc_라운드기준!W26,$B$1:$AT$1,"&lt;"&amp;22))-(RANK(W26,$B26:$AT26,0)+COUNTIFS($B26:$AT26,W26,$B$1:$AT$1,"&lt;"&amp;22))</f>
        <v>15</v>
      </c>
      <c r="BQ26">
        <f>(RANK(_calc_라운드기준!X26,_calc_라운드기준!$B26:$AT26,0)+COUNTIFS(_calc_라운드기준!$B26:$AT26,_calc_라운드기준!X26,$B$1:$AT$1,"&lt;"&amp;23))-(RANK(X26,$B26:$AT26,0)+COUNTIFS($B26:$AT26,X26,$B$1:$AT$1,"&lt;"&amp;23))</f>
        <v>-23</v>
      </c>
      <c r="BR26">
        <f>(RANK(_calc_라운드기준!Y26,_calc_라운드기준!$B26:$AT26,0)+COUNTIFS(_calc_라운드기준!$B26:$AT26,_calc_라운드기준!Y26,$B$1:$AT$1,"&lt;"&amp;24))-(RANK(Y26,$B26:$AT26,0)+COUNTIFS($B26:$AT26,Y26,$B$1:$AT$1,"&lt;"&amp;24))</f>
        <v>-6</v>
      </c>
      <c r="BS26">
        <f>(RANK(_calc_라운드기준!Z26,_calc_라운드기준!$B26:$AT26,0)+COUNTIFS(_calc_라운드기준!$B26:$AT26,_calc_라운드기준!Z26,$B$1:$AT$1,"&lt;"&amp;25))-(RANK(Z26,$B26:$AT26,0)+COUNTIFS($B26:$AT26,Z26,$B$1:$AT$1,"&lt;"&amp;25))</f>
        <v>-6</v>
      </c>
      <c r="BT26">
        <f>(RANK(_calc_라운드기준!AA26,_calc_라운드기준!$B26:$AT26,0)+COUNTIFS(_calc_라운드기준!$B26:$AT26,_calc_라운드기준!AA26,$B$1:$AT$1,"&lt;"&amp;26))-(RANK(AA26,$B26:$AT26,0)+COUNTIFS($B26:$AT26,AA26,$B$1:$AT$1,"&lt;"&amp;26))</f>
        <v>11</v>
      </c>
      <c r="BU26">
        <f>(RANK(_calc_라운드기준!AB26,_calc_라운드기준!$B26:$AT26,0)+COUNTIFS(_calc_라운드기준!$B26:$AT26,_calc_라운드기준!AB26,$B$1:$AT$1,"&lt;"&amp;27))-(RANK(AB26,$B26:$AT26,0)+COUNTIFS($B26:$AT26,AB26,$B$1:$AT$1,"&lt;"&amp;27))</f>
        <v>-5</v>
      </c>
      <c r="BV26">
        <f>(RANK(_calc_라운드기준!AC26,_calc_라운드기준!$B26:$AT26,0)+COUNTIFS(_calc_라운드기준!$B26:$AT26,_calc_라운드기준!AC26,$B$1:$AT$1,"&lt;"&amp;28))-(RANK(AC26,$B26:$AT26,0)+COUNTIFS($B26:$AT26,AC26,$B$1:$AT$1,"&lt;"&amp;28))</f>
        <v>-13</v>
      </c>
      <c r="BW26">
        <f>(RANK(_calc_라운드기준!AD26,_calc_라운드기준!$B26:$AT26,0)+COUNTIFS(_calc_라운드기준!$B26:$AT26,_calc_라운드기준!AD26,$B$1:$AT$1,"&lt;"&amp;29))-(RANK(AD26,$B26:$AT26,0)+COUNTIFS($B26:$AT26,AD26,$B$1:$AT$1,"&lt;"&amp;29))</f>
        <v>10</v>
      </c>
      <c r="BX26">
        <f>(RANK(_calc_라운드기준!AE26,_calc_라운드기준!$B26:$AT26,0)+COUNTIFS(_calc_라운드기준!$B26:$AT26,_calc_라운드기준!AE26,$B$1:$AT$1,"&lt;"&amp;30))-(RANK(AE26,$B26:$AT26,0)+COUNTIFS($B26:$AT26,AE26,$B$1:$AT$1,"&lt;"&amp;30))</f>
        <v>11</v>
      </c>
      <c r="BY26">
        <f>(RANK(_calc_라운드기준!AF26,_calc_라운드기준!$B26:$AT26,0)+COUNTIFS(_calc_라운드기준!$B26:$AT26,_calc_라운드기준!AF26,$B$1:$AT$1,"&lt;"&amp;31))-(RANK(AF26,$B26:$AT26,0)+COUNTIFS($B26:$AT26,AF26,$B$1:$AT$1,"&lt;"&amp;31))</f>
        <v>-2</v>
      </c>
      <c r="BZ26">
        <f>(RANK(_calc_라운드기준!AG26,_calc_라운드기준!$B26:$AT26,0)+COUNTIFS(_calc_라운드기준!$B26:$AT26,_calc_라운드기준!AG26,$B$1:$AT$1,"&lt;"&amp;32))-(RANK(AG26,$B26:$AT26,0)+COUNTIFS($B26:$AT26,AG26,$B$1:$AT$1,"&lt;"&amp;32))</f>
        <v>17</v>
      </c>
      <c r="CA26">
        <f>(RANK(_calc_라운드기준!AH26,_calc_라운드기준!$B26:$AT26,0)+COUNTIFS(_calc_라운드기준!$B26:$AT26,_calc_라운드기준!AH26,$B$1:$AT$1,"&lt;"&amp;33))-(RANK(AH26,$B26:$AT26,0)+COUNTIFS($B26:$AT26,AH26,$B$1:$AT$1,"&lt;"&amp;33))</f>
        <v>20</v>
      </c>
      <c r="CB26">
        <f>(RANK(_calc_라운드기준!AI26,_calc_라운드기준!$B26:$AT26,0)+COUNTIFS(_calc_라운드기준!$B26:$AT26,_calc_라운드기준!AI26,$B$1:$AT$1,"&lt;"&amp;34))-(RANK(AI26,$B26:$AT26,0)+COUNTIFS($B26:$AT26,AI26,$B$1:$AT$1,"&lt;"&amp;34))</f>
        <v>11</v>
      </c>
      <c r="CC26">
        <f>(RANK(_calc_라운드기준!AJ26,_calc_라운드기준!$B26:$AT26,0)+COUNTIFS(_calc_라운드기준!$B26:$AT26,_calc_라운드기준!AJ26,$B$1:$AT$1,"&lt;"&amp;35))-(RANK(AJ26,$B26:$AT26,0)+COUNTIFS($B26:$AT26,AJ26,$B$1:$AT$1,"&lt;"&amp;35))</f>
        <v>15</v>
      </c>
      <c r="CD26">
        <f>(RANK(_calc_라운드기준!AK26,_calc_라운드기준!$B26:$AT26,0)+COUNTIFS(_calc_라운드기준!$B26:$AT26,_calc_라운드기준!AK26,$B$1:$AT$1,"&lt;"&amp;36))-(RANK(AK26,$B26:$AT26,0)+COUNTIFS($B26:$AT26,AK26,$B$1:$AT$1,"&lt;"&amp;36))</f>
        <v>-5</v>
      </c>
      <c r="CE26">
        <f>(RANK(_calc_라운드기준!AL26,_calc_라운드기준!$B26:$AT26,0)+COUNTIFS(_calc_라운드기준!$B26:$AT26,_calc_라운드기준!AL26,$B$1:$AT$1,"&lt;"&amp;37))-(RANK(AL26,$B26:$AT26,0)+COUNTIFS($B26:$AT26,AL26,$B$1:$AT$1,"&lt;"&amp;37))</f>
        <v>0</v>
      </c>
      <c r="CF26">
        <f>(RANK(_calc_라운드기준!AM26,_calc_라운드기준!$B26:$AT26,0)+COUNTIFS(_calc_라운드기준!$B26:$AT26,_calc_라운드기준!AM26,$B$1:$AT$1,"&lt;"&amp;38))-(RANK(AM26,$B26:$AT26,0)+COUNTIFS($B26:$AT26,AM26,$B$1:$AT$1,"&lt;"&amp;38))</f>
        <v>9</v>
      </c>
      <c r="CG26">
        <f>(RANK(_calc_라운드기준!AN26,_calc_라운드기준!$B26:$AT26,0)+COUNTIFS(_calc_라운드기준!$B26:$AT26,_calc_라운드기준!AN26,$B$1:$AT$1,"&lt;"&amp;39))-(RANK(AN26,$B26:$AT26,0)+COUNTIFS($B26:$AT26,AN26,$B$1:$AT$1,"&lt;"&amp;39))</f>
        <v>-8</v>
      </c>
      <c r="CH26">
        <f>(RANK(_calc_라운드기준!AO26,_calc_라운드기준!$B26:$AT26,0)+COUNTIFS(_calc_라운드기준!$B26:$AT26,_calc_라운드기준!AO26,$B$1:$AT$1,"&lt;"&amp;40))-(RANK(AO26,$B26:$AT26,0)+COUNTIFS($B26:$AT26,AO26,$B$1:$AT$1,"&lt;"&amp;40))</f>
        <v>-1</v>
      </c>
      <c r="CI26">
        <f>(RANK(_calc_라운드기준!AP26,_calc_라운드기준!$B26:$AT26,0)+COUNTIFS(_calc_라운드기준!$B26:$AT26,_calc_라운드기준!AP26,$B$1:$AT$1,"&lt;"&amp;41))-(RANK(AP26,$B26:$AT26,0)+COUNTIFS($B26:$AT26,AP26,$B$1:$AT$1,"&lt;"&amp;41))</f>
        <v>-6</v>
      </c>
      <c r="CJ26">
        <f>(RANK(_calc_라운드기준!AQ26,_calc_라운드기준!$B26:$AT26,0)+COUNTIFS(_calc_라운드기준!$B26:$AT26,_calc_라운드기준!AQ26,$B$1:$AT$1,"&lt;"&amp;42))-(RANK(AQ26,$B26:$AT26,0)+COUNTIFS($B26:$AT26,AQ26,$B$1:$AT$1,"&lt;"&amp;42))</f>
        <v>-7</v>
      </c>
      <c r="CK26">
        <f>(RANK(_calc_라운드기준!AR26,_calc_라운드기준!$B26:$AT26,0)+COUNTIFS(_calc_라운드기준!$B26:$AT26,_calc_라운드기준!AR26,$B$1:$AT$1,"&lt;"&amp;43))-(RANK(AR26,$B26:$AT26,0)+COUNTIFS($B26:$AT26,AR26,$B$1:$AT$1,"&lt;"&amp;43))</f>
        <v>-1</v>
      </c>
      <c r="CL26">
        <f>(RANK(_calc_라운드기준!AS26,_calc_라운드기준!$B26:$AT26,0)+COUNTIFS(_calc_라운드기준!$B26:$AT26,_calc_라운드기준!AS26,$B$1:$AT$1,"&lt;"&amp;44))-(RANK(AS26,$B26:$AT26,0)+COUNTIFS($B26:$AT26,AS26,$B$1:$AT$1,"&lt;"&amp;44))</f>
        <v>5</v>
      </c>
      <c r="CM26">
        <f>(RANK(_calc_라운드기준!AT26,_calc_라운드기준!$B26:$AT26,0)+COUNTIFS(_calc_라운드기준!$B26:$AT26,_calc_라운드기준!AT26,$B$1:$AT$1,"&lt;"&amp;45))-(RANK(AT26,$B26:$AT26,0)+COUNTIFS($B26:$AT26,AT26,$B$1:$AT$1,"&lt;"&amp;45))</f>
        <v>24</v>
      </c>
      <c r="CN26">
        <f t="shared" si="0"/>
        <v>44</v>
      </c>
      <c r="CO26">
        <f t="shared" si="1"/>
        <v>28</v>
      </c>
      <c r="CP26">
        <f t="shared" si="2"/>
        <v>22</v>
      </c>
      <c r="CQ26">
        <f t="shared" si="3"/>
        <v>41</v>
      </c>
      <c r="CR26">
        <f t="shared" si="4"/>
        <v>42</v>
      </c>
      <c r="CS26">
        <f t="shared" si="5"/>
        <v>16</v>
      </c>
      <c r="CT26">
        <f t="shared" si="6"/>
        <v>17</v>
      </c>
      <c r="CU26">
        <f t="shared" si="7"/>
        <v>45</v>
      </c>
      <c r="CV26">
        <f t="shared" si="8"/>
        <v>36</v>
      </c>
      <c r="CW26">
        <f t="shared" si="9"/>
        <v>37</v>
      </c>
      <c r="CX26">
        <f t="shared" si="10"/>
        <v>25</v>
      </c>
      <c r="CY26">
        <f t="shared" si="11"/>
        <v>4</v>
      </c>
      <c r="CZ26">
        <f t="shared" si="12"/>
        <v>9</v>
      </c>
      <c r="DA26">
        <f t="shared" si="13"/>
        <v>6</v>
      </c>
      <c r="DB26">
        <f t="shared" si="14"/>
        <v>38</v>
      </c>
      <c r="DC26">
        <f t="shared" si="15"/>
        <v>26</v>
      </c>
      <c r="DD26">
        <f t="shared" si="16"/>
        <v>40</v>
      </c>
      <c r="DE26">
        <f t="shared" si="17"/>
        <v>20</v>
      </c>
      <c r="DF26">
        <f t="shared" si="18"/>
        <v>15</v>
      </c>
      <c r="DG26">
        <f t="shared" si="19"/>
        <v>18</v>
      </c>
      <c r="DH26">
        <f t="shared" si="20"/>
        <v>3</v>
      </c>
      <c r="DI26">
        <f t="shared" si="21"/>
        <v>7</v>
      </c>
      <c r="DJ26">
        <f t="shared" si="22"/>
        <v>43</v>
      </c>
      <c r="DK26">
        <f t="shared" si="23"/>
        <v>31</v>
      </c>
      <c r="DL26">
        <f t="shared" si="24"/>
        <v>32</v>
      </c>
      <c r="DM26">
        <f t="shared" si="25"/>
        <v>10</v>
      </c>
      <c r="DN26">
        <f t="shared" si="26"/>
        <v>29</v>
      </c>
      <c r="DO26">
        <f t="shared" si="27"/>
        <v>39</v>
      </c>
      <c r="DP26">
        <f t="shared" si="28"/>
        <v>13</v>
      </c>
      <c r="DQ26">
        <f t="shared" si="29"/>
        <v>11</v>
      </c>
      <c r="DR26">
        <f t="shared" si="30"/>
        <v>27</v>
      </c>
      <c r="DS26">
        <f t="shared" si="31"/>
        <v>5</v>
      </c>
      <c r="DT26">
        <f t="shared" si="32"/>
        <v>2</v>
      </c>
      <c r="DU26">
        <f t="shared" si="33"/>
        <v>12</v>
      </c>
      <c r="DV26">
        <f t="shared" si="34"/>
        <v>8</v>
      </c>
      <c r="DW26">
        <f t="shared" si="35"/>
        <v>30</v>
      </c>
      <c r="DX26">
        <f t="shared" si="36"/>
        <v>21</v>
      </c>
      <c r="DY26">
        <f t="shared" si="37"/>
        <v>14</v>
      </c>
      <c r="DZ26">
        <f t="shared" si="38"/>
        <v>35</v>
      </c>
      <c r="EA26">
        <f t="shared" si="39"/>
        <v>23</v>
      </c>
      <c r="EB26">
        <f t="shared" si="40"/>
        <v>33</v>
      </c>
      <c r="EC26">
        <f t="shared" si="41"/>
        <v>34</v>
      </c>
      <c r="ED26">
        <f t="shared" si="42"/>
        <v>24</v>
      </c>
      <c r="EE26">
        <f t="shared" si="43"/>
        <v>19</v>
      </c>
      <c r="EF26">
        <f t="shared" si="44"/>
        <v>1</v>
      </c>
    </row>
    <row r="27" spans="1:136" ht="16.5" customHeight="1">
      <c r="A27">
        <f>_calc_라운드기준!A27</f>
        <v>1219</v>
      </c>
      <c r="B27">
        <f>INDEX(_calc_누적빈도!B:B,$A27)-INDEX(_calc_누적빈도!B:B,$A27-기준200회_후보!$B$1)</f>
        <v>23</v>
      </c>
      <c r="C27">
        <f>INDEX(_calc_누적빈도!C:C,$A27)-INDEX(_calc_누적빈도!C:C,$A27-기준200회_후보!$B$1)</f>
        <v>16</v>
      </c>
      <c r="D27">
        <f>INDEX(_calc_누적빈도!D:D,$A27)-INDEX(_calc_누적빈도!D:D,$A27-기준200회_후보!$B$1)</f>
        <v>35</v>
      </c>
      <c r="E27">
        <f>INDEX(_calc_누적빈도!E:E,$A27)-INDEX(_calc_누적빈도!E:E,$A27-기준200회_후보!$B$1)</f>
        <v>20</v>
      </c>
      <c r="F27">
        <f>INDEX(_calc_누적빈도!F:F,$A27)-INDEX(_calc_누적빈도!F:F,$A27-기준200회_후보!$B$1)</f>
        <v>22</v>
      </c>
      <c r="G27">
        <f>INDEX(_calc_누적빈도!G:G,$A27)-INDEX(_calc_누적빈도!G:G,$A27-기준200회_후보!$B$1)</f>
        <v>37</v>
      </c>
      <c r="H27">
        <f>INDEX(_calc_누적빈도!H:H,$A27)-INDEX(_calc_누적빈도!H:H,$A27-기준200회_후보!$B$1)</f>
        <v>35</v>
      </c>
      <c r="I27">
        <f>INDEX(_calc_누적빈도!I:I,$A27)-INDEX(_calc_누적빈도!I:I,$A27-기준200회_후보!$B$1)</f>
        <v>22</v>
      </c>
      <c r="J27">
        <f>INDEX(_calc_누적빈도!J:J,$A27)-INDEX(_calc_누적빈도!J:J,$A27-기준200회_후보!$B$1)</f>
        <v>24</v>
      </c>
      <c r="K27">
        <f>INDEX(_calc_누적빈도!K:K,$A27)-INDEX(_calc_누적빈도!K:K,$A27-기준200회_후보!$B$1)</f>
        <v>22</v>
      </c>
      <c r="L27">
        <f>INDEX(_calc_누적빈도!L:L,$A27)-INDEX(_calc_누적빈도!L:L,$A27-기준200회_후보!$B$1)</f>
        <v>25</v>
      </c>
      <c r="M27">
        <f>INDEX(_calc_누적빈도!M:M,$A27)-INDEX(_calc_누적빈도!M:M,$A27-기준200회_후보!$B$1)</f>
        <v>32</v>
      </c>
      <c r="N27">
        <f>INDEX(_calc_누적빈도!N:N,$A27)-INDEX(_calc_누적빈도!N:N,$A27-기준200회_후보!$B$1)</f>
        <v>30</v>
      </c>
      <c r="O27">
        <f>INDEX(_calc_누적빈도!O:O,$A27)-INDEX(_calc_누적빈도!O:O,$A27-기준200회_후보!$B$1)</f>
        <v>26</v>
      </c>
      <c r="P27">
        <f>INDEX(_calc_누적빈도!P:P,$A27)-INDEX(_calc_누적빈도!P:P,$A27-기준200회_후보!$B$1)</f>
        <v>27</v>
      </c>
      <c r="Q27">
        <f>INDEX(_calc_누적빈도!Q:Q,$A27)-INDEX(_calc_누적빈도!Q:Q,$A27-기준200회_후보!$B$1)</f>
        <v>33</v>
      </c>
      <c r="R27">
        <f>INDEX(_calc_누적빈도!R:R,$A27)-INDEX(_calc_누적빈도!R:R,$A27-기준200회_후보!$B$1)</f>
        <v>24</v>
      </c>
      <c r="S27">
        <f>INDEX(_calc_누적빈도!S:S,$A27)-INDEX(_calc_누적빈도!S:S,$A27-기준200회_후보!$B$1)</f>
        <v>21</v>
      </c>
      <c r="T27">
        <f>INDEX(_calc_누적빈도!T:T,$A27)-INDEX(_calc_누적빈도!T:T,$A27-기준200회_후보!$B$1)</f>
        <v>32</v>
      </c>
      <c r="U27">
        <f>INDEX(_calc_누적빈도!U:U,$A27)-INDEX(_calc_누적빈도!U:U,$A27-기준200회_후보!$B$1)</f>
        <v>27</v>
      </c>
      <c r="V27">
        <f>INDEX(_calc_누적빈도!V:V,$A27)-INDEX(_calc_누적빈도!V:V,$A27-기준200회_후보!$B$1)</f>
        <v>27</v>
      </c>
      <c r="W27">
        <f>INDEX(_calc_누적빈도!W:W,$A27)-INDEX(_calc_누적빈도!W:W,$A27-기준200회_후보!$B$1)</f>
        <v>25</v>
      </c>
      <c r="X27">
        <f>INDEX(_calc_누적빈도!X:X,$A27)-INDEX(_calc_누적빈도!X:X,$A27-기준200회_후보!$B$1)</f>
        <v>23</v>
      </c>
      <c r="Y27">
        <f>INDEX(_calc_누적빈도!Y:Y,$A27)-INDEX(_calc_누적빈도!Y:Y,$A27-기준200회_후보!$B$1)</f>
        <v>28</v>
      </c>
      <c r="Z27">
        <f>INDEX(_calc_누적빈도!Z:Z,$A27)-INDEX(_calc_누적빈도!Z:Z,$A27-기준200회_후보!$B$1)</f>
        <v>18</v>
      </c>
      <c r="AA27">
        <f>INDEX(_calc_누적빈도!AA:AA,$A27)-INDEX(_calc_누적빈도!AA:AA,$A27-기준200회_후보!$B$1)</f>
        <v>28</v>
      </c>
      <c r="AB27">
        <f>INDEX(_calc_누적빈도!AB:AB,$A27)-INDEX(_calc_누적빈도!AB:AB,$A27-기준200회_후보!$B$1)</f>
        <v>33</v>
      </c>
      <c r="AC27">
        <f>INDEX(_calc_누적빈도!AC:AC,$A27)-INDEX(_calc_누적빈도!AC:AC,$A27-기준200회_후보!$B$1)</f>
        <v>27</v>
      </c>
      <c r="AD27">
        <f>INDEX(_calc_누적빈도!AD:AD,$A27)-INDEX(_calc_누적빈도!AD:AD,$A27-기준200회_후보!$B$1)</f>
        <v>28</v>
      </c>
      <c r="AE27">
        <f>INDEX(_calc_누적빈도!AE:AE,$A27)-INDEX(_calc_누적빈도!AE:AE,$A27-기준200회_후보!$B$1)</f>
        <v>33</v>
      </c>
      <c r="AF27">
        <f>INDEX(_calc_누적빈도!AF:AF,$A27)-INDEX(_calc_누적빈도!AF:AF,$A27-기준200회_후보!$B$1)</f>
        <v>29</v>
      </c>
      <c r="AG27">
        <f>INDEX(_calc_누적빈도!AG:AG,$A27)-INDEX(_calc_누적빈도!AG:AG,$A27-기준200회_후보!$B$1)</f>
        <v>28</v>
      </c>
      <c r="AH27">
        <f>INDEX(_calc_누적빈도!AH:AH,$A27)-INDEX(_calc_누적빈도!AH:AH,$A27-기준200회_후보!$B$1)</f>
        <v>32</v>
      </c>
      <c r="AI27">
        <f>INDEX(_calc_누적빈도!AI:AI,$A27)-INDEX(_calc_누적빈도!AI:AI,$A27-기준200회_후보!$B$1)</f>
        <v>24</v>
      </c>
      <c r="AJ27">
        <f>INDEX(_calc_누적빈도!AJ:AJ,$A27)-INDEX(_calc_누적빈도!AJ:AJ,$A27-기준200회_후보!$B$1)</f>
        <v>34</v>
      </c>
      <c r="AK27">
        <f>INDEX(_calc_누적빈도!AK:AK,$A27)-INDEX(_calc_누적빈도!AK:AK,$A27-기준200회_후보!$B$1)</f>
        <v>26</v>
      </c>
      <c r="AL27">
        <f>INDEX(_calc_누적빈도!AL:AL,$A27)-INDEX(_calc_누적빈도!AL:AL,$A27-기준200회_후보!$B$1)</f>
        <v>28</v>
      </c>
      <c r="AM27">
        <f>INDEX(_calc_누적빈도!AM:AM,$A27)-INDEX(_calc_누적빈도!AM:AM,$A27-기준200회_후보!$B$1)</f>
        <v>35</v>
      </c>
      <c r="AN27">
        <f>INDEX(_calc_누적빈도!AN:AN,$A27)-INDEX(_calc_누적빈도!AN:AN,$A27-기준200회_후보!$B$1)</f>
        <v>20</v>
      </c>
      <c r="AO27">
        <f>INDEX(_calc_누적빈도!AO:AO,$A27)-INDEX(_calc_누적빈도!AO:AO,$A27-기준200회_후보!$B$1)</f>
        <v>29</v>
      </c>
      <c r="AP27">
        <f>INDEX(_calc_누적빈도!AP:AP,$A27)-INDEX(_calc_누적빈도!AP:AP,$A27-기준200회_후보!$B$1)</f>
        <v>21</v>
      </c>
      <c r="AQ27">
        <f>INDEX(_calc_누적빈도!AQ:AQ,$A27)-INDEX(_calc_누적빈도!AQ:AQ,$A27-기준200회_후보!$B$1)</f>
        <v>20</v>
      </c>
      <c r="AR27">
        <f>INDEX(_calc_누적빈도!AR:AR,$A27)-INDEX(_calc_누적빈도!AR:AR,$A27-기준200회_후보!$B$1)</f>
        <v>16</v>
      </c>
      <c r="AS27">
        <f>INDEX(_calc_누적빈도!AS:AS,$A27)-INDEX(_calc_누적빈도!AS:AS,$A27-기준200회_후보!$B$1)</f>
        <v>24</v>
      </c>
      <c r="AT27">
        <f>INDEX(_calc_누적빈도!AT:AT,$A27)-INDEX(_calc_누적빈도!AT:AT,$A27-기준200회_후보!$B$1)</f>
        <v>31</v>
      </c>
      <c r="AU27">
        <f>(RANK(_calc_라운드기준!B27,_calc_라운드기준!$B27:$AT27,0)+COUNTIFS(_calc_라운드기준!$B27:$AT27,_calc_라운드기준!B27,$B$1:$AT$1,"&lt;"&amp;1))-(RANK(B27,$B27:$AT27,0)+COUNTIFS($B27:$AT27,B27,$B$1:$AT$1,"&lt;"&amp;1))</f>
        <v>-27</v>
      </c>
      <c r="AV27">
        <f>(RANK(_calc_라운드기준!C27,_calc_라운드기준!$B27:$AT27,0)+COUNTIFS(_calc_라운드기준!$B27:$AT27,_calc_라운드기준!C27,$B$1:$AT$1,"&lt;"&amp;2))-(RANK(C27,$B27:$AT27,0)+COUNTIFS($B27:$AT27,C27,$B$1:$AT$1,"&lt;"&amp;2))</f>
        <v>-2</v>
      </c>
      <c r="AW27">
        <f>(RANK(_calc_라운드기준!D27,_calc_라운드기준!$B27:$AT27,0)+COUNTIFS(_calc_라운드기준!$B27:$AT27,_calc_라운드기준!D27,$B$1:$AT$1,"&lt;"&amp;3))-(RANK(D27,$B27:$AT27,0)+COUNTIFS($B27:$AT27,D27,$B$1:$AT$1,"&lt;"&amp;3))</f>
        <v>-1</v>
      </c>
      <c r="AX27">
        <f>(RANK(_calc_라운드기준!E27,_calc_라운드기준!$B27:$AT27,0)+COUNTIFS(_calc_라운드기준!$B27:$AT27,_calc_라운드기준!E27,$B$1:$AT$1,"&lt;"&amp;4))-(RANK(E27,$B27:$AT27,0)+COUNTIFS($B27:$AT27,E27,$B$1:$AT$1,"&lt;"&amp;4))</f>
        <v>-14</v>
      </c>
      <c r="AY27">
        <f>(RANK(_calc_라운드기준!F27,_calc_라운드기준!$B27:$AT27,0)+COUNTIFS(_calc_라운드기준!$B27:$AT27,_calc_라운드기준!F27,$B$1:$AT$1,"&lt;"&amp;5))-(RANK(F27,$B27:$AT27,0)+COUNTIFS($B27:$AT27,F27,$B$1:$AT$1,"&lt;"&amp;5))</f>
        <v>-28</v>
      </c>
      <c r="AZ27">
        <f>(RANK(_calc_라운드기준!G27,_calc_라운드기준!$B27:$AT27,0)+COUNTIFS(_calc_라운드기준!$B27:$AT27,_calc_라운드기준!G27,$B$1:$AT$1,"&lt;"&amp;6))-(RANK(G27,$B27:$AT27,0)+COUNTIFS($B27:$AT27,G27,$B$1:$AT$1,"&lt;"&amp;6))</f>
        <v>7</v>
      </c>
      <c r="BA27">
        <f>(RANK(_calc_라운드기준!H27,_calc_라운드기준!$B27:$AT27,0)+COUNTIFS(_calc_라운드기준!$B27:$AT27,_calc_라운드기준!H27,$B$1:$AT$1,"&lt;"&amp;7))-(RANK(H27,$B27:$AT27,0)+COUNTIFS($B27:$AT27,H27,$B$1:$AT$1,"&lt;"&amp;7))</f>
        <v>6</v>
      </c>
      <c r="BB27">
        <f>(RANK(_calc_라운드기준!I27,_calc_라운드기준!$B27:$AT27,0)+COUNTIFS(_calc_라운드기준!$B27:$AT27,_calc_라운드기준!I27,$B$1:$AT$1,"&lt;"&amp;8))-(RANK(I27,$B27:$AT27,0)+COUNTIFS($B27:$AT27,I27,$B$1:$AT$1,"&lt;"&amp;8))</f>
        <v>-26</v>
      </c>
      <c r="BC27">
        <f>(RANK(_calc_라운드기준!J27,_calc_라운드기준!$B27:$AT27,0)+COUNTIFS(_calc_라운드기준!$B27:$AT27,_calc_라운드기준!J27,$B$1:$AT$1,"&lt;"&amp;9))-(RANK(J27,$B27:$AT27,0)+COUNTIFS($B27:$AT27,J27,$B$1:$AT$1,"&lt;"&amp;9))</f>
        <v>-13</v>
      </c>
      <c r="BD27">
        <f>(RANK(_calc_라운드기준!K27,_calc_라운드기준!$B27:$AT27,0)+COUNTIFS(_calc_라운드기준!$B27:$AT27,_calc_라운드기준!K27,$B$1:$AT$1,"&lt;"&amp;10))-(RANK(K27,$B27:$AT27,0)+COUNTIFS($B27:$AT27,K27,$B$1:$AT$1,"&lt;"&amp;10))</f>
        <v>-10</v>
      </c>
      <c r="BE27">
        <f>(RANK(_calc_라운드기준!L27,_calc_라운드기준!$B27:$AT27,0)+COUNTIFS(_calc_라운드기준!$B27:$AT27,_calc_라운드기준!L27,$B$1:$AT$1,"&lt;"&amp;11))-(RANK(L27,$B27:$AT27,0)+COUNTIFS($B27:$AT27,L27,$B$1:$AT$1,"&lt;"&amp;11))</f>
        <v>1</v>
      </c>
      <c r="BF27">
        <f>(RANK(_calc_라운드기준!M27,_calc_라운드기준!$B27:$AT27,0)+COUNTIFS(_calc_라운드기준!$B27:$AT27,_calc_라운드기준!M27,$B$1:$AT$1,"&lt;"&amp;12))-(RANK(M27,$B27:$AT27,0)+COUNTIFS($B27:$AT27,M27,$B$1:$AT$1,"&lt;"&amp;12))</f>
        <v>8</v>
      </c>
      <c r="BG27">
        <f>(RANK(_calc_라운드기준!N27,_calc_라운드기준!$B27:$AT27,0)+COUNTIFS(_calc_라운드기준!$B27:$AT27,_calc_라운드기준!N27,$B$1:$AT$1,"&lt;"&amp;13))-(RANK(N27,$B27:$AT27,0)+COUNTIFS($B27:$AT27,N27,$B$1:$AT$1,"&lt;"&amp;13))</f>
        <v>16</v>
      </c>
      <c r="BH27">
        <f>(RANK(_calc_라운드기준!O27,_calc_라운드기준!$B27:$AT27,0)+COUNTIFS(_calc_라운드기준!$B27:$AT27,_calc_라운드기준!O27,$B$1:$AT$1,"&lt;"&amp;14))-(RANK(O27,$B27:$AT27,0)+COUNTIFS($B27:$AT27,O27,$B$1:$AT$1,"&lt;"&amp;14))</f>
        <v>14</v>
      </c>
      <c r="BI27">
        <f>(RANK(_calc_라운드기준!P27,_calc_라운드기준!$B27:$AT27,0)+COUNTIFS(_calc_라운드기준!$B27:$AT27,_calc_라운드기준!P27,$B$1:$AT$1,"&lt;"&amp;15))-(RANK(P27,$B27:$AT27,0)+COUNTIFS($B27:$AT27,P27,$B$1:$AT$1,"&lt;"&amp;15))</f>
        <v>-17</v>
      </c>
      <c r="BJ27">
        <f>(RANK(_calc_라운드기준!Q27,_calc_라운드기준!$B27:$AT27,0)+COUNTIFS(_calc_라운드기준!$B27:$AT27,_calc_라운드기준!Q27,$B$1:$AT$1,"&lt;"&amp;16))-(RANK(Q27,$B27:$AT27,0)+COUNTIFS($B27:$AT27,Q27,$B$1:$AT$1,"&lt;"&amp;16))</f>
        <v>-3</v>
      </c>
      <c r="BK27">
        <f>(RANK(_calc_라운드기준!R27,_calc_라운드기준!$B27:$AT27,0)+COUNTIFS(_calc_라운드기준!$B27:$AT27,_calc_라운드기준!R27,$B$1:$AT$1,"&lt;"&amp;17))-(RANK(R27,$B27:$AT27,0)+COUNTIFS($B27:$AT27,R27,$B$1:$AT$1,"&lt;"&amp;17))</f>
        <v>-12</v>
      </c>
      <c r="BL27">
        <f>(RANK(_calc_라운드기준!S27,_calc_라운드기준!$B27:$AT27,0)+COUNTIFS(_calc_라운드기준!$B27:$AT27,_calc_라운드기준!S27,$B$1:$AT$1,"&lt;"&amp;18))-(RANK(S27,$B27:$AT27,0)+COUNTIFS($B27:$AT27,S27,$B$1:$AT$1,"&lt;"&amp;18))</f>
        <v>2</v>
      </c>
      <c r="BM27">
        <f>(RANK(_calc_라운드기준!T27,_calc_라운드기준!$B27:$AT27,0)+COUNTIFS(_calc_라운드기준!$B27:$AT27,_calc_라운드기준!T27,$B$1:$AT$1,"&lt;"&amp;19))-(RANK(T27,$B27:$AT27,0)+COUNTIFS($B27:$AT27,T27,$B$1:$AT$1,"&lt;"&amp;19))</f>
        <v>9</v>
      </c>
      <c r="BN27">
        <f>(RANK(_calc_라운드기준!U27,_calc_라운드기준!$B27:$AT27,0)+COUNTIFS(_calc_라운드기준!$B27:$AT27,_calc_라운드기준!U27,$B$1:$AT$1,"&lt;"&amp;20))-(RANK(U27,$B27:$AT27,0)+COUNTIFS($B27:$AT27,U27,$B$1:$AT$1,"&lt;"&amp;20))</f>
        <v>8</v>
      </c>
      <c r="BO27">
        <f>(RANK(_calc_라운드기준!V27,_calc_라운드기준!$B27:$AT27,0)+COUNTIFS(_calc_라운드기준!$B27:$AT27,_calc_라운드기준!V27,$B$1:$AT$1,"&lt;"&amp;21))-(RANK(V27,$B27:$AT27,0)+COUNTIFS($B27:$AT27,V27,$B$1:$AT$1,"&lt;"&amp;21))</f>
        <v>18</v>
      </c>
      <c r="BP27">
        <f>(RANK(_calc_라운드기준!W27,_calc_라운드기준!$B27:$AT27,0)+COUNTIFS(_calc_라운드기준!$B27:$AT27,_calc_라운드기준!W27,$B$1:$AT$1,"&lt;"&amp;22))-(RANK(W27,$B27:$AT27,0)+COUNTIFS($B27:$AT27,W27,$B$1:$AT$1,"&lt;"&amp;22))</f>
        <v>15</v>
      </c>
      <c r="BQ27">
        <f>(RANK(_calc_라운드기준!X27,_calc_라운드기준!$B27:$AT27,0)+COUNTIFS(_calc_라운드기준!$B27:$AT27,_calc_라운드기준!X27,$B$1:$AT$1,"&lt;"&amp;23))-(RANK(X27,$B27:$AT27,0)+COUNTIFS($B27:$AT27,X27,$B$1:$AT$1,"&lt;"&amp;23))</f>
        <v>-23</v>
      </c>
      <c r="BR27">
        <f>(RANK(_calc_라운드기준!Y27,_calc_라운드기준!$B27:$AT27,0)+COUNTIFS(_calc_라운드기준!$B27:$AT27,_calc_라운드기준!Y27,$B$1:$AT$1,"&lt;"&amp;24))-(RANK(Y27,$B27:$AT27,0)+COUNTIFS($B27:$AT27,Y27,$B$1:$AT$1,"&lt;"&amp;24))</f>
        <v>-11</v>
      </c>
      <c r="BS27">
        <f>(RANK(_calc_라운드기준!Z27,_calc_라운드기준!$B27:$AT27,0)+COUNTIFS(_calc_라운드기준!$B27:$AT27,_calc_라운드기준!Z27,$B$1:$AT$1,"&lt;"&amp;25))-(RANK(Z27,$B27:$AT27,0)+COUNTIFS($B27:$AT27,Z27,$B$1:$AT$1,"&lt;"&amp;25))</f>
        <v>-7</v>
      </c>
      <c r="BT27">
        <f>(RANK(_calc_라운드기준!AA27,_calc_라운드기준!$B27:$AT27,0)+COUNTIFS(_calc_라운드기준!$B27:$AT27,_calc_라운드기준!AA27,$B$1:$AT$1,"&lt;"&amp;26))-(RANK(AA27,$B27:$AT27,0)+COUNTIFS($B27:$AT27,AA27,$B$1:$AT$1,"&lt;"&amp;26))</f>
        <v>3</v>
      </c>
      <c r="BU27">
        <f>(RANK(_calc_라운드기준!AB27,_calc_라운드기준!$B27:$AT27,0)+COUNTIFS(_calc_라운드기준!$B27:$AT27,_calc_라운드기준!AB27,$B$1:$AT$1,"&lt;"&amp;27))-(RANK(AB27,$B27:$AT27,0)+COUNTIFS($B27:$AT27,AB27,$B$1:$AT$1,"&lt;"&amp;27))</f>
        <v>-5</v>
      </c>
      <c r="BV27">
        <f>(RANK(_calc_라운드기준!AC27,_calc_라운드기준!$B27:$AT27,0)+COUNTIFS(_calc_라운드기준!$B27:$AT27,_calc_라운드기준!AC27,$B$1:$AT$1,"&lt;"&amp;28))-(RANK(AC27,$B27:$AT27,0)+COUNTIFS($B27:$AT27,AC27,$B$1:$AT$1,"&lt;"&amp;28))</f>
        <v>-12</v>
      </c>
      <c r="BW27">
        <f>(RANK(_calc_라운드기준!AD27,_calc_라운드기준!$B27:$AT27,0)+COUNTIFS(_calc_라운드기준!$B27:$AT27,_calc_라운드기준!AD27,$B$1:$AT$1,"&lt;"&amp;29))-(RANK(AD27,$B27:$AT27,0)+COUNTIFS($B27:$AT27,AD27,$B$1:$AT$1,"&lt;"&amp;29))</f>
        <v>13</v>
      </c>
      <c r="BX27">
        <f>(RANK(_calc_라운드기준!AE27,_calc_라운드기준!$B27:$AT27,0)+COUNTIFS(_calc_라운드기준!$B27:$AT27,_calc_라운드기준!AE27,$B$1:$AT$1,"&lt;"&amp;30))-(RANK(AE27,$B27:$AT27,0)+COUNTIFS($B27:$AT27,AE27,$B$1:$AT$1,"&lt;"&amp;30))</f>
        <v>13</v>
      </c>
      <c r="BY27">
        <f>(RANK(_calc_라운드기준!AF27,_calc_라운드기준!$B27:$AT27,0)+COUNTIFS(_calc_라운드기준!$B27:$AT27,_calc_라운드기준!AF27,$B$1:$AT$1,"&lt;"&amp;31))-(RANK(AF27,$B27:$AT27,0)+COUNTIFS($B27:$AT27,AF27,$B$1:$AT$1,"&lt;"&amp;31))</f>
        <v>-1</v>
      </c>
      <c r="BZ27">
        <f>(RANK(_calc_라운드기준!AG27,_calc_라운드기준!$B27:$AT27,0)+COUNTIFS(_calc_라운드기준!$B27:$AT27,_calc_라운드기준!AG27,$B$1:$AT$1,"&lt;"&amp;32))-(RANK(AG27,$B27:$AT27,0)+COUNTIFS($B27:$AT27,AG27,$B$1:$AT$1,"&lt;"&amp;32))</f>
        <v>18</v>
      </c>
      <c r="CA27">
        <f>(RANK(_calc_라운드기준!AH27,_calc_라운드기준!$B27:$AT27,0)+COUNTIFS(_calc_라운드기준!$B27:$AT27,_calc_라운드기준!AH27,$B$1:$AT$1,"&lt;"&amp;33))-(RANK(AH27,$B27:$AT27,0)+COUNTIFS($B27:$AT27,AH27,$B$1:$AT$1,"&lt;"&amp;33))</f>
        <v>21</v>
      </c>
      <c r="CB27">
        <f>(RANK(_calc_라운드기준!AI27,_calc_라운드기준!$B27:$AT27,0)+COUNTIFS(_calc_라운드기준!$B27:$AT27,_calc_라운드기준!AI27,$B$1:$AT$1,"&lt;"&amp;34))-(RANK(AI27,$B27:$AT27,0)+COUNTIFS($B27:$AT27,AI27,$B$1:$AT$1,"&lt;"&amp;34))</f>
        <v>14</v>
      </c>
      <c r="CC27">
        <f>(RANK(_calc_라운드기준!AJ27,_calc_라운드기준!$B27:$AT27,0)+COUNTIFS(_calc_라운드기준!$B27:$AT27,_calc_라운드기준!AJ27,$B$1:$AT$1,"&lt;"&amp;35))-(RANK(AJ27,$B27:$AT27,0)+COUNTIFS($B27:$AT27,AJ27,$B$1:$AT$1,"&lt;"&amp;35))</f>
        <v>17</v>
      </c>
      <c r="CD27">
        <f>(RANK(_calc_라운드기준!AK27,_calc_라운드기준!$B27:$AT27,0)+COUNTIFS(_calc_라운드기준!$B27:$AT27,_calc_라운드기준!AK27,$B$1:$AT$1,"&lt;"&amp;36))-(RANK(AK27,$B27:$AT27,0)+COUNTIFS($B27:$AT27,AK27,$B$1:$AT$1,"&lt;"&amp;36))</f>
        <v>-3</v>
      </c>
      <c r="CE27">
        <f>(RANK(_calc_라운드기준!AL27,_calc_라운드기준!$B27:$AT27,0)+COUNTIFS(_calc_라운드기준!$B27:$AT27,_calc_라운드기준!AL27,$B$1:$AT$1,"&lt;"&amp;37))-(RANK(AL27,$B27:$AT27,0)+COUNTIFS($B27:$AT27,AL27,$B$1:$AT$1,"&lt;"&amp;37))</f>
        <v>4</v>
      </c>
      <c r="CF27">
        <f>(RANK(_calc_라운드기준!AM27,_calc_라운드기준!$B27:$AT27,0)+COUNTIFS(_calc_라운드기준!$B27:$AT27,_calc_라운드기준!AM27,$B$1:$AT$1,"&lt;"&amp;38))-(RANK(AM27,$B27:$AT27,0)+COUNTIFS($B27:$AT27,AM27,$B$1:$AT$1,"&lt;"&amp;38))</f>
        <v>10</v>
      </c>
      <c r="CG27">
        <f>(RANK(_calc_라운드기준!AN27,_calc_라운드기준!$B27:$AT27,0)+COUNTIFS(_calc_라운드기준!$B27:$AT27,_calc_라운드기준!AN27,$B$1:$AT$1,"&lt;"&amp;39))-(RANK(AN27,$B27:$AT27,0)+COUNTIFS($B27:$AT27,AN27,$B$1:$AT$1,"&lt;"&amp;39))</f>
        <v>-8</v>
      </c>
      <c r="CH27">
        <f>(RANK(_calc_라운드기준!AO27,_calc_라운드기준!$B27:$AT27,0)+COUNTIFS(_calc_라운드기준!$B27:$AT27,_calc_라운드기준!AO27,$B$1:$AT$1,"&lt;"&amp;40))-(RANK(AO27,$B27:$AT27,0)+COUNTIFS($B27:$AT27,AO27,$B$1:$AT$1,"&lt;"&amp;40))</f>
        <v>0</v>
      </c>
      <c r="CI27">
        <f>(RANK(_calc_라운드기준!AP27,_calc_라운드기준!$B27:$AT27,0)+COUNTIFS(_calc_라운드기준!$B27:$AT27,_calc_라운드기준!AP27,$B$1:$AT$1,"&lt;"&amp;41))-(RANK(AP27,$B27:$AT27,0)+COUNTIFS($B27:$AT27,AP27,$B$1:$AT$1,"&lt;"&amp;41))</f>
        <v>-5</v>
      </c>
      <c r="CJ27">
        <f>(RANK(_calc_라운드기준!AQ27,_calc_라운드기준!$B27:$AT27,0)+COUNTIFS(_calc_라운드기준!$B27:$AT27,_calc_라운드기준!AQ27,$B$1:$AT$1,"&lt;"&amp;42))-(RANK(AQ27,$B27:$AT27,0)+COUNTIFS($B27:$AT27,AQ27,$B$1:$AT$1,"&lt;"&amp;42))</f>
        <v>-17</v>
      </c>
      <c r="CK27">
        <f>(RANK(_calc_라운드기준!AR27,_calc_라운드기준!$B27:$AT27,0)+COUNTIFS(_calc_라운드기준!$B27:$AT27,_calc_라운드기준!AR27,$B$1:$AT$1,"&lt;"&amp;43))-(RANK(AR27,$B27:$AT27,0)+COUNTIFS($B27:$AT27,AR27,$B$1:$AT$1,"&lt;"&amp;43))</f>
        <v>-1</v>
      </c>
      <c r="CL27">
        <f>(RANK(_calc_라운드기준!AS27,_calc_라운드기준!$B27:$AT27,0)+COUNTIFS(_calc_라운드기준!$B27:$AT27,_calc_라운드기준!AS27,$B$1:$AT$1,"&lt;"&amp;44))-(RANK(AS27,$B27:$AT27,0)+COUNTIFS($B27:$AT27,AS27,$B$1:$AT$1,"&lt;"&amp;44))</f>
        <v>3</v>
      </c>
      <c r="CM27">
        <f>(RANK(_calc_라운드기준!AT27,_calc_라운드기준!$B27:$AT27,0)+COUNTIFS(_calc_라운드기준!$B27:$AT27,_calc_라운드기준!AT27,$B$1:$AT$1,"&lt;"&amp;45))-(RANK(AT27,$B27:$AT27,0)+COUNTIFS($B27:$AT27,AT27,$B$1:$AT$1,"&lt;"&amp;45))</f>
        <v>26</v>
      </c>
      <c r="CN27">
        <f t="shared" si="0"/>
        <v>44</v>
      </c>
      <c r="CO27">
        <f t="shared" si="1"/>
        <v>27</v>
      </c>
      <c r="CP27">
        <f t="shared" si="2"/>
        <v>24</v>
      </c>
      <c r="CQ27">
        <f t="shared" si="3"/>
        <v>39</v>
      </c>
      <c r="CR27">
        <f t="shared" si="4"/>
        <v>45</v>
      </c>
      <c r="CS27">
        <f t="shared" si="5"/>
        <v>16</v>
      </c>
      <c r="CT27">
        <f t="shared" si="6"/>
        <v>17</v>
      </c>
      <c r="CU27">
        <f t="shared" si="7"/>
        <v>43</v>
      </c>
      <c r="CV27">
        <f t="shared" si="8"/>
        <v>38</v>
      </c>
      <c r="CW27">
        <f t="shared" si="9"/>
        <v>34</v>
      </c>
      <c r="CX27">
        <f t="shared" si="10"/>
        <v>22</v>
      </c>
      <c r="CY27">
        <f t="shared" si="11"/>
        <v>14</v>
      </c>
      <c r="CZ27">
        <f t="shared" si="12"/>
        <v>6</v>
      </c>
      <c r="DA27">
        <f t="shared" si="13"/>
        <v>8</v>
      </c>
      <c r="DB27">
        <f t="shared" si="14"/>
        <v>40</v>
      </c>
      <c r="DC27">
        <f t="shared" si="15"/>
        <v>28</v>
      </c>
      <c r="DD27">
        <f t="shared" si="16"/>
        <v>36</v>
      </c>
      <c r="DE27">
        <f t="shared" si="17"/>
        <v>21</v>
      </c>
      <c r="DF27">
        <f t="shared" si="18"/>
        <v>13</v>
      </c>
      <c r="DG27">
        <f t="shared" si="19"/>
        <v>15</v>
      </c>
      <c r="DH27">
        <f t="shared" si="20"/>
        <v>3</v>
      </c>
      <c r="DI27">
        <f t="shared" si="21"/>
        <v>7</v>
      </c>
      <c r="DJ27">
        <f t="shared" si="22"/>
        <v>42</v>
      </c>
      <c r="DK27">
        <f t="shared" si="23"/>
        <v>35</v>
      </c>
      <c r="DL27">
        <f t="shared" si="24"/>
        <v>32</v>
      </c>
      <c r="DM27">
        <f t="shared" si="25"/>
        <v>19</v>
      </c>
      <c r="DN27">
        <f t="shared" si="26"/>
        <v>30</v>
      </c>
      <c r="DO27">
        <f t="shared" si="27"/>
        <v>37</v>
      </c>
      <c r="DP27">
        <f t="shared" si="28"/>
        <v>10</v>
      </c>
      <c r="DQ27">
        <f t="shared" si="29"/>
        <v>11</v>
      </c>
      <c r="DR27">
        <f t="shared" si="30"/>
        <v>25</v>
      </c>
      <c r="DS27">
        <f t="shared" si="31"/>
        <v>4</v>
      </c>
      <c r="DT27">
        <f t="shared" si="32"/>
        <v>2</v>
      </c>
      <c r="DU27">
        <f t="shared" si="33"/>
        <v>9</v>
      </c>
      <c r="DV27">
        <f t="shared" si="34"/>
        <v>5</v>
      </c>
      <c r="DW27">
        <f t="shared" si="35"/>
        <v>29</v>
      </c>
      <c r="DX27">
        <f t="shared" si="36"/>
        <v>18</v>
      </c>
      <c r="DY27">
        <f t="shared" si="37"/>
        <v>12</v>
      </c>
      <c r="DZ27">
        <f t="shared" si="38"/>
        <v>33</v>
      </c>
      <c r="EA27">
        <f t="shared" si="39"/>
        <v>23</v>
      </c>
      <c r="EB27">
        <f t="shared" si="40"/>
        <v>31</v>
      </c>
      <c r="EC27">
        <f t="shared" si="41"/>
        <v>41</v>
      </c>
      <c r="ED27">
        <f t="shared" si="42"/>
        <v>26</v>
      </c>
      <c r="EE27">
        <f t="shared" si="43"/>
        <v>20</v>
      </c>
      <c r="EF27">
        <f t="shared" si="44"/>
        <v>1</v>
      </c>
    </row>
    <row r="28" spans="1:136" ht="16.5" customHeight="1">
      <c r="A28">
        <f>_calc_라운드기준!A28</f>
        <v>1218</v>
      </c>
      <c r="B28">
        <f>INDEX(_calc_누적빈도!B:B,$A28)-INDEX(_calc_누적빈도!B:B,$A28-기준200회_후보!$B$1)</f>
        <v>23</v>
      </c>
      <c r="C28">
        <f>INDEX(_calc_누적빈도!C:C,$A28)-INDEX(_calc_누적빈도!C:C,$A28-기준200회_후보!$B$1)</f>
        <v>16</v>
      </c>
      <c r="D28">
        <f>INDEX(_calc_누적빈도!D:D,$A28)-INDEX(_calc_누적빈도!D:D,$A28-기준200회_후보!$B$1)</f>
        <v>35</v>
      </c>
      <c r="E28">
        <f>INDEX(_calc_누적빈도!E:E,$A28)-INDEX(_calc_누적빈도!E:E,$A28-기준200회_후보!$B$1)</f>
        <v>20</v>
      </c>
      <c r="F28">
        <f>INDEX(_calc_누적빈도!F:F,$A28)-INDEX(_calc_누적빈도!F:F,$A28-기준200회_후보!$B$1)</f>
        <v>22</v>
      </c>
      <c r="G28">
        <f>INDEX(_calc_누적빈도!G:G,$A28)-INDEX(_calc_누적빈도!G:G,$A28-기준200회_후보!$B$1)</f>
        <v>37</v>
      </c>
      <c r="H28">
        <f>INDEX(_calc_누적빈도!H:H,$A28)-INDEX(_calc_누적빈도!H:H,$A28-기준200회_후보!$B$1)</f>
        <v>35</v>
      </c>
      <c r="I28">
        <f>INDEX(_calc_누적빈도!I:I,$A28)-INDEX(_calc_누적빈도!I:I,$A28-기준200회_후보!$B$1)</f>
        <v>22</v>
      </c>
      <c r="J28">
        <f>INDEX(_calc_누적빈도!J:J,$A28)-INDEX(_calc_누적빈도!J:J,$A28-기준200회_후보!$B$1)</f>
        <v>24</v>
      </c>
      <c r="K28">
        <f>INDEX(_calc_누적빈도!K:K,$A28)-INDEX(_calc_누적빈도!K:K,$A28-기준200회_후보!$B$1)</f>
        <v>22</v>
      </c>
      <c r="L28">
        <f>INDEX(_calc_누적빈도!L:L,$A28)-INDEX(_calc_누적빈도!L:L,$A28-기준200회_후보!$B$1)</f>
        <v>25</v>
      </c>
      <c r="M28">
        <f>INDEX(_calc_누적빈도!M:M,$A28)-INDEX(_calc_누적빈도!M:M,$A28-기준200회_후보!$B$1)</f>
        <v>32</v>
      </c>
      <c r="N28">
        <f>INDEX(_calc_누적빈도!N:N,$A28)-INDEX(_calc_누적빈도!N:N,$A28-기준200회_후보!$B$1)</f>
        <v>30</v>
      </c>
      <c r="O28">
        <f>INDEX(_calc_누적빈도!O:O,$A28)-INDEX(_calc_누적빈도!O:O,$A28-기준200회_후보!$B$1)</f>
        <v>26</v>
      </c>
      <c r="P28">
        <f>INDEX(_calc_누적빈도!P:P,$A28)-INDEX(_calc_누적빈도!P:P,$A28-기준200회_후보!$B$1)</f>
        <v>27</v>
      </c>
      <c r="Q28">
        <f>INDEX(_calc_누적빈도!Q:Q,$A28)-INDEX(_calc_누적빈도!Q:Q,$A28-기준200회_후보!$B$1)</f>
        <v>33</v>
      </c>
      <c r="R28">
        <f>INDEX(_calc_누적빈도!R:R,$A28)-INDEX(_calc_누적빈도!R:R,$A28-기준200회_후보!$B$1)</f>
        <v>24</v>
      </c>
      <c r="S28">
        <f>INDEX(_calc_누적빈도!S:S,$A28)-INDEX(_calc_누적빈도!S:S,$A28-기준200회_후보!$B$1)</f>
        <v>21</v>
      </c>
      <c r="T28">
        <f>INDEX(_calc_누적빈도!T:T,$A28)-INDEX(_calc_누적빈도!T:T,$A28-기준200회_후보!$B$1)</f>
        <v>33</v>
      </c>
      <c r="U28">
        <f>INDEX(_calc_누적빈도!U:U,$A28)-INDEX(_calc_누적빈도!U:U,$A28-기준200회_후보!$B$1)</f>
        <v>27</v>
      </c>
      <c r="V28">
        <f>INDEX(_calc_누적빈도!V:V,$A28)-INDEX(_calc_누적빈도!V:V,$A28-기준200회_후보!$B$1)</f>
        <v>28</v>
      </c>
      <c r="W28">
        <f>INDEX(_calc_누적빈도!W:W,$A28)-INDEX(_calc_누적빈도!W:W,$A28-기준200회_후보!$B$1)</f>
        <v>25</v>
      </c>
      <c r="X28">
        <f>INDEX(_calc_누적빈도!X:X,$A28)-INDEX(_calc_누적빈도!X:X,$A28-기준200회_후보!$B$1)</f>
        <v>23</v>
      </c>
      <c r="Y28">
        <f>INDEX(_calc_누적빈도!Y:Y,$A28)-INDEX(_calc_누적빈도!Y:Y,$A28-기준200회_후보!$B$1)</f>
        <v>28</v>
      </c>
      <c r="Z28">
        <f>INDEX(_calc_누적빈도!Z:Z,$A28)-INDEX(_calc_누적빈도!Z:Z,$A28-기준200회_후보!$B$1)</f>
        <v>19</v>
      </c>
      <c r="AA28">
        <f>INDEX(_calc_누적빈도!AA:AA,$A28)-INDEX(_calc_누적빈도!AA:AA,$A28-기준200회_후보!$B$1)</f>
        <v>28</v>
      </c>
      <c r="AB28">
        <f>INDEX(_calc_누적빈도!AB:AB,$A28)-INDEX(_calc_누적빈도!AB:AB,$A28-기준200회_후보!$B$1)</f>
        <v>33</v>
      </c>
      <c r="AC28">
        <f>INDEX(_calc_누적빈도!AC:AC,$A28)-INDEX(_calc_누적빈도!AC:AC,$A28-기준200회_후보!$B$1)</f>
        <v>26</v>
      </c>
      <c r="AD28">
        <f>INDEX(_calc_누적빈도!AD:AD,$A28)-INDEX(_calc_누적빈도!AD:AD,$A28-기준200회_후보!$B$1)</f>
        <v>28</v>
      </c>
      <c r="AE28">
        <f>INDEX(_calc_누적빈도!AE:AE,$A28)-INDEX(_calc_누적빈도!AE:AE,$A28-기준200회_후보!$B$1)</f>
        <v>33</v>
      </c>
      <c r="AF28">
        <f>INDEX(_calc_누적빈도!AF:AF,$A28)-INDEX(_calc_누적빈도!AF:AF,$A28-기준200회_후보!$B$1)</f>
        <v>28</v>
      </c>
      <c r="AG28">
        <f>INDEX(_calc_누적빈도!AG:AG,$A28)-INDEX(_calc_누적빈도!AG:AG,$A28-기준200회_후보!$B$1)</f>
        <v>27</v>
      </c>
      <c r="AH28">
        <f>INDEX(_calc_누적빈도!AH:AH,$A28)-INDEX(_calc_누적빈도!AH:AH,$A28-기준200회_후보!$B$1)</f>
        <v>32</v>
      </c>
      <c r="AI28">
        <f>INDEX(_calc_누적빈도!AI:AI,$A28)-INDEX(_calc_누적빈도!AI:AI,$A28-기준200회_후보!$B$1)</f>
        <v>24</v>
      </c>
      <c r="AJ28">
        <f>INDEX(_calc_누적빈도!AJ:AJ,$A28)-INDEX(_calc_누적빈도!AJ:AJ,$A28-기준200회_후보!$B$1)</f>
        <v>34</v>
      </c>
      <c r="AK28">
        <f>INDEX(_calc_누적빈도!AK:AK,$A28)-INDEX(_calc_누적빈도!AK:AK,$A28-기준200회_후보!$B$1)</f>
        <v>26</v>
      </c>
      <c r="AL28">
        <f>INDEX(_calc_누적빈도!AL:AL,$A28)-INDEX(_calc_누적빈도!AL:AL,$A28-기준200회_후보!$B$1)</f>
        <v>29</v>
      </c>
      <c r="AM28">
        <f>INDEX(_calc_누적빈도!AM:AM,$A28)-INDEX(_calc_누적빈도!AM:AM,$A28-기준200회_후보!$B$1)</f>
        <v>35</v>
      </c>
      <c r="AN28">
        <f>INDEX(_calc_누적빈도!AN:AN,$A28)-INDEX(_calc_누적빈도!AN:AN,$A28-기준200회_후보!$B$1)</f>
        <v>20</v>
      </c>
      <c r="AO28">
        <f>INDEX(_calc_누적빈도!AO:AO,$A28)-INDEX(_calc_누적빈도!AO:AO,$A28-기준200회_후보!$B$1)</f>
        <v>29</v>
      </c>
      <c r="AP28">
        <f>INDEX(_calc_누적빈도!AP:AP,$A28)-INDEX(_calc_누적빈도!AP:AP,$A28-기준200회_후보!$B$1)</f>
        <v>21</v>
      </c>
      <c r="AQ28">
        <f>INDEX(_calc_누적빈도!AQ:AQ,$A28)-INDEX(_calc_누적빈도!AQ:AQ,$A28-기준200회_후보!$B$1)</f>
        <v>19</v>
      </c>
      <c r="AR28">
        <f>INDEX(_calc_누적빈도!AR:AR,$A28)-INDEX(_calc_누적빈도!AR:AR,$A28-기준200회_후보!$B$1)</f>
        <v>16</v>
      </c>
      <c r="AS28">
        <f>INDEX(_calc_누적빈도!AS:AS,$A28)-INDEX(_calc_누적빈도!AS:AS,$A28-기준200회_후보!$B$1)</f>
        <v>24</v>
      </c>
      <c r="AT28">
        <f>INDEX(_calc_누적빈도!AT:AT,$A28)-INDEX(_calc_누적빈도!AT:AT,$A28-기준200회_후보!$B$1)</f>
        <v>31</v>
      </c>
      <c r="AU28">
        <f>(RANK(_calc_라운드기준!B28,_calc_라운드기준!$B28:$AT28,0)+COUNTIFS(_calc_라운드기준!$B28:$AT28,_calc_라운드기준!B28,$B$1:$AT$1,"&lt;"&amp;1))-(RANK(B28,$B28:$AT28,0)+COUNTIFS($B28:$AT28,B28,$B$1:$AT$1,"&lt;"&amp;1))</f>
        <v>-27</v>
      </c>
      <c r="AV28">
        <f>(RANK(_calc_라운드기준!C28,_calc_라운드기준!$B28:$AT28,0)+COUNTIFS(_calc_라운드기준!$B28:$AT28,_calc_라운드기준!C28,$B$1:$AT$1,"&lt;"&amp;2))-(RANK(C28,$B28:$AT28,0)+COUNTIFS($B28:$AT28,C28,$B$1:$AT$1,"&lt;"&amp;2))</f>
        <v>-2</v>
      </c>
      <c r="AW28">
        <f>(RANK(_calc_라운드기준!D28,_calc_라운드기준!$B28:$AT28,0)+COUNTIFS(_calc_라운드기준!$B28:$AT28,_calc_라운드기준!D28,$B$1:$AT$1,"&lt;"&amp;3))-(RANK(D28,$B28:$AT28,0)+COUNTIFS($B28:$AT28,D28,$B$1:$AT$1,"&lt;"&amp;3))</f>
        <v>0</v>
      </c>
      <c r="AX28">
        <f>(RANK(_calc_라운드기준!E28,_calc_라운드기준!$B28:$AT28,0)+COUNTIFS(_calc_라운드기준!$B28:$AT28,_calc_라운드기준!E28,$B$1:$AT$1,"&lt;"&amp;4))-(RANK(E28,$B28:$AT28,0)+COUNTIFS($B28:$AT28,E28,$B$1:$AT$1,"&lt;"&amp;4))</f>
        <v>-14</v>
      </c>
      <c r="AY28">
        <f>(RANK(_calc_라운드기준!F28,_calc_라운드기준!$B28:$AT28,0)+COUNTIFS(_calc_라운드기준!$B28:$AT28,_calc_라운드기준!F28,$B$1:$AT$1,"&lt;"&amp;5))-(RANK(F28,$B28:$AT28,0)+COUNTIFS($B28:$AT28,F28,$B$1:$AT$1,"&lt;"&amp;5))</f>
        <v>-28</v>
      </c>
      <c r="AZ28">
        <f>(RANK(_calc_라운드기준!G28,_calc_라운드기준!$B28:$AT28,0)+COUNTIFS(_calc_라운드기준!$B28:$AT28,_calc_라운드기준!G28,$B$1:$AT$1,"&lt;"&amp;6))-(RANK(G28,$B28:$AT28,0)+COUNTIFS($B28:$AT28,G28,$B$1:$AT$1,"&lt;"&amp;6))</f>
        <v>7</v>
      </c>
      <c r="BA28">
        <f>(RANK(_calc_라운드기준!H28,_calc_라운드기준!$B28:$AT28,0)+COUNTIFS(_calc_라운드기준!$B28:$AT28,_calc_라운드기준!H28,$B$1:$AT$1,"&lt;"&amp;7))-(RANK(H28,$B28:$AT28,0)+COUNTIFS($B28:$AT28,H28,$B$1:$AT$1,"&lt;"&amp;7))</f>
        <v>6</v>
      </c>
      <c r="BB28">
        <f>(RANK(_calc_라운드기준!I28,_calc_라운드기준!$B28:$AT28,0)+COUNTIFS(_calc_라운드기준!$B28:$AT28,_calc_라운드기준!I28,$B$1:$AT$1,"&lt;"&amp;8))-(RANK(I28,$B28:$AT28,0)+COUNTIFS($B28:$AT28,I28,$B$1:$AT$1,"&lt;"&amp;8))</f>
        <v>-26</v>
      </c>
      <c r="BC28">
        <f>(RANK(_calc_라운드기준!J28,_calc_라운드기준!$B28:$AT28,0)+COUNTIFS(_calc_라운드기준!$B28:$AT28,_calc_라운드기준!J28,$B$1:$AT$1,"&lt;"&amp;9))-(RANK(J28,$B28:$AT28,0)+COUNTIFS($B28:$AT28,J28,$B$1:$AT$1,"&lt;"&amp;9))</f>
        <v>-18</v>
      </c>
      <c r="BD28">
        <f>(RANK(_calc_라운드기준!K28,_calc_라운드기준!$B28:$AT28,0)+COUNTIFS(_calc_라운드기준!$B28:$AT28,_calc_라운드기준!K28,$B$1:$AT$1,"&lt;"&amp;10))-(RANK(K28,$B28:$AT28,0)+COUNTIFS($B28:$AT28,K28,$B$1:$AT$1,"&lt;"&amp;10))</f>
        <v>-10</v>
      </c>
      <c r="BE28">
        <f>(RANK(_calc_라운드기준!L28,_calc_라운드기준!$B28:$AT28,0)+COUNTIFS(_calc_라운드기준!$B28:$AT28,_calc_라운드기준!L28,$B$1:$AT$1,"&lt;"&amp;11))-(RANK(L28,$B28:$AT28,0)+COUNTIFS($B28:$AT28,L28,$B$1:$AT$1,"&lt;"&amp;11))</f>
        <v>1</v>
      </c>
      <c r="BF28">
        <f>(RANK(_calc_라운드기준!M28,_calc_라운드기준!$B28:$AT28,0)+COUNTIFS(_calc_라운드기준!$B28:$AT28,_calc_라운드기준!M28,$B$1:$AT$1,"&lt;"&amp;12))-(RANK(M28,$B28:$AT28,0)+COUNTIFS($B28:$AT28,M28,$B$1:$AT$1,"&lt;"&amp;12))</f>
        <v>7</v>
      </c>
      <c r="BG28">
        <f>(RANK(_calc_라운드기준!N28,_calc_라운드기준!$B28:$AT28,0)+COUNTIFS(_calc_라운드기준!$B28:$AT28,_calc_라운드기준!N28,$B$1:$AT$1,"&lt;"&amp;13))-(RANK(N28,$B28:$AT28,0)+COUNTIFS($B28:$AT28,N28,$B$1:$AT$1,"&lt;"&amp;13))</f>
        <v>16</v>
      </c>
      <c r="BH28">
        <f>(RANK(_calc_라운드기준!O28,_calc_라운드기준!$B28:$AT28,0)+COUNTIFS(_calc_라운드기준!$B28:$AT28,_calc_라운드기준!O28,$B$1:$AT$1,"&lt;"&amp;14))-(RANK(O28,$B28:$AT28,0)+COUNTIFS($B28:$AT28,O28,$B$1:$AT$1,"&lt;"&amp;14))</f>
        <v>14</v>
      </c>
      <c r="BI28">
        <f>(RANK(_calc_라운드기준!P28,_calc_라운드기준!$B28:$AT28,0)+COUNTIFS(_calc_라운드기준!$B28:$AT28,_calc_라운드기준!P28,$B$1:$AT$1,"&lt;"&amp;15))-(RANK(P28,$B28:$AT28,0)+COUNTIFS($B28:$AT28,P28,$B$1:$AT$1,"&lt;"&amp;15))</f>
        <v>-16</v>
      </c>
      <c r="BJ28">
        <f>(RANK(_calc_라운드기준!Q28,_calc_라운드기준!$B28:$AT28,0)+COUNTIFS(_calc_라운드기준!$B28:$AT28,_calc_라운드기준!Q28,$B$1:$AT$1,"&lt;"&amp;16))-(RANK(Q28,$B28:$AT28,0)+COUNTIFS($B28:$AT28,Q28,$B$1:$AT$1,"&lt;"&amp;16))</f>
        <v>-3</v>
      </c>
      <c r="BK28">
        <f>(RANK(_calc_라운드기준!R28,_calc_라운드기준!$B28:$AT28,0)+COUNTIFS(_calc_라운드기준!$B28:$AT28,_calc_라운드기준!R28,$B$1:$AT$1,"&lt;"&amp;17))-(RANK(R28,$B28:$AT28,0)+COUNTIFS($B28:$AT28,R28,$B$1:$AT$1,"&lt;"&amp;17))</f>
        <v>-12</v>
      </c>
      <c r="BL28">
        <f>(RANK(_calc_라운드기준!S28,_calc_라운드기준!$B28:$AT28,0)+COUNTIFS(_calc_라운드기준!$B28:$AT28,_calc_라운드기준!S28,$B$1:$AT$1,"&lt;"&amp;18))-(RANK(S28,$B28:$AT28,0)+COUNTIFS($B28:$AT28,S28,$B$1:$AT$1,"&lt;"&amp;18))</f>
        <v>1</v>
      </c>
      <c r="BM28">
        <f>(RANK(_calc_라운드기준!T28,_calc_라운드기준!$B28:$AT28,0)+COUNTIFS(_calc_라운드기준!$B28:$AT28,_calc_라운드기준!T28,$B$1:$AT$1,"&lt;"&amp;19))-(RANK(T28,$B28:$AT28,0)+COUNTIFS($B28:$AT28,T28,$B$1:$AT$1,"&lt;"&amp;19))</f>
        <v>12</v>
      </c>
      <c r="BN28">
        <f>(RANK(_calc_라운드기준!U28,_calc_라운드기준!$B28:$AT28,0)+COUNTIFS(_calc_라운드기준!$B28:$AT28,_calc_라운드기준!U28,$B$1:$AT$1,"&lt;"&amp;20))-(RANK(U28,$B28:$AT28,0)+COUNTIFS($B28:$AT28,U28,$B$1:$AT$1,"&lt;"&amp;20))</f>
        <v>8</v>
      </c>
      <c r="BO28">
        <f>(RANK(_calc_라운드기준!V28,_calc_라운드기준!$B28:$AT28,0)+COUNTIFS(_calc_라운드기준!$B28:$AT28,_calc_라운드기준!V28,$B$1:$AT$1,"&lt;"&amp;21))-(RANK(V28,$B28:$AT28,0)+COUNTIFS($B28:$AT28,V28,$B$1:$AT$1,"&lt;"&amp;21))</f>
        <v>20</v>
      </c>
      <c r="BP28">
        <f>(RANK(_calc_라운드기준!W28,_calc_라운드기준!$B28:$AT28,0)+COUNTIFS(_calc_라운드기준!$B28:$AT28,_calc_라운드기준!W28,$B$1:$AT$1,"&lt;"&amp;22))-(RANK(W28,$B28:$AT28,0)+COUNTIFS($B28:$AT28,W28,$B$1:$AT$1,"&lt;"&amp;22))</f>
        <v>15</v>
      </c>
      <c r="BQ28">
        <f>(RANK(_calc_라운드기준!X28,_calc_라운드기준!$B28:$AT28,0)+COUNTIFS(_calc_라운드기준!$B28:$AT28,_calc_라운드기준!X28,$B$1:$AT$1,"&lt;"&amp;23))-(RANK(X28,$B28:$AT28,0)+COUNTIFS($B28:$AT28,X28,$B$1:$AT$1,"&lt;"&amp;23))</f>
        <v>-22</v>
      </c>
      <c r="BR28">
        <f>(RANK(_calc_라운드기준!Y28,_calc_라운드기준!$B28:$AT28,0)+COUNTIFS(_calc_라운드기준!$B28:$AT28,_calc_라운드기준!Y28,$B$1:$AT$1,"&lt;"&amp;24))-(RANK(Y28,$B28:$AT28,0)+COUNTIFS($B28:$AT28,Y28,$B$1:$AT$1,"&lt;"&amp;24))</f>
        <v>-13</v>
      </c>
      <c r="BS28">
        <f>(RANK(_calc_라운드기준!Z28,_calc_라운드기준!$B28:$AT28,0)+COUNTIFS(_calc_라운드기준!$B28:$AT28,_calc_라운드기준!Z28,$B$1:$AT$1,"&lt;"&amp;25))-(RANK(Z28,$B28:$AT28,0)+COUNTIFS($B28:$AT28,Z28,$B$1:$AT$1,"&lt;"&amp;25))</f>
        <v>-5</v>
      </c>
      <c r="BT28">
        <f>(RANK(_calc_라운드기준!AA28,_calc_라운드기준!$B28:$AT28,0)+COUNTIFS(_calc_라운드기준!$B28:$AT28,_calc_라운드기준!AA28,$B$1:$AT$1,"&lt;"&amp;26))-(RANK(AA28,$B28:$AT28,0)+COUNTIFS($B28:$AT28,AA28,$B$1:$AT$1,"&lt;"&amp;26))</f>
        <v>2</v>
      </c>
      <c r="BU28">
        <f>(RANK(_calc_라운드기준!AB28,_calc_라운드기준!$B28:$AT28,0)+COUNTIFS(_calc_라운드기준!$B28:$AT28,_calc_라운드기준!AB28,$B$1:$AT$1,"&lt;"&amp;27))-(RANK(AB28,$B28:$AT28,0)+COUNTIFS($B28:$AT28,AB28,$B$1:$AT$1,"&lt;"&amp;27))</f>
        <v>-7</v>
      </c>
      <c r="BV28">
        <f>(RANK(_calc_라운드기준!AC28,_calc_라운드기준!$B28:$AT28,0)+COUNTIFS(_calc_라운드기준!$B28:$AT28,_calc_라운드기준!AC28,$B$1:$AT$1,"&lt;"&amp;28))-(RANK(AC28,$B28:$AT28,0)+COUNTIFS($B28:$AT28,AC28,$B$1:$AT$1,"&lt;"&amp;28))</f>
        <v>-4</v>
      </c>
      <c r="BW28">
        <f>(RANK(_calc_라운드기준!AD28,_calc_라운드기준!$B28:$AT28,0)+COUNTIFS(_calc_라운드기준!$B28:$AT28,_calc_라운드기준!AD28,$B$1:$AT$1,"&lt;"&amp;29))-(RANK(AD28,$B28:$AT28,0)+COUNTIFS($B28:$AT28,AD28,$B$1:$AT$1,"&lt;"&amp;29))</f>
        <v>12</v>
      </c>
      <c r="BX28">
        <f>(RANK(_calc_라운드기준!AE28,_calc_라운드기준!$B28:$AT28,0)+COUNTIFS(_calc_라운드기준!$B28:$AT28,_calc_라운드기준!AE28,$B$1:$AT$1,"&lt;"&amp;30))-(RANK(AE28,$B28:$AT28,0)+COUNTIFS($B28:$AT28,AE28,$B$1:$AT$1,"&lt;"&amp;30))</f>
        <v>4</v>
      </c>
      <c r="BY28">
        <f>(RANK(_calc_라운드기준!AF28,_calc_라운드기준!$B28:$AT28,0)+COUNTIFS(_calc_라운드기준!$B28:$AT28,_calc_라운드기준!AF28,$B$1:$AT$1,"&lt;"&amp;31))-(RANK(AF28,$B28:$AT28,0)+COUNTIFS($B28:$AT28,AF28,$B$1:$AT$1,"&lt;"&amp;31))</f>
        <v>2</v>
      </c>
      <c r="BZ28">
        <f>(RANK(_calc_라운드기준!AG28,_calc_라운드기준!$B28:$AT28,0)+COUNTIFS(_calc_라운드기준!$B28:$AT28,_calc_라운드기준!AG28,$B$1:$AT$1,"&lt;"&amp;32))-(RANK(AG28,$B28:$AT28,0)+COUNTIFS($B28:$AT28,AG28,$B$1:$AT$1,"&lt;"&amp;32))</f>
        <v>17</v>
      </c>
      <c r="CA28">
        <f>(RANK(_calc_라운드기준!AH28,_calc_라운드기준!$B28:$AT28,0)+COUNTIFS(_calc_라운드기준!$B28:$AT28,_calc_라운드기준!AH28,$B$1:$AT$1,"&lt;"&amp;33))-(RANK(AH28,$B28:$AT28,0)+COUNTIFS($B28:$AT28,AH28,$B$1:$AT$1,"&lt;"&amp;33))</f>
        <v>12</v>
      </c>
      <c r="CB28">
        <f>(RANK(_calc_라운드기준!AI28,_calc_라운드기준!$B28:$AT28,0)+COUNTIFS(_calc_라운드기준!$B28:$AT28,_calc_라운드기준!AI28,$B$1:$AT$1,"&lt;"&amp;34))-(RANK(AI28,$B28:$AT28,0)+COUNTIFS($B28:$AT28,AI28,$B$1:$AT$1,"&lt;"&amp;34))</f>
        <v>14</v>
      </c>
      <c r="CC28">
        <f>(RANK(_calc_라운드기준!AJ28,_calc_라운드기준!$B28:$AT28,0)+COUNTIFS(_calc_라운드기준!$B28:$AT28,_calc_라운드기준!AJ28,$B$1:$AT$1,"&lt;"&amp;35))-(RANK(AJ28,$B28:$AT28,0)+COUNTIFS($B28:$AT28,AJ28,$B$1:$AT$1,"&lt;"&amp;35))</f>
        <v>19</v>
      </c>
      <c r="CD28">
        <f>(RANK(_calc_라운드기준!AK28,_calc_라운드기준!$B28:$AT28,0)+COUNTIFS(_calc_라운드기준!$B28:$AT28,_calc_라운드기준!AK28,$B$1:$AT$1,"&lt;"&amp;36))-(RANK(AK28,$B28:$AT28,0)+COUNTIFS($B28:$AT28,AK28,$B$1:$AT$1,"&lt;"&amp;36))</f>
        <v>-1</v>
      </c>
      <c r="CE28">
        <f>(RANK(_calc_라운드기준!AL28,_calc_라운드기준!$B28:$AT28,0)+COUNTIFS(_calc_라운드기준!$B28:$AT28,_calc_라운드기준!AL28,$B$1:$AT$1,"&lt;"&amp;37))-(RANK(AL28,$B28:$AT28,0)+COUNTIFS($B28:$AT28,AL28,$B$1:$AT$1,"&lt;"&amp;37))</f>
        <v>0</v>
      </c>
      <c r="CF28">
        <f>(RANK(_calc_라운드기준!AM28,_calc_라운드기준!$B28:$AT28,0)+COUNTIFS(_calc_라운드기준!$B28:$AT28,_calc_라운드기준!AM28,$B$1:$AT$1,"&lt;"&amp;38))-(RANK(AM28,$B28:$AT28,0)+COUNTIFS($B28:$AT28,AM28,$B$1:$AT$1,"&lt;"&amp;38))</f>
        <v>11</v>
      </c>
      <c r="CG28">
        <f>(RANK(_calc_라운드기준!AN28,_calc_라운드기준!$B28:$AT28,0)+COUNTIFS(_calc_라운드기준!$B28:$AT28,_calc_라운드기준!AN28,$B$1:$AT$1,"&lt;"&amp;39))-(RANK(AN28,$B28:$AT28,0)+COUNTIFS($B28:$AT28,AN28,$B$1:$AT$1,"&lt;"&amp;39))</f>
        <v>-9</v>
      </c>
      <c r="CH28">
        <f>(RANK(_calc_라운드기준!AO28,_calc_라운드기준!$B28:$AT28,0)+COUNTIFS(_calc_라운드기준!$B28:$AT28,_calc_라운드기준!AO28,$B$1:$AT$1,"&lt;"&amp;40))-(RANK(AO28,$B28:$AT28,0)+COUNTIFS($B28:$AT28,AO28,$B$1:$AT$1,"&lt;"&amp;40))</f>
        <v>1</v>
      </c>
      <c r="CI28">
        <f>(RANK(_calc_라운드기준!AP28,_calc_라운드기준!$B28:$AT28,0)+COUNTIFS(_calc_라운드기준!$B28:$AT28,_calc_라운드기준!AP28,$B$1:$AT$1,"&lt;"&amp;41))-(RANK(AP28,$B28:$AT28,0)+COUNTIFS($B28:$AT28,AP28,$B$1:$AT$1,"&lt;"&amp;41))</f>
        <v>-6</v>
      </c>
      <c r="CJ28">
        <f>(RANK(_calc_라운드기준!AQ28,_calc_라운드기준!$B28:$AT28,0)+COUNTIFS(_calc_라운드기준!$B28:$AT28,_calc_라운드기준!AQ28,$B$1:$AT$1,"&lt;"&amp;42))-(RANK(AQ28,$B28:$AT28,0)+COUNTIFS($B28:$AT28,AQ28,$B$1:$AT$1,"&lt;"&amp;42))</f>
        <v>-9</v>
      </c>
      <c r="CK28">
        <f>(RANK(_calc_라운드기준!AR28,_calc_라운드기준!$B28:$AT28,0)+COUNTIFS(_calc_라운드기준!$B28:$AT28,_calc_라운드기준!AR28,$B$1:$AT$1,"&lt;"&amp;43))-(RANK(AR28,$B28:$AT28,0)+COUNTIFS($B28:$AT28,AR28,$B$1:$AT$1,"&lt;"&amp;43))</f>
        <v>-1</v>
      </c>
      <c r="CL28">
        <f>(RANK(_calc_라운드기준!AS28,_calc_라운드기준!$B28:$AT28,0)+COUNTIFS(_calc_라운드기준!$B28:$AT28,_calc_라운드기준!AS28,$B$1:$AT$1,"&lt;"&amp;44))-(RANK(AS28,$B28:$AT28,0)+COUNTIFS($B28:$AT28,AS28,$B$1:$AT$1,"&lt;"&amp;44))</f>
        <v>3</v>
      </c>
      <c r="CM28">
        <f>(RANK(_calc_라운드기준!AT28,_calc_라운드기준!$B28:$AT28,0)+COUNTIFS(_calc_라운드기준!$B28:$AT28,_calc_라운드기준!AT28,$B$1:$AT$1,"&lt;"&amp;45))-(RANK(AT28,$B28:$AT28,0)+COUNTIFS($B28:$AT28,AT28,$B$1:$AT$1,"&lt;"&amp;45))</f>
        <v>29</v>
      </c>
      <c r="CN28">
        <f t="shared" si="0"/>
        <v>44</v>
      </c>
      <c r="CO28">
        <f t="shared" si="1"/>
        <v>28</v>
      </c>
      <c r="CP28">
        <f t="shared" si="2"/>
        <v>24</v>
      </c>
      <c r="CQ28">
        <f t="shared" si="3"/>
        <v>39</v>
      </c>
      <c r="CR28">
        <f t="shared" si="4"/>
        <v>45</v>
      </c>
      <c r="CS28">
        <f t="shared" si="5"/>
        <v>14</v>
      </c>
      <c r="CT28">
        <f t="shared" si="6"/>
        <v>16</v>
      </c>
      <c r="CU28">
        <f t="shared" si="7"/>
        <v>43</v>
      </c>
      <c r="CV28">
        <f t="shared" si="8"/>
        <v>41</v>
      </c>
      <c r="CW28">
        <f t="shared" si="9"/>
        <v>36</v>
      </c>
      <c r="CX28">
        <f t="shared" si="10"/>
        <v>21</v>
      </c>
      <c r="CY28">
        <f t="shared" si="11"/>
        <v>15</v>
      </c>
      <c r="CZ28">
        <f t="shared" si="12"/>
        <v>5</v>
      </c>
      <c r="DA28">
        <f t="shared" si="13"/>
        <v>7</v>
      </c>
      <c r="DB28">
        <f t="shared" si="14"/>
        <v>40</v>
      </c>
      <c r="DC28">
        <f t="shared" si="15"/>
        <v>29</v>
      </c>
      <c r="DD28">
        <f t="shared" si="16"/>
        <v>37</v>
      </c>
      <c r="DE28">
        <f t="shared" si="17"/>
        <v>22</v>
      </c>
      <c r="DF28">
        <f t="shared" si="18"/>
        <v>9</v>
      </c>
      <c r="DG28">
        <f t="shared" si="19"/>
        <v>13</v>
      </c>
      <c r="DH28">
        <f t="shared" si="20"/>
        <v>2</v>
      </c>
      <c r="DI28">
        <f t="shared" si="21"/>
        <v>6</v>
      </c>
      <c r="DJ28">
        <f t="shared" si="22"/>
        <v>42</v>
      </c>
      <c r="DK28">
        <f t="shared" si="23"/>
        <v>38</v>
      </c>
      <c r="DL28">
        <f t="shared" si="24"/>
        <v>31</v>
      </c>
      <c r="DM28">
        <f t="shared" si="25"/>
        <v>19</v>
      </c>
      <c r="DN28">
        <f t="shared" si="26"/>
        <v>33</v>
      </c>
      <c r="DO28">
        <f t="shared" si="27"/>
        <v>30</v>
      </c>
      <c r="DP28">
        <f t="shared" si="28"/>
        <v>10</v>
      </c>
      <c r="DQ28">
        <f t="shared" si="29"/>
        <v>17</v>
      </c>
      <c r="DR28">
        <f t="shared" si="30"/>
        <v>20</v>
      </c>
      <c r="DS28">
        <f t="shared" si="31"/>
        <v>4</v>
      </c>
      <c r="DT28">
        <f t="shared" si="32"/>
        <v>11</v>
      </c>
      <c r="DU28">
        <f t="shared" si="33"/>
        <v>8</v>
      </c>
      <c r="DV28">
        <f t="shared" si="34"/>
        <v>3</v>
      </c>
      <c r="DW28">
        <f t="shared" si="35"/>
        <v>26</v>
      </c>
      <c r="DX28">
        <f t="shared" si="36"/>
        <v>25</v>
      </c>
      <c r="DY28">
        <f t="shared" si="37"/>
        <v>12</v>
      </c>
      <c r="DZ28">
        <f t="shared" si="38"/>
        <v>34</v>
      </c>
      <c r="EA28">
        <f t="shared" si="39"/>
        <v>23</v>
      </c>
      <c r="EB28">
        <f t="shared" si="40"/>
        <v>32</v>
      </c>
      <c r="EC28">
        <f t="shared" si="41"/>
        <v>35</v>
      </c>
      <c r="ED28">
        <f t="shared" si="42"/>
        <v>27</v>
      </c>
      <c r="EE28">
        <f t="shared" si="43"/>
        <v>18</v>
      </c>
      <c r="EF28">
        <f t="shared" si="44"/>
        <v>1</v>
      </c>
    </row>
    <row r="29" spans="1:136" ht="16.5" customHeight="1">
      <c r="A29">
        <f>_calc_라운드기준!A29</f>
        <v>1217</v>
      </c>
      <c r="B29">
        <f>INDEX(_calc_누적빈도!B:B,$A29)-INDEX(_calc_누적빈도!B:B,$A29-기준200회_후보!$B$1)</f>
        <v>23</v>
      </c>
      <c r="C29">
        <f>INDEX(_calc_누적빈도!C:C,$A29)-INDEX(_calc_누적빈도!C:C,$A29-기준200회_후보!$B$1)</f>
        <v>16</v>
      </c>
      <c r="D29">
        <f>INDEX(_calc_누적빈도!D:D,$A29)-INDEX(_calc_누적빈도!D:D,$A29-기준200회_후보!$B$1)</f>
        <v>35</v>
      </c>
      <c r="E29">
        <f>INDEX(_calc_누적빈도!E:E,$A29)-INDEX(_calc_누적빈도!E:E,$A29-기준200회_후보!$B$1)</f>
        <v>20</v>
      </c>
      <c r="F29">
        <f>INDEX(_calc_누적빈도!F:F,$A29)-INDEX(_calc_누적빈도!F:F,$A29-기준200회_후보!$B$1)</f>
        <v>22</v>
      </c>
      <c r="G29">
        <f>INDEX(_calc_누적빈도!G:G,$A29)-INDEX(_calc_누적빈도!G:G,$A29-기준200회_후보!$B$1)</f>
        <v>37</v>
      </c>
      <c r="H29">
        <f>INDEX(_calc_누적빈도!H:H,$A29)-INDEX(_calc_누적빈도!H:H,$A29-기준200회_후보!$B$1)</f>
        <v>35</v>
      </c>
      <c r="I29">
        <f>INDEX(_calc_누적빈도!I:I,$A29)-INDEX(_calc_누적빈도!I:I,$A29-기준200회_후보!$B$1)</f>
        <v>21</v>
      </c>
      <c r="J29">
        <f>INDEX(_calc_누적빈도!J:J,$A29)-INDEX(_calc_누적빈도!J:J,$A29-기준200회_후보!$B$1)</f>
        <v>24</v>
      </c>
      <c r="K29">
        <f>INDEX(_calc_누적빈도!K:K,$A29)-INDEX(_calc_누적빈도!K:K,$A29-기준200회_후보!$B$1)</f>
        <v>21</v>
      </c>
      <c r="L29">
        <f>INDEX(_calc_누적빈도!L:L,$A29)-INDEX(_calc_누적빈도!L:L,$A29-기준200회_후보!$B$1)</f>
        <v>25</v>
      </c>
      <c r="M29">
        <f>INDEX(_calc_누적빈도!M:M,$A29)-INDEX(_calc_누적빈도!M:M,$A29-기준200회_후보!$B$1)</f>
        <v>33</v>
      </c>
      <c r="N29">
        <f>INDEX(_calc_누적빈도!N:N,$A29)-INDEX(_calc_누적빈도!N:N,$A29-기준200회_후보!$B$1)</f>
        <v>30</v>
      </c>
      <c r="O29">
        <f>INDEX(_calc_누적빈도!O:O,$A29)-INDEX(_calc_누적빈도!O:O,$A29-기준200회_후보!$B$1)</f>
        <v>26</v>
      </c>
      <c r="P29">
        <f>INDEX(_calc_누적빈도!P:P,$A29)-INDEX(_calc_누적빈도!P:P,$A29-기준200회_후보!$B$1)</f>
        <v>26</v>
      </c>
      <c r="Q29">
        <f>INDEX(_calc_누적빈도!Q:Q,$A29)-INDEX(_calc_누적빈도!Q:Q,$A29-기준200회_후보!$B$1)</f>
        <v>33</v>
      </c>
      <c r="R29">
        <f>INDEX(_calc_누적빈도!R:R,$A29)-INDEX(_calc_누적빈도!R:R,$A29-기준200회_후보!$B$1)</f>
        <v>24</v>
      </c>
      <c r="S29">
        <f>INDEX(_calc_누적빈도!S:S,$A29)-INDEX(_calc_누적빈도!S:S,$A29-기준200회_후보!$B$1)</f>
        <v>22</v>
      </c>
      <c r="T29">
        <f>INDEX(_calc_누적빈도!T:T,$A29)-INDEX(_calc_누적빈도!T:T,$A29-기준200회_후보!$B$1)</f>
        <v>33</v>
      </c>
      <c r="U29">
        <f>INDEX(_calc_누적빈도!U:U,$A29)-INDEX(_calc_누적빈도!U:U,$A29-기준200회_후보!$B$1)</f>
        <v>26</v>
      </c>
      <c r="V29">
        <f>INDEX(_calc_누적빈도!V:V,$A29)-INDEX(_calc_누적빈도!V:V,$A29-기준200회_후보!$B$1)</f>
        <v>28</v>
      </c>
      <c r="W29">
        <f>INDEX(_calc_누적빈도!W:W,$A29)-INDEX(_calc_누적빈도!W:W,$A29-기준200회_후보!$B$1)</f>
        <v>26</v>
      </c>
      <c r="X29">
        <f>INDEX(_calc_누적빈도!X:X,$A29)-INDEX(_calc_누적빈도!X:X,$A29-기준200회_후보!$B$1)</f>
        <v>24</v>
      </c>
      <c r="Y29">
        <f>INDEX(_calc_누적빈도!Y:Y,$A29)-INDEX(_calc_누적빈도!Y:Y,$A29-기준200회_후보!$B$1)</f>
        <v>28</v>
      </c>
      <c r="Z29">
        <f>INDEX(_calc_누적빈도!Z:Z,$A29)-INDEX(_calc_누적빈도!Z:Z,$A29-기준200회_후보!$B$1)</f>
        <v>19</v>
      </c>
      <c r="AA29">
        <f>INDEX(_calc_누적빈도!AA:AA,$A29)-INDEX(_calc_누적빈도!AA:AA,$A29-기준200회_후보!$B$1)</f>
        <v>28</v>
      </c>
      <c r="AB29">
        <f>INDEX(_calc_누적빈도!AB:AB,$A29)-INDEX(_calc_누적빈도!AB:AB,$A29-기준200회_후보!$B$1)</f>
        <v>33</v>
      </c>
      <c r="AC29">
        <f>INDEX(_calc_누적빈도!AC:AC,$A29)-INDEX(_calc_누적빈도!AC:AC,$A29-기준200회_후보!$B$1)</f>
        <v>26</v>
      </c>
      <c r="AD29">
        <f>INDEX(_calc_누적빈도!AD:AD,$A29)-INDEX(_calc_누적빈도!AD:AD,$A29-기준200회_후보!$B$1)</f>
        <v>27</v>
      </c>
      <c r="AE29">
        <f>INDEX(_calc_누적빈도!AE:AE,$A29)-INDEX(_calc_누적빈도!AE:AE,$A29-기준200회_후보!$B$1)</f>
        <v>34</v>
      </c>
      <c r="AF29">
        <f>INDEX(_calc_누적빈도!AF:AF,$A29)-INDEX(_calc_누적빈도!AF:AF,$A29-기준200회_후보!$B$1)</f>
        <v>27</v>
      </c>
      <c r="AG29">
        <f>INDEX(_calc_누적빈도!AG:AG,$A29)-INDEX(_calc_누적빈도!AG:AG,$A29-기준200회_후보!$B$1)</f>
        <v>27</v>
      </c>
      <c r="AH29">
        <f>INDEX(_calc_누적빈도!AH:AH,$A29)-INDEX(_calc_누적빈도!AH:AH,$A29-기준200회_후보!$B$1)</f>
        <v>32</v>
      </c>
      <c r="AI29">
        <f>INDEX(_calc_누적빈도!AI:AI,$A29)-INDEX(_calc_누적빈도!AI:AI,$A29-기준200회_후보!$B$1)</f>
        <v>25</v>
      </c>
      <c r="AJ29">
        <f>INDEX(_calc_누적빈도!AJ:AJ,$A29)-INDEX(_calc_누적빈도!AJ:AJ,$A29-기준200회_후보!$B$1)</f>
        <v>34</v>
      </c>
      <c r="AK29">
        <f>INDEX(_calc_누적빈도!AK:AK,$A29)-INDEX(_calc_누적빈도!AK:AK,$A29-기준200회_후보!$B$1)</f>
        <v>26</v>
      </c>
      <c r="AL29">
        <f>INDEX(_calc_누적빈도!AL:AL,$A29)-INDEX(_calc_누적빈도!AL:AL,$A29-기준200회_후보!$B$1)</f>
        <v>29</v>
      </c>
      <c r="AM29">
        <f>INDEX(_calc_누적빈도!AM:AM,$A29)-INDEX(_calc_누적빈도!AM:AM,$A29-기준200회_후보!$B$1)</f>
        <v>35</v>
      </c>
      <c r="AN29">
        <f>INDEX(_calc_누적빈도!AN:AN,$A29)-INDEX(_calc_누적빈도!AN:AN,$A29-기준200회_후보!$B$1)</f>
        <v>20</v>
      </c>
      <c r="AO29">
        <f>INDEX(_calc_누적빈도!AO:AO,$A29)-INDEX(_calc_누적빈도!AO:AO,$A29-기준200회_후보!$B$1)</f>
        <v>29</v>
      </c>
      <c r="AP29">
        <f>INDEX(_calc_누적빈도!AP:AP,$A29)-INDEX(_calc_누적빈도!AP:AP,$A29-기준200회_후보!$B$1)</f>
        <v>21</v>
      </c>
      <c r="AQ29">
        <f>INDEX(_calc_누적빈도!AQ:AQ,$A29)-INDEX(_calc_누적빈도!AQ:AQ,$A29-기준200회_후보!$B$1)</f>
        <v>19</v>
      </c>
      <c r="AR29">
        <f>INDEX(_calc_누적빈도!AR:AR,$A29)-INDEX(_calc_누적빈도!AR:AR,$A29-기준200회_후보!$B$1)</f>
        <v>16</v>
      </c>
      <c r="AS29">
        <f>INDEX(_calc_누적빈도!AS:AS,$A29)-INDEX(_calc_누적빈도!AS:AS,$A29-기준200회_후보!$B$1)</f>
        <v>24</v>
      </c>
      <c r="AT29">
        <f>INDEX(_calc_누적빈도!AT:AT,$A29)-INDEX(_calc_누적빈도!AT:AT,$A29-기준200회_후보!$B$1)</f>
        <v>31</v>
      </c>
      <c r="AU29">
        <f>(RANK(_calc_라운드기준!B29,_calc_라운드기준!$B29:$AT29,0)+COUNTIFS(_calc_라운드기준!$B29:$AT29,_calc_라운드기준!B29,$B$1:$AT$1,"&lt;"&amp;1))-(RANK(B29,$B29:$AT29,0)+COUNTIFS($B29:$AT29,B29,$B$1:$AT$1,"&lt;"&amp;1))</f>
        <v>-27</v>
      </c>
      <c r="AV29">
        <f>(RANK(_calc_라운드기준!C29,_calc_라운드기준!$B29:$AT29,0)+COUNTIFS(_calc_라운드기준!$B29:$AT29,_calc_라운드기준!C29,$B$1:$AT$1,"&lt;"&amp;2))-(RANK(C29,$B29:$AT29,0)+COUNTIFS($B29:$AT29,C29,$B$1:$AT$1,"&lt;"&amp;2))</f>
        <v>-2</v>
      </c>
      <c r="AW29">
        <f>(RANK(_calc_라운드기준!D29,_calc_라운드기준!$B29:$AT29,0)+COUNTIFS(_calc_라운드기준!$B29:$AT29,_calc_라운드기준!D29,$B$1:$AT$1,"&lt;"&amp;3))-(RANK(D29,$B29:$AT29,0)+COUNTIFS($B29:$AT29,D29,$B$1:$AT$1,"&lt;"&amp;3))</f>
        <v>0</v>
      </c>
      <c r="AX29">
        <f>(RANK(_calc_라운드기준!E29,_calc_라운드기준!$B29:$AT29,0)+COUNTIFS(_calc_라운드기준!$B29:$AT29,_calc_라운드기준!E29,$B$1:$AT$1,"&lt;"&amp;4))-(RANK(E29,$B29:$AT29,0)+COUNTIFS($B29:$AT29,E29,$B$1:$AT$1,"&lt;"&amp;4))</f>
        <v>-13</v>
      </c>
      <c r="AY29">
        <f>(RANK(_calc_라운드기준!F29,_calc_라운드기준!$B29:$AT29,0)+COUNTIFS(_calc_라운드기준!$B29:$AT29,_calc_라운드기준!F29,$B$1:$AT$1,"&lt;"&amp;5))-(RANK(F29,$B29:$AT29,0)+COUNTIFS($B29:$AT29,F29,$B$1:$AT$1,"&lt;"&amp;5))</f>
        <v>-27</v>
      </c>
      <c r="AZ29">
        <f>(RANK(_calc_라운드기준!G29,_calc_라운드기준!$B29:$AT29,0)+COUNTIFS(_calc_라운드기준!$B29:$AT29,_calc_라운드기준!G29,$B$1:$AT$1,"&lt;"&amp;6))-(RANK(G29,$B29:$AT29,0)+COUNTIFS($B29:$AT29,G29,$B$1:$AT$1,"&lt;"&amp;6))</f>
        <v>8</v>
      </c>
      <c r="BA29">
        <f>(RANK(_calc_라운드기준!H29,_calc_라운드기준!$B29:$AT29,0)+COUNTIFS(_calc_라운드기준!$B29:$AT29,_calc_라운드기준!H29,$B$1:$AT$1,"&lt;"&amp;7))-(RANK(H29,$B29:$AT29,0)+COUNTIFS($B29:$AT29,H29,$B$1:$AT$1,"&lt;"&amp;7))</f>
        <v>7</v>
      </c>
      <c r="BB29">
        <f>(RANK(_calc_라운드기준!I29,_calc_라운드기준!$B29:$AT29,0)+COUNTIFS(_calc_라운드기준!$B29:$AT29,_calc_라운드기준!I29,$B$1:$AT$1,"&lt;"&amp;8))-(RANK(I29,$B29:$AT29,0)+COUNTIFS($B29:$AT29,I29,$B$1:$AT$1,"&lt;"&amp;8))</f>
        <v>-26</v>
      </c>
      <c r="BC29">
        <f>(RANK(_calc_라운드기준!J29,_calc_라운드기준!$B29:$AT29,0)+COUNTIFS(_calc_라운드기준!$B29:$AT29,_calc_라운드기준!J29,$B$1:$AT$1,"&lt;"&amp;9))-(RANK(J29,$B29:$AT29,0)+COUNTIFS($B29:$AT29,J29,$B$1:$AT$1,"&lt;"&amp;9))</f>
        <v>-18</v>
      </c>
      <c r="BD29">
        <f>(RANK(_calc_라운드기준!K29,_calc_라운드기준!$B29:$AT29,0)+COUNTIFS(_calc_라운드기준!$B29:$AT29,_calc_라운드기준!K29,$B$1:$AT$1,"&lt;"&amp;10))-(RANK(K29,$B29:$AT29,0)+COUNTIFS($B29:$AT29,K29,$B$1:$AT$1,"&lt;"&amp;10))</f>
        <v>-5</v>
      </c>
      <c r="BE29">
        <f>(RANK(_calc_라운드기준!L29,_calc_라운드기준!$B29:$AT29,0)+COUNTIFS(_calc_라운드기준!$B29:$AT29,_calc_라운드기준!L29,$B$1:$AT$1,"&lt;"&amp;11))-(RANK(L29,$B29:$AT29,0)+COUNTIFS($B29:$AT29,L29,$B$1:$AT$1,"&lt;"&amp;11))</f>
        <v>0</v>
      </c>
      <c r="BF29">
        <f>(RANK(_calc_라운드기준!M29,_calc_라운드기준!$B29:$AT29,0)+COUNTIFS(_calc_라운드기준!$B29:$AT29,_calc_라운드기준!M29,$B$1:$AT$1,"&lt;"&amp;12))-(RANK(M29,$B29:$AT29,0)+COUNTIFS($B29:$AT29,M29,$B$1:$AT$1,"&lt;"&amp;12))</f>
        <v>11</v>
      </c>
      <c r="BG29">
        <f>(RANK(_calc_라운드기준!N29,_calc_라운드기준!$B29:$AT29,0)+COUNTIFS(_calc_라운드기준!$B29:$AT29,_calc_라운드기준!N29,$B$1:$AT$1,"&lt;"&amp;13))-(RANK(N29,$B29:$AT29,0)+COUNTIFS($B29:$AT29,N29,$B$1:$AT$1,"&lt;"&amp;13))</f>
        <v>16</v>
      </c>
      <c r="BH29">
        <f>(RANK(_calc_라운드기준!O29,_calc_라운드기준!$B29:$AT29,0)+COUNTIFS(_calc_라운드기준!$B29:$AT29,_calc_라운드기준!O29,$B$1:$AT$1,"&lt;"&amp;14))-(RANK(O29,$B29:$AT29,0)+COUNTIFS($B29:$AT29,O29,$B$1:$AT$1,"&lt;"&amp;14))</f>
        <v>16</v>
      </c>
      <c r="BI29">
        <f>(RANK(_calc_라운드기준!P29,_calc_라운드기준!$B29:$AT29,0)+COUNTIFS(_calc_라운드기준!$B29:$AT29,_calc_라운드기준!P29,$B$1:$AT$1,"&lt;"&amp;15))-(RANK(P29,$B29:$AT29,0)+COUNTIFS($B29:$AT29,P29,$B$1:$AT$1,"&lt;"&amp;15))</f>
        <v>-10</v>
      </c>
      <c r="BJ29">
        <f>(RANK(_calc_라운드기준!Q29,_calc_라운드기준!$B29:$AT29,0)+COUNTIFS(_calc_라운드기준!$B29:$AT29,_calc_라운드기준!Q29,$B$1:$AT$1,"&lt;"&amp;16))-(RANK(Q29,$B29:$AT29,0)+COUNTIFS($B29:$AT29,Q29,$B$1:$AT$1,"&lt;"&amp;16))</f>
        <v>-5</v>
      </c>
      <c r="BK29">
        <f>(RANK(_calc_라운드기준!R29,_calc_라운드기준!$B29:$AT29,0)+COUNTIFS(_calc_라운드기준!$B29:$AT29,_calc_라운드기준!R29,$B$1:$AT$1,"&lt;"&amp;17))-(RANK(R29,$B29:$AT29,0)+COUNTIFS($B29:$AT29,R29,$B$1:$AT$1,"&lt;"&amp;17))</f>
        <v>-12</v>
      </c>
      <c r="BL29">
        <f>(RANK(_calc_라운드기준!S29,_calc_라운드기준!$B29:$AT29,0)+COUNTIFS(_calc_라운드기준!$B29:$AT29,_calc_라운드기준!S29,$B$1:$AT$1,"&lt;"&amp;18))-(RANK(S29,$B29:$AT29,0)+COUNTIFS($B29:$AT29,S29,$B$1:$AT$1,"&lt;"&amp;18))</f>
        <v>3</v>
      </c>
      <c r="BM29">
        <f>(RANK(_calc_라운드기준!T29,_calc_라운드기준!$B29:$AT29,0)+COUNTIFS(_calc_라운드기준!$B29:$AT29,_calc_라운드기준!T29,$B$1:$AT$1,"&lt;"&amp;19))-(RANK(T29,$B29:$AT29,0)+COUNTIFS($B29:$AT29,T29,$B$1:$AT$1,"&lt;"&amp;19))</f>
        <v>11</v>
      </c>
      <c r="BN29">
        <f>(RANK(_calc_라운드기준!U29,_calc_라운드기준!$B29:$AT29,0)+COUNTIFS(_calc_라운드기준!$B29:$AT29,_calc_라운드기준!U29,$B$1:$AT$1,"&lt;"&amp;20))-(RANK(U29,$B29:$AT29,0)+COUNTIFS($B29:$AT29,U29,$B$1:$AT$1,"&lt;"&amp;20))</f>
        <v>10</v>
      </c>
      <c r="BO29">
        <f>(RANK(_calc_라운드기준!V29,_calc_라운드기준!$B29:$AT29,0)+COUNTIFS(_calc_라운드기준!$B29:$AT29,_calc_라운드기준!V29,$B$1:$AT$1,"&lt;"&amp;21))-(RANK(V29,$B29:$AT29,0)+COUNTIFS($B29:$AT29,V29,$B$1:$AT$1,"&lt;"&amp;21))</f>
        <v>19</v>
      </c>
      <c r="BP29">
        <f>(RANK(_calc_라운드기준!W29,_calc_라운드기준!$B29:$AT29,0)+COUNTIFS(_calc_라운드기준!$B29:$AT29,_calc_라운드기준!W29,$B$1:$AT$1,"&lt;"&amp;22))-(RANK(W29,$B29:$AT29,0)+COUNTIFS($B29:$AT29,W29,$B$1:$AT$1,"&lt;"&amp;22))</f>
        <v>18</v>
      </c>
      <c r="BQ29">
        <f>(RANK(_calc_라운드기준!X29,_calc_라운드기준!$B29:$AT29,0)+COUNTIFS(_calc_라운드기준!$B29:$AT29,_calc_라운드기준!X29,$B$1:$AT$1,"&lt;"&amp;23))-(RANK(X29,$B29:$AT29,0)+COUNTIFS($B29:$AT29,X29,$B$1:$AT$1,"&lt;"&amp;23))</f>
        <v>-27</v>
      </c>
      <c r="BR29">
        <f>(RANK(_calc_라운드기준!Y29,_calc_라운드기준!$B29:$AT29,0)+COUNTIFS(_calc_라운드기준!$B29:$AT29,_calc_라운드기준!Y29,$B$1:$AT$1,"&lt;"&amp;24))-(RANK(Y29,$B29:$AT29,0)+COUNTIFS($B29:$AT29,Y29,$B$1:$AT$1,"&lt;"&amp;24))</f>
        <v>-13</v>
      </c>
      <c r="BS29">
        <f>(RANK(_calc_라운드기준!Z29,_calc_라운드기준!$B29:$AT29,0)+COUNTIFS(_calc_라운드기준!$B29:$AT29,_calc_라운드기준!Z29,$B$1:$AT$1,"&lt;"&amp;25))-(RANK(Z29,$B29:$AT29,0)+COUNTIFS($B29:$AT29,Z29,$B$1:$AT$1,"&lt;"&amp;25))</f>
        <v>-6</v>
      </c>
      <c r="BT29">
        <f>(RANK(_calc_라운드기준!AA29,_calc_라운드기준!$B29:$AT29,0)+COUNTIFS(_calc_라운드기준!$B29:$AT29,_calc_라운드기준!AA29,$B$1:$AT$1,"&lt;"&amp;26))-(RANK(AA29,$B29:$AT29,0)+COUNTIFS($B29:$AT29,AA29,$B$1:$AT$1,"&lt;"&amp;26))</f>
        <v>3</v>
      </c>
      <c r="BU29">
        <f>(RANK(_calc_라운드기준!AB29,_calc_라운드기준!$B29:$AT29,0)+COUNTIFS(_calc_라운드기준!$B29:$AT29,_calc_라운드기준!AB29,$B$1:$AT$1,"&lt;"&amp;27))-(RANK(AB29,$B29:$AT29,0)+COUNTIFS($B29:$AT29,AB29,$B$1:$AT$1,"&lt;"&amp;27))</f>
        <v>-9</v>
      </c>
      <c r="BV29">
        <f>(RANK(_calc_라운드기준!AC29,_calc_라운드기준!$B29:$AT29,0)+COUNTIFS(_calc_라운드기준!$B29:$AT29,_calc_라운드기준!AC29,$B$1:$AT$1,"&lt;"&amp;28))-(RANK(AC29,$B29:$AT29,0)+COUNTIFS($B29:$AT29,AC29,$B$1:$AT$1,"&lt;"&amp;28))</f>
        <v>-4</v>
      </c>
      <c r="BW29">
        <f>(RANK(_calc_라운드기준!AD29,_calc_라운드기준!$B29:$AT29,0)+COUNTIFS(_calc_라운드기준!$B29:$AT29,_calc_라운드기준!AD29,$B$1:$AT$1,"&lt;"&amp;29))-(RANK(AD29,$B29:$AT29,0)+COUNTIFS($B29:$AT29,AD29,$B$1:$AT$1,"&lt;"&amp;29))</f>
        <v>18</v>
      </c>
      <c r="BX29">
        <f>(RANK(_calc_라운드기준!AE29,_calc_라운드기준!$B29:$AT29,0)+COUNTIFS(_calc_라운드기준!$B29:$AT29,_calc_라운드기준!AE29,$B$1:$AT$1,"&lt;"&amp;30))-(RANK(AE29,$B29:$AT29,0)+COUNTIFS($B29:$AT29,AE29,$B$1:$AT$1,"&lt;"&amp;30))</f>
        <v>9</v>
      </c>
      <c r="BY29">
        <f>(RANK(_calc_라운드기준!AF29,_calc_라운드기준!$B29:$AT29,0)+COUNTIFS(_calc_라운드기준!$B29:$AT29,_calc_라운드기준!AF29,$B$1:$AT$1,"&lt;"&amp;31))-(RANK(AF29,$B29:$AT29,0)+COUNTIFS($B29:$AT29,AF29,$B$1:$AT$1,"&lt;"&amp;31))</f>
        <v>3</v>
      </c>
      <c r="BZ29">
        <f>(RANK(_calc_라운드기준!AG29,_calc_라운드기준!$B29:$AT29,0)+COUNTIFS(_calc_라운드기준!$B29:$AT29,_calc_라운드기준!AG29,$B$1:$AT$1,"&lt;"&amp;32))-(RANK(AG29,$B29:$AT29,0)+COUNTIFS($B29:$AT29,AG29,$B$1:$AT$1,"&lt;"&amp;32))</f>
        <v>19</v>
      </c>
      <c r="CA29">
        <f>(RANK(_calc_라운드기준!AH29,_calc_라운드기준!$B29:$AT29,0)+COUNTIFS(_calc_라운드기준!$B29:$AT29,_calc_라운드기준!AH29,$B$1:$AT$1,"&lt;"&amp;33))-(RANK(AH29,$B29:$AT29,0)+COUNTIFS($B29:$AT29,AH29,$B$1:$AT$1,"&lt;"&amp;33))</f>
        <v>13</v>
      </c>
      <c r="CB29">
        <f>(RANK(_calc_라운드기준!AI29,_calc_라운드기준!$B29:$AT29,0)+COUNTIFS(_calc_라운드기준!$B29:$AT29,_calc_라운드기준!AI29,$B$1:$AT$1,"&lt;"&amp;34))-(RANK(AI29,$B29:$AT29,0)+COUNTIFS($B29:$AT29,AI29,$B$1:$AT$1,"&lt;"&amp;34))</f>
        <v>16</v>
      </c>
      <c r="CC29">
        <f>(RANK(_calc_라운드기준!AJ29,_calc_라운드기준!$B29:$AT29,0)+COUNTIFS(_calc_라운드기준!$B29:$AT29,_calc_라운드기준!AJ29,$B$1:$AT$1,"&lt;"&amp;35))-(RANK(AJ29,$B29:$AT29,0)+COUNTIFS($B29:$AT29,AJ29,$B$1:$AT$1,"&lt;"&amp;35))</f>
        <v>9</v>
      </c>
      <c r="CD29">
        <f>(RANK(_calc_라운드기준!AK29,_calc_라운드기준!$B29:$AT29,0)+COUNTIFS(_calc_라운드기준!$B29:$AT29,_calc_라운드기준!AK29,$B$1:$AT$1,"&lt;"&amp;36))-(RANK(AK29,$B29:$AT29,0)+COUNTIFS($B29:$AT29,AK29,$B$1:$AT$1,"&lt;"&amp;36))</f>
        <v>-2</v>
      </c>
      <c r="CE29">
        <f>(RANK(_calc_라운드기준!AL29,_calc_라운드기준!$B29:$AT29,0)+COUNTIFS(_calc_라운드기준!$B29:$AT29,_calc_라운드기준!AL29,$B$1:$AT$1,"&lt;"&amp;37))-(RANK(AL29,$B29:$AT29,0)+COUNTIFS($B29:$AT29,AL29,$B$1:$AT$1,"&lt;"&amp;37))</f>
        <v>2</v>
      </c>
      <c r="CF29">
        <f>(RANK(_calc_라운드기준!AM29,_calc_라운드기준!$B29:$AT29,0)+COUNTIFS(_calc_라운드기준!$B29:$AT29,_calc_라운드기준!AM29,$B$1:$AT$1,"&lt;"&amp;38))-(RANK(AM29,$B29:$AT29,0)+COUNTIFS($B29:$AT29,AM29,$B$1:$AT$1,"&lt;"&amp;38))</f>
        <v>13</v>
      </c>
      <c r="CG29">
        <f>(RANK(_calc_라운드기준!AN29,_calc_라운드기준!$B29:$AT29,0)+COUNTIFS(_calc_라운드기준!$B29:$AT29,_calc_라운드기준!AN29,$B$1:$AT$1,"&lt;"&amp;39))-(RANK(AN29,$B29:$AT29,0)+COUNTIFS($B29:$AT29,AN29,$B$1:$AT$1,"&lt;"&amp;39))</f>
        <v>-15</v>
      </c>
      <c r="CH29">
        <f>(RANK(_calc_라운드기준!AO29,_calc_라운드기준!$B29:$AT29,0)+COUNTIFS(_calc_라운드기준!$B29:$AT29,_calc_라운드기준!AO29,$B$1:$AT$1,"&lt;"&amp;40))-(RANK(AO29,$B29:$AT29,0)+COUNTIFS($B29:$AT29,AO29,$B$1:$AT$1,"&lt;"&amp;40))</f>
        <v>-9</v>
      </c>
      <c r="CI29">
        <f>(RANK(_calc_라운드기준!AP29,_calc_라운드기준!$B29:$AT29,0)+COUNTIFS(_calc_라운드기준!$B29:$AT29,_calc_라운드기준!AP29,$B$1:$AT$1,"&lt;"&amp;41))-(RANK(AP29,$B29:$AT29,0)+COUNTIFS($B29:$AT29,AP29,$B$1:$AT$1,"&lt;"&amp;41))</f>
        <v>-9</v>
      </c>
      <c r="CJ29">
        <f>(RANK(_calc_라운드기준!AQ29,_calc_라운드기준!$B29:$AT29,0)+COUNTIFS(_calc_라운드기준!$B29:$AT29,_calc_라운드기준!AQ29,$B$1:$AT$1,"&lt;"&amp;42))-(RANK(AQ29,$B29:$AT29,0)+COUNTIFS($B29:$AT29,AQ29,$B$1:$AT$1,"&lt;"&amp;42))</f>
        <v>-12</v>
      </c>
      <c r="CK29">
        <f>(RANK(_calc_라운드기준!AR29,_calc_라운드기준!$B29:$AT29,0)+COUNTIFS(_calc_라운드기준!$B29:$AT29,_calc_라운드기준!AR29,$B$1:$AT$1,"&lt;"&amp;43))-(RANK(AR29,$B29:$AT29,0)+COUNTIFS($B29:$AT29,AR29,$B$1:$AT$1,"&lt;"&amp;43))</f>
        <v>-1</v>
      </c>
      <c r="CL29">
        <f>(RANK(_calc_라운드기준!AS29,_calc_라운드기준!$B29:$AT29,0)+COUNTIFS(_calc_라운드기준!$B29:$AT29,_calc_라운드기준!AS29,$B$1:$AT$1,"&lt;"&amp;44))-(RANK(AS29,$B29:$AT29,0)+COUNTIFS($B29:$AT29,AS29,$B$1:$AT$1,"&lt;"&amp;44))</f>
        <v>-1</v>
      </c>
      <c r="CM29">
        <f>(RANK(_calc_라운드기준!AT29,_calc_라운드기준!$B29:$AT29,0)+COUNTIFS(_calc_라운드기준!$B29:$AT29,_calc_라운드기준!AT29,$B$1:$AT$1,"&lt;"&amp;45))-(RANK(AT29,$B29:$AT29,0)+COUNTIFS($B29:$AT29,AT29,$B$1:$AT$1,"&lt;"&amp;45))</f>
        <v>29</v>
      </c>
      <c r="CN29">
        <f t="shared" si="0"/>
        <v>43</v>
      </c>
      <c r="CO29">
        <f t="shared" si="1"/>
        <v>26</v>
      </c>
      <c r="CP29">
        <f t="shared" si="2"/>
        <v>22</v>
      </c>
      <c r="CQ29">
        <f t="shared" si="3"/>
        <v>38</v>
      </c>
      <c r="CR29">
        <f t="shared" si="4"/>
        <v>44</v>
      </c>
      <c r="CS29">
        <f t="shared" si="5"/>
        <v>16</v>
      </c>
      <c r="CT29">
        <f t="shared" si="6"/>
        <v>17</v>
      </c>
      <c r="CU29">
        <f t="shared" si="7"/>
        <v>42</v>
      </c>
      <c r="CV29">
        <f t="shared" si="8"/>
        <v>41</v>
      </c>
      <c r="CW29">
        <f t="shared" si="9"/>
        <v>29</v>
      </c>
      <c r="CX29">
        <f t="shared" si="10"/>
        <v>23</v>
      </c>
      <c r="CY29">
        <f t="shared" si="11"/>
        <v>11</v>
      </c>
      <c r="CZ29">
        <f t="shared" si="12"/>
        <v>6</v>
      </c>
      <c r="DA29">
        <f t="shared" si="13"/>
        <v>7</v>
      </c>
      <c r="DB29">
        <f t="shared" si="14"/>
        <v>35</v>
      </c>
      <c r="DC29">
        <f t="shared" si="15"/>
        <v>30</v>
      </c>
      <c r="DD29">
        <f t="shared" si="16"/>
        <v>36</v>
      </c>
      <c r="DE29">
        <f t="shared" si="17"/>
        <v>18</v>
      </c>
      <c r="DF29">
        <f t="shared" si="18"/>
        <v>12</v>
      </c>
      <c r="DG29">
        <f t="shared" si="19"/>
        <v>13</v>
      </c>
      <c r="DH29">
        <f t="shared" si="20"/>
        <v>2</v>
      </c>
      <c r="DI29">
        <f t="shared" si="21"/>
        <v>4</v>
      </c>
      <c r="DJ29">
        <f t="shared" si="22"/>
        <v>45</v>
      </c>
      <c r="DK29">
        <f t="shared" si="23"/>
        <v>39</v>
      </c>
      <c r="DL29">
        <f t="shared" si="24"/>
        <v>31</v>
      </c>
      <c r="DM29">
        <f t="shared" si="25"/>
        <v>19</v>
      </c>
      <c r="DN29">
        <f t="shared" si="26"/>
        <v>32</v>
      </c>
      <c r="DO29">
        <f t="shared" si="27"/>
        <v>28</v>
      </c>
      <c r="DP29">
        <f t="shared" si="28"/>
        <v>5</v>
      </c>
      <c r="DQ29">
        <f t="shared" si="29"/>
        <v>14</v>
      </c>
      <c r="DR29">
        <f t="shared" si="30"/>
        <v>20</v>
      </c>
      <c r="DS29">
        <f t="shared" si="31"/>
        <v>3</v>
      </c>
      <c r="DT29">
        <f t="shared" si="32"/>
        <v>9</v>
      </c>
      <c r="DU29">
        <f t="shared" si="33"/>
        <v>8</v>
      </c>
      <c r="DV29">
        <f t="shared" si="34"/>
        <v>15</v>
      </c>
      <c r="DW29">
        <f t="shared" si="35"/>
        <v>27</v>
      </c>
      <c r="DX29">
        <f t="shared" si="36"/>
        <v>21</v>
      </c>
      <c r="DY29">
        <f t="shared" si="37"/>
        <v>10</v>
      </c>
      <c r="DZ29">
        <f t="shared" si="38"/>
        <v>40</v>
      </c>
      <c r="EA29">
        <f t="shared" si="39"/>
        <v>33</v>
      </c>
      <c r="EB29">
        <f t="shared" si="40"/>
        <v>34</v>
      </c>
      <c r="EC29">
        <f t="shared" si="41"/>
        <v>37</v>
      </c>
      <c r="ED29">
        <f t="shared" si="42"/>
        <v>24</v>
      </c>
      <c r="EE29">
        <f t="shared" si="43"/>
        <v>25</v>
      </c>
      <c r="EF29">
        <f t="shared" si="44"/>
        <v>1</v>
      </c>
    </row>
    <row r="30" spans="1:136" ht="16.5" customHeight="1">
      <c r="A30">
        <f>_calc_라운드기준!A30</f>
        <v>1216</v>
      </c>
      <c r="B30">
        <f>INDEX(_calc_누적빈도!B:B,$A30)-INDEX(_calc_누적빈도!B:B,$A30-기준200회_후보!$B$1)</f>
        <v>23</v>
      </c>
      <c r="C30">
        <f>INDEX(_calc_누적빈도!C:C,$A30)-INDEX(_calc_누적빈도!C:C,$A30-기준200회_후보!$B$1)</f>
        <v>16</v>
      </c>
      <c r="D30">
        <f>INDEX(_calc_누적빈도!D:D,$A30)-INDEX(_calc_누적빈도!D:D,$A30-기준200회_후보!$B$1)</f>
        <v>34</v>
      </c>
      <c r="E30">
        <f>INDEX(_calc_누적빈도!E:E,$A30)-INDEX(_calc_누적빈도!E:E,$A30-기준200회_후보!$B$1)</f>
        <v>20</v>
      </c>
      <c r="F30">
        <f>INDEX(_calc_누적빈도!F:F,$A30)-INDEX(_calc_누적빈도!F:F,$A30-기준200회_후보!$B$1)</f>
        <v>22</v>
      </c>
      <c r="G30">
        <f>INDEX(_calc_누적빈도!G:G,$A30)-INDEX(_calc_누적빈도!G:G,$A30-기준200회_후보!$B$1)</f>
        <v>37</v>
      </c>
      <c r="H30">
        <f>INDEX(_calc_누적빈도!H:H,$A30)-INDEX(_calc_누적빈도!H:H,$A30-기준200회_후보!$B$1)</f>
        <v>35</v>
      </c>
      <c r="I30">
        <f>INDEX(_calc_누적빈도!I:I,$A30)-INDEX(_calc_누적빈도!I:I,$A30-기준200회_후보!$B$1)</f>
        <v>21</v>
      </c>
      <c r="J30">
        <f>INDEX(_calc_누적빈도!J:J,$A30)-INDEX(_calc_누적빈도!J:J,$A30-기준200회_후보!$B$1)</f>
        <v>24</v>
      </c>
      <c r="K30">
        <f>INDEX(_calc_누적빈도!K:K,$A30)-INDEX(_calc_누적빈도!K:K,$A30-기준200회_후보!$B$1)</f>
        <v>20</v>
      </c>
      <c r="L30">
        <f>INDEX(_calc_누적빈도!L:L,$A30)-INDEX(_calc_누적빈도!L:L,$A30-기준200회_후보!$B$1)</f>
        <v>25</v>
      </c>
      <c r="M30">
        <f>INDEX(_calc_누적빈도!M:M,$A30)-INDEX(_calc_누적빈도!M:M,$A30-기준200회_후보!$B$1)</f>
        <v>33</v>
      </c>
      <c r="N30">
        <f>INDEX(_calc_누적빈도!N:N,$A30)-INDEX(_calc_누적빈도!N:N,$A30-기준200회_후보!$B$1)</f>
        <v>30</v>
      </c>
      <c r="O30">
        <f>INDEX(_calc_누적빈도!O:O,$A30)-INDEX(_calc_누적빈도!O:O,$A30-기준200회_후보!$B$1)</f>
        <v>25</v>
      </c>
      <c r="P30">
        <f>INDEX(_calc_누적빈도!P:P,$A30)-INDEX(_calc_누적빈도!P:P,$A30-기준200회_후보!$B$1)</f>
        <v>26</v>
      </c>
      <c r="Q30">
        <f>INDEX(_calc_누적빈도!Q:Q,$A30)-INDEX(_calc_누적빈도!Q:Q,$A30-기준200회_후보!$B$1)</f>
        <v>33</v>
      </c>
      <c r="R30">
        <f>INDEX(_calc_누적빈도!R:R,$A30)-INDEX(_calc_누적빈도!R:R,$A30-기준200회_후보!$B$1)</f>
        <v>24</v>
      </c>
      <c r="S30">
        <f>INDEX(_calc_누적빈도!S:S,$A30)-INDEX(_calc_누적빈도!S:S,$A30-기준200회_후보!$B$1)</f>
        <v>22</v>
      </c>
      <c r="T30">
        <f>INDEX(_calc_누적빈도!T:T,$A30)-INDEX(_calc_누적빈도!T:T,$A30-기준200회_후보!$B$1)</f>
        <v>33</v>
      </c>
      <c r="U30">
        <f>INDEX(_calc_누적빈도!U:U,$A30)-INDEX(_calc_누적빈도!U:U,$A30-기준200회_후보!$B$1)</f>
        <v>26</v>
      </c>
      <c r="V30">
        <f>INDEX(_calc_누적빈도!V:V,$A30)-INDEX(_calc_누적빈도!V:V,$A30-기준200회_후보!$B$1)</f>
        <v>28</v>
      </c>
      <c r="W30">
        <f>INDEX(_calc_누적빈도!W:W,$A30)-INDEX(_calc_누적빈도!W:W,$A30-기준200회_후보!$B$1)</f>
        <v>26</v>
      </c>
      <c r="X30">
        <f>INDEX(_calc_누적빈도!X:X,$A30)-INDEX(_calc_누적빈도!X:X,$A30-기준200회_후보!$B$1)</f>
        <v>23</v>
      </c>
      <c r="Y30">
        <f>INDEX(_calc_누적빈도!Y:Y,$A30)-INDEX(_calc_누적빈도!Y:Y,$A30-기준200회_후보!$B$1)</f>
        <v>27</v>
      </c>
      <c r="Z30">
        <f>INDEX(_calc_누적빈도!Z:Z,$A30)-INDEX(_calc_누적빈도!Z:Z,$A30-기준200회_후보!$B$1)</f>
        <v>19</v>
      </c>
      <c r="AA30">
        <f>INDEX(_calc_누적빈도!AA:AA,$A30)-INDEX(_calc_누적빈도!AA:AA,$A30-기준200회_후보!$B$1)</f>
        <v>29</v>
      </c>
      <c r="AB30">
        <f>INDEX(_calc_누적빈도!AB:AB,$A30)-INDEX(_calc_누적빈도!AB:AB,$A30-기준200회_후보!$B$1)</f>
        <v>33</v>
      </c>
      <c r="AC30">
        <f>INDEX(_calc_누적빈도!AC:AC,$A30)-INDEX(_calc_누적빈도!AC:AC,$A30-기준200회_후보!$B$1)</f>
        <v>27</v>
      </c>
      <c r="AD30">
        <f>INDEX(_calc_누적빈도!AD:AD,$A30)-INDEX(_calc_누적빈도!AD:AD,$A30-기준200회_후보!$B$1)</f>
        <v>27</v>
      </c>
      <c r="AE30">
        <f>INDEX(_calc_누적빈도!AE:AE,$A30)-INDEX(_calc_누적빈도!AE:AE,$A30-기준200회_후보!$B$1)</f>
        <v>34</v>
      </c>
      <c r="AF30">
        <f>INDEX(_calc_누적빈도!AF:AF,$A30)-INDEX(_calc_누적빈도!AF:AF,$A30-기준200회_후보!$B$1)</f>
        <v>27</v>
      </c>
      <c r="AG30">
        <f>INDEX(_calc_누적빈도!AG:AG,$A30)-INDEX(_calc_누적빈도!AG:AG,$A30-기준200회_후보!$B$1)</f>
        <v>27</v>
      </c>
      <c r="AH30">
        <f>INDEX(_calc_누적빈도!AH:AH,$A30)-INDEX(_calc_누적빈도!AH:AH,$A30-기준200회_후보!$B$1)</f>
        <v>32</v>
      </c>
      <c r="AI30">
        <f>INDEX(_calc_누적빈도!AI:AI,$A30)-INDEX(_calc_누적빈도!AI:AI,$A30-기준200회_후보!$B$1)</f>
        <v>26</v>
      </c>
      <c r="AJ30">
        <f>INDEX(_calc_누적빈도!AJ:AJ,$A30)-INDEX(_calc_누적빈도!AJ:AJ,$A30-기준200회_후보!$B$1)</f>
        <v>34</v>
      </c>
      <c r="AK30">
        <f>INDEX(_calc_누적빈도!AK:AK,$A30)-INDEX(_calc_누적빈도!AK:AK,$A30-기준200회_후보!$B$1)</f>
        <v>26</v>
      </c>
      <c r="AL30">
        <f>INDEX(_calc_누적빈도!AL:AL,$A30)-INDEX(_calc_누적빈도!AL:AL,$A30-기준200회_후보!$B$1)</f>
        <v>29</v>
      </c>
      <c r="AM30">
        <f>INDEX(_calc_누적빈도!AM:AM,$A30)-INDEX(_calc_누적빈도!AM:AM,$A30-기준200회_후보!$B$1)</f>
        <v>35</v>
      </c>
      <c r="AN30">
        <f>INDEX(_calc_누적빈도!AN:AN,$A30)-INDEX(_calc_누적빈도!AN:AN,$A30-기준200회_후보!$B$1)</f>
        <v>20</v>
      </c>
      <c r="AO30">
        <f>INDEX(_calc_누적빈도!AO:AO,$A30)-INDEX(_calc_누적빈도!AO:AO,$A30-기준200회_후보!$B$1)</f>
        <v>29</v>
      </c>
      <c r="AP30">
        <f>INDEX(_calc_누적빈도!AP:AP,$A30)-INDEX(_calc_누적빈도!AP:AP,$A30-기준200회_후보!$B$1)</f>
        <v>22</v>
      </c>
      <c r="AQ30">
        <f>INDEX(_calc_누적빈도!AQ:AQ,$A30)-INDEX(_calc_누적빈도!AQ:AQ,$A30-기준200회_후보!$B$1)</f>
        <v>20</v>
      </c>
      <c r="AR30">
        <f>INDEX(_calc_누적빈도!AR:AR,$A30)-INDEX(_calc_누적빈도!AR:AR,$A30-기준200회_후보!$B$1)</f>
        <v>16</v>
      </c>
      <c r="AS30">
        <f>INDEX(_calc_누적빈도!AS:AS,$A30)-INDEX(_calc_누적빈도!AS:AS,$A30-기준200회_후보!$B$1)</f>
        <v>24</v>
      </c>
      <c r="AT30">
        <f>INDEX(_calc_누적빈도!AT:AT,$A30)-INDEX(_calc_누적빈도!AT:AT,$A30-기준200회_후보!$B$1)</f>
        <v>31</v>
      </c>
      <c r="AU30">
        <f>(RANK(_calc_라운드기준!B30,_calc_라운드기준!$B30:$AT30,0)+COUNTIFS(_calc_라운드기준!$B30:$AT30,_calc_라운드기준!B30,$B$1:$AT$1,"&lt;"&amp;1))-(RANK(B30,$B30:$AT30,0)+COUNTIFS($B30:$AT30,B30,$B$1:$AT$1,"&lt;"&amp;1))</f>
        <v>-26</v>
      </c>
      <c r="AV30">
        <f>(RANK(_calc_라운드기준!C30,_calc_라운드기준!$B30:$AT30,0)+COUNTIFS(_calc_라운드기준!$B30:$AT30,_calc_라운드기준!C30,$B$1:$AT$1,"&lt;"&amp;2))-(RANK(C30,$B30:$AT30,0)+COUNTIFS($B30:$AT30,C30,$B$1:$AT$1,"&lt;"&amp;2))</f>
        <v>-2</v>
      </c>
      <c r="AW30">
        <f>(RANK(_calc_라운드기준!D30,_calc_라운드기준!$B30:$AT30,0)+COUNTIFS(_calc_라운드기준!$B30:$AT30,_calc_라운드기준!D30,$B$1:$AT$1,"&lt;"&amp;3))-(RANK(D30,$B30:$AT30,0)+COUNTIFS($B30:$AT30,D30,$B$1:$AT$1,"&lt;"&amp;3))</f>
        <v>-2</v>
      </c>
      <c r="AX30">
        <f>(RANK(_calc_라운드기준!E30,_calc_라운드기준!$B30:$AT30,0)+COUNTIFS(_calc_라운드기준!$B30:$AT30,_calc_라운드기준!E30,$B$1:$AT$1,"&lt;"&amp;4))-(RANK(E30,$B30:$AT30,0)+COUNTIFS($B30:$AT30,E30,$B$1:$AT$1,"&lt;"&amp;4))</f>
        <v>-11</v>
      </c>
      <c r="AY30">
        <f>(RANK(_calc_라운드기준!F30,_calc_라운드기준!$B30:$AT30,0)+COUNTIFS(_calc_라운드기준!$B30:$AT30,_calc_라운드기준!F30,$B$1:$AT$1,"&lt;"&amp;5))-(RANK(F30,$B30:$AT30,0)+COUNTIFS($B30:$AT30,F30,$B$1:$AT$1,"&lt;"&amp;5))</f>
        <v>-27</v>
      </c>
      <c r="AZ30">
        <f>(RANK(_calc_라운드기준!G30,_calc_라운드기준!$B30:$AT30,0)+COUNTIFS(_calc_라운드기준!$B30:$AT30,_calc_라운드기준!G30,$B$1:$AT$1,"&lt;"&amp;6))-(RANK(G30,$B30:$AT30,0)+COUNTIFS($B30:$AT30,G30,$B$1:$AT$1,"&lt;"&amp;6))</f>
        <v>8</v>
      </c>
      <c r="BA30">
        <f>(RANK(_calc_라운드기준!H30,_calc_라운드기준!$B30:$AT30,0)+COUNTIFS(_calc_라운드기준!$B30:$AT30,_calc_라운드기준!H30,$B$1:$AT$1,"&lt;"&amp;7))-(RANK(H30,$B30:$AT30,0)+COUNTIFS($B30:$AT30,H30,$B$1:$AT$1,"&lt;"&amp;7))</f>
        <v>8</v>
      </c>
      <c r="BB30">
        <f>(RANK(_calc_라운드기준!I30,_calc_라운드기준!$B30:$AT30,0)+COUNTIFS(_calc_라운드기준!$B30:$AT30,_calc_라운드기준!I30,$B$1:$AT$1,"&lt;"&amp;8))-(RANK(I30,$B30:$AT30,0)+COUNTIFS($B30:$AT30,I30,$B$1:$AT$1,"&lt;"&amp;8))</f>
        <v>-27</v>
      </c>
      <c r="BC30">
        <f>(RANK(_calc_라운드기준!J30,_calc_라운드기준!$B30:$AT30,0)+COUNTIFS(_calc_라운드기준!$B30:$AT30,_calc_라운드기준!J30,$B$1:$AT$1,"&lt;"&amp;9))-(RANK(J30,$B30:$AT30,0)+COUNTIFS($B30:$AT30,J30,$B$1:$AT$1,"&lt;"&amp;9))</f>
        <v>-18</v>
      </c>
      <c r="BD30">
        <f>(RANK(_calc_라운드기준!K30,_calc_라운드기준!$B30:$AT30,0)+COUNTIFS(_calc_라운드기준!$B30:$AT30,_calc_라운드기준!K30,$B$1:$AT$1,"&lt;"&amp;10))-(RANK(K30,$B30:$AT30,0)+COUNTIFS($B30:$AT30,K30,$B$1:$AT$1,"&lt;"&amp;10))</f>
        <v>-3</v>
      </c>
      <c r="BE30">
        <f>(RANK(_calc_라운드기준!L30,_calc_라운드기준!$B30:$AT30,0)+COUNTIFS(_calc_라운드기준!$B30:$AT30,_calc_라운드기준!L30,$B$1:$AT$1,"&lt;"&amp;11))-(RANK(L30,$B30:$AT30,0)+COUNTIFS($B30:$AT30,L30,$B$1:$AT$1,"&lt;"&amp;11))</f>
        <v>1</v>
      </c>
      <c r="BF30">
        <f>(RANK(_calc_라운드기준!M30,_calc_라운드기준!$B30:$AT30,0)+COUNTIFS(_calc_라운드기준!$B30:$AT30,_calc_라운드기준!M30,$B$1:$AT$1,"&lt;"&amp;12))-(RANK(M30,$B30:$AT30,0)+COUNTIFS($B30:$AT30,M30,$B$1:$AT$1,"&lt;"&amp;12))</f>
        <v>10</v>
      </c>
      <c r="BG30">
        <f>(RANK(_calc_라운드기준!N30,_calc_라운드기준!$B30:$AT30,0)+COUNTIFS(_calc_라운드기준!$B30:$AT30,_calc_라운드기준!N30,$B$1:$AT$1,"&lt;"&amp;13))-(RANK(N30,$B30:$AT30,0)+COUNTIFS($B30:$AT30,N30,$B$1:$AT$1,"&lt;"&amp;13))</f>
        <v>17</v>
      </c>
      <c r="BH30">
        <f>(RANK(_calc_라운드기준!O30,_calc_라운드기준!$B30:$AT30,0)+COUNTIFS(_calc_라운드기준!$B30:$AT30,_calc_라운드기준!O30,$B$1:$AT$1,"&lt;"&amp;14))-(RANK(O30,$B30:$AT30,0)+COUNTIFS($B30:$AT30,O30,$B$1:$AT$1,"&lt;"&amp;14))</f>
        <v>9</v>
      </c>
      <c r="BI30">
        <f>(RANK(_calc_라운드기준!P30,_calc_라운드기준!$B30:$AT30,0)+COUNTIFS(_calc_라운드기준!$B30:$AT30,_calc_라운드기준!P30,$B$1:$AT$1,"&lt;"&amp;15))-(RANK(P30,$B30:$AT30,0)+COUNTIFS($B30:$AT30,P30,$B$1:$AT$1,"&lt;"&amp;15))</f>
        <v>-5</v>
      </c>
      <c r="BJ30">
        <f>(RANK(_calc_라운드기준!Q30,_calc_라운드기준!$B30:$AT30,0)+COUNTIFS(_calc_라운드기준!$B30:$AT30,_calc_라운드기준!Q30,$B$1:$AT$1,"&lt;"&amp;16))-(RANK(Q30,$B30:$AT30,0)+COUNTIFS($B30:$AT30,Q30,$B$1:$AT$1,"&lt;"&amp;16))</f>
        <v>-5</v>
      </c>
      <c r="BK30">
        <f>(RANK(_calc_라운드기준!R30,_calc_라운드기준!$B30:$AT30,0)+COUNTIFS(_calc_라운드기준!$B30:$AT30,_calc_라운드기준!R30,$B$1:$AT$1,"&lt;"&amp;17))-(RANK(R30,$B30:$AT30,0)+COUNTIFS($B30:$AT30,R30,$B$1:$AT$1,"&lt;"&amp;17))</f>
        <v>-12</v>
      </c>
      <c r="BL30">
        <f>(RANK(_calc_라운드기준!S30,_calc_라운드기준!$B30:$AT30,0)+COUNTIFS(_calc_라운드기준!$B30:$AT30,_calc_라운드기준!S30,$B$1:$AT$1,"&lt;"&amp;18))-(RANK(S30,$B30:$AT30,0)+COUNTIFS($B30:$AT30,S30,$B$1:$AT$1,"&lt;"&amp;18))</f>
        <v>3</v>
      </c>
      <c r="BM30">
        <f>(RANK(_calc_라운드기준!T30,_calc_라운드기준!$B30:$AT30,0)+COUNTIFS(_calc_라운드기준!$B30:$AT30,_calc_라운드기준!T30,$B$1:$AT$1,"&lt;"&amp;19))-(RANK(T30,$B30:$AT30,0)+COUNTIFS($B30:$AT30,T30,$B$1:$AT$1,"&lt;"&amp;19))</f>
        <v>11</v>
      </c>
      <c r="BN30">
        <f>(RANK(_calc_라운드기준!U30,_calc_라운드기준!$B30:$AT30,0)+COUNTIFS(_calc_라운드기준!$B30:$AT30,_calc_라운드기준!U30,$B$1:$AT$1,"&lt;"&amp;20))-(RANK(U30,$B30:$AT30,0)+COUNTIFS($B30:$AT30,U30,$B$1:$AT$1,"&lt;"&amp;20))</f>
        <v>11</v>
      </c>
      <c r="BO30">
        <f>(RANK(_calc_라운드기준!V30,_calc_라운드기준!$B30:$AT30,0)+COUNTIFS(_calc_라운드기준!$B30:$AT30,_calc_라운드기준!V30,$B$1:$AT$1,"&lt;"&amp;21))-(RANK(V30,$B30:$AT30,0)+COUNTIFS($B30:$AT30,V30,$B$1:$AT$1,"&lt;"&amp;21))</f>
        <v>19</v>
      </c>
      <c r="BP30">
        <f>(RANK(_calc_라운드기준!W30,_calc_라운드기준!$B30:$AT30,0)+COUNTIFS(_calc_라운드기준!$B30:$AT30,_calc_라운드기준!W30,$B$1:$AT$1,"&lt;"&amp;22))-(RANK(W30,$B30:$AT30,0)+COUNTIFS($B30:$AT30,W30,$B$1:$AT$1,"&lt;"&amp;22))</f>
        <v>18</v>
      </c>
      <c r="BQ30">
        <f>(RANK(_calc_라운드기준!X30,_calc_라운드기준!$B30:$AT30,0)+COUNTIFS(_calc_라운드기준!$B30:$AT30,_calc_라운드기준!X30,$B$1:$AT$1,"&lt;"&amp;23))-(RANK(X30,$B30:$AT30,0)+COUNTIFS($B30:$AT30,X30,$B$1:$AT$1,"&lt;"&amp;23))</f>
        <v>-30</v>
      </c>
      <c r="BR30">
        <f>(RANK(_calc_라운드기준!Y30,_calc_라운드기준!$B30:$AT30,0)+COUNTIFS(_calc_라운드기준!$B30:$AT30,_calc_라운드기준!Y30,$B$1:$AT$1,"&lt;"&amp;24))-(RANK(Y30,$B30:$AT30,0)+COUNTIFS($B30:$AT30,Y30,$B$1:$AT$1,"&lt;"&amp;24))</f>
        <v>-13</v>
      </c>
      <c r="BS30">
        <f>(RANK(_calc_라운드기준!Z30,_calc_라운드기준!$B30:$AT30,0)+COUNTIFS(_calc_라운드기준!$B30:$AT30,_calc_라운드기준!Z30,$B$1:$AT$1,"&lt;"&amp;25))-(RANK(Z30,$B30:$AT30,0)+COUNTIFS($B30:$AT30,Z30,$B$1:$AT$1,"&lt;"&amp;25))</f>
        <v>-12</v>
      </c>
      <c r="BT30">
        <f>(RANK(_calc_라운드기준!AA30,_calc_라운드기준!$B30:$AT30,0)+COUNTIFS(_calc_라운드기준!$B30:$AT30,_calc_라운드기준!AA30,$B$1:$AT$1,"&lt;"&amp;26))-(RANK(AA30,$B30:$AT30,0)+COUNTIFS($B30:$AT30,AA30,$B$1:$AT$1,"&lt;"&amp;26))</f>
        <v>7</v>
      </c>
      <c r="BU30">
        <f>(RANK(_calc_라운드기준!AB30,_calc_라운드기준!$B30:$AT30,0)+COUNTIFS(_calc_라운드기준!$B30:$AT30,_calc_라운드기준!AB30,$B$1:$AT$1,"&lt;"&amp;27))-(RANK(AB30,$B30:$AT30,0)+COUNTIFS($B30:$AT30,AB30,$B$1:$AT$1,"&lt;"&amp;27))</f>
        <v>-9</v>
      </c>
      <c r="BV30">
        <f>(RANK(_calc_라운드기준!AC30,_calc_라운드기준!$B30:$AT30,0)+COUNTIFS(_calc_라운드기준!$B30:$AT30,_calc_라운드기준!AC30,$B$1:$AT$1,"&lt;"&amp;28))-(RANK(AC30,$B30:$AT30,0)+COUNTIFS($B30:$AT30,AC30,$B$1:$AT$1,"&lt;"&amp;28))</f>
        <v>3</v>
      </c>
      <c r="BW30">
        <f>(RANK(_calc_라운드기준!AD30,_calc_라운드기준!$B30:$AT30,0)+COUNTIFS(_calc_라운드기준!$B30:$AT30,_calc_라운드기준!AD30,$B$1:$AT$1,"&lt;"&amp;29))-(RANK(AD30,$B30:$AT30,0)+COUNTIFS($B30:$AT30,AD30,$B$1:$AT$1,"&lt;"&amp;29))</f>
        <v>12</v>
      </c>
      <c r="BX30">
        <f>(RANK(_calc_라운드기준!AE30,_calc_라운드기준!$B30:$AT30,0)+COUNTIFS(_calc_라운드기준!$B30:$AT30,_calc_라운드기준!AE30,$B$1:$AT$1,"&lt;"&amp;30))-(RANK(AE30,$B30:$AT30,0)+COUNTIFS($B30:$AT30,AE30,$B$1:$AT$1,"&lt;"&amp;30))</f>
        <v>8</v>
      </c>
      <c r="BY30">
        <f>(RANK(_calc_라운드기준!AF30,_calc_라운드기준!$B30:$AT30,0)+COUNTIFS(_calc_라운드기준!$B30:$AT30,_calc_라운드기준!AF30,$B$1:$AT$1,"&lt;"&amp;31))-(RANK(AF30,$B30:$AT30,0)+COUNTIFS($B30:$AT30,AF30,$B$1:$AT$1,"&lt;"&amp;31))</f>
        <v>2</v>
      </c>
      <c r="BZ30">
        <f>(RANK(_calc_라운드기준!AG30,_calc_라운드기준!$B30:$AT30,0)+COUNTIFS(_calc_라운드기준!$B30:$AT30,_calc_라운드기준!AG30,$B$1:$AT$1,"&lt;"&amp;32))-(RANK(AG30,$B30:$AT30,0)+COUNTIFS($B30:$AT30,AG30,$B$1:$AT$1,"&lt;"&amp;32))</f>
        <v>18</v>
      </c>
      <c r="CA30">
        <f>(RANK(_calc_라운드기준!AH30,_calc_라운드기준!$B30:$AT30,0)+COUNTIFS(_calc_라운드기준!$B30:$AT30,_calc_라운드기준!AH30,$B$1:$AT$1,"&lt;"&amp;33))-(RANK(AH30,$B30:$AT30,0)+COUNTIFS($B30:$AT30,AH30,$B$1:$AT$1,"&lt;"&amp;33))</f>
        <v>13</v>
      </c>
      <c r="CB30">
        <f>(RANK(_calc_라운드기준!AI30,_calc_라운드기준!$B30:$AT30,0)+COUNTIFS(_calc_라운드기준!$B30:$AT30,_calc_라운드기준!AI30,$B$1:$AT$1,"&lt;"&amp;34))-(RANK(AI30,$B30:$AT30,0)+COUNTIFS($B30:$AT30,AI30,$B$1:$AT$1,"&lt;"&amp;34))</f>
        <v>19</v>
      </c>
      <c r="CC30">
        <f>(RANK(_calc_라운드기준!AJ30,_calc_라운드기준!$B30:$AT30,0)+COUNTIFS(_calc_라운드기준!$B30:$AT30,_calc_라운드기준!AJ30,$B$1:$AT$1,"&lt;"&amp;35))-(RANK(AJ30,$B30:$AT30,0)+COUNTIFS($B30:$AT30,AJ30,$B$1:$AT$1,"&lt;"&amp;35))</f>
        <v>8</v>
      </c>
      <c r="CD30">
        <f>(RANK(_calc_라운드기준!AK30,_calc_라운드기준!$B30:$AT30,0)+COUNTIFS(_calc_라운드기준!$B30:$AT30,_calc_라운드기준!AK30,$B$1:$AT$1,"&lt;"&amp;36))-(RANK(AK30,$B30:$AT30,0)+COUNTIFS($B30:$AT30,AK30,$B$1:$AT$1,"&lt;"&amp;36))</f>
        <v>-2</v>
      </c>
      <c r="CE30">
        <f>(RANK(_calc_라운드기준!AL30,_calc_라운드기준!$B30:$AT30,0)+COUNTIFS(_calc_라운드기준!$B30:$AT30,_calc_라운드기준!AL30,$B$1:$AT$1,"&lt;"&amp;37))-(RANK(AL30,$B30:$AT30,0)+COUNTIFS($B30:$AT30,AL30,$B$1:$AT$1,"&lt;"&amp;37))</f>
        <v>0</v>
      </c>
      <c r="CF30">
        <f>(RANK(_calc_라운드기준!AM30,_calc_라운드기준!$B30:$AT30,0)+COUNTIFS(_calc_라운드기준!$B30:$AT30,_calc_라운드기준!AM30,$B$1:$AT$1,"&lt;"&amp;38))-(RANK(AM30,$B30:$AT30,0)+COUNTIFS($B30:$AT30,AM30,$B$1:$AT$1,"&lt;"&amp;38))</f>
        <v>13</v>
      </c>
      <c r="CG30">
        <f>(RANK(_calc_라운드기준!AN30,_calc_라운드기준!$B30:$AT30,0)+COUNTIFS(_calc_라운드기준!$B30:$AT30,_calc_라운드기준!AN30,$B$1:$AT$1,"&lt;"&amp;39))-(RANK(AN30,$B30:$AT30,0)+COUNTIFS($B30:$AT30,AN30,$B$1:$AT$1,"&lt;"&amp;39))</f>
        <v>-15</v>
      </c>
      <c r="CH30">
        <f>(RANK(_calc_라운드기준!AO30,_calc_라운드기준!$B30:$AT30,0)+COUNTIFS(_calc_라운드기준!$B30:$AT30,_calc_라운드기준!AO30,$B$1:$AT$1,"&lt;"&amp;40))-(RANK(AO30,$B30:$AT30,0)+COUNTIFS($B30:$AT30,AO30,$B$1:$AT$1,"&lt;"&amp;40))</f>
        <v>-10</v>
      </c>
      <c r="CI30">
        <f>(RANK(_calc_라운드기준!AP30,_calc_라운드기준!$B30:$AT30,0)+COUNTIFS(_calc_라운드기준!$B30:$AT30,_calc_라운드기준!AP30,$B$1:$AT$1,"&lt;"&amp;41))-(RANK(AP30,$B30:$AT30,0)+COUNTIFS($B30:$AT30,AP30,$B$1:$AT$1,"&lt;"&amp;41))</f>
        <v>-4</v>
      </c>
      <c r="CJ30">
        <f>(RANK(_calc_라운드기준!AQ30,_calc_라운드기준!$B30:$AT30,0)+COUNTIFS(_calc_라운드기준!$B30:$AT30,_calc_라운드기준!AQ30,$B$1:$AT$1,"&lt;"&amp;42))-(RANK(AQ30,$B30:$AT30,0)+COUNTIFS($B30:$AT30,AQ30,$B$1:$AT$1,"&lt;"&amp;42))</f>
        <v>-15</v>
      </c>
      <c r="CK30">
        <f>(RANK(_calc_라운드기준!AR30,_calc_라운드기준!$B30:$AT30,0)+COUNTIFS(_calc_라운드기준!$B30:$AT30,_calc_라운드기준!AR30,$B$1:$AT$1,"&lt;"&amp;43))-(RANK(AR30,$B30:$AT30,0)+COUNTIFS($B30:$AT30,AR30,$B$1:$AT$1,"&lt;"&amp;43))</f>
        <v>-1</v>
      </c>
      <c r="CL30">
        <f>(RANK(_calc_라운드기준!AS30,_calc_라운드기준!$B30:$AT30,0)+COUNTIFS(_calc_라운드기준!$B30:$AT30,_calc_라운드기준!AS30,$B$1:$AT$1,"&lt;"&amp;44))-(RANK(AS30,$B30:$AT30,0)+COUNTIFS($B30:$AT30,AS30,$B$1:$AT$1,"&lt;"&amp;44))</f>
        <v>2</v>
      </c>
      <c r="CM30">
        <f>(RANK(_calc_라운드기준!AT30,_calc_라운드기준!$B30:$AT30,0)+COUNTIFS(_calc_라운드기준!$B30:$AT30,_calc_라운드기준!AT30,$B$1:$AT$1,"&lt;"&amp;45))-(RANK(AT30,$B30:$AT30,0)+COUNTIFS($B30:$AT30,AT30,$B$1:$AT$1,"&lt;"&amp;45))</f>
        <v>29</v>
      </c>
      <c r="CN30">
        <f t="shared" si="0"/>
        <v>42</v>
      </c>
      <c r="CO30">
        <f t="shared" si="1"/>
        <v>26</v>
      </c>
      <c r="CP30">
        <f t="shared" si="2"/>
        <v>27</v>
      </c>
      <c r="CQ30">
        <f t="shared" si="3"/>
        <v>35</v>
      </c>
      <c r="CR30">
        <f t="shared" si="4"/>
        <v>43</v>
      </c>
      <c r="CS30">
        <f t="shared" si="5"/>
        <v>14</v>
      </c>
      <c r="CT30">
        <f t="shared" si="6"/>
        <v>15</v>
      </c>
      <c r="CU30">
        <f t="shared" si="7"/>
        <v>44</v>
      </c>
      <c r="CV30">
        <f t="shared" si="8"/>
        <v>41</v>
      </c>
      <c r="CW30">
        <f t="shared" si="9"/>
        <v>29</v>
      </c>
      <c r="CX30">
        <f t="shared" si="10"/>
        <v>23</v>
      </c>
      <c r="CY30">
        <f t="shared" si="11"/>
        <v>12</v>
      </c>
      <c r="CZ30">
        <f t="shared" si="12"/>
        <v>6</v>
      </c>
      <c r="DA30">
        <f t="shared" si="13"/>
        <v>13</v>
      </c>
      <c r="DB30">
        <f t="shared" si="14"/>
        <v>31</v>
      </c>
      <c r="DC30">
        <f t="shared" si="15"/>
        <v>32</v>
      </c>
      <c r="DD30">
        <f t="shared" si="16"/>
        <v>36</v>
      </c>
      <c r="DE30">
        <f t="shared" si="17"/>
        <v>19</v>
      </c>
      <c r="DF30">
        <f t="shared" si="18"/>
        <v>10</v>
      </c>
      <c r="DG30">
        <f t="shared" si="19"/>
        <v>11</v>
      </c>
      <c r="DH30">
        <f t="shared" si="20"/>
        <v>2</v>
      </c>
      <c r="DI30">
        <f t="shared" si="21"/>
        <v>4</v>
      </c>
      <c r="DJ30">
        <f t="shared" si="22"/>
        <v>45</v>
      </c>
      <c r="DK30">
        <f t="shared" si="23"/>
        <v>38</v>
      </c>
      <c r="DL30">
        <f t="shared" si="24"/>
        <v>37</v>
      </c>
      <c r="DM30">
        <f t="shared" si="25"/>
        <v>18</v>
      </c>
      <c r="DN30">
        <f t="shared" si="26"/>
        <v>33</v>
      </c>
      <c r="DO30">
        <f t="shared" si="27"/>
        <v>20</v>
      </c>
      <c r="DP30">
        <f t="shared" si="28"/>
        <v>9</v>
      </c>
      <c r="DQ30">
        <f t="shared" si="29"/>
        <v>16</v>
      </c>
      <c r="DR30">
        <f t="shared" si="30"/>
        <v>21</v>
      </c>
      <c r="DS30">
        <f t="shared" si="31"/>
        <v>5</v>
      </c>
      <c r="DT30">
        <f t="shared" si="32"/>
        <v>7</v>
      </c>
      <c r="DU30">
        <f t="shared" si="33"/>
        <v>3</v>
      </c>
      <c r="DV30">
        <f t="shared" si="34"/>
        <v>17</v>
      </c>
      <c r="DW30">
        <f t="shared" si="35"/>
        <v>28</v>
      </c>
      <c r="DX30">
        <f t="shared" si="36"/>
        <v>24</v>
      </c>
      <c r="DY30">
        <f t="shared" si="37"/>
        <v>8</v>
      </c>
      <c r="DZ30">
        <f t="shared" si="38"/>
        <v>39</v>
      </c>
      <c r="EA30">
        <f t="shared" si="39"/>
        <v>34</v>
      </c>
      <c r="EB30">
        <f t="shared" si="40"/>
        <v>30</v>
      </c>
      <c r="EC30">
        <f t="shared" si="41"/>
        <v>40</v>
      </c>
      <c r="ED30">
        <f t="shared" si="42"/>
        <v>25</v>
      </c>
      <c r="EE30">
        <f t="shared" si="43"/>
        <v>22</v>
      </c>
      <c r="EF30">
        <f t="shared" si="44"/>
        <v>1</v>
      </c>
    </row>
    <row r="31" spans="1:136" ht="16.5" customHeight="1">
      <c r="A31">
        <f>_calc_라운드기준!A31</f>
        <v>1215</v>
      </c>
      <c r="B31">
        <f>INDEX(_calc_누적빈도!B:B,$A31)-INDEX(_calc_누적빈도!B:B,$A31-기준200회_후보!$B$1)</f>
        <v>23</v>
      </c>
      <c r="C31">
        <f>INDEX(_calc_누적빈도!C:C,$A31)-INDEX(_calc_누적빈도!C:C,$A31-기준200회_후보!$B$1)</f>
        <v>16</v>
      </c>
      <c r="D31">
        <f>INDEX(_calc_누적빈도!D:D,$A31)-INDEX(_calc_누적빈도!D:D,$A31-기준200회_후보!$B$1)</f>
        <v>34</v>
      </c>
      <c r="E31">
        <f>INDEX(_calc_누적빈도!E:E,$A31)-INDEX(_calc_누적빈도!E:E,$A31-기준200회_후보!$B$1)</f>
        <v>20</v>
      </c>
      <c r="F31">
        <f>INDEX(_calc_누적빈도!F:F,$A31)-INDEX(_calc_누적빈도!F:F,$A31-기준200회_후보!$B$1)</f>
        <v>22</v>
      </c>
      <c r="G31">
        <f>INDEX(_calc_누적빈도!G:G,$A31)-INDEX(_calc_누적빈도!G:G,$A31-기준200회_후보!$B$1)</f>
        <v>37</v>
      </c>
      <c r="H31">
        <f>INDEX(_calc_누적빈도!H:H,$A31)-INDEX(_calc_누적빈도!H:H,$A31-기준200회_후보!$B$1)</f>
        <v>35</v>
      </c>
      <c r="I31">
        <f>INDEX(_calc_누적빈도!I:I,$A31)-INDEX(_calc_누적빈도!I:I,$A31-기준200회_후보!$B$1)</f>
        <v>21</v>
      </c>
      <c r="J31">
        <f>INDEX(_calc_누적빈도!J:J,$A31)-INDEX(_calc_누적빈도!J:J,$A31-기준200회_후보!$B$1)</f>
        <v>24</v>
      </c>
      <c r="K31">
        <f>INDEX(_calc_누적빈도!K:K,$A31)-INDEX(_calc_누적빈도!K:K,$A31-기준200회_후보!$B$1)</f>
        <v>20</v>
      </c>
      <c r="L31">
        <f>INDEX(_calc_누적빈도!L:L,$A31)-INDEX(_calc_누적빈도!L:L,$A31-기준200회_후보!$B$1)</f>
        <v>25</v>
      </c>
      <c r="M31">
        <f>INDEX(_calc_누적빈도!M:M,$A31)-INDEX(_calc_누적빈도!M:M,$A31-기준200회_후보!$B$1)</f>
        <v>33</v>
      </c>
      <c r="N31">
        <f>INDEX(_calc_누적빈도!N:N,$A31)-INDEX(_calc_누적빈도!N:N,$A31-기준200회_후보!$B$1)</f>
        <v>29</v>
      </c>
      <c r="O31">
        <f>INDEX(_calc_누적빈도!O:O,$A31)-INDEX(_calc_누적빈도!O:O,$A31-기준200회_후보!$B$1)</f>
        <v>26</v>
      </c>
      <c r="P31">
        <f>INDEX(_calc_누적빈도!P:P,$A31)-INDEX(_calc_누적빈도!P:P,$A31-기준200회_후보!$B$1)</f>
        <v>25</v>
      </c>
      <c r="Q31">
        <f>INDEX(_calc_누적빈도!Q:Q,$A31)-INDEX(_calc_누적빈도!Q:Q,$A31-기준200회_후보!$B$1)</f>
        <v>33</v>
      </c>
      <c r="R31">
        <f>INDEX(_calc_누적빈도!R:R,$A31)-INDEX(_calc_누적빈도!R:R,$A31-기준200회_후보!$B$1)</f>
        <v>24</v>
      </c>
      <c r="S31">
        <f>INDEX(_calc_누적빈도!S:S,$A31)-INDEX(_calc_누적빈도!S:S,$A31-기준200회_후보!$B$1)</f>
        <v>22</v>
      </c>
      <c r="T31">
        <f>INDEX(_calc_누적빈도!T:T,$A31)-INDEX(_calc_누적빈도!T:T,$A31-기준200회_후보!$B$1)</f>
        <v>32</v>
      </c>
      <c r="U31">
        <f>INDEX(_calc_누적빈도!U:U,$A31)-INDEX(_calc_누적빈도!U:U,$A31-기준200회_후보!$B$1)</f>
        <v>26</v>
      </c>
      <c r="V31">
        <f>INDEX(_calc_누적빈도!V:V,$A31)-INDEX(_calc_누적빈도!V:V,$A31-기준200회_후보!$B$1)</f>
        <v>27</v>
      </c>
      <c r="W31">
        <f>INDEX(_calc_누적빈도!W:W,$A31)-INDEX(_calc_누적빈도!W:W,$A31-기준200회_후보!$B$1)</f>
        <v>26</v>
      </c>
      <c r="X31">
        <f>INDEX(_calc_누적빈도!X:X,$A31)-INDEX(_calc_누적빈도!X:X,$A31-기준200회_후보!$B$1)</f>
        <v>24</v>
      </c>
      <c r="Y31">
        <f>INDEX(_calc_누적빈도!Y:Y,$A31)-INDEX(_calc_누적빈도!Y:Y,$A31-기준200회_후보!$B$1)</f>
        <v>27</v>
      </c>
      <c r="Z31">
        <f>INDEX(_calc_누적빈도!Z:Z,$A31)-INDEX(_calc_누적빈도!Z:Z,$A31-기준200회_후보!$B$1)</f>
        <v>19</v>
      </c>
      <c r="AA31">
        <f>INDEX(_calc_누적빈도!AA:AA,$A31)-INDEX(_calc_누적빈도!AA:AA,$A31-기준200회_후보!$B$1)</f>
        <v>29</v>
      </c>
      <c r="AB31">
        <f>INDEX(_calc_누적빈도!AB:AB,$A31)-INDEX(_calc_누적빈도!AB:AB,$A31-기준200회_후보!$B$1)</f>
        <v>33</v>
      </c>
      <c r="AC31">
        <f>INDEX(_calc_누적빈도!AC:AC,$A31)-INDEX(_calc_누적빈도!AC:AC,$A31-기준200회_후보!$B$1)</f>
        <v>27</v>
      </c>
      <c r="AD31">
        <f>INDEX(_calc_누적빈도!AD:AD,$A31)-INDEX(_calc_누적빈도!AD:AD,$A31-기준200회_후보!$B$1)</f>
        <v>27</v>
      </c>
      <c r="AE31">
        <f>INDEX(_calc_누적빈도!AE:AE,$A31)-INDEX(_calc_누적빈도!AE:AE,$A31-기준200회_후보!$B$1)</f>
        <v>34</v>
      </c>
      <c r="AF31">
        <f>INDEX(_calc_누적빈도!AF:AF,$A31)-INDEX(_calc_누적빈도!AF:AF,$A31-기준200회_후보!$B$1)</f>
        <v>28</v>
      </c>
      <c r="AG31">
        <f>INDEX(_calc_누적빈도!AG:AG,$A31)-INDEX(_calc_누적빈도!AG:AG,$A31-기준200회_후보!$B$1)</f>
        <v>27</v>
      </c>
      <c r="AH31">
        <f>INDEX(_calc_누적빈도!AH:AH,$A31)-INDEX(_calc_누적빈도!AH:AH,$A31-기준200회_후보!$B$1)</f>
        <v>33</v>
      </c>
      <c r="AI31">
        <f>INDEX(_calc_누적빈도!AI:AI,$A31)-INDEX(_calc_누적빈도!AI:AI,$A31-기준200회_후보!$B$1)</f>
        <v>26</v>
      </c>
      <c r="AJ31">
        <f>INDEX(_calc_누적빈도!AJ:AJ,$A31)-INDEX(_calc_누적빈도!AJ:AJ,$A31-기준200회_후보!$B$1)</f>
        <v>34</v>
      </c>
      <c r="AK31">
        <f>INDEX(_calc_누적빈도!AK:AK,$A31)-INDEX(_calc_누적빈도!AK:AK,$A31-기준200회_후보!$B$1)</f>
        <v>26</v>
      </c>
      <c r="AL31">
        <f>INDEX(_calc_누적빈도!AL:AL,$A31)-INDEX(_calc_누적빈도!AL:AL,$A31-기준200회_후보!$B$1)</f>
        <v>30</v>
      </c>
      <c r="AM31">
        <f>INDEX(_calc_누적빈도!AM:AM,$A31)-INDEX(_calc_누적빈도!AM:AM,$A31-기준200회_후보!$B$1)</f>
        <v>35</v>
      </c>
      <c r="AN31">
        <f>INDEX(_calc_누적빈도!AN:AN,$A31)-INDEX(_calc_누적빈도!AN:AN,$A31-기준200회_후보!$B$1)</f>
        <v>20</v>
      </c>
      <c r="AO31">
        <f>INDEX(_calc_누적빈도!AO:AO,$A31)-INDEX(_calc_누적빈도!AO:AO,$A31-기준200회_후보!$B$1)</f>
        <v>30</v>
      </c>
      <c r="AP31">
        <f>INDEX(_calc_누적빈도!AP:AP,$A31)-INDEX(_calc_누적빈도!AP:AP,$A31-기준200회_후보!$B$1)</f>
        <v>22</v>
      </c>
      <c r="AQ31">
        <f>INDEX(_calc_누적빈도!AQ:AQ,$A31)-INDEX(_calc_누적빈도!AQ:AQ,$A31-기준200회_후보!$B$1)</f>
        <v>20</v>
      </c>
      <c r="AR31">
        <f>INDEX(_calc_누적빈도!AR:AR,$A31)-INDEX(_calc_누적빈도!AR:AR,$A31-기준200회_후보!$B$1)</f>
        <v>16</v>
      </c>
      <c r="AS31">
        <f>INDEX(_calc_누적빈도!AS:AS,$A31)-INDEX(_calc_누적빈도!AS:AS,$A31-기준200회_후보!$B$1)</f>
        <v>23</v>
      </c>
      <c r="AT31">
        <f>INDEX(_calc_누적빈도!AT:AT,$A31)-INDEX(_calc_누적빈도!AT:AT,$A31-기준200회_후보!$B$1)</f>
        <v>30</v>
      </c>
      <c r="AU31">
        <f>(RANK(_calc_라운드기준!B31,_calc_라운드기준!$B31:$AT31,0)+COUNTIFS(_calc_라운드기준!$B31:$AT31,_calc_라운드기준!B31,$B$1:$AT$1,"&lt;"&amp;1))-(RANK(B31,$B31:$AT31,0)+COUNTIFS($B31:$AT31,B31,$B$1:$AT$1,"&lt;"&amp;1))</f>
        <v>-23</v>
      </c>
      <c r="AV31">
        <f>(RANK(_calc_라운드기준!C31,_calc_라운드기준!$B31:$AT31,0)+COUNTIFS(_calc_라운드기준!$B31:$AT31,_calc_라운드기준!C31,$B$1:$AT$1,"&lt;"&amp;2))-(RANK(C31,$B31:$AT31,0)+COUNTIFS($B31:$AT31,C31,$B$1:$AT$1,"&lt;"&amp;2))</f>
        <v>-2</v>
      </c>
      <c r="AW31">
        <f>(RANK(_calc_라운드기준!D31,_calc_라운드기준!$B31:$AT31,0)+COUNTIFS(_calc_라운드기준!$B31:$AT31,_calc_라운드기준!D31,$B$1:$AT$1,"&lt;"&amp;3))-(RANK(D31,$B31:$AT31,0)+COUNTIFS($B31:$AT31,D31,$B$1:$AT$1,"&lt;"&amp;3))</f>
        <v>-2</v>
      </c>
      <c r="AX31">
        <f>(RANK(_calc_라운드기준!E31,_calc_라운드기준!$B31:$AT31,0)+COUNTIFS(_calc_라운드기준!$B31:$AT31,_calc_라운드기준!E31,$B$1:$AT$1,"&lt;"&amp;4))-(RANK(E31,$B31:$AT31,0)+COUNTIFS($B31:$AT31,E31,$B$1:$AT$1,"&lt;"&amp;4))</f>
        <v>-12</v>
      </c>
      <c r="AY31">
        <f>(RANK(_calc_라운드기준!F31,_calc_라운드기준!$B31:$AT31,0)+COUNTIFS(_calc_라운드기준!$B31:$AT31,_calc_라운드기준!F31,$B$1:$AT$1,"&lt;"&amp;5))-(RANK(F31,$B31:$AT31,0)+COUNTIFS($B31:$AT31,F31,$B$1:$AT$1,"&lt;"&amp;5))</f>
        <v>-24</v>
      </c>
      <c r="AZ31">
        <f>(RANK(_calc_라운드기준!G31,_calc_라운드기준!$B31:$AT31,0)+COUNTIFS(_calc_라운드기준!$B31:$AT31,_calc_라운드기준!G31,$B$1:$AT$1,"&lt;"&amp;6))-(RANK(G31,$B31:$AT31,0)+COUNTIFS($B31:$AT31,G31,$B$1:$AT$1,"&lt;"&amp;6))</f>
        <v>3</v>
      </c>
      <c r="BA31">
        <f>(RANK(_calc_라운드기준!H31,_calc_라운드기준!$B31:$AT31,0)+COUNTIFS(_calc_라운드기준!$B31:$AT31,_calc_라운드기준!H31,$B$1:$AT$1,"&lt;"&amp;7))-(RANK(H31,$B31:$AT31,0)+COUNTIFS($B31:$AT31,H31,$B$1:$AT$1,"&lt;"&amp;7))</f>
        <v>3</v>
      </c>
      <c r="BB31">
        <f>(RANK(_calc_라운드기준!I31,_calc_라운드기준!$B31:$AT31,0)+COUNTIFS(_calc_라운드기준!$B31:$AT31,_calc_라운드기준!I31,$B$1:$AT$1,"&lt;"&amp;8))-(RANK(I31,$B31:$AT31,0)+COUNTIFS($B31:$AT31,I31,$B$1:$AT$1,"&lt;"&amp;8))</f>
        <v>-26</v>
      </c>
      <c r="BC31">
        <f>(RANK(_calc_라운드기준!J31,_calc_라운드기준!$B31:$AT31,0)+COUNTIFS(_calc_라운드기준!$B31:$AT31,_calc_라운드기준!J31,$B$1:$AT$1,"&lt;"&amp;9))-(RANK(J31,$B31:$AT31,0)+COUNTIFS($B31:$AT31,J31,$B$1:$AT$1,"&lt;"&amp;9))</f>
        <v>-17</v>
      </c>
      <c r="BD31">
        <f>(RANK(_calc_라운드기준!K31,_calc_라운드기준!$B31:$AT31,0)+COUNTIFS(_calc_라운드기준!$B31:$AT31,_calc_라운드기준!K31,$B$1:$AT$1,"&lt;"&amp;10))-(RANK(K31,$B31:$AT31,0)+COUNTIFS($B31:$AT31,K31,$B$1:$AT$1,"&lt;"&amp;10))</f>
        <v>-4</v>
      </c>
      <c r="BE31">
        <f>(RANK(_calc_라운드기준!L31,_calc_라운드기준!$B31:$AT31,0)+COUNTIFS(_calc_라운드기준!$B31:$AT31,_calc_라운드기준!L31,$B$1:$AT$1,"&lt;"&amp;11))-(RANK(L31,$B31:$AT31,0)+COUNTIFS($B31:$AT31,L31,$B$1:$AT$1,"&lt;"&amp;11))</f>
        <v>0</v>
      </c>
      <c r="BF31">
        <f>(RANK(_calc_라운드기준!M31,_calc_라운드기준!$B31:$AT31,0)+COUNTIFS(_calc_라운드기준!$B31:$AT31,_calc_라운드기준!M31,$B$1:$AT$1,"&lt;"&amp;12))-(RANK(M31,$B31:$AT31,0)+COUNTIFS($B31:$AT31,M31,$B$1:$AT$1,"&lt;"&amp;12))</f>
        <v>10</v>
      </c>
      <c r="BG31">
        <f>(RANK(_calc_라운드기준!N31,_calc_라운드기준!$B31:$AT31,0)+COUNTIFS(_calc_라운드기준!$B31:$AT31,_calc_라운드기준!N31,$B$1:$AT$1,"&lt;"&amp;13))-(RANK(N31,$B31:$AT31,0)+COUNTIFS($B31:$AT31,N31,$B$1:$AT$1,"&lt;"&amp;13))</f>
        <v>18</v>
      </c>
      <c r="BH31">
        <f>(RANK(_calc_라운드기준!O31,_calc_라운드기준!$B31:$AT31,0)+COUNTIFS(_calc_라운드기준!$B31:$AT31,_calc_라운드기준!O31,$B$1:$AT$1,"&lt;"&amp;14))-(RANK(O31,$B31:$AT31,0)+COUNTIFS($B31:$AT31,O31,$B$1:$AT$1,"&lt;"&amp;14))</f>
        <v>14</v>
      </c>
      <c r="BI31">
        <f>(RANK(_calc_라운드기준!P31,_calc_라운드기준!$B31:$AT31,0)+COUNTIFS(_calc_라운드기준!$B31:$AT31,_calc_라운드기준!P31,$B$1:$AT$1,"&lt;"&amp;15))-(RANK(P31,$B31:$AT31,0)+COUNTIFS($B31:$AT31,P31,$B$1:$AT$1,"&lt;"&amp;15))</f>
        <v>0</v>
      </c>
      <c r="BJ31">
        <f>(RANK(_calc_라운드기준!Q31,_calc_라운드기준!$B31:$AT31,0)+COUNTIFS(_calc_라운드기준!$B31:$AT31,_calc_라운드기준!Q31,$B$1:$AT$1,"&lt;"&amp;16))-(RANK(Q31,$B31:$AT31,0)+COUNTIFS($B31:$AT31,Q31,$B$1:$AT$1,"&lt;"&amp;16))</f>
        <v>-5</v>
      </c>
      <c r="BK31">
        <f>(RANK(_calc_라운드기준!R31,_calc_라운드기준!$B31:$AT31,0)+COUNTIFS(_calc_라운드기준!$B31:$AT31,_calc_라운드기준!R31,$B$1:$AT$1,"&lt;"&amp;17))-(RANK(R31,$B31:$AT31,0)+COUNTIFS($B31:$AT31,R31,$B$1:$AT$1,"&lt;"&amp;17))</f>
        <v>-13</v>
      </c>
      <c r="BL31">
        <f>(RANK(_calc_라운드기준!S31,_calc_라운드기준!$B31:$AT31,0)+COUNTIFS(_calc_라운드기준!$B31:$AT31,_calc_라운드기준!S31,$B$1:$AT$1,"&lt;"&amp;18))-(RANK(S31,$B31:$AT31,0)+COUNTIFS($B31:$AT31,S31,$B$1:$AT$1,"&lt;"&amp;18))</f>
        <v>2</v>
      </c>
      <c r="BM31">
        <f>(RANK(_calc_라운드기준!T31,_calc_라운드기준!$B31:$AT31,0)+COUNTIFS(_calc_라운드기준!$B31:$AT31,_calc_라운드기준!T31,$B$1:$AT$1,"&lt;"&amp;19))-(RANK(T31,$B31:$AT31,0)+COUNTIFS($B31:$AT31,T31,$B$1:$AT$1,"&lt;"&amp;19))</f>
        <v>19</v>
      </c>
      <c r="BN31">
        <f>(RANK(_calc_라운드기준!U31,_calc_라운드기준!$B31:$AT31,0)+COUNTIFS(_calc_라운드기준!$B31:$AT31,_calc_라운드기준!U31,$B$1:$AT$1,"&lt;"&amp;20))-(RANK(U31,$B31:$AT31,0)+COUNTIFS($B31:$AT31,U31,$B$1:$AT$1,"&lt;"&amp;20))</f>
        <v>10</v>
      </c>
      <c r="BO31">
        <f>(RANK(_calc_라운드기준!V31,_calc_라운드기준!$B31:$AT31,0)+COUNTIFS(_calc_라운드기준!$B31:$AT31,_calc_라운드기준!V31,$B$1:$AT$1,"&lt;"&amp;21))-(RANK(V31,$B31:$AT31,0)+COUNTIFS($B31:$AT31,V31,$B$1:$AT$1,"&lt;"&amp;21))</f>
        <v>21</v>
      </c>
      <c r="BP31">
        <f>(RANK(_calc_라운드기준!W31,_calc_라운드기준!$B31:$AT31,0)+COUNTIFS(_calc_라운드기준!$B31:$AT31,_calc_라운드기준!W31,$B$1:$AT$1,"&lt;"&amp;22))-(RANK(W31,$B31:$AT31,0)+COUNTIFS($B31:$AT31,W31,$B$1:$AT$1,"&lt;"&amp;22))</f>
        <v>18</v>
      </c>
      <c r="BQ31">
        <f>(RANK(_calc_라운드기준!X31,_calc_라운드기준!$B31:$AT31,0)+COUNTIFS(_calc_라운드기준!$B31:$AT31,_calc_라운드기준!X31,$B$1:$AT$1,"&lt;"&amp;23))-(RANK(X31,$B31:$AT31,0)+COUNTIFS($B31:$AT31,X31,$B$1:$AT$1,"&lt;"&amp;23))</f>
        <v>-26</v>
      </c>
      <c r="BR31">
        <f>(RANK(_calc_라운드기준!Y31,_calc_라운드기준!$B31:$AT31,0)+COUNTIFS(_calc_라운드기준!$B31:$AT31,_calc_라운드기준!Y31,$B$1:$AT$1,"&lt;"&amp;24))-(RANK(Y31,$B31:$AT31,0)+COUNTIFS($B31:$AT31,Y31,$B$1:$AT$1,"&lt;"&amp;24))</f>
        <v>-12</v>
      </c>
      <c r="BS31">
        <f>(RANK(_calc_라운드기준!Z31,_calc_라운드기준!$B31:$AT31,0)+COUNTIFS(_calc_라운드기준!$B31:$AT31,_calc_라운드기준!Z31,$B$1:$AT$1,"&lt;"&amp;25))-(RANK(Z31,$B31:$AT31,0)+COUNTIFS($B31:$AT31,Z31,$B$1:$AT$1,"&lt;"&amp;25))</f>
        <v>-12</v>
      </c>
      <c r="BT31">
        <f>(RANK(_calc_라운드기준!AA31,_calc_라운드기준!$B31:$AT31,0)+COUNTIFS(_calc_라운드기준!$B31:$AT31,_calc_라운드기준!AA31,$B$1:$AT$1,"&lt;"&amp;26))-(RANK(AA31,$B31:$AT31,0)+COUNTIFS($B31:$AT31,AA31,$B$1:$AT$1,"&lt;"&amp;26))</f>
        <v>3</v>
      </c>
      <c r="BU31">
        <f>(RANK(_calc_라운드기준!AB31,_calc_라운드기준!$B31:$AT31,0)+COUNTIFS(_calc_라운드기준!$B31:$AT31,_calc_라운드기준!AB31,$B$1:$AT$1,"&lt;"&amp;27))-(RANK(AB31,$B31:$AT31,0)+COUNTIFS($B31:$AT31,AB31,$B$1:$AT$1,"&lt;"&amp;27))</f>
        <v>-8</v>
      </c>
      <c r="BV31">
        <f>(RANK(_calc_라운드기준!AC31,_calc_라운드기준!$B31:$AT31,0)+COUNTIFS(_calc_라운드기준!$B31:$AT31,_calc_라운드기준!AC31,$B$1:$AT$1,"&lt;"&amp;28))-(RANK(AC31,$B31:$AT31,0)+COUNTIFS($B31:$AT31,AC31,$B$1:$AT$1,"&lt;"&amp;28))</f>
        <v>0</v>
      </c>
      <c r="BW31">
        <f>(RANK(_calc_라운드기준!AD31,_calc_라운드기준!$B31:$AT31,0)+COUNTIFS(_calc_라운드기준!$B31:$AT31,_calc_라운드기준!AD31,$B$1:$AT$1,"&lt;"&amp;29))-(RANK(AD31,$B31:$AT31,0)+COUNTIFS($B31:$AT31,AD31,$B$1:$AT$1,"&lt;"&amp;29))</f>
        <v>0</v>
      </c>
      <c r="BX31">
        <f>(RANK(_calc_라운드기준!AE31,_calc_라운드기준!$B31:$AT31,0)+COUNTIFS(_calc_라운드기준!$B31:$AT31,_calc_라운드기준!AE31,$B$1:$AT$1,"&lt;"&amp;30))-(RANK(AE31,$B31:$AT31,0)+COUNTIFS($B31:$AT31,AE31,$B$1:$AT$1,"&lt;"&amp;30))</f>
        <v>9</v>
      </c>
      <c r="BY31">
        <f>(RANK(_calc_라운드기준!AF31,_calc_라운드기준!$B31:$AT31,0)+COUNTIFS(_calc_라운드기준!$B31:$AT31,_calc_라운드기준!AF31,$B$1:$AT$1,"&lt;"&amp;31))-(RANK(AF31,$B31:$AT31,0)+COUNTIFS($B31:$AT31,AF31,$B$1:$AT$1,"&lt;"&amp;31))</f>
        <v>5</v>
      </c>
      <c r="BZ31">
        <f>(RANK(_calc_라운드기준!AG31,_calc_라운드기준!$B31:$AT31,0)+COUNTIFS(_calc_라운드기준!$B31:$AT31,_calc_라운드기준!AG31,$B$1:$AT$1,"&lt;"&amp;32))-(RANK(AG31,$B31:$AT31,0)+COUNTIFS($B31:$AT31,AG31,$B$1:$AT$1,"&lt;"&amp;32))</f>
        <v>18</v>
      </c>
      <c r="CA31">
        <f>(RANK(_calc_라운드기준!AH31,_calc_라운드기준!$B31:$AT31,0)+COUNTIFS(_calc_라운드기준!$B31:$AT31,_calc_라운드기준!AH31,$B$1:$AT$1,"&lt;"&amp;33))-(RANK(AH31,$B31:$AT31,0)+COUNTIFS($B31:$AT31,AH31,$B$1:$AT$1,"&lt;"&amp;33))</f>
        <v>13</v>
      </c>
      <c r="CB31">
        <f>(RANK(_calc_라운드기준!AI31,_calc_라운드기준!$B31:$AT31,0)+COUNTIFS(_calc_라운드기준!$B31:$AT31,_calc_라운드기준!AI31,$B$1:$AT$1,"&lt;"&amp;34))-(RANK(AI31,$B31:$AT31,0)+COUNTIFS($B31:$AT31,AI31,$B$1:$AT$1,"&lt;"&amp;34))</f>
        <v>19</v>
      </c>
      <c r="CC31">
        <f>(RANK(_calc_라운드기준!AJ31,_calc_라운드기준!$B31:$AT31,0)+COUNTIFS(_calc_라운드기준!$B31:$AT31,_calc_라운드기준!AJ31,$B$1:$AT$1,"&lt;"&amp;35))-(RANK(AJ31,$B31:$AT31,0)+COUNTIFS($B31:$AT31,AJ31,$B$1:$AT$1,"&lt;"&amp;35))</f>
        <v>9</v>
      </c>
      <c r="CD31">
        <f>(RANK(_calc_라운드기준!AK31,_calc_라운드기준!$B31:$AT31,0)+COUNTIFS(_calc_라운드기준!$B31:$AT31,_calc_라운드기준!AK31,$B$1:$AT$1,"&lt;"&amp;36))-(RANK(AK31,$B31:$AT31,0)+COUNTIFS($B31:$AT31,AK31,$B$1:$AT$1,"&lt;"&amp;36))</f>
        <v>-3</v>
      </c>
      <c r="CE31">
        <f>(RANK(_calc_라운드기준!AL31,_calc_라운드기준!$B31:$AT31,0)+COUNTIFS(_calc_라운드기준!$B31:$AT31,_calc_라운드기준!AL31,$B$1:$AT$1,"&lt;"&amp;37))-(RANK(AL31,$B31:$AT31,0)+COUNTIFS($B31:$AT31,AL31,$B$1:$AT$1,"&lt;"&amp;37))</f>
        <v>4</v>
      </c>
      <c r="CF31">
        <f>(RANK(_calc_라운드기준!AM31,_calc_라운드기준!$B31:$AT31,0)+COUNTIFS(_calc_라운드기준!$B31:$AT31,_calc_라운드기준!AM31,$B$1:$AT$1,"&lt;"&amp;38))-(RANK(AM31,$B31:$AT31,0)+COUNTIFS($B31:$AT31,AM31,$B$1:$AT$1,"&lt;"&amp;38))</f>
        <v>5</v>
      </c>
      <c r="CG31">
        <f>(RANK(_calc_라운드기준!AN31,_calc_라운드기준!$B31:$AT31,0)+COUNTIFS(_calc_라운드기준!$B31:$AT31,_calc_라운드기준!AN31,$B$1:$AT$1,"&lt;"&amp;39))-(RANK(AN31,$B31:$AT31,0)+COUNTIFS($B31:$AT31,AN31,$B$1:$AT$1,"&lt;"&amp;39))</f>
        <v>-16</v>
      </c>
      <c r="CH31">
        <f>(RANK(_calc_라운드기준!AO31,_calc_라운드기준!$B31:$AT31,0)+COUNTIFS(_calc_라운드기준!$B31:$AT31,_calc_라운드기준!AO31,$B$1:$AT$1,"&lt;"&amp;40))-(RANK(AO31,$B31:$AT31,0)+COUNTIFS($B31:$AT31,AO31,$B$1:$AT$1,"&lt;"&amp;40))</f>
        <v>-4</v>
      </c>
      <c r="CI31">
        <f>(RANK(_calc_라운드기준!AP31,_calc_라운드기준!$B31:$AT31,0)+COUNTIFS(_calc_라운드기준!$B31:$AT31,_calc_라운드기준!AP31,$B$1:$AT$1,"&lt;"&amp;41))-(RANK(AP31,$B31:$AT31,0)+COUNTIFS($B31:$AT31,AP31,$B$1:$AT$1,"&lt;"&amp;41))</f>
        <v>-5</v>
      </c>
      <c r="CJ31">
        <f>(RANK(_calc_라운드기준!AQ31,_calc_라운드기준!$B31:$AT31,0)+COUNTIFS(_calc_라운드기준!$B31:$AT31,_calc_라운드기준!AQ31,$B$1:$AT$1,"&lt;"&amp;42))-(RANK(AQ31,$B31:$AT31,0)+COUNTIFS($B31:$AT31,AQ31,$B$1:$AT$1,"&lt;"&amp;42))</f>
        <v>-16</v>
      </c>
      <c r="CK31">
        <f>(RANK(_calc_라운드기준!AR31,_calc_라운드기준!$B31:$AT31,0)+COUNTIFS(_calc_라운드기준!$B31:$AT31,_calc_라운드기준!AR31,$B$1:$AT$1,"&lt;"&amp;43))-(RANK(AR31,$B31:$AT31,0)+COUNTIFS($B31:$AT31,AR31,$B$1:$AT$1,"&lt;"&amp;43))</f>
        <v>-1</v>
      </c>
      <c r="CL31">
        <f>(RANK(_calc_라운드기준!AS31,_calc_라운드기준!$B31:$AT31,0)+COUNTIFS(_calc_라운드기준!$B31:$AT31,_calc_라운드기준!AS31,$B$1:$AT$1,"&lt;"&amp;44))-(RANK(AS31,$B31:$AT31,0)+COUNTIFS($B31:$AT31,AS31,$B$1:$AT$1,"&lt;"&amp;44))</f>
        <v>1</v>
      </c>
      <c r="CM31">
        <f>(RANK(_calc_라운드기준!AT31,_calc_라운드기준!$B31:$AT31,0)+COUNTIFS(_calc_라운드기준!$B31:$AT31,_calc_라운드기준!AT31,$B$1:$AT$1,"&lt;"&amp;45))-(RANK(AT31,$B31:$AT31,0)+COUNTIFS($B31:$AT31,AT31,$B$1:$AT$1,"&lt;"&amp;45))</f>
        <v>27</v>
      </c>
      <c r="CN31">
        <f t="shared" si="0"/>
        <v>42</v>
      </c>
      <c r="CO31">
        <f t="shared" si="1"/>
        <v>27</v>
      </c>
      <c r="CP31">
        <f t="shared" si="2"/>
        <v>28</v>
      </c>
      <c r="CQ31">
        <f t="shared" si="3"/>
        <v>35</v>
      </c>
      <c r="CR31">
        <f t="shared" si="4"/>
        <v>43</v>
      </c>
      <c r="CS31">
        <f t="shared" si="5"/>
        <v>17</v>
      </c>
      <c r="CT31">
        <f t="shared" si="6"/>
        <v>18</v>
      </c>
      <c r="CU31">
        <f t="shared" si="7"/>
        <v>44</v>
      </c>
      <c r="CV31">
        <f t="shared" si="8"/>
        <v>41</v>
      </c>
      <c r="CW31">
        <f t="shared" si="9"/>
        <v>30</v>
      </c>
      <c r="CX31">
        <f t="shared" si="10"/>
        <v>22</v>
      </c>
      <c r="CY31">
        <f t="shared" si="11"/>
        <v>10</v>
      </c>
      <c r="CZ31">
        <f t="shared" si="12"/>
        <v>5</v>
      </c>
      <c r="DA31">
        <f t="shared" si="13"/>
        <v>8</v>
      </c>
      <c r="DB31">
        <f t="shared" si="14"/>
        <v>23</v>
      </c>
      <c r="DC31">
        <f t="shared" si="15"/>
        <v>32</v>
      </c>
      <c r="DD31">
        <f t="shared" si="16"/>
        <v>38</v>
      </c>
      <c r="DE31">
        <f t="shared" si="17"/>
        <v>20</v>
      </c>
      <c r="DF31">
        <f t="shared" si="18"/>
        <v>3</v>
      </c>
      <c r="DG31">
        <f t="shared" si="19"/>
        <v>11</v>
      </c>
      <c r="DH31">
        <f t="shared" si="20"/>
        <v>2</v>
      </c>
      <c r="DI31">
        <f t="shared" si="21"/>
        <v>6</v>
      </c>
      <c r="DJ31">
        <f t="shared" si="22"/>
        <v>45</v>
      </c>
      <c r="DK31">
        <f t="shared" si="23"/>
        <v>36</v>
      </c>
      <c r="DL31">
        <f t="shared" si="24"/>
        <v>37</v>
      </c>
      <c r="DM31">
        <f t="shared" si="25"/>
        <v>19</v>
      </c>
      <c r="DN31">
        <f t="shared" si="26"/>
        <v>34</v>
      </c>
      <c r="DO31">
        <f t="shared" si="27"/>
        <v>24</v>
      </c>
      <c r="DP31">
        <f t="shared" si="28"/>
        <v>25</v>
      </c>
      <c r="DQ31">
        <f t="shared" si="29"/>
        <v>12</v>
      </c>
      <c r="DR31">
        <f t="shared" si="30"/>
        <v>14</v>
      </c>
      <c r="DS31">
        <f t="shared" si="31"/>
        <v>7</v>
      </c>
      <c r="DT31">
        <f t="shared" si="32"/>
        <v>9</v>
      </c>
      <c r="DU31">
        <f t="shared" si="33"/>
        <v>4</v>
      </c>
      <c r="DV31">
        <f t="shared" si="34"/>
        <v>13</v>
      </c>
      <c r="DW31">
        <f t="shared" si="35"/>
        <v>29</v>
      </c>
      <c r="DX31">
        <f t="shared" si="36"/>
        <v>16</v>
      </c>
      <c r="DY31">
        <f t="shared" si="37"/>
        <v>15</v>
      </c>
      <c r="DZ31">
        <f t="shared" si="38"/>
        <v>39</v>
      </c>
      <c r="EA31">
        <f t="shared" si="39"/>
        <v>31</v>
      </c>
      <c r="EB31">
        <f t="shared" si="40"/>
        <v>33</v>
      </c>
      <c r="EC31">
        <f t="shared" si="41"/>
        <v>40</v>
      </c>
      <c r="ED31">
        <f t="shared" si="42"/>
        <v>26</v>
      </c>
      <c r="EE31">
        <f t="shared" si="43"/>
        <v>21</v>
      </c>
      <c r="EF31">
        <f t="shared" si="44"/>
        <v>1</v>
      </c>
    </row>
    <row r="32" spans="1:136" ht="16.5" customHeight="1">
      <c r="A32">
        <f>_calc_라운드기준!A32</f>
        <v>1214</v>
      </c>
      <c r="B32">
        <f>INDEX(_calc_누적빈도!B:B,$A32)-INDEX(_calc_누적빈도!B:B,$A32-기준200회_후보!$B$1)</f>
        <v>23</v>
      </c>
      <c r="C32">
        <f>INDEX(_calc_누적빈도!C:C,$A32)-INDEX(_calc_누적빈도!C:C,$A32-기준200회_후보!$B$1)</f>
        <v>16</v>
      </c>
      <c r="D32">
        <f>INDEX(_calc_누적빈도!D:D,$A32)-INDEX(_calc_누적빈도!D:D,$A32-기준200회_후보!$B$1)</f>
        <v>35</v>
      </c>
      <c r="E32">
        <f>INDEX(_calc_누적빈도!E:E,$A32)-INDEX(_calc_누적빈도!E:E,$A32-기준200회_후보!$B$1)</f>
        <v>20</v>
      </c>
      <c r="F32">
        <f>INDEX(_calc_누적빈도!F:F,$A32)-INDEX(_calc_누적빈도!F:F,$A32-기준200회_후보!$B$1)</f>
        <v>22</v>
      </c>
      <c r="G32">
        <f>INDEX(_calc_누적빈도!G:G,$A32)-INDEX(_calc_누적빈도!G:G,$A32-기준200회_후보!$B$1)</f>
        <v>37</v>
      </c>
      <c r="H32">
        <f>INDEX(_calc_누적빈도!H:H,$A32)-INDEX(_calc_누적빈도!H:H,$A32-기준200회_후보!$B$1)</f>
        <v>35</v>
      </c>
      <c r="I32">
        <f>INDEX(_calc_누적빈도!I:I,$A32)-INDEX(_calc_누적빈도!I:I,$A32-기준200회_후보!$B$1)</f>
        <v>21</v>
      </c>
      <c r="J32">
        <f>INDEX(_calc_누적빈도!J:J,$A32)-INDEX(_calc_누적빈도!J:J,$A32-기준200회_후보!$B$1)</f>
        <v>24</v>
      </c>
      <c r="K32">
        <f>INDEX(_calc_누적빈도!K:K,$A32)-INDEX(_calc_누적빈도!K:K,$A32-기준200회_후보!$B$1)</f>
        <v>19</v>
      </c>
      <c r="L32">
        <f>INDEX(_calc_누적빈도!L:L,$A32)-INDEX(_calc_누적빈도!L:L,$A32-기준200회_후보!$B$1)</f>
        <v>26</v>
      </c>
      <c r="M32">
        <f>INDEX(_calc_누적빈도!M:M,$A32)-INDEX(_calc_누적빈도!M:M,$A32-기준200회_후보!$B$1)</f>
        <v>33</v>
      </c>
      <c r="N32">
        <f>INDEX(_calc_누적빈도!N:N,$A32)-INDEX(_calc_누적빈도!N:N,$A32-기준200회_후보!$B$1)</f>
        <v>29</v>
      </c>
      <c r="O32">
        <f>INDEX(_calc_누적빈도!O:O,$A32)-INDEX(_calc_누적빈도!O:O,$A32-기준200회_후보!$B$1)</f>
        <v>27</v>
      </c>
      <c r="P32">
        <f>INDEX(_calc_누적빈도!P:P,$A32)-INDEX(_calc_누적빈도!P:P,$A32-기준200회_후보!$B$1)</f>
        <v>24</v>
      </c>
      <c r="Q32">
        <f>INDEX(_calc_누적빈도!Q:Q,$A32)-INDEX(_calc_누적빈도!Q:Q,$A32-기준200회_후보!$B$1)</f>
        <v>33</v>
      </c>
      <c r="R32">
        <f>INDEX(_calc_누적빈도!R:R,$A32)-INDEX(_calc_누적빈도!R:R,$A32-기준200회_후보!$B$1)</f>
        <v>24</v>
      </c>
      <c r="S32">
        <f>INDEX(_calc_누적빈도!S:S,$A32)-INDEX(_calc_누적빈도!S:S,$A32-기준200회_후보!$B$1)</f>
        <v>23</v>
      </c>
      <c r="T32">
        <f>INDEX(_calc_누적빈도!T:T,$A32)-INDEX(_calc_누적빈도!T:T,$A32-기준200회_후보!$B$1)</f>
        <v>31</v>
      </c>
      <c r="U32">
        <f>INDEX(_calc_누적빈도!U:U,$A32)-INDEX(_calc_누적빈도!U:U,$A32-기준200회_후보!$B$1)</f>
        <v>26</v>
      </c>
      <c r="V32">
        <f>INDEX(_calc_누적빈도!V:V,$A32)-INDEX(_calc_누적빈도!V:V,$A32-기준200회_후보!$B$1)</f>
        <v>27</v>
      </c>
      <c r="W32">
        <f>INDEX(_calc_누적빈도!W:W,$A32)-INDEX(_calc_누적빈도!W:W,$A32-기준200회_후보!$B$1)</f>
        <v>26</v>
      </c>
      <c r="X32">
        <f>INDEX(_calc_누적빈도!X:X,$A32)-INDEX(_calc_누적빈도!X:X,$A32-기준200회_후보!$B$1)</f>
        <v>24</v>
      </c>
      <c r="Y32">
        <f>INDEX(_calc_누적빈도!Y:Y,$A32)-INDEX(_calc_누적빈도!Y:Y,$A32-기준200회_후보!$B$1)</f>
        <v>27</v>
      </c>
      <c r="Z32">
        <f>INDEX(_calc_누적빈도!Z:Z,$A32)-INDEX(_calc_누적빈도!Z:Z,$A32-기준200회_후보!$B$1)</f>
        <v>19</v>
      </c>
      <c r="AA32">
        <f>INDEX(_calc_누적빈도!AA:AA,$A32)-INDEX(_calc_누적빈도!AA:AA,$A32-기준200회_후보!$B$1)</f>
        <v>30</v>
      </c>
      <c r="AB32">
        <f>INDEX(_calc_누적빈도!AB:AB,$A32)-INDEX(_calc_누적빈도!AB:AB,$A32-기준200회_후보!$B$1)</f>
        <v>33</v>
      </c>
      <c r="AC32">
        <f>INDEX(_calc_누적빈도!AC:AC,$A32)-INDEX(_calc_누적빈도!AC:AC,$A32-기준200회_후보!$B$1)</f>
        <v>27</v>
      </c>
      <c r="AD32">
        <f>INDEX(_calc_누적빈도!AD:AD,$A32)-INDEX(_calc_누적빈도!AD:AD,$A32-기준200회_후보!$B$1)</f>
        <v>27</v>
      </c>
      <c r="AE32">
        <f>INDEX(_calc_누적빈도!AE:AE,$A32)-INDEX(_calc_누적빈도!AE:AE,$A32-기준200회_후보!$B$1)</f>
        <v>33</v>
      </c>
      <c r="AF32">
        <f>INDEX(_calc_누적빈도!AF:AF,$A32)-INDEX(_calc_누적빈도!AF:AF,$A32-기준200회_후보!$B$1)</f>
        <v>28</v>
      </c>
      <c r="AG32">
        <f>INDEX(_calc_누적빈도!AG:AG,$A32)-INDEX(_calc_누적빈도!AG:AG,$A32-기준200회_후보!$B$1)</f>
        <v>27</v>
      </c>
      <c r="AH32">
        <f>INDEX(_calc_누적빈도!AH:AH,$A32)-INDEX(_calc_누적빈도!AH:AH,$A32-기준200회_후보!$B$1)</f>
        <v>32</v>
      </c>
      <c r="AI32">
        <f>INDEX(_calc_누적빈도!AI:AI,$A32)-INDEX(_calc_누적빈도!AI:AI,$A32-기준200회_후보!$B$1)</f>
        <v>26</v>
      </c>
      <c r="AJ32">
        <f>INDEX(_calc_누적빈도!AJ:AJ,$A32)-INDEX(_calc_누적빈도!AJ:AJ,$A32-기준200회_후보!$B$1)</f>
        <v>34</v>
      </c>
      <c r="AK32">
        <f>INDEX(_calc_누적빈도!AK:AK,$A32)-INDEX(_calc_누적빈도!AK:AK,$A32-기준200회_후보!$B$1)</f>
        <v>26</v>
      </c>
      <c r="AL32">
        <f>INDEX(_calc_누적빈도!AL:AL,$A32)-INDEX(_calc_누적빈도!AL:AL,$A32-기준200회_후보!$B$1)</f>
        <v>30</v>
      </c>
      <c r="AM32">
        <f>INDEX(_calc_누적빈도!AM:AM,$A32)-INDEX(_calc_누적빈도!AM:AM,$A32-기준200회_후보!$B$1)</f>
        <v>35</v>
      </c>
      <c r="AN32">
        <f>INDEX(_calc_누적빈도!AN:AN,$A32)-INDEX(_calc_누적빈도!AN:AN,$A32-기준200회_후보!$B$1)</f>
        <v>20</v>
      </c>
      <c r="AO32">
        <f>INDEX(_calc_누적빈도!AO:AO,$A32)-INDEX(_calc_누적빈도!AO:AO,$A32-기준200회_후보!$B$1)</f>
        <v>30</v>
      </c>
      <c r="AP32">
        <f>INDEX(_calc_누적빈도!AP:AP,$A32)-INDEX(_calc_누적빈도!AP:AP,$A32-기준200회_후보!$B$1)</f>
        <v>22</v>
      </c>
      <c r="AQ32">
        <f>INDEX(_calc_누적빈도!AQ:AQ,$A32)-INDEX(_calc_누적빈도!AQ:AQ,$A32-기준200회_후보!$B$1)</f>
        <v>20</v>
      </c>
      <c r="AR32">
        <f>INDEX(_calc_누적빈도!AR:AR,$A32)-INDEX(_calc_누적빈도!AR:AR,$A32-기준200회_후보!$B$1)</f>
        <v>16</v>
      </c>
      <c r="AS32">
        <f>INDEX(_calc_누적빈도!AS:AS,$A32)-INDEX(_calc_누적빈도!AS:AS,$A32-기준200회_후보!$B$1)</f>
        <v>23</v>
      </c>
      <c r="AT32">
        <f>INDEX(_calc_누적빈도!AT:AT,$A32)-INDEX(_calc_누적빈도!AT:AT,$A32-기준200회_후보!$B$1)</f>
        <v>30</v>
      </c>
      <c r="AU32">
        <f>(RANK(_calc_라운드기준!B32,_calc_라운드기준!$B32:$AT32,0)+COUNTIFS(_calc_라운드기준!$B32:$AT32,_calc_라운드기준!B32,$B$1:$AT$1,"&lt;"&amp;1))-(RANK(B32,$B32:$AT32,0)+COUNTIFS($B32:$AT32,B32,$B$1:$AT$1,"&lt;"&amp;1))</f>
        <v>-23</v>
      </c>
      <c r="AV32">
        <f>(RANK(_calc_라운드기준!C32,_calc_라운드기준!$B32:$AT32,0)+COUNTIFS(_calc_라운드기준!$B32:$AT32,_calc_라운드기준!C32,$B$1:$AT$1,"&lt;"&amp;2))-(RANK(C32,$B32:$AT32,0)+COUNTIFS($B32:$AT32,C32,$B$1:$AT$1,"&lt;"&amp;2))</f>
        <v>-3</v>
      </c>
      <c r="AW32">
        <f>(RANK(_calc_라운드기준!D32,_calc_라운드기준!$B32:$AT32,0)+COUNTIFS(_calc_라운드기준!$B32:$AT32,_calc_라운드기준!D32,$B$1:$AT$1,"&lt;"&amp;3))-(RANK(D32,$B32:$AT32,0)+COUNTIFS($B32:$AT32,D32,$B$1:$AT$1,"&lt;"&amp;3))</f>
        <v>0</v>
      </c>
      <c r="AX32">
        <f>(RANK(_calc_라운드기준!E32,_calc_라운드기준!$B32:$AT32,0)+COUNTIFS(_calc_라운드기준!$B32:$AT32,_calc_라운드기준!E32,$B$1:$AT$1,"&lt;"&amp;4))-(RANK(E32,$B32:$AT32,0)+COUNTIFS($B32:$AT32,E32,$B$1:$AT$1,"&lt;"&amp;4))</f>
        <v>-12</v>
      </c>
      <c r="AY32">
        <f>(RANK(_calc_라운드기준!F32,_calc_라운드기준!$B32:$AT32,0)+COUNTIFS(_calc_라운드기준!$B32:$AT32,_calc_라운드기준!F32,$B$1:$AT$1,"&lt;"&amp;5))-(RANK(F32,$B32:$AT32,0)+COUNTIFS($B32:$AT32,F32,$B$1:$AT$1,"&lt;"&amp;5))</f>
        <v>-25</v>
      </c>
      <c r="AZ32">
        <f>(RANK(_calc_라운드기준!G32,_calc_라운드기준!$B32:$AT32,0)+COUNTIFS(_calc_라운드기준!$B32:$AT32,_calc_라운드기준!G32,$B$1:$AT$1,"&lt;"&amp;6))-(RANK(G32,$B32:$AT32,0)+COUNTIFS($B32:$AT32,G32,$B$1:$AT$1,"&lt;"&amp;6))</f>
        <v>5</v>
      </c>
      <c r="BA32">
        <f>(RANK(_calc_라운드기준!H32,_calc_라운드기준!$B32:$AT32,0)+COUNTIFS(_calc_라운드기준!$B32:$AT32,_calc_라운드기준!H32,$B$1:$AT$1,"&lt;"&amp;7))-(RANK(H32,$B32:$AT32,0)+COUNTIFS($B32:$AT32,H32,$B$1:$AT$1,"&lt;"&amp;7))</f>
        <v>4</v>
      </c>
      <c r="BB32">
        <f>(RANK(_calc_라운드기준!I32,_calc_라운드기준!$B32:$AT32,0)+COUNTIFS(_calc_라운드기준!$B32:$AT32,_calc_라운드기준!I32,$B$1:$AT$1,"&lt;"&amp;8))-(RANK(I32,$B32:$AT32,0)+COUNTIFS($B32:$AT32,I32,$B$1:$AT$1,"&lt;"&amp;8))</f>
        <v>-26</v>
      </c>
      <c r="BC32">
        <f>(RANK(_calc_라운드기준!J32,_calc_라운드기준!$B32:$AT32,0)+COUNTIFS(_calc_라운드기준!$B32:$AT32,_calc_라운드기준!J32,$B$1:$AT$1,"&lt;"&amp;9))-(RANK(J32,$B32:$AT32,0)+COUNTIFS($B32:$AT32,J32,$B$1:$AT$1,"&lt;"&amp;9))</f>
        <v>-16</v>
      </c>
      <c r="BD32">
        <f>(RANK(_calc_라운드기준!K32,_calc_라운드기준!$B32:$AT32,0)+COUNTIFS(_calc_라운드기준!$B32:$AT32,_calc_라운드기준!K32,$B$1:$AT$1,"&lt;"&amp;10))-(RANK(K32,$B32:$AT32,0)+COUNTIFS($B32:$AT32,K32,$B$1:$AT$1,"&lt;"&amp;10))</f>
        <v>0</v>
      </c>
      <c r="BE32">
        <f>(RANK(_calc_라운드기준!L32,_calc_라운드기준!$B32:$AT32,0)+COUNTIFS(_calc_라운드기준!$B32:$AT32,_calc_라운드기준!L32,$B$1:$AT$1,"&lt;"&amp;11))-(RANK(L32,$B32:$AT32,0)+COUNTIFS($B32:$AT32,L32,$B$1:$AT$1,"&lt;"&amp;11))</f>
        <v>4</v>
      </c>
      <c r="BF32">
        <f>(RANK(_calc_라운드기준!M32,_calc_라운드기준!$B32:$AT32,0)+COUNTIFS(_calc_라운드기준!$B32:$AT32,_calc_라운드기준!M32,$B$1:$AT$1,"&lt;"&amp;12))-(RANK(M32,$B32:$AT32,0)+COUNTIFS($B32:$AT32,M32,$B$1:$AT$1,"&lt;"&amp;12))</f>
        <v>12</v>
      </c>
      <c r="BG32">
        <f>(RANK(_calc_라운드기준!N32,_calc_라운드기준!$B32:$AT32,0)+COUNTIFS(_calc_라운드기준!$B32:$AT32,_calc_라운드기준!N32,$B$1:$AT$1,"&lt;"&amp;13))-(RANK(N32,$B32:$AT32,0)+COUNTIFS($B32:$AT32,N32,$B$1:$AT$1,"&lt;"&amp;13))</f>
        <v>15</v>
      </c>
      <c r="BH32">
        <f>(RANK(_calc_라운드기준!O32,_calc_라운드기준!$B32:$AT32,0)+COUNTIFS(_calc_라운드기준!$B32:$AT32,_calc_라운드기준!O32,$B$1:$AT$1,"&lt;"&amp;14))-(RANK(O32,$B32:$AT32,0)+COUNTIFS($B32:$AT32,O32,$B$1:$AT$1,"&lt;"&amp;14))</f>
        <v>19</v>
      </c>
      <c r="BI32">
        <f>(RANK(_calc_라운드기준!P32,_calc_라운드기준!$B32:$AT32,0)+COUNTIFS(_calc_라운드기준!$B32:$AT32,_calc_라운드기준!P32,$B$1:$AT$1,"&lt;"&amp;15))-(RANK(P32,$B32:$AT32,0)+COUNTIFS($B32:$AT32,P32,$B$1:$AT$1,"&lt;"&amp;15))</f>
        <v>2</v>
      </c>
      <c r="BJ32">
        <f>(RANK(_calc_라운드기준!Q32,_calc_라운드기준!$B32:$AT32,0)+COUNTIFS(_calc_라운드기준!$B32:$AT32,_calc_라운드기준!Q32,$B$1:$AT$1,"&lt;"&amp;16))-(RANK(Q32,$B32:$AT32,0)+COUNTIFS($B32:$AT32,Q32,$B$1:$AT$1,"&lt;"&amp;16))</f>
        <v>-4</v>
      </c>
      <c r="BK32">
        <f>(RANK(_calc_라운드기준!R32,_calc_라운드기준!$B32:$AT32,0)+COUNTIFS(_calc_라운드기준!$B32:$AT32,_calc_라운드기준!R32,$B$1:$AT$1,"&lt;"&amp;17))-(RANK(R32,$B32:$AT32,0)+COUNTIFS($B32:$AT32,R32,$B$1:$AT$1,"&lt;"&amp;17))</f>
        <v>-17</v>
      </c>
      <c r="BL32">
        <f>(RANK(_calc_라운드기준!S32,_calc_라운드기준!$B32:$AT32,0)+COUNTIFS(_calc_라운드기준!$B32:$AT32,_calc_라운드기준!S32,$B$1:$AT$1,"&lt;"&amp;18))-(RANK(S32,$B32:$AT32,0)+COUNTIFS($B32:$AT32,S32,$B$1:$AT$1,"&lt;"&amp;18))</f>
        <v>-1</v>
      </c>
      <c r="BM32">
        <f>(RANK(_calc_라운드기준!T32,_calc_라운드기준!$B32:$AT32,0)+COUNTIFS(_calc_라운드기준!$B32:$AT32,_calc_라운드기준!T32,$B$1:$AT$1,"&lt;"&amp;19))-(RANK(T32,$B32:$AT32,0)+COUNTIFS($B32:$AT32,T32,$B$1:$AT$1,"&lt;"&amp;19))</f>
        <v>23</v>
      </c>
      <c r="BN32">
        <f>(RANK(_calc_라운드기준!U32,_calc_라운드기준!$B32:$AT32,0)+COUNTIFS(_calc_라운드기준!$B32:$AT32,_calc_라운드기준!U32,$B$1:$AT$1,"&lt;"&amp;20))-(RANK(U32,$B32:$AT32,0)+COUNTIFS($B32:$AT32,U32,$B$1:$AT$1,"&lt;"&amp;20))</f>
        <v>10</v>
      </c>
      <c r="BO32">
        <f>(RANK(_calc_라운드기준!V32,_calc_라운드기준!$B32:$AT32,0)+COUNTIFS(_calc_라운드기준!$B32:$AT32,_calc_라운드기준!V32,$B$1:$AT$1,"&lt;"&amp;21))-(RANK(V32,$B32:$AT32,0)+COUNTIFS($B32:$AT32,V32,$B$1:$AT$1,"&lt;"&amp;21))</f>
        <v>19</v>
      </c>
      <c r="BP32">
        <f>(RANK(_calc_라운드기준!W32,_calc_라운드기준!$B32:$AT32,0)+COUNTIFS(_calc_라운드기준!$B32:$AT32,_calc_라운드기준!W32,$B$1:$AT$1,"&lt;"&amp;22))-(RANK(W32,$B32:$AT32,0)+COUNTIFS($B32:$AT32,W32,$B$1:$AT$1,"&lt;"&amp;22))</f>
        <v>17</v>
      </c>
      <c r="BQ32">
        <f>(RANK(_calc_라운드기준!X32,_calc_라운드기준!$B32:$AT32,0)+COUNTIFS(_calc_라운드기준!$B32:$AT32,_calc_라운드기준!X32,$B$1:$AT$1,"&lt;"&amp;23))-(RANK(X32,$B32:$AT32,0)+COUNTIFS($B32:$AT32,X32,$B$1:$AT$1,"&lt;"&amp;23))</f>
        <v>-28</v>
      </c>
      <c r="BR32">
        <f>(RANK(_calc_라운드기준!Y32,_calc_라운드기준!$B32:$AT32,0)+COUNTIFS(_calc_라운드기준!$B32:$AT32,_calc_라운드기준!Y32,$B$1:$AT$1,"&lt;"&amp;24))-(RANK(Y32,$B32:$AT32,0)+COUNTIFS($B32:$AT32,Y32,$B$1:$AT$1,"&lt;"&amp;24))</f>
        <v>-12</v>
      </c>
      <c r="BS32">
        <f>(RANK(_calc_라운드기준!Z32,_calc_라운드기준!$B32:$AT32,0)+COUNTIFS(_calc_라운드기준!$B32:$AT32,_calc_라운드기준!Z32,$B$1:$AT$1,"&lt;"&amp;25))-(RANK(Z32,$B32:$AT32,0)+COUNTIFS($B32:$AT32,Z32,$B$1:$AT$1,"&lt;"&amp;25))</f>
        <v>-24</v>
      </c>
      <c r="BT32">
        <f>(RANK(_calc_라운드기준!AA32,_calc_라운드기준!$B32:$AT32,0)+COUNTIFS(_calc_라운드기준!$B32:$AT32,_calc_라운드기준!AA32,$B$1:$AT$1,"&lt;"&amp;26))-(RANK(AA32,$B32:$AT32,0)+COUNTIFS($B32:$AT32,AA32,$B$1:$AT$1,"&lt;"&amp;26))</f>
        <v>8</v>
      </c>
      <c r="BU32">
        <f>(RANK(_calc_라운드기준!AB32,_calc_라운드기준!$B32:$AT32,0)+COUNTIFS(_calc_라운드기준!$B32:$AT32,_calc_라운드기준!AB32,$B$1:$AT$1,"&lt;"&amp;27))-(RANK(AB32,$B32:$AT32,0)+COUNTIFS($B32:$AT32,AB32,$B$1:$AT$1,"&lt;"&amp;27))</f>
        <v>-7</v>
      </c>
      <c r="BV32">
        <f>(RANK(_calc_라운드기준!AC32,_calc_라운드기준!$B32:$AT32,0)+COUNTIFS(_calc_라운드기준!$B32:$AT32,_calc_라운드기준!AC32,$B$1:$AT$1,"&lt;"&amp;28))-(RANK(AC32,$B32:$AT32,0)+COUNTIFS($B32:$AT32,AC32,$B$1:$AT$1,"&lt;"&amp;28))</f>
        <v>0</v>
      </c>
      <c r="BW32">
        <f>(RANK(_calc_라운드기준!AD32,_calc_라운드기준!$B32:$AT32,0)+COUNTIFS(_calc_라운드기준!$B32:$AT32,_calc_라운드기준!AD32,$B$1:$AT$1,"&lt;"&amp;29))-(RANK(AD32,$B32:$AT32,0)+COUNTIFS($B32:$AT32,AD32,$B$1:$AT$1,"&lt;"&amp;29))</f>
        <v>0</v>
      </c>
      <c r="BX32">
        <f>(RANK(_calc_라운드기준!AE32,_calc_라운드기준!$B32:$AT32,0)+COUNTIFS(_calc_라운드기준!$B32:$AT32,_calc_라운드기준!AE32,$B$1:$AT$1,"&lt;"&amp;30))-(RANK(AE32,$B32:$AT32,0)+COUNTIFS($B32:$AT32,AE32,$B$1:$AT$1,"&lt;"&amp;30))</f>
        <v>14</v>
      </c>
      <c r="BY32">
        <f>(RANK(_calc_라운드기준!AF32,_calc_라운드기준!$B32:$AT32,0)+COUNTIFS(_calc_라운드기준!$B32:$AT32,_calc_라운드기준!AF32,$B$1:$AT$1,"&lt;"&amp;31))-(RANK(AF32,$B32:$AT32,0)+COUNTIFS($B32:$AT32,AF32,$B$1:$AT$1,"&lt;"&amp;31))</f>
        <v>7</v>
      </c>
      <c r="BZ32">
        <f>(RANK(_calc_라운드기준!AG32,_calc_라운드기준!$B32:$AT32,0)+COUNTIFS(_calc_라운드기준!$B32:$AT32,_calc_라운드기준!AG32,$B$1:$AT$1,"&lt;"&amp;32))-(RANK(AG32,$B32:$AT32,0)+COUNTIFS($B32:$AT32,AG32,$B$1:$AT$1,"&lt;"&amp;32))</f>
        <v>16</v>
      </c>
      <c r="CA32">
        <f>(RANK(_calc_라운드기준!AH32,_calc_라운드기준!$B32:$AT32,0)+COUNTIFS(_calc_라운드기준!$B32:$AT32,_calc_라운드기준!AH32,$B$1:$AT$1,"&lt;"&amp;33))-(RANK(AH32,$B32:$AT32,0)+COUNTIFS($B32:$AT32,AH32,$B$1:$AT$1,"&lt;"&amp;33))</f>
        <v>19</v>
      </c>
      <c r="CB32">
        <f>(RANK(_calc_라운드기준!AI32,_calc_라운드기준!$B32:$AT32,0)+COUNTIFS(_calc_라운드기준!$B32:$AT32,_calc_라운드기준!AI32,$B$1:$AT$1,"&lt;"&amp;34))-(RANK(AI32,$B32:$AT32,0)+COUNTIFS($B32:$AT32,AI32,$B$1:$AT$1,"&lt;"&amp;34))</f>
        <v>18</v>
      </c>
      <c r="CC32">
        <f>(RANK(_calc_라운드기준!AJ32,_calc_라운드기준!$B32:$AT32,0)+COUNTIFS(_calc_라운드기준!$B32:$AT32,_calc_라운드기준!AJ32,$B$1:$AT$1,"&lt;"&amp;35))-(RANK(AJ32,$B32:$AT32,0)+COUNTIFS($B32:$AT32,AJ32,$B$1:$AT$1,"&lt;"&amp;35))</f>
        <v>10</v>
      </c>
      <c r="CD32">
        <f>(RANK(_calc_라운드기준!AK32,_calc_라운드기준!$B32:$AT32,0)+COUNTIFS(_calc_라운드기준!$B32:$AT32,_calc_라운드기준!AK32,$B$1:$AT$1,"&lt;"&amp;36))-(RANK(AK32,$B32:$AT32,0)+COUNTIFS($B32:$AT32,AK32,$B$1:$AT$1,"&lt;"&amp;36))</f>
        <v>-3</v>
      </c>
      <c r="CE32">
        <f>(RANK(_calc_라운드기준!AL32,_calc_라운드기준!$B32:$AT32,0)+COUNTIFS(_calc_라운드기준!$B32:$AT32,_calc_라운드기준!AL32,$B$1:$AT$1,"&lt;"&amp;37))-(RANK(AL32,$B32:$AT32,0)+COUNTIFS($B32:$AT32,AL32,$B$1:$AT$1,"&lt;"&amp;37))</f>
        <v>3</v>
      </c>
      <c r="CF32">
        <f>(RANK(_calc_라운드기준!AM32,_calc_라운드기준!$B32:$AT32,0)+COUNTIFS(_calc_라운드기준!$B32:$AT32,_calc_라운드기준!AM32,$B$1:$AT$1,"&lt;"&amp;38))-(RANK(AM32,$B32:$AT32,0)+COUNTIFS($B32:$AT32,AM32,$B$1:$AT$1,"&lt;"&amp;38))</f>
        <v>1</v>
      </c>
      <c r="CG32">
        <f>(RANK(_calc_라운드기준!AN32,_calc_라운드기준!$B32:$AT32,0)+COUNTIFS(_calc_라운드기준!$B32:$AT32,_calc_라운드기준!AN32,$B$1:$AT$1,"&lt;"&amp;39))-(RANK(AN32,$B32:$AT32,0)+COUNTIFS($B32:$AT32,AN32,$B$1:$AT$1,"&lt;"&amp;39))</f>
        <v>-23</v>
      </c>
      <c r="CH32">
        <f>(RANK(_calc_라운드기준!AO32,_calc_라운드기준!$B32:$AT32,0)+COUNTIFS(_calc_라운드기준!$B32:$AT32,_calc_라운드기준!AO32,$B$1:$AT$1,"&lt;"&amp;40))-(RANK(AO32,$B32:$AT32,0)+COUNTIFS($B32:$AT32,AO32,$B$1:$AT$1,"&lt;"&amp;40))</f>
        <v>-5</v>
      </c>
      <c r="CI32">
        <f>(RANK(_calc_라운드기준!AP32,_calc_라운드기준!$B32:$AT32,0)+COUNTIFS(_calc_라운드기준!$B32:$AT32,_calc_라운드기준!AP32,$B$1:$AT$1,"&lt;"&amp;41))-(RANK(AP32,$B32:$AT32,0)+COUNTIFS($B32:$AT32,AP32,$B$1:$AT$1,"&lt;"&amp;41))</f>
        <v>-7</v>
      </c>
      <c r="CJ32">
        <f>(RANK(_calc_라운드기준!AQ32,_calc_라운드기준!$B32:$AT32,0)+COUNTIFS(_calc_라운드기준!$B32:$AT32,_calc_라운드기준!AQ32,$B$1:$AT$1,"&lt;"&amp;42))-(RANK(AQ32,$B32:$AT32,0)+COUNTIFS($B32:$AT32,AQ32,$B$1:$AT$1,"&lt;"&amp;42))</f>
        <v>-15</v>
      </c>
      <c r="CK32">
        <f>(RANK(_calc_라운드기준!AR32,_calc_라운드기준!$B32:$AT32,0)+COUNTIFS(_calc_라운드기준!$B32:$AT32,_calc_라운드기준!AR32,$B$1:$AT$1,"&lt;"&amp;43))-(RANK(AR32,$B32:$AT32,0)+COUNTIFS($B32:$AT32,AR32,$B$1:$AT$1,"&lt;"&amp;43))</f>
        <v>-1</v>
      </c>
      <c r="CL32">
        <f>(RANK(_calc_라운드기준!AS32,_calc_라운드기준!$B32:$AT32,0)+COUNTIFS(_calc_라운드기준!$B32:$AT32,_calc_라운드기준!AS32,$B$1:$AT$1,"&lt;"&amp;44))-(RANK(AS32,$B32:$AT32,0)+COUNTIFS($B32:$AT32,AS32,$B$1:$AT$1,"&lt;"&amp;44))</f>
        <v>1</v>
      </c>
      <c r="CM32">
        <f>(RANK(_calc_라운드기준!AT32,_calc_라운드기준!$B32:$AT32,0)+COUNTIFS(_calc_라운드기준!$B32:$AT32,_calc_라운드기준!AT32,$B$1:$AT$1,"&lt;"&amp;45))-(RANK(AT32,$B32:$AT32,0)+COUNTIFS($B32:$AT32,AT32,$B$1:$AT$1,"&lt;"&amp;45))</f>
        <v>25</v>
      </c>
      <c r="CN32">
        <f t="shared" si="0"/>
        <v>40</v>
      </c>
      <c r="CO32">
        <f t="shared" si="1"/>
        <v>29</v>
      </c>
      <c r="CP32">
        <f t="shared" si="2"/>
        <v>23</v>
      </c>
      <c r="CQ32">
        <f t="shared" si="3"/>
        <v>35</v>
      </c>
      <c r="CR32">
        <f t="shared" si="4"/>
        <v>43</v>
      </c>
      <c r="CS32">
        <f t="shared" si="5"/>
        <v>16</v>
      </c>
      <c r="CT32">
        <f t="shared" si="6"/>
        <v>17</v>
      </c>
      <c r="CU32">
        <f t="shared" si="7"/>
        <v>44</v>
      </c>
      <c r="CV32">
        <f t="shared" si="8"/>
        <v>38</v>
      </c>
      <c r="CW32">
        <f t="shared" si="9"/>
        <v>24</v>
      </c>
      <c r="CX32">
        <f t="shared" si="10"/>
        <v>18</v>
      </c>
      <c r="CY32">
        <f t="shared" si="11"/>
        <v>11</v>
      </c>
      <c r="CZ32">
        <f t="shared" si="12"/>
        <v>9</v>
      </c>
      <c r="DA32">
        <f t="shared" si="13"/>
        <v>3</v>
      </c>
      <c r="DB32">
        <f t="shared" si="14"/>
        <v>20</v>
      </c>
      <c r="DC32">
        <f t="shared" si="15"/>
        <v>31</v>
      </c>
      <c r="DD32">
        <f t="shared" si="16"/>
        <v>39</v>
      </c>
      <c r="DE32">
        <f t="shared" si="17"/>
        <v>27</v>
      </c>
      <c r="DF32">
        <f t="shared" si="18"/>
        <v>2</v>
      </c>
      <c r="DG32">
        <f t="shared" si="19"/>
        <v>12</v>
      </c>
      <c r="DH32">
        <f t="shared" si="20"/>
        <v>4</v>
      </c>
      <c r="DI32">
        <f t="shared" si="21"/>
        <v>7</v>
      </c>
      <c r="DJ32">
        <f t="shared" si="22"/>
        <v>45</v>
      </c>
      <c r="DK32">
        <f t="shared" si="23"/>
        <v>36</v>
      </c>
      <c r="DL32">
        <f t="shared" si="24"/>
        <v>42</v>
      </c>
      <c r="DM32">
        <f t="shared" si="25"/>
        <v>14</v>
      </c>
      <c r="DN32">
        <f t="shared" si="26"/>
        <v>33</v>
      </c>
      <c r="DO32">
        <f t="shared" si="27"/>
        <v>25</v>
      </c>
      <c r="DP32">
        <f t="shared" si="28"/>
        <v>26</v>
      </c>
      <c r="DQ32">
        <f t="shared" si="29"/>
        <v>10</v>
      </c>
      <c r="DR32">
        <f t="shared" si="30"/>
        <v>15</v>
      </c>
      <c r="DS32">
        <f t="shared" si="31"/>
        <v>8</v>
      </c>
      <c r="DT32">
        <f t="shared" si="32"/>
        <v>5</v>
      </c>
      <c r="DU32">
        <f t="shared" si="33"/>
        <v>6</v>
      </c>
      <c r="DV32">
        <f t="shared" si="34"/>
        <v>13</v>
      </c>
      <c r="DW32">
        <f t="shared" si="35"/>
        <v>30</v>
      </c>
      <c r="DX32">
        <f t="shared" si="36"/>
        <v>19</v>
      </c>
      <c r="DY32">
        <f t="shared" si="37"/>
        <v>21</v>
      </c>
      <c r="DZ32">
        <f t="shared" si="38"/>
        <v>41</v>
      </c>
      <c r="EA32">
        <f t="shared" si="39"/>
        <v>32</v>
      </c>
      <c r="EB32">
        <f t="shared" si="40"/>
        <v>34</v>
      </c>
      <c r="EC32">
        <f t="shared" si="41"/>
        <v>37</v>
      </c>
      <c r="ED32">
        <f t="shared" si="42"/>
        <v>28</v>
      </c>
      <c r="EE32">
        <f t="shared" si="43"/>
        <v>22</v>
      </c>
      <c r="EF32">
        <f t="shared" si="44"/>
        <v>1</v>
      </c>
    </row>
    <row r="33" spans="1:136" ht="16.5" customHeight="1">
      <c r="A33">
        <f>_calc_라운드기준!A33</f>
        <v>1213</v>
      </c>
      <c r="B33">
        <f>INDEX(_calc_누적빈도!B:B,$A33)-INDEX(_calc_누적빈도!B:B,$A33-기준200회_후보!$B$1)</f>
        <v>23</v>
      </c>
      <c r="C33">
        <f>INDEX(_calc_누적빈도!C:C,$A33)-INDEX(_calc_누적빈도!C:C,$A33-기준200회_후보!$B$1)</f>
        <v>16</v>
      </c>
      <c r="D33">
        <f>INDEX(_calc_누적빈도!D:D,$A33)-INDEX(_calc_누적빈도!D:D,$A33-기준200회_후보!$B$1)</f>
        <v>35</v>
      </c>
      <c r="E33">
        <f>INDEX(_calc_누적빈도!E:E,$A33)-INDEX(_calc_누적빈도!E:E,$A33-기준200회_후보!$B$1)</f>
        <v>20</v>
      </c>
      <c r="F33">
        <f>INDEX(_calc_누적빈도!F:F,$A33)-INDEX(_calc_누적빈도!F:F,$A33-기준200회_후보!$B$1)</f>
        <v>21</v>
      </c>
      <c r="G33">
        <f>INDEX(_calc_누적빈도!G:G,$A33)-INDEX(_calc_누적빈도!G:G,$A33-기준200회_후보!$B$1)</f>
        <v>37</v>
      </c>
      <c r="H33">
        <f>INDEX(_calc_누적빈도!H:H,$A33)-INDEX(_calc_누적빈도!H:H,$A33-기준200회_후보!$B$1)</f>
        <v>35</v>
      </c>
      <c r="I33">
        <f>INDEX(_calc_누적빈도!I:I,$A33)-INDEX(_calc_누적빈도!I:I,$A33-기준200회_후보!$B$1)</f>
        <v>21</v>
      </c>
      <c r="J33">
        <f>INDEX(_calc_누적빈도!J:J,$A33)-INDEX(_calc_누적빈도!J:J,$A33-기준200회_후보!$B$1)</f>
        <v>24</v>
      </c>
      <c r="K33">
        <f>INDEX(_calc_누적빈도!K:K,$A33)-INDEX(_calc_누적빈도!K:K,$A33-기준200회_후보!$B$1)</f>
        <v>19</v>
      </c>
      <c r="L33">
        <f>INDEX(_calc_누적빈도!L:L,$A33)-INDEX(_calc_누적빈도!L:L,$A33-기준200회_후보!$B$1)</f>
        <v>25</v>
      </c>
      <c r="M33">
        <f>INDEX(_calc_누적빈도!M:M,$A33)-INDEX(_calc_누적빈도!M:M,$A33-기준200회_후보!$B$1)</f>
        <v>33</v>
      </c>
      <c r="N33">
        <f>INDEX(_calc_누적빈도!N:N,$A33)-INDEX(_calc_누적빈도!N:N,$A33-기준200회_후보!$B$1)</f>
        <v>29</v>
      </c>
      <c r="O33">
        <f>INDEX(_calc_누적빈도!O:O,$A33)-INDEX(_calc_누적빈도!O:O,$A33-기준200회_후보!$B$1)</f>
        <v>27</v>
      </c>
      <c r="P33">
        <f>INDEX(_calc_누적빈도!P:P,$A33)-INDEX(_calc_누적빈도!P:P,$A33-기준200회_후보!$B$1)</f>
        <v>24</v>
      </c>
      <c r="Q33">
        <f>INDEX(_calc_누적빈도!Q:Q,$A33)-INDEX(_calc_누적빈도!Q:Q,$A33-기준200회_후보!$B$1)</f>
        <v>33</v>
      </c>
      <c r="R33">
        <f>INDEX(_calc_누적빈도!R:R,$A33)-INDEX(_calc_누적빈도!R:R,$A33-기준200회_후보!$B$1)</f>
        <v>24</v>
      </c>
      <c r="S33">
        <f>INDEX(_calc_누적빈도!S:S,$A33)-INDEX(_calc_누적빈도!S:S,$A33-기준200회_후보!$B$1)</f>
        <v>23</v>
      </c>
      <c r="T33">
        <f>INDEX(_calc_누적빈도!T:T,$A33)-INDEX(_calc_누적빈도!T:T,$A33-기준200회_후보!$B$1)</f>
        <v>31</v>
      </c>
      <c r="U33">
        <f>INDEX(_calc_누적빈도!U:U,$A33)-INDEX(_calc_누적빈도!U:U,$A33-기준200회_후보!$B$1)</f>
        <v>26</v>
      </c>
      <c r="V33">
        <f>INDEX(_calc_누적빈도!V:V,$A33)-INDEX(_calc_누적빈도!V:V,$A33-기준200회_후보!$B$1)</f>
        <v>28</v>
      </c>
      <c r="W33">
        <f>INDEX(_calc_누적빈도!W:W,$A33)-INDEX(_calc_누적빈도!W:W,$A33-기준200회_후보!$B$1)</f>
        <v>27</v>
      </c>
      <c r="X33">
        <f>INDEX(_calc_누적빈도!X:X,$A33)-INDEX(_calc_누적빈도!X:X,$A33-기준200회_후보!$B$1)</f>
        <v>24</v>
      </c>
      <c r="Y33">
        <f>INDEX(_calc_누적빈도!Y:Y,$A33)-INDEX(_calc_누적빈도!Y:Y,$A33-기준200회_후보!$B$1)</f>
        <v>27</v>
      </c>
      <c r="Z33">
        <f>INDEX(_calc_누적빈도!Z:Z,$A33)-INDEX(_calc_누적빈도!Z:Z,$A33-기준200회_후보!$B$1)</f>
        <v>18</v>
      </c>
      <c r="AA33">
        <f>INDEX(_calc_누적빈도!AA:AA,$A33)-INDEX(_calc_누적빈도!AA:AA,$A33-기준200회_후보!$B$1)</f>
        <v>31</v>
      </c>
      <c r="AB33">
        <f>INDEX(_calc_누적빈도!AB:AB,$A33)-INDEX(_calc_누적빈도!AB:AB,$A33-기준200회_후보!$B$1)</f>
        <v>32</v>
      </c>
      <c r="AC33">
        <f>INDEX(_calc_누적빈도!AC:AC,$A33)-INDEX(_calc_누적빈도!AC:AC,$A33-기준200회_후보!$B$1)</f>
        <v>27</v>
      </c>
      <c r="AD33">
        <f>INDEX(_calc_누적빈도!AD:AD,$A33)-INDEX(_calc_누적빈도!AD:AD,$A33-기준200회_후보!$B$1)</f>
        <v>27</v>
      </c>
      <c r="AE33">
        <f>INDEX(_calc_누적빈도!AE:AE,$A33)-INDEX(_calc_누적빈도!AE:AE,$A33-기준200회_후보!$B$1)</f>
        <v>33</v>
      </c>
      <c r="AF33">
        <f>INDEX(_calc_누적빈도!AF:AF,$A33)-INDEX(_calc_누적빈도!AF:AF,$A33-기준200회_후보!$B$1)</f>
        <v>28</v>
      </c>
      <c r="AG33">
        <f>INDEX(_calc_누적빈도!AG:AG,$A33)-INDEX(_calc_누적빈도!AG:AG,$A33-기준200회_후보!$B$1)</f>
        <v>27</v>
      </c>
      <c r="AH33">
        <f>INDEX(_calc_누적빈도!AH:AH,$A33)-INDEX(_calc_누적빈도!AH:AH,$A33-기준200회_후보!$B$1)</f>
        <v>32</v>
      </c>
      <c r="AI33">
        <f>INDEX(_calc_누적빈도!AI:AI,$A33)-INDEX(_calc_누적빈도!AI:AI,$A33-기준200회_후보!$B$1)</f>
        <v>27</v>
      </c>
      <c r="AJ33">
        <f>INDEX(_calc_누적빈도!AJ:AJ,$A33)-INDEX(_calc_누적빈도!AJ:AJ,$A33-기준200회_후보!$B$1)</f>
        <v>34</v>
      </c>
      <c r="AK33">
        <f>INDEX(_calc_누적빈도!AK:AK,$A33)-INDEX(_calc_누적빈도!AK:AK,$A33-기준200회_후보!$B$1)</f>
        <v>26</v>
      </c>
      <c r="AL33">
        <f>INDEX(_calc_누적빈도!AL:AL,$A33)-INDEX(_calc_누적빈도!AL:AL,$A33-기준200회_후보!$B$1)</f>
        <v>30</v>
      </c>
      <c r="AM33">
        <f>INDEX(_calc_누적빈도!AM:AM,$A33)-INDEX(_calc_누적빈도!AM:AM,$A33-기준200회_후보!$B$1)</f>
        <v>34</v>
      </c>
      <c r="AN33">
        <f>INDEX(_calc_누적빈도!AN:AN,$A33)-INDEX(_calc_누적빈도!AN:AN,$A33-기준200회_후보!$B$1)</f>
        <v>20</v>
      </c>
      <c r="AO33">
        <f>INDEX(_calc_누적빈도!AO:AO,$A33)-INDEX(_calc_누적빈도!AO:AO,$A33-기준200회_후보!$B$1)</f>
        <v>30</v>
      </c>
      <c r="AP33">
        <f>INDEX(_calc_누적빈도!AP:AP,$A33)-INDEX(_calc_누적빈도!AP:AP,$A33-기준200회_후보!$B$1)</f>
        <v>23</v>
      </c>
      <c r="AQ33">
        <f>INDEX(_calc_누적빈도!AQ:AQ,$A33)-INDEX(_calc_누적빈도!AQ:AQ,$A33-기준200회_후보!$B$1)</f>
        <v>20</v>
      </c>
      <c r="AR33">
        <f>INDEX(_calc_누적빈도!AR:AR,$A33)-INDEX(_calc_누적빈도!AR:AR,$A33-기준200회_후보!$B$1)</f>
        <v>16</v>
      </c>
      <c r="AS33">
        <f>INDEX(_calc_누적빈도!AS:AS,$A33)-INDEX(_calc_누적빈도!AS:AS,$A33-기준200회_후보!$B$1)</f>
        <v>23</v>
      </c>
      <c r="AT33">
        <f>INDEX(_calc_누적빈도!AT:AT,$A33)-INDEX(_calc_누적빈도!AT:AT,$A33-기준200회_후보!$B$1)</f>
        <v>30</v>
      </c>
      <c r="AU33">
        <f>(RANK(_calc_라운드기준!B33,_calc_라운드기준!$B33:$AT33,0)+COUNTIFS(_calc_라운드기준!$B33:$AT33,_calc_라운드기준!B33,$B$1:$AT$1,"&lt;"&amp;1))-(RANK(B33,$B33:$AT33,0)+COUNTIFS($B33:$AT33,B33,$B$1:$AT$1,"&lt;"&amp;1))</f>
        <v>-23</v>
      </c>
      <c r="AV33">
        <f>(RANK(_calc_라운드기준!C33,_calc_라운드기준!$B33:$AT33,0)+COUNTIFS(_calc_라운드기준!$B33:$AT33,_calc_라운드기준!C33,$B$1:$AT$1,"&lt;"&amp;2))-(RANK(C33,$B33:$AT33,0)+COUNTIFS($B33:$AT33,C33,$B$1:$AT$1,"&lt;"&amp;2))</f>
        <v>-7</v>
      </c>
      <c r="AW33">
        <f>(RANK(_calc_라운드기준!D33,_calc_라운드기준!$B33:$AT33,0)+COUNTIFS(_calc_라운드기준!$B33:$AT33,_calc_라운드기준!D33,$B$1:$AT$1,"&lt;"&amp;3))-(RANK(D33,$B33:$AT33,0)+COUNTIFS($B33:$AT33,D33,$B$1:$AT$1,"&lt;"&amp;3))</f>
        <v>1</v>
      </c>
      <c r="AX33">
        <f>(RANK(_calc_라운드기준!E33,_calc_라운드기준!$B33:$AT33,0)+COUNTIFS(_calc_라운드기준!$B33:$AT33,_calc_라운드기준!E33,$B$1:$AT$1,"&lt;"&amp;4))-(RANK(E33,$B33:$AT33,0)+COUNTIFS($B33:$AT33,E33,$B$1:$AT$1,"&lt;"&amp;4))</f>
        <v>-13</v>
      </c>
      <c r="AY33">
        <f>(RANK(_calc_라운드기준!F33,_calc_라운드기준!$B33:$AT33,0)+COUNTIFS(_calc_라운드기준!$B33:$AT33,_calc_라운드기준!F33,$B$1:$AT$1,"&lt;"&amp;5))-(RANK(F33,$B33:$AT33,0)+COUNTIFS($B33:$AT33,F33,$B$1:$AT$1,"&lt;"&amp;5))</f>
        <v>-20</v>
      </c>
      <c r="AZ33">
        <f>(RANK(_calc_라운드기준!G33,_calc_라운드기준!$B33:$AT33,0)+COUNTIFS(_calc_라운드기준!$B33:$AT33,_calc_라운드기준!G33,$B$1:$AT$1,"&lt;"&amp;6))-(RANK(G33,$B33:$AT33,0)+COUNTIFS($B33:$AT33,G33,$B$1:$AT$1,"&lt;"&amp;6))</f>
        <v>4</v>
      </c>
      <c r="BA33">
        <f>(RANK(_calc_라운드기준!H33,_calc_라운드기준!$B33:$AT33,0)+COUNTIFS(_calc_라운드기준!$B33:$AT33,_calc_라운드기준!H33,$B$1:$AT$1,"&lt;"&amp;7))-(RANK(H33,$B33:$AT33,0)+COUNTIFS($B33:$AT33,H33,$B$1:$AT$1,"&lt;"&amp;7))</f>
        <v>3</v>
      </c>
      <c r="BB33">
        <f>(RANK(_calc_라운드기준!I33,_calc_라운드기준!$B33:$AT33,0)+COUNTIFS(_calc_라운드기준!$B33:$AT33,_calc_라운드기준!I33,$B$1:$AT$1,"&lt;"&amp;8))-(RANK(I33,$B33:$AT33,0)+COUNTIFS($B33:$AT33,I33,$B$1:$AT$1,"&lt;"&amp;8))</f>
        <v>-27</v>
      </c>
      <c r="BC33">
        <f>(RANK(_calc_라운드기준!J33,_calc_라운드기준!$B33:$AT33,0)+COUNTIFS(_calc_라운드기준!$B33:$AT33,_calc_라운드기준!J33,$B$1:$AT$1,"&lt;"&amp;9))-(RANK(J33,$B33:$AT33,0)+COUNTIFS($B33:$AT33,J33,$B$1:$AT$1,"&lt;"&amp;9))</f>
        <v>-17</v>
      </c>
      <c r="BD33">
        <f>(RANK(_calc_라운드기준!K33,_calc_라운드기준!$B33:$AT33,0)+COUNTIFS(_calc_라운드기준!$B33:$AT33,_calc_라운드기준!K33,$B$1:$AT$1,"&lt;"&amp;10))-(RANK(K33,$B33:$AT33,0)+COUNTIFS($B33:$AT33,K33,$B$1:$AT$1,"&lt;"&amp;10))</f>
        <v>1</v>
      </c>
      <c r="BE33">
        <f>(RANK(_calc_라운드기준!L33,_calc_라운드기준!$B33:$AT33,0)+COUNTIFS(_calc_라운드기준!$B33:$AT33,_calc_라운드기준!L33,$B$1:$AT$1,"&lt;"&amp;11))-(RANK(L33,$B33:$AT33,0)+COUNTIFS($B33:$AT33,L33,$B$1:$AT$1,"&lt;"&amp;11))</f>
        <v>4</v>
      </c>
      <c r="BF33">
        <f>(RANK(_calc_라운드기준!M33,_calc_라운드기준!$B33:$AT33,0)+COUNTIFS(_calc_라운드기준!$B33:$AT33,_calc_라운드기준!M33,$B$1:$AT$1,"&lt;"&amp;12))-(RANK(M33,$B33:$AT33,0)+COUNTIFS($B33:$AT33,M33,$B$1:$AT$1,"&lt;"&amp;12))</f>
        <v>12</v>
      </c>
      <c r="BG33">
        <f>(RANK(_calc_라운드기준!N33,_calc_라운드기준!$B33:$AT33,0)+COUNTIFS(_calc_라운드기준!$B33:$AT33,_calc_라운드기준!N33,$B$1:$AT$1,"&lt;"&amp;13))-(RANK(N33,$B33:$AT33,0)+COUNTIFS($B33:$AT33,N33,$B$1:$AT$1,"&lt;"&amp;13))</f>
        <v>11</v>
      </c>
      <c r="BH33">
        <f>(RANK(_calc_라운드기준!O33,_calc_라운드기준!$B33:$AT33,0)+COUNTIFS(_calc_라운드기준!$B33:$AT33,_calc_라운드기준!O33,$B$1:$AT$1,"&lt;"&amp;14))-(RANK(O33,$B33:$AT33,0)+COUNTIFS($B33:$AT33,O33,$B$1:$AT$1,"&lt;"&amp;14))</f>
        <v>19</v>
      </c>
      <c r="BI33">
        <f>(RANK(_calc_라운드기준!P33,_calc_라운드기준!$B33:$AT33,0)+COUNTIFS(_calc_라운드기준!$B33:$AT33,_calc_라운드기준!P33,$B$1:$AT$1,"&lt;"&amp;15))-(RANK(P33,$B33:$AT33,0)+COUNTIFS($B33:$AT33,P33,$B$1:$AT$1,"&lt;"&amp;15))</f>
        <v>-2</v>
      </c>
      <c r="BJ33">
        <f>(RANK(_calc_라운드기준!Q33,_calc_라운드기준!$B33:$AT33,0)+COUNTIFS(_calc_라운드기준!$B33:$AT33,_calc_라운드기준!Q33,$B$1:$AT$1,"&lt;"&amp;16))-(RANK(Q33,$B33:$AT33,0)+COUNTIFS($B33:$AT33,Q33,$B$1:$AT$1,"&lt;"&amp;16))</f>
        <v>-5</v>
      </c>
      <c r="BK33">
        <f>(RANK(_calc_라운드기준!R33,_calc_라운드기준!$B33:$AT33,0)+COUNTIFS(_calc_라운드기준!$B33:$AT33,_calc_라운드기준!R33,$B$1:$AT$1,"&lt;"&amp;17))-(RANK(R33,$B33:$AT33,0)+COUNTIFS($B33:$AT33,R33,$B$1:$AT$1,"&lt;"&amp;17))</f>
        <v>-18</v>
      </c>
      <c r="BL33">
        <f>(RANK(_calc_라운드기준!S33,_calc_라운드기준!$B33:$AT33,0)+COUNTIFS(_calc_라운드기준!$B33:$AT33,_calc_라운드기준!S33,$B$1:$AT$1,"&lt;"&amp;18))-(RANK(S33,$B33:$AT33,0)+COUNTIFS($B33:$AT33,S33,$B$1:$AT$1,"&lt;"&amp;18))</f>
        <v>-1</v>
      </c>
      <c r="BM33">
        <f>(RANK(_calc_라운드기준!T33,_calc_라운드기준!$B33:$AT33,0)+COUNTIFS(_calc_라운드기준!$B33:$AT33,_calc_라운드기준!T33,$B$1:$AT$1,"&lt;"&amp;19))-(RANK(T33,$B33:$AT33,0)+COUNTIFS($B33:$AT33,T33,$B$1:$AT$1,"&lt;"&amp;19))</f>
        <v>23</v>
      </c>
      <c r="BN33">
        <f>(RANK(_calc_라운드기준!U33,_calc_라운드기준!$B33:$AT33,0)+COUNTIFS(_calc_라운드기준!$B33:$AT33,_calc_라운드기준!U33,$B$1:$AT$1,"&lt;"&amp;20))-(RANK(U33,$B33:$AT33,0)+COUNTIFS($B33:$AT33,U33,$B$1:$AT$1,"&lt;"&amp;20))</f>
        <v>9</v>
      </c>
      <c r="BO33">
        <f>(RANK(_calc_라운드기준!V33,_calc_라운드기준!$B33:$AT33,0)+COUNTIFS(_calc_라운드기준!$B33:$AT33,_calc_라운드기준!V33,$B$1:$AT$1,"&lt;"&amp;21))-(RANK(V33,$B33:$AT33,0)+COUNTIFS($B33:$AT33,V33,$B$1:$AT$1,"&lt;"&amp;21))</f>
        <v>22</v>
      </c>
      <c r="BP33">
        <f>(RANK(_calc_라운드기준!W33,_calc_라운드기준!$B33:$AT33,0)+COUNTIFS(_calc_라운드기준!$B33:$AT33,_calc_라운드기준!W33,$B$1:$AT$1,"&lt;"&amp;22))-(RANK(W33,$B33:$AT33,0)+COUNTIFS($B33:$AT33,W33,$B$1:$AT$1,"&lt;"&amp;22))</f>
        <v>24</v>
      </c>
      <c r="BQ33">
        <f>(RANK(_calc_라운드기준!X33,_calc_라운드기준!$B33:$AT33,0)+COUNTIFS(_calc_라운드기준!$B33:$AT33,_calc_라운드기준!X33,$B$1:$AT$1,"&lt;"&amp;23))-(RANK(X33,$B33:$AT33,0)+COUNTIFS($B33:$AT33,X33,$B$1:$AT$1,"&lt;"&amp;23))</f>
        <v>-28</v>
      </c>
      <c r="BR33">
        <f>(RANK(_calc_라운드기준!Y33,_calc_라운드기준!$B33:$AT33,0)+COUNTIFS(_calc_라운드기준!$B33:$AT33,_calc_라운드기준!Y33,$B$1:$AT$1,"&lt;"&amp;24))-(RANK(Y33,$B33:$AT33,0)+COUNTIFS($B33:$AT33,Y33,$B$1:$AT$1,"&lt;"&amp;24))</f>
        <v>-14</v>
      </c>
      <c r="BS33">
        <f>(RANK(_calc_라운드기준!Z33,_calc_라운드기준!$B33:$AT33,0)+COUNTIFS(_calc_라운드기준!$B33:$AT33,_calc_라운드기준!Z33,$B$1:$AT$1,"&lt;"&amp;25))-(RANK(Z33,$B33:$AT33,0)+COUNTIFS($B33:$AT33,Z33,$B$1:$AT$1,"&lt;"&amp;25))</f>
        <v>-14</v>
      </c>
      <c r="BT33">
        <f>(RANK(_calc_라운드기준!AA33,_calc_라운드기준!$B33:$AT33,0)+COUNTIFS(_calc_라운드기준!$B33:$AT33,_calc_라운드기준!AA33,$B$1:$AT$1,"&lt;"&amp;26))-(RANK(AA33,$B33:$AT33,0)+COUNTIFS($B33:$AT33,AA33,$B$1:$AT$1,"&lt;"&amp;26))</f>
        <v>7</v>
      </c>
      <c r="BU33">
        <f>(RANK(_calc_라운드기준!AB33,_calc_라운드기준!$B33:$AT33,0)+COUNTIFS(_calc_라운드기준!$B33:$AT33,_calc_라운드기준!AB33,$B$1:$AT$1,"&lt;"&amp;27))-(RANK(AB33,$B33:$AT33,0)+COUNTIFS($B33:$AT33,AB33,$B$1:$AT$1,"&lt;"&amp;27))</f>
        <v>-8</v>
      </c>
      <c r="BV33">
        <f>(RANK(_calc_라운드기준!AC33,_calc_라운드기준!$B33:$AT33,0)+COUNTIFS(_calc_라운드기준!$B33:$AT33,_calc_라운드기준!AC33,$B$1:$AT$1,"&lt;"&amp;28))-(RANK(AC33,$B33:$AT33,0)+COUNTIFS($B33:$AT33,AC33,$B$1:$AT$1,"&lt;"&amp;28))</f>
        <v>-2</v>
      </c>
      <c r="BW33">
        <f>(RANK(_calc_라운드기준!AD33,_calc_라운드기준!$B33:$AT33,0)+COUNTIFS(_calc_라운드기준!$B33:$AT33,_calc_라운드기준!AD33,$B$1:$AT$1,"&lt;"&amp;29))-(RANK(AD33,$B33:$AT33,0)+COUNTIFS($B33:$AT33,AD33,$B$1:$AT$1,"&lt;"&amp;29))</f>
        <v>-2</v>
      </c>
      <c r="BX33">
        <f>(RANK(_calc_라운드기준!AE33,_calc_라운드기준!$B33:$AT33,0)+COUNTIFS(_calc_라운드기준!$B33:$AT33,_calc_라운드기준!AE33,$B$1:$AT$1,"&lt;"&amp;30))-(RANK(AE33,$B33:$AT33,0)+COUNTIFS($B33:$AT33,AE33,$B$1:$AT$1,"&lt;"&amp;30))</f>
        <v>14</v>
      </c>
      <c r="BY33">
        <f>(RANK(_calc_라운드기준!AF33,_calc_라운드기준!$B33:$AT33,0)+COUNTIFS(_calc_라운드기준!$B33:$AT33,_calc_라운드기준!AF33,$B$1:$AT$1,"&lt;"&amp;31))-(RANK(AF33,$B33:$AT33,0)+COUNTIFS($B33:$AT33,AF33,$B$1:$AT$1,"&lt;"&amp;31))</f>
        <v>5</v>
      </c>
      <c r="BZ33">
        <f>(RANK(_calc_라운드기준!AG33,_calc_라운드기준!$B33:$AT33,0)+COUNTIFS(_calc_라운드기준!$B33:$AT33,_calc_라운드기준!AG33,$B$1:$AT$1,"&lt;"&amp;32))-(RANK(AG33,$B33:$AT33,0)+COUNTIFS($B33:$AT33,AG33,$B$1:$AT$1,"&lt;"&amp;32))</f>
        <v>16</v>
      </c>
      <c r="CA33">
        <f>(RANK(_calc_라운드기준!AH33,_calc_라운드기준!$B33:$AT33,0)+COUNTIFS(_calc_라운드기준!$B33:$AT33,_calc_라운드기준!AH33,$B$1:$AT$1,"&lt;"&amp;33))-(RANK(AH33,$B33:$AT33,0)+COUNTIFS($B33:$AT33,AH33,$B$1:$AT$1,"&lt;"&amp;33))</f>
        <v>14</v>
      </c>
      <c r="CB33">
        <f>(RANK(_calc_라운드기준!AI33,_calc_라운드기준!$B33:$AT33,0)+COUNTIFS(_calc_라운드기준!$B33:$AT33,_calc_라운드기준!AI33,$B$1:$AT$1,"&lt;"&amp;34))-(RANK(AI33,$B33:$AT33,0)+COUNTIFS($B33:$AT33,AI33,$B$1:$AT$1,"&lt;"&amp;34))</f>
        <v>20</v>
      </c>
      <c r="CC33">
        <f>(RANK(_calc_라운드기준!AJ33,_calc_라운드기준!$B33:$AT33,0)+COUNTIFS(_calc_라운드기준!$B33:$AT33,_calc_라운드기준!AJ33,$B$1:$AT$1,"&lt;"&amp;35))-(RANK(AJ33,$B33:$AT33,0)+COUNTIFS($B33:$AT33,AJ33,$B$1:$AT$1,"&lt;"&amp;35))</f>
        <v>10</v>
      </c>
      <c r="CD33">
        <f>(RANK(_calc_라운드기준!AK33,_calc_라운드기준!$B33:$AT33,0)+COUNTIFS(_calc_라운드기준!$B33:$AT33,_calc_라운드기준!AK33,$B$1:$AT$1,"&lt;"&amp;36))-(RANK(AK33,$B33:$AT33,0)+COUNTIFS($B33:$AT33,AK33,$B$1:$AT$1,"&lt;"&amp;36))</f>
        <v>3</v>
      </c>
      <c r="CE33">
        <f>(RANK(_calc_라운드기준!AL33,_calc_라운드기준!$B33:$AT33,0)+COUNTIFS(_calc_라운드기준!$B33:$AT33,_calc_라운드기준!AL33,$B$1:$AT$1,"&lt;"&amp;37))-(RANK(AL33,$B33:$AT33,0)+COUNTIFS($B33:$AT33,AL33,$B$1:$AT$1,"&lt;"&amp;37))</f>
        <v>2</v>
      </c>
      <c r="CF33">
        <f>(RANK(_calc_라운드기준!AM33,_calc_라운드기준!$B33:$AT33,0)+COUNTIFS(_calc_라운드기준!$B33:$AT33,_calc_라운드기준!AM33,$B$1:$AT$1,"&lt;"&amp;38))-(RANK(AM33,$B33:$AT33,0)+COUNTIFS($B33:$AT33,AM33,$B$1:$AT$1,"&lt;"&amp;38))</f>
        <v>3</v>
      </c>
      <c r="CG33">
        <f>(RANK(_calc_라운드기준!AN33,_calc_라운드기준!$B33:$AT33,0)+COUNTIFS(_calc_라운드기준!$B33:$AT33,_calc_라운드기준!AN33,$B$1:$AT$1,"&lt;"&amp;39))-(RANK(AN33,$B33:$AT33,0)+COUNTIFS($B33:$AT33,AN33,$B$1:$AT$1,"&lt;"&amp;39))</f>
        <v>-24</v>
      </c>
      <c r="CH33">
        <f>(RANK(_calc_라운드기준!AO33,_calc_라운드기준!$B33:$AT33,0)+COUNTIFS(_calc_라운드기준!$B33:$AT33,_calc_라운드기준!AO33,$B$1:$AT$1,"&lt;"&amp;40))-(RANK(AO33,$B33:$AT33,0)+COUNTIFS($B33:$AT33,AO33,$B$1:$AT$1,"&lt;"&amp;40))</f>
        <v>-5</v>
      </c>
      <c r="CI33">
        <f>(RANK(_calc_라운드기준!AP33,_calc_라운드기준!$B33:$AT33,0)+COUNTIFS(_calc_라운드기준!$B33:$AT33,_calc_라운드기준!AP33,$B$1:$AT$1,"&lt;"&amp;41))-(RANK(AP33,$B33:$AT33,0)+COUNTIFS($B33:$AT33,AP33,$B$1:$AT$1,"&lt;"&amp;41))</f>
        <v>-4</v>
      </c>
      <c r="CJ33">
        <f>(RANK(_calc_라운드기준!AQ33,_calc_라운드기준!$B33:$AT33,0)+COUNTIFS(_calc_라운드기준!$B33:$AT33,_calc_라운드기준!AQ33,$B$1:$AT$1,"&lt;"&amp;42))-(RANK(AQ33,$B33:$AT33,0)+COUNTIFS($B33:$AT33,AQ33,$B$1:$AT$1,"&lt;"&amp;42))</f>
        <v>-16</v>
      </c>
      <c r="CK33">
        <f>(RANK(_calc_라운드기준!AR33,_calc_라운드기준!$B33:$AT33,0)+COUNTIFS(_calc_라운드기준!$B33:$AT33,_calc_라운드기준!AR33,$B$1:$AT$1,"&lt;"&amp;43))-(RANK(AR33,$B33:$AT33,0)+COUNTIFS($B33:$AT33,AR33,$B$1:$AT$1,"&lt;"&amp;43))</f>
        <v>-4</v>
      </c>
      <c r="CL33">
        <f>(RANK(_calc_라운드기준!AS33,_calc_라운드기준!$B33:$AT33,0)+COUNTIFS(_calc_라운드기준!$B33:$AT33,_calc_라운드기준!AS33,$B$1:$AT$1,"&lt;"&amp;44))-(RANK(AS33,$B33:$AT33,0)+COUNTIFS($B33:$AT33,AS33,$B$1:$AT$1,"&lt;"&amp;44))</f>
        <v>0</v>
      </c>
      <c r="CM33">
        <f>(RANK(_calc_라운드기준!AT33,_calc_라운드기준!$B33:$AT33,0)+COUNTIFS(_calc_라운드기준!$B33:$AT33,_calc_라운드기준!AT33,$B$1:$AT$1,"&lt;"&amp;45))-(RANK(AT33,$B33:$AT33,0)+COUNTIFS($B33:$AT33,AT33,$B$1:$AT$1,"&lt;"&amp;45))</f>
        <v>27</v>
      </c>
      <c r="CN33">
        <f t="shared" si="0"/>
        <v>42</v>
      </c>
      <c r="CO33">
        <f t="shared" si="1"/>
        <v>33</v>
      </c>
      <c r="CP33">
        <f t="shared" si="2"/>
        <v>22</v>
      </c>
      <c r="CQ33">
        <f t="shared" si="3"/>
        <v>35</v>
      </c>
      <c r="CR33">
        <f t="shared" si="4"/>
        <v>41</v>
      </c>
      <c r="CS33">
        <f t="shared" si="5"/>
        <v>16</v>
      </c>
      <c r="CT33">
        <f t="shared" si="6"/>
        <v>18</v>
      </c>
      <c r="CU33">
        <f t="shared" si="7"/>
        <v>44</v>
      </c>
      <c r="CV33">
        <f t="shared" si="8"/>
        <v>39</v>
      </c>
      <c r="CW33">
        <f t="shared" si="9"/>
        <v>23</v>
      </c>
      <c r="CX33">
        <f t="shared" si="10"/>
        <v>17</v>
      </c>
      <c r="CY33">
        <f t="shared" si="11"/>
        <v>10</v>
      </c>
      <c r="CZ33">
        <f t="shared" si="12"/>
        <v>11</v>
      </c>
      <c r="DA33">
        <f t="shared" si="13"/>
        <v>6</v>
      </c>
      <c r="DB33">
        <f t="shared" si="14"/>
        <v>26</v>
      </c>
      <c r="DC33">
        <f t="shared" si="15"/>
        <v>31</v>
      </c>
      <c r="DD33">
        <f t="shared" si="16"/>
        <v>40</v>
      </c>
      <c r="DE33">
        <f t="shared" si="17"/>
        <v>25</v>
      </c>
      <c r="DF33">
        <f t="shared" si="18"/>
        <v>3</v>
      </c>
      <c r="DG33">
        <f t="shared" si="19"/>
        <v>13</v>
      </c>
      <c r="DH33">
        <f t="shared" si="20"/>
        <v>4</v>
      </c>
      <c r="DI33">
        <f t="shared" si="21"/>
        <v>2</v>
      </c>
      <c r="DJ33">
        <f t="shared" si="22"/>
        <v>45</v>
      </c>
      <c r="DK33">
        <f t="shared" si="23"/>
        <v>36</v>
      </c>
      <c r="DL33">
        <f t="shared" si="24"/>
        <v>37</v>
      </c>
      <c r="DM33">
        <f t="shared" si="25"/>
        <v>14</v>
      </c>
      <c r="DN33">
        <f t="shared" si="26"/>
        <v>34</v>
      </c>
      <c r="DO33">
        <f t="shared" si="27"/>
        <v>27</v>
      </c>
      <c r="DP33">
        <f t="shared" si="28"/>
        <v>28</v>
      </c>
      <c r="DQ33">
        <f t="shared" si="29"/>
        <v>8</v>
      </c>
      <c r="DR33">
        <f t="shared" si="30"/>
        <v>15</v>
      </c>
      <c r="DS33">
        <f t="shared" si="31"/>
        <v>7</v>
      </c>
      <c r="DT33">
        <f t="shared" si="32"/>
        <v>9</v>
      </c>
      <c r="DU33">
        <f t="shared" si="33"/>
        <v>5</v>
      </c>
      <c r="DV33">
        <f t="shared" si="34"/>
        <v>12</v>
      </c>
      <c r="DW33">
        <f t="shared" si="35"/>
        <v>19</v>
      </c>
      <c r="DX33">
        <f t="shared" si="36"/>
        <v>21</v>
      </c>
      <c r="DY33">
        <f t="shared" si="37"/>
        <v>20</v>
      </c>
      <c r="DZ33">
        <f t="shared" si="38"/>
        <v>43</v>
      </c>
      <c r="EA33">
        <f t="shared" si="39"/>
        <v>32</v>
      </c>
      <c r="EB33">
        <f t="shared" si="40"/>
        <v>29</v>
      </c>
      <c r="EC33">
        <f t="shared" si="41"/>
        <v>38</v>
      </c>
      <c r="ED33">
        <f t="shared" si="42"/>
        <v>30</v>
      </c>
      <c r="EE33">
        <f t="shared" si="43"/>
        <v>24</v>
      </c>
      <c r="EF33">
        <f t="shared" si="44"/>
        <v>1</v>
      </c>
    </row>
    <row r="34" spans="1:136" ht="16.5" customHeight="1">
      <c r="A34">
        <f>_calc_라운드기준!A34</f>
        <v>1212</v>
      </c>
      <c r="B34">
        <f>INDEX(_calc_누적빈도!B:B,$A34)-INDEX(_calc_누적빈도!B:B,$A34-기준200회_후보!$B$1)</f>
        <v>23</v>
      </c>
      <c r="C34">
        <f>INDEX(_calc_누적빈도!C:C,$A34)-INDEX(_calc_누적빈도!C:C,$A34-기준200회_후보!$B$1)</f>
        <v>16</v>
      </c>
      <c r="D34">
        <f>INDEX(_calc_누적빈도!D:D,$A34)-INDEX(_calc_누적빈도!D:D,$A34-기준200회_후보!$B$1)</f>
        <v>35</v>
      </c>
      <c r="E34">
        <f>INDEX(_calc_누적빈도!E:E,$A34)-INDEX(_calc_누적빈도!E:E,$A34-기준200회_후보!$B$1)</f>
        <v>20</v>
      </c>
      <c r="F34">
        <f>INDEX(_calc_누적빈도!F:F,$A34)-INDEX(_calc_누적빈도!F:F,$A34-기준200회_후보!$B$1)</f>
        <v>21</v>
      </c>
      <c r="G34">
        <f>INDEX(_calc_누적빈도!G:G,$A34)-INDEX(_calc_누적빈도!G:G,$A34-기준200회_후보!$B$1)</f>
        <v>37</v>
      </c>
      <c r="H34">
        <f>INDEX(_calc_누적빈도!H:H,$A34)-INDEX(_calc_누적빈도!H:H,$A34-기준200회_후보!$B$1)</f>
        <v>35</v>
      </c>
      <c r="I34">
        <f>INDEX(_calc_누적빈도!I:I,$A34)-INDEX(_calc_누적빈도!I:I,$A34-기준200회_후보!$B$1)</f>
        <v>20</v>
      </c>
      <c r="J34">
        <f>INDEX(_calc_누적빈도!J:J,$A34)-INDEX(_calc_누적빈도!J:J,$A34-기준200회_후보!$B$1)</f>
        <v>24</v>
      </c>
      <c r="K34">
        <f>INDEX(_calc_누적빈도!K:K,$A34)-INDEX(_calc_누적빈도!K:K,$A34-기준200회_후보!$B$1)</f>
        <v>19</v>
      </c>
      <c r="L34">
        <f>INDEX(_calc_누적빈도!L:L,$A34)-INDEX(_calc_누적빈도!L:L,$A34-기준200회_후보!$B$1)</f>
        <v>26</v>
      </c>
      <c r="M34">
        <f>INDEX(_calc_누적빈도!M:M,$A34)-INDEX(_calc_누적빈도!M:M,$A34-기준200회_후보!$B$1)</f>
        <v>33</v>
      </c>
      <c r="N34">
        <f>INDEX(_calc_누적빈도!N:N,$A34)-INDEX(_calc_누적빈도!N:N,$A34-기준200회_후보!$B$1)</f>
        <v>29</v>
      </c>
      <c r="O34">
        <f>INDEX(_calc_누적빈도!O:O,$A34)-INDEX(_calc_누적빈도!O:O,$A34-기준200회_후보!$B$1)</f>
        <v>27</v>
      </c>
      <c r="P34">
        <f>INDEX(_calc_누적빈도!P:P,$A34)-INDEX(_calc_누적빈도!P:P,$A34-기준200회_후보!$B$1)</f>
        <v>24</v>
      </c>
      <c r="Q34">
        <f>INDEX(_calc_누적빈도!Q:Q,$A34)-INDEX(_calc_누적빈도!Q:Q,$A34-기준200회_후보!$B$1)</f>
        <v>33</v>
      </c>
      <c r="R34">
        <f>INDEX(_calc_누적빈도!R:R,$A34)-INDEX(_calc_누적빈도!R:R,$A34-기준200회_후보!$B$1)</f>
        <v>24</v>
      </c>
      <c r="S34">
        <f>INDEX(_calc_누적빈도!S:S,$A34)-INDEX(_calc_누적빈도!S:S,$A34-기준200회_후보!$B$1)</f>
        <v>24</v>
      </c>
      <c r="T34">
        <f>INDEX(_calc_누적빈도!T:T,$A34)-INDEX(_calc_누적빈도!T:T,$A34-기준200회_후보!$B$1)</f>
        <v>31</v>
      </c>
      <c r="U34">
        <f>INDEX(_calc_누적빈도!U:U,$A34)-INDEX(_calc_누적빈도!U:U,$A34-기준200회_후보!$B$1)</f>
        <v>27</v>
      </c>
      <c r="V34">
        <f>INDEX(_calc_누적빈도!V:V,$A34)-INDEX(_calc_누적빈도!V:V,$A34-기준200회_후보!$B$1)</f>
        <v>28</v>
      </c>
      <c r="W34">
        <f>INDEX(_calc_누적빈도!W:W,$A34)-INDEX(_calc_누적빈도!W:W,$A34-기준200회_후보!$B$1)</f>
        <v>27</v>
      </c>
      <c r="X34">
        <f>INDEX(_calc_누적빈도!X:X,$A34)-INDEX(_calc_누적빈도!X:X,$A34-기준200회_후보!$B$1)</f>
        <v>24</v>
      </c>
      <c r="Y34">
        <f>INDEX(_calc_누적빈도!Y:Y,$A34)-INDEX(_calc_누적빈도!Y:Y,$A34-기준200회_후보!$B$1)</f>
        <v>27</v>
      </c>
      <c r="Z34">
        <f>INDEX(_calc_누적빈도!Z:Z,$A34)-INDEX(_calc_누적빈도!Z:Z,$A34-기준200회_후보!$B$1)</f>
        <v>17</v>
      </c>
      <c r="AA34">
        <f>INDEX(_calc_누적빈도!AA:AA,$A34)-INDEX(_calc_누적빈도!AA:AA,$A34-기준200회_후보!$B$1)</f>
        <v>31</v>
      </c>
      <c r="AB34">
        <f>INDEX(_calc_누적빈도!AB:AB,$A34)-INDEX(_calc_누적빈도!AB:AB,$A34-기준200회_후보!$B$1)</f>
        <v>32</v>
      </c>
      <c r="AC34">
        <f>INDEX(_calc_누적빈도!AC:AC,$A34)-INDEX(_calc_누적빈도!AC:AC,$A34-기준200회_후보!$B$1)</f>
        <v>27</v>
      </c>
      <c r="AD34">
        <f>INDEX(_calc_누적빈도!AD:AD,$A34)-INDEX(_calc_누적빈도!AD:AD,$A34-기준200회_후보!$B$1)</f>
        <v>27</v>
      </c>
      <c r="AE34">
        <f>INDEX(_calc_누적빈도!AE:AE,$A34)-INDEX(_calc_누적빈도!AE:AE,$A34-기준200회_후보!$B$1)</f>
        <v>33</v>
      </c>
      <c r="AF34">
        <f>INDEX(_calc_누적빈도!AF:AF,$A34)-INDEX(_calc_누적빈도!AF:AF,$A34-기준200회_후보!$B$1)</f>
        <v>27</v>
      </c>
      <c r="AG34">
        <f>INDEX(_calc_누적빈도!AG:AG,$A34)-INDEX(_calc_누적빈도!AG:AG,$A34-기준200회_후보!$B$1)</f>
        <v>27</v>
      </c>
      <c r="AH34">
        <f>INDEX(_calc_누적빈도!AH:AH,$A34)-INDEX(_calc_누적빈도!AH:AH,$A34-기준200회_후보!$B$1)</f>
        <v>32</v>
      </c>
      <c r="AI34">
        <f>INDEX(_calc_누적빈도!AI:AI,$A34)-INDEX(_calc_누적빈도!AI:AI,$A34-기준200회_후보!$B$1)</f>
        <v>27</v>
      </c>
      <c r="AJ34">
        <f>INDEX(_calc_누적빈도!AJ:AJ,$A34)-INDEX(_calc_누적빈도!AJ:AJ,$A34-기준200회_후보!$B$1)</f>
        <v>35</v>
      </c>
      <c r="AK34">
        <f>INDEX(_calc_누적빈도!AK:AK,$A34)-INDEX(_calc_누적빈도!AK:AK,$A34-기준200회_후보!$B$1)</f>
        <v>26</v>
      </c>
      <c r="AL34">
        <f>INDEX(_calc_누적빈도!AL:AL,$A34)-INDEX(_calc_누적빈도!AL:AL,$A34-기준200회_후보!$B$1)</f>
        <v>30</v>
      </c>
      <c r="AM34">
        <f>INDEX(_calc_누적빈도!AM:AM,$A34)-INDEX(_calc_누적빈도!AM:AM,$A34-기준200회_후보!$B$1)</f>
        <v>34</v>
      </c>
      <c r="AN34">
        <f>INDEX(_calc_누적빈도!AN:AN,$A34)-INDEX(_calc_누적빈도!AN:AN,$A34-기준200회_후보!$B$1)</f>
        <v>20</v>
      </c>
      <c r="AO34">
        <f>INDEX(_calc_누적빈도!AO:AO,$A34)-INDEX(_calc_누적빈도!AO:AO,$A34-기준200회_후보!$B$1)</f>
        <v>30</v>
      </c>
      <c r="AP34">
        <f>INDEX(_calc_누적빈도!AP:AP,$A34)-INDEX(_calc_누적빈도!AP:AP,$A34-기준200회_후보!$B$1)</f>
        <v>22</v>
      </c>
      <c r="AQ34">
        <f>INDEX(_calc_누적빈도!AQ:AQ,$A34)-INDEX(_calc_누적빈도!AQ:AQ,$A34-기준200회_후보!$B$1)</f>
        <v>20</v>
      </c>
      <c r="AR34">
        <f>INDEX(_calc_누적빈도!AR:AR,$A34)-INDEX(_calc_누적빈도!AR:AR,$A34-기준200회_후보!$B$1)</f>
        <v>16</v>
      </c>
      <c r="AS34">
        <f>INDEX(_calc_누적빈도!AS:AS,$A34)-INDEX(_calc_누적빈도!AS:AS,$A34-기준200회_후보!$B$1)</f>
        <v>22</v>
      </c>
      <c r="AT34">
        <f>INDEX(_calc_누적빈도!AT:AT,$A34)-INDEX(_calc_누적빈도!AT:AT,$A34-기준200회_후보!$B$1)</f>
        <v>31</v>
      </c>
      <c r="AU34">
        <f>(RANK(_calc_라운드기준!B34,_calc_라운드기준!$B34:$AT34,0)+COUNTIFS(_calc_라운드기준!$B34:$AT34,_calc_라운드기준!B34,$B$1:$AT$1,"&lt;"&amp;1))-(RANK(B34,$B34:$AT34,0)+COUNTIFS($B34:$AT34,B34,$B$1:$AT$1,"&lt;"&amp;1))</f>
        <v>-24</v>
      </c>
      <c r="AV34">
        <f>(RANK(_calc_라운드기준!C34,_calc_라운드기준!$B34:$AT34,0)+COUNTIFS(_calc_라운드기준!$B34:$AT34,_calc_라운드기준!C34,$B$1:$AT$1,"&lt;"&amp;2))-(RANK(C34,$B34:$AT34,0)+COUNTIFS($B34:$AT34,C34,$B$1:$AT$1,"&lt;"&amp;2))</f>
        <v>-7</v>
      </c>
      <c r="AW34">
        <f>(RANK(_calc_라운드기준!D34,_calc_라운드기준!$B34:$AT34,0)+COUNTIFS(_calc_라운드기준!$B34:$AT34,_calc_라운드기준!D34,$B$1:$AT$1,"&lt;"&amp;3))-(RANK(D34,$B34:$AT34,0)+COUNTIFS($B34:$AT34,D34,$B$1:$AT$1,"&lt;"&amp;3))</f>
        <v>1</v>
      </c>
      <c r="AX34">
        <f>(RANK(_calc_라운드기준!E34,_calc_라운드기준!$B34:$AT34,0)+COUNTIFS(_calc_라운드기준!$B34:$AT34,_calc_라운드기준!E34,$B$1:$AT$1,"&lt;"&amp;4))-(RANK(E34,$B34:$AT34,0)+COUNTIFS($B34:$AT34,E34,$B$1:$AT$1,"&lt;"&amp;4))</f>
        <v>-14</v>
      </c>
      <c r="AY34">
        <f>(RANK(_calc_라운드기준!F34,_calc_라운드기준!$B34:$AT34,0)+COUNTIFS(_calc_라운드기준!$B34:$AT34,_calc_라운드기준!F34,$B$1:$AT$1,"&lt;"&amp;5))-(RANK(F34,$B34:$AT34,0)+COUNTIFS($B34:$AT34,F34,$B$1:$AT$1,"&lt;"&amp;5))</f>
        <v>-12</v>
      </c>
      <c r="AZ34">
        <f>(RANK(_calc_라운드기준!G34,_calc_라운드기준!$B34:$AT34,0)+COUNTIFS(_calc_라운드기준!$B34:$AT34,_calc_라운드기준!G34,$B$1:$AT$1,"&lt;"&amp;6))-(RANK(G34,$B34:$AT34,0)+COUNTIFS($B34:$AT34,G34,$B$1:$AT$1,"&lt;"&amp;6))</f>
        <v>4</v>
      </c>
      <c r="BA34">
        <f>(RANK(_calc_라운드기준!H34,_calc_라운드기준!$B34:$AT34,0)+COUNTIFS(_calc_라운드기준!$B34:$AT34,_calc_라운드기준!H34,$B$1:$AT$1,"&lt;"&amp;7))-(RANK(H34,$B34:$AT34,0)+COUNTIFS($B34:$AT34,H34,$B$1:$AT$1,"&lt;"&amp;7))</f>
        <v>3</v>
      </c>
      <c r="BB34">
        <f>(RANK(_calc_라운드기준!I34,_calc_라운드기준!$B34:$AT34,0)+COUNTIFS(_calc_라운드기준!$B34:$AT34,_calc_라운드기준!I34,$B$1:$AT$1,"&lt;"&amp;8))-(RANK(I34,$B34:$AT34,0)+COUNTIFS($B34:$AT34,I34,$B$1:$AT$1,"&lt;"&amp;8))</f>
        <v>-21</v>
      </c>
      <c r="BC34">
        <f>(RANK(_calc_라운드기준!J34,_calc_라운드기준!$B34:$AT34,0)+COUNTIFS(_calc_라운드기준!$B34:$AT34,_calc_라운드기준!J34,$B$1:$AT$1,"&lt;"&amp;9))-(RANK(J34,$B34:$AT34,0)+COUNTIFS($B34:$AT34,J34,$B$1:$AT$1,"&lt;"&amp;9))</f>
        <v>-18</v>
      </c>
      <c r="BD34">
        <f>(RANK(_calc_라운드기준!K34,_calc_라운드기준!$B34:$AT34,0)+COUNTIFS(_calc_라운드기준!$B34:$AT34,_calc_라운드기준!K34,$B$1:$AT$1,"&lt;"&amp;10))-(RANK(K34,$B34:$AT34,0)+COUNTIFS($B34:$AT34,K34,$B$1:$AT$1,"&lt;"&amp;10))</f>
        <v>2</v>
      </c>
      <c r="BE34">
        <f>(RANK(_calc_라운드기준!L34,_calc_라운드기준!$B34:$AT34,0)+COUNTIFS(_calc_라운드기준!$B34:$AT34,_calc_라운드기준!L34,$B$1:$AT$1,"&lt;"&amp;11))-(RANK(L34,$B34:$AT34,0)+COUNTIFS($B34:$AT34,L34,$B$1:$AT$1,"&lt;"&amp;11))</f>
        <v>5</v>
      </c>
      <c r="BF34">
        <f>(RANK(_calc_라운드기준!M34,_calc_라운드기준!$B34:$AT34,0)+COUNTIFS(_calc_라운드기준!$B34:$AT34,_calc_라운드기준!M34,$B$1:$AT$1,"&lt;"&amp;12))-(RANK(M34,$B34:$AT34,0)+COUNTIFS($B34:$AT34,M34,$B$1:$AT$1,"&lt;"&amp;12))</f>
        <v>13</v>
      </c>
      <c r="BG34">
        <f>(RANK(_calc_라운드기준!N34,_calc_라운드기준!$B34:$AT34,0)+COUNTIFS(_calc_라운드기준!$B34:$AT34,_calc_라운드기준!N34,$B$1:$AT$1,"&lt;"&amp;13))-(RANK(N34,$B34:$AT34,0)+COUNTIFS($B34:$AT34,N34,$B$1:$AT$1,"&lt;"&amp;13))</f>
        <v>10</v>
      </c>
      <c r="BH34">
        <f>(RANK(_calc_라운드기준!O34,_calc_라운드기준!$B34:$AT34,0)+COUNTIFS(_calc_라운드기준!$B34:$AT34,_calc_라운드기준!O34,$B$1:$AT$1,"&lt;"&amp;14))-(RANK(O34,$B34:$AT34,0)+COUNTIFS($B34:$AT34,O34,$B$1:$AT$1,"&lt;"&amp;14))</f>
        <v>20</v>
      </c>
      <c r="BI34">
        <f>(RANK(_calc_라운드기준!P34,_calc_라운드기준!$B34:$AT34,0)+COUNTIFS(_calc_라운드기준!$B34:$AT34,_calc_라운드기준!P34,$B$1:$AT$1,"&lt;"&amp;15))-(RANK(P34,$B34:$AT34,0)+COUNTIFS($B34:$AT34,P34,$B$1:$AT$1,"&lt;"&amp;15))</f>
        <v>-3</v>
      </c>
      <c r="BJ34">
        <f>(RANK(_calc_라운드기준!Q34,_calc_라운드기준!$B34:$AT34,0)+COUNTIFS(_calc_라운드기준!$B34:$AT34,_calc_라운드기준!Q34,$B$1:$AT$1,"&lt;"&amp;16))-(RANK(Q34,$B34:$AT34,0)+COUNTIFS($B34:$AT34,Q34,$B$1:$AT$1,"&lt;"&amp;16))</f>
        <v>-5</v>
      </c>
      <c r="BK34">
        <f>(RANK(_calc_라운드기준!R34,_calc_라운드기준!$B34:$AT34,0)+COUNTIFS(_calc_라운드기준!$B34:$AT34,_calc_라운드기준!R34,$B$1:$AT$1,"&lt;"&amp;17))-(RANK(R34,$B34:$AT34,0)+COUNTIFS($B34:$AT34,R34,$B$1:$AT$1,"&lt;"&amp;17))</f>
        <v>-19</v>
      </c>
      <c r="BL34">
        <f>(RANK(_calc_라운드기준!S34,_calc_라운드기준!$B34:$AT34,0)+COUNTIFS(_calc_라운드기준!$B34:$AT34,_calc_라운드기준!S34,$B$1:$AT$1,"&lt;"&amp;18))-(RANK(S34,$B34:$AT34,0)+COUNTIFS($B34:$AT34,S34,$B$1:$AT$1,"&lt;"&amp;18))</f>
        <v>1</v>
      </c>
      <c r="BM34">
        <f>(RANK(_calc_라운드기준!T34,_calc_라운드기준!$B34:$AT34,0)+COUNTIFS(_calc_라운드기준!$B34:$AT34,_calc_라운드기준!T34,$B$1:$AT$1,"&lt;"&amp;19))-(RANK(T34,$B34:$AT34,0)+COUNTIFS($B34:$AT34,T34,$B$1:$AT$1,"&lt;"&amp;19))</f>
        <v>23</v>
      </c>
      <c r="BN34">
        <f>(RANK(_calc_라운드기준!U34,_calc_라운드기준!$B34:$AT34,0)+COUNTIFS(_calc_라운드기준!$B34:$AT34,_calc_라운드기준!U34,$B$1:$AT$1,"&lt;"&amp;20))-(RANK(U34,$B34:$AT34,0)+COUNTIFS($B34:$AT34,U34,$B$1:$AT$1,"&lt;"&amp;20))</f>
        <v>9</v>
      </c>
      <c r="BO34">
        <f>(RANK(_calc_라운드기준!V34,_calc_라운드기준!$B34:$AT34,0)+COUNTIFS(_calc_라운드기준!$B34:$AT34,_calc_라운드기준!V34,$B$1:$AT$1,"&lt;"&amp;21))-(RANK(V34,$B34:$AT34,0)+COUNTIFS($B34:$AT34,V34,$B$1:$AT$1,"&lt;"&amp;21))</f>
        <v>18</v>
      </c>
      <c r="BP34">
        <f>(RANK(_calc_라운드기준!W34,_calc_라운드기준!$B34:$AT34,0)+COUNTIFS(_calc_라운드기준!$B34:$AT34,_calc_라운드기준!W34,$B$1:$AT$1,"&lt;"&amp;22))-(RANK(W34,$B34:$AT34,0)+COUNTIFS($B34:$AT34,W34,$B$1:$AT$1,"&lt;"&amp;22))</f>
        <v>19</v>
      </c>
      <c r="BQ34">
        <f>(RANK(_calc_라운드기준!X34,_calc_라운드기준!$B34:$AT34,0)+COUNTIFS(_calc_라운드기준!$B34:$AT34,_calc_라운드기준!X34,$B$1:$AT$1,"&lt;"&amp;23))-(RANK(X34,$B34:$AT34,0)+COUNTIFS($B34:$AT34,X34,$B$1:$AT$1,"&lt;"&amp;23))</f>
        <v>-29</v>
      </c>
      <c r="BR34">
        <f>(RANK(_calc_라운드기준!Y34,_calc_라운드기준!$B34:$AT34,0)+COUNTIFS(_calc_라운드기준!$B34:$AT34,_calc_라운드기준!Y34,$B$1:$AT$1,"&lt;"&amp;24))-(RANK(Y34,$B34:$AT34,0)+COUNTIFS($B34:$AT34,Y34,$B$1:$AT$1,"&lt;"&amp;24))</f>
        <v>-14</v>
      </c>
      <c r="BS34">
        <f>(RANK(_calc_라운드기준!Z34,_calc_라운드기준!$B34:$AT34,0)+COUNTIFS(_calc_라운드기준!$B34:$AT34,_calc_라운드기준!Z34,$B$1:$AT$1,"&lt;"&amp;25))-(RANK(Z34,$B34:$AT34,0)+COUNTIFS($B34:$AT34,Z34,$B$1:$AT$1,"&lt;"&amp;25))</f>
        <v>-14</v>
      </c>
      <c r="BT34">
        <f>(RANK(_calc_라운드기준!AA34,_calc_라운드기준!$B34:$AT34,0)+COUNTIFS(_calc_라운드기준!$B34:$AT34,_calc_라운드기준!AA34,$B$1:$AT$1,"&lt;"&amp;26))-(RANK(AA34,$B34:$AT34,0)+COUNTIFS($B34:$AT34,AA34,$B$1:$AT$1,"&lt;"&amp;26))</f>
        <v>8</v>
      </c>
      <c r="BU34">
        <f>(RANK(_calc_라운드기준!AB34,_calc_라운드기준!$B34:$AT34,0)+COUNTIFS(_calc_라운드기준!$B34:$AT34,_calc_라운드기준!AB34,$B$1:$AT$1,"&lt;"&amp;27))-(RANK(AB34,$B34:$AT34,0)+COUNTIFS($B34:$AT34,AB34,$B$1:$AT$1,"&lt;"&amp;27))</f>
        <v>-8</v>
      </c>
      <c r="BV34">
        <f>(RANK(_calc_라운드기준!AC34,_calc_라운드기준!$B34:$AT34,0)+COUNTIFS(_calc_라운드기준!$B34:$AT34,_calc_라운드기준!AC34,$B$1:$AT$1,"&lt;"&amp;28))-(RANK(AC34,$B34:$AT34,0)+COUNTIFS($B34:$AT34,AC34,$B$1:$AT$1,"&lt;"&amp;28))</f>
        <v>-9</v>
      </c>
      <c r="BW34">
        <f>(RANK(_calc_라운드기준!AD34,_calc_라운드기준!$B34:$AT34,0)+COUNTIFS(_calc_라운드기준!$B34:$AT34,_calc_라운드기준!AD34,$B$1:$AT$1,"&lt;"&amp;29))-(RANK(AD34,$B34:$AT34,0)+COUNTIFS($B34:$AT34,AD34,$B$1:$AT$1,"&lt;"&amp;29))</f>
        <v>-9</v>
      </c>
      <c r="BX34">
        <f>(RANK(_calc_라운드기준!AE34,_calc_라운드기준!$B34:$AT34,0)+COUNTIFS(_calc_라운드기준!$B34:$AT34,_calc_라운드기준!AE34,$B$1:$AT$1,"&lt;"&amp;30))-(RANK(AE34,$B34:$AT34,0)+COUNTIFS($B34:$AT34,AE34,$B$1:$AT$1,"&lt;"&amp;30))</f>
        <v>13</v>
      </c>
      <c r="BY34">
        <f>(RANK(_calc_라운드기준!AF34,_calc_라운드기준!$B34:$AT34,0)+COUNTIFS(_calc_라운드기준!$B34:$AT34,_calc_라운드기준!AF34,$B$1:$AT$1,"&lt;"&amp;31))-(RANK(AF34,$B34:$AT34,0)+COUNTIFS($B34:$AT34,AF34,$B$1:$AT$1,"&lt;"&amp;31))</f>
        <v>6</v>
      </c>
      <c r="BZ34">
        <f>(RANK(_calc_라운드기준!AG34,_calc_라운드기준!$B34:$AT34,0)+COUNTIFS(_calc_라운드기준!$B34:$AT34,_calc_라운드기준!AG34,$B$1:$AT$1,"&lt;"&amp;32))-(RANK(AG34,$B34:$AT34,0)+COUNTIFS($B34:$AT34,AG34,$B$1:$AT$1,"&lt;"&amp;32))</f>
        <v>15</v>
      </c>
      <c r="CA34">
        <f>(RANK(_calc_라운드기준!AH34,_calc_라운드기준!$B34:$AT34,0)+COUNTIFS(_calc_라운드기준!$B34:$AT34,_calc_라운드기준!AH34,$B$1:$AT$1,"&lt;"&amp;33))-(RANK(AH34,$B34:$AT34,0)+COUNTIFS($B34:$AT34,AH34,$B$1:$AT$1,"&lt;"&amp;33))</f>
        <v>12</v>
      </c>
      <c r="CB34">
        <f>(RANK(_calc_라운드기준!AI34,_calc_라운드기준!$B34:$AT34,0)+COUNTIFS(_calc_라운드기준!$B34:$AT34,_calc_라운드기준!AI34,$B$1:$AT$1,"&lt;"&amp;34))-(RANK(AI34,$B34:$AT34,0)+COUNTIFS($B34:$AT34,AI34,$B$1:$AT$1,"&lt;"&amp;34))</f>
        <v>19</v>
      </c>
      <c r="CC34">
        <f>(RANK(_calc_라운드기준!AJ34,_calc_라운드기준!$B34:$AT34,0)+COUNTIFS(_calc_라운드기준!$B34:$AT34,_calc_라운드기준!AJ34,$B$1:$AT$1,"&lt;"&amp;35))-(RANK(AJ34,$B34:$AT34,0)+COUNTIFS($B34:$AT34,AJ34,$B$1:$AT$1,"&lt;"&amp;35))</f>
        <v>11</v>
      </c>
      <c r="CD34">
        <f>(RANK(_calc_라운드기준!AK34,_calc_라운드기준!$B34:$AT34,0)+COUNTIFS(_calc_라운드기준!$B34:$AT34,_calc_라운드기준!AK34,$B$1:$AT$1,"&lt;"&amp;36))-(RANK(AK34,$B34:$AT34,0)+COUNTIFS($B34:$AT34,AK34,$B$1:$AT$1,"&lt;"&amp;36))</f>
        <v>3</v>
      </c>
      <c r="CE34">
        <f>(RANK(_calc_라운드기준!AL34,_calc_라운드기준!$B34:$AT34,0)+COUNTIFS(_calc_라운드기준!$B34:$AT34,_calc_라운드기준!AL34,$B$1:$AT$1,"&lt;"&amp;37))-(RANK(AL34,$B34:$AT34,0)+COUNTIFS($B34:$AT34,AL34,$B$1:$AT$1,"&lt;"&amp;37))</f>
        <v>2</v>
      </c>
      <c r="CF34">
        <f>(RANK(_calc_라운드기준!AM34,_calc_라운드기준!$B34:$AT34,0)+COUNTIFS(_calc_라운드기준!$B34:$AT34,_calc_라운드기준!AM34,$B$1:$AT$1,"&lt;"&amp;38))-(RANK(AM34,$B34:$AT34,0)+COUNTIFS($B34:$AT34,AM34,$B$1:$AT$1,"&lt;"&amp;38))</f>
        <v>3</v>
      </c>
      <c r="CG34">
        <f>(RANK(_calc_라운드기준!AN34,_calc_라운드기준!$B34:$AT34,0)+COUNTIFS(_calc_라운드기준!$B34:$AT34,_calc_라운드기준!AN34,$B$1:$AT$1,"&lt;"&amp;39))-(RANK(AN34,$B34:$AT34,0)+COUNTIFS($B34:$AT34,AN34,$B$1:$AT$1,"&lt;"&amp;39))</f>
        <v>-23</v>
      </c>
      <c r="CH34">
        <f>(RANK(_calc_라운드기준!AO34,_calc_라운드기준!$B34:$AT34,0)+COUNTIFS(_calc_라운드기준!$B34:$AT34,_calc_라운드기준!AO34,$B$1:$AT$1,"&lt;"&amp;40))-(RANK(AO34,$B34:$AT34,0)+COUNTIFS($B34:$AT34,AO34,$B$1:$AT$1,"&lt;"&amp;40))</f>
        <v>-6</v>
      </c>
      <c r="CI34">
        <f>(RANK(_calc_라운드기준!AP34,_calc_라운드기준!$B34:$AT34,0)+COUNTIFS(_calc_라운드기준!$B34:$AT34,_calc_라운드기준!AP34,$B$1:$AT$1,"&lt;"&amp;41))-(RANK(AP34,$B34:$AT34,0)+COUNTIFS($B34:$AT34,AP34,$B$1:$AT$1,"&lt;"&amp;41))</f>
        <v>1</v>
      </c>
      <c r="CJ34">
        <f>(RANK(_calc_라운드기준!AQ34,_calc_라운드기준!$B34:$AT34,0)+COUNTIFS(_calc_라운드기준!$B34:$AT34,_calc_라운드기준!AQ34,$B$1:$AT$1,"&lt;"&amp;42))-(RANK(AQ34,$B34:$AT34,0)+COUNTIFS($B34:$AT34,AQ34,$B$1:$AT$1,"&lt;"&amp;42))</f>
        <v>-18</v>
      </c>
      <c r="CK34">
        <f>(RANK(_calc_라운드기준!AR34,_calc_라운드기준!$B34:$AT34,0)+COUNTIFS(_calc_라운드기준!$B34:$AT34,_calc_라운드기준!AR34,$B$1:$AT$1,"&lt;"&amp;43))-(RANK(AR34,$B34:$AT34,0)+COUNTIFS($B34:$AT34,AR34,$B$1:$AT$1,"&lt;"&amp;43))</f>
        <v>-4</v>
      </c>
      <c r="CL34">
        <f>(RANK(_calc_라운드기준!AS34,_calc_라운드기준!$B34:$AT34,0)+COUNTIFS(_calc_라운드기준!$B34:$AT34,_calc_라운드기준!AS34,$B$1:$AT$1,"&lt;"&amp;44))-(RANK(AS34,$B34:$AT34,0)+COUNTIFS($B34:$AT34,AS34,$B$1:$AT$1,"&lt;"&amp;44))</f>
        <v>6</v>
      </c>
      <c r="CM34">
        <f>(RANK(_calc_라운드기준!AT34,_calc_라운드기준!$B34:$AT34,0)+COUNTIFS(_calc_라운드기준!$B34:$AT34,_calc_라운드기준!AT34,$B$1:$AT$1,"&lt;"&amp;45))-(RANK(AT34,$B34:$AT34,0)+COUNTIFS($B34:$AT34,AT34,$B$1:$AT$1,"&lt;"&amp;45))</f>
        <v>30</v>
      </c>
      <c r="CN34">
        <f t="shared" ref="CN34:CN52" si="45">RANK(AU34,$AU34:$CM34,0)+COUNTIFS($AU34:$CM34,AU34,$B$1:$AT$1,"&lt;"&amp;1)</f>
        <v>44</v>
      </c>
      <c r="CO34">
        <f t="shared" ref="CO34:CO52" si="46">RANK(AV34,$AU34:$CM34,0)+COUNTIFS($AU34:$CM34,AV34,$B$1:$AT$1,"&lt;"&amp;2)</f>
        <v>31</v>
      </c>
      <c r="CP34">
        <f t="shared" ref="CP34:CP52" si="47">RANK(AW34,$AU34:$CM34,0)+COUNTIFS($AU34:$CM34,AW34,$B$1:$AT$1,"&lt;"&amp;3)</f>
        <v>24</v>
      </c>
      <c r="CQ34">
        <f t="shared" ref="CQ34:CQ52" si="48">RANK(AX34,$AU34:$CM34,0)+COUNTIFS($AU34:$CM34,AX34,$B$1:$AT$1,"&lt;"&amp;4)</f>
        <v>36</v>
      </c>
      <c r="CR34">
        <f t="shared" ref="CR34:CR52" si="49">RANK(AY34,$AU34:$CM34,0)+COUNTIFS($AU34:$CM34,AY34,$B$1:$AT$1,"&lt;"&amp;5)</f>
        <v>35</v>
      </c>
      <c r="CS34">
        <f t="shared" ref="CS34:CS52" si="50">RANK(AZ34,$AU34:$CM34,0)+COUNTIFS($AU34:$CM34,AZ34,$B$1:$AT$1,"&lt;"&amp;6)</f>
        <v>18</v>
      </c>
      <c r="CT34">
        <f t="shared" ref="CT34:CT52" si="51">RANK(BA34,$AU34:$CM34,0)+COUNTIFS($AU34:$CM34,BA34,$B$1:$AT$1,"&lt;"&amp;7)</f>
        <v>19</v>
      </c>
      <c r="CU34">
        <f t="shared" ref="CU34:CU52" si="52">RANK(BB34,$AU34:$CM34,0)+COUNTIFS($AU34:$CM34,BB34,$B$1:$AT$1,"&lt;"&amp;8)</f>
        <v>42</v>
      </c>
      <c r="CV34">
        <f t="shared" ref="CV34:CV52" si="53">RANK(BC34,$AU34:$CM34,0)+COUNTIFS($AU34:$CM34,BC34,$B$1:$AT$1,"&lt;"&amp;9)</f>
        <v>39</v>
      </c>
      <c r="CW34">
        <f t="shared" ref="CW34:CW52" si="54">RANK(BD34,$AU34:$CM34,0)+COUNTIFS($AU34:$CM34,BD34,$B$1:$AT$1,"&lt;"&amp;10)</f>
        <v>22</v>
      </c>
      <c r="CX34">
        <f t="shared" ref="CX34:CX52" si="55">RANK(BE34,$AU34:$CM34,0)+COUNTIFS($AU34:$CM34,BE34,$B$1:$AT$1,"&lt;"&amp;11)</f>
        <v>17</v>
      </c>
      <c r="CY34">
        <f t="shared" ref="CY34:CY52" si="56">RANK(BF34,$AU34:$CM34,0)+COUNTIFS($AU34:$CM34,BF34,$B$1:$AT$1,"&lt;"&amp;12)</f>
        <v>8</v>
      </c>
      <c r="CZ34">
        <f t="shared" ref="CZ34:CZ52" si="57">RANK(BG34,$AU34:$CM34,0)+COUNTIFS($AU34:$CM34,BG34,$B$1:$AT$1,"&lt;"&amp;13)</f>
        <v>12</v>
      </c>
      <c r="DA34">
        <f t="shared" ref="DA34:DA52" si="58">RANK(BH34,$AU34:$CM34,0)+COUNTIFS($AU34:$CM34,BH34,$B$1:$AT$1,"&lt;"&amp;14)</f>
        <v>3</v>
      </c>
      <c r="DB34">
        <f t="shared" ref="DB34:DB52" si="59">RANK(BI34,$AU34:$CM34,0)+COUNTIFS($AU34:$CM34,BI34,$B$1:$AT$1,"&lt;"&amp;15)</f>
        <v>27</v>
      </c>
      <c r="DC34">
        <f t="shared" ref="DC34:DC52" si="60">RANK(BJ34,$AU34:$CM34,0)+COUNTIFS($AU34:$CM34,BJ34,$B$1:$AT$1,"&lt;"&amp;16)</f>
        <v>29</v>
      </c>
      <c r="DD34">
        <f t="shared" ref="DD34:DD52" si="61">RANK(BK34,$AU34:$CM34,0)+COUNTIFS($AU34:$CM34,BK34,$B$1:$AT$1,"&lt;"&amp;17)</f>
        <v>41</v>
      </c>
      <c r="DE34">
        <f t="shared" ref="DE34:DE52" si="62">RANK(BL34,$AU34:$CM34,0)+COUNTIFS($AU34:$CM34,BL34,$B$1:$AT$1,"&lt;"&amp;18)</f>
        <v>25</v>
      </c>
      <c r="DF34">
        <f t="shared" ref="DF34:DF52" si="63">RANK(BM34,$AU34:$CM34,0)+COUNTIFS($AU34:$CM34,BM34,$B$1:$AT$1,"&lt;"&amp;19)</f>
        <v>2</v>
      </c>
      <c r="DG34">
        <f t="shared" ref="DG34:DG52" si="64">RANK(BN34,$AU34:$CM34,0)+COUNTIFS($AU34:$CM34,BN34,$B$1:$AT$1,"&lt;"&amp;20)</f>
        <v>13</v>
      </c>
      <c r="DH34">
        <f t="shared" ref="DH34:DH52" si="65">RANK(BO34,$AU34:$CM34,0)+COUNTIFS($AU34:$CM34,BO34,$B$1:$AT$1,"&lt;"&amp;21)</f>
        <v>6</v>
      </c>
      <c r="DI34">
        <f t="shared" ref="DI34:DI52" si="66">RANK(BP34,$AU34:$CM34,0)+COUNTIFS($AU34:$CM34,BP34,$B$1:$AT$1,"&lt;"&amp;22)</f>
        <v>4</v>
      </c>
      <c r="DJ34">
        <f t="shared" ref="DJ34:DJ52" si="67">RANK(BQ34,$AU34:$CM34,0)+COUNTIFS($AU34:$CM34,BQ34,$B$1:$AT$1,"&lt;"&amp;23)</f>
        <v>45</v>
      </c>
      <c r="DK34">
        <f t="shared" ref="DK34:DK52" si="68">RANK(BR34,$AU34:$CM34,0)+COUNTIFS($AU34:$CM34,BR34,$B$1:$AT$1,"&lt;"&amp;24)</f>
        <v>37</v>
      </c>
      <c r="DL34">
        <f t="shared" ref="DL34:DL52" si="69">RANK(BS34,$AU34:$CM34,0)+COUNTIFS($AU34:$CM34,BS34,$B$1:$AT$1,"&lt;"&amp;25)</f>
        <v>38</v>
      </c>
      <c r="DM34">
        <f t="shared" ref="DM34:DM52" si="70">RANK(BT34,$AU34:$CM34,0)+COUNTIFS($AU34:$CM34,BT34,$B$1:$AT$1,"&lt;"&amp;26)</f>
        <v>14</v>
      </c>
      <c r="DN34">
        <f t="shared" ref="DN34:DN52" si="71">RANK(BU34,$AU34:$CM34,0)+COUNTIFS($AU34:$CM34,BU34,$B$1:$AT$1,"&lt;"&amp;27)</f>
        <v>32</v>
      </c>
      <c r="DO34">
        <f t="shared" ref="DO34:DO52" si="72">RANK(BV34,$AU34:$CM34,0)+COUNTIFS($AU34:$CM34,BV34,$B$1:$AT$1,"&lt;"&amp;28)</f>
        <v>33</v>
      </c>
      <c r="DP34">
        <f t="shared" ref="DP34:DP52" si="73">RANK(BW34,$AU34:$CM34,0)+COUNTIFS($AU34:$CM34,BW34,$B$1:$AT$1,"&lt;"&amp;29)</f>
        <v>34</v>
      </c>
      <c r="DQ34">
        <f t="shared" ref="DQ34:DQ52" si="74">RANK(BX34,$AU34:$CM34,0)+COUNTIFS($AU34:$CM34,BX34,$B$1:$AT$1,"&lt;"&amp;30)</f>
        <v>9</v>
      </c>
      <c r="DR34">
        <f t="shared" ref="DR34:DR52" si="75">RANK(BY34,$AU34:$CM34,0)+COUNTIFS($AU34:$CM34,BY34,$B$1:$AT$1,"&lt;"&amp;31)</f>
        <v>15</v>
      </c>
      <c r="DS34">
        <f t="shared" ref="DS34:DS52" si="76">RANK(BZ34,$AU34:$CM34,0)+COUNTIFS($AU34:$CM34,BZ34,$B$1:$AT$1,"&lt;"&amp;32)</f>
        <v>7</v>
      </c>
      <c r="DT34">
        <f t="shared" ref="DT34:DT52" si="77">RANK(CA34,$AU34:$CM34,0)+COUNTIFS($AU34:$CM34,CA34,$B$1:$AT$1,"&lt;"&amp;33)</f>
        <v>10</v>
      </c>
      <c r="DU34">
        <f t="shared" ref="DU34:DU52" si="78">RANK(CB34,$AU34:$CM34,0)+COUNTIFS($AU34:$CM34,CB34,$B$1:$AT$1,"&lt;"&amp;34)</f>
        <v>5</v>
      </c>
      <c r="DV34">
        <f t="shared" ref="DV34:DV52" si="79">RANK(CC34,$AU34:$CM34,0)+COUNTIFS($AU34:$CM34,CC34,$B$1:$AT$1,"&lt;"&amp;35)</f>
        <v>11</v>
      </c>
      <c r="DW34">
        <f t="shared" ref="DW34:DW52" si="80">RANK(CD34,$AU34:$CM34,0)+COUNTIFS($AU34:$CM34,CD34,$B$1:$AT$1,"&lt;"&amp;36)</f>
        <v>20</v>
      </c>
      <c r="DX34">
        <f t="shared" ref="DX34:DX52" si="81">RANK(CE34,$AU34:$CM34,0)+COUNTIFS($AU34:$CM34,CE34,$B$1:$AT$1,"&lt;"&amp;37)</f>
        <v>23</v>
      </c>
      <c r="DY34">
        <f t="shared" ref="DY34:DY52" si="82">RANK(CF34,$AU34:$CM34,0)+COUNTIFS($AU34:$CM34,CF34,$B$1:$AT$1,"&lt;"&amp;38)</f>
        <v>21</v>
      </c>
      <c r="DZ34">
        <f t="shared" ref="DZ34:DZ52" si="83">RANK(CG34,$AU34:$CM34,0)+COUNTIFS($AU34:$CM34,CG34,$B$1:$AT$1,"&lt;"&amp;39)</f>
        <v>43</v>
      </c>
      <c r="EA34">
        <f t="shared" ref="EA34:EA52" si="84">RANK(CH34,$AU34:$CM34,0)+COUNTIFS($AU34:$CM34,CH34,$B$1:$AT$1,"&lt;"&amp;40)</f>
        <v>30</v>
      </c>
      <c r="EB34">
        <f t="shared" ref="EB34:EB52" si="85">RANK(CI34,$AU34:$CM34,0)+COUNTIFS($AU34:$CM34,CI34,$B$1:$AT$1,"&lt;"&amp;41)</f>
        <v>26</v>
      </c>
      <c r="EC34">
        <f t="shared" ref="EC34:EC52" si="86">RANK(CJ34,$AU34:$CM34,0)+COUNTIFS($AU34:$CM34,CJ34,$B$1:$AT$1,"&lt;"&amp;42)</f>
        <v>40</v>
      </c>
      <c r="ED34">
        <f t="shared" ref="ED34:ED52" si="87">RANK(CK34,$AU34:$CM34,0)+COUNTIFS($AU34:$CM34,CK34,$B$1:$AT$1,"&lt;"&amp;43)</f>
        <v>28</v>
      </c>
      <c r="EE34">
        <f t="shared" ref="EE34:EE52" si="88">RANK(CL34,$AU34:$CM34,0)+COUNTIFS($AU34:$CM34,CL34,$B$1:$AT$1,"&lt;"&amp;44)</f>
        <v>16</v>
      </c>
      <c r="EF34">
        <f t="shared" ref="EF34:EF52" si="89">RANK(CM34,$AU34:$CM34,0)+COUNTIFS($AU34:$CM34,CM34,$B$1:$AT$1,"&lt;"&amp;45)</f>
        <v>1</v>
      </c>
    </row>
    <row r="35" spans="1:136" ht="16.5" customHeight="1">
      <c r="A35">
        <f>_calc_라운드기준!A35</f>
        <v>1211</v>
      </c>
      <c r="B35">
        <f>INDEX(_calc_누적빈도!B:B,$A35)-INDEX(_calc_누적빈도!B:B,$A35-기준200회_후보!$B$1)</f>
        <v>24</v>
      </c>
      <c r="C35">
        <f>INDEX(_calc_누적빈도!C:C,$A35)-INDEX(_calc_누적빈도!C:C,$A35-기준200회_후보!$B$1)</f>
        <v>16</v>
      </c>
      <c r="D35">
        <f>INDEX(_calc_누적빈도!D:D,$A35)-INDEX(_calc_누적빈도!D:D,$A35-기준200회_후보!$B$1)</f>
        <v>35</v>
      </c>
      <c r="E35">
        <f>INDEX(_calc_누적빈도!E:E,$A35)-INDEX(_calc_누적빈도!E:E,$A35-기준200회_후보!$B$1)</f>
        <v>20</v>
      </c>
      <c r="F35">
        <f>INDEX(_calc_누적빈도!F:F,$A35)-INDEX(_calc_누적빈도!F:F,$A35-기준200회_후보!$B$1)</f>
        <v>21</v>
      </c>
      <c r="G35">
        <f>INDEX(_calc_누적빈도!G:G,$A35)-INDEX(_calc_누적빈도!G:G,$A35-기준200회_후보!$B$1)</f>
        <v>37</v>
      </c>
      <c r="H35">
        <f>INDEX(_calc_누적빈도!H:H,$A35)-INDEX(_calc_누적빈도!H:H,$A35-기준200회_후보!$B$1)</f>
        <v>35</v>
      </c>
      <c r="I35">
        <f>INDEX(_calc_누적빈도!I:I,$A35)-INDEX(_calc_누적빈도!I:I,$A35-기준200회_후보!$B$1)</f>
        <v>20</v>
      </c>
      <c r="J35">
        <f>INDEX(_calc_누적빈도!J:J,$A35)-INDEX(_calc_누적빈도!J:J,$A35-기준200회_후보!$B$1)</f>
        <v>25</v>
      </c>
      <c r="K35">
        <f>INDEX(_calc_누적빈도!K:K,$A35)-INDEX(_calc_누적빈도!K:K,$A35-기준200회_후보!$B$1)</f>
        <v>19</v>
      </c>
      <c r="L35">
        <f>INDEX(_calc_누적빈도!L:L,$A35)-INDEX(_calc_누적빈도!L:L,$A35-기준200회_후보!$B$1)</f>
        <v>26</v>
      </c>
      <c r="M35">
        <f>INDEX(_calc_누적빈도!M:M,$A35)-INDEX(_calc_누적빈도!M:M,$A35-기준200회_후보!$B$1)</f>
        <v>34</v>
      </c>
      <c r="N35">
        <f>INDEX(_calc_누적빈도!N:N,$A35)-INDEX(_calc_누적빈도!N:N,$A35-기준200회_후보!$B$1)</f>
        <v>29</v>
      </c>
      <c r="O35">
        <f>INDEX(_calc_누적빈도!O:O,$A35)-INDEX(_calc_누적빈도!O:O,$A35-기준200회_후보!$B$1)</f>
        <v>27</v>
      </c>
      <c r="P35">
        <f>INDEX(_calc_누적빈도!P:P,$A35)-INDEX(_calc_누적빈도!P:P,$A35-기준200회_후보!$B$1)</f>
        <v>24</v>
      </c>
      <c r="Q35">
        <f>INDEX(_calc_누적빈도!Q:Q,$A35)-INDEX(_calc_누적빈도!Q:Q,$A35-기준200회_후보!$B$1)</f>
        <v>33</v>
      </c>
      <c r="R35">
        <f>INDEX(_calc_누적빈도!R:R,$A35)-INDEX(_calc_누적빈도!R:R,$A35-기준200회_후보!$B$1)</f>
        <v>24</v>
      </c>
      <c r="S35">
        <f>INDEX(_calc_누적빈도!S:S,$A35)-INDEX(_calc_누적빈도!S:S,$A35-기준200회_후보!$B$1)</f>
        <v>24</v>
      </c>
      <c r="T35">
        <f>INDEX(_calc_누적빈도!T:T,$A35)-INDEX(_calc_누적빈도!T:T,$A35-기준200회_후보!$B$1)</f>
        <v>31</v>
      </c>
      <c r="U35">
        <f>INDEX(_calc_누적빈도!U:U,$A35)-INDEX(_calc_누적빈도!U:U,$A35-기준200회_후보!$B$1)</f>
        <v>27</v>
      </c>
      <c r="V35">
        <f>INDEX(_calc_누적빈도!V:V,$A35)-INDEX(_calc_누적빈도!V:V,$A35-기준200회_후보!$B$1)</f>
        <v>28</v>
      </c>
      <c r="W35">
        <f>INDEX(_calc_누적빈도!W:W,$A35)-INDEX(_calc_누적빈도!W:W,$A35-기준200회_후보!$B$1)</f>
        <v>27</v>
      </c>
      <c r="X35">
        <f>INDEX(_calc_누적빈도!X:X,$A35)-INDEX(_calc_누적빈도!X:X,$A35-기준200회_후보!$B$1)</f>
        <v>23</v>
      </c>
      <c r="Y35">
        <f>INDEX(_calc_누적빈도!Y:Y,$A35)-INDEX(_calc_누적빈도!Y:Y,$A35-기준200회_후보!$B$1)</f>
        <v>27</v>
      </c>
      <c r="Z35">
        <f>INDEX(_calc_누적빈도!Z:Z,$A35)-INDEX(_calc_누적빈도!Z:Z,$A35-기준200회_후보!$B$1)</f>
        <v>17</v>
      </c>
      <c r="AA35">
        <f>INDEX(_calc_누적빈도!AA:AA,$A35)-INDEX(_calc_누적빈도!AA:AA,$A35-기준200회_후보!$B$1)</f>
        <v>31</v>
      </c>
      <c r="AB35">
        <f>INDEX(_calc_누적빈도!AB:AB,$A35)-INDEX(_calc_누적빈도!AB:AB,$A35-기준200회_후보!$B$1)</f>
        <v>31</v>
      </c>
      <c r="AC35">
        <f>INDEX(_calc_누적빈도!AC:AC,$A35)-INDEX(_calc_누적빈도!AC:AC,$A35-기준200회_후보!$B$1)</f>
        <v>27</v>
      </c>
      <c r="AD35">
        <f>INDEX(_calc_누적빈도!AD:AD,$A35)-INDEX(_calc_누적빈도!AD:AD,$A35-기준200회_후보!$B$1)</f>
        <v>27</v>
      </c>
      <c r="AE35">
        <f>INDEX(_calc_누적빈도!AE:AE,$A35)-INDEX(_calc_누적빈도!AE:AE,$A35-기준200회_후보!$B$1)</f>
        <v>33</v>
      </c>
      <c r="AF35">
        <f>INDEX(_calc_누적빈도!AF:AF,$A35)-INDEX(_calc_누적빈도!AF:AF,$A35-기준200회_후보!$B$1)</f>
        <v>27</v>
      </c>
      <c r="AG35">
        <f>INDEX(_calc_누적빈도!AG:AG,$A35)-INDEX(_calc_누적빈도!AG:AG,$A35-기준200회_후보!$B$1)</f>
        <v>27</v>
      </c>
      <c r="AH35">
        <f>INDEX(_calc_누적빈도!AH:AH,$A35)-INDEX(_calc_누적빈도!AH:AH,$A35-기준200회_후보!$B$1)</f>
        <v>32</v>
      </c>
      <c r="AI35">
        <f>INDEX(_calc_누적빈도!AI:AI,$A35)-INDEX(_calc_누적빈도!AI:AI,$A35-기준200회_후보!$B$1)</f>
        <v>27</v>
      </c>
      <c r="AJ35">
        <f>INDEX(_calc_누적빈도!AJ:AJ,$A35)-INDEX(_calc_누적빈도!AJ:AJ,$A35-기준200회_후보!$B$1)</f>
        <v>35</v>
      </c>
      <c r="AK35">
        <f>INDEX(_calc_누적빈도!AK:AK,$A35)-INDEX(_calc_누적빈도!AK:AK,$A35-기준200회_후보!$B$1)</f>
        <v>26</v>
      </c>
      <c r="AL35">
        <f>INDEX(_calc_누적빈도!AL:AL,$A35)-INDEX(_calc_누적빈도!AL:AL,$A35-기준200회_후보!$B$1)</f>
        <v>30</v>
      </c>
      <c r="AM35">
        <f>INDEX(_calc_누적빈도!AM:AM,$A35)-INDEX(_calc_누적빈도!AM:AM,$A35-기준200회_후보!$B$1)</f>
        <v>34</v>
      </c>
      <c r="AN35">
        <f>INDEX(_calc_누적빈도!AN:AN,$A35)-INDEX(_calc_누적빈도!AN:AN,$A35-기준200회_후보!$B$1)</f>
        <v>20</v>
      </c>
      <c r="AO35">
        <f>INDEX(_calc_누적빈도!AO:AO,$A35)-INDEX(_calc_누적빈도!AO:AO,$A35-기준200회_후보!$B$1)</f>
        <v>29</v>
      </c>
      <c r="AP35">
        <f>INDEX(_calc_누적빈도!AP:AP,$A35)-INDEX(_calc_누적빈도!AP:AP,$A35-기준200회_후보!$B$1)</f>
        <v>22</v>
      </c>
      <c r="AQ35">
        <f>INDEX(_calc_누적빈도!AQ:AQ,$A35)-INDEX(_calc_누적빈도!AQ:AQ,$A35-기준200회_후보!$B$1)</f>
        <v>20</v>
      </c>
      <c r="AR35">
        <f>INDEX(_calc_누적빈도!AR:AR,$A35)-INDEX(_calc_누적빈도!AR:AR,$A35-기준200회_후보!$B$1)</f>
        <v>16</v>
      </c>
      <c r="AS35">
        <f>INDEX(_calc_누적빈도!AS:AS,$A35)-INDEX(_calc_누적빈도!AS:AS,$A35-기준200회_후보!$B$1)</f>
        <v>22</v>
      </c>
      <c r="AT35">
        <f>INDEX(_calc_누적빈도!AT:AT,$A35)-INDEX(_calc_누적빈도!AT:AT,$A35-기준200회_후보!$B$1)</f>
        <v>31</v>
      </c>
      <c r="AU35">
        <f>(RANK(_calc_라운드기준!B35,_calc_라운드기준!$B35:$AT35,0)+COUNTIFS(_calc_라운드기준!$B35:$AT35,_calc_라운드기준!B35,$B$1:$AT$1,"&lt;"&amp;1))-(RANK(B35,$B35:$AT35,0)+COUNTIFS($B35:$AT35,B35,$B$1:$AT$1,"&lt;"&amp;1))</f>
        <v>-22</v>
      </c>
      <c r="AV35">
        <f>(RANK(_calc_라운드기준!C35,_calc_라운드기준!$B35:$AT35,0)+COUNTIFS(_calc_라운드기준!$B35:$AT35,_calc_라운드기준!C35,$B$1:$AT$1,"&lt;"&amp;2))-(RANK(C35,$B35:$AT35,0)+COUNTIFS($B35:$AT35,C35,$B$1:$AT$1,"&lt;"&amp;2))</f>
        <v>-12</v>
      </c>
      <c r="AW35">
        <f>(RANK(_calc_라운드기준!D35,_calc_라운드기준!$B35:$AT35,0)+COUNTIFS(_calc_라운드기준!$B35:$AT35,_calc_라운드기준!D35,$B$1:$AT$1,"&lt;"&amp;3))-(RANK(D35,$B35:$AT35,0)+COUNTIFS($B35:$AT35,D35,$B$1:$AT$1,"&lt;"&amp;3))</f>
        <v>1</v>
      </c>
      <c r="AX35">
        <f>(RANK(_calc_라운드기준!E35,_calc_라운드기준!$B35:$AT35,0)+COUNTIFS(_calc_라운드기준!$B35:$AT35,_calc_라운드기준!E35,$B$1:$AT$1,"&lt;"&amp;4))-(RANK(E35,$B35:$AT35,0)+COUNTIFS($B35:$AT35,E35,$B$1:$AT$1,"&lt;"&amp;4))</f>
        <v>-14</v>
      </c>
      <c r="AY35">
        <f>(RANK(_calc_라운드기준!F35,_calc_라운드기준!$B35:$AT35,0)+COUNTIFS(_calc_라운드기준!$B35:$AT35,_calc_라운드기준!F35,$B$1:$AT$1,"&lt;"&amp;5))-(RANK(F35,$B35:$AT35,0)+COUNTIFS($B35:$AT35,F35,$B$1:$AT$1,"&lt;"&amp;5))</f>
        <v>-12</v>
      </c>
      <c r="AZ35">
        <f>(RANK(_calc_라운드기준!G35,_calc_라운드기준!$B35:$AT35,0)+COUNTIFS(_calc_라운드기준!$B35:$AT35,_calc_라운드기준!G35,$B$1:$AT$1,"&lt;"&amp;6))-(RANK(G35,$B35:$AT35,0)+COUNTIFS($B35:$AT35,G35,$B$1:$AT$1,"&lt;"&amp;6))</f>
        <v>4</v>
      </c>
      <c r="BA35">
        <f>(RANK(_calc_라운드기준!H35,_calc_라운드기준!$B35:$AT35,0)+COUNTIFS(_calc_라운드기준!$B35:$AT35,_calc_라운드기준!H35,$B$1:$AT$1,"&lt;"&amp;7))-(RANK(H35,$B35:$AT35,0)+COUNTIFS($B35:$AT35,H35,$B$1:$AT$1,"&lt;"&amp;7))</f>
        <v>3</v>
      </c>
      <c r="BB35">
        <f>(RANK(_calc_라운드기준!I35,_calc_라운드기준!$B35:$AT35,0)+COUNTIFS(_calc_라운드기준!$B35:$AT35,_calc_라운드기준!I35,$B$1:$AT$1,"&lt;"&amp;8))-(RANK(I35,$B35:$AT35,0)+COUNTIFS($B35:$AT35,I35,$B$1:$AT$1,"&lt;"&amp;8))</f>
        <v>-20</v>
      </c>
      <c r="BC35">
        <f>(RANK(_calc_라운드기준!J35,_calc_라운드기준!$B35:$AT35,0)+COUNTIFS(_calc_라운드기준!$B35:$AT35,_calc_라운드기준!J35,$B$1:$AT$1,"&lt;"&amp;9))-(RANK(J35,$B35:$AT35,0)+COUNTIFS($B35:$AT35,J35,$B$1:$AT$1,"&lt;"&amp;9))</f>
        <v>-20</v>
      </c>
      <c r="BD35">
        <f>(RANK(_calc_라운드기준!K35,_calc_라운드기준!$B35:$AT35,0)+COUNTIFS(_calc_라운드기준!$B35:$AT35,_calc_라운드기준!K35,$B$1:$AT$1,"&lt;"&amp;10))-(RANK(K35,$B35:$AT35,0)+COUNTIFS($B35:$AT35,K35,$B$1:$AT$1,"&lt;"&amp;10))</f>
        <v>2</v>
      </c>
      <c r="BE35">
        <f>(RANK(_calc_라운드기준!L35,_calc_라운드기준!$B35:$AT35,0)+COUNTIFS(_calc_라운드기준!$B35:$AT35,_calc_라운드기준!L35,$B$1:$AT$1,"&lt;"&amp;11))-(RANK(L35,$B35:$AT35,0)+COUNTIFS($B35:$AT35,L35,$B$1:$AT$1,"&lt;"&amp;11))</f>
        <v>6</v>
      </c>
      <c r="BF35">
        <f>(RANK(_calc_라운드기준!M35,_calc_라운드기준!$B35:$AT35,0)+COUNTIFS(_calc_라운드기준!$B35:$AT35,_calc_라운드기준!M35,$B$1:$AT$1,"&lt;"&amp;12))-(RANK(M35,$B35:$AT35,0)+COUNTIFS($B35:$AT35,M35,$B$1:$AT$1,"&lt;"&amp;12))</f>
        <v>5</v>
      </c>
      <c r="BG35">
        <f>(RANK(_calc_라운드기준!N35,_calc_라운드기준!$B35:$AT35,0)+COUNTIFS(_calc_라운드기준!$B35:$AT35,_calc_라운드기준!N35,$B$1:$AT$1,"&lt;"&amp;13))-(RANK(N35,$B35:$AT35,0)+COUNTIFS($B35:$AT35,N35,$B$1:$AT$1,"&lt;"&amp;13))</f>
        <v>11</v>
      </c>
      <c r="BH35">
        <f>(RANK(_calc_라운드기준!O35,_calc_라운드기준!$B35:$AT35,0)+COUNTIFS(_calc_라운드기준!$B35:$AT35,_calc_라운드기준!O35,$B$1:$AT$1,"&lt;"&amp;14))-(RANK(O35,$B35:$AT35,0)+COUNTIFS($B35:$AT35,O35,$B$1:$AT$1,"&lt;"&amp;14))</f>
        <v>20</v>
      </c>
      <c r="BI35">
        <f>(RANK(_calc_라운드기준!P35,_calc_라운드기준!$B35:$AT35,0)+COUNTIFS(_calc_라운드기준!$B35:$AT35,_calc_라운드기준!P35,$B$1:$AT$1,"&lt;"&amp;15))-(RANK(P35,$B35:$AT35,0)+COUNTIFS($B35:$AT35,P35,$B$1:$AT$1,"&lt;"&amp;15))</f>
        <v>-4</v>
      </c>
      <c r="BJ35">
        <f>(RANK(_calc_라운드기준!Q35,_calc_라운드기준!$B35:$AT35,0)+COUNTIFS(_calc_라운드기준!$B35:$AT35,_calc_라운드기준!Q35,$B$1:$AT$1,"&lt;"&amp;16))-(RANK(Q35,$B35:$AT35,0)+COUNTIFS($B35:$AT35,Q35,$B$1:$AT$1,"&lt;"&amp;16))</f>
        <v>-6</v>
      </c>
      <c r="BK35">
        <f>(RANK(_calc_라운드기준!R35,_calc_라운드기준!$B35:$AT35,0)+COUNTIFS(_calc_라운드기준!$B35:$AT35,_calc_라운드기준!R35,$B$1:$AT$1,"&lt;"&amp;17))-(RANK(R35,$B35:$AT35,0)+COUNTIFS($B35:$AT35,R35,$B$1:$AT$1,"&lt;"&amp;17))</f>
        <v>-21</v>
      </c>
      <c r="BL35">
        <f>(RANK(_calc_라운드기준!S35,_calc_라운드기준!$B35:$AT35,0)+COUNTIFS(_calc_라운드기준!$B35:$AT35,_calc_라운드기준!S35,$B$1:$AT$1,"&lt;"&amp;18))-(RANK(S35,$B35:$AT35,0)+COUNTIFS($B35:$AT35,S35,$B$1:$AT$1,"&lt;"&amp;18))</f>
        <v>1</v>
      </c>
      <c r="BM35">
        <f>(RANK(_calc_라운드기준!T35,_calc_라운드기준!$B35:$AT35,0)+COUNTIFS(_calc_라운드기준!$B35:$AT35,_calc_라운드기준!T35,$B$1:$AT$1,"&lt;"&amp;19))-(RANK(T35,$B35:$AT35,0)+COUNTIFS($B35:$AT35,T35,$B$1:$AT$1,"&lt;"&amp;19))</f>
        <v>25</v>
      </c>
      <c r="BN35">
        <f>(RANK(_calc_라운드기준!U35,_calc_라운드기준!$B35:$AT35,0)+COUNTIFS(_calc_라운드기준!$B35:$AT35,_calc_라운드기준!U35,$B$1:$AT$1,"&lt;"&amp;20))-(RANK(U35,$B35:$AT35,0)+COUNTIFS($B35:$AT35,U35,$B$1:$AT$1,"&lt;"&amp;20))</f>
        <v>1</v>
      </c>
      <c r="BO35">
        <f>(RANK(_calc_라운드기준!V35,_calc_라운드기준!$B35:$AT35,0)+COUNTIFS(_calc_라운드기준!$B35:$AT35,_calc_라운드기준!V35,$B$1:$AT$1,"&lt;"&amp;21))-(RANK(V35,$B35:$AT35,0)+COUNTIFS($B35:$AT35,V35,$B$1:$AT$1,"&lt;"&amp;21))</f>
        <v>19</v>
      </c>
      <c r="BP35">
        <f>(RANK(_calc_라운드기준!W35,_calc_라운드기준!$B35:$AT35,0)+COUNTIFS(_calc_라운드기준!$B35:$AT35,_calc_라운드기준!W35,$B$1:$AT$1,"&lt;"&amp;22))-(RANK(W35,$B35:$AT35,0)+COUNTIFS($B35:$AT35,W35,$B$1:$AT$1,"&lt;"&amp;22))</f>
        <v>19</v>
      </c>
      <c r="BQ35">
        <f>(RANK(_calc_라운드기준!X35,_calc_라운드기준!$B35:$AT35,0)+COUNTIFS(_calc_라운드기준!$B35:$AT35,_calc_라운드기준!X35,$B$1:$AT$1,"&lt;"&amp;23))-(RANK(X35,$B35:$AT35,0)+COUNTIFS($B35:$AT35,X35,$B$1:$AT$1,"&lt;"&amp;23))</f>
        <v>-27</v>
      </c>
      <c r="BR35">
        <f>(RANK(_calc_라운드기준!Y35,_calc_라운드기준!$B35:$AT35,0)+COUNTIFS(_calc_라운드기준!$B35:$AT35,_calc_라운드기준!Y35,$B$1:$AT$1,"&lt;"&amp;24))-(RANK(Y35,$B35:$AT35,0)+COUNTIFS($B35:$AT35,Y35,$B$1:$AT$1,"&lt;"&amp;24))</f>
        <v>-17</v>
      </c>
      <c r="BS35">
        <f>(RANK(_calc_라운드기준!Z35,_calc_라운드기준!$B35:$AT35,0)+COUNTIFS(_calc_라운드기준!$B35:$AT35,_calc_라운드기준!Z35,$B$1:$AT$1,"&lt;"&amp;25))-(RANK(Z35,$B35:$AT35,0)+COUNTIFS($B35:$AT35,Z35,$B$1:$AT$1,"&lt;"&amp;25))</f>
        <v>-15</v>
      </c>
      <c r="BT35">
        <f>(RANK(_calc_라운드기준!AA35,_calc_라운드기준!$B35:$AT35,0)+COUNTIFS(_calc_라운드기준!$B35:$AT35,_calc_라운드기준!AA35,$B$1:$AT$1,"&lt;"&amp;26))-(RANK(AA35,$B35:$AT35,0)+COUNTIFS($B35:$AT35,AA35,$B$1:$AT$1,"&lt;"&amp;26))</f>
        <v>18</v>
      </c>
      <c r="BU35">
        <f>(RANK(_calc_라운드기준!AB35,_calc_라운드기준!$B35:$AT35,0)+COUNTIFS(_calc_라운드기준!$B35:$AT35,_calc_라운드기준!AB35,$B$1:$AT$1,"&lt;"&amp;27))-(RANK(AB35,$B35:$AT35,0)+COUNTIFS($B35:$AT35,AB35,$B$1:$AT$1,"&lt;"&amp;27))</f>
        <v>-10</v>
      </c>
      <c r="BV35">
        <f>(RANK(_calc_라운드기준!AC35,_calc_라운드기준!$B35:$AT35,0)+COUNTIFS(_calc_라운드기준!$B35:$AT35,_calc_라운드기준!AC35,$B$1:$AT$1,"&lt;"&amp;28))-(RANK(AC35,$B35:$AT35,0)+COUNTIFS($B35:$AT35,AC35,$B$1:$AT$1,"&lt;"&amp;28))</f>
        <v>-10</v>
      </c>
      <c r="BW35">
        <f>(RANK(_calc_라운드기준!AD35,_calc_라운드기준!$B35:$AT35,0)+COUNTIFS(_calc_라운드기준!$B35:$AT35,_calc_라운드기준!AD35,$B$1:$AT$1,"&lt;"&amp;29))-(RANK(AD35,$B35:$AT35,0)+COUNTIFS($B35:$AT35,AD35,$B$1:$AT$1,"&lt;"&amp;29))</f>
        <v>-10</v>
      </c>
      <c r="BX35">
        <f>(RANK(_calc_라운드기준!AE35,_calc_라운드기준!$B35:$AT35,0)+COUNTIFS(_calc_라운드기준!$B35:$AT35,_calc_라운드기준!AE35,$B$1:$AT$1,"&lt;"&amp;30))-(RANK(AE35,$B35:$AT35,0)+COUNTIFS($B35:$AT35,AE35,$B$1:$AT$1,"&lt;"&amp;30))</f>
        <v>13</v>
      </c>
      <c r="BY35">
        <f>(RANK(_calc_라운드기준!AF35,_calc_라운드기준!$B35:$AT35,0)+COUNTIFS(_calc_라운드기준!$B35:$AT35,_calc_라운드기준!AF35,$B$1:$AT$1,"&lt;"&amp;31))-(RANK(AF35,$B35:$AT35,0)+COUNTIFS($B35:$AT35,AF35,$B$1:$AT$1,"&lt;"&amp;31))</f>
        <v>6</v>
      </c>
      <c r="BZ35">
        <f>(RANK(_calc_라운드기준!AG35,_calc_라운드기준!$B35:$AT35,0)+COUNTIFS(_calc_라운드기준!$B35:$AT35,_calc_라운드기준!AG35,$B$1:$AT$1,"&lt;"&amp;32))-(RANK(AG35,$B35:$AT35,0)+COUNTIFS($B35:$AT35,AG35,$B$1:$AT$1,"&lt;"&amp;32))</f>
        <v>15</v>
      </c>
      <c r="CA35">
        <f>(RANK(_calc_라운드기준!AH35,_calc_라운드기준!$B35:$AT35,0)+COUNTIFS(_calc_라운드기준!$B35:$AT35,_calc_라운드기준!AH35,$B$1:$AT$1,"&lt;"&amp;33))-(RANK(AH35,$B35:$AT35,0)+COUNTIFS($B35:$AT35,AH35,$B$1:$AT$1,"&lt;"&amp;33))</f>
        <v>13</v>
      </c>
      <c r="CB35">
        <f>(RANK(_calc_라운드기준!AI35,_calc_라운드기준!$B35:$AT35,0)+COUNTIFS(_calc_라운드기준!$B35:$AT35,_calc_라운드기준!AI35,$B$1:$AT$1,"&lt;"&amp;34))-(RANK(AI35,$B35:$AT35,0)+COUNTIFS($B35:$AT35,AI35,$B$1:$AT$1,"&lt;"&amp;34))</f>
        <v>19</v>
      </c>
      <c r="CC35">
        <f>(RANK(_calc_라운드기준!AJ35,_calc_라운드기준!$B35:$AT35,0)+COUNTIFS(_calc_라운드기준!$B35:$AT35,_calc_라운드기준!AJ35,$B$1:$AT$1,"&lt;"&amp;35))-(RANK(AJ35,$B35:$AT35,0)+COUNTIFS($B35:$AT35,AJ35,$B$1:$AT$1,"&lt;"&amp;35))</f>
        <v>19</v>
      </c>
      <c r="CD35">
        <f>(RANK(_calc_라운드기준!AK35,_calc_라운드기준!$B35:$AT35,0)+COUNTIFS(_calc_라운드기준!$B35:$AT35,_calc_라운드기준!AK35,$B$1:$AT$1,"&lt;"&amp;36))-(RANK(AK35,$B35:$AT35,0)+COUNTIFS($B35:$AT35,AK35,$B$1:$AT$1,"&lt;"&amp;36))</f>
        <v>3</v>
      </c>
      <c r="CE35">
        <f>(RANK(_calc_라운드기준!AL35,_calc_라운드기준!$B35:$AT35,0)+COUNTIFS(_calc_라운드기준!$B35:$AT35,_calc_라운드기준!AL35,$B$1:$AT$1,"&lt;"&amp;37))-(RANK(AL35,$B35:$AT35,0)+COUNTIFS($B35:$AT35,AL35,$B$1:$AT$1,"&lt;"&amp;37))</f>
        <v>0</v>
      </c>
      <c r="CF35">
        <f>(RANK(_calc_라운드기준!AM35,_calc_라운드기준!$B35:$AT35,0)+COUNTIFS(_calc_라운드기준!$B35:$AT35,_calc_라운드기준!AM35,$B$1:$AT$1,"&lt;"&amp;38))-(RANK(AM35,$B35:$AT35,0)+COUNTIFS($B35:$AT35,AM35,$B$1:$AT$1,"&lt;"&amp;38))</f>
        <v>9</v>
      </c>
      <c r="CG35">
        <f>(RANK(_calc_라운드기준!AN35,_calc_라운드기준!$B35:$AT35,0)+COUNTIFS(_calc_라운드기준!$B35:$AT35,_calc_라운드기준!AN35,$B$1:$AT$1,"&lt;"&amp;39))-(RANK(AN35,$B35:$AT35,0)+COUNTIFS($B35:$AT35,AN35,$B$1:$AT$1,"&lt;"&amp;39))</f>
        <v>-24</v>
      </c>
      <c r="CH35">
        <f>(RANK(_calc_라운드기준!AO35,_calc_라운드기준!$B35:$AT35,0)+COUNTIFS(_calc_라운드기준!$B35:$AT35,_calc_라운드기준!AO35,$B$1:$AT$1,"&lt;"&amp;40))-(RANK(AO35,$B35:$AT35,0)+COUNTIFS($B35:$AT35,AO35,$B$1:$AT$1,"&lt;"&amp;40))</f>
        <v>1</v>
      </c>
      <c r="CI35">
        <f>(RANK(_calc_라운드기준!AP35,_calc_라운드기준!$B35:$AT35,0)+COUNTIFS(_calc_라운드기준!$B35:$AT35,_calc_라운드기준!AP35,$B$1:$AT$1,"&lt;"&amp;41))-(RANK(AP35,$B35:$AT35,0)+COUNTIFS($B35:$AT35,AP35,$B$1:$AT$1,"&lt;"&amp;41))</f>
        <v>2</v>
      </c>
      <c r="CJ35">
        <f>(RANK(_calc_라운드기준!AQ35,_calc_라운드기준!$B35:$AT35,0)+COUNTIFS(_calc_라운드기준!$B35:$AT35,_calc_라운드기준!AQ35,$B$1:$AT$1,"&lt;"&amp;42))-(RANK(AQ35,$B35:$AT35,0)+COUNTIFS($B35:$AT35,AQ35,$B$1:$AT$1,"&lt;"&amp;42))</f>
        <v>-23</v>
      </c>
      <c r="CK35">
        <f>(RANK(_calc_라운드기준!AR35,_calc_라운드기준!$B35:$AT35,0)+COUNTIFS(_calc_라운드기준!$B35:$AT35,_calc_라운드기준!AR35,$B$1:$AT$1,"&lt;"&amp;43))-(RANK(AR35,$B35:$AT35,0)+COUNTIFS($B35:$AT35,AR35,$B$1:$AT$1,"&lt;"&amp;43))</f>
        <v>-4</v>
      </c>
      <c r="CL35">
        <f>(RANK(_calc_라운드기준!AS35,_calc_라운드기준!$B35:$AT35,0)+COUNTIFS(_calc_라운드기준!$B35:$AT35,_calc_라운드기준!AS35,$B$1:$AT$1,"&lt;"&amp;44))-(RANK(AS35,$B35:$AT35,0)+COUNTIFS($B35:$AT35,AS35,$B$1:$AT$1,"&lt;"&amp;44))</f>
        <v>6</v>
      </c>
      <c r="CM35">
        <f>(RANK(_calc_라운드기준!AT35,_calc_라운드기준!$B35:$AT35,0)+COUNTIFS(_calc_라운드기준!$B35:$AT35,_calc_라운드기준!AT35,$B$1:$AT$1,"&lt;"&amp;45))-(RANK(AT35,$B35:$AT35,0)+COUNTIFS($B35:$AT35,AT35,$B$1:$AT$1,"&lt;"&amp;45))</f>
        <v>30</v>
      </c>
      <c r="CN35">
        <f t="shared" si="45"/>
        <v>42</v>
      </c>
      <c r="CO35">
        <f t="shared" si="46"/>
        <v>34</v>
      </c>
      <c r="CP35">
        <f t="shared" si="47"/>
        <v>23</v>
      </c>
      <c r="CQ35">
        <f t="shared" si="48"/>
        <v>36</v>
      </c>
      <c r="CR35">
        <f t="shared" si="49"/>
        <v>35</v>
      </c>
      <c r="CS35">
        <f t="shared" si="50"/>
        <v>18</v>
      </c>
      <c r="CT35">
        <f t="shared" si="51"/>
        <v>19</v>
      </c>
      <c r="CU35">
        <f t="shared" si="52"/>
        <v>39</v>
      </c>
      <c r="CV35">
        <f t="shared" si="53"/>
        <v>40</v>
      </c>
      <c r="CW35">
        <f t="shared" si="54"/>
        <v>21</v>
      </c>
      <c r="CX35">
        <f t="shared" si="55"/>
        <v>14</v>
      </c>
      <c r="CY35">
        <f t="shared" si="56"/>
        <v>17</v>
      </c>
      <c r="CZ35">
        <f t="shared" si="57"/>
        <v>12</v>
      </c>
      <c r="DA35">
        <f t="shared" si="58"/>
        <v>3</v>
      </c>
      <c r="DB35">
        <f t="shared" si="59"/>
        <v>28</v>
      </c>
      <c r="DC35">
        <f t="shared" si="60"/>
        <v>30</v>
      </c>
      <c r="DD35">
        <f t="shared" si="61"/>
        <v>41</v>
      </c>
      <c r="DE35">
        <f t="shared" si="62"/>
        <v>24</v>
      </c>
      <c r="DF35">
        <f t="shared" si="63"/>
        <v>2</v>
      </c>
      <c r="DG35">
        <f t="shared" si="64"/>
        <v>25</v>
      </c>
      <c r="DH35">
        <f t="shared" si="65"/>
        <v>4</v>
      </c>
      <c r="DI35">
        <f t="shared" si="66"/>
        <v>5</v>
      </c>
      <c r="DJ35">
        <f t="shared" si="67"/>
        <v>45</v>
      </c>
      <c r="DK35">
        <f t="shared" si="68"/>
        <v>38</v>
      </c>
      <c r="DL35">
        <f t="shared" si="69"/>
        <v>37</v>
      </c>
      <c r="DM35">
        <f t="shared" si="70"/>
        <v>8</v>
      </c>
      <c r="DN35">
        <f t="shared" si="71"/>
        <v>31</v>
      </c>
      <c r="DO35">
        <f t="shared" si="72"/>
        <v>32</v>
      </c>
      <c r="DP35">
        <f t="shared" si="73"/>
        <v>33</v>
      </c>
      <c r="DQ35">
        <f t="shared" si="74"/>
        <v>10</v>
      </c>
      <c r="DR35">
        <f t="shared" si="75"/>
        <v>15</v>
      </c>
      <c r="DS35">
        <f t="shared" si="76"/>
        <v>9</v>
      </c>
      <c r="DT35">
        <f t="shared" si="77"/>
        <v>11</v>
      </c>
      <c r="DU35">
        <f t="shared" si="78"/>
        <v>6</v>
      </c>
      <c r="DV35">
        <f t="shared" si="79"/>
        <v>7</v>
      </c>
      <c r="DW35">
        <f t="shared" si="80"/>
        <v>20</v>
      </c>
      <c r="DX35">
        <f t="shared" si="81"/>
        <v>27</v>
      </c>
      <c r="DY35">
        <f t="shared" si="82"/>
        <v>13</v>
      </c>
      <c r="DZ35">
        <f t="shared" si="83"/>
        <v>44</v>
      </c>
      <c r="EA35">
        <f t="shared" si="84"/>
        <v>26</v>
      </c>
      <c r="EB35">
        <f t="shared" si="85"/>
        <v>22</v>
      </c>
      <c r="EC35">
        <f t="shared" si="86"/>
        <v>43</v>
      </c>
      <c r="ED35">
        <f t="shared" si="87"/>
        <v>29</v>
      </c>
      <c r="EE35">
        <f t="shared" si="88"/>
        <v>16</v>
      </c>
      <c r="EF35">
        <f t="shared" si="89"/>
        <v>1</v>
      </c>
    </row>
    <row r="36" spans="1:136" ht="16.5" customHeight="1">
      <c r="A36">
        <f>_calc_라운드기준!A36</f>
        <v>1210</v>
      </c>
      <c r="B36">
        <f>INDEX(_calc_누적빈도!B:B,$A36)-INDEX(_calc_누적빈도!B:B,$A36-기준200회_후보!$B$1)</f>
        <v>23</v>
      </c>
      <c r="C36">
        <f>INDEX(_calc_누적빈도!C:C,$A36)-INDEX(_calc_누적빈도!C:C,$A36-기준200회_후보!$B$1)</f>
        <v>16</v>
      </c>
      <c r="D36">
        <f>INDEX(_calc_누적빈도!D:D,$A36)-INDEX(_calc_누적빈도!D:D,$A36-기준200회_후보!$B$1)</f>
        <v>35</v>
      </c>
      <c r="E36">
        <f>INDEX(_calc_누적빈도!E:E,$A36)-INDEX(_calc_누적빈도!E:E,$A36-기준200회_후보!$B$1)</f>
        <v>20</v>
      </c>
      <c r="F36">
        <f>INDEX(_calc_누적빈도!F:F,$A36)-INDEX(_calc_누적빈도!F:F,$A36-기준200회_후보!$B$1)</f>
        <v>21</v>
      </c>
      <c r="G36">
        <f>INDEX(_calc_누적빈도!G:G,$A36)-INDEX(_calc_누적빈도!G:G,$A36-기준200회_후보!$B$1)</f>
        <v>37</v>
      </c>
      <c r="H36">
        <f>INDEX(_calc_누적빈도!H:H,$A36)-INDEX(_calc_누적빈도!H:H,$A36-기준200회_후보!$B$1)</f>
        <v>34</v>
      </c>
      <c r="I36">
        <f>INDEX(_calc_누적빈도!I:I,$A36)-INDEX(_calc_누적빈도!I:I,$A36-기준200회_후보!$B$1)</f>
        <v>20</v>
      </c>
      <c r="J36">
        <f>INDEX(_calc_누적빈도!J:J,$A36)-INDEX(_calc_누적빈도!J:J,$A36-기준200회_후보!$B$1)</f>
        <v>25</v>
      </c>
      <c r="K36">
        <f>INDEX(_calc_누적빈도!K:K,$A36)-INDEX(_calc_누적빈도!K:K,$A36-기준200회_후보!$B$1)</f>
        <v>19</v>
      </c>
      <c r="L36">
        <f>INDEX(_calc_누적빈도!L:L,$A36)-INDEX(_calc_누적빈도!L:L,$A36-기준200회_후보!$B$1)</f>
        <v>26</v>
      </c>
      <c r="M36">
        <f>INDEX(_calc_누적빈도!M:M,$A36)-INDEX(_calc_누적빈도!M:M,$A36-기준200회_후보!$B$1)</f>
        <v>35</v>
      </c>
      <c r="N36">
        <f>INDEX(_calc_누적빈도!N:N,$A36)-INDEX(_calc_누적빈도!N:N,$A36-기준200회_후보!$B$1)</f>
        <v>29</v>
      </c>
      <c r="O36">
        <f>INDEX(_calc_누적빈도!O:O,$A36)-INDEX(_calc_누적빈도!O:O,$A36-기준200회_후보!$B$1)</f>
        <v>27</v>
      </c>
      <c r="P36">
        <f>INDEX(_calc_누적빈도!P:P,$A36)-INDEX(_calc_누적빈도!P:P,$A36-기준200회_후보!$B$1)</f>
        <v>25</v>
      </c>
      <c r="Q36">
        <f>INDEX(_calc_누적빈도!Q:Q,$A36)-INDEX(_calc_누적빈도!Q:Q,$A36-기준200회_후보!$B$1)</f>
        <v>33</v>
      </c>
      <c r="R36">
        <f>INDEX(_calc_누적빈도!R:R,$A36)-INDEX(_calc_누적빈도!R:R,$A36-기준200회_후보!$B$1)</f>
        <v>23</v>
      </c>
      <c r="S36">
        <f>INDEX(_calc_누적빈도!S:S,$A36)-INDEX(_calc_누적빈도!S:S,$A36-기준200회_후보!$B$1)</f>
        <v>24</v>
      </c>
      <c r="T36">
        <f>INDEX(_calc_누적빈도!T:T,$A36)-INDEX(_calc_누적빈도!T:T,$A36-기준200회_후보!$B$1)</f>
        <v>31</v>
      </c>
      <c r="U36">
        <f>INDEX(_calc_누적빈도!U:U,$A36)-INDEX(_calc_누적빈도!U:U,$A36-기준200회_후보!$B$1)</f>
        <v>27</v>
      </c>
      <c r="V36">
        <f>INDEX(_calc_누적빈도!V:V,$A36)-INDEX(_calc_누적빈도!V:V,$A36-기준200회_후보!$B$1)</f>
        <v>28</v>
      </c>
      <c r="W36">
        <f>INDEX(_calc_누적빈도!W:W,$A36)-INDEX(_calc_누적빈도!W:W,$A36-기준200회_후보!$B$1)</f>
        <v>27</v>
      </c>
      <c r="X36">
        <f>INDEX(_calc_누적빈도!X:X,$A36)-INDEX(_calc_누적빈도!X:X,$A36-기준200회_후보!$B$1)</f>
        <v>23</v>
      </c>
      <c r="Y36">
        <f>INDEX(_calc_누적빈도!Y:Y,$A36)-INDEX(_calc_누적빈도!Y:Y,$A36-기준200회_후보!$B$1)</f>
        <v>27</v>
      </c>
      <c r="Z36">
        <f>INDEX(_calc_누적빈도!Z:Z,$A36)-INDEX(_calc_누적빈도!Z:Z,$A36-기준200회_후보!$B$1)</f>
        <v>18</v>
      </c>
      <c r="AA36">
        <f>INDEX(_calc_누적빈도!AA:AA,$A36)-INDEX(_calc_누적빈도!AA:AA,$A36-기준200회_후보!$B$1)</f>
        <v>31</v>
      </c>
      <c r="AB36">
        <f>INDEX(_calc_누적빈도!AB:AB,$A36)-INDEX(_calc_누적빈도!AB:AB,$A36-기준200회_후보!$B$1)</f>
        <v>30</v>
      </c>
      <c r="AC36">
        <f>INDEX(_calc_누적빈도!AC:AC,$A36)-INDEX(_calc_누적빈도!AC:AC,$A36-기준200회_후보!$B$1)</f>
        <v>27</v>
      </c>
      <c r="AD36">
        <f>INDEX(_calc_누적빈도!AD:AD,$A36)-INDEX(_calc_누적빈도!AD:AD,$A36-기준200회_후보!$B$1)</f>
        <v>27</v>
      </c>
      <c r="AE36">
        <f>INDEX(_calc_누적빈도!AE:AE,$A36)-INDEX(_calc_누적빈도!AE:AE,$A36-기준200회_후보!$B$1)</f>
        <v>33</v>
      </c>
      <c r="AF36">
        <f>INDEX(_calc_누적빈도!AF:AF,$A36)-INDEX(_calc_누적빈도!AF:AF,$A36-기준200회_후보!$B$1)</f>
        <v>27</v>
      </c>
      <c r="AG36">
        <f>INDEX(_calc_누적빈도!AG:AG,$A36)-INDEX(_calc_누적빈도!AG:AG,$A36-기준200회_후보!$B$1)</f>
        <v>27</v>
      </c>
      <c r="AH36">
        <f>INDEX(_calc_누적빈도!AH:AH,$A36)-INDEX(_calc_누적빈도!AH:AH,$A36-기준200회_후보!$B$1)</f>
        <v>32</v>
      </c>
      <c r="AI36">
        <f>INDEX(_calc_누적빈도!AI:AI,$A36)-INDEX(_calc_누적빈도!AI:AI,$A36-기준200회_후보!$B$1)</f>
        <v>28</v>
      </c>
      <c r="AJ36">
        <f>INDEX(_calc_누적빈도!AJ:AJ,$A36)-INDEX(_calc_누적빈도!AJ:AJ,$A36-기준200회_후보!$B$1)</f>
        <v>35</v>
      </c>
      <c r="AK36">
        <f>INDEX(_calc_누적빈도!AK:AK,$A36)-INDEX(_calc_누적빈도!AK:AK,$A36-기준200회_후보!$B$1)</f>
        <v>27</v>
      </c>
      <c r="AL36">
        <f>INDEX(_calc_누적빈도!AL:AL,$A36)-INDEX(_calc_누적빈도!AL:AL,$A36-기준200회_후보!$B$1)</f>
        <v>30</v>
      </c>
      <c r="AM36">
        <f>INDEX(_calc_누적빈도!AM:AM,$A36)-INDEX(_calc_누적빈도!AM:AM,$A36-기준200회_후보!$B$1)</f>
        <v>33</v>
      </c>
      <c r="AN36">
        <f>INDEX(_calc_누적빈도!AN:AN,$A36)-INDEX(_calc_누적빈도!AN:AN,$A36-기준200회_후보!$B$1)</f>
        <v>20</v>
      </c>
      <c r="AO36">
        <f>INDEX(_calc_누적빈도!AO:AO,$A36)-INDEX(_calc_누적빈도!AO:AO,$A36-기준200회_후보!$B$1)</f>
        <v>29</v>
      </c>
      <c r="AP36">
        <f>INDEX(_calc_누적빈도!AP:AP,$A36)-INDEX(_calc_누적빈도!AP:AP,$A36-기준200회_후보!$B$1)</f>
        <v>22</v>
      </c>
      <c r="AQ36">
        <f>INDEX(_calc_누적빈도!AQ:AQ,$A36)-INDEX(_calc_누적빈도!AQ:AQ,$A36-기준200회_후보!$B$1)</f>
        <v>20</v>
      </c>
      <c r="AR36">
        <f>INDEX(_calc_누적빈도!AR:AR,$A36)-INDEX(_calc_누적빈도!AR:AR,$A36-기준200회_후보!$B$1)</f>
        <v>16</v>
      </c>
      <c r="AS36">
        <f>INDEX(_calc_누적빈도!AS:AS,$A36)-INDEX(_calc_누적빈도!AS:AS,$A36-기준200회_후보!$B$1)</f>
        <v>22</v>
      </c>
      <c r="AT36">
        <f>INDEX(_calc_누적빈도!AT:AT,$A36)-INDEX(_calc_누적빈도!AT:AT,$A36-기준200회_후보!$B$1)</f>
        <v>31</v>
      </c>
      <c r="AU36">
        <f>(RANK(_calc_라운드기준!B36,_calc_라운드기준!$B36:$AT36,0)+COUNTIFS(_calc_라운드기준!$B36:$AT36,_calc_라운드기준!B36,$B$1:$AT$1,"&lt;"&amp;1))-(RANK(B36,$B36:$AT36,0)+COUNTIFS($B36:$AT36,B36,$B$1:$AT$1,"&lt;"&amp;1))</f>
        <v>-17</v>
      </c>
      <c r="AV36">
        <f>(RANK(_calc_라운드기준!C36,_calc_라운드기준!$B36:$AT36,0)+COUNTIFS(_calc_라운드기준!$B36:$AT36,_calc_라운드기준!C36,$B$1:$AT$1,"&lt;"&amp;2))-(RANK(C36,$B36:$AT36,0)+COUNTIFS($B36:$AT36,C36,$B$1:$AT$1,"&lt;"&amp;2))</f>
        <v>-11</v>
      </c>
      <c r="AW36">
        <f>(RANK(_calc_라운드기준!D36,_calc_라운드기준!$B36:$AT36,0)+COUNTIFS(_calc_라운드기준!$B36:$AT36,_calc_라운드기준!D36,$B$1:$AT$1,"&lt;"&amp;3))-(RANK(D36,$B36:$AT36,0)+COUNTIFS($B36:$AT36,D36,$B$1:$AT$1,"&lt;"&amp;3))</f>
        <v>0</v>
      </c>
      <c r="AX36">
        <f>(RANK(_calc_라운드기준!E36,_calc_라운드기준!$B36:$AT36,0)+COUNTIFS(_calc_라운드기준!$B36:$AT36,_calc_라운드기준!E36,$B$1:$AT$1,"&lt;"&amp;4))-(RANK(E36,$B36:$AT36,0)+COUNTIFS($B36:$AT36,E36,$B$1:$AT$1,"&lt;"&amp;4))</f>
        <v>-12</v>
      </c>
      <c r="AY36">
        <f>(RANK(_calc_라운드기준!F36,_calc_라운드기준!$B36:$AT36,0)+COUNTIFS(_calc_라운드기준!$B36:$AT36,_calc_라운드기준!F36,$B$1:$AT$1,"&lt;"&amp;5))-(RANK(F36,$B36:$AT36,0)+COUNTIFS($B36:$AT36,F36,$B$1:$AT$1,"&lt;"&amp;5))</f>
        <v>-10</v>
      </c>
      <c r="AZ36">
        <f>(RANK(_calc_라운드기준!G36,_calc_라운드기준!$B36:$AT36,0)+COUNTIFS(_calc_라운드기준!$B36:$AT36,_calc_라운드기준!G36,$B$1:$AT$1,"&lt;"&amp;6))-(RANK(G36,$B36:$AT36,0)+COUNTIFS($B36:$AT36,G36,$B$1:$AT$1,"&lt;"&amp;6))</f>
        <v>4</v>
      </c>
      <c r="BA36">
        <f>(RANK(_calc_라운드기준!H36,_calc_라운드기준!$B36:$AT36,0)+COUNTIFS(_calc_라운드기준!$B36:$AT36,_calc_라운드기준!H36,$B$1:$AT$1,"&lt;"&amp;7))-(RANK(H36,$B36:$AT36,0)+COUNTIFS($B36:$AT36,H36,$B$1:$AT$1,"&lt;"&amp;7))</f>
        <v>1</v>
      </c>
      <c r="BB36">
        <f>(RANK(_calc_라운드기준!I36,_calc_라운드기준!$B36:$AT36,0)+COUNTIFS(_calc_라운드기준!$B36:$AT36,_calc_라운드기준!I36,$B$1:$AT$1,"&lt;"&amp;8))-(RANK(I36,$B36:$AT36,0)+COUNTIFS($B36:$AT36,I36,$B$1:$AT$1,"&lt;"&amp;8))</f>
        <v>-23</v>
      </c>
      <c r="BC36">
        <f>(RANK(_calc_라운드기준!J36,_calc_라운드기준!$B36:$AT36,0)+COUNTIFS(_calc_라운드기준!$B36:$AT36,_calc_라운드기준!J36,$B$1:$AT$1,"&lt;"&amp;9))-(RANK(J36,$B36:$AT36,0)+COUNTIFS($B36:$AT36,J36,$B$1:$AT$1,"&lt;"&amp;9))</f>
        <v>-12</v>
      </c>
      <c r="BD36">
        <f>(RANK(_calc_라운드기준!K36,_calc_라운드기준!$B36:$AT36,0)+COUNTIFS(_calc_라운드기준!$B36:$AT36,_calc_라운드기준!K36,$B$1:$AT$1,"&lt;"&amp;10))-(RANK(K36,$B36:$AT36,0)+COUNTIFS($B36:$AT36,K36,$B$1:$AT$1,"&lt;"&amp;10))</f>
        <v>2</v>
      </c>
      <c r="BE36">
        <f>(RANK(_calc_라운드기준!L36,_calc_라운드기준!$B36:$AT36,0)+COUNTIFS(_calc_라운드기준!$B36:$AT36,_calc_라운드기준!L36,$B$1:$AT$1,"&lt;"&amp;11))-(RANK(L36,$B36:$AT36,0)+COUNTIFS($B36:$AT36,L36,$B$1:$AT$1,"&lt;"&amp;11))</f>
        <v>6</v>
      </c>
      <c r="BF36">
        <f>(RANK(_calc_라운드기준!M36,_calc_라운드기준!$B36:$AT36,0)+COUNTIFS(_calc_라운드기준!$B36:$AT36,_calc_라운드기준!M36,$B$1:$AT$1,"&lt;"&amp;12))-(RANK(M36,$B36:$AT36,0)+COUNTIFS($B36:$AT36,M36,$B$1:$AT$1,"&lt;"&amp;12))</f>
        <v>6</v>
      </c>
      <c r="BG36">
        <f>(RANK(_calc_라운드기준!N36,_calc_라운드기준!$B36:$AT36,0)+COUNTIFS(_calc_라운드기준!$B36:$AT36,_calc_라운드기준!N36,$B$1:$AT$1,"&lt;"&amp;13))-(RANK(N36,$B36:$AT36,0)+COUNTIFS($B36:$AT36,N36,$B$1:$AT$1,"&lt;"&amp;13))</f>
        <v>3</v>
      </c>
      <c r="BH36">
        <f>(RANK(_calc_라운드기준!O36,_calc_라운드기준!$B36:$AT36,0)+COUNTIFS(_calc_라운드기준!$B36:$AT36,_calc_라운드기준!O36,$B$1:$AT$1,"&lt;"&amp;14))-(RANK(O36,$B36:$AT36,0)+COUNTIFS($B36:$AT36,O36,$B$1:$AT$1,"&lt;"&amp;14))</f>
        <v>20</v>
      </c>
      <c r="BI36">
        <f>(RANK(_calc_라운드기준!P36,_calc_라운드기준!$B36:$AT36,0)+COUNTIFS(_calc_라운드기준!$B36:$AT36,_calc_라운드기준!P36,$B$1:$AT$1,"&lt;"&amp;15))-(RANK(P36,$B36:$AT36,0)+COUNTIFS($B36:$AT36,P36,$B$1:$AT$1,"&lt;"&amp;15))</f>
        <v>-2</v>
      </c>
      <c r="BJ36">
        <f>(RANK(_calc_라운드기준!Q36,_calc_라운드기준!$B36:$AT36,0)+COUNTIFS(_calc_라운드기준!$B36:$AT36,_calc_라운드기준!Q36,$B$1:$AT$1,"&lt;"&amp;16))-(RANK(Q36,$B36:$AT36,0)+COUNTIFS($B36:$AT36,Q36,$B$1:$AT$1,"&lt;"&amp;16))</f>
        <v>-5</v>
      </c>
      <c r="BK36">
        <f>(RANK(_calc_라운드기준!R36,_calc_라운드기준!$B36:$AT36,0)+COUNTIFS(_calc_라운드기준!$B36:$AT36,_calc_라운드기준!R36,$B$1:$AT$1,"&lt;"&amp;17))-(RANK(R36,$B36:$AT36,0)+COUNTIFS($B36:$AT36,R36,$B$1:$AT$1,"&lt;"&amp;17))</f>
        <v>-14</v>
      </c>
      <c r="BL36">
        <f>(RANK(_calc_라운드기준!S36,_calc_라운드기준!$B36:$AT36,0)+COUNTIFS(_calc_라운드기준!$B36:$AT36,_calc_라운드기준!S36,$B$1:$AT$1,"&lt;"&amp;18))-(RANK(S36,$B36:$AT36,0)+COUNTIFS($B36:$AT36,S36,$B$1:$AT$1,"&lt;"&amp;18))</f>
        <v>-2</v>
      </c>
      <c r="BM36">
        <f>(RANK(_calc_라운드기준!T36,_calc_라운드기준!$B36:$AT36,0)+COUNTIFS(_calc_라운드기준!$B36:$AT36,_calc_라운드기준!T36,$B$1:$AT$1,"&lt;"&amp;19))-(RANK(T36,$B36:$AT36,0)+COUNTIFS($B36:$AT36,T36,$B$1:$AT$1,"&lt;"&amp;19))</f>
        <v>25</v>
      </c>
      <c r="BN36">
        <f>(RANK(_calc_라운드기준!U36,_calc_라운드기준!$B36:$AT36,0)+COUNTIFS(_calc_라운드기준!$B36:$AT36,_calc_라운드기준!U36,$B$1:$AT$1,"&lt;"&amp;20))-(RANK(U36,$B36:$AT36,0)+COUNTIFS($B36:$AT36,U36,$B$1:$AT$1,"&lt;"&amp;20))</f>
        <v>0</v>
      </c>
      <c r="BO36">
        <f>(RANK(_calc_라운드기준!V36,_calc_라운드기준!$B36:$AT36,0)+COUNTIFS(_calc_라운드기준!$B36:$AT36,_calc_라운드기준!V36,$B$1:$AT$1,"&lt;"&amp;21))-(RANK(V36,$B36:$AT36,0)+COUNTIFS($B36:$AT36,V36,$B$1:$AT$1,"&lt;"&amp;21))</f>
        <v>19</v>
      </c>
      <c r="BP36">
        <f>(RANK(_calc_라운드기준!W36,_calc_라운드기준!$B36:$AT36,0)+COUNTIFS(_calc_라운드기준!$B36:$AT36,_calc_라운드기준!W36,$B$1:$AT$1,"&lt;"&amp;22))-(RANK(W36,$B36:$AT36,0)+COUNTIFS($B36:$AT36,W36,$B$1:$AT$1,"&lt;"&amp;22))</f>
        <v>19</v>
      </c>
      <c r="BQ36">
        <f>(RANK(_calc_라운드기준!X36,_calc_라운드기준!$B36:$AT36,0)+COUNTIFS(_calc_라운드기준!$B36:$AT36,_calc_라운드기준!X36,$B$1:$AT$1,"&lt;"&amp;23))-(RANK(X36,$B36:$AT36,0)+COUNTIFS($B36:$AT36,X36,$B$1:$AT$1,"&lt;"&amp;23))</f>
        <v>-27</v>
      </c>
      <c r="BR36">
        <f>(RANK(_calc_라운드기준!Y36,_calc_라운드기준!$B36:$AT36,0)+COUNTIFS(_calc_라운드기준!$B36:$AT36,_calc_라운드기준!Y36,$B$1:$AT$1,"&lt;"&amp;24))-(RANK(Y36,$B36:$AT36,0)+COUNTIFS($B36:$AT36,Y36,$B$1:$AT$1,"&lt;"&amp;24))</f>
        <v>-19</v>
      </c>
      <c r="BS36">
        <f>(RANK(_calc_라운드기준!Z36,_calc_라운드기준!$B36:$AT36,0)+COUNTIFS(_calc_라운드기준!$B36:$AT36,_calc_라운드기준!Z36,$B$1:$AT$1,"&lt;"&amp;25))-(RANK(Z36,$B36:$AT36,0)+COUNTIFS($B36:$AT36,Z36,$B$1:$AT$1,"&lt;"&amp;25))</f>
        <v>-13</v>
      </c>
      <c r="BT36">
        <f>(RANK(_calc_라운드기준!AA36,_calc_라운드기준!$B36:$AT36,0)+COUNTIFS(_calc_라운드기준!$B36:$AT36,_calc_라운드기준!AA36,$B$1:$AT$1,"&lt;"&amp;26))-(RANK(AA36,$B36:$AT36,0)+COUNTIFS($B36:$AT36,AA36,$B$1:$AT$1,"&lt;"&amp;26))</f>
        <v>20</v>
      </c>
      <c r="BU36">
        <f>(RANK(_calc_라운드기준!AB36,_calc_라운드기준!$B36:$AT36,0)+COUNTIFS(_calc_라운드기준!$B36:$AT36,_calc_라운드기준!AB36,$B$1:$AT$1,"&lt;"&amp;27))-(RANK(AB36,$B36:$AT36,0)+COUNTIFS($B36:$AT36,AB36,$B$1:$AT$1,"&lt;"&amp;27))</f>
        <v>-9</v>
      </c>
      <c r="BV36">
        <f>(RANK(_calc_라운드기준!AC36,_calc_라운드기준!$B36:$AT36,0)+COUNTIFS(_calc_라운드기준!$B36:$AT36,_calc_라운드기준!AC36,$B$1:$AT$1,"&lt;"&amp;28))-(RANK(AC36,$B36:$AT36,0)+COUNTIFS($B36:$AT36,AC36,$B$1:$AT$1,"&lt;"&amp;28))</f>
        <v>-13</v>
      </c>
      <c r="BW36">
        <f>(RANK(_calc_라운드기준!AD36,_calc_라운드기준!$B36:$AT36,0)+COUNTIFS(_calc_라운드기준!$B36:$AT36,_calc_라운드기준!AD36,$B$1:$AT$1,"&lt;"&amp;29))-(RANK(AD36,$B36:$AT36,0)+COUNTIFS($B36:$AT36,AD36,$B$1:$AT$1,"&lt;"&amp;29))</f>
        <v>-13</v>
      </c>
      <c r="BX36">
        <f>(RANK(_calc_라운드기준!AE36,_calc_라운드기준!$B36:$AT36,0)+COUNTIFS(_calc_라운드기준!$B36:$AT36,_calc_라운드기준!AE36,$B$1:$AT$1,"&lt;"&amp;30))-(RANK(AE36,$B36:$AT36,0)+COUNTIFS($B36:$AT36,AE36,$B$1:$AT$1,"&lt;"&amp;30))</f>
        <v>14</v>
      </c>
      <c r="BY36">
        <f>(RANK(_calc_라운드기준!AF36,_calc_라운드기준!$B36:$AT36,0)+COUNTIFS(_calc_라운드기준!$B36:$AT36,_calc_라운드기준!AF36,$B$1:$AT$1,"&lt;"&amp;31))-(RANK(AF36,$B36:$AT36,0)+COUNTIFS($B36:$AT36,AF36,$B$1:$AT$1,"&lt;"&amp;31))</f>
        <v>7</v>
      </c>
      <c r="BZ36">
        <f>(RANK(_calc_라운드기준!AG36,_calc_라운드기준!$B36:$AT36,0)+COUNTIFS(_calc_라운드기준!$B36:$AT36,_calc_라운드기준!AG36,$B$1:$AT$1,"&lt;"&amp;32))-(RANK(AG36,$B36:$AT36,0)+COUNTIFS($B36:$AT36,AG36,$B$1:$AT$1,"&lt;"&amp;32))</f>
        <v>15</v>
      </c>
      <c r="CA36">
        <f>(RANK(_calc_라운드기준!AH36,_calc_라운드기준!$B36:$AT36,0)+COUNTIFS(_calc_라운드기준!$B36:$AT36,_calc_라운드기준!AH36,$B$1:$AT$1,"&lt;"&amp;33))-(RANK(AH36,$B36:$AT36,0)+COUNTIFS($B36:$AT36,AH36,$B$1:$AT$1,"&lt;"&amp;33))</f>
        <v>13</v>
      </c>
      <c r="CB36">
        <f>(RANK(_calc_라운드기준!AI36,_calc_라운드기준!$B36:$AT36,0)+COUNTIFS(_calc_라운드기준!$B36:$AT36,_calc_라운드기준!AI36,$B$1:$AT$1,"&lt;"&amp;34))-(RANK(AI36,$B36:$AT36,0)+COUNTIFS($B36:$AT36,AI36,$B$1:$AT$1,"&lt;"&amp;34))</f>
        <v>27</v>
      </c>
      <c r="CC36">
        <f>(RANK(_calc_라운드기준!AJ36,_calc_라운드기준!$B36:$AT36,0)+COUNTIFS(_calc_라운드기준!$B36:$AT36,_calc_라운드기준!AJ36,$B$1:$AT$1,"&lt;"&amp;35))-(RANK(AJ36,$B36:$AT36,0)+COUNTIFS($B36:$AT36,AJ36,$B$1:$AT$1,"&lt;"&amp;35))</f>
        <v>19</v>
      </c>
      <c r="CD36">
        <f>(RANK(_calc_라운드기준!AK36,_calc_라운드기준!$B36:$AT36,0)+COUNTIFS(_calc_라운드기준!$B36:$AT36,_calc_라운드기준!AK36,$B$1:$AT$1,"&lt;"&amp;36))-(RANK(AK36,$B36:$AT36,0)+COUNTIFS($B36:$AT36,AK36,$B$1:$AT$1,"&lt;"&amp;36))</f>
        <v>-3</v>
      </c>
      <c r="CE36">
        <f>(RANK(_calc_라운드기준!AL36,_calc_라운드기준!$B36:$AT36,0)+COUNTIFS(_calc_라운드기준!$B36:$AT36,_calc_라운드기준!AL36,$B$1:$AT$1,"&lt;"&amp;37))-(RANK(AL36,$B36:$AT36,0)+COUNTIFS($B36:$AT36,AL36,$B$1:$AT$1,"&lt;"&amp;37))</f>
        <v>-2</v>
      </c>
      <c r="CF36">
        <f>(RANK(_calc_라운드기준!AM36,_calc_라운드기준!$B36:$AT36,0)+COUNTIFS(_calc_라운드기준!$B36:$AT36,_calc_라운드기준!AM36,$B$1:$AT$1,"&lt;"&amp;38))-(RANK(AM36,$B36:$AT36,0)+COUNTIFS($B36:$AT36,AM36,$B$1:$AT$1,"&lt;"&amp;38))</f>
        <v>17</v>
      </c>
      <c r="CG36">
        <f>(RANK(_calc_라운드기준!AN36,_calc_라운드기준!$B36:$AT36,0)+COUNTIFS(_calc_라운드기준!$B36:$AT36,_calc_라운드기준!AN36,$B$1:$AT$1,"&lt;"&amp;39))-(RANK(AN36,$B36:$AT36,0)+COUNTIFS($B36:$AT36,AN36,$B$1:$AT$1,"&lt;"&amp;39))</f>
        <v>-32</v>
      </c>
      <c r="CH36">
        <f>(RANK(_calc_라운드기준!AO36,_calc_라운드기준!$B36:$AT36,0)+COUNTIFS(_calc_라운드기준!$B36:$AT36,_calc_라운드기준!AO36,$B$1:$AT$1,"&lt;"&amp;40))-(RANK(AO36,$B36:$AT36,0)+COUNTIFS($B36:$AT36,AO36,$B$1:$AT$1,"&lt;"&amp;40))</f>
        <v>-3</v>
      </c>
      <c r="CI36">
        <f>(RANK(_calc_라운드기준!AP36,_calc_라운드기준!$B36:$AT36,0)+COUNTIFS(_calc_라운드기준!$B36:$AT36,_calc_라운드기준!AP36,$B$1:$AT$1,"&lt;"&amp;41))-(RANK(AP36,$B36:$AT36,0)+COUNTIFS($B36:$AT36,AP36,$B$1:$AT$1,"&lt;"&amp;41))</f>
        <v>2</v>
      </c>
      <c r="CJ36">
        <f>(RANK(_calc_라운드기준!AQ36,_calc_라운드기준!$B36:$AT36,0)+COUNTIFS(_calc_라운드기준!$B36:$AT36,_calc_라운드기준!AQ36,$B$1:$AT$1,"&lt;"&amp;42))-(RANK(AQ36,$B36:$AT36,0)+COUNTIFS($B36:$AT36,AQ36,$B$1:$AT$1,"&lt;"&amp;42))</f>
        <v>-27</v>
      </c>
      <c r="CK36">
        <f>(RANK(_calc_라운드기준!AR36,_calc_라운드기준!$B36:$AT36,0)+COUNTIFS(_calc_라운드기준!$B36:$AT36,_calc_라운드기준!AR36,$B$1:$AT$1,"&lt;"&amp;43))-(RANK(AR36,$B36:$AT36,0)+COUNTIFS($B36:$AT36,AR36,$B$1:$AT$1,"&lt;"&amp;43))</f>
        <v>-3</v>
      </c>
      <c r="CL36">
        <f>(RANK(_calc_라운드기준!AS36,_calc_라운드기준!$B36:$AT36,0)+COUNTIFS(_calc_라운드기준!$B36:$AT36,_calc_라운드기준!AS36,$B$1:$AT$1,"&lt;"&amp;44))-(RANK(AS36,$B36:$AT36,0)+COUNTIFS($B36:$AT36,AS36,$B$1:$AT$1,"&lt;"&amp;44))</f>
        <v>7</v>
      </c>
      <c r="CM36">
        <f>(RANK(_calc_라운드기준!AT36,_calc_라운드기준!$B36:$AT36,0)+COUNTIFS(_calc_라운드기준!$B36:$AT36,_calc_라운드기준!AT36,$B$1:$AT$1,"&lt;"&amp;45))-(RANK(AT36,$B36:$AT36,0)+COUNTIFS($B36:$AT36,AT36,$B$1:$AT$1,"&lt;"&amp;45))</f>
        <v>26</v>
      </c>
      <c r="CN36">
        <f t="shared" si="45"/>
        <v>40</v>
      </c>
      <c r="CO36">
        <f t="shared" si="46"/>
        <v>33</v>
      </c>
      <c r="CP36">
        <f t="shared" si="47"/>
        <v>22</v>
      </c>
      <c r="CQ36">
        <f t="shared" si="48"/>
        <v>34</v>
      </c>
      <c r="CR36">
        <f t="shared" si="49"/>
        <v>32</v>
      </c>
      <c r="CS36">
        <f t="shared" si="50"/>
        <v>17</v>
      </c>
      <c r="CT36">
        <f t="shared" si="51"/>
        <v>21</v>
      </c>
      <c r="CU36">
        <f t="shared" si="52"/>
        <v>42</v>
      </c>
      <c r="CV36">
        <f t="shared" si="53"/>
        <v>35</v>
      </c>
      <c r="CW36">
        <f t="shared" si="54"/>
        <v>19</v>
      </c>
      <c r="CX36">
        <f t="shared" si="55"/>
        <v>15</v>
      </c>
      <c r="CY36">
        <f t="shared" si="56"/>
        <v>16</v>
      </c>
      <c r="CZ36">
        <f t="shared" si="57"/>
        <v>18</v>
      </c>
      <c r="DA36">
        <f t="shared" si="58"/>
        <v>4</v>
      </c>
      <c r="DB36">
        <f t="shared" si="59"/>
        <v>24</v>
      </c>
      <c r="DC36">
        <f t="shared" si="60"/>
        <v>30</v>
      </c>
      <c r="DD36">
        <f t="shared" si="61"/>
        <v>39</v>
      </c>
      <c r="DE36">
        <f t="shared" si="62"/>
        <v>25</v>
      </c>
      <c r="DF36">
        <f t="shared" si="63"/>
        <v>3</v>
      </c>
      <c r="DG36">
        <f t="shared" si="64"/>
        <v>23</v>
      </c>
      <c r="DH36">
        <f t="shared" si="65"/>
        <v>6</v>
      </c>
      <c r="DI36">
        <f t="shared" si="66"/>
        <v>7</v>
      </c>
      <c r="DJ36">
        <f t="shared" si="67"/>
        <v>43</v>
      </c>
      <c r="DK36">
        <f t="shared" si="68"/>
        <v>41</v>
      </c>
      <c r="DL36">
        <f t="shared" si="69"/>
        <v>36</v>
      </c>
      <c r="DM36">
        <f t="shared" si="70"/>
        <v>5</v>
      </c>
      <c r="DN36">
        <f t="shared" si="71"/>
        <v>31</v>
      </c>
      <c r="DO36">
        <f t="shared" si="72"/>
        <v>37</v>
      </c>
      <c r="DP36">
        <f t="shared" si="73"/>
        <v>38</v>
      </c>
      <c r="DQ36">
        <f t="shared" si="74"/>
        <v>11</v>
      </c>
      <c r="DR36">
        <f t="shared" si="75"/>
        <v>13</v>
      </c>
      <c r="DS36">
        <f t="shared" si="76"/>
        <v>10</v>
      </c>
      <c r="DT36">
        <f t="shared" si="77"/>
        <v>12</v>
      </c>
      <c r="DU36">
        <f t="shared" si="78"/>
        <v>1</v>
      </c>
      <c r="DV36">
        <f t="shared" si="79"/>
        <v>8</v>
      </c>
      <c r="DW36">
        <f t="shared" si="80"/>
        <v>27</v>
      </c>
      <c r="DX36">
        <f t="shared" si="81"/>
        <v>26</v>
      </c>
      <c r="DY36">
        <f t="shared" si="82"/>
        <v>9</v>
      </c>
      <c r="DZ36">
        <f t="shared" si="83"/>
        <v>45</v>
      </c>
      <c r="EA36">
        <f t="shared" si="84"/>
        <v>28</v>
      </c>
      <c r="EB36">
        <f t="shared" si="85"/>
        <v>20</v>
      </c>
      <c r="EC36">
        <f t="shared" si="86"/>
        <v>44</v>
      </c>
      <c r="ED36">
        <f t="shared" si="87"/>
        <v>29</v>
      </c>
      <c r="EE36">
        <f t="shared" si="88"/>
        <v>14</v>
      </c>
      <c r="EF36">
        <f t="shared" si="89"/>
        <v>2</v>
      </c>
    </row>
    <row r="37" spans="1:136" ht="16.5" customHeight="1">
      <c r="A37">
        <f>_calc_라운드기준!A37</f>
        <v>1209</v>
      </c>
      <c r="B37">
        <f>INDEX(_calc_누적빈도!B:B,$A37)-INDEX(_calc_누적빈도!B:B,$A37-기준200회_후보!$B$1)</f>
        <v>23</v>
      </c>
      <c r="C37">
        <f>INDEX(_calc_누적빈도!C:C,$A37)-INDEX(_calc_누적빈도!C:C,$A37-기준200회_후보!$B$1)</f>
        <v>15</v>
      </c>
      <c r="D37">
        <f>INDEX(_calc_누적빈도!D:D,$A37)-INDEX(_calc_누적빈도!D:D,$A37-기준200회_후보!$B$1)</f>
        <v>35</v>
      </c>
      <c r="E37">
        <f>INDEX(_calc_누적빈도!E:E,$A37)-INDEX(_calc_누적빈도!E:E,$A37-기준200회_후보!$B$1)</f>
        <v>20</v>
      </c>
      <c r="F37">
        <f>INDEX(_calc_누적빈도!F:F,$A37)-INDEX(_calc_누적빈도!F:F,$A37-기준200회_후보!$B$1)</f>
        <v>21</v>
      </c>
      <c r="G37">
        <f>INDEX(_calc_누적빈도!G:G,$A37)-INDEX(_calc_누적빈도!G:G,$A37-기준200회_후보!$B$1)</f>
        <v>37</v>
      </c>
      <c r="H37">
        <f>INDEX(_calc_누적빈도!H:H,$A37)-INDEX(_calc_누적빈도!H:H,$A37-기준200회_후보!$B$1)</f>
        <v>34</v>
      </c>
      <c r="I37">
        <f>INDEX(_calc_누적빈도!I:I,$A37)-INDEX(_calc_누적빈도!I:I,$A37-기준200회_후보!$B$1)</f>
        <v>20</v>
      </c>
      <c r="J37">
        <f>INDEX(_calc_누적빈도!J:J,$A37)-INDEX(_calc_누적빈도!J:J,$A37-기준200회_후보!$B$1)</f>
        <v>25</v>
      </c>
      <c r="K37">
        <f>INDEX(_calc_누적빈도!K:K,$A37)-INDEX(_calc_누적빈도!K:K,$A37-기준200회_후보!$B$1)</f>
        <v>19</v>
      </c>
      <c r="L37">
        <f>INDEX(_calc_누적빈도!L:L,$A37)-INDEX(_calc_누적빈도!L:L,$A37-기준200회_후보!$B$1)</f>
        <v>26</v>
      </c>
      <c r="M37">
        <f>INDEX(_calc_누적빈도!M:M,$A37)-INDEX(_calc_누적빈도!M:M,$A37-기준200회_후보!$B$1)</f>
        <v>35</v>
      </c>
      <c r="N37">
        <f>INDEX(_calc_누적빈도!N:N,$A37)-INDEX(_calc_누적빈도!N:N,$A37-기준200회_후보!$B$1)</f>
        <v>29</v>
      </c>
      <c r="O37">
        <f>INDEX(_calc_누적빈도!O:O,$A37)-INDEX(_calc_누적빈도!O:O,$A37-기준200회_후보!$B$1)</f>
        <v>27</v>
      </c>
      <c r="P37">
        <f>INDEX(_calc_누적빈도!P:P,$A37)-INDEX(_calc_누적빈도!P:P,$A37-기준200회_후보!$B$1)</f>
        <v>26</v>
      </c>
      <c r="Q37">
        <f>INDEX(_calc_누적빈도!Q:Q,$A37)-INDEX(_calc_누적빈도!Q:Q,$A37-기준200회_후보!$B$1)</f>
        <v>33</v>
      </c>
      <c r="R37">
        <f>INDEX(_calc_누적빈도!R:R,$A37)-INDEX(_calc_누적빈도!R:R,$A37-기준200회_후보!$B$1)</f>
        <v>22</v>
      </c>
      <c r="S37">
        <f>INDEX(_calc_누적빈도!S:S,$A37)-INDEX(_calc_누적빈도!S:S,$A37-기준200회_후보!$B$1)</f>
        <v>24</v>
      </c>
      <c r="T37">
        <f>INDEX(_calc_누적빈도!T:T,$A37)-INDEX(_calc_누적빈도!T:T,$A37-기준200회_후보!$B$1)</f>
        <v>31</v>
      </c>
      <c r="U37">
        <f>INDEX(_calc_누적빈도!U:U,$A37)-INDEX(_calc_누적빈도!U:U,$A37-기준200회_후보!$B$1)</f>
        <v>26</v>
      </c>
      <c r="V37">
        <f>INDEX(_calc_누적빈도!V:V,$A37)-INDEX(_calc_누적빈도!V:V,$A37-기준200회_후보!$B$1)</f>
        <v>28</v>
      </c>
      <c r="W37">
        <f>INDEX(_calc_누적빈도!W:W,$A37)-INDEX(_calc_누적빈도!W:W,$A37-기준200회_후보!$B$1)</f>
        <v>27</v>
      </c>
      <c r="X37">
        <f>INDEX(_calc_누적빈도!X:X,$A37)-INDEX(_calc_누적빈도!X:X,$A37-기준200회_후보!$B$1)</f>
        <v>24</v>
      </c>
      <c r="Y37">
        <f>INDEX(_calc_누적빈도!Y:Y,$A37)-INDEX(_calc_누적빈도!Y:Y,$A37-기준200회_후보!$B$1)</f>
        <v>27</v>
      </c>
      <c r="Z37">
        <f>INDEX(_calc_누적빈도!Z:Z,$A37)-INDEX(_calc_누적빈도!Z:Z,$A37-기준200회_후보!$B$1)</f>
        <v>18</v>
      </c>
      <c r="AA37">
        <f>INDEX(_calc_누적빈도!AA:AA,$A37)-INDEX(_calc_누적빈도!AA:AA,$A37-기준200회_후보!$B$1)</f>
        <v>31</v>
      </c>
      <c r="AB37">
        <f>INDEX(_calc_누적빈도!AB:AB,$A37)-INDEX(_calc_누적빈도!AB:AB,$A37-기준200회_후보!$B$1)</f>
        <v>30</v>
      </c>
      <c r="AC37">
        <f>INDEX(_calc_누적빈도!AC:AC,$A37)-INDEX(_calc_누적빈도!AC:AC,$A37-기준200회_후보!$B$1)</f>
        <v>27</v>
      </c>
      <c r="AD37">
        <f>INDEX(_calc_누적빈도!AD:AD,$A37)-INDEX(_calc_누적빈도!AD:AD,$A37-기준200회_후보!$B$1)</f>
        <v>28</v>
      </c>
      <c r="AE37">
        <f>INDEX(_calc_누적빈도!AE:AE,$A37)-INDEX(_calc_누적빈도!AE:AE,$A37-기준200회_후보!$B$1)</f>
        <v>33</v>
      </c>
      <c r="AF37">
        <f>INDEX(_calc_누적빈도!AF:AF,$A37)-INDEX(_calc_누적빈도!AF:AF,$A37-기준200회_후보!$B$1)</f>
        <v>27</v>
      </c>
      <c r="AG37">
        <f>INDEX(_calc_누적빈도!AG:AG,$A37)-INDEX(_calc_누적빈도!AG:AG,$A37-기준200회_후보!$B$1)</f>
        <v>27</v>
      </c>
      <c r="AH37">
        <f>INDEX(_calc_누적빈도!AH:AH,$A37)-INDEX(_calc_누적빈도!AH:AH,$A37-기준200회_후보!$B$1)</f>
        <v>32</v>
      </c>
      <c r="AI37">
        <f>INDEX(_calc_누적빈도!AI:AI,$A37)-INDEX(_calc_누적빈도!AI:AI,$A37-기준200회_후보!$B$1)</f>
        <v>29</v>
      </c>
      <c r="AJ37">
        <f>INDEX(_calc_누적빈도!AJ:AJ,$A37)-INDEX(_calc_누적빈도!AJ:AJ,$A37-기준200회_후보!$B$1)</f>
        <v>34</v>
      </c>
      <c r="AK37">
        <f>INDEX(_calc_누적빈도!AK:AK,$A37)-INDEX(_calc_누적빈도!AK:AK,$A37-기준200회_후보!$B$1)</f>
        <v>27</v>
      </c>
      <c r="AL37">
        <f>INDEX(_calc_누적빈도!AL:AL,$A37)-INDEX(_calc_누적빈도!AL:AL,$A37-기준200회_후보!$B$1)</f>
        <v>29</v>
      </c>
      <c r="AM37">
        <f>INDEX(_calc_누적빈도!AM:AM,$A37)-INDEX(_calc_누적빈도!AM:AM,$A37-기준200회_후보!$B$1)</f>
        <v>33</v>
      </c>
      <c r="AN37">
        <f>INDEX(_calc_누적빈도!AN:AN,$A37)-INDEX(_calc_누적빈도!AN:AN,$A37-기준200회_후보!$B$1)</f>
        <v>19</v>
      </c>
      <c r="AO37">
        <f>INDEX(_calc_누적빈도!AO:AO,$A37)-INDEX(_calc_누적빈도!AO:AO,$A37-기준200회_후보!$B$1)</f>
        <v>30</v>
      </c>
      <c r="AP37">
        <f>INDEX(_calc_누적빈도!AP:AP,$A37)-INDEX(_calc_누적빈도!AP:AP,$A37-기준200회_후보!$B$1)</f>
        <v>22</v>
      </c>
      <c r="AQ37">
        <f>INDEX(_calc_누적빈도!AQ:AQ,$A37)-INDEX(_calc_누적빈도!AQ:AQ,$A37-기준200회_후보!$B$1)</f>
        <v>20</v>
      </c>
      <c r="AR37">
        <f>INDEX(_calc_누적빈도!AR:AR,$A37)-INDEX(_calc_누적빈도!AR:AR,$A37-기준200회_후보!$B$1)</f>
        <v>16</v>
      </c>
      <c r="AS37">
        <f>INDEX(_calc_누적빈도!AS:AS,$A37)-INDEX(_calc_누적빈도!AS:AS,$A37-기준200회_후보!$B$1)</f>
        <v>23</v>
      </c>
      <c r="AT37">
        <f>INDEX(_calc_누적빈도!AT:AT,$A37)-INDEX(_calc_누적빈도!AT:AT,$A37-기준200회_후보!$B$1)</f>
        <v>31</v>
      </c>
      <c r="AU37">
        <f>(RANK(_calc_라운드기준!B37,_calc_라운드기준!$B37:$AT37,0)+COUNTIFS(_calc_라운드기준!$B37:$AT37,_calc_라운드기준!B37,$B$1:$AT$1,"&lt;"&amp;1))-(RANK(B37,$B37:$AT37,0)+COUNTIFS($B37:$AT37,B37,$B$1:$AT$1,"&lt;"&amp;1))</f>
        <v>-17</v>
      </c>
      <c r="AV37">
        <f>(RANK(_calc_라운드기준!C37,_calc_라운드기준!$B37:$AT37,0)+COUNTIFS(_calc_라운드기준!$B37:$AT37,_calc_라운드기준!C37,$B$1:$AT$1,"&lt;"&amp;2))-(RANK(C37,$B37:$AT37,0)+COUNTIFS($B37:$AT37,C37,$B$1:$AT$1,"&lt;"&amp;2))</f>
        <v>-7</v>
      </c>
      <c r="AW37">
        <f>(RANK(_calc_라운드기준!D37,_calc_라운드기준!$B37:$AT37,0)+COUNTIFS(_calc_라운드기준!$B37:$AT37,_calc_라운드기준!D37,$B$1:$AT$1,"&lt;"&amp;3))-(RANK(D37,$B37:$AT37,0)+COUNTIFS($B37:$AT37,D37,$B$1:$AT$1,"&lt;"&amp;3))</f>
        <v>-1</v>
      </c>
      <c r="AX37">
        <f>(RANK(_calc_라운드기준!E37,_calc_라운드기준!$B37:$AT37,0)+COUNTIFS(_calc_라운드기준!$B37:$AT37,_calc_라운드기준!E37,$B$1:$AT$1,"&lt;"&amp;4))-(RANK(E37,$B37:$AT37,0)+COUNTIFS($B37:$AT37,E37,$B$1:$AT$1,"&lt;"&amp;4))</f>
        <v>-15</v>
      </c>
      <c r="AY37">
        <f>(RANK(_calc_라운드기준!F37,_calc_라운드기준!$B37:$AT37,0)+COUNTIFS(_calc_라운드기준!$B37:$AT37,_calc_라운드기준!F37,$B$1:$AT$1,"&lt;"&amp;5))-(RANK(F37,$B37:$AT37,0)+COUNTIFS($B37:$AT37,F37,$B$1:$AT$1,"&lt;"&amp;5))</f>
        <v>-13</v>
      </c>
      <c r="AZ37">
        <f>(RANK(_calc_라운드기준!G37,_calc_라운드기준!$B37:$AT37,0)+COUNTIFS(_calc_라운드기준!$B37:$AT37,_calc_라운드기준!G37,$B$1:$AT$1,"&lt;"&amp;6))-(RANK(G37,$B37:$AT37,0)+COUNTIFS($B37:$AT37,G37,$B$1:$AT$1,"&lt;"&amp;6))</f>
        <v>4</v>
      </c>
      <c r="BA37">
        <f>(RANK(_calc_라운드기준!H37,_calc_라운드기준!$B37:$AT37,0)+COUNTIFS(_calc_라운드기준!$B37:$AT37,_calc_라운드기준!H37,$B$1:$AT$1,"&lt;"&amp;7))-(RANK(H37,$B37:$AT37,0)+COUNTIFS($B37:$AT37,H37,$B$1:$AT$1,"&lt;"&amp;7))</f>
        <v>2</v>
      </c>
      <c r="BB37">
        <f>(RANK(_calc_라운드기준!I37,_calc_라운드기준!$B37:$AT37,0)+COUNTIFS(_calc_라운드기준!$B37:$AT37,_calc_라운드기준!I37,$B$1:$AT$1,"&lt;"&amp;8))-(RANK(I37,$B37:$AT37,0)+COUNTIFS($B37:$AT37,I37,$B$1:$AT$1,"&lt;"&amp;8))</f>
        <v>-22</v>
      </c>
      <c r="BC37">
        <f>(RANK(_calc_라운드기준!J37,_calc_라운드기준!$B37:$AT37,0)+COUNTIFS(_calc_라운드기준!$B37:$AT37,_calc_라운드기준!J37,$B$1:$AT$1,"&lt;"&amp;9))-(RANK(J37,$B37:$AT37,0)+COUNTIFS($B37:$AT37,J37,$B$1:$AT$1,"&lt;"&amp;9))</f>
        <v>-20</v>
      </c>
      <c r="BD37">
        <f>(RANK(_calc_라운드기준!K37,_calc_라운드기준!$B37:$AT37,0)+COUNTIFS(_calc_라운드기준!$B37:$AT37,_calc_라운드기준!K37,$B$1:$AT$1,"&lt;"&amp;10))-(RANK(K37,$B37:$AT37,0)+COUNTIFS($B37:$AT37,K37,$B$1:$AT$1,"&lt;"&amp;10))</f>
        <v>3</v>
      </c>
      <c r="BE37">
        <f>(RANK(_calc_라운드기준!L37,_calc_라운드기준!$B37:$AT37,0)+COUNTIFS(_calc_라운드기준!$B37:$AT37,_calc_라운드기준!L37,$B$1:$AT$1,"&lt;"&amp;11))-(RANK(L37,$B37:$AT37,0)+COUNTIFS($B37:$AT37,L37,$B$1:$AT$1,"&lt;"&amp;11))</f>
        <v>6</v>
      </c>
      <c r="BF37">
        <f>(RANK(_calc_라운드기준!M37,_calc_라운드기준!$B37:$AT37,0)+COUNTIFS(_calc_라운드기준!$B37:$AT37,_calc_라운드기준!M37,$B$1:$AT$1,"&lt;"&amp;12))-(RANK(M37,$B37:$AT37,0)+COUNTIFS($B37:$AT37,M37,$B$1:$AT$1,"&lt;"&amp;12))</f>
        <v>8</v>
      </c>
      <c r="BG37">
        <f>(RANK(_calc_라운드기준!N37,_calc_라운드기준!$B37:$AT37,0)+COUNTIFS(_calc_라운드기준!$B37:$AT37,_calc_라운드기준!N37,$B$1:$AT$1,"&lt;"&amp;13))-(RANK(N37,$B37:$AT37,0)+COUNTIFS($B37:$AT37,N37,$B$1:$AT$1,"&lt;"&amp;13))</f>
        <v>3</v>
      </c>
      <c r="BH37">
        <f>(RANK(_calc_라운드기준!O37,_calc_라운드기준!$B37:$AT37,0)+COUNTIFS(_calc_라운드기준!$B37:$AT37,_calc_라운드기준!O37,$B$1:$AT$1,"&lt;"&amp;14))-(RANK(O37,$B37:$AT37,0)+COUNTIFS($B37:$AT37,O37,$B$1:$AT$1,"&lt;"&amp;14))</f>
        <v>19</v>
      </c>
      <c r="BI37">
        <f>(RANK(_calc_라운드기준!P37,_calc_라운드기준!$B37:$AT37,0)+COUNTIFS(_calc_라운드기준!$B37:$AT37,_calc_라운드기준!P37,$B$1:$AT$1,"&lt;"&amp;15))-(RANK(P37,$B37:$AT37,0)+COUNTIFS($B37:$AT37,P37,$B$1:$AT$1,"&lt;"&amp;15))</f>
        <v>-3</v>
      </c>
      <c r="BJ37">
        <f>(RANK(_calc_라운드기준!Q37,_calc_라운드기준!$B37:$AT37,0)+COUNTIFS(_calc_라운드기준!$B37:$AT37,_calc_라운드기준!Q37,$B$1:$AT$1,"&lt;"&amp;16))-(RANK(Q37,$B37:$AT37,0)+COUNTIFS($B37:$AT37,Q37,$B$1:$AT$1,"&lt;"&amp;16))</f>
        <v>-4</v>
      </c>
      <c r="BK37">
        <f>(RANK(_calc_라운드기준!R37,_calc_라운드기준!$B37:$AT37,0)+COUNTIFS(_calc_라운드기준!$B37:$AT37,_calc_라운드기준!R37,$B$1:$AT$1,"&lt;"&amp;17))-(RANK(R37,$B37:$AT37,0)+COUNTIFS($B37:$AT37,R37,$B$1:$AT$1,"&lt;"&amp;17))</f>
        <v>-9</v>
      </c>
      <c r="BL37">
        <f>(RANK(_calc_라운드기준!S37,_calc_라운드기준!$B37:$AT37,0)+COUNTIFS(_calc_라운드기준!$B37:$AT37,_calc_라운드기준!S37,$B$1:$AT$1,"&lt;"&amp;18))-(RANK(S37,$B37:$AT37,0)+COUNTIFS($B37:$AT37,S37,$B$1:$AT$1,"&lt;"&amp;18))</f>
        <v>-4</v>
      </c>
      <c r="BM37">
        <f>(RANK(_calc_라운드기준!T37,_calc_라운드기준!$B37:$AT37,0)+COUNTIFS(_calc_라운드기준!$B37:$AT37,_calc_라운드기준!T37,$B$1:$AT$1,"&lt;"&amp;19))-(RANK(T37,$B37:$AT37,0)+COUNTIFS($B37:$AT37,T37,$B$1:$AT$1,"&lt;"&amp;19))</f>
        <v>24</v>
      </c>
      <c r="BN37">
        <f>(RANK(_calc_라운드기준!U37,_calc_라운드기준!$B37:$AT37,0)+COUNTIFS(_calc_라운드기준!$B37:$AT37,_calc_라운드기준!U37,$B$1:$AT$1,"&lt;"&amp;20))-(RANK(U37,$B37:$AT37,0)+COUNTIFS($B37:$AT37,U37,$B$1:$AT$1,"&lt;"&amp;20))</f>
        <v>-1</v>
      </c>
      <c r="BO37">
        <f>(RANK(_calc_라운드기준!V37,_calc_라운드기준!$B37:$AT37,0)+COUNTIFS(_calc_라운드기준!$B37:$AT37,_calc_라운드기준!V37,$B$1:$AT$1,"&lt;"&amp;21))-(RANK(V37,$B37:$AT37,0)+COUNTIFS($B37:$AT37,V37,$B$1:$AT$1,"&lt;"&amp;21))</f>
        <v>17</v>
      </c>
      <c r="BP37">
        <f>(RANK(_calc_라운드기준!W37,_calc_라운드기준!$B37:$AT37,0)+COUNTIFS(_calc_라운드기준!$B37:$AT37,_calc_라운드기준!W37,$B$1:$AT$1,"&lt;"&amp;22))-(RANK(W37,$B37:$AT37,0)+COUNTIFS($B37:$AT37,W37,$B$1:$AT$1,"&lt;"&amp;22))</f>
        <v>19</v>
      </c>
      <c r="BQ37">
        <f>(RANK(_calc_라운드기준!X37,_calc_라운드기준!$B37:$AT37,0)+COUNTIFS(_calc_라운드기준!$B37:$AT37,_calc_라운드기준!X37,$B$1:$AT$1,"&lt;"&amp;23))-(RANK(X37,$B37:$AT37,0)+COUNTIFS($B37:$AT37,X37,$B$1:$AT$1,"&lt;"&amp;23))</f>
        <v>-25</v>
      </c>
      <c r="BR37">
        <f>(RANK(_calc_라운드기준!Y37,_calc_라운드기준!$B37:$AT37,0)+COUNTIFS(_calc_라운드기준!$B37:$AT37,_calc_라운드기준!Y37,$B$1:$AT$1,"&lt;"&amp;24))-(RANK(Y37,$B37:$AT37,0)+COUNTIFS($B37:$AT37,Y37,$B$1:$AT$1,"&lt;"&amp;24))</f>
        <v>-18</v>
      </c>
      <c r="BS37">
        <f>(RANK(_calc_라운드기준!Z37,_calc_라운드기준!$B37:$AT37,0)+COUNTIFS(_calc_라운드기준!$B37:$AT37,_calc_라운드기준!Z37,$B$1:$AT$1,"&lt;"&amp;25))-(RANK(Z37,$B37:$AT37,0)+COUNTIFS($B37:$AT37,Z37,$B$1:$AT$1,"&lt;"&amp;25))</f>
        <v>-14</v>
      </c>
      <c r="BT37">
        <f>(RANK(_calc_라운드기준!AA37,_calc_라운드기준!$B37:$AT37,0)+COUNTIFS(_calc_라운드기준!$B37:$AT37,_calc_라운드기준!AA37,$B$1:$AT$1,"&lt;"&amp;26))-(RANK(AA37,$B37:$AT37,0)+COUNTIFS($B37:$AT37,AA37,$B$1:$AT$1,"&lt;"&amp;26))</f>
        <v>19</v>
      </c>
      <c r="BU37">
        <f>(RANK(_calc_라운드기준!AB37,_calc_라운드기준!$B37:$AT37,0)+COUNTIFS(_calc_라운드기준!$B37:$AT37,_calc_라운드기준!AB37,$B$1:$AT$1,"&lt;"&amp;27))-(RANK(AB37,$B37:$AT37,0)+COUNTIFS($B37:$AT37,AB37,$B$1:$AT$1,"&lt;"&amp;27))</f>
        <v>-10</v>
      </c>
      <c r="BV37">
        <f>(RANK(_calc_라운드기준!AC37,_calc_라운드기준!$B37:$AT37,0)+COUNTIFS(_calc_라운드기준!$B37:$AT37,_calc_라운드기준!AC37,$B$1:$AT$1,"&lt;"&amp;28))-(RANK(AC37,$B37:$AT37,0)+COUNTIFS($B37:$AT37,AC37,$B$1:$AT$1,"&lt;"&amp;28))</f>
        <v>-15</v>
      </c>
      <c r="BW37">
        <f>(RANK(_calc_라운드기준!AD37,_calc_라운드기준!$B37:$AT37,0)+COUNTIFS(_calc_라운드기준!$B37:$AT37,_calc_라운드기준!AD37,$B$1:$AT$1,"&lt;"&amp;29))-(RANK(AD37,$B37:$AT37,0)+COUNTIFS($B37:$AT37,AD37,$B$1:$AT$1,"&lt;"&amp;29))</f>
        <v>-7</v>
      </c>
      <c r="BX37">
        <f>(RANK(_calc_라운드기준!AE37,_calc_라운드기준!$B37:$AT37,0)+COUNTIFS(_calc_라운드기준!$B37:$AT37,_calc_라운드기준!AE37,$B$1:$AT$1,"&lt;"&amp;30))-(RANK(AE37,$B37:$AT37,0)+COUNTIFS($B37:$AT37,AE37,$B$1:$AT$1,"&lt;"&amp;30))</f>
        <v>12</v>
      </c>
      <c r="BY37">
        <f>(RANK(_calc_라운드기준!AF37,_calc_라운드기준!$B37:$AT37,0)+COUNTIFS(_calc_라운드기준!$B37:$AT37,_calc_라운드기준!AF37,$B$1:$AT$1,"&lt;"&amp;31))-(RANK(AF37,$B37:$AT37,0)+COUNTIFS($B37:$AT37,AF37,$B$1:$AT$1,"&lt;"&amp;31))</f>
        <v>7</v>
      </c>
      <c r="BZ37">
        <f>(RANK(_calc_라운드기준!AG37,_calc_라운드기준!$B37:$AT37,0)+COUNTIFS(_calc_라운드기준!$B37:$AT37,_calc_라운드기준!AG37,$B$1:$AT$1,"&lt;"&amp;32))-(RANK(AG37,$B37:$AT37,0)+COUNTIFS($B37:$AT37,AG37,$B$1:$AT$1,"&lt;"&amp;32))</f>
        <v>16</v>
      </c>
      <c r="CA37">
        <f>(RANK(_calc_라운드기준!AH37,_calc_라운드기준!$B37:$AT37,0)+COUNTIFS(_calc_라운드기준!$B37:$AT37,_calc_라운드기준!AH37,$B$1:$AT$1,"&lt;"&amp;33))-(RANK(AH37,$B37:$AT37,0)+COUNTIFS($B37:$AT37,AH37,$B$1:$AT$1,"&lt;"&amp;33))</f>
        <v>11</v>
      </c>
      <c r="CB37">
        <f>(RANK(_calc_라운드기준!AI37,_calc_라운드기준!$B37:$AT37,0)+COUNTIFS(_calc_라운드기준!$B37:$AT37,_calc_라운드기준!AI37,$B$1:$AT$1,"&lt;"&amp;34))-(RANK(AI37,$B37:$AT37,0)+COUNTIFS($B37:$AT37,AI37,$B$1:$AT$1,"&lt;"&amp;34))</f>
        <v>29</v>
      </c>
      <c r="CC37">
        <f>(RANK(_calc_라운드기준!AJ37,_calc_라운드기준!$B37:$AT37,0)+COUNTIFS(_calc_라운드기준!$B37:$AT37,_calc_라운드기준!AJ37,$B$1:$AT$1,"&lt;"&amp;35))-(RANK(AJ37,$B37:$AT37,0)+COUNTIFS($B37:$AT37,AJ37,$B$1:$AT$1,"&lt;"&amp;35))</f>
        <v>27</v>
      </c>
      <c r="CD37">
        <f>(RANK(_calc_라운드기준!AK37,_calc_라운드기준!$B37:$AT37,0)+COUNTIFS(_calc_라운드기준!$B37:$AT37,_calc_라운드기준!AK37,$B$1:$AT$1,"&lt;"&amp;36))-(RANK(AK37,$B37:$AT37,0)+COUNTIFS($B37:$AT37,AK37,$B$1:$AT$1,"&lt;"&amp;36))</f>
        <v>-5</v>
      </c>
      <c r="CE37">
        <f>(RANK(_calc_라운드기준!AL37,_calc_라운드기준!$B37:$AT37,0)+COUNTIFS(_calc_라운드기준!$B37:$AT37,_calc_라운드기준!AL37,$B$1:$AT$1,"&lt;"&amp;37))-(RANK(AL37,$B37:$AT37,0)+COUNTIFS($B37:$AT37,AL37,$B$1:$AT$1,"&lt;"&amp;37))</f>
        <v>5</v>
      </c>
      <c r="CF37">
        <f>(RANK(_calc_라운드기준!AM37,_calc_라운드기준!$B37:$AT37,0)+COUNTIFS(_calc_라운드기준!$B37:$AT37,_calc_라운드기준!AM37,$B$1:$AT$1,"&lt;"&amp;38))-(RANK(AM37,$B37:$AT37,0)+COUNTIFS($B37:$AT37,AM37,$B$1:$AT$1,"&lt;"&amp;38))</f>
        <v>5</v>
      </c>
      <c r="CG37">
        <f>(RANK(_calc_라운드기준!AN37,_calc_라운드기준!$B37:$AT37,0)+COUNTIFS(_calc_라운드기준!$B37:$AT37,_calc_라운드기준!AN37,$B$1:$AT$1,"&lt;"&amp;39))-(RANK(AN37,$B37:$AT37,0)+COUNTIFS($B37:$AT37,AN37,$B$1:$AT$1,"&lt;"&amp;39))</f>
        <v>-33</v>
      </c>
      <c r="CH37">
        <f>(RANK(_calc_라운드기준!AO37,_calc_라운드기준!$B37:$AT37,0)+COUNTIFS(_calc_라운드기준!$B37:$AT37,_calc_라운드기준!AO37,$B$1:$AT$1,"&lt;"&amp;40))-(RANK(AO37,$B37:$AT37,0)+COUNTIFS($B37:$AT37,AO37,$B$1:$AT$1,"&lt;"&amp;40))</f>
        <v>0</v>
      </c>
      <c r="CI37">
        <f>(RANK(_calc_라운드기준!AP37,_calc_라운드기준!$B37:$AT37,0)+COUNTIFS(_calc_라운드기준!$B37:$AT37,_calc_라운드기준!AP37,$B$1:$AT$1,"&lt;"&amp;41))-(RANK(AP37,$B37:$AT37,0)+COUNTIFS($B37:$AT37,AP37,$B$1:$AT$1,"&lt;"&amp;41))</f>
        <v>0</v>
      </c>
      <c r="CJ37">
        <f>(RANK(_calc_라운드기준!AQ37,_calc_라운드기준!$B37:$AT37,0)+COUNTIFS(_calc_라운드기준!$B37:$AT37,_calc_라운드기준!AQ37,$B$1:$AT$1,"&lt;"&amp;42))-(RANK(AQ37,$B37:$AT37,0)+COUNTIFS($B37:$AT37,AQ37,$B$1:$AT$1,"&lt;"&amp;42))</f>
        <v>-25</v>
      </c>
      <c r="CK37">
        <f>(RANK(_calc_라운드기준!AR37,_calc_라운드기준!$B37:$AT37,0)+COUNTIFS(_calc_라운드기준!$B37:$AT37,_calc_라운드기준!AR37,$B$1:$AT$1,"&lt;"&amp;43))-(RANK(AR37,$B37:$AT37,0)+COUNTIFS($B37:$AT37,AR37,$B$1:$AT$1,"&lt;"&amp;43))</f>
        <v>-2</v>
      </c>
      <c r="CL37">
        <f>(RANK(_calc_라운드기준!AS37,_calc_라운드기준!$B37:$AT37,0)+COUNTIFS(_calc_라운드기준!$B37:$AT37,_calc_라운드기준!AS37,$B$1:$AT$1,"&lt;"&amp;44))-(RANK(AS37,$B37:$AT37,0)+COUNTIFS($B37:$AT37,AS37,$B$1:$AT$1,"&lt;"&amp;44))</f>
        <v>9</v>
      </c>
      <c r="CM37">
        <f>(RANK(_calc_라운드기준!AT37,_calc_라운드기준!$B37:$AT37,0)+COUNTIFS(_calc_라운드기준!$B37:$AT37,_calc_라운드기준!AT37,$B$1:$AT$1,"&lt;"&amp;45))-(RANK(AT37,$B37:$AT37,0)+COUNTIFS($B37:$AT37,AT37,$B$1:$AT$1,"&lt;"&amp;45))</f>
        <v>25</v>
      </c>
      <c r="CN37">
        <f t="shared" si="45"/>
        <v>39</v>
      </c>
      <c r="CO37">
        <f t="shared" si="46"/>
        <v>31</v>
      </c>
      <c r="CP37">
        <f t="shared" si="47"/>
        <v>24</v>
      </c>
      <c r="CQ37">
        <f t="shared" si="48"/>
        <v>37</v>
      </c>
      <c r="CR37">
        <f t="shared" si="49"/>
        <v>35</v>
      </c>
      <c r="CS37">
        <f t="shared" si="50"/>
        <v>18</v>
      </c>
      <c r="CT37">
        <f t="shared" si="51"/>
        <v>21</v>
      </c>
      <c r="CU37">
        <f t="shared" si="52"/>
        <v>42</v>
      </c>
      <c r="CV37">
        <f t="shared" si="53"/>
        <v>41</v>
      </c>
      <c r="CW37">
        <f t="shared" si="54"/>
        <v>19</v>
      </c>
      <c r="CX37">
        <f t="shared" si="55"/>
        <v>15</v>
      </c>
      <c r="CY37">
        <f t="shared" si="56"/>
        <v>13</v>
      </c>
      <c r="CZ37">
        <f t="shared" si="57"/>
        <v>20</v>
      </c>
      <c r="DA37">
        <f t="shared" si="58"/>
        <v>5</v>
      </c>
      <c r="DB37">
        <f t="shared" si="59"/>
        <v>27</v>
      </c>
      <c r="DC37">
        <f t="shared" si="60"/>
        <v>28</v>
      </c>
      <c r="DD37">
        <f t="shared" si="61"/>
        <v>33</v>
      </c>
      <c r="DE37">
        <f t="shared" si="62"/>
        <v>29</v>
      </c>
      <c r="DF37">
        <f t="shared" si="63"/>
        <v>4</v>
      </c>
      <c r="DG37">
        <f t="shared" si="64"/>
        <v>25</v>
      </c>
      <c r="DH37">
        <f t="shared" si="65"/>
        <v>8</v>
      </c>
      <c r="DI37">
        <f t="shared" si="66"/>
        <v>6</v>
      </c>
      <c r="DJ37">
        <f t="shared" si="67"/>
        <v>43</v>
      </c>
      <c r="DK37">
        <f t="shared" si="68"/>
        <v>40</v>
      </c>
      <c r="DL37">
        <f t="shared" si="69"/>
        <v>36</v>
      </c>
      <c r="DM37">
        <f t="shared" si="70"/>
        <v>7</v>
      </c>
      <c r="DN37">
        <f t="shared" si="71"/>
        <v>34</v>
      </c>
      <c r="DO37">
        <f t="shared" si="72"/>
        <v>38</v>
      </c>
      <c r="DP37">
        <f t="shared" si="73"/>
        <v>32</v>
      </c>
      <c r="DQ37">
        <f t="shared" si="74"/>
        <v>10</v>
      </c>
      <c r="DR37">
        <f t="shared" si="75"/>
        <v>14</v>
      </c>
      <c r="DS37">
        <f t="shared" si="76"/>
        <v>9</v>
      </c>
      <c r="DT37">
        <f t="shared" si="77"/>
        <v>11</v>
      </c>
      <c r="DU37">
        <f t="shared" si="78"/>
        <v>1</v>
      </c>
      <c r="DV37">
        <f t="shared" si="79"/>
        <v>2</v>
      </c>
      <c r="DW37">
        <f t="shared" si="80"/>
        <v>30</v>
      </c>
      <c r="DX37">
        <f t="shared" si="81"/>
        <v>16</v>
      </c>
      <c r="DY37">
        <f t="shared" si="82"/>
        <v>17</v>
      </c>
      <c r="DZ37">
        <f t="shared" si="83"/>
        <v>45</v>
      </c>
      <c r="EA37">
        <f t="shared" si="84"/>
        <v>22</v>
      </c>
      <c r="EB37">
        <f t="shared" si="85"/>
        <v>23</v>
      </c>
      <c r="EC37">
        <f t="shared" si="86"/>
        <v>44</v>
      </c>
      <c r="ED37">
        <f t="shared" si="87"/>
        <v>26</v>
      </c>
      <c r="EE37">
        <f t="shared" si="88"/>
        <v>12</v>
      </c>
      <c r="EF37">
        <f t="shared" si="89"/>
        <v>3</v>
      </c>
    </row>
    <row r="38" spans="1:136" ht="16.5" customHeight="1">
      <c r="A38">
        <f>_calc_라운드기준!A38</f>
        <v>1208</v>
      </c>
      <c r="B38">
        <f>INDEX(_calc_누적빈도!B:B,$A38)-INDEX(_calc_누적빈도!B:B,$A38-기준200회_후보!$B$1)</f>
        <v>23</v>
      </c>
      <c r="C38">
        <f>INDEX(_calc_누적빈도!C:C,$A38)-INDEX(_calc_누적빈도!C:C,$A38-기준200회_후보!$B$1)</f>
        <v>15</v>
      </c>
      <c r="D38">
        <f>INDEX(_calc_누적빈도!D:D,$A38)-INDEX(_calc_누적빈도!D:D,$A38-기준200회_후보!$B$1)</f>
        <v>35</v>
      </c>
      <c r="E38">
        <f>INDEX(_calc_누적빈도!E:E,$A38)-INDEX(_calc_누적빈도!E:E,$A38-기준200회_후보!$B$1)</f>
        <v>20</v>
      </c>
      <c r="F38">
        <f>INDEX(_calc_누적빈도!F:F,$A38)-INDEX(_calc_누적빈도!F:F,$A38-기준200회_후보!$B$1)</f>
        <v>21</v>
      </c>
      <c r="G38">
        <f>INDEX(_calc_누적빈도!G:G,$A38)-INDEX(_calc_누적빈도!G:G,$A38-기준200회_후보!$B$1)</f>
        <v>36</v>
      </c>
      <c r="H38">
        <f>INDEX(_calc_누적빈도!H:H,$A38)-INDEX(_calc_누적빈도!H:H,$A38-기준200회_후보!$B$1)</f>
        <v>34</v>
      </c>
      <c r="I38">
        <f>INDEX(_calc_누적빈도!I:I,$A38)-INDEX(_calc_누적빈도!I:I,$A38-기준200회_후보!$B$1)</f>
        <v>20</v>
      </c>
      <c r="J38">
        <f>INDEX(_calc_누적빈도!J:J,$A38)-INDEX(_calc_누적빈도!J:J,$A38-기준200회_후보!$B$1)</f>
        <v>26</v>
      </c>
      <c r="K38">
        <f>INDEX(_calc_누적빈도!K:K,$A38)-INDEX(_calc_누적빈도!K:K,$A38-기준200회_후보!$B$1)</f>
        <v>19</v>
      </c>
      <c r="L38">
        <f>INDEX(_calc_누적빈도!L:L,$A38)-INDEX(_calc_누적빈도!L:L,$A38-기준200회_후보!$B$1)</f>
        <v>27</v>
      </c>
      <c r="M38">
        <f>INDEX(_calc_누적빈도!M:M,$A38)-INDEX(_calc_누적빈도!M:M,$A38-기준200회_후보!$B$1)</f>
        <v>35</v>
      </c>
      <c r="N38">
        <f>INDEX(_calc_누적빈도!N:N,$A38)-INDEX(_calc_누적빈도!N:N,$A38-기준200회_후보!$B$1)</f>
        <v>29</v>
      </c>
      <c r="O38">
        <f>INDEX(_calc_누적빈도!O:O,$A38)-INDEX(_calc_누적빈도!O:O,$A38-기준200회_후보!$B$1)</f>
        <v>27</v>
      </c>
      <c r="P38">
        <f>INDEX(_calc_누적빈도!P:P,$A38)-INDEX(_calc_누적빈도!P:P,$A38-기준200회_후보!$B$1)</f>
        <v>26</v>
      </c>
      <c r="Q38">
        <f>INDEX(_calc_누적빈도!Q:Q,$A38)-INDEX(_calc_누적빈도!Q:Q,$A38-기준200회_후보!$B$1)</f>
        <v>33</v>
      </c>
      <c r="R38">
        <f>INDEX(_calc_누적빈도!R:R,$A38)-INDEX(_calc_누적빈도!R:R,$A38-기준200회_후보!$B$1)</f>
        <v>22</v>
      </c>
      <c r="S38">
        <f>INDEX(_calc_누적빈도!S:S,$A38)-INDEX(_calc_누적빈도!S:S,$A38-기준200회_후보!$B$1)</f>
        <v>24</v>
      </c>
      <c r="T38">
        <f>INDEX(_calc_누적빈도!T:T,$A38)-INDEX(_calc_누적빈도!T:T,$A38-기준200회_후보!$B$1)</f>
        <v>31</v>
      </c>
      <c r="U38">
        <f>INDEX(_calc_누적빈도!U:U,$A38)-INDEX(_calc_누적빈도!U:U,$A38-기준200회_후보!$B$1)</f>
        <v>26</v>
      </c>
      <c r="V38">
        <f>INDEX(_calc_누적빈도!V:V,$A38)-INDEX(_calc_누적빈도!V:V,$A38-기준200회_후보!$B$1)</f>
        <v>28</v>
      </c>
      <c r="W38">
        <f>INDEX(_calc_누적빈도!W:W,$A38)-INDEX(_calc_누적빈도!W:W,$A38-기준200회_후보!$B$1)</f>
        <v>27</v>
      </c>
      <c r="X38">
        <f>INDEX(_calc_누적빈도!X:X,$A38)-INDEX(_calc_누적빈도!X:X,$A38-기준200회_후보!$B$1)</f>
        <v>24</v>
      </c>
      <c r="Y38">
        <f>INDEX(_calc_누적빈도!Y:Y,$A38)-INDEX(_calc_누적빈도!Y:Y,$A38-기준200회_후보!$B$1)</f>
        <v>27</v>
      </c>
      <c r="Z38">
        <f>INDEX(_calc_누적빈도!Z:Z,$A38)-INDEX(_calc_누적빈도!Z:Z,$A38-기준200회_후보!$B$1)</f>
        <v>18</v>
      </c>
      <c r="AA38">
        <f>INDEX(_calc_누적빈도!AA:AA,$A38)-INDEX(_calc_누적빈도!AA:AA,$A38-기준200회_후보!$B$1)</f>
        <v>31</v>
      </c>
      <c r="AB38">
        <f>INDEX(_calc_누적빈도!AB:AB,$A38)-INDEX(_calc_누적빈도!AB:AB,$A38-기준200회_후보!$B$1)</f>
        <v>29</v>
      </c>
      <c r="AC38">
        <f>INDEX(_calc_누적빈도!AC:AC,$A38)-INDEX(_calc_누적빈도!AC:AC,$A38-기준200회_후보!$B$1)</f>
        <v>27</v>
      </c>
      <c r="AD38">
        <f>INDEX(_calc_누적빈도!AD:AD,$A38)-INDEX(_calc_누적빈도!AD:AD,$A38-기준200회_후보!$B$1)</f>
        <v>28</v>
      </c>
      <c r="AE38">
        <f>INDEX(_calc_누적빈도!AE:AE,$A38)-INDEX(_calc_누적빈도!AE:AE,$A38-기준200회_후보!$B$1)</f>
        <v>33</v>
      </c>
      <c r="AF38">
        <f>INDEX(_calc_누적빈도!AF:AF,$A38)-INDEX(_calc_누적빈도!AF:AF,$A38-기준200회_후보!$B$1)</f>
        <v>28</v>
      </c>
      <c r="AG38">
        <f>INDEX(_calc_누적빈도!AG:AG,$A38)-INDEX(_calc_누적빈도!AG:AG,$A38-기준200회_후보!$B$1)</f>
        <v>27</v>
      </c>
      <c r="AH38">
        <f>INDEX(_calc_누적빈도!AH:AH,$A38)-INDEX(_calc_누적빈도!AH:AH,$A38-기준200회_후보!$B$1)</f>
        <v>32</v>
      </c>
      <c r="AI38">
        <f>INDEX(_calc_누적빈도!AI:AI,$A38)-INDEX(_calc_누적빈도!AI:AI,$A38-기준200회_후보!$B$1)</f>
        <v>29</v>
      </c>
      <c r="AJ38">
        <f>INDEX(_calc_누적빈도!AJ:AJ,$A38)-INDEX(_calc_누적빈도!AJ:AJ,$A38-기준200회_후보!$B$1)</f>
        <v>34</v>
      </c>
      <c r="AK38">
        <f>INDEX(_calc_누적빈도!AK:AK,$A38)-INDEX(_calc_누적빈도!AK:AK,$A38-기준200회_후보!$B$1)</f>
        <v>26</v>
      </c>
      <c r="AL38">
        <f>INDEX(_calc_누적빈도!AL:AL,$A38)-INDEX(_calc_누적빈도!AL:AL,$A38-기준200회_후보!$B$1)</f>
        <v>29</v>
      </c>
      <c r="AM38">
        <f>INDEX(_calc_누적빈도!AM:AM,$A38)-INDEX(_calc_누적빈도!AM:AM,$A38-기준200회_후보!$B$1)</f>
        <v>32</v>
      </c>
      <c r="AN38">
        <f>INDEX(_calc_누적빈도!AN:AN,$A38)-INDEX(_calc_누적빈도!AN:AN,$A38-기준200회_후보!$B$1)</f>
        <v>19</v>
      </c>
      <c r="AO38">
        <f>INDEX(_calc_누적빈도!AO:AO,$A38)-INDEX(_calc_누적빈도!AO:AO,$A38-기준200회_후보!$B$1)</f>
        <v>30</v>
      </c>
      <c r="AP38">
        <f>INDEX(_calc_누적빈도!AP:AP,$A38)-INDEX(_calc_누적빈도!AP:AP,$A38-기준200회_후보!$B$1)</f>
        <v>23</v>
      </c>
      <c r="AQ38">
        <f>INDEX(_calc_누적빈도!AQ:AQ,$A38)-INDEX(_calc_누적빈도!AQ:AQ,$A38-기준200회_후보!$B$1)</f>
        <v>19</v>
      </c>
      <c r="AR38">
        <f>INDEX(_calc_누적빈도!AR:AR,$A38)-INDEX(_calc_누적빈도!AR:AR,$A38-기준200회_후보!$B$1)</f>
        <v>16</v>
      </c>
      <c r="AS38">
        <f>INDEX(_calc_누적빈도!AS:AS,$A38)-INDEX(_calc_누적빈도!AS:AS,$A38-기준200회_후보!$B$1)</f>
        <v>24</v>
      </c>
      <c r="AT38">
        <f>INDEX(_calc_누적빈도!AT:AT,$A38)-INDEX(_calc_누적빈도!AT:AT,$A38-기준200회_후보!$B$1)</f>
        <v>31</v>
      </c>
      <c r="AU38">
        <f>(RANK(_calc_라운드기준!B38,_calc_라운드기준!$B38:$AT38,0)+COUNTIFS(_calc_라운드기준!$B38:$AT38,_calc_라운드기준!B38,$B$1:$AT$1,"&lt;"&amp;1))-(RANK(B38,$B38:$AT38,0)+COUNTIFS($B38:$AT38,B38,$B$1:$AT$1,"&lt;"&amp;1))</f>
        <v>-18</v>
      </c>
      <c r="AV38">
        <f>(RANK(_calc_라운드기준!C38,_calc_라운드기준!$B38:$AT38,0)+COUNTIFS(_calc_라운드기준!$B38:$AT38,_calc_라운드기준!C38,$B$1:$AT$1,"&lt;"&amp;2))-(RANK(C38,$B38:$AT38,0)+COUNTIFS($B38:$AT38,C38,$B$1:$AT$1,"&lt;"&amp;2))</f>
        <v>-6</v>
      </c>
      <c r="AW38">
        <f>(RANK(_calc_라운드기준!D38,_calc_라운드기준!$B38:$AT38,0)+COUNTIFS(_calc_라운드기준!$B38:$AT38,_calc_라운드기준!D38,$B$1:$AT$1,"&lt;"&amp;3))-(RANK(D38,$B38:$AT38,0)+COUNTIFS($B38:$AT38,D38,$B$1:$AT$1,"&lt;"&amp;3))</f>
        <v>-1</v>
      </c>
      <c r="AX38">
        <f>(RANK(_calc_라운드기준!E38,_calc_라운드기준!$B38:$AT38,0)+COUNTIFS(_calc_라운드기준!$B38:$AT38,_calc_라운드기준!E38,$B$1:$AT$1,"&lt;"&amp;4))-(RANK(E38,$B38:$AT38,0)+COUNTIFS($B38:$AT38,E38,$B$1:$AT$1,"&lt;"&amp;4))</f>
        <v>-16</v>
      </c>
      <c r="AY38">
        <f>(RANK(_calc_라운드기준!F38,_calc_라운드기준!$B38:$AT38,0)+COUNTIFS(_calc_라운드기준!$B38:$AT38,_calc_라운드기준!F38,$B$1:$AT$1,"&lt;"&amp;5))-(RANK(F38,$B38:$AT38,0)+COUNTIFS($B38:$AT38,F38,$B$1:$AT$1,"&lt;"&amp;5))</f>
        <v>-14</v>
      </c>
      <c r="AZ38">
        <f>(RANK(_calc_라운드기준!G38,_calc_라운드기준!$B38:$AT38,0)+COUNTIFS(_calc_라운드기준!$B38:$AT38,_calc_라운드기준!G38,$B$1:$AT$1,"&lt;"&amp;6))-(RANK(G38,$B38:$AT38,0)+COUNTIFS($B38:$AT38,G38,$B$1:$AT$1,"&lt;"&amp;6))</f>
        <v>8</v>
      </c>
      <c r="BA38">
        <f>(RANK(_calc_라운드기준!H38,_calc_라운드기준!$B38:$AT38,0)+COUNTIFS(_calc_라운드기준!$B38:$AT38,_calc_라운드기준!H38,$B$1:$AT$1,"&lt;"&amp;7))-(RANK(H38,$B38:$AT38,0)+COUNTIFS($B38:$AT38,H38,$B$1:$AT$1,"&lt;"&amp;7))</f>
        <v>1</v>
      </c>
      <c r="BB38">
        <f>(RANK(_calc_라운드기준!I38,_calc_라운드기준!$B38:$AT38,0)+COUNTIFS(_calc_라운드기준!$B38:$AT38,_calc_라운드기준!I38,$B$1:$AT$1,"&lt;"&amp;8))-(RANK(I38,$B38:$AT38,0)+COUNTIFS($B38:$AT38,I38,$B$1:$AT$1,"&lt;"&amp;8))</f>
        <v>-22</v>
      </c>
      <c r="BC38">
        <f>(RANK(_calc_라운드기준!J38,_calc_라운드기준!$B38:$AT38,0)+COUNTIFS(_calc_라운드기준!$B38:$AT38,_calc_라운드기준!J38,$B$1:$AT$1,"&lt;"&amp;9))-(RANK(J38,$B38:$AT38,0)+COUNTIFS($B38:$AT38,J38,$B$1:$AT$1,"&lt;"&amp;9))</f>
        <v>-17</v>
      </c>
      <c r="BD38">
        <f>(RANK(_calc_라운드기준!K38,_calc_라운드기준!$B38:$AT38,0)+COUNTIFS(_calc_라운드기준!$B38:$AT38,_calc_라운드기준!K38,$B$1:$AT$1,"&lt;"&amp;10))-(RANK(K38,$B38:$AT38,0)+COUNTIFS($B38:$AT38,K38,$B$1:$AT$1,"&lt;"&amp;10))</f>
        <v>4</v>
      </c>
      <c r="BE38">
        <f>(RANK(_calc_라운드기준!L38,_calc_라운드기준!$B38:$AT38,0)+COUNTIFS(_calc_라운드기준!$B38:$AT38,_calc_라운드기준!L38,$B$1:$AT$1,"&lt;"&amp;11))-(RANK(L38,$B38:$AT38,0)+COUNTIFS($B38:$AT38,L38,$B$1:$AT$1,"&lt;"&amp;11))</f>
        <v>13</v>
      </c>
      <c r="BF38">
        <f>(RANK(_calc_라운드기준!M38,_calc_라운드기준!$B38:$AT38,0)+COUNTIFS(_calc_라운드기준!$B38:$AT38,_calc_라운드기준!M38,$B$1:$AT$1,"&lt;"&amp;12))-(RANK(M38,$B38:$AT38,0)+COUNTIFS($B38:$AT38,M38,$B$1:$AT$1,"&lt;"&amp;12))</f>
        <v>8</v>
      </c>
      <c r="BG38">
        <f>(RANK(_calc_라운드기준!N38,_calc_라운드기준!$B38:$AT38,0)+COUNTIFS(_calc_라운드기준!$B38:$AT38,_calc_라운드기준!N38,$B$1:$AT$1,"&lt;"&amp;13))-(RANK(N38,$B38:$AT38,0)+COUNTIFS($B38:$AT38,N38,$B$1:$AT$1,"&lt;"&amp;13))</f>
        <v>4</v>
      </c>
      <c r="BH38">
        <f>(RANK(_calc_라운드기준!O38,_calc_라운드기준!$B38:$AT38,0)+COUNTIFS(_calc_라운드기준!$B38:$AT38,_calc_라운드기준!O38,$B$1:$AT$1,"&lt;"&amp;14))-(RANK(O38,$B38:$AT38,0)+COUNTIFS($B38:$AT38,O38,$B$1:$AT$1,"&lt;"&amp;14))</f>
        <v>18</v>
      </c>
      <c r="BI38">
        <f>(RANK(_calc_라운드기준!P38,_calc_라운드기준!$B38:$AT38,0)+COUNTIFS(_calc_라운드기준!$B38:$AT38,_calc_라운드기준!P38,$B$1:$AT$1,"&lt;"&amp;15))-(RANK(P38,$B38:$AT38,0)+COUNTIFS($B38:$AT38,P38,$B$1:$AT$1,"&lt;"&amp;15))</f>
        <v>-4</v>
      </c>
      <c r="BJ38">
        <f>(RANK(_calc_라운드기준!Q38,_calc_라운드기준!$B38:$AT38,0)+COUNTIFS(_calc_라운드기준!$B38:$AT38,_calc_라운드기준!Q38,$B$1:$AT$1,"&lt;"&amp;16))-(RANK(Q38,$B38:$AT38,0)+COUNTIFS($B38:$AT38,Q38,$B$1:$AT$1,"&lt;"&amp;16))</f>
        <v>-4</v>
      </c>
      <c r="BK38">
        <f>(RANK(_calc_라운드기준!R38,_calc_라운드기준!$B38:$AT38,0)+COUNTIFS(_calc_라운드기준!$B38:$AT38,_calc_라운드기준!R38,$B$1:$AT$1,"&lt;"&amp;17))-(RANK(R38,$B38:$AT38,0)+COUNTIFS($B38:$AT38,R38,$B$1:$AT$1,"&lt;"&amp;17))</f>
        <v>-11</v>
      </c>
      <c r="BL38">
        <f>(RANK(_calc_라운드기준!S38,_calc_라운드기준!$B38:$AT38,0)+COUNTIFS(_calc_라운드기준!$B38:$AT38,_calc_라운드기준!S38,$B$1:$AT$1,"&lt;"&amp;18))-(RANK(S38,$B38:$AT38,0)+COUNTIFS($B38:$AT38,S38,$B$1:$AT$1,"&lt;"&amp;18))</f>
        <v>-5</v>
      </c>
      <c r="BM38">
        <f>(RANK(_calc_라운드기준!T38,_calc_라운드기준!$B38:$AT38,0)+COUNTIFS(_calc_라운드기준!$B38:$AT38,_calc_라운드기준!T38,$B$1:$AT$1,"&lt;"&amp;19))-(RANK(T38,$B38:$AT38,0)+COUNTIFS($B38:$AT38,T38,$B$1:$AT$1,"&lt;"&amp;19))</f>
        <v>25</v>
      </c>
      <c r="BN38">
        <f>(RANK(_calc_라운드기준!U38,_calc_라운드기준!$B38:$AT38,0)+COUNTIFS(_calc_라운드기준!$B38:$AT38,_calc_라운드기준!U38,$B$1:$AT$1,"&lt;"&amp;20))-(RANK(U38,$B38:$AT38,0)+COUNTIFS($B38:$AT38,U38,$B$1:$AT$1,"&lt;"&amp;20))</f>
        <v>-2</v>
      </c>
      <c r="BO38">
        <f>(RANK(_calc_라운드기준!V38,_calc_라운드기준!$B38:$AT38,0)+COUNTIFS(_calc_라운드기준!$B38:$AT38,_calc_라운드기준!V38,$B$1:$AT$1,"&lt;"&amp;21))-(RANK(V38,$B38:$AT38,0)+COUNTIFS($B38:$AT38,V38,$B$1:$AT$1,"&lt;"&amp;21))</f>
        <v>10</v>
      </c>
      <c r="BP38">
        <f>(RANK(_calc_라운드기준!W38,_calc_라운드기준!$B38:$AT38,0)+COUNTIFS(_calc_라운드기준!$B38:$AT38,_calc_라운드기준!W38,$B$1:$AT$1,"&lt;"&amp;22))-(RANK(W38,$B38:$AT38,0)+COUNTIFS($B38:$AT38,W38,$B$1:$AT$1,"&lt;"&amp;22))</f>
        <v>18</v>
      </c>
      <c r="BQ38">
        <f>(RANK(_calc_라운드기준!X38,_calc_라운드기준!$B38:$AT38,0)+COUNTIFS(_calc_라운드기준!$B38:$AT38,_calc_라운드기준!X38,$B$1:$AT$1,"&lt;"&amp;23))-(RANK(X38,$B38:$AT38,0)+COUNTIFS($B38:$AT38,X38,$B$1:$AT$1,"&lt;"&amp;23))</f>
        <v>-26</v>
      </c>
      <c r="BR38">
        <f>(RANK(_calc_라운드기준!Y38,_calc_라운드기준!$B38:$AT38,0)+COUNTIFS(_calc_라운드기준!$B38:$AT38,_calc_라운드기준!Y38,$B$1:$AT$1,"&lt;"&amp;24))-(RANK(Y38,$B38:$AT38,0)+COUNTIFS($B38:$AT38,Y38,$B$1:$AT$1,"&lt;"&amp;24))</f>
        <v>-20</v>
      </c>
      <c r="BS38">
        <f>(RANK(_calc_라운드기준!Z38,_calc_라운드기준!$B38:$AT38,0)+COUNTIFS(_calc_라운드기준!$B38:$AT38,_calc_라운드기준!Z38,$B$1:$AT$1,"&lt;"&amp;25))-(RANK(Z38,$B38:$AT38,0)+COUNTIFS($B38:$AT38,Z38,$B$1:$AT$1,"&lt;"&amp;25))</f>
        <v>-24</v>
      </c>
      <c r="BT38">
        <f>(RANK(_calc_라운드기준!AA38,_calc_라운드기준!$B38:$AT38,0)+COUNTIFS(_calc_라운드기준!$B38:$AT38,_calc_라운드기준!AA38,$B$1:$AT$1,"&lt;"&amp;26))-(RANK(AA38,$B38:$AT38,0)+COUNTIFS($B38:$AT38,AA38,$B$1:$AT$1,"&lt;"&amp;26))</f>
        <v>18</v>
      </c>
      <c r="BU38">
        <f>(RANK(_calc_라운드기준!AB38,_calc_라운드기준!$B38:$AT38,0)+COUNTIFS(_calc_라운드기준!$B38:$AT38,_calc_라운드기준!AB38,$B$1:$AT$1,"&lt;"&amp;27))-(RANK(AB38,$B38:$AT38,0)+COUNTIFS($B38:$AT38,AB38,$B$1:$AT$1,"&lt;"&amp;27))</f>
        <v>-12</v>
      </c>
      <c r="BV38">
        <f>(RANK(_calc_라운드기준!AC38,_calc_라운드기준!$B38:$AT38,0)+COUNTIFS(_calc_라운드기준!$B38:$AT38,_calc_라운드기준!AC38,$B$1:$AT$1,"&lt;"&amp;28))-(RANK(AC38,$B38:$AT38,0)+COUNTIFS($B38:$AT38,AC38,$B$1:$AT$1,"&lt;"&amp;28))</f>
        <v>-18</v>
      </c>
      <c r="BW38">
        <f>(RANK(_calc_라운드기준!AD38,_calc_라운드기준!$B38:$AT38,0)+COUNTIFS(_calc_라운드기준!$B38:$AT38,_calc_라운드기준!AD38,$B$1:$AT$1,"&lt;"&amp;29))-(RANK(AD38,$B38:$AT38,0)+COUNTIFS($B38:$AT38,AD38,$B$1:$AT$1,"&lt;"&amp;29))</f>
        <v>-7</v>
      </c>
      <c r="BX38">
        <f>(RANK(_calc_라운드기준!AE38,_calc_라운드기준!$B38:$AT38,0)+COUNTIFS(_calc_라운드기준!$B38:$AT38,_calc_라운드기준!AE38,$B$1:$AT$1,"&lt;"&amp;30))-(RANK(AE38,$B38:$AT38,0)+COUNTIFS($B38:$AT38,AE38,$B$1:$AT$1,"&lt;"&amp;30))</f>
        <v>23</v>
      </c>
      <c r="BY38">
        <f>(RANK(_calc_라운드기준!AF38,_calc_라운드기준!$B38:$AT38,0)+COUNTIFS(_calc_라운드기준!$B38:$AT38,_calc_라운드기준!AF38,$B$1:$AT$1,"&lt;"&amp;31))-(RANK(AF38,$B38:$AT38,0)+COUNTIFS($B38:$AT38,AF38,$B$1:$AT$1,"&lt;"&amp;31))</f>
        <v>11</v>
      </c>
      <c r="BZ38">
        <f>(RANK(_calc_라운드기준!AG38,_calc_라운드기준!$B38:$AT38,0)+COUNTIFS(_calc_라운드기준!$B38:$AT38,_calc_라운드기준!AG38,$B$1:$AT$1,"&lt;"&amp;32))-(RANK(AG38,$B38:$AT38,0)+COUNTIFS($B38:$AT38,AG38,$B$1:$AT$1,"&lt;"&amp;32))</f>
        <v>10</v>
      </c>
      <c r="CA38">
        <f>(RANK(_calc_라운드기준!AH38,_calc_라운드기준!$B38:$AT38,0)+COUNTIFS(_calc_라운드기준!$B38:$AT38,_calc_라운드기준!AH38,$B$1:$AT$1,"&lt;"&amp;33))-(RANK(AH38,$B38:$AT38,0)+COUNTIFS($B38:$AT38,AH38,$B$1:$AT$1,"&lt;"&amp;33))</f>
        <v>12</v>
      </c>
      <c r="CB38">
        <f>(RANK(_calc_라운드기준!AI38,_calc_라운드기준!$B38:$AT38,0)+COUNTIFS(_calc_라운드기준!$B38:$AT38,_calc_라운드기준!AI38,$B$1:$AT$1,"&lt;"&amp;34))-(RANK(AI38,$B38:$AT38,0)+COUNTIFS($B38:$AT38,AI38,$B$1:$AT$1,"&lt;"&amp;34))</f>
        <v>29</v>
      </c>
      <c r="CC38">
        <f>(RANK(_calc_라운드기준!AJ38,_calc_라운드기준!$B38:$AT38,0)+COUNTIFS(_calc_라운드기준!$B38:$AT38,_calc_라운드기준!AJ38,$B$1:$AT$1,"&lt;"&amp;35))-(RANK(AJ38,$B38:$AT38,0)+COUNTIFS($B38:$AT38,AJ38,$B$1:$AT$1,"&lt;"&amp;35))</f>
        <v>27</v>
      </c>
      <c r="CD38">
        <f>(RANK(_calc_라운드기준!AK38,_calc_라운드기준!$B38:$AT38,0)+COUNTIFS(_calc_라운드기준!$B38:$AT38,_calc_라운드기준!AK38,$B$1:$AT$1,"&lt;"&amp;36))-(RANK(AK38,$B38:$AT38,0)+COUNTIFS($B38:$AT38,AK38,$B$1:$AT$1,"&lt;"&amp;36))</f>
        <v>3</v>
      </c>
      <c r="CE38">
        <f>(RANK(_calc_라운드기준!AL38,_calc_라운드기준!$B38:$AT38,0)+COUNTIFS(_calc_라운드기준!$B38:$AT38,_calc_라운드기준!AL38,$B$1:$AT$1,"&lt;"&amp;37))-(RANK(AL38,$B38:$AT38,0)+COUNTIFS($B38:$AT38,AL38,$B$1:$AT$1,"&lt;"&amp;37))</f>
        <v>-4</v>
      </c>
      <c r="CF38">
        <f>(RANK(_calc_라운드기준!AM38,_calc_라운드기준!$B38:$AT38,0)+COUNTIFS(_calc_라운드기준!$B38:$AT38,_calc_라운드기준!AM38,$B$1:$AT$1,"&lt;"&amp;38))-(RANK(AM38,$B38:$AT38,0)+COUNTIFS($B38:$AT38,AM38,$B$1:$AT$1,"&lt;"&amp;38))</f>
        <v>5</v>
      </c>
      <c r="CG38">
        <f>(RANK(_calc_라운드기준!AN38,_calc_라운드기준!$B38:$AT38,0)+COUNTIFS(_calc_라운드기준!$B38:$AT38,_calc_라운드기준!AN38,$B$1:$AT$1,"&lt;"&amp;39))-(RANK(AN38,$B38:$AT38,0)+COUNTIFS($B38:$AT38,AN38,$B$1:$AT$1,"&lt;"&amp;39))</f>
        <v>-33</v>
      </c>
      <c r="CH38">
        <f>(RANK(_calc_라운드기준!AO38,_calc_라운드기준!$B38:$AT38,0)+COUNTIFS(_calc_라운드기준!$B38:$AT38,_calc_라운드기준!AO38,$B$1:$AT$1,"&lt;"&amp;40))-(RANK(AO38,$B38:$AT38,0)+COUNTIFS($B38:$AT38,AO38,$B$1:$AT$1,"&lt;"&amp;40))</f>
        <v>2</v>
      </c>
      <c r="CI38">
        <f>(RANK(_calc_라운드기준!AP38,_calc_라운드기준!$B38:$AT38,0)+COUNTIFS(_calc_라운드기준!$B38:$AT38,_calc_라운드기준!AP38,$B$1:$AT$1,"&lt;"&amp;41))-(RANK(AP38,$B38:$AT38,0)+COUNTIFS($B38:$AT38,AP38,$B$1:$AT$1,"&lt;"&amp;41))</f>
        <v>2</v>
      </c>
      <c r="CJ38">
        <f>(RANK(_calc_라운드기준!AQ38,_calc_라운드기준!$B38:$AT38,0)+COUNTIFS(_calc_라운드기준!$B38:$AT38,_calc_라운드기준!AQ38,$B$1:$AT$1,"&lt;"&amp;42))-(RANK(AQ38,$B38:$AT38,0)+COUNTIFS($B38:$AT38,AQ38,$B$1:$AT$1,"&lt;"&amp;42))</f>
        <v>-21</v>
      </c>
      <c r="CK38">
        <f>(RANK(_calc_라운드기준!AR38,_calc_라운드기준!$B38:$AT38,0)+COUNTIFS(_calc_라운드기준!$B38:$AT38,_calc_라운드기준!AR38,$B$1:$AT$1,"&lt;"&amp;43))-(RANK(AR38,$B38:$AT38,0)+COUNTIFS($B38:$AT38,AR38,$B$1:$AT$1,"&lt;"&amp;43))</f>
        <v>-2</v>
      </c>
      <c r="CL38">
        <f>(RANK(_calc_라운드기준!AS38,_calc_라운드기준!$B38:$AT38,0)+COUNTIFS(_calc_라운드기준!$B38:$AT38,_calc_라운드기준!AS38,$B$1:$AT$1,"&lt;"&amp;44))-(RANK(AS38,$B38:$AT38,0)+COUNTIFS($B38:$AT38,AS38,$B$1:$AT$1,"&lt;"&amp;44))</f>
        <v>10</v>
      </c>
      <c r="CM38">
        <f>(RANK(_calc_라운드기준!AT38,_calc_라운드기준!$B38:$AT38,0)+COUNTIFS(_calc_라운드기준!$B38:$AT38,_calc_라운드기준!AT38,$B$1:$AT$1,"&lt;"&amp;45))-(RANK(AT38,$B38:$AT38,0)+COUNTIFS($B38:$AT38,AT38,$B$1:$AT$1,"&lt;"&amp;45))</f>
        <v>26</v>
      </c>
      <c r="CN38">
        <f t="shared" si="45"/>
        <v>38</v>
      </c>
      <c r="CO38">
        <f t="shared" si="46"/>
        <v>31</v>
      </c>
      <c r="CP38">
        <f t="shared" si="47"/>
        <v>24</v>
      </c>
      <c r="CQ38">
        <f t="shared" si="48"/>
        <v>36</v>
      </c>
      <c r="CR38">
        <f t="shared" si="49"/>
        <v>35</v>
      </c>
      <c r="CS38">
        <f t="shared" si="50"/>
        <v>15</v>
      </c>
      <c r="CT38">
        <f t="shared" si="51"/>
        <v>23</v>
      </c>
      <c r="CU38">
        <f t="shared" si="52"/>
        <v>42</v>
      </c>
      <c r="CV38">
        <f t="shared" si="53"/>
        <v>37</v>
      </c>
      <c r="CW38">
        <f t="shared" si="54"/>
        <v>18</v>
      </c>
      <c r="CX38">
        <f t="shared" si="55"/>
        <v>9</v>
      </c>
      <c r="CY38">
        <f t="shared" si="56"/>
        <v>16</v>
      </c>
      <c r="CZ38">
        <f t="shared" si="57"/>
        <v>19</v>
      </c>
      <c r="DA38">
        <f t="shared" si="58"/>
        <v>6</v>
      </c>
      <c r="DB38">
        <f t="shared" si="59"/>
        <v>27</v>
      </c>
      <c r="DC38">
        <f t="shared" si="60"/>
        <v>28</v>
      </c>
      <c r="DD38">
        <f t="shared" si="61"/>
        <v>33</v>
      </c>
      <c r="DE38">
        <f t="shared" si="62"/>
        <v>30</v>
      </c>
      <c r="DF38">
        <f t="shared" si="63"/>
        <v>4</v>
      </c>
      <c r="DG38">
        <f t="shared" si="64"/>
        <v>25</v>
      </c>
      <c r="DH38">
        <f t="shared" si="65"/>
        <v>12</v>
      </c>
      <c r="DI38">
        <f t="shared" si="66"/>
        <v>7</v>
      </c>
      <c r="DJ38">
        <f t="shared" si="67"/>
        <v>44</v>
      </c>
      <c r="DK38">
        <f t="shared" si="68"/>
        <v>40</v>
      </c>
      <c r="DL38">
        <f t="shared" si="69"/>
        <v>43</v>
      </c>
      <c r="DM38">
        <f t="shared" si="70"/>
        <v>8</v>
      </c>
      <c r="DN38">
        <f t="shared" si="71"/>
        <v>34</v>
      </c>
      <c r="DO38">
        <f t="shared" si="72"/>
        <v>39</v>
      </c>
      <c r="DP38">
        <f t="shared" si="73"/>
        <v>32</v>
      </c>
      <c r="DQ38">
        <f t="shared" si="74"/>
        <v>5</v>
      </c>
      <c r="DR38">
        <f t="shared" si="75"/>
        <v>11</v>
      </c>
      <c r="DS38">
        <f t="shared" si="76"/>
        <v>13</v>
      </c>
      <c r="DT38">
        <f t="shared" si="77"/>
        <v>10</v>
      </c>
      <c r="DU38">
        <f t="shared" si="78"/>
        <v>1</v>
      </c>
      <c r="DV38">
        <f t="shared" si="79"/>
        <v>2</v>
      </c>
      <c r="DW38">
        <f t="shared" si="80"/>
        <v>20</v>
      </c>
      <c r="DX38">
        <f t="shared" si="81"/>
        <v>29</v>
      </c>
      <c r="DY38">
        <f t="shared" si="82"/>
        <v>17</v>
      </c>
      <c r="DZ38">
        <f t="shared" si="83"/>
        <v>45</v>
      </c>
      <c r="EA38">
        <f t="shared" si="84"/>
        <v>21</v>
      </c>
      <c r="EB38">
        <f t="shared" si="85"/>
        <v>22</v>
      </c>
      <c r="EC38">
        <f t="shared" si="86"/>
        <v>41</v>
      </c>
      <c r="ED38">
        <f t="shared" si="87"/>
        <v>26</v>
      </c>
      <c r="EE38">
        <f t="shared" si="88"/>
        <v>14</v>
      </c>
      <c r="EF38">
        <f t="shared" si="89"/>
        <v>3</v>
      </c>
    </row>
    <row r="39" spans="1:136" ht="16.5" customHeight="1">
      <c r="A39">
        <f>_calc_라운드기준!A39</f>
        <v>1207</v>
      </c>
      <c r="B39">
        <f>INDEX(_calc_누적빈도!B:B,$A39)-INDEX(_calc_누적빈도!B:B,$A39-기준200회_후보!$B$1)</f>
        <v>23</v>
      </c>
      <c r="C39">
        <f>INDEX(_calc_누적빈도!C:C,$A39)-INDEX(_calc_누적빈도!C:C,$A39-기준200회_후보!$B$1)</f>
        <v>15</v>
      </c>
      <c r="D39">
        <f>INDEX(_calc_누적빈도!D:D,$A39)-INDEX(_calc_누적빈도!D:D,$A39-기준200회_후보!$B$1)</f>
        <v>35</v>
      </c>
      <c r="E39">
        <f>INDEX(_calc_누적빈도!E:E,$A39)-INDEX(_calc_누적빈도!E:E,$A39-기준200회_후보!$B$1)</f>
        <v>20</v>
      </c>
      <c r="F39">
        <f>INDEX(_calc_누적빈도!F:F,$A39)-INDEX(_calc_누적빈도!F:F,$A39-기준200회_후보!$B$1)</f>
        <v>21</v>
      </c>
      <c r="G39">
        <f>INDEX(_calc_누적빈도!G:G,$A39)-INDEX(_calc_누적빈도!G:G,$A39-기준200회_후보!$B$1)</f>
        <v>36</v>
      </c>
      <c r="H39">
        <f>INDEX(_calc_누적빈도!H:H,$A39)-INDEX(_calc_누적빈도!H:H,$A39-기준200회_후보!$B$1)</f>
        <v>34</v>
      </c>
      <c r="I39">
        <f>INDEX(_calc_누적빈도!I:I,$A39)-INDEX(_calc_누적빈도!I:I,$A39-기준200회_후보!$B$1)</f>
        <v>21</v>
      </c>
      <c r="J39">
        <f>INDEX(_calc_누적빈도!J:J,$A39)-INDEX(_calc_누적빈도!J:J,$A39-기준200회_후보!$B$1)</f>
        <v>26</v>
      </c>
      <c r="K39">
        <f>INDEX(_calc_누적빈도!K:K,$A39)-INDEX(_calc_누적빈도!K:K,$A39-기준200회_후보!$B$1)</f>
        <v>18</v>
      </c>
      <c r="L39">
        <f>INDEX(_calc_누적빈도!L:L,$A39)-INDEX(_calc_누적빈도!L:L,$A39-기준200회_후보!$B$1)</f>
        <v>28</v>
      </c>
      <c r="M39">
        <f>INDEX(_calc_누적빈도!M:M,$A39)-INDEX(_calc_누적빈도!M:M,$A39-기준200회_후보!$B$1)</f>
        <v>35</v>
      </c>
      <c r="N39">
        <f>INDEX(_calc_누적빈도!N:N,$A39)-INDEX(_calc_누적빈도!N:N,$A39-기준200회_후보!$B$1)</f>
        <v>29</v>
      </c>
      <c r="O39">
        <f>INDEX(_calc_누적빈도!O:O,$A39)-INDEX(_calc_누적빈도!O:O,$A39-기준200회_후보!$B$1)</f>
        <v>27</v>
      </c>
      <c r="P39">
        <f>INDEX(_calc_누적빈도!P:P,$A39)-INDEX(_calc_누적빈도!P:P,$A39-기준200회_후보!$B$1)</f>
        <v>26</v>
      </c>
      <c r="Q39">
        <f>INDEX(_calc_누적빈도!Q:Q,$A39)-INDEX(_calc_누적빈도!Q:Q,$A39-기준200회_후보!$B$1)</f>
        <v>34</v>
      </c>
      <c r="R39">
        <f>INDEX(_calc_누적빈도!R:R,$A39)-INDEX(_calc_누적빈도!R:R,$A39-기준200회_후보!$B$1)</f>
        <v>22</v>
      </c>
      <c r="S39">
        <f>INDEX(_calc_누적빈도!S:S,$A39)-INDEX(_calc_누적빈도!S:S,$A39-기준200회_후보!$B$1)</f>
        <v>24</v>
      </c>
      <c r="T39">
        <f>INDEX(_calc_누적빈도!T:T,$A39)-INDEX(_calc_누적빈도!T:T,$A39-기준200회_후보!$B$1)</f>
        <v>32</v>
      </c>
      <c r="U39">
        <f>INDEX(_calc_누적빈도!U:U,$A39)-INDEX(_calc_누적빈도!U:U,$A39-기준200회_후보!$B$1)</f>
        <v>26</v>
      </c>
      <c r="V39">
        <f>INDEX(_calc_누적빈도!V:V,$A39)-INDEX(_calc_누적빈도!V:V,$A39-기준200회_후보!$B$1)</f>
        <v>29</v>
      </c>
      <c r="W39">
        <f>INDEX(_calc_누적빈도!W:W,$A39)-INDEX(_calc_누적빈도!W:W,$A39-기준200회_후보!$B$1)</f>
        <v>26</v>
      </c>
      <c r="X39">
        <f>INDEX(_calc_누적빈도!X:X,$A39)-INDEX(_calc_누적빈도!X:X,$A39-기준200회_후보!$B$1)</f>
        <v>24</v>
      </c>
      <c r="Y39">
        <f>INDEX(_calc_누적빈도!Y:Y,$A39)-INDEX(_calc_누적빈도!Y:Y,$A39-기준200회_후보!$B$1)</f>
        <v>26</v>
      </c>
      <c r="Z39">
        <f>INDEX(_calc_누적빈도!Z:Z,$A39)-INDEX(_calc_누적빈도!Z:Z,$A39-기준200회_후보!$B$1)</f>
        <v>19</v>
      </c>
      <c r="AA39">
        <f>INDEX(_calc_누적빈도!AA:AA,$A39)-INDEX(_calc_누적빈도!AA:AA,$A39-기준200회_후보!$B$1)</f>
        <v>31</v>
      </c>
      <c r="AB39">
        <f>INDEX(_calc_누적빈도!AB:AB,$A39)-INDEX(_calc_누적빈도!AB:AB,$A39-기준200회_후보!$B$1)</f>
        <v>28</v>
      </c>
      <c r="AC39">
        <f>INDEX(_calc_누적빈도!AC:AC,$A39)-INDEX(_calc_누적빈도!AC:AC,$A39-기준200회_후보!$B$1)</f>
        <v>27</v>
      </c>
      <c r="AD39">
        <f>INDEX(_calc_누적빈도!AD:AD,$A39)-INDEX(_calc_누적빈도!AD:AD,$A39-기준200회_후보!$B$1)</f>
        <v>28</v>
      </c>
      <c r="AE39">
        <f>INDEX(_calc_누적빈도!AE:AE,$A39)-INDEX(_calc_누적빈도!AE:AE,$A39-기준200회_후보!$B$1)</f>
        <v>33</v>
      </c>
      <c r="AF39">
        <f>INDEX(_calc_누적빈도!AF:AF,$A39)-INDEX(_calc_누적빈도!AF:AF,$A39-기준200회_후보!$B$1)</f>
        <v>28</v>
      </c>
      <c r="AG39">
        <f>INDEX(_calc_누적빈도!AG:AG,$A39)-INDEX(_calc_누적빈도!AG:AG,$A39-기준200회_후보!$B$1)</f>
        <v>27</v>
      </c>
      <c r="AH39">
        <f>INDEX(_calc_누적빈도!AH:AH,$A39)-INDEX(_calc_누적빈도!AH:AH,$A39-기준200회_후보!$B$1)</f>
        <v>32</v>
      </c>
      <c r="AI39">
        <f>INDEX(_calc_누적빈도!AI:AI,$A39)-INDEX(_calc_누적빈도!AI:AI,$A39-기준200회_후보!$B$1)</f>
        <v>29</v>
      </c>
      <c r="AJ39">
        <f>INDEX(_calc_누적빈도!AJ:AJ,$A39)-INDEX(_calc_누적빈도!AJ:AJ,$A39-기준200회_후보!$B$1)</f>
        <v>34</v>
      </c>
      <c r="AK39">
        <f>INDEX(_calc_누적빈도!AK:AK,$A39)-INDEX(_calc_누적빈도!AK:AK,$A39-기준200회_후보!$B$1)</f>
        <v>26</v>
      </c>
      <c r="AL39">
        <f>INDEX(_calc_누적빈도!AL:AL,$A39)-INDEX(_calc_누적빈도!AL:AL,$A39-기준200회_후보!$B$1)</f>
        <v>29</v>
      </c>
      <c r="AM39">
        <f>INDEX(_calc_누적빈도!AM:AM,$A39)-INDEX(_calc_누적빈도!AM:AM,$A39-기준200회_후보!$B$1)</f>
        <v>31</v>
      </c>
      <c r="AN39">
        <f>INDEX(_calc_누적빈도!AN:AN,$A39)-INDEX(_calc_누적빈도!AN:AN,$A39-기준200회_후보!$B$1)</f>
        <v>19</v>
      </c>
      <c r="AO39">
        <f>INDEX(_calc_누적빈도!AO:AO,$A39)-INDEX(_calc_누적빈도!AO:AO,$A39-기준200회_후보!$B$1)</f>
        <v>30</v>
      </c>
      <c r="AP39">
        <f>INDEX(_calc_누적빈도!AP:AP,$A39)-INDEX(_calc_누적빈도!AP:AP,$A39-기준200회_후보!$B$1)</f>
        <v>23</v>
      </c>
      <c r="AQ39">
        <f>INDEX(_calc_누적빈도!AQ:AQ,$A39)-INDEX(_calc_누적빈도!AQ:AQ,$A39-기준200회_후보!$B$1)</f>
        <v>19</v>
      </c>
      <c r="AR39">
        <f>INDEX(_calc_누적빈도!AR:AR,$A39)-INDEX(_calc_누적빈도!AR:AR,$A39-기준200회_후보!$B$1)</f>
        <v>16</v>
      </c>
      <c r="AS39">
        <f>INDEX(_calc_누적빈도!AS:AS,$A39)-INDEX(_calc_누적빈도!AS:AS,$A39-기준200회_후보!$B$1)</f>
        <v>24</v>
      </c>
      <c r="AT39">
        <f>INDEX(_calc_누적빈도!AT:AT,$A39)-INDEX(_calc_누적빈도!AT:AT,$A39-기준200회_후보!$B$1)</f>
        <v>30</v>
      </c>
      <c r="AU39">
        <f>(RANK(_calc_라운드기준!B39,_calc_라운드기준!$B39:$AT39,0)+COUNTIFS(_calc_라운드기준!$B39:$AT39,_calc_라운드기준!B39,$B$1:$AT$1,"&lt;"&amp;1))-(RANK(B39,$B39:$AT39,0)+COUNTIFS($B39:$AT39,B39,$B$1:$AT$1,"&lt;"&amp;1))</f>
        <v>-18</v>
      </c>
      <c r="AV39">
        <f>(RANK(_calc_라운드기준!C39,_calc_라운드기준!$B39:$AT39,0)+COUNTIFS(_calc_라운드기준!$B39:$AT39,_calc_라운드기준!C39,$B$1:$AT$1,"&lt;"&amp;2))-(RANK(C39,$B39:$AT39,0)+COUNTIFS($B39:$AT39,C39,$B$1:$AT$1,"&lt;"&amp;2))</f>
        <v>-7</v>
      </c>
      <c r="AW39">
        <f>(RANK(_calc_라운드기준!D39,_calc_라운드기준!$B39:$AT39,0)+COUNTIFS(_calc_라운드기준!$B39:$AT39,_calc_라운드기준!D39,$B$1:$AT$1,"&lt;"&amp;3))-(RANK(D39,$B39:$AT39,0)+COUNTIFS($B39:$AT39,D39,$B$1:$AT$1,"&lt;"&amp;3))</f>
        <v>-1</v>
      </c>
      <c r="AX39">
        <f>(RANK(_calc_라운드기준!E39,_calc_라운드기준!$B39:$AT39,0)+COUNTIFS(_calc_라운드기준!$B39:$AT39,_calc_라운드기준!E39,$B$1:$AT$1,"&lt;"&amp;4))-(RANK(E39,$B39:$AT39,0)+COUNTIFS($B39:$AT39,E39,$B$1:$AT$1,"&lt;"&amp;4))</f>
        <v>-14</v>
      </c>
      <c r="AY39">
        <f>(RANK(_calc_라운드기준!F39,_calc_라운드기준!$B39:$AT39,0)+COUNTIFS(_calc_라운드기준!$B39:$AT39,_calc_라운드기준!F39,$B$1:$AT$1,"&lt;"&amp;5))-(RANK(F39,$B39:$AT39,0)+COUNTIFS($B39:$AT39,F39,$B$1:$AT$1,"&lt;"&amp;5))</f>
        <v>-20</v>
      </c>
      <c r="AZ39">
        <f>(RANK(_calc_라운드기준!G39,_calc_라운드기준!$B39:$AT39,0)+COUNTIFS(_calc_라운드기준!$B39:$AT39,_calc_라운드기준!G39,$B$1:$AT$1,"&lt;"&amp;6))-(RANK(G39,$B39:$AT39,0)+COUNTIFS($B39:$AT39,G39,$B$1:$AT$1,"&lt;"&amp;6))</f>
        <v>9</v>
      </c>
      <c r="BA39">
        <f>(RANK(_calc_라운드기준!H39,_calc_라운드기준!$B39:$AT39,0)+COUNTIFS(_calc_라운드기준!$B39:$AT39,_calc_라운드기준!H39,$B$1:$AT$1,"&lt;"&amp;7))-(RANK(H39,$B39:$AT39,0)+COUNTIFS($B39:$AT39,H39,$B$1:$AT$1,"&lt;"&amp;7))</f>
        <v>-1</v>
      </c>
      <c r="BB39">
        <f>(RANK(_calc_라운드기준!I39,_calc_라운드기준!$B39:$AT39,0)+COUNTIFS(_calc_라운드기준!$B39:$AT39,_calc_라운드기준!I39,$B$1:$AT$1,"&lt;"&amp;8))-(RANK(I39,$B39:$AT39,0)+COUNTIFS($B39:$AT39,I39,$B$1:$AT$1,"&lt;"&amp;8))</f>
        <v>-20</v>
      </c>
      <c r="BC39">
        <f>(RANK(_calc_라운드기준!J39,_calc_라운드기준!$B39:$AT39,0)+COUNTIFS(_calc_라운드기준!$B39:$AT39,_calc_라운드기준!J39,$B$1:$AT$1,"&lt;"&amp;9))-(RANK(J39,$B39:$AT39,0)+COUNTIFS($B39:$AT39,J39,$B$1:$AT$1,"&lt;"&amp;9))</f>
        <v>-14</v>
      </c>
      <c r="BD39">
        <f>(RANK(_calc_라운드기준!K39,_calc_라운드기준!$B39:$AT39,0)+COUNTIFS(_calc_라운드기준!$B39:$AT39,_calc_라운드기준!K39,$B$1:$AT$1,"&lt;"&amp;10))-(RANK(K39,$B39:$AT39,0)+COUNTIFS($B39:$AT39,K39,$B$1:$AT$1,"&lt;"&amp;10))</f>
        <v>2</v>
      </c>
      <c r="BE39">
        <f>(RANK(_calc_라운드기준!L39,_calc_라운드기준!$B39:$AT39,0)+COUNTIFS(_calc_라운드기준!$B39:$AT39,_calc_라운드기준!L39,$B$1:$AT$1,"&lt;"&amp;11))-(RANK(L39,$B39:$AT39,0)+COUNTIFS($B39:$AT39,L39,$B$1:$AT$1,"&lt;"&amp;11))</f>
        <v>16</v>
      </c>
      <c r="BF39">
        <f>(RANK(_calc_라운드기준!M39,_calc_라운드기준!$B39:$AT39,0)+COUNTIFS(_calc_라운드기준!$B39:$AT39,_calc_라운드기준!M39,$B$1:$AT$1,"&lt;"&amp;12))-(RANK(M39,$B39:$AT39,0)+COUNTIFS($B39:$AT39,M39,$B$1:$AT$1,"&lt;"&amp;12))</f>
        <v>2</v>
      </c>
      <c r="BG39">
        <f>(RANK(_calc_라운드기준!N39,_calc_라운드기준!$B39:$AT39,0)+COUNTIFS(_calc_라운드기준!$B39:$AT39,_calc_라운드기준!N39,$B$1:$AT$1,"&lt;"&amp;13))-(RANK(N39,$B39:$AT39,0)+COUNTIFS($B39:$AT39,N39,$B$1:$AT$1,"&lt;"&amp;13))</f>
        <v>5</v>
      </c>
      <c r="BH39">
        <f>(RANK(_calc_라운드기준!O39,_calc_라운드기준!$B39:$AT39,0)+COUNTIFS(_calc_라운드기준!$B39:$AT39,_calc_라운드기준!O39,$B$1:$AT$1,"&lt;"&amp;14))-(RANK(O39,$B39:$AT39,0)+COUNTIFS($B39:$AT39,O39,$B$1:$AT$1,"&lt;"&amp;14))</f>
        <v>17</v>
      </c>
      <c r="BI39">
        <f>(RANK(_calc_라운드기준!P39,_calc_라운드기준!$B39:$AT39,0)+COUNTIFS(_calc_라운드기준!$B39:$AT39,_calc_라운드기준!P39,$B$1:$AT$1,"&lt;"&amp;15))-(RANK(P39,$B39:$AT39,0)+COUNTIFS($B39:$AT39,P39,$B$1:$AT$1,"&lt;"&amp;15))</f>
        <v>0</v>
      </c>
      <c r="BJ39">
        <f>(RANK(_calc_라운드기준!Q39,_calc_라운드기준!$B39:$AT39,0)+COUNTIFS(_calc_라운드기준!$B39:$AT39,_calc_라운드기준!Q39,$B$1:$AT$1,"&lt;"&amp;16))-(RANK(Q39,$B39:$AT39,0)+COUNTIFS($B39:$AT39,Q39,$B$1:$AT$1,"&lt;"&amp;16))</f>
        <v>-3</v>
      </c>
      <c r="BK39">
        <f>(RANK(_calc_라운드기준!R39,_calc_라운드기준!$B39:$AT39,0)+COUNTIFS(_calc_라운드기준!$B39:$AT39,_calc_라운드기준!R39,$B$1:$AT$1,"&lt;"&amp;17))-(RANK(R39,$B39:$AT39,0)+COUNTIFS($B39:$AT39,R39,$B$1:$AT$1,"&lt;"&amp;17))</f>
        <v>-9</v>
      </c>
      <c r="BL39">
        <f>(RANK(_calc_라운드기준!S39,_calc_라운드기준!$B39:$AT39,0)+COUNTIFS(_calc_라운드기준!$B39:$AT39,_calc_라운드기준!S39,$B$1:$AT$1,"&lt;"&amp;18))-(RANK(S39,$B39:$AT39,0)+COUNTIFS($B39:$AT39,S39,$B$1:$AT$1,"&lt;"&amp;18))</f>
        <v>-3</v>
      </c>
      <c r="BM39">
        <f>(RANK(_calc_라운드기준!T39,_calc_라운드기준!$B39:$AT39,0)+COUNTIFS(_calc_라운드기준!$B39:$AT39,_calc_라운드기준!T39,$B$1:$AT$1,"&lt;"&amp;19))-(RANK(T39,$B39:$AT39,0)+COUNTIFS($B39:$AT39,T39,$B$1:$AT$1,"&lt;"&amp;19))</f>
        <v>27</v>
      </c>
      <c r="BN39">
        <f>(RANK(_calc_라운드기준!U39,_calc_라운드기준!$B39:$AT39,0)+COUNTIFS(_calc_라운드기준!$B39:$AT39,_calc_라운드기준!U39,$B$1:$AT$1,"&lt;"&amp;20))-(RANK(U39,$B39:$AT39,0)+COUNTIFS($B39:$AT39,U39,$B$1:$AT$1,"&lt;"&amp;20))</f>
        <v>-7</v>
      </c>
      <c r="BO39">
        <f>(RANK(_calc_라운드기준!V39,_calc_라운드기준!$B39:$AT39,0)+COUNTIFS(_calc_라운드기준!$B39:$AT39,_calc_라운드기준!V39,$B$1:$AT$1,"&lt;"&amp;21))-(RANK(V39,$B39:$AT39,0)+COUNTIFS($B39:$AT39,V39,$B$1:$AT$1,"&lt;"&amp;21))</f>
        <v>14</v>
      </c>
      <c r="BP39">
        <f>(RANK(_calc_라운드기준!W39,_calc_라운드기준!$B39:$AT39,0)+COUNTIFS(_calc_라운드기준!$B39:$AT39,_calc_라운드기준!W39,$B$1:$AT$1,"&lt;"&amp;22))-(RANK(W39,$B39:$AT39,0)+COUNTIFS($B39:$AT39,W39,$B$1:$AT$1,"&lt;"&amp;22))</f>
        <v>15</v>
      </c>
      <c r="BQ39">
        <f>(RANK(_calc_라운드기준!X39,_calc_라운드기준!$B39:$AT39,0)+COUNTIFS(_calc_라운드기준!$B39:$AT39,_calc_라운드기준!X39,$B$1:$AT$1,"&lt;"&amp;23))-(RANK(X39,$B39:$AT39,0)+COUNTIFS($B39:$AT39,X39,$B$1:$AT$1,"&lt;"&amp;23))</f>
        <v>-26</v>
      </c>
      <c r="BR39">
        <f>(RANK(_calc_라운드기준!Y39,_calc_라운드기준!$B39:$AT39,0)+COUNTIFS(_calc_라운드기준!$B39:$AT39,_calc_라운드기준!Y39,$B$1:$AT$1,"&lt;"&amp;24))-(RANK(Y39,$B39:$AT39,0)+COUNTIFS($B39:$AT39,Y39,$B$1:$AT$1,"&lt;"&amp;24))</f>
        <v>-22</v>
      </c>
      <c r="BS39">
        <f>(RANK(_calc_라운드기준!Z39,_calc_라운드기준!$B39:$AT39,0)+COUNTIFS(_calc_라운드기준!$B39:$AT39,_calc_라운드기준!Z39,$B$1:$AT$1,"&lt;"&amp;25))-(RANK(Z39,$B39:$AT39,0)+COUNTIFS($B39:$AT39,Z39,$B$1:$AT$1,"&lt;"&amp;25))</f>
        <v>-28</v>
      </c>
      <c r="BT39">
        <f>(RANK(_calc_라운드기준!AA39,_calc_라운드기준!$B39:$AT39,0)+COUNTIFS(_calc_라운드기준!$B39:$AT39,_calc_라운드기준!AA39,$B$1:$AT$1,"&lt;"&amp;26))-(RANK(AA39,$B39:$AT39,0)+COUNTIFS($B39:$AT39,AA39,$B$1:$AT$1,"&lt;"&amp;26))</f>
        <v>11</v>
      </c>
      <c r="BU39">
        <f>(RANK(_calc_라운드기준!AB39,_calc_라운드기준!$B39:$AT39,0)+COUNTIFS(_calc_라운드기준!$B39:$AT39,_calc_라운드기준!AB39,$B$1:$AT$1,"&lt;"&amp;27))-(RANK(AB39,$B39:$AT39,0)+COUNTIFS($B39:$AT39,AB39,$B$1:$AT$1,"&lt;"&amp;27))</f>
        <v>-15</v>
      </c>
      <c r="BV39">
        <f>(RANK(_calc_라운드기준!AC39,_calc_라운드기준!$B39:$AT39,0)+COUNTIFS(_calc_라운드기준!$B39:$AT39,_calc_라운드기준!AC39,$B$1:$AT$1,"&lt;"&amp;28))-(RANK(AC39,$B39:$AT39,0)+COUNTIFS($B39:$AT39,AC39,$B$1:$AT$1,"&lt;"&amp;28))</f>
        <v>-15</v>
      </c>
      <c r="BW39">
        <f>(RANK(_calc_라운드기준!AD39,_calc_라운드기준!$B39:$AT39,0)+COUNTIFS(_calc_라운드기준!$B39:$AT39,_calc_라운드기준!AD39,$B$1:$AT$1,"&lt;"&amp;29))-(RANK(AD39,$B39:$AT39,0)+COUNTIFS($B39:$AT39,AD39,$B$1:$AT$1,"&lt;"&amp;29))</f>
        <v>-7</v>
      </c>
      <c r="BX39">
        <f>(RANK(_calc_라운드기준!AE39,_calc_라운드기준!$B39:$AT39,0)+COUNTIFS(_calc_라운드기준!$B39:$AT39,_calc_라운드기준!AE39,$B$1:$AT$1,"&lt;"&amp;30))-(RANK(AE39,$B39:$AT39,0)+COUNTIFS($B39:$AT39,AE39,$B$1:$AT$1,"&lt;"&amp;30))</f>
        <v>23</v>
      </c>
      <c r="BY39">
        <f>(RANK(_calc_라운드기준!AF39,_calc_라운드기준!$B39:$AT39,0)+COUNTIFS(_calc_라운드기준!$B39:$AT39,_calc_라운드기준!AF39,$B$1:$AT$1,"&lt;"&amp;31))-(RANK(AF39,$B39:$AT39,0)+COUNTIFS($B39:$AT39,AF39,$B$1:$AT$1,"&lt;"&amp;31))</f>
        <v>10</v>
      </c>
      <c r="BZ39">
        <f>(RANK(_calc_라운드기준!AG39,_calc_라운드기준!$B39:$AT39,0)+COUNTIFS(_calc_라운드기준!$B39:$AT39,_calc_라운드기준!AG39,$B$1:$AT$1,"&lt;"&amp;32))-(RANK(AG39,$B39:$AT39,0)+COUNTIFS($B39:$AT39,AG39,$B$1:$AT$1,"&lt;"&amp;32))</f>
        <v>12</v>
      </c>
      <c r="CA39">
        <f>(RANK(_calc_라운드기준!AH39,_calc_라운드기준!$B39:$AT39,0)+COUNTIFS(_calc_라운드기준!$B39:$AT39,_calc_라운드기준!AH39,$B$1:$AT$1,"&lt;"&amp;33))-(RANK(AH39,$B39:$AT39,0)+COUNTIFS($B39:$AT39,AH39,$B$1:$AT$1,"&lt;"&amp;33))</f>
        <v>13</v>
      </c>
      <c r="CB39">
        <f>(RANK(_calc_라운드기준!AI39,_calc_라운드기준!$B39:$AT39,0)+COUNTIFS(_calc_라운드기준!$B39:$AT39,_calc_라운드기준!AI39,$B$1:$AT$1,"&lt;"&amp;34))-(RANK(AI39,$B39:$AT39,0)+COUNTIFS($B39:$AT39,AI39,$B$1:$AT$1,"&lt;"&amp;34))</f>
        <v>28</v>
      </c>
      <c r="CC39">
        <f>(RANK(_calc_라운드기준!AJ39,_calc_라운드기준!$B39:$AT39,0)+COUNTIFS(_calc_라운드기준!$B39:$AT39,_calc_라운드기준!AJ39,$B$1:$AT$1,"&lt;"&amp;35))-(RANK(AJ39,$B39:$AT39,0)+COUNTIFS($B39:$AT39,AJ39,$B$1:$AT$1,"&lt;"&amp;35))</f>
        <v>26</v>
      </c>
      <c r="CD39">
        <f>(RANK(_calc_라운드기준!AK39,_calc_라운드기준!$B39:$AT39,0)+COUNTIFS(_calc_라운드기준!$B39:$AT39,_calc_라운드기준!AK39,$B$1:$AT$1,"&lt;"&amp;36))-(RANK(AK39,$B39:$AT39,0)+COUNTIFS($B39:$AT39,AK39,$B$1:$AT$1,"&lt;"&amp;36))</f>
        <v>3</v>
      </c>
      <c r="CE39">
        <f>(RANK(_calc_라운드기준!AL39,_calc_라운드기준!$B39:$AT39,0)+COUNTIFS(_calc_라운드기준!$B39:$AT39,_calc_라운드기준!AL39,$B$1:$AT$1,"&lt;"&amp;37))-(RANK(AL39,$B39:$AT39,0)+COUNTIFS($B39:$AT39,AL39,$B$1:$AT$1,"&lt;"&amp;37))</f>
        <v>-3</v>
      </c>
      <c r="CF39">
        <f>(RANK(_calc_라운드기준!AM39,_calc_라운드기준!$B39:$AT39,0)+COUNTIFS(_calc_라운드기준!$B39:$AT39,_calc_라운드기준!AM39,$B$1:$AT$1,"&lt;"&amp;38))-(RANK(AM39,$B39:$AT39,0)+COUNTIFS($B39:$AT39,AM39,$B$1:$AT$1,"&lt;"&amp;38))</f>
        <v>12</v>
      </c>
      <c r="CG39">
        <f>(RANK(_calc_라운드기준!AN39,_calc_라운드기준!$B39:$AT39,0)+COUNTIFS(_calc_라운드기준!$B39:$AT39,_calc_라운드기준!AN39,$B$1:$AT$1,"&lt;"&amp;39))-(RANK(AN39,$B39:$AT39,0)+COUNTIFS($B39:$AT39,AN39,$B$1:$AT$1,"&lt;"&amp;39))</f>
        <v>-32</v>
      </c>
      <c r="CH39">
        <f>(RANK(_calc_라운드기준!AO39,_calc_라운드기준!$B39:$AT39,0)+COUNTIFS(_calc_라운드기준!$B39:$AT39,_calc_라운드기준!AO39,$B$1:$AT$1,"&lt;"&amp;40))-(RANK(AO39,$B39:$AT39,0)+COUNTIFS($B39:$AT39,AO39,$B$1:$AT$1,"&lt;"&amp;40))</f>
        <v>3</v>
      </c>
      <c r="CI39">
        <f>(RANK(_calc_라운드기준!AP39,_calc_라운드기준!$B39:$AT39,0)+COUNTIFS(_calc_라운드기준!$B39:$AT39,_calc_라운드기준!AP39,$B$1:$AT$1,"&lt;"&amp;41))-(RANK(AP39,$B39:$AT39,0)+COUNTIFS($B39:$AT39,AP39,$B$1:$AT$1,"&lt;"&amp;41))</f>
        <v>2</v>
      </c>
      <c r="CJ39">
        <f>(RANK(_calc_라운드기준!AQ39,_calc_라운드기준!$B39:$AT39,0)+COUNTIFS(_calc_라운드기준!$B39:$AT39,_calc_라운드기준!AQ39,$B$1:$AT$1,"&lt;"&amp;42))-(RANK(AQ39,$B39:$AT39,0)+COUNTIFS($B39:$AT39,AQ39,$B$1:$AT$1,"&lt;"&amp;42))</f>
        <v>-18</v>
      </c>
      <c r="CK39">
        <f>(RANK(_calc_라운드기준!AR39,_calc_라운드기준!$B39:$AT39,0)+COUNTIFS(_calc_라운드기준!$B39:$AT39,_calc_라운드기준!AR39,$B$1:$AT$1,"&lt;"&amp;43))-(RANK(AR39,$B39:$AT39,0)+COUNTIFS($B39:$AT39,AR39,$B$1:$AT$1,"&lt;"&amp;43))</f>
        <v>-4</v>
      </c>
      <c r="CL39">
        <f>(RANK(_calc_라운드기준!AS39,_calc_라운드기준!$B39:$AT39,0)+COUNTIFS(_calc_라운드기준!$B39:$AT39,_calc_라운드기준!AS39,$B$1:$AT$1,"&lt;"&amp;44))-(RANK(AS39,$B39:$AT39,0)+COUNTIFS($B39:$AT39,AS39,$B$1:$AT$1,"&lt;"&amp;44))</f>
        <v>8</v>
      </c>
      <c r="CM39">
        <f>(RANK(_calc_라운드기준!AT39,_calc_라운드기준!$B39:$AT39,0)+COUNTIFS(_calc_라운드기준!$B39:$AT39,_calc_라운드기준!AT39,$B$1:$AT$1,"&lt;"&amp;45))-(RANK(AT39,$B39:$AT39,0)+COUNTIFS($B39:$AT39,AT39,$B$1:$AT$1,"&lt;"&amp;45))</f>
        <v>29</v>
      </c>
      <c r="CN39">
        <f t="shared" si="45"/>
        <v>38</v>
      </c>
      <c r="CO39">
        <f t="shared" si="46"/>
        <v>30</v>
      </c>
      <c r="CP39">
        <f t="shared" si="47"/>
        <v>24</v>
      </c>
      <c r="CQ39">
        <f t="shared" si="48"/>
        <v>34</v>
      </c>
      <c r="CR39">
        <f t="shared" si="49"/>
        <v>40</v>
      </c>
      <c r="CS39">
        <f t="shared" si="50"/>
        <v>15</v>
      </c>
      <c r="CT39">
        <f t="shared" si="51"/>
        <v>25</v>
      </c>
      <c r="CU39">
        <f t="shared" si="52"/>
        <v>41</v>
      </c>
      <c r="CV39">
        <f t="shared" si="53"/>
        <v>35</v>
      </c>
      <c r="CW39">
        <f t="shared" si="54"/>
        <v>20</v>
      </c>
      <c r="CX39">
        <f t="shared" si="55"/>
        <v>7</v>
      </c>
      <c r="CY39">
        <f t="shared" si="56"/>
        <v>21</v>
      </c>
      <c r="CZ39">
        <f t="shared" si="57"/>
        <v>17</v>
      </c>
      <c r="DA39">
        <f t="shared" si="58"/>
        <v>6</v>
      </c>
      <c r="DB39">
        <f t="shared" si="59"/>
        <v>23</v>
      </c>
      <c r="DC39">
        <f t="shared" si="60"/>
        <v>26</v>
      </c>
      <c r="DD39">
        <f t="shared" si="61"/>
        <v>33</v>
      </c>
      <c r="DE39">
        <f t="shared" si="62"/>
        <v>27</v>
      </c>
      <c r="DF39">
        <f t="shared" si="63"/>
        <v>3</v>
      </c>
      <c r="DG39">
        <f t="shared" si="64"/>
        <v>31</v>
      </c>
      <c r="DH39">
        <f t="shared" si="65"/>
        <v>9</v>
      </c>
      <c r="DI39">
        <f t="shared" si="66"/>
        <v>8</v>
      </c>
      <c r="DJ39">
        <f t="shared" si="67"/>
        <v>43</v>
      </c>
      <c r="DK39">
        <f t="shared" si="68"/>
        <v>42</v>
      </c>
      <c r="DL39">
        <f t="shared" si="69"/>
        <v>44</v>
      </c>
      <c r="DM39">
        <f t="shared" si="70"/>
        <v>13</v>
      </c>
      <c r="DN39">
        <f t="shared" si="71"/>
        <v>36</v>
      </c>
      <c r="DO39">
        <f t="shared" si="72"/>
        <v>37</v>
      </c>
      <c r="DP39">
        <f t="shared" si="73"/>
        <v>32</v>
      </c>
      <c r="DQ39">
        <f t="shared" si="74"/>
        <v>5</v>
      </c>
      <c r="DR39">
        <f t="shared" si="75"/>
        <v>14</v>
      </c>
      <c r="DS39">
        <f t="shared" si="76"/>
        <v>11</v>
      </c>
      <c r="DT39">
        <f t="shared" si="77"/>
        <v>10</v>
      </c>
      <c r="DU39">
        <f t="shared" si="78"/>
        <v>2</v>
      </c>
      <c r="DV39">
        <f t="shared" si="79"/>
        <v>4</v>
      </c>
      <c r="DW39">
        <f t="shared" si="80"/>
        <v>18</v>
      </c>
      <c r="DX39">
        <f t="shared" si="81"/>
        <v>28</v>
      </c>
      <c r="DY39">
        <f t="shared" si="82"/>
        <v>12</v>
      </c>
      <c r="DZ39">
        <f t="shared" si="83"/>
        <v>45</v>
      </c>
      <c r="EA39">
        <f t="shared" si="84"/>
        <v>19</v>
      </c>
      <c r="EB39">
        <f t="shared" si="85"/>
        <v>22</v>
      </c>
      <c r="EC39">
        <f t="shared" si="86"/>
        <v>39</v>
      </c>
      <c r="ED39">
        <f t="shared" si="87"/>
        <v>29</v>
      </c>
      <c r="EE39">
        <f t="shared" si="88"/>
        <v>16</v>
      </c>
      <c r="EF39">
        <f t="shared" si="89"/>
        <v>1</v>
      </c>
    </row>
    <row r="40" spans="1:136" ht="16.5" customHeight="1">
      <c r="A40">
        <f>_calc_라운드기준!A40</f>
        <v>1206</v>
      </c>
      <c r="B40">
        <f>INDEX(_calc_누적빈도!B:B,$A40)-INDEX(_calc_누적빈도!B:B,$A40-기준200회_후보!$B$1)</f>
        <v>22</v>
      </c>
      <c r="C40">
        <f>INDEX(_calc_누적빈도!C:C,$A40)-INDEX(_calc_누적빈도!C:C,$A40-기준200회_후보!$B$1)</f>
        <v>15</v>
      </c>
      <c r="D40">
        <f>INDEX(_calc_누적빈도!D:D,$A40)-INDEX(_calc_누적빈도!D:D,$A40-기준200회_후보!$B$1)</f>
        <v>34</v>
      </c>
      <c r="E40">
        <f>INDEX(_calc_누적빈도!E:E,$A40)-INDEX(_calc_누적빈도!E:E,$A40-기준200회_후보!$B$1)</f>
        <v>20</v>
      </c>
      <c r="F40">
        <f>INDEX(_calc_누적빈도!F:F,$A40)-INDEX(_calc_누적빈도!F:F,$A40-기준200회_후보!$B$1)</f>
        <v>21</v>
      </c>
      <c r="G40">
        <f>INDEX(_calc_누적빈도!G:G,$A40)-INDEX(_calc_누적빈도!G:G,$A40-기준200회_후보!$B$1)</f>
        <v>36</v>
      </c>
      <c r="H40">
        <f>INDEX(_calc_누적빈도!H:H,$A40)-INDEX(_calc_누적빈도!H:H,$A40-기준200회_후보!$B$1)</f>
        <v>34</v>
      </c>
      <c r="I40">
        <f>INDEX(_calc_누적빈도!I:I,$A40)-INDEX(_calc_누적빈도!I:I,$A40-기준200회_후보!$B$1)</f>
        <v>22</v>
      </c>
      <c r="J40">
        <f>INDEX(_calc_누적빈도!J:J,$A40)-INDEX(_calc_누적빈도!J:J,$A40-기준200회_후보!$B$1)</f>
        <v>26</v>
      </c>
      <c r="K40">
        <f>INDEX(_calc_누적빈도!K:K,$A40)-INDEX(_calc_누적빈도!K:K,$A40-기준200회_후보!$B$1)</f>
        <v>18</v>
      </c>
      <c r="L40">
        <f>INDEX(_calc_누적빈도!L:L,$A40)-INDEX(_calc_누적빈도!L:L,$A40-기준200회_후보!$B$1)</f>
        <v>29</v>
      </c>
      <c r="M40">
        <f>INDEX(_calc_누적빈도!M:M,$A40)-INDEX(_calc_누적빈도!M:M,$A40-기준200회_후보!$B$1)</f>
        <v>35</v>
      </c>
      <c r="N40">
        <f>INDEX(_calc_누적빈도!N:N,$A40)-INDEX(_calc_누적빈도!N:N,$A40-기준200회_후보!$B$1)</f>
        <v>29</v>
      </c>
      <c r="O40">
        <f>INDEX(_calc_누적빈도!O:O,$A40)-INDEX(_calc_누적빈도!O:O,$A40-기준200회_후보!$B$1)</f>
        <v>27</v>
      </c>
      <c r="P40">
        <f>INDEX(_calc_누적빈도!P:P,$A40)-INDEX(_calc_누적빈도!P:P,$A40-기준200회_후보!$B$1)</f>
        <v>27</v>
      </c>
      <c r="Q40">
        <f>INDEX(_calc_누적빈도!Q:Q,$A40)-INDEX(_calc_누적빈도!Q:Q,$A40-기준200회_후보!$B$1)</f>
        <v>35</v>
      </c>
      <c r="R40">
        <f>INDEX(_calc_누적빈도!R:R,$A40)-INDEX(_calc_누적빈도!R:R,$A40-기준200회_후보!$B$1)</f>
        <v>22</v>
      </c>
      <c r="S40">
        <f>INDEX(_calc_누적빈도!S:S,$A40)-INDEX(_calc_누적빈도!S:S,$A40-기준200회_후보!$B$1)</f>
        <v>24</v>
      </c>
      <c r="T40">
        <f>INDEX(_calc_누적빈도!T:T,$A40)-INDEX(_calc_누적빈도!T:T,$A40-기준200회_후보!$B$1)</f>
        <v>32</v>
      </c>
      <c r="U40">
        <f>INDEX(_calc_누적빈도!U:U,$A40)-INDEX(_calc_누적빈도!U:U,$A40-기준200회_후보!$B$1)</f>
        <v>26</v>
      </c>
      <c r="V40">
        <f>INDEX(_calc_누적빈도!V:V,$A40)-INDEX(_calc_누적빈도!V:V,$A40-기준200회_후보!$B$1)</f>
        <v>29</v>
      </c>
      <c r="W40">
        <f>INDEX(_calc_누적빈도!W:W,$A40)-INDEX(_calc_누적빈도!W:W,$A40-기준200회_후보!$B$1)</f>
        <v>26</v>
      </c>
      <c r="X40">
        <f>INDEX(_calc_누적빈도!X:X,$A40)-INDEX(_calc_누적빈도!X:X,$A40-기준200회_후보!$B$1)</f>
        <v>24</v>
      </c>
      <c r="Y40">
        <f>INDEX(_calc_누적빈도!Y:Y,$A40)-INDEX(_calc_누적빈도!Y:Y,$A40-기준200회_후보!$B$1)</f>
        <v>26</v>
      </c>
      <c r="Z40">
        <f>INDEX(_calc_누적빈도!Z:Z,$A40)-INDEX(_calc_누적빈도!Z:Z,$A40-기준200회_후보!$B$1)</f>
        <v>19</v>
      </c>
      <c r="AA40">
        <f>INDEX(_calc_누적빈도!AA:AA,$A40)-INDEX(_calc_누적빈도!AA:AA,$A40-기준200회_후보!$B$1)</f>
        <v>30</v>
      </c>
      <c r="AB40">
        <f>INDEX(_calc_누적빈도!AB:AB,$A40)-INDEX(_calc_누적빈도!AB:AB,$A40-기준200회_후보!$B$1)</f>
        <v>27</v>
      </c>
      <c r="AC40">
        <f>INDEX(_calc_누적빈도!AC:AC,$A40)-INDEX(_calc_누적빈도!AC:AC,$A40-기준200회_후보!$B$1)</f>
        <v>27</v>
      </c>
      <c r="AD40">
        <f>INDEX(_calc_누적빈도!AD:AD,$A40)-INDEX(_calc_누적빈도!AD:AD,$A40-기준200회_후보!$B$1)</f>
        <v>28</v>
      </c>
      <c r="AE40">
        <f>INDEX(_calc_누적빈도!AE:AE,$A40)-INDEX(_calc_누적빈도!AE:AE,$A40-기준200회_후보!$B$1)</f>
        <v>33</v>
      </c>
      <c r="AF40">
        <f>INDEX(_calc_누적빈도!AF:AF,$A40)-INDEX(_calc_누적빈도!AF:AF,$A40-기준200회_후보!$B$1)</f>
        <v>28</v>
      </c>
      <c r="AG40">
        <f>INDEX(_calc_누적빈도!AG:AG,$A40)-INDEX(_calc_누적빈도!AG:AG,$A40-기준200회_후보!$B$1)</f>
        <v>27</v>
      </c>
      <c r="AH40">
        <f>INDEX(_calc_누적빈도!AH:AH,$A40)-INDEX(_calc_누적빈도!AH:AH,$A40-기준200회_후보!$B$1)</f>
        <v>32</v>
      </c>
      <c r="AI40">
        <f>INDEX(_calc_누적빈도!AI:AI,$A40)-INDEX(_calc_누적빈도!AI:AI,$A40-기준200회_후보!$B$1)</f>
        <v>29</v>
      </c>
      <c r="AJ40">
        <f>INDEX(_calc_누적빈도!AJ:AJ,$A40)-INDEX(_calc_누적빈도!AJ:AJ,$A40-기준200회_후보!$B$1)</f>
        <v>34</v>
      </c>
      <c r="AK40">
        <f>INDEX(_calc_누적빈도!AK:AK,$A40)-INDEX(_calc_누적빈도!AK:AK,$A40-기준200회_후보!$B$1)</f>
        <v>26</v>
      </c>
      <c r="AL40">
        <f>INDEX(_calc_누적빈도!AL:AL,$A40)-INDEX(_calc_누적빈도!AL:AL,$A40-기준200회_후보!$B$1)</f>
        <v>30</v>
      </c>
      <c r="AM40">
        <f>INDEX(_calc_누적빈도!AM:AM,$A40)-INDEX(_calc_누적빈도!AM:AM,$A40-기준200회_후보!$B$1)</f>
        <v>31</v>
      </c>
      <c r="AN40">
        <f>INDEX(_calc_누적빈도!AN:AN,$A40)-INDEX(_calc_누적빈도!AN:AN,$A40-기준200회_후보!$B$1)</f>
        <v>19</v>
      </c>
      <c r="AO40">
        <f>INDEX(_calc_누적빈도!AO:AO,$A40)-INDEX(_calc_누적빈도!AO:AO,$A40-기준200회_후보!$B$1)</f>
        <v>30</v>
      </c>
      <c r="AP40">
        <f>INDEX(_calc_누적빈도!AP:AP,$A40)-INDEX(_calc_누적빈도!AP:AP,$A40-기준200회_후보!$B$1)</f>
        <v>23</v>
      </c>
      <c r="AQ40">
        <f>INDEX(_calc_누적빈도!AQ:AQ,$A40)-INDEX(_calc_누적빈도!AQ:AQ,$A40-기준200회_후보!$B$1)</f>
        <v>18</v>
      </c>
      <c r="AR40">
        <f>INDEX(_calc_누적빈도!AR:AR,$A40)-INDEX(_calc_누적빈도!AR:AR,$A40-기준200회_후보!$B$1)</f>
        <v>16</v>
      </c>
      <c r="AS40">
        <f>INDEX(_calc_누적빈도!AS:AS,$A40)-INDEX(_calc_누적빈도!AS:AS,$A40-기준200회_후보!$B$1)</f>
        <v>24</v>
      </c>
      <c r="AT40">
        <f>INDEX(_calc_누적빈도!AT:AT,$A40)-INDEX(_calc_누적빈도!AT:AT,$A40-기준200회_후보!$B$1)</f>
        <v>30</v>
      </c>
      <c r="AU40">
        <f>(RANK(_calc_라운드기준!B40,_calc_라운드기준!$B40:$AT40,0)+COUNTIFS(_calc_라운드기준!$B40:$AT40,_calc_라운드기준!B40,$B$1:$AT$1,"&lt;"&amp;1))-(RANK(B40,$B40:$AT40,0)+COUNTIFS($B40:$AT40,B40,$B$1:$AT$1,"&lt;"&amp;1))</f>
        <v>-11</v>
      </c>
      <c r="AV40">
        <f>(RANK(_calc_라운드기준!C40,_calc_라운드기준!$B40:$AT40,0)+COUNTIFS(_calc_라운드기준!$B40:$AT40,_calc_라운드기준!C40,$B$1:$AT$1,"&lt;"&amp;2))-(RANK(C40,$B40:$AT40,0)+COUNTIFS($B40:$AT40,C40,$B$1:$AT$1,"&lt;"&amp;2))</f>
        <v>-6</v>
      </c>
      <c r="AW40">
        <f>(RANK(_calc_라운드기준!D40,_calc_라운드기준!$B40:$AT40,0)+COUNTIFS(_calc_라운드기준!$B40:$AT40,_calc_라운드기준!D40,$B$1:$AT$1,"&lt;"&amp;3))-(RANK(D40,$B40:$AT40,0)+COUNTIFS($B40:$AT40,D40,$B$1:$AT$1,"&lt;"&amp;3))</f>
        <v>-2</v>
      </c>
      <c r="AX40">
        <f>(RANK(_calc_라운드기준!E40,_calc_라운드기준!$B40:$AT40,0)+COUNTIFS(_calc_라운드기준!$B40:$AT40,_calc_라운드기준!E40,$B$1:$AT$1,"&lt;"&amp;4))-(RANK(E40,$B40:$AT40,0)+COUNTIFS($B40:$AT40,E40,$B$1:$AT$1,"&lt;"&amp;4))</f>
        <v>-14</v>
      </c>
      <c r="AY40">
        <f>(RANK(_calc_라운드기준!F40,_calc_라운드기준!$B40:$AT40,0)+COUNTIFS(_calc_라운드기준!$B40:$AT40,_calc_라운드기준!F40,$B$1:$AT$1,"&lt;"&amp;5))-(RANK(F40,$B40:$AT40,0)+COUNTIFS($B40:$AT40,F40,$B$1:$AT$1,"&lt;"&amp;5))</f>
        <v>-22</v>
      </c>
      <c r="AZ40">
        <f>(RANK(_calc_라운드기준!G40,_calc_라운드기준!$B40:$AT40,0)+COUNTIFS(_calc_라운드기준!$B40:$AT40,_calc_라운드기준!G40,$B$1:$AT$1,"&lt;"&amp;6))-(RANK(G40,$B40:$AT40,0)+COUNTIFS($B40:$AT40,G40,$B$1:$AT$1,"&lt;"&amp;6))</f>
        <v>9</v>
      </c>
      <c r="BA40">
        <f>(RANK(_calc_라운드기준!H40,_calc_라운드기준!$B40:$AT40,0)+COUNTIFS(_calc_라운드기준!$B40:$AT40,_calc_라운드기준!H40,$B$1:$AT$1,"&lt;"&amp;7))-(RANK(H40,$B40:$AT40,0)+COUNTIFS($B40:$AT40,H40,$B$1:$AT$1,"&lt;"&amp;7))</f>
        <v>-2</v>
      </c>
      <c r="BB40">
        <f>(RANK(_calc_라운드기준!I40,_calc_라운드기준!$B40:$AT40,0)+COUNTIFS(_calc_라운드기준!$B40:$AT40,_calc_라운드기준!I40,$B$1:$AT$1,"&lt;"&amp;8))-(RANK(I40,$B40:$AT40,0)+COUNTIFS($B40:$AT40,I40,$B$1:$AT$1,"&lt;"&amp;8))</f>
        <v>-19</v>
      </c>
      <c r="BC40">
        <f>(RANK(_calc_라운드기준!J40,_calc_라운드기준!$B40:$AT40,0)+COUNTIFS(_calc_라운드기준!$B40:$AT40,_calc_라운드기준!J40,$B$1:$AT$1,"&lt;"&amp;9))-(RANK(J40,$B40:$AT40,0)+COUNTIFS($B40:$AT40,J40,$B$1:$AT$1,"&lt;"&amp;9))</f>
        <v>-15</v>
      </c>
      <c r="BD40">
        <f>(RANK(_calc_라운드기준!K40,_calc_라운드기준!$B40:$AT40,0)+COUNTIFS(_calc_라운드기준!$B40:$AT40,_calc_라운드기준!K40,$B$1:$AT$1,"&lt;"&amp;10))-(RANK(K40,$B40:$AT40,0)+COUNTIFS($B40:$AT40,K40,$B$1:$AT$1,"&lt;"&amp;10))</f>
        <v>3</v>
      </c>
      <c r="BE40">
        <f>(RANK(_calc_라운드기준!L40,_calc_라운드기준!$B40:$AT40,0)+COUNTIFS(_calc_라운드기준!$B40:$AT40,_calc_라운드기준!L40,$B$1:$AT$1,"&lt;"&amp;11))-(RANK(L40,$B40:$AT40,0)+COUNTIFS($B40:$AT40,L40,$B$1:$AT$1,"&lt;"&amp;11))</f>
        <v>19</v>
      </c>
      <c r="BF40">
        <f>(RANK(_calc_라운드기준!M40,_calc_라운드기준!$B40:$AT40,0)+COUNTIFS(_calc_라운드기준!$B40:$AT40,_calc_라운드기준!M40,$B$1:$AT$1,"&lt;"&amp;12))-(RANK(M40,$B40:$AT40,0)+COUNTIFS($B40:$AT40,M40,$B$1:$AT$1,"&lt;"&amp;12))</f>
        <v>3</v>
      </c>
      <c r="BG40">
        <f>(RANK(_calc_라운드기준!N40,_calc_라운드기준!$B40:$AT40,0)+COUNTIFS(_calc_라운드기준!$B40:$AT40,_calc_라운드기준!N40,$B$1:$AT$1,"&lt;"&amp;13))-(RANK(N40,$B40:$AT40,0)+COUNTIFS($B40:$AT40,N40,$B$1:$AT$1,"&lt;"&amp;13))</f>
        <v>2</v>
      </c>
      <c r="BH40">
        <f>(RANK(_calc_라운드기준!O40,_calc_라운드기준!$B40:$AT40,0)+COUNTIFS(_calc_라운드기준!$B40:$AT40,_calc_라운드기준!O40,$B$1:$AT$1,"&lt;"&amp;14))-(RANK(O40,$B40:$AT40,0)+COUNTIFS($B40:$AT40,O40,$B$1:$AT$1,"&lt;"&amp;14))</f>
        <v>19</v>
      </c>
      <c r="BI40">
        <f>(RANK(_calc_라운드기준!P40,_calc_라운드기준!$B40:$AT40,0)+COUNTIFS(_calc_라운드기준!$B40:$AT40,_calc_라운드기준!P40,$B$1:$AT$1,"&lt;"&amp;15))-(RANK(P40,$B40:$AT40,0)+COUNTIFS($B40:$AT40,P40,$B$1:$AT$1,"&lt;"&amp;15))</f>
        <v>4</v>
      </c>
      <c r="BJ40">
        <f>(RANK(_calc_라운드기준!Q40,_calc_라운드기준!$B40:$AT40,0)+COUNTIFS(_calc_라운드기준!$B40:$AT40,_calc_라운드기준!Q40,$B$1:$AT$1,"&lt;"&amp;16))-(RANK(Q40,$B40:$AT40,0)+COUNTIFS($B40:$AT40,Q40,$B$1:$AT$1,"&lt;"&amp;16))</f>
        <v>-2</v>
      </c>
      <c r="BK40">
        <f>(RANK(_calc_라운드기준!R40,_calc_라운드기준!$B40:$AT40,0)+COUNTIFS(_calc_라운드기준!$B40:$AT40,_calc_라운드기준!R40,$B$1:$AT$1,"&lt;"&amp;17))-(RANK(R40,$B40:$AT40,0)+COUNTIFS($B40:$AT40,R40,$B$1:$AT$1,"&lt;"&amp;17))</f>
        <v>-2</v>
      </c>
      <c r="BL40">
        <f>(RANK(_calc_라운드기준!S40,_calc_라운드기준!$B40:$AT40,0)+COUNTIFS(_calc_라운드기준!$B40:$AT40,_calc_라운드기준!S40,$B$1:$AT$1,"&lt;"&amp;18))-(RANK(S40,$B40:$AT40,0)+COUNTIFS($B40:$AT40,S40,$B$1:$AT$1,"&lt;"&amp;18))</f>
        <v>-4</v>
      </c>
      <c r="BM40">
        <f>(RANK(_calc_라운드기준!T40,_calc_라운드기준!$B40:$AT40,0)+COUNTIFS(_calc_라운드기준!$B40:$AT40,_calc_라운드기준!T40,$B$1:$AT$1,"&lt;"&amp;19))-(RANK(T40,$B40:$AT40,0)+COUNTIFS($B40:$AT40,T40,$B$1:$AT$1,"&lt;"&amp;19))</f>
        <v>28</v>
      </c>
      <c r="BN40">
        <f>(RANK(_calc_라운드기준!U40,_calc_라운드기준!$B40:$AT40,0)+COUNTIFS(_calc_라운드기준!$B40:$AT40,_calc_라운드기준!U40,$B$1:$AT$1,"&lt;"&amp;20))-(RANK(U40,$B40:$AT40,0)+COUNTIFS($B40:$AT40,U40,$B$1:$AT$1,"&lt;"&amp;20))</f>
        <v>-8</v>
      </c>
      <c r="BO40">
        <f>(RANK(_calc_라운드기준!V40,_calc_라운드기준!$B40:$AT40,0)+COUNTIFS(_calc_라운드기준!$B40:$AT40,_calc_라운드기준!V40,$B$1:$AT$1,"&lt;"&amp;21))-(RANK(V40,$B40:$AT40,0)+COUNTIFS($B40:$AT40,V40,$B$1:$AT$1,"&lt;"&amp;21))</f>
        <v>11</v>
      </c>
      <c r="BP40">
        <f>(RANK(_calc_라운드기준!W40,_calc_라운드기준!$B40:$AT40,0)+COUNTIFS(_calc_라운드기준!$B40:$AT40,_calc_라운드기준!W40,$B$1:$AT$1,"&lt;"&amp;22))-(RANK(W40,$B40:$AT40,0)+COUNTIFS($B40:$AT40,W40,$B$1:$AT$1,"&lt;"&amp;22))</f>
        <v>16</v>
      </c>
      <c r="BQ40">
        <f>(RANK(_calc_라운드기준!X40,_calc_라운드기준!$B40:$AT40,0)+COUNTIFS(_calc_라운드기준!$B40:$AT40,_calc_라운드기준!X40,$B$1:$AT$1,"&lt;"&amp;23))-(RANK(X40,$B40:$AT40,0)+COUNTIFS($B40:$AT40,X40,$B$1:$AT$1,"&lt;"&amp;23))</f>
        <v>-26</v>
      </c>
      <c r="BR40">
        <f>(RANK(_calc_라운드기준!Y40,_calc_라운드기준!$B40:$AT40,0)+COUNTIFS(_calc_라운드기준!$B40:$AT40,_calc_라운드기준!Y40,$B$1:$AT$1,"&lt;"&amp;24))-(RANK(Y40,$B40:$AT40,0)+COUNTIFS($B40:$AT40,Y40,$B$1:$AT$1,"&lt;"&amp;24))</f>
        <v>-22</v>
      </c>
      <c r="BS40">
        <f>(RANK(_calc_라운드기준!Z40,_calc_라운드기준!$B40:$AT40,0)+COUNTIFS(_calc_라운드기준!$B40:$AT40,_calc_라운드기준!Z40,$B$1:$AT$1,"&lt;"&amp;25))-(RANK(Z40,$B40:$AT40,0)+COUNTIFS($B40:$AT40,Z40,$B$1:$AT$1,"&lt;"&amp;25))</f>
        <v>-28</v>
      </c>
      <c r="BT40">
        <f>(RANK(_calc_라운드기준!AA40,_calc_라운드기준!$B40:$AT40,0)+COUNTIFS(_calc_라운드기준!$B40:$AT40,_calc_라운드기준!AA40,$B$1:$AT$1,"&lt;"&amp;26))-(RANK(AA40,$B40:$AT40,0)+COUNTIFS($B40:$AT40,AA40,$B$1:$AT$1,"&lt;"&amp;26))</f>
        <v>18</v>
      </c>
      <c r="BU40">
        <f>(RANK(_calc_라운드기준!AB40,_calc_라운드기준!$B40:$AT40,0)+COUNTIFS(_calc_라운드기준!$B40:$AT40,_calc_라운드기준!AB40,$B$1:$AT$1,"&lt;"&amp;27))-(RANK(AB40,$B40:$AT40,0)+COUNTIFS($B40:$AT40,AB40,$B$1:$AT$1,"&lt;"&amp;27))</f>
        <v>-15</v>
      </c>
      <c r="BV40">
        <f>(RANK(_calc_라운드기준!AC40,_calc_라운드기준!$B40:$AT40,0)+COUNTIFS(_calc_라운드기준!$B40:$AT40,_calc_라운드기준!AC40,$B$1:$AT$1,"&lt;"&amp;28))-(RANK(AC40,$B40:$AT40,0)+COUNTIFS($B40:$AT40,AC40,$B$1:$AT$1,"&lt;"&amp;28))</f>
        <v>-15</v>
      </c>
      <c r="BW40">
        <f>(RANK(_calc_라운드기준!AD40,_calc_라운드기준!$B40:$AT40,0)+COUNTIFS(_calc_라운드기준!$B40:$AT40,_calc_라운드기준!AD40,$B$1:$AT$1,"&lt;"&amp;29))-(RANK(AD40,$B40:$AT40,0)+COUNTIFS($B40:$AT40,AD40,$B$1:$AT$1,"&lt;"&amp;29))</f>
        <v>-6</v>
      </c>
      <c r="BX40">
        <f>(RANK(_calc_라운드기준!AE40,_calc_라운드기준!$B40:$AT40,0)+COUNTIFS(_calc_라운드기준!$B40:$AT40,_calc_라운드기준!AE40,$B$1:$AT$1,"&lt;"&amp;30))-(RANK(AE40,$B40:$AT40,0)+COUNTIFS($B40:$AT40,AE40,$B$1:$AT$1,"&lt;"&amp;30))</f>
        <v>13</v>
      </c>
      <c r="BY40">
        <f>(RANK(_calc_라운드기준!AF40,_calc_라운드기준!$B40:$AT40,0)+COUNTIFS(_calc_라운드기준!$B40:$AT40,_calc_라운드기준!AF40,$B$1:$AT$1,"&lt;"&amp;31))-(RANK(AF40,$B40:$AT40,0)+COUNTIFS($B40:$AT40,AF40,$B$1:$AT$1,"&lt;"&amp;31))</f>
        <v>1</v>
      </c>
      <c r="BZ40">
        <f>(RANK(_calc_라운드기준!AG40,_calc_라운드기준!$B40:$AT40,0)+COUNTIFS(_calc_라운드기준!$B40:$AT40,_calc_라운드기준!AG40,$B$1:$AT$1,"&lt;"&amp;32))-(RANK(AG40,$B40:$AT40,0)+COUNTIFS($B40:$AT40,AG40,$B$1:$AT$1,"&lt;"&amp;32))</f>
        <v>12</v>
      </c>
      <c r="CA40">
        <f>(RANK(_calc_라운드기준!AH40,_calc_라운드기준!$B40:$AT40,0)+COUNTIFS(_calc_라운드기준!$B40:$AT40,_calc_라운드기준!AH40,$B$1:$AT$1,"&lt;"&amp;33))-(RANK(AH40,$B40:$AT40,0)+COUNTIFS($B40:$AT40,AH40,$B$1:$AT$1,"&lt;"&amp;33))</f>
        <v>13</v>
      </c>
      <c r="CB40">
        <f>(RANK(_calc_라운드기준!AI40,_calc_라운드기준!$B40:$AT40,0)+COUNTIFS(_calc_라운드기준!$B40:$AT40,_calc_라운드기준!AI40,$B$1:$AT$1,"&lt;"&amp;34))-(RANK(AI40,$B40:$AT40,0)+COUNTIFS($B40:$AT40,AI40,$B$1:$AT$1,"&lt;"&amp;34))</f>
        <v>23</v>
      </c>
      <c r="CC40">
        <f>(RANK(_calc_라운드기준!AJ40,_calc_라운드기준!$B40:$AT40,0)+COUNTIFS(_calc_라운드기준!$B40:$AT40,_calc_라운드기준!AJ40,$B$1:$AT$1,"&lt;"&amp;35))-(RANK(AJ40,$B40:$AT40,0)+COUNTIFS($B40:$AT40,AJ40,$B$1:$AT$1,"&lt;"&amp;35))</f>
        <v>24</v>
      </c>
      <c r="CD40">
        <f>(RANK(_calc_라운드기준!AK40,_calc_라운드기준!$B40:$AT40,0)+COUNTIFS(_calc_라운드기준!$B40:$AT40,_calc_라운드기준!AK40,$B$1:$AT$1,"&lt;"&amp;36))-(RANK(AK40,$B40:$AT40,0)+COUNTIFS($B40:$AT40,AK40,$B$1:$AT$1,"&lt;"&amp;36))</f>
        <v>1</v>
      </c>
      <c r="CE40">
        <f>(RANK(_calc_라운드기준!AL40,_calc_라운드기준!$B40:$AT40,0)+COUNTIFS(_calc_라운드기준!$B40:$AT40,_calc_라운드기준!AL40,$B$1:$AT$1,"&lt;"&amp;37))-(RANK(AL40,$B40:$AT40,0)+COUNTIFS($B40:$AT40,AL40,$B$1:$AT$1,"&lt;"&amp;37))</f>
        <v>2</v>
      </c>
      <c r="CF40">
        <f>(RANK(_calc_라운드기준!AM40,_calc_라운드기준!$B40:$AT40,0)+COUNTIFS(_calc_라운드기준!$B40:$AT40,_calc_라운드기준!AM40,$B$1:$AT$1,"&lt;"&amp;38))-(RANK(AM40,$B40:$AT40,0)+COUNTIFS($B40:$AT40,AM40,$B$1:$AT$1,"&lt;"&amp;38))</f>
        <v>13</v>
      </c>
      <c r="CG40">
        <f>(RANK(_calc_라운드기준!AN40,_calc_라운드기준!$B40:$AT40,0)+COUNTIFS(_calc_라운드기준!$B40:$AT40,_calc_라운드기준!AN40,$B$1:$AT$1,"&lt;"&amp;39))-(RANK(AN40,$B40:$AT40,0)+COUNTIFS($B40:$AT40,AN40,$B$1:$AT$1,"&lt;"&amp;39))</f>
        <v>-37</v>
      </c>
      <c r="CH40">
        <f>(RANK(_calc_라운드기준!AO40,_calc_라운드기준!$B40:$AT40,0)+COUNTIFS(_calc_라운드기준!$B40:$AT40,_calc_라운드기준!AO40,$B$1:$AT$1,"&lt;"&amp;40))-(RANK(AO40,$B40:$AT40,0)+COUNTIFS($B40:$AT40,AO40,$B$1:$AT$1,"&lt;"&amp;40))</f>
        <v>2</v>
      </c>
      <c r="CI40">
        <f>(RANK(_calc_라운드기준!AP40,_calc_라운드기준!$B40:$AT40,0)+COUNTIFS(_calc_라운드기준!$B40:$AT40,_calc_라운드기준!AP40,$B$1:$AT$1,"&lt;"&amp;41))-(RANK(AP40,$B40:$AT40,0)+COUNTIFS($B40:$AT40,AP40,$B$1:$AT$1,"&lt;"&amp;41))</f>
        <v>-2</v>
      </c>
      <c r="CJ40">
        <f>(RANK(_calc_라운드기준!AQ40,_calc_라운드기준!$B40:$AT40,0)+COUNTIFS(_calc_라운드기준!$B40:$AT40,_calc_라운드기준!AQ40,$B$1:$AT$1,"&lt;"&amp;42))-(RANK(AQ40,$B40:$AT40,0)+COUNTIFS($B40:$AT40,AQ40,$B$1:$AT$1,"&lt;"&amp;42))</f>
        <v>-10</v>
      </c>
      <c r="CK40">
        <f>(RANK(_calc_라운드기준!AR40,_calc_라운드기준!$B40:$AT40,0)+COUNTIFS(_calc_라운드기준!$B40:$AT40,_calc_라운드기준!AR40,$B$1:$AT$1,"&lt;"&amp;43))-(RANK(AR40,$B40:$AT40,0)+COUNTIFS($B40:$AT40,AR40,$B$1:$AT$1,"&lt;"&amp;43))</f>
        <v>-2</v>
      </c>
      <c r="CL40">
        <f>(RANK(_calc_라운드기준!AS40,_calc_라운드기준!$B40:$AT40,0)+COUNTIFS(_calc_라운드기준!$B40:$AT40,_calc_라운드기준!AS40,$B$1:$AT$1,"&lt;"&amp;44))-(RANK(AS40,$B40:$AT40,0)+COUNTIFS($B40:$AT40,AS40,$B$1:$AT$1,"&lt;"&amp;44))</f>
        <v>10</v>
      </c>
      <c r="CM40">
        <f>(RANK(_calc_라운드기준!AT40,_calc_라운드기준!$B40:$AT40,0)+COUNTIFS(_calc_라운드기준!$B40:$AT40,_calc_라운드기준!AT40,$B$1:$AT$1,"&lt;"&amp;45))-(RANK(AT40,$B40:$AT40,0)+COUNTIFS($B40:$AT40,AT40,$B$1:$AT$1,"&lt;"&amp;45))</f>
        <v>24</v>
      </c>
      <c r="CN40">
        <f t="shared" si="45"/>
        <v>35</v>
      </c>
      <c r="CO40">
        <f t="shared" si="46"/>
        <v>31</v>
      </c>
      <c r="CP40">
        <f t="shared" si="47"/>
        <v>24</v>
      </c>
      <c r="CQ40">
        <f t="shared" si="48"/>
        <v>36</v>
      </c>
      <c r="CR40">
        <f t="shared" si="49"/>
        <v>41</v>
      </c>
      <c r="CS40">
        <f t="shared" si="50"/>
        <v>15</v>
      </c>
      <c r="CT40">
        <f t="shared" si="51"/>
        <v>25</v>
      </c>
      <c r="CU40">
        <f t="shared" si="52"/>
        <v>40</v>
      </c>
      <c r="CV40">
        <f t="shared" si="53"/>
        <v>37</v>
      </c>
      <c r="CW40">
        <f t="shared" si="54"/>
        <v>17</v>
      </c>
      <c r="CX40">
        <f t="shared" si="55"/>
        <v>5</v>
      </c>
      <c r="CY40">
        <f t="shared" si="56"/>
        <v>18</v>
      </c>
      <c r="CZ40">
        <f t="shared" si="57"/>
        <v>19</v>
      </c>
      <c r="DA40">
        <f t="shared" si="58"/>
        <v>6</v>
      </c>
      <c r="DB40">
        <f t="shared" si="59"/>
        <v>16</v>
      </c>
      <c r="DC40">
        <f t="shared" si="60"/>
        <v>26</v>
      </c>
      <c r="DD40">
        <f t="shared" si="61"/>
        <v>27</v>
      </c>
      <c r="DE40">
        <f t="shared" si="62"/>
        <v>30</v>
      </c>
      <c r="DF40">
        <f t="shared" si="63"/>
        <v>1</v>
      </c>
      <c r="DG40">
        <f t="shared" si="64"/>
        <v>33</v>
      </c>
      <c r="DH40">
        <f t="shared" si="65"/>
        <v>13</v>
      </c>
      <c r="DI40">
        <f t="shared" si="66"/>
        <v>8</v>
      </c>
      <c r="DJ40">
        <f t="shared" si="67"/>
        <v>43</v>
      </c>
      <c r="DK40">
        <f t="shared" si="68"/>
        <v>42</v>
      </c>
      <c r="DL40">
        <f t="shared" si="69"/>
        <v>44</v>
      </c>
      <c r="DM40">
        <f t="shared" si="70"/>
        <v>7</v>
      </c>
      <c r="DN40">
        <f t="shared" si="71"/>
        <v>38</v>
      </c>
      <c r="DO40">
        <f t="shared" si="72"/>
        <v>39</v>
      </c>
      <c r="DP40">
        <f t="shared" si="73"/>
        <v>32</v>
      </c>
      <c r="DQ40">
        <f t="shared" si="74"/>
        <v>9</v>
      </c>
      <c r="DR40">
        <f t="shared" si="75"/>
        <v>22</v>
      </c>
      <c r="DS40">
        <f t="shared" si="76"/>
        <v>12</v>
      </c>
      <c r="DT40">
        <f t="shared" si="77"/>
        <v>10</v>
      </c>
      <c r="DU40">
        <f t="shared" si="78"/>
        <v>4</v>
      </c>
      <c r="DV40">
        <f t="shared" si="79"/>
        <v>2</v>
      </c>
      <c r="DW40">
        <f t="shared" si="80"/>
        <v>23</v>
      </c>
      <c r="DX40">
        <f t="shared" si="81"/>
        <v>20</v>
      </c>
      <c r="DY40">
        <f t="shared" si="82"/>
        <v>11</v>
      </c>
      <c r="DZ40">
        <f t="shared" si="83"/>
        <v>45</v>
      </c>
      <c r="EA40">
        <f t="shared" si="84"/>
        <v>21</v>
      </c>
      <c r="EB40">
        <f t="shared" si="85"/>
        <v>28</v>
      </c>
      <c r="EC40">
        <f t="shared" si="86"/>
        <v>34</v>
      </c>
      <c r="ED40">
        <f t="shared" si="87"/>
        <v>29</v>
      </c>
      <c r="EE40">
        <f t="shared" si="88"/>
        <v>14</v>
      </c>
      <c r="EF40">
        <f t="shared" si="89"/>
        <v>3</v>
      </c>
    </row>
    <row r="41" spans="1:136" ht="16.5" customHeight="1">
      <c r="A41">
        <f>_calc_라운드기준!A41</f>
        <v>1205</v>
      </c>
      <c r="B41">
        <f>INDEX(_calc_누적빈도!B:B,$A41)-INDEX(_calc_누적빈도!B:B,$A41-기준200회_후보!$B$1)</f>
        <v>21</v>
      </c>
      <c r="C41">
        <f>INDEX(_calc_누적빈도!C:C,$A41)-INDEX(_calc_누적빈도!C:C,$A41-기준200회_후보!$B$1)</f>
        <v>15</v>
      </c>
      <c r="D41">
        <f>INDEX(_calc_누적빈도!D:D,$A41)-INDEX(_calc_누적빈도!D:D,$A41-기준200회_후보!$B$1)</f>
        <v>34</v>
      </c>
      <c r="E41">
        <f>INDEX(_calc_누적빈도!E:E,$A41)-INDEX(_calc_누적빈도!E:E,$A41-기준200회_후보!$B$1)</f>
        <v>19</v>
      </c>
      <c r="F41">
        <f>INDEX(_calc_누적빈도!F:F,$A41)-INDEX(_calc_누적빈도!F:F,$A41-기준200회_후보!$B$1)</f>
        <v>21</v>
      </c>
      <c r="G41">
        <f>INDEX(_calc_누적빈도!G:G,$A41)-INDEX(_calc_누적빈도!G:G,$A41-기준200회_후보!$B$1)</f>
        <v>36</v>
      </c>
      <c r="H41">
        <f>INDEX(_calc_누적빈도!H:H,$A41)-INDEX(_calc_누적빈도!H:H,$A41-기준200회_후보!$B$1)</f>
        <v>34</v>
      </c>
      <c r="I41">
        <f>INDEX(_calc_누적빈도!I:I,$A41)-INDEX(_calc_누적빈도!I:I,$A41-기준200회_후보!$B$1)</f>
        <v>23</v>
      </c>
      <c r="J41">
        <f>INDEX(_calc_누적빈도!J:J,$A41)-INDEX(_calc_누적빈도!J:J,$A41-기준200회_후보!$B$1)</f>
        <v>26</v>
      </c>
      <c r="K41">
        <f>INDEX(_calc_누적빈도!K:K,$A41)-INDEX(_calc_누적빈도!K:K,$A41-기준200회_후보!$B$1)</f>
        <v>18</v>
      </c>
      <c r="L41">
        <f>INDEX(_calc_누적빈도!L:L,$A41)-INDEX(_calc_누적빈도!L:L,$A41-기준200회_후보!$B$1)</f>
        <v>29</v>
      </c>
      <c r="M41">
        <f>INDEX(_calc_누적빈도!M:M,$A41)-INDEX(_calc_누적빈도!M:M,$A41-기준200회_후보!$B$1)</f>
        <v>35</v>
      </c>
      <c r="N41">
        <f>INDEX(_calc_누적빈도!N:N,$A41)-INDEX(_calc_누적빈도!N:N,$A41-기준200회_후보!$B$1)</f>
        <v>30</v>
      </c>
      <c r="O41">
        <f>INDEX(_calc_누적빈도!O:O,$A41)-INDEX(_calc_누적빈도!O:O,$A41-기준200회_후보!$B$1)</f>
        <v>27</v>
      </c>
      <c r="P41">
        <f>INDEX(_calc_누적빈도!P:P,$A41)-INDEX(_calc_누적빈도!P:P,$A41-기준200회_후보!$B$1)</f>
        <v>27</v>
      </c>
      <c r="Q41">
        <f>INDEX(_calc_누적빈도!Q:Q,$A41)-INDEX(_calc_누적빈도!Q:Q,$A41-기준200회_후보!$B$1)</f>
        <v>34</v>
      </c>
      <c r="R41">
        <f>INDEX(_calc_누적빈도!R:R,$A41)-INDEX(_calc_누적빈도!R:R,$A41-기준200회_후보!$B$1)</f>
        <v>22</v>
      </c>
      <c r="S41">
        <f>INDEX(_calc_누적빈도!S:S,$A41)-INDEX(_calc_누적빈도!S:S,$A41-기준200회_후보!$B$1)</f>
        <v>25</v>
      </c>
      <c r="T41">
        <f>INDEX(_calc_누적빈도!T:T,$A41)-INDEX(_calc_누적빈도!T:T,$A41-기준200회_후보!$B$1)</f>
        <v>32</v>
      </c>
      <c r="U41">
        <f>INDEX(_calc_누적빈도!U:U,$A41)-INDEX(_calc_누적빈도!U:U,$A41-기준200회_후보!$B$1)</f>
        <v>26</v>
      </c>
      <c r="V41">
        <f>INDEX(_calc_누적빈도!V:V,$A41)-INDEX(_calc_누적빈도!V:V,$A41-기준200회_후보!$B$1)</f>
        <v>29</v>
      </c>
      <c r="W41">
        <f>INDEX(_calc_누적빈도!W:W,$A41)-INDEX(_calc_누적빈도!W:W,$A41-기준200회_후보!$B$1)</f>
        <v>26</v>
      </c>
      <c r="X41">
        <f>INDEX(_calc_누적빈도!X:X,$A41)-INDEX(_calc_누적빈도!X:X,$A41-기준200회_후보!$B$1)</f>
        <v>23</v>
      </c>
      <c r="Y41">
        <f>INDEX(_calc_누적빈도!Y:Y,$A41)-INDEX(_calc_누적빈도!Y:Y,$A41-기준200회_후보!$B$1)</f>
        <v>27</v>
      </c>
      <c r="Z41">
        <f>INDEX(_calc_누적빈도!Z:Z,$A41)-INDEX(_calc_누적빈도!Z:Z,$A41-기준200회_후보!$B$1)</f>
        <v>19</v>
      </c>
      <c r="AA41">
        <f>INDEX(_calc_누적빈도!AA:AA,$A41)-INDEX(_calc_누적빈도!AA:AA,$A41-기준200회_후보!$B$1)</f>
        <v>30</v>
      </c>
      <c r="AB41">
        <f>INDEX(_calc_누적빈도!AB:AB,$A41)-INDEX(_calc_누적빈도!AB:AB,$A41-기준200회_후보!$B$1)</f>
        <v>28</v>
      </c>
      <c r="AC41">
        <f>INDEX(_calc_누적빈도!AC:AC,$A41)-INDEX(_calc_누적빈도!AC:AC,$A41-기준200회_후보!$B$1)</f>
        <v>27</v>
      </c>
      <c r="AD41">
        <f>INDEX(_calc_누적빈도!AD:AD,$A41)-INDEX(_calc_누적빈도!AD:AD,$A41-기준200회_후보!$B$1)</f>
        <v>29</v>
      </c>
      <c r="AE41">
        <f>INDEX(_calc_누적빈도!AE:AE,$A41)-INDEX(_calc_누적빈도!AE:AE,$A41-기준200회_후보!$B$1)</f>
        <v>33</v>
      </c>
      <c r="AF41">
        <f>INDEX(_calc_누적빈도!AF:AF,$A41)-INDEX(_calc_누적빈도!AF:AF,$A41-기준200회_후보!$B$1)</f>
        <v>27</v>
      </c>
      <c r="AG41">
        <f>INDEX(_calc_누적빈도!AG:AG,$A41)-INDEX(_calc_누적빈도!AG:AG,$A41-기준200회_후보!$B$1)</f>
        <v>27</v>
      </c>
      <c r="AH41">
        <f>INDEX(_calc_누적빈도!AH:AH,$A41)-INDEX(_calc_누적빈도!AH:AH,$A41-기준200회_후보!$B$1)</f>
        <v>32</v>
      </c>
      <c r="AI41">
        <f>INDEX(_calc_누적빈도!AI:AI,$A41)-INDEX(_calc_누적빈도!AI:AI,$A41-기준200회_후보!$B$1)</f>
        <v>29</v>
      </c>
      <c r="AJ41">
        <f>INDEX(_calc_누적빈도!AJ:AJ,$A41)-INDEX(_calc_누적빈도!AJ:AJ,$A41-기준200회_후보!$B$1)</f>
        <v>34</v>
      </c>
      <c r="AK41">
        <f>INDEX(_calc_누적빈도!AK:AK,$A41)-INDEX(_calc_누적빈도!AK:AK,$A41-기준200회_후보!$B$1)</f>
        <v>26</v>
      </c>
      <c r="AL41">
        <f>INDEX(_calc_누적빈도!AL:AL,$A41)-INDEX(_calc_누적빈도!AL:AL,$A41-기준200회_후보!$B$1)</f>
        <v>30</v>
      </c>
      <c r="AM41">
        <f>INDEX(_calc_누적빈도!AM:AM,$A41)-INDEX(_calc_누적빈도!AM:AM,$A41-기준200회_후보!$B$1)</f>
        <v>31</v>
      </c>
      <c r="AN41">
        <f>INDEX(_calc_누적빈도!AN:AN,$A41)-INDEX(_calc_누적빈도!AN:AN,$A41-기준200회_후보!$B$1)</f>
        <v>19</v>
      </c>
      <c r="AO41">
        <f>INDEX(_calc_누적빈도!AO:AO,$A41)-INDEX(_calc_누적빈도!AO:AO,$A41-기준200회_후보!$B$1)</f>
        <v>30</v>
      </c>
      <c r="AP41">
        <f>INDEX(_calc_누적빈도!AP:AP,$A41)-INDEX(_calc_누적빈도!AP:AP,$A41-기준200회_후보!$B$1)</f>
        <v>22</v>
      </c>
      <c r="AQ41">
        <f>INDEX(_calc_누적빈도!AQ:AQ,$A41)-INDEX(_calc_누적빈도!AQ:AQ,$A41-기준200회_후보!$B$1)</f>
        <v>18</v>
      </c>
      <c r="AR41">
        <f>INDEX(_calc_누적빈도!AR:AR,$A41)-INDEX(_calc_누적빈도!AR:AR,$A41-기준200회_후보!$B$1)</f>
        <v>16</v>
      </c>
      <c r="AS41">
        <f>INDEX(_calc_누적빈도!AS:AS,$A41)-INDEX(_calc_누적빈도!AS:AS,$A41-기준200회_후보!$B$1)</f>
        <v>24</v>
      </c>
      <c r="AT41">
        <f>INDEX(_calc_누적빈도!AT:AT,$A41)-INDEX(_calc_누적빈도!AT:AT,$A41-기준200회_후보!$B$1)</f>
        <v>30</v>
      </c>
      <c r="AU41">
        <f>(RANK(_calc_라운드기준!B41,_calc_라운드기준!$B41:$AT41,0)+COUNTIFS(_calc_라운드기준!$B41:$AT41,_calc_라운드기준!B41,$B$1:$AT$1,"&lt;"&amp;1))-(RANK(B41,$B41:$AT41,0)+COUNTIFS($B41:$AT41,B41,$B$1:$AT$1,"&lt;"&amp;1))</f>
        <v>-5</v>
      </c>
      <c r="AV41">
        <f>(RANK(_calc_라운드기준!C41,_calc_라운드기준!$B41:$AT41,0)+COUNTIFS(_calc_라운드기준!$B41:$AT41,_calc_라운드기준!C41,$B$1:$AT$1,"&lt;"&amp;2))-(RANK(C41,$B41:$AT41,0)+COUNTIFS($B41:$AT41,C41,$B$1:$AT$1,"&lt;"&amp;2))</f>
        <v>-6</v>
      </c>
      <c r="AW41">
        <f>(RANK(_calc_라운드기준!D41,_calc_라운드기준!$B41:$AT41,0)+COUNTIFS(_calc_라운드기준!$B41:$AT41,_calc_라운드기준!D41,$B$1:$AT$1,"&lt;"&amp;3))-(RANK(D41,$B41:$AT41,0)+COUNTIFS($B41:$AT41,D41,$B$1:$AT$1,"&lt;"&amp;3))</f>
        <v>-1</v>
      </c>
      <c r="AX41">
        <f>(RANK(_calc_라운드기준!E41,_calc_라운드기준!$B41:$AT41,0)+COUNTIFS(_calc_라운드기준!$B41:$AT41,_calc_라운드기준!E41,$B$1:$AT$1,"&lt;"&amp;4))-(RANK(E41,$B41:$AT41,0)+COUNTIFS($B41:$AT41,E41,$B$1:$AT$1,"&lt;"&amp;4))</f>
        <v>-6</v>
      </c>
      <c r="AY41">
        <f>(RANK(_calc_라운드기준!F41,_calc_라운드기준!$B41:$AT41,0)+COUNTIFS(_calc_라운드기준!$B41:$AT41,_calc_라운드기준!F41,$B$1:$AT$1,"&lt;"&amp;5))-(RANK(F41,$B41:$AT41,0)+COUNTIFS($B41:$AT41,F41,$B$1:$AT$1,"&lt;"&amp;5))</f>
        <v>-21</v>
      </c>
      <c r="AZ41">
        <f>(RANK(_calc_라운드기준!G41,_calc_라운드기준!$B41:$AT41,0)+COUNTIFS(_calc_라운드기준!$B41:$AT41,_calc_라운드기준!G41,$B$1:$AT$1,"&lt;"&amp;6))-(RANK(G41,$B41:$AT41,0)+COUNTIFS($B41:$AT41,G41,$B$1:$AT$1,"&lt;"&amp;6))</f>
        <v>9</v>
      </c>
      <c r="BA41">
        <f>(RANK(_calc_라운드기준!H41,_calc_라운드기준!$B41:$AT41,0)+COUNTIFS(_calc_라운드기준!$B41:$AT41,_calc_라운드기준!H41,$B$1:$AT$1,"&lt;"&amp;7))-(RANK(H41,$B41:$AT41,0)+COUNTIFS($B41:$AT41,H41,$B$1:$AT$1,"&lt;"&amp;7))</f>
        <v>-1</v>
      </c>
      <c r="BB41">
        <f>(RANK(_calc_라운드기준!I41,_calc_라운드기준!$B41:$AT41,0)+COUNTIFS(_calc_라운드기준!$B41:$AT41,_calc_라운드기준!I41,$B$1:$AT$1,"&lt;"&amp;8))-(RANK(I41,$B41:$AT41,0)+COUNTIFS($B41:$AT41,I41,$B$1:$AT$1,"&lt;"&amp;8))</f>
        <v>-15</v>
      </c>
      <c r="BC41">
        <f>(RANK(_calc_라운드기준!J41,_calc_라운드기준!$B41:$AT41,0)+COUNTIFS(_calc_라운드기준!$B41:$AT41,_calc_라운드기준!J41,$B$1:$AT$1,"&lt;"&amp;9))-(RANK(J41,$B41:$AT41,0)+COUNTIFS($B41:$AT41,J41,$B$1:$AT$1,"&lt;"&amp;9))</f>
        <v>-16</v>
      </c>
      <c r="BD41">
        <f>(RANK(_calc_라운드기준!K41,_calc_라운드기준!$B41:$AT41,0)+COUNTIFS(_calc_라운드기준!$B41:$AT41,_calc_라운드기준!K41,$B$1:$AT$1,"&lt;"&amp;10))-(RANK(K41,$B41:$AT41,0)+COUNTIFS($B41:$AT41,K41,$B$1:$AT$1,"&lt;"&amp;10))</f>
        <v>2</v>
      </c>
      <c r="BE41">
        <f>(RANK(_calc_라운드기준!L41,_calc_라운드기준!$B41:$AT41,0)+COUNTIFS(_calc_라운드기준!$B41:$AT41,_calc_라운드기준!L41,$B$1:$AT$1,"&lt;"&amp;11))-(RANK(L41,$B41:$AT41,0)+COUNTIFS($B41:$AT41,L41,$B$1:$AT$1,"&lt;"&amp;11))</f>
        <v>18</v>
      </c>
      <c r="BF41">
        <f>(RANK(_calc_라운드기준!M41,_calc_라운드기준!$B41:$AT41,0)+COUNTIFS(_calc_라운드기준!$B41:$AT41,_calc_라운드기준!M41,$B$1:$AT$1,"&lt;"&amp;12))-(RANK(M41,$B41:$AT41,0)+COUNTIFS($B41:$AT41,M41,$B$1:$AT$1,"&lt;"&amp;12))</f>
        <v>4</v>
      </c>
      <c r="BG41">
        <f>(RANK(_calc_라운드기준!N41,_calc_라운드기준!$B41:$AT41,0)+COUNTIFS(_calc_라운드기준!$B41:$AT41,_calc_라운드기준!N41,$B$1:$AT$1,"&lt;"&amp;13))-(RANK(N41,$B41:$AT41,0)+COUNTIFS($B41:$AT41,N41,$B$1:$AT$1,"&lt;"&amp;13))</f>
        <v>8</v>
      </c>
      <c r="BH41">
        <f>(RANK(_calc_라운드기준!O41,_calc_라운드기준!$B41:$AT41,0)+COUNTIFS(_calc_라운드기준!$B41:$AT41,_calc_라운드기준!O41,$B$1:$AT$1,"&lt;"&amp;14))-(RANK(O41,$B41:$AT41,0)+COUNTIFS($B41:$AT41,O41,$B$1:$AT$1,"&lt;"&amp;14))</f>
        <v>19</v>
      </c>
      <c r="BI41">
        <f>(RANK(_calc_라운드기준!P41,_calc_라운드기준!$B41:$AT41,0)+COUNTIFS(_calc_라운드기준!$B41:$AT41,_calc_라운드기준!P41,$B$1:$AT$1,"&lt;"&amp;15))-(RANK(P41,$B41:$AT41,0)+COUNTIFS($B41:$AT41,P41,$B$1:$AT$1,"&lt;"&amp;15))</f>
        <v>1</v>
      </c>
      <c r="BJ41">
        <f>(RANK(_calc_라운드기준!Q41,_calc_라운드기준!$B41:$AT41,0)+COUNTIFS(_calc_라운드기준!$B41:$AT41,_calc_라운드기준!Q41,$B$1:$AT$1,"&lt;"&amp;16))-(RANK(Q41,$B41:$AT41,0)+COUNTIFS($B41:$AT41,Q41,$B$1:$AT$1,"&lt;"&amp;16))</f>
        <v>-4</v>
      </c>
      <c r="BK41">
        <f>(RANK(_calc_라운드기준!R41,_calc_라운드기준!$B41:$AT41,0)+COUNTIFS(_calc_라운드기준!$B41:$AT41,_calc_라운드기준!R41,$B$1:$AT$1,"&lt;"&amp;17))-(RANK(R41,$B41:$AT41,0)+COUNTIFS($B41:$AT41,R41,$B$1:$AT$1,"&lt;"&amp;17))</f>
        <v>0</v>
      </c>
      <c r="BL41">
        <f>(RANK(_calc_라운드기준!S41,_calc_라운드기준!$B41:$AT41,0)+COUNTIFS(_calc_라운드기준!$B41:$AT41,_calc_라운드기준!S41,$B$1:$AT$1,"&lt;"&amp;18))-(RANK(S41,$B41:$AT41,0)+COUNTIFS($B41:$AT41,S41,$B$1:$AT$1,"&lt;"&amp;18))</f>
        <v>-7</v>
      </c>
      <c r="BM41">
        <f>(RANK(_calc_라운드기준!T41,_calc_라운드기준!$B41:$AT41,0)+COUNTIFS(_calc_라운드기준!$B41:$AT41,_calc_라운드기준!T41,$B$1:$AT$1,"&lt;"&amp;19))-(RANK(T41,$B41:$AT41,0)+COUNTIFS($B41:$AT41,T41,$B$1:$AT$1,"&lt;"&amp;19))</f>
        <v>17</v>
      </c>
      <c r="BN41">
        <f>(RANK(_calc_라운드기준!U41,_calc_라운드기준!$B41:$AT41,0)+COUNTIFS(_calc_라운드기준!$B41:$AT41,_calc_라운드기준!U41,$B$1:$AT$1,"&lt;"&amp;20))-(RANK(U41,$B41:$AT41,0)+COUNTIFS($B41:$AT41,U41,$B$1:$AT$1,"&lt;"&amp;20))</f>
        <v>-8</v>
      </c>
      <c r="BO41">
        <f>(RANK(_calc_라운드기준!V41,_calc_라운드기준!$B41:$AT41,0)+COUNTIFS(_calc_라운드기준!$B41:$AT41,_calc_라운드기준!V41,$B$1:$AT$1,"&lt;"&amp;21))-(RANK(V41,$B41:$AT41,0)+COUNTIFS($B41:$AT41,V41,$B$1:$AT$1,"&lt;"&amp;21))</f>
        <v>9</v>
      </c>
      <c r="BP41">
        <f>(RANK(_calc_라운드기준!W41,_calc_라운드기준!$B41:$AT41,0)+COUNTIFS(_calc_라운드기준!$B41:$AT41,_calc_라운드기준!W41,$B$1:$AT$1,"&lt;"&amp;22))-(RANK(W41,$B41:$AT41,0)+COUNTIFS($B41:$AT41,W41,$B$1:$AT$1,"&lt;"&amp;22))</f>
        <v>16</v>
      </c>
      <c r="BQ41">
        <f>(RANK(_calc_라운드기준!X41,_calc_라운드기준!$B41:$AT41,0)+COUNTIFS(_calc_라운드기준!$B41:$AT41,_calc_라운드기준!X41,$B$1:$AT$1,"&lt;"&amp;23))-(RANK(X41,$B41:$AT41,0)+COUNTIFS($B41:$AT41,X41,$B$1:$AT$1,"&lt;"&amp;23))</f>
        <v>-22</v>
      </c>
      <c r="BR41">
        <f>(RANK(_calc_라운드기준!Y41,_calc_라운드기준!$B41:$AT41,0)+COUNTIFS(_calc_라운드기준!$B41:$AT41,_calc_라운드기준!Y41,$B$1:$AT$1,"&lt;"&amp;24))-(RANK(Y41,$B41:$AT41,0)+COUNTIFS($B41:$AT41,Y41,$B$1:$AT$1,"&lt;"&amp;24))</f>
        <v>-16</v>
      </c>
      <c r="BS41">
        <f>(RANK(_calc_라운드기준!Z41,_calc_라운드기준!$B41:$AT41,0)+COUNTIFS(_calc_라운드기준!$B41:$AT41,_calc_라운드기준!Z41,$B$1:$AT$1,"&lt;"&amp;25))-(RANK(Z41,$B41:$AT41,0)+COUNTIFS($B41:$AT41,Z41,$B$1:$AT$1,"&lt;"&amp;25))</f>
        <v>-27</v>
      </c>
      <c r="BT41">
        <f>(RANK(_calc_라운드기준!AA41,_calc_라운드기준!$B41:$AT41,0)+COUNTIFS(_calc_라운드기준!$B41:$AT41,_calc_라운드기준!AA41,$B$1:$AT$1,"&lt;"&amp;26))-(RANK(AA41,$B41:$AT41,0)+COUNTIFS($B41:$AT41,AA41,$B$1:$AT$1,"&lt;"&amp;26))</f>
        <v>15</v>
      </c>
      <c r="BU41">
        <f>(RANK(_calc_라운드기준!AB41,_calc_라운드기준!$B41:$AT41,0)+COUNTIFS(_calc_라운드기준!$B41:$AT41,_calc_라운드기준!AB41,$B$1:$AT$1,"&lt;"&amp;27))-(RANK(AB41,$B41:$AT41,0)+COUNTIFS($B41:$AT41,AB41,$B$1:$AT$1,"&lt;"&amp;27))</f>
        <v>-16</v>
      </c>
      <c r="BV41">
        <f>(RANK(_calc_라운드기준!AC41,_calc_라운드기준!$B41:$AT41,0)+COUNTIFS(_calc_라운드기준!$B41:$AT41,_calc_라운드기준!AC41,$B$1:$AT$1,"&lt;"&amp;28))-(RANK(AC41,$B41:$AT41,0)+COUNTIFS($B41:$AT41,AC41,$B$1:$AT$1,"&lt;"&amp;28))</f>
        <v>-16</v>
      </c>
      <c r="BW41">
        <f>(RANK(_calc_라운드기준!AD41,_calc_라운드기준!$B41:$AT41,0)+COUNTIFS(_calc_라운드기준!$B41:$AT41,_calc_라운드기준!AD41,$B$1:$AT$1,"&lt;"&amp;29))-(RANK(AD41,$B41:$AT41,0)+COUNTIFS($B41:$AT41,AD41,$B$1:$AT$1,"&lt;"&amp;29))</f>
        <v>-4</v>
      </c>
      <c r="BX41">
        <f>(RANK(_calc_라운드기준!AE41,_calc_라운드기준!$B41:$AT41,0)+COUNTIFS(_calc_라운드기준!$B41:$AT41,_calc_라운드기준!AE41,$B$1:$AT$1,"&lt;"&amp;30))-(RANK(AE41,$B41:$AT41,0)+COUNTIFS($B41:$AT41,AE41,$B$1:$AT$1,"&lt;"&amp;30))</f>
        <v>14</v>
      </c>
      <c r="BY41">
        <f>(RANK(_calc_라운드기준!AF41,_calc_라운드기준!$B41:$AT41,0)+COUNTIFS(_calc_라운드기준!$B41:$AT41,_calc_라운드기준!AF41,$B$1:$AT$1,"&lt;"&amp;31))-(RANK(AF41,$B41:$AT41,0)+COUNTIFS($B41:$AT41,AF41,$B$1:$AT$1,"&lt;"&amp;31))</f>
        <v>3</v>
      </c>
      <c r="BZ41">
        <f>(RANK(_calc_라운드기준!AG41,_calc_라운드기준!$B41:$AT41,0)+COUNTIFS(_calc_라운드기준!$B41:$AT41,_calc_라운드기준!AG41,$B$1:$AT$1,"&lt;"&amp;32))-(RANK(AG41,$B41:$AT41,0)+COUNTIFS($B41:$AT41,AG41,$B$1:$AT$1,"&lt;"&amp;32))</f>
        <v>10</v>
      </c>
      <c r="CA41">
        <f>(RANK(_calc_라운드기준!AH41,_calc_라운드기준!$B41:$AT41,0)+COUNTIFS(_calc_라운드기준!$B41:$AT41,_calc_라운드기준!AH41,$B$1:$AT$1,"&lt;"&amp;33))-(RANK(AH41,$B41:$AT41,0)+COUNTIFS($B41:$AT41,AH41,$B$1:$AT$1,"&lt;"&amp;33))</f>
        <v>13</v>
      </c>
      <c r="CB41">
        <f>(RANK(_calc_라운드기준!AI41,_calc_라운드기준!$B41:$AT41,0)+COUNTIFS(_calc_라운드기준!$B41:$AT41,_calc_라운드기준!AI41,$B$1:$AT$1,"&lt;"&amp;34))-(RANK(AI41,$B41:$AT41,0)+COUNTIFS($B41:$AT41,AI41,$B$1:$AT$1,"&lt;"&amp;34))</f>
        <v>22</v>
      </c>
      <c r="CC41">
        <f>(RANK(_calc_라운드기준!AJ41,_calc_라운드기준!$B41:$AT41,0)+COUNTIFS(_calc_라운드기준!$B41:$AT41,_calc_라운드기준!AJ41,$B$1:$AT$1,"&lt;"&amp;35))-(RANK(AJ41,$B41:$AT41,0)+COUNTIFS($B41:$AT41,AJ41,$B$1:$AT$1,"&lt;"&amp;35))</f>
        <v>23</v>
      </c>
      <c r="CD41">
        <f>(RANK(_calc_라운드기준!AK41,_calc_라운드기준!$B41:$AT41,0)+COUNTIFS(_calc_라운드기준!$B41:$AT41,_calc_라운드기준!AK41,$B$1:$AT$1,"&lt;"&amp;36))-(RANK(AK41,$B41:$AT41,0)+COUNTIFS($B41:$AT41,AK41,$B$1:$AT$1,"&lt;"&amp;36))</f>
        <v>0</v>
      </c>
      <c r="CE41">
        <f>(RANK(_calc_라운드기준!AL41,_calc_라운드기준!$B41:$AT41,0)+COUNTIFS(_calc_라운드기준!$B41:$AT41,_calc_라운드기준!AL41,$B$1:$AT$1,"&lt;"&amp;37))-(RANK(AL41,$B41:$AT41,0)+COUNTIFS($B41:$AT41,AL41,$B$1:$AT$1,"&lt;"&amp;37))</f>
        <v>-4</v>
      </c>
      <c r="CF41">
        <f>(RANK(_calc_라운드기준!AM41,_calc_라운드기준!$B41:$AT41,0)+COUNTIFS(_calc_라운드기준!$B41:$AT41,_calc_라운드기준!AM41,$B$1:$AT$1,"&lt;"&amp;38))-(RANK(AM41,$B41:$AT41,0)+COUNTIFS($B41:$AT41,AM41,$B$1:$AT$1,"&lt;"&amp;38))</f>
        <v>5</v>
      </c>
      <c r="CG41">
        <f>(RANK(_calc_라운드기준!AN41,_calc_라운드기준!$B41:$AT41,0)+COUNTIFS(_calc_라운드기준!$B41:$AT41,_calc_라운드기준!AN41,$B$1:$AT$1,"&lt;"&amp;39))-(RANK(AN41,$B41:$AT41,0)+COUNTIFS($B41:$AT41,AN41,$B$1:$AT$1,"&lt;"&amp;39))</f>
        <v>-36</v>
      </c>
      <c r="CH41">
        <f>(RANK(_calc_라운드기준!AO41,_calc_라운드기준!$B41:$AT41,0)+COUNTIFS(_calc_라운드기준!$B41:$AT41,_calc_라운드기준!AO41,$B$1:$AT$1,"&lt;"&amp;40))-(RANK(AO41,$B41:$AT41,0)+COUNTIFS($B41:$AT41,AO41,$B$1:$AT$1,"&lt;"&amp;40))</f>
        <v>2</v>
      </c>
      <c r="CI41">
        <f>(RANK(_calc_라운드기준!AP41,_calc_라운드기준!$B41:$AT41,0)+COUNTIFS(_calc_라운드기준!$B41:$AT41,_calc_라운드기준!AP41,$B$1:$AT$1,"&lt;"&amp;41))-(RANK(AP41,$B41:$AT41,0)+COUNTIFS($B41:$AT41,AP41,$B$1:$AT$1,"&lt;"&amp;41))</f>
        <v>1</v>
      </c>
      <c r="CJ41">
        <f>(RANK(_calc_라운드기준!AQ41,_calc_라운드기준!$B41:$AT41,0)+COUNTIFS(_calc_라운드기준!$B41:$AT41,_calc_라운드기준!AQ41,$B$1:$AT$1,"&lt;"&amp;42))-(RANK(AQ41,$B41:$AT41,0)+COUNTIFS($B41:$AT41,AQ41,$B$1:$AT$1,"&lt;"&amp;42))</f>
        <v>-12</v>
      </c>
      <c r="CK41">
        <f>(RANK(_calc_라운드기준!AR41,_calc_라운드기준!$B41:$AT41,0)+COUNTIFS(_calc_라운드기준!$B41:$AT41,_calc_라운드기준!AR41,$B$1:$AT$1,"&lt;"&amp;43))-(RANK(AR41,$B41:$AT41,0)+COUNTIFS($B41:$AT41,AR41,$B$1:$AT$1,"&lt;"&amp;43))</f>
        <v>-2</v>
      </c>
      <c r="CL41">
        <f>(RANK(_calc_라운드기준!AS41,_calc_라운드기준!$B41:$AT41,0)+COUNTIFS(_calc_라운드기준!$B41:$AT41,_calc_라운드기준!AS41,$B$1:$AT$1,"&lt;"&amp;44))-(RANK(AS41,$B41:$AT41,0)+COUNTIFS($B41:$AT41,AS41,$B$1:$AT$1,"&lt;"&amp;44))</f>
        <v>11</v>
      </c>
      <c r="CM41">
        <f>(RANK(_calc_라운드기준!AT41,_calc_라운드기준!$B41:$AT41,0)+COUNTIFS(_calc_라운드기준!$B41:$AT41,_calc_라운드기준!AT41,$B$1:$AT$1,"&lt;"&amp;45))-(RANK(AT41,$B41:$AT41,0)+COUNTIFS($B41:$AT41,AT41,$B$1:$AT$1,"&lt;"&amp;45))</f>
        <v>23</v>
      </c>
      <c r="CN41">
        <f t="shared" si="45"/>
        <v>31</v>
      </c>
      <c r="CO41">
        <f t="shared" si="46"/>
        <v>32</v>
      </c>
      <c r="CP41">
        <f t="shared" si="47"/>
        <v>25</v>
      </c>
      <c r="CQ41">
        <f t="shared" si="48"/>
        <v>33</v>
      </c>
      <c r="CR41">
        <f t="shared" si="49"/>
        <v>42</v>
      </c>
      <c r="CS41">
        <f t="shared" si="50"/>
        <v>13</v>
      </c>
      <c r="CT41">
        <f t="shared" si="51"/>
        <v>26</v>
      </c>
      <c r="CU41">
        <f t="shared" si="52"/>
        <v>37</v>
      </c>
      <c r="CV41">
        <f t="shared" si="53"/>
        <v>38</v>
      </c>
      <c r="CW41">
        <f t="shared" si="54"/>
        <v>19</v>
      </c>
      <c r="CX41">
        <f t="shared" si="55"/>
        <v>5</v>
      </c>
      <c r="CY41">
        <f t="shared" si="56"/>
        <v>17</v>
      </c>
      <c r="CZ41">
        <f t="shared" si="57"/>
        <v>15</v>
      </c>
      <c r="DA41">
        <f t="shared" si="58"/>
        <v>4</v>
      </c>
      <c r="DB41">
        <f t="shared" si="59"/>
        <v>21</v>
      </c>
      <c r="DC41">
        <f t="shared" si="60"/>
        <v>28</v>
      </c>
      <c r="DD41">
        <f t="shared" si="61"/>
        <v>23</v>
      </c>
      <c r="DE41">
        <f t="shared" si="62"/>
        <v>34</v>
      </c>
      <c r="DF41">
        <f t="shared" si="63"/>
        <v>6</v>
      </c>
      <c r="DG41">
        <f t="shared" si="64"/>
        <v>35</v>
      </c>
      <c r="DH41">
        <f t="shared" si="65"/>
        <v>14</v>
      </c>
      <c r="DI41">
        <f t="shared" si="66"/>
        <v>7</v>
      </c>
      <c r="DJ41">
        <f t="shared" si="67"/>
        <v>43</v>
      </c>
      <c r="DK41">
        <f t="shared" si="68"/>
        <v>39</v>
      </c>
      <c r="DL41">
        <f t="shared" si="69"/>
        <v>44</v>
      </c>
      <c r="DM41">
        <f t="shared" si="70"/>
        <v>8</v>
      </c>
      <c r="DN41">
        <f t="shared" si="71"/>
        <v>40</v>
      </c>
      <c r="DO41">
        <f t="shared" si="72"/>
        <v>41</v>
      </c>
      <c r="DP41">
        <f t="shared" si="73"/>
        <v>29</v>
      </c>
      <c r="DQ41">
        <f t="shared" si="74"/>
        <v>9</v>
      </c>
      <c r="DR41">
        <f t="shared" si="75"/>
        <v>18</v>
      </c>
      <c r="DS41">
        <f t="shared" si="76"/>
        <v>12</v>
      </c>
      <c r="DT41">
        <f t="shared" si="77"/>
        <v>10</v>
      </c>
      <c r="DU41">
        <f t="shared" si="78"/>
        <v>3</v>
      </c>
      <c r="DV41">
        <f t="shared" si="79"/>
        <v>1</v>
      </c>
      <c r="DW41">
        <f t="shared" si="80"/>
        <v>24</v>
      </c>
      <c r="DX41">
        <f t="shared" si="81"/>
        <v>30</v>
      </c>
      <c r="DY41">
        <f t="shared" si="82"/>
        <v>16</v>
      </c>
      <c r="DZ41">
        <f t="shared" si="83"/>
        <v>45</v>
      </c>
      <c r="EA41">
        <f t="shared" si="84"/>
        <v>20</v>
      </c>
      <c r="EB41">
        <f t="shared" si="85"/>
        <v>22</v>
      </c>
      <c r="EC41">
        <f t="shared" si="86"/>
        <v>36</v>
      </c>
      <c r="ED41">
        <f t="shared" si="87"/>
        <v>27</v>
      </c>
      <c r="EE41">
        <f t="shared" si="88"/>
        <v>11</v>
      </c>
      <c r="EF41">
        <f t="shared" si="89"/>
        <v>2</v>
      </c>
    </row>
    <row r="42" spans="1:136" ht="16.5" customHeight="1">
      <c r="A42">
        <f>_calc_라운드기준!A42</f>
        <v>1204</v>
      </c>
      <c r="B42">
        <f>INDEX(_calc_누적빈도!B:B,$A42)-INDEX(_calc_누적빈도!B:B,$A42-기준200회_후보!$B$1)</f>
        <v>21</v>
      </c>
      <c r="C42">
        <f>INDEX(_calc_누적빈도!C:C,$A42)-INDEX(_calc_누적빈도!C:C,$A42-기준200회_후보!$B$1)</f>
        <v>15</v>
      </c>
      <c r="D42">
        <f>INDEX(_calc_누적빈도!D:D,$A42)-INDEX(_calc_누적빈도!D:D,$A42-기준200회_후보!$B$1)</f>
        <v>34</v>
      </c>
      <c r="E42">
        <f>INDEX(_calc_누적빈도!E:E,$A42)-INDEX(_calc_누적빈도!E:E,$A42-기준200회_후보!$B$1)</f>
        <v>19</v>
      </c>
      <c r="F42">
        <f>INDEX(_calc_누적빈도!F:F,$A42)-INDEX(_calc_누적빈도!F:F,$A42-기준200회_후보!$B$1)</f>
        <v>21</v>
      </c>
      <c r="G42">
        <f>INDEX(_calc_누적빈도!G:G,$A42)-INDEX(_calc_누적빈도!G:G,$A42-기준200회_후보!$B$1)</f>
        <v>36</v>
      </c>
      <c r="H42">
        <f>INDEX(_calc_누적빈도!H:H,$A42)-INDEX(_calc_누적빈도!H:H,$A42-기준200회_후보!$B$1)</f>
        <v>35</v>
      </c>
      <c r="I42">
        <f>INDEX(_calc_누적빈도!I:I,$A42)-INDEX(_calc_누적빈도!I:I,$A42-기준200회_후보!$B$1)</f>
        <v>22</v>
      </c>
      <c r="J42">
        <f>INDEX(_calc_누적빈도!J:J,$A42)-INDEX(_calc_누적빈도!J:J,$A42-기준200회_후보!$B$1)</f>
        <v>26</v>
      </c>
      <c r="K42">
        <f>INDEX(_calc_누적빈도!K:K,$A42)-INDEX(_calc_누적빈도!K:K,$A42-기준200회_후보!$B$1)</f>
        <v>18</v>
      </c>
      <c r="L42">
        <f>INDEX(_calc_누적빈도!L:L,$A42)-INDEX(_calc_누적빈도!L:L,$A42-기준200회_후보!$B$1)</f>
        <v>29</v>
      </c>
      <c r="M42">
        <f>INDEX(_calc_누적빈도!M:M,$A42)-INDEX(_calc_누적빈도!M:M,$A42-기준200회_후보!$B$1)</f>
        <v>35</v>
      </c>
      <c r="N42">
        <f>INDEX(_calc_누적빈도!N:N,$A42)-INDEX(_calc_누적빈도!N:N,$A42-기준200회_후보!$B$1)</f>
        <v>30</v>
      </c>
      <c r="O42">
        <f>INDEX(_calc_누적빈도!O:O,$A42)-INDEX(_calc_누적빈도!O:O,$A42-기준200회_후보!$B$1)</f>
        <v>27</v>
      </c>
      <c r="P42">
        <f>INDEX(_calc_누적빈도!P:P,$A42)-INDEX(_calc_누적빈도!P:P,$A42-기준200회_후보!$B$1)</f>
        <v>28</v>
      </c>
      <c r="Q42">
        <f>INDEX(_calc_누적빈도!Q:Q,$A42)-INDEX(_calc_누적빈도!Q:Q,$A42-기준200회_후보!$B$1)</f>
        <v>33</v>
      </c>
      <c r="R42">
        <f>INDEX(_calc_누적빈도!R:R,$A42)-INDEX(_calc_누적빈도!R:R,$A42-기준200회_후보!$B$1)</f>
        <v>22</v>
      </c>
      <c r="S42">
        <f>INDEX(_calc_누적빈도!S:S,$A42)-INDEX(_calc_누적빈도!S:S,$A42-기준200회_후보!$B$1)</f>
        <v>25</v>
      </c>
      <c r="T42">
        <f>INDEX(_calc_누적빈도!T:T,$A42)-INDEX(_calc_누적빈도!T:T,$A42-기준200회_후보!$B$1)</f>
        <v>32</v>
      </c>
      <c r="U42">
        <f>INDEX(_calc_누적빈도!U:U,$A42)-INDEX(_calc_누적빈도!U:U,$A42-기준200회_후보!$B$1)</f>
        <v>26</v>
      </c>
      <c r="V42">
        <f>INDEX(_calc_누적빈도!V:V,$A42)-INDEX(_calc_누적빈도!V:V,$A42-기준200회_후보!$B$1)</f>
        <v>29</v>
      </c>
      <c r="W42">
        <f>INDEX(_calc_누적빈도!W:W,$A42)-INDEX(_calc_누적빈도!W:W,$A42-기준200회_후보!$B$1)</f>
        <v>26</v>
      </c>
      <c r="X42">
        <f>INDEX(_calc_누적빈도!X:X,$A42)-INDEX(_calc_누적빈도!X:X,$A42-기준200회_후보!$B$1)</f>
        <v>23</v>
      </c>
      <c r="Y42">
        <f>INDEX(_calc_누적빈도!Y:Y,$A42)-INDEX(_calc_누적빈도!Y:Y,$A42-기준200회_후보!$B$1)</f>
        <v>27</v>
      </c>
      <c r="Z42">
        <f>INDEX(_calc_누적빈도!Z:Z,$A42)-INDEX(_calc_누적빈도!Z:Z,$A42-기준200회_후보!$B$1)</f>
        <v>19</v>
      </c>
      <c r="AA42">
        <f>INDEX(_calc_누적빈도!AA:AA,$A42)-INDEX(_calc_누적빈도!AA:AA,$A42-기준200회_후보!$B$1)</f>
        <v>30</v>
      </c>
      <c r="AB42">
        <f>INDEX(_calc_누적빈도!AB:AB,$A42)-INDEX(_calc_누적빈도!AB:AB,$A42-기준200회_후보!$B$1)</f>
        <v>28</v>
      </c>
      <c r="AC42">
        <f>INDEX(_calc_누적빈도!AC:AC,$A42)-INDEX(_calc_누적빈도!AC:AC,$A42-기준200회_후보!$B$1)</f>
        <v>26</v>
      </c>
      <c r="AD42">
        <f>INDEX(_calc_누적빈도!AD:AD,$A42)-INDEX(_calc_누적빈도!AD:AD,$A42-기준200회_후보!$B$1)</f>
        <v>29</v>
      </c>
      <c r="AE42">
        <f>INDEX(_calc_누적빈도!AE:AE,$A42)-INDEX(_calc_누적빈도!AE:AE,$A42-기준200회_후보!$B$1)</f>
        <v>33</v>
      </c>
      <c r="AF42">
        <f>INDEX(_calc_누적빈도!AF:AF,$A42)-INDEX(_calc_누적빈도!AF:AF,$A42-기준200회_후보!$B$1)</f>
        <v>26</v>
      </c>
      <c r="AG42">
        <f>INDEX(_calc_누적빈도!AG:AG,$A42)-INDEX(_calc_누적빈도!AG:AG,$A42-기준200회_후보!$B$1)</f>
        <v>27</v>
      </c>
      <c r="AH42">
        <f>INDEX(_calc_누적빈도!AH:AH,$A42)-INDEX(_calc_누적빈도!AH:AH,$A42-기준200회_후보!$B$1)</f>
        <v>32</v>
      </c>
      <c r="AI42">
        <f>INDEX(_calc_누적빈도!AI:AI,$A42)-INDEX(_calc_누적빈도!AI:AI,$A42-기준200회_후보!$B$1)</f>
        <v>29</v>
      </c>
      <c r="AJ42">
        <f>INDEX(_calc_누적빈도!AJ:AJ,$A42)-INDEX(_calc_누적빈도!AJ:AJ,$A42-기준200회_후보!$B$1)</f>
        <v>34</v>
      </c>
      <c r="AK42">
        <f>INDEX(_calc_누적빈도!AK:AK,$A42)-INDEX(_calc_누적빈도!AK:AK,$A42-기준200회_후보!$B$1)</f>
        <v>26</v>
      </c>
      <c r="AL42">
        <f>INDEX(_calc_누적빈도!AL:AL,$A42)-INDEX(_calc_누적빈도!AL:AL,$A42-기준200회_후보!$B$1)</f>
        <v>31</v>
      </c>
      <c r="AM42">
        <f>INDEX(_calc_누적빈도!AM:AM,$A42)-INDEX(_calc_누적빈도!AM:AM,$A42-기준200회_후보!$B$1)</f>
        <v>31</v>
      </c>
      <c r="AN42">
        <f>INDEX(_calc_누적빈도!AN:AN,$A42)-INDEX(_calc_누적빈도!AN:AN,$A42-기준200회_후보!$B$1)</f>
        <v>20</v>
      </c>
      <c r="AO42">
        <f>INDEX(_calc_누적빈도!AO:AO,$A42)-INDEX(_calc_누적빈도!AO:AO,$A42-기준200회_후보!$B$1)</f>
        <v>30</v>
      </c>
      <c r="AP42">
        <f>INDEX(_calc_누적빈도!AP:AP,$A42)-INDEX(_calc_누적빈도!AP:AP,$A42-기준200회_후보!$B$1)</f>
        <v>22</v>
      </c>
      <c r="AQ42">
        <f>INDEX(_calc_누적빈도!AQ:AQ,$A42)-INDEX(_calc_누적빈도!AQ:AQ,$A42-기준200회_후보!$B$1)</f>
        <v>18</v>
      </c>
      <c r="AR42">
        <f>INDEX(_calc_누적빈도!AR:AR,$A42)-INDEX(_calc_누적빈도!AR:AR,$A42-기준200회_후보!$B$1)</f>
        <v>16</v>
      </c>
      <c r="AS42">
        <f>INDEX(_calc_누적빈도!AS:AS,$A42)-INDEX(_calc_누적빈도!AS:AS,$A42-기준200회_후보!$B$1)</f>
        <v>24</v>
      </c>
      <c r="AT42">
        <f>INDEX(_calc_누적빈도!AT:AT,$A42)-INDEX(_calc_누적빈도!AT:AT,$A42-기준200회_후보!$B$1)</f>
        <v>30</v>
      </c>
      <c r="AU42">
        <f>(RANK(_calc_라운드기준!B42,_calc_라운드기준!$B42:$AT42,0)+COUNTIFS(_calc_라운드기준!$B42:$AT42,_calc_라운드기준!B42,$B$1:$AT$1,"&lt;"&amp;1))-(RANK(B42,$B42:$AT42,0)+COUNTIFS($B42:$AT42,B42,$B$1:$AT$1,"&lt;"&amp;1))</f>
        <v>-4</v>
      </c>
      <c r="AV42">
        <f>(RANK(_calc_라운드기준!C42,_calc_라운드기준!$B42:$AT42,0)+COUNTIFS(_calc_라운드기준!$B42:$AT42,_calc_라운드기준!C42,$B$1:$AT$1,"&lt;"&amp;2))-(RANK(C42,$B42:$AT42,0)+COUNTIFS($B42:$AT42,C42,$B$1:$AT$1,"&lt;"&amp;2))</f>
        <v>-6</v>
      </c>
      <c r="AW42">
        <f>(RANK(_calc_라운드기준!D42,_calc_라운드기준!$B42:$AT42,0)+COUNTIFS(_calc_라운드기준!$B42:$AT42,_calc_라운드기준!D42,$B$1:$AT$1,"&lt;"&amp;3))-(RANK(D42,$B42:$AT42,0)+COUNTIFS($B42:$AT42,D42,$B$1:$AT$1,"&lt;"&amp;3))</f>
        <v>-3</v>
      </c>
      <c r="AX42">
        <f>(RANK(_calc_라운드기준!E42,_calc_라운드기준!$B42:$AT42,0)+COUNTIFS(_calc_라운드기준!$B42:$AT42,_calc_라운드기준!E42,$B$1:$AT$1,"&lt;"&amp;4))-(RANK(E42,$B42:$AT42,0)+COUNTIFS($B42:$AT42,E42,$B$1:$AT$1,"&lt;"&amp;4))</f>
        <v>-17</v>
      </c>
      <c r="AY42">
        <f>(RANK(_calc_라운드기준!F42,_calc_라운드기준!$B42:$AT42,0)+COUNTIFS(_calc_라운드기준!$B42:$AT42,_calc_라운드기준!F42,$B$1:$AT$1,"&lt;"&amp;5))-(RANK(F42,$B42:$AT42,0)+COUNTIFS($B42:$AT42,F42,$B$1:$AT$1,"&lt;"&amp;5))</f>
        <v>-21</v>
      </c>
      <c r="AZ42">
        <f>(RANK(_calc_라운드기준!G42,_calc_라운드기준!$B42:$AT42,0)+COUNTIFS(_calc_라운드기준!$B42:$AT42,_calc_라운드기준!G42,$B$1:$AT$1,"&lt;"&amp;6))-(RANK(G42,$B42:$AT42,0)+COUNTIFS($B42:$AT42,G42,$B$1:$AT$1,"&lt;"&amp;6))</f>
        <v>9</v>
      </c>
      <c r="BA42">
        <f>(RANK(_calc_라운드기준!H42,_calc_라운드기준!$B42:$AT42,0)+COUNTIFS(_calc_라운드기준!$B42:$AT42,_calc_라운드기준!H42,$B$1:$AT$1,"&lt;"&amp;7))-(RANK(H42,$B42:$AT42,0)+COUNTIFS($B42:$AT42,H42,$B$1:$AT$1,"&lt;"&amp;7))</f>
        <v>0</v>
      </c>
      <c r="BB42">
        <f>(RANK(_calc_라운드기준!I42,_calc_라운드기준!$B42:$AT42,0)+COUNTIFS(_calc_라운드기준!$B42:$AT42,_calc_라운드기준!I42,$B$1:$AT$1,"&lt;"&amp;8))-(RANK(I42,$B42:$AT42,0)+COUNTIFS($B42:$AT42,I42,$B$1:$AT$1,"&lt;"&amp;8))</f>
        <v>-16</v>
      </c>
      <c r="BC42">
        <f>(RANK(_calc_라운드기준!J42,_calc_라운드기준!$B42:$AT42,0)+COUNTIFS(_calc_라운드기준!$B42:$AT42,_calc_라운드기준!J42,$B$1:$AT$1,"&lt;"&amp;9))-(RANK(J42,$B42:$AT42,0)+COUNTIFS($B42:$AT42,J42,$B$1:$AT$1,"&lt;"&amp;9))</f>
        <v>-14</v>
      </c>
      <c r="BD42">
        <f>(RANK(_calc_라운드기준!K42,_calc_라운드기준!$B42:$AT42,0)+COUNTIFS(_calc_라운드기준!$B42:$AT42,_calc_라운드기준!K42,$B$1:$AT$1,"&lt;"&amp;10))-(RANK(K42,$B42:$AT42,0)+COUNTIFS($B42:$AT42,K42,$B$1:$AT$1,"&lt;"&amp;10))</f>
        <v>2</v>
      </c>
      <c r="BE42">
        <f>(RANK(_calc_라운드기준!L42,_calc_라운드기준!$B42:$AT42,0)+COUNTIFS(_calc_라운드기준!$B42:$AT42,_calc_라운드기준!L42,$B$1:$AT$1,"&lt;"&amp;11))-(RANK(L42,$B42:$AT42,0)+COUNTIFS($B42:$AT42,L42,$B$1:$AT$1,"&lt;"&amp;11))</f>
        <v>18</v>
      </c>
      <c r="BF42">
        <f>(RANK(_calc_라운드기준!M42,_calc_라운드기준!$B42:$AT42,0)+COUNTIFS(_calc_라운드기준!$B42:$AT42,_calc_라운드기준!M42,$B$1:$AT$1,"&lt;"&amp;12))-(RANK(M42,$B42:$AT42,0)+COUNTIFS($B42:$AT42,M42,$B$1:$AT$1,"&lt;"&amp;12))</f>
        <v>3</v>
      </c>
      <c r="BG42">
        <f>(RANK(_calc_라운드기준!N42,_calc_라운드기준!$B42:$AT42,0)+COUNTIFS(_calc_라운드기준!$B42:$AT42,_calc_라운드기준!N42,$B$1:$AT$1,"&lt;"&amp;13))-(RANK(N42,$B42:$AT42,0)+COUNTIFS($B42:$AT42,N42,$B$1:$AT$1,"&lt;"&amp;13))</f>
        <v>7</v>
      </c>
      <c r="BH42">
        <f>(RANK(_calc_라운드기준!O42,_calc_라운드기준!$B42:$AT42,0)+COUNTIFS(_calc_라운드기준!$B42:$AT42,_calc_라운드기준!O42,$B$1:$AT$1,"&lt;"&amp;14))-(RANK(O42,$B42:$AT42,0)+COUNTIFS($B42:$AT42,O42,$B$1:$AT$1,"&lt;"&amp;14))</f>
        <v>18</v>
      </c>
      <c r="BI42">
        <f>(RANK(_calc_라운드기준!P42,_calc_라운드기준!$B42:$AT42,0)+COUNTIFS(_calc_라운드기준!$B42:$AT42,_calc_라운드기준!P42,$B$1:$AT$1,"&lt;"&amp;15))-(RANK(P42,$B42:$AT42,0)+COUNTIFS($B42:$AT42,P42,$B$1:$AT$1,"&lt;"&amp;15))</f>
        <v>4</v>
      </c>
      <c r="BJ42">
        <f>(RANK(_calc_라운드기준!Q42,_calc_라운드기준!$B42:$AT42,0)+COUNTIFS(_calc_라운드기준!$B42:$AT42,_calc_라운드기준!Q42,$B$1:$AT$1,"&lt;"&amp;16))-(RANK(Q42,$B42:$AT42,0)+COUNTIFS($B42:$AT42,Q42,$B$1:$AT$1,"&lt;"&amp;16))</f>
        <v>-3</v>
      </c>
      <c r="BK42">
        <f>(RANK(_calc_라운드기준!R42,_calc_라운드기준!$B42:$AT42,0)+COUNTIFS(_calc_라운드기준!$B42:$AT42,_calc_라운드기준!R42,$B$1:$AT$1,"&lt;"&amp;17))-(RANK(R42,$B42:$AT42,0)+COUNTIFS($B42:$AT42,R42,$B$1:$AT$1,"&lt;"&amp;17))</f>
        <v>0</v>
      </c>
      <c r="BL42">
        <f>(RANK(_calc_라운드기준!S42,_calc_라운드기준!$B42:$AT42,0)+COUNTIFS(_calc_라운드기준!$B42:$AT42,_calc_라운드기준!S42,$B$1:$AT$1,"&lt;"&amp;18))-(RANK(S42,$B42:$AT42,0)+COUNTIFS($B42:$AT42,S42,$B$1:$AT$1,"&lt;"&amp;18))</f>
        <v>-6</v>
      </c>
      <c r="BM42">
        <f>(RANK(_calc_라운드기준!T42,_calc_라운드기준!$B42:$AT42,0)+COUNTIFS(_calc_라운드기준!$B42:$AT42,_calc_라운드기준!T42,$B$1:$AT$1,"&lt;"&amp;19))-(RANK(T42,$B42:$AT42,0)+COUNTIFS($B42:$AT42,T42,$B$1:$AT$1,"&lt;"&amp;19))</f>
        <v>18</v>
      </c>
      <c r="BN42">
        <f>(RANK(_calc_라운드기준!U42,_calc_라운드기준!$B42:$AT42,0)+COUNTIFS(_calc_라운드기준!$B42:$AT42,_calc_라운드기준!U42,$B$1:$AT$1,"&lt;"&amp;20))-(RANK(U42,$B42:$AT42,0)+COUNTIFS($B42:$AT42,U42,$B$1:$AT$1,"&lt;"&amp;20))</f>
        <v>-6</v>
      </c>
      <c r="BO42">
        <f>(RANK(_calc_라운드기준!V42,_calc_라운드기준!$B42:$AT42,0)+COUNTIFS(_calc_라운드기준!$B42:$AT42,_calc_라운드기준!V42,$B$1:$AT$1,"&lt;"&amp;21))-(RANK(V42,$B42:$AT42,0)+COUNTIFS($B42:$AT42,V42,$B$1:$AT$1,"&lt;"&amp;21))</f>
        <v>10</v>
      </c>
      <c r="BP42">
        <f>(RANK(_calc_라운드기준!W42,_calc_라운드기준!$B42:$AT42,0)+COUNTIFS(_calc_라운드기준!$B42:$AT42,_calc_라운드기준!W42,$B$1:$AT$1,"&lt;"&amp;22))-(RANK(W42,$B42:$AT42,0)+COUNTIFS($B42:$AT42,W42,$B$1:$AT$1,"&lt;"&amp;22))</f>
        <v>14</v>
      </c>
      <c r="BQ42">
        <f>(RANK(_calc_라운드기준!X42,_calc_라운드기준!$B42:$AT42,0)+COUNTIFS(_calc_라운드기준!$B42:$AT42,_calc_라운드기준!X42,$B$1:$AT$1,"&lt;"&amp;23))-(RANK(X42,$B42:$AT42,0)+COUNTIFS($B42:$AT42,X42,$B$1:$AT$1,"&lt;"&amp;23))</f>
        <v>-21</v>
      </c>
      <c r="BR42">
        <f>(RANK(_calc_라운드기준!Y42,_calc_라운드기준!$B42:$AT42,0)+COUNTIFS(_calc_라운드기준!$B42:$AT42,_calc_라운드기준!Y42,$B$1:$AT$1,"&lt;"&amp;24))-(RANK(Y42,$B42:$AT42,0)+COUNTIFS($B42:$AT42,Y42,$B$1:$AT$1,"&lt;"&amp;24))</f>
        <v>-16</v>
      </c>
      <c r="BS42">
        <f>(RANK(_calc_라운드기준!Z42,_calc_라운드기준!$B42:$AT42,0)+COUNTIFS(_calc_라운드기준!$B42:$AT42,_calc_라운드기준!Z42,$B$1:$AT$1,"&lt;"&amp;25))-(RANK(Z42,$B42:$AT42,0)+COUNTIFS($B42:$AT42,Z42,$B$1:$AT$1,"&lt;"&amp;25))</f>
        <v>-28</v>
      </c>
      <c r="BT42">
        <f>(RANK(_calc_라운드기준!AA42,_calc_라운드기준!$B42:$AT42,0)+COUNTIFS(_calc_라운드기준!$B42:$AT42,_calc_라운드기준!AA42,$B$1:$AT$1,"&lt;"&amp;26))-(RANK(AA42,$B42:$AT42,0)+COUNTIFS($B42:$AT42,AA42,$B$1:$AT$1,"&lt;"&amp;26))</f>
        <v>8</v>
      </c>
      <c r="BU42">
        <f>(RANK(_calc_라운드기준!AB42,_calc_라운드기준!$B42:$AT42,0)+COUNTIFS(_calc_라운드기준!$B42:$AT42,_calc_라운드기준!AB42,$B$1:$AT$1,"&lt;"&amp;27))-(RANK(AB42,$B42:$AT42,0)+COUNTIFS($B42:$AT42,AB42,$B$1:$AT$1,"&lt;"&amp;27))</f>
        <v>-17</v>
      </c>
      <c r="BV42">
        <f>(RANK(_calc_라운드기준!AC42,_calc_라운드기준!$B42:$AT42,0)+COUNTIFS(_calc_라운드기준!$B42:$AT42,_calc_라운드기준!AC42,$B$1:$AT$1,"&lt;"&amp;28))-(RANK(AC42,$B42:$AT42,0)+COUNTIFS($B42:$AT42,AC42,$B$1:$AT$1,"&lt;"&amp;28))</f>
        <v>-14</v>
      </c>
      <c r="BW42">
        <f>(RANK(_calc_라운드기준!AD42,_calc_라운드기준!$B42:$AT42,0)+COUNTIFS(_calc_라운드기준!$B42:$AT42,_calc_라운드기준!AD42,$B$1:$AT$1,"&lt;"&amp;29))-(RANK(AD42,$B42:$AT42,0)+COUNTIFS($B42:$AT42,AD42,$B$1:$AT$1,"&lt;"&amp;29))</f>
        <v>-3</v>
      </c>
      <c r="BX42">
        <f>(RANK(_calc_라운드기준!AE42,_calc_라운드기준!$B42:$AT42,0)+COUNTIFS(_calc_라운드기준!$B42:$AT42,_calc_라운드기준!AE42,$B$1:$AT$1,"&lt;"&amp;30))-(RANK(AE42,$B42:$AT42,0)+COUNTIFS($B42:$AT42,AE42,$B$1:$AT$1,"&lt;"&amp;30))</f>
        <v>21</v>
      </c>
      <c r="BY42">
        <f>(RANK(_calc_라운드기준!AF42,_calc_라운드기준!$B42:$AT42,0)+COUNTIFS(_calc_라운드기준!$B42:$AT42,_calc_라운드기준!AF42,$B$1:$AT$1,"&lt;"&amp;31))-(RANK(AF42,$B42:$AT42,0)+COUNTIFS($B42:$AT42,AF42,$B$1:$AT$1,"&lt;"&amp;31))</f>
        <v>7</v>
      </c>
      <c r="BZ42">
        <f>(RANK(_calc_라운드기준!AG42,_calc_라운드기준!$B42:$AT42,0)+COUNTIFS(_calc_라운드기준!$B42:$AT42,_calc_라운드기준!AG42,$B$1:$AT$1,"&lt;"&amp;32))-(RANK(AG42,$B42:$AT42,0)+COUNTIFS($B42:$AT42,AG42,$B$1:$AT$1,"&lt;"&amp;32))</f>
        <v>5</v>
      </c>
      <c r="CA42">
        <f>(RANK(_calc_라운드기준!AH42,_calc_라운드기준!$B42:$AT42,0)+COUNTIFS(_calc_라운드기준!$B42:$AT42,_calc_라운드기준!AH42,$B$1:$AT$1,"&lt;"&amp;33))-(RANK(AH42,$B42:$AT42,0)+COUNTIFS($B42:$AT42,AH42,$B$1:$AT$1,"&lt;"&amp;33))</f>
        <v>13</v>
      </c>
      <c r="CB42">
        <f>(RANK(_calc_라운드기준!AI42,_calc_라운드기준!$B42:$AT42,0)+COUNTIFS(_calc_라운드기준!$B42:$AT42,_calc_라운드기준!AI42,$B$1:$AT$1,"&lt;"&amp;34))-(RANK(AI42,$B42:$AT42,0)+COUNTIFS($B42:$AT42,AI42,$B$1:$AT$1,"&lt;"&amp;34))</f>
        <v>23</v>
      </c>
      <c r="CC42">
        <f>(RANK(_calc_라운드기준!AJ42,_calc_라운드기준!$B42:$AT42,0)+COUNTIFS(_calc_라운드기준!$B42:$AT42,_calc_라운드기준!AJ42,$B$1:$AT$1,"&lt;"&amp;35))-(RANK(AJ42,$B42:$AT42,0)+COUNTIFS($B42:$AT42,AJ42,$B$1:$AT$1,"&lt;"&amp;35))</f>
        <v>25</v>
      </c>
      <c r="CD42">
        <f>(RANK(_calc_라운드기준!AK42,_calc_라운드기준!$B42:$AT42,0)+COUNTIFS(_calc_라운드기준!$B42:$AT42,_calc_라운드기준!AK42,$B$1:$AT$1,"&lt;"&amp;36))-(RANK(AK42,$B42:$AT42,0)+COUNTIFS($B42:$AT42,AK42,$B$1:$AT$1,"&lt;"&amp;36))</f>
        <v>1</v>
      </c>
      <c r="CE42">
        <f>(RANK(_calc_라운드기준!AL42,_calc_라운드기준!$B42:$AT42,0)+COUNTIFS(_calc_라운드기준!$B42:$AT42,_calc_라운드기준!AL42,$B$1:$AT$1,"&lt;"&amp;37))-(RANK(AL42,$B42:$AT42,0)+COUNTIFS($B42:$AT42,AL42,$B$1:$AT$1,"&lt;"&amp;37))</f>
        <v>-2</v>
      </c>
      <c r="CF42">
        <f>(RANK(_calc_라운드기준!AM42,_calc_라운드기준!$B42:$AT42,0)+COUNTIFS(_calc_라운드기준!$B42:$AT42,_calc_라운드기준!AM42,$B$1:$AT$1,"&lt;"&amp;38))-(RANK(AM42,$B42:$AT42,0)+COUNTIFS($B42:$AT42,AM42,$B$1:$AT$1,"&lt;"&amp;38))</f>
        <v>-2</v>
      </c>
      <c r="CG42">
        <f>(RANK(_calc_라운드기준!AN42,_calc_라운드기준!$B42:$AT42,0)+COUNTIFS(_calc_라운드기준!$B42:$AT42,_calc_라운드기준!AN42,$B$1:$AT$1,"&lt;"&amp;39))-(RANK(AN42,$B42:$AT42,0)+COUNTIFS($B42:$AT42,AN42,$B$1:$AT$1,"&lt;"&amp;39))</f>
        <v>-34</v>
      </c>
      <c r="CH42">
        <f>(RANK(_calc_라운드기준!AO42,_calc_라운드기준!$B42:$AT42,0)+COUNTIFS(_calc_라운드기준!$B42:$AT42,_calc_라운드기준!AO42,$B$1:$AT$1,"&lt;"&amp;40))-(RANK(AO42,$B42:$AT42,0)+COUNTIFS($B42:$AT42,AO42,$B$1:$AT$1,"&lt;"&amp;40))</f>
        <v>2</v>
      </c>
      <c r="CI42">
        <f>(RANK(_calc_라운드기준!AP42,_calc_라운드기준!$B42:$AT42,0)+COUNTIFS(_calc_라운드기준!$B42:$AT42,_calc_라운드기준!AP42,$B$1:$AT$1,"&lt;"&amp;41))-(RANK(AP42,$B42:$AT42,0)+COUNTIFS($B42:$AT42,AP42,$B$1:$AT$1,"&lt;"&amp;41))</f>
        <v>1</v>
      </c>
      <c r="CJ42">
        <f>(RANK(_calc_라운드기준!AQ42,_calc_라운드기준!$B42:$AT42,0)+COUNTIFS(_calc_라운드기준!$B42:$AT42,_calc_라운드기준!AQ42,$B$1:$AT$1,"&lt;"&amp;42))-(RANK(AQ42,$B42:$AT42,0)+COUNTIFS($B42:$AT42,AQ42,$B$1:$AT$1,"&lt;"&amp;42))</f>
        <v>-11</v>
      </c>
      <c r="CK42">
        <f>(RANK(_calc_라운드기준!AR42,_calc_라운드기준!$B42:$AT42,0)+COUNTIFS(_calc_라운드기준!$B42:$AT42,_calc_라운드기준!AR42,$B$1:$AT$1,"&lt;"&amp;43))-(RANK(AR42,$B42:$AT42,0)+COUNTIFS($B42:$AT42,AR42,$B$1:$AT$1,"&lt;"&amp;43))</f>
        <v>-1</v>
      </c>
      <c r="CL42">
        <f>(RANK(_calc_라운드기준!AS42,_calc_라운드기준!$B42:$AT42,0)+COUNTIFS(_calc_라운드기준!$B42:$AT42,_calc_라운드기준!AS42,$B$1:$AT$1,"&lt;"&amp;44))-(RANK(AS42,$B42:$AT42,0)+COUNTIFS($B42:$AT42,AS42,$B$1:$AT$1,"&lt;"&amp;44))</f>
        <v>13</v>
      </c>
      <c r="CM42">
        <f>(RANK(_calc_라운드기준!AT42,_calc_라운드기준!$B42:$AT42,0)+COUNTIFS(_calc_라운드기준!$B42:$AT42,_calc_라운드기준!AT42,$B$1:$AT$1,"&lt;"&amp;45))-(RANK(AT42,$B42:$AT42,0)+COUNTIFS($B42:$AT42,AT42,$B$1:$AT$1,"&lt;"&amp;45))</f>
        <v>23</v>
      </c>
      <c r="CN42">
        <f t="shared" si="45"/>
        <v>31</v>
      </c>
      <c r="CO42">
        <f t="shared" si="46"/>
        <v>32</v>
      </c>
      <c r="CP42">
        <f t="shared" si="47"/>
        <v>28</v>
      </c>
      <c r="CQ42">
        <f t="shared" si="48"/>
        <v>40</v>
      </c>
      <c r="CR42">
        <f t="shared" si="49"/>
        <v>42</v>
      </c>
      <c r="CS42">
        <f t="shared" si="50"/>
        <v>12</v>
      </c>
      <c r="CT42">
        <f t="shared" si="51"/>
        <v>23</v>
      </c>
      <c r="CU42">
        <f t="shared" si="52"/>
        <v>38</v>
      </c>
      <c r="CV42">
        <f t="shared" si="53"/>
        <v>36</v>
      </c>
      <c r="CW42">
        <f t="shared" si="54"/>
        <v>19</v>
      </c>
      <c r="CX42">
        <f t="shared" si="55"/>
        <v>5</v>
      </c>
      <c r="CY42">
        <f t="shared" si="56"/>
        <v>18</v>
      </c>
      <c r="CZ42">
        <f t="shared" si="57"/>
        <v>14</v>
      </c>
      <c r="DA42">
        <f t="shared" si="58"/>
        <v>6</v>
      </c>
      <c r="DB42">
        <f t="shared" si="59"/>
        <v>17</v>
      </c>
      <c r="DC42">
        <f t="shared" si="60"/>
        <v>29</v>
      </c>
      <c r="DD42">
        <f t="shared" si="61"/>
        <v>24</v>
      </c>
      <c r="DE42">
        <f t="shared" si="62"/>
        <v>33</v>
      </c>
      <c r="DF42">
        <f t="shared" si="63"/>
        <v>7</v>
      </c>
      <c r="DG42">
        <f t="shared" si="64"/>
        <v>34</v>
      </c>
      <c r="DH42">
        <f t="shared" si="65"/>
        <v>11</v>
      </c>
      <c r="DI42">
        <f t="shared" si="66"/>
        <v>8</v>
      </c>
      <c r="DJ42">
        <f t="shared" si="67"/>
        <v>43</v>
      </c>
      <c r="DK42">
        <f t="shared" si="68"/>
        <v>39</v>
      </c>
      <c r="DL42">
        <f t="shared" si="69"/>
        <v>44</v>
      </c>
      <c r="DM42">
        <f t="shared" si="70"/>
        <v>13</v>
      </c>
      <c r="DN42">
        <f t="shared" si="71"/>
        <v>41</v>
      </c>
      <c r="DO42">
        <f t="shared" si="72"/>
        <v>37</v>
      </c>
      <c r="DP42">
        <f t="shared" si="73"/>
        <v>30</v>
      </c>
      <c r="DQ42">
        <f t="shared" si="74"/>
        <v>4</v>
      </c>
      <c r="DR42">
        <f t="shared" si="75"/>
        <v>15</v>
      </c>
      <c r="DS42">
        <f t="shared" si="76"/>
        <v>16</v>
      </c>
      <c r="DT42">
        <f t="shared" si="77"/>
        <v>9</v>
      </c>
      <c r="DU42">
        <f t="shared" si="78"/>
        <v>2</v>
      </c>
      <c r="DV42">
        <f t="shared" si="79"/>
        <v>1</v>
      </c>
      <c r="DW42">
        <f t="shared" si="80"/>
        <v>21</v>
      </c>
      <c r="DX42">
        <f t="shared" si="81"/>
        <v>26</v>
      </c>
      <c r="DY42">
        <f t="shared" si="82"/>
        <v>27</v>
      </c>
      <c r="DZ42">
        <f t="shared" si="83"/>
        <v>45</v>
      </c>
      <c r="EA42">
        <f t="shared" si="84"/>
        <v>20</v>
      </c>
      <c r="EB42">
        <f t="shared" si="85"/>
        <v>22</v>
      </c>
      <c r="EC42">
        <f t="shared" si="86"/>
        <v>35</v>
      </c>
      <c r="ED42">
        <f t="shared" si="87"/>
        <v>25</v>
      </c>
      <c r="EE42">
        <f t="shared" si="88"/>
        <v>10</v>
      </c>
      <c r="EF42">
        <f t="shared" si="89"/>
        <v>3</v>
      </c>
    </row>
    <row r="43" spans="1:136" ht="16.5" customHeight="1">
      <c r="A43">
        <f>_calc_라운드기준!A43</f>
        <v>1203</v>
      </c>
      <c r="B43">
        <f>INDEX(_calc_누적빈도!B:B,$A43)-INDEX(_calc_누적빈도!B:B,$A43-기준200회_후보!$B$1)</f>
        <v>22</v>
      </c>
      <c r="C43">
        <f>INDEX(_calc_누적빈도!C:C,$A43)-INDEX(_calc_누적빈도!C:C,$A43-기준200회_후보!$B$1)</f>
        <v>15</v>
      </c>
      <c r="D43">
        <f>INDEX(_calc_누적빈도!D:D,$A43)-INDEX(_calc_누적빈도!D:D,$A43-기준200회_후보!$B$1)</f>
        <v>33</v>
      </c>
      <c r="E43">
        <f>INDEX(_calc_누적빈도!E:E,$A43)-INDEX(_calc_누적빈도!E:E,$A43-기준200회_후보!$B$1)</f>
        <v>20</v>
      </c>
      <c r="F43">
        <f>INDEX(_calc_누적빈도!F:F,$A43)-INDEX(_calc_누적빈도!F:F,$A43-기준200회_후보!$B$1)</f>
        <v>21</v>
      </c>
      <c r="G43">
        <f>INDEX(_calc_누적빈도!G:G,$A43)-INDEX(_calc_누적빈도!G:G,$A43-기준200회_후보!$B$1)</f>
        <v>35</v>
      </c>
      <c r="H43">
        <f>INDEX(_calc_누적빈도!H:H,$A43)-INDEX(_calc_누적빈도!H:H,$A43-기준200회_후보!$B$1)</f>
        <v>35</v>
      </c>
      <c r="I43">
        <f>INDEX(_calc_누적빈도!I:I,$A43)-INDEX(_calc_누적빈도!I:I,$A43-기준200회_후보!$B$1)</f>
        <v>22</v>
      </c>
      <c r="J43">
        <f>INDEX(_calc_누적빈도!J:J,$A43)-INDEX(_calc_누적빈도!J:J,$A43-기준200회_후보!$B$1)</f>
        <v>26</v>
      </c>
      <c r="K43">
        <f>INDEX(_calc_누적빈도!K:K,$A43)-INDEX(_calc_누적빈도!K:K,$A43-기준200회_후보!$B$1)</f>
        <v>18</v>
      </c>
      <c r="L43">
        <f>INDEX(_calc_누적빈도!L:L,$A43)-INDEX(_calc_누적빈도!L:L,$A43-기준200회_후보!$B$1)</f>
        <v>29</v>
      </c>
      <c r="M43">
        <f>INDEX(_calc_누적빈도!M:M,$A43)-INDEX(_calc_누적빈도!M:M,$A43-기준200회_후보!$B$1)</f>
        <v>35</v>
      </c>
      <c r="N43">
        <f>INDEX(_calc_누적빈도!N:N,$A43)-INDEX(_calc_누적빈도!N:N,$A43-기준200회_후보!$B$1)</f>
        <v>30</v>
      </c>
      <c r="O43">
        <f>INDEX(_calc_누적빈도!O:O,$A43)-INDEX(_calc_누적빈도!O:O,$A43-기준200회_후보!$B$1)</f>
        <v>27</v>
      </c>
      <c r="P43">
        <f>INDEX(_calc_누적빈도!P:P,$A43)-INDEX(_calc_누적빈도!P:P,$A43-기준200회_후보!$B$1)</f>
        <v>28</v>
      </c>
      <c r="Q43">
        <f>INDEX(_calc_누적빈도!Q:Q,$A43)-INDEX(_calc_누적빈도!Q:Q,$A43-기준200회_후보!$B$1)</f>
        <v>33</v>
      </c>
      <c r="R43">
        <f>INDEX(_calc_누적빈도!R:R,$A43)-INDEX(_calc_누적빈도!R:R,$A43-기준200회_후보!$B$1)</f>
        <v>22</v>
      </c>
      <c r="S43">
        <f>INDEX(_calc_누적빈도!S:S,$A43)-INDEX(_calc_누적빈도!S:S,$A43-기준200회_후보!$B$1)</f>
        <v>24</v>
      </c>
      <c r="T43">
        <f>INDEX(_calc_누적빈도!T:T,$A43)-INDEX(_calc_누적빈도!T:T,$A43-기준200회_후보!$B$1)</f>
        <v>32</v>
      </c>
      <c r="U43">
        <f>INDEX(_calc_누적빈도!U:U,$A43)-INDEX(_calc_누적빈도!U:U,$A43-기준200회_후보!$B$1)</f>
        <v>26</v>
      </c>
      <c r="V43">
        <f>INDEX(_calc_누적빈도!V:V,$A43)-INDEX(_calc_누적빈도!V:V,$A43-기준200회_후보!$B$1)</f>
        <v>29</v>
      </c>
      <c r="W43">
        <f>INDEX(_calc_누적빈도!W:W,$A43)-INDEX(_calc_누적빈도!W:W,$A43-기준200회_후보!$B$1)</f>
        <v>26</v>
      </c>
      <c r="X43">
        <f>INDEX(_calc_누적빈도!X:X,$A43)-INDEX(_calc_누적빈도!X:X,$A43-기준200회_후보!$B$1)</f>
        <v>23</v>
      </c>
      <c r="Y43">
        <f>INDEX(_calc_누적빈도!Y:Y,$A43)-INDEX(_calc_누적빈도!Y:Y,$A43-기준200회_후보!$B$1)</f>
        <v>27</v>
      </c>
      <c r="Z43">
        <f>INDEX(_calc_누적빈도!Z:Z,$A43)-INDEX(_calc_누적빈도!Z:Z,$A43-기준200회_후보!$B$1)</f>
        <v>19</v>
      </c>
      <c r="AA43">
        <f>INDEX(_calc_누적빈도!AA:AA,$A43)-INDEX(_calc_누적빈도!AA:AA,$A43-기준200회_후보!$B$1)</f>
        <v>30</v>
      </c>
      <c r="AB43">
        <f>INDEX(_calc_누적빈도!AB:AB,$A43)-INDEX(_calc_누적빈도!AB:AB,$A43-기준200회_후보!$B$1)</f>
        <v>28</v>
      </c>
      <c r="AC43">
        <f>INDEX(_calc_누적빈도!AC:AC,$A43)-INDEX(_calc_누적빈도!AC:AC,$A43-기준200회_후보!$B$1)</f>
        <v>26</v>
      </c>
      <c r="AD43">
        <f>INDEX(_calc_누적빈도!AD:AD,$A43)-INDEX(_calc_누적빈도!AD:AD,$A43-기준200회_후보!$B$1)</f>
        <v>29</v>
      </c>
      <c r="AE43">
        <f>INDEX(_calc_누적빈도!AE:AE,$A43)-INDEX(_calc_누적빈도!AE:AE,$A43-기준200회_후보!$B$1)</f>
        <v>33</v>
      </c>
      <c r="AF43">
        <f>INDEX(_calc_누적빈도!AF:AF,$A43)-INDEX(_calc_누적빈도!AF:AF,$A43-기준200회_후보!$B$1)</f>
        <v>26</v>
      </c>
      <c r="AG43">
        <f>INDEX(_calc_누적빈도!AG:AG,$A43)-INDEX(_calc_누적빈도!AG:AG,$A43-기준200회_후보!$B$1)</f>
        <v>27</v>
      </c>
      <c r="AH43">
        <f>INDEX(_calc_누적빈도!AH:AH,$A43)-INDEX(_calc_누적빈도!AH:AH,$A43-기준200회_후보!$B$1)</f>
        <v>32</v>
      </c>
      <c r="AI43">
        <f>INDEX(_calc_누적빈도!AI:AI,$A43)-INDEX(_calc_누적빈도!AI:AI,$A43-기준200회_후보!$B$1)</f>
        <v>29</v>
      </c>
      <c r="AJ43">
        <f>INDEX(_calc_누적빈도!AJ:AJ,$A43)-INDEX(_calc_누적빈도!AJ:AJ,$A43-기준200회_후보!$B$1)</f>
        <v>33</v>
      </c>
      <c r="AK43">
        <f>INDEX(_calc_누적빈도!AK:AK,$A43)-INDEX(_calc_누적빈도!AK:AK,$A43-기준200회_후보!$B$1)</f>
        <v>26</v>
      </c>
      <c r="AL43">
        <f>INDEX(_calc_누적빈도!AL:AL,$A43)-INDEX(_calc_누적빈도!AL:AL,$A43-기준200회_후보!$B$1)</f>
        <v>31</v>
      </c>
      <c r="AM43">
        <f>INDEX(_calc_누적빈도!AM:AM,$A43)-INDEX(_calc_누적빈도!AM:AM,$A43-기준200회_후보!$B$1)</f>
        <v>31</v>
      </c>
      <c r="AN43">
        <f>INDEX(_calc_누적빈도!AN:AN,$A43)-INDEX(_calc_누적빈도!AN:AN,$A43-기준200회_후보!$B$1)</f>
        <v>20</v>
      </c>
      <c r="AO43">
        <f>INDEX(_calc_누적빈도!AO:AO,$A43)-INDEX(_calc_누적빈도!AO:AO,$A43-기준200회_후보!$B$1)</f>
        <v>30</v>
      </c>
      <c r="AP43">
        <f>INDEX(_calc_누적빈도!AP:AP,$A43)-INDEX(_calc_누적빈도!AP:AP,$A43-기준200회_후보!$B$1)</f>
        <v>22</v>
      </c>
      <c r="AQ43">
        <f>INDEX(_calc_누적빈도!AQ:AQ,$A43)-INDEX(_calc_누적빈도!AQ:AQ,$A43-기준200회_후보!$B$1)</f>
        <v>18</v>
      </c>
      <c r="AR43">
        <f>INDEX(_calc_누적빈도!AR:AR,$A43)-INDEX(_calc_누적빈도!AR:AR,$A43-기준200회_후보!$B$1)</f>
        <v>17</v>
      </c>
      <c r="AS43">
        <f>INDEX(_calc_누적빈도!AS:AS,$A43)-INDEX(_calc_누적빈도!AS:AS,$A43-기준200회_후보!$B$1)</f>
        <v>24</v>
      </c>
      <c r="AT43">
        <f>INDEX(_calc_누적빈도!AT:AT,$A43)-INDEX(_calc_누적빈도!AT:AT,$A43-기준200회_후보!$B$1)</f>
        <v>31</v>
      </c>
      <c r="AU43">
        <f>(RANK(_calc_라운드기준!B43,_calc_라운드기준!$B43:$AT43,0)+COUNTIFS(_calc_라운드기준!$B43:$AT43,_calc_라운드기준!B43,$B$1:$AT$1,"&lt;"&amp;1))-(RANK(B43,$B43:$AT43,0)+COUNTIFS($B43:$AT43,B43,$B$1:$AT$1,"&lt;"&amp;1))</f>
        <v>-11</v>
      </c>
      <c r="AV43">
        <f>(RANK(_calc_라운드기준!C43,_calc_라운드기준!$B43:$AT43,0)+COUNTIFS(_calc_라운드기준!$B43:$AT43,_calc_라운드기준!C43,$B$1:$AT$1,"&lt;"&amp;2))-(RANK(C43,$B43:$AT43,0)+COUNTIFS($B43:$AT43,C43,$B$1:$AT$1,"&lt;"&amp;2))</f>
        <v>-6</v>
      </c>
      <c r="AW43">
        <f>(RANK(_calc_라운드기준!D43,_calc_라운드기준!$B43:$AT43,0)+COUNTIFS(_calc_라운드기준!$B43:$AT43,_calc_라운드기준!D43,$B$1:$AT$1,"&lt;"&amp;3))-(RANK(D43,$B43:$AT43,0)+COUNTIFS($B43:$AT43,D43,$B$1:$AT$1,"&lt;"&amp;3))</f>
        <v>0</v>
      </c>
      <c r="AX43">
        <f>(RANK(_calc_라운드기준!E43,_calc_라운드기준!$B43:$AT43,0)+COUNTIFS(_calc_라운드기준!$B43:$AT43,_calc_라운드기준!E43,$B$1:$AT$1,"&lt;"&amp;4))-(RANK(E43,$B43:$AT43,0)+COUNTIFS($B43:$AT43,E43,$B$1:$AT$1,"&lt;"&amp;4))</f>
        <v>-15</v>
      </c>
      <c r="AY43">
        <f>(RANK(_calc_라운드기준!F43,_calc_라운드기준!$B43:$AT43,0)+COUNTIFS(_calc_라운드기준!$B43:$AT43,_calc_라운드기준!F43,$B$1:$AT$1,"&lt;"&amp;5))-(RANK(F43,$B43:$AT43,0)+COUNTIFS($B43:$AT43,F43,$B$1:$AT$1,"&lt;"&amp;5))</f>
        <v>-22</v>
      </c>
      <c r="AZ43">
        <f>(RANK(_calc_라운드기준!G43,_calc_라운드기준!$B43:$AT43,0)+COUNTIFS(_calc_라운드기준!$B43:$AT43,_calc_라운드기준!G43,$B$1:$AT$1,"&lt;"&amp;6))-(RANK(G43,$B43:$AT43,0)+COUNTIFS($B43:$AT43,G43,$B$1:$AT$1,"&lt;"&amp;6))</f>
        <v>16</v>
      </c>
      <c r="BA43">
        <f>(RANK(_calc_라운드기준!H43,_calc_라운드기준!$B43:$AT43,0)+COUNTIFS(_calc_라운드기준!$B43:$AT43,_calc_라운드기준!H43,$B$1:$AT$1,"&lt;"&amp;7))-(RANK(H43,$B43:$AT43,0)+COUNTIFS($B43:$AT43,H43,$B$1:$AT$1,"&lt;"&amp;7))</f>
        <v>-1</v>
      </c>
      <c r="BB43">
        <f>(RANK(_calc_라운드기준!I43,_calc_라운드기준!$B43:$AT43,0)+COUNTIFS(_calc_라운드기준!$B43:$AT43,_calc_라운드기준!I43,$B$1:$AT$1,"&lt;"&amp;8))-(RANK(I43,$B43:$AT43,0)+COUNTIFS($B43:$AT43,I43,$B$1:$AT$1,"&lt;"&amp;8))</f>
        <v>-17</v>
      </c>
      <c r="BC43">
        <f>(RANK(_calc_라운드기준!J43,_calc_라운드기준!$B43:$AT43,0)+COUNTIFS(_calc_라운드기준!$B43:$AT43,_calc_라운드기준!J43,$B$1:$AT$1,"&lt;"&amp;9))-(RANK(J43,$B43:$AT43,0)+COUNTIFS($B43:$AT43,J43,$B$1:$AT$1,"&lt;"&amp;9))</f>
        <v>-20</v>
      </c>
      <c r="BD43">
        <f>(RANK(_calc_라운드기준!K43,_calc_라운드기준!$B43:$AT43,0)+COUNTIFS(_calc_라운드기준!$B43:$AT43,_calc_라운드기준!K43,$B$1:$AT$1,"&lt;"&amp;10))-(RANK(K43,$B43:$AT43,0)+COUNTIFS($B43:$AT43,K43,$B$1:$AT$1,"&lt;"&amp;10))</f>
        <v>-2</v>
      </c>
      <c r="BE43">
        <f>(RANK(_calc_라운드기준!L43,_calc_라운드기준!$B43:$AT43,0)+COUNTIFS(_calc_라운드기준!$B43:$AT43,_calc_라운드기준!L43,$B$1:$AT$1,"&lt;"&amp;11))-(RANK(L43,$B43:$AT43,0)+COUNTIFS($B43:$AT43,L43,$B$1:$AT$1,"&lt;"&amp;11))</f>
        <v>17</v>
      </c>
      <c r="BF43">
        <f>(RANK(_calc_라운드기준!M43,_calc_라운드기준!$B43:$AT43,0)+COUNTIFS(_calc_라운드기준!$B43:$AT43,_calc_라운드기준!M43,$B$1:$AT$1,"&lt;"&amp;12))-(RANK(M43,$B43:$AT43,0)+COUNTIFS($B43:$AT43,M43,$B$1:$AT$1,"&lt;"&amp;12))</f>
        <v>3</v>
      </c>
      <c r="BG43">
        <f>(RANK(_calc_라운드기준!N43,_calc_라운드기준!$B43:$AT43,0)+COUNTIFS(_calc_라운드기준!$B43:$AT43,_calc_라운드기준!N43,$B$1:$AT$1,"&lt;"&amp;13))-(RANK(N43,$B43:$AT43,0)+COUNTIFS($B43:$AT43,N43,$B$1:$AT$1,"&lt;"&amp;13))</f>
        <v>-2</v>
      </c>
      <c r="BH43">
        <f>(RANK(_calc_라운드기준!O43,_calc_라운드기준!$B43:$AT43,0)+COUNTIFS(_calc_라운드기준!$B43:$AT43,_calc_라운드기준!O43,$B$1:$AT$1,"&lt;"&amp;14))-(RANK(O43,$B43:$AT43,0)+COUNTIFS($B43:$AT43,O43,$B$1:$AT$1,"&lt;"&amp;14))</f>
        <v>19</v>
      </c>
      <c r="BI43">
        <f>(RANK(_calc_라운드기준!P43,_calc_라운드기준!$B43:$AT43,0)+COUNTIFS(_calc_라운드기준!$B43:$AT43,_calc_라운드기준!P43,$B$1:$AT$1,"&lt;"&amp;15))-(RANK(P43,$B43:$AT43,0)+COUNTIFS($B43:$AT43,P43,$B$1:$AT$1,"&lt;"&amp;15))</f>
        <v>5</v>
      </c>
      <c r="BJ43">
        <f>(RANK(_calc_라운드기준!Q43,_calc_라운드기준!$B43:$AT43,0)+COUNTIFS(_calc_라운드기준!$B43:$AT43,_calc_라운드기준!Q43,$B$1:$AT$1,"&lt;"&amp;16))-(RANK(Q43,$B43:$AT43,0)+COUNTIFS($B43:$AT43,Q43,$B$1:$AT$1,"&lt;"&amp;16))</f>
        <v>-3</v>
      </c>
      <c r="BK43">
        <f>(RANK(_calc_라운드기준!R43,_calc_라운드기준!$B43:$AT43,0)+COUNTIFS(_calc_라운드기준!$B43:$AT43,_calc_라운드기준!R43,$B$1:$AT$1,"&lt;"&amp;17))-(RANK(R43,$B43:$AT43,0)+COUNTIFS($B43:$AT43,R43,$B$1:$AT$1,"&lt;"&amp;17))</f>
        <v>-2</v>
      </c>
      <c r="BL43">
        <f>(RANK(_calc_라운드기준!S43,_calc_라운드기준!$B43:$AT43,0)+COUNTIFS(_calc_라운드기준!$B43:$AT43,_calc_라운드기준!S43,$B$1:$AT$1,"&lt;"&amp;18))-(RANK(S43,$B43:$AT43,0)+COUNTIFS($B43:$AT43,S43,$B$1:$AT$1,"&lt;"&amp;18))</f>
        <v>4</v>
      </c>
      <c r="BM43">
        <f>(RANK(_calc_라운드기준!T43,_calc_라운드기준!$B43:$AT43,0)+COUNTIFS(_calc_라운드기준!$B43:$AT43,_calc_라운드기준!T43,$B$1:$AT$1,"&lt;"&amp;19))-(RANK(T43,$B43:$AT43,0)+COUNTIFS($B43:$AT43,T43,$B$1:$AT$1,"&lt;"&amp;19))</f>
        <v>18</v>
      </c>
      <c r="BN43">
        <f>(RANK(_calc_라운드기준!U43,_calc_라운드기준!$B43:$AT43,0)+COUNTIFS(_calc_라운드기준!$B43:$AT43,_calc_라운드기준!U43,$B$1:$AT$1,"&lt;"&amp;20))-(RANK(U43,$B43:$AT43,0)+COUNTIFS($B43:$AT43,U43,$B$1:$AT$1,"&lt;"&amp;20))</f>
        <v>-7</v>
      </c>
      <c r="BO43">
        <f>(RANK(_calc_라운드기준!V43,_calc_라운드기준!$B43:$AT43,0)+COUNTIFS(_calc_라운드기준!$B43:$AT43,_calc_라운드기준!V43,$B$1:$AT$1,"&lt;"&amp;21))-(RANK(V43,$B43:$AT43,0)+COUNTIFS($B43:$AT43,V43,$B$1:$AT$1,"&lt;"&amp;21))</f>
        <v>10</v>
      </c>
      <c r="BP43">
        <f>(RANK(_calc_라운드기준!W43,_calc_라운드기준!$B43:$AT43,0)+COUNTIFS(_calc_라운드기준!$B43:$AT43,_calc_라운드기준!W43,$B$1:$AT$1,"&lt;"&amp;22))-(RANK(W43,$B43:$AT43,0)+COUNTIFS($B43:$AT43,W43,$B$1:$AT$1,"&lt;"&amp;22))</f>
        <v>15</v>
      </c>
      <c r="BQ43">
        <f>(RANK(_calc_라운드기준!X43,_calc_라운드기준!$B43:$AT43,0)+COUNTIFS(_calc_라운드기준!$B43:$AT43,_calc_라운드기준!X43,$B$1:$AT$1,"&lt;"&amp;23))-(RANK(X43,$B43:$AT43,0)+COUNTIFS($B43:$AT43,X43,$B$1:$AT$1,"&lt;"&amp;23))</f>
        <v>-21</v>
      </c>
      <c r="BR43">
        <f>(RANK(_calc_라운드기준!Y43,_calc_라운드기준!$B43:$AT43,0)+COUNTIFS(_calc_라운드기준!$B43:$AT43,_calc_라운드기준!Y43,$B$1:$AT$1,"&lt;"&amp;24))-(RANK(Y43,$B43:$AT43,0)+COUNTIFS($B43:$AT43,Y43,$B$1:$AT$1,"&lt;"&amp;24))</f>
        <v>-16</v>
      </c>
      <c r="BS43">
        <f>(RANK(_calc_라운드기준!Z43,_calc_라운드기준!$B43:$AT43,0)+COUNTIFS(_calc_라운드기준!$B43:$AT43,_calc_라운드기준!Z43,$B$1:$AT$1,"&lt;"&amp;25))-(RANK(Z43,$B43:$AT43,0)+COUNTIFS($B43:$AT43,Z43,$B$1:$AT$1,"&lt;"&amp;25))</f>
        <v>-28</v>
      </c>
      <c r="BT43">
        <f>(RANK(_calc_라운드기준!AA43,_calc_라운드기준!$B43:$AT43,0)+COUNTIFS(_calc_라운드기준!$B43:$AT43,_calc_라운드기준!AA43,$B$1:$AT$1,"&lt;"&amp;26))-(RANK(AA43,$B43:$AT43,0)+COUNTIFS($B43:$AT43,AA43,$B$1:$AT$1,"&lt;"&amp;26))</f>
        <v>6</v>
      </c>
      <c r="BU43">
        <f>(RANK(_calc_라운드기준!AB43,_calc_라운드기준!$B43:$AT43,0)+COUNTIFS(_calc_라운드기준!$B43:$AT43,_calc_라운드기준!AB43,$B$1:$AT$1,"&lt;"&amp;27))-(RANK(AB43,$B43:$AT43,0)+COUNTIFS($B43:$AT43,AB43,$B$1:$AT$1,"&lt;"&amp;27))</f>
        <v>-18</v>
      </c>
      <c r="BV43">
        <f>(RANK(_calc_라운드기준!AC43,_calc_라운드기준!$B43:$AT43,0)+COUNTIFS(_calc_라운드기준!$B43:$AT43,_calc_라운드기준!AC43,$B$1:$AT$1,"&lt;"&amp;28))-(RANK(AC43,$B43:$AT43,0)+COUNTIFS($B43:$AT43,AC43,$B$1:$AT$1,"&lt;"&amp;28))</f>
        <v>-14</v>
      </c>
      <c r="BW43">
        <f>(RANK(_calc_라운드기준!AD43,_calc_라운드기준!$B43:$AT43,0)+COUNTIFS(_calc_라운드기준!$B43:$AT43,_calc_라운드기준!AD43,$B$1:$AT$1,"&lt;"&amp;29))-(RANK(AD43,$B43:$AT43,0)+COUNTIFS($B43:$AT43,AD43,$B$1:$AT$1,"&lt;"&amp;29))</f>
        <v>3</v>
      </c>
      <c r="BX43">
        <f>(RANK(_calc_라운드기준!AE43,_calc_라운드기준!$B43:$AT43,0)+COUNTIFS(_calc_라운드기준!$B43:$AT43,_calc_라운드기준!AE43,$B$1:$AT$1,"&lt;"&amp;30))-(RANK(AE43,$B43:$AT43,0)+COUNTIFS($B43:$AT43,AE43,$B$1:$AT$1,"&lt;"&amp;30))</f>
        <v>22</v>
      </c>
      <c r="BY43">
        <f>(RANK(_calc_라운드기준!AF43,_calc_라운드기준!$B43:$AT43,0)+COUNTIFS(_calc_라운드기준!$B43:$AT43,_calc_라운드기준!AF43,$B$1:$AT$1,"&lt;"&amp;31))-(RANK(AF43,$B43:$AT43,0)+COUNTIFS($B43:$AT43,AF43,$B$1:$AT$1,"&lt;"&amp;31))</f>
        <v>7</v>
      </c>
      <c r="BZ43">
        <f>(RANK(_calc_라운드기준!AG43,_calc_라운드기준!$B43:$AT43,0)+COUNTIFS(_calc_라운드기준!$B43:$AT43,_calc_라운드기준!AG43,$B$1:$AT$1,"&lt;"&amp;32))-(RANK(AG43,$B43:$AT43,0)+COUNTIFS($B43:$AT43,AG43,$B$1:$AT$1,"&lt;"&amp;32))</f>
        <v>5</v>
      </c>
      <c r="CA43">
        <f>(RANK(_calc_라운드기준!AH43,_calc_라운드기준!$B43:$AT43,0)+COUNTIFS(_calc_라운드기준!$B43:$AT43,_calc_라운드기준!AH43,$B$1:$AT$1,"&lt;"&amp;33))-(RANK(AH43,$B43:$AT43,0)+COUNTIFS($B43:$AT43,AH43,$B$1:$AT$1,"&lt;"&amp;33))</f>
        <v>13</v>
      </c>
      <c r="CB43">
        <f>(RANK(_calc_라운드기준!AI43,_calc_라운드기준!$B43:$AT43,0)+COUNTIFS(_calc_라운드기준!$B43:$AT43,_calc_라운드기준!AI43,$B$1:$AT$1,"&lt;"&amp;34))-(RANK(AI43,$B43:$AT43,0)+COUNTIFS($B43:$AT43,AI43,$B$1:$AT$1,"&lt;"&amp;34))</f>
        <v>24</v>
      </c>
      <c r="CC43">
        <f>(RANK(_calc_라운드기준!AJ43,_calc_라운드기준!$B43:$AT43,0)+COUNTIFS(_calc_라운드기준!$B43:$AT43,_calc_라운드기준!AJ43,$B$1:$AT$1,"&lt;"&amp;35))-(RANK(AJ43,$B43:$AT43,0)+COUNTIFS($B43:$AT43,AJ43,$B$1:$AT$1,"&lt;"&amp;35))</f>
        <v>23</v>
      </c>
      <c r="CD43">
        <f>(RANK(_calc_라운드기준!AK43,_calc_라운드기준!$B43:$AT43,0)+COUNTIFS(_calc_라운드기준!$B43:$AT43,_calc_라운드기준!AK43,$B$1:$AT$1,"&lt;"&amp;36))-(RANK(AK43,$B43:$AT43,0)+COUNTIFS($B43:$AT43,AK43,$B$1:$AT$1,"&lt;"&amp;36))</f>
        <v>1</v>
      </c>
      <c r="CE43">
        <f>(RANK(_calc_라운드기준!AL43,_calc_라운드기준!$B43:$AT43,0)+COUNTIFS(_calc_라운드기준!$B43:$AT43,_calc_라운드기준!AL43,$B$1:$AT$1,"&lt;"&amp;37))-(RANK(AL43,$B43:$AT43,0)+COUNTIFS($B43:$AT43,AL43,$B$1:$AT$1,"&lt;"&amp;37))</f>
        <v>-2</v>
      </c>
      <c r="CF43">
        <f>(RANK(_calc_라운드기준!AM43,_calc_라운드기준!$B43:$AT43,0)+COUNTIFS(_calc_라운드기준!$B43:$AT43,_calc_라운드기준!AM43,$B$1:$AT$1,"&lt;"&amp;38))-(RANK(AM43,$B43:$AT43,0)+COUNTIFS($B43:$AT43,AM43,$B$1:$AT$1,"&lt;"&amp;38))</f>
        <v>-2</v>
      </c>
      <c r="CG43">
        <f>(RANK(_calc_라운드기준!AN43,_calc_라운드기준!$B43:$AT43,0)+COUNTIFS(_calc_라운드기준!$B43:$AT43,_calc_라운드기준!AN43,$B$1:$AT$1,"&lt;"&amp;39))-(RANK(AN43,$B43:$AT43,0)+COUNTIFS($B43:$AT43,AN43,$B$1:$AT$1,"&lt;"&amp;39))</f>
        <v>-30</v>
      </c>
      <c r="CH43">
        <f>(RANK(_calc_라운드기준!AO43,_calc_라운드기준!$B43:$AT43,0)+COUNTIFS(_calc_라운드기준!$B43:$AT43,_calc_라운드기준!AO43,$B$1:$AT$1,"&lt;"&amp;40))-(RANK(AO43,$B43:$AT43,0)+COUNTIFS($B43:$AT43,AO43,$B$1:$AT$1,"&lt;"&amp;40))</f>
        <v>0</v>
      </c>
      <c r="CI43">
        <f>(RANK(_calc_라운드기준!AP43,_calc_라운드기준!$B43:$AT43,0)+COUNTIFS(_calc_라운드기준!$B43:$AT43,_calc_라운드기준!AP43,$B$1:$AT$1,"&lt;"&amp;41))-(RANK(AP43,$B43:$AT43,0)+COUNTIFS($B43:$AT43,AP43,$B$1:$AT$1,"&lt;"&amp;41))</f>
        <v>0</v>
      </c>
      <c r="CJ43">
        <f>(RANK(_calc_라운드기준!AQ43,_calc_라운드기준!$B43:$AT43,0)+COUNTIFS(_calc_라운드기준!$B43:$AT43,_calc_라운드기준!AQ43,$B$1:$AT$1,"&lt;"&amp;42))-(RANK(AQ43,$B43:$AT43,0)+COUNTIFS($B43:$AT43,AQ43,$B$1:$AT$1,"&lt;"&amp;42))</f>
        <v>-11</v>
      </c>
      <c r="CK43">
        <f>(RANK(_calc_라운드기준!AR43,_calc_라운드기준!$B43:$AT43,0)+COUNTIFS(_calc_라운드기준!$B43:$AT43,_calc_라운드기준!AR43,$B$1:$AT$1,"&lt;"&amp;43))-(RANK(AR43,$B43:$AT43,0)+COUNTIFS($B43:$AT43,AR43,$B$1:$AT$1,"&lt;"&amp;43))</f>
        <v>0</v>
      </c>
      <c r="CL43">
        <f>(RANK(_calc_라운드기준!AS43,_calc_라운드기준!$B43:$AT43,0)+COUNTIFS(_calc_라운드기준!$B43:$AT43,_calc_라운드기준!AS43,$B$1:$AT$1,"&lt;"&amp;44))-(RANK(AS43,$B43:$AT43,0)+COUNTIFS($B43:$AT43,AS43,$B$1:$AT$1,"&lt;"&amp;44))</f>
        <v>13</v>
      </c>
      <c r="CM43">
        <f>(RANK(_calc_라운드기준!AT43,_calc_라운드기준!$B43:$AT43,0)+COUNTIFS(_calc_라운드기준!$B43:$AT43,_calc_라운드기준!AT43,$B$1:$AT$1,"&lt;"&amp;45))-(RANK(AT43,$B43:$AT43,0)+COUNTIFS($B43:$AT43,AT43,$B$1:$AT$1,"&lt;"&amp;45))</f>
        <v>26</v>
      </c>
      <c r="CN43">
        <f t="shared" si="45"/>
        <v>34</v>
      </c>
      <c r="CO43">
        <f t="shared" si="46"/>
        <v>32</v>
      </c>
      <c r="CP43">
        <f t="shared" si="47"/>
        <v>21</v>
      </c>
      <c r="CQ43">
        <f t="shared" si="48"/>
        <v>37</v>
      </c>
      <c r="CR43">
        <f t="shared" si="49"/>
        <v>43</v>
      </c>
      <c r="CS43">
        <f t="shared" si="50"/>
        <v>8</v>
      </c>
      <c r="CT43">
        <f t="shared" si="51"/>
        <v>25</v>
      </c>
      <c r="CU43">
        <f t="shared" si="52"/>
        <v>39</v>
      </c>
      <c r="CV43">
        <f t="shared" si="53"/>
        <v>41</v>
      </c>
      <c r="CW43">
        <f t="shared" si="54"/>
        <v>26</v>
      </c>
      <c r="CX43">
        <f t="shared" si="55"/>
        <v>7</v>
      </c>
      <c r="CY43">
        <f t="shared" si="56"/>
        <v>18</v>
      </c>
      <c r="CZ43">
        <f t="shared" si="57"/>
        <v>27</v>
      </c>
      <c r="DA43">
        <f t="shared" si="58"/>
        <v>5</v>
      </c>
      <c r="DB43">
        <f t="shared" si="59"/>
        <v>15</v>
      </c>
      <c r="DC43">
        <f t="shared" si="60"/>
        <v>31</v>
      </c>
      <c r="DD43">
        <f t="shared" si="61"/>
        <v>28</v>
      </c>
      <c r="DE43">
        <f t="shared" si="62"/>
        <v>17</v>
      </c>
      <c r="DF43">
        <f t="shared" si="63"/>
        <v>6</v>
      </c>
      <c r="DG43">
        <f t="shared" si="64"/>
        <v>33</v>
      </c>
      <c r="DH43">
        <f t="shared" si="65"/>
        <v>12</v>
      </c>
      <c r="DI43">
        <f t="shared" si="66"/>
        <v>9</v>
      </c>
      <c r="DJ43">
        <f t="shared" si="67"/>
        <v>42</v>
      </c>
      <c r="DK43">
        <f t="shared" si="68"/>
        <v>38</v>
      </c>
      <c r="DL43">
        <f t="shared" si="69"/>
        <v>44</v>
      </c>
      <c r="DM43">
        <f t="shared" si="70"/>
        <v>14</v>
      </c>
      <c r="DN43">
        <f t="shared" si="71"/>
        <v>40</v>
      </c>
      <c r="DO43">
        <f t="shared" si="72"/>
        <v>36</v>
      </c>
      <c r="DP43">
        <f t="shared" si="73"/>
        <v>19</v>
      </c>
      <c r="DQ43">
        <f t="shared" si="74"/>
        <v>4</v>
      </c>
      <c r="DR43">
        <f t="shared" si="75"/>
        <v>13</v>
      </c>
      <c r="DS43">
        <f t="shared" si="76"/>
        <v>16</v>
      </c>
      <c r="DT43">
        <f t="shared" si="77"/>
        <v>10</v>
      </c>
      <c r="DU43">
        <f t="shared" si="78"/>
        <v>2</v>
      </c>
      <c r="DV43">
        <f t="shared" si="79"/>
        <v>3</v>
      </c>
      <c r="DW43">
        <f t="shared" si="80"/>
        <v>20</v>
      </c>
      <c r="DX43">
        <f t="shared" si="81"/>
        <v>29</v>
      </c>
      <c r="DY43">
        <f t="shared" si="82"/>
        <v>30</v>
      </c>
      <c r="DZ43">
        <f t="shared" si="83"/>
        <v>45</v>
      </c>
      <c r="EA43">
        <f t="shared" si="84"/>
        <v>22</v>
      </c>
      <c r="EB43">
        <f t="shared" si="85"/>
        <v>23</v>
      </c>
      <c r="EC43">
        <f t="shared" si="86"/>
        <v>35</v>
      </c>
      <c r="ED43">
        <f t="shared" si="87"/>
        <v>24</v>
      </c>
      <c r="EE43">
        <f t="shared" si="88"/>
        <v>11</v>
      </c>
      <c r="EF43">
        <f t="shared" si="89"/>
        <v>1</v>
      </c>
    </row>
    <row r="44" spans="1:136" ht="16.5" customHeight="1">
      <c r="A44">
        <f>_calc_라운드기준!A44</f>
        <v>1202</v>
      </c>
      <c r="B44">
        <f>INDEX(_calc_누적빈도!B:B,$A44)-INDEX(_calc_누적빈도!B:B,$A44-기준200회_후보!$B$1)</f>
        <v>22</v>
      </c>
      <c r="C44">
        <f>INDEX(_calc_누적빈도!C:C,$A44)-INDEX(_calc_누적빈도!C:C,$A44-기준200회_후보!$B$1)</f>
        <v>15</v>
      </c>
      <c r="D44">
        <f>INDEX(_calc_누적빈도!D:D,$A44)-INDEX(_calc_누적빈도!D:D,$A44-기준200회_후보!$B$1)</f>
        <v>33</v>
      </c>
      <c r="E44">
        <f>INDEX(_calc_누적빈도!E:E,$A44)-INDEX(_calc_누적빈도!E:E,$A44-기준200회_후보!$B$1)</f>
        <v>20</v>
      </c>
      <c r="F44">
        <f>INDEX(_calc_누적빈도!F:F,$A44)-INDEX(_calc_누적빈도!F:F,$A44-기준200회_후보!$B$1)</f>
        <v>20</v>
      </c>
      <c r="G44">
        <f>INDEX(_calc_누적빈도!G:G,$A44)-INDEX(_calc_누적빈도!G:G,$A44-기준200회_후보!$B$1)</f>
        <v>35</v>
      </c>
      <c r="H44">
        <f>INDEX(_calc_누적빈도!H:H,$A44)-INDEX(_calc_누적빈도!H:H,$A44-기준200회_후보!$B$1)</f>
        <v>35</v>
      </c>
      <c r="I44">
        <f>INDEX(_calc_누적빈도!I:I,$A44)-INDEX(_calc_누적빈도!I:I,$A44-기준200회_후보!$B$1)</f>
        <v>22</v>
      </c>
      <c r="J44">
        <f>INDEX(_calc_누적빈도!J:J,$A44)-INDEX(_calc_누적빈도!J:J,$A44-기준200회_후보!$B$1)</f>
        <v>26</v>
      </c>
      <c r="K44">
        <f>INDEX(_calc_누적빈도!K:K,$A44)-INDEX(_calc_누적빈도!K:K,$A44-기준200회_후보!$B$1)</f>
        <v>18</v>
      </c>
      <c r="L44">
        <f>INDEX(_calc_누적빈도!L:L,$A44)-INDEX(_calc_누적빈도!L:L,$A44-기준200회_후보!$B$1)</f>
        <v>29</v>
      </c>
      <c r="M44">
        <f>INDEX(_calc_누적빈도!M:M,$A44)-INDEX(_calc_누적빈도!M:M,$A44-기준200회_후보!$B$1)</f>
        <v>34</v>
      </c>
      <c r="N44">
        <f>INDEX(_calc_누적빈도!N:N,$A44)-INDEX(_calc_누적빈도!N:N,$A44-기준200회_후보!$B$1)</f>
        <v>30</v>
      </c>
      <c r="O44">
        <f>INDEX(_calc_누적빈도!O:O,$A44)-INDEX(_calc_누적빈도!O:O,$A44-기준200회_후보!$B$1)</f>
        <v>27</v>
      </c>
      <c r="P44">
        <f>INDEX(_calc_누적빈도!P:P,$A44)-INDEX(_calc_누적빈도!P:P,$A44-기준200회_후보!$B$1)</f>
        <v>28</v>
      </c>
      <c r="Q44">
        <f>INDEX(_calc_누적빈도!Q:Q,$A44)-INDEX(_calc_누적빈도!Q:Q,$A44-기준200회_후보!$B$1)</f>
        <v>33</v>
      </c>
      <c r="R44">
        <f>INDEX(_calc_누적빈도!R:R,$A44)-INDEX(_calc_누적빈도!R:R,$A44-기준200회_후보!$B$1)</f>
        <v>23</v>
      </c>
      <c r="S44">
        <f>INDEX(_calc_누적빈도!S:S,$A44)-INDEX(_calc_누적빈도!S:S,$A44-기준200회_후보!$B$1)</f>
        <v>24</v>
      </c>
      <c r="T44">
        <f>INDEX(_calc_누적빈도!T:T,$A44)-INDEX(_calc_누적빈도!T:T,$A44-기준200회_후보!$B$1)</f>
        <v>32</v>
      </c>
      <c r="U44">
        <f>INDEX(_calc_누적빈도!U:U,$A44)-INDEX(_calc_누적빈도!U:U,$A44-기준200회_후보!$B$1)</f>
        <v>26</v>
      </c>
      <c r="V44">
        <f>INDEX(_calc_누적빈도!V:V,$A44)-INDEX(_calc_누적빈도!V:V,$A44-기준200회_후보!$B$1)</f>
        <v>28</v>
      </c>
      <c r="W44">
        <f>INDEX(_calc_누적빈도!W:W,$A44)-INDEX(_calc_누적빈도!W:W,$A44-기준200회_후보!$B$1)</f>
        <v>26</v>
      </c>
      <c r="X44">
        <f>INDEX(_calc_누적빈도!X:X,$A44)-INDEX(_calc_누적빈도!X:X,$A44-기준200회_후보!$B$1)</f>
        <v>23</v>
      </c>
      <c r="Y44">
        <f>INDEX(_calc_누적빈도!Y:Y,$A44)-INDEX(_calc_누적빈도!Y:Y,$A44-기준200회_후보!$B$1)</f>
        <v>27</v>
      </c>
      <c r="Z44">
        <f>INDEX(_calc_누적빈도!Z:Z,$A44)-INDEX(_calc_누적빈도!Z:Z,$A44-기준200회_후보!$B$1)</f>
        <v>20</v>
      </c>
      <c r="AA44">
        <f>INDEX(_calc_누적빈도!AA:AA,$A44)-INDEX(_calc_누적빈도!AA:AA,$A44-기준200회_후보!$B$1)</f>
        <v>30</v>
      </c>
      <c r="AB44">
        <f>INDEX(_calc_누적빈도!AB:AB,$A44)-INDEX(_calc_누적빈도!AB:AB,$A44-기준200회_후보!$B$1)</f>
        <v>28</v>
      </c>
      <c r="AC44">
        <f>INDEX(_calc_누적빈도!AC:AC,$A44)-INDEX(_calc_누적빈도!AC:AC,$A44-기준200회_후보!$B$1)</f>
        <v>26</v>
      </c>
      <c r="AD44">
        <f>INDEX(_calc_누적빈도!AD:AD,$A44)-INDEX(_calc_누적빈도!AD:AD,$A44-기준200회_후보!$B$1)</f>
        <v>29</v>
      </c>
      <c r="AE44">
        <f>INDEX(_calc_누적빈도!AE:AE,$A44)-INDEX(_calc_누적빈도!AE:AE,$A44-기준200회_후보!$B$1)</f>
        <v>33</v>
      </c>
      <c r="AF44">
        <f>INDEX(_calc_누적빈도!AF:AF,$A44)-INDEX(_calc_누적빈도!AF:AF,$A44-기준200회_후보!$B$1)</f>
        <v>26</v>
      </c>
      <c r="AG44">
        <f>INDEX(_calc_누적빈도!AG:AG,$A44)-INDEX(_calc_누적빈도!AG:AG,$A44-기준200회_후보!$B$1)</f>
        <v>27</v>
      </c>
      <c r="AH44">
        <f>INDEX(_calc_누적빈도!AH:AH,$A44)-INDEX(_calc_누적빈도!AH:AH,$A44-기준200회_후보!$B$1)</f>
        <v>32</v>
      </c>
      <c r="AI44">
        <f>INDEX(_calc_누적빈도!AI:AI,$A44)-INDEX(_calc_누적빈도!AI:AI,$A44-기준200회_후보!$B$1)</f>
        <v>29</v>
      </c>
      <c r="AJ44">
        <f>INDEX(_calc_누적빈도!AJ:AJ,$A44)-INDEX(_calc_누적빈도!AJ:AJ,$A44-기준200회_후보!$B$1)</f>
        <v>34</v>
      </c>
      <c r="AK44">
        <f>INDEX(_calc_누적빈도!AK:AK,$A44)-INDEX(_calc_누적빈도!AK:AK,$A44-기준200회_후보!$B$1)</f>
        <v>26</v>
      </c>
      <c r="AL44">
        <f>INDEX(_calc_누적빈도!AL:AL,$A44)-INDEX(_calc_누적빈도!AL:AL,$A44-기준200회_후보!$B$1)</f>
        <v>30</v>
      </c>
      <c r="AM44">
        <f>INDEX(_calc_누적빈도!AM:AM,$A44)-INDEX(_calc_누적빈도!AM:AM,$A44-기준200회_후보!$B$1)</f>
        <v>32</v>
      </c>
      <c r="AN44">
        <f>INDEX(_calc_누적빈도!AN:AN,$A44)-INDEX(_calc_누적빈도!AN:AN,$A44-기준200회_후보!$B$1)</f>
        <v>20</v>
      </c>
      <c r="AO44">
        <f>INDEX(_calc_누적빈도!AO:AO,$A44)-INDEX(_calc_누적빈도!AO:AO,$A44-기준200회_후보!$B$1)</f>
        <v>29</v>
      </c>
      <c r="AP44">
        <f>INDEX(_calc_누적빈도!AP:AP,$A44)-INDEX(_calc_누적빈도!AP:AP,$A44-기준200회_후보!$B$1)</f>
        <v>22</v>
      </c>
      <c r="AQ44">
        <f>INDEX(_calc_누적빈도!AQ:AQ,$A44)-INDEX(_calc_누적빈도!AQ:AQ,$A44-기준200회_후보!$B$1)</f>
        <v>18</v>
      </c>
      <c r="AR44">
        <f>INDEX(_calc_누적빈도!AR:AR,$A44)-INDEX(_calc_누적빈도!AR:AR,$A44-기준200회_후보!$B$1)</f>
        <v>17</v>
      </c>
      <c r="AS44">
        <f>INDEX(_calc_누적빈도!AS:AS,$A44)-INDEX(_calc_누적빈도!AS:AS,$A44-기준200회_후보!$B$1)</f>
        <v>24</v>
      </c>
      <c r="AT44">
        <f>INDEX(_calc_누적빈도!AT:AT,$A44)-INDEX(_calc_누적빈도!AT:AT,$A44-기준200회_후보!$B$1)</f>
        <v>32</v>
      </c>
      <c r="AU44">
        <f>(RANK(_calc_라운드기준!B44,_calc_라운드기준!$B44:$AT44,0)+COUNTIFS(_calc_라운드기준!$B44:$AT44,_calc_라운드기준!B44,$B$1:$AT$1,"&lt;"&amp;1))-(RANK(B44,$B44:$AT44,0)+COUNTIFS($B44:$AT44,B44,$B$1:$AT$1,"&lt;"&amp;1))</f>
        <v>-10</v>
      </c>
      <c r="AV44">
        <f>(RANK(_calc_라운드기준!C44,_calc_라운드기준!$B44:$AT44,0)+COUNTIFS(_calc_라운드기준!$B44:$AT44,_calc_라운드기준!C44,$B$1:$AT$1,"&lt;"&amp;2))-(RANK(C44,$B44:$AT44,0)+COUNTIFS($B44:$AT44,C44,$B$1:$AT$1,"&lt;"&amp;2))</f>
        <v>-6</v>
      </c>
      <c r="AW44">
        <f>(RANK(_calc_라운드기준!D44,_calc_라운드기준!$B44:$AT44,0)+COUNTIFS(_calc_라운드기준!$B44:$AT44,_calc_라운드기준!D44,$B$1:$AT$1,"&lt;"&amp;3))-(RANK(D44,$B44:$AT44,0)+COUNTIFS($B44:$AT44,D44,$B$1:$AT$1,"&lt;"&amp;3))</f>
        <v>-1</v>
      </c>
      <c r="AX44">
        <f>(RANK(_calc_라운드기준!E44,_calc_라운드기준!$B44:$AT44,0)+COUNTIFS(_calc_라운드기준!$B44:$AT44,_calc_라운드기준!E44,$B$1:$AT$1,"&lt;"&amp;4))-(RANK(E44,$B44:$AT44,0)+COUNTIFS($B44:$AT44,E44,$B$1:$AT$1,"&lt;"&amp;4))</f>
        <v>-12</v>
      </c>
      <c r="AY44">
        <f>(RANK(_calc_라운드기준!F44,_calc_라운드기준!$B44:$AT44,0)+COUNTIFS(_calc_라운드기준!$B44:$AT44,_calc_라운드기준!F44,$B$1:$AT$1,"&lt;"&amp;5))-(RANK(F44,$B44:$AT44,0)+COUNTIFS($B44:$AT44,F44,$B$1:$AT$1,"&lt;"&amp;5))</f>
        <v>-12</v>
      </c>
      <c r="AZ44">
        <f>(RANK(_calc_라운드기준!G44,_calc_라운드기준!$B44:$AT44,0)+COUNTIFS(_calc_라운드기준!$B44:$AT44,_calc_라운드기준!G44,$B$1:$AT$1,"&lt;"&amp;6))-(RANK(G44,$B44:$AT44,0)+COUNTIFS($B44:$AT44,G44,$B$1:$AT$1,"&lt;"&amp;6))</f>
        <v>14</v>
      </c>
      <c r="BA44">
        <f>(RANK(_calc_라운드기준!H44,_calc_라운드기준!$B44:$AT44,0)+COUNTIFS(_calc_라운드기준!$B44:$AT44,_calc_라운드기준!H44,$B$1:$AT$1,"&lt;"&amp;7))-(RANK(H44,$B44:$AT44,0)+COUNTIFS($B44:$AT44,H44,$B$1:$AT$1,"&lt;"&amp;7))</f>
        <v>-1</v>
      </c>
      <c r="BB44">
        <f>(RANK(_calc_라운드기준!I44,_calc_라운드기준!$B44:$AT44,0)+COUNTIFS(_calc_라운드기준!$B44:$AT44,_calc_라운드기준!I44,$B$1:$AT$1,"&lt;"&amp;8))-(RANK(I44,$B44:$AT44,0)+COUNTIFS($B44:$AT44,I44,$B$1:$AT$1,"&lt;"&amp;8))</f>
        <v>-20</v>
      </c>
      <c r="BC44">
        <f>(RANK(_calc_라운드기준!J44,_calc_라운드기준!$B44:$AT44,0)+COUNTIFS(_calc_라운드기준!$B44:$AT44,_calc_라운드기준!J44,$B$1:$AT$1,"&lt;"&amp;9))-(RANK(J44,$B44:$AT44,0)+COUNTIFS($B44:$AT44,J44,$B$1:$AT$1,"&lt;"&amp;9))</f>
        <v>-20</v>
      </c>
      <c r="BD44">
        <f>(RANK(_calc_라운드기준!K44,_calc_라운드기준!$B44:$AT44,0)+COUNTIFS(_calc_라운드기준!$B44:$AT44,_calc_라운드기준!K44,$B$1:$AT$1,"&lt;"&amp;10))-(RANK(K44,$B44:$AT44,0)+COUNTIFS($B44:$AT44,K44,$B$1:$AT$1,"&lt;"&amp;10))</f>
        <v>-2</v>
      </c>
      <c r="BE44">
        <f>(RANK(_calc_라운드기준!L44,_calc_라운드기준!$B44:$AT44,0)+COUNTIFS(_calc_라운드기준!$B44:$AT44,_calc_라운드기준!L44,$B$1:$AT$1,"&lt;"&amp;11))-(RANK(L44,$B44:$AT44,0)+COUNTIFS($B44:$AT44,L44,$B$1:$AT$1,"&lt;"&amp;11))</f>
        <v>18</v>
      </c>
      <c r="BF44">
        <f>(RANK(_calc_라운드기준!M44,_calc_라운드기준!$B44:$AT44,0)+COUNTIFS(_calc_라운드기준!$B44:$AT44,_calc_라운드기준!M44,$B$1:$AT$1,"&lt;"&amp;12))-(RANK(M44,$B44:$AT44,0)+COUNTIFS($B44:$AT44,M44,$B$1:$AT$1,"&lt;"&amp;12))</f>
        <v>7</v>
      </c>
      <c r="BG44">
        <f>(RANK(_calc_라운드기준!N44,_calc_라운드기준!$B44:$AT44,0)+COUNTIFS(_calc_라운드기준!$B44:$AT44,_calc_라운드기준!N44,$B$1:$AT$1,"&lt;"&amp;13))-(RANK(N44,$B44:$AT44,0)+COUNTIFS($B44:$AT44,N44,$B$1:$AT$1,"&lt;"&amp;13))</f>
        <v>-1</v>
      </c>
      <c r="BH44">
        <f>(RANK(_calc_라운드기준!O44,_calc_라운드기준!$B44:$AT44,0)+COUNTIFS(_calc_라운드기준!$B44:$AT44,_calc_라운드기준!O44,$B$1:$AT$1,"&lt;"&amp;14))-(RANK(O44,$B44:$AT44,0)+COUNTIFS($B44:$AT44,O44,$B$1:$AT$1,"&lt;"&amp;14))</f>
        <v>19</v>
      </c>
      <c r="BI44">
        <f>(RANK(_calc_라운드기준!P44,_calc_라운드기준!$B44:$AT44,0)+COUNTIFS(_calc_라운드기준!$B44:$AT44,_calc_라운드기준!P44,$B$1:$AT$1,"&lt;"&amp;15))-(RANK(P44,$B44:$AT44,0)+COUNTIFS($B44:$AT44,P44,$B$1:$AT$1,"&lt;"&amp;15))</f>
        <v>9</v>
      </c>
      <c r="BJ44">
        <f>(RANK(_calc_라운드기준!Q44,_calc_라운드기준!$B44:$AT44,0)+COUNTIFS(_calc_라운드기준!$B44:$AT44,_calc_라운드기준!Q44,$B$1:$AT$1,"&lt;"&amp;16))-(RANK(Q44,$B44:$AT44,0)+COUNTIFS($B44:$AT44,Q44,$B$1:$AT$1,"&lt;"&amp;16))</f>
        <v>-4</v>
      </c>
      <c r="BK44">
        <f>(RANK(_calc_라운드기준!R44,_calc_라운드기준!$B44:$AT44,0)+COUNTIFS(_calc_라운드기준!$B44:$AT44,_calc_라운드기준!R44,$B$1:$AT$1,"&lt;"&amp;17))-(RANK(R44,$B44:$AT44,0)+COUNTIFS($B44:$AT44,R44,$B$1:$AT$1,"&lt;"&amp;17))</f>
        <v>1</v>
      </c>
      <c r="BL44">
        <f>(RANK(_calc_라운드기준!S44,_calc_라운드기준!$B44:$AT44,0)+COUNTIFS(_calc_라운드기준!$B44:$AT44,_calc_라운드기준!S44,$B$1:$AT$1,"&lt;"&amp;18))-(RANK(S44,$B44:$AT44,0)+COUNTIFS($B44:$AT44,S44,$B$1:$AT$1,"&lt;"&amp;18))</f>
        <v>4</v>
      </c>
      <c r="BM44">
        <f>(RANK(_calc_라운드기준!T44,_calc_라운드기준!$B44:$AT44,0)+COUNTIFS(_calc_라운드기준!$B44:$AT44,_calc_라운드기준!T44,$B$1:$AT$1,"&lt;"&amp;19))-(RANK(T44,$B44:$AT44,0)+COUNTIFS($B44:$AT44,T44,$B$1:$AT$1,"&lt;"&amp;19))</f>
        <v>21</v>
      </c>
      <c r="BN44">
        <f>(RANK(_calc_라운드기준!U44,_calc_라운드기준!$B44:$AT44,0)+COUNTIFS(_calc_라운드기준!$B44:$AT44,_calc_라운드기준!U44,$B$1:$AT$1,"&lt;"&amp;20))-(RANK(U44,$B44:$AT44,0)+COUNTIFS($B44:$AT44,U44,$B$1:$AT$1,"&lt;"&amp;20))</f>
        <v>-9</v>
      </c>
      <c r="BO44">
        <f>(RANK(_calc_라운드기준!V44,_calc_라운드기준!$B44:$AT44,0)+COUNTIFS(_calc_라운드기준!$B44:$AT44,_calc_라운드기준!V44,$B$1:$AT$1,"&lt;"&amp;21))-(RANK(V44,$B44:$AT44,0)+COUNTIFS($B44:$AT44,V44,$B$1:$AT$1,"&lt;"&amp;21))</f>
        <v>16</v>
      </c>
      <c r="BP44">
        <f>(RANK(_calc_라운드기준!W44,_calc_라운드기준!$B44:$AT44,0)+COUNTIFS(_calc_라운드기준!$B44:$AT44,_calc_라운드기준!W44,$B$1:$AT$1,"&lt;"&amp;22))-(RANK(W44,$B44:$AT44,0)+COUNTIFS($B44:$AT44,W44,$B$1:$AT$1,"&lt;"&amp;22))</f>
        <v>15</v>
      </c>
      <c r="BQ44">
        <f>(RANK(_calc_라운드기준!X44,_calc_라운드기준!$B44:$AT44,0)+COUNTIFS(_calc_라운드기준!$B44:$AT44,_calc_라운드기준!X44,$B$1:$AT$1,"&lt;"&amp;23))-(RANK(X44,$B44:$AT44,0)+COUNTIFS($B44:$AT44,X44,$B$1:$AT$1,"&lt;"&amp;23))</f>
        <v>-22</v>
      </c>
      <c r="BR44">
        <f>(RANK(_calc_라운드기준!Y44,_calc_라운드기준!$B44:$AT44,0)+COUNTIFS(_calc_라운드기준!$B44:$AT44,_calc_라운드기준!Y44,$B$1:$AT$1,"&lt;"&amp;24))-(RANK(Y44,$B44:$AT44,0)+COUNTIFS($B44:$AT44,Y44,$B$1:$AT$1,"&lt;"&amp;24))</f>
        <v>-17</v>
      </c>
      <c r="BS44">
        <f>(RANK(_calc_라운드기준!Z44,_calc_라운드기준!$B44:$AT44,0)+COUNTIFS(_calc_라운드기준!$B44:$AT44,_calc_라운드기준!Z44,$B$1:$AT$1,"&lt;"&amp;25))-(RANK(Z44,$B44:$AT44,0)+COUNTIFS($B44:$AT44,Z44,$B$1:$AT$1,"&lt;"&amp;25))</f>
        <v>-27</v>
      </c>
      <c r="BT44">
        <f>(RANK(_calc_라운드기준!AA44,_calc_라운드기준!$B44:$AT44,0)+COUNTIFS(_calc_라운드기준!$B44:$AT44,_calc_라운드기준!AA44,$B$1:$AT$1,"&lt;"&amp;26))-(RANK(AA44,$B44:$AT44,0)+COUNTIFS($B44:$AT44,AA44,$B$1:$AT$1,"&lt;"&amp;26))</f>
        <v>5</v>
      </c>
      <c r="BU44">
        <f>(RANK(_calc_라운드기준!AB44,_calc_라운드기준!$B44:$AT44,0)+COUNTIFS(_calc_라운드기준!$B44:$AT44,_calc_라운드기준!AB44,$B$1:$AT$1,"&lt;"&amp;27))-(RANK(AB44,$B44:$AT44,0)+COUNTIFS($B44:$AT44,AB44,$B$1:$AT$1,"&lt;"&amp;27))</f>
        <v>-18</v>
      </c>
      <c r="BV44">
        <f>(RANK(_calc_라운드기준!AC44,_calc_라운드기준!$B44:$AT44,0)+COUNTIFS(_calc_라운드기준!$B44:$AT44,_calc_라운드기준!AC44,$B$1:$AT$1,"&lt;"&amp;28))-(RANK(AC44,$B44:$AT44,0)+COUNTIFS($B44:$AT44,AC44,$B$1:$AT$1,"&lt;"&amp;28))</f>
        <v>-14</v>
      </c>
      <c r="BW44">
        <f>(RANK(_calc_라운드기준!AD44,_calc_라운드기준!$B44:$AT44,0)+COUNTIFS(_calc_라운드기준!$B44:$AT44,_calc_라운드기준!AD44,$B$1:$AT$1,"&lt;"&amp;29))-(RANK(AD44,$B44:$AT44,0)+COUNTIFS($B44:$AT44,AD44,$B$1:$AT$1,"&lt;"&amp;29))</f>
        <v>3</v>
      </c>
      <c r="BX44">
        <f>(RANK(_calc_라운드기준!AE44,_calc_라운드기준!$B44:$AT44,0)+COUNTIFS(_calc_라운드기준!$B44:$AT44,_calc_라운드기준!AE44,$B$1:$AT$1,"&lt;"&amp;30))-(RANK(AE44,$B44:$AT44,0)+COUNTIFS($B44:$AT44,AE44,$B$1:$AT$1,"&lt;"&amp;30))</f>
        <v>13</v>
      </c>
      <c r="BY44">
        <f>(RANK(_calc_라운드기준!AF44,_calc_라운드기준!$B44:$AT44,0)+COUNTIFS(_calc_라운드기준!$B44:$AT44,_calc_라운드기준!AF44,$B$1:$AT$1,"&lt;"&amp;31))-(RANK(AF44,$B44:$AT44,0)+COUNTIFS($B44:$AT44,AF44,$B$1:$AT$1,"&lt;"&amp;31))</f>
        <v>1</v>
      </c>
      <c r="BZ44">
        <f>(RANK(_calc_라운드기준!AG44,_calc_라운드기준!$B44:$AT44,0)+COUNTIFS(_calc_라운드기준!$B44:$AT44,_calc_라운드기준!AG44,$B$1:$AT$1,"&lt;"&amp;32))-(RANK(AG44,$B44:$AT44,0)+COUNTIFS($B44:$AT44,AG44,$B$1:$AT$1,"&lt;"&amp;32))</f>
        <v>-3</v>
      </c>
      <c r="CA44">
        <f>(RANK(_calc_라운드기준!AH44,_calc_라운드기준!$B44:$AT44,0)+COUNTIFS(_calc_라운드기준!$B44:$AT44,_calc_라운드기준!AH44,$B$1:$AT$1,"&lt;"&amp;33))-(RANK(AH44,$B44:$AT44,0)+COUNTIFS($B44:$AT44,AH44,$B$1:$AT$1,"&lt;"&amp;33))</f>
        <v>22</v>
      </c>
      <c r="CB44">
        <f>(RANK(_calc_라운드기준!AI44,_calc_라운드기준!$B44:$AT44,0)+COUNTIFS(_calc_라운드기준!$B44:$AT44,_calc_라운드기준!AI44,$B$1:$AT$1,"&lt;"&amp;34))-(RANK(AI44,$B44:$AT44,0)+COUNTIFS($B44:$AT44,AI44,$B$1:$AT$1,"&lt;"&amp;34))</f>
        <v>26</v>
      </c>
      <c r="CC44">
        <f>(RANK(_calc_라운드기준!AJ44,_calc_라운드기준!$B44:$AT44,0)+COUNTIFS(_calc_라운드기준!$B44:$AT44,_calc_라운드기준!AJ44,$B$1:$AT$1,"&lt;"&amp;35))-(RANK(AJ44,$B44:$AT44,0)+COUNTIFS($B44:$AT44,AJ44,$B$1:$AT$1,"&lt;"&amp;35))</f>
        <v>18</v>
      </c>
      <c r="CD44">
        <f>(RANK(_calc_라운드기준!AK44,_calc_라운드기준!$B44:$AT44,0)+COUNTIFS(_calc_라운드기준!$B44:$AT44,_calc_라운드기준!AK44,$B$1:$AT$1,"&lt;"&amp;36))-(RANK(AK44,$B44:$AT44,0)+COUNTIFS($B44:$AT44,AK44,$B$1:$AT$1,"&lt;"&amp;36))</f>
        <v>-7</v>
      </c>
      <c r="CE44">
        <f>(RANK(_calc_라운드기준!AL44,_calc_라운드기준!$B44:$AT44,0)+COUNTIFS(_calc_라운드기준!$B44:$AT44,_calc_라운드기준!AL44,$B$1:$AT$1,"&lt;"&amp;37))-(RANK(AL44,$B44:$AT44,0)+COUNTIFS($B44:$AT44,AL44,$B$1:$AT$1,"&lt;"&amp;37))</f>
        <v>-7</v>
      </c>
      <c r="CF44">
        <f>(RANK(_calc_라운드기준!AM44,_calc_라운드기준!$B44:$AT44,0)+COUNTIFS(_calc_라운드기준!$B44:$AT44,_calc_라운드기준!AM44,$B$1:$AT$1,"&lt;"&amp;38))-(RANK(AM44,$B44:$AT44,0)+COUNTIFS($B44:$AT44,AM44,$B$1:$AT$1,"&lt;"&amp;38))</f>
        <v>-2</v>
      </c>
      <c r="CG44">
        <f>(RANK(_calc_라운드기준!AN44,_calc_라운드기준!$B44:$AT44,0)+COUNTIFS(_calc_라운드기준!$B44:$AT44,_calc_라운드기준!AN44,$B$1:$AT$1,"&lt;"&amp;39))-(RANK(AN44,$B44:$AT44,0)+COUNTIFS($B44:$AT44,AN44,$B$1:$AT$1,"&lt;"&amp;39))</f>
        <v>-32</v>
      </c>
      <c r="CH44">
        <f>(RANK(_calc_라운드기준!AO44,_calc_라운드기준!$B44:$AT44,0)+COUNTIFS(_calc_라운드기준!$B44:$AT44,_calc_라운드기준!AO44,$B$1:$AT$1,"&lt;"&amp;40))-(RANK(AO44,$B44:$AT44,0)+COUNTIFS($B44:$AT44,AO44,$B$1:$AT$1,"&lt;"&amp;40))</f>
        <v>6</v>
      </c>
      <c r="CI44">
        <f>(RANK(_calc_라운드기준!AP44,_calc_라운드기준!$B44:$AT44,0)+COUNTIFS(_calc_라운드기준!$B44:$AT44,_calc_라운드기준!AP44,$B$1:$AT$1,"&lt;"&amp;41))-(RANK(AP44,$B44:$AT44,0)+COUNTIFS($B44:$AT44,AP44,$B$1:$AT$1,"&lt;"&amp;41))</f>
        <v>0</v>
      </c>
      <c r="CJ44">
        <f>(RANK(_calc_라운드기준!AQ44,_calc_라운드기준!$B44:$AT44,0)+COUNTIFS(_calc_라운드기준!$B44:$AT44,_calc_라운드기준!AQ44,$B$1:$AT$1,"&lt;"&amp;42))-(RANK(AQ44,$B44:$AT44,0)+COUNTIFS($B44:$AT44,AQ44,$B$1:$AT$1,"&lt;"&amp;42))</f>
        <v>-11</v>
      </c>
      <c r="CK44">
        <f>(RANK(_calc_라운드기준!AR44,_calc_라운드기준!$B44:$AT44,0)+COUNTIFS(_calc_라운드기준!$B44:$AT44,_calc_라운드기준!AR44,$B$1:$AT$1,"&lt;"&amp;43))-(RANK(AR44,$B44:$AT44,0)+COUNTIFS($B44:$AT44,AR44,$B$1:$AT$1,"&lt;"&amp;43))</f>
        <v>0</v>
      </c>
      <c r="CL44">
        <f>(RANK(_calc_라운드기준!AS44,_calc_라운드기준!$B44:$AT44,0)+COUNTIFS(_calc_라운드기준!$B44:$AT44,_calc_라운드기준!AS44,$B$1:$AT$1,"&lt;"&amp;44))-(RANK(AS44,$B44:$AT44,0)+COUNTIFS($B44:$AT44,AS44,$B$1:$AT$1,"&lt;"&amp;44))</f>
        <v>13</v>
      </c>
      <c r="CM44">
        <f>(RANK(_calc_라운드기준!AT44,_calc_라운드기준!$B44:$AT44,0)+COUNTIFS(_calc_라운드기준!$B44:$AT44,_calc_라운드기준!AT44,$B$1:$AT$1,"&lt;"&amp;45))-(RANK(AT44,$B44:$AT44,0)+COUNTIFS($B44:$AT44,AT44,$B$1:$AT$1,"&lt;"&amp;45))</f>
        <v>27</v>
      </c>
      <c r="CN44">
        <f t="shared" si="45"/>
        <v>34</v>
      </c>
      <c r="CO44">
        <f t="shared" si="46"/>
        <v>30</v>
      </c>
      <c r="CP44">
        <f t="shared" si="47"/>
        <v>23</v>
      </c>
      <c r="CQ44">
        <f t="shared" si="48"/>
        <v>36</v>
      </c>
      <c r="CR44">
        <f t="shared" si="49"/>
        <v>37</v>
      </c>
      <c r="CS44">
        <f t="shared" si="50"/>
        <v>10</v>
      </c>
      <c r="CT44">
        <f t="shared" si="51"/>
        <v>24</v>
      </c>
      <c r="CU44">
        <f t="shared" si="52"/>
        <v>41</v>
      </c>
      <c r="CV44">
        <f t="shared" si="53"/>
        <v>42</v>
      </c>
      <c r="CW44">
        <f t="shared" si="54"/>
        <v>26</v>
      </c>
      <c r="CX44">
        <f t="shared" si="55"/>
        <v>6</v>
      </c>
      <c r="CY44">
        <f t="shared" si="56"/>
        <v>14</v>
      </c>
      <c r="CZ44">
        <f t="shared" si="57"/>
        <v>25</v>
      </c>
      <c r="DA44">
        <f t="shared" si="58"/>
        <v>5</v>
      </c>
      <c r="DB44">
        <f t="shared" si="59"/>
        <v>13</v>
      </c>
      <c r="DC44">
        <f t="shared" si="60"/>
        <v>29</v>
      </c>
      <c r="DD44">
        <f t="shared" si="61"/>
        <v>19</v>
      </c>
      <c r="DE44">
        <f t="shared" si="62"/>
        <v>17</v>
      </c>
      <c r="DF44">
        <f t="shared" si="63"/>
        <v>4</v>
      </c>
      <c r="DG44">
        <f t="shared" si="64"/>
        <v>33</v>
      </c>
      <c r="DH44">
        <f t="shared" si="65"/>
        <v>8</v>
      </c>
      <c r="DI44">
        <f t="shared" si="66"/>
        <v>9</v>
      </c>
      <c r="DJ44">
        <f t="shared" si="67"/>
        <v>43</v>
      </c>
      <c r="DK44">
        <f t="shared" si="68"/>
        <v>39</v>
      </c>
      <c r="DL44">
        <f t="shared" si="69"/>
        <v>44</v>
      </c>
      <c r="DM44">
        <f t="shared" si="70"/>
        <v>16</v>
      </c>
      <c r="DN44">
        <f t="shared" si="71"/>
        <v>40</v>
      </c>
      <c r="DO44">
        <f t="shared" si="72"/>
        <v>38</v>
      </c>
      <c r="DP44">
        <f t="shared" si="73"/>
        <v>18</v>
      </c>
      <c r="DQ44">
        <f t="shared" si="74"/>
        <v>11</v>
      </c>
      <c r="DR44">
        <f t="shared" si="75"/>
        <v>20</v>
      </c>
      <c r="DS44">
        <f t="shared" si="76"/>
        <v>28</v>
      </c>
      <c r="DT44">
        <f t="shared" si="77"/>
        <v>3</v>
      </c>
      <c r="DU44">
        <f t="shared" si="78"/>
        <v>2</v>
      </c>
      <c r="DV44">
        <f t="shared" si="79"/>
        <v>7</v>
      </c>
      <c r="DW44">
        <f t="shared" si="80"/>
        <v>31</v>
      </c>
      <c r="DX44">
        <f t="shared" si="81"/>
        <v>32</v>
      </c>
      <c r="DY44">
        <f t="shared" si="82"/>
        <v>27</v>
      </c>
      <c r="DZ44">
        <f t="shared" si="83"/>
        <v>45</v>
      </c>
      <c r="EA44">
        <f t="shared" si="84"/>
        <v>15</v>
      </c>
      <c r="EB44">
        <f t="shared" si="85"/>
        <v>21</v>
      </c>
      <c r="EC44">
        <f t="shared" si="86"/>
        <v>35</v>
      </c>
      <c r="ED44">
        <f t="shared" si="87"/>
        <v>22</v>
      </c>
      <c r="EE44">
        <f t="shared" si="88"/>
        <v>12</v>
      </c>
      <c r="EF44">
        <f t="shared" si="89"/>
        <v>1</v>
      </c>
    </row>
    <row r="45" spans="1:136" ht="16.5" customHeight="1">
      <c r="A45">
        <f>_calc_라운드기준!A45</f>
        <v>1201</v>
      </c>
      <c r="B45">
        <f>INDEX(_calc_누적빈도!B:B,$A45)-INDEX(_calc_누적빈도!B:B,$A45-기준200회_후보!$B$1)</f>
        <v>22</v>
      </c>
      <c r="C45">
        <f>INDEX(_calc_누적빈도!C:C,$A45)-INDEX(_calc_누적빈도!C:C,$A45-기준200회_후보!$B$1)</f>
        <v>15</v>
      </c>
      <c r="D45">
        <f>INDEX(_calc_누적빈도!D:D,$A45)-INDEX(_calc_누적빈도!D:D,$A45-기준200회_후보!$B$1)</f>
        <v>33</v>
      </c>
      <c r="E45">
        <f>INDEX(_calc_누적빈도!E:E,$A45)-INDEX(_calc_누적빈도!E:E,$A45-기준200회_후보!$B$1)</f>
        <v>20</v>
      </c>
      <c r="F45">
        <f>INDEX(_calc_누적빈도!F:F,$A45)-INDEX(_calc_누적빈도!F:F,$A45-기준200회_후보!$B$1)</f>
        <v>20</v>
      </c>
      <c r="G45">
        <f>INDEX(_calc_누적빈도!G:G,$A45)-INDEX(_calc_누적빈도!G:G,$A45-기준200회_후보!$B$1)</f>
        <v>36</v>
      </c>
      <c r="H45">
        <f>INDEX(_calc_누적빈도!H:H,$A45)-INDEX(_calc_누적빈도!H:H,$A45-기준200회_후보!$B$1)</f>
        <v>34</v>
      </c>
      <c r="I45">
        <f>INDEX(_calc_누적빈도!I:I,$A45)-INDEX(_calc_누적빈도!I:I,$A45-기준200회_후보!$B$1)</f>
        <v>22</v>
      </c>
      <c r="J45">
        <f>INDEX(_calc_누적빈도!J:J,$A45)-INDEX(_calc_누적빈도!J:J,$A45-기준200회_후보!$B$1)</f>
        <v>25</v>
      </c>
      <c r="K45">
        <f>INDEX(_calc_누적빈도!K:K,$A45)-INDEX(_calc_누적빈도!K:K,$A45-기준200회_후보!$B$1)</f>
        <v>19</v>
      </c>
      <c r="L45">
        <f>INDEX(_calc_누적빈도!L:L,$A45)-INDEX(_calc_누적빈도!L:L,$A45-기준200회_후보!$B$1)</f>
        <v>29</v>
      </c>
      <c r="M45">
        <f>INDEX(_calc_누적빈도!M:M,$A45)-INDEX(_calc_누적빈도!M:M,$A45-기준200회_후보!$B$1)</f>
        <v>35</v>
      </c>
      <c r="N45">
        <f>INDEX(_calc_누적빈도!N:N,$A45)-INDEX(_calc_누적빈도!N:N,$A45-기준200회_후보!$B$1)</f>
        <v>30</v>
      </c>
      <c r="O45">
        <f>INDEX(_calc_누적빈도!O:O,$A45)-INDEX(_calc_누적빈도!O:O,$A45-기준200회_후보!$B$1)</f>
        <v>28</v>
      </c>
      <c r="P45">
        <f>INDEX(_calc_누적빈도!P:P,$A45)-INDEX(_calc_누적빈도!P:P,$A45-기준200회_후보!$B$1)</f>
        <v>28</v>
      </c>
      <c r="Q45">
        <f>INDEX(_calc_누적빈도!Q:Q,$A45)-INDEX(_calc_누적빈도!Q:Q,$A45-기준200회_후보!$B$1)</f>
        <v>33</v>
      </c>
      <c r="R45">
        <f>INDEX(_calc_누적빈도!R:R,$A45)-INDEX(_calc_누적빈도!R:R,$A45-기준200회_후보!$B$1)</f>
        <v>23</v>
      </c>
      <c r="S45">
        <f>INDEX(_calc_누적빈도!S:S,$A45)-INDEX(_calc_누적빈도!S:S,$A45-기준200회_후보!$B$1)</f>
        <v>24</v>
      </c>
      <c r="T45">
        <f>INDEX(_calc_누적빈도!T:T,$A45)-INDEX(_calc_누적빈도!T:T,$A45-기준200회_후보!$B$1)</f>
        <v>32</v>
      </c>
      <c r="U45">
        <f>INDEX(_calc_누적빈도!U:U,$A45)-INDEX(_calc_누적빈도!U:U,$A45-기준200회_후보!$B$1)</f>
        <v>27</v>
      </c>
      <c r="V45">
        <f>INDEX(_calc_누적빈도!V:V,$A45)-INDEX(_calc_누적빈도!V:V,$A45-기준200회_후보!$B$1)</f>
        <v>28</v>
      </c>
      <c r="W45">
        <f>INDEX(_calc_누적빈도!W:W,$A45)-INDEX(_calc_누적빈도!W:W,$A45-기준200회_후보!$B$1)</f>
        <v>26</v>
      </c>
      <c r="X45">
        <f>INDEX(_calc_누적빈도!X:X,$A45)-INDEX(_calc_누적빈도!X:X,$A45-기준200회_후보!$B$1)</f>
        <v>23</v>
      </c>
      <c r="Y45">
        <f>INDEX(_calc_누적빈도!Y:Y,$A45)-INDEX(_calc_누적빈도!Y:Y,$A45-기준200회_후보!$B$1)</f>
        <v>26</v>
      </c>
      <c r="Z45">
        <f>INDEX(_calc_누적빈도!Z:Z,$A45)-INDEX(_calc_누적빈도!Z:Z,$A45-기준200회_후보!$B$1)</f>
        <v>20</v>
      </c>
      <c r="AA45">
        <f>INDEX(_calc_누적빈도!AA:AA,$A45)-INDEX(_calc_누적빈도!AA:AA,$A45-기준200회_후보!$B$1)</f>
        <v>30</v>
      </c>
      <c r="AB45">
        <f>INDEX(_calc_누적빈도!AB:AB,$A45)-INDEX(_calc_누적빈도!AB:AB,$A45-기준200회_후보!$B$1)</f>
        <v>27</v>
      </c>
      <c r="AC45">
        <f>INDEX(_calc_누적빈도!AC:AC,$A45)-INDEX(_calc_누적빈도!AC:AC,$A45-기준200회_후보!$B$1)</f>
        <v>26</v>
      </c>
      <c r="AD45">
        <f>INDEX(_calc_누적빈도!AD:AD,$A45)-INDEX(_calc_누적빈도!AD:AD,$A45-기준200회_후보!$B$1)</f>
        <v>29</v>
      </c>
      <c r="AE45">
        <f>INDEX(_calc_누적빈도!AE:AE,$A45)-INDEX(_calc_누적빈도!AE:AE,$A45-기준200회_후보!$B$1)</f>
        <v>33</v>
      </c>
      <c r="AF45">
        <f>INDEX(_calc_누적빈도!AF:AF,$A45)-INDEX(_calc_누적빈도!AF:AF,$A45-기준200회_후보!$B$1)</f>
        <v>26</v>
      </c>
      <c r="AG45">
        <f>INDEX(_calc_누적빈도!AG:AG,$A45)-INDEX(_calc_누적빈도!AG:AG,$A45-기준200회_후보!$B$1)</f>
        <v>27</v>
      </c>
      <c r="AH45">
        <f>INDEX(_calc_누적빈도!AH:AH,$A45)-INDEX(_calc_누적빈도!AH:AH,$A45-기준200회_후보!$B$1)</f>
        <v>32</v>
      </c>
      <c r="AI45">
        <f>INDEX(_calc_누적빈도!AI:AI,$A45)-INDEX(_calc_누적빈도!AI:AI,$A45-기준200회_후보!$B$1)</f>
        <v>29</v>
      </c>
      <c r="AJ45">
        <f>INDEX(_calc_누적빈도!AJ:AJ,$A45)-INDEX(_calc_누적빈도!AJ:AJ,$A45-기준200회_후보!$B$1)</f>
        <v>33</v>
      </c>
      <c r="AK45">
        <f>INDEX(_calc_누적빈도!AK:AK,$A45)-INDEX(_calc_누적빈도!AK:AK,$A45-기준200회_후보!$B$1)</f>
        <v>25</v>
      </c>
      <c r="AL45">
        <f>INDEX(_calc_누적빈도!AL:AL,$A45)-INDEX(_calc_누적빈도!AL:AL,$A45-기준200회_후보!$B$1)</f>
        <v>30</v>
      </c>
      <c r="AM45">
        <f>INDEX(_calc_누적빈도!AM:AM,$A45)-INDEX(_calc_누적빈도!AM:AM,$A45-기준200회_후보!$B$1)</f>
        <v>32</v>
      </c>
      <c r="AN45">
        <f>INDEX(_calc_누적빈도!AN:AN,$A45)-INDEX(_calc_누적빈도!AN:AN,$A45-기준200회_후보!$B$1)</f>
        <v>20</v>
      </c>
      <c r="AO45">
        <f>INDEX(_calc_누적빈도!AO:AO,$A45)-INDEX(_calc_누적빈도!AO:AO,$A45-기준200회_후보!$B$1)</f>
        <v>29</v>
      </c>
      <c r="AP45">
        <f>INDEX(_calc_누적빈도!AP:AP,$A45)-INDEX(_calc_누적빈도!AP:AP,$A45-기준200회_후보!$B$1)</f>
        <v>22</v>
      </c>
      <c r="AQ45">
        <f>INDEX(_calc_누적빈도!AQ:AQ,$A45)-INDEX(_calc_누적빈도!AQ:AQ,$A45-기준200회_후보!$B$1)</f>
        <v>19</v>
      </c>
      <c r="AR45">
        <f>INDEX(_calc_누적빈도!AR:AR,$A45)-INDEX(_calc_누적빈도!AR:AR,$A45-기준200회_후보!$B$1)</f>
        <v>17</v>
      </c>
      <c r="AS45">
        <f>INDEX(_calc_누적빈도!AS:AS,$A45)-INDEX(_calc_누적빈도!AS:AS,$A45-기준200회_후보!$B$1)</f>
        <v>24</v>
      </c>
      <c r="AT45">
        <f>INDEX(_calc_누적빈도!AT:AT,$A45)-INDEX(_calc_누적빈도!AT:AT,$A45-기준200회_후보!$B$1)</f>
        <v>32</v>
      </c>
      <c r="AU45">
        <f>(RANK(_calc_라운드기준!B45,_calc_라운드기준!$B45:$AT45,0)+COUNTIFS(_calc_라운드기준!$B45:$AT45,_calc_라운드기준!B45,$B$1:$AT$1,"&lt;"&amp;1))-(RANK(B45,$B45:$AT45,0)+COUNTIFS($B45:$AT45,B45,$B$1:$AT$1,"&lt;"&amp;1))</f>
        <v>-11</v>
      </c>
      <c r="AV45">
        <f>(RANK(_calc_라운드기준!C45,_calc_라운드기준!$B45:$AT45,0)+COUNTIFS(_calc_라운드기준!$B45:$AT45,_calc_라운드기준!C45,$B$1:$AT$1,"&lt;"&amp;2))-(RANK(C45,$B45:$AT45,0)+COUNTIFS($B45:$AT45,C45,$B$1:$AT$1,"&lt;"&amp;2))</f>
        <v>-12</v>
      </c>
      <c r="AW45">
        <f>(RANK(_calc_라운드기준!D45,_calc_라운드기준!$B45:$AT45,0)+COUNTIFS(_calc_라운드기준!$B45:$AT45,_calc_라운드기준!D45,$B$1:$AT$1,"&lt;"&amp;3))-(RANK(D45,$B45:$AT45,0)+COUNTIFS($B45:$AT45,D45,$B$1:$AT$1,"&lt;"&amp;3))</f>
        <v>-3</v>
      </c>
      <c r="AX45">
        <f>(RANK(_calc_라운드기준!E45,_calc_라운드기준!$B45:$AT45,0)+COUNTIFS(_calc_라운드기준!$B45:$AT45,_calc_라운드기준!E45,$B$1:$AT$1,"&lt;"&amp;4))-(RANK(E45,$B45:$AT45,0)+COUNTIFS($B45:$AT45,E45,$B$1:$AT$1,"&lt;"&amp;4))</f>
        <v>-13</v>
      </c>
      <c r="AY45">
        <f>(RANK(_calc_라운드기준!F45,_calc_라운드기준!$B45:$AT45,0)+COUNTIFS(_calc_라운드기준!$B45:$AT45,_calc_라운드기준!F45,$B$1:$AT$1,"&lt;"&amp;5))-(RANK(F45,$B45:$AT45,0)+COUNTIFS($B45:$AT45,F45,$B$1:$AT$1,"&lt;"&amp;5))</f>
        <v>-13</v>
      </c>
      <c r="AZ45">
        <f>(RANK(_calc_라운드기준!G45,_calc_라운드기준!$B45:$AT45,0)+COUNTIFS(_calc_라운드기준!$B45:$AT45,_calc_라운드기준!G45,$B$1:$AT$1,"&lt;"&amp;6))-(RANK(G45,$B45:$AT45,0)+COUNTIFS($B45:$AT45,G45,$B$1:$AT$1,"&lt;"&amp;6))</f>
        <v>15</v>
      </c>
      <c r="BA45">
        <f>(RANK(_calc_라운드기준!H45,_calc_라운드기준!$B45:$AT45,0)+COUNTIFS(_calc_라운드기준!$B45:$AT45,_calc_라운드기준!H45,$B$1:$AT$1,"&lt;"&amp;7))-(RANK(H45,$B45:$AT45,0)+COUNTIFS($B45:$AT45,H45,$B$1:$AT$1,"&lt;"&amp;7))</f>
        <v>1</v>
      </c>
      <c r="BB45">
        <f>(RANK(_calc_라운드기준!I45,_calc_라운드기준!$B45:$AT45,0)+COUNTIFS(_calc_라운드기준!$B45:$AT45,_calc_라운드기준!I45,$B$1:$AT$1,"&lt;"&amp;8))-(RANK(I45,$B45:$AT45,0)+COUNTIFS($B45:$AT45,I45,$B$1:$AT$1,"&lt;"&amp;8))</f>
        <v>-19</v>
      </c>
      <c r="BC45">
        <f>(RANK(_calc_라운드기준!J45,_calc_라운드기준!$B45:$AT45,0)+COUNTIFS(_calc_라운드기준!$B45:$AT45,_calc_라운드기준!J45,$B$1:$AT$1,"&lt;"&amp;9))-(RANK(J45,$B45:$AT45,0)+COUNTIFS($B45:$AT45,J45,$B$1:$AT$1,"&lt;"&amp;9))</f>
        <v>-24</v>
      </c>
      <c r="BD45">
        <f>(RANK(_calc_라운드기준!K45,_calc_라운드기준!$B45:$AT45,0)+COUNTIFS(_calc_라운드기준!$B45:$AT45,_calc_라운드기준!K45,$B$1:$AT$1,"&lt;"&amp;10))-(RANK(K45,$B45:$AT45,0)+COUNTIFS($B45:$AT45,K45,$B$1:$AT$1,"&lt;"&amp;10))</f>
        <v>-2</v>
      </c>
      <c r="BE45">
        <f>(RANK(_calc_라운드기준!L45,_calc_라운드기준!$B45:$AT45,0)+COUNTIFS(_calc_라운드기준!$B45:$AT45,_calc_라운드기준!L45,$B$1:$AT$1,"&lt;"&amp;11))-(RANK(L45,$B45:$AT45,0)+COUNTIFS($B45:$AT45,L45,$B$1:$AT$1,"&lt;"&amp;11))</f>
        <v>19</v>
      </c>
      <c r="BF45">
        <f>(RANK(_calc_라운드기준!M45,_calc_라운드기준!$B45:$AT45,0)+COUNTIFS(_calc_라운드기준!$B45:$AT45,_calc_라운드기준!M45,$B$1:$AT$1,"&lt;"&amp;12))-(RANK(M45,$B45:$AT45,0)+COUNTIFS($B45:$AT45,M45,$B$1:$AT$1,"&lt;"&amp;12))</f>
        <v>7</v>
      </c>
      <c r="BG45">
        <f>(RANK(_calc_라운드기준!N45,_calc_라운드기준!$B45:$AT45,0)+COUNTIFS(_calc_라운드기준!$B45:$AT45,_calc_라운드기준!N45,$B$1:$AT$1,"&lt;"&amp;13))-(RANK(N45,$B45:$AT45,0)+COUNTIFS($B45:$AT45,N45,$B$1:$AT$1,"&lt;"&amp;13))</f>
        <v>-2</v>
      </c>
      <c r="BH45">
        <f>(RANK(_calc_라운드기준!O45,_calc_라운드기준!$B45:$AT45,0)+COUNTIFS(_calc_라운드기준!$B45:$AT45,_calc_라운드기준!O45,$B$1:$AT$1,"&lt;"&amp;14))-(RANK(O45,$B45:$AT45,0)+COUNTIFS($B45:$AT45,O45,$B$1:$AT$1,"&lt;"&amp;14))</f>
        <v>22</v>
      </c>
      <c r="BI45">
        <f>(RANK(_calc_라운드기준!P45,_calc_라운드기준!$B45:$AT45,0)+COUNTIFS(_calc_라운드기준!$B45:$AT45,_calc_라운드기준!P45,$B$1:$AT$1,"&lt;"&amp;15))-(RANK(P45,$B45:$AT45,0)+COUNTIFS($B45:$AT45,P45,$B$1:$AT$1,"&lt;"&amp;15))</f>
        <v>-2</v>
      </c>
      <c r="BJ45">
        <f>(RANK(_calc_라운드기준!Q45,_calc_라운드기준!$B45:$AT45,0)+COUNTIFS(_calc_라운드기준!$B45:$AT45,_calc_라운드기준!Q45,$B$1:$AT$1,"&lt;"&amp;16))-(RANK(Q45,$B45:$AT45,0)+COUNTIFS($B45:$AT45,Q45,$B$1:$AT$1,"&lt;"&amp;16))</f>
        <v>-3</v>
      </c>
      <c r="BK45">
        <f>(RANK(_calc_라운드기준!R45,_calc_라운드기준!$B45:$AT45,0)+COUNTIFS(_calc_라운드기준!$B45:$AT45,_calc_라운드기준!R45,$B$1:$AT$1,"&lt;"&amp;17))-(RANK(R45,$B45:$AT45,0)+COUNTIFS($B45:$AT45,R45,$B$1:$AT$1,"&lt;"&amp;17))</f>
        <v>2</v>
      </c>
      <c r="BL45">
        <f>(RANK(_calc_라운드기준!S45,_calc_라운드기준!$B45:$AT45,0)+COUNTIFS(_calc_라운드기준!$B45:$AT45,_calc_라운드기준!S45,$B$1:$AT$1,"&lt;"&amp;18))-(RANK(S45,$B45:$AT45,0)+COUNTIFS($B45:$AT45,S45,$B$1:$AT$1,"&lt;"&amp;18))</f>
        <v>5</v>
      </c>
      <c r="BM45">
        <f>(RANK(_calc_라운드기준!T45,_calc_라운드기준!$B45:$AT45,0)+COUNTIFS(_calc_라운드기준!$B45:$AT45,_calc_라운드기준!T45,$B$1:$AT$1,"&lt;"&amp;19))-(RANK(T45,$B45:$AT45,0)+COUNTIFS($B45:$AT45,T45,$B$1:$AT$1,"&lt;"&amp;19))</f>
        <v>19</v>
      </c>
      <c r="BN45">
        <f>(RANK(_calc_라운드기준!U45,_calc_라운드기준!$B45:$AT45,0)+COUNTIFS(_calc_라운드기준!$B45:$AT45,_calc_라운드기준!U45,$B$1:$AT$1,"&lt;"&amp;20))-(RANK(U45,$B45:$AT45,0)+COUNTIFS($B45:$AT45,U45,$B$1:$AT$1,"&lt;"&amp;20))</f>
        <v>-3</v>
      </c>
      <c r="BO45">
        <f>(RANK(_calc_라운드기준!V45,_calc_라운드기준!$B45:$AT45,0)+COUNTIFS(_calc_라운드기준!$B45:$AT45,_calc_라운드기준!V45,$B$1:$AT$1,"&lt;"&amp;21))-(RANK(V45,$B45:$AT45,0)+COUNTIFS($B45:$AT45,V45,$B$1:$AT$1,"&lt;"&amp;21))</f>
        <v>16</v>
      </c>
      <c r="BP45">
        <f>(RANK(_calc_라운드기준!W45,_calc_라운드기준!$B45:$AT45,0)+COUNTIFS(_calc_라운드기준!$B45:$AT45,_calc_라운드기준!W45,$B$1:$AT$1,"&lt;"&amp;22))-(RANK(W45,$B45:$AT45,0)+COUNTIFS($B45:$AT45,W45,$B$1:$AT$1,"&lt;"&amp;22))</f>
        <v>17</v>
      </c>
      <c r="BQ45">
        <f>(RANK(_calc_라운드기준!X45,_calc_라운드기준!$B45:$AT45,0)+COUNTIFS(_calc_라운드기준!$B45:$AT45,_calc_라운드기준!X45,$B$1:$AT$1,"&lt;"&amp;23))-(RANK(X45,$B45:$AT45,0)+COUNTIFS($B45:$AT45,X45,$B$1:$AT$1,"&lt;"&amp;23))</f>
        <v>-23</v>
      </c>
      <c r="BR45">
        <f>(RANK(_calc_라운드기준!Y45,_calc_라운드기준!$B45:$AT45,0)+COUNTIFS(_calc_라운드기준!$B45:$AT45,_calc_라운드기준!Y45,$B$1:$AT$1,"&lt;"&amp;24))-(RANK(Y45,$B45:$AT45,0)+COUNTIFS($B45:$AT45,Y45,$B$1:$AT$1,"&lt;"&amp;24))</f>
        <v>-14</v>
      </c>
      <c r="BS45">
        <f>(RANK(_calc_라운드기준!Z45,_calc_라운드기준!$B45:$AT45,0)+COUNTIFS(_calc_라운드기준!$B45:$AT45,_calc_라운드기준!Z45,$B$1:$AT$1,"&lt;"&amp;25))-(RANK(Z45,$B45:$AT45,0)+COUNTIFS($B45:$AT45,Z45,$B$1:$AT$1,"&lt;"&amp;25))</f>
        <v>-27</v>
      </c>
      <c r="BT45">
        <f>(RANK(_calc_라운드기준!AA45,_calc_라운드기준!$B45:$AT45,0)+COUNTIFS(_calc_라운드기준!$B45:$AT45,_calc_라운드기준!AA45,$B$1:$AT$1,"&lt;"&amp;26))-(RANK(AA45,$B45:$AT45,0)+COUNTIFS($B45:$AT45,AA45,$B$1:$AT$1,"&lt;"&amp;26))</f>
        <v>7</v>
      </c>
      <c r="BU45">
        <f>(RANK(_calc_라운드기준!AB45,_calc_라운드기준!$B45:$AT45,0)+COUNTIFS(_calc_라운드기준!$B45:$AT45,_calc_라운드기준!AB45,$B$1:$AT$1,"&lt;"&amp;27))-(RANK(AB45,$B45:$AT45,0)+COUNTIFS($B45:$AT45,AB45,$B$1:$AT$1,"&lt;"&amp;27))</f>
        <v>-20</v>
      </c>
      <c r="BV45">
        <f>(RANK(_calc_라운드기준!AC45,_calc_라운드기준!$B45:$AT45,0)+COUNTIFS(_calc_라운드기준!$B45:$AT45,_calc_라운드기준!AC45,$B$1:$AT$1,"&lt;"&amp;28))-(RANK(AC45,$B45:$AT45,0)+COUNTIFS($B45:$AT45,AC45,$B$1:$AT$1,"&lt;"&amp;28))</f>
        <v>-13</v>
      </c>
      <c r="BW45">
        <f>(RANK(_calc_라운드기준!AD45,_calc_라운드기준!$B45:$AT45,0)+COUNTIFS(_calc_라운드기준!$B45:$AT45,_calc_라운드기준!AD45,$B$1:$AT$1,"&lt;"&amp;29))-(RANK(AD45,$B45:$AT45,0)+COUNTIFS($B45:$AT45,AD45,$B$1:$AT$1,"&lt;"&amp;29))</f>
        <v>-1</v>
      </c>
      <c r="BX45">
        <f>(RANK(_calc_라운드기준!AE45,_calc_라운드기준!$B45:$AT45,0)+COUNTIFS(_calc_라운드기준!$B45:$AT45,_calc_라운드기준!AE45,$B$1:$AT$1,"&lt;"&amp;30))-(RANK(AE45,$B45:$AT45,0)+COUNTIFS($B45:$AT45,AE45,$B$1:$AT$1,"&lt;"&amp;30))</f>
        <v>15</v>
      </c>
      <c r="BY45">
        <f>(RANK(_calc_라운드기준!AF45,_calc_라운드기준!$B45:$AT45,0)+COUNTIFS(_calc_라운드기준!$B45:$AT45,_calc_라운드기준!AF45,$B$1:$AT$1,"&lt;"&amp;31))-(RANK(AF45,$B45:$AT45,0)+COUNTIFS($B45:$AT45,AF45,$B$1:$AT$1,"&lt;"&amp;31))</f>
        <v>0</v>
      </c>
      <c r="BZ45">
        <f>(RANK(_calc_라운드기준!AG45,_calc_라운드기준!$B45:$AT45,0)+COUNTIFS(_calc_라운드기준!$B45:$AT45,_calc_라운드기준!AG45,$B$1:$AT$1,"&lt;"&amp;32))-(RANK(AG45,$B45:$AT45,0)+COUNTIFS($B45:$AT45,AG45,$B$1:$AT$1,"&lt;"&amp;32))</f>
        <v>-2</v>
      </c>
      <c r="CA45">
        <f>(RANK(_calc_라운드기준!AH45,_calc_라운드기준!$B45:$AT45,0)+COUNTIFS(_calc_라운드기준!$B45:$AT45,_calc_라운드기준!AH45,$B$1:$AT$1,"&lt;"&amp;33))-(RANK(AH45,$B45:$AT45,0)+COUNTIFS($B45:$AT45,AH45,$B$1:$AT$1,"&lt;"&amp;33))</f>
        <v>20</v>
      </c>
      <c r="CB45">
        <f>(RANK(_calc_라운드기준!AI45,_calc_라운드기준!$B45:$AT45,0)+COUNTIFS(_calc_라운드기준!$B45:$AT45,_calc_라운드기준!AI45,$B$1:$AT$1,"&lt;"&amp;34))-(RANK(AI45,$B45:$AT45,0)+COUNTIFS($B45:$AT45,AI45,$B$1:$AT$1,"&lt;"&amp;34))</f>
        <v>26</v>
      </c>
      <c r="CC45">
        <f>(RANK(_calc_라운드기준!AJ45,_calc_라운드기준!$B45:$AT45,0)+COUNTIFS(_calc_라운드기준!$B45:$AT45,_calc_라운드기준!AJ45,$B$1:$AT$1,"&lt;"&amp;35))-(RANK(AJ45,$B45:$AT45,0)+COUNTIFS($B45:$AT45,AJ45,$B$1:$AT$1,"&lt;"&amp;35))</f>
        <v>23</v>
      </c>
      <c r="CD45">
        <f>(RANK(_calc_라운드기준!AK45,_calc_라운드기준!$B45:$AT45,0)+COUNTIFS(_calc_라운드기준!$B45:$AT45,_calc_라운드기준!AK45,$B$1:$AT$1,"&lt;"&amp;36))-(RANK(AK45,$B45:$AT45,0)+COUNTIFS($B45:$AT45,AK45,$B$1:$AT$1,"&lt;"&amp;36))</f>
        <v>1</v>
      </c>
      <c r="CE45">
        <f>(RANK(_calc_라운드기준!AL45,_calc_라운드기준!$B45:$AT45,0)+COUNTIFS(_calc_라운드기준!$B45:$AT45,_calc_라운드기준!AL45,$B$1:$AT$1,"&lt;"&amp;37))-(RANK(AL45,$B45:$AT45,0)+COUNTIFS($B45:$AT45,AL45,$B$1:$AT$1,"&lt;"&amp;37))</f>
        <v>-8</v>
      </c>
      <c r="CF45">
        <f>(RANK(_calc_라운드기준!AM45,_calc_라운드기준!$B45:$AT45,0)+COUNTIFS(_calc_라운드기준!$B45:$AT45,_calc_라운드기준!AM45,$B$1:$AT$1,"&lt;"&amp;38))-(RANK(AM45,$B45:$AT45,0)+COUNTIFS($B45:$AT45,AM45,$B$1:$AT$1,"&lt;"&amp;38))</f>
        <v>-3</v>
      </c>
      <c r="CG45">
        <f>(RANK(_calc_라운드기준!AN45,_calc_라운드기준!$B45:$AT45,0)+COUNTIFS(_calc_라운드기준!$B45:$AT45,_calc_라운드기준!AN45,$B$1:$AT$1,"&lt;"&amp;39))-(RANK(AN45,$B45:$AT45,0)+COUNTIFS($B45:$AT45,AN45,$B$1:$AT$1,"&lt;"&amp;39))</f>
        <v>-33</v>
      </c>
      <c r="CH45">
        <f>(RANK(_calc_라운드기준!AO45,_calc_라운드기준!$B45:$AT45,0)+COUNTIFS(_calc_라운드기준!$B45:$AT45,_calc_라운드기준!AO45,$B$1:$AT$1,"&lt;"&amp;40))-(RANK(AO45,$B45:$AT45,0)+COUNTIFS($B45:$AT45,AO45,$B$1:$AT$1,"&lt;"&amp;40))</f>
        <v>5</v>
      </c>
      <c r="CI45">
        <f>(RANK(_calc_라운드기준!AP45,_calc_라운드기준!$B45:$AT45,0)+COUNTIFS(_calc_라운드기준!$B45:$AT45,_calc_라운드기준!AP45,$B$1:$AT$1,"&lt;"&amp;41))-(RANK(AP45,$B45:$AT45,0)+COUNTIFS($B45:$AT45,AP45,$B$1:$AT$1,"&lt;"&amp;41))</f>
        <v>1</v>
      </c>
      <c r="CJ45">
        <f>(RANK(_calc_라운드기준!AQ45,_calc_라운드기준!$B45:$AT45,0)+COUNTIFS(_calc_라운드기준!$B45:$AT45,_calc_라운드기준!AQ45,$B$1:$AT$1,"&lt;"&amp;42))-(RANK(AQ45,$B45:$AT45,0)+COUNTIFS($B45:$AT45,AQ45,$B$1:$AT$1,"&lt;"&amp;42))</f>
        <v>-11</v>
      </c>
      <c r="CK45">
        <f>(RANK(_calc_라운드기준!AR45,_calc_라운드기준!$B45:$AT45,0)+COUNTIFS(_calc_라운드기준!$B45:$AT45,_calc_라운드기준!AR45,$B$1:$AT$1,"&lt;"&amp;43))-(RANK(AR45,$B45:$AT45,0)+COUNTIFS($B45:$AT45,AR45,$B$1:$AT$1,"&lt;"&amp;43))</f>
        <v>0</v>
      </c>
      <c r="CL45">
        <f>(RANK(_calc_라운드기준!AS45,_calc_라운드기준!$B45:$AT45,0)+COUNTIFS(_calc_라운드기준!$B45:$AT45,_calc_라운드기준!AS45,$B$1:$AT$1,"&lt;"&amp;44))-(RANK(AS45,$B45:$AT45,0)+COUNTIFS($B45:$AT45,AS45,$B$1:$AT$1,"&lt;"&amp;44))</f>
        <v>13</v>
      </c>
      <c r="CM45">
        <f>(RANK(_calc_라운드기준!AT45,_calc_라운드기준!$B45:$AT45,0)+COUNTIFS(_calc_라운드기준!$B45:$AT45,_calc_라운드기준!AT45,$B$1:$AT$1,"&lt;"&amp;45))-(RANK(AT45,$B45:$AT45,0)+COUNTIFS($B45:$AT45,AT45,$B$1:$AT$1,"&lt;"&amp;45))</f>
        <v>28</v>
      </c>
      <c r="CN45">
        <f t="shared" si="45"/>
        <v>33</v>
      </c>
      <c r="CO45">
        <f t="shared" si="46"/>
        <v>35</v>
      </c>
      <c r="CP45">
        <f t="shared" si="47"/>
        <v>28</v>
      </c>
      <c r="CQ45">
        <f t="shared" si="48"/>
        <v>36</v>
      </c>
      <c r="CR45">
        <f t="shared" si="49"/>
        <v>37</v>
      </c>
      <c r="CS45">
        <f t="shared" si="50"/>
        <v>10</v>
      </c>
      <c r="CT45">
        <f t="shared" si="51"/>
        <v>18</v>
      </c>
      <c r="CU45">
        <f t="shared" si="52"/>
        <v>40</v>
      </c>
      <c r="CV45">
        <f t="shared" si="53"/>
        <v>43</v>
      </c>
      <c r="CW45">
        <f t="shared" si="54"/>
        <v>24</v>
      </c>
      <c r="CX45">
        <f t="shared" si="55"/>
        <v>6</v>
      </c>
      <c r="CY45">
        <f t="shared" si="56"/>
        <v>13</v>
      </c>
      <c r="CZ45">
        <f t="shared" si="57"/>
        <v>25</v>
      </c>
      <c r="DA45">
        <f t="shared" si="58"/>
        <v>4</v>
      </c>
      <c r="DB45">
        <f t="shared" si="59"/>
        <v>26</v>
      </c>
      <c r="DC45">
        <f t="shared" si="60"/>
        <v>29</v>
      </c>
      <c r="DD45">
        <f t="shared" si="61"/>
        <v>17</v>
      </c>
      <c r="DE45">
        <f t="shared" si="62"/>
        <v>15</v>
      </c>
      <c r="DF45">
        <f t="shared" si="63"/>
        <v>7</v>
      </c>
      <c r="DG45">
        <f t="shared" si="64"/>
        <v>30</v>
      </c>
      <c r="DH45">
        <f t="shared" si="65"/>
        <v>9</v>
      </c>
      <c r="DI45">
        <f t="shared" si="66"/>
        <v>8</v>
      </c>
      <c r="DJ45">
        <f t="shared" si="67"/>
        <v>42</v>
      </c>
      <c r="DK45">
        <f t="shared" si="68"/>
        <v>39</v>
      </c>
      <c r="DL45">
        <f t="shared" si="69"/>
        <v>44</v>
      </c>
      <c r="DM45">
        <f t="shared" si="70"/>
        <v>14</v>
      </c>
      <c r="DN45">
        <f t="shared" si="71"/>
        <v>41</v>
      </c>
      <c r="DO45">
        <f t="shared" si="72"/>
        <v>38</v>
      </c>
      <c r="DP45">
        <f t="shared" si="73"/>
        <v>23</v>
      </c>
      <c r="DQ45">
        <f t="shared" si="74"/>
        <v>11</v>
      </c>
      <c r="DR45">
        <f t="shared" si="75"/>
        <v>21</v>
      </c>
      <c r="DS45">
        <f t="shared" si="76"/>
        <v>27</v>
      </c>
      <c r="DT45">
        <f t="shared" si="77"/>
        <v>5</v>
      </c>
      <c r="DU45">
        <f t="shared" si="78"/>
        <v>2</v>
      </c>
      <c r="DV45">
        <f t="shared" si="79"/>
        <v>3</v>
      </c>
      <c r="DW45">
        <f t="shared" si="80"/>
        <v>19</v>
      </c>
      <c r="DX45">
        <f t="shared" si="81"/>
        <v>32</v>
      </c>
      <c r="DY45">
        <f t="shared" si="82"/>
        <v>31</v>
      </c>
      <c r="DZ45">
        <f t="shared" si="83"/>
        <v>45</v>
      </c>
      <c r="EA45">
        <f t="shared" si="84"/>
        <v>16</v>
      </c>
      <c r="EB45">
        <f t="shared" si="85"/>
        <v>20</v>
      </c>
      <c r="EC45">
        <f t="shared" si="86"/>
        <v>34</v>
      </c>
      <c r="ED45">
        <f t="shared" si="87"/>
        <v>22</v>
      </c>
      <c r="EE45">
        <f t="shared" si="88"/>
        <v>12</v>
      </c>
      <c r="EF45">
        <f t="shared" si="89"/>
        <v>1</v>
      </c>
    </row>
    <row r="46" spans="1:136" ht="16.5" customHeight="1">
      <c r="A46">
        <f>_calc_라운드기준!A46</f>
        <v>1200</v>
      </c>
      <c r="B46">
        <f>INDEX(_calc_누적빈도!B:B,$A46)-INDEX(_calc_누적빈도!B:B,$A46-기준200회_후보!$B$1)</f>
        <v>21</v>
      </c>
      <c r="C46">
        <f>INDEX(_calc_누적빈도!C:C,$A46)-INDEX(_calc_누적빈도!C:C,$A46-기준200회_후보!$B$1)</f>
        <v>15</v>
      </c>
      <c r="D46">
        <f>INDEX(_calc_누적빈도!D:D,$A46)-INDEX(_calc_누적빈도!D:D,$A46-기준200회_후보!$B$1)</f>
        <v>33</v>
      </c>
      <c r="E46">
        <f>INDEX(_calc_누적빈도!E:E,$A46)-INDEX(_calc_누적빈도!E:E,$A46-기준200회_후보!$B$1)</f>
        <v>19</v>
      </c>
      <c r="F46">
        <f>INDEX(_calc_누적빈도!F:F,$A46)-INDEX(_calc_누적빈도!F:F,$A46-기준200회_후보!$B$1)</f>
        <v>20</v>
      </c>
      <c r="G46">
        <f>INDEX(_calc_누적빈도!G:G,$A46)-INDEX(_calc_누적빈도!G:G,$A46-기준200회_후보!$B$1)</f>
        <v>36</v>
      </c>
      <c r="H46">
        <f>INDEX(_calc_누적빈도!H:H,$A46)-INDEX(_calc_누적빈도!H:H,$A46-기준200회_후보!$B$1)</f>
        <v>34</v>
      </c>
      <c r="I46">
        <f>INDEX(_calc_누적빈도!I:I,$A46)-INDEX(_calc_누적빈도!I:I,$A46-기준200회_후보!$B$1)</f>
        <v>23</v>
      </c>
      <c r="J46">
        <f>INDEX(_calc_누적빈도!J:J,$A46)-INDEX(_calc_누적빈도!J:J,$A46-기준200회_후보!$B$1)</f>
        <v>25</v>
      </c>
      <c r="K46">
        <f>INDEX(_calc_누적빈도!K:K,$A46)-INDEX(_calc_누적빈도!K:K,$A46-기준200회_후보!$B$1)</f>
        <v>19</v>
      </c>
      <c r="L46">
        <f>INDEX(_calc_누적빈도!L:L,$A46)-INDEX(_calc_누적빈도!L:L,$A46-기준200회_후보!$B$1)</f>
        <v>29</v>
      </c>
      <c r="M46">
        <f>INDEX(_calc_누적빈도!M:M,$A46)-INDEX(_calc_누적빈도!M:M,$A46-기준200회_후보!$B$1)</f>
        <v>35</v>
      </c>
      <c r="N46">
        <f>INDEX(_calc_누적빈도!N:N,$A46)-INDEX(_calc_누적빈도!N:N,$A46-기준200회_후보!$B$1)</f>
        <v>30</v>
      </c>
      <c r="O46">
        <f>INDEX(_calc_누적빈도!O:O,$A46)-INDEX(_calc_누적빈도!O:O,$A46-기준200회_후보!$B$1)</f>
        <v>28</v>
      </c>
      <c r="P46">
        <f>INDEX(_calc_누적빈도!P:P,$A46)-INDEX(_calc_누적빈도!P:P,$A46-기준200회_후보!$B$1)</f>
        <v>28</v>
      </c>
      <c r="Q46">
        <f>INDEX(_calc_누적빈도!Q:Q,$A46)-INDEX(_calc_누적빈도!Q:Q,$A46-기준200회_후보!$B$1)</f>
        <v>32</v>
      </c>
      <c r="R46">
        <f>INDEX(_calc_누적빈도!R:R,$A46)-INDEX(_calc_누적빈도!R:R,$A46-기준200회_후보!$B$1)</f>
        <v>23</v>
      </c>
      <c r="S46">
        <f>INDEX(_calc_누적빈도!S:S,$A46)-INDEX(_calc_누적빈도!S:S,$A46-기준200회_후보!$B$1)</f>
        <v>24</v>
      </c>
      <c r="T46">
        <f>INDEX(_calc_누적빈도!T:T,$A46)-INDEX(_calc_누적빈도!T:T,$A46-기준200회_후보!$B$1)</f>
        <v>33</v>
      </c>
      <c r="U46">
        <f>INDEX(_calc_누적빈도!U:U,$A46)-INDEX(_calc_누적빈도!U:U,$A46-기준200회_후보!$B$1)</f>
        <v>26</v>
      </c>
      <c r="V46">
        <f>INDEX(_calc_누적빈도!V:V,$A46)-INDEX(_calc_누적빈도!V:V,$A46-기준200회_후보!$B$1)</f>
        <v>28</v>
      </c>
      <c r="W46">
        <f>INDEX(_calc_누적빈도!W:W,$A46)-INDEX(_calc_누적빈도!W:W,$A46-기준200회_후보!$B$1)</f>
        <v>27</v>
      </c>
      <c r="X46">
        <f>INDEX(_calc_누적빈도!X:X,$A46)-INDEX(_calc_누적빈도!X:X,$A46-기준200회_후보!$B$1)</f>
        <v>23</v>
      </c>
      <c r="Y46">
        <f>INDEX(_calc_누적빈도!Y:Y,$A46)-INDEX(_calc_누적빈도!Y:Y,$A46-기준200회_후보!$B$1)</f>
        <v>26</v>
      </c>
      <c r="Z46">
        <f>INDEX(_calc_누적빈도!Z:Z,$A46)-INDEX(_calc_누적빈도!Z:Z,$A46-기준200회_후보!$B$1)</f>
        <v>20</v>
      </c>
      <c r="AA46">
        <f>INDEX(_calc_누적빈도!AA:AA,$A46)-INDEX(_calc_누적빈도!AA:AA,$A46-기준200회_후보!$B$1)</f>
        <v>30</v>
      </c>
      <c r="AB46">
        <f>INDEX(_calc_누적빈도!AB:AB,$A46)-INDEX(_calc_누적빈도!AB:AB,$A46-기준200회_후보!$B$1)</f>
        <v>27</v>
      </c>
      <c r="AC46">
        <f>INDEX(_calc_누적빈도!AC:AC,$A46)-INDEX(_calc_누적빈도!AC:AC,$A46-기준200회_후보!$B$1)</f>
        <v>26</v>
      </c>
      <c r="AD46">
        <f>INDEX(_calc_누적빈도!AD:AD,$A46)-INDEX(_calc_누적빈도!AD:AD,$A46-기준200회_후보!$B$1)</f>
        <v>29</v>
      </c>
      <c r="AE46">
        <f>INDEX(_calc_누적빈도!AE:AE,$A46)-INDEX(_calc_누적빈도!AE:AE,$A46-기준200회_후보!$B$1)</f>
        <v>33</v>
      </c>
      <c r="AF46">
        <f>INDEX(_calc_누적빈도!AF:AF,$A46)-INDEX(_calc_누적빈도!AF:AF,$A46-기준200회_후보!$B$1)</f>
        <v>26</v>
      </c>
      <c r="AG46">
        <f>INDEX(_calc_누적빈도!AG:AG,$A46)-INDEX(_calc_누적빈도!AG:AG,$A46-기준200회_후보!$B$1)</f>
        <v>27</v>
      </c>
      <c r="AH46">
        <f>INDEX(_calc_누적빈도!AH:AH,$A46)-INDEX(_calc_누적빈도!AH:AH,$A46-기준200회_후보!$B$1)</f>
        <v>32</v>
      </c>
      <c r="AI46">
        <f>INDEX(_calc_누적빈도!AI:AI,$A46)-INDEX(_calc_누적빈도!AI:AI,$A46-기준200회_후보!$B$1)</f>
        <v>29</v>
      </c>
      <c r="AJ46">
        <f>INDEX(_calc_누적빈도!AJ:AJ,$A46)-INDEX(_calc_누적빈도!AJ:AJ,$A46-기준200회_후보!$B$1)</f>
        <v>33</v>
      </c>
      <c r="AK46">
        <f>INDEX(_calc_누적빈도!AK:AK,$A46)-INDEX(_calc_누적빈도!AK:AK,$A46-기준200회_후보!$B$1)</f>
        <v>25</v>
      </c>
      <c r="AL46">
        <f>INDEX(_calc_누적빈도!AL:AL,$A46)-INDEX(_calc_누적빈도!AL:AL,$A46-기준200회_후보!$B$1)</f>
        <v>30</v>
      </c>
      <c r="AM46">
        <f>INDEX(_calc_누적빈도!AM:AM,$A46)-INDEX(_calc_누적빈도!AM:AM,$A46-기준200회_후보!$B$1)</f>
        <v>32</v>
      </c>
      <c r="AN46">
        <f>INDEX(_calc_누적빈도!AN:AN,$A46)-INDEX(_calc_누적빈도!AN:AN,$A46-기준200회_후보!$B$1)</f>
        <v>20</v>
      </c>
      <c r="AO46">
        <f>INDEX(_calc_누적빈도!AO:AO,$A46)-INDEX(_calc_누적빈도!AO:AO,$A46-기준200회_후보!$B$1)</f>
        <v>29</v>
      </c>
      <c r="AP46">
        <f>INDEX(_calc_누적빈도!AP:AP,$A46)-INDEX(_calc_누적빈도!AP:AP,$A46-기준200회_후보!$B$1)</f>
        <v>22</v>
      </c>
      <c r="AQ46">
        <f>INDEX(_calc_누적빈도!AQ:AQ,$A46)-INDEX(_calc_누적빈도!AQ:AQ,$A46-기준200회_후보!$B$1)</f>
        <v>20</v>
      </c>
      <c r="AR46">
        <f>INDEX(_calc_누적빈도!AR:AR,$A46)-INDEX(_calc_누적빈도!AR:AR,$A46-기준200회_후보!$B$1)</f>
        <v>17</v>
      </c>
      <c r="AS46">
        <f>INDEX(_calc_누적빈도!AS:AS,$A46)-INDEX(_calc_누적빈도!AS:AS,$A46-기준200회_후보!$B$1)</f>
        <v>24</v>
      </c>
      <c r="AT46">
        <f>INDEX(_calc_누적빈도!AT:AT,$A46)-INDEX(_calc_누적빈도!AT:AT,$A46-기준200회_후보!$B$1)</f>
        <v>32</v>
      </c>
      <c r="AU46">
        <f>(RANK(_calc_라운드기준!B46,_calc_라운드기준!$B46:$AT46,0)+COUNTIFS(_calc_라운드기준!$B46:$AT46,_calc_라운드기준!B46,$B$1:$AT$1,"&lt;"&amp;1))-(RANK(B46,$B46:$AT46,0)+COUNTIFS($B46:$AT46,B46,$B$1:$AT$1,"&lt;"&amp;1))</f>
        <v>-4</v>
      </c>
      <c r="AV46">
        <f>(RANK(_calc_라운드기준!C46,_calc_라운드기준!$B46:$AT46,0)+COUNTIFS(_calc_라운드기준!$B46:$AT46,_calc_라운드기준!C46,$B$1:$AT$1,"&lt;"&amp;2))-(RANK(C46,$B46:$AT46,0)+COUNTIFS($B46:$AT46,C46,$B$1:$AT$1,"&lt;"&amp;2))</f>
        <v>-6</v>
      </c>
      <c r="AW46">
        <f>(RANK(_calc_라운드기준!D46,_calc_라운드기준!$B46:$AT46,0)+COUNTIFS(_calc_라운드기준!$B46:$AT46,_calc_라운드기준!D46,$B$1:$AT$1,"&lt;"&amp;3))-(RANK(D46,$B46:$AT46,0)+COUNTIFS($B46:$AT46,D46,$B$1:$AT$1,"&lt;"&amp;3))</f>
        <v>-3</v>
      </c>
      <c r="AX46">
        <f>(RANK(_calc_라운드기준!E46,_calc_라운드기준!$B46:$AT46,0)+COUNTIFS(_calc_라운드기준!$B46:$AT46,_calc_라운드기준!E46,$B$1:$AT$1,"&lt;"&amp;4))-(RANK(E46,$B46:$AT46,0)+COUNTIFS($B46:$AT46,E46,$B$1:$AT$1,"&lt;"&amp;4))</f>
        <v>-8</v>
      </c>
      <c r="AY46">
        <f>(RANK(_calc_라운드기준!F46,_calc_라운드기준!$B46:$AT46,0)+COUNTIFS(_calc_라운드기준!$B46:$AT46,_calc_라운드기준!F46,$B$1:$AT$1,"&lt;"&amp;5))-(RANK(F46,$B46:$AT46,0)+COUNTIFS($B46:$AT46,F46,$B$1:$AT$1,"&lt;"&amp;5))</f>
        <v>-15</v>
      </c>
      <c r="AZ46">
        <f>(RANK(_calc_라운드기준!G46,_calc_라운드기준!$B46:$AT46,0)+COUNTIFS(_calc_라운드기준!$B46:$AT46,_calc_라운드기준!G46,$B$1:$AT$1,"&lt;"&amp;6))-(RANK(G46,$B46:$AT46,0)+COUNTIFS($B46:$AT46,G46,$B$1:$AT$1,"&lt;"&amp;6))</f>
        <v>16</v>
      </c>
      <c r="BA46">
        <f>(RANK(_calc_라운드기준!H46,_calc_라운드기준!$B46:$AT46,0)+COUNTIFS(_calc_라운드기준!$B46:$AT46,_calc_라운드기준!H46,$B$1:$AT$1,"&lt;"&amp;7))-(RANK(H46,$B46:$AT46,0)+COUNTIFS($B46:$AT46,H46,$B$1:$AT$1,"&lt;"&amp;7))</f>
        <v>2</v>
      </c>
      <c r="BB46">
        <f>(RANK(_calc_라운드기준!I46,_calc_라운드기준!$B46:$AT46,0)+COUNTIFS(_calc_라운드기준!$B46:$AT46,_calc_라운드기준!I46,$B$1:$AT$1,"&lt;"&amp;8))-(RANK(I46,$B46:$AT46,0)+COUNTIFS($B46:$AT46,I46,$B$1:$AT$1,"&lt;"&amp;8))</f>
        <v>-24</v>
      </c>
      <c r="BC46">
        <f>(RANK(_calc_라운드기준!J46,_calc_라운드기준!$B46:$AT46,0)+COUNTIFS(_calc_라운드기준!$B46:$AT46,_calc_라운드기준!J46,$B$1:$AT$1,"&lt;"&amp;9))-(RANK(J46,$B46:$AT46,0)+COUNTIFS($B46:$AT46,J46,$B$1:$AT$1,"&lt;"&amp;9))</f>
        <v>-27</v>
      </c>
      <c r="BD46">
        <f>(RANK(_calc_라운드기준!K46,_calc_라운드기준!$B46:$AT46,0)+COUNTIFS(_calc_라운드기준!$B46:$AT46,_calc_라운드기준!K46,$B$1:$AT$1,"&lt;"&amp;10))-(RANK(K46,$B46:$AT46,0)+COUNTIFS($B46:$AT46,K46,$B$1:$AT$1,"&lt;"&amp;10))</f>
        <v>-3</v>
      </c>
      <c r="BE46">
        <f>(RANK(_calc_라운드기준!L46,_calc_라운드기준!$B46:$AT46,0)+COUNTIFS(_calc_라운드기준!$B46:$AT46,_calc_라운드기준!L46,$B$1:$AT$1,"&lt;"&amp;11))-(RANK(L46,$B46:$AT46,0)+COUNTIFS($B46:$AT46,L46,$B$1:$AT$1,"&lt;"&amp;11))</f>
        <v>20</v>
      </c>
      <c r="BF46">
        <f>(RANK(_calc_라운드기준!M46,_calc_라운드기준!$B46:$AT46,0)+COUNTIFS(_calc_라운드기준!$B46:$AT46,_calc_라운드기준!M46,$B$1:$AT$1,"&lt;"&amp;12))-(RANK(M46,$B46:$AT46,0)+COUNTIFS($B46:$AT46,M46,$B$1:$AT$1,"&lt;"&amp;12))</f>
        <v>8</v>
      </c>
      <c r="BG46">
        <f>(RANK(_calc_라운드기준!N46,_calc_라운드기준!$B46:$AT46,0)+COUNTIFS(_calc_라운드기준!$B46:$AT46,_calc_라운드기준!N46,$B$1:$AT$1,"&lt;"&amp;13))-(RANK(N46,$B46:$AT46,0)+COUNTIFS($B46:$AT46,N46,$B$1:$AT$1,"&lt;"&amp;13))</f>
        <v>-1</v>
      </c>
      <c r="BH46">
        <f>(RANK(_calc_라운드기준!O46,_calc_라운드기준!$B46:$AT46,0)+COUNTIFS(_calc_라운드기준!$B46:$AT46,_calc_라운드기준!O46,$B$1:$AT$1,"&lt;"&amp;14))-(RANK(O46,$B46:$AT46,0)+COUNTIFS($B46:$AT46,O46,$B$1:$AT$1,"&lt;"&amp;14))</f>
        <v>22</v>
      </c>
      <c r="BI46">
        <f>(RANK(_calc_라운드기준!P46,_calc_라운드기준!$B46:$AT46,0)+COUNTIFS(_calc_라운드기준!$B46:$AT46,_calc_라운드기준!P46,$B$1:$AT$1,"&lt;"&amp;15))-(RANK(P46,$B46:$AT46,0)+COUNTIFS($B46:$AT46,P46,$B$1:$AT$1,"&lt;"&amp;15))</f>
        <v>-2</v>
      </c>
      <c r="BJ46">
        <f>(RANK(_calc_라운드기준!Q46,_calc_라운드기준!$B46:$AT46,0)+COUNTIFS(_calc_라운드기준!$B46:$AT46,_calc_라운드기준!Q46,$B$1:$AT$1,"&lt;"&amp;16))-(RANK(Q46,$B46:$AT46,0)+COUNTIFS($B46:$AT46,Q46,$B$1:$AT$1,"&lt;"&amp;16))</f>
        <v>-2</v>
      </c>
      <c r="BK46">
        <f>(RANK(_calc_라운드기준!R46,_calc_라운드기준!$B46:$AT46,0)+COUNTIFS(_calc_라운드기준!$B46:$AT46,_calc_라운드기준!R46,$B$1:$AT$1,"&lt;"&amp;17))-(RANK(R46,$B46:$AT46,0)+COUNTIFS($B46:$AT46,R46,$B$1:$AT$1,"&lt;"&amp;17))</f>
        <v>2</v>
      </c>
      <c r="BL46">
        <f>(RANK(_calc_라운드기준!S46,_calc_라운드기준!$B46:$AT46,0)+COUNTIFS(_calc_라운드기준!$B46:$AT46,_calc_라운드기준!S46,$B$1:$AT$1,"&lt;"&amp;18))-(RANK(S46,$B46:$AT46,0)+COUNTIFS($B46:$AT46,S46,$B$1:$AT$1,"&lt;"&amp;18))</f>
        <v>-7</v>
      </c>
      <c r="BM46">
        <f>(RANK(_calc_라운드기준!T46,_calc_라운드기준!$B46:$AT46,0)+COUNTIFS(_calc_라운드기준!$B46:$AT46,_calc_라운드기준!T46,$B$1:$AT$1,"&lt;"&amp;19))-(RANK(T46,$B46:$AT46,0)+COUNTIFS($B46:$AT46,T46,$B$1:$AT$1,"&lt;"&amp;19))</f>
        <v>20</v>
      </c>
      <c r="BN46">
        <f>(RANK(_calc_라운드기준!U46,_calc_라운드기준!$B46:$AT46,0)+COUNTIFS(_calc_라운드기준!$B46:$AT46,_calc_라운드기준!U46,$B$1:$AT$1,"&lt;"&amp;20))-(RANK(U46,$B46:$AT46,0)+COUNTIFS($B46:$AT46,U46,$B$1:$AT$1,"&lt;"&amp;20))</f>
        <v>1</v>
      </c>
      <c r="BO46">
        <f>(RANK(_calc_라운드기준!V46,_calc_라운드기준!$B46:$AT46,0)+COUNTIFS(_calc_라운드기준!$B46:$AT46,_calc_라운드기준!V46,$B$1:$AT$1,"&lt;"&amp;21))-(RANK(V46,$B46:$AT46,0)+COUNTIFS($B46:$AT46,V46,$B$1:$AT$1,"&lt;"&amp;21))</f>
        <v>16</v>
      </c>
      <c r="BP46">
        <f>(RANK(_calc_라운드기준!W46,_calc_라운드기준!$B46:$AT46,0)+COUNTIFS(_calc_라운드기준!$B46:$AT46,_calc_라운드기준!W46,$B$1:$AT$1,"&lt;"&amp;22))-(RANK(W46,$B46:$AT46,0)+COUNTIFS($B46:$AT46,W46,$B$1:$AT$1,"&lt;"&amp;22))</f>
        <v>20</v>
      </c>
      <c r="BQ46">
        <f>(RANK(_calc_라운드기준!X46,_calc_라운드기준!$B46:$AT46,0)+COUNTIFS(_calc_라운드기준!$B46:$AT46,_calc_라운드기준!X46,$B$1:$AT$1,"&lt;"&amp;23))-(RANK(X46,$B46:$AT46,0)+COUNTIFS($B46:$AT46,X46,$B$1:$AT$1,"&lt;"&amp;23))</f>
        <v>-23</v>
      </c>
      <c r="BR46">
        <f>(RANK(_calc_라운드기준!Y46,_calc_라운드기준!$B46:$AT46,0)+COUNTIFS(_calc_라운드기준!$B46:$AT46,_calc_라운드기준!Y46,$B$1:$AT$1,"&lt;"&amp;24))-(RANK(Y46,$B46:$AT46,0)+COUNTIFS($B46:$AT46,Y46,$B$1:$AT$1,"&lt;"&amp;24))</f>
        <v>-13</v>
      </c>
      <c r="BS46">
        <f>(RANK(_calc_라운드기준!Z46,_calc_라운드기준!$B46:$AT46,0)+COUNTIFS(_calc_라운드기준!$B46:$AT46,_calc_라운드기준!Z46,$B$1:$AT$1,"&lt;"&amp;25))-(RANK(Z46,$B46:$AT46,0)+COUNTIFS($B46:$AT46,Z46,$B$1:$AT$1,"&lt;"&amp;25))</f>
        <v>-25</v>
      </c>
      <c r="BT46">
        <f>(RANK(_calc_라운드기준!AA46,_calc_라운드기준!$B46:$AT46,0)+COUNTIFS(_calc_라운드기준!$B46:$AT46,_calc_라운드기준!AA46,$B$1:$AT$1,"&lt;"&amp;26))-(RANK(AA46,$B46:$AT46,0)+COUNTIFS($B46:$AT46,AA46,$B$1:$AT$1,"&lt;"&amp;26))</f>
        <v>6</v>
      </c>
      <c r="BU46">
        <f>(RANK(_calc_라운드기준!AB46,_calc_라운드기준!$B46:$AT46,0)+COUNTIFS(_calc_라운드기준!$B46:$AT46,_calc_라운드기준!AB46,$B$1:$AT$1,"&lt;"&amp;27))-(RANK(AB46,$B46:$AT46,0)+COUNTIFS($B46:$AT46,AB46,$B$1:$AT$1,"&lt;"&amp;27))</f>
        <v>-20</v>
      </c>
      <c r="BV46">
        <f>(RANK(_calc_라운드기준!AC46,_calc_라운드기준!$B46:$AT46,0)+COUNTIFS(_calc_라운드기준!$B46:$AT46,_calc_라운드기준!AC46,$B$1:$AT$1,"&lt;"&amp;28))-(RANK(AC46,$B46:$AT46,0)+COUNTIFS($B46:$AT46,AC46,$B$1:$AT$1,"&lt;"&amp;28))</f>
        <v>-12</v>
      </c>
      <c r="BW46">
        <f>(RANK(_calc_라운드기준!AD46,_calc_라운드기준!$B46:$AT46,0)+COUNTIFS(_calc_라운드기준!$B46:$AT46,_calc_라운드기준!AD46,$B$1:$AT$1,"&lt;"&amp;29))-(RANK(AD46,$B46:$AT46,0)+COUNTIFS($B46:$AT46,AD46,$B$1:$AT$1,"&lt;"&amp;29))</f>
        <v>0</v>
      </c>
      <c r="BX46">
        <f>(RANK(_calc_라운드기준!AE46,_calc_라운드기준!$B46:$AT46,0)+COUNTIFS(_calc_라운드기준!$B46:$AT46,_calc_라운드기준!AE46,$B$1:$AT$1,"&lt;"&amp;30))-(RANK(AE46,$B46:$AT46,0)+COUNTIFS($B46:$AT46,AE46,$B$1:$AT$1,"&lt;"&amp;30))</f>
        <v>14</v>
      </c>
      <c r="BY46">
        <f>(RANK(_calc_라운드기준!AF46,_calc_라운드기준!$B46:$AT46,0)+COUNTIFS(_calc_라운드기준!$B46:$AT46,_calc_라운드기준!AF46,$B$1:$AT$1,"&lt;"&amp;31))-(RANK(AF46,$B46:$AT46,0)+COUNTIFS($B46:$AT46,AF46,$B$1:$AT$1,"&lt;"&amp;31))</f>
        <v>-1</v>
      </c>
      <c r="BZ46">
        <f>(RANK(_calc_라운드기준!AG46,_calc_라운드기준!$B46:$AT46,0)+COUNTIFS(_calc_라운드기준!$B46:$AT46,_calc_라운드기준!AG46,$B$1:$AT$1,"&lt;"&amp;32))-(RANK(AG46,$B46:$AT46,0)+COUNTIFS($B46:$AT46,AG46,$B$1:$AT$1,"&lt;"&amp;32))</f>
        <v>4</v>
      </c>
      <c r="CA46">
        <f>(RANK(_calc_라운드기준!AH46,_calc_라운드기준!$B46:$AT46,0)+COUNTIFS(_calc_라운드기준!$B46:$AT46,_calc_라운드기준!AH46,$B$1:$AT$1,"&lt;"&amp;33))-(RANK(AH46,$B46:$AT46,0)+COUNTIFS($B46:$AT46,AH46,$B$1:$AT$1,"&lt;"&amp;33))</f>
        <v>20</v>
      </c>
      <c r="CB46">
        <f>(RANK(_calc_라운드기준!AI46,_calc_라운드기준!$B46:$AT46,0)+COUNTIFS(_calc_라운드기준!$B46:$AT46,_calc_라운드기준!AI46,$B$1:$AT$1,"&lt;"&amp;34))-(RANK(AI46,$B46:$AT46,0)+COUNTIFS($B46:$AT46,AI46,$B$1:$AT$1,"&lt;"&amp;34))</f>
        <v>26</v>
      </c>
      <c r="CC46">
        <f>(RANK(_calc_라운드기준!AJ46,_calc_라운드기준!$B46:$AT46,0)+COUNTIFS(_calc_라운드기준!$B46:$AT46,_calc_라운드기준!AJ46,$B$1:$AT$1,"&lt;"&amp;35))-(RANK(AJ46,$B46:$AT46,0)+COUNTIFS($B46:$AT46,AJ46,$B$1:$AT$1,"&lt;"&amp;35))</f>
        <v>14</v>
      </c>
      <c r="CD46">
        <f>(RANK(_calc_라운드기준!AK46,_calc_라운드기준!$B46:$AT46,0)+COUNTIFS(_calc_라운드기준!$B46:$AT46,_calc_라운드기준!AK46,$B$1:$AT$1,"&lt;"&amp;36))-(RANK(AK46,$B46:$AT46,0)+COUNTIFS($B46:$AT46,AK46,$B$1:$AT$1,"&lt;"&amp;36))</f>
        <v>0</v>
      </c>
      <c r="CE46">
        <f>(RANK(_calc_라운드기준!AL46,_calc_라운드기준!$B46:$AT46,0)+COUNTIFS(_calc_라운드기준!$B46:$AT46,_calc_라운드기준!AL46,$B$1:$AT$1,"&lt;"&amp;37))-(RANK(AL46,$B46:$AT46,0)+COUNTIFS($B46:$AT46,AL46,$B$1:$AT$1,"&lt;"&amp;37))</f>
        <v>-7</v>
      </c>
      <c r="CF46">
        <f>(RANK(_calc_라운드기준!AM46,_calc_라운드기준!$B46:$AT46,0)+COUNTIFS(_calc_라운드기준!$B46:$AT46,_calc_라운드기준!AM46,$B$1:$AT$1,"&lt;"&amp;38))-(RANK(AM46,$B46:$AT46,0)+COUNTIFS($B46:$AT46,AM46,$B$1:$AT$1,"&lt;"&amp;38))</f>
        <v>-2</v>
      </c>
      <c r="CG46">
        <f>(RANK(_calc_라운드기준!AN46,_calc_라운드기준!$B46:$AT46,0)+COUNTIFS(_calc_라운드기준!$B46:$AT46,_calc_라운드기준!AN46,$B$1:$AT$1,"&lt;"&amp;39))-(RANK(AN46,$B46:$AT46,0)+COUNTIFS($B46:$AT46,AN46,$B$1:$AT$1,"&lt;"&amp;39))</f>
        <v>-36</v>
      </c>
      <c r="CH46">
        <f>(RANK(_calc_라운드기준!AO46,_calc_라운드기준!$B46:$AT46,0)+COUNTIFS(_calc_라운드기준!$B46:$AT46,_calc_라운드기준!AO46,$B$1:$AT$1,"&lt;"&amp;40))-(RANK(AO46,$B46:$AT46,0)+COUNTIFS($B46:$AT46,AO46,$B$1:$AT$1,"&lt;"&amp;40))</f>
        <v>4</v>
      </c>
      <c r="CI46">
        <f>(RANK(_calc_라운드기준!AP46,_calc_라운드기준!$B46:$AT46,0)+COUNTIFS(_calc_라운드기준!$B46:$AT46,_calc_라운드기준!AP46,$B$1:$AT$1,"&lt;"&amp;41))-(RANK(AP46,$B46:$AT46,0)+COUNTIFS($B46:$AT46,AP46,$B$1:$AT$1,"&lt;"&amp;41))</f>
        <v>2</v>
      </c>
      <c r="CJ46">
        <f>(RANK(_calc_라운드기준!AQ46,_calc_라운드기준!$B46:$AT46,0)+COUNTIFS(_calc_라운드기준!$B46:$AT46,_calc_라운드기준!AQ46,$B$1:$AT$1,"&lt;"&amp;42))-(RANK(AQ46,$B46:$AT46,0)+COUNTIFS($B46:$AT46,AQ46,$B$1:$AT$1,"&lt;"&amp;42))</f>
        <v>-10</v>
      </c>
      <c r="CK46">
        <f>(RANK(_calc_라운드기준!AR46,_calc_라운드기준!$B46:$AT46,0)+COUNTIFS(_calc_라운드기준!$B46:$AT46,_calc_라운드기준!AR46,$B$1:$AT$1,"&lt;"&amp;43))-(RANK(AR46,$B46:$AT46,0)+COUNTIFS($B46:$AT46,AR46,$B$1:$AT$1,"&lt;"&amp;43))</f>
        <v>0</v>
      </c>
      <c r="CL46">
        <f>(RANK(_calc_라운드기준!AS46,_calc_라운드기준!$B46:$AT46,0)+COUNTIFS(_calc_라운드기준!$B46:$AT46,_calc_라운드기준!AS46,$B$1:$AT$1,"&lt;"&amp;44))-(RANK(AS46,$B46:$AT46,0)+COUNTIFS($B46:$AT46,AS46,$B$1:$AT$1,"&lt;"&amp;44))</f>
        <v>13</v>
      </c>
      <c r="CM46">
        <f>(RANK(_calc_라운드기준!AT46,_calc_라운드기준!$B46:$AT46,0)+COUNTIFS(_calc_라운드기준!$B46:$AT46,_calc_라운드기준!AT46,$B$1:$AT$1,"&lt;"&amp;45))-(RANK(AT46,$B46:$AT46,0)+COUNTIFS($B46:$AT46,AT46,$B$1:$AT$1,"&lt;"&amp;45))</f>
        <v>21</v>
      </c>
      <c r="CN46">
        <f t="shared" si="45"/>
        <v>31</v>
      </c>
      <c r="CO46">
        <f t="shared" si="46"/>
        <v>32</v>
      </c>
      <c r="CP46">
        <f t="shared" si="47"/>
        <v>29</v>
      </c>
      <c r="CQ46">
        <f t="shared" si="48"/>
        <v>35</v>
      </c>
      <c r="CR46">
        <f t="shared" si="49"/>
        <v>39</v>
      </c>
      <c r="CS46">
        <f t="shared" si="50"/>
        <v>8</v>
      </c>
      <c r="CT46">
        <f t="shared" si="51"/>
        <v>17</v>
      </c>
      <c r="CU46">
        <f t="shared" si="52"/>
        <v>42</v>
      </c>
      <c r="CV46">
        <f t="shared" si="53"/>
        <v>44</v>
      </c>
      <c r="CW46">
        <f t="shared" si="54"/>
        <v>30</v>
      </c>
      <c r="CX46">
        <f t="shared" si="55"/>
        <v>4</v>
      </c>
      <c r="CY46">
        <f t="shared" si="56"/>
        <v>13</v>
      </c>
      <c r="CZ46">
        <f t="shared" si="57"/>
        <v>24</v>
      </c>
      <c r="DA46">
        <f t="shared" si="58"/>
        <v>2</v>
      </c>
      <c r="DB46">
        <f t="shared" si="59"/>
        <v>26</v>
      </c>
      <c r="DC46">
        <f t="shared" si="60"/>
        <v>27</v>
      </c>
      <c r="DD46">
        <f t="shared" si="61"/>
        <v>18</v>
      </c>
      <c r="DE46">
        <f t="shared" si="62"/>
        <v>33</v>
      </c>
      <c r="DF46">
        <f t="shared" si="63"/>
        <v>5</v>
      </c>
      <c r="DG46">
        <f t="shared" si="64"/>
        <v>20</v>
      </c>
      <c r="DH46">
        <f t="shared" si="65"/>
        <v>9</v>
      </c>
      <c r="DI46">
        <f t="shared" si="66"/>
        <v>6</v>
      </c>
      <c r="DJ46">
        <f t="shared" si="67"/>
        <v>41</v>
      </c>
      <c r="DK46">
        <f t="shared" si="68"/>
        <v>38</v>
      </c>
      <c r="DL46">
        <f t="shared" si="69"/>
        <v>43</v>
      </c>
      <c r="DM46">
        <f t="shared" si="70"/>
        <v>14</v>
      </c>
      <c r="DN46">
        <f t="shared" si="71"/>
        <v>40</v>
      </c>
      <c r="DO46">
        <f t="shared" si="72"/>
        <v>37</v>
      </c>
      <c r="DP46">
        <f t="shared" si="73"/>
        <v>21</v>
      </c>
      <c r="DQ46">
        <f t="shared" si="74"/>
        <v>10</v>
      </c>
      <c r="DR46">
        <f t="shared" si="75"/>
        <v>25</v>
      </c>
      <c r="DS46">
        <f t="shared" si="76"/>
        <v>15</v>
      </c>
      <c r="DT46">
        <f t="shared" si="77"/>
        <v>7</v>
      </c>
      <c r="DU46">
        <f t="shared" si="78"/>
        <v>1</v>
      </c>
      <c r="DV46">
        <f t="shared" si="79"/>
        <v>11</v>
      </c>
      <c r="DW46">
        <f t="shared" si="80"/>
        <v>22</v>
      </c>
      <c r="DX46">
        <f t="shared" si="81"/>
        <v>34</v>
      </c>
      <c r="DY46">
        <f t="shared" si="82"/>
        <v>28</v>
      </c>
      <c r="DZ46">
        <f t="shared" si="83"/>
        <v>45</v>
      </c>
      <c r="EA46">
        <f t="shared" si="84"/>
        <v>16</v>
      </c>
      <c r="EB46">
        <f t="shared" si="85"/>
        <v>19</v>
      </c>
      <c r="EC46">
        <f t="shared" si="86"/>
        <v>36</v>
      </c>
      <c r="ED46">
        <f t="shared" si="87"/>
        <v>23</v>
      </c>
      <c r="EE46">
        <f t="shared" si="88"/>
        <v>12</v>
      </c>
      <c r="EF46">
        <f t="shared" si="89"/>
        <v>3</v>
      </c>
    </row>
    <row r="47" spans="1:136" ht="16.5" customHeight="1">
      <c r="A47">
        <f>_calc_라운드기준!A47</f>
        <v>1199</v>
      </c>
      <c r="B47">
        <f>INDEX(_calc_누적빈도!B:B,$A47)-INDEX(_calc_누적빈도!B:B,$A47-기준200회_후보!$B$1)</f>
        <v>22</v>
      </c>
      <c r="C47">
        <f>INDEX(_calc_누적빈도!C:C,$A47)-INDEX(_calc_누적빈도!C:C,$A47-기준200회_후보!$B$1)</f>
        <v>15</v>
      </c>
      <c r="D47">
        <f>INDEX(_calc_누적빈도!D:D,$A47)-INDEX(_calc_누적빈도!D:D,$A47-기준200회_후보!$B$1)</f>
        <v>34</v>
      </c>
      <c r="E47">
        <f>INDEX(_calc_누적빈도!E:E,$A47)-INDEX(_calc_누적빈도!E:E,$A47-기준200회_후보!$B$1)</f>
        <v>19</v>
      </c>
      <c r="F47">
        <f>INDEX(_calc_누적빈도!F:F,$A47)-INDEX(_calc_누적빈도!F:F,$A47-기준200회_후보!$B$1)</f>
        <v>20</v>
      </c>
      <c r="G47">
        <f>INDEX(_calc_누적빈도!G:G,$A47)-INDEX(_calc_누적빈도!G:G,$A47-기준200회_후보!$B$1)</f>
        <v>36</v>
      </c>
      <c r="H47">
        <f>INDEX(_calc_누적빈도!H:H,$A47)-INDEX(_calc_누적빈도!H:H,$A47-기준200회_후보!$B$1)</f>
        <v>34</v>
      </c>
      <c r="I47">
        <f>INDEX(_calc_누적빈도!I:I,$A47)-INDEX(_calc_누적빈도!I:I,$A47-기준200회_후보!$B$1)</f>
        <v>23</v>
      </c>
      <c r="J47">
        <f>INDEX(_calc_누적빈도!J:J,$A47)-INDEX(_calc_누적빈도!J:J,$A47-기준200회_후보!$B$1)</f>
        <v>26</v>
      </c>
      <c r="K47">
        <f>INDEX(_calc_누적빈도!K:K,$A47)-INDEX(_calc_누적빈도!K:K,$A47-기준200회_후보!$B$1)</f>
        <v>19</v>
      </c>
      <c r="L47">
        <f>INDEX(_calc_누적빈도!L:L,$A47)-INDEX(_calc_누적빈도!L:L,$A47-기준200회_후보!$B$1)</f>
        <v>29</v>
      </c>
      <c r="M47">
        <f>INDEX(_calc_누적빈도!M:M,$A47)-INDEX(_calc_누적빈도!M:M,$A47-기준200회_후보!$B$1)</f>
        <v>35</v>
      </c>
      <c r="N47">
        <f>INDEX(_calc_누적빈도!N:N,$A47)-INDEX(_calc_누적빈도!N:N,$A47-기준200회_후보!$B$1)</f>
        <v>30</v>
      </c>
      <c r="O47">
        <f>INDEX(_calc_누적빈도!O:O,$A47)-INDEX(_calc_누적빈도!O:O,$A47-기준200회_후보!$B$1)</f>
        <v>29</v>
      </c>
      <c r="P47">
        <f>INDEX(_calc_누적빈도!P:P,$A47)-INDEX(_calc_누적빈도!P:P,$A47-기준200회_후보!$B$1)</f>
        <v>28</v>
      </c>
      <c r="Q47">
        <f>INDEX(_calc_누적빈도!Q:Q,$A47)-INDEX(_calc_누적빈도!Q:Q,$A47-기준200회_후보!$B$1)</f>
        <v>31</v>
      </c>
      <c r="R47">
        <f>INDEX(_calc_누적빈도!R:R,$A47)-INDEX(_calc_누적빈도!R:R,$A47-기준200회_후보!$B$1)</f>
        <v>23</v>
      </c>
      <c r="S47">
        <f>INDEX(_calc_누적빈도!S:S,$A47)-INDEX(_calc_누적빈도!S:S,$A47-기준200회_후보!$B$1)</f>
        <v>25</v>
      </c>
      <c r="T47">
        <f>INDEX(_calc_누적빈도!T:T,$A47)-INDEX(_calc_누적빈도!T:T,$A47-기준200회_후보!$B$1)</f>
        <v>33</v>
      </c>
      <c r="U47">
        <f>INDEX(_calc_누적빈도!U:U,$A47)-INDEX(_calc_누적빈도!U:U,$A47-기준200회_후보!$B$1)</f>
        <v>26</v>
      </c>
      <c r="V47">
        <f>INDEX(_calc_누적빈도!V:V,$A47)-INDEX(_calc_누적빈도!V:V,$A47-기준200회_후보!$B$1)</f>
        <v>28</v>
      </c>
      <c r="W47">
        <f>INDEX(_calc_누적빈도!W:W,$A47)-INDEX(_calc_누적빈도!W:W,$A47-기준200회_후보!$B$1)</f>
        <v>27</v>
      </c>
      <c r="X47">
        <f>INDEX(_calc_누적빈도!X:X,$A47)-INDEX(_calc_누적빈도!X:X,$A47-기준200회_후보!$B$1)</f>
        <v>23</v>
      </c>
      <c r="Y47">
        <f>INDEX(_calc_누적빈도!Y:Y,$A47)-INDEX(_calc_누적빈도!Y:Y,$A47-기준200회_후보!$B$1)</f>
        <v>25</v>
      </c>
      <c r="Z47">
        <f>INDEX(_calc_누적빈도!Z:Z,$A47)-INDEX(_calc_누적빈도!Z:Z,$A47-기준200회_후보!$B$1)</f>
        <v>19</v>
      </c>
      <c r="AA47">
        <f>INDEX(_calc_누적빈도!AA:AA,$A47)-INDEX(_calc_누적빈도!AA:AA,$A47-기준200회_후보!$B$1)</f>
        <v>30</v>
      </c>
      <c r="AB47">
        <f>INDEX(_calc_누적빈도!AB:AB,$A47)-INDEX(_calc_누적빈도!AB:AB,$A47-기준200회_후보!$B$1)</f>
        <v>27</v>
      </c>
      <c r="AC47">
        <f>INDEX(_calc_누적빈도!AC:AC,$A47)-INDEX(_calc_누적빈도!AC:AC,$A47-기준200회_후보!$B$1)</f>
        <v>27</v>
      </c>
      <c r="AD47">
        <f>INDEX(_calc_누적빈도!AD:AD,$A47)-INDEX(_calc_누적빈도!AD:AD,$A47-기준200회_후보!$B$1)</f>
        <v>29</v>
      </c>
      <c r="AE47">
        <f>INDEX(_calc_누적빈도!AE:AE,$A47)-INDEX(_calc_누적빈도!AE:AE,$A47-기준200회_후보!$B$1)</f>
        <v>32</v>
      </c>
      <c r="AF47">
        <f>INDEX(_calc_누적빈도!AF:AF,$A47)-INDEX(_calc_누적빈도!AF:AF,$A47-기준200회_후보!$B$1)</f>
        <v>25</v>
      </c>
      <c r="AG47">
        <f>INDEX(_calc_누적빈도!AG:AG,$A47)-INDEX(_calc_누적빈도!AG:AG,$A47-기준200회_후보!$B$1)</f>
        <v>26</v>
      </c>
      <c r="AH47">
        <f>INDEX(_calc_누적빈도!AH:AH,$A47)-INDEX(_calc_누적빈도!AH:AH,$A47-기준200회_후보!$B$1)</f>
        <v>32</v>
      </c>
      <c r="AI47">
        <f>INDEX(_calc_누적빈도!AI:AI,$A47)-INDEX(_calc_누적빈도!AI:AI,$A47-기준200회_후보!$B$1)</f>
        <v>29</v>
      </c>
      <c r="AJ47">
        <f>INDEX(_calc_누적빈도!AJ:AJ,$A47)-INDEX(_calc_누적빈도!AJ:AJ,$A47-기준200회_후보!$B$1)</f>
        <v>33</v>
      </c>
      <c r="AK47">
        <f>INDEX(_calc_누적빈도!AK:AK,$A47)-INDEX(_calc_누적빈도!AK:AK,$A47-기준200회_후보!$B$1)</f>
        <v>25</v>
      </c>
      <c r="AL47">
        <f>INDEX(_calc_누적빈도!AL:AL,$A47)-INDEX(_calc_누적빈도!AL:AL,$A47-기준200회_후보!$B$1)</f>
        <v>30</v>
      </c>
      <c r="AM47">
        <f>INDEX(_calc_누적빈도!AM:AM,$A47)-INDEX(_calc_누적빈도!AM:AM,$A47-기준200회_후보!$B$1)</f>
        <v>32</v>
      </c>
      <c r="AN47">
        <f>INDEX(_calc_누적빈도!AN:AN,$A47)-INDEX(_calc_누적빈도!AN:AN,$A47-기준200회_후보!$B$1)</f>
        <v>20</v>
      </c>
      <c r="AO47">
        <f>INDEX(_calc_누적빈도!AO:AO,$A47)-INDEX(_calc_누적빈도!AO:AO,$A47-기준200회_후보!$B$1)</f>
        <v>29</v>
      </c>
      <c r="AP47">
        <f>INDEX(_calc_누적빈도!AP:AP,$A47)-INDEX(_calc_누적빈도!AP:AP,$A47-기준200회_후보!$B$1)</f>
        <v>22</v>
      </c>
      <c r="AQ47">
        <f>INDEX(_calc_누적빈도!AQ:AQ,$A47)-INDEX(_calc_누적빈도!AQ:AQ,$A47-기준200회_후보!$B$1)</f>
        <v>20</v>
      </c>
      <c r="AR47">
        <f>INDEX(_calc_누적빈도!AR:AR,$A47)-INDEX(_calc_누적빈도!AR:AR,$A47-기준200회_후보!$B$1)</f>
        <v>17</v>
      </c>
      <c r="AS47">
        <f>INDEX(_calc_누적빈도!AS:AS,$A47)-INDEX(_calc_누적빈도!AS:AS,$A47-기준200회_후보!$B$1)</f>
        <v>24</v>
      </c>
      <c r="AT47">
        <f>INDEX(_calc_누적빈도!AT:AT,$A47)-INDEX(_calc_누적빈도!AT:AT,$A47-기준200회_후보!$B$1)</f>
        <v>32</v>
      </c>
      <c r="AU47">
        <f>(RANK(_calc_라운드기준!B47,_calc_라운드기준!$B47:$AT47,0)+COUNTIFS(_calc_라운드기준!$B47:$AT47,_calc_라운드기준!B47,$B$1:$AT$1,"&lt;"&amp;1))-(RANK(B47,$B47:$AT47,0)+COUNTIFS($B47:$AT47,B47,$B$1:$AT$1,"&lt;"&amp;1))</f>
        <v>-3</v>
      </c>
      <c r="AV47">
        <f>(RANK(_calc_라운드기준!C47,_calc_라운드기준!$B47:$AT47,0)+COUNTIFS(_calc_라운드기준!$B47:$AT47,_calc_라운드기준!C47,$B$1:$AT$1,"&lt;"&amp;2))-(RANK(C47,$B47:$AT47,0)+COUNTIFS($B47:$AT47,C47,$B$1:$AT$1,"&lt;"&amp;2))</f>
        <v>-6</v>
      </c>
      <c r="AW47">
        <f>(RANK(_calc_라운드기준!D47,_calc_라운드기준!$B47:$AT47,0)+COUNTIFS(_calc_라운드기준!$B47:$AT47,_calc_라운드기준!D47,$B$1:$AT$1,"&lt;"&amp;3))-(RANK(D47,$B47:$AT47,0)+COUNTIFS($B47:$AT47,D47,$B$1:$AT$1,"&lt;"&amp;3))</f>
        <v>-2</v>
      </c>
      <c r="AX47">
        <f>(RANK(_calc_라운드기준!E47,_calc_라운드기준!$B47:$AT47,0)+COUNTIFS(_calc_라운드기준!$B47:$AT47,_calc_라운드기준!E47,$B$1:$AT$1,"&lt;"&amp;4))-(RANK(E47,$B47:$AT47,0)+COUNTIFS($B47:$AT47,E47,$B$1:$AT$1,"&lt;"&amp;4))</f>
        <v>-7</v>
      </c>
      <c r="AY47">
        <f>(RANK(_calc_라운드기준!F47,_calc_라운드기준!$B47:$AT47,0)+COUNTIFS(_calc_라운드기준!$B47:$AT47,_calc_라운드기준!F47,$B$1:$AT$1,"&lt;"&amp;5))-(RANK(F47,$B47:$AT47,0)+COUNTIFS($B47:$AT47,F47,$B$1:$AT$1,"&lt;"&amp;5))</f>
        <v>-14</v>
      </c>
      <c r="AZ47">
        <f>(RANK(_calc_라운드기준!G47,_calc_라운드기준!$B47:$AT47,0)+COUNTIFS(_calc_라운드기준!$B47:$AT47,_calc_라운드기준!G47,$B$1:$AT$1,"&lt;"&amp;6))-(RANK(G47,$B47:$AT47,0)+COUNTIFS($B47:$AT47,G47,$B$1:$AT$1,"&lt;"&amp;6))</f>
        <v>15</v>
      </c>
      <c r="BA47">
        <f>(RANK(_calc_라운드기준!H47,_calc_라운드기준!$B47:$AT47,0)+COUNTIFS(_calc_라운드기준!$B47:$AT47,_calc_라운드기준!H47,$B$1:$AT$1,"&lt;"&amp;7))-(RANK(H47,$B47:$AT47,0)+COUNTIFS($B47:$AT47,H47,$B$1:$AT$1,"&lt;"&amp;7))</f>
        <v>1</v>
      </c>
      <c r="BB47">
        <f>(RANK(_calc_라운드기준!I47,_calc_라운드기준!$B47:$AT47,0)+COUNTIFS(_calc_라운드기준!$B47:$AT47,_calc_라운드기준!I47,$B$1:$AT$1,"&lt;"&amp;8))-(RANK(I47,$B47:$AT47,0)+COUNTIFS($B47:$AT47,I47,$B$1:$AT$1,"&lt;"&amp;8))</f>
        <v>-27</v>
      </c>
      <c r="BC47">
        <f>(RANK(_calc_라운드기준!J47,_calc_라운드기준!$B47:$AT47,0)+COUNTIFS(_calc_라운드기준!$B47:$AT47,_calc_라운드기준!J47,$B$1:$AT$1,"&lt;"&amp;9))-(RANK(J47,$B47:$AT47,0)+COUNTIFS($B47:$AT47,J47,$B$1:$AT$1,"&lt;"&amp;9))</f>
        <v>-23</v>
      </c>
      <c r="BD47">
        <f>(RANK(_calc_라운드기준!K47,_calc_라운드기준!$B47:$AT47,0)+COUNTIFS(_calc_라운드기준!$B47:$AT47,_calc_라운드기준!K47,$B$1:$AT$1,"&lt;"&amp;10))-(RANK(K47,$B47:$AT47,0)+COUNTIFS($B47:$AT47,K47,$B$1:$AT$1,"&lt;"&amp;10))</f>
        <v>-2</v>
      </c>
      <c r="BE47">
        <f>(RANK(_calc_라운드기준!L47,_calc_라운드기준!$B47:$AT47,0)+COUNTIFS(_calc_라운드기준!$B47:$AT47,_calc_라운드기준!L47,$B$1:$AT$1,"&lt;"&amp;11))-(RANK(L47,$B47:$AT47,0)+COUNTIFS($B47:$AT47,L47,$B$1:$AT$1,"&lt;"&amp;11))</f>
        <v>20</v>
      </c>
      <c r="BF47">
        <f>(RANK(_calc_라운드기준!M47,_calc_라운드기준!$B47:$AT47,0)+COUNTIFS(_calc_라운드기준!$B47:$AT47,_calc_라운드기준!M47,$B$1:$AT$1,"&lt;"&amp;12))-(RANK(M47,$B47:$AT47,0)+COUNTIFS($B47:$AT47,M47,$B$1:$AT$1,"&lt;"&amp;12))</f>
        <v>7</v>
      </c>
      <c r="BG47">
        <f>(RANK(_calc_라운드기준!N47,_calc_라운드기준!$B47:$AT47,0)+COUNTIFS(_calc_라운드기준!$B47:$AT47,_calc_라운드기준!N47,$B$1:$AT$1,"&lt;"&amp;13))-(RANK(N47,$B47:$AT47,0)+COUNTIFS($B47:$AT47,N47,$B$1:$AT$1,"&lt;"&amp;13))</f>
        <v>-2</v>
      </c>
      <c r="BH47">
        <f>(RANK(_calc_라운드기준!O47,_calc_라운드기준!$B47:$AT47,0)+COUNTIFS(_calc_라운드기준!$B47:$AT47,_calc_라운드기준!O47,$B$1:$AT$1,"&lt;"&amp;14))-(RANK(O47,$B47:$AT47,0)+COUNTIFS($B47:$AT47,O47,$B$1:$AT$1,"&lt;"&amp;14))</f>
        <v>25</v>
      </c>
      <c r="BI47">
        <f>(RANK(_calc_라운드기준!P47,_calc_라운드기준!$B47:$AT47,0)+COUNTIFS(_calc_라운드기준!$B47:$AT47,_calc_라운드기준!P47,$B$1:$AT$1,"&lt;"&amp;15))-(RANK(P47,$B47:$AT47,0)+COUNTIFS($B47:$AT47,P47,$B$1:$AT$1,"&lt;"&amp;15))</f>
        <v>-9</v>
      </c>
      <c r="BJ47">
        <f>(RANK(_calc_라운드기준!Q47,_calc_라운드기준!$B47:$AT47,0)+COUNTIFS(_calc_라운드기준!$B47:$AT47,_calc_라운드기준!Q47,$B$1:$AT$1,"&lt;"&amp;16))-(RANK(Q47,$B47:$AT47,0)+COUNTIFS($B47:$AT47,Q47,$B$1:$AT$1,"&lt;"&amp;16))</f>
        <v>1</v>
      </c>
      <c r="BK47">
        <f>(RANK(_calc_라운드기준!R47,_calc_라운드기준!$B47:$AT47,0)+COUNTIFS(_calc_라운드기준!$B47:$AT47,_calc_라운드기준!R47,$B$1:$AT$1,"&lt;"&amp;17))-(RANK(R47,$B47:$AT47,0)+COUNTIFS($B47:$AT47,R47,$B$1:$AT$1,"&lt;"&amp;17))</f>
        <v>2</v>
      </c>
      <c r="BL47">
        <f>(RANK(_calc_라운드기준!S47,_calc_라운드기준!$B47:$AT47,0)+COUNTIFS(_calc_라운드기준!$B47:$AT47,_calc_라운드기준!S47,$B$1:$AT$1,"&lt;"&amp;18))-(RANK(S47,$B47:$AT47,0)+COUNTIFS($B47:$AT47,S47,$B$1:$AT$1,"&lt;"&amp;18))</f>
        <v>-3</v>
      </c>
      <c r="BM47">
        <f>(RANK(_calc_라운드기준!T47,_calc_라운드기준!$B47:$AT47,0)+COUNTIFS(_calc_라운드기준!$B47:$AT47,_calc_라운드기준!T47,$B$1:$AT$1,"&lt;"&amp;19))-(RANK(T47,$B47:$AT47,0)+COUNTIFS($B47:$AT47,T47,$B$1:$AT$1,"&lt;"&amp;19))</f>
        <v>12</v>
      </c>
      <c r="BN47">
        <f>(RANK(_calc_라운드기준!U47,_calc_라운드기준!$B47:$AT47,0)+COUNTIFS(_calc_라운드기준!$B47:$AT47,_calc_라운드기준!U47,$B$1:$AT$1,"&lt;"&amp;20))-(RANK(U47,$B47:$AT47,0)+COUNTIFS($B47:$AT47,U47,$B$1:$AT$1,"&lt;"&amp;20))</f>
        <v>0</v>
      </c>
      <c r="BO47">
        <f>(RANK(_calc_라운드기준!V47,_calc_라운드기준!$B47:$AT47,0)+COUNTIFS(_calc_라운드기준!$B47:$AT47,_calc_라운드기준!V47,$B$1:$AT$1,"&lt;"&amp;21))-(RANK(V47,$B47:$AT47,0)+COUNTIFS($B47:$AT47,V47,$B$1:$AT$1,"&lt;"&amp;21))</f>
        <v>6</v>
      </c>
      <c r="BP47">
        <f>(RANK(_calc_라운드기준!W47,_calc_라운드기준!$B47:$AT47,0)+COUNTIFS(_calc_라운드기준!$B47:$AT47,_calc_라운드기준!W47,$B$1:$AT$1,"&lt;"&amp;22))-(RANK(W47,$B47:$AT47,0)+COUNTIFS($B47:$AT47,W47,$B$1:$AT$1,"&lt;"&amp;22))</f>
        <v>20</v>
      </c>
      <c r="BQ47">
        <f>(RANK(_calc_라운드기준!X47,_calc_라운드기준!$B47:$AT47,0)+COUNTIFS(_calc_라운드기준!$B47:$AT47,_calc_라운드기준!X47,$B$1:$AT$1,"&lt;"&amp;23))-(RANK(X47,$B47:$AT47,0)+COUNTIFS($B47:$AT47,X47,$B$1:$AT$1,"&lt;"&amp;23))</f>
        <v>-22</v>
      </c>
      <c r="BR47">
        <f>(RANK(_calc_라운드기준!Y47,_calc_라운드기준!$B47:$AT47,0)+COUNTIFS(_calc_라운드기준!$B47:$AT47,_calc_라운드기준!Y47,$B$1:$AT$1,"&lt;"&amp;24))-(RANK(Y47,$B47:$AT47,0)+COUNTIFS($B47:$AT47,Y47,$B$1:$AT$1,"&lt;"&amp;24))</f>
        <v>-11</v>
      </c>
      <c r="BS47">
        <f>(RANK(_calc_라운드기준!Z47,_calc_라운드기준!$B47:$AT47,0)+COUNTIFS(_calc_라운드기준!$B47:$AT47,_calc_라운드기준!Z47,$B$1:$AT$1,"&lt;"&amp;25))-(RANK(Z47,$B47:$AT47,0)+COUNTIFS($B47:$AT47,Z47,$B$1:$AT$1,"&lt;"&amp;25))</f>
        <v>-24</v>
      </c>
      <c r="BT47">
        <f>(RANK(_calc_라운드기준!AA47,_calc_라운드기준!$B47:$AT47,0)+COUNTIFS(_calc_라운드기준!$B47:$AT47,_calc_라운드기준!AA47,$B$1:$AT$1,"&lt;"&amp;26))-(RANK(AA47,$B47:$AT47,0)+COUNTIFS($B47:$AT47,AA47,$B$1:$AT$1,"&lt;"&amp;26))</f>
        <v>7</v>
      </c>
      <c r="BU47">
        <f>(RANK(_calc_라운드기준!AB47,_calc_라운드기준!$B47:$AT47,0)+COUNTIFS(_calc_라운드기준!$B47:$AT47,_calc_라운드기준!AB47,$B$1:$AT$1,"&lt;"&amp;27))-(RANK(AB47,$B47:$AT47,0)+COUNTIFS($B47:$AT47,AB47,$B$1:$AT$1,"&lt;"&amp;27))</f>
        <v>-20</v>
      </c>
      <c r="BV47">
        <f>(RANK(_calc_라운드기준!AC47,_calc_라운드기준!$B47:$AT47,0)+COUNTIFS(_calc_라운드기준!$B47:$AT47,_calc_라운드기준!AC47,$B$1:$AT$1,"&lt;"&amp;28))-(RANK(AC47,$B47:$AT47,0)+COUNTIFS($B47:$AT47,AC47,$B$1:$AT$1,"&lt;"&amp;28))</f>
        <v>-10</v>
      </c>
      <c r="BW47">
        <f>(RANK(_calc_라운드기준!AD47,_calc_라운드기준!$B47:$AT47,0)+COUNTIFS(_calc_라운드기준!$B47:$AT47,_calc_라운드기준!AD47,$B$1:$AT$1,"&lt;"&amp;29))-(RANK(AD47,$B47:$AT47,0)+COUNTIFS($B47:$AT47,AD47,$B$1:$AT$1,"&lt;"&amp;29))</f>
        <v>-2</v>
      </c>
      <c r="BX47">
        <f>(RANK(_calc_라운드기준!AE47,_calc_라운드기준!$B47:$AT47,0)+COUNTIFS(_calc_라운드기준!$B47:$AT47,_calc_라운드기준!AE47,$B$1:$AT$1,"&lt;"&amp;30))-(RANK(AE47,$B47:$AT47,0)+COUNTIFS($B47:$AT47,AE47,$B$1:$AT$1,"&lt;"&amp;30))</f>
        <v>21</v>
      </c>
      <c r="BY47">
        <f>(RANK(_calc_라운드기준!AF47,_calc_라운드기준!$B47:$AT47,0)+COUNTIFS(_calc_라운드기준!$B47:$AT47,_calc_라운드기준!AF47,$B$1:$AT$1,"&lt;"&amp;31))-(RANK(AF47,$B47:$AT47,0)+COUNTIFS($B47:$AT47,AF47,$B$1:$AT$1,"&lt;"&amp;31))</f>
        <v>7</v>
      </c>
      <c r="BZ47">
        <f>(RANK(_calc_라운드기준!AG47,_calc_라운드기준!$B47:$AT47,0)+COUNTIFS(_calc_라운드기준!$B47:$AT47,_calc_라운드기준!AG47,$B$1:$AT$1,"&lt;"&amp;32))-(RANK(AG47,$B47:$AT47,0)+COUNTIFS($B47:$AT47,AG47,$B$1:$AT$1,"&lt;"&amp;32))</f>
        <v>2</v>
      </c>
      <c r="CA47">
        <f>(RANK(_calc_라운드기준!AH47,_calc_라운드기준!$B47:$AT47,0)+COUNTIFS(_calc_라운드기준!$B47:$AT47,_calc_라운드기준!AH47,$B$1:$AT$1,"&lt;"&amp;33))-(RANK(AH47,$B47:$AT47,0)+COUNTIFS($B47:$AT47,AH47,$B$1:$AT$1,"&lt;"&amp;33))</f>
        <v>22</v>
      </c>
      <c r="CB47">
        <f>(RANK(_calc_라운드기준!AI47,_calc_라운드기준!$B47:$AT47,0)+COUNTIFS(_calc_라운드기준!$B47:$AT47,_calc_라운드기준!AI47,$B$1:$AT$1,"&lt;"&amp;34))-(RANK(AI47,$B47:$AT47,0)+COUNTIFS($B47:$AT47,AI47,$B$1:$AT$1,"&lt;"&amp;34))</f>
        <v>25</v>
      </c>
      <c r="CC47">
        <f>(RANK(_calc_라운드기준!AJ47,_calc_라운드기준!$B47:$AT47,0)+COUNTIFS(_calc_라운드기준!$B47:$AT47,_calc_라운드기준!AJ47,$B$1:$AT$1,"&lt;"&amp;35))-(RANK(AJ47,$B47:$AT47,0)+COUNTIFS($B47:$AT47,AJ47,$B$1:$AT$1,"&lt;"&amp;35))</f>
        <v>15</v>
      </c>
      <c r="CD47">
        <f>(RANK(_calc_라운드기준!AK47,_calc_라운드기준!$B47:$AT47,0)+COUNTIFS(_calc_라운드기준!$B47:$AT47,_calc_라운드기준!AK47,$B$1:$AT$1,"&lt;"&amp;36))-(RANK(AK47,$B47:$AT47,0)+COUNTIFS($B47:$AT47,AK47,$B$1:$AT$1,"&lt;"&amp;36))</f>
        <v>-9</v>
      </c>
      <c r="CE47">
        <f>(RANK(_calc_라운드기준!AL47,_calc_라운드기준!$B47:$AT47,0)+COUNTIFS(_calc_라운드기준!$B47:$AT47,_calc_라운드기준!AL47,$B$1:$AT$1,"&lt;"&amp;37))-(RANK(AL47,$B47:$AT47,0)+COUNTIFS($B47:$AT47,AL47,$B$1:$AT$1,"&lt;"&amp;37))</f>
        <v>-7</v>
      </c>
      <c r="CF47">
        <f>(RANK(_calc_라운드기준!AM47,_calc_라운드기준!$B47:$AT47,0)+COUNTIFS(_calc_라운드기준!$B47:$AT47,_calc_라운드기준!AM47,$B$1:$AT$1,"&lt;"&amp;38))-(RANK(AM47,$B47:$AT47,0)+COUNTIFS($B47:$AT47,AM47,$B$1:$AT$1,"&lt;"&amp;38))</f>
        <v>-1</v>
      </c>
      <c r="CG47">
        <f>(RANK(_calc_라운드기준!AN47,_calc_라운드기준!$B47:$AT47,0)+COUNTIFS(_calc_라운드기준!$B47:$AT47,_calc_라운드기준!AN47,$B$1:$AT$1,"&lt;"&amp;39))-(RANK(AN47,$B47:$AT47,0)+COUNTIFS($B47:$AT47,AN47,$B$1:$AT$1,"&lt;"&amp;39))</f>
        <v>-35</v>
      </c>
      <c r="CH47">
        <f>(RANK(_calc_라운드기준!AO47,_calc_라운드기준!$B47:$AT47,0)+COUNTIFS(_calc_라운드기준!$B47:$AT47,_calc_라운드기준!AO47,$B$1:$AT$1,"&lt;"&amp;40))-(RANK(AO47,$B47:$AT47,0)+COUNTIFS($B47:$AT47,AO47,$B$1:$AT$1,"&lt;"&amp;40))</f>
        <v>4</v>
      </c>
      <c r="CI47">
        <f>(RANK(_calc_라운드기준!AP47,_calc_라운드기준!$B47:$AT47,0)+COUNTIFS(_calc_라운드기준!$B47:$AT47,_calc_라운드기준!AP47,$B$1:$AT$1,"&lt;"&amp;41))-(RANK(AP47,$B47:$AT47,0)+COUNTIFS($B47:$AT47,AP47,$B$1:$AT$1,"&lt;"&amp;41))</f>
        <v>1</v>
      </c>
      <c r="CJ47">
        <f>(RANK(_calc_라운드기준!AQ47,_calc_라운드기준!$B47:$AT47,0)+COUNTIFS(_calc_라운드기준!$B47:$AT47,_calc_라운드기준!AQ47,$B$1:$AT$1,"&lt;"&amp;42))-(RANK(AQ47,$B47:$AT47,0)+COUNTIFS($B47:$AT47,AQ47,$B$1:$AT$1,"&lt;"&amp;42))</f>
        <v>-9</v>
      </c>
      <c r="CK47">
        <f>(RANK(_calc_라운드기준!AR47,_calc_라운드기준!$B47:$AT47,0)+COUNTIFS(_calc_라운드기준!$B47:$AT47,_calc_라운드기준!AR47,$B$1:$AT$1,"&lt;"&amp;43))-(RANK(AR47,$B47:$AT47,0)+COUNTIFS($B47:$AT47,AR47,$B$1:$AT$1,"&lt;"&amp;43))</f>
        <v>0</v>
      </c>
      <c r="CL47">
        <f>(RANK(_calc_라운드기준!AS47,_calc_라운드기준!$B47:$AT47,0)+COUNTIFS(_calc_라운드기준!$B47:$AT47,_calc_라운드기준!AS47,$B$1:$AT$1,"&lt;"&amp;44))-(RANK(AS47,$B47:$AT47,0)+COUNTIFS($B47:$AT47,AS47,$B$1:$AT$1,"&lt;"&amp;44))</f>
        <v>13</v>
      </c>
      <c r="CM47">
        <f>(RANK(_calc_라운드기준!AT47,_calc_라운드기준!$B47:$AT47,0)+COUNTIFS(_calc_라운드기준!$B47:$AT47,_calc_라운드기준!AT47,$B$1:$AT$1,"&lt;"&amp;45))-(RANK(AT47,$B47:$AT47,0)+COUNTIFS($B47:$AT47,AT47,$B$1:$AT$1,"&lt;"&amp;45))</f>
        <v>22</v>
      </c>
      <c r="CN47">
        <f t="shared" si="45"/>
        <v>29</v>
      </c>
      <c r="CO47">
        <f t="shared" si="46"/>
        <v>31</v>
      </c>
      <c r="CP47">
        <f t="shared" si="47"/>
        <v>25</v>
      </c>
      <c r="CQ47">
        <f t="shared" si="48"/>
        <v>32</v>
      </c>
      <c r="CR47">
        <f t="shared" si="49"/>
        <v>39</v>
      </c>
      <c r="CS47">
        <f t="shared" si="50"/>
        <v>8</v>
      </c>
      <c r="CT47">
        <f t="shared" si="51"/>
        <v>19</v>
      </c>
      <c r="CU47">
        <f t="shared" si="52"/>
        <v>44</v>
      </c>
      <c r="CV47">
        <f t="shared" si="53"/>
        <v>42</v>
      </c>
      <c r="CW47">
        <f t="shared" si="54"/>
        <v>26</v>
      </c>
      <c r="CX47">
        <f t="shared" si="55"/>
        <v>6</v>
      </c>
      <c r="CY47">
        <f t="shared" si="56"/>
        <v>12</v>
      </c>
      <c r="CZ47">
        <f t="shared" si="57"/>
        <v>27</v>
      </c>
      <c r="DA47">
        <f t="shared" si="58"/>
        <v>1</v>
      </c>
      <c r="DB47">
        <f t="shared" si="59"/>
        <v>34</v>
      </c>
      <c r="DC47">
        <f t="shared" si="60"/>
        <v>20</v>
      </c>
      <c r="DD47">
        <f t="shared" si="61"/>
        <v>17</v>
      </c>
      <c r="DE47">
        <f t="shared" si="62"/>
        <v>30</v>
      </c>
      <c r="DF47">
        <f t="shared" si="63"/>
        <v>11</v>
      </c>
      <c r="DG47">
        <f t="shared" si="64"/>
        <v>22</v>
      </c>
      <c r="DH47">
        <f t="shared" si="65"/>
        <v>15</v>
      </c>
      <c r="DI47">
        <f t="shared" si="66"/>
        <v>7</v>
      </c>
      <c r="DJ47">
        <f t="shared" si="67"/>
        <v>41</v>
      </c>
      <c r="DK47">
        <f t="shared" si="68"/>
        <v>38</v>
      </c>
      <c r="DL47">
        <f t="shared" si="69"/>
        <v>43</v>
      </c>
      <c r="DM47">
        <f t="shared" si="70"/>
        <v>13</v>
      </c>
      <c r="DN47">
        <f t="shared" si="71"/>
        <v>40</v>
      </c>
      <c r="DO47">
        <f t="shared" si="72"/>
        <v>37</v>
      </c>
      <c r="DP47">
        <f t="shared" si="73"/>
        <v>28</v>
      </c>
      <c r="DQ47">
        <f t="shared" si="74"/>
        <v>5</v>
      </c>
      <c r="DR47">
        <f t="shared" si="75"/>
        <v>14</v>
      </c>
      <c r="DS47">
        <f t="shared" si="76"/>
        <v>18</v>
      </c>
      <c r="DT47">
        <f t="shared" si="77"/>
        <v>3</v>
      </c>
      <c r="DU47">
        <f t="shared" si="78"/>
        <v>2</v>
      </c>
      <c r="DV47">
        <f t="shared" si="79"/>
        <v>9</v>
      </c>
      <c r="DW47">
        <f t="shared" si="80"/>
        <v>35</v>
      </c>
      <c r="DX47">
        <f t="shared" si="81"/>
        <v>33</v>
      </c>
      <c r="DY47">
        <f t="shared" si="82"/>
        <v>24</v>
      </c>
      <c r="DZ47">
        <f t="shared" si="83"/>
        <v>45</v>
      </c>
      <c r="EA47">
        <f t="shared" si="84"/>
        <v>16</v>
      </c>
      <c r="EB47">
        <f t="shared" si="85"/>
        <v>21</v>
      </c>
      <c r="EC47">
        <f t="shared" si="86"/>
        <v>36</v>
      </c>
      <c r="ED47">
        <f t="shared" si="87"/>
        <v>23</v>
      </c>
      <c r="EE47">
        <f t="shared" si="88"/>
        <v>10</v>
      </c>
      <c r="EF47">
        <f t="shared" si="89"/>
        <v>4</v>
      </c>
    </row>
    <row r="48" spans="1:136" ht="16.5" customHeight="1">
      <c r="A48">
        <f>_calc_라운드기준!A48</f>
        <v>1198</v>
      </c>
      <c r="B48">
        <f>INDEX(_calc_누적빈도!B:B,$A48)-INDEX(_calc_누적빈도!B:B,$A48-기준200회_후보!$B$1)</f>
        <v>22</v>
      </c>
      <c r="C48">
        <f>INDEX(_calc_누적빈도!C:C,$A48)-INDEX(_calc_누적빈도!C:C,$A48-기준200회_후보!$B$1)</f>
        <v>15</v>
      </c>
      <c r="D48">
        <f>INDEX(_calc_누적빈도!D:D,$A48)-INDEX(_calc_누적빈도!D:D,$A48-기준200회_후보!$B$1)</f>
        <v>34</v>
      </c>
      <c r="E48">
        <f>INDEX(_calc_누적빈도!E:E,$A48)-INDEX(_calc_누적빈도!E:E,$A48-기준200회_후보!$B$1)</f>
        <v>19</v>
      </c>
      <c r="F48">
        <f>INDEX(_calc_누적빈도!F:F,$A48)-INDEX(_calc_누적빈도!F:F,$A48-기준200회_후보!$B$1)</f>
        <v>20</v>
      </c>
      <c r="G48">
        <f>INDEX(_calc_누적빈도!G:G,$A48)-INDEX(_calc_누적빈도!G:G,$A48-기준200회_후보!$B$1)</f>
        <v>36</v>
      </c>
      <c r="H48">
        <f>INDEX(_calc_누적빈도!H:H,$A48)-INDEX(_calc_누적빈도!H:H,$A48-기준200회_후보!$B$1)</f>
        <v>34</v>
      </c>
      <c r="I48">
        <f>INDEX(_calc_누적빈도!I:I,$A48)-INDEX(_calc_누적빈도!I:I,$A48-기준200회_후보!$B$1)</f>
        <v>23</v>
      </c>
      <c r="J48">
        <f>INDEX(_calc_누적빈도!J:J,$A48)-INDEX(_calc_누적빈도!J:J,$A48-기준200회_후보!$B$1)</f>
        <v>26</v>
      </c>
      <c r="K48">
        <f>INDEX(_calc_누적빈도!K:K,$A48)-INDEX(_calc_누적빈도!K:K,$A48-기준200회_후보!$B$1)</f>
        <v>19</v>
      </c>
      <c r="L48">
        <f>INDEX(_calc_누적빈도!L:L,$A48)-INDEX(_calc_누적빈도!L:L,$A48-기준200회_후보!$B$1)</f>
        <v>29</v>
      </c>
      <c r="M48">
        <f>INDEX(_calc_누적빈도!M:M,$A48)-INDEX(_calc_누적빈도!M:M,$A48-기준200회_후보!$B$1)</f>
        <v>35</v>
      </c>
      <c r="N48">
        <f>INDEX(_calc_누적빈도!N:N,$A48)-INDEX(_calc_누적빈도!N:N,$A48-기준200회_후보!$B$1)</f>
        <v>31</v>
      </c>
      <c r="O48">
        <f>INDEX(_calc_누적빈도!O:O,$A48)-INDEX(_calc_누적빈도!O:O,$A48-기준200회_후보!$B$1)</f>
        <v>29</v>
      </c>
      <c r="P48">
        <f>INDEX(_calc_누적빈도!P:P,$A48)-INDEX(_calc_누적빈도!P:P,$A48-기준200회_후보!$B$1)</f>
        <v>28</v>
      </c>
      <c r="Q48">
        <f>INDEX(_calc_누적빈도!Q:Q,$A48)-INDEX(_calc_누적빈도!Q:Q,$A48-기준200회_후보!$B$1)</f>
        <v>31</v>
      </c>
      <c r="R48">
        <f>INDEX(_calc_누적빈도!R:R,$A48)-INDEX(_calc_누적빈도!R:R,$A48-기준200회_후보!$B$1)</f>
        <v>24</v>
      </c>
      <c r="S48">
        <f>INDEX(_calc_누적빈도!S:S,$A48)-INDEX(_calc_누적빈도!S:S,$A48-기준200회_후보!$B$1)</f>
        <v>26</v>
      </c>
      <c r="T48">
        <f>INDEX(_calc_누적빈도!T:T,$A48)-INDEX(_calc_누적빈도!T:T,$A48-기준200회_후보!$B$1)</f>
        <v>33</v>
      </c>
      <c r="U48">
        <f>INDEX(_calc_누적빈도!U:U,$A48)-INDEX(_calc_누적빈도!U:U,$A48-기준200회_후보!$B$1)</f>
        <v>27</v>
      </c>
      <c r="V48">
        <f>INDEX(_calc_누적빈도!V:V,$A48)-INDEX(_calc_누적빈도!V:V,$A48-기준200회_후보!$B$1)</f>
        <v>28</v>
      </c>
      <c r="W48">
        <f>INDEX(_calc_누적빈도!W:W,$A48)-INDEX(_calc_누적빈도!W:W,$A48-기준200회_후보!$B$1)</f>
        <v>27</v>
      </c>
      <c r="X48">
        <f>INDEX(_calc_누적빈도!X:X,$A48)-INDEX(_calc_누적빈도!X:X,$A48-기준200회_후보!$B$1)</f>
        <v>23</v>
      </c>
      <c r="Y48">
        <f>INDEX(_calc_누적빈도!Y:Y,$A48)-INDEX(_calc_누적빈도!Y:Y,$A48-기준200회_후보!$B$1)</f>
        <v>25</v>
      </c>
      <c r="Z48">
        <f>INDEX(_calc_누적빈도!Z:Z,$A48)-INDEX(_calc_누적빈도!Z:Z,$A48-기준200회_후보!$B$1)</f>
        <v>19</v>
      </c>
      <c r="AA48">
        <f>INDEX(_calc_누적빈도!AA:AA,$A48)-INDEX(_calc_누적빈도!AA:AA,$A48-기준200회_후보!$B$1)</f>
        <v>29</v>
      </c>
      <c r="AB48">
        <f>INDEX(_calc_누적빈도!AB:AB,$A48)-INDEX(_calc_누적빈도!AB:AB,$A48-기준200회_후보!$B$1)</f>
        <v>27</v>
      </c>
      <c r="AC48">
        <f>INDEX(_calc_누적빈도!AC:AC,$A48)-INDEX(_calc_누적빈도!AC:AC,$A48-기준200회_후보!$B$1)</f>
        <v>27</v>
      </c>
      <c r="AD48">
        <f>INDEX(_calc_누적빈도!AD:AD,$A48)-INDEX(_calc_누적빈도!AD:AD,$A48-기준200회_후보!$B$1)</f>
        <v>29</v>
      </c>
      <c r="AE48">
        <f>INDEX(_calc_누적빈도!AE:AE,$A48)-INDEX(_calc_누적빈도!AE:AE,$A48-기준200회_후보!$B$1)</f>
        <v>31</v>
      </c>
      <c r="AF48">
        <f>INDEX(_calc_누적빈도!AF:AF,$A48)-INDEX(_calc_누적빈도!AF:AF,$A48-기준200회_후보!$B$1)</f>
        <v>25</v>
      </c>
      <c r="AG48">
        <f>INDEX(_calc_누적빈도!AG:AG,$A48)-INDEX(_calc_누적빈도!AG:AG,$A48-기준200회_후보!$B$1)</f>
        <v>26</v>
      </c>
      <c r="AH48">
        <f>INDEX(_calc_누적빈도!AH:AH,$A48)-INDEX(_calc_누적빈도!AH:AH,$A48-기준200회_후보!$B$1)</f>
        <v>31</v>
      </c>
      <c r="AI48">
        <f>INDEX(_calc_누적빈도!AI:AI,$A48)-INDEX(_calc_누적빈도!AI:AI,$A48-기준200회_후보!$B$1)</f>
        <v>29</v>
      </c>
      <c r="AJ48">
        <f>INDEX(_calc_누적빈도!AJ:AJ,$A48)-INDEX(_calc_누적빈도!AJ:AJ,$A48-기준200회_후보!$B$1)</f>
        <v>33</v>
      </c>
      <c r="AK48">
        <f>INDEX(_calc_누적빈도!AK:AK,$A48)-INDEX(_calc_누적빈도!AK:AK,$A48-기준200회_후보!$B$1)</f>
        <v>25</v>
      </c>
      <c r="AL48">
        <f>INDEX(_calc_누적빈도!AL:AL,$A48)-INDEX(_calc_누적빈도!AL:AL,$A48-기준200회_후보!$B$1)</f>
        <v>30</v>
      </c>
      <c r="AM48">
        <f>INDEX(_calc_누적빈도!AM:AM,$A48)-INDEX(_calc_누적빈도!AM:AM,$A48-기준200회_후보!$B$1)</f>
        <v>31</v>
      </c>
      <c r="AN48">
        <f>INDEX(_calc_누적빈도!AN:AN,$A48)-INDEX(_calc_누적빈도!AN:AN,$A48-기준200회_후보!$B$1)</f>
        <v>19</v>
      </c>
      <c r="AO48">
        <f>INDEX(_calc_누적빈도!AO:AO,$A48)-INDEX(_calc_누적빈도!AO:AO,$A48-기준200회_후보!$B$1)</f>
        <v>29</v>
      </c>
      <c r="AP48">
        <f>INDEX(_calc_누적빈도!AP:AP,$A48)-INDEX(_calc_누적빈도!AP:AP,$A48-기준200회_후보!$B$1)</f>
        <v>21</v>
      </c>
      <c r="AQ48">
        <f>INDEX(_calc_누적빈도!AQ:AQ,$A48)-INDEX(_calc_누적빈도!AQ:AQ,$A48-기준200회_후보!$B$1)</f>
        <v>21</v>
      </c>
      <c r="AR48">
        <f>INDEX(_calc_누적빈도!AR:AR,$A48)-INDEX(_calc_누적빈도!AR:AR,$A48-기준200회_후보!$B$1)</f>
        <v>17</v>
      </c>
      <c r="AS48">
        <f>INDEX(_calc_누적빈도!AS:AS,$A48)-INDEX(_calc_누적빈도!AS:AS,$A48-기준200회_후보!$B$1)</f>
        <v>24</v>
      </c>
      <c r="AT48">
        <f>INDEX(_calc_누적빈도!AT:AT,$A48)-INDEX(_calc_누적빈도!AT:AT,$A48-기준200회_후보!$B$1)</f>
        <v>33</v>
      </c>
      <c r="AU48">
        <f>(RANK(_calc_라운드기준!B48,_calc_라운드기준!$B48:$AT48,0)+COUNTIFS(_calc_라운드기준!$B48:$AT48,_calc_라운드기준!B48,$B$1:$AT$1,"&lt;"&amp;1))-(RANK(B48,$B48:$AT48,0)+COUNTIFS($B48:$AT48,B48,$B$1:$AT$1,"&lt;"&amp;1))</f>
        <v>-5</v>
      </c>
      <c r="AV48">
        <f>(RANK(_calc_라운드기준!C48,_calc_라운드기준!$B48:$AT48,0)+COUNTIFS(_calc_라운드기준!$B48:$AT48,_calc_라운드기준!C48,$B$1:$AT$1,"&lt;"&amp;2))-(RANK(C48,$B48:$AT48,0)+COUNTIFS($B48:$AT48,C48,$B$1:$AT$1,"&lt;"&amp;2))</f>
        <v>-6</v>
      </c>
      <c r="AW48">
        <f>(RANK(_calc_라운드기준!D48,_calc_라운드기준!$B48:$AT48,0)+COUNTIFS(_calc_라운드기준!$B48:$AT48,_calc_라운드기준!D48,$B$1:$AT$1,"&lt;"&amp;3))-(RANK(D48,$B48:$AT48,0)+COUNTIFS($B48:$AT48,D48,$B$1:$AT$1,"&lt;"&amp;3))</f>
        <v>-2</v>
      </c>
      <c r="AX48">
        <f>(RANK(_calc_라운드기준!E48,_calc_라운드기준!$B48:$AT48,0)+COUNTIFS(_calc_라운드기준!$B48:$AT48,_calc_라운드기준!E48,$B$1:$AT$1,"&lt;"&amp;4))-(RANK(E48,$B48:$AT48,0)+COUNTIFS($B48:$AT48,E48,$B$1:$AT$1,"&lt;"&amp;4))</f>
        <v>-8</v>
      </c>
      <c r="AY48">
        <f>(RANK(_calc_라운드기준!F48,_calc_라운드기준!$B48:$AT48,0)+COUNTIFS(_calc_라운드기준!$B48:$AT48,_calc_라운드기준!F48,$B$1:$AT$1,"&lt;"&amp;5))-(RANK(F48,$B48:$AT48,0)+COUNTIFS($B48:$AT48,F48,$B$1:$AT$1,"&lt;"&amp;5))</f>
        <v>-16</v>
      </c>
      <c r="AZ48">
        <f>(RANK(_calc_라운드기준!G48,_calc_라운드기준!$B48:$AT48,0)+COUNTIFS(_calc_라운드기준!$B48:$AT48,_calc_라운드기준!G48,$B$1:$AT$1,"&lt;"&amp;6))-(RANK(G48,$B48:$AT48,0)+COUNTIFS($B48:$AT48,G48,$B$1:$AT$1,"&lt;"&amp;6))</f>
        <v>10</v>
      </c>
      <c r="BA48">
        <f>(RANK(_calc_라운드기준!H48,_calc_라운드기준!$B48:$AT48,0)+COUNTIFS(_calc_라운드기준!$B48:$AT48,_calc_라운드기준!H48,$B$1:$AT$1,"&lt;"&amp;7))-(RANK(H48,$B48:$AT48,0)+COUNTIFS($B48:$AT48,H48,$B$1:$AT$1,"&lt;"&amp;7))</f>
        <v>0</v>
      </c>
      <c r="BB48">
        <f>(RANK(_calc_라운드기준!I48,_calc_라운드기준!$B48:$AT48,0)+COUNTIFS(_calc_라운드기준!$B48:$AT48,_calc_라운드기준!I48,$B$1:$AT$1,"&lt;"&amp;8))-(RANK(I48,$B48:$AT48,0)+COUNTIFS($B48:$AT48,I48,$B$1:$AT$1,"&lt;"&amp;8))</f>
        <v>-29</v>
      </c>
      <c r="BC48">
        <f>(RANK(_calc_라운드기준!J48,_calc_라운드기준!$B48:$AT48,0)+COUNTIFS(_calc_라운드기준!$B48:$AT48,_calc_라운드기준!J48,$B$1:$AT$1,"&lt;"&amp;9))-(RANK(J48,$B48:$AT48,0)+COUNTIFS($B48:$AT48,J48,$B$1:$AT$1,"&lt;"&amp;9))</f>
        <v>-24</v>
      </c>
      <c r="BD48">
        <f>(RANK(_calc_라운드기준!K48,_calc_라운드기준!$B48:$AT48,0)+COUNTIFS(_calc_라운드기준!$B48:$AT48,_calc_라운드기준!K48,$B$1:$AT$1,"&lt;"&amp;10))-(RANK(K48,$B48:$AT48,0)+COUNTIFS($B48:$AT48,K48,$B$1:$AT$1,"&lt;"&amp;10))</f>
        <v>-1</v>
      </c>
      <c r="BE48">
        <f>(RANK(_calc_라운드기준!L48,_calc_라운드기준!$B48:$AT48,0)+COUNTIFS(_calc_라운드기준!$B48:$AT48,_calc_라운드기준!L48,$B$1:$AT$1,"&lt;"&amp;11))-(RANK(L48,$B48:$AT48,0)+COUNTIFS($B48:$AT48,L48,$B$1:$AT$1,"&lt;"&amp;11))</f>
        <v>19</v>
      </c>
      <c r="BF48">
        <f>(RANK(_calc_라운드기준!M48,_calc_라운드기준!$B48:$AT48,0)+COUNTIFS(_calc_라운드기준!$B48:$AT48,_calc_라운드기준!M48,$B$1:$AT$1,"&lt;"&amp;12))-(RANK(M48,$B48:$AT48,0)+COUNTIFS($B48:$AT48,M48,$B$1:$AT$1,"&lt;"&amp;12))</f>
        <v>10</v>
      </c>
      <c r="BG48">
        <f>(RANK(_calc_라운드기준!N48,_calc_라운드기준!$B48:$AT48,0)+COUNTIFS(_calc_라운드기준!$B48:$AT48,_calc_라운드기준!N48,$B$1:$AT$1,"&lt;"&amp;13))-(RANK(N48,$B48:$AT48,0)+COUNTIFS($B48:$AT48,N48,$B$1:$AT$1,"&lt;"&amp;13))</f>
        <v>-2</v>
      </c>
      <c r="BH48">
        <f>(RANK(_calc_라운드기준!O48,_calc_라운드기준!$B48:$AT48,0)+COUNTIFS(_calc_라운드기준!$B48:$AT48,_calc_라운드기준!O48,$B$1:$AT$1,"&lt;"&amp;14))-(RANK(O48,$B48:$AT48,0)+COUNTIFS($B48:$AT48,O48,$B$1:$AT$1,"&lt;"&amp;14))</f>
        <v>26</v>
      </c>
      <c r="BI48">
        <f>(RANK(_calc_라운드기준!P48,_calc_라운드기준!$B48:$AT48,0)+COUNTIFS(_calc_라운드기준!$B48:$AT48,_calc_라운드기준!P48,$B$1:$AT$1,"&lt;"&amp;15))-(RANK(P48,$B48:$AT48,0)+COUNTIFS($B48:$AT48,P48,$B$1:$AT$1,"&lt;"&amp;15))</f>
        <v>-13</v>
      </c>
      <c r="BJ48">
        <f>(RANK(_calc_라운드기준!Q48,_calc_라운드기준!$B48:$AT48,0)+COUNTIFS(_calc_라운드기준!$B48:$AT48,_calc_라운드기준!Q48,$B$1:$AT$1,"&lt;"&amp;16))-(RANK(Q48,$B48:$AT48,0)+COUNTIFS($B48:$AT48,Q48,$B$1:$AT$1,"&lt;"&amp;16))</f>
        <v>-1</v>
      </c>
      <c r="BK48">
        <f>(RANK(_calc_라운드기준!R48,_calc_라운드기준!$B48:$AT48,0)+COUNTIFS(_calc_라운드기준!$B48:$AT48,_calc_라운드기준!R48,$B$1:$AT$1,"&lt;"&amp;17))-(RANK(R48,$B48:$AT48,0)+COUNTIFS($B48:$AT48,R48,$B$1:$AT$1,"&lt;"&amp;17))</f>
        <v>2</v>
      </c>
      <c r="BL48">
        <f>(RANK(_calc_라운드기준!S48,_calc_라운드기준!$B48:$AT48,0)+COUNTIFS(_calc_라운드기준!$B48:$AT48,_calc_라운드기준!S48,$B$1:$AT$1,"&lt;"&amp;18))-(RANK(S48,$B48:$AT48,0)+COUNTIFS($B48:$AT48,S48,$B$1:$AT$1,"&lt;"&amp;18))</f>
        <v>-3</v>
      </c>
      <c r="BM48">
        <f>(RANK(_calc_라운드기준!T48,_calc_라운드기준!$B48:$AT48,0)+COUNTIFS(_calc_라운드기준!$B48:$AT48,_calc_라운드기준!T48,$B$1:$AT$1,"&lt;"&amp;19))-(RANK(T48,$B48:$AT48,0)+COUNTIFS($B48:$AT48,T48,$B$1:$AT$1,"&lt;"&amp;19))</f>
        <v>12</v>
      </c>
      <c r="BN48">
        <f>(RANK(_calc_라운드기준!U48,_calc_라운드기준!$B48:$AT48,0)+COUNTIFS(_calc_라운드기준!$B48:$AT48,_calc_라운드기준!U48,$B$1:$AT$1,"&lt;"&amp;20))-(RANK(U48,$B48:$AT48,0)+COUNTIFS($B48:$AT48,U48,$B$1:$AT$1,"&lt;"&amp;20))</f>
        <v>3</v>
      </c>
      <c r="BO48">
        <f>(RANK(_calc_라운드기준!V48,_calc_라운드기준!$B48:$AT48,0)+COUNTIFS(_calc_라운드기준!$B48:$AT48,_calc_라운드기준!V48,$B$1:$AT$1,"&lt;"&amp;21))-(RANK(V48,$B48:$AT48,0)+COUNTIFS($B48:$AT48,V48,$B$1:$AT$1,"&lt;"&amp;21))</f>
        <v>5</v>
      </c>
      <c r="BP48">
        <f>(RANK(_calc_라운드기준!W48,_calc_라운드기준!$B48:$AT48,0)+COUNTIFS(_calc_라운드기준!$B48:$AT48,_calc_라운드기준!W48,$B$1:$AT$1,"&lt;"&amp;22))-(RANK(W48,$B48:$AT48,0)+COUNTIFS($B48:$AT48,W48,$B$1:$AT$1,"&lt;"&amp;22))</f>
        <v>12</v>
      </c>
      <c r="BQ48">
        <f>(RANK(_calc_라운드기준!X48,_calc_라운드기준!$B48:$AT48,0)+COUNTIFS(_calc_라운드기준!$B48:$AT48,_calc_라운드기준!X48,$B$1:$AT$1,"&lt;"&amp;23))-(RANK(X48,$B48:$AT48,0)+COUNTIFS($B48:$AT48,X48,$B$1:$AT$1,"&lt;"&amp;23))</f>
        <v>-22</v>
      </c>
      <c r="BR48">
        <f>(RANK(_calc_라운드기준!Y48,_calc_라운드기준!$B48:$AT48,0)+COUNTIFS(_calc_라운드기준!$B48:$AT48,_calc_라운드기준!Y48,$B$1:$AT$1,"&lt;"&amp;24))-(RANK(Y48,$B48:$AT48,0)+COUNTIFS($B48:$AT48,Y48,$B$1:$AT$1,"&lt;"&amp;24))</f>
        <v>-11</v>
      </c>
      <c r="BS48">
        <f>(RANK(_calc_라운드기준!Z48,_calc_라운드기준!$B48:$AT48,0)+COUNTIFS(_calc_라운드기준!$B48:$AT48,_calc_라운드기준!Z48,$B$1:$AT$1,"&lt;"&amp;25))-(RANK(Z48,$B48:$AT48,0)+COUNTIFS($B48:$AT48,Z48,$B$1:$AT$1,"&lt;"&amp;25))</f>
        <v>-23</v>
      </c>
      <c r="BT48">
        <f>(RANK(_calc_라운드기준!AA48,_calc_라운드기준!$B48:$AT48,0)+COUNTIFS(_calc_라운드기준!$B48:$AT48,_calc_라운드기준!AA48,$B$1:$AT$1,"&lt;"&amp;26))-(RANK(AA48,$B48:$AT48,0)+COUNTIFS($B48:$AT48,AA48,$B$1:$AT$1,"&lt;"&amp;26))</f>
        <v>11</v>
      </c>
      <c r="BU48">
        <f>(RANK(_calc_라운드기준!AB48,_calc_라운드기준!$B48:$AT48,0)+COUNTIFS(_calc_라운드기준!$B48:$AT48,_calc_라운드기준!AB48,$B$1:$AT$1,"&lt;"&amp;27))-(RANK(AB48,$B48:$AT48,0)+COUNTIFS($B48:$AT48,AB48,$B$1:$AT$1,"&lt;"&amp;27))</f>
        <v>-21</v>
      </c>
      <c r="BV48">
        <f>(RANK(_calc_라운드기준!AC48,_calc_라운드기준!$B48:$AT48,0)+COUNTIFS(_calc_라운드기준!$B48:$AT48,_calc_라운드기준!AC48,$B$1:$AT$1,"&lt;"&amp;28))-(RANK(AC48,$B48:$AT48,0)+COUNTIFS($B48:$AT48,AC48,$B$1:$AT$1,"&lt;"&amp;28))</f>
        <v>-11</v>
      </c>
      <c r="BW48">
        <f>(RANK(_calc_라운드기준!AD48,_calc_라운드기준!$B48:$AT48,0)+COUNTIFS(_calc_라운드기준!$B48:$AT48,_calc_라운드기준!AD48,$B$1:$AT$1,"&lt;"&amp;29))-(RANK(AD48,$B48:$AT48,0)+COUNTIFS($B48:$AT48,AD48,$B$1:$AT$1,"&lt;"&amp;29))</f>
        <v>-2</v>
      </c>
      <c r="BX48">
        <f>(RANK(_calc_라운드기준!AE48,_calc_라운드기준!$B48:$AT48,0)+COUNTIFS(_calc_라운드기준!$B48:$AT48,_calc_라운드기준!AE48,$B$1:$AT$1,"&lt;"&amp;30))-(RANK(AE48,$B48:$AT48,0)+COUNTIFS($B48:$AT48,AE48,$B$1:$AT$1,"&lt;"&amp;30))</f>
        <v>26</v>
      </c>
      <c r="BY48">
        <f>(RANK(_calc_라운드기준!AF48,_calc_라운드기준!$B48:$AT48,0)+COUNTIFS(_calc_라운드기준!$B48:$AT48,_calc_라운드기준!AF48,$B$1:$AT$1,"&lt;"&amp;31))-(RANK(AF48,$B48:$AT48,0)+COUNTIFS($B48:$AT48,AF48,$B$1:$AT$1,"&lt;"&amp;31))</f>
        <v>7</v>
      </c>
      <c r="BZ48">
        <f>(RANK(_calc_라운드기준!AG48,_calc_라운드기준!$B48:$AT48,0)+COUNTIFS(_calc_라운드기준!$B48:$AT48,_calc_라운드기준!AG48,$B$1:$AT$1,"&lt;"&amp;32))-(RANK(AG48,$B48:$AT48,0)+COUNTIFS($B48:$AT48,AG48,$B$1:$AT$1,"&lt;"&amp;32))</f>
        <v>0</v>
      </c>
      <c r="CA48">
        <f>(RANK(_calc_라운드기준!AH48,_calc_라운드기준!$B48:$AT48,0)+COUNTIFS(_calc_라운드기준!$B48:$AT48,_calc_라운드기준!AH48,$B$1:$AT$1,"&lt;"&amp;33))-(RANK(AH48,$B48:$AT48,0)+COUNTIFS($B48:$AT48,AH48,$B$1:$AT$1,"&lt;"&amp;33))</f>
        <v>27</v>
      </c>
      <c r="CB48">
        <f>(RANK(_calc_라운드기준!AI48,_calc_라운드기준!$B48:$AT48,0)+COUNTIFS(_calc_라운드기준!$B48:$AT48,_calc_라운드기준!AI48,$B$1:$AT$1,"&lt;"&amp;34))-(RANK(AI48,$B48:$AT48,0)+COUNTIFS($B48:$AT48,AI48,$B$1:$AT$1,"&lt;"&amp;34))</f>
        <v>24</v>
      </c>
      <c r="CC48">
        <f>(RANK(_calc_라운드기준!AJ48,_calc_라운드기준!$B48:$AT48,0)+COUNTIFS(_calc_라운드기준!$B48:$AT48,_calc_라운드기준!AJ48,$B$1:$AT$1,"&lt;"&amp;35))-(RANK(AJ48,$B48:$AT48,0)+COUNTIFS($B48:$AT48,AJ48,$B$1:$AT$1,"&lt;"&amp;35))</f>
        <v>14</v>
      </c>
      <c r="CD48">
        <f>(RANK(_calc_라운드기준!AK48,_calc_라운드기준!$B48:$AT48,0)+COUNTIFS(_calc_라운드기준!$B48:$AT48,_calc_라운드기준!AK48,$B$1:$AT$1,"&lt;"&amp;36))-(RANK(AK48,$B48:$AT48,0)+COUNTIFS($B48:$AT48,AK48,$B$1:$AT$1,"&lt;"&amp;36))</f>
        <v>-10</v>
      </c>
      <c r="CE48">
        <f>(RANK(_calc_라운드기준!AL48,_calc_라운드기준!$B48:$AT48,0)+COUNTIFS(_calc_라운드기준!$B48:$AT48,_calc_라운드기준!AL48,$B$1:$AT$1,"&lt;"&amp;37))-(RANK(AL48,$B48:$AT48,0)+COUNTIFS($B48:$AT48,AL48,$B$1:$AT$1,"&lt;"&amp;37))</f>
        <v>-4</v>
      </c>
      <c r="CF48">
        <f>(RANK(_calc_라운드기준!AM48,_calc_라운드기준!$B48:$AT48,0)+COUNTIFS(_calc_라운드기준!$B48:$AT48,_calc_라운드기준!AM48,$B$1:$AT$1,"&lt;"&amp;38))-(RANK(AM48,$B48:$AT48,0)+COUNTIFS($B48:$AT48,AM48,$B$1:$AT$1,"&lt;"&amp;38))</f>
        <v>4</v>
      </c>
      <c r="CG48">
        <f>(RANK(_calc_라운드기준!AN48,_calc_라운드기준!$B48:$AT48,0)+COUNTIFS(_calc_라운드기준!$B48:$AT48,_calc_라운드기준!AN48,$B$1:$AT$1,"&lt;"&amp;39))-(RANK(AN48,$B48:$AT48,0)+COUNTIFS($B48:$AT48,AN48,$B$1:$AT$1,"&lt;"&amp;39))</f>
        <v>-33</v>
      </c>
      <c r="CH48">
        <f>(RANK(_calc_라운드기준!AO48,_calc_라운드기준!$B48:$AT48,0)+COUNTIFS(_calc_라운드기준!$B48:$AT48,_calc_라운드기준!AO48,$B$1:$AT$1,"&lt;"&amp;40))-(RANK(AO48,$B48:$AT48,0)+COUNTIFS($B48:$AT48,AO48,$B$1:$AT$1,"&lt;"&amp;40))</f>
        <v>3</v>
      </c>
      <c r="CI48">
        <f>(RANK(_calc_라운드기준!AP48,_calc_라운드기준!$B48:$AT48,0)+COUNTIFS(_calc_라운드기준!$B48:$AT48,_calc_라운드기준!AP48,$B$1:$AT$1,"&lt;"&amp;41))-(RANK(AP48,$B48:$AT48,0)+COUNTIFS($B48:$AT48,AP48,$B$1:$AT$1,"&lt;"&amp;41))</f>
        <v>6</v>
      </c>
      <c r="CJ48">
        <f>(RANK(_calc_라운드기준!AQ48,_calc_라운드기준!$B48:$AT48,0)+COUNTIFS(_calc_라운드기준!$B48:$AT48,_calc_라운드기준!AQ48,$B$1:$AT$1,"&lt;"&amp;42))-(RANK(AQ48,$B48:$AT48,0)+COUNTIFS($B48:$AT48,AQ48,$B$1:$AT$1,"&lt;"&amp;42))</f>
        <v>-9</v>
      </c>
      <c r="CK48">
        <f>(RANK(_calc_라운드기준!AR48,_calc_라운드기준!$B48:$AT48,0)+COUNTIFS(_calc_라운드기준!$B48:$AT48,_calc_라운드기준!AR48,$B$1:$AT$1,"&lt;"&amp;43))-(RANK(AR48,$B48:$AT48,0)+COUNTIFS($B48:$AT48,AR48,$B$1:$AT$1,"&lt;"&amp;43))</f>
        <v>0</v>
      </c>
      <c r="CL48">
        <f>(RANK(_calc_라운드기준!AS48,_calc_라운드기준!$B48:$AT48,0)+COUNTIFS(_calc_라운드기준!$B48:$AT48,_calc_라운드기준!AS48,$B$1:$AT$1,"&lt;"&amp;44))-(RANK(AS48,$B48:$AT48,0)+COUNTIFS($B48:$AT48,AS48,$B$1:$AT$1,"&lt;"&amp;44))</f>
        <v>12</v>
      </c>
      <c r="CM48">
        <f>(RANK(_calc_라운드기준!AT48,_calc_라운드기준!$B48:$AT48,0)+COUNTIFS(_calc_라운드기준!$B48:$AT48,_calc_라운드기준!AT48,$B$1:$AT$1,"&lt;"&amp;45))-(RANK(AT48,$B48:$AT48,0)+COUNTIFS($B48:$AT48,AT48,$B$1:$AT$1,"&lt;"&amp;45))</f>
        <v>23</v>
      </c>
      <c r="CN48">
        <f t="shared" si="45"/>
        <v>31</v>
      </c>
      <c r="CO48">
        <f t="shared" si="46"/>
        <v>32</v>
      </c>
      <c r="CP48">
        <f t="shared" si="47"/>
        <v>26</v>
      </c>
      <c r="CQ48">
        <f t="shared" si="48"/>
        <v>33</v>
      </c>
      <c r="CR48">
        <f t="shared" si="49"/>
        <v>39</v>
      </c>
      <c r="CS48">
        <f t="shared" si="50"/>
        <v>12</v>
      </c>
      <c r="CT48">
        <f t="shared" si="51"/>
        <v>21</v>
      </c>
      <c r="CU48">
        <f t="shared" si="52"/>
        <v>44</v>
      </c>
      <c r="CV48">
        <f t="shared" si="53"/>
        <v>43</v>
      </c>
      <c r="CW48">
        <f t="shared" si="54"/>
        <v>24</v>
      </c>
      <c r="CX48">
        <f t="shared" si="55"/>
        <v>6</v>
      </c>
      <c r="CY48">
        <f t="shared" si="56"/>
        <v>13</v>
      </c>
      <c r="CZ48">
        <f t="shared" si="57"/>
        <v>27</v>
      </c>
      <c r="DA48">
        <f t="shared" si="58"/>
        <v>2</v>
      </c>
      <c r="DB48">
        <f t="shared" si="59"/>
        <v>38</v>
      </c>
      <c r="DC48">
        <f t="shared" si="60"/>
        <v>25</v>
      </c>
      <c r="DD48">
        <f t="shared" si="61"/>
        <v>20</v>
      </c>
      <c r="DE48">
        <f t="shared" si="62"/>
        <v>29</v>
      </c>
      <c r="DF48">
        <f t="shared" si="63"/>
        <v>8</v>
      </c>
      <c r="DG48">
        <f t="shared" si="64"/>
        <v>18</v>
      </c>
      <c r="DH48">
        <f t="shared" si="65"/>
        <v>16</v>
      </c>
      <c r="DI48">
        <f t="shared" si="66"/>
        <v>9</v>
      </c>
      <c r="DJ48">
        <f t="shared" si="67"/>
        <v>41</v>
      </c>
      <c r="DK48">
        <f t="shared" si="68"/>
        <v>36</v>
      </c>
      <c r="DL48">
        <f t="shared" si="69"/>
        <v>42</v>
      </c>
      <c r="DM48">
        <f t="shared" si="70"/>
        <v>11</v>
      </c>
      <c r="DN48">
        <f t="shared" si="71"/>
        <v>40</v>
      </c>
      <c r="DO48">
        <f t="shared" si="72"/>
        <v>37</v>
      </c>
      <c r="DP48">
        <f t="shared" si="73"/>
        <v>28</v>
      </c>
      <c r="DQ48">
        <f t="shared" si="74"/>
        <v>3</v>
      </c>
      <c r="DR48">
        <f t="shared" si="75"/>
        <v>14</v>
      </c>
      <c r="DS48">
        <f t="shared" si="76"/>
        <v>22</v>
      </c>
      <c r="DT48">
        <f t="shared" si="77"/>
        <v>1</v>
      </c>
      <c r="DU48">
        <f t="shared" si="78"/>
        <v>4</v>
      </c>
      <c r="DV48">
        <f t="shared" si="79"/>
        <v>7</v>
      </c>
      <c r="DW48">
        <f t="shared" si="80"/>
        <v>35</v>
      </c>
      <c r="DX48">
        <f t="shared" si="81"/>
        <v>30</v>
      </c>
      <c r="DY48">
        <f t="shared" si="82"/>
        <v>17</v>
      </c>
      <c r="DZ48">
        <f t="shared" si="83"/>
        <v>45</v>
      </c>
      <c r="EA48">
        <f t="shared" si="84"/>
        <v>19</v>
      </c>
      <c r="EB48">
        <f t="shared" si="85"/>
        <v>15</v>
      </c>
      <c r="EC48">
        <f t="shared" si="86"/>
        <v>34</v>
      </c>
      <c r="ED48">
        <f t="shared" si="87"/>
        <v>23</v>
      </c>
      <c r="EE48">
        <f t="shared" si="88"/>
        <v>10</v>
      </c>
      <c r="EF48">
        <f t="shared" si="89"/>
        <v>5</v>
      </c>
    </row>
    <row r="49" spans="1:136" ht="16.5" customHeight="1">
      <c r="A49">
        <f>_calc_라운드기준!A49</f>
        <v>1197</v>
      </c>
      <c r="B49">
        <f>INDEX(_calc_누적빈도!B:B,$A49)-INDEX(_calc_누적빈도!B:B,$A49-기준200회_후보!$B$1)</f>
        <v>21</v>
      </c>
      <c r="C49">
        <f>INDEX(_calc_누적빈도!C:C,$A49)-INDEX(_calc_누적빈도!C:C,$A49-기준200회_후보!$B$1)</f>
        <v>15</v>
      </c>
      <c r="D49">
        <f>INDEX(_calc_누적빈도!D:D,$A49)-INDEX(_calc_누적빈도!D:D,$A49-기준200회_후보!$B$1)</f>
        <v>34</v>
      </c>
      <c r="E49">
        <f>INDEX(_calc_누적빈도!E:E,$A49)-INDEX(_calc_누적빈도!E:E,$A49-기준200회_후보!$B$1)</f>
        <v>20</v>
      </c>
      <c r="F49">
        <f>INDEX(_calc_누적빈도!F:F,$A49)-INDEX(_calc_누적빈도!F:F,$A49-기준200회_후보!$B$1)</f>
        <v>19</v>
      </c>
      <c r="G49">
        <f>INDEX(_calc_누적빈도!G:G,$A49)-INDEX(_calc_누적빈도!G:G,$A49-기준200회_후보!$B$1)</f>
        <v>36</v>
      </c>
      <c r="H49">
        <f>INDEX(_calc_누적빈도!H:H,$A49)-INDEX(_calc_누적빈도!H:H,$A49-기준200회_후보!$B$1)</f>
        <v>34</v>
      </c>
      <c r="I49">
        <f>INDEX(_calc_누적빈도!I:I,$A49)-INDEX(_calc_누적빈도!I:I,$A49-기준200회_후보!$B$1)</f>
        <v>23</v>
      </c>
      <c r="J49">
        <f>INDEX(_calc_누적빈도!J:J,$A49)-INDEX(_calc_누적빈도!J:J,$A49-기준200회_후보!$B$1)</f>
        <v>26</v>
      </c>
      <c r="K49">
        <f>INDEX(_calc_누적빈도!K:K,$A49)-INDEX(_calc_누적빈도!K:K,$A49-기준200회_후보!$B$1)</f>
        <v>19</v>
      </c>
      <c r="L49">
        <f>INDEX(_calc_누적빈도!L:L,$A49)-INDEX(_calc_누적빈도!L:L,$A49-기준200회_후보!$B$1)</f>
        <v>29</v>
      </c>
      <c r="M49">
        <f>INDEX(_calc_누적빈도!M:M,$A49)-INDEX(_calc_누적빈도!M:M,$A49-기준200회_후보!$B$1)</f>
        <v>35</v>
      </c>
      <c r="N49">
        <f>INDEX(_calc_누적빈도!N:N,$A49)-INDEX(_calc_누적빈도!N:N,$A49-기준200회_후보!$B$1)</f>
        <v>31</v>
      </c>
      <c r="O49">
        <f>INDEX(_calc_누적빈도!O:O,$A49)-INDEX(_calc_누적빈도!O:O,$A49-기준200회_후보!$B$1)</f>
        <v>30</v>
      </c>
      <c r="P49">
        <f>INDEX(_calc_누적빈도!P:P,$A49)-INDEX(_calc_누적빈도!P:P,$A49-기준200회_후보!$B$1)</f>
        <v>28</v>
      </c>
      <c r="Q49">
        <f>INDEX(_calc_누적빈도!Q:Q,$A49)-INDEX(_calc_누적빈도!Q:Q,$A49-기준200회_후보!$B$1)</f>
        <v>32</v>
      </c>
      <c r="R49">
        <f>INDEX(_calc_누적빈도!R:R,$A49)-INDEX(_calc_누적빈도!R:R,$A49-기준200회_후보!$B$1)</f>
        <v>24</v>
      </c>
      <c r="S49">
        <f>INDEX(_calc_누적빈도!S:S,$A49)-INDEX(_calc_누적빈도!S:S,$A49-기준200회_후보!$B$1)</f>
        <v>26</v>
      </c>
      <c r="T49">
        <f>INDEX(_calc_누적빈도!T:T,$A49)-INDEX(_calc_누적빈도!T:T,$A49-기준200회_후보!$B$1)</f>
        <v>33</v>
      </c>
      <c r="U49">
        <f>INDEX(_calc_누적빈도!U:U,$A49)-INDEX(_calc_누적빈도!U:U,$A49-기준200회_후보!$B$1)</f>
        <v>27</v>
      </c>
      <c r="V49">
        <f>INDEX(_calc_누적빈도!V:V,$A49)-INDEX(_calc_누적빈도!V:V,$A49-기준200회_후보!$B$1)</f>
        <v>28</v>
      </c>
      <c r="W49">
        <f>INDEX(_calc_누적빈도!W:W,$A49)-INDEX(_calc_누적빈도!W:W,$A49-기준200회_후보!$B$1)</f>
        <v>27</v>
      </c>
      <c r="X49">
        <f>INDEX(_calc_누적빈도!X:X,$A49)-INDEX(_calc_누적빈도!X:X,$A49-기준200회_후보!$B$1)</f>
        <v>23</v>
      </c>
      <c r="Y49">
        <f>INDEX(_calc_누적빈도!Y:Y,$A49)-INDEX(_calc_누적빈도!Y:Y,$A49-기준200회_후보!$B$1)</f>
        <v>26</v>
      </c>
      <c r="Z49">
        <f>INDEX(_calc_누적빈도!Z:Z,$A49)-INDEX(_calc_누적빈도!Z:Z,$A49-기준200회_후보!$B$1)</f>
        <v>19</v>
      </c>
      <c r="AA49">
        <f>INDEX(_calc_누적빈도!AA:AA,$A49)-INDEX(_calc_누적빈도!AA:AA,$A49-기준200회_후보!$B$1)</f>
        <v>28</v>
      </c>
      <c r="AB49">
        <f>INDEX(_calc_누적빈도!AB:AB,$A49)-INDEX(_calc_누적빈도!AB:AB,$A49-기준200회_후보!$B$1)</f>
        <v>27</v>
      </c>
      <c r="AC49">
        <f>INDEX(_calc_누적빈도!AC:AC,$A49)-INDEX(_calc_누적빈도!AC:AC,$A49-기준200회_후보!$B$1)</f>
        <v>26</v>
      </c>
      <c r="AD49">
        <f>INDEX(_calc_누적빈도!AD:AD,$A49)-INDEX(_calc_누적빈도!AD:AD,$A49-기준200회_후보!$B$1)</f>
        <v>29</v>
      </c>
      <c r="AE49">
        <f>INDEX(_calc_누적빈도!AE:AE,$A49)-INDEX(_calc_누적빈도!AE:AE,$A49-기준200회_후보!$B$1)</f>
        <v>31</v>
      </c>
      <c r="AF49">
        <f>INDEX(_calc_누적빈도!AF:AF,$A49)-INDEX(_calc_누적빈도!AF:AF,$A49-기준200회_후보!$B$1)</f>
        <v>25</v>
      </c>
      <c r="AG49">
        <f>INDEX(_calc_누적빈도!AG:AG,$A49)-INDEX(_calc_누적빈도!AG:AG,$A49-기준200회_후보!$B$1)</f>
        <v>26</v>
      </c>
      <c r="AH49">
        <f>INDEX(_calc_누적빈도!AH:AH,$A49)-INDEX(_calc_누적빈도!AH:AH,$A49-기준200회_후보!$B$1)</f>
        <v>31</v>
      </c>
      <c r="AI49">
        <f>INDEX(_calc_누적빈도!AI:AI,$A49)-INDEX(_calc_누적빈도!AI:AI,$A49-기준200회_후보!$B$1)</f>
        <v>29</v>
      </c>
      <c r="AJ49">
        <f>INDEX(_calc_누적빈도!AJ:AJ,$A49)-INDEX(_calc_누적빈도!AJ:AJ,$A49-기준200회_후보!$B$1)</f>
        <v>33</v>
      </c>
      <c r="AK49">
        <f>INDEX(_calc_누적빈도!AK:AK,$A49)-INDEX(_calc_누적빈도!AK:AK,$A49-기준200회_후보!$B$1)</f>
        <v>25</v>
      </c>
      <c r="AL49">
        <f>INDEX(_calc_누적빈도!AL:AL,$A49)-INDEX(_calc_누적빈도!AL:AL,$A49-기준200회_후보!$B$1)</f>
        <v>30</v>
      </c>
      <c r="AM49">
        <f>INDEX(_calc_누적빈도!AM:AM,$A49)-INDEX(_calc_누적빈도!AM:AM,$A49-기준200회_후보!$B$1)</f>
        <v>31</v>
      </c>
      <c r="AN49">
        <f>INDEX(_calc_누적빈도!AN:AN,$A49)-INDEX(_calc_누적빈도!AN:AN,$A49-기준200회_후보!$B$1)</f>
        <v>19</v>
      </c>
      <c r="AO49">
        <f>INDEX(_calc_누적빈도!AO:AO,$A49)-INDEX(_calc_누적빈도!AO:AO,$A49-기준200회_후보!$B$1)</f>
        <v>29</v>
      </c>
      <c r="AP49">
        <f>INDEX(_calc_누적빈도!AP:AP,$A49)-INDEX(_calc_누적빈도!AP:AP,$A49-기준200회_후보!$B$1)</f>
        <v>21</v>
      </c>
      <c r="AQ49">
        <f>INDEX(_calc_누적빈도!AQ:AQ,$A49)-INDEX(_calc_누적빈도!AQ:AQ,$A49-기준200회_후보!$B$1)</f>
        <v>21</v>
      </c>
      <c r="AR49">
        <f>INDEX(_calc_누적빈도!AR:AR,$A49)-INDEX(_calc_누적빈도!AR:AR,$A49-기준200회_후보!$B$1)</f>
        <v>16</v>
      </c>
      <c r="AS49">
        <f>INDEX(_calc_누적빈도!AS:AS,$A49)-INDEX(_calc_누적빈도!AS:AS,$A49-기준200회_후보!$B$1)</f>
        <v>25</v>
      </c>
      <c r="AT49">
        <f>INDEX(_calc_누적빈도!AT:AT,$A49)-INDEX(_calc_누적빈도!AT:AT,$A49-기준200회_후보!$B$1)</f>
        <v>33</v>
      </c>
      <c r="AU49">
        <f>(RANK(_calc_라운드기준!B49,_calc_라운드기준!$B49:$AT49,0)+COUNTIFS(_calc_라운드기준!$B49:$AT49,_calc_라운드기준!B49,$B$1:$AT$1,"&lt;"&amp;1))-(RANK(B49,$B49:$AT49,0)+COUNTIFS($B49:$AT49,B49,$B$1:$AT$1,"&lt;"&amp;1))</f>
        <v>2</v>
      </c>
      <c r="AV49">
        <f>(RANK(_calc_라운드기준!C49,_calc_라운드기준!$B49:$AT49,0)+COUNTIFS(_calc_라운드기준!$B49:$AT49,_calc_라운드기준!C49,$B$1:$AT$1,"&lt;"&amp;2))-(RANK(C49,$B49:$AT49,0)+COUNTIFS($B49:$AT49,C49,$B$1:$AT$1,"&lt;"&amp;2))</f>
        <v>-6</v>
      </c>
      <c r="AW49">
        <f>(RANK(_calc_라운드기준!D49,_calc_라운드기준!$B49:$AT49,0)+COUNTIFS(_calc_라운드기준!$B49:$AT49,_calc_라운드기준!D49,$B$1:$AT$1,"&lt;"&amp;3))-(RANK(D49,$B49:$AT49,0)+COUNTIFS($B49:$AT49,D49,$B$1:$AT$1,"&lt;"&amp;3))</f>
        <v>-2</v>
      </c>
      <c r="AX49">
        <f>(RANK(_calc_라운드기준!E49,_calc_라운드기준!$B49:$AT49,0)+COUNTIFS(_calc_라운드기준!$B49:$AT49,_calc_라운드기준!E49,$B$1:$AT$1,"&lt;"&amp;4))-(RANK(E49,$B49:$AT49,0)+COUNTIFS($B49:$AT49,E49,$B$1:$AT$1,"&lt;"&amp;4))</f>
        <v>-8</v>
      </c>
      <c r="AY49">
        <f>(RANK(_calc_라운드기준!F49,_calc_라운드기준!$B49:$AT49,0)+COUNTIFS(_calc_라운드기준!$B49:$AT49,_calc_라운드기준!F49,$B$1:$AT$1,"&lt;"&amp;5))-(RANK(F49,$B49:$AT49,0)+COUNTIFS($B49:$AT49,F49,$B$1:$AT$1,"&lt;"&amp;5))</f>
        <v>-8</v>
      </c>
      <c r="AZ49">
        <f>(RANK(_calc_라운드기준!G49,_calc_라운드기준!$B49:$AT49,0)+COUNTIFS(_calc_라운드기준!$B49:$AT49,_calc_라운드기준!G49,$B$1:$AT$1,"&lt;"&amp;6))-(RANK(G49,$B49:$AT49,0)+COUNTIFS($B49:$AT49,G49,$B$1:$AT$1,"&lt;"&amp;6))</f>
        <v>10</v>
      </c>
      <c r="BA49">
        <f>(RANK(_calc_라운드기준!H49,_calc_라운드기준!$B49:$AT49,0)+COUNTIFS(_calc_라운드기준!$B49:$AT49,_calc_라운드기준!H49,$B$1:$AT$1,"&lt;"&amp;7))-(RANK(H49,$B49:$AT49,0)+COUNTIFS($B49:$AT49,H49,$B$1:$AT$1,"&lt;"&amp;7))</f>
        <v>1</v>
      </c>
      <c r="BB49">
        <f>(RANK(_calc_라운드기준!I49,_calc_라운드기준!$B49:$AT49,0)+COUNTIFS(_calc_라운드기준!$B49:$AT49,_calc_라운드기준!I49,$B$1:$AT$1,"&lt;"&amp;8))-(RANK(I49,$B49:$AT49,0)+COUNTIFS($B49:$AT49,I49,$B$1:$AT$1,"&lt;"&amp;8))</f>
        <v>-28</v>
      </c>
      <c r="BC49">
        <f>(RANK(_calc_라운드기준!J49,_calc_라운드기준!$B49:$AT49,0)+COUNTIFS(_calc_라운드기준!$B49:$AT49,_calc_라운드기준!J49,$B$1:$AT$1,"&lt;"&amp;9))-(RANK(J49,$B49:$AT49,0)+COUNTIFS($B49:$AT49,J49,$B$1:$AT$1,"&lt;"&amp;9))</f>
        <v>-22</v>
      </c>
      <c r="BD49">
        <f>(RANK(_calc_라운드기준!K49,_calc_라운드기준!$B49:$AT49,0)+COUNTIFS(_calc_라운드기준!$B49:$AT49,_calc_라운드기준!K49,$B$1:$AT$1,"&lt;"&amp;10))-(RANK(K49,$B49:$AT49,0)+COUNTIFS($B49:$AT49,K49,$B$1:$AT$1,"&lt;"&amp;10))</f>
        <v>-1</v>
      </c>
      <c r="BE49">
        <f>(RANK(_calc_라운드기준!L49,_calc_라운드기준!$B49:$AT49,0)+COUNTIFS(_calc_라운드기준!$B49:$AT49,_calc_라운드기준!L49,$B$1:$AT$1,"&lt;"&amp;11))-(RANK(L49,$B49:$AT49,0)+COUNTIFS($B49:$AT49,L49,$B$1:$AT$1,"&lt;"&amp;11))</f>
        <v>8</v>
      </c>
      <c r="BF49">
        <f>(RANK(_calc_라운드기준!M49,_calc_라운드기준!$B49:$AT49,0)+COUNTIFS(_calc_라운드기준!$B49:$AT49,_calc_라운드기준!M49,$B$1:$AT$1,"&lt;"&amp;12))-(RANK(M49,$B49:$AT49,0)+COUNTIFS($B49:$AT49,M49,$B$1:$AT$1,"&lt;"&amp;12))</f>
        <v>10</v>
      </c>
      <c r="BG49">
        <f>(RANK(_calc_라운드기준!N49,_calc_라운드기준!$B49:$AT49,0)+COUNTIFS(_calc_라운드기준!$B49:$AT49,_calc_라운드기준!N49,$B$1:$AT$1,"&lt;"&amp;13))-(RANK(N49,$B49:$AT49,0)+COUNTIFS($B49:$AT49,N49,$B$1:$AT$1,"&lt;"&amp;13))</f>
        <v>-2</v>
      </c>
      <c r="BH49">
        <f>(RANK(_calc_라운드기준!O49,_calc_라운드기준!$B49:$AT49,0)+COUNTIFS(_calc_라운드기준!$B49:$AT49,_calc_라운드기준!O49,$B$1:$AT$1,"&lt;"&amp;14))-(RANK(O49,$B49:$AT49,0)+COUNTIFS($B49:$AT49,O49,$B$1:$AT$1,"&lt;"&amp;14))</f>
        <v>28</v>
      </c>
      <c r="BI49">
        <f>(RANK(_calc_라운드기준!P49,_calc_라운드기준!$B49:$AT49,0)+COUNTIFS(_calc_라운드기준!$B49:$AT49,_calc_라운드기준!P49,$B$1:$AT$1,"&lt;"&amp;15))-(RANK(P49,$B49:$AT49,0)+COUNTIFS($B49:$AT49,P49,$B$1:$AT$1,"&lt;"&amp;15))</f>
        <v>-11</v>
      </c>
      <c r="BJ49">
        <f>(RANK(_calc_라운드기준!Q49,_calc_라운드기준!$B49:$AT49,0)+COUNTIFS(_calc_라운드기준!$B49:$AT49,_calc_라운드기준!Q49,$B$1:$AT$1,"&lt;"&amp;16))-(RANK(Q49,$B49:$AT49,0)+COUNTIFS($B49:$AT49,Q49,$B$1:$AT$1,"&lt;"&amp;16))</f>
        <v>1</v>
      </c>
      <c r="BK49">
        <f>(RANK(_calc_라운드기준!R49,_calc_라운드기준!$B49:$AT49,0)+COUNTIFS(_calc_라운드기준!$B49:$AT49,_calc_라운드기준!R49,$B$1:$AT$1,"&lt;"&amp;17))-(RANK(R49,$B49:$AT49,0)+COUNTIFS($B49:$AT49,R49,$B$1:$AT$1,"&lt;"&amp;17))</f>
        <v>0</v>
      </c>
      <c r="BL49">
        <f>(RANK(_calc_라운드기준!S49,_calc_라운드기준!$B49:$AT49,0)+COUNTIFS(_calc_라운드기준!$B49:$AT49,_calc_라운드기준!S49,$B$1:$AT$1,"&lt;"&amp;18))-(RANK(S49,$B49:$AT49,0)+COUNTIFS($B49:$AT49,S49,$B$1:$AT$1,"&lt;"&amp;18))</f>
        <v>-2</v>
      </c>
      <c r="BM49">
        <f>(RANK(_calc_라운드기준!T49,_calc_라운드기준!$B49:$AT49,0)+COUNTIFS(_calc_라운드기준!$B49:$AT49,_calc_라운드기준!T49,$B$1:$AT$1,"&lt;"&amp;19))-(RANK(T49,$B49:$AT49,0)+COUNTIFS($B49:$AT49,T49,$B$1:$AT$1,"&lt;"&amp;19))</f>
        <v>12</v>
      </c>
      <c r="BN49">
        <f>(RANK(_calc_라운드기준!U49,_calc_라운드기준!$B49:$AT49,0)+COUNTIFS(_calc_라운드기준!$B49:$AT49,_calc_라운드기준!U49,$B$1:$AT$1,"&lt;"&amp;20))-(RANK(U49,$B49:$AT49,0)+COUNTIFS($B49:$AT49,U49,$B$1:$AT$1,"&lt;"&amp;20))</f>
        <v>3</v>
      </c>
      <c r="BO49">
        <f>(RANK(_calc_라운드기준!V49,_calc_라운드기준!$B49:$AT49,0)+COUNTIFS(_calc_라운드기준!$B49:$AT49,_calc_라운드기준!V49,$B$1:$AT$1,"&lt;"&amp;21))-(RANK(V49,$B49:$AT49,0)+COUNTIFS($B49:$AT49,V49,$B$1:$AT$1,"&lt;"&amp;21))</f>
        <v>6</v>
      </c>
      <c r="BP49">
        <f>(RANK(_calc_라운드기준!W49,_calc_라운드기준!$B49:$AT49,0)+COUNTIFS(_calc_라운드기준!$B49:$AT49,_calc_라운드기준!W49,$B$1:$AT$1,"&lt;"&amp;22))-(RANK(W49,$B49:$AT49,0)+COUNTIFS($B49:$AT49,W49,$B$1:$AT$1,"&lt;"&amp;22))</f>
        <v>11</v>
      </c>
      <c r="BQ49">
        <f>(RANK(_calc_라운드기준!X49,_calc_라운드기준!$B49:$AT49,0)+COUNTIFS(_calc_라운드기준!$B49:$AT49,_calc_라운드기준!X49,$B$1:$AT$1,"&lt;"&amp;23))-(RANK(X49,$B49:$AT49,0)+COUNTIFS($B49:$AT49,X49,$B$1:$AT$1,"&lt;"&amp;23))</f>
        <v>-22</v>
      </c>
      <c r="BR49">
        <f>(RANK(_calc_라운드기준!Y49,_calc_라운드기준!$B49:$AT49,0)+COUNTIFS(_calc_라운드기준!$B49:$AT49,_calc_라운드기준!Y49,$B$1:$AT$1,"&lt;"&amp;24))-(RANK(Y49,$B49:$AT49,0)+COUNTIFS($B49:$AT49,Y49,$B$1:$AT$1,"&lt;"&amp;24))</f>
        <v>-13</v>
      </c>
      <c r="BS49">
        <f>(RANK(_calc_라운드기준!Z49,_calc_라운드기준!$B49:$AT49,0)+COUNTIFS(_calc_라운드기준!$B49:$AT49,_calc_라운드기준!Z49,$B$1:$AT$1,"&lt;"&amp;25))-(RANK(Z49,$B49:$AT49,0)+COUNTIFS($B49:$AT49,Z49,$B$1:$AT$1,"&lt;"&amp;25))</f>
        <v>-24</v>
      </c>
      <c r="BT49">
        <f>(RANK(_calc_라운드기준!AA49,_calc_라운드기준!$B49:$AT49,0)+COUNTIFS(_calc_라운드기준!$B49:$AT49,_calc_라운드기준!AA49,$B$1:$AT$1,"&lt;"&amp;26))-(RANK(AA49,$B49:$AT49,0)+COUNTIFS($B49:$AT49,AA49,$B$1:$AT$1,"&lt;"&amp;26))</f>
        <v>6</v>
      </c>
      <c r="BU49">
        <f>(RANK(_calc_라운드기준!AB49,_calc_라운드기준!$B49:$AT49,0)+COUNTIFS(_calc_라운드기준!$B49:$AT49,_calc_라운드기준!AB49,$B$1:$AT$1,"&lt;"&amp;27))-(RANK(AB49,$B49:$AT49,0)+COUNTIFS($B49:$AT49,AB49,$B$1:$AT$1,"&lt;"&amp;27))</f>
        <v>-22</v>
      </c>
      <c r="BV49">
        <f>(RANK(_calc_라운드기준!AC49,_calc_라운드기준!$B49:$AT49,0)+COUNTIFS(_calc_라운드기준!$B49:$AT49,_calc_라운드기준!AC49,$B$1:$AT$1,"&lt;"&amp;28))-(RANK(AC49,$B49:$AT49,0)+COUNTIFS($B49:$AT49,AC49,$B$1:$AT$1,"&lt;"&amp;28))</f>
        <v>-9</v>
      </c>
      <c r="BW49">
        <f>(RANK(_calc_라운드기준!AD49,_calc_라운드기준!$B49:$AT49,0)+COUNTIFS(_calc_라운드기준!$B49:$AT49,_calc_라운드기준!AD49,$B$1:$AT$1,"&lt;"&amp;29))-(RANK(AD49,$B49:$AT49,0)+COUNTIFS($B49:$AT49,AD49,$B$1:$AT$1,"&lt;"&amp;29))</f>
        <v>-1</v>
      </c>
      <c r="BX49">
        <f>(RANK(_calc_라운드기준!AE49,_calc_라운드기준!$B49:$AT49,0)+COUNTIFS(_calc_라운드기준!$B49:$AT49,_calc_라운드기준!AE49,$B$1:$AT$1,"&lt;"&amp;30))-(RANK(AE49,$B49:$AT49,0)+COUNTIFS($B49:$AT49,AE49,$B$1:$AT$1,"&lt;"&amp;30))</f>
        <v>25</v>
      </c>
      <c r="BY49">
        <f>(RANK(_calc_라운드기준!AF49,_calc_라운드기준!$B49:$AT49,0)+COUNTIFS(_calc_라운드기준!$B49:$AT49,_calc_라운드기준!AF49,$B$1:$AT$1,"&lt;"&amp;31))-(RANK(AF49,$B49:$AT49,0)+COUNTIFS($B49:$AT49,AF49,$B$1:$AT$1,"&lt;"&amp;31))</f>
        <v>6</v>
      </c>
      <c r="BZ49">
        <f>(RANK(_calc_라운드기준!AG49,_calc_라운드기준!$B49:$AT49,0)+COUNTIFS(_calc_라운드기준!$B49:$AT49,_calc_라운드기준!AG49,$B$1:$AT$1,"&lt;"&amp;32))-(RANK(AG49,$B49:$AT49,0)+COUNTIFS($B49:$AT49,AG49,$B$1:$AT$1,"&lt;"&amp;32))</f>
        <v>-1</v>
      </c>
      <c r="CA49">
        <f>(RANK(_calc_라운드기준!AH49,_calc_라운드기준!$B49:$AT49,0)+COUNTIFS(_calc_라운드기준!$B49:$AT49,_calc_라운드기준!AH49,$B$1:$AT$1,"&lt;"&amp;33))-(RANK(AH49,$B49:$AT49,0)+COUNTIFS($B49:$AT49,AH49,$B$1:$AT$1,"&lt;"&amp;33))</f>
        <v>26</v>
      </c>
      <c r="CB49">
        <f>(RANK(_calc_라운드기준!AI49,_calc_라운드기준!$B49:$AT49,0)+COUNTIFS(_calc_라운드기준!$B49:$AT49,_calc_라운드기준!AI49,$B$1:$AT$1,"&lt;"&amp;34))-(RANK(AI49,$B49:$AT49,0)+COUNTIFS($B49:$AT49,AI49,$B$1:$AT$1,"&lt;"&amp;34))</f>
        <v>25</v>
      </c>
      <c r="CC49">
        <f>(RANK(_calc_라운드기준!AJ49,_calc_라운드기준!$B49:$AT49,0)+COUNTIFS(_calc_라운드기준!$B49:$AT49,_calc_라운드기준!AJ49,$B$1:$AT$1,"&lt;"&amp;35))-(RANK(AJ49,$B49:$AT49,0)+COUNTIFS($B49:$AT49,AJ49,$B$1:$AT$1,"&lt;"&amp;35))</f>
        <v>14</v>
      </c>
      <c r="CD49">
        <f>(RANK(_calc_라운드기준!AK49,_calc_라운드기준!$B49:$AT49,0)+COUNTIFS(_calc_라운드기준!$B49:$AT49,_calc_라운드기준!AK49,$B$1:$AT$1,"&lt;"&amp;36))-(RANK(AK49,$B49:$AT49,0)+COUNTIFS($B49:$AT49,AK49,$B$1:$AT$1,"&lt;"&amp;36))</f>
        <v>-10</v>
      </c>
      <c r="CE49">
        <f>(RANK(_calc_라운드기준!AL49,_calc_라운드기준!$B49:$AT49,0)+COUNTIFS(_calc_라운드기준!$B49:$AT49,_calc_라운드기준!AL49,$B$1:$AT$1,"&lt;"&amp;37))-(RANK(AL49,$B49:$AT49,0)+COUNTIFS($B49:$AT49,AL49,$B$1:$AT$1,"&lt;"&amp;37))</f>
        <v>-10</v>
      </c>
      <c r="CF49">
        <f>(RANK(_calc_라운드기준!AM49,_calc_라운드기준!$B49:$AT49,0)+COUNTIFS(_calc_라운드기준!$B49:$AT49,_calc_라운드기준!AM49,$B$1:$AT$1,"&lt;"&amp;38))-(RANK(AM49,$B49:$AT49,0)+COUNTIFS($B49:$AT49,AM49,$B$1:$AT$1,"&lt;"&amp;38))</f>
        <v>4</v>
      </c>
      <c r="CG49">
        <f>(RANK(_calc_라운드기준!AN49,_calc_라운드기준!$B49:$AT49,0)+COUNTIFS(_calc_라운드기준!$B49:$AT49,_calc_라운드기준!AN49,$B$1:$AT$1,"&lt;"&amp;39))-(RANK(AN49,$B49:$AT49,0)+COUNTIFS($B49:$AT49,AN49,$B$1:$AT$1,"&lt;"&amp;39))</f>
        <v>-33</v>
      </c>
      <c r="CH49">
        <f>(RANK(_calc_라운드기준!AO49,_calc_라운드기준!$B49:$AT49,0)+COUNTIFS(_calc_라운드기준!$B49:$AT49,_calc_라운드기준!AO49,$B$1:$AT$1,"&lt;"&amp;40))-(RANK(AO49,$B49:$AT49,0)+COUNTIFS($B49:$AT49,AO49,$B$1:$AT$1,"&lt;"&amp;40))</f>
        <v>4</v>
      </c>
      <c r="CI49">
        <f>(RANK(_calc_라운드기준!AP49,_calc_라운드기준!$B49:$AT49,0)+COUNTIFS(_calc_라운드기준!$B49:$AT49,_calc_라운드기준!AP49,$B$1:$AT$1,"&lt;"&amp;41))-(RANK(AP49,$B49:$AT49,0)+COUNTIFS($B49:$AT49,AP49,$B$1:$AT$1,"&lt;"&amp;41))</f>
        <v>6</v>
      </c>
      <c r="CJ49">
        <f>(RANK(_calc_라운드기준!AQ49,_calc_라운드기준!$B49:$AT49,0)+COUNTIFS(_calc_라운드기준!$B49:$AT49,_calc_라운드기준!AQ49,$B$1:$AT$1,"&lt;"&amp;42))-(RANK(AQ49,$B49:$AT49,0)+COUNTIFS($B49:$AT49,AQ49,$B$1:$AT$1,"&lt;"&amp;42))</f>
        <v>-9</v>
      </c>
      <c r="CK49">
        <f>(RANK(_calc_라운드기준!AR49,_calc_라운드기준!$B49:$AT49,0)+COUNTIFS(_calc_라운드기준!$B49:$AT49,_calc_라운드기준!AR49,$B$1:$AT$1,"&lt;"&amp;43))-(RANK(AR49,$B49:$AT49,0)+COUNTIFS($B49:$AT49,AR49,$B$1:$AT$1,"&lt;"&amp;43))</f>
        <v>1</v>
      </c>
      <c r="CL49">
        <f>(RANK(_calc_라운드기준!AS49,_calc_라운드기준!$B49:$AT49,0)+COUNTIFS(_calc_라운드기준!$B49:$AT49,_calc_라운드기준!AS49,$B$1:$AT$1,"&lt;"&amp;44))-(RANK(AS49,$B49:$AT49,0)+COUNTIFS($B49:$AT49,AS49,$B$1:$AT$1,"&lt;"&amp;44))</f>
        <v>12</v>
      </c>
      <c r="CM49">
        <f>(RANK(_calc_라운드기준!AT49,_calc_라운드기준!$B49:$AT49,0)+COUNTIFS(_calc_라운드기준!$B49:$AT49,_calc_라운드기준!AT49,$B$1:$AT$1,"&lt;"&amp;45))-(RANK(AT49,$B49:$AT49,0)+COUNTIFS($B49:$AT49,AT49,$B$1:$AT$1,"&lt;"&amp;45))</f>
        <v>23</v>
      </c>
      <c r="CN49">
        <f t="shared" si="45"/>
        <v>20</v>
      </c>
      <c r="CO49">
        <f t="shared" si="46"/>
        <v>31</v>
      </c>
      <c r="CP49">
        <f t="shared" si="47"/>
        <v>28</v>
      </c>
      <c r="CQ49">
        <f t="shared" si="48"/>
        <v>32</v>
      </c>
      <c r="CR49">
        <f t="shared" si="49"/>
        <v>33</v>
      </c>
      <c r="CS49">
        <f t="shared" si="50"/>
        <v>10</v>
      </c>
      <c r="CT49">
        <f t="shared" si="51"/>
        <v>21</v>
      </c>
      <c r="CU49">
        <f t="shared" si="52"/>
        <v>44</v>
      </c>
      <c r="CV49">
        <f t="shared" si="53"/>
        <v>40</v>
      </c>
      <c r="CW49">
        <f t="shared" si="54"/>
        <v>25</v>
      </c>
      <c r="CX49">
        <f t="shared" si="55"/>
        <v>12</v>
      </c>
      <c r="CY49">
        <f t="shared" si="56"/>
        <v>11</v>
      </c>
      <c r="CZ49">
        <f t="shared" si="57"/>
        <v>29</v>
      </c>
      <c r="DA49">
        <f t="shared" si="58"/>
        <v>1</v>
      </c>
      <c r="DB49">
        <f t="shared" si="59"/>
        <v>38</v>
      </c>
      <c r="DC49">
        <f t="shared" si="60"/>
        <v>22</v>
      </c>
      <c r="DD49">
        <f t="shared" si="61"/>
        <v>24</v>
      </c>
      <c r="DE49">
        <f t="shared" si="62"/>
        <v>30</v>
      </c>
      <c r="DF49">
        <f t="shared" si="63"/>
        <v>7</v>
      </c>
      <c r="DG49">
        <f t="shared" si="64"/>
        <v>19</v>
      </c>
      <c r="DH49">
        <f t="shared" si="65"/>
        <v>13</v>
      </c>
      <c r="DI49">
        <f t="shared" si="66"/>
        <v>9</v>
      </c>
      <c r="DJ49">
        <f t="shared" si="67"/>
        <v>41</v>
      </c>
      <c r="DK49">
        <f t="shared" si="68"/>
        <v>39</v>
      </c>
      <c r="DL49">
        <f t="shared" si="69"/>
        <v>43</v>
      </c>
      <c r="DM49">
        <f t="shared" si="70"/>
        <v>14</v>
      </c>
      <c r="DN49">
        <f t="shared" si="71"/>
        <v>42</v>
      </c>
      <c r="DO49">
        <f t="shared" si="72"/>
        <v>34</v>
      </c>
      <c r="DP49">
        <f t="shared" si="73"/>
        <v>26</v>
      </c>
      <c r="DQ49">
        <f t="shared" si="74"/>
        <v>3</v>
      </c>
      <c r="DR49">
        <f t="shared" si="75"/>
        <v>15</v>
      </c>
      <c r="DS49">
        <f t="shared" si="76"/>
        <v>27</v>
      </c>
      <c r="DT49">
        <f t="shared" si="77"/>
        <v>2</v>
      </c>
      <c r="DU49">
        <f t="shared" si="78"/>
        <v>4</v>
      </c>
      <c r="DV49">
        <f t="shared" si="79"/>
        <v>6</v>
      </c>
      <c r="DW49">
        <f t="shared" si="80"/>
        <v>36</v>
      </c>
      <c r="DX49">
        <f t="shared" si="81"/>
        <v>37</v>
      </c>
      <c r="DY49">
        <f t="shared" si="82"/>
        <v>17</v>
      </c>
      <c r="DZ49">
        <f t="shared" si="83"/>
        <v>45</v>
      </c>
      <c r="EA49">
        <f t="shared" si="84"/>
        <v>18</v>
      </c>
      <c r="EB49">
        <f t="shared" si="85"/>
        <v>16</v>
      </c>
      <c r="EC49">
        <f t="shared" si="86"/>
        <v>35</v>
      </c>
      <c r="ED49">
        <f t="shared" si="87"/>
        <v>23</v>
      </c>
      <c r="EE49">
        <f t="shared" si="88"/>
        <v>8</v>
      </c>
      <c r="EF49">
        <f t="shared" si="89"/>
        <v>5</v>
      </c>
    </row>
    <row r="50" spans="1:136" ht="16.5" customHeight="1">
      <c r="A50">
        <f>_calc_라운드기준!A50</f>
        <v>1196</v>
      </c>
      <c r="B50">
        <f>INDEX(_calc_누적빈도!B:B,$A50)-INDEX(_calc_누적빈도!B:B,$A50-기준200회_후보!$B$1)</f>
        <v>21</v>
      </c>
      <c r="C50">
        <f>INDEX(_calc_누적빈도!C:C,$A50)-INDEX(_calc_누적빈도!C:C,$A50-기준200회_후보!$B$1)</f>
        <v>15</v>
      </c>
      <c r="D50">
        <f>INDEX(_calc_누적빈도!D:D,$A50)-INDEX(_calc_누적빈도!D:D,$A50-기준200회_후보!$B$1)</f>
        <v>34</v>
      </c>
      <c r="E50">
        <f>INDEX(_calc_누적빈도!E:E,$A50)-INDEX(_calc_누적빈도!E:E,$A50-기준200회_후보!$B$1)</f>
        <v>20</v>
      </c>
      <c r="F50">
        <f>INDEX(_calc_누적빈도!F:F,$A50)-INDEX(_calc_누적빈도!F:F,$A50-기준200회_후보!$B$1)</f>
        <v>19</v>
      </c>
      <c r="G50">
        <f>INDEX(_calc_누적빈도!G:G,$A50)-INDEX(_calc_누적빈도!G:G,$A50-기준200회_후보!$B$1)</f>
        <v>37</v>
      </c>
      <c r="H50">
        <f>INDEX(_calc_누적빈도!H:H,$A50)-INDEX(_calc_누적빈도!H:H,$A50-기준200회_후보!$B$1)</f>
        <v>34</v>
      </c>
      <c r="I50">
        <f>INDEX(_calc_누적빈도!I:I,$A50)-INDEX(_calc_누적빈도!I:I,$A50-기준200회_후보!$B$1)</f>
        <v>22</v>
      </c>
      <c r="J50">
        <f>INDEX(_calc_누적빈도!J:J,$A50)-INDEX(_calc_누적빈도!J:J,$A50-기준200회_후보!$B$1)</f>
        <v>26</v>
      </c>
      <c r="K50">
        <f>INDEX(_calc_누적빈도!K:K,$A50)-INDEX(_calc_누적빈도!K:K,$A50-기준200회_후보!$B$1)</f>
        <v>19</v>
      </c>
      <c r="L50">
        <f>INDEX(_calc_누적빈도!L:L,$A50)-INDEX(_calc_누적빈도!L:L,$A50-기준200회_후보!$B$1)</f>
        <v>30</v>
      </c>
      <c r="M50">
        <f>INDEX(_calc_누적빈도!M:M,$A50)-INDEX(_calc_누적빈도!M:M,$A50-기준200회_후보!$B$1)</f>
        <v>34</v>
      </c>
      <c r="N50">
        <f>INDEX(_calc_누적빈도!N:N,$A50)-INDEX(_calc_누적빈도!N:N,$A50-기준200회_후보!$B$1)</f>
        <v>31</v>
      </c>
      <c r="O50">
        <f>INDEX(_calc_누적빈도!O:O,$A50)-INDEX(_calc_누적빈도!O:O,$A50-기준200회_후보!$B$1)</f>
        <v>30</v>
      </c>
      <c r="P50">
        <f>INDEX(_calc_누적빈도!P:P,$A50)-INDEX(_calc_누적빈도!P:P,$A50-기준200회_후보!$B$1)</f>
        <v>28</v>
      </c>
      <c r="Q50">
        <f>INDEX(_calc_누적빈도!Q:Q,$A50)-INDEX(_calc_누적빈도!Q:Q,$A50-기준200회_후보!$B$1)</f>
        <v>32</v>
      </c>
      <c r="R50">
        <f>INDEX(_calc_누적빈도!R:R,$A50)-INDEX(_calc_누적빈도!R:R,$A50-기준200회_후보!$B$1)</f>
        <v>24</v>
      </c>
      <c r="S50">
        <f>INDEX(_calc_누적빈도!S:S,$A50)-INDEX(_calc_누적빈도!S:S,$A50-기준200회_후보!$B$1)</f>
        <v>26</v>
      </c>
      <c r="T50">
        <f>INDEX(_calc_누적빈도!T:T,$A50)-INDEX(_calc_누적빈도!T:T,$A50-기준200회_후보!$B$1)</f>
        <v>33</v>
      </c>
      <c r="U50">
        <f>INDEX(_calc_누적빈도!U:U,$A50)-INDEX(_calc_누적빈도!U:U,$A50-기준200회_후보!$B$1)</f>
        <v>27</v>
      </c>
      <c r="V50">
        <f>INDEX(_calc_누적빈도!V:V,$A50)-INDEX(_calc_누적빈도!V:V,$A50-기준200회_후보!$B$1)</f>
        <v>28</v>
      </c>
      <c r="W50">
        <f>INDEX(_calc_누적빈도!W:W,$A50)-INDEX(_calc_누적빈도!W:W,$A50-기준200회_후보!$B$1)</f>
        <v>27</v>
      </c>
      <c r="X50">
        <f>INDEX(_calc_누적빈도!X:X,$A50)-INDEX(_calc_누적빈도!X:X,$A50-기준200회_후보!$B$1)</f>
        <v>23</v>
      </c>
      <c r="Y50">
        <f>INDEX(_calc_누적빈도!Y:Y,$A50)-INDEX(_calc_누적빈도!Y:Y,$A50-기준200회_후보!$B$1)</f>
        <v>27</v>
      </c>
      <c r="Z50">
        <f>INDEX(_calc_누적빈도!Z:Z,$A50)-INDEX(_calc_누적빈도!Z:Z,$A50-기준200회_후보!$B$1)</f>
        <v>19</v>
      </c>
      <c r="AA50">
        <f>INDEX(_calc_누적빈도!AA:AA,$A50)-INDEX(_calc_누적빈도!AA:AA,$A50-기준200회_후보!$B$1)</f>
        <v>28</v>
      </c>
      <c r="AB50">
        <f>INDEX(_calc_누적빈도!AB:AB,$A50)-INDEX(_calc_누적빈도!AB:AB,$A50-기준200회_후보!$B$1)</f>
        <v>27</v>
      </c>
      <c r="AC50">
        <f>INDEX(_calc_누적빈도!AC:AC,$A50)-INDEX(_calc_누적빈도!AC:AC,$A50-기준200회_후보!$B$1)</f>
        <v>26</v>
      </c>
      <c r="AD50">
        <f>INDEX(_calc_누적빈도!AD:AD,$A50)-INDEX(_calc_누적빈도!AD:AD,$A50-기준200회_후보!$B$1)</f>
        <v>28</v>
      </c>
      <c r="AE50">
        <f>INDEX(_calc_누적빈도!AE:AE,$A50)-INDEX(_calc_누적빈도!AE:AE,$A50-기준200회_후보!$B$1)</f>
        <v>31</v>
      </c>
      <c r="AF50">
        <f>INDEX(_calc_누적빈도!AF:AF,$A50)-INDEX(_calc_누적빈도!AF:AF,$A50-기준200회_후보!$B$1)</f>
        <v>25</v>
      </c>
      <c r="AG50">
        <f>INDEX(_calc_누적빈도!AG:AG,$A50)-INDEX(_calc_누적빈도!AG:AG,$A50-기준200회_후보!$B$1)</f>
        <v>27</v>
      </c>
      <c r="AH50">
        <f>INDEX(_calc_누적빈도!AH:AH,$A50)-INDEX(_calc_누적빈도!AH:AH,$A50-기준200회_후보!$B$1)</f>
        <v>31</v>
      </c>
      <c r="AI50">
        <f>INDEX(_calc_누적빈도!AI:AI,$A50)-INDEX(_calc_누적빈도!AI:AI,$A50-기준200회_후보!$B$1)</f>
        <v>29</v>
      </c>
      <c r="AJ50">
        <f>INDEX(_calc_누적빈도!AJ:AJ,$A50)-INDEX(_calc_누적빈도!AJ:AJ,$A50-기준200회_후보!$B$1)</f>
        <v>33</v>
      </c>
      <c r="AK50">
        <f>INDEX(_calc_누적빈도!AK:AK,$A50)-INDEX(_calc_누적빈도!AK:AK,$A50-기준200회_후보!$B$1)</f>
        <v>25</v>
      </c>
      <c r="AL50">
        <f>INDEX(_calc_누적빈도!AL:AL,$A50)-INDEX(_calc_누적빈도!AL:AL,$A50-기준200회_후보!$B$1)</f>
        <v>30</v>
      </c>
      <c r="AM50">
        <f>INDEX(_calc_누적빈도!AM:AM,$A50)-INDEX(_calc_누적빈도!AM:AM,$A50-기준200회_후보!$B$1)</f>
        <v>31</v>
      </c>
      <c r="AN50">
        <f>INDEX(_calc_누적빈도!AN:AN,$A50)-INDEX(_calc_누적빈도!AN:AN,$A50-기준200회_후보!$B$1)</f>
        <v>20</v>
      </c>
      <c r="AO50">
        <f>INDEX(_calc_누적빈도!AO:AO,$A50)-INDEX(_calc_누적빈도!AO:AO,$A50-기준200회_후보!$B$1)</f>
        <v>28</v>
      </c>
      <c r="AP50">
        <f>INDEX(_calc_누적빈도!AP:AP,$A50)-INDEX(_calc_누적빈도!AP:AP,$A50-기준200회_후보!$B$1)</f>
        <v>21</v>
      </c>
      <c r="AQ50">
        <f>INDEX(_calc_누적빈도!AQ:AQ,$A50)-INDEX(_calc_누적빈도!AQ:AQ,$A50-기준200회_후보!$B$1)</f>
        <v>21</v>
      </c>
      <c r="AR50">
        <f>INDEX(_calc_누적빈도!AR:AR,$A50)-INDEX(_calc_누적빈도!AR:AR,$A50-기준200회_후보!$B$1)</f>
        <v>16</v>
      </c>
      <c r="AS50">
        <f>INDEX(_calc_누적빈도!AS:AS,$A50)-INDEX(_calc_누적빈도!AS:AS,$A50-기준200회_후보!$B$1)</f>
        <v>25</v>
      </c>
      <c r="AT50">
        <f>INDEX(_calc_누적빈도!AT:AT,$A50)-INDEX(_calc_누적빈도!AT:AT,$A50-기준200회_후보!$B$1)</f>
        <v>32</v>
      </c>
      <c r="AU50">
        <f>(RANK(_calc_라운드기준!B50,_calc_라운드기준!$B50:$AT50,0)+COUNTIFS(_calc_라운드기준!$B50:$AT50,_calc_라운드기준!B50,$B$1:$AT$1,"&lt;"&amp;1))-(RANK(B50,$B50:$AT50,0)+COUNTIFS($B50:$AT50,B50,$B$1:$AT$1,"&lt;"&amp;1))</f>
        <v>2</v>
      </c>
      <c r="AV50">
        <f>(RANK(_calc_라운드기준!C50,_calc_라운드기준!$B50:$AT50,0)+COUNTIFS(_calc_라운드기준!$B50:$AT50,_calc_라운드기준!C50,$B$1:$AT$1,"&lt;"&amp;2))-(RANK(C50,$B50:$AT50,0)+COUNTIFS($B50:$AT50,C50,$B$1:$AT$1,"&lt;"&amp;2))</f>
        <v>-6</v>
      </c>
      <c r="AW50">
        <f>(RANK(_calc_라운드기준!D50,_calc_라운드기준!$B50:$AT50,0)+COUNTIFS(_calc_라운드기준!$B50:$AT50,_calc_라운드기준!D50,$B$1:$AT$1,"&lt;"&amp;3))-(RANK(D50,$B50:$AT50,0)+COUNTIFS($B50:$AT50,D50,$B$1:$AT$1,"&lt;"&amp;3))</f>
        <v>-1</v>
      </c>
      <c r="AX50">
        <f>(RANK(_calc_라운드기준!E50,_calc_라운드기준!$B50:$AT50,0)+COUNTIFS(_calc_라운드기준!$B50:$AT50,_calc_라운드기준!E50,$B$1:$AT$1,"&lt;"&amp;4))-(RANK(E50,$B50:$AT50,0)+COUNTIFS($B50:$AT50,E50,$B$1:$AT$1,"&lt;"&amp;4))</f>
        <v>-8</v>
      </c>
      <c r="AY50">
        <f>(RANK(_calc_라운드기준!F50,_calc_라운드기준!$B50:$AT50,0)+COUNTIFS(_calc_라운드기준!$B50:$AT50,_calc_라운드기준!F50,$B$1:$AT$1,"&lt;"&amp;5))-(RANK(F50,$B50:$AT50,0)+COUNTIFS($B50:$AT50,F50,$B$1:$AT$1,"&lt;"&amp;5))</f>
        <v>-9</v>
      </c>
      <c r="AZ50">
        <f>(RANK(_calc_라운드기준!G50,_calc_라운드기준!$B50:$AT50,0)+COUNTIFS(_calc_라운드기준!$B50:$AT50,_calc_라운드기준!G50,$B$1:$AT$1,"&lt;"&amp;6))-(RANK(G50,$B50:$AT50,0)+COUNTIFS($B50:$AT50,G50,$B$1:$AT$1,"&lt;"&amp;6))</f>
        <v>4</v>
      </c>
      <c r="BA50">
        <f>(RANK(_calc_라운드기준!H50,_calc_라운드기준!$B50:$AT50,0)+COUNTIFS(_calc_라운드기준!$B50:$AT50,_calc_라운드기준!H50,$B$1:$AT$1,"&lt;"&amp;7))-(RANK(H50,$B50:$AT50,0)+COUNTIFS($B50:$AT50,H50,$B$1:$AT$1,"&lt;"&amp;7))</f>
        <v>3</v>
      </c>
      <c r="BB50">
        <f>(RANK(_calc_라운드기준!I50,_calc_라운드기준!$B50:$AT50,0)+COUNTIFS(_calc_라운드기준!$B50:$AT50,_calc_라운드기준!I50,$B$1:$AT$1,"&lt;"&amp;8))-(RANK(I50,$B50:$AT50,0)+COUNTIFS($B50:$AT50,I50,$B$1:$AT$1,"&lt;"&amp;8))</f>
        <v>-25</v>
      </c>
      <c r="BC50">
        <f>(RANK(_calc_라운드기준!J50,_calc_라운드기준!$B50:$AT50,0)+COUNTIFS(_calc_라운드기준!$B50:$AT50,_calc_라운드기준!J50,$B$1:$AT$1,"&lt;"&amp;9))-(RANK(J50,$B50:$AT50,0)+COUNTIFS($B50:$AT50,J50,$B$1:$AT$1,"&lt;"&amp;9))</f>
        <v>-24</v>
      </c>
      <c r="BD50">
        <f>(RANK(_calc_라운드기준!K50,_calc_라운드기준!$B50:$AT50,0)+COUNTIFS(_calc_라운드기준!$B50:$AT50,_calc_라운드기준!K50,$B$1:$AT$1,"&lt;"&amp;10))-(RANK(K50,$B50:$AT50,0)+COUNTIFS($B50:$AT50,K50,$B$1:$AT$1,"&lt;"&amp;10))</f>
        <v>-2</v>
      </c>
      <c r="BE50">
        <f>(RANK(_calc_라운드기준!L50,_calc_라운드기준!$B50:$AT50,0)+COUNTIFS(_calc_라운드기준!$B50:$AT50,_calc_라운드기준!L50,$B$1:$AT$1,"&lt;"&amp;11))-(RANK(L50,$B50:$AT50,0)+COUNTIFS($B50:$AT50,L50,$B$1:$AT$1,"&lt;"&amp;11))</f>
        <v>3</v>
      </c>
      <c r="BF50">
        <f>(RANK(_calc_라운드기준!M50,_calc_라운드기준!$B50:$AT50,0)+COUNTIFS(_calc_라운드기준!$B50:$AT50,_calc_라운드기준!M50,$B$1:$AT$1,"&lt;"&amp;12))-(RANK(M50,$B50:$AT50,0)+COUNTIFS($B50:$AT50,M50,$B$1:$AT$1,"&lt;"&amp;12))</f>
        <v>13</v>
      </c>
      <c r="BG50">
        <f>(RANK(_calc_라운드기준!N50,_calc_라운드기준!$B50:$AT50,0)+COUNTIFS(_calc_라운드기준!$B50:$AT50,_calc_라운드기준!N50,$B$1:$AT$1,"&lt;"&amp;13))-(RANK(N50,$B50:$AT50,0)+COUNTIFS($B50:$AT50,N50,$B$1:$AT$1,"&lt;"&amp;13))</f>
        <v>-2</v>
      </c>
      <c r="BH50">
        <f>(RANK(_calc_라운드기준!O50,_calc_라운드기준!$B50:$AT50,0)+COUNTIFS(_calc_라운드기준!$B50:$AT50,_calc_라운드기준!O50,$B$1:$AT$1,"&lt;"&amp;14))-(RANK(O50,$B50:$AT50,0)+COUNTIFS($B50:$AT50,O50,$B$1:$AT$1,"&lt;"&amp;14))</f>
        <v>27</v>
      </c>
      <c r="BI50">
        <f>(RANK(_calc_라운드기준!P50,_calc_라운드기준!$B50:$AT50,0)+COUNTIFS(_calc_라운드기준!$B50:$AT50,_calc_라운드기준!P50,$B$1:$AT$1,"&lt;"&amp;15))-(RANK(P50,$B50:$AT50,0)+COUNTIFS($B50:$AT50,P50,$B$1:$AT$1,"&lt;"&amp;15))</f>
        <v>-6</v>
      </c>
      <c r="BJ50">
        <f>(RANK(_calc_라운드기준!Q50,_calc_라운드기준!$B50:$AT50,0)+COUNTIFS(_calc_라운드기준!$B50:$AT50,_calc_라운드기준!Q50,$B$1:$AT$1,"&lt;"&amp;16))-(RANK(Q50,$B50:$AT50,0)+COUNTIFS($B50:$AT50,Q50,$B$1:$AT$1,"&lt;"&amp;16))</f>
        <v>1</v>
      </c>
      <c r="BK50">
        <f>(RANK(_calc_라운드기준!R50,_calc_라운드기준!$B50:$AT50,0)+COUNTIFS(_calc_라운드기준!$B50:$AT50,_calc_라운드기준!R50,$B$1:$AT$1,"&lt;"&amp;17))-(RANK(R50,$B50:$AT50,0)+COUNTIFS($B50:$AT50,R50,$B$1:$AT$1,"&lt;"&amp;17))</f>
        <v>-9</v>
      </c>
      <c r="BL50">
        <f>(RANK(_calc_라운드기준!S50,_calc_라운드기준!$B50:$AT50,0)+COUNTIFS(_calc_라운드기준!$B50:$AT50,_calc_라운드기준!S50,$B$1:$AT$1,"&lt;"&amp;18))-(RANK(S50,$B50:$AT50,0)+COUNTIFS($B50:$AT50,S50,$B$1:$AT$1,"&lt;"&amp;18))</f>
        <v>-3</v>
      </c>
      <c r="BM50">
        <f>(RANK(_calc_라운드기준!T50,_calc_라운드기준!$B50:$AT50,0)+COUNTIFS(_calc_라운드기준!$B50:$AT50,_calc_라운드기준!T50,$B$1:$AT$1,"&lt;"&amp;19))-(RANK(T50,$B50:$AT50,0)+COUNTIFS($B50:$AT50,T50,$B$1:$AT$1,"&lt;"&amp;19))</f>
        <v>7</v>
      </c>
      <c r="BN50">
        <f>(RANK(_calc_라운드기준!U50,_calc_라운드기준!$B50:$AT50,0)+COUNTIFS(_calc_라운드기준!$B50:$AT50,_calc_라운드기준!U50,$B$1:$AT$1,"&lt;"&amp;20))-(RANK(U50,$B50:$AT50,0)+COUNTIFS($B50:$AT50,U50,$B$1:$AT$1,"&lt;"&amp;20))</f>
        <v>4</v>
      </c>
      <c r="BO50">
        <f>(RANK(_calc_라운드기준!V50,_calc_라운드기준!$B50:$AT50,0)+COUNTIFS(_calc_라운드기준!$B50:$AT50,_calc_라운드기준!V50,$B$1:$AT$1,"&lt;"&amp;21))-(RANK(V50,$B50:$AT50,0)+COUNTIFS($B50:$AT50,V50,$B$1:$AT$1,"&lt;"&amp;21))</f>
        <v>9</v>
      </c>
      <c r="BP50">
        <f>(RANK(_calc_라운드기준!W50,_calc_라운드기준!$B50:$AT50,0)+COUNTIFS(_calc_라운드기준!$B50:$AT50,_calc_라운드기준!W50,$B$1:$AT$1,"&lt;"&amp;22))-(RANK(W50,$B50:$AT50,0)+COUNTIFS($B50:$AT50,W50,$B$1:$AT$1,"&lt;"&amp;22))</f>
        <v>10</v>
      </c>
      <c r="BQ50">
        <f>(RANK(_calc_라운드기준!X50,_calc_라운드기준!$B50:$AT50,0)+COUNTIFS(_calc_라운드기준!$B50:$AT50,_calc_라운드기준!X50,$B$1:$AT$1,"&lt;"&amp;23))-(RANK(X50,$B50:$AT50,0)+COUNTIFS($B50:$AT50,X50,$B$1:$AT$1,"&lt;"&amp;23))</f>
        <v>-21</v>
      </c>
      <c r="BR50">
        <f>(RANK(_calc_라운드기준!Y50,_calc_라운드기준!$B50:$AT50,0)+COUNTIFS(_calc_라운드기준!$B50:$AT50,_calc_라운드기준!Y50,$B$1:$AT$1,"&lt;"&amp;24))-(RANK(Y50,$B50:$AT50,0)+COUNTIFS($B50:$AT50,Y50,$B$1:$AT$1,"&lt;"&amp;24))</f>
        <v>-10</v>
      </c>
      <c r="BS50">
        <f>(RANK(_calc_라운드기준!Z50,_calc_라운드기준!$B50:$AT50,0)+COUNTIFS(_calc_라운드기준!$B50:$AT50,_calc_라운드기준!Z50,$B$1:$AT$1,"&lt;"&amp;25))-(RANK(Z50,$B50:$AT50,0)+COUNTIFS($B50:$AT50,Z50,$B$1:$AT$1,"&lt;"&amp;25))</f>
        <v>-25</v>
      </c>
      <c r="BT50">
        <f>(RANK(_calc_라운드기준!AA50,_calc_라운드기준!$B50:$AT50,0)+COUNTIFS(_calc_라운드기준!$B50:$AT50,_calc_라운드기준!AA50,$B$1:$AT$1,"&lt;"&amp;26))-(RANK(AA50,$B50:$AT50,0)+COUNTIFS($B50:$AT50,AA50,$B$1:$AT$1,"&lt;"&amp;26))</f>
        <v>9</v>
      </c>
      <c r="BU50">
        <f>(RANK(_calc_라운드기준!AB50,_calc_라운드기준!$B50:$AT50,0)+COUNTIFS(_calc_라운드기준!$B50:$AT50,_calc_라운드기준!AB50,$B$1:$AT$1,"&lt;"&amp;27))-(RANK(AB50,$B50:$AT50,0)+COUNTIFS($B50:$AT50,AB50,$B$1:$AT$1,"&lt;"&amp;27))</f>
        <v>-23</v>
      </c>
      <c r="BV50">
        <f>(RANK(_calc_라운드기준!AC50,_calc_라운드기준!$B50:$AT50,0)+COUNTIFS(_calc_라운드기준!$B50:$AT50,_calc_라운드기준!AC50,$B$1:$AT$1,"&lt;"&amp;28))-(RANK(AC50,$B50:$AT50,0)+COUNTIFS($B50:$AT50,AC50,$B$1:$AT$1,"&lt;"&amp;28))</f>
        <v>-10</v>
      </c>
      <c r="BW50">
        <f>(RANK(_calc_라운드기준!AD50,_calc_라운드기준!$B50:$AT50,0)+COUNTIFS(_calc_라운드기준!$B50:$AT50,_calc_라운드기준!AD50,$B$1:$AT$1,"&lt;"&amp;29))-(RANK(AD50,$B50:$AT50,0)+COUNTIFS($B50:$AT50,AD50,$B$1:$AT$1,"&lt;"&amp;29))</f>
        <v>0</v>
      </c>
      <c r="BX50">
        <f>(RANK(_calc_라운드기준!AE50,_calc_라운드기준!$B50:$AT50,0)+COUNTIFS(_calc_라운드기준!$B50:$AT50,_calc_라운드기준!AE50,$B$1:$AT$1,"&lt;"&amp;30))-(RANK(AE50,$B50:$AT50,0)+COUNTIFS($B50:$AT50,AE50,$B$1:$AT$1,"&lt;"&amp;30))</f>
        <v>24</v>
      </c>
      <c r="BY50">
        <f>(RANK(_calc_라운드기준!AF50,_calc_라운드기준!$B50:$AT50,0)+COUNTIFS(_calc_라운드기준!$B50:$AT50,_calc_라운드기준!AF50,$B$1:$AT$1,"&lt;"&amp;31))-(RANK(AF50,$B50:$AT50,0)+COUNTIFS($B50:$AT50,AF50,$B$1:$AT$1,"&lt;"&amp;31))</f>
        <v>5</v>
      </c>
      <c r="BZ50">
        <f>(RANK(_calc_라운드기준!AG50,_calc_라운드기준!$B50:$AT50,0)+COUNTIFS(_calc_라운드기준!$B50:$AT50,_calc_라운드기준!AG50,$B$1:$AT$1,"&lt;"&amp;32))-(RANK(AG50,$B50:$AT50,0)+COUNTIFS($B50:$AT50,AG50,$B$1:$AT$1,"&lt;"&amp;32))</f>
        <v>3</v>
      </c>
      <c r="CA50">
        <f>(RANK(_calc_라운드기준!AH50,_calc_라운드기준!$B50:$AT50,0)+COUNTIFS(_calc_라운드기준!$B50:$AT50,_calc_라운드기준!AH50,$B$1:$AT$1,"&lt;"&amp;33))-(RANK(AH50,$B50:$AT50,0)+COUNTIFS($B50:$AT50,AH50,$B$1:$AT$1,"&lt;"&amp;33))</f>
        <v>25</v>
      </c>
      <c r="CB50">
        <f>(RANK(_calc_라운드기준!AI50,_calc_라운드기준!$B50:$AT50,0)+COUNTIFS(_calc_라운드기준!$B50:$AT50,_calc_라운드기준!AI50,$B$1:$AT$1,"&lt;"&amp;34))-(RANK(AI50,$B50:$AT50,0)+COUNTIFS($B50:$AT50,AI50,$B$1:$AT$1,"&lt;"&amp;34))</f>
        <v>26</v>
      </c>
      <c r="CC50">
        <f>(RANK(_calc_라운드기준!AJ50,_calc_라운드기준!$B50:$AT50,0)+COUNTIFS(_calc_라운드기준!$B50:$AT50,_calc_라운드기준!AJ50,$B$1:$AT$1,"&lt;"&amp;35))-(RANK(AJ50,$B50:$AT50,0)+COUNTIFS($B50:$AT50,AJ50,$B$1:$AT$1,"&lt;"&amp;35))</f>
        <v>15</v>
      </c>
      <c r="CD50">
        <f>(RANK(_calc_라운드기준!AK50,_calc_라운드기준!$B50:$AT50,0)+COUNTIFS(_calc_라운드기준!$B50:$AT50,_calc_라운드기준!AK50,$B$1:$AT$1,"&lt;"&amp;36))-(RANK(AK50,$B50:$AT50,0)+COUNTIFS($B50:$AT50,AK50,$B$1:$AT$1,"&lt;"&amp;36))</f>
        <v>-9</v>
      </c>
      <c r="CE50">
        <f>(RANK(_calc_라운드기준!AL50,_calc_라운드기준!$B50:$AT50,0)+COUNTIFS(_calc_라운드기준!$B50:$AT50,_calc_라운드기준!AL50,$B$1:$AT$1,"&lt;"&amp;37))-(RANK(AL50,$B50:$AT50,0)+COUNTIFS($B50:$AT50,AL50,$B$1:$AT$1,"&lt;"&amp;37))</f>
        <v>-11</v>
      </c>
      <c r="CF50">
        <f>(RANK(_calc_라운드기준!AM50,_calc_라운드기준!$B50:$AT50,0)+COUNTIFS(_calc_라운드기준!$B50:$AT50,_calc_라운드기준!AM50,$B$1:$AT$1,"&lt;"&amp;38))-(RANK(AM50,$B50:$AT50,0)+COUNTIFS($B50:$AT50,AM50,$B$1:$AT$1,"&lt;"&amp;38))</f>
        <v>3</v>
      </c>
      <c r="CG50">
        <f>(RANK(_calc_라운드기준!AN50,_calc_라운드기준!$B50:$AT50,0)+COUNTIFS(_calc_라운드기준!$B50:$AT50,_calc_라운드기준!AN50,$B$1:$AT$1,"&lt;"&amp;39))-(RANK(AN50,$B50:$AT50,0)+COUNTIFS($B50:$AT50,AN50,$B$1:$AT$1,"&lt;"&amp;39))</f>
        <v>-31</v>
      </c>
      <c r="CH50">
        <f>(RANK(_calc_라운드기준!AO50,_calc_라운드기준!$B50:$AT50,0)+COUNTIFS(_calc_라운드기준!$B50:$AT50,_calc_라운드기준!AO50,$B$1:$AT$1,"&lt;"&amp;40))-(RANK(AO50,$B50:$AT50,0)+COUNTIFS($B50:$AT50,AO50,$B$1:$AT$1,"&lt;"&amp;40))</f>
        <v>2</v>
      </c>
      <c r="CI50">
        <f>(RANK(_calc_라운드기준!AP50,_calc_라운드기준!$B50:$AT50,0)+COUNTIFS(_calc_라운드기준!$B50:$AT50,_calc_라운드기준!AP50,$B$1:$AT$1,"&lt;"&amp;41))-(RANK(AP50,$B50:$AT50,0)+COUNTIFS($B50:$AT50,AP50,$B$1:$AT$1,"&lt;"&amp;41))</f>
        <v>6</v>
      </c>
      <c r="CJ50">
        <f>(RANK(_calc_라운드기준!AQ50,_calc_라운드기준!$B50:$AT50,0)+COUNTIFS(_calc_라운드기준!$B50:$AT50,_calc_라운드기준!AQ50,$B$1:$AT$1,"&lt;"&amp;42))-(RANK(AQ50,$B50:$AT50,0)+COUNTIFS($B50:$AT50,AQ50,$B$1:$AT$1,"&lt;"&amp;42))</f>
        <v>-8</v>
      </c>
      <c r="CK50">
        <f>(RANK(_calc_라운드기준!AR50,_calc_라운드기준!$B50:$AT50,0)+COUNTIFS(_calc_라운드기준!$B50:$AT50,_calc_라운드기준!AR50,$B$1:$AT$1,"&lt;"&amp;43))-(RANK(AR50,$B50:$AT50,0)+COUNTIFS($B50:$AT50,AR50,$B$1:$AT$1,"&lt;"&amp;43))</f>
        <v>0</v>
      </c>
      <c r="CL50">
        <f>(RANK(_calc_라운드기준!AS50,_calc_라운드기준!$B50:$AT50,0)+COUNTIFS(_calc_라운드기준!$B50:$AT50,_calc_라운드기준!AS50,$B$1:$AT$1,"&lt;"&amp;44))-(RANK(AS50,$B50:$AT50,0)+COUNTIFS($B50:$AT50,AS50,$B$1:$AT$1,"&lt;"&amp;44))</f>
        <v>13</v>
      </c>
      <c r="CM50">
        <f>(RANK(_calc_라운드기준!AT50,_calc_라운드기준!$B50:$AT50,0)+COUNTIFS(_calc_라운드기준!$B50:$AT50,_calc_라운드기준!AT50,$B$1:$AT$1,"&lt;"&amp;45))-(RANK(AT50,$B50:$AT50,0)+COUNTIFS($B50:$AT50,AT50,$B$1:$AT$1,"&lt;"&amp;45))</f>
        <v>29</v>
      </c>
      <c r="CN50">
        <f t="shared" si="45"/>
        <v>21</v>
      </c>
      <c r="CO50">
        <f t="shared" si="46"/>
        <v>30</v>
      </c>
      <c r="CP50">
        <f t="shared" si="47"/>
        <v>26</v>
      </c>
      <c r="CQ50">
        <f t="shared" si="48"/>
        <v>32</v>
      </c>
      <c r="CR50">
        <f t="shared" si="49"/>
        <v>34</v>
      </c>
      <c r="CS50">
        <f t="shared" si="50"/>
        <v>15</v>
      </c>
      <c r="CT50">
        <f t="shared" si="51"/>
        <v>17</v>
      </c>
      <c r="CU50">
        <f t="shared" si="52"/>
        <v>43</v>
      </c>
      <c r="CV50">
        <f t="shared" si="53"/>
        <v>42</v>
      </c>
      <c r="CW50">
        <f t="shared" si="54"/>
        <v>27</v>
      </c>
      <c r="CX50">
        <f t="shared" si="55"/>
        <v>18</v>
      </c>
      <c r="CY50">
        <f t="shared" si="56"/>
        <v>7</v>
      </c>
      <c r="CZ50">
        <f t="shared" si="57"/>
        <v>28</v>
      </c>
      <c r="DA50">
        <f t="shared" si="58"/>
        <v>2</v>
      </c>
      <c r="DB50">
        <f t="shared" si="59"/>
        <v>31</v>
      </c>
      <c r="DC50">
        <f t="shared" si="60"/>
        <v>23</v>
      </c>
      <c r="DD50">
        <f t="shared" si="61"/>
        <v>35</v>
      </c>
      <c r="DE50">
        <f t="shared" si="62"/>
        <v>29</v>
      </c>
      <c r="DF50">
        <f t="shared" si="63"/>
        <v>12</v>
      </c>
      <c r="DG50">
        <f t="shared" si="64"/>
        <v>16</v>
      </c>
      <c r="DH50">
        <f t="shared" si="65"/>
        <v>10</v>
      </c>
      <c r="DI50">
        <f t="shared" si="66"/>
        <v>9</v>
      </c>
      <c r="DJ50">
        <f t="shared" si="67"/>
        <v>40</v>
      </c>
      <c r="DK50">
        <f t="shared" si="68"/>
        <v>37</v>
      </c>
      <c r="DL50">
        <f t="shared" si="69"/>
        <v>44</v>
      </c>
      <c r="DM50">
        <f t="shared" si="70"/>
        <v>11</v>
      </c>
      <c r="DN50">
        <f t="shared" si="71"/>
        <v>41</v>
      </c>
      <c r="DO50">
        <f t="shared" si="72"/>
        <v>38</v>
      </c>
      <c r="DP50">
        <f t="shared" si="73"/>
        <v>24</v>
      </c>
      <c r="DQ50">
        <f t="shared" si="74"/>
        <v>5</v>
      </c>
      <c r="DR50">
        <f t="shared" si="75"/>
        <v>14</v>
      </c>
      <c r="DS50">
        <f t="shared" si="76"/>
        <v>19</v>
      </c>
      <c r="DT50">
        <f t="shared" si="77"/>
        <v>4</v>
      </c>
      <c r="DU50">
        <f t="shared" si="78"/>
        <v>3</v>
      </c>
      <c r="DV50">
        <f t="shared" si="79"/>
        <v>6</v>
      </c>
      <c r="DW50">
        <f t="shared" si="80"/>
        <v>36</v>
      </c>
      <c r="DX50">
        <f t="shared" si="81"/>
        <v>39</v>
      </c>
      <c r="DY50">
        <f t="shared" si="82"/>
        <v>20</v>
      </c>
      <c r="DZ50">
        <f t="shared" si="83"/>
        <v>45</v>
      </c>
      <c r="EA50">
        <f t="shared" si="84"/>
        <v>22</v>
      </c>
      <c r="EB50">
        <f t="shared" si="85"/>
        <v>13</v>
      </c>
      <c r="EC50">
        <f t="shared" si="86"/>
        <v>33</v>
      </c>
      <c r="ED50">
        <f t="shared" si="87"/>
        <v>25</v>
      </c>
      <c r="EE50">
        <f t="shared" si="88"/>
        <v>8</v>
      </c>
      <c r="EF50">
        <f t="shared" si="89"/>
        <v>1</v>
      </c>
    </row>
    <row r="51" spans="1:136" ht="16.5" customHeight="1">
      <c r="A51">
        <f>_calc_라운드기준!A51</f>
        <v>1195</v>
      </c>
      <c r="B51">
        <f>INDEX(_calc_누적빈도!B:B,$A51)-INDEX(_calc_누적빈도!B:B,$A51-기준200회_후보!$B$1)</f>
        <v>22</v>
      </c>
      <c r="C51">
        <f>INDEX(_calc_누적빈도!C:C,$A51)-INDEX(_calc_누적빈도!C:C,$A51-기준200회_후보!$B$1)</f>
        <v>15</v>
      </c>
      <c r="D51">
        <f>INDEX(_calc_누적빈도!D:D,$A51)-INDEX(_calc_누적빈도!D:D,$A51-기준200회_후보!$B$1)</f>
        <v>33</v>
      </c>
      <c r="E51">
        <f>INDEX(_calc_누적빈도!E:E,$A51)-INDEX(_calc_누적빈도!E:E,$A51-기준200회_후보!$B$1)</f>
        <v>21</v>
      </c>
      <c r="F51">
        <f>INDEX(_calc_누적빈도!F:F,$A51)-INDEX(_calc_누적빈도!F:F,$A51-기준200회_후보!$B$1)</f>
        <v>19</v>
      </c>
      <c r="G51">
        <f>INDEX(_calc_누적빈도!G:G,$A51)-INDEX(_calc_누적빈도!G:G,$A51-기준200회_후보!$B$1)</f>
        <v>37</v>
      </c>
      <c r="H51">
        <f>INDEX(_calc_누적빈도!H:H,$A51)-INDEX(_calc_누적빈도!H:H,$A51-기준200회_후보!$B$1)</f>
        <v>34</v>
      </c>
      <c r="I51">
        <f>INDEX(_calc_누적빈도!I:I,$A51)-INDEX(_calc_누적빈도!I:I,$A51-기준200회_후보!$B$1)</f>
        <v>22</v>
      </c>
      <c r="J51">
        <f>INDEX(_calc_누적빈도!J:J,$A51)-INDEX(_calc_누적빈도!J:J,$A51-기준200회_후보!$B$1)</f>
        <v>26</v>
      </c>
      <c r="K51">
        <f>INDEX(_calc_누적빈도!K:K,$A51)-INDEX(_calc_누적빈도!K:K,$A51-기준200회_후보!$B$1)</f>
        <v>19</v>
      </c>
      <c r="L51">
        <f>INDEX(_calc_누적빈도!L:L,$A51)-INDEX(_calc_누적빈도!L:L,$A51-기준200회_후보!$B$1)</f>
        <v>30</v>
      </c>
      <c r="M51">
        <f>INDEX(_calc_누적빈도!M:M,$A51)-INDEX(_calc_누적빈도!M:M,$A51-기준200회_후보!$B$1)</f>
        <v>34</v>
      </c>
      <c r="N51">
        <f>INDEX(_calc_누적빈도!N:N,$A51)-INDEX(_calc_누적빈도!N:N,$A51-기준200회_후보!$B$1)</f>
        <v>32</v>
      </c>
      <c r="O51">
        <f>INDEX(_calc_누적빈도!O:O,$A51)-INDEX(_calc_누적빈도!O:O,$A51-기준200회_후보!$B$1)</f>
        <v>30</v>
      </c>
      <c r="P51">
        <f>INDEX(_calc_누적빈도!P:P,$A51)-INDEX(_calc_누적빈도!P:P,$A51-기준200회_후보!$B$1)</f>
        <v>27</v>
      </c>
      <c r="Q51">
        <f>INDEX(_calc_누적빈도!Q:Q,$A51)-INDEX(_calc_누적빈도!Q:Q,$A51-기준200회_후보!$B$1)</f>
        <v>32</v>
      </c>
      <c r="R51">
        <f>INDEX(_calc_누적빈도!R:R,$A51)-INDEX(_calc_누적빈도!R:R,$A51-기준200회_후보!$B$1)</f>
        <v>24</v>
      </c>
      <c r="S51">
        <f>INDEX(_calc_누적빈도!S:S,$A51)-INDEX(_calc_누적빈도!S:S,$A51-기준200회_후보!$B$1)</f>
        <v>26</v>
      </c>
      <c r="T51">
        <f>INDEX(_calc_누적빈도!T:T,$A51)-INDEX(_calc_누적빈도!T:T,$A51-기준200회_후보!$B$1)</f>
        <v>33</v>
      </c>
      <c r="U51">
        <f>INDEX(_calc_누적빈도!U:U,$A51)-INDEX(_calc_누적빈도!U:U,$A51-기준200회_후보!$B$1)</f>
        <v>27</v>
      </c>
      <c r="V51">
        <f>INDEX(_calc_누적빈도!V:V,$A51)-INDEX(_calc_누적빈도!V:V,$A51-기준200회_후보!$B$1)</f>
        <v>28</v>
      </c>
      <c r="W51">
        <f>INDEX(_calc_누적빈도!W:W,$A51)-INDEX(_calc_누적빈도!W:W,$A51-기준200회_후보!$B$1)</f>
        <v>27</v>
      </c>
      <c r="X51">
        <f>INDEX(_calc_누적빈도!X:X,$A51)-INDEX(_calc_누적빈도!X:X,$A51-기준200회_후보!$B$1)</f>
        <v>23</v>
      </c>
      <c r="Y51">
        <f>INDEX(_calc_누적빈도!Y:Y,$A51)-INDEX(_calc_누적빈도!Y:Y,$A51-기준200회_후보!$B$1)</f>
        <v>27</v>
      </c>
      <c r="Z51">
        <f>INDEX(_calc_누적빈도!Z:Z,$A51)-INDEX(_calc_누적빈도!Z:Z,$A51-기준200회_후보!$B$1)</f>
        <v>19</v>
      </c>
      <c r="AA51">
        <f>INDEX(_calc_누적빈도!AA:AA,$A51)-INDEX(_calc_누적빈도!AA:AA,$A51-기준200회_후보!$B$1)</f>
        <v>28</v>
      </c>
      <c r="AB51">
        <f>INDEX(_calc_누적빈도!AB:AB,$A51)-INDEX(_calc_누적빈도!AB:AB,$A51-기준200회_후보!$B$1)</f>
        <v>26</v>
      </c>
      <c r="AC51">
        <f>INDEX(_calc_누적빈도!AC:AC,$A51)-INDEX(_calc_누적빈도!AC:AC,$A51-기준200회_후보!$B$1)</f>
        <v>26</v>
      </c>
      <c r="AD51">
        <f>INDEX(_calc_누적빈도!AD:AD,$A51)-INDEX(_calc_누적빈도!AD:AD,$A51-기준200회_후보!$B$1)</f>
        <v>29</v>
      </c>
      <c r="AE51">
        <f>INDEX(_calc_누적빈도!AE:AE,$A51)-INDEX(_calc_누적빈도!AE:AE,$A51-기준200회_후보!$B$1)</f>
        <v>31</v>
      </c>
      <c r="AF51">
        <f>INDEX(_calc_누적빈도!AF:AF,$A51)-INDEX(_calc_누적빈도!AF:AF,$A51-기준200회_후보!$B$1)</f>
        <v>25</v>
      </c>
      <c r="AG51">
        <f>INDEX(_calc_누적빈도!AG:AG,$A51)-INDEX(_calc_누적빈도!AG:AG,$A51-기준200회_후보!$B$1)</f>
        <v>27</v>
      </c>
      <c r="AH51">
        <f>INDEX(_calc_누적빈도!AH:AH,$A51)-INDEX(_calc_누적빈도!AH:AH,$A51-기준200회_후보!$B$1)</f>
        <v>30</v>
      </c>
      <c r="AI51">
        <f>INDEX(_calc_누적빈도!AI:AI,$A51)-INDEX(_calc_누적빈도!AI:AI,$A51-기준200회_후보!$B$1)</f>
        <v>28</v>
      </c>
      <c r="AJ51">
        <f>INDEX(_calc_누적빈도!AJ:AJ,$A51)-INDEX(_calc_누적빈도!AJ:AJ,$A51-기준200회_후보!$B$1)</f>
        <v>33</v>
      </c>
      <c r="AK51">
        <f>INDEX(_calc_누적빈도!AK:AK,$A51)-INDEX(_calc_누적빈도!AK:AK,$A51-기준200회_후보!$B$1)</f>
        <v>24</v>
      </c>
      <c r="AL51">
        <f>INDEX(_calc_누적빈도!AL:AL,$A51)-INDEX(_calc_누적빈도!AL:AL,$A51-기준200회_후보!$B$1)</f>
        <v>30</v>
      </c>
      <c r="AM51">
        <f>INDEX(_calc_누적빈도!AM:AM,$A51)-INDEX(_calc_누적빈도!AM:AM,$A51-기준200회_후보!$B$1)</f>
        <v>32</v>
      </c>
      <c r="AN51">
        <f>INDEX(_calc_누적빈도!AN:AN,$A51)-INDEX(_calc_누적빈도!AN:AN,$A51-기준200회_후보!$B$1)</f>
        <v>21</v>
      </c>
      <c r="AO51">
        <f>INDEX(_calc_누적빈도!AO:AO,$A51)-INDEX(_calc_누적빈도!AO:AO,$A51-기준200회_후보!$B$1)</f>
        <v>28</v>
      </c>
      <c r="AP51">
        <f>INDEX(_calc_누적빈도!AP:AP,$A51)-INDEX(_calc_누적빈도!AP:AP,$A51-기준200회_후보!$B$1)</f>
        <v>21</v>
      </c>
      <c r="AQ51">
        <f>INDEX(_calc_누적빈도!AQ:AQ,$A51)-INDEX(_calc_누적빈도!AQ:AQ,$A51-기준200회_후보!$B$1)</f>
        <v>21</v>
      </c>
      <c r="AR51">
        <f>INDEX(_calc_누적빈도!AR:AR,$A51)-INDEX(_calc_누적빈도!AR:AR,$A51-기준200회_후보!$B$1)</f>
        <v>16</v>
      </c>
      <c r="AS51">
        <f>INDEX(_calc_누적빈도!AS:AS,$A51)-INDEX(_calc_누적빈도!AS:AS,$A51-기준200회_후보!$B$1)</f>
        <v>25</v>
      </c>
      <c r="AT51">
        <f>INDEX(_calc_누적빈도!AT:AT,$A51)-INDEX(_calc_누적빈도!AT:AT,$A51-기준200회_후보!$B$1)</f>
        <v>32</v>
      </c>
      <c r="AU51">
        <f>(RANK(_calc_라운드기준!B51,_calc_라운드기준!$B51:$AT51,0)+COUNTIFS(_calc_라운드기준!$B51:$AT51,_calc_라운드기준!B51,$B$1:$AT$1,"&lt;"&amp;1))-(RANK(B51,$B51:$AT51,0)+COUNTIFS($B51:$AT51,B51,$B$1:$AT$1,"&lt;"&amp;1))</f>
        <v>5</v>
      </c>
      <c r="AV51">
        <f>(RANK(_calc_라운드기준!C51,_calc_라운드기준!$B51:$AT51,0)+COUNTIFS(_calc_라운드기준!$B51:$AT51,_calc_라운드기준!C51,$B$1:$AT$1,"&lt;"&amp;2))-(RANK(C51,$B51:$AT51,0)+COUNTIFS($B51:$AT51,C51,$B$1:$AT$1,"&lt;"&amp;2))</f>
        <v>-13</v>
      </c>
      <c r="AW51">
        <f>(RANK(_calc_라운드기준!D51,_calc_라운드기준!$B51:$AT51,0)+COUNTIFS(_calc_라운드기준!$B51:$AT51,_calc_라운드기준!D51,$B$1:$AT$1,"&lt;"&amp;3))-(RANK(D51,$B51:$AT51,0)+COUNTIFS($B51:$AT51,D51,$B$1:$AT$1,"&lt;"&amp;3))</f>
        <v>-2</v>
      </c>
      <c r="AX51">
        <f>(RANK(_calc_라운드기준!E51,_calc_라운드기준!$B51:$AT51,0)+COUNTIFS(_calc_라운드기준!$B51:$AT51,_calc_라운드기준!E51,$B$1:$AT$1,"&lt;"&amp;4))-(RANK(E51,$B51:$AT51,0)+COUNTIFS($B51:$AT51,E51,$B$1:$AT$1,"&lt;"&amp;4))</f>
        <v>-4</v>
      </c>
      <c r="AY51">
        <f>(RANK(_calc_라운드기준!F51,_calc_라운드기준!$B51:$AT51,0)+COUNTIFS(_calc_라운드기준!$B51:$AT51,_calc_라운드기준!F51,$B$1:$AT$1,"&lt;"&amp;5))-(RANK(F51,$B51:$AT51,0)+COUNTIFS($B51:$AT51,F51,$B$1:$AT$1,"&lt;"&amp;5))</f>
        <v>-7</v>
      </c>
      <c r="AZ51">
        <f>(RANK(_calc_라운드기준!G51,_calc_라운드기준!$B51:$AT51,0)+COUNTIFS(_calc_라운드기준!$B51:$AT51,_calc_라운드기준!G51,$B$1:$AT$1,"&lt;"&amp;6))-(RANK(G51,$B51:$AT51,0)+COUNTIFS($B51:$AT51,G51,$B$1:$AT$1,"&lt;"&amp;6))</f>
        <v>4</v>
      </c>
      <c r="BA51">
        <f>(RANK(_calc_라운드기준!H51,_calc_라운드기준!$B51:$AT51,0)+COUNTIFS(_calc_라운드기준!$B51:$AT51,_calc_라운드기준!H51,$B$1:$AT$1,"&lt;"&amp;7))-(RANK(H51,$B51:$AT51,0)+COUNTIFS($B51:$AT51,H51,$B$1:$AT$1,"&lt;"&amp;7))</f>
        <v>4</v>
      </c>
      <c r="BB51">
        <f>(RANK(_calc_라운드기준!I51,_calc_라운드기준!$B51:$AT51,0)+COUNTIFS(_calc_라운드기준!$B51:$AT51,_calc_라운드기준!I51,$B$1:$AT$1,"&lt;"&amp;8))-(RANK(I51,$B51:$AT51,0)+COUNTIFS($B51:$AT51,I51,$B$1:$AT$1,"&lt;"&amp;8))</f>
        <v>-26</v>
      </c>
      <c r="BC51">
        <f>(RANK(_calc_라운드기준!J51,_calc_라운드기준!$B51:$AT51,0)+COUNTIFS(_calc_라운드기준!$B51:$AT51,_calc_라운드기준!J51,$B$1:$AT$1,"&lt;"&amp;9))-(RANK(J51,$B51:$AT51,0)+COUNTIFS($B51:$AT51,J51,$B$1:$AT$1,"&lt;"&amp;9))</f>
        <v>-23</v>
      </c>
      <c r="BD51">
        <f>(RANK(_calc_라운드기준!K51,_calc_라운드기준!$B51:$AT51,0)+COUNTIFS(_calc_라운드기준!$B51:$AT51,_calc_라운드기준!K51,$B$1:$AT$1,"&lt;"&amp;10))-(RANK(K51,$B51:$AT51,0)+COUNTIFS($B51:$AT51,K51,$B$1:$AT$1,"&lt;"&amp;10))</f>
        <v>-1</v>
      </c>
      <c r="BE51">
        <f>(RANK(_calc_라운드기준!L51,_calc_라운드기준!$B51:$AT51,0)+COUNTIFS(_calc_라운드기준!$B51:$AT51,_calc_라운드기준!L51,$B$1:$AT$1,"&lt;"&amp;11))-(RANK(L51,$B51:$AT51,0)+COUNTIFS($B51:$AT51,L51,$B$1:$AT$1,"&lt;"&amp;11))</f>
        <v>-1</v>
      </c>
      <c r="BF51">
        <f>(RANK(_calc_라운드기준!M51,_calc_라운드기준!$B51:$AT51,0)+COUNTIFS(_calc_라운드기준!$B51:$AT51,_calc_라운드기준!M51,$B$1:$AT$1,"&lt;"&amp;12))-(RANK(M51,$B51:$AT51,0)+COUNTIFS($B51:$AT51,M51,$B$1:$AT$1,"&lt;"&amp;12))</f>
        <v>13</v>
      </c>
      <c r="BG51">
        <f>(RANK(_calc_라운드기준!N51,_calc_라운드기준!$B51:$AT51,0)+COUNTIFS(_calc_라운드기준!$B51:$AT51,_calc_라운드기준!N51,$B$1:$AT$1,"&lt;"&amp;13))-(RANK(N51,$B51:$AT51,0)+COUNTIFS($B51:$AT51,N51,$B$1:$AT$1,"&lt;"&amp;13))</f>
        <v>0</v>
      </c>
      <c r="BH51">
        <f>(RANK(_calc_라운드기준!O51,_calc_라운드기준!$B51:$AT51,0)+COUNTIFS(_calc_라운드기준!$B51:$AT51,_calc_라운드기준!O51,$B$1:$AT$1,"&lt;"&amp;14))-(RANK(O51,$B51:$AT51,0)+COUNTIFS($B51:$AT51,O51,$B$1:$AT$1,"&lt;"&amp;14))</f>
        <v>29</v>
      </c>
      <c r="BI51">
        <f>(RANK(_calc_라운드기준!P51,_calc_라운드기준!$B51:$AT51,0)+COUNTIFS(_calc_라운드기준!$B51:$AT51,_calc_라운드기준!P51,$B$1:$AT$1,"&lt;"&amp;15))-(RANK(P51,$B51:$AT51,0)+COUNTIFS($B51:$AT51,P51,$B$1:$AT$1,"&lt;"&amp;15))</f>
        <v>-4</v>
      </c>
      <c r="BJ51">
        <f>(RANK(_calc_라운드기준!Q51,_calc_라운드기준!$B51:$AT51,0)+COUNTIFS(_calc_라운드기준!$B51:$AT51,_calc_라운드기준!Q51,$B$1:$AT$1,"&lt;"&amp;16))-(RANK(Q51,$B51:$AT51,0)+COUNTIFS($B51:$AT51,Q51,$B$1:$AT$1,"&lt;"&amp;16))</f>
        <v>0</v>
      </c>
      <c r="BK51">
        <f>(RANK(_calc_라운드기준!R51,_calc_라운드기준!$B51:$AT51,0)+COUNTIFS(_calc_라운드기준!$B51:$AT51,_calc_라운드기준!R51,$B$1:$AT$1,"&lt;"&amp;17))-(RANK(R51,$B51:$AT51,0)+COUNTIFS($B51:$AT51,R51,$B$1:$AT$1,"&lt;"&amp;17))</f>
        <v>-9</v>
      </c>
      <c r="BL51">
        <f>(RANK(_calc_라운드기준!S51,_calc_라운드기준!$B51:$AT51,0)+COUNTIFS(_calc_라운드기준!$B51:$AT51,_calc_라운드기준!S51,$B$1:$AT$1,"&lt;"&amp;18))-(RANK(S51,$B51:$AT51,0)+COUNTIFS($B51:$AT51,S51,$B$1:$AT$1,"&lt;"&amp;18))</f>
        <v>-3</v>
      </c>
      <c r="BM51">
        <f>(RANK(_calc_라운드기준!T51,_calc_라운드기준!$B51:$AT51,0)+COUNTIFS(_calc_라운드기준!$B51:$AT51,_calc_라운드기준!T51,$B$1:$AT$1,"&lt;"&amp;19))-(RANK(T51,$B51:$AT51,0)+COUNTIFS($B51:$AT51,T51,$B$1:$AT$1,"&lt;"&amp;19))</f>
        <v>7</v>
      </c>
      <c r="BN51">
        <f>(RANK(_calc_라운드기준!U51,_calc_라운드기준!$B51:$AT51,0)+COUNTIFS(_calc_라운드기준!$B51:$AT51,_calc_라운드기준!U51,$B$1:$AT$1,"&lt;"&amp;20))-(RANK(U51,$B51:$AT51,0)+COUNTIFS($B51:$AT51,U51,$B$1:$AT$1,"&lt;"&amp;20))</f>
        <v>3</v>
      </c>
      <c r="BO51">
        <f>(RANK(_calc_라운드기준!V51,_calc_라운드기준!$B51:$AT51,0)+COUNTIFS(_calc_라운드기준!$B51:$AT51,_calc_라운드기준!V51,$B$1:$AT$1,"&lt;"&amp;21))-(RANK(V51,$B51:$AT51,0)+COUNTIFS($B51:$AT51,V51,$B$1:$AT$1,"&lt;"&amp;21))</f>
        <v>9</v>
      </c>
      <c r="BP51">
        <f>(RANK(_calc_라운드기준!W51,_calc_라운드기준!$B51:$AT51,0)+COUNTIFS(_calc_라운드기준!$B51:$AT51,_calc_라운드기준!W51,$B$1:$AT$1,"&lt;"&amp;22))-(RANK(W51,$B51:$AT51,0)+COUNTIFS($B51:$AT51,W51,$B$1:$AT$1,"&lt;"&amp;22))</f>
        <v>12</v>
      </c>
      <c r="BQ51">
        <f>(RANK(_calc_라운드기준!X51,_calc_라운드기준!$B51:$AT51,0)+COUNTIFS(_calc_라운드기준!$B51:$AT51,_calc_라운드기준!X51,$B$1:$AT$1,"&lt;"&amp;23))-(RANK(X51,$B51:$AT51,0)+COUNTIFS($B51:$AT51,X51,$B$1:$AT$1,"&lt;"&amp;23))</f>
        <v>-21</v>
      </c>
      <c r="BR51">
        <f>(RANK(_calc_라운드기준!Y51,_calc_라운드기준!$B51:$AT51,0)+COUNTIFS(_calc_라운드기준!$B51:$AT51,_calc_라운드기준!Y51,$B$1:$AT$1,"&lt;"&amp;24))-(RANK(Y51,$B51:$AT51,0)+COUNTIFS($B51:$AT51,Y51,$B$1:$AT$1,"&lt;"&amp;24))</f>
        <v>-10</v>
      </c>
      <c r="BS51">
        <f>(RANK(_calc_라운드기준!Z51,_calc_라운드기준!$B51:$AT51,0)+COUNTIFS(_calc_라운드기준!$B51:$AT51,_calc_라운드기준!Z51,$B$1:$AT$1,"&lt;"&amp;25))-(RANK(Z51,$B51:$AT51,0)+COUNTIFS($B51:$AT51,Z51,$B$1:$AT$1,"&lt;"&amp;25))</f>
        <v>-25</v>
      </c>
      <c r="BT51">
        <f>(RANK(_calc_라운드기준!AA51,_calc_라운드기준!$B51:$AT51,0)+COUNTIFS(_calc_라운드기준!$B51:$AT51,_calc_라운드기준!AA51,$B$1:$AT$1,"&lt;"&amp;26))-(RANK(AA51,$B51:$AT51,0)+COUNTIFS($B51:$AT51,AA51,$B$1:$AT$1,"&lt;"&amp;26))</f>
        <v>9</v>
      </c>
      <c r="BU51">
        <f>(RANK(_calc_라운드기준!AB51,_calc_라운드기준!$B51:$AT51,0)+COUNTIFS(_calc_라운드기준!$B51:$AT51,_calc_라운드기준!AB51,$B$1:$AT$1,"&lt;"&amp;27))-(RANK(AB51,$B51:$AT51,0)+COUNTIFS($B51:$AT51,AB51,$B$1:$AT$1,"&lt;"&amp;27))</f>
        <v>-24</v>
      </c>
      <c r="BV51">
        <f>(RANK(_calc_라운드기준!AC51,_calc_라운드기준!$B51:$AT51,0)+COUNTIFS(_calc_라운드기준!$B51:$AT51,_calc_라운드기준!AC51,$B$1:$AT$1,"&lt;"&amp;28))-(RANK(AC51,$B51:$AT51,0)+COUNTIFS($B51:$AT51,AC51,$B$1:$AT$1,"&lt;"&amp;28))</f>
        <v>-10</v>
      </c>
      <c r="BW51">
        <f>(RANK(_calc_라운드기준!AD51,_calc_라운드기준!$B51:$AT51,0)+COUNTIFS(_calc_라운드기준!$B51:$AT51,_calc_라운드기준!AD51,$B$1:$AT$1,"&lt;"&amp;29))-(RANK(AD51,$B51:$AT51,0)+COUNTIFS($B51:$AT51,AD51,$B$1:$AT$1,"&lt;"&amp;29))</f>
        <v>4</v>
      </c>
      <c r="BX51">
        <f>(RANK(_calc_라운드기준!AE51,_calc_라운드기준!$B51:$AT51,0)+COUNTIFS(_calc_라운드기준!$B51:$AT51,_calc_라운드기준!AE51,$B$1:$AT$1,"&lt;"&amp;30))-(RANK(AE51,$B51:$AT51,0)+COUNTIFS($B51:$AT51,AE51,$B$1:$AT$1,"&lt;"&amp;30))</f>
        <v>25</v>
      </c>
      <c r="BY51">
        <f>(RANK(_calc_라운드기준!AF51,_calc_라운드기준!$B51:$AT51,0)+COUNTIFS(_calc_라운드기준!$B51:$AT51,_calc_라운드기준!AF51,$B$1:$AT$1,"&lt;"&amp;31))-(RANK(AF51,$B51:$AT51,0)+COUNTIFS($B51:$AT51,AF51,$B$1:$AT$1,"&lt;"&amp;31))</f>
        <v>-2</v>
      </c>
      <c r="BZ51">
        <f>(RANK(_calc_라운드기준!AG51,_calc_라운드기준!$B51:$AT51,0)+COUNTIFS(_calc_라운드기준!$B51:$AT51,_calc_라운드기준!AG51,$B$1:$AT$1,"&lt;"&amp;32))-(RANK(AG51,$B51:$AT51,0)+COUNTIFS($B51:$AT51,AG51,$B$1:$AT$1,"&lt;"&amp;32))</f>
        <v>4</v>
      </c>
      <c r="CA51">
        <f>(RANK(_calc_라운드기준!AH51,_calc_라운드기준!$B51:$AT51,0)+COUNTIFS(_calc_라운드기준!$B51:$AT51,_calc_라운드기준!AH51,$B$1:$AT$1,"&lt;"&amp;33))-(RANK(AH51,$B51:$AT51,0)+COUNTIFS($B51:$AT51,AH51,$B$1:$AT$1,"&lt;"&amp;33))</f>
        <v>23</v>
      </c>
      <c r="CB51">
        <f>(RANK(_calc_라운드기준!AI51,_calc_라운드기준!$B51:$AT51,0)+COUNTIFS(_calc_라운드기준!$B51:$AT51,_calc_라운드기준!AI51,$B$1:$AT$1,"&lt;"&amp;34))-(RANK(AI51,$B51:$AT51,0)+COUNTIFS($B51:$AT51,AI51,$B$1:$AT$1,"&lt;"&amp;34))</f>
        <v>26</v>
      </c>
      <c r="CC51">
        <f>(RANK(_calc_라운드기준!AJ51,_calc_라운드기준!$B51:$AT51,0)+COUNTIFS(_calc_라운드기준!$B51:$AT51,_calc_라운드기준!AJ51,$B$1:$AT$1,"&lt;"&amp;35))-(RANK(AJ51,$B51:$AT51,0)+COUNTIFS($B51:$AT51,AJ51,$B$1:$AT$1,"&lt;"&amp;35))</f>
        <v>15</v>
      </c>
      <c r="CD51">
        <f>(RANK(_calc_라운드기준!AK51,_calc_라운드기준!$B51:$AT51,0)+COUNTIFS(_calc_라운드기준!$B51:$AT51,_calc_라운드기준!AK51,$B$1:$AT$1,"&lt;"&amp;36))-(RANK(AK51,$B51:$AT51,0)+COUNTIFS($B51:$AT51,AK51,$B$1:$AT$1,"&lt;"&amp;36))</f>
        <v>-3</v>
      </c>
      <c r="CE51">
        <f>(RANK(_calc_라운드기준!AL51,_calc_라운드기준!$B51:$AT51,0)+COUNTIFS(_calc_라운드기준!$B51:$AT51,_calc_라운드기준!AL51,$B$1:$AT$1,"&lt;"&amp;37))-(RANK(AL51,$B51:$AT51,0)+COUNTIFS($B51:$AT51,AL51,$B$1:$AT$1,"&lt;"&amp;37))</f>
        <v>-14</v>
      </c>
      <c r="CF51">
        <f>(RANK(_calc_라운드기준!AM51,_calc_라운드기준!$B51:$AT51,0)+COUNTIFS(_calc_라운드기준!$B51:$AT51,_calc_라운드기준!AM51,$B$1:$AT$1,"&lt;"&amp;38))-(RANK(AM51,$B51:$AT51,0)+COUNTIFS($B51:$AT51,AM51,$B$1:$AT$1,"&lt;"&amp;38))</f>
        <v>6</v>
      </c>
      <c r="CG51">
        <f>(RANK(_calc_라운드기준!AN51,_calc_라운드기준!$B51:$AT51,0)+COUNTIFS(_calc_라운드기준!$B51:$AT51,_calc_라운드기준!AN51,$B$1:$AT$1,"&lt;"&amp;39))-(RANK(AN51,$B51:$AT51,0)+COUNTIFS($B51:$AT51,AN51,$B$1:$AT$1,"&lt;"&amp;39))</f>
        <v>-29</v>
      </c>
      <c r="CH51">
        <f>(RANK(_calc_라운드기준!AO51,_calc_라운드기준!$B51:$AT51,0)+COUNTIFS(_calc_라운드기준!$B51:$AT51,_calc_라운드기준!AO51,$B$1:$AT$1,"&lt;"&amp;40))-(RANK(AO51,$B51:$AT51,0)+COUNTIFS($B51:$AT51,AO51,$B$1:$AT$1,"&lt;"&amp;40))</f>
        <v>2</v>
      </c>
      <c r="CI51">
        <f>(RANK(_calc_라운드기준!AP51,_calc_라운드기준!$B51:$AT51,0)+COUNTIFS(_calc_라운드기준!$B51:$AT51,_calc_라운드기준!AP51,$B$1:$AT$1,"&lt;"&amp;41))-(RANK(AP51,$B51:$AT51,0)+COUNTIFS($B51:$AT51,AP51,$B$1:$AT$1,"&lt;"&amp;41))</f>
        <v>4</v>
      </c>
      <c r="CJ51">
        <f>(RANK(_calc_라운드기준!AQ51,_calc_라운드기준!$B51:$AT51,0)+COUNTIFS(_calc_라운드기준!$B51:$AT51,_calc_라운드기준!AQ51,$B$1:$AT$1,"&lt;"&amp;42))-(RANK(AQ51,$B51:$AT51,0)+COUNTIFS($B51:$AT51,AQ51,$B$1:$AT$1,"&lt;"&amp;42))</f>
        <v>-9</v>
      </c>
      <c r="CK51">
        <f>(RANK(_calc_라운드기준!AR51,_calc_라운드기준!$B51:$AT51,0)+COUNTIFS(_calc_라운드기준!$B51:$AT51,_calc_라운드기준!AR51,$B$1:$AT$1,"&lt;"&amp;43))-(RANK(AR51,$B51:$AT51,0)+COUNTIFS($B51:$AT51,AR51,$B$1:$AT$1,"&lt;"&amp;43))</f>
        <v>0</v>
      </c>
      <c r="CL51">
        <f>(RANK(_calc_라운드기준!AS51,_calc_라운드기준!$B51:$AT51,0)+COUNTIFS(_calc_라운드기준!$B51:$AT51,_calc_라운드기준!AS51,$B$1:$AT$1,"&lt;"&amp;44))-(RANK(AS51,$B51:$AT51,0)+COUNTIFS($B51:$AT51,AS51,$B$1:$AT$1,"&lt;"&amp;44))</f>
        <v>7</v>
      </c>
      <c r="CM51">
        <f>(RANK(_calc_라운드기준!AT51,_calc_라운드기준!$B51:$AT51,0)+COUNTIFS(_calc_라운드기준!$B51:$AT51,_calc_라운드기준!AT51,$B$1:$AT$1,"&lt;"&amp;45))-(RANK(AT51,$B51:$AT51,0)+COUNTIFS($B51:$AT51,AT51,$B$1:$AT$1,"&lt;"&amp;45))</f>
        <v>29</v>
      </c>
      <c r="CN51">
        <f t="shared" si="45"/>
        <v>14</v>
      </c>
      <c r="CO51">
        <f t="shared" si="46"/>
        <v>38</v>
      </c>
      <c r="CP51">
        <f t="shared" si="47"/>
        <v>27</v>
      </c>
      <c r="CQ51">
        <f t="shared" si="48"/>
        <v>31</v>
      </c>
      <c r="CR51">
        <f t="shared" si="49"/>
        <v>33</v>
      </c>
      <c r="CS51">
        <f t="shared" si="50"/>
        <v>15</v>
      </c>
      <c r="CT51">
        <f t="shared" si="51"/>
        <v>16</v>
      </c>
      <c r="CU51">
        <f t="shared" si="52"/>
        <v>44</v>
      </c>
      <c r="CV51">
        <f t="shared" si="53"/>
        <v>41</v>
      </c>
      <c r="CW51">
        <f t="shared" si="54"/>
        <v>25</v>
      </c>
      <c r="CX51">
        <f t="shared" si="55"/>
        <v>26</v>
      </c>
      <c r="CY51">
        <f t="shared" si="56"/>
        <v>7</v>
      </c>
      <c r="CZ51">
        <f t="shared" si="57"/>
        <v>22</v>
      </c>
      <c r="DA51">
        <f t="shared" si="58"/>
        <v>1</v>
      </c>
      <c r="DB51">
        <f t="shared" si="59"/>
        <v>32</v>
      </c>
      <c r="DC51">
        <f t="shared" si="60"/>
        <v>23</v>
      </c>
      <c r="DD51">
        <f t="shared" si="61"/>
        <v>34</v>
      </c>
      <c r="DE51">
        <f t="shared" si="62"/>
        <v>29</v>
      </c>
      <c r="DF51">
        <f t="shared" si="63"/>
        <v>11</v>
      </c>
      <c r="DG51">
        <f t="shared" si="64"/>
        <v>20</v>
      </c>
      <c r="DH51">
        <f t="shared" si="65"/>
        <v>9</v>
      </c>
      <c r="DI51">
        <f t="shared" si="66"/>
        <v>8</v>
      </c>
      <c r="DJ51">
        <f t="shared" si="67"/>
        <v>40</v>
      </c>
      <c r="DK51">
        <f t="shared" si="68"/>
        <v>36</v>
      </c>
      <c r="DL51">
        <f t="shared" si="69"/>
        <v>43</v>
      </c>
      <c r="DM51">
        <f t="shared" si="70"/>
        <v>10</v>
      </c>
      <c r="DN51">
        <f t="shared" si="71"/>
        <v>42</v>
      </c>
      <c r="DO51">
        <f t="shared" si="72"/>
        <v>37</v>
      </c>
      <c r="DP51">
        <f t="shared" si="73"/>
        <v>17</v>
      </c>
      <c r="DQ51">
        <f t="shared" si="74"/>
        <v>4</v>
      </c>
      <c r="DR51">
        <f t="shared" si="75"/>
        <v>28</v>
      </c>
      <c r="DS51">
        <f t="shared" si="76"/>
        <v>18</v>
      </c>
      <c r="DT51">
        <f t="shared" si="77"/>
        <v>5</v>
      </c>
      <c r="DU51">
        <f t="shared" si="78"/>
        <v>3</v>
      </c>
      <c r="DV51">
        <f t="shared" si="79"/>
        <v>6</v>
      </c>
      <c r="DW51">
        <f t="shared" si="80"/>
        <v>30</v>
      </c>
      <c r="DX51">
        <f t="shared" si="81"/>
        <v>39</v>
      </c>
      <c r="DY51">
        <f t="shared" si="82"/>
        <v>13</v>
      </c>
      <c r="DZ51">
        <f t="shared" si="83"/>
        <v>45</v>
      </c>
      <c r="EA51">
        <f t="shared" si="84"/>
        <v>21</v>
      </c>
      <c r="EB51">
        <f t="shared" si="85"/>
        <v>19</v>
      </c>
      <c r="EC51">
        <f t="shared" si="86"/>
        <v>35</v>
      </c>
      <c r="ED51">
        <f t="shared" si="87"/>
        <v>24</v>
      </c>
      <c r="EE51">
        <f t="shared" si="88"/>
        <v>12</v>
      </c>
      <c r="EF51">
        <f t="shared" si="89"/>
        <v>2</v>
      </c>
    </row>
    <row r="52" spans="1:136" ht="16.5" customHeight="1">
      <c r="A52">
        <f>_calc_라운드기준!A52</f>
        <v>1194</v>
      </c>
      <c r="B52">
        <f>INDEX(_calc_누적빈도!B:B,$A52)-INDEX(_calc_누적빈도!B:B,$A52-기준200회_후보!$B$1)</f>
        <v>23</v>
      </c>
      <c r="C52">
        <f>INDEX(_calc_누적빈도!C:C,$A52)-INDEX(_calc_누적빈도!C:C,$A52-기준200회_후보!$B$1)</f>
        <v>15</v>
      </c>
      <c r="D52">
        <f>INDEX(_calc_누적빈도!D:D,$A52)-INDEX(_calc_누적빈도!D:D,$A52-기준200회_후보!$B$1)</f>
        <v>33</v>
      </c>
      <c r="E52">
        <f>INDEX(_calc_누적빈도!E:E,$A52)-INDEX(_calc_누적빈도!E:E,$A52-기준200회_후보!$B$1)</f>
        <v>21</v>
      </c>
      <c r="F52">
        <f>INDEX(_calc_누적빈도!F:F,$A52)-INDEX(_calc_누적빈도!F:F,$A52-기준200회_후보!$B$1)</f>
        <v>19</v>
      </c>
      <c r="G52">
        <f>INDEX(_calc_누적빈도!G:G,$A52)-INDEX(_calc_누적빈도!G:G,$A52-기준200회_후보!$B$1)</f>
        <v>37</v>
      </c>
      <c r="H52">
        <f>INDEX(_calc_누적빈도!H:H,$A52)-INDEX(_calc_누적빈도!H:H,$A52-기준200회_후보!$B$1)</f>
        <v>34</v>
      </c>
      <c r="I52">
        <f>INDEX(_calc_누적빈도!I:I,$A52)-INDEX(_calc_누적빈도!I:I,$A52-기준200회_후보!$B$1)</f>
        <v>23</v>
      </c>
      <c r="J52">
        <f>INDEX(_calc_누적빈도!J:J,$A52)-INDEX(_calc_누적빈도!J:J,$A52-기준200회_후보!$B$1)</f>
        <v>26</v>
      </c>
      <c r="K52">
        <f>INDEX(_calc_누적빈도!K:K,$A52)-INDEX(_calc_누적빈도!K:K,$A52-기준200회_후보!$B$1)</f>
        <v>19</v>
      </c>
      <c r="L52">
        <f>INDEX(_calc_누적빈도!L:L,$A52)-INDEX(_calc_누적빈도!L:L,$A52-기준200회_후보!$B$1)</f>
        <v>30</v>
      </c>
      <c r="M52">
        <f>INDEX(_calc_누적빈도!M:M,$A52)-INDEX(_calc_누적빈도!M:M,$A52-기준200회_후보!$B$1)</f>
        <v>34</v>
      </c>
      <c r="N52">
        <f>INDEX(_calc_누적빈도!N:N,$A52)-INDEX(_calc_누적빈도!N:N,$A52-기준200회_후보!$B$1)</f>
        <v>31</v>
      </c>
      <c r="O52">
        <f>INDEX(_calc_누적빈도!O:O,$A52)-INDEX(_calc_누적빈도!O:O,$A52-기준200회_후보!$B$1)</f>
        <v>30</v>
      </c>
      <c r="P52">
        <f>INDEX(_calc_누적빈도!P:P,$A52)-INDEX(_calc_누적빈도!P:P,$A52-기준200회_후보!$B$1)</f>
        <v>26</v>
      </c>
      <c r="Q52">
        <f>INDEX(_calc_누적빈도!Q:Q,$A52)-INDEX(_calc_누적빈도!Q:Q,$A52-기준200회_후보!$B$1)</f>
        <v>32</v>
      </c>
      <c r="R52">
        <f>INDEX(_calc_누적빈도!R:R,$A52)-INDEX(_calc_누적빈도!R:R,$A52-기준200회_후보!$B$1)</f>
        <v>24</v>
      </c>
      <c r="S52">
        <f>INDEX(_calc_누적빈도!S:S,$A52)-INDEX(_calc_누적빈도!S:S,$A52-기준200회_후보!$B$1)</f>
        <v>26</v>
      </c>
      <c r="T52">
        <f>INDEX(_calc_누적빈도!T:T,$A52)-INDEX(_calc_누적빈도!T:T,$A52-기준200회_후보!$B$1)</f>
        <v>33</v>
      </c>
      <c r="U52">
        <f>INDEX(_calc_누적빈도!U:U,$A52)-INDEX(_calc_누적빈도!U:U,$A52-기준200회_후보!$B$1)</f>
        <v>27</v>
      </c>
      <c r="V52">
        <f>INDEX(_calc_누적빈도!V:V,$A52)-INDEX(_calc_누적빈도!V:V,$A52-기준200회_후보!$B$1)</f>
        <v>28</v>
      </c>
      <c r="W52">
        <f>INDEX(_calc_누적빈도!W:W,$A52)-INDEX(_calc_누적빈도!W:W,$A52-기준200회_후보!$B$1)</f>
        <v>27</v>
      </c>
      <c r="X52">
        <f>INDEX(_calc_누적빈도!X:X,$A52)-INDEX(_calc_누적빈도!X:X,$A52-기준200회_후보!$B$1)</f>
        <v>23</v>
      </c>
      <c r="Y52">
        <f>INDEX(_calc_누적빈도!Y:Y,$A52)-INDEX(_calc_누적빈도!Y:Y,$A52-기준200회_후보!$B$1)</f>
        <v>27</v>
      </c>
      <c r="Z52">
        <f>INDEX(_calc_누적빈도!Z:Z,$A52)-INDEX(_calc_누적빈도!Z:Z,$A52-기준200회_후보!$B$1)</f>
        <v>19</v>
      </c>
      <c r="AA52">
        <f>INDEX(_calc_누적빈도!AA:AA,$A52)-INDEX(_calc_누적빈도!AA:AA,$A52-기준200회_후보!$B$1)</f>
        <v>28</v>
      </c>
      <c r="AB52">
        <f>INDEX(_calc_누적빈도!AB:AB,$A52)-INDEX(_calc_누적빈도!AB:AB,$A52-기준200회_후보!$B$1)</f>
        <v>27</v>
      </c>
      <c r="AC52">
        <f>INDEX(_calc_누적빈도!AC:AC,$A52)-INDEX(_calc_누적빈도!AC:AC,$A52-기준200회_후보!$B$1)</f>
        <v>26</v>
      </c>
      <c r="AD52">
        <f>INDEX(_calc_누적빈도!AD:AD,$A52)-INDEX(_calc_누적빈도!AD:AD,$A52-기준200회_후보!$B$1)</f>
        <v>29</v>
      </c>
      <c r="AE52">
        <f>INDEX(_calc_누적빈도!AE:AE,$A52)-INDEX(_calc_누적빈도!AE:AE,$A52-기준200회_후보!$B$1)</f>
        <v>31</v>
      </c>
      <c r="AF52">
        <f>INDEX(_calc_누적빈도!AF:AF,$A52)-INDEX(_calc_누적빈도!AF:AF,$A52-기준200회_후보!$B$1)</f>
        <v>25</v>
      </c>
      <c r="AG52">
        <f>INDEX(_calc_누적빈도!AG:AG,$A52)-INDEX(_calc_누적빈도!AG:AG,$A52-기준200회_후보!$B$1)</f>
        <v>27</v>
      </c>
      <c r="AH52">
        <f>INDEX(_calc_누적빈도!AH:AH,$A52)-INDEX(_calc_누적빈도!AH:AH,$A52-기준200회_후보!$B$1)</f>
        <v>29</v>
      </c>
      <c r="AI52">
        <f>INDEX(_calc_누적빈도!AI:AI,$A52)-INDEX(_calc_누적빈도!AI:AI,$A52-기준200회_후보!$B$1)</f>
        <v>28</v>
      </c>
      <c r="AJ52">
        <f>INDEX(_calc_누적빈도!AJ:AJ,$A52)-INDEX(_calc_누적빈도!AJ:AJ,$A52-기준200회_후보!$B$1)</f>
        <v>34</v>
      </c>
      <c r="AK52">
        <f>INDEX(_calc_누적빈도!AK:AK,$A52)-INDEX(_calc_누적빈도!AK:AK,$A52-기준200회_후보!$B$1)</f>
        <v>24</v>
      </c>
      <c r="AL52">
        <f>INDEX(_calc_누적빈도!AL:AL,$A52)-INDEX(_calc_누적빈도!AL:AL,$A52-기준200회_후보!$B$1)</f>
        <v>29</v>
      </c>
      <c r="AM52">
        <f>INDEX(_calc_누적빈도!AM:AM,$A52)-INDEX(_calc_누적빈도!AM:AM,$A52-기준200회_후보!$B$1)</f>
        <v>32</v>
      </c>
      <c r="AN52">
        <f>INDEX(_calc_누적빈도!AN:AN,$A52)-INDEX(_calc_누적빈도!AN:AN,$A52-기준200회_후보!$B$1)</f>
        <v>21</v>
      </c>
      <c r="AO52">
        <f>INDEX(_calc_누적빈도!AO:AO,$A52)-INDEX(_calc_누적빈도!AO:AO,$A52-기준200회_후보!$B$1)</f>
        <v>28</v>
      </c>
      <c r="AP52">
        <f>INDEX(_calc_누적빈도!AP:AP,$A52)-INDEX(_calc_누적빈도!AP:AP,$A52-기준200회_후보!$B$1)</f>
        <v>21</v>
      </c>
      <c r="AQ52">
        <f>INDEX(_calc_누적빈도!AQ:AQ,$A52)-INDEX(_calc_누적빈도!AQ:AQ,$A52-기준200회_후보!$B$1)</f>
        <v>21</v>
      </c>
      <c r="AR52">
        <f>INDEX(_calc_누적빈도!AR:AR,$A52)-INDEX(_calc_누적빈도!AR:AR,$A52-기준200회_후보!$B$1)</f>
        <v>16</v>
      </c>
      <c r="AS52">
        <f>INDEX(_calc_누적빈도!AS:AS,$A52)-INDEX(_calc_누적빈도!AS:AS,$A52-기준200회_후보!$B$1)</f>
        <v>25</v>
      </c>
      <c r="AT52">
        <f>INDEX(_calc_누적빈도!AT:AT,$A52)-INDEX(_calc_누적빈도!AT:AT,$A52-기준200회_후보!$B$1)</f>
        <v>32</v>
      </c>
      <c r="AU52">
        <f>(RANK(_calc_라운드기준!B52,_calc_라운드기준!$B52:$AT52,0)+COUNTIFS(_calc_라운드기준!$B52:$AT52,_calc_라운드기준!B52,$B$1:$AT$1,"&lt;"&amp;1))-(RANK(B52,$B52:$AT52,0)+COUNTIFS($B52:$AT52,B52,$B$1:$AT$1,"&lt;"&amp;1))</f>
        <v>5</v>
      </c>
      <c r="AV52">
        <f>(RANK(_calc_라운드기준!C52,_calc_라운드기준!$B52:$AT52,0)+COUNTIFS(_calc_라운드기준!$B52:$AT52,_calc_라운드기준!C52,$B$1:$AT$1,"&lt;"&amp;2))-(RANK(C52,$B52:$AT52,0)+COUNTIFS($B52:$AT52,C52,$B$1:$AT$1,"&lt;"&amp;2))</f>
        <v>-12</v>
      </c>
      <c r="AW52">
        <f>(RANK(_calc_라운드기준!D52,_calc_라운드기준!$B52:$AT52,0)+COUNTIFS(_calc_라운드기준!$B52:$AT52,_calc_라운드기준!D52,$B$1:$AT$1,"&lt;"&amp;3))-(RANK(D52,$B52:$AT52,0)+COUNTIFS($B52:$AT52,D52,$B$1:$AT$1,"&lt;"&amp;3))</f>
        <v>-4</v>
      </c>
      <c r="AX52">
        <f>(RANK(_calc_라운드기준!E52,_calc_라운드기준!$B52:$AT52,0)+COUNTIFS(_calc_라운드기준!$B52:$AT52,_calc_라운드기준!E52,$B$1:$AT$1,"&lt;"&amp;4))-(RANK(E52,$B52:$AT52,0)+COUNTIFS($B52:$AT52,E52,$B$1:$AT$1,"&lt;"&amp;4))</f>
        <v>-13</v>
      </c>
      <c r="AY52">
        <f>(RANK(_calc_라운드기준!F52,_calc_라운드기준!$B52:$AT52,0)+COUNTIFS(_calc_라운드기준!$B52:$AT52,_calc_라운드기준!F52,$B$1:$AT$1,"&lt;"&amp;5))-(RANK(F52,$B52:$AT52,0)+COUNTIFS($B52:$AT52,F52,$B$1:$AT$1,"&lt;"&amp;5))</f>
        <v>-7</v>
      </c>
      <c r="AZ52">
        <f>(RANK(_calc_라운드기준!G52,_calc_라운드기준!$B52:$AT52,0)+COUNTIFS(_calc_라운드기준!$B52:$AT52,_calc_라운드기준!G52,$B$1:$AT$1,"&lt;"&amp;6))-(RANK(G52,$B52:$AT52,0)+COUNTIFS($B52:$AT52,G52,$B$1:$AT$1,"&lt;"&amp;6))</f>
        <v>4</v>
      </c>
      <c r="BA52">
        <f>(RANK(_calc_라운드기준!H52,_calc_라운드기준!$B52:$AT52,0)+COUNTIFS(_calc_라운드기준!$B52:$AT52,_calc_라운드기준!H52,$B$1:$AT$1,"&lt;"&amp;7))-(RANK(H52,$B52:$AT52,0)+COUNTIFS($B52:$AT52,H52,$B$1:$AT$1,"&lt;"&amp;7))</f>
        <v>4</v>
      </c>
      <c r="BB52">
        <f>(RANK(_calc_라운드기준!I52,_calc_라운드기준!$B52:$AT52,0)+COUNTIFS(_calc_라운드기준!$B52:$AT52,_calc_라운드기준!I52,$B$1:$AT$1,"&lt;"&amp;8))-(RANK(I52,$B52:$AT52,0)+COUNTIFS($B52:$AT52,I52,$B$1:$AT$1,"&lt;"&amp;8))</f>
        <v>-26</v>
      </c>
      <c r="BC52">
        <f>(RANK(_calc_라운드기준!J52,_calc_라운드기준!$B52:$AT52,0)+COUNTIFS(_calc_라운드기준!$B52:$AT52,_calc_라운드기준!J52,$B$1:$AT$1,"&lt;"&amp;9))-(RANK(J52,$B52:$AT52,0)+COUNTIFS($B52:$AT52,J52,$B$1:$AT$1,"&lt;"&amp;9))</f>
        <v>-24</v>
      </c>
      <c r="BD52">
        <f>(RANK(_calc_라운드기준!K52,_calc_라운드기준!$B52:$AT52,0)+COUNTIFS(_calc_라운드기준!$B52:$AT52,_calc_라운드기준!K52,$B$1:$AT$1,"&lt;"&amp;10))-(RANK(K52,$B52:$AT52,0)+COUNTIFS($B52:$AT52,K52,$B$1:$AT$1,"&lt;"&amp;10))</f>
        <v>-2</v>
      </c>
      <c r="BE52">
        <f>(RANK(_calc_라운드기준!L52,_calc_라운드기준!$B52:$AT52,0)+COUNTIFS(_calc_라운드기준!$B52:$AT52,_calc_라운드기준!L52,$B$1:$AT$1,"&lt;"&amp;11))-(RANK(L52,$B52:$AT52,0)+COUNTIFS($B52:$AT52,L52,$B$1:$AT$1,"&lt;"&amp;11))</f>
        <v>-2</v>
      </c>
      <c r="BF52">
        <f>(RANK(_calc_라운드기준!M52,_calc_라운드기준!$B52:$AT52,0)+COUNTIFS(_calc_라운드기준!$B52:$AT52,_calc_라운드기준!M52,$B$1:$AT$1,"&lt;"&amp;12))-(RANK(M52,$B52:$AT52,0)+COUNTIFS($B52:$AT52,M52,$B$1:$AT$1,"&lt;"&amp;12))</f>
        <v>8</v>
      </c>
      <c r="BG52">
        <f>(RANK(_calc_라운드기준!N52,_calc_라운드기준!$B52:$AT52,0)+COUNTIFS(_calc_라운드기준!$B52:$AT52,_calc_라운드기준!N52,$B$1:$AT$1,"&lt;"&amp;13))-(RANK(N52,$B52:$AT52,0)+COUNTIFS($B52:$AT52,N52,$B$1:$AT$1,"&lt;"&amp;13))</f>
        <v>2</v>
      </c>
      <c r="BH52">
        <f>(RANK(_calc_라운드기준!O52,_calc_라운드기준!$B52:$AT52,0)+COUNTIFS(_calc_라운드기준!$B52:$AT52,_calc_라운드기준!O52,$B$1:$AT$1,"&lt;"&amp;14))-(RANK(O52,$B52:$AT52,0)+COUNTIFS($B52:$AT52,O52,$B$1:$AT$1,"&lt;"&amp;14))</f>
        <v>28</v>
      </c>
      <c r="BI52">
        <f>(RANK(_calc_라운드기준!P52,_calc_라운드기준!$B52:$AT52,0)+COUNTIFS(_calc_라운드기준!$B52:$AT52,_calc_라운드기준!P52,$B$1:$AT$1,"&lt;"&amp;15))-(RANK(P52,$B52:$AT52,0)+COUNTIFS($B52:$AT52,P52,$B$1:$AT$1,"&lt;"&amp;15))</f>
        <v>-11</v>
      </c>
      <c r="BJ52">
        <f>(RANK(_calc_라운드기준!Q52,_calc_라운드기준!$B52:$AT52,0)+COUNTIFS(_calc_라운드기준!$B52:$AT52,_calc_라운드기준!Q52,$B$1:$AT$1,"&lt;"&amp;16))-(RANK(Q52,$B52:$AT52,0)+COUNTIFS($B52:$AT52,Q52,$B$1:$AT$1,"&lt;"&amp;16))</f>
        <v>0</v>
      </c>
      <c r="BK52">
        <f>(RANK(_calc_라운드기준!R52,_calc_라운드기준!$B52:$AT52,0)+COUNTIFS(_calc_라운드기준!$B52:$AT52,_calc_라운드기준!R52,$B$1:$AT$1,"&lt;"&amp;17))-(RANK(R52,$B52:$AT52,0)+COUNTIFS($B52:$AT52,R52,$B$1:$AT$1,"&lt;"&amp;17))</f>
        <v>-7</v>
      </c>
      <c r="BL52">
        <f>(RANK(_calc_라운드기준!S52,_calc_라운드기준!$B52:$AT52,0)+COUNTIFS(_calc_라운드기준!$B52:$AT52,_calc_라운드기준!S52,$B$1:$AT$1,"&lt;"&amp;18))-(RANK(S52,$B52:$AT52,0)+COUNTIFS($B52:$AT52,S52,$B$1:$AT$1,"&lt;"&amp;18))</f>
        <v>-2</v>
      </c>
      <c r="BM52">
        <f>(RANK(_calc_라운드기준!T52,_calc_라운드기준!$B52:$AT52,0)+COUNTIFS(_calc_라운드기준!$B52:$AT52,_calc_라운드기준!T52,$B$1:$AT$1,"&lt;"&amp;19))-(RANK(T52,$B52:$AT52,0)+COUNTIFS($B52:$AT52,T52,$B$1:$AT$1,"&lt;"&amp;19))</f>
        <v>7</v>
      </c>
      <c r="BN52">
        <f>(RANK(_calc_라운드기준!U52,_calc_라운드기준!$B52:$AT52,0)+COUNTIFS(_calc_라운드기준!$B52:$AT52,_calc_라운드기준!U52,$B$1:$AT$1,"&lt;"&amp;20))-(RANK(U52,$B52:$AT52,0)+COUNTIFS($B52:$AT52,U52,$B$1:$AT$1,"&lt;"&amp;20))</f>
        <v>6</v>
      </c>
      <c r="BO52">
        <f>(RANK(_calc_라운드기준!V52,_calc_라운드기준!$B52:$AT52,0)+COUNTIFS(_calc_라운드기준!$B52:$AT52,_calc_라운드기준!V52,$B$1:$AT$1,"&lt;"&amp;21))-(RANK(V52,$B52:$AT52,0)+COUNTIFS($B52:$AT52,V52,$B$1:$AT$1,"&lt;"&amp;21))</f>
        <v>11</v>
      </c>
      <c r="BP52">
        <f>(RANK(_calc_라운드기준!W52,_calc_라운드기준!$B52:$AT52,0)+COUNTIFS(_calc_라운드기준!$B52:$AT52,_calc_라운드기준!W52,$B$1:$AT$1,"&lt;"&amp;22))-(RANK(W52,$B52:$AT52,0)+COUNTIFS($B52:$AT52,W52,$B$1:$AT$1,"&lt;"&amp;22))</f>
        <v>13</v>
      </c>
      <c r="BQ52">
        <f>(RANK(_calc_라운드기준!X52,_calc_라운드기준!$B52:$AT52,0)+COUNTIFS(_calc_라운드기준!$B52:$AT52,_calc_라운드기준!X52,$B$1:$AT$1,"&lt;"&amp;23))-(RANK(X52,$B52:$AT52,0)+COUNTIFS($B52:$AT52,X52,$B$1:$AT$1,"&lt;"&amp;23))</f>
        <v>-22</v>
      </c>
      <c r="BR52">
        <f>(RANK(_calc_라운드기준!Y52,_calc_라운드기준!$B52:$AT52,0)+COUNTIFS(_calc_라운드기준!$B52:$AT52,_calc_라운드기준!Y52,$B$1:$AT$1,"&lt;"&amp;24))-(RANK(Y52,$B52:$AT52,0)+COUNTIFS($B52:$AT52,Y52,$B$1:$AT$1,"&lt;"&amp;24))</f>
        <v>-6</v>
      </c>
      <c r="BS52">
        <f>(RANK(_calc_라운드기준!Z52,_calc_라운드기준!$B52:$AT52,0)+COUNTIFS(_calc_라운드기준!$B52:$AT52,_calc_라운드기준!Z52,$B$1:$AT$1,"&lt;"&amp;25))-(RANK(Z52,$B52:$AT52,0)+COUNTIFS($B52:$AT52,Z52,$B$1:$AT$1,"&lt;"&amp;25))</f>
        <v>-25</v>
      </c>
      <c r="BT52">
        <f>(RANK(_calc_라운드기준!AA52,_calc_라운드기준!$B52:$AT52,0)+COUNTIFS(_calc_라운드기준!$B52:$AT52,_calc_라운드기준!AA52,$B$1:$AT$1,"&lt;"&amp;26))-(RANK(AA52,$B52:$AT52,0)+COUNTIFS($B52:$AT52,AA52,$B$1:$AT$1,"&lt;"&amp;26))</f>
        <v>1</v>
      </c>
      <c r="BU52">
        <f>(RANK(_calc_라운드기준!AB52,_calc_라운드기준!$B52:$AT52,0)+COUNTIFS(_calc_라운드기준!$B52:$AT52,_calc_라운드기준!AB52,$B$1:$AT$1,"&lt;"&amp;27))-(RANK(AB52,$B52:$AT52,0)+COUNTIFS($B52:$AT52,AB52,$B$1:$AT$1,"&lt;"&amp;27))</f>
        <v>-21</v>
      </c>
      <c r="BV52">
        <f>(RANK(_calc_라운드기준!AC52,_calc_라운드기준!$B52:$AT52,0)+COUNTIFS(_calc_라운드기준!$B52:$AT52,_calc_라운드기준!AC52,$B$1:$AT$1,"&lt;"&amp;28))-(RANK(AC52,$B52:$AT52,0)+COUNTIFS($B52:$AT52,AC52,$B$1:$AT$1,"&lt;"&amp;28))</f>
        <v>-9</v>
      </c>
      <c r="BW52">
        <f>(RANK(_calc_라운드기준!AD52,_calc_라운드기준!$B52:$AT52,0)+COUNTIFS(_calc_라운드기준!$B52:$AT52,_calc_라운드기준!AD52,$B$1:$AT$1,"&lt;"&amp;29))-(RANK(AD52,$B52:$AT52,0)+COUNTIFS($B52:$AT52,AD52,$B$1:$AT$1,"&lt;"&amp;29))</f>
        <v>7</v>
      </c>
      <c r="BX52">
        <f>(RANK(_calc_라운드기준!AE52,_calc_라운드기준!$B52:$AT52,0)+COUNTIFS(_calc_라운드기준!$B52:$AT52,_calc_라운드기준!AE52,$B$1:$AT$1,"&lt;"&amp;30))-(RANK(AE52,$B52:$AT52,0)+COUNTIFS($B52:$AT52,AE52,$B$1:$AT$1,"&lt;"&amp;30))</f>
        <v>25</v>
      </c>
      <c r="BY52">
        <f>(RANK(_calc_라운드기준!AF52,_calc_라운드기준!$B52:$AT52,0)+COUNTIFS(_calc_라운드기준!$B52:$AT52,_calc_라운드기준!AF52,$B$1:$AT$1,"&lt;"&amp;31))-(RANK(AF52,$B52:$AT52,0)+COUNTIFS($B52:$AT52,AF52,$B$1:$AT$1,"&lt;"&amp;31))</f>
        <v>-1</v>
      </c>
      <c r="BZ52">
        <f>(RANK(_calc_라운드기준!AG52,_calc_라운드기준!$B52:$AT52,0)+COUNTIFS(_calc_라운드기준!$B52:$AT52,_calc_라운드기준!AG52,$B$1:$AT$1,"&lt;"&amp;32))-(RANK(AG52,$B52:$AT52,0)+COUNTIFS($B52:$AT52,AG52,$B$1:$AT$1,"&lt;"&amp;32))</f>
        <v>5</v>
      </c>
      <c r="CA52">
        <f>(RANK(_calc_라운드기준!AH52,_calc_라운드기준!$B52:$AT52,0)+COUNTIFS(_calc_라운드기준!$B52:$AT52,_calc_라운드기준!AH52,$B$1:$AT$1,"&lt;"&amp;33))-(RANK(AH52,$B52:$AT52,0)+COUNTIFS($B52:$AT52,AH52,$B$1:$AT$1,"&lt;"&amp;33))</f>
        <v>27</v>
      </c>
      <c r="CB52">
        <f>(RANK(_calc_라운드기준!AI52,_calc_라운드기준!$B52:$AT52,0)+COUNTIFS(_calc_라운드기준!$B52:$AT52,_calc_라운드기준!AI52,$B$1:$AT$1,"&lt;"&amp;34))-(RANK(AI52,$B52:$AT52,0)+COUNTIFS($B52:$AT52,AI52,$B$1:$AT$1,"&lt;"&amp;34))</f>
        <v>24</v>
      </c>
      <c r="CC52">
        <f>(RANK(_calc_라운드기준!AJ52,_calc_라운드기준!$B52:$AT52,0)+COUNTIFS(_calc_라운드기준!$B52:$AT52,_calc_라운드기준!AJ52,$B$1:$AT$1,"&lt;"&amp;35))-(RANK(AJ52,$B52:$AT52,0)+COUNTIFS($B52:$AT52,AJ52,$B$1:$AT$1,"&lt;"&amp;35))</f>
        <v>18</v>
      </c>
      <c r="CD52">
        <f>(RANK(_calc_라운드기준!AK52,_calc_라운드기준!$B52:$AT52,0)+COUNTIFS(_calc_라운드기준!$B52:$AT52,_calc_라운드기준!AK52,$B$1:$AT$1,"&lt;"&amp;36))-(RANK(AK52,$B52:$AT52,0)+COUNTIFS($B52:$AT52,AK52,$B$1:$AT$1,"&lt;"&amp;36))</f>
        <v>-2</v>
      </c>
      <c r="CE52">
        <f>(RANK(_calc_라운드기준!AL52,_calc_라운드기준!$B52:$AT52,0)+COUNTIFS(_calc_라운드기준!$B52:$AT52,_calc_라운드기준!AL52,$B$1:$AT$1,"&lt;"&amp;37))-(RANK(AL52,$B52:$AT52,0)+COUNTIFS($B52:$AT52,AL52,$B$1:$AT$1,"&lt;"&amp;37))</f>
        <v>-12</v>
      </c>
      <c r="CF52">
        <f>(RANK(_calc_라운드기준!AM52,_calc_라운드기준!$B52:$AT52,0)+COUNTIFS(_calc_라운드기준!$B52:$AT52,_calc_라운드기준!AM52,$B$1:$AT$1,"&lt;"&amp;38))-(RANK(AM52,$B52:$AT52,0)+COUNTIFS($B52:$AT52,AM52,$B$1:$AT$1,"&lt;"&amp;38))</f>
        <v>7</v>
      </c>
      <c r="CG52">
        <f>(RANK(_calc_라운드기준!AN52,_calc_라운드기준!$B52:$AT52,0)+COUNTIFS(_calc_라운드기준!$B52:$AT52,_calc_라운드기준!AN52,$B$1:$AT$1,"&lt;"&amp;39))-(RANK(AN52,$B52:$AT52,0)+COUNTIFS($B52:$AT52,AN52,$B$1:$AT$1,"&lt;"&amp;39))</f>
        <v>-30</v>
      </c>
      <c r="CH52">
        <f>(RANK(_calc_라운드기준!AO52,_calc_라운드기준!$B52:$AT52,0)+COUNTIFS(_calc_라운드기준!$B52:$AT52,_calc_라운드기준!AO52,$B$1:$AT$1,"&lt;"&amp;40))-(RANK(AO52,$B52:$AT52,0)+COUNTIFS($B52:$AT52,AO52,$B$1:$AT$1,"&lt;"&amp;40))</f>
        <v>3</v>
      </c>
      <c r="CI52">
        <f>(RANK(_calc_라운드기준!AP52,_calc_라운드기준!$B52:$AT52,0)+COUNTIFS(_calc_라운드기준!$B52:$AT52,_calc_라운드기준!AP52,$B$1:$AT$1,"&lt;"&amp;41))-(RANK(AP52,$B52:$AT52,0)+COUNTIFS($B52:$AT52,AP52,$B$1:$AT$1,"&lt;"&amp;41))</f>
        <v>5</v>
      </c>
      <c r="CJ52">
        <f>(RANK(_calc_라운드기준!AQ52,_calc_라운드기준!$B52:$AT52,0)+COUNTIFS(_calc_라운드기준!$B52:$AT52,_calc_라운드기준!AQ52,$B$1:$AT$1,"&lt;"&amp;42))-(RANK(AQ52,$B52:$AT52,0)+COUNTIFS($B52:$AT52,AQ52,$B$1:$AT$1,"&lt;"&amp;42))</f>
        <v>-8</v>
      </c>
      <c r="CK52">
        <f>(RANK(_calc_라운드기준!AR52,_calc_라운드기준!$B52:$AT52,0)+COUNTIFS(_calc_라운드기준!$B52:$AT52,_calc_라운드기준!AR52,$B$1:$AT$1,"&lt;"&amp;43))-(RANK(AR52,$B52:$AT52,0)+COUNTIFS($B52:$AT52,AR52,$B$1:$AT$1,"&lt;"&amp;43))</f>
        <v>1</v>
      </c>
      <c r="CL52">
        <f>(RANK(_calc_라운드기준!AS52,_calc_라운드기준!$B52:$AT52,0)+COUNTIFS(_calc_라운드기준!$B52:$AT52,_calc_라운드기준!AS52,$B$1:$AT$1,"&lt;"&amp;44))-(RANK(AS52,$B52:$AT52,0)+COUNTIFS($B52:$AT52,AS52,$B$1:$AT$1,"&lt;"&amp;44))</f>
        <v>6</v>
      </c>
      <c r="CM52">
        <f>(RANK(_calc_라운드기준!AT52,_calc_라운드기준!$B52:$AT52,0)+COUNTIFS(_calc_라운드기준!$B52:$AT52,_calc_라운드기준!AT52,$B$1:$AT$1,"&lt;"&amp;45))-(RANK(AT52,$B52:$AT52,0)+COUNTIFS($B52:$AT52,AT52,$B$1:$AT$1,"&lt;"&amp;45))</f>
        <v>29</v>
      </c>
      <c r="CN52">
        <f t="shared" si="45"/>
        <v>15</v>
      </c>
      <c r="CO52">
        <f t="shared" si="46"/>
        <v>37</v>
      </c>
      <c r="CP52">
        <f t="shared" si="47"/>
        <v>30</v>
      </c>
      <c r="CQ52">
        <f t="shared" si="48"/>
        <v>39</v>
      </c>
      <c r="CR52">
        <f t="shared" si="49"/>
        <v>32</v>
      </c>
      <c r="CS52">
        <f t="shared" si="50"/>
        <v>18</v>
      </c>
      <c r="CT52">
        <f t="shared" si="51"/>
        <v>19</v>
      </c>
      <c r="CU52">
        <f t="shared" si="52"/>
        <v>44</v>
      </c>
      <c r="CV52">
        <f t="shared" si="53"/>
        <v>42</v>
      </c>
      <c r="CW52">
        <f t="shared" si="54"/>
        <v>26</v>
      </c>
      <c r="CX52">
        <f t="shared" si="55"/>
        <v>27</v>
      </c>
      <c r="CY52">
        <f t="shared" si="56"/>
        <v>9</v>
      </c>
      <c r="CZ52">
        <f t="shared" si="57"/>
        <v>21</v>
      </c>
      <c r="DA52">
        <f t="shared" si="58"/>
        <v>2</v>
      </c>
      <c r="DB52">
        <f t="shared" si="59"/>
        <v>36</v>
      </c>
      <c r="DC52">
        <f t="shared" si="60"/>
        <v>24</v>
      </c>
      <c r="DD52">
        <f t="shared" si="61"/>
        <v>33</v>
      </c>
      <c r="DE52">
        <f t="shared" si="62"/>
        <v>28</v>
      </c>
      <c r="DF52">
        <f t="shared" si="63"/>
        <v>10</v>
      </c>
      <c r="DG52">
        <f t="shared" si="64"/>
        <v>13</v>
      </c>
      <c r="DH52">
        <f t="shared" si="65"/>
        <v>8</v>
      </c>
      <c r="DI52">
        <f t="shared" si="66"/>
        <v>7</v>
      </c>
      <c r="DJ52">
        <f t="shared" si="67"/>
        <v>41</v>
      </c>
      <c r="DK52">
        <f t="shared" si="68"/>
        <v>31</v>
      </c>
      <c r="DL52">
        <f t="shared" si="69"/>
        <v>43</v>
      </c>
      <c r="DM52">
        <f t="shared" si="70"/>
        <v>22</v>
      </c>
      <c r="DN52">
        <f t="shared" si="71"/>
        <v>40</v>
      </c>
      <c r="DO52">
        <f t="shared" si="72"/>
        <v>35</v>
      </c>
      <c r="DP52">
        <f t="shared" si="73"/>
        <v>11</v>
      </c>
      <c r="DQ52">
        <f t="shared" si="74"/>
        <v>4</v>
      </c>
      <c r="DR52">
        <f t="shared" si="75"/>
        <v>25</v>
      </c>
      <c r="DS52">
        <f t="shared" si="76"/>
        <v>16</v>
      </c>
      <c r="DT52">
        <f t="shared" si="77"/>
        <v>3</v>
      </c>
      <c r="DU52">
        <f t="shared" si="78"/>
        <v>5</v>
      </c>
      <c r="DV52">
        <f t="shared" si="79"/>
        <v>6</v>
      </c>
      <c r="DW52">
        <f t="shared" si="80"/>
        <v>29</v>
      </c>
      <c r="DX52">
        <f t="shared" si="81"/>
        <v>38</v>
      </c>
      <c r="DY52">
        <f t="shared" si="82"/>
        <v>12</v>
      </c>
      <c r="DZ52">
        <f t="shared" si="83"/>
        <v>45</v>
      </c>
      <c r="EA52">
        <f t="shared" si="84"/>
        <v>20</v>
      </c>
      <c r="EB52">
        <f t="shared" si="85"/>
        <v>17</v>
      </c>
      <c r="EC52">
        <f t="shared" si="86"/>
        <v>34</v>
      </c>
      <c r="ED52">
        <f t="shared" si="87"/>
        <v>23</v>
      </c>
      <c r="EE52">
        <f t="shared" si="88"/>
        <v>14</v>
      </c>
      <c r="EF52">
        <f t="shared" si="89"/>
        <v>1</v>
      </c>
    </row>
  </sheetData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F52"/>
  <sheetViews>
    <sheetView zoomScaleNormal="100" workbookViewId="0"/>
  </sheetViews>
  <sheetFormatPr defaultColWidth="8.5" defaultRowHeight="16.5"/>
  <sheetData>
    <row r="1" spans="1:136" ht="16.5" customHeight="1">
      <c r="A1" s="6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</row>
    <row r="2" spans="1:136" ht="16.5" customHeight="1">
      <c r="A2">
        <f>_calc_라운드기준!A2</f>
        <v>1244</v>
      </c>
      <c r="B2">
        <f>INDEX(_calc_누적빈도!B:B,$A2)-INDEX(_calc_누적빈도!B:B,$A2-기준250회_후보!$B$1)</f>
        <v>31</v>
      </c>
      <c r="C2">
        <f>INDEX(_calc_누적빈도!C:C,$A2)-INDEX(_calc_누적빈도!C:C,$A2-기준250회_후보!$B$1)</f>
        <v>22</v>
      </c>
      <c r="D2">
        <f>INDEX(_calc_누적빈도!D:D,$A2)-INDEX(_calc_누적빈도!D:D,$A2-기준250회_후보!$B$1)</f>
        <v>40</v>
      </c>
      <c r="E2">
        <f>INDEX(_calc_누적빈도!E:E,$A2)-INDEX(_calc_누적빈도!E:E,$A2-기준250회_후보!$B$1)</f>
        <v>27</v>
      </c>
      <c r="F2">
        <f>INDEX(_calc_누적빈도!F:F,$A2)-INDEX(_calc_누적빈도!F:F,$A2-기준250회_후보!$B$1)</f>
        <v>23</v>
      </c>
      <c r="G2">
        <f>INDEX(_calc_누적빈도!G:G,$A2)-INDEX(_calc_누적빈도!G:G,$A2-기준250회_후보!$B$1)</f>
        <v>42</v>
      </c>
      <c r="H2">
        <f>INDEX(_calc_누적빈도!H:H,$A2)-INDEX(_calc_누적빈도!H:H,$A2-기준250회_후보!$B$1)</f>
        <v>40</v>
      </c>
      <c r="I2">
        <f>INDEX(_calc_누적빈도!I:I,$A2)-INDEX(_calc_누적빈도!I:I,$A2-기준250회_후보!$B$1)</f>
        <v>29</v>
      </c>
      <c r="J2">
        <f>INDEX(_calc_누적빈도!J:J,$A2)-INDEX(_calc_누적빈도!J:J,$A2-기준250회_후보!$B$1)</f>
        <v>32</v>
      </c>
      <c r="K2">
        <f>INDEX(_calc_누적빈도!K:K,$A2)-INDEX(_calc_누적빈도!K:K,$A2-기준250회_후보!$B$1)</f>
        <v>25</v>
      </c>
      <c r="L2">
        <f>INDEX(_calc_누적빈도!L:L,$A2)-INDEX(_calc_누적빈도!L:L,$A2-기준250회_후보!$B$1)</f>
        <v>35</v>
      </c>
      <c r="M2">
        <f>INDEX(_calc_누적빈도!M:M,$A2)-INDEX(_calc_누적빈도!M:M,$A2-기준250회_후보!$B$1)</f>
        <v>39</v>
      </c>
      <c r="N2">
        <f>INDEX(_calc_누적빈도!N:N,$A2)-INDEX(_calc_누적빈도!N:N,$A2-기준250회_후보!$B$1)</f>
        <v>41</v>
      </c>
      <c r="O2">
        <f>INDEX(_calc_누적빈도!O:O,$A2)-INDEX(_calc_누적빈도!O:O,$A2-기준250회_후보!$B$1)</f>
        <v>33</v>
      </c>
      <c r="P2">
        <f>INDEX(_calc_누적빈도!P:P,$A2)-INDEX(_calc_누적빈도!P:P,$A2-기준250회_후보!$B$1)</f>
        <v>37</v>
      </c>
      <c r="Q2">
        <f>INDEX(_calc_누적빈도!Q:Q,$A2)-INDEX(_calc_누적빈도!Q:Q,$A2-기준250회_후보!$B$1)</f>
        <v>40</v>
      </c>
      <c r="R2">
        <f>INDEX(_calc_누적빈도!R:R,$A2)-INDEX(_calc_누적빈도!R:R,$A2-기준250회_후보!$B$1)</f>
        <v>29</v>
      </c>
      <c r="S2">
        <f>INDEX(_calc_누적빈도!S:S,$A2)-INDEX(_calc_누적빈도!S:S,$A2-기준250회_후보!$B$1)</f>
        <v>34</v>
      </c>
      <c r="T2">
        <f>INDEX(_calc_누적빈도!T:T,$A2)-INDEX(_calc_누적빈도!T:T,$A2-기준250회_후보!$B$1)</f>
        <v>39</v>
      </c>
      <c r="U2">
        <f>INDEX(_calc_누적빈도!U:U,$A2)-INDEX(_calc_누적빈도!U:U,$A2-기준250회_후보!$B$1)</f>
        <v>34</v>
      </c>
      <c r="V2">
        <f>INDEX(_calc_누적빈도!V:V,$A2)-INDEX(_calc_누적빈도!V:V,$A2-기준250회_후보!$B$1)</f>
        <v>32</v>
      </c>
      <c r="W2">
        <f>INDEX(_calc_누적빈도!W:W,$A2)-INDEX(_calc_누적빈도!W:W,$A2-기준250회_후보!$B$1)</f>
        <v>33</v>
      </c>
      <c r="X2">
        <f>INDEX(_calc_누적빈도!X:X,$A2)-INDEX(_calc_누적빈도!X:X,$A2-기준250회_후보!$B$1)</f>
        <v>28</v>
      </c>
      <c r="Y2">
        <f>INDEX(_calc_누적빈도!Y:Y,$A2)-INDEX(_calc_누적빈도!Y:Y,$A2-기준250회_후보!$B$1)</f>
        <v>36</v>
      </c>
      <c r="Z2">
        <f>INDEX(_calc_누적빈도!Z:Z,$A2)-INDEX(_calc_누적빈도!Z:Z,$A2-기준250회_후보!$B$1)</f>
        <v>25</v>
      </c>
      <c r="AA2">
        <f>INDEX(_calc_누적빈도!AA:AA,$A2)-INDEX(_calc_누적빈도!AA:AA,$A2-기준250회_후보!$B$1)</f>
        <v>33</v>
      </c>
      <c r="AB2">
        <f>INDEX(_calc_누적빈도!AB:AB,$A2)-INDEX(_calc_누적빈도!AB:AB,$A2-기준250회_후보!$B$1)</f>
        <v>37</v>
      </c>
      <c r="AC2">
        <f>INDEX(_calc_누적빈도!AC:AC,$A2)-INDEX(_calc_누적빈도!AC:AC,$A2-기준250회_후보!$B$1)</f>
        <v>34</v>
      </c>
      <c r="AD2">
        <f>INDEX(_calc_누적빈도!AD:AD,$A2)-INDEX(_calc_누적빈도!AD:AD,$A2-기준250회_후보!$B$1)</f>
        <v>35</v>
      </c>
      <c r="AE2">
        <f>INDEX(_calc_누적빈도!AE:AE,$A2)-INDEX(_calc_누적빈도!AE:AE,$A2-기준250회_후보!$B$1)</f>
        <v>38</v>
      </c>
      <c r="AF2">
        <f>INDEX(_calc_누적빈도!AF:AF,$A2)-INDEX(_calc_누적빈도!AF:AF,$A2-기준250회_후보!$B$1)</f>
        <v>36</v>
      </c>
      <c r="AG2">
        <f>INDEX(_calc_누적빈도!AG:AG,$A2)-INDEX(_calc_누적빈도!AG:AG,$A2-기준250회_후보!$B$1)</f>
        <v>34</v>
      </c>
      <c r="AH2">
        <f>INDEX(_calc_누적빈도!AH:AH,$A2)-INDEX(_calc_누적빈도!AH:AH,$A2-기준250회_후보!$B$1)</f>
        <v>36</v>
      </c>
      <c r="AI2">
        <f>INDEX(_calc_누적빈도!AI:AI,$A2)-INDEX(_calc_누적빈도!AI:AI,$A2-기준250회_후보!$B$1)</f>
        <v>34</v>
      </c>
      <c r="AJ2">
        <f>INDEX(_calc_누적빈도!AJ:AJ,$A2)-INDEX(_calc_누적빈도!AJ:AJ,$A2-기준250회_후보!$B$1)</f>
        <v>40</v>
      </c>
      <c r="AK2">
        <f>INDEX(_calc_누적빈도!AK:AK,$A2)-INDEX(_calc_누적빈도!AK:AK,$A2-기준250회_후보!$B$1)</f>
        <v>31</v>
      </c>
      <c r="AL2">
        <f>INDEX(_calc_누적빈도!AL:AL,$A2)-INDEX(_calc_누적빈도!AL:AL,$A2-기준250회_후보!$B$1)</f>
        <v>35</v>
      </c>
      <c r="AM2">
        <f>INDEX(_calc_누적빈도!AM:AM,$A2)-INDEX(_calc_누적빈도!AM:AM,$A2-기준250회_후보!$B$1)</f>
        <v>42</v>
      </c>
      <c r="AN2">
        <f>INDEX(_calc_누적빈도!AN:AN,$A2)-INDEX(_calc_누적빈도!AN:AN,$A2-기준250회_후보!$B$1)</f>
        <v>27</v>
      </c>
      <c r="AO2">
        <f>INDEX(_calc_누적빈도!AO:AO,$A2)-INDEX(_calc_누적빈도!AO:AO,$A2-기준250회_후보!$B$1)</f>
        <v>33</v>
      </c>
      <c r="AP2">
        <f>INDEX(_calc_누적빈도!AP:AP,$A2)-INDEX(_calc_누적빈도!AP:AP,$A2-기준250회_후보!$B$1)</f>
        <v>28</v>
      </c>
      <c r="AQ2">
        <f>INDEX(_calc_누적빈도!AQ:AQ,$A2)-INDEX(_calc_누적빈도!AQ:AQ,$A2-기준250회_후보!$B$1)</f>
        <v>28</v>
      </c>
      <c r="AR2">
        <f>INDEX(_calc_누적빈도!AR:AR,$A2)-INDEX(_calc_누적빈도!AR:AR,$A2-기준250회_후보!$B$1)</f>
        <v>22</v>
      </c>
      <c r="AS2">
        <f>INDEX(_calc_누적빈도!AS:AS,$A2)-INDEX(_calc_누적빈도!AS:AS,$A2-기준250회_후보!$B$1)</f>
        <v>33</v>
      </c>
      <c r="AT2">
        <f>INDEX(_calc_누적빈도!AT:AT,$A2)-INDEX(_calc_누적빈도!AT:AT,$A2-기준250회_후보!$B$1)</f>
        <v>38</v>
      </c>
      <c r="AU2">
        <f>(RANK(_calc_라운드기준!B2,_calc_라운드기준!$B2:$AT2,0)+COUNTIFS(_calc_라운드기준!$B2:$AT2,_calc_라운드기준!B2,$B$1:$AT$1,"&lt;"&amp;1))-(RANK(B2,$B2:$AT2,0)+COUNTIFS($B2:$AT2,B2,$B$1:$AT$1,"&lt;"&amp;1))</f>
        <v>-25</v>
      </c>
      <c r="AV2">
        <f>(RANK(_calc_라운드기준!C2,_calc_라운드기준!$B2:$AT2,0)+COUNTIFS(_calc_라운드기준!$B2:$AT2,_calc_라운드기준!C2,$B$1:$AT$1,"&lt;"&amp;2))-(RANK(C2,$B2:$AT2,0)+COUNTIFS($B2:$AT2,C2,$B$1:$AT$1,"&lt;"&amp;2))</f>
        <v>-32</v>
      </c>
      <c r="AW2">
        <f>(RANK(_calc_라운드기준!D2,_calc_라운드기준!$B2:$AT2,0)+COUNTIFS(_calc_라운드기준!$B2:$AT2,_calc_라운드기준!D2,$B$1:$AT$1,"&lt;"&amp;3))-(RANK(D2,$B2:$AT2,0)+COUNTIFS($B2:$AT2,D2,$B$1:$AT$1,"&lt;"&amp;3))</f>
        <v>9</v>
      </c>
      <c r="AX2">
        <f>(RANK(_calc_라운드기준!E2,_calc_라운드기준!$B2:$AT2,0)+COUNTIFS(_calc_라운드기준!$B2:$AT2,_calc_라운드기준!E2,$B$1:$AT$1,"&lt;"&amp;4))-(RANK(E2,$B2:$AT2,0)+COUNTIFS($B2:$AT2,E2,$B$1:$AT$1,"&lt;"&amp;4))</f>
        <v>-18</v>
      </c>
      <c r="AY2">
        <f>(RANK(_calc_라운드기준!F2,_calc_라운드기준!$B2:$AT2,0)+COUNTIFS(_calc_라운드기준!$B2:$AT2,_calc_라운드기준!F2,$B$1:$AT$1,"&lt;"&amp;5))-(RANK(F2,$B2:$AT2,0)+COUNTIFS($B2:$AT2,F2,$B$1:$AT$1,"&lt;"&amp;5))</f>
        <v>0</v>
      </c>
      <c r="AZ2">
        <f>(RANK(_calc_라운드기준!G2,_calc_라운드기준!$B2:$AT2,0)+COUNTIFS(_calc_라운드기준!$B2:$AT2,_calc_라운드기준!G2,$B$1:$AT$1,"&lt;"&amp;6))-(RANK(G2,$B2:$AT2,0)+COUNTIFS($B2:$AT2,G2,$B$1:$AT$1,"&lt;"&amp;6))</f>
        <v>35</v>
      </c>
      <c r="BA2">
        <f>(RANK(_calc_라운드기준!H2,_calc_라운드기준!$B2:$AT2,0)+COUNTIFS(_calc_라운드기준!$B2:$AT2,_calc_라운드기준!H2,$B$1:$AT$1,"&lt;"&amp;7))-(RANK(H2,$B2:$AT2,0)+COUNTIFS($B2:$AT2,H2,$B$1:$AT$1,"&lt;"&amp;7))</f>
        <v>17</v>
      </c>
      <c r="BB2">
        <f>(RANK(_calc_라운드기준!I2,_calc_라운드기준!$B2:$AT2,0)+COUNTIFS(_calc_라운드기준!$B2:$AT2,_calc_라운드기준!I2,$B$1:$AT$1,"&lt;"&amp;8))-(RANK(I2,$B2:$AT2,0)+COUNTIFS($B2:$AT2,I2,$B$1:$AT$1,"&lt;"&amp;8))</f>
        <v>-11</v>
      </c>
      <c r="BC2">
        <f>(RANK(_calc_라운드기준!J2,_calc_라운드기준!$B2:$AT2,0)+COUNTIFS(_calc_라운드기준!$B2:$AT2,_calc_라운드기준!J2,$B$1:$AT$1,"&lt;"&amp;9))-(RANK(J2,$B2:$AT2,0)+COUNTIFS($B2:$AT2,J2,$B$1:$AT$1,"&lt;"&amp;9))</f>
        <v>-6</v>
      </c>
      <c r="BD2">
        <f>(RANK(_calc_라운드기준!K2,_calc_라운드기준!$B2:$AT2,0)+COUNTIFS(_calc_라운드기준!$B2:$AT2,_calc_라운드기준!K2,$B$1:$AT$1,"&lt;"&amp;10))-(RANK(K2,$B2:$AT2,0)+COUNTIFS($B2:$AT2,K2,$B$1:$AT$1,"&lt;"&amp;10))</f>
        <v>-16</v>
      </c>
      <c r="BE2">
        <f>(RANK(_calc_라운드기준!L2,_calc_라운드기준!$B2:$AT2,0)+COUNTIFS(_calc_라운드기준!$B2:$AT2,_calc_라운드기준!L2,$B$1:$AT$1,"&lt;"&amp;11))-(RANK(L2,$B2:$AT2,0)+COUNTIFS($B2:$AT2,L2,$B$1:$AT$1,"&lt;"&amp;11))</f>
        <v>20</v>
      </c>
      <c r="BF2">
        <f>(RANK(_calc_라운드기준!M2,_calc_라운드기준!$B2:$AT2,0)+COUNTIFS(_calc_라운드기준!$B2:$AT2,_calc_라운드기준!M2,$B$1:$AT$1,"&lt;"&amp;12))-(RANK(M2,$B2:$AT2,0)+COUNTIFS($B2:$AT2,M2,$B$1:$AT$1,"&lt;"&amp;12))</f>
        <v>30</v>
      </c>
      <c r="BG2">
        <f>(RANK(_calc_라운드기준!N2,_calc_라운드기준!$B2:$AT2,0)+COUNTIFS(_calc_라운드기준!$B2:$AT2,_calc_라운드기준!N2,$B$1:$AT$1,"&lt;"&amp;13))-(RANK(N2,$B2:$AT2,0)+COUNTIFS($B2:$AT2,N2,$B$1:$AT$1,"&lt;"&amp;13))</f>
        <v>0</v>
      </c>
      <c r="BH2">
        <f>(RANK(_calc_라운드기준!O2,_calc_라운드기준!$B2:$AT2,0)+COUNTIFS(_calc_라운드기준!$B2:$AT2,_calc_라운드기준!O2,$B$1:$AT$1,"&lt;"&amp;14))-(RANK(O2,$B2:$AT2,0)+COUNTIFS($B2:$AT2,O2,$B$1:$AT$1,"&lt;"&amp;14))</f>
        <v>20</v>
      </c>
      <c r="BI2">
        <f>(RANK(_calc_라운드기준!P2,_calc_라운드기준!$B2:$AT2,0)+COUNTIFS(_calc_라운드기준!$B2:$AT2,_calc_라운드기준!P2,$B$1:$AT$1,"&lt;"&amp;15))-(RANK(P2,$B2:$AT2,0)+COUNTIFS($B2:$AT2,P2,$B$1:$AT$1,"&lt;"&amp;15))</f>
        <v>-11</v>
      </c>
      <c r="BJ2">
        <f>(RANK(_calc_라운드기준!Q2,_calc_라운드기준!$B2:$AT2,0)+COUNTIFS(_calc_라운드기준!$B2:$AT2,_calc_라운드기준!Q2,$B$1:$AT$1,"&lt;"&amp;16))-(RANK(Q2,$B2:$AT2,0)+COUNTIFS($B2:$AT2,Q2,$B$1:$AT$1,"&lt;"&amp;16))</f>
        <v>2</v>
      </c>
      <c r="BK2">
        <f>(RANK(_calc_라운드기준!R2,_calc_라운드기준!$B2:$AT2,0)+COUNTIFS(_calc_라운드기준!$B2:$AT2,_calc_라운드기준!R2,$B$1:$AT$1,"&lt;"&amp;17))-(RANK(R2,$B2:$AT2,0)+COUNTIFS($B2:$AT2,R2,$B$1:$AT$1,"&lt;"&amp;17))</f>
        <v>4</v>
      </c>
      <c r="BL2">
        <f>(RANK(_calc_라운드기준!S2,_calc_라운드기준!$B2:$AT2,0)+COUNTIFS(_calc_라운드기준!$B2:$AT2,_calc_라운드기준!S2,$B$1:$AT$1,"&lt;"&amp;18))-(RANK(S2,$B2:$AT2,0)+COUNTIFS($B2:$AT2,S2,$B$1:$AT$1,"&lt;"&amp;18))</f>
        <v>-11</v>
      </c>
      <c r="BM2">
        <f>(RANK(_calc_라운드기준!T2,_calc_라운드기준!$B2:$AT2,0)+COUNTIFS(_calc_라운드기준!$B2:$AT2,_calc_라운드기준!T2,$B$1:$AT$1,"&lt;"&amp;19))-(RANK(T2,$B2:$AT2,0)+COUNTIFS($B2:$AT2,T2,$B$1:$AT$1,"&lt;"&amp;19))</f>
        <v>17</v>
      </c>
      <c r="BN2">
        <f>(RANK(_calc_라운드기준!U2,_calc_라운드기준!$B2:$AT2,0)+COUNTIFS(_calc_라운드기준!$B2:$AT2,_calc_라운드기준!U2,$B$1:$AT$1,"&lt;"&amp;20))-(RANK(U2,$B2:$AT2,0)+COUNTIFS($B2:$AT2,U2,$B$1:$AT$1,"&lt;"&amp;20))</f>
        <v>-7</v>
      </c>
      <c r="BO2">
        <f>(RANK(_calc_라운드기준!V2,_calc_라운드기준!$B2:$AT2,0)+COUNTIFS(_calc_라운드기준!$B2:$AT2,_calc_라운드기준!V2,$B$1:$AT$1,"&lt;"&amp;21))-(RANK(V2,$B2:$AT2,0)+COUNTIFS($B2:$AT2,V2,$B$1:$AT$1,"&lt;"&amp;21))</f>
        <v>13</v>
      </c>
      <c r="BP2">
        <f>(RANK(_calc_라운드기준!W2,_calc_라운드기준!$B2:$AT2,0)+COUNTIFS(_calc_라운드기준!$B2:$AT2,_calc_라운드기준!W2,$B$1:$AT$1,"&lt;"&amp;22))-(RANK(W2,$B2:$AT2,0)+COUNTIFS($B2:$AT2,W2,$B$1:$AT$1,"&lt;"&amp;22))</f>
        <v>1</v>
      </c>
      <c r="BQ2">
        <f>(RANK(_calc_라운드기준!X2,_calc_라운드기준!$B2:$AT2,0)+COUNTIFS(_calc_라운드기준!$B2:$AT2,_calc_라운드기준!X2,$B$1:$AT$1,"&lt;"&amp;23))-(RANK(X2,$B2:$AT2,0)+COUNTIFS($B2:$AT2,X2,$B$1:$AT$1,"&lt;"&amp;23))</f>
        <v>4</v>
      </c>
      <c r="BR2">
        <f>(RANK(_calc_라운드기준!Y2,_calc_라운드기준!$B2:$AT2,0)+COUNTIFS(_calc_라운드기준!$B2:$AT2,_calc_라운드기준!Y2,$B$1:$AT$1,"&lt;"&amp;24))-(RANK(Y2,$B2:$AT2,0)+COUNTIFS($B2:$AT2,Y2,$B$1:$AT$1,"&lt;"&amp;24))</f>
        <v>-8</v>
      </c>
      <c r="BS2">
        <f>(RANK(_calc_라운드기준!Z2,_calc_라운드기준!$B2:$AT2,0)+COUNTIFS(_calc_라운드기준!$B2:$AT2,_calc_라운드기준!Z2,$B$1:$AT$1,"&lt;"&amp;25))-(RANK(Z2,$B2:$AT2,0)+COUNTIFS($B2:$AT2,Z2,$B$1:$AT$1,"&lt;"&amp;25))</f>
        <v>-14</v>
      </c>
      <c r="BT2">
        <f>(RANK(_calc_라운드기준!AA2,_calc_라운드기준!$B2:$AT2,0)+COUNTIFS(_calc_라운드기준!$B2:$AT2,_calc_라운드기준!AA2,$B$1:$AT$1,"&lt;"&amp;26))-(RANK(AA2,$B2:$AT2,0)+COUNTIFS($B2:$AT2,AA2,$B$1:$AT$1,"&lt;"&amp;26))</f>
        <v>14</v>
      </c>
      <c r="BU2">
        <f>(RANK(_calc_라운드기준!AB2,_calc_라운드기준!$B2:$AT2,0)+COUNTIFS(_calc_라운드기준!$B2:$AT2,_calc_라운드기준!AB2,$B$1:$AT$1,"&lt;"&amp;27))-(RANK(AB2,$B2:$AT2,0)+COUNTIFS($B2:$AT2,AB2,$B$1:$AT$1,"&lt;"&amp;27))</f>
        <v>-9</v>
      </c>
      <c r="BV2">
        <f>(RANK(_calc_라운드기준!AC2,_calc_라운드기준!$B2:$AT2,0)+COUNTIFS(_calc_라운드기준!$B2:$AT2,_calc_라운드기준!AC2,$B$1:$AT$1,"&lt;"&amp;28))-(RANK(AC2,$B2:$AT2,0)+COUNTIFS($B2:$AT2,AC2,$B$1:$AT$1,"&lt;"&amp;28))</f>
        <v>-12</v>
      </c>
      <c r="BW2">
        <f>(RANK(_calc_라운드기준!AD2,_calc_라운드기준!$B2:$AT2,0)+COUNTIFS(_calc_라운드기준!$B2:$AT2,_calc_라운드기준!AD2,$B$1:$AT$1,"&lt;"&amp;29))-(RANK(AD2,$B2:$AT2,0)+COUNTIFS($B2:$AT2,AD2,$B$1:$AT$1,"&lt;"&amp;29))</f>
        <v>11</v>
      </c>
      <c r="BX2">
        <f>(RANK(_calc_라운드기준!AE2,_calc_라운드기준!$B2:$AT2,0)+COUNTIFS(_calc_라운드기준!$B2:$AT2,_calc_라운드기준!AE2,$B$1:$AT$1,"&lt;"&amp;30))-(RANK(AE2,$B2:$AT2,0)+COUNTIFS($B2:$AT2,AE2,$B$1:$AT$1,"&lt;"&amp;30))</f>
        <v>5</v>
      </c>
      <c r="BY2">
        <f>(RANK(_calc_라운드기준!AF2,_calc_라운드기준!$B2:$AT2,0)+COUNTIFS(_calc_라운드기준!$B2:$AT2,_calc_라운드기준!AF2,$B$1:$AT$1,"&lt;"&amp;31))-(RANK(AF2,$B2:$AT2,0)+COUNTIFS($B2:$AT2,AF2,$B$1:$AT$1,"&lt;"&amp;31))</f>
        <v>-13</v>
      </c>
      <c r="BZ2">
        <f>(RANK(_calc_라운드기준!AG2,_calc_라운드기준!$B2:$AT2,0)+COUNTIFS(_calc_라운드기준!$B2:$AT2,_calc_라운드기준!AG2,$B$1:$AT$1,"&lt;"&amp;32))-(RANK(AG2,$B2:$AT2,0)+COUNTIFS($B2:$AT2,AG2,$B$1:$AT$1,"&lt;"&amp;32))</f>
        <v>-7</v>
      </c>
      <c r="CA2">
        <f>(RANK(_calc_라운드기준!AH2,_calc_라운드기준!$B2:$AT2,0)+COUNTIFS(_calc_라운드기준!$B2:$AT2,_calc_라운드기준!AH2,$B$1:$AT$1,"&lt;"&amp;33))-(RANK(AH2,$B2:$AT2,0)+COUNTIFS($B2:$AT2,AH2,$B$1:$AT$1,"&lt;"&amp;33))</f>
        <v>1</v>
      </c>
      <c r="CB2">
        <f>(RANK(_calc_라운드기준!AI2,_calc_라운드기준!$B2:$AT2,0)+COUNTIFS(_calc_라운드기준!$B2:$AT2,_calc_라운드기준!AI2,$B$1:$AT$1,"&lt;"&amp;34))-(RANK(AI2,$B2:$AT2,0)+COUNTIFS($B2:$AT2,AI2,$B$1:$AT$1,"&lt;"&amp;34))</f>
        <v>6</v>
      </c>
      <c r="CC2">
        <f>(RANK(_calc_라운드기준!AJ2,_calc_라운드기준!$B2:$AT2,0)+COUNTIFS(_calc_라운드기준!$B2:$AT2,_calc_라운드기준!AJ2,$B$1:$AT$1,"&lt;"&amp;35))-(RANK(AJ2,$B2:$AT2,0)+COUNTIFS($B2:$AT2,AJ2,$B$1:$AT$1,"&lt;"&amp;35))</f>
        <v>24</v>
      </c>
      <c r="CD2">
        <f>(RANK(_calc_라운드기준!AK2,_calc_라운드기준!$B2:$AT2,0)+COUNTIFS(_calc_라운드기준!$B2:$AT2,_calc_라운드기준!AK2,$B$1:$AT$1,"&lt;"&amp;36))-(RANK(AK2,$B2:$AT2,0)+COUNTIFS($B2:$AT2,AK2,$B$1:$AT$1,"&lt;"&amp;36))</f>
        <v>-15</v>
      </c>
      <c r="CE2">
        <f>(RANK(_calc_라운드기준!AL2,_calc_라운드기준!$B2:$AT2,0)+COUNTIFS(_calc_라운드기준!$B2:$AT2,_calc_라운드기준!AL2,$B$1:$AT$1,"&lt;"&amp;37))-(RANK(AL2,$B2:$AT2,0)+COUNTIFS($B2:$AT2,AL2,$B$1:$AT$1,"&lt;"&amp;37))</f>
        <v>13</v>
      </c>
      <c r="CF2">
        <f>(RANK(_calc_라운드기준!AM2,_calc_라운드기준!$B2:$AT2,0)+COUNTIFS(_calc_라운드기준!$B2:$AT2,_calc_라운드기준!AM2,$B$1:$AT$1,"&lt;"&amp;38))-(RANK(AM2,$B2:$AT2,0)+COUNTIFS($B2:$AT2,AM2,$B$1:$AT$1,"&lt;"&amp;38))</f>
        <v>3</v>
      </c>
      <c r="CG2">
        <f>(RANK(_calc_라운드기준!AN2,_calc_라운드기준!$B2:$AT2,0)+COUNTIFS(_calc_라운드기준!$B2:$AT2,_calc_라운드기준!AN2,$B$1:$AT$1,"&lt;"&amp;39))-(RANK(AN2,$B2:$AT2,0)+COUNTIFS($B2:$AT2,AN2,$B$1:$AT$1,"&lt;"&amp;39))</f>
        <v>-7</v>
      </c>
      <c r="CH2">
        <f>(RANK(_calc_라운드기준!AO2,_calc_라운드기준!$B2:$AT2,0)+COUNTIFS(_calc_라운드기준!$B2:$AT2,_calc_라운드기준!AO2,$B$1:$AT$1,"&lt;"&amp;40))-(RANK(AO2,$B2:$AT2,0)+COUNTIFS($B2:$AT2,AO2,$B$1:$AT$1,"&lt;"&amp;40))</f>
        <v>14</v>
      </c>
      <c r="CI2">
        <f>(RANK(_calc_라운드기준!AP2,_calc_라운드기준!$B2:$AT2,0)+COUNTIFS(_calc_라운드기준!$B2:$AT2,_calc_라운드기준!AP2,$B$1:$AT$1,"&lt;"&amp;41))-(RANK(AP2,$B2:$AT2,0)+COUNTIFS($B2:$AT2,AP2,$B$1:$AT$1,"&lt;"&amp;41))</f>
        <v>-18</v>
      </c>
      <c r="CJ2">
        <f>(RANK(_calc_라운드기준!AQ2,_calc_라운드기준!$B2:$AT2,0)+COUNTIFS(_calc_라운드기준!$B2:$AT2,_calc_라운드기준!AQ2,$B$1:$AT$1,"&lt;"&amp;42))-(RANK(AQ2,$B2:$AT2,0)+COUNTIFS($B2:$AT2,AQ2,$B$1:$AT$1,"&lt;"&amp;42))</f>
        <v>-18</v>
      </c>
      <c r="CK2">
        <f>(RANK(_calc_라운드기준!AR2,_calc_라운드기준!$B2:$AT2,0)+COUNTIFS(_calc_라운드기준!$B2:$AT2,_calc_라운드기준!AR2,$B$1:$AT$1,"&lt;"&amp;43))-(RANK(AR2,$B2:$AT2,0)+COUNTIFS($B2:$AT2,AR2,$B$1:$AT$1,"&lt;"&amp;43))</f>
        <v>-11</v>
      </c>
      <c r="CL2">
        <f>(RANK(_calc_라운드기준!AS2,_calc_라운드기준!$B2:$AT2,0)+COUNTIFS(_calc_라운드기준!$B2:$AT2,_calc_라운드기준!AS2,$B$1:$AT$1,"&lt;"&amp;44))-(RANK(AS2,$B2:$AT2,0)+COUNTIFS($B2:$AT2,AS2,$B$1:$AT$1,"&lt;"&amp;44))</f>
        <v>-18</v>
      </c>
      <c r="CM2">
        <f>(RANK(_calc_라운드기준!AT2,_calc_라운드기준!$B2:$AT2,0)+COUNTIFS(_calc_라운드기준!$B2:$AT2,_calc_라운드기준!AT2,$B$1:$AT$1,"&lt;"&amp;45))-(RANK(AT2,$B2:$AT2,0)+COUNTIFS($B2:$AT2,AT2,$B$1:$AT$1,"&lt;"&amp;45))</f>
        <v>24</v>
      </c>
      <c r="CN2">
        <f t="shared" ref="CN2:CN33" si="0">RANK(AU2,$AU2:$CM2,0)+COUNTIFS($AU2:$CM2,AU2,$B$1:$AT$1,"&lt;"&amp;1)</f>
        <v>44</v>
      </c>
      <c r="CO2">
        <f t="shared" ref="CO2:CO33" si="1">RANK(AV2,$AU2:$CM2,0)+COUNTIFS($AU2:$CM2,AV2,$B$1:$AT$1,"&lt;"&amp;2)</f>
        <v>45</v>
      </c>
      <c r="CP2">
        <f t="shared" ref="CP2:CP33" si="2">RANK(AW2,$AU2:$CM2,0)+COUNTIFS($AU2:$CM2,AW2,$B$1:$AT$1,"&lt;"&amp;3)</f>
        <v>14</v>
      </c>
      <c r="CQ2">
        <f t="shared" ref="CQ2:CQ33" si="3">RANK(AX2,$AU2:$CM2,0)+COUNTIFS($AU2:$CM2,AX2,$B$1:$AT$1,"&lt;"&amp;4)</f>
        <v>40</v>
      </c>
      <c r="CR2">
        <f t="shared" ref="CR2:CR33" si="4">RANK(AY2,$AU2:$CM2,0)+COUNTIFS($AU2:$CM2,AY2,$B$1:$AT$1,"&lt;"&amp;5)</f>
        <v>23</v>
      </c>
      <c r="CS2">
        <f t="shared" ref="CS2:CS33" si="5">RANK(AZ2,$AU2:$CM2,0)+COUNTIFS($AU2:$CM2,AZ2,$B$1:$AT$1,"&lt;"&amp;6)</f>
        <v>1</v>
      </c>
      <c r="CT2">
        <f t="shared" ref="CT2:CT33" si="6">RANK(BA2,$AU2:$CM2,0)+COUNTIFS($AU2:$CM2,BA2,$B$1:$AT$1,"&lt;"&amp;7)</f>
        <v>7</v>
      </c>
      <c r="CU2">
        <f t="shared" ref="CU2:CU33" si="7">RANK(BB2,$AU2:$CM2,0)+COUNTIFS($AU2:$CM2,BB2,$B$1:$AT$1,"&lt;"&amp;8)</f>
        <v>31</v>
      </c>
      <c r="CV2">
        <f t="shared" ref="CV2:CV33" si="8">RANK(BC2,$AU2:$CM2,0)+COUNTIFS($AU2:$CM2,BC2,$B$1:$AT$1,"&lt;"&amp;9)</f>
        <v>25</v>
      </c>
      <c r="CW2">
        <f t="shared" ref="CW2:CW33" si="9">RANK(BD2,$AU2:$CM2,0)+COUNTIFS($AU2:$CM2,BD2,$B$1:$AT$1,"&lt;"&amp;10)</f>
        <v>39</v>
      </c>
      <c r="CX2">
        <f t="shared" ref="CX2:CX33" si="10">RANK(BE2,$AU2:$CM2,0)+COUNTIFS($AU2:$CM2,BE2,$B$1:$AT$1,"&lt;"&amp;11)</f>
        <v>5</v>
      </c>
      <c r="CY2">
        <f t="shared" ref="CY2:CY33" si="11">RANK(BF2,$AU2:$CM2,0)+COUNTIFS($AU2:$CM2,BF2,$B$1:$AT$1,"&lt;"&amp;12)</f>
        <v>2</v>
      </c>
      <c r="CZ2">
        <f t="shared" ref="CZ2:CZ33" si="12">RANK(BG2,$AU2:$CM2,0)+COUNTIFS($AU2:$CM2,BG2,$B$1:$AT$1,"&lt;"&amp;13)</f>
        <v>24</v>
      </c>
      <c r="DA2">
        <f t="shared" ref="DA2:DA33" si="13">RANK(BH2,$AU2:$CM2,0)+COUNTIFS($AU2:$CM2,BH2,$B$1:$AT$1,"&lt;"&amp;14)</f>
        <v>6</v>
      </c>
      <c r="DB2">
        <f t="shared" ref="DB2:DB33" si="14">RANK(BI2,$AU2:$CM2,0)+COUNTIFS($AU2:$CM2,BI2,$B$1:$AT$1,"&lt;"&amp;15)</f>
        <v>32</v>
      </c>
      <c r="DC2">
        <f t="shared" ref="DC2:DC33" si="15">RANK(BJ2,$AU2:$CM2,0)+COUNTIFS($AU2:$CM2,BJ2,$B$1:$AT$1,"&lt;"&amp;16)</f>
        <v>20</v>
      </c>
      <c r="DD2">
        <f t="shared" ref="DD2:DD33" si="16">RANK(BK2,$AU2:$CM2,0)+COUNTIFS($AU2:$CM2,BK2,$B$1:$AT$1,"&lt;"&amp;17)</f>
        <v>17</v>
      </c>
      <c r="DE2">
        <f t="shared" ref="DE2:DE33" si="17">RANK(BL2,$AU2:$CM2,0)+COUNTIFS($AU2:$CM2,BL2,$B$1:$AT$1,"&lt;"&amp;18)</f>
        <v>33</v>
      </c>
      <c r="DF2">
        <f t="shared" ref="DF2:DF33" si="18">RANK(BM2,$AU2:$CM2,0)+COUNTIFS($AU2:$CM2,BM2,$B$1:$AT$1,"&lt;"&amp;19)</f>
        <v>8</v>
      </c>
      <c r="DG2">
        <f t="shared" ref="DG2:DG33" si="19">RANK(BN2,$AU2:$CM2,0)+COUNTIFS($AU2:$CM2,BN2,$B$1:$AT$1,"&lt;"&amp;20)</f>
        <v>26</v>
      </c>
      <c r="DH2">
        <f t="shared" ref="DH2:DH33" si="20">RANK(BO2,$AU2:$CM2,0)+COUNTIFS($AU2:$CM2,BO2,$B$1:$AT$1,"&lt;"&amp;21)</f>
        <v>11</v>
      </c>
      <c r="DI2">
        <f t="shared" ref="DI2:DI33" si="21">RANK(BP2,$AU2:$CM2,0)+COUNTIFS($AU2:$CM2,BP2,$B$1:$AT$1,"&lt;"&amp;22)</f>
        <v>21</v>
      </c>
      <c r="DJ2">
        <f t="shared" ref="DJ2:DJ33" si="22">RANK(BQ2,$AU2:$CM2,0)+COUNTIFS($AU2:$CM2,BQ2,$B$1:$AT$1,"&lt;"&amp;23)</f>
        <v>18</v>
      </c>
      <c r="DK2">
        <f t="shared" ref="DK2:DK33" si="23">RANK(BR2,$AU2:$CM2,0)+COUNTIFS($AU2:$CM2,BR2,$B$1:$AT$1,"&lt;"&amp;24)</f>
        <v>29</v>
      </c>
      <c r="DL2">
        <f t="shared" ref="DL2:DL33" si="24">RANK(BS2,$AU2:$CM2,0)+COUNTIFS($AU2:$CM2,BS2,$B$1:$AT$1,"&lt;"&amp;25)</f>
        <v>37</v>
      </c>
      <c r="DM2">
        <f t="shared" ref="DM2:DM33" si="25">RANK(BT2,$AU2:$CM2,0)+COUNTIFS($AU2:$CM2,BT2,$B$1:$AT$1,"&lt;"&amp;26)</f>
        <v>9</v>
      </c>
      <c r="DN2">
        <f t="shared" ref="DN2:DN33" si="26">RANK(BU2,$AU2:$CM2,0)+COUNTIFS($AU2:$CM2,BU2,$B$1:$AT$1,"&lt;"&amp;27)</f>
        <v>30</v>
      </c>
      <c r="DO2">
        <f t="shared" ref="DO2:DO33" si="27">RANK(BV2,$AU2:$CM2,0)+COUNTIFS($AU2:$CM2,BV2,$B$1:$AT$1,"&lt;"&amp;28)</f>
        <v>35</v>
      </c>
      <c r="DP2">
        <f t="shared" ref="DP2:DP33" si="28">RANK(BW2,$AU2:$CM2,0)+COUNTIFS($AU2:$CM2,BW2,$B$1:$AT$1,"&lt;"&amp;29)</f>
        <v>13</v>
      </c>
      <c r="DQ2">
        <f t="shared" ref="DQ2:DQ33" si="29">RANK(BX2,$AU2:$CM2,0)+COUNTIFS($AU2:$CM2,BX2,$B$1:$AT$1,"&lt;"&amp;30)</f>
        <v>16</v>
      </c>
      <c r="DR2">
        <f t="shared" ref="DR2:DR33" si="30">RANK(BY2,$AU2:$CM2,0)+COUNTIFS($AU2:$CM2,BY2,$B$1:$AT$1,"&lt;"&amp;31)</f>
        <v>36</v>
      </c>
      <c r="DS2">
        <f t="shared" ref="DS2:DS33" si="31">RANK(BZ2,$AU2:$CM2,0)+COUNTIFS($AU2:$CM2,BZ2,$B$1:$AT$1,"&lt;"&amp;32)</f>
        <v>27</v>
      </c>
      <c r="DT2">
        <f t="shared" ref="DT2:DT33" si="32">RANK(CA2,$AU2:$CM2,0)+COUNTIFS($AU2:$CM2,CA2,$B$1:$AT$1,"&lt;"&amp;33)</f>
        <v>22</v>
      </c>
      <c r="DU2">
        <f t="shared" ref="DU2:DU33" si="33">RANK(CB2,$AU2:$CM2,0)+COUNTIFS($AU2:$CM2,CB2,$B$1:$AT$1,"&lt;"&amp;34)</f>
        <v>15</v>
      </c>
      <c r="DV2">
        <f t="shared" ref="DV2:DV33" si="34">RANK(CC2,$AU2:$CM2,0)+COUNTIFS($AU2:$CM2,CC2,$B$1:$AT$1,"&lt;"&amp;35)</f>
        <v>3</v>
      </c>
      <c r="DW2">
        <f t="shared" ref="DW2:DW33" si="35">RANK(CD2,$AU2:$CM2,0)+COUNTIFS($AU2:$CM2,CD2,$B$1:$AT$1,"&lt;"&amp;36)</f>
        <v>38</v>
      </c>
      <c r="DX2">
        <f t="shared" ref="DX2:DX33" si="36">RANK(CE2,$AU2:$CM2,0)+COUNTIFS($AU2:$CM2,CE2,$B$1:$AT$1,"&lt;"&amp;37)</f>
        <v>12</v>
      </c>
      <c r="DY2">
        <f t="shared" ref="DY2:DY33" si="37">RANK(CF2,$AU2:$CM2,0)+COUNTIFS($AU2:$CM2,CF2,$B$1:$AT$1,"&lt;"&amp;38)</f>
        <v>19</v>
      </c>
      <c r="DZ2">
        <f t="shared" ref="DZ2:DZ33" si="38">RANK(CG2,$AU2:$CM2,0)+COUNTIFS($AU2:$CM2,CG2,$B$1:$AT$1,"&lt;"&amp;39)</f>
        <v>28</v>
      </c>
      <c r="EA2">
        <f t="shared" ref="EA2:EA33" si="39">RANK(CH2,$AU2:$CM2,0)+COUNTIFS($AU2:$CM2,CH2,$B$1:$AT$1,"&lt;"&amp;40)</f>
        <v>10</v>
      </c>
      <c r="EB2">
        <f t="shared" ref="EB2:EB33" si="40">RANK(CI2,$AU2:$CM2,0)+COUNTIFS($AU2:$CM2,CI2,$B$1:$AT$1,"&lt;"&amp;41)</f>
        <v>41</v>
      </c>
      <c r="EC2">
        <f t="shared" ref="EC2:EC33" si="41">RANK(CJ2,$AU2:$CM2,0)+COUNTIFS($AU2:$CM2,CJ2,$B$1:$AT$1,"&lt;"&amp;42)</f>
        <v>42</v>
      </c>
      <c r="ED2">
        <f t="shared" ref="ED2:ED33" si="42">RANK(CK2,$AU2:$CM2,0)+COUNTIFS($AU2:$CM2,CK2,$B$1:$AT$1,"&lt;"&amp;43)</f>
        <v>34</v>
      </c>
      <c r="EE2">
        <f t="shared" ref="EE2:EE33" si="43">RANK(CL2,$AU2:$CM2,0)+COUNTIFS($AU2:$CM2,CL2,$B$1:$AT$1,"&lt;"&amp;44)</f>
        <v>43</v>
      </c>
      <c r="EF2">
        <f t="shared" ref="EF2:EF33" si="44">RANK(CM2,$AU2:$CM2,0)+COUNTIFS($AU2:$CM2,CM2,$B$1:$AT$1,"&lt;"&amp;45)</f>
        <v>4</v>
      </c>
    </row>
    <row r="3" spans="1:136" ht="16.5" customHeight="1">
      <c r="A3">
        <f>_calc_라운드기준!A3</f>
        <v>1243</v>
      </c>
      <c r="B3">
        <f>INDEX(_calc_누적빈도!B:B,$A3)-INDEX(_calc_누적빈도!B:B,$A3-기준250회_후보!$B$1)</f>
        <v>31</v>
      </c>
      <c r="C3">
        <f>INDEX(_calc_누적빈도!C:C,$A3)-INDEX(_calc_누적빈도!C:C,$A3-기준250회_후보!$B$1)</f>
        <v>22</v>
      </c>
      <c r="D3">
        <f>INDEX(_calc_누적빈도!D:D,$A3)-INDEX(_calc_누적빈도!D:D,$A3-기준250회_후보!$B$1)</f>
        <v>40</v>
      </c>
      <c r="E3">
        <f>INDEX(_calc_누적빈도!E:E,$A3)-INDEX(_calc_누적빈도!E:E,$A3-기준250회_후보!$B$1)</f>
        <v>27</v>
      </c>
      <c r="F3">
        <f>INDEX(_calc_누적빈도!F:F,$A3)-INDEX(_calc_누적빈도!F:F,$A3-기준250회_후보!$B$1)</f>
        <v>23</v>
      </c>
      <c r="G3">
        <f>INDEX(_calc_누적빈도!G:G,$A3)-INDEX(_calc_누적빈도!G:G,$A3-기준250회_후보!$B$1)</f>
        <v>43</v>
      </c>
      <c r="H3">
        <f>INDEX(_calc_누적빈도!H:H,$A3)-INDEX(_calc_누적빈도!H:H,$A3-기준250회_후보!$B$1)</f>
        <v>40</v>
      </c>
      <c r="I3">
        <f>INDEX(_calc_누적빈도!I:I,$A3)-INDEX(_calc_누적빈도!I:I,$A3-기준250회_후보!$B$1)</f>
        <v>29</v>
      </c>
      <c r="J3">
        <f>INDEX(_calc_누적빈도!J:J,$A3)-INDEX(_calc_누적빈도!J:J,$A3-기준250회_후보!$B$1)</f>
        <v>31</v>
      </c>
      <c r="K3">
        <f>INDEX(_calc_누적빈도!K:K,$A3)-INDEX(_calc_누적빈도!K:K,$A3-기준250회_후보!$B$1)</f>
        <v>25</v>
      </c>
      <c r="L3">
        <f>INDEX(_calc_누적빈도!L:L,$A3)-INDEX(_calc_누적빈도!L:L,$A3-기준250회_후보!$B$1)</f>
        <v>35</v>
      </c>
      <c r="M3">
        <f>INDEX(_calc_누적빈도!M:M,$A3)-INDEX(_calc_누적빈도!M:M,$A3-기준250회_후보!$B$1)</f>
        <v>39</v>
      </c>
      <c r="N3">
        <f>INDEX(_calc_누적빈도!N:N,$A3)-INDEX(_calc_누적빈도!N:N,$A3-기준250회_후보!$B$1)</f>
        <v>41</v>
      </c>
      <c r="O3">
        <f>INDEX(_calc_누적빈도!O:O,$A3)-INDEX(_calc_누적빈도!O:O,$A3-기준250회_후보!$B$1)</f>
        <v>34</v>
      </c>
      <c r="P3">
        <f>INDEX(_calc_누적빈도!P:P,$A3)-INDEX(_calc_누적빈도!P:P,$A3-기준250회_후보!$B$1)</f>
        <v>37</v>
      </c>
      <c r="Q3">
        <f>INDEX(_calc_누적빈도!Q:Q,$A3)-INDEX(_calc_누적빈도!Q:Q,$A3-기준250회_후보!$B$1)</f>
        <v>41</v>
      </c>
      <c r="R3">
        <f>INDEX(_calc_누적빈도!R:R,$A3)-INDEX(_calc_누적빈도!R:R,$A3-기준250회_후보!$B$1)</f>
        <v>29</v>
      </c>
      <c r="S3">
        <f>INDEX(_calc_누적빈도!S:S,$A3)-INDEX(_calc_누적빈도!S:S,$A3-기준250회_후보!$B$1)</f>
        <v>34</v>
      </c>
      <c r="T3">
        <f>INDEX(_calc_누적빈도!T:T,$A3)-INDEX(_calc_누적빈도!T:T,$A3-기준250회_후보!$B$1)</f>
        <v>39</v>
      </c>
      <c r="U3">
        <f>INDEX(_calc_누적빈도!U:U,$A3)-INDEX(_calc_누적빈도!U:U,$A3-기준250회_후보!$B$1)</f>
        <v>34</v>
      </c>
      <c r="V3">
        <f>INDEX(_calc_누적빈도!V:V,$A3)-INDEX(_calc_누적빈도!V:V,$A3-기준250회_후보!$B$1)</f>
        <v>32</v>
      </c>
      <c r="W3">
        <f>INDEX(_calc_누적빈도!W:W,$A3)-INDEX(_calc_누적빈도!W:W,$A3-기준250회_후보!$B$1)</f>
        <v>33</v>
      </c>
      <c r="X3">
        <f>INDEX(_calc_누적빈도!X:X,$A3)-INDEX(_calc_누적빈도!X:X,$A3-기준250회_후보!$B$1)</f>
        <v>28</v>
      </c>
      <c r="Y3">
        <f>INDEX(_calc_누적빈도!Y:Y,$A3)-INDEX(_calc_누적빈도!Y:Y,$A3-기준250회_후보!$B$1)</f>
        <v>36</v>
      </c>
      <c r="Z3">
        <f>INDEX(_calc_누적빈도!Z:Z,$A3)-INDEX(_calc_누적빈도!Z:Z,$A3-기준250회_후보!$B$1)</f>
        <v>25</v>
      </c>
      <c r="AA3">
        <f>INDEX(_calc_누적빈도!AA:AA,$A3)-INDEX(_calc_누적빈도!AA:AA,$A3-기준250회_후보!$B$1)</f>
        <v>33</v>
      </c>
      <c r="AB3">
        <f>INDEX(_calc_누적빈도!AB:AB,$A3)-INDEX(_calc_누적빈도!AB:AB,$A3-기준250회_후보!$B$1)</f>
        <v>37</v>
      </c>
      <c r="AC3">
        <f>INDEX(_calc_누적빈도!AC:AC,$A3)-INDEX(_calc_누적빈도!AC:AC,$A3-기준250회_후보!$B$1)</f>
        <v>34</v>
      </c>
      <c r="AD3">
        <f>INDEX(_calc_누적빈도!AD:AD,$A3)-INDEX(_calc_누적빈도!AD:AD,$A3-기준250회_후보!$B$1)</f>
        <v>35</v>
      </c>
      <c r="AE3">
        <f>INDEX(_calc_누적빈도!AE:AE,$A3)-INDEX(_calc_누적빈도!AE:AE,$A3-기준250회_후보!$B$1)</f>
        <v>38</v>
      </c>
      <c r="AF3">
        <f>INDEX(_calc_누적빈도!AF:AF,$A3)-INDEX(_calc_누적빈도!AF:AF,$A3-기준250회_후보!$B$1)</f>
        <v>36</v>
      </c>
      <c r="AG3">
        <f>INDEX(_calc_누적빈도!AG:AG,$A3)-INDEX(_calc_누적빈도!AG:AG,$A3-기준250회_후보!$B$1)</f>
        <v>34</v>
      </c>
      <c r="AH3">
        <f>INDEX(_calc_누적빈도!AH:AH,$A3)-INDEX(_calc_누적빈도!AH:AH,$A3-기준250회_후보!$B$1)</f>
        <v>36</v>
      </c>
      <c r="AI3">
        <f>INDEX(_calc_누적빈도!AI:AI,$A3)-INDEX(_calc_누적빈도!AI:AI,$A3-기준250회_후보!$B$1)</f>
        <v>34</v>
      </c>
      <c r="AJ3">
        <f>INDEX(_calc_누적빈도!AJ:AJ,$A3)-INDEX(_calc_누적빈도!AJ:AJ,$A3-기준250회_후보!$B$1)</f>
        <v>40</v>
      </c>
      <c r="AK3">
        <f>INDEX(_calc_누적빈도!AK:AK,$A3)-INDEX(_calc_누적빈도!AK:AK,$A3-기준250회_후보!$B$1)</f>
        <v>31</v>
      </c>
      <c r="AL3">
        <f>INDEX(_calc_누적빈도!AL:AL,$A3)-INDEX(_calc_누적빈도!AL:AL,$A3-기준250회_후보!$B$1)</f>
        <v>35</v>
      </c>
      <c r="AM3">
        <f>INDEX(_calc_누적빈도!AM:AM,$A3)-INDEX(_calc_누적빈도!AM:AM,$A3-기준250회_후보!$B$1)</f>
        <v>41</v>
      </c>
      <c r="AN3">
        <f>INDEX(_calc_누적빈도!AN:AN,$A3)-INDEX(_calc_누적빈도!AN:AN,$A3-기준250회_후보!$B$1)</f>
        <v>27</v>
      </c>
      <c r="AO3">
        <f>INDEX(_calc_누적빈도!AO:AO,$A3)-INDEX(_calc_누적빈도!AO:AO,$A3-기준250회_후보!$B$1)</f>
        <v>33</v>
      </c>
      <c r="AP3">
        <f>INDEX(_calc_누적빈도!AP:AP,$A3)-INDEX(_calc_누적빈도!AP:AP,$A3-기준250회_후보!$B$1)</f>
        <v>28</v>
      </c>
      <c r="AQ3">
        <f>INDEX(_calc_누적빈도!AQ:AQ,$A3)-INDEX(_calc_누적빈도!AQ:AQ,$A3-기준250회_후보!$B$1)</f>
        <v>29</v>
      </c>
      <c r="AR3">
        <f>INDEX(_calc_누적빈도!AR:AR,$A3)-INDEX(_calc_누적빈도!AR:AR,$A3-기준250회_후보!$B$1)</f>
        <v>21</v>
      </c>
      <c r="AS3">
        <f>INDEX(_calc_누적빈도!AS:AS,$A3)-INDEX(_calc_누적빈도!AS:AS,$A3-기준250회_후보!$B$1)</f>
        <v>32</v>
      </c>
      <c r="AT3">
        <f>INDEX(_calc_누적빈도!AT:AT,$A3)-INDEX(_calc_누적빈도!AT:AT,$A3-기준250회_후보!$B$1)</f>
        <v>38</v>
      </c>
      <c r="AU3">
        <f>(RANK(_calc_라운드기준!B3,_calc_라운드기준!$B3:$AT3,0)+COUNTIFS(_calc_라운드기준!$B3:$AT3,_calc_라운드기준!B3,$B$1:$AT$1,"&lt;"&amp;1))-(RANK(B3,$B3:$AT3,0)+COUNTIFS($B3:$AT3,B3,$B$1:$AT$1,"&lt;"&amp;1))</f>
        <v>-22</v>
      </c>
      <c r="AV3">
        <f>(RANK(_calc_라운드기준!C3,_calc_라운드기준!$B3:$AT3,0)+COUNTIFS(_calc_라운드기준!$B3:$AT3,_calc_라운드기준!C3,$B$1:$AT$1,"&lt;"&amp;2))-(RANK(C3,$B3:$AT3,0)+COUNTIFS($B3:$AT3,C3,$B$1:$AT$1,"&lt;"&amp;2))</f>
        <v>-34</v>
      </c>
      <c r="AW3">
        <f>(RANK(_calc_라운드기준!D3,_calc_라운드기준!$B3:$AT3,0)+COUNTIFS(_calc_라운드기준!$B3:$AT3,_calc_라운드기준!D3,$B$1:$AT$1,"&lt;"&amp;3))-(RANK(D3,$B3:$AT3,0)+COUNTIFS($B3:$AT3,D3,$B$1:$AT$1,"&lt;"&amp;3))</f>
        <v>6</v>
      </c>
      <c r="AX3">
        <f>(RANK(_calc_라운드기준!E3,_calc_라운드기준!$B3:$AT3,0)+COUNTIFS(_calc_라운드기준!$B3:$AT3,_calc_라운드기준!E3,$B$1:$AT$1,"&lt;"&amp;4))-(RANK(E3,$B3:$AT3,0)+COUNTIFS($B3:$AT3,E3,$B$1:$AT$1,"&lt;"&amp;4))</f>
        <v>-17</v>
      </c>
      <c r="AY3">
        <f>(RANK(_calc_라운드기준!F3,_calc_라운드기준!$B3:$AT3,0)+COUNTIFS(_calc_라운드기준!$B3:$AT3,_calc_라운드기준!F3,$B$1:$AT$1,"&lt;"&amp;5))-(RANK(F3,$B3:$AT3,0)+COUNTIFS($B3:$AT3,F3,$B$1:$AT$1,"&lt;"&amp;5))</f>
        <v>0</v>
      </c>
      <c r="AZ3">
        <f>(RANK(_calc_라운드기준!G3,_calc_라운드기준!$B3:$AT3,0)+COUNTIFS(_calc_라운드기준!$B3:$AT3,_calc_라운드기준!G3,$B$1:$AT$1,"&lt;"&amp;6))-(RANK(G3,$B3:$AT3,0)+COUNTIFS($B3:$AT3,G3,$B$1:$AT$1,"&lt;"&amp;6))</f>
        <v>22</v>
      </c>
      <c r="BA3">
        <f>(RANK(_calc_라운드기준!H3,_calc_라운드기준!$B3:$AT3,0)+COUNTIFS(_calc_라운드기준!$B3:$AT3,_calc_라운드기준!H3,$B$1:$AT$1,"&lt;"&amp;7))-(RANK(H3,$B3:$AT3,0)+COUNTIFS($B3:$AT3,H3,$B$1:$AT$1,"&lt;"&amp;7))</f>
        <v>18</v>
      </c>
      <c r="BB3">
        <f>(RANK(_calc_라운드기준!I3,_calc_라운드기준!$B3:$AT3,0)+COUNTIFS(_calc_라운드기준!$B3:$AT3,_calc_라운드기준!I3,$B$1:$AT$1,"&lt;"&amp;8))-(RANK(I3,$B3:$AT3,0)+COUNTIFS($B3:$AT3,I3,$B$1:$AT$1,"&lt;"&amp;8))</f>
        <v>-9</v>
      </c>
      <c r="BC3">
        <f>(RANK(_calc_라운드기준!J3,_calc_라운드기준!$B3:$AT3,0)+COUNTIFS(_calc_라운드기준!$B3:$AT3,_calc_라운드기준!J3,$B$1:$AT$1,"&lt;"&amp;9))-(RANK(J3,$B3:$AT3,0)+COUNTIFS($B3:$AT3,J3,$B$1:$AT$1,"&lt;"&amp;9))</f>
        <v>-6</v>
      </c>
      <c r="BD3">
        <f>(RANK(_calc_라운드기준!K3,_calc_라운드기준!$B3:$AT3,0)+COUNTIFS(_calc_라운드기준!$B3:$AT3,_calc_라운드기준!K3,$B$1:$AT$1,"&lt;"&amp;10))-(RANK(K3,$B3:$AT3,0)+COUNTIFS($B3:$AT3,K3,$B$1:$AT$1,"&lt;"&amp;10))</f>
        <v>-14</v>
      </c>
      <c r="BE3">
        <f>(RANK(_calc_라운드기준!L3,_calc_라운드기준!$B3:$AT3,0)+COUNTIFS(_calc_라운드기준!$B3:$AT3,_calc_라운드기준!L3,$B$1:$AT$1,"&lt;"&amp;11))-(RANK(L3,$B3:$AT3,0)+COUNTIFS($B3:$AT3,L3,$B$1:$AT$1,"&lt;"&amp;11))</f>
        <v>19</v>
      </c>
      <c r="BF3">
        <f>(RANK(_calc_라운드기준!M3,_calc_라운드기준!$B3:$AT3,0)+COUNTIFS(_calc_라운드기준!$B3:$AT3,_calc_라운드기준!M3,$B$1:$AT$1,"&lt;"&amp;12))-(RANK(M3,$B3:$AT3,0)+COUNTIFS($B3:$AT3,M3,$B$1:$AT$1,"&lt;"&amp;12))</f>
        <v>29</v>
      </c>
      <c r="BG3">
        <f>(RANK(_calc_라운드기준!N3,_calc_라운드기준!$B3:$AT3,0)+COUNTIFS(_calc_라운드기준!$B3:$AT3,_calc_라운드기준!N3,$B$1:$AT$1,"&lt;"&amp;13))-(RANK(N3,$B3:$AT3,0)+COUNTIFS($B3:$AT3,N3,$B$1:$AT$1,"&lt;"&amp;13))</f>
        <v>1</v>
      </c>
      <c r="BH3">
        <f>(RANK(_calc_라운드기준!O3,_calc_라운드기준!$B3:$AT3,0)+COUNTIFS(_calc_라운드기준!$B3:$AT3,_calc_라운드기준!O3,$B$1:$AT$1,"&lt;"&amp;14))-(RANK(O3,$B3:$AT3,0)+COUNTIFS($B3:$AT3,O3,$B$1:$AT$1,"&lt;"&amp;14))</f>
        <v>25</v>
      </c>
      <c r="BI3">
        <f>(RANK(_calc_라운드기준!P3,_calc_라운드기준!$B3:$AT3,0)+COUNTIFS(_calc_라운드기준!$B3:$AT3,_calc_라운드기준!P3,$B$1:$AT$1,"&lt;"&amp;15))-(RANK(P3,$B3:$AT3,0)+COUNTIFS($B3:$AT3,P3,$B$1:$AT$1,"&lt;"&amp;15))</f>
        <v>-11</v>
      </c>
      <c r="BJ3">
        <f>(RANK(_calc_라운드기준!Q3,_calc_라운드기준!$B3:$AT3,0)+COUNTIFS(_calc_라운드기준!$B3:$AT3,_calc_라운드기준!Q3,$B$1:$AT$1,"&lt;"&amp;16))-(RANK(Q3,$B3:$AT3,0)+COUNTIFS($B3:$AT3,Q3,$B$1:$AT$1,"&lt;"&amp;16))</f>
        <v>2</v>
      </c>
      <c r="BK3">
        <f>(RANK(_calc_라운드기준!R3,_calc_라운드기준!$B3:$AT3,0)+COUNTIFS(_calc_라운드기준!$B3:$AT3,_calc_라운드기준!R3,$B$1:$AT$1,"&lt;"&amp;17))-(RANK(R3,$B3:$AT3,0)+COUNTIFS($B3:$AT3,R3,$B$1:$AT$1,"&lt;"&amp;17))</f>
        <v>3</v>
      </c>
      <c r="BL3">
        <f>(RANK(_calc_라운드기준!S3,_calc_라운드기준!$B3:$AT3,0)+COUNTIFS(_calc_라운드기준!$B3:$AT3,_calc_라운드기준!S3,$B$1:$AT$1,"&lt;"&amp;18))-(RANK(S3,$B3:$AT3,0)+COUNTIFS($B3:$AT3,S3,$B$1:$AT$1,"&lt;"&amp;18))</f>
        <v>-9</v>
      </c>
      <c r="BM3">
        <f>(RANK(_calc_라운드기준!T3,_calc_라운드기준!$B3:$AT3,0)+COUNTIFS(_calc_라운드기준!$B3:$AT3,_calc_라운드기준!T3,$B$1:$AT$1,"&lt;"&amp;19))-(RANK(T3,$B3:$AT3,0)+COUNTIFS($B3:$AT3,T3,$B$1:$AT$1,"&lt;"&amp;19))</f>
        <v>4</v>
      </c>
      <c r="BN3">
        <f>(RANK(_calc_라운드기준!U3,_calc_라운드기준!$B3:$AT3,0)+COUNTIFS(_calc_라운드기준!$B3:$AT3,_calc_라운드기준!U3,$B$1:$AT$1,"&lt;"&amp;20))-(RANK(U3,$B3:$AT3,0)+COUNTIFS($B3:$AT3,U3,$B$1:$AT$1,"&lt;"&amp;20))</f>
        <v>-8</v>
      </c>
      <c r="BO3">
        <f>(RANK(_calc_라운드기준!V3,_calc_라운드기준!$B3:$AT3,0)+COUNTIFS(_calc_라운드기준!$B3:$AT3,_calc_라운드기준!V3,$B$1:$AT$1,"&lt;"&amp;21))-(RANK(V3,$B3:$AT3,0)+COUNTIFS($B3:$AT3,V3,$B$1:$AT$1,"&lt;"&amp;21))</f>
        <v>15</v>
      </c>
      <c r="BP3">
        <f>(RANK(_calc_라운드기준!W3,_calc_라운드기준!$B3:$AT3,0)+COUNTIFS(_calc_라운드기준!$B3:$AT3,_calc_라운드기준!W3,$B$1:$AT$1,"&lt;"&amp;22))-(RANK(W3,$B3:$AT3,0)+COUNTIFS($B3:$AT3,W3,$B$1:$AT$1,"&lt;"&amp;22))</f>
        <v>2</v>
      </c>
      <c r="BQ3">
        <f>(RANK(_calc_라운드기준!X3,_calc_라운드기준!$B3:$AT3,0)+COUNTIFS(_calc_라운드기준!$B3:$AT3,_calc_라운드기준!X3,$B$1:$AT$1,"&lt;"&amp;23))-(RANK(X3,$B3:$AT3,0)+COUNTIFS($B3:$AT3,X3,$B$1:$AT$1,"&lt;"&amp;23))</f>
        <v>2</v>
      </c>
      <c r="BR3">
        <f>(RANK(_calc_라운드기준!Y3,_calc_라운드기준!$B3:$AT3,0)+COUNTIFS(_calc_라운드기준!$B3:$AT3,_calc_라운드기준!Y3,$B$1:$AT$1,"&lt;"&amp;24))-(RANK(Y3,$B3:$AT3,0)+COUNTIFS($B3:$AT3,Y3,$B$1:$AT$1,"&lt;"&amp;24))</f>
        <v>-8</v>
      </c>
      <c r="BS3">
        <f>(RANK(_calc_라운드기준!Z3,_calc_라운드기준!$B3:$AT3,0)+COUNTIFS(_calc_라운드기준!$B3:$AT3,_calc_라운드기준!Z3,$B$1:$AT$1,"&lt;"&amp;25))-(RANK(Z3,$B3:$AT3,0)+COUNTIFS($B3:$AT3,Z3,$B$1:$AT$1,"&lt;"&amp;25))</f>
        <v>-13</v>
      </c>
      <c r="BT3">
        <f>(RANK(_calc_라운드기준!AA3,_calc_라운드기준!$B3:$AT3,0)+COUNTIFS(_calc_라운드기준!$B3:$AT3,_calc_라운드기준!AA3,$B$1:$AT$1,"&lt;"&amp;26))-(RANK(AA3,$B3:$AT3,0)+COUNTIFS($B3:$AT3,AA3,$B$1:$AT$1,"&lt;"&amp;26))</f>
        <v>13</v>
      </c>
      <c r="BU3">
        <f>(RANK(_calc_라운드기준!AB3,_calc_라운드기준!$B3:$AT3,0)+COUNTIFS(_calc_라운드기준!$B3:$AT3,_calc_라운드기준!AB3,$B$1:$AT$1,"&lt;"&amp;27))-(RANK(AB3,$B3:$AT3,0)+COUNTIFS($B3:$AT3,AB3,$B$1:$AT$1,"&lt;"&amp;27))</f>
        <v>-9</v>
      </c>
      <c r="BV3">
        <f>(RANK(_calc_라운드기준!AC3,_calc_라운드기준!$B3:$AT3,0)+COUNTIFS(_calc_라운드기준!$B3:$AT3,_calc_라운드기준!AC3,$B$1:$AT$1,"&lt;"&amp;28))-(RANK(AC3,$B3:$AT3,0)+COUNTIFS($B3:$AT3,AC3,$B$1:$AT$1,"&lt;"&amp;28))</f>
        <v>-16</v>
      </c>
      <c r="BW3">
        <f>(RANK(_calc_라운드기준!AD3,_calc_라운드기준!$B3:$AT3,0)+COUNTIFS(_calc_라운드기준!$B3:$AT3,_calc_라운드기준!AD3,$B$1:$AT$1,"&lt;"&amp;29))-(RANK(AD3,$B3:$AT3,0)+COUNTIFS($B3:$AT3,AD3,$B$1:$AT$1,"&lt;"&amp;29))</f>
        <v>12</v>
      </c>
      <c r="BX3">
        <f>(RANK(_calc_라운드기준!AE3,_calc_라운드기준!$B3:$AT3,0)+COUNTIFS(_calc_라운드기준!$B3:$AT3,_calc_라운드기준!AE3,$B$1:$AT$1,"&lt;"&amp;30))-(RANK(AE3,$B3:$AT3,0)+COUNTIFS($B3:$AT3,AE3,$B$1:$AT$1,"&lt;"&amp;30))</f>
        <v>5</v>
      </c>
      <c r="BY3">
        <f>(RANK(_calc_라운드기준!AF3,_calc_라운드기준!$B3:$AT3,0)+COUNTIFS(_calc_라운드기준!$B3:$AT3,_calc_라운드기준!AF3,$B$1:$AT$1,"&lt;"&amp;31))-(RANK(AF3,$B3:$AT3,0)+COUNTIFS($B3:$AT3,AF3,$B$1:$AT$1,"&lt;"&amp;31))</f>
        <v>-13</v>
      </c>
      <c r="BZ3">
        <f>(RANK(_calc_라운드기준!AG3,_calc_라운드기준!$B3:$AT3,0)+COUNTIFS(_calc_라운드기준!$B3:$AT3,_calc_라운드기준!AG3,$B$1:$AT$1,"&lt;"&amp;32))-(RANK(AG3,$B3:$AT3,0)+COUNTIFS($B3:$AT3,AG3,$B$1:$AT$1,"&lt;"&amp;32))</f>
        <v>-8</v>
      </c>
      <c r="CA3">
        <f>(RANK(_calc_라운드기준!AH3,_calc_라운드기준!$B3:$AT3,0)+COUNTIFS(_calc_라운드기준!$B3:$AT3,_calc_라운드기준!AH3,$B$1:$AT$1,"&lt;"&amp;33))-(RANK(AH3,$B3:$AT3,0)+COUNTIFS($B3:$AT3,AH3,$B$1:$AT$1,"&lt;"&amp;33))</f>
        <v>1</v>
      </c>
      <c r="CB3">
        <f>(RANK(_calc_라운드기준!AI3,_calc_라운드기준!$B3:$AT3,0)+COUNTIFS(_calc_라운드기준!$B3:$AT3,_calc_라운드기준!AI3,$B$1:$AT$1,"&lt;"&amp;34))-(RANK(AI3,$B3:$AT3,0)+COUNTIFS($B3:$AT3,AI3,$B$1:$AT$1,"&lt;"&amp;34))</f>
        <v>6</v>
      </c>
      <c r="CC3">
        <f>(RANK(_calc_라운드기준!AJ3,_calc_라운드기준!$B3:$AT3,0)+COUNTIFS(_calc_라운드기준!$B3:$AT3,_calc_라운드기준!AJ3,$B$1:$AT$1,"&lt;"&amp;35))-(RANK(AJ3,$B3:$AT3,0)+COUNTIFS($B3:$AT3,AJ3,$B$1:$AT$1,"&lt;"&amp;35))</f>
        <v>25</v>
      </c>
      <c r="CD3">
        <f>(RANK(_calc_라운드기준!AK3,_calc_라운드기준!$B3:$AT3,0)+COUNTIFS(_calc_라운드기준!$B3:$AT3,_calc_라운드기준!AK3,$B$1:$AT$1,"&lt;"&amp;36))-(RANK(AK3,$B3:$AT3,0)+COUNTIFS($B3:$AT3,AK3,$B$1:$AT$1,"&lt;"&amp;36))</f>
        <v>-15</v>
      </c>
      <c r="CE3">
        <f>(RANK(_calc_라운드기준!AL3,_calc_라운드기준!$B3:$AT3,0)+COUNTIFS(_calc_라운드기준!$B3:$AT3,_calc_라운드기준!AL3,$B$1:$AT$1,"&lt;"&amp;37))-(RANK(AL3,$B3:$AT3,0)+COUNTIFS($B3:$AT3,AL3,$B$1:$AT$1,"&lt;"&amp;37))</f>
        <v>14</v>
      </c>
      <c r="CF3">
        <f>(RANK(_calc_라운드기준!AM3,_calc_라운드기준!$B3:$AT3,0)+COUNTIFS(_calc_라운드기준!$B3:$AT3,_calc_라운드기준!AM3,$B$1:$AT$1,"&lt;"&amp;38))-(RANK(AM3,$B3:$AT3,0)+COUNTIFS($B3:$AT3,AM3,$B$1:$AT$1,"&lt;"&amp;38))</f>
        <v>4</v>
      </c>
      <c r="CG3">
        <f>(RANK(_calc_라운드기준!AN3,_calc_라운드기준!$B3:$AT3,0)+COUNTIFS(_calc_라운드기준!$B3:$AT3,_calc_라운드기준!AN3,$B$1:$AT$1,"&lt;"&amp;39))-(RANK(AN3,$B3:$AT3,0)+COUNTIFS($B3:$AT3,AN3,$B$1:$AT$1,"&lt;"&amp;39))</f>
        <v>-6</v>
      </c>
      <c r="CH3">
        <f>(RANK(_calc_라운드기준!AO3,_calc_라운드기준!$B3:$AT3,0)+COUNTIFS(_calc_라운드기준!$B3:$AT3,_calc_라운드기준!AO3,$B$1:$AT$1,"&lt;"&amp;40))-(RANK(AO3,$B3:$AT3,0)+COUNTIFS($B3:$AT3,AO3,$B$1:$AT$1,"&lt;"&amp;40))</f>
        <v>13</v>
      </c>
      <c r="CI3">
        <f>(RANK(_calc_라운드기준!AP3,_calc_라운드기준!$B3:$AT3,0)+COUNTIFS(_calc_라운드기준!$B3:$AT3,_calc_라운드기준!AP3,$B$1:$AT$1,"&lt;"&amp;41))-(RANK(AP3,$B3:$AT3,0)+COUNTIFS($B3:$AT3,AP3,$B$1:$AT$1,"&lt;"&amp;41))</f>
        <v>-19</v>
      </c>
      <c r="CJ3">
        <f>(RANK(_calc_라운드기준!AQ3,_calc_라운드기준!$B3:$AT3,0)+COUNTIFS(_calc_라운드기준!$B3:$AT3,_calc_라운드기준!AQ3,$B$1:$AT$1,"&lt;"&amp;42))-(RANK(AQ3,$B3:$AT3,0)+COUNTIFS($B3:$AT3,AQ3,$B$1:$AT$1,"&lt;"&amp;42))</f>
        <v>-16</v>
      </c>
      <c r="CK3">
        <f>(RANK(_calc_라운드기준!AR3,_calc_라운드기준!$B3:$AT3,0)+COUNTIFS(_calc_라운드기준!$B3:$AT3,_calc_라운드기준!AR3,$B$1:$AT$1,"&lt;"&amp;43))-(RANK(AR3,$B3:$AT3,0)+COUNTIFS($B3:$AT3,AR3,$B$1:$AT$1,"&lt;"&amp;43))</f>
        <v>-3</v>
      </c>
      <c r="CL3">
        <f>(RANK(_calc_라운드기준!AS3,_calc_라운드기준!$B3:$AT3,0)+COUNTIFS(_calc_라운드기준!$B3:$AT3,_calc_라운드기준!AS3,$B$1:$AT$1,"&lt;"&amp;44))-(RANK(AS3,$B3:$AT3,0)+COUNTIFS($B3:$AT3,AS3,$B$1:$AT$1,"&lt;"&amp;44))</f>
        <v>-9</v>
      </c>
      <c r="CM3">
        <f>(RANK(_calc_라운드기준!AT3,_calc_라운드기준!$B3:$AT3,0)+COUNTIFS(_calc_라운드기준!$B3:$AT3,_calc_라운드기준!AT3,$B$1:$AT$1,"&lt;"&amp;45))-(RANK(AT3,$B3:$AT3,0)+COUNTIFS($B3:$AT3,AT3,$B$1:$AT$1,"&lt;"&amp;45))</f>
        <v>24</v>
      </c>
      <c r="CN3">
        <f t="shared" si="0"/>
        <v>44</v>
      </c>
      <c r="CO3">
        <f t="shared" si="1"/>
        <v>45</v>
      </c>
      <c r="CP3">
        <f t="shared" si="2"/>
        <v>13</v>
      </c>
      <c r="CQ3">
        <f t="shared" si="3"/>
        <v>42</v>
      </c>
      <c r="CR3">
        <f t="shared" si="4"/>
        <v>24</v>
      </c>
      <c r="CS3">
        <f t="shared" si="5"/>
        <v>5</v>
      </c>
      <c r="CT3">
        <f t="shared" si="6"/>
        <v>7</v>
      </c>
      <c r="CU3">
        <f t="shared" si="7"/>
        <v>31</v>
      </c>
      <c r="CV3">
        <f t="shared" si="8"/>
        <v>26</v>
      </c>
      <c r="CW3">
        <f t="shared" si="9"/>
        <v>38</v>
      </c>
      <c r="CX3">
        <f t="shared" si="10"/>
        <v>6</v>
      </c>
      <c r="CY3">
        <f t="shared" si="11"/>
        <v>1</v>
      </c>
      <c r="CZ3">
        <f t="shared" si="12"/>
        <v>22</v>
      </c>
      <c r="DA3">
        <f t="shared" si="13"/>
        <v>2</v>
      </c>
      <c r="DB3">
        <f t="shared" si="14"/>
        <v>35</v>
      </c>
      <c r="DC3">
        <f t="shared" si="15"/>
        <v>19</v>
      </c>
      <c r="DD3">
        <f t="shared" si="16"/>
        <v>18</v>
      </c>
      <c r="DE3">
        <f t="shared" si="17"/>
        <v>32</v>
      </c>
      <c r="DF3">
        <f t="shared" si="18"/>
        <v>16</v>
      </c>
      <c r="DG3">
        <f t="shared" si="19"/>
        <v>28</v>
      </c>
      <c r="DH3">
        <f t="shared" si="20"/>
        <v>8</v>
      </c>
      <c r="DI3">
        <f t="shared" si="21"/>
        <v>20</v>
      </c>
      <c r="DJ3">
        <f t="shared" si="22"/>
        <v>21</v>
      </c>
      <c r="DK3">
        <f t="shared" si="23"/>
        <v>29</v>
      </c>
      <c r="DL3">
        <f t="shared" si="24"/>
        <v>36</v>
      </c>
      <c r="DM3">
        <f t="shared" si="25"/>
        <v>10</v>
      </c>
      <c r="DN3">
        <f t="shared" si="26"/>
        <v>33</v>
      </c>
      <c r="DO3">
        <f t="shared" si="27"/>
        <v>40</v>
      </c>
      <c r="DP3">
        <f t="shared" si="28"/>
        <v>12</v>
      </c>
      <c r="DQ3">
        <f t="shared" si="29"/>
        <v>15</v>
      </c>
      <c r="DR3">
        <f t="shared" si="30"/>
        <v>37</v>
      </c>
      <c r="DS3">
        <f t="shared" si="31"/>
        <v>30</v>
      </c>
      <c r="DT3">
        <f t="shared" si="32"/>
        <v>23</v>
      </c>
      <c r="DU3">
        <f t="shared" si="33"/>
        <v>14</v>
      </c>
      <c r="DV3">
        <f t="shared" si="34"/>
        <v>3</v>
      </c>
      <c r="DW3">
        <f t="shared" si="35"/>
        <v>39</v>
      </c>
      <c r="DX3">
        <f t="shared" si="36"/>
        <v>9</v>
      </c>
      <c r="DY3">
        <f t="shared" si="37"/>
        <v>17</v>
      </c>
      <c r="DZ3">
        <f t="shared" si="38"/>
        <v>27</v>
      </c>
      <c r="EA3">
        <f t="shared" si="39"/>
        <v>11</v>
      </c>
      <c r="EB3">
        <f t="shared" si="40"/>
        <v>43</v>
      </c>
      <c r="EC3">
        <f t="shared" si="41"/>
        <v>41</v>
      </c>
      <c r="ED3">
        <f t="shared" si="42"/>
        <v>25</v>
      </c>
      <c r="EE3">
        <f t="shared" si="43"/>
        <v>34</v>
      </c>
      <c r="EF3">
        <f t="shared" si="44"/>
        <v>4</v>
      </c>
    </row>
    <row r="4" spans="1:136" ht="16.5" customHeight="1">
      <c r="A4">
        <f>_calc_라운드기준!A4</f>
        <v>1242</v>
      </c>
      <c r="B4">
        <f>INDEX(_calc_누적빈도!B:B,$A4)-INDEX(_calc_누적빈도!B:B,$A4-기준250회_후보!$B$1)</f>
        <v>31</v>
      </c>
      <c r="C4">
        <f>INDEX(_calc_누적빈도!C:C,$A4)-INDEX(_calc_누적빈도!C:C,$A4-기준250회_후보!$B$1)</f>
        <v>21</v>
      </c>
      <c r="D4">
        <f>INDEX(_calc_누적빈도!D:D,$A4)-INDEX(_calc_누적빈도!D:D,$A4-기준250회_후보!$B$1)</f>
        <v>40</v>
      </c>
      <c r="E4">
        <f>INDEX(_calc_누적빈도!E:E,$A4)-INDEX(_calc_누적빈도!E:E,$A4-기준250회_후보!$B$1)</f>
        <v>26</v>
      </c>
      <c r="F4">
        <f>INDEX(_calc_누적빈도!F:F,$A4)-INDEX(_calc_누적빈도!F:F,$A4-기준250회_후보!$B$1)</f>
        <v>23</v>
      </c>
      <c r="G4">
        <f>INDEX(_calc_누적빈도!G:G,$A4)-INDEX(_calc_누적빈도!G:G,$A4-기준250회_후보!$B$1)</f>
        <v>43</v>
      </c>
      <c r="H4">
        <f>INDEX(_calc_누적빈도!H:H,$A4)-INDEX(_calc_누적빈도!H:H,$A4-기준250회_후보!$B$1)</f>
        <v>40</v>
      </c>
      <c r="I4">
        <f>INDEX(_calc_누적빈도!I:I,$A4)-INDEX(_calc_누적빈도!I:I,$A4-기준250회_후보!$B$1)</f>
        <v>29</v>
      </c>
      <c r="J4">
        <f>INDEX(_calc_누적빈도!J:J,$A4)-INDEX(_calc_누적빈도!J:J,$A4-기준250회_후보!$B$1)</f>
        <v>31</v>
      </c>
      <c r="K4">
        <f>INDEX(_calc_누적빈도!K:K,$A4)-INDEX(_calc_누적빈도!K:K,$A4-기준250회_후보!$B$1)</f>
        <v>24</v>
      </c>
      <c r="L4">
        <f>INDEX(_calc_누적빈도!L:L,$A4)-INDEX(_calc_누적빈도!L:L,$A4-기준250회_후보!$B$1)</f>
        <v>35</v>
      </c>
      <c r="M4">
        <f>INDEX(_calc_누적빈도!M:M,$A4)-INDEX(_calc_누적빈도!M:M,$A4-기준250회_후보!$B$1)</f>
        <v>40</v>
      </c>
      <c r="N4">
        <f>INDEX(_calc_누적빈도!N:N,$A4)-INDEX(_calc_누적빈도!N:N,$A4-기준250회_후보!$B$1)</f>
        <v>41</v>
      </c>
      <c r="O4">
        <f>INDEX(_calc_누적빈도!O:O,$A4)-INDEX(_calc_누적빈도!O:O,$A4-기준250회_후보!$B$1)</f>
        <v>34</v>
      </c>
      <c r="P4">
        <f>INDEX(_calc_누적빈도!P:P,$A4)-INDEX(_calc_누적빈도!P:P,$A4-기준250회_후보!$B$1)</f>
        <v>37</v>
      </c>
      <c r="Q4">
        <f>INDEX(_calc_누적빈도!Q:Q,$A4)-INDEX(_calc_누적빈도!Q:Q,$A4-기준250회_후보!$B$1)</f>
        <v>40</v>
      </c>
      <c r="R4">
        <f>INDEX(_calc_누적빈도!R:R,$A4)-INDEX(_calc_누적빈도!R:R,$A4-기준250회_후보!$B$1)</f>
        <v>29</v>
      </c>
      <c r="S4">
        <f>INDEX(_calc_누적빈도!S:S,$A4)-INDEX(_calc_누적빈도!S:S,$A4-기준250회_후보!$B$1)</f>
        <v>34</v>
      </c>
      <c r="T4">
        <f>INDEX(_calc_누적빈도!T:T,$A4)-INDEX(_calc_누적빈도!T:T,$A4-기준250회_후보!$B$1)</f>
        <v>39</v>
      </c>
      <c r="U4">
        <f>INDEX(_calc_누적빈도!U:U,$A4)-INDEX(_calc_누적빈도!U:U,$A4-기준250회_후보!$B$1)</f>
        <v>35</v>
      </c>
      <c r="V4">
        <f>INDEX(_calc_누적빈도!V:V,$A4)-INDEX(_calc_누적빈도!V:V,$A4-기준250회_후보!$B$1)</f>
        <v>32</v>
      </c>
      <c r="W4">
        <f>INDEX(_calc_누적빈도!W:W,$A4)-INDEX(_calc_누적빈도!W:W,$A4-기준250회_후보!$B$1)</f>
        <v>33</v>
      </c>
      <c r="X4">
        <f>INDEX(_calc_누적빈도!X:X,$A4)-INDEX(_calc_누적빈도!X:X,$A4-기준250회_후보!$B$1)</f>
        <v>28</v>
      </c>
      <c r="Y4">
        <f>INDEX(_calc_누적빈도!Y:Y,$A4)-INDEX(_calc_누적빈도!Y:Y,$A4-기준250회_후보!$B$1)</f>
        <v>36</v>
      </c>
      <c r="Z4">
        <f>INDEX(_calc_누적빈도!Z:Z,$A4)-INDEX(_calc_누적빈도!Z:Z,$A4-기준250회_후보!$B$1)</f>
        <v>25</v>
      </c>
      <c r="AA4">
        <f>INDEX(_calc_누적빈도!AA:AA,$A4)-INDEX(_calc_누적빈도!AA:AA,$A4-기준250회_후보!$B$1)</f>
        <v>34</v>
      </c>
      <c r="AB4">
        <f>INDEX(_calc_누적빈도!AB:AB,$A4)-INDEX(_calc_누적빈도!AB:AB,$A4-기준250회_후보!$B$1)</f>
        <v>37</v>
      </c>
      <c r="AC4">
        <f>INDEX(_calc_누적빈도!AC:AC,$A4)-INDEX(_calc_누적빈도!AC:AC,$A4-기준250회_후보!$B$1)</f>
        <v>34</v>
      </c>
      <c r="AD4">
        <f>INDEX(_calc_누적빈도!AD:AD,$A4)-INDEX(_calc_누적빈도!AD:AD,$A4-기준250회_후보!$B$1)</f>
        <v>35</v>
      </c>
      <c r="AE4">
        <f>INDEX(_calc_누적빈도!AE:AE,$A4)-INDEX(_calc_누적빈도!AE:AE,$A4-기준250회_후보!$B$1)</f>
        <v>38</v>
      </c>
      <c r="AF4">
        <f>INDEX(_calc_누적빈도!AF:AF,$A4)-INDEX(_calc_누적빈도!AF:AF,$A4-기준250회_후보!$B$1)</f>
        <v>35</v>
      </c>
      <c r="AG4">
        <f>INDEX(_calc_누적빈도!AG:AG,$A4)-INDEX(_calc_누적빈도!AG:AG,$A4-기준250회_후보!$B$1)</f>
        <v>34</v>
      </c>
      <c r="AH4">
        <f>INDEX(_calc_누적빈도!AH:AH,$A4)-INDEX(_calc_누적빈도!AH:AH,$A4-기준250회_후보!$B$1)</f>
        <v>37</v>
      </c>
      <c r="AI4">
        <f>INDEX(_calc_누적빈도!AI:AI,$A4)-INDEX(_calc_누적빈도!AI:AI,$A4-기준250회_후보!$B$1)</f>
        <v>34</v>
      </c>
      <c r="AJ4">
        <f>INDEX(_calc_누적빈도!AJ:AJ,$A4)-INDEX(_calc_누적빈도!AJ:AJ,$A4-기준250회_후보!$B$1)</f>
        <v>40</v>
      </c>
      <c r="AK4">
        <f>INDEX(_calc_누적빈도!AK:AK,$A4)-INDEX(_calc_누적빈도!AK:AK,$A4-기준250회_후보!$B$1)</f>
        <v>31</v>
      </c>
      <c r="AL4">
        <f>INDEX(_calc_누적빈도!AL:AL,$A4)-INDEX(_calc_누적빈도!AL:AL,$A4-기준250회_후보!$B$1)</f>
        <v>35</v>
      </c>
      <c r="AM4">
        <f>INDEX(_calc_누적빈도!AM:AM,$A4)-INDEX(_calc_누적빈도!AM:AM,$A4-기준250회_후보!$B$1)</f>
        <v>41</v>
      </c>
      <c r="AN4">
        <f>INDEX(_calc_누적빈도!AN:AN,$A4)-INDEX(_calc_누적빈도!AN:AN,$A4-기준250회_후보!$B$1)</f>
        <v>27</v>
      </c>
      <c r="AO4">
        <f>INDEX(_calc_누적빈도!AO:AO,$A4)-INDEX(_calc_누적빈도!AO:AO,$A4-기준250회_후보!$B$1)</f>
        <v>33</v>
      </c>
      <c r="AP4">
        <f>INDEX(_calc_누적빈도!AP:AP,$A4)-INDEX(_calc_누적빈도!AP:AP,$A4-기준250회_후보!$B$1)</f>
        <v>27</v>
      </c>
      <c r="AQ4">
        <f>INDEX(_calc_누적빈도!AQ:AQ,$A4)-INDEX(_calc_누적빈도!AQ:AQ,$A4-기준250회_후보!$B$1)</f>
        <v>29</v>
      </c>
      <c r="AR4">
        <f>INDEX(_calc_누적빈도!AR:AR,$A4)-INDEX(_calc_누적빈도!AR:AR,$A4-기준250회_후보!$B$1)</f>
        <v>21</v>
      </c>
      <c r="AS4">
        <f>INDEX(_calc_누적빈도!AS:AS,$A4)-INDEX(_calc_누적빈도!AS:AS,$A4-기준250회_후보!$B$1)</f>
        <v>33</v>
      </c>
      <c r="AT4">
        <f>INDEX(_calc_누적빈도!AT:AT,$A4)-INDEX(_calc_누적빈도!AT:AT,$A4-기준250회_후보!$B$1)</f>
        <v>39</v>
      </c>
      <c r="AU4">
        <f>(RANK(_calc_라운드기준!B4,_calc_라운드기준!$B4:$AT4,0)+COUNTIFS(_calc_라운드기준!$B4:$AT4,_calc_라운드기준!B4,$B$1:$AT$1,"&lt;"&amp;1))-(RANK(B4,$B4:$AT4,0)+COUNTIFS($B4:$AT4,B4,$B$1:$AT$1,"&lt;"&amp;1))</f>
        <v>-22</v>
      </c>
      <c r="AV4">
        <f>(RANK(_calc_라운드기준!C4,_calc_라운드기준!$B4:$AT4,0)+COUNTIFS(_calc_라운드기준!$B4:$AT4,_calc_라운드기준!C4,$B$1:$AT$1,"&lt;"&amp;2))-(RANK(C4,$B4:$AT4,0)+COUNTIFS($B4:$AT4,C4,$B$1:$AT$1,"&lt;"&amp;2))</f>
        <v>-23</v>
      </c>
      <c r="AW4">
        <f>(RANK(_calc_라운드기준!D4,_calc_라운드기준!$B4:$AT4,0)+COUNTIFS(_calc_라운드기준!$B4:$AT4,_calc_라운드기준!D4,$B$1:$AT$1,"&lt;"&amp;3))-(RANK(D4,$B4:$AT4,0)+COUNTIFS($B4:$AT4,D4,$B$1:$AT$1,"&lt;"&amp;3))</f>
        <v>7</v>
      </c>
      <c r="AX4">
        <f>(RANK(_calc_라운드기준!E4,_calc_라운드기준!$B4:$AT4,0)+COUNTIFS(_calc_라운드기준!$B4:$AT4,_calc_라운드기준!E4,$B$1:$AT$1,"&lt;"&amp;4))-(RANK(E4,$B4:$AT4,0)+COUNTIFS($B4:$AT4,E4,$B$1:$AT$1,"&lt;"&amp;4))</f>
        <v>-3</v>
      </c>
      <c r="AY4">
        <f>(RANK(_calc_라운드기준!F4,_calc_라운드기준!$B4:$AT4,0)+COUNTIFS(_calc_라운드기준!$B4:$AT4,_calc_라운드기준!F4,$B$1:$AT$1,"&lt;"&amp;5))-(RANK(F4,$B4:$AT4,0)+COUNTIFS($B4:$AT4,F4,$B$1:$AT$1,"&lt;"&amp;5))</f>
        <v>0</v>
      </c>
      <c r="AZ4">
        <f>(RANK(_calc_라운드기준!G4,_calc_라운드기준!$B4:$AT4,0)+COUNTIFS(_calc_라운드기준!$B4:$AT4,_calc_라운드기준!G4,$B$1:$AT$1,"&lt;"&amp;6))-(RANK(G4,$B4:$AT4,0)+COUNTIFS($B4:$AT4,G4,$B$1:$AT$1,"&lt;"&amp;6))</f>
        <v>21</v>
      </c>
      <c r="BA4">
        <f>(RANK(_calc_라운드기준!H4,_calc_라운드기준!$B4:$AT4,0)+COUNTIFS(_calc_라운드기준!$B4:$AT4,_calc_라운드기준!H4,$B$1:$AT$1,"&lt;"&amp;7))-(RANK(H4,$B4:$AT4,0)+COUNTIFS($B4:$AT4,H4,$B$1:$AT$1,"&lt;"&amp;7))</f>
        <v>18</v>
      </c>
      <c r="BB4">
        <f>(RANK(_calc_라운드기준!I4,_calc_라운드기준!$B4:$AT4,0)+COUNTIFS(_calc_라운드기준!$B4:$AT4,_calc_라운드기준!I4,$B$1:$AT$1,"&lt;"&amp;8))-(RANK(I4,$B4:$AT4,0)+COUNTIFS($B4:$AT4,I4,$B$1:$AT$1,"&lt;"&amp;8))</f>
        <v>-10</v>
      </c>
      <c r="BC4">
        <f>(RANK(_calc_라운드기준!J4,_calc_라운드기준!$B4:$AT4,0)+COUNTIFS(_calc_라운드기준!$B4:$AT4,_calc_라운드기준!J4,$B$1:$AT$1,"&lt;"&amp;9))-(RANK(J4,$B4:$AT4,0)+COUNTIFS($B4:$AT4,J4,$B$1:$AT$1,"&lt;"&amp;9))</f>
        <v>-7</v>
      </c>
      <c r="BD4">
        <f>(RANK(_calc_라운드기준!K4,_calc_라운드기준!$B4:$AT4,0)+COUNTIFS(_calc_라운드기준!$B4:$AT4,_calc_라운드기준!K4,$B$1:$AT$1,"&lt;"&amp;10))-(RANK(K4,$B4:$AT4,0)+COUNTIFS($B4:$AT4,K4,$B$1:$AT$1,"&lt;"&amp;10))</f>
        <v>-16</v>
      </c>
      <c r="BE4">
        <f>(RANK(_calc_라운드기준!L4,_calc_라운드기준!$B4:$AT4,0)+COUNTIFS(_calc_라운드기준!$B4:$AT4,_calc_라운드기준!L4,$B$1:$AT$1,"&lt;"&amp;11))-(RANK(L4,$B4:$AT4,0)+COUNTIFS($B4:$AT4,L4,$B$1:$AT$1,"&lt;"&amp;11))</f>
        <v>22</v>
      </c>
      <c r="BF4">
        <f>(RANK(_calc_라운드기준!M4,_calc_라운드기준!$B4:$AT4,0)+COUNTIFS(_calc_라운드기준!$B4:$AT4,_calc_라운드기준!M4,$B$1:$AT$1,"&lt;"&amp;12))-(RANK(M4,$B4:$AT4,0)+COUNTIFS($B4:$AT4,M4,$B$1:$AT$1,"&lt;"&amp;12))</f>
        <v>33</v>
      </c>
      <c r="BG4">
        <f>(RANK(_calc_라운드기준!N4,_calc_라운드기준!$B4:$AT4,0)+COUNTIFS(_calc_라운드기준!$B4:$AT4,_calc_라운드기준!N4,$B$1:$AT$1,"&lt;"&amp;13))-(RANK(N4,$B4:$AT4,0)+COUNTIFS($B4:$AT4,N4,$B$1:$AT$1,"&lt;"&amp;13))</f>
        <v>0</v>
      </c>
      <c r="BH4">
        <f>(RANK(_calc_라운드기준!O4,_calc_라운드기준!$B4:$AT4,0)+COUNTIFS(_calc_라운드기준!$B4:$AT4,_calc_라운드기준!O4,$B$1:$AT$1,"&lt;"&amp;14))-(RANK(O4,$B4:$AT4,0)+COUNTIFS($B4:$AT4,O4,$B$1:$AT$1,"&lt;"&amp;14))</f>
        <v>24</v>
      </c>
      <c r="BI4">
        <f>(RANK(_calc_라운드기준!P4,_calc_라운드기준!$B4:$AT4,0)+COUNTIFS(_calc_라운드기준!$B4:$AT4,_calc_라운드기준!P4,$B$1:$AT$1,"&lt;"&amp;15))-(RANK(P4,$B4:$AT4,0)+COUNTIFS($B4:$AT4,P4,$B$1:$AT$1,"&lt;"&amp;15))</f>
        <v>-11</v>
      </c>
      <c r="BJ4">
        <f>(RANK(_calc_라운드기준!Q4,_calc_라운드기준!$B4:$AT4,0)+COUNTIFS(_calc_라운드기준!$B4:$AT4,_calc_라운드기준!Q4,$B$1:$AT$1,"&lt;"&amp;16))-(RANK(Q4,$B4:$AT4,0)+COUNTIFS($B4:$AT4,Q4,$B$1:$AT$1,"&lt;"&amp;16))</f>
        <v>-2</v>
      </c>
      <c r="BK4">
        <f>(RANK(_calc_라운드기준!R4,_calc_라운드기준!$B4:$AT4,0)+COUNTIFS(_calc_라운드기준!$B4:$AT4,_calc_라운드기준!R4,$B$1:$AT$1,"&lt;"&amp;17))-(RANK(R4,$B4:$AT4,0)+COUNTIFS($B4:$AT4,R4,$B$1:$AT$1,"&lt;"&amp;17))</f>
        <v>5</v>
      </c>
      <c r="BL4">
        <f>(RANK(_calc_라운드기준!S4,_calc_라운드기준!$B4:$AT4,0)+COUNTIFS(_calc_라운드기준!$B4:$AT4,_calc_라운드기준!S4,$B$1:$AT$1,"&lt;"&amp;18))-(RANK(S4,$B4:$AT4,0)+COUNTIFS($B4:$AT4,S4,$B$1:$AT$1,"&lt;"&amp;18))</f>
        <v>-10</v>
      </c>
      <c r="BM4">
        <f>(RANK(_calc_라운드기준!T4,_calc_라운드기준!$B4:$AT4,0)+COUNTIFS(_calc_라운드기준!$B4:$AT4,_calc_라운드기준!T4,$B$1:$AT$1,"&lt;"&amp;19))-(RANK(T4,$B4:$AT4,0)+COUNTIFS($B4:$AT4,T4,$B$1:$AT$1,"&lt;"&amp;19))</f>
        <v>4</v>
      </c>
      <c r="BN4">
        <f>(RANK(_calc_라운드기준!U4,_calc_라운드기준!$B4:$AT4,0)+COUNTIFS(_calc_라운드기준!$B4:$AT4,_calc_라운드기준!U4,$B$1:$AT$1,"&lt;"&amp;20))-(RANK(U4,$B4:$AT4,0)+COUNTIFS($B4:$AT4,U4,$B$1:$AT$1,"&lt;"&amp;20))</f>
        <v>-3</v>
      </c>
      <c r="BO4">
        <f>(RANK(_calc_라운드기준!V4,_calc_라운드기준!$B4:$AT4,0)+COUNTIFS(_calc_라운드기준!$B4:$AT4,_calc_라운드기준!V4,$B$1:$AT$1,"&lt;"&amp;21))-(RANK(V4,$B4:$AT4,0)+COUNTIFS($B4:$AT4,V4,$B$1:$AT$1,"&lt;"&amp;21))</f>
        <v>14</v>
      </c>
      <c r="BP4">
        <f>(RANK(_calc_라운드기준!W4,_calc_라운드기준!$B4:$AT4,0)+COUNTIFS(_calc_라운드기준!$B4:$AT4,_calc_라운드기준!W4,$B$1:$AT$1,"&lt;"&amp;22))-(RANK(W4,$B4:$AT4,0)+COUNTIFS($B4:$AT4,W4,$B$1:$AT$1,"&lt;"&amp;22))</f>
        <v>0</v>
      </c>
      <c r="BQ4">
        <f>(RANK(_calc_라운드기준!X4,_calc_라운드기준!$B4:$AT4,0)+COUNTIFS(_calc_라운드기준!$B4:$AT4,_calc_라운드기준!X4,$B$1:$AT$1,"&lt;"&amp;23))-(RANK(X4,$B4:$AT4,0)+COUNTIFS($B4:$AT4,X4,$B$1:$AT$1,"&lt;"&amp;23))</f>
        <v>-9</v>
      </c>
      <c r="BR4">
        <f>(RANK(_calc_라운드기준!Y4,_calc_라운드기준!$B4:$AT4,0)+COUNTIFS(_calc_라운드기준!$B4:$AT4,_calc_라운드기준!Y4,$B$1:$AT$1,"&lt;"&amp;24))-(RANK(Y4,$B4:$AT4,0)+COUNTIFS($B4:$AT4,Y4,$B$1:$AT$1,"&lt;"&amp;24))</f>
        <v>-9</v>
      </c>
      <c r="BS4">
        <f>(RANK(_calc_라운드기준!Z4,_calc_라운드기준!$B4:$AT4,0)+COUNTIFS(_calc_라운드기준!$B4:$AT4,_calc_라운드기준!Z4,$B$1:$AT$1,"&lt;"&amp;25))-(RANK(Z4,$B4:$AT4,0)+COUNTIFS($B4:$AT4,Z4,$B$1:$AT$1,"&lt;"&amp;25))</f>
        <v>-12</v>
      </c>
      <c r="BT4">
        <f>(RANK(_calc_라운드기준!AA4,_calc_라운드기준!$B4:$AT4,0)+COUNTIFS(_calc_라운드기준!$B4:$AT4,_calc_라운드기준!AA4,$B$1:$AT$1,"&lt;"&amp;26))-(RANK(AA4,$B4:$AT4,0)+COUNTIFS($B4:$AT4,AA4,$B$1:$AT$1,"&lt;"&amp;26))</f>
        <v>18</v>
      </c>
      <c r="BU4">
        <f>(RANK(_calc_라운드기준!AB4,_calc_라운드기준!$B4:$AT4,0)+COUNTIFS(_calc_라운드기준!$B4:$AT4,_calc_라운드기준!AB4,$B$1:$AT$1,"&lt;"&amp;27))-(RANK(AB4,$B4:$AT4,0)+COUNTIFS($B4:$AT4,AB4,$B$1:$AT$1,"&lt;"&amp;27))</f>
        <v>-10</v>
      </c>
      <c r="BV4">
        <f>(RANK(_calc_라운드기준!AC4,_calc_라운드기준!$B4:$AT4,0)+COUNTIFS(_calc_라운드기준!$B4:$AT4,_calc_라운드기준!AC4,$B$1:$AT$1,"&lt;"&amp;28))-(RANK(AC4,$B4:$AT4,0)+COUNTIFS($B4:$AT4,AC4,$B$1:$AT$1,"&lt;"&amp;28))</f>
        <v>-17</v>
      </c>
      <c r="BW4">
        <f>(RANK(_calc_라운드기준!AD4,_calc_라운드기준!$B4:$AT4,0)+COUNTIFS(_calc_라운드기준!$B4:$AT4,_calc_라운드기준!AD4,$B$1:$AT$1,"&lt;"&amp;29))-(RANK(AD4,$B4:$AT4,0)+COUNTIFS($B4:$AT4,AD4,$B$1:$AT$1,"&lt;"&amp;29))</f>
        <v>12</v>
      </c>
      <c r="BX4">
        <f>(RANK(_calc_라운드기준!AE4,_calc_라운드기준!$B4:$AT4,0)+COUNTIFS(_calc_라운드기준!$B4:$AT4,_calc_라운드기준!AE4,$B$1:$AT$1,"&lt;"&amp;30))-(RANK(AE4,$B4:$AT4,0)+COUNTIFS($B4:$AT4,AE4,$B$1:$AT$1,"&lt;"&amp;30))</f>
        <v>4</v>
      </c>
      <c r="BY4">
        <f>(RANK(_calc_라운드기준!AF4,_calc_라운드기준!$B4:$AT4,0)+COUNTIFS(_calc_라운드기준!$B4:$AT4,_calc_라운드기준!AF4,$B$1:$AT$1,"&lt;"&amp;31))-(RANK(AF4,$B4:$AT4,0)+COUNTIFS($B4:$AT4,AF4,$B$1:$AT$1,"&lt;"&amp;31))</f>
        <v>-15</v>
      </c>
      <c r="BZ4">
        <f>(RANK(_calc_라운드기준!AG4,_calc_라운드기준!$B4:$AT4,0)+COUNTIFS(_calc_라운드기준!$B4:$AT4,_calc_라운드기준!AG4,$B$1:$AT$1,"&lt;"&amp;32))-(RANK(AG4,$B4:$AT4,0)+COUNTIFS($B4:$AT4,AG4,$B$1:$AT$1,"&lt;"&amp;32))</f>
        <v>-9</v>
      </c>
      <c r="CA4">
        <f>(RANK(_calc_라운드기준!AH4,_calc_라운드기준!$B4:$AT4,0)+COUNTIFS(_calc_라운드기준!$B4:$AT4,_calc_라운드기준!AH4,$B$1:$AT$1,"&lt;"&amp;33))-(RANK(AH4,$B4:$AT4,0)+COUNTIFS($B4:$AT4,AH4,$B$1:$AT$1,"&lt;"&amp;33))</f>
        <v>3</v>
      </c>
      <c r="CB4">
        <f>(RANK(_calc_라운드기준!AI4,_calc_라운드기준!$B4:$AT4,0)+COUNTIFS(_calc_라운드기준!$B4:$AT4,_calc_라운드기준!AI4,$B$1:$AT$1,"&lt;"&amp;34))-(RANK(AI4,$B4:$AT4,0)+COUNTIFS($B4:$AT4,AI4,$B$1:$AT$1,"&lt;"&amp;34))</f>
        <v>5</v>
      </c>
      <c r="CC4">
        <f>(RANK(_calc_라운드기준!AJ4,_calc_라운드기준!$B4:$AT4,0)+COUNTIFS(_calc_라운드기준!$B4:$AT4,_calc_라운드기준!AJ4,$B$1:$AT$1,"&lt;"&amp;35))-(RANK(AJ4,$B4:$AT4,0)+COUNTIFS($B4:$AT4,AJ4,$B$1:$AT$1,"&lt;"&amp;35))</f>
        <v>24</v>
      </c>
      <c r="CD4">
        <f>(RANK(_calc_라운드기준!AK4,_calc_라운드기준!$B4:$AT4,0)+COUNTIFS(_calc_라운드기준!$B4:$AT4,_calc_라운드기준!AK4,$B$1:$AT$1,"&lt;"&amp;36))-(RANK(AK4,$B4:$AT4,0)+COUNTIFS($B4:$AT4,AK4,$B$1:$AT$1,"&lt;"&amp;36))</f>
        <v>-23</v>
      </c>
      <c r="CE4">
        <f>(RANK(_calc_라운드기준!AL4,_calc_라운드기준!$B4:$AT4,0)+COUNTIFS(_calc_라운드기준!$B4:$AT4,_calc_라운드기준!AL4,$B$1:$AT$1,"&lt;"&amp;37))-(RANK(AL4,$B4:$AT4,0)+COUNTIFS($B4:$AT4,AL4,$B$1:$AT$1,"&lt;"&amp;37))</f>
        <v>13</v>
      </c>
      <c r="CF4">
        <f>(RANK(_calc_라운드기준!AM4,_calc_라운드기준!$B4:$AT4,0)+COUNTIFS(_calc_라운드기준!$B4:$AT4,_calc_라운드기준!AM4,$B$1:$AT$1,"&lt;"&amp;38))-(RANK(AM4,$B4:$AT4,0)+COUNTIFS($B4:$AT4,AM4,$B$1:$AT$1,"&lt;"&amp;38))</f>
        <v>5</v>
      </c>
      <c r="CG4">
        <f>(RANK(_calc_라운드기준!AN4,_calc_라운드기준!$B4:$AT4,0)+COUNTIFS(_calc_라운드기준!$B4:$AT4,_calc_라운드기준!AN4,$B$1:$AT$1,"&lt;"&amp;39))-(RANK(AN4,$B4:$AT4,0)+COUNTIFS($B4:$AT4,AN4,$B$1:$AT$1,"&lt;"&amp;39))</f>
        <v>-20</v>
      </c>
      <c r="CH4">
        <f>(RANK(_calc_라운드기준!AO4,_calc_라운드기준!$B4:$AT4,0)+COUNTIFS(_calc_라운드기준!$B4:$AT4,_calc_라운드기준!AO4,$B$1:$AT$1,"&lt;"&amp;40))-(RANK(AO4,$B4:$AT4,0)+COUNTIFS($B4:$AT4,AO4,$B$1:$AT$1,"&lt;"&amp;40))</f>
        <v>6</v>
      </c>
      <c r="CI4">
        <f>(RANK(_calc_라운드기준!AP4,_calc_라운드기준!$B4:$AT4,0)+COUNTIFS(_calc_라운드기준!$B4:$AT4,_calc_라운드기준!AP4,$B$1:$AT$1,"&lt;"&amp;41))-(RANK(AP4,$B4:$AT4,0)+COUNTIFS($B4:$AT4,AP4,$B$1:$AT$1,"&lt;"&amp;41))</f>
        <v>-4</v>
      </c>
      <c r="CJ4">
        <f>(RANK(_calc_라운드기준!AQ4,_calc_라운드기준!$B4:$AT4,0)+COUNTIFS(_calc_라운드기준!$B4:$AT4,_calc_라운드기준!AQ4,$B$1:$AT$1,"&lt;"&amp;42))-(RANK(AQ4,$B4:$AT4,0)+COUNTIFS($B4:$AT4,AQ4,$B$1:$AT$1,"&lt;"&amp;42))</f>
        <v>-17</v>
      </c>
      <c r="CK4">
        <f>(RANK(_calc_라운드기준!AR4,_calc_라운드기준!$B4:$AT4,0)+COUNTIFS(_calc_라운드기준!$B4:$AT4,_calc_라운드기준!AR4,$B$1:$AT$1,"&lt;"&amp;43))-(RANK(AR4,$B4:$AT4,0)+COUNTIFS($B4:$AT4,AR4,$B$1:$AT$1,"&lt;"&amp;43))</f>
        <v>-3</v>
      </c>
      <c r="CL4">
        <f>(RANK(_calc_라운드기준!AS4,_calc_라운드기준!$B4:$AT4,0)+COUNTIFS(_calc_라운드기준!$B4:$AT4,_calc_라운드기준!AS4,$B$1:$AT$1,"&lt;"&amp;44))-(RANK(AS4,$B4:$AT4,0)+COUNTIFS($B4:$AT4,AS4,$B$1:$AT$1,"&lt;"&amp;44))</f>
        <v>-9</v>
      </c>
      <c r="CM4">
        <f>(RANK(_calc_라운드기준!AT4,_calc_라운드기준!$B4:$AT4,0)+COUNTIFS(_calc_라운드기준!$B4:$AT4,_calc_라운드기준!AT4,$B$1:$AT$1,"&lt;"&amp;45))-(RANK(AT4,$B4:$AT4,0)+COUNTIFS($B4:$AT4,AT4,$B$1:$AT$1,"&lt;"&amp;45))</f>
        <v>26</v>
      </c>
      <c r="CN4">
        <f t="shared" si="0"/>
        <v>43</v>
      </c>
      <c r="CO4">
        <f t="shared" si="1"/>
        <v>44</v>
      </c>
      <c r="CP4">
        <f t="shared" si="2"/>
        <v>12</v>
      </c>
      <c r="CQ4">
        <f t="shared" si="3"/>
        <v>24</v>
      </c>
      <c r="CR4">
        <f t="shared" si="4"/>
        <v>20</v>
      </c>
      <c r="CS4">
        <f t="shared" si="5"/>
        <v>6</v>
      </c>
      <c r="CT4">
        <f t="shared" si="6"/>
        <v>7</v>
      </c>
      <c r="CU4">
        <f t="shared" si="7"/>
        <v>33</v>
      </c>
      <c r="CV4">
        <f t="shared" si="8"/>
        <v>28</v>
      </c>
      <c r="CW4">
        <f t="shared" si="9"/>
        <v>39</v>
      </c>
      <c r="CX4">
        <f t="shared" si="10"/>
        <v>5</v>
      </c>
      <c r="CY4">
        <f t="shared" si="11"/>
        <v>1</v>
      </c>
      <c r="CZ4">
        <f t="shared" si="12"/>
        <v>21</v>
      </c>
      <c r="DA4">
        <f t="shared" si="13"/>
        <v>3</v>
      </c>
      <c r="DB4">
        <f t="shared" si="14"/>
        <v>36</v>
      </c>
      <c r="DC4">
        <f t="shared" si="15"/>
        <v>23</v>
      </c>
      <c r="DD4">
        <f t="shared" si="16"/>
        <v>14</v>
      </c>
      <c r="DE4">
        <f t="shared" si="17"/>
        <v>34</v>
      </c>
      <c r="DF4">
        <f t="shared" si="18"/>
        <v>17</v>
      </c>
      <c r="DG4">
        <f t="shared" si="19"/>
        <v>25</v>
      </c>
      <c r="DH4">
        <f t="shared" si="20"/>
        <v>9</v>
      </c>
      <c r="DI4">
        <f t="shared" si="21"/>
        <v>22</v>
      </c>
      <c r="DJ4">
        <f t="shared" si="22"/>
        <v>29</v>
      </c>
      <c r="DK4">
        <f t="shared" si="23"/>
        <v>30</v>
      </c>
      <c r="DL4">
        <f t="shared" si="24"/>
        <v>37</v>
      </c>
      <c r="DM4">
        <f t="shared" si="25"/>
        <v>8</v>
      </c>
      <c r="DN4">
        <f t="shared" si="26"/>
        <v>35</v>
      </c>
      <c r="DO4">
        <f t="shared" si="27"/>
        <v>40</v>
      </c>
      <c r="DP4">
        <f t="shared" si="28"/>
        <v>11</v>
      </c>
      <c r="DQ4">
        <f t="shared" si="29"/>
        <v>18</v>
      </c>
      <c r="DR4">
        <f t="shared" si="30"/>
        <v>38</v>
      </c>
      <c r="DS4">
        <f t="shared" si="31"/>
        <v>31</v>
      </c>
      <c r="DT4">
        <f t="shared" si="32"/>
        <v>19</v>
      </c>
      <c r="DU4">
        <f t="shared" si="33"/>
        <v>15</v>
      </c>
      <c r="DV4">
        <f t="shared" si="34"/>
        <v>4</v>
      </c>
      <c r="DW4">
        <f t="shared" si="35"/>
        <v>45</v>
      </c>
      <c r="DX4">
        <f t="shared" si="36"/>
        <v>10</v>
      </c>
      <c r="DY4">
        <f t="shared" si="37"/>
        <v>16</v>
      </c>
      <c r="DZ4">
        <f t="shared" si="38"/>
        <v>42</v>
      </c>
      <c r="EA4">
        <f t="shared" si="39"/>
        <v>13</v>
      </c>
      <c r="EB4">
        <f t="shared" si="40"/>
        <v>27</v>
      </c>
      <c r="EC4">
        <f t="shared" si="41"/>
        <v>41</v>
      </c>
      <c r="ED4">
        <f t="shared" si="42"/>
        <v>26</v>
      </c>
      <c r="EE4">
        <f t="shared" si="43"/>
        <v>32</v>
      </c>
      <c r="EF4">
        <f t="shared" si="44"/>
        <v>2</v>
      </c>
    </row>
    <row r="5" spans="1:136" ht="16.5" customHeight="1">
      <c r="A5">
        <f>_calc_라운드기준!A5</f>
        <v>1241</v>
      </c>
      <c r="B5">
        <f>INDEX(_calc_누적빈도!B:B,$A5)-INDEX(_calc_누적빈도!B:B,$A5-기준250회_후보!$B$1)</f>
        <v>31</v>
      </c>
      <c r="C5">
        <f>INDEX(_calc_누적빈도!C:C,$A5)-INDEX(_calc_누적빈도!C:C,$A5-기준250회_후보!$B$1)</f>
        <v>21</v>
      </c>
      <c r="D5">
        <f>INDEX(_calc_누적빈도!D:D,$A5)-INDEX(_calc_누적빈도!D:D,$A5-기준250회_후보!$B$1)</f>
        <v>40</v>
      </c>
      <c r="E5">
        <f>INDEX(_calc_누적빈도!E:E,$A5)-INDEX(_calc_누적빈도!E:E,$A5-기준250회_후보!$B$1)</f>
        <v>26</v>
      </c>
      <c r="F5">
        <f>INDEX(_calc_누적빈도!F:F,$A5)-INDEX(_calc_누적빈도!F:F,$A5-기준250회_후보!$B$1)</f>
        <v>23</v>
      </c>
      <c r="G5">
        <f>INDEX(_calc_누적빈도!G:G,$A5)-INDEX(_calc_누적빈도!G:G,$A5-기준250회_후보!$B$1)</f>
        <v>43</v>
      </c>
      <c r="H5">
        <f>INDEX(_calc_누적빈도!H:H,$A5)-INDEX(_calc_누적빈도!H:H,$A5-기준250회_후보!$B$1)</f>
        <v>39</v>
      </c>
      <c r="I5">
        <f>INDEX(_calc_누적빈도!I:I,$A5)-INDEX(_calc_누적빈도!I:I,$A5-기준250회_후보!$B$1)</f>
        <v>29</v>
      </c>
      <c r="J5">
        <f>INDEX(_calc_누적빈도!J:J,$A5)-INDEX(_calc_누적빈도!J:J,$A5-기준250회_후보!$B$1)</f>
        <v>31</v>
      </c>
      <c r="K5">
        <f>INDEX(_calc_누적빈도!K:K,$A5)-INDEX(_calc_누적빈도!K:K,$A5-기준250회_후보!$B$1)</f>
        <v>24</v>
      </c>
      <c r="L5">
        <f>INDEX(_calc_누적빈도!L:L,$A5)-INDEX(_calc_누적빈도!L:L,$A5-기준250회_후보!$B$1)</f>
        <v>35</v>
      </c>
      <c r="M5">
        <f>INDEX(_calc_누적빈도!M:M,$A5)-INDEX(_calc_누적빈도!M:M,$A5-기준250회_후보!$B$1)</f>
        <v>40</v>
      </c>
      <c r="N5">
        <f>INDEX(_calc_누적빈도!N:N,$A5)-INDEX(_calc_누적빈도!N:N,$A5-기준250회_후보!$B$1)</f>
        <v>41</v>
      </c>
      <c r="O5">
        <f>INDEX(_calc_누적빈도!O:O,$A5)-INDEX(_calc_누적빈도!O:O,$A5-기준250회_후보!$B$1)</f>
        <v>34</v>
      </c>
      <c r="P5">
        <f>INDEX(_calc_누적빈도!P:P,$A5)-INDEX(_calc_누적빈도!P:P,$A5-기준250회_후보!$B$1)</f>
        <v>37</v>
      </c>
      <c r="Q5">
        <f>INDEX(_calc_누적빈도!Q:Q,$A5)-INDEX(_calc_누적빈도!Q:Q,$A5-기준250회_후보!$B$1)</f>
        <v>39</v>
      </c>
      <c r="R5">
        <f>INDEX(_calc_누적빈도!R:R,$A5)-INDEX(_calc_누적빈도!R:R,$A5-기준250회_후보!$B$1)</f>
        <v>29</v>
      </c>
      <c r="S5">
        <f>INDEX(_calc_누적빈도!S:S,$A5)-INDEX(_calc_누적빈도!S:S,$A5-기준250회_후보!$B$1)</f>
        <v>35</v>
      </c>
      <c r="T5">
        <f>INDEX(_calc_누적빈도!T:T,$A5)-INDEX(_calc_누적빈도!T:T,$A5-기준250회_후보!$B$1)</f>
        <v>39</v>
      </c>
      <c r="U5">
        <f>INDEX(_calc_누적빈도!U:U,$A5)-INDEX(_calc_누적빈도!U:U,$A5-기준250회_후보!$B$1)</f>
        <v>35</v>
      </c>
      <c r="V5">
        <f>INDEX(_calc_누적빈도!V:V,$A5)-INDEX(_calc_누적빈도!V:V,$A5-기준250회_후보!$B$1)</f>
        <v>32</v>
      </c>
      <c r="W5">
        <f>INDEX(_calc_누적빈도!W:W,$A5)-INDEX(_calc_누적빈도!W:W,$A5-기준250회_후보!$B$1)</f>
        <v>33</v>
      </c>
      <c r="X5">
        <f>INDEX(_calc_누적빈도!X:X,$A5)-INDEX(_calc_누적빈도!X:X,$A5-기준250회_후보!$B$1)</f>
        <v>27</v>
      </c>
      <c r="Y5">
        <f>INDEX(_calc_누적빈도!Y:Y,$A5)-INDEX(_calc_누적빈도!Y:Y,$A5-기준250회_후보!$B$1)</f>
        <v>35</v>
      </c>
      <c r="Z5">
        <f>INDEX(_calc_누적빈도!Z:Z,$A5)-INDEX(_calc_누적빈도!Z:Z,$A5-기준250회_후보!$B$1)</f>
        <v>26</v>
      </c>
      <c r="AA5">
        <f>INDEX(_calc_누적빈도!AA:AA,$A5)-INDEX(_calc_누적빈도!AA:AA,$A5-기준250회_후보!$B$1)</f>
        <v>34</v>
      </c>
      <c r="AB5">
        <f>INDEX(_calc_누적빈도!AB:AB,$A5)-INDEX(_calc_누적빈도!AB:AB,$A5-기준250회_후보!$B$1)</f>
        <v>37</v>
      </c>
      <c r="AC5">
        <f>INDEX(_calc_누적빈도!AC:AC,$A5)-INDEX(_calc_누적빈도!AC:AC,$A5-기준250회_후보!$B$1)</f>
        <v>34</v>
      </c>
      <c r="AD5">
        <f>INDEX(_calc_누적빈도!AD:AD,$A5)-INDEX(_calc_누적빈도!AD:AD,$A5-기준250회_후보!$B$1)</f>
        <v>35</v>
      </c>
      <c r="AE5">
        <f>INDEX(_calc_누적빈도!AE:AE,$A5)-INDEX(_calc_누적빈도!AE:AE,$A5-기준250회_후보!$B$1)</f>
        <v>38</v>
      </c>
      <c r="AF5">
        <f>INDEX(_calc_누적빈도!AF:AF,$A5)-INDEX(_calc_누적빈도!AF:AF,$A5-기준250회_후보!$B$1)</f>
        <v>36</v>
      </c>
      <c r="AG5">
        <f>INDEX(_calc_누적빈도!AG:AG,$A5)-INDEX(_calc_누적빈도!AG:AG,$A5-기준250회_후보!$B$1)</f>
        <v>34</v>
      </c>
      <c r="AH5">
        <f>INDEX(_calc_누적빈도!AH:AH,$A5)-INDEX(_calc_누적빈도!AH:AH,$A5-기준250회_후보!$B$1)</f>
        <v>38</v>
      </c>
      <c r="AI5">
        <f>INDEX(_calc_누적빈도!AI:AI,$A5)-INDEX(_calc_누적빈도!AI:AI,$A5-기준250회_후보!$B$1)</f>
        <v>34</v>
      </c>
      <c r="AJ5">
        <f>INDEX(_calc_누적빈도!AJ:AJ,$A5)-INDEX(_calc_누적빈도!AJ:AJ,$A5-기준250회_후보!$B$1)</f>
        <v>40</v>
      </c>
      <c r="AK5">
        <f>INDEX(_calc_누적빈도!AK:AK,$A5)-INDEX(_calc_누적빈도!AK:AK,$A5-기준250회_후보!$B$1)</f>
        <v>31</v>
      </c>
      <c r="AL5">
        <f>INDEX(_calc_누적빈도!AL:AL,$A5)-INDEX(_calc_누적빈도!AL:AL,$A5-기준250회_후보!$B$1)</f>
        <v>35</v>
      </c>
      <c r="AM5">
        <f>INDEX(_calc_누적빈도!AM:AM,$A5)-INDEX(_calc_누적빈도!AM:AM,$A5-기준250회_후보!$B$1)</f>
        <v>41</v>
      </c>
      <c r="AN5">
        <f>INDEX(_calc_누적빈도!AN:AN,$A5)-INDEX(_calc_누적빈도!AN:AN,$A5-기준250회_후보!$B$1)</f>
        <v>27</v>
      </c>
      <c r="AO5">
        <f>INDEX(_calc_누적빈도!AO:AO,$A5)-INDEX(_calc_누적빈도!AO:AO,$A5-기준250회_후보!$B$1)</f>
        <v>33</v>
      </c>
      <c r="AP5">
        <f>INDEX(_calc_누적빈도!AP:AP,$A5)-INDEX(_calc_누적빈도!AP:AP,$A5-기준250회_후보!$B$1)</f>
        <v>27</v>
      </c>
      <c r="AQ5">
        <f>INDEX(_calc_누적빈도!AQ:AQ,$A5)-INDEX(_calc_누적빈도!AQ:AQ,$A5-기준250회_후보!$B$1)</f>
        <v>29</v>
      </c>
      <c r="AR5">
        <f>INDEX(_calc_누적빈도!AR:AR,$A5)-INDEX(_calc_누적빈도!AR:AR,$A5-기준250회_후보!$B$1)</f>
        <v>20</v>
      </c>
      <c r="AS5">
        <f>INDEX(_calc_누적빈도!AS:AS,$A5)-INDEX(_calc_누적빈도!AS:AS,$A5-기준250회_후보!$B$1)</f>
        <v>34</v>
      </c>
      <c r="AT5">
        <f>INDEX(_calc_누적빈도!AT:AT,$A5)-INDEX(_calc_누적빈도!AT:AT,$A5-기준250회_후보!$B$1)</f>
        <v>39</v>
      </c>
      <c r="AU5">
        <f>(RANK(_calc_라운드기준!B5,_calc_라운드기준!$B5:$AT5,0)+COUNTIFS(_calc_라운드기준!$B5:$AT5,_calc_라운드기준!B5,$B$1:$AT$1,"&lt;"&amp;1))-(RANK(B5,$B5:$AT5,0)+COUNTIFS($B5:$AT5,B5,$B$1:$AT$1,"&lt;"&amp;1))</f>
        <v>-27</v>
      </c>
      <c r="AV5">
        <f>(RANK(_calc_라운드기준!C5,_calc_라운드기준!$B5:$AT5,0)+COUNTIFS(_calc_라운드기준!$B5:$AT5,_calc_라운드기준!C5,$B$1:$AT$1,"&lt;"&amp;2))-(RANK(C5,$B5:$AT5,0)+COUNTIFS($B5:$AT5,C5,$B$1:$AT$1,"&lt;"&amp;2))</f>
        <v>-22</v>
      </c>
      <c r="AW5">
        <f>(RANK(_calc_라운드기준!D5,_calc_라운드기준!$B5:$AT5,0)+COUNTIFS(_calc_라운드기준!$B5:$AT5,_calc_라운드기준!D5,$B$1:$AT$1,"&lt;"&amp;3))-(RANK(D5,$B5:$AT5,0)+COUNTIFS($B5:$AT5,D5,$B$1:$AT$1,"&lt;"&amp;3))</f>
        <v>8</v>
      </c>
      <c r="AX5">
        <f>(RANK(_calc_라운드기준!E5,_calc_라운드기준!$B5:$AT5,0)+COUNTIFS(_calc_라운드기준!$B5:$AT5,_calc_라운드기준!E5,$B$1:$AT$1,"&lt;"&amp;4))-(RANK(E5,$B5:$AT5,0)+COUNTIFS($B5:$AT5,E5,$B$1:$AT$1,"&lt;"&amp;4))</f>
        <v>-17</v>
      </c>
      <c r="AY5">
        <f>(RANK(_calc_라운드기준!F5,_calc_라운드기준!$B5:$AT5,0)+COUNTIFS(_calc_라운드기준!$B5:$AT5,_calc_라운드기준!F5,$B$1:$AT$1,"&lt;"&amp;5))-(RANK(F5,$B5:$AT5,0)+COUNTIFS($B5:$AT5,F5,$B$1:$AT$1,"&lt;"&amp;5))</f>
        <v>-1</v>
      </c>
      <c r="AZ5">
        <f>(RANK(_calc_라운드기준!G5,_calc_라운드기준!$B5:$AT5,0)+COUNTIFS(_calc_라운드기준!$B5:$AT5,_calc_라운드기준!G5,$B$1:$AT$1,"&lt;"&amp;6))-(RANK(G5,$B5:$AT5,0)+COUNTIFS($B5:$AT5,G5,$B$1:$AT$1,"&lt;"&amp;6))</f>
        <v>23</v>
      </c>
      <c r="BA5">
        <f>(RANK(_calc_라운드기준!H5,_calc_라운드기준!$B5:$AT5,0)+COUNTIFS(_calc_라운드기준!$B5:$AT5,_calc_라운드기준!H5,$B$1:$AT$1,"&lt;"&amp;7))-(RANK(H5,$B5:$AT5,0)+COUNTIFS($B5:$AT5,H5,$B$1:$AT$1,"&lt;"&amp;7))</f>
        <v>31</v>
      </c>
      <c r="BB5">
        <f>(RANK(_calc_라운드기준!I5,_calc_라운드기준!$B5:$AT5,0)+COUNTIFS(_calc_라운드기준!$B5:$AT5,_calc_라운드기준!I5,$B$1:$AT$1,"&lt;"&amp;8))-(RANK(I5,$B5:$AT5,0)+COUNTIFS($B5:$AT5,I5,$B$1:$AT$1,"&lt;"&amp;8))</f>
        <v>-9</v>
      </c>
      <c r="BC5">
        <f>(RANK(_calc_라운드기준!J5,_calc_라운드기준!$B5:$AT5,0)+COUNTIFS(_calc_라운드기준!$B5:$AT5,_calc_라운드기준!J5,$B$1:$AT$1,"&lt;"&amp;9))-(RANK(J5,$B5:$AT5,0)+COUNTIFS($B5:$AT5,J5,$B$1:$AT$1,"&lt;"&amp;9))</f>
        <v>-6</v>
      </c>
      <c r="BD5">
        <f>(RANK(_calc_라운드기준!K5,_calc_라운드기준!$B5:$AT5,0)+COUNTIFS(_calc_라운드기준!$B5:$AT5,_calc_라운드기준!K5,$B$1:$AT$1,"&lt;"&amp;10))-(RANK(K5,$B5:$AT5,0)+COUNTIFS($B5:$AT5,K5,$B$1:$AT$1,"&lt;"&amp;10))</f>
        <v>-15</v>
      </c>
      <c r="BE5">
        <f>(RANK(_calc_라운드기준!L5,_calc_라운드기준!$B5:$AT5,0)+COUNTIFS(_calc_라운드기준!$B5:$AT5,_calc_라운드기준!L5,$B$1:$AT$1,"&lt;"&amp;11))-(RANK(L5,$B5:$AT5,0)+COUNTIFS($B5:$AT5,L5,$B$1:$AT$1,"&lt;"&amp;11))</f>
        <v>12</v>
      </c>
      <c r="BF5">
        <f>(RANK(_calc_라운드기준!M5,_calc_라운드기준!$B5:$AT5,0)+COUNTIFS(_calc_라운드기준!$B5:$AT5,_calc_라운드기준!M5,$B$1:$AT$1,"&lt;"&amp;12))-(RANK(M5,$B5:$AT5,0)+COUNTIFS($B5:$AT5,M5,$B$1:$AT$1,"&lt;"&amp;12))</f>
        <v>24</v>
      </c>
      <c r="BG5">
        <f>(RANK(_calc_라운드기준!N5,_calc_라운드기준!$B5:$AT5,0)+COUNTIFS(_calc_라운드기준!$B5:$AT5,_calc_라운드기준!N5,$B$1:$AT$1,"&lt;"&amp;13))-(RANK(N5,$B5:$AT5,0)+COUNTIFS($B5:$AT5,N5,$B$1:$AT$1,"&lt;"&amp;13))</f>
        <v>3</v>
      </c>
      <c r="BH5">
        <f>(RANK(_calc_라운드기준!O5,_calc_라운드기준!$B5:$AT5,0)+COUNTIFS(_calc_라운드기준!$B5:$AT5,_calc_라운드기준!O5,$B$1:$AT$1,"&lt;"&amp;14))-(RANK(O5,$B5:$AT5,0)+COUNTIFS($B5:$AT5,O5,$B$1:$AT$1,"&lt;"&amp;14))</f>
        <v>23</v>
      </c>
      <c r="BI5">
        <f>(RANK(_calc_라운드기준!P5,_calc_라운드기준!$B5:$AT5,0)+COUNTIFS(_calc_라운드기준!$B5:$AT5,_calc_라운드기준!P5,$B$1:$AT$1,"&lt;"&amp;15))-(RANK(P5,$B5:$AT5,0)+COUNTIFS($B5:$AT5,P5,$B$1:$AT$1,"&lt;"&amp;15))</f>
        <v>-12</v>
      </c>
      <c r="BJ5">
        <f>(RANK(_calc_라운드기준!Q5,_calc_라운드기준!$B5:$AT5,0)+COUNTIFS(_calc_라운드기준!$B5:$AT5,_calc_라운드기준!Q5,$B$1:$AT$1,"&lt;"&amp;16))-(RANK(Q5,$B5:$AT5,0)+COUNTIFS($B5:$AT5,Q5,$B$1:$AT$1,"&lt;"&amp;16))</f>
        <v>0</v>
      </c>
      <c r="BK5">
        <f>(RANK(_calc_라운드기준!R5,_calc_라운드기준!$B5:$AT5,0)+COUNTIFS(_calc_라운드기준!$B5:$AT5,_calc_라운드기준!R5,$B$1:$AT$1,"&lt;"&amp;17))-(RANK(R5,$B5:$AT5,0)+COUNTIFS($B5:$AT5,R5,$B$1:$AT$1,"&lt;"&amp;17))</f>
        <v>4</v>
      </c>
      <c r="BL5">
        <f>(RANK(_calc_라운드기준!S5,_calc_라운드기준!$B5:$AT5,0)+COUNTIFS(_calc_라운드기준!$B5:$AT5,_calc_라운드기준!S5,$B$1:$AT$1,"&lt;"&amp;18))-(RANK(S5,$B5:$AT5,0)+COUNTIFS($B5:$AT5,S5,$B$1:$AT$1,"&lt;"&amp;18))</f>
        <v>-4</v>
      </c>
      <c r="BM5">
        <f>(RANK(_calc_라운드기준!T5,_calc_라운드기준!$B5:$AT5,0)+COUNTIFS(_calc_라운드기준!$B5:$AT5,_calc_라운드기준!T5,$B$1:$AT$1,"&lt;"&amp;19))-(RANK(T5,$B5:$AT5,0)+COUNTIFS($B5:$AT5,T5,$B$1:$AT$1,"&lt;"&amp;19))</f>
        <v>5</v>
      </c>
      <c r="BN5">
        <f>(RANK(_calc_라운드기준!U5,_calc_라운드기준!$B5:$AT5,0)+COUNTIFS(_calc_라운드기준!$B5:$AT5,_calc_라운드기준!U5,$B$1:$AT$1,"&lt;"&amp;20))-(RANK(U5,$B5:$AT5,0)+COUNTIFS($B5:$AT5,U5,$B$1:$AT$1,"&lt;"&amp;20))</f>
        <v>-9</v>
      </c>
      <c r="BO5">
        <f>(RANK(_calc_라운드기준!V5,_calc_라운드기준!$B5:$AT5,0)+COUNTIFS(_calc_라운드기준!$B5:$AT5,_calc_라운드기준!V5,$B$1:$AT$1,"&lt;"&amp;21))-(RANK(V5,$B5:$AT5,0)+COUNTIFS($B5:$AT5,V5,$B$1:$AT$1,"&lt;"&amp;21))</f>
        <v>13</v>
      </c>
      <c r="BP5">
        <f>(RANK(_calc_라운드기준!W5,_calc_라운드기준!$B5:$AT5,0)+COUNTIFS(_calc_라운드기준!$B5:$AT5,_calc_라운드기준!W5,$B$1:$AT$1,"&lt;"&amp;22))-(RANK(W5,$B5:$AT5,0)+COUNTIFS($B5:$AT5,W5,$B$1:$AT$1,"&lt;"&amp;22))</f>
        <v>2</v>
      </c>
      <c r="BQ5">
        <f>(RANK(_calc_라운드기준!X5,_calc_라운드기준!$B5:$AT5,0)+COUNTIFS(_calc_라운드기준!$B5:$AT5,_calc_라운드기준!X5,$B$1:$AT$1,"&lt;"&amp;23))-(RANK(X5,$B5:$AT5,0)+COUNTIFS($B5:$AT5,X5,$B$1:$AT$1,"&lt;"&amp;23))</f>
        <v>3</v>
      </c>
      <c r="BR5">
        <f>(RANK(_calc_라운드기준!Y5,_calc_라운드기준!$B5:$AT5,0)+COUNTIFS(_calc_라운드기준!$B5:$AT5,_calc_라운드기준!Y5,$B$1:$AT$1,"&lt;"&amp;24))-(RANK(Y5,$B5:$AT5,0)+COUNTIFS($B5:$AT5,Y5,$B$1:$AT$1,"&lt;"&amp;24))</f>
        <v>-9</v>
      </c>
      <c r="BS5">
        <f>(RANK(_calc_라운드기준!Z5,_calc_라운드기준!$B5:$AT5,0)+COUNTIFS(_calc_라운드기준!$B5:$AT5,_calc_라운드기준!Z5,$B$1:$AT$1,"&lt;"&amp;25))-(RANK(Z5,$B5:$AT5,0)+COUNTIFS($B5:$AT5,Z5,$B$1:$AT$1,"&lt;"&amp;25))</f>
        <v>-10</v>
      </c>
      <c r="BT5">
        <f>(RANK(_calc_라운드기준!AA5,_calc_라운드기준!$B5:$AT5,0)+COUNTIFS(_calc_라운드기준!$B5:$AT5,_calc_라운드기준!AA5,$B$1:$AT$1,"&lt;"&amp;26))-(RANK(AA5,$B5:$AT5,0)+COUNTIFS($B5:$AT5,AA5,$B$1:$AT$1,"&lt;"&amp;26))</f>
        <v>18</v>
      </c>
      <c r="BU5">
        <f>(RANK(_calc_라운드기준!AB5,_calc_라운드기준!$B5:$AT5,0)+COUNTIFS(_calc_라운드기준!$B5:$AT5,_calc_라운드기준!AB5,$B$1:$AT$1,"&lt;"&amp;27))-(RANK(AB5,$B5:$AT5,0)+COUNTIFS($B5:$AT5,AB5,$B$1:$AT$1,"&lt;"&amp;27))</f>
        <v>-12</v>
      </c>
      <c r="BV5">
        <f>(RANK(_calc_라운드기준!AC5,_calc_라운드기준!$B5:$AT5,0)+COUNTIFS(_calc_라운드기준!$B5:$AT5,_calc_라운드기준!AC5,$B$1:$AT$1,"&lt;"&amp;28))-(RANK(AC5,$B5:$AT5,0)+COUNTIFS($B5:$AT5,AC5,$B$1:$AT$1,"&lt;"&amp;28))</f>
        <v>-18</v>
      </c>
      <c r="BW5">
        <f>(RANK(_calc_라운드기준!AD5,_calc_라운드기준!$B5:$AT5,0)+COUNTIFS(_calc_라운드기준!$B5:$AT5,_calc_라운드기준!AD5,$B$1:$AT$1,"&lt;"&amp;29))-(RANK(AD5,$B5:$AT5,0)+COUNTIFS($B5:$AT5,AD5,$B$1:$AT$1,"&lt;"&amp;29))</f>
        <v>12</v>
      </c>
      <c r="BX5">
        <f>(RANK(_calc_라운드기준!AE5,_calc_라운드기준!$B5:$AT5,0)+COUNTIFS(_calc_라운드기준!$B5:$AT5,_calc_라운드기준!AE5,$B$1:$AT$1,"&lt;"&amp;30))-(RANK(AE5,$B5:$AT5,0)+COUNTIFS($B5:$AT5,AE5,$B$1:$AT$1,"&lt;"&amp;30))</f>
        <v>4</v>
      </c>
      <c r="BY5">
        <f>(RANK(_calc_라운드기준!AF5,_calc_라운드기준!$B5:$AT5,0)+COUNTIFS(_calc_라운드기준!$B5:$AT5,_calc_라운드기준!AF5,$B$1:$AT$1,"&lt;"&amp;31))-(RANK(AF5,$B5:$AT5,0)+COUNTIFS($B5:$AT5,AF5,$B$1:$AT$1,"&lt;"&amp;31))</f>
        <v>-12</v>
      </c>
      <c r="BZ5">
        <f>(RANK(_calc_라운드기준!AG5,_calc_라운드기준!$B5:$AT5,0)+COUNTIFS(_calc_라운드기준!$B5:$AT5,_calc_라운드기준!AG5,$B$1:$AT$1,"&lt;"&amp;32))-(RANK(AG5,$B5:$AT5,0)+COUNTIFS($B5:$AT5,AG5,$B$1:$AT$1,"&lt;"&amp;32))</f>
        <v>-9</v>
      </c>
      <c r="CA5">
        <f>(RANK(_calc_라운드기준!AH5,_calc_라운드기준!$B5:$AT5,0)+COUNTIFS(_calc_라운드기준!$B5:$AT5,_calc_라운드기준!AH5,$B$1:$AT$1,"&lt;"&amp;33))-(RANK(AH5,$B5:$AT5,0)+COUNTIFS($B5:$AT5,AH5,$B$1:$AT$1,"&lt;"&amp;33))</f>
        <v>5</v>
      </c>
      <c r="CB5">
        <f>(RANK(_calc_라운드기준!AI5,_calc_라운드기준!$B5:$AT5,0)+COUNTIFS(_calc_라운드기준!$B5:$AT5,_calc_라운드기준!AI5,$B$1:$AT$1,"&lt;"&amp;34))-(RANK(AI5,$B5:$AT5,0)+COUNTIFS($B5:$AT5,AI5,$B$1:$AT$1,"&lt;"&amp;34))</f>
        <v>7</v>
      </c>
      <c r="CC5">
        <f>(RANK(_calc_라운드기준!AJ5,_calc_라운드기준!$B5:$AT5,0)+COUNTIFS(_calc_라운드기준!$B5:$AT5,_calc_라운드기준!AJ5,$B$1:$AT$1,"&lt;"&amp;35))-(RANK(AJ5,$B5:$AT5,0)+COUNTIFS($B5:$AT5,AJ5,$B$1:$AT$1,"&lt;"&amp;35))</f>
        <v>28</v>
      </c>
      <c r="CD5">
        <f>(RANK(_calc_라운드기준!AK5,_calc_라운드기준!$B5:$AT5,0)+COUNTIFS(_calc_라운드기준!$B5:$AT5,_calc_라운드기준!AK5,$B$1:$AT$1,"&lt;"&amp;36))-(RANK(AK5,$B5:$AT5,0)+COUNTIFS($B5:$AT5,AK5,$B$1:$AT$1,"&lt;"&amp;36))</f>
        <v>-22</v>
      </c>
      <c r="CE5">
        <f>(RANK(_calc_라운드기준!AL5,_calc_라운드기준!$B5:$AT5,0)+COUNTIFS(_calc_라운드기준!$B5:$AT5,_calc_라운드기준!AL5,$B$1:$AT$1,"&lt;"&amp;37))-(RANK(AL5,$B5:$AT5,0)+COUNTIFS($B5:$AT5,AL5,$B$1:$AT$1,"&lt;"&amp;37))</f>
        <v>14</v>
      </c>
      <c r="CF5">
        <f>(RANK(_calc_라운드기준!AM5,_calc_라운드기준!$B5:$AT5,0)+COUNTIFS(_calc_라운드기준!$B5:$AT5,_calc_라운드기준!AM5,$B$1:$AT$1,"&lt;"&amp;38))-(RANK(AM5,$B5:$AT5,0)+COUNTIFS($B5:$AT5,AM5,$B$1:$AT$1,"&lt;"&amp;38))</f>
        <v>4</v>
      </c>
      <c r="CG5">
        <f>(RANK(_calc_라운드기준!AN5,_calc_라운드기준!$B5:$AT5,0)+COUNTIFS(_calc_라운드기준!$B5:$AT5,_calc_라운드기준!AN5,$B$1:$AT$1,"&lt;"&amp;39))-(RANK(AN5,$B5:$AT5,0)+COUNTIFS($B5:$AT5,AN5,$B$1:$AT$1,"&lt;"&amp;39))</f>
        <v>-20</v>
      </c>
      <c r="CH5">
        <f>(RANK(_calc_라운드기준!AO5,_calc_라운드기준!$B5:$AT5,0)+COUNTIFS(_calc_라운드기준!$B5:$AT5,_calc_라운드기준!AO5,$B$1:$AT$1,"&lt;"&amp;40))-(RANK(AO5,$B5:$AT5,0)+COUNTIFS($B5:$AT5,AO5,$B$1:$AT$1,"&lt;"&amp;40))</f>
        <v>7</v>
      </c>
      <c r="CI5">
        <f>(RANK(_calc_라운드기준!AP5,_calc_라운드기준!$B5:$AT5,0)+COUNTIFS(_calc_라운드기준!$B5:$AT5,_calc_라운드기준!AP5,$B$1:$AT$1,"&lt;"&amp;41))-(RANK(AP5,$B5:$AT5,0)+COUNTIFS($B5:$AT5,AP5,$B$1:$AT$1,"&lt;"&amp;41))</f>
        <v>-20</v>
      </c>
      <c r="CJ5">
        <f>(RANK(_calc_라운드기준!AQ5,_calc_라운드기준!$B5:$AT5,0)+COUNTIFS(_calc_라운드기준!$B5:$AT5,_calc_라운드기준!AQ5,$B$1:$AT$1,"&lt;"&amp;42))-(RANK(AQ5,$B5:$AT5,0)+COUNTIFS($B5:$AT5,AQ5,$B$1:$AT$1,"&lt;"&amp;42))</f>
        <v>-16</v>
      </c>
      <c r="CK5">
        <f>(RANK(_calc_라운드기준!AR5,_calc_라운드기준!$B5:$AT5,0)+COUNTIFS(_calc_라운드기준!$B5:$AT5,_calc_라운드기준!AR5,$B$1:$AT$1,"&lt;"&amp;43))-(RANK(AR5,$B5:$AT5,0)+COUNTIFS($B5:$AT5,AR5,$B$1:$AT$1,"&lt;"&amp;43))</f>
        <v>-1</v>
      </c>
      <c r="CL5">
        <f>(RANK(_calc_라운드기준!AS5,_calc_라운드기준!$B5:$AT5,0)+COUNTIFS(_calc_라운드기준!$B5:$AT5,_calc_라운드기준!AS5,$B$1:$AT$1,"&lt;"&amp;44))-(RANK(AS5,$B5:$AT5,0)+COUNTIFS($B5:$AT5,AS5,$B$1:$AT$1,"&lt;"&amp;44))</f>
        <v>-6</v>
      </c>
      <c r="CM5">
        <f>(RANK(_calc_라운드기준!AT5,_calc_라운드기준!$B5:$AT5,0)+COUNTIFS(_calc_라운드기준!$B5:$AT5,_calc_라운드기준!AT5,$B$1:$AT$1,"&lt;"&amp;45))-(RANK(AT5,$B5:$AT5,0)+COUNTIFS($B5:$AT5,AT5,$B$1:$AT$1,"&lt;"&amp;45))</f>
        <v>27</v>
      </c>
      <c r="CN5">
        <f t="shared" si="0"/>
        <v>45</v>
      </c>
      <c r="CO5">
        <f t="shared" si="1"/>
        <v>43</v>
      </c>
      <c r="CP5">
        <f t="shared" si="2"/>
        <v>12</v>
      </c>
      <c r="CQ5">
        <f t="shared" si="3"/>
        <v>39</v>
      </c>
      <c r="CR5">
        <f t="shared" si="4"/>
        <v>24</v>
      </c>
      <c r="CS5">
        <f t="shared" si="5"/>
        <v>5</v>
      </c>
      <c r="CT5">
        <f t="shared" si="6"/>
        <v>1</v>
      </c>
      <c r="CU5">
        <f t="shared" si="7"/>
        <v>29</v>
      </c>
      <c r="CV5">
        <f t="shared" si="8"/>
        <v>27</v>
      </c>
      <c r="CW5">
        <f t="shared" si="9"/>
        <v>37</v>
      </c>
      <c r="CX5">
        <f t="shared" si="10"/>
        <v>10</v>
      </c>
      <c r="CY5">
        <f t="shared" si="11"/>
        <v>4</v>
      </c>
      <c r="CZ5">
        <f t="shared" si="12"/>
        <v>20</v>
      </c>
      <c r="DA5">
        <f t="shared" si="13"/>
        <v>6</v>
      </c>
      <c r="DB5">
        <f t="shared" si="14"/>
        <v>34</v>
      </c>
      <c r="DC5">
        <f t="shared" si="15"/>
        <v>23</v>
      </c>
      <c r="DD5">
        <f t="shared" si="16"/>
        <v>17</v>
      </c>
      <c r="DE5">
        <f t="shared" si="17"/>
        <v>26</v>
      </c>
      <c r="DF5">
        <f t="shared" si="18"/>
        <v>15</v>
      </c>
      <c r="DG5">
        <f t="shared" si="19"/>
        <v>30</v>
      </c>
      <c r="DH5">
        <f t="shared" si="20"/>
        <v>9</v>
      </c>
      <c r="DI5">
        <f t="shared" si="21"/>
        <v>22</v>
      </c>
      <c r="DJ5">
        <f t="shared" si="22"/>
        <v>21</v>
      </c>
      <c r="DK5">
        <f t="shared" si="23"/>
        <v>31</v>
      </c>
      <c r="DL5">
        <f t="shared" si="24"/>
        <v>33</v>
      </c>
      <c r="DM5">
        <f t="shared" si="25"/>
        <v>7</v>
      </c>
      <c r="DN5">
        <f t="shared" si="26"/>
        <v>35</v>
      </c>
      <c r="DO5">
        <f t="shared" si="27"/>
        <v>40</v>
      </c>
      <c r="DP5">
        <f t="shared" si="28"/>
        <v>11</v>
      </c>
      <c r="DQ5">
        <f t="shared" si="29"/>
        <v>18</v>
      </c>
      <c r="DR5">
        <f t="shared" si="30"/>
        <v>36</v>
      </c>
      <c r="DS5">
        <f t="shared" si="31"/>
        <v>32</v>
      </c>
      <c r="DT5">
        <f t="shared" si="32"/>
        <v>16</v>
      </c>
      <c r="DU5">
        <f t="shared" si="33"/>
        <v>13</v>
      </c>
      <c r="DV5">
        <f t="shared" si="34"/>
        <v>2</v>
      </c>
      <c r="DW5">
        <f t="shared" si="35"/>
        <v>44</v>
      </c>
      <c r="DX5">
        <f t="shared" si="36"/>
        <v>8</v>
      </c>
      <c r="DY5">
        <f t="shared" si="37"/>
        <v>19</v>
      </c>
      <c r="DZ5">
        <f t="shared" si="38"/>
        <v>41</v>
      </c>
      <c r="EA5">
        <f t="shared" si="39"/>
        <v>14</v>
      </c>
      <c r="EB5">
        <f t="shared" si="40"/>
        <v>42</v>
      </c>
      <c r="EC5">
        <f t="shared" si="41"/>
        <v>38</v>
      </c>
      <c r="ED5">
        <f t="shared" si="42"/>
        <v>25</v>
      </c>
      <c r="EE5">
        <f t="shared" si="43"/>
        <v>28</v>
      </c>
      <c r="EF5">
        <f t="shared" si="44"/>
        <v>3</v>
      </c>
    </row>
    <row r="6" spans="1:136" ht="16.5" customHeight="1">
      <c r="A6">
        <f>_calc_라운드기준!A6</f>
        <v>1240</v>
      </c>
      <c r="B6">
        <f>INDEX(_calc_누적빈도!B:B,$A6)-INDEX(_calc_누적빈도!B:B,$A6-기준250회_후보!$B$1)</f>
        <v>31</v>
      </c>
      <c r="C6">
        <f>INDEX(_calc_누적빈도!C:C,$A6)-INDEX(_calc_누적빈도!C:C,$A6-기준250회_후보!$B$1)</f>
        <v>22</v>
      </c>
      <c r="D6">
        <f>INDEX(_calc_누적빈도!D:D,$A6)-INDEX(_calc_누적빈도!D:D,$A6-기준250회_후보!$B$1)</f>
        <v>40</v>
      </c>
      <c r="E6">
        <f>INDEX(_calc_누적빈도!E:E,$A6)-INDEX(_calc_누적빈도!E:E,$A6-기준250회_후보!$B$1)</f>
        <v>27</v>
      </c>
      <c r="F6">
        <f>INDEX(_calc_누적빈도!F:F,$A6)-INDEX(_calc_누적빈도!F:F,$A6-기준250회_후보!$B$1)</f>
        <v>23</v>
      </c>
      <c r="G6">
        <f>INDEX(_calc_누적빈도!G:G,$A6)-INDEX(_calc_누적빈도!G:G,$A6-기준250회_후보!$B$1)</f>
        <v>43</v>
      </c>
      <c r="H6">
        <f>INDEX(_calc_누적빈도!H:H,$A6)-INDEX(_calc_누적빈도!H:H,$A6-기준250회_후보!$B$1)</f>
        <v>39</v>
      </c>
      <c r="I6">
        <f>INDEX(_calc_누적빈도!I:I,$A6)-INDEX(_calc_누적빈도!I:I,$A6-기준250회_후보!$B$1)</f>
        <v>29</v>
      </c>
      <c r="J6">
        <f>INDEX(_calc_누적빈도!J:J,$A6)-INDEX(_calc_누적빈도!J:J,$A6-기준250회_후보!$B$1)</f>
        <v>31</v>
      </c>
      <c r="K6">
        <f>INDEX(_calc_누적빈도!K:K,$A6)-INDEX(_calc_누적빈도!K:K,$A6-기준250회_후보!$B$1)</f>
        <v>24</v>
      </c>
      <c r="L6">
        <f>INDEX(_calc_누적빈도!L:L,$A6)-INDEX(_calc_누적빈도!L:L,$A6-기준250회_후보!$B$1)</f>
        <v>34</v>
      </c>
      <c r="M6">
        <f>INDEX(_calc_누적빈도!M:M,$A6)-INDEX(_calc_누적빈도!M:M,$A6-기준250회_후보!$B$1)</f>
        <v>40</v>
      </c>
      <c r="N6">
        <f>INDEX(_calc_누적빈도!N:N,$A6)-INDEX(_calc_누적빈도!N:N,$A6-기준250회_후보!$B$1)</f>
        <v>40</v>
      </c>
      <c r="O6">
        <f>INDEX(_calc_누적빈도!O:O,$A6)-INDEX(_calc_누적빈도!O:O,$A6-기준250회_후보!$B$1)</f>
        <v>34</v>
      </c>
      <c r="P6">
        <f>INDEX(_calc_누적빈도!P:P,$A6)-INDEX(_calc_누적빈도!P:P,$A6-기준250회_후보!$B$1)</f>
        <v>37</v>
      </c>
      <c r="Q6">
        <f>INDEX(_calc_누적빈도!Q:Q,$A6)-INDEX(_calc_누적빈도!Q:Q,$A6-기준250회_후보!$B$1)</f>
        <v>39</v>
      </c>
      <c r="R6">
        <f>INDEX(_calc_누적빈도!R:R,$A6)-INDEX(_calc_누적빈도!R:R,$A6-기준250회_후보!$B$1)</f>
        <v>29</v>
      </c>
      <c r="S6">
        <f>INDEX(_calc_누적빈도!S:S,$A6)-INDEX(_calc_누적빈도!S:S,$A6-기준250회_후보!$B$1)</f>
        <v>35</v>
      </c>
      <c r="T6">
        <f>INDEX(_calc_누적빈도!T:T,$A6)-INDEX(_calc_누적빈도!T:T,$A6-기준250회_후보!$B$1)</f>
        <v>38</v>
      </c>
      <c r="U6">
        <f>INDEX(_calc_누적빈도!U:U,$A6)-INDEX(_calc_누적빈도!U:U,$A6-기준250회_후보!$B$1)</f>
        <v>34</v>
      </c>
      <c r="V6">
        <f>INDEX(_calc_누적빈도!V:V,$A6)-INDEX(_calc_누적빈도!V:V,$A6-기준250회_후보!$B$1)</f>
        <v>32</v>
      </c>
      <c r="W6">
        <f>INDEX(_calc_누적빈도!W:W,$A6)-INDEX(_calc_누적빈도!W:W,$A6-기준250회_후보!$B$1)</f>
        <v>33</v>
      </c>
      <c r="X6">
        <f>INDEX(_calc_누적빈도!X:X,$A6)-INDEX(_calc_누적빈도!X:X,$A6-기준250회_후보!$B$1)</f>
        <v>27</v>
      </c>
      <c r="Y6">
        <f>INDEX(_calc_누적빈도!Y:Y,$A6)-INDEX(_calc_누적빈도!Y:Y,$A6-기준250회_후보!$B$1)</f>
        <v>35</v>
      </c>
      <c r="Z6">
        <f>INDEX(_calc_누적빈도!Z:Z,$A6)-INDEX(_calc_누적빈도!Z:Z,$A6-기준250회_후보!$B$1)</f>
        <v>27</v>
      </c>
      <c r="AA6">
        <f>INDEX(_calc_누적빈도!AA:AA,$A6)-INDEX(_calc_누적빈도!AA:AA,$A6-기준250회_후보!$B$1)</f>
        <v>35</v>
      </c>
      <c r="AB6">
        <f>INDEX(_calc_누적빈도!AB:AB,$A6)-INDEX(_calc_누적빈도!AB:AB,$A6-기준250회_후보!$B$1)</f>
        <v>37</v>
      </c>
      <c r="AC6">
        <f>INDEX(_calc_누적빈도!AC:AC,$A6)-INDEX(_calc_누적빈도!AC:AC,$A6-기준250회_후보!$B$1)</f>
        <v>34</v>
      </c>
      <c r="AD6">
        <f>INDEX(_calc_누적빈도!AD:AD,$A6)-INDEX(_calc_누적빈도!AD:AD,$A6-기준250회_후보!$B$1)</f>
        <v>35</v>
      </c>
      <c r="AE6">
        <f>INDEX(_calc_누적빈도!AE:AE,$A6)-INDEX(_calc_누적빈도!AE:AE,$A6-기준250회_후보!$B$1)</f>
        <v>38</v>
      </c>
      <c r="AF6">
        <f>INDEX(_calc_누적빈도!AF:AF,$A6)-INDEX(_calc_누적빈도!AF:AF,$A6-기준250회_후보!$B$1)</f>
        <v>35</v>
      </c>
      <c r="AG6">
        <f>INDEX(_calc_누적빈도!AG:AG,$A6)-INDEX(_calc_누적빈도!AG:AG,$A6-기준250회_후보!$B$1)</f>
        <v>34</v>
      </c>
      <c r="AH6">
        <f>INDEX(_calc_누적빈도!AH:AH,$A6)-INDEX(_calc_누적빈도!AH:AH,$A6-기준250회_후보!$B$1)</f>
        <v>38</v>
      </c>
      <c r="AI6">
        <f>INDEX(_calc_누적빈도!AI:AI,$A6)-INDEX(_calc_누적빈도!AI:AI,$A6-기준250회_후보!$B$1)</f>
        <v>34</v>
      </c>
      <c r="AJ6">
        <f>INDEX(_calc_누적빈도!AJ:AJ,$A6)-INDEX(_calc_누적빈도!AJ:AJ,$A6-기준250회_후보!$B$1)</f>
        <v>40</v>
      </c>
      <c r="AK6">
        <f>INDEX(_calc_누적빈도!AK:AK,$A6)-INDEX(_calc_누적빈도!AK:AK,$A6-기준250회_후보!$B$1)</f>
        <v>32</v>
      </c>
      <c r="AL6">
        <f>INDEX(_calc_누적빈도!AL:AL,$A6)-INDEX(_calc_누적빈도!AL:AL,$A6-기준250회_후보!$B$1)</f>
        <v>36</v>
      </c>
      <c r="AM6">
        <f>INDEX(_calc_누적빈도!AM:AM,$A6)-INDEX(_calc_누적빈도!AM:AM,$A6-기준250회_후보!$B$1)</f>
        <v>41</v>
      </c>
      <c r="AN6">
        <f>INDEX(_calc_누적빈도!AN:AN,$A6)-INDEX(_calc_누적빈도!AN:AN,$A6-기준250회_후보!$B$1)</f>
        <v>27</v>
      </c>
      <c r="AO6">
        <f>INDEX(_calc_누적빈도!AO:AO,$A6)-INDEX(_calc_누적빈도!AO:AO,$A6-기준250회_후보!$B$1)</f>
        <v>33</v>
      </c>
      <c r="AP6">
        <f>INDEX(_calc_누적빈도!AP:AP,$A6)-INDEX(_calc_누적빈도!AP:AP,$A6-기준250회_후보!$B$1)</f>
        <v>27</v>
      </c>
      <c r="AQ6">
        <f>INDEX(_calc_누적빈도!AQ:AQ,$A6)-INDEX(_calc_누적빈도!AQ:AQ,$A6-기준250회_후보!$B$1)</f>
        <v>29</v>
      </c>
      <c r="AR6">
        <f>INDEX(_calc_누적빈도!AR:AR,$A6)-INDEX(_calc_누적빈도!AR:AR,$A6-기준250회_후보!$B$1)</f>
        <v>20</v>
      </c>
      <c r="AS6">
        <f>INDEX(_calc_누적빈도!AS:AS,$A6)-INDEX(_calc_누적빈도!AS:AS,$A6-기준250회_후보!$B$1)</f>
        <v>33</v>
      </c>
      <c r="AT6">
        <f>INDEX(_calc_누적빈도!AT:AT,$A6)-INDEX(_calc_누적빈도!AT:AT,$A6-기준250회_후보!$B$1)</f>
        <v>39</v>
      </c>
      <c r="AU6">
        <f>(RANK(_calc_라운드기준!B6,_calc_라운드기준!$B6:$AT6,0)+COUNTIFS(_calc_라운드기준!$B6:$AT6,_calc_라운드기준!B6,$B$1:$AT$1,"&lt;"&amp;1))-(RANK(B6,$B6:$AT6,0)+COUNTIFS($B6:$AT6,B6,$B$1:$AT$1,"&lt;"&amp;1))</f>
        <v>-29</v>
      </c>
      <c r="AV6">
        <f>(RANK(_calc_라운드기준!C6,_calc_라운드기준!$B6:$AT6,0)+COUNTIFS(_calc_라운드기준!$B6:$AT6,_calc_라운드기준!C6,$B$1:$AT$1,"&lt;"&amp;2))-(RANK(C6,$B6:$AT6,0)+COUNTIFS($B6:$AT6,C6,$B$1:$AT$1,"&lt;"&amp;2))</f>
        <v>-21</v>
      </c>
      <c r="AW6">
        <f>(RANK(_calc_라운드기준!D6,_calc_라운드기준!$B6:$AT6,0)+COUNTIFS(_calc_라운드기준!$B6:$AT6,_calc_라운드기준!D6,$B$1:$AT$1,"&lt;"&amp;3))-(RANK(D6,$B6:$AT6,0)+COUNTIFS($B6:$AT6,D6,$B$1:$AT$1,"&lt;"&amp;3))</f>
        <v>8</v>
      </c>
      <c r="AX6">
        <f>(RANK(_calc_라운드기준!E6,_calc_라운드기준!$B6:$AT6,0)+COUNTIFS(_calc_라운드기준!$B6:$AT6,_calc_라운드기준!E6,$B$1:$AT$1,"&lt;"&amp;4))-(RANK(E6,$B6:$AT6,0)+COUNTIFS($B6:$AT6,E6,$B$1:$AT$1,"&lt;"&amp;4))</f>
        <v>-13</v>
      </c>
      <c r="AY6">
        <f>(RANK(_calc_라운드기준!F6,_calc_라운드기준!$B6:$AT6,0)+COUNTIFS(_calc_라운드기준!$B6:$AT6,_calc_라운드기준!F6,$B$1:$AT$1,"&lt;"&amp;5))-(RANK(F6,$B6:$AT6,0)+COUNTIFS($B6:$AT6,F6,$B$1:$AT$1,"&lt;"&amp;5))</f>
        <v>-1</v>
      </c>
      <c r="AZ6">
        <f>(RANK(_calc_라운드기준!G6,_calc_라운드기준!$B6:$AT6,0)+COUNTIFS(_calc_라운드기준!$B6:$AT6,_calc_라운드기준!G6,$B$1:$AT$1,"&lt;"&amp;6))-(RANK(G6,$B6:$AT6,0)+COUNTIFS($B6:$AT6,G6,$B$1:$AT$1,"&lt;"&amp;6))</f>
        <v>24</v>
      </c>
      <c r="BA6">
        <f>(RANK(_calc_라운드기준!H6,_calc_라운드기준!$B6:$AT6,0)+COUNTIFS(_calc_라운드기준!$B6:$AT6,_calc_라운드기준!H6,$B$1:$AT$1,"&lt;"&amp;7))-(RANK(H6,$B6:$AT6,0)+COUNTIFS($B6:$AT6,H6,$B$1:$AT$1,"&lt;"&amp;7))</f>
        <v>19</v>
      </c>
      <c r="BB6">
        <f>(RANK(_calc_라운드기준!I6,_calc_라운드기준!$B6:$AT6,0)+COUNTIFS(_calc_라운드기준!$B6:$AT6,_calc_라운드기준!I6,$B$1:$AT$1,"&lt;"&amp;8))-(RANK(I6,$B6:$AT6,0)+COUNTIFS($B6:$AT6,I6,$B$1:$AT$1,"&lt;"&amp;8))</f>
        <v>-7</v>
      </c>
      <c r="BC6">
        <f>(RANK(_calc_라운드기준!J6,_calc_라운드기준!$B6:$AT6,0)+COUNTIFS(_calc_라운드기준!$B6:$AT6,_calc_라운드기준!J6,$B$1:$AT$1,"&lt;"&amp;9))-(RANK(J6,$B6:$AT6,0)+COUNTIFS($B6:$AT6,J6,$B$1:$AT$1,"&lt;"&amp;9))</f>
        <v>-21</v>
      </c>
      <c r="BD6">
        <f>(RANK(_calc_라운드기준!K6,_calc_라운드기준!$B6:$AT6,0)+COUNTIFS(_calc_라운드기준!$B6:$AT6,_calc_라운드기준!K6,$B$1:$AT$1,"&lt;"&amp;10))-(RANK(K6,$B6:$AT6,0)+COUNTIFS($B6:$AT6,K6,$B$1:$AT$1,"&lt;"&amp;10))</f>
        <v>-14</v>
      </c>
      <c r="BE6">
        <f>(RANK(_calc_라운드기준!L6,_calc_라운드기준!$B6:$AT6,0)+COUNTIFS(_calc_라운드기준!$B6:$AT6,_calc_라운드기준!L6,$B$1:$AT$1,"&lt;"&amp;11))-(RANK(L6,$B6:$AT6,0)+COUNTIFS($B6:$AT6,L6,$B$1:$AT$1,"&lt;"&amp;11))</f>
        <v>19</v>
      </c>
      <c r="BF6">
        <f>(RANK(_calc_라운드기준!M6,_calc_라운드기준!$B6:$AT6,0)+COUNTIFS(_calc_라운드기준!$B6:$AT6,_calc_라운드기준!M6,$B$1:$AT$1,"&lt;"&amp;12))-(RANK(M6,$B6:$AT6,0)+COUNTIFS($B6:$AT6,M6,$B$1:$AT$1,"&lt;"&amp;12))</f>
        <v>25</v>
      </c>
      <c r="BG6">
        <f>(RANK(_calc_라운드기준!N6,_calc_라운드기준!$B6:$AT6,0)+COUNTIFS(_calc_라운드기준!$B6:$AT6,_calc_라운드기준!N6,$B$1:$AT$1,"&lt;"&amp;13))-(RANK(N6,$B6:$AT6,0)+COUNTIFS($B6:$AT6,N6,$B$1:$AT$1,"&lt;"&amp;13))</f>
        <v>2</v>
      </c>
      <c r="BH6">
        <f>(RANK(_calc_라운드기준!O6,_calc_라운드기준!$B6:$AT6,0)+COUNTIFS(_calc_라운드기준!$B6:$AT6,_calc_라운드기준!O6,$B$1:$AT$1,"&lt;"&amp;14))-(RANK(O6,$B6:$AT6,0)+COUNTIFS($B6:$AT6,O6,$B$1:$AT$1,"&lt;"&amp;14))</f>
        <v>23</v>
      </c>
      <c r="BI6">
        <f>(RANK(_calc_라운드기준!P6,_calc_라운드기준!$B6:$AT6,0)+COUNTIFS(_calc_라운드기준!$B6:$AT6,_calc_라운드기준!P6,$B$1:$AT$1,"&lt;"&amp;15))-(RANK(P6,$B6:$AT6,0)+COUNTIFS($B6:$AT6,P6,$B$1:$AT$1,"&lt;"&amp;15))</f>
        <v>-12</v>
      </c>
      <c r="BJ6">
        <f>(RANK(_calc_라운드기준!Q6,_calc_라운드기준!$B6:$AT6,0)+COUNTIFS(_calc_라운드기준!$B6:$AT6,_calc_라운드기준!Q6,$B$1:$AT$1,"&lt;"&amp;16))-(RANK(Q6,$B6:$AT6,0)+COUNTIFS($B6:$AT6,Q6,$B$1:$AT$1,"&lt;"&amp;16))</f>
        <v>0</v>
      </c>
      <c r="BK6">
        <f>(RANK(_calc_라운드기준!R6,_calc_라운드기준!$B6:$AT6,0)+COUNTIFS(_calc_라운드기준!$B6:$AT6,_calc_라운드기준!R6,$B$1:$AT$1,"&lt;"&amp;17))-(RANK(R6,$B6:$AT6,0)+COUNTIFS($B6:$AT6,R6,$B$1:$AT$1,"&lt;"&amp;17))</f>
        <v>6</v>
      </c>
      <c r="BL6">
        <f>(RANK(_calc_라운드기준!S6,_calc_라운드기준!$B6:$AT6,0)+COUNTIFS(_calc_라운드기준!$B6:$AT6,_calc_라운드기준!S6,$B$1:$AT$1,"&lt;"&amp;18))-(RANK(S6,$B6:$AT6,0)+COUNTIFS($B6:$AT6,S6,$B$1:$AT$1,"&lt;"&amp;18))</f>
        <v>-3</v>
      </c>
      <c r="BM6">
        <f>(RANK(_calc_라운드기준!T6,_calc_라운드기준!$B6:$AT6,0)+COUNTIFS(_calc_라운드기준!$B6:$AT6,_calc_라운드기준!T6,$B$1:$AT$1,"&lt;"&amp;19))-(RANK(T6,$B6:$AT6,0)+COUNTIFS($B6:$AT6,T6,$B$1:$AT$1,"&lt;"&amp;19))</f>
        <v>4</v>
      </c>
      <c r="BN6">
        <f>(RANK(_calc_라운드기준!U6,_calc_라운드기준!$B6:$AT6,0)+COUNTIFS(_calc_라운드기준!$B6:$AT6,_calc_라운드기준!U6,$B$1:$AT$1,"&lt;"&amp;20))-(RANK(U6,$B6:$AT6,0)+COUNTIFS($B6:$AT6,U6,$B$1:$AT$1,"&lt;"&amp;20))</f>
        <v>-8</v>
      </c>
      <c r="BO6">
        <f>(RANK(_calc_라운드기준!V6,_calc_라운드기준!$B6:$AT6,0)+COUNTIFS(_calc_라운드기준!$B6:$AT6,_calc_라운드기준!V6,$B$1:$AT$1,"&lt;"&amp;21))-(RANK(V6,$B6:$AT6,0)+COUNTIFS($B6:$AT6,V6,$B$1:$AT$1,"&lt;"&amp;21))</f>
        <v>13</v>
      </c>
      <c r="BP6">
        <f>(RANK(_calc_라운드기준!W6,_calc_라운드기준!$B6:$AT6,0)+COUNTIFS(_calc_라운드기준!$B6:$AT6,_calc_라운드기준!W6,$B$1:$AT$1,"&lt;"&amp;22))-(RANK(W6,$B6:$AT6,0)+COUNTIFS($B6:$AT6,W6,$B$1:$AT$1,"&lt;"&amp;22))</f>
        <v>3</v>
      </c>
      <c r="BQ6">
        <f>(RANK(_calc_라운드기준!X6,_calc_라운드기준!$B6:$AT6,0)+COUNTIFS(_calc_라운드기준!$B6:$AT6,_calc_라운드기준!X6,$B$1:$AT$1,"&lt;"&amp;23))-(RANK(X6,$B6:$AT6,0)+COUNTIFS($B6:$AT6,X6,$B$1:$AT$1,"&lt;"&amp;23))</f>
        <v>-7</v>
      </c>
      <c r="BR6">
        <f>(RANK(_calc_라운드기준!Y6,_calc_라운드기준!$B6:$AT6,0)+COUNTIFS(_calc_라운드기준!$B6:$AT6,_calc_라운드기준!Y6,$B$1:$AT$1,"&lt;"&amp;24))-(RANK(Y6,$B6:$AT6,0)+COUNTIFS($B6:$AT6,Y6,$B$1:$AT$1,"&lt;"&amp;24))</f>
        <v>-8</v>
      </c>
      <c r="BS6">
        <f>(RANK(_calc_라운드기준!Z6,_calc_라운드기준!$B6:$AT6,0)+COUNTIFS(_calc_라운드기준!$B6:$AT6,_calc_라운드기준!Z6,$B$1:$AT$1,"&lt;"&amp;25))-(RANK(Z6,$B6:$AT6,0)+COUNTIFS($B6:$AT6,Z6,$B$1:$AT$1,"&lt;"&amp;25))</f>
        <v>-7</v>
      </c>
      <c r="BT6">
        <f>(RANK(_calc_라운드기준!AA6,_calc_라운드기준!$B6:$AT6,0)+COUNTIFS(_calc_라운드기준!$B6:$AT6,_calc_라운드기준!AA6,$B$1:$AT$1,"&lt;"&amp;26))-(RANK(AA6,$B6:$AT6,0)+COUNTIFS($B6:$AT6,AA6,$B$1:$AT$1,"&lt;"&amp;26))</f>
        <v>15</v>
      </c>
      <c r="BU6">
        <f>(RANK(_calc_라운드기준!AB6,_calc_라운드기준!$B6:$AT6,0)+COUNTIFS(_calc_라운드기준!$B6:$AT6,_calc_라운드기준!AB6,$B$1:$AT$1,"&lt;"&amp;27))-(RANK(AB6,$B6:$AT6,0)+COUNTIFS($B6:$AT6,AB6,$B$1:$AT$1,"&lt;"&amp;27))</f>
        <v>-12</v>
      </c>
      <c r="BV6">
        <f>(RANK(_calc_라운드기준!AC6,_calc_라운드기준!$B6:$AT6,0)+COUNTIFS(_calc_라운드기준!$B6:$AT6,_calc_라운드기준!AC6,$B$1:$AT$1,"&lt;"&amp;28))-(RANK(AC6,$B6:$AT6,0)+COUNTIFS($B6:$AT6,AC6,$B$1:$AT$1,"&lt;"&amp;28))</f>
        <v>-20</v>
      </c>
      <c r="BW6">
        <f>(RANK(_calc_라운드기준!AD6,_calc_라운드기준!$B6:$AT6,0)+COUNTIFS(_calc_라운드기준!$B6:$AT6,_calc_라운드기준!AD6,$B$1:$AT$1,"&lt;"&amp;29))-(RANK(AD6,$B6:$AT6,0)+COUNTIFS($B6:$AT6,AD6,$B$1:$AT$1,"&lt;"&amp;29))</f>
        <v>15</v>
      </c>
      <c r="BX6">
        <f>(RANK(_calc_라운드기준!AE6,_calc_라운드기준!$B6:$AT6,0)+COUNTIFS(_calc_라운드기준!$B6:$AT6,_calc_라운드기준!AE6,$B$1:$AT$1,"&lt;"&amp;30))-(RANK(AE6,$B6:$AT6,0)+COUNTIFS($B6:$AT6,AE6,$B$1:$AT$1,"&lt;"&amp;30))</f>
        <v>5</v>
      </c>
      <c r="BY6">
        <f>(RANK(_calc_라운드기준!AF6,_calc_라운드기준!$B6:$AT6,0)+COUNTIFS(_calc_라운드기준!$B6:$AT6,_calc_라운드기준!AF6,$B$1:$AT$1,"&lt;"&amp;31))-(RANK(AF6,$B6:$AT6,0)+COUNTIFS($B6:$AT6,AF6,$B$1:$AT$1,"&lt;"&amp;31))</f>
        <v>-15</v>
      </c>
      <c r="BZ6">
        <f>(RANK(_calc_라운드기준!AG6,_calc_라운드기준!$B6:$AT6,0)+COUNTIFS(_calc_라운드기준!$B6:$AT6,_calc_라운드기준!AG6,$B$1:$AT$1,"&lt;"&amp;32))-(RANK(AG6,$B6:$AT6,0)+COUNTIFS($B6:$AT6,AG6,$B$1:$AT$1,"&lt;"&amp;32))</f>
        <v>-8</v>
      </c>
      <c r="CA6">
        <f>(RANK(_calc_라운드기준!AH6,_calc_라운드기준!$B6:$AT6,0)+COUNTIFS(_calc_라운드기준!$B6:$AT6,_calc_라운드기준!AH6,$B$1:$AT$1,"&lt;"&amp;33))-(RANK(AH6,$B6:$AT6,0)+COUNTIFS($B6:$AT6,AH6,$B$1:$AT$1,"&lt;"&amp;33))</f>
        <v>6</v>
      </c>
      <c r="CB6">
        <f>(RANK(_calc_라운드기준!AI6,_calc_라운드기준!$B6:$AT6,0)+COUNTIFS(_calc_라운드기준!$B6:$AT6,_calc_라운드기준!AI6,$B$1:$AT$1,"&lt;"&amp;34))-(RANK(AI6,$B6:$AT6,0)+COUNTIFS($B6:$AT6,AI6,$B$1:$AT$1,"&lt;"&amp;34))</f>
        <v>9</v>
      </c>
      <c r="CC6">
        <f>(RANK(_calc_라운드기준!AJ6,_calc_라운드기준!$B6:$AT6,0)+COUNTIFS(_calc_라운드기준!$B6:$AT6,_calc_라운드기준!AJ6,$B$1:$AT$1,"&lt;"&amp;35))-(RANK(AJ6,$B6:$AT6,0)+COUNTIFS($B6:$AT6,AJ6,$B$1:$AT$1,"&lt;"&amp;35))</f>
        <v>30</v>
      </c>
      <c r="CD6">
        <f>(RANK(_calc_라운드기준!AK6,_calc_라운드기준!$B6:$AT6,0)+COUNTIFS(_calc_라운드기준!$B6:$AT6,_calc_라운드기준!AK6,$B$1:$AT$1,"&lt;"&amp;36))-(RANK(AK6,$B6:$AT6,0)+COUNTIFS($B6:$AT6,AK6,$B$1:$AT$1,"&lt;"&amp;36))</f>
        <v>-21</v>
      </c>
      <c r="CE6">
        <f>(RANK(_calc_라운드기준!AL6,_calc_라운드기준!$B6:$AT6,0)+COUNTIFS(_calc_라운드기준!$B6:$AT6,_calc_라운드기준!AL6,$B$1:$AT$1,"&lt;"&amp;37))-(RANK(AL6,$B6:$AT6,0)+COUNTIFS($B6:$AT6,AL6,$B$1:$AT$1,"&lt;"&amp;37))</f>
        <v>22</v>
      </c>
      <c r="CF6">
        <f>(RANK(_calc_라운드기준!AM6,_calc_라운드기준!$B6:$AT6,0)+COUNTIFS(_calc_라운드기준!$B6:$AT6,_calc_라운드기준!AM6,$B$1:$AT$1,"&lt;"&amp;38))-(RANK(AM6,$B6:$AT6,0)+COUNTIFS($B6:$AT6,AM6,$B$1:$AT$1,"&lt;"&amp;38))</f>
        <v>4</v>
      </c>
      <c r="CG6">
        <f>(RANK(_calc_라운드기준!AN6,_calc_라운드기준!$B6:$AT6,0)+COUNTIFS(_calc_라운드기준!$B6:$AT6,_calc_라운드기준!AN6,$B$1:$AT$1,"&lt;"&amp;39))-(RANK(AN6,$B6:$AT6,0)+COUNTIFS($B6:$AT6,AN6,$B$1:$AT$1,"&lt;"&amp;39))</f>
        <v>-21</v>
      </c>
      <c r="CH6">
        <f>(RANK(_calc_라운드기준!AO6,_calc_라운드기준!$B6:$AT6,0)+COUNTIFS(_calc_라운드기준!$B6:$AT6,_calc_라운드기준!AO6,$B$1:$AT$1,"&lt;"&amp;40))-(RANK(AO6,$B6:$AT6,0)+COUNTIFS($B6:$AT6,AO6,$B$1:$AT$1,"&lt;"&amp;40))</f>
        <v>10</v>
      </c>
      <c r="CI6">
        <f>(RANK(_calc_라운드기준!AP6,_calc_라운드기준!$B6:$AT6,0)+COUNTIFS(_calc_라운드기준!$B6:$AT6,_calc_라운드기준!AP6,$B$1:$AT$1,"&lt;"&amp;41))-(RANK(AP6,$B6:$AT6,0)+COUNTIFS($B6:$AT6,AP6,$B$1:$AT$1,"&lt;"&amp;41))</f>
        <v>-21</v>
      </c>
      <c r="CJ6">
        <f>(RANK(_calc_라운드기준!AQ6,_calc_라운드기준!$B6:$AT6,0)+COUNTIFS(_calc_라운드기준!$B6:$AT6,_calc_라운드기준!AQ6,$B$1:$AT$1,"&lt;"&amp;42))-(RANK(AQ6,$B6:$AT6,0)+COUNTIFS($B6:$AT6,AQ6,$B$1:$AT$1,"&lt;"&amp;42))</f>
        <v>-15</v>
      </c>
      <c r="CK6">
        <f>(RANK(_calc_라운드기준!AR6,_calc_라운드기준!$B6:$AT6,0)+COUNTIFS(_calc_라운드기준!$B6:$AT6,_calc_라운드기준!AR6,$B$1:$AT$1,"&lt;"&amp;43))-(RANK(AR6,$B6:$AT6,0)+COUNTIFS($B6:$AT6,AR6,$B$1:$AT$1,"&lt;"&amp;43))</f>
        <v>-1</v>
      </c>
      <c r="CL6">
        <f>(RANK(_calc_라운드기준!AS6,_calc_라운드기준!$B6:$AT6,0)+COUNTIFS(_calc_라운드기준!$B6:$AT6,_calc_라운드기준!AS6,$B$1:$AT$1,"&lt;"&amp;44))-(RANK(AS6,$B6:$AT6,0)+COUNTIFS($B6:$AT6,AS6,$B$1:$AT$1,"&lt;"&amp;44))</f>
        <v>10</v>
      </c>
      <c r="CM6">
        <f>(RANK(_calc_라운드기준!AT6,_calc_라운드기준!$B6:$AT6,0)+COUNTIFS(_calc_라운드기준!$B6:$AT6,_calc_라운드기준!AT6,$B$1:$AT$1,"&lt;"&amp;45))-(RANK(AT6,$B6:$AT6,0)+COUNTIFS($B6:$AT6,AT6,$B$1:$AT$1,"&lt;"&amp;45))</f>
        <v>13</v>
      </c>
      <c r="CN6">
        <f t="shared" si="0"/>
        <v>45</v>
      </c>
      <c r="CO6">
        <f t="shared" si="1"/>
        <v>40</v>
      </c>
      <c r="CP6">
        <f t="shared" si="2"/>
        <v>15</v>
      </c>
      <c r="CQ6">
        <f t="shared" si="3"/>
        <v>35</v>
      </c>
      <c r="CR6">
        <f t="shared" si="4"/>
        <v>24</v>
      </c>
      <c r="CS6">
        <f t="shared" si="5"/>
        <v>3</v>
      </c>
      <c r="CT6">
        <f t="shared" si="6"/>
        <v>6</v>
      </c>
      <c r="CU6">
        <f t="shared" si="7"/>
        <v>27</v>
      </c>
      <c r="CV6">
        <f t="shared" si="8"/>
        <v>41</v>
      </c>
      <c r="CW6">
        <f t="shared" si="9"/>
        <v>36</v>
      </c>
      <c r="CX6">
        <f t="shared" si="10"/>
        <v>7</v>
      </c>
      <c r="CY6">
        <f t="shared" si="11"/>
        <v>2</v>
      </c>
      <c r="CZ6">
        <f t="shared" si="12"/>
        <v>22</v>
      </c>
      <c r="DA6">
        <f t="shared" si="13"/>
        <v>4</v>
      </c>
      <c r="DB6">
        <f t="shared" si="14"/>
        <v>33</v>
      </c>
      <c r="DC6">
        <f t="shared" si="15"/>
        <v>23</v>
      </c>
      <c r="DD6">
        <f t="shared" si="16"/>
        <v>16</v>
      </c>
      <c r="DE6">
        <f t="shared" si="17"/>
        <v>26</v>
      </c>
      <c r="DF6">
        <f t="shared" si="18"/>
        <v>19</v>
      </c>
      <c r="DG6">
        <f t="shared" si="19"/>
        <v>30</v>
      </c>
      <c r="DH6">
        <f t="shared" si="20"/>
        <v>10</v>
      </c>
      <c r="DI6">
        <f t="shared" si="21"/>
        <v>21</v>
      </c>
      <c r="DJ6">
        <f t="shared" si="22"/>
        <v>28</v>
      </c>
      <c r="DK6">
        <f t="shared" si="23"/>
        <v>31</v>
      </c>
      <c r="DL6">
        <f t="shared" si="24"/>
        <v>29</v>
      </c>
      <c r="DM6">
        <f t="shared" si="25"/>
        <v>8</v>
      </c>
      <c r="DN6">
        <f t="shared" si="26"/>
        <v>34</v>
      </c>
      <c r="DO6">
        <f t="shared" si="27"/>
        <v>39</v>
      </c>
      <c r="DP6">
        <f t="shared" si="28"/>
        <v>9</v>
      </c>
      <c r="DQ6">
        <f t="shared" si="29"/>
        <v>18</v>
      </c>
      <c r="DR6">
        <f t="shared" si="30"/>
        <v>37</v>
      </c>
      <c r="DS6">
        <f t="shared" si="31"/>
        <v>32</v>
      </c>
      <c r="DT6">
        <f t="shared" si="32"/>
        <v>17</v>
      </c>
      <c r="DU6">
        <f t="shared" si="33"/>
        <v>14</v>
      </c>
      <c r="DV6">
        <f t="shared" si="34"/>
        <v>1</v>
      </c>
      <c r="DW6">
        <f t="shared" si="35"/>
        <v>42</v>
      </c>
      <c r="DX6">
        <f t="shared" si="36"/>
        <v>5</v>
      </c>
      <c r="DY6">
        <f t="shared" si="37"/>
        <v>20</v>
      </c>
      <c r="DZ6">
        <f t="shared" si="38"/>
        <v>43</v>
      </c>
      <c r="EA6">
        <f t="shared" si="39"/>
        <v>12</v>
      </c>
      <c r="EB6">
        <f t="shared" si="40"/>
        <v>44</v>
      </c>
      <c r="EC6">
        <f t="shared" si="41"/>
        <v>38</v>
      </c>
      <c r="ED6">
        <f t="shared" si="42"/>
        <v>25</v>
      </c>
      <c r="EE6">
        <f t="shared" si="43"/>
        <v>13</v>
      </c>
      <c r="EF6">
        <f t="shared" si="44"/>
        <v>11</v>
      </c>
    </row>
    <row r="7" spans="1:136" ht="16.5" customHeight="1">
      <c r="A7">
        <f>_calc_라운드기준!A7</f>
        <v>1239</v>
      </c>
      <c r="B7">
        <f>INDEX(_calc_누적빈도!B:B,$A7)-INDEX(_calc_누적빈도!B:B,$A7-기준250회_후보!$B$1)</f>
        <v>31</v>
      </c>
      <c r="C7">
        <f>INDEX(_calc_누적빈도!C:C,$A7)-INDEX(_calc_누적빈도!C:C,$A7-기준250회_후보!$B$1)</f>
        <v>22</v>
      </c>
      <c r="D7">
        <f>INDEX(_calc_누적빈도!D:D,$A7)-INDEX(_calc_누적빈도!D:D,$A7-기준250회_후보!$B$1)</f>
        <v>40</v>
      </c>
      <c r="E7">
        <f>INDEX(_calc_누적빈도!E:E,$A7)-INDEX(_calc_누적빈도!E:E,$A7-기준250회_후보!$B$1)</f>
        <v>27</v>
      </c>
      <c r="F7">
        <f>INDEX(_calc_누적빈도!F:F,$A7)-INDEX(_calc_누적빈도!F:F,$A7-기준250회_후보!$B$1)</f>
        <v>23</v>
      </c>
      <c r="G7">
        <f>INDEX(_calc_누적빈도!G:G,$A7)-INDEX(_calc_누적빈도!G:G,$A7-기준250회_후보!$B$1)</f>
        <v>43</v>
      </c>
      <c r="H7">
        <f>INDEX(_calc_누적빈도!H:H,$A7)-INDEX(_calc_누적빈도!H:H,$A7-기준250회_후보!$B$1)</f>
        <v>39</v>
      </c>
      <c r="I7">
        <f>INDEX(_calc_누적빈도!I:I,$A7)-INDEX(_calc_누적빈도!I:I,$A7-기준250회_후보!$B$1)</f>
        <v>29</v>
      </c>
      <c r="J7">
        <f>INDEX(_calc_누적빈도!J:J,$A7)-INDEX(_calc_누적빈도!J:J,$A7-기준250회_후보!$B$1)</f>
        <v>31</v>
      </c>
      <c r="K7">
        <f>INDEX(_calc_누적빈도!K:K,$A7)-INDEX(_calc_누적빈도!K:K,$A7-기준250회_후보!$B$1)</f>
        <v>24</v>
      </c>
      <c r="L7">
        <f>INDEX(_calc_누적빈도!L:L,$A7)-INDEX(_calc_누적빈도!L:L,$A7-기준250회_후보!$B$1)</f>
        <v>33</v>
      </c>
      <c r="M7">
        <f>INDEX(_calc_누적빈도!M:M,$A7)-INDEX(_calc_누적빈도!M:M,$A7-기준250회_후보!$B$1)</f>
        <v>40</v>
      </c>
      <c r="N7">
        <f>INDEX(_calc_누적빈도!N:N,$A7)-INDEX(_calc_누적빈도!N:N,$A7-기준250회_후보!$B$1)</f>
        <v>39</v>
      </c>
      <c r="O7">
        <f>INDEX(_calc_누적빈도!O:O,$A7)-INDEX(_calc_누적빈도!O:O,$A7-기준250회_후보!$B$1)</f>
        <v>34</v>
      </c>
      <c r="P7">
        <f>INDEX(_calc_누적빈도!P:P,$A7)-INDEX(_calc_누적빈도!P:P,$A7-기준250회_후보!$B$1)</f>
        <v>37</v>
      </c>
      <c r="Q7">
        <f>INDEX(_calc_누적빈도!Q:Q,$A7)-INDEX(_calc_누적빈도!Q:Q,$A7-기준250회_후보!$B$1)</f>
        <v>39</v>
      </c>
      <c r="R7">
        <f>INDEX(_calc_누적빈도!R:R,$A7)-INDEX(_calc_누적빈도!R:R,$A7-기준250회_후보!$B$1)</f>
        <v>30</v>
      </c>
      <c r="S7">
        <f>INDEX(_calc_누적빈도!S:S,$A7)-INDEX(_calc_누적빈도!S:S,$A7-기준250회_후보!$B$1)</f>
        <v>36</v>
      </c>
      <c r="T7">
        <f>INDEX(_calc_누적빈도!T:T,$A7)-INDEX(_calc_누적빈도!T:T,$A7-기준250회_후보!$B$1)</f>
        <v>38</v>
      </c>
      <c r="U7">
        <f>INDEX(_calc_누적빈도!U:U,$A7)-INDEX(_calc_누적빈도!U:U,$A7-기준250회_후보!$B$1)</f>
        <v>34</v>
      </c>
      <c r="V7">
        <f>INDEX(_calc_누적빈도!V:V,$A7)-INDEX(_calc_누적빈도!V:V,$A7-기준250회_후보!$B$1)</f>
        <v>33</v>
      </c>
      <c r="W7">
        <f>INDEX(_calc_누적빈도!W:W,$A7)-INDEX(_calc_누적빈도!W:W,$A7-기준250회_후보!$B$1)</f>
        <v>32</v>
      </c>
      <c r="X7">
        <f>INDEX(_calc_누적빈도!X:X,$A7)-INDEX(_calc_누적빈도!X:X,$A7-기준250회_후보!$B$1)</f>
        <v>27</v>
      </c>
      <c r="Y7">
        <f>INDEX(_calc_누적빈도!Y:Y,$A7)-INDEX(_calc_누적빈도!Y:Y,$A7-기준250회_후보!$B$1)</f>
        <v>35</v>
      </c>
      <c r="Z7">
        <f>INDEX(_calc_누적빈도!Z:Z,$A7)-INDEX(_calc_누적빈도!Z:Z,$A7-기준250회_후보!$B$1)</f>
        <v>27</v>
      </c>
      <c r="AA7">
        <f>INDEX(_calc_누적빈도!AA:AA,$A7)-INDEX(_calc_누적빈도!AA:AA,$A7-기준250회_후보!$B$1)</f>
        <v>35</v>
      </c>
      <c r="AB7">
        <f>INDEX(_calc_누적빈도!AB:AB,$A7)-INDEX(_calc_누적빈도!AB:AB,$A7-기준250회_후보!$B$1)</f>
        <v>38</v>
      </c>
      <c r="AC7">
        <f>INDEX(_calc_누적빈도!AC:AC,$A7)-INDEX(_calc_누적빈도!AC:AC,$A7-기준250회_후보!$B$1)</f>
        <v>34</v>
      </c>
      <c r="AD7">
        <f>INDEX(_calc_누적빈도!AD:AD,$A7)-INDEX(_calc_누적빈도!AD:AD,$A7-기준250회_후보!$B$1)</f>
        <v>36</v>
      </c>
      <c r="AE7">
        <f>INDEX(_calc_누적빈도!AE:AE,$A7)-INDEX(_calc_누적빈도!AE:AE,$A7-기준250회_후보!$B$1)</f>
        <v>38</v>
      </c>
      <c r="AF7">
        <f>INDEX(_calc_누적빈도!AF:AF,$A7)-INDEX(_calc_누적빈도!AF:AF,$A7-기준250회_후보!$B$1)</f>
        <v>35</v>
      </c>
      <c r="AG7">
        <f>INDEX(_calc_누적빈도!AG:AG,$A7)-INDEX(_calc_누적빈도!AG:AG,$A7-기준250회_후보!$B$1)</f>
        <v>33</v>
      </c>
      <c r="AH7">
        <f>INDEX(_calc_누적빈도!AH:AH,$A7)-INDEX(_calc_누적빈도!AH:AH,$A7-기준250회_후보!$B$1)</f>
        <v>38</v>
      </c>
      <c r="AI7">
        <f>INDEX(_calc_누적빈도!AI:AI,$A7)-INDEX(_calc_누적빈도!AI:AI,$A7-기준250회_후보!$B$1)</f>
        <v>34</v>
      </c>
      <c r="AJ7">
        <f>INDEX(_calc_누적빈도!AJ:AJ,$A7)-INDEX(_calc_누적빈도!AJ:AJ,$A7-기준250회_후보!$B$1)</f>
        <v>40</v>
      </c>
      <c r="AK7">
        <f>INDEX(_calc_누적빈도!AK:AK,$A7)-INDEX(_calc_누적빈도!AK:AK,$A7-기준250회_후보!$B$1)</f>
        <v>31</v>
      </c>
      <c r="AL7">
        <f>INDEX(_calc_누적빈도!AL:AL,$A7)-INDEX(_calc_누적빈도!AL:AL,$A7-기준250회_후보!$B$1)</f>
        <v>36</v>
      </c>
      <c r="AM7">
        <f>INDEX(_calc_누적빈도!AM:AM,$A7)-INDEX(_calc_누적빈도!AM:AM,$A7-기준250회_후보!$B$1)</f>
        <v>41</v>
      </c>
      <c r="AN7">
        <f>INDEX(_calc_누적빈도!AN:AN,$A7)-INDEX(_calc_누적빈도!AN:AN,$A7-기준250회_후보!$B$1)</f>
        <v>27</v>
      </c>
      <c r="AO7">
        <f>INDEX(_calc_누적빈도!AO:AO,$A7)-INDEX(_calc_누적빈도!AO:AO,$A7-기준250회_후보!$B$1)</f>
        <v>33</v>
      </c>
      <c r="AP7">
        <f>INDEX(_calc_누적빈도!AP:AP,$A7)-INDEX(_calc_누적빈도!AP:AP,$A7-기준250회_후보!$B$1)</f>
        <v>27</v>
      </c>
      <c r="AQ7">
        <f>INDEX(_calc_누적빈도!AQ:AQ,$A7)-INDEX(_calc_누적빈도!AQ:AQ,$A7-기준250회_후보!$B$1)</f>
        <v>29</v>
      </c>
      <c r="AR7">
        <f>INDEX(_calc_누적빈도!AR:AR,$A7)-INDEX(_calc_누적빈도!AR:AR,$A7-기준250회_후보!$B$1)</f>
        <v>20</v>
      </c>
      <c r="AS7">
        <f>INDEX(_calc_누적빈도!AS:AS,$A7)-INDEX(_calc_누적빈도!AS:AS,$A7-기준250회_후보!$B$1)</f>
        <v>33</v>
      </c>
      <c r="AT7">
        <f>INDEX(_calc_누적빈도!AT:AT,$A7)-INDEX(_calc_누적빈도!AT:AT,$A7-기준250회_후보!$B$1)</f>
        <v>39</v>
      </c>
      <c r="AU7">
        <f>(RANK(_calc_라운드기준!B7,_calc_라운드기준!$B7:$AT7,0)+COUNTIFS(_calc_라운드기준!$B7:$AT7,_calc_라운드기준!B7,$B$1:$AT$1,"&lt;"&amp;1))-(RANK(B7,$B7:$AT7,0)+COUNTIFS($B7:$AT7,B7,$B$1:$AT$1,"&lt;"&amp;1))</f>
        <v>-27</v>
      </c>
      <c r="AV7">
        <f>(RANK(_calc_라운드기준!C7,_calc_라운드기준!$B7:$AT7,0)+COUNTIFS(_calc_라운드기준!$B7:$AT7,_calc_라운드기준!C7,$B$1:$AT$1,"&lt;"&amp;2))-(RANK(C7,$B7:$AT7,0)+COUNTIFS($B7:$AT7,C7,$B$1:$AT$1,"&lt;"&amp;2))</f>
        <v>-20</v>
      </c>
      <c r="AW7">
        <f>(RANK(_calc_라운드기준!D7,_calc_라운드기준!$B7:$AT7,0)+COUNTIFS(_calc_라운드기준!$B7:$AT7,_calc_라운드기준!D7,$B$1:$AT$1,"&lt;"&amp;3))-(RANK(D7,$B7:$AT7,0)+COUNTIFS($B7:$AT7,D7,$B$1:$AT$1,"&lt;"&amp;3))</f>
        <v>8</v>
      </c>
      <c r="AX7">
        <f>(RANK(_calc_라운드기준!E7,_calc_라운드기준!$B7:$AT7,0)+COUNTIFS(_calc_라운드기준!$B7:$AT7,_calc_라운드기준!E7,$B$1:$AT$1,"&lt;"&amp;4))-(RANK(E7,$B7:$AT7,0)+COUNTIFS($B7:$AT7,E7,$B$1:$AT$1,"&lt;"&amp;4))</f>
        <v>-12</v>
      </c>
      <c r="AY7">
        <f>(RANK(_calc_라운드기준!F7,_calc_라운드기준!$B7:$AT7,0)+COUNTIFS(_calc_라운드기준!$B7:$AT7,_calc_라운드기준!F7,$B$1:$AT$1,"&lt;"&amp;5))-(RANK(F7,$B7:$AT7,0)+COUNTIFS($B7:$AT7,F7,$B$1:$AT$1,"&lt;"&amp;5))</f>
        <v>-2</v>
      </c>
      <c r="AZ7">
        <f>(RANK(_calc_라운드기준!G7,_calc_라운드기준!$B7:$AT7,0)+COUNTIFS(_calc_라운드기준!$B7:$AT7,_calc_라운드기준!G7,$B$1:$AT$1,"&lt;"&amp;6))-(RANK(G7,$B7:$AT7,0)+COUNTIFS($B7:$AT7,G7,$B$1:$AT$1,"&lt;"&amp;6))</f>
        <v>25</v>
      </c>
      <c r="BA7">
        <f>(RANK(_calc_라운드기준!H7,_calc_라운드기준!$B7:$AT7,0)+COUNTIFS(_calc_라운드기준!$B7:$AT7,_calc_라운드기준!H7,$B$1:$AT$1,"&lt;"&amp;7))-(RANK(H7,$B7:$AT7,0)+COUNTIFS($B7:$AT7,H7,$B$1:$AT$1,"&lt;"&amp;7))</f>
        <v>21</v>
      </c>
      <c r="BB7">
        <f>(RANK(_calc_라운드기준!I7,_calc_라운드기준!$B7:$AT7,0)+COUNTIFS(_calc_라운드기준!$B7:$AT7,_calc_라운드기준!I7,$B$1:$AT$1,"&lt;"&amp;8))-(RANK(I7,$B7:$AT7,0)+COUNTIFS($B7:$AT7,I7,$B$1:$AT$1,"&lt;"&amp;8))</f>
        <v>-7</v>
      </c>
      <c r="BC7">
        <f>(RANK(_calc_라운드기준!J7,_calc_라운드기준!$B7:$AT7,0)+COUNTIFS(_calc_라운드기준!$B7:$AT7,_calc_라운드기준!J7,$B$1:$AT$1,"&lt;"&amp;9))-(RANK(J7,$B7:$AT7,0)+COUNTIFS($B7:$AT7,J7,$B$1:$AT$1,"&lt;"&amp;9))</f>
        <v>-25</v>
      </c>
      <c r="BD7">
        <f>(RANK(_calc_라운드기준!K7,_calc_라운드기준!$B7:$AT7,0)+COUNTIFS(_calc_라운드기준!$B7:$AT7,_calc_라운드기준!K7,$B$1:$AT$1,"&lt;"&amp;10))-(RANK(K7,$B7:$AT7,0)+COUNTIFS($B7:$AT7,K7,$B$1:$AT$1,"&lt;"&amp;10))</f>
        <v>-13</v>
      </c>
      <c r="BE7">
        <f>(RANK(_calc_라운드기준!L7,_calc_라운드기준!$B7:$AT7,0)+COUNTIFS(_calc_라운드기준!$B7:$AT7,_calc_라운드기준!L7,$B$1:$AT$1,"&lt;"&amp;11))-(RANK(L7,$B7:$AT7,0)+COUNTIFS($B7:$AT7,L7,$B$1:$AT$1,"&lt;"&amp;11))</f>
        <v>17</v>
      </c>
      <c r="BF7">
        <f>(RANK(_calc_라운드기준!M7,_calc_라운드기준!$B7:$AT7,0)+COUNTIFS(_calc_라운드기준!$B7:$AT7,_calc_라운드기준!M7,$B$1:$AT$1,"&lt;"&amp;12))-(RANK(M7,$B7:$AT7,0)+COUNTIFS($B7:$AT7,M7,$B$1:$AT$1,"&lt;"&amp;12))</f>
        <v>26</v>
      </c>
      <c r="BG7">
        <f>(RANK(_calc_라운드기준!N7,_calc_라운드기준!$B7:$AT7,0)+COUNTIFS(_calc_라운드기준!$B7:$AT7,_calc_라운드기준!N7,$B$1:$AT$1,"&lt;"&amp;13))-(RANK(N7,$B7:$AT7,0)+COUNTIFS($B7:$AT7,N7,$B$1:$AT$1,"&lt;"&amp;13))</f>
        <v>5</v>
      </c>
      <c r="BH7">
        <f>(RANK(_calc_라운드기준!O7,_calc_라운드기준!$B7:$AT7,0)+COUNTIFS(_calc_라운드기준!$B7:$AT7,_calc_라운드기준!O7,$B$1:$AT$1,"&lt;"&amp;14))-(RANK(O7,$B7:$AT7,0)+COUNTIFS($B7:$AT7,O7,$B$1:$AT$1,"&lt;"&amp;14))</f>
        <v>24</v>
      </c>
      <c r="BI7">
        <f>(RANK(_calc_라운드기준!P7,_calc_라운드기준!$B7:$AT7,0)+COUNTIFS(_calc_라운드기준!$B7:$AT7,_calc_라운드기준!P7,$B$1:$AT$1,"&lt;"&amp;15))-(RANK(P7,$B7:$AT7,0)+COUNTIFS($B7:$AT7,P7,$B$1:$AT$1,"&lt;"&amp;15))</f>
        <v>-13</v>
      </c>
      <c r="BJ7">
        <f>(RANK(_calc_라운드기준!Q7,_calc_라운드기준!$B7:$AT7,0)+COUNTIFS(_calc_라운드기준!$B7:$AT7,_calc_라운드기준!Q7,$B$1:$AT$1,"&lt;"&amp;16))-(RANK(Q7,$B7:$AT7,0)+COUNTIFS($B7:$AT7,Q7,$B$1:$AT$1,"&lt;"&amp;16))</f>
        <v>0</v>
      </c>
      <c r="BK7">
        <f>(RANK(_calc_라운드기준!R7,_calc_라운드기준!$B7:$AT7,0)+COUNTIFS(_calc_라운드기준!$B7:$AT7,_calc_라운드기준!R7,$B$1:$AT$1,"&lt;"&amp;17))-(RANK(R7,$B7:$AT7,0)+COUNTIFS($B7:$AT7,R7,$B$1:$AT$1,"&lt;"&amp;17))</f>
        <v>5</v>
      </c>
      <c r="BL7">
        <f>(RANK(_calc_라운드기준!S7,_calc_라운드기준!$B7:$AT7,0)+COUNTIFS(_calc_라운드기준!$B7:$AT7,_calc_라운드기준!S7,$B$1:$AT$1,"&lt;"&amp;18))-(RANK(S7,$B7:$AT7,0)+COUNTIFS($B7:$AT7,S7,$B$1:$AT$1,"&lt;"&amp;18))</f>
        <v>-2</v>
      </c>
      <c r="BM7">
        <f>(RANK(_calc_라운드기준!T7,_calc_라운드기준!$B7:$AT7,0)+COUNTIFS(_calc_라운드기준!$B7:$AT7,_calc_라운드기준!T7,$B$1:$AT$1,"&lt;"&amp;19))-(RANK(T7,$B7:$AT7,0)+COUNTIFS($B7:$AT7,T7,$B$1:$AT$1,"&lt;"&amp;19))</f>
        <v>-1</v>
      </c>
      <c r="BN7">
        <f>(RANK(_calc_라운드기준!U7,_calc_라운드기준!$B7:$AT7,0)+COUNTIFS(_calc_라운드기준!$B7:$AT7,_calc_라운드기준!U7,$B$1:$AT$1,"&lt;"&amp;20))-(RANK(U7,$B7:$AT7,0)+COUNTIFS($B7:$AT7,U7,$B$1:$AT$1,"&lt;"&amp;20))</f>
        <v>-8</v>
      </c>
      <c r="BO7">
        <f>(RANK(_calc_라운드기준!V7,_calc_라운드기준!$B7:$AT7,0)+COUNTIFS(_calc_라운드기준!$B7:$AT7,_calc_라운드기준!V7,$B$1:$AT$1,"&lt;"&amp;21))-(RANK(V7,$B7:$AT7,0)+COUNTIFS($B7:$AT7,V7,$B$1:$AT$1,"&lt;"&amp;21))</f>
        <v>17</v>
      </c>
      <c r="BP7">
        <f>(RANK(_calc_라운드기준!W7,_calc_라운드기준!$B7:$AT7,0)+COUNTIFS(_calc_라운드기준!$B7:$AT7,_calc_라운드기준!W7,$B$1:$AT$1,"&lt;"&amp;22))-(RANK(W7,$B7:$AT7,0)+COUNTIFS($B7:$AT7,W7,$B$1:$AT$1,"&lt;"&amp;22))</f>
        <v>10</v>
      </c>
      <c r="BQ7">
        <f>(RANK(_calc_라운드기준!X7,_calc_라운드기준!$B7:$AT7,0)+COUNTIFS(_calc_라운드기준!$B7:$AT7,_calc_라운드기준!X7,$B$1:$AT$1,"&lt;"&amp;23))-(RANK(X7,$B7:$AT7,0)+COUNTIFS($B7:$AT7,X7,$B$1:$AT$1,"&lt;"&amp;23))</f>
        <v>-7</v>
      </c>
      <c r="BR7">
        <f>(RANK(_calc_라운드기준!Y7,_calc_라운드기준!$B7:$AT7,0)+COUNTIFS(_calc_라운드기준!$B7:$AT7,_calc_라운드기준!Y7,$B$1:$AT$1,"&lt;"&amp;24))-(RANK(Y7,$B7:$AT7,0)+COUNTIFS($B7:$AT7,Y7,$B$1:$AT$1,"&lt;"&amp;24))</f>
        <v>-8</v>
      </c>
      <c r="BS7">
        <f>(RANK(_calc_라운드기준!Z7,_calc_라운드기준!$B7:$AT7,0)+COUNTIFS(_calc_라운드기준!$B7:$AT7,_calc_라운드기준!Z7,$B$1:$AT$1,"&lt;"&amp;25))-(RANK(Z7,$B7:$AT7,0)+COUNTIFS($B7:$AT7,Z7,$B$1:$AT$1,"&lt;"&amp;25))</f>
        <v>-7</v>
      </c>
      <c r="BT7">
        <f>(RANK(_calc_라운드기준!AA7,_calc_라운드기준!$B7:$AT7,0)+COUNTIFS(_calc_라운드기준!$B7:$AT7,_calc_라운드기준!AA7,$B$1:$AT$1,"&lt;"&amp;26))-(RANK(AA7,$B7:$AT7,0)+COUNTIFS($B7:$AT7,AA7,$B$1:$AT$1,"&lt;"&amp;26))</f>
        <v>14</v>
      </c>
      <c r="BU7">
        <f>(RANK(_calc_라운드기준!AB7,_calc_라운드기준!$B7:$AT7,0)+COUNTIFS(_calc_라운드기준!$B7:$AT7,_calc_라운드기준!AB7,$B$1:$AT$1,"&lt;"&amp;27))-(RANK(AB7,$B7:$AT7,0)+COUNTIFS($B7:$AT7,AB7,$B$1:$AT$1,"&lt;"&amp;27))</f>
        <v>-9</v>
      </c>
      <c r="BV7">
        <f>(RANK(_calc_라운드기준!AC7,_calc_라운드기준!$B7:$AT7,0)+COUNTIFS(_calc_라운드기준!$B7:$AT7,_calc_라운드기준!AC7,$B$1:$AT$1,"&lt;"&amp;28))-(RANK(AC7,$B7:$AT7,0)+COUNTIFS($B7:$AT7,AC7,$B$1:$AT$1,"&lt;"&amp;28))</f>
        <v>-18</v>
      </c>
      <c r="BW7">
        <f>(RANK(_calc_라운드기준!AD7,_calc_라운드기준!$B7:$AT7,0)+COUNTIFS(_calc_라운드기준!$B7:$AT7,_calc_라운드기준!AD7,$B$1:$AT$1,"&lt;"&amp;29))-(RANK(AD7,$B7:$AT7,0)+COUNTIFS($B7:$AT7,AD7,$B$1:$AT$1,"&lt;"&amp;29))</f>
        <v>-1</v>
      </c>
      <c r="BX7">
        <f>(RANK(_calc_라운드기준!AE7,_calc_라운드기준!$B7:$AT7,0)+COUNTIFS(_calc_라운드기준!$B7:$AT7,_calc_라운드기준!AE7,$B$1:$AT$1,"&lt;"&amp;30))-(RANK(AE7,$B7:$AT7,0)+COUNTIFS($B7:$AT7,AE7,$B$1:$AT$1,"&lt;"&amp;30))</f>
        <v>4</v>
      </c>
      <c r="BY7">
        <f>(RANK(_calc_라운드기준!AF7,_calc_라운드기준!$B7:$AT7,0)+COUNTIFS(_calc_라운드기준!$B7:$AT7,_calc_라운드기준!AF7,$B$1:$AT$1,"&lt;"&amp;31))-(RANK(AF7,$B7:$AT7,0)+COUNTIFS($B7:$AT7,AF7,$B$1:$AT$1,"&lt;"&amp;31))</f>
        <v>-14</v>
      </c>
      <c r="BZ7">
        <f>(RANK(_calc_라운드기준!AG7,_calc_라운드기준!$B7:$AT7,0)+COUNTIFS(_calc_라운드기준!$B7:$AT7,_calc_라운드기준!AG7,$B$1:$AT$1,"&lt;"&amp;32))-(RANK(AG7,$B7:$AT7,0)+COUNTIFS($B7:$AT7,AG7,$B$1:$AT$1,"&lt;"&amp;32))</f>
        <v>7</v>
      </c>
      <c r="CA7">
        <f>(RANK(_calc_라운드기준!AH7,_calc_라운드기준!$B7:$AT7,0)+COUNTIFS(_calc_라운드기준!$B7:$AT7,_calc_라운드기준!AH7,$B$1:$AT$1,"&lt;"&amp;33))-(RANK(AH7,$B7:$AT7,0)+COUNTIFS($B7:$AT7,AH7,$B$1:$AT$1,"&lt;"&amp;33))</f>
        <v>22</v>
      </c>
      <c r="CB7">
        <f>(RANK(_calc_라운드기준!AI7,_calc_라운드기준!$B7:$AT7,0)+COUNTIFS(_calc_라운드기준!$B7:$AT7,_calc_라운드기준!AI7,$B$1:$AT$1,"&lt;"&amp;34))-(RANK(AI7,$B7:$AT7,0)+COUNTIFS($B7:$AT7,AI7,$B$1:$AT$1,"&lt;"&amp;34))</f>
        <v>12</v>
      </c>
      <c r="CC7">
        <f>(RANK(_calc_라운드기준!AJ7,_calc_라운드기준!$B7:$AT7,0)+COUNTIFS(_calc_라운드기준!$B7:$AT7,_calc_라운드기준!AJ7,$B$1:$AT$1,"&lt;"&amp;35))-(RANK(AJ7,$B7:$AT7,0)+COUNTIFS($B7:$AT7,AJ7,$B$1:$AT$1,"&lt;"&amp;35))</f>
        <v>12</v>
      </c>
      <c r="CD7">
        <f>(RANK(_calc_라운드기준!AK7,_calc_라운드기준!$B7:$AT7,0)+COUNTIFS(_calc_라운드기준!$B7:$AT7,_calc_라운드기준!AK7,$B$1:$AT$1,"&lt;"&amp;36))-(RANK(AK7,$B7:$AT7,0)+COUNTIFS($B7:$AT7,AK7,$B$1:$AT$1,"&lt;"&amp;36))</f>
        <v>-15</v>
      </c>
      <c r="CE7">
        <f>(RANK(_calc_라운드기준!AL7,_calc_라운드기준!$B7:$AT7,0)+COUNTIFS(_calc_라운드기준!$B7:$AT7,_calc_라운드기준!AL7,$B$1:$AT$1,"&lt;"&amp;37))-(RANK(AL7,$B7:$AT7,0)+COUNTIFS($B7:$AT7,AL7,$B$1:$AT$1,"&lt;"&amp;37))</f>
        <v>2</v>
      </c>
      <c r="CF7">
        <f>(RANK(_calc_라운드기준!AM7,_calc_라운드기준!$B7:$AT7,0)+COUNTIFS(_calc_라운드기준!$B7:$AT7,_calc_라운드기준!AM7,$B$1:$AT$1,"&lt;"&amp;38))-(RANK(AM7,$B7:$AT7,0)+COUNTIFS($B7:$AT7,AM7,$B$1:$AT$1,"&lt;"&amp;38))</f>
        <v>1</v>
      </c>
      <c r="CG7">
        <f>(RANK(_calc_라운드기준!AN7,_calc_라운드기준!$B7:$AT7,0)+COUNTIFS(_calc_라운드기준!$B7:$AT7,_calc_라운드기준!AN7,$B$1:$AT$1,"&lt;"&amp;39))-(RANK(AN7,$B7:$AT7,0)+COUNTIFS($B7:$AT7,AN7,$B$1:$AT$1,"&lt;"&amp;39))</f>
        <v>-20</v>
      </c>
      <c r="CH7">
        <f>(RANK(_calc_라운드기준!AO7,_calc_라운드기준!$B7:$AT7,0)+COUNTIFS(_calc_라운드기준!$B7:$AT7,_calc_라운드기준!AO7,$B$1:$AT$1,"&lt;"&amp;40))-(RANK(AO7,$B7:$AT7,0)+COUNTIFS($B7:$AT7,AO7,$B$1:$AT$1,"&lt;"&amp;40))</f>
        <v>9</v>
      </c>
      <c r="CI7">
        <f>(RANK(_calc_라운드기준!AP7,_calc_라운드기준!$B7:$AT7,0)+COUNTIFS(_calc_라운드기준!$B7:$AT7,_calc_라운드기준!AP7,$B$1:$AT$1,"&lt;"&amp;41))-(RANK(AP7,$B7:$AT7,0)+COUNTIFS($B7:$AT7,AP7,$B$1:$AT$1,"&lt;"&amp;41))</f>
        <v>-20</v>
      </c>
      <c r="CJ7">
        <f>(RANK(_calc_라운드기준!AQ7,_calc_라운드기준!$B7:$AT7,0)+COUNTIFS(_calc_라운드기준!$B7:$AT7,_calc_라운드기준!AQ7,$B$1:$AT$1,"&lt;"&amp;42))-(RANK(AQ7,$B7:$AT7,0)+COUNTIFS($B7:$AT7,AQ7,$B$1:$AT$1,"&lt;"&amp;42))</f>
        <v>-14</v>
      </c>
      <c r="CK7">
        <f>(RANK(_calc_라운드기준!AR7,_calc_라운드기준!$B7:$AT7,0)+COUNTIFS(_calc_라운드기준!$B7:$AT7,_calc_라운드기준!AR7,$B$1:$AT$1,"&lt;"&amp;43))-(RANK(AR7,$B7:$AT7,0)+COUNTIFS($B7:$AT7,AR7,$B$1:$AT$1,"&lt;"&amp;43))</f>
        <v>-1</v>
      </c>
      <c r="CL7">
        <f>(RANK(_calc_라운드기준!AS7,_calc_라운드기준!$B7:$AT7,0)+COUNTIFS(_calc_라운드기준!$B7:$AT7,_calc_라운드기준!AS7,$B$1:$AT$1,"&lt;"&amp;44))-(RANK(AS7,$B7:$AT7,0)+COUNTIFS($B7:$AT7,AS7,$B$1:$AT$1,"&lt;"&amp;44))</f>
        <v>9</v>
      </c>
      <c r="CM7">
        <f>(RANK(_calc_라운드기준!AT7,_calc_라운드기준!$B7:$AT7,0)+COUNTIFS(_calc_라운드기준!$B7:$AT7,_calc_라운드기준!AT7,$B$1:$AT$1,"&lt;"&amp;45))-(RANK(AT7,$B7:$AT7,0)+COUNTIFS($B7:$AT7,AT7,$B$1:$AT$1,"&lt;"&amp;45))</f>
        <v>14</v>
      </c>
      <c r="CN7">
        <f t="shared" si="0"/>
        <v>45</v>
      </c>
      <c r="CO7">
        <f t="shared" si="1"/>
        <v>41</v>
      </c>
      <c r="CP7">
        <f t="shared" si="2"/>
        <v>15</v>
      </c>
      <c r="CQ7">
        <f t="shared" si="3"/>
        <v>34</v>
      </c>
      <c r="CR7">
        <f t="shared" si="4"/>
        <v>26</v>
      </c>
      <c r="CS7">
        <f t="shared" si="5"/>
        <v>2</v>
      </c>
      <c r="CT7">
        <f t="shared" si="6"/>
        <v>5</v>
      </c>
      <c r="CU7">
        <f t="shared" si="7"/>
        <v>28</v>
      </c>
      <c r="CV7">
        <f t="shared" si="8"/>
        <v>44</v>
      </c>
      <c r="CW7">
        <f t="shared" si="9"/>
        <v>35</v>
      </c>
      <c r="CX7">
        <f t="shared" si="10"/>
        <v>6</v>
      </c>
      <c r="CY7">
        <f t="shared" si="11"/>
        <v>1</v>
      </c>
      <c r="CZ7">
        <f t="shared" si="12"/>
        <v>17</v>
      </c>
      <c r="DA7">
        <f t="shared" si="13"/>
        <v>3</v>
      </c>
      <c r="DB7">
        <f t="shared" si="14"/>
        <v>36</v>
      </c>
      <c r="DC7">
        <f t="shared" si="15"/>
        <v>22</v>
      </c>
      <c r="DD7">
        <f t="shared" si="16"/>
        <v>18</v>
      </c>
      <c r="DE7">
        <f t="shared" si="17"/>
        <v>27</v>
      </c>
      <c r="DF7">
        <f t="shared" si="18"/>
        <v>23</v>
      </c>
      <c r="DG7">
        <f t="shared" si="19"/>
        <v>31</v>
      </c>
      <c r="DH7">
        <f t="shared" si="20"/>
        <v>7</v>
      </c>
      <c r="DI7">
        <f t="shared" si="21"/>
        <v>12</v>
      </c>
      <c r="DJ7">
        <f t="shared" si="22"/>
        <v>29</v>
      </c>
      <c r="DK7">
        <f t="shared" si="23"/>
        <v>32</v>
      </c>
      <c r="DL7">
        <f t="shared" si="24"/>
        <v>30</v>
      </c>
      <c r="DM7">
        <f t="shared" si="25"/>
        <v>8</v>
      </c>
      <c r="DN7">
        <f t="shared" si="26"/>
        <v>33</v>
      </c>
      <c r="DO7">
        <f t="shared" si="27"/>
        <v>40</v>
      </c>
      <c r="DP7">
        <f t="shared" si="28"/>
        <v>24</v>
      </c>
      <c r="DQ7">
        <f t="shared" si="29"/>
        <v>19</v>
      </c>
      <c r="DR7">
        <f t="shared" si="30"/>
        <v>37</v>
      </c>
      <c r="DS7">
        <f t="shared" si="31"/>
        <v>16</v>
      </c>
      <c r="DT7">
        <f t="shared" si="32"/>
        <v>4</v>
      </c>
      <c r="DU7">
        <f t="shared" si="33"/>
        <v>10</v>
      </c>
      <c r="DV7">
        <f t="shared" si="34"/>
        <v>11</v>
      </c>
      <c r="DW7">
        <f t="shared" si="35"/>
        <v>39</v>
      </c>
      <c r="DX7">
        <f t="shared" si="36"/>
        <v>20</v>
      </c>
      <c r="DY7">
        <f t="shared" si="37"/>
        <v>21</v>
      </c>
      <c r="DZ7">
        <f t="shared" si="38"/>
        <v>42</v>
      </c>
      <c r="EA7">
        <f t="shared" si="39"/>
        <v>13</v>
      </c>
      <c r="EB7">
        <f t="shared" si="40"/>
        <v>43</v>
      </c>
      <c r="EC7">
        <f t="shared" si="41"/>
        <v>38</v>
      </c>
      <c r="ED7">
        <f t="shared" si="42"/>
        <v>25</v>
      </c>
      <c r="EE7">
        <f t="shared" si="43"/>
        <v>14</v>
      </c>
      <c r="EF7">
        <f t="shared" si="44"/>
        <v>9</v>
      </c>
    </row>
    <row r="8" spans="1:136" ht="16.5" customHeight="1">
      <c r="A8">
        <f>_calc_라운드기준!A8</f>
        <v>1238</v>
      </c>
      <c r="B8">
        <f>INDEX(_calc_누적빈도!B:B,$A8)-INDEX(_calc_누적빈도!B:B,$A8-기준250회_후보!$B$1)</f>
        <v>31</v>
      </c>
      <c r="C8">
        <f>INDEX(_calc_누적빈도!C:C,$A8)-INDEX(_calc_누적빈도!C:C,$A8-기준250회_후보!$B$1)</f>
        <v>22</v>
      </c>
      <c r="D8">
        <f>INDEX(_calc_누적빈도!D:D,$A8)-INDEX(_calc_누적빈도!D:D,$A8-기준250회_후보!$B$1)</f>
        <v>40</v>
      </c>
      <c r="E8">
        <f>INDEX(_calc_누적빈도!E:E,$A8)-INDEX(_calc_누적빈도!E:E,$A8-기준250회_후보!$B$1)</f>
        <v>27</v>
      </c>
      <c r="F8">
        <f>INDEX(_calc_누적빈도!F:F,$A8)-INDEX(_calc_누적빈도!F:F,$A8-기준250회_후보!$B$1)</f>
        <v>23</v>
      </c>
      <c r="G8">
        <f>INDEX(_calc_누적빈도!G:G,$A8)-INDEX(_calc_누적빈도!G:G,$A8-기준250회_후보!$B$1)</f>
        <v>43</v>
      </c>
      <c r="H8">
        <f>INDEX(_calc_누적빈도!H:H,$A8)-INDEX(_calc_누적빈도!H:H,$A8-기준250회_후보!$B$1)</f>
        <v>39</v>
      </c>
      <c r="I8">
        <f>INDEX(_calc_누적빈도!I:I,$A8)-INDEX(_calc_누적빈도!I:I,$A8-기준250회_후보!$B$1)</f>
        <v>29</v>
      </c>
      <c r="J8">
        <f>INDEX(_calc_누적빈도!J:J,$A8)-INDEX(_calc_누적빈도!J:J,$A8-기준250회_후보!$B$1)</f>
        <v>31</v>
      </c>
      <c r="K8">
        <f>INDEX(_calc_누적빈도!K:K,$A8)-INDEX(_calc_누적빈도!K:K,$A8-기준250회_후보!$B$1)</f>
        <v>24</v>
      </c>
      <c r="L8">
        <f>INDEX(_calc_누적빈도!L:L,$A8)-INDEX(_calc_누적빈도!L:L,$A8-기준250회_후보!$B$1)</f>
        <v>33</v>
      </c>
      <c r="M8">
        <f>INDEX(_calc_누적빈도!M:M,$A8)-INDEX(_calc_누적빈도!M:M,$A8-기준250회_후보!$B$1)</f>
        <v>40</v>
      </c>
      <c r="N8">
        <f>INDEX(_calc_누적빈도!N:N,$A8)-INDEX(_calc_누적빈도!N:N,$A8-기준250회_후보!$B$1)</f>
        <v>39</v>
      </c>
      <c r="O8">
        <f>INDEX(_calc_누적빈도!O:O,$A8)-INDEX(_calc_누적빈도!O:O,$A8-기준250회_후보!$B$1)</f>
        <v>34</v>
      </c>
      <c r="P8">
        <f>INDEX(_calc_누적빈도!P:P,$A8)-INDEX(_calc_누적빈도!P:P,$A8-기준250회_후보!$B$1)</f>
        <v>37</v>
      </c>
      <c r="Q8">
        <f>INDEX(_calc_누적빈도!Q:Q,$A8)-INDEX(_calc_누적빈도!Q:Q,$A8-기준250회_후보!$B$1)</f>
        <v>39</v>
      </c>
      <c r="R8">
        <f>INDEX(_calc_누적빈도!R:R,$A8)-INDEX(_calc_누적빈도!R:R,$A8-기준250회_후보!$B$1)</f>
        <v>30</v>
      </c>
      <c r="S8">
        <f>INDEX(_calc_누적빈도!S:S,$A8)-INDEX(_calc_누적빈도!S:S,$A8-기준250회_후보!$B$1)</f>
        <v>35</v>
      </c>
      <c r="T8">
        <f>INDEX(_calc_누적빈도!T:T,$A8)-INDEX(_calc_누적빈도!T:T,$A8-기준250회_후보!$B$1)</f>
        <v>38</v>
      </c>
      <c r="U8">
        <f>INDEX(_calc_누적빈도!U:U,$A8)-INDEX(_calc_누적빈도!U:U,$A8-기준250회_후보!$B$1)</f>
        <v>35</v>
      </c>
      <c r="V8">
        <f>INDEX(_calc_누적빈도!V:V,$A8)-INDEX(_calc_누적빈도!V:V,$A8-기준250회_후보!$B$1)</f>
        <v>33</v>
      </c>
      <c r="W8">
        <f>INDEX(_calc_누적빈도!W:W,$A8)-INDEX(_calc_누적빈도!W:W,$A8-기준250회_후보!$B$1)</f>
        <v>32</v>
      </c>
      <c r="X8">
        <f>INDEX(_calc_누적빈도!X:X,$A8)-INDEX(_calc_누적빈도!X:X,$A8-기준250회_후보!$B$1)</f>
        <v>27</v>
      </c>
      <c r="Y8">
        <f>INDEX(_calc_누적빈도!Y:Y,$A8)-INDEX(_calc_누적빈도!Y:Y,$A8-기준250회_후보!$B$1)</f>
        <v>35</v>
      </c>
      <c r="Z8">
        <f>INDEX(_calc_누적빈도!Z:Z,$A8)-INDEX(_calc_누적빈도!Z:Z,$A8-기준250회_후보!$B$1)</f>
        <v>27</v>
      </c>
      <c r="AA8">
        <f>INDEX(_calc_누적빈도!AA:AA,$A8)-INDEX(_calc_누적빈도!AA:AA,$A8-기준250회_후보!$B$1)</f>
        <v>35</v>
      </c>
      <c r="AB8">
        <f>INDEX(_calc_누적빈도!AB:AB,$A8)-INDEX(_calc_누적빈도!AB:AB,$A8-기준250회_후보!$B$1)</f>
        <v>38</v>
      </c>
      <c r="AC8">
        <f>INDEX(_calc_누적빈도!AC:AC,$A8)-INDEX(_calc_누적빈도!AC:AC,$A8-기준250회_후보!$B$1)</f>
        <v>34</v>
      </c>
      <c r="AD8">
        <f>INDEX(_calc_누적빈도!AD:AD,$A8)-INDEX(_calc_누적빈도!AD:AD,$A8-기준250회_후보!$B$1)</f>
        <v>36</v>
      </c>
      <c r="AE8">
        <f>INDEX(_calc_누적빈도!AE:AE,$A8)-INDEX(_calc_누적빈도!AE:AE,$A8-기준250회_후보!$B$1)</f>
        <v>39</v>
      </c>
      <c r="AF8">
        <f>INDEX(_calc_누적빈도!AF:AF,$A8)-INDEX(_calc_누적빈도!AF:AF,$A8-기준250회_후보!$B$1)</f>
        <v>36</v>
      </c>
      <c r="AG8">
        <f>INDEX(_calc_누적빈도!AG:AG,$A8)-INDEX(_calc_누적빈도!AG:AG,$A8-기준250회_후보!$B$1)</f>
        <v>32</v>
      </c>
      <c r="AH8">
        <f>INDEX(_calc_누적빈도!AH:AH,$A8)-INDEX(_calc_누적빈도!AH:AH,$A8-기준250회_후보!$B$1)</f>
        <v>38</v>
      </c>
      <c r="AI8">
        <f>INDEX(_calc_누적빈도!AI:AI,$A8)-INDEX(_calc_누적빈도!AI:AI,$A8-기준250회_후보!$B$1)</f>
        <v>34</v>
      </c>
      <c r="AJ8">
        <f>INDEX(_calc_누적빈도!AJ:AJ,$A8)-INDEX(_calc_누적빈도!AJ:AJ,$A8-기준250회_후보!$B$1)</f>
        <v>40</v>
      </c>
      <c r="AK8">
        <f>INDEX(_calc_누적빈도!AK:AK,$A8)-INDEX(_calc_누적빈도!AK:AK,$A8-기준250회_후보!$B$1)</f>
        <v>31</v>
      </c>
      <c r="AL8">
        <f>INDEX(_calc_누적빈도!AL:AL,$A8)-INDEX(_calc_누적빈도!AL:AL,$A8-기준250회_후보!$B$1)</f>
        <v>36</v>
      </c>
      <c r="AM8">
        <f>INDEX(_calc_누적빈도!AM:AM,$A8)-INDEX(_calc_누적빈도!AM:AM,$A8-기준250회_후보!$B$1)</f>
        <v>40</v>
      </c>
      <c r="AN8">
        <f>INDEX(_calc_누적빈도!AN:AN,$A8)-INDEX(_calc_누적빈도!AN:AN,$A8-기준250회_후보!$B$1)</f>
        <v>27</v>
      </c>
      <c r="AO8">
        <f>INDEX(_calc_누적빈도!AO:AO,$A8)-INDEX(_calc_누적빈도!AO:AO,$A8-기준250회_후보!$B$1)</f>
        <v>33</v>
      </c>
      <c r="AP8">
        <f>INDEX(_calc_누적빈도!AP:AP,$A8)-INDEX(_calc_누적빈도!AP:AP,$A8-기준250회_후보!$B$1)</f>
        <v>28</v>
      </c>
      <c r="AQ8">
        <f>INDEX(_calc_누적빈도!AQ:AQ,$A8)-INDEX(_calc_누적빈도!AQ:AQ,$A8-기준250회_후보!$B$1)</f>
        <v>28</v>
      </c>
      <c r="AR8">
        <f>INDEX(_calc_누적빈도!AR:AR,$A8)-INDEX(_calc_누적빈도!AR:AR,$A8-기준250회_후보!$B$1)</f>
        <v>20</v>
      </c>
      <c r="AS8">
        <f>INDEX(_calc_누적빈도!AS:AS,$A8)-INDEX(_calc_누적빈도!AS:AS,$A8-기준250회_후보!$B$1)</f>
        <v>33</v>
      </c>
      <c r="AT8">
        <f>INDEX(_calc_누적빈도!AT:AT,$A8)-INDEX(_calc_누적빈도!AT:AT,$A8-기준250회_후보!$B$1)</f>
        <v>39</v>
      </c>
      <c r="AU8">
        <f>(RANK(_calc_라운드기준!B8,_calc_라운드기준!$B8:$AT8,0)+COUNTIFS(_calc_라운드기준!$B8:$AT8,_calc_라운드기준!B8,$B$1:$AT$1,"&lt;"&amp;1))-(RANK(B8,$B8:$AT8,0)+COUNTIFS($B8:$AT8,B8,$B$1:$AT$1,"&lt;"&amp;1))</f>
        <v>-28</v>
      </c>
      <c r="AV8">
        <f>(RANK(_calc_라운드기준!C8,_calc_라운드기준!$B8:$AT8,0)+COUNTIFS(_calc_라운드기준!$B8:$AT8,_calc_라운드기준!C8,$B$1:$AT$1,"&lt;"&amp;2))-(RANK(C8,$B8:$AT8,0)+COUNTIFS($B8:$AT8,C8,$B$1:$AT$1,"&lt;"&amp;2))</f>
        <v>-6</v>
      </c>
      <c r="AW8">
        <f>(RANK(_calc_라운드기준!D8,_calc_라운드기준!$B8:$AT8,0)+COUNTIFS(_calc_라운드기준!$B8:$AT8,_calc_라운드기준!D8,$B$1:$AT$1,"&lt;"&amp;3))-(RANK(D8,$B8:$AT8,0)+COUNTIFS($B8:$AT8,D8,$B$1:$AT$1,"&lt;"&amp;3))</f>
        <v>6</v>
      </c>
      <c r="AX8">
        <f>(RANK(_calc_라운드기준!E8,_calc_라운드기준!$B8:$AT8,0)+COUNTIFS(_calc_라운드기준!$B8:$AT8,_calc_라운드기준!E8,$B$1:$AT$1,"&lt;"&amp;4))-(RANK(E8,$B8:$AT8,0)+COUNTIFS($B8:$AT8,E8,$B$1:$AT$1,"&lt;"&amp;4))</f>
        <v>-26</v>
      </c>
      <c r="AY8">
        <f>(RANK(_calc_라운드기준!F8,_calc_라운드기준!$B8:$AT8,0)+COUNTIFS(_calc_라운드기준!$B8:$AT8,_calc_라운드기준!F8,$B$1:$AT$1,"&lt;"&amp;5))-(RANK(F8,$B8:$AT8,0)+COUNTIFS($B8:$AT8,F8,$B$1:$AT$1,"&lt;"&amp;5))</f>
        <v>-2</v>
      </c>
      <c r="AZ8">
        <f>(RANK(_calc_라운드기준!G8,_calc_라운드기준!$B8:$AT8,0)+COUNTIFS(_calc_라운드기준!$B8:$AT8,_calc_라운드기준!G8,$B$1:$AT$1,"&lt;"&amp;6))-(RANK(G8,$B8:$AT8,0)+COUNTIFS($B8:$AT8,G8,$B$1:$AT$1,"&lt;"&amp;6))</f>
        <v>22</v>
      </c>
      <c r="BA8">
        <f>(RANK(_calc_라운드기준!H8,_calc_라운드기준!$B8:$AT8,0)+COUNTIFS(_calc_라운드기준!$B8:$AT8,_calc_라운드기준!H8,$B$1:$AT$1,"&lt;"&amp;7))-(RANK(H8,$B8:$AT8,0)+COUNTIFS($B8:$AT8,H8,$B$1:$AT$1,"&lt;"&amp;7))</f>
        <v>18</v>
      </c>
      <c r="BB8">
        <f>(RANK(_calc_라운드기준!I8,_calc_라운드기준!$B8:$AT8,0)+COUNTIFS(_calc_라운드기준!$B8:$AT8,_calc_라운드기준!I8,$B$1:$AT$1,"&lt;"&amp;8))-(RANK(I8,$B8:$AT8,0)+COUNTIFS($B8:$AT8,I8,$B$1:$AT$1,"&lt;"&amp;8))</f>
        <v>-10</v>
      </c>
      <c r="BC8">
        <f>(RANK(_calc_라운드기준!J8,_calc_라운드기준!$B8:$AT8,0)+COUNTIFS(_calc_라운드기준!$B8:$AT8,_calc_라운드기준!J8,$B$1:$AT$1,"&lt;"&amp;9))-(RANK(J8,$B8:$AT8,0)+COUNTIFS($B8:$AT8,J8,$B$1:$AT$1,"&lt;"&amp;9))</f>
        <v>-23</v>
      </c>
      <c r="BD8">
        <f>(RANK(_calc_라운드기준!K8,_calc_라운드기준!$B8:$AT8,0)+COUNTIFS(_calc_라운드기준!$B8:$AT8,_calc_라운드기준!K8,$B$1:$AT$1,"&lt;"&amp;10))-(RANK(K8,$B8:$AT8,0)+COUNTIFS($B8:$AT8,K8,$B$1:$AT$1,"&lt;"&amp;10))</f>
        <v>-16</v>
      </c>
      <c r="BE8">
        <f>(RANK(_calc_라운드기준!L8,_calc_라운드기준!$B8:$AT8,0)+COUNTIFS(_calc_라운드기준!$B8:$AT8,_calc_라운드기준!L8,$B$1:$AT$1,"&lt;"&amp;11))-(RANK(L8,$B8:$AT8,0)+COUNTIFS($B8:$AT8,L8,$B$1:$AT$1,"&lt;"&amp;11))</f>
        <v>17</v>
      </c>
      <c r="BF8">
        <f>(RANK(_calc_라운드기준!M8,_calc_라운드기준!$B8:$AT8,0)+COUNTIFS(_calc_라운드기준!$B8:$AT8,_calc_라운드기준!M8,$B$1:$AT$1,"&lt;"&amp;12))-(RANK(M8,$B8:$AT8,0)+COUNTIFS($B8:$AT8,M8,$B$1:$AT$1,"&lt;"&amp;12))</f>
        <v>10</v>
      </c>
      <c r="BG8">
        <f>(RANK(_calc_라운드기준!N8,_calc_라운드기준!$B8:$AT8,0)+COUNTIFS(_calc_라운드기준!$B8:$AT8,_calc_라운드기준!N8,$B$1:$AT$1,"&lt;"&amp;13))-(RANK(N8,$B8:$AT8,0)+COUNTIFS($B8:$AT8,N8,$B$1:$AT$1,"&lt;"&amp;13))</f>
        <v>20</v>
      </c>
      <c r="BH8">
        <f>(RANK(_calc_라운드기준!O8,_calc_라운드기준!$B8:$AT8,0)+COUNTIFS(_calc_라운드기준!$B8:$AT8,_calc_라운드기준!O8,$B$1:$AT$1,"&lt;"&amp;14))-(RANK(O8,$B8:$AT8,0)+COUNTIFS($B8:$AT8,O8,$B$1:$AT$1,"&lt;"&amp;14))</f>
        <v>23</v>
      </c>
      <c r="BI8">
        <f>(RANK(_calc_라운드기준!P8,_calc_라운드기준!$B8:$AT8,0)+COUNTIFS(_calc_라운드기준!$B8:$AT8,_calc_라운드기준!P8,$B$1:$AT$1,"&lt;"&amp;15))-(RANK(P8,$B8:$AT8,0)+COUNTIFS($B8:$AT8,P8,$B$1:$AT$1,"&lt;"&amp;15))</f>
        <v>-13</v>
      </c>
      <c r="BJ8">
        <f>(RANK(_calc_라운드기준!Q8,_calc_라운드기준!$B8:$AT8,0)+COUNTIFS(_calc_라운드기준!$B8:$AT8,_calc_라운드기준!Q8,$B$1:$AT$1,"&lt;"&amp;16))-(RANK(Q8,$B8:$AT8,0)+COUNTIFS($B8:$AT8,Q8,$B$1:$AT$1,"&lt;"&amp;16))</f>
        <v>2</v>
      </c>
      <c r="BK8">
        <f>(RANK(_calc_라운드기준!R8,_calc_라운드기준!$B8:$AT8,0)+COUNTIFS(_calc_라운드기준!$B8:$AT8,_calc_라운드기준!R8,$B$1:$AT$1,"&lt;"&amp;17))-(RANK(R8,$B8:$AT8,0)+COUNTIFS($B8:$AT8,R8,$B$1:$AT$1,"&lt;"&amp;17))</f>
        <v>5</v>
      </c>
      <c r="BL8">
        <f>(RANK(_calc_라운드기준!S8,_calc_라운드기준!$B8:$AT8,0)+COUNTIFS(_calc_라운드기준!$B8:$AT8,_calc_라운드기준!S8,$B$1:$AT$1,"&lt;"&amp;18))-(RANK(S8,$B8:$AT8,0)+COUNTIFS($B8:$AT8,S8,$B$1:$AT$1,"&lt;"&amp;18))</f>
        <v>10</v>
      </c>
      <c r="BM8">
        <f>(RANK(_calc_라운드기준!T8,_calc_라운드기준!$B8:$AT8,0)+COUNTIFS(_calc_라운드기준!$B8:$AT8,_calc_라운드기준!T8,$B$1:$AT$1,"&lt;"&amp;19))-(RANK(T8,$B8:$AT8,0)+COUNTIFS($B8:$AT8,T8,$B$1:$AT$1,"&lt;"&amp;19))</f>
        <v>-7</v>
      </c>
      <c r="BN8">
        <f>(RANK(_calc_라운드기준!U8,_calc_라운드기준!$B8:$AT8,0)+COUNTIFS(_calc_라운드기준!$B8:$AT8,_calc_라운드기준!U8,$B$1:$AT$1,"&lt;"&amp;20))-(RANK(U8,$B8:$AT8,0)+COUNTIFS($B8:$AT8,U8,$B$1:$AT$1,"&lt;"&amp;20))</f>
        <v>-5</v>
      </c>
      <c r="BO8">
        <f>(RANK(_calc_라운드기준!V8,_calc_라운드기준!$B8:$AT8,0)+COUNTIFS(_calc_라운드기준!$B8:$AT8,_calc_라운드기준!V8,$B$1:$AT$1,"&lt;"&amp;21))-(RANK(V8,$B8:$AT8,0)+COUNTIFS($B8:$AT8,V8,$B$1:$AT$1,"&lt;"&amp;21))</f>
        <v>17</v>
      </c>
      <c r="BP8">
        <f>(RANK(_calc_라운드기준!W8,_calc_라운드기준!$B8:$AT8,0)+COUNTIFS(_calc_라운드기준!$B8:$AT8,_calc_라운드기준!W8,$B$1:$AT$1,"&lt;"&amp;22))-(RANK(W8,$B8:$AT8,0)+COUNTIFS($B8:$AT8,W8,$B$1:$AT$1,"&lt;"&amp;22))</f>
        <v>0</v>
      </c>
      <c r="BQ8">
        <f>(RANK(_calc_라운드기준!X8,_calc_라운드기준!$B8:$AT8,0)+COUNTIFS(_calc_라운드기준!$B8:$AT8,_calc_라운드기준!X8,$B$1:$AT$1,"&lt;"&amp;23))-(RANK(X8,$B8:$AT8,0)+COUNTIFS($B8:$AT8,X8,$B$1:$AT$1,"&lt;"&amp;23))</f>
        <v>-9</v>
      </c>
      <c r="BR8">
        <f>(RANK(_calc_라운드기준!Y8,_calc_라운드기준!$B8:$AT8,0)+COUNTIFS(_calc_라운드기준!$B8:$AT8,_calc_라운드기준!Y8,$B$1:$AT$1,"&lt;"&amp;24))-(RANK(Y8,$B8:$AT8,0)+COUNTIFS($B8:$AT8,Y8,$B$1:$AT$1,"&lt;"&amp;24))</f>
        <v>-9</v>
      </c>
      <c r="BS8">
        <f>(RANK(_calc_라운드기준!Z8,_calc_라운드기준!$B8:$AT8,0)+COUNTIFS(_calc_라운드기준!$B8:$AT8,_calc_라운드기준!Z8,$B$1:$AT$1,"&lt;"&amp;25))-(RANK(Z8,$B8:$AT8,0)+COUNTIFS($B8:$AT8,Z8,$B$1:$AT$1,"&lt;"&amp;25))</f>
        <v>-9</v>
      </c>
      <c r="BT8">
        <f>(RANK(_calc_라운드기준!AA8,_calc_라운드기준!$B8:$AT8,0)+COUNTIFS(_calc_라운드기준!$B8:$AT8,_calc_라운드기준!AA8,$B$1:$AT$1,"&lt;"&amp;26))-(RANK(AA8,$B8:$AT8,0)+COUNTIFS($B8:$AT8,AA8,$B$1:$AT$1,"&lt;"&amp;26))</f>
        <v>11</v>
      </c>
      <c r="BU8">
        <f>(RANK(_calc_라운드기준!AB8,_calc_라운드기준!$B8:$AT8,0)+COUNTIFS(_calc_라운드기준!$B8:$AT8,_calc_라운드기준!AB8,$B$1:$AT$1,"&lt;"&amp;27))-(RANK(AB8,$B8:$AT8,0)+COUNTIFS($B8:$AT8,AB8,$B$1:$AT$1,"&lt;"&amp;27))</f>
        <v>-10</v>
      </c>
      <c r="BV8">
        <f>(RANK(_calc_라운드기준!AC8,_calc_라운드기준!$B8:$AT8,0)+COUNTIFS(_calc_라운드기준!$B8:$AT8,_calc_라운드기준!AC8,$B$1:$AT$1,"&lt;"&amp;28))-(RANK(AC8,$B8:$AT8,0)+COUNTIFS($B8:$AT8,AC8,$B$1:$AT$1,"&lt;"&amp;28))</f>
        <v>-18</v>
      </c>
      <c r="BW8">
        <f>(RANK(_calc_라운드기준!AD8,_calc_라운드기준!$B8:$AT8,0)+COUNTIFS(_calc_라운드기준!$B8:$AT8,_calc_라운드기준!AD8,$B$1:$AT$1,"&lt;"&amp;29))-(RANK(AD8,$B8:$AT8,0)+COUNTIFS($B8:$AT8,AD8,$B$1:$AT$1,"&lt;"&amp;29))</f>
        <v>0</v>
      </c>
      <c r="BX8">
        <f>(RANK(_calc_라운드기준!AE8,_calc_라운드기준!$B8:$AT8,0)+COUNTIFS(_calc_라운드기준!$B8:$AT8,_calc_라운드기준!AE8,$B$1:$AT$1,"&lt;"&amp;30))-(RANK(AE8,$B8:$AT8,0)+COUNTIFS($B8:$AT8,AE8,$B$1:$AT$1,"&lt;"&amp;30))</f>
        <v>7</v>
      </c>
      <c r="BY8">
        <f>(RANK(_calc_라운드기준!AF8,_calc_라운드기준!$B8:$AT8,0)+COUNTIFS(_calc_라운드기준!$B8:$AT8,_calc_라운드기준!AF8,$B$1:$AT$1,"&lt;"&amp;31))-(RANK(AF8,$B8:$AT8,0)+COUNTIFS($B8:$AT8,AF8,$B$1:$AT$1,"&lt;"&amp;31))</f>
        <v>-10</v>
      </c>
      <c r="BZ8">
        <f>(RANK(_calc_라운드기준!AG8,_calc_라운드기준!$B8:$AT8,0)+COUNTIFS(_calc_라운드기준!$B8:$AT8,_calc_라운드기준!AG8,$B$1:$AT$1,"&lt;"&amp;32))-(RANK(AG8,$B8:$AT8,0)+COUNTIFS($B8:$AT8,AG8,$B$1:$AT$1,"&lt;"&amp;32))</f>
        <v>10</v>
      </c>
      <c r="CA8">
        <f>(RANK(_calc_라운드기준!AH8,_calc_라운드기준!$B8:$AT8,0)+COUNTIFS(_calc_라운드기준!$B8:$AT8,_calc_라운드기준!AH8,$B$1:$AT$1,"&lt;"&amp;33))-(RANK(AH8,$B8:$AT8,0)+COUNTIFS($B8:$AT8,AH8,$B$1:$AT$1,"&lt;"&amp;33))</f>
        <v>20</v>
      </c>
      <c r="CB8">
        <f>(RANK(_calc_라운드기준!AI8,_calc_라운드기준!$B8:$AT8,0)+COUNTIFS(_calc_라운드기준!$B8:$AT8,_calc_라운드기준!AI8,$B$1:$AT$1,"&lt;"&amp;34))-(RANK(AI8,$B8:$AT8,0)+COUNTIFS($B8:$AT8,AI8,$B$1:$AT$1,"&lt;"&amp;34))</f>
        <v>10</v>
      </c>
      <c r="CC8">
        <f>(RANK(_calc_라운드기준!AJ8,_calc_라운드기준!$B8:$AT8,0)+COUNTIFS(_calc_라운드기준!$B8:$AT8,_calc_라운드기준!AJ8,$B$1:$AT$1,"&lt;"&amp;35))-(RANK(AJ8,$B8:$AT8,0)+COUNTIFS($B8:$AT8,AJ8,$B$1:$AT$1,"&lt;"&amp;35))</f>
        <v>13</v>
      </c>
      <c r="CD8">
        <f>(RANK(_calc_라운드기준!AK8,_calc_라운드기준!$B8:$AT8,0)+COUNTIFS(_calc_라운드기준!$B8:$AT8,_calc_라운드기준!AK8,$B$1:$AT$1,"&lt;"&amp;36))-(RANK(AK8,$B8:$AT8,0)+COUNTIFS($B8:$AT8,AK8,$B$1:$AT$1,"&lt;"&amp;36))</f>
        <v>-15</v>
      </c>
      <c r="CE8">
        <f>(RANK(_calc_라운드기준!AL8,_calc_라운드기준!$B8:$AT8,0)+COUNTIFS(_calc_라운드기준!$B8:$AT8,_calc_라운드기준!AL8,$B$1:$AT$1,"&lt;"&amp;37))-(RANK(AL8,$B8:$AT8,0)+COUNTIFS($B8:$AT8,AL8,$B$1:$AT$1,"&lt;"&amp;37))</f>
        <v>2</v>
      </c>
      <c r="CF8">
        <f>(RANK(_calc_라운드기준!AM8,_calc_라운드기준!$B8:$AT8,0)+COUNTIFS(_calc_라운드기준!$B8:$AT8,_calc_라운드기준!AM8,$B$1:$AT$1,"&lt;"&amp;38))-(RANK(AM8,$B8:$AT8,0)+COUNTIFS($B8:$AT8,AM8,$B$1:$AT$1,"&lt;"&amp;38))</f>
        <v>2</v>
      </c>
      <c r="CG8">
        <f>(RANK(_calc_라운드기준!AN8,_calc_라운드기준!$B8:$AT8,0)+COUNTIFS(_calc_라운드기준!$B8:$AT8,_calc_라운드기준!AN8,$B$1:$AT$1,"&lt;"&amp;39))-(RANK(AN8,$B8:$AT8,0)+COUNTIFS($B8:$AT8,AN8,$B$1:$AT$1,"&lt;"&amp;39))</f>
        <v>-21</v>
      </c>
      <c r="CH8">
        <f>(RANK(_calc_라운드기준!AO8,_calc_라운드기준!$B8:$AT8,0)+COUNTIFS(_calc_라운드기준!$B8:$AT8,_calc_라운드기준!AO8,$B$1:$AT$1,"&lt;"&amp;40))-(RANK(AO8,$B8:$AT8,0)+COUNTIFS($B8:$AT8,AO8,$B$1:$AT$1,"&lt;"&amp;40))</f>
        <v>8</v>
      </c>
      <c r="CI8">
        <f>(RANK(_calc_라운드기준!AP8,_calc_라운드기준!$B8:$AT8,0)+COUNTIFS(_calc_라운드기준!$B8:$AT8,_calc_라운드기준!AP8,$B$1:$AT$1,"&lt;"&amp;41))-(RANK(AP8,$B8:$AT8,0)+COUNTIFS($B8:$AT8,AP8,$B$1:$AT$1,"&lt;"&amp;41))</f>
        <v>-15</v>
      </c>
      <c r="CJ8">
        <f>(RANK(_calc_라운드기준!AQ8,_calc_라운드기준!$B8:$AT8,0)+COUNTIFS(_calc_라운드기준!$B8:$AT8,_calc_라운드기준!AQ8,$B$1:$AT$1,"&lt;"&amp;42))-(RANK(AQ8,$B8:$AT8,0)+COUNTIFS($B8:$AT8,AQ8,$B$1:$AT$1,"&lt;"&amp;42))</f>
        <v>-1</v>
      </c>
      <c r="CK8">
        <f>(RANK(_calc_라운드기준!AR8,_calc_라운드기준!$B8:$AT8,0)+COUNTIFS(_calc_라운드기준!$B8:$AT8,_calc_라운드기준!AR8,$B$1:$AT$1,"&lt;"&amp;43))-(RANK(AR8,$B8:$AT8,0)+COUNTIFS($B8:$AT8,AR8,$B$1:$AT$1,"&lt;"&amp;43))</f>
        <v>-1</v>
      </c>
      <c r="CL8">
        <f>(RANK(_calc_라운드기준!AS8,_calc_라운드기준!$B8:$AT8,0)+COUNTIFS(_calc_라운드기준!$B8:$AT8,_calc_라운드기준!AS8,$B$1:$AT$1,"&lt;"&amp;44))-(RANK(AS8,$B8:$AT8,0)+COUNTIFS($B8:$AT8,AS8,$B$1:$AT$1,"&lt;"&amp;44))</f>
        <v>9</v>
      </c>
      <c r="CM8">
        <f>(RANK(_calc_라운드기준!AT8,_calc_라운드기준!$B8:$AT8,0)+COUNTIFS(_calc_라운드기준!$B8:$AT8,_calc_라운드기준!AT8,$B$1:$AT$1,"&lt;"&amp;45))-(RANK(AT8,$B8:$AT8,0)+COUNTIFS($B8:$AT8,AT8,$B$1:$AT$1,"&lt;"&amp;45))</f>
        <v>12</v>
      </c>
      <c r="CN8">
        <f t="shared" si="0"/>
        <v>45</v>
      </c>
      <c r="CO8">
        <f t="shared" si="1"/>
        <v>29</v>
      </c>
      <c r="CP8">
        <f t="shared" si="2"/>
        <v>18</v>
      </c>
      <c r="CQ8">
        <f t="shared" si="3"/>
        <v>44</v>
      </c>
      <c r="CR8">
        <f t="shared" si="4"/>
        <v>27</v>
      </c>
      <c r="CS8">
        <f t="shared" si="5"/>
        <v>2</v>
      </c>
      <c r="CT8">
        <f t="shared" si="6"/>
        <v>5</v>
      </c>
      <c r="CU8">
        <f t="shared" si="7"/>
        <v>34</v>
      </c>
      <c r="CV8">
        <f t="shared" si="8"/>
        <v>43</v>
      </c>
      <c r="CW8">
        <f t="shared" si="9"/>
        <v>40</v>
      </c>
      <c r="CX8">
        <f t="shared" si="10"/>
        <v>6</v>
      </c>
      <c r="CY8">
        <f t="shared" si="11"/>
        <v>11</v>
      </c>
      <c r="CZ8">
        <f t="shared" si="12"/>
        <v>3</v>
      </c>
      <c r="DA8">
        <f t="shared" si="13"/>
        <v>1</v>
      </c>
      <c r="DB8">
        <f t="shared" si="14"/>
        <v>37</v>
      </c>
      <c r="DC8">
        <f t="shared" si="15"/>
        <v>20</v>
      </c>
      <c r="DD8">
        <f t="shared" si="16"/>
        <v>19</v>
      </c>
      <c r="DE8">
        <f t="shared" si="17"/>
        <v>12</v>
      </c>
      <c r="DF8">
        <f t="shared" si="18"/>
        <v>30</v>
      </c>
      <c r="DG8">
        <f t="shared" si="19"/>
        <v>28</v>
      </c>
      <c r="DH8">
        <f t="shared" si="20"/>
        <v>7</v>
      </c>
      <c r="DI8">
        <f t="shared" si="21"/>
        <v>23</v>
      </c>
      <c r="DJ8">
        <f t="shared" si="22"/>
        <v>31</v>
      </c>
      <c r="DK8">
        <f t="shared" si="23"/>
        <v>32</v>
      </c>
      <c r="DL8">
        <f t="shared" si="24"/>
        <v>33</v>
      </c>
      <c r="DM8">
        <f t="shared" si="25"/>
        <v>10</v>
      </c>
      <c r="DN8">
        <f t="shared" si="26"/>
        <v>35</v>
      </c>
      <c r="DO8">
        <f t="shared" si="27"/>
        <v>41</v>
      </c>
      <c r="DP8">
        <f t="shared" si="28"/>
        <v>24</v>
      </c>
      <c r="DQ8">
        <f t="shared" si="29"/>
        <v>17</v>
      </c>
      <c r="DR8">
        <f t="shared" si="30"/>
        <v>36</v>
      </c>
      <c r="DS8">
        <f t="shared" si="31"/>
        <v>13</v>
      </c>
      <c r="DT8">
        <f t="shared" si="32"/>
        <v>4</v>
      </c>
      <c r="DU8">
        <f t="shared" si="33"/>
        <v>14</v>
      </c>
      <c r="DV8">
        <f t="shared" si="34"/>
        <v>8</v>
      </c>
      <c r="DW8">
        <f t="shared" si="35"/>
        <v>38</v>
      </c>
      <c r="DX8">
        <f t="shared" si="36"/>
        <v>21</v>
      </c>
      <c r="DY8">
        <f t="shared" si="37"/>
        <v>22</v>
      </c>
      <c r="DZ8">
        <f t="shared" si="38"/>
        <v>42</v>
      </c>
      <c r="EA8">
        <f t="shared" si="39"/>
        <v>16</v>
      </c>
      <c r="EB8">
        <f t="shared" si="40"/>
        <v>39</v>
      </c>
      <c r="EC8">
        <f t="shared" si="41"/>
        <v>25</v>
      </c>
      <c r="ED8">
        <f t="shared" si="42"/>
        <v>26</v>
      </c>
      <c r="EE8">
        <f t="shared" si="43"/>
        <v>15</v>
      </c>
      <c r="EF8">
        <f t="shared" si="44"/>
        <v>9</v>
      </c>
    </row>
    <row r="9" spans="1:136" ht="16.5" customHeight="1">
      <c r="A9">
        <f>_calc_라운드기준!A9</f>
        <v>1237</v>
      </c>
      <c r="B9">
        <f>INDEX(_calc_누적빈도!B:B,$A9)-INDEX(_calc_누적빈도!B:B,$A9-기준250회_후보!$B$1)</f>
        <v>31</v>
      </c>
      <c r="C9">
        <f>INDEX(_calc_누적빈도!C:C,$A9)-INDEX(_calc_누적빈도!C:C,$A9-기준250회_후보!$B$1)</f>
        <v>23</v>
      </c>
      <c r="D9">
        <f>INDEX(_calc_누적빈도!D:D,$A9)-INDEX(_calc_누적빈도!D:D,$A9-기준250회_후보!$B$1)</f>
        <v>40</v>
      </c>
      <c r="E9">
        <f>INDEX(_calc_누적빈도!E:E,$A9)-INDEX(_calc_누적빈도!E:E,$A9-기준250회_후보!$B$1)</f>
        <v>28</v>
      </c>
      <c r="F9">
        <f>INDEX(_calc_누적빈도!F:F,$A9)-INDEX(_calc_누적빈도!F:F,$A9-기준250회_후보!$B$1)</f>
        <v>23</v>
      </c>
      <c r="G9">
        <f>INDEX(_calc_누적빈도!G:G,$A9)-INDEX(_calc_누적빈도!G:G,$A9-기준250회_후보!$B$1)</f>
        <v>43</v>
      </c>
      <c r="H9">
        <f>INDEX(_calc_누적빈도!H:H,$A9)-INDEX(_calc_누적빈도!H:H,$A9-기준250회_후보!$B$1)</f>
        <v>39</v>
      </c>
      <c r="I9">
        <f>INDEX(_calc_누적빈도!I:I,$A9)-INDEX(_calc_누적빈도!I:I,$A9-기준250회_후보!$B$1)</f>
        <v>29</v>
      </c>
      <c r="J9">
        <f>INDEX(_calc_누적빈도!J:J,$A9)-INDEX(_calc_누적빈도!J:J,$A9-기준250회_후보!$B$1)</f>
        <v>31</v>
      </c>
      <c r="K9">
        <f>INDEX(_calc_누적빈도!K:K,$A9)-INDEX(_calc_누적빈도!K:K,$A9-기준250회_후보!$B$1)</f>
        <v>23</v>
      </c>
      <c r="L9">
        <f>INDEX(_calc_누적빈도!L:L,$A9)-INDEX(_calc_누적빈도!L:L,$A9-기준250회_후보!$B$1)</f>
        <v>33</v>
      </c>
      <c r="M9">
        <f>INDEX(_calc_누적빈도!M:M,$A9)-INDEX(_calc_누적빈도!M:M,$A9-기준250회_후보!$B$1)</f>
        <v>40</v>
      </c>
      <c r="N9">
        <f>INDEX(_calc_누적빈도!N:N,$A9)-INDEX(_calc_누적빈도!N:N,$A9-기준250회_후보!$B$1)</f>
        <v>39</v>
      </c>
      <c r="O9">
        <f>INDEX(_calc_누적빈도!O:O,$A9)-INDEX(_calc_누적빈도!O:O,$A9-기준250회_후보!$B$1)</f>
        <v>34</v>
      </c>
      <c r="P9">
        <f>INDEX(_calc_누적빈도!P:P,$A9)-INDEX(_calc_누적빈도!P:P,$A9-기준250회_후보!$B$1)</f>
        <v>38</v>
      </c>
      <c r="Q9">
        <f>INDEX(_calc_누적빈도!Q:Q,$A9)-INDEX(_calc_누적빈도!Q:Q,$A9-기준250회_후보!$B$1)</f>
        <v>39</v>
      </c>
      <c r="R9">
        <f>INDEX(_calc_누적빈도!R:R,$A9)-INDEX(_calc_누적빈도!R:R,$A9-기준250회_후보!$B$1)</f>
        <v>30</v>
      </c>
      <c r="S9">
        <f>INDEX(_calc_누적빈도!S:S,$A9)-INDEX(_calc_누적빈도!S:S,$A9-기준250회_후보!$B$1)</f>
        <v>35</v>
      </c>
      <c r="T9">
        <f>INDEX(_calc_누적빈도!T:T,$A9)-INDEX(_calc_누적빈도!T:T,$A9-기준250회_후보!$B$1)</f>
        <v>38</v>
      </c>
      <c r="U9">
        <f>INDEX(_calc_누적빈도!U:U,$A9)-INDEX(_calc_누적빈도!U:U,$A9-기준250회_후보!$B$1)</f>
        <v>34</v>
      </c>
      <c r="V9">
        <f>INDEX(_calc_누적빈도!V:V,$A9)-INDEX(_calc_누적빈도!V:V,$A9-기준250회_후보!$B$1)</f>
        <v>33</v>
      </c>
      <c r="W9">
        <f>INDEX(_calc_누적빈도!W:W,$A9)-INDEX(_calc_누적빈도!W:W,$A9-기준250회_후보!$B$1)</f>
        <v>32</v>
      </c>
      <c r="X9">
        <f>INDEX(_calc_누적빈도!X:X,$A9)-INDEX(_calc_누적빈도!X:X,$A9-기준250회_후보!$B$1)</f>
        <v>27</v>
      </c>
      <c r="Y9">
        <f>INDEX(_calc_누적빈도!Y:Y,$A9)-INDEX(_calc_누적빈도!Y:Y,$A9-기준250회_후보!$B$1)</f>
        <v>35</v>
      </c>
      <c r="Z9">
        <f>INDEX(_calc_누적빈도!Z:Z,$A9)-INDEX(_calc_누적빈도!Z:Z,$A9-기준250회_후보!$B$1)</f>
        <v>27</v>
      </c>
      <c r="AA9">
        <f>INDEX(_calc_누적빈도!AA:AA,$A9)-INDEX(_calc_누적빈도!AA:AA,$A9-기준250회_후보!$B$1)</f>
        <v>35</v>
      </c>
      <c r="AB9">
        <f>INDEX(_calc_누적빈도!AB:AB,$A9)-INDEX(_calc_누적빈도!AB:AB,$A9-기준250회_후보!$B$1)</f>
        <v>38</v>
      </c>
      <c r="AC9">
        <f>INDEX(_calc_누적빈도!AC:AC,$A9)-INDEX(_calc_누적빈도!AC:AC,$A9-기준250회_후보!$B$1)</f>
        <v>34</v>
      </c>
      <c r="AD9">
        <f>INDEX(_calc_누적빈도!AD:AD,$A9)-INDEX(_calc_누적빈도!AD:AD,$A9-기준250회_후보!$B$1)</f>
        <v>37</v>
      </c>
      <c r="AE9">
        <f>INDEX(_calc_누적빈도!AE:AE,$A9)-INDEX(_calc_누적빈도!AE:AE,$A9-기준250회_후보!$B$1)</f>
        <v>39</v>
      </c>
      <c r="AF9">
        <f>INDEX(_calc_누적빈도!AF:AF,$A9)-INDEX(_calc_누적빈도!AF:AF,$A9-기준250회_후보!$B$1)</f>
        <v>36</v>
      </c>
      <c r="AG9">
        <f>INDEX(_calc_누적빈도!AG:AG,$A9)-INDEX(_calc_누적빈도!AG:AG,$A9-기준250회_후보!$B$1)</f>
        <v>32</v>
      </c>
      <c r="AH9">
        <f>INDEX(_calc_누적빈도!AH:AH,$A9)-INDEX(_calc_누적빈도!AH:AH,$A9-기준250회_후보!$B$1)</f>
        <v>38</v>
      </c>
      <c r="AI9">
        <f>INDEX(_calc_누적빈도!AI:AI,$A9)-INDEX(_calc_누적빈도!AI:AI,$A9-기준250회_후보!$B$1)</f>
        <v>33</v>
      </c>
      <c r="AJ9">
        <f>INDEX(_calc_누적빈도!AJ:AJ,$A9)-INDEX(_calc_누적빈도!AJ:AJ,$A9-기준250회_후보!$B$1)</f>
        <v>40</v>
      </c>
      <c r="AK9">
        <f>INDEX(_calc_누적빈도!AK:AK,$A9)-INDEX(_calc_누적빈도!AK:AK,$A9-기준250회_후보!$B$1)</f>
        <v>31</v>
      </c>
      <c r="AL9">
        <f>INDEX(_calc_누적빈도!AL:AL,$A9)-INDEX(_calc_누적빈도!AL:AL,$A9-기준250회_후보!$B$1)</f>
        <v>35</v>
      </c>
      <c r="AM9">
        <f>INDEX(_calc_누적빈도!AM:AM,$A9)-INDEX(_calc_누적빈도!AM:AM,$A9-기준250회_후보!$B$1)</f>
        <v>41</v>
      </c>
      <c r="AN9">
        <f>INDEX(_calc_누적빈도!AN:AN,$A9)-INDEX(_calc_누적빈도!AN:AN,$A9-기준250회_후보!$B$1)</f>
        <v>27</v>
      </c>
      <c r="AO9">
        <f>INDEX(_calc_누적빈도!AO:AO,$A9)-INDEX(_calc_누적빈도!AO:AO,$A9-기준250회_후보!$B$1)</f>
        <v>32</v>
      </c>
      <c r="AP9">
        <f>INDEX(_calc_누적빈도!AP:AP,$A9)-INDEX(_calc_누적빈도!AP:AP,$A9-기준250회_후보!$B$1)</f>
        <v>28</v>
      </c>
      <c r="AQ9">
        <f>INDEX(_calc_누적빈도!AQ:AQ,$A9)-INDEX(_calc_누적빈도!AQ:AQ,$A9-기준250회_후보!$B$1)</f>
        <v>28</v>
      </c>
      <c r="AR9">
        <f>INDEX(_calc_누적빈도!AR:AR,$A9)-INDEX(_calc_누적빈도!AR:AR,$A9-기준250회_후보!$B$1)</f>
        <v>20</v>
      </c>
      <c r="AS9">
        <f>INDEX(_calc_누적빈도!AS:AS,$A9)-INDEX(_calc_누적빈도!AS:AS,$A9-기준250회_후보!$B$1)</f>
        <v>33</v>
      </c>
      <c r="AT9">
        <f>INDEX(_calc_누적빈도!AT:AT,$A9)-INDEX(_calc_누적빈도!AT:AT,$A9-기준250회_후보!$B$1)</f>
        <v>39</v>
      </c>
      <c r="AU9">
        <f>(RANK(_calc_라운드기준!B9,_calc_라운드기준!$B9:$AT9,0)+COUNTIFS(_calc_라운드기준!$B9:$AT9,_calc_라운드기준!B9,$B$1:$AT$1,"&lt;"&amp;1))-(RANK(B9,$B9:$AT9,0)+COUNTIFS($B9:$AT9,B9,$B$1:$AT$1,"&lt;"&amp;1))</f>
        <v>-28</v>
      </c>
      <c r="AV9">
        <f>(RANK(_calc_라운드기준!C9,_calc_라운드기준!$B9:$AT9,0)+COUNTIFS(_calc_라운드기준!$B9:$AT9,_calc_라운드기준!C9,$B$1:$AT$1,"&lt;"&amp;2))-(RANK(C9,$B9:$AT9,0)+COUNTIFS($B9:$AT9,C9,$B$1:$AT$1,"&lt;"&amp;2))</f>
        <v>-7</v>
      </c>
      <c r="AW9">
        <f>(RANK(_calc_라운드기준!D9,_calc_라운드기준!$B9:$AT9,0)+COUNTIFS(_calc_라운드기준!$B9:$AT9,_calc_라운드기준!D9,$B$1:$AT$1,"&lt;"&amp;3))-(RANK(D9,$B9:$AT9,0)+COUNTIFS($B9:$AT9,D9,$B$1:$AT$1,"&lt;"&amp;3))</f>
        <v>5</v>
      </c>
      <c r="AX9">
        <f>(RANK(_calc_라운드기준!E9,_calc_라운드기준!$B9:$AT9,0)+COUNTIFS(_calc_라운드기준!$B9:$AT9,_calc_라운드기준!E9,$B$1:$AT$1,"&lt;"&amp;4))-(RANK(E9,$B9:$AT9,0)+COUNTIFS($B9:$AT9,E9,$B$1:$AT$1,"&lt;"&amp;4))</f>
        <v>-23</v>
      </c>
      <c r="AY9">
        <f>(RANK(_calc_라운드기준!F9,_calc_라운드기준!$B9:$AT9,0)+COUNTIFS(_calc_라운드기준!$B9:$AT9,_calc_라운드기준!F9,$B$1:$AT$1,"&lt;"&amp;5))-(RANK(F9,$B9:$AT9,0)+COUNTIFS($B9:$AT9,F9,$B$1:$AT$1,"&lt;"&amp;5))</f>
        <v>-7</v>
      </c>
      <c r="AZ9">
        <f>(RANK(_calc_라운드기준!G9,_calc_라운드기준!$B9:$AT9,0)+COUNTIFS(_calc_라운드기준!$B9:$AT9,_calc_라운드기준!G9,$B$1:$AT$1,"&lt;"&amp;6))-(RANK(G9,$B9:$AT9,0)+COUNTIFS($B9:$AT9,G9,$B$1:$AT$1,"&lt;"&amp;6))</f>
        <v>23</v>
      </c>
      <c r="BA9">
        <f>(RANK(_calc_라운드기준!H9,_calc_라운드기준!$B9:$AT9,0)+COUNTIFS(_calc_라운드기준!$B9:$AT9,_calc_라운드기준!H9,$B$1:$AT$1,"&lt;"&amp;7))-(RANK(H9,$B9:$AT9,0)+COUNTIFS($B9:$AT9,H9,$B$1:$AT$1,"&lt;"&amp;7))</f>
        <v>19</v>
      </c>
      <c r="BB9">
        <f>(RANK(_calc_라운드기준!I9,_calc_라운드기준!$B9:$AT9,0)+COUNTIFS(_calc_라운드기준!$B9:$AT9,_calc_라운드기준!I9,$B$1:$AT$1,"&lt;"&amp;8))-(RANK(I9,$B9:$AT9,0)+COUNTIFS($B9:$AT9,I9,$B$1:$AT$1,"&lt;"&amp;8))</f>
        <v>-9</v>
      </c>
      <c r="BC9">
        <f>(RANK(_calc_라운드기준!J9,_calc_라운드기준!$B9:$AT9,0)+COUNTIFS(_calc_라운드기준!$B9:$AT9,_calc_라운드기준!J9,$B$1:$AT$1,"&lt;"&amp;9))-(RANK(J9,$B9:$AT9,0)+COUNTIFS($B9:$AT9,J9,$B$1:$AT$1,"&lt;"&amp;9))</f>
        <v>-23</v>
      </c>
      <c r="BD9">
        <f>(RANK(_calc_라운드기준!K9,_calc_라운드기준!$B9:$AT9,0)+COUNTIFS(_calc_라운드기준!$B9:$AT9,_calc_라운드기준!K9,$B$1:$AT$1,"&lt;"&amp;10))-(RANK(K9,$B9:$AT9,0)+COUNTIFS($B9:$AT9,K9,$B$1:$AT$1,"&lt;"&amp;10))</f>
        <v>-7</v>
      </c>
      <c r="BE9">
        <f>(RANK(_calc_라운드기준!L9,_calc_라운드기준!$B9:$AT9,0)+COUNTIFS(_calc_라운드기준!$B9:$AT9,_calc_라운드기준!L9,$B$1:$AT$1,"&lt;"&amp;11))-(RANK(L9,$B9:$AT9,0)+COUNTIFS($B9:$AT9,L9,$B$1:$AT$1,"&lt;"&amp;11))</f>
        <v>18</v>
      </c>
      <c r="BF9">
        <f>(RANK(_calc_라운드기준!M9,_calc_라운드기준!$B9:$AT9,0)+COUNTIFS(_calc_라운드기준!$B9:$AT9,_calc_라운드기준!M9,$B$1:$AT$1,"&lt;"&amp;12))-(RANK(M9,$B9:$AT9,0)+COUNTIFS($B9:$AT9,M9,$B$1:$AT$1,"&lt;"&amp;12))</f>
        <v>10</v>
      </c>
      <c r="BG9">
        <f>(RANK(_calc_라운드기준!N9,_calc_라운드기준!$B9:$AT9,0)+COUNTIFS(_calc_라운드기준!$B9:$AT9,_calc_라운드기준!N9,$B$1:$AT$1,"&lt;"&amp;13))-(RANK(N9,$B9:$AT9,0)+COUNTIFS($B9:$AT9,N9,$B$1:$AT$1,"&lt;"&amp;13))</f>
        <v>8</v>
      </c>
      <c r="BH9">
        <f>(RANK(_calc_라운드기준!O9,_calc_라운드기준!$B9:$AT9,0)+COUNTIFS(_calc_라운드기준!$B9:$AT9,_calc_라운드기준!O9,$B$1:$AT$1,"&lt;"&amp;14))-(RANK(O9,$B9:$AT9,0)+COUNTIFS($B9:$AT9,O9,$B$1:$AT$1,"&lt;"&amp;14))</f>
        <v>24</v>
      </c>
      <c r="BI9">
        <f>(RANK(_calc_라운드기준!P9,_calc_라운드기준!$B9:$AT9,0)+COUNTIFS(_calc_라운드기준!$B9:$AT9,_calc_라운드기준!P9,$B$1:$AT$1,"&lt;"&amp;15))-(RANK(P9,$B9:$AT9,0)+COUNTIFS($B9:$AT9,P9,$B$1:$AT$1,"&lt;"&amp;15))</f>
        <v>-10</v>
      </c>
      <c r="BJ9">
        <f>(RANK(_calc_라운드기준!Q9,_calc_라운드기준!$B9:$AT9,0)+COUNTIFS(_calc_라운드기준!$B9:$AT9,_calc_라운드기준!Q9,$B$1:$AT$1,"&lt;"&amp;16))-(RANK(Q9,$B9:$AT9,0)+COUNTIFS($B9:$AT9,Q9,$B$1:$AT$1,"&lt;"&amp;16))</f>
        <v>2</v>
      </c>
      <c r="BK9">
        <f>(RANK(_calc_라운드기준!R9,_calc_라운드기준!$B9:$AT9,0)+COUNTIFS(_calc_라운드기준!$B9:$AT9,_calc_라운드기준!R9,$B$1:$AT$1,"&lt;"&amp;17))-(RANK(R9,$B9:$AT9,0)+COUNTIFS($B9:$AT9,R9,$B$1:$AT$1,"&lt;"&amp;17))</f>
        <v>4</v>
      </c>
      <c r="BL9">
        <f>(RANK(_calc_라운드기준!S9,_calc_라운드기준!$B9:$AT9,0)+COUNTIFS(_calc_라운드기준!$B9:$AT9,_calc_라운드기준!S9,$B$1:$AT$1,"&lt;"&amp;18))-(RANK(S9,$B9:$AT9,0)+COUNTIFS($B9:$AT9,S9,$B$1:$AT$1,"&lt;"&amp;18))</f>
        <v>10</v>
      </c>
      <c r="BM9">
        <f>(RANK(_calc_라운드기준!T9,_calc_라운드기준!$B9:$AT9,0)+COUNTIFS(_calc_라운드기준!$B9:$AT9,_calc_라운드기준!T9,$B$1:$AT$1,"&lt;"&amp;19))-(RANK(T9,$B9:$AT9,0)+COUNTIFS($B9:$AT9,T9,$B$1:$AT$1,"&lt;"&amp;19))</f>
        <v>-8</v>
      </c>
      <c r="BN9">
        <f>(RANK(_calc_라운드기준!U9,_calc_라운드기준!$B9:$AT9,0)+COUNTIFS(_calc_라운드기준!$B9:$AT9,_calc_라운드기준!U9,$B$1:$AT$1,"&lt;"&amp;20))-(RANK(U9,$B9:$AT9,0)+COUNTIFS($B9:$AT9,U9,$B$1:$AT$1,"&lt;"&amp;20))</f>
        <v>6</v>
      </c>
      <c r="BO9">
        <f>(RANK(_calc_라운드기준!V9,_calc_라운드기준!$B9:$AT9,0)+COUNTIFS(_calc_라운드기준!$B9:$AT9,_calc_라운드기준!V9,$B$1:$AT$1,"&lt;"&amp;21))-(RANK(V9,$B9:$AT9,0)+COUNTIFS($B9:$AT9,V9,$B$1:$AT$1,"&lt;"&amp;21))</f>
        <v>18</v>
      </c>
      <c r="BP9">
        <f>(RANK(_calc_라운드기준!W9,_calc_라운드기준!$B9:$AT9,0)+COUNTIFS(_calc_라운드기준!$B9:$AT9,_calc_라운드기준!W9,$B$1:$AT$1,"&lt;"&amp;22))-(RANK(W9,$B9:$AT9,0)+COUNTIFS($B9:$AT9,W9,$B$1:$AT$1,"&lt;"&amp;22))</f>
        <v>1</v>
      </c>
      <c r="BQ9">
        <f>(RANK(_calc_라운드기준!X9,_calc_라운드기준!$B9:$AT9,0)+COUNTIFS(_calc_라운드기준!$B9:$AT9,_calc_라운드기준!X9,$B$1:$AT$1,"&lt;"&amp;23))-(RANK(X9,$B9:$AT9,0)+COUNTIFS($B9:$AT9,X9,$B$1:$AT$1,"&lt;"&amp;23))</f>
        <v>0</v>
      </c>
      <c r="BR9">
        <f>(RANK(_calc_라운드기준!Y9,_calc_라운드기준!$B9:$AT9,0)+COUNTIFS(_calc_라운드기준!$B9:$AT9,_calc_라운드기준!Y9,$B$1:$AT$1,"&lt;"&amp;24))-(RANK(Y9,$B9:$AT9,0)+COUNTIFS($B9:$AT9,Y9,$B$1:$AT$1,"&lt;"&amp;24))</f>
        <v>-7</v>
      </c>
      <c r="BS9">
        <f>(RANK(_calc_라운드기준!Z9,_calc_라운드기준!$B9:$AT9,0)+COUNTIFS(_calc_라운드기준!$B9:$AT9,_calc_라운드기준!Z9,$B$1:$AT$1,"&lt;"&amp;25))-(RANK(Z9,$B9:$AT9,0)+COUNTIFS($B9:$AT9,Z9,$B$1:$AT$1,"&lt;"&amp;25))</f>
        <v>-10</v>
      </c>
      <c r="BT9">
        <f>(RANK(_calc_라운드기준!AA9,_calc_라운드기준!$B9:$AT9,0)+COUNTIFS(_calc_라운드기준!$B9:$AT9,_calc_라운드기준!AA9,$B$1:$AT$1,"&lt;"&amp;26))-(RANK(AA9,$B9:$AT9,0)+COUNTIFS($B9:$AT9,AA9,$B$1:$AT$1,"&lt;"&amp;26))</f>
        <v>-3</v>
      </c>
      <c r="BU9">
        <f>(RANK(_calc_라운드기준!AB9,_calc_라운드기준!$B9:$AT9,0)+COUNTIFS(_calc_라운드기준!$B9:$AT9,_calc_라운드기준!AB9,$B$1:$AT$1,"&lt;"&amp;27))-(RANK(AB9,$B9:$AT9,0)+COUNTIFS($B9:$AT9,AB9,$B$1:$AT$1,"&lt;"&amp;27))</f>
        <v>-11</v>
      </c>
      <c r="BV9">
        <f>(RANK(_calc_라운드기준!AC9,_calc_라운드기준!$B9:$AT9,0)+COUNTIFS(_calc_라운드기준!$B9:$AT9,_calc_라운드기준!AC9,$B$1:$AT$1,"&lt;"&amp;28))-(RANK(AC9,$B9:$AT9,0)+COUNTIFS($B9:$AT9,AC9,$B$1:$AT$1,"&lt;"&amp;28))</f>
        <v>-18</v>
      </c>
      <c r="BW9">
        <f>(RANK(_calc_라운드기준!AD9,_calc_라운드기준!$B9:$AT9,0)+COUNTIFS(_calc_라운드기준!$B9:$AT9,_calc_라운드기준!AD9,$B$1:$AT$1,"&lt;"&amp;29))-(RANK(AD9,$B9:$AT9,0)+COUNTIFS($B9:$AT9,AD9,$B$1:$AT$1,"&lt;"&amp;29))</f>
        <v>-3</v>
      </c>
      <c r="BX9">
        <f>(RANK(_calc_라운드기준!AE9,_calc_라운드기준!$B9:$AT9,0)+COUNTIFS(_calc_라운드기준!$B9:$AT9,_calc_라운드기준!AE9,$B$1:$AT$1,"&lt;"&amp;30))-(RANK(AE9,$B9:$AT9,0)+COUNTIFS($B9:$AT9,AE9,$B$1:$AT$1,"&lt;"&amp;30))</f>
        <v>8</v>
      </c>
      <c r="BY9">
        <f>(RANK(_calc_라운드기준!AF9,_calc_라운드기준!$B9:$AT9,0)+COUNTIFS(_calc_라운드기준!$B9:$AT9,_calc_라운드기준!AF9,$B$1:$AT$1,"&lt;"&amp;31))-(RANK(AF9,$B9:$AT9,0)+COUNTIFS($B9:$AT9,AF9,$B$1:$AT$1,"&lt;"&amp;31))</f>
        <v>-10</v>
      </c>
      <c r="BZ9">
        <f>(RANK(_calc_라운드기준!AG9,_calc_라운드기준!$B9:$AT9,0)+COUNTIFS(_calc_라운드기준!$B9:$AT9,_calc_라운드기준!AG9,$B$1:$AT$1,"&lt;"&amp;32))-(RANK(AG9,$B9:$AT9,0)+COUNTIFS($B9:$AT9,AG9,$B$1:$AT$1,"&lt;"&amp;32))</f>
        <v>11</v>
      </c>
      <c r="CA9">
        <f>(RANK(_calc_라운드기준!AH9,_calc_라운드기준!$B9:$AT9,0)+COUNTIFS(_calc_라운드기준!$B9:$AT9,_calc_라운드기준!AH9,$B$1:$AT$1,"&lt;"&amp;33))-(RANK(AH9,$B9:$AT9,0)+COUNTIFS($B9:$AT9,AH9,$B$1:$AT$1,"&lt;"&amp;33))</f>
        <v>17</v>
      </c>
      <c r="CB9">
        <f>(RANK(_calc_라운드기준!AI9,_calc_라운드기준!$B9:$AT9,0)+COUNTIFS(_calc_라운드기준!$B9:$AT9,_calc_라운드기준!AI9,$B$1:$AT$1,"&lt;"&amp;34))-(RANK(AI9,$B9:$AT9,0)+COUNTIFS($B9:$AT9,AI9,$B$1:$AT$1,"&lt;"&amp;34))</f>
        <v>15</v>
      </c>
      <c r="CC9">
        <f>(RANK(_calc_라운드기준!AJ9,_calc_라운드기준!$B9:$AT9,0)+COUNTIFS(_calc_라운드기준!$B9:$AT9,_calc_라운드기준!AJ9,$B$1:$AT$1,"&lt;"&amp;35))-(RANK(AJ9,$B9:$AT9,0)+COUNTIFS($B9:$AT9,AJ9,$B$1:$AT$1,"&lt;"&amp;35))</f>
        <v>13</v>
      </c>
      <c r="CD9">
        <f>(RANK(_calc_라운드기준!AK9,_calc_라운드기준!$B9:$AT9,0)+COUNTIFS(_calc_라운드기준!$B9:$AT9,_calc_라운드기준!AK9,$B$1:$AT$1,"&lt;"&amp;36))-(RANK(AK9,$B9:$AT9,0)+COUNTIFS($B9:$AT9,AK9,$B$1:$AT$1,"&lt;"&amp;36))</f>
        <v>-14</v>
      </c>
      <c r="CE9">
        <f>(RANK(_calc_라운드기준!AL9,_calc_라운드기준!$B9:$AT9,0)+COUNTIFS(_calc_라운드기준!$B9:$AT9,_calc_라운드기준!AL9,$B$1:$AT$1,"&lt;"&amp;37))-(RANK(AL9,$B9:$AT9,0)+COUNTIFS($B9:$AT9,AL9,$B$1:$AT$1,"&lt;"&amp;37))</f>
        <v>0</v>
      </c>
      <c r="CF9">
        <f>(RANK(_calc_라운드기준!AM9,_calc_라운드기준!$B9:$AT9,0)+COUNTIFS(_calc_라운드기준!$B9:$AT9,_calc_라운드기준!AM9,$B$1:$AT$1,"&lt;"&amp;38))-(RANK(AM9,$B9:$AT9,0)+COUNTIFS($B9:$AT9,AM9,$B$1:$AT$1,"&lt;"&amp;38))</f>
        <v>5</v>
      </c>
      <c r="CG9">
        <f>(RANK(_calc_라운드기준!AN9,_calc_라운드기준!$B9:$AT9,0)+COUNTIFS(_calc_라운드기준!$B9:$AT9,_calc_라운드기준!AN9,$B$1:$AT$1,"&lt;"&amp;39))-(RANK(AN9,$B9:$AT9,0)+COUNTIFS($B9:$AT9,AN9,$B$1:$AT$1,"&lt;"&amp;39))</f>
        <v>-20</v>
      </c>
      <c r="CH9">
        <f>(RANK(_calc_라운드기준!AO9,_calc_라운드기준!$B9:$AT9,0)+COUNTIFS(_calc_라운드기준!$B9:$AT9,_calc_라운드기준!AO9,$B$1:$AT$1,"&lt;"&amp;40))-(RANK(AO9,$B9:$AT9,0)+COUNTIFS($B9:$AT9,AO9,$B$1:$AT$1,"&lt;"&amp;40))</f>
        <v>2</v>
      </c>
      <c r="CI9">
        <f>(RANK(_calc_라운드기준!AP9,_calc_라운드기준!$B9:$AT9,0)+COUNTIFS(_calc_라운드기준!$B9:$AT9,_calc_라운드기준!AP9,$B$1:$AT$1,"&lt;"&amp;41))-(RANK(AP9,$B9:$AT9,0)+COUNTIFS($B9:$AT9,AP9,$B$1:$AT$1,"&lt;"&amp;41))</f>
        <v>-15</v>
      </c>
      <c r="CJ9">
        <f>(RANK(_calc_라운드기준!AQ9,_calc_라운드기준!$B9:$AT9,0)+COUNTIFS(_calc_라운드기준!$B9:$AT9,_calc_라운드기준!AQ9,$B$1:$AT$1,"&lt;"&amp;42))-(RANK(AQ9,$B9:$AT9,0)+COUNTIFS($B9:$AT9,AQ9,$B$1:$AT$1,"&lt;"&amp;42))</f>
        <v>-5</v>
      </c>
      <c r="CK9">
        <f>(RANK(_calc_라운드기준!AR9,_calc_라운드기준!$B9:$AT9,0)+COUNTIFS(_calc_라운드기준!$B9:$AT9,_calc_라운드기준!AR9,$B$1:$AT$1,"&lt;"&amp;43))-(RANK(AR9,$B9:$AT9,0)+COUNTIFS($B9:$AT9,AR9,$B$1:$AT$1,"&lt;"&amp;43))</f>
        <v>-1</v>
      </c>
      <c r="CL9">
        <f>(RANK(_calc_라운드기준!AS9,_calc_라운드기준!$B9:$AT9,0)+COUNTIFS(_calc_라운드기준!$B9:$AT9,_calc_라운드기준!AS9,$B$1:$AT$1,"&lt;"&amp;44))-(RANK(AS9,$B9:$AT9,0)+COUNTIFS($B9:$AT9,AS9,$B$1:$AT$1,"&lt;"&amp;44))</f>
        <v>7</v>
      </c>
      <c r="CM9">
        <f>(RANK(_calc_라운드기준!AT9,_calc_라운드기준!$B9:$AT9,0)+COUNTIFS(_calc_라운드기준!$B9:$AT9,_calc_라운드기준!AT9,$B$1:$AT$1,"&lt;"&amp;45))-(RANK(AT9,$B9:$AT9,0)+COUNTIFS($B9:$AT9,AT9,$B$1:$AT$1,"&lt;"&amp;45))</f>
        <v>13</v>
      </c>
      <c r="CN9">
        <f t="shared" si="0"/>
        <v>45</v>
      </c>
      <c r="CO9">
        <f t="shared" si="1"/>
        <v>29</v>
      </c>
      <c r="CP9">
        <f t="shared" si="2"/>
        <v>17</v>
      </c>
      <c r="CQ9">
        <f t="shared" si="3"/>
        <v>43</v>
      </c>
      <c r="CR9">
        <f t="shared" si="4"/>
        <v>30</v>
      </c>
      <c r="CS9">
        <f t="shared" si="5"/>
        <v>2</v>
      </c>
      <c r="CT9">
        <f t="shared" si="6"/>
        <v>3</v>
      </c>
      <c r="CU9">
        <f t="shared" si="7"/>
        <v>34</v>
      </c>
      <c r="CV9">
        <f t="shared" si="8"/>
        <v>44</v>
      </c>
      <c r="CW9">
        <f t="shared" si="9"/>
        <v>31</v>
      </c>
      <c r="CX9">
        <f t="shared" si="10"/>
        <v>4</v>
      </c>
      <c r="CY9">
        <f t="shared" si="11"/>
        <v>11</v>
      </c>
      <c r="CZ9">
        <f t="shared" si="12"/>
        <v>13</v>
      </c>
      <c r="DA9">
        <f t="shared" si="13"/>
        <v>1</v>
      </c>
      <c r="DB9">
        <f t="shared" si="14"/>
        <v>35</v>
      </c>
      <c r="DC9">
        <f t="shared" si="15"/>
        <v>20</v>
      </c>
      <c r="DD9">
        <f t="shared" si="16"/>
        <v>19</v>
      </c>
      <c r="DE9">
        <f t="shared" si="17"/>
        <v>12</v>
      </c>
      <c r="DF9">
        <f t="shared" si="18"/>
        <v>33</v>
      </c>
      <c r="DG9">
        <f t="shared" si="19"/>
        <v>16</v>
      </c>
      <c r="DH9">
        <f t="shared" si="20"/>
        <v>5</v>
      </c>
      <c r="DI9">
        <f t="shared" si="21"/>
        <v>22</v>
      </c>
      <c r="DJ9">
        <f t="shared" si="22"/>
        <v>23</v>
      </c>
      <c r="DK9">
        <f t="shared" si="23"/>
        <v>32</v>
      </c>
      <c r="DL9">
        <f t="shared" si="24"/>
        <v>36</v>
      </c>
      <c r="DM9">
        <f t="shared" si="25"/>
        <v>26</v>
      </c>
      <c r="DN9">
        <f t="shared" si="26"/>
        <v>38</v>
      </c>
      <c r="DO9">
        <f t="shared" si="27"/>
        <v>41</v>
      </c>
      <c r="DP9">
        <f t="shared" si="28"/>
        <v>27</v>
      </c>
      <c r="DQ9">
        <f t="shared" si="29"/>
        <v>14</v>
      </c>
      <c r="DR9">
        <f t="shared" si="30"/>
        <v>37</v>
      </c>
      <c r="DS9">
        <f t="shared" si="31"/>
        <v>10</v>
      </c>
      <c r="DT9">
        <f t="shared" si="32"/>
        <v>6</v>
      </c>
      <c r="DU9">
        <f t="shared" si="33"/>
        <v>7</v>
      </c>
      <c r="DV9">
        <f t="shared" si="34"/>
        <v>8</v>
      </c>
      <c r="DW9">
        <f t="shared" si="35"/>
        <v>39</v>
      </c>
      <c r="DX9">
        <f t="shared" si="36"/>
        <v>24</v>
      </c>
      <c r="DY9">
        <f t="shared" si="37"/>
        <v>18</v>
      </c>
      <c r="DZ9">
        <f t="shared" si="38"/>
        <v>42</v>
      </c>
      <c r="EA9">
        <f t="shared" si="39"/>
        <v>21</v>
      </c>
      <c r="EB9">
        <f t="shared" si="40"/>
        <v>40</v>
      </c>
      <c r="EC9">
        <f t="shared" si="41"/>
        <v>28</v>
      </c>
      <c r="ED9">
        <f t="shared" si="42"/>
        <v>25</v>
      </c>
      <c r="EE9">
        <f t="shared" si="43"/>
        <v>15</v>
      </c>
      <c r="EF9">
        <f t="shared" si="44"/>
        <v>9</v>
      </c>
    </row>
    <row r="10" spans="1:136" ht="16.5" customHeight="1">
      <c r="A10">
        <f>_calc_라운드기준!A10</f>
        <v>1236</v>
      </c>
      <c r="B10">
        <f>INDEX(_calc_누적빈도!B:B,$A10)-INDEX(_calc_누적빈도!B:B,$A10-기준250회_후보!$B$1)</f>
        <v>31</v>
      </c>
      <c r="C10">
        <f>INDEX(_calc_누적빈도!C:C,$A10)-INDEX(_calc_누적빈도!C:C,$A10-기준250회_후보!$B$1)</f>
        <v>23</v>
      </c>
      <c r="D10">
        <f>INDEX(_calc_누적빈도!D:D,$A10)-INDEX(_calc_누적빈도!D:D,$A10-기준250회_후보!$B$1)</f>
        <v>40</v>
      </c>
      <c r="E10">
        <f>INDEX(_calc_누적빈도!E:E,$A10)-INDEX(_calc_누적빈도!E:E,$A10-기준250회_후보!$B$1)</f>
        <v>28</v>
      </c>
      <c r="F10">
        <f>INDEX(_calc_누적빈도!F:F,$A10)-INDEX(_calc_누적빈도!F:F,$A10-기준250회_후보!$B$1)</f>
        <v>23</v>
      </c>
      <c r="G10">
        <f>INDEX(_calc_누적빈도!G:G,$A10)-INDEX(_calc_누적빈도!G:G,$A10-기준250회_후보!$B$1)</f>
        <v>43</v>
      </c>
      <c r="H10">
        <f>INDEX(_calc_누적빈도!H:H,$A10)-INDEX(_calc_누적빈도!H:H,$A10-기준250회_후보!$B$1)</f>
        <v>40</v>
      </c>
      <c r="I10">
        <f>INDEX(_calc_누적빈도!I:I,$A10)-INDEX(_calc_누적빈도!I:I,$A10-기준250회_후보!$B$1)</f>
        <v>29</v>
      </c>
      <c r="J10">
        <f>INDEX(_calc_누적빈도!J:J,$A10)-INDEX(_calc_누적빈도!J:J,$A10-기준250회_후보!$B$1)</f>
        <v>31</v>
      </c>
      <c r="K10">
        <f>INDEX(_calc_누적빈도!K:K,$A10)-INDEX(_calc_누적빈도!K:K,$A10-기준250회_후보!$B$1)</f>
        <v>24</v>
      </c>
      <c r="L10">
        <f>INDEX(_calc_누적빈도!L:L,$A10)-INDEX(_calc_누적빈도!L:L,$A10-기준250회_후보!$B$1)</f>
        <v>33</v>
      </c>
      <c r="M10">
        <f>INDEX(_calc_누적빈도!M:M,$A10)-INDEX(_calc_누적빈도!M:M,$A10-기준250회_후보!$B$1)</f>
        <v>39</v>
      </c>
      <c r="N10">
        <f>INDEX(_calc_누적빈도!N:N,$A10)-INDEX(_calc_누적빈도!N:N,$A10-기준250회_후보!$B$1)</f>
        <v>39</v>
      </c>
      <c r="O10">
        <f>INDEX(_calc_누적빈도!O:O,$A10)-INDEX(_calc_누적빈도!O:O,$A10-기준250회_후보!$B$1)</f>
        <v>34</v>
      </c>
      <c r="P10">
        <f>INDEX(_calc_누적빈도!P:P,$A10)-INDEX(_calc_누적빈도!P:P,$A10-기준250회_후보!$B$1)</f>
        <v>38</v>
      </c>
      <c r="Q10">
        <f>INDEX(_calc_누적빈도!Q:Q,$A10)-INDEX(_calc_누적빈도!Q:Q,$A10-기준250회_후보!$B$1)</f>
        <v>40</v>
      </c>
      <c r="R10">
        <f>INDEX(_calc_누적빈도!R:R,$A10)-INDEX(_calc_누적빈도!R:R,$A10-기준250회_후보!$B$1)</f>
        <v>30</v>
      </c>
      <c r="S10">
        <f>INDEX(_calc_누적빈도!S:S,$A10)-INDEX(_calc_누적빈도!S:S,$A10-기준250회_후보!$B$1)</f>
        <v>34</v>
      </c>
      <c r="T10">
        <f>INDEX(_calc_누적빈도!T:T,$A10)-INDEX(_calc_누적빈도!T:T,$A10-기준250회_후보!$B$1)</f>
        <v>38</v>
      </c>
      <c r="U10">
        <f>INDEX(_calc_누적빈도!U:U,$A10)-INDEX(_calc_누적빈도!U:U,$A10-기준250회_후보!$B$1)</f>
        <v>34</v>
      </c>
      <c r="V10">
        <f>INDEX(_calc_누적빈도!V:V,$A10)-INDEX(_calc_누적빈도!V:V,$A10-기준250회_후보!$B$1)</f>
        <v>32</v>
      </c>
      <c r="W10">
        <f>INDEX(_calc_누적빈도!W:W,$A10)-INDEX(_calc_누적빈도!W:W,$A10-기준250회_후보!$B$1)</f>
        <v>32</v>
      </c>
      <c r="X10">
        <f>INDEX(_calc_누적빈도!X:X,$A10)-INDEX(_calc_누적빈도!X:X,$A10-기준250회_후보!$B$1)</f>
        <v>27</v>
      </c>
      <c r="Y10">
        <f>INDEX(_calc_누적빈도!Y:Y,$A10)-INDEX(_calc_누적빈도!Y:Y,$A10-기준250회_후보!$B$1)</f>
        <v>35</v>
      </c>
      <c r="Z10">
        <f>INDEX(_calc_누적빈도!Z:Z,$A10)-INDEX(_calc_누적빈도!Z:Z,$A10-기준250회_후보!$B$1)</f>
        <v>27</v>
      </c>
      <c r="AA10">
        <f>INDEX(_calc_누적빈도!AA:AA,$A10)-INDEX(_calc_누적빈도!AA:AA,$A10-기준250회_후보!$B$1)</f>
        <v>35</v>
      </c>
      <c r="AB10">
        <f>INDEX(_calc_누적빈도!AB:AB,$A10)-INDEX(_calc_누적빈도!AB:AB,$A10-기준250회_후보!$B$1)</f>
        <v>38</v>
      </c>
      <c r="AC10">
        <f>INDEX(_calc_누적빈도!AC:AC,$A10)-INDEX(_calc_누적빈도!AC:AC,$A10-기준250회_후보!$B$1)</f>
        <v>35</v>
      </c>
      <c r="AD10">
        <f>INDEX(_calc_누적빈도!AD:AD,$A10)-INDEX(_calc_누적빈도!AD:AD,$A10-기준250회_후보!$B$1)</f>
        <v>36</v>
      </c>
      <c r="AE10">
        <f>INDEX(_calc_누적빈도!AE:AE,$A10)-INDEX(_calc_누적빈도!AE:AE,$A10-기준250회_후보!$B$1)</f>
        <v>39</v>
      </c>
      <c r="AF10">
        <f>INDEX(_calc_누적빈도!AF:AF,$A10)-INDEX(_calc_누적빈도!AF:AF,$A10-기준250회_후보!$B$1)</f>
        <v>36</v>
      </c>
      <c r="AG10">
        <f>INDEX(_calc_누적빈도!AG:AG,$A10)-INDEX(_calc_누적빈도!AG:AG,$A10-기준250회_후보!$B$1)</f>
        <v>32</v>
      </c>
      <c r="AH10">
        <f>INDEX(_calc_누적빈도!AH:AH,$A10)-INDEX(_calc_누적빈도!AH:AH,$A10-기준250회_후보!$B$1)</f>
        <v>38</v>
      </c>
      <c r="AI10">
        <f>INDEX(_calc_누적빈도!AI:AI,$A10)-INDEX(_calc_누적빈도!AI:AI,$A10-기준250회_후보!$B$1)</f>
        <v>32</v>
      </c>
      <c r="AJ10">
        <f>INDEX(_calc_누적빈도!AJ:AJ,$A10)-INDEX(_calc_누적빈도!AJ:AJ,$A10-기준250회_후보!$B$1)</f>
        <v>40</v>
      </c>
      <c r="AK10">
        <f>INDEX(_calc_누적빈도!AK:AK,$A10)-INDEX(_calc_누적빈도!AK:AK,$A10-기준250회_후보!$B$1)</f>
        <v>31</v>
      </c>
      <c r="AL10">
        <f>INDEX(_calc_누적빈도!AL:AL,$A10)-INDEX(_calc_누적빈도!AL:AL,$A10-기준250회_후보!$B$1)</f>
        <v>35</v>
      </c>
      <c r="AM10">
        <f>INDEX(_calc_누적빈도!AM:AM,$A10)-INDEX(_calc_누적빈도!AM:AM,$A10-기준250회_후보!$B$1)</f>
        <v>40</v>
      </c>
      <c r="AN10">
        <f>INDEX(_calc_누적빈도!AN:AN,$A10)-INDEX(_calc_누적빈도!AN:AN,$A10-기준250회_후보!$B$1)</f>
        <v>27</v>
      </c>
      <c r="AO10">
        <f>INDEX(_calc_누적빈도!AO:AO,$A10)-INDEX(_calc_누적빈도!AO:AO,$A10-기준250회_후보!$B$1)</f>
        <v>32</v>
      </c>
      <c r="AP10">
        <f>INDEX(_calc_누적빈도!AP:AP,$A10)-INDEX(_calc_누적빈도!AP:AP,$A10-기준250회_후보!$B$1)</f>
        <v>29</v>
      </c>
      <c r="AQ10">
        <f>INDEX(_calc_누적빈도!AQ:AQ,$A10)-INDEX(_calc_누적빈도!AQ:AQ,$A10-기준250회_후보!$B$1)</f>
        <v>29</v>
      </c>
      <c r="AR10">
        <f>INDEX(_calc_누적빈도!AR:AR,$A10)-INDEX(_calc_누적빈도!AR:AR,$A10-기준250회_후보!$B$1)</f>
        <v>20</v>
      </c>
      <c r="AS10">
        <f>INDEX(_calc_누적빈도!AS:AS,$A10)-INDEX(_calc_누적빈도!AS:AS,$A10-기준250회_후보!$B$1)</f>
        <v>33</v>
      </c>
      <c r="AT10">
        <f>INDEX(_calc_누적빈도!AT:AT,$A10)-INDEX(_calc_누적빈도!AT:AT,$A10-기준250회_후보!$B$1)</f>
        <v>39</v>
      </c>
      <c r="AU10">
        <f>(RANK(_calc_라운드기준!B10,_calc_라운드기준!$B10:$AT10,0)+COUNTIFS(_calc_라운드기준!$B10:$AT10,_calc_라운드기준!B10,$B$1:$AT$1,"&lt;"&amp;1))-(RANK(B10,$B10:$AT10,0)+COUNTIFS($B10:$AT10,B10,$B$1:$AT$1,"&lt;"&amp;1))</f>
        <v>-27</v>
      </c>
      <c r="AV10">
        <f>(RANK(_calc_라운드기준!C10,_calc_라운드기준!$B10:$AT10,0)+COUNTIFS(_calc_라운드기준!$B10:$AT10,_calc_라운드기준!C10,$B$1:$AT$1,"&lt;"&amp;2))-(RANK(C10,$B10:$AT10,0)+COUNTIFS($B10:$AT10,C10,$B$1:$AT$1,"&lt;"&amp;2))</f>
        <v>-19</v>
      </c>
      <c r="AW10">
        <f>(RANK(_calc_라운드기준!D10,_calc_라운드기준!$B10:$AT10,0)+COUNTIFS(_calc_라운드기준!$B10:$AT10,_calc_라운드기준!D10,$B$1:$AT$1,"&lt;"&amp;3))-(RANK(D10,$B10:$AT10,0)+COUNTIFS($B10:$AT10,D10,$B$1:$AT$1,"&lt;"&amp;3))</f>
        <v>6</v>
      </c>
      <c r="AX10">
        <f>(RANK(_calc_라운드기준!E10,_calc_라운드기준!$B10:$AT10,0)+COUNTIFS(_calc_라운드기준!$B10:$AT10,_calc_라운드기준!E10,$B$1:$AT$1,"&lt;"&amp;4))-(RANK(E10,$B10:$AT10,0)+COUNTIFS($B10:$AT10,E10,$B$1:$AT$1,"&lt;"&amp;4))</f>
        <v>-25</v>
      </c>
      <c r="AY10">
        <f>(RANK(_calc_라운드기준!F10,_calc_라운드기준!$B10:$AT10,0)+COUNTIFS(_calc_라운드기준!$B10:$AT10,_calc_라운드기준!F10,$B$1:$AT$1,"&lt;"&amp;5))-(RANK(F10,$B10:$AT10,0)+COUNTIFS($B10:$AT10,F10,$B$1:$AT$1,"&lt;"&amp;5))</f>
        <v>-8</v>
      </c>
      <c r="AZ10">
        <f>(RANK(_calc_라운드기준!G10,_calc_라운드기준!$B10:$AT10,0)+COUNTIFS(_calc_라운드기준!$B10:$AT10,_calc_라운드기준!G10,$B$1:$AT$1,"&lt;"&amp;6))-(RANK(G10,$B10:$AT10,0)+COUNTIFS($B10:$AT10,G10,$B$1:$AT$1,"&lt;"&amp;6))</f>
        <v>24</v>
      </c>
      <c r="BA10">
        <f>(RANK(_calc_라운드기준!H10,_calc_라운드기준!$B10:$AT10,0)+COUNTIFS(_calc_라운드기준!$B10:$AT10,_calc_라운드기준!H10,$B$1:$AT$1,"&lt;"&amp;7))-(RANK(H10,$B10:$AT10,0)+COUNTIFS($B10:$AT10,H10,$B$1:$AT$1,"&lt;"&amp;7))</f>
        <v>23</v>
      </c>
      <c r="BB10">
        <f>(RANK(_calc_라운드기준!I10,_calc_라운드기준!$B10:$AT10,0)+COUNTIFS(_calc_라운드기준!$B10:$AT10,_calc_라운드기준!I10,$B$1:$AT$1,"&lt;"&amp;8))-(RANK(I10,$B10:$AT10,0)+COUNTIFS($B10:$AT10,I10,$B$1:$AT$1,"&lt;"&amp;8))</f>
        <v>-21</v>
      </c>
      <c r="BC10">
        <f>(RANK(_calc_라운드기준!J10,_calc_라운드기준!$B10:$AT10,0)+COUNTIFS(_calc_라운드기준!$B10:$AT10,_calc_라운드기준!J10,$B$1:$AT$1,"&lt;"&amp;9))-(RANK(J10,$B10:$AT10,0)+COUNTIFS($B10:$AT10,J10,$B$1:$AT$1,"&lt;"&amp;9))</f>
        <v>-23</v>
      </c>
      <c r="BD10">
        <f>(RANK(_calc_라운드기준!K10,_calc_라운드기준!$B10:$AT10,0)+COUNTIFS(_calc_라운드기준!$B10:$AT10,_calc_라운드기준!K10,$B$1:$AT$1,"&lt;"&amp;10))-(RANK(K10,$B10:$AT10,0)+COUNTIFS($B10:$AT10,K10,$B$1:$AT$1,"&lt;"&amp;10))</f>
        <v>-5</v>
      </c>
      <c r="BE10">
        <f>(RANK(_calc_라운드기준!L10,_calc_라운드기준!$B10:$AT10,0)+COUNTIFS(_calc_라운드기준!$B10:$AT10,_calc_라운드기준!L10,$B$1:$AT$1,"&lt;"&amp;11))-(RANK(L10,$B10:$AT10,0)+COUNTIFS($B10:$AT10,L10,$B$1:$AT$1,"&lt;"&amp;11))</f>
        <v>17</v>
      </c>
      <c r="BF10">
        <f>(RANK(_calc_라운드기준!M10,_calc_라운드기준!$B10:$AT10,0)+COUNTIFS(_calc_라운드기준!$B10:$AT10,_calc_라운드기준!M10,$B$1:$AT$1,"&lt;"&amp;12))-(RANK(M10,$B10:$AT10,0)+COUNTIFS($B10:$AT10,M10,$B$1:$AT$1,"&lt;"&amp;12))</f>
        <v>20</v>
      </c>
      <c r="BG10">
        <f>(RANK(_calc_라운드기준!N10,_calc_라운드기준!$B10:$AT10,0)+COUNTIFS(_calc_라운드기준!$B10:$AT10,_calc_라운드기준!N10,$B$1:$AT$1,"&lt;"&amp;13))-(RANK(N10,$B10:$AT10,0)+COUNTIFS($B10:$AT10,N10,$B$1:$AT$1,"&lt;"&amp;13))</f>
        <v>2</v>
      </c>
      <c r="BH10">
        <f>(RANK(_calc_라운드기준!O10,_calc_라운드기준!$B10:$AT10,0)+COUNTIFS(_calc_라운드기준!$B10:$AT10,_calc_라운드기준!O10,$B$1:$AT$1,"&lt;"&amp;14))-(RANK(O10,$B10:$AT10,0)+COUNTIFS($B10:$AT10,O10,$B$1:$AT$1,"&lt;"&amp;14))</f>
        <v>23</v>
      </c>
      <c r="BI10">
        <f>(RANK(_calc_라운드기준!P10,_calc_라운드기준!$B10:$AT10,0)+COUNTIFS(_calc_라운드기준!$B10:$AT10,_calc_라운드기준!P10,$B$1:$AT$1,"&lt;"&amp;15))-(RANK(P10,$B10:$AT10,0)+COUNTIFS($B10:$AT10,P10,$B$1:$AT$1,"&lt;"&amp;15))</f>
        <v>-10</v>
      </c>
      <c r="BJ10">
        <f>(RANK(_calc_라운드기준!Q10,_calc_라운드기준!$B10:$AT10,0)+COUNTIFS(_calc_라운드기준!$B10:$AT10,_calc_라운드기준!Q10,$B$1:$AT$1,"&lt;"&amp;16))-(RANK(Q10,$B10:$AT10,0)+COUNTIFS($B10:$AT10,Q10,$B$1:$AT$1,"&lt;"&amp;16))</f>
        <v>1</v>
      </c>
      <c r="BK10">
        <f>(RANK(_calc_라운드기준!R10,_calc_라운드기준!$B10:$AT10,0)+COUNTIFS(_calc_라운드기준!$B10:$AT10,_calc_라운드기준!R10,$B$1:$AT$1,"&lt;"&amp;17))-(RANK(R10,$B10:$AT10,0)+COUNTIFS($B10:$AT10,R10,$B$1:$AT$1,"&lt;"&amp;17))</f>
        <v>4</v>
      </c>
      <c r="BL10">
        <f>(RANK(_calc_라운드기준!S10,_calc_라운드기준!$B10:$AT10,0)+COUNTIFS(_calc_라운드기준!$B10:$AT10,_calc_라운드기준!S10,$B$1:$AT$1,"&lt;"&amp;18))-(RANK(S10,$B10:$AT10,0)+COUNTIFS($B10:$AT10,S10,$B$1:$AT$1,"&lt;"&amp;18))</f>
        <v>17</v>
      </c>
      <c r="BM10">
        <f>(RANK(_calc_라운드기준!T10,_calc_라운드기준!$B10:$AT10,0)+COUNTIFS(_calc_라운드기준!$B10:$AT10,_calc_라운드기준!T10,$B$1:$AT$1,"&lt;"&amp;19))-(RANK(T10,$B10:$AT10,0)+COUNTIFS($B10:$AT10,T10,$B$1:$AT$1,"&lt;"&amp;19))</f>
        <v>-6</v>
      </c>
      <c r="BN10">
        <f>(RANK(_calc_라운드기준!U10,_calc_라운드기준!$B10:$AT10,0)+COUNTIFS(_calc_라운드기준!$B10:$AT10,_calc_라운드기준!U10,$B$1:$AT$1,"&lt;"&amp;20))-(RANK(U10,$B10:$AT10,0)+COUNTIFS($B10:$AT10,U10,$B$1:$AT$1,"&lt;"&amp;20))</f>
        <v>5</v>
      </c>
      <c r="BO10">
        <f>(RANK(_calc_라운드기준!V10,_calc_라운드기준!$B10:$AT10,0)+COUNTIFS(_calc_라운드기준!$B10:$AT10,_calc_라운드기준!V10,$B$1:$AT$1,"&lt;"&amp;21))-(RANK(V10,$B10:$AT10,0)+COUNTIFS($B10:$AT10,V10,$B$1:$AT$1,"&lt;"&amp;21))</f>
        <v>19</v>
      </c>
      <c r="BP10">
        <f>(RANK(_calc_라운드기준!W10,_calc_라운드기준!$B10:$AT10,0)+COUNTIFS(_calc_라운드기준!$B10:$AT10,_calc_라운드기준!W10,$B$1:$AT$1,"&lt;"&amp;22))-(RANK(W10,$B10:$AT10,0)+COUNTIFS($B10:$AT10,W10,$B$1:$AT$1,"&lt;"&amp;22))</f>
        <v>2</v>
      </c>
      <c r="BQ10">
        <f>(RANK(_calc_라운드기준!X10,_calc_라운드기준!$B10:$AT10,0)+COUNTIFS(_calc_라운드기준!$B10:$AT10,_calc_라운드기준!X10,$B$1:$AT$1,"&lt;"&amp;23))-(RANK(X10,$B10:$AT10,0)+COUNTIFS($B10:$AT10,X10,$B$1:$AT$1,"&lt;"&amp;23))</f>
        <v>-9</v>
      </c>
      <c r="BR10">
        <f>(RANK(_calc_라운드기준!Y10,_calc_라운드기준!$B10:$AT10,0)+COUNTIFS(_calc_라운드기준!$B10:$AT10,_calc_라운드기준!Y10,$B$1:$AT$1,"&lt;"&amp;24))-(RANK(Y10,$B10:$AT10,0)+COUNTIFS($B10:$AT10,Y10,$B$1:$AT$1,"&lt;"&amp;24))</f>
        <v>-6</v>
      </c>
      <c r="BS10">
        <f>(RANK(_calc_라운드기준!Z10,_calc_라운드기준!$B10:$AT10,0)+COUNTIFS(_calc_라운드기준!$B10:$AT10,_calc_라운드기준!Z10,$B$1:$AT$1,"&lt;"&amp;25))-(RANK(Z10,$B10:$AT10,0)+COUNTIFS($B10:$AT10,Z10,$B$1:$AT$1,"&lt;"&amp;25))</f>
        <v>-9</v>
      </c>
      <c r="BT10">
        <f>(RANK(_calc_라운드기준!AA10,_calc_라운드기준!$B10:$AT10,0)+COUNTIFS(_calc_라운드기준!$B10:$AT10,_calc_라운드기준!AA10,$B$1:$AT$1,"&lt;"&amp;26))-(RANK(AA10,$B10:$AT10,0)+COUNTIFS($B10:$AT10,AA10,$B$1:$AT$1,"&lt;"&amp;26))</f>
        <v>-3</v>
      </c>
      <c r="BU10">
        <f>(RANK(_calc_라운드기준!AB10,_calc_라운드기준!$B10:$AT10,0)+COUNTIFS(_calc_라운드기준!$B10:$AT10,_calc_라운드기준!AB10,$B$1:$AT$1,"&lt;"&amp;27))-(RANK(AB10,$B10:$AT10,0)+COUNTIFS($B10:$AT10,AB10,$B$1:$AT$1,"&lt;"&amp;27))</f>
        <v>-11</v>
      </c>
      <c r="BV10">
        <f>(RANK(_calc_라운드기준!AC10,_calc_라운드기준!$B10:$AT10,0)+COUNTIFS(_calc_라운드기준!$B10:$AT10,_calc_라운드기준!AC10,$B$1:$AT$1,"&lt;"&amp;28))-(RANK(AC10,$B10:$AT10,0)+COUNTIFS($B10:$AT10,AC10,$B$1:$AT$1,"&lt;"&amp;28))</f>
        <v>-16</v>
      </c>
      <c r="BW10">
        <f>(RANK(_calc_라운드기준!AD10,_calc_라운드기준!$B10:$AT10,0)+COUNTIFS(_calc_라운드기준!$B10:$AT10,_calc_라운드기준!AD10,$B$1:$AT$1,"&lt;"&amp;29))-(RANK(AD10,$B10:$AT10,0)+COUNTIFS($B10:$AT10,AD10,$B$1:$AT$1,"&lt;"&amp;29))</f>
        <v>1</v>
      </c>
      <c r="BX10">
        <f>(RANK(_calc_라운드기준!AE10,_calc_라운드기준!$B10:$AT10,0)+COUNTIFS(_calc_라운드기준!$B10:$AT10,_calc_라운드기준!AE10,$B$1:$AT$1,"&lt;"&amp;30))-(RANK(AE10,$B10:$AT10,0)+COUNTIFS($B10:$AT10,AE10,$B$1:$AT$1,"&lt;"&amp;30))</f>
        <v>8</v>
      </c>
      <c r="BY10">
        <f>(RANK(_calc_라운드기준!AF10,_calc_라운드기준!$B10:$AT10,0)+COUNTIFS(_calc_라운드기준!$B10:$AT10,_calc_라운드기준!AF10,$B$1:$AT$1,"&lt;"&amp;31))-(RANK(AF10,$B10:$AT10,0)+COUNTIFS($B10:$AT10,AF10,$B$1:$AT$1,"&lt;"&amp;31))</f>
        <v>-9</v>
      </c>
      <c r="BZ10">
        <f>(RANK(_calc_라운드기준!AG10,_calc_라운드기준!$B10:$AT10,0)+COUNTIFS(_calc_라운드기준!$B10:$AT10,_calc_라운드기준!AG10,$B$1:$AT$1,"&lt;"&amp;32))-(RANK(AG10,$B10:$AT10,0)+COUNTIFS($B10:$AT10,AG10,$B$1:$AT$1,"&lt;"&amp;32))</f>
        <v>12</v>
      </c>
      <c r="CA10">
        <f>(RANK(_calc_라운드기준!AH10,_calc_라운드기준!$B10:$AT10,0)+COUNTIFS(_calc_라운드기준!$B10:$AT10,_calc_라운드기준!AH10,$B$1:$AT$1,"&lt;"&amp;33))-(RANK(AH10,$B10:$AT10,0)+COUNTIFS($B10:$AT10,AH10,$B$1:$AT$1,"&lt;"&amp;33))</f>
        <v>18</v>
      </c>
      <c r="CB10">
        <f>(RANK(_calc_라운드기준!AI10,_calc_라운드기준!$B10:$AT10,0)+COUNTIFS(_calc_라운드기준!$B10:$AT10,_calc_라운드기준!AI10,$B$1:$AT$1,"&lt;"&amp;34))-(RANK(AI10,$B10:$AT10,0)+COUNTIFS($B10:$AT10,AI10,$B$1:$AT$1,"&lt;"&amp;34))</f>
        <v>13</v>
      </c>
      <c r="CC10">
        <f>(RANK(_calc_라운드기준!AJ10,_calc_라운드기준!$B10:$AT10,0)+COUNTIFS(_calc_라운드기준!$B10:$AT10,_calc_라운드기준!AJ10,$B$1:$AT$1,"&lt;"&amp;35))-(RANK(AJ10,$B10:$AT10,0)+COUNTIFS($B10:$AT10,AJ10,$B$1:$AT$1,"&lt;"&amp;35))</f>
        <v>13</v>
      </c>
      <c r="CD10">
        <f>(RANK(_calc_라운드기준!AK10,_calc_라운드기준!$B10:$AT10,0)+COUNTIFS(_calc_라운드기준!$B10:$AT10,_calc_라운드기준!AK10,$B$1:$AT$1,"&lt;"&amp;36))-(RANK(AK10,$B10:$AT10,0)+COUNTIFS($B10:$AT10,AK10,$B$1:$AT$1,"&lt;"&amp;36))</f>
        <v>-14</v>
      </c>
      <c r="CE10">
        <f>(RANK(_calc_라운드기준!AL10,_calc_라운드기준!$B10:$AT10,0)+COUNTIFS(_calc_라운드기준!$B10:$AT10,_calc_라운드기준!AL10,$B$1:$AT$1,"&lt;"&amp;37))-(RANK(AL10,$B10:$AT10,0)+COUNTIFS($B10:$AT10,AL10,$B$1:$AT$1,"&lt;"&amp;37))</f>
        <v>0</v>
      </c>
      <c r="CF10">
        <f>(RANK(_calc_라운드기준!AM10,_calc_라운드기준!$B10:$AT10,0)+COUNTIFS(_calc_라운드기준!$B10:$AT10,_calc_라운드기준!AM10,$B$1:$AT$1,"&lt;"&amp;38))-(RANK(AM10,$B10:$AT10,0)+COUNTIFS($B10:$AT10,AM10,$B$1:$AT$1,"&lt;"&amp;38))</f>
        <v>6</v>
      </c>
      <c r="CG10">
        <f>(RANK(_calc_라운드기준!AN10,_calc_라운드기준!$B10:$AT10,0)+COUNTIFS(_calc_라운드기준!$B10:$AT10,_calc_라운드기준!AN10,$B$1:$AT$1,"&lt;"&amp;39))-(RANK(AN10,$B10:$AT10,0)+COUNTIFS($B10:$AT10,AN10,$B$1:$AT$1,"&lt;"&amp;39))</f>
        <v>-20</v>
      </c>
      <c r="CH10">
        <f>(RANK(_calc_라운드기준!AO10,_calc_라운드기준!$B10:$AT10,0)+COUNTIFS(_calc_라운드기준!$B10:$AT10,_calc_라운드기준!AO10,$B$1:$AT$1,"&lt;"&amp;40))-(RANK(AO10,$B10:$AT10,0)+COUNTIFS($B10:$AT10,AO10,$B$1:$AT$1,"&lt;"&amp;40))</f>
        <v>3</v>
      </c>
      <c r="CI10">
        <f>(RANK(_calc_라운드기준!AP10,_calc_라운드기준!$B10:$AT10,0)+COUNTIFS(_calc_라운드기준!$B10:$AT10,_calc_라운드기준!AP10,$B$1:$AT$1,"&lt;"&amp;41))-(RANK(AP10,$B10:$AT10,0)+COUNTIFS($B10:$AT10,AP10,$B$1:$AT$1,"&lt;"&amp;41))</f>
        <v>-14</v>
      </c>
      <c r="CJ10">
        <f>(RANK(_calc_라운드기준!AQ10,_calc_라운드기준!$B10:$AT10,0)+COUNTIFS(_calc_라운드기준!$B10:$AT10,_calc_라운드기준!AQ10,$B$1:$AT$1,"&lt;"&amp;42))-(RANK(AQ10,$B10:$AT10,0)+COUNTIFS($B10:$AT10,AQ10,$B$1:$AT$1,"&lt;"&amp;42))</f>
        <v>-3</v>
      </c>
      <c r="CK10">
        <f>(RANK(_calc_라운드기준!AR10,_calc_라운드기준!$B10:$AT10,0)+COUNTIFS(_calc_라운드기준!$B10:$AT10,_calc_라운드기준!AR10,$B$1:$AT$1,"&lt;"&amp;43))-(RANK(AR10,$B10:$AT10,0)+COUNTIFS($B10:$AT10,AR10,$B$1:$AT$1,"&lt;"&amp;43))</f>
        <v>-2</v>
      </c>
      <c r="CL10">
        <f>(RANK(_calc_라운드기준!AS10,_calc_라운드기준!$B10:$AT10,0)+COUNTIFS(_calc_라운드기준!$B10:$AT10,_calc_라운드기준!AS10,$B$1:$AT$1,"&lt;"&amp;44))-(RANK(AS10,$B10:$AT10,0)+COUNTIFS($B10:$AT10,AS10,$B$1:$AT$1,"&lt;"&amp;44))</f>
        <v>10</v>
      </c>
      <c r="CM10">
        <f>(RANK(_calc_라운드기준!AT10,_calc_라운드기준!$B10:$AT10,0)+COUNTIFS(_calc_라운드기준!$B10:$AT10,_calc_라운드기준!AT10,$B$1:$AT$1,"&lt;"&amp;45))-(RANK(AT10,$B10:$AT10,0)+COUNTIFS($B10:$AT10,AT10,$B$1:$AT$1,"&lt;"&amp;45))</f>
        <v>13</v>
      </c>
      <c r="CN10">
        <f t="shared" si="0"/>
        <v>45</v>
      </c>
      <c r="CO10">
        <f t="shared" si="1"/>
        <v>40</v>
      </c>
      <c r="CP10">
        <f t="shared" si="2"/>
        <v>15</v>
      </c>
      <c r="CQ10">
        <f t="shared" si="3"/>
        <v>44</v>
      </c>
      <c r="CR10">
        <f t="shared" si="4"/>
        <v>31</v>
      </c>
      <c r="CS10">
        <f t="shared" si="5"/>
        <v>1</v>
      </c>
      <c r="CT10">
        <f t="shared" si="6"/>
        <v>2</v>
      </c>
      <c r="CU10">
        <f t="shared" si="7"/>
        <v>42</v>
      </c>
      <c r="CV10">
        <f t="shared" si="8"/>
        <v>43</v>
      </c>
      <c r="CW10">
        <f t="shared" si="9"/>
        <v>28</v>
      </c>
      <c r="CX10">
        <f t="shared" si="10"/>
        <v>7</v>
      </c>
      <c r="CY10">
        <f t="shared" si="11"/>
        <v>4</v>
      </c>
      <c r="CZ10">
        <f t="shared" si="12"/>
        <v>20</v>
      </c>
      <c r="DA10">
        <f t="shared" si="13"/>
        <v>3</v>
      </c>
      <c r="DB10">
        <f t="shared" si="14"/>
        <v>35</v>
      </c>
      <c r="DC10">
        <f t="shared" si="15"/>
        <v>22</v>
      </c>
      <c r="DD10">
        <f t="shared" si="16"/>
        <v>18</v>
      </c>
      <c r="DE10">
        <f t="shared" si="17"/>
        <v>8</v>
      </c>
      <c r="DF10">
        <f t="shared" si="18"/>
        <v>29</v>
      </c>
      <c r="DG10">
        <f t="shared" si="19"/>
        <v>17</v>
      </c>
      <c r="DH10">
        <f t="shared" si="20"/>
        <v>5</v>
      </c>
      <c r="DI10">
        <f t="shared" si="21"/>
        <v>21</v>
      </c>
      <c r="DJ10">
        <f t="shared" si="22"/>
        <v>32</v>
      </c>
      <c r="DK10">
        <f t="shared" si="23"/>
        <v>30</v>
      </c>
      <c r="DL10">
        <f t="shared" si="24"/>
        <v>33</v>
      </c>
      <c r="DM10">
        <f t="shared" si="25"/>
        <v>26</v>
      </c>
      <c r="DN10">
        <f t="shared" si="26"/>
        <v>36</v>
      </c>
      <c r="DO10">
        <f t="shared" si="27"/>
        <v>39</v>
      </c>
      <c r="DP10">
        <f t="shared" si="28"/>
        <v>23</v>
      </c>
      <c r="DQ10">
        <f t="shared" si="29"/>
        <v>14</v>
      </c>
      <c r="DR10">
        <f t="shared" si="30"/>
        <v>34</v>
      </c>
      <c r="DS10">
        <f t="shared" si="31"/>
        <v>12</v>
      </c>
      <c r="DT10">
        <f t="shared" si="32"/>
        <v>6</v>
      </c>
      <c r="DU10">
        <f t="shared" si="33"/>
        <v>9</v>
      </c>
      <c r="DV10">
        <f t="shared" si="34"/>
        <v>10</v>
      </c>
      <c r="DW10">
        <f t="shared" si="35"/>
        <v>37</v>
      </c>
      <c r="DX10">
        <f t="shared" si="36"/>
        <v>24</v>
      </c>
      <c r="DY10">
        <f t="shared" si="37"/>
        <v>16</v>
      </c>
      <c r="DZ10">
        <f t="shared" si="38"/>
        <v>41</v>
      </c>
      <c r="EA10">
        <f t="shared" si="39"/>
        <v>19</v>
      </c>
      <c r="EB10">
        <f t="shared" si="40"/>
        <v>38</v>
      </c>
      <c r="EC10">
        <f t="shared" si="41"/>
        <v>27</v>
      </c>
      <c r="ED10">
        <f t="shared" si="42"/>
        <v>25</v>
      </c>
      <c r="EE10">
        <f t="shared" si="43"/>
        <v>13</v>
      </c>
      <c r="EF10">
        <f t="shared" si="44"/>
        <v>11</v>
      </c>
    </row>
    <row r="11" spans="1:136" ht="16.5" customHeight="1">
      <c r="A11">
        <f>_calc_라운드기준!A11</f>
        <v>1235</v>
      </c>
      <c r="B11">
        <f>INDEX(_calc_누적빈도!B:B,$A11)-INDEX(_calc_누적빈도!B:B,$A11-기준250회_후보!$B$1)</f>
        <v>31</v>
      </c>
      <c r="C11">
        <f>INDEX(_calc_누적빈도!C:C,$A11)-INDEX(_calc_누적빈도!C:C,$A11-기준250회_후보!$B$1)</f>
        <v>23</v>
      </c>
      <c r="D11">
        <f>INDEX(_calc_누적빈도!D:D,$A11)-INDEX(_calc_누적빈도!D:D,$A11-기준250회_후보!$B$1)</f>
        <v>40</v>
      </c>
      <c r="E11">
        <f>INDEX(_calc_누적빈도!E:E,$A11)-INDEX(_calc_누적빈도!E:E,$A11-기준250회_후보!$B$1)</f>
        <v>28</v>
      </c>
      <c r="F11">
        <f>INDEX(_calc_누적빈도!F:F,$A11)-INDEX(_calc_누적빈도!F:F,$A11-기준250회_후보!$B$1)</f>
        <v>23</v>
      </c>
      <c r="G11">
        <f>INDEX(_calc_누적빈도!G:G,$A11)-INDEX(_calc_누적빈도!G:G,$A11-기준250회_후보!$B$1)</f>
        <v>42</v>
      </c>
      <c r="H11">
        <f>INDEX(_calc_누적빈도!H:H,$A11)-INDEX(_calc_누적빈도!H:H,$A11-기준250회_후보!$B$1)</f>
        <v>39</v>
      </c>
      <c r="I11">
        <f>INDEX(_calc_누적빈도!I:I,$A11)-INDEX(_calc_누적빈도!I:I,$A11-기준250회_후보!$B$1)</f>
        <v>29</v>
      </c>
      <c r="J11">
        <f>INDEX(_calc_누적빈도!J:J,$A11)-INDEX(_calc_누적빈도!J:J,$A11-기준250회_후보!$B$1)</f>
        <v>31</v>
      </c>
      <c r="K11">
        <f>INDEX(_calc_누적빈도!K:K,$A11)-INDEX(_calc_누적빈도!K:K,$A11-기준250회_후보!$B$1)</f>
        <v>24</v>
      </c>
      <c r="L11">
        <f>INDEX(_calc_누적빈도!L:L,$A11)-INDEX(_calc_누적빈도!L:L,$A11-기준250회_후보!$B$1)</f>
        <v>32</v>
      </c>
      <c r="M11">
        <f>INDEX(_calc_누적빈도!M:M,$A11)-INDEX(_calc_누적빈도!M:M,$A11-기준250회_후보!$B$1)</f>
        <v>39</v>
      </c>
      <c r="N11">
        <f>INDEX(_calc_누적빈도!N:N,$A11)-INDEX(_calc_누적빈도!N:N,$A11-기준250회_후보!$B$1)</f>
        <v>39</v>
      </c>
      <c r="O11">
        <f>INDEX(_calc_누적빈도!O:O,$A11)-INDEX(_calc_누적빈도!O:O,$A11-기준250회_후보!$B$1)</f>
        <v>34</v>
      </c>
      <c r="P11">
        <f>INDEX(_calc_누적빈도!P:P,$A11)-INDEX(_calc_누적빈도!P:P,$A11-기준250회_후보!$B$1)</f>
        <v>37</v>
      </c>
      <c r="Q11">
        <f>INDEX(_calc_누적빈도!Q:Q,$A11)-INDEX(_calc_누적빈도!Q:Q,$A11-기준250회_후보!$B$1)</f>
        <v>40</v>
      </c>
      <c r="R11">
        <f>INDEX(_calc_누적빈도!R:R,$A11)-INDEX(_calc_누적빈도!R:R,$A11-기준250회_후보!$B$1)</f>
        <v>31</v>
      </c>
      <c r="S11">
        <f>INDEX(_calc_누적빈도!S:S,$A11)-INDEX(_calc_누적빈도!S:S,$A11-기준250회_후보!$B$1)</f>
        <v>34</v>
      </c>
      <c r="T11">
        <f>INDEX(_calc_누적빈도!T:T,$A11)-INDEX(_calc_누적빈도!T:T,$A11-기준250회_후보!$B$1)</f>
        <v>38</v>
      </c>
      <c r="U11">
        <f>INDEX(_calc_누적빈도!U:U,$A11)-INDEX(_calc_누적빈도!U:U,$A11-기준250회_후보!$B$1)</f>
        <v>34</v>
      </c>
      <c r="V11">
        <f>INDEX(_calc_누적빈도!V:V,$A11)-INDEX(_calc_누적빈도!V:V,$A11-기준250회_후보!$B$1)</f>
        <v>33</v>
      </c>
      <c r="W11">
        <f>INDEX(_calc_누적빈도!W:W,$A11)-INDEX(_calc_누적빈도!W:W,$A11-기준250회_후보!$B$1)</f>
        <v>32</v>
      </c>
      <c r="X11">
        <f>INDEX(_calc_누적빈도!X:X,$A11)-INDEX(_calc_누적빈도!X:X,$A11-기준250회_후보!$B$1)</f>
        <v>28</v>
      </c>
      <c r="Y11">
        <f>INDEX(_calc_누적빈도!Y:Y,$A11)-INDEX(_calc_누적빈도!Y:Y,$A11-기준250회_후보!$B$1)</f>
        <v>35</v>
      </c>
      <c r="Z11">
        <f>INDEX(_calc_누적빈도!Z:Z,$A11)-INDEX(_calc_누적빈도!Z:Z,$A11-기준250회_후보!$B$1)</f>
        <v>27</v>
      </c>
      <c r="AA11">
        <f>INDEX(_calc_누적빈도!AA:AA,$A11)-INDEX(_calc_누적빈도!AA:AA,$A11-기준250회_후보!$B$1)</f>
        <v>35</v>
      </c>
      <c r="AB11">
        <f>INDEX(_calc_누적빈도!AB:AB,$A11)-INDEX(_calc_누적빈도!AB:AB,$A11-기준250회_후보!$B$1)</f>
        <v>38</v>
      </c>
      <c r="AC11">
        <f>INDEX(_calc_누적빈도!AC:AC,$A11)-INDEX(_calc_누적빈도!AC:AC,$A11-기준250회_후보!$B$1)</f>
        <v>35</v>
      </c>
      <c r="AD11">
        <f>INDEX(_calc_누적빈도!AD:AD,$A11)-INDEX(_calc_누적빈도!AD:AD,$A11-기준250회_후보!$B$1)</f>
        <v>36</v>
      </c>
      <c r="AE11">
        <f>INDEX(_calc_누적빈도!AE:AE,$A11)-INDEX(_calc_누적빈도!AE:AE,$A11-기준250회_후보!$B$1)</f>
        <v>40</v>
      </c>
      <c r="AF11">
        <f>INDEX(_calc_누적빈도!AF:AF,$A11)-INDEX(_calc_누적빈도!AF:AF,$A11-기준250회_후보!$B$1)</f>
        <v>36</v>
      </c>
      <c r="AG11">
        <f>INDEX(_calc_누적빈도!AG:AG,$A11)-INDEX(_calc_누적빈도!AG:AG,$A11-기준250회_후보!$B$1)</f>
        <v>32</v>
      </c>
      <c r="AH11">
        <f>INDEX(_calc_누적빈도!AH:AH,$A11)-INDEX(_calc_누적빈도!AH:AH,$A11-기준250회_후보!$B$1)</f>
        <v>38</v>
      </c>
      <c r="AI11">
        <f>INDEX(_calc_누적빈도!AI:AI,$A11)-INDEX(_calc_누적빈도!AI:AI,$A11-기준250회_후보!$B$1)</f>
        <v>33</v>
      </c>
      <c r="AJ11">
        <f>INDEX(_calc_누적빈도!AJ:AJ,$A11)-INDEX(_calc_누적빈도!AJ:AJ,$A11-기준250회_후보!$B$1)</f>
        <v>40</v>
      </c>
      <c r="AK11">
        <f>INDEX(_calc_누적빈도!AK:AK,$A11)-INDEX(_calc_누적빈도!AK:AK,$A11-기준250회_후보!$B$1)</f>
        <v>31</v>
      </c>
      <c r="AL11">
        <f>INDEX(_calc_누적빈도!AL:AL,$A11)-INDEX(_calc_누적빈도!AL:AL,$A11-기준250회_후보!$B$1)</f>
        <v>35</v>
      </c>
      <c r="AM11">
        <f>INDEX(_calc_누적빈도!AM:AM,$A11)-INDEX(_calc_누적빈도!AM:AM,$A11-기준250회_후보!$B$1)</f>
        <v>40</v>
      </c>
      <c r="AN11">
        <f>INDEX(_calc_누적빈도!AN:AN,$A11)-INDEX(_calc_누적빈도!AN:AN,$A11-기준250회_후보!$B$1)</f>
        <v>26</v>
      </c>
      <c r="AO11">
        <f>INDEX(_calc_누적빈도!AO:AO,$A11)-INDEX(_calc_누적빈도!AO:AO,$A11-기준250회_후보!$B$1)</f>
        <v>32</v>
      </c>
      <c r="AP11">
        <f>INDEX(_calc_누적빈도!AP:AP,$A11)-INDEX(_calc_누적빈도!AP:AP,$A11-기준250회_후보!$B$1)</f>
        <v>29</v>
      </c>
      <c r="AQ11">
        <f>INDEX(_calc_누적빈도!AQ:AQ,$A11)-INDEX(_calc_누적빈도!AQ:AQ,$A11-기준250회_후보!$B$1)</f>
        <v>29</v>
      </c>
      <c r="AR11">
        <f>INDEX(_calc_누적빈도!AR:AR,$A11)-INDEX(_calc_누적빈도!AR:AR,$A11-기준250회_후보!$B$1)</f>
        <v>19</v>
      </c>
      <c r="AS11">
        <f>INDEX(_calc_누적빈도!AS:AS,$A11)-INDEX(_calc_누적빈도!AS:AS,$A11-기준250회_후보!$B$1)</f>
        <v>34</v>
      </c>
      <c r="AT11">
        <f>INDEX(_calc_누적빈도!AT:AT,$A11)-INDEX(_calc_누적빈도!AT:AT,$A11-기준250회_후보!$B$1)</f>
        <v>39</v>
      </c>
      <c r="AU11">
        <f>(RANK(_calc_라운드기준!B11,_calc_라운드기준!$B11:$AT11,0)+COUNTIFS(_calc_라운드기준!$B11:$AT11,_calc_라운드기준!B11,$B$1:$AT$1,"&lt;"&amp;1))-(RANK(B11,$B11:$AT11,0)+COUNTIFS($B11:$AT11,B11,$B$1:$AT$1,"&lt;"&amp;1))</f>
        <v>-27</v>
      </c>
      <c r="AV11">
        <f>(RANK(_calc_라운드기준!C11,_calc_라운드기준!$B11:$AT11,0)+COUNTIFS(_calc_라운드기준!$B11:$AT11,_calc_라운드기준!C11,$B$1:$AT$1,"&lt;"&amp;2))-(RANK(C11,$B11:$AT11,0)+COUNTIFS($B11:$AT11,C11,$B$1:$AT$1,"&lt;"&amp;2))</f>
        <v>-19</v>
      </c>
      <c r="AW11">
        <f>(RANK(_calc_라운드기준!D11,_calc_라운드기준!$B11:$AT11,0)+COUNTIFS(_calc_라운드기준!$B11:$AT11,_calc_라운드기준!D11,$B$1:$AT$1,"&lt;"&amp;3))-(RANK(D11,$B11:$AT11,0)+COUNTIFS($B11:$AT11,D11,$B$1:$AT$1,"&lt;"&amp;3))</f>
        <v>6</v>
      </c>
      <c r="AX11">
        <f>(RANK(_calc_라운드기준!E11,_calc_라운드기준!$B11:$AT11,0)+COUNTIFS(_calc_라운드기준!$B11:$AT11,_calc_라운드기준!E11,$B$1:$AT$1,"&lt;"&amp;4))-(RANK(E11,$B11:$AT11,0)+COUNTIFS($B11:$AT11,E11,$B$1:$AT$1,"&lt;"&amp;4))</f>
        <v>-24</v>
      </c>
      <c r="AY11">
        <f>(RANK(_calc_라운드기준!F11,_calc_라운드기준!$B11:$AT11,0)+COUNTIFS(_calc_라운드기준!$B11:$AT11,_calc_라운드기준!F11,$B$1:$AT$1,"&lt;"&amp;5))-(RANK(F11,$B11:$AT11,0)+COUNTIFS($B11:$AT11,F11,$B$1:$AT$1,"&lt;"&amp;5))</f>
        <v>-7</v>
      </c>
      <c r="AZ11">
        <f>(RANK(_calc_라운드기준!G11,_calc_라운드기준!$B11:$AT11,0)+COUNTIFS(_calc_라운드기준!$B11:$AT11,_calc_라운드기준!G11,$B$1:$AT$1,"&lt;"&amp;6))-(RANK(G11,$B11:$AT11,0)+COUNTIFS($B11:$AT11,G11,$B$1:$AT$1,"&lt;"&amp;6))</f>
        <v>24</v>
      </c>
      <c r="BA11">
        <f>(RANK(_calc_라운드기준!H11,_calc_라운드기준!$B11:$AT11,0)+COUNTIFS(_calc_라운드기준!$B11:$AT11,_calc_라운드기준!H11,$B$1:$AT$1,"&lt;"&amp;7))-(RANK(H11,$B11:$AT11,0)+COUNTIFS($B11:$AT11,H11,$B$1:$AT$1,"&lt;"&amp;7))</f>
        <v>31</v>
      </c>
      <c r="BB11">
        <f>(RANK(_calc_라운드기준!I11,_calc_라운드기준!$B11:$AT11,0)+COUNTIFS(_calc_라운드기준!$B11:$AT11,_calc_라운드기준!I11,$B$1:$AT$1,"&lt;"&amp;8))-(RANK(I11,$B11:$AT11,0)+COUNTIFS($B11:$AT11,I11,$B$1:$AT$1,"&lt;"&amp;8))</f>
        <v>-20</v>
      </c>
      <c r="BC11">
        <f>(RANK(_calc_라운드기준!J11,_calc_라운드기준!$B11:$AT11,0)+COUNTIFS(_calc_라운드기준!$B11:$AT11,_calc_라운드기준!J11,$B$1:$AT$1,"&lt;"&amp;9))-(RANK(J11,$B11:$AT11,0)+COUNTIFS($B11:$AT11,J11,$B$1:$AT$1,"&lt;"&amp;9))</f>
        <v>-23</v>
      </c>
      <c r="BD11">
        <f>(RANK(_calc_라운드기준!K11,_calc_라운드기준!$B11:$AT11,0)+COUNTIFS(_calc_라운드기준!$B11:$AT11,_calc_라운드기준!K11,$B$1:$AT$1,"&lt;"&amp;10))-(RANK(K11,$B11:$AT11,0)+COUNTIFS($B11:$AT11,K11,$B$1:$AT$1,"&lt;"&amp;10))</f>
        <v>-3</v>
      </c>
      <c r="BE11">
        <f>(RANK(_calc_라운드기준!L11,_calc_라운드기준!$B11:$AT11,0)+COUNTIFS(_calc_라운드기준!$B11:$AT11,_calc_라운드기준!L11,$B$1:$AT$1,"&lt;"&amp;11))-(RANK(L11,$B11:$AT11,0)+COUNTIFS($B11:$AT11,L11,$B$1:$AT$1,"&lt;"&amp;11))</f>
        <v>15</v>
      </c>
      <c r="BF11">
        <f>(RANK(_calc_라운드기준!M11,_calc_라운드기준!$B11:$AT11,0)+COUNTIFS(_calc_라운드기준!$B11:$AT11,_calc_라운드기준!M11,$B$1:$AT$1,"&lt;"&amp;12))-(RANK(M11,$B11:$AT11,0)+COUNTIFS($B11:$AT11,M11,$B$1:$AT$1,"&lt;"&amp;12))</f>
        <v>18</v>
      </c>
      <c r="BG11">
        <f>(RANK(_calc_라운드기준!N11,_calc_라운드기준!$B11:$AT11,0)+COUNTIFS(_calc_라운드기준!$B11:$AT11,_calc_라운드기준!N11,$B$1:$AT$1,"&lt;"&amp;13))-(RANK(N11,$B11:$AT11,0)+COUNTIFS($B11:$AT11,N11,$B$1:$AT$1,"&lt;"&amp;13))</f>
        <v>1</v>
      </c>
      <c r="BH11">
        <f>(RANK(_calc_라운드기준!O11,_calc_라운드기준!$B11:$AT11,0)+COUNTIFS(_calc_라운드기준!$B11:$AT11,_calc_라운드기준!O11,$B$1:$AT$1,"&lt;"&amp;14))-(RANK(O11,$B11:$AT11,0)+COUNTIFS($B11:$AT11,O11,$B$1:$AT$1,"&lt;"&amp;14))</f>
        <v>22</v>
      </c>
      <c r="BI11">
        <f>(RANK(_calc_라운드기준!P11,_calc_라운드기준!$B11:$AT11,0)+COUNTIFS(_calc_라운드기준!$B11:$AT11,_calc_라운드기준!P11,$B$1:$AT$1,"&lt;"&amp;15))-(RANK(P11,$B11:$AT11,0)+COUNTIFS($B11:$AT11,P11,$B$1:$AT$1,"&lt;"&amp;15))</f>
        <v>-11</v>
      </c>
      <c r="BJ11">
        <f>(RANK(_calc_라운드기준!Q11,_calc_라운드기준!$B11:$AT11,0)+COUNTIFS(_calc_라운드기준!$B11:$AT11,_calc_라운드기준!Q11,$B$1:$AT$1,"&lt;"&amp;16))-(RANK(Q11,$B11:$AT11,0)+COUNTIFS($B11:$AT11,Q11,$B$1:$AT$1,"&lt;"&amp;16))</f>
        <v>2</v>
      </c>
      <c r="BK11">
        <f>(RANK(_calc_라운드기준!R11,_calc_라운드기준!$B11:$AT11,0)+COUNTIFS(_calc_라운드기준!$B11:$AT11,_calc_라운드기준!R11,$B$1:$AT$1,"&lt;"&amp;17))-(RANK(R11,$B11:$AT11,0)+COUNTIFS($B11:$AT11,R11,$B$1:$AT$1,"&lt;"&amp;17))</f>
        <v>-6</v>
      </c>
      <c r="BL11">
        <f>(RANK(_calc_라운드기준!S11,_calc_라운드기준!$B11:$AT11,0)+COUNTIFS(_calc_라운드기준!$B11:$AT11,_calc_라운드기준!S11,$B$1:$AT$1,"&lt;"&amp;18))-(RANK(S11,$B11:$AT11,0)+COUNTIFS($B11:$AT11,S11,$B$1:$AT$1,"&lt;"&amp;18))</f>
        <v>18</v>
      </c>
      <c r="BM11">
        <f>(RANK(_calc_라운드기준!T11,_calc_라운드기준!$B11:$AT11,0)+COUNTIFS(_calc_라운드기준!$B11:$AT11,_calc_라운드기준!T11,$B$1:$AT$1,"&lt;"&amp;19))-(RANK(T11,$B11:$AT11,0)+COUNTIFS($B11:$AT11,T11,$B$1:$AT$1,"&lt;"&amp;19))</f>
        <v>-5</v>
      </c>
      <c r="BN11">
        <f>(RANK(_calc_라운드기준!U11,_calc_라운드기준!$B11:$AT11,0)+COUNTIFS(_calc_라운드기준!$B11:$AT11,_calc_라운드기준!U11,$B$1:$AT$1,"&lt;"&amp;20))-(RANK(U11,$B11:$AT11,0)+COUNTIFS($B11:$AT11,U11,$B$1:$AT$1,"&lt;"&amp;20))</f>
        <v>5</v>
      </c>
      <c r="BO11">
        <f>(RANK(_calc_라운드기준!V11,_calc_라운드기준!$B11:$AT11,0)+COUNTIFS(_calc_라운드기준!$B11:$AT11,_calc_라운드기준!V11,$B$1:$AT$1,"&lt;"&amp;21))-(RANK(V11,$B11:$AT11,0)+COUNTIFS($B11:$AT11,V11,$B$1:$AT$1,"&lt;"&amp;21))</f>
        <v>19</v>
      </c>
      <c r="BP11">
        <f>(RANK(_calc_라운드기준!W11,_calc_라운드기준!$B11:$AT11,0)+COUNTIFS(_calc_라운드기준!$B11:$AT11,_calc_라운드기준!W11,$B$1:$AT$1,"&lt;"&amp;22))-(RANK(W11,$B11:$AT11,0)+COUNTIFS($B11:$AT11,W11,$B$1:$AT$1,"&lt;"&amp;22))</f>
        <v>-12</v>
      </c>
      <c r="BQ11">
        <f>(RANK(_calc_라운드기준!X11,_calc_라운드기준!$B11:$AT11,0)+COUNTIFS(_calc_라운드기준!$B11:$AT11,_calc_라운드기준!X11,$B$1:$AT$1,"&lt;"&amp;23))-(RANK(X11,$B11:$AT11,0)+COUNTIFS($B11:$AT11,X11,$B$1:$AT$1,"&lt;"&amp;23))</f>
        <v>-10</v>
      </c>
      <c r="BR11">
        <f>(RANK(_calc_라운드기준!Y11,_calc_라운드기준!$B11:$AT11,0)+COUNTIFS(_calc_라운드기준!$B11:$AT11,_calc_라운드기준!Y11,$B$1:$AT$1,"&lt;"&amp;24))-(RANK(Y11,$B11:$AT11,0)+COUNTIFS($B11:$AT11,Y11,$B$1:$AT$1,"&lt;"&amp;24))</f>
        <v>-6</v>
      </c>
      <c r="BS11">
        <f>(RANK(_calc_라운드기준!Z11,_calc_라운드기준!$B11:$AT11,0)+COUNTIFS(_calc_라운드기준!$B11:$AT11,_calc_라운드기준!Z11,$B$1:$AT$1,"&lt;"&amp;25))-(RANK(Z11,$B11:$AT11,0)+COUNTIFS($B11:$AT11,Z11,$B$1:$AT$1,"&lt;"&amp;25))</f>
        <v>-10</v>
      </c>
      <c r="BT11">
        <f>(RANK(_calc_라운드기준!AA11,_calc_라운드기준!$B11:$AT11,0)+COUNTIFS(_calc_라운드기준!$B11:$AT11,_calc_라운드기준!AA11,$B$1:$AT$1,"&lt;"&amp;26))-(RANK(AA11,$B11:$AT11,0)+COUNTIFS($B11:$AT11,AA11,$B$1:$AT$1,"&lt;"&amp;26))</f>
        <v>-1</v>
      </c>
      <c r="BU11">
        <f>(RANK(_calc_라운드기준!AB11,_calc_라운드기준!$B11:$AT11,0)+COUNTIFS(_calc_라운드기준!$B11:$AT11,_calc_라운드기준!AB11,$B$1:$AT$1,"&lt;"&amp;27))-(RANK(AB11,$B11:$AT11,0)+COUNTIFS($B11:$AT11,AB11,$B$1:$AT$1,"&lt;"&amp;27))</f>
        <v>-11</v>
      </c>
      <c r="BV11">
        <f>(RANK(_calc_라운드기준!AC11,_calc_라운드기준!$B11:$AT11,0)+COUNTIFS(_calc_라운드기준!$B11:$AT11,_calc_라운드기준!AC11,$B$1:$AT$1,"&lt;"&amp;28))-(RANK(AC11,$B11:$AT11,0)+COUNTIFS($B11:$AT11,AC11,$B$1:$AT$1,"&lt;"&amp;28))</f>
        <v>-17</v>
      </c>
      <c r="BW11">
        <f>(RANK(_calc_라운드기준!AD11,_calc_라운드기준!$B11:$AT11,0)+COUNTIFS(_calc_라운드기준!$B11:$AT11,_calc_라운드기준!AD11,$B$1:$AT$1,"&lt;"&amp;29))-(RANK(AD11,$B11:$AT11,0)+COUNTIFS($B11:$AT11,AD11,$B$1:$AT$1,"&lt;"&amp;29))</f>
        <v>-3</v>
      </c>
      <c r="BX11">
        <f>(RANK(_calc_라운드기준!AE11,_calc_라운드기준!$B11:$AT11,0)+COUNTIFS(_calc_라운드기준!$B11:$AT11,_calc_라운드기준!AE11,$B$1:$AT$1,"&lt;"&amp;30))-(RANK(AE11,$B11:$AT11,0)+COUNTIFS($B11:$AT11,AE11,$B$1:$AT$1,"&lt;"&amp;30))</f>
        <v>14</v>
      </c>
      <c r="BY11">
        <f>(RANK(_calc_라운드기준!AF11,_calc_라운드기준!$B11:$AT11,0)+COUNTIFS(_calc_라운드기준!$B11:$AT11,_calc_라운드기준!AF11,$B$1:$AT$1,"&lt;"&amp;31))-(RANK(AF11,$B11:$AT11,0)+COUNTIFS($B11:$AT11,AF11,$B$1:$AT$1,"&lt;"&amp;31))</f>
        <v>-9</v>
      </c>
      <c r="BZ11">
        <f>(RANK(_calc_라운드기준!AG11,_calc_라운드기준!$B11:$AT11,0)+COUNTIFS(_calc_라운드기준!$B11:$AT11,_calc_라운드기준!AG11,$B$1:$AT$1,"&lt;"&amp;32))-(RANK(AG11,$B11:$AT11,0)+COUNTIFS($B11:$AT11,AG11,$B$1:$AT$1,"&lt;"&amp;32))</f>
        <v>2</v>
      </c>
      <c r="CA11">
        <f>(RANK(_calc_라운드기준!AH11,_calc_라운드기준!$B11:$AT11,0)+COUNTIFS(_calc_라운드기준!$B11:$AT11,_calc_라운드기준!AH11,$B$1:$AT$1,"&lt;"&amp;33))-(RANK(AH11,$B11:$AT11,0)+COUNTIFS($B11:$AT11,AH11,$B$1:$AT$1,"&lt;"&amp;33))</f>
        <v>19</v>
      </c>
      <c r="CB11">
        <f>(RANK(_calc_라운드기준!AI11,_calc_라운드기준!$B11:$AT11,0)+COUNTIFS(_calc_라운드기준!$B11:$AT11,_calc_라운드기준!AI11,$B$1:$AT$1,"&lt;"&amp;34))-(RANK(AI11,$B11:$AT11,0)+COUNTIFS($B11:$AT11,AI11,$B$1:$AT$1,"&lt;"&amp;34))</f>
        <v>15</v>
      </c>
      <c r="CC11">
        <f>(RANK(_calc_라운드기준!AJ11,_calc_라운드기준!$B11:$AT11,0)+COUNTIFS(_calc_라운드기준!$B11:$AT11,_calc_라운드기준!AJ11,$B$1:$AT$1,"&lt;"&amp;35))-(RANK(AJ11,$B11:$AT11,0)+COUNTIFS($B11:$AT11,AJ11,$B$1:$AT$1,"&lt;"&amp;35))</f>
        <v>14</v>
      </c>
      <c r="CD11">
        <f>(RANK(_calc_라운드기준!AK11,_calc_라운드기준!$B11:$AT11,0)+COUNTIFS(_calc_라운드기준!$B11:$AT11,_calc_라운드기준!AK11,$B$1:$AT$1,"&lt;"&amp;36))-(RANK(AK11,$B11:$AT11,0)+COUNTIFS($B11:$AT11,AK11,$B$1:$AT$1,"&lt;"&amp;36))</f>
        <v>-14</v>
      </c>
      <c r="CE11">
        <f>(RANK(_calc_라운드기준!AL11,_calc_라운드기준!$B11:$AT11,0)+COUNTIFS(_calc_라운드기준!$B11:$AT11,_calc_라운드기준!AL11,$B$1:$AT$1,"&lt;"&amp;37))-(RANK(AL11,$B11:$AT11,0)+COUNTIFS($B11:$AT11,AL11,$B$1:$AT$1,"&lt;"&amp;37))</f>
        <v>1</v>
      </c>
      <c r="CF11">
        <f>(RANK(_calc_라운드기준!AM11,_calc_라운드기준!$B11:$AT11,0)+COUNTIFS(_calc_라운드기준!$B11:$AT11,_calc_라운드기준!AM11,$B$1:$AT$1,"&lt;"&amp;38))-(RANK(AM11,$B11:$AT11,0)+COUNTIFS($B11:$AT11,AM11,$B$1:$AT$1,"&lt;"&amp;38))</f>
        <v>7</v>
      </c>
      <c r="CG11">
        <f>(RANK(_calc_라운드기준!AN11,_calc_라운드기준!$B11:$AT11,0)+COUNTIFS(_calc_라운드기준!$B11:$AT11,_calc_라운드기준!AN11,$B$1:$AT$1,"&lt;"&amp;39))-(RANK(AN11,$B11:$AT11,0)+COUNTIFS($B11:$AT11,AN11,$B$1:$AT$1,"&lt;"&amp;39))</f>
        <v>-8</v>
      </c>
      <c r="CH11">
        <f>(RANK(_calc_라운드기준!AO11,_calc_라운드기준!$B11:$AT11,0)+COUNTIFS(_calc_라운드기준!$B11:$AT11,_calc_라운드기준!AO11,$B$1:$AT$1,"&lt;"&amp;40))-(RANK(AO11,$B11:$AT11,0)+COUNTIFS($B11:$AT11,AO11,$B$1:$AT$1,"&lt;"&amp;40))</f>
        <v>4</v>
      </c>
      <c r="CI11">
        <f>(RANK(_calc_라운드기준!AP11,_calc_라운드기준!$B11:$AT11,0)+COUNTIFS(_calc_라운드기준!$B11:$AT11,_calc_라운드기준!AP11,$B$1:$AT$1,"&lt;"&amp;41))-(RANK(AP11,$B11:$AT11,0)+COUNTIFS($B11:$AT11,AP11,$B$1:$AT$1,"&lt;"&amp;41))</f>
        <v>-14</v>
      </c>
      <c r="CJ11">
        <f>(RANK(_calc_라운드기준!AQ11,_calc_라운드기준!$B11:$AT11,0)+COUNTIFS(_calc_라운드기준!$B11:$AT11,_calc_라운드기준!AQ11,$B$1:$AT$1,"&lt;"&amp;42))-(RANK(AQ11,$B11:$AT11,0)+COUNTIFS($B11:$AT11,AQ11,$B$1:$AT$1,"&lt;"&amp;42))</f>
        <v>-2</v>
      </c>
      <c r="CK11">
        <f>(RANK(_calc_라운드기준!AR11,_calc_라운드기준!$B11:$AT11,0)+COUNTIFS(_calc_라운드기준!$B11:$AT11,_calc_라운드기준!AR11,$B$1:$AT$1,"&lt;"&amp;43))-(RANK(AR11,$B11:$AT11,0)+COUNTIFS($B11:$AT11,AR11,$B$1:$AT$1,"&lt;"&amp;43))</f>
        <v>0</v>
      </c>
      <c r="CL11">
        <f>(RANK(_calc_라운드기준!AS11,_calc_라운드기준!$B11:$AT11,0)+COUNTIFS(_calc_라운드기준!$B11:$AT11,_calc_라운드기준!AS11,$B$1:$AT$1,"&lt;"&amp;44))-(RANK(AS11,$B11:$AT11,0)+COUNTIFS($B11:$AT11,AS11,$B$1:$AT$1,"&lt;"&amp;44))</f>
        <v>12</v>
      </c>
      <c r="CM11">
        <f>(RANK(_calc_라운드기준!AT11,_calc_라운드기준!$B11:$AT11,0)+COUNTIFS(_calc_라운드기준!$B11:$AT11,_calc_라운드기준!AT11,$B$1:$AT$1,"&lt;"&amp;45))-(RANK(AT11,$B11:$AT11,0)+COUNTIFS($B11:$AT11,AT11,$B$1:$AT$1,"&lt;"&amp;45))</f>
        <v>13</v>
      </c>
      <c r="CN11">
        <f t="shared" si="0"/>
        <v>45</v>
      </c>
      <c r="CO11">
        <f t="shared" si="1"/>
        <v>41</v>
      </c>
      <c r="CP11">
        <f t="shared" si="2"/>
        <v>15</v>
      </c>
      <c r="CQ11">
        <f t="shared" si="3"/>
        <v>44</v>
      </c>
      <c r="CR11">
        <f t="shared" si="4"/>
        <v>30</v>
      </c>
      <c r="CS11">
        <f t="shared" si="5"/>
        <v>2</v>
      </c>
      <c r="CT11">
        <f t="shared" si="6"/>
        <v>1</v>
      </c>
      <c r="CU11">
        <f t="shared" si="7"/>
        <v>42</v>
      </c>
      <c r="CV11">
        <f t="shared" si="8"/>
        <v>43</v>
      </c>
      <c r="CW11">
        <f t="shared" si="9"/>
        <v>25</v>
      </c>
      <c r="CX11">
        <f t="shared" si="10"/>
        <v>8</v>
      </c>
      <c r="CY11">
        <f t="shared" si="11"/>
        <v>6</v>
      </c>
      <c r="CZ11">
        <f t="shared" si="12"/>
        <v>20</v>
      </c>
      <c r="DA11">
        <f t="shared" si="13"/>
        <v>3</v>
      </c>
      <c r="DB11">
        <f t="shared" si="14"/>
        <v>35</v>
      </c>
      <c r="DC11">
        <f t="shared" si="15"/>
        <v>18</v>
      </c>
      <c r="DD11">
        <f t="shared" si="16"/>
        <v>28</v>
      </c>
      <c r="DE11">
        <f t="shared" si="17"/>
        <v>7</v>
      </c>
      <c r="DF11">
        <f t="shared" si="18"/>
        <v>27</v>
      </c>
      <c r="DG11">
        <f t="shared" si="19"/>
        <v>16</v>
      </c>
      <c r="DH11">
        <f t="shared" si="20"/>
        <v>4</v>
      </c>
      <c r="DI11">
        <f t="shared" si="21"/>
        <v>37</v>
      </c>
      <c r="DJ11">
        <f t="shared" si="22"/>
        <v>33</v>
      </c>
      <c r="DK11">
        <f t="shared" si="23"/>
        <v>29</v>
      </c>
      <c r="DL11">
        <f t="shared" si="24"/>
        <v>34</v>
      </c>
      <c r="DM11">
        <f t="shared" si="25"/>
        <v>23</v>
      </c>
      <c r="DN11">
        <f t="shared" si="26"/>
        <v>36</v>
      </c>
      <c r="DO11">
        <f t="shared" si="27"/>
        <v>40</v>
      </c>
      <c r="DP11">
        <f t="shared" si="28"/>
        <v>26</v>
      </c>
      <c r="DQ11">
        <f t="shared" si="29"/>
        <v>10</v>
      </c>
      <c r="DR11">
        <f t="shared" si="30"/>
        <v>32</v>
      </c>
      <c r="DS11">
        <f t="shared" si="31"/>
        <v>19</v>
      </c>
      <c r="DT11">
        <f t="shared" si="32"/>
        <v>5</v>
      </c>
      <c r="DU11">
        <f t="shared" si="33"/>
        <v>9</v>
      </c>
      <c r="DV11">
        <f t="shared" si="34"/>
        <v>11</v>
      </c>
      <c r="DW11">
        <f t="shared" si="35"/>
        <v>38</v>
      </c>
      <c r="DX11">
        <f t="shared" si="36"/>
        <v>21</v>
      </c>
      <c r="DY11">
        <f t="shared" si="37"/>
        <v>14</v>
      </c>
      <c r="DZ11">
        <f t="shared" si="38"/>
        <v>31</v>
      </c>
      <c r="EA11">
        <f t="shared" si="39"/>
        <v>17</v>
      </c>
      <c r="EB11">
        <f t="shared" si="40"/>
        <v>39</v>
      </c>
      <c r="EC11">
        <f t="shared" si="41"/>
        <v>24</v>
      </c>
      <c r="ED11">
        <f t="shared" si="42"/>
        <v>22</v>
      </c>
      <c r="EE11">
        <f t="shared" si="43"/>
        <v>13</v>
      </c>
      <c r="EF11">
        <f t="shared" si="44"/>
        <v>12</v>
      </c>
    </row>
    <row r="12" spans="1:136" ht="16.5" customHeight="1">
      <c r="A12">
        <f>_calc_라운드기준!A12</f>
        <v>1234</v>
      </c>
      <c r="B12">
        <f>INDEX(_calc_누적빈도!B:B,$A12)-INDEX(_calc_누적빈도!B:B,$A12-기준250회_후보!$B$1)</f>
        <v>30</v>
      </c>
      <c r="C12">
        <f>INDEX(_calc_누적빈도!C:C,$A12)-INDEX(_calc_누적빈도!C:C,$A12-기준250회_후보!$B$1)</f>
        <v>23</v>
      </c>
      <c r="D12">
        <f>INDEX(_calc_누적빈도!D:D,$A12)-INDEX(_calc_누적빈도!D:D,$A12-기준250회_후보!$B$1)</f>
        <v>41</v>
      </c>
      <c r="E12">
        <f>INDEX(_calc_누적빈도!E:E,$A12)-INDEX(_calc_누적빈도!E:E,$A12-기준250회_후보!$B$1)</f>
        <v>28</v>
      </c>
      <c r="F12">
        <f>INDEX(_calc_누적빈도!F:F,$A12)-INDEX(_calc_누적빈도!F:F,$A12-기준250회_후보!$B$1)</f>
        <v>23</v>
      </c>
      <c r="G12">
        <f>INDEX(_calc_누적빈도!G:G,$A12)-INDEX(_calc_누적빈도!G:G,$A12-기준250회_후보!$B$1)</f>
        <v>42</v>
      </c>
      <c r="H12">
        <f>INDEX(_calc_누적빈도!H:H,$A12)-INDEX(_calc_누적빈도!H:H,$A12-기준250회_후보!$B$1)</f>
        <v>39</v>
      </c>
      <c r="I12">
        <f>INDEX(_calc_누적빈도!I:I,$A12)-INDEX(_calc_누적빈도!I:I,$A12-기준250회_후보!$B$1)</f>
        <v>29</v>
      </c>
      <c r="J12">
        <f>INDEX(_calc_누적빈도!J:J,$A12)-INDEX(_calc_누적빈도!J:J,$A12-기준250회_후보!$B$1)</f>
        <v>31</v>
      </c>
      <c r="K12">
        <f>INDEX(_calc_누적빈도!K:K,$A12)-INDEX(_calc_누적빈도!K:K,$A12-기준250회_후보!$B$1)</f>
        <v>25</v>
      </c>
      <c r="L12">
        <f>INDEX(_calc_누적빈도!L:L,$A12)-INDEX(_calc_누적빈도!L:L,$A12-기준250회_후보!$B$1)</f>
        <v>32</v>
      </c>
      <c r="M12">
        <f>INDEX(_calc_누적빈도!M:M,$A12)-INDEX(_calc_누적빈도!M:M,$A12-기준250회_후보!$B$1)</f>
        <v>39</v>
      </c>
      <c r="N12">
        <f>INDEX(_calc_누적빈도!N:N,$A12)-INDEX(_calc_누적빈도!N:N,$A12-기준250회_후보!$B$1)</f>
        <v>39</v>
      </c>
      <c r="O12">
        <f>INDEX(_calc_누적빈도!O:O,$A12)-INDEX(_calc_누적빈도!O:O,$A12-기준250회_후보!$B$1)</f>
        <v>34</v>
      </c>
      <c r="P12">
        <f>INDEX(_calc_누적빈도!P:P,$A12)-INDEX(_calc_누적빈도!P:P,$A12-기준250회_후보!$B$1)</f>
        <v>36</v>
      </c>
      <c r="Q12">
        <f>INDEX(_calc_누적빈도!Q:Q,$A12)-INDEX(_calc_누적빈도!Q:Q,$A12-기준250회_후보!$B$1)</f>
        <v>40</v>
      </c>
      <c r="R12">
        <f>INDEX(_calc_누적빈도!R:R,$A12)-INDEX(_calc_누적빈도!R:R,$A12-기준250회_후보!$B$1)</f>
        <v>31</v>
      </c>
      <c r="S12">
        <f>INDEX(_calc_누적빈도!S:S,$A12)-INDEX(_calc_누적빈도!S:S,$A12-기준250회_후보!$B$1)</f>
        <v>34</v>
      </c>
      <c r="T12">
        <f>INDEX(_calc_누적빈도!T:T,$A12)-INDEX(_calc_누적빈도!T:T,$A12-기준250회_후보!$B$1)</f>
        <v>37</v>
      </c>
      <c r="U12">
        <f>INDEX(_calc_누적빈도!U:U,$A12)-INDEX(_calc_누적빈도!U:U,$A12-기준250회_후보!$B$1)</f>
        <v>34</v>
      </c>
      <c r="V12">
        <f>INDEX(_calc_누적빈도!V:V,$A12)-INDEX(_calc_누적빈도!V:V,$A12-기준250회_후보!$B$1)</f>
        <v>33</v>
      </c>
      <c r="W12">
        <f>INDEX(_calc_누적빈도!W:W,$A12)-INDEX(_calc_누적빈도!W:W,$A12-기준250회_후보!$B$1)</f>
        <v>32</v>
      </c>
      <c r="X12">
        <f>INDEX(_calc_누적빈도!X:X,$A12)-INDEX(_calc_누적빈도!X:X,$A12-기준250회_후보!$B$1)</f>
        <v>29</v>
      </c>
      <c r="Y12">
        <f>INDEX(_calc_누적빈도!Y:Y,$A12)-INDEX(_calc_누적빈도!Y:Y,$A12-기준250회_후보!$B$1)</f>
        <v>35</v>
      </c>
      <c r="Z12">
        <f>INDEX(_calc_누적빈도!Z:Z,$A12)-INDEX(_calc_누적빈도!Z:Z,$A12-기준250회_후보!$B$1)</f>
        <v>27</v>
      </c>
      <c r="AA12">
        <f>INDEX(_calc_누적빈도!AA:AA,$A12)-INDEX(_calc_누적빈도!AA:AA,$A12-기준250회_후보!$B$1)</f>
        <v>35</v>
      </c>
      <c r="AB12">
        <f>INDEX(_calc_누적빈도!AB:AB,$A12)-INDEX(_calc_누적빈도!AB:AB,$A12-기준250회_후보!$B$1)</f>
        <v>38</v>
      </c>
      <c r="AC12">
        <f>INDEX(_calc_누적빈도!AC:AC,$A12)-INDEX(_calc_누적빈도!AC:AC,$A12-기준250회_후보!$B$1)</f>
        <v>35</v>
      </c>
      <c r="AD12">
        <f>INDEX(_calc_누적빈도!AD:AD,$A12)-INDEX(_calc_누적빈도!AD:AD,$A12-기준250회_후보!$B$1)</f>
        <v>36</v>
      </c>
      <c r="AE12">
        <f>INDEX(_calc_누적빈도!AE:AE,$A12)-INDEX(_calc_누적빈도!AE:AE,$A12-기준250회_후보!$B$1)</f>
        <v>40</v>
      </c>
      <c r="AF12">
        <f>INDEX(_calc_누적빈도!AF:AF,$A12)-INDEX(_calc_누적빈도!AF:AF,$A12-기준250회_후보!$B$1)</f>
        <v>35</v>
      </c>
      <c r="AG12">
        <f>INDEX(_calc_누적빈도!AG:AG,$A12)-INDEX(_calc_누적빈도!AG:AG,$A12-기준250회_후보!$B$1)</f>
        <v>32</v>
      </c>
      <c r="AH12">
        <f>INDEX(_calc_누적빈도!AH:AH,$A12)-INDEX(_calc_누적빈도!AH:AH,$A12-기준250회_후보!$B$1)</f>
        <v>38</v>
      </c>
      <c r="AI12">
        <f>INDEX(_calc_누적빈도!AI:AI,$A12)-INDEX(_calc_누적빈도!AI:AI,$A12-기준250회_후보!$B$1)</f>
        <v>33</v>
      </c>
      <c r="AJ12">
        <f>INDEX(_calc_누적빈도!AJ:AJ,$A12)-INDEX(_calc_누적빈도!AJ:AJ,$A12-기준250회_후보!$B$1)</f>
        <v>40</v>
      </c>
      <c r="AK12">
        <f>INDEX(_calc_누적빈도!AK:AK,$A12)-INDEX(_calc_누적빈도!AK:AK,$A12-기준250회_후보!$B$1)</f>
        <v>32</v>
      </c>
      <c r="AL12">
        <f>INDEX(_calc_누적빈도!AL:AL,$A12)-INDEX(_calc_누적빈도!AL:AL,$A12-기준250회_후보!$B$1)</f>
        <v>36</v>
      </c>
      <c r="AM12">
        <f>INDEX(_calc_누적빈도!AM:AM,$A12)-INDEX(_calc_누적빈도!AM:AM,$A12-기준250회_후보!$B$1)</f>
        <v>40</v>
      </c>
      <c r="AN12">
        <f>INDEX(_calc_누적빈도!AN:AN,$A12)-INDEX(_calc_누적빈도!AN:AN,$A12-기준250회_후보!$B$1)</f>
        <v>26</v>
      </c>
      <c r="AO12">
        <f>INDEX(_calc_누적빈도!AO:AO,$A12)-INDEX(_calc_누적빈도!AO:AO,$A12-기준250회_후보!$B$1)</f>
        <v>32</v>
      </c>
      <c r="AP12">
        <f>INDEX(_calc_누적빈도!AP:AP,$A12)-INDEX(_calc_누적빈도!AP:AP,$A12-기준250회_후보!$B$1)</f>
        <v>29</v>
      </c>
      <c r="AQ12">
        <f>INDEX(_calc_누적빈도!AQ:AQ,$A12)-INDEX(_calc_누적빈도!AQ:AQ,$A12-기준250회_후보!$B$1)</f>
        <v>29</v>
      </c>
      <c r="AR12">
        <f>INDEX(_calc_누적빈도!AR:AR,$A12)-INDEX(_calc_누적빈도!AR:AR,$A12-기준250회_후보!$B$1)</f>
        <v>18</v>
      </c>
      <c r="AS12">
        <f>INDEX(_calc_누적빈도!AS:AS,$A12)-INDEX(_calc_누적빈도!AS:AS,$A12-기준250회_후보!$B$1)</f>
        <v>34</v>
      </c>
      <c r="AT12">
        <f>INDEX(_calc_누적빈도!AT:AT,$A12)-INDEX(_calc_누적빈도!AT:AT,$A12-기준250회_후보!$B$1)</f>
        <v>39</v>
      </c>
      <c r="AU12">
        <f>(RANK(_calc_라운드기준!B12,_calc_라운드기준!$B12:$AT12,0)+COUNTIFS(_calc_라운드기준!$B12:$AT12,_calc_라운드기준!B12,$B$1:$AT$1,"&lt;"&amp;1))-(RANK(B12,$B12:$AT12,0)+COUNTIFS($B12:$AT12,B12,$B$1:$AT$1,"&lt;"&amp;1))</f>
        <v>-28</v>
      </c>
      <c r="AV12">
        <f>(RANK(_calc_라운드기준!C12,_calc_라운드기준!$B12:$AT12,0)+COUNTIFS(_calc_라운드기준!$B12:$AT12,_calc_라운드기준!C12,$B$1:$AT$1,"&lt;"&amp;2))-(RANK(C12,$B12:$AT12,0)+COUNTIFS($B12:$AT12,C12,$B$1:$AT$1,"&lt;"&amp;2))</f>
        <v>-18</v>
      </c>
      <c r="AW12">
        <f>(RANK(_calc_라운드기준!D12,_calc_라운드기준!$B12:$AT12,0)+COUNTIFS(_calc_라운드기준!$B12:$AT12,_calc_라운드기준!D12,$B$1:$AT$1,"&lt;"&amp;3))-(RANK(D12,$B12:$AT12,0)+COUNTIFS($B12:$AT12,D12,$B$1:$AT$1,"&lt;"&amp;3))</f>
        <v>5</v>
      </c>
      <c r="AX12">
        <f>(RANK(_calc_라운드기준!E12,_calc_라운드기준!$B12:$AT12,0)+COUNTIFS(_calc_라운드기준!$B12:$AT12,_calc_라운드기준!E12,$B$1:$AT$1,"&lt;"&amp;4))-(RANK(E12,$B12:$AT12,0)+COUNTIFS($B12:$AT12,E12,$B$1:$AT$1,"&lt;"&amp;4))</f>
        <v>-24</v>
      </c>
      <c r="AY12">
        <f>(RANK(_calc_라운드기준!F12,_calc_라운드기준!$B12:$AT12,0)+COUNTIFS(_calc_라운드기준!$B12:$AT12,_calc_라운드기준!F12,$B$1:$AT$1,"&lt;"&amp;5))-(RANK(F12,$B12:$AT12,0)+COUNTIFS($B12:$AT12,F12,$B$1:$AT$1,"&lt;"&amp;5))</f>
        <v>-7</v>
      </c>
      <c r="AZ12">
        <f>(RANK(_calc_라운드기준!G12,_calc_라운드기준!$B12:$AT12,0)+COUNTIFS(_calc_라운드기준!$B12:$AT12,_calc_라운드기준!G12,$B$1:$AT$1,"&lt;"&amp;6))-(RANK(G12,$B12:$AT12,0)+COUNTIFS($B12:$AT12,G12,$B$1:$AT$1,"&lt;"&amp;6))</f>
        <v>25</v>
      </c>
      <c r="BA12">
        <f>(RANK(_calc_라운드기준!H12,_calc_라운드기준!$B12:$AT12,0)+COUNTIFS(_calc_라운드기준!$B12:$AT12,_calc_라운드기준!H12,$B$1:$AT$1,"&lt;"&amp;7))-(RANK(H12,$B12:$AT12,0)+COUNTIFS($B12:$AT12,H12,$B$1:$AT$1,"&lt;"&amp;7))</f>
        <v>31</v>
      </c>
      <c r="BB12">
        <f>(RANK(_calc_라운드기준!I12,_calc_라운드기준!$B12:$AT12,0)+COUNTIFS(_calc_라운드기준!$B12:$AT12,_calc_라운드기준!I12,$B$1:$AT$1,"&lt;"&amp;8))-(RANK(I12,$B12:$AT12,0)+COUNTIFS($B12:$AT12,I12,$B$1:$AT$1,"&lt;"&amp;8))</f>
        <v>-19</v>
      </c>
      <c r="BC12">
        <f>(RANK(_calc_라운드기준!J12,_calc_라운드기준!$B12:$AT12,0)+COUNTIFS(_calc_라운드기준!$B12:$AT12,_calc_라운드기준!J12,$B$1:$AT$1,"&lt;"&amp;9))-(RANK(J12,$B12:$AT12,0)+COUNTIFS($B12:$AT12,J12,$B$1:$AT$1,"&lt;"&amp;9))</f>
        <v>-24</v>
      </c>
      <c r="BD12">
        <f>(RANK(_calc_라운드기준!K12,_calc_라운드기준!$B12:$AT12,0)+COUNTIFS(_calc_라운드기준!$B12:$AT12,_calc_라운드기준!K12,$B$1:$AT$1,"&lt;"&amp;10))-(RANK(K12,$B12:$AT12,0)+COUNTIFS($B12:$AT12,K12,$B$1:$AT$1,"&lt;"&amp;10))</f>
        <v>-3</v>
      </c>
      <c r="BE12">
        <f>(RANK(_calc_라운드기준!L12,_calc_라운드기준!$B12:$AT12,0)+COUNTIFS(_calc_라운드기준!$B12:$AT12,_calc_라운드기준!L12,$B$1:$AT$1,"&lt;"&amp;11))-(RANK(L12,$B12:$AT12,0)+COUNTIFS($B12:$AT12,L12,$B$1:$AT$1,"&lt;"&amp;11))</f>
        <v>16</v>
      </c>
      <c r="BF12">
        <f>(RANK(_calc_라운드기준!M12,_calc_라운드기준!$B12:$AT12,0)+COUNTIFS(_calc_라운드기준!$B12:$AT12,_calc_라운드기준!M12,$B$1:$AT$1,"&lt;"&amp;12))-(RANK(M12,$B12:$AT12,0)+COUNTIFS($B12:$AT12,M12,$B$1:$AT$1,"&lt;"&amp;12))</f>
        <v>19</v>
      </c>
      <c r="BG12">
        <f>(RANK(_calc_라운드기준!N12,_calc_라운드기준!$B12:$AT12,0)+COUNTIFS(_calc_라운드기준!$B12:$AT12,_calc_라운드기준!N12,$B$1:$AT$1,"&lt;"&amp;13))-(RANK(N12,$B12:$AT12,0)+COUNTIFS($B12:$AT12,N12,$B$1:$AT$1,"&lt;"&amp;13))</f>
        <v>0</v>
      </c>
      <c r="BH12">
        <f>(RANK(_calc_라운드기준!O12,_calc_라운드기준!$B12:$AT12,0)+COUNTIFS(_calc_라운드기준!$B12:$AT12,_calc_라운드기준!O12,$B$1:$AT$1,"&lt;"&amp;14))-(RANK(O12,$B12:$AT12,0)+COUNTIFS($B12:$AT12,O12,$B$1:$AT$1,"&lt;"&amp;14))</f>
        <v>20</v>
      </c>
      <c r="BI12">
        <f>(RANK(_calc_라운드기준!P12,_calc_라운드기준!$B12:$AT12,0)+COUNTIFS(_calc_라운드기준!$B12:$AT12,_calc_라운드기준!P12,$B$1:$AT$1,"&lt;"&amp;15))-(RANK(P12,$B12:$AT12,0)+COUNTIFS($B12:$AT12,P12,$B$1:$AT$1,"&lt;"&amp;15))</f>
        <v>-10</v>
      </c>
      <c r="BJ12">
        <f>(RANK(_calc_라운드기준!Q12,_calc_라운드기준!$B12:$AT12,0)+COUNTIFS(_calc_라운드기준!$B12:$AT12,_calc_라운드기준!Q12,$B$1:$AT$1,"&lt;"&amp;16))-(RANK(Q12,$B12:$AT12,0)+COUNTIFS($B12:$AT12,Q12,$B$1:$AT$1,"&lt;"&amp;16))</f>
        <v>0</v>
      </c>
      <c r="BK12">
        <f>(RANK(_calc_라운드기준!R12,_calc_라운드기준!$B12:$AT12,0)+COUNTIFS(_calc_라운드기준!$B12:$AT12,_calc_라운드기준!R12,$B$1:$AT$1,"&lt;"&amp;17))-(RANK(R12,$B12:$AT12,0)+COUNTIFS($B12:$AT12,R12,$B$1:$AT$1,"&lt;"&amp;17))</f>
        <v>-5</v>
      </c>
      <c r="BL12">
        <f>(RANK(_calc_라운드기준!S12,_calc_라운드기준!$B12:$AT12,0)+COUNTIFS(_calc_라운드기준!$B12:$AT12,_calc_라운드기준!S12,$B$1:$AT$1,"&lt;"&amp;18))-(RANK(S12,$B12:$AT12,0)+COUNTIFS($B12:$AT12,S12,$B$1:$AT$1,"&lt;"&amp;18))</f>
        <v>18</v>
      </c>
      <c r="BM12">
        <f>(RANK(_calc_라운드기준!T12,_calc_라운드기준!$B12:$AT12,0)+COUNTIFS(_calc_라운드기준!$B12:$AT12,_calc_라운드기준!T12,$B$1:$AT$1,"&lt;"&amp;19))-(RANK(T12,$B12:$AT12,0)+COUNTIFS($B12:$AT12,T12,$B$1:$AT$1,"&lt;"&amp;19))</f>
        <v>-3</v>
      </c>
      <c r="BN12">
        <f>(RANK(_calc_라운드기준!U12,_calc_라운드기준!$B12:$AT12,0)+COUNTIFS(_calc_라운드기준!$B12:$AT12,_calc_라운드기준!U12,$B$1:$AT$1,"&lt;"&amp;20))-(RANK(U12,$B12:$AT12,0)+COUNTIFS($B12:$AT12,U12,$B$1:$AT$1,"&lt;"&amp;20))</f>
        <v>6</v>
      </c>
      <c r="BO12">
        <f>(RANK(_calc_라운드기준!V12,_calc_라운드기준!$B12:$AT12,0)+COUNTIFS(_calc_라운드기준!$B12:$AT12,_calc_라운드기준!V12,$B$1:$AT$1,"&lt;"&amp;21))-(RANK(V12,$B12:$AT12,0)+COUNTIFS($B12:$AT12,V12,$B$1:$AT$1,"&lt;"&amp;21))</f>
        <v>19</v>
      </c>
      <c r="BP12">
        <f>(RANK(_calc_라운드기준!W12,_calc_라운드기준!$B12:$AT12,0)+COUNTIFS(_calc_라운드기준!$B12:$AT12,_calc_라운드기준!W12,$B$1:$AT$1,"&lt;"&amp;22))-(RANK(W12,$B12:$AT12,0)+COUNTIFS($B12:$AT12,W12,$B$1:$AT$1,"&lt;"&amp;22))</f>
        <v>-11</v>
      </c>
      <c r="BQ12">
        <f>(RANK(_calc_라운드기준!X12,_calc_라운드기준!$B12:$AT12,0)+COUNTIFS(_calc_라운드기준!$B12:$AT12,_calc_라운드기준!X12,$B$1:$AT$1,"&lt;"&amp;23))-(RANK(X12,$B12:$AT12,0)+COUNTIFS($B12:$AT12,X12,$B$1:$AT$1,"&lt;"&amp;23))</f>
        <v>-18</v>
      </c>
      <c r="BR12">
        <f>(RANK(_calc_라운드기준!Y12,_calc_라운드기준!$B12:$AT12,0)+COUNTIFS(_calc_라운드기준!$B12:$AT12,_calc_라운드기준!Y12,$B$1:$AT$1,"&lt;"&amp;24))-(RANK(Y12,$B12:$AT12,0)+COUNTIFS($B12:$AT12,Y12,$B$1:$AT$1,"&lt;"&amp;24))</f>
        <v>-6</v>
      </c>
      <c r="BS12">
        <f>(RANK(_calc_라운드기준!Z12,_calc_라운드기준!$B12:$AT12,0)+COUNTIFS(_calc_라운드기준!$B12:$AT12,_calc_라운드기준!Z12,$B$1:$AT$1,"&lt;"&amp;25))-(RANK(Z12,$B12:$AT12,0)+COUNTIFS($B12:$AT12,Z12,$B$1:$AT$1,"&lt;"&amp;25))</f>
        <v>-21</v>
      </c>
      <c r="BT12">
        <f>(RANK(_calc_라운드기준!AA12,_calc_라운드기준!$B12:$AT12,0)+COUNTIFS(_calc_라운드기준!$B12:$AT12,_calc_라운드기준!AA12,$B$1:$AT$1,"&lt;"&amp;26))-(RANK(AA12,$B12:$AT12,0)+COUNTIFS($B12:$AT12,AA12,$B$1:$AT$1,"&lt;"&amp;26))</f>
        <v>2</v>
      </c>
      <c r="BU12">
        <f>(RANK(_calc_라운드기준!AB12,_calc_라운드기준!$B12:$AT12,0)+COUNTIFS(_calc_라운드기준!$B12:$AT12,_calc_라운드기준!AB12,$B$1:$AT$1,"&lt;"&amp;27))-(RANK(AB12,$B12:$AT12,0)+COUNTIFS($B12:$AT12,AB12,$B$1:$AT$1,"&lt;"&amp;27))</f>
        <v>-10</v>
      </c>
      <c r="BV12">
        <f>(RANK(_calc_라운드기준!AC12,_calc_라운드기준!$B12:$AT12,0)+COUNTIFS(_calc_라운드기준!$B12:$AT12,_calc_라운드기준!AC12,$B$1:$AT$1,"&lt;"&amp;28))-(RANK(AC12,$B12:$AT12,0)+COUNTIFS($B12:$AT12,AC12,$B$1:$AT$1,"&lt;"&amp;28))</f>
        <v>-17</v>
      </c>
      <c r="BW12">
        <f>(RANK(_calc_라운드기준!AD12,_calc_라운드기준!$B12:$AT12,0)+COUNTIFS(_calc_라운드기준!$B12:$AT12,_calc_라운드기준!AD12,$B$1:$AT$1,"&lt;"&amp;29))-(RANK(AD12,$B12:$AT12,0)+COUNTIFS($B12:$AT12,AD12,$B$1:$AT$1,"&lt;"&amp;29))</f>
        <v>-3</v>
      </c>
      <c r="BX12">
        <f>(RANK(_calc_라운드기준!AE12,_calc_라운드기준!$B12:$AT12,0)+COUNTIFS(_calc_라운드기준!$B12:$AT12,_calc_라운드기준!AE12,$B$1:$AT$1,"&lt;"&amp;30))-(RANK(AE12,$B12:$AT12,0)+COUNTIFS($B12:$AT12,AE12,$B$1:$AT$1,"&lt;"&amp;30))</f>
        <v>17</v>
      </c>
      <c r="BY12">
        <f>(RANK(_calc_라운드기준!AF12,_calc_라운드기준!$B12:$AT12,0)+COUNTIFS(_calc_라운드기준!$B12:$AT12,_calc_라운드기준!AF12,$B$1:$AT$1,"&lt;"&amp;31))-(RANK(AF12,$B12:$AT12,0)+COUNTIFS($B12:$AT12,AF12,$B$1:$AT$1,"&lt;"&amp;31))</f>
        <v>-15</v>
      </c>
      <c r="BZ12">
        <f>(RANK(_calc_라운드기준!AG12,_calc_라운드기준!$B12:$AT12,0)+COUNTIFS(_calc_라운드기준!$B12:$AT12,_calc_라운드기준!AG12,$B$1:$AT$1,"&lt;"&amp;32))-(RANK(AG12,$B12:$AT12,0)+COUNTIFS($B12:$AT12,AG12,$B$1:$AT$1,"&lt;"&amp;32))</f>
        <v>1</v>
      </c>
      <c r="CA12">
        <f>(RANK(_calc_라운드기준!AH12,_calc_라운드기준!$B12:$AT12,0)+COUNTIFS(_calc_라운드기준!$B12:$AT12,_calc_라운드기준!AH12,$B$1:$AT$1,"&lt;"&amp;33))-(RANK(AH12,$B12:$AT12,0)+COUNTIFS($B12:$AT12,AH12,$B$1:$AT$1,"&lt;"&amp;33))</f>
        <v>19</v>
      </c>
      <c r="CB12">
        <f>(RANK(_calc_라운드기준!AI12,_calc_라운드기준!$B12:$AT12,0)+COUNTIFS(_calc_라운드기준!$B12:$AT12,_calc_라운드기준!AI12,$B$1:$AT$1,"&lt;"&amp;34))-(RANK(AI12,$B12:$AT12,0)+COUNTIFS($B12:$AT12,AI12,$B$1:$AT$1,"&lt;"&amp;34))</f>
        <v>16</v>
      </c>
      <c r="CC12">
        <f>(RANK(_calc_라운드기준!AJ12,_calc_라운드기준!$B12:$AT12,0)+COUNTIFS(_calc_라운드기준!$B12:$AT12,_calc_라운드기준!AJ12,$B$1:$AT$1,"&lt;"&amp;35))-(RANK(AJ12,$B12:$AT12,0)+COUNTIFS($B12:$AT12,AJ12,$B$1:$AT$1,"&lt;"&amp;35))</f>
        <v>27</v>
      </c>
      <c r="CD12">
        <f>(RANK(_calc_라운드기준!AK12,_calc_라운드기준!$B12:$AT12,0)+COUNTIFS(_calc_라운드기준!$B12:$AT12,_calc_라운드기준!AK12,$B$1:$AT$1,"&lt;"&amp;36))-(RANK(AK12,$B12:$AT12,0)+COUNTIFS($B12:$AT12,AK12,$B$1:$AT$1,"&lt;"&amp;36))</f>
        <v>-8</v>
      </c>
      <c r="CE12">
        <f>(RANK(_calc_라운드기준!AL12,_calc_라운드기준!$B12:$AT12,0)+COUNTIFS(_calc_라운드기준!$B12:$AT12,_calc_라운드기준!AL12,$B$1:$AT$1,"&lt;"&amp;37))-(RANK(AL12,$B12:$AT12,0)+COUNTIFS($B12:$AT12,AL12,$B$1:$AT$1,"&lt;"&amp;37))</f>
        <v>-3</v>
      </c>
      <c r="CF12">
        <f>(RANK(_calc_라운드기준!AM12,_calc_라운드기준!$B12:$AT12,0)+COUNTIFS(_calc_라운드기준!$B12:$AT12,_calc_라운드기준!AM12,$B$1:$AT$1,"&lt;"&amp;38))-(RANK(AM12,$B12:$AT12,0)+COUNTIFS($B12:$AT12,AM12,$B$1:$AT$1,"&lt;"&amp;38))</f>
        <v>8</v>
      </c>
      <c r="CG12">
        <f>(RANK(_calc_라운드기준!AN12,_calc_라운드기준!$B12:$AT12,0)+COUNTIFS(_calc_라운드기준!$B12:$AT12,_calc_라운드기준!AN12,$B$1:$AT$1,"&lt;"&amp;39))-(RANK(AN12,$B12:$AT12,0)+COUNTIFS($B12:$AT12,AN12,$B$1:$AT$1,"&lt;"&amp;39))</f>
        <v>-8</v>
      </c>
      <c r="CH12">
        <f>(RANK(_calc_라운드기준!AO12,_calc_라운드기준!$B12:$AT12,0)+COUNTIFS(_calc_라운드기준!$B12:$AT12,_calc_라운드기준!AO12,$B$1:$AT$1,"&lt;"&amp;40))-(RANK(AO12,$B12:$AT12,0)+COUNTIFS($B12:$AT12,AO12,$B$1:$AT$1,"&lt;"&amp;40))</f>
        <v>3</v>
      </c>
      <c r="CI12">
        <f>(RANK(_calc_라운드기준!AP12,_calc_라운드기준!$B12:$AT12,0)+COUNTIFS(_calc_라운드기준!$B12:$AT12,_calc_라운드기준!AP12,$B$1:$AT$1,"&lt;"&amp;41))-(RANK(AP12,$B12:$AT12,0)+COUNTIFS($B12:$AT12,AP12,$B$1:$AT$1,"&lt;"&amp;41))</f>
        <v>-14</v>
      </c>
      <c r="CJ12">
        <f>(RANK(_calc_라운드기준!AQ12,_calc_라운드기준!$B12:$AT12,0)+COUNTIFS(_calc_라운드기준!$B12:$AT12,_calc_라운드기준!AQ12,$B$1:$AT$1,"&lt;"&amp;42))-(RANK(AQ12,$B12:$AT12,0)+COUNTIFS($B12:$AT12,AQ12,$B$1:$AT$1,"&lt;"&amp;42))</f>
        <v>-3</v>
      </c>
      <c r="CK12">
        <f>(RANK(_calc_라운드기준!AR12,_calc_라운드기준!$B12:$AT12,0)+COUNTIFS(_calc_라운드기준!$B12:$AT12,_calc_라운드기준!AR12,$B$1:$AT$1,"&lt;"&amp;43))-(RANK(AR12,$B12:$AT12,0)+COUNTIFS($B12:$AT12,AR12,$B$1:$AT$1,"&lt;"&amp;43))</f>
        <v>0</v>
      </c>
      <c r="CL12">
        <f>(RANK(_calc_라운드기준!AS12,_calc_라운드기준!$B12:$AT12,0)+COUNTIFS(_calc_라운드기준!$B12:$AT12,_calc_라운드기준!AS12,$B$1:$AT$1,"&lt;"&amp;44))-(RANK(AS12,$B12:$AT12,0)+COUNTIFS($B12:$AT12,AS12,$B$1:$AT$1,"&lt;"&amp;44))</f>
        <v>12</v>
      </c>
      <c r="CM12">
        <f>(RANK(_calc_라운드기준!AT12,_calc_라운드기준!$B12:$AT12,0)+COUNTIFS(_calc_라운드기준!$B12:$AT12,_calc_라운드기준!AT12,$B$1:$AT$1,"&lt;"&amp;45))-(RANK(AT12,$B12:$AT12,0)+COUNTIFS($B12:$AT12,AT12,$B$1:$AT$1,"&lt;"&amp;45))</f>
        <v>14</v>
      </c>
      <c r="CN12">
        <f t="shared" si="0"/>
        <v>45</v>
      </c>
      <c r="CO12">
        <f t="shared" si="1"/>
        <v>39</v>
      </c>
      <c r="CP12">
        <f t="shared" si="2"/>
        <v>16</v>
      </c>
      <c r="CQ12">
        <f t="shared" si="3"/>
        <v>43</v>
      </c>
      <c r="CR12">
        <f t="shared" si="4"/>
        <v>30</v>
      </c>
      <c r="CS12">
        <f t="shared" si="5"/>
        <v>3</v>
      </c>
      <c r="CT12">
        <f t="shared" si="6"/>
        <v>1</v>
      </c>
      <c r="CU12">
        <f t="shared" si="7"/>
        <v>41</v>
      </c>
      <c r="CV12">
        <f t="shared" si="8"/>
        <v>44</v>
      </c>
      <c r="CW12">
        <f t="shared" si="9"/>
        <v>23</v>
      </c>
      <c r="CX12">
        <f t="shared" si="10"/>
        <v>10</v>
      </c>
      <c r="CY12">
        <f t="shared" si="11"/>
        <v>5</v>
      </c>
      <c r="CZ12">
        <f t="shared" si="12"/>
        <v>20</v>
      </c>
      <c r="DA12">
        <f t="shared" si="13"/>
        <v>4</v>
      </c>
      <c r="DB12">
        <f t="shared" si="14"/>
        <v>33</v>
      </c>
      <c r="DC12">
        <f t="shared" si="15"/>
        <v>21</v>
      </c>
      <c r="DD12">
        <f t="shared" si="16"/>
        <v>28</v>
      </c>
      <c r="DE12">
        <f t="shared" si="17"/>
        <v>8</v>
      </c>
      <c r="DF12">
        <f t="shared" si="18"/>
        <v>24</v>
      </c>
      <c r="DG12">
        <f t="shared" si="19"/>
        <v>15</v>
      </c>
      <c r="DH12">
        <f t="shared" si="20"/>
        <v>6</v>
      </c>
      <c r="DI12">
        <f t="shared" si="21"/>
        <v>35</v>
      </c>
      <c r="DJ12">
        <f t="shared" si="22"/>
        <v>40</v>
      </c>
      <c r="DK12">
        <f t="shared" si="23"/>
        <v>29</v>
      </c>
      <c r="DL12">
        <f t="shared" si="24"/>
        <v>42</v>
      </c>
      <c r="DM12">
        <f t="shared" si="25"/>
        <v>18</v>
      </c>
      <c r="DN12">
        <f t="shared" si="26"/>
        <v>34</v>
      </c>
      <c r="DO12">
        <f t="shared" si="27"/>
        <v>38</v>
      </c>
      <c r="DP12">
        <f t="shared" si="28"/>
        <v>25</v>
      </c>
      <c r="DQ12">
        <f t="shared" si="29"/>
        <v>9</v>
      </c>
      <c r="DR12">
        <f t="shared" si="30"/>
        <v>37</v>
      </c>
      <c r="DS12">
        <f t="shared" si="31"/>
        <v>19</v>
      </c>
      <c r="DT12">
        <f t="shared" si="32"/>
        <v>7</v>
      </c>
      <c r="DU12">
        <f t="shared" si="33"/>
        <v>11</v>
      </c>
      <c r="DV12">
        <f t="shared" si="34"/>
        <v>2</v>
      </c>
      <c r="DW12">
        <f t="shared" si="35"/>
        <v>31</v>
      </c>
      <c r="DX12">
        <f t="shared" si="36"/>
        <v>26</v>
      </c>
      <c r="DY12">
        <f t="shared" si="37"/>
        <v>14</v>
      </c>
      <c r="DZ12">
        <f t="shared" si="38"/>
        <v>32</v>
      </c>
      <c r="EA12">
        <f t="shared" si="39"/>
        <v>17</v>
      </c>
      <c r="EB12">
        <f t="shared" si="40"/>
        <v>36</v>
      </c>
      <c r="EC12">
        <f t="shared" si="41"/>
        <v>27</v>
      </c>
      <c r="ED12">
        <f t="shared" si="42"/>
        <v>22</v>
      </c>
      <c r="EE12">
        <f t="shared" si="43"/>
        <v>13</v>
      </c>
      <c r="EF12">
        <f t="shared" si="44"/>
        <v>12</v>
      </c>
    </row>
    <row r="13" spans="1:136" ht="16.5" customHeight="1">
      <c r="A13">
        <f>_calc_라운드기준!A13</f>
        <v>1233</v>
      </c>
      <c r="B13">
        <f>INDEX(_calc_누적빈도!B:B,$A13)-INDEX(_calc_누적빈도!B:B,$A13-기준250회_후보!$B$1)</f>
        <v>30</v>
      </c>
      <c r="C13">
        <f>INDEX(_calc_누적빈도!C:C,$A13)-INDEX(_calc_누적빈도!C:C,$A13-기준250회_후보!$B$1)</f>
        <v>22</v>
      </c>
      <c r="D13">
        <f>INDEX(_calc_누적빈도!D:D,$A13)-INDEX(_calc_누적빈도!D:D,$A13-기준250회_후보!$B$1)</f>
        <v>41</v>
      </c>
      <c r="E13">
        <f>INDEX(_calc_누적빈도!E:E,$A13)-INDEX(_calc_누적빈도!E:E,$A13-기준250회_후보!$B$1)</f>
        <v>28</v>
      </c>
      <c r="F13">
        <f>INDEX(_calc_누적빈도!F:F,$A13)-INDEX(_calc_누적빈도!F:F,$A13-기준250회_후보!$B$1)</f>
        <v>23</v>
      </c>
      <c r="G13">
        <f>INDEX(_calc_누적빈도!G:G,$A13)-INDEX(_calc_누적빈도!G:G,$A13-기준250회_후보!$B$1)</f>
        <v>42</v>
      </c>
      <c r="H13">
        <f>INDEX(_calc_누적빈도!H:H,$A13)-INDEX(_calc_누적빈도!H:H,$A13-기준250회_후보!$B$1)</f>
        <v>38</v>
      </c>
      <c r="I13">
        <f>INDEX(_calc_누적빈도!I:I,$A13)-INDEX(_calc_누적빈도!I:I,$A13-기준250회_후보!$B$1)</f>
        <v>29</v>
      </c>
      <c r="J13">
        <f>INDEX(_calc_누적빈도!J:J,$A13)-INDEX(_calc_누적빈도!J:J,$A13-기준250회_후보!$B$1)</f>
        <v>31</v>
      </c>
      <c r="K13">
        <f>INDEX(_calc_누적빈도!K:K,$A13)-INDEX(_calc_누적빈도!K:K,$A13-기준250회_후보!$B$1)</f>
        <v>25</v>
      </c>
      <c r="L13">
        <f>INDEX(_calc_누적빈도!L:L,$A13)-INDEX(_calc_누적빈도!L:L,$A13-기준250회_후보!$B$1)</f>
        <v>32</v>
      </c>
      <c r="M13">
        <f>INDEX(_calc_누적빈도!M:M,$A13)-INDEX(_calc_누적빈도!M:M,$A13-기준250회_후보!$B$1)</f>
        <v>39</v>
      </c>
      <c r="N13">
        <f>INDEX(_calc_누적빈도!N:N,$A13)-INDEX(_calc_누적빈도!N:N,$A13-기준250회_후보!$B$1)</f>
        <v>40</v>
      </c>
      <c r="O13">
        <f>INDEX(_calc_누적빈도!O:O,$A13)-INDEX(_calc_누적빈도!O:O,$A13-기준250회_후보!$B$1)</f>
        <v>34</v>
      </c>
      <c r="P13">
        <f>INDEX(_calc_누적빈도!P:P,$A13)-INDEX(_calc_누적빈도!P:P,$A13-기준250회_후보!$B$1)</f>
        <v>36</v>
      </c>
      <c r="Q13">
        <f>INDEX(_calc_누적빈도!Q:Q,$A13)-INDEX(_calc_누적빈도!Q:Q,$A13-기준250회_후보!$B$1)</f>
        <v>40</v>
      </c>
      <c r="R13">
        <f>INDEX(_calc_누적빈도!R:R,$A13)-INDEX(_calc_누적빈도!R:R,$A13-기준250회_후보!$B$1)</f>
        <v>31</v>
      </c>
      <c r="S13">
        <f>INDEX(_calc_누적빈도!S:S,$A13)-INDEX(_calc_누적빈도!S:S,$A13-기준250회_후보!$B$1)</f>
        <v>34</v>
      </c>
      <c r="T13">
        <f>INDEX(_calc_누적빈도!T:T,$A13)-INDEX(_calc_누적빈도!T:T,$A13-기준250회_후보!$B$1)</f>
        <v>37</v>
      </c>
      <c r="U13">
        <f>INDEX(_calc_누적빈도!U:U,$A13)-INDEX(_calc_누적빈도!U:U,$A13-기준250회_후보!$B$1)</f>
        <v>33</v>
      </c>
      <c r="V13">
        <f>INDEX(_calc_누적빈도!V:V,$A13)-INDEX(_calc_누적빈도!V:V,$A13-기준250회_후보!$B$1)</f>
        <v>33</v>
      </c>
      <c r="W13">
        <f>INDEX(_calc_누적빈도!W:W,$A13)-INDEX(_calc_누적빈도!W:W,$A13-기준250회_후보!$B$1)</f>
        <v>32</v>
      </c>
      <c r="X13">
        <f>INDEX(_calc_누적빈도!X:X,$A13)-INDEX(_calc_누적빈도!X:X,$A13-기준250회_후보!$B$1)</f>
        <v>30</v>
      </c>
      <c r="Y13">
        <f>INDEX(_calc_누적빈도!Y:Y,$A13)-INDEX(_calc_누적빈도!Y:Y,$A13-기준250회_후보!$B$1)</f>
        <v>35</v>
      </c>
      <c r="Z13">
        <f>INDEX(_calc_누적빈도!Z:Z,$A13)-INDEX(_calc_누적빈도!Z:Z,$A13-기준250회_후보!$B$1)</f>
        <v>26</v>
      </c>
      <c r="AA13">
        <f>INDEX(_calc_누적빈도!AA:AA,$A13)-INDEX(_calc_누적빈도!AA:AA,$A13-기준250회_후보!$B$1)</f>
        <v>36</v>
      </c>
      <c r="AB13">
        <f>INDEX(_calc_누적빈도!AB:AB,$A13)-INDEX(_calc_누적빈도!AB:AB,$A13-기준250회_후보!$B$1)</f>
        <v>38</v>
      </c>
      <c r="AC13">
        <f>INDEX(_calc_누적빈도!AC:AC,$A13)-INDEX(_calc_누적빈도!AC:AC,$A13-기준250회_후보!$B$1)</f>
        <v>35</v>
      </c>
      <c r="AD13">
        <f>INDEX(_calc_누적빈도!AD:AD,$A13)-INDEX(_calc_누적빈도!AD:AD,$A13-기준250회_후보!$B$1)</f>
        <v>36</v>
      </c>
      <c r="AE13">
        <f>INDEX(_calc_누적빈도!AE:AE,$A13)-INDEX(_calc_누적빈도!AE:AE,$A13-기준250회_후보!$B$1)</f>
        <v>40</v>
      </c>
      <c r="AF13">
        <f>INDEX(_calc_누적빈도!AF:AF,$A13)-INDEX(_calc_누적빈도!AF:AF,$A13-기준250회_후보!$B$1)</f>
        <v>36</v>
      </c>
      <c r="AG13">
        <f>INDEX(_calc_누적빈도!AG:AG,$A13)-INDEX(_calc_누적빈도!AG:AG,$A13-기준250회_후보!$B$1)</f>
        <v>32</v>
      </c>
      <c r="AH13">
        <f>INDEX(_calc_누적빈도!AH:AH,$A13)-INDEX(_calc_누적빈도!AH:AH,$A13-기준250회_후보!$B$1)</f>
        <v>38</v>
      </c>
      <c r="AI13">
        <f>INDEX(_calc_누적빈도!AI:AI,$A13)-INDEX(_calc_누적빈도!AI:AI,$A13-기준250회_후보!$B$1)</f>
        <v>33</v>
      </c>
      <c r="AJ13">
        <f>INDEX(_calc_누적빈도!AJ:AJ,$A13)-INDEX(_calc_누적빈도!AJ:AJ,$A13-기준250회_후보!$B$1)</f>
        <v>41</v>
      </c>
      <c r="AK13">
        <f>INDEX(_calc_누적빈도!AK:AK,$A13)-INDEX(_calc_누적빈도!AK:AK,$A13-기준250회_후보!$B$1)</f>
        <v>32</v>
      </c>
      <c r="AL13">
        <f>INDEX(_calc_누적빈도!AL:AL,$A13)-INDEX(_calc_누적빈도!AL:AL,$A13-기준250회_후보!$B$1)</f>
        <v>35</v>
      </c>
      <c r="AM13">
        <f>INDEX(_calc_누적빈도!AM:AM,$A13)-INDEX(_calc_누적빈도!AM:AM,$A13-기준250회_후보!$B$1)</f>
        <v>40</v>
      </c>
      <c r="AN13">
        <f>INDEX(_calc_누적빈도!AN:AN,$A13)-INDEX(_calc_누적빈도!AN:AN,$A13-기준250회_후보!$B$1)</f>
        <v>26</v>
      </c>
      <c r="AO13">
        <f>INDEX(_calc_누적빈도!AO:AO,$A13)-INDEX(_calc_누적빈도!AO:AO,$A13-기준250회_후보!$B$1)</f>
        <v>31</v>
      </c>
      <c r="AP13">
        <f>INDEX(_calc_누적빈도!AP:AP,$A13)-INDEX(_calc_누적빈도!AP:AP,$A13-기준250회_후보!$B$1)</f>
        <v>29</v>
      </c>
      <c r="AQ13">
        <f>INDEX(_calc_누적빈도!AQ:AQ,$A13)-INDEX(_calc_누적빈도!AQ:AQ,$A13-기준250회_후보!$B$1)</f>
        <v>29</v>
      </c>
      <c r="AR13">
        <f>INDEX(_calc_누적빈도!AR:AR,$A13)-INDEX(_calc_누적빈도!AR:AR,$A13-기준250회_후보!$B$1)</f>
        <v>19</v>
      </c>
      <c r="AS13">
        <f>INDEX(_calc_누적빈도!AS:AS,$A13)-INDEX(_calc_누적빈도!AS:AS,$A13-기준250회_후보!$B$1)</f>
        <v>34</v>
      </c>
      <c r="AT13">
        <f>INDEX(_calc_누적빈도!AT:AT,$A13)-INDEX(_calc_누적빈도!AT:AT,$A13-기준250회_후보!$B$1)</f>
        <v>39</v>
      </c>
      <c r="AU13">
        <f>(RANK(_calc_라운드기준!B13,_calc_라운드기준!$B13:$AT13,0)+COUNTIFS(_calc_라운드기준!$B13:$AT13,_calc_라운드기준!B13,$B$1:$AT$1,"&lt;"&amp;1))-(RANK(B13,$B13:$AT13,0)+COUNTIFS($B13:$AT13,B13,$B$1:$AT$1,"&lt;"&amp;1))</f>
        <v>-28</v>
      </c>
      <c r="AV13">
        <f>(RANK(_calc_라운드기준!C13,_calc_라운드기준!$B13:$AT13,0)+COUNTIFS(_calc_라운드기준!$B13:$AT13,_calc_라운드기준!C13,$B$1:$AT$1,"&lt;"&amp;2))-(RANK(C13,$B13:$AT13,0)+COUNTIFS($B13:$AT13,C13,$B$1:$AT$1,"&lt;"&amp;2))</f>
        <v>-10</v>
      </c>
      <c r="AW13">
        <f>(RANK(_calc_라운드기준!D13,_calc_라운드기준!$B13:$AT13,0)+COUNTIFS(_calc_라운드기준!$B13:$AT13,_calc_라운드기준!D13,$B$1:$AT$1,"&lt;"&amp;3))-(RANK(D13,$B13:$AT13,0)+COUNTIFS($B13:$AT13,D13,$B$1:$AT$1,"&lt;"&amp;3))</f>
        <v>5</v>
      </c>
      <c r="AX13">
        <f>(RANK(_calc_라운드기준!E13,_calc_라운드기준!$B13:$AT13,0)+COUNTIFS(_calc_라운드기준!$B13:$AT13,_calc_라운드기준!E13,$B$1:$AT$1,"&lt;"&amp;4))-(RANK(E13,$B13:$AT13,0)+COUNTIFS($B13:$AT13,E13,$B$1:$AT$1,"&lt;"&amp;4))</f>
        <v>-31</v>
      </c>
      <c r="AY13">
        <f>(RANK(_calc_라운드기준!F13,_calc_라운드기준!$B13:$AT13,0)+COUNTIFS(_calc_라운드기준!$B13:$AT13,_calc_라운드기준!F13,$B$1:$AT$1,"&lt;"&amp;5))-(RANK(F13,$B13:$AT13,0)+COUNTIFS($B13:$AT13,F13,$B$1:$AT$1,"&lt;"&amp;5))</f>
        <v>-8</v>
      </c>
      <c r="AZ13">
        <f>(RANK(_calc_라운드기준!G13,_calc_라운드기준!$B13:$AT13,0)+COUNTIFS(_calc_라운드기준!$B13:$AT13,_calc_라운드기준!G13,$B$1:$AT$1,"&lt;"&amp;6))-(RANK(G13,$B13:$AT13,0)+COUNTIFS($B13:$AT13,G13,$B$1:$AT$1,"&lt;"&amp;6))</f>
        <v>24</v>
      </c>
      <c r="BA13">
        <f>(RANK(_calc_라운드기준!H13,_calc_라운드기준!$B13:$AT13,0)+COUNTIFS(_calc_라운드기준!$B13:$AT13,_calc_라운드기준!H13,$B$1:$AT$1,"&lt;"&amp;7))-(RANK(H13,$B13:$AT13,0)+COUNTIFS($B13:$AT13,H13,$B$1:$AT$1,"&lt;"&amp;7))</f>
        <v>30</v>
      </c>
      <c r="BB13">
        <f>(RANK(_calc_라운드기준!I13,_calc_라운드기준!$B13:$AT13,0)+COUNTIFS(_calc_라운드기준!$B13:$AT13,_calc_라운드기준!I13,$B$1:$AT$1,"&lt;"&amp;8))-(RANK(I13,$B13:$AT13,0)+COUNTIFS($B13:$AT13,I13,$B$1:$AT$1,"&lt;"&amp;8))</f>
        <v>-19</v>
      </c>
      <c r="BC13">
        <f>(RANK(_calc_라운드기준!J13,_calc_라운드기준!$B13:$AT13,0)+COUNTIFS(_calc_라운드기준!$B13:$AT13,_calc_라운드기준!J13,$B$1:$AT$1,"&lt;"&amp;9))-(RANK(J13,$B13:$AT13,0)+COUNTIFS($B13:$AT13,J13,$B$1:$AT$1,"&lt;"&amp;9))</f>
        <v>-22</v>
      </c>
      <c r="BD13">
        <f>(RANK(_calc_라운드기준!K13,_calc_라운드기준!$B13:$AT13,0)+COUNTIFS(_calc_라운드기준!$B13:$AT13,_calc_라운드기준!K13,$B$1:$AT$1,"&lt;"&amp;10))-(RANK(K13,$B13:$AT13,0)+COUNTIFS($B13:$AT13,K13,$B$1:$AT$1,"&lt;"&amp;10))</f>
        <v>-6</v>
      </c>
      <c r="BE13">
        <f>(RANK(_calc_라운드기준!L13,_calc_라운드기준!$B13:$AT13,0)+COUNTIFS(_calc_라운드기준!$B13:$AT13,_calc_라운드기준!L13,$B$1:$AT$1,"&lt;"&amp;11))-(RANK(L13,$B13:$AT13,0)+COUNTIFS($B13:$AT13,L13,$B$1:$AT$1,"&lt;"&amp;11))</f>
        <v>16</v>
      </c>
      <c r="BF13">
        <f>(RANK(_calc_라운드기준!M13,_calc_라운드기준!$B13:$AT13,0)+COUNTIFS(_calc_라운드기준!$B13:$AT13,_calc_라운드기준!M13,$B$1:$AT$1,"&lt;"&amp;12))-(RANK(M13,$B13:$AT13,0)+COUNTIFS($B13:$AT13,M13,$B$1:$AT$1,"&lt;"&amp;12))</f>
        <v>18</v>
      </c>
      <c r="BG13">
        <f>(RANK(_calc_라운드기준!N13,_calc_라운드기준!$B13:$AT13,0)+COUNTIFS(_calc_라운드기준!$B13:$AT13,_calc_라운드기준!N13,$B$1:$AT$1,"&lt;"&amp;13))-(RANK(N13,$B13:$AT13,0)+COUNTIFS($B13:$AT13,N13,$B$1:$AT$1,"&lt;"&amp;13))</f>
        <v>6</v>
      </c>
      <c r="BH13">
        <f>(RANK(_calc_라운드기준!O13,_calc_라운드기준!$B13:$AT13,0)+COUNTIFS(_calc_라운드기준!$B13:$AT13,_calc_라운드기준!O13,$B$1:$AT$1,"&lt;"&amp;14))-(RANK(O13,$B13:$AT13,0)+COUNTIFS($B13:$AT13,O13,$B$1:$AT$1,"&lt;"&amp;14))</f>
        <v>20</v>
      </c>
      <c r="BI13">
        <f>(RANK(_calc_라운드기준!P13,_calc_라운드기준!$B13:$AT13,0)+COUNTIFS(_calc_라운드기준!$B13:$AT13,_calc_라운드기준!P13,$B$1:$AT$1,"&lt;"&amp;15))-(RANK(P13,$B13:$AT13,0)+COUNTIFS($B13:$AT13,P13,$B$1:$AT$1,"&lt;"&amp;15))</f>
        <v>-11</v>
      </c>
      <c r="BJ13">
        <f>(RANK(_calc_라운드기준!Q13,_calc_라운드기준!$B13:$AT13,0)+COUNTIFS(_calc_라운드기준!$B13:$AT13,_calc_라운드기준!Q13,$B$1:$AT$1,"&lt;"&amp;16))-(RANK(Q13,$B13:$AT13,0)+COUNTIFS($B13:$AT13,Q13,$B$1:$AT$1,"&lt;"&amp;16))</f>
        <v>-1</v>
      </c>
      <c r="BK13">
        <f>(RANK(_calc_라운드기준!R13,_calc_라운드기준!$B13:$AT13,0)+COUNTIFS(_calc_라운드기준!$B13:$AT13,_calc_라운드기준!R13,$B$1:$AT$1,"&lt;"&amp;17))-(RANK(R13,$B13:$AT13,0)+COUNTIFS($B13:$AT13,R13,$B$1:$AT$1,"&lt;"&amp;17))</f>
        <v>-14</v>
      </c>
      <c r="BL13">
        <f>(RANK(_calc_라운드기준!S13,_calc_라운드기준!$B13:$AT13,0)+COUNTIFS(_calc_라운드기준!$B13:$AT13,_calc_라운드기준!S13,$B$1:$AT$1,"&lt;"&amp;18))-(RANK(S13,$B13:$AT13,0)+COUNTIFS($B13:$AT13,S13,$B$1:$AT$1,"&lt;"&amp;18))</f>
        <v>15</v>
      </c>
      <c r="BM13">
        <f>(RANK(_calc_라운드기준!T13,_calc_라운드기준!$B13:$AT13,0)+COUNTIFS(_calc_라운드기준!$B13:$AT13,_calc_라운드기준!T13,$B$1:$AT$1,"&lt;"&amp;19))-(RANK(T13,$B13:$AT13,0)+COUNTIFS($B13:$AT13,T13,$B$1:$AT$1,"&lt;"&amp;19))</f>
        <v>-2</v>
      </c>
      <c r="BN13">
        <f>(RANK(_calc_라운드기준!U13,_calc_라운드기준!$B13:$AT13,0)+COUNTIFS(_calc_라운드기준!$B13:$AT13,_calc_라운드기준!U13,$B$1:$AT$1,"&lt;"&amp;20))-(RANK(U13,$B13:$AT13,0)+COUNTIFS($B13:$AT13,U13,$B$1:$AT$1,"&lt;"&amp;20))</f>
        <v>14</v>
      </c>
      <c r="BO13">
        <f>(RANK(_calc_라운드기준!V13,_calc_라운드기준!$B13:$AT13,0)+COUNTIFS(_calc_라운드기준!$B13:$AT13,_calc_라운드기준!V13,$B$1:$AT$1,"&lt;"&amp;21))-(RANK(V13,$B13:$AT13,0)+COUNTIFS($B13:$AT13,V13,$B$1:$AT$1,"&lt;"&amp;21))</f>
        <v>19</v>
      </c>
      <c r="BP13">
        <f>(RANK(_calc_라운드기준!W13,_calc_라운드기준!$B13:$AT13,0)+COUNTIFS(_calc_라운드기준!$B13:$AT13,_calc_라운드기준!W13,$B$1:$AT$1,"&lt;"&amp;22))-(RANK(W13,$B13:$AT13,0)+COUNTIFS($B13:$AT13,W13,$B$1:$AT$1,"&lt;"&amp;22))</f>
        <v>-9</v>
      </c>
      <c r="BQ13">
        <f>(RANK(_calc_라운드기준!X13,_calc_라운드기준!$B13:$AT13,0)+COUNTIFS(_calc_라운드기준!$B13:$AT13,_calc_라운드기준!X13,$B$1:$AT$1,"&lt;"&amp;23))-(RANK(X13,$B13:$AT13,0)+COUNTIFS($B13:$AT13,X13,$B$1:$AT$1,"&lt;"&amp;23))</f>
        <v>-23</v>
      </c>
      <c r="BR13">
        <f>(RANK(_calc_라운드기준!Y13,_calc_라운드기준!$B13:$AT13,0)+COUNTIFS(_calc_라운드기준!$B13:$AT13,_calc_라운드기준!Y13,$B$1:$AT$1,"&lt;"&amp;24))-(RANK(Y13,$B13:$AT13,0)+COUNTIFS($B13:$AT13,Y13,$B$1:$AT$1,"&lt;"&amp;24))</f>
        <v>-5</v>
      </c>
      <c r="BS13">
        <f>(RANK(_calc_라운드기준!Z13,_calc_라운드기준!$B13:$AT13,0)+COUNTIFS(_calc_라운드기준!$B13:$AT13,_calc_라운드기준!Z13,$B$1:$AT$1,"&lt;"&amp;25))-(RANK(Z13,$B13:$AT13,0)+COUNTIFS($B13:$AT13,Z13,$B$1:$AT$1,"&lt;"&amp;25))</f>
        <v>-13</v>
      </c>
      <c r="BT13">
        <f>(RANK(_calc_라운드기준!AA13,_calc_라운드기준!$B13:$AT13,0)+COUNTIFS(_calc_라운드기준!$B13:$AT13,_calc_라운드기준!AA13,$B$1:$AT$1,"&lt;"&amp;26))-(RANK(AA13,$B13:$AT13,0)+COUNTIFS($B13:$AT13,AA13,$B$1:$AT$1,"&lt;"&amp;26))</f>
        <v>5</v>
      </c>
      <c r="BU13">
        <f>(RANK(_calc_라운드기준!AB13,_calc_라운드기준!$B13:$AT13,0)+COUNTIFS(_calc_라운드기준!$B13:$AT13,_calc_라운드기준!AB13,$B$1:$AT$1,"&lt;"&amp;27))-(RANK(AB13,$B13:$AT13,0)+COUNTIFS($B13:$AT13,AB13,$B$1:$AT$1,"&lt;"&amp;27))</f>
        <v>-10</v>
      </c>
      <c r="BV13">
        <f>(RANK(_calc_라운드기준!AC13,_calc_라운드기준!$B13:$AT13,0)+COUNTIFS(_calc_라운드기준!$B13:$AT13,_calc_라운드기준!AC13,$B$1:$AT$1,"&lt;"&amp;28))-(RANK(AC13,$B13:$AT13,0)+COUNTIFS($B13:$AT13,AC13,$B$1:$AT$1,"&lt;"&amp;28))</f>
        <v>-17</v>
      </c>
      <c r="BW13">
        <f>(RANK(_calc_라운드기준!AD13,_calc_라운드기준!$B13:$AT13,0)+COUNTIFS(_calc_라운드기준!$B13:$AT13,_calc_라운드기준!AD13,$B$1:$AT$1,"&lt;"&amp;29))-(RANK(AD13,$B13:$AT13,0)+COUNTIFS($B13:$AT13,AD13,$B$1:$AT$1,"&lt;"&amp;29))</f>
        <v>-2</v>
      </c>
      <c r="BX13">
        <f>(RANK(_calc_라운드기준!AE13,_calc_라운드기준!$B13:$AT13,0)+COUNTIFS(_calc_라운드기준!$B13:$AT13,_calc_라운드기준!AE13,$B$1:$AT$1,"&lt;"&amp;30))-(RANK(AE13,$B13:$AT13,0)+COUNTIFS($B13:$AT13,AE13,$B$1:$AT$1,"&lt;"&amp;30))</f>
        <v>15</v>
      </c>
      <c r="BY13">
        <f>(RANK(_calc_라운드기준!AF13,_calc_라운드기준!$B13:$AT13,0)+COUNTIFS(_calc_라운드기준!$B13:$AT13,_calc_라운드기준!AF13,$B$1:$AT$1,"&lt;"&amp;31))-(RANK(AF13,$B13:$AT13,0)+COUNTIFS($B13:$AT13,AF13,$B$1:$AT$1,"&lt;"&amp;31))</f>
        <v>-12</v>
      </c>
      <c r="BZ13">
        <f>(RANK(_calc_라운드기준!AG13,_calc_라운드기준!$B13:$AT13,0)+COUNTIFS(_calc_라운드기준!$B13:$AT13,_calc_라운드기준!AG13,$B$1:$AT$1,"&lt;"&amp;32))-(RANK(AG13,$B13:$AT13,0)+COUNTIFS($B13:$AT13,AG13,$B$1:$AT$1,"&lt;"&amp;32))</f>
        <v>-1</v>
      </c>
      <c r="CA13">
        <f>(RANK(_calc_라운드기준!AH13,_calc_라운드기준!$B13:$AT13,0)+COUNTIFS(_calc_라운드기준!$B13:$AT13,_calc_라운드기준!AH13,$B$1:$AT$1,"&lt;"&amp;33))-(RANK(AH13,$B13:$AT13,0)+COUNTIFS($B13:$AT13,AH13,$B$1:$AT$1,"&lt;"&amp;33))</f>
        <v>17</v>
      </c>
      <c r="CB13">
        <f>(RANK(_calc_라운드기준!AI13,_calc_라운드기준!$B13:$AT13,0)+COUNTIFS(_calc_라운드기준!$B13:$AT13,_calc_라운드기준!AI13,$B$1:$AT$1,"&lt;"&amp;34))-(RANK(AI13,$B13:$AT13,0)+COUNTIFS($B13:$AT13,AI13,$B$1:$AT$1,"&lt;"&amp;34))</f>
        <v>16</v>
      </c>
      <c r="CC13">
        <f>(RANK(_calc_라운드기준!AJ13,_calc_라운드기준!$B13:$AT13,0)+COUNTIFS(_calc_라운드기준!$B13:$AT13,_calc_라운드기준!AJ13,$B$1:$AT$1,"&lt;"&amp;35))-(RANK(AJ13,$B13:$AT13,0)+COUNTIFS($B13:$AT13,AJ13,$B$1:$AT$1,"&lt;"&amp;35))</f>
        <v>27</v>
      </c>
      <c r="CD13">
        <f>(RANK(_calc_라운드기준!AK13,_calc_라운드기준!$B13:$AT13,0)+COUNTIFS(_calc_라운드기준!$B13:$AT13,_calc_라운드기준!AK13,$B$1:$AT$1,"&lt;"&amp;36))-(RANK(AK13,$B13:$AT13,0)+COUNTIFS($B13:$AT13,AK13,$B$1:$AT$1,"&lt;"&amp;36))</f>
        <v>-15</v>
      </c>
      <c r="CE13">
        <f>(RANK(_calc_라운드기준!AL13,_calc_라운드기준!$B13:$AT13,0)+COUNTIFS(_calc_라운드기준!$B13:$AT13,_calc_라운드기준!AL13,$B$1:$AT$1,"&lt;"&amp;37))-(RANK(AL13,$B13:$AT13,0)+COUNTIFS($B13:$AT13,AL13,$B$1:$AT$1,"&lt;"&amp;37))</f>
        <v>2</v>
      </c>
      <c r="CF13">
        <f>(RANK(_calc_라운드기준!AM13,_calc_라운드기준!$B13:$AT13,0)+COUNTIFS(_calc_라운드기준!$B13:$AT13,_calc_라운드기준!AM13,$B$1:$AT$1,"&lt;"&amp;38))-(RANK(AM13,$B13:$AT13,0)+COUNTIFS($B13:$AT13,AM13,$B$1:$AT$1,"&lt;"&amp;38))</f>
        <v>9</v>
      </c>
      <c r="CG13">
        <f>(RANK(_calc_라운드기준!AN13,_calc_라운드기준!$B13:$AT13,0)+COUNTIFS(_calc_라운드기준!$B13:$AT13,_calc_라운드기준!AN13,$B$1:$AT$1,"&lt;"&amp;39))-(RANK(AN13,$B13:$AT13,0)+COUNTIFS($B13:$AT13,AN13,$B$1:$AT$1,"&lt;"&amp;39))</f>
        <v>-10</v>
      </c>
      <c r="CH13">
        <f>(RANK(_calc_라운드기준!AO13,_calc_라운드기준!$B13:$AT13,0)+COUNTIFS(_calc_라운드기준!$B13:$AT13,_calc_라운드기준!AO13,$B$1:$AT$1,"&lt;"&amp;40))-(RANK(AO13,$B13:$AT13,0)+COUNTIFS($B13:$AT13,AO13,$B$1:$AT$1,"&lt;"&amp;40))</f>
        <v>6</v>
      </c>
      <c r="CI13">
        <f>(RANK(_calc_라운드기준!AP13,_calc_라운드기준!$B13:$AT13,0)+COUNTIFS(_calc_라운드기준!$B13:$AT13,_calc_라운드기준!AP13,$B$1:$AT$1,"&lt;"&amp;41))-(RANK(AP13,$B13:$AT13,0)+COUNTIFS($B13:$AT13,AP13,$B$1:$AT$1,"&lt;"&amp;41))</f>
        <v>-14</v>
      </c>
      <c r="CJ13">
        <f>(RANK(_calc_라운드기준!AQ13,_calc_라운드기준!$B13:$AT13,0)+COUNTIFS(_calc_라운드기준!$B13:$AT13,_calc_라운드기준!AQ13,$B$1:$AT$1,"&lt;"&amp;42))-(RANK(AQ13,$B13:$AT13,0)+COUNTIFS($B13:$AT13,AQ13,$B$1:$AT$1,"&lt;"&amp;42))</f>
        <v>-6</v>
      </c>
      <c r="CK13">
        <f>(RANK(_calc_라운드기준!AR13,_calc_라운드기준!$B13:$AT13,0)+COUNTIFS(_calc_라운드기준!$B13:$AT13,_calc_라운드기준!AR13,$B$1:$AT$1,"&lt;"&amp;43))-(RANK(AR13,$B13:$AT13,0)+COUNTIFS($B13:$AT13,AR13,$B$1:$AT$1,"&lt;"&amp;43))</f>
        <v>0</v>
      </c>
      <c r="CL13">
        <f>(RANK(_calc_라운드기준!AS13,_calc_라운드기준!$B13:$AT13,0)+COUNTIFS(_calc_라운드기준!$B13:$AT13,_calc_라운드기준!AS13,$B$1:$AT$1,"&lt;"&amp;44))-(RANK(AS13,$B13:$AT13,0)+COUNTIFS($B13:$AT13,AS13,$B$1:$AT$1,"&lt;"&amp;44))</f>
        <v>10</v>
      </c>
      <c r="CM13">
        <f>(RANK(_calc_라운드기준!AT13,_calc_라운드기준!$B13:$AT13,0)+COUNTIFS(_calc_라운드기준!$B13:$AT13,_calc_라운드기준!AT13,$B$1:$AT$1,"&lt;"&amp;45))-(RANK(AT13,$B13:$AT13,0)+COUNTIFS($B13:$AT13,AT13,$B$1:$AT$1,"&lt;"&amp;45))</f>
        <v>15</v>
      </c>
      <c r="CN13">
        <f t="shared" si="0"/>
        <v>44</v>
      </c>
      <c r="CO13">
        <f t="shared" si="1"/>
        <v>31</v>
      </c>
      <c r="CP13">
        <f t="shared" si="2"/>
        <v>18</v>
      </c>
      <c r="CQ13">
        <f t="shared" si="3"/>
        <v>45</v>
      </c>
      <c r="CR13">
        <f t="shared" si="4"/>
        <v>29</v>
      </c>
      <c r="CS13">
        <f t="shared" si="5"/>
        <v>3</v>
      </c>
      <c r="CT13">
        <f t="shared" si="6"/>
        <v>1</v>
      </c>
      <c r="CU13">
        <f t="shared" si="7"/>
        <v>41</v>
      </c>
      <c r="CV13">
        <f t="shared" si="8"/>
        <v>42</v>
      </c>
      <c r="CW13">
        <f t="shared" si="9"/>
        <v>27</v>
      </c>
      <c r="CX13">
        <f t="shared" si="10"/>
        <v>8</v>
      </c>
      <c r="CY13">
        <f t="shared" si="11"/>
        <v>6</v>
      </c>
      <c r="CZ13">
        <f t="shared" si="12"/>
        <v>16</v>
      </c>
      <c r="DA13">
        <f t="shared" si="13"/>
        <v>4</v>
      </c>
      <c r="DB13">
        <f t="shared" si="14"/>
        <v>34</v>
      </c>
      <c r="DC13">
        <f t="shared" si="15"/>
        <v>22</v>
      </c>
      <c r="DD13">
        <f t="shared" si="16"/>
        <v>37</v>
      </c>
      <c r="DE13">
        <f t="shared" si="17"/>
        <v>10</v>
      </c>
      <c r="DF13">
        <f t="shared" si="18"/>
        <v>24</v>
      </c>
      <c r="DG13">
        <f t="shared" si="19"/>
        <v>13</v>
      </c>
      <c r="DH13">
        <f t="shared" si="20"/>
        <v>5</v>
      </c>
      <c r="DI13">
        <f t="shared" si="21"/>
        <v>30</v>
      </c>
      <c r="DJ13">
        <f t="shared" si="22"/>
        <v>43</v>
      </c>
      <c r="DK13">
        <f t="shared" si="23"/>
        <v>26</v>
      </c>
      <c r="DL13">
        <f t="shared" si="24"/>
        <v>36</v>
      </c>
      <c r="DM13">
        <f t="shared" si="25"/>
        <v>19</v>
      </c>
      <c r="DN13">
        <f t="shared" si="26"/>
        <v>32</v>
      </c>
      <c r="DO13">
        <f t="shared" si="27"/>
        <v>40</v>
      </c>
      <c r="DP13">
        <f t="shared" si="28"/>
        <v>25</v>
      </c>
      <c r="DQ13">
        <f t="shared" si="29"/>
        <v>11</v>
      </c>
      <c r="DR13">
        <f t="shared" si="30"/>
        <v>35</v>
      </c>
      <c r="DS13">
        <f t="shared" si="31"/>
        <v>23</v>
      </c>
      <c r="DT13">
        <f t="shared" si="32"/>
        <v>7</v>
      </c>
      <c r="DU13">
        <f t="shared" si="33"/>
        <v>9</v>
      </c>
      <c r="DV13">
        <f t="shared" si="34"/>
        <v>2</v>
      </c>
      <c r="DW13">
        <f t="shared" si="35"/>
        <v>39</v>
      </c>
      <c r="DX13">
        <f t="shared" si="36"/>
        <v>20</v>
      </c>
      <c r="DY13">
        <f t="shared" si="37"/>
        <v>15</v>
      </c>
      <c r="DZ13">
        <f t="shared" si="38"/>
        <v>33</v>
      </c>
      <c r="EA13">
        <f t="shared" si="39"/>
        <v>17</v>
      </c>
      <c r="EB13">
        <f t="shared" si="40"/>
        <v>38</v>
      </c>
      <c r="EC13">
        <f t="shared" si="41"/>
        <v>28</v>
      </c>
      <c r="ED13">
        <f t="shared" si="42"/>
        <v>21</v>
      </c>
      <c r="EE13">
        <f t="shared" si="43"/>
        <v>14</v>
      </c>
      <c r="EF13">
        <f t="shared" si="44"/>
        <v>12</v>
      </c>
    </row>
    <row r="14" spans="1:136" ht="16.5" customHeight="1">
      <c r="A14">
        <f>_calc_라운드기준!A14</f>
        <v>1232</v>
      </c>
      <c r="B14">
        <f>INDEX(_calc_누적빈도!B:B,$A14)-INDEX(_calc_누적빈도!B:B,$A14-기준250회_후보!$B$1)</f>
        <v>30</v>
      </c>
      <c r="C14">
        <f>INDEX(_calc_누적빈도!C:C,$A14)-INDEX(_calc_누적빈도!C:C,$A14-기준250회_후보!$B$1)</f>
        <v>22</v>
      </c>
      <c r="D14">
        <f>INDEX(_calc_누적빈도!D:D,$A14)-INDEX(_calc_누적빈도!D:D,$A14-기준250회_후보!$B$1)</f>
        <v>41</v>
      </c>
      <c r="E14">
        <f>INDEX(_calc_누적빈도!E:E,$A14)-INDEX(_calc_누적빈도!E:E,$A14-기준250회_후보!$B$1)</f>
        <v>28</v>
      </c>
      <c r="F14">
        <f>INDEX(_calc_누적빈도!F:F,$A14)-INDEX(_calc_누적빈도!F:F,$A14-기준250회_후보!$B$1)</f>
        <v>24</v>
      </c>
      <c r="G14">
        <f>INDEX(_calc_누적빈도!G:G,$A14)-INDEX(_calc_누적빈도!G:G,$A14-기준250회_후보!$B$1)</f>
        <v>42</v>
      </c>
      <c r="H14">
        <f>INDEX(_calc_누적빈도!H:H,$A14)-INDEX(_calc_누적빈도!H:H,$A14-기준250회_후보!$B$1)</f>
        <v>39</v>
      </c>
      <c r="I14">
        <f>INDEX(_calc_누적빈도!I:I,$A14)-INDEX(_calc_누적빈도!I:I,$A14-기준250회_후보!$B$1)</f>
        <v>29</v>
      </c>
      <c r="J14">
        <f>INDEX(_calc_누적빈도!J:J,$A14)-INDEX(_calc_누적빈도!J:J,$A14-기준250회_후보!$B$1)</f>
        <v>31</v>
      </c>
      <c r="K14">
        <f>INDEX(_calc_누적빈도!K:K,$A14)-INDEX(_calc_누적빈도!K:K,$A14-기준250회_후보!$B$1)</f>
        <v>25</v>
      </c>
      <c r="L14">
        <f>INDEX(_calc_누적빈도!L:L,$A14)-INDEX(_calc_누적빈도!L:L,$A14-기준250회_후보!$B$1)</f>
        <v>32</v>
      </c>
      <c r="M14">
        <f>INDEX(_calc_누적빈도!M:M,$A14)-INDEX(_calc_누적빈도!M:M,$A14-기준250회_후보!$B$1)</f>
        <v>38</v>
      </c>
      <c r="N14">
        <f>INDEX(_calc_누적빈도!N:N,$A14)-INDEX(_calc_누적빈도!N:N,$A14-기준250회_후보!$B$1)</f>
        <v>41</v>
      </c>
      <c r="O14">
        <f>INDEX(_calc_누적빈도!O:O,$A14)-INDEX(_calc_누적빈도!O:O,$A14-기준250회_후보!$B$1)</f>
        <v>34</v>
      </c>
      <c r="P14">
        <f>INDEX(_calc_누적빈도!P:P,$A14)-INDEX(_calc_누적빈도!P:P,$A14-기준250회_후보!$B$1)</f>
        <v>35</v>
      </c>
      <c r="Q14">
        <f>INDEX(_calc_누적빈도!Q:Q,$A14)-INDEX(_calc_누적빈도!Q:Q,$A14-기준250회_후보!$B$1)</f>
        <v>40</v>
      </c>
      <c r="R14">
        <f>INDEX(_calc_누적빈도!R:R,$A14)-INDEX(_calc_누적빈도!R:R,$A14-기준250회_후보!$B$1)</f>
        <v>31</v>
      </c>
      <c r="S14">
        <f>INDEX(_calc_누적빈도!S:S,$A14)-INDEX(_calc_누적빈도!S:S,$A14-기준250회_후보!$B$1)</f>
        <v>34</v>
      </c>
      <c r="T14">
        <f>INDEX(_calc_누적빈도!T:T,$A14)-INDEX(_calc_누적빈도!T:T,$A14-기준250회_후보!$B$1)</f>
        <v>36</v>
      </c>
      <c r="U14">
        <f>INDEX(_calc_누적빈도!U:U,$A14)-INDEX(_calc_누적빈도!U:U,$A14-기준250회_후보!$B$1)</f>
        <v>34</v>
      </c>
      <c r="V14">
        <f>INDEX(_calc_누적빈도!V:V,$A14)-INDEX(_calc_누적빈도!V:V,$A14-기준250회_후보!$B$1)</f>
        <v>34</v>
      </c>
      <c r="W14">
        <f>INDEX(_calc_누적빈도!W:W,$A14)-INDEX(_calc_누적빈도!W:W,$A14-기준250회_후보!$B$1)</f>
        <v>31</v>
      </c>
      <c r="X14">
        <f>INDEX(_calc_누적빈도!X:X,$A14)-INDEX(_calc_누적빈도!X:X,$A14-기준250회_후보!$B$1)</f>
        <v>30</v>
      </c>
      <c r="Y14">
        <f>INDEX(_calc_누적빈도!Y:Y,$A14)-INDEX(_calc_누적빈도!Y:Y,$A14-기준250회_후보!$B$1)</f>
        <v>34</v>
      </c>
      <c r="Z14">
        <f>INDEX(_calc_누적빈도!Z:Z,$A14)-INDEX(_calc_누적빈도!Z:Z,$A14-기준250회_후보!$B$1)</f>
        <v>26</v>
      </c>
      <c r="AA14">
        <f>INDEX(_calc_누적빈도!AA:AA,$A14)-INDEX(_calc_누적빈도!AA:AA,$A14-기준250회_후보!$B$1)</f>
        <v>36</v>
      </c>
      <c r="AB14">
        <f>INDEX(_calc_누적빈도!AB:AB,$A14)-INDEX(_calc_누적빈도!AB:AB,$A14-기준250회_후보!$B$1)</f>
        <v>38</v>
      </c>
      <c r="AC14">
        <f>INDEX(_calc_누적빈도!AC:AC,$A14)-INDEX(_calc_누적빈도!AC:AC,$A14-기준250회_후보!$B$1)</f>
        <v>35</v>
      </c>
      <c r="AD14">
        <f>INDEX(_calc_누적빈도!AD:AD,$A14)-INDEX(_calc_누적빈도!AD:AD,$A14-기준250회_후보!$B$1)</f>
        <v>36</v>
      </c>
      <c r="AE14">
        <f>INDEX(_calc_누적빈도!AE:AE,$A14)-INDEX(_calc_누적빈도!AE:AE,$A14-기준250회_후보!$B$1)</f>
        <v>40</v>
      </c>
      <c r="AF14">
        <f>INDEX(_calc_누적빈도!AF:AF,$A14)-INDEX(_calc_누적빈도!AF:AF,$A14-기준250회_후보!$B$1)</f>
        <v>36</v>
      </c>
      <c r="AG14">
        <f>INDEX(_calc_누적빈도!AG:AG,$A14)-INDEX(_calc_누적빈도!AG:AG,$A14-기준250회_후보!$B$1)</f>
        <v>32</v>
      </c>
      <c r="AH14">
        <f>INDEX(_calc_누적빈도!AH:AH,$A14)-INDEX(_calc_누적빈도!AH:AH,$A14-기준250회_후보!$B$1)</f>
        <v>38</v>
      </c>
      <c r="AI14">
        <f>INDEX(_calc_누적빈도!AI:AI,$A14)-INDEX(_calc_누적빈도!AI:AI,$A14-기준250회_후보!$B$1)</f>
        <v>33</v>
      </c>
      <c r="AJ14">
        <f>INDEX(_calc_누적빈도!AJ:AJ,$A14)-INDEX(_calc_누적빈도!AJ:AJ,$A14-기준250회_후보!$B$1)</f>
        <v>41</v>
      </c>
      <c r="AK14">
        <f>INDEX(_calc_누적빈도!AK:AK,$A14)-INDEX(_calc_누적빈도!AK:AK,$A14-기준250회_후보!$B$1)</f>
        <v>31</v>
      </c>
      <c r="AL14">
        <f>INDEX(_calc_누적빈도!AL:AL,$A14)-INDEX(_calc_누적빈도!AL:AL,$A14-기준250회_후보!$B$1)</f>
        <v>35</v>
      </c>
      <c r="AM14">
        <f>INDEX(_calc_누적빈도!AM:AM,$A14)-INDEX(_calc_누적빈도!AM:AM,$A14-기준250회_후보!$B$1)</f>
        <v>40</v>
      </c>
      <c r="AN14">
        <f>INDEX(_calc_누적빈도!AN:AN,$A14)-INDEX(_calc_누적빈도!AN:AN,$A14-기준250회_후보!$B$1)</f>
        <v>26</v>
      </c>
      <c r="AO14">
        <f>INDEX(_calc_누적빈도!AO:AO,$A14)-INDEX(_calc_누적빈도!AO:AO,$A14-기준250회_후보!$B$1)</f>
        <v>31</v>
      </c>
      <c r="AP14">
        <f>INDEX(_calc_누적빈도!AP:AP,$A14)-INDEX(_calc_누적빈도!AP:AP,$A14-기준250회_후보!$B$1)</f>
        <v>29</v>
      </c>
      <c r="AQ14">
        <f>INDEX(_calc_누적빈도!AQ:AQ,$A14)-INDEX(_calc_누적빈도!AQ:AQ,$A14-기준250회_후보!$B$1)</f>
        <v>29</v>
      </c>
      <c r="AR14">
        <f>INDEX(_calc_누적빈도!AR:AR,$A14)-INDEX(_calc_누적빈도!AR:AR,$A14-기준250회_후보!$B$1)</f>
        <v>19</v>
      </c>
      <c r="AS14">
        <f>INDEX(_calc_누적빈도!AS:AS,$A14)-INDEX(_calc_누적빈도!AS:AS,$A14-기준250회_후보!$B$1)</f>
        <v>35</v>
      </c>
      <c r="AT14">
        <f>INDEX(_calc_누적빈도!AT:AT,$A14)-INDEX(_calc_누적빈도!AT:AT,$A14-기준250회_후보!$B$1)</f>
        <v>39</v>
      </c>
      <c r="AU14">
        <f>(RANK(_calc_라운드기준!B14,_calc_라운드기준!$B14:$AT14,0)+COUNTIFS(_calc_라운드기준!$B14:$AT14,_calc_라운드기준!B14,$B$1:$AT$1,"&lt;"&amp;1))-(RANK(B14,$B14:$AT14,0)+COUNTIFS($B14:$AT14,B14,$B$1:$AT$1,"&lt;"&amp;1))</f>
        <v>-29</v>
      </c>
      <c r="AV14">
        <f>(RANK(_calc_라운드기준!C14,_calc_라운드기준!$B14:$AT14,0)+COUNTIFS(_calc_라운드기준!$B14:$AT14,_calc_라운드기준!C14,$B$1:$AT$1,"&lt;"&amp;2))-(RANK(C14,$B14:$AT14,0)+COUNTIFS($B14:$AT14,C14,$B$1:$AT$1,"&lt;"&amp;2))</f>
        <v>-11</v>
      </c>
      <c r="AW14">
        <f>(RANK(_calc_라운드기준!D14,_calc_라운드기준!$B14:$AT14,0)+COUNTIFS(_calc_라운드기준!$B14:$AT14,_calc_라운드기준!D14,$B$1:$AT$1,"&lt;"&amp;3))-(RANK(D14,$B14:$AT14,0)+COUNTIFS($B14:$AT14,D14,$B$1:$AT$1,"&lt;"&amp;3))</f>
        <v>6</v>
      </c>
      <c r="AX14">
        <f>(RANK(_calc_라운드기준!E14,_calc_라운드기준!$B14:$AT14,0)+COUNTIFS(_calc_라운드기준!$B14:$AT14,_calc_라운드기준!E14,$B$1:$AT$1,"&lt;"&amp;4))-(RANK(E14,$B14:$AT14,0)+COUNTIFS($B14:$AT14,E14,$B$1:$AT$1,"&lt;"&amp;4))</f>
        <v>-30</v>
      </c>
      <c r="AY14">
        <f>(RANK(_calc_라운드기준!F14,_calc_라운드기준!$B14:$AT14,0)+COUNTIFS(_calc_라운드기준!$B14:$AT14,_calc_라운드기준!F14,$B$1:$AT$1,"&lt;"&amp;5))-(RANK(F14,$B14:$AT14,0)+COUNTIFS($B14:$AT14,F14,$B$1:$AT$1,"&lt;"&amp;5))</f>
        <v>-9</v>
      </c>
      <c r="AZ14">
        <f>(RANK(_calc_라운드기준!G14,_calc_라운드기준!$B14:$AT14,0)+COUNTIFS(_calc_라운드기준!$B14:$AT14,_calc_라운드기준!G14,$B$1:$AT$1,"&lt;"&amp;6))-(RANK(G14,$B14:$AT14,0)+COUNTIFS($B14:$AT14,G14,$B$1:$AT$1,"&lt;"&amp;6))</f>
        <v>24</v>
      </c>
      <c r="BA14">
        <f>(RANK(_calc_라운드기준!H14,_calc_라운드기준!$B14:$AT14,0)+COUNTIFS(_calc_라운드기준!$B14:$AT14,_calc_라운드기준!H14,$B$1:$AT$1,"&lt;"&amp;7))-(RANK(H14,$B14:$AT14,0)+COUNTIFS($B14:$AT14,H14,$B$1:$AT$1,"&lt;"&amp;7))</f>
        <v>32</v>
      </c>
      <c r="BB14">
        <f>(RANK(_calc_라운드기준!I14,_calc_라운드기준!$B14:$AT14,0)+COUNTIFS(_calc_라운드기준!$B14:$AT14,_calc_라운드기준!I14,$B$1:$AT$1,"&lt;"&amp;8))-(RANK(I14,$B14:$AT14,0)+COUNTIFS($B14:$AT14,I14,$B$1:$AT$1,"&lt;"&amp;8))</f>
        <v>-22</v>
      </c>
      <c r="BC14">
        <f>(RANK(_calc_라운드기준!J14,_calc_라운드기준!$B14:$AT14,0)+COUNTIFS(_calc_라운드기준!$B14:$AT14,_calc_라운드기준!J14,$B$1:$AT$1,"&lt;"&amp;9))-(RANK(J14,$B14:$AT14,0)+COUNTIFS($B14:$AT14,J14,$B$1:$AT$1,"&lt;"&amp;9))</f>
        <v>-19</v>
      </c>
      <c r="BD14">
        <f>(RANK(_calc_라운드기준!K14,_calc_라운드기준!$B14:$AT14,0)+COUNTIFS(_calc_라운드기준!$B14:$AT14,_calc_라운드기준!K14,$B$1:$AT$1,"&lt;"&amp;10))-(RANK(K14,$B14:$AT14,0)+COUNTIFS($B14:$AT14,K14,$B$1:$AT$1,"&lt;"&amp;10))</f>
        <v>-7</v>
      </c>
      <c r="BE14">
        <f>(RANK(_calc_라운드기준!L14,_calc_라운드기준!$B14:$AT14,0)+COUNTIFS(_calc_라운드기준!$B14:$AT14,_calc_라운드기준!L14,$B$1:$AT$1,"&lt;"&amp;11))-(RANK(L14,$B14:$AT14,0)+COUNTIFS($B14:$AT14,L14,$B$1:$AT$1,"&lt;"&amp;11))</f>
        <v>17</v>
      </c>
      <c r="BF14">
        <f>(RANK(_calc_라운드기준!M14,_calc_라운드기준!$B14:$AT14,0)+COUNTIFS(_calc_라운드기준!$B14:$AT14,_calc_라운드기준!M14,$B$1:$AT$1,"&lt;"&amp;12))-(RANK(M14,$B14:$AT14,0)+COUNTIFS($B14:$AT14,M14,$B$1:$AT$1,"&lt;"&amp;12))</f>
        <v>26</v>
      </c>
      <c r="BG14">
        <f>(RANK(_calc_라운드기준!N14,_calc_라운드기준!$B14:$AT14,0)+COUNTIFS(_calc_라운드기준!$B14:$AT14,_calc_라운드기준!N14,$B$1:$AT$1,"&lt;"&amp;13))-(RANK(N14,$B14:$AT14,0)+COUNTIFS($B14:$AT14,N14,$B$1:$AT$1,"&lt;"&amp;13))</f>
        <v>3</v>
      </c>
      <c r="BH14">
        <f>(RANK(_calc_라운드기준!O14,_calc_라운드기준!$B14:$AT14,0)+COUNTIFS(_calc_라운드기준!$B14:$AT14,_calc_라운드기준!O14,$B$1:$AT$1,"&lt;"&amp;14))-(RANK(O14,$B14:$AT14,0)+COUNTIFS($B14:$AT14,O14,$B$1:$AT$1,"&lt;"&amp;14))</f>
        <v>20</v>
      </c>
      <c r="BI14">
        <f>(RANK(_calc_라운드기준!P14,_calc_라운드기준!$B14:$AT14,0)+COUNTIFS(_calc_라운드기준!$B14:$AT14,_calc_라운드기준!P14,$B$1:$AT$1,"&lt;"&amp;15))-(RANK(P14,$B14:$AT14,0)+COUNTIFS($B14:$AT14,P14,$B$1:$AT$1,"&lt;"&amp;15))</f>
        <v>-10</v>
      </c>
      <c r="BJ14">
        <f>(RANK(_calc_라운드기준!Q14,_calc_라운드기준!$B14:$AT14,0)+COUNTIFS(_calc_라운드기준!$B14:$AT14,_calc_라운드기준!Q14,$B$1:$AT$1,"&lt;"&amp;16))-(RANK(Q14,$B14:$AT14,0)+COUNTIFS($B14:$AT14,Q14,$B$1:$AT$1,"&lt;"&amp;16))</f>
        <v>-2</v>
      </c>
      <c r="BK14">
        <f>(RANK(_calc_라운드기준!R14,_calc_라운드기준!$B14:$AT14,0)+COUNTIFS(_calc_라운드기준!$B14:$AT14,_calc_라운드기준!R14,$B$1:$AT$1,"&lt;"&amp;17))-(RANK(R14,$B14:$AT14,0)+COUNTIFS($B14:$AT14,R14,$B$1:$AT$1,"&lt;"&amp;17))</f>
        <v>-15</v>
      </c>
      <c r="BL14">
        <f>(RANK(_calc_라운드기준!S14,_calc_라운드기준!$B14:$AT14,0)+COUNTIFS(_calc_라운드기준!$B14:$AT14,_calc_라운드기준!S14,$B$1:$AT$1,"&lt;"&amp;18))-(RANK(S14,$B14:$AT14,0)+COUNTIFS($B14:$AT14,S14,$B$1:$AT$1,"&lt;"&amp;18))</f>
        <v>15</v>
      </c>
      <c r="BM14">
        <f>(RANK(_calc_라운드기준!T14,_calc_라운드기준!$B14:$AT14,0)+COUNTIFS(_calc_라운드기준!$B14:$AT14,_calc_라운드기준!T14,$B$1:$AT$1,"&lt;"&amp;19))-(RANK(T14,$B14:$AT14,0)+COUNTIFS($B14:$AT14,T14,$B$1:$AT$1,"&lt;"&amp;19))</f>
        <v>3</v>
      </c>
      <c r="BN14">
        <f>(RANK(_calc_라운드기준!U14,_calc_라운드기준!$B14:$AT14,0)+COUNTIFS(_calc_라운드기준!$B14:$AT14,_calc_라운드기준!U14,$B$1:$AT$1,"&lt;"&amp;20))-(RANK(U14,$B14:$AT14,0)+COUNTIFS($B14:$AT14,U14,$B$1:$AT$1,"&lt;"&amp;20))</f>
        <v>15</v>
      </c>
      <c r="BO14">
        <f>(RANK(_calc_라운드기준!V14,_calc_라운드기준!$B14:$AT14,0)+COUNTIFS(_calc_라운드기준!$B14:$AT14,_calc_라운드기준!V14,$B$1:$AT$1,"&lt;"&amp;21))-(RANK(V14,$B14:$AT14,0)+COUNTIFS($B14:$AT14,V14,$B$1:$AT$1,"&lt;"&amp;21))</f>
        <v>18</v>
      </c>
      <c r="BP14">
        <f>(RANK(_calc_라운드기준!W14,_calc_라운드기준!$B14:$AT14,0)+COUNTIFS(_calc_라운드기준!$B14:$AT14,_calc_라운드기준!W14,$B$1:$AT$1,"&lt;"&amp;22))-(RANK(W14,$B14:$AT14,0)+COUNTIFS($B14:$AT14,W14,$B$1:$AT$1,"&lt;"&amp;22))</f>
        <v>-5</v>
      </c>
      <c r="BQ14">
        <f>(RANK(_calc_라운드기준!X14,_calc_라운드기준!$B14:$AT14,0)+COUNTIFS(_calc_라운드기준!$B14:$AT14,_calc_라운드기준!X14,$B$1:$AT$1,"&lt;"&amp;23))-(RANK(X14,$B14:$AT14,0)+COUNTIFS($B14:$AT14,X14,$B$1:$AT$1,"&lt;"&amp;23))</f>
        <v>-24</v>
      </c>
      <c r="BR14">
        <f>(RANK(_calc_라운드기준!Y14,_calc_라운드기준!$B14:$AT14,0)+COUNTIFS(_calc_라운드기준!$B14:$AT14,_calc_라운드기준!Y14,$B$1:$AT$1,"&lt;"&amp;24))-(RANK(Y14,$B14:$AT14,0)+COUNTIFS($B14:$AT14,Y14,$B$1:$AT$1,"&lt;"&amp;24))</f>
        <v>-8</v>
      </c>
      <c r="BS14">
        <f>(RANK(_calc_라운드기준!Z14,_calc_라운드기준!$B14:$AT14,0)+COUNTIFS(_calc_라운드기준!$B14:$AT14,_calc_라운드기준!Z14,$B$1:$AT$1,"&lt;"&amp;25))-(RANK(Z14,$B14:$AT14,0)+COUNTIFS($B14:$AT14,Z14,$B$1:$AT$1,"&lt;"&amp;25))</f>
        <v>-22</v>
      </c>
      <c r="BT14">
        <f>(RANK(_calc_라운드기준!AA14,_calc_라운드기준!$B14:$AT14,0)+COUNTIFS(_calc_라운드기준!$B14:$AT14,_calc_라운드기준!AA14,$B$1:$AT$1,"&lt;"&amp;26))-(RANK(AA14,$B14:$AT14,0)+COUNTIFS($B14:$AT14,AA14,$B$1:$AT$1,"&lt;"&amp;26))</f>
        <v>5</v>
      </c>
      <c r="BU14">
        <f>(RANK(_calc_라운드기준!AB14,_calc_라운드기준!$B14:$AT14,0)+COUNTIFS(_calc_라운드기준!$B14:$AT14,_calc_라운드기준!AB14,$B$1:$AT$1,"&lt;"&amp;27))-(RANK(AB14,$B14:$AT14,0)+COUNTIFS($B14:$AT14,AB14,$B$1:$AT$1,"&lt;"&amp;27))</f>
        <v>-10</v>
      </c>
      <c r="BV14">
        <f>(RANK(_calc_라운드기준!AC14,_calc_라운드기준!$B14:$AT14,0)+COUNTIFS(_calc_라운드기준!$B14:$AT14,_calc_라운드기준!AC14,$B$1:$AT$1,"&lt;"&amp;28))-(RANK(AC14,$B14:$AT14,0)+COUNTIFS($B14:$AT14,AC14,$B$1:$AT$1,"&lt;"&amp;28))</f>
        <v>-16</v>
      </c>
      <c r="BW14">
        <f>(RANK(_calc_라운드기준!AD14,_calc_라운드기준!$B14:$AT14,0)+COUNTIFS(_calc_라운드기준!$B14:$AT14,_calc_라운드기준!AD14,$B$1:$AT$1,"&lt;"&amp;29))-(RANK(AD14,$B14:$AT14,0)+COUNTIFS($B14:$AT14,AD14,$B$1:$AT$1,"&lt;"&amp;29))</f>
        <v>-3</v>
      </c>
      <c r="BX14">
        <f>(RANK(_calc_라운드기준!AE14,_calc_라운드기준!$B14:$AT14,0)+COUNTIFS(_calc_라운드기준!$B14:$AT14,_calc_라운드기준!AE14,$B$1:$AT$1,"&lt;"&amp;30))-(RANK(AE14,$B14:$AT14,0)+COUNTIFS($B14:$AT14,AE14,$B$1:$AT$1,"&lt;"&amp;30))</f>
        <v>14</v>
      </c>
      <c r="BY14">
        <f>(RANK(_calc_라운드기준!AF14,_calc_라운드기준!$B14:$AT14,0)+COUNTIFS(_calc_라운드기준!$B14:$AT14,_calc_라운드기준!AF14,$B$1:$AT$1,"&lt;"&amp;31))-(RANK(AF14,$B14:$AT14,0)+COUNTIFS($B14:$AT14,AF14,$B$1:$AT$1,"&lt;"&amp;31))</f>
        <v>-12</v>
      </c>
      <c r="BZ14">
        <f>(RANK(_calc_라운드기준!AG14,_calc_라운드기준!$B14:$AT14,0)+COUNTIFS(_calc_라운드기준!$B14:$AT14,_calc_라운드기준!AG14,$B$1:$AT$1,"&lt;"&amp;32))-(RANK(AG14,$B14:$AT14,0)+COUNTIFS($B14:$AT14,AG14,$B$1:$AT$1,"&lt;"&amp;32))</f>
        <v>-1</v>
      </c>
      <c r="CA14">
        <f>(RANK(_calc_라운드기준!AH14,_calc_라운드기준!$B14:$AT14,0)+COUNTIFS(_calc_라운드기준!$B14:$AT14,_calc_라운드기준!AH14,$B$1:$AT$1,"&lt;"&amp;33))-(RANK(AH14,$B14:$AT14,0)+COUNTIFS($B14:$AT14,AH14,$B$1:$AT$1,"&lt;"&amp;33))</f>
        <v>16</v>
      </c>
      <c r="CB14">
        <f>(RANK(_calc_라운드기준!AI14,_calc_라운드기준!$B14:$AT14,0)+COUNTIFS(_calc_라운드기준!$B14:$AT14,_calc_라운드기준!AI14,$B$1:$AT$1,"&lt;"&amp;34))-(RANK(AI14,$B14:$AT14,0)+COUNTIFS($B14:$AT14,AI14,$B$1:$AT$1,"&lt;"&amp;34))</f>
        <v>17</v>
      </c>
      <c r="CC14">
        <f>(RANK(_calc_라운드기준!AJ14,_calc_라운드기준!$B14:$AT14,0)+COUNTIFS(_calc_라운드기준!$B14:$AT14,_calc_라운드기준!AJ14,$B$1:$AT$1,"&lt;"&amp;35))-(RANK(AJ14,$B14:$AT14,0)+COUNTIFS($B14:$AT14,AJ14,$B$1:$AT$1,"&lt;"&amp;35))</f>
        <v>25</v>
      </c>
      <c r="CD14">
        <f>(RANK(_calc_라운드기준!AK14,_calc_라운드기준!$B14:$AT14,0)+COUNTIFS(_calc_라운드기준!$B14:$AT14,_calc_라운드기준!AK14,$B$1:$AT$1,"&lt;"&amp;36))-(RANK(AK14,$B14:$AT14,0)+COUNTIFS($B14:$AT14,AK14,$B$1:$AT$1,"&lt;"&amp;36))</f>
        <v>-11</v>
      </c>
      <c r="CE14">
        <f>(RANK(_calc_라운드기준!AL14,_calc_라운드기준!$B14:$AT14,0)+COUNTIFS(_calc_라운드기준!$B14:$AT14,_calc_라운드기준!AL14,$B$1:$AT$1,"&lt;"&amp;37))-(RANK(AL14,$B14:$AT14,0)+COUNTIFS($B14:$AT14,AL14,$B$1:$AT$1,"&lt;"&amp;37))</f>
        <v>3</v>
      </c>
      <c r="CF14">
        <f>(RANK(_calc_라운드기준!AM14,_calc_라운드기준!$B14:$AT14,0)+COUNTIFS(_calc_라운드기준!$B14:$AT14,_calc_라운드기준!AM14,$B$1:$AT$1,"&lt;"&amp;38))-(RANK(AM14,$B14:$AT14,0)+COUNTIFS($B14:$AT14,AM14,$B$1:$AT$1,"&lt;"&amp;38))</f>
        <v>6</v>
      </c>
      <c r="CG14">
        <f>(RANK(_calc_라운드기준!AN14,_calc_라운드기준!$B14:$AT14,0)+COUNTIFS(_calc_라운드기준!$B14:$AT14,_calc_라운드기준!AN14,$B$1:$AT$1,"&lt;"&amp;39))-(RANK(AN14,$B14:$AT14,0)+COUNTIFS($B14:$AT14,AN14,$B$1:$AT$1,"&lt;"&amp;39))</f>
        <v>-11</v>
      </c>
      <c r="CH14">
        <f>(RANK(_calc_라운드기준!AO14,_calc_라운드기준!$B14:$AT14,0)+COUNTIFS(_calc_라운드기준!$B14:$AT14,_calc_라운드기준!AO14,$B$1:$AT$1,"&lt;"&amp;40))-(RANK(AO14,$B14:$AT14,0)+COUNTIFS($B14:$AT14,AO14,$B$1:$AT$1,"&lt;"&amp;40))</f>
        <v>6</v>
      </c>
      <c r="CI14">
        <f>(RANK(_calc_라운드기준!AP14,_calc_라운드기준!$B14:$AT14,0)+COUNTIFS(_calc_라운드기준!$B14:$AT14,_calc_라운드기준!AP14,$B$1:$AT$1,"&lt;"&amp;41))-(RANK(AP14,$B14:$AT14,0)+COUNTIFS($B14:$AT14,AP14,$B$1:$AT$1,"&lt;"&amp;41))</f>
        <v>-14</v>
      </c>
      <c r="CJ14">
        <f>(RANK(_calc_라운드기준!AQ14,_calc_라운드기준!$B14:$AT14,0)+COUNTIFS(_calc_라운드기준!$B14:$AT14,_calc_라운드기준!AQ14,$B$1:$AT$1,"&lt;"&amp;42))-(RANK(AQ14,$B14:$AT14,0)+COUNTIFS($B14:$AT14,AQ14,$B$1:$AT$1,"&lt;"&amp;42))</f>
        <v>-7</v>
      </c>
      <c r="CK14">
        <f>(RANK(_calc_라운드기준!AR14,_calc_라운드기준!$B14:$AT14,0)+COUNTIFS(_calc_라운드기준!$B14:$AT14,_calc_라운드기준!AR14,$B$1:$AT$1,"&lt;"&amp;43))-(RANK(AR14,$B14:$AT14,0)+COUNTIFS($B14:$AT14,AR14,$B$1:$AT$1,"&lt;"&amp;43))</f>
        <v>0</v>
      </c>
      <c r="CL14">
        <f>(RANK(_calc_라운드기준!AS14,_calc_라운드기준!$B14:$AT14,0)+COUNTIFS(_calc_라운드기준!$B14:$AT14,_calc_라운드기준!AS14,$B$1:$AT$1,"&lt;"&amp;44))-(RANK(AS14,$B14:$AT14,0)+COUNTIFS($B14:$AT14,AS14,$B$1:$AT$1,"&lt;"&amp;44))</f>
        <v>12</v>
      </c>
      <c r="CM14">
        <f>(RANK(_calc_라운드기준!AT14,_calc_라운드기준!$B14:$AT14,0)+COUNTIFS(_calc_라운드기준!$B14:$AT14,_calc_라운드기준!AT14,$B$1:$AT$1,"&lt;"&amp;45))-(RANK(AT14,$B14:$AT14,0)+COUNTIFS($B14:$AT14,AT14,$B$1:$AT$1,"&lt;"&amp;45))</f>
        <v>15</v>
      </c>
      <c r="CN14">
        <f t="shared" si="0"/>
        <v>44</v>
      </c>
      <c r="CO14">
        <f t="shared" si="1"/>
        <v>33</v>
      </c>
      <c r="CP14">
        <f t="shared" si="2"/>
        <v>15</v>
      </c>
      <c r="CQ14">
        <f t="shared" si="3"/>
        <v>45</v>
      </c>
      <c r="CR14">
        <f t="shared" si="4"/>
        <v>30</v>
      </c>
      <c r="CS14">
        <f t="shared" si="5"/>
        <v>4</v>
      </c>
      <c r="CT14">
        <f t="shared" si="6"/>
        <v>1</v>
      </c>
      <c r="CU14">
        <f t="shared" si="7"/>
        <v>41</v>
      </c>
      <c r="CV14">
        <f t="shared" si="8"/>
        <v>40</v>
      </c>
      <c r="CW14">
        <f t="shared" si="9"/>
        <v>27</v>
      </c>
      <c r="CX14">
        <f t="shared" si="10"/>
        <v>7</v>
      </c>
      <c r="CY14">
        <f t="shared" si="11"/>
        <v>2</v>
      </c>
      <c r="CZ14">
        <f t="shared" si="12"/>
        <v>19</v>
      </c>
      <c r="DA14">
        <f t="shared" si="13"/>
        <v>5</v>
      </c>
      <c r="DB14">
        <f t="shared" si="14"/>
        <v>31</v>
      </c>
      <c r="DC14">
        <f t="shared" si="15"/>
        <v>24</v>
      </c>
      <c r="DD14">
        <f t="shared" si="16"/>
        <v>38</v>
      </c>
      <c r="DE14">
        <f t="shared" si="17"/>
        <v>10</v>
      </c>
      <c r="DF14">
        <f t="shared" si="18"/>
        <v>20</v>
      </c>
      <c r="DG14">
        <f t="shared" si="19"/>
        <v>11</v>
      </c>
      <c r="DH14">
        <f t="shared" si="20"/>
        <v>6</v>
      </c>
      <c r="DI14">
        <f t="shared" si="21"/>
        <v>26</v>
      </c>
      <c r="DJ14">
        <f t="shared" si="22"/>
        <v>43</v>
      </c>
      <c r="DK14">
        <f t="shared" si="23"/>
        <v>29</v>
      </c>
      <c r="DL14">
        <f t="shared" si="24"/>
        <v>42</v>
      </c>
      <c r="DM14">
        <f t="shared" si="25"/>
        <v>18</v>
      </c>
      <c r="DN14">
        <f t="shared" si="26"/>
        <v>32</v>
      </c>
      <c r="DO14">
        <f t="shared" si="27"/>
        <v>39</v>
      </c>
      <c r="DP14">
        <f t="shared" si="28"/>
        <v>25</v>
      </c>
      <c r="DQ14">
        <f t="shared" si="29"/>
        <v>13</v>
      </c>
      <c r="DR14">
        <f t="shared" si="30"/>
        <v>36</v>
      </c>
      <c r="DS14">
        <f t="shared" si="31"/>
        <v>23</v>
      </c>
      <c r="DT14">
        <f t="shared" si="32"/>
        <v>9</v>
      </c>
      <c r="DU14">
        <f t="shared" si="33"/>
        <v>8</v>
      </c>
      <c r="DV14">
        <f t="shared" si="34"/>
        <v>3</v>
      </c>
      <c r="DW14">
        <f t="shared" si="35"/>
        <v>34</v>
      </c>
      <c r="DX14">
        <f t="shared" si="36"/>
        <v>21</v>
      </c>
      <c r="DY14">
        <f t="shared" si="37"/>
        <v>16</v>
      </c>
      <c r="DZ14">
        <f t="shared" si="38"/>
        <v>35</v>
      </c>
      <c r="EA14">
        <f t="shared" si="39"/>
        <v>17</v>
      </c>
      <c r="EB14">
        <f t="shared" si="40"/>
        <v>37</v>
      </c>
      <c r="EC14">
        <f t="shared" si="41"/>
        <v>28</v>
      </c>
      <c r="ED14">
        <f t="shared" si="42"/>
        <v>22</v>
      </c>
      <c r="EE14">
        <f t="shared" si="43"/>
        <v>14</v>
      </c>
      <c r="EF14">
        <f t="shared" si="44"/>
        <v>12</v>
      </c>
    </row>
    <row r="15" spans="1:136" ht="16.5" customHeight="1">
      <c r="A15">
        <f>_calc_라운드기준!A15</f>
        <v>1231</v>
      </c>
      <c r="B15">
        <f>INDEX(_calc_누적빈도!B:B,$A15)-INDEX(_calc_누적빈도!B:B,$A15-기준250회_후보!$B$1)</f>
        <v>30</v>
      </c>
      <c r="C15">
        <f>INDEX(_calc_누적빈도!C:C,$A15)-INDEX(_calc_누적빈도!C:C,$A15-기준250회_후보!$B$1)</f>
        <v>22</v>
      </c>
      <c r="D15">
        <f>INDEX(_calc_누적빈도!D:D,$A15)-INDEX(_calc_누적빈도!D:D,$A15-기준250회_후보!$B$1)</f>
        <v>41</v>
      </c>
      <c r="E15">
        <f>INDEX(_calc_누적빈도!E:E,$A15)-INDEX(_calc_누적빈도!E:E,$A15-기준250회_후보!$B$1)</f>
        <v>27</v>
      </c>
      <c r="F15">
        <f>INDEX(_calc_누적빈도!F:F,$A15)-INDEX(_calc_누적빈도!F:F,$A15-기준250회_후보!$B$1)</f>
        <v>24</v>
      </c>
      <c r="G15">
        <f>INDEX(_calc_누적빈도!G:G,$A15)-INDEX(_calc_누적빈도!G:G,$A15-기준250회_후보!$B$1)</f>
        <v>42</v>
      </c>
      <c r="H15">
        <f>INDEX(_calc_누적빈도!H:H,$A15)-INDEX(_calc_누적빈도!H:H,$A15-기준250회_후보!$B$1)</f>
        <v>39</v>
      </c>
      <c r="I15">
        <f>INDEX(_calc_누적빈도!I:I,$A15)-INDEX(_calc_누적빈도!I:I,$A15-기준250회_후보!$B$1)</f>
        <v>29</v>
      </c>
      <c r="J15">
        <f>INDEX(_calc_누적빈도!J:J,$A15)-INDEX(_calc_누적빈도!J:J,$A15-기준250회_후보!$B$1)</f>
        <v>31</v>
      </c>
      <c r="K15">
        <f>INDEX(_calc_누적빈도!K:K,$A15)-INDEX(_calc_누적빈도!K:K,$A15-기준250회_후보!$B$1)</f>
        <v>25</v>
      </c>
      <c r="L15">
        <f>INDEX(_calc_누적빈도!L:L,$A15)-INDEX(_calc_누적빈도!L:L,$A15-기준250회_후보!$B$1)</f>
        <v>32</v>
      </c>
      <c r="M15">
        <f>INDEX(_calc_누적빈도!M:M,$A15)-INDEX(_calc_누적빈도!M:M,$A15-기준250회_후보!$B$1)</f>
        <v>38</v>
      </c>
      <c r="N15">
        <f>INDEX(_calc_누적빈도!N:N,$A15)-INDEX(_calc_누적빈도!N:N,$A15-기준250회_후보!$B$1)</f>
        <v>40</v>
      </c>
      <c r="O15">
        <f>INDEX(_calc_누적빈도!O:O,$A15)-INDEX(_calc_누적빈도!O:O,$A15-기준250회_후보!$B$1)</f>
        <v>33</v>
      </c>
      <c r="P15">
        <f>INDEX(_calc_누적빈도!P:P,$A15)-INDEX(_calc_누적빈도!P:P,$A15-기준250회_후보!$B$1)</f>
        <v>35</v>
      </c>
      <c r="Q15">
        <f>INDEX(_calc_누적빈도!Q:Q,$A15)-INDEX(_calc_누적빈도!Q:Q,$A15-기준250회_후보!$B$1)</f>
        <v>40</v>
      </c>
      <c r="R15">
        <f>INDEX(_calc_누적빈도!R:R,$A15)-INDEX(_calc_누적빈도!R:R,$A15-기준250회_후보!$B$1)</f>
        <v>31</v>
      </c>
      <c r="S15">
        <f>INDEX(_calc_누적빈도!S:S,$A15)-INDEX(_calc_누적빈도!S:S,$A15-기준250회_후보!$B$1)</f>
        <v>33</v>
      </c>
      <c r="T15">
        <f>INDEX(_calc_누적빈도!T:T,$A15)-INDEX(_calc_누적빈도!T:T,$A15-기준250회_후보!$B$1)</f>
        <v>36</v>
      </c>
      <c r="U15">
        <f>INDEX(_calc_누적빈도!U:U,$A15)-INDEX(_calc_누적빈도!U:U,$A15-기준250회_후보!$B$1)</f>
        <v>34</v>
      </c>
      <c r="V15">
        <f>INDEX(_calc_누적빈도!V:V,$A15)-INDEX(_calc_누적빈도!V:V,$A15-기준250회_후보!$B$1)</f>
        <v>34</v>
      </c>
      <c r="W15">
        <f>INDEX(_calc_누적빈도!W:W,$A15)-INDEX(_calc_누적빈도!W:W,$A15-기준250회_후보!$B$1)</f>
        <v>31</v>
      </c>
      <c r="X15">
        <f>INDEX(_calc_누적빈도!X:X,$A15)-INDEX(_calc_누적빈도!X:X,$A15-기준250회_후보!$B$1)</f>
        <v>30</v>
      </c>
      <c r="Y15">
        <f>INDEX(_calc_누적빈도!Y:Y,$A15)-INDEX(_calc_누적빈도!Y:Y,$A15-기준250회_후보!$B$1)</f>
        <v>34</v>
      </c>
      <c r="Z15">
        <f>INDEX(_calc_누적빈도!Z:Z,$A15)-INDEX(_calc_누적빈도!Z:Z,$A15-기준250회_후보!$B$1)</f>
        <v>26</v>
      </c>
      <c r="AA15">
        <f>INDEX(_calc_누적빈도!AA:AA,$A15)-INDEX(_calc_누적빈도!AA:AA,$A15-기준250회_후보!$B$1)</f>
        <v>36</v>
      </c>
      <c r="AB15">
        <f>INDEX(_calc_누적빈도!AB:AB,$A15)-INDEX(_calc_누적빈도!AB:AB,$A15-기준250회_후보!$B$1)</f>
        <v>39</v>
      </c>
      <c r="AC15">
        <f>INDEX(_calc_누적빈도!AC:AC,$A15)-INDEX(_calc_누적빈도!AC:AC,$A15-기준250회_후보!$B$1)</f>
        <v>35</v>
      </c>
      <c r="AD15">
        <f>INDEX(_calc_누적빈도!AD:AD,$A15)-INDEX(_calc_누적빈도!AD:AD,$A15-기준250회_후보!$B$1)</f>
        <v>36</v>
      </c>
      <c r="AE15">
        <f>INDEX(_calc_누적빈도!AE:AE,$A15)-INDEX(_calc_누적빈도!AE:AE,$A15-기준250회_후보!$B$1)</f>
        <v>40</v>
      </c>
      <c r="AF15">
        <f>INDEX(_calc_누적빈도!AF:AF,$A15)-INDEX(_calc_누적빈도!AF:AF,$A15-기준250회_후보!$B$1)</f>
        <v>35</v>
      </c>
      <c r="AG15">
        <f>INDEX(_calc_누적빈도!AG:AG,$A15)-INDEX(_calc_누적빈도!AG:AG,$A15-기준250회_후보!$B$1)</f>
        <v>32</v>
      </c>
      <c r="AH15">
        <f>INDEX(_calc_누적빈도!AH:AH,$A15)-INDEX(_calc_누적빈도!AH:AH,$A15-기준250회_후보!$B$1)</f>
        <v>38</v>
      </c>
      <c r="AI15">
        <f>INDEX(_calc_누적빈도!AI:AI,$A15)-INDEX(_calc_누적빈도!AI:AI,$A15-기준250회_후보!$B$1)</f>
        <v>33</v>
      </c>
      <c r="AJ15">
        <f>INDEX(_calc_누적빈도!AJ:AJ,$A15)-INDEX(_calc_누적빈도!AJ:AJ,$A15-기준250회_후보!$B$1)</f>
        <v>41</v>
      </c>
      <c r="AK15">
        <f>INDEX(_calc_누적빈도!AK:AK,$A15)-INDEX(_calc_누적빈도!AK:AK,$A15-기준250회_후보!$B$1)</f>
        <v>32</v>
      </c>
      <c r="AL15">
        <f>INDEX(_calc_누적빈도!AL:AL,$A15)-INDEX(_calc_누적빈도!AL:AL,$A15-기준250회_후보!$B$1)</f>
        <v>36</v>
      </c>
      <c r="AM15">
        <f>INDEX(_calc_누적빈도!AM:AM,$A15)-INDEX(_calc_누적빈도!AM:AM,$A15-기준250회_후보!$B$1)</f>
        <v>39</v>
      </c>
      <c r="AN15">
        <f>INDEX(_calc_누적빈도!AN:AN,$A15)-INDEX(_calc_누적빈도!AN:AN,$A15-기준250회_후보!$B$1)</f>
        <v>26</v>
      </c>
      <c r="AO15">
        <f>INDEX(_calc_누적빈도!AO:AO,$A15)-INDEX(_calc_누적빈도!AO:AO,$A15-기준250회_후보!$B$1)</f>
        <v>31</v>
      </c>
      <c r="AP15">
        <f>INDEX(_calc_누적빈도!AP:AP,$A15)-INDEX(_calc_누적빈도!AP:AP,$A15-기준250회_후보!$B$1)</f>
        <v>30</v>
      </c>
      <c r="AQ15">
        <f>INDEX(_calc_누적빈도!AQ:AQ,$A15)-INDEX(_calc_누적빈도!AQ:AQ,$A15-기준250회_후보!$B$1)</f>
        <v>29</v>
      </c>
      <c r="AR15">
        <f>INDEX(_calc_누적빈도!AR:AR,$A15)-INDEX(_calc_누적빈도!AR:AR,$A15-기준250회_후보!$B$1)</f>
        <v>20</v>
      </c>
      <c r="AS15">
        <f>INDEX(_calc_누적빈도!AS:AS,$A15)-INDEX(_calc_누적빈도!AS:AS,$A15-기준250회_후보!$B$1)</f>
        <v>35</v>
      </c>
      <c r="AT15">
        <f>INDEX(_calc_누적빈도!AT:AT,$A15)-INDEX(_calc_누적빈도!AT:AT,$A15-기준250회_후보!$B$1)</f>
        <v>40</v>
      </c>
      <c r="AU15">
        <f>(RANK(_calc_라운드기준!B15,_calc_라운드기준!$B15:$AT15,0)+COUNTIFS(_calc_라운드기준!$B15:$AT15,_calc_라운드기준!B15,$B$1:$AT$1,"&lt;"&amp;1))-(RANK(B15,$B15:$AT15,0)+COUNTIFS($B15:$AT15,B15,$B$1:$AT$1,"&lt;"&amp;1))</f>
        <v>-30</v>
      </c>
      <c r="AV15">
        <f>(RANK(_calc_라운드기준!C15,_calc_라운드기준!$B15:$AT15,0)+COUNTIFS(_calc_라운드기준!$B15:$AT15,_calc_라운드기준!C15,$B$1:$AT$1,"&lt;"&amp;2))-(RANK(C15,$B15:$AT15,0)+COUNTIFS($B15:$AT15,C15,$B$1:$AT$1,"&lt;"&amp;2))</f>
        <v>-9</v>
      </c>
      <c r="AW15">
        <f>(RANK(_calc_라운드기준!D15,_calc_라운드기준!$B15:$AT15,0)+COUNTIFS(_calc_라운드기준!$B15:$AT15,_calc_라운드기준!D15,$B$1:$AT$1,"&lt;"&amp;3))-(RANK(D15,$B15:$AT15,0)+COUNTIFS($B15:$AT15,D15,$B$1:$AT$1,"&lt;"&amp;3))</f>
        <v>5</v>
      </c>
      <c r="AX15">
        <f>(RANK(_calc_라운드기준!E15,_calc_라운드기준!$B15:$AT15,0)+COUNTIFS(_calc_라운드기준!$B15:$AT15,_calc_라운드기준!E15,$B$1:$AT$1,"&lt;"&amp;4))-(RANK(E15,$B15:$AT15,0)+COUNTIFS($B15:$AT15,E15,$B$1:$AT$1,"&lt;"&amp;4))</f>
        <v>-25</v>
      </c>
      <c r="AY15">
        <f>(RANK(_calc_라운드기준!F15,_calc_라운드기준!$B15:$AT15,0)+COUNTIFS(_calc_라운드기준!$B15:$AT15,_calc_라운드기준!F15,$B$1:$AT$1,"&lt;"&amp;5))-(RANK(F15,$B15:$AT15,0)+COUNTIFS($B15:$AT15,F15,$B$1:$AT$1,"&lt;"&amp;5))</f>
        <v>-7</v>
      </c>
      <c r="AZ15">
        <f>(RANK(_calc_라운드기준!G15,_calc_라운드기준!$B15:$AT15,0)+COUNTIFS(_calc_라운드기준!$B15:$AT15,_calc_라운드기준!G15,$B$1:$AT$1,"&lt;"&amp;6))-(RANK(G15,$B15:$AT15,0)+COUNTIFS($B15:$AT15,G15,$B$1:$AT$1,"&lt;"&amp;6))</f>
        <v>25</v>
      </c>
      <c r="BA15">
        <f>(RANK(_calc_라운드기준!H15,_calc_라운드기준!$B15:$AT15,0)+COUNTIFS(_calc_라운드기준!$B15:$AT15,_calc_라운드기준!H15,$B$1:$AT$1,"&lt;"&amp;7))-(RANK(H15,$B15:$AT15,0)+COUNTIFS($B15:$AT15,H15,$B$1:$AT$1,"&lt;"&amp;7))</f>
        <v>31</v>
      </c>
      <c r="BB15">
        <f>(RANK(_calc_라운드기준!I15,_calc_라운드기준!$B15:$AT15,0)+COUNTIFS(_calc_라운드기준!$B15:$AT15,_calc_라운드기준!I15,$B$1:$AT$1,"&lt;"&amp;8))-(RANK(I15,$B15:$AT15,0)+COUNTIFS($B15:$AT15,I15,$B$1:$AT$1,"&lt;"&amp;8))</f>
        <v>-29</v>
      </c>
      <c r="BC15">
        <f>(RANK(_calc_라운드기준!J15,_calc_라운드기준!$B15:$AT15,0)+COUNTIFS(_calc_라운드기준!$B15:$AT15,_calc_라운드기준!J15,$B$1:$AT$1,"&lt;"&amp;9))-(RANK(J15,$B15:$AT15,0)+COUNTIFS($B15:$AT15,J15,$B$1:$AT$1,"&lt;"&amp;9))</f>
        <v>-21</v>
      </c>
      <c r="BD15">
        <f>(RANK(_calc_라운드기준!K15,_calc_라운드기준!$B15:$AT15,0)+COUNTIFS(_calc_라운드기준!$B15:$AT15,_calc_라운드기준!K15,$B$1:$AT$1,"&lt;"&amp;10))-(RANK(K15,$B15:$AT15,0)+COUNTIFS($B15:$AT15,K15,$B$1:$AT$1,"&lt;"&amp;10))</f>
        <v>-15</v>
      </c>
      <c r="BE15">
        <f>(RANK(_calc_라운드기준!L15,_calc_라운드기준!$B15:$AT15,0)+COUNTIFS(_calc_라운드기준!$B15:$AT15,_calc_라운드기준!L15,$B$1:$AT$1,"&lt;"&amp;11))-(RANK(L15,$B15:$AT15,0)+COUNTIFS($B15:$AT15,L15,$B$1:$AT$1,"&lt;"&amp;11))</f>
        <v>17</v>
      </c>
      <c r="BF15">
        <f>(RANK(_calc_라운드기준!M15,_calc_라운드기준!$B15:$AT15,0)+COUNTIFS(_calc_라운드기준!$B15:$AT15,_calc_라운드기준!M15,$B$1:$AT$1,"&lt;"&amp;12))-(RANK(M15,$B15:$AT15,0)+COUNTIFS($B15:$AT15,M15,$B$1:$AT$1,"&lt;"&amp;12))</f>
        <v>26</v>
      </c>
      <c r="BG15">
        <f>(RANK(_calc_라운드기준!N15,_calc_라운드기준!$B15:$AT15,0)+COUNTIFS(_calc_라운드기준!$B15:$AT15,_calc_라운드기준!N15,$B$1:$AT$1,"&lt;"&amp;13))-(RANK(N15,$B15:$AT15,0)+COUNTIFS($B15:$AT15,N15,$B$1:$AT$1,"&lt;"&amp;13))</f>
        <v>6</v>
      </c>
      <c r="BH15">
        <f>(RANK(_calc_라운드기준!O15,_calc_라운드기준!$B15:$AT15,0)+COUNTIFS(_calc_라운드기준!$B15:$AT15,_calc_라운드기준!O15,$B$1:$AT$1,"&lt;"&amp;14))-(RANK(O15,$B15:$AT15,0)+COUNTIFS($B15:$AT15,O15,$B$1:$AT$1,"&lt;"&amp;14))</f>
        <v>16</v>
      </c>
      <c r="BI15">
        <f>(RANK(_calc_라운드기준!P15,_calc_라운드기준!$B15:$AT15,0)+COUNTIFS(_calc_라운드기준!$B15:$AT15,_calc_라운드기준!P15,$B$1:$AT$1,"&lt;"&amp;15))-(RANK(P15,$B15:$AT15,0)+COUNTIFS($B15:$AT15,P15,$B$1:$AT$1,"&lt;"&amp;15))</f>
        <v>-12</v>
      </c>
      <c r="BJ15">
        <f>(RANK(_calc_라운드기준!Q15,_calc_라운드기준!$B15:$AT15,0)+COUNTIFS(_calc_라운드기준!$B15:$AT15,_calc_라운드기준!Q15,$B$1:$AT$1,"&lt;"&amp;16))-(RANK(Q15,$B15:$AT15,0)+COUNTIFS($B15:$AT15,Q15,$B$1:$AT$1,"&lt;"&amp;16))</f>
        <v>-2</v>
      </c>
      <c r="BK15">
        <f>(RANK(_calc_라운드기준!R15,_calc_라운드기준!$B15:$AT15,0)+COUNTIFS(_calc_라운드기준!$B15:$AT15,_calc_라운드기준!R15,$B$1:$AT$1,"&lt;"&amp;17))-(RANK(R15,$B15:$AT15,0)+COUNTIFS($B15:$AT15,R15,$B$1:$AT$1,"&lt;"&amp;17))</f>
        <v>-16</v>
      </c>
      <c r="BL15">
        <f>(RANK(_calc_라운드기준!S15,_calc_라운드기준!$B15:$AT15,0)+COUNTIFS(_calc_라운드기준!$B15:$AT15,_calc_라운드기준!S15,$B$1:$AT$1,"&lt;"&amp;18))-(RANK(S15,$B15:$AT15,0)+COUNTIFS($B15:$AT15,S15,$B$1:$AT$1,"&lt;"&amp;18))</f>
        <v>16</v>
      </c>
      <c r="BM15">
        <f>(RANK(_calc_라운드기준!T15,_calc_라운드기준!$B15:$AT15,0)+COUNTIFS(_calc_라운드기준!$B15:$AT15,_calc_라운드기준!T15,$B$1:$AT$1,"&lt;"&amp;19))-(RANK(T15,$B15:$AT15,0)+COUNTIFS($B15:$AT15,T15,$B$1:$AT$1,"&lt;"&amp;19))</f>
        <v>3</v>
      </c>
      <c r="BN15">
        <f>(RANK(_calc_라운드기준!U15,_calc_라운드기준!$B15:$AT15,0)+COUNTIFS(_calc_라운드기준!$B15:$AT15,_calc_라운드기준!U15,$B$1:$AT$1,"&lt;"&amp;20))-(RANK(U15,$B15:$AT15,0)+COUNTIFS($B15:$AT15,U15,$B$1:$AT$1,"&lt;"&amp;20))</f>
        <v>7</v>
      </c>
      <c r="BO15">
        <f>(RANK(_calc_라운드기준!V15,_calc_라운드기준!$B15:$AT15,0)+COUNTIFS(_calc_라운드기준!$B15:$AT15,_calc_라운드기준!V15,$B$1:$AT$1,"&lt;"&amp;21))-(RANK(V15,$B15:$AT15,0)+COUNTIFS($B15:$AT15,V15,$B$1:$AT$1,"&lt;"&amp;21))</f>
        <v>20</v>
      </c>
      <c r="BP15">
        <f>(RANK(_calc_라운드기준!W15,_calc_라운드기준!$B15:$AT15,0)+COUNTIFS(_calc_라운드기준!$B15:$AT15,_calc_라운드기준!W15,$B$1:$AT$1,"&lt;"&amp;22))-(RANK(W15,$B15:$AT15,0)+COUNTIFS($B15:$AT15,W15,$B$1:$AT$1,"&lt;"&amp;22))</f>
        <v>-3</v>
      </c>
      <c r="BQ15">
        <f>(RANK(_calc_라운드기준!X15,_calc_라운드기준!$B15:$AT15,0)+COUNTIFS(_calc_라운드기준!$B15:$AT15,_calc_라운드기준!X15,$B$1:$AT$1,"&lt;"&amp;23))-(RANK(X15,$B15:$AT15,0)+COUNTIFS($B15:$AT15,X15,$B$1:$AT$1,"&lt;"&amp;23))</f>
        <v>-24</v>
      </c>
      <c r="BR15">
        <f>(RANK(_calc_라운드기준!Y15,_calc_라운드기준!$B15:$AT15,0)+COUNTIFS(_calc_라운드기준!$B15:$AT15,_calc_라운드기준!Y15,$B$1:$AT$1,"&lt;"&amp;24))-(RANK(Y15,$B15:$AT15,0)+COUNTIFS($B15:$AT15,Y15,$B$1:$AT$1,"&lt;"&amp;24))</f>
        <v>-6</v>
      </c>
      <c r="BS15">
        <f>(RANK(_calc_라운드기준!Z15,_calc_라운드기준!$B15:$AT15,0)+COUNTIFS(_calc_라운드기준!$B15:$AT15,_calc_라운드기준!Z15,$B$1:$AT$1,"&lt;"&amp;25))-(RANK(Z15,$B15:$AT15,0)+COUNTIFS($B15:$AT15,Z15,$B$1:$AT$1,"&lt;"&amp;25))</f>
        <v>-22</v>
      </c>
      <c r="BT15">
        <f>(RANK(_calc_라운드기준!AA15,_calc_라운드기준!$B15:$AT15,0)+COUNTIFS(_calc_라운드기준!$B15:$AT15,_calc_라운드기준!AA15,$B$1:$AT$1,"&lt;"&amp;26))-(RANK(AA15,$B15:$AT15,0)+COUNTIFS($B15:$AT15,AA15,$B$1:$AT$1,"&lt;"&amp;26))</f>
        <v>5</v>
      </c>
      <c r="BU15">
        <f>(RANK(_calc_라운드기준!AB15,_calc_라운드기준!$B15:$AT15,0)+COUNTIFS(_calc_라운드기준!$B15:$AT15,_calc_라운드기준!AB15,$B$1:$AT$1,"&lt;"&amp;27))-(RANK(AB15,$B15:$AT15,0)+COUNTIFS($B15:$AT15,AB15,$B$1:$AT$1,"&lt;"&amp;27))</f>
        <v>-8</v>
      </c>
      <c r="BV15">
        <f>(RANK(_calc_라운드기준!AC15,_calc_라운드기준!$B15:$AT15,0)+COUNTIFS(_calc_라운드기준!$B15:$AT15,_calc_라운드기준!AC15,$B$1:$AT$1,"&lt;"&amp;28))-(RANK(AC15,$B15:$AT15,0)+COUNTIFS($B15:$AT15,AC15,$B$1:$AT$1,"&lt;"&amp;28))</f>
        <v>-16</v>
      </c>
      <c r="BW15">
        <f>(RANK(_calc_라운드기준!AD15,_calc_라운드기준!$B15:$AT15,0)+COUNTIFS(_calc_라운드기준!$B15:$AT15,_calc_라운드기준!AD15,$B$1:$AT$1,"&lt;"&amp;29))-(RANK(AD15,$B15:$AT15,0)+COUNTIFS($B15:$AT15,AD15,$B$1:$AT$1,"&lt;"&amp;29))</f>
        <v>-3</v>
      </c>
      <c r="BX15">
        <f>(RANK(_calc_라운드기준!AE15,_calc_라운드기준!$B15:$AT15,0)+COUNTIFS(_calc_라운드기준!$B15:$AT15,_calc_라운드기준!AE15,$B$1:$AT$1,"&lt;"&amp;30))-(RANK(AE15,$B15:$AT15,0)+COUNTIFS($B15:$AT15,AE15,$B$1:$AT$1,"&lt;"&amp;30))</f>
        <v>14</v>
      </c>
      <c r="BY15">
        <f>(RANK(_calc_라운드기준!AF15,_calc_라운드기준!$B15:$AT15,0)+COUNTIFS(_calc_라운드기준!$B15:$AT15,_calc_라운드기준!AF15,$B$1:$AT$1,"&lt;"&amp;31))-(RANK(AF15,$B15:$AT15,0)+COUNTIFS($B15:$AT15,AF15,$B$1:$AT$1,"&lt;"&amp;31))</f>
        <v>-13</v>
      </c>
      <c r="BZ15">
        <f>(RANK(_calc_라운드기준!AG15,_calc_라운드기준!$B15:$AT15,0)+COUNTIFS(_calc_라운드기준!$B15:$AT15,_calc_라운드기준!AG15,$B$1:$AT$1,"&lt;"&amp;32))-(RANK(AG15,$B15:$AT15,0)+COUNTIFS($B15:$AT15,AG15,$B$1:$AT$1,"&lt;"&amp;32))</f>
        <v>2</v>
      </c>
      <c r="CA15">
        <f>(RANK(_calc_라운드기준!AH15,_calc_라운드기준!$B15:$AT15,0)+COUNTIFS(_calc_라운드기준!$B15:$AT15,_calc_라운드기준!AH15,$B$1:$AT$1,"&lt;"&amp;33))-(RANK(AH15,$B15:$AT15,0)+COUNTIFS($B15:$AT15,AH15,$B$1:$AT$1,"&lt;"&amp;33))</f>
        <v>9</v>
      </c>
      <c r="CB15">
        <f>(RANK(_calc_라운드기준!AI15,_calc_라운드기준!$B15:$AT15,0)+COUNTIFS(_calc_라운드기준!$B15:$AT15,_calc_라운드기준!AI15,$B$1:$AT$1,"&lt;"&amp;34))-(RANK(AI15,$B15:$AT15,0)+COUNTIFS($B15:$AT15,AI15,$B$1:$AT$1,"&lt;"&amp;34))</f>
        <v>17</v>
      </c>
      <c r="CC15">
        <f>(RANK(_calc_라운드기준!AJ15,_calc_라운드기준!$B15:$AT15,0)+COUNTIFS(_calc_라운드기준!$B15:$AT15,_calc_라운드기준!AJ15,$B$1:$AT$1,"&lt;"&amp;35))-(RANK(AJ15,$B15:$AT15,0)+COUNTIFS($B15:$AT15,AJ15,$B$1:$AT$1,"&lt;"&amp;35))</f>
        <v>28</v>
      </c>
      <c r="CD15">
        <f>(RANK(_calc_라운드기준!AK15,_calc_라운드기준!$B15:$AT15,0)+COUNTIFS(_calc_라운드기준!$B15:$AT15,_calc_라운드기준!AK15,$B$1:$AT$1,"&lt;"&amp;36))-(RANK(AK15,$B15:$AT15,0)+COUNTIFS($B15:$AT15,AK15,$B$1:$AT$1,"&lt;"&amp;36))</f>
        <v>-7</v>
      </c>
      <c r="CE15">
        <f>(RANK(_calc_라운드기준!AL15,_calc_라운드기준!$B15:$AT15,0)+COUNTIFS(_calc_라운드기준!$B15:$AT15,_calc_라운드기준!AL15,$B$1:$AT$1,"&lt;"&amp;37))-(RANK(AL15,$B15:$AT15,0)+COUNTIFS($B15:$AT15,AL15,$B$1:$AT$1,"&lt;"&amp;37))</f>
        <v>7</v>
      </c>
      <c r="CF15">
        <f>(RANK(_calc_라운드기준!AM15,_calc_라운드기준!$B15:$AT15,0)+COUNTIFS(_calc_라운드기준!$B15:$AT15,_calc_라운드기준!AM15,$B$1:$AT$1,"&lt;"&amp;38))-(RANK(AM15,$B15:$AT15,0)+COUNTIFS($B15:$AT15,AM15,$B$1:$AT$1,"&lt;"&amp;38))</f>
        <v>14</v>
      </c>
      <c r="CG15">
        <f>(RANK(_calc_라운드기준!AN15,_calc_라운드기준!$B15:$AT15,0)+COUNTIFS(_calc_라운드기준!$B15:$AT15,_calc_라운드기준!AN15,$B$1:$AT$1,"&lt;"&amp;39))-(RANK(AN15,$B15:$AT15,0)+COUNTIFS($B15:$AT15,AN15,$B$1:$AT$1,"&lt;"&amp;39))</f>
        <v>-9</v>
      </c>
      <c r="CH15">
        <f>(RANK(_calc_라운드기준!AO15,_calc_라운드기준!$B15:$AT15,0)+COUNTIFS(_calc_라운드기준!$B15:$AT15,_calc_라운드기준!AO15,$B$1:$AT$1,"&lt;"&amp;40))-(RANK(AO15,$B15:$AT15,0)+COUNTIFS($B15:$AT15,AO15,$B$1:$AT$1,"&lt;"&amp;40))</f>
        <v>5</v>
      </c>
      <c r="CI15">
        <f>(RANK(_calc_라운드기준!AP15,_calc_라운드기준!$B15:$AT15,0)+COUNTIFS(_calc_라운드기준!$B15:$AT15,_calc_라운드기준!AP15,$B$1:$AT$1,"&lt;"&amp;41))-(RANK(AP15,$B15:$AT15,0)+COUNTIFS($B15:$AT15,AP15,$B$1:$AT$1,"&lt;"&amp;41))</f>
        <v>-23</v>
      </c>
      <c r="CJ15">
        <f>(RANK(_calc_라운드기준!AQ15,_calc_라운드기준!$B15:$AT15,0)+COUNTIFS(_calc_라운드기준!$B15:$AT15,_calc_라운드기준!AQ15,$B$1:$AT$1,"&lt;"&amp;42))-(RANK(AQ15,$B15:$AT15,0)+COUNTIFS($B15:$AT15,AQ15,$B$1:$AT$1,"&lt;"&amp;42))</f>
        <v>-5</v>
      </c>
      <c r="CK15">
        <f>(RANK(_calc_라운드기준!AR15,_calc_라운드기준!$B15:$AT15,0)+COUNTIFS(_calc_라운드기준!$B15:$AT15,_calc_라운드기준!AR15,$B$1:$AT$1,"&lt;"&amp;43))-(RANK(AR15,$B15:$AT15,0)+COUNTIFS($B15:$AT15,AR15,$B$1:$AT$1,"&lt;"&amp;43))</f>
        <v>0</v>
      </c>
      <c r="CL15">
        <f>(RANK(_calc_라운드기준!AS15,_calc_라운드기준!$B15:$AT15,0)+COUNTIFS(_calc_라운드기준!$B15:$AT15,_calc_라운드기준!AS15,$B$1:$AT$1,"&lt;"&amp;44))-(RANK(AS15,$B15:$AT15,0)+COUNTIFS($B15:$AT15,AS15,$B$1:$AT$1,"&lt;"&amp;44))</f>
        <v>14</v>
      </c>
      <c r="CM15">
        <f>(RANK(_calc_라운드기준!AT15,_calc_라운드기준!$B15:$AT15,0)+COUNTIFS(_calc_라운드기준!$B15:$AT15,_calc_라운드기준!AT15,$B$1:$AT$1,"&lt;"&amp;45))-(RANK(AT15,$B15:$AT15,0)+COUNTIFS($B15:$AT15,AT15,$B$1:$AT$1,"&lt;"&amp;45))</f>
        <v>18</v>
      </c>
      <c r="CN15">
        <f t="shared" si="0"/>
        <v>45</v>
      </c>
      <c r="CO15">
        <f t="shared" si="1"/>
        <v>32</v>
      </c>
      <c r="CP15">
        <f t="shared" si="2"/>
        <v>18</v>
      </c>
      <c r="CQ15">
        <f t="shared" si="3"/>
        <v>43</v>
      </c>
      <c r="CR15">
        <f t="shared" si="4"/>
        <v>29</v>
      </c>
      <c r="CS15">
        <f t="shared" si="5"/>
        <v>4</v>
      </c>
      <c r="CT15">
        <f t="shared" si="6"/>
        <v>1</v>
      </c>
      <c r="CU15">
        <f t="shared" si="7"/>
        <v>44</v>
      </c>
      <c r="CV15">
        <f t="shared" si="8"/>
        <v>39</v>
      </c>
      <c r="CW15">
        <f t="shared" si="9"/>
        <v>36</v>
      </c>
      <c r="CX15">
        <f t="shared" si="10"/>
        <v>7</v>
      </c>
      <c r="CY15">
        <f t="shared" si="11"/>
        <v>3</v>
      </c>
      <c r="CZ15">
        <f t="shared" si="12"/>
        <v>17</v>
      </c>
      <c r="DA15">
        <f t="shared" si="13"/>
        <v>9</v>
      </c>
      <c r="DB15">
        <f t="shared" si="14"/>
        <v>34</v>
      </c>
      <c r="DC15">
        <f t="shared" si="15"/>
        <v>24</v>
      </c>
      <c r="DD15">
        <f t="shared" si="16"/>
        <v>37</v>
      </c>
      <c r="DE15">
        <f t="shared" si="17"/>
        <v>10</v>
      </c>
      <c r="DF15">
        <f t="shared" si="18"/>
        <v>21</v>
      </c>
      <c r="DG15">
        <f t="shared" si="19"/>
        <v>15</v>
      </c>
      <c r="DH15">
        <f t="shared" si="20"/>
        <v>5</v>
      </c>
      <c r="DI15">
        <f t="shared" si="21"/>
        <v>25</v>
      </c>
      <c r="DJ15">
        <f t="shared" si="22"/>
        <v>42</v>
      </c>
      <c r="DK15">
        <f t="shared" si="23"/>
        <v>28</v>
      </c>
      <c r="DL15">
        <f t="shared" si="24"/>
        <v>40</v>
      </c>
      <c r="DM15">
        <f t="shared" si="25"/>
        <v>19</v>
      </c>
      <c r="DN15">
        <f t="shared" si="26"/>
        <v>31</v>
      </c>
      <c r="DO15">
        <f t="shared" si="27"/>
        <v>38</v>
      </c>
      <c r="DP15">
        <f t="shared" si="28"/>
        <v>26</v>
      </c>
      <c r="DQ15">
        <f t="shared" si="29"/>
        <v>11</v>
      </c>
      <c r="DR15">
        <f t="shared" si="30"/>
        <v>35</v>
      </c>
      <c r="DS15">
        <f t="shared" si="31"/>
        <v>22</v>
      </c>
      <c r="DT15">
        <f t="shared" si="32"/>
        <v>14</v>
      </c>
      <c r="DU15">
        <f t="shared" si="33"/>
        <v>8</v>
      </c>
      <c r="DV15">
        <f t="shared" si="34"/>
        <v>2</v>
      </c>
      <c r="DW15">
        <f t="shared" si="35"/>
        <v>30</v>
      </c>
      <c r="DX15">
        <f t="shared" si="36"/>
        <v>16</v>
      </c>
      <c r="DY15">
        <f t="shared" si="37"/>
        <v>12</v>
      </c>
      <c r="DZ15">
        <f t="shared" si="38"/>
        <v>33</v>
      </c>
      <c r="EA15">
        <f t="shared" si="39"/>
        <v>20</v>
      </c>
      <c r="EB15">
        <f t="shared" si="40"/>
        <v>41</v>
      </c>
      <c r="EC15">
        <f t="shared" si="41"/>
        <v>27</v>
      </c>
      <c r="ED15">
        <f t="shared" si="42"/>
        <v>23</v>
      </c>
      <c r="EE15">
        <f t="shared" si="43"/>
        <v>13</v>
      </c>
      <c r="EF15">
        <f t="shared" si="44"/>
        <v>6</v>
      </c>
    </row>
    <row r="16" spans="1:136" ht="16.5" customHeight="1">
      <c r="A16">
        <f>_calc_라운드기준!A16</f>
        <v>1230</v>
      </c>
      <c r="B16">
        <f>INDEX(_calc_누적빈도!B:B,$A16)-INDEX(_calc_누적빈도!B:B,$A16-기준250회_후보!$B$1)</f>
        <v>30</v>
      </c>
      <c r="C16">
        <f>INDEX(_calc_누적빈도!C:C,$A16)-INDEX(_calc_누적빈도!C:C,$A16-기준250회_후보!$B$1)</f>
        <v>22</v>
      </c>
      <c r="D16">
        <f>INDEX(_calc_누적빈도!D:D,$A16)-INDEX(_calc_누적빈도!D:D,$A16-기준250회_후보!$B$1)</f>
        <v>41</v>
      </c>
      <c r="E16">
        <f>INDEX(_calc_누적빈도!E:E,$A16)-INDEX(_calc_누적빈도!E:E,$A16-기준250회_후보!$B$1)</f>
        <v>27</v>
      </c>
      <c r="F16">
        <f>INDEX(_calc_누적빈도!F:F,$A16)-INDEX(_calc_누적빈도!F:F,$A16-기준250회_후보!$B$1)</f>
        <v>24</v>
      </c>
      <c r="G16">
        <f>INDEX(_calc_누적빈도!G:G,$A16)-INDEX(_calc_누적빈도!G:G,$A16-기준250회_후보!$B$1)</f>
        <v>42</v>
      </c>
      <c r="H16">
        <f>INDEX(_calc_누적빈도!H:H,$A16)-INDEX(_calc_누적빈도!H:H,$A16-기준250회_후보!$B$1)</f>
        <v>39</v>
      </c>
      <c r="I16">
        <f>INDEX(_calc_누적빈도!I:I,$A16)-INDEX(_calc_누적빈도!I:I,$A16-기준250회_후보!$B$1)</f>
        <v>28</v>
      </c>
      <c r="J16">
        <f>INDEX(_calc_누적빈도!J:J,$A16)-INDEX(_calc_누적빈도!J:J,$A16-기준250회_후보!$B$1)</f>
        <v>30</v>
      </c>
      <c r="K16">
        <f>INDEX(_calc_누적빈도!K:K,$A16)-INDEX(_calc_누적빈도!K:K,$A16-기준250회_후보!$B$1)</f>
        <v>25</v>
      </c>
      <c r="L16">
        <f>INDEX(_calc_누적빈도!L:L,$A16)-INDEX(_calc_누적빈도!L:L,$A16-기준250회_후보!$B$1)</f>
        <v>32</v>
      </c>
      <c r="M16">
        <f>INDEX(_calc_누적빈도!M:M,$A16)-INDEX(_calc_누적빈도!M:M,$A16-기준250회_후보!$B$1)</f>
        <v>38</v>
      </c>
      <c r="N16">
        <f>INDEX(_calc_누적빈도!N:N,$A16)-INDEX(_calc_누적빈도!N:N,$A16-기준250회_후보!$B$1)</f>
        <v>41</v>
      </c>
      <c r="O16">
        <f>INDEX(_calc_누적빈도!O:O,$A16)-INDEX(_calc_누적빈도!O:O,$A16-기준250회_후보!$B$1)</f>
        <v>33</v>
      </c>
      <c r="P16">
        <f>INDEX(_calc_누적빈도!P:P,$A16)-INDEX(_calc_누적빈도!P:P,$A16-기준250회_후보!$B$1)</f>
        <v>35</v>
      </c>
      <c r="Q16">
        <f>INDEX(_calc_누적빈도!Q:Q,$A16)-INDEX(_calc_누적빈도!Q:Q,$A16-기준250회_후보!$B$1)</f>
        <v>41</v>
      </c>
      <c r="R16">
        <f>INDEX(_calc_누적빈도!R:R,$A16)-INDEX(_calc_누적빈도!R:R,$A16-기준250회_후보!$B$1)</f>
        <v>31</v>
      </c>
      <c r="S16">
        <f>INDEX(_calc_누적빈도!S:S,$A16)-INDEX(_calc_누적빈도!S:S,$A16-기준250회_후보!$B$1)</f>
        <v>33</v>
      </c>
      <c r="T16">
        <f>INDEX(_calc_누적빈도!T:T,$A16)-INDEX(_calc_누적빈도!T:T,$A16-기준250회_후보!$B$1)</f>
        <v>36</v>
      </c>
      <c r="U16">
        <f>INDEX(_calc_누적빈도!U:U,$A16)-INDEX(_calc_누적빈도!U:U,$A16-기준250회_후보!$B$1)</f>
        <v>34</v>
      </c>
      <c r="V16">
        <f>INDEX(_calc_누적빈도!V:V,$A16)-INDEX(_calc_누적빈도!V:V,$A16-기준250회_후보!$B$1)</f>
        <v>34</v>
      </c>
      <c r="W16">
        <f>INDEX(_calc_누적빈도!W:W,$A16)-INDEX(_calc_누적빈도!W:W,$A16-기준250회_후보!$B$1)</f>
        <v>30</v>
      </c>
      <c r="X16">
        <f>INDEX(_calc_누적빈도!X:X,$A16)-INDEX(_calc_누적빈도!X:X,$A16-기준250회_후보!$B$1)</f>
        <v>31</v>
      </c>
      <c r="Y16">
        <f>INDEX(_calc_누적빈도!Y:Y,$A16)-INDEX(_calc_누적빈도!Y:Y,$A16-기준250회_후보!$B$1)</f>
        <v>35</v>
      </c>
      <c r="Z16">
        <f>INDEX(_calc_누적빈도!Z:Z,$A16)-INDEX(_calc_누적빈도!Z:Z,$A16-기준250회_후보!$B$1)</f>
        <v>26</v>
      </c>
      <c r="AA16">
        <f>INDEX(_calc_누적빈도!AA:AA,$A16)-INDEX(_calc_누적빈도!AA:AA,$A16-기준250회_후보!$B$1)</f>
        <v>36</v>
      </c>
      <c r="AB16">
        <f>INDEX(_calc_누적빈도!AB:AB,$A16)-INDEX(_calc_누적빈도!AB:AB,$A16-기준250회_후보!$B$1)</f>
        <v>39</v>
      </c>
      <c r="AC16">
        <f>INDEX(_calc_누적빈도!AC:AC,$A16)-INDEX(_calc_누적빈도!AC:AC,$A16-기준250회_후보!$B$1)</f>
        <v>34</v>
      </c>
      <c r="AD16">
        <f>INDEX(_calc_누적빈도!AD:AD,$A16)-INDEX(_calc_누적빈도!AD:AD,$A16-기준250회_후보!$B$1)</f>
        <v>36</v>
      </c>
      <c r="AE16">
        <f>INDEX(_calc_누적빈도!AE:AE,$A16)-INDEX(_calc_누적빈도!AE:AE,$A16-기준250회_후보!$B$1)</f>
        <v>40</v>
      </c>
      <c r="AF16">
        <f>INDEX(_calc_누적빈도!AF:AF,$A16)-INDEX(_calc_누적빈도!AF:AF,$A16-기준250회_후보!$B$1)</f>
        <v>35</v>
      </c>
      <c r="AG16">
        <f>INDEX(_calc_누적빈도!AG:AG,$A16)-INDEX(_calc_누적빈도!AG:AG,$A16-기준250회_후보!$B$1)</f>
        <v>32</v>
      </c>
      <c r="AH16">
        <f>INDEX(_calc_누적빈도!AH:AH,$A16)-INDEX(_calc_누적빈도!AH:AH,$A16-기준250회_후보!$B$1)</f>
        <v>38</v>
      </c>
      <c r="AI16">
        <f>INDEX(_calc_누적빈도!AI:AI,$A16)-INDEX(_calc_누적빈도!AI:AI,$A16-기준250회_후보!$B$1)</f>
        <v>33</v>
      </c>
      <c r="AJ16">
        <f>INDEX(_calc_누적빈도!AJ:AJ,$A16)-INDEX(_calc_누적빈도!AJ:AJ,$A16-기준250회_후보!$B$1)</f>
        <v>42</v>
      </c>
      <c r="AK16">
        <f>INDEX(_calc_누적빈도!AK:AK,$A16)-INDEX(_calc_누적빈도!AK:AK,$A16-기준250회_후보!$B$1)</f>
        <v>32</v>
      </c>
      <c r="AL16">
        <f>INDEX(_calc_누적빈도!AL:AL,$A16)-INDEX(_calc_누적빈도!AL:AL,$A16-기준250회_후보!$B$1)</f>
        <v>36</v>
      </c>
      <c r="AM16">
        <f>INDEX(_calc_누적빈도!AM:AM,$A16)-INDEX(_calc_누적빈도!AM:AM,$A16-기준250회_후보!$B$1)</f>
        <v>39</v>
      </c>
      <c r="AN16">
        <f>INDEX(_calc_누적빈도!AN:AN,$A16)-INDEX(_calc_누적빈도!AN:AN,$A16-기준250회_후보!$B$1)</f>
        <v>26</v>
      </c>
      <c r="AO16">
        <f>INDEX(_calc_누적빈도!AO:AO,$A16)-INDEX(_calc_누적빈도!AO:AO,$A16-기준250회_후보!$B$1)</f>
        <v>31</v>
      </c>
      <c r="AP16">
        <f>INDEX(_calc_누적빈도!AP:AP,$A16)-INDEX(_calc_누적빈도!AP:AP,$A16-기준250회_후보!$B$1)</f>
        <v>30</v>
      </c>
      <c r="AQ16">
        <f>INDEX(_calc_누적빈도!AQ:AQ,$A16)-INDEX(_calc_누적빈도!AQ:AQ,$A16-기준250회_후보!$B$1)</f>
        <v>28</v>
      </c>
      <c r="AR16">
        <f>INDEX(_calc_누적빈도!AR:AR,$A16)-INDEX(_calc_누적빈도!AR:AR,$A16-기준250회_후보!$B$1)</f>
        <v>20</v>
      </c>
      <c r="AS16">
        <f>INDEX(_calc_누적빈도!AS:AS,$A16)-INDEX(_calc_누적빈도!AS:AS,$A16-기준250회_후보!$B$1)</f>
        <v>35</v>
      </c>
      <c r="AT16">
        <f>INDEX(_calc_누적빈도!AT:AT,$A16)-INDEX(_calc_누적빈도!AT:AT,$A16-기준250회_후보!$B$1)</f>
        <v>40</v>
      </c>
      <c r="AU16">
        <f>(RANK(_calc_라운드기준!B16,_calc_라운드기준!$B16:$AT16,0)+COUNTIFS(_calc_라운드기준!$B16:$AT16,_calc_라운드기준!B16,$B$1:$AT$1,"&lt;"&amp;1))-(RANK(B16,$B16:$AT16,0)+COUNTIFS($B16:$AT16,B16,$B$1:$AT$1,"&lt;"&amp;1))</f>
        <v>-29</v>
      </c>
      <c r="AV16">
        <f>(RANK(_calc_라운드기준!C16,_calc_라운드기준!$B16:$AT16,0)+COUNTIFS(_calc_라운드기준!$B16:$AT16,_calc_라운드기준!C16,$B$1:$AT$1,"&lt;"&amp;2))-(RANK(C16,$B16:$AT16,0)+COUNTIFS($B16:$AT16,C16,$B$1:$AT$1,"&lt;"&amp;2))</f>
        <v>-9</v>
      </c>
      <c r="AW16">
        <f>(RANK(_calc_라운드기준!D16,_calc_라운드기준!$B16:$AT16,0)+COUNTIFS(_calc_라운드기준!$B16:$AT16,_calc_라운드기준!D16,$B$1:$AT$1,"&lt;"&amp;3))-(RANK(D16,$B16:$AT16,0)+COUNTIFS($B16:$AT16,D16,$B$1:$AT$1,"&lt;"&amp;3))</f>
        <v>9</v>
      </c>
      <c r="AX16">
        <f>(RANK(_calc_라운드기준!E16,_calc_라운드기준!$B16:$AT16,0)+COUNTIFS(_calc_라운드기준!$B16:$AT16,_calc_라운드기준!E16,$B$1:$AT$1,"&lt;"&amp;4))-(RANK(E16,$B16:$AT16,0)+COUNTIFS($B16:$AT16,E16,$B$1:$AT$1,"&lt;"&amp;4))</f>
        <v>-26</v>
      </c>
      <c r="AY16">
        <f>(RANK(_calc_라운드기준!F16,_calc_라운드기준!$B16:$AT16,0)+COUNTIFS(_calc_라운드기준!$B16:$AT16,_calc_라운드기준!F16,$B$1:$AT$1,"&lt;"&amp;5))-(RANK(F16,$B16:$AT16,0)+COUNTIFS($B16:$AT16,F16,$B$1:$AT$1,"&lt;"&amp;5))</f>
        <v>-7</v>
      </c>
      <c r="AZ16">
        <f>(RANK(_calc_라운드기준!G16,_calc_라운드기준!$B16:$AT16,0)+COUNTIFS(_calc_라운드기준!$B16:$AT16,_calc_라운드기준!G16,$B$1:$AT$1,"&lt;"&amp;6))-(RANK(G16,$B16:$AT16,0)+COUNTIFS($B16:$AT16,G16,$B$1:$AT$1,"&lt;"&amp;6))</f>
        <v>13</v>
      </c>
      <c r="BA16">
        <f>(RANK(_calc_라운드기준!H16,_calc_라운드기준!$B16:$AT16,0)+COUNTIFS(_calc_라운드기준!$B16:$AT16,_calc_라운드기준!H16,$B$1:$AT$1,"&lt;"&amp;7))-(RANK(H16,$B16:$AT16,0)+COUNTIFS($B16:$AT16,H16,$B$1:$AT$1,"&lt;"&amp;7))</f>
        <v>32</v>
      </c>
      <c r="BB16">
        <f>(RANK(_calc_라운드기준!I16,_calc_라운드기준!$B16:$AT16,0)+COUNTIFS(_calc_라운드기준!$B16:$AT16,_calc_라운드기준!I16,$B$1:$AT$1,"&lt;"&amp;8))-(RANK(I16,$B16:$AT16,0)+COUNTIFS($B16:$AT16,I16,$B$1:$AT$1,"&lt;"&amp;8))</f>
        <v>-22</v>
      </c>
      <c r="BC16">
        <f>(RANK(_calc_라운드기준!J16,_calc_라운드기준!$B16:$AT16,0)+COUNTIFS(_calc_라운드기준!$B16:$AT16,_calc_라운드기준!J16,$B$1:$AT$1,"&lt;"&amp;9))-(RANK(J16,$B16:$AT16,0)+COUNTIFS($B16:$AT16,J16,$B$1:$AT$1,"&lt;"&amp;9))</f>
        <v>-18</v>
      </c>
      <c r="BD16">
        <f>(RANK(_calc_라운드기준!K16,_calc_라운드기준!$B16:$AT16,0)+COUNTIFS(_calc_라운드기준!$B16:$AT16,_calc_라운드기준!K16,$B$1:$AT$1,"&lt;"&amp;10))-(RANK(K16,$B16:$AT16,0)+COUNTIFS($B16:$AT16,K16,$B$1:$AT$1,"&lt;"&amp;10))</f>
        <v>-15</v>
      </c>
      <c r="BE16">
        <f>(RANK(_calc_라운드기준!L16,_calc_라운드기준!$B16:$AT16,0)+COUNTIFS(_calc_라운드기준!$B16:$AT16,_calc_라운드기준!L16,$B$1:$AT$1,"&lt;"&amp;11))-(RANK(L16,$B16:$AT16,0)+COUNTIFS($B16:$AT16,L16,$B$1:$AT$1,"&lt;"&amp;11))</f>
        <v>17</v>
      </c>
      <c r="BF16">
        <f>(RANK(_calc_라운드기준!M16,_calc_라운드기준!$B16:$AT16,0)+COUNTIFS(_calc_라운드기준!$B16:$AT16,_calc_라운드기준!M16,$B$1:$AT$1,"&lt;"&amp;12))-(RANK(M16,$B16:$AT16,0)+COUNTIFS($B16:$AT16,M16,$B$1:$AT$1,"&lt;"&amp;12))</f>
        <v>17</v>
      </c>
      <c r="BG16">
        <f>(RANK(_calc_라운드기준!N16,_calc_라운드기준!$B16:$AT16,0)+COUNTIFS(_calc_라운드기준!$B16:$AT16,_calc_라운드기준!N16,$B$1:$AT$1,"&lt;"&amp;13))-(RANK(N16,$B16:$AT16,0)+COUNTIFS($B16:$AT16,N16,$B$1:$AT$1,"&lt;"&amp;13))</f>
        <v>4</v>
      </c>
      <c r="BH16">
        <f>(RANK(_calc_라운드기준!O16,_calc_라운드기준!$B16:$AT16,0)+COUNTIFS(_calc_라운드기준!$B16:$AT16,_calc_라운드기준!O16,$B$1:$AT$1,"&lt;"&amp;14))-(RANK(O16,$B16:$AT16,0)+COUNTIFS($B16:$AT16,O16,$B$1:$AT$1,"&lt;"&amp;14))</f>
        <v>17</v>
      </c>
      <c r="BI16">
        <f>(RANK(_calc_라운드기준!P16,_calc_라운드기준!$B16:$AT16,0)+COUNTIFS(_calc_라운드기준!$B16:$AT16,_calc_라운드기준!P16,$B$1:$AT$1,"&lt;"&amp;15))-(RANK(P16,$B16:$AT16,0)+COUNTIFS($B16:$AT16,P16,$B$1:$AT$1,"&lt;"&amp;15))</f>
        <v>-12</v>
      </c>
      <c r="BJ16">
        <f>(RANK(_calc_라운드기준!Q16,_calc_라운드기준!$B16:$AT16,0)+COUNTIFS(_calc_라운드기준!$B16:$AT16,_calc_라운드기준!Q16,$B$1:$AT$1,"&lt;"&amp;16))-(RANK(Q16,$B16:$AT16,0)+COUNTIFS($B16:$AT16,Q16,$B$1:$AT$1,"&lt;"&amp;16))</f>
        <v>-2</v>
      </c>
      <c r="BK16">
        <f>(RANK(_calc_라운드기준!R16,_calc_라운드기준!$B16:$AT16,0)+COUNTIFS(_calc_라운드기준!$B16:$AT16,_calc_라운드기준!R16,$B$1:$AT$1,"&lt;"&amp;17))-(RANK(R16,$B16:$AT16,0)+COUNTIFS($B16:$AT16,R16,$B$1:$AT$1,"&lt;"&amp;17))</f>
        <v>-13</v>
      </c>
      <c r="BL16">
        <f>(RANK(_calc_라운드기준!S16,_calc_라운드기준!$B16:$AT16,0)+COUNTIFS(_calc_라운드기준!$B16:$AT16,_calc_라운드기준!S16,$B$1:$AT$1,"&lt;"&amp;18))-(RANK(S16,$B16:$AT16,0)+COUNTIFS($B16:$AT16,S16,$B$1:$AT$1,"&lt;"&amp;18))</f>
        <v>12</v>
      </c>
      <c r="BM16">
        <f>(RANK(_calc_라운드기준!T16,_calc_라운드기준!$B16:$AT16,0)+COUNTIFS(_calc_라운드기준!$B16:$AT16,_calc_라운드기준!T16,$B$1:$AT$1,"&lt;"&amp;19))-(RANK(T16,$B16:$AT16,0)+COUNTIFS($B16:$AT16,T16,$B$1:$AT$1,"&lt;"&amp;19))</f>
        <v>5</v>
      </c>
      <c r="BN16">
        <f>(RANK(_calc_라운드기준!U16,_calc_라운드기준!$B16:$AT16,0)+COUNTIFS(_calc_라운드기준!$B16:$AT16,_calc_라운드기준!U16,$B$1:$AT$1,"&lt;"&amp;20))-(RANK(U16,$B16:$AT16,0)+COUNTIFS($B16:$AT16,U16,$B$1:$AT$1,"&lt;"&amp;20))</f>
        <v>8</v>
      </c>
      <c r="BO16">
        <f>(RANK(_calc_라운드기준!V16,_calc_라운드기준!$B16:$AT16,0)+COUNTIFS(_calc_라운드기준!$B16:$AT16,_calc_라운드기준!V16,$B$1:$AT$1,"&lt;"&amp;21))-(RANK(V16,$B16:$AT16,0)+COUNTIFS($B16:$AT16,V16,$B$1:$AT$1,"&lt;"&amp;21))</f>
        <v>20</v>
      </c>
      <c r="BP16">
        <f>(RANK(_calc_라운드기준!W16,_calc_라운드기준!$B16:$AT16,0)+COUNTIFS(_calc_라운드기준!$B16:$AT16,_calc_라운드기준!W16,$B$1:$AT$1,"&lt;"&amp;22))-(RANK(W16,$B16:$AT16,0)+COUNTIFS($B16:$AT16,W16,$B$1:$AT$1,"&lt;"&amp;22))</f>
        <v>3</v>
      </c>
      <c r="BQ16">
        <f>(RANK(_calc_라운드기준!X16,_calc_라운드기준!$B16:$AT16,0)+COUNTIFS(_calc_라운드기준!$B16:$AT16,_calc_라운드기준!X16,$B$1:$AT$1,"&lt;"&amp;23))-(RANK(X16,$B16:$AT16,0)+COUNTIFS($B16:$AT16,X16,$B$1:$AT$1,"&lt;"&amp;23))</f>
        <v>-22</v>
      </c>
      <c r="BR16">
        <f>(RANK(_calc_라운드기준!Y16,_calc_라운드기준!$B16:$AT16,0)+COUNTIFS(_calc_라운드기준!$B16:$AT16,_calc_라운드기준!Y16,$B$1:$AT$1,"&lt;"&amp;24))-(RANK(Y16,$B16:$AT16,0)+COUNTIFS($B16:$AT16,Y16,$B$1:$AT$1,"&lt;"&amp;24))</f>
        <v>1</v>
      </c>
      <c r="BS16">
        <f>(RANK(_calc_라운드기준!Z16,_calc_라운드기준!$B16:$AT16,0)+COUNTIFS(_calc_라운드기준!$B16:$AT16,_calc_라운드기준!Z16,$B$1:$AT$1,"&lt;"&amp;25))-(RANK(Z16,$B16:$AT16,0)+COUNTIFS($B16:$AT16,Z16,$B$1:$AT$1,"&lt;"&amp;25))</f>
        <v>-20</v>
      </c>
      <c r="BT16">
        <f>(RANK(_calc_라운드기준!AA16,_calc_라운드기준!$B16:$AT16,0)+COUNTIFS(_calc_라운드기준!$B16:$AT16,_calc_라운드기준!AA16,$B$1:$AT$1,"&lt;"&amp;26))-(RANK(AA16,$B16:$AT16,0)+COUNTIFS($B16:$AT16,AA16,$B$1:$AT$1,"&lt;"&amp;26))</f>
        <v>7</v>
      </c>
      <c r="BU16">
        <f>(RANK(_calc_라운드기준!AB16,_calc_라운드기준!$B16:$AT16,0)+COUNTIFS(_calc_라운드기준!$B16:$AT16,_calc_라운드기준!AB16,$B$1:$AT$1,"&lt;"&amp;27))-(RANK(AB16,$B16:$AT16,0)+COUNTIFS($B16:$AT16,AB16,$B$1:$AT$1,"&lt;"&amp;27))</f>
        <v>-8</v>
      </c>
      <c r="BV16">
        <f>(RANK(_calc_라운드기준!AC16,_calc_라운드기준!$B16:$AT16,0)+COUNTIFS(_calc_라운드기준!$B16:$AT16,_calc_라운드기준!AC16,$B$1:$AT$1,"&lt;"&amp;28))-(RANK(AC16,$B16:$AT16,0)+COUNTIFS($B16:$AT16,AC16,$B$1:$AT$1,"&lt;"&amp;28))</f>
        <v>-21</v>
      </c>
      <c r="BW16">
        <f>(RANK(_calc_라운드기준!AD16,_calc_라운드기준!$B16:$AT16,0)+COUNTIFS(_calc_라운드기준!$B16:$AT16,_calc_라운드기준!AD16,$B$1:$AT$1,"&lt;"&amp;29))-(RANK(AD16,$B16:$AT16,0)+COUNTIFS($B16:$AT16,AD16,$B$1:$AT$1,"&lt;"&amp;29))</f>
        <v>-5</v>
      </c>
      <c r="BX16">
        <f>(RANK(_calc_라운드기준!AE16,_calc_라운드기준!$B16:$AT16,0)+COUNTIFS(_calc_라운드기준!$B16:$AT16,_calc_라운드기준!AE16,$B$1:$AT$1,"&lt;"&amp;30))-(RANK(AE16,$B16:$AT16,0)+COUNTIFS($B16:$AT16,AE16,$B$1:$AT$1,"&lt;"&amp;30))</f>
        <v>16</v>
      </c>
      <c r="BY16">
        <f>(RANK(_calc_라운드기준!AF16,_calc_라운드기준!$B16:$AT16,0)+COUNTIFS(_calc_라운드기준!$B16:$AT16,_calc_라운드기준!AF16,$B$1:$AT$1,"&lt;"&amp;31))-(RANK(AF16,$B16:$AT16,0)+COUNTIFS($B16:$AT16,AF16,$B$1:$AT$1,"&lt;"&amp;31))</f>
        <v>-13</v>
      </c>
      <c r="BZ16">
        <f>(RANK(_calc_라운드기준!AG16,_calc_라운드기준!$B16:$AT16,0)+COUNTIFS(_calc_라운드기준!$B16:$AT16,_calc_라운드기준!AG16,$B$1:$AT$1,"&lt;"&amp;32))-(RANK(AG16,$B16:$AT16,0)+COUNTIFS($B16:$AT16,AG16,$B$1:$AT$1,"&lt;"&amp;32))</f>
        <v>2</v>
      </c>
      <c r="CA16">
        <f>(RANK(_calc_라운드기준!AH16,_calc_라운드기준!$B16:$AT16,0)+COUNTIFS(_calc_라운드기준!$B16:$AT16,_calc_라운드기준!AH16,$B$1:$AT$1,"&lt;"&amp;33))-(RANK(AH16,$B16:$AT16,0)+COUNTIFS($B16:$AT16,AH16,$B$1:$AT$1,"&lt;"&amp;33))</f>
        <v>11</v>
      </c>
      <c r="CB16">
        <f>(RANK(_calc_라운드기준!AI16,_calc_라운드기준!$B16:$AT16,0)+COUNTIFS(_calc_라운드기준!$B16:$AT16,_calc_라운드기준!AI16,$B$1:$AT$1,"&lt;"&amp;34))-(RANK(AI16,$B16:$AT16,0)+COUNTIFS($B16:$AT16,AI16,$B$1:$AT$1,"&lt;"&amp;34))</f>
        <v>17</v>
      </c>
      <c r="CC16">
        <f>(RANK(_calc_라운드기준!AJ16,_calc_라운드기준!$B16:$AT16,0)+COUNTIFS(_calc_라운드기준!$B16:$AT16,_calc_라운드기준!AJ16,$B$1:$AT$1,"&lt;"&amp;35))-(RANK(AJ16,$B16:$AT16,0)+COUNTIFS($B16:$AT16,AJ16,$B$1:$AT$1,"&lt;"&amp;35))</f>
        <v>29</v>
      </c>
      <c r="CD16">
        <f>(RANK(_calc_라운드기준!AK16,_calc_라운드기준!$B16:$AT16,0)+COUNTIFS(_calc_라운드기준!$B16:$AT16,_calc_라운드기준!AK16,$B$1:$AT$1,"&lt;"&amp;36))-(RANK(AK16,$B16:$AT16,0)+COUNTIFS($B16:$AT16,AK16,$B$1:$AT$1,"&lt;"&amp;36))</f>
        <v>-5</v>
      </c>
      <c r="CE16">
        <f>(RANK(_calc_라운드기준!AL16,_calc_라운드기준!$B16:$AT16,0)+COUNTIFS(_calc_라운드기준!$B16:$AT16,_calc_라운드기준!AL16,$B$1:$AT$1,"&lt;"&amp;37))-(RANK(AL16,$B16:$AT16,0)+COUNTIFS($B16:$AT16,AL16,$B$1:$AT$1,"&lt;"&amp;37))</f>
        <v>-5</v>
      </c>
      <c r="CF16">
        <f>(RANK(_calc_라운드기준!AM16,_calc_라운드기준!$B16:$AT16,0)+COUNTIFS(_calc_라운드기준!$B16:$AT16,_calc_라운드기준!AM16,$B$1:$AT$1,"&lt;"&amp;38))-(RANK(AM16,$B16:$AT16,0)+COUNTIFS($B16:$AT16,AM16,$B$1:$AT$1,"&lt;"&amp;38))</f>
        <v>15</v>
      </c>
      <c r="CG16">
        <f>(RANK(_calc_라운드기준!AN16,_calc_라운드기준!$B16:$AT16,0)+COUNTIFS(_calc_라운드기준!$B16:$AT16,_calc_라운드기준!AN16,$B$1:$AT$1,"&lt;"&amp;39))-(RANK(AN16,$B16:$AT16,0)+COUNTIFS($B16:$AT16,AN16,$B$1:$AT$1,"&lt;"&amp;39))</f>
        <v>-9</v>
      </c>
      <c r="CH16">
        <f>(RANK(_calc_라운드기준!AO16,_calc_라운드기준!$B16:$AT16,0)+COUNTIFS(_calc_라운드기준!$B16:$AT16,_calc_라운드기준!AO16,$B$1:$AT$1,"&lt;"&amp;40))-(RANK(AO16,$B16:$AT16,0)+COUNTIFS($B16:$AT16,AO16,$B$1:$AT$1,"&lt;"&amp;40))</f>
        <v>1</v>
      </c>
      <c r="CI16">
        <f>(RANK(_calc_라운드기준!AP16,_calc_라운드기준!$B16:$AT16,0)+COUNTIFS(_calc_라운드기준!$B16:$AT16,_calc_라운드기준!AP16,$B$1:$AT$1,"&lt;"&amp;41))-(RANK(AP16,$B16:$AT16,0)+COUNTIFS($B16:$AT16,AP16,$B$1:$AT$1,"&lt;"&amp;41))</f>
        <v>-29</v>
      </c>
      <c r="CJ16">
        <f>(RANK(_calc_라운드기준!AQ16,_calc_라운드기준!$B16:$AT16,0)+COUNTIFS(_calc_라운드기준!$B16:$AT16,_calc_라운드기준!AQ16,$B$1:$AT$1,"&lt;"&amp;42))-(RANK(AQ16,$B16:$AT16,0)+COUNTIFS($B16:$AT16,AQ16,$B$1:$AT$1,"&lt;"&amp;42))</f>
        <v>1</v>
      </c>
      <c r="CK16">
        <f>(RANK(_calc_라운드기준!AR16,_calc_라운드기준!$B16:$AT16,0)+COUNTIFS(_calc_라운드기준!$B16:$AT16,_calc_라운드기준!AR16,$B$1:$AT$1,"&lt;"&amp;43))-(RANK(AR16,$B16:$AT16,0)+COUNTIFS($B16:$AT16,AR16,$B$1:$AT$1,"&lt;"&amp;43))</f>
        <v>0</v>
      </c>
      <c r="CL16">
        <f>(RANK(_calc_라운드기준!AS16,_calc_라운드기준!$B16:$AT16,0)+COUNTIFS(_calc_라운드기준!$B16:$AT16,_calc_라운드기준!AS16,$B$1:$AT$1,"&lt;"&amp;44))-(RANK(AS16,$B16:$AT16,0)+COUNTIFS($B16:$AT16,AS16,$B$1:$AT$1,"&lt;"&amp;44))</f>
        <v>14</v>
      </c>
      <c r="CM16">
        <f>(RANK(_calc_라운드기준!AT16,_calc_라운드기준!$B16:$AT16,0)+COUNTIFS(_calc_라운드기준!$B16:$AT16,_calc_라운드기준!AT16,$B$1:$AT$1,"&lt;"&amp;45))-(RANK(AT16,$B16:$AT16,0)+COUNTIFS($B16:$AT16,AT16,$B$1:$AT$1,"&lt;"&amp;45))</f>
        <v>19</v>
      </c>
      <c r="CN16">
        <f t="shared" si="0"/>
        <v>44</v>
      </c>
      <c r="CO16">
        <f t="shared" si="1"/>
        <v>32</v>
      </c>
      <c r="CP16">
        <f t="shared" si="2"/>
        <v>15</v>
      </c>
      <c r="CQ16">
        <f t="shared" si="3"/>
        <v>43</v>
      </c>
      <c r="CR16">
        <f t="shared" si="4"/>
        <v>30</v>
      </c>
      <c r="CS16">
        <f t="shared" si="5"/>
        <v>12</v>
      </c>
      <c r="CT16">
        <f t="shared" si="6"/>
        <v>1</v>
      </c>
      <c r="CU16">
        <f t="shared" si="7"/>
        <v>41</v>
      </c>
      <c r="CV16">
        <f t="shared" si="8"/>
        <v>38</v>
      </c>
      <c r="CW16">
        <f t="shared" si="9"/>
        <v>37</v>
      </c>
      <c r="CX16">
        <f t="shared" si="10"/>
        <v>5</v>
      </c>
      <c r="CY16">
        <f t="shared" si="11"/>
        <v>6</v>
      </c>
      <c r="CZ16">
        <f t="shared" si="12"/>
        <v>19</v>
      </c>
      <c r="DA16">
        <f t="shared" si="13"/>
        <v>7</v>
      </c>
      <c r="DB16">
        <f t="shared" si="14"/>
        <v>34</v>
      </c>
      <c r="DC16">
        <f t="shared" si="15"/>
        <v>26</v>
      </c>
      <c r="DD16">
        <f t="shared" si="16"/>
        <v>35</v>
      </c>
      <c r="DE16">
        <f t="shared" si="17"/>
        <v>13</v>
      </c>
      <c r="DF16">
        <f t="shared" si="18"/>
        <v>18</v>
      </c>
      <c r="DG16">
        <f t="shared" si="19"/>
        <v>16</v>
      </c>
      <c r="DH16">
        <f t="shared" si="20"/>
        <v>3</v>
      </c>
      <c r="DI16">
        <f t="shared" si="21"/>
        <v>20</v>
      </c>
      <c r="DJ16">
        <f t="shared" si="22"/>
        <v>42</v>
      </c>
      <c r="DK16">
        <f t="shared" si="23"/>
        <v>22</v>
      </c>
      <c r="DL16">
        <f t="shared" si="24"/>
        <v>39</v>
      </c>
      <c r="DM16">
        <f t="shared" si="25"/>
        <v>17</v>
      </c>
      <c r="DN16">
        <f t="shared" si="26"/>
        <v>31</v>
      </c>
      <c r="DO16">
        <f t="shared" si="27"/>
        <v>40</v>
      </c>
      <c r="DP16">
        <f t="shared" si="28"/>
        <v>27</v>
      </c>
      <c r="DQ16">
        <f t="shared" si="29"/>
        <v>9</v>
      </c>
      <c r="DR16">
        <f t="shared" si="30"/>
        <v>36</v>
      </c>
      <c r="DS16">
        <f t="shared" si="31"/>
        <v>21</v>
      </c>
      <c r="DT16">
        <f t="shared" si="32"/>
        <v>14</v>
      </c>
      <c r="DU16">
        <f t="shared" si="33"/>
        <v>8</v>
      </c>
      <c r="DV16">
        <f t="shared" si="34"/>
        <v>2</v>
      </c>
      <c r="DW16">
        <f t="shared" si="35"/>
        <v>28</v>
      </c>
      <c r="DX16">
        <f t="shared" si="36"/>
        <v>29</v>
      </c>
      <c r="DY16">
        <f t="shared" si="37"/>
        <v>10</v>
      </c>
      <c r="DZ16">
        <f t="shared" si="38"/>
        <v>33</v>
      </c>
      <c r="EA16">
        <f t="shared" si="39"/>
        <v>23</v>
      </c>
      <c r="EB16">
        <f t="shared" si="40"/>
        <v>45</v>
      </c>
      <c r="EC16">
        <f t="shared" si="41"/>
        <v>24</v>
      </c>
      <c r="ED16">
        <f t="shared" si="42"/>
        <v>25</v>
      </c>
      <c r="EE16">
        <f t="shared" si="43"/>
        <v>11</v>
      </c>
      <c r="EF16">
        <f t="shared" si="44"/>
        <v>4</v>
      </c>
    </row>
    <row r="17" spans="1:136" ht="16.5" customHeight="1">
      <c r="A17">
        <f>_calc_라운드기준!A17</f>
        <v>1229</v>
      </c>
      <c r="B17">
        <f>INDEX(_calc_누적빈도!B:B,$A17)-INDEX(_calc_누적빈도!B:B,$A17-기준250회_후보!$B$1)</f>
        <v>30</v>
      </c>
      <c r="C17">
        <f>INDEX(_calc_누적빈도!C:C,$A17)-INDEX(_calc_누적빈도!C:C,$A17-기준250회_후보!$B$1)</f>
        <v>22</v>
      </c>
      <c r="D17">
        <f>INDEX(_calc_누적빈도!D:D,$A17)-INDEX(_calc_누적빈도!D:D,$A17-기준250회_후보!$B$1)</f>
        <v>41</v>
      </c>
      <c r="E17">
        <f>INDEX(_calc_누적빈도!E:E,$A17)-INDEX(_calc_누적빈도!E:E,$A17-기준250회_후보!$B$1)</f>
        <v>27</v>
      </c>
      <c r="F17">
        <f>INDEX(_calc_누적빈도!F:F,$A17)-INDEX(_calc_누적빈도!F:F,$A17-기준250회_후보!$B$1)</f>
        <v>24</v>
      </c>
      <c r="G17">
        <f>INDEX(_calc_누적빈도!G:G,$A17)-INDEX(_calc_누적빈도!G:G,$A17-기준250회_후보!$B$1)</f>
        <v>42</v>
      </c>
      <c r="H17">
        <f>INDEX(_calc_누적빈도!H:H,$A17)-INDEX(_calc_누적빈도!H:H,$A17-기준250회_후보!$B$1)</f>
        <v>40</v>
      </c>
      <c r="I17">
        <f>INDEX(_calc_누적빈도!I:I,$A17)-INDEX(_calc_누적빈도!I:I,$A17-기준250회_후보!$B$1)</f>
        <v>28</v>
      </c>
      <c r="J17">
        <f>INDEX(_calc_누적빈도!J:J,$A17)-INDEX(_calc_누적빈도!J:J,$A17-기준250회_후보!$B$1)</f>
        <v>30</v>
      </c>
      <c r="K17">
        <f>INDEX(_calc_누적빈도!K:K,$A17)-INDEX(_calc_누적빈도!K:K,$A17-기준250회_후보!$B$1)</f>
        <v>25</v>
      </c>
      <c r="L17">
        <f>INDEX(_calc_누적빈도!L:L,$A17)-INDEX(_calc_누적빈도!L:L,$A17-기준250회_후보!$B$1)</f>
        <v>33</v>
      </c>
      <c r="M17">
        <f>INDEX(_calc_누적빈도!M:M,$A17)-INDEX(_calc_누적빈도!M:M,$A17-기준250회_후보!$B$1)</f>
        <v>37</v>
      </c>
      <c r="N17">
        <f>INDEX(_calc_누적빈도!N:N,$A17)-INDEX(_calc_누적빈도!N:N,$A17-기준250회_후보!$B$1)</f>
        <v>40</v>
      </c>
      <c r="O17">
        <f>INDEX(_calc_누적빈도!O:O,$A17)-INDEX(_calc_누적빈도!O:O,$A17-기준250회_후보!$B$1)</f>
        <v>33</v>
      </c>
      <c r="P17">
        <f>INDEX(_calc_누적빈도!P:P,$A17)-INDEX(_calc_누적빈도!P:P,$A17-기준250회_후보!$B$1)</f>
        <v>35</v>
      </c>
      <c r="Q17">
        <f>INDEX(_calc_누적빈도!Q:Q,$A17)-INDEX(_calc_누적빈도!Q:Q,$A17-기준250회_후보!$B$1)</f>
        <v>42</v>
      </c>
      <c r="R17">
        <f>INDEX(_calc_누적빈도!R:R,$A17)-INDEX(_calc_누적빈도!R:R,$A17-기준250회_후보!$B$1)</f>
        <v>31</v>
      </c>
      <c r="S17">
        <f>INDEX(_calc_누적빈도!S:S,$A17)-INDEX(_calc_누적빈도!S:S,$A17-기준250회_후보!$B$1)</f>
        <v>33</v>
      </c>
      <c r="T17">
        <f>INDEX(_calc_누적빈도!T:T,$A17)-INDEX(_calc_누적빈도!T:T,$A17-기준250회_후보!$B$1)</f>
        <v>36</v>
      </c>
      <c r="U17">
        <f>INDEX(_calc_누적빈도!U:U,$A17)-INDEX(_calc_누적빈도!U:U,$A17-기준250회_후보!$B$1)</f>
        <v>34</v>
      </c>
      <c r="V17">
        <f>INDEX(_calc_누적빈도!V:V,$A17)-INDEX(_calc_누적빈도!V:V,$A17-기준250회_후보!$B$1)</f>
        <v>35</v>
      </c>
      <c r="W17">
        <f>INDEX(_calc_누적빈도!W:W,$A17)-INDEX(_calc_누적빈도!W:W,$A17-기준250회_후보!$B$1)</f>
        <v>30</v>
      </c>
      <c r="X17">
        <f>INDEX(_calc_누적빈도!X:X,$A17)-INDEX(_calc_누적빈도!X:X,$A17-기준250회_후보!$B$1)</f>
        <v>31</v>
      </c>
      <c r="Y17">
        <f>INDEX(_calc_누적빈도!Y:Y,$A17)-INDEX(_calc_누적빈도!Y:Y,$A17-기준250회_후보!$B$1)</f>
        <v>35</v>
      </c>
      <c r="Z17">
        <f>INDEX(_calc_누적빈도!Z:Z,$A17)-INDEX(_calc_누적빈도!Z:Z,$A17-기준250회_후보!$B$1)</f>
        <v>26</v>
      </c>
      <c r="AA17">
        <f>INDEX(_calc_누적빈도!AA:AA,$A17)-INDEX(_calc_누적빈도!AA:AA,$A17-기준250회_후보!$B$1)</f>
        <v>36</v>
      </c>
      <c r="AB17">
        <f>INDEX(_calc_누적빈도!AB:AB,$A17)-INDEX(_calc_누적빈도!AB:AB,$A17-기준250회_후보!$B$1)</f>
        <v>40</v>
      </c>
      <c r="AC17">
        <f>INDEX(_calc_누적빈도!AC:AC,$A17)-INDEX(_calc_누적빈도!AC:AC,$A17-기준250회_후보!$B$1)</f>
        <v>34</v>
      </c>
      <c r="AD17">
        <f>INDEX(_calc_누적빈도!AD:AD,$A17)-INDEX(_calc_누적빈도!AD:AD,$A17-기준250회_후보!$B$1)</f>
        <v>35</v>
      </c>
      <c r="AE17">
        <f>INDEX(_calc_누적빈도!AE:AE,$A17)-INDEX(_calc_누적빈도!AE:AE,$A17-기준250회_후보!$B$1)</f>
        <v>40</v>
      </c>
      <c r="AF17">
        <f>INDEX(_calc_누적빈도!AF:AF,$A17)-INDEX(_calc_누적빈도!AF:AF,$A17-기준250회_후보!$B$1)</f>
        <v>35</v>
      </c>
      <c r="AG17">
        <f>INDEX(_calc_누적빈도!AG:AG,$A17)-INDEX(_calc_누적빈도!AG:AG,$A17-기준250회_후보!$B$1)</f>
        <v>32</v>
      </c>
      <c r="AH17">
        <f>INDEX(_calc_누적빈도!AH:AH,$A17)-INDEX(_calc_누적빈도!AH:AH,$A17-기준250회_후보!$B$1)</f>
        <v>39</v>
      </c>
      <c r="AI17">
        <f>INDEX(_calc_누적빈도!AI:AI,$A17)-INDEX(_calc_누적빈도!AI:AI,$A17-기준250회_후보!$B$1)</f>
        <v>32</v>
      </c>
      <c r="AJ17">
        <f>INDEX(_calc_누적빈도!AJ:AJ,$A17)-INDEX(_calc_누적빈도!AJ:AJ,$A17-기준250회_후보!$B$1)</f>
        <v>42</v>
      </c>
      <c r="AK17">
        <f>INDEX(_calc_누적빈도!AK:AK,$A17)-INDEX(_calc_누적빈도!AK:AK,$A17-기준250회_후보!$B$1)</f>
        <v>32</v>
      </c>
      <c r="AL17">
        <f>INDEX(_calc_누적빈도!AL:AL,$A17)-INDEX(_calc_누적빈도!AL:AL,$A17-기준250회_후보!$B$1)</f>
        <v>35</v>
      </c>
      <c r="AM17">
        <f>INDEX(_calc_누적빈도!AM:AM,$A17)-INDEX(_calc_누적빈도!AM:AM,$A17-기준250회_후보!$B$1)</f>
        <v>39</v>
      </c>
      <c r="AN17">
        <f>INDEX(_calc_누적빈도!AN:AN,$A17)-INDEX(_calc_누적빈도!AN:AN,$A17-기준250회_후보!$B$1)</f>
        <v>26</v>
      </c>
      <c r="AO17">
        <f>INDEX(_calc_누적빈도!AO:AO,$A17)-INDEX(_calc_누적빈도!AO:AO,$A17-기준250회_후보!$B$1)</f>
        <v>31</v>
      </c>
      <c r="AP17">
        <f>INDEX(_calc_누적빈도!AP:AP,$A17)-INDEX(_calc_누적빈도!AP:AP,$A17-기준250회_후보!$B$1)</f>
        <v>30</v>
      </c>
      <c r="AQ17">
        <f>INDEX(_calc_누적빈도!AQ:AQ,$A17)-INDEX(_calc_누적빈도!AQ:AQ,$A17-기준250회_후보!$B$1)</f>
        <v>27</v>
      </c>
      <c r="AR17">
        <f>INDEX(_calc_누적빈도!AR:AR,$A17)-INDEX(_calc_누적빈도!AR:AR,$A17-기준250회_후보!$B$1)</f>
        <v>20</v>
      </c>
      <c r="AS17">
        <f>INDEX(_calc_누적빈도!AS:AS,$A17)-INDEX(_calc_누적빈도!AS:AS,$A17-기준250회_후보!$B$1)</f>
        <v>35</v>
      </c>
      <c r="AT17">
        <f>INDEX(_calc_누적빈도!AT:AT,$A17)-INDEX(_calc_누적빈도!AT:AT,$A17-기준250회_후보!$B$1)</f>
        <v>40</v>
      </c>
      <c r="AU17">
        <f>(RANK(_calc_라운드기준!B17,_calc_라운드기준!$B17:$AT17,0)+COUNTIFS(_calc_라운드기준!$B17:$AT17,_calc_라운드기준!B17,$B$1:$AT$1,"&lt;"&amp;1))-(RANK(B17,$B17:$AT17,0)+COUNTIFS($B17:$AT17,B17,$B$1:$AT$1,"&lt;"&amp;1))</f>
        <v>-29</v>
      </c>
      <c r="AV17">
        <f>(RANK(_calc_라운드기준!C17,_calc_라운드기준!$B17:$AT17,0)+COUNTIFS(_calc_라운드기준!$B17:$AT17,_calc_라운드기준!C17,$B$1:$AT$1,"&lt;"&amp;2))-(RANK(C17,$B17:$AT17,0)+COUNTIFS($B17:$AT17,C17,$B$1:$AT$1,"&lt;"&amp;2))</f>
        <v>-9</v>
      </c>
      <c r="AW17">
        <f>(RANK(_calc_라운드기준!D17,_calc_라운드기준!$B17:$AT17,0)+COUNTIFS(_calc_라운드기준!$B17:$AT17,_calc_라운드기준!D17,$B$1:$AT$1,"&lt;"&amp;3))-(RANK(D17,$B17:$AT17,0)+COUNTIFS($B17:$AT17,D17,$B$1:$AT$1,"&lt;"&amp;3))</f>
        <v>4</v>
      </c>
      <c r="AX17">
        <f>(RANK(_calc_라운드기준!E17,_calc_라운드기준!$B17:$AT17,0)+COUNTIFS(_calc_라운드기준!$B17:$AT17,_calc_라운드기준!E17,$B$1:$AT$1,"&lt;"&amp;4))-(RANK(E17,$B17:$AT17,0)+COUNTIFS($B17:$AT17,E17,$B$1:$AT$1,"&lt;"&amp;4))</f>
        <v>-27</v>
      </c>
      <c r="AY17">
        <f>(RANK(_calc_라운드기준!F17,_calc_라운드기준!$B17:$AT17,0)+COUNTIFS(_calc_라운드기준!$B17:$AT17,_calc_라운드기준!F17,$B$1:$AT$1,"&lt;"&amp;5))-(RANK(F17,$B17:$AT17,0)+COUNTIFS($B17:$AT17,F17,$B$1:$AT$1,"&lt;"&amp;5))</f>
        <v>-7</v>
      </c>
      <c r="AZ17">
        <f>(RANK(_calc_라운드기준!G17,_calc_라운드기준!$B17:$AT17,0)+COUNTIFS(_calc_라운드기준!$B17:$AT17,_calc_라운드기준!G17,$B$1:$AT$1,"&lt;"&amp;6))-(RANK(G17,$B17:$AT17,0)+COUNTIFS($B17:$AT17,G17,$B$1:$AT$1,"&lt;"&amp;6))</f>
        <v>11</v>
      </c>
      <c r="BA17">
        <f>(RANK(_calc_라운드기준!H17,_calc_라운드기준!$B17:$AT17,0)+COUNTIFS(_calc_라운드기준!$B17:$AT17,_calc_라운드기준!H17,$B$1:$AT$1,"&lt;"&amp;7))-(RANK(H17,$B17:$AT17,0)+COUNTIFS($B17:$AT17,H17,$B$1:$AT$1,"&lt;"&amp;7))</f>
        <v>34</v>
      </c>
      <c r="BB17">
        <f>(RANK(_calc_라운드기준!I17,_calc_라운드기준!$B17:$AT17,0)+COUNTIFS(_calc_라운드기준!$B17:$AT17,_calc_라운드기준!I17,$B$1:$AT$1,"&lt;"&amp;8))-(RANK(I17,$B17:$AT17,0)+COUNTIFS($B17:$AT17,I17,$B$1:$AT$1,"&lt;"&amp;8))</f>
        <v>-24</v>
      </c>
      <c r="BC17">
        <f>(RANK(_calc_라운드기준!J17,_calc_라운드기준!$B17:$AT17,0)+COUNTIFS(_calc_라운드기준!$B17:$AT17,_calc_라운드기준!J17,$B$1:$AT$1,"&lt;"&amp;9))-(RANK(J17,$B17:$AT17,0)+COUNTIFS($B17:$AT17,J17,$B$1:$AT$1,"&lt;"&amp;9))</f>
        <v>-20</v>
      </c>
      <c r="BD17">
        <f>(RANK(_calc_라운드기준!K17,_calc_라운드기준!$B17:$AT17,0)+COUNTIFS(_calc_라운드기준!$B17:$AT17,_calc_라운드기준!K17,$B$1:$AT$1,"&lt;"&amp;10))-(RANK(K17,$B17:$AT17,0)+COUNTIFS($B17:$AT17,K17,$B$1:$AT$1,"&lt;"&amp;10))</f>
        <v>-13</v>
      </c>
      <c r="BE17">
        <f>(RANK(_calc_라운드기준!L17,_calc_라운드기준!$B17:$AT17,0)+COUNTIFS(_calc_라운드기준!$B17:$AT17,_calc_라운드기준!L17,$B$1:$AT$1,"&lt;"&amp;11))-(RANK(L17,$B17:$AT17,0)+COUNTIFS($B17:$AT17,L17,$B$1:$AT$1,"&lt;"&amp;11))</f>
        <v>19</v>
      </c>
      <c r="BF17">
        <f>(RANK(_calc_라운드기준!M17,_calc_라운드기준!$B17:$AT17,0)+COUNTIFS(_calc_라운드기준!$B17:$AT17,_calc_라운드기준!M17,$B$1:$AT$1,"&lt;"&amp;12))-(RANK(M17,$B17:$AT17,0)+COUNTIFS($B17:$AT17,M17,$B$1:$AT$1,"&lt;"&amp;12))</f>
        <v>25</v>
      </c>
      <c r="BG17">
        <f>(RANK(_calc_라운드기준!N17,_calc_라운드기준!$B17:$AT17,0)+COUNTIFS(_calc_라운드기준!$B17:$AT17,_calc_라운드기준!N17,$B$1:$AT$1,"&lt;"&amp;13))-(RANK(N17,$B17:$AT17,0)+COUNTIFS($B17:$AT17,N17,$B$1:$AT$1,"&lt;"&amp;13))</f>
        <v>9</v>
      </c>
      <c r="BH17">
        <f>(RANK(_calc_라운드기준!O17,_calc_라운드기준!$B17:$AT17,0)+COUNTIFS(_calc_라운드기준!$B17:$AT17,_calc_라운드기준!O17,$B$1:$AT$1,"&lt;"&amp;14))-(RANK(O17,$B17:$AT17,0)+COUNTIFS($B17:$AT17,O17,$B$1:$AT$1,"&lt;"&amp;14))</f>
        <v>15</v>
      </c>
      <c r="BI17">
        <f>(RANK(_calc_라운드기준!P17,_calc_라운드기준!$B17:$AT17,0)+COUNTIFS(_calc_라운드기준!$B17:$AT17,_calc_라운드기준!P17,$B$1:$AT$1,"&lt;"&amp;15))-(RANK(P17,$B17:$AT17,0)+COUNTIFS($B17:$AT17,P17,$B$1:$AT$1,"&lt;"&amp;15))</f>
        <v>-10</v>
      </c>
      <c r="BJ17">
        <f>(RANK(_calc_라운드기준!Q17,_calc_라운드기준!$B17:$AT17,0)+COUNTIFS(_calc_라운드기준!$B17:$AT17,_calc_라운드기준!Q17,$B$1:$AT$1,"&lt;"&amp;16))-(RANK(Q17,$B17:$AT17,0)+COUNTIFS($B17:$AT17,Q17,$B$1:$AT$1,"&lt;"&amp;16))</f>
        <v>0</v>
      </c>
      <c r="BK17">
        <f>(RANK(_calc_라운드기준!R17,_calc_라운드기준!$B17:$AT17,0)+COUNTIFS(_calc_라운드기준!$B17:$AT17,_calc_라운드기준!R17,$B$1:$AT$1,"&lt;"&amp;17))-(RANK(R17,$B17:$AT17,0)+COUNTIFS($B17:$AT17,R17,$B$1:$AT$1,"&lt;"&amp;17))</f>
        <v>-14</v>
      </c>
      <c r="BL17">
        <f>(RANK(_calc_라운드기준!S17,_calc_라운드기준!$B17:$AT17,0)+COUNTIFS(_calc_라운드기준!$B17:$AT17,_calc_라운드기준!S17,$B$1:$AT$1,"&lt;"&amp;18))-(RANK(S17,$B17:$AT17,0)+COUNTIFS($B17:$AT17,S17,$B$1:$AT$1,"&lt;"&amp;18))</f>
        <v>4</v>
      </c>
      <c r="BM17">
        <f>(RANK(_calc_라운드기준!T17,_calc_라운드기준!$B17:$AT17,0)+COUNTIFS(_calc_라운드기준!$B17:$AT17,_calc_라운드기준!T17,$B$1:$AT$1,"&lt;"&amp;19))-(RANK(T17,$B17:$AT17,0)+COUNTIFS($B17:$AT17,T17,$B$1:$AT$1,"&lt;"&amp;19))</f>
        <v>4</v>
      </c>
      <c r="BN17">
        <f>(RANK(_calc_라운드기준!U17,_calc_라운드기준!$B17:$AT17,0)+COUNTIFS(_calc_라운드기준!$B17:$AT17,_calc_라운드기준!U17,$B$1:$AT$1,"&lt;"&amp;20))-(RANK(U17,$B17:$AT17,0)+COUNTIFS($B17:$AT17,U17,$B$1:$AT$1,"&lt;"&amp;20))</f>
        <v>9</v>
      </c>
      <c r="BO17">
        <f>(RANK(_calc_라운드기준!V17,_calc_라운드기준!$B17:$AT17,0)+COUNTIFS(_calc_라운드기준!$B17:$AT17,_calc_라운드기준!V17,$B$1:$AT$1,"&lt;"&amp;21))-(RANK(V17,$B17:$AT17,0)+COUNTIFS($B17:$AT17,V17,$B$1:$AT$1,"&lt;"&amp;21))</f>
        <v>25</v>
      </c>
      <c r="BP17">
        <f>(RANK(_calc_라운드기준!W17,_calc_라운드기준!$B17:$AT17,0)+COUNTIFS(_calc_라운드기준!$B17:$AT17,_calc_라운드기준!W17,$B$1:$AT$1,"&lt;"&amp;22))-(RANK(W17,$B17:$AT17,0)+COUNTIFS($B17:$AT17,W17,$B$1:$AT$1,"&lt;"&amp;22))</f>
        <v>3</v>
      </c>
      <c r="BQ17">
        <f>(RANK(_calc_라운드기준!X17,_calc_라운드기준!$B17:$AT17,0)+COUNTIFS(_calc_라운드기준!$B17:$AT17,_calc_라운드기준!X17,$B$1:$AT$1,"&lt;"&amp;23))-(RANK(X17,$B17:$AT17,0)+COUNTIFS($B17:$AT17,X17,$B$1:$AT$1,"&lt;"&amp;23))</f>
        <v>-22</v>
      </c>
      <c r="BR17">
        <f>(RANK(_calc_라운드기준!Y17,_calc_라운드기준!$B17:$AT17,0)+COUNTIFS(_calc_라운드기준!$B17:$AT17,_calc_라운드기준!Y17,$B$1:$AT$1,"&lt;"&amp;24))-(RANK(Y17,$B17:$AT17,0)+COUNTIFS($B17:$AT17,Y17,$B$1:$AT$1,"&lt;"&amp;24))</f>
        <v>-7</v>
      </c>
      <c r="BS17">
        <f>(RANK(_calc_라운드기준!Z17,_calc_라운드기준!$B17:$AT17,0)+COUNTIFS(_calc_라운드기준!$B17:$AT17,_calc_라운드기준!Z17,$B$1:$AT$1,"&lt;"&amp;25))-(RANK(Z17,$B17:$AT17,0)+COUNTIFS($B17:$AT17,Z17,$B$1:$AT$1,"&lt;"&amp;25))</f>
        <v>-22</v>
      </c>
      <c r="BT17">
        <f>(RANK(_calc_라운드기준!AA17,_calc_라운드기준!$B17:$AT17,0)+COUNTIFS(_calc_라운드기준!$B17:$AT17,_calc_라운드기준!AA17,$B$1:$AT$1,"&lt;"&amp;26))-(RANK(AA17,$B17:$AT17,0)+COUNTIFS($B17:$AT17,AA17,$B$1:$AT$1,"&lt;"&amp;26))</f>
        <v>5</v>
      </c>
      <c r="BU17">
        <f>(RANK(_calc_라운드기준!AB17,_calc_라운드기준!$B17:$AT17,0)+COUNTIFS(_calc_라운드기준!$B17:$AT17,_calc_라운드기준!AB17,$B$1:$AT$1,"&lt;"&amp;27))-(RANK(AB17,$B17:$AT17,0)+COUNTIFS($B17:$AT17,AB17,$B$1:$AT$1,"&lt;"&amp;27))</f>
        <v>-6</v>
      </c>
      <c r="BV17">
        <f>(RANK(_calc_라운드기준!AC17,_calc_라운드기준!$B17:$AT17,0)+COUNTIFS(_calc_라운드기준!$B17:$AT17,_calc_라운드기준!AC17,$B$1:$AT$1,"&lt;"&amp;28))-(RANK(AC17,$B17:$AT17,0)+COUNTIFS($B17:$AT17,AC17,$B$1:$AT$1,"&lt;"&amp;28))</f>
        <v>-20</v>
      </c>
      <c r="BW17">
        <f>(RANK(_calc_라운드기준!AD17,_calc_라운드기준!$B17:$AT17,0)+COUNTIFS(_calc_라운드기준!$B17:$AT17,_calc_라운드기준!AD17,$B$1:$AT$1,"&lt;"&amp;29))-(RANK(AD17,$B17:$AT17,0)+COUNTIFS($B17:$AT17,AD17,$B$1:$AT$1,"&lt;"&amp;29))</f>
        <v>2</v>
      </c>
      <c r="BX17">
        <f>(RANK(_calc_라운드기준!AE17,_calc_라운드기준!$B17:$AT17,0)+COUNTIFS(_calc_라운드기준!$B17:$AT17,_calc_라운드기준!AE17,$B$1:$AT$1,"&lt;"&amp;30))-(RANK(AE17,$B17:$AT17,0)+COUNTIFS($B17:$AT17,AE17,$B$1:$AT$1,"&lt;"&amp;30))</f>
        <v>13</v>
      </c>
      <c r="BY17">
        <f>(RANK(_calc_라운드기준!AF17,_calc_라운드기준!$B17:$AT17,0)+COUNTIFS(_calc_라운드기준!$B17:$AT17,_calc_라운드기준!AF17,$B$1:$AT$1,"&lt;"&amp;31))-(RANK(AF17,$B17:$AT17,0)+COUNTIFS($B17:$AT17,AF17,$B$1:$AT$1,"&lt;"&amp;31))</f>
        <v>-13</v>
      </c>
      <c r="BZ17">
        <f>(RANK(_calc_라운드기준!AG17,_calc_라운드기준!$B17:$AT17,0)+COUNTIFS(_calc_라운드기준!$B17:$AT17,_calc_라운드기준!AG17,$B$1:$AT$1,"&lt;"&amp;32))-(RANK(AG17,$B17:$AT17,0)+COUNTIFS($B17:$AT17,AG17,$B$1:$AT$1,"&lt;"&amp;32))</f>
        <v>5</v>
      </c>
      <c r="CA17">
        <f>(RANK(_calc_라운드기준!AH17,_calc_라운드기준!$B17:$AT17,0)+COUNTIFS(_calc_라운드기준!$B17:$AT17,_calc_라운드기준!AH17,$B$1:$AT$1,"&lt;"&amp;33))-(RANK(AH17,$B17:$AT17,0)+COUNTIFS($B17:$AT17,AH17,$B$1:$AT$1,"&lt;"&amp;33))</f>
        <v>12</v>
      </c>
      <c r="CB17">
        <f>(RANK(_calc_라운드기준!AI17,_calc_라운드기준!$B17:$AT17,0)+COUNTIFS(_calc_라운드기준!$B17:$AT17,_calc_라운드기준!AI17,$B$1:$AT$1,"&lt;"&amp;34))-(RANK(AI17,$B17:$AT17,0)+COUNTIFS($B17:$AT17,AI17,$B$1:$AT$1,"&lt;"&amp;34))</f>
        <v>16</v>
      </c>
      <c r="CC17">
        <f>(RANK(_calc_라운드기준!AJ17,_calc_라운드기준!$B17:$AT17,0)+COUNTIFS(_calc_라운드기준!$B17:$AT17,_calc_라운드기준!AJ17,$B$1:$AT$1,"&lt;"&amp;35))-(RANK(AJ17,$B17:$AT17,0)+COUNTIFS($B17:$AT17,AJ17,$B$1:$AT$1,"&lt;"&amp;35))</f>
        <v>30</v>
      </c>
      <c r="CD17">
        <f>(RANK(_calc_라운드기준!AK17,_calc_라운드기준!$B17:$AT17,0)+COUNTIFS(_calc_라운드기준!$B17:$AT17,_calc_라운드기준!AK17,$B$1:$AT$1,"&lt;"&amp;36))-(RANK(AK17,$B17:$AT17,0)+COUNTIFS($B17:$AT17,AK17,$B$1:$AT$1,"&lt;"&amp;36))</f>
        <v>-6</v>
      </c>
      <c r="CE17">
        <f>(RANK(_calc_라운드기준!AL17,_calc_라운드기준!$B17:$AT17,0)+COUNTIFS(_calc_라운드기준!$B17:$AT17,_calc_라운드기준!AL17,$B$1:$AT$1,"&lt;"&amp;37))-(RANK(AL17,$B17:$AT17,0)+COUNTIFS($B17:$AT17,AL17,$B$1:$AT$1,"&lt;"&amp;37))</f>
        <v>4</v>
      </c>
      <c r="CF17">
        <f>(RANK(_calc_라운드기준!AM17,_calc_라운드기준!$B17:$AT17,0)+COUNTIFS(_calc_라운드기준!$B17:$AT17,_calc_라운드기준!AM17,$B$1:$AT$1,"&lt;"&amp;38))-(RANK(AM17,$B17:$AT17,0)+COUNTIFS($B17:$AT17,AM17,$B$1:$AT$1,"&lt;"&amp;38))</f>
        <v>14</v>
      </c>
      <c r="CG17">
        <f>(RANK(_calc_라운드기준!AN17,_calc_라운드기준!$B17:$AT17,0)+COUNTIFS(_calc_라운드기준!$B17:$AT17,_calc_라운드기준!AN17,$B$1:$AT$1,"&lt;"&amp;39))-(RANK(AN17,$B17:$AT17,0)+COUNTIFS($B17:$AT17,AN17,$B$1:$AT$1,"&lt;"&amp;39))</f>
        <v>-7</v>
      </c>
      <c r="CH17">
        <f>(RANK(_calc_라운드기준!AO17,_calc_라운드기준!$B17:$AT17,0)+COUNTIFS(_calc_라운드기준!$B17:$AT17,_calc_라운드기준!AO17,$B$1:$AT$1,"&lt;"&amp;40))-(RANK(AO17,$B17:$AT17,0)+COUNTIFS($B17:$AT17,AO17,$B$1:$AT$1,"&lt;"&amp;40))</f>
        <v>-6</v>
      </c>
      <c r="CI17">
        <f>(RANK(_calc_라운드기준!AP17,_calc_라운드기준!$B17:$AT17,0)+COUNTIFS(_calc_라운드기준!$B17:$AT17,_calc_라운드기준!AP17,$B$1:$AT$1,"&lt;"&amp;41))-(RANK(AP17,$B17:$AT17,0)+COUNTIFS($B17:$AT17,AP17,$B$1:$AT$1,"&lt;"&amp;41))</f>
        <v>-29</v>
      </c>
      <c r="CJ17">
        <f>(RANK(_calc_라운드기준!AQ17,_calc_라운드기준!$B17:$AT17,0)+COUNTIFS(_calc_라운드기준!$B17:$AT17,_calc_라운드기준!AQ17,$B$1:$AT$1,"&lt;"&amp;42))-(RANK(AQ17,$B17:$AT17,0)+COUNTIFS($B17:$AT17,AQ17,$B$1:$AT$1,"&lt;"&amp;42))</f>
        <v>3</v>
      </c>
      <c r="CK17">
        <f>(RANK(_calc_라운드기준!AR17,_calc_라운드기준!$B17:$AT17,0)+COUNTIFS(_calc_라운드기준!$B17:$AT17,_calc_라운드기준!AR17,$B$1:$AT$1,"&lt;"&amp;43))-(RANK(AR17,$B17:$AT17,0)+COUNTIFS($B17:$AT17,AR17,$B$1:$AT$1,"&lt;"&amp;43))</f>
        <v>0</v>
      </c>
      <c r="CL17">
        <f>(RANK(_calc_라운드기준!AS17,_calc_라운드기준!$B17:$AT17,0)+COUNTIFS(_calc_라운드기준!$B17:$AT17,_calc_라운드기준!AS17,$B$1:$AT$1,"&lt;"&amp;44))-(RANK(AS17,$B17:$AT17,0)+COUNTIFS($B17:$AT17,AS17,$B$1:$AT$1,"&lt;"&amp;44))</f>
        <v>6</v>
      </c>
      <c r="CM17">
        <f>(RANK(_calc_라운드기준!AT17,_calc_라운드기준!$B17:$AT17,0)+COUNTIFS(_calc_라운드기준!$B17:$AT17,_calc_라운드기준!AT17,$B$1:$AT$1,"&lt;"&amp;45))-(RANK(AT17,$B17:$AT17,0)+COUNTIFS($B17:$AT17,AT17,$B$1:$AT$1,"&lt;"&amp;45))</f>
        <v>19</v>
      </c>
      <c r="CN17">
        <f t="shared" si="0"/>
        <v>44</v>
      </c>
      <c r="CO17">
        <f t="shared" si="1"/>
        <v>33</v>
      </c>
      <c r="CP17">
        <f t="shared" si="2"/>
        <v>18</v>
      </c>
      <c r="CQ17">
        <f t="shared" si="3"/>
        <v>43</v>
      </c>
      <c r="CR17">
        <f t="shared" si="4"/>
        <v>30</v>
      </c>
      <c r="CS17">
        <f t="shared" si="5"/>
        <v>12</v>
      </c>
      <c r="CT17">
        <f t="shared" si="6"/>
        <v>1</v>
      </c>
      <c r="CU17">
        <f t="shared" si="7"/>
        <v>42</v>
      </c>
      <c r="CV17">
        <f t="shared" si="8"/>
        <v>38</v>
      </c>
      <c r="CW17">
        <f t="shared" si="9"/>
        <v>35</v>
      </c>
      <c r="CX17">
        <f t="shared" si="10"/>
        <v>5</v>
      </c>
      <c r="CY17">
        <f t="shared" si="11"/>
        <v>3</v>
      </c>
      <c r="CZ17">
        <f t="shared" si="12"/>
        <v>13</v>
      </c>
      <c r="DA17">
        <f t="shared" si="13"/>
        <v>8</v>
      </c>
      <c r="DB17">
        <f t="shared" si="14"/>
        <v>34</v>
      </c>
      <c r="DC17">
        <f t="shared" si="15"/>
        <v>25</v>
      </c>
      <c r="DD17">
        <f t="shared" si="16"/>
        <v>37</v>
      </c>
      <c r="DE17">
        <f t="shared" si="17"/>
        <v>19</v>
      </c>
      <c r="DF17">
        <f t="shared" si="18"/>
        <v>20</v>
      </c>
      <c r="DG17">
        <f t="shared" si="19"/>
        <v>14</v>
      </c>
      <c r="DH17">
        <f t="shared" si="20"/>
        <v>4</v>
      </c>
      <c r="DI17">
        <f t="shared" si="21"/>
        <v>22</v>
      </c>
      <c r="DJ17">
        <f t="shared" si="22"/>
        <v>40</v>
      </c>
      <c r="DK17">
        <f t="shared" si="23"/>
        <v>31</v>
      </c>
      <c r="DL17">
        <f t="shared" si="24"/>
        <v>41</v>
      </c>
      <c r="DM17">
        <f t="shared" si="25"/>
        <v>16</v>
      </c>
      <c r="DN17">
        <f t="shared" si="26"/>
        <v>27</v>
      </c>
      <c r="DO17">
        <f t="shared" si="27"/>
        <v>39</v>
      </c>
      <c r="DP17">
        <f t="shared" si="28"/>
        <v>24</v>
      </c>
      <c r="DQ17">
        <f t="shared" si="29"/>
        <v>10</v>
      </c>
      <c r="DR17">
        <f t="shared" si="30"/>
        <v>36</v>
      </c>
      <c r="DS17">
        <f t="shared" si="31"/>
        <v>17</v>
      </c>
      <c r="DT17">
        <f t="shared" si="32"/>
        <v>11</v>
      </c>
      <c r="DU17">
        <f t="shared" si="33"/>
        <v>7</v>
      </c>
      <c r="DV17">
        <f t="shared" si="34"/>
        <v>2</v>
      </c>
      <c r="DW17">
        <f t="shared" si="35"/>
        <v>28</v>
      </c>
      <c r="DX17">
        <f t="shared" si="36"/>
        <v>21</v>
      </c>
      <c r="DY17">
        <f t="shared" si="37"/>
        <v>9</v>
      </c>
      <c r="DZ17">
        <f t="shared" si="38"/>
        <v>32</v>
      </c>
      <c r="EA17">
        <f t="shared" si="39"/>
        <v>29</v>
      </c>
      <c r="EB17">
        <f t="shared" si="40"/>
        <v>45</v>
      </c>
      <c r="EC17">
        <f t="shared" si="41"/>
        <v>23</v>
      </c>
      <c r="ED17">
        <f t="shared" si="42"/>
        <v>26</v>
      </c>
      <c r="EE17">
        <f t="shared" si="43"/>
        <v>15</v>
      </c>
      <c r="EF17">
        <f t="shared" si="44"/>
        <v>6</v>
      </c>
    </row>
    <row r="18" spans="1:136" ht="16.5" customHeight="1">
      <c r="A18">
        <f>_calc_라운드기준!A18</f>
        <v>1228</v>
      </c>
      <c r="B18">
        <f>INDEX(_calc_누적빈도!B:B,$A18)-INDEX(_calc_누적빈도!B:B,$A18-기준250회_후보!$B$1)</f>
        <v>31</v>
      </c>
      <c r="C18">
        <f>INDEX(_calc_누적빈도!C:C,$A18)-INDEX(_calc_누적빈도!C:C,$A18-기준250회_후보!$B$1)</f>
        <v>22</v>
      </c>
      <c r="D18">
        <f>INDEX(_calc_누적빈도!D:D,$A18)-INDEX(_calc_누적빈도!D:D,$A18-기준250회_후보!$B$1)</f>
        <v>41</v>
      </c>
      <c r="E18">
        <f>INDEX(_calc_누적빈도!E:E,$A18)-INDEX(_calc_누적빈도!E:E,$A18-기준250회_후보!$B$1)</f>
        <v>27</v>
      </c>
      <c r="F18">
        <f>INDEX(_calc_누적빈도!F:F,$A18)-INDEX(_calc_누적빈도!F:F,$A18-기준250회_후보!$B$1)</f>
        <v>24</v>
      </c>
      <c r="G18">
        <f>INDEX(_calc_누적빈도!G:G,$A18)-INDEX(_calc_누적빈도!G:G,$A18-기준250회_후보!$B$1)</f>
        <v>42</v>
      </c>
      <c r="H18">
        <f>INDEX(_calc_누적빈도!H:H,$A18)-INDEX(_calc_누적빈도!H:H,$A18-기준250회_후보!$B$1)</f>
        <v>41</v>
      </c>
      <c r="I18">
        <f>INDEX(_calc_누적빈도!I:I,$A18)-INDEX(_calc_누적빈도!I:I,$A18-기준250회_후보!$B$1)</f>
        <v>28</v>
      </c>
      <c r="J18">
        <f>INDEX(_calc_누적빈도!J:J,$A18)-INDEX(_calc_누적빈도!J:J,$A18-기준250회_후보!$B$1)</f>
        <v>30</v>
      </c>
      <c r="K18">
        <f>INDEX(_calc_누적빈도!K:K,$A18)-INDEX(_calc_누적빈도!K:K,$A18-기준250회_후보!$B$1)</f>
        <v>25</v>
      </c>
      <c r="L18">
        <f>INDEX(_calc_누적빈도!L:L,$A18)-INDEX(_calc_누적빈도!L:L,$A18-기준250회_후보!$B$1)</f>
        <v>33</v>
      </c>
      <c r="M18">
        <f>INDEX(_calc_누적빈도!M:M,$A18)-INDEX(_calc_누적빈도!M:M,$A18-기준250회_후보!$B$1)</f>
        <v>37</v>
      </c>
      <c r="N18">
        <f>INDEX(_calc_누적빈도!N:N,$A18)-INDEX(_calc_누적빈도!N:N,$A18-기준250회_후보!$B$1)</f>
        <v>40</v>
      </c>
      <c r="O18">
        <f>INDEX(_calc_누적빈도!O:O,$A18)-INDEX(_calc_누적빈도!O:O,$A18-기준250회_후보!$B$1)</f>
        <v>33</v>
      </c>
      <c r="P18">
        <f>INDEX(_calc_누적빈도!P:P,$A18)-INDEX(_calc_누적빈도!P:P,$A18-기준250회_후보!$B$1)</f>
        <v>36</v>
      </c>
      <c r="Q18">
        <f>INDEX(_calc_누적빈도!Q:Q,$A18)-INDEX(_calc_누적빈도!Q:Q,$A18-기준250회_후보!$B$1)</f>
        <v>42</v>
      </c>
      <c r="R18">
        <f>INDEX(_calc_누적빈도!R:R,$A18)-INDEX(_calc_누적빈도!R:R,$A18-기준250회_후보!$B$1)</f>
        <v>31</v>
      </c>
      <c r="S18">
        <f>INDEX(_calc_누적빈도!S:S,$A18)-INDEX(_calc_누적빈도!S:S,$A18-기준250회_후보!$B$1)</f>
        <v>33</v>
      </c>
      <c r="T18">
        <f>INDEX(_calc_누적빈도!T:T,$A18)-INDEX(_calc_누적빈도!T:T,$A18-기준250회_후보!$B$1)</f>
        <v>36</v>
      </c>
      <c r="U18">
        <f>INDEX(_calc_누적빈도!U:U,$A18)-INDEX(_calc_누적빈도!U:U,$A18-기준250회_후보!$B$1)</f>
        <v>34</v>
      </c>
      <c r="V18">
        <f>INDEX(_calc_누적빈도!V:V,$A18)-INDEX(_calc_누적빈도!V:V,$A18-기준250회_후보!$B$1)</f>
        <v>35</v>
      </c>
      <c r="W18">
        <f>INDEX(_calc_누적빈도!W:W,$A18)-INDEX(_calc_누적빈도!W:W,$A18-기준250회_후보!$B$1)</f>
        <v>30</v>
      </c>
      <c r="X18">
        <f>INDEX(_calc_누적빈도!X:X,$A18)-INDEX(_calc_누적빈도!X:X,$A18-기준250회_후보!$B$1)</f>
        <v>31</v>
      </c>
      <c r="Y18">
        <f>INDEX(_calc_누적빈도!Y:Y,$A18)-INDEX(_calc_누적빈도!Y:Y,$A18-기준250회_후보!$B$1)</f>
        <v>34</v>
      </c>
      <c r="Z18">
        <f>INDEX(_calc_누적빈도!Z:Z,$A18)-INDEX(_calc_누적빈도!Z:Z,$A18-기준250회_후보!$B$1)</f>
        <v>26</v>
      </c>
      <c r="AA18">
        <f>INDEX(_calc_누적빈도!AA:AA,$A18)-INDEX(_calc_누적빈도!AA:AA,$A18-기준250회_후보!$B$1)</f>
        <v>36</v>
      </c>
      <c r="AB18">
        <f>INDEX(_calc_누적빈도!AB:AB,$A18)-INDEX(_calc_누적빈도!AB:AB,$A18-기준250회_후보!$B$1)</f>
        <v>40</v>
      </c>
      <c r="AC18">
        <f>INDEX(_calc_누적빈도!AC:AC,$A18)-INDEX(_calc_누적빈도!AC:AC,$A18-기준250회_후보!$B$1)</f>
        <v>34</v>
      </c>
      <c r="AD18">
        <f>INDEX(_calc_누적빈도!AD:AD,$A18)-INDEX(_calc_누적빈도!AD:AD,$A18-기준250회_후보!$B$1)</f>
        <v>34</v>
      </c>
      <c r="AE18">
        <f>INDEX(_calc_누적빈도!AE:AE,$A18)-INDEX(_calc_누적빈도!AE:AE,$A18-기준250회_후보!$B$1)</f>
        <v>39</v>
      </c>
      <c r="AF18">
        <f>INDEX(_calc_누적빈도!AF:AF,$A18)-INDEX(_calc_누적빈도!AF:AF,$A18-기준250회_후보!$B$1)</f>
        <v>34</v>
      </c>
      <c r="AG18">
        <f>INDEX(_calc_누적빈도!AG:AG,$A18)-INDEX(_calc_누적빈도!AG:AG,$A18-기준250회_후보!$B$1)</f>
        <v>33</v>
      </c>
      <c r="AH18">
        <f>INDEX(_calc_누적빈도!AH:AH,$A18)-INDEX(_calc_누적빈도!AH:AH,$A18-기준250회_후보!$B$1)</f>
        <v>39</v>
      </c>
      <c r="AI18">
        <f>INDEX(_calc_누적빈도!AI:AI,$A18)-INDEX(_calc_누적빈도!AI:AI,$A18-기준250회_후보!$B$1)</f>
        <v>33</v>
      </c>
      <c r="AJ18">
        <f>INDEX(_calc_누적빈도!AJ:AJ,$A18)-INDEX(_calc_누적빈도!AJ:AJ,$A18-기준250회_후보!$B$1)</f>
        <v>41</v>
      </c>
      <c r="AK18">
        <f>INDEX(_calc_누적빈도!AK:AK,$A18)-INDEX(_calc_누적빈도!AK:AK,$A18-기준250회_후보!$B$1)</f>
        <v>32</v>
      </c>
      <c r="AL18">
        <f>INDEX(_calc_누적빈도!AL:AL,$A18)-INDEX(_calc_누적빈도!AL:AL,$A18-기준250회_후보!$B$1)</f>
        <v>35</v>
      </c>
      <c r="AM18">
        <f>INDEX(_calc_누적빈도!AM:AM,$A18)-INDEX(_calc_누적빈도!AM:AM,$A18-기준250회_후보!$B$1)</f>
        <v>39</v>
      </c>
      <c r="AN18">
        <f>INDEX(_calc_누적빈도!AN:AN,$A18)-INDEX(_calc_누적빈도!AN:AN,$A18-기준250회_후보!$B$1)</f>
        <v>26</v>
      </c>
      <c r="AO18">
        <f>INDEX(_calc_누적빈도!AO:AO,$A18)-INDEX(_calc_누적빈도!AO:AO,$A18-기준250회_후보!$B$1)</f>
        <v>31</v>
      </c>
      <c r="AP18">
        <f>INDEX(_calc_누적빈도!AP:AP,$A18)-INDEX(_calc_누적빈도!AP:AP,$A18-기준250회_후보!$B$1)</f>
        <v>30</v>
      </c>
      <c r="AQ18">
        <f>INDEX(_calc_누적빈도!AQ:AQ,$A18)-INDEX(_calc_누적빈도!AQ:AQ,$A18-기준250회_후보!$B$1)</f>
        <v>28</v>
      </c>
      <c r="AR18">
        <f>INDEX(_calc_누적빈도!AR:AR,$A18)-INDEX(_calc_누적빈도!AR:AR,$A18-기준250회_후보!$B$1)</f>
        <v>20</v>
      </c>
      <c r="AS18">
        <f>INDEX(_calc_누적빈도!AS:AS,$A18)-INDEX(_calc_누적빈도!AS:AS,$A18-기준250회_후보!$B$1)</f>
        <v>34</v>
      </c>
      <c r="AT18">
        <f>INDEX(_calc_누적빈도!AT:AT,$A18)-INDEX(_calc_누적빈도!AT:AT,$A18-기준250회_후보!$B$1)</f>
        <v>40</v>
      </c>
      <c r="AU18">
        <f>(RANK(_calc_라운드기준!B18,_calc_라운드기준!$B18:$AT18,0)+COUNTIFS(_calc_라운드기준!$B18:$AT18,_calc_라운드기준!B18,$B$1:$AT$1,"&lt;"&amp;1))-(RANK(B18,$B18:$AT18,0)+COUNTIFS($B18:$AT18,B18,$B$1:$AT$1,"&lt;"&amp;1))</f>
        <v>-26</v>
      </c>
      <c r="AV18">
        <f>(RANK(_calc_라운드기준!C18,_calc_라운드기준!$B18:$AT18,0)+COUNTIFS(_calc_라운드기준!$B18:$AT18,_calc_라운드기준!C18,$B$1:$AT$1,"&lt;"&amp;2))-(RANK(C18,$B18:$AT18,0)+COUNTIFS($B18:$AT18,C18,$B$1:$AT$1,"&lt;"&amp;2))</f>
        <v>-9</v>
      </c>
      <c r="AW18">
        <f>(RANK(_calc_라운드기준!D18,_calc_라운드기준!$B18:$AT18,0)+COUNTIFS(_calc_라운드기준!$B18:$AT18,_calc_라운드기준!D18,$B$1:$AT$1,"&lt;"&amp;3))-(RANK(D18,$B18:$AT18,0)+COUNTIFS($B18:$AT18,D18,$B$1:$AT$1,"&lt;"&amp;3))</f>
        <v>4</v>
      </c>
      <c r="AX18">
        <f>(RANK(_calc_라운드기준!E18,_calc_라운드기준!$B18:$AT18,0)+COUNTIFS(_calc_라운드기준!$B18:$AT18,_calc_라운드기준!E18,$B$1:$AT$1,"&lt;"&amp;4))-(RANK(E18,$B18:$AT18,0)+COUNTIFS($B18:$AT18,E18,$B$1:$AT$1,"&lt;"&amp;4))</f>
        <v>-28</v>
      </c>
      <c r="AY18">
        <f>(RANK(_calc_라운드기준!F18,_calc_라운드기준!$B18:$AT18,0)+COUNTIFS(_calc_라운드기준!$B18:$AT18,_calc_라운드기준!F18,$B$1:$AT$1,"&lt;"&amp;5))-(RANK(F18,$B18:$AT18,0)+COUNTIFS($B18:$AT18,F18,$B$1:$AT$1,"&lt;"&amp;5))</f>
        <v>-16</v>
      </c>
      <c r="AZ18">
        <f>(RANK(_calc_라운드기준!G18,_calc_라운드기준!$B18:$AT18,0)+COUNTIFS(_calc_라운드기준!$B18:$AT18,_calc_라운드기준!G18,$B$1:$AT$1,"&lt;"&amp;6))-(RANK(G18,$B18:$AT18,0)+COUNTIFS($B18:$AT18,G18,$B$1:$AT$1,"&lt;"&amp;6))</f>
        <v>7</v>
      </c>
      <c r="BA18">
        <f>(RANK(_calc_라운드기준!H18,_calc_라운드기준!$B18:$AT18,0)+COUNTIFS(_calc_라운드기준!$B18:$AT18,_calc_라운드기준!H18,$B$1:$AT$1,"&lt;"&amp;7))-(RANK(H18,$B18:$AT18,0)+COUNTIFS($B18:$AT18,H18,$B$1:$AT$1,"&lt;"&amp;7))</f>
        <v>35</v>
      </c>
      <c r="BB18">
        <f>(RANK(_calc_라운드기준!I18,_calc_라운드기준!$B18:$AT18,0)+COUNTIFS(_calc_라운드기준!$B18:$AT18,_calc_라운드기준!I18,$B$1:$AT$1,"&lt;"&amp;8))-(RANK(I18,$B18:$AT18,0)+COUNTIFS($B18:$AT18,I18,$B$1:$AT$1,"&lt;"&amp;8))</f>
        <v>-25</v>
      </c>
      <c r="BC18">
        <f>(RANK(_calc_라운드기준!J18,_calc_라운드기준!$B18:$AT18,0)+COUNTIFS(_calc_라운드기준!$B18:$AT18,_calc_라운드기준!J18,$B$1:$AT$1,"&lt;"&amp;9))-(RANK(J18,$B18:$AT18,0)+COUNTIFS($B18:$AT18,J18,$B$1:$AT$1,"&lt;"&amp;9))</f>
        <v>-21</v>
      </c>
      <c r="BD18">
        <f>(RANK(_calc_라운드기준!K18,_calc_라운드기준!$B18:$AT18,0)+COUNTIFS(_calc_라운드기준!$B18:$AT18,_calc_라운드기준!K18,$B$1:$AT$1,"&lt;"&amp;10))-(RANK(K18,$B18:$AT18,0)+COUNTIFS($B18:$AT18,K18,$B$1:$AT$1,"&lt;"&amp;10))</f>
        <v>-14</v>
      </c>
      <c r="BE18">
        <f>(RANK(_calc_라운드기준!L18,_calc_라운드기준!$B18:$AT18,0)+COUNTIFS(_calc_라운드기준!$B18:$AT18,_calc_라운드기준!L18,$B$1:$AT$1,"&lt;"&amp;11))-(RANK(L18,$B18:$AT18,0)+COUNTIFS($B18:$AT18,L18,$B$1:$AT$1,"&lt;"&amp;11))</f>
        <v>16</v>
      </c>
      <c r="BF18">
        <f>(RANK(_calc_라운드기준!M18,_calc_라운드기준!$B18:$AT18,0)+COUNTIFS(_calc_라운드기준!$B18:$AT18,_calc_라운드기준!M18,$B$1:$AT$1,"&lt;"&amp;12))-(RANK(M18,$B18:$AT18,0)+COUNTIFS($B18:$AT18,M18,$B$1:$AT$1,"&lt;"&amp;12))</f>
        <v>24</v>
      </c>
      <c r="BG18">
        <f>(RANK(_calc_라운드기준!N18,_calc_라운드기준!$B18:$AT18,0)+COUNTIFS(_calc_라운드기준!$B18:$AT18,_calc_라운드기준!N18,$B$1:$AT$1,"&lt;"&amp;13))-(RANK(N18,$B18:$AT18,0)+COUNTIFS($B18:$AT18,N18,$B$1:$AT$1,"&lt;"&amp;13))</f>
        <v>8</v>
      </c>
      <c r="BH18">
        <f>(RANK(_calc_라운드기준!O18,_calc_라운드기준!$B18:$AT18,0)+COUNTIFS(_calc_라운드기준!$B18:$AT18,_calc_라운드기준!O18,$B$1:$AT$1,"&lt;"&amp;14))-(RANK(O18,$B18:$AT18,0)+COUNTIFS($B18:$AT18,O18,$B$1:$AT$1,"&lt;"&amp;14))</f>
        <v>16</v>
      </c>
      <c r="BI18">
        <f>(RANK(_calc_라운드기준!P18,_calc_라운드기준!$B18:$AT18,0)+COUNTIFS(_calc_라운드기준!$B18:$AT18,_calc_라운드기준!P18,$B$1:$AT$1,"&lt;"&amp;15))-(RANK(P18,$B18:$AT18,0)+COUNTIFS($B18:$AT18,P18,$B$1:$AT$1,"&lt;"&amp;15))</f>
        <v>-8</v>
      </c>
      <c r="BJ18">
        <f>(RANK(_calc_라운드기준!Q18,_calc_라운드기준!$B18:$AT18,0)+COUNTIFS(_calc_라운드기준!$B18:$AT18,_calc_라운드기준!Q18,$B$1:$AT$1,"&lt;"&amp;16))-(RANK(Q18,$B18:$AT18,0)+COUNTIFS($B18:$AT18,Q18,$B$1:$AT$1,"&lt;"&amp;16))</f>
        <v>0</v>
      </c>
      <c r="BK18">
        <f>(RANK(_calc_라운드기준!R18,_calc_라운드기준!$B18:$AT18,0)+COUNTIFS(_calc_라운드기준!$B18:$AT18,_calc_라운드기준!R18,$B$1:$AT$1,"&lt;"&amp;17))-(RANK(R18,$B18:$AT18,0)+COUNTIFS($B18:$AT18,R18,$B$1:$AT$1,"&lt;"&amp;17))</f>
        <v>-16</v>
      </c>
      <c r="BL18">
        <f>(RANK(_calc_라운드기준!S18,_calc_라운드기준!$B18:$AT18,0)+COUNTIFS(_calc_라운드기준!$B18:$AT18,_calc_라운드기준!S18,$B$1:$AT$1,"&lt;"&amp;18))-(RANK(S18,$B18:$AT18,0)+COUNTIFS($B18:$AT18,S18,$B$1:$AT$1,"&lt;"&amp;18))</f>
        <v>3</v>
      </c>
      <c r="BM18">
        <f>(RANK(_calc_라운드기준!T18,_calc_라운드기준!$B18:$AT18,0)+COUNTIFS(_calc_라운드기준!$B18:$AT18,_calc_라운드기준!T18,$B$1:$AT$1,"&lt;"&amp;19))-(RANK(T18,$B18:$AT18,0)+COUNTIFS($B18:$AT18,T18,$B$1:$AT$1,"&lt;"&amp;19))</f>
        <v>2</v>
      </c>
      <c r="BN18">
        <f>(RANK(_calc_라운드기준!U18,_calc_라운드기준!$B18:$AT18,0)+COUNTIFS(_calc_라운드기준!$B18:$AT18,_calc_라운드기준!U18,$B$1:$AT$1,"&lt;"&amp;20))-(RANK(U18,$B18:$AT18,0)+COUNTIFS($B18:$AT18,U18,$B$1:$AT$1,"&lt;"&amp;20))</f>
        <v>12</v>
      </c>
      <c r="BO18">
        <f>(RANK(_calc_라운드기준!V18,_calc_라운드기준!$B18:$AT18,0)+COUNTIFS(_calc_라운드기준!$B18:$AT18,_calc_라운드기준!V18,$B$1:$AT$1,"&lt;"&amp;21))-(RANK(V18,$B18:$AT18,0)+COUNTIFS($B18:$AT18,V18,$B$1:$AT$1,"&lt;"&amp;21))</f>
        <v>26</v>
      </c>
      <c r="BP18">
        <f>(RANK(_calc_라운드기준!W18,_calc_라운드기준!$B18:$AT18,0)+COUNTIFS(_calc_라운드기준!$B18:$AT18,_calc_라운드기준!W18,$B$1:$AT$1,"&lt;"&amp;22))-(RANK(W18,$B18:$AT18,0)+COUNTIFS($B18:$AT18,W18,$B$1:$AT$1,"&lt;"&amp;22))</f>
        <v>2</v>
      </c>
      <c r="BQ18">
        <f>(RANK(_calc_라운드기준!X18,_calc_라운드기준!$B18:$AT18,0)+COUNTIFS(_calc_라운드기준!$B18:$AT18,_calc_라운드기준!X18,$B$1:$AT$1,"&lt;"&amp;23))-(RANK(X18,$B18:$AT18,0)+COUNTIFS($B18:$AT18,X18,$B$1:$AT$1,"&lt;"&amp;23))</f>
        <v>-23</v>
      </c>
      <c r="BR18">
        <f>(RANK(_calc_라운드기준!Y18,_calc_라운드기준!$B18:$AT18,0)+COUNTIFS(_calc_라운드기준!$B18:$AT18,_calc_라운드기준!Y18,$B$1:$AT$1,"&lt;"&amp;24))-(RANK(Y18,$B18:$AT18,0)+COUNTIFS($B18:$AT18,Y18,$B$1:$AT$1,"&lt;"&amp;24))</f>
        <v>-2</v>
      </c>
      <c r="BS18">
        <f>(RANK(_calc_라운드기준!Z18,_calc_라운드기준!$B18:$AT18,0)+COUNTIFS(_calc_라운드기준!$B18:$AT18,_calc_라운드기준!Z18,$B$1:$AT$1,"&lt;"&amp;25))-(RANK(Z18,$B18:$AT18,0)+COUNTIFS($B18:$AT18,Z18,$B$1:$AT$1,"&lt;"&amp;25))</f>
        <v>-22</v>
      </c>
      <c r="BT18">
        <f>(RANK(_calc_라운드기준!AA18,_calc_라운드기준!$B18:$AT18,0)+COUNTIFS(_calc_라운드기준!$B18:$AT18,_calc_라운드기준!AA18,$B$1:$AT$1,"&lt;"&amp;26))-(RANK(AA18,$B18:$AT18,0)+COUNTIFS($B18:$AT18,AA18,$B$1:$AT$1,"&lt;"&amp;26))</f>
        <v>4</v>
      </c>
      <c r="BU18">
        <f>(RANK(_calc_라운드기준!AB18,_calc_라운드기준!$B18:$AT18,0)+COUNTIFS(_calc_라운드기준!$B18:$AT18,_calc_라운드기준!AB18,$B$1:$AT$1,"&lt;"&amp;27))-(RANK(AB18,$B18:$AT18,0)+COUNTIFS($B18:$AT18,AB18,$B$1:$AT$1,"&lt;"&amp;27))</f>
        <v>-6</v>
      </c>
      <c r="BV18">
        <f>(RANK(_calc_라운드기준!AC18,_calc_라운드기준!$B18:$AT18,0)+COUNTIFS(_calc_라운드기준!$B18:$AT18,_calc_라운드기준!AC18,$B$1:$AT$1,"&lt;"&amp;28))-(RANK(AC18,$B18:$AT18,0)+COUNTIFS($B18:$AT18,AC18,$B$1:$AT$1,"&lt;"&amp;28))</f>
        <v>-17</v>
      </c>
      <c r="BW18">
        <f>(RANK(_calc_라운드기준!AD18,_calc_라운드기준!$B18:$AT18,0)+COUNTIFS(_calc_라운드기준!$B18:$AT18,_calc_라운드기준!AD18,$B$1:$AT$1,"&lt;"&amp;29))-(RANK(AD18,$B18:$AT18,0)+COUNTIFS($B18:$AT18,AD18,$B$1:$AT$1,"&lt;"&amp;29))</f>
        <v>10</v>
      </c>
      <c r="BX18">
        <f>(RANK(_calc_라운드기준!AE18,_calc_라운드기준!$B18:$AT18,0)+COUNTIFS(_calc_라운드기준!$B18:$AT18,_calc_라운드기준!AE18,$B$1:$AT$1,"&lt;"&amp;30))-(RANK(AE18,$B18:$AT18,0)+COUNTIFS($B18:$AT18,AE18,$B$1:$AT$1,"&lt;"&amp;30))</f>
        <v>23</v>
      </c>
      <c r="BY18">
        <f>(RANK(_calc_라운드기준!AF18,_calc_라운드기준!$B18:$AT18,0)+COUNTIFS(_calc_라운드기준!$B18:$AT18,_calc_라운드기준!AF18,$B$1:$AT$1,"&lt;"&amp;31))-(RANK(AF18,$B18:$AT18,0)+COUNTIFS($B18:$AT18,AF18,$B$1:$AT$1,"&lt;"&amp;31))</f>
        <v>-12</v>
      </c>
      <c r="BZ18">
        <f>(RANK(_calc_라운드기준!AG18,_calc_라운드기준!$B18:$AT18,0)+COUNTIFS(_calc_라운드기준!$B18:$AT18,_calc_라운드기준!AG18,$B$1:$AT$1,"&lt;"&amp;32))-(RANK(AG18,$B18:$AT18,0)+COUNTIFS($B18:$AT18,AG18,$B$1:$AT$1,"&lt;"&amp;32))</f>
        <v>6</v>
      </c>
      <c r="CA18">
        <f>(RANK(_calc_라운드기준!AH18,_calc_라운드기준!$B18:$AT18,0)+COUNTIFS(_calc_라운드기준!$B18:$AT18,_calc_라운드기준!AH18,$B$1:$AT$1,"&lt;"&amp;33))-(RANK(AH18,$B18:$AT18,0)+COUNTIFS($B18:$AT18,AH18,$B$1:$AT$1,"&lt;"&amp;33))</f>
        <v>10</v>
      </c>
      <c r="CB18">
        <f>(RANK(_calc_라운드기준!AI18,_calc_라운드기준!$B18:$AT18,0)+COUNTIFS(_calc_라운드기준!$B18:$AT18,_calc_라운드기준!AI18,$B$1:$AT$1,"&lt;"&amp;34))-(RANK(AI18,$B18:$AT18,0)+COUNTIFS($B18:$AT18,AI18,$B$1:$AT$1,"&lt;"&amp;34))</f>
        <v>16</v>
      </c>
      <c r="CC18">
        <f>(RANK(_calc_라운드기준!AJ18,_calc_라운드기준!$B18:$AT18,0)+COUNTIFS(_calc_라운드기준!$B18:$AT18,_calc_라운드기준!AJ18,$B$1:$AT$1,"&lt;"&amp;35))-(RANK(AJ18,$B18:$AT18,0)+COUNTIFS($B18:$AT18,AJ18,$B$1:$AT$1,"&lt;"&amp;35))</f>
        <v>33</v>
      </c>
      <c r="CD18">
        <f>(RANK(_calc_라운드기준!AK18,_calc_라운드기준!$B18:$AT18,0)+COUNTIFS(_calc_라운드기준!$B18:$AT18,_calc_라운드기준!AK18,$B$1:$AT$1,"&lt;"&amp;36))-(RANK(AK18,$B18:$AT18,0)+COUNTIFS($B18:$AT18,AK18,$B$1:$AT$1,"&lt;"&amp;36))</f>
        <v>-8</v>
      </c>
      <c r="CE18">
        <f>(RANK(_calc_라운드기준!AL18,_calc_라운드기준!$B18:$AT18,0)+COUNTIFS(_calc_라운드기준!$B18:$AT18,_calc_라운드기준!AL18,$B$1:$AT$1,"&lt;"&amp;37))-(RANK(AL18,$B18:$AT18,0)+COUNTIFS($B18:$AT18,AL18,$B$1:$AT$1,"&lt;"&amp;37))</f>
        <v>5</v>
      </c>
      <c r="CF18">
        <f>(RANK(_calc_라운드기준!AM18,_calc_라운드기준!$B18:$AT18,0)+COUNTIFS(_calc_라운드기준!$B18:$AT18,_calc_라운드기준!AM18,$B$1:$AT$1,"&lt;"&amp;38))-(RANK(AM18,$B18:$AT18,0)+COUNTIFS($B18:$AT18,AM18,$B$1:$AT$1,"&lt;"&amp;38))</f>
        <v>12</v>
      </c>
      <c r="CG18">
        <f>(RANK(_calc_라운드기준!AN18,_calc_라운드기준!$B18:$AT18,0)+COUNTIFS(_calc_라운드기준!$B18:$AT18,_calc_라운드기준!AN18,$B$1:$AT$1,"&lt;"&amp;39))-(RANK(AN18,$B18:$AT18,0)+COUNTIFS($B18:$AT18,AN18,$B$1:$AT$1,"&lt;"&amp;39))</f>
        <v>-7</v>
      </c>
      <c r="CH18">
        <f>(RANK(_calc_라운드기준!AO18,_calc_라운드기준!$B18:$AT18,0)+COUNTIFS(_calc_라운드기준!$B18:$AT18,_calc_라운드기준!AO18,$B$1:$AT$1,"&lt;"&amp;40))-(RANK(AO18,$B18:$AT18,0)+COUNTIFS($B18:$AT18,AO18,$B$1:$AT$1,"&lt;"&amp;40))</f>
        <v>-9</v>
      </c>
      <c r="CI18">
        <f>(RANK(_calc_라운드기준!AP18,_calc_라운드기준!$B18:$AT18,0)+COUNTIFS(_calc_라운드기준!$B18:$AT18,_calc_라운드기준!AP18,$B$1:$AT$1,"&lt;"&amp;41))-(RANK(AP18,$B18:$AT18,0)+COUNTIFS($B18:$AT18,AP18,$B$1:$AT$1,"&lt;"&amp;41))</f>
        <v>-30</v>
      </c>
      <c r="CJ18">
        <f>(RANK(_calc_라운드기준!AQ18,_calc_라운드기준!$B18:$AT18,0)+COUNTIFS(_calc_라운드기준!$B18:$AT18,_calc_라운드기준!AQ18,$B$1:$AT$1,"&lt;"&amp;42))-(RANK(AQ18,$B18:$AT18,0)+COUNTIFS($B18:$AT18,AQ18,$B$1:$AT$1,"&lt;"&amp;42))</f>
        <v>5</v>
      </c>
      <c r="CK18">
        <f>(RANK(_calc_라운드기준!AR18,_calc_라운드기준!$B18:$AT18,0)+COUNTIFS(_calc_라운드기준!$B18:$AT18,_calc_라운드기준!AR18,$B$1:$AT$1,"&lt;"&amp;43))-(RANK(AR18,$B18:$AT18,0)+COUNTIFS($B18:$AT18,AR18,$B$1:$AT$1,"&lt;"&amp;43))</f>
        <v>0</v>
      </c>
      <c r="CL18">
        <f>(RANK(_calc_라운드기준!AS18,_calc_라운드기준!$B18:$AT18,0)+COUNTIFS(_calc_라운드기준!$B18:$AT18,_calc_라운드기준!AS18,$B$1:$AT$1,"&lt;"&amp;44))-(RANK(AS18,$B18:$AT18,0)+COUNTIFS($B18:$AT18,AS18,$B$1:$AT$1,"&lt;"&amp;44))</f>
        <v>2</v>
      </c>
      <c r="CM18">
        <f>(RANK(_calc_라운드기준!AT18,_calc_라운드기준!$B18:$AT18,0)+COUNTIFS(_calc_라운드기준!$B18:$AT18,_calc_라운드기준!AT18,$B$1:$AT$1,"&lt;"&amp;45))-(RANK(AT18,$B18:$AT18,0)+COUNTIFS($B18:$AT18,AT18,$B$1:$AT$1,"&lt;"&amp;45))</f>
        <v>18</v>
      </c>
      <c r="CN18">
        <f t="shared" si="0"/>
        <v>43</v>
      </c>
      <c r="CO18">
        <f t="shared" si="1"/>
        <v>32</v>
      </c>
      <c r="CP18">
        <f t="shared" si="2"/>
        <v>19</v>
      </c>
      <c r="CQ18">
        <f t="shared" si="3"/>
        <v>44</v>
      </c>
      <c r="CR18">
        <f t="shared" si="4"/>
        <v>36</v>
      </c>
      <c r="CS18">
        <f t="shared" si="5"/>
        <v>15</v>
      </c>
      <c r="CT18">
        <f t="shared" si="6"/>
        <v>1</v>
      </c>
      <c r="CU18">
        <f t="shared" si="7"/>
        <v>42</v>
      </c>
      <c r="CV18">
        <f t="shared" si="8"/>
        <v>39</v>
      </c>
      <c r="CW18">
        <f t="shared" si="9"/>
        <v>35</v>
      </c>
      <c r="CX18">
        <f t="shared" si="10"/>
        <v>7</v>
      </c>
      <c r="CY18">
        <f t="shared" si="11"/>
        <v>4</v>
      </c>
      <c r="CZ18">
        <f t="shared" si="12"/>
        <v>14</v>
      </c>
      <c r="DA18">
        <f t="shared" si="13"/>
        <v>8</v>
      </c>
      <c r="DB18">
        <f t="shared" si="14"/>
        <v>30</v>
      </c>
      <c r="DC18">
        <f t="shared" si="15"/>
        <v>25</v>
      </c>
      <c r="DD18">
        <f t="shared" si="16"/>
        <v>37</v>
      </c>
      <c r="DE18">
        <f t="shared" si="17"/>
        <v>21</v>
      </c>
      <c r="DF18">
        <f t="shared" si="18"/>
        <v>22</v>
      </c>
      <c r="DG18">
        <f t="shared" si="19"/>
        <v>10</v>
      </c>
      <c r="DH18">
        <f t="shared" si="20"/>
        <v>3</v>
      </c>
      <c r="DI18">
        <f t="shared" si="21"/>
        <v>23</v>
      </c>
      <c r="DJ18">
        <f t="shared" si="22"/>
        <v>41</v>
      </c>
      <c r="DK18">
        <f t="shared" si="23"/>
        <v>27</v>
      </c>
      <c r="DL18">
        <f t="shared" si="24"/>
        <v>40</v>
      </c>
      <c r="DM18">
        <f t="shared" si="25"/>
        <v>20</v>
      </c>
      <c r="DN18">
        <f t="shared" si="26"/>
        <v>28</v>
      </c>
      <c r="DO18">
        <f t="shared" si="27"/>
        <v>38</v>
      </c>
      <c r="DP18">
        <f t="shared" si="28"/>
        <v>12</v>
      </c>
      <c r="DQ18">
        <f t="shared" si="29"/>
        <v>5</v>
      </c>
      <c r="DR18">
        <f t="shared" si="30"/>
        <v>34</v>
      </c>
      <c r="DS18">
        <f t="shared" si="31"/>
        <v>16</v>
      </c>
      <c r="DT18">
        <f t="shared" si="32"/>
        <v>13</v>
      </c>
      <c r="DU18">
        <f t="shared" si="33"/>
        <v>9</v>
      </c>
      <c r="DV18">
        <f t="shared" si="34"/>
        <v>2</v>
      </c>
      <c r="DW18">
        <f t="shared" si="35"/>
        <v>31</v>
      </c>
      <c r="DX18">
        <f t="shared" si="36"/>
        <v>17</v>
      </c>
      <c r="DY18">
        <f t="shared" si="37"/>
        <v>11</v>
      </c>
      <c r="DZ18">
        <f t="shared" si="38"/>
        <v>29</v>
      </c>
      <c r="EA18">
        <f t="shared" si="39"/>
        <v>33</v>
      </c>
      <c r="EB18">
        <f t="shared" si="40"/>
        <v>45</v>
      </c>
      <c r="EC18">
        <f t="shared" si="41"/>
        <v>18</v>
      </c>
      <c r="ED18">
        <f t="shared" si="42"/>
        <v>26</v>
      </c>
      <c r="EE18">
        <f t="shared" si="43"/>
        <v>24</v>
      </c>
      <c r="EF18">
        <f t="shared" si="44"/>
        <v>6</v>
      </c>
    </row>
    <row r="19" spans="1:136" ht="16.5" customHeight="1">
      <c r="A19">
        <f>_calc_라운드기준!A19</f>
        <v>1227</v>
      </c>
      <c r="B19">
        <f>INDEX(_calc_누적빈도!B:B,$A19)-INDEX(_calc_누적빈도!B:B,$A19-기준250회_후보!$B$1)</f>
        <v>30</v>
      </c>
      <c r="C19">
        <f>INDEX(_calc_누적빈도!C:C,$A19)-INDEX(_calc_누적빈도!C:C,$A19-기준250회_후보!$B$1)</f>
        <v>23</v>
      </c>
      <c r="D19">
        <f>INDEX(_calc_누적빈도!D:D,$A19)-INDEX(_calc_누적빈도!D:D,$A19-기준250회_후보!$B$1)</f>
        <v>41</v>
      </c>
      <c r="E19">
        <f>INDEX(_calc_누적빈도!E:E,$A19)-INDEX(_calc_누적빈도!E:E,$A19-기준250회_후보!$B$1)</f>
        <v>27</v>
      </c>
      <c r="F19">
        <f>INDEX(_calc_누적빈도!F:F,$A19)-INDEX(_calc_누적빈도!F:F,$A19-기준250회_후보!$B$1)</f>
        <v>24</v>
      </c>
      <c r="G19">
        <f>INDEX(_calc_누적빈도!G:G,$A19)-INDEX(_calc_누적빈도!G:G,$A19-기준250회_후보!$B$1)</f>
        <v>42</v>
      </c>
      <c r="H19">
        <f>INDEX(_calc_누적빈도!H:H,$A19)-INDEX(_calc_누적빈도!H:H,$A19-기준250회_후보!$B$1)</f>
        <v>41</v>
      </c>
      <c r="I19">
        <f>INDEX(_calc_누적빈도!I:I,$A19)-INDEX(_calc_누적빈도!I:I,$A19-기준250회_후보!$B$1)</f>
        <v>28</v>
      </c>
      <c r="J19">
        <f>INDEX(_calc_누적빈도!J:J,$A19)-INDEX(_calc_누적빈도!J:J,$A19-기준250회_후보!$B$1)</f>
        <v>31</v>
      </c>
      <c r="K19">
        <f>INDEX(_calc_누적빈도!K:K,$A19)-INDEX(_calc_누적빈도!K:K,$A19-기준250회_후보!$B$1)</f>
        <v>26</v>
      </c>
      <c r="L19">
        <f>INDEX(_calc_누적빈도!L:L,$A19)-INDEX(_calc_누적빈도!L:L,$A19-기준250회_후보!$B$1)</f>
        <v>33</v>
      </c>
      <c r="M19">
        <f>INDEX(_calc_누적빈도!M:M,$A19)-INDEX(_calc_누적빈도!M:M,$A19-기준250회_후보!$B$1)</f>
        <v>37</v>
      </c>
      <c r="N19">
        <f>INDEX(_calc_누적빈도!N:N,$A19)-INDEX(_calc_누적빈도!N:N,$A19-기준250회_후보!$B$1)</f>
        <v>40</v>
      </c>
      <c r="O19">
        <f>INDEX(_calc_누적빈도!O:O,$A19)-INDEX(_calc_누적빈도!O:O,$A19-기준250회_후보!$B$1)</f>
        <v>33</v>
      </c>
      <c r="P19">
        <f>INDEX(_calc_누적빈도!P:P,$A19)-INDEX(_calc_누적빈도!P:P,$A19-기준250회_후보!$B$1)</f>
        <v>36</v>
      </c>
      <c r="Q19">
        <f>INDEX(_calc_누적빈도!Q:Q,$A19)-INDEX(_calc_누적빈도!Q:Q,$A19-기준250회_후보!$B$1)</f>
        <v>41</v>
      </c>
      <c r="R19">
        <f>INDEX(_calc_누적빈도!R:R,$A19)-INDEX(_calc_누적빈도!R:R,$A19-기준250회_후보!$B$1)</f>
        <v>31</v>
      </c>
      <c r="S19">
        <f>INDEX(_calc_누적빈도!S:S,$A19)-INDEX(_calc_누적빈도!S:S,$A19-기준250회_후보!$B$1)</f>
        <v>33</v>
      </c>
      <c r="T19">
        <f>INDEX(_calc_누적빈도!T:T,$A19)-INDEX(_calc_누적빈도!T:T,$A19-기준250회_후보!$B$1)</f>
        <v>36</v>
      </c>
      <c r="U19">
        <f>INDEX(_calc_누적빈도!U:U,$A19)-INDEX(_calc_누적빈도!U:U,$A19-기준250회_후보!$B$1)</f>
        <v>34</v>
      </c>
      <c r="V19">
        <f>INDEX(_calc_누적빈도!V:V,$A19)-INDEX(_calc_누적빈도!V:V,$A19-기준250회_후보!$B$1)</f>
        <v>35</v>
      </c>
      <c r="W19">
        <f>INDEX(_calc_누적빈도!W:W,$A19)-INDEX(_calc_누적빈도!W:W,$A19-기준250회_후보!$B$1)</f>
        <v>31</v>
      </c>
      <c r="X19">
        <f>INDEX(_calc_누적빈도!X:X,$A19)-INDEX(_calc_누적빈도!X:X,$A19-기준250회_후보!$B$1)</f>
        <v>31</v>
      </c>
      <c r="Y19">
        <f>INDEX(_calc_누적빈도!Y:Y,$A19)-INDEX(_calc_누적빈도!Y:Y,$A19-기준250회_후보!$B$1)</f>
        <v>34</v>
      </c>
      <c r="Z19">
        <f>INDEX(_calc_누적빈도!Z:Z,$A19)-INDEX(_calc_누적빈도!Z:Z,$A19-기준250회_후보!$B$1)</f>
        <v>26</v>
      </c>
      <c r="AA19">
        <f>INDEX(_calc_누적빈도!AA:AA,$A19)-INDEX(_calc_누적빈도!AA:AA,$A19-기준250회_후보!$B$1)</f>
        <v>36</v>
      </c>
      <c r="AB19">
        <f>INDEX(_calc_누적빈도!AB:AB,$A19)-INDEX(_calc_누적빈도!AB:AB,$A19-기준250회_후보!$B$1)</f>
        <v>40</v>
      </c>
      <c r="AC19">
        <f>INDEX(_calc_누적빈도!AC:AC,$A19)-INDEX(_calc_누적빈도!AC:AC,$A19-기준250회_후보!$B$1)</f>
        <v>34</v>
      </c>
      <c r="AD19">
        <f>INDEX(_calc_누적빈도!AD:AD,$A19)-INDEX(_calc_누적빈도!AD:AD,$A19-기준250회_후보!$B$1)</f>
        <v>34</v>
      </c>
      <c r="AE19">
        <f>INDEX(_calc_누적빈도!AE:AE,$A19)-INDEX(_calc_누적빈도!AE:AE,$A19-기준250회_후보!$B$1)</f>
        <v>39</v>
      </c>
      <c r="AF19">
        <f>INDEX(_calc_누적빈도!AF:AF,$A19)-INDEX(_calc_누적빈도!AF:AF,$A19-기준250회_후보!$B$1)</f>
        <v>34</v>
      </c>
      <c r="AG19">
        <f>INDEX(_calc_누적빈도!AG:AG,$A19)-INDEX(_calc_누적빈도!AG:AG,$A19-기준250회_후보!$B$1)</f>
        <v>33</v>
      </c>
      <c r="AH19">
        <f>INDEX(_calc_누적빈도!AH:AH,$A19)-INDEX(_calc_누적빈도!AH:AH,$A19-기준250회_후보!$B$1)</f>
        <v>39</v>
      </c>
      <c r="AI19">
        <f>INDEX(_calc_누적빈도!AI:AI,$A19)-INDEX(_calc_누적빈도!AI:AI,$A19-기준250회_후보!$B$1)</f>
        <v>32</v>
      </c>
      <c r="AJ19">
        <f>INDEX(_calc_누적빈도!AJ:AJ,$A19)-INDEX(_calc_누적빈도!AJ:AJ,$A19-기준250회_후보!$B$1)</f>
        <v>41</v>
      </c>
      <c r="AK19">
        <f>INDEX(_calc_누적빈도!AK:AK,$A19)-INDEX(_calc_누적빈도!AK:AK,$A19-기준250회_후보!$B$1)</f>
        <v>32</v>
      </c>
      <c r="AL19">
        <f>INDEX(_calc_누적빈도!AL:AL,$A19)-INDEX(_calc_누적빈도!AL:AL,$A19-기준250회_후보!$B$1)</f>
        <v>35</v>
      </c>
      <c r="AM19">
        <f>INDEX(_calc_누적빈도!AM:AM,$A19)-INDEX(_calc_누적빈도!AM:AM,$A19-기준250회_후보!$B$1)</f>
        <v>39</v>
      </c>
      <c r="AN19">
        <f>INDEX(_calc_누적빈도!AN:AN,$A19)-INDEX(_calc_누적빈도!AN:AN,$A19-기준250회_후보!$B$1)</f>
        <v>26</v>
      </c>
      <c r="AO19">
        <f>INDEX(_calc_누적빈도!AO:AO,$A19)-INDEX(_calc_누적빈도!AO:AO,$A19-기준250회_후보!$B$1)</f>
        <v>31</v>
      </c>
      <c r="AP19">
        <f>INDEX(_calc_누적빈도!AP:AP,$A19)-INDEX(_calc_누적빈도!AP:AP,$A19-기준250회_후보!$B$1)</f>
        <v>29</v>
      </c>
      <c r="AQ19">
        <f>INDEX(_calc_누적빈도!AQ:AQ,$A19)-INDEX(_calc_누적빈도!AQ:AQ,$A19-기준250회_후보!$B$1)</f>
        <v>28</v>
      </c>
      <c r="AR19">
        <f>INDEX(_calc_누적빈도!AR:AR,$A19)-INDEX(_calc_누적빈도!AR:AR,$A19-기준250회_후보!$B$1)</f>
        <v>20</v>
      </c>
      <c r="AS19">
        <f>INDEX(_calc_누적빈도!AS:AS,$A19)-INDEX(_calc_누적빈도!AS:AS,$A19-기준250회_후보!$B$1)</f>
        <v>34</v>
      </c>
      <c r="AT19">
        <f>INDEX(_calc_누적빈도!AT:AT,$A19)-INDEX(_calc_누적빈도!AT:AT,$A19-기준250회_후보!$B$1)</f>
        <v>40</v>
      </c>
      <c r="AU19">
        <f>(RANK(_calc_라운드기준!B19,_calc_라운드기준!$B19:$AT19,0)+COUNTIFS(_calc_라운드기준!$B19:$AT19,_calc_라운드기준!B19,$B$1:$AT$1,"&lt;"&amp;1))-(RANK(B19,$B19:$AT19,0)+COUNTIFS($B19:$AT19,B19,$B$1:$AT$1,"&lt;"&amp;1))</f>
        <v>-29</v>
      </c>
      <c r="AV19">
        <f>(RANK(_calc_라운드기준!C19,_calc_라운드기준!$B19:$AT19,0)+COUNTIFS(_calc_라운드기준!$B19:$AT19,_calc_라운드기준!C19,$B$1:$AT$1,"&lt;"&amp;2))-(RANK(C19,$B19:$AT19,0)+COUNTIFS($B19:$AT19,C19,$B$1:$AT$1,"&lt;"&amp;2))</f>
        <v>-9</v>
      </c>
      <c r="AW19">
        <f>(RANK(_calc_라운드기준!D19,_calc_라운드기준!$B19:$AT19,0)+COUNTIFS(_calc_라운드기준!$B19:$AT19,_calc_라운드기준!D19,$B$1:$AT$1,"&lt;"&amp;3))-(RANK(D19,$B19:$AT19,0)+COUNTIFS($B19:$AT19,D19,$B$1:$AT$1,"&lt;"&amp;3))</f>
        <v>3</v>
      </c>
      <c r="AX19">
        <f>(RANK(_calc_라운드기준!E19,_calc_라운드기준!$B19:$AT19,0)+COUNTIFS(_calc_라운드기준!$B19:$AT19,_calc_라운드기준!E19,$B$1:$AT$1,"&lt;"&amp;4))-(RANK(E19,$B19:$AT19,0)+COUNTIFS($B19:$AT19,E19,$B$1:$AT$1,"&lt;"&amp;4))</f>
        <v>-27</v>
      </c>
      <c r="AY19">
        <f>(RANK(_calc_라운드기준!F19,_calc_라운드기준!$B19:$AT19,0)+COUNTIFS(_calc_라운드기준!$B19:$AT19,_calc_라운드기준!F19,$B$1:$AT$1,"&lt;"&amp;5))-(RANK(F19,$B19:$AT19,0)+COUNTIFS($B19:$AT19,F19,$B$1:$AT$1,"&lt;"&amp;5))</f>
        <v>-17</v>
      </c>
      <c r="AZ19">
        <f>(RANK(_calc_라운드기준!G19,_calc_라운드기준!$B19:$AT19,0)+COUNTIFS(_calc_라운드기준!$B19:$AT19,_calc_라운드기준!G19,$B$1:$AT$1,"&lt;"&amp;6))-(RANK(G19,$B19:$AT19,0)+COUNTIFS($B19:$AT19,G19,$B$1:$AT$1,"&lt;"&amp;6))</f>
        <v>6</v>
      </c>
      <c r="BA19">
        <f>(RANK(_calc_라운드기준!H19,_calc_라운드기준!$B19:$AT19,0)+COUNTIFS(_calc_라운드기준!$B19:$AT19,_calc_라운드기준!H19,$B$1:$AT$1,"&lt;"&amp;7))-(RANK(H19,$B19:$AT19,0)+COUNTIFS($B19:$AT19,H19,$B$1:$AT$1,"&lt;"&amp;7))</f>
        <v>33</v>
      </c>
      <c r="BB19">
        <f>(RANK(_calc_라운드기준!I19,_calc_라운드기준!$B19:$AT19,0)+COUNTIFS(_calc_라운드기준!$B19:$AT19,_calc_라운드기준!I19,$B$1:$AT$1,"&lt;"&amp;8))-(RANK(I19,$B19:$AT19,0)+COUNTIFS($B19:$AT19,I19,$B$1:$AT$1,"&lt;"&amp;8))</f>
        <v>-24</v>
      </c>
      <c r="BC19">
        <f>(RANK(_calc_라운드기준!J19,_calc_라운드기준!$B19:$AT19,0)+COUNTIFS(_calc_라운드기준!$B19:$AT19,_calc_라운드기준!J19,$B$1:$AT$1,"&lt;"&amp;9))-(RANK(J19,$B19:$AT19,0)+COUNTIFS($B19:$AT19,J19,$B$1:$AT$1,"&lt;"&amp;9))</f>
        <v>-16</v>
      </c>
      <c r="BD19">
        <f>(RANK(_calc_라운드기준!K19,_calc_라운드기준!$B19:$AT19,0)+COUNTIFS(_calc_라운드기준!$B19:$AT19,_calc_라운드기준!K19,$B$1:$AT$1,"&lt;"&amp;10))-(RANK(K19,$B19:$AT19,0)+COUNTIFS($B19:$AT19,K19,$B$1:$AT$1,"&lt;"&amp;10))</f>
        <v>-13</v>
      </c>
      <c r="BE19">
        <f>(RANK(_calc_라운드기준!L19,_calc_라운드기준!$B19:$AT19,0)+COUNTIFS(_calc_라운드기준!$B19:$AT19,_calc_라운드기준!L19,$B$1:$AT$1,"&lt;"&amp;11))-(RANK(L19,$B19:$AT19,0)+COUNTIFS($B19:$AT19,L19,$B$1:$AT$1,"&lt;"&amp;11))</f>
        <v>16</v>
      </c>
      <c r="BF19">
        <f>(RANK(_calc_라운드기준!M19,_calc_라운드기준!$B19:$AT19,0)+COUNTIFS(_calc_라운드기준!$B19:$AT19,_calc_라운드기준!M19,$B$1:$AT$1,"&lt;"&amp;12))-(RANK(M19,$B19:$AT19,0)+COUNTIFS($B19:$AT19,M19,$B$1:$AT$1,"&lt;"&amp;12))</f>
        <v>25</v>
      </c>
      <c r="BG19">
        <f>(RANK(_calc_라운드기준!N19,_calc_라운드기준!$B19:$AT19,0)+COUNTIFS(_calc_라운드기준!$B19:$AT19,_calc_라운드기준!N19,$B$1:$AT$1,"&lt;"&amp;13))-(RANK(N19,$B19:$AT19,0)+COUNTIFS($B19:$AT19,N19,$B$1:$AT$1,"&lt;"&amp;13))</f>
        <v>9</v>
      </c>
      <c r="BH19">
        <f>(RANK(_calc_라운드기준!O19,_calc_라운드기준!$B19:$AT19,0)+COUNTIFS(_calc_라운드기준!$B19:$AT19,_calc_라운드기준!O19,$B$1:$AT$1,"&lt;"&amp;14))-(RANK(O19,$B19:$AT19,0)+COUNTIFS($B19:$AT19,O19,$B$1:$AT$1,"&lt;"&amp;14))</f>
        <v>19</v>
      </c>
      <c r="BI19">
        <f>(RANK(_calc_라운드기준!P19,_calc_라운드기준!$B19:$AT19,0)+COUNTIFS(_calc_라운드기준!$B19:$AT19,_calc_라운드기준!P19,$B$1:$AT$1,"&lt;"&amp;15))-(RANK(P19,$B19:$AT19,0)+COUNTIFS($B19:$AT19,P19,$B$1:$AT$1,"&lt;"&amp;15))</f>
        <v>-9</v>
      </c>
      <c r="BJ19">
        <f>(RANK(_calc_라운드기준!Q19,_calc_라운드기준!$B19:$AT19,0)+COUNTIFS(_calc_라운드기준!$B19:$AT19,_calc_라운드기준!Q19,$B$1:$AT$1,"&lt;"&amp;16))-(RANK(Q19,$B19:$AT19,0)+COUNTIFS($B19:$AT19,Q19,$B$1:$AT$1,"&lt;"&amp;16))</f>
        <v>-2</v>
      </c>
      <c r="BK19">
        <f>(RANK(_calc_라운드기준!R19,_calc_라운드기준!$B19:$AT19,0)+COUNTIFS(_calc_라운드기준!$B19:$AT19,_calc_라운드기준!R19,$B$1:$AT$1,"&lt;"&amp;17))-(RANK(R19,$B19:$AT19,0)+COUNTIFS($B19:$AT19,R19,$B$1:$AT$1,"&lt;"&amp;17))</f>
        <v>-15</v>
      </c>
      <c r="BL19">
        <f>(RANK(_calc_라운드기준!S19,_calc_라운드기준!$B19:$AT19,0)+COUNTIFS(_calc_라운드기준!$B19:$AT19,_calc_라운드기준!S19,$B$1:$AT$1,"&lt;"&amp;18))-(RANK(S19,$B19:$AT19,0)+COUNTIFS($B19:$AT19,S19,$B$1:$AT$1,"&lt;"&amp;18))</f>
        <v>2</v>
      </c>
      <c r="BM19">
        <f>(RANK(_calc_라운드기준!T19,_calc_라운드기준!$B19:$AT19,0)+COUNTIFS(_calc_라운드기준!$B19:$AT19,_calc_라운드기준!T19,$B$1:$AT$1,"&lt;"&amp;19))-(RANK(T19,$B19:$AT19,0)+COUNTIFS($B19:$AT19,T19,$B$1:$AT$1,"&lt;"&amp;19))</f>
        <v>-6</v>
      </c>
      <c r="BN19">
        <f>(RANK(_calc_라운드기준!U19,_calc_라운드기준!$B19:$AT19,0)+COUNTIFS(_calc_라운드기준!$B19:$AT19,_calc_라운드기준!U19,$B$1:$AT$1,"&lt;"&amp;20))-(RANK(U19,$B19:$AT19,0)+COUNTIFS($B19:$AT19,U19,$B$1:$AT$1,"&lt;"&amp;20))</f>
        <v>11</v>
      </c>
      <c r="BO19">
        <f>(RANK(_calc_라운드기준!V19,_calc_라운드기준!$B19:$AT19,0)+COUNTIFS(_calc_라운드기준!$B19:$AT19,_calc_라운드기준!V19,$B$1:$AT$1,"&lt;"&amp;21))-(RANK(V19,$B19:$AT19,0)+COUNTIFS($B19:$AT19,V19,$B$1:$AT$1,"&lt;"&amp;21))</f>
        <v>25</v>
      </c>
      <c r="BP19">
        <f>(RANK(_calc_라운드기준!W19,_calc_라운드기준!$B19:$AT19,0)+COUNTIFS(_calc_라운드기준!$B19:$AT19,_calc_라운드기준!W19,$B$1:$AT$1,"&lt;"&amp;22))-(RANK(W19,$B19:$AT19,0)+COUNTIFS($B19:$AT19,W19,$B$1:$AT$1,"&lt;"&amp;22))</f>
        <v>6</v>
      </c>
      <c r="BQ19">
        <f>(RANK(_calc_라운드기준!X19,_calc_라운드기준!$B19:$AT19,0)+COUNTIFS(_calc_라운드기준!$B19:$AT19,_calc_라운드기준!X19,$B$1:$AT$1,"&lt;"&amp;23))-(RANK(X19,$B19:$AT19,0)+COUNTIFS($B19:$AT19,X19,$B$1:$AT$1,"&lt;"&amp;23))</f>
        <v>-24</v>
      </c>
      <c r="BR19">
        <f>(RANK(_calc_라운드기준!Y19,_calc_라운드기준!$B19:$AT19,0)+COUNTIFS(_calc_라운드기준!$B19:$AT19,_calc_라운드기준!Y19,$B$1:$AT$1,"&lt;"&amp;24))-(RANK(Y19,$B19:$AT19,0)+COUNTIFS($B19:$AT19,Y19,$B$1:$AT$1,"&lt;"&amp;24))</f>
        <v>-2</v>
      </c>
      <c r="BS19">
        <f>(RANK(_calc_라운드기준!Z19,_calc_라운드기준!$B19:$AT19,0)+COUNTIFS(_calc_라운드기준!$B19:$AT19,_calc_라운드기준!Z19,$B$1:$AT$1,"&lt;"&amp;25))-(RANK(Z19,$B19:$AT19,0)+COUNTIFS($B19:$AT19,Z19,$B$1:$AT$1,"&lt;"&amp;25))</f>
        <v>-23</v>
      </c>
      <c r="BT19">
        <f>(RANK(_calc_라운드기준!AA19,_calc_라운드기준!$B19:$AT19,0)+COUNTIFS(_calc_라운드기준!$B19:$AT19,_calc_라운드기준!AA19,$B$1:$AT$1,"&lt;"&amp;26))-(RANK(AA19,$B19:$AT19,0)+COUNTIFS($B19:$AT19,AA19,$B$1:$AT$1,"&lt;"&amp;26))</f>
        <v>4</v>
      </c>
      <c r="BU19">
        <f>(RANK(_calc_라운드기준!AB19,_calc_라운드기준!$B19:$AT19,0)+COUNTIFS(_calc_라운드기준!$B19:$AT19,_calc_라운드기준!AB19,$B$1:$AT$1,"&lt;"&amp;27))-(RANK(AB19,$B19:$AT19,0)+COUNTIFS($B19:$AT19,AB19,$B$1:$AT$1,"&lt;"&amp;27))</f>
        <v>-6</v>
      </c>
      <c r="BV19">
        <f>(RANK(_calc_라운드기준!AC19,_calc_라운드기준!$B19:$AT19,0)+COUNTIFS(_calc_라운드기준!$B19:$AT19,_calc_라운드기준!AC19,$B$1:$AT$1,"&lt;"&amp;28))-(RANK(AC19,$B19:$AT19,0)+COUNTIFS($B19:$AT19,AC19,$B$1:$AT$1,"&lt;"&amp;28))</f>
        <v>-17</v>
      </c>
      <c r="BW19">
        <f>(RANK(_calc_라운드기준!AD19,_calc_라운드기준!$B19:$AT19,0)+COUNTIFS(_calc_라운드기준!$B19:$AT19,_calc_라운드기준!AD19,$B$1:$AT$1,"&lt;"&amp;29))-(RANK(AD19,$B19:$AT19,0)+COUNTIFS($B19:$AT19,AD19,$B$1:$AT$1,"&lt;"&amp;29))</f>
        <v>9</v>
      </c>
      <c r="BX19">
        <f>(RANK(_calc_라운드기준!AE19,_calc_라운드기준!$B19:$AT19,0)+COUNTIFS(_calc_라운드기준!$B19:$AT19,_calc_라운드기준!AE19,$B$1:$AT$1,"&lt;"&amp;30))-(RANK(AE19,$B19:$AT19,0)+COUNTIFS($B19:$AT19,AE19,$B$1:$AT$1,"&lt;"&amp;30))</f>
        <v>22</v>
      </c>
      <c r="BY19">
        <f>(RANK(_calc_라운드기준!AF19,_calc_라운드기준!$B19:$AT19,0)+COUNTIFS(_calc_라운드기준!$B19:$AT19,_calc_라운드기준!AF19,$B$1:$AT$1,"&lt;"&amp;31))-(RANK(AF19,$B19:$AT19,0)+COUNTIFS($B19:$AT19,AF19,$B$1:$AT$1,"&lt;"&amp;31))</f>
        <v>-12</v>
      </c>
      <c r="BZ19">
        <f>(RANK(_calc_라운드기준!AG19,_calc_라운드기준!$B19:$AT19,0)+COUNTIFS(_calc_라운드기준!$B19:$AT19,_calc_라운드기준!AG19,$B$1:$AT$1,"&lt;"&amp;32))-(RANK(AG19,$B19:$AT19,0)+COUNTIFS($B19:$AT19,AG19,$B$1:$AT$1,"&lt;"&amp;32))</f>
        <v>5</v>
      </c>
      <c r="CA19">
        <f>(RANK(_calc_라운드기준!AH19,_calc_라운드기준!$B19:$AT19,0)+COUNTIFS(_calc_라운드기준!$B19:$AT19,_calc_라운드기준!AH19,$B$1:$AT$1,"&lt;"&amp;33))-(RANK(AH19,$B19:$AT19,0)+COUNTIFS($B19:$AT19,AH19,$B$1:$AT$1,"&lt;"&amp;33))</f>
        <v>10</v>
      </c>
      <c r="CB19">
        <f>(RANK(_calc_라운드기준!AI19,_calc_라운드기준!$B19:$AT19,0)+COUNTIFS(_calc_라운드기준!$B19:$AT19,_calc_라운드기준!AI19,$B$1:$AT$1,"&lt;"&amp;34))-(RANK(AI19,$B19:$AT19,0)+COUNTIFS($B19:$AT19,AI19,$B$1:$AT$1,"&lt;"&amp;34))</f>
        <v>17</v>
      </c>
      <c r="CC19">
        <f>(RANK(_calc_라운드기준!AJ19,_calc_라운드기준!$B19:$AT19,0)+COUNTIFS(_calc_라운드기준!$B19:$AT19,_calc_라운드기준!AJ19,$B$1:$AT$1,"&lt;"&amp;35))-(RANK(AJ19,$B19:$AT19,0)+COUNTIFS($B19:$AT19,AJ19,$B$1:$AT$1,"&lt;"&amp;35))</f>
        <v>34</v>
      </c>
      <c r="CD19">
        <f>(RANK(_calc_라운드기준!AK19,_calc_라운드기준!$B19:$AT19,0)+COUNTIFS(_calc_라운드기준!$B19:$AT19,_calc_라운드기준!AK19,$B$1:$AT$1,"&lt;"&amp;36))-(RANK(AK19,$B19:$AT19,0)+COUNTIFS($B19:$AT19,AK19,$B$1:$AT$1,"&lt;"&amp;36))</f>
        <v>-8</v>
      </c>
      <c r="CE19">
        <f>(RANK(_calc_라운드기준!AL19,_calc_라운드기준!$B19:$AT19,0)+COUNTIFS(_calc_라운드기준!$B19:$AT19,_calc_라운드기준!AL19,$B$1:$AT$1,"&lt;"&amp;37))-(RANK(AL19,$B19:$AT19,0)+COUNTIFS($B19:$AT19,AL19,$B$1:$AT$1,"&lt;"&amp;37))</f>
        <v>5</v>
      </c>
      <c r="CF19">
        <f>(RANK(_calc_라운드기준!AM19,_calc_라운드기준!$B19:$AT19,0)+COUNTIFS(_calc_라운드기준!$B19:$AT19,_calc_라운드기준!AM19,$B$1:$AT$1,"&lt;"&amp;38))-(RANK(AM19,$B19:$AT19,0)+COUNTIFS($B19:$AT19,AM19,$B$1:$AT$1,"&lt;"&amp;38))</f>
        <v>12</v>
      </c>
      <c r="CG19">
        <f>(RANK(_calc_라운드기준!AN19,_calc_라운드기준!$B19:$AT19,0)+COUNTIFS(_calc_라운드기준!$B19:$AT19,_calc_라운드기준!AN19,$B$1:$AT$1,"&lt;"&amp;39))-(RANK(AN19,$B19:$AT19,0)+COUNTIFS($B19:$AT19,AN19,$B$1:$AT$1,"&lt;"&amp;39))</f>
        <v>-9</v>
      </c>
      <c r="CH19">
        <f>(RANK(_calc_라운드기준!AO19,_calc_라운드기준!$B19:$AT19,0)+COUNTIFS(_calc_라운드기준!$B19:$AT19,_calc_라운드기준!AO19,$B$1:$AT$1,"&lt;"&amp;40))-(RANK(AO19,$B19:$AT19,0)+COUNTIFS($B19:$AT19,AO19,$B$1:$AT$1,"&lt;"&amp;40))</f>
        <v>-10</v>
      </c>
      <c r="CI19">
        <f>(RANK(_calc_라운드기준!AP19,_calc_라운드기준!$B19:$AT19,0)+COUNTIFS(_calc_라운드기준!$B19:$AT19,_calc_라운드기준!AP19,$B$1:$AT$1,"&lt;"&amp;41))-(RANK(AP19,$B19:$AT19,0)+COUNTIFS($B19:$AT19,AP19,$B$1:$AT$1,"&lt;"&amp;41))</f>
        <v>-25</v>
      </c>
      <c r="CJ19">
        <f>(RANK(_calc_라운드기준!AQ19,_calc_라운드기준!$B19:$AT19,0)+COUNTIFS(_calc_라운드기준!$B19:$AT19,_calc_라운드기준!AQ19,$B$1:$AT$1,"&lt;"&amp;42))-(RANK(AQ19,$B19:$AT19,0)+COUNTIFS($B19:$AT19,AQ19,$B$1:$AT$1,"&lt;"&amp;42))</f>
        <v>4</v>
      </c>
      <c r="CK19">
        <f>(RANK(_calc_라운드기준!AR19,_calc_라운드기준!$B19:$AT19,0)+COUNTIFS(_calc_라운드기준!$B19:$AT19,_calc_라운드기준!AR19,$B$1:$AT$1,"&lt;"&amp;43))-(RANK(AR19,$B19:$AT19,0)+COUNTIFS($B19:$AT19,AR19,$B$1:$AT$1,"&lt;"&amp;43))</f>
        <v>-2</v>
      </c>
      <c r="CL19">
        <f>(RANK(_calc_라운드기준!AS19,_calc_라운드기준!$B19:$AT19,0)+COUNTIFS(_calc_라운드기준!$B19:$AT19,_calc_라운드기준!AS19,$B$1:$AT$1,"&lt;"&amp;44))-(RANK(AS19,$B19:$AT19,0)+COUNTIFS($B19:$AT19,AS19,$B$1:$AT$1,"&lt;"&amp;44))</f>
        <v>11</v>
      </c>
      <c r="CM19">
        <f>(RANK(_calc_라운드기준!AT19,_calc_라운드기준!$B19:$AT19,0)+COUNTIFS(_calc_라운드기준!$B19:$AT19,_calc_라운드기준!AT19,$B$1:$AT$1,"&lt;"&amp;45))-(RANK(AT19,$B19:$AT19,0)+COUNTIFS($B19:$AT19,AT19,$B$1:$AT$1,"&lt;"&amp;45))</f>
        <v>17</v>
      </c>
      <c r="CN19">
        <f t="shared" si="0"/>
        <v>45</v>
      </c>
      <c r="CO19">
        <f t="shared" si="1"/>
        <v>30</v>
      </c>
      <c r="CP19">
        <f t="shared" si="2"/>
        <v>22</v>
      </c>
      <c r="CQ19">
        <f t="shared" si="3"/>
        <v>44</v>
      </c>
      <c r="CR19">
        <f t="shared" si="4"/>
        <v>38</v>
      </c>
      <c r="CS19">
        <f t="shared" si="5"/>
        <v>16</v>
      </c>
      <c r="CT19">
        <f t="shared" si="6"/>
        <v>2</v>
      </c>
      <c r="CU19">
        <f t="shared" si="7"/>
        <v>41</v>
      </c>
      <c r="CV19">
        <f t="shared" si="8"/>
        <v>37</v>
      </c>
      <c r="CW19">
        <f t="shared" si="9"/>
        <v>35</v>
      </c>
      <c r="CX19">
        <f t="shared" si="10"/>
        <v>9</v>
      </c>
      <c r="CY19">
        <f t="shared" si="11"/>
        <v>3</v>
      </c>
      <c r="CZ19">
        <f t="shared" si="12"/>
        <v>14</v>
      </c>
      <c r="DA19">
        <f t="shared" si="13"/>
        <v>6</v>
      </c>
      <c r="DB19">
        <f t="shared" si="14"/>
        <v>31</v>
      </c>
      <c r="DC19">
        <f t="shared" si="15"/>
        <v>24</v>
      </c>
      <c r="DD19">
        <f t="shared" si="16"/>
        <v>36</v>
      </c>
      <c r="DE19">
        <f t="shared" si="17"/>
        <v>23</v>
      </c>
      <c r="DF19">
        <f t="shared" si="18"/>
        <v>27</v>
      </c>
      <c r="DG19">
        <f t="shared" si="19"/>
        <v>11</v>
      </c>
      <c r="DH19">
        <f t="shared" si="20"/>
        <v>4</v>
      </c>
      <c r="DI19">
        <f t="shared" si="21"/>
        <v>17</v>
      </c>
      <c r="DJ19">
        <f t="shared" si="22"/>
        <v>42</v>
      </c>
      <c r="DK19">
        <f t="shared" si="23"/>
        <v>25</v>
      </c>
      <c r="DL19">
        <f t="shared" si="24"/>
        <v>40</v>
      </c>
      <c r="DM19">
        <f t="shared" si="25"/>
        <v>20</v>
      </c>
      <c r="DN19">
        <f t="shared" si="26"/>
        <v>28</v>
      </c>
      <c r="DO19">
        <f t="shared" si="27"/>
        <v>39</v>
      </c>
      <c r="DP19">
        <f t="shared" si="28"/>
        <v>15</v>
      </c>
      <c r="DQ19">
        <f t="shared" si="29"/>
        <v>5</v>
      </c>
      <c r="DR19">
        <f t="shared" si="30"/>
        <v>34</v>
      </c>
      <c r="DS19">
        <f t="shared" si="31"/>
        <v>18</v>
      </c>
      <c r="DT19">
        <f t="shared" si="32"/>
        <v>13</v>
      </c>
      <c r="DU19">
        <f t="shared" si="33"/>
        <v>7</v>
      </c>
      <c r="DV19">
        <f t="shared" si="34"/>
        <v>1</v>
      </c>
      <c r="DW19">
        <f t="shared" si="35"/>
        <v>29</v>
      </c>
      <c r="DX19">
        <f t="shared" si="36"/>
        <v>19</v>
      </c>
      <c r="DY19">
        <f t="shared" si="37"/>
        <v>10</v>
      </c>
      <c r="DZ19">
        <f t="shared" si="38"/>
        <v>32</v>
      </c>
      <c r="EA19">
        <f t="shared" si="39"/>
        <v>33</v>
      </c>
      <c r="EB19">
        <f t="shared" si="40"/>
        <v>43</v>
      </c>
      <c r="EC19">
        <f t="shared" si="41"/>
        <v>21</v>
      </c>
      <c r="ED19">
        <f t="shared" si="42"/>
        <v>26</v>
      </c>
      <c r="EE19">
        <f t="shared" si="43"/>
        <v>12</v>
      </c>
      <c r="EF19">
        <f t="shared" si="44"/>
        <v>8</v>
      </c>
    </row>
    <row r="20" spans="1:136" ht="16.5" customHeight="1">
      <c r="A20">
        <f>_calc_라운드기준!A20</f>
        <v>1226</v>
      </c>
      <c r="B20">
        <f>INDEX(_calc_누적빈도!B:B,$A20)-INDEX(_calc_누적빈도!B:B,$A20-기준250회_후보!$B$1)</f>
        <v>30</v>
      </c>
      <c r="C20">
        <f>INDEX(_calc_누적빈도!C:C,$A20)-INDEX(_calc_누적빈도!C:C,$A20-기준250회_후보!$B$1)</f>
        <v>23</v>
      </c>
      <c r="D20">
        <f>INDEX(_calc_누적빈도!D:D,$A20)-INDEX(_calc_누적빈도!D:D,$A20-기준250회_후보!$B$1)</f>
        <v>41</v>
      </c>
      <c r="E20">
        <f>INDEX(_calc_누적빈도!E:E,$A20)-INDEX(_calc_누적빈도!E:E,$A20-기준250회_후보!$B$1)</f>
        <v>27</v>
      </c>
      <c r="F20">
        <f>INDEX(_calc_누적빈도!F:F,$A20)-INDEX(_calc_누적빈도!F:F,$A20-기준250회_후보!$B$1)</f>
        <v>24</v>
      </c>
      <c r="G20">
        <f>INDEX(_calc_누적빈도!G:G,$A20)-INDEX(_calc_누적빈도!G:G,$A20-기준250회_후보!$B$1)</f>
        <v>41</v>
      </c>
      <c r="H20">
        <f>INDEX(_calc_누적빈도!H:H,$A20)-INDEX(_calc_누적빈도!H:H,$A20-기준250회_후보!$B$1)</f>
        <v>41</v>
      </c>
      <c r="I20">
        <f>INDEX(_calc_누적빈도!I:I,$A20)-INDEX(_calc_누적빈도!I:I,$A20-기준250회_후보!$B$1)</f>
        <v>28</v>
      </c>
      <c r="J20">
        <f>INDEX(_calc_누적빈도!J:J,$A20)-INDEX(_calc_누적빈도!J:J,$A20-기준250회_후보!$B$1)</f>
        <v>31</v>
      </c>
      <c r="K20">
        <f>INDEX(_calc_누적빈도!K:K,$A20)-INDEX(_calc_누적빈도!K:K,$A20-기준250회_후보!$B$1)</f>
        <v>26</v>
      </c>
      <c r="L20">
        <f>INDEX(_calc_누적빈도!L:L,$A20)-INDEX(_calc_누적빈도!L:L,$A20-기준250회_후보!$B$1)</f>
        <v>33</v>
      </c>
      <c r="M20">
        <f>INDEX(_calc_누적빈도!M:M,$A20)-INDEX(_calc_누적빈도!M:M,$A20-기준250회_후보!$B$1)</f>
        <v>38</v>
      </c>
      <c r="N20">
        <f>INDEX(_calc_누적빈도!N:N,$A20)-INDEX(_calc_누적빈도!N:N,$A20-기준250회_후보!$B$1)</f>
        <v>39</v>
      </c>
      <c r="O20">
        <f>INDEX(_calc_누적빈도!O:O,$A20)-INDEX(_calc_누적빈도!O:O,$A20-기준250회_후보!$B$1)</f>
        <v>34</v>
      </c>
      <c r="P20">
        <f>INDEX(_calc_누적빈도!P:P,$A20)-INDEX(_calc_누적빈도!P:P,$A20-기준250회_후보!$B$1)</f>
        <v>36</v>
      </c>
      <c r="Q20">
        <f>INDEX(_calc_누적빈도!Q:Q,$A20)-INDEX(_calc_누적빈도!Q:Q,$A20-기준250회_후보!$B$1)</f>
        <v>41</v>
      </c>
      <c r="R20">
        <f>INDEX(_calc_누적빈도!R:R,$A20)-INDEX(_calc_누적빈도!R:R,$A20-기준250회_후보!$B$1)</f>
        <v>30</v>
      </c>
      <c r="S20">
        <f>INDEX(_calc_누적빈도!S:S,$A20)-INDEX(_calc_누적빈도!S:S,$A20-기준250회_후보!$B$1)</f>
        <v>33</v>
      </c>
      <c r="T20">
        <f>INDEX(_calc_누적빈도!T:T,$A20)-INDEX(_calc_누적빈도!T:T,$A20-기준250회_후보!$B$1)</f>
        <v>36</v>
      </c>
      <c r="U20">
        <f>INDEX(_calc_누적빈도!U:U,$A20)-INDEX(_calc_누적빈도!U:U,$A20-기준250회_후보!$B$1)</f>
        <v>34</v>
      </c>
      <c r="V20">
        <f>INDEX(_calc_누적빈도!V:V,$A20)-INDEX(_calc_누적빈도!V:V,$A20-기준250회_후보!$B$1)</f>
        <v>35</v>
      </c>
      <c r="W20">
        <f>INDEX(_calc_누적빈도!W:W,$A20)-INDEX(_calc_누적빈도!W:W,$A20-기준250회_후보!$B$1)</f>
        <v>31</v>
      </c>
      <c r="X20">
        <f>INDEX(_calc_누적빈도!X:X,$A20)-INDEX(_calc_누적빈도!X:X,$A20-기준250회_후보!$B$1)</f>
        <v>31</v>
      </c>
      <c r="Y20">
        <f>INDEX(_calc_누적빈도!Y:Y,$A20)-INDEX(_calc_누적빈도!Y:Y,$A20-기준250회_후보!$B$1)</f>
        <v>34</v>
      </c>
      <c r="Z20">
        <f>INDEX(_calc_누적빈도!Z:Z,$A20)-INDEX(_calc_누적빈도!Z:Z,$A20-기준250회_후보!$B$1)</f>
        <v>27</v>
      </c>
      <c r="AA20">
        <f>INDEX(_calc_누적빈도!AA:AA,$A20)-INDEX(_calc_누적빈도!AA:AA,$A20-기준250회_후보!$B$1)</f>
        <v>35</v>
      </c>
      <c r="AB20">
        <f>INDEX(_calc_누적빈도!AB:AB,$A20)-INDEX(_calc_누적빈도!AB:AB,$A20-기준250회_후보!$B$1)</f>
        <v>40</v>
      </c>
      <c r="AC20">
        <f>INDEX(_calc_누적빈도!AC:AC,$A20)-INDEX(_calc_누적빈도!AC:AC,$A20-기준250회_후보!$B$1)</f>
        <v>33</v>
      </c>
      <c r="AD20">
        <f>INDEX(_calc_누적빈도!AD:AD,$A20)-INDEX(_calc_누적빈도!AD:AD,$A20-기준250회_후보!$B$1)</f>
        <v>34</v>
      </c>
      <c r="AE20">
        <f>INDEX(_calc_누적빈도!AE:AE,$A20)-INDEX(_calc_누적빈도!AE:AE,$A20-기준250회_후보!$B$1)</f>
        <v>39</v>
      </c>
      <c r="AF20">
        <f>INDEX(_calc_누적빈도!AF:AF,$A20)-INDEX(_calc_누적빈도!AF:AF,$A20-기준250회_후보!$B$1)</f>
        <v>34</v>
      </c>
      <c r="AG20">
        <f>INDEX(_calc_누적빈도!AG:AG,$A20)-INDEX(_calc_누적빈도!AG:AG,$A20-기준250회_후보!$B$1)</f>
        <v>33</v>
      </c>
      <c r="AH20">
        <f>INDEX(_calc_누적빈도!AH:AH,$A20)-INDEX(_calc_누적빈도!AH:AH,$A20-기준250회_후보!$B$1)</f>
        <v>39</v>
      </c>
      <c r="AI20">
        <f>INDEX(_calc_누적빈도!AI:AI,$A20)-INDEX(_calc_누적빈도!AI:AI,$A20-기준250회_후보!$B$1)</f>
        <v>32</v>
      </c>
      <c r="AJ20">
        <f>INDEX(_calc_누적빈도!AJ:AJ,$A20)-INDEX(_calc_누적빈도!AJ:AJ,$A20-기준250회_후보!$B$1)</f>
        <v>42</v>
      </c>
      <c r="AK20">
        <f>INDEX(_calc_누적빈도!AK:AK,$A20)-INDEX(_calc_누적빈도!AK:AK,$A20-기준250회_후보!$B$1)</f>
        <v>32</v>
      </c>
      <c r="AL20">
        <f>INDEX(_calc_누적빈도!AL:AL,$A20)-INDEX(_calc_누적빈도!AL:AL,$A20-기준250회_후보!$B$1)</f>
        <v>36</v>
      </c>
      <c r="AM20">
        <f>INDEX(_calc_누적빈도!AM:AM,$A20)-INDEX(_calc_누적빈도!AM:AM,$A20-기준250회_후보!$B$1)</f>
        <v>39</v>
      </c>
      <c r="AN20">
        <f>INDEX(_calc_누적빈도!AN:AN,$A20)-INDEX(_calc_누적빈도!AN:AN,$A20-기준250회_후보!$B$1)</f>
        <v>26</v>
      </c>
      <c r="AO20">
        <f>INDEX(_calc_누적빈도!AO:AO,$A20)-INDEX(_calc_누적빈도!AO:AO,$A20-기준250회_후보!$B$1)</f>
        <v>31</v>
      </c>
      <c r="AP20">
        <f>INDEX(_calc_누적빈도!AP:AP,$A20)-INDEX(_calc_누적빈도!AP:AP,$A20-기준250회_후보!$B$1)</f>
        <v>29</v>
      </c>
      <c r="AQ20">
        <f>INDEX(_calc_누적빈도!AQ:AQ,$A20)-INDEX(_calc_누적빈도!AQ:AQ,$A20-기준250회_후보!$B$1)</f>
        <v>28</v>
      </c>
      <c r="AR20">
        <f>INDEX(_calc_누적빈도!AR:AR,$A20)-INDEX(_calc_누적빈도!AR:AR,$A20-기준250회_후보!$B$1)</f>
        <v>20</v>
      </c>
      <c r="AS20">
        <f>INDEX(_calc_누적빈도!AS:AS,$A20)-INDEX(_calc_누적빈도!AS:AS,$A20-기준250회_후보!$B$1)</f>
        <v>34</v>
      </c>
      <c r="AT20">
        <f>INDEX(_calc_누적빈도!AT:AT,$A20)-INDEX(_calc_누적빈도!AT:AT,$A20-기준250회_후보!$B$1)</f>
        <v>40</v>
      </c>
      <c r="AU20">
        <f>(RANK(_calc_라운드기준!B20,_calc_라운드기준!$B20:$AT20,0)+COUNTIFS(_calc_라운드기준!$B20:$AT20,_calc_라운드기준!B20,$B$1:$AT$1,"&lt;"&amp;1))-(RANK(B20,$B20:$AT20,0)+COUNTIFS($B20:$AT20,B20,$B$1:$AT$1,"&lt;"&amp;1))</f>
        <v>-28</v>
      </c>
      <c r="AV20">
        <f>(RANK(_calc_라운드기준!C20,_calc_라운드기준!$B20:$AT20,0)+COUNTIFS(_calc_라운드기준!$B20:$AT20,_calc_라운드기준!C20,$B$1:$AT$1,"&lt;"&amp;2))-(RANK(C20,$B20:$AT20,0)+COUNTIFS($B20:$AT20,C20,$B$1:$AT$1,"&lt;"&amp;2))</f>
        <v>-7</v>
      </c>
      <c r="AW20">
        <f>(RANK(_calc_라운드기준!D20,_calc_라운드기준!$B20:$AT20,0)+COUNTIFS(_calc_라운드기준!$B20:$AT20,_calc_라운드기준!D20,$B$1:$AT$1,"&lt;"&amp;3))-(RANK(D20,$B20:$AT20,0)+COUNTIFS($B20:$AT20,D20,$B$1:$AT$1,"&lt;"&amp;3))</f>
        <v>3</v>
      </c>
      <c r="AX20">
        <f>(RANK(_calc_라운드기준!E20,_calc_라운드기준!$B20:$AT20,0)+COUNTIFS(_calc_라운드기준!$B20:$AT20,_calc_라운드기준!E20,$B$1:$AT$1,"&lt;"&amp;4))-(RANK(E20,$B20:$AT20,0)+COUNTIFS($B20:$AT20,E20,$B$1:$AT$1,"&lt;"&amp;4))</f>
        <v>-16</v>
      </c>
      <c r="AY20">
        <f>(RANK(_calc_라운드기준!F20,_calc_라운드기준!$B20:$AT20,0)+COUNTIFS(_calc_라운드기준!$B20:$AT20,_calc_라운드기준!F20,$B$1:$AT$1,"&lt;"&amp;5))-(RANK(F20,$B20:$AT20,0)+COUNTIFS($B20:$AT20,F20,$B$1:$AT$1,"&lt;"&amp;5))</f>
        <v>-19</v>
      </c>
      <c r="AZ20">
        <f>(RANK(_calc_라운드기준!G20,_calc_라운드기준!$B20:$AT20,0)+COUNTIFS(_calc_라운드기준!$B20:$AT20,_calc_라운드기준!G20,$B$1:$AT$1,"&lt;"&amp;6))-(RANK(G20,$B20:$AT20,0)+COUNTIFS($B20:$AT20,G20,$B$1:$AT$1,"&lt;"&amp;6))</f>
        <v>9</v>
      </c>
      <c r="BA20">
        <f>(RANK(_calc_라운드기준!H20,_calc_라운드기준!$B20:$AT20,0)+COUNTIFS(_calc_라운드기준!$B20:$AT20,_calc_라운드기준!H20,$B$1:$AT$1,"&lt;"&amp;7))-(RANK(H20,$B20:$AT20,0)+COUNTIFS($B20:$AT20,H20,$B$1:$AT$1,"&lt;"&amp;7))</f>
        <v>21</v>
      </c>
      <c r="BB20">
        <f>(RANK(_calc_라운드기준!I20,_calc_라운드기준!$B20:$AT20,0)+COUNTIFS(_calc_라운드기준!$B20:$AT20,_calc_라운드기준!I20,$B$1:$AT$1,"&lt;"&amp;8))-(RANK(I20,$B20:$AT20,0)+COUNTIFS($B20:$AT20,I20,$B$1:$AT$1,"&lt;"&amp;8))</f>
        <v>-24</v>
      </c>
      <c r="BC20">
        <f>(RANK(_calc_라운드기준!J20,_calc_라운드기준!$B20:$AT20,0)+COUNTIFS(_calc_라운드기준!$B20:$AT20,_calc_라운드기준!J20,$B$1:$AT$1,"&lt;"&amp;9))-(RANK(J20,$B20:$AT20,0)+COUNTIFS($B20:$AT20,J20,$B$1:$AT$1,"&lt;"&amp;9))</f>
        <v>-23</v>
      </c>
      <c r="BD20">
        <f>(RANK(_calc_라운드기준!K20,_calc_라운드기준!$B20:$AT20,0)+COUNTIFS(_calc_라운드기준!$B20:$AT20,_calc_라운드기준!K20,$B$1:$AT$1,"&lt;"&amp;10))-(RANK(K20,$B20:$AT20,0)+COUNTIFS($B20:$AT20,K20,$B$1:$AT$1,"&lt;"&amp;10))</f>
        <v>-15</v>
      </c>
      <c r="BE20">
        <f>(RANK(_calc_라운드기준!L20,_calc_라운드기준!$B20:$AT20,0)+COUNTIFS(_calc_라운드기준!$B20:$AT20,_calc_라운드기준!L20,$B$1:$AT$1,"&lt;"&amp;11))-(RANK(L20,$B20:$AT20,0)+COUNTIFS($B20:$AT20,L20,$B$1:$AT$1,"&lt;"&amp;11))</f>
        <v>14</v>
      </c>
      <c r="BF20">
        <f>(RANK(_calc_라운드기준!M20,_calc_라운드기준!$B20:$AT20,0)+COUNTIFS(_calc_라운드기준!$B20:$AT20,_calc_라운드기준!M20,$B$1:$AT$1,"&lt;"&amp;12))-(RANK(M20,$B20:$AT20,0)+COUNTIFS($B20:$AT20,M20,$B$1:$AT$1,"&lt;"&amp;12))</f>
        <v>27</v>
      </c>
      <c r="BG20">
        <f>(RANK(_calc_라운드기준!N20,_calc_라운드기준!$B20:$AT20,0)+COUNTIFS(_calc_라운드기준!$B20:$AT20,_calc_라운드기준!N20,$B$1:$AT$1,"&lt;"&amp;13))-(RANK(N20,$B20:$AT20,0)+COUNTIFS($B20:$AT20,N20,$B$1:$AT$1,"&lt;"&amp;13))</f>
        <v>19</v>
      </c>
      <c r="BH20">
        <f>(RANK(_calc_라운드기준!O20,_calc_라운드기준!$B20:$AT20,0)+COUNTIFS(_calc_라운드기준!$B20:$AT20,_calc_라운드기준!O20,$B$1:$AT$1,"&lt;"&amp;14))-(RANK(O20,$B20:$AT20,0)+COUNTIFS($B20:$AT20,O20,$B$1:$AT$1,"&lt;"&amp;14))</f>
        <v>26</v>
      </c>
      <c r="BI20">
        <f>(RANK(_calc_라운드기준!P20,_calc_라운드기준!$B20:$AT20,0)+COUNTIFS(_calc_라운드기준!$B20:$AT20,_calc_라운드기준!P20,$B$1:$AT$1,"&lt;"&amp;15))-(RANK(P20,$B20:$AT20,0)+COUNTIFS($B20:$AT20,P20,$B$1:$AT$1,"&lt;"&amp;15))</f>
        <v>-10</v>
      </c>
      <c r="BJ20">
        <f>(RANK(_calc_라운드기준!Q20,_calc_라운드기준!$B20:$AT20,0)+COUNTIFS(_calc_라운드기준!$B20:$AT20,_calc_라운드기준!Q20,$B$1:$AT$1,"&lt;"&amp;16))-(RANK(Q20,$B20:$AT20,0)+COUNTIFS($B20:$AT20,Q20,$B$1:$AT$1,"&lt;"&amp;16))</f>
        <v>-3</v>
      </c>
      <c r="BK20">
        <f>(RANK(_calc_라운드기준!R20,_calc_라운드기준!$B20:$AT20,0)+COUNTIFS(_calc_라운드기준!$B20:$AT20,_calc_라운드기준!R20,$B$1:$AT$1,"&lt;"&amp;17))-(RANK(R20,$B20:$AT20,0)+COUNTIFS($B20:$AT20,R20,$B$1:$AT$1,"&lt;"&amp;17))</f>
        <v>-7</v>
      </c>
      <c r="BL20">
        <f>(RANK(_calc_라운드기준!S20,_calc_라운드기준!$B20:$AT20,0)+COUNTIFS(_calc_라운드기준!$B20:$AT20,_calc_라운드기준!S20,$B$1:$AT$1,"&lt;"&amp;18))-(RANK(S20,$B20:$AT20,0)+COUNTIFS($B20:$AT20,S20,$B$1:$AT$1,"&lt;"&amp;18))</f>
        <v>4</v>
      </c>
      <c r="BM20">
        <f>(RANK(_calc_라운드기준!T20,_calc_라운드기준!$B20:$AT20,0)+COUNTIFS(_calc_라운드기준!$B20:$AT20,_calc_라운드기준!T20,$B$1:$AT$1,"&lt;"&amp;19))-(RANK(T20,$B20:$AT20,0)+COUNTIFS($B20:$AT20,T20,$B$1:$AT$1,"&lt;"&amp;19))</f>
        <v>-6</v>
      </c>
      <c r="BN20">
        <f>(RANK(_calc_라운드기준!U20,_calc_라운드기준!$B20:$AT20,0)+COUNTIFS(_calc_라운드기준!$B20:$AT20,_calc_라운드기준!U20,$B$1:$AT$1,"&lt;"&amp;20))-(RANK(U20,$B20:$AT20,0)+COUNTIFS($B20:$AT20,U20,$B$1:$AT$1,"&lt;"&amp;20))</f>
        <v>11</v>
      </c>
      <c r="BO20">
        <f>(RANK(_calc_라운드기준!V20,_calc_라운드기준!$B20:$AT20,0)+COUNTIFS(_calc_라운드기준!$B20:$AT20,_calc_라운드기준!V20,$B$1:$AT$1,"&lt;"&amp;21))-(RANK(V20,$B20:$AT20,0)+COUNTIFS($B20:$AT20,V20,$B$1:$AT$1,"&lt;"&amp;21))</f>
        <v>24</v>
      </c>
      <c r="BP20">
        <f>(RANK(_calc_라운드기준!W20,_calc_라운드기준!$B20:$AT20,0)+COUNTIFS(_calc_라운드기준!$B20:$AT20,_calc_라운드기준!W20,$B$1:$AT$1,"&lt;"&amp;22))-(RANK(W20,$B20:$AT20,0)+COUNTIFS($B20:$AT20,W20,$B$1:$AT$1,"&lt;"&amp;22))</f>
        <v>10</v>
      </c>
      <c r="BQ20">
        <f>(RANK(_calc_라운드기준!X20,_calc_라운드기준!$B20:$AT20,0)+COUNTIFS(_calc_라운드기준!$B20:$AT20,_calc_라운드기준!X20,$B$1:$AT$1,"&lt;"&amp;23))-(RANK(X20,$B20:$AT20,0)+COUNTIFS($B20:$AT20,X20,$B$1:$AT$1,"&lt;"&amp;23))</f>
        <v>-23</v>
      </c>
      <c r="BR20">
        <f>(RANK(_calc_라운드기준!Y20,_calc_라운드기준!$B20:$AT20,0)+COUNTIFS(_calc_라운드기준!$B20:$AT20,_calc_라운드기준!Y20,$B$1:$AT$1,"&lt;"&amp;24))-(RANK(Y20,$B20:$AT20,0)+COUNTIFS($B20:$AT20,Y20,$B$1:$AT$1,"&lt;"&amp;24))</f>
        <v>-6</v>
      </c>
      <c r="BS20">
        <f>(RANK(_calc_라운드기준!Z20,_calc_라운드기준!$B20:$AT20,0)+COUNTIFS(_calc_라운드기준!$B20:$AT20,_calc_라운드기준!Z20,$B$1:$AT$1,"&lt;"&amp;25))-(RANK(Z20,$B20:$AT20,0)+COUNTIFS($B20:$AT20,Z20,$B$1:$AT$1,"&lt;"&amp;25))</f>
        <v>-25</v>
      </c>
      <c r="BT20">
        <f>(RANK(_calc_라운드기준!AA20,_calc_라운드기준!$B20:$AT20,0)+COUNTIFS(_calc_라운드기준!$B20:$AT20,_calc_라운드기준!AA20,$B$1:$AT$1,"&lt;"&amp;26))-(RANK(AA20,$B20:$AT20,0)+COUNTIFS($B20:$AT20,AA20,$B$1:$AT$1,"&lt;"&amp;26))</f>
        <v>14</v>
      </c>
      <c r="BU20">
        <f>(RANK(_calc_라운드기준!AB20,_calc_라운드기준!$B20:$AT20,0)+COUNTIFS(_calc_라운드기준!$B20:$AT20,_calc_라운드기준!AB20,$B$1:$AT$1,"&lt;"&amp;27))-(RANK(AB20,$B20:$AT20,0)+COUNTIFS($B20:$AT20,AB20,$B$1:$AT$1,"&lt;"&amp;27))</f>
        <v>-5</v>
      </c>
      <c r="BV20">
        <f>(RANK(_calc_라운드기준!AC20,_calc_라운드기준!$B20:$AT20,0)+COUNTIFS(_calc_라운드기준!$B20:$AT20,_calc_라운드기준!AC20,$B$1:$AT$1,"&lt;"&amp;28))-(RANK(AC20,$B20:$AT20,0)+COUNTIFS($B20:$AT20,AC20,$B$1:$AT$1,"&lt;"&amp;28))</f>
        <v>-22</v>
      </c>
      <c r="BW20">
        <f>(RANK(_calc_라운드기준!AD20,_calc_라운드기준!$B20:$AT20,0)+COUNTIFS(_calc_라운드기준!$B20:$AT20,_calc_라운드기준!AD20,$B$1:$AT$1,"&lt;"&amp;29))-(RANK(AD20,$B20:$AT20,0)+COUNTIFS($B20:$AT20,AD20,$B$1:$AT$1,"&lt;"&amp;29))</f>
        <v>11</v>
      </c>
      <c r="BX20">
        <f>(RANK(_calc_라운드기준!AE20,_calc_라운드기준!$B20:$AT20,0)+COUNTIFS(_calc_라운드기준!$B20:$AT20,_calc_라운드기준!AE20,$B$1:$AT$1,"&lt;"&amp;30))-(RANK(AE20,$B20:$AT20,0)+COUNTIFS($B20:$AT20,AE20,$B$1:$AT$1,"&lt;"&amp;30))</f>
        <v>7</v>
      </c>
      <c r="BY20">
        <f>(RANK(_calc_라운드기준!AF20,_calc_라운드기준!$B20:$AT20,0)+COUNTIFS(_calc_라운드기준!$B20:$AT20,_calc_라운드기준!AF20,$B$1:$AT$1,"&lt;"&amp;31))-(RANK(AF20,$B20:$AT20,0)+COUNTIFS($B20:$AT20,AF20,$B$1:$AT$1,"&lt;"&amp;31))</f>
        <v>-12</v>
      </c>
      <c r="BZ20">
        <f>(RANK(_calc_라운드기준!AG20,_calc_라운드기준!$B20:$AT20,0)+COUNTIFS(_calc_라운드기준!$B20:$AT20,_calc_라운드기준!AG20,$B$1:$AT$1,"&lt;"&amp;32))-(RANK(AG20,$B20:$AT20,0)+COUNTIFS($B20:$AT20,AG20,$B$1:$AT$1,"&lt;"&amp;32))</f>
        <v>6</v>
      </c>
      <c r="CA20">
        <f>(RANK(_calc_라운드기준!AH20,_calc_라운드기준!$B20:$AT20,0)+COUNTIFS(_calc_라운드기준!$B20:$AT20,_calc_라운드기준!AH20,$B$1:$AT$1,"&lt;"&amp;33))-(RANK(AH20,$B20:$AT20,0)+COUNTIFS($B20:$AT20,AH20,$B$1:$AT$1,"&lt;"&amp;33))</f>
        <v>7</v>
      </c>
      <c r="CB20">
        <f>(RANK(_calc_라운드기준!AI20,_calc_라운드기준!$B20:$AT20,0)+COUNTIFS(_calc_라운드기준!$B20:$AT20,_calc_라운드기준!AI20,$B$1:$AT$1,"&lt;"&amp;34))-(RANK(AI20,$B20:$AT20,0)+COUNTIFS($B20:$AT20,AI20,$B$1:$AT$1,"&lt;"&amp;34))</f>
        <v>17</v>
      </c>
      <c r="CC20">
        <f>(RANK(_calc_라운드기준!AJ20,_calc_라운드기준!$B20:$AT20,0)+COUNTIFS(_calc_라운드기준!$B20:$AT20,_calc_라운드기준!AJ20,$B$1:$AT$1,"&lt;"&amp;35))-(RANK(AJ20,$B20:$AT20,0)+COUNTIFS($B20:$AT20,AJ20,$B$1:$AT$1,"&lt;"&amp;35))</f>
        <v>33</v>
      </c>
      <c r="CD20">
        <f>(RANK(_calc_라운드기준!AK20,_calc_라운드기준!$B20:$AT20,0)+COUNTIFS(_calc_라운드기준!$B20:$AT20,_calc_라운드기준!AK20,$B$1:$AT$1,"&lt;"&amp;36))-(RANK(AK20,$B20:$AT20,0)+COUNTIFS($B20:$AT20,AK20,$B$1:$AT$1,"&lt;"&amp;36))</f>
        <v>-11</v>
      </c>
      <c r="CE20">
        <f>(RANK(_calc_라운드기준!AL20,_calc_라운드기준!$B20:$AT20,0)+COUNTIFS(_calc_라운드기준!$B20:$AT20,_calc_라운드기준!AL20,$B$1:$AT$1,"&lt;"&amp;37))-(RANK(AL20,$B20:$AT20,0)+COUNTIFS($B20:$AT20,AL20,$B$1:$AT$1,"&lt;"&amp;37))</f>
        <v>4</v>
      </c>
      <c r="CF20">
        <f>(RANK(_calc_라운드기준!AM20,_calc_라운드기준!$B20:$AT20,0)+COUNTIFS(_calc_라운드기준!$B20:$AT20,_calc_라운드기준!AM20,$B$1:$AT$1,"&lt;"&amp;38))-(RANK(AM20,$B20:$AT20,0)+COUNTIFS($B20:$AT20,AM20,$B$1:$AT$1,"&lt;"&amp;38))</f>
        <v>9</v>
      </c>
      <c r="CG20">
        <f>(RANK(_calc_라운드기준!AN20,_calc_라운드기준!$B20:$AT20,0)+COUNTIFS(_calc_라운드기준!$B20:$AT20,_calc_라운드기준!AN20,$B$1:$AT$1,"&lt;"&amp;39))-(RANK(AN20,$B20:$AT20,0)+COUNTIFS($B20:$AT20,AN20,$B$1:$AT$1,"&lt;"&amp;39))</f>
        <v>-7</v>
      </c>
      <c r="CH20">
        <f>(RANK(_calc_라운드기준!AO20,_calc_라운드기준!$B20:$AT20,0)+COUNTIFS(_calc_라운드기준!$B20:$AT20,_calc_라운드기준!AO20,$B$1:$AT$1,"&lt;"&amp;40))-(RANK(AO20,$B20:$AT20,0)+COUNTIFS($B20:$AT20,AO20,$B$1:$AT$1,"&lt;"&amp;40))</f>
        <v>-12</v>
      </c>
      <c r="CI20">
        <f>(RANK(_calc_라운드기준!AP20,_calc_라운드기준!$B20:$AT20,0)+COUNTIFS(_calc_라운드기준!$B20:$AT20,_calc_라운드기준!AP20,$B$1:$AT$1,"&lt;"&amp;41))-(RANK(AP20,$B20:$AT20,0)+COUNTIFS($B20:$AT20,AP20,$B$1:$AT$1,"&lt;"&amp;41))</f>
        <v>-25</v>
      </c>
      <c r="CJ20">
        <f>(RANK(_calc_라운드기준!AQ20,_calc_라운드기준!$B20:$AT20,0)+COUNTIFS(_calc_라운드기준!$B20:$AT20,_calc_라운드기준!AQ20,$B$1:$AT$1,"&lt;"&amp;42))-(RANK(AQ20,$B20:$AT20,0)+COUNTIFS($B20:$AT20,AQ20,$B$1:$AT$1,"&lt;"&amp;42))</f>
        <v>4</v>
      </c>
      <c r="CK20">
        <f>(RANK(_calc_라운드기준!AR20,_calc_라운드기준!$B20:$AT20,0)+COUNTIFS(_calc_라운드기준!$B20:$AT20,_calc_라운드기준!AR20,$B$1:$AT$1,"&lt;"&amp;43))-(RANK(AR20,$B20:$AT20,0)+COUNTIFS($B20:$AT20,AR20,$B$1:$AT$1,"&lt;"&amp;43))</f>
        <v>-2</v>
      </c>
      <c r="CL20">
        <f>(RANK(_calc_라운드기준!AS20,_calc_라운드기준!$B20:$AT20,0)+COUNTIFS(_calc_라운드기준!$B20:$AT20,_calc_라운드기준!AS20,$B$1:$AT$1,"&lt;"&amp;44))-(RANK(AS20,$B20:$AT20,0)+COUNTIFS($B20:$AT20,AS20,$B$1:$AT$1,"&lt;"&amp;44))</f>
        <v>13</v>
      </c>
      <c r="CM20">
        <f>(RANK(_calc_라운드기준!AT20,_calc_라운드기준!$B20:$AT20,0)+COUNTIFS(_calc_라운드기준!$B20:$AT20,_calc_라운드기준!AT20,$B$1:$AT$1,"&lt;"&amp;45))-(RANK(AT20,$B20:$AT20,0)+COUNTIFS($B20:$AT20,AT20,$B$1:$AT$1,"&lt;"&amp;45))</f>
        <v>15</v>
      </c>
      <c r="CN20">
        <f t="shared" si="0"/>
        <v>45</v>
      </c>
      <c r="CO20">
        <f t="shared" si="1"/>
        <v>29</v>
      </c>
      <c r="CP20">
        <f t="shared" si="2"/>
        <v>23</v>
      </c>
      <c r="CQ20">
        <f t="shared" si="3"/>
        <v>37</v>
      </c>
      <c r="CR20">
        <f t="shared" si="4"/>
        <v>38</v>
      </c>
      <c r="CS20">
        <f t="shared" si="5"/>
        <v>15</v>
      </c>
      <c r="CT20">
        <f t="shared" si="6"/>
        <v>5</v>
      </c>
      <c r="CU20">
        <f t="shared" si="7"/>
        <v>42</v>
      </c>
      <c r="CV20">
        <f t="shared" si="8"/>
        <v>40</v>
      </c>
      <c r="CW20">
        <f t="shared" si="9"/>
        <v>36</v>
      </c>
      <c r="CX20">
        <f t="shared" si="10"/>
        <v>9</v>
      </c>
      <c r="CY20">
        <f t="shared" si="11"/>
        <v>2</v>
      </c>
      <c r="CZ20">
        <f t="shared" si="12"/>
        <v>6</v>
      </c>
      <c r="DA20">
        <f t="shared" si="13"/>
        <v>3</v>
      </c>
      <c r="DB20">
        <f t="shared" si="14"/>
        <v>32</v>
      </c>
      <c r="DC20">
        <f t="shared" si="15"/>
        <v>25</v>
      </c>
      <c r="DD20">
        <f t="shared" si="16"/>
        <v>30</v>
      </c>
      <c r="DE20">
        <f t="shared" si="17"/>
        <v>20</v>
      </c>
      <c r="DF20">
        <f t="shared" si="18"/>
        <v>27</v>
      </c>
      <c r="DG20">
        <f t="shared" si="19"/>
        <v>12</v>
      </c>
      <c r="DH20">
        <f t="shared" si="20"/>
        <v>4</v>
      </c>
      <c r="DI20">
        <f t="shared" si="21"/>
        <v>14</v>
      </c>
      <c r="DJ20">
        <f t="shared" si="22"/>
        <v>41</v>
      </c>
      <c r="DK20">
        <f t="shared" si="23"/>
        <v>28</v>
      </c>
      <c r="DL20">
        <f t="shared" si="24"/>
        <v>43</v>
      </c>
      <c r="DM20">
        <f t="shared" si="25"/>
        <v>10</v>
      </c>
      <c r="DN20">
        <f t="shared" si="26"/>
        <v>26</v>
      </c>
      <c r="DO20">
        <f t="shared" si="27"/>
        <v>39</v>
      </c>
      <c r="DP20">
        <f t="shared" si="28"/>
        <v>13</v>
      </c>
      <c r="DQ20">
        <f t="shared" si="29"/>
        <v>17</v>
      </c>
      <c r="DR20">
        <f t="shared" si="30"/>
        <v>34</v>
      </c>
      <c r="DS20">
        <f t="shared" si="31"/>
        <v>19</v>
      </c>
      <c r="DT20">
        <f t="shared" si="32"/>
        <v>18</v>
      </c>
      <c r="DU20">
        <f t="shared" si="33"/>
        <v>7</v>
      </c>
      <c r="DV20">
        <f t="shared" si="34"/>
        <v>1</v>
      </c>
      <c r="DW20">
        <f t="shared" si="35"/>
        <v>33</v>
      </c>
      <c r="DX20">
        <f t="shared" si="36"/>
        <v>21</v>
      </c>
      <c r="DY20">
        <f t="shared" si="37"/>
        <v>16</v>
      </c>
      <c r="DZ20">
        <f t="shared" si="38"/>
        <v>31</v>
      </c>
      <c r="EA20">
        <f t="shared" si="39"/>
        <v>35</v>
      </c>
      <c r="EB20">
        <f t="shared" si="40"/>
        <v>44</v>
      </c>
      <c r="EC20">
        <f t="shared" si="41"/>
        <v>22</v>
      </c>
      <c r="ED20">
        <f t="shared" si="42"/>
        <v>24</v>
      </c>
      <c r="EE20">
        <f t="shared" si="43"/>
        <v>11</v>
      </c>
      <c r="EF20">
        <f t="shared" si="44"/>
        <v>8</v>
      </c>
    </row>
    <row r="21" spans="1:136" ht="16.5" customHeight="1">
      <c r="A21">
        <f>_calc_라운드기준!A21</f>
        <v>1225</v>
      </c>
      <c r="B21">
        <f>INDEX(_calc_누적빈도!B:B,$A21)-INDEX(_calc_누적빈도!B:B,$A21-기준250회_후보!$B$1)</f>
        <v>30</v>
      </c>
      <c r="C21">
        <f>INDEX(_calc_누적빈도!C:C,$A21)-INDEX(_calc_누적빈도!C:C,$A21-기준250회_후보!$B$1)</f>
        <v>23</v>
      </c>
      <c r="D21">
        <f>INDEX(_calc_누적빈도!D:D,$A21)-INDEX(_calc_누적빈도!D:D,$A21-기준250회_후보!$B$1)</f>
        <v>41</v>
      </c>
      <c r="E21">
        <f>INDEX(_calc_누적빈도!E:E,$A21)-INDEX(_calc_누적빈도!E:E,$A21-기준250회_후보!$B$1)</f>
        <v>27</v>
      </c>
      <c r="F21">
        <f>INDEX(_calc_누적빈도!F:F,$A21)-INDEX(_calc_누적빈도!F:F,$A21-기준250회_후보!$B$1)</f>
        <v>24</v>
      </c>
      <c r="G21">
        <f>INDEX(_calc_누적빈도!G:G,$A21)-INDEX(_calc_누적빈도!G:G,$A21-기준250회_후보!$B$1)</f>
        <v>41</v>
      </c>
      <c r="H21">
        <f>INDEX(_calc_누적빈도!H:H,$A21)-INDEX(_calc_누적빈도!H:H,$A21-기준250회_후보!$B$1)</f>
        <v>42</v>
      </c>
      <c r="I21">
        <f>INDEX(_calc_누적빈도!I:I,$A21)-INDEX(_calc_누적빈도!I:I,$A21-기준250회_후보!$B$1)</f>
        <v>28</v>
      </c>
      <c r="J21">
        <f>INDEX(_calc_누적빈도!J:J,$A21)-INDEX(_calc_누적빈도!J:J,$A21-기준250회_후보!$B$1)</f>
        <v>31</v>
      </c>
      <c r="K21">
        <f>INDEX(_calc_누적빈도!K:K,$A21)-INDEX(_calc_누적빈도!K:K,$A21-기준250회_후보!$B$1)</f>
        <v>26</v>
      </c>
      <c r="L21">
        <f>INDEX(_calc_누적빈도!L:L,$A21)-INDEX(_calc_누적빈도!L:L,$A21-기준250회_후보!$B$1)</f>
        <v>33</v>
      </c>
      <c r="M21">
        <f>INDEX(_calc_누적빈도!M:M,$A21)-INDEX(_calc_누적빈도!M:M,$A21-기준250회_후보!$B$1)</f>
        <v>38</v>
      </c>
      <c r="N21">
        <f>INDEX(_calc_누적빈도!N:N,$A21)-INDEX(_calc_누적빈도!N:N,$A21-기준250회_후보!$B$1)</f>
        <v>39</v>
      </c>
      <c r="O21">
        <f>INDEX(_calc_누적빈도!O:O,$A21)-INDEX(_calc_누적빈도!O:O,$A21-기준250회_후보!$B$1)</f>
        <v>34</v>
      </c>
      <c r="P21">
        <f>INDEX(_calc_누적빈도!P:P,$A21)-INDEX(_calc_누적빈도!P:P,$A21-기준250회_후보!$B$1)</f>
        <v>36</v>
      </c>
      <c r="Q21">
        <f>INDEX(_calc_누적빈도!Q:Q,$A21)-INDEX(_calc_누적빈도!Q:Q,$A21-기준250회_후보!$B$1)</f>
        <v>41</v>
      </c>
      <c r="R21">
        <f>INDEX(_calc_누적빈도!R:R,$A21)-INDEX(_calc_누적빈도!R:R,$A21-기준250회_후보!$B$1)</f>
        <v>31</v>
      </c>
      <c r="S21">
        <f>INDEX(_calc_누적빈도!S:S,$A21)-INDEX(_calc_누적빈도!S:S,$A21-기준250회_후보!$B$1)</f>
        <v>33</v>
      </c>
      <c r="T21">
        <f>INDEX(_calc_누적빈도!T:T,$A21)-INDEX(_calc_누적빈도!T:T,$A21-기준250회_후보!$B$1)</f>
        <v>35</v>
      </c>
      <c r="U21">
        <f>INDEX(_calc_누적빈도!U:U,$A21)-INDEX(_calc_누적빈도!U:U,$A21-기준250회_후보!$B$1)</f>
        <v>34</v>
      </c>
      <c r="V21">
        <f>INDEX(_calc_누적빈도!V:V,$A21)-INDEX(_calc_누적빈도!V:V,$A21-기준250회_후보!$B$1)</f>
        <v>35</v>
      </c>
      <c r="W21">
        <f>INDEX(_calc_누적빈도!W:W,$A21)-INDEX(_calc_누적빈도!W:W,$A21-기준250회_후보!$B$1)</f>
        <v>32</v>
      </c>
      <c r="X21">
        <f>INDEX(_calc_누적빈도!X:X,$A21)-INDEX(_calc_누적빈도!X:X,$A21-기준250회_후보!$B$1)</f>
        <v>31</v>
      </c>
      <c r="Y21">
        <f>INDEX(_calc_누적빈도!Y:Y,$A21)-INDEX(_calc_누적빈도!Y:Y,$A21-기준250회_후보!$B$1)</f>
        <v>35</v>
      </c>
      <c r="Z21">
        <f>INDEX(_calc_누적빈도!Z:Z,$A21)-INDEX(_calc_누적빈도!Z:Z,$A21-기준250회_후보!$B$1)</f>
        <v>26</v>
      </c>
      <c r="AA21">
        <f>INDEX(_calc_누적빈도!AA:AA,$A21)-INDEX(_calc_누적빈도!AA:AA,$A21-기준250회_후보!$B$1)</f>
        <v>35</v>
      </c>
      <c r="AB21">
        <f>INDEX(_calc_누적빈도!AB:AB,$A21)-INDEX(_calc_누적빈도!AB:AB,$A21-기준250회_후보!$B$1)</f>
        <v>40</v>
      </c>
      <c r="AC21">
        <f>INDEX(_calc_누적빈도!AC:AC,$A21)-INDEX(_calc_누적빈도!AC:AC,$A21-기준250회_후보!$B$1)</f>
        <v>33</v>
      </c>
      <c r="AD21">
        <f>INDEX(_calc_누적빈도!AD:AD,$A21)-INDEX(_calc_누적빈도!AD:AD,$A21-기준250회_후보!$B$1)</f>
        <v>34</v>
      </c>
      <c r="AE21">
        <f>INDEX(_calc_누적빈도!AE:AE,$A21)-INDEX(_calc_누적빈도!AE:AE,$A21-기준250회_후보!$B$1)</f>
        <v>39</v>
      </c>
      <c r="AF21">
        <f>INDEX(_calc_누적빈도!AF:AF,$A21)-INDEX(_calc_누적빈도!AF:AF,$A21-기준250회_후보!$B$1)</f>
        <v>34</v>
      </c>
      <c r="AG21">
        <f>INDEX(_calc_누적빈도!AG:AG,$A21)-INDEX(_calc_누적빈도!AG:AG,$A21-기준250회_후보!$B$1)</f>
        <v>33</v>
      </c>
      <c r="AH21">
        <f>INDEX(_calc_누적빈도!AH:AH,$A21)-INDEX(_calc_누적빈도!AH:AH,$A21-기준250회_후보!$B$1)</f>
        <v>39</v>
      </c>
      <c r="AI21">
        <f>INDEX(_calc_누적빈도!AI:AI,$A21)-INDEX(_calc_누적빈도!AI:AI,$A21-기준250회_후보!$B$1)</f>
        <v>32</v>
      </c>
      <c r="AJ21">
        <f>INDEX(_calc_누적빈도!AJ:AJ,$A21)-INDEX(_calc_누적빈도!AJ:AJ,$A21-기준250회_후보!$B$1)</f>
        <v>42</v>
      </c>
      <c r="AK21">
        <f>INDEX(_calc_누적빈도!AK:AK,$A21)-INDEX(_calc_누적빈도!AK:AK,$A21-기준250회_후보!$B$1)</f>
        <v>32</v>
      </c>
      <c r="AL21">
        <f>INDEX(_calc_누적빈도!AL:AL,$A21)-INDEX(_calc_누적빈도!AL:AL,$A21-기준250회_후보!$B$1)</f>
        <v>36</v>
      </c>
      <c r="AM21">
        <f>INDEX(_calc_누적빈도!AM:AM,$A21)-INDEX(_calc_누적빈도!AM:AM,$A21-기준250회_후보!$B$1)</f>
        <v>39</v>
      </c>
      <c r="AN21">
        <f>INDEX(_calc_누적빈도!AN:AN,$A21)-INDEX(_calc_누적빈도!AN:AN,$A21-기준250회_후보!$B$1)</f>
        <v>26</v>
      </c>
      <c r="AO21">
        <f>INDEX(_calc_누적빈도!AO:AO,$A21)-INDEX(_calc_누적빈도!AO:AO,$A21-기준250회_후보!$B$1)</f>
        <v>31</v>
      </c>
      <c r="AP21">
        <f>INDEX(_calc_누적빈도!AP:AP,$A21)-INDEX(_calc_누적빈도!AP:AP,$A21-기준250회_후보!$B$1)</f>
        <v>28</v>
      </c>
      <c r="AQ21">
        <f>INDEX(_calc_누적빈도!AQ:AQ,$A21)-INDEX(_calc_누적빈도!AQ:AQ,$A21-기준250회_후보!$B$1)</f>
        <v>27</v>
      </c>
      <c r="AR21">
        <f>INDEX(_calc_누적빈도!AR:AR,$A21)-INDEX(_calc_누적빈도!AR:AR,$A21-기준250회_후보!$B$1)</f>
        <v>20</v>
      </c>
      <c r="AS21">
        <f>INDEX(_calc_누적빈도!AS:AS,$A21)-INDEX(_calc_누적빈도!AS:AS,$A21-기준250회_후보!$B$1)</f>
        <v>34</v>
      </c>
      <c r="AT21">
        <f>INDEX(_calc_누적빈도!AT:AT,$A21)-INDEX(_calc_누적빈도!AT:AT,$A21-기준250회_후보!$B$1)</f>
        <v>40</v>
      </c>
      <c r="AU21">
        <f>(RANK(_calc_라운드기준!B21,_calc_라운드기준!$B21:$AT21,0)+COUNTIFS(_calc_라운드기준!$B21:$AT21,_calc_라운드기준!B21,$B$1:$AT$1,"&lt;"&amp;1))-(RANK(B21,$B21:$AT21,0)+COUNTIFS($B21:$AT21,B21,$B$1:$AT$1,"&lt;"&amp;1))</f>
        <v>-29</v>
      </c>
      <c r="AV21">
        <f>(RANK(_calc_라운드기준!C21,_calc_라운드기준!$B21:$AT21,0)+COUNTIFS(_calc_라운드기준!$B21:$AT21,_calc_라운드기준!C21,$B$1:$AT$1,"&lt;"&amp;2))-(RANK(C21,$B21:$AT21,0)+COUNTIFS($B21:$AT21,C21,$B$1:$AT$1,"&lt;"&amp;2))</f>
        <v>-7</v>
      </c>
      <c r="AW21">
        <f>(RANK(_calc_라운드기준!D21,_calc_라운드기준!$B21:$AT21,0)+COUNTIFS(_calc_라운드기준!$B21:$AT21,_calc_라운드기준!D21,$B$1:$AT$1,"&lt;"&amp;3))-(RANK(D21,$B21:$AT21,0)+COUNTIFS($B21:$AT21,D21,$B$1:$AT$1,"&lt;"&amp;3))</f>
        <v>0</v>
      </c>
      <c r="AX21">
        <f>(RANK(_calc_라운드기준!E21,_calc_라운드기준!$B21:$AT21,0)+COUNTIFS(_calc_라운드기준!$B21:$AT21,_calc_라운드기준!E21,$B$1:$AT$1,"&lt;"&amp;4))-(RANK(E21,$B21:$AT21,0)+COUNTIFS($B21:$AT21,E21,$B$1:$AT$1,"&lt;"&amp;4))</f>
        <v>-28</v>
      </c>
      <c r="AY21">
        <f>(RANK(_calc_라운드기준!F21,_calc_라운드기준!$B21:$AT21,0)+COUNTIFS(_calc_라운드기준!$B21:$AT21,_calc_라운드기준!F21,$B$1:$AT$1,"&lt;"&amp;5))-(RANK(F21,$B21:$AT21,0)+COUNTIFS($B21:$AT21,F21,$B$1:$AT$1,"&lt;"&amp;5))</f>
        <v>-19</v>
      </c>
      <c r="AZ21">
        <f>(RANK(_calc_라운드기준!G21,_calc_라운드기준!$B21:$AT21,0)+COUNTIFS(_calc_라운드기준!$B21:$AT21,_calc_라운드기준!G21,$B$1:$AT$1,"&lt;"&amp;6))-(RANK(G21,$B21:$AT21,0)+COUNTIFS($B21:$AT21,G21,$B$1:$AT$1,"&lt;"&amp;6))</f>
        <v>3</v>
      </c>
      <c r="BA21">
        <f>(RANK(_calc_라운드기준!H21,_calc_라운드기준!$B21:$AT21,0)+COUNTIFS(_calc_라운드기준!$B21:$AT21,_calc_라운드기준!H21,$B$1:$AT$1,"&lt;"&amp;7))-(RANK(H21,$B21:$AT21,0)+COUNTIFS($B21:$AT21,H21,$B$1:$AT$1,"&lt;"&amp;7))</f>
        <v>24</v>
      </c>
      <c r="BB21">
        <f>(RANK(_calc_라운드기준!I21,_calc_라운드기준!$B21:$AT21,0)+COUNTIFS(_calc_라운드기준!$B21:$AT21,_calc_라운드기준!I21,$B$1:$AT$1,"&lt;"&amp;8))-(RANK(I21,$B21:$AT21,0)+COUNTIFS($B21:$AT21,I21,$B$1:$AT$1,"&lt;"&amp;8))</f>
        <v>-25</v>
      </c>
      <c r="BC21">
        <f>(RANK(_calc_라운드기준!J21,_calc_라운드기준!$B21:$AT21,0)+COUNTIFS(_calc_라운드기준!$B21:$AT21,_calc_라운드기준!J21,$B$1:$AT$1,"&lt;"&amp;9))-(RANK(J21,$B21:$AT21,0)+COUNTIFS($B21:$AT21,J21,$B$1:$AT$1,"&lt;"&amp;9))</f>
        <v>-19</v>
      </c>
      <c r="BD21">
        <f>(RANK(_calc_라운드기준!K21,_calc_라운드기준!$B21:$AT21,0)+COUNTIFS(_calc_라운드기준!$B21:$AT21,_calc_라운드기준!K21,$B$1:$AT$1,"&lt;"&amp;10))-(RANK(K21,$B21:$AT21,0)+COUNTIFS($B21:$AT21,K21,$B$1:$AT$1,"&lt;"&amp;10))</f>
        <v>-14</v>
      </c>
      <c r="BE21">
        <f>(RANK(_calc_라운드기준!L21,_calc_라운드기준!$B21:$AT21,0)+COUNTIFS(_calc_라운드기준!$B21:$AT21,_calc_라운드기준!L21,$B$1:$AT$1,"&lt;"&amp;11))-(RANK(L21,$B21:$AT21,0)+COUNTIFS($B21:$AT21,L21,$B$1:$AT$1,"&lt;"&amp;11))</f>
        <v>14</v>
      </c>
      <c r="BF21">
        <f>(RANK(_calc_라운드기준!M21,_calc_라운드기준!$B21:$AT21,0)+COUNTIFS(_calc_라운드기준!$B21:$AT21,_calc_라운드기준!M21,$B$1:$AT$1,"&lt;"&amp;12))-(RANK(M21,$B21:$AT21,0)+COUNTIFS($B21:$AT21,M21,$B$1:$AT$1,"&lt;"&amp;12))</f>
        <v>27</v>
      </c>
      <c r="BG21">
        <f>(RANK(_calc_라운드기준!N21,_calc_라운드기준!$B21:$AT21,0)+COUNTIFS(_calc_라운드기준!$B21:$AT21,_calc_라운드기준!N21,$B$1:$AT$1,"&lt;"&amp;13))-(RANK(N21,$B21:$AT21,0)+COUNTIFS($B21:$AT21,N21,$B$1:$AT$1,"&lt;"&amp;13))</f>
        <v>19</v>
      </c>
      <c r="BH21">
        <f>(RANK(_calc_라운드기준!O21,_calc_라운드기준!$B21:$AT21,0)+COUNTIFS(_calc_라운드기준!$B21:$AT21,_calc_라운드기준!O21,$B$1:$AT$1,"&lt;"&amp;14))-(RANK(O21,$B21:$AT21,0)+COUNTIFS($B21:$AT21,O21,$B$1:$AT$1,"&lt;"&amp;14))</f>
        <v>25</v>
      </c>
      <c r="BI21">
        <f>(RANK(_calc_라운드기준!P21,_calc_라운드기준!$B21:$AT21,0)+COUNTIFS(_calc_라운드기준!$B21:$AT21,_calc_라운드기준!P21,$B$1:$AT$1,"&lt;"&amp;15))-(RANK(P21,$B21:$AT21,0)+COUNTIFS($B21:$AT21,P21,$B$1:$AT$1,"&lt;"&amp;15))</f>
        <v>-9</v>
      </c>
      <c r="BJ21">
        <f>(RANK(_calc_라운드기준!Q21,_calc_라운드기준!$B21:$AT21,0)+COUNTIFS(_calc_라운드기준!$B21:$AT21,_calc_라운드기준!Q21,$B$1:$AT$1,"&lt;"&amp;16))-(RANK(Q21,$B21:$AT21,0)+COUNTIFS($B21:$AT21,Q21,$B$1:$AT$1,"&lt;"&amp;16))</f>
        <v>-3</v>
      </c>
      <c r="BK21">
        <f>(RANK(_calc_라운드기준!R21,_calc_라운드기준!$B21:$AT21,0)+COUNTIFS(_calc_라운드기준!$B21:$AT21,_calc_라운드기준!R21,$B$1:$AT$1,"&lt;"&amp;17))-(RANK(R21,$B21:$AT21,0)+COUNTIFS($B21:$AT21,R21,$B$1:$AT$1,"&lt;"&amp;17))</f>
        <v>-4</v>
      </c>
      <c r="BL21">
        <f>(RANK(_calc_라운드기준!S21,_calc_라운드기준!$B21:$AT21,0)+COUNTIFS(_calc_라운드기준!$B21:$AT21,_calc_라운드기준!S21,$B$1:$AT$1,"&lt;"&amp;18))-(RANK(S21,$B21:$AT21,0)+COUNTIFS($B21:$AT21,S21,$B$1:$AT$1,"&lt;"&amp;18))</f>
        <v>4</v>
      </c>
      <c r="BM21">
        <f>(RANK(_calc_라운드기준!T21,_calc_라운드기준!$B21:$AT21,0)+COUNTIFS(_calc_라운드기준!$B21:$AT21,_calc_라운드기준!T21,$B$1:$AT$1,"&lt;"&amp;19))-(RANK(T21,$B21:$AT21,0)+COUNTIFS($B21:$AT21,T21,$B$1:$AT$1,"&lt;"&amp;19))</f>
        <v>-2</v>
      </c>
      <c r="BN21">
        <f>(RANK(_calc_라운드기준!U21,_calc_라운드기준!$B21:$AT21,0)+COUNTIFS(_calc_라운드기준!$B21:$AT21,_calc_라운드기준!U21,$B$1:$AT$1,"&lt;"&amp;20))-(RANK(U21,$B21:$AT21,0)+COUNTIFS($B21:$AT21,U21,$B$1:$AT$1,"&lt;"&amp;20))</f>
        <v>10</v>
      </c>
      <c r="BO21">
        <f>(RANK(_calc_라운드기준!V21,_calc_라운드기준!$B21:$AT21,0)+COUNTIFS(_calc_라운드기준!$B21:$AT21,_calc_라운드기준!V21,$B$1:$AT$1,"&lt;"&amp;21))-(RANK(V21,$B21:$AT21,0)+COUNTIFS($B21:$AT21,V21,$B$1:$AT$1,"&lt;"&amp;21))</f>
        <v>24</v>
      </c>
      <c r="BP21">
        <f>(RANK(_calc_라운드기준!W21,_calc_라운드기준!$B21:$AT21,0)+COUNTIFS(_calc_라운드기준!$B21:$AT21,_calc_라운드기준!W21,$B$1:$AT$1,"&lt;"&amp;22))-(RANK(W21,$B21:$AT21,0)+COUNTIFS($B21:$AT21,W21,$B$1:$AT$1,"&lt;"&amp;22))</f>
        <v>13</v>
      </c>
      <c r="BQ21">
        <f>(RANK(_calc_라운드기준!X21,_calc_라운드기준!$B21:$AT21,0)+COUNTIFS(_calc_라운드기준!$B21:$AT21,_calc_라운드기준!X21,$B$1:$AT$1,"&lt;"&amp;23))-(RANK(X21,$B21:$AT21,0)+COUNTIFS($B21:$AT21,X21,$B$1:$AT$1,"&lt;"&amp;23))</f>
        <v>-25</v>
      </c>
      <c r="BR21">
        <f>(RANK(_calc_라운드기준!Y21,_calc_라운드기준!$B21:$AT21,0)+COUNTIFS(_calc_라운드기준!$B21:$AT21,_calc_라운드기준!Y21,$B$1:$AT$1,"&lt;"&amp;24))-(RANK(Y21,$B21:$AT21,0)+COUNTIFS($B21:$AT21,Y21,$B$1:$AT$1,"&lt;"&amp;24))</f>
        <v>-3</v>
      </c>
      <c r="BS21">
        <f>(RANK(_calc_라운드기준!Z21,_calc_라운드기준!$B21:$AT21,0)+COUNTIFS(_calc_라운드기준!$B21:$AT21,_calc_라운드기준!Z21,$B$1:$AT$1,"&lt;"&amp;25))-(RANK(Z21,$B21:$AT21,0)+COUNTIFS($B21:$AT21,Z21,$B$1:$AT$1,"&lt;"&amp;25))</f>
        <v>-10</v>
      </c>
      <c r="BT21">
        <f>(RANK(_calc_라운드기준!AA21,_calc_라운드기준!$B21:$AT21,0)+COUNTIFS(_calc_라운드기준!$B21:$AT21,_calc_라운드기준!AA21,$B$1:$AT$1,"&lt;"&amp;26))-(RANK(AA21,$B21:$AT21,0)+COUNTIFS($B21:$AT21,AA21,$B$1:$AT$1,"&lt;"&amp;26))</f>
        <v>14</v>
      </c>
      <c r="BU21">
        <f>(RANK(_calc_라운드기준!AB21,_calc_라운드기준!$B21:$AT21,0)+COUNTIFS(_calc_라운드기준!$B21:$AT21,_calc_라운드기준!AB21,$B$1:$AT$1,"&lt;"&amp;27))-(RANK(AB21,$B21:$AT21,0)+COUNTIFS($B21:$AT21,AB21,$B$1:$AT$1,"&lt;"&amp;27))</f>
        <v>-5</v>
      </c>
      <c r="BV21">
        <f>(RANK(_calc_라운드기준!AC21,_calc_라운드기준!$B21:$AT21,0)+COUNTIFS(_calc_라운드기준!$B21:$AT21,_calc_라운드기준!AC21,$B$1:$AT$1,"&lt;"&amp;28))-(RANK(AC21,$B21:$AT21,0)+COUNTIFS($B21:$AT21,AC21,$B$1:$AT$1,"&lt;"&amp;28))</f>
        <v>-21</v>
      </c>
      <c r="BW21">
        <f>(RANK(_calc_라운드기준!AD21,_calc_라운드기준!$B21:$AT21,0)+COUNTIFS(_calc_라운드기준!$B21:$AT21,_calc_라운드기준!AD21,$B$1:$AT$1,"&lt;"&amp;29))-(RANK(AD21,$B21:$AT21,0)+COUNTIFS($B21:$AT21,AD21,$B$1:$AT$1,"&lt;"&amp;29))</f>
        <v>12</v>
      </c>
      <c r="BX21">
        <f>(RANK(_calc_라운드기준!AE21,_calc_라운드기준!$B21:$AT21,0)+COUNTIFS(_calc_라운드기준!$B21:$AT21,_calc_라운드기준!AE21,$B$1:$AT$1,"&lt;"&amp;30))-(RANK(AE21,$B21:$AT21,0)+COUNTIFS($B21:$AT21,AE21,$B$1:$AT$1,"&lt;"&amp;30))</f>
        <v>6</v>
      </c>
      <c r="BY21">
        <f>(RANK(_calc_라운드기준!AF21,_calc_라운드기준!$B21:$AT21,0)+COUNTIFS(_calc_라운드기준!$B21:$AT21,_calc_라운드기준!AF21,$B$1:$AT$1,"&lt;"&amp;31))-(RANK(AF21,$B21:$AT21,0)+COUNTIFS($B21:$AT21,AF21,$B$1:$AT$1,"&lt;"&amp;31))</f>
        <v>-13</v>
      </c>
      <c r="BZ21">
        <f>(RANK(_calc_라운드기준!AG21,_calc_라운드기준!$B21:$AT21,0)+COUNTIFS(_calc_라운드기준!$B21:$AT21,_calc_라운드기준!AG21,$B$1:$AT$1,"&lt;"&amp;32))-(RANK(AG21,$B21:$AT21,0)+COUNTIFS($B21:$AT21,AG21,$B$1:$AT$1,"&lt;"&amp;32))</f>
        <v>-11</v>
      </c>
      <c r="CA21">
        <f>(RANK(_calc_라운드기준!AH21,_calc_라운드기준!$B21:$AT21,0)+COUNTIFS(_calc_라운드기준!$B21:$AT21,_calc_라운드기준!AH21,$B$1:$AT$1,"&lt;"&amp;33))-(RANK(AH21,$B21:$AT21,0)+COUNTIFS($B21:$AT21,AH21,$B$1:$AT$1,"&lt;"&amp;33))</f>
        <v>7</v>
      </c>
      <c r="CB21">
        <f>(RANK(_calc_라운드기준!AI21,_calc_라운드기준!$B21:$AT21,0)+COUNTIFS(_calc_라운드기준!$B21:$AT21,_calc_라운드기준!AI21,$B$1:$AT$1,"&lt;"&amp;34))-(RANK(AI21,$B21:$AT21,0)+COUNTIFS($B21:$AT21,AI21,$B$1:$AT$1,"&lt;"&amp;34))</f>
        <v>16</v>
      </c>
      <c r="CC21">
        <f>(RANK(_calc_라운드기준!AJ21,_calc_라운드기준!$B21:$AT21,0)+COUNTIFS(_calc_라운드기준!$B21:$AT21,_calc_라운드기준!AJ21,$B$1:$AT$1,"&lt;"&amp;35))-(RANK(AJ21,$B21:$AT21,0)+COUNTIFS($B21:$AT21,AJ21,$B$1:$AT$1,"&lt;"&amp;35))</f>
        <v>32</v>
      </c>
      <c r="CD21">
        <f>(RANK(_calc_라운드기준!AK21,_calc_라운드기준!$B21:$AT21,0)+COUNTIFS(_calc_라운드기준!$B21:$AT21,_calc_라운드기준!AK21,$B$1:$AT$1,"&lt;"&amp;36))-(RANK(AK21,$B21:$AT21,0)+COUNTIFS($B21:$AT21,AK21,$B$1:$AT$1,"&lt;"&amp;36))</f>
        <v>-12</v>
      </c>
      <c r="CE21">
        <f>(RANK(_calc_라운드기준!AL21,_calc_라운드기준!$B21:$AT21,0)+COUNTIFS(_calc_라운드기준!$B21:$AT21,_calc_라운드기준!AL21,$B$1:$AT$1,"&lt;"&amp;37))-(RANK(AL21,$B21:$AT21,0)+COUNTIFS($B21:$AT21,AL21,$B$1:$AT$1,"&lt;"&amp;37))</f>
        <v>5</v>
      </c>
      <c r="CF21">
        <f>(RANK(_calc_라운드기준!AM21,_calc_라운드기준!$B21:$AT21,0)+COUNTIFS(_calc_라운드기준!$B21:$AT21,_calc_라운드기준!AM21,$B$1:$AT$1,"&lt;"&amp;38))-(RANK(AM21,$B21:$AT21,0)+COUNTIFS($B21:$AT21,AM21,$B$1:$AT$1,"&lt;"&amp;38))</f>
        <v>9</v>
      </c>
      <c r="CG21">
        <f>(RANK(_calc_라운드기준!AN21,_calc_라운드기준!$B21:$AT21,0)+COUNTIFS(_calc_라운드기준!$B21:$AT21,_calc_라운드기준!AN21,$B$1:$AT$1,"&lt;"&amp;39))-(RANK(AN21,$B21:$AT21,0)+COUNTIFS($B21:$AT21,AN21,$B$1:$AT$1,"&lt;"&amp;39))</f>
        <v>-7</v>
      </c>
      <c r="CH21">
        <f>(RANK(_calc_라운드기준!AO21,_calc_라운드기준!$B21:$AT21,0)+COUNTIFS(_calc_라운드기준!$B21:$AT21,_calc_라운드기준!AO21,$B$1:$AT$1,"&lt;"&amp;40))-(RANK(AO21,$B21:$AT21,0)+COUNTIFS($B21:$AT21,AO21,$B$1:$AT$1,"&lt;"&amp;40))</f>
        <v>-13</v>
      </c>
      <c r="CI21">
        <f>(RANK(_calc_라운드기준!AP21,_calc_라운드기준!$B21:$AT21,0)+COUNTIFS(_calc_라운드기준!$B21:$AT21,_calc_라운드기준!AP21,$B$1:$AT$1,"&lt;"&amp;41))-(RANK(AP21,$B21:$AT21,0)+COUNTIFS($B21:$AT21,AP21,$B$1:$AT$1,"&lt;"&amp;41))</f>
        <v>-15</v>
      </c>
      <c r="CJ21">
        <f>(RANK(_calc_라운드기준!AQ21,_calc_라운드기준!$B21:$AT21,0)+COUNTIFS(_calc_라운드기준!$B21:$AT21,_calc_라운드기준!AQ21,$B$1:$AT$1,"&lt;"&amp;42))-(RANK(AQ21,$B21:$AT21,0)+COUNTIFS($B21:$AT21,AQ21,$B$1:$AT$1,"&lt;"&amp;42))</f>
        <v>3</v>
      </c>
      <c r="CK21">
        <f>(RANK(_calc_라운드기준!AR21,_calc_라운드기준!$B21:$AT21,0)+COUNTIFS(_calc_라운드기준!$B21:$AT21,_calc_라운드기준!AR21,$B$1:$AT$1,"&lt;"&amp;43))-(RANK(AR21,$B21:$AT21,0)+COUNTIFS($B21:$AT21,AR21,$B$1:$AT$1,"&lt;"&amp;43))</f>
        <v>-2</v>
      </c>
      <c r="CL21">
        <f>(RANK(_calc_라운드기준!AS21,_calc_라운드기준!$B21:$AT21,0)+COUNTIFS(_calc_라운드기준!$B21:$AT21,_calc_라운드기준!AS21,$B$1:$AT$1,"&lt;"&amp;44))-(RANK(AS21,$B21:$AT21,0)+COUNTIFS($B21:$AT21,AS21,$B$1:$AT$1,"&lt;"&amp;44))</f>
        <v>13</v>
      </c>
      <c r="CM21">
        <f>(RANK(_calc_라운드기준!AT21,_calc_라운드기준!$B21:$AT21,0)+COUNTIFS(_calc_라운드기준!$B21:$AT21,_calc_라운드기준!AT21,$B$1:$AT$1,"&lt;"&amp;45))-(RANK(AT21,$B21:$AT21,0)+COUNTIFS($B21:$AT21,AT21,$B$1:$AT$1,"&lt;"&amp;45))</f>
        <v>16</v>
      </c>
      <c r="CN21">
        <f t="shared" si="0"/>
        <v>45</v>
      </c>
      <c r="CO21">
        <f t="shared" si="1"/>
        <v>29</v>
      </c>
      <c r="CP21">
        <f t="shared" si="2"/>
        <v>22</v>
      </c>
      <c r="CQ21">
        <f t="shared" si="3"/>
        <v>44</v>
      </c>
      <c r="CR21">
        <f t="shared" si="4"/>
        <v>39</v>
      </c>
      <c r="CS21">
        <f t="shared" si="5"/>
        <v>20</v>
      </c>
      <c r="CT21">
        <f t="shared" si="6"/>
        <v>4</v>
      </c>
      <c r="CU21">
        <f t="shared" si="7"/>
        <v>42</v>
      </c>
      <c r="CV21">
        <f t="shared" si="8"/>
        <v>40</v>
      </c>
      <c r="CW21">
        <f t="shared" si="9"/>
        <v>37</v>
      </c>
      <c r="CX21">
        <f t="shared" si="10"/>
        <v>9</v>
      </c>
      <c r="CY21">
        <f t="shared" si="11"/>
        <v>2</v>
      </c>
      <c r="CZ21">
        <f t="shared" si="12"/>
        <v>6</v>
      </c>
      <c r="DA21">
        <f t="shared" si="13"/>
        <v>3</v>
      </c>
      <c r="DB21">
        <f t="shared" si="14"/>
        <v>31</v>
      </c>
      <c r="DC21">
        <f t="shared" si="15"/>
        <v>25</v>
      </c>
      <c r="DD21">
        <f t="shared" si="16"/>
        <v>27</v>
      </c>
      <c r="DE21">
        <f t="shared" si="17"/>
        <v>19</v>
      </c>
      <c r="DF21">
        <f t="shared" si="18"/>
        <v>23</v>
      </c>
      <c r="DG21">
        <f t="shared" si="19"/>
        <v>14</v>
      </c>
      <c r="DH21">
        <f t="shared" si="20"/>
        <v>5</v>
      </c>
      <c r="DI21">
        <f t="shared" si="21"/>
        <v>11</v>
      </c>
      <c r="DJ21">
        <f t="shared" si="22"/>
        <v>43</v>
      </c>
      <c r="DK21">
        <f t="shared" si="23"/>
        <v>26</v>
      </c>
      <c r="DL21">
        <f t="shared" si="24"/>
        <v>32</v>
      </c>
      <c r="DM21">
        <f t="shared" si="25"/>
        <v>10</v>
      </c>
      <c r="DN21">
        <f t="shared" si="26"/>
        <v>28</v>
      </c>
      <c r="DO21">
        <f t="shared" si="27"/>
        <v>41</v>
      </c>
      <c r="DP21">
        <f t="shared" si="28"/>
        <v>13</v>
      </c>
      <c r="DQ21">
        <f t="shared" si="29"/>
        <v>17</v>
      </c>
      <c r="DR21">
        <f t="shared" si="30"/>
        <v>35</v>
      </c>
      <c r="DS21">
        <f t="shared" si="31"/>
        <v>33</v>
      </c>
      <c r="DT21">
        <f t="shared" si="32"/>
        <v>16</v>
      </c>
      <c r="DU21">
        <f t="shared" si="33"/>
        <v>7</v>
      </c>
      <c r="DV21">
        <f t="shared" si="34"/>
        <v>1</v>
      </c>
      <c r="DW21">
        <f t="shared" si="35"/>
        <v>34</v>
      </c>
      <c r="DX21">
        <f t="shared" si="36"/>
        <v>18</v>
      </c>
      <c r="DY21">
        <f t="shared" si="37"/>
        <v>15</v>
      </c>
      <c r="DZ21">
        <f t="shared" si="38"/>
        <v>30</v>
      </c>
      <c r="EA21">
        <f t="shared" si="39"/>
        <v>36</v>
      </c>
      <c r="EB21">
        <f t="shared" si="40"/>
        <v>38</v>
      </c>
      <c r="EC21">
        <f t="shared" si="41"/>
        <v>21</v>
      </c>
      <c r="ED21">
        <f t="shared" si="42"/>
        <v>24</v>
      </c>
      <c r="EE21">
        <f t="shared" si="43"/>
        <v>12</v>
      </c>
      <c r="EF21">
        <f t="shared" si="44"/>
        <v>8</v>
      </c>
    </row>
    <row r="22" spans="1:136" ht="16.5" customHeight="1">
      <c r="A22">
        <f>_calc_라운드기준!A22</f>
        <v>1224</v>
      </c>
      <c r="B22">
        <f>INDEX(_calc_누적빈도!B:B,$A22)-INDEX(_calc_누적빈도!B:B,$A22-기준250회_후보!$B$1)</f>
        <v>31</v>
      </c>
      <c r="C22">
        <f>INDEX(_calc_누적빈도!C:C,$A22)-INDEX(_calc_누적빈도!C:C,$A22-기준250회_후보!$B$1)</f>
        <v>24</v>
      </c>
      <c r="D22">
        <f>INDEX(_calc_누적빈도!D:D,$A22)-INDEX(_calc_누적빈도!D:D,$A22-기준250회_후보!$B$1)</f>
        <v>41</v>
      </c>
      <c r="E22">
        <f>INDEX(_calc_누적빈도!E:E,$A22)-INDEX(_calc_누적빈도!E:E,$A22-기준250회_후보!$B$1)</f>
        <v>27</v>
      </c>
      <c r="F22">
        <f>INDEX(_calc_누적빈도!F:F,$A22)-INDEX(_calc_누적빈도!F:F,$A22-기준250회_후보!$B$1)</f>
        <v>24</v>
      </c>
      <c r="G22">
        <f>INDEX(_calc_누적빈도!G:G,$A22)-INDEX(_calc_누적빈도!G:G,$A22-기준250회_후보!$B$1)</f>
        <v>41</v>
      </c>
      <c r="H22">
        <f>INDEX(_calc_누적빈도!H:H,$A22)-INDEX(_calc_누적빈도!H:H,$A22-기준250회_후보!$B$1)</f>
        <v>42</v>
      </c>
      <c r="I22">
        <f>INDEX(_calc_누적빈도!I:I,$A22)-INDEX(_calc_누적빈도!I:I,$A22-기준250회_후보!$B$1)</f>
        <v>28</v>
      </c>
      <c r="J22">
        <f>INDEX(_calc_누적빈도!J:J,$A22)-INDEX(_calc_누적빈도!J:J,$A22-기준250회_후보!$B$1)</f>
        <v>30</v>
      </c>
      <c r="K22">
        <f>INDEX(_calc_누적빈도!K:K,$A22)-INDEX(_calc_누적빈도!K:K,$A22-기준250회_후보!$B$1)</f>
        <v>26</v>
      </c>
      <c r="L22">
        <f>INDEX(_calc_누적빈도!L:L,$A22)-INDEX(_calc_누적빈도!L:L,$A22-기준250회_후보!$B$1)</f>
        <v>34</v>
      </c>
      <c r="M22">
        <f>INDEX(_calc_누적빈도!M:M,$A22)-INDEX(_calc_누적빈도!M:M,$A22-기준250회_후보!$B$1)</f>
        <v>38</v>
      </c>
      <c r="N22">
        <f>INDEX(_calc_누적빈도!N:N,$A22)-INDEX(_calc_누적빈도!N:N,$A22-기준250회_후보!$B$1)</f>
        <v>39</v>
      </c>
      <c r="O22">
        <f>INDEX(_calc_누적빈도!O:O,$A22)-INDEX(_calc_누적빈도!O:O,$A22-기준250회_후보!$B$1)</f>
        <v>34</v>
      </c>
      <c r="P22">
        <f>INDEX(_calc_누적빈도!P:P,$A22)-INDEX(_calc_누적빈도!P:P,$A22-기준250회_후보!$B$1)</f>
        <v>36</v>
      </c>
      <c r="Q22">
        <f>INDEX(_calc_누적빈도!Q:Q,$A22)-INDEX(_calc_누적빈도!Q:Q,$A22-기준250회_후보!$B$1)</f>
        <v>42</v>
      </c>
      <c r="R22">
        <f>INDEX(_calc_누적빈도!R:R,$A22)-INDEX(_calc_누적빈도!R:R,$A22-기준250회_후보!$B$1)</f>
        <v>31</v>
      </c>
      <c r="S22">
        <f>INDEX(_calc_누적빈도!S:S,$A22)-INDEX(_calc_누적빈도!S:S,$A22-기준250회_후보!$B$1)</f>
        <v>32</v>
      </c>
      <c r="T22">
        <f>INDEX(_calc_누적빈도!T:T,$A22)-INDEX(_calc_누적빈도!T:T,$A22-기준250회_후보!$B$1)</f>
        <v>35</v>
      </c>
      <c r="U22">
        <f>INDEX(_calc_누적빈도!U:U,$A22)-INDEX(_calc_누적빈도!U:U,$A22-기준250회_후보!$B$1)</f>
        <v>34</v>
      </c>
      <c r="V22">
        <f>INDEX(_calc_누적빈도!V:V,$A22)-INDEX(_calc_누적빈도!V:V,$A22-기준250회_후보!$B$1)</f>
        <v>34</v>
      </c>
      <c r="W22">
        <f>INDEX(_calc_누적빈도!W:W,$A22)-INDEX(_calc_누적빈도!W:W,$A22-기준250회_후보!$B$1)</f>
        <v>32</v>
      </c>
      <c r="X22">
        <f>INDEX(_calc_누적빈도!X:X,$A22)-INDEX(_calc_누적빈도!X:X,$A22-기준250회_후보!$B$1)</f>
        <v>31</v>
      </c>
      <c r="Y22">
        <f>INDEX(_calc_누적빈도!Y:Y,$A22)-INDEX(_calc_누적빈도!Y:Y,$A22-기준250회_후보!$B$1)</f>
        <v>35</v>
      </c>
      <c r="Z22">
        <f>INDEX(_calc_누적빈도!Z:Z,$A22)-INDEX(_calc_누적빈도!Z:Z,$A22-기준250회_후보!$B$1)</f>
        <v>26</v>
      </c>
      <c r="AA22">
        <f>INDEX(_calc_누적빈도!AA:AA,$A22)-INDEX(_calc_누적빈도!AA:AA,$A22-기준250회_후보!$B$1)</f>
        <v>35</v>
      </c>
      <c r="AB22">
        <f>INDEX(_calc_누적빈도!AB:AB,$A22)-INDEX(_calc_누적빈도!AB:AB,$A22-기준250회_후보!$B$1)</f>
        <v>39</v>
      </c>
      <c r="AC22">
        <f>INDEX(_calc_누적빈도!AC:AC,$A22)-INDEX(_calc_누적빈도!AC:AC,$A22-기준250회_후보!$B$1)</f>
        <v>33</v>
      </c>
      <c r="AD22">
        <f>INDEX(_calc_누적빈도!AD:AD,$A22)-INDEX(_calc_누적빈도!AD:AD,$A22-기준250회_후보!$B$1)</f>
        <v>34</v>
      </c>
      <c r="AE22">
        <f>INDEX(_calc_누적빈도!AE:AE,$A22)-INDEX(_calc_누적빈도!AE:AE,$A22-기준250회_후보!$B$1)</f>
        <v>39</v>
      </c>
      <c r="AF22">
        <f>INDEX(_calc_누적빈도!AF:AF,$A22)-INDEX(_calc_누적빈도!AF:AF,$A22-기준250회_후보!$B$1)</f>
        <v>34</v>
      </c>
      <c r="AG22">
        <f>INDEX(_calc_누적빈도!AG:AG,$A22)-INDEX(_calc_누적빈도!AG:AG,$A22-기준250회_후보!$B$1)</f>
        <v>33</v>
      </c>
      <c r="AH22">
        <f>INDEX(_calc_누적빈도!AH:AH,$A22)-INDEX(_calc_누적빈도!AH:AH,$A22-기준250회_후보!$B$1)</f>
        <v>39</v>
      </c>
      <c r="AI22">
        <f>INDEX(_calc_누적빈도!AI:AI,$A22)-INDEX(_calc_누적빈도!AI:AI,$A22-기준250회_후보!$B$1)</f>
        <v>32</v>
      </c>
      <c r="AJ22">
        <f>INDEX(_calc_누적빈도!AJ:AJ,$A22)-INDEX(_calc_누적빈도!AJ:AJ,$A22-기준250회_후보!$B$1)</f>
        <v>42</v>
      </c>
      <c r="AK22">
        <f>INDEX(_calc_누적빈도!AK:AK,$A22)-INDEX(_calc_누적빈도!AK:AK,$A22-기준250회_후보!$B$1)</f>
        <v>32</v>
      </c>
      <c r="AL22">
        <f>INDEX(_calc_누적빈도!AL:AL,$A22)-INDEX(_calc_누적빈도!AL:AL,$A22-기준250회_후보!$B$1)</f>
        <v>36</v>
      </c>
      <c r="AM22">
        <f>INDEX(_calc_누적빈도!AM:AM,$A22)-INDEX(_calc_누적빈도!AM:AM,$A22-기준250회_후보!$B$1)</f>
        <v>39</v>
      </c>
      <c r="AN22">
        <f>INDEX(_calc_누적빈도!AN:AN,$A22)-INDEX(_calc_누적빈도!AN:AN,$A22-기준250회_후보!$B$1)</f>
        <v>27</v>
      </c>
      <c r="AO22">
        <f>INDEX(_calc_누적빈도!AO:AO,$A22)-INDEX(_calc_누적빈도!AO:AO,$A22-기준250회_후보!$B$1)</f>
        <v>31</v>
      </c>
      <c r="AP22">
        <f>INDEX(_calc_누적빈도!AP:AP,$A22)-INDEX(_calc_누적빈도!AP:AP,$A22-기준250회_후보!$B$1)</f>
        <v>28</v>
      </c>
      <c r="AQ22">
        <f>INDEX(_calc_누적빈도!AQ:AQ,$A22)-INDEX(_calc_누적빈도!AQ:AQ,$A22-기준250회_후보!$B$1)</f>
        <v>27</v>
      </c>
      <c r="AR22">
        <f>INDEX(_calc_누적빈도!AR:AR,$A22)-INDEX(_calc_누적빈도!AR:AR,$A22-기준250회_후보!$B$1)</f>
        <v>20</v>
      </c>
      <c r="AS22">
        <f>INDEX(_calc_누적빈도!AS:AS,$A22)-INDEX(_calc_누적빈도!AS:AS,$A22-기준250회_후보!$B$1)</f>
        <v>34</v>
      </c>
      <c r="AT22">
        <f>INDEX(_calc_누적빈도!AT:AT,$A22)-INDEX(_calc_누적빈도!AT:AT,$A22-기준250회_후보!$B$1)</f>
        <v>39</v>
      </c>
      <c r="AU22">
        <f>(RANK(_calc_라운드기준!B22,_calc_라운드기준!$B22:$AT22,0)+COUNTIFS(_calc_라운드기준!$B22:$AT22,_calc_라운드기준!B22,$B$1:$AT$1,"&lt;"&amp;1))-(RANK(B22,$B22:$AT22,0)+COUNTIFS($B22:$AT22,B22,$B$1:$AT$1,"&lt;"&amp;1))</f>
        <v>-25</v>
      </c>
      <c r="AV22">
        <f>(RANK(_calc_라운드기준!C22,_calc_라운드기준!$B22:$AT22,0)+COUNTIFS(_calc_라운드기준!$B22:$AT22,_calc_라운드기준!C22,$B$1:$AT$1,"&lt;"&amp;2))-(RANK(C22,$B22:$AT22,0)+COUNTIFS($B22:$AT22,C22,$B$1:$AT$1,"&lt;"&amp;2))</f>
        <v>-7</v>
      </c>
      <c r="AW22">
        <f>(RANK(_calc_라운드기준!D22,_calc_라운드기준!$B22:$AT22,0)+COUNTIFS(_calc_라운드기준!$B22:$AT22,_calc_라운드기준!D22,$B$1:$AT$1,"&lt;"&amp;3))-(RANK(D22,$B22:$AT22,0)+COUNTIFS($B22:$AT22,D22,$B$1:$AT$1,"&lt;"&amp;3))</f>
        <v>-1</v>
      </c>
      <c r="AX22">
        <f>(RANK(_calc_라운드기준!E22,_calc_라운드기준!$B22:$AT22,0)+COUNTIFS(_calc_라운드기준!$B22:$AT22,_calc_라운드기준!E22,$B$1:$AT$1,"&lt;"&amp;4))-(RANK(E22,$B22:$AT22,0)+COUNTIFS($B22:$AT22,E22,$B$1:$AT$1,"&lt;"&amp;4))</f>
        <v>-26</v>
      </c>
      <c r="AY22">
        <f>(RANK(_calc_라운드기준!F22,_calc_라운드기준!$B22:$AT22,0)+COUNTIFS(_calc_라운드기준!$B22:$AT22,_calc_라운드기준!F22,$B$1:$AT$1,"&lt;"&amp;5))-(RANK(F22,$B22:$AT22,0)+COUNTIFS($B22:$AT22,F22,$B$1:$AT$1,"&lt;"&amp;5))</f>
        <v>-20</v>
      </c>
      <c r="AZ22">
        <f>(RANK(_calc_라운드기준!G22,_calc_라운드기준!$B22:$AT22,0)+COUNTIFS(_calc_라운드기준!$B22:$AT22,_calc_라운드기준!G22,$B$1:$AT$1,"&lt;"&amp;6))-(RANK(G22,$B22:$AT22,0)+COUNTIFS($B22:$AT22,G22,$B$1:$AT$1,"&lt;"&amp;6))</f>
        <v>2</v>
      </c>
      <c r="BA22">
        <f>(RANK(_calc_라운드기준!H22,_calc_라운드기준!$B22:$AT22,0)+COUNTIFS(_calc_라운드기준!$B22:$AT22,_calc_라운드기준!H22,$B$1:$AT$1,"&lt;"&amp;7))-(RANK(H22,$B22:$AT22,0)+COUNTIFS($B22:$AT22,H22,$B$1:$AT$1,"&lt;"&amp;7))</f>
        <v>24</v>
      </c>
      <c r="BB22">
        <f>(RANK(_calc_라운드기준!I22,_calc_라운드기준!$B22:$AT22,0)+COUNTIFS(_calc_라운드기준!$B22:$AT22,_calc_라운드기준!I22,$B$1:$AT$1,"&lt;"&amp;8))-(RANK(I22,$B22:$AT22,0)+COUNTIFS($B22:$AT22,I22,$B$1:$AT$1,"&lt;"&amp;8))</f>
        <v>-28</v>
      </c>
      <c r="BC22">
        <f>(RANK(_calc_라운드기준!J22,_calc_라운드기준!$B22:$AT22,0)+COUNTIFS(_calc_라운드기준!$B22:$AT22,_calc_라운드기준!J22,$B$1:$AT$1,"&lt;"&amp;9))-(RANK(J22,$B22:$AT22,0)+COUNTIFS($B22:$AT22,J22,$B$1:$AT$1,"&lt;"&amp;9))</f>
        <v>-9</v>
      </c>
      <c r="BD22">
        <f>(RANK(_calc_라운드기준!K22,_calc_라운드기준!$B22:$AT22,0)+COUNTIFS(_calc_라운드기준!$B22:$AT22,_calc_라운드기준!K22,$B$1:$AT$1,"&lt;"&amp;10))-(RANK(K22,$B22:$AT22,0)+COUNTIFS($B22:$AT22,K22,$B$1:$AT$1,"&lt;"&amp;10))</f>
        <v>-14</v>
      </c>
      <c r="BE22">
        <f>(RANK(_calc_라운드기준!L22,_calc_라운드기준!$B22:$AT22,0)+COUNTIFS(_calc_라운드기준!$B22:$AT22,_calc_라운드기준!L22,$B$1:$AT$1,"&lt;"&amp;11))-(RANK(L22,$B22:$AT22,0)+COUNTIFS($B22:$AT22,L22,$B$1:$AT$1,"&lt;"&amp;11))</f>
        <v>10</v>
      </c>
      <c r="BF22">
        <f>(RANK(_calc_라운드기준!M22,_calc_라운드기준!$B22:$AT22,0)+COUNTIFS(_calc_라운드기준!$B22:$AT22,_calc_라운드기준!M22,$B$1:$AT$1,"&lt;"&amp;12))-(RANK(M22,$B22:$AT22,0)+COUNTIFS($B22:$AT22,M22,$B$1:$AT$1,"&lt;"&amp;12))</f>
        <v>25</v>
      </c>
      <c r="BG22">
        <f>(RANK(_calc_라운드기준!N22,_calc_라운드기준!$B22:$AT22,0)+COUNTIFS(_calc_라운드기준!$B22:$AT22,_calc_라운드기준!N22,$B$1:$AT$1,"&lt;"&amp;13))-(RANK(N22,$B22:$AT22,0)+COUNTIFS($B22:$AT22,N22,$B$1:$AT$1,"&lt;"&amp;13))</f>
        <v>23</v>
      </c>
      <c r="BH22">
        <f>(RANK(_calc_라운드기준!O22,_calc_라운드기준!$B22:$AT22,0)+COUNTIFS(_calc_라운드기준!$B22:$AT22,_calc_라운드기준!O22,$B$1:$AT$1,"&lt;"&amp;14))-(RANK(O22,$B22:$AT22,0)+COUNTIFS($B22:$AT22,O22,$B$1:$AT$1,"&lt;"&amp;14))</f>
        <v>22</v>
      </c>
      <c r="BI22">
        <f>(RANK(_calc_라운드기준!P22,_calc_라운드기준!$B22:$AT22,0)+COUNTIFS(_calc_라운드기준!$B22:$AT22,_calc_라운드기준!P22,$B$1:$AT$1,"&lt;"&amp;15))-(RANK(P22,$B22:$AT22,0)+COUNTIFS($B22:$AT22,P22,$B$1:$AT$1,"&lt;"&amp;15))</f>
        <v>-9</v>
      </c>
      <c r="BJ22">
        <f>(RANK(_calc_라운드기준!Q22,_calc_라운드기준!$B22:$AT22,0)+COUNTIFS(_calc_라운드기준!$B22:$AT22,_calc_라운드기준!Q22,$B$1:$AT$1,"&lt;"&amp;16))-(RANK(Q22,$B22:$AT22,0)+COUNTIFS($B22:$AT22,Q22,$B$1:$AT$1,"&lt;"&amp;16))</f>
        <v>0</v>
      </c>
      <c r="BK22">
        <f>(RANK(_calc_라운드기준!R22,_calc_라운드기준!$B22:$AT22,0)+COUNTIFS(_calc_라운드기준!$B22:$AT22,_calc_라운드기준!R22,$B$1:$AT$1,"&lt;"&amp;17))-(RANK(R22,$B22:$AT22,0)+COUNTIFS($B22:$AT22,R22,$B$1:$AT$1,"&lt;"&amp;17))</f>
        <v>-19</v>
      </c>
      <c r="BL22">
        <f>(RANK(_calc_라운드기준!S22,_calc_라운드기준!$B22:$AT22,0)+COUNTIFS(_calc_라운드기준!$B22:$AT22,_calc_라운드기준!S22,$B$1:$AT$1,"&lt;"&amp;18))-(RANK(S22,$B22:$AT22,0)+COUNTIFS($B22:$AT22,S22,$B$1:$AT$1,"&lt;"&amp;18))</f>
        <v>11</v>
      </c>
      <c r="BM22">
        <f>(RANK(_calc_라운드기준!T22,_calc_라운드기준!$B22:$AT22,0)+COUNTIFS(_calc_라운드기준!$B22:$AT22,_calc_라운드기준!T22,$B$1:$AT$1,"&lt;"&amp;19))-(RANK(T22,$B22:$AT22,0)+COUNTIFS($B22:$AT22,T22,$B$1:$AT$1,"&lt;"&amp;19))</f>
        <v>-1</v>
      </c>
      <c r="BN22">
        <f>(RANK(_calc_라운드기준!U22,_calc_라운드기준!$B22:$AT22,0)+COUNTIFS(_calc_라운드기준!$B22:$AT22,_calc_라운드기준!U22,$B$1:$AT$1,"&lt;"&amp;20))-(RANK(U22,$B22:$AT22,0)+COUNTIFS($B22:$AT22,U22,$B$1:$AT$1,"&lt;"&amp;20))</f>
        <v>10</v>
      </c>
      <c r="BO22">
        <f>(RANK(_calc_라운드기준!V22,_calc_라운드기준!$B22:$AT22,0)+COUNTIFS(_calc_라운드기준!$B22:$AT22,_calc_라운드기준!V22,$B$1:$AT$1,"&lt;"&amp;21))-(RANK(V22,$B22:$AT22,0)+COUNTIFS($B22:$AT22,V22,$B$1:$AT$1,"&lt;"&amp;21))</f>
        <v>21</v>
      </c>
      <c r="BP22">
        <f>(RANK(_calc_라운드기준!W22,_calc_라운드기준!$B22:$AT22,0)+COUNTIFS(_calc_라운드기준!$B22:$AT22,_calc_라운드기준!W22,$B$1:$AT$1,"&lt;"&amp;22))-(RANK(W22,$B22:$AT22,0)+COUNTIFS($B22:$AT22,W22,$B$1:$AT$1,"&lt;"&amp;22))</f>
        <v>11</v>
      </c>
      <c r="BQ22">
        <f>(RANK(_calc_라운드기준!X22,_calc_라운드기준!$B22:$AT22,0)+COUNTIFS(_calc_라운드기준!$B22:$AT22,_calc_라운드기준!X22,$B$1:$AT$1,"&lt;"&amp;23))-(RANK(X22,$B22:$AT22,0)+COUNTIFS($B22:$AT22,X22,$B$1:$AT$1,"&lt;"&amp;23))</f>
        <v>-24</v>
      </c>
      <c r="BR22">
        <f>(RANK(_calc_라운드기준!Y22,_calc_라운드기준!$B22:$AT22,0)+COUNTIFS(_calc_라운드기준!$B22:$AT22,_calc_라운드기준!Y22,$B$1:$AT$1,"&lt;"&amp;24))-(RANK(Y22,$B22:$AT22,0)+COUNTIFS($B22:$AT22,Y22,$B$1:$AT$1,"&lt;"&amp;24))</f>
        <v>-1</v>
      </c>
      <c r="BS22">
        <f>(RANK(_calc_라운드기준!Z22,_calc_라운드기준!$B22:$AT22,0)+COUNTIFS(_calc_라운드기준!$B22:$AT22,_calc_라운드기준!Z22,$B$1:$AT$1,"&lt;"&amp;25))-(RANK(Z22,$B22:$AT22,0)+COUNTIFS($B22:$AT22,Z22,$B$1:$AT$1,"&lt;"&amp;25))</f>
        <v>-11</v>
      </c>
      <c r="BT22">
        <f>(RANK(_calc_라운드기준!AA22,_calc_라운드기준!$B22:$AT22,0)+COUNTIFS(_calc_라운드기준!$B22:$AT22,_calc_라운드기준!AA22,$B$1:$AT$1,"&lt;"&amp;26))-(RANK(AA22,$B22:$AT22,0)+COUNTIFS($B22:$AT22,AA22,$B$1:$AT$1,"&lt;"&amp;26))</f>
        <v>15</v>
      </c>
      <c r="BU22">
        <f>(RANK(_calc_라운드기준!AB22,_calc_라운드기준!$B22:$AT22,0)+COUNTIFS(_calc_라운드기준!$B22:$AT22,_calc_라운드기준!AB22,$B$1:$AT$1,"&lt;"&amp;27))-(RANK(AB22,$B22:$AT22,0)+COUNTIFS($B22:$AT22,AB22,$B$1:$AT$1,"&lt;"&amp;27))</f>
        <v>-6</v>
      </c>
      <c r="BV22">
        <f>(RANK(_calc_라운드기준!AC22,_calc_라운드기준!$B22:$AT22,0)+COUNTIFS(_calc_라운드기준!$B22:$AT22,_calc_라운드기준!AC22,$B$1:$AT$1,"&lt;"&amp;28))-(RANK(AC22,$B22:$AT22,0)+COUNTIFS($B22:$AT22,AC22,$B$1:$AT$1,"&lt;"&amp;28))</f>
        <v>-20</v>
      </c>
      <c r="BW22">
        <f>(RANK(_calc_라운드기준!AD22,_calc_라운드기준!$B22:$AT22,0)+COUNTIFS(_calc_라운드기준!$B22:$AT22,_calc_라운드기준!AD22,$B$1:$AT$1,"&lt;"&amp;29))-(RANK(AD22,$B22:$AT22,0)+COUNTIFS($B22:$AT22,AD22,$B$1:$AT$1,"&lt;"&amp;29))</f>
        <v>11</v>
      </c>
      <c r="BX22">
        <f>(RANK(_calc_라운드기준!AE22,_calc_라운드기준!$B22:$AT22,0)+COUNTIFS(_calc_라운드기준!$B22:$AT22,_calc_라운드기준!AE22,$B$1:$AT$1,"&lt;"&amp;30))-(RANK(AE22,$B22:$AT22,0)+COUNTIFS($B22:$AT22,AE22,$B$1:$AT$1,"&lt;"&amp;30))</f>
        <v>8</v>
      </c>
      <c r="BY22">
        <f>(RANK(_calc_라운드기준!AF22,_calc_라운드기준!$B22:$AT22,0)+COUNTIFS(_calc_라운드기준!$B22:$AT22,_calc_라운드기준!AF22,$B$1:$AT$1,"&lt;"&amp;31))-(RANK(AF22,$B22:$AT22,0)+COUNTIFS($B22:$AT22,AF22,$B$1:$AT$1,"&lt;"&amp;31))</f>
        <v>-13</v>
      </c>
      <c r="BZ22">
        <f>(RANK(_calc_라운드기준!AG22,_calc_라운드기준!$B22:$AT22,0)+COUNTIFS(_calc_라운드기준!$B22:$AT22,_calc_라운드기준!AG22,$B$1:$AT$1,"&lt;"&amp;32))-(RANK(AG22,$B22:$AT22,0)+COUNTIFS($B22:$AT22,AG22,$B$1:$AT$1,"&lt;"&amp;32))</f>
        <v>-9</v>
      </c>
      <c r="CA22">
        <f>(RANK(_calc_라운드기준!AH22,_calc_라운드기준!$B22:$AT22,0)+COUNTIFS(_calc_라운드기준!$B22:$AT22,_calc_라운드기준!AH22,$B$1:$AT$1,"&lt;"&amp;33))-(RANK(AH22,$B22:$AT22,0)+COUNTIFS($B22:$AT22,AH22,$B$1:$AT$1,"&lt;"&amp;33))</f>
        <v>9</v>
      </c>
      <c r="CB22">
        <f>(RANK(_calc_라운드기준!AI22,_calc_라운드기준!$B22:$AT22,0)+COUNTIFS(_calc_라운드기준!$B22:$AT22,_calc_라운드기준!AI22,$B$1:$AT$1,"&lt;"&amp;34))-(RANK(AI22,$B22:$AT22,0)+COUNTIFS($B22:$AT22,AI22,$B$1:$AT$1,"&lt;"&amp;34))</f>
        <v>16</v>
      </c>
      <c r="CC22">
        <f>(RANK(_calc_라운드기준!AJ22,_calc_라운드기준!$B22:$AT22,0)+COUNTIFS(_calc_라운드기준!$B22:$AT22,_calc_라운드기준!AJ22,$B$1:$AT$1,"&lt;"&amp;35))-(RANK(AJ22,$B22:$AT22,0)+COUNTIFS($B22:$AT22,AJ22,$B$1:$AT$1,"&lt;"&amp;35))</f>
        <v>31</v>
      </c>
      <c r="CD22">
        <f>(RANK(_calc_라운드기준!AK22,_calc_라운드기준!$B22:$AT22,0)+COUNTIFS(_calc_라운드기준!$B22:$AT22,_calc_라운드기준!AK22,$B$1:$AT$1,"&lt;"&amp;36))-(RANK(AK22,$B22:$AT22,0)+COUNTIFS($B22:$AT22,AK22,$B$1:$AT$1,"&lt;"&amp;36))</f>
        <v>-19</v>
      </c>
      <c r="CE22">
        <f>(RANK(_calc_라운드기준!AL22,_calc_라운드기준!$B22:$AT22,0)+COUNTIFS(_calc_라운드기준!$B22:$AT22,_calc_라운드기준!AL22,$B$1:$AT$1,"&lt;"&amp;37))-(RANK(AL22,$B22:$AT22,0)+COUNTIFS($B22:$AT22,AL22,$B$1:$AT$1,"&lt;"&amp;37))</f>
        <v>5</v>
      </c>
      <c r="CF22">
        <f>(RANK(_calc_라운드기준!AM22,_calc_라운드기준!$B22:$AT22,0)+COUNTIFS(_calc_라운드기준!$B22:$AT22,_calc_라운드기준!AM22,$B$1:$AT$1,"&lt;"&amp;38))-(RANK(AM22,$B22:$AT22,0)+COUNTIFS($B22:$AT22,AM22,$B$1:$AT$1,"&lt;"&amp;38))</f>
        <v>10</v>
      </c>
      <c r="CG22">
        <f>(RANK(_calc_라운드기준!AN22,_calc_라운드기준!$B22:$AT22,0)+COUNTIFS(_calc_라운드기준!$B22:$AT22,_calc_라운드기준!AN22,$B$1:$AT$1,"&lt;"&amp;39))-(RANK(AN22,$B22:$AT22,0)+COUNTIFS($B22:$AT22,AN22,$B$1:$AT$1,"&lt;"&amp;39))</f>
        <v>-18</v>
      </c>
      <c r="CH22">
        <f>(RANK(_calc_라운드기준!AO22,_calc_라운드기준!$B22:$AT22,0)+COUNTIFS(_calc_라운드기준!$B22:$AT22,_calc_라운드기준!AO22,$B$1:$AT$1,"&lt;"&amp;40))-(RANK(AO22,$B22:$AT22,0)+COUNTIFS($B22:$AT22,AO22,$B$1:$AT$1,"&lt;"&amp;40))</f>
        <v>-12</v>
      </c>
      <c r="CI22">
        <f>(RANK(_calc_라운드기준!AP22,_calc_라운드기준!$B22:$AT22,0)+COUNTIFS(_calc_라운드기준!$B22:$AT22,_calc_라운드기준!AP22,$B$1:$AT$1,"&lt;"&amp;41))-(RANK(AP22,$B22:$AT22,0)+COUNTIFS($B22:$AT22,AP22,$B$1:$AT$1,"&lt;"&amp;41))</f>
        <v>-14</v>
      </c>
      <c r="CJ22">
        <f>(RANK(_calc_라운드기준!AQ22,_calc_라운드기준!$B22:$AT22,0)+COUNTIFS(_calc_라운드기준!$B22:$AT22,_calc_라운드기준!AQ22,$B$1:$AT$1,"&lt;"&amp;42))-(RANK(AQ22,$B22:$AT22,0)+COUNTIFS($B22:$AT22,AQ22,$B$1:$AT$1,"&lt;"&amp;42))</f>
        <v>3</v>
      </c>
      <c r="CK22">
        <f>(RANK(_calc_라운드기준!AR22,_calc_라운드기준!$B22:$AT22,0)+COUNTIFS(_calc_라운드기준!$B22:$AT22,_calc_라운드기준!AR22,$B$1:$AT$1,"&lt;"&amp;43))-(RANK(AR22,$B22:$AT22,0)+COUNTIFS($B22:$AT22,AR22,$B$1:$AT$1,"&lt;"&amp;43))</f>
        <v>-1</v>
      </c>
      <c r="CL22">
        <f>(RANK(_calc_라운드기준!AS22,_calc_라운드기준!$B22:$AT22,0)+COUNTIFS(_calc_라운드기준!$B22:$AT22,_calc_라운드기준!AS22,$B$1:$AT$1,"&lt;"&amp;44))-(RANK(AS22,$B22:$AT22,0)+COUNTIFS($B22:$AT22,AS22,$B$1:$AT$1,"&lt;"&amp;44))</f>
        <v>16</v>
      </c>
      <c r="CM22">
        <f>(RANK(_calc_라운드기준!AT22,_calc_라운드기준!$B22:$AT22,0)+COUNTIFS(_calc_라운드기준!$B22:$AT22,_calc_라운드기준!AT22,$B$1:$AT$1,"&lt;"&amp;45))-(RANK(AT22,$B22:$AT22,0)+COUNTIFS($B22:$AT22,AT22,$B$1:$AT$1,"&lt;"&amp;45))</f>
        <v>24</v>
      </c>
      <c r="CN22">
        <f t="shared" si="0"/>
        <v>43</v>
      </c>
      <c r="CO22">
        <f t="shared" si="1"/>
        <v>28</v>
      </c>
      <c r="CP22">
        <f t="shared" si="2"/>
        <v>23</v>
      </c>
      <c r="CQ22">
        <f t="shared" si="3"/>
        <v>44</v>
      </c>
      <c r="CR22">
        <f t="shared" si="4"/>
        <v>40</v>
      </c>
      <c r="CS22">
        <f t="shared" si="5"/>
        <v>21</v>
      </c>
      <c r="CT22">
        <f t="shared" si="6"/>
        <v>3</v>
      </c>
      <c r="CU22">
        <f t="shared" si="7"/>
        <v>45</v>
      </c>
      <c r="CV22">
        <f t="shared" si="8"/>
        <v>29</v>
      </c>
      <c r="CW22">
        <f t="shared" si="9"/>
        <v>35</v>
      </c>
      <c r="CX22">
        <f t="shared" si="10"/>
        <v>14</v>
      </c>
      <c r="CY22">
        <f t="shared" si="11"/>
        <v>2</v>
      </c>
      <c r="CZ22">
        <f t="shared" si="12"/>
        <v>5</v>
      </c>
      <c r="DA22">
        <f t="shared" si="13"/>
        <v>6</v>
      </c>
      <c r="DB22">
        <f t="shared" si="14"/>
        <v>30</v>
      </c>
      <c r="DC22">
        <f t="shared" si="15"/>
        <v>22</v>
      </c>
      <c r="DD22">
        <f t="shared" si="16"/>
        <v>38</v>
      </c>
      <c r="DE22">
        <f t="shared" si="17"/>
        <v>11</v>
      </c>
      <c r="DF22">
        <f t="shared" si="18"/>
        <v>24</v>
      </c>
      <c r="DG22">
        <f t="shared" si="19"/>
        <v>15</v>
      </c>
      <c r="DH22">
        <f t="shared" si="20"/>
        <v>7</v>
      </c>
      <c r="DI22">
        <f t="shared" si="21"/>
        <v>12</v>
      </c>
      <c r="DJ22">
        <f t="shared" si="22"/>
        <v>42</v>
      </c>
      <c r="DK22">
        <f t="shared" si="23"/>
        <v>25</v>
      </c>
      <c r="DL22">
        <f t="shared" si="24"/>
        <v>32</v>
      </c>
      <c r="DM22">
        <f t="shared" si="25"/>
        <v>10</v>
      </c>
      <c r="DN22">
        <f t="shared" si="26"/>
        <v>27</v>
      </c>
      <c r="DO22">
        <f t="shared" si="27"/>
        <v>41</v>
      </c>
      <c r="DP22">
        <f t="shared" si="28"/>
        <v>13</v>
      </c>
      <c r="DQ22">
        <f t="shared" si="29"/>
        <v>18</v>
      </c>
      <c r="DR22">
        <f t="shared" si="30"/>
        <v>34</v>
      </c>
      <c r="DS22">
        <f t="shared" si="31"/>
        <v>31</v>
      </c>
      <c r="DT22">
        <f t="shared" si="32"/>
        <v>17</v>
      </c>
      <c r="DU22">
        <f t="shared" si="33"/>
        <v>8</v>
      </c>
      <c r="DV22">
        <f t="shared" si="34"/>
        <v>1</v>
      </c>
      <c r="DW22">
        <f t="shared" si="35"/>
        <v>39</v>
      </c>
      <c r="DX22">
        <f t="shared" si="36"/>
        <v>19</v>
      </c>
      <c r="DY22">
        <f t="shared" si="37"/>
        <v>16</v>
      </c>
      <c r="DZ22">
        <f t="shared" si="38"/>
        <v>37</v>
      </c>
      <c r="EA22">
        <f t="shared" si="39"/>
        <v>33</v>
      </c>
      <c r="EB22">
        <f t="shared" si="40"/>
        <v>36</v>
      </c>
      <c r="EC22">
        <f t="shared" si="41"/>
        <v>20</v>
      </c>
      <c r="ED22">
        <f t="shared" si="42"/>
        <v>26</v>
      </c>
      <c r="EE22">
        <f t="shared" si="43"/>
        <v>9</v>
      </c>
      <c r="EF22">
        <f t="shared" si="44"/>
        <v>4</v>
      </c>
    </row>
    <row r="23" spans="1:136" ht="16.5" customHeight="1">
      <c r="A23">
        <f>_calc_라운드기준!A23</f>
        <v>1223</v>
      </c>
      <c r="B23">
        <f>INDEX(_calc_누적빈도!B:B,$A23)-INDEX(_calc_누적빈도!B:B,$A23-기준250회_후보!$B$1)</f>
        <v>31</v>
      </c>
      <c r="C23">
        <f>INDEX(_calc_누적빈도!C:C,$A23)-INDEX(_calc_누적빈도!C:C,$A23-기준250회_후보!$B$1)</f>
        <v>24</v>
      </c>
      <c r="D23">
        <f>INDEX(_calc_누적빈도!D:D,$A23)-INDEX(_calc_누적빈도!D:D,$A23-기준250회_후보!$B$1)</f>
        <v>41</v>
      </c>
      <c r="E23">
        <f>INDEX(_calc_누적빈도!E:E,$A23)-INDEX(_calc_누적빈도!E:E,$A23-기준250회_후보!$B$1)</f>
        <v>27</v>
      </c>
      <c r="F23">
        <f>INDEX(_calc_누적빈도!F:F,$A23)-INDEX(_calc_누적빈도!F:F,$A23-기준250회_후보!$B$1)</f>
        <v>24</v>
      </c>
      <c r="G23">
        <f>INDEX(_calc_누적빈도!G:G,$A23)-INDEX(_calc_누적빈도!G:G,$A23-기준250회_후보!$B$1)</f>
        <v>41</v>
      </c>
      <c r="H23">
        <f>INDEX(_calc_누적빈도!H:H,$A23)-INDEX(_calc_누적빈도!H:H,$A23-기준250회_후보!$B$1)</f>
        <v>42</v>
      </c>
      <c r="I23">
        <f>INDEX(_calc_누적빈도!I:I,$A23)-INDEX(_calc_누적빈도!I:I,$A23-기준250회_후보!$B$1)</f>
        <v>28</v>
      </c>
      <c r="J23">
        <f>INDEX(_calc_누적빈도!J:J,$A23)-INDEX(_calc_누적빈도!J:J,$A23-기준250회_후보!$B$1)</f>
        <v>30</v>
      </c>
      <c r="K23">
        <f>INDEX(_calc_누적빈도!K:K,$A23)-INDEX(_calc_누적빈도!K:K,$A23-기준250회_후보!$B$1)</f>
        <v>26</v>
      </c>
      <c r="L23">
        <f>INDEX(_calc_누적빈도!L:L,$A23)-INDEX(_calc_누적빈도!L:L,$A23-기준250회_후보!$B$1)</f>
        <v>34</v>
      </c>
      <c r="M23">
        <f>INDEX(_calc_누적빈도!M:M,$A23)-INDEX(_calc_누적빈도!M:M,$A23-기준250회_후보!$B$1)</f>
        <v>38</v>
      </c>
      <c r="N23">
        <f>INDEX(_calc_누적빈도!N:N,$A23)-INDEX(_calc_누적빈도!N:N,$A23-기준250회_후보!$B$1)</f>
        <v>39</v>
      </c>
      <c r="O23">
        <f>INDEX(_calc_누적빈도!O:O,$A23)-INDEX(_calc_누적빈도!O:O,$A23-기준250회_후보!$B$1)</f>
        <v>34</v>
      </c>
      <c r="P23">
        <f>INDEX(_calc_누적빈도!P:P,$A23)-INDEX(_calc_누적빈도!P:P,$A23-기준250회_후보!$B$1)</f>
        <v>36</v>
      </c>
      <c r="Q23">
        <f>INDEX(_calc_누적빈도!Q:Q,$A23)-INDEX(_calc_누적빈도!Q:Q,$A23-기준250회_후보!$B$1)</f>
        <v>41</v>
      </c>
      <c r="R23">
        <f>INDEX(_calc_누적빈도!R:R,$A23)-INDEX(_calc_누적빈도!R:R,$A23-기준250회_후보!$B$1)</f>
        <v>31</v>
      </c>
      <c r="S23">
        <f>INDEX(_calc_누적빈도!S:S,$A23)-INDEX(_calc_누적빈도!S:S,$A23-기준250회_후보!$B$1)</f>
        <v>31</v>
      </c>
      <c r="T23">
        <f>INDEX(_calc_누적빈도!T:T,$A23)-INDEX(_calc_누적빈도!T:T,$A23-기준250회_후보!$B$1)</f>
        <v>35</v>
      </c>
      <c r="U23">
        <f>INDEX(_calc_누적빈도!U:U,$A23)-INDEX(_calc_누적빈도!U:U,$A23-기준250회_후보!$B$1)</f>
        <v>33</v>
      </c>
      <c r="V23">
        <f>INDEX(_calc_누적빈도!V:V,$A23)-INDEX(_calc_누적빈도!V:V,$A23-기준250회_후보!$B$1)</f>
        <v>34</v>
      </c>
      <c r="W23">
        <f>INDEX(_calc_누적빈도!W:W,$A23)-INDEX(_calc_누적빈도!W:W,$A23-기준250회_후보!$B$1)</f>
        <v>33</v>
      </c>
      <c r="X23">
        <f>INDEX(_calc_누적빈도!X:X,$A23)-INDEX(_calc_누적빈도!X:X,$A23-기준250회_후보!$B$1)</f>
        <v>31</v>
      </c>
      <c r="Y23">
        <f>INDEX(_calc_누적빈도!Y:Y,$A23)-INDEX(_calc_누적빈도!Y:Y,$A23-기준250회_후보!$B$1)</f>
        <v>35</v>
      </c>
      <c r="Z23">
        <f>INDEX(_calc_누적빈도!Z:Z,$A23)-INDEX(_calc_누적빈도!Z:Z,$A23-기준250회_후보!$B$1)</f>
        <v>26</v>
      </c>
      <c r="AA23">
        <f>INDEX(_calc_누적빈도!AA:AA,$A23)-INDEX(_calc_누적빈도!AA:AA,$A23-기준250회_후보!$B$1)</f>
        <v>36</v>
      </c>
      <c r="AB23">
        <f>INDEX(_calc_누적빈도!AB:AB,$A23)-INDEX(_calc_누적빈도!AB:AB,$A23-기준250회_후보!$B$1)</f>
        <v>39</v>
      </c>
      <c r="AC23">
        <f>INDEX(_calc_누적빈도!AC:AC,$A23)-INDEX(_calc_누적빈도!AC:AC,$A23-기준250회_후보!$B$1)</f>
        <v>33</v>
      </c>
      <c r="AD23">
        <f>INDEX(_calc_누적빈도!AD:AD,$A23)-INDEX(_calc_누적빈도!AD:AD,$A23-기준250회_후보!$B$1)</f>
        <v>34</v>
      </c>
      <c r="AE23">
        <f>INDEX(_calc_누적빈도!AE:AE,$A23)-INDEX(_calc_누적빈도!AE:AE,$A23-기준250회_후보!$B$1)</f>
        <v>39</v>
      </c>
      <c r="AF23">
        <f>INDEX(_calc_누적빈도!AF:AF,$A23)-INDEX(_calc_누적빈도!AF:AF,$A23-기준250회_후보!$B$1)</f>
        <v>35</v>
      </c>
      <c r="AG23">
        <f>INDEX(_calc_누적빈도!AG:AG,$A23)-INDEX(_calc_누적빈도!AG:AG,$A23-기준250회_후보!$B$1)</f>
        <v>32</v>
      </c>
      <c r="AH23">
        <f>INDEX(_calc_누적빈도!AH:AH,$A23)-INDEX(_calc_누적빈도!AH:AH,$A23-기준250회_후보!$B$1)</f>
        <v>38</v>
      </c>
      <c r="AI23">
        <f>INDEX(_calc_누적빈도!AI:AI,$A23)-INDEX(_calc_누적빈도!AI:AI,$A23-기준250회_후보!$B$1)</f>
        <v>32</v>
      </c>
      <c r="AJ23">
        <f>INDEX(_calc_누적빈도!AJ:AJ,$A23)-INDEX(_calc_누적빈도!AJ:AJ,$A23-기준250회_후보!$B$1)</f>
        <v>42</v>
      </c>
      <c r="AK23">
        <f>INDEX(_calc_누적빈도!AK:AK,$A23)-INDEX(_calc_누적빈도!AK:AK,$A23-기준250회_후보!$B$1)</f>
        <v>32</v>
      </c>
      <c r="AL23">
        <f>INDEX(_calc_누적빈도!AL:AL,$A23)-INDEX(_calc_누적빈도!AL:AL,$A23-기준250회_후보!$B$1)</f>
        <v>37</v>
      </c>
      <c r="AM23">
        <f>INDEX(_calc_누적빈도!AM:AM,$A23)-INDEX(_calc_누적빈도!AM:AM,$A23-기준250회_후보!$B$1)</f>
        <v>39</v>
      </c>
      <c r="AN23">
        <f>INDEX(_calc_누적빈도!AN:AN,$A23)-INDEX(_calc_누적빈도!AN:AN,$A23-기준250회_후보!$B$1)</f>
        <v>26</v>
      </c>
      <c r="AO23">
        <f>INDEX(_calc_누적빈도!AO:AO,$A23)-INDEX(_calc_누적빈도!AO:AO,$A23-기준250회_후보!$B$1)</f>
        <v>31</v>
      </c>
      <c r="AP23">
        <f>INDEX(_calc_누적빈도!AP:AP,$A23)-INDEX(_calc_누적빈도!AP:AP,$A23-기준250회_후보!$B$1)</f>
        <v>29</v>
      </c>
      <c r="AQ23">
        <f>INDEX(_calc_누적빈도!AQ:AQ,$A23)-INDEX(_calc_누적빈도!AQ:AQ,$A23-기준250회_후보!$B$1)</f>
        <v>28</v>
      </c>
      <c r="AR23">
        <f>INDEX(_calc_누적빈도!AR:AR,$A23)-INDEX(_calc_누적빈도!AR:AR,$A23-기준250회_후보!$B$1)</f>
        <v>20</v>
      </c>
      <c r="AS23">
        <f>INDEX(_calc_누적빈도!AS:AS,$A23)-INDEX(_calc_누적빈도!AS:AS,$A23-기준250회_후보!$B$1)</f>
        <v>34</v>
      </c>
      <c r="AT23">
        <f>INDEX(_calc_누적빈도!AT:AT,$A23)-INDEX(_calc_누적빈도!AT:AT,$A23-기준250회_후보!$B$1)</f>
        <v>39</v>
      </c>
      <c r="AU23">
        <f>(RANK(_calc_라운드기준!B23,_calc_라운드기준!$B23:$AT23,0)+COUNTIFS(_calc_라운드기준!$B23:$AT23,_calc_라운드기준!B23,$B$1:$AT$1,"&lt;"&amp;1))-(RANK(B23,$B23:$AT23,0)+COUNTIFS($B23:$AT23,B23,$B$1:$AT$1,"&lt;"&amp;1))</f>
        <v>-24</v>
      </c>
      <c r="AV23">
        <f>(RANK(_calc_라운드기준!C23,_calc_라운드기준!$B23:$AT23,0)+COUNTIFS(_calc_라운드기준!$B23:$AT23,_calc_라운드기준!C23,$B$1:$AT$1,"&lt;"&amp;2))-(RANK(C23,$B23:$AT23,0)+COUNTIFS($B23:$AT23,C23,$B$1:$AT$1,"&lt;"&amp;2))</f>
        <v>-7</v>
      </c>
      <c r="AW23">
        <f>(RANK(_calc_라운드기준!D23,_calc_라운드기준!$B23:$AT23,0)+COUNTIFS(_calc_라운드기준!$B23:$AT23,_calc_라운드기준!D23,$B$1:$AT$1,"&lt;"&amp;3))-(RANK(D23,$B23:$AT23,0)+COUNTIFS($B23:$AT23,D23,$B$1:$AT$1,"&lt;"&amp;3))</f>
        <v>-1</v>
      </c>
      <c r="AX23">
        <f>(RANK(_calc_라운드기준!E23,_calc_라운드기준!$B23:$AT23,0)+COUNTIFS(_calc_라운드기준!$B23:$AT23,_calc_라운드기준!E23,$B$1:$AT$1,"&lt;"&amp;4))-(RANK(E23,$B23:$AT23,0)+COUNTIFS($B23:$AT23,E23,$B$1:$AT$1,"&lt;"&amp;4))</f>
        <v>-26</v>
      </c>
      <c r="AY23">
        <f>(RANK(_calc_라운드기준!F23,_calc_라운드기준!$B23:$AT23,0)+COUNTIFS(_calc_라운드기준!$B23:$AT23,_calc_라운드기준!F23,$B$1:$AT$1,"&lt;"&amp;5))-(RANK(F23,$B23:$AT23,0)+COUNTIFS($B23:$AT23,F23,$B$1:$AT$1,"&lt;"&amp;5))</f>
        <v>-30</v>
      </c>
      <c r="AZ23">
        <f>(RANK(_calc_라운드기준!G23,_calc_라운드기준!$B23:$AT23,0)+COUNTIFS(_calc_라운드기준!$B23:$AT23,_calc_라운드기준!G23,$B$1:$AT$1,"&lt;"&amp;6))-(RANK(G23,$B23:$AT23,0)+COUNTIFS($B23:$AT23,G23,$B$1:$AT$1,"&lt;"&amp;6))</f>
        <v>3</v>
      </c>
      <c r="BA23">
        <f>(RANK(_calc_라운드기준!H23,_calc_라운드기준!$B23:$AT23,0)+COUNTIFS(_calc_라운드기준!$B23:$AT23,_calc_라운드기준!H23,$B$1:$AT$1,"&lt;"&amp;7))-(RANK(H23,$B23:$AT23,0)+COUNTIFS($B23:$AT23,H23,$B$1:$AT$1,"&lt;"&amp;7))</f>
        <v>22</v>
      </c>
      <c r="BB23">
        <f>(RANK(_calc_라운드기준!I23,_calc_라운드기준!$B23:$AT23,0)+COUNTIFS(_calc_라운드기준!$B23:$AT23,_calc_라운드기준!I23,$B$1:$AT$1,"&lt;"&amp;8))-(RANK(I23,$B23:$AT23,0)+COUNTIFS($B23:$AT23,I23,$B$1:$AT$1,"&lt;"&amp;8))</f>
        <v>-29</v>
      </c>
      <c r="BC23">
        <f>(RANK(_calc_라운드기준!J23,_calc_라운드기준!$B23:$AT23,0)+COUNTIFS(_calc_라운드기준!$B23:$AT23,_calc_라운드기준!J23,$B$1:$AT$1,"&lt;"&amp;9))-(RANK(J23,$B23:$AT23,0)+COUNTIFS($B23:$AT23,J23,$B$1:$AT$1,"&lt;"&amp;9))</f>
        <v>-11</v>
      </c>
      <c r="BD23">
        <f>(RANK(_calc_라운드기준!K23,_calc_라운드기준!$B23:$AT23,0)+COUNTIFS(_calc_라운드기준!$B23:$AT23,_calc_라운드기준!K23,$B$1:$AT$1,"&lt;"&amp;10))-(RANK(K23,$B23:$AT23,0)+COUNTIFS($B23:$AT23,K23,$B$1:$AT$1,"&lt;"&amp;10))</f>
        <v>-15</v>
      </c>
      <c r="BE23">
        <f>(RANK(_calc_라운드기준!L23,_calc_라운드기준!$B23:$AT23,0)+COUNTIFS(_calc_라운드기준!$B23:$AT23,_calc_라운드기준!L23,$B$1:$AT$1,"&lt;"&amp;11))-(RANK(L23,$B23:$AT23,0)+COUNTIFS($B23:$AT23,L23,$B$1:$AT$1,"&lt;"&amp;11))</f>
        <v>7</v>
      </c>
      <c r="BF23">
        <f>(RANK(_calc_라운드기준!M23,_calc_라운드기준!$B23:$AT23,0)+COUNTIFS(_calc_라운드기준!$B23:$AT23,_calc_라운드기준!M23,$B$1:$AT$1,"&lt;"&amp;12))-(RANK(M23,$B23:$AT23,0)+COUNTIFS($B23:$AT23,M23,$B$1:$AT$1,"&lt;"&amp;12))</f>
        <v>26</v>
      </c>
      <c r="BG23">
        <f>(RANK(_calc_라운드기준!N23,_calc_라운드기준!$B23:$AT23,0)+COUNTIFS(_calc_라운드기준!$B23:$AT23,_calc_라운드기준!N23,$B$1:$AT$1,"&lt;"&amp;13))-(RANK(N23,$B23:$AT23,0)+COUNTIFS($B23:$AT23,N23,$B$1:$AT$1,"&lt;"&amp;13))</f>
        <v>21</v>
      </c>
      <c r="BH23">
        <f>(RANK(_calc_라운드기준!O23,_calc_라운드기준!$B23:$AT23,0)+COUNTIFS(_calc_라운드기준!$B23:$AT23,_calc_라운드기준!O23,$B$1:$AT$1,"&lt;"&amp;14))-(RANK(O23,$B23:$AT23,0)+COUNTIFS($B23:$AT23,O23,$B$1:$AT$1,"&lt;"&amp;14))</f>
        <v>21</v>
      </c>
      <c r="BI23">
        <f>(RANK(_calc_라운드기준!P23,_calc_라운드기준!$B23:$AT23,0)+COUNTIFS(_calc_라운드기준!$B23:$AT23,_calc_라운드기준!P23,$B$1:$AT$1,"&lt;"&amp;15))-(RANK(P23,$B23:$AT23,0)+COUNTIFS($B23:$AT23,P23,$B$1:$AT$1,"&lt;"&amp;15))</f>
        <v>-11</v>
      </c>
      <c r="BJ23">
        <f>(RANK(_calc_라운드기준!Q23,_calc_라운드기준!$B23:$AT23,0)+COUNTIFS(_calc_라운드기준!$B23:$AT23,_calc_라운드기준!Q23,$B$1:$AT$1,"&lt;"&amp;16))-(RANK(Q23,$B23:$AT23,0)+COUNTIFS($B23:$AT23,Q23,$B$1:$AT$1,"&lt;"&amp;16))</f>
        <v>-1</v>
      </c>
      <c r="BK23">
        <f>(RANK(_calc_라운드기준!R23,_calc_라운드기준!$B23:$AT23,0)+COUNTIFS(_calc_라운드기준!$B23:$AT23,_calc_라운드기준!R23,$B$1:$AT$1,"&lt;"&amp;17))-(RANK(R23,$B23:$AT23,0)+COUNTIFS($B23:$AT23,R23,$B$1:$AT$1,"&lt;"&amp;17))</f>
        <v>-16</v>
      </c>
      <c r="BL23">
        <f>(RANK(_calc_라운드기준!S23,_calc_라운드기준!$B23:$AT23,0)+COUNTIFS(_calc_라운드기준!$B23:$AT23,_calc_라운드기준!S23,$B$1:$AT$1,"&lt;"&amp;18))-(RANK(S23,$B23:$AT23,0)+COUNTIFS($B23:$AT23,S23,$B$1:$AT$1,"&lt;"&amp;18))</f>
        <v>6</v>
      </c>
      <c r="BM23">
        <f>(RANK(_calc_라운드기준!T23,_calc_라운드기준!$B23:$AT23,0)+COUNTIFS(_calc_라운드기준!$B23:$AT23,_calc_라운드기준!T23,$B$1:$AT$1,"&lt;"&amp;19))-(RANK(T23,$B23:$AT23,0)+COUNTIFS($B23:$AT23,T23,$B$1:$AT$1,"&lt;"&amp;19))</f>
        <v>0</v>
      </c>
      <c r="BN23">
        <f>(RANK(_calc_라운드기준!U23,_calc_라운드기준!$B23:$AT23,0)+COUNTIFS(_calc_라운드기준!$B23:$AT23,_calc_라운드기준!U23,$B$1:$AT$1,"&lt;"&amp;20))-(RANK(U23,$B23:$AT23,0)+COUNTIFS($B23:$AT23,U23,$B$1:$AT$1,"&lt;"&amp;20))</f>
        <v>4</v>
      </c>
      <c r="BO23">
        <f>(RANK(_calc_라운드기준!V23,_calc_라운드기준!$B23:$AT23,0)+COUNTIFS(_calc_라운드기준!$B23:$AT23,_calc_라운드기준!V23,$B$1:$AT$1,"&lt;"&amp;21))-(RANK(V23,$B23:$AT23,0)+COUNTIFS($B23:$AT23,V23,$B$1:$AT$1,"&lt;"&amp;21))</f>
        <v>21</v>
      </c>
      <c r="BP23">
        <f>(RANK(_calc_라운드기준!W23,_calc_라운드기준!$B23:$AT23,0)+COUNTIFS(_calc_라운드기준!$B23:$AT23,_calc_라운드기준!W23,$B$1:$AT$1,"&lt;"&amp;22))-(RANK(W23,$B23:$AT23,0)+COUNTIFS($B23:$AT23,W23,$B$1:$AT$1,"&lt;"&amp;22))</f>
        <v>14</v>
      </c>
      <c r="BQ23">
        <f>(RANK(_calc_라운드기준!X23,_calc_라운드기준!$B23:$AT23,0)+COUNTIFS(_calc_라운드기준!$B23:$AT23,_calc_라운드기준!X23,$B$1:$AT$1,"&lt;"&amp;23))-(RANK(X23,$B23:$AT23,0)+COUNTIFS($B23:$AT23,X23,$B$1:$AT$1,"&lt;"&amp;23))</f>
        <v>-24</v>
      </c>
      <c r="BR23">
        <f>(RANK(_calc_라운드기준!Y23,_calc_라운드기준!$B23:$AT23,0)+COUNTIFS(_calc_라운드기준!$B23:$AT23,_calc_라운드기준!Y23,$B$1:$AT$1,"&lt;"&amp;24))-(RANK(Y23,$B23:$AT23,0)+COUNTIFS($B23:$AT23,Y23,$B$1:$AT$1,"&lt;"&amp;24))</f>
        <v>0</v>
      </c>
      <c r="BS23">
        <f>(RANK(_calc_라운드기준!Z23,_calc_라운드기준!$B23:$AT23,0)+COUNTIFS(_calc_라운드기준!$B23:$AT23,_calc_라운드기준!Z23,$B$1:$AT$1,"&lt;"&amp;25))-(RANK(Z23,$B23:$AT23,0)+COUNTIFS($B23:$AT23,Z23,$B$1:$AT$1,"&lt;"&amp;25))</f>
        <v>-12</v>
      </c>
      <c r="BT23">
        <f>(RANK(_calc_라운드기준!AA23,_calc_라운드기준!$B23:$AT23,0)+COUNTIFS(_calc_라운드기준!$B23:$AT23,_calc_라운드기준!AA23,$B$1:$AT$1,"&lt;"&amp;26))-(RANK(AA23,$B23:$AT23,0)+COUNTIFS($B23:$AT23,AA23,$B$1:$AT$1,"&lt;"&amp;26))</f>
        <v>15</v>
      </c>
      <c r="BU23">
        <f>(RANK(_calc_라운드기준!AB23,_calc_라운드기준!$B23:$AT23,0)+COUNTIFS(_calc_라운드기준!$B23:$AT23,_calc_라운드기준!AB23,$B$1:$AT$1,"&lt;"&amp;27))-(RANK(AB23,$B23:$AT23,0)+COUNTIFS($B23:$AT23,AB23,$B$1:$AT$1,"&lt;"&amp;27))</f>
        <v>-6</v>
      </c>
      <c r="BV23">
        <f>(RANK(_calc_라운드기준!AC23,_calc_라운드기준!$B23:$AT23,0)+COUNTIFS(_calc_라운드기준!$B23:$AT23,_calc_라운드기준!AC23,$B$1:$AT$1,"&lt;"&amp;28))-(RANK(AC23,$B23:$AT23,0)+COUNTIFS($B23:$AT23,AC23,$B$1:$AT$1,"&lt;"&amp;28))</f>
        <v>-21</v>
      </c>
      <c r="BW23">
        <f>(RANK(_calc_라운드기준!AD23,_calc_라운드기준!$B23:$AT23,0)+COUNTIFS(_calc_라운드기준!$B23:$AT23,_calc_라운드기준!AD23,$B$1:$AT$1,"&lt;"&amp;29))-(RANK(AD23,$B23:$AT23,0)+COUNTIFS($B23:$AT23,AD23,$B$1:$AT$1,"&lt;"&amp;29))</f>
        <v>9</v>
      </c>
      <c r="BX23">
        <f>(RANK(_calc_라운드기준!AE23,_calc_라운드기준!$B23:$AT23,0)+COUNTIFS(_calc_라운드기준!$B23:$AT23,_calc_라운드기준!AE23,$B$1:$AT$1,"&lt;"&amp;30))-(RANK(AE23,$B23:$AT23,0)+COUNTIFS($B23:$AT23,AE23,$B$1:$AT$1,"&lt;"&amp;30))</f>
        <v>2</v>
      </c>
      <c r="BY23">
        <f>(RANK(_calc_라운드기준!AF23,_calc_라운드기준!$B23:$AT23,0)+COUNTIFS(_calc_라운드기준!$B23:$AT23,_calc_라운드기준!AF23,$B$1:$AT$1,"&lt;"&amp;31))-(RANK(AF23,$B23:$AT23,0)+COUNTIFS($B23:$AT23,AF23,$B$1:$AT$1,"&lt;"&amp;31))</f>
        <v>-7</v>
      </c>
      <c r="BZ23">
        <f>(RANK(_calc_라운드기준!AG23,_calc_라운드기준!$B23:$AT23,0)+COUNTIFS(_calc_라운드기준!$B23:$AT23,_calc_라운드기준!AG23,$B$1:$AT$1,"&lt;"&amp;32))-(RANK(AG23,$B23:$AT23,0)+COUNTIFS($B23:$AT23,AG23,$B$1:$AT$1,"&lt;"&amp;32))</f>
        <v>5</v>
      </c>
      <c r="CA23">
        <f>(RANK(_calc_라운드기준!AH23,_calc_라운드기준!$B23:$AT23,0)+COUNTIFS(_calc_라운드기준!$B23:$AT23,_calc_라운드기준!AH23,$B$1:$AT$1,"&lt;"&amp;33))-(RANK(AH23,$B23:$AT23,0)+COUNTIFS($B23:$AT23,AH23,$B$1:$AT$1,"&lt;"&amp;33))</f>
        <v>21</v>
      </c>
      <c r="CB23">
        <f>(RANK(_calc_라운드기준!AI23,_calc_라운드기준!$B23:$AT23,0)+COUNTIFS(_calc_라운드기준!$B23:$AT23,_calc_라운드기준!AI23,$B$1:$AT$1,"&lt;"&amp;34))-(RANK(AI23,$B23:$AT23,0)+COUNTIFS($B23:$AT23,AI23,$B$1:$AT$1,"&lt;"&amp;34))</f>
        <v>17</v>
      </c>
      <c r="CC23">
        <f>(RANK(_calc_라운드기준!AJ23,_calc_라운드기준!$B23:$AT23,0)+COUNTIFS(_calc_라운드기준!$B23:$AT23,_calc_라운드기준!AJ23,$B$1:$AT$1,"&lt;"&amp;35))-(RANK(AJ23,$B23:$AT23,0)+COUNTIFS($B23:$AT23,AJ23,$B$1:$AT$1,"&lt;"&amp;35))</f>
        <v>16</v>
      </c>
      <c r="CD23">
        <f>(RANK(_calc_라운드기준!AK23,_calc_라운드기준!$B23:$AT23,0)+COUNTIFS(_calc_라운드기준!$B23:$AT23,_calc_라운드기준!AK23,$B$1:$AT$1,"&lt;"&amp;36))-(RANK(AK23,$B23:$AT23,0)+COUNTIFS($B23:$AT23,AK23,$B$1:$AT$1,"&lt;"&amp;36))</f>
        <v>-17</v>
      </c>
      <c r="CE23">
        <f>(RANK(_calc_라운드기준!AL23,_calc_라운드기준!$B23:$AT23,0)+COUNTIFS(_calc_라운드기준!$B23:$AT23,_calc_라운드기준!AL23,$B$1:$AT$1,"&lt;"&amp;37))-(RANK(AL23,$B23:$AT23,0)+COUNTIFS($B23:$AT23,AL23,$B$1:$AT$1,"&lt;"&amp;37))</f>
        <v>6</v>
      </c>
      <c r="CF23">
        <f>(RANK(_calc_라운드기준!AM23,_calc_라운드기준!$B23:$AT23,0)+COUNTIFS(_calc_라운드기준!$B23:$AT23,_calc_라운드기준!AM23,$B$1:$AT$1,"&lt;"&amp;38))-(RANK(AM23,$B23:$AT23,0)+COUNTIFS($B23:$AT23,AM23,$B$1:$AT$1,"&lt;"&amp;38))</f>
        <v>11</v>
      </c>
      <c r="CG23">
        <f>(RANK(_calc_라운드기준!AN23,_calc_라운드기준!$B23:$AT23,0)+COUNTIFS(_calc_라운드기준!$B23:$AT23,_calc_라운드기준!AN23,$B$1:$AT$1,"&lt;"&amp;39))-(RANK(AN23,$B23:$AT23,0)+COUNTIFS($B23:$AT23,AN23,$B$1:$AT$1,"&lt;"&amp;39))</f>
        <v>-8</v>
      </c>
      <c r="CH23">
        <f>(RANK(_calc_라운드기준!AO23,_calc_라운드기준!$B23:$AT23,0)+COUNTIFS(_calc_라운드기준!$B23:$AT23,_calc_라운드기준!AO23,$B$1:$AT$1,"&lt;"&amp;40))-(RANK(AO23,$B23:$AT23,0)+COUNTIFS($B23:$AT23,AO23,$B$1:$AT$1,"&lt;"&amp;40))</f>
        <v>-13</v>
      </c>
      <c r="CI23">
        <f>(RANK(_calc_라운드기준!AP23,_calc_라운드기준!$B23:$AT23,0)+COUNTIFS(_calc_라운드기준!$B23:$AT23,_calc_라운드기준!AP23,$B$1:$AT$1,"&lt;"&amp;41))-(RANK(AP23,$B23:$AT23,0)+COUNTIFS($B23:$AT23,AP23,$B$1:$AT$1,"&lt;"&amp;41))</f>
        <v>-14</v>
      </c>
      <c r="CJ23">
        <f>(RANK(_calc_라운드기준!AQ23,_calc_라운드기준!$B23:$AT23,0)+COUNTIFS(_calc_라운드기준!$B23:$AT23,_calc_라운드기준!AQ23,$B$1:$AT$1,"&lt;"&amp;42))-(RANK(AQ23,$B23:$AT23,0)+COUNTIFS($B23:$AT23,AQ23,$B$1:$AT$1,"&lt;"&amp;42))</f>
        <v>5</v>
      </c>
      <c r="CK23">
        <f>(RANK(_calc_라운드기준!AR23,_calc_라운드기준!$B23:$AT23,0)+COUNTIFS(_calc_라운드기준!$B23:$AT23,_calc_라운드기준!AR23,$B$1:$AT$1,"&lt;"&amp;43))-(RANK(AR23,$B23:$AT23,0)+COUNTIFS($B23:$AT23,AR23,$B$1:$AT$1,"&lt;"&amp;43))</f>
        <v>-1</v>
      </c>
      <c r="CL23">
        <f>(RANK(_calc_라운드기준!AS23,_calc_라운드기준!$B23:$AT23,0)+COUNTIFS(_calc_라운드기준!$B23:$AT23,_calc_라운드기준!AS23,$B$1:$AT$1,"&lt;"&amp;44))-(RANK(AS23,$B23:$AT23,0)+COUNTIFS($B23:$AT23,AS23,$B$1:$AT$1,"&lt;"&amp;44))</f>
        <v>17</v>
      </c>
      <c r="CM23">
        <f>(RANK(_calc_라운드기준!AT23,_calc_라운드기준!$B23:$AT23,0)+COUNTIFS(_calc_라운드기준!$B23:$AT23,_calc_라운드기준!AT23,$B$1:$AT$1,"&lt;"&amp;45))-(RANK(AT23,$B23:$AT23,0)+COUNTIFS($B23:$AT23,AT23,$B$1:$AT$1,"&lt;"&amp;45))</f>
        <v>25</v>
      </c>
      <c r="CN23">
        <f t="shared" si="0"/>
        <v>41</v>
      </c>
      <c r="CO23">
        <f t="shared" si="1"/>
        <v>29</v>
      </c>
      <c r="CP23">
        <f t="shared" si="2"/>
        <v>25</v>
      </c>
      <c r="CQ23">
        <f t="shared" si="3"/>
        <v>43</v>
      </c>
      <c r="CR23">
        <f t="shared" si="4"/>
        <v>45</v>
      </c>
      <c r="CS23">
        <f t="shared" si="5"/>
        <v>21</v>
      </c>
      <c r="CT23">
        <f t="shared" si="6"/>
        <v>3</v>
      </c>
      <c r="CU23">
        <f t="shared" si="7"/>
        <v>44</v>
      </c>
      <c r="CV23">
        <f t="shared" si="8"/>
        <v>32</v>
      </c>
      <c r="CW23">
        <f t="shared" si="9"/>
        <v>37</v>
      </c>
      <c r="CX23">
        <f t="shared" si="10"/>
        <v>15</v>
      </c>
      <c r="CY23">
        <f t="shared" si="11"/>
        <v>1</v>
      </c>
      <c r="CZ23">
        <f t="shared" si="12"/>
        <v>4</v>
      </c>
      <c r="DA23">
        <f t="shared" si="13"/>
        <v>5</v>
      </c>
      <c r="DB23">
        <f t="shared" si="14"/>
        <v>33</v>
      </c>
      <c r="DC23">
        <f t="shared" si="15"/>
        <v>26</v>
      </c>
      <c r="DD23">
        <f t="shared" si="16"/>
        <v>38</v>
      </c>
      <c r="DE23">
        <f t="shared" si="17"/>
        <v>16</v>
      </c>
      <c r="DF23">
        <f t="shared" si="18"/>
        <v>23</v>
      </c>
      <c r="DG23">
        <f t="shared" si="19"/>
        <v>20</v>
      </c>
      <c r="DH23">
        <f t="shared" si="20"/>
        <v>6</v>
      </c>
      <c r="DI23">
        <f t="shared" si="21"/>
        <v>12</v>
      </c>
      <c r="DJ23">
        <f t="shared" si="22"/>
        <v>42</v>
      </c>
      <c r="DK23">
        <f t="shared" si="23"/>
        <v>24</v>
      </c>
      <c r="DL23">
        <f t="shared" si="24"/>
        <v>34</v>
      </c>
      <c r="DM23">
        <f t="shared" si="25"/>
        <v>11</v>
      </c>
      <c r="DN23">
        <f t="shared" si="26"/>
        <v>28</v>
      </c>
      <c r="DO23">
        <f t="shared" si="27"/>
        <v>40</v>
      </c>
      <c r="DP23">
        <f t="shared" si="28"/>
        <v>14</v>
      </c>
      <c r="DQ23">
        <f t="shared" si="29"/>
        <v>22</v>
      </c>
      <c r="DR23">
        <f t="shared" si="30"/>
        <v>30</v>
      </c>
      <c r="DS23">
        <f t="shared" si="31"/>
        <v>18</v>
      </c>
      <c r="DT23">
        <f t="shared" si="32"/>
        <v>7</v>
      </c>
      <c r="DU23">
        <f t="shared" si="33"/>
        <v>8</v>
      </c>
      <c r="DV23">
        <f t="shared" si="34"/>
        <v>10</v>
      </c>
      <c r="DW23">
        <f t="shared" si="35"/>
        <v>39</v>
      </c>
      <c r="DX23">
        <f t="shared" si="36"/>
        <v>17</v>
      </c>
      <c r="DY23">
        <f t="shared" si="37"/>
        <v>13</v>
      </c>
      <c r="DZ23">
        <f t="shared" si="38"/>
        <v>31</v>
      </c>
      <c r="EA23">
        <f t="shared" si="39"/>
        <v>35</v>
      </c>
      <c r="EB23">
        <f t="shared" si="40"/>
        <v>36</v>
      </c>
      <c r="EC23">
        <f t="shared" si="41"/>
        <v>19</v>
      </c>
      <c r="ED23">
        <f t="shared" si="42"/>
        <v>27</v>
      </c>
      <c r="EE23">
        <f t="shared" si="43"/>
        <v>9</v>
      </c>
      <c r="EF23">
        <f t="shared" si="44"/>
        <v>2</v>
      </c>
    </row>
    <row r="24" spans="1:136" ht="16.5" customHeight="1">
      <c r="A24">
        <f>_calc_라운드기준!A24</f>
        <v>1222</v>
      </c>
      <c r="B24">
        <f>INDEX(_calc_누적빈도!B:B,$A24)-INDEX(_calc_누적빈도!B:B,$A24-기준250회_후보!$B$1)</f>
        <v>31</v>
      </c>
      <c r="C24">
        <f>INDEX(_calc_누적빈도!C:C,$A24)-INDEX(_calc_누적빈도!C:C,$A24-기준250회_후보!$B$1)</f>
        <v>24</v>
      </c>
      <c r="D24">
        <f>INDEX(_calc_누적빈도!D:D,$A24)-INDEX(_calc_누적빈도!D:D,$A24-기준250회_후보!$B$1)</f>
        <v>42</v>
      </c>
      <c r="E24">
        <f>INDEX(_calc_누적빈도!E:E,$A24)-INDEX(_calc_누적빈도!E:E,$A24-기준250회_후보!$B$1)</f>
        <v>26</v>
      </c>
      <c r="F24">
        <f>INDEX(_calc_누적빈도!F:F,$A24)-INDEX(_calc_누적빈도!F:F,$A24-기준250회_후보!$B$1)</f>
        <v>24</v>
      </c>
      <c r="G24">
        <f>INDEX(_calc_누적빈도!G:G,$A24)-INDEX(_calc_누적빈도!G:G,$A24-기준250회_후보!$B$1)</f>
        <v>42</v>
      </c>
      <c r="H24">
        <f>INDEX(_calc_누적빈도!H:H,$A24)-INDEX(_calc_누적빈도!H:H,$A24-기준250회_후보!$B$1)</f>
        <v>42</v>
      </c>
      <c r="I24">
        <f>INDEX(_calc_누적빈도!I:I,$A24)-INDEX(_calc_누적빈도!I:I,$A24-기준250회_후보!$B$1)</f>
        <v>28</v>
      </c>
      <c r="J24">
        <f>INDEX(_calc_누적빈도!J:J,$A24)-INDEX(_calc_누적빈도!J:J,$A24-기준250회_후보!$B$1)</f>
        <v>30</v>
      </c>
      <c r="K24">
        <f>INDEX(_calc_누적빈도!K:K,$A24)-INDEX(_calc_누적빈도!K:K,$A24-기준250회_후보!$B$1)</f>
        <v>26</v>
      </c>
      <c r="L24">
        <f>INDEX(_calc_누적빈도!L:L,$A24)-INDEX(_calc_누적빈도!L:L,$A24-기준250회_후보!$B$1)</f>
        <v>33</v>
      </c>
      <c r="M24">
        <f>INDEX(_calc_누적빈도!M:M,$A24)-INDEX(_calc_누적빈도!M:M,$A24-기준250회_후보!$B$1)</f>
        <v>38</v>
      </c>
      <c r="N24">
        <f>INDEX(_calc_누적빈도!N:N,$A24)-INDEX(_calc_누적빈도!N:N,$A24-기준250회_후보!$B$1)</f>
        <v>39</v>
      </c>
      <c r="O24">
        <f>INDEX(_calc_누적빈도!O:O,$A24)-INDEX(_calc_누적빈도!O:O,$A24-기준250회_후보!$B$1)</f>
        <v>34</v>
      </c>
      <c r="P24">
        <f>INDEX(_calc_누적빈도!P:P,$A24)-INDEX(_calc_누적빈도!P:P,$A24-기준250회_후보!$B$1)</f>
        <v>36</v>
      </c>
      <c r="Q24">
        <f>INDEX(_calc_누적빈도!Q:Q,$A24)-INDEX(_calc_누적빈도!Q:Q,$A24-기준250회_후보!$B$1)</f>
        <v>41</v>
      </c>
      <c r="R24">
        <f>INDEX(_calc_누적빈도!R:R,$A24)-INDEX(_calc_누적빈도!R:R,$A24-기준250회_후보!$B$1)</f>
        <v>31</v>
      </c>
      <c r="S24">
        <f>INDEX(_calc_누적빈도!S:S,$A24)-INDEX(_calc_누적빈도!S:S,$A24-기준250회_후보!$B$1)</f>
        <v>31</v>
      </c>
      <c r="T24">
        <f>INDEX(_calc_누적빈도!T:T,$A24)-INDEX(_calc_누적빈도!T:T,$A24-기준250회_후보!$B$1)</f>
        <v>35</v>
      </c>
      <c r="U24">
        <f>INDEX(_calc_누적빈도!U:U,$A24)-INDEX(_calc_누적빈도!U:U,$A24-기준250회_후보!$B$1)</f>
        <v>33</v>
      </c>
      <c r="V24">
        <f>INDEX(_calc_누적빈도!V:V,$A24)-INDEX(_calc_누적빈도!V:V,$A24-기준250회_후보!$B$1)</f>
        <v>34</v>
      </c>
      <c r="W24">
        <f>INDEX(_calc_누적빈도!W:W,$A24)-INDEX(_calc_누적빈도!W:W,$A24-기준250회_후보!$B$1)</f>
        <v>32</v>
      </c>
      <c r="X24">
        <f>INDEX(_calc_누적빈도!X:X,$A24)-INDEX(_calc_누적빈도!X:X,$A24-기준250회_후보!$B$1)</f>
        <v>32</v>
      </c>
      <c r="Y24">
        <f>INDEX(_calc_누적빈도!Y:Y,$A24)-INDEX(_calc_누적빈도!Y:Y,$A24-기준250회_후보!$B$1)</f>
        <v>35</v>
      </c>
      <c r="Z24">
        <f>INDEX(_calc_누적빈도!Z:Z,$A24)-INDEX(_calc_누적빈도!Z:Z,$A24-기준250회_후보!$B$1)</f>
        <v>26</v>
      </c>
      <c r="AA24">
        <f>INDEX(_calc_누적빈도!AA:AA,$A24)-INDEX(_calc_누적빈도!AA:AA,$A24-기준250회_후보!$B$1)</f>
        <v>36</v>
      </c>
      <c r="AB24">
        <f>INDEX(_calc_누적빈도!AB:AB,$A24)-INDEX(_calc_누적빈도!AB:AB,$A24-기준250회_후보!$B$1)</f>
        <v>39</v>
      </c>
      <c r="AC24">
        <f>INDEX(_calc_누적빈도!AC:AC,$A24)-INDEX(_calc_누적빈도!AC:AC,$A24-기준250회_후보!$B$1)</f>
        <v>33</v>
      </c>
      <c r="AD24">
        <f>INDEX(_calc_누적빈도!AD:AD,$A24)-INDEX(_calc_누적빈도!AD:AD,$A24-기준250회_후보!$B$1)</f>
        <v>34</v>
      </c>
      <c r="AE24">
        <f>INDEX(_calc_누적빈도!AE:AE,$A24)-INDEX(_calc_누적빈도!AE:AE,$A24-기준250회_후보!$B$1)</f>
        <v>39</v>
      </c>
      <c r="AF24">
        <f>INDEX(_calc_누적빈도!AF:AF,$A24)-INDEX(_calc_누적빈도!AF:AF,$A24-기준250회_후보!$B$1)</f>
        <v>35</v>
      </c>
      <c r="AG24">
        <f>INDEX(_calc_누적빈도!AG:AG,$A24)-INDEX(_calc_누적빈도!AG:AG,$A24-기준250회_후보!$B$1)</f>
        <v>31</v>
      </c>
      <c r="AH24">
        <f>INDEX(_calc_누적빈도!AH:AH,$A24)-INDEX(_calc_누적빈도!AH:AH,$A24-기준250회_후보!$B$1)</f>
        <v>38</v>
      </c>
      <c r="AI24">
        <f>INDEX(_calc_누적빈도!AI:AI,$A24)-INDEX(_calc_누적빈도!AI:AI,$A24-기준250회_후보!$B$1)</f>
        <v>32</v>
      </c>
      <c r="AJ24">
        <f>INDEX(_calc_누적빈도!AJ:AJ,$A24)-INDEX(_calc_누적빈도!AJ:AJ,$A24-기준250회_후보!$B$1)</f>
        <v>42</v>
      </c>
      <c r="AK24">
        <f>INDEX(_calc_누적빈도!AK:AK,$A24)-INDEX(_calc_누적빈도!AK:AK,$A24-기준250회_후보!$B$1)</f>
        <v>32</v>
      </c>
      <c r="AL24">
        <f>INDEX(_calc_누적빈도!AL:AL,$A24)-INDEX(_calc_누적빈도!AL:AL,$A24-기준250회_후보!$B$1)</f>
        <v>38</v>
      </c>
      <c r="AM24">
        <f>INDEX(_calc_누적빈도!AM:AM,$A24)-INDEX(_calc_누적빈도!AM:AM,$A24-기준250회_후보!$B$1)</f>
        <v>39</v>
      </c>
      <c r="AN24">
        <f>INDEX(_calc_누적빈도!AN:AN,$A24)-INDEX(_calc_누적빈도!AN:AN,$A24-기준250회_후보!$B$1)</f>
        <v>27</v>
      </c>
      <c r="AO24">
        <f>INDEX(_calc_누적빈도!AO:AO,$A24)-INDEX(_calc_누적빈도!AO:AO,$A24-기준250회_후보!$B$1)</f>
        <v>31</v>
      </c>
      <c r="AP24">
        <f>INDEX(_calc_누적빈도!AP:AP,$A24)-INDEX(_calc_누적빈도!AP:AP,$A24-기준250회_후보!$B$1)</f>
        <v>28</v>
      </c>
      <c r="AQ24">
        <f>INDEX(_calc_누적빈도!AQ:AQ,$A24)-INDEX(_calc_누적빈도!AQ:AQ,$A24-기준250회_후보!$B$1)</f>
        <v>28</v>
      </c>
      <c r="AR24">
        <f>INDEX(_calc_누적빈도!AR:AR,$A24)-INDEX(_calc_누적빈도!AR:AR,$A24-기준250회_후보!$B$1)</f>
        <v>20</v>
      </c>
      <c r="AS24">
        <f>INDEX(_calc_누적빈도!AS:AS,$A24)-INDEX(_calc_누적빈도!AS:AS,$A24-기준250회_후보!$B$1)</f>
        <v>34</v>
      </c>
      <c r="AT24">
        <f>INDEX(_calc_누적빈도!AT:AT,$A24)-INDEX(_calc_누적빈도!AT:AT,$A24-기준250회_후보!$B$1)</f>
        <v>39</v>
      </c>
      <c r="AU24">
        <f>(RANK(_calc_라운드기준!B24,_calc_라운드기준!$B24:$AT24,0)+COUNTIFS(_calc_라운드기준!$B24:$AT24,_calc_라운드기준!B24,$B$1:$AT$1,"&lt;"&amp;1))-(RANK(B24,$B24:$AT24,0)+COUNTIFS($B24:$AT24,B24,$B$1:$AT$1,"&lt;"&amp;1))</f>
        <v>-24</v>
      </c>
      <c r="AV24">
        <f>(RANK(_calc_라운드기준!C24,_calc_라운드기준!$B24:$AT24,0)+COUNTIFS(_calc_라운드기준!$B24:$AT24,_calc_라운드기준!C24,$B$1:$AT$1,"&lt;"&amp;2))-(RANK(C24,$B24:$AT24,0)+COUNTIFS($B24:$AT24,C24,$B$1:$AT$1,"&lt;"&amp;2))</f>
        <v>-8</v>
      </c>
      <c r="AW24">
        <f>(RANK(_calc_라운드기준!D24,_calc_라운드기준!$B24:$AT24,0)+COUNTIFS(_calc_라운드기준!$B24:$AT24,_calc_라운드기준!D24,$B$1:$AT$1,"&lt;"&amp;3))-(RANK(D24,$B24:$AT24,0)+COUNTIFS($B24:$AT24,D24,$B$1:$AT$1,"&lt;"&amp;3))</f>
        <v>1</v>
      </c>
      <c r="AX24">
        <f>(RANK(_calc_라운드기준!E24,_calc_라운드기준!$B24:$AT24,0)+COUNTIFS(_calc_라운드기준!$B24:$AT24,_calc_라운드기준!E24,$B$1:$AT$1,"&lt;"&amp;4))-(RANK(E24,$B24:$AT24,0)+COUNTIFS($B24:$AT24,E24,$B$1:$AT$1,"&lt;"&amp;4))</f>
        <v>-18</v>
      </c>
      <c r="AY24">
        <f>(RANK(_calc_라운드기준!F24,_calc_라운드기준!$B24:$AT24,0)+COUNTIFS(_calc_라운드기준!$B24:$AT24,_calc_라운드기준!F24,$B$1:$AT$1,"&lt;"&amp;5))-(RANK(F24,$B24:$AT24,0)+COUNTIFS($B24:$AT24,F24,$B$1:$AT$1,"&lt;"&amp;5))</f>
        <v>-29</v>
      </c>
      <c r="AZ24">
        <f>(RANK(_calc_라운드기준!G24,_calc_라운드기준!$B24:$AT24,0)+COUNTIFS(_calc_라운드기준!$B24:$AT24,_calc_라운드기준!G24,$B$1:$AT$1,"&lt;"&amp;6))-(RANK(G24,$B24:$AT24,0)+COUNTIFS($B24:$AT24,G24,$B$1:$AT$1,"&lt;"&amp;6))</f>
        <v>5</v>
      </c>
      <c r="BA24">
        <f>(RANK(_calc_라운드기준!H24,_calc_라운드기준!$B24:$AT24,0)+COUNTIFS(_calc_라운드기준!$B24:$AT24,_calc_라운드기준!H24,$B$1:$AT$1,"&lt;"&amp;7))-(RANK(H24,$B24:$AT24,0)+COUNTIFS($B24:$AT24,H24,$B$1:$AT$1,"&lt;"&amp;7))</f>
        <v>13</v>
      </c>
      <c r="BB24">
        <f>(RANK(_calc_라운드기준!I24,_calc_라운드기준!$B24:$AT24,0)+COUNTIFS(_calc_라운드기준!$B24:$AT24,_calc_라운드기준!I24,$B$1:$AT$1,"&lt;"&amp;8))-(RANK(I24,$B24:$AT24,0)+COUNTIFS($B24:$AT24,I24,$B$1:$AT$1,"&lt;"&amp;8))</f>
        <v>-28</v>
      </c>
      <c r="BC24">
        <f>(RANK(_calc_라운드기준!J24,_calc_라운드기준!$B24:$AT24,0)+COUNTIFS(_calc_라운드기준!$B24:$AT24,_calc_라운드기준!J24,$B$1:$AT$1,"&lt;"&amp;9))-(RANK(J24,$B24:$AT24,0)+COUNTIFS($B24:$AT24,J24,$B$1:$AT$1,"&lt;"&amp;9))</f>
        <v>-18</v>
      </c>
      <c r="BD24">
        <f>(RANK(_calc_라운드기준!K24,_calc_라운드기준!$B24:$AT24,0)+COUNTIFS(_calc_라운드기준!$B24:$AT24,_calc_라운드기준!K24,$B$1:$AT$1,"&lt;"&amp;10))-(RANK(K24,$B24:$AT24,0)+COUNTIFS($B24:$AT24,K24,$B$1:$AT$1,"&lt;"&amp;10))</f>
        <v>-18</v>
      </c>
      <c r="BE24">
        <f>(RANK(_calc_라운드기준!L24,_calc_라운드기준!$B24:$AT24,0)+COUNTIFS(_calc_라운드기준!$B24:$AT24,_calc_라운드기준!L24,$B$1:$AT$1,"&lt;"&amp;11))-(RANK(L24,$B24:$AT24,0)+COUNTIFS($B24:$AT24,L24,$B$1:$AT$1,"&lt;"&amp;11))</f>
        <v>13</v>
      </c>
      <c r="BF24">
        <f>(RANK(_calc_라운드기준!M24,_calc_라운드기준!$B24:$AT24,0)+COUNTIFS(_calc_라운드기준!$B24:$AT24,_calc_라운드기준!M24,$B$1:$AT$1,"&lt;"&amp;12))-(RANK(M24,$B24:$AT24,0)+COUNTIFS($B24:$AT24,M24,$B$1:$AT$1,"&lt;"&amp;12))</f>
        <v>26</v>
      </c>
      <c r="BG24">
        <f>(RANK(_calc_라운드기준!N24,_calc_라운드기준!$B24:$AT24,0)+COUNTIFS(_calc_라운드기준!$B24:$AT24,_calc_라운드기준!N24,$B$1:$AT$1,"&lt;"&amp;13))-(RANK(N24,$B24:$AT24,0)+COUNTIFS($B24:$AT24,N24,$B$1:$AT$1,"&lt;"&amp;13))</f>
        <v>18</v>
      </c>
      <c r="BH24">
        <f>(RANK(_calc_라운드기준!O24,_calc_라운드기준!$B24:$AT24,0)+COUNTIFS(_calc_라운드기준!$B24:$AT24,_calc_라운드기준!O24,$B$1:$AT$1,"&lt;"&amp;14))-(RANK(O24,$B24:$AT24,0)+COUNTIFS($B24:$AT24,O24,$B$1:$AT$1,"&lt;"&amp;14))</f>
        <v>22</v>
      </c>
      <c r="BI24">
        <f>(RANK(_calc_라운드기준!P24,_calc_라운드기준!$B24:$AT24,0)+COUNTIFS(_calc_라운드기준!$B24:$AT24,_calc_라운드기준!P24,$B$1:$AT$1,"&lt;"&amp;15))-(RANK(P24,$B24:$AT24,0)+COUNTIFS($B24:$AT24,P24,$B$1:$AT$1,"&lt;"&amp;15))</f>
        <v>-11</v>
      </c>
      <c r="BJ24">
        <f>(RANK(_calc_라운드기준!Q24,_calc_라운드기준!$B24:$AT24,0)+COUNTIFS(_calc_라운드기준!$B24:$AT24,_calc_라운드기준!Q24,$B$1:$AT$1,"&lt;"&amp;16))-(RANK(Q24,$B24:$AT24,0)+COUNTIFS($B24:$AT24,Q24,$B$1:$AT$1,"&lt;"&amp;16))</f>
        <v>-1</v>
      </c>
      <c r="BK24">
        <f>(RANK(_calc_라운드기준!R24,_calc_라운드기준!$B24:$AT24,0)+COUNTIFS(_calc_라운드기준!$B24:$AT24,_calc_라운드기준!R24,$B$1:$AT$1,"&lt;"&amp;17))-(RANK(R24,$B24:$AT24,0)+COUNTIFS($B24:$AT24,R24,$B$1:$AT$1,"&lt;"&amp;17))</f>
        <v>-6</v>
      </c>
      <c r="BL24">
        <f>(RANK(_calc_라운드기준!S24,_calc_라운드기준!$B24:$AT24,0)+COUNTIFS(_calc_라운드기준!$B24:$AT24,_calc_라운드기준!S24,$B$1:$AT$1,"&lt;"&amp;18))-(RANK(S24,$B24:$AT24,0)+COUNTIFS($B24:$AT24,S24,$B$1:$AT$1,"&lt;"&amp;18))</f>
        <v>6</v>
      </c>
      <c r="BM24">
        <f>(RANK(_calc_라운드기준!T24,_calc_라운드기준!$B24:$AT24,0)+COUNTIFS(_calc_라운드기준!$B24:$AT24,_calc_라운드기준!T24,$B$1:$AT$1,"&lt;"&amp;19))-(RANK(T24,$B24:$AT24,0)+COUNTIFS($B24:$AT24,T24,$B$1:$AT$1,"&lt;"&amp;19))</f>
        <v>2</v>
      </c>
      <c r="BN24">
        <f>(RANK(_calc_라운드기준!U24,_calc_라운드기준!$B24:$AT24,0)+COUNTIFS(_calc_라운드기준!$B24:$AT24,_calc_라운드기준!U24,$B$1:$AT$1,"&lt;"&amp;20))-(RANK(U24,$B24:$AT24,0)+COUNTIFS($B24:$AT24,U24,$B$1:$AT$1,"&lt;"&amp;20))</f>
        <v>2</v>
      </c>
      <c r="BO24">
        <f>(RANK(_calc_라운드기준!V24,_calc_라운드기준!$B24:$AT24,0)+COUNTIFS(_calc_라운드기준!$B24:$AT24,_calc_라운드기준!V24,$B$1:$AT$1,"&lt;"&amp;21))-(RANK(V24,$B24:$AT24,0)+COUNTIFS($B24:$AT24,V24,$B$1:$AT$1,"&lt;"&amp;21))</f>
        <v>22</v>
      </c>
      <c r="BP24">
        <f>(RANK(_calc_라운드기준!W24,_calc_라운드기준!$B24:$AT24,0)+COUNTIFS(_calc_라운드기준!$B24:$AT24,_calc_라운드기준!W24,$B$1:$AT$1,"&lt;"&amp;22))-(RANK(W24,$B24:$AT24,0)+COUNTIFS($B24:$AT24,W24,$B$1:$AT$1,"&lt;"&amp;22))</f>
        <v>17</v>
      </c>
      <c r="BQ24">
        <f>(RANK(_calc_라운드기준!X24,_calc_라운드기준!$B24:$AT24,0)+COUNTIFS(_calc_라운드기준!$B24:$AT24,_calc_라운드기준!X24,$B$1:$AT$1,"&lt;"&amp;23))-(RANK(X24,$B24:$AT24,0)+COUNTIFS($B24:$AT24,X24,$B$1:$AT$1,"&lt;"&amp;23))</f>
        <v>-18</v>
      </c>
      <c r="BR24">
        <f>(RANK(_calc_라운드기준!Y24,_calc_라운드기준!$B24:$AT24,0)+COUNTIFS(_calc_라운드기준!$B24:$AT24,_calc_라운드기준!Y24,$B$1:$AT$1,"&lt;"&amp;24))-(RANK(Y24,$B24:$AT24,0)+COUNTIFS($B24:$AT24,Y24,$B$1:$AT$1,"&lt;"&amp;24))</f>
        <v>-7</v>
      </c>
      <c r="BS24">
        <f>(RANK(_calc_라운드기준!Z24,_calc_라운드기준!$B24:$AT24,0)+COUNTIFS(_calc_라운드기준!$B24:$AT24,_calc_라운드기준!Z24,$B$1:$AT$1,"&lt;"&amp;25))-(RANK(Z24,$B24:$AT24,0)+COUNTIFS($B24:$AT24,Z24,$B$1:$AT$1,"&lt;"&amp;25))</f>
        <v>-15</v>
      </c>
      <c r="BT24">
        <f>(RANK(_calc_라운드기준!AA24,_calc_라운드기준!$B24:$AT24,0)+COUNTIFS(_calc_라운드기준!$B24:$AT24,_calc_라운드기준!AA24,$B$1:$AT$1,"&lt;"&amp;26))-(RANK(AA24,$B24:$AT24,0)+COUNTIFS($B24:$AT24,AA24,$B$1:$AT$1,"&lt;"&amp;26))</f>
        <v>13</v>
      </c>
      <c r="BU24">
        <f>(RANK(_calc_라운드기준!AB24,_calc_라운드기준!$B24:$AT24,0)+COUNTIFS(_calc_라운드기준!$B24:$AT24,_calc_라운드기준!AB24,$B$1:$AT$1,"&lt;"&amp;27))-(RANK(AB24,$B24:$AT24,0)+COUNTIFS($B24:$AT24,AB24,$B$1:$AT$1,"&lt;"&amp;27))</f>
        <v>-6</v>
      </c>
      <c r="BV24">
        <f>(RANK(_calc_라운드기준!AC24,_calc_라운드기준!$B24:$AT24,0)+COUNTIFS(_calc_라운드기준!$B24:$AT24,_calc_라운드기준!AC24,$B$1:$AT$1,"&lt;"&amp;28))-(RANK(AC24,$B24:$AT24,0)+COUNTIFS($B24:$AT24,AC24,$B$1:$AT$1,"&lt;"&amp;28))</f>
        <v>-20</v>
      </c>
      <c r="BW24">
        <f>(RANK(_calc_라운드기준!AD24,_calc_라운드기준!$B24:$AT24,0)+COUNTIFS(_calc_라운드기준!$B24:$AT24,_calc_라운드기준!AD24,$B$1:$AT$1,"&lt;"&amp;29))-(RANK(AD24,$B24:$AT24,0)+COUNTIFS($B24:$AT24,AD24,$B$1:$AT$1,"&lt;"&amp;29))</f>
        <v>8</v>
      </c>
      <c r="BX24">
        <f>(RANK(_calc_라운드기준!AE24,_calc_라운드기준!$B24:$AT24,0)+COUNTIFS(_calc_라운드기준!$B24:$AT24,_calc_라운드기준!AE24,$B$1:$AT$1,"&lt;"&amp;30))-(RANK(AE24,$B24:$AT24,0)+COUNTIFS($B24:$AT24,AE24,$B$1:$AT$1,"&lt;"&amp;30))</f>
        <v>3</v>
      </c>
      <c r="BY24">
        <f>(RANK(_calc_라운드기준!AF24,_calc_라운드기준!$B24:$AT24,0)+COUNTIFS(_calc_라운드기준!$B24:$AT24,_calc_라운드기준!AF24,$B$1:$AT$1,"&lt;"&amp;31))-(RANK(AF24,$B24:$AT24,0)+COUNTIFS($B24:$AT24,AF24,$B$1:$AT$1,"&lt;"&amp;31))</f>
        <v>-6</v>
      </c>
      <c r="BZ24">
        <f>(RANK(_calc_라운드기준!AG24,_calc_라운드기준!$B24:$AT24,0)+COUNTIFS(_calc_라운드기준!$B24:$AT24,_calc_라운드기준!AG24,$B$1:$AT$1,"&lt;"&amp;32))-(RANK(AG24,$B24:$AT24,0)+COUNTIFS($B24:$AT24,AG24,$B$1:$AT$1,"&lt;"&amp;32))</f>
        <v>6</v>
      </c>
      <c r="CA24">
        <f>(RANK(_calc_라운드기준!AH24,_calc_라운드기준!$B24:$AT24,0)+COUNTIFS(_calc_라운드기준!$B24:$AT24,_calc_라운드기준!AH24,$B$1:$AT$1,"&lt;"&amp;33))-(RANK(AH24,$B24:$AT24,0)+COUNTIFS($B24:$AT24,AH24,$B$1:$AT$1,"&lt;"&amp;33))</f>
        <v>18</v>
      </c>
      <c r="CB24">
        <f>(RANK(_calc_라운드기준!AI24,_calc_라운드기준!$B24:$AT24,0)+COUNTIFS(_calc_라운드기준!$B24:$AT24,_calc_라운드기준!AI24,$B$1:$AT$1,"&lt;"&amp;34))-(RANK(AI24,$B24:$AT24,0)+COUNTIFS($B24:$AT24,AI24,$B$1:$AT$1,"&lt;"&amp;34))</f>
        <v>17</v>
      </c>
      <c r="CC24">
        <f>(RANK(_calc_라운드기준!AJ24,_calc_라운드기준!$B24:$AT24,0)+COUNTIFS(_calc_라운드기준!$B24:$AT24,_calc_라운드기준!AJ24,$B$1:$AT$1,"&lt;"&amp;35))-(RANK(AJ24,$B24:$AT24,0)+COUNTIFS($B24:$AT24,AJ24,$B$1:$AT$1,"&lt;"&amp;35))</f>
        <v>15</v>
      </c>
      <c r="CD24">
        <f>(RANK(_calc_라운드기준!AK24,_calc_라운드기준!$B24:$AT24,0)+COUNTIFS(_calc_라운드기준!$B24:$AT24,_calc_라운드기준!AK24,$B$1:$AT$1,"&lt;"&amp;36))-(RANK(AK24,$B24:$AT24,0)+COUNTIFS($B24:$AT24,AK24,$B$1:$AT$1,"&lt;"&amp;36))</f>
        <v>-16</v>
      </c>
      <c r="CE24">
        <f>(RANK(_calc_라운드기준!AL24,_calc_라운드기준!$B24:$AT24,0)+COUNTIFS(_calc_라운드기준!$B24:$AT24,_calc_라운드기준!AL24,$B$1:$AT$1,"&lt;"&amp;37))-(RANK(AL24,$B24:$AT24,0)+COUNTIFS($B24:$AT24,AL24,$B$1:$AT$1,"&lt;"&amp;37))</f>
        <v>7</v>
      </c>
      <c r="CF24">
        <f>(RANK(_calc_라운드기준!AM24,_calc_라운드기준!$B24:$AT24,0)+COUNTIFS(_calc_라운드기준!$B24:$AT24,_calc_라운드기준!AM24,$B$1:$AT$1,"&lt;"&amp;38))-(RANK(AM24,$B24:$AT24,0)+COUNTIFS($B24:$AT24,AM24,$B$1:$AT$1,"&lt;"&amp;38))</f>
        <v>12</v>
      </c>
      <c r="CG24">
        <f>(RANK(_calc_라운드기준!AN24,_calc_라운드기준!$B24:$AT24,0)+COUNTIFS(_calc_라운드기준!$B24:$AT24,_calc_라운드기준!AN24,$B$1:$AT$1,"&lt;"&amp;39))-(RANK(AN24,$B24:$AT24,0)+COUNTIFS($B24:$AT24,AN24,$B$1:$AT$1,"&lt;"&amp;39))</f>
        <v>-8</v>
      </c>
      <c r="CH24">
        <f>(RANK(_calc_라운드기준!AO24,_calc_라운드기준!$B24:$AT24,0)+COUNTIFS(_calc_라운드기준!$B24:$AT24,_calc_라운드기준!AO24,$B$1:$AT$1,"&lt;"&amp;40))-(RANK(AO24,$B24:$AT24,0)+COUNTIFS($B24:$AT24,AO24,$B$1:$AT$1,"&lt;"&amp;40))</f>
        <v>-20</v>
      </c>
      <c r="CI24">
        <f>(RANK(_calc_라운드기준!AP24,_calc_라운드기준!$B24:$AT24,0)+COUNTIFS(_calc_라운드기준!$B24:$AT24,_calc_라운드기준!AP24,$B$1:$AT$1,"&lt;"&amp;41))-(RANK(AP24,$B24:$AT24,0)+COUNTIFS($B24:$AT24,AP24,$B$1:$AT$1,"&lt;"&amp;41))</f>
        <v>-5</v>
      </c>
      <c r="CJ24">
        <f>(RANK(_calc_라운드기준!AQ24,_calc_라운드기준!$B24:$AT24,0)+COUNTIFS(_calc_라운드기준!$B24:$AT24,_calc_라운드기준!AQ24,$B$1:$AT$1,"&lt;"&amp;42))-(RANK(AQ24,$B24:$AT24,0)+COUNTIFS($B24:$AT24,AQ24,$B$1:$AT$1,"&lt;"&amp;42))</f>
        <v>2</v>
      </c>
      <c r="CK24">
        <f>(RANK(_calc_라운드기준!AR24,_calc_라운드기준!$B24:$AT24,0)+COUNTIFS(_calc_라운드기준!$B24:$AT24,_calc_라운드기준!AR24,$B$1:$AT$1,"&lt;"&amp;43))-(RANK(AR24,$B24:$AT24,0)+COUNTIFS($B24:$AT24,AR24,$B$1:$AT$1,"&lt;"&amp;43))</f>
        <v>-1</v>
      </c>
      <c r="CL24">
        <f>(RANK(_calc_라운드기준!AS24,_calc_라운드기준!$B24:$AT24,0)+COUNTIFS(_calc_라운드기준!$B24:$AT24,_calc_라운드기준!AS24,$B$1:$AT$1,"&lt;"&amp;44))-(RANK(AS24,$B24:$AT24,0)+COUNTIFS($B24:$AT24,AS24,$B$1:$AT$1,"&lt;"&amp;44))</f>
        <v>11</v>
      </c>
      <c r="CM24">
        <f>(RANK(_calc_라운드기준!AT24,_calc_라운드기준!$B24:$AT24,0)+COUNTIFS(_calc_라운드기준!$B24:$AT24,_calc_라운드기준!AT24,$B$1:$AT$1,"&lt;"&amp;45))-(RANK(AT24,$B24:$AT24,0)+COUNTIFS($B24:$AT24,AT24,$B$1:$AT$1,"&lt;"&amp;45))</f>
        <v>24</v>
      </c>
      <c r="CN24">
        <f t="shared" si="0"/>
        <v>43</v>
      </c>
      <c r="CO24">
        <f t="shared" si="1"/>
        <v>32</v>
      </c>
      <c r="CP24">
        <f t="shared" si="2"/>
        <v>24</v>
      </c>
      <c r="CQ24">
        <f t="shared" si="3"/>
        <v>37</v>
      </c>
      <c r="CR24">
        <f t="shared" si="4"/>
        <v>45</v>
      </c>
      <c r="CS24">
        <f t="shared" si="5"/>
        <v>19</v>
      </c>
      <c r="CT24">
        <f t="shared" si="6"/>
        <v>10</v>
      </c>
      <c r="CU24">
        <f t="shared" si="7"/>
        <v>44</v>
      </c>
      <c r="CV24">
        <f t="shared" si="8"/>
        <v>38</v>
      </c>
      <c r="CW24">
        <f t="shared" si="9"/>
        <v>39</v>
      </c>
      <c r="CX24">
        <f t="shared" si="10"/>
        <v>11</v>
      </c>
      <c r="CY24">
        <f t="shared" si="11"/>
        <v>1</v>
      </c>
      <c r="CZ24">
        <f t="shared" si="12"/>
        <v>5</v>
      </c>
      <c r="DA24">
        <f t="shared" si="13"/>
        <v>3</v>
      </c>
      <c r="DB24">
        <f t="shared" si="14"/>
        <v>34</v>
      </c>
      <c r="DC24">
        <f t="shared" si="15"/>
        <v>25</v>
      </c>
      <c r="DD24">
        <f t="shared" si="16"/>
        <v>28</v>
      </c>
      <c r="DE24">
        <f t="shared" si="17"/>
        <v>17</v>
      </c>
      <c r="DF24">
        <f t="shared" si="18"/>
        <v>21</v>
      </c>
      <c r="DG24">
        <f t="shared" si="19"/>
        <v>22</v>
      </c>
      <c r="DH24">
        <f t="shared" si="20"/>
        <v>4</v>
      </c>
      <c r="DI24">
        <f t="shared" si="21"/>
        <v>7</v>
      </c>
      <c r="DJ24">
        <f t="shared" si="22"/>
        <v>40</v>
      </c>
      <c r="DK24">
        <f t="shared" si="23"/>
        <v>31</v>
      </c>
      <c r="DL24">
        <f t="shared" si="24"/>
        <v>35</v>
      </c>
      <c r="DM24">
        <f t="shared" si="25"/>
        <v>12</v>
      </c>
      <c r="DN24">
        <f t="shared" si="26"/>
        <v>29</v>
      </c>
      <c r="DO24">
        <f t="shared" si="27"/>
        <v>41</v>
      </c>
      <c r="DP24">
        <f t="shared" si="28"/>
        <v>15</v>
      </c>
      <c r="DQ24">
        <f t="shared" si="29"/>
        <v>20</v>
      </c>
      <c r="DR24">
        <f t="shared" si="30"/>
        <v>30</v>
      </c>
      <c r="DS24">
        <f t="shared" si="31"/>
        <v>18</v>
      </c>
      <c r="DT24">
        <f t="shared" si="32"/>
        <v>6</v>
      </c>
      <c r="DU24">
        <f t="shared" si="33"/>
        <v>8</v>
      </c>
      <c r="DV24">
        <f t="shared" si="34"/>
        <v>9</v>
      </c>
      <c r="DW24">
        <f t="shared" si="35"/>
        <v>36</v>
      </c>
      <c r="DX24">
        <f t="shared" si="36"/>
        <v>16</v>
      </c>
      <c r="DY24">
        <f t="shared" si="37"/>
        <v>13</v>
      </c>
      <c r="DZ24">
        <f t="shared" si="38"/>
        <v>33</v>
      </c>
      <c r="EA24">
        <f t="shared" si="39"/>
        <v>42</v>
      </c>
      <c r="EB24">
        <f t="shared" si="40"/>
        <v>27</v>
      </c>
      <c r="EC24">
        <f t="shared" si="41"/>
        <v>23</v>
      </c>
      <c r="ED24">
        <f t="shared" si="42"/>
        <v>26</v>
      </c>
      <c r="EE24">
        <f t="shared" si="43"/>
        <v>14</v>
      </c>
      <c r="EF24">
        <f t="shared" si="44"/>
        <v>2</v>
      </c>
    </row>
    <row r="25" spans="1:136" ht="16.5" customHeight="1">
      <c r="A25">
        <f>_calc_라운드기준!A25</f>
        <v>1221</v>
      </c>
      <c r="B25">
        <f>INDEX(_calc_누적빈도!B:B,$A25)-INDEX(_calc_누적빈도!B:B,$A25-기준250회_후보!$B$1)</f>
        <v>31</v>
      </c>
      <c r="C25">
        <f>INDEX(_calc_누적빈도!C:C,$A25)-INDEX(_calc_누적빈도!C:C,$A25-기준250회_후보!$B$1)</f>
        <v>25</v>
      </c>
      <c r="D25">
        <f>INDEX(_calc_누적빈도!D:D,$A25)-INDEX(_calc_누적빈도!D:D,$A25-기준250회_후보!$B$1)</f>
        <v>42</v>
      </c>
      <c r="E25">
        <f>INDEX(_calc_누적빈도!E:E,$A25)-INDEX(_calc_누적빈도!E:E,$A25-기준250회_후보!$B$1)</f>
        <v>26</v>
      </c>
      <c r="F25">
        <f>INDEX(_calc_누적빈도!F:F,$A25)-INDEX(_calc_누적빈도!F:F,$A25-기준250회_후보!$B$1)</f>
        <v>24</v>
      </c>
      <c r="G25">
        <f>INDEX(_calc_누적빈도!G:G,$A25)-INDEX(_calc_누적빈도!G:G,$A25-기준250회_후보!$B$1)</f>
        <v>42</v>
      </c>
      <c r="H25">
        <f>INDEX(_calc_누적빈도!H:H,$A25)-INDEX(_calc_누적빈도!H:H,$A25-기준250회_후보!$B$1)</f>
        <v>42</v>
      </c>
      <c r="I25">
        <f>INDEX(_calc_누적빈도!I:I,$A25)-INDEX(_calc_누적빈도!I:I,$A25-기준250회_후보!$B$1)</f>
        <v>28</v>
      </c>
      <c r="J25">
        <f>INDEX(_calc_누적빈도!J:J,$A25)-INDEX(_calc_누적빈도!J:J,$A25-기준250회_후보!$B$1)</f>
        <v>30</v>
      </c>
      <c r="K25">
        <f>INDEX(_calc_누적빈도!K:K,$A25)-INDEX(_calc_누적빈도!K:K,$A25-기준250회_후보!$B$1)</f>
        <v>26</v>
      </c>
      <c r="L25">
        <f>INDEX(_calc_누적빈도!L:L,$A25)-INDEX(_calc_누적빈도!L:L,$A25-기준250회_후보!$B$1)</f>
        <v>33</v>
      </c>
      <c r="M25">
        <f>INDEX(_calc_누적빈도!M:M,$A25)-INDEX(_calc_누적빈도!M:M,$A25-기준250회_후보!$B$1)</f>
        <v>38</v>
      </c>
      <c r="N25">
        <f>INDEX(_calc_누적빈도!N:N,$A25)-INDEX(_calc_누적빈도!N:N,$A25-기준250회_후보!$B$1)</f>
        <v>38</v>
      </c>
      <c r="O25">
        <f>INDEX(_calc_누적빈도!O:O,$A25)-INDEX(_calc_누적빈도!O:O,$A25-기준250회_후보!$B$1)</f>
        <v>34</v>
      </c>
      <c r="P25">
        <f>INDEX(_calc_누적빈도!P:P,$A25)-INDEX(_calc_누적빈도!P:P,$A25-기준250회_후보!$B$1)</f>
        <v>36</v>
      </c>
      <c r="Q25">
        <f>INDEX(_calc_누적빈도!Q:Q,$A25)-INDEX(_calc_누적빈도!Q:Q,$A25-기준250회_후보!$B$1)</f>
        <v>41</v>
      </c>
      <c r="R25">
        <f>INDEX(_calc_누적빈도!R:R,$A25)-INDEX(_calc_누적빈도!R:R,$A25-기준250회_후보!$B$1)</f>
        <v>32</v>
      </c>
      <c r="S25">
        <f>INDEX(_calc_누적빈도!S:S,$A25)-INDEX(_calc_누적빈도!S:S,$A25-기준250회_후보!$B$1)</f>
        <v>31</v>
      </c>
      <c r="T25">
        <f>INDEX(_calc_누적빈도!T:T,$A25)-INDEX(_calc_누적빈도!T:T,$A25-기준250회_후보!$B$1)</f>
        <v>35</v>
      </c>
      <c r="U25">
        <f>INDEX(_calc_누적빈도!U:U,$A25)-INDEX(_calc_누적빈도!U:U,$A25-기준250회_후보!$B$1)</f>
        <v>33</v>
      </c>
      <c r="V25">
        <f>INDEX(_calc_누적빈도!V:V,$A25)-INDEX(_calc_누적빈도!V:V,$A25-기준250회_후보!$B$1)</f>
        <v>35</v>
      </c>
      <c r="W25">
        <f>INDEX(_calc_누적빈도!W:W,$A25)-INDEX(_calc_누적빈도!W:W,$A25-기준250회_후보!$B$1)</f>
        <v>32</v>
      </c>
      <c r="X25">
        <f>INDEX(_calc_누적빈도!X:X,$A25)-INDEX(_calc_누적빈도!X:X,$A25-기준250회_후보!$B$1)</f>
        <v>32</v>
      </c>
      <c r="Y25">
        <f>INDEX(_calc_누적빈도!Y:Y,$A25)-INDEX(_calc_누적빈도!Y:Y,$A25-기준250회_후보!$B$1)</f>
        <v>35</v>
      </c>
      <c r="Z25">
        <f>INDEX(_calc_누적빈도!Z:Z,$A25)-INDEX(_calc_누적빈도!Z:Z,$A25-기준250회_후보!$B$1)</f>
        <v>26</v>
      </c>
      <c r="AA25">
        <f>INDEX(_calc_누적빈도!AA:AA,$A25)-INDEX(_calc_누적빈도!AA:AA,$A25-기준250회_후보!$B$1)</f>
        <v>37</v>
      </c>
      <c r="AB25">
        <f>INDEX(_calc_누적빈도!AB:AB,$A25)-INDEX(_calc_누적빈도!AB:AB,$A25-기준250회_후보!$B$1)</f>
        <v>39</v>
      </c>
      <c r="AC25">
        <f>INDEX(_calc_누적빈도!AC:AC,$A25)-INDEX(_calc_누적빈도!AC:AC,$A25-기준250회_후보!$B$1)</f>
        <v>32</v>
      </c>
      <c r="AD25">
        <f>INDEX(_calc_누적빈도!AD:AD,$A25)-INDEX(_calc_누적빈도!AD:AD,$A25-기준250회_후보!$B$1)</f>
        <v>34</v>
      </c>
      <c r="AE25">
        <f>INDEX(_calc_누적빈도!AE:AE,$A25)-INDEX(_calc_누적빈도!AE:AE,$A25-기준250회_후보!$B$1)</f>
        <v>38</v>
      </c>
      <c r="AF25">
        <f>INDEX(_calc_누적빈도!AF:AF,$A25)-INDEX(_calc_누적빈도!AF:AF,$A25-기준250회_후보!$B$1)</f>
        <v>35</v>
      </c>
      <c r="AG25">
        <f>INDEX(_calc_누적빈도!AG:AG,$A25)-INDEX(_calc_누적빈도!AG:AG,$A25-기준250회_후보!$B$1)</f>
        <v>31</v>
      </c>
      <c r="AH25">
        <f>INDEX(_calc_누적빈도!AH:AH,$A25)-INDEX(_calc_누적빈도!AH:AH,$A25-기준250회_후보!$B$1)</f>
        <v>38</v>
      </c>
      <c r="AI25">
        <f>INDEX(_calc_누적빈도!AI:AI,$A25)-INDEX(_calc_누적빈도!AI:AI,$A25-기준250회_후보!$B$1)</f>
        <v>32</v>
      </c>
      <c r="AJ25">
        <f>INDEX(_calc_누적빈도!AJ:AJ,$A25)-INDEX(_calc_누적빈도!AJ:AJ,$A25-기준250회_후보!$B$1)</f>
        <v>42</v>
      </c>
      <c r="AK25">
        <f>INDEX(_calc_누적빈도!AK:AK,$A25)-INDEX(_calc_누적빈도!AK:AK,$A25-기준250회_후보!$B$1)</f>
        <v>31</v>
      </c>
      <c r="AL25">
        <f>INDEX(_calc_누적빈도!AL:AL,$A25)-INDEX(_calc_누적빈도!AL:AL,$A25-기준250회_후보!$B$1)</f>
        <v>38</v>
      </c>
      <c r="AM25">
        <f>INDEX(_calc_누적빈도!AM:AM,$A25)-INDEX(_calc_누적빈도!AM:AM,$A25-기준250회_후보!$B$1)</f>
        <v>39</v>
      </c>
      <c r="AN25">
        <f>INDEX(_calc_누적빈도!AN:AN,$A25)-INDEX(_calc_누적빈도!AN:AN,$A25-기준250회_후보!$B$1)</f>
        <v>27</v>
      </c>
      <c r="AO25">
        <f>INDEX(_calc_누적빈도!AO:AO,$A25)-INDEX(_calc_누적빈도!AO:AO,$A25-기준250회_후보!$B$1)</f>
        <v>31</v>
      </c>
      <c r="AP25">
        <f>INDEX(_calc_누적빈도!AP:AP,$A25)-INDEX(_calc_누적빈도!AP:AP,$A25-기준250회_후보!$B$1)</f>
        <v>28</v>
      </c>
      <c r="AQ25">
        <f>INDEX(_calc_누적빈도!AQ:AQ,$A25)-INDEX(_calc_누적빈도!AQ:AQ,$A25-기준250회_후보!$B$1)</f>
        <v>28</v>
      </c>
      <c r="AR25">
        <f>INDEX(_calc_누적빈도!AR:AR,$A25)-INDEX(_calc_누적빈도!AR:AR,$A25-기준250회_후보!$B$1)</f>
        <v>20</v>
      </c>
      <c r="AS25">
        <f>INDEX(_calc_누적빈도!AS:AS,$A25)-INDEX(_calc_누적빈도!AS:AS,$A25-기준250회_후보!$B$1)</f>
        <v>34</v>
      </c>
      <c r="AT25">
        <f>INDEX(_calc_누적빈도!AT:AT,$A25)-INDEX(_calc_누적빈도!AT:AT,$A25-기준250회_후보!$B$1)</f>
        <v>39</v>
      </c>
      <c r="AU25">
        <f>(RANK(_calc_라운드기준!B25,_calc_라운드기준!$B25:$AT25,0)+COUNTIFS(_calc_라운드기준!$B25:$AT25,_calc_라운드기준!B25,$B$1:$AT$1,"&lt;"&amp;1))-(RANK(B25,$B25:$AT25,0)+COUNTIFS($B25:$AT25,B25,$B$1:$AT$1,"&lt;"&amp;1))</f>
        <v>-25</v>
      </c>
      <c r="AV25">
        <f>(RANK(_calc_라운드기준!C25,_calc_라운드기준!$B25:$AT25,0)+COUNTIFS(_calc_라운드기준!$B25:$AT25,_calc_라운드기준!C25,$B$1:$AT$1,"&lt;"&amp;2))-(RANK(C25,$B25:$AT25,0)+COUNTIFS($B25:$AT25,C25,$B$1:$AT$1,"&lt;"&amp;2))</f>
        <v>-7</v>
      </c>
      <c r="AW25">
        <f>(RANK(_calc_라운드기준!D25,_calc_라운드기준!$B25:$AT25,0)+COUNTIFS(_calc_라운드기준!$B25:$AT25,_calc_라운드기준!D25,$B$1:$AT$1,"&lt;"&amp;3))-(RANK(D25,$B25:$AT25,0)+COUNTIFS($B25:$AT25,D25,$B$1:$AT$1,"&lt;"&amp;3))</f>
        <v>1</v>
      </c>
      <c r="AX25">
        <f>(RANK(_calc_라운드기준!E25,_calc_라운드기준!$B25:$AT25,0)+COUNTIFS(_calc_라운드기준!$B25:$AT25,_calc_라운드기준!E25,$B$1:$AT$1,"&lt;"&amp;4))-(RANK(E25,$B25:$AT25,0)+COUNTIFS($B25:$AT25,E25,$B$1:$AT$1,"&lt;"&amp;4))</f>
        <v>-17</v>
      </c>
      <c r="AY25">
        <f>(RANK(_calc_라운드기준!F25,_calc_라운드기준!$B25:$AT25,0)+COUNTIFS(_calc_라운드기준!$B25:$AT25,_calc_라운드기준!F25,$B$1:$AT$1,"&lt;"&amp;5))-(RANK(F25,$B25:$AT25,0)+COUNTIFS($B25:$AT25,F25,$B$1:$AT$1,"&lt;"&amp;5))</f>
        <v>-30</v>
      </c>
      <c r="AZ25">
        <f>(RANK(_calc_라운드기준!G25,_calc_라운드기준!$B25:$AT25,0)+COUNTIFS(_calc_라운드기준!$B25:$AT25,_calc_라운드기준!G25,$B$1:$AT$1,"&lt;"&amp;6))-(RANK(G25,$B25:$AT25,0)+COUNTIFS($B25:$AT25,G25,$B$1:$AT$1,"&lt;"&amp;6))</f>
        <v>5</v>
      </c>
      <c r="BA25">
        <f>(RANK(_calc_라운드기준!H25,_calc_라운드기준!$B25:$AT25,0)+COUNTIFS(_calc_라운드기준!$B25:$AT25,_calc_라운드기준!H25,$B$1:$AT$1,"&lt;"&amp;7))-(RANK(H25,$B25:$AT25,0)+COUNTIFS($B25:$AT25,H25,$B$1:$AT$1,"&lt;"&amp;7))</f>
        <v>5</v>
      </c>
      <c r="BB25">
        <f>(RANK(_calc_라운드기준!I25,_calc_라운드기준!$B25:$AT25,0)+COUNTIFS(_calc_라운드기준!$B25:$AT25,_calc_라운드기준!I25,$B$1:$AT$1,"&lt;"&amp;8))-(RANK(I25,$B25:$AT25,0)+COUNTIFS($B25:$AT25,I25,$B$1:$AT$1,"&lt;"&amp;8))</f>
        <v>-27</v>
      </c>
      <c r="BC25">
        <f>(RANK(_calc_라운드기준!J25,_calc_라운드기준!$B25:$AT25,0)+COUNTIFS(_calc_라운드기준!$B25:$AT25,_calc_라운드기준!J25,$B$1:$AT$1,"&lt;"&amp;9))-(RANK(J25,$B25:$AT25,0)+COUNTIFS($B25:$AT25,J25,$B$1:$AT$1,"&lt;"&amp;9))</f>
        <v>-20</v>
      </c>
      <c r="BD25">
        <f>(RANK(_calc_라운드기준!K25,_calc_라운드기준!$B25:$AT25,0)+COUNTIFS(_calc_라운드기준!$B25:$AT25,_calc_라운드기준!K25,$B$1:$AT$1,"&lt;"&amp;10))-(RANK(K25,$B25:$AT25,0)+COUNTIFS($B25:$AT25,K25,$B$1:$AT$1,"&lt;"&amp;10))</f>
        <v>-17</v>
      </c>
      <c r="BE25">
        <f>(RANK(_calc_라운드기준!L25,_calc_라운드기준!$B25:$AT25,0)+COUNTIFS(_calc_라운드기준!$B25:$AT25,_calc_라운드기준!L25,$B$1:$AT$1,"&lt;"&amp;11))-(RANK(L25,$B25:$AT25,0)+COUNTIFS($B25:$AT25,L25,$B$1:$AT$1,"&lt;"&amp;11))</f>
        <v>2</v>
      </c>
      <c r="BF25">
        <f>(RANK(_calc_라운드기준!M25,_calc_라운드기준!$B25:$AT25,0)+COUNTIFS(_calc_라운드기준!$B25:$AT25,_calc_라운드기준!M25,$B$1:$AT$1,"&lt;"&amp;12))-(RANK(M25,$B25:$AT25,0)+COUNTIFS($B25:$AT25,M25,$B$1:$AT$1,"&lt;"&amp;12))</f>
        <v>17</v>
      </c>
      <c r="BG25">
        <f>(RANK(_calc_라운드기준!N25,_calc_라운드기준!$B25:$AT25,0)+COUNTIFS(_calc_라운드기준!$B25:$AT25,_calc_라운드기준!N25,$B$1:$AT$1,"&lt;"&amp;13))-(RANK(N25,$B25:$AT25,0)+COUNTIFS($B25:$AT25,N25,$B$1:$AT$1,"&lt;"&amp;13))</f>
        <v>27</v>
      </c>
      <c r="BH25">
        <f>(RANK(_calc_라운드기준!O25,_calc_라운드기준!$B25:$AT25,0)+COUNTIFS(_calc_라운드기준!$B25:$AT25,_calc_라운드기준!O25,$B$1:$AT$1,"&lt;"&amp;14))-(RANK(O25,$B25:$AT25,0)+COUNTIFS($B25:$AT25,O25,$B$1:$AT$1,"&lt;"&amp;14))</f>
        <v>20</v>
      </c>
      <c r="BI25">
        <f>(RANK(_calc_라운드기준!P25,_calc_라운드기준!$B25:$AT25,0)+COUNTIFS(_calc_라운드기준!$B25:$AT25,_calc_라운드기준!P25,$B$1:$AT$1,"&lt;"&amp;15))-(RANK(P25,$B25:$AT25,0)+COUNTIFS($B25:$AT25,P25,$B$1:$AT$1,"&lt;"&amp;15))</f>
        <v>-12</v>
      </c>
      <c r="BJ25">
        <f>(RANK(_calc_라운드기준!Q25,_calc_라운드기준!$B25:$AT25,0)+COUNTIFS(_calc_라운드기준!$B25:$AT25,_calc_라운드기준!Q25,$B$1:$AT$1,"&lt;"&amp;16))-(RANK(Q25,$B25:$AT25,0)+COUNTIFS($B25:$AT25,Q25,$B$1:$AT$1,"&lt;"&amp;16))</f>
        <v>-1</v>
      </c>
      <c r="BK25">
        <f>(RANK(_calc_라운드기준!R25,_calc_라운드기준!$B25:$AT25,0)+COUNTIFS(_calc_라운드기준!$B25:$AT25,_calc_라운드기준!R25,$B$1:$AT$1,"&lt;"&amp;17))-(RANK(R25,$B25:$AT25,0)+COUNTIFS($B25:$AT25,R25,$B$1:$AT$1,"&lt;"&amp;17))</f>
        <v>-9</v>
      </c>
      <c r="BL25">
        <f>(RANK(_calc_라운드기준!S25,_calc_라운드기준!$B25:$AT25,0)+COUNTIFS(_calc_라운드기준!$B25:$AT25,_calc_라운드기준!S25,$B$1:$AT$1,"&lt;"&amp;18))-(RANK(S25,$B25:$AT25,0)+COUNTIFS($B25:$AT25,S25,$B$1:$AT$1,"&lt;"&amp;18))</f>
        <v>10</v>
      </c>
      <c r="BM25">
        <f>(RANK(_calc_라운드기준!T25,_calc_라운드기준!$B25:$AT25,0)+COUNTIFS(_calc_라운드기준!$B25:$AT25,_calc_라운드기준!T25,$B$1:$AT$1,"&lt;"&amp;19))-(RANK(T25,$B25:$AT25,0)+COUNTIFS($B25:$AT25,T25,$B$1:$AT$1,"&lt;"&amp;19))</f>
        <v>1</v>
      </c>
      <c r="BN25">
        <f>(RANK(_calc_라운드기준!U25,_calc_라운드기준!$B25:$AT25,0)+COUNTIFS(_calc_라운드기준!$B25:$AT25,_calc_라운드기준!U25,$B$1:$AT$1,"&lt;"&amp;20))-(RANK(U25,$B25:$AT25,0)+COUNTIFS($B25:$AT25,U25,$B$1:$AT$1,"&lt;"&amp;20))</f>
        <v>3</v>
      </c>
      <c r="BO25">
        <f>(RANK(_calc_라운드기준!V25,_calc_라운드기준!$B25:$AT25,0)+COUNTIFS(_calc_라운드기준!$B25:$AT25,_calc_라운드기준!V25,$B$1:$AT$1,"&lt;"&amp;21))-(RANK(V25,$B25:$AT25,0)+COUNTIFS($B25:$AT25,V25,$B$1:$AT$1,"&lt;"&amp;21))</f>
        <v>25</v>
      </c>
      <c r="BP25">
        <f>(RANK(_calc_라운드기준!W25,_calc_라운드기준!$B25:$AT25,0)+COUNTIFS(_calc_라운드기준!$B25:$AT25,_calc_라운드기준!W25,$B$1:$AT$1,"&lt;"&amp;22))-(RANK(W25,$B25:$AT25,0)+COUNTIFS($B25:$AT25,W25,$B$1:$AT$1,"&lt;"&amp;22))</f>
        <v>17</v>
      </c>
      <c r="BQ25">
        <f>(RANK(_calc_라운드기준!X25,_calc_라운드기준!$B25:$AT25,0)+COUNTIFS(_calc_라운드기준!$B25:$AT25,_calc_라운드기준!X25,$B$1:$AT$1,"&lt;"&amp;23))-(RANK(X25,$B25:$AT25,0)+COUNTIFS($B25:$AT25,X25,$B$1:$AT$1,"&lt;"&amp;23))</f>
        <v>-17</v>
      </c>
      <c r="BR25">
        <f>(RANK(_calc_라운드기준!Y25,_calc_라운드기준!$B25:$AT25,0)+COUNTIFS(_calc_라운드기준!$B25:$AT25,_calc_라운드기준!Y25,$B$1:$AT$1,"&lt;"&amp;24))-(RANK(Y25,$B25:$AT25,0)+COUNTIFS($B25:$AT25,Y25,$B$1:$AT$1,"&lt;"&amp;24))</f>
        <v>-7</v>
      </c>
      <c r="BS25">
        <f>(RANK(_calc_라운드기준!Z25,_calc_라운드기준!$B25:$AT25,0)+COUNTIFS(_calc_라운드기준!$B25:$AT25,_calc_라운드기준!Z25,$B$1:$AT$1,"&lt;"&amp;25))-(RANK(Z25,$B25:$AT25,0)+COUNTIFS($B25:$AT25,Z25,$B$1:$AT$1,"&lt;"&amp;25))</f>
        <v>-14</v>
      </c>
      <c r="BT25">
        <f>(RANK(_calc_라운드기준!AA25,_calc_라운드기준!$B25:$AT25,0)+COUNTIFS(_calc_라운드기준!$B25:$AT25,_calc_라운드기준!AA25,$B$1:$AT$1,"&lt;"&amp;26))-(RANK(AA25,$B25:$AT25,0)+COUNTIFS($B25:$AT25,AA25,$B$1:$AT$1,"&lt;"&amp;26))</f>
        <v>15</v>
      </c>
      <c r="BU25">
        <f>(RANK(_calc_라운드기준!AB25,_calc_라운드기준!$B25:$AT25,0)+COUNTIFS(_calc_라운드기준!$B25:$AT25,_calc_라운드기준!AB25,$B$1:$AT$1,"&lt;"&amp;27))-(RANK(AB25,$B25:$AT25,0)+COUNTIFS($B25:$AT25,AB25,$B$1:$AT$1,"&lt;"&amp;27))</f>
        <v>-5</v>
      </c>
      <c r="BV25">
        <f>(RANK(_calc_라운드기준!AC25,_calc_라운드기준!$B25:$AT25,0)+COUNTIFS(_calc_라운드기준!$B25:$AT25,_calc_라운드기준!AC25,$B$1:$AT$1,"&lt;"&amp;28))-(RANK(AC25,$B25:$AT25,0)+COUNTIFS($B25:$AT25,AC25,$B$1:$AT$1,"&lt;"&amp;28))</f>
        <v>-22</v>
      </c>
      <c r="BW25">
        <f>(RANK(_calc_라운드기준!AD25,_calc_라운드기준!$B25:$AT25,0)+COUNTIFS(_calc_라운드기준!$B25:$AT25,_calc_라운드기준!AD25,$B$1:$AT$1,"&lt;"&amp;29))-(RANK(AD25,$B25:$AT25,0)+COUNTIFS($B25:$AT25,AD25,$B$1:$AT$1,"&lt;"&amp;29))</f>
        <v>9</v>
      </c>
      <c r="BX25">
        <f>(RANK(_calc_라운드기준!AE25,_calc_라운드기준!$B25:$AT25,0)+COUNTIFS(_calc_라운드기준!$B25:$AT25,_calc_라운드기준!AE25,$B$1:$AT$1,"&lt;"&amp;30))-(RANK(AE25,$B25:$AT25,0)+COUNTIFS($B25:$AT25,AE25,$B$1:$AT$1,"&lt;"&amp;30))</f>
        <v>7</v>
      </c>
      <c r="BY25">
        <f>(RANK(_calc_라운드기준!AF25,_calc_라운드기준!$B25:$AT25,0)+COUNTIFS(_calc_라운드기준!$B25:$AT25,_calc_라운드기준!AF25,$B$1:$AT$1,"&lt;"&amp;31))-(RANK(AF25,$B25:$AT25,0)+COUNTIFS($B25:$AT25,AF25,$B$1:$AT$1,"&lt;"&amp;31))</f>
        <v>-7</v>
      </c>
      <c r="BZ25">
        <f>(RANK(_calc_라운드기준!AG25,_calc_라운드기준!$B25:$AT25,0)+COUNTIFS(_calc_라운드기준!$B25:$AT25,_calc_라운드기준!AG25,$B$1:$AT$1,"&lt;"&amp;32))-(RANK(AG25,$B25:$AT25,0)+COUNTIFS($B25:$AT25,AG25,$B$1:$AT$1,"&lt;"&amp;32))</f>
        <v>6</v>
      </c>
      <c r="CA25">
        <f>(RANK(_calc_라운드기준!AH25,_calc_라운드기준!$B25:$AT25,0)+COUNTIFS(_calc_라운드기준!$B25:$AT25,_calc_라운드기준!AH25,$B$1:$AT$1,"&lt;"&amp;33))-(RANK(AH25,$B25:$AT25,0)+COUNTIFS($B25:$AT25,AH25,$B$1:$AT$1,"&lt;"&amp;33))</f>
        <v>19</v>
      </c>
      <c r="CB25">
        <f>(RANK(_calc_라운드기준!AI25,_calc_라운드기준!$B25:$AT25,0)+COUNTIFS(_calc_라운드기준!$B25:$AT25,_calc_라운드기준!AI25,$B$1:$AT$1,"&lt;"&amp;34))-(RANK(AI25,$B25:$AT25,0)+COUNTIFS($B25:$AT25,AI25,$B$1:$AT$1,"&lt;"&amp;34))</f>
        <v>16</v>
      </c>
      <c r="CC25">
        <f>(RANK(_calc_라운드기준!AJ25,_calc_라운드기준!$B25:$AT25,0)+COUNTIFS(_calc_라운드기준!$B25:$AT25,_calc_라운드기준!AJ25,$B$1:$AT$1,"&lt;"&amp;35))-(RANK(AJ25,$B25:$AT25,0)+COUNTIFS($B25:$AT25,AJ25,$B$1:$AT$1,"&lt;"&amp;35))</f>
        <v>15</v>
      </c>
      <c r="CD25">
        <f>(RANK(_calc_라운드기준!AK25,_calc_라운드기준!$B25:$AT25,0)+COUNTIFS(_calc_라운드기준!$B25:$AT25,_calc_라운드기준!AK25,$B$1:$AT$1,"&lt;"&amp;36))-(RANK(AK25,$B25:$AT25,0)+COUNTIFS($B25:$AT25,AK25,$B$1:$AT$1,"&lt;"&amp;36))</f>
        <v>-13</v>
      </c>
      <c r="CE25">
        <f>(RANK(_calc_라운드기준!AL25,_calc_라운드기준!$B25:$AT25,0)+COUNTIFS(_calc_라운드기준!$B25:$AT25,_calc_라운드기준!AL25,$B$1:$AT$1,"&lt;"&amp;37))-(RANK(AL25,$B25:$AT25,0)+COUNTIFS($B25:$AT25,AL25,$B$1:$AT$1,"&lt;"&amp;37))</f>
        <v>8</v>
      </c>
      <c r="CF25">
        <f>(RANK(_calc_라운드기준!AM25,_calc_라운드기준!$B25:$AT25,0)+COUNTIFS(_calc_라운드기준!$B25:$AT25,_calc_라운드기준!AM25,$B$1:$AT$1,"&lt;"&amp;38))-(RANK(AM25,$B25:$AT25,0)+COUNTIFS($B25:$AT25,AM25,$B$1:$AT$1,"&lt;"&amp;38))</f>
        <v>15</v>
      </c>
      <c r="CG25">
        <f>(RANK(_calc_라운드기준!AN25,_calc_라운드기준!$B25:$AT25,0)+COUNTIFS(_calc_라운드기준!$B25:$AT25,_calc_라운드기준!AN25,$B$1:$AT$1,"&lt;"&amp;39))-(RANK(AN25,$B25:$AT25,0)+COUNTIFS($B25:$AT25,AN25,$B$1:$AT$1,"&lt;"&amp;39))</f>
        <v>-7</v>
      </c>
      <c r="CH25">
        <f>(RANK(_calc_라운드기준!AO25,_calc_라운드기준!$B25:$AT25,0)+COUNTIFS(_calc_라운드기준!$B25:$AT25,_calc_라운드기준!AO25,$B$1:$AT$1,"&lt;"&amp;40))-(RANK(AO25,$B25:$AT25,0)+COUNTIFS($B25:$AT25,AO25,$B$1:$AT$1,"&lt;"&amp;40))</f>
        <v>-21</v>
      </c>
      <c r="CI25">
        <f>(RANK(_calc_라운드기준!AP25,_calc_라운드기준!$B25:$AT25,0)+COUNTIFS(_calc_라운드기준!$B25:$AT25,_calc_라운드기준!AP25,$B$1:$AT$1,"&lt;"&amp;41))-(RANK(AP25,$B25:$AT25,0)+COUNTIFS($B25:$AT25,AP25,$B$1:$AT$1,"&lt;"&amp;41))</f>
        <v>-4</v>
      </c>
      <c r="CJ25">
        <f>(RANK(_calc_라운드기준!AQ25,_calc_라운드기준!$B25:$AT25,0)+COUNTIFS(_calc_라운드기준!$B25:$AT25,_calc_라운드기준!AQ25,$B$1:$AT$1,"&lt;"&amp;42))-(RANK(AQ25,$B25:$AT25,0)+COUNTIFS($B25:$AT25,AQ25,$B$1:$AT$1,"&lt;"&amp;42))</f>
        <v>1</v>
      </c>
      <c r="CK25">
        <f>(RANK(_calc_라운드기준!AR25,_calc_라운드기준!$B25:$AT25,0)+COUNTIFS(_calc_라운드기준!$B25:$AT25,_calc_라운드기준!AR25,$B$1:$AT$1,"&lt;"&amp;43))-(RANK(AR25,$B25:$AT25,0)+COUNTIFS($B25:$AT25,AR25,$B$1:$AT$1,"&lt;"&amp;43))</f>
        <v>-1</v>
      </c>
      <c r="CL25">
        <f>(RANK(_calc_라운드기준!AS25,_calc_라운드기준!$B25:$AT25,0)+COUNTIFS(_calc_라운드기준!$B25:$AT25,_calc_라운드기준!AS25,$B$1:$AT$1,"&lt;"&amp;44))-(RANK(AS25,$B25:$AT25,0)+COUNTIFS($B25:$AT25,AS25,$B$1:$AT$1,"&lt;"&amp;44))</f>
        <v>12</v>
      </c>
      <c r="CM25">
        <f>(RANK(_calc_라운드기준!AT25,_calc_라운드기준!$B25:$AT25,0)+COUNTIFS(_calc_라운드기준!$B25:$AT25,_calc_라운드기준!AT25,$B$1:$AT$1,"&lt;"&amp;45))-(RANK(AT25,$B25:$AT25,0)+COUNTIFS($B25:$AT25,AT25,$B$1:$AT$1,"&lt;"&amp;45))</f>
        <v>27</v>
      </c>
      <c r="CN25">
        <f t="shared" si="0"/>
        <v>43</v>
      </c>
      <c r="CO25">
        <f t="shared" si="1"/>
        <v>29</v>
      </c>
      <c r="CP25">
        <f t="shared" si="2"/>
        <v>22</v>
      </c>
      <c r="CQ25">
        <f t="shared" si="3"/>
        <v>37</v>
      </c>
      <c r="CR25">
        <f t="shared" si="4"/>
        <v>45</v>
      </c>
      <c r="CS25">
        <f t="shared" si="5"/>
        <v>18</v>
      </c>
      <c r="CT25">
        <f t="shared" si="6"/>
        <v>19</v>
      </c>
      <c r="CU25">
        <f t="shared" si="7"/>
        <v>44</v>
      </c>
      <c r="CV25">
        <f t="shared" si="8"/>
        <v>40</v>
      </c>
      <c r="CW25">
        <f t="shared" si="9"/>
        <v>38</v>
      </c>
      <c r="CX25">
        <f t="shared" si="10"/>
        <v>21</v>
      </c>
      <c r="CY25">
        <f t="shared" si="11"/>
        <v>6</v>
      </c>
      <c r="CZ25">
        <f t="shared" si="12"/>
        <v>1</v>
      </c>
      <c r="DA25">
        <f t="shared" si="13"/>
        <v>4</v>
      </c>
      <c r="DB25">
        <f t="shared" si="14"/>
        <v>34</v>
      </c>
      <c r="DC25">
        <f t="shared" si="15"/>
        <v>25</v>
      </c>
      <c r="DD25">
        <f t="shared" si="16"/>
        <v>33</v>
      </c>
      <c r="DE25">
        <f t="shared" si="17"/>
        <v>13</v>
      </c>
      <c r="DF25">
        <f t="shared" si="18"/>
        <v>23</v>
      </c>
      <c r="DG25">
        <f t="shared" si="19"/>
        <v>20</v>
      </c>
      <c r="DH25">
        <f t="shared" si="20"/>
        <v>3</v>
      </c>
      <c r="DI25">
        <f t="shared" si="21"/>
        <v>7</v>
      </c>
      <c r="DJ25">
        <f t="shared" si="22"/>
        <v>39</v>
      </c>
      <c r="DK25">
        <f t="shared" si="23"/>
        <v>30</v>
      </c>
      <c r="DL25">
        <f t="shared" si="24"/>
        <v>36</v>
      </c>
      <c r="DM25">
        <f t="shared" si="25"/>
        <v>9</v>
      </c>
      <c r="DN25">
        <f t="shared" si="26"/>
        <v>28</v>
      </c>
      <c r="DO25">
        <f t="shared" si="27"/>
        <v>42</v>
      </c>
      <c r="DP25">
        <f t="shared" si="28"/>
        <v>14</v>
      </c>
      <c r="DQ25">
        <f t="shared" si="29"/>
        <v>16</v>
      </c>
      <c r="DR25">
        <f t="shared" si="30"/>
        <v>31</v>
      </c>
      <c r="DS25">
        <f t="shared" si="31"/>
        <v>17</v>
      </c>
      <c r="DT25">
        <f t="shared" si="32"/>
        <v>5</v>
      </c>
      <c r="DU25">
        <f t="shared" si="33"/>
        <v>8</v>
      </c>
      <c r="DV25">
        <f t="shared" si="34"/>
        <v>10</v>
      </c>
      <c r="DW25">
        <f t="shared" si="35"/>
        <v>35</v>
      </c>
      <c r="DX25">
        <f t="shared" si="36"/>
        <v>15</v>
      </c>
      <c r="DY25">
        <f t="shared" si="37"/>
        <v>11</v>
      </c>
      <c r="DZ25">
        <f t="shared" si="38"/>
        <v>32</v>
      </c>
      <c r="EA25">
        <f t="shared" si="39"/>
        <v>41</v>
      </c>
      <c r="EB25">
        <f t="shared" si="40"/>
        <v>27</v>
      </c>
      <c r="EC25">
        <f t="shared" si="41"/>
        <v>24</v>
      </c>
      <c r="ED25">
        <f t="shared" si="42"/>
        <v>26</v>
      </c>
      <c r="EE25">
        <f t="shared" si="43"/>
        <v>12</v>
      </c>
      <c r="EF25">
        <f t="shared" si="44"/>
        <v>2</v>
      </c>
    </row>
    <row r="26" spans="1:136" ht="16.5" customHeight="1">
      <c r="A26">
        <f>_calc_라운드기준!A26</f>
        <v>1220</v>
      </c>
      <c r="B26">
        <f>INDEX(_calc_누적빈도!B:B,$A26)-INDEX(_calc_누적빈도!B:B,$A26-기준250회_후보!$B$1)</f>
        <v>31</v>
      </c>
      <c r="C26">
        <f>INDEX(_calc_누적빈도!C:C,$A26)-INDEX(_calc_누적빈도!C:C,$A26-기준250회_후보!$B$1)</f>
        <v>24</v>
      </c>
      <c r="D26">
        <f>INDEX(_calc_누적빈도!D:D,$A26)-INDEX(_calc_누적빈도!D:D,$A26-기준250회_후보!$B$1)</f>
        <v>42</v>
      </c>
      <c r="E26">
        <f>INDEX(_calc_누적빈도!E:E,$A26)-INDEX(_calc_누적빈도!E:E,$A26-기준250회_후보!$B$1)</f>
        <v>26</v>
      </c>
      <c r="F26">
        <f>INDEX(_calc_누적빈도!F:F,$A26)-INDEX(_calc_누적빈도!F:F,$A26-기준250회_후보!$B$1)</f>
        <v>24</v>
      </c>
      <c r="G26">
        <f>INDEX(_calc_누적빈도!G:G,$A26)-INDEX(_calc_누적빈도!G:G,$A26-기준250회_후보!$B$1)</f>
        <v>42</v>
      </c>
      <c r="H26">
        <f>INDEX(_calc_누적빈도!H:H,$A26)-INDEX(_calc_누적빈도!H:H,$A26-기준250회_후보!$B$1)</f>
        <v>42</v>
      </c>
      <c r="I26">
        <f>INDEX(_calc_누적빈도!I:I,$A26)-INDEX(_calc_누적빈도!I:I,$A26-기준250회_후보!$B$1)</f>
        <v>28</v>
      </c>
      <c r="J26">
        <f>INDEX(_calc_누적빈도!J:J,$A26)-INDEX(_calc_누적빈도!J:J,$A26-기준250회_후보!$B$1)</f>
        <v>31</v>
      </c>
      <c r="K26">
        <f>INDEX(_calc_누적빈도!K:K,$A26)-INDEX(_calc_누적빈도!K:K,$A26-기준250회_후보!$B$1)</f>
        <v>26</v>
      </c>
      <c r="L26">
        <f>INDEX(_calc_누적빈도!L:L,$A26)-INDEX(_calc_누적빈도!L:L,$A26-기준250회_후보!$B$1)</f>
        <v>34</v>
      </c>
      <c r="M26">
        <f>INDEX(_calc_누적빈도!M:M,$A26)-INDEX(_calc_누적빈도!M:M,$A26-기준250회_후보!$B$1)</f>
        <v>38</v>
      </c>
      <c r="N26">
        <f>INDEX(_calc_누적빈도!N:N,$A26)-INDEX(_calc_누적빈도!N:N,$A26-기준250회_후보!$B$1)</f>
        <v>38</v>
      </c>
      <c r="O26">
        <f>INDEX(_calc_누적빈도!O:O,$A26)-INDEX(_calc_누적빈도!O:O,$A26-기준250회_후보!$B$1)</f>
        <v>34</v>
      </c>
      <c r="P26">
        <f>INDEX(_calc_누적빈도!P:P,$A26)-INDEX(_calc_누적빈도!P:P,$A26-기준250회_후보!$B$1)</f>
        <v>36</v>
      </c>
      <c r="Q26">
        <f>INDEX(_calc_누적빈도!Q:Q,$A26)-INDEX(_calc_누적빈도!Q:Q,$A26-기준250회_후보!$B$1)</f>
        <v>42</v>
      </c>
      <c r="R26">
        <f>INDEX(_calc_누적빈도!R:R,$A26)-INDEX(_calc_누적빈도!R:R,$A26-기준250회_후보!$B$1)</f>
        <v>32</v>
      </c>
      <c r="S26">
        <f>INDEX(_calc_누적빈도!S:S,$A26)-INDEX(_calc_누적빈도!S:S,$A26-기준250회_후보!$B$1)</f>
        <v>31</v>
      </c>
      <c r="T26">
        <f>INDEX(_calc_누적빈도!T:T,$A26)-INDEX(_calc_누적빈도!T:T,$A26-기준250회_후보!$B$1)</f>
        <v>35</v>
      </c>
      <c r="U26">
        <f>INDEX(_calc_누적빈도!U:U,$A26)-INDEX(_calc_누적빈도!U:U,$A26-기준250회_후보!$B$1)</f>
        <v>33</v>
      </c>
      <c r="V26">
        <f>INDEX(_calc_누적빈도!V:V,$A26)-INDEX(_calc_누적빈도!V:V,$A26-기준250회_후보!$B$1)</f>
        <v>36</v>
      </c>
      <c r="W26">
        <f>INDEX(_calc_누적빈도!W:W,$A26)-INDEX(_calc_누적빈도!W:W,$A26-기준250회_후보!$B$1)</f>
        <v>31</v>
      </c>
      <c r="X26">
        <f>INDEX(_calc_누적빈도!X:X,$A26)-INDEX(_calc_누적빈도!X:X,$A26-기준250회_후보!$B$1)</f>
        <v>32</v>
      </c>
      <c r="Y26">
        <f>INDEX(_calc_누적빈도!Y:Y,$A26)-INDEX(_calc_누적빈도!Y:Y,$A26-기준250회_후보!$B$1)</f>
        <v>35</v>
      </c>
      <c r="Z26">
        <f>INDEX(_calc_누적빈도!Z:Z,$A26)-INDEX(_calc_누적빈도!Z:Z,$A26-기준250회_후보!$B$1)</f>
        <v>25</v>
      </c>
      <c r="AA26">
        <f>INDEX(_calc_누적빈도!AA:AA,$A26)-INDEX(_calc_누적빈도!AA:AA,$A26-기준250회_후보!$B$1)</f>
        <v>37</v>
      </c>
      <c r="AB26">
        <f>INDEX(_calc_누적빈도!AB:AB,$A26)-INDEX(_calc_누적빈도!AB:AB,$A26-기준250회_후보!$B$1)</f>
        <v>39</v>
      </c>
      <c r="AC26">
        <f>INDEX(_calc_누적빈도!AC:AC,$A26)-INDEX(_calc_누적빈도!AC:AC,$A26-기준250회_후보!$B$1)</f>
        <v>32</v>
      </c>
      <c r="AD26">
        <f>INDEX(_calc_누적빈도!AD:AD,$A26)-INDEX(_calc_누적빈도!AD:AD,$A26-기준250회_후보!$B$1)</f>
        <v>34</v>
      </c>
      <c r="AE26">
        <f>INDEX(_calc_누적빈도!AE:AE,$A26)-INDEX(_calc_누적빈도!AE:AE,$A26-기준250회_후보!$B$1)</f>
        <v>38</v>
      </c>
      <c r="AF26">
        <f>INDEX(_calc_누적빈도!AF:AF,$A26)-INDEX(_calc_누적빈도!AF:AF,$A26-기준250회_후보!$B$1)</f>
        <v>35</v>
      </c>
      <c r="AG26">
        <f>INDEX(_calc_누적빈도!AG:AG,$A26)-INDEX(_calc_누적빈도!AG:AG,$A26-기준250회_후보!$B$1)</f>
        <v>31</v>
      </c>
      <c r="AH26">
        <f>INDEX(_calc_누적빈도!AH:AH,$A26)-INDEX(_calc_누적빈도!AH:AH,$A26-기준250회_후보!$B$1)</f>
        <v>38</v>
      </c>
      <c r="AI26">
        <f>INDEX(_calc_누적빈도!AI:AI,$A26)-INDEX(_calc_누적빈도!AI:AI,$A26-기준250회_후보!$B$1)</f>
        <v>31</v>
      </c>
      <c r="AJ26">
        <f>INDEX(_calc_누적빈도!AJ:AJ,$A26)-INDEX(_calc_누적빈도!AJ:AJ,$A26-기준250회_후보!$B$1)</f>
        <v>42</v>
      </c>
      <c r="AK26">
        <f>INDEX(_calc_누적빈도!AK:AK,$A26)-INDEX(_calc_누적빈도!AK:AK,$A26-기준250회_후보!$B$1)</f>
        <v>32</v>
      </c>
      <c r="AL26">
        <f>INDEX(_calc_누적빈도!AL:AL,$A26)-INDEX(_calc_누적빈도!AL:AL,$A26-기준250회_후보!$B$1)</f>
        <v>38</v>
      </c>
      <c r="AM26">
        <f>INDEX(_calc_누적빈도!AM:AM,$A26)-INDEX(_calc_누적빈도!AM:AM,$A26-기준250회_후보!$B$1)</f>
        <v>39</v>
      </c>
      <c r="AN26">
        <f>INDEX(_calc_누적빈도!AN:AN,$A26)-INDEX(_calc_누적빈도!AN:AN,$A26-기준250회_후보!$B$1)</f>
        <v>27</v>
      </c>
      <c r="AO26">
        <f>INDEX(_calc_누적빈도!AO:AO,$A26)-INDEX(_calc_누적빈도!AO:AO,$A26-기준250회_후보!$B$1)</f>
        <v>31</v>
      </c>
      <c r="AP26">
        <f>INDEX(_calc_누적빈도!AP:AP,$A26)-INDEX(_calc_누적빈도!AP:AP,$A26-기준250회_후보!$B$1)</f>
        <v>28</v>
      </c>
      <c r="AQ26">
        <f>INDEX(_calc_누적빈도!AQ:AQ,$A26)-INDEX(_calc_누적빈도!AQ:AQ,$A26-기준250회_후보!$B$1)</f>
        <v>28</v>
      </c>
      <c r="AR26">
        <f>INDEX(_calc_누적빈도!AR:AR,$A26)-INDEX(_calc_누적빈도!AR:AR,$A26-기준250회_후보!$B$1)</f>
        <v>19</v>
      </c>
      <c r="AS26">
        <f>INDEX(_calc_누적빈도!AS:AS,$A26)-INDEX(_calc_누적빈도!AS:AS,$A26-기준250회_후보!$B$1)</f>
        <v>34</v>
      </c>
      <c r="AT26">
        <f>INDEX(_calc_누적빈도!AT:AT,$A26)-INDEX(_calc_누적빈도!AT:AT,$A26-기준250회_후보!$B$1)</f>
        <v>39</v>
      </c>
      <c r="AU26">
        <f>(RANK(_calc_라운드기준!B26,_calc_라운드기준!$B26:$AT26,0)+COUNTIFS(_calc_라운드기준!$B26:$AT26,_calc_라운드기준!B26,$B$1:$AT$1,"&lt;"&amp;1))-(RANK(B26,$B26:$AT26,0)+COUNTIFS($B26:$AT26,B26,$B$1:$AT$1,"&lt;"&amp;1))</f>
        <v>-24</v>
      </c>
      <c r="AV26">
        <f>(RANK(_calc_라운드기준!C26,_calc_라운드기준!$B26:$AT26,0)+COUNTIFS(_calc_라운드기준!$B26:$AT26,_calc_라운드기준!C26,$B$1:$AT$1,"&lt;"&amp;2))-(RANK(C26,$B26:$AT26,0)+COUNTIFS($B26:$AT26,C26,$B$1:$AT$1,"&lt;"&amp;2))</f>
        <v>-4</v>
      </c>
      <c r="AW26">
        <f>(RANK(_calc_라운드기준!D26,_calc_라운드기준!$B26:$AT26,0)+COUNTIFS(_calc_라운드기준!$B26:$AT26,_calc_라운드기준!D26,$B$1:$AT$1,"&lt;"&amp;3))-(RANK(D26,$B26:$AT26,0)+COUNTIFS($B26:$AT26,D26,$B$1:$AT$1,"&lt;"&amp;3))</f>
        <v>0</v>
      </c>
      <c r="AX26">
        <f>(RANK(_calc_라운드기준!E26,_calc_라운드기준!$B26:$AT26,0)+COUNTIFS(_calc_라운드기준!$B26:$AT26,_calc_라운드기준!E26,$B$1:$AT$1,"&lt;"&amp;4))-(RANK(E26,$B26:$AT26,0)+COUNTIFS($B26:$AT26,E26,$B$1:$AT$1,"&lt;"&amp;4))</f>
        <v>-17</v>
      </c>
      <c r="AY26">
        <f>(RANK(_calc_라운드기준!F26,_calc_라운드기준!$B26:$AT26,0)+COUNTIFS(_calc_라운드기준!$B26:$AT26,_calc_라운드기준!F26,$B$1:$AT$1,"&lt;"&amp;5))-(RANK(F26,$B26:$AT26,0)+COUNTIFS($B26:$AT26,F26,$B$1:$AT$1,"&lt;"&amp;5))</f>
        <v>-29</v>
      </c>
      <c r="AZ26">
        <f>(RANK(_calc_라운드기준!G26,_calc_라운드기준!$B26:$AT26,0)+COUNTIFS(_calc_라운드기준!$B26:$AT26,_calc_라운드기준!G26,$B$1:$AT$1,"&lt;"&amp;6))-(RANK(G26,$B26:$AT26,0)+COUNTIFS($B26:$AT26,G26,$B$1:$AT$1,"&lt;"&amp;6))</f>
        <v>5</v>
      </c>
      <c r="BA26">
        <f>(RANK(_calc_라운드기준!H26,_calc_라운드기준!$B26:$AT26,0)+COUNTIFS(_calc_라운드기준!$B26:$AT26,_calc_라운드기준!H26,$B$1:$AT$1,"&lt;"&amp;7))-(RANK(H26,$B26:$AT26,0)+COUNTIFS($B26:$AT26,H26,$B$1:$AT$1,"&lt;"&amp;7))</f>
        <v>5</v>
      </c>
      <c r="BB26">
        <f>(RANK(_calc_라운드기준!I26,_calc_라운드기준!$B26:$AT26,0)+COUNTIFS(_calc_라운드기준!$B26:$AT26,_calc_라운드기준!I26,$B$1:$AT$1,"&lt;"&amp;8))-(RANK(I26,$B26:$AT26,0)+COUNTIFS($B26:$AT26,I26,$B$1:$AT$1,"&lt;"&amp;8))</f>
        <v>-27</v>
      </c>
      <c r="BC26">
        <f>(RANK(_calc_라운드기준!J26,_calc_라운드기준!$B26:$AT26,0)+COUNTIFS(_calc_라운드기준!$B26:$AT26,_calc_라운드기준!J26,$B$1:$AT$1,"&lt;"&amp;9))-(RANK(J26,$B26:$AT26,0)+COUNTIFS($B26:$AT26,J26,$B$1:$AT$1,"&lt;"&amp;9))</f>
        <v>-14</v>
      </c>
      <c r="BD26">
        <f>(RANK(_calc_라운드기준!K26,_calc_라운드기준!$B26:$AT26,0)+COUNTIFS(_calc_라운드기준!$B26:$AT26,_calc_라운드기준!K26,$B$1:$AT$1,"&lt;"&amp;10))-(RANK(K26,$B26:$AT26,0)+COUNTIFS($B26:$AT26,K26,$B$1:$AT$1,"&lt;"&amp;10))</f>
        <v>-17</v>
      </c>
      <c r="BE26">
        <f>(RANK(_calc_라운드기준!L26,_calc_라운드기준!$B26:$AT26,0)+COUNTIFS(_calc_라운드기준!$B26:$AT26,_calc_라운드기준!L26,$B$1:$AT$1,"&lt;"&amp;11))-(RANK(L26,$B26:$AT26,0)+COUNTIFS($B26:$AT26,L26,$B$1:$AT$1,"&lt;"&amp;11))</f>
        <v>5</v>
      </c>
      <c r="BF26">
        <f>(RANK(_calc_라운드기준!M26,_calc_라운드기준!$B26:$AT26,0)+COUNTIFS(_calc_라운드기준!$B26:$AT26,_calc_라운드기준!M26,$B$1:$AT$1,"&lt;"&amp;12))-(RANK(M26,$B26:$AT26,0)+COUNTIFS($B26:$AT26,M26,$B$1:$AT$1,"&lt;"&amp;12))</f>
        <v>17</v>
      </c>
      <c r="BG26">
        <f>(RANK(_calc_라운드기준!N26,_calc_라운드기준!$B26:$AT26,0)+COUNTIFS(_calc_라운드기준!$B26:$AT26,_calc_라운드기준!N26,$B$1:$AT$1,"&lt;"&amp;13))-(RANK(N26,$B26:$AT26,0)+COUNTIFS($B26:$AT26,N26,$B$1:$AT$1,"&lt;"&amp;13))</f>
        <v>17</v>
      </c>
      <c r="BH26">
        <f>(RANK(_calc_라운드기준!O26,_calc_라운드기준!$B26:$AT26,0)+COUNTIFS(_calc_라운드기준!$B26:$AT26,_calc_라운드기준!O26,$B$1:$AT$1,"&lt;"&amp;14))-(RANK(O26,$B26:$AT26,0)+COUNTIFS($B26:$AT26,O26,$B$1:$AT$1,"&lt;"&amp;14))</f>
        <v>19</v>
      </c>
      <c r="BI26">
        <f>(RANK(_calc_라운드기준!P26,_calc_라운드기준!$B26:$AT26,0)+COUNTIFS(_calc_라운드기준!$B26:$AT26,_calc_라운드기준!P26,$B$1:$AT$1,"&lt;"&amp;15))-(RANK(P26,$B26:$AT26,0)+COUNTIFS($B26:$AT26,P26,$B$1:$AT$1,"&lt;"&amp;15))</f>
        <v>-12</v>
      </c>
      <c r="BJ26">
        <f>(RANK(_calc_라운드기준!Q26,_calc_라운드기준!$B26:$AT26,0)+COUNTIFS(_calc_라운드기준!$B26:$AT26,_calc_라운드기준!Q26,$B$1:$AT$1,"&lt;"&amp;16))-(RANK(Q26,$B26:$AT26,0)+COUNTIFS($B26:$AT26,Q26,$B$1:$AT$1,"&lt;"&amp;16))</f>
        <v>0</v>
      </c>
      <c r="BK26">
        <f>(RANK(_calc_라운드기준!R26,_calc_라운드기준!$B26:$AT26,0)+COUNTIFS(_calc_라운드기준!$B26:$AT26,_calc_라운드기준!R26,$B$1:$AT$1,"&lt;"&amp;17))-(RANK(R26,$B26:$AT26,0)+COUNTIFS($B26:$AT26,R26,$B$1:$AT$1,"&lt;"&amp;17))</f>
        <v>-8</v>
      </c>
      <c r="BL26">
        <f>(RANK(_calc_라운드기준!S26,_calc_라운드기준!$B26:$AT26,0)+COUNTIFS(_calc_라운드기준!$B26:$AT26,_calc_라운드기준!S26,$B$1:$AT$1,"&lt;"&amp;18))-(RANK(S26,$B26:$AT26,0)+COUNTIFS($B26:$AT26,S26,$B$1:$AT$1,"&lt;"&amp;18))</f>
        <v>10</v>
      </c>
      <c r="BM26">
        <f>(RANK(_calc_라운드기준!T26,_calc_라운드기준!$B26:$AT26,0)+COUNTIFS(_calc_라운드기준!$B26:$AT26,_calc_라운드기준!T26,$B$1:$AT$1,"&lt;"&amp;19))-(RANK(T26,$B26:$AT26,0)+COUNTIFS($B26:$AT26,T26,$B$1:$AT$1,"&lt;"&amp;19))</f>
        <v>1</v>
      </c>
      <c r="BN26">
        <f>(RANK(_calc_라운드기준!U26,_calc_라운드기준!$B26:$AT26,0)+COUNTIFS(_calc_라운드기준!$B26:$AT26,_calc_라운드기준!U26,$B$1:$AT$1,"&lt;"&amp;20))-(RANK(U26,$B26:$AT26,0)+COUNTIFS($B26:$AT26,U26,$B$1:$AT$1,"&lt;"&amp;20))</f>
        <v>4</v>
      </c>
      <c r="BO26">
        <f>(RANK(_calc_라운드기준!V26,_calc_라운드기준!$B26:$AT26,0)+COUNTIFS(_calc_라운드기준!$B26:$AT26,_calc_라운드기준!V26,$B$1:$AT$1,"&lt;"&amp;21))-(RANK(V26,$B26:$AT26,0)+COUNTIFS($B26:$AT26,V26,$B$1:$AT$1,"&lt;"&amp;21))</f>
        <v>26</v>
      </c>
      <c r="BP26">
        <f>(RANK(_calc_라운드기준!W26,_calc_라운드기준!$B26:$AT26,0)+COUNTIFS(_calc_라운드기준!$B26:$AT26,_calc_라운드기준!W26,$B$1:$AT$1,"&lt;"&amp;22))-(RANK(W26,$B26:$AT26,0)+COUNTIFS($B26:$AT26,W26,$B$1:$AT$1,"&lt;"&amp;22))</f>
        <v>11</v>
      </c>
      <c r="BQ26">
        <f>(RANK(_calc_라운드기준!X26,_calc_라운드기준!$B26:$AT26,0)+COUNTIFS(_calc_라운드기준!$B26:$AT26,_calc_라운드기준!X26,$B$1:$AT$1,"&lt;"&amp;23))-(RANK(X26,$B26:$AT26,0)+COUNTIFS($B26:$AT26,X26,$B$1:$AT$1,"&lt;"&amp;23))</f>
        <v>-16</v>
      </c>
      <c r="BR26">
        <f>(RANK(_calc_라운드기준!Y26,_calc_라운드기준!$B26:$AT26,0)+COUNTIFS(_calc_라운드기준!$B26:$AT26,_calc_라운드기준!Y26,$B$1:$AT$1,"&lt;"&amp;24))-(RANK(Y26,$B26:$AT26,0)+COUNTIFS($B26:$AT26,Y26,$B$1:$AT$1,"&lt;"&amp;24))</f>
        <v>-7</v>
      </c>
      <c r="BS26">
        <f>(RANK(_calc_라운드기준!Z26,_calc_라운드기준!$B26:$AT26,0)+COUNTIFS(_calc_라운드기준!$B26:$AT26,_calc_라운드기준!Z26,$B$1:$AT$1,"&lt;"&amp;25))-(RANK(Z26,$B26:$AT26,0)+COUNTIFS($B26:$AT26,Z26,$B$1:$AT$1,"&lt;"&amp;25))</f>
        <v>-5</v>
      </c>
      <c r="BT26">
        <f>(RANK(_calc_라운드기준!AA26,_calc_라운드기준!$B26:$AT26,0)+COUNTIFS(_calc_라운드기준!$B26:$AT26,_calc_라운드기준!AA26,$B$1:$AT$1,"&lt;"&amp;26))-(RANK(AA26,$B26:$AT26,0)+COUNTIFS($B26:$AT26,AA26,$B$1:$AT$1,"&lt;"&amp;26))</f>
        <v>15</v>
      </c>
      <c r="BU26">
        <f>(RANK(_calc_라운드기준!AB26,_calc_라운드기준!$B26:$AT26,0)+COUNTIFS(_calc_라운드기준!$B26:$AT26,_calc_라운드기준!AB26,$B$1:$AT$1,"&lt;"&amp;27))-(RANK(AB26,$B26:$AT26,0)+COUNTIFS($B26:$AT26,AB26,$B$1:$AT$1,"&lt;"&amp;27))</f>
        <v>-4</v>
      </c>
      <c r="BV26">
        <f>(RANK(_calc_라운드기준!AC26,_calc_라운드기준!$B26:$AT26,0)+COUNTIFS(_calc_라운드기준!$B26:$AT26,_calc_라운드기준!AC26,$B$1:$AT$1,"&lt;"&amp;28))-(RANK(AC26,$B26:$AT26,0)+COUNTIFS($B26:$AT26,AC26,$B$1:$AT$1,"&lt;"&amp;28))</f>
        <v>-21</v>
      </c>
      <c r="BW26">
        <f>(RANK(_calc_라운드기준!AD26,_calc_라운드기준!$B26:$AT26,0)+COUNTIFS(_calc_라운드기준!$B26:$AT26,_calc_라운드기준!AD26,$B$1:$AT$1,"&lt;"&amp;29))-(RANK(AD26,$B26:$AT26,0)+COUNTIFS($B26:$AT26,AD26,$B$1:$AT$1,"&lt;"&amp;29))</f>
        <v>8</v>
      </c>
      <c r="BX26">
        <f>(RANK(_calc_라운드기준!AE26,_calc_라운드기준!$B26:$AT26,0)+COUNTIFS(_calc_라운드기준!$B26:$AT26,_calc_라운드기준!AE26,$B$1:$AT$1,"&lt;"&amp;30))-(RANK(AE26,$B26:$AT26,0)+COUNTIFS($B26:$AT26,AE26,$B$1:$AT$1,"&lt;"&amp;30))</f>
        <v>8</v>
      </c>
      <c r="BY26">
        <f>(RANK(_calc_라운드기준!AF26,_calc_라운드기준!$B26:$AT26,0)+COUNTIFS(_calc_라운드기준!$B26:$AT26,_calc_라운드기준!AF26,$B$1:$AT$1,"&lt;"&amp;31))-(RANK(AF26,$B26:$AT26,0)+COUNTIFS($B26:$AT26,AF26,$B$1:$AT$1,"&lt;"&amp;31))</f>
        <v>-7</v>
      </c>
      <c r="BZ26">
        <f>(RANK(_calc_라운드기준!AG26,_calc_라운드기준!$B26:$AT26,0)+COUNTIFS(_calc_라운드기준!$B26:$AT26,_calc_라운드기준!AG26,$B$1:$AT$1,"&lt;"&amp;32))-(RANK(AG26,$B26:$AT26,0)+COUNTIFS($B26:$AT26,AG26,$B$1:$AT$1,"&lt;"&amp;32))</f>
        <v>5</v>
      </c>
      <c r="CA26">
        <f>(RANK(_calc_라운드기준!AH26,_calc_라운드기준!$B26:$AT26,0)+COUNTIFS(_calc_라운드기준!$B26:$AT26,_calc_라운드기준!AH26,$B$1:$AT$1,"&lt;"&amp;33))-(RANK(AH26,$B26:$AT26,0)+COUNTIFS($B26:$AT26,AH26,$B$1:$AT$1,"&lt;"&amp;33))</f>
        <v>19</v>
      </c>
      <c r="CB26">
        <f>(RANK(_calc_라운드기준!AI26,_calc_라운드기준!$B26:$AT26,0)+COUNTIFS(_calc_라운드기준!$B26:$AT26,_calc_라운드기준!AI26,$B$1:$AT$1,"&lt;"&amp;34))-(RANK(AI26,$B26:$AT26,0)+COUNTIFS($B26:$AT26,AI26,$B$1:$AT$1,"&lt;"&amp;34))</f>
        <v>11</v>
      </c>
      <c r="CC26">
        <f>(RANK(_calc_라운드기준!AJ26,_calc_라운드기준!$B26:$AT26,0)+COUNTIFS(_calc_라운드기준!$B26:$AT26,_calc_라운드기준!AJ26,$B$1:$AT$1,"&lt;"&amp;35))-(RANK(AJ26,$B26:$AT26,0)+COUNTIFS($B26:$AT26,AJ26,$B$1:$AT$1,"&lt;"&amp;35))</f>
        <v>15</v>
      </c>
      <c r="CD26">
        <f>(RANK(_calc_라운드기준!AK26,_calc_라운드기준!$B26:$AT26,0)+COUNTIFS(_calc_라운드기준!$B26:$AT26,_calc_라운드기준!AK26,$B$1:$AT$1,"&lt;"&amp;36))-(RANK(AK26,$B26:$AT26,0)+COUNTIFS($B26:$AT26,AK26,$B$1:$AT$1,"&lt;"&amp;36))</f>
        <v>-7</v>
      </c>
      <c r="CE26">
        <f>(RANK(_calc_라운드기준!AL26,_calc_라운드기준!$B26:$AT26,0)+COUNTIFS(_calc_라운드기준!$B26:$AT26,_calc_라운드기준!AL26,$B$1:$AT$1,"&lt;"&amp;37))-(RANK(AL26,$B26:$AT26,0)+COUNTIFS($B26:$AT26,AL26,$B$1:$AT$1,"&lt;"&amp;37))</f>
        <v>9</v>
      </c>
      <c r="CF26">
        <f>(RANK(_calc_라운드기준!AM26,_calc_라운드기준!$B26:$AT26,0)+COUNTIFS(_calc_라운드기준!$B26:$AT26,_calc_라운드기준!AM26,$B$1:$AT$1,"&lt;"&amp;38))-(RANK(AM26,$B26:$AT26,0)+COUNTIFS($B26:$AT26,AM26,$B$1:$AT$1,"&lt;"&amp;38))</f>
        <v>6</v>
      </c>
      <c r="CG26">
        <f>(RANK(_calc_라운드기준!AN26,_calc_라운드기준!$B26:$AT26,0)+COUNTIFS(_calc_라운드기준!$B26:$AT26,_calc_라운드기준!AN26,$B$1:$AT$1,"&lt;"&amp;39))-(RANK(AN26,$B26:$AT26,0)+COUNTIFS($B26:$AT26,AN26,$B$1:$AT$1,"&lt;"&amp;39))</f>
        <v>-7</v>
      </c>
      <c r="CH26">
        <f>(RANK(_calc_라운드기준!AO26,_calc_라운드기준!$B26:$AT26,0)+COUNTIFS(_calc_라운드기준!$B26:$AT26,_calc_라운드기준!AO26,$B$1:$AT$1,"&lt;"&amp;40))-(RANK(AO26,$B26:$AT26,0)+COUNTIFS($B26:$AT26,AO26,$B$1:$AT$1,"&lt;"&amp;40))</f>
        <v>-21</v>
      </c>
      <c r="CI26">
        <f>(RANK(_calc_라운드기준!AP26,_calc_라운드기준!$B26:$AT26,0)+COUNTIFS(_calc_라운드기준!$B26:$AT26,_calc_라운드기준!AP26,$B$1:$AT$1,"&lt;"&amp;41))-(RANK(AP26,$B26:$AT26,0)+COUNTIFS($B26:$AT26,AP26,$B$1:$AT$1,"&lt;"&amp;41))</f>
        <v>-4</v>
      </c>
      <c r="CJ26">
        <f>(RANK(_calc_라운드기준!AQ26,_calc_라운드기준!$B26:$AT26,0)+COUNTIFS(_calc_라운드기준!$B26:$AT26,_calc_라운드기준!AQ26,$B$1:$AT$1,"&lt;"&amp;42))-(RANK(AQ26,$B26:$AT26,0)+COUNTIFS($B26:$AT26,AQ26,$B$1:$AT$1,"&lt;"&amp;42))</f>
        <v>-4</v>
      </c>
      <c r="CK26">
        <f>(RANK(_calc_라운드기준!AR26,_calc_라운드기준!$B26:$AT26,0)+COUNTIFS(_calc_라운드기준!$B26:$AT26,_calc_라운드기준!AR26,$B$1:$AT$1,"&lt;"&amp;43))-(RANK(AR26,$B26:$AT26,0)+COUNTIFS($B26:$AT26,AR26,$B$1:$AT$1,"&lt;"&amp;43))</f>
        <v>-1</v>
      </c>
      <c r="CL26">
        <f>(RANK(_calc_라운드기준!AS26,_calc_라운드기준!$B26:$AT26,0)+COUNTIFS(_calc_라운드기준!$B26:$AT26,_calc_라운드기준!AS26,$B$1:$AT$1,"&lt;"&amp;44))-(RANK(AS26,$B26:$AT26,0)+COUNTIFS($B26:$AT26,AS26,$B$1:$AT$1,"&lt;"&amp;44))</f>
        <v>12</v>
      </c>
      <c r="CM26">
        <f>(RANK(_calc_라운드기준!AT26,_calc_라운드기준!$B26:$AT26,0)+COUNTIFS(_calc_라운드기준!$B26:$AT26,_calc_라운드기준!AT26,$B$1:$AT$1,"&lt;"&amp;45))-(RANK(AT26,$B26:$AT26,0)+COUNTIFS($B26:$AT26,AT26,$B$1:$AT$1,"&lt;"&amp;45))</f>
        <v>28</v>
      </c>
      <c r="CN26">
        <f t="shared" si="0"/>
        <v>43</v>
      </c>
      <c r="CO26">
        <f t="shared" si="1"/>
        <v>26</v>
      </c>
      <c r="CP26">
        <f t="shared" si="2"/>
        <v>23</v>
      </c>
      <c r="CQ26">
        <f t="shared" si="3"/>
        <v>39</v>
      </c>
      <c r="CR26">
        <f t="shared" si="4"/>
        <v>45</v>
      </c>
      <c r="CS26">
        <f t="shared" si="5"/>
        <v>17</v>
      </c>
      <c r="CT26">
        <f t="shared" si="6"/>
        <v>18</v>
      </c>
      <c r="CU26">
        <f t="shared" si="7"/>
        <v>44</v>
      </c>
      <c r="CV26">
        <f t="shared" si="8"/>
        <v>37</v>
      </c>
      <c r="CW26">
        <f t="shared" si="9"/>
        <v>40</v>
      </c>
      <c r="CX26">
        <f t="shared" si="10"/>
        <v>19</v>
      </c>
      <c r="CY26">
        <f t="shared" si="11"/>
        <v>5</v>
      </c>
      <c r="CZ26">
        <f t="shared" si="12"/>
        <v>6</v>
      </c>
      <c r="DA26">
        <f t="shared" si="13"/>
        <v>3</v>
      </c>
      <c r="DB26">
        <f t="shared" si="14"/>
        <v>36</v>
      </c>
      <c r="DC26">
        <f t="shared" si="15"/>
        <v>24</v>
      </c>
      <c r="DD26">
        <f t="shared" si="16"/>
        <v>35</v>
      </c>
      <c r="DE26">
        <f t="shared" si="17"/>
        <v>12</v>
      </c>
      <c r="DF26">
        <f t="shared" si="18"/>
        <v>22</v>
      </c>
      <c r="DG26">
        <f t="shared" si="19"/>
        <v>21</v>
      </c>
      <c r="DH26">
        <f t="shared" si="20"/>
        <v>2</v>
      </c>
      <c r="DI26">
        <f t="shared" si="21"/>
        <v>10</v>
      </c>
      <c r="DJ26">
        <f t="shared" si="22"/>
        <v>38</v>
      </c>
      <c r="DK26">
        <f t="shared" si="23"/>
        <v>31</v>
      </c>
      <c r="DL26">
        <f t="shared" si="24"/>
        <v>30</v>
      </c>
      <c r="DM26">
        <f t="shared" si="25"/>
        <v>7</v>
      </c>
      <c r="DN26">
        <f t="shared" si="26"/>
        <v>27</v>
      </c>
      <c r="DO26">
        <f t="shared" si="27"/>
        <v>41</v>
      </c>
      <c r="DP26">
        <f t="shared" si="28"/>
        <v>14</v>
      </c>
      <c r="DQ26">
        <f t="shared" si="29"/>
        <v>15</v>
      </c>
      <c r="DR26">
        <f t="shared" si="30"/>
        <v>32</v>
      </c>
      <c r="DS26">
        <f t="shared" si="31"/>
        <v>20</v>
      </c>
      <c r="DT26">
        <f t="shared" si="32"/>
        <v>4</v>
      </c>
      <c r="DU26">
        <f t="shared" si="33"/>
        <v>11</v>
      </c>
      <c r="DV26">
        <f t="shared" si="34"/>
        <v>8</v>
      </c>
      <c r="DW26">
        <f t="shared" si="35"/>
        <v>33</v>
      </c>
      <c r="DX26">
        <f t="shared" si="36"/>
        <v>13</v>
      </c>
      <c r="DY26">
        <f t="shared" si="37"/>
        <v>16</v>
      </c>
      <c r="DZ26">
        <f t="shared" si="38"/>
        <v>34</v>
      </c>
      <c r="EA26">
        <f t="shared" si="39"/>
        <v>42</v>
      </c>
      <c r="EB26">
        <f t="shared" si="40"/>
        <v>28</v>
      </c>
      <c r="EC26">
        <f t="shared" si="41"/>
        <v>29</v>
      </c>
      <c r="ED26">
        <f t="shared" si="42"/>
        <v>25</v>
      </c>
      <c r="EE26">
        <f t="shared" si="43"/>
        <v>9</v>
      </c>
      <c r="EF26">
        <f t="shared" si="44"/>
        <v>1</v>
      </c>
    </row>
    <row r="27" spans="1:136" ht="16.5" customHeight="1">
      <c r="A27">
        <f>_calc_라운드기준!A27</f>
        <v>1219</v>
      </c>
      <c r="B27">
        <f>INDEX(_calc_누적빈도!B:B,$A27)-INDEX(_calc_누적빈도!B:B,$A27-기준250회_후보!$B$1)</f>
        <v>30</v>
      </c>
      <c r="C27">
        <f>INDEX(_calc_누적빈도!C:C,$A27)-INDEX(_calc_누적빈도!C:C,$A27-기준250회_후보!$B$1)</f>
        <v>23</v>
      </c>
      <c r="D27">
        <f>INDEX(_calc_누적빈도!D:D,$A27)-INDEX(_calc_누적빈도!D:D,$A27-기준250회_후보!$B$1)</f>
        <v>43</v>
      </c>
      <c r="E27">
        <f>INDEX(_calc_누적빈도!E:E,$A27)-INDEX(_calc_누적빈도!E:E,$A27-기준250회_후보!$B$1)</f>
        <v>26</v>
      </c>
      <c r="F27">
        <f>INDEX(_calc_누적빈도!F:F,$A27)-INDEX(_calc_누적빈도!F:F,$A27-기준250회_후보!$B$1)</f>
        <v>24</v>
      </c>
      <c r="G27">
        <f>INDEX(_calc_누적빈도!G:G,$A27)-INDEX(_calc_누적빈도!G:G,$A27-기준250회_후보!$B$1)</f>
        <v>42</v>
      </c>
      <c r="H27">
        <f>INDEX(_calc_누적빈도!H:H,$A27)-INDEX(_calc_누적빈도!H:H,$A27-기준250회_후보!$B$1)</f>
        <v>42</v>
      </c>
      <c r="I27">
        <f>INDEX(_calc_누적빈도!I:I,$A27)-INDEX(_calc_누적빈도!I:I,$A27-기준250회_후보!$B$1)</f>
        <v>28</v>
      </c>
      <c r="J27">
        <f>INDEX(_calc_누적빈도!J:J,$A27)-INDEX(_calc_누적빈도!J:J,$A27-기준250회_후보!$B$1)</f>
        <v>32</v>
      </c>
      <c r="K27">
        <f>INDEX(_calc_누적빈도!K:K,$A27)-INDEX(_calc_누적빈도!K:K,$A27-기준250회_후보!$B$1)</f>
        <v>27</v>
      </c>
      <c r="L27">
        <f>INDEX(_calc_누적빈도!L:L,$A27)-INDEX(_calc_누적빈도!L:L,$A27-기준250회_후보!$B$1)</f>
        <v>34</v>
      </c>
      <c r="M27">
        <f>INDEX(_calc_누적빈도!M:M,$A27)-INDEX(_calc_누적빈도!M:M,$A27-기준250회_후보!$B$1)</f>
        <v>38</v>
      </c>
      <c r="N27">
        <f>INDEX(_calc_누적빈도!N:N,$A27)-INDEX(_calc_누적빈도!N:N,$A27-기준250회_후보!$B$1)</f>
        <v>38</v>
      </c>
      <c r="O27">
        <f>INDEX(_calc_누적빈도!O:O,$A27)-INDEX(_calc_누적빈도!O:O,$A27-기준250회_후보!$B$1)</f>
        <v>34</v>
      </c>
      <c r="P27">
        <f>INDEX(_calc_누적빈도!P:P,$A27)-INDEX(_calc_누적빈도!P:P,$A27-기준250회_후보!$B$1)</f>
        <v>35</v>
      </c>
      <c r="Q27">
        <f>INDEX(_calc_누적빈도!Q:Q,$A27)-INDEX(_calc_누적빈도!Q:Q,$A27-기준250회_후보!$B$1)</f>
        <v>42</v>
      </c>
      <c r="R27">
        <f>INDEX(_calc_누적빈도!R:R,$A27)-INDEX(_calc_누적빈도!R:R,$A27-기준250회_후보!$B$1)</f>
        <v>32</v>
      </c>
      <c r="S27">
        <f>INDEX(_calc_누적빈도!S:S,$A27)-INDEX(_calc_누적빈도!S:S,$A27-기준250회_후보!$B$1)</f>
        <v>31</v>
      </c>
      <c r="T27">
        <f>INDEX(_calc_누적빈도!T:T,$A27)-INDEX(_calc_누적빈도!T:T,$A27-기준250회_후보!$B$1)</f>
        <v>35</v>
      </c>
      <c r="U27">
        <f>INDEX(_calc_누적빈도!U:U,$A27)-INDEX(_calc_누적빈도!U:U,$A27-기준250회_후보!$B$1)</f>
        <v>33</v>
      </c>
      <c r="V27">
        <f>INDEX(_calc_누적빈도!V:V,$A27)-INDEX(_calc_누적빈도!V:V,$A27-기준250회_후보!$B$1)</f>
        <v>36</v>
      </c>
      <c r="W27">
        <f>INDEX(_calc_누적빈도!W:W,$A27)-INDEX(_calc_누적빈도!W:W,$A27-기준250회_후보!$B$1)</f>
        <v>31</v>
      </c>
      <c r="X27">
        <f>INDEX(_calc_누적빈도!X:X,$A27)-INDEX(_calc_누적빈도!X:X,$A27-기준250회_후보!$B$1)</f>
        <v>32</v>
      </c>
      <c r="Y27">
        <f>INDEX(_calc_누적빈도!Y:Y,$A27)-INDEX(_calc_누적빈도!Y:Y,$A27-기준250회_후보!$B$1)</f>
        <v>35</v>
      </c>
      <c r="Z27">
        <f>INDEX(_calc_누적빈도!Z:Z,$A27)-INDEX(_calc_누적빈도!Z:Z,$A27-기준250회_후보!$B$1)</f>
        <v>25</v>
      </c>
      <c r="AA27">
        <f>INDEX(_calc_누적빈도!AA:AA,$A27)-INDEX(_calc_누적빈도!AA:AA,$A27-기준250회_후보!$B$1)</f>
        <v>37</v>
      </c>
      <c r="AB27">
        <f>INDEX(_calc_누적빈도!AB:AB,$A27)-INDEX(_calc_누적빈도!AB:AB,$A27-기준250회_후보!$B$1)</f>
        <v>39</v>
      </c>
      <c r="AC27">
        <f>INDEX(_calc_누적빈도!AC:AC,$A27)-INDEX(_calc_누적빈도!AC:AC,$A27-기준250회_후보!$B$1)</f>
        <v>31</v>
      </c>
      <c r="AD27">
        <f>INDEX(_calc_누적빈도!AD:AD,$A27)-INDEX(_calc_누적빈도!AD:AD,$A27-기준250회_후보!$B$1)</f>
        <v>35</v>
      </c>
      <c r="AE27">
        <f>INDEX(_calc_누적빈도!AE:AE,$A27)-INDEX(_calc_누적빈도!AE:AE,$A27-기준250회_후보!$B$1)</f>
        <v>38</v>
      </c>
      <c r="AF27">
        <f>INDEX(_calc_누적빈도!AF:AF,$A27)-INDEX(_calc_누적빈도!AF:AF,$A27-기준250회_후보!$B$1)</f>
        <v>35</v>
      </c>
      <c r="AG27">
        <f>INDEX(_calc_누적빈도!AG:AG,$A27)-INDEX(_calc_누적빈도!AG:AG,$A27-기준250회_후보!$B$1)</f>
        <v>31</v>
      </c>
      <c r="AH27">
        <f>INDEX(_calc_누적빈도!AH:AH,$A27)-INDEX(_calc_누적빈도!AH:AH,$A27-기준250회_후보!$B$1)</f>
        <v>38</v>
      </c>
      <c r="AI27">
        <f>INDEX(_calc_누적빈도!AI:AI,$A27)-INDEX(_calc_누적빈도!AI:AI,$A27-기준250회_후보!$B$1)</f>
        <v>31</v>
      </c>
      <c r="AJ27">
        <f>INDEX(_calc_누적빈도!AJ:AJ,$A27)-INDEX(_calc_누적빈도!AJ:AJ,$A27-기준250회_후보!$B$1)</f>
        <v>42</v>
      </c>
      <c r="AK27">
        <f>INDEX(_calc_누적빈도!AK:AK,$A27)-INDEX(_calc_누적빈도!AK:AK,$A27-기준250회_후보!$B$1)</f>
        <v>32</v>
      </c>
      <c r="AL27">
        <f>INDEX(_calc_누적빈도!AL:AL,$A27)-INDEX(_calc_누적빈도!AL:AL,$A27-기준250회_후보!$B$1)</f>
        <v>38</v>
      </c>
      <c r="AM27">
        <f>INDEX(_calc_누적빈도!AM:AM,$A27)-INDEX(_calc_누적빈도!AM:AM,$A27-기준250회_후보!$B$1)</f>
        <v>39</v>
      </c>
      <c r="AN27">
        <f>INDEX(_calc_누적빈도!AN:AN,$A27)-INDEX(_calc_누적빈도!AN:AN,$A27-기준250회_후보!$B$1)</f>
        <v>26</v>
      </c>
      <c r="AO27">
        <f>INDEX(_calc_누적빈도!AO:AO,$A27)-INDEX(_calc_누적빈도!AO:AO,$A27-기준250회_후보!$B$1)</f>
        <v>32</v>
      </c>
      <c r="AP27">
        <f>INDEX(_calc_누적빈도!AP:AP,$A27)-INDEX(_calc_누적빈도!AP:AP,$A27-기준250회_후보!$B$1)</f>
        <v>28</v>
      </c>
      <c r="AQ27">
        <f>INDEX(_calc_누적빈도!AQ:AQ,$A27)-INDEX(_calc_누적빈도!AQ:AQ,$A27-기준250회_후보!$B$1)</f>
        <v>28</v>
      </c>
      <c r="AR27">
        <f>INDEX(_calc_누적빈도!AR:AR,$A27)-INDEX(_calc_누적빈도!AR:AR,$A27-기준250회_후보!$B$1)</f>
        <v>19</v>
      </c>
      <c r="AS27">
        <f>INDEX(_calc_누적빈도!AS:AS,$A27)-INDEX(_calc_누적빈도!AS:AS,$A27-기준250회_후보!$B$1)</f>
        <v>34</v>
      </c>
      <c r="AT27">
        <f>INDEX(_calc_누적빈도!AT:AT,$A27)-INDEX(_calc_누적빈도!AT:AT,$A27-기준250회_후보!$B$1)</f>
        <v>39</v>
      </c>
      <c r="AU27">
        <f>(RANK(_calc_라운드기준!B27,_calc_라운드기준!$B27:$AT27,0)+COUNTIFS(_calc_라운드기준!$B27:$AT27,_calc_라운드기준!B27,$B$1:$AT$1,"&lt;"&amp;1))-(RANK(B27,$B27:$AT27,0)+COUNTIFS($B27:$AT27,B27,$B$1:$AT$1,"&lt;"&amp;1))</f>
        <v>-29</v>
      </c>
      <c r="AV27">
        <f>(RANK(_calc_라운드기준!C27,_calc_라운드기준!$B27:$AT27,0)+COUNTIFS(_calc_라운드기준!$B27:$AT27,_calc_라운드기준!C27,$B$1:$AT$1,"&lt;"&amp;2))-(RANK(C27,$B27:$AT27,0)+COUNTIFS($B27:$AT27,C27,$B$1:$AT$1,"&lt;"&amp;2))</f>
        <v>-2</v>
      </c>
      <c r="AW27">
        <f>(RANK(_calc_라운드기준!D27,_calc_라운드기준!$B27:$AT27,0)+COUNTIFS(_calc_라운드기준!$B27:$AT27,_calc_라운드기준!D27,$B$1:$AT$1,"&lt;"&amp;3))-(RANK(D27,$B27:$AT27,0)+COUNTIFS($B27:$AT27,D27,$B$1:$AT$1,"&lt;"&amp;3))</f>
        <v>0</v>
      </c>
      <c r="AX27">
        <f>(RANK(_calc_라운드기준!E27,_calc_라운드기준!$B27:$AT27,0)+COUNTIFS(_calc_라운드기준!$B27:$AT27,_calc_라운드기준!E27,$B$1:$AT$1,"&lt;"&amp;4))-(RANK(E27,$B27:$AT27,0)+COUNTIFS($B27:$AT27,E27,$B$1:$AT$1,"&lt;"&amp;4))</f>
        <v>-14</v>
      </c>
      <c r="AY27">
        <f>(RANK(_calc_라운드기준!F27,_calc_라운드기준!$B27:$AT27,0)+COUNTIFS(_calc_라운드기준!$B27:$AT27,_calc_라운드기준!F27,$B$1:$AT$1,"&lt;"&amp;5))-(RANK(F27,$B27:$AT27,0)+COUNTIFS($B27:$AT27,F27,$B$1:$AT$1,"&lt;"&amp;5))</f>
        <v>-36</v>
      </c>
      <c r="AZ27">
        <f>(RANK(_calc_라운드기준!G27,_calc_라운드기준!$B27:$AT27,0)+COUNTIFS(_calc_라운드기준!$B27:$AT27,_calc_라운드기준!G27,$B$1:$AT$1,"&lt;"&amp;6))-(RANK(G27,$B27:$AT27,0)+COUNTIFS($B27:$AT27,G27,$B$1:$AT$1,"&lt;"&amp;6))</f>
        <v>6</v>
      </c>
      <c r="BA27">
        <f>(RANK(_calc_라운드기준!H27,_calc_라운드기준!$B27:$AT27,0)+COUNTIFS(_calc_라운드기준!$B27:$AT27,_calc_라운드기준!H27,$B$1:$AT$1,"&lt;"&amp;7))-(RANK(H27,$B27:$AT27,0)+COUNTIFS($B27:$AT27,H27,$B$1:$AT$1,"&lt;"&amp;7))</f>
        <v>6</v>
      </c>
      <c r="BB27">
        <f>(RANK(_calc_라운드기준!I27,_calc_라운드기준!$B27:$AT27,0)+COUNTIFS(_calc_라운드기준!$B27:$AT27,_calc_라운드기준!I27,$B$1:$AT$1,"&lt;"&amp;8))-(RANK(I27,$B27:$AT27,0)+COUNTIFS($B27:$AT27,I27,$B$1:$AT$1,"&lt;"&amp;8))</f>
        <v>-26</v>
      </c>
      <c r="BC27">
        <f>(RANK(_calc_라운드기준!J27,_calc_라운드기준!$B27:$AT27,0)+COUNTIFS(_calc_라운드기준!$B27:$AT27,_calc_라운드기준!J27,$B$1:$AT$1,"&lt;"&amp;9))-(RANK(J27,$B27:$AT27,0)+COUNTIFS($B27:$AT27,J27,$B$1:$AT$1,"&lt;"&amp;9))</f>
        <v>-9</v>
      </c>
      <c r="BD27">
        <f>(RANK(_calc_라운드기준!K27,_calc_라운드기준!$B27:$AT27,0)+COUNTIFS(_calc_라운드기준!$B27:$AT27,_calc_라운드기준!K27,$B$1:$AT$1,"&lt;"&amp;10))-(RANK(K27,$B27:$AT27,0)+COUNTIFS($B27:$AT27,K27,$B$1:$AT$1,"&lt;"&amp;10))</f>
        <v>-12</v>
      </c>
      <c r="BE27">
        <f>(RANK(_calc_라운드기준!L27,_calc_라운드기준!$B27:$AT27,0)+COUNTIFS(_calc_라운드기준!$B27:$AT27,_calc_라운드기준!L27,$B$1:$AT$1,"&lt;"&amp;11))-(RANK(L27,$B27:$AT27,0)+COUNTIFS($B27:$AT27,L27,$B$1:$AT$1,"&lt;"&amp;11))</f>
        <v>7</v>
      </c>
      <c r="BF27">
        <f>(RANK(_calc_라운드기준!M27,_calc_라운드기준!$B27:$AT27,0)+COUNTIFS(_calc_라운드기준!$B27:$AT27,_calc_라운드기준!M27,$B$1:$AT$1,"&lt;"&amp;12))-(RANK(M27,$B27:$AT27,0)+COUNTIFS($B27:$AT27,M27,$B$1:$AT$1,"&lt;"&amp;12))</f>
        <v>8</v>
      </c>
      <c r="BG27">
        <f>(RANK(_calc_라운드기준!N27,_calc_라운드기준!$B27:$AT27,0)+COUNTIFS(_calc_라운드기준!$B27:$AT27,_calc_라운드기준!N27,$B$1:$AT$1,"&lt;"&amp;13))-(RANK(N27,$B27:$AT27,0)+COUNTIFS($B27:$AT27,N27,$B$1:$AT$1,"&lt;"&amp;13))</f>
        <v>19</v>
      </c>
      <c r="BH27">
        <f>(RANK(_calc_라운드기준!O27,_calc_라운드기준!$B27:$AT27,0)+COUNTIFS(_calc_라운드기준!$B27:$AT27,_calc_라운드기준!O27,$B$1:$AT$1,"&lt;"&amp;14))-(RANK(O27,$B27:$AT27,0)+COUNTIFS($B27:$AT27,O27,$B$1:$AT$1,"&lt;"&amp;14))</f>
        <v>17</v>
      </c>
      <c r="BI27">
        <f>(RANK(_calc_라운드기준!P27,_calc_라운드기준!$B27:$AT27,0)+COUNTIFS(_calc_라운드기준!$B27:$AT27,_calc_라운드기준!P27,$B$1:$AT$1,"&lt;"&amp;15))-(RANK(P27,$B27:$AT27,0)+COUNTIFS($B27:$AT27,P27,$B$1:$AT$1,"&lt;"&amp;15))</f>
        <v>-12</v>
      </c>
      <c r="BJ27">
        <f>(RANK(_calc_라운드기준!Q27,_calc_라운드기준!$B27:$AT27,0)+COUNTIFS(_calc_라운드기준!$B27:$AT27,_calc_라운드기준!Q27,$B$1:$AT$1,"&lt;"&amp;16))-(RANK(Q27,$B27:$AT27,0)+COUNTIFS($B27:$AT27,Q27,$B$1:$AT$1,"&lt;"&amp;16))</f>
        <v>-1</v>
      </c>
      <c r="BK27">
        <f>(RANK(_calc_라운드기준!R27,_calc_라운드기준!$B27:$AT27,0)+COUNTIFS(_calc_라운드기준!$B27:$AT27,_calc_라운드기준!R27,$B$1:$AT$1,"&lt;"&amp;17))-(RANK(R27,$B27:$AT27,0)+COUNTIFS($B27:$AT27,R27,$B$1:$AT$1,"&lt;"&amp;17))</f>
        <v>-8</v>
      </c>
      <c r="BL27">
        <f>(RANK(_calc_라운드기준!S27,_calc_라운드기준!$B27:$AT27,0)+COUNTIFS(_calc_라운드기준!$B27:$AT27,_calc_라운드기준!S27,$B$1:$AT$1,"&lt;"&amp;18))-(RANK(S27,$B27:$AT27,0)+COUNTIFS($B27:$AT27,S27,$B$1:$AT$1,"&lt;"&amp;18))</f>
        <v>10</v>
      </c>
      <c r="BM27">
        <f>(RANK(_calc_라운드기준!T27,_calc_라운드기준!$B27:$AT27,0)+COUNTIFS(_calc_라운드기준!$B27:$AT27,_calc_라운드기준!T27,$B$1:$AT$1,"&lt;"&amp;19))-(RANK(T27,$B27:$AT27,0)+COUNTIFS($B27:$AT27,T27,$B$1:$AT$1,"&lt;"&amp;19))</f>
        <v>2</v>
      </c>
      <c r="BN27">
        <f>(RANK(_calc_라운드기준!U27,_calc_라운드기준!$B27:$AT27,0)+COUNTIFS(_calc_라운드기준!$B27:$AT27,_calc_라운드기준!U27,$B$1:$AT$1,"&lt;"&amp;20))-(RANK(U27,$B27:$AT27,0)+COUNTIFS($B27:$AT27,U27,$B$1:$AT$1,"&lt;"&amp;20))</f>
        <v>6</v>
      </c>
      <c r="BO27">
        <f>(RANK(_calc_라운드기준!V27,_calc_라운드기준!$B27:$AT27,0)+COUNTIFS(_calc_라운드기준!$B27:$AT27,_calc_라운드기준!V27,$B$1:$AT$1,"&lt;"&amp;21))-(RANK(V27,$B27:$AT27,0)+COUNTIFS($B27:$AT27,V27,$B$1:$AT$1,"&lt;"&amp;21))</f>
        <v>26</v>
      </c>
      <c r="BP27">
        <f>(RANK(_calc_라운드기준!W27,_calc_라운드기준!$B27:$AT27,0)+COUNTIFS(_calc_라운드기준!$B27:$AT27,_calc_라운드기준!W27,$B$1:$AT$1,"&lt;"&amp;22))-(RANK(W27,$B27:$AT27,0)+COUNTIFS($B27:$AT27,W27,$B$1:$AT$1,"&lt;"&amp;22))</f>
        <v>12</v>
      </c>
      <c r="BQ27">
        <f>(RANK(_calc_라운드기준!X27,_calc_라운드기준!$B27:$AT27,0)+COUNTIFS(_calc_라운드기준!$B27:$AT27,_calc_라운드기준!X27,$B$1:$AT$1,"&lt;"&amp;23))-(RANK(X27,$B27:$AT27,0)+COUNTIFS($B27:$AT27,X27,$B$1:$AT$1,"&lt;"&amp;23))</f>
        <v>-16</v>
      </c>
      <c r="BR27">
        <f>(RANK(_calc_라운드기준!Y27,_calc_라운드기준!$B27:$AT27,0)+COUNTIFS(_calc_라운드기준!$B27:$AT27,_calc_라운드기준!Y27,$B$1:$AT$1,"&lt;"&amp;24))-(RANK(Y27,$B27:$AT27,0)+COUNTIFS($B27:$AT27,Y27,$B$1:$AT$1,"&lt;"&amp;24))</f>
        <v>-13</v>
      </c>
      <c r="BS27">
        <f>(RANK(_calc_라운드기준!Z27,_calc_라운드기준!$B27:$AT27,0)+COUNTIFS(_calc_라운드기준!$B27:$AT27,_calc_라운드기준!Z27,$B$1:$AT$1,"&lt;"&amp;25))-(RANK(Z27,$B27:$AT27,0)+COUNTIFS($B27:$AT27,Z27,$B$1:$AT$1,"&lt;"&amp;25))</f>
        <v>-6</v>
      </c>
      <c r="BT27">
        <f>(RANK(_calc_라운드기준!AA27,_calc_라운드기준!$B27:$AT27,0)+COUNTIFS(_calc_라운드기준!$B27:$AT27,_calc_라운드기준!AA27,$B$1:$AT$1,"&lt;"&amp;26))-(RANK(AA27,$B27:$AT27,0)+COUNTIFS($B27:$AT27,AA27,$B$1:$AT$1,"&lt;"&amp;26))</f>
        <v>6</v>
      </c>
      <c r="BU27">
        <f>(RANK(_calc_라운드기준!AB27,_calc_라운드기준!$B27:$AT27,0)+COUNTIFS(_calc_라운드기준!$B27:$AT27,_calc_라운드기준!AB27,$B$1:$AT$1,"&lt;"&amp;27))-(RANK(AB27,$B27:$AT27,0)+COUNTIFS($B27:$AT27,AB27,$B$1:$AT$1,"&lt;"&amp;27))</f>
        <v>-4</v>
      </c>
      <c r="BV27">
        <f>(RANK(_calc_라운드기준!AC27,_calc_라운드기준!$B27:$AT27,0)+COUNTIFS(_calc_라운드기준!$B27:$AT27,_calc_라운드기준!AC27,$B$1:$AT$1,"&lt;"&amp;28))-(RANK(AC27,$B27:$AT27,0)+COUNTIFS($B27:$AT27,AC27,$B$1:$AT$1,"&lt;"&amp;28))</f>
        <v>-20</v>
      </c>
      <c r="BW27">
        <f>(RANK(_calc_라운드기준!AD27,_calc_라운드기준!$B27:$AT27,0)+COUNTIFS(_calc_라운드기준!$B27:$AT27,_calc_라운드기준!AD27,$B$1:$AT$1,"&lt;"&amp;29))-(RANK(AD27,$B27:$AT27,0)+COUNTIFS($B27:$AT27,AD27,$B$1:$AT$1,"&lt;"&amp;29))</f>
        <v>12</v>
      </c>
      <c r="BX27">
        <f>(RANK(_calc_라운드기준!AE27,_calc_라운드기준!$B27:$AT27,0)+COUNTIFS(_calc_라운드기준!$B27:$AT27,_calc_라운드기준!AE27,$B$1:$AT$1,"&lt;"&amp;30))-(RANK(AE27,$B27:$AT27,0)+COUNTIFS($B27:$AT27,AE27,$B$1:$AT$1,"&lt;"&amp;30))</f>
        <v>10</v>
      </c>
      <c r="BY27">
        <f>(RANK(_calc_라운드기준!AF27,_calc_라운드기준!$B27:$AT27,0)+COUNTIFS(_calc_라운드기준!$B27:$AT27,_calc_라운드기준!AF27,$B$1:$AT$1,"&lt;"&amp;31))-(RANK(AF27,$B27:$AT27,0)+COUNTIFS($B27:$AT27,AF27,$B$1:$AT$1,"&lt;"&amp;31))</f>
        <v>-7</v>
      </c>
      <c r="BZ27">
        <f>(RANK(_calc_라운드기준!AG27,_calc_라운드기준!$B27:$AT27,0)+COUNTIFS(_calc_라운드기준!$B27:$AT27,_calc_라운드기준!AG27,$B$1:$AT$1,"&lt;"&amp;32))-(RANK(AG27,$B27:$AT27,0)+COUNTIFS($B27:$AT27,AG27,$B$1:$AT$1,"&lt;"&amp;32))</f>
        <v>4</v>
      </c>
      <c r="CA27">
        <f>(RANK(_calc_라운드기준!AH27,_calc_라운드기준!$B27:$AT27,0)+COUNTIFS(_calc_라운드기준!$B27:$AT27,_calc_라운드기준!AH27,$B$1:$AT$1,"&lt;"&amp;33))-(RANK(AH27,$B27:$AT27,0)+COUNTIFS($B27:$AT27,AH27,$B$1:$AT$1,"&lt;"&amp;33))</f>
        <v>20</v>
      </c>
      <c r="CB27">
        <f>(RANK(_calc_라운드기준!AI27,_calc_라운드기준!$B27:$AT27,0)+COUNTIFS(_calc_라운드기준!$B27:$AT27,_calc_라운드기준!AI27,$B$1:$AT$1,"&lt;"&amp;34))-(RANK(AI27,$B27:$AT27,0)+COUNTIFS($B27:$AT27,AI27,$B$1:$AT$1,"&lt;"&amp;34))</f>
        <v>11</v>
      </c>
      <c r="CC27">
        <f>(RANK(_calc_라운드기준!AJ27,_calc_라운드기준!$B27:$AT27,0)+COUNTIFS(_calc_라운드기준!$B27:$AT27,_calc_라운드기준!AJ27,$B$1:$AT$1,"&lt;"&amp;35))-(RANK(AJ27,$B27:$AT27,0)+COUNTIFS($B27:$AT27,AJ27,$B$1:$AT$1,"&lt;"&amp;35))</f>
        <v>17</v>
      </c>
      <c r="CD27">
        <f>(RANK(_calc_라운드기준!AK27,_calc_라운드기준!$B27:$AT27,0)+COUNTIFS(_calc_라운드기준!$B27:$AT27,_calc_라운드기준!AK27,$B$1:$AT$1,"&lt;"&amp;36))-(RANK(AK27,$B27:$AT27,0)+COUNTIFS($B27:$AT27,AK27,$B$1:$AT$1,"&lt;"&amp;36))</f>
        <v>-5</v>
      </c>
      <c r="CE27">
        <f>(RANK(_calc_라운드기준!AL27,_calc_라운드기준!$B27:$AT27,0)+COUNTIFS(_calc_라운드기준!$B27:$AT27,_calc_라운드기준!AL27,$B$1:$AT$1,"&lt;"&amp;37))-(RANK(AL27,$B27:$AT27,0)+COUNTIFS($B27:$AT27,AL27,$B$1:$AT$1,"&lt;"&amp;37))</f>
        <v>11</v>
      </c>
      <c r="CF27">
        <f>(RANK(_calc_라운드기준!AM27,_calc_라운드기준!$B27:$AT27,0)+COUNTIFS(_calc_라운드기준!$B27:$AT27,_calc_라운드기준!AM27,$B$1:$AT$1,"&lt;"&amp;38))-(RANK(AM27,$B27:$AT27,0)+COUNTIFS($B27:$AT27,AM27,$B$1:$AT$1,"&lt;"&amp;38))</f>
        <v>7</v>
      </c>
      <c r="CG27">
        <f>(RANK(_calc_라운드기준!AN27,_calc_라운드기준!$B27:$AT27,0)+COUNTIFS(_calc_라운드기준!$B27:$AT27,_calc_라운드기준!AN27,$B$1:$AT$1,"&lt;"&amp;39))-(RANK(AN27,$B27:$AT27,0)+COUNTIFS($B27:$AT27,AN27,$B$1:$AT$1,"&lt;"&amp;39))</f>
        <v>-8</v>
      </c>
      <c r="CH27">
        <f>(RANK(_calc_라운드기준!AO27,_calc_라운드기준!$B27:$AT27,0)+COUNTIFS(_calc_라운드기준!$B27:$AT27,_calc_라운드기준!AO27,$B$1:$AT$1,"&lt;"&amp;40))-(RANK(AO27,$B27:$AT27,0)+COUNTIFS($B27:$AT27,AO27,$B$1:$AT$1,"&lt;"&amp;40))</f>
        <v>-14</v>
      </c>
      <c r="CI27">
        <f>(RANK(_calc_라운드기준!AP27,_calc_라운드기준!$B27:$AT27,0)+COUNTIFS(_calc_라운드기준!$B27:$AT27,_calc_라운드기준!AP27,$B$1:$AT$1,"&lt;"&amp;41))-(RANK(AP27,$B27:$AT27,0)+COUNTIFS($B27:$AT27,AP27,$B$1:$AT$1,"&lt;"&amp;41))</f>
        <v>-3</v>
      </c>
      <c r="CJ27">
        <f>(RANK(_calc_라운드기준!AQ27,_calc_라운드기준!$B27:$AT27,0)+COUNTIFS(_calc_라운드기준!$B27:$AT27,_calc_라운드기준!AQ27,$B$1:$AT$1,"&lt;"&amp;42))-(RANK(AQ27,$B27:$AT27,0)+COUNTIFS($B27:$AT27,AQ27,$B$1:$AT$1,"&lt;"&amp;42))</f>
        <v>-13</v>
      </c>
      <c r="CK27">
        <f>(RANK(_calc_라운드기준!AR27,_calc_라운드기준!$B27:$AT27,0)+COUNTIFS(_calc_라운드기준!$B27:$AT27,_calc_라운드기준!AR27,$B$1:$AT$1,"&lt;"&amp;43))-(RANK(AR27,$B27:$AT27,0)+COUNTIFS($B27:$AT27,AR27,$B$1:$AT$1,"&lt;"&amp;43))</f>
        <v>-1</v>
      </c>
      <c r="CL27">
        <f>(RANK(_calc_라운드기준!AS27,_calc_라운드기준!$B27:$AT27,0)+COUNTIFS(_calc_라운드기준!$B27:$AT27,_calc_라운드기준!AS27,$B$1:$AT$1,"&lt;"&amp;44))-(RANK(AS27,$B27:$AT27,0)+COUNTIFS($B27:$AT27,AS27,$B$1:$AT$1,"&lt;"&amp;44))</f>
        <v>12</v>
      </c>
      <c r="CM27">
        <f>(RANK(_calc_라운드기준!AT27,_calc_라운드기준!$B27:$AT27,0)+COUNTIFS(_calc_라운드기준!$B27:$AT27,_calc_라운드기준!AT27,$B$1:$AT$1,"&lt;"&amp;45))-(RANK(AT27,$B27:$AT27,0)+COUNTIFS($B27:$AT27,AT27,$B$1:$AT$1,"&lt;"&amp;45))</f>
        <v>30</v>
      </c>
      <c r="CN27">
        <f t="shared" si="0"/>
        <v>44</v>
      </c>
      <c r="CO27">
        <f t="shared" si="1"/>
        <v>26</v>
      </c>
      <c r="CP27">
        <f t="shared" si="2"/>
        <v>23</v>
      </c>
      <c r="CQ27">
        <f t="shared" si="3"/>
        <v>39</v>
      </c>
      <c r="CR27">
        <f t="shared" si="4"/>
        <v>45</v>
      </c>
      <c r="CS27">
        <f t="shared" si="5"/>
        <v>17</v>
      </c>
      <c r="CT27">
        <f t="shared" si="6"/>
        <v>18</v>
      </c>
      <c r="CU27">
        <f t="shared" si="7"/>
        <v>43</v>
      </c>
      <c r="CV27">
        <f t="shared" si="8"/>
        <v>34</v>
      </c>
      <c r="CW27">
        <f t="shared" si="9"/>
        <v>35</v>
      </c>
      <c r="CX27">
        <f t="shared" si="10"/>
        <v>15</v>
      </c>
      <c r="CY27">
        <f t="shared" si="11"/>
        <v>14</v>
      </c>
      <c r="CZ27">
        <f t="shared" si="12"/>
        <v>4</v>
      </c>
      <c r="DA27">
        <f t="shared" si="13"/>
        <v>5</v>
      </c>
      <c r="DB27">
        <f t="shared" si="14"/>
        <v>36</v>
      </c>
      <c r="DC27">
        <f t="shared" si="15"/>
        <v>24</v>
      </c>
      <c r="DD27">
        <f t="shared" si="16"/>
        <v>32</v>
      </c>
      <c r="DE27">
        <f t="shared" si="17"/>
        <v>12</v>
      </c>
      <c r="DF27">
        <f t="shared" si="18"/>
        <v>22</v>
      </c>
      <c r="DG27">
        <f t="shared" si="19"/>
        <v>19</v>
      </c>
      <c r="DH27">
        <f t="shared" si="20"/>
        <v>2</v>
      </c>
      <c r="DI27">
        <f t="shared" si="21"/>
        <v>7</v>
      </c>
      <c r="DJ27">
        <f t="shared" si="22"/>
        <v>41</v>
      </c>
      <c r="DK27">
        <f t="shared" si="23"/>
        <v>37</v>
      </c>
      <c r="DL27">
        <f t="shared" si="24"/>
        <v>30</v>
      </c>
      <c r="DM27">
        <f t="shared" si="25"/>
        <v>20</v>
      </c>
      <c r="DN27">
        <f t="shared" si="26"/>
        <v>28</v>
      </c>
      <c r="DO27">
        <f t="shared" si="27"/>
        <v>42</v>
      </c>
      <c r="DP27">
        <f t="shared" si="28"/>
        <v>8</v>
      </c>
      <c r="DQ27">
        <f t="shared" si="29"/>
        <v>13</v>
      </c>
      <c r="DR27">
        <f t="shared" si="30"/>
        <v>31</v>
      </c>
      <c r="DS27">
        <f t="shared" si="31"/>
        <v>21</v>
      </c>
      <c r="DT27">
        <f t="shared" si="32"/>
        <v>3</v>
      </c>
      <c r="DU27">
        <f t="shared" si="33"/>
        <v>10</v>
      </c>
      <c r="DV27">
        <f t="shared" si="34"/>
        <v>6</v>
      </c>
      <c r="DW27">
        <f t="shared" si="35"/>
        <v>29</v>
      </c>
      <c r="DX27">
        <f t="shared" si="36"/>
        <v>11</v>
      </c>
      <c r="DY27">
        <f t="shared" si="37"/>
        <v>16</v>
      </c>
      <c r="DZ27">
        <f t="shared" si="38"/>
        <v>33</v>
      </c>
      <c r="EA27">
        <f t="shared" si="39"/>
        <v>40</v>
      </c>
      <c r="EB27">
        <f t="shared" si="40"/>
        <v>27</v>
      </c>
      <c r="EC27">
        <f t="shared" si="41"/>
        <v>38</v>
      </c>
      <c r="ED27">
        <f t="shared" si="42"/>
        <v>25</v>
      </c>
      <c r="EE27">
        <f t="shared" si="43"/>
        <v>9</v>
      </c>
      <c r="EF27">
        <f t="shared" si="44"/>
        <v>1</v>
      </c>
    </row>
    <row r="28" spans="1:136" ht="16.5" customHeight="1">
      <c r="A28">
        <f>_calc_라운드기준!A28</f>
        <v>1218</v>
      </c>
      <c r="B28">
        <f>INDEX(_calc_누적빈도!B:B,$A28)-INDEX(_calc_누적빈도!B:B,$A28-기준250회_후보!$B$1)</f>
        <v>30</v>
      </c>
      <c r="C28">
        <f>INDEX(_calc_누적빈도!C:C,$A28)-INDEX(_calc_누적빈도!C:C,$A28-기준250회_후보!$B$1)</f>
        <v>24</v>
      </c>
      <c r="D28">
        <f>INDEX(_calc_누적빈도!D:D,$A28)-INDEX(_calc_누적빈도!D:D,$A28-기준250회_후보!$B$1)</f>
        <v>42</v>
      </c>
      <c r="E28">
        <f>INDEX(_calc_누적빈도!E:E,$A28)-INDEX(_calc_누적빈도!E:E,$A28-기준250회_후보!$B$1)</f>
        <v>26</v>
      </c>
      <c r="F28">
        <f>INDEX(_calc_누적빈도!F:F,$A28)-INDEX(_calc_누적빈도!F:F,$A28-기준250회_후보!$B$1)</f>
        <v>25</v>
      </c>
      <c r="G28">
        <f>INDEX(_calc_누적빈도!G:G,$A28)-INDEX(_calc_누적빈도!G:G,$A28-기준250회_후보!$B$1)</f>
        <v>42</v>
      </c>
      <c r="H28">
        <f>INDEX(_calc_누적빈도!H:H,$A28)-INDEX(_calc_누적빈도!H:H,$A28-기준250회_후보!$B$1)</f>
        <v>42</v>
      </c>
      <c r="I28">
        <f>INDEX(_calc_누적빈도!I:I,$A28)-INDEX(_calc_누적빈도!I:I,$A28-기준250회_후보!$B$1)</f>
        <v>28</v>
      </c>
      <c r="J28">
        <f>INDEX(_calc_누적빈도!J:J,$A28)-INDEX(_calc_누적빈도!J:J,$A28-기준250회_후보!$B$1)</f>
        <v>32</v>
      </c>
      <c r="K28">
        <f>INDEX(_calc_누적빈도!K:K,$A28)-INDEX(_calc_누적빈도!K:K,$A28-기준250회_후보!$B$1)</f>
        <v>27</v>
      </c>
      <c r="L28">
        <f>INDEX(_calc_누적빈도!L:L,$A28)-INDEX(_calc_누적빈도!L:L,$A28-기준250회_후보!$B$1)</f>
        <v>34</v>
      </c>
      <c r="M28">
        <f>INDEX(_calc_누적빈도!M:M,$A28)-INDEX(_calc_누적빈도!M:M,$A28-기준250회_후보!$B$1)</f>
        <v>39</v>
      </c>
      <c r="N28">
        <f>INDEX(_calc_누적빈도!N:N,$A28)-INDEX(_calc_누적빈도!N:N,$A28-기준250회_후보!$B$1)</f>
        <v>38</v>
      </c>
      <c r="O28">
        <f>INDEX(_calc_누적빈도!O:O,$A28)-INDEX(_calc_누적빈도!O:O,$A28-기준250회_후보!$B$1)</f>
        <v>35</v>
      </c>
      <c r="P28">
        <f>INDEX(_calc_누적빈도!P:P,$A28)-INDEX(_calc_누적빈도!P:P,$A28-기준250회_후보!$B$1)</f>
        <v>35</v>
      </c>
      <c r="Q28">
        <f>INDEX(_calc_누적빈도!Q:Q,$A28)-INDEX(_calc_누적빈도!Q:Q,$A28-기준250회_후보!$B$1)</f>
        <v>42</v>
      </c>
      <c r="R28">
        <f>INDEX(_calc_누적빈도!R:R,$A28)-INDEX(_calc_누적빈도!R:R,$A28-기준250회_후보!$B$1)</f>
        <v>32</v>
      </c>
      <c r="S28">
        <f>INDEX(_calc_누적빈도!S:S,$A28)-INDEX(_calc_누적빈도!S:S,$A28-기준250회_후보!$B$1)</f>
        <v>31</v>
      </c>
      <c r="T28">
        <f>INDEX(_calc_누적빈도!T:T,$A28)-INDEX(_calc_누적빈도!T:T,$A28-기준250회_후보!$B$1)</f>
        <v>35</v>
      </c>
      <c r="U28">
        <f>INDEX(_calc_누적빈도!U:U,$A28)-INDEX(_calc_누적빈도!U:U,$A28-기준250회_후보!$B$1)</f>
        <v>33</v>
      </c>
      <c r="V28">
        <f>INDEX(_calc_누적빈도!V:V,$A28)-INDEX(_calc_누적빈도!V:V,$A28-기준250회_후보!$B$1)</f>
        <v>36</v>
      </c>
      <c r="W28">
        <f>INDEX(_calc_누적빈도!W:W,$A28)-INDEX(_calc_누적빈도!W:W,$A28-기준250회_후보!$B$1)</f>
        <v>31</v>
      </c>
      <c r="X28">
        <f>INDEX(_calc_누적빈도!X:X,$A28)-INDEX(_calc_누적빈도!X:X,$A28-기준250회_후보!$B$1)</f>
        <v>32</v>
      </c>
      <c r="Y28">
        <f>INDEX(_calc_누적빈도!Y:Y,$A28)-INDEX(_calc_누적빈도!Y:Y,$A28-기준250회_후보!$B$1)</f>
        <v>36</v>
      </c>
      <c r="Z28">
        <f>INDEX(_calc_누적빈도!Z:Z,$A28)-INDEX(_calc_누적빈도!Z:Z,$A28-기준250회_후보!$B$1)</f>
        <v>25</v>
      </c>
      <c r="AA28">
        <f>INDEX(_calc_누적빈도!AA:AA,$A28)-INDEX(_calc_누적빈도!AA:AA,$A28-기준250회_후보!$B$1)</f>
        <v>37</v>
      </c>
      <c r="AB28">
        <f>INDEX(_calc_누적빈도!AB:AB,$A28)-INDEX(_calc_누적빈도!AB:AB,$A28-기준250회_후보!$B$1)</f>
        <v>39</v>
      </c>
      <c r="AC28">
        <f>INDEX(_calc_누적빈도!AC:AC,$A28)-INDEX(_calc_누적빈도!AC:AC,$A28-기준250회_후보!$B$1)</f>
        <v>30</v>
      </c>
      <c r="AD28">
        <f>INDEX(_calc_누적빈도!AD:AD,$A28)-INDEX(_calc_누적빈도!AD:AD,$A28-기준250회_후보!$B$1)</f>
        <v>35</v>
      </c>
      <c r="AE28">
        <f>INDEX(_calc_누적빈도!AE:AE,$A28)-INDEX(_calc_누적빈도!AE:AE,$A28-기준250회_후보!$B$1)</f>
        <v>38</v>
      </c>
      <c r="AF28">
        <f>INDEX(_calc_누적빈도!AF:AF,$A28)-INDEX(_calc_누적빈도!AF:AF,$A28-기준250회_후보!$B$1)</f>
        <v>34</v>
      </c>
      <c r="AG28">
        <f>INDEX(_calc_누적빈도!AG:AG,$A28)-INDEX(_calc_누적빈도!AG:AG,$A28-기준250회_후보!$B$1)</f>
        <v>30</v>
      </c>
      <c r="AH28">
        <f>INDEX(_calc_누적빈도!AH:AH,$A28)-INDEX(_calc_누적빈도!AH:AH,$A28-기준250회_후보!$B$1)</f>
        <v>38</v>
      </c>
      <c r="AI28">
        <f>INDEX(_calc_누적빈도!AI:AI,$A28)-INDEX(_calc_누적빈도!AI:AI,$A28-기준250회_후보!$B$1)</f>
        <v>31</v>
      </c>
      <c r="AJ28">
        <f>INDEX(_calc_누적빈도!AJ:AJ,$A28)-INDEX(_calc_누적빈도!AJ:AJ,$A28-기준250회_후보!$B$1)</f>
        <v>42</v>
      </c>
      <c r="AK28">
        <f>INDEX(_calc_누적빈도!AK:AK,$A28)-INDEX(_calc_누적빈도!AK:AK,$A28-기준250회_후보!$B$1)</f>
        <v>32</v>
      </c>
      <c r="AL28">
        <f>INDEX(_calc_누적빈도!AL:AL,$A28)-INDEX(_calc_누적빈도!AL:AL,$A28-기준250회_후보!$B$1)</f>
        <v>38</v>
      </c>
      <c r="AM28">
        <f>INDEX(_calc_누적빈도!AM:AM,$A28)-INDEX(_calc_누적빈도!AM:AM,$A28-기준250회_후보!$B$1)</f>
        <v>39</v>
      </c>
      <c r="AN28">
        <f>INDEX(_calc_누적빈도!AN:AN,$A28)-INDEX(_calc_누적빈도!AN:AN,$A28-기준250회_후보!$B$1)</f>
        <v>27</v>
      </c>
      <c r="AO28">
        <f>INDEX(_calc_누적빈도!AO:AO,$A28)-INDEX(_calc_누적빈도!AO:AO,$A28-기준250회_후보!$B$1)</f>
        <v>32</v>
      </c>
      <c r="AP28">
        <f>INDEX(_calc_누적빈도!AP:AP,$A28)-INDEX(_calc_누적빈도!AP:AP,$A28-기준250회_후보!$B$1)</f>
        <v>28</v>
      </c>
      <c r="AQ28">
        <f>INDEX(_calc_누적빈도!AQ:AQ,$A28)-INDEX(_calc_누적빈도!AQ:AQ,$A28-기준250회_후보!$B$1)</f>
        <v>27</v>
      </c>
      <c r="AR28">
        <f>INDEX(_calc_누적빈도!AR:AR,$A28)-INDEX(_calc_누적빈도!AR:AR,$A28-기준250회_후보!$B$1)</f>
        <v>19</v>
      </c>
      <c r="AS28">
        <f>INDEX(_calc_누적빈도!AS:AS,$A28)-INDEX(_calc_누적빈도!AS:AS,$A28-기준250회_후보!$B$1)</f>
        <v>34</v>
      </c>
      <c r="AT28">
        <f>INDEX(_calc_누적빈도!AT:AT,$A28)-INDEX(_calc_누적빈도!AT:AT,$A28-기준250회_후보!$B$1)</f>
        <v>38</v>
      </c>
      <c r="AU28">
        <f>(RANK(_calc_라운드기준!B28,_calc_라운드기준!$B28:$AT28,0)+COUNTIFS(_calc_라운드기준!$B28:$AT28,_calc_라운드기준!B28,$B$1:$AT$1,"&lt;"&amp;1))-(RANK(B28,$B28:$AT28,0)+COUNTIFS($B28:$AT28,B28,$B$1:$AT$1,"&lt;"&amp;1))</f>
        <v>-27</v>
      </c>
      <c r="AV28">
        <f>(RANK(_calc_라운드기준!C28,_calc_라운드기준!$B28:$AT28,0)+COUNTIFS(_calc_라운드기준!$B28:$AT28,_calc_라운드기준!C28,$B$1:$AT$1,"&lt;"&amp;2))-(RANK(C28,$B28:$AT28,0)+COUNTIFS($B28:$AT28,C28,$B$1:$AT$1,"&lt;"&amp;2))</f>
        <v>-2</v>
      </c>
      <c r="AW28">
        <f>(RANK(_calc_라운드기준!D28,_calc_라운드기준!$B28:$AT28,0)+COUNTIFS(_calc_라운드기준!$B28:$AT28,_calc_라운드기준!D28,$B$1:$AT$1,"&lt;"&amp;3))-(RANK(D28,$B28:$AT28,0)+COUNTIFS($B28:$AT28,D28,$B$1:$AT$1,"&lt;"&amp;3))</f>
        <v>1</v>
      </c>
      <c r="AX28">
        <f>(RANK(_calc_라운드기준!E28,_calc_라운드기준!$B28:$AT28,0)+COUNTIFS(_calc_라운드기준!$B28:$AT28,_calc_라운드기준!E28,$B$1:$AT$1,"&lt;"&amp;4))-(RANK(E28,$B28:$AT28,0)+COUNTIFS($B28:$AT28,E28,$B$1:$AT$1,"&lt;"&amp;4))</f>
        <v>-15</v>
      </c>
      <c r="AY28">
        <f>(RANK(_calc_라운드기준!F28,_calc_라운드기준!$B28:$AT28,0)+COUNTIFS(_calc_라운드기준!$B28:$AT28,_calc_라운드기준!F28,$B$1:$AT$1,"&lt;"&amp;5))-(RANK(F28,$B28:$AT28,0)+COUNTIFS($B28:$AT28,F28,$B$1:$AT$1,"&lt;"&amp;5))</f>
        <v>-35</v>
      </c>
      <c r="AZ28">
        <f>(RANK(_calc_라운드기준!G28,_calc_라운드기준!$B28:$AT28,0)+COUNTIFS(_calc_라운드기준!$B28:$AT28,_calc_라운드기준!G28,$B$1:$AT$1,"&lt;"&amp;6))-(RANK(G28,$B28:$AT28,0)+COUNTIFS($B28:$AT28,G28,$B$1:$AT$1,"&lt;"&amp;6))</f>
        <v>6</v>
      </c>
      <c r="BA28">
        <f>(RANK(_calc_라운드기준!H28,_calc_라운드기준!$B28:$AT28,0)+COUNTIFS(_calc_라운드기준!$B28:$AT28,_calc_라운드기준!H28,$B$1:$AT$1,"&lt;"&amp;7))-(RANK(H28,$B28:$AT28,0)+COUNTIFS($B28:$AT28,H28,$B$1:$AT$1,"&lt;"&amp;7))</f>
        <v>6</v>
      </c>
      <c r="BB28">
        <f>(RANK(_calc_라운드기준!I28,_calc_라운드기준!$B28:$AT28,0)+COUNTIFS(_calc_라운드기준!$B28:$AT28,_calc_라운드기준!I28,$B$1:$AT$1,"&lt;"&amp;8))-(RANK(I28,$B28:$AT28,0)+COUNTIFS($B28:$AT28,I28,$B$1:$AT$1,"&lt;"&amp;8))</f>
        <v>-26</v>
      </c>
      <c r="BC28">
        <f>(RANK(_calc_라운드기준!J28,_calc_라운드기준!$B28:$AT28,0)+COUNTIFS(_calc_라운드기준!$B28:$AT28,_calc_라운드기준!J28,$B$1:$AT$1,"&lt;"&amp;9))-(RANK(J28,$B28:$AT28,0)+COUNTIFS($B28:$AT28,J28,$B$1:$AT$1,"&lt;"&amp;9))</f>
        <v>-14</v>
      </c>
      <c r="BD28">
        <f>(RANK(_calc_라운드기준!K28,_calc_라운드기준!$B28:$AT28,0)+COUNTIFS(_calc_라운드기준!$B28:$AT28,_calc_라운드기준!K28,$B$1:$AT$1,"&lt;"&amp;10))-(RANK(K28,$B28:$AT28,0)+COUNTIFS($B28:$AT28,K28,$B$1:$AT$1,"&lt;"&amp;10))</f>
        <v>-11</v>
      </c>
      <c r="BE28">
        <f>(RANK(_calc_라운드기준!L28,_calc_라운드기준!$B28:$AT28,0)+COUNTIFS(_calc_라운드기준!$B28:$AT28,_calc_라운드기준!L28,$B$1:$AT$1,"&lt;"&amp;11))-(RANK(L28,$B28:$AT28,0)+COUNTIFS($B28:$AT28,L28,$B$1:$AT$1,"&lt;"&amp;11))</f>
        <v>7</v>
      </c>
      <c r="BF28">
        <f>(RANK(_calc_라운드기준!M28,_calc_라운드기준!$B28:$AT28,0)+COUNTIFS(_calc_라운드기준!$B28:$AT28,_calc_라운드기준!M28,$B$1:$AT$1,"&lt;"&amp;12))-(RANK(M28,$B28:$AT28,0)+COUNTIFS($B28:$AT28,M28,$B$1:$AT$1,"&lt;"&amp;12))</f>
        <v>11</v>
      </c>
      <c r="BG28">
        <f>(RANK(_calc_라운드기준!N28,_calc_라운드기준!$B28:$AT28,0)+COUNTIFS(_calc_라운드기준!$B28:$AT28,_calc_라운드기준!N28,$B$1:$AT$1,"&lt;"&amp;13))-(RANK(N28,$B28:$AT28,0)+COUNTIFS($B28:$AT28,N28,$B$1:$AT$1,"&lt;"&amp;13))</f>
        <v>20</v>
      </c>
      <c r="BH28">
        <f>(RANK(_calc_라운드기준!O28,_calc_라운드기준!$B28:$AT28,0)+COUNTIFS(_calc_라운드기준!$B28:$AT28,_calc_라운드기준!O28,$B$1:$AT$1,"&lt;"&amp;14))-(RANK(O28,$B28:$AT28,0)+COUNTIFS($B28:$AT28,O28,$B$1:$AT$1,"&lt;"&amp;14))</f>
        <v>21</v>
      </c>
      <c r="BI28">
        <f>(RANK(_calc_라운드기준!P28,_calc_라운드기준!$B28:$AT28,0)+COUNTIFS(_calc_라운드기준!$B28:$AT28,_calc_라운드기준!P28,$B$1:$AT$1,"&lt;"&amp;15))-(RANK(P28,$B28:$AT28,0)+COUNTIFS($B28:$AT28,P28,$B$1:$AT$1,"&lt;"&amp;15))</f>
        <v>-13</v>
      </c>
      <c r="BJ28">
        <f>(RANK(_calc_라운드기준!Q28,_calc_라운드기준!$B28:$AT28,0)+COUNTIFS(_calc_라운드기준!$B28:$AT28,_calc_라운드기준!Q28,$B$1:$AT$1,"&lt;"&amp;16))-(RANK(Q28,$B28:$AT28,0)+COUNTIFS($B28:$AT28,Q28,$B$1:$AT$1,"&lt;"&amp;16))</f>
        <v>-1</v>
      </c>
      <c r="BK28">
        <f>(RANK(_calc_라운드기준!R28,_calc_라운드기준!$B28:$AT28,0)+COUNTIFS(_calc_라운드기준!$B28:$AT28,_calc_라운드기준!R28,$B$1:$AT$1,"&lt;"&amp;17))-(RANK(R28,$B28:$AT28,0)+COUNTIFS($B28:$AT28,R28,$B$1:$AT$1,"&lt;"&amp;17))</f>
        <v>-8</v>
      </c>
      <c r="BL28">
        <f>(RANK(_calc_라운드기준!S28,_calc_라운드기준!$B28:$AT28,0)+COUNTIFS(_calc_라운드기준!$B28:$AT28,_calc_라운드기준!S28,$B$1:$AT$1,"&lt;"&amp;18))-(RANK(S28,$B28:$AT28,0)+COUNTIFS($B28:$AT28,S28,$B$1:$AT$1,"&lt;"&amp;18))</f>
        <v>9</v>
      </c>
      <c r="BM28">
        <f>(RANK(_calc_라운드기준!T28,_calc_라운드기준!$B28:$AT28,0)+COUNTIFS(_calc_라운드기준!$B28:$AT28,_calc_라운드기준!T28,$B$1:$AT$1,"&lt;"&amp;19))-(RANK(T28,$B28:$AT28,0)+COUNTIFS($B28:$AT28,T28,$B$1:$AT$1,"&lt;"&amp;19))</f>
        <v>0</v>
      </c>
      <c r="BN28">
        <f>(RANK(_calc_라운드기준!U28,_calc_라운드기준!$B28:$AT28,0)+COUNTIFS(_calc_라운드기준!$B28:$AT28,_calc_라운드기준!U28,$B$1:$AT$1,"&lt;"&amp;20))-(RANK(U28,$B28:$AT28,0)+COUNTIFS($B28:$AT28,U28,$B$1:$AT$1,"&lt;"&amp;20))</f>
        <v>6</v>
      </c>
      <c r="BO28">
        <f>(RANK(_calc_라운드기준!V28,_calc_라운드기준!$B28:$AT28,0)+COUNTIFS(_calc_라운드기준!$B28:$AT28,_calc_라운드기준!V28,$B$1:$AT$1,"&lt;"&amp;21))-(RANK(V28,$B28:$AT28,0)+COUNTIFS($B28:$AT28,V28,$B$1:$AT$1,"&lt;"&amp;21))</f>
        <v>21</v>
      </c>
      <c r="BP28">
        <f>(RANK(_calc_라운드기준!W28,_calc_라운드기준!$B28:$AT28,0)+COUNTIFS(_calc_라운드기준!$B28:$AT28,_calc_라운드기준!W28,$B$1:$AT$1,"&lt;"&amp;22))-(RANK(W28,$B28:$AT28,0)+COUNTIFS($B28:$AT28,W28,$B$1:$AT$1,"&lt;"&amp;22))</f>
        <v>12</v>
      </c>
      <c r="BQ28">
        <f>(RANK(_calc_라운드기준!X28,_calc_라운드기준!$B28:$AT28,0)+COUNTIFS(_calc_라운드기준!$B28:$AT28,_calc_라운드기준!X28,$B$1:$AT$1,"&lt;"&amp;23))-(RANK(X28,$B28:$AT28,0)+COUNTIFS($B28:$AT28,X28,$B$1:$AT$1,"&lt;"&amp;23))</f>
        <v>-15</v>
      </c>
      <c r="BR28">
        <f>(RANK(_calc_라운드기준!Y28,_calc_라운드기준!$B28:$AT28,0)+COUNTIFS(_calc_라운드기준!$B28:$AT28,_calc_라운드기준!Y28,$B$1:$AT$1,"&lt;"&amp;24))-(RANK(Y28,$B28:$AT28,0)+COUNTIFS($B28:$AT28,Y28,$B$1:$AT$1,"&lt;"&amp;24))</f>
        <v>-12</v>
      </c>
      <c r="BS28">
        <f>(RANK(_calc_라운드기준!Z28,_calc_라운드기준!$B28:$AT28,0)+COUNTIFS(_calc_라운드기준!$B28:$AT28,_calc_라운드기준!Z28,$B$1:$AT$1,"&lt;"&amp;25))-(RANK(Z28,$B28:$AT28,0)+COUNTIFS($B28:$AT28,Z28,$B$1:$AT$1,"&lt;"&amp;25))</f>
        <v>-6</v>
      </c>
      <c r="BT28">
        <f>(RANK(_calc_라운드기준!AA28,_calc_라운드기준!$B28:$AT28,0)+COUNTIFS(_calc_라운드기준!$B28:$AT28,_calc_라운드기준!AA28,$B$1:$AT$1,"&lt;"&amp;26))-(RANK(AA28,$B28:$AT28,0)+COUNTIFS($B28:$AT28,AA28,$B$1:$AT$1,"&lt;"&amp;26))</f>
        <v>6</v>
      </c>
      <c r="BU28">
        <f>(RANK(_calc_라운드기준!AB28,_calc_라운드기준!$B28:$AT28,0)+COUNTIFS(_calc_라운드기준!$B28:$AT28,_calc_라운드기준!AB28,$B$1:$AT$1,"&lt;"&amp;27))-(RANK(AB28,$B28:$AT28,0)+COUNTIFS($B28:$AT28,AB28,$B$1:$AT$1,"&lt;"&amp;27))</f>
        <v>-6</v>
      </c>
      <c r="BV28">
        <f>(RANK(_calc_라운드기준!AC28,_calc_라운드기준!$B28:$AT28,0)+COUNTIFS(_calc_라운드기준!$B28:$AT28,_calc_라운드기준!AC28,$B$1:$AT$1,"&lt;"&amp;28))-(RANK(AC28,$B28:$AT28,0)+COUNTIFS($B28:$AT28,AC28,$B$1:$AT$1,"&lt;"&amp;28))</f>
        <v>-13</v>
      </c>
      <c r="BW28">
        <f>(RANK(_calc_라운드기준!AD28,_calc_라운드기준!$B28:$AT28,0)+COUNTIFS(_calc_라운드기준!$B28:$AT28,_calc_라운드기준!AD28,$B$1:$AT$1,"&lt;"&amp;29))-(RANK(AD28,$B28:$AT28,0)+COUNTIFS($B28:$AT28,AD28,$B$1:$AT$1,"&lt;"&amp;29))</f>
        <v>11</v>
      </c>
      <c r="BX28">
        <f>(RANK(_calc_라운드기준!AE28,_calc_라운드기준!$B28:$AT28,0)+COUNTIFS(_calc_라운드기준!$B28:$AT28,_calc_라운드기준!AE28,$B$1:$AT$1,"&lt;"&amp;30))-(RANK(AE28,$B28:$AT28,0)+COUNTIFS($B28:$AT28,AE28,$B$1:$AT$1,"&lt;"&amp;30))</f>
        <v>3</v>
      </c>
      <c r="BY28">
        <f>(RANK(_calc_라운드기준!AF28,_calc_라운드기준!$B28:$AT28,0)+COUNTIFS(_calc_라운드기준!$B28:$AT28,_calc_라운드기준!AF28,$B$1:$AT$1,"&lt;"&amp;31))-(RANK(AF28,$B28:$AT28,0)+COUNTIFS($B28:$AT28,AF28,$B$1:$AT$1,"&lt;"&amp;31))</f>
        <v>0</v>
      </c>
      <c r="BZ28">
        <f>(RANK(_calc_라운드기준!AG28,_calc_라운드기준!$B28:$AT28,0)+COUNTIFS(_calc_라운드기준!$B28:$AT28,_calc_라운드기준!AG28,$B$1:$AT$1,"&lt;"&amp;32))-(RANK(AG28,$B28:$AT28,0)+COUNTIFS($B28:$AT28,AG28,$B$1:$AT$1,"&lt;"&amp;32))</f>
        <v>5</v>
      </c>
      <c r="CA28">
        <f>(RANK(_calc_라운드기준!AH28,_calc_라운드기준!$B28:$AT28,0)+COUNTIFS(_calc_라운드기준!$B28:$AT28,_calc_라운드기준!AH28,$B$1:$AT$1,"&lt;"&amp;33))-(RANK(AH28,$B28:$AT28,0)+COUNTIFS($B28:$AT28,AH28,$B$1:$AT$1,"&lt;"&amp;33))</f>
        <v>12</v>
      </c>
      <c r="CB28">
        <f>(RANK(_calc_라운드기준!AI28,_calc_라운드기준!$B28:$AT28,0)+COUNTIFS(_calc_라운드기준!$B28:$AT28,_calc_라운드기준!AI28,$B$1:$AT$1,"&lt;"&amp;34))-(RANK(AI28,$B28:$AT28,0)+COUNTIFS($B28:$AT28,AI28,$B$1:$AT$1,"&lt;"&amp;34))</f>
        <v>13</v>
      </c>
      <c r="CC28">
        <f>(RANK(_calc_라운드기준!AJ28,_calc_라운드기준!$B28:$AT28,0)+COUNTIFS(_calc_라운드기준!$B28:$AT28,_calc_라운드기준!AJ28,$B$1:$AT$1,"&lt;"&amp;35))-(RANK(AJ28,$B28:$AT28,0)+COUNTIFS($B28:$AT28,AJ28,$B$1:$AT$1,"&lt;"&amp;35))</f>
        <v>19</v>
      </c>
      <c r="CD28">
        <f>(RANK(_calc_라운드기준!AK28,_calc_라운드기준!$B28:$AT28,0)+COUNTIFS(_calc_라운드기준!$B28:$AT28,_calc_라운드기준!AK28,$B$1:$AT$1,"&lt;"&amp;36))-(RANK(AK28,$B28:$AT28,0)+COUNTIFS($B28:$AT28,AK28,$B$1:$AT$1,"&lt;"&amp;36))</f>
        <v>-3</v>
      </c>
      <c r="CE28">
        <f>(RANK(_calc_라운드기준!AL28,_calc_라운드기준!$B28:$AT28,0)+COUNTIFS(_calc_라운드기준!$B28:$AT28,_calc_라운드기준!AL28,$B$1:$AT$1,"&lt;"&amp;37))-(RANK(AL28,$B28:$AT28,0)+COUNTIFS($B28:$AT28,AL28,$B$1:$AT$1,"&lt;"&amp;37))</f>
        <v>2</v>
      </c>
      <c r="CF28">
        <f>(RANK(_calc_라운드기준!AM28,_calc_라운드기준!$B28:$AT28,0)+COUNTIFS(_calc_라운드기준!$B28:$AT28,_calc_라운드기준!AM28,$B$1:$AT$1,"&lt;"&amp;38))-(RANK(AM28,$B28:$AT28,0)+COUNTIFS($B28:$AT28,AM28,$B$1:$AT$1,"&lt;"&amp;38))</f>
        <v>7</v>
      </c>
      <c r="CG28">
        <f>(RANK(_calc_라운드기준!AN28,_calc_라운드기준!$B28:$AT28,0)+COUNTIFS(_calc_라운드기준!$B28:$AT28,_calc_라운드기준!AN28,$B$1:$AT$1,"&lt;"&amp;39))-(RANK(AN28,$B28:$AT28,0)+COUNTIFS($B28:$AT28,AN28,$B$1:$AT$1,"&lt;"&amp;39))</f>
        <v>-7</v>
      </c>
      <c r="CH28">
        <f>(RANK(_calc_라운드기준!AO28,_calc_라운드기준!$B28:$AT28,0)+COUNTIFS(_calc_라운드기준!$B28:$AT28,_calc_라운드기준!AO28,$B$1:$AT$1,"&lt;"&amp;40))-(RANK(AO28,$B28:$AT28,0)+COUNTIFS($B28:$AT28,AO28,$B$1:$AT$1,"&lt;"&amp;40))</f>
        <v>-13</v>
      </c>
      <c r="CI28">
        <f>(RANK(_calc_라운드기준!AP28,_calc_라운드기준!$B28:$AT28,0)+COUNTIFS(_calc_라운드기준!$B28:$AT28,_calc_라운드기준!AP28,$B$1:$AT$1,"&lt;"&amp;41))-(RANK(AP28,$B28:$AT28,0)+COUNTIFS($B28:$AT28,AP28,$B$1:$AT$1,"&lt;"&amp;41))</f>
        <v>-4</v>
      </c>
      <c r="CJ28">
        <f>(RANK(_calc_라운드기준!AQ28,_calc_라운드기준!$B28:$AT28,0)+COUNTIFS(_calc_라운드기준!$B28:$AT28,_calc_라운드기준!AQ28,$B$1:$AT$1,"&lt;"&amp;42))-(RANK(AQ28,$B28:$AT28,0)+COUNTIFS($B28:$AT28,AQ28,$B$1:$AT$1,"&lt;"&amp;42))</f>
        <v>-6</v>
      </c>
      <c r="CK28">
        <f>(RANK(_calc_라운드기준!AR28,_calc_라운드기준!$B28:$AT28,0)+COUNTIFS(_calc_라운드기준!$B28:$AT28,_calc_라운드기준!AR28,$B$1:$AT$1,"&lt;"&amp;43))-(RANK(AR28,$B28:$AT28,0)+COUNTIFS($B28:$AT28,AR28,$B$1:$AT$1,"&lt;"&amp;43))</f>
        <v>-1</v>
      </c>
      <c r="CL28">
        <f>(RANK(_calc_라운드기준!AS28,_calc_라운드기준!$B28:$AT28,0)+COUNTIFS(_calc_라운드기준!$B28:$AT28,_calc_라운드기준!AS28,$B$1:$AT$1,"&lt;"&amp;44))-(RANK(AS28,$B28:$AT28,0)+COUNTIFS($B28:$AT28,AS28,$B$1:$AT$1,"&lt;"&amp;44))</f>
        <v>12</v>
      </c>
      <c r="CM28">
        <f>(RANK(_calc_라운드기준!AT28,_calc_라운드기준!$B28:$AT28,0)+COUNTIFS(_calc_라운드기준!$B28:$AT28,_calc_라운드기준!AT28,$B$1:$AT$1,"&lt;"&amp;45))-(RANK(AT28,$B28:$AT28,0)+COUNTIFS($B28:$AT28,AT28,$B$1:$AT$1,"&lt;"&amp;45))</f>
        <v>28</v>
      </c>
      <c r="CN28">
        <f t="shared" si="0"/>
        <v>44</v>
      </c>
      <c r="CO28">
        <f t="shared" si="1"/>
        <v>27</v>
      </c>
      <c r="CP28">
        <f t="shared" si="2"/>
        <v>22</v>
      </c>
      <c r="CQ28">
        <f t="shared" si="3"/>
        <v>41</v>
      </c>
      <c r="CR28">
        <f t="shared" si="4"/>
        <v>45</v>
      </c>
      <c r="CS28">
        <f t="shared" si="5"/>
        <v>15</v>
      </c>
      <c r="CT28">
        <f t="shared" si="6"/>
        <v>16</v>
      </c>
      <c r="CU28">
        <f t="shared" si="7"/>
        <v>43</v>
      </c>
      <c r="CV28">
        <f t="shared" si="8"/>
        <v>40</v>
      </c>
      <c r="CW28">
        <f t="shared" si="9"/>
        <v>35</v>
      </c>
      <c r="CX28">
        <f t="shared" si="10"/>
        <v>13</v>
      </c>
      <c r="CY28">
        <f t="shared" si="11"/>
        <v>10</v>
      </c>
      <c r="CZ28">
        <f t="shared" si="12"/>
        <v>4</v>
      </c>
      <c r="DA28">
        <f t="shared" si="13"/>
        <v>2</v>
      </c>
      <c r="DB28">
        <f t="shared" si="14"/>
        <v>37</v>
      </c>
      <c r="DC28">
        <f t="shared" si="15"/>
        <v>25</v>
      </c>
      <c r="DD28">
        <f t="shared" si="16"/>
        <v>34</v>
      </c>
      <c r="DE28">
        <f t="shared" si="17"/>
        <v>12</v>
      </c>
      <c r="DF28">
        <f t="shared" si="18"/>
        <v>23</v>
      </c>
      <c r="DG28">
        <f t="shared" si="19"/>
        <v>17</v>
      </c>
      <c r="DH28">
        <f t="shared" si="20"/>
        <v>3</v>
      </c>
      <c r="DI28">
        <f t="shared" si="21"/>
        <v>7</v>
      </c>
      <c r="DJ28">
        <f t="shared" si="22"/>
        <v>42</v>
      </c>
      <c r="DK28">
        <f t="shared" si="23"/>
        <v>36</v>
      </c>
      <c r="DL28">
        <f t="shared" si="24"/>
        <v>30</v>
      </c>
      <c r="DM28">
        <f t="shared" si="25"/>
        <v>18</v>
      </c>
      <c r="DN28">
        <f t="shared" si="26"/>
        <v>31</v>
      </c>
      <c r="DO28">
        <f t="shared" si="27"/>
        <v>38</v>
      </c>
      <c r="DP28">
        <f t="shared" si="28"/>
        <v>11</v>
      </c>
      <c r="DQ28">
        <f t="shared" si="29"/>
        <v>20</v>
      </c>
      <c r="DR28">
        <f t="shared" si="30"/>
        <v>24</v>
      </c>
      <c r="DS28">
        <f t="shared" si="31"/>
        <v>19</v>
      </c>
      <c r="DT28">
        <f t="shared" si="32"/>
        <v>8</v>
      </c>
      <c r="DU28">
        <f t="shared" si="33"/>
        <v>6</v>
      </c>
      <c r="DV28">
        <f t="shared" si="34"/>
        <v>5</v>
      </c>
      <c r="DW28">
        <f t="shared" si="35"/>
        <v>28</v>
      </c>
      <c r="DX28">
        <f t="shared" si="36"/>
        <v>21</v>
      </c>
      <c r="DY28">
        <f t="shared" si="37"/>
        <v>14</v>
      </c>
      <c r="DZ28">
        <f t="shared" si="38"/>
        <v>33</v>
      </c>
      <c r="EA28">
        <f t="shared" si="39"/>
        <v>39</v>
      </c>
      <c r="EB28">
        <f t="shared" si="40"/>
        <v>29</v>
      </c>
      <c r="EC28">
        <f t="shared" si="41"/>
        <v>32</v>
      </c>
      <c r="ED28">
        <f t="shared" si="42"/>
        <v>26</v>
      </c>
      <c r="EE28">
        <f t="shared" si="43"/>
        <v>9</v>
      </c>
      <c r="EF28">
        <f t="shared" si="44"/>
        <v>1</v>
      </c>
    </row>
    <row r="29" spans="1:136" ht="16.5" customHeight="1">
      <c r="A29">
        <f>_calc_라운드기준!A29</f>
        <v>1217</v>
      </c>
      <c r="B29">
        <f>INDEX(_calc_누적빈도!B:B,$A29)-INDEX(_calc_누적빈도!B:B,$A29-기준250회_후보!$B$1)</f>
        <v>31</v>
      </c>
      <c r="C29">
        <f>INDEX(_calc_누적빈도!C:C,$A29)-INDEX(_calc_누적빈도!C:C,$A29-기준250회_후보!$B$1)</f>
        <v>24</v>
      </c>
      <c r="D29">
        <f>INDEX(_calc_누적빈도!D:D,$A29)-INDEX(_calc_누적빈도!D:D,$A29-기준250회_후보!$B$1)</f>
        <v>42</v>
      </c>
      <c r="E29">
        <f>INDEX(_calc_누적빈도!E:E,$A29)-INDEX(_calc_누적빈도!E:E,$A29-기준250회_후보!$B$1)</f>
        <v>26</v>
      </c>
      <c r="F29">
        <f>INDEX(_calc_누적빈도!F:F,$A29)-INDEX(_calc_누적빈도!F:F,$A29-기준250회_후보!$B$1)</f>
        <v>25</v>
      </c>
      <c r="G29">
        <f>INDEX(_calc_누적빈도!G:G,$A29)-INDEX(_calc_누적빈도!G:G,$A29-기준250회_후보!$B$1)</f>
        <v>43</v>
      </c>
      <c r="H29">
        <f>INDEX(_calc_누적빈도!H:H,$A29)-INDEX(_calc_누적빈도!H:H,$A29-기준250회_후보!$B$1)</f>
        <v>42</v>
      </c>
      <c r="I29">
        <f>INDEX(_calc_누적빈도!I:I,$A29)-INDEX(_calc_누적빈도!I:I,$A29-기준250회_후보!$B$1)</f>
        <v>27</v>
      </c>
      <c r="J29">
        <f>INDEX(_calc_누적빈도!J:J,$A29)-INDEX(_calc_누적빈도!J:J,$A29-기준250회_후보!$B$1)</f>
        <v>32</v>
      </c>
      <c r="K29">
        <f>INDEX(_calc_누적빈도!K:K,$A29)-INDEX(_calc_누적빈도!K:K,$A29-기준250회_후보!$B$1)</f>
        <v>26</v>
      </c>
      <c r="L29">
        <f>INDEX(_calc_누적빈도!L:L,$A29)-INDEX(_calc_누적빈도!L:L,$A29-기준250회_후보!$B$1)</f>
        <v>34</v>
      </c>
      <c r="M29">
        <f>INDEX(_calc_누적빈도!M:M,$A29)-INDEX(_calc_누적빈도!M:M,$A29-기준250회_후보!$B$1)</f>
        <v>39</v>
      </c>
      <c r="N29">
        <f>INDEX(_calc_누적빈도!N:N,$A29)-INDEX(_calc_누적빈도!N:N,$A29-기준250회_후보!$B$1)</f>
        <v>39</v>
      </c>
      <c r="O29">
        <f>INDEX(_calc_누적빈도!O:O,$A29)-INDEX(_calc_누적빈도!O:O,$A29-기준250회_후보!$B$1)</f>
        <v>35</v>
      </c>
      <c r="P29">
        <f>INDEX(_calc_누적빈도!P:P,$A29)-INDEX(_calc_누적빈도!P:P,$A29-기준250회_후보!$B$1)</f>
        <v>34</v>
      </c>
      <c r="Q29">
        <f>INDEX(_calc_누적빈도!Q:Q,$A29)-INDEX(_calc_누적빈도!Q:Q,$A29-기준250회_후보!$B$1)</f>
        <v>42</v>
      </c>
      <c r="R29">
        <f>INDEX(_calc_누적빈도!R:R,$A29)-INDEX(_calc_누적빈도!R:R,$A29-기준250회_후보!$B$1)</f>
        <v>32</v>
      </c>
      <c r="S29">
        <f>INDEX(_calc_누적빈도!S:S,$A29)-INDEX(_calc_누적빈도!S:S,$A29-기준250회_후보!$B$1)</f>
        <v>31</v>
      </c>
      <c r="T29">
        <f>INDEX(_calc_누적빈도!T:T,$A29)-INDEX(_calc_누적빈도!T:T,$A29-기준250회_후보!$B$1)</f>
        <v>35</v>
      </c>
      <c r="U29">
        <f>INDEX(_calc_누적빈도!U:U,$A29)-INDEX(_calc_누적빈도!U:U,$A29-기준250회_후보!$B$1)</f>
        <v>32</v>
      </c>
      <c r="V29">
        <f>INDEX(_calc_누적빈도!V:V,$A29)-INDEX(_calc_누적빈도!V:V,$A29-기준250회_후보!$B$1)</f>
        <v>36</v>
      </c>
      <c r="W29">
        <f>INDEX(_calc_누적빈도!W:W,$A29)-INDEX(_calc_누적빈도!W:W,$A29-기준250회_후보!$B$1)</f>
        <v>31</v>
      </c>
      <c r="X29">
        <f>INDEX(_calc_누적빈도!X:X,$A29)-INDEX(_calc_누적빈도!X:X,$A29-기준250회_후보!$B$1)</f>
        <v>32</v>
      </c>
      <c r="Y29">
        <f>INDEX(_calc_누적빈도!Y:Y,$A29)-INDEX(_calc_누적빈도!Y:Y,$A29-기준250회_후보!$B$1)</f>
        <v>36</v>
      </c>
      <c r="Z29">
        <f>INDEX(_calc_누적빈도!Z:Z,$A29)-INDEX(_calc_누적빈도!Z:Z,$A29-기준250회_후보!$B$1)</f>
        <v>25</v>
      </c>
      <c r="AA29">
        <f>INDEX(_calc_누적빈도!AA:AA,$A29)-INDEX(_calc_누적빈도!AA:AA,$A29-기준250회_후보!$B$1)</f>
        <v>37</v>
      </c>
      <c r="AB29">
        <f>INDEX(_calc_누적빈도!AB:AB,$A29)-INDEX(_calc_누적빈도!AB:AB,$A29-기준250회_후보!$B$1)</f>
        <v>39</v>
      </c>
      <c r="AC29">
        <f>INDEX(_calc_누적빈도!AC:AC,$A29)-INDEX(_calc_누적빈도!AC:AC,$A29-기준250회_후보!$B$1)</f>
        <v>30</v>
      </c>
      <c r="AD29">
        <f>INDEX(_calc_누적빈도!AD:AD,$A29)-INDEX(_calc_누적빈도!AD:AD,$A29-기준250회_후보!$B$1)</f>
        <v>34</v>
      </c>
      <c r="AE29">
        <f>INDEX(_calc_누적빈도!AE:AE,$A29)-INDEX(_calc_누적빈도!AE:AE,$A29-기준250회_후보!$B$1)</f>
        <v>38</v>
      </c>
      <c r="AF29">
        <f>INDEX(_calc_누적빈도!AF:AF,$A29)-INDEX(_calc_누적빈도!AF:AF,$A29-기준250회_후보!$B$1)</f>
        <v>33</v>
      </c>
      <c r="AG29">
        <f>INDEX(_calc_누적빈도!AG:AG,$A29)-INDEX(_calc_누적빈도!AG:AG,$A29-기준250회_후보!$B$1)</f>
        <v>30</v>
      </c>
      <c r="AH29">
        <f>INDEX(_calc_누적빈도!AH:AH,$A29)-INDEX(_calc_누적빈도!AH:AH,$A29-기준250회_후보!$B$1)</f>
        <v>38</v>
      </c>
      <c r="AI29">
        <f>INDEX(_calc_누적빈도!AI:AI,$A29)-INDEX(_calc_누적빈도!AI:AI,$A29-기준250회_후보!$B$1)</f>
        <v>31</v>
      </c>
      <c r="AJ29">
        <f>INDEX(_calc_누적빈도!AJ:AJ,$A29)-INDEX(_calc_누적빈도!AJ:AJ,$A29-기준250회_후보!$B$1)</f>
        <v>42</v>
      </c>
      <c r="AK29">
        <f>INDEX(_calc_누적빈도!AK:AK,$A29)-INDEX(_calc_누적빈도!AK:AK,$A29-기준250회_후보!$B$1)</f>
        <v>32</v>
      </c>
      <c r="AL29">
        <f>INDEX(_calc_누적빈도!AL:AL,$A29)-INDEX(_calc_누적빈도!AL:AL,$A29-기준250회_후보!$B$1)</f>
        <v>39</v>
      </c>
      <c r="AM29">
        <f>INDEX(_calc_누적빈도!AM:AM,$A29)-INDEX(_calc_누적빈도!AM:AM,$A29-기준250회_후보!$B$1)</f>
        <v>40</v>
      </c>
      <c r="AN29">
        <f>INDEX(_calc_누적빈도!AN:AN,$A29)-INDEX(_calc_누적빈도!AN:AN,$A29-기준250회_후보!$B$1)</f>
        <v>27</v>
      </c>
      <c r="AO29">
        <f>INDEX(_calc_누적빈도!AO:AO,$A29)-INDEX(_calc_누적빈도!AO:AO,$A29-기준250회_후보!$B$1)</f>
        <v>33</v>
      </c>
      <c r="AP29">
        <f>INDEX(_calc_누적빈도!AP:AP,$A29)-INDEX(_calc_누적빈도!AP:AP,$A29-기준250회_후보!$B$1)</f>
        <v>28</v>
      </c>
      <c r="AQ29">
        <f>INDEX(_calc_누적빈도!AQ:AQ,$A29)-INDEX(_calc_누적빈도!AQ:AQ,$A29-기준250회_후보!$B$1)</f>
        <v>27</v>
      </c>
      <c r="AR29">
        <f>INDEX(_calc_누적빈도!AR:AR,$A29)-INDEX(_calc_누적빈도!AR:AR,$A29-기준250회_후보!$B$1)</f>
        <v>19</v>
      </c>
      <c r="AS29">
        <f>INDEX(_calc_누적빈도!AS:AS,$A29)-INDEX(_calc_누적빈도!AS:AS,$A29-기준250회_후보!$B$1)</f>
        <v>34</v>
      </c>
      <c r="AT29">
        <f>INDEX(_calc_누적빈도!AT:AT,$A29)-INDEX(_calc_누적빈도!AT:AT,$A29-기준250회_후보!$B$1)</f>
        <v>38</v>
      </c>
      <c r="AU29">
        <f>(RANK(_calc_라운드기준!B29,_calc_라운드기준!$B29:$AT29,0)+COUNTIFS(_calc_라운드기준!$B29:$AT29,_calc_라운드기준!B29,$B$1:$AT$1,"&lt;"&amp;1))-(RANK(B29,$B29:$AT29,0)+COUNTIFS($B29:$AT29,B29,$B$1:$AT$1,"&lt;"&amp;1))</f>
        <v>-23</v>
      </c>
      <c r="AV29">
        <f>(RANK(_calc_라운드기준!C29,_calc_라운드기준!$B29:$AT29,0)+COUNTIFS(_calc_라운드기준!$B29:$AT29,_calc_라운드기준!C29,$B$1:$AT$1,"&lt;"&amp;2))-(RANK(C29,$B29:$AT29,0)+COUNTIFS($B29:$AT29,C29,$B$1:$AT$1,"&lt;"&amp;2))</f>
        <v>-2</v>
      </c>
      <c r="AW29">
        <f>(RANK(_calc_라운드기준!D29,_calc_라운드기준!$B29:$AT29,0)+COUNTIFS(_calc_라운드기준!$B29:$AT29,_calc_라운드기준!D29,$B$1:$AT$1,"&lt;"&amp;3))-(RANK(D29,$B29:$AT29,0)+COUNTIFS($B29:$AT29,D29,$B$1:$AT$1,"&lt;"&amp;3))</f>
        <v>0</v>
      </c>
      <c r="AX29">
        <f>(RANK(_calc_라운드기준!E29,_calc_라운드기준!$B29:$AT29,0)+COUNTIFS(_calc_라운드기준!$B29:$AT29,_calc_라운드기준!E29,$B$1:$AT$1,"&lt;"&amp;4))-(RANK(E29,$B29:$AT29,0)+COUNTIFS($B29:$AT29,E29,$B$1:$AT$1,"&lt;"&amp;4))</f>
        <v>-13</v>
      </c>
      <c r="AY29">
        <f>(RANK(_calc_라운드기준!F29,_calc_라운드기준!$B29:$AT29,0)+COUNTIFS(_calc_라운드기준!$B29:$AT29,_calc_라운드기준!F29,$B$1:$AT$1,"&lt;"&amp;5))-(RANK(F29,$B29:$AT29,0)+COUNTIFS($B29:$AT29,F29,$B$1:$AT$1,"&lt;"&amp;5))</f>
        <v>-34</v>
      </c>
      <c r="AZ29">
        <f>(RANK(_calc_라운드기준!G29,_calc_라운드기준!$B29:$AT29,0)+COUNTIFS(_calc_라운드기준!$B29:$AT29,_calc_라운드기준!G29,$B$1:$AT$1,"&lt;"&amp;6))-(RANK(G29,$B29:$AT29,0)+COUNTIFS($B29:$AT29,G29,$B$1:$AT$1,"&lt;"&amp;6))</f>
        <v>8</v>
      </c>
      <c r="BA29">
        <f>(RANK(_calc_라운드기준!H29,_calc_라운드기준!$B29:$AT29,0)+COUNTIFS(_calc_라운드기준!$B29:$AT29,_calc_라운드기준!H29,$B$1:$AT$1,"&lt;"&amp;7))-(RANK(H29,$B29:$AT29,0)+COUNTIFS($B29:$AT29,H29,$B$1:$AT$1,"&lt;"&amp;7))</f>
        <v>7</v>
      </c>
      <c r="BB29">
        <f>(RANK(_calc_라운드기준!I29,_calc_라운드기준!$B29:$AT29,0)+COUNTIFS(_calc_라운드기준!$B29:$AT29,_calc_라운드기준!I29,$B$1:$AT$1,"&lt;"&amp;8))-(RANK(I29,$B29:$AT29,0)+COUNTIFS($B29:$AT29,I29,$B$1:$AT$1,"&lt;"&amp;8))</f>
        <v>-26</v>
      </c>
      <c r="BC29">
        <f>(RANK(_calc_라운드기준!J29,_calc_라운드기준!$B29:$AT29,0)+COUNTIFS(_calc_라운드기준!$B29:$AT29,_calc_라운드기준!J29,$B$1:$AT$1,"&lt;"&amp;9))-(RANK(J29,$B29:$AT29,0)+COUNTIFS($B29:$AT29,J29,$B$1:$AT$1,"&lt;"&amp;9))</f>
        <v>-13</v>
      </c>
      <c r="BD29">
        <f>(RANK(_calc_라운드기준!K29,_calc_라운드기준!$B29:$AT29,0)+COUNTIFS(_calc_라운드기준!$B29:$AT29,_calc_라운드기준!K29,$B$1:$AT$1,"&lt;"&amp;10))-(RANK(K29,$B29:$AT29,0)+COUNTIFS($B29:$AT29,K29,$B$1:$AT$1,"&lt;"&amp;10))</f>
        <v>-8</v>
      </c>
      <c r="BE29">
        <f>(RANK(_calc_라운드기준!L29,_calc_라운드기준!$B29:$AT29,0)+COUNTIFS(_calc_라운드기준!$B29:$AT29,_calc_라운드기준!L29,$B$1:$AT$1,"&lt;"&amp;11))-(RANK(L29,$B29:$AT29,0)+COUNTIFS($B29:$AT29,L29,$B$1:$AT$1,"&lt;"&amp;11))</f>
        <v>9</v>
      </c>
      <c r="BF29">
        <f>(RANK(_calc_라운드기준!M29,_calc_라운드기준!$B29:$AT29,0)+COUNTIFS(_calc_라운드기준!$B29:$AT29,_calc_라운드기준!M29,$B$1:$AT$1,"&lt;"&amp;12))-(RANK(M29,$B29:$AT29,0)+COUNTIFS($B29:$AT29,M29,$B$1:$AT$1,"&lt;"&amp;12))</f>
        <v>11</v>
      </c>
      <c r="BG29">
        <f>(RANK(_calc_라운드기준!N29,_calc_라운드기준!$B29:$AT29,0)+COUNTIFS(_calc_라운드기준!$B29:$AT29,_calc_라운드기준!N29,$B$1:$AT$1,"&lt;"&amp;13))-(RANK(N29,$B29:$AT29,0)+COUNTIFS($B29:$AT29,N29,$B$1:$AT$1,"&lt;"&amp;13))</f>
        <v>21</v>
      </c>
      <c r="BH29">
        <f>(RANK(_calc_라운드기준!O29,_calc_라운드기준!$B29:$AT29,0)+COUNTIFS(_calc_라운드기준!$B29:$AT29,_calc_라운드기준!O29,$B$1:$AT$1,"&lt;"&amp;14))-(RANK(O29,$B29:$AT29,0)+COUNTIFS($B29:$AT29,O29,$B$1:$AT$1,"&lt;"&amp;14))</f>
        <v>21</v>
      </c>
      <c r="BI29">
        <f>(RANK(_calc_라운드기준!P29,_calc_라운드기준!$B29:$AT29,0)+COUNTIFS(_calc_라운드기준!$B29:$AT29,_calc_라운드기준!P29,$B$1:$AT$1,"&lt;"&amp;15))-(RANK(P29,$B29:$AT29,0)+COUNTIFS($B29:$AT29,P29,$B$1:$AT$1,"&lt;"&amp;15))</f>
        <v>-7</v>
      </c>
      <c r="BJ29">
        <f>(RANK(_calc_라운드기준!Q29,_calc_라운드기준!$B29:$AT29,0)+COUNTIFS(_calc_라운드기준!$B29:$AT29,_calc_라운드기준!Q29,$B$1:$AT$1,"&lt;"&amp;16))-(RANK(Q29,$B29:$AT29,0)+COUNTIFS($B29:$AT29,Q29,$B$1:$AT$1,"&lt;"&amp;16))</f>
        <v>-1</v>
      </c>
      <c r="BK29">
        <f>(RANK(_calc_라운드기준!R29,_calc_라운드기준!$B29:$AT29,0)+COUNTIFS(_calc_라운드기준!$B29:$AT29,_calc_라운드기준!R29,$B$1:$AT$1,"&lt;"&amp;17))-(RANK(R29,$B29:$AT29,0)+COUNTIFS($B29:$AT29,R29,$B$1:$AT$1,"&lt;"&amp;17))</f>
        <v>-7</v>
      </c>
      <c r="BL29">
        <f>(RANK(_calc_라운드기준!S29,_calc_라운드기준!$B29:$AT29,0)+COUNTIFS(_calc_라운드기준!$B29:$AT29,_calc_라운드기준!S29,$B$1:$AT$1,"&lt;"&amp;18))-(RANK(S29,$B29:$AT29,0)+COUNTIFS($B29:$AT29,S29,$B$1:$AT$1,"&lt;"&amp;18))</f>
        <v>8</v>
      </c>
      <c r="BM29">
        <f>(RANK(_calc_라운드기준!T29,_calc_라운드기준!$B29:$AT29,0)+COUNTIFS(_calc_라운드기준!$B29:$AT29,_calc_라운드기준!T29,$B$1:$AT$1,"&lt;"&amp;19))-(RANK(T29,$B29:$AT29,0)+COUNTIFS($B29:$AT29,T29,$B$1:$AT$1,"&lt;"&amp;19))</f>
        <v>2</v>
      </c>
      <c r="BN29">
        <f>(RANK(_calc_라운드기준!U29,_calc_라운드기준!$B29:$AT29,0)+COUNTIFS(_calc_라운드기준!$B29:$AT29,_calc_라운드기준!U29,$B$1:$AT$1,"&lt;"&amp;20))-(RANK(U29,$B29:$AT29,0)+COUNTIFS($B29:$AT29,U29,$B$1:$AT$1,"&lt;"&amp;20))</f>
        <v>7</v>
      </c>
      <c r="BO29">
        <f>(RANK(_calc_라운드기준!V29,_calc_라운드기준!$B29:$AT29,0)+COUNTIFS(_calc_라운드기준!$B29:$AT29,_calc_라운드기준!V29,$B$1:$AT$1,"&lt;"&amp;21))-(RANK(V29,$B29:$AT29,0)+COUNTIFS($B29:$AT29,V29,$B$1:$AT$1,"&lt;"&amp;21))</f>
        <v>20</v>
      </c>
      <c r="BP29">
        <f>(RANK(_calc_라운드기준!W29,_calc_라운드기준!$B29:$AT29,0)+COUNTIFS(_calc_라운드기준!$B29:$AT29,_calc_라운드기준!W29,$B$1:$AT$1,"&lt;"&amp;22))-(RANK(W29,$B29:$AT29,0)+COUNTIFS($B29:$AT29,W29,$B$1:$AT$1,"&lt;"&amp;22))</f>
        <v>11</v>
      </c>
      <c r="BQ29">
        <f>(RANK(_calc_라운드기준!X29,_calc_라운드기준!$B29:$AT29,0)+COUNTIFS(_calc_라운드기준!$B29:$AT29,_calc_라운드기준!X29,$B$1:$AT$1,"&lt;"&amp;23))-(RANK(X29,$B29:$AT29,0)+COUNTIFS($B29:$AT29,X29,$B$1:$AT$1,"&lt;"&amp;23))</f>
        <v>-23</v>
      </c>
      <c r="BR29">
        <f>(RANK(_calc_라운드기준!Y29,_calc_라운드기준!$B29:$AT29,0)+COUNTIFS(_calc_라운드기준!$B29:$AT29,_calc_라운드기준!Y29,$B$1:$AT$1,"&lt;"&amp;24))-(RANK(Y29,$B29:$AT29,0)+COUNTIFS($B29:$AT29,Y29,$B$1:$AT$1,"&lt;"&amp;24))</f>
        <v>-12</v>
      </c>
      <c r="BS29">
        <f>(RANK(_calc_라운드기준!Z29,_calc_라운드기준!$B29:$AT29,0)+COUNTIFS(_calc_라운드기준!$B29:$AT29,_calc_라운드기준!Z29,$B$1:$AT$1,"&lt;"&amp;25))-(RANK(Z29,$B29:$AT29,0)+COUNTIFS($B29:$AT29,Z29,$B$1:$AT$1,"&lt;"&amp;25))</f>
        <v>-7</v>
      </c>
      <c r="BT29">
        <f>(RANK(_calc_라운드기준!AA29,_calc_라운드기준!$B29:$AT29,0)+COUNTIFS(_calc_라운드기준!$B29:$AT29,_calc_라운드기준!AA29,$B$1:$AT$1,"&lt;"&amp;26))-(RANK(AA29,$B29:$AT29,0)+COUNTIFS($B29:$AT29,AA29,$B$1:$AT$1,"&lt;"&amp;26))</f>
        <v>7</v>
      </c>
      <c r="BU29">
        <f>(RANK(_calc_라운드기준!AB29,_calc_라운드기준!$B29:$AT29,0)+COUNTIFS(_calc_라운드기준!$B29:$AT29,_calc_라운드기준!AB29,$B$1:$AT$1,"&lt;"&amp;27))-(RANK(AB29,$B29:$AT29,0)+COUNTIFS($B29:$AT29,AB29,$B$1:$AT$1,"&lt;"&amp;27))</f>
        <v>-8</v>
      </c>
      <c r="BV29">
        <f>(RANK(_calc_라운드기준!AC29,_calc_라운드기준!$B29:$AT29,0)+COUNTIFS(_calc_라운드기준!$B29:$AT29,_calc_라운드기준!AC29,$B$1:$AT$1,"&lt;"&amp;28))-(RANK(AC29,$B29:$AT29,0)+COUNTIFS($B29:$AT29,AC29,$B$1:$AT$1,"&lt;"&amp;28))</f>
        <v>-12</v>
      </c>
      <c r="BW29">
        <f>(RANK(_calc_라운드기준!AD29,_calc_라운드기준!$B29:$AT29,0)+COUNTIFS(_calc_라운드기준!$B29:$AT29,_calc_라운드기준!AD29,$B$1:$AT$1,"&lt;"&amp;29))-(RANK(AD29,$B29:$AT29,0)+COUNTIFS($B29:$AT29,AD29,$B$1:$AT$1,"&lt;"&amp;29))</f>
        <v>16</v>
      </c>
      <c r="BX29">
        <f>(RANK(_calc_라운드기준!AE29,_calc_라운드기준!$B29:$AT29,0)+COUNTIFS(_calc_라운드기준!$B29:$AT29,_calc_라운드기준!AE29,$B$1:$AT$1,"&lt;"&amp;30))-(RANK(AE29,$B29:$AT29,0)+COUNTIFS($B29:$AT29,AE29,$B$1:$AT$1,"&lt;"&amp;30))</f>
        <v>3</v>
      </c>
      <c r="BY29">
        <f>(RANK(_calc_라운드기준!AF29,_calc_라운드기준!$B29:$AT29,0)+COUNTIFS(_calc_라운드기준!$B29:$AT29,_calc_라운드기준!AF29,$B$1:$AT$1,"&lt;"&amp;31))-(RANK(AF29,$B29:$AT29,0)+COUNTIFS($B29:$AT29,AF29,$B$1:$AT$1,"&lt;"&amp;31))</f>
        <v>0</v>
      </c>
      <c r="BZ29">
        <f>(RANK(_calc_라운드기준!AG29,_calc_라운드기준!$B29:$AT29,0)+COUNTIFS(_calc_라운드기준!$B29:$AT29,_calc_라운드기준!AG29,$B$1:$AT$1,"&lt;"&amp;32))-(RANK(AG29,$B29:$AT29,0)+COUNTIFS($B29:$AT29,AG29,$B$1:$AT$1,"&lt;"&amp;32))</f>
        <v>5</v>
      </c>
      <c r="CA29">
        <f>(RANK(_calc_라운드기준!AH29,_calc_라운드기준!$B29:$AT29,0)+COUNTIFS(_calc_라운드기준!$B29:$AT29,_calc_라운드기준!AH29,$B$1:$AT$1,"&lt;"&amp;33))-(RANK(AH29,$B29:$AT29,0)+COUNTIFS($B29:$AT29,AH29,$B$1:$AT$1,"&lt;"&amp;33))</f>
        <v>12</v>
      </c>
      <c r="CB29">
        <f>(RANK(_calc_라운드기준!AI29,_calc_라운드기준!$B29:$AT29,0)+COUNTIFS(_calc_라운드기준!$B29:$AT29,_calc_라운드기준!AI29,$B$1:$AT$1,"&lt;"&amp;34))-(RANK(AI29,$B29:$AT29,0)+COUNTIFS($B29:$AT29,AI29,$B$1:$AT$1,"&lt;"&amp;34))</f>
        <v>12</v>
      </c>
      <c r="CC29">
        <f>(RANK(_calc_라운드기준!AJ29,_calc_라운드기준!$B29:$AT29,0)+COUNTIFS(_calc_라운드기준!$B29:$AT29,_calc_라운드기준!AJ29,$B$1:$AT$1,"&lt;"&amp;35))-(RANK(AJ29,$B29:$AT29,0)+COUNTIFS($B29:$AT29,AJ29,$B$1:$AT$1,"&lt;"&amp;35))</f>
        <v>10</v>
      </c>
      <c r="CD29">
        <f>(RANK(_calc_라운드기준!AK29,_calc_라운드기준!$B29:$AT29,0)+COUNTIFS(_calc_라운드기준!$B29:$AT29,_calc_라운드기준!AK29,$B$1:$AT$1,"&lt;"&amp;36))-(RANK(AK29,$B29:$AT29,0)+COUNTIFS($B29:$AT29,AK29,$B$1:$AT$1,"&lt;"&amp;36))</f>
        <v>-4</v>
      </c>
      <c r="CE29">
        <f>(RANK(_calc_라운드기준!AL29,_calc_라운드기준!$B29:$AT29,0)+COUNTIFS(_calc_라운드기준!$B29:$AT29,_calc_라운드기준!AL29,$B$1:$AT$1,"&lt;"&amp;37))-(RANK(AL29,$B29:$AT29,0)+COUNTIFS($B29:$AT29,AL29,$B$1:$AT$1,"&lt;"&amp;37))</f>
        <v>6</v>
      </c>
      <c r="CF29">
        <f>(RANK(_calc_라운드기준!AM29,_calc_라운드기준!$B29:$AT29,0)+COUNTIFS(_calc_라운드기준!$B29:$AT29,_calc_라운드기준!AM29,$B$1:$AT$1,"&lt;"&amp;38))-(RANK(AM29,$B29:$AT29,0)+COUNTIFS($B29:$AT29,AM29,$B$1:$AT$1,"&lt;"&amp;38))</f>
        <v>11</v>
      </c>
      <c r="CG29">
        <f>(RANK(_calc_라운드기준!AN29,_calc_라운드기준!$B29:$AT29,0)+COUNTIFS(_calc_라운드기준!$B29:$AT29,_calc_라운드기준!AN29,$B$1:$AT$1,"&lt;"&amp;39))-(RANK(AN29,$B29:$AT29,0)+COUNTIFS($B29:$AT29,AN29,$B$1:$AT$1,"&lt;"&amp;39))</f>
        <v>-12</v>
      </c>
      <c r="CH29">
        <f>(RANK(_calc_라운드기준!AO29,_calc_라운드기준!$B29:$AT29,0)+COUNTIFS(_calc_라운드기준!$B29:$AT29,_calc_라운드기준!AO29,$B$1:$AT$1,"&lt;"&amp;40))-(RANK(AO29,$B29:$AT29,0)+COUNTIFS($B29:$AT29,AO29,$B$1:$AT$1,"&lt;"&amp;40))</f>
        <v>-18</v>
      </c>
      <c r="CI29">
        <f>(RANK(_calc_라운드기준!AP29,_calc_라운드기준!$B29:$AT29,0)+COUNTIFS(_calc_라운드기준!$B29:$AT29,_calc_라운드기준!AP29,$B$1:$AT$1,"&lt;"&amp;41))-(RANK(AP29,$B29:$AT29,0)+COUNTIFS($B29:$AT29,AP29,$B$1:$AT$1,"&lt;"&amp;41))</f>
        <v>-6</v>
      </c>
      <c r="CJ29">
        <f>(RANK(_calc_라운드기준!AQ29,_calc_라운드기준!$B29:$AT29,0)+COUNTIFS(_calc_라운드기준!$B29:$AT29,_calc_라운드기준!AQ29,$B$1:$AT$1,"&lt;"&amp;42))-(RANK(AQ29,$B29:$AT29,0)+COUNTIFS($B29:$AT29,AQ29,$B$1:$AT$1,"&lt;"&amp;42))</f>
        <v>-8</v>
      </c>
      <c r="CK29">
        <f>(RANK(_calc_라운드기준!AR29,_calc_라운드기준!$B29:$AT29,0)+COUNTIFS(_calc_라운드기준!$B29:$AT29,_calc_라운드기준!AR29,$B$1:$AT$1,"&lt;"&amp;43))-(RANK(AR29,$B29:$AT29,0)+COUNTIFS($B29:$AT29,AR29,$B$1:$AT$1,"&lt;"&amp;43))</f>
        <v>-1</v>
      </c>
      <c r="CL29">
        <f>(RANK(_calc_라운드기준!AS29,_calc_라운드기준!$B29:$AT29,0)+COUNTIFS(_calc_라운드기준!$B29:$AT29,_calc_라운드기준!AS29,$B$1:$AT$1,"&lt;"&amp;44))-(RANK(AS29,$B29:$AT29,0)+COUNTIFS($B29:$AT29,AS29,$B$1:$AT$1,"&lt;"&amp;44))</f>
        <v>10</v>
      </c>
      <c r="CM29">
        <f>(RANK(_calc_라운드기준!AT29,_calc_라운드기준!$B29:$AT29,0)+COUNTIFS(_calc_라운드기준!$B29:$AT29,_calc_라운드기준!AT29,$B$1:$AT$1,"&lt;"&amp;45))-(RANK(AT29,$B29:$AT29,0)+COUNTIFS($B29:$AT29,AT29,$B$1:$AT$1,"&lt;"&amp;45))</f>
        <v>28</v>
      </c>
      <c r="CN29">
        <f t="shared" si="0"/>
        <v>42</v>
      </c>
      <c r="CO29">
        <f t="shared" si="1"/>
        <v>27</v>
      </c>
      <c r="CP29">
        <f t="shared" si="2"/>
        <v>23</v>
      </c>
      <c r="CQ29">
        <f t="shared" si="3"/>
        <v>39</v>
      </c>
      <c r="CR29">
        <f t="shared" si="4"/>
        <v>45</v>
      </c>
      <c r="CS29">
        <f t="shared" si="5"/>
        <v>14</v>
      </c>
      <c r="CT29">
        <f t="shared" si="6"/>
        <v>16</v>
      </c>
      <c r="CU29">
        <f t="shared" si="7"/>
        <v>44</v>
      </c>
      <c r="CV29">
        <f t="shared" si="8"/>
        <v>40</v>
      </c>
      <c r="CW29">
        <f t="shared" si="9"/>
        <v>33</v>
      </c>
      <c r="CX29">
        <f t="shared" si="10"/>
        <v>13</v>
      </c>
      <c r="CY29">
        <f t="shared" si="11"/>
        <v>8</v>
      </c>
      <c r="CZ29">
        <f t="shared" si="12"/>
        <v>2</v>
      </c>
      <c r="DA29">
        <f t="shared" si="13"/>
        <v>3</v>
      </c>
      <c r="DB29">
        <f t="shared" si="14"/>
        <v>30</v>
      </c>
      <c r="DC29">
        <f t="shared" si="15"/>
        <v>25</v>
      </c>
      <c r="DD29">
        <f t="shared" si="16"/>
        <v>31</v>
      </c>
      <c r="DE29">
        <f t="shared" si="17"/>
        <v>15</v>
      </c>
      <c r="DF29">
        <f t="shared" si="18"/>
        <v>22</v>
      </c>
      <c r="DG29">
        <f t="shared" si="19"/>
        <v>17</v>
      </c>
      <c r="DH29">
        <f t="shared" si="20"/>
        <v>4</v>
      </c>
      <c r="DI29">
        <f t="shared" si="21"/>
        <v>9</v>
      </c>
      <c r="DJ29">
        <f t="shared" si="22"/>
        <v>43</v>
      </c>
      <c r="DK29">
        <f t="shared" si="23"/>
        <v>36</v>
      </c>
      <c r="DL29">
        <f t="shared" si="24"/>
        <v>32</v>
      </c>
      <c r="DM29">
        <f t="shared" si="25"/>
        <v>18</v>
      </c>
      <c r="DN29">
        <f t="shared" si="26"/>
        <v>34</v>
      </c>
      <c r="DO29">
        <f t="shared" si="27"/>
        <v>37</v>
      </c>
      <c r="DP29">
        <f t="shared" si="28"/>
        <v>5</v>
      </c>
      <c r="DQ29">
        <f t="shared" si="29"/>
        <v>21</v>
      </c>
      <c r="DR29">
        <f t="shared" si="30"/>
        <v>24</v>
      </c>
      <c r="DS29">
        <f t="shared" si="31"/>
        <v>20</v>
      </c>
      <c r="DT29">
        <f t="shared" si="32"/>
        <v>6</v>
      </c>
      <c r="DU29">
        <f t="shared" si="33"/>
        <v>7</v>
      </c>
      <c r="DV29">
        <f t="shared" si="34"/>
        <v>11</v>
      </c>
      <c r="DW29">
        <f t="shared" si="35"/>
        <v>28</v>
      </c>
      <c r="DX29">
        <f t="shared" si="36"/>
        <v>19</v>
      </c>
      <c r="DY29">
        <f t="shared" si="37"/>
        <v>10</v>
      </c>
      <c r="DZ29">
        <f t="shared" si="38"/>
        <v>38</v>
      </c>
      <c r="EA29">
        <f t="shared" si="39"/>
        <v>41</v>
      </c>
      <c r="EB29">
        <f t="shared" si="40"/>
        <v>29</v>
      </c>
      <c r="EC29">
        <f t="shared" si="41"/>
        <v>35</v>
      </c>
      <c r="ED29">
        <f t="shared" si="42"/>
        <v>26</v>
      </c>
      <c r="EE29">
        <f t="shared" si="43"/>
        <v>12</v>
      </c>
      <c r="EF29">
        <f t="shared" si="44"/>
        <v>1</v>
      </c>
    </row>
    <row r="30" spans="1:136" ht="16.5" customHeight="1">
      <c r="A30">
        <f>_calc_라운드기준!A30</f>
        <v>1216</v>
      </c>
      <c r="B30">
        <f>INDEX(_calc_누적빈도!B:B,$A30)-INDEX(_calc_누적빈도!B:B,$A30-기준250회_후보!$B$1)</f>
        <v>32</v>
      </c>
      <c r="C30">
        <f>INDEX(_calc_누적빈도!C:C,$A30)-INDEX(_calc_누적빈도!C:C,$A30-기준250회_후보!$B$1)</f>
        <v>24</v>
      </c>
      <c r="D30">
        <f>INDEX(_calc_누적빈도!D:D,$A30)-INDEX(_calc_누적빈도!D:D,$A30-기준250회_후보!$B$1)</f>
        <v>41</v>
      </c>
      <c r="E30">
        <f>INDEX(_calc_누적빈도!E:E,$A30)-INDEX(_calc_누적빈도!E:E,$A30-기준250회_후보!$B$1)</f>
        <v>26</v>
      </c>
      <c r="F30">
        <f>INDEX(_calc_누적빈도!F:F,$A30)-INDEX(_calc_누적빈도!F:F,$A30-기준250회_후보!$B$1)</f>
        <v>25</v>
      </c>
      <c r="G30">
        <f>INDEX(_calc_누적빈도!G:G,$A30)-INDEX(_calc_누적빈도!G:G,$A30-기준250회_후보!$B$1)</f>
        <v>43</v>
      </c>
      <c r="H30">
        <f>INDEX(_calc_누적빈도!H:H,$A30)-INDEX(_calc_누적빈도!H:H,$A30-기준250회_후보!$B$1)</f>
        <v>42</v>
      </c>
      <c r="I30">
        <f>INDEX(_calc_누적빈도!I:I,$A30)-INDEX(_calc_누적빈도!I:I,$A30-기준250회_후보!$B$1)</f>
        <v>27</v>
      </c>
      <c r="J30">
        <f>INDEX(_calc_누적빈도!J:J,$A30)-INDEX(_calc_누적빈도!J:J,$A30-기준250회_후보!$B$1)</f>
        <v>32</v>
      </c>
      <c r="K30">
        <f>INDEX(_calc_누적빈도!K:K,$A30)-INDEX(_calc_누적빈도!K:K,$A30-기준250회_후보!$B$1)</f>
        <v>25</v>
      </c>
      <c r="L30">
        <f>INDEX(_calc_누적빈도!L:L,$A30)-INDEX(_calc_누적빈도!L:L,$A30-기준250회_후보!$B$1)</f>
        <v>34</v>
      </c>
      <c r="M30">
        <f>INDEX(_calc_누적빈도!M:M,$A30)-INDEX(_calc_누적빈도!M:M,$A30-기준250회_후보!$B$1)</f>
        <v>39</v>
      </c>
      <c r="N30">
        <f>INDEX(_calc_누적빈도!N:N,$A30)-INDEX(_calc_누적빈도!N:N,$A30-기준250회_후보!$B$1)</f>
        <v>39</v>
      </c>
      <c r="O30">
        <f>INDEX(_calc_누적빈도!O:O,$A30)-INDEX(_calc_누적빈도!O:O,$A30-기준250회_후보!$B$1)</f>
        <v>34</v>
      </c>
      <c r="P30">
        <f>INDEX(_calc_누적빈도!P:P,$A30)-INDEX(_calc_누적빈도!P:P,$A30-기준250회_후보!$B$1)</f>
        <v>33</v>
      </c>
      <c r="Q30">
        <f>INDEX(_calc_누적빈도!Q:Q,$A30)-INDEX(_calc_누적빈도!Q:Q,$A30-기준250회_후보!$B$1)</f>
        <v>42</v>
      </c>
      <c r="R30">
        <f>INDEX(_calc_누적빈도!R:R,$A30)-INDEX(_calc_누적빈도!R:R,$A30-기준250회_후보!$B$1)</f>
        <v>32</v>
      </c>
      <c r="S30">
        <f>INDEX(_calc_누적빈도!S:S,$A30)-INDEX(_calc_누적빈도!S:S,$A30-기준250회_후보!$B$1)</f>
        <v>31</v>
      </c>
      <c r="T30">
        <f>INDEX(_calc_누적빈도!T:T,$A30)-INDEX(_calc_누적빈도!T:T,$A30-기준250회_후보!$B$1)</f>
        <v>35</v>
      </c>
      <c r="U30">
        <f>INDEX(_calc_누적빈도!U:U,$A30)-INDEX(_calc_누적빈도!U:U,$A30-기준250회_후보!$B$1)</f>
        <v>32</v>
      </c>
      <c r="V30">
        <f>INDEX(_calc_누적빈도!V:V,$A30)-INDEX(_calc_누적빈도!V:V,$A30-기준250회_후보!$B$1)</f>
        <v>37</v>
      </c>
      <c r="W30">
        <f>INDEX(_calc_누적빈도!W:W,$A30)-INDEX(_calc_누적빈도!W:W,$A30-기준250회_후보!$B$1)</f>
        <v>31</v>
      </c>
      <c r="X30">
        <f>INDEX(_calc_누적빈도!X:X,$A30)-INDEX(_calc_누적빈도!X:X,$A30-기준250회_후보!$B$1)</f>
        <v>31</v>
      </c>
      <c r="Y30">
        <f>INDEX(_calc_누적빈도!Y:Y,$A30)-INDEX(_calc_누적빈도!Y:Y,$A30-기준250회_후보!$B$1)</f>
        <v>35</v>
      </c>
      <c r="Z30">
        <f>INDEX(_calc_누적빈도!Z:Z,$A30)-INDEX(_calc_누적빈도!Z:Z,$A30-기준250회_후보!$B$1)</f>
        <v>26</v>
      </c>
      <c r="AA30">
        <f>INDEX(_calc_누적빈도!AA:AA,$A30)-INDEX(_calc_누적빈도!AA:AA,$A30-기준250회_후보!$B$1)</f>
        <v>37</v>
      </c>
      <c r="AB30">
        <f>INDEX(_calc_누적빈도!AB:AB,$A30)-INDEX(_calc_누적빈도!AB:AB,$A30-기준250회_후보!$B$1)</f>
        <v>39</v>
      </c>
      <c r="AC30">
        <f>INDEX(_calc_누적빈도!AC:AC,$A30)-INDEX(_calc_누적빈도!AC:AC,$A30-기준250회_후보!$B$1)</f>
        <v>30</v>
      </c>
      <c r="AD30">
        <f>INDEX(_calc_누적빈도!AD:AD,$A30)-INDEX(_calc_누적빈도!AD:AD,$A30-기준250회_후보!$B$1)</f>
        <v>35</v>
      </c>
      <c r="AE30">
        <f>INDEX(_calc_누적빈도!AE:AE,$A30)-INDEX(_calc_누적빈도!AE:AE,$A30-기준250회_후보!$B$1)</f>
        <v>38</v>
      </c>
      <c r="AF30">
        <f>INDEX(_calc_누적빈도!AF:AF,$A30)-INDEX(_calc_누적빈도!AF:AF,$A30-기준250회_후보!$B$1)</f>
        <v>33</v>
      </c>
      <c r="AG30">
        <f>INDEX(_calc_누적빈도!AG:AG,$A30)-INDEX(_calc_누적빈도!AG:AG,$A30-기준250회_후보!$B$1)</f>
        <v>30</v>
      </c>
      <c r="AH30">
        <f>INDEX(_calc_누적빈도!AH:AH,$A30)-INDEX(_calc_누적빈도!AH:AH,$A30-기준250회_후보!$B$1)</f>
        <v>38</v>
      </c>
      <c r="AI30">
        <f>INDEX(_calc_누적빈도!AI:AI,$A30)-INDEX(_calc_누적빈도!AI:AI,$A30-기준250회_후보!$B$1)</f>
        <v>32</v>
      </c>
      <c r="AJ30">
        <f>INDEX(_calc_누적빈도!AJ:AJ,$A30)-INDEX(_calc_누적빈도!AJ:AJ,$A30-기준250회_후보!$B$1)</f>
        <v>42</v>
      </c>
      <c r="AK30">
        <f>INDEX(_calc_누적빈도!AK:AK,$A30)-INDEX(_calc_누적빈도!AK:AK,$A30-기준250회_후보!$B$1)</f>
        <v>32</v>
      </c>
      <c r="AL30">
        <f>INDEX(_calc_누적빈도!AL:AL,$A30)-INDEX(_calc_누적빈도!AL:AL,$A30-기준250회_후보!$B$1)</f>
        <v>40</v>
      </c>
      <c r="AM30">
        <f>INDEX(_calc_누적빈도!AM:AM,$A30)-INDEX(_calc_누적빈도!AM:AM,$A30-기준250회_후보!$B$1)</f>
        <v>40</v>
      </c>
      <c r="AN30">
        <f>INDEX(_calc_누적빈도!AN:AN,$A30)-INDEX(_calc_누적빈도!AN:AN,$A30-기준250회_후보!$B$1)</f>
        <v>27</v>
      </c>
      <c r="AO30">
        <f>INDEX(_calc_누적빈도!AO:AO,$A30)-INDEX(_calc_누적빈도!AO:AO,$A30-기준250회_후보!$B$1)</f>
        <v>33</v>
      </c>
      <c r="AP30">
        <f>INDEX(_calc_누적빈도!AP:AP,$A30)-INDEX(_calc_누적빈도!AP:AP,$A30-기준250회_후보!$B$1)</f>
        <v>28</v>
      </c>
      <c r="AQ30">
        <f>INDEX(_calc_누적빈도!AQ:AQ,$A30)-INDEX(_calc_누적빈도!AQ:AQ,$A30-기준250회_후보!$B$1)</f>
        <v>27</v>
      </c>
      <c r="AR30">
        <f>INDEX(_calc_누적빈도!AR:AR,$A30)-INDEX(_calc_누적빈도!AR:AR,$A30-기준250회_후보!$B$1)</f>
        <v>19</v>
      </c>
      <c r="AS30">
        <f>INDEX(_calc_누적빈도!AS:AS,$A30)-INDEX(_calc_누적빈도!AS:AS,$A30-기준250회_후보!$B$1)</f>
        <v>34</v>
      </c>
      <c r="AT30">
        <f>INDEX(_calc_누적빈도!AT:AT,$A30)-INDEX(_calc_누적빈도!AT:AT,$A30-기준250회_후보!$B$1)</f>
        <v>38</v>
      </c>
      <c r="AU30">
        <f>(RANK(_calc_라운드기준!B30,_calc_라운드기준!$B30:$AT30,0)+COUNTIFS(_calc_라운드기준!$B30:$AT30,_calc_라운드기준!B30,$B$1:$AT$1,"&lt;"&amp;1))-(RANK(B30,$B30:$AT30,0)+COUNTIFS($B30:$AT30,B30,$B$1:$AT$1,"&lt;"&amp;1))</f>
        <v>-18</v>
      </c>
      <c r="AV30">
        <f>(RANK(_calc_라운드기준!C30,_calc_라운드기준!$B30:$AT30,0)+COUNTIFS(_calc_라운드기준!$B30:$AT30,_calc_라운드기준!C30,$B$1:$AT$1,"&lt;"&amp;2))-(RANK(C30,$B30:$AT30,0)+COUNTIFS($B30:$AT30,C30,$B$1:$AT$1,"&lt;"&amp;2))</f>
        <v>-2</v>
      </c>
      <c r="AW30">
        <f>(RANK(_calc_라운드기준!D30,_calc_라운드기준!$B30:$AT30,0)+COUNTIFS(_calc_라운드기준!$B30:$AT30,_calc_라운드기준!D30,$B$1:$AT$1,"&lt;"&amp;3))-(RANK(D30,$B30:$AT30,0)+COUNTIFS($B30:$AT30,D30,$B$1:$AT$1,"&lt;"&amp;3))</f>
        <v>-3</v>
      </c>
      <c r="AX30">
        <f>(RANK(_calc_라운드기준!E30,_calc_라운드기준!$B30:$AT30,0)+COUNTIFS(_calc_라운드기준!$B30:$AT30,_calc_라운드기준!E30,$B$1:$AT$1,"&lt;"&amp;4))-(RANK(E30,$B30:$AT30,0)+COUNTIFS($B30:$AT30,E30,$B$1:$AT$1,"&lt;"&amp;4))</f>
        <v>-12</v>
      </c>
      <c r="AY30">
        <f>(RANK(_calc_라운드기준!F30,_calc_라운드기준!$B30:$AT30,0)+COUNTIFS(_calc_라운드기준!$B30:$AT30,_calc_라운드기준!F30,$B$1:$AT$1,"&lt;"&amp;5))-(RANK(F30,$B30:$AT30,0)+COUNTIFS($B30:$AT30,F30,$B$1:$AT$1,"&lt;"&amp;5))</f>
        <v>-34</v>
      </c>
      <c r="AZ30">
        <f>(RANK(_calc_라운드기준!G30,_calc_라운드기준!$B30:$AT30,0)+COUNTIFS(_calc_라운드기준!$B30:$AT30,_calc_라운드기준!G30,$B$1:$AT$1,"&lt;"&amp;6))-(RANK(G30,$B30:$AT30,0)+COUNTIFS($B30:$AT30,G30,$B$1:$AT$1,"&lt;"&amp;6))</f>
        <v>8</v>
      </c>
      <c r="BA30">
        <f>(RANK(_calc_라운드기준!H30,_calc_라운드기준!$B30:$AT30,0)+COUNTIFS(_calc_라운드기준!$B30:$AT30,_calc_라운드기준!H30,$B$1:$AT$1,"&lt;"&amp;7))-(RANK(H30,$B30:$AT30,0)+COUNTIFS($B30:$AT30,H30,$B$1:$AT$1,"&lt;"&amp;7))</f>
        <v>8</v>
      </c>
      <c r="BB30">
        <f>(RANK(_calc_라운드기준!I30,_calc_라운드기준!$B30:$AT30,0)+COUNTIFS(_calc_라운드기준!$B30:$AT30,_calc_라운드기준!I30,$B$1:$AT$1,"&lt;"&amp;8))-(RANK(I30,$B30:$AT30,0)+COUNTIFS($B30:$AT30,I30,$B$1:$AT$1,"&lt;"&amp;8))</f>
        <v>-26</v>
      </c>
      <c r="BC30">
        <f>(RANK(_calc_라운드기준!J30,_calc_라운드기준!$B30:$AT30,0)+COUNTIFS(_calc_라운드기준!$B30:$AT30,_calc_라운드기준!J30,$B$1:$AT$1,"&lt;"&amp;9))-(RANK(J30,$B30:$AT30,0)+COUNTIFS($B30:$AT30,J30,$B$1:$AT$1,"&lt;"&amp;9))</f>
        <v>-14</v>
      </c>
      <c r="BD30">
        <f>(RANK(_calc_라운드기준!K30,_calc_라운드기준!$B30:$AT30,0)+COUNTIFS(_calc_라운드기준!$B30:$AT30,_calc_라운드기준!K30,$B$1:$AT$1,"&lt;"&amp;10))-(RANK(K30,$B30:$AT30,0)+COUNTIFS($B30:$AT30,K30,$B$1:$AT$1,"&lt;"&amp;10))</f>
        <v>-6</v>
      </c>
      <c r="BE30">
        <f>(RANK(_calc_라운드기준!L30,_calc_라운드기준!$B30:$AT30,0)+COUNTIFS(_calc_라운드기준!$B30:$AT30,_calc_라운드기준!L30,$B$1:$AT$1,"&lt;"&amp;11))-(RANK(L30,$B30:$AT30,0)+COUNTIFS($B30:$AT30,L30,$B$1:$AT$1,"&lt;"&amp;11))</f>
        <v>10</v>
      </c>
      <c r="BF30">
        <f>(RANK(_calc_라운드기준!M30,_calc_라운드기준!$B30:$AT30,0)+COUNTIFS(_calc_라운드기준!$B30:$AT30,_calc_라운드기준!M30,$B$1:$AT$1,"&lt;"&amp;12))-(RANK(M30,$B30:$AT30,0)+COUNTIFS($B30:$AT30,M30,$B$1:$AT$1,"&lt;"&amp;12))</f>
        <v>9</v>
      </c>
      <c r="BG30">
        <f>(RANK(_calc_라운드기준!N30,_calc_라운드기준!$B30:$AT30,0)+COUNTIFS(_calc_라운드기준!$B30:$AT30,_calc_라운드기준!N30,$B$1:$AT$1,"&lt;"&amp;13))-(RANK(N30,$B30:$AT30,0)+COUNTIFS($B30:$AT30,N30,$B$1:$AT$1,"&lt;"&amp;13))</f>
        <v>21</v>
      </c>
      <c r="BH30">
        <f>(RANK(_calc_라운드기준!O30,_calc_라운드기준!$B30:$AT30,0)+COUNTIFS(_calc_라운드기준!$B30:$AT30,_calc_라운드기준!O30,$B$1:$AT$1,"&lt;"&amp;14))-(RANK(O30,$B30:$AT30,0)+COUNTIFS($B30:$AT30,O30,$B$1:$AT$1,"&lt;"&amp;14))</f>
        <v>18</v>
      </c>
      <c r="BI30">
        <f>(RANK(_calc_라운드기준!P30,_calc_라운드기준!$B30:$AT30,0)+COUNTIFS(_calc_라운드기준!$B30:$AT30,_calc_라운드기준!P30,$B$1:$AT$1,"&lt;"&amp;15))-(RANK(P30,$B30:$AT30,0)+COUNTIFS($B30:$AT30,P30,$B$1:$AT$1,"&lt;"&amp;15))</f>
        <v>-4</v>
      </c>
      <c r="BJ30">
        <f>(RANK(_calc_라운드기준!Q30,_calc_라운드기준!$B30:$AT30,0)+COUNTIFS(_calc_라운드기준!$B30:$AT30,_calc_라운드기준!Q30,$B$1:$AT$1,"&lt;"&amp;16))-(RANK(Q30,$B30:$AT30,0)+COUNTIFS($B30:$AT30,Q30,$B$1:$AT$1,"&lt;"&amp;16))</f>
        <v>0</v>
      </c>
      <c r="BK30">
        <f>(RANK(_calc_라운드기준!R30,_calc_라운드기준!$B30:$AT30,0)+COUNTIFS(_calc_라운드기준!$B30:$AT30,_calc_라운드기준!R30,$B$1:$AT$1,"&lt;"&amp;17))-(RANK(R30,$B30:$AT30,0)+COUNTIFS($B30:$AT30,R30,$B$1:$AT$1,"&lt;"&amp;17))</f>
        <v>-8</v>
      </c>
      <c r="BL30">
        <f>(RANK(_calc_라운드기준!S30,_calc_라운드기준!$B30:$AT30,0)+COUNTIFS(_calc_라운드기준!$B30:$AT30,_calc_라운드기준!S30,$B$1:$AT$1,"&lt;"&amp;18))-(RANK(S30,$B30:$AT30,0)+COUNTIFS($B30:$AT30,S30,$B$1:$AT$1,"&lt;"&amp;18))</f>
        <v>8</v>
      </c>
      <c r="BM30">
        <f>(RANK(_calc_라운드기준!T30,_calc_라운드기준!$B30:$AT30,0)+COUNTIFS(_calc_라운드기준!$B30:$AT30,_calc_라운드기준!T30,$B$1:$AT$1,"&lt;"&amp;19))-(RANK(T30,$B30:$AT30,0)+COUNTIFS($B30:$AT30,T30,$B$1:$AT$1,"&lt;"&amp;19))</f>
        <v>4</v>
      </c>
      <c r="BN30">
        <f>(RANK(_calc_라운드기준!U30,_calc_라운드기준!$B30:$AT30,0)+COUNTIFS(_calc_라운드기준!$B30:$AT30,_calc_라운드기준!U30,$B$1:$AT$1,"&lt;"&amp;20))-(RANK(U30,$B30:$AT30,0)+COUNTIFS($B30:$AT30,U30,$B$1:$AT$1,"&lt;"&amp;20))</f>
        <v>7</v>
      </c>
      <c r="BO30">
        <f>(RANK(_calc_라운드기준!V30,_calc_라운드기준!$B30:$AT30,0)+COUNTIFS(_calc_라운드기준!$B30:$AT30,_calc_라운드기준!V30,$B$1:$AT$1,"&lt;"&amp;21))-(RANK(V30,$B30:$AT30,0)+COUNTIFS($B30:$AT30,V30,$B$1:$AT$1,"&lt;"&amp;21))</f>
        <v>22</v>
      </c>
      <c r="BP30">
        <f>(RANK(_calc_라운드기준!W30,_calc_라운드기준!$B30:$AT30,0)+COUNTIFS(_calc_라운드기준!$B30:$AT30,_calc_라운드기준!W30,$B$1:$AT$1,"&lt;"&amp;22))-(RANK(W30,$B30:$AT30,0)+COUNTIFS($B30:$AT30,W30,$B$1:$AT$1,"&lt;"&amp;22))</f>
        <v>11</v>
      </c>
      <c r="BQ30">
        <f>(RANK(_calc_라운드기준!X30,_calc_라운드기준!$B30:$AT30,0)+COUNTIFS(_calc_라운드기준!$B30:$AT30,_calc_라운드기준!X30,$B$1:$AT$1,"&lt;"&amp;23))-(RANK(X30,$B30:$AT30,0)+COUNTIFS($B30:$AT30,X30,$B$1:$AT$1,"&lt;"&amp;23))</f>
        <v>-29</v>
      </c>
      <c r="BR30">
        <f>(RANK(_calc_라운드기준!Y30,_calc_라운드기준!$B30:$AT30,0)+COUNTIFS(_calc_라운드기준!$B30:$AT30,_calc_라운드기준!Y30,$B$1:$AT$1,"&lt;"&amp;24))-(RANK(Y30,$B30:$AT30,0)+COUNTIFS($B30:$AT30,Y30,$B$1:$AT$1,"&lt;"&amp;24))</f>
        <v>-12</v>
      </c>
      <c r="BS30">
        <f>(RANK(_calc_라운드기준!Z30,_calc_라운드기준!$B30:$AT30,0)+COUNTIFS(_calc_라운드기준!$B30:$AT30,_calc_라운드기준!Z30,$B$1:$AT$1,"&lt;"&amp;25))-(RANK(Z30,$B30:$AT30,0)+COUNTIFS($B30:$AT30,Z30,$B$1:$AT$1,"&lt;"&amp;25))</f>
        <v>-10</v>
      </c>
      <c r="BT30">
        <f>(RANK(_calc_라운드기준!AA30,_calc_라운드기준!$B30:$AT30,0)+COUNTIFS(_calc_라운드기준!$B30:$AT30,_calc_라운드기준!AA30,$B$1:$AT$1,"&lt;"&amp;26))-(RANK(AA30,$B30:$AT30,0)+COUNTIFS($B30:$AT30,AA30,$B$1:$AT$1,"&lt;"&amp;26))</f>
        <v>6</v>
      </c>
      <c r="BU30">
        <f>(RANK(_calc_라운드기준!AB30,_calc_라운드기준!$B30:$AT30,0)+COUNTIFS(_calc_라운드기준!$B30:$AT30,_calc_라운드기준!AB30,$B$1:$AT$1,"&lt;"&amp;27))-(RANK(AB30,$B30:$AT30,0)+COUNTIFS($B30:$AT30,AB30,$B$1:$AT$1,"&lt;"&amp;27))</f>
        <v>-9</v>
      </c>
      <c r="BV30">
        <f>(RANK(_calc_라운드기준!AC30,_calc_라운드기준!$B30:$AT30,0)+COUNTIFS(_calc_라운드기준!$B30:$AT30,_calc_라운드기준!AC30,$B$1:$AT$1,"&lt;"&amp;28))-(RANK(AC30,$B30:$AT30,0)+COUNTIFS($B30:$AT30,AC30,$B$1:$AT$1,"&lt;"&amp;28))</f>
        <v>-12</v>
      </c>
      <c r="BW30">
        <f>(RANK(_calc_라운드기준!AD30,_calc_라운드기준!$B30:$AT30,0)+COUNTIFS(_calc_라운드기준!$B30:$AT30,_calc_라운드기준!AD30,$B$1:$AT$1,"&lt;"&amp;29))-(RANK(AD30,$B30:$AT30,0)+COUNTIFS($B30:$AT30,AD30,$B$1:$AT$1,"&lt;"&amp;29))</f>
        <v>14</v>
      </c>
      <c r="BX30">
        <f>(RANK(_calc_라운드기준!AE30,_calc_라운드기준!$B30:$AT30,0)+COUNTIFS(_calc_라운드기준!$B30:$AT30,_calc_라운드기준!AE30,$B$1:$AT$1,"&lt;"&amp;30))-(RANK(AE30,$B30:$AT30,0)+COUNTIFS($B30:$AT30,AE30,$B$1:$AT$1,"&lt;"&amp;30))</f>
        <v>2</v>
      </c>
      <c r="BY30">
        <f>(RANK(_calc_라운드기준!AF30,_calc_라운드기준!$B30:$AT30,0)+COUNTIFS(_calc_라운드기준!$B30:$AT30,_calc_라운드기준!AF30,$B$1:$AT$1,"&lt;"&amp;31))-(RANK(AF30,$B30:$AT30,0)+COUNTIFS($B30:$AT30,AF30,$B$1:$AT$1,"&lt;"&amp;31))</f>
        <v>0</v>
      </c>
      <c r="BZ30">
        <f>(RANK(_calc_라운드기준!AG30,_calc_라운드기준!$B30:$AT30,0)+COUNTIFS(_calc_라운드기준!$B30:$AT30,_calc_라운드기준!AG30,$B$1:$AT$1,"&lt;"&amp;32))-(RANK(AG30,$B30:$AT30,0)+COUNTIFS($B30:$AT30,AG30,$B$1:$AT$1,"&lt;"&amp;32))</f>
        <v>5</v>
      </c>
      <c r="CA30">
        <f>(RANK(_calc_라운드기준!AH30,_calc_라운드기준!$B30:$AT30,0)+COUNTIFS(_calc_라운드기준!$B30:$AT30,_calc_라운드기준!AH30,$B$1:$AT$1,"&lt;"&amp;33))-(RANK(AH30,$B30:$AT30,0)+COUNTIFS($B30:$AT30,AH30,$B$1:$AT$1,"&lt;"&amp;33))</f>
        <v>12</v>
      </c>
      <c r="CB30">
        <f>(RANK(_calc_라운드기준!AI30,_calc_라운드기준!$B30:$AT30,0)+COUNTIFS(_calc_라운드기준!$B30:$AT30,_calc_라운드기준!AI30,$B$1:$AT$1,"&lt;"&amp;34))-(RANK(AI30,$B30:$AT30,0)+COUNTIFS($B30:$AT30,AI30,$B$1:$AT$1,"&lt;"&amp;34))</f>
        <v>16</v>
      </c>
      <c r="CC30">
        <f>(RANK(_calc_라운드기준!AJ30,_calc_라운드기준!$B30:$AT30,0)+COUNTIFS(_calc_라운드기준!$B30:$AT30,_calc_라운드기준!AJ30,$B$1:$AT$1,"&lt;"&amp;35))-(RANK(AJ30,$B30:$AT30,0)+COUNTIFS($B30:$AT30,AJ30,$B$1:$AT$1,"&lt;"&amp;35))</f>
        <v>10</v>
      </c>
      <c r="CD30">
        <f>(RANK(_calc_라운드기준!AK30,_calc_라운드기준!$B30:$AT30,0)+COUNTIFS(_calc_라운드기준!$B30:$AT30,_calc_라운드기준!AK30,$B$1:$AT$1,"&lt;"&amp;36))-(RANK(AK30,$B30:$AT30,0)+COUNTIFS($B30:$AT30,AK30,$B$1:$AT$1,"&lt;"&amp;36))</f>
        <v>-5</v>
      </c>
      <c r="CE30">
        <f>(RANK(_calc_라운드기준!AL30,_calc_라운드기준!$B30:$AT30,0)+COUNTIFS(_calc_라운드기준!$B30:$AT30,_calc_라운드기준!AL30,$B$1:$AT$1,"&lt;"&amp;37))-(RANK(AL30,$B30:$AT30,0)+COUNTIFS($B30:$AT30,AL30,$B$1:$AT$1,"&lt;"&amp;37))</f>
        <v>9</v>
      </c>
      <c r="CF30">
        <f>(RANK(_calc_라운드기준!AM30,_calc_라운드기준!$B30:$AT30,0)+COUNTIFS(_calc_라운드기준!$B30:$AT30,_calc_라운드기준!AM30,$B$1:$AT$1,"&lt;"&amp;38))-(RANK(AM30,$B30:$AT30,0)+COUNTIFS($B30:$AT30,AM30,$B$1:$AT$1,"&lt;"&amp;38))</f>
        <v>9</v>
      </c>
      <c r="CG30">
        <f>(RANK(_calc_라운드기준!AN30,_calc_라운드기준!$B30:$AT30,0)+COUNTIFS(_calc_라운드기준!$B30:$AT30,_calc_라운드기준!AN30,$B$1:$AT$1,"&lt;"&amp;39))-(RANK(AN30,$B30:$AT30,0)+COUNTIFS($B30:$AT30,AN30,$B$1:$AT$1,"&lt;"&amp;39))</f>
        <v>-12</v>
      </c>
      <c r="CH30">
        <f>(RANK(_calc_라운드기준!AO30,_calc_라운드기준!$B30:$AT30,0)+COUNTIFS(_calc_라운드기준!$B30:$AT30,_calc_라운드기준!AO30,$B$1:$AT$1,"&lt;"&amp;40))-(RANK(AO30,$B30:$AT30,0)+COUNTIFS($B30:$AT30,AO30,$B$1:$AT$1,"&lt;"&amp;40))</f>
        <v>-18</v>
      </c>
      <c r="CI30">
        <f>(RANK(_calc_라운드기준!AP30,_calc_라운드기준!$B30:$AT30,0)+COUNTIFS(_calc_라운드기준!$B30:$AT30,_calc_라운드기준!AP30,$B$1:$AT$1,"&lt;"&amp;41))-(RANK(AP30,$B30:$AT30,0)+COUNTIFS($B30:$AT30,AP30,$B$1:$AT$1,"&lt;"&amp;41))</f>
        <v>-3</v>
      </c>
      <c r="CJ30">
        <f>(RANK(_calc_라운드기준!AQ30,_calc_라운드기준!$B30:$AT30,0)+COUNTIFS(_calc_라운드기준!$B30:$AT30,_calc_라운드기준!AQ30,$B$1:$AT$1,"&lt;"&amp;42))-(RANK(AQ30,$B30:$AT30,0)+COUNTIFS($B30:$AT30,AQ30,$B$1:$AT$1,"&lt;"&amp;42))</f>
        <v>-12</v>
      </c>
      <c r="CK30">
        <f>(RANK(_calc_라운드기준!AR30,_calc_라운드기준!$B30:$AT30,0)+COUNTIFS(_calc_라운드기준!$B30:$AT30,_calc_라운드기준!AR30,$B$1:$AT$1,"&lt;"&amp;43))-(RANK(AR30,$B30:$AT30,0)+COUNTIFS($B30:$AT30,AR30,$B$1:$AT$1,"&lt;"&amp;43))</f>
        <v>-1</v>
      </c>
      <c r="CL30">
        <f>(RANK(_calc_라운드기준!AS30,_calc_라운드기준!$B30:$AT30,0)+COUNTIFS(_calc_라운드기준!$B30:$AT30,_calc_라운드기준!AS30,$B$1:$AT$1,"&lt;"&amp;44))-(RANK(AS30,$B30:$AT30,0)+COUNTIFS($B30:$AT30,AS30,$B$1:$AT$1,"&lt;"&amp;44))</f>
        <v>13</v>
      </c>
      <c r="CM30">
        <f>(RANK(_calc_라운드기준!AT30,_calc_라운드기준!$B30:$AT30,0)+COUNTIFS(_calc_라운드기준!$B30:$AT30,_calc_라운드기준!AT30,$B$1:$AT$1,"&lt;"&amp;45))-(RANK(AT30,$B30:$AT30,0)+COUNTIFS($B30:$AT30,AT30,$B$1:$AT$1,"&lt;"&amp;45))</f>
        <v>28</v>
      </c>
      <c r="CN30">
        <f t="shared" si="0"/>
        <v>41</v>
      </c>
      <c r="CO30">
        <f t="shared" si="1"/>
        <v>26</v>
      </c>
      <c r="CP30">
        <f t="shared" si="2"/>
        <v>27</v>
      </c>
      <c r="CQ30">
        <f t="shared" si="3"/>
        <v>35</v>
      </c>
      <c r="CR30">
        <f t="shared" si="4"/>
        <v>45</v>
      </c>
      <c r="CS30">
        <f t="shared" si="5"/>
        <v>15</v>
      </c>
      <c r="CT30">
        <f t="shared" si="6"/>
        <v>16</v>
      </c>
      <c r="CU30">
        <f t="shared" si="7"/>
        <v>43</v>
      </c>
      <c r="CV30">
        <f t="shared" si="8"/>
        <v>40</v>
      </c>
      <c r="CW30">
        <f t="shared" si="9"/>
        <v>31</v>
      </c>
      <c r="CX30">
        <f t="shared" si="10"/>
        <v>10</v>
      </c>
      <c r="CY30">
        <f t="shared" si="11"/>
        <v>12</v>
      </c>
      <c r="CZ30">
        <f t="shared" si="12"/>
        <v>3</v>
      </c>
      <c r="DA30">
        <f t="shared" si="13"/>
        <v>4</v>
      </c>
      <c r="DB30">
        <f t="shared" si="14"/>
        <v>29</v>
      </c>
      <c r="DC30">
        <f t="shared" si="15"/>
        <v>23</v>
      </c>
      <c r="DD30">
        <f t="shared" si="16"/>
        <v>32</v>
      </c>
      <c r="DE30">
        <f t="shared" si="17"/>
        <v>17</v>
      </c>
      <c r="DF30">
        <f t="shared" si="18"/>
        <v>21</v>
      </c>
      <c r="DG30">
        <f t="shared" si="19"/>
        <v>18</v>
      </c>
      <c r="DH30">
        <f t="shared" si="20"/>
        <v>2</v>
      </c>
      <c r="DI30">
        <f t="shared" si="21"/>
        <v>9</v>
      </c>
      <c r="DJ30">
        <f t="shared" si="22"/>
        <v>44</v>
      </c>
      <c r="DK30">
        <f t="shared" si="23"/>
        <v>36</v>
      </c>
      <c r="DL30">
        <f t="shared" si="24"/>
        <v>34</v>
      </c>
      <c r="DM30">
        <f t="shared" si="25"/>
        <v>19</v>
      </c>
      <c r="DN30">
        <f t="shared" si="26"/>
        <v>33</v>
      </c>
      <c r="DO30">
        <f t="shared" si="27"/>
        <v>37</v>
      </c>
      <c r="DP30">
        <f t="shared" si="28"/>
        <v>6</v>
      </c>
      <c r="DQ30">
        <f t="shared" si="29"/>
        <v>22</v>
      </c>
      <c r="DR30">
        <f t="shared" si="30"/>
        <v>24</v>
      </c>
      <c r="DS30">
        <f t="shared" si="31"/>
        <v>20</v>
      </c>
      <c r="DT30">
        <f t="shared" si="32"/>
        <v>8</v>
      </c>
      <c r="DU30">
        <f t="shared" si="33"/>
        <v>5</v>
      </c>
      <c r="DV30">
        <f t="shared" si="34"/>
        <v>11</v>
      </c>
      <c r="DW30">
        <f t="shared" si="35"/>
        <v>30</v>
      </c>
      <c r="DX30">
        <f t="shared" si="36"/>
        <v>13</v>
      </c>
      <c r="DY30">
        <f t="shared" si="37"/>
        <v>14</v>
      </c>
      <c r="DZ30">
        <f t="shared" si="38"/>
        <v>38</v>
      </c>
      <c r="EA30">
        <f t="shared" si="39"/>
        <v>42</v>
      </c>
      <c r="EB30">
        <f t="shared" si="40"/>
        <v>28</v>
      </c>
      <c r="EC30">
        <f t="shared" si="41"/>
        <v>39</v>
      </c>
      <c r="ED30">
        <f t="shared" si="42"/>
        <v>25</v>
      </c>
      <c r="EE30">
        <f t="shared" si="43"/>
        <v>7</v>
      </c>
      <c r="EF30">
        <f t="shared" si="44"/>
        <v>1</v>
      </c>
    </row>
    <row r="31" spans="1:136" ht="16.5" customHeight="1">
      <c r="A31">
        <f>_calc_라운드기준!A31</f>
        <v>1215</v>
      </c>
      <c r="B31">
        <f>INDEX(_calc_누적빈도!B:B,$A31)-INDEX(_calc_누적빈도!B:B,$A31-기준250회_후보!$B$1)</f>
        <v>32</v>
      </c>
      <c r="C31">
        <f>INDEX(_calc_누적빈도!C:C,$A31)-INDEX(_calc_누적빈도!C:C,$A31-기준250회_후보!$B$1)</f>
        <v>25</v>
      </c>
      <c r="D31">
        <f>INDEX(_calc_누적빈도!D:D,$A31)-INDEX(_calc_누적빈도!D:D,$A31-기준250회_후보!$B$1)</f>
        <v>41</v>
      </c>
      <c r="E31">
        <f>INDEX(_calc_누적빈도!E:E,$A31)-INDEX(_calc_누적빈도!E:E,$A31-기준250회_후보!$B$1)</f>
        <v>26</v>
      </c>
      <c r="F31">
        <f>INDEX(_calc_누적빈도!F:F,$A31)-INDEX(_calc_누적빈도!F:F,$A31-기준250회_후보!$B$1)</f>
        <v>25</v>
      </c>
      <c r="G31">
        <f>INDEX(_calc_누적빈도!G:G,$A31)-INDEX(_calc_누적빈도!G:G,$A31-기준250회_후보!$B$1)</f>
        <v>43</v>
      </c>
      <c r="H31">
        <f>INDEX(_calc_누적빈도!H:H,$A31)-INDEX(_calc_누적빈도!H:H,$A31-기준250회_후보!$B$1)</f>
        <v>42</v>
      </c>
      <c r="I31">
        <f>INDEX(_calc_누적빈도!I:I,$A31)-INDEX(_calc_누적빈도!I:I,$A31-기준250회_후보!$B$1)</f>
        <v>27</v>
      </c>
      <c r="J31">
        <f>INDEX(_calc_누적빈도!J:J,$A31)-INDEX(_calc_누적빈도!J:J,$A31-기준250회_후보!$B$1)</f>
        <v>32</v>
      </c>
      <c r="K31">
        <f>INDEX(_calc_누적빈도!K:K,$A31)-INDEX(_calc_누적빈도!K:K,$A31-기준250회_후보!$B$1)</f>
        <v>25</v>
      </c>
      <c r="L31">
        <f>INDEX(_calc_누적빈도!L:L,$A31)-INDEX(_calc_누적빈도!L:L,$A31-기준250회_후보!$B$1)</f>
        <v>34</v>
      </c>
      <c r="M31">
        <f>INDEX(_calc_누적빈도!M:M,$A31)-INDEX(_calc_누적빈도!M:M,$A31-기준250회_후보!$B$1)</f>
        <v>39</v>
      </c>
      <c r="N31">
        <f>INDEX(_calc_누적빈도!N:N,$A31)-INDEX(_calc_누적빈도!N:N,$A31-기준250회_후보!$B$1)</f>
        <v>39</v>
      </c>
      <c r="O31">
        <f>INDEX(_calc_누적빈도!O:O,$A31)-INDEX(_calc_누적빈도!O:O,$A31-기준250회_후보!$B$1)</f>
        <v>34</v>
      </c>
      <c r="P31">
        <f>INDEX(_calc_누적빈도!P:P,$A31)-INDEX(_calc_누적빈도!P:P,$A31-기준250회_후보!$B$1)</f>
        <v>32</v>
      </c>
      <c r="Q31">
        <f>INDEX(_calc_누적빈도!Q:Q,$A31)-INDEX(_calc_누적빈도!Q:Q,$A31-기준250회_후보!$B$1)</f>
        <v>42</v>
      </c>
      <c r="R31">
        <f>INDEX(_calc_누적빈도!R:R,$A31)-INDEX(_calc_누적빈도!R:R,$A31-기준250회_후보!$B$1)</f>
        <v>32</v>
      </c>
      <c r="S31">
        <f>INDEX(_calc_누적빈도!S:S,$A31)-INDEX(_calc_누적빈도!S:S,$A31-기준250회_후보!$B$1)</f>
        <v>31</v>
      </c>
      <c r="T31">
        <f>INDEX(_calc_누적빈도!T:T,$A31)-INDEX(_calc_누적빈도!T:T,$A31-기준250회_후보!$B$1)</f>
        <v>34</v>
      </c>
      <c r="U31">
        <f>INDEX(_calc_누적빈도!U:U,$A31)-INDEX(_calc_누적빈도!U:U,$A31-기준250회_후보!$B$1)</f>
        <v>32</v>
      </c>
      <c r="V31">
        <f>INDEX(_calc_누적빈도!V:V,$A31)-INDEX(_calc_누적빈도!V:V,$A31-기준250회_후보!$B$1)</f>
        <v>36</v>
      </c>
      <c r="W31">
        <f>INDEX(_calc_누적빈도!W:W,$A31)-INDEX(_calc_누적빈도!W:W,$A31-기준250회_후보!$B$1)</f>
        <v>31</v>
      </c>
      <c r="X31">
        <f>INDEX(_calc_누적빈도!X:X,$A31)-INDEX(_calc_누적빈도!X:X,$A31-기준250회_후보!$B$1)</f>
        <v>31</v>
      </c>
      <c r="Y31">
        <f>INDEX(_calc_누적빈도!Y:Y,$A31)-INDEX(_calc_누적빈도!Y:Y,$A31-기준250회_후보!$B$1)</f>
        <v>35</v>
      </c>
      <c r="Z31">
        <f>INDEX(_calc_누적빈도!Z:Z,$A31)-INDEX(_calc_누적빈도!Z:Z,$A31-기준250회_후보!$B$1)</f>
        <v>27</v>
      </c>
      <c r="AA31">
        <f>INDEX(_calc_누적빈도!AA:AA,$A31)-INDEX(_calc_누적빈도!AA:AA,$A31-기준250회_후보!$B$1)</f>
        <v>37</v>
      </c>
      <c r="AB31">
        <f>INDEX(_calc_누적빈도!AB:AB,$A31)-INDEX(_calc_누적빈도!AB:AB,$A31-기준250회_후보!$B$1)</f>
        <v>39</v>
      </c>
      <c r="AC31">
        <f>INDEX(_calc_누적빈도!AC:AC,$A31)-INDEX(_calc_누적빈도!AC:AC,$A31-기준250회_후보!$B$1)</f>
        <v>31</v>
      </c>
      <c r="AD31">
        <f>INDEX(_calc_누적빈도!AD:AD,$A31)-INDEX(_calc_누적빈도!AD:AD,$A31-기준250회_후보!$B$1)</f>
        <v>36</v>
      </c>
      <c r="AE31">
        <f>INDEX(_calc_누적빈도!AE:AE,$A31)-INDEX(_calc_누적빈도!AE:AE,$A31-기준250회_후보!$B$1)</f>
        <v>38</v>
      </c>
      <c r="AF31">
        <f>INDEX(_calc_누적빈도!AF:AF,$A31)-INDEX(_calc_누적빈도!AF:AF,$A31-기준250회_후보!$B$1)</f>
        <v>33</v>
      </c>
      <c r="AG31">
        <f>INDEX(_calc_누적빈도!AG:AG,$A31)-INDEX(_calc_누적빈도!AG:AG,$A31-기준250회_후보!$B$1)</f>
        <v>30</v>
      </c>
      <c r="AH31">
        <f>INDEX(_calc_누적빈도!AH:AH,$A31)-INDEX(_calc_누적빈도!AH:AH,$A31-기준250회_후보!$B$1)</f>
        <v>38</v>
      </c>
      <c r="AI31">
        <f>INDEX(_calc_누적빈도!AI:AI,$A31)-INDEX(_calc_누적빈도!AI:AI,$A31-기준250회_후보!$B$1)</f>
        <v>32</v>
      </c>
      <c r="AJ31">
        <f>INDEX(_calc_누적빈도!AJ:AJ,$A31)-INDEX(_calc_누적빈도!AJ:AJ,$A31-기준250회_후보!$B$1)</f>
        <v>42</v>
      </c>
      <c r="AK31">
        <f>INDEX(_calc_누적빈도!AK:AK,$A31)-INDEX(_calc_누적빈도!AK:AK,$A31-기준250회_후보!$B$1)</f>
        <v>33</v>
      </c>
      <c r="AL31">
        <f>INDEX(_calc_누적빈도!AL:AL,$A31)-INDEX(_calc_누적빈도!AL:AL,$A31-기준250회_후보!$B$1)</f>
        <v>40</v>
      </c>
      <c r="AM31">
        <f>INDEX(_calc_누적빈도!AM:AM,$A31)-INDEX(_calc_누적빈도!AM:AM,$A31-기준250회_후보!$B$1)</f>
        <v>40</v>
      </c>
      <c r="AN31">
        <f>INDEX(_calc_누적빈도!AN:AN,$A31)-INDEX(_calc_누적빈도!AN:AN,$A31-기준250회_후보!$B$1)</f>
        <v>27</v>
      </c>
      <c r="AO31">
        <f>INDEX(_calc_누적빈도!AO:AO,$A31)-INDEX(_calc_누적빈도!AO:AO,$A31-기준250회_후보!$B$1)</f>
        <v>33</v>
      </c>
      <c r="AP31">
        <f>INDEX(_calc_누적빈도!AP:AP,$A31)-INDEX(_calc_누적빈도!AP:AP,$A31-기준250회_후보!$B$1)</f>
        <v>28</v>
      </c>
      <c r="AQ31">
        <f>INDEX(_calc_누적빈도!AQ:AQ,$A31)-INDEX(_calc_누적빈도!AQ:AQ,$A31-기준250회_후보!$B$1)</f>
        <v>27</v>
      </c>
      <c r="AR31">
        <f>INDEX(_calc_누적빈도!AR:AR,$A31)-INDEX(_calc_누적빈도!AR:AR,$A31-기준250회_후보!$B$1)</f>
        <v>19</v>
      </c>
      <c r="AS31">
        <f>INDEX(_calc_누적빈도!AS:AS,$A31)-INDEX(_calc_누적빈도!AS:AS,$A31-기준250회_후보!$B$1)</f>
        <v>33</v>
      </c>
      <c r="AT31">
        <f>INDEX(_calc_누적빈도!AT:AT,$A31)-INDEX(_calc_누적빈도!AT:AT,$A31-기준250회_후보!$B$1)</f>
        <v>37</v>
      </c>
      <c r="AU31">
        <f>(RANK(_calc_라운드기준!B31,_calc_라운드기준!$B31:$AT31,0)+COUNTIFS(_calc_라운드기준!$B31:$AT31,_calc_라운드기준!B31,$B$1:$AT$1,"&lt;"&amp;1))-(RANK(B31,$B31:$AT31,0)+COUNTIFS($B31:$AT31,B31,$B$1:$AT$1,"&lt;"&amp;1))</f>
        <v>-15</v>
      </c>
      <c r="AV31">
        <f>(RANK(_calc_라운드기준!C31,_calc_라운드기준!$B31:$AT31,0)+COUNTIFS(_calc_라운드기준!$B31:$AT31,_calc_라운드기준!C31,$B$1:$AT$1,"&lt;"&amp;2))-(RANK(C31,$B31:$AT31,0)+COUNTIFS($B31:$AT31,C31,$B$1:$AT$1,"&lt;"&amp;2))</f>
        <v>0</v>
      </c>
      <c r="AW31">
        <f>(RANK(_calc_라운드기준!D31,_calc_라운드기준!$B31:$AT31,0)+COUNTIFS(_calc_라운드기준!$B31:$AT31,_calc_라운드기준!D31,$B$1:$AT$1,"&lt;"&amp;3))-(RANK(D31,$B31:$AT31,0)+COUNTIFS($B31:$AT31,D31,$B$1:$AT$1,"&lt;"&amp;3))</f>
        <v>-3</v>
      </c>
      <c r="AX31">
        <f>(RANK(_calc_라운드기준!E31,_calc_라운드기준!$B31:$AT31,0)+COUNTIFS(_calc_라운드기준!$B31:$AT31,_calc_라운드기준!E31,$B$1:$AT$1,"&lt;"&amp;4))-(RANK(E31,$B31:$AT31,0)+COUNTIFS($B31:$AT31,E31,$B$1:$AT$1,"&lt;"&amp;4))</f>
        <v>-14</v>
      </c>
      <c r="AY31">
        <f>(RANK(_calc_라운드기준!F31,_calc_라운드기준!$B31:$AT31,0)+COUNTIFS(_calc_라운드기준!$B31:$AT31,_calc_라운드기준!F31,$B$1:$AT$1,"&lt;"&amp;5))-(RANK(F31,$B31:$AT31,0)+COUNTIFS($B31:$AT31,F31,$B$1:$AT$1,"&lt;"&amp;5))</f>
        <v>-32</v>
      </c>
      <c r="AZ31">
        <f>(RANK(_calc_라운드기준!G31,_calc_라운드기준!$B31:$AT31,0)+COUNTIFS(_calc_라운드기준!$B31:$AT31,_calc_라운드기준!G31,$B$1:$AT$1,"&lt;"&amp;6))-(RANK(G31,$B31:$AT31,0)+COUNTIFS($B31:$AT31,G31,$B$1:$AT$1,"&lt;"&amp;6))</f>
        <v>3</v>
      </c>
      <c r="BA31">
        <f>(RANK(_calc_라운드기준!H31,_calc_라운드기준!$B31:$AT31,0)+COUNTIFS(_calc_라운드기준!$B31:$AT31,_calc_라운드기준!H31,$B$1:$AT$1,"&lt;"&amp;7))-(RANK(H31,$B31:$AT31,0)+COUNTIFS($B31:$AT31,H31,$B$1:$AT$1,"&lt;"&amp;7))</f>
        <v>3</v>
      </c>
      <c r="BB31">
        <f>(RANK(_calc_라운드기준!I31,_calc_라운드기준!$B31:$AT31,0)+COUNTIFS(_calc_라운드기준!$B31:$AT31,_calc_라운드기준!I31,$B$1:$AT$1,"&lt;"&amp;8))-(RANK(I31,$B31:$AT31,0)+COUNTIFS($B31:$AT31,I31,$B$1:$AT$1,"&lt;"&amp;8))</f>
        <v>-25</v>
      </c>
      <c r="BC31">
        <f>(RANK(_calc_라운드기준!J31,_calc_라운드기준!$B31:$AT31,0)+COUNTIFS(_calc_라운드기준!$B31:$AT31,_calc_라운드기준!J31,$B$1:$AT$1,"&lt;"&amp;9))-(RANK(J31,$B31:$AT31,0)+COUNTIFS($B31:$AT31,J31,$B$1:$AT$1,"&lt;"&amp;9))</f>
        <v>-13</v>
      </c>
      <c r="BD31">
        <f>(RANK(_calc_라운드기준!K31,_calc_라운드기준!$B31:$AT31,0)+COUNTIFS(_calc_라운드기준!$B31:$AT31,_calc_라운드기준!K31,$B$1:$AT$1,"&lt;"&amp;10))-(RANK(K31,$B31:$AT31,0)+COUNTIFS($B31:$AT31,K31,$B$1:$AT$1,"&lt;"&amp;10))</f>
        <v>-8</v>
      </c>
      <c r="BE31">
        <f>(RANK(_calc_라운드기준!L31,_calc_라운드기준!$B31:$AT31,0)+COUNTIFS(_calc_라운드기준!$B31:$AT31,_calc_라운드기준!L31,$B$1:$AT$1,"&lt;"&amp;11))-(RANK(L31,$B31:$AT31,0)+COUNTIFS($B31:$AT31,L31,$B$1:$AT$1,"&lt;"&amp;11))</f>
        <v>10</v>
      </c>
      <c r="BF31">
        <f>(RANK(_calc_라운드기준!M31,_calc_라운드기준!$B31:$AT31,0)+COUNTIFS(_calc_라운드기준!$B31:$AT31,_calc_라운드기준!M31,$B$1:$AT$1,"&lt;"&amp;12))-(RANK(M31,$B31:$AT31,0)+COUNTIFS($B31:$AT31,M31,$B$1:$AT$1,"&lt;"&amp;12))</f>
        <v>9</v>
      </c>
      <c r="BG31">
        <f>(RANK(_calc_라운드기준!N31,_calc_라운드기준!$B31:$AT31,0)+COUNTIFS(_calc_라운드기준!$B31:$AT31,_calc_라운드기준!N31,$B$1:$AT$1,"&lt;"&amp;13))-(RANK(N31,$B31:$AT31,0)+COUNTIFS($B31:$AT31,N31,$B$1:$AT$1,"&lt;"&amp;13))</f>
        <v>24</v>
      </c>
      <c r="BH31">
        <f>(RANK(_calc_라운드기준!O31,_calc_라운드기준!$B31:$AT31,0)+COUNTIFS(_calc_라운드기준!$B31:$AT31,_calc_라운드기준!O31,$B$1:$AT$1,"&lt;"&amp;14))-(RANK(O31,$B31:$AT31,0)+COUNTIFS($B31:$AT31,O31,$B$1:$AT$1,"&lt;"&amp;14))</f>
        <v>18</v>
      </c>
      <c r="BI31">
        <f>(RANK(_calc_라운드기준!P31,_calc_라운드기준!$B31:$AT31,0)+COUNTIFS(_calc_라운드기준!$B31:$AT31,_calc_라운드기준!P31,$B$1:$AT$1,"&lt;"&amp;15))-(RANK(P31,$B31:$AT31,0)+COUNTIFS($B31:$AT31,P31,$B$1:$AT$1,"&lt;"&amp;15))</f>
        <v>2</v>
      </c>
      <c r="BJ31">
        <f>(RANK(_calc_라운드기준!Q31,_calc_라운드기준!$B31:$AT31,0)+COUNTIFS(_calc_라운드기준!$B31:$AT31,_calc_라운드기준!Q31,$B$1:$AT$1,"&lt;"&amp;16))-(RANK(Q31,$B31:$AT31,0)+COUNTIFS($B31:$AT31,Q31,$B$1:$AT$1,"&lt;"&amp;16))</f>
        <v>0</v>
      </c>
      <c r="BK31">
        <f>(RANK(_calc_라운드기준!R31,_calc_라운드기준!$B31:$AT31,0)+COUNTIFS(_calc_라운드기준!$B31:$AT31,_calc_라운드기준!R31,$B$1:$AT$1,"&lt;"&amp;17))-(RANK(R31,$B31:$AT31,0)+COUNTIFS($B31:$AT31,R31,$B$1:$AT$1,"&lt;"&amp;17))</f>
        <v>-10</v>
      </c>
      <c r="BL31">
        <f>(RANK(_calc_라운드기준!S31,_calc_라운드기준!$B31:$AT31,0)+COUNTIFS(_calc_라운드기준!$B31:$AT31,_calc_라운드기준!S31,$B$1:$AT$1,"&lt;"&amp;18))-(RANK(S31,$B31:$AT31,0)+COUNTIFS($B31:$AT31,S31,$B$1:$AT$1,"&lt;"&amp;18))</f>
        <v>7</v>
      </c>
      <c r="BM31">
        <f>(RANK(_calc_라운드기준!T31,_calc_라운드기준!$B31:$AT31,0)+COUNTIFS(_calc_라운드기준!$B31:$AT31,_calc_라운드기준!T31,$B$1:$AT$1,"&lt;"&amp;19))-(RANK(T31,$B31:$AT31,0)+COUNTIFS($B31:$AT31,T31,$B$1:$AT$1,"&lt;"&amp;19))</f>
        <v>10</v>
      </c>
      <c r="BN31">
        <f>(RANK(_calc_라운드기준!U31,_calc_라운드기준!$B31:$AT31,0)+COUNTIFS(_calc_라운드기준!$B31:$AT31,_calc_라운드기준!U31,$B$1:$AT$1,"&lt;"&amp;20))-(RANK(U31,$B31:$AT31,0)+COUNTIFS($B31:$AT31,U31,$B$1:$AT$1,"&lt;"&amp;20))</f>
        <v>5</v>
      </c>
      <c r="BO31">
        <f>(RANK(_calc_라운드기준!V31,_calc_라운드기준!$B31:$AT31,0)+COUNTIFS(_calc_라운드기준!$B31:$AT31,_calc_라운드기준!V31,$B$1:$AT$1,"&lt;"&amp;21))-(RANK(V31,$B31:$AT31,0)+COUNTIFS($B31:$AT31,V31,$B$1:$AT$1,"&lt;"&amp;21))</f>
        <v>24</v>
      </c>
      <c r="BP31">
        <f>(RANK(_calc_라운드기준!W31,_calc_라운드기준!$B31:$AT31,0)+COUNTIFS(_calc_라운드기준!$B31:$AT31,_calc_라운드기준!W31,$B$1:$AT$1,"&lt;"&amp;22))-(RANK(W31,$B31:$AT31,0)+COUNTIFS($B31:$AT31,W31,$B$1:$AT$1,"&lt;"&amp;22))</f>
        <v>11</v>
      </c>
      <c r="BQ31">
        <f>(RANK(_calc_라운드기준!X31,_calc_라운드기준!$B31:$AT31,0)+COUNTIFS(_calc_라운드기준!$B31:$AT31,_calc_라운드기준!X31,$B$1:$AT$1,"&lt;"&amp;23))-(RANK(X31,$B31:$AT31,0)+COUNTIFS($B31:$AT31,X31,$B$1:$AT$1,"&lt;"&amp;23))</f>
        <v>-27</v>
      </c>
      <c r="BR31">
        <f>(RANK(_calc_라운드기준!Y31,_calc_라운드기준!$B31:$AT31,0)+COUNTIFS(_calc_라운드기준!$B31:$AT31,_calc_라운드기준!Y31,$B$1:$AT$1,"&lt;"&amp;24))-(RANK(Y31,$B31:$AT31,0)+COUNTIFS($B31:$AT31,Y31,$B$1:$AT$1,"&lt;"&amp;24))</f>
        <v>-10</v>
      </c>
      <c r="BS31">
        <f>(RANK(_calc_라운드기준!Z31,_calc_라운드기준!$B31:$AT31,0)+COUNTIFS(_calc_라운드기준!$B31:$AT31,_calc_라운드기준!Z31,$B$1:$AT$1,"&lt;"&amp;25))-(RANK(Z31,$B31:$AT31,0)+COUNTIFS($B31:$AT31,Z31,$B$1:$AT$1,"&lt;"&amp;25))</f>
        <v>-7</v>
      </c>
      <c r="BT31">
        <f>(RANK(_calc_라운드기준!AA31,_calc_라운드기준!$B31:$AT31,0)+COUNTIFS(_calc_라운드기준!$B31:$AT31,_calc_라운드기준!AA31,$B$1:$AT$1,"&lt;"&amp;26))-(RANK(AA31,$B31:$AT31,0)+COUNTIFS($B31:$AT31,AA31,$B$1:$AT$1,"&lt;"&amp;26))</f>
        <v>6</v>
      </c>
      <c r="BU31">
        <f>(RANK(_calc_라운드기준!AB31,_calc_라운드기준!$B31:$AT31,0)+COUNTIFS(_calc_라운드기준!$B31:$AT31,_calc_라운드기준!AB31,$B$1:$AT$1,"&lt;"&amp;27))-(RANK(AB31,$B31:$AT31,0)+COUNTIFS($B31:$AT31,AB31,$B$1:$AT$1,"&lt;"&amp;27))</f>
        <v>-9</v>
      </c>
      <c r="BV31">
        <f>(RANK(_calc_라운드기준!AC31,_calc_라운드기준!$B31:$AT31,0)+COUNTIFS(_calc_라운드기준!$B31:$AT31,_calc_라운드기준!AC31,$B$1:$AT$1,"&lt;"&amp;28))-(RANK(AC31,$B31:$AT31,0)+COUNTIFS($B31:$AT31,AC31,$B$1:$AT$1,"&lt;"&amp;28))</f>
        <v>-14</v>
      </c>
      <c r="BW31">
        <f>(RANK(_calc_라운드기준!AD31,_calc_라운드기준!$B31:$AT31,0)+COUNTIFS(_calc_라운드기준!$B31:$AT31,_calc_라운드기준!AD31,$B$1:$AT$1,"&lt;"&amp;29))-(RANK(AD31,$B31:$AT31,0)+COUNTIFS($B31:$AT31,AD31,$B$1:$AT$1,"&lt;"&amp;29))</f>
        <v>5</v>
      </c>
      <c r="BX31">
        <f>(RANK(_calc_라운드기준!AE31,_calc_라운드기준!$B31:$AT31,0)+COUNTIFS(_calc_라운드기준!$B31:$AT31,_calc_라운드기준!AE31,$B$1:$AT$1,"&lt;"&amp;30))-(RANK(AE31,$B31:$AT31,0)+COUNTIFS($B31:$AT31,AE31,$B$1:$AT$1,"&lt;"&amp;30))</f>
        <v>3</v>
      </c>
      <c r="BY31">
        <f>(RANK(_calc_라운드기준!AF31,_calc_라운드기준!$B31:$AT31,0)+COUNTIFS(_calc_라운드기준!$B31:$AT31,_calc_라운드기준!AF31,$B$1:$AT$1,"&lt;"&amp;31))-(RANK(AF31,$B31:$AT31,0)+COUNTIFS($B31:$AT31,AF31,$B$1:$AT$1,"&lt;"&amp;31))</f>
        <v>1</v>
      </c>
      <c r="BZ31">
        <f>(RANK(_calc_라운드기준!AG31,_calc_라운드기준!$B31:$AT31,0)+COUNTIFS(_calc_라운드기준!$B31:$AT31,_calc_라운드기준!AG31,$B$1:$AT$1,"&lt;"&amp;32))-(RANK(AG31,$B31:$AT31,0)+COUNTIFS($B31:$AT31,AG31,$B$1:$AT$1,"&lt;"&amp;32))</f>
        <v>5</v>
      </c>
      <c r="CA31">
        <f>(RANK(_calc_라운드기준!AH31,_calc_라운드기준!$B31:$AT31,0)+COUNTIFS(_calc_라운드기준!$B31:$AT31,_calc_라운드기준!AH31,$B$1:$AT$1,"&lt;"&amp;33))-(RANK(AH31,$B31:$AT31,0)+COUNTIFS($B31:$AT31,AH31,$B$1:$AT$1,"&lt;"&amp;33))</f>
        <v>11</v>
      </c>
      <c r="CB31">
        <f>(RANK(_calc_라운드기준!AI31,_calc_라운드기준!$B31:$AT31,0)+COUNTIFS(_calc_라운드기준!$B31:$AT31,_calc_라운드기준!AI31,$B$1:$AT$1,"&lt;"&amp;34))-(RANK(AI31,$B31:$AT31,0)+COUNTIFS($B31:$AT31,AI31,$B$1:$AT$1,"&lt;"&amp;34))</f>
        <v>15</v>
      </c>
      <c r="CC31">
        <f>(RANK(_calc_라운드기준!AJ31,_calc_라운드기준!$B31:$AT31,0)+COUNTIFS(_calc_라운드기준!$B31:$AT31,_calc_라운드기준!AJ31,$B$1:$AT$1,"&lt;"&amp;35))-(RANK(AJ31,$B31:$AT31,0)+COUNTIFS($B31:$AT31,AJ31,$B$1:$AT$1,"&lt;"&amp;35))</f>
        <v>11</v>
      </c>
      <c r="CD31">
        <f>(RANK(_calc_라운드기준!AK31,_calc_라운드기준!$B31:$AT31,0)+COUNTIFS(_calc_라운드기준!$B31:$AT31,_calc_라운드기준!AK31,$B$1:$AT$1,"&lt;"&amp;36))-(RANK(AK31,$B31:$AT31,0)+COUNTIFS($B31:$AT31,AK31,$B$1:$AT$1,"&lt;"&amp;36))</f>
        <v>2</v>
      </c>
      <c r="CE31">
        <f>(RANK(_calc_라운드기준!AL31,_calc_라운드기준!$B31:$AT31,0)+COUNTIFS(_calc_라운드기준!$B31:$AT31,_calc_라운드기준!AL31,$B$1:$AT$1,"&lt;"&amp;37))-(RANK(AL31,$B31:$AT31,0)+COUNTIFS($B31:$AT31,AL31,$B$1:$AT$1,"&lt;"&amp;37))</f>
        <v>10</v>
      </c>
      <c r="CF31">
        <f>(RANK(_calc_라운드기준!AM31,_calc_라운드기준!$B31:$AT31,0)+COUNTIFS(_calc_라운드기준!$B31:$AT31,_calc_라운드기준!AM31,$B$1:$AT$1,"&lt;"&amp;38))-(RANK(AM31,$B31:$AT31,0)+COUNTIFS($B31:$AT31,AM31,$B$1:$AT$1,"&lt;"&amp;38))</f>
        <v>1</v>
      </c>
      <c r="CG31">
        <f>(RANK(_calc_라운드기준!AN31,_calc_라운드기준!$B31:$AT31,0)+COUNTIFS(_calc_라운드기준!$B31:$AT31,_calc_라운드기준!AN31,$B$1:$AT$1,"&lt;"&amp;39))-(RANK(AN31,$B31:$AT31,0)+COUNTIFS($B31:$AT31,AN31,$B$1:$AT$1,"&lt;"&amp;39))</f>
        <v>-14</v>
      </c>
      <c r="CH31">
        <f>(RANK(_calc_라운드기준!AO31,_calc_라운드기준!$B31:$AT31,0)+COUNTIFS(_calc_라운드기준!$B31:$AT31,_calc_라운드기준!AO31,$B$1:$AT$1,"&lt;"&amp;40))-(RANK(AO31,$B31:$AT31,0)+COUNTIFS($B31:$AT31,AO31,$B$1:$AT$1,"&lt;"&amp;40))</f>
        <v>-14</v>
      </c>
      <c r="CI31">
        <f>(RANK(_calc_라운드기준!AP31,_calc_라운드기준!$B31:$AT31,0)+COUNTIFS(_calc_라운드기준!$B31:$AT31,_calc_라운드기준!AP31,$B$1:$AT$1,"&lt;"&amp;41))-(RANK(AP31,$B31:$AT31,0)+COUNTIFS($B31:$AT31,AP31,$B$1:$AT$1,"&lt;"&amp;41))</f>
        <v>-4</v>
      </c>
      <c r="CJ31">
        <f>(RANK(_calc_라운드기준!AQ31,_calc_라운드기준!$B31:$AT31,0)+COUNTIFS(_calc_라운드기준!$B31:$AT31,_calc_라운드기준!AQ31,$B$1:$AT$1,"&lt;"&amp;42))-(RANK(AQ31,$B31:$AT31,0)+COUNTIFS($B31:$AT31,AQ31,$B$1:$AT$1,"&lt;"&amp;42))</f>
        <v>-14</v>
      </c>
      <c r="CK31">
        <f>(RANK(_calc_라운드기준!AR31,_calc_라운드기준!$B31:$AT31,0)+COUNTIFS(_calc_라운드기준!$B31:$AT31,_calc_라운드기준!AR31,$B$1:$AT$1,"&lt;"&amp;43))-(RANK(AR31,$B31:$AT31,0)+COUNTIFS($B31:$AT31,AR31,$B$1:$AT$1,"&lt;"&amp;43))</f>
        <v>-1</v>
      </c>
      <c r="CL31">
        <f>(RANK(_calc_라운드기준!AS31,_calc_라운드기준!$B31:$AT31,0)+COUNTIFS(_calc_라운드기준!$B31:$AT31,_calc_라운드기준!AS31,$B$1:$AT$1,"&lt;"&amp;44))-(RANK(AS31,$B31:$AT31,0)+COUNTIFS($B31:$AT31,AS31,$B$1:$AT$1,"&lt;"&amp;44))</f>
        <v>11</v>
      </c>
      <c r="CM31">
        <f>(RANK(_calc_라운드기준!AT31,_calc_라운드기준!$B31:$AT31,0)+COUNTIFS(_calc_라운드기준!$B31:$AT31,_calc_라운드기준!AT31,$B$1:$AT$1,"&lt;"&amp;45))-(RANK(AT31,$B31:$AT31,0)+COUNTIFS($B31:$AT31,AT31,$B$1:$AT$1,"&lt;"&amp;45))</f>
        <v>27</v>
      </c>
      <c r="CN31">
        <f t="shared" si="0"/>
        <v>42</v>
      </c>
      <c r="CO31">
        <f t="shared" si="1"/>
        <v>26</v>
      </c>
      <c r="CP31">
        <f t="shared" si="2"/>
        <v>29</v>
      </c>
      <c r="CQ31">
        <f t="shared" si="3"/>
        <v>37</v>
      </c>
      <c r="CR31">
        <f t="shared" si="4"/>
        <v>45</v>
      </c>
      <c r="CS31">
        <f t="shared" si="5"/>
        <v>19</v>
      </c>
      <c r="CT31">
        <f t="shared" si="6"/>
        <v>20</v>
      </c>
      <c r="CU31">
        <f t="shared" si="7"/>
        <v>43</v>
      </c>
      <c r="CV31">
        <f t="shared" si="8"/>
        <v>36</v>
      </c>
      <c r="CW31">
        <f t="shared" si="9"/>
        <v>32</v>
      </c>
      <c r="CX31">
        <f t="shared" si="10"/>
        <v>10</v>
      </c>
      <c r="CY31">
        <f t="shared" si="11"/>
        <v>13</v>
      </c>
      <c r="CZ31">
        <f t="shared" si="12"/>
        <v>2</v>
      </c>
      <c r="DA31">
        <f t="shared" si="13"/>
        <v>4</v>
      </c>
      <c r="DB31">
        <f t="shared" si="14"/>
        <v>22</v>
      </c>
      <c r="DC31">
        <f t="shared" si="15"/>
        <v>27</v>
      </c>
      <c r="DD31">
        <f t="shared" si="16"/>
        <v>34</v>
      </c>
      <c r="DE31">
        <f t="shared" si="17"/>
        <v>14</v>
      </c>
      <c r="DF31">
        <f t="shared" si="18"/>
        <v>11</v>
      </c>
      <c r="DG31">
        <f t="shared" si="19"/>
        <v>16</v>
      </c>
      <c r="DH31">
        <f t="shared" si="20"/>
        <v>3</v>
      </c>
      <c r="DI31">
        <f t="shared" si="21"/>
        <v>6</v>
      </c>
      <c r="DJ31">
        <f t="shared" si="22"/>
        <v>44</v>
      </c>
      <c r="DK31">
        <f t="shared" si="23"/>
        <v>35</v>
      </c>
      <c r="DL31">
        <f t="shared" si="24"/>
        <v>31</v>
      </c>
      <c r="DM31">
        <f t="shared" si="25"/>
        <v>15</v>
      </c>
      <c r="DN31">
        <f t="shared" si="26"/>
        <v>33</v>
      </c>
      <c r="DO31">
        <f t="shared" si="27"/>
        <v>38</v>
      </c>
      <c r="DP31">
        <f t="shared" si="28"/>
        <v>17</v>
      </c>
      <c r="DQ31">
        <f t="shared" si="29"/>
        <v>21</v>
      </c>
      <c r="DR31">
        <f t="shared" si="30"/>
        <v>24</v>
      </c>
      <c r="DS31">
        <f t="shared" si="31"/>
        <v>18</v>
      </c>
      <c r="DT31">
        <f t="shared" si="32"/>
        <v>7</v>
      </c>
      <c r="DU31">
        <f t="shared" si="33"/>
        <v>5</v>
      </c>
      <c r="DV31">
        <f t="shared" si="34"/>
        <v>8</v>
      </c>
      <c r="DW31">
        <f t="shared" si="35"/>
        <v>23</v>
      </c>
      <c r="DX31">
        <f t="shared" si="36"/>
        <v>12</v>
      </c>
      <c r="DY31">
        <f t="shared" si="37"/>
        <v>25</v>
      </c>
      <c r="DZ31">
        <f t="shared" si="38"/>
        <v>39</v>
      </c>
      <c r="EA31">
        <f t="shared" si="39"/>
        <v>40</v>
      </c>
      <c r="EB31">
        <f t="shared" si="40"/>
        <v>30</v>
      </c>
      <c r="EC31">
        <f t="shared" si="41"/>
        <v>41</v>
      </c>
      <c r="ED31">
        <f t="shared" si="42"/>
        <v>28</v>
      </c>
      <c r="EE31">
        <f t="shared" si="43"/>
        <v>9</v>
      </c>
      <c r="EF31">
        <f t="shared" si="44"/>
        <v>1</v>
      </c>
    </row>
    <row r="32" spans="1:136" ht="16.5" customHeight="1">
      <c r="A32">
        <f>_calc_라운드기준!A32</f>
        <v>1214</v>
      </c>
      <c r="B32">
        <f>INDEX(_calc_누적빈도!B:B,$A32)-INDEX(_calc_누적빈도!B:B,$A32-기준250회_후보!$B$1)</f>
        <v>32</v>
      </c>
      <c r="C32">
        <f>INDEX(_calc_누적빈도!C:C,$A32)-INDEX(_calc_누적빈도!C:C,$A32-기준250회_후보!$B$1)</f>
        <v>25</v>
      </c>
      <c r="D32">
        <f>INDEX(_calc_누적빈도!D:D,$A32)-INDEX(_calc_누적빈도!D:D,$A32-기준250회_후보!$B$1)</f>
        <v>41</v>
      </c>
      <c r="E32">
        <f>INDEX(_calc_누적빈도!E:E,$A32)-INDEX(_calc_누적빈도!E:E,$A32-기준250회_후보!$B$1)</f>
        <v>26</v>
      </c>
      <c r="F32">
        <f>INDEX(_calc_누적빈도!F:F,$A32)-INDEX(_calc_누적빈도!F:F,$A32-기준250회_후보!$B$1)</f>
        <v>25</v>
      </c>
      <c r="G32">
        <f>INDEX(_calc_누적빈도!G:G,$A32)-INDEX(_calc_누적빈도!G:G,$A32-기준250회_후보!$B$1)</f>
        <v>44</v>
      </c>
      <c r="H32">
        <f>INDEX(_calc_누적빈도!H:H,$A32)-INDEX(_calc_누적빈도!H:H,$A32-기준250회_후보!$B$1)</f>
        <v>42</v>
      </c>
      <c r="I32">
        <f>INDEX(_calc_누적빈도!I:I,$A32)-INDEX(_calc_누적빈도!I:I,$A32-기준250회_후보!$B$1)</f>
        <v>27</v>
      </c>
      <c r="J32">
        <f>INDEX(_calc_누적빈도!J:J,$A32)-INDEX(_calc_누적빈도!J:J,$A32-기준250회_후보!$B$1)</f>
        <v>32</v>
      </c>
      <c r="K32">
        <f>INDEX(_calc_누적빈도!K:K,$A32)-INDEX(_calc_누적빈도!K:K,$A32-기준250회_후보!$B$1)</f>
        <v>24</v>
      </c>
      <c r="L32">
        <f>INDEX(_calc_누적빈도!L:L,$A32)-INDEX(_calc_누적빈도!L:L,$A32-기준250회_후보!$B$1)</f>
        <v>34</v>
      </c>
      <c r="M32">
        <f>INDEX(_calc_누적빈도!M:M,$A32)-INDEX(_calc_누적빈도!M:M,$A32-기준250회_후보!$B$1)</f>
        <v>39</v>
      </c>
      <c r="N32">
        <f>INDEX(_calc_누적빈도!N:N,$A32)-INDEX(_calc_누적빈도!N:N,$A32-기준250회_후보!$B$1)</f>
        <v>39</v>
      </c>
      <c r="O32">
        <f>INDEX(_calc_누적빈도!O:O,$A32)-INDEX(_calc_누적빈도!O:O,$A32-기준250회_후보!$B$1)</f>
        <v>34</v>
      </c>
      <c r="P32">
        <f>INDEX(_calc_누적빈도!P:P,$A32)-INDEX(_calc_누적빈도!P:P,$A32-기준250회_후보!$B$1)</f>
        <v>31</v>
      </c>
      <c r="Q32">
        <f>INDEX(_calc_누적빈도!Q:Q,$A32)-INDEX(_calc_누적빈도!Q:Q,$A32-기준250회_후보!$B$1)</f>
        <v>42</v>
      </c>
      <c r="R32">
        <f>INDEX(_calc_누적빈도!R:R,$A32)-INDEX(_calc_누적빈도!R:R,$A32-기준250회_후보!$B$1)</f>
        <v>32</v>
      </c>
      <c r="S32">
        <f>INDEX(_calc_누적빈도!S:S,$A32)-INDEX(_calc_누적빈도!S:S,$A32-기준250회_후보!$B$1)</f>
        <v>31</v>
      </c>
      <c r="T32">
        <f>INDEX(_calc_누적빈도!T:T,$A32)-INDEX(_calc_누적빈도!T:T,$A32-기준250회_후보!$B$1)</f>
        <v>33</v>
      </c>
      <c r="U32">
        <f>INDEX(_calc_누적빈도!U:U,$A32)-INDEX(_calc_누적빈도!U:U,$A32-기준250회_후보!$B$1)</f>
        <v>32</v>
      </c>
      <c r="V32">
        <f>INDEX(_calc_누적빈도!V:V,$A32)-INDEX(_calc_누적빈도!V:V,$A32-기준250회_후보!$B$1)</f>
        <v>37</v>
      </c>
      <c r="W32">
        <f>INDEX(_calc_누적빈도!W:W,$A32)-INDEX(_calc_누적빈도!W:W,$A32-기준250회_후보!$B$1)</f>
        <v>31</v>
      </c>
      <c r="X32">
        <f>INDEX(_calc_누적빈도!X:X,$A32)-INDEX(_calc_누적빈도!X:X,$A32-기준250회_후보!$B$1)</f>
        <v>31</v>
      </c>
      <c r="Y32">
        <f>INDEX(_calc_누적빈도!Y:Y,$A32)-INDEX(_calc_누적빈도!Y:Y,$A32-기준250회_후보!$B$1)</f>
        <v>35</v>
      </c>
      <c r="Z32">
        <f>INDEX(_calc_누적빈도!Z:Z,$A32)-INDEX(_calc_누적빈도!Z:Z,$A32-기준250회_후보!$B$1)</f>
        <v>27</v>
      </c>
      <c r="AA32">
        <f>INDEX(_calc_누적빈도!AA:AA,$A32)-INDEX(_calc_누적빈도!AA:AA,$A32-기준250회_후보!$B$1)</f>
        <v>37</v>
      </c>
      <c r="AB32">
        <f>INDEX(_calc_누적빈도!AB:AB,$A32)-INDEX(_calc_누적빈도!AB:AB,$A32-기준250회_후보!$B$1)</f>
        <v>38</v>
      </c>
      <c r="AC32">
        <f>INDEX(_calc_누적빈도!AC:AC,$A32)-INDEX(_calc_누적빈도!AC:AC,$A32-기준250회_후보!$B$1)</f>
        <v>31</v>
      </c>
      <c r="AD32">
        <f>INDEX(_calc_누적빈도!AD:AD,$A32)-INDEX(_calc_누적빈도!AD:AD,$A32-기준250회_후보!$B$1)</f>
        <v>36</v>
      </c>
      <c r="AE32">
        <f>INDEX(_calc_누적빈도!AE:AE,$A32)-INDEX(_calc_누적빈도!AE:AE,$A32-기준250회_후보!$B$1)</f>
        <v>37</v>
      </c>
      <c r="AF32">
        <f>INDEX(_calc_누적빈도!AF:AF,$A32)-INDEX(_calc_누적빈도!AF:AF,$A32-기준250회_후보!$B$1)</f>
        <v>33</v>
      </c>
      <c r="AG32">
        <f>INDEX(_calc_누적빈도!AG:AG,$A32)-INDEX(_calc_누적빈도!AG:AG,$A32-기준250회_후보!$B$1)</f>
        <v>30</v>
      </c>
      <c r="AH32">
        <f>INDEX(_calc_누적빈도!AH:AH,$A32)-INDEX(_calc_누적빈도!AH:AH,$A32-기준250회_후보!$B$1)</f>
        <v>37</v>
      </c>
      <c r="AI32">
        <f>INDEX(_calc_누적빈도!AI:AI,$A32)-INDEX(_calc_누적빈도!AI:AI,$A32-기준250회_후보!$B$1)</f>
        <v>32</v>
      </c>
      <c r="AJ32">
        <f>INDEX(_calc_누적빈도!AJ:AJ,$A32)-INDEX(_calc_누적빈도!AJ:AJ,$A32-기준250회_후보!$B$1)</f>
        <v>42</v>
      </c>
      <c r="AK32">
        <f>INDEX(_calc_누적빈도!AK:AK,$A32)-INDEX(_calc_누적빈도!AK:AK,$A32-기준250회_후보!$B$1)</f>
        <v>34</v>
      </c>
      <c r="AL32">
        <f>INDEX(_calc_누적빈도!AL:AL,$A32)-INDEX(_calc_누적빈도!AL:AL,$A32-기준250회_후보!$B$1)</f>
        <v>40</v>
      </c>
      <c r="AM32">
        <f>INDEX(_calc_누적빈도!AM:AM,$A32)-INDEX(_calc_누적빈도!AM:AM,$A32-기준250회_후보!$B$1)</f>
        <v>41</v>
      </c>
      <c r="AN32">
        <f>INDEX(_calc_누적빈도!AN:AN,$A32)-INDEX(_calc_누적빈도!AN:AN,$A32-기준250회_후보!$B$1)</f>
        <v>28</v>
      </c>
      <c r="AO32">
        <f>INDEX(_calc_누적빈도!AO:AO,$A32)-INDEX(_calc_누적빈도!AO:AO,$A32-기준250회_후보!$B$1)</f>
        <v>33</v>
      </c>
      <c r="AP32">
        <f>INDEX(_calc_누적빈도!AP:AP,$A32)-INDEX(_calc_누적빈도!AP:AP,$A32-기준250회_후보!$B$1)</f>
        <v>28</v>
      </c>
      <c r="AQ32">
        <f>INDEX(_calc_누적빈도!AQ:AQ,$A32)-INDEX(_calc_누적빈도!AQ:AQ,$A32-기준250회_후보!$B$1)</f>
        <v>27</v>
      </c>
      <c r="AR32">
        <f>INDEX(_calc_누적빈도!AR:AR,$A32)-INDEX(_calc_누적빈도!AR:AR,$A32-기준250회_후보!$B$1)</f>
        <v>20</v>
      </c>
      <c r="AS32">
        <f>INDEX(_calc_누적빈도!AS:AS,$A32)-INDEX(_calc_누적빈도!AS:AS,$A32-기준250회_후보!$B$1)</f>
        <v>33</v>
      </c>
      <c r="AT32">
        <f>INDEX(_calc_누적빈도!AT:AT,$A32)-INDEX(_calc_누적빈도!AT:AT,$A32-기준250회_후보!$B$1)</f>
        <v>37</v>
      </c>
      <c r="AU32">
        <f>(RANK(_calc_라운드기준!B32,_calc_라운드기준!$B32:$AT32,0)+COUNTIFS(_calc_라운드기준!$B32:$AT32,_calc_라운드기준!B32,$B$1:$AT$1,"&lt;"&amp;1))-(RANK(B32,$B32:$AT32,0)+COUNTIFS($B32:$AT32,B32,$B$1:$AT$1,"&lt;"&amp;1))</f>
        <v>-15</v>
      </c>
      <c r="AV32">
        <f>(RANK(_calc_라운드기준!C32,_calc_라운드기준!$B32:$AT32,0)+COUNTIFS(_calc_라운드기준!$B32:$AT32,_calc_라운드기준!C32,$B$1:$AT$1,"&lt;"&amp;2))-(RANK(C32,$B32:$AT32,0)+COUNTIFS($B32:$AT32,C32,$B$1:$AT$1,"&lt;"&amp;2))</f>
        <v>-1</v>
      </c>
      <c r="AW32">
        <f>(RANK(_calc_라운드기준!D32,_calc_라운드기준!$B32:$AT32,0)+COUNTIFS(_calc_라운드기준!$B32:$AT32,_calc_라운드기준!D32,$B$1:$AT$1,"&lt;"&amp;3))-(RANK(D32,$B32:$AT32,0)+COUNTIFS($B32:$AT32,D32,$B$1:$AT$1,"&lt;"&amp;3))</f>
        <v>-3</v>
      </c>
      <c r="AX32">
        <f>(RANK(_calc_라운드기준!E32,_calc_라운드기준!$B32:$AT32,0)+COUNTIFS(_calc_라운드기준!$B32:$AT32,_calc_라운드기준!E32,$B$1:$AT$1,"&lt;"&amp;4))-(RANK(E32,$B32:$AT32,0)+COUNTIFS($B32:$AT32,E32,$B$1:$AT$1,"&lt;"&amp;4))</f>
        <v>-14</v>
      </c>
      <c r="AY32">
        <f>(RANK(_calc_라운드기준!F32,_calc_라운드기준!$B32:$AT32,0)+COUNTIFS(_calc_라운드기준!$B32:$AT32,_calc_라운드기준!F32,$B$1:$AT$1,"&lt;"&amp;5))-(RANK(F32,$B32:$AT32,0)+COUNTIFS($B32:$AT32,F32,$B$1:$AT$1,"&lt;"&amp;5))</f>
        <v>-32</v>
      </c>
      <c r="AZ32">
        <f>(RANK(_calc_라운드기준!G32,_calc_라운드기준!$B32:$AT32,0)+COUNTIFS(_calc_라운드기준!$B32:$AT32,_calc_라운드기준!G32,$B$1:$AT$1,"&lt;"&amp;6))-(RANK(G32,$B32:$AT32,0)+COUNTIFS($B32:$AT32,G32,$B$1:$AT$1,"&lt;"&amp;6))</f>
        <v>5</v>
      </c>
      <c r="BA32">
        <f>(RANK(_calc_라운드기준!H32,_calc_라운드기준!$B32:$AT32,0)+COUNTIFS(_calc_라운드기준!$B32:$AT32,_calc_라운드기준!H32,$B$1:$AT$1,"&lt;"&amp;7))-(RANK(H32,$B32:$AT32,0)+COUNTIFS($B32:$AT32,H32,$B$1:$AT$1,"&lt;"&amp;7))</f>
        <v>5</v>
      </c>
      <c r="BB32">
        <f>(RANK(_calc_라운드기준!I32,_calc_라운드기준!$B32:$AT32,0)+COUNTIFS(_calc_라운드기준!$B32:$AT32,_calc_라운드기준!I32,$B$1:$AT$1,"&lt;"&amp;8))-(RANK(I32,$B32:$AT32,0)+COUNTIFS($B32:$AT32,I32,$B$1:$AT$1,"&lt;"&amp;8))</f>
        <v>-26</v>
      </c>
      <c r="BC32">
        <f>(RANK(_calc_라운드기준!J32,_calc_라운드기준!$B32:$AT32,0)+COUNTIFS(_calc_라운드기준!$B32:$AT32,_calc_라운드기준!J32,$B$1:$AT$1,"&lt;"&amp;9))-(RANK(J32,$B32:$AT32,0)+COUNTIFS($B32:$AT32,J32,$B$1:$AT$1,"&lt;"&amp;9))</f>
        <v>-13</v>
      </c>
      <c r="BD32">
        <f>(RANK(_calc_라운드기준!K32,_calc_라운드기준!$B32:$AT32,0)+COUNTIFS(_calc_라운드기준!$B32:$AT32,_calc_라운드기준!K32,$B$1:$AT$1,"&lt;"&amp;10))-(RANK(K32,$B32:$AT32,0)+COUNTIFS($B32:$AT32,K32,$B$1:$AT$1,"&lt;"&amp;10))</f>
        <v>-2</v>
      </c>
      <c r="BE32">
        <f>(RANK(_calc_라운드기준!L32,_calc_라운드기준!$B32:$AT32,0)+COUNTIFS(_calc_라운드기준!$B32:$AT32,_calc_라운드기준!L32,$B$1:$AT$1,"&lt;"&amp;11))-(RANK(L32,$B32:$AT32,0)+COUNTIFS($B32:$AT32,L32,$B$1:$AT$1,"&lt;"&amp;11))</f>
        <v>10</v>
      </c>
      <c r="BF32">
        <f>(RANK(_calc_라운드기준!M32,_calc_라운드기준!$B32:$AT32,0)+COUNTIFS(_calc_라운드기준!$B32:$AT32,_calc_라운드기준!M32,$B$1:$AT$1,"&lt;"&amp;12))-(RANK(M32,$B32:$AT32,0)+COUNTIFS($B32:$AT32,M32,$B$1:$AT$1,"&lt;"&amp;12))</f>
        <v>10</v>
      </c>
      <c r="BG32">
        <f>(RANK(_calc_라운드기준!N32,_calc_라운드기준!$B32:$AT32,0)+COUNTIFS(_calc_라운드기준!$B32:$AT32,_calc_라운드기준!N32,$B$1:$AT$1,"&lt;"&amp;13))-(RANK(N32,$B32:$AT32,0)+COUNTIFS($B32:$AT32,N32,$B$1:$AT$1,"&lt;"&amp;13))</f>
        <v>22</v>
      </c>
      <c r="BH32">
        <f>(RANK(_calc_라운드기준!O32,_calc_라운드기준!$B32:$AT32,0)+COUNTIFS(_calc_라운드기준!$B32:$AT32,_calc_라운드기준!O32,$B$1:$AT$1,"&lt;"&amp;14))-(RANK(O32,$B32:$AT32,0)+COUNTIFS($B32:$AT32,O32,$B$1:$AT$1,"&lt;"&amp;14))</f>
        <v>18</v>
      </c>
      <c r="BI32">
        <f>(RANK(_calc_라운드기준!P32,_calc_라운드기준!$B32:$AT32,0)+COUNTIFS(_calc_라운드기준!$B32:$AT32,_calc_라운드기준!P32,$B$1:$AT$1,"&lt;"&amp;15))-(RANK(P32,$B32:$AT32,0)+COUNTIFS($B32:$AT32,P32,$B$1:$AT$1,"&lt;"&amp;15))</f>
        <v>2</v>
      </c>
      <c r="BJ32">
        <f>(RANK(_calc_라운드기준!Q32,_calc_라운드기준!$B32:$AT32,0)+COUNTIFS(_calc_라운드기준!$B32:$AT32,_calc_라운드기준!Q32,$B$1:$AT$1,"&lt;"&amp;16))-(RANK(Q32,$B32:$AT32,0)+COUNTIFS($B32:$AT32,Q32,$B$1:$AT$1,"&lt;"&amp;16))</f>
        <v>0</v>
      </c>
      <c r="BK32">
        <f>(RANK(_calc_라운드기준!R32,_calc_라운드기준!$B32:$AT32,0)+COUNTIFS(_calc_라운드기준!$B32:$AT32,_calc_라운드기준!R32,$B$1:$AT$1,"&lt;"&amp;17))-(RANK(R32,$B32:$AT32,0)+COUNTIFS($B32:$AT32,R32,$B$1:$AT$1,"&lt;"&amp;17))</f>
        <v>-13</v>
      </c>
      <c r="BL32">
        <f>(RANK(_calc_라운드기준!S32,_calc_라운드기준!$B32:$AT32,0)+COUNTIFS(_calc_라운드기준!$B32:$AT32,_calc_라운드기준!S32,$B$1:$AT$1,"&lt;"&amp;18))-(RANK(S32,$B32:$AT32,0)+COUNTIFS($B32:$AT32,S32,$B$1:$AT$1,"&lt;"&amp;18))</f>
        <v>2</v>
      </c>
      <c r="BM32">
        <f>(RANK(_calc_라운드기준!T32,_calc_라운드기준!$B32:$AT32,0)+COUNTIFS(_calc_라운드기준!$B32:$AT32,_calc_라운드기준!T32,$B$1:$AT$1,"&lt;"&amp;19))-(RANK(T32,$B32:$AT32,0)+COUNTIFS($B32:$AT32,T32,$B$1:$AT$1,"&lt;"&amp;19))</f>
        <v>13</v>
      </c>
      <c r="BN32">
        <f>(RANK(_calc_라운드기준!U32,_calc_라운드기준!$B32:$AT32,0)+COUNTIFS(_calc_라운드기준!$B32:$AT32,_calc_라운드기준!U32,$B$1:$AT$1,"&lt;"&amp;20))-(RANK(U32,$B32:$AT32,0)+COUNTIFS($B32:$AT32,U32,$B$1:$AT$1,"&lt;"&amp;20))</f>
        <v>7</v>
      </c>
      <c r="BO32">
        <f>(RANK(_calc_라운드기준!V32,_calc_라운드기준!$B32:$AT32,0)+COUNTIFS(_calc_라운드기준!$B32:$AT32,_calc_라운드기준!V32,$B$1:$AT$1,"&lt;"&amp;21))-(RANK(V32,$B32:$AT32,0)+COUNTIFS($B32:$AT32,V32,$B$1:$AT$1,"&lt;"&amp;21))</f>
        <v>27</v>
      </c>
      <c r="BP32">
        <f>(RANK(_calc_라운드기준!W32,_calc_라운드기준!$B32:$AT32,0)+COUNTIFS(_calc_라운드기준!$B32:$AT32,_calc_라운드기준!W32,$B$1:$AT$1,"&lt;"&amp;22))-(RANK(W32,$B32:$AT32,0)+COUNTIFS($B32:$AT32,W32,$B$1:$AT$1,"&lt;"&amp;22))</f>
        <v>11</v>
      </c>
      <c r="BQ32">
        <f>(RANK(_calc_라운드기준!X32,_calc_라운드기준!$B32:$AT32,0)+COUNTIFS(_calc_라운드기준!$B32:$AT32,_calc_라운드기준!X32,$B$1:$AT$1,"&lt;"&amp;23))-(RANK(X32,$B32:$AT32,0)+COUNTIFS($B32:$AT32,X32,$B$1:$AT$1,"&lt;"&amp;23))</f>
        <v>-29</v>
      </c>
      <c r="BR32">
        <f>(RANK(_calc_라운드기준!Y32,_calc_라운드기준!$B32:$AT32,0)+COUNTIFS(_calc_라운드기준!$B32:$AT32,_calc_라운드기준!Y32,$B$1:$AT$1,"&lt;"&amp;24))-(RANK(Y32,$B32:$AT32,0)+COUNTIFS($B32:$AT32,Y32,$B$1:$AT$1,"&lt;"&amp;24))</f>
        <v>-9</v>
      </c>
      <c r="BS32">
        <f>(RANK(_calc_라운드기준!Z32,_calc_라운드기준!$B32:$AT32,0)+COUNTIFS(_calc_라운드기준!$B32:$AT32,_calc_라운드기준!Z32,$B$1:$AT$1,"&lt;"&amp;25))-(RANK(Z32,$B32:$AT32,0)+COUNTIFS($B32:$AT32,Z32,$B$1:$AT$1,"&lt;"&amp;25))</f>
        <v>-20</v>
      </c>
      <c r="BT32">
        <f>(RANK(_calc_라운드기준!AA32,_calc_라운드기준!$B32:$AT32,0)+COUNTIFS(_calc_라운드기준!$B32:$AT32,_calc_라운드기준!AA32,$B$1:$AT$1,"&lt;"&amp;26))-(RANK(AA32,$B32:$AT32,0)+COUNTIFS($B32:$AT32,AA32,$B$1:$AT$1,"&lt;"&amp;26))</f>
        <v>8</v>
      </c>
      <c r="BU32">
        <f>(RANK(_calc_라운드기준!AB32,_calc_라운드기준!$B32:$AT32,0)+COUNTIFS(_calc_라운드기준!$B32:$AT32,_calc_라운드기준!AB32,$B$1:$AT$1,"&lt;"&amp;27))-(RANK(AB32,$B32:$AT32,0)+COUNTIFS($B32:$AT32,AB32,$B$1:$AT$1,"&lt;"&amp;27))</f>
        <v>-9</v>
      </c>
      <c r="BV32">
        <f>(RANK(_calc_라운드기준!AC32,_calc_라운드기준!$B32:$AT32,0)+COUNTIFS(_calc_라운드기준!$B32:$AT32,_calc_라운드기준!AC32,$B$1:$AT$1,"&lt;"&amp;28))-(RANK(AC32,$B32:$AT32,0)+COUNTIFS($B32:$AT32,AC32,$B$1:$AT$1,"&lt;"&amp;28))</f>
        <v>-13</v>
      </c>
      <c r="BW32">
        <f>(RANK(_calc_라운드기준!AD32,_calc_라운드기준!$B32:$AT32,0)+COUNTIFS(_calc_라운드기준!$B32:$AT32,_calc_라운드기준!AD32,$B$1:$AT$1,"&lt;"&amp;29))-(RANK(AD32,$B32:$AT32,0)+COUNTIFS($B32:$AT32,AD32,$B$1:$AT$1,"&lt;"&amp;29))</f>
        <v>6</v>
      </c>
      <c r="BX32">
        <f>(RANK(_calc_라운드기준!AE32,_calc_라운드기준!$B32:$AT32,0)+COUNTIFS(_calc_라운드기준!$B32:$AT32,_calc_라운드기준!AE32,$B$1:$AT$1,"&lt;"&amp;30))-(RANK(AE32,$B32:$AT32,0)+COUNTIFS($B32:$AT32,AE32,$B$1:$AT$1,"&lt;"&amp;30))</f>
        <v>10</v>
      </c>
      <c r="BY32">
        <f>(RANK(_calc_라운드기준!AF32,_calc_라운드기준!$B32:$AT32,0)+COUNTIFS(_calc_라운드기준!$B32:$AT32,_calc_라운드기준!AF32,$B$1:$AT$1,"&lt;"&amp;31))-(RANK(AF32,$B32:$AT32,0)+COUNTIFS($B32:$AT32,AF32,$B$1:$AT$1,"&lt;"&amp;31))</f>
        <v>2</v>
      </c>
      <c r="BZ32">
        <f>(RANK(_calc_라운드기준!AG32,_calc_라운드기준!$B32:$AT32,0)+COUNTIFS(_calc_라운드기준!$B32:$AT32,_calc_라운드기준!AG32,$B$1:$AT$1,"&lt;"&amp;32))-(RANK(AG32,$B32:$AT32,0)+COUNTIFS($B32:$AT32,AG32,$B$1:$AT$1,"&lt;"&amp;32))</f>
        <v>4</v>
      </c>
      <c r="CA32">
        <f>(RANK(_calc_라운드기준!AH32,_calc_라운드기준!$B32:$AT32,0)+COUNTIFS(_calc_라운드기준!$B32:$AT32,_calc_라운드기준!AH32,$B$1:$AT$1,"&lt;"&amp;33))-(RANK(AH32,$B32:$AT32,0)+COUNTIFS($B32:$AT32,AH32,$B$1:$AT$1,"&lt;"&amp;33))</f>
        <v>15</v>
      </c>
      <c r="CB32">
        <f>(RANK(_calc_라운드기준!AI32,_calc_라운드기준!$B32:$AT32,0)+COUNTIFS(_calc_라운드기준!$B32:$AT32,_calc_라운드기준!AI32,$B$1:$AT$1,"&lt;"&amp;34))-(RANK(AI32,$B32:$AT32,0)+COUNTIFS($B32:$AT32,AI32,$B$1:$AT$1,"&lt;"&amp;34))</f>
        <v>16</v>
      </c>
      <c r="CC32">
        <f>(RANK(_calc_라운드기준!AJ32,_calc_라운드기준!$B32:$AT32,0)+COUNTIFS(_calc_라운드기준!$B32:$AT32,_calc_라운드기준!AJ32,$B$1:$AT$1,"&lt;"&amp;35))-(RANK(AJ32,$B32:$AT32,0)+COUNTIFS($B32:$AT32,AJ32,$B$1:$AT$1,"&lt;"&amp;35))</f>
        <v>11</v>
      </c>
      <c r="CD32">
        <f>(RANK(_calc_라운드기준!AK32,_calc_라운드기준!$B32:$AT32,0)+COUNTIFS(_calc_라운드기준!$B32:$AT32,_calc_라운드기준!AK32,$B$1:$AT$1,"&lt;"&amp;36))-(RANK(AK32,$B32:$AT32,0)+COUNTIFS($B32:$AT32,AK32,$B$1:$AT$1,"&lt;"&amp;36))</f>
        <v>5</v>
      </c>
      <c r="CE32">
        <f>(RANK(_calc_라운드기준!AL32,_calc_라운드기준!$B32:$AT32,0)+COUNTIFS(_calc_라운드기준!$B32:$AT32,_calc_라운드기준!AL32,$B$1:$AT$1,"&lt;"&amp;37))-(RANK(AL32,$B32:$AT32,0)+COUNTIFS($B32:$AT32,AL32,$B$1:$AT$1,"&lt;"&amp;37))</f>
        <v>9</v>
      </c>
      <c r="CF32">
        <f>(RANK(_calc_라운드기준!AM32,_calc_라운드기준!$B32:$AT32,0)+COUNTIFS(_calc_라운드기준!$B32:$AT32,_calc_라운드기준!AM32,$B$1:$AT$1,"&lt;"&amp;38))-(RANK(AM32,$B32:$AT32,0)+COUNTIFS($B32:$AT32,AM32,$B$1:$AT$1,"&lt;"&amp;38))</f>
        <v>-1</v>
      </c>
      <c r="CG32">
        <f>(RANK(_calc_라운드기준!AN32,_calc_라운드기준!$B32:$AT32,0)+COUNTIFS(_calc_라운드기준!$B32:$AT32,_calc_라운드기준!AN32,$B$1:$AT$1,"&lt;"&amp;39))-(RANK(AN32,$B32:$AT32,0)+COUNTIFS($B32:$AT32,AN32,$B$1:$AT$1,"&lt;"&amp;39))</f>
        <v>-19</v>
      </c>
      <c r="CH32">
        <f>(RANK(_calc_라운드기준!AO32,_calc_라운드기준!$B32:$AT32,0)+COUNTIFS(_calc_라운드기준!$B32:$AT32,_calc_라운드기준!AO32,$B$1:$AT$1,"&lt;"&amp;40))-(RANK(AO32,$B32:$AT32,0)+COUNTIFS($B32:$AT32,AO32,$B$1:$AT$1,"&lt;"&amp;40))</f>
        <v>-14</v>
      </c>
      <c r="CI32">
        <f>(RANK(_calc_라운드기준!AP32,_calc_라운드기준!$B32:$AT32,0)+COUNTIFS(_calc_라운드기준!$B32:$AT32,_calc_라운드기준!AP32,$B$1:$AT$1,"&lt;"&amp;41))-(RANK(AP32,$B32:$AT32,0)+COUNTIFS($B32:$AT32,AP32,$B$1:$AT$1,"&lt;"&amp;41))</f>
        <v>-7</v>
      </c>
      <c r="CJ32">
        <f>(RANK(_calc_라운드기준!AQ32,_calc_라운드기준!$B32:$AT32,0)+COUNTIFS(_calc_라운드기준!$B32:$AT32,_calc_라운드기준!AQ32,$B$1:$AT$1,"&lt;"&amp;42))-(RANK(AQ32,$B32:$AT32,0)+COUNTIFS($B32:$AT32,AQ32,$B$1:$AT$1,"&lt;"&amp;42))</f>
        <v>-14</v>
      </c>
      <c r="CK32">
        <f>(RANK(_calc_라운드기준!AR32,_calc_라운드기준!$B32:$AT32,0)+COUNTIFS(_calc_라운드기준!$B32:$AT32,_calc_라운드기준!AR32,$B$1:$AT$1,"&lt;"&amp;43))-(RANK(AR32,$B32:$AT32,0)+COUNTIFS($B32:$AT32,AR32,$B$1:$AT$1,"&lt;"&amp;43))</f>
        <v>-1</v>
      </c>
      <c r="CL32">
        <f>(RANK(_calc_라운드기준!AS32,_calc_라운드기준!$B32:$AT32,0)+COUNTIFS(_calc_라운드기준!$B32:$AT32,_calc_라운드기준!AS32,$B$1:$AT$1,"&lt;"&amp;44))-(RANK(AS32,$B32:$AT32,0)+COUNTIFS($B32:$AT32,AS32,$B$1:$AT$1,"&lt;"&amp;44))</f>
        <v>12</v>
      </c>
      <c r="CM32">
        <f>(RANK(_calc_라운드기준!AT32,_calc_라운드기준!$B32:$AT32,0)+COUNTIFS(_calc_라운드기준!$B32:$AT32,_calc_라운드기준!AT32,$B$1:$AT$1,"&lt;"&amp;45))-(RANK(AT32,$B32:$AT32,0)+COUNTIFS($B32:$AT32,AT32,$B$1:$AT$1,"&lt;"&amp;45))</f>
        <v>25</v>
      </c>
      <c r="CN32">
        <f t="shared" si="0"/>
        <v>40</v>
      </c>
      <c r="CO32">
        <f t="shared" si="1"/>
        <v>26</v>
      </c>
      <c r="CP32">
        <f t="shared" si="2"/>
        <v>30</v>
      </c>
      <c r="CQ32">
        <f t="shared" si="3"/>
        <v>37</v>
      </c>
      <c r="CR32">
        <f t="shared" si="4"/>
        <v>45</v>
      </c>
      <c r="CS32">
        <f t="shared" si="5"/>
        <v>18</v>
      </c>
      <c r="CT32">
        <f t="shared" si="6"/>
        <v>19</v>
      </c>
      <c r="CU32">
        <f t="shared" si="7"/>
        <v>43</v>
      </c>
      <c r="CV32">
        <f t="shared" si="8"/>
        <v>34</v>
      </c>
      <c r="CW32">
        <f t="shared" si="9"/>
        <v>29</v>
      </c>
      <c r="CX32">
        <f t="shared" si="10"/>
        <v>11</v>
      </c>
      <c r="CY32">
        <f t="shared" si="11"/>
        <v>12</v>
      </c>
      <c r="CZ32">
        <f t="shared" si="12"/>
        <v>3</v>
      </c>
      <c r="DA32">
        <f t="shared" si="13"/>
        <v>4</v>
      </c>
      <c r="DB32">
        <f t="shared" si="14"/>
        <v>22</v>
      </c>
      <c r="DC32">
        <f t="shared" si="15"/>
        <v>25</v>
      </c>
      <c r="DD32">
        <f t="shared" si="16"/>
        <v>35</v>
      </c>
      <c r="DE32">
        <f t="shared" si="17"/>
        <v>23</v>
      </c>
      <c r="DF32">
        <f t="shared" si="18"/>
        <v>7</v>
      </c>
      <c r="DG32">
        <f t="shared" si="19"/>
        <v>16</v>
      </c>
      <c r="DH32">
        <f t="shared" si="20"/>
        <v>1</v>
      </c>
      <c r="DI32">
        <f t="shared" si="21"/>
        <v>9</v>
      </c>
      <c r="DJ32">
        <f t="shared" si="22"/>
        <v>44</v>
      </c>
      <c r="DK32">
        <f t="shared" si="23"/>
        <v>32</v>
      </c>
      <c r="DL32">
        <f t="shared" si="24"/>
        <v>42</v>
      </c>
      <c r="DM32">
        <f t="shared" si="25"/>
        <v>15</v>
      </c>
      <c r="DN32">
        <f t="shared" si="26"/>
        <v>33</v>
      </c>
      <c r="DO32">
        <f t="shared" si="27"/>
        <v>36</v>
      </c>
      <c r="DP32">
        <f t="shared" si="28"/>
        <v>17</v>
      </c>
      <c r="DQ32">
        <f t="shared" si="29"/>
        <v>13</v>
      </c>
      <c r="DR32">
        <f t="shared" si="30"/>
        <v>24</v>
      </c>
      <c r="DS32">
        <f t="shared" si="31"/>
        <v>21</v>
      </c>
      <c r="DT32">
        <f t="shared" si="32"/>
        <v>6</v>
      </c>
      <c r="DU32">
        <f t="shared" si="33"/>
        <v>5</v>
      </c>
      <c r="DV32">
        <f t="shared" si="34"/>
        <v>10</v>
      </c>
      <c r="DW32">
        <f t="shared" si="35"/>
        <v>20</v>
      </c>
      <c r="DX32">
        <f t="shared" si="36"/>
        <v>14</v>
      </c>
      <c r="DY32">
        <f t="shared" si="37"/>
        <v>27</v>
      </c>
      <c r="DZ32">
        <f t="shared" si="38"/>
        <v>41</v>
      </c>
      <c r="EA32">
        <f t="shared" si="39"/>
        <v>38</v>
      </c>
      <c r="EB32">
        <f t="shared" si="40"/>
        <v>31</v>
      </c>
      <c r="EC32">
        <f t="shared" si="41"/>
        <v>39</v>
      </c>
      <c r="ED32">
        <f t="shared" si="42"/>
        <v>28</v>
      </c>
      <c r="EE32">
        <f t="shared" si="43"/>
        <v>8</v>
      </c>
      <c r="EF32">
        <f t="shared" si="44"/>
        <v>2</v>
      </c>
    </row>
    <row r="33" spans="1:136" ht="16.5" customHeight="1">
      <c r="A33">
        <f>_calc_라운드기준!A33</f>
        <v>1213</v>
      </c>
      <c r="B33">
        <f>INDEX(_calc_누적빈도!B:B,$A33)-INDEX(_calc_누적빈도!B:B,$A33-기준250회_후보!$B$1)</f>
        <v>32</v>
      </c>
      <c r="C33">
        <f>INDEX(_calc_누적빈도!C:C,$A33)-INDEX(_calc_누적빈도!C:C,$A33-기준250회_후보!$B$1)</f>
        <v>25</v>
      </c>
      <c r="D33">
        <f>INDEX(_calc_누적빈도!D:D,$A33)-INDEX(_calc_누적빈도!D:D,$A33-기준250회_후보!$B$1)</f>
        <v>41</v>
      </c>
      <c r="E33">
        <f>INDEX(_calc_누적빈도!E:E,$A33)-INDEX(_calc_누적빈도!E:E,$A33-기준250회_후보!$B$1)</f>
        <v>26</v>
      </c>
      <c r="F33">
        <f>INDEX(_calc_누적빈도!F:F,$A33)-INDEX(_calc_누적빈도!F:F,$A33-기준250회_후보!$B$1)</f>
        <v>24</v>
      </c>
      <c r="G33">
        <f>INDEX(_calc_누적빈도!G:G,$A33)-INDEX(_calc_누적빈도!G:G,$A33-기준250회_후보!$B$1)</f>
        <v>45</v>
      </c>
      <c r="H33">
        <f>INDEX(_calc_누적빈도!H:H,$A33)-INDEX(_calc_누적빈도!H:H,$A33-기준250회_후보!$B$1)</f>
        <v>42</v>
      </c>
      <c r="I33">
        <f>INDEX(_calc_누적빈도!I:I,$A33)-INDEX(_calc_누적빈도!I:I,$A33-기준250회_후보!$B$1)</f>
        <v>27</v>
      </c>
      <c r="J33">
        <f>INDEX(_calc_누적빈도!J:J,$A33)-INDEX(_calc_누적빈도!J:J,$A33-기준250회_후보!$B$1)</f>
        <v>32</v>
      </c>
      <c r="K33">
        <f>INDEX(_calc_누적빈도!K:K,$A33)-INDEX(_calc_누적빈도!K:K,$A33-기준250회_후보!$B$1)</f>
        <v>24</v>
      </c>
      <c r="L33">
        <f>INDEX(_calc_누적빈도!L:L,$A33)-INDEX(_calc_누적빈도!L:L,$A33-기준250회_후보!$B$1)</f>
        <v>33</v>
      </c>
      <c r="M33">
        <f>INDEX(_calc_누적빈도!M:M,$A33)-INDEX(_calc_누적빈도!M:M,$A33-기준250회_후보!$B$1)</f>
        <v>40</v>
      </c>
      <c r="N33">
        <f>INDEX(_calc_누적빈도!N:N,$A33)-INDEX(_calc_누적빈도!N:N,$A33-기준250회_후보!$B$1)</f>
        <v>39</v>
      </c>
      <c r="O33">
        <f>INDEX(_calc_누적빈도!O:O,$A33)-INDEX(_calc_누적빈도!O:O,$A33-기준250회_후보!$B$1)</f>
        <v>34</v>
      </c>
      <c r="P33">
        <f>INDEX(_calc_누적빈도!P:P,$A33)-INDEX(_calc_누적빈도!P:P,$A33-기준250회_후보!$B$1)</f>
        <v>31</v>
      </c>
      <c r="Q33">
        <f>INDEX(_calc_누적빈도!Q:Q,$A33)-INDEX(_calc_누적빈도!Q:Q,$A33-기준250회_후보!$B$1)</f>
        <v>42</v>
      </c>
      <c r="R33">
        <f>INDEX(_calc_누적빈도!R:R,$A33)-INDEX(_calc_누적빈도!R:R,$A33-기준250회_후보!$B$1)</f>
        <v>32</v>
      </c>
      <c r="S33">
        <f>INDEX(_calc_누적빈도!S:S,$A33)-INDEX(_calc_누적빈도!S:S,$A33-기준250회_후보!$B$1)</f>
        <v>31</v>
      </c>
      <c r="T33">
        <f>INDEX(_calc_누적빈도!T:T,$A33)-INDEX(_calc_누적빈도!T:T,$A33-기준250회_후보!$B$1)</f>
        <v>34</v>
      </c>
      <c r="U33">
        <f>INDEX(_calc_누적빈도!U:U,$A33)-INDEX(_calc_누적빈도!U:U,$A33-기준250회_후보!$B$1)</f>
        <v>32</v>
      </c>
      <c r="V33">
        <f>INDEX(_calc_누적빈도!V:V,$A33)-INDEX(_calc_누적빈도!V:V,$A33-기준250회_후보!$B$1)</f>
        <v>37</v>
      </c>
      <c r="W33">
        <f>INDEX(_calc_누적빈도!W:W,$A33)-INDEX(_calc_누적빈도!W:W,$A33-기준250회_후보!$B$1)</f>
        <v>31</v>
      </c>
      <c r="X33">
        <f>INDEX(_calc_누적빈도!X:X,$A33)-INDEX(_calc_누적빈도!X:X,$A33-기준250회_후보!$B$1)</f>
        <v>32</v>
      </c>
      <c r="Y33">
        <f>INDEX(_calc_누적빈도!Y:Y,$A33)-INDEX(_calc_누적빈도!Y:Y,$A33-기준250회_후보!$B$1)</f>
        <v>35</v>
      </c>
      <c r="Z33">
        <f>INDEX(_calc_누적빈도!Z:Z,$A33)-INDEX(_calc_누적빈도!Z:Z,$A33-기준250회_후보!$B$1)</f>
        <v>26</v>
      </c>
      <c r="AA33">
        <f>INDEX(_calc_누적빈도!AA:AA,$A33)-INDEX(_calc_누적빈도!AA:AA,$A33-기준250회_후보!$B$1)</f>
        <v>37</v>
      </c>
      <c r="AB33">
        <f>INDEX(_calc_누적빈도!AB:AB,$A33)-INDEX(_calc_누적빈도!AB:AB,$A33-기준250회_후보!$B$1)</f>
        <v>37</v>
      </c>
      <c r="AC33">
        <f>INDEX(_calc_누적빈도!AC:AC,$A33)-INDEX(_calc_누적빈도!AC:AC,$A33-기준250회_후보!$B$1)</f>
        <v>31</v>
      </c>
      <c r="AD33">
        <f>INDEX(_calc_누적빈도!AD:AD,$A33)-INDEX(_calc_누적빈도!AD:AD,$A33-기준250회_후보!$B$1)</f>
        <v>36</v>
      </c>
      <c r="AE33">
        <f>INDEX(_calc_누적빈도!AE:AE,$A33)-INDEX(_calc_누적빈도!AE:AE,$A33-기준250회_후보!$B$1)</f>
        <v>37</v>
      </c>
      <c r="AF33">
        <f>INDEX(_calc_누적빈도!AF:AF,$A33)-INDEX(_calc_누적빈도!AF:AF,$A33-기준250회_후보!$B$1)</f>
        <v>33</v>
      </c>
      <c r="AG33">
        <f>INDEX(_calc_누적빈도!AG:AG,$A33)-INDEX(_calc_누적빈도!AG:AG,$A33-기준250회_후보!$B$1)</f>
        <v>30</v>
      </c>
      <c r="AH33">
        <f>INDEX(_calc_누적빈도!AH:AH,$A33)-INDEX(_calc_누적빈도!AH:AH,$A33-기준250회_후보!$B$1)</f>
        <v>37</v>
      </c>
      <c r="AI33">
        <f>INDEX(_calc_누적빈도!AI:AI,$A33)-INDEX(_calc_누적빈도!AI:AI,$A33-기준250회_후보!$B$1)</f>
        <v>33</v>
      </c>
      <c r="AJ33">
        <f>INDEX(_calc_누적빈도!AJ:AJ,$A33)-INDEX(_calc_누적빈도!AJ:AJ,$A33-기준250회_후보!$B$1)</f>
        <v>42</v>
      </c>
      <c r="AK33">
        <f>INDEX(_calc_누적빈도!AK:AK,$A33)-INDEX(_calc_누적빈도!AK:AK,$A33-기준250회_후보!$B$1)</f>
        <v>33</v>
      </c>
      <c r="AL33">
        <f>INDEX(_calc_누적빈도!AL:AL,$A33)-INDEX(_calc_누적빈도!AL:AL,$A33-기준250회_후보!$B$1)</f>
        <v>40</v>
      </c>
      <c r="AM33">
        <f>INDEX(_calc_누적빈도!AM:AM,$A33)-INDEX(_calc_누적빈도!AM:AM,$A33-기준250회_후보!$B$1)</f>
        <v>40</v>
      </c>
      <c r="AN33">
        <f>INDEX(_calc_누적빈도!AN:AN,$A33)-INDEX(_calc_누적빈도!AN:AN,$A33-기준250회_후보!$B$1)</f>
        <v>28</v>
      </c>
      <c r="AO33">
        <f>INDEX(_calc_누적빈도!AO:AO,$A33)-INDEX(_calc_누적빈도!AO:AO,$A33-기준250회_후보!$B$1)</f>
        <v>33</v>
      </c>
      <c r="AP33">
        <f>INDEX(_calc_누적빈도!AP:AP,$A33)-INDEX(_calc_누적빈도!AP:AP,$A33-기준250회_후보!$B$1)</f>
        <v>28</v>
      </c>
      <c r="AQ33">
        <f>INDEX(_calc_누적빈도!AQ:AQ,$A33)-INDEX(_calc_누적빈도!AQ:AQ,$A33-기준250회_후보!$B$1)</f>
        <v>28</v>
      </c>
      <c r="AR33">
        <f>INDEX(_calc_누적빈도!AR:AR,$A33)-INDEX(_calc_누적빈도!AR:AR,$A33-기준250회_후보!$B$1)</f>
        <v>20</v>
      </c>
      <c r="AS33">
        <f>INDEX(_calc_누적빈도!AS:AS,$A33)-INDEX(_calc_누적빈도!AS:AS,$A33-기준250회_후보!$B$1)</f>
        <v>33</v>
      </c>
      <c r="AT33">
        <f>INDEX(_calc_누적빈도!AT:AT,$A33)-INDEX(_calc_누적빈도!AT:AT,$A33-기준250회_후보!$B$1)</f>
        <v>37</v>
      </c>
      <c r="AU33">
        <f>(RANK(_calc_라운드기준!B33,_calc_라운드기준!$B33:$AT33,0)+COUNTIFS(_calc_라운드기준!$B33:$AT33,_calc_라운드기준!B33,$B$1:$AT$1,"&lt;"&amp;1))-(RANK(B33,$B33:$AT33,0)+COUNTIFS($B33:$AT33,B33,$B$1:$AT$1,"&lt;"&amp;1))</f>
        <v>-16</v>
      </c>
      <c r="AV33">
        <f>(RANK(_calc_라운드기준!C33,_calc_라운드기준!$B33:$AT33,0)+COUNTIFS(_calc_라운드기준!$B33:$AT33,_calc_라운드기준!C33,$B$1:$AT$1,"&lt;"&amp;2))-(RANK(C33,$B33:$AT33,0)+COUNTIFS($B33:$AT33,C33,$B$1:$AT$1,"&lt;"&amp;2))</f>
        <v>-5</v>
      </c>
      <c r="AW33">
        <f>(RANK(_calc_라운드기준!D33,_calc_라운드기준!$B33:$AT33,0)+COUNTIFS(_calc_라운드기준!$B33:$AT33,_calc_라운드기준!D33,$B$1:$AT$1,"&lt;"&amp;3))-(RANK(D33,$B33:$AT33,0)+COUNTIFS($B33:$AT33,D33,$B$1:$AT$1,"&lt;"&amp;3))</f>
        <v>-2</v>
      </c>
      <c r="AX33">
        <f>(RANK(_calc_라운드기준!E33,_calc_라운드기준!$B33:$AT33,0)+COUNTIFS(_calc_라운드기준!$B33:$AT33,_calc_라운드기준!E33,$B$1:$AT$1,"&lt;"&amp;4))-(RANK(E33,$B33:$AT33,0)+COUNTIFS($B33:$AT33,E33,$B$1:$AT$1,"&lt;"&amp;4))</f>
        <v>-14</v>
      </c>
      <c r="AY33">
        <f>(RANK(_calc_라운드기준!F33,_calc_라운드기준!$B33:$AT33,0)+COUNTIFS(_calc_라운드기준!$B33:$AT33,_calc_라운드기준!F33,$B$1:$AT$1,"&lt;"&amp;5))-(RANK(F33,$B33:$AT33,0)+COUNTIFS($B33:$AT33,F33,$B$1:$AT$1,"&lt;"&amp;5))</f>
        <v>-26</v>
      </c>
      <c r="AZ33">
        <f>(RANK(_calc_라운드기준!G33,_calc_라운드기준!$B33:$AT33,0)+COUNTIFS(_calc_라운드기준!$B33:$AT33,_calc_라운드기준!G33,$B$1:$AT$1,"&lt;"&amp;6))-(RANK(G33,$B33:$AT33,0)+COUNTIFS($B33:$AT33,G33,$B$1:$AT$1,"&lt;"&amp;6))</f>
        <v>4</v>
      </c>
      <c r="BA33">
        <f>(RANK(_calc_라운드기준!H33,_calc_라운드기준!$B33:$AT33,0)+COUNTIFS(_calc_라운드기준!$B33:$AT33,_calc_라운드기준!H33,$B$1:$AT$1,"&lt;"&amp;7))-(RANK(H33,$B33:$AT33,0)+COUNTIFS($B33:$AT33,H33,$B$1:$AT$1,"&lt;"&amp;7))</f>
        <v>4</v>
      </c>
      <c r="BB33">
        <f>(RANK(_calc_라운드기준!I33,_calc_라운드기준!$B33:$AT33,0)+COUNTIFS(_calc_라운드기준!$B33:$AT33,_calc_라운드기준!I33,$B$1:$AT$1,"&lt;"&amp;8))-(RANK(I33,$B33:$AT33,0)+COUNTIFS($B33:$AT33,I33,$B$1:$AT$1,"&lt;"&amp;8))</f>
        <v>-28</v>
      </c>
      <c r="BC33">
        <f>(RANK(_calc_라운드기준!J33,_calc_라운드기준!$B33:$AT33,0)+COUNTIFS(_calc_라운드기준!$B33:$AT33,_calc_라운드기준!J33,$B$1:$AT$1,"&lt;"&amp;9))-(RANK(J33,$B33:$AT33,0)+COUNTIFS($B33:$AT33,J33,$B$1:$AT$1,"&lt;"&amp;9))</f>
        <v>-15</v>
      </c>
      <c r="BD33">
        <f>(RANK(_calc_라운드기준!K33,_calc_라운드기준!$B33:$AT33,0)+COUNTIFS(_calc_라운드기준!$B33:$AT33,_calc_라운드기준!K33,$B$1:$AT$1,"&lt;"&amp;10))-(RANK(K33,$B33:$AT33,0)+COUNTIFS($B33:$AT33,K33,$B$1:$AT$1,"&lt;"&amp;10))</f>
        <v>-1</v>
      </c>
      <c r="BE33">
        <f>(RANK(_calc_라운드기준!L33,_calc_라운드기준!$B33:$AT33,0)+COUNTIFS(_calc_라운드기준!$B33:$AT33,_calc_라운드기준!L33,$B$1:$AT$1,"&lt;"&amp;11))-(RANK(L33,$B33:$AT33,0)+COUNTIFS($B33:$AT33,L33,$B$1:$AT$1,"&lt;"&amp;11))</f>
        <v>12</v>
      </c>
      <c r="BF33">
        <f>(RANK(_calc_라운드기준!M33,_calc_라운드기준!$B33:$AT33,0)+COUNTIFS(_calc_라운드기준!$B33:$AT33,_calc_라운드기준!M33,$B$1:$AT$1,"&lt;"&amp;12))-(RANK(M33,$B33:$AT33,0)+COUNTIFS($B33:$AT33,M33,$B$1:$AT$1,"&lt;"&amp;12))</f>
        <v>12</v>
      </c>
      <c r="BG33">
        <f>(RANK(_calc_라운드기준!N33,_calc_라운드기준!$B33:$AT33,0)+COUNTIFS(_calc_라운드기준!$B33:$AT33,_calc_라운드기준!N33,$B$1:$AT$1,"&lt;"&amp;13))-(RANK(N33,$B33:$AT33,0)+COUNTIFS($B33:$AT33,N33,$B$1:$AT$1,"&lt;"&amp;13))</f>
        <v>18</v>
      </c>
      <c r="BH33">
        <f>(RANK(_calc_라운드기준!O33,_calc_라운드기준!$B33:$AT33,0)+COUNTIFS(_calc_라운드기준!$B33:$AT33,_calc_라운드기준!O33,$B$1:$AT$1,"&lt;"&amp;14))-(RANK(O33,$B33:$AT33,0)+COUNTIFS($B33:$AT33,O33,$B$1:$AT$1,"&lt;"&amp;14))</f>
        <v>20</v>
      </c>
      <c r="BI33">
        <f>(RANK(_calc_라운드기준!P33,_calc_라운드기준!$B33:$AT33,0)+COUNTIFS(_calc_라운드기준!$B33:$AT33,_calc_라운드기준!P33,$B$1:$AT$1,"&lt;"&amp;15))-(RANK(P33,$B33:$AT33,0)+COUNTIFS($B33:$AT33,P33,$B$1:$AT$1,"&lt;"&amp;15))</f>
        <v>-3</v>
      </c>
      <c r="BJ33">
        <f>(RANK(_calc_라운드기준!Q33,_calc_라운드기준!$B33:$AT33,0)+COUNTIFS(_calc_라운드기준!$B33:$AT33,_calc_라운드기준!Q33,$B$1:$AT$1,"&lt;"&amp;16))-(RANK(Q33,$B33:$AT33,0)+COUNTIFS($B33:$AT33,Q33,$B$1:$AT$1,"&lt;"&amp;16))</f>
        <v>-1</v>
      </c>
      <c r="BK33">
        <f>(RANK(_calc_라운드기준!R33,_calc_라운드기준!$B33:$AT33,0)+COUNTIFS(_calc_라운드기준!$B33:$AT33,_calc_라운드기준!R33,$B$1:$AT$1,"&lt;"&amp;17))-(RANK(R33,$B33:$AT33,0)+COUNTIFS($B33:$AT33,R33,$B$1:$AT$1,"&lt;"&amp;17))</f>
        <v>-15</v>
      </c>
      <c r="BL33">
        <f>(RANK(_calc_라운드기준!S33,_calc_라운드기준!$B33:$AT33,0)+COUNTIFS(_calc_라운드기준!$B33:$AT33,_calc_라운드기준!S33,$B$1:$AT$1,"&lt;"&amp;18))-(RANK(S33,$B33:$AT33,0)+COUNTIFS($B33:$AT33,S33,$B$1:$AT$1,"&lt;"&amp;18))</f>
        <v>1</v>
      </c>
      <c r="BM33">
        <f>(RANK(_calc_라운드기준!T33,_calc_라운드기준!$B33:$AT33,0)+COUNTIFS(_calc_라운드기준!$B33:$AT33,_calc_라운드기준!T33,$B$1:$AT$1,"&lt;"&amp;19))-(RANK(T33,$B33:$AT33,0)+COUNTIFS($B33:$AT33,T33,$B$1:$AT$1,"&lt;"&amp;19))</f>
        <v>15</v>
      </c>
      <c r="BN33">
        <f>(RANK(_calc_라운드기준!U33,_calc_라운드기준!$B33:$AT33,0)+COUNTIFS(_calc_라운드기준!$B33:$AT33,_calc_라운드기준!U33,$B$1:$AT$1,"&lt;"&amp;20))-(RANK(U33,$B33:$AT33,0)+COUNTIFS($B33:$AT33,U33,$B$1:$AT$1,"&lt;"&amp;20))</f>
        <v>6</v>
      </c>
      <c r="BO33">
        <f>(RANK(_calc_라운드기준!V33,_calc_라운드기준!$B33:$AT33,0)+COUNTIFS(_calc_라운드기준!$B33:$AT33,_calc_라운드기준!V33,$B$1:$AT$1,"&lt;"&amp;21))-(RANK(V33,$B33:$AT33,0)+COUNTIFS($B33:$AT33,V33,$B$1:$AT$1,"&lt;"&amp;21))</f>
        <v>29</v>
      </c>
      <c r="BP33">
        <f>(RANK(_calc_라운드기준!W33,_calc_라운드기준!$B33:$AT33,0)+COUNTIFS(_calc_라운드기준!$B33:$AT33,_calc_라운드기준!W33,$B$1:$AT$1,"&lt;"&amp;22))-(RANK(W33,$B33:$AT33,0)+COUNTIFS($B33:$AT33,W33,$B$1:$AT$1,"&lt;"&amp;22))</f>
        <v>11</v>
      </c>
      <c r="BQ33">
        <f>(RANK(_calc_라운드기준!X33,_calc_라운드기준!$B33:$AT33,0)+COUNTIFS(_calc_라운드기준!$B33:$AT33,_calc_라운드기준!X33,$B$1:$AT$1,"&lt;"&amp;23))-(RANK(X33,$B33:$AT33,0)+COUNTIFS($B33:$AT33,X33,$B$1:$AT$1,"&lt;"&amp;23))</f>
        <v>-26</v>
      </c>
      <c r="BR33">
        <f>(RANK(_calc_라운드기준!Y33,_calc_라운드기준!$B33:$AT33,0)+COUNTIFS(_calc_라운드기준!$B33:$AT33,_calc_라운드기준!Y33,$B$1:$AT$1,"&lt;"&amp;24))-(RANK(Y33,$B33:$AT33,0)+COUNTIFS($B33:$AT33,Y33,$B$1:$AT$1,"&lt;"&amp;24))</f>
        <v>-10</v>
      </c>
      <c r="BS33">
        <f>(RANK(_calc_라운드기준!Z33,_calc_라운드기준!$B33:$AT33,0)+COUNTIFS(_calc_라운드기준!$B33:$AT33,_calc_라운드기준!Z33,$B$1:$AT$1,"&lt;"&amp;25))-(RANK(Z33,$B33:$AT33,0)+COUNTIFS($B33:$AT33,Z33,$B$1:$AT$1,"&lt;"&amp;25))</f>
        <v>-12</v>
      </c>
      <c r="BT33">
        <f>(RANK(_calc_라운드기준!AA33,_calc_라운드기준!$B33:$AT33,0)+COUNTIFS(_calc_라운드기준!$B33:$AT33,_calc_라운드기준!AA33,$B$1:$AT$1,"&lt;"&amp;26))-(RANK(AA33,$B33:$AT33,0)+COUNTIFS($B33:$AT33,AA33,$B$1:$AT$1,"&lt;"&amp;26))</f>
        <v>8</v>
      </c>
      <c r="BU33">
        <f>(RANK(_calc_라운드기준!AB33,_calc_라운드기준!$B33:$AT33,0)+COUNTIFS(_calc_라운드기준!$B33:$AT33,_calc_라운드기준!AB33,$B$1:$AT$1,"&lt;"&amp;27))-(RANK(AB33,$B33:$AT33,0)+COUNTIFS($B33:$AT33,AB33,$B$1:$AT$1,"&lt;"&amp;27))</f>
        <v>-11</v>
      </c>
      <c r="BV33">
        <f>(RANK(_calc_라운드기준!AC33,_calc_라운드기준!$B33:$AT33,0)+COUNTIFS(_calc_라운드기준!$B33:$AT33,_calc_라운드기준!AC33,$B$1:$AT$1,"&lt;"&amp;28))-(RANK(AC33,$B33:$AT33,0)+COUNTIFS($B33:$AT33,AC33,$B$1:$AT$1,"&lt;"&amp;28))</f>
        <v>-14</v>
      </c>
      <c r="BW33">
        <f>(RANK(_calc_라운드기준!AD33,_calc_라운드기준!$B33:$AT33,0)+COUNTIFS(_calc_라운드기준!$B33:$AT33,_calc_라운드기준!AD33,$B$1:$AT$1,"&lt;"&amp;29))-(RANK(AD33,$B33:$AT33,0)+COUNTIFS($B33:$AT33,AD33,$B$1:$AT$1,"&lt;"&amp;29))</f>
        <v>5</v>
      </c>
      <c r="BX33">
        <f>(RANK(_calc_라운드기준!AE33,_calc_라운드기준!$B33:$AT33,0)+COUNTIFS(_calc_라운드기준!$B33:$AT33,_calc_라운드기준!AE33,$B$1:$AT$1,"&lt;"&amp;30))-(RANK(AE33,$B33:$AT33,0)+COUNTIFS($B33:$AT33,AE33,$B$1:$AT$1,"&lt;"&amp;30))</f>
        <v>9</v>
      </c>
      <c r="BY33">
        <f>(RANK(_calc_라운드기준!AF33,_calc_라운드기준!$B33:$AT33,0)+COUNTIFS(_calc_라운드기준!$B33:$AT33,_calc_라운드기준!AF33,$B$1:$AT$1,"&lt;"&amp;31))-(RANK(AF33,$B33:$AT33,0)+COUNTIFS($B33:$AT33,AF33,$B$1:$AT$1,"&lt;"&amp;31))</f>
        <v>2</v>
      </c>
      <c r="BZ33">
        <f>(RANK(_calc_라운드기준!AG33,_calc_라운드기준!$B33:$AT33,0)+COUNTIFS(_calc_라운드기준!$B33:$AT33,_calc_라운드기준!AG33,$B$1:$AT$1,"&lt;"&amp;32))-(RANK(AG33,$B33:$AT33,0)+COUNTIFS($B33:$AT33,AG33,$B$1:$AT$1,"&lt;"&amp;32))</f>
        <v>5</v>
      </c>
      <c r="CA33">
        <f>(RANK(_calc_라운드기준!AH33,_calc_라운드기준!$B33:$AT33,0)+COUNTIFS(_calc_라운드기준!$B33:$AT33,_calc_라운드기준!AH33,$B$1:$AT$1,"&lt;"&amp;33))-(RANK(AH33,$B33:$AT33,0)+COUNTIFS($B33:$AT33,AH33,$B$1:$AT$1,"&lt;"&amp;33))</f>
        <v>10</v>
      </c>
      <c r="CB33">
        <f>(RANK(_calc_라운드기준!AI33,_calc_라운드기준!$B33:$AT33,0)+COUNTIFS(_calc_라운드기준!$B33:$AT33,_calc_라운드기준!AI33,$B$1:$AT$1,"&lt;"&amp;34))-(RANK(AI33,$B33:$AT33,0)+COUNTIFS($B33:$AT33,AI33,$B$1:$AT$1,"&lt;"&amp;34))</f>
        <v>23</v>
      </c>
      <c r="CC33">
        <f>(RANK(_calc_라운드기준!AJ33,_calc_라운드기준!$B33:$AT33,0)+COUNTIFS(_calc_라운드기준!$B33:$AT33,_calc_라운드기준!AJ33,$B$1:$AT$1,"&lt;"&amp;35))-(RANK(AJ33,$B33:$AT33,0)+COUNTIFS($B33:$AT33,AJ33,$B$1:$AT$1,"&lt;"&amp;35))</f>
        <v>10</v>
      </c>
      <c r="CD33">
        <f>(RANK(_calc_라운드기준!AK33,_calc_라운드기준!$B33:$AT33,0)+COUNTIFS(_calc_라운드기준!$B33:$AT33,_calc_라운드기준!AK33,$B$1:$AT$1,"&lt;"&amp;36))-(RANK(AK33,$B33:$AT33,0)+COUNTIFS($B33:$AT33,AK33,$B$1:$AT$1,"&lt;"&amp;36))</f>
        <v>7</v>
      </c>
      <c r="CE33">
        <f>(RANK(_calc_라운드기준!AL33,_calc_라운드기준!$B33:$AT33,0)+COUNTIFS(_calc_라운드기준!$B33:$AT33,_calc_라운드기준!AL33,$B$1:$AT$1,"&lt;"&amp;37))-(RANK(AL33,$B33:$AT33,0)+COUNTIFS($B33:$AT33,AL33,$B$1:$AT$1,"&lt;"&amp;37))</f>
        <v>8</v>
      </c>
      <c r="CF33">
        <f>(RANK(_calc_라운드기준!AM33,_calc_라운드기준!$B33:$AT33,0)+COUNTIFS(_calc_라운드기준!$B33:$AT33,_calc_라운드기준!AM33,$B$1:$AT$1,"&lt;"&amp;38))-(RANK(AM33,$B33:$AT33,0)+COUNTIFS($B33:$AT33,AM33,$B$1:$AT$1,"&lt;"&amp;38))</f>
        <v>0</v>
      </c>
      <c r="CG33">
        <f>(RANK(_calc_라운드기준!AN33,_calc_라운드기준!$B33:$AT33,0)+COUNTIFS(_calc_라운드기준!$B33:$AT33,_calc_라운드기준!AN33,$B$1:$AT$1,"&lt;"&amp;39))-(RANK(AN33,$B33:$AT33,0)+COUNTIFS($B33:$AT33,AN33,$B$1:$AT$1,"&lt;"&amp;39))</f>
        <v>-20</v>
      </c>
      <c r="CH33">
        <f>(RANK(_calc_라운드기준!AO33,_calc_라운드기준!$B33:$AT33,0)+COUNTIFS(_calc_라운드기준!$B33:$AT33,_calc_라운드기준!AO33,$B$1:$AT$1,"&lt;"&amp;40))-(RANK(AO33,$B33:$AT33,0)+COUNTIFS($B33:$AT33,AO33,$B$1:$AT$1,"&lt;"&amp;40))</f>
        <v>-15</v>
      </c>
      <c r="CI33">
        <f>(RANK(_calc_라운드기준!AP33,_calc_라운드기준!$B33:$AT33,0)+COUNTIFS(_calc_라운드기준!$B33:$AT33,_calc_라운드기준!AP33,$B$1:$AT$1,"&lt;"&amp;41))-(RANK(AP33,$B33:$AT33,0)+COUNTIFS($B33:$AT33,AP33,$B$1:$AT$1,"&lt;"&amp;41))</f>
        <v>-6</v>
      </c>
      <c r="CJ33">
        <f>(RANK(_calc_라운드기준!AQ33,_calc_라운드기준!$B33:$AT33,0)+COUNTIFS(_calc_라운드기준!$B33:$AT33,_calc_라운드기준!AQ33,$B$1:$AT$1,"&lt;"&amp;42))-(RANK(AQ33,$B33:$AT33,0)+COUNTIFS($B33:$AT33,AQ33,$B$1:$AT$1,"&lt;"&amp;42))</f>
        <v>-13</v>
      </c>
      <c r="CK33">
        <f>(RANK(_calc_라운드기준!AR33,_calc_라운드기준!$B33:$AT33,0)+COUNTIFS(_calc_라운드기준!$B33:$AT33,_calc_라운드기준!AR33,$B$1:$AT$1,"&lt;"&amp;43))-(RANK(AR33,$B33:$AT33,0)+COUNTIFS($B33:$AT33,AR33,$B$1:$AT$1,"&lt;"&amp;43))</f>
        <v>-4</v>
      </c>
      <c r="CL33">
        <f>(RANK(_calc_라운드기준!AS33,_calc_라운드기준!$B33:$AT33,0)+COUNTIFS(_calc_라운드기준!$B33:$AT33,_calc_라운드기준!AS33,$B$1:$AT$1,"&lt;"&amp;44))-(RANK(AS33,$B33:$AT33,0)+COUNTIFS($B33:$AT33,AS33,$B$1:$AT$1,"&lt;"&amp;44))</f>
        <v>11</v>
      </c>
      <c r="CM33">
        <f>(RANK(_calc_라운드기준!AT33,_calc_라운드기준!$B33:$AT33,0)+COUNTIFS(_calc_라운드기준!$B33:$AT33,_calc_라운드기준!AT33,$B$1:$AT$1,"&lt;"&amp;45))-(RANK(AT33,$B33:$AT33,0)+COUNTIFS($B33:$AT33,AT33,$B$1:$AT$1,"&lt;"&amp;45))</f>
        <v>27</v>
      </c>
      <c r="CN33">
        <f t="shared" si="0"/>
        <v>41</v>
      </c>
      <c r="CO33">
        <f t="shared" si="1"/>
        <v>30</v>
      </c>
      <c r="CP33">
        <f t="shared" si="2"/>
        <v>27</v>
      </c>
      <c r="CQ33">
        <f t="shared" si="3"/>
        <v>36</v>
      </c>
      <c r="CR33">
        <f t="shared" si="4"/>
        <v>43</v>
      </c>
      <c r="CS33">
        <f t="shared" si="5"/>
        <v>20</v>
      </c>
      <c r="CT33">
        <f t="shared" si="6"/>
        <v>21</v>
      </c>
      <c r="CU33">
        <f t="shared" si="7"/>
        <v>45</v>
      </c>
      <c r="CV33">
        <f t="shared" si="8"/>
        <v>38</v>
      </c>
      <c r="CW33">
        <f t="shared" si="9"/>
        <v>25</v>
      </c>
      <c r="CX33">
        <f t="shared" si="10"/>
        <v>7</v>
      </c>
      <c r="CY33">
        <f t="shared" si="11"/>
        <v>8</v>
      </c>
      <c r="CZ33">
        <f t="shared" si="12"/>
        <v>5</v>
      </c>
      <c r="DA33">
        <f t="shared" si="13"/>
        <v>4</v>
      </c>
      <c r="DB33">
        <f t="shared" si="14"/>
        <v>28</v>
      </c>
      <c r="DC33">
        <f t="shared" si="15"/>
        <v>26</v>
      </c>
      <c r="DD33">
        <f t="shared" si="16"/>
        <v>39</v>
      </c>
      <c r="DE33">
        <f t="shared" si="17"/>
        <v>23</v>
      </c>
      <c r="DF33">
        <f t="shared" si="18"/>
        <v>6</v>
      </c>
      <c r="DG33">
        <f t="shared" si="19"/>
        <v>17</v>
      </c>
      <c r="DH33">
        <f t="shared" si="20"/>
        <v>1</v>
      </c>
      <c r="DI33">
        <f t="shared" si="21"/>
        <v>9</v>
      </c>
      <c r="DJ33">
        <f t="shared" si="22"/>
        <v>44</v>
      </c>
      <c r="DK33">
        <f t="shared" si="23"/>
        <v>32</v>
      </c>
      <c r="DL33">
        <f t="shared" si="24"/>
        <v>34</v>
      </c>
      <c r="DM33">
        <f t="shared" si="25"/>
        <v>14</v>
      </c>
      <c r="DN33">
        <f t="shared" si="26"/>
        <v>33</v>
      </c>
      <c r="DO33">
        <f t="shared" si="27"/>
        <v>37</v>
      </c>
      <c r="DP33">
        <f t="shared" si="28"/>
        <v>18</v>
      </c>
      <c r="DQ33">
        <f t="shared" si="29"/>
        <v>13</v>
      </c>
      <c r="DR33">
        <f t="shared" si="30"/>
        <v>22</v>
      </c>
      <c r="DS33">
        <f t="shared" si="31"/>
        <v>19</v>
      </c>
      <c r="DT33">
        <f t="shared" si="32"/>
        <v>11</v>
      </c>
      <c r="DU33">
        <f t="shared" si="33"/>
        <v>3</v>
      </c>
      <c r="DV33">
        <f t="shared" si="34"/>
        <v>12</v>
      </c>
      <c r="DW33">
        <f t="shared" si="35"/>
        <v>16</v>
      </c>
      <c r="DX33">
        <f t="shared" si="36"/>
        <v>15</v>
      </c>
      <c r="DY33">
        <f t="shared" si="37"/>
        <v>24</v>
      </c>
      <c r="DZ33">
        <f t="shared" si="38"/>
        <v>42</v>
      </c>
      <c r="EA33">
        <f t="shared" si="39"/>
        <v>40</v>
      </c>
      <c r="EB33">
        <f t="shared" si="40"/>
        <v>31</v>
      </c>
      <c r="EC33">
        <f t="shared" si="41"/>
        <v>35</v>
      </c>
      <c r="ED33">
        <f t="shared" si="42"/>
        <v>29</v>
      </c>
      <c r="EE33">
        <f t="shared" si="43"/>
        <v>10</v>
      </c>
      <c r="EF33">
        <f t="shared" si="44"/>
        <v>2</v>
      </c>
    </row>
    <row r="34" spans="1:136" ht="16.5" customHeight="1">
      <c r="A34">
        <f>_calc_라운드기준!A34</f>
        <v>1212</v>
      </c>
      <c r="B34">
        <f>INDEX(_calc_누적빈도!B:B,$A34)-INDEX(_calc_누적빈도!B:B,$A34-기준250회_후보!$B$1)</f>
        <v>33</v>
      </c>
      <c r="C34">
        <f>INDEX(_calc_누적빈도!C:C,$A34)-INDEX(_calc_누적빈도!C:C,$A34-기준250회_후보!$B$1)</f>
        <v>25</v>
      </c>
      <c r="D34">
        <f>INDEX(_calc_누적빈도!D:D,$A34)-INDEX(_calc_누적빈도!D:D,$A34-기준250회_후보!$B$1)</f>
        <v>41</v>
      </c>
      <c r="E34">
        <f>INDEX(_calc_누적빈도!E:E,$A34)-INDEX(_calc_누적빈도!E:E,$A34-기준250회_후보!$B$1)</f>
        <v>26</v>
      </c>
      <c r="F34">
        <f>INDEX(_calc_누적빈도!F:F,$A34)-INDEX(_calc_누적빈도!F:F,$A34-기준250회_후보!$B$1)</f>
        <v>23</v>
      </c>
      <c r="G34">
        <f>INDEX(_calc_누적빈도!G:G,$A34)-INDEX(_calc_누적빈도!G:G,$A34-기준250회_후보!$B$1)</f>
        <v>45</v>
      </c>
      <c r="H34">
        <f>INDEX(_calc_누적빈도!H:H,$A34)-INDEX(_calc_누적빈도!H:H,$A34-기준250회_후보!$B$1)</f>
        <v>42</v>
      </c>
      <c r="I34">
        <f>INDEX(_calc_누적빈도!I:I,$A34)-INDEX(_calc_누적빈도!I:I,$A34-기준250회_후보!$B$1)</f>
        <v>26</v>
      </c>
      <c r="J34">
        <f>INDEX(_calc_누적빈도!J:J,$A34)-INDEX(_calc_누적빈도!J:J,$A34-기준250회_후보!$B$1)</f>
        <v>32</v>
      </c>
      <c r="K34">
        <f>INDEX(_calc_누적빈도!K:K,$A34)-INDEX(_calc_누적빈도!K:K,$A34-기준250회_후보!$B$1)</f>
        <v>24</v>
      </c>
      <c r="L34">
        <f>INDEX(_calc_누적빈도!L:L,$A34)-INDEX(_calc_누적빈도!L:L,$A34-기준250회_후보!$B$1)</f>
        <v>33</v>
      </c>
      <c r="M34">
        <f>INDEX(_calc_누적빈도!M:M,$A34)-INDEX(_calc_누적빈도!M:M,$A34-기준250회_후보!$B$1)</f>
        <v>40</v>
      </c>
      <c r="N34">
        <f>INDEX(_calc_누적빈도!N:N,$A34)-INDEX(_calc_누적빈도!N:N,$A34-기준250회_후보!$B$1)</f>
        <v>39</v>
      </c>
      <c r="O34">
        <f>INDEX(_calc_누적빈도!O:O,$A34)-INDEX(_calc_누적빈도!O:O,$A34-기준250회_후보!$B$1)</f>
        <v>34</v>
      </c>
      <c r="P34">
        <f>INDEX(_calc_누적빈도!P:P,$A34)-INDEX(_calc_누적빈도!P:P,$A34-기준250회_후보!$B$1)</f>
        <v>31</v>
      </c>
      <c r="Q34">
        <f>INDEX(_calc_누적빈도!Q:Q,$A34)-INDEX(_calc_누적빈도!Q:Q,$A34-기준250회_후보!$B$1)</f>
        <v>42</v>
      </c>
      <c r="R34">
        <f>INDEX(_calc_누적빈도!R:R,$A34)-INDEX(_calc_누적빈도!R:R,$A34-기준250회_후보!$B$1)</f>
        <v>32</v>
      </c>
      <c r="S34">
        <f>INDEX(_calc_누적빈도!S:S,$A34)-INDEX(_calc_누적빈도!S:S,$A34-기준250회_후보!$B$1)</f>
        <v>32</v>
      </c>
      <c r="T34">
        <f>INDEX(_calc_누적빈도!T:T,$A34)-INDEX(_calc_누적빈도!T:T,$A34-기준250회_후보!$B$1)</f>
        <v>34</v>
      </c>
      <c r="U34">
        <f>INDEX(_calc_누적빈도!U:U,$A34)-INDEX(_calc_누적빈도!U:U,$A34-기준250회_후보!$B$1)</f>
        <v>32</v>
      </c>
      <c r="V34">
        <f>INDEX(_calc_누적빈도!V:V,$A34)-INDEX(_calc_누적빈도!V:V,$A34-기준250회_후보!$B$1)</f>
        <v>37</v>
      </c>
      <c r="W34">
        <f>INDEX(_calc_누적빈도!W:W,$A34)-INDEX(_calc_누적빈도!W:W,$A34-기준250회_후보!$B$1)</f>
        <v>31</v>
      </c>
      <c r="X34">
        <f>INDEX(_calc_누적빈도!X:X,$A34)-INDEX(_calc_누적빈도!X:X,$A34-기준250회_후보!$B$1)</f>
        <v>32</v>
      </c>
      <c r="Y34">
        <f>INDEX(_calc_누적빈도!Y:Y,$A34)-INDEX(_calc_누적빈도!Y:Y,$A34-기준250회_후보!$B$1)</f>
        <v>35</v>
      </c>
      <c r="Z34">
        <f>INDEX(_calc_누적빈도!Z:Z,$A34)-INDEX(_calc_누적빈도!Z:Z,$A34-기준250회_후보!$B$1)</f>
        <v>25</v>
      </c>
      <c r="AA34">
        <f>INDEX(_calc_누적빈도!AA:AA,$A34)-INDEX(_calc_누적빈도!AA:AA,$A34-기준250회_후보!$B$1)</f>
        <v>37</v>
      </c>
      <c r="AB34">
        <f>INDEX(_calc_누적빈도!AB:AB,$A34)-INDEX(_calc_누적빈도!AB:AB,$A34-기준250회_후보!$B$1)</f>
        <v>37</v>
      </c>
      <c r="AC34">
        <f>INDEX(_calc_누적빈도!AC:AC,$A34)-INDEX(_calc_누적빈도!AC:AC,$A34-기준250회_후보!$B$1)</f>
        <v>32</v>
      </c>
      <c r="AD34">
        <f>INDEX(_calc_누적빈도!AD:AD,$A34)-INDEX(_calc_누적빈도!AD:AD,$A34-기준250회_후보!$B$1)</f>
        <v>36</v>
      </c>
      <c r="AE34">
        <f>INDEX(_calc_누적빈도!AE:AE,$A34)-INDEX(_calc_누적빈도!AE:AE,$A34-기준250회_후보!$B$1)</f>
        <v>37</v>
      </c>
      <c r="AF34">
        <f>INDEX(_calc_누적빈도!AF:AF,$A34)-INDEX(_calc_누적빈도!AF:AF,$A34-기준250회_후보!$B$1)</f>
        <v>33</v>
      </c>
      <c r="AG34">
        <f>INDEX(_calc_누적빈도!AG:AG,$A34)-INDEX(_calc_누적빈도!AG:AG,$A34-기준250회_후보!$B$1)</f>
        <v>30</v>
      </c>
      <c r="AH34">
        <f>INDEX(_calc_누적빈도!AH:AH,$A34)-INDEX(_calc_누적빈도!AH:AH,$A34-기준250회_후보!$B$1)</f>
        <v>37</v>
      </c>
      <c r="AI34">
        <f>INDEX(_calc_누적빈도!AI:AI,$A34)-INDEX(_calc_누적빈도!AI:AI,$A34-기준250회_후보!$B$1)</f>
        <v>34</v>
      </c>
      <c r="AJ34">
        <f>INDEX(_calc_누적빈도!AJ:AJ,$A34)-INDEX(_calc_누적빈도!AJ:AJ,$A34-기준250회_후보!$B$1)</f>
        <v>42</v>
      </c>
      <c r="AK34">
        <f>INDEX(_calc_누적빈도!AK:AK,$A34)-INDEX(_calc_누적빈도!AK:AK,$A34-기준250회_후보!$B$1)</f>
        <v>33</v>
      </c>
      <c r="AL34">
        <f>INDEX(_calc_누적빈도!AL:AL,$A34)-INDEX(_calc_누적빈도!AL:AL,$A34-기준250회_후보!$B$1)</f>
        <v>40</v>
      </c>
      <c r="AM34">
        <f>INDEX(_calc_누적빈도!AM:AM,$A34)-INDEX(_calc_누적빈도!AM:AM,$A34-기준250회_후보!$B$1)</f>
        <v>40</v>
      </c>
      <c r="AN34">
        <f>INDEX(_calc_누적빈도!AN:AN,$A34)-INDEX(_calc_누적빈도!AN:AN,$A34-기준250회_후보!$B$1)</f>
        <v>28</v>
      </c>
      <c r="AO34">
        <f>INDEX(_calc_누적빈도!AO:AO,$A34)-INDEX(_calc_누적빈도!AO:AO,$A34-기준250회_후보!$B$1)</f>
        <v>33</v>
      </c>
      <c r="AP34">
        <f>INDEX(_calc_누적빈도!AP:AP,$A34)-INDEX(_calc_누적빈도!AP:AP,$A34-기준250회_후보!$B$1)</f>
        <v>27</v>
      </c>
      <c r="AQ34">
        <f>INDEX(_calc_누적빈도!AQ:AQ,$A34)-INDEX(_calc_누적빈도!AQ:AQ,$A34-기준250회_후보!$B$1)</f>
        <v>28</v>
      </c>
      <c r="AR34">
        <f>INDEX(_calc_누적빈도!AR:AR,$A34)-INDEX(_calc_누적빈도!AR:AR,$A34-기준250회_후보!$B$1)</f>
        <v>21</v>
      </c>
      <c r="AS34">
        <f>INDEX(_calc_누적빈도!AS:AS,$A34)-INDEX(_calc_누적빈도!AS:AS,$A34-기준250회_후보!$B$1)</f>
        <v>32</v>
      </c>
      <c r="AT34">
        <f>INDEX(_calc_누적빈도!AT:AT,$A34)-INDEX(_calc_누적빈도!AT:AT,$A34-기준250회_후보!$B$1)</f>
        <v>37</v>
      </c>
      <c r="AU34">
        <f>(RANK(_calc_라운드기준!B34,_calc_라운드기준!$B34:$AT34,0)+COUNTIFS(_calc_라운드기준!$B34:$AT34,_calc_라운드기준!B34,$B$1:$AT$1,"&lt;"&amp;1))-(RANK(B34,$B34:$AT34,0)+COUNTIFS($B34:$AT34,B34,$B$1:$AT$1,"&lt;"&amp;1))</f>
        <v>-11</v>
      </c>
      <c r="AV34">
        <f>(RANK(_calc_라운드기준!C34,_calc_라운드기준!$B34:$AT34,0)+COUNTIFS(_calc_라운드기준!$B34:$AT34,_calc_라운드기준!C34,$B$1:$AT$1,"&lt;"&amp;2))-(RANK(C34,$B34:$AT34,0)+COUNTIFS($B34:$AT34,C34,$B$1:$AT$1,"&lt;"&amp;2))</f>
        <v>-4</v>
      </c>
      <c r="AW34">
        <f>(RANK(_calc_라운드기준!D34,_calc_라운드기준!$B34:$AT34,0)+COUNTIFS(_calc_라운드기준!$B34:$AT34,_calc_라운드기준!D34,$B$1:$AT$1,"&lt;"&amp;3))-(RANK(D34,$B34:$AT34,0)+COUNTIFS($B34:$AT34,D34,$B$1:$AT$1,"&lt;"&amp;3))</f>
        <v>-2</v>
      </c>
      <c r="AX34">
        <f>(RANK(_calc_라운드기준!E34,_calc_라운드기준!$B34:$AT34,0)+COUNTIFS(_calc_라운드기준!$B34:$AT34,_calc_라운드기준!E34,$B$1:$AT$1,"&lt;"&amp;4))-(RANK(E34,$B34:$AT34,0)+COUNTIFS($B34:$AT34,E34,$B$1:$AT$1,"&lt;"&amp;4))</f>
        <v>-15</v>
      </c>
      <c r="AY34">
        <f>(RANK(_calc_라운드기준!F34,_calc_라운드기준!$B34:$AT34,0)+COUNTIFS(_calc_라운드기준!$B34:$AT34,_calc_라운드기준!F34,$B$1:$AT$1,"&lt;"&amp;5))-(RANK(F34,$B34:$AT34,0)+COUNTIFS($B34:$AT34,F34,$B$1:$AT$1,"&lt;"&amp;5))</f>
        <v>-19</v>
      </c>
      <c r="AZ34">
        <f>(RANK(_calc_라운드기준!G34,_calc_라운드기준!$B34:$AT34,0)+COUNTIFS(_calc_라운드기준!$B34:$AT34,_calc_라운드기준!G34,$B$1:$AT$1,"&lt;"&amp;6))-(RANK(G34,$B34:$AT34,0)+COUNTIFS($B34:$AT34,G34,$B$1:$AT$1,"&lt;"&amp;6))</f>
        <v>4</v>
      </c>
      <c r="BA34">
        <f>(RANK(_calc_라운드기준!H34,_calc_라운드기준!$B34:$AT34,0)+COUNTIFS(_calc_라운드기준!$B34:$AT34,_calc_라운드기준!H34,$B$1:$AT$1,"&lt;"&amp;7))-(RANK(H34,$B34:$AT34,0)+COUNTIFS($B34:$AT34,H34,$B$1:$AT$1,"&lt;"&amp;7))</f>
        <v>4</v>
      </c>
      <c r="BB34">
        <f>(RANK(_calc_라운드기준!I34,_calc_라운드기준!$B34:$AT34,0)+COUNTIFS(_calc_라운드기준!$B34:$AT34,_calc_라운드기준!I34,$B$1:$AT$1,"&lt;"&amp;8))-(RANK(I34,$B34:$AT34,0)+COUNTIFS($B34:$AT34,I34,$B$1:$AT$1,"&lt;"&amp;8))</f>
        <v>-22</v>
      </c>
      <c r="BC34">
        <f>(RANK(_calc_라운드기준!J34,_calc_라운드기준!$B34:$AT34,0)+COUNTIFS(_calc_라운드기준!$B34:$AT34,_calc_라운드기준!J34,$B$1:$AT$1,"&lt;"&amp;9))-(RANK(J34,$B34:$AT34,0)+COUNTIFS($B34:$AT34,J34,$B$1:$AT$1,"&lt;"&amp;9))</f>
        <v>-15</v>
      </c>
      <c r="BD34">
        <f>(RANK(_calc_라운드기준!K34,_calc_라운드기준!$B34:$AT34,0)+COUNTIFS(_calc_라운드기준!$B34:$AT34,_calc_라운드기준!K34,$B$1:$AT$1,"&lt;"&amp;10))-(RANK(K34,$B34:$AT34,0)+COUNTIFS($B34:$AT34,K34,$B$1:$AT$1,"&lt;"&amp;10))</f>
        <v>1</v>
      </c>
      <c r="BE34">
        <f>(RANK(_calc_라운드기준!L34,_calc_라운드기준!$B34:$AT34,0)+COUNTIFS(_calc_라운드기준!$B34:$AT34,_calc_라운드기준!L34,$B$1:$AT$1,"&lt;"&amp;11))-(RANK(L34,$B34:$AT34,0)+COUNTIFS($B34:$AT34,L34,$B$1:$AT$1,"&lt;"&amp;11))</f>
        <v>10</v>
      </c>
      <c r="BF34">
        <f>(RANK(_calc_라운드기준!M34,_calc_라운드기준!$B34:$AT34,0)+COUNTIFS(_calc_라운드기준!$B34:$AT34,_calc_라운드기준!M34,$B$1:$AT$1,"&lt;"&amp;12))-(RANK(M34,$B34:$AT34,0)+COUNTIFS($B34:$AT34,M34,$B$1:$AT$1,"&lt;"&amp;12))</f>
        <v>13</v>
      </c>
      <c r="BG34">
        <f>(RANK(_calc_라운드기준!N34,_calc_라운드기준!$B34:$AT34,0)+COUNTIFS(_calc_라운드기준!$B34:$AT34,_calc_라운드기준!N34,$B$1:$AT$1,"&lt;"&amp;13))-(RANK(N34,$B34:$AT34,0)+COUNTIFS($B34:$AT34,N34,$B$1:$AT$1,"&lt;"&amp;13))</f>
        <v>17</v>
      </c>
      <c r="BH34">
        <f>(RANK(_calc_라운드기준!O34,_calc_라운드기준!$B34:$AT34,0)+COUNTIFS(_calc_라운드기준!$B34:$AT34,_calc_라운드기준!O34,$B$1:$AT$1,"&lt;"&amp;14))-(RANK(O34,$B34:$AT34,0)+COUNTIFS($B34:$AT34,O34,$B$1:$AT$1,"&lt;"&amp;14))</f>
        <v>20</v>
      </c>
      <c r="BI34">
        <f>(RANK(_calc_라운드기준!P34,_calc_라운드기준!$B34:$AT34,0)+COUNTIFS(_calc_라운드기준!$B34:$AT34,_calc_라운드기준!P34,$B$1:$AT$1,"&lt;"&amp;15))-(RANK(P34,$B34:$AT34,0)+COUNTIFS($B34:$AT34,P34,$B$1:$AT$1,"&lt;"&amp;15))</f>
        <v>-6</v>
      </c>
      <c r="BJ34">
        <f>(RANK(_calc_라운드기준!Q34,_calc_라운드기준!$B34:$AT34,0)+COUNTIFS(_calc_라운드기준!$B34:$AT34,_calc_라운드기준!Q34,$B$1:$AT$1,"&lt;"&amp;16))-(RANK(Q34,$B34:$AT34,0)+COUNTIFS($B34:$AT34,Q34,$B$1:$AT$1,"&lt;"&amp;16))</f>
        <v>-1</v>
      </c>
      <c r="BK34">
        <f>(RANK(_calc_라운드기준!R34,_calc_라운드기준!$B34:$AT34,0)+COUNTIFS(_calc_라운드기준!$B34:$AT34,_calc_라운드기준!R34,$B$1:$AT$1,"&lt;"&amp;17))-(RANK(R34,$B34:$AT34,0)+COUNTIFS($B34:$AT34,R34,$B$1:$AT$1,"&lt;"&amp;17))</f>
        <v>-15</v>
      </c>
      <c r="BL34">
        <f>(RANK(_calc_라운드기준!S34,_calc_라운드기준!$B34:$AT34,0)+COUNTIFS(_calc_라운드기준!$B34:$AT34,_calc_라운드기준!S34,$B$1:$AT$1,"&lt;"&amp;18))-(RANK(S34,$B34:$AT34,0)+COUNTIFS($B34:$AT34,S34,$B$1:$AT$1,"&lt;"&amp;18))</f>
        <v>5</v>
      </c>
      <c r="BM34">
        <f>(RANK(_calc_라운드기준!T34,_calc_라운드기준!$B34:$AT34,0)+COUNTIFS(_calc_라운드기준!$B34:$AT34,_calc_라운드기준!T34,$B$1:$AT$1,"&lt;"&amp;19))-(RANK(T34,$B34:$AT34,0)+COUNTIFS($B34:$AT34,T34,$B$1:$AT$1,"&lt;"&amp;19))</f>
        <v>15</v>
      </c>
      <c r="BN34">
        <f>(RANK(_calc_라운드기준!U34,_calc_라운드기준!$B34:$AT34,0)+COUNTIFS(_calc_라운드기준!$B34:$AT34,_calc_라운드기준!U34,$B$1:$AT$1,"&lt;"&amp;20))-(RANK(U34,$B34:$AT34,0)+COUNTIFS($B34:$AT34,U34,$B$1:$AT$1,"&lt;"&amp;20))</f>
        <v>-1</v>
      </c>
      <c r="BO34">
        <f>(RANK(_calc_라운드기준!V34,_calc_라운드기준!$B34:$AT34,0)+COUNTIFS(_calc_라운드기준!$B34:$AT34,_calc_라운드기준!V34,$B$1:$AT$1,"&lt;"&amp;21))-(RANK(V34,$B34:$AT34,0)+COUNTIFS($B34:$AT34,V34,$B$1:$AT$1,"&lt;"&amp;21))</f>
        <v>25</v>
      </c>
      <c r="BP34">
        <f>(RANK(_calc_라운드기준!W34,_calc_라운드기준!$B34:$AT34,0)+COUNTIFS(_calc_라운드기준!$B34:$AT34,_calc_라운드기준!W34,$B$1:$AT$1,"&lt;"&amp;22))-(RANK(W34,$B34:$AT34,0)+COUNTIFS($B34:$AT34,W34,$B$1:$AT$1,"&lt;"&amp;22))</f>
        <v>5</v>
      </c>
      <c r="BQ34">
        <f>(RANK(_calc_라운드기준!X34,_calc_라운드기준!$B34:$AT34,0)+COUNTIFS(_calc_라운드기준!$B34:$AT34,_calc_라운드기준!X34,$B$1:$AT$1,"&lt;"&amp;23))-(RANK(X34,$B34:$AT34,0)+COUNTIFS($B34:$AT34,X34,$B$1:$AT$1,"&lt;"&amp;23))</f>
        <v>-26</v>
      </c>
      <c r="BR34">
        <f>(RANK(_calc_라운드기준!Y34,_calc_라운드기준!$B34:$AT34,0)+COUNTIFS(_calc_라운드기준!$B34:$AT34,_calc_라운드기준!Y34,$B$1:$AT$1,"&lt;"&amp;24))-(RANK(Y34,$B34:$AT34,0)+COUNTIFS($B34:$AT34,Y34,$B$1:$AT$1,"&lt;"&amp;24))</f>
        <v>-10</v>
      </c>
      <c r="BS34">
        <f>(RANK(_calc_라운드기준!Z34,_calc_라운드기준!$B34:$AT34,0)+COUNTIFS(_calc_라운드기준!$B34:$AT34,_calc_라운드기준!Z34,$B$1:$AT$1,"&lt;"&amp;25))-(RANK(Z34,$B34:$AT34,0)+COUNTIFS($B34:$AT34,Z34,$B$1:$AT$1,"&lt;"&amp;25))</f>
        <v>-13</v>
      </c>
      <c r="BT34">
        <f>(RANK(_calc_라운드기준!AA34,_calc_라운드기준!$B34:$AT34,0)+COUNTIFS(_calc_라운드기준!$B34:$AT34,_calc_라운드기준!AA34,$B$1:$AT$1,"&lt;"&amp;26))-(RANK(AA34,$B34:$AT34,0)+COUNTIFS($B34:$AT34,AA34,$B$1:$AT$1,"&lt;"&amp;26))</f>
        <v>9</v>
      </c>
      <c r="BU34">
        <f>(RANK(_calc_라운드기준!AB34,_calc_라운드기준!$B34:$AT34,0)+COUNTIFS(_calc_라운드기준!$B34:$AT34,_calc_라운드기준!AB34,$B$1:$AT$1,"&lt;"&amp;27))-(RANK(AB34,$B34:$AT34,0)+COUNTIFS($B34:$AT34,AB34,$B$1:$AT$1,"&lt;"&amp;27))</f>
        <v>-11</v>
      </c>
      <c r="BV34">
        <f>(RANK(_calc_라운드기준!AC34,_calc_라운드기준!$B34:$AT34,0)+COUNTIFS(_calc_라운드기준!$B34:$AT34,_calc_라운드기준!AC34,$B$1:$AT$1,"&lt;"&amp;28))-(RANK(AC34,$B34:$AT34,0)+COUNTIFS($B34:$AT34,AC34,$B$1:$AT$1,"&lt;"&amp;28))</f>
        <v>-18</v>
      </c>
      <c r="BW34">
        <f>(RANK(_calc_라운드기준!AD34,_calc_라운드기준!$B34:$AT34,0)+COUNTIFS(_calc_라운드기준!$B34:$AT34,_calc_라운드기준!AD34,$B$1:$AT$1,"&lt;"&amp;29))-(RANK(AD34,$B34:$AT34,0)+COUNTIFS($B34:$AT34,AD34,$B$1:$AT$1,"&lt;"&amp;29))</f>
        <v>-2</v>
      </c>
      <c r="BX34">
        <f>(RANK(_calc_라운드기준!AE34,_calc_라운드기준!$B34:$AT34,0)+COUNTIFS(_calc_라운드기준!$B34:$AT34,_calc_라운드기준!AE34,$B$1:$AT$1,"&lt;"&amp;30))-(RANK(AE34,$B34:$AT34,0)+COUNTIFS($B34:$AT34,AE34,$B$1:$AT$1,"&lt;"&amp;30))</f>
        <v>8</v>
      </c>
      <c r="BY34">
        <f>(RANK(_calc_라운드기준!AF34,_calc_라운드기준!$B34:$AT34,0)+COUNTIFS(_calc_라운드기준!$B34:$AT34,_calc_라운드기준!AF34,$B$1:$AT$1,"&lt;"&amp;31))-(RANK(AF34,$B34:$AT34,0)+COUNTIFS($B34:$AT34,AF34,$B$1:$AT$1,"&lt;"&amp;31))</f>
        <v>7</v>
      </c>
      <c r="BZ34">
        <f>(RANK(_calc_라운드기준!AG34,_calc_라운드기준!$B34:$AT34,0)+COUNTIFS(_calc_라운드기준!$B34:$AT34,_calc_라운드기준!AG34,$B$1:$AT$1,"&lt;"&amp;32))-(RANK(AG34,$B34:$AT34,0)+COUNTIFS($B34:$AT34,AG34,$B$1:$AT$1,"&lt;"&amp;32))</f>
        <v>5</v>
      </c>
      <c r="CA34">
        <f>(RANK(_calc_라운드기준!AH34,_calc_라운드기준!$B34:$AT34,0)+COUNTIFS(_calc_라운드기준!$B34:$AT34,_calc_라운드기준!AH34,$B$1:$AT$1,"&lt;"&amp;33))-(RANK(AH34,$B34:$AT34,0)+COUNTIFS($B34:$AT34,AH34,$B$1:$AT$1,"&lt;"&amp;33))</f>
        <v>8</v>
      </c>
      <c r="CB34">
        <f>(RANK(_calc_라운드기준!AI34,_calc_라운드기준!$B34:$AT34,0)+COUNTIFS(_calc_라운드기준!$B34:$AT34,_calc_라운드기준!AI34,$B$1:$AT$1,"&lt;"&amp;34))-(RANK(AI34,$B34:$AT34,0)+COUNTIFS($B34:$AT34,AI34,$B$1:$AT$1,"&lt;"&amp;34))</f>
        <v>25</v>
      </c>
      <c r="CC34">
        <f>(RANK(_calc_라운드기준!AJ34,_calc_라운드기준!$B34:$AT34,0)+COUNTIFS(_calc_라운드기준!$B34:$AT34,_calc_라운드기준!AJ34,$B$1:$AT$1,"&lt;"&amp;35))-(RANK(AJ34,$B34:$AT34,0)+COUNTIFS($B34:$AT34,AJ34,$B$1:$AT$1,"&lt;"&amp;35))</f>
        <v>11</v>
      </c>
      <c r="CD34">
        <f>(RANK(_calc_라운드기준!AK34,_calc_라운드기준!$B34:$AT34,0)+COUNTIFS(_calc_라운드기준!$B34:$AT34,_calc_라운드기준!AK34,$B$1:$AT$1,"&lt;"&amp;36))-(RANK(AK34,$B34:$AT34,0)+COUNTIFS($B34:$AT34,AK34,$B$1:$AT$1,"&lt;"&amp;36))</f>
        <v>7</v>
      </c>
      <c r="CE34">
        <f>(RANK(_calc_라운드기준!AL34,_calc_라운드기준!$B34:$AT34,0)+COUNTIFS(_calc_라운드기준!$B34:$AT34,_calc_라운드기준!AL34,$B$1:$AT$1,"&lt;"&amp;37))-(RANK(AL34,$B34:$AT34,0)+COUNTIFS($B34:$AT34,AL34,$B$1:$AT$1,"&lt;"&amp;37))</f>
        <v>9</v>
      </c>
      <c r="CF34">
        <f>(RANK(_calc_라운드기준!AM34,_calc_라운드기준!$B34:$AT34,0)+COUNTIFS(_calc_라운드기준!$B34:$AT34,_calc_라운드기준!AM34,$B$1:$AT$1,"&lt;"&amp;38))-(RANK(AM34,$B34:$AT34,0)+COUNTIFS($B34:$AT34,AM34,$B$1:$AT$1,"&lt;"&amp;38))</f>
        <v>0</v>
      </c>
      <c r="CG34">
        <f>(RANK(_calc_라운드기준!AN34,_calc_라운드기준!$B34:$AT34,0)+COUNTIFS(_calc_라운드기준!$B34:$AT34,_calc_라운드기준!AN34,$B$1:$AT$1,"&lt;"&amp;39))-(RANK(AN34,$B34:$AT34,0)+COUNTIFS($B34:$AT34,AN34,$B$1:$AT$1,"&lt;"&amp;39))</f>
        <v>-19</v>
      </c>
      <c r="CH34">
        <f>(RANK(_calc_라운드기준!AO34,_calc_라운드기준!$B34:$AT34,0)+COUNTIFS(_calc_라운드기준!$B34:$AT34,_calc_라운드기준!AO34,$B$1:$AT$1,"&lt;"&amp;40))-(RANK(AO34,$B34:$AT34,0)+COUNTIFS($B34:$AT34,AO34,$B$1:$AT$1,"&lt;"&amp;40))</f>
        <v>-16</v>
      </c>
      <c r="CI34">
        <f>(RANK(_calc_라운드기준!AP34,_calc_라운드기준!$B34:$AT34,0)+COUNTIFS(_calc_라운드기준!$B34:$AT34,_calc_라운드기준!AP34,$B$1:$AT$1,"&lt;"&amp;41))-(RANK(AP34,$B34:$AT34,0)+COUNTIFS($B34:$AT34,AP34,$B$1:$AT$1,"&lt;"&amp;41))</f>
        <v>-2</v>
      </c>
      <c r="CJ34">
        <f>(RANK(_calc_라운드기준!AQ34,_calc_라운드기준!$B34:$AT34,0)+COUNTIFS(_calc_라운드기준!$B34:$AT34,_calc_라운드기준!AQ34,$B$1:$AT$1,"&lt;"&amp;42))-(RANK(AQ34,$B34:$AT34,0)+COUNTIFS($B34:$AT34,AQ34,$B$1:$AT$1,"&lt;"&amp;42))</f>
        <v>-14</v>
      </c>
      <c r="CK34">
        <f>(RANK(_calc_라운드기준!AR34,_calc_라운드기준!$B34:$AT34,0)+COUNTIFS(_calc_라운드기준!$B34:$AT34,_calc_라운드기준!AR34,$B$1:$AT$1,"&lt;"&amp;43))-(RANK(AR34,$B34:$AT34,0)+COUNTIFS($B34:$AT34,AR34,$B$1:$AT$1,"&lt;"&amp;43))</f>
        <v>-4</v>
      </c>
      <c r="CL34">
        <f>(RANK(_calc_라운드기준!AS34,_calc_라운드기준!$B34:$AT34,0)+COUNTIFS(_calc_라운드기준!$B34:$AT34,_calc_라운드기준!AS34,$B$1:$AT$1,"&lt;"&amp;44))-(RANK(AS34,$B34:$AT34,0)+COUNTIFS($B34:$AT34,AS34,$B$1:$AT$1,"&lt;"&amp;44))</f>
        <v>10</v>
      </c>
      <c r="CM34">
        <f>(RANK(_calc_라운드기준!AT34,_calc_라운드기준!$B34:$AT34,0)+COUNTIFS(_calc_라운드기준!$B34:$AT34,_calc_라운드기준!AT34,$B$1:$AT$1,"&lt;"&amp;45))-(RANK(AT34,$B34:$AT34,0)+COUNTIFS($B34:$AT34,AT34,$B$1:$AT$1,"&lt;"&amp;45))</f>
        <v>28</v>
      </c>
      <c r="CN34">
        <f t="shared" ref="CN34:CN52" si="45">RANK(AU34,$AU34:$CM34,0)+COUNTIFS($AU34:$CM34,AU34,$B$1:$AT$1,"&lt;"&amp;1)</f>
        <v>33</v>
      </c>
      <c r="CO34">
        <f t="shared" ref="CO34:CO52" si="46">RANK(AV34,$AU34:$CM34,0)+COUNTIFS($AU34:$CM34,AV34,$B$1:$AT$1,"&lt;"&amp;2)</f>
        <v>29</v>
      </c>
      <c r="CP34">
        <f t="shared" ref="CP34:CP52" si="47">RANK(AW34,$AU34:$CM34,0)+COUNTIFS($AU34:$CM34,AW34,$B$1:$AT$1,"&lt;"&amp;3)</f>
        <v>26</v>
      </c>
      <c r="CQ34">
        <f t="shared" ref="CQ34:CQ52" si="48">RANK(AX34,$AU34:$CM34,0)+COUNTIFS($AU34:$CM34,AX34,$B$1:$AT$1,"&lt;"&amp;4)</f>
        <v>37</v>
      </c>
      <c r="CR34">
        <f t="shared" ref="CR34:CR52" si="49">RANK(AY34,$AU34:$CM34,0)+COUNTIFS($AU34:$CM34,AY34,$B$1:$AT$1,"&lt;"&amp;5)</f>
        <v>42</v>
      </c>
      <c r="CS34">
        <f t="shared" ref="CS34:CS52" si="50">RANK(AZ34,$AU34:$CM34,0)+COUNTIFS($AU34:$CM34,AZ34,$B$1:$AT$1,"&lt;"&amp;6)</f>
        <v>20</v>
      </c>
      <c r="CT34">
        <f t="shared" ref="CT34:CT52" si="51">RANK(BA34,$AU34:$CM34,0)+COUNTIFS($AU34:$CM34,BA34,$B$1:$AT$1,"&lt;"&amp;7)</f>
        <v>21</v>
      </c>
      <c r="CU34">
        <f t="shared" ref="CU34:CU52" si="52">RANK(BB34,$AU34:$CM34,0)+COUNTIFS($AU34:$CM34,BB34,$B$1:$AT$1,"&lt;"&amp;8)</f>
        <v>44</v>
      </c>
      <c r="CV34">
        <f t="shared" ref="CV34:CV52" si="53">RANK(BC34,$AU34:$CM34,0)+COUNTIFS($AU34:$CM34,BC34,$B$1:$AT$1,"&lt;"&amp;9)</f>
        <v>38</v>
      </c>
      <c r="CW34">
        <f t="shared" ref="CW34:CW52" si="54">RANK(BD34,$AU34:$CM34,0)+COUNTIFS($AU34:$CM34,BD34,$B$1:$AT$1,"&lt;"&amp;10)</f>
        <v>22</v>
      </c>
      <c r="CX34">
        <f t="shared" ref="CX34:CX52" si="55">RANK(BE34,$AU34:$CM34,0)+COUNTIFS($AU34:$CM34,BE34,$B$1:$AT$1,"&lt;"&amp;11)</f>
        <v>9</v>
      </c>
      <c r="CY34">
        <f t="shared" ref="CY34:CY52" si="56">RANK(BF34,$AU34:$CM34,0)+COUNTIFS($AU34:$CM34,BF34,$B$1:$AT$1,"&lt;"&amp;12)</f>
        <v>7</v>
      </c>
      <c r="CZ34">
        <f t="shared" ref="CZ34:CZ52" si="57">RANK(BG34,$AU34:$CM34,0)+COUNTIFS($AU34:$CM34,BG34,$B$1:$AT$1,"&lt;"&amp;13)</f>
        <v>5</v>
      </c>
      <c r="DA34">
        <f t="shared" ref="DA34:DA52" si="58">RANK(BH34,$AU34:$CM34,0)+COUNTIFS($AU34:$CM34,BH34,$B$1:$AT$1,"&lt;"&amp;14)</f>
        <v>4</v>
      </c>
      <c r="DB34">
        <f t="shared" ref="DB34:DB52" si="59">RANK(BI34,$AU34:$CM34,0)+COUNTIFS($AU34:$CM34,BI34,$B$1:$AT$1,"&lt;"&amp;15)</f>
        <v>31</v>
      </c>
      <c r="DC34">
        <f t="shared" ref="DC34:DC52" si="60">RANK(BJ34,$AU34:$CM34,0)+COUNTIFS($AU34:$CM34,BJ34,$B$1:$AT$1,"&lt;"&amp;16)</f>
        <v>24</v>
      </c>
      <c r="DD34">
        <f t="shared" ref="DD34:DD52" si="61">RANK(BK34,$AU34:$CM34,0)+COUNTIFS($AU34:$CM34,BK34,$B$1:$AT$1,"&lt;"&amp;17)</f>
        <v>39</v>
      </c>
      <c r="DE34">
        <f t="shared" ref="DE34:DE52" si="62">RANK(BL34,$AU34:$CM34,0)+COUNTIFS($AU34:$CM34,BL34,$B$1:$AT$1,"&lt;"&amp;18)</f>
        <v>17</v>
      </c>
      <c r="DF34">
        <f t="shared" ref="DF34:DF52" si="63">RANK(BM34,$AU34:$CM34,0)+COUNTIFS($AU34:$CM34,BM34,$B$1:$AT$1,"&lt;"&amp;19)</f>
        <v>6</v>
      </c>
      <c r="DG34">
        <f t="shared" ref="DG34:DG52" si="64">RANK(BN34,$AU34:$CM34,0)+COUNTIFS($AU34:$CM34,BN34,$B$1:$AT$1,"&lt;"&amp;20)</f>
        <v>25</v>
      </c>
      <c r="DH34">
        <f t="shared" ref="DH34:DH52" si="65">RANK(BO34,$AU34:$CM34,0)+COUNTIFS($AU34:$CM34,BO34,$B$1:$AT$1,"&lt;"&amp;21)</f>
        <v>2</v>
      </c>
      <c r="DI34">
        <f t="shared" ref="DI34:DI52" si="66">RANK(BP34,$AU34:$CM34,0)+COUNTIFS($AU34:$CM34,BP34,$B$1:$AT$1,"&lt;"&amp;22)</f>
        <v>18</v>
      </c>
      <c r="DJ34">
        <f t="shared" ref="DJ34:DJ52" si="67">RANK(BQ34,$AU34:$CM34,0)+COUNTIFS($AU34:$CM34,BQ34,$B$1:$AT$1,"&lt;"&amp;23)</f>
        <v>45</v>
      </c>
      <c r="DK34">
        <f t="shared" ref="DK34:DK52" si="68">RANK(BR34,$AU34:$CM34,0)+COUNTIFS($AU34:$CM34,BR34,$B$1:$AT$1,"&lt;"&amp;24)</f>
        <v>32</v>
      </c>
      <c r="DL34">
        <f t="shared" ref="DL34:DL52" si="69">RANK(BS34,$AU34:$CM34,0)+COUNTIFS($AU34:$CM34,BS34,$B$1:$AT$1,"&lt;"&amp;25)</f>
        <v>35</v>
      </c>
      <c r="DM34">
        <f t="shared" ref="DM34:DM52" si="70">RANK(BT34,$AU34:$CM34,0)+COUNTIFS($AU34:$CM34,BT34,$B$1:$AT$1,"&lt;"&amp;26)</f>
        <v>11</v>
      </c>
      <c r="DN34">
        <f t="shared" ref="DN34:DN52" si="71">RANK(BU34,$AU34:$CM34,0)+COUNTIFS($AU34:$CM34,BU34,$B$1:$AT$1,"&lt;"&amp;27)</f>
        <v>34</v>
      </c>
      <c r="DO34">
        <f t="shared" ref="DO34:DO52" si="72">RANK(BV34,$AU34:$CM34,0)+COUNTIFS($AU34:$CM34,BV34,$B$1:$AT$1,"&lt;"&amp;28)</f>
        <v>41</v>
      </c>
      <c r="DP34">
        <f t="shared" ref="DP34:DP52" si="73">RANK(BW34,$AU34:$CM34,0)+COUNTIFS($AU34:$CM34,BW34,$B$1:$AT$1,"&lt;"&amp;29)</f>
        <v>27</v>
      </c>
      <c r="DQ34">
        <f t="shared" ref="DQ34:DQ52" si="74">RANK(BX34,$AU34:$CM34,0)+COUNTIFS($AU34:$CM34,BX34,$B$1:$AT$1,"&lt;"&amp;30)</f>
        <v>13</v>
      </c>
      <c r="DR34">
        <f t="shared" ref="DR34:DR52" si="75">RANK(BY34,$AU34:$CM34,0)+COUNTIFS($AU34:$CM34,BY34,$B$1:$AT$1,"&lt;"&amp;31)</f>
        <v>15</v>
      </c>
      <c r="DS34">
        <f t="shared" ref="DS34:DS52" si="76">RANK(BZ34,$AU34:$CM34,0)+COUNTIFS($AU34:$CM34,BZ34,$B$1:$AT$1,"&lt;"&amp;32)</f>
        <v>19</v>
      </c>
      <c r="DT34">
        <f t="shared" ref="DT34:DT52" si="77">RANK(CA34,$AU34:$CM34,0)+COUNTIFS($AU34:$CM34,CA34,$B$1:$AT$1,"&lt;"&amp;33)</f>
        <v>14</v>
      </c>
      <c r="DU34">
        <f t="shared" ref="DU34:DU52" si="78">RANK(CB34,$AU34:$CM34,0)+COUNTIFS($AU34:$CM34,CB34,$B$1:$AT$1,"&lt;"&amp;34)</f>
        <v>3</v>
      </c>
      <c r="DV34">
        <f t="shared" ref="DV34:DV52" si="79">RANK(CC34,$AU34:$CM34,0)+COUNTIFS($AU34:$CM34,CC34,$B$1:$AT$1,"&lt;"&amp;35)</f>
        <v>8</v>
      </c>
      <c r="DW34">
        <f t="shared" ref="DW34:DW52" si="80">RANK(CD34,$AU34:$CM34,0)+COUNTIFS($AU34:$CM34,CD34,$B$1:$AT$1,"&lt;"&amp;36)</f>
        <v>16</v>
      </c>
      <c r="DX34">
        <f t="shared" ref="DX34:DX52" si="81">RANK(CE34,$AU34:$CM34,0)+COUNTIFS($AU34:$CM34,CE34,$B$1:$AT$1,"&lt;"&amp;37)</f>
        <v>12</v>
      </c>
      <c r="DY34">
        <f t="shared" ref="DY34:DY52" si="82">RANK(CF34,$AU34:$CM34,0)+COUNTIFS($AU34:$CM34,CF34,$B$1:$AT$1,"&lt;"&amp;38)</f>
        <v>23</v>
      </c>
      <c r="DZ34">
        <f t="shared" ref="DZ34:DZ52" si="83">RANK(CG34,$AU34:$CM34,0)+COUNTIFS($AU34:$CM34,CG34,$B$1:$AT$1,"&lt;"&amp;39)</f>
        <v>43</v>
      </c>
      <c r="EA34">
        <f t="shared" ref="EA34:EA52" si="84">RANK(CH34,$AU34:$CM34,0)+COUNTIFS($AU34:$CM34,CH34,$B$1:$AT$1,"&lt;"&amp;40)</f>
        <v>40</v>
      </c>
      <c r="EB34">
        <f t="shared" ref="EB34:EB52" si="85">RANK(CI34,$AU34:$CM34,0)+COUNTIFS($AU34:$CM34,CI34,$B$1:$AT$1,"&lt;"&amp;41)</f>
        <v>28</v>
      </c>
      <c r="EC34">
        <f t="shared" ref="EC34:EC52" si="86">RANK(CJ34,$AU34:$CM34,0)+COUNTIFS($AU34:$CM34,CJ34,$B$1:$AT$1,"&lt;"&amp;42)</f>
        <v>36</v>
      </c>
      <c r="ED34">
        <f t="shared" ref="ED34:ED52" si="87">RANK(CK34,$AU34:$CM34,0)+COUNTIFS($AU34:$CM34,CK34,$B$1:$AT$1,"&lt;"&amp;43)</f>
        <v>30</v>
      </c>
      <c r="EE34">
        <f t="shared" ref="EE34:EE52" si="88">RANK(CL34,$AU34:$CM34,0)+COUNTIFS($AU34:$CM34,CL34,$B$1:$AT$1,"&lt;"&amp;44)</f>
        <v>10</v>
      </c>
      <c r="EF34">
        <f t="shared" ref="EF34:EF52" si="89">RANK(CM34,$AU34:$CM34,0)+COUNTIFS($AU34:$CM34,CM34,$B$1:$AT$1,"&lt;"&amp;45)</f>
        <v>1</v>
      </c>
    </row>
    <row r="35" spans="1:136" ht="16.5" customHeight="1">
      <c r="A35">
        <f>_calc_라운드기준!A35</f>
        <v>1211</v>
      </c>
      <c r="B35">
        <f>INDEX(_calc_누적빈도!B:B,$A35)-INDEX(_calc_누적빈도!B:B,$A35-기준250회_후보!$B$1)</f>
        <v>33</v>
      </c>
      <c r="C35">
        <f>INDEX(_calc_누적빈도!C:C,$A35)-INDEX(_calc_누적빈도!C:C,$A35-기준250회_후보!$B$1)</f>
        <v>25</v>
      </c>
      <c r="D35">
        <f>INDEX(_calc_누적빈도!D:D,$A35)-INDEX(_calc_누적빈도!D:D,$A35-기준250회_후보!$B$1)</f>
        <v>41</v>
      </c>
      <c r="E35">
        <f>INDEX(_calc_누적빈도!E:E,$A35)-INDEX(_calc_누적빈도!E:E,$A35-기준250회_후보!$B$1)</f>
        <v>26</v>
      </c>
      <c r="F35">
        <f>INDEX(_calc_누적빈도!F:F,$A35)-INDEX(_calc_누적빈도!F:F,$A35-기준250회_후보!$B$1)</f>
        <v>23</v>
      </c>
      <c r="G35">
        <f>INDEX(_calc_누적빈도!G:G,$A35)-INDEX(_calc_누적빈도!G:G,$A35-기준250회_후보!$B$1)</f>
        <v>45</v>
      </c>
      <c r="H35">
        <f>INDEX(_calc_누적빈도!H:H,$A35)-INDEX(_calc_누적빈도!H:H,$A35-기준250회_후보!$B$1)</f>
        <v>42</v>
      </c>
      <c r="I35">
        <f>INDEX(_calc_누적빈도!I:I,$A35)-INDEX(_calc_누적빈도!I:I,$A35-기준250회_후보!$B$1)</f>
        <v>26</v>
      </c>
      <c r="J35">
        <f>INDEX(_calc_누적빈도!J:J,$A35)-INDEX(_calc_누적빈도!J:J,$A35-기준250회_후보!$B$1)</f>
        <v>32</v>
      </c>
      <c r="K35">
        <f>INDEX(_calc_누적빈도!K:K,$A35)-INDEX(_calc_누적빈도!K:K,$A35-기준250회_후보!$B$1)</f>
        <v>24</v>
      </c>
      <c r="L35">
        <f>INDEX(_calc_누적빈도!L:L,$A35)-INDEX(_calc_누적빈도!L:L,$A35-기준250회_후보!$B$1)</f>
        <v>34</v>
      </c>
      <c r="M35">
        <f>INDEX(_calc_누적빈도!M:M,$A35)-INDEX(_calc_누적빈도!M:M,$A35-기준250회_후보!$B$1)</f>
        <v>40</v>
      </c>
      <c r="N35">
        <f>INDEX(_calc_누적빈도!N:N,$A35)-INDEX(_calc_누적빈도!N:N,$A35-기준250회_후보!$B$1)</f>
        <v>39</v>
      </c>
      <c r="O35">
        <f>INDEX(_calc_누적빈도!O:O,$A35)-INDEX(_calc_누적빈도!O:O,$A35-기준250회_후보!$B$1)</f>
        <v>34</v>
      </c>
      <c r="P35">
        <f>INDEX(_calc_누적빈도!P:P,$A35)-INDEX(_calc_누적빈도!P:P,$A35-기준250회_후보!$B$1)</f>
        <v>31</v>
      </c>
      <c r="Q35">
        <f>INDEX(_calc_누적빈도!Q:Q,$A35)-INDEX(_calc_누적빈도!Q:Q,$A35-기준250회_후보!$B$1)</f>
        <v>42</v>
      </c>
      <c r="R35">
        <f>INDEX(_calc_누적빈도!R:R,$A35)-INDEX(_calc_누적빈도!R:R,$A35-기준250회_후보!$B$1)</f>
        <v>32</v>
      </c>
      <c r="S35">
        <f>INDEX(_calc_누적빈도!S:S,$A35)-INDEX(_calc_누적빈도!S:S,$A35-기준250회_후보!$B$1)</f>
        <v>32</v>
      </c>
      <c r="T35">
        <f>INDEX(_calc_누적빈도!T:T,$A35)-INDEX(_calc_누적빈도!T:T,$A35-기준250회_후보!$B$1)</f>
        <v>34</v>
      </c>
      <c r="U35">
        <f>INDEX(_calc_누적빈도!U:U,$A35)-INDEX(_calc_누적빈도!U:U,$A35-기준250회_후보!$B$1)</f>
        <v>33</v>
      </c>
      <c r="V35">
        <f>INDEX(_calc_누적빈도!V:V,$A35)-INDEX(_calc_누적빈도!V:V,$A35-기준250회_후보!$B$1)</f>
        <v>37</v>
      </c>
      <c r="W35">
        <f>INDEX(_calc_누적빈도!W:W,$A35)-INDEX(_calc_누적빈도!W:W,$A35-기준250회_후보!$B$1)</f>
        <v>31</v>
      </c>
      <c r="X35">
        <f>INDEX(_calc_누적빈도!X:X,$A35)-INDEX(_calc_누적빈도!X:X,$A35-기준250회_후보!$B$1)</f>
        <v>31</v>
      </c>
      <c r="Y35">
        <f>INDEX(_calc_누적빈도!Y:Y,$A35)-INDEX(_calc_누적빈도!Y:Y,$A35-기준250회_후보!$B$1)</f>
        <v>35</v>
      </c>
      <c r="Z35">
        <f>INDEX(_calc_누적빈도!Z:Z,$A35)-INDEX(_calc_누적빈도!Z:Z,$A35-기준250회_후보!$B$1)</f>
        <v>25</v>
      </c>
      <c r="AA35">
        <f>INDEX(_calc_누적빈도!AA:AA,$A35)-INDEX(_calc_누적빈도!AA:AA,$A35-기준250회_후보!$B$1)</f>
        <v>36</v>
      </c>
      <c r="AB35">
        <f>INDEX(_calc_누적빈도!AB:AB,$A35)-INDEX(_calc_누적빈도!AB:AB,$A35-기준250회_후보!$B$1)</f>
        <v>36</v>
      </c>
      <c r="AC35">
        <f>INDEX(_calc_누적빈도!AC:AC,$A35)-INDEX(_calc_누적빈도!AC:AC,$A35-기준250회_후보!$B$1)</f>
        <v>32</v>
      </c>
      <c r="AD35">
        <f>INDEX(_calc_누적빈도!AD:AD,$A35)-INDEX(_calc_누적빈도!AD:AD,$A35-기준250회_후보!$B$1)</f>
        <v>37</v>
      </c>
      <c r="AE35">
        <f>INDEX(_calc_누적빈도!AE:AE,$A35)-INDEX(_calc_누적빈도!AE:AE,$A35-기준250회_후보!$B$1)</f>
        <v>37</v>
      </c>
      <c r="AF35">
        <f>INDEX(_calc_누적빈도!AF:AF,$A35)-INDEX(_calc_누적빈도!AF:AF,$A35-기준250회_후보!$B$1)</f>
        <v>34</v>
      </c>
      <c r="AG35">
        <f>INDEX(_calc_누적빈도!AG:AG,$A35)-INDEX(_calc_누적빈도!AG:AG,$A35-기준250회_후보!$B$1)</f>
        <v>30</v>
      </c>
      <c r="AH35">
        <f>INDEX(_calc_누적빈도!AH:AH,$A35)-INDEX(_calc_누적빈도!AH:AH,$A35-기준250회_후보!$B$1)</f>
        <v>38</v>
      </c>
      <c r="AI35">
        <f>INDEX(_calc_누적빈도!AI:AI,$A35)-INDEX(_calc_누적빈도!AI:AI,$A35-기준250회_후보!$B$1)</f>
        <v>34</v>
      </c>
      <c r="AJ35">
        <f>INDEX(_calc_누적빈도!AJ:AJ,$A35)-INDEX(_calc_누적빈도!AJ:AJ,$A35-기준250회_후보!$B$1)</f>
        <v>41</v>
      </c>
      <c r="AK35">
        <f>INDEX(_calc_누적빈도!AK:AK,$A35)-INDEX(_calc_누적빈도!AK:AK,$A35-기준250회_후보!$B$1)</f>
        <v>33</v>
      </c>
      <c r="AL35">
        <f>INDEX(_calc_누적빈도!AL:AL,$A35)-INDEX(_calc_누적빈도!AL:AL,$A35-기준250회_후보!$B$1)</f>
        <v>40</v>
      </c>
      <c r="AM35">
        <f>INDEX(_calc_누적빈도!AM:AM,$A35)-INDEX(_calc_누적빈도!AM:AM,$A35-기준250회_후보!$B$1)</f>
        <v>39</v>
      </c>
      <c r="AN35">
        <f>INDEX(_calc_누적빈도!AN:AN,$A35)-INDEX(_calc_누적빈도!AN:AN,$A35-기준250회_후보!$B$1)</f>
        <v>28</v>
      </c>
      <c r="AO35">
        <f>INDEX(_calc_누적빈도!AO:AO,$A35)-INDEX(_calc_누적빈도!AO:AO,$A35-기준250회_후보!$B$1)</f>
        <v>32</v>
      </c>
      <c r="AP35">
        <f>INDEX(_calc_누적빈도!AP:AP,$A35)-INDEX(_calc_누적빈도!AP:AP,$A35-기준250회_후보!$B$1)</f>
        <v>27</v>
      </c>
      <c r="AQ35">
        <f>INDEX(_calc_누적빈도!AQ:AQ,$A35)-INDEX(_calc_누적빈도!AQ:AQ,$A35-기준250회_후보!$B$1)</f>
        <v>29</v>
      </c>
      <c r="AR35">
        <f>INDEX(_calc_누적빈도!AR:AR,$A35)-INDEX(_calc_누적빈도!AR:AR,$A35-기준250회_후보!$B$1)</f>
        <v>21</v>
      </c>
      <c r="AS35">
        <f>INDEX(_calc_누적빈도!AS:AS,$A35)-INDEX(_calc_누적빈도!AS:AS,$A35-기준250회_후보!$B$1)</f>
        <v>32</v>
      </c>
      <c r="AT35">
        <f>INDEX(_calc_누적빈도!AT:AT,$A35)-INDEX(_calc_누적빈도!AT:AT,$A35-기준250회_후보!$B$1)</f>
        <v>37</v>
      </c>
      <c r="AU35">
        <f>(RANK(_calc_라운드기준!B35,_calc_라운드기준!$B35:$AT35,0)+COUNTIFS(_calc_라운드기준!$B35:$AT35,_calc_라운드기준!B35,$B$1:$AT$1,"&lt;"&amp;1))-(RANK(B35,$B35:$AT35,0)+COUNTIFS($B35:$AT35,B35,$B$1:$AT$1,"&lt;"&amp;1))</f>
        <v>-15</v>
      </c>
      <c r="AV35">
        <f>(RANK(_calc_라운드기준!C35,_calc_라운드기준!$B35:$AT35,0)+COUNTIFS(_calc_라운드기준!$B35:$AT35,_calc_라운드기준!C35,$B$1:$AT$1,"&lt;"&amp;2))-(RANK(C35,$B35:$AT35,0)+COUNTIFS($B35:$AT35,C35,$B$1:$AT$1,"&lt;"&amp;2))</f>
        <v>-9</v>
      </c>
      <c r="AW35">
        <f>(RANK(_calc_라운드기준!D35,_calc_라운드기준!$B35:$AT35,0)+COUNTIFS(_calc_라운드기준!$B35:$AT35,_calc_라운드기준!D35,$B$1:$AT$1,"&lt;"&amp;3))-(RANK(D35,$B35:$AT35,0)+COUNTIFS($B35:$AT35,D35,$B$1:$AT$1,"&lt;"&amp;3))</f>
        <v>-1</v>
      </c>
      <c r="AX35">
        <f>(RANK(_calc_라운드기준!E35,_calc_라운드기준!$B35:$AT35,0)+COUNTIFS(_calc_라운드기준!$B35:$AT35,_calc_라운드기준!E35,$B$1:$AT$1,"&lt;"&amp;4))-(RANK(E35,$B35:$AT35,0)+COUNTIFS($B35:$AT35,E35,$B$1:$AT$1,"&lt;"&amp;4))</f>
        <v>-15</v>
      </c>
      <c r="AY35">
        <f>(RANK(_calc_라운드기준!F35,_calc_라운드기준!$B35:$AT35,0)+COUNTIFS(_calc_라운드기준!$B35:$AT35,_calc_라운드기준!F35,$B$1:$AT$1,"&lt;"&amp;5))-(RANK(F35,$B35:$AT35,0)+COUNTIFS($B35:$AT35,F35,$B$1:$AT$1,"&lt;"&amp;5))</f>
        <v>-19</v>
      </c>
      <c r="AZ35">
        <f>(RANK(_calc_라운드기준!G35,_calc_라운드기준!$B35:$AT35,0)+COUNTIFS(_calc_라운드기준!$B35:$AT35,_calc_라운드기준!G35,$B$1:$AT$1,"&lt;"&amp;6))-(RANK(G35,$B35:$AT35,0)+COUNTIFS($B35:$AT35,G35,$B$1:$AT$1,"&lt;"&amp;6))</f>
        <v>4</v>
      </c>
      <c r="BA35">
        <f>(RANK(_calc_라운드기준!H35,_calc_라운드기준!$B35:$AT35,0)+COUNTIFS(_calc_라운드기준!$B35:$AT35,_calc_라운드기준!H35,$B$1:$AT$1,"&lt;"&amp;7))-(RANK(H35,$B35:$AT35,0)+COUNTIFS($B35:$AT35,H35,$B$1:$AT$1,"&lt;"&amp;7))</f>
        <v>4</v>
      </c>
      <c r="BB35">
        <f>(RANK(_calc_라운드기준!I35,_calc_라운드기준!$B35:$AT35,0)+COUNTIFS(_calc_라운드기준!$B35:$AT35,_calc_라운드기준!I35,$B$1:$AT$1,"&lt;"&amp;8))-(RANK(I35,$B35:$AT35,0)+COUNTIFS($B35:$AT35,I35,$B$1:$AT$1,"&lt;"&amp;8))</f>
        <v>-21</v>
      </c>
      <c r="BC35">
        <f>(RANK(_calc_라운드기준!J35,_calc_라운드기준!$B35:$AT35,0)+COUNTIFS(_calc_라운드기준!$B35:$AT35,_calc_라운드기준!J35,$B$1:$AT$1,"&lt;"&amp;9))-(RANK(J35,$B35:$AT35,0)+COUNTIFS($B35:$AT35,J35,$B$1:$AT$1,"&lt;"&amp;9))</f>
        <v>-17</v>
      </c>
      <c r="BD35">
        <f>(RANK(_calc_라운드기준!K35,_calc_라운드기준!$B35:$AT35,0)+COUNTIFS(_calc_라운드기준!$B35:$AT35,_calc_라운드기준!K35,$B$1:$AT$1,"&lt;"&amp;10))-(RANK(K35,$B35:$AT35,0)+COUNTIFS($B35:$AT35,K35,$B$1:$AT$1,"&lt;"&amp;10))</f>
        <v>1</v>
      </c>
      <c r="BE35">
        <f>(RANK(_calc_라운드기준!L35,_calc_라운드기준!$B35:$AT35,0)+COUNTIFS(_calc_라운드기준!$B35:$AT35,_calc_라운드기준!L35,$B$1:$AT$1,"&lt;"&amp;11))-(RANK(L35,$B35:$AT35,0)+COUNTIFS($B35:$AT35,L35,$B$1:$AT$1,"&lt;"&amp;11))</f>
        <v>15</v>
      </c>
      <c r="BF35">
        <f>(RANK(_calc_라운드기준!M35,_calc_라운드기준!$B35:$AT35,0)+COUNTIFS(_calc_라운드기준!$B35:$AT35,_calc_라운드기준!M35,$B$1:$AT$1,"&lt;"&amp;12))-(RANK(M35,$B35:$AT35,0)+COUNTIFS($B35:$AT35,M35,$B$1:$AT$1,"&lt;"&amp;12))</f>
        <v>4</v>
      </c>
      <c r="BG35">
        <f>(RANK(_calc_라운드기준!N35,_calc_라운드기준!$B35:$AT35,0)+COUNTIFS(_calc_라운드기준!$B35:$AT35,_calc_라운드기준!N35,$B$1:$AT$1,"&lt;"&amp;13))-(RANK(N35,$B35:$AT35,0)+COUNTIFS($B35:$AT35,N35,$B$1:$AT$1,"&lt;"&amp;13))</f>
        <v>18</v>
      </c>
      <c r="BH35">
        <f>(RANK(_calc_라운드기준!O35,_calc_라운드기준!$B35:$AT35,0)+COUNTIFS(_calc_라운드기준!$B35:$AT35,_calc_라운드기준!O35,$B$1:$AT$1,"&lt;"&amp;14))-(RANK(O35,$B35:$AT35,0)+COUNTIFS($B35:$AT35,O35,$B$1:$AT$1,"&lt;"&amp;14))</f>
        <v>19</v>
      </c>
      <c r="BI35">
        <f>(RANK(_calc_라운드기준!P35,_calc_라운드기준!$B35:$AT35,0)+COUNTIFS(_calc_라운드기준!$B35:$AT35,_calc_라운드기준!P35,$B$1:$AT$1,"&lt;"&amp;15))-(RANK(P35,$B35:$AT35,0)+COUNTIFS($B35:$AT35,P35,$B$1:$AT$1,"&lt;"&amp;15))</f>
        <v>-5</v>
      </c>
      <c r="BJ35">
        <f>(RANK(_calc_라운드기준!Q35,_calc_라운드기준!$B35:$AT35,0)+COUNTIFS(_calc_라운드기준!$B35:$AT35,_calc_라운드기준!Q35,$B$1:$AT$1,"&lt;"&amp;16))-(RANK(Q35,$B35:$AT35,0)+COUNTIFS($B35:$AT35,Q35,$B$1:$AT$1,"&lt;"&amp;16))</f>
        <v>-2</v>
      </c>
      <c r="BK35">
        <f>(RANK(_calc_라운드기준!R35,_calc_라운드기준!$B35:$AT35,0)+COUNTIFS(_calc_라운드기준!$B35:$AT35,_calc_라운드기준!R35,$B$1:$AT$1,"&lt;"&amp;17))-(RANK(R35,$B35:$AT35,0)+COUNTIFS($B35:$AT35,R35,$B$1:$AT$1,"&lt;"&amp;17))</f>
        <v>-16</v>
      </c>
      <c r="BL35">
        <f>(RANK(_calc_라운드기준!S35,_calc_라운드기준!$B35:$AT35,0)+COUNTIFS(_calc_라운드기준!$B35:$AT35,_calc_라운드기준!S35,$B$1:$AT$1,"&lt;"&amp;18))-(RANK(S35,$B35:$AT35,0)+COUNTIFS($B35:$AT35,S35,$B$1:$AT$1,"&lt;"&amp;18))</f>
        <v>6</v>
      </c>
      <c r="BM35">
        <f>(RANK(_calc_라운드기준!T35,_calc_라운드기준!$B35:$AT35,0)+COUNTIFS(_calc_라운드기준!$B35:$AT35,_calc_라운드기준!T35,$B$1:$AT$1,"&lt;"&amp;19))-(RANK(T35,$B35:$AT35,0)+COUNTIFS($B35:$AT35,T35,$B$1:$AT$1,"&lt;"&amp;19))</f>
        <v>15</v>
      </c>
      <c r="BN35">
        <f>(RANK(_calc_라운드기준!U35,_calc_라운드기준!$B35:$AT35,0)+COUNTIFS(_calc_라운드기준!$B35:$AT35,_calc_라운드기준!U35,$B$1:$AT$1,"&lt;"&amp;20))-(RANK(U35,$B35:$AT35,0)+COUNTIFS($B35:$AT35,U35,$B$1:$AT$1,"&lt;"&amp;20))</f>
        <v>-4</v>
      </c>
      <c r="BO35">
        <f>(RANK(_calc_라운드기준!V35,_calc_라운드기준!$B35:$AT35,0)+COUNTIFS(_calc_라운드기준!$B35:$AT35,_calc_라운드기준!V35,$B$1:$AT$1,"&lt;"&amp;21))-(RANK(V35,$B35:$AT35,0)+COUNTIFS($B35:$AT35,V35,$B$1:$AT$1,"&lt;"&amp;21))</f>
        <v>25</v>
      </c>
      <c r="BP35">
        <f>(RANK(_calc_라운드기준!W35,_calc_라운드기준!$B35:$AT35,0)+COUNTIFS(_calc_라운드기준!$B35:$AT35,_calc_라운드기준!W35,$B$1:$AT$1,"&lt;"&amp;22))-(RANK(W35,$B35:$AT35,0)+COUNTIFS($B35:$AT35,W35,$B$1:$AT$1,"&lt;"&amp;22))</f>
        <v>6</v>
      </c>
      <c r="BQ35">
        <f>(RANK(_calc_라운드기준!X35,_calc_라운드기준!$B35:$AT35,0)+COUNTIFS(_calc_라운드기준!$B35:$AT35,_calc_라운드기준!X35,$B$1:$AT$1,"&lt;"&amp;23))-(RANK(X35,$B35:$AT35,0)+COUNTIFS($B35:$AT35,X35,$B$1:$AT$1,"&lt;"&amp;23))</f>
        <v>-27</v>
      </c>
      <c r="BR35">
        <f>(RANK(_calc_라운드기준!Y35,_calc_라운드기준!$B35:$AT35,0)+COUNTIFS(_calc_라운드기준!$B35:$AT35,_calc_라운드기준!Y35,$B$1:$AT$1,"&lt;"&amp;24))-(RANK(Y35,$B35:$AT35,0)+COUNTIFS($B35:$AT35,Y35,$B$1:$AT$1,"&lt;"&amp;24))</f>
        <v>-13</v>
      </c>
      <c r="BS35">
        <f>(RANK(_calc_라운드기준!Z35,_calc_라운드기준!$B35:$AT35,0)+COUNTIFS(_calc_라운드기준!$B35:$AT35,_calc_라운드기준!Z35,$B$1:$AT$1,"&lt;"&amp;25))-(RANK(Z35,$B35:$AT35,0)+COUNTIFS($B35:$AT35,Z35,$B$1:$AT$1,"&lt;"&amp;25))</f>
        <v>-14</v>
      </c>
      <c r="BT35">
        <f>(RANK(_calc_라운드기준!AA35,_calc_라운드기준!$B35:$AT35,0)+COUNTIFS(_calc_라운드기준!$B35:$AT35,_calc_라운드기준!AA35,$B$1:$AT$1,"&lt;"&amp;26))-(RANK(AA35,$B35:$AT35,0)+COUNTIFS($B35:$AT35,AA35,$B$1:$AT$1,"&lt;"&amp;26))</f>
        <v>14</v>
      </c>
      <c r="BU35">
        <f>(RANK(_calc_라운드기준!AB35,_calc_라운드기준!$B35:$AT35,0)+COUNTIFS(_calc_라운드기준!$B35:$AT35,_calc_라운드기준!AB35,$B$1:$AT$1,"&lt;"&amp;27))-(RANK(AB35,$B35:$AT35,0)+COUNTIFS($B35:$AT35,AB35,$B$1:$AT$1,"&lt;"&amp;27))</f>
        <v>-14</v>
      </c>
      <c r="BV35">
        <f>(RANK(_calc_라운드기준!AC35,_calc_라운드기준!$B35:$AT35,0)+COUNTIFS(_calc_라운드기준!$B35:$AT35,_calc_라운드기준!AC35,$B$1:$AT$1,"&lt;"&amp;28))-(RANK(AC35,$B35:$AT35,0)+COUNTIFS($B35:$AT35,AC35,$B$1:$AT$1,"&lt;"&amp;28))</f>
        <v>-17</v>
      </c>
      <c r="BW35">
        <f>(RANK(_calc_라운드기준!AD35,_calc_라운드기준!$B35:$AT35,0)+COUNTIFS(_calc_라운드기준!$B35:$AT35,_calc_라운드기준!AD35,$B$1:$AT$1,"&lt;"&amp;29))-(RANK(AD35,$B35:$AT35,0)+COUNTIFS($B35:$AT35,AD35,$B$1:$AT$1,"&lt;"&amp;29))</f>
        <v>1</v>
      </c>
      <c r="BX35">
        <f>(RANK(_calc_라운드기준!AE35,_calc_라운드기준!$B35:$AT35,0)+COUNTIFS(_calc_라운드기준!$B35:$AT35,_calc_라운드기준!AE35,$B$1:$AT$1,"&lt;"&amp;30))-(RANK(AE35,$B35:$AT35,0)+COUNTIFS($B35:$AT35,AE35,$B$1:$AT$1,"&lt;"&amp;30))</f>
        <v>8</v>
      </c>
      <c r="BY35">
        <f>(RANK(_calc_라운드기준!AF35,_calc_라운드기준!$B35:$AT35,0)+COUNTIFS(_calc_라운드기준!$B35:$AT35,_calc_라운드기준!AF35,$B$1:$AT$1,"&lt;"&amp;31))-(RANK(AF35,$B35:$AT35,0)+COUNTIFS($B35:$AT35,AF35,$B$1:$AT$1,"&lt;"&amp;31))</f>
        <v>9</v>
      </c>
      <c r="BZ35">
        <f>(RANK(_calc_라운드기준!AG35,_calc_라운드기준!$B35:$AT35,0)+COUNTIFS(_calc_라운드기준!$B35:$AT35,_calc_라운드기준!AG35,$B$1:$AT$1,"&lt;"&amp;32))-(RANK(AG35,$B35:$AT35,0)+COUNTIFS($B35:$AT35,AG35,$B$1:$AT$1,"&lt;"&amp;32))</f>
        <v>5</v>
      </c>
      <c r="CA35">
        <f>(RANK(_calc_라운드기준!AH35,_calc_라운드기준!$B35:$AT35,0)+COUNTIFS(_calc_라운드기준!$B35:$AT35,_calc_라운드기준!AH35,$B$1:$AT$1,"&lt;"&amp;33))-(RANK(AH35,$B35:$AT35,0)+COUNTIFS($B35:$AT35,AH35,$B$1:$AT$1,"&lt;"&amp;33))</f>
        <v>12</v>
      </c>
      <c r="CB35">
        <f>(RANK(_calc_라운드기준!AI35,_calc_라운드기준!$B35:$AT35,0)+COUNTIFS(_calc_라운드기준!$B35:$AT35,_calc_라운드기준!AI35,$B$1:$AT$1,"&lt;"&amp;34))-(RANK(AI35,$B35:$AT35,0)+COUNTIFS($B35:$AT35,AI35,$B$1:$AT$1,"&lt;"&amp;34))</f>
        <v>23</v>
      </c>
      <c r="CC35">
        <f>(RANK(_calc_라운드기준!AJ35,_calc_라운드기준!$B35:$AT35,0)+COUNTIFS(_calc_라운드기준!$B35:$AT35,_calc_라운드기준!AJ35,$B$1:$AT$1,"&lt;"&amp;35))-(RANK(AJ35,$B35:$AT35,0)+COUNTIFS($B35:$AT35,AJ35,$B$1:$AT$1,"&lt;"&amp;35))</f>
        <v>18</v>
      </c>
      <c r="CD35">
        <f>(RANK(_calc_라운드기준!AK35,_calc_라운드기준!$B35:$AT35,0)+COUNTIFS(_calc_라운드기준!$B35:$AT35,_calc_라운드기준!AK35,$B$1:$AT$1,"&lt;"&amp;36))-(RANK(AK35,$B35:$AT35,0)+COUNTIFS($B35:$AT35,AK35,$B$1:$AT$1,"&lt;"&amp;36))</f>
        <v>6</v>
      </c>
      <c r="CE35">
        <f>(RANK(_calc_라운드기준!AL35,_calc_라운드기준!$B35:$AT35,0)+COUNTIFS(_calc_라운드기준!$B35:$AT35,_calc_라운드기준!AL35,$B$1:$AT$1,"&lt;"&amp;37))-(RANK(AL35,$B35:$AT35,0)+COUNTIFS($B35:$AT35,AL35,$B$1:$AT$1,"&lt;"&amp;37))</f>
        <v>7</v>
      </c>
      <c r="CF35">
        <f>(RANK(_calc_라운드기준!AM35,_calc_라운드기준!$B35:$AT35,0)+COUNTIFS(_calc_라운드기준!$B35:$AT35,_calc_라운드기준!AM35,$B$1:$AT$1,"&lt;"&amp;38))-(RANK(AM35,$B35:$AT35,0)+COUNTIFS($B35:$AT35,AM35,$B$1:$AT$1,"&lt;"&amp;38))</f>
        <v>6</v>
      </c>
      <c r="CG35">
        <f>(RANK(_calc_라운드기준!AN35,_calc_라운드기준!$B35:$AT35,0)+COUNTIFS(_calc_라운드기준!$B35:$AT35,_calc_라운드기준!AN35,$B$1:$AT$1,"&lt;"&amp;39))-(RANK(AN35,$B35:$AT35,0)+COUNTIFS($B35:$AT35,AN35,$B$1:$AT$1,"&lt;"&amp;39))</f>
        <v>-21</v>
      </c>
      <c r="CH35">
        <f>(RANK(_calc_라운드기준!AO35,_calc_라운드기준!$B35:$AT35,0)+COUNTIFS(_calc_라운드기준!$B35:$AT35,_calc_라운드기준!AO35,$B$1:$AT$1,"&lt;"&amp;40))-(RANK(AO35,$B35:$AT35,0)+COUNTIFS($B35:$AT35,AO35,$B$1:$AT$1,"&lt;"&amp;40))</f>
        <v>-13</v>
      </c>
      <c r="CI35">
        <f>(RANK(_calc_라운드기준!AP35,_calc_라운드기준!$B35:$AT35,0)+COUNTIFS(_calc_라운드기준!$B35:$AT35,_calc_라운드기준!AP35,$B$1:$AT$1,"&lt;"&amp;41))-(RANK(AP35,$B35:$AT35,0)+COUNTIFS($B35:$AT35,AP35,$B$1:$AT$1,"&lt;"&amp;41))</f>
        <v>-1</v>
      </c>
      <c r="CJ35">
        <f>(RANK(_calc_라운드기준!AQ35,_calc_라운드기준!$B35:$AT35,0)+COUNTIFS(_calc_라운드기준!$B35:$AT35,_calc_라운드기준!AQ35,$B$1:$AT$1,"&lt;"&amp;42))-(RANK(AQ35,$B35:$AT35,0)+COUNTIFS($B35:$AT35,AQ35,$B$1:$AT$1,"&lt;"&amp;42))</f>
        <v>-18</v>
      </c>
      <c r="CK35">
        <f>(RANK(_calc_라운드기준!AR35,_calc_라운드기준!$B35:$AT35,0)+COUNTIFS(_calc_라운드기준!$B35:$AT35,_calc_라운드기준!AR35,$B$1:$AT$1,"&lt;"&amp;43))-(RANK(AR35,$B35:$AT35,0)+COUNTIFS($B35:$AT35,AR35,$B$1:$AT$1,"&lt;"&amp;43))</f>
        <v>-4</v>
      </c>
      <c r="CL35">
        <f>(RANK(_calc_라운드기준!AS35,_calc_라운드기준!$B35:$AT35,0)+COUNTIFS(_calc_라운드기준!$B35:$AT35,_calc_라운드기준!AS35,$B$1:$AT$1,"&lt;"&amp;44))-(RANK(AS35,$B35:$AT35,0)+COUNTIFS($B35:$AT35,AS35,$B$1:$AT$1,"&lt;"&amp;44))</f>
        <v>11</v>
      </c>
      <c r="CM35">
        <f>(RANK(_calc_라운드기준!AT35,_calc_라운드기준!$B35:$AT35,0)+COUNTIFS(_calc_라운드기준!$B35:$AT35,_calc_라운드기준!AT35,$B$1:$AT$1,"&lt;"&amp;45))-(RANK(AT35,$B35:$AT35,0)+COUNTIFS($B35:$AT35,AT35,$B$1:$AT$1,"&lt;"&amp;45))</f>
        <v>29</v>
      </c>
      <c r="CN35">
        <f t="shared" si="45"/>
        <v>36</v>
      </c>
      <c r="CO35">
        <f t="shared" si="46"/>
        <v>31</v>
      </c>
      <c r="CP35">
        <f t="shared" si="47"/>
        <v>25</v>
      </c>
      <c r="CQ35">
        <f t="shared" si="48"/>
        <v>37</v>
      </c>
      <c r="CR35">
        <f t="shared" si="49"/>
        <v>42</v>
      </c>
      <c r="CS35">
        <f t="shared" si="50"/>
        <v>20</v>
      </c>
      <c r="CT35">
        <f t="shared" si="51"/>
        <v>21</v>
      </c>
      <c r="CU35">
        <f t="shared" si="52"/>
        <v>43</v>
      </c>
      <c r="CV35">
        <f t="shared" si="53"/>
        <v>39</v>
      </c>
      <c r="CW35">
        <f t="shared" si="54"/>
        <v>23</v>
      </c>
      <c r="CX35">
        <f t="shared" si="55"/>
        <v>7</v>
      </c>
      <c r="CY35">
        <f t="shared" si="56"/>
        <v>22</v>
      </c>
      <c r="CZ35">
        <f t="shared" si="57"/>
        <v>5</v>
      </c>
      <c r="DA35">
        <f t="shared" si="58"/>
        <v>4</v>
      </c>
      <c r="DB35">
        <f t="shared" si="59"/>
        <v>30</v>
      </c>
      <c r="DC35">
        <f t="shared" si="60"/>
        <v>27</v>
      </c>
      <c r="DD35">
        <f t="shared" si="61"/>
        <v>38</v>
      </c>
      <c r="DE35">
        <f t="shared" si="62"/>
        <v>15</v>
      </c>
      <c r="DF35">
        <f t="shared" si="63"/>
        <v>8</v>
      </c>
      <c r="DG35">
        <f t="shared" si="64"/>
        <v>28</v>
      </c>
      <c r="DH35">
        <f t="shared" si="65"/>
        <v>2</v>
      </c>
      <c r="DI35">
        <f t="shared" si="66"/>
        <v>16</v>
      </c>
      <c r="DJ35">
        <f t="shared" si="67"/>
        <v>45</v>
      </c>
      <c r="DK35">
        <f t="shared" si="68"/>
        <v>32</v>
      </c>
      <c r="DL35">
        <f t="shared" si="69"/>
        <v>34</v>
      </c>
      <c r="DM35">
        <f t="shared" si="70"/>
        <v>9</v>
      </c>
      <c r="DN35">
        <f t="shared" si="71"/>
        <v>35</v>
      </c>
      <c r="DO35">
        <f t="shared" si="72"/>
        <v>40</v>
      </c>
      <c r="DP35">
        <f t="shared" si="73"/>
        <v>24</v>
      </c>
      <c r="DQ35">
        <f t="shared" si="74"/>
        <v>13</v>
      </c>
      <c r="DR35">
        <f t="shared" si="75"/>
        <v>12</v>
      </c>
      <c r="DS35">
        <f t="shared" si="76"/>
        <v>19</v>
      </c>
      <c r="DT35">
        <f t="shared" si="77"/>
        <v>10</v>
      </c>
      <c r="DU35">
        <f t="shared" si="78"/>
        <v>3</v>
      </c>
      <c r="DV35">
        <f t="shared" si="79"/>
        <v>6</v>
      </c>
      <c r="DW35">
        <f t="shared" si="80"/>
        <v>17</v>
      </c>
      <c r="DX35">
        <f t="shared" si="81"/>
        <v>14</v>
      </c>
      <c r="DY35">
        <f t="shared" si="82"/>
        <v>18</v>
      </c>
      <c r="DZ35">
        <f t="shared" si="83"/>
        <v>44</v>
      </c>
      <c r="EA35">
        <f t="shared" si="84"/>
        <v>33</v>
      </c>
      <c r="EB35">
        <f t="shared" si="85"/>
        <v>26</v>
      </c>
      <c r="EC35">
        <f t="shared" si="86"/>
        <v>41</v>
      </c>
      <c r="ED35">
        <f t="shared" si="87"/>
        <v>29</v>
      </c>
      <c r="EE35">
        <f t="shared" si="88"/>
        <v>11</v>
      </c>
      <c r="EF35">
        <f t="shared" si="89"/>
        <v>1</v>
      </c>
    </row>
    <row r="36" spans="1:136" ht="16.5" customHeight="1">
      <c r="A36">
        <f>_calc_라운드기준!A36</f>
        <v>1210</v>
      </c>
      <c r="B36">
        <f>INDEX(_calc_누적빈도!B:B,$A36)-INDEX(_calc_누적빈도!B:B,$A36-기준250회_후보!$B$1)</f>
        <v>32</v>
      </c>
      <c r="C36">
        <f>INDEX(_calc_누적빈도!C:C,$A36)-INDEX(_calc_누적빈도!C:C,$A36-기준250회_후보!$B$1)</f>
        <v>26</v>
      </c>
      <c r="D36">
        <f>INDEX(_calc_누적빈도!D:D,$A36)-INDEX(_calc_누적빈도!D:D,$A36-기준250회_후보!$B$1)</f>
        <v>41</v>
      </c>
      <c r="E36">
        <f>INDEX(_calc_누적빈도!E:E,$A36)-INDEX(_calc_누적빈도!E:E,$A36-기준250회_후보!$B$1)</f>
        <v>26</v>
      </c>
      <c r="F36">
        <f>INDEX(_calc_누적빈도!F:F,$A36)-INDEX(_calc_누적빈도!F:F,$A36-기준250회_후보!$B$1)</f>
        <v>23</v>
      </c>
      <c r="G36">
        <f>INDEX(_calc_누적빈도!G:G,$A36)-INDEX(_calc_누적빈도!G:G,$A36-기준250회_후보!$B$1)</f>
        <v>45</v>
      </c>
      <c r="H36">
        <f>INDEX(_calc_누적빈도!H:H,$A36)-INDEX(_calc_누적빈도!H:H,$A36-기준250회_후보!$B$1)</f>
        <v>41</v>
      </c>
      <c r="I36">
        <f>INDEX(_calc_누적빈도!I:I,$A36)-INDEX(_calc_누적빈도!I:I,$A36-기준250회_후보!$B$1)</f>
        <v>26</v>
      </c>
      <c r="J36">
        <f>INDEX(_calc_누적빈도!J:J,$A36)-INDEX(_calc_누적빈도!J:J,$A36-기준250회_후보!$B$1)</f>
        <v>31</v>
      </c>
      <c r="K36">
        <f>INDEX(_calc_누적빈도!K:K,$A36)-INDEX(_calc_누적빈도!K:K,$A36-기준250회_후보!$B$1)</f>
        <v>24</v>
      </c>
      <c r="L36">
        <f>INDEX(_calc_누적빈도!L:L,$A36)-INDEX(_calc_누적빈도!L:L,$A36-기준250회_후보!$B$1)</f>
        <v>34</v>
      </c>
      <c r="M36">
        <f>INDEX(_calc_누적빈도!M:M,$A36)-INDEX(_calc_누적빈도!M:M,$A36-기준250회_후보!$B$1)</f>
        <v>40</v>
      </c>
      <c r="N36">
        <f>INDEX(_calc_누적빈도!N:N,$A36)-INDEX(_calc_누적빈도!N:N,$A36-기준250회_후보!$B$1)</f>
        <v>39</v>
      </c>
      <c r="O36">
        <f>INDEX(_calc_누적빈도!O:O,$A36)-INDEX(_calc_누적빈도!O:O,$A36-기준250회_후보!$B$1)</f>
        <v>34</v>
      </c>
      <c r="P36">
        <f>INDEX(_calc_누적빈도!P:P,$A36)-INDEX(_calc_누적빈도!P:P,$A36-기준250회_후보!$B$1)</f>
        <v>31</v>
      </c>
      <c r="Q36">
        <f>INDEX(_calc_누적빈도!Q:Q,$A36)-INDEX(_calc_누적빈도!Q:Q,$A36-기준250회_후보!$B$1)</f>
        <v>42</v>
      </c>
      <c r="R36">
        <f>INDEX(_calc_누적빈도!R:R,$A36)-INDEX(_calc_누적빈도!R:R,$A36-기준250회_후보!$B$1)</f>
        <v>31</v>
      </c>
      <c r="S36">
        <f>INDEX(_calc_누적빈도!S:S,$A36)-INDEX(_calc_누적빈도!S:S,$A36-기준250회_후보!$B$1)</f>
        <v>33</v>
      </c>
      <c r="T36">
        <f>INDEX(_calc_누적빈도!T:T,$A36)-INDEX(_calc_누적빈도!T:T,$A36-기준250회_후보!$B$1)</f>
        <v>34</v>
      </c>
      <c r="U36">
        <f>INDEX(_calc_누적빈도!U:U,$A36)-INDEX(_calc_누적빈도!U:U,$A36-기준250회_후보!$B$1)</f>
        <v>33</v>
      </c>
      <c r="V36">
        <f>INDEX(_calc_누적빈도!V:V,$A36)-INDEX(_calc_누적빈도!V:V,$A36-기준250회_후보!$B$1)</f>
        <v>37</v>
      </c>
      <c r="W36">
        <f>INDEX(_calc_누적빈도!W:W,$A36)-INDEX(_calc_누적빈도!W:W,$A36-기준250회_후보!$B$1)</f>
        <v>31</v>
      </c>
      <c r="X36">
        <f>INDEX(_calc_누적빈도!X:X,$A36)-INDEX(_calc_누적빈도!X:X,$A36-기준250회_후보!$B$1)</f>
        <v>31</v>
      </c>
      <c r="Y36">
        <f>INDEX(_calc_누적빈도!Y:Y,$A36)-INDEX(_calc_누적빈도!Y:Y,$A36-기준250회_후보!$B$1)</f>
        <v>36</v>
      </c>
      <c r="Z36">
        <f>INDEX(_calc_누적빈도!Z:Z,$A36)-INDEX(_calc_누적빈도!Z:Z,$A36-기준250회_후보!$B$1)</f>
        <v>25</v>
      </c>
      <c r="AA36">
        <f>INDEX(_calc_누적빈도!AA:AA,$A36)-INDEX(_calc_누적빈도!AA:AA,$A36-기준250회_후보!$B$1)</f>
        <v>36</v>
      </c>
      <c r="AB36">
        <f>INDEX(_calc_누적빈도!AB:AB,$A36)-INDEX(_calc_누적빈도!AB:AB,$A36-기준250회_후보!$B$1)</f>
        <v>35</v>
      </c>
      <c r="AC36">
        <f>INDEX(_calc_누적빈도!AC:AC,$A36)-INDEX(_calc_누적빈도!AC:AC,$A36-기준250회_후보!$B$1)</f>
        <v>32</v>
      </c>
      <c r="AD36">
        <f>INDEX(_calc_누적빈도!AD:AD,$A36)-INDEX(_calc_누적빈도!AD:AD,$A36-기준250회_후보!$B$1)</f>
        <v>37</v>
      </c>
      <c r="AE36">
        <f>INDEX(_calc_누적빈도!AE:AE,$A36)-INDEX(_calc_누적빈도!AE:AE,$A36-기준250회_후보!$B$1)</f>
        <v>38</v>
      </c>
      <c r="AF36">
        <f>INDEX(_calc_누적빈도!AF:AF,$A36)-INDEX(_calc_누적빈도!AF:AF,$A36-기준250회_후보!$B$1)</f>
        <v>34</v>
      </c>
      <c r="AG36">
        <f>INDEX(_calc_누적빈도!AG:AG,$A36)-INDEX(_calc_누적빈도!AG:AG,$A36-기준250회_후보!$B$1)</f>
        <v>31</v>
      </c>
      <c r="AH36">
        <f>INDEX(_calc_누적빈도!AH:AH,$A36)-INDEX(_calc_누적빈도!AH:AH,$A36-기준250회_후보!$B$1)</f>
        <v>38</v>
      </c>
      <c r="AI36">
        <f>INDEX(_calc_누적빈도!AI:AI,$A36)-INDEX(_calc_누적빈도!AI:AI,$A36-기준250회_후보!$B$1)</f>
        <v>34</v>
      </c>
      <c r="AJ36">
        <f>INDEX(_calc_누적빈도!AJ:AJ,$A36)-INDEX(_calc_누적빈도!AJ:AJ,$A36-기준250회_후보!$B$1)</f>
        <v>41</v>
      </c>
      <c r="AK36">
        <f>INDEX(_calc_누적빈도!AK:AK,$A36)-INDEX(_calc_누적빈도!AK:AK,$A36-기준250회_후보!$B$1)</f>
        <v>33</v>
      </c>
      <c r="AL36">
        <f>INDEX(_calc_누적빈도!AL:AL,$A36)-INDEX(_calc_누적빈도!AL:AL,$A36-기준250회_후보!$B$1)</f>
        <v>40</v>
      </c>
      <c r="AM36">
        <f>INDEX(_calc_누적빈도!AM:AM,$A36)-INDEX(_calc_누적빈도!AM:AM,$A36-기준250회_후보!$B$1)</f>
        <v>38</v>
      </c>
      <c r="AN36">
        <f>INDEX(_calc_누적빈도!AN:AN,$A36)-INDEX(_calc_누적빈도!AN:AN,$A36-기준250회_후보!$B$1)</f>
        <v>28</v>
      </c>
      <c r="AO36">
        <f>INDEX(_calc_누적빈도!AO:AO,$A36)-INDEX(_calc_누적빈도!AO:AO,$A36-기준250회_후보!$B$1)</f>
        <v>32</v>
      </c>
      <c r="AP36">
        <f>INDEX(_calc_누적빈도!AP:AP,$A36)-INDEX(_calc_누적빈도!AP:AP,$A36-기준250회_후보!$B$1)</f>
        <v>27</v>
      </c>
      <c r="AQ36">
        <f>INDEX(_calc_누적빈도!AQ:AQ,$A36)-INDEX(_calc_누적빈도!AQ:AQ,$A36-기준250회_후보!$B$1)</f>
        <v>29</v>
      </c>
      <c r="AR36">
        <f>INDEX(_calc_누적빈도!AR:AR,$A36)-INDEX(_calc_누적빈도!AR:AR,$A36-기준250회_후보!$B$1)</f>
        <v>21</v>
      </c>
      <c r="AS36">
        <f>INDEX(_calc_누적빈도!AS:AS,$A36)-INDEX(_calc_누적빈도!AS:AS,$A36-기준250회_후보!$B$1)</f>
        <v>32</v>
      </c>
      <c r="AT36">
        <f>INDEX(_calc_누적빈도!AT:AT,$A36)-INDEX(_calc_누적빈도!AT:AT,$A36-기준250회_후보!$B$1)</f>
        <v>38</v>
      </c>
      <c r="AU36">
        <f>(RANK(_calc_라운드기준!B36,_calc_라운드기준!$B36:$AT36,0)+COUNTIFS(_calc_라운드기준!$B36:$AT36,_calc_라운드기준!B36,$B$1:$AT$1,"&lt;"&amp;1))-(RANK(B36,$B36:$AT36,0)+COUNTIFS($B36:$AT36,B36,$B$1:$AT$1,"&lt;"&amp;1))</f>
        <v>-11</v>
      </c>
      <c r="AV36">
        <f>(RANK(_calc_라운드기준!C36,_calc_라운드기준!$B36:$AT36,0)+COUNTIFS(_calc_라운드기준!$B36:$AT36,_calc_라운드기준!C36,$B$1:$AT$1,"&lt;"&amp;2))-(RANK(C36,$B36:$AT36,0)+COUNTIFS($B36:$AT36,C36,$B$1:$AT$1,"&lt;"&amp;2))</f>
        <v>-6</v>
      </c>
      <c r="AW36">
        <f>(RANK(_calc_라운드기준!D36,_calc_라운드기준!$B36:$AT36,0)+COUNTIFS(_calc_라운드기준!$B36:$AT36,_calc_라운드기준!D36,$B$1:$AT$1,"&lt;"&amp;3))-(RANK(D36,$B36:$AT36,0)+COUNTIFS($B36:$AT36,D36,$B$1:$AT$1,"&lt;"&amp;3))</f>
        <v>-1</v>
      </c>
      <c r="AX36">
        <f>(RANK(_calc_라운드기준!E36,_calc_라운드기준!$B36:$AT36,0)+COUNTIFS(_calc_라운드기준!$B36:$AT36,_calc_라운드기준!E36,$B$1:$AT$1,"&lt;"&amp;4))-(RANK(E36,$B36:$AT36,0)+COUNTIFS($B36:$AT36,E36,$B$1:$AT$1,"&lt;"&amp;4))</f>
        <v>-14</v>
      </c>
      <c r="AY36">
        <f>(RANK(_calc_라운드기준!F36,_calc_라운드기준!$B36:$AT36,0)+COUNTIFS(_calc_라운드기준!$B36:$AT36,_calc_라운드기준!F36,$B$1:$AT$1,"&lt;"&amp;5))-(RANK(F36,$B36:$AT36,0)+COUNTIFS($B36:$AT36,F36,$B$1:$AT$1,"&lt;"&amp;5))</f>
        <v>-17</v>
      </c>
      <c r="AZ36">
        <f>(RANK(_calc_라운드기준!G36,_calc_라운드기준!$B36:$AT36,0)+COUNTIFS(_calc_라운드기준!$B36:$AT36,_calc_라운드기준!G36,$B$1:$AT$1,"&lt;"&amp;6))-(RANK(G36,$B36:$AT36,0)+COUNTIFS($B36:$AT36,G36,$B$1:$AT$1,"&lt;"&amp;6))</f>
        <v>4</v>
      </c>
      <c r="BA36">
        <f>(RANK(_calc_라운드기준!H36,_calc_라운드기준!$B36:$AT36,0)+COUNTIFS(_calc_라운드기준!$B36:$AT36,_calc_라운드기준!H36,$B$1:$AT$1,"&lt;"&amp;7))-(RANK(H36,$B36:$AT36,0)+COUNTIFS($B36:$AT36,H36,$B$1:$AT$1,"&lt;"&amp;7))</f>
        <v>2</v>
      </c>
      <c r="BB36">
        <f>(RANK(_calc_라운드기준!I36,_calc_라운드기준!$B36:$AT36,0)+COUNTIFS(_calc_라운드기준!$B36:$AT36,_calc_라운드기준!I36,$B$1:$AT$1,"&lt;"&amp;8))-(RANK(I36,$B36:$AT36,0)+COUNTIFS($B36:$AT36,I36,$B$1:$AT$1,"&lt;"&amp;8))</f>
        <v>-25</v>
      </c>
      <c r="BC36">
        <f>(RANK(_calc_라운드기준!J36,_calc_라운드기준!$B36:$AT36,0)+COUNTIFS(_calc_라운드기준!$B36:$AT36,_calc_라운드기준!J36,$B$1:$AT$1,"&lt;"&amp;9))-(RANK(J36,$B36:$AT36,0)+COUNTIFS($B36:$AT36,J36,$B$1:$AT$1,"&lt;"&amp;9))</f>
        <v>-13</v>
      </c>
      <c r="BD36">
        <f>(RANK(_calc_라운드기준!K36,_calc_라운드기준!$B36:$AT36,0)+COUNTIFS(_calc_라운드기준!$B36:$AT36,_calc_라운드기준!K36,$B$1:$AT$1,"&lt;"&amp;10))-(RANK(K36,$B36:$AT36,0)+COUNTIFS($B36:$AT36,K36,$B$1:$AT$1,"&lt;"&amp;10))</f>
        <v>1</v>
      </c>
      <c r="BE36">
        <f>(RANK(_calc_라운드기준!L36,_calc_라운드기준!$B36:$AT36,0)+COUNTIFS(_calc_라운드기준!$B36:$AT36,_calc_라운드기준!L36,$B$1:$AT$1,"&lt;"&amp;11))-(RANK(L36,$B36:$AT36,0)+COUNTIFS($B36:$AT36,L36,$B$1:$AT$1,"&lt;"&amp;11))</f>
        <v>16</v>
      </c>
      <c r="BF36">
        <f>(RANK(_calc_라운드기준!M36,_calc_라운드기준!$B36:$AT36,0)+COUNTIFS(_calc_라운드기준!$B36:$AT36,_calc_라운드기준!M36,$B$1:$AT$1,"&lt;"&amp;12))-(RANK(M36,$B36:$AT36,0)+COUNTIFS($B36:$AT36,M36,$B$1:$AT$1,"&lt;"&amp;12))</f>
        <v>3</v>
      </c>
      <c r="BG36">
        <f>(RANK(_calc_라운드기준!N36,_calc_라운드기준!$B36:$AT36,0)+COUNTIFS(_calc_라운드기준!$B36:$AT36,_calc_라운드기준!N36,$B$1:$AT$1,"&lt;"&amp;13))-(RANK(N36,$B36:$AT36,0)+COUNTIFS($B36:$AT36,N36,$B$1:$AT$1,"&lt;"&amp;13))</f>
        <v>10</v>
      </c>
      <c r="BH36">
        <f>(RANK(_calc_라운드기준!O36,_calc_라운드기준!$B36:$AT36,0)+COUNTIFS(_calc_라운드기준!$B36:$AT36,_calc_라운드기준!O36,$B$1:$AT$1,"&lt;"&amp;14))-(RANK(O36,$B36:$AT36,0)+COUNTIFS($B36:$AT36,O36,$B$1:$AT$1,"&lt;"&amp;14))</f>
        <v>20</v>
      </c>
      <c r="BI36">
        <f>(RANK(_calc_라운드기준!P36,_calc_라운드기준!$B36:$AT36,0)+COUNTIFS(_calc_라운드기준!$B36:$AT36,_calc_라운드기준!P36,$B$1:$AT$1,"&lt;"&amp;15))-(RANK(P36,$B36:$AT36,0)+COUNTIFS($B36:$AT36,P36,$B$1:$AT$1,"&lt;"&amp;15))</f>
        <v>-3</v>
      </c>
      <c r="BJ36">
        <f>(RANK(_calc_라운드기준!Q36,_calc_라운드기준!$B36:$AT36,0)+COUNTIFS(_calc_라운드기준!$B36:$AT36,_calc_라운드기준!Q36,$B$1:$AT$1,"&lt;"&amp;16))-(RANK(Q36,$B36:$AT36,0)+COUNTIFS($B36:$AT36,Q36,$B$1:$AT$1,"&lt;"&amp;16))</f>
        <v>-1</v>
      </c>
      <c r="BK36">
        <f>(RANK(_calc_라운드기준!R36,_calc_라운드기준!$B36:$AT36,0)+COUNTIFS(_calc_라운드기준!$B36:$AT36,_calc_라운드기준!R36,$B$1:$AT$1,"&lt;"&amp;17))-(RANK(R36,$B36:$AT36,0)+COUNTIFS($B36:$AT36,R36,$B$1:$AT$1,"&lt;"&amp;17))</f>
        <v>-13</v>
      </c>
      <c r="BL36">
        <f>(RANK(_calc_라운드기준!S36,_calc_라운드기준!$B36:$AT36,0)+COUNTIFS(_calc_라운드기준!$B36:$AT36,_calc_라운드기준!S36,$B$1:$AT$1,"&lt;"&amp;18))-(RANK(S36,$B36:$AT36,0)+COUNTIFS($B36:$AT36,S36,$B$1:$AT$1,"&lt;"&amp;18))</f>
        <v>6</v>
      </c>
      <c r="BM36">
        <f>(RANK(_calc_라운드기준!T36,_calc_라운드기준!$B36:$AT36,0)+COUNTIFS(_calc_라운드기준!$B36:$AT36,_calc_라운드기준!T36,$B$1:$AT$1,"&lt;"&amp;19))-(RANK(T36,$B36:$AT36,0)+COUNTIFS($B36:$AT36,T36,$B$1:$AT$1,"&lt;"&amp;19))</f>
        <v>15</v>
      </c>
      <c r="BN36">
        <f>(RANK(_calc_라운드기준!U36,_calc_라운드기준!$B36:$AT36,0)+COUNTIFS(_calc_라운드기준!$B36:$AT36,_calc_라운드기준!U36,$B$1:$AT$1,"&lt;"&amp;20))-(RANK(U36,$B36:$AT36,0)+COUNTIFS($B36:$AT36,U36,$B$1:$AT$1,"&lt;"&amp;20))</f>
        <v>-4</v>
      </c>
      <c r="BO36">
        <f>(RANK(_calc_라운드기준!V36,_calc_라운드기준!$B36:$AT36,0)+COUNTIFS(_calc_라운드기준!$B36:$AT36,_calc_라운드기준!V36,$B$1:$AT$1,"&lt;"&amp;21))-(RANK(V36,$B36:$AT36,0)+COUNTIFS($B36:$AT36,V36,$B$1:$AT$1,"&lt;"&amp;21))</f>
        <v>23</v>
      </c>
      <c r="BP36">
        <f>(RANK(_calc_라운드기준!W36,_calc_라운드기준!$B36:$AT36,0)+COUNTIFS(_calc_라운드기준!$B36:$AT36,_calc_라운드기준!W36,$B$1:$AT$1,"&lt;"&amp;22))-(RANK(W36,$B36:$AT36,0)+COUNTIFS($B36:$AT36,W36,$B$1:$AT$1,"&lt;"&amp;22))</f>
        <v>7</v>
      </c>
      <c r="BQ36">
        <f>(RANK(_calc_라운드기준!X36,_calc_라운드기준!$B36:$AT36,0)+COUNTIFS(_calc_라운드기준!$B36:$AT36,_calc_라운드기준!X36,$B$1:$AT$1,"&lt;"&amp;23))-(RANK(X36,$B36:$AT36,0)+COUNTIFS($B36:$AT36,X36,$B$1:$AT$1,"&lt;"&amp;23))</f>
        <v>-27</v>
      </c>
      <c r="BR36">
        <f>(RANK(_calc_라운드기준!Y36,_calc_라운드기준!$B36:$AT36,0)+COUNTIFS(_calc_라운드기준!$B36:$AT36,_calc_라운드기준!Y36,$B$1:$AT$1,"&lt;"&amp;24))-(RANK(Y36,$B36:$AT36,0)+COUNTIFS($B36:$AT36,Y36,$B$1:$AT$1,"&lt;"&amp;24))</f>
        <v>-12</v>
      </c>
      <c r="BS36">
        <f>(RANK(_calc_라운드기준!Z36,_calc_라운드기준!$B36:$AT36,0)+COUNTIFS(_calc_라운드기준!$B36:$AT36,_calc_라운드기준!Z36,$B$1:$AT$1,"&lt;"&amp;25))-(RANK(Z36,$B36:$AT36,0)+COUNTIFS($B36:$AT36,Z36,$B$1:$AT$1,"&lt;"&amp;25))</f>
        <v>-12</v>
      </c>
      <c r="BT36">
        <f>(RANK(_calc_라운드기준!AA36,_calc_라운드기준!$B36:$AT36,0)+COUNTIFS(_calc_라운드기준!$B36:$AT36,_calc_라운드기준!AA36,$B$1:$AT$1,"&lt;"&amp;26))-(RANK(AA36,$B36:$AT36,0)+COUNTIFS($B36:$AT36,AA36,$B$1:$AT$1,"&lt;"&amp;26))</f>
        <v>15</v>
      </c>
      <c r="BU36">
        <f>(RANK(_calc_라운드기준!AB36,_calc_라운드기준!$B36:$AT36,0)+COUNTIFS(_calc_라운드기준!$B36:$AT36,_calc_라운드기준!AB36,$B$1:$AT$1,"&lt;"&amp;27))-(RANK(AB36,$B36:$AT36,0)+COUNTIFS($B36:$AT36,AB36,$B$1:$AT$1,"&lt;"&amp;27))</f>
        <v>-13</v>
      </c>
      <c r="BV36">
        <f>(RANK(_calc_라운드기준!AC36,_calc_라운드기준!$B36:$AT36,0)+COUNTIFS(_calc_라운드기준!$B36:$AT36,_calc_라운드기준!AC36,$B$1:$AT$1,"&lt;"&amp;28))-(RANK(AC36,$B36:$AT36,0)+COUNTIFS($B36:$AT36,AC36,$B$1:$AT$1,"&lt;"&amp;28))</f>
        <v>-17</v>
      </c>
      <c r="BW36">
        <f>(RANK(_calc_라운드기준!AD36,_calc_라운드기준!$B36:$AT36,0)+COUNTIFS(_calc_라운드기준!$B36:$AT36,_calc_라운드기준!AD36,$B$1:$AT$1,"&lt;"&amp;29))-(RANK(AD36,$B36:$AT36,0)+COUNTIFS($B36:$AT36,AD36,$B$1:$AT$1,"&lt;"&amp;29))</f>
        <v>-3</v>
      </c>
      <c r="BX36">
        <f>(RANK(_calc_라운드기준!AE36,_calc_라운드기준!$B36:$AT36,0)+COUNTIFS(_calc_라운드기준!$B36:$AT36,_calc_라운드기준!AE36,$B$1:$AT$1,"&lt;"&amp;30))-(RANK(AE36,$B36:$AT36,0)+COUNTIFS($B36:$AT36,AE36,$B$1:$AT$1,"&lt;"&amp;30))</f>
        <v>12</v>
      </c>
      <c r="BY36">
        <f>(RANK(_calc_라운드기준!AF36,_calc_라운드기준!$B36:$AT36,0)+COUNTIFS(_calc_라운드기준!$B36:$AT36,_calc_라운드기준!AF36,$B$1:$AT$1,"&lt;"&amp;31))-(RANK(AF36,$B36:$AT36,0)+COUNTIFS($B36:$AT36,AF36,$B$1:$AT$1,"&lt;"&amp;31))</f>
        <v>11</v>
      </c>
      <c r="BZ36">
        <f>(RANK(_calc_라운드기준!AG36,_calc_라운드기준!$B36:$AT36,0)+COUNTIFS(_calc_라운드기준!$B36:$AT36,_calc_라운드기준!AG36,$B$1:$AT$1,"&lt;"&amp;32))-(RANK(AG36,$B36:$AT36,0)+COUNTIFS($B36:$AT36,AG36,$B$1:$AT$1,"&lt;"&amp;32))</f>
        <v>6</v>
      </c>
      <c r="CA36">
        <f>(RANK(_calc_라운드기준!AH36,_calc_라운드기준!$B36:$AT36,0)+COUNTIFS(_calc_라운드기준!$B36:$AT36,_calc_라운드기준!AH36,$B$1:$AT$1,"&lt;"&amp;33))-(RANK(AH36,$B36:$AT36,0)+COUNTIFS($B36:$AT36,AH36,$B$1:$AT$1,"&lt;"&amp;33))</f>
        <v>12</v>
      </c>
      <c r="CB36">
        <f>(RANK(_calc_라운드기준!AI36,_calc_라운드기준!$B36:$AT36,0)+COUNTIFS(_calc_라운드기준!$B36:$AT36,_calc_라운드기준!AI36,$B$1:$AT$1,"&lt;"&amp;34))-(RANK(AI36,$B36:$AT36,0)+COUNTIFS($B36:$AT36,AI36,$B$1:$AT$1,"&lt;"&amp;34))</f>
        <v>23</v>
      </c>
      <c r="CC36">
        <f>(RANK(_calc_라운드기준!AJ36,_calc_라운드기준!$B36:$AT36,0)+COUNTIFS(_calc_라운드기준!$B36:$AT36,_calc_라운드기준!AJ36,$B$1:$AT$1,"&lt;"&amp;35))-(RANK(AJ36,$B36:$AT36,0)+COUNTIFS($B36:$AT36,AJ36,$B$1:$AT$1,"&lt;"&amp;35))</f>
        <v>18</v>
      </c>
      <c r="CD36">
        <f>(RANK(_calc_라운드기준!AK36,_calc_라운드기준!$B36:$AT36,0)+COUNTIFS(_calc_라운드기준!$B36:$AT36,_calc_라운드기준!AK36,$B$1:$AT$1,"&lt;"&amp;36))-(RANK(AK36,$B36:$AT36,0)+COUNTIFS($B36:$AT36,AK36,$B$1:$AT$1,"&lt;"&amp;36))</f>
        <v>-1</v>
      </c>
      <c r="CE36">
        <f>(RANK(_calc_라운드기준!AL36,_calc_라운드기준!$B36:$AT36,0)+COUNTIFS(_calc_라운드기준!$B36:$AT36,_calc_라운드기준!AL36,$B$1:$AT$1,"&lt;"&amp;37))-(RANK(AL36,$B36:$AT36,0)+COUNTIFS($B36:$AT36,AL36,$B$1:$AT$1,"&lt;"&amp;37))</f>
        <v>5</v>
      </c>
      <c r="CF36">
        <f>(RANK(_calc_라운드기준!AM36,_calc_라운드기준!$B36:$AT36,0)+COUNTIFS(_calc_라운드기준!$B36:$AT36,_calc_라운드기준!AM36,$B$1:$AT$1,"&lt;"&amp;38))-(RANK(AM36,$B36:$AT36,0)+COUNTIFS($B36:$AT36,AM36,$B$1:$AT$1,"&lt;"&amp;38))</f>
        <v>14</v>
      </c>
      <c r="CG36">
        <f>(RANK(_calc_라운드기준!AN36,_calc_라운드기준!$B36:$AT36,0)+COUNTIFS(_calc_라운드기준!$B36:$AT36,_calc_라운드기준!AN36,$B$1:$AT$1,"&lt;"&amp;39))-(RANK(AN36,$B36:$AT36,0)+COUNTIFS($B36:$AT36,AN36,$B$1:$AT$1,"&lt;"&amp;39))</f>
        <v>-29</v>
      </c>
      <c r="CH36">
        <f>(RANK(_calc_라운드기준!AO36,_calc_라운드기준!$B36:$AT36,0)+COUNTIFS(_calc_라운드기준!$B36:$AT36,_calc_라운드기준!AO36,$B$1:$AT$1,"&lt;"&amp;40))-(RANK(AO36,$B36:$AT36,0)+COUNTIFS($B36:$AT36,AO36,$B$1:$AT$1,"&lt;"&amp;40))</f>
        <v>-15</v>
      </c>
      <c r="CI36">
        <f>(RANK(_calc_라운드기준!AP36,_calc_라운드기준!$B36:$AT36,0)+COUNTIFS(_calc_라운드기준!$B36:$AT36,_calc_라운드기준!AP36,$B$1:$AT$1,"&lt;"&amp;41))-(RANK(AP36,$B36:$AT36,0)+COUNTIFS($B36:$AT36,AP36,$B$1:$AT$1,"&lt;"&amp;41))</f>
        <v>-1</v>
      </c>
      <c r="CJ36">
        <f>(RANK(_calc_라운드기준!AQ36,_calc_라운드기준!$B36:$AT36,0)+COUNTIFS(_calc_라운드기준!$B36:$AT36,_calc_라운드기준!AQ36,$B$1:$AT$1,"&lt;"&amp;42))-(RANK(AQ36,$B36:$AT36,0)+COUNTIFS($B36:$AT36,AQ36,$B$1:$AT$1,"&lt;"&amp;42))</f>
        <v>-22</v>
      </c>
      <c r="CK36">
        <f>(RANK(_calc_라운드기준!AR36,_calc_라운드기준!$B36:$AT36,0)+COUNTIFS(_calc_라운드기준!$B36:$AT36,_calc_라운드기준!AR36,$B$1:$AT$1,"&lt;"&amp;43))-(RANK(AR36,$B36:$AT36,0)+COUNTIFS($B36:$AT36,AR36,$B$1:$AT$1,"&lt;"&amp;43))</f>
        <v>-3</v>
      </c>
      <c r="CL36">
        <f>(RANK(_calc_라운드기준!AS36,_calc_라운드기준!$B36:$AT36,0)+COUNTIFS(_calc_라운드기준!$B36:$AT36,_calc_라운드기준!AS36,$B$1:$AT$1,"&lt;"&amp;44))-(RANK(AS36,$B36:$AT36,0)+COUNTIFS($B36:$AT36,AS36,$B$1:$AT$1,"&lt;"&amp;44))</f>
        <v>14</v>
      </c>
      <c r="CM36">
        <f>(RANK(_calc_라운드기준!AT36,_calc_라운드기준!$B36:$AT36,0)+COUNTIFS(_calc_라운드기준!$B36:$AT36,_calc_라운드기준!AT36,$B$1:$AT$1,"&lt;"&amp;45))-(RANK(AT36,$B36:$AT36,0)+COUNTIFS($B36:$AT36,AT36,$B$1:$AT$1,"&lt;"&amp;45))</f>
        <v>26</v>
      </c>
      <c r="CN36">
        <f t="shared" si="45"/>
        <v>32</v>
      </c>
      <c r="CO36">
        <f t="shared" si="46"/>
        <v>31</v>
      </c>
      <c r="CP36">
        <f t="shared" si="47"/>
        <v>23</v>
      </c>
      <c r="CQ36">
        <f t="shared" si="48"/>
        <v>38</v>
      </c>
      <c r="CR36">
        <f t="shared" si="49"/>
        <v>40</v>
      </c>
      <c r="CS36">
        <f t="shared" si="50"/>
        <v>19</v>
      </c>
      <c r="CT36">
        <f t="shared" si="51"/>
        <v>21</v>
      </c>
      <c r="CU36">
        <f t="shared" si="52"/>
        <v>43</v>
      </c>
      <c r="CV36">
        <f t="shared" si="53"/>
        <v>35</v>
      </c>
      <c r="CW36">
        <f t="shared" si="54"/>
        <v>22</v>
      </c>
      <c r="CX36">
        <f t="shared" si="55"/>
        <v>6</v>
      </c>
      <c r="CY36">
        <f t="shared" si="56"/>
        <v>20</v>
      </c>
      <c r="CZ36">
        <f t="shared" si="57"/>
        <v>14</v>
      </c>
      <c r="DA36">
        <f t="shared" si="58"/>
        <v>4</v>
      </c>
      <c r="DB36">
        <f t="shared" si="59"/>
        <v>27</v>
      </c>
      <c r="DC36">
        <f t="shared" si="60"/>
        <v>24</v>
      </c>
      <c r="DD36">
        <f t="shared" si="61"/>
        <v>36</v>
      </c>
      <c r="DE36">
        <f t="shared" si="62"/>
        <v>16</v>
      </c>
      <c r="DF36">
        <f t="shared" si="63"/>
        <v>7</v>
      </c>
      <c r="DG36">
        <f t="shared" si="64"/>
        <v>30</v>
      </c>
      <c r="DH36">
        <f t="shared" si="65"/>
        <v>2</v>
      </c>
      <c r="DI36">
        <f t="shared" si="66"/>
        <v>15</v>
      </c>
      <c r="DJ36">
        <f t="shared" si="67"/>
        <v>44</v>
      </c>
      <c r="DK36">
        <f t="shared" si="68"/>
        <v>33</v>
      </c>
      <c r="DL36">
        <f t="shared" si="69"/>
        <v>34</v>
      </c>
      <c r="DM36">
        <f t="shared" si="70"/>
        <v>8</v>
      </c>
      <c r="DN36">
        <f t="shared" si="71"/>
        <v>37</v>
      </c>
      <c r="DO36">
        <f t="shared" si="72"/>
        <v>41</v>
      </c>
      <c r="DP36">
        <f t="shared" si="73"/>
        <v>28</v>
      </c>
      <c r="DQ36">
        <f t="shared" si="74"/>
        <v>11</v>
      </c>
      <c r="DR36">
        <f t="shared" si="75"/>
        <v>13</v>
      </c>
      <c r="DS36">
        <f t="shared" si="76"/>
        <v>17</v>
      </c>
      <c r="DT36">
        <f t="shared" si="77"/>
        <v>12</v>
      </c>
      <c r="DU36">
        <f t="shared" si="78"/>
        <v>3</v>
      </c>
      <c r="DV36">
        <f t="shared" si="79"/>
        <v>5</v>
      </c>
      <c r="DW36">
        <f t="shared" si="80"/>
        <v>25</v>
      </c>
      <c r="DX36">
        <f t="shared" si="81"/>
        <v>18</v>
      </c>
      <c r="DY36">
        <f t="shared" si="82"/>
        <v>9</v>
      </c>
      <c r="DZ36">
        <f t="shared" si="83"/>
        <v>45</v>
      </c>
      <c r="EA36">
        <f t="shared" si="84"/>
        <v>39</v>
      </c>
      <c r="EB36">
        <f t="shared" si="85"/>
        <v>26</v>
      </c>
      <c r="EC36">
        <f t="shared" si="86"/>
        <v>42</v>
      </c>
      <c r="ED36">
        <f t="shared" si="87"/>
        <v>29</v>
      </c>
      <c r="EE36">
        <f t="shared" si="88"/>
        <v>10</v>
      </c>
      <c r="EF36">
        <f t="shared" si="89"/>
        <v>1</v>
      </c>
    </row>
    <row r="37" spans="1:136" ht="16.5" customHeight="1">
      <c r="A37">
        <f>_calc_라운드기준!A37</f>
        <v>1209</v>
      </c>
      <c r="B37">
        <f>INDEX(_calc_누적빈도!B:B,$A37)-INDEX(_calc_누적빈도!B:B,$A37-기준250회_후보!$B$1)</f>
        <v>33</v>
      </c>
      <c r="C37">
        <f>INDEX(_calc_누적빈도!C:C,$A37)-INDEX(_calc_누적빈도!C:C,$A37-기준250회_후보!$B$1)</f>
        <v>25</v>
      </c>
      <c r="D37">
        <f>INDEX(_calc_누적빈도!D:D,$A37)-INDEX(_calc_누적빈도!D:D,$A37-기준250회_후보!$B$1)</f>
        <v>41</v>
      </c>
      <c r="E37">
        <f>INDEX(_calc_누적빈도!E:E,$A37)-INDEX(_calc_누적빈도!E:E,$A37-기준250회_후보!$B$1)</f>
        <v>26</v>
      </c>
      <c r="F37">
        <f>INDEX(_calc_누적빈도!F:F,$A37)-INDEX(_calc_누적빈도!F:F,$A37-기준250회_후보!$B$1)</f>
        <v>23</v>
      </c>
      <c r="G37">
        <f>INDEX(_calc_누적빈도!G:G,$A37)-INDEX(_calc_누적빈도!G:G,$A37-기준250회_후보!$B$1)</f>
        <v>45</v>
      </c>
      <c r="H37">
        <f>INDEX(_calc_누적빈도!H:H,$A37)-INDEX(_calc_누적빈도!H:H,$A37-기준250회_후보!$B$1)</f>
        <v>41</v>
      </c>
      <c r="I37">
        <f>INDEX(_calc_누적빈도!I:I,$A37)-INDEX(_calc_누적빈도!I:I,$A37-기준250회_후보!$B$1)</f>
        <v>26</v>
      </c>
      <c r="J37">
        <f>INDEX(_calc_누적빈도!J:J,$A37)-INDEX(_calc_누적빈도!J:J,$A37-기준250회_후보!$B$1)</f>
        <v>31</v>
      </c>
      <c r="K37">
        <f>INDEX(_calc_누적빈도!K:K,$A37)-INDEX(_calc_누적빈도!K:K,$A37-기준250회_후보!$B$1)</f>
        <v>24</v>
      </c>
      <c r="L37">
        <f>INDEX(_calc_누적빈도!L:L,$A37)-INDEX(_calc_누적빈도!L:L,$A37-기준250회_후보!$B$1)</f>
        <v>34</v>
      </c>
      <c r="M37">
        <f>INDEX(_calc_누적빈도!M:M,$A37)-INDEX(_calc_누적빈도!M:M,$A37-기준250회_후보!$B$1)</f>
        <v>40</v>
      </c>
      <c r="N37">
        <f>INDEX(_calc_누적빈도!N:N,$A37)-INDEX(_calc_누적빈도!N:N,$A37-기준250회_후보!$B$1)</f>
        <v>39</v>
      </c>
      <c r="O37">
        <f>INDEX(_calc_누적빈도!O:O,$A37)-INDEX(_calc_누적빈도!O:O,$A37-기준250회_후보!$B$1)</f>
        <v>35</v>
      </c>
      <c r="P37">
        <f>INDEX(_calc_누적빈도!P:P,$A37)-INDEX(_calc_누적빈도!P:P,$A37-기준250회_후보!$B$1)</f>
        <v>32</v>
      </c>
      <c r="Q37">
        <f>INDEX(_calc_누적빈도!Q:Q,$A37)-INDEX(_calc_누적빈도!Q:Q,$A37-기준250회_후보!$B$1)</f>
        <v>42</v>
      </c>
      <c r="R37">
        <f>INDEX(_calc_누적빈도!R:R,$A37)-INDEX(_calc_누적빈도!R:R,$A37-기준250회_후보!$B$1)</f>
        <v>30</v>
      </c>
      <c r="S37">
        <f>INDEX(_calc_누적빈도!S:S,$A37)-INDEX(_calc_누적빈도!S:S,$A37-기준250회_후보!$B$1)</f>
        <v>33</v>
      </c>
      <c r="T37">
        <f>INDEX(_calc_누적빈도!T:T,$A37)-INDEX(_calc_누적빈도!T:T,$A37-기준250회_후보!$B$1)</f>
        <v>34</v>
      </c>
      <c r="U37">
        <f>INDEX(_calc_누적빈도!U:U,$A37)-INDEX(_calc_누적빈도!U:U,$A37-기준250회_후보!$B$1)</f>
        <v>32</v>
      </c>
      <c r="V37">
        <f>INDEX(_calc_누적빈도!V:V,$A37)-INDEX(_calc_누적빈도!V:V,$A37-기준250회_후보!$B$1)</f>
        <v>37</v>
      </c>
      <c r="W37">
        <f>INDEX(_calc_누적빈도!W:W,$A37)-INDEX(_calc_누적빈도!W:W,$A37-기준250회_후보!$B$1)</f>
        <v>31</v>
      </c>
      <c r="X37">
        <f>INDEX(_calc_누적빈도!X:X,$A37)-INDEX(_calc_누적빈도!X:X,$A37-기준250회_후보!$B$1)</f>
        <v>31</v>
      </c>
      <c r="Y37">
        <f>INDEX(_calc_누적빈도!Y:Y,$A37)-INDEX(_calc_누적빈도!Y:Y,$A37-기준250회_후보!$B$1)</f>
        <v>37</v>
      </c>
      <c r="Z37">
        <f>INDEX(_calc_누적빈도!Z:Z,$A37)-INDEX(_calc_누적빈도!Z:Z,$A37-기준250회_후보!$B$1)</f>
        <v>25</v>
      </c>
      <c r="AA37">
        <f>INDEX(_calc_누적빈도!AA:AA,$A37)-INDEX(_calc_누적빈도!AA:AA,$A37-기준250회_후보!$B$1)</f>
        <v>36</v>
      </c>
      <c r="AB37">
        <f>INDEX(_calc_누적빈도!AB:AB,$A37)-INDEX(_calc_누적빈도!AB:AB,$A37-기준250회_후보!$B$1)</f>
        <v>35</v>
      </c>
      <c r="AC37">
        <f>INDEX(_calc_누적빈도!AC:AC,$A37)-INDEX(_calc_누적빈도!AC:AC,$A37-기준250회_후보!$B$1)</f>
        <v>32</v>
      </c>
      <c r="AD37">
        <f>INDEX(_calc_누적빈도!AD:AD,$A37)-INDEX(_calc_누적빈도!AD:AD,$A37-기준250회_후보!$B$1)</f>
        <v>37</v>
      </c>
      <c r="AE37">
        <f>INDEX(_calc_누적빈도!AE:AE,$A37)-INDEX(_calc_누적빈도!AE:AE,$A37-기준250회_후보!$B$1)</f>
        <v>38</v>
      </c>
      <c r="AF37">
        <f>INDEX(_calc_누적빈도!AF:AF,$A37)-INDEX(_calc_누적빈도!AF:AF,$A37-기준250회_후보!$B$1)</f>
        <v>34</v>
      </c>
      <c r="AG37">
        <f>INDEX(_calc_누적빈도!AG:AG,$A37)-INDEX(_calc_누적빈도!AG:AG,$A37-기준250회_후보!$B$1)</f>
        <v>31</v>
      </c>
      <c r="AH37">
        <f>INDEX(_calc_누적빈도!AH:AH,$A37)-INDEX(_calc_누적빈도!AH:AH,$A37-기준250회_후보!$B$1)</f>
        <v>38</v>
      </c>
      <c r="AI37">
        <f>INDEX(_calc_누적빈도!AI:AI,$A37)-INDEX(_calc_누적빈도!AI:AI,$A37-기준250회_후보!$B$1)</f>
        <v>34</v>
      </c>
      <c r="AJ37">
        <f>INDEX(_calc_누적빈도!AJ:AJ,$A37)-INDEX(_calc_누적빈도!AJ:AJ,$A37-기준250회_후보!$B$1)</f>
        <v>40</v>
      </c>
      <c r="AK37">
        <f>INDEX(_calc_누적빈도!AK:AK,$A37)-INDEX(_calc_누적빈도!AK:AK,$A37-기준250회_후보!$B$1)</f>
        <v>33</v>
      </c>
      <c r="AL37">
        <f>INDEX(_calc_누적빈도!AL:AL,$A37)-INDEX(_calc_누적빈도!AL:AL,$A37-기준250회_후보!$B$1)</f>
        <v>39</v>
      </c>
      <c r="AM37">
        <f>INDEX(_calc_누적빈도!AM:AM,$A37)-INDEX(_calc_누적빈도!AM:AM,$A37-기준250회_후보!$B$1)</f>
        <v>38</v>
      </c>
      <c r="AN37">
        <f>INDEX(_calc_누적빈도!AN:AN,$A37)-INDEX(_calc_누적빈도!AN:AN,$A37-기준250회_후보!$B$1)</f>
        <v>27</v>
      </c>
      <c r="AO37">
        <f>INDEX(_calc_누적빈도!AO:AO,$A37)-INDEX(_calc_누적빈도!AO:AO,$A37-기준250회_후보!$B$1)</f>
        <v>33</v>
      </c>
      <c r="AP37">
        <f>INDEX(_calc_누적빈도!AP:AP,$A37)-INDEX(_calc_누적빈도!AP:AP,$A37-기준250회_후보!$B$1)</f>
        <v>28</v>
      </c>
      <c r="AQ37">
        <f>INDEX(_calc_누적빈도!AQ:AQ,$A37)-INDEX(_calc_누적빈도!AQ:AQ,$A37-기준250회_후보!$B$1)</f>
        <v>29</v>
      </c>
      <c r="AR37">
        <f>INDEX(_calc_누적빈도!AR:AR,$A37)-INDEX(_calc_누적빈도!AR:AR,$A37-기준250회_후보!$B$1)</f>
        <v>21</v>
      </c>
      <c r="AS37">
        <f>INDEX(_calc_누적빈도!AS:AS,$A37)-INDEX(_calc_누적빈도!AS:AS,$A37-기준250회_후보!$B$1)</f>
        <v>32</v>
      </c>
      <c r="AT37">
        <f>INDEX(_calc_누적빈도!AT:AT,$A37)-INDEX(_calc_누적빈도!AT:AT,$A37-기준250회_후보!$B$1)</f>
        <v>38</v>
      </c>
      <c r="AU37">
        <f>(RANK(_calc_라운드기준!B37,_calc_라운드기준!$B37:$AT37,0)+COUNTIFS(_calc_라운드기준!$B37:$AT37,_calc_라운드기준!B37,$B$1:$AT$1,"&lt;"&amp;1))-(RANK(B37,$B37:$AT37,0)+COUNTIFS($B37:$AT37,B37,$B$1:$AT$1,"&lt;"&amp;1))</f>
        <v>-7</v>
      </c>
      <c r="AV37">
        <f>(RANK(_calc_라운드기준!C37,_calc_라운드기준!$B37:$AT37,0)+COUNTIFS(_calc_라운드기준!$B37:$AT37,_calc_라운드기준!C37,$B$1:$AT$1,"&lt;"&amp;2))-(RANK(C37,$B37:$AT37,0)+COUNTIFS($B37:$AT37,C37,$B$1:$AT$1,"&lt;"&amp;2))</f>
        <v>-3</v>
      </c>
      <c r="AW37">
        <f>(RANK(_calc_라운드기준!D37,_calc_라운드기준!$B37:$AT37,0)+COUNTIFS(_calc_라운드기준!$B37:$AT37,_calc_라운드기준!D37,$B$1:$AT$1,"&lt;"&amp;3))-(RANK(D37,$B37:$AT37,0)+COUNTIFS($B37:$AT37,D37,$B$1:$AT$1,"&lt;"&amp;3))</f>
        <v>-2</v>
      </c>
      <c r="AX37">
        <f>(RANK(_calc_라운드기준!E37,_calc_라운드기준!$B37:$AT37,0)+COUNTIFS(_calc_라운드기준!$B37:$AT37,_calc_라운드기준!E37,$B$1:$AT$1,"&lt;"&amp;4))-(RANK(E37,$B37:$AT37,0)+COUNTIFS($B37:$AT37,E37,$B$1:$AT$1,"&lt;"&amp;4))</f>
        <v>-16</v>
      </c>
      <c r="AY37">
        <f>(RANK(_calc_라운드기준!F37,_calc_라운드기준!$B37:$AT37,0)+COUNTIFS(_calc_라운드기준!$B37:$AT37,_calc_라운드기준!F37,$B$1:$AT$1,"&lt;"&amp;5))-(RANK(F37,$B37:$AT37,0)+COUNTIFS($B37:$AT37,F37,$B$1:$AT$1,"&lt;"&amp;5))</f>
        <v>-20</v>
      </c>
      <c r="AZ37">
        <f>(RANK(_calc_라운드기준!G37,_calc_라운드기준!$B37:$AT37,0)+COUNTIFS(_calc_라운드기준!$B37:$AT37,_calc_라운드기준!G37,$B$1:$AT$1,"&lt;"&amp;6))-(RANK(G37,$B37:$AT37,0)+COUNTIFS($B37:$AT37,G37,$B$1:$AT$1,"&lt;"&amp;6))</f>
        <v>4</v>
      </c>
      <c r="BA37">
        <f>(RANK(_calc_라운드기준!H37,_calc_라운드기준!$B37:$AT37,0)+COUNTIFS(_calc_라운드기준!$B37:$AT37,_calc_라운드기준!H37,$B$1:$AT$1,"&lt;"&amp;7))-(RANK(H37,$B37:$AT37,0)+COUNTIFS($B37:$AT37,H37,$B$1:$AT$1,"&lt;"&amp;7))</f>
        <v>2</v>
      </c>
      <c r="BB37">
        <f>(RANK(_calc_라운드기준!I37,_calc_라운드기준!$B37:$AT37,0)+COUNTIFS(_calc_라운드기준!$B37:$AT37,_calc_라운드기준!I37,$B$1:$AT$1,"&lt;"&amp;8))-(RANK(I37,$B37:$AT37,0)+COUNTIFS($B37:$AT37,I37,$B$1:$AT$1,"&lt;"&amp;8))</f>
        <v>-23</v>
      </c>
      <c r="BC37">
        <f>(RANK(_calc_라운드기준!J37,_calc_라운드기준!$B37:$AT37,0)+COUNTIFS(_calc_라운드기준!$B37:$AT37,_calc_라운드기준!J37,$B$1:$AT$1,"&lt;"&amp;9))-(RANK(J37,$B37:$AT37,0)+COUNTIFS($B37:$AT37,J37,$B$1:$AT$1,"&lt;"&amp;9))</f>
        <v>-21</v>
      </c>
      <c r="BD37">
        <f>(RANK(_calc_라운드기준!K37,_calc_라운드기준!$B37:$AT37,0)+COUNTIFS(_calc_라운드기준!$B37:$AT37,_calc_라운드기준!K37,$B$1:$AT$1,"&lt;"&amp;10))-(RANK(K37,$B37:$AT37,0)+COUNTIFS($B37:$AT37,K37,$B$1:$AT$1,"&lt;"&amp;10))</f>
        <v>1</v>
      </c>
      <c r="BE37">
        <f>(RANK(_calc_라운드기준!L37,_calc_라운드기준!$B37:$AT37,0)+COUNTIFS(_calc_라운드기준!$B37:$AT37,_calc_라운드기준!L37,$B$1:$AT$1,"&lt;"&amp;11))-(RANK(L37,$B37:$AT37,0)+COUNTIFS($B37:$AT37,L37,$B$1:$AT$1,"&lt;"&amp;11))</f>
        <v>14</v>
      </c>
      <c r="BF37">
        <f>(RANK(_calc_라운드기준!M37,_calc_라운드기준!$B37:$AT37,0)+COUNTIFS(_calc_라운드기준!$B37:$AT37,_calc_라운드기준!M37,$B$1:$AT$1,"&lt;"&amp;12))-(RANK(M37,$B37:$AT37,0)+COUNTIFS($B37:$AT37,M37,$B$1:$AT$1,"&lt;"&amp;12))</f>
        <v>6</v>
      </c>
      <c r="BG37">
        <f>(RANK(_calc_라운드기준!N37,_calc_라운드기준!$B37:$AT37,0)+COUNTIFS(_calc_라운드기준!$B37:$AT37,_calc_라운드기준!N37,$B$1:$AT$1,"&lt;"&amp;13))-(RANK(N37,$B37:$AT37,0)+COUNTIFS($B37:$AT37,N37,$B$1:$AT$1,"&lt;"&amp;13))</f>
        <v>11</v>
      </c>
      <c r="BH37">
        <f>(RANK(_calc_라운드기준!O37,_calc_라운드기준!$B37:$AT37,0)+COUNTIFS(_calc_라운드기준!$B37:$AT37,_calc_라운드기준!O37,$B$1:$AT$1,"&lt;"&amp;14))-(RANK(O37,$B37:$AT37,0)+COUNTIFS($B37:$AT37,O37,$B$1:$AT$1,"&lt;"&amp;14))</f>
        <v>22</v>
      </c>
      <c r="BI37">
        <f>(RANK(_calc_라운드기준!P37,_calc_라운드기준!$B37:$AT37,0)+COUNTIFS(_calc_라운드기준!$B37:$AT37,_calc_라운드기준!P37,$B$1:$AT$1,"&lt;"&amp;15))-(RANK(P37,$B37:$AT37,0)+COUNTIFS($B37:$AT37,P37,$B$1:$AT$1,"&lt;"&amp;15))</f>
        <v>-2</v>
      </c>
      <c r="BJ37">
        <f>(RANK(_calc_라운드기준!Q37,_calc_라운드기준!$B37:$AT37,0)+COUNTIFS(_calc_라운드기준!$B37:$AT37,_calc_라운드기준!Q37,$B$1:$AT$1,"&lt;"&amp;16))-(RANK(Q37,$B37:$AT37,0)+COUNTIFS($B37:$AT37,Q37,$B$1:$AT$1,"&lt;"&amp;16))</f>
        <v>0</v>
      </c>
      <c r="BK37">
        <f>(RANK(_calc_라운드기준!R37,_calc_라운드기준!$B37:$AT37,0)+COUNTIFS(_calc_라운드기준!$B37:$AT37,_calc_라운드기준!R37,$B$1:$AT$1,"&lt;"&amp;17))-(RANK(R37,$B37:$AT37,0)+COUNTIFS($B37:$AT37,R37,$B$1:$AT$1,"&lt;"&amp;17))</f>
        <v>-9</v>
      </c>
      <c r="BL37">
        <f>(RANK(_calc_라운드기준!S37,_calc_라운드기준!$B37:$AT37,0)+COUNTIFS(_calc_라운드기준!$B37:$AT37,_calc_라운드기준!S37,$B$1:$AT$1,"&lt;"&amp;18))-(RANK(S37,$B37:$AT37,0)+COUNTIFS($B37:$AT37,S37,$B$1:$AT$1,"&lt;"&amp;18))</f>
        <v>3</v>
      </c>
      <c r="BM37">
        <f>(RANK(_calc_라운드기준!T37,_calc_라운드기준!$B37:$AT37,0)+COUNTIFS(_calc_라운드기준!$B37:$AT37,_calc_라운드기준!T37,$B$1:$AT$1,"&lt;"&amp;19))-(RANK(T37,$B37:$AT37,0)+COUNTIFS($B37:$AT37,T37,$B$1:$AT$1,"&lt;"&amp;19))</f>
        <v>14</v>
      </c>
      <c r="BN37">
        <f>(RANK(_calc_라운드기준!U37,_calc_라운드기준!$B37:$AT37,0)+COUNTIFS(_calc_라운드기준!$B37:$AT37,_calc_라운드기준!U37,$B$1:$AT$1,"&lt;"&amp;20))-(RANK(U37,$B37:$AT37,0)+COUNTIFS($B37:$AT37,U37,$B$1:$AT$1,"&lt;"&amp;20))</f>
        <v>0</v>
      </c>
      <c r="BO37">
        <f>(RANK(_calc_라운드기준!V37,_calc_라운드기준!$B37:$AT37,0)+COUNTIFS(_calc_라운드기준!$B37:$AT37,_calc_라운드기준!V37,$B$1:$AT$1,"&lt;"&amp;21))-(RANK(V37,$B37:$AT37,0)+COUNTIFS($B37:$AT37,V37,$B$1:$AT$1,"&lt;"&amp;21))</f>
        <v>22</v>
      </c>
      <c r="BP37">
        <f>(RANK(_calc_라운드기준!W37,_calc_라운드기준!$B37:$AT37,0)+COUNTIFS(_calc_라운드기준!$B37:$AT37,_calc_라운드기준!W37,$B$1:$AT$1,"&lt;"&amp;22))-(RANK(W37,$B37:$AT37,0)+COUNTIFS($B37:$AT37,W37,$B$1:$AT$1,"&lt;"&amp;22))</f>
        <v>8</v>
      </c>
      <c r="BQ37">
        <f>(RANK(_calc_라운드기준!X37,_calc_라운드기준!$B37:$AT37,0)+COUNTIFS(_calc_라운드기준!$B37:$AT37,_calc_라운드기준!X37,$B$1:$AT$1,"&lt;"&amp;23))-(RANK(X37,$B37:$AT37,0)+COUNTIFS($B37:$AT37,X37,$B$1:$AT$1,"&lt;"&amp;23))</f>
        <v>-26</v>
      </c>
      <c r="BR37">
        <f>(RANK(_calc_라운드기준!Y37,_calc_라운드기준!$B37:$AT37,0)+COUNTIFS(_calc_라운드기준!$B37:$AT37,_calc_라운드기준!Y37,$B$1:$AT$1,"&lt;"&amp;24))-(RANK(Y37,$B37:$AT37,0)+COUNTIFS($B37:$AT37,Y37,$B$1:$AT$1,"&lt;"&amp;24))</f>
        <v>-10</v>
      </c>
      <c r="BS37">
        <f>(RANK(_calc_라운드기준!Z37,_calc_라운드기준!$B37:$AT37,0)+COUNTIFS(_calc_라운드기준!$B37:$AT37,_calc_라운드기준!Z37,$B$1:$AT$1,"&lt;"&amp;25))-(RANK(Z37,$B37:$AT37,0)+COUNTIFS($B37:$AT37,Z37,$B$1:$AT$1,"&lt;"&amp;25))</f>
        <v>-13</v>
      </c>
      <c r="BT37">
        <f>(RANK(_calc_라운드기준!AA37,_calc_라운드기준!$B37:$AT37,0)+COUNTIFS(_calc_라운드기준!$B37:$AT37,_calc_라운드기준!AA37,$B$1:$AT$1,"&lt;"&amp;26))-(RANK(AA37,$B37:$AT37,0)+COUNTIFS($B37:$AT37,AA37,$B$1:$AT$1,"&lt;"&amp;26))</f>
        <v>14</v>
      </c>
      <c r="BU37">
        <f>(RANK(_calc_라운드기준!AB37,_calc_라운드기준!$B37:$AT37,0)+COUNTIFS(_calc_라운드기준!$B37:$AT37,_calc_라운드기준!AB37,$B$1:$AT$1,"&lt;"&amp;27))-(RANK(AB37,$B37:$AT37,0)+COUNTIFS($B37:$AT37,AB37,$B$1:$AT$1,"&lt;"&amp;27))</f>
        <v>-15</v>
      </c>
      <c r="BV37">
        <f>(RANK(_calc_라운드기준!AC37,_calc_라운드기준!$B37:$AT37,0)+COUNTIFS(_calc_라운드기준!$B37:$AT37,_calc_라운드기준!AC37,$B$1:$AT$1,"&lt;"&amp;28))-(RANK(AC37,$B37:$AT37,0)+COUNTIFS($B37:$AT37,AC37,$B$1:$AT$1,"&lt;"&amp;28))</f>
        <v>-21</v>
      </c>
      <c r="BW37">
        <f>(RANK(_calc_라운드기준!AD37,_calc_라운드기준!$B37:$AT37,0)+COUNTIFS(_calc_라운드기준!$B37:$AT37,_calc_라운드기준!AD37,$B$1:$AT$1,"&lt;"&amp;29))-(RANK(AD37,$B37:$AT37,0)+COUNTIFS($B37:$AT37,AD37,$B$1:$AT$1,"&lt;"&amp;29))</f>
        <v>-3</v>
      </c>
      <c r="BX37">
        <f>(RANK(_calc_라운드기준!AE37,_calc_라운드기준!$B37:$AT37,0)+COUNTIFS(_calc_라운드기준!$B37:$AT37,_calc_라운드기준!AE37,$B$1:$AT$1,"&lt;"&amp;30))-(RANK(AE37,$B37:$AT37,0)+COUNTIFS($B37:$AT37,AE37,$B$1:$AT$1,"&lt;"&amp;30))</f>
        <v>10</v>
      </c>
      <c r="BY37">
        <f>(RANK(_calc_라운드기준!AF37,_calc_라운드기준!$B37:$AT37,0)+COUNTIFS(_calc_라운드기준!$B37:$AT37,_calc_라운드기준!AF37,$B$1:$AT$1,"&lt;"&amp;31))-(RANK(AF37,$B37:$AT37,0)+COUNTIFS($B37:$AT37,AF37,$B$1:$AT$1,"&lt;"&amp;31))</f>
        <v>10</v>
      </c>
      <c r="BZ37">
        <f>(RANK(_calc_라운드기준!AG37,_calc_라운드기준!$B37:$AT37,0)+COUNTIFS(_calc_라운드기준!$B37:$AT37,_calc_라운드기준!AG37,$B$1:$AT$1,"&lt;"&amp;32))-(RANK(AG37,$B37:$AT37,0)+COUNTIFS($B37:$AT37,AG37,$B$1:$AT$1,"&lt;"&amp;32))</f>
        <v>7</v>
      </c>
      <c r="CA37">
        <f>(RANK(_calc_라운드기준!AH37,_calc_라운드기준!$B37:$AT37,0)+COUNTIFS(_calc_라운드기준!$B37:$AT37,_calc_라운드기준!AH37,$B$1:$AT$1,"&lt;"&amp;33))-(RANK(AH37,$B37:$AT37,0)+COUNTIFS($B37:$AT37,AH37,$B$1:$AT$1,"&lt;"&amp;33))</f>
        <v>10</v>
      </c>
      <c r="CB37">
        <f>(RANK(_calc_라운드기준!AI37,_calc_라운드기준!$B37:$AT37,0)+COUNTIFS(_calc_라운드기준!$B37:$AT37,_calc_라운드기준!AI37,$B$1:$AT$1,"&lt;"&amp;34))-(RANK(AI37,$B37:$AT37,0)+COUNTIFS($B37:$AT37,AI37,$B$1:$AT$1,"&lt;"&amp;34))</f>
        <v>23</v>
      </c>
      <c r="CC37">
        <f>(RANK(_calc_라운드기준!AJ37,_calc_라운드기준!$B37:$AT37,0)+COUNTIFS(_calc_라운드기준!$B37:$AT37,_calc_라운드기준!AJ37,$B$1:$AT$1,"&lt;"&amp;35))-(RANK(AJ37,$B37:$AT37,0)+COUNTIFS($B37:$AT37,AJ37,$B$1:$AT$1,"&lt;"&amp;35))</f>
        <v>26</v>
      </c>
      <c r="CD37">
        <f>(RANK(_calc_라운드기준!AK37,_calc_라운드기준!$B37:$AT37,0)+COUNTIFS(_calc_라운드기준!$B37:$AT37,_calc_라운드기준!AK37,$B$1:$AT$1,"&lt;"&amp;36))-(RANK(AK37,$B37:$AT37,0)+COUNTIFS($B37:$AT37,AK37,$B$1:$AT$1,"&lt;"&amp;36))</f>
        <v>-4</v>
      </c>
      <c r="CE37">
        <f>(RANK(_calc_라운드기준!AL37,_calc_라운드기준!$B37:$AT37,0)+COUNTIFS(_calc_라운드기준!$B37:$AT37,_calc_라운드기준!AL37,$B$1:$AT$1,"&lt;"&amp;37))-(RANK(AL37,$B37:$AT37,0)+COUNTIFS($B37:$AT37,AL37,$B$1:$AT$1,"&lt;"&amp;37))</f>
        <v>14</v>
      </c>
      <c r="CF37">
        <f>(RANK(_calc_라운드기준!AM37,_calc_라운드기준!$B37:$AT37,0)+COUNTIFS(_calc_라운드기준!$B37:$AT37,_calc_라운드기준!AM37,$B$1:$AT$1,"&lt;"&amp;38))-(RANK(AM37,$B37:$AT37,0)+COUNTIFS($B37:$AT37,AM37,$B$1:$AT$1,"&lt;"&amp;38))</f>
        <v>2</v>
      </c>
      <c r="CG37">
        <f>(RANK(_calc_라운드기준!AN37,_calc_라운드기준!$B37:$AT37,0)+COUNTIFS(_calc_라운드기준!$B37:$AT37,_calc_라운드기준!AN37,$B$1:$AT$1,"&lt;"&amp;39))-(RANK(AN37,$B37:$AT37,0)+COUNTIFS($B37:$AT37,AN37,$B$1:$AT$1,"&lt;"&amp;39))</f>
        <v>-29</v>
      </c>
      <c r="CH37">
        <f>(RANK(_calc_라운드기준!AO37,_calc_라운드기준!$B37:$AT37,0)+COUNTIFS(_calc_라운드기준!$B37:$AT37,_calc_라운드기준!AO37,$B$1:$AT$1,"&lt;"&amp;40))-(RANK(AO37,$B37:$AT37,0)+COUNTIFS($B37:$AT37,AO37,$B$1:$AT$1,"&lt;"&amp;40))</f>
        <v>-12</v>
      </c>
      <c r="CI37">
        <f>(RANK(_calc_라운드기준!AP37,_calc_라운드기준!$B37:$AT37,0)+COUNTIFS(_calc_라운드기준!$B37:$AT37,_calc_라운드기준!AP37,$B$1:$AT$1,"&lt;"&amp;41))-(RANK(AP37,$B37:$AT37,0)+COUNTIFS($B37:$AT37,AP37,$B$1:$AT$1,"&lt;"&amp;41))</f>
        <v>-1</v>
      </c>
      <c r="CJ37">
        <f>(RANK(_calc_라운드기준!AQ37,_calc_라운드기준!$B37:$AT37,0)+COUNTIFS(_calc_라운드기준!$B37:$AT37,_calc_라운드기준!AQ37,$B$1:$AT$1,"&lt;"&amp;42))-(RANK(AQ37,$B37:$AT37,0)+COUNTIFS($B37:$AT37,AQ37,$B$1:$AT$1,"&lt;"&amp;42))</f>
        <v>-21</v>
      </c>
      <c r="CK37">
        <f>(RANK(_calc_라운드기준!AR37,_calc_라운드기준!$B37:$AT37,0)+COUNTIFS(_calc_라운드기준!$B37:$AT37,_calc_라운드기준!AR37,$B$1:$AT$1,"&lt;"&amp;43))-(RANK(AR37,$B37:$AT37,0)+COUNTIFS($B37:$AT37,AR37,$B$1:$AT$1,"&lt;"&amp;43))</f>
        <v>-3</v>
      </c>
      <c r="CL37">
        <f>(RANK(_calc_라운드기준!AS37,_calc_라운드기준!$B37:$AT37,0)+COUNTIFS(_calc_라운드기준!$B37:$AT37,_calc_라운드기준!AS37,$B$1:$AT$1,"&lt;"&amp;44))-(RANK(AS37,$B37:$AT37,0)+COUNTIFS($B37:$AT37,AS37,$B$1:$AT$1,"&lt;"&amp;44))</f>
        <v>13</v>
      </c>
      <c r="CM37">
        <f>(RANK(_calc_라운드기준!AT37,_calc_라운드기준!$B37:$AT37,0)+COUNTIFS(_calc_라운드기준!$B37:$AT37,_calc_라운드기준!AT37,$B$1:$AT$1,"&lt;"&amp;45))-(RANK(AT37,$B37:$AT37,0)+COUNTIFS($B37:$AT37,AT37,$B$1:$AT$1,"&lt;"&amp;45))</f>
        <v>25</v>
      </c>
      <c r="CN37">
        <f t="shared" si="45"/>
        <v>32</v>
      </c>
      <c r="CO37">
        <f t="shared" si="46"/>
        <v>28</v>
      </c>
      <c r="CP37">
        <f t="shared" si="47"/>
        <v>26</v>
      </c>
      <c r="CQ37">
        <f t="shared" si="48"/>
        <v>38</v>
      </c>
      <c r="CR37">
        <f t="shared" si="49"/>
        <v>39</v>
      </c>
      <c r="CS37">
        <f t="shared" si="50"/>
        <v>18</v>
      </c>
      <c r="CT37">
        <f t="shared" si="51"/>
        <v>20</v>
      </c>
      <c r="CU37">
        <f t="shared" si="52"/>
        <v>43</v>
      </c>
      <c r="CV37">
        <f t="shared" si="53"/>
        <v>40</v>
      </c>
      <c r="CW37">
        <f t="shared" si="54"/>
        <v>22</v>
      </c>
      <c r="CX37">
        <f t="shared" si="55"/>
        <v>6</v>
      </c>
      <c r="CY37">
        <f t="shared" si="56"/>
        <v>17</v>
      </c>
      <c r="CZ37">
        <f t="shared" si="57"/>
        <v>11</v>
      </c>
      <c r="DA37">
        <f t="shared" si="58"/>
        <v>4</v>
      </c>
      <c r="DB37">
        <f t="shared" si="59"/>
        <v>27</v>
      </c>
      <c r="DC37">
        <f t="shared" si="60"/>
        <v>23</v>
      </c>
      <c r="DD37">
        <f t="shared" si="61"/>
        <v>33</v>
      </c>
      <c r="DE37">
        <f t="shared" si="62"/>
        <v>19</v>
      </c>
      <c r="DF37">
        <f t="shared" si="63"/>
        <v>7</v>
      </c>
      <c r="DG37">
        <f t="shared" si="64"/>
        <v>24</v>
      </c>
      <c r="DH37">
        <f t="shared" si="65"/>
        <v>5</v>
      </c>
      <c r="DI37">
        <f t="shared" si="66"/>
        <v>15</v>
      </c>
      <c r="DJ37">
        <f t="shared" si="67"/>
        <v>44</v>
      </c>
      <c r="DK37">
        <f t="shared" si="68"/>
        <v>34</v>
      </c>
      <c r="DL37">
        <f t="shared" si="69"/>
        <v>36</v>
      </c>
      <c r="DM37">
        <f t="shared" si="70"/>
        <v>8</v>
      </c>
      <c r="DN37">
        <f t="shared" si="71"/>
        <v>37</v>
      </c>
      <c r="DO37">
        <f t="shared" si="72"/>
        <v>41</v>
      </c>
      <c r="DP37">
        <f t="shared" si="73"/>
        <v>29</v>
      </c>
      <c r="DQ37">
        <f t="shared" si="74"/>
        <v>12</v>
      </c>
      <c r="DR37">
        <f t="shared" si="75"/>
        <v>13</v>
      </c>
      <c r="DS37">
        <f t="shared" si="76"/>
        <v>16</v>
      </c>
      <c r="DT37">
        <f t="shared" si="77"/>
        <v>14</v>
      </c>
      <c r="DU37">
        <f t="shared" si="78"/>
        <v>3</v>
      </c>
      <c r="DV37">
        <f t="shared" si="79"/>
        <v>1</v>
      </c>
      <c r="DW37">
        <f t="shared" si="80"/>
        <v>31</v>
      </c>
      <c r="DX37">
        <f t="shared" si="81"/>
        <v>9</v>
      </c>
      <c r="DY37">
        <f t="shared" si="82"/>
        <v>21</v>
      </c>
      <c r="DZ37">
        <f t="shared" si="83"/>
        <v>45</v>
      </c>
      <c r="EA37">
        <f t="shared" si="84"/>
        <v>35</v>
      </c>
      <c r="EB37">
        <f t="shared" si="85"/>
        <v>25</v>
      </c>
      <c r="EC37">
        <f t="shared" si="86"/>
        <v>42</v>
      </c>
      <c r="ED37">
        <f t="shared" si="87"/>
        <v>30</v>
      </c>
      <c r="EE37">
        <f t="shared" si="88"/>
        <v>10</v>
      </c>
      <c r="EF37">
        <f t="shared" si="89"/>
        <v>2</v>
      </c>
    </row>
    <row r="38" spans="1:136" ht="16.5" customHeight="1">
      <c r="A38">
        <f>_calc_라운드기준!A38</f>
        <v>1208</v>
      </c>
      <c r="B38">
        <f>INDEX(_calc_누적빈도!B:B,$A38)-INDEX(_calc_누적빈도!B:B,$A38-기준250회_후보!$B$1)</f>
        <v>33</v>
      </c>
      <c r="C38">
        <f>INDEX(_calc_누적빈도!C:C,$A38)-INDEX(_calc_누적빈도!C:C,$A38-기준250회_후보!$B$1)</f>
        <v>26</v>
      </c>
      <c r="D38">
        <f>INDEX(_calc_누적빈도!D:D,$A38)-INDEX(_calc_누적빈도!D:D,$A38-기준250회_후보!$B$1)</f>
        <v>41</v>
      </c>
      <c r="E38">
        <f>INDEX(_calc_누적빈도!E:E,$A38)-INDEX(_calc_누적빈도!E:E,$A38-기준250회_후보!$B$1)</f>
        <v>26</v>
      </c>
      <c r="F38">
        <f>INDEX(_calc_누적빈도!F:F,$A38)-INDEX(_calc_누적빈도!F:F,$A38-기준250회_후보!$B$1)</f>
        <v>23</v>
      </c>
      <c r="G38">
        <f>INDEX(_calc_누적빈도!G:G,$A38)-INDEX(_calc_누적빈도!G:G,$A38-기준250회_후보!$B$1)</f>
        <v>44</v>
      </c>
      <c r="H38">
        <f>INDEX(_calc_누적빈도!H:H,$A38)-INDEX(_calc_누적빈도!H:H,$A38-기준250회_후보!$B$1)</f>
        <v>41</v>
      </c>
      <c r="I38">
        <f>INDEX(_calc_누적빈도!I:I,$A38)-INDEX(_calc_누적빈도!I:I,$A38-기준250회_후보!$B$1)</f>
        <v>26</v>
      </c>
      <c r="J38">
        <f>INDEX(_calc_누적빈도!J:J,$A38)-INDEX(_calc_누적빈도!J:J,$A38-기준250회_후보!$B$1)</f>
        <v>32</v>
      </c>
      <c r="K38">
        <f>INDEX(_calc_누적빈도!K:K,$A38)-INDEX(_calc_누적빈도!K:K,$A38-기준250회_후보!$B$1)</f>
        <v>25</v>
      </c>
      <c r="L38">
        <f>INDEX(_calc_누적빈도!L:L,$A38)-INDEX(_calc_누적빈도!L:L,$A38-기준250회_후보!$B$1)</f>
        <v>34</v>
      </c>
      <c r="M38">
        <f>INDEX(_calc_누적빈도!M:M,$A38)-INDEX(_calc_누적빈도!M:M,$A38-기준250회_후보!$B$1)</f>
        <v>40</v>
      </c>
      <c r="N38">
        <f>INDEX(_calc_누적빈도!N:N,$A38)-INDEX(_calc_누적빈도!N:N,$A38-기준250회_후보!$B$1)</f>
        <v>39</v>
      </c>
      <c r="O38">
        <f>INDEX(_calc_누적빈도!O:O,$A38)-INDEX(_calc_누적빈도!O:O,$A38-기준250회_후보!$B$1)</f>
        <v>35</v>
      </c>
      <c r="P38">
        <f>INDEX(_calc_누적빈도!P:P,$A38)-INDEX(_calc_누적빈도!P:P,$A38-기준250회_후보!$B$1)</f>
        <v>32</v>
      </c>
      <c r="Q38">
        <f>INDEX(_calc_누적빈도!Q:Q,$A38)-INDEX(_calc_누적빈도!Q:Q,$A38-기준250회_후보!$B$1)</f>
        <v>43</v>
      </c>
      <c r="R38">
        <f>INDEX(_calc_누적빈도!R:R,$A38)-INDEX(_calc_누적빈도!R:R,$A38-기준250회_후보!$B$1)</f>
        <v>30</v>
      </c>
      <c r="S38">
        <f>INDEX(_calc_누적빈도!S:S,$A38)-INDEX(_calc_누적빈도!S:S,$A38-기준250회_후보!$B$1)</f>
        <v>33</v>
      </c>
      <c r="T38">
        <f>INDEX(_calc_누적빈도!T:T,$A38)-INDEX(_calc_누적빈도!T:T,$A38-기준250회_후보!$B$1)</f>
        <v>34</v>
      </c>
      <c r="U38">
        <f>INDEX(_calc_누적빈도!U:U,$A38)-INDEX(_calc_누적빈도!U:U,$A38-기준250회_후보!$B$1)</f>
        <v>32</v>
      </c>
      <c r="V38">
        <f>INDEX(_calc_누적빈도!V:V,$A38)-INDEX(_calc_누적빈도!V:V,$A38-기준250회_후보!$B$1)</f>
        <v>37</v>
      </c>
      <c r="W38">
        <f>INDEX(_calc_누적빈도!W:W,$A38)-INDEX(_calc_누적빈도!W:W,$A38-기준250회_후보!$B$1)</f>
        <v>31</v>
      </c>
      <c r="X38">
        <f>INDEX(_calc_누적빈도!X:X,$A38)-INDEX(_calc_누적빈도!X:X,$A38-기준250회_후보!$B$1)</f>
        <v>31</v>
      </c>
      <c r="Y38">
        <f>INDEX(_calc_누적빈도!Y:Y,$A38)-INDEX(_calc_누적빈도!Y:Y,$A38-기준250회_후보!$B$1)</f>
        <v>37</v>
      </c>
      <c r="Z38">
        <f>INDEX(_calc_누적빈도!Z:Z,$A38)-INDEX(_calc_누적빈도!Z:Z,$A38-기준250회_후보!$B$1)</f>
        <v>25</v>
      </c>
      <c r="AA38">
        <f>INDEX(_calc_누적빈도!AA:AA,$A38)-INDEX(_calc_누적빈도!AA:AA,$A38-기준250회_후보!$B$1)</f>
        <v>36</v>
      </c>
      <c r="AB38">
        <f>INDEX(_calc_누적빈도!AB:AB,$A38)-INDEX(_calc_누적빈도!AB:AB,$A38-기준250회_후보!$B$1)</f>
        <v>34</v>
      </c>
      <c r="AC38">
        <f>INDEX(_calc_누적빈도!AC:AC,$A38)-INDEX(_calc_누적빈도!AC:AC,$A38-기준250회_후보!$B$1)</f>
        <v>32</v>
      </c>
      <c r="AD38">
        <f>INDEX(_calc_누적빈도!AD:AD,$A38)-INDEX(_calc_누적빈도!AD:AD,$A38-기준250회_후보!$B$1)</f>
        <v>37</v>
      </c>
      <c r="AE38">
        <f>INDEX(_calc_누적빈도!AE:AE,$A38)-INDEX(_calc_누적빈도!AE:AE,$A38-기준250회_후보!$B$1)</f>
        <v>37</v>
      </c>
      <c r="AF38">
        <f>INDEX(_calc_누적빈도!AF:AF,$A38)-INDEX(_calc_누적빈도!AF:AF,$A38-기준250회_후보!$B$1)</f>
        <v>34</v>
      </c>
      <c r="AG38">
        <f>INDEX(_calc_누적빈도!AG:AG,$A38)-INDEX(_calc_누적빈도!AG:AG,$A38-기준250회_후보!$B$1)</f>
        <v>31</v>
      </c>
      <c r="AH38">
        <f>INDEX(_calc_누적빈도!AH:AH,$A38)-INDEX(_calc_누적빈도!AH:AH,$A38-기준250회_후보!$B$1)</f>
        <v>38</v>
      </c>
      <c r="AI38">
        <f>INDEX(_calc_누적빈도!AI:AI,$A38)-INDEX(_calc_누적빈도!AI:AI,$A38-기준250회_후보!$B$1)</f>
        <v>34</v>
      </c>
      <c r="AJ38">
        <f>INDEX(_calc_누적빈도!AJ:AJ,$A38)-INDEX(_calc_누적빈도!AJ:AJ,$A38-기준250회_후보!$B$1)</f>
        <v>41</v>
      </c>
      <c r="AK38">
        <f>INDEX(_calc_누적빈도!AK:AK,$A38)-INDEX(_calc_누적빈도!AK:AK,$A38-기준250회_후보!$B$1)</f>
        <v>32</v>
      </c>
      <c r="AL38">
        <f>INDEX(_calc_누적빈도!AL:AL,$A38)-INDEX(_calc_누적빈도!AL:AL,$A38-기준250회_후보!$B$1)</f>
        <v>40</v>
      </c>
      <c r="AM38">
        <f>INDEX(_calc_누적빈도!AM:AM,$A38)-INDEX(_calc_누적빈도!AM:AM,$A38-기준250회_후보!$B$1)</f>
        <v>37</v>
      </c>
      <c r="AN38">
        <f>INDEX(_calc_누적빈도!AN:AN,$A38)-INDEX(_calc_누적빈도!AN:AN,$A38-기준250회_후보!$B$1)</f>
        <v>27</v>
      </c>
      <c r="AO38">
        <f>INDEX(_calc_누적빈도!AO:AO,$A38)-INDEX(_calc_누적빈도!AO:AO,$A38-기준250회_후보!$B$1)</f>
        <v>33</v>
      </c>
      <c r="AP38">
        <f>INDEX(_calc_누적빈도!AP:AP,$A38)-INDEX(_calc_누적빈도!AP:AP,$A38-기준250회_후보!$B$1)</f>
        <v>28</v>
      </c>
      <c r="AQ38">
        <f>INDEX(_calc_누적빈도!AQ:AQ,$A38)-INDEX(_calc_누적빈도!AQ:AQ,$A38-기준250회_후보!$B$1)</f>
        <v>28</v>
      </c>
      <c r="AR38">
        <f>INDEX(_calc_누적빈도!AR:AR,$A38)-INDEX(_calc_누적빈도!AR:AR,$A38-기준250회_후보!$B$1)</f>
        <v>21</v>
      </c>
      <c r="AS38">
        <f>INDEX(_calc_누적빈도!AS:AS,$A38)-INDEX(_calc_누적빈도!AS:AS,$A38-기준250회_후보!$B$1)</f>
        <v>32</v>
      </c>
      <c r="AT38">
        <f>INDEX(_calc_누적빈도!AT:AT,$A38)-INDEX(_calc_누적빈도!AT:AT,$A38-기준250회_후보!$B$1)</f>
        <v>38</v>
      </c>
      <c r="AU38">
        <f>(RANK(_calc_라운드기준!B38,_calc_라운드기준!$B38:$AT38,0)+COUNTIFS(_calc_라운드기준!$B38:$AT38,_calc_라운드기준!B38,$B$1:$AT$1,"&lt;"&amp;1))-(RANK(B38,$B38:$AT38,0)+COUNTIFS($B38:$AT38,B38,$B$1:$AT$1,"&lt;"&amp;1))</f>
        <v>-7</v>
      </c>
      <c r="AV38">
        <f>(RANK(_calc_라운드기준!C38,_calc_라운드기준!$B38:$AT38,0)+COUNTIFS(_calc_라운드기준!$B38:$AT38,_calc_라운드기준!C38,$B$1:$AT$1,"&lt;"&amp;2))-(RANK(C38,$B38:$AT38,0)+COUNTIFS($B38:$AT38,C38,$B$1:$AT$1,"&lt;"&amp;2))</f>
        <v>0</v>
      </c>
      <c r="AW38">
        <f>(RANK(_calc_라운드기준!D38,_calc_라운드기준!$B38:$AT38,0)+COUNTIFS(_calc_라운드기준!$B38:$AT38,_calc_라운드기준!D38,$B$1:$AT$1,"&lt;"&amp;3))-(RANK(D38,$B38:$AT38,0)+COUNTIFS($B38:$AT38,D38,$B$1:$AT$1,"&lt;"&amp;3))</f>
        <v>-2</v>
      </c>
      <c r="AX38">
        <f>(RANK(_calc_라운드기준!E38,_calc_라운드기준!$B38:$AT38,0)+COUNTIFS(_calc_라운드기준!$B38:$AT38,_calc_라운드기준!E38,$B$1:$AT$1,"&lt;"&amp;4))-(RANK(E38,$B38:$AT38,0)+COUNTIFS($B38:$AT38,E38,$B$1:$AT$1,"&lt;"&amp;4))</f>
        <v>-18</v>
      </c>
      <c r="AY38">
        <f>(RANK(_calc_라운드기준!F38,_calc_라운드기준!$B38:$AT38,0)+COUNTIFS(_calc_라운드기준!$B38:$AT38,_calc_라운드기준!F38,$B$1:$AT$1,"&lt;"&amp;5))-(RANK(F38,$B38:$AT38,0)+COUNTIFS($B38:$AT38,F38,$B$1:$AT$1,"&lt;"&amp;5))</f>
        <v>-21</v>
      </c>
      <c r="AZ38">
        <f>(RANK(_calc_라운드기준!G38,_calc_라운드기준!$B38:$AT38,0)+COUNTIFS(_calc_라운드기준!$B38:$AT38,_calc_라운드기준!G38,$B$1:$AT$1,"&lt;"&amp;6))-(RANK(G38,$B38:$AT38,0)+COUNTIFS($B38:$AT38,G38,$B$1:$AT$1,"&lt;"&amp;6))</f>
        <v>8</v>
      </c>
      <c r="BA38">
        <f>(RANK(_calc_라운드기준!H38,_calc_라운드기준!$B38:$AT38,0)+COUNTIFS(_calc_라운드기준!$B38:$AT38,_calc_라운드기준!H38,$B$1:$AT$1,"&lt;"&amp;7))-(RANK(H38,$B38:$AT38,0)+COUNTIFS($B38:$AT38,H38,$B$1:$AT$1,"&lt;"&amp;7))</f>
        <v>1</v>
      </c>
      <c r="BB38">
        <f>(RANK(_calc_라운드기준!I38,_calc_라운드기준!$B38:$AT38,0)+COUNTIFS(_calc_라운드기준!$B38:$AT38,_calc_라운드기준!I38,$B$1:$AT$1,"&lt;"&amp;8))-(RANK(I38,$B38:$AT38,0)+COUNTIFS($B38:$AT38,I38,$B$1:$AT$1,"&lt;"&amp;8))</f>
        <v>-24</v>
      </c>
      <c r="BC38">
        <f>(RANK(_calc_라운드기준!J38,_calc_라운드기준!$B38:$AT38,0)+COUNTIFS(_calc_라운드기준!$B38:$AT38,_calc_라운드기준!J38,$B$1:$AT$1,"&lt;"&amp;9))-(RANK(J38,$B38:$AT38,0)+COUNTIFS($B38:$AT38,J38,$B$1:$AT$1,"&lt;"&amp;9))</f>
        <v>-16</v>
      </c>
      <c r="BD38">
        <f>(RANK(_calc_라운드기준!K38,_calc_라운드기준!$B38:$AT38,0)+COUNTIFS(_calc_라운드기준!$B38:$AT38,_calc_라운드기준!K38,$B$1:$AT$1,"&lt;"&amp;10))-(RANK(K38,$B38:$AT38,0)+COUNTIFS($B38:$AT38,K38,$B$1:$AT$1,"&lt;"&amp;10))</f>
        <v>2</v>
      </c>
      <c r="BE38">
        <f>(RANK(_calc_라운드기준!L38,_calc_라운드기준!$B38:$AT38,0)+COUNTIFS(_calc_라운드기준!$B38:$AT38,_calc_라운드기준!L38,$B$1:$AT$1,"&lt;"&amp;11))-(RANK(L38,$B38:$AT38,0)+COUNTIFS($B38:$AT38,L38,$B$1:$AT$1,"&lt;"&amp;11))</f>
        <v>16</v>
      </c>
      <c r="BF38">
        <f>(RANK(_calc_라운드기준!M38,_calc_라운드기준!$B38:$AT38,0)+COUNTIFS(_calc_라운드기준!$B38:$AT38,_calc_라운드기준!M38,$B$1:$AT$1,"&lt;"&amp;12))-(RANK(M38,$B38:$AT38,0)+COUNTIFS($B38:$AT38,M38,$B$1:$AT$1,"&lt;"&amp;12))</f>
        <v>5</v>
      </c>
      <c r="BG38">
        <f>(RANK(_calc_라운드기준!N38,_calc_라운드기준!$B38:$AT38,0)+COUNTIFS(_calc_라운드기준!$B38:$AT38,_calc_라운드기준!N38,$B$1:$AT$1,"&lt;"&amp;13))-(RANK(N38,$B38:$AT38,0)+COUNTIFS($B38:$AT38,N38,$B$1:$AT$1,"&lt;"&amp;13))</f>
        <v>10</v>
      </c>
      <c r="BH38">
        <f>(RANK(_calc_라운드기준!O38,_calc_라운드기준!$B38:$AT38,0)+COUNTIFS(_calc_라운드기준!$B38:$AT38,_calc_라운드기준!O38,$B$1:$AT$1,"&lt;"&amp;14))-(RANK(O38,$B38:$AT38,0)+COUNTIFS($B38:$AT38,O38,$B$1:$AT$1,"&lt;"&amp;14))</f>
        <v>23</v>
      </c>
      <c r="BI38">
        <f>(RANK(_calc_라운드기준!P38,_calc_라운드기준!$B38:$AT38,0)+COUNTIFS(_calc_라운드기준!$B38:$AT38,_calc_라운드기준!P38,$B$1:$AT$1,"&lt;"&amp;15))-(RANK(P38,$B38:$AT38,0)+COUNTIFS($B38:$AT38,P38,$B$1:$AT$1,"&lt;"&amp;15))</f>
        <v>-3</v>
      </c>
      <c r="BJ38">
        <f>(RANK(_calc_라운드기준!Q38,_calc_라운드기준!$B38:$AT38,0)+COUNTIFS(_calc_라운드기준!$B38:$AT38,_calc_라운드기준!Q38,$B$1:$AT$1,"&lt;"&amp;16))-(RANK(Q38,$B38:$AT38,0)+COUNTIFS($B38:$AT38,Q38,$B$1:$AT$1,"&lt;"&amp;16))</f>
        <v>0</v>
      </c>
      <c r="BK38">
        <f>(RANK(_calc_라운드기준!R38,_calc_라운드기준!$B38:$AT38,0)+COUNTIFS(_calc_라운드기준!$B38:$AT38,_calc_라운드기준!R38,$B$1:$AT$1,"&lt;"&amp;17))-(RANK(R38,$B38:$AT38,0)+COUNTIFS($B38:$AT38,R38,$B$1:$AT$1,"&lt;"&amp;17))</f>
        <v>-10</v>
      </c>
      <c r="BL38">
        <f>(RANK(_calc_라운드기준!S38,_calc_라운드기준!$B38:$AT38,0)+COUNTIFS(_calc_라운드기준!$B38:$AT38,_calc_라운드기준!S38,$B$1:$AT$1,"&lt;"&amp;18))-(RANK(S38,$B38:$AT38,0)+COUNTIFS($B38:$AT38,S38,$B$1:$AT$1,"&lt;"&amp;18))</f>
        <v>2</v>
      </c>
      <c r="BM38">
        <f>(RANK(_calc_라운드기준!T38,_calc_라운드기준!$B38:$AT38,0)+COUNTIFS(_calc_라운드기준!$B38:$AT38,_calc_라운드기준!T38,$B$1:$AT$1,"&lt;"&amp;19))-(RANK(T38,$B38:$AT38,0)+COUNTIFS($B38:$AT38,T38,$B$1:$AT$1,"&lt;"&amp;19))</f>
        <v>16</v>
      </c>
      <c r="BN38">
        <f>(RANK(_calc_라운드기준!U38,_calc_라운드기준!$B38:$AT38,0)+COUNTIFS(_calc_라운드기준!$B38:$AT38,_calc_라운드기준!U38,$B$1:$AT$1,"&lt;"&amp;20))-(RANK(U38,$B38:$AT38,0)+COUNTIFS($B38:$AT38,U38,$B$1:$AT$1,"&lt;"&amp;20))</f>
        <v>-1</v>
      </c>
      <c r="BO38">
        <f>(RANK(_calc_라운드기준!V38,_calc_라운드기준!$B38:$AT38,0)+COUNTIFS(_calc_라운드기준!$B38:$AT38,_calc_라운드기준!V38,$B$1:$AT$1,"&lt;"&amp;21))-(RANK(V38,$B38:$AT38,0)+COUNTIFS($B38:$AT38,V38,$B$1:$AT$1,"&lt;"&amp;21))</f>
        <v>17</v>
      </c>
      <c r="BP38">
        <f>(RANK(_calc_라운드기준!W38,_calc_라운드기준!$B38:$AT38,0)+COUNTIFS(_calc_라운드기준!$B38:$AT38,_calc_라운드기준!W38,$B$1:$AT$1,"&lt;"&amp;22))-(RANK(W38,$B38:$AT38,0)+COUNTIFS($B38:$AT38,W38,$B$1:$AT$1,"&lt;"&amp;22))</f>
        <v>9</v>
      </c>
      <c r="BQ38">
        <f>(RANK(_calc_라운드기준!X38,_calc_라운드기준!$B38:$AT38,0)+COUNTIFS(_calc_라운드기준!$B38:$AT38,_calc_라운드기준!X38,$B$1:$AT$1,"&lt;"&amp;23))-(RANK(X38,$B38:$AT38,0)+COUNTIFS($B38:$AT38,X38,$B$1:$AT$1,"&lt;"&amp;23))</f>
        <v>-27</v>
      </c>
      <c r="BR38">
        <f>(RANK(_calc_라운드기준!Y38,_calc_라운드기준!$B38:$AT38,0)+COUNTIFS(_calc_라운드기준!$B38:$AT38,_calc_라운드기준!Y38,$B$1:$AT$1,"&lt;"&amp;24))-(RANK(Y38,$B38:$AT38,0)+COUNTIFS($B38:$AT38,Y38,$B$1:$AT$1,"&lt;"&amp;24))</f>
        <v>-8</v>
      </c>
      <c r="BS38">
        <f>(RANK(_calc_라운드기준!Z38,_calc_라운드기준!$B38:$AT38,0)+COUNTIFS(_calc_라운드기준!$B38:$AT38,_calc_라운드기준!Z38,$B$1:$AT$1,"&lt;"&amp;25))-(RANK(Z38,$B38:$AT38,0)+COUNTIFS($B38:$AT38,Z38,$B$1:$AT$1,"&lt;"&amp;25))</f>
        <v>-24</v>
      </c>
      <c r="BT38">
        <f>(RANK(_calc_라운드기준!AA38,_calc_라운드기준!$B38:$AT38,0)+COUNTIFS(_calc_라운드기준!$B38:$AT38,_calc_라운드기준!AA38,$B$1:$AT$1,"&lt;"&amp;26))-(RANK(AA38,$B38:$AT38,0)+COUNTIFS($B38:$AT38,AA38,$B$1:$AT$1,"&lt;"&amp;26))</f>
        <v>13</v>
      </c>
      <c r="BU38">
        <f>(RANK(_calc_라운드기준!AB38,_calc_라운드기준!$B38:$AT38,0)+COUNTIFS(_calc_라운드기준!$B38:$AT38,_calc_라운드기준!AB38,$B$1:$AT$1,"&lt;"&amp;27))-(RANK(AB38,$B38:$AT38,0)+COUNTIFS($B38:$AT38,AB38,$B$1:$AT$1,"&lt;"&amp;27))</f>
        <v>-17</v>
      </c>
      <c r="BV38">
        <f>(RANK(_calc_라운드기준!AC38,_calc_라운드기준!$B38:$AT38,0)+COUNTIFS(_calc_라운드기준!$B38:$AT38,_calc_라운드기준!AC38,$B$1:$AT$1,"&lt;"&amp;28))-(RANK(AC38,$B38:$AT38,0)+COUNTIFS($B38:$AT38,AC38,$B$1:$AT$1,"&lt;"&amp;28))</f>
        <v>-22</v>
      </c>
      <c r="BW38">
        <f>(RANK(_calc_라운드기준!AD38,_calc_라운드기준!$B38:$AT38,0)+COUNTIFS(_calc_라운드기준!$B38:$AT38,_calc_라운드기준!AD38,$B$1:$AT$1,"&lt;"&amp;29))-(RANK(AD38,$B38:$AT38,0)+COUNTIFS($B38:$AT38,AD38,$B$1:$AT$1,"&lt;"&amp;29))</f>
        <v>-1</v>
      </c>
      <c r="BX38">
        <f>(RANK(_calc_라운드기준!AE38,_calc_라운드기준!$B38:$AT38,0)+COUNTIFS(_calc_라운드기준!$B38:$AT38,_calc_라운드기준!AE38,$B$1:$AT$1,"&lt;"&amp;30))-(RANK(AE38,$B38:$AT38,0)+COUNTIFS($B38:$AT38,AE38,$B$1:$AT$1,"&lt;"&amp;30))</f>
        <v>16</v>
      </c>
      <c r="BY38">
        <f>(RANK(_calc_라운드기준!AF38,_calc_라운드기준!$B38:$AT38,0)+COUNTIFS(_calc_라운드기준!$B38:$AT38,_calc_라운드기준!AF38,$B$1:$AT$1,"&lt;"&amp;31))-(RANK(AF38,$B38:$AT38,0)+COUNTIFS($B38:$AT38,AF38,$B$1:$AT$1,"&lt;"&amp;31))</f>
        <v>10</v>
      </c>
      <c r="BZ38">
        <f>(RANK(_calc_라운드기준!AG38,_calc_라운드기준!$B38:$AT38,0)+COUNTIFS(_calc_라운드기준!$B38:$AT38,_calc_라운드기준!AG38,$B$1:$AT$1,"&lt;"&amp;32))-(RANK(AG38,$B38:$AT38,0)+COUNTIFS($B38:$AT38,AG38,$B$1:$AT$1,"&lt;"&amp;32))</f>
        <v>2</v>
      </c>
      <c r="CA38">
        <f>(RANK(_calc_라운드기준!AH38,_calc_라운드기준!$B38:$AT38,0)+COUNTIFS(_calc_라운드기준!$B38:$AT38,_calc_라운드기준!AH38,$B$1:$AT$1,"&lt;"&amp;33))-(RANK(AH38,$B38:$AT38,0)+COUNTIFS($B38:$AT38,AH38,$B$1:$AT$1,"&lt;"&amp;33))</f>
        <v>11</v>
      </c>
      <c r="CB38">
        <f>(RANK(_calc_라운드기준!AI38,_calc_라운드기준!$B38:$AT38,0)+COUNTIFS(_calc_라운드기준!$B38:$AT38,_calc_라운드기준!AI38,$B$1:$AT$1,"&lt;"&amp;34))-(RANK(AI38,$B38:$AT38,0)+COUNTIFS($B38:$AT38,AI38,$B$1:$AT$1,"&lt;"&amp;34))</f>
        <v>23</v>
      </c>
      <c r="CC38">
        <f>(RANK(_calc_라운드기준!AJ38,_calc_라운드기준!$B38:$AT38,0)+COUNTIFS(_calc_라운드기준!$B38:$AT38,_calc_라운드기준!AJ38,$B$1:$AT$1,"&lt;"&amp;35))-(RANK(AJ38,$B38:$AT38,0)+COUNTIFS($B38:$AT38,AJ38,$B$1:$AT$1,"&lt;"&amp;35))</f>
        <v>27</v>
      </c>
      <c r="CD38">
        <f>(RANK(_calc_라운드기준!AK38,_calc_라운드기준!$B38:$AT38,0)+COUNTIFS(_calc_라운드기준!$B38:$AT38,_calc_라운드기준!AK38,$B$1:$AT$1,"&lt;"&amp;36))-(RANK(AK38,$B38:$AT38,0)+COUNTIFS($B38:$AT38,AK38,$B$1:$AT$1,"&lt;"&amp;36))</f>
        <v>3</v>
      </c>
      <c r="CE38">
        <f>(RANK(_calc_라운드기준!AL38,_calc_라운드기준!$B38:$AT38,0)+COUNTIFS(_calc_라운드기준!$B38:$AT38,_calc_라운드기준!AL38,$B$1:$AT$1,"&lt;"&amp;37))-(RANK(AL38,$B38:$AT38,0)+COUNTIFS($B38:$AT38,AL38,$B$1:$AT$1,"&lt;"&amp;37))</f>
        <v>6</v>
      </c>
      <c r="CF38">
        <f>(RANK(_calc_라운드기준!AM38,_calc_라운드기준!$B38:$AT38,0)+COUNTIFS(_calc_라운드기준!$B38:$AT38,_calc_라운드기준!AM38,$B$1:$AT$1,"&lt;"&amp;38))-(RANK(AM38,$B38:$AT38,0)+COUNTIFS($B38:$AT38,AM38,$B$1:$AT$1,"&lt;"&amp;38))</f>
        <v>-1</v>
      </c>
      <c r="CG38">
        <f>(RANK(_calc_라운드기준!AN38,_calc_라운드기준!$B38:$AT38,0)+COUNTIFS(_calc_라운드기준!$B38:$AT38,_calc_라운드기준!AN38,$B$1:$AT$1,"&lt;"&amp;39))-(RANK(AN38,$B38:$AT38,0)+COUNTIFS($B38:$AT38,AN38,$B$1:$AT$1,"&lt;"&amp;39))</f>
        <v>-30</v>
      </c>
      <c r="CH38">
        <f>(RANK(_calc_라운드기준!AO38,_calc_라운드기준!$B38:$AT38,0)+COUNTIFS(_calc_라운드기준!$B38:$AT38,_calc_라운드기준!AO38,$B$1:$AT$1,"&lt;"&amp;40))-(RANK(AO38,$B38:$AT38,0)+COUNTIFS($B38:$AT38,AO38,$B$1:$AT$1,"&lt;"&amp;40))</f>
        <v>-10</v>
      </c>
      <c r="CI38">
        <f>(RANK(_calc_라운드기준!AP38,_calc_라운드기준!$B38:$AT38,0)+COUNTIFS(_calc_라운드기준!$B38:$AT38,_calc_라운드기준!AP38,$B$1:$AT$1,"&lt;"&amp;41))-(RANK(AP38,$B38:$AT38,0)+COUNTIFS($B38:$AT38,AP38,$B$1:$AT$1,"&lt;"&amp;41))</f>
        <v>1</v>
      </c>
      <c r="CJ38">
        <f>(RANK(_calc_라운드기준!AQ38,_calc_라운드기준!$B38:$AT38,0)+COUNTIFS(_calc_라운드기준!$B38:$AT38,_calc_라운드기준!AQ38,$B$1:$AT$1,"&lt;"&amp;42))-(RANK(AQ38,$B38:$AT38,0)+COUNTIFS($B38:$AT38,AQ38,$B$1:$AT$1,"&lt;"&amp;42))</f>
        <v>-16</v>
      </c>
      <c r="CK38">
        <f>(RANK(_calc_라운드기준!AR38,_calc_라운드기준!$B38:$AT38,0)+COUNTIFS(_calc_라운드기준!$B38:$AT38,_calc_라운드기준!AR38,$B$1:$AT$1,"&lt;"&amp;43))-(RANK(AR38,$B38:$AT38,0)+COUNTIFS($B38:$AT38,AR38,$B$1:$AT$1,"&lt;"&amp;43))</f>
        <v>-3</v>
      </c>
      <c r="CL38">
        <f>(RANK(_calc_라운드기준!AS38,_calc_라운드기준!$B38:$AT38,0)+COUNTIFS(_calc_라운드기준!$B38:$AT38,_calc_라운드기준!AS38,$B$1:$AT$1,"&lt;"&amp;44))-(RANK(AS38,$B38:$AT38,0)+COUNTIFS($B38:$AT38,AS38,$B$1:$AT$1,"&lt;"&amp;44))</f>
        <v>12</v>
      </c>
      <c r="CM38">
        <f>(RANK(_calc_라운드기준!AT38,_calc_라운드기준!$B38:$AT38,0)+COUNTIFS(_calc_라운드기준!$B38:$AT38,_calc_라운드기준!AT38,$B$1:$AT$1,"&lt;"&amp;45))-(RANK(AT38,$B38:$AT38,0)+COUNTIFS($B38:$AT38,AT38,$B$1:$AT$1,"&lt;"&amp;45))</f>
        <v>28</v>
      </c>
      <c r="CN38">
        <f t="shared" si="45"/>
        <v>32</v>
      </c>
      <c r="CO38">
        <f t="shared" si="46"/>
        <v>24</v>
      </c>
      <c r="CP38">
        <f t="shared" si="47"/>
        <v>29</v>
      </c>
      <c r="CQ38">
        <f t="shared" si="48"/>
        <v>39</v>
      </c>
      <c r="CR38">
        <f t="shared" si="49"/>
        <v>40</v>
      </c>
      <c r="CS38">
        <f t="shared" si="50"/>
        <v>15</v>
      </c>
      <c r="CT38">
        <f t="shared" si="51"/>
        <v>22</v>
      </c>
      <c r="CU38">
        <f t="shared" si="52"/>
        <v>42</v>
      </c>
      <c r="CV38">
        <f t="shared" si="53"/>
        <v>36</v>
      </c>
      <c r="CW38">
        <f t="shared" si="54"/>
        <v>19</v>
      </c>
      <c r="CX38">
        <f t="shared" si="55"/>
        <v>6</v>
      </c>
      <c r="CY38">
        <f t="shared" si="56"/>
        <v>17</v>
      </c>
      <c r="CZ38">
        <f t="shared" si="57"/>
        <v>12</v>
      </c>
      <c r="DA38">
        <f t="shared" si="58"/>
        <v>3</v>
      </c>
      <c r="DB38">
        <f t="shared" si="59"/>
        <v>30</v>
      </c>
      <c r="DC38">
        <f t="shared" si="60"/>
        <v>25</v>
      </c>
      <c r="DD38">
        <f t="shared" si="61"/>
        <v>34</v>
      </c>
      <c r="DE38">
        <f t="shared" si="62"/>
        <v>20</v>
      </c>
      <c r="DF38">
        <f t="shared" si="63"/>
        <v>7</v>
      </c>
      <c r="DG38">
        <f t="shared" si="64"/>
        <v>26</v>
      </c>
      <c r="DH38">
        <f t="shared" si="65"/>
        <v>5</v>
      </c>
      <c r="DI38">
        <f t="shared" si="66"/>
        <v>14</v>
      </c>
      <c r="DJ38">
        <f t="shared" si="67"/>
        <v>44</v>
      </c>
      <c r="DK38">
        <f t="shared" si="68"/>
        <v>33</v>
      </c>
      <c r="DL38">
        <f t="shared" si="69"/>
        <v>43</v>
      </c>
      <c r="DM38">
        <f t="shared" si="70"/>
        <v>9</v>
      </c>
      <c r="DN38">
        <f t="shared" si="71"/>
        <v>38</v>
      </c>
      <c r="DO38">
        <f t="shared" si="72"/>
        <v>41</v>
      </c>
      <c r="DP38">
        <f t="shared" si="73"/>
        <v>27</v>
      </c>
      <c r="DQ38">
        <f t="shared" si="74"/>
        <v>8</v>
      </c>
      <c r="DR38">
        <f t="shared" si="75"/>
        <v>13</v>
      </c>
      <c r="DS38">
        <f t="shared" si="76"/>
        <v>21</v>
      </c>
      <c r="DT38">
        <f t="shared" si="77"/>
        <v>11</v>
      </c>
      <c r="DU38">
        <f t="shared" si="78"/>
        <v>4</v>
      </c>
      <c r="DV38">
        <f t="shared" si="79"/>
        <v>2</v>
      </c>
      <c r="DW38">
        <f t="shared" si="80"/>
        <v>18</v>
      </c>
      <c r="DX38">
        <f t="shared" si="81"/>
        <v>16</v>
      </c>
      <c r="DY38">
        <f t="shared" si="82"/>
        <v>28</v>
      </c>
      <c r="DZ38">
        <f t="shared" si="83"/>
        <v>45</v>
      </c>
      <c r="EA38">
        <f t="shared" si="84"/>
        <v>35</v>
      </c>
      <c r="EB38">
        <f t="shared" si="85"/>
        <v>23</v>
      </c>
      <c r="EC38">
        <f t="shared" si="86"/>
        <v>37</v>
      </c>
      <c r="ED38">
        <f t="shared" si="87"/>
        <v>31</v>
      </c>
      <c r="EE38">
        <f t="shared" si="88"/>
        <v>10</v>
      </c>
      <c r="EF38">
        <f t="shared" si="89"/>
        <v>1</v>
      </c>
    </row>
    <row r="39" spans="1:136" ht="16.5" customHeight="1">
      <c r="A39">
        <f>_calc_라운드기준!A39</f>
        <v>1207</v>
      </c>
      <c r="B39">
        <f>INDEX(_calc_누적빈도!B:B,$A39)-INDEX(_calc_누적빈도!B:B,$A39-기준250회_후보!$B$1)</f>
        <v>33</v>
      </c>
      <c r="C39">
        <f>INDEX(_calc_누적빈도!C:C,$A39)-INDEX(_calc_누적빈도!C:C,$A39-기준250회_후보!$B$1)</f>
        <v>26</v>
      </c>
      <c r="D39">
        <f>INDEX(_calc_누적빈도!D:D,$A39)-INDEX(_calc_누적빈도!D:D,$A39-기준250회_후보!$B$1)</f>
        <v>41</v>
      </c>
      <c r="E39">
        <f>INDEX(_calc_누적빈도!E:E,$A39)-INDEX(_calc_누적빈도!E:E,$A39-기준250회_후보!$B$1)</f>
        <v>27</v>
      </c>
      <c r="F39">
        <f>INDEX(_calc_누적빈도!F:F,$A39)-INDEX(_calc_누적빈도!F:F,$A39-기준250회_후보!$B$1)</f>
        <v>23</v>
      </c>
      <c r="G39">
        <f>INDEX(_calc_누적빈도!G:G,$A39)-INDEX(_calc_누적빈도!G:G,$A39-기준250회_후보!$B$1)</f>
        <v>44</v>
      </c>
      <c r="H39">
        <f>INDEX(_calc_누적빈도!H:H,$A39)-INDEX(_calc_누적빈도!H:H,$A39-기준250회_후보!$B$1)</f>
        <v>41</v>
      </c>
      <c r="I39">
        <f>INDEX(_calc_누적빈도!I:I,$A39)-INDEX(_calc_누적빈도!I:I,$A39-기준250회_후보!$B$1)</f>
        <v>26</v>
      </c>
      <c r="J39">
        <f>INDEX(_calc_누적빈도!J:J,$A39)-INDEX(_calc_누적빈도!J:J,$A39-기준250회_후보!$B$1)</f>
        <v>32</v>
      </c>
      <c r="K39">
        <f>INDEX(_calc_누적빈도!K:K,$A39)-INDEX(_calc_누적빈도!K:K,$A39-기준250회_후보!$B$1)</f>
        <v>24</v>
      </c>
      <c r="L39">
        <f>INDEX(_calc_누적빈도!L:L,$A39)-INDEX(_calc_누적빈도!L:L,$A39-기준250회_후보!$B$1)</f>
        <v>34</v>
      </c>
      <c r="M39">
        <f>INDEX(_calc_누적빈도!M:M,$A39)-INDEX(_calc_누적빈도!M:M,$A39-기준250회_후보!$B$1)</f>
        <v>40</v>
      </c>
      <c r="N39">
        <f>INDEX(_calc_누적빈도!N:N,$A39)-INDEX(_calc_누적빈도!N:N,$A39-기준250회_후보!$B$1)</f>
        <v>39</v>
      </c>
      <c r="O39">
        <f>INDEX(_calc_누적빈도!O:O,$A39)-INDEX(_calc_누적빈도!O:O,$A39-기준250회_후보!$B$1)</f>
        <v>35</v>
      </c>
      <c r="P39">
        <f>INDEX(_calc_누적빈도!P:P,$A39)-INDEX(_calc_누적빈도!P:P,$A39-기준250회_후보!$B$1)</f>
        <v>33</v>
      </c>
      <c r="Q39">
        <f>INDEX(_calc_누적빈도!Q:Q,$A39)-INDEX(_calc_누적빈도!Q:Q,$A39-기준250회_후보!$B$1)</f>
        <v>43</v>
      </c>
      <c r="R39">
        <f>INDEX(_calc_누적빈도!R:R,$A39)-INDEX(_calc_누적빈도!R:R,$A39-기준250회_후보!$B$1)</f>
        <v>30</v>
      </c>
      <c r="S39">
        <f>INDEX(_calc_누적빈도!S:S,$A39)-INDEX(_calc_누적빈도!S:S,$A39-기준250회_후보!$B$1)</f>
        <v>33</v>
      </c>
      <c r="T39">
        <f>INDEX(_calc_누적빈도!T:T,$A39)-INDEX(_calc_누적빈도!T:T,$A39-기준250회_후보!$B$1)</f>
        <v>34</v>
      </c>
      <c r="U39">
        <f>INDEX(_calc_누적빈도!U:U,$A39)-INDEX(_calc_누적빈도!U:U,$A39-기준250회_후보!$B$1)</f>
        <v>32</v>
      </c>
      <c r="V39">
        <f>INDEX(_calc_누적빈도!V:V,$A39)-INDEX(_calc_누적빈도!V:V,$A39-기준250회_후보!$B$1)</f>
        <v>37</v>
      </c>
      <c r="W39">
        <f>INDEX(_calc_누적빈도!W:W,$A39)-INDEX(_calc_누적빈도!W:W,$A39-기준250회_후보!$B$1)</f>
        <v>30</v>
      </c>
      <c r="X39">
        <f>INDEX(_calc_누적빈도!X:X,$A39)-INDEX(_calc_누적빈도!X:X,$A39-기준250회_후보!$B$1)</f>
        <v>31</v>
      </c>
      <c r="Y39">
        <f>INDEX(_calc_누적빈도!Y:Y,$A39)-INDEX(_calc_누적빈도!Y:Y,$A39-기준250회_후보!$B$1)</f>
        <v>37</v>
      </c>
      <c r="Z39">
        <f>INDEX(_calc_누적빈도!Z:Z,$A39)-INDEX(_calc_누적빈도!Z:Z,$A39-기준250회_후보!$B$1)</f>
        <v>25</v>
      </c>
      <c r="AA39">
        <f>INDEX(_calc_누적빈도!AA:AA,$A39)-INDEX(_calc_누적빈도!AA:AA,$A39-기준250회_후보!$B$1)</f>
        <v>36</v>
      </c>
      <c r="AB39">
        <f>INDEX(_calc_누적빈도!AB:AB,$A39)-INDEX(_calc_누적빈도!AB:AB,$A39-기준250회_후보!$B$1)</f>
        <v>33</v>
      </c>
      <c r="AC39">
        <f>INDEX(_calc_누적빈도!AC:AC,$A39)-INDEX(_calc_누적빈도!AC:AC,$A39-기준250회_후보!$B$1)</f>
        <v>32</v>
      </c>
      <c r="AD39">
        <f>INDEX(_calc_누적빈도!AD:AD,$A39)-INDEX(_calc_누적빈도!AD:AD,$A39-기준250회_후보!$B$1)</f>
        <v>37</v>
      </c>
      <c r="AE39">
        <f>INDEX(_calc_누적빈도!AE:AE,$A39)-INDEX(_calc_누적빈도!AE:AE,$A39-기준250회_후보!$B$1)</f>
        <v>37</v>
      </c>
      <c r="AF39">
        <f>INDEX(_calc_누적빈도!AF:AF,$A39)-INDEX(_calc_누적빈도!AF:AF,$A39-기준250회_후보!$B$1)</f>
        <v>34</v>
      </c>
      <c r="AG39">
        <f>INDEX(_calc_누적빈도!AG:AG,$A39)-INDEX(_calc_누적빈도!AG:AG,$A39-기준250회_후보!$B$1)</f>
        <v>31</v>
      </c>
      <c r="AH39">
        <f>INDEX(_calc_누적빈도!AH:AH,$A39)-INDEX(_calc_누적빈도!AH:AH,$A39-기준250회_후보!$B$1)</f>
        <v>38</v>
      </c>
      <c r="AI39">
        <f>INDEX(_calc_누적빈도!AI:AI,$A39)-INDEX(_calc_누적빈도!AI:AI,$A39-기준250회_후보!$B$1)</f>
        <v>34</v>
      </c>
      <c r="AJ39">
        <f>INDEX(_calc_누적빈도!AJ:AJ,$A39)-INDEX(_calc_누적빈도!AJ:AJ,$A39-기준250회_후보!$B$1)</f>
        <v>42</v>
      </c>
      <c r="AK39">
        <f>INDEX(_calc_누적빈도!AK:AK,$A39)-INDEX(_calc_누적빈도!AK:AK,$A39-기준250회_후보!$B$1)</f>
        <v>33</v>
      </c>
      <c r="AL39">
        <f>INDEX(_calc_누적빈도!AL:AL,$A39)-INDEX(_calc_누적빈도!AL:AL,$A39-기준250회_후보!$B$1)</f>
        <v>40</v>
      </c>
      <c r="AM39">
        <f>INDEX(_calc_누적빈도!AM:AM,$A39)-INDEX(_calc_누적빈도!AM:AM,$A39-기준250회_후보!$B$1)</f>
        <v>36</v>
      </c>
      <c r="AN39">
        <f>INDEX(_calc_누적빈도!AN:AN,$A39)-INDEX(_calc_누적빈도!AN:AN,$A39-기준250회_후보!$B$1)</f>
        <v>27</v>
      </c>
      <c r="AO39">
        <f>INDEX(_calc_누적빈도!AO:AO,$A39)-INDEX(_calc_누적빈도!AO:AO,$A39-기준250회_후보!$B$1)</f>
        <v>34</v>
      </c>
      <c r="AP39">
        <f>INDEX(_calc_누적빈도!AP:AP,$A39)-INDEX(_calc_누적빈도!AP:AP,$A39-기준250회_후보!$B$1)</f>
        <v>28</v>
      </c>
      <c r="AQ39">
        <f>INDEX(_calc_누적빈도!AQ:AQ,$A39)-INDEX(_calc_누적빈도!AQ:AQ,$A39-기준250회_후보!$B$1)</f>
        <v>28</v>
      </c>
      <c r="AR39">
        <f>INDEX(_calc_누적빈도!AR:AR,$A39)-INDEX(_calc_누적빈도!AR:AR,$A39-기준250회_후보!$B$1)</f>
        <v>21</v>
      </c>
      <c r="AS39">
        <f>INDEX(_calc_누적빈도!AS:AS,$A39)-INDEX(_calc_누적빈도!AS:AS,$A39-기준250회_후보!$B$1)</f>
        <v>32</v>
      </c>
      <c r="AT39">
        <f>INDEX(_calc_누적빈도!AT:AT,$A39)-INDEX(_calc_누적빈도!AT:AT,$A39-기준250회_후보!$B$1)</f>
        <v>37</v>
      </c>
      <c r="AU39">
        <f>(RANK(_calc_라운드기준!B39,_calc_라운드기준!$B39:$AT39,0)+COUNTIFS(_calc_라운드기준!$B39:$AT39,_calc_라운드기준!B39,$B$1:$AT$1,"&lt;"&amp;1))-(RANK(B39,$B39:$AT39,0)+COUNTIFS($B39:$AT39,B39,$B$1:$AT$1,"&lt;"&amp;1))</f>
        <v>-7</v>
      </c>
      <c r="AV39">
        <f>(RANK(_calc_라운드기준!C39,_calc_라운드기준!$B39:$AT39,0)+COUNTIFS(_calc_라운드기준!$B39:$AT39,_calc_라운드기준!C39,$B$1:$AT$1,"&lt;"&amp;2))-(RANK(C39,$B39:$AT39,0)+COUNTIFS($B39:$AT39,C39,$B$1:$AT$1,"&lt;"&amp;2))</f>
        <v>-2</v>
      </c>
      <c r="AW39">
        <f>(RANK(_calc_라운드기준!D39,_calc_라운드기준!$B39:$AT39,0)+COUNTIFS(_calc_라운드기준!$B39:$AT39,_calc_라운드기준!D39,$B$1:$AT$1,"&lt;"&amp;3))-(RANK(D39,$B39:$AT39,0)+COUNTIFS($B39:$AT39,D39,$B$1:$AT$1,"&lt;"&amp;3))</f>
        <v>-3</v>
      </c>
      <c r="AX39">
        <f>(RANK(_calc_라운드기준!E39,_calc_라운드기준!$B39:$AT39,0)+COUNTIFS(_calc_라운드기준!$B39:$AT39,_calc_라운드기준!E39,$B$1:$AT$1,"&lt;"&amp;4))-(RANK(E39,$B39:$AT39,0)+COUNTIFS($B39:$AT39,E39,$B$1:$AT$1,"&lt;"&amp;4))</f>
        <v>-13</v>
      </c>
      <c r="AY39">
        <f>(RANK(_calc_라운드기준!F39,_calc_라운드기준!$B39:$AT39,0)+COUNTIFS(_calc_라운드기준!$B39:$AT39,_calc_라운드기준!F39,$B$1:$AT$1,"&lt;"&amp;5))-(RANK(F39,$B39:$AT39,0)+COUNTIFS($B39:$AT39,F39,$B$1:$AT$1,"&lt;"&amp;5))</f>
        <v>-27</v>
      </c>
      <c r="AZ39">
        <f>(RANK(_calc_라운드기준!G39,_calc_라운드기준!$B39:$AT39,0)+COUNTIFS(_calc_라운드기준!$B39:$AT39,_calc_라운드기준!G39,$B$1:$AT$1,"&lt;"&amp;6))-(RANK(G39,$B39:$AT39,0)+COUNTIFS($B39:$AT39,G39,$B$1:$AT$1,"&lt;"&amp;6))</f>
        <v>9</v>
      </c>
      <c r="BA39">
        <f>(RANK(_calc_라운드기준!H39,_calc_라운드기준!$B39:$AT39,0)+COUNTIFS(_calc_라운드기준!$B39:$AT39,_calc_라운드기준!H39,$B$1:$AT$1,"&lt;"&amp;7))-(RANK(H39,$B39:$AT39,0)+COUNTIFS($B39:$AT39,H39,$B$1:$AT$1,"&lt;"&amp;7))</f>
        <v>-2</v>
      </c>
      <c r="BB39">
        <f>(RANK(_calc_라운드기준!I39,_calc_라운드기준!$B39:$AT39,0)+COUNTIFS(_calc_라운드기준!$B39:$AT39,_calc_라운드기준!I39,$B$1:$AT$1,"&lt;"&amp;8))-(RANK(I39,$B39:$AT39,0)+COUNTIFS($B39:$AT39,I39,$B$1:$AT$1,"&lt;"&amp;8))</f>
        <v>-23</v>
      </c>
      <c r="BC39">
        <f>(RANK(_calc_라운드기준!J39,_calc_라운드기준!$B39:$AT39,0)+COUNTIFS(_calc_라운드기준!$B39:$AT39,_calc_라운드기준!J39,$B$1:$AT$1,"&lt;"&amp;9))-(RANK(J39,$B39:$AT39,0)+COUNTIFS($B39:$AT39,J39,$B$1:$AT$1,"&lt;"&amp;9))</f>
        <v>-17</v>
      </c>
      <c r="BD39">
        <f>(RANK(_calc_라운드기준!K39,_calc_라운드기준!$B39:$AT39,0)+COUNTIFS(_calc_라운드기준!$B39:$AT39,_calc_라운드기준!K39,$B$1:$AT$1,"&lt;"&amp;10))-(RANK(K39,$B39:$AT39,0)+COUNTIFS($B39:$AT39,K39,$B$1:$AT$1,"&lt;"&amp;10))</f>
        <v>2</v>
      </c>
      <c r="BE39">
        <f>(RANK(_calc_라운드기준!L39,_calc_라운드기준!$B39:$AT39,0)+COUNTIFS(_calc_라운드기준!$B39:$AT39,_calc_라운드기준!L39,$B$1:$AT$1,"&lt;"&amp;11))-(RANK(L39,$B39:$AT39,0)+COUNTIFS($B39:$AT39,L39,$B$1:$AT$1,"&lt;"&amp;11))</f>
        <v>16</v>
      </c>
      <c r="BF39">
        <f>(RANK(_calc_라운드기준!M39,_calc_라운드기준!$B39:$AT39,0)+COUNTIFS(_calc_라운드기준!$B39:$AT39,_calc_라운드기준!M39,$B$1:$AT$1,"&lt;"&amp;12))-(RANK(M39,$B39:$AT39,0)+COUNTIFS($B39:$AT39,M39,$B$1:$AT$1,"&lt;"&amp;12))</f>
        <v>-1</v>
      </c>
      <c r="BG39">
        <f>(RANK(_calc_라운드기준!N39,_calc_라운드기준!$B39:$AT39,0)+COUNTIFS(_calc_라운드기준!$B39:$AT39,_calc_라운드기준!N39,$B$1:$AT$1,"&lt;"&amp;13))-(RANK(N39,$B39:$AT39,0)+COUNTIFS($B39:$AT39,N39,$B$1:$AT$1,"&lt;"&amp;13))</f>
        <v>11</v>
      </c>
      <c r="BH39">
        <f>(RANK(_calc_라운드기준!O39,_calc_라운드기준!$B39:$AT39,0)+COUNTIFS(_calc_라운드기준!$B39:$AT39,_calc_라운드기준!O39,$B$1:$AT$1,"&lt;"&amp;14))-(RANK(O39,$B39:$AT39,0)+COUNTIFS($B39:$AT39,O39,$B$1:$AT$1,"&lt;"&amp;14))</f>
        <v>22</v>
      </c>
      <c r="BI39">
        <f>(RANK(_calc_라운드기준!P39,_calc_라운드기준!$B39:$AT39,0)+COUNTIFS(_calc_라운드기준!$B39:$AT39,_calc_라운드기준!P39,$B$1:$AT$1,"&lt;"&amp;15))-(RANK(P39,$B39:$AT39,0)+COUNTIFS($B39:$AT39,P39,$B$1:$AT$1,"&lt;"&amp;15))</f>
        <v>2</v>
      </c>
      <c r="BJ39">
        <f>(RANK(_calc_라운드기준!Q39,_calc_라운드기준!$B39:$AT39,0)+COUNTIFS(_calc_라운드기준!$B39:$AT39,_calc_라운드기준!Q39,$B$1:$AT$1,"&lt;"&amp;16))-(RANK(Q39,$B39:$AT39,0)+COUNTIFS($B39:$AT39,Q39,$B$1:$AT$1,"&lt;"&amp;16))</f>
        <v>0</v>
      </c>
      <c r="BK39">
        <f>(RANK(_calc_라운드기준!R39,_calc_라운드기준!$B39:$AT39,0)+COUNTIFS(_calc_라운드기준!$B39:$AT39,_calc_라운드기준!R39,$B$1:$AT$1,"&lt;"&amp;17))-(RANK(R39,$B39:$AT39,0)+COUNTIFS($B39:$AT39,R39,$B$1:$AT$1,"&lt;"&amp;17))</f>
        <v>-7</v>
      </c>
      <c r="BL39">
        <f>(RANK(_calc_라운드기준!S39,_calc_라운드기준!$B39:$AT39,0)+COUNTIFS(_calc_라운드기준!$B39:$AT39,_calc_라운드기준!S39,$B$1:$AT$1,"&lt;"&amp;18))-(RANK(S39,$B39:$AT39,0)+COUNTIFS($B39:$AT39,S39,$B$1:$AT$1,"&lt;"&amp;18))</f>
        <v>3</v>
      </c>
      <c r="BM39">
        <f>(RANK(_calc_라운드기준!T39,_calc_라운드기준!$B39:$AT39,0)+COUNTIFS(_calc_라운드기준!$B39:$AT39,_calc_라운드기준!T39,$B$1:$AT$1,"&lt;"&amp;19))-(RANK(T39,$B39:$AT39,0)+COUNTIFS($B39:$AT39,T39,$B$1:$AT$1,"&lt;"&amp;19))</f>
        <v>16</v>
      </c>
      <c r="BN39">
        <f>(RANK(_calc_라운드기준!U39,_calc_라운드기준!$B39:$AT39,0)+COUNTIFS(_calc_라운드기준!$B39:$AT39,_calc_라운드기준!U39,$B$1:$AT$1,"&lt;"&amp;20))-(RANK(U39,$B39:$AT39,0)+COUNTIFS($B39:$AT39,U39,$B$1:$AT$1,"&lt;"&amp;20))</f>
        <v>-9</v>
      </c>
      <c r="BO39">
        <f>(RANK(_calc_라운드기준!V39,_calc_라운드기준!$B39:$AT39,0)+COUNTIFS(_calc_라운드기준!$B39:$AT39,_calc_라운드기준!V39,$B$1:$AT$1,"&lt;"&amp;21))-(RANK(V39,$B39:$AT39,0)+COUNTIFS($B39:$AT39,V39,$B$1:$AT$1,"&lt;"&amp;21))</f>
        <v>19</v>
      </c>
      <c r="BP39">
        <f>(RANK(_calc_라운드기준!W39,_calc_라운드기준!$B39:$AT39,0)+COUNTIFS(_calc_라운드기준!$B39:$AT39,_calc_라운드기준!W39,$B$1:$AT$1,"&lt;"&amp;22))-(RANK(W39,$B39:$AT39,0)+COUNTIFS($B39:$AT39,W39,$B$1:$AT$1,"&lt;"&amp;22))</f>
        <v>8</v>
      </c>
      <c r="BQ39">
        <f>(RANK(_calc_라운드기준!X39,_calc_라운드기준!$B39:$AT39,0)+COUNTIFS(_calc_라운드기준!$B39:$AT39,_calc_라운드기준!X39,$B$1:$AT$1,"&lt;"&amp;23))-(RANK(X39,$B39:$AT39,0)+COUNTIFS($B39:$AT39,X39,$B$1:$AT$1,"&lt;"&amp;23))</f>
        <v>-26</v>
      </c>
      <c r="BR39">
        <f>(RANK(_calc_라운드기준!Y39,_calc_라운드기준!$B39:$AT39,0)+COUNTIFS(_calc_라운드기준!$B39:$AT39,_calc_라운드기준!Y39,$B$1:$AT$1,"&lt;"&amp;24))-(RANK(Y39,$B39:$AT39,0)+COUNTIFS($B39:$AT39,Y39,$B$1:$AT$1,"&lt;"&amp;24))</f>
        <v>-4</v>
      </c>
      <c r="BS39">
        <f>(RANK(_calc_라운드기준!Z39,_calc_라운드기준!$B39:$AT39,0)+COUNTIFS(_calc_라운드기준!$B39:$AT39,_calc_라운드기준!Z39,$B$1:$AT$1,"&lt;"&amp;25))-(RANK(Z39,$B39:$AT39,0)+COUNTIFS($B39:$AT39,Z39,$B$1:$AT$1,"&lt;"&amp;25))</f>
        <v>-30</v>
      </c>
      <c r="BT39">
        <f>(RANK(_calc_라운드기준!AA39,_calc_라운드기준!$B39:$AT39,0)+COUNTIFS(_calc_라운드기준!$B39:$AT39,_calc_라운드기준!AA39,$B$1:$AT$1,"&lt;"&amp;26))-(RANK(AA39,$B39:$AT39,0)+COUNTIFS($B39:$AT39,AA39,$B$1:$AT$1,"&lt;"&amp;26))</f>
        <v>6</v>
      </c>
      <c r="BU39">
        <f>(RANK(_calc_라운드기준!AB39,_calc_라운드기준!$B39:$AT39,0)+COUNTIFS(_calc_라운드기준!$B39:$AT39,_calc_라운드기준!AB39,$B$1:$AT$1,"&lt;"&amp;27))-(RANK(AB39,$B39:$AT39,0)+COUNTIFS($B39:$AT39,AB39,$B$1:$AT$1,"&lt;"&amp;27))</f>
        <v>-22</v>
      </c>
      <c r="BV39">
        <f>(RANK(_calc_라운드기준!AC39,_calc_라운드기준!$B39:$AT39,0)+COUNTIFS(_calc_라운드기준!$B39:$AT39,_calc_라운드기준!AC39,$B$1:$AT$1,"&lt;"&amp;28))-(RANK(AC39,$B39:$AT39,0)+COUNTIFS($B39:$AT39,AC39,$B$1:$AT$1,"&lt;"&amp;28))</f>
        <v>-22</v>
      </c>
      <c r="BW39">
        <f>(RANK(_calc_라운드기준!AD39,_calc_라운드기준!$B39:$AT39,0)+COUNTIFS(_calc_라운드기준!$B39:$AT39,_calc_라운드기준!AD39,$B$1:$AT$1,"&lt;"&amp;29))-(RANK(AD39,$B39:$AT39,0)+COUNTIFS($B39:$AT39,AD39,$B$1:$AT$1,"&lt;"&amp;29))</f>
        <v>1</v>
      </c>
      <c r="BX39">
        <f>(RANK(_calc_라운드기준!AE39,_calc_라운드기준!$B39:$AT39,0)+COUNTIFS(_calc_라운드기준!$B39:$AT39,_calc_라운드기준!AE39,$B$1:$AT$1,"&lt;"&amp;30))-(RANK(AE39,$B39:$AT39,0)+COUNTIFS($B39:$AT39,AE39,$B$1:$AT$1,"&lt;"&amp;30))</f>
        <v>17</v>
      </c>
      <c r="BY39">
        <f>(RANK(_calc_라운드기준!AF39,_calc_라운드기준!$B39:$AT39,0)+COUNTIFS(_calc_라운드기준!$B39:$AT39,_calc_라운드기준!AF39,$B$1:$AT$1,"&lt;"&amp;31))-(RANK(AF39,$B39:$AT39,0)+COUNTIFS($B39:$AT39,AF39,$B$1:$AT$1,"&lt;"&amp;31))</f>
        <v>11</v>
      </c>
      <c r="BZ39">
        <f>(RANK(_calc_라운드기준!AG39,_calc_라운드기준!$B39:$AT39,0)+COUNTIFS(_calc_라운드기준!$B39:$AT39,_calc_라운드기준!AG39,$B$1:$AT$1,"&lt;"&amp;32))-(RANK(AG39,$B39:$AT39,0)+COUNTIFS($B39:$AT39,AG39,$B$1:$AT$1,"&lt;"&amp;32))</f>
        <v>3</v>
      </c>
      <c r="CA39">
        <f>(RANK(_calc_라운드기준!AH39,_calc_라운드기준!$B39:$AT39,0)+COUNTIFS(_calc_라운드기준!$B39:$AT39,_calc_라운드기준!AH39,$B$1:$AT$1,"&lt;"&amp;33))-(RANK(AH39,$B39:$AT39,0)+COUNTIFS($B39:$AT39,AH39,$B$1:$AT$1,"&lt;"&amp;33))</f>
        <v>13</v>
      </c>
      <c r="CB39">
        <f>(RANK(_calc_라운드기준!AI39,_calc_라운드기준!$B39:$AT39,0)+COUNTIFS(_calc_라운드기준!$B39:$AT39,_calc_라운드기준!AI39,$B$1:$AT$1,"&lt;"&amp;34))-(RANK(AI39,$B39:$AT39,0)+COUNTIFS($B39:$AT39,AI39,$B$1:$AT$1,"&lt;"&amp;34))</f>
        <v>23</v>
      </c>
      <c r="CC39">
        <f>(RANK(_calc_라운드기준!AJ39,_calc_라운드기준!$B39:$AT39,0)+COUNTIFS(_calc_라운드기준!$B39:$AT39,_calc_라운드기준!AJ39,$B$1:$AT$1,"&lt;"&amp;35))-(RANK(AJ39,$B39:$AT39,0)+COUNTIFS($B39:$AT39,AJ39,$B$1:$AT$1,"&lt;"&amp;35))</f>
        <v>29</v>
      </c>
      <c r="CD39">
        <f>(RANK(_calc_라운드기준!AK39,_calc_라운드기준!$B39:$AT39,0)+COUNTIFS(_calc_라운드기준!$B39:$AT39,_calc_라운드기준!AK39,$B$1:$AT$1,"&lt;"&amp;36))-(RANK(AK39,$B39:$AT39,0)+COUNTIFS($B39:$AT39,AK39,$B$1:$AT$1,"&lt;"&amp;36))</f>
        <v>6</v>
      </c>
      <c r="CE39">
        <f>(RANK(_calc_라운드기준!AL39,_calc_라운드기준!$B39:$AT39,0)+COUNTIFS(_calc_라운드기준!$B39:$AT39,_calc_라운드기준!AL39,$B$1:$AT$1,"&lt;"&amp;37))-(RANK(AL39,$B39:$AT39,0)+COUNTIFS($B39:$AT39,AL39,$B$1:$AT$1,"&lt;"&amp;37))</f>
        <v>7</v>
      </c>
      <c r="CF39">
        <f>(RANK(_calc_라운드기준!AM39,_calc_라운드기준!$B39:$AT39,0)+COUNTIFS(_calc_라운드기준!$B39:$AT39,_calc_라운드기준!AM39,$B$1:$AT$1,"&lt;"&amp;38))-(RANK(AM39,$B39:$AT39,0)+COUNTIFS($B39:$AT39,AM39,$B$1:$AT$1,"&lt;"&amp;38))</f>
        <v>7</v>
      </c>
      <c r="CG39">
        <f>(RANK(_calc_라운드기준!AN39,_calc_라운드기준!$B39:$AT39,0)+COUNTIFS(_calc_라운드기준!$B39:$AT39,_calc_라운드기준!AN39,$B$1:$AT$1,"&lt;"&amp;39))-(RANK(AN39,$B39:$AT39,0)+COUNTIFS($B39:$AT39,AN39,$B$1:$AT$1,"&lt;"&amp;39))</f>
        <v>-30</v>
      </c>
      <c r="CH39">
        <f>(RANK(_calc_라운드기준!AO39,_calc_라운드기준!$B39:$AT39,0)+COUNTIFS(_calc_라운드기준!$B39:$AT39,_calc_라운드기준!AO39,$B$1:$AT$1,"&lt;"&amp;40))-(RANK(AO39,$B39:$AT39,0)+COUNTIFS($B39:$AT39,AO39,$B$1:$AT$1,"&lt;"&amp;40))</f>
        <v>-7</v>
      </c>
      <c r="CI39">
        <f>(RANK(_calc_라운드기준!AP39,_calc_라운드기준!$B39:$AT39,0)+COUNTIFS(_calc_라운드기준!$B39:$AT39,_calc_라운드기준!AP39,$B$1:$AT$1,"&lt;"&amp;41))-(RANK(AP39,$B39:$AT39,0)+COUNTIFS($B39:$AT39,AP39,$B$1:$AT$1,"&lt;"&amp;41))</f>
        <v>1</v>
      </c>
      <c r="CJ39">
        <f>(RANK(_calc_라운드기준!AQ39,_calc_라운드기준!$B39:$AT39,0)+COUNTIFS(_calc_라운드기준!$B39:$AT39,_calc_라운드기준!AQ39,$B$1:$AT$1,"&lt;"&amp;42))-(RANK(AQ39,$B39:$AT39,0)+COUNTIFS($B39:$AT39,AQ39,$B$1:$AT$1,"&lt;"&amp;42))</f>
        <v>-13</v>
      </c>
      <c r="CK39">
        <f>(RANK(_calc_라운드기준!AR39,_calc_라운드기준!$B39:$AT39,0)+COUNTIFS(_calc_라운드기준!$B39:$AT39,_calc_라운드기준!AR39,$B$1:$AT$1,"&lt;"&amp;43))-(RANK(AR39,$B39:$AT39,0)+COUNTIFS($B39:$AT39,AR39,$B$1:$AT$1,"&lt;"&amp;43))</f>
        <v>-5</v>
      </c>
      <c r="CL39">
        <f>(RANK(_calc_라운드기준!AS39,_calc_라운드기준!$B39:$AT39,0)+COUNTIFS(_calc_라운드기준!$B39:$AT39,_calc_라운드기준!AS39,$B$1:$AT$1,"&lt;"&amp;44))-(RANK(AS39,$B39:$AT39,0)+COUNTIFS($B39:$AT39,AS39,$B$1:$AT$1,"&lt;"&amp;44))</f>
        <v>10</v>
      </c>
      <c r="CM39">
        <f>(RANK(_calc_라운드기준!AT39,_calc_라운드기준!$B39:$AT39,0)+COUNTIFS(_calc_라운드기준!$B39:$AT39,_calc_라운드기준!AT39,$B$1:$AT$1,"&lt;"&amp;45))-(RANK(AT39,$B39:$AT39,0)+COUNTIFS($B39:$AT39,AT39,$B$1:$AT$1,"&lt;"&amp;45))</f>
        <v>28</v>
      </c>
      <c r="CN39">
        <f t="shared" si="45"/>
        <v>32</v>
      </c>
      <c r="CO39">
        <f t="shared" si="46"/>
        <v>27</v>
      </c>
      <c r="CP39">
        <f t="shared" si="47"/>
        <v>29</v>
      </c>
      <c r="CQ39">
        <f t="shared" si="48"/>
        <v>36</v>
      </c>
      <c r="CR39">
        <f t="shared" si="49"/>
        <v>43</v>
      </c>
      <c r="CS39">
        <f t="shared" si="50"/>
        <v>13</v>
      </c>
      <c r="CT39">
        <f t="shared" si="51"/>
        <v>28</v>
      </c>
      <c r="CU39">
        <f t="shared" si="52"/>
        <v>41</v>
      </c>
      <c r="CV39">
        <f t="shared" si="53"/>
        <v>38</v>
      </c>
      <c r="CW39">
        <f t="shared" si="54"/>
        <v>21</v>
      </c>
      <c r="CX39">
        <f t="shared" si="55"/>
        <v>7</v>
      </c>
      <c r="CY39">
        <f t="shared" si="56"/>
        <v>26</v>
      </c>
      <c r="CZ39">
        <f t="shared" si="57"/>
        <v>10</v>
      </c>
      <c r="DA39">
        <f t="shared" si="58"/>
        <v>4</v>
      </c>
      <c r="DB39">
        <f t="shared" si="59"/>
        <v>22</v>
      </c>
      <c r="DC39">
        <f t="shared" si="60"/>
        <v>25</v>
      </c>
      <c r="DD39">
        <f t="shared" si="61"/>
        <v>33</v>
      </c>
      <c r="DE39">
        <f t="shared" si="62"/>
        <v>19</v>
      </c>
      <c r="DF39">
        <f t="shared" si="63"/>
        <v>8</v>
      </c>
      <c r="DG39">
        <f t="shared" si="64"/>
        <v>35</v>
      </c>
      <c r="DH39">
        <f t="shared" si="65"/>
        <v>5</v>
      </c>
      <c r="DI39">
        <f t="shared" si="66"/>
        <v>14</v>
      </c>
      <c r="DJ39">
        <f t="shared" si="67"/>
        <v>42</v>
      </c>
      <c r="DK39">
        <f t="shared" si="68"/>
        <v>30</v>
      </c>
      <c r="DL39">
        <f t="shared" si="69"/>
        <v>44</v>
      </c>
      <c r="DM39">
        <f t="shared" si="70"/>
        <v>17</v>
      </c>
      <c r="DN39">
        <f t="shared" si="71"/>
        <v>39</v>
      </c>
      <c r="DO39">
        <f t="shared" si="72"/>
        <v>40</v>
      </c>
      <c r="DP39">
        <f t="shared" si="73"/>
        <v>23</v>
      </c>
      <c r="DQ39">
        <f t="shared" si="74"/>
        <v>6</v>
      </c>
      <c r="DR39">
        <f t="shared" si="75"/>
        <v>11</v>
      </c>
      <c r="DS39">
        <f t="shared" si="76"/>
        <v>20</v>
      </c>
      <c r="DT39">
        <f t="shared" si="77"/>
        <v>9</v>
      </c>
      <c r="DU39">
        <f t="shared" si="78"/>
        <v>3</v>
      </c>
      <c r="DV39">
        <f t="shared" si="79"/>
        <v>1</v>
      </c>
      <c r="DW39">
        <f t="shared" si="80"/>
        <v>18</v>
      </c>
      <c r="DX39">
        <f t="shared" si="81"/>
        <v>15</v>
      </c>
      <c r="DY39">
        <f t="shared" si="82"/>
        <v>16</v>
      </c>
      <c r="DZ39">
        <f t="shared" si="83"/>
        <v>45</v>
      </c>
      <c r="EA39">
        <f t="shared" si="84"/>
        <v>34</v>
      </c>
      <c r="EB39">
        <f t="shared" si="85"/>
        <v>24</v>
      </c>
      <c r="EC39">
        <f t="shared" si="86"/>
        <v>37</v>
      </c>
      <c r="ED39">
        <f t="shared" si="87"/>
        <v>31</v>
      </c>
      <c r="EE39">
        <f t="shared" si="88"/>
        <v>12</v>
      </c>
      <c r="EF39">
        <f t="shared" si="89"/>
        <v>2</v>
      </c>
    </row>
    <row r="40" spans="1:136" ht="16.5" customHeight="1">
      <c r="A40">
        <f>_calc_라운드기준!A40</f>
        <v>1206</v>
      </c>
      <c r="B40">
        <f>INDEX(_calc_누적빈도!B:B,$A40)-INDEX(_calc_누적빈도!B:B,$A40-기준250회_후보!$B$1)</f>
        <v>32</v>
      </c>
      <c r="C40">
        <f>INDEX(_calc_누적빈도!C:C,$A40)-INDEX(_calc_누적빈도!C:C,$A40-기준250회_후보!$B$1)</f>
        <v>26</v>
      </c>
      <c r="D40">
        <f>INDEX(_calc_누적빈도!D:D,$A40)-INDEX(_calc_누적빈도!D:D,$A40-기준250회_후보!$B$1)</f>
        <v>40</v>
      </c>
      <c r="E40">
        <f>INDEX(_calc_누적빈도!E:E,$A40)-INDEX(_calc_누적빈도!E:E,$A40-기준250회_후보!$B$1)</f>
        <v>27</v>
      </c>
      <c r="F40">
        <f>INDEX(_calc_누적빈도!F:F,$A40)-INDEX(_calc_누적빈도!F:F,$A40-기준250회_후보!$B$1)</f>
        <v>23</v>
      </c>
      <c r="G40">
        <f>INDEX(_calc_누적빈도!G:G,$A40)-INDEX(_calc_누적빈도!G:G,$A40-기준250회_후보!$B$1)</f>
        <v>44</v>
      </c>
      <c r="H40">
        <f>INDEX(_calc_누적빈도!H:H,$A40)-INDEX(_calc_누적빈도!H:H,$A40-기준250회_후보!$B$1)</f>
        <v>41</v>
      </c>
      <c r="I40">
        <f>INDEX(_calc_누적빈도!I:I,$A40)-INDEX(_calc_누적빈도!I:I,$A40-기준250회_후보!$B$1)</f>
        <v>26</v>
      </c>
      <c r="J40">
        <f>INDEX(_calc_누적빈도!J:J,$A40)-INDEX(_calc_누적빈도!J:J,$A40-기준250회_후보!$B$1)</f>
        <v>32</v>
      </c>
      <c r="K40">
        <f>INDEX(_calc_누적빈도!K:K,$A40)-INDEX(_calc_누적빈도!K:K,$A40-기준250회_후보!$B$1)</f>
        <v>25</v>
      </c>
      <c r="L40">
        <f>INDEX(_calc_누적빈도!L:L,$A40)-INDEX(_calc_누적빈도!L:L,$A40-기준250회_후보!$B$1)</f>
        <v>35</v>
      </c>
      <c r="M40">
        <f>INDEX(_calc_누적빈도!M:M,$A40)-INDEX(_calc_누적빈도!M:M,$A40-기준250회_후보!$B$1)</f>
        <v>40</v>
      </c>
      <c r="N40">
        <f>INDEX(_calc_누적빈도!N:N,$A40)-INDEX(_calc_누적빈도!N:N,$A40-기준250회_후보!$B$1)</f>
        <v>39</v>
      </c>
      <c r="O40">
        <f>INDEX(_calc_누적빈도!O:O,$A40)-INDEX(_calc_누적빈도!O:O,$A40-기준250회_후보!$B$1)</f>
        <v>35</v>
      </c>
      <c r="P40">
        <f>INDEX(_calc_누적빈도!P:P,$A40)-INDEX(_calc_누적빈도!P:P,$A40-기준250회_후보!$B$1)</f>
        <v>33</v>
      </c>
      <c r="Q40">
        <f>INDEX(_calc_누적빈도!Q:Q,$A40)-INDEX(_calc_누적빈도!Q:Q,$A40-기준250회_후보!$B$1)</f>
        <v>43</v>
      </c>
      <c r="R40">
        <f>INDEX(_calc_누적빈도!R:R,$A40)-INDEX(_calc_누적빈도!R:R,$A40-기준250회_후보!$B$1)</f>
        <v>29</v>
      </c>
      <c r="S40">
        <f>INDEX(_calc_누적빈도!S:S,$A40)-INDEX(_calc_누적빈도!S:S,$A40-기준250회_후보!$B$1)</f>
        <v>33</v>
      </c>
      <c r="T40">
        <f>INDEX(_calc_누적빈도!T:T,$A40)-INDEX(_calc_누적빈도!T:T,$A40-기준250회_후보!$B$1)</f>
        <v>34</v>
      </c>
      <c r="U40">
        <f>INDEX(_calc_누적빈도!U:U,$A40)-INDEX(_calc_누적빈도!U:U,$A40-기준250회_후보!$B$1)</f>
        <v>33</v>
      </c>
      <c r="V40">
        <f>INDEX(_calc_누적빈도!V:V,$A40)-INDEX(_calc_누적빈도!V:V,$A40-기준250회_후보!$B$1)</f>
        <v>38</v>
      </c>
      <c r="W40">
        <f>INDEX(_calc_누적빈도!W:W,$A40)-INDEX(_calc_누적빈도!W:W,$A40-기준250회_후보!$B$1)</f>
        <v>30</v>
      </c>
      <c r="X40">
        <f>INDEX(_calc_누적빈도!X:X,$A40)-INDEX(_calc_누적빈도!X:X,$A40-기준250회_후보!$B$1)</f>
        <v>31</v>
      </c>
      <c r="Y40">
        <f>INDEX(_calc_누적빈도!Y:Y,$A40)-INDEX(_calc_누적빈도!Y:Y,$A40-기준250회_후보!$B$1)</f>
        <v>37</v>
      </c>
      <c r="Z40">
        <f>INDEX(_calc_누적빈도!Z:Z,$A40)-INDEX(_calc_누적빈도!Z:Z,$A40-기준250회_후보!$B$1)</f>
        <v>26</v>
      </c>
      <c r="AA40">
        <f>INDEX(_calc_누적빈도!AA:AA,$A40)-INDEX(_calc_누적빈도!AA:AA,$A40-기준250회_후보!$B$1)</f>
        <v>35</v>
      </c>
      <c r="AB40">
        <f>INDEX(_calc_누적빈도!AB:AB,$A40)-INDEX(_calc_누적빈도!AB:AB,$A40-기준250회_후보!$B$1)</f>
        <v>32</v>
      </c>
      <c r="AC40">
        <f>INDEX(_calc_누적빈도!AC:AC,$A40)-INDEX(_calc_누적빈도!AC:AC,$A40-기준250회_후보!$B$1)</f>
        <v>32</v>
      </c>
      <c r="AD40">
        <f>INDEX(_calc_누적빈도!AD:AD,$A40)-INDEX(_calc_누적빈도!AD:AD,$A40-기준250회_후보!$B$1)</f>
        <v>37</v>
      </c>
      <c r="AE40">
        <f>INDEX(_calc_누적빈도!AE:AE,$A40)-INDEX(_calc_누적빈도!AE:AE,$A40-기준250회_후보!$B$1)</f>
        <v>37</v>
      </c>
      <c r="AF40">
        <f>INDEX(_calc_누적빈도!AF:AF,$A40)-INDEX(_calc_누적빈도!AF:AF,$A40-기준250회_후보!$B$1)</f>
        <v>34</v>
      </c>
      <c r="AG40">
        <f>INDEX(_calc_누적빈도!AG:AG,$A40)-INDEX(_calc_누적빈도!AG:AG,$A40-기준250회_후보!$B$1)</f>
        <v>31</v>
      </c>
      <c r="AH40">
        <f>INDEX(_calc_누적빈도!AH:AH,$A40)-INDEX(_calc_누적빈도!AH:AH,$A40-기준250회_후보!$B$1)</f>
        <v>38</v>
      </c>
      <c r="AI40">
        <f>INDEX(_calc_누적빈도!AI:AI,$A40)-INDEX(_calc_누적빈도!AI:AI,$A40-기준250회_후보!$B$1)</f>
        <v>34</v>
      </c>
      <c r="AJ40">
        <f>INDEX(_calc_누적빈도!AJ:AJ,$A40)-INDEX(_calc_누적빈도!AJ:AJ,$A40-기준250회_후보!$B$1)</f>
        <v>42</v>
      </c>
      <c r="AK40">
        <f>INDEX(_calc_누적빈도!AK:AK,$A40)-INDEX(_calc_누적빈도!AK:AK,$A40-기준250회_후보!$B$1)</f>
        <v>33</v>
      </c>
      <c r="AL40">
        <f>INDEX(_calc_누적빈도!AL:AL,$A40)-INDEX(_calc_누적빈도!AL:AL,$A40-기준250회_후보!$B$1)</f>
        <v>40</v>
      </c>
      <c r="AM40">
        <f>INDEX(_calc_누적빈도!AM:AM,$A40)-INDEX(_calc_누적빈도!AM:AM,$A40-기준250회_후보!$B$1)</f>
        <v>36</v>
      </c>
      <c r="AN40">
        <f>INDEX(_calc_누적빈도!AN:AN,$A40)-INDEX(_calc_누적빈도!AN:AN,$A40-기준250회_후보!$B$1)</f>
        <v>27</v>
      </c>
      <c r="AO40">
        <f>INDEX(_calc_누적빈도!AO:AO,$A40)-INDEX(_calc_누적빈도!AO:AO,$A40-기준250회_후보!$B$1)</f>
        <v>34</v>
      </c>
      <c r="AP40">
        <f>INDEX(_calc_누적빈도!AP:AP,$A40)-INDEX(_calc_누적빈도!AP:AP,$A40-기준250회_후보!$B$1)</f>
        <v>29</v>
      </c>
      <c r="AQ40">
        <f>INDEX(_calc_누적빈도!AQ:AQ,$A40)-INDEX(_calc_누적빈도!AQ:AQ,$A40-기준250회_후보!$B$1)</f>
        <v>27</v>
      </c>
      <c r="AR40">
        <f>INDEX(_calc_누적빈도!AR:AR,$A40)-INDEX(_calc_누적빈도!AR:AR,$A40-기준250회_후보!$B$1)</f>
        <v>21</v>
      </c>
      <c r="AS40">
        <f>INDEX(_calc_누적빈도!AS:AS,$A40)-INDEX(_calc_누적빈도!AS:AS,$A40-기준250회_후보!$B$1)</f>
        <v>32</v>
      </c>
      <c r="AT40">
        <f>INDEX(_calc_누적빈도!AT:AT,$A40)-INDEX(_calc_누적빈도!AT:AT,$A40-기준250회_후보!$B$1)</f>
        <v>37</v>
      </c>
      <c r="AU40">
        <f>(RANK(_calc_라운드기준!B40,_calc_라운드기준!$B40:$AT40,0)+COUNTIFS(_calc_라운드기준!$B40:$AT40,_calc_라운드기준!B40,$B$1:$AT$1,"&lt;"&amp;1))-(RANK(B40,$B40:$AT40,0)+COUNTIFS($B40:$AT40,B40,$B$1:$AT$1,"&lt;"&amp;1))</f>
        <v>-3</v>
      </c>
      <c r="AV40">
        <f>(RANK(_calc_라운드기준!C40,_calc_라운드기준!$B40:$AT40,0)+COUNTIFS(_calc_라운드기준!$B40:$AT40,_calc_라운드기준!C40,$B$1:$AT$1,"&lt;"&amp;2))-(RANK(C40,$B40:$AT40,0)+COUNTIFS($B40:$AT40,C40,$B$1:$AT$1,"&lt;"&amp;2))</f>
        <v>-1</v>
      </c>
      <c r="AW40">
        <f>(RANK(_calc_라운드기준!D40,_calc_라운드기준!$B40:$AT40,0)+COUNTIFS(_calc_라운드기준!$B40:$AT40,_calc_라운드기준!D40,$B$1:$AT$1,"&lt;"&amp;3))-(RANK(D40,$B40:$AT40,0)+COUNTIFS($B40:$AT40,D40,$B$1:$AT$1,"&lt;"&amp;3))</f>
        <v>-3</v>
      </c>
      <c r="AX40">
        <f>(RANK(_calc_라운드기준!E40,_calc_라운드기준!$B40:$AT40,0)+COUNTIFS(_calc_라운드기준!$B40:$AT40,_calc_라운드기준!E40,$B$1:$AT$1,"&lt;"&amp;4))-(RANK(E40,$B40:$AT40,0)+COUNTIFS($B40:$AT40,E40,$B$1:$AT$1,"&lt;"&amp;4))</f>
        <v>-12</v>
      </c>
      <c r="AY40">
        <f>(RANK(_calc_라운드기준!F40,_calc_라운드기준!$B40:$AT40,0)+COUNTIFS(_calc_라운드기준!$B40:$AT40,_calc_라운드기준!F40,$B$1:$AT$1,"&lt;"&amp;5))-(RANK(F40,$B40:$AT40,0)+COUNTIFS($B40:$AT40,F40,$B$1:$AT$1,"&lt;"&amp;5))</f>
        <v>-28</v>
      </c>
      <c r="AZ40">
        <f>(RANK(_calc_라운드기준!G40,_calc_라운드기준!$B40:$AT40,0)+COUNTIFS(_calc_라운드기준!$B40:$AT40,_calc_라운드기준!G40,$B$1:$AT$1,"&lt;"&amp;6))-(RANK(G40,$B40:$AT40,0)+COUNTIFS($B40:$AT40,G40,$B$1:$AT$1,"&lt;"&amp;6))</f>
        <v>9</v>
      </c>
      <c r="BA40">
        <f>(RANK(_calc_라운드기준!H40,_calc_라운드기준!$B40:$AT40,0)+COUNTIFS(_calc_라운드기준!$B40:$AT40,_calc_라운드기준!H40,$B$1:$AT$1,"&lt;"&amp;7))-(RANK(H40,$B40:$AT40,0)+COUNTIFS($B40:$AT40,H40,$B$1:$AT$1,"&lt;"&amp;7))</f>
        <v>-1</v>
      </c>
      <c r="BB40">
        <f>(RANK(_calc_라운드기준!I40,_calc_라운드기준!$B40:$AT40,0)+COUNTIFS(_calc_라운드기준!$B40:$AT40,_calc_라운드기준!I40,$B$1:$AT$1,"&lt;"&amp;8))-(RANK(I40,$B40:$AT40,0)+COUNTIFS($B40:$AT40,I40,$B$1:$AT$1,"&lt;"&amp;8))</f>
        <v>-24</v>
      </c>
      <c r="BC40">
        <f>(RANK(_calc_라운드기준!J40,_calc_라운드기준!$B40:$AT40,0)+COUNTIFS(_calc_라운드기준!$B40:$AT40,_calc_라운드기준!J40,$B$1:$AT$1,"&lt;"&amp;9))-(RANK(J40,$B40:$AT40,0)+COUNTIFS($B40:$AT40,J40,$B$1:$AT$1,"&lt;"&amp;9))</f>
        <v>-17</v>
      </c>
      <c r="BD40">
        <f>(RANK(_calc_라운드기준!K40,_calc_라운드기준!$B40:$AT40,0)+COUNTIFS(_calc_라운드기준!$B40:$AT40,_calc_라운드기준!K40,$B$1:$AT$1,"&lt;"&amp;10))-(RANK(K40,$B40:$AT40,0)+COUNTIFS($B40:$AT40,K40,$B$1:$AT$1,"&lt;"&amp;10))</f>
        <v>2</v>
      </c>
      <c r="BE40">
        <f>(RANK(_calc_라운드기준!L40,_calc_라운드기준!$B40:$AT40,0)+COUNTIFS(_calc_라운드기준!$B40:$AT40,_calc_라운드기준!L40,$B$1:$AT$1,"&lt;"&amp;11))-(RANK(L40,$B40:$AT40,0)+COUNTIFS($B40:$AT40,L40,$B$1:$AT$1,"&lt;"&amp;11))</f>
        <v>18</v>
      </c>
      <c r="BF40">
        <f>(RANK(_calc_라운드기준!M40,_calc_라운드기준!$B40:$AT40,0)+COUNTIFS(_calc_라운드기준!$B40:$AT40,_calc_라운드기준!M40,$B$1:$AT$1,"&lt;"&amp;12))-(RANK(M40,$B40:$AT40,0)+COUNTIFS($B40:$AT40,M40,$B$1:$AT$1,"&lt;"&amp;12))</f>
        <v>-1</v>
      </c>
      <c r="BG40">
        <f>(RANK(_calc_라운드기준!N40,_calc_라운드기준!$B40:$AT40,0)+COUNTIFS(_calc_라운드기준!$B40:$AT40,_calc_라운드기준!N40,$B$1:$AT$1,"&lt;"&amp;13))-(RANK(N40,$B40:$AT40,0)+COUNTIFS($B40:$AT40,N40,$B$1:$AT$1,"&lt;"&amp;13))</f>
        <v>10</v>
      </c>
      <c r="BH40">
        <f>(RANK(_calc_라운드기준!O40,_calc_라운드기준!$B40:$AT40,0)+COUNTIFS(_calc_라운드기준!$B40:$AT40,_calc_라운드기준!O40,$B$1:$AT$1,"&lt;"&amp;14))-(RANK(O40,$B40:$AT40,0)+COUNTIFS($B40:$AT40,O40,$B$1:$AT$1,"&lt;"&amp;14))</f>
        <v>23</v>
      </c>
      <c r="BI40">
        <f>(RANK(_calc_라운드기준!P40,_calc_라운드기준!$B40:$AT40,0)+COUNTIFS(_calc_라운드기준!$B40:$AT40,_calc_라운드기준!P40,$B$1:$AT$1,"&lt;"&amp;15))-(RANK(P40,$B40:$AT40,0)+COUNTIFS($B40:$AT40,P40,$B$1:$AT$1,"&lt;"&amp;15))</f>
        <v>3</v>
      </c>
      <c r="BJ40">
        <f>(RANK(_calc_라운드기준!Q40,_calc_라운드기준!$B40:$AT40,0)+COUNTIFS(_calc_라운드기준!$B40:$AT40,_calc_라운드기준!Q40,$B$1:$AT$1,"&lt;"&amp;16))-(RANK(Q40,$B40:$AT40,0)+COUNTIFS($B40:$AT40,Q40,$B$1:$AT$1,"&lt;"&amp;16))</f>
        <v>-1</v>
      </c>
      <c r="BK40">
        <f>(RANK(_calc_라운드기준!R40,_calc_라운드기준!$B40:$AT40,0)+COUNTIFS(_calc_라운드기준!$B40:$AT40,_calc_라운드기준!R40,$B$1:$AT$1,"&lt;"&amp;17))-(RANK(R40,$B40:$AT40,0)+COUNTIFS($B40:$AT40,R40,$B$1:$AT$1,"&lt;"&amp;17))</f>
        <v>0</v>
      </c>
      <c r="BL40">
        <f>(RANK(_calc_라운드기준!S40,_calc_라운드기준!$B40:$AT40,0)+COUNTIFS(_calc_라운드기준!$B40:$AT40,_calc_라운드기준!S40,$B$1:$AT$1,"&lt;"&amp;18))-(RANK(S40,$B40:$AT40,0)+COUNTIFS($B40:$AT40,S40,$B$1:$AT$1,"&lt;"&amp;18))</f>
        <v>3</v>
      </c>
      <c r="BM40">
        <f>(RANK(_calc_라운드기준!T40,_calc_라운드기준!$B40:$AT40,0)+COUNTIFS(_calc_라운드기준!$B40:$AT40,_calc_라운드기준!T40,$B$1:$AT$1,"&lt;"&amp;19))-(RANK(T40,$B40:$AT40,0)+COUNTIFS($B40:$AT40,T40,$B$1:$AT$1,"&lt;"&amp;19))</f>
        <v>17</v>
      </c>
      <c r="BN40">
        <f>(RANK(_calc_라운드기준!U40,_calc_라운드기준!$B40:$AT40,0)+COUNTIFS(_calc_라운드기준!$B40:$AT40,_calc_라운드기준!U40,$B$1:$AT$1,"&lt;"&amp;20))-(RANK(U40,$B40:$AT40,0)+COUNTIFS($B40:$AT40,U40,$B$1:$AT$1,"&lt;"&amp;20))</f>
        <v>-6</v>
      </c>
      <c r="BO40">
        <f>(RANK(_calc_라운드기준!V40,_calc_라운드기준!$B40:$AT40,0)+COUNTIFS(_calc_라운드기준!$B40:$AT40,_calc_라운드기준!V40,$B$1:$AT$1,"&lt;"&amp;21))-(RANK(V40,$B40:$AT40,0)+COUNTIFS($B40:$AT40,V40,$B$1:$AT$1,"&lt;"&amp;21))</f>
        <v>19</v>
      </c>
      <c r="BP40">
        <f>(RANK(_calc_라운드기준!W40,_calc_라운드기준!$B40:$AT40,0)+COUNTIFS(_calc_라운드기준!$B40:$AT40,_calc_라운드기준!W40,$B$1:$AT$1,"&lt;"&amp;22))-(RANK(W40,$B40:$AT40,0)+COUNTIFS($B40:$AT40,W40,$B$1:$AT$1,"&lt;"&amp;22))</f>
        <v>10</v>
      </c>
      <c r="BQ40">
        <f>(RANK(_calc_라운드기준!X40,_calc_라운드기준!$B40:$AT40,0)+COUNTIFS(_calc_라운드기준!$B40:$AT40,_calc_라운드기준!X40,$B$1:$AT$1,"&lt;"&amp;23))-(RANK(X40,$B40:$AT40,0)+COUNTIFS($B40:$AT40,X40,$B$1:$AT$1,"&lt;"&amp;23))</f>
        <v>-26</v>
      </c>
      <c r="BR40">
        <f>(RANK(_calc_라운드기준!Y40,_calc_라운드기준!$B40:$AT40,0)+COUNTIFS(_calc_라운드기준!$B40:$AT40,_calc_라운드기준!Y40,$B$1:$AT$1,"&lt;"&amp;24))-(RANK(Y40,$B40:$AT40,0)+COUNTIFS($B40:$AT40,Y40,$B$1:$AT$1,"&lt;"&amp;24))</f>
        <v>-4</v>
      </c>
      <c r="BS40">
        <f>(RANK(_calc_라운드기준!Z40,_calc_라운드기준!$B40:$AT40,0)+COUNTIFS(_calc_라운드기준!$B40:$AT40,_calc_라운드기준!Z40,$B$1:$AT$1,"&lt;"&amp;25))-(RANK(Z40,$B40:$AT40,0)+COUNTIFS($B40:$AT40,Z40,$B$1:$AT$1,"&lt;"&amp;25))</f>
        <v>-30</v>
      </c>
      <c r="BT40">
        <f>(RANK(_calc_라운드기준!AA40,_calc_라운드기준!$B40:$AT40,0)+COUNTIFS(_calc_라운드기준!$B40:$AT40,_calc_라운드기준!AA40,$B$1:$AT$1,"&lt;"&amp;26))-(RANK(AA40,$B40:$AT40,0)+COUNTIFS($B40:$AT40,AA40,$B$1:$AT$1,"&lt;"&amp;26))</f>
        <v>11</v>
      </c>
      <c r="BU40">
        <f>(RANK(_calc_라운드기준!AB40,_calc_라운드기준!$B40:$AT40,0)+COUNTIFS(_calc_라운드기준!$B40:$AT40,_calc_라운드기준!AB40,$B$1:$AT$1,"&lt;"&amp;27))-(RANK(AB40,$B40:$AT40,0)+COUNTIFS($B40:$AT40,AB40,$B$1:$AT$1,"&lt;"&amp;27))</f>
        <v>-21</v>
      </c>
      <c r="BV40">
        <f>(RANK(_calc_라운드기준!AC40,_calc_라운드기준!$B40:$AT40,0)+COUNTIFS(_calc_라운드기준!$B40:$AT40,_calc_라운드기준!AC40,$B$1:$AT$1,"&lt;"&amp;28))-(RANK(AC40,$B40:$AT40,0)+COUNTIFS($B40:$AT40,AC40,$B$1:$AT$1,"&lt;"&amp;28))</f>
        <v>-21</v>
      </c>
      <c r="BW40">
        <f>(RANK(_calc_라운드기준!AD40,_calc_라운드기준!$B40:$AT40,0)+COUNTIFS(_calc_라운드기준!$B40:$AT40,_calc_라운드기준!AD40,$B$1:$AT$1,"&lt;"&amp;29))-(RANK(AD40,$B40:$AT40,0)+COUNTIFS($B40:$AT40,AD40,$B$1:$AT$1,"&lt;"&amp;29))</f>
        <v>1</v>
      </c>
      <c r="BX40">
        <f>(RANK(_calc_라운드기준!AE40,_calc_라운드기준!$B40:$AT40,0)+COUNTIFS(_calc_라운드기준!$B40:$AT40,_calc_라운드기준!AE40,$B$1:$AT$1,"&lt;"&amp;30))-(RANK(AE40,$B40:$AT40,0)+COUNTIFS($B40:$AT40,AE40,$B$1:$AT$1,"&lt;"&amp;30))</f>
        <v>7</v>
      </c>
      <c r="BY40">
        <f>(RANK(_calc_라운드기준!AF40,_calc_라운드기준!$B40:$AT40,0)+COUNTIFS(_calc_라운드기준!$B40:$AT40,_calc_라운드기준!AF40,$B$1:$AT$1,"&lt;"&amp;31))-(RANK(AF40,$B40:$AT40,0)+COUNTIFS($B40:$AT40,AF40,$B$1:$AT$1,"&lt;"&amp;31))</f>
        <v>1</v>
      </c>
      <c r="BZ40">
        <f>(RANK(_calc_라운드기준!AG40,_calc_라운드기준!$B40:$AT40,0)+COUNTIFS(_calc_라운드기준!$B40:$AT40,_calc_라운드기준!AG40,$B$1:$AT$1,"&lt;"&amp;32))-(RANK(AG40,$B40:$AT40,0)+COUNTIFS($B40:$AT40,AG40,$B$1:$AT$1,"&lt;"&amp;32))</f>
        <v>4</v>
      </c>
      <c r="CA40">
        <f>(RANK(_calc_라운드기준!AH40,_calc_라운드기준!$B40:$AT40,0)+COUNTIFS(_calc_라운드기준!$B40:$AT40,_calc_라운드기준!AH40,$B$1:$AT$1,"&lt;"&amp;33))-(RANK(AH40,$B40:$AT40,0)+COUNTIFS($B40:$AT40,AH40,$B$1:$AT$1,"&lt;"&amp;33))</f>
        <v>12</v>
      </c>
      <c r="CB40">
        <f>(RANK(_calc_라운드기준!AI40,_calc_라운드기준!$B40:$AT40,0)+COUNTIFS(_calc_라운드기준!$B40:$AT40,_calc_라운드기준!AI40,$B$1:$AT$1,"&lt;"&amp;34))-(RANK(AI40,$B40:$AT40,0)+COUNTIFS($B40:$AT40,AI40,$B$1:$AT$1,"&lt;"&amp;34))</f>
        <v>20</v>
      </c>
      <c r="CC40">
        <f>(RANK(_calc_라운드기준!AJ40,_calc_라운드기준!$B40:$AT40,0)+COUNTIFS(_calc_라운드기준!$B40:$AT40,_calc_라운드기준!AJ40,$B$1:$AT$1,"&lt;"&amp;35))-(RANK(AJ40,$B40:$AT40,0)+COUNTIFS($B40:$AT40,AJ40,$B$1:$AT$1,"&lt;"&amp;35))</f>
        <v>27</v>
      </c>
      <c r="CD40">
        <f>(RANK(_calc_라운드기준!AK40,_calc_라운드기준!$B40:$AT40,0)+COUNTIFS(_calc_라운드기준!$B40:$AT40,_calc_라운드기준!AK40,$B$1:$AT$1,"&lt;"&amp;36))-(RANK(AK40,$B40:$AT40,0)+COUNTIFS($B40:$AT40,AK40,$B$1:$AT$1,"&lt;"&amp;36))</f>
        <v>5</v>
      </c>
      <c r="CE40">
        <f>(RANK(_calc_라운드기준!AL40,_calc_라운드기준!$B40:$AT40,0)+COUNTIFS(_calc_라운드기준!$B40:$AT40,_calc_라운드기준!AL40,$B$1:$AT$1,"&lt;"&amp;37))-(RANK(AL40,$B40:$AT40,0)+COUNTIFS($B40:$AT40,AL40,$B$1:$AT$1,"&lt;"&amp;37))</f>
        <v>7</v>
      </c>
      <c r="CF40">
        <f>(RANK(_calc_라운드기준!AM40,_calc_라운드기준!$B40:$AT40,0)+COUNTIFS(_calc_라운드기준!$B40:$AT40,_calc_라운드기준!AM40,$B$1:$AT$1,"&lt;"&amp;38))-(RANK(AM40,$B40:$AT40,0)+COUNTIFS($B40:$AT40,AM40,$B$1:$AT$1,"&lt;"&amp;38))</f>
        <v>8</v>
      </c>
      <c r="CG40">
        <f>(RANK(_calc_라운드기준!AN40,_calc_라운드기준!$B40:$AT40,0)+COUNTIFS(_calc_라운드기준!$B40:$AT40,_calc_라운드기준!AN40,$B$1:$AT$1,"&lt;"&amp;39))-(RANK(AN40,$B40:$AT40,0)+COUNTIFS($B40:$AT40,AN40,$B$1:$AT$1,"&lt;"&amp;39))</f>
        <v>-34</v>
      </c>
      <c r="CH40">
        <f>(RANK(_calc_라운드기준!AO40,_calc_라운드기준!$B40:$AT40,0)+COUNTIFS(_calc_라운드기준!$B40:$AT40,_calc_라운드기준!AO40,$B$1:$AT$1,"&lt;"&amp;40))-(RANK(AO40,$B40:$AT40,0)+COUNTIFS($B40:$AT40,AO40,$B$1:$AT$1,"&lt;"&amp;40))</f>
        <v>-7</v>
      </c>
      <c r="CI40">
        <f>(RANK(_calc_라운드기준!AP40,_calc_라운드기준!$B40:$AT40,0)+COUNTIFS(_calc_라운드기준!$B40:$AT40,_calc_라운드기준!AP40,$B$1:$AT$1,"&lt;"&amp;41))-(RANK(AP40,$B40:$AT40,0)+COUNTIFS($B40:$AT40,AP40,$B$1:$AT$1,"&lt;"&amp;41))</f>
        <v>-4</v>
      </c>
      <c r="CJ40">
        <f>(RANK(_calc_라운드기준!AQ40,_calc_라운드기준!$B40:$AT40,0)+COUNTIFS(_calc_라운드기준!$B40:$AT40,_calc_라운드기준!AQ40,$B$1:$AT$1,"&lt;"&amp;42))-(RANK(AQ40,$B40:$AT40,0)+COUNTIFS($B40:$AT40,AQ40,$B$1:$AT$1,"&lt;"&amp;42))</f>
        <v>-6</v>
      </c>
      <c r="CK40">
        <f>(RANK(_calc_라운드기준!AR40,_calc_라운드기준!$B40:$AT40,0)+COUNTIFS(_calc_라운드기준!$B40:$AT40,_calc_라운드기준!AR40,$B$1:$AT$1,"&lt;"&amp;43))-(RANK(AR40,$B40:$AT40,0)+COUNTIFS($B40:$AT40,AR40,$B$1:$AT$1,"&lt;"&amp;43))</f>
        <v>-3</v>
      </c>
      <c r="CL40">
        <f>(RANK(_calc_라운드기준!AS40,_calc_라운드기준!$B40:$AT40,0)+COUNTIFS(_calc_라운드기준!$B40:$AT40,_calc_라운드기준!AS40,$B$1:$AT$1,"&lt;"&amp;44))-(RANK(AS40,$B40:$AT40,0)+COUNTIFS($B40:$AT40,AS40,$B$1:$AT$1,"&lt;"&amp;44))</f>
        <v>12</v>
      </c>
      <c r="CM40">
        <f>(RANK(_calc_라운드기준!AT40,_calc_라운드기준!$B40:$AT40,0)+COUNTIFS(_calc_라운드기준!$B40:$AT40,_calc_라운드기준!AT40,$B$1:$AT$1,"&lt;"&amp;45))-(RANK(AT40,$B40:$AT40,0)+COUNTIFS($B40:$AT40,AT40,$B$1:$AT$1,"&lt;"&amp;45))</f>
        <v>24</v>
      </c>
      <c r="CN40">
        <f t="shared" si="45"/>
        <v>29</v>
      </c>
      <c r="CO40">
        <f t="shared" si="46"/>
        <v>25</v>
      </c>
      <c r="CP40">
        <f t="shared" si="47"/>
        <v>30</v>
      </c>
      <c r="CQ40">
        <f t="shared" si="48"/>
        <v>37</v>
      </c>
      <c r="CR40">
        <f t="shared" si="49"/>
        <v>43</v>
      </c>
      <c r="CS40">
        <f t="shared" si="50"/>
        <v>13</v>
      </c>
      <c r="CT40">
        <f t="shared" si="51"/>
        <v>26</v>
      </c>
      <c r="CU40">
        <f t="shared" si="52"/>
        <v>41</v>
      </c>
      <c r="CV40">
        <f t="shared" si="53"/>
        <v>38</v>
      </c>
      <c r="CW40">
        <f t="shared" si="54"/>
        <v>21</v>
      </c>
      <c r="CX40">
        <f t="shared" si="55"/>
        <v>6</v>
      </c>
      <c r="CY40">
        <f t="shared" si="56"/>
        <v>27</v>
      </c>
      <c r="CZ40">
        <f t="shared" si="57"/>
        <v>11</v>
      </c>
      <c r="DA40">
        <f t="shared" si="58"/>
        <v>3</v>
      </c>
      <c r="DB40">
        <f t="shared" si="59"/>
        <v>19</v>
      </c>
      <c r="DC40">
        <f t="shared" si="60"/>
        <v>28</v>
      </c>
      <c r="DD40">
        <f t="shared" si="61"/>
        <v>24</v>
      </c>
      <c r="DE40">
        <f t="shared" si="62"/>
        <v>20</v>
      </c>
      <c r="DF40">
        <f t="shared" si="63"/>
        <v>7</v>
      </c>
      <c r="DG40">
        <f t="shared" si="64"/>
        <v>34</v>
      </c>
      <c r="DH40">
        <f t="shared" si="65"/>
        <v>5</v>
      </c>
      <c r="DI40">
        <f t="shared" si="66"/>
        <v>12</v>
      </c>
      <c r="DJ40">
        <f t="shared" si="67"/>
        <v>42</v>
      </c>
      <c r="DK40">
        <f t="shared" si="68"/>
        <v>32</v>
      </c>
      <c r="DL40">
        <f t="shared" si="69"/>
        <v>44</v>
      </c>
      <c r="DM40">
        <f t="shared" si="70"/>
        <v>10</v>
      </c>
      <c r="DN40">
        <f t="shared" si="71"/>
        <v>39</v>
      </c>
      <c r="DO40">
        <f t="shared" si="72"/>
        <v>40</v>
      </c>
      <c r="DP40">
        <f t="shared" si="73"/>
        <v>22</v>
      </c>
      <c r="DQ40">
        <f t="shared" si="74"/>
        <v>15</v>
      </c>
      <c r="DR40">
        <f t="shared" si="75"/>
        <v>23</v>
      </c>
      <c r="DS40">
        <f t="shared" si="76"/>
        <v>18</v>
      </c>
      <c r="DT40">
        <f t="shared" si="77"/>
        <v>8</v>
      </c>
      <c r="DU40">
        <f t="shared" si="78"/>
        <v>4</v>
      </c>
      <c r="DV40">
        <f t="shared" si="79"/>
        <v>1</v>
      </c>
      <c r="DW40">
        <f t="shared" si="80"/>
        <v>17</v>
      </c>
      <c r="DX40">
        <f t="shared" si="81"/>
        <v>16</v>
      </c>
      <c r="DY40">
        <f t="shared" si="82"/>
        <v>14</v>
      </c>
      <c r="DZ40">
        <f t="shared" si="83"/>
        <v>45</v>
      </c>
      <c r="EA40">
        <f t="shared" si="84"/>
        <v>36</v>
      </c>
      <c r="EB40">
        <f t="shared" si="85"/>
        <v>33</v>
      </c>
      <c r="EC40">
        <f t="shared" si="86"/>
        <v>35</v>
      </c>
      <c r="ED40">
        <f t="shared" si="87"/>
        <v>31</v>
      </c>
      <c r="EE40">
        <f t="shared" si="88"/>
        <v>9</v>
      </c>
      <c r="EF40">
        <f t="shared" si="89"/>
        <v>2</v>
      </c>
    </row>
    <row r="41" spans="1:136" ht="16.5" customHeight="1">
      <c r="A41">
        <f>_calc_라운드기준!A41</f>
        <v>1205</v>
      </c>
      <c r="B41">
        <f>INDEX(_calc_누적빈도!B:B,$A41)-INDEX(_calc_누적빈도!B:B,$A41-기준250회_후보!$B$1)</f>
        <v>31</v>
      </c>
      <c r="C41">
        <f>INDEX(_calc_누적빈도!C:C,$A41)-INDEX(_calc_누적빈도!C:C,$A41-기준250회_후보!$B$1)</f>
        <v>26</v>
      </c>
      <c r="D41">
        <f>INDEX(_calc_누적빈도!D:D,$A41)-INDEX(_calc_누적빈도!D:D,$A41-기준250회_후보!$B$1)</f>
        <v>40</v>
      </c>
      <c r="E41">
        <f>INDEX(_calc_누적빈도!E:E,$A41)-INDEX(_calc_누적빈도!E:E,$A41-기준250회_후보!$B$1)</f>
        <v>27</v>
      </c>
      <c r="F41">
        <f>INDEX(_calc_누적빈도!F:F,$A41)-INDEX(_calc_누적빈도!F:F,$A41-기준250회_후보!$B$1)</f>
        <v>23</v>
      </c>
      <c r="G41">
        <f>INDEX(_calc_누적빈도!G:G,$A41)-INDEX(_calc_누적빈도!G:G,$A41-기준250회_후보!$B$1)</f>
        <v>44</v>
      </c>
      <c r="H41">
        <f>INDEX(_calc_누적빈도!H:H,$A41)-INDEX(_calc_누적빈도!H:H,$A41-기준250회_후보!$B$1)</f>
        <v>41</v>
      </c>
      <c r="I41">
        <f>INDEX(_calc_누적빈도!I:I,$A41)-INDEX(_calc_누적빈도!I:I,$A41-기준250회_후보!$B$1)</f>
        <v>26</v>
      </c>
      <c r="J41">
        <f>INDEX(_calc_누적빈도!J:J,$A41)-INDEX(_calc_누적빈도!J:J,$A41-기준250회_후보!$B$1)</f>
        <v>33</v>
      </c>
      <c r="K41">
        <f>INDEX(_calc_누적빈도!K:K,$A41)-INDEX(_calc_누적빈도!K:K,$A41-기준250회_후보!$B$1)</f>
        <v>25</v>
      </c>
      <c r="L41">
        <f>INDEX(_calc_누적빈도!L:L,$A41)-INDEX(_calc_누적빈도!L:L,$A41-기준250회_후보!$B$1)</f>
        <v>35</v>
      </c>
      <c r="M41">
        <f>INDEX(_calc_누적빈도!M:M,$A41)-INDEX(_calc_누적빈도!M:M,$A41-기준250회_후보!$B$1)</f>
        <v>40</v>
      </c>
      <c r="N41">
        <f>INDEX(_calc_누적빈도!N:N,$A41)-INDEX(_calc_누적빈도!N:N,$A41-기준250회_후보!$B$1)</f>
        <v>39</v>
      </c>
      <c r="O41">
        <f>INDEX(_calc_누적빈도!O:O,$A41)-INDEX(_calc_누적빈도!O:O,$A41-기준250회_후보!$B$1)</f>
        <v>35</v>
      </c>
      <c r="P41">
        <f>INDEX(_calc_누적빈도!P:P,$A41)-INDEX(_calc_누적빈도!P:P,$A41-기준250회_후보!$B$1)</f>
        <v>33</v>
      </c>
      <c r="Q41">
        <f>INDEX(_calc_누적빈도!Q:Q,$A41)-INDEX(_calc_누적빈도!Q:Q,$A41-기준250회_후보!$B$1)</f>
        <v>42</v>
      </c>
      <c r="R41">
        <f>INDEX(_calc_누적빈도!R:R,$A41)-INDEX(_calc_누적빈도!R:R,$A41-기준250회_후보!$B$1)</f>
        <v>29</v>
      </c>
      <c r="S41">
        <f>INDEX(_calc_누적빈도!S:S,$A41)-INDEX(_calc_누적빈도!S:S,$A41-기준250회_후보!$B$1)</f>
        <v>33</v>
      </c>
      <c r="T41">
        <f>INDEX(_calc_누적빈도!T:T,$A41)-INDEX(_calc_누적빈도!T:T,$A41-기준250회_후보!$B$1)</f>
        <v>34</v>
      </c>
      <c r="U41">
        <f>INDEX(_calc_누적빈도!U:U,$A41)-INDEX(_calc_누적빈도!U:U,$A41-기준250회_후보!$B$1)</f>
        <v>33</v>
      </c>
      <c r="V41">
        <f>INDEX(_calc_누적빈도!V:V,$A41)-INDEX(_calc_누적빈도!V:V,$A41-기준250회_후보!$B$1)</f>
        <v>38</v>
      </c>
      <c r="W41">
        <f>INDEX(_calc_누적빈도!W:W,$A41)-INDEX(_calc_누적빈도!W:W,$A41-기준250회_후보!$B$1)</f>
        <v>30</v>
      </c>
      <c r="X41">
        <f>INDEX(_calc_누적빈도!X:X,$A41)-INDEX(_calc_누적빈도!X:X,$A41-기준250회_후보!$B$1)</f>
        <v>31</v>
      </c>
      <c r="Y41">
        <f>INDEX(_calc_누적빈도!Y:Y,$A41)-INDEX(_calc_누적빈도!Y:Y,$A41-기준250회_후보!$B$1)</f>
        <v>37</v>
      </c>
      <c r="Z41">
        <f>INDEX(_calc_누적빈도!Z:Z,$A41)-INDEX(_calc_누적빈도!Z:Z,$A41-기준250회_후보!$B$1)</f>
        <v>26</v>
      </c>
      <c r="AA41">
        <f>INDEX(_calc_누적빈도!AA:AA,$A41)-INDEX(_calc_누적빈도!AA:AA,$A41-기준250회_후보!$B$1)</f>
        <v>36</v>
      </c>
      <c r="AB41">
        <f>INDEX(_calc_누적빈도!AB:AB,$A41)-INDEX(_calc_누적빈도!AB:AB,$A41-기준250회_후보!$B$1)</f>
        <v>32</v>
      </c>
      <c r="AC41">
        <f>INDEX(_calc_누적빈도!AC:AC,$A41)-INDEX(_calc_누적빈도!AC:AC,$A41-기준250회_후보!$B$1)</f>
        <v>32</v>
      </c>
      <c r="AD41">
        <f>INDEX(_calc_누적빈도!AD:AD,$A41)-INDEX(_calc_누적빈도!AD:AD,$A41-기준250회_후보!$B$1)</f>
        <v>38</v>
      </c>
      <c r="AE41">
        <f>INDEX(_calc_누적빈도!AE:AE,$A41)-INDEX(_calc_누적빈도!AE:AE,$A41-기준250회_후보!$B$1)</f>
        <v>37</v>
      </c>
      <c r="AF41">
        <f>INDEX(_calc_누적빈도!AF:AF,$A41)-INDEX(_calc_누적빈도!AF:AF,$A41-기준250회_후보!$B$1)</f>
        <v>33</v>
      </c>
      <c r="AG41">
        <f>INDEX(_calc_누적빈도!AG:AG,$A41)-INDEX(_calc_누적빈도!AG:AG,$A41-기준250회_후보!$B$1)</f>
        <v>31</v>
      </c>
      <c r="AH41">
        <f>INDEX(_calc_누적빈도!AH:AH,$A41)-INDEX(_calc_누적빈도!AH:AH,$A41-기준250회_후보!$B$1)</f>
        <v>39</v>
      </c>
      <c r="AI41">
        <f>INDEX(_calc_누적빈도!AI:AI,$A41)-INDEX(_calc_누적빈도!AI:AI,$A41-기준250회_후보!$B$1)</f>
        <v>34</v>
      </c>
      <c r="AJ41">
        <f>INDEX(_calc_누적빈도!AJ:AJ,$A41)-INDEX(_calc_누적빈도!AJ:AJ,$A41-기준250회_후보!$B$1)</f>
        <v>42</v>
      </c>
      <c r="AK41">
        <f>INDEX(_calc_누적빈도!AK:AK,$A41)-INDEX(_calc_누적빈도!AK:AK,$A41-기준250회_후보!$B$1)</f>
        <v>33</v>
      </c>
      <c r="AL41">
        <f>INDEX(_calc_누적빈도!AL:AL,$A41)-INDEX(_calc_누적빈도!AL:AL,$A41-기준250회_후보!$B$1)</f>
        <v>40</v>
      </c>
      <c r="AM41">
        <f>INDEX(_calc_누적빈도!AM:AM,$A41)-INDEX(_calc_누적빈도!AM:AM,$A41-기준250회_후보!$B$1)</f>
        <v>36</v>
      </c>
      <c r="AN41">
        <f>INDEX(_calc_누적빈도!AN:AN,$A41)-INDEX(_calc_누적빈도!AN:AN,$A41-기준250회_후보!$B$1)</f>
        <v>27</v>
      </c>
      <c r="AO41">
        <f>INDEX(_calc_누적빈도!AO:AO,$A41)-INDEX(_calc_누적빈도!AO:AO,$A41-기준250회_후보!$B$1)</f>
        <v>34</v>
      </c>
      <c r="AP41">
        <f>INDEX(_calc_누적빈도!AP:AP,$A41)-INDEX(_calc_누적빈도!AP:AP,$A41-기준250회_후보!$B$1)</f>
        <v>28</v>
      </c>
      <c r="AQ41">
        <f>INDEX(_calc_누적빈도!AQ:AQ,$A41)-INDEX(_calc_누적빈도!AQ:AQ,$A41-기준250회_후보!$B$1)</f>
        <v>27</v>
      </c>
      <c r="AR41">
        <f>INDEX(_calc_누적빈도!AR:AR,$A41)-INDEX(_calc_누적빈도!AR:AR,$A41-기준250회_후보!$B$1)</f>
        <v>21</v>
      </c>
      <c r="AS41">
        <f>INDEX(_calc_누적빈도!AS:AS,$A41)-INDEX(_calc_누적빈도!AS:AS,$A41-기준250회_후보!$B$1)</f>
        <v>32</v>
      </c>
      <c r="AT41">
        <f>INDEX(_calc_누적빈도!AT:AT,$A41)-INDEX(_calc_누적빈도!AT:AT,$A41-기준250회_후보!$B$1)</f>
        <v>37</v>
      </c>
      <c r="AU41">
        <f>(RANK(_calc_라운드기준!B41,_calc_라운드기준!$B41:$AT41,0)+COUNTIFS(_calc_라운드기준!$B41:$AT41,_calc_라운드기준!B41,$B$1:$AT$1,"&lt;"&amp;1))-(RANK(B41,$B41:$AT41,0)+COUNTIFS($B41:$AT41,B41,$B$1:$AT$1,"&lt;"&amp;1))</f>
        <v>1</v>
      </c>
      <c r="AV41">
        <f>(RANK(_calc_라운드기준!C41,_calc_라운드기준!$B41:$AT41,0)+COUNTIFS(_calc_라운드기준!$B41:$AT41,_calc_라운드기준!C41,$B$1:$AT$1,"&lt;"&amp;2))-(RANK(C41,$B41:$AT41,0)+COUNTIFS($B41:$AT41,C41,$B$1:$AT$1,"&lt;"&amp;2))</f>
        <v>-1</v>
      </c>
      <c r="AW41">
        <f>(RANK(_calc_라운드기준!D41,_calc_라운드기준!$B41:$AT41,0)+COUNTIFS(_calc_라운드기준!$B41:$AT41,_calc_라운드기준!D41,$B$1:$AT$1,"&lt;"&amp;3))-(RANK(D41,$B41:$AT41,0)+COUNTIFS($B41:$AT41,D41,$B$1:$AT$1,"&lt;"&amp;3))</f>
        <v>-3</v>
      </c>
      <c r="AX41">
        <f>(RANK(_calc_라운드기준!E41,_calc_라운드기준!$B41:$AT41,0)+COUNTIFS(_calc_라운드기준!$B41:$AT41,_calc_라운드기준!E41,$B$1:$AT$1,"&lt;"&amp;4))-(RANK(E41,$B41:$AT41,0)+COUNTIFS($B41:$AT41,E41,$B$1:$AT$1,"&lt;"&amp;4))</f>
        <v>-4</v>
      </c>
      <c r="AY41">
        <f>(RANK(_calc_라운드기준!F41,_calc_라운드기준!$B41:$AT41,0)+COUNTIFS(_calc_라운드기준!$B41:$AT41,_calc_라운드기준!F41,$B$1:$AT$1,"&lt;"&amp;5))-(RANK(F41,$B41:$AT41,0)+COUNTIFS($B41:$AT41,F41,$B$1:$AT$1,"&lt;"&amp;5))</f>
        <v>-27</v>
      </c>
      <c r="AZ41">
        <f>(RANK(_calc_라운드기준!G41,_calc_라운드기준!$B41:$AT41,0)+COUNTIFS(_calc_라운드기준!$B41:$AT41,_calc_라운드기준!G41,$B$1:$AT$1,"&lt;"&amp;6))-(RANK(G41,$B41:$AT41,0)+COUNTIFS($B41:$AT41,G41,$B$1:$AT$1,"&lt;"&amp;6))</f>
        <v>9</v>
      </c>
      <c r="BA41">
        <f>(RANK(_calc_라운드기준!H41,_calc_라운드기준!$B41:$AT41,0)+COUNTIFS(_calc_라운드기준!$B41:$AT41,_calc_라운드기준!H41,$B$1:$AT$1,"&lt;"&amp;7))-(RANK(H41,$B41:$AT41,0)+COUNTIFS($B41:$AT41,H41,$B$1:$AT$1,"&lt;"&amp;7))</f>
        <v>-1</v>
      </c>
      <c r="BB41">
        <f>(RANK(_calc_라운드기준!I41,_calc_라운드기준!$B41:$AT41,0)+COUNTIFS(_calc_라운드기준!$B41:$AT41,_calc_라운드기준!I41,$B$1:$AT$1,"&lt;"&amp;8))-(RANK(I41,$B41:$AT41,0)+COUNTIFS($B41:$AT41,I41,$B$1:$AT$1,"&lt;"&amp;8))</f>
        <v>-23</v>
      </c>
      <c r="BC41">
        <f>(RANK(_calc_라운드기준!J41,_calc_라운드기준!$B41:$AT41,0)+COUNTIFS(_calc_라운드기준!$B41:$AT41,_calc_라운드기준!J41,$B$1:$AT$1,"&lt;"&amp;9))-(RANK(J41,$B41:$AT41,0)+COUNTIFS($B41:$AT41,J41,$B$1:$AT$1,"&lt;"&amp;9))</f>
        <v>-11</v>
      </c>
      <c r="BD41">
        <f>(RANK(_calc_라운드기준!K41,_calc_라운드기준!$B41:$AT41,0)+COUNTIFS(_calc_라운드기준!$B41:$AT41,_calc_라운드기준!K41,$B$1:$AT$1,"&lt;"&amp;10))-(RANK(K41,$B41:$AT41,0)+COUNTIFS($B41:$AT41,K41,$B$1:$AT$1,"&lt;"&amp;10))</f>
        <v>1</v>
      </c>
      <c r="BE41">
        <f>(RANK(_calc_라운드기준!L41,_calc_라운드기준!$B41:$AT41,0)+COUNTIFS(_calc_라운드기준!$B41:$AT41,_calc_라운드기준!L41,$B$1:$AT$1,"&lt;"&amp;11))-(RANK(L41,$B41:$AT41,0)+COUNTIFS($B41:$AT41,L41,$B$1:$AT$1,"&lt;"&amp;11))</f>
        <v>17</v>
      </c>
      <c r="BF41">
        <f>(RANK(_calc_라운드기준!M41,_calc_라운드기준!$B41:$AT41,0)+COUNTIFS(_calc_라운드기준!$B41:$AT41,_calc_라운드기준!M41,$B$1:$AT$1,"&lt;"&amp;12))-(RANK(M41,$B41:$AT41,0)+COUNTIFS($B41:$AT41,M41,$B$1:$AT$1,"&lt;"&amp;12))</f>
        <v>0</v>
      </c>
      <c r="BG41">
        <f>(RANK(_calc_라운드기준!N41,_calc_라운드기준!$B41:$AT41,0)+COUNTIFS(_calc_라운드기준!$B41:$AT41,_calc_라운드기준!N41,$B$1:$AT$1,"&lt;"&amp;13))-(RANK(N41,$B41:$AT41,0)+COUNTIFS($B41:$AT41,N41,$B$1:$AT$1,"&lt;"&amp;13))</f>
        <v>11</v>
      </c>
      <c r="BH41">
        <f>(RANK(_calc_라운드기준!O41,_calc_라운드기준!$B41:$AT41,0)+COUNTIFS(_calc_라운드기준!$B41:$AT41,_calc_라운드기준!O41,$B$1:$AT$1,"&lt;"&amp;14))-(RANK(O41,$B41:$AT41,0)+COUNTIFS($B41:$AT41,O41,$B$1:$AT$1,"&lt;"&amp;14))</f>
        <v>22</v>
      </c>
      <c r="BI41">
        <f>(RANK(_calc_라운드기준!P41,_calc_라운드기준!$B41:$AT41,0)+COUNTIFS(_calc_라운드기준!$B41:$AT41,_calc_라운드기준!P41,$B$1:$AT$1,"&lt;"&amp;15))-(RANK(P41,$B41:$AT41,0)+COUNTIFS($B41:$AT41,P41,$B$1:$AT$1,"&lt;"&amp;15))</f>
        <v>0</v>
      </c>
      <c r="BJ41">
        <f>(RANK(_calc_라운드기준!Q41,_calc_라운드기준!$B41:$AT41,0)+COUNTIFS(_calc_라운드기준!$B41:$AT41,_calc_라운드기준!Q41,$B$1:$AT$1,"&lt;"&amp;16))-(RANK(Q41,$B41:$AT41,0)+COUNTIFS($B41:$AT41,Q41,$B$1:$AT$1,"&lt;"&amp;16))</f>
        <v>-1</v>
      </c>
      <c r="BK41">
        <f>(RANK(_calc_라운드기준!R41,_calc_라운드기준!$B41:$AT41,0)+COUNTIFS(_calc_라운드기준!$B41:$AT41,_calc_라운드기준!R41,$B$1:$AT$1,"&lt;"&amp;17))-(RANK(R41,$B41:$AT41,0)+COUNTIFS($B41:$AT41,R41,$B$1:$AT$1,"&lt;"&amp;17))</f>
        <v>0</v>
      </c>
      <c r="BL41">
        <f>(RANK(_calc_라운드기준!S41,_calc_라운드기준!$B41:$AT41,0)+COUNTIFS(_calc_라운드기준!$B41:$AT41,_calc_라운드기준!S41,$B$1:$AT$1,"&lt;"&amp;18))-(RANK(S41,$B41:$AT41,0)+COUNTIFS($B41:$AT41,S41,$B$1:$AT$1,"&lt;"&amp;18))</f>
        <v>0</v>
      </c>
      <c r="BM41">
        <f>(RANK(_calc_라운드기준!T41,_calc_라운드기준!$B41:$AT41,0)+COUNTIFS(_calc_라운드기준!$B41:$AT41,_calc_라운드기준!T41,$B$1:$AT$1,"&lt;"&amp;19))-(RANK(T41,$B41:$AT41,0)+COUNTIFS($B41:$AT41,T41,$B$1:$AT$1,"&lt;"&amp;19))</f>
        <v>6</v>
      </c>
      <c r="BN41">
        <f>(RANK(_calc_라운드기준!U41,_calc_라운드기준!$B41:$AT41,0)+COUNTIFS(_calc_라운드기준!$B41:$AT41,_calc_라운드기준!U41,$B$1:$AT$1,"&lt;"&amp;20))-(RANK(U41,$B41:$AT41,0)+COUNTIFS($B41:$AT41,U41,$B$1:$AT$1,"&lt;"&amp;20))</f>
        <v>-5</v>
      </c>
      <c r="BO41">
        <f>(RANK(_calc_라운드기준!V41,_calc_라운드기준!$B41:$AT41,0)+COUNTIFS(_calc_라운드기준!$B41:$AT41,_calc_라운드기준!V41,$B$1:$AT$1,"&lt;"&amp;21))-(RANK(V41,$B41:$AT41,0)+COUNTIFS($B41:$AT41,V41,$B$1:$AT$1,"&lt;"&amp;21))</f>
        <v>16</v>
      </c>
      <c r="BP41">
        <f>(RANK(_calc_라운드기준!W41,_calc_라운드기준!$B41:$AT41,0)+COUNTIFS(_calc_라운드기준!$B41:$AT41,_calc_라운드기준!W41,$B$1:$AT$1,"&lt;"&amp;22))-(RANK(W41,$B41:$AT41,0)+COUNTIFS($B41:$AT41,W41,$B$1:$AT$1,"&lt;"&amp;22))</f>
        <v>11</v>
      </c>
      <c r="BQ41">
        <f>(RANK(_calc_라운드기준!X41,_calc_라운드기준!$B41:$AT41,0)+COUNTIFS(_calc_라운드기준!$B41:$AT41,_calc_라운드기준!X41,$B$1:$AT$1,"&lt;"&amp;23))-(RANK(X41,$B41:$AT41,0)+COUNTIFS($B41:$AT41,X41,$B$1:$AT$1,"&lt;"&amp;23))</f>
        <v>-20</v>
      </c>
      <c r="BR41">
        <f>(RANK(_calc_라운드기준!Y41,_calc_라운드기준!$B41:$AT41,0)+COUNTIFS(_calc_라운드기준!$B41:$AT41,_calc_라운드기준!Y41,$B$1:$AT$1,"&lt;"&amp;24))-(RANK(Y41,$B41:$AT41,0)+COUNTIFS($B41:$AT41,Y41,$B$1:$AT$1,"&lt;"&amp;24))</f>
        <v>-5</v>
      </c>
      <c r="BS41">
        <f>(RANK(_calc_라운드기준!Z41,_calc_라운드기준!$B41:$AT41,0)+COUNTIFS(_calc_라운드기준!$B41:$AT41,_calc_라운드기준!Z41,$B$1:$AT$1,"&lt;"&amp;25))-(RANK(Z41,$B41:$AT41,0)+COUNTIFS($B41:$AT41,Z41,$B$1:$AT$1,"&lt;"&amp;25))</f>
        <v>-29</v>
      </c>
      <c r="BT41">
        <f>(RANK(_calc_라운드기준!AA41,_calc_라운드기준!$B41:$AT41,0)+COUNTIFS(_calc_라운드기준!$B41:$AT41,_calc_라운드기준!AA41,$B$1:$AT$1,"&lt;"&amp;26))-(RANK(AA41,$B41:$AT41,0)+COUNTIFS($B41:$AT41,AA41,$B$1:$AT$1,"&lt;"&amp;26))</f>
        <v>12</v>
      </c>
      <c r="BU41">
        <f>(RANK(_calc_라운드기준!AB41,_calc_라운드기준!$B41:$AT41,0)+COUNTIFS(_calc_라운드기준!$B41:$AT41,_calc_라운드기준!AB41,$B$1:$AT$1,"&lt;"&amp;27))-(RANK(AB41,$B41:$AT41,0)+COUNTIFS($B41:$AT41,AB41,$B$1:$AT$1,"&lt;"&amp;27))</f>
        <v>-24</v>
      </c>
      <c r="BV41">
        <f>(RANK(_calc_라운드기준!AC41,_calc_라운드기준!$B41:$AT41,0)+COUNTIFS(_calc_라운드기준!$B41:$AT41,_calc_라운드기준!AC41,$B$1:$AT$1,"&lt;"&amp;28))-(RANK(AC41,$B41:$AT41,0)+COUNTIFS($B41:$AT41,AC41,$B$1:$AT$1,"&lt;"&amp;28))</f>
        <v>-21</v>
      </c>
      <c r="BW41">
        <f>(RANK(_calc_라운드기준!AD41,_calc_라운드기준!$B41:$AT41,0)+COUNTIFS(_calc_라운드기준!$B41:$AT41,_calc_라운드기준!AD41,$B$1:$AT$1,"&lt;"&amp;29))-(RANK(AD41,$B41:$AT41,0)+COUNTIFS($B41:$AT41,AD41,$B$1:$AT$1,"&lt;"&amp;29))</f>
        <v>3</v>
      </c>
      <c r="BX41">
        <f>(RANK(_calc_라운드기준!AE41,_calc_라운드기준!$B41:$AT41,0)+COUNTIFS(_calc_라운드기준!$B41:$AT41,_calc_라운드기준!AE41,$B$1:$AT$1,"&lt;"&amp;30))-(RANK(AE41,$B41:$AT41,0)+COUNTIFS($B41:$AT41,AE41,$B$1:$AT$1,"&lt;"&amp;30))</f>
        <v>8</v>
      </c>
      <c r="BY41">
        <f>(RANK(_calc_라운드기준!AF41,_calc_라운드기준!$B41:$AT41,0)+COUNTIFS(_calc_라운드기준!$B41:$AT41,_calc_라운드기준!AF41,$B$1:$AT$1,"&lt;"&amp;31))-(RANK(AF41,$B41:$AT41,0)+COUNTIFS($B41:$AT41,AF41,$B$1:$AT$1,"&lt;"&amp;31))</f>
        <v>2</v>
      </c>
      <c r="BZ41">
        <f>(RANK(_calc_라운드기준!AG41,_calc_라운드기준!$B41:$AT41,0)+COUNTIFS(_calc_라운드기준!$B41:$AT41,_calc_라운드기준!AG41,$B$1:$AT$1,"&lt;"&amp;32))-(RANK(AG41,$B41:$AT41,0)+COUNTIFS($B41:$AT41,AG41,$B$1:$AT$1,"&lt;"&amp;32))</f>
        <v>3</v>
      </c>
      <c r="CA41">
        <f>(RANK(_calc_라운드기준!AH41,_calc_라운드기준!$B41:$AT41,0)+COUNTIFS(_calc_라운드기준!$B41:$AT41,_calc_라운드기준!AH41,$B$1:$AT$1,"&lt;"&amp;33))-(RANK(AH41,$B41:$AT41,0)+COUNTIFS($B41:$AT41,AH41,$B$1:$AT$1,"&lt;"&amp;33))</f>
        <v>13</v>
      </c>
      <c r="CB41">
        <f>(RANK(_calc_라운드기준!AI41,_calc_라운드기준!$B41:$AT41,0)+COUNTIFS(_calc_라운드기준!$B41:$AT41,_calc_라운드기준!AI41,$B$1:$AT$1,"&lt;"&amp;34))-(RANK(AI41,$B41:$AT41,0)+COUNTIFS($B41:$AT41,AI41,$B$1:$AT$1,"&lt;"&amp;34))</f>
        <v>21</v>
      </c>
      <c r="CC41">
        <f>(RANK(_calc_라운드기준!AJ41,_calc_라운드기준!$B41:$AT41,0)+COUNTIFS(_calc_라운드기준!$B41:$AT41,_calc_라운드기준!AJ41,$B$1:$AT$1,"&lt;"&amp;35))-(RANK(AJ41,$B41:$AT41,0)+COUNTIFS($B41:$AT41,AJ41,$B$1:$AT$1,"&lt;"&amp;35))</f>
        <v>26</v>
      </c>
      <c r="CD41">
        <f>(RANK(_calc_라운드기준!AK41,_calc_라운드기준!$B41:$AT41,0)+COUNTIFS(_calc_라운드기준!$B41:$AT41,_calc_라운드기준!AK41,$B$1:$AT$1,"&lt;"&amp;36))-(RANK(AK41,$B41:$AT41,0)+COUNTIFS($B41:$AT41,AK41,$B$1:$AT$1,"&lt;"&amp;36))</f>
        <v>3</v>
      </c>
      <c r="CE41">
        <f>(RANK(_calc_라운드기준!AL41,_calc_라운드기준!$B41:$AT41,0)+COUNTIFS(_calc_라운드기준!$B41:$AT41,_calc_라운드기준!AL41,$B$1:$AT$1,"&lt;"&amp;37))-(RANK(AL41,$B41:$AT41,0)+COUNTIFS($B41:$AT41,AL41,$B$1:$AT$1,"&lt;"&amp;37))</f>
        <v>2</v>
      </c>
      <c r="CF41">
        <f>(RANK(_calc_라운드기준!AM41,_calc_라운드기준!$B41:$AT41,0)+COUNTIFS(_calc_라운드기준!$B41:$AT41,_calc_라운드기준!AM41,$B$1:$AT$1,"&lt;"&amp;38))-(RANK(AM41,$B41:$AT41,0)+COUNTIFS($B41:$AT41,AM41,$B$1:$AT$1,"&lt;"&amp;38))</f>
        <v>-1</v>
      </c>
      <c r="CG41">
        <f>(RANK(_calc_라운드기준!AN41,_calc_라운드기준!$B41:$AT41,0)+COUNTIFS(_calc_라운드기준!$B41:$AT41,_calc_라운드기준!AN41,$B$1:$AT$1,"&lt;"&amp;39))-(RANK(AN41,$B41:$AT41,0)+COUNTIFS($B41:$AT41,AN41,$B$1:$AT$1,"&lt;"&amp;39))</f>
        <v>-33</v>
      </c>
      <c r="CH41">
        <f>(RANK(_calc_라운드기준!AO41,_calc_라운드기준!$B41:$AT41,0)+COUNTIFS(_calc_라운드기준!$B41:$AT41,_calc_라운드기준!AO41,$B$1:$AT$1,"&lt;"&amp;40))-(RANK(AO41,$B41:$AT41,0)+COUNTIFS($B41:$AT41,AO41,$B$1:$AT$1,"&lt;"&amp;40))</f>
        <v>-5</v>
      </c>
      <c r="CI41">
        <f>(RANK(_calc_라운드기준!AP41,_calc_라운드기준!$B41:$AT41,0)+COUNTIFS(_calc_라운드기준!$B41:$AT41,_calc_라운드기준!AP41,$B$1:$AT$1,"&lt;"&amp;41))-(RANK(AP41,$B41:$AT41,0)+COUNTIFS($B41:$AT41,AP41,$B$1:$AT$1,"&lt;"&amp;41))</f>
        <v>1</v>
      </c>
      <c r="CJ41">
        <f>(RANK(_calc_라운드기준!AQ41,_calc_라운드기준!$B41:$AT41,0)+COUNTIFS(_calc_라운드기준!$B41:$AT41,_calc_라운드기준!AQ41,$B$1:$AT$1,"&lt;"&amp;42))-(RANK(AQ41,$B41:$AT41,0)+COUNTIFS($B41:$AT41,AQ41,$B$1:$AT$1,"&lt;"&amp;42))</f>
        <v>-8</v>
      </c>
      <c r="CK41">
        <f>(RANK(_calc_라운드기준!AR41,_calc_라운드기준!$B41:$AT41,0)+COUNTIFS(_calc_라운드기준!$B41:$AT41,_calc_라운드기준!AR41,$B$1:$AT$1,"&lt;"&amp;43))-(RANK(AR41,$B41:$AT41,0)+COUNTIFS($B41:$AT41,AR41,$B$1:$AT$1,"&lt;"&amp;43))</f>
        <v>-3</v>
      </c>
      <c r="CL41">
        <f>(RANK(_calc_라운드기준!AS41,_calc_라운드기준!$B41:$AT41,0)+COUNTIFS(_calc_라운드기준!$B41:$AT41,_calc_라운드기준!AS41,$B$1:$AT$1,"&lt;"&amp;44))-(RANK(AS41,$B41:$AT41,0)+COUNTIFS($B41:$AT41,AS41,$B$1:$AT$1,"&lt;"&amp;44))</f>
        <v>13</v>
      </c>
      <c r="CM41">
        <f>(RANK(_calc_라운드기준!AT41,_calc_라운드기준!$B41:$AT41,0)+COUNTIFS(_calc_라운드기준!$B41:$AT41,_calc_라운드기준!AT41,$B$1:$AT$1,"&lt;"&amp;45))-(RANK(AT41,$B41:$AT41,0)+COUNTIFS($B41:$AT41,AT41,$B$1:$AT$1,"&lt;"&amp;45))</f>
        <v>24</v>
      </c>
      <c r="CN41">
        <f t="shared" si="45"/>
        <v>20</v>
      </c>
      <c r="CO41">
        <f t="shared" si="46"/>
        <v>27</v>
      </c>
      <c r="CP41">
        <f t="shared" si="47"/>
        <v>31</v>
      </c>
      <c r="CQ41">
        <f t="shared" si="48"/>
        <v>33</v>
      </c>
      <c r="CR41">
        <f t="shared" si="49"/>
        <v>43</v>
      </c>
      <c r="CS41">
        <f t="shared" si="50"/>
        <v>12</v>
      </c>
      <c r="CT41">
        <f t="shared" si="51"/>
        <v>28</v>
      </c>
      <c r="CU41">
        <f t="shared" si="52"/>
        <v>41</v>
      </c>
      <c r="CV41">
        <f t="shared" si="53"/>
        <v>38</v>
      </c>
      <c r="CW41">
        <f t="shared" si="54"/>
        <v>21</v>
      </c>
      <c r="CX41">
        <f t="shared" si="55"/>
        <v>5</v>
      </c>
      <c r="CY41">
        <f t="shared" si="56"/>
        <v>23</v>
      </c>
      <c r="CZ41">
        <f t="shared" si="57"/>
        <v>10</v>
      </c>
      <c r="DA41">
        <f t="shared" si="58"/>
        <v>3</v>
      </c>
      <c r="DB41">
        <f t="shared" si="59"/>
        <v>24</v>
      </c>
      <c r="DC41">
        <f t="shared" si="60"/>
        <v>29</v>
      </c>
      <c r="DD41">
        <f t="shared" si="61"/>
        <v>25</v>
      </c>
      <c r="DE41">
        <f t="shared" si="62"/>
        <v>26</v>
      </c>
      <c r="DF41">
        <f t="shared" si="63"/>
        <v>14</v>
      </c>
      <c r="DG41">
        <f t="shared" si="64"/>
        <v>34</v>
      </c>
      <c r="DH41">
        <f t="shared" si="65"/>
        <v>6</v>
      </c>
      <c r="DI41">
        <f t="shared" si="66"/>
        <v>11</v>
      </c>
      <c r="DJ41">
        <f t="shared" si="67"/>
        <v>39</v>
      </c>
      <c r="DK41">
        <f t="shared" si="68"/>
        <v>35</v>
      </c>
      <c r="DL41">
        <f t="shared" si="69"/>
        <v>44</v>
      </c>
      <c r="DM41">
        <f t="shared" si="70"/>
        <v>9</v>
      </c>
      <c r="DN41">
        <f t="shared" si="71"/>
        <v>42</v>
      </c>
      <c r="DO41">
        <f t="shared" si="72"/>
        <v>40</v>
      </c>
      <c r="DP41">
        <f t="shared" si="73"/>
        <v>15</v>
      </c>
      <c r="DQ41">
        <f t="shared" si="74"/>
        <v>13</v>
      </c>
      <c r="DR41">
        <f t="shared" si="75"/>
        <v>18</v>
      </c>
      <c r="DS41">
        <f t="shared" si="76"/>
        <v>16</v>
      </c>
      <c r="DT41">
        <f t="shared" si="77"/>
        <v>7</v>
      </c>
      <c r="DU41">
        <f t="shared" si="78"/>
        <v>4</v>
      </c>
      <c r="DV41">
        <f t="shared" si="79"/>
        <v>1</v>
      </c>
      <c r="DW41">
        <f t="shared" si="80"/>
        <v>17</v>
      </c>
      <c r="DX41">
        <f t="shared" si="81"/>
        <v>19</v>
      </c>
      <c r="DY41">
        <f t="shared" si="82"/>
        <v>30</v>
      </c>
      <c r="DZ41">
        <f t="shared" si="83"/>
        <v>45</v>
      </c>
      <c r="EA41">
        <f t="shared" si="84"/>
        <v>36</v>
      </c>
      <c r="EB41">
        <f t="shared" si="85"/>
        <v>22</v>
      </c>
      <c r="EC41">
        <f t="shared" si="86"/>
        <v>37</v>
      </c>
      <c r="ED41">
        <f t="shared" si="87"/>
        <v>32</v>
      </c>
      <c r="EE41">
        <f t="shared" si="88"/>
        <v>8</v>
      </c>
      <c r="EF41">
        <f t="shared" si="89"/>
        <v>2</v>
      </c>
    </row>
    <row r="42" spans="1:136" ht="16.5" customHeight="1">
      <c r="A42">
        <f>_calc_라운드기준!A42</f>
        <v>1204</v>
      </c>
      <c r="B42">
        <f>INDEX(_calc_누적빈도!B:B,$A42)-INDEX(_calc_누적빈도!B:B,$A42-기준250회_후보!$B$1)</f>
        <v>32</v>
      </c>
      <c r="C42">
        <f>INDEX(_calc_누적빈도!C:C,$A42)-INDEX(_calc_누적빈도!C:C,$A42-기준250회_후보!$B$1)</f>
        <v>26</v>
      </c>
      <c r="D42">
        <f>INDEX(_calc_누적빈도!D:D,$A42)-INDEX(_calc_누적빈도!D:D,$A42-기준250회_후보!$B$1)</f>
        <v>40</v>
      </c>
      <c r="E42">
        <f>INDEX(_calc_누적빈도!E:E,$A42)-INDEX(_calc_누적빈도!E:E,$A42-기준250회_후보!$B$1)</f>
        <v>27</v>
      </c>
      <c r="F42">
        <f>INDEX(_calc_누적빈도!F:F,$A42)-INDEX(_calc_누적빈도!F:F,$A42-기준250회_후보!$B$1)</f>
        <v>23</v>
      </c>
      <c r="G42">
        <f>INDEX(_calc_누적빈도!G:G,$A42)-INDEX(_calc_누적빈도!G:G,$A42-기준250회_후보!$B$1)</f>
        <v>44</v>
      </c>
      <c r="H42">
        <f>INDEX(_calc_누적빈도!H:H,$A42)-INDEX(_calc_누적빈도!H:H,$A42-기준250회_후보!$B$1)</f>
        <v>41</v>
      </c>
      <c r="I42">
        <f>INDEX(_calc_누적빈도!I:I,$A42)-INDEX(_calc_누적빈도!I:I,$A42-기준250회_후보!$B$1)</f>
        <v>25</v>
      </c>
      <c r="J42">
        <f>INDEX(_calc_누적빈도!J:J,$A42)-INDEX(_calc_누적빈도!J:J,$A42-기준250회_후보!$B$1)</f>
        <v>34</v>
      </c>
      <c r="K42">
        <f>INDEX(_calc_누적빈도!K:K,$A42)-INDEX(_calc_누적빈도!K:K,$A42-기준250회_후보!$B$1)</f>
        <v>25</v>
      </c>
      <c r="L42">
        <f>INDEX(_calc_누적빈도!L:L,$A42)-INDEX(_calc_누적빈도!L:L,$A42-기준250회_후보!$B$1)</f>
        <v>35</v>
      </c>
      <c r="M42">
        <f>INDEX(_calc_누적빈도!M:M,$A42)-INDEX(_calc_누적빈도!M:M,$A42-기준250회_후보!$B$1)</f>
        <v>40</v>
      </c>
      <c r="N42">
        <f>INDEX(_calc_누적빈도!N:N,$A42)-INDEX(_calc_누적빈도!N:N,$A42-기준250회_후보!$B$1)</f>
        <v>39</v>
      </c>
      <c r="O42">
        <f>INDEX(_calc_누적빈도!O:O,$A42)-INDEX(_calc_누적빈도!O:O,$A42-기준250회_후보!$B$1)</f>
        <v>35</v>
      </c>
      <c r="P42">
        <f>INDEX(_calc_누적빈도!P:P,$A42)-INDEX(_calc_누적빈도!P:P,$A42-기준250회_후보!$B$1)</f>
        <v>33</v>
      </c>
      <c r="Q42">
        <f>INDEX(_calc_누적빈도!Q:Q,$A42)-INDEX(_calc_누적빈도!Q:Q,$A42-기준250회_후보!$B$1)</f>
        <v>41</v>
      </c>
      <c r="R42">
        <f>INDEX(_calc_누적빈도!R:R,$A42)-INDEX(_calc_누적빈도!R:R,$A42-기준250회_후보!$B$1)</f>
        <v>29</v>
      </c>
      <c r="S42">
        <f>INDEX(_calc_누적빈도!S:S,$A42)-INDEX(_calc_누적빈도!S:S,$A42-기준250회_후보!$B$1)</f>
        <v>33</v>
      </c>
      <c r="T42">
        <f>INDEX(_calc_누적빈도!T:T,$A42)-INDEX(_calc_누적빈도!T:T,$A42-기준250회_후보!$B$1)</f>
        <v>34</v>
      </c>
      <c r="U42">
        <f>INDEX(_calc_누적빈도!U:U,$A42)-INDEX(_calc_누적빈도!U:U,$A42-기준250회_후보!$B$1)</f>
        <v>33</v>
      </c>
      <c r="V42">
        <f>INDEX(_calc_누적빈도!V:V,$A42)-INDEX(_calc_누적빈도!V:V,$A42-기준250회_후보!$B$1)</f>
        <v>38</v>
      </c>
      <c r="W42">
        <f>INDEX(_calc_누적빈도!W:W,$A42)-INDEX(_calc_누적빈도!W:W,$A42-기준250회_후보!$B$1)</f>
        <v>30</v>
      </c>
      <c r="X42">
        <f>INDEX(_calc_누적빈도!X:X,$A42)-INDEX(_calc_누적빈도!X:X,$A42-기준250회_후보!$B$1)</f>
        <v>31</v>
      </c>
      <c r="Y42">
        <f>INDEX(_calc_누적빈도!Y:Y,$A42)-INDEX(_calc_누적빈도!Y:Y,$A42-기준250회_후보!$B$1)</f>
        <v>37</v>
      </c>
      <c r="Z42">
        <f>INDEX(_calc_누적빈도!Z:Z,$A42)-INDEX(_calc_누적빈도!Z:Z,$A42-기준250회_후보!$B$1)</f>
        <v>26</v>
      </c>
      <c r="AA42">
        <f>INDEX(_calc_누적빈도!AA:AA,$A42)-INDEX(_calc_누적빈도!AA:AA,$A42-기준250회_후보!$B$1)</f>
        <v>37</v>
      </c>
      <c r="AB42">
        <f>INDEX(_calc_누적빈도!AB:AB,$A42)-INDEX(_calc_누적빈도!AB:AB,$A42-기준250회_후보!$B$1)</f>
        <v>32</v>
      </c>
      <c r="AC42">
        <f>INDEX(_calc_누적빈도!AC:AC,$A42)-INDEX(_calc_누적빈도!AC:AC,$A42-기준250회_후보!$B$1)</f>
        <v>32</v>
      </c>
      <c r="AD42">
        <f>INDEX(_calc_누적빈도!AD:AD,$A42)-INDEX(_calc_누적빈도!AD:AD,$A42-기준250회_후보!$B$1)</f>
        <v>38</v>
      </c>
      <c r="AE42">
        <f>INDEX(_calc_누적빈도!AE:AE,$A42)-INDEX(_calc_누적빈도!AE:AE,$A42-기준250회_후보!$B$1)</f>
        <v>37</v>
      </c>
      <c r="AF42">
        <f>INDEX(_calc_누적빈도!AF:AF,$A42)-INDEX(_calc_누적빈도!AF:AF,$A42-기준250회_후보!$B$1)</f>
        <v>32</v>
      </c>
      <c r="AG42">
        <f>INDEX(_calc_누적빈도!AG:AG,$A42)-INDEX(_calc_누적빈도!AG:AG,$A42-기준250회_후보!$B$1)</f>
        <v>31</v>
      </c>
      <c r="AH42">
        <f>INDEX(_calc_누적빈도!AH:AH,$A42)-INDEX(_calc_누적빈도!AH:AH,$A42-기준250회_후보!$B$1)</f>
        <v>39</v>
      </c>
      <c r="AI42">
        <f>INDEX(_calc_누적빈도!AI:AI,$A42)-INDEX(_calc_누적빈도!AI:AI,$A42-기준250회_후보!$B$1)</f>
        <v>34</v>
      </c>
      <c r="AJ42">
        <f>INDEX(_calc_누적빈도!AJ:AJ,$A42)-INDEX(_calc_누적빈도!AJ:AJ,$A42-기준250회_후보!$B$1)</f>
        <v>42</v>
      </c>
      <c r="AK42">
        <f>INDEX(_calc_누적빈도!AK:AK,$A42)-INDEX(_calc_누적빈도!AK:AK,$A42-기준250회_후보!$B$1)</f>
        <v>33</v>
      </c>
      <c r="AL42">
        <f>INDEX(_calc_누적빈도!AL:AL,$A42)-INDEX(_calc_누적빈도!AL:AL,$A42-기준250회_후보!$B$1)</f>
        <v>40</v>
      </c>
      <c r="AM42">
        <f>INDEX(_calc_누적빈도!AM:AM,$A42)-INDEX(_calc_누적빈도!AM:AM,$A42-기준250회_후보!$B$1)</f>
        <v>36</v>
      </c>
      <c r="AN42">
        <f>INDEX(_calc_누적빈도!AN:AN,$A42)-INDEX(_calc_누적빈도!AN:AN,$A42-기준250회_후보!$B$1)</f>
        <v>27</v>
      </c>
      <c r="AO42">
        <f>INDEX(_calc_누적빈도!AO:AO,$A42)-INDEX(_calc_누적빈도!AO:AO,$A42-기준250회_후보!$B$1)</f>
        <v>34</v>
      </c>
      <c r="AP42">
        <f>INDEX(_calc_누적빈도!AP:AP,$A42)-INDEX(_calc_누적빈도!AP:AP,$A42-기준250회_후보!$B$1)</f>
        <v>29</v>
      </c>
      <c r="AQ42">
        <f>INDEX(_calc_누적빈도!AQ:AQ,$A42)-INDEX(_calc_누적빈도!AQ:AQ,$A42-기준250회_후보!$B$1)</f>
        <v>27</v>
      </c>
      <c r="AR42">
        <f>INDEX(_calc_누적빈도!AR:AR,$A42)-INDEX(_calc_누적빈도!AR:AR,$A42-기준250회_후보!$B$1)</f>
        <v>21</v>
      </c>
      <c r="AS42">
        <f>INDEX(_calc_누적빈도!AS:AS,$A42)-INDEX(_calc_누적빈도!AS:AS,$A42-기준250회_후보!$B$1)</f>
        <v>31</v>
      </c>
      <c r="AT42">
        <f>INDEX(_calc_누적빈도!AT:AT,$A42)-INDEX(_calc_누적빈도!AT:AT,$A42-기준250회_후보!$B$1)</f>
        <v>37</v>
      </c>
      <c r="AU42">
        <f>(RANK(_calc_라운드기준!B42,_calc_라운드기준!$B42:$AT42,0)+COUNTIFS(_calc_라운드기준!$B42:$AT42,_calc_라운드기준!B42,$B$1:$AT$1,"&lt;"&amp;1))-(RANK(B42,$B42:$AT42,0)+COUNTIFS($B42:$AT42,B42,$B$1:$AT$1,"&lt;"&amp;1))</f>
        <v>6</v>
      </c>
      <c r="AV42">
        <f>(RANK(_calc_라운드기준!C42,_calc_라운드기준!$B42:$AT42,0)+COUNTIFS(_calc_라운드기준!$B42:$AT42,_calc_라운드기준!C42,$B$1:$AT$1,"&lt;"&amp;2))-(RANK(C42,$B42:$AT42,0)+COUNTIFS($B42:$AT42,C42,$B$1:$AT$1,"&lt;"&amp;2))</f>
        <v>-1</v>
      </c>
      <c r="AW42">
        <f>(RANK(_calc_라운드기준!D42,_calc_라운드기준!$B42:$AT42,0)+COUNTIFS(_calc_라운드기준!$B42:$AT42,_calc_라운드기준!D42,$B$1:$AT$1,"&lt;"&amp;3))-(RANK(D42,$B42:$AT42,0)+COUNTIFS($B42:$AT42,D42,$B$1:$AT$1,"&lt;"&amp;3))</f>
        <v>-4</v>
      </c>
      <c r="AX42">
        <f>(RANK(_calc_라운드기준!E42,_calc_라운드기준!$B42:$AT42,0)+COUNTIFS(_calc_라운드기준!$B42:$AT42,_calc_라운드기준!E42,$B$1:$AT$1,"&lt;"&amp;4))-(RANK(E42,$B42:$AT42,0)+COUNTIFS($B42:$AT42,E42,$B$1:$AT$1,"&lt;"&amp;4))</f>
        <v>-14</v>
      </c>
      <c r="AY42">
        <f>(RANK(_calc_라운드기준!F42,_calc_라운드기준!$B42:$AT42,0)+COUNTIFS(_calc_라운드기준!$B42:$AT42,_calc_라운드기준!F42,$B$1:$AT$1,"&lt;"&amp;5))-(RANK(F42,$B42:$AT42,0)+COUNTIFS($B42:$AT42,F42,$B$1:$AT$1,"&lt;"&amp;5))</f>
        <v>-27</v>
      </c>
      <c r="AZ42">
        <f>(RANK(_calc_라운드기준!G42,_calc_라운드기준!$B42:$AT42,0)+COUNTIFS(_calc_라운드기준!$B42:$AT42,_calc_라운드기준!G42,$B$1:$AT$1,"&lt;"&amp;6))-(RANK(G42,$B42:$AT42,0)+COUNTIFS($B42:$AT42,G42,$B$1:$AT$1,"&lt;"&amp;6))</f>
        <v>9</v>
      </c>
      <c r="BA42">
        <f>(RANK(_calc_라운드기준!H42,_calc_라운드기준!$B42:$AT42,0)+COUNTIFS(_calc_라운드기준!$B42:$AT42,_calc_라운드기준!H42,$B$1:$AT$1,"&lt;"&amp;7))-(RANK(H42,$B42:$AT42,0)+COUNTIFS($B42:$AT42,H42,$B$1:$AT$1,"&lt;"&amp;7))</f>
        <v>-1</v>
      </c>
      <c r="BB42">
        <f>(RANK(_calc_라운드기준!I42,_calc_라운드기준!$B42:$AT42,0)+COUNTIFS(_calc_라운드기준!$B42:$AT42,_calc_라운드기준!I42,$B$1:$AT$1,"&lt;"&amp;8))-(RANK(I42,$B42:$AT42,0)+COUNTIFS($B42:$AT42,I42,$B$1:$AT$1,"&lt;"&amp;8))</f>
        <v>-24</v>
      </c>
      <c r="BC42">
        <f>(RANK(_calc_라운드기준!J42,_calc_라운드기준!$B42:$AT42,0)+COUNTIFS(_calc_라운드기준!$B42:$AT42,_calc_라운드기준!J42,$B$1:$AT$1,"&lt;"&amp;9))-(RANK(J42,$B42:$AT42,0)+COUNTIFS($B42:$AT42,J42,$B$1:$AT$1,"&lt;"&amp;9))</f>
        <v>-8</v>
      </c>
      <c r="BD42">
        <f>(RANK(_calc_라운드기준!K42,_calc_라운드기준!$B42:$AT42,0)+COUNTIFS(_calc_라운드기준!$B42:$AT42,_calc_라운드기준!K42,$B$1:$AT$1,"&lt;"&amp;10))-(RANK(K42,$B42:$AT42,0)+COUNTIFS($B42:$AT42,K42,$B$1:$AT$1,"&lt;"&amp;10))</f>
        <v>1</v>
      </c>
      <c r="BE42">
        <f>(RANK(_calc_라운드기준!L42,_calc_라운드기준!$B42:$AT42,0)+COUNTIFS(_calc_라운드기준!$B42:$AT42,_calc_라운드기준!L42,$B$1:$AT$1,"&lt;"&amp;11))-(RANK(L42,$B42:$AT42,0)+COUNTIFS($B42:$AT42,L42,$B$1:$AT$1,"&lt;"&amp;11))</f>
        <v>17</v>
      </c>
      <c r="BF42">
        <f>(RANK(_calc_라운드기준!M42,_calc_라운드기준!$B42:$AT42,0)+COUNTIFS(_calc_라운드기준!$B42:$AT42,_calc_라운드기준!M42,$B$1:$AT$1,"&lt;"&amp;12))-(RANK(M42,$B42:$AT42,0)+COUNTIFS($B42:$AT42,M42,$B$1:$AT$1,"&lt;"&amp;12))</f>
        <v>0</v>
      </c>
      <c r="BG42">
        <f>(RANK(_calc_라운드기준!N42,_calc_라운드기준!$B42:$AT42,0)+COUNTIFS(_calc_라운드기준!$B42:$AT42,_calc_라운드기준!N42,$B$1:$AT$1,"&lt;"&amp;13))-(RANK(N42,$B42:$AT42,0)+COUNTIFS($B42:$AT42,N42,$B$1:$AT$1,"&lt;"&amp;13))</f>
        <v>11</v>
      </c>
      <c r="BH42">
        <f>(RANK(_calc_라운드기준!O42,_calc_라운드기준!$B42:$AT42,0)+COUNTIFS(_calc_라운드기준!$B42:$AT42,_calc_라운드기준!O42,$B$1:$AT$1,"&lt;"&amp;14))-(RANK(O42,$B42:$AT42,0)+COUNTIFS($B42:$AT42,O42,$B$1:$AT$1,"&lt;"&amp;14))</f>
        <v>22</v>
      </c>
      <c r="BI42">
        <f>(RANK(_calc_라운드기준!P42,_calc_라운드기준!$B42:$AT42,0)+COUNTIFS(_calc_라운드기준!$B42:$AT42,_calc_라운드기준!P42,$B$1:$AT$1,"&lt;"&amp;15))-(RANK(P42,$B42:$AT42,0)+COUNTIFS($B42:$AT42,P42,$B$1:$AT$1,"&lt;"&amp;15))</f>
        <v>1</v>
      </c>
      <c r="BJ42">
        <f>(RANK(_calc_라운드기준!Q42,_calc_라운드기준!$B42:$AT42,0)+COUNTIFS(_calc_라운드기준!$B42:$AT42,_calc_라운드기준!Q42,$B$1:$AT$1,"&lt;"&amp;16))-(RANK(Q42,$B42:$AT42,0)+COUNTIFS($B42:$AT42,Q42,$B$1:$AT$1,"&lt;"&amp;16))</f>
        <v>-1</v>
      </c>
      <c r="BK42">
        <f>(RANK(_calc_라운드기준!R42,_calc_라운드기준!$B42:$AT42,0)+COUNTIFS(_calc_라운드기준!$B42:$AT42,_calc_라운드기준!R42,$B$1:$AT$1,"&lt;"&amp;17))-(RANK(R42,$B42:$AT42,0)+COUNTIFS($B42:$AT42,R42,$B$1:$AT$1,"&lt;"&amp;17))</f>
        <v>0</v>
      </c>
      <c r="BL42">
        <f>(RANK(_calc_라운드기준!S42,_calc_라운드기준!$B42:$AT42,0)+COUNTIFS(_calc_라운드기준!$B42:$AT42,_calc_라운드기준!S42,$B$1:$AT$1,"&lt;"&amp;18))-(RANK(S42,$B42:$AT42,0)+COUNTIFS($B42:$AT42,S42,$B$1:$AT$1,"&lt;"&amp;18))</f>
        <v>1</v>
      </c>
      <c r="BM42">
        <f>(RANK(_calc_라운드기준!T42,_calc_라운드기준!$B42:$AT42,0)+COUNTIFS(_calc_라운드기준!$B42:$AT42,_calc_라운드기준!T42,$B$1:$AT$1,"&lt;"&amp;19))-(RANK(T42,$B42:$AT42,0)+COUNTIFS($B42:$AT42,T42,$B$1:$AT$1,"&lt;"&amp;19))</f>
        <v>6</v>
      </c>
      <c r="BN42">
        <f>(RANK(_calc_라운드기준!U42,_calc_라운드기준!$B42:$AT42,0)+COUNTIFS(_calc_라운드기준!$B42:$AT42,_calc_라운드기준!U42,$B$1:$AT$1,"&lt;"&amp;20))-(RANK(U42,$B42:$AT42,0)+COUNTIFS($B42:$AT42,U42,$B$1:$AT$1,"&lt;"&amp;20))</f>
        <v>-5</v>
      </c>
      <c r="BO42">
        <f>(RANK(_calc_라운드기준!V42,_calc_라운드기준!$B42:$AT42,0)+COUNTIFS(_calc_라운드기준!$B42:$AT42,_calc_라운드기준!V42,$B$1:$AT$1,"&lt;"&amp;21))-(RANK(V42,$B42:$AT42,0)+COUNTIFS($B42:$AT42,V42,$B$1:$AT$1,"&lt;"&amp;21))</f>
        <v>17</v>
      </c>
      <c r="BP42">
        <f>(RANK(_calc_라운드기준!W42,_calc_라운드기준!$B42:$AT42,0)+COUNTIFS(_calc_라운드기준!$B42:$AT42,_calc_라운드기준!W42,$B$1:$AT$1,"&lt;"&amp;22))-(RANK(W42,$B42:$AT42,0)+COUNTIFS($B42:$AT42,W42,$B$1:$AT$1,"&lt;"&amp;22))</f>
        <v>7</v>
      </c>
      <c r="BQ42">
        <f>(RANK(_calc_라운드기준!X42,_calc_라운드기준!$B42:$AT42,0)+COUNTIFS(_calc_라운드기준!$B42:$AT42,_calc_라운드기준!X42,$B$1:$AT$1,"&lt;"&amp;23))-(RANK(X42,$B42:$AT42,0)+COUNTIFS($B42:$AT42,X42,$B$1:$AT$1,"&lt;"&amp;23))</f>
        <v>-19</v>
      </c>
      <c r="BR42">
        <f>(RANK(_calc_라운드기준!Y42,_calc_라운드기준!$B42:$AT42,0)+COUNTIFS(_calc_라운드기준!$B42:$AT42,_calc_라운드기준!Y42,$B$1:$AT$1,"&lt;"&amp;24))-(RANK(Y42,$B42:$AT42,0)+COUNTIFS($B42:$AT42,Y42,$B$1:$AT$1,"&lt;"&amp;24))</f>
        <v>-5</v>
      </c>
      <c r="BS42">
        <f>(RANK(_calc_라운드기준!Z42,_calc_라운드기준!$B42:$AT42,0)+COUNTIFS(_calc_라운드기준!$B42:$AT42,_calc_라운드기준!Z42,$B$1:$AT$1,"&lt;"&amp;25))-(RANK(Z42,$B42:$AT42,0)+COUNTIFS($B42:$AT42,Z42,$B$1:$AT$1,"&lt;"&amp;25))</f>
        <v>-28</v>
      </c>
      <c r="BT42">
        <f>(RANK(_calc_라운드기준!AA42,_calc_라운드기준!$B42:$AT42,0)+COUNTIFS(_calc_라운드기준!$B42:$AT42,_calc_라운드기준!AA42,$B$1:$AT$1,"&lt;"&amp;26))-(RANK(AA42,$B42:$AT42,0)+COUNTIFS($B42:$AT42,AA42,$B$1:$AT$1,"&lt;"&amp;26))</f>
        <v>8</v>
      </c>
      <c r="BU42">
        <f>(RANK(_calc_라운드기준!AB42,_calc_라운드기준!$B42:$AT42,0)+COUNTIFS(_calc_라운드기준!$B42:$AT42,_calc_라운드기준!AB42,$B$1:$AT$1,"&lt;"&amp;27))-(RANK(AB42,$B42:$AT42,0)+COUNTIFS($B42:$AT42,AB42,$B$1:$AT$1,"&lt;"&amp;27))</f>
        <v>-24</v>
      </c>
      <c r="BV42">
        <f>(RANK(_calc_라운드기준!AC42,_calc_라운드기준!$B42:$AT42,0)+COUNTIFS(_calc_라운드기준!$B42:$AT42,_calc_라운드기준!AC42,$B$1:$AT$1,"&lt;"&amp;28))-(RANK(AC42,$B42:$AT42,0)+COUNTIFS($B42:$AT42,AC42,$B$1:$AT$1,"&lt;"&amp;28))</f>
        <v>-15</v>
      </c>
      <c r="BW42">
        <f>(RANK(_calc_라운드기준!AD42,_calc_라운드기준!$B42:$AT42,0)+COUNTIFS(_calc_라운드기준!$B42:$AT42,_calc_라운드기준!AD42,$B$1:$AT$1,"&lt;"&amp;29))-(RANK(AD42,$B42:$AT42,0)+COUNTIFS($B42:$AT42,AD42,$B$1:$AT$1,"&lt;"&amp;29))</f>
        <v>4</v>
      </c>
      <c r="BX42">
        <f>(RANK(_calc_라운드기준!AE42,_calc_라운드기준!$B42:$AT42,0)+COUNTIFS(_calc_라운드기준!$B42:$AT42,_calc_라운드기준!AE42,$B$1:$AT$1,"&lt;"&amp;30))-(RANK(AE42,$B42:$AT42,0)+COUNTIFS($B42:$AT42,AE42,$B$1:$AT$1,"&lt;"&amp;30))</f>
        <v>14</v>
      </c>
      <c r="BY42">
        <f>(RANK(_calc_라운드기준!AF42,_calc_라운드기준!$B42:$AT42,0)+COUNTIFS(_calc_라운드기준!$B42:$AT42,_calc_라운드기준!AF42,$B$1:$AT$1,"&lt;"&amp;31))-(RANK(AF42,$B42:$AT42,0)+COUNTIFS($B42:$AT42,AF42,$B$1:$AT$1,"&lt;"&amp;31))</f>
        <v>6</v>
      </c>
      <c r="BZ42">
        <f>(RANK(_calc_라운드기준!AG42,_calc_라운드기준!$B42:$AT42,0)+COUNTIFS(_calc_라운드기준!$B42:$AT42,_calc_라운드기준!AG42,$B$1:$AT$1,"&lt;"&amp;32))-(RANK(AG42,$B42:$AT42,0)+COUNTIFS($B42:$AT42,AG42,$B$1:$AT$1,"&lt;"&amp;32))</f>
        <v>-3</v>
      </c>
      <c r="CA42">
        <f>(RANK(_calc_라운드기준!AH42,_calc_라운드기준!$B42:$AT42,0)+COUNTIFS(_calc_라운드기준!$B42:$AT42,_calc_라운드기준!AH42,$B$1:$AT$1,"&lt;"&amp;33))-(RANK(AH42,$B42:$AT42,0)+COUNTIFS($B42:$AT42,AH42,$B$1:$AT$1,"&lt;"&amp;33))</f>
        <v>13</v>
      </c>
      <c r="CB42">
        <f>(RANK(_calc_라운드기준!AI42,_calc_라운드기준!$B42:$AT42,0)+COUNTIFS(_calc_라운드기준!$B42:$AT42,_calc_라운드기준!AI42,$B$1:$AT$1,"&lt;"&amp;34))-(RANK(AI42,$B42:$AT42,0)+COUNTIFS($B42:$AT42,AI42,$B$1:$AT$1,"&lt;"&amp;34))</f>
        <v>21</v>
      </c>
      <c r="CC42">
        <f>(RANK(_calc_라운드기준!AJ42,_calc_라운드기준!$B42:$AT42,0)+COUNTIFS(_calc_라운드기준!$B42:$AT42,_calc_라운드기준!AJ42,$B$1:$AT$1,"&lt;"&amp;35))-(RANK(AJ42,$B42:$AT42,0)+COUNTIFS($B42:$AT42,AJ42,$B$1:$AT$1,"&lt;"&amp;35))</f>
        <v>28</v>
      </c>
      <c r="CD42">
        <f>(RANK(_calc_라운드기준!AK42,_calc_라운드기준!$B42:$AT42,0)+COUNTIFS(_calc_라운드기준!$B42:$AT42,_calc_라운드기준!AK42,$B$1:$AT$1,"&lt;"&amp;36))-(RANK(AK42,$B42:$AT42,0)+COUNTIFS($B42:$AT42,AK42,$B$1:$AT$1,"&lt;"&amp;36))</f>
        <v>5</v>
      </c>
      <c r="CE42">
        <f>(RANK(_calc_라운드기준!AL42,_calc_라운드기준!$B42:$AT42,0)+COUNTIFS(_calc_라운드기준!$B42:$AT42,_calc_라운드기준!AL42,$B$1:$AT$1,"&lt;"&amp;37))-(RANK(AL42,$B42:$AT42,0)+COUNTIFS($B42:$AT42,AL42,$B$1:$AT$1,"&lt;"&amp;37))</f>
        <v>1</v>
      </c>
      <c r="CF42">
        <f>(RANK(_calc_라운드기준!AM42,_calc_라운드기준!$B42:$AT42,0)+COUNTIFS(_calc_라운드기준!$B42:$AT42,_calc_라운드기준!AM42,$B$1:$AT$1,"&lt;"&amp;38))-(RANK(AM42,$B42:$AT42,0)+COUNTIFS($B42:$AT42,AM42,$B$1:$AT$1,"&lt;"&amp;38))</f>
        <v>-7</v>
      </c>
      <c r="CG42">
        <f>(RANK(_calc_라운드기준!AN42,_calc_라운드기준!$B42:$AT42,0)+COUNTIFS(_calc_라운드기준!$B42:$AT42,_calc_라운드기준!AN42,$B$1:$AT$1,"&lt;"&amp;39))-(RANK(AN42,$B42:$AT42,0)+COUNTIFS($B42:$AT42,AN42,$B$1:$AT$1,"&lt;"&amp;39))</f>
        <v>-33</v>
      </c>
      <c r="CH42">
        <f>(RANK(_calc_라운드기준!AO42,_calc_라운드기준!$B42:$AT42,0)+COUNTIFS(_calc_라운드기준!$B42:$AT42,_calc_라운드기준!AO42,$B$1:$AT$1,"&lt;"&amp;40))-(RANK(AO42,$B42:$AT42,0)+COUNTIFS($B42:$AT42,AO42,$B$1:$AT$1,"&lt;"&amp;40))</f>
        <v>-6</v>
      </c>
      <c r="CI42">
        <f>(RANK(_calc_라운드기준!AP42,_calc_라운드기준!$B42:$AT42,0)+COUNTIFS(_calc_라운드기준!$B42:$AT42,_calc_라운드기준!AP42,$B$1:$AT$1,"&lt;"&amp;41))-(RANK(AP42,$B42:$AT42,0)+COUNTIFS($B42:$AT42,AP42,$B$1:$AT$1,"&lt;"&amp;41))</f>
        <v>1</v>
      </c>
      <c r="CJ42">
        <f>(RANK(_calc_라운드기준!AQ42,_calc_라운드기준!$B42:$AT42,0)+COUNTIFS(_calc_라운드기준!$B42:$AT42,_calc_라운드기준!AQ42,$B$1:$AT$1,"&lt;"&amp;42))-(RANK(AQ42,$B42:$AT42,0)+COUNTIFS($B42:$AT42,AQ42,$B$1:$AT$1,"&lt;"&amp;42))</f>
        <v>-7</v>
      </c>
      <c r="CK42">
        <f>(RANK(_calc_라운드기준!AR42,_calc_라운드기준!$B42:$AT42,0)+COUNTIFS(_calc_라운드기준!$B42:$AT42,_calc_라운드기준!AR42,$B$1:$AT$1,"&lt;"&amp;43))-(RANK(AR42,$B42:$AT42,0)+COUNTIFS($B42:$AT42,AR42,$B$1:$AT$1,"&lt;"&amp;43))</f>
        <v>-2</v>
      </c>
      <c r="CL42">
        <f>(RANK(_calc_라운드기준!AS42,_calc_라운드기준!$B42:$AT42,0)+COUNTIFS(_calc_라운드기준!$B42:$AT42,_calc_라운드기준!AS42,$B$1:$AT$1,"&lt;"&amp;44))-(RANK(AS42,$B42:$AT42,0)+COUNTIFS($B42:$AT42,AS42,$B$1:$AT$1,"&lt;"&amp;44))</f>
        <v>12</v>
      </c>
      <c r="CM42">
        <f>(RANK(_calc_라운드기준!AT42,_calc_라운드기준!$B42:$AT42,0)+COUNTIFS(_calc_라운드기준!$B42:$AT42,_calc_라운드기준!AT42,$B$1:$AT$1,"&lt;"&amp;45))-(RANK(AT42,$B42:$AT42,0)+COUNTIFS($B42:$AT42,AT42,$B$1:$AT$1,"&lt;"&amp;45))</f>
        <v>23</v>
      </c>
      <c r="CN42">
        <f t="shared" si="45"/>
        <v>14</v>
      </c>
      <c r="CO42">
        <f t="shared" si="46"/>
        <v>26</v>
      </c>
      <c r="CP42">
        <f t="shared" si="47"/>
        <v>31</v>
      </c>
      <c r="CQ42">
        <f t="shared" si="48"/>
        <v>38</v>
      </c>
      <c r="CR42">
        <f t="shared" si="49"/>
        <v>43</v>
      </c>
      <c r="CS42">
        <f t="shared" si="50"/>
        <v>11</v>
      </c>
      <c r="CT42">
        <f t="shared" si="51"/>
        <v>27</v>
      </c>
      <c r="CU42">
        <f t="shared" si="52"/>
        <v>41</v>
      </c>
      <c r="CV42">
        <f t="shared" si="53"/>
        <v>37</v>
      </c>
      <c r="CW42">
        <f t="shared" si="54"/>
        <v>19</v>
      </c>
      <c r="CX42">
        <f t="shared" si="55"/>
        <v>5</v>
      </c>
      <c r="CY42">
        <f t="shared" si="56"/>
        <v>24</v>
      </c>
      <c r="CZ42">
        <f t="shared" si="57"/>
        <v>10</v>
      </c>
      <c r="DA42">
        <f t="shared" si="58"/>
        <v>3</v>
      </c>
      <c r="DB42">
        <f t="shared" si="59"/>
        <v>20</v>
      </c>
      <c r="DC42">
        <f t="shared" si="60"/>
        <v>28</v>
      </c>
      <c r="DD42">
        <f t="shared" si="61"/>
        <v>25</v>
      </c>
      <c r="DE42">
        <f t="shared" si="62"/>
        <v>21</v>
      </c>
      <c r="DF42">
        <f t="shared" si="63"/>
        <v>15</v>
      </c>
      <c r="DG42">
        <f t="shared" si="64"/>
        <v>32</v>
      </c>
      <c r="DH42">
        <f t="shared" si="65"/>
        <v>6</v>
      </c>
      <c r="DI42">
        <f t="shared" si="66"/>
        <v>13</v>
      </c>
      <c r="DJ42">
        <f t="shared" si="67"/>
        <v>40</v>
      </c>
      <c r="DK42">
        <f t="shared" si="68"/>
        <v>33</v>
      </c>
      <c r="DL42">
        <f t="shared" si="69"/>
        <v>44</v>
      </c>
      <c r="DM42">
        <f t="shared" si="70"/>
        <v>12</v>
      </c>
      <c r="DN42">
        <f t="shared" si="71"/>
        <v>42</v>
      </c>
      <c r="DO42">
        <f t="shared" si="72"/>
        <v>39</v>
      </c>
      <c r="DP42">
        <f t="shared" si="73"/>
        <v>18</v>
      </c>
      <c r="DQ42">
        <f t="shared" si="74"/>
        <v>7</v>
      </c>
      <c r="DR42">
        <f t="shared" si="75"/>
        <v>16</v>
      </c>
      <c r="DS42">
        <f t="shared" si="76"/>
        <v>30</v>
      </c>
      <c r="DT42">
        <f t="shared" si="77"/>
        <v>8</v>
      </c>
      <c r="DU42">
        <f t="shared" si="78"/>
        <v>4</v>
      </c>
      <c r="DV42">
        <f t="shared" si="79"/>
        <v>1</v>
      </c>
      <c r="DW42">
        <f t="shared" si="80"/>
        <v>17</v>
      </c>
      <c r="DX42">
        <f t="shared" si="81"/>
        <v>22</v>
      </c>
      <c r="DY42">
        <f t="shared" si="82"/>
        <v>35</v>
      </c>
      <c r="DZ42">
        <f t="shared" si="83"/>
        <v>45</v>
      </c>
      <c r="EA42">
        <f t="shared" si="84"/>
        <v>34</v>
      </c>
      <c r="EB42">
        <f t="shared" si="85"/>
        <v>23</v>
      </c>
      <c r="EC42">
        <f t="shared" si="86"/>
        <v>36</v>
      </c>
      <c r="ED42">
        <f t="shared" si="87"/>
        <v>29</v>
      </c>
      <c r="EE42">
        <f t="shared" si="88"/>
        <v>9</v>
      </c>
      <c r="EF42">
        <f t="shared" si="89"/>
        <v>2</v>
      </c>
    </row>
    <row r="43" spans="1:136" ht="16.5" customHeight="1">
      <c r="A43">
        <f>_calc_라운드기준!A43</f>
        <v>1203</v>
      </c>
      <c r="B43">
        <f>INDEX(_calc_누적빈도!B:B,$A43)-INDEX(_calc_누적빈도!B:B,$A43-기준250회_후보!$B$1)</f>
        <v>32</v>
      </c>
      <c r="C43">
        <f>INDEX(_calc_누적빈도!C:C,$A43)-INDEX(_calc_누적빈도!C:C,$A43-기준250회_후보!$B$1)</f>
        <v>26</v>
      </c>
      <c r="D43">
        <f>INDEX(_calc_누적빈도!D:D,$A43)-INDEX(_calc_누적빈도!D:D,$A43-기준250회_후보!$B$1)</f>
        <v>39</v>
      </c>
      <c r="E43">
        <f>INDEX(_calc_누적빈도!E:E,$A43)-INDEX(_calc_누적빈도!E:E,$A43-기준250회_후보!$B$1)</f>
        <v>27</v>
      </c>
      <c r="F43">
        <f>INDEX(_calc_누적빈도!F:F,$A43)-INDEX(_calc_누적빈도!F:F,$A43-기준250회_후보!$B$1)</f>
        <v>23</v>
      </c>
      <c r="G43">
        <f>INDEX(_calc_누적빈도!G:G,$A43)-INDEX(_calc_누적빈도!G:G,$A43-기준250회_후보!$B$1)</f>
        <v>43</v>
      </c>
      <c r="H43">
        <f>INDEX(_calc_누적빈도!H:H,$A43)-INDEX(_calc_누적빈도!H:H,$A43-기준250회_후보!$B$1)</f>
        <v>42</v>
      </c>
      <c r="I43">
        <f>INDEX(_calc_누적빈도!I:I,$A43)-INDEX(_calc_누적빈도!I:I,$A43-기준250회_후보!$B$1)</f>
        <v>25</v>
      </c>
      <c r="J43">
        <f>INDEX(_calc_누적빈도!J:J,$A43)-INDEX(_calc_누적빈도!J:J,$A43-기준250회_후보!$B$1)</f>
        <v>35</v>
      </c>
      <c r="K43">
        <f>INDEX(_calc_누적빈도!K:K,$A43)-INDEX(_calc_누적빈도!K:K,$A43-기준250회_후보!$B$1)</f>
        <v>25</v>
      </c>
      <c r="L43">
        <f>INDEX(_calc_누적빈도!L:L,$A43)-INDEX(_calc_누적빈도!L:L,$A43-기준250회_후보!$B$1)</f>
        <v>35</v>
      </c>
      <c r="M43">
        <f>INDEX(_calc_누적빈도!M:M,$A43)-INDEX(_calc_누적빈도!M:M,$A43-기준250회_후보!$B$1)</f>
        <v>40</v>
      </c>
      <c r="N43">
        <f>INDEX(_calc_누적빈도!N:N,$A43)-INDEX(_calc_누적빈도!N:N,$A43-기준250회_후보!$B$1)</f>
        <v>39</v>
      </c>
      <c r="O43">
        <f>INDEX(_calc_누적빈도!O:O,$A43)-INDEX(_calc_누적빈도!O:O,$A43-기준250회_후보!$B$1)</f>
        <v>35</v>
      </c>
      <c r="P43">
        <f>INDEX(_calc_누적빈도!P:P,$A43)-INDEX(_calc_누적빈도!P:P,$A43-기준250회_후보!$B$1)</f>
        <v>33</v>
      </c>
      <c r="Q43">
        <f>INDEX(_calc_누적빈도!Q:Q,$A43)-INDEX(_calc_누적빈도!Q:Q,$A43-기준250회_후보!$B$1)</f>
        <v>41</v>
      </c>
      <c r="R43">
        <f>INDEX(_calc_누적빈도!R:R,$A43)-INDEX(_calc_누적빈도!R:R,$A43-기준250회_후보!$B$1)</f>
        <v>29</v>
      </c>
      <c r="S43">
        <f>INDEX(_calc_누적빈도!S:S,$A43)-INDEX(_calc_누적빈도!S:S,$A43-기준250회_후보!$B$1)</f>
        <v>32</v>
      </c>
      <c r="T43">
        <f>INDEX(_calc_누적빈도!T:T,$A43)-INDEX(_calc_누적빈도!T:T,$A43-기준250회_후보!$B$1)</f>
        <v>34</v>
      </c>
      <c r="U43">
        <f>INDEX(_calc_누적빈도!U:U,$A43)-INDEX(_calc_누적빈도!U:U,$A43-기준250회_후보!$B$1)</f>
        <v>33</v>
      </c>
      <c r="V43">
        <f>INDEX(_calc_누적빈도!V:V,$A43)-INDEX(_calc_누적빈도!V:V,$A43-기준250회_후보!$B$1)</f>
        <v>38</v>
      </c>
      <c r="W43">
        <f>INDEX(_calc_누적빈도!W:W,$A43)-INDEX(_calc_누적빈도!W:W,$A43-기준250회_후보!$B$1)</f>
        <v>31</v>
      </c>
      <c r="X43">
        <f>INDEX(_calc_누적빈도!X:X,$A43)-INDEX(_calc_누적빈도!X:X,$A43-기준250회_후보!$B$1)</f>
        <v>31</v>
      </c>
      <c r="Y43">
        <f>INDEX(_calc_누적빈도!Y:Y,$A43)-INDEX(_calc_누적빈도!Y:Y,$A43-기준250회_후보!$B$1)</f>
        <v>37</v>
      </c>
      <c r="Z43">
        <f>INDEX(_calc_누적빈도!Z:Z,$A43)-INDEX(_calc_누적빈도!Z:Z,$A43-기준250회_후보!$B$1)</f>
        <v>26</v>
      </c>
      <c r="AA43">
        <f>INDEX(_calc_누적빈도!AA:AA,$A43)-INDEX(_calc_누적빈도!AA:AA,$A43-기준250회_후보!$B$1)</f>
        <v>37</v>
      </c>
      <c r="AB43">
        <f>INDEX(_calc_누적빈도!AB:AB,$A43)-INDEX(_calc_누적빈도!AB:AB,$A43-기준250회_후보!$B$1)</f>
        <v>33</v>
      </c>
      <c r="AC43">
        <f>INDEX(_calc_누적빈도!AC:AC,$A43)-INDEX(_calc_누적빈도!AC:AC,$A43-기준250회_후보!$B$1)</f>
        <v>32</v>
      </c>
      <c r="AD43">
        <f>INDEX(_calc_누적빈도!AD:AD,$A43)-INDEX(_calc_누적빈도!AD:AD,$A43-기준250회_후보!$B$1)</f>
        <v>37</v>
      </c>
      <c r="AE43">
        <f>INDEX(_calc_누적빈도!AE:AE,$A43)-INDEX(_calc_누적빈도!AE:AE,$A43-기준250회_후보!$B$1)</f>
        <v>37</v>
      </c>
      <c r="AF43">
        <f>INDEX(_calc_누적빈도!AF:AF,$A43)-INDEX(_calc_누적빈도!AF:AF,$A43-기준250회_후보!$B$1)</f>
        <v>32</v>
      </c>
      <c r="AG43">
        <f>INDEX(_calc_누적빈도!AG:AG,$A43)-INDEX(_calc_누적빈도!AG:AG,$A43-기준250회_후보!$B$1)</f>
        <v>31</v>
      </c>
      <c r="AH43">
        <f>INDEX(_calc_누적빈도!AH:AH,$A43)-INDEX(_calc_누적빈도!AH:AH,$A43-기준250회_후보!$B$1)</f>
        <v>39</v>
      </c>
      <c r="AI43">
        <f>INDEX(_calc_누적빈도!AI:AI,$A43)-INDEX(_calc_누적빈도!AI:AI,$A43-기준250회_후보!$B$1)</f>
        <v>34</v>
      </c>
      <c r="AJ43">
        <f>INDEX(_calc_누적빈도!AJ:AJ,$A43)-INDEX(_calc_누적빈도!AJ:AJ,$A43-기준250회_후보!$B$1)</f>
        <v>41</v>
      </c>
      <c r="AK43">
        <f>INDEX(_calc_누적빈도!AK:AK,$A43)-INDEX(_calc_누적빈도!AK:AK,$A43-기준250회_후보!$B$1)</f>
        <v>33</v>
      </c>
      <c r="AL43">
        <f>INDEX(_calc_누적빈도!AL:AL,$A43)-INDEX(_calc_누적빈도!AL:AL,$A43-기준250회_후보!$B$1)</f>
        <v>41</v>
      </c>
      <c r="AM43">
        <f>INDEX(_calc_누적빈도!AM:AM,$A43)-INDEX(_calc_누적빈도!AM:AM,$A43-기준250회_후보!$B$1)</f>
        <v>36</v>
      </c>
      <c r="AN43">
        <f>INDEX(_calc_누적빈도!AN:AN,$A43)-INDEX(_calc_누적빈도!AN:AN,$A43-기준250회_후보!$B$1)</f>
        <v>26</v>
      </c>
      <c r="AO43">
        <f>INDEX(_calc_누적빈도!AO:AO,$A43)-INDEX(_calc_누적빈도!AO:AO,$A43-기준250회_후보!$B$1)</f>
        <v>34</v>
      </c>
      <c r="AP43">
        <f>INDEX(_calc_누적빈도!AP:AP,$A43)-INDEX(_calc_누적빈도!AP:AP,$A43-기준250회_후보!$B$1)</f>
        <v>29</v>
      </c>
      <c r="AQ43">
        <f>INDEX(_calc_누적빈도!AQ:AQ,$A43)-INDEX(_calc_누적빈도!AQ:AQ,$A43-기준250회_후보!$B$1)</f>
        <v>28</v>
      </c>
      <c r="AR43">
        <f>INDEX(_calc_누적빈도!AR:AR,$A43)-INDEX(_calc_누적빈도!AR:AR,$A43-기준250회_후보!$B$1)</f>
        <v>21</v>
      </c>
      <c r="AS43">
        <f>INDEX(_calc_누적빈도!AS:AS,$A43)-INDEX(_calc_누적빈도!AS:AS,$A43-기준250회_후보!$B$1)</f>
        <v>31</v>
      </c>
      <c r="AT43">
        <f>INDEX(_calc_누적빈도!AT:AT,$A43)-INDEX(_calc_누적빈도!AT:AT,$A43-기준250회_후보!$B$1)</f>
        <v>37</v>
      </c>
      <c r="AU43">
        <f>(RANK(_calc_라운드기준!B43,_calc_라운드기준!$B43:$AT43,0)+COUNTIFS(_calc_라운드기준!$B43:$AT43,_calc_라운드기준!B43,$B$1:$AT$1,"&lt;"&amp;1))-(RANK(B43,$B43:$AT43,0)+COUNTIFS($B43:$AT43,B43,$B$1:$AT$1,"&lt;"&amp;1))</f>
        <v>-4</v>
      </c>
      <c r="AV43">
        <f>(RANK(_calc_라운드기준!C43,_calc_라운드기준!$B43:$AT43,0)+COUNTIFS(_calc_라운드기준!$B43:$AT43,_calc_라운드기준!C43,$B$1:$AT$1,"&lt;"&amp;2))-(RANK(C43,$B43:$AT43,0)+COUNTIFS($B43:$AT43,C43,$B$1:$AT$1,"&lt;"&amp;2))</f>
        <v>0</v>
      </c>
      <c r="AW43">
        <f>(RANK(_calc_라운드기준!D43,_calc_라운드기준!$B43:$AT43,0)+COUNTIFS(_calc_라운드기준!$B43:$AT43,_calc_라운드기준!D43,$B$1:$AT$1,"&lt;"&amp;3))-(RANK(D43,$B43:$AT43,0)+COUNTIFS($B43:$AT43,D43,$B$1:$AT$1,"&lt;"&amp;3))</f>
        <v>-3</v>
      </c>
      <c r="AX43">
        <f>(RANK(_calc_라운드기준!E43,_calc_라운드기준!$B43:$AT43,0)+COUNTIFS(_calc_라운드기준!$B43:$AT43,_calc_라운드기준!E43,$B$1:$AT$1,"&lt;"&amp;4))-(RANK(E43,$B43:$AT43,0)+COUNTIFS($B43:$AT43,E43,$B$1:$AT$1,"&lt;"&amp;4))</f>
        <v>-14</v>
      </c>
      <c r="AY43">
        <f>(RANK(_calc_라운드기준!F43,_calc_라운드기준!$B43:$AT43,0)+COUNTIFS(_calc_라운드기준!$B43:$AT43,_calc_라운드기준!F43,$B$1:$AT$1,"&lt;"&amp;5))-(RANK(F43,$B43:$AT43,0)+COUNTIFS($B43:$AT43,F43,$B$1:$AT$1,"&lt;"&amp;5))</f>
        <v>-28</v>
      </c>
      <c r="AZ43">
        <f>(RANK(_calc_라운드기준!G43,_calc_라운드기준!$B43:$AT43,0)+COUNTIFS(_calc_라운드기준!$B43:$AT43,_calc_라운드기준!G43,$B$1:$AT$1,"&lt;"&amp;6))-(RANK(G43,$B43:$AT43,0)+COUNTIFS($B43:$AT43,G43,$B$1:$AT$1,"&lt;"&amp;6))</f>
        <v>16</v>
      </c>
      <c r="BA43">
        <f>(RANK(_calc_라운드기준!H43,_calc_라운드기준!$B43:$AT43,0)+COUNTIFS(_calc_라운드기준!$B43:$AT43,_calc_라운드기준!H43,$B$1:$AT$1,"&lt;"&amp;7))-(RANK(H43,$B43:$AT43,0)+COUNTIFS($B43:$AT43,H43,$B$1:$AT$1,"&lt;"&amp;7))</f>
        <v>-1</v>
      </c>
      <c r="BB43">
        <f>(RANK(_calc_라운드기준!I43,_calc_라운드기준!$B43:$AT43,0)+COUNTIFS(_calc_라운드기준!$B43:$AT43,_calc_라운드기준!I43,$B$1:$AT$1,"&lt;"&amp;8))-(RANK(I43,$B43:$AT43,0)+COUNTIFS($B43:$AT43,I43,$B$1:$AT$1,"&lt;"&amp;8))</f>
        <v>-24</v>
      </c>
      <c r="BC43">
        <f>(RANK(_calc_라운드기준!J43,_calc_라운드기준!$B43:$AT43,0)+COUNTIFS(_calc_라운드기준!$B43:$AT43,_calc_라운드기준!J43,$B$1:$AT$1,"&lt;"&amp;9))-(RANK(J43,$B43:$AT43,0)+COUNTIFS($B43:$AT43,J43,$B$1:$AT$1,"&lt;"&amp;9))</f>
        <v>-12</v>
      </c>
      <c r="BD43">
        <f>(RANK(_calc_라운드기준!K43,_calc_라운드기준!$B43:$AT43,0)+COUNTIFS(_calc_라운드기준!$B43:$AT43,_calc_라운드기준!K43,$B$1:$AT$1,"&lt;"&amp;10))-(RANK(K43,$B43:$AT43,0)+COUNTIFS($B43:$AT43,K43,$B$1:$AT$1,"&lt;"&amp;10))</f>
        <v>-3</v>
      </c>
      <c r="BE43">
        <f>(RANK(_calc_라운드기준!L43,_calc_라운드기준!$B43:$AT43,0)+COUNTIFS(_calc_라운드기준!$B43:$AT43,_calc_라운드기준!L43,$B$1:$AT$1,"&lt;"&amp;11))-(RANK(L43,$B43:$AT43,0)+COUNTIFS($B43:$AT43,L43,$B$1:$AT$1,"&lt;"&amp;11))</f>
        <v>15</v>
      </c>
      <c r="BF43">
        <f>(RANK(_calc_라운드기준!M43,_calc_라운드기준!$B43:$AT43,0)+COUNTIFS(_calc_라운드기준!$B43:$AT43,_calc_라운드기준!M43,$B$1:$AT$1,"&lt;"&amp;12))-(RANK(M43,$B43:$AT43,0)+COUNTIFS($B43:$AT43,M43,$B$1:$AT$1,"&lt;"&amp;12))</f>
        <v>0</v>
      </c>
      <c r="BG43">
        <f>(RANK(_calc_라운드기준!N43,_calc_라운드기준!$B43:$AT43,0)+COUNTIFS(_calc_라운드기준!$B43:$AT43,_calc_라운드기준!N43,$B$1:$AT$1,"&lt;"&amp;13))-(RANK(N43,$B43:$AT43,0)+COUNTIFS($B43:$AT43,N43,$B$1:$AT$1,"&lt;"&amp;13))</f>
        <v>3</v>
      </c>
      <c r="BH43">
        <f>(RANK(_calc_라운드기준!O43,_calc_라운드기준!$B43:$AT43,0)+COUNTIFS(_calc_라운드기준!$B43:$AT43,_calc_라운드기준!O43,$B$1:$AT$1,"&lt;"&amp;14))-(RANK(O43,$B43:$AT43,0)+COUNTIFS($B43:$AT43,O43,$B$1:$AT$1,"&lt;"&amp;14))</f>
        <v>22</v>
      </c>
      <c r="BI43">
        <f>(RANK(_calc_라운드기준!P43,_calc_라운드기준!$B43:$AT43,0)+COUNTIFS(_calc_라운드기준!$B43:$AT43,_calc_라운드기준!P43,$B$1:$AT$1,"&lt;"&amp;15))-(RANK(P43,$B43:$AT43,0)+COUNTIFS($B43:$AT43,P43,$B$1:$AT$1,"&lt;"&amp;15))</f>
        <v>2</v>
      </c>
      <c r="BJ43">
        <f>(RANK(_calc_라운드기준!Q43,_calc_라운드기준!$B43:$AT43,0)+COUNTIFS(_calc_라운드기준!$B43:$AT43,_calc_라운드기준!Q43,$B$1:$AT$1,"&lt;"&amp;16))-(RANK(Q43,$B43:$AT43,0)+COUNTIFS($B43:$AT43,Q43,$B$1:$AT$1,"&lt;"&amp;16))</f>
        <v>-1</v>
      </c>
      <c r="BK43">
        <f>(RANK(_calc_라운드기준!R43,_calc_라운드기준!$B43:$AT43,0)+COUNTIFS(_calc_라운드기준!$B43:$AT43,_calc_라운드기준!R43,$B$1:$AT$1,"&lt;"&amp;17))-(RANK(R43,$B43:$AT43,0)+COUNTIFS($B43:$AT43,R43,$B$1:$AT$1,"&lt;"&amp;17))</f>
        <v>-1</v>
      </c>
      <c r="BL43">
        <f>(RANK(_calc_라운드기준!S43,_calc_라운드기준!$B43:$AT43,0)+COUNTIFS(_calc_라운드기준!$B43:$AT43,_calc_라운드기준!S43,$B$1:$AT$1,"&lt;"&amp;18))-(RANK(S43,$B43:$AT43,0)+COUNTIFS($B43:$AT43,S43,$B$1:$AT$1,"&lt;"&amp;18))</f>
        <v>7</v>
      </c>
      <c r="BM43">
        <f>(RANK(_calc_라운드기준!T43,_calc_라운드기준!$B43:$AT43,0)+COUNTIFS(_calc_라운드기준!$B43:$AT43,_calc_라운드기준!T43,$B$1:$AT$1,"&lt;"&amp;19))-(RANK(T43,$B43:$AT43,0)+COUNTIFS($B43:$AT43,T43,$B$1:$AT$1,"&lt;"&amp;19))</f>
        <v>6</v>
      </c>
      <c r="BN43">
        <f>(RANK(_calc_라운드기준!U43,_calc_라운드기준!$B43:$AT43,0)+COUNTIFS(_calc_라운드기준!$B43:$AT43,_calc_라운드기준!U43,$B$1:$AT$1,"&lt;"&amp;20))-(RANK(U43,$B43:$AT43,0)+COUNTIFS($B43:$AT43,U43,$B$1:$AT$1,"&lt;"&amp;20))</f>
        <v>-5</v>
      </c>
      <c r="BO43">
        <f>(RANK(_calc_라운드기준!V43,_calc_라운드기준!$B43:$AT43,0)+COUNTIFS(_calc_라운드기준!$B43:$AT43,_calc_라운드기준!V43,$B$1:$AT$1,"&lt;"&amp;21))-(RANK(V43,$B43:$AT43,0)+COUNTIFS($B43:$AT43,V43,$B$1:$AT$1,"&lt;"&amp;21))</f>
        <v>17</v>
      </c>
      <c r="BP43">
        <f>(RANK(_calc_라운드기준!W43,_calc_라운드기준!$B43:$AT43,0)+COUNTIFS(_calc_라운드기준!$B43:$AT43,_calc_라운드기준!W43,$B$1:$AT$1,"&lt;"&amp;22))-(RANK(W43,$B43:$AT43,0)+COUNTIFS($B43:$AT43,W43,$B$1:$AT$1,"&lt;"&amp;22))</f>
        <v>11</v>
      </c>
      <c r="BQ43">
        <f>(RANK(_calc_라운드기준!X43,_calc_라운드기준!$B43:$AT43,0)+COUNTIFS(_calc_라운드기준!$B43:$AT43,_calc_라운드기준!X43,$B$1:$AT$1,"&lt;"&amp;23))-(RANK(X43,$B43:$AT43,0)+COUNTIFS($B43:$AT43,X43,$B$1:$AT$1,"&lt;"&amp;23))</f>
        <v>-20</v>
      </c>
      <c r="BR43">
        <f>(RANK(_calc_라운드기준!Y43,_calc_라운드기준!$B43:$AT43,0)+COUNTIFS(_calc_라운드기준!$B43:$AT43,_calc_라운드기준!Y43,$B$1:$AT$1,"&lt;"&amp;24))-(RANK(Y43,$B43:$AT43,0)+COUNTIFS($B43:$AT43,Y43,$B$1:$AT$1,"&lt;"&amp;24))</f>
        <v>-4</v>
      </c>
      <c r="BS43">
        <f>(RANK(_calc_라운드기준!Z43,_calc_라운드기준!$B43:$AT43,0)+COUNTIFS(_calc_라운드기준!$B43:$AT43,_calc_라운드기준!Z43,$B$1:$AT$1,"&lt;"&amp;25))-(RANK(Z43,$B43:$AT43,0)+COUNTIFS($B43:$AT43,Z43,$B$1:$AT$1,"&lt;"&amp;25))</f>
        <v>-27</v>
      </c>
      <c r="BT43">
        <f>(RANK(_calc_라운드기준!AA43,_calc_라운드기준!$B43:$AT43,0)+COUNTIFS(_calc_라운드기준!$B43:$AT43,_calc_라운드기준!AA43,$B$1:$AT$1,"&lt;"&amp;26))-(RANK(AA43,$B43:$AT43,0)+COUNTIFS($B43:$AT43,AA43,$B$1:$AT$1,"&lt;"&amp;26))</f>
        <v>8</v>
      </c>
      <c r="BU43">
        <f>(RANK(_calc_라운드기준!AB43,_calc_라운드기준!$B43:$AT43,0)+COUNTIFS(_calc_라운드기준!$B43:$AT43,_calc_라운드기준!AB43,$B$1:$AT$1,"&lt;"&amp;27))-(RANK(AB43,$B43:$AT43,0)+COUNTIFS($B43:$AT43,AB43,$B$1:$AT$1,"&lt;"&amp;27))</f>
        <v>-22</v>
      </c>
      <c r="BV43">
        <f>(RANK(_calc_라운드기준!AC43,_calc_라운드기준!$B43:$AT43,0)+COUNTIFS(_calc_라운드기준!$B43:$AT43,_calc_라운드기준!AC43,$B$1:$AT$1,"&lt;"&amp;28))-(RANK(AC43,$B43:$AT43,0)+COUNTIFS($B43:$AT43,AC43,$B$1:$AT$1,"&lt;"&amp;28))</f>
        <v>-15</v>
      </c>
      <c r="BW43">
        <f>(RANK(_calc_라운드기준!AD43,_calc_라운드기준!$B43:$AT43,0)+COUNTIFS(_calc_라운드기준!$B43:$AT43,_calc_라운드기준!AD43,$B$1:$AT$1,"&lt;"&amp;29))-(RANK(AD43,$B43:$AT43,0)+COUNTIFS($B43:$AT43,AD43,$B$1:$AT$1,"&lt;"&amp;29))</f>
        <v>8</v>
      </c>
      <c r="BX43">
        <f>(RANK(_calc_라운드기준!AE43,_calc_라운드기준!$B43:$AT43,0)+COUNTIFS(_calc_라운드기준!$B43:$AT43,_calc_라운드기준!AE43,$B$1:$AT$1,"&lt;"&amp;30))-(RANK(AE43,$B43:$AT43,0)+COUNTIFS($B43:$AT43,AE43,$B$1:$AT$1,"&lt;"&amp;30))</f>
        <v>14</v>
      </c>
      <c r="BY43">
        <f>(RANK(_calc_라운드기준!AF43,_calc_라운드기준!$B43:$AT43,0)+COUNTIFS(_calc_라운드기준!$B43:$AT43,_calc_라운드기준!AF43,$B$1:$AT$1,"&lt;"&amp;31))-(RANK(AF43,$B43:$AT43,0)+COUNTIFS($B43:$AT43,AF43,$B$1:$AT$1,"&lt;"&amp;31))</f>
        <v>6</v>
      </c>
      <c r="BZ43">
        <f>(RANK(_calc_라운드기준!AG43,_calc_라운드기준!$B43:$AT43,0)+COUNTIFS(_calc_라운드기준!$B43:$AT43,_calc_라운드기준!AG43,$B$1:$AT$1,"&lt;"&amp;32))-(RANK(AG43,$B43:$AT43,0)+COUNTIFS($B43:$AT43,AG43,$B$1:$AT$1,"&lt;"&amp;32))</f>
        <v>-4</v>
      </c>
      <c r="CA43">
        <f>(RANK(_calc_라운드기준!AH43,_calc_라운드기준!$B43:$AT43,0)+COUNTIFS(_calc_라운드기준!$B43:$AT43,_calc_라운드기준!AH43,$B$1:$AT$1,"&lt;"&amp;33))-(RANK(AH43,$B43:$AT43,0)+COUNTIFS($B43:$AT43,AH43,$B$1:$AT$1,"&lt;"&amp;33))</f>
        <v>13</v>
      </c>
      <c r="CB43">
        <f>(RANK(_calc_라운드기준!AI43,_calc_라운드기준!$B43:$AT43,0)+COUNTIFS(_calc_라운드기준!$B43:$AT43,_calc_라운드기준!AI43,$B$1:$AT$1,"&lt;"&amp;34))-(RANK(AI43,$B43:$AT43,0)+COUNTIFS($B43:$AT43,AI43,$B$1:$AT$1,"&lt;"&amp;34))</f>
        <v>22</v>
      </c>
      <c r="CC43">
        <f>(RANK(_calc_라운드기준!AJ43,_calc_라운드기준!$B43:$AT43,0)+COUNTIFS(_calc_라운드기준!$B43:$AT43,_calc_라운드기준!AJ43,$B$1:$AT$1,"&lt;"&amp;35))-(RANK(AJ43,$B43:$AT43,0)+COUNTIFS($B43:$AT43,AJ43,$B$1:$AT$1,"&lt;"&amp;35))</f>
        <v>26</v>
      </c>
      <c r="CD43">
        <f>(RANK(_calc_라운드기준!AK43,_calc_라운드기준!$B43:$AT43,0)+COUNTIFS(_calc_라운드기준!$B43:$AT43,_calc_라운드기준!AK43,$B$1:$AT$1,"&lt;"&amp;36))-(RANK(AK43,$B43:$AT43,0)+COUNTIFS($B43:$AT43,AK43,$B$1:$AT$1,"&lt;"&amp;36))</f>
        <v>5</v>
      </c>
      <c r="CE43">
        <f>(RANK(_calc_라운드기준!AL43,_calc_라운드기준!$B43:$AT43,0)+COUNTIFS(_calc_라운드기준!$B43:$AT43,_calc_라운드기준!AL43,$B$1:$AT$1,"&lt;"&amp;37))-(RANK(AL43,$B43:$AT43,0)+COUNTIFS($B43:$AT43,AL43,$B$1:$AT$1,"&lt;"&amp;37))</f>
        <v>3</v>
      </c>
      <c r="CF43">
        <f>(RANK(_calc_라운드기준!AM43,_calc_라운드기준!$B43:$AT43,0)+COUNTIFS(_calc_라운드기준!$B43:$AT43,_calc_라운드기준!AM43,$B$1:$AT$1,"&lt;"&amp;38))-(RANK(AM43,$B43:$AT43,0)+COUNTIFS($B43:$AT43,AM43,$B$1:$AT$1,"&lt;"&amp;38))</f>
        <v>-7</v>
      </c>
      <c r="CG43">
        <f>(RANK(_calc_라운드기준!AN43,_calc_라운드기준!$B43:$AT43,0)+COUNTIFS(_calc_라운드기준!$B43:$AT43,_calc_라운드기준!AN43,$B$1:$AT$1,"&lt;"&amp;39))-(RANK(AN43,$B43:$AT43,0)+COUNTIFS($B43:$AT43,AN43,$B$1:$AT$1,"&lt;"&amp;39))</f>
        <v>-31</v>
      </c>
      <c r="CH43">
        <f>(RANK(_calc_라운드기준!AO43,_calc_라운드기준!$B43:$AT43,0)+COUNTIFS(_calc_라운드기준!$B43:$AT43,_calc_라운드기준!AO43,$B$1:$AT$1,"&lt;"&amp;40))-(RANK(AO43,$B43:$AT43,0)+COUNTIFS($B43:$AT43,AO43,$B$1:$AT$1,"&lt;"&amp;40))</f>
        <v>-7</v>
      </c>
      <c r="CI43">
        <f>(RANK(_calc_라운드기준!AP43,_calc_라운드기준!$B43:$AT43,0)+COUNTIFS(_calc_라운드기준!$B43:$AT43,_calc_라운드기준!AP43,$B$1:$AT$1,"&lt;"&amp;41))-(RANK(AP43,$B43:$AT43,0)+COUNTIFS($B43:$AT43,AP43,$B$1:$AT$1,"&lt;"&amp;41))</f>
        <v>1</v>
      </c>
      <c r="CJ43">
        <f>(RANK(_calc_라운드기준!AQ43,_calc_라운드기준!$B43:$AT43,0)+COUNTIFS(_calc_라운드기준!$B43:$AT43,_calc_라운드기준!AQ43,$B$1:$AT$1,"&lt;"&amp;42))-(RANK(AQ43,$B43:$AT43,0)+COUNTIFS($B43:$AT43,AQ43,$B$1:$AT$1,"&lt;"&amp;42))</f>
        <v>-5</v>
      </c>
      <c r="CK43">
        <f>(RANK(_calc_라운드기준!AR43,_calc_라운드기준!$B43:$AT43,0)+COUNTIFS(_calc_라운드기준!$B43:$AT43,_calc_라운드기준!AR43,$B$1:$AT$1,"&lt;"&amp;43))-(RANK(AR43,$B43:$AT43,0)+COUNTIFS($B43:$AT43,AR43,$B$1:$AT$1,"&lt;"&amp;43))</f>
        <v>-1</v>
      </c>
      <c r="CL43">
        <f>(RANK(_calc_라운드기준!AS43,_calc_라운드기준!$B43:$AT43,0)+COUNTIFS(_calc_라운드기준!$B43:$AT43,_calc_라운드기준!AS43,$B$1:$AT$1,"&lt;"&amp;44))-(RANK(AS43,$B43:$AT43,0)+COUNTIFS($B43:$AT43,AS43,$B$1:$AT$1,"&lt;"&amp;44))</f>
        <v>11</v>
      </c>
      <c r="CM43">
        <f>(RANK(_calc_라운드기준!AT43,_calc_라운드기준!$B43:$AT43,0)+COUNTIFS(_calc_라운드기준!$B43:$AT43,_calc_라운드기준!AT43,$B$1:$AT$1,"&lt;"&amp;45))-(RANK(AT43,$B43:$AT43,0)+COUNTIFS($B43:$AT43,AT43,$B$1:$AT$1,"&lt;"&amp;45))</f>
        <v>23</v>
      </c>
      <c r="CN43">
        <f t="shared" si="45"/>
        <v>30</v>
      </c>
      <c r="CO43">
        <f t="shared" si="46"/>
        <v>22</v>
      </c>
      <c r="CP43">
        <f t="shared" si="47"/>
        <v>28</v>
      </c>
      <c r="CQ43">
        <f t="shared" si="48"/>
        <v>38</v>
      </c>
      <c r="CR43">
        <f t="shared" si="49"/>
        <v>44</v>
      </c>
      <c r="CS43">
        <f t="shared" si="50"/>
        <v>6</v>
      </c>
      <c r="CT43">
        <f t="shared" si="51"/>
        <v>24</v>
      </c>
      <c r="CU43">
        <f t="shared" si="52"/>
        <v>42</v>
      </c>
      <c r="CV43">
        <f t="shared" si="53"/>
        <v>37</v>
      </c>
      <c r="CW43">
        <f t="shared" si="54"/>
        <v>29</v>
      </c>
      <c r="CX43">
        <f t="shared" si="55"/>
        <v>7</v>
      </c>
      <c r="CY43">
        <f t="shared" si="56"/>
        <v>23</v>
      </c>
      <c r="CZ43">
        <f t="shared" si="57"/>
        <v>18</v>
      </c>
      <c r="DA43">
        <f t="shared" si="58"/>
        <v>3</v>
      </c>
      <c r="DB43">
        <f t="shared" si="59"/>
        <v>20</v>
      </c>
      <c r="DC43">
        <f t="shared" si="60"/>
        <v>25</v>
      </c>
      <c r="DD43">
        <f t="shared" si="61"/>
        <v>26</v>
      </c>
      <c r="DE43">
        <f t="shared" si="62"/>
        <v>14</v>
      </c>
      <c r="DF43">
        <f t="shared" si="63"/>
        <v>15</v>
      </c>
      <c r="DG43">
        <f t="shared" si="64"/>
        <v>33</v>
      </c>
      <c r="DH43">
        <f t="shared" si="65"/>
        <v>5</v>
      </c>
      <c r="DI43">
        <f t="shared" si="66"/>
        <v>10</v>
      </c>
      <c r="DJ43">
        <f t="shared" si="67"/>
        <v>40</v>
      </c>
      <c r="DK43">
        <f t="shared" si="68"/>
        <v>31</v>
      </c>
      <c r="DL43">
        <f t="shared" si="69"/>
        <v>43</v>
      </c>
      <c r="DM43">
        <f t="shared" si="70"/>
        <v>12</v>
      </c>
      <c r="DN43">
        <f t="shared" si="71"/>
        <v>41</v>
      </c>
      <c r="DO43">
        <f t="shared" si="72"/>
        <v>39</v>
      </c>
      <c r="DP43">
        <f t="shared" si="73"/>
        <v>13</v>
      </c>
      <c r="DQ43">
        <f t="shared" si="74"/>
        <v>8</v>
      </c>
      <c r="DR43">
        <f t="shared" si="75"/>
        <v>16</v>
      </c>
      <c r="DS43">
        <f t="shared" si="76"/>
        <v>32</v>
      </c>
      <c r="DT43">
        <f t="shared" si="77"/>
        <v>9</v>
      </c>
      <c r="DU43">
        <f t="shared" si="78"/>
        <v>4</v>
      </c>
      <c r="DV43">
        <f t="shared" si="79"/>
        <v>1</v>
      </c>
      <c r="DW43">
        <f t="shared" si="80"/>
        <v>17</v>
      </c>
      <c r="DX43">
        <f t="shared" si="81"/>
        <v>19</v>
      </c>
      <c r="DY43">
        <f t="shared" si="82"/>
        <v>35</v>
      </c>
      <c r="DZ43">
        <f t="shared" si="83"/>
        <v>45</v>
      </c>
      <c r="EA43">
        <f t="shared" si="84"/>
        <v>36</v>
      </c>
      <c r="EB43">
        <f t="shared" si="85"/>
        <v>21</v>
      </c>
      <c r="EC43">
        <f t="shared" si="86"/>
        <v>34</v>
      </c>
      <c r="ED43">
        <f t="shared" si="87"/>
        <v>27</v>
      </c>
      <c r="EE43">
        <f t="shared" si="88"/>
        <v>11</v>
      </c>
      <c r="EF43">
        <f t="shared" si="89"/>
        <v>2</v>
      </c>
    </row>
    <row r="44" spans="1:136" ht="16.5" customHeight="1">
      <c r="A44">
        <f>_calc_라운드기준!A44</f>
        <v>1202</v>
      </c>
      <c r="B44">
        <f>INDEX(_calc_누적빈도!B:B,$A44)-INDEX(_calc_누적빈도!B:B,$A44-기준250회_후보!$B$1)</f>
        <v>32</v>
      </c>
      <c r="C44">
        <f>INDEX(_calc_누적빈도!C:C,$A44)-INDEX(_calc_누적빈도!C:C,$A44-기준250회_후보!$B$1)</f>
        <v>26</v>
      </c>
      <c r="D44">
        <f>INDEX(_calc_누적빈도!D:D,$A44)-INDEX(_calc_누적빈도!D:D,$A44-기준250회_후보!$B$1)</f>
        <v>39</v>
      </c>
      <c r="E44">
        <f>INDEX(_calc_누적빈도!E:E,$A44)-INDEX(_calc_누적빈도!E:E,$A44-기준250회_후보!$B$1)</f>
        <v>28</v>
      </c>
      <c r="F44">
        <f>INDEX(_calc_누적빈도!F:F,$A44)-INDEX(_calc_누적빈도!F:F,$A44-기준250회_후보!$B$1)</f>
        <v>22</v>
      </c>
      <c r="G44">
        <f>INDEX(_calc_누적빈도!G:G,$A44)-INDEX(_calc_누적빈도!G:G,$A44-기준250회_후보!$B$1)</f>
        <v>43</v>
      </c>
      <c r="H44">
        <f>INDEX(_calc_누적빈도!H:H,$A44)-INDEX(_calc_누적빈도!H:H,$A44-기준250회_후보!$B$1)</f>
        <v>42</v>
      </c>
      <c r="I44">
        <f>INDEX(_calc_누적빈도!I:I,$A44)-INDEX(_calc_누적빈도!I:I,$A44-기준250회_후보!$B$1)</f>
        <v>25</v>
      </c>
      <c r="J44">
        <f>INDEX(_calc_누적빈도!J:J,$A44)-INDEX(_calc_누적빈도!J:J,$A44-기준250회_후보!$B$1)</f>
        <v>35</v>
      </c>
      <c r="K44">
        <f>INDEX(_calc_누적빈도!K:K,$A44)-INDEX(_calc_누적빈도!K:K,$A44-기준250회_후보!$B$1)</f>
        <v>25</v>
      </c>
      <c r="L44">
        <f>INDEX(_calc_누적빈도!L:L,$A44)-INDEX(_calc_누적빈도!L:L,$A44-기준250회_후보!$B$1)</f>
        <v>35</v>
      </c>
      <c r="M44">
        <f>INDEX(_calc_누적빈도!M:M,$A44)-INDEX(_calc_누적빈도!M:M,$A44-기준250회_후보!$B$1)</f>
        <v>40</v>
      </c>
      <c r="N44">
        <f>INDEX(_calc_누적빈도!N:N,$A44)-INDEX(_calc_누적빈도!N:N,$A44-기준250회_후보!$B$1)</f>
        <v>39</v>
      </c>
      <c r="O44">
        <f>INDEX(_calc_누적빈도!O:O,$A44)-INDEX(_calc_누적빈도!O:O,$A44-기준250회_후보!$B$1)</f>
        <v>35</v>
      </c>
      <c r="P44">
        <f>INDEX(_calc_누적빈도!P:P,$A44)-INDEX(_calc_누적빈도!P:P,$A44-기준250회_후보!$B$1)</f>
        <v>33</v>
      </c>
      <c r="Q44">
        <f>INDEX(_calc_누적빈도!Q:Q,$A44)-INDEX(_calc_누적빈도!Q:Q,$A44-기준250회_후보!$B$1)</f>
        <v>41</v>
      </c>
      <c r="R44">
        <f>INDEX(_calc_누적빈도!R:R,$A44)-INDEX(_calc_누적빈도!R:R,$A44-기준250회_후보!$B$1)</f>
        <v>29</v>
      </c>
      <c r="S44">
        <f>INDEX(_calc_누적빈도!S:S,$A44)-INDEX(_calc_누적빈도!S:S,$A44-기준250회_후보!$B$1)</f>
        <v>32</v>
      </c>
      <c r="T44">
        <f>INDEX(_calc_누적빈도!T:T,$A44)-INDEX(_calc_누적빈도!T:T,$A44-기준250회_후보!$B$1)</f>
        <v>34</v>
      </c>
      <c r="U44">
        <f>INDEX(_calc_누적빈도!U:U,$A44)-INDEX(_calc_누적빈도!U:U,$A44-기준250회_후보!$B$1)</f>
        <v>33</v>
      </c>
      <c r="V44">
        <f>INDEX(_calc_누적빈도!V:V,$A44)-INDEX(_calc_누적빈도!V:V,$A44-기준250회_후보!$B$1)</f>
        <v>37</v>
      </c>
      <c r="W44">
        <f>INDEX(_calc_누적빈도!W:W,$A44)-INDEX(_calc_누적빈도!W:W,$A44-기준250회_후보!$B$1)</f>
        <v>32</v>
      </c>
      <c r="X44">
        <f>INDEX(_calc_누적빈도!X:X,$A44)-INDEX(_calc_누적빈도!X:X,$A44-기준250회_후보!$B$1)</f>
        <v>31</v>
      </c>
      <c r="Y44">
        <f>INDEX(_calc_누적빈도!Y:Y,$A44)-INDEX(_calc_누적빈도!Y:Y,$A44-기준250회_후보!$B$1)</f>
        <v>38</v>
      </c>
      <c r="Z44">
        <f>INDEX(_calc_누적빈도!Z:Z,$A44)-INDEX(_calc_누적빈도!Z:Z,$A44-기준250회_후보!$B$1)</f>
        <v>26</v>
      </c>
      <c r="AA44">
        <f>INDEX(_calc_누적빈도!AA:AA,$A44)-INDEX(_calc_누적빈도!AA:AA,$A44-기준250회_후보!$B$1)</f>
        <v>37</v>
      </c>
      <c r="AB44">
        <f>INDEX(_calc_누적빈도!AB:AB,$A44)-INDEX(_calc_누적빈도!AB:AB,$A44-기준250회_후보!$B$1)</f>
        <v>33</v>
      </c>
      <c r="AC44">
        <f>INDEX(_calc_누적빈도!AC:AC,$A44)-INDEX(_calc_누적빈도!AC:AC,$A44-기준250회_후보!$B$1)</f>
        <v>32</v>
      </c>
      <c r="AD44">
        <f>INDEX(_calc_누적빈도!AD:AD,$A44)-INDEX(_calc_누적빈도!AD:AD,$A44-기준250회_후보!$B$1)</f>
        <v>37</v>
      </c>
      <c r="AE44">
        <f>INDEX(_calc_누적빈도!AE:AE,$A44)-INDEX(_calc_누적빈도!AE:AE,$A44-기준250회_후보!$B$1)</f>
        <v>37</v>
      </c>
      <c r="AF44">
        <f>INDEX(_calc_누적빈도!AF:AF,$A44)-INDEX(_calc_누적빈도!AF:AF,$A44-기준250회_후보!$B$1)</f>
        <v>32</v>
      </c>
      <c r="AG44">
        <f>INDEX(_calc_누적빈도!AG:AG,$A44)-INDEX(_calc_누적빈도!AG:AG,$A44-기준250회_후보!$B$1)</f>
        <v>31</v>
      </c>
      <c r="AH44">
        <f>INDEX(_calc_누적빈도!AH:AH,$A44)-INDEX(_calc_누적빈도!AH:AH,$A44-기준250회_후보!$B$1)</f>
        <v>39</v>
      </c>
      <c r="AI44">
        <f>INDEX(_calc_누적빈도!AI:AI,$A44)-INDEX(_calc_누적빈도!AI:AI,$A44-기준250회_후보!$B$1)</f>
        <v>34</v>
      </c>
      <c r="AJ44">
        <f>INDEX(_calc_누적빈도!AJ:AJ,$A44)-INDEX(_calc_누적빈도!AJ:AJ,$A44-기준250회_후보!$B$1)</f>
        <v>41</v>
      </c>
      <c r="AK44">
        <f>INDEX(_calc_누적빈도!AK:AK,$A44)-INDEX(_calc_누적빈도!AK:AK,$A44-기준250회_후보!$B$1)</f>
        <v>33</v>
      </c>
      <c r="AL44">
        <f>INDEX(_calc_누적빈도!AL:AL,$A44)-INDEX(_calc_누적빈도!AL:AL,$A44-기준250회_후보!$B$1)</f>
        <v>40</v>
      </c>
      <c r="AM44">
        <f>INDEX(_calc_누적빈도!AM:AM,$A44)-INDEX(_calc_누적빈도!AM:AM,$A44-기준250회_후보!$B$1)</f>
        <v>36</v>
      </c>
      <c r="AN44">
        <f>INDEX(_calc_누적빈도!AN:AN,$A44)-INDEX(_calc_누적빈도!AN:AN,$A44-기준250회_후보!$B$1)</f>
        <v>26</v>
      </c>
      <c r="AO44">
        <f>INDEX(_calc_누적빈도!AO:AO,$A44)-INDEX(_calc_누적빈도!AO:AO,$A44-기준250회_후보!$B$1)</f>
        <v>33</v>
      </c>
      <c r="AP44">
        <f>INDEX(_calc_누적빈도!AP:AP,$A44)-INDEX(_calc_누적빈도!AP:AP,$A44-기준250회_후보!$B$1)</f>
        <v>30</v>
      </c>
      <c r="AQ44">
        <f>INDEX(_calc_누적빈도!AQ:AQ,$A44)-INDEX(_calc_누적빈도!AQ:AQ,$A44-기준250회_후보!$B$1)</f>
        <v>28</v>
      </c>
      <c r="AR44">
        <f>INDEX(_calc_누적빈도!AR:AR,$A44)-INDEX(_calc_누적빈도!AR:AR,$A44-기준250회_후보!$B$1)</f>
        <v>21</v>
      </c>
      <c r="AS44">
        <f>INDEX(_calc_누적빈도!AS:AS,$A44)-INDEX(_calc_누적빈도!AS:AS,$A44-기준250회_후보!$B$1)</f>
        <v>31</v>
      </c>
      <c r="AT44">
        <f>INDEX(_calc_누적빈도!AT:AT,$A44)-INDEX(_calc_누적빈도!AT:AT,$A44-기준250회_후보!$B$1)</f>
        <v>37</v>
      </c>
      <c r="AU44">
        <f>(RANK(_calc_라운드기준!B44,_calc_라운드기준!$B44:$AT44,0)+COUNTIFS(_calc_라운드기준!$B44:$AT44,_calc_라운드기준!B44,$B$1:$AT$1,"&lt;"&amp;1))-(RANK(B44,$B44:$AT44,0)+COUNTIFS($B44:$AT44,B44,$B$1:$AT$1,"&lt;"&amp;1))</f>
        <v>-2</v>
      </c>
      <c r="AV44">
        <f>(RANK(_calc_라운드기준!C44,_calc_라운드기준!$B44:$AT44,0)+COUNTIFS(_calc_라운드기준!$B44:$AT44,_calc_라운드기준!C44,$B$1:$AT$1,"&lt;"&amp;2))-(RANK(C44,$B44:$AT44,0)+COUNTIFS($B44:$AT44,C44,$B$1:$AT$1,"&lt;"&amp;2))</f>
        <v>0</v>
      </c>
      <c r="AW44">
        <f>(RANK(_calc_라운드기준!D44,_calc_라운드기준!$B44:$AT44,0)+COUNTIFS(_calc_라운드기준!$B44:$AT44,_calc_라운드기준!D44,$B$1:$AT$1,"&lt;"&amp;3))-(RANK(D44,$B44:$AT44,0)+COUNTIFS($B44:$AT44,D44,$B$1:$AT$1,"&lt;"&amp;3))</f>
        <v>-3</v>
      </c>
      <c r="AX44">
        <f>(RANK(_calc_라운드기준!E44,_calc_라운드기준!$B44:$AT44,0)+COUNTIFS(_calc_라운드기준!$B44:$AT44,_calc_라운드기준!E44,$B$1:$AT$1,"&lt;"&amp;4))-(RANK(E44,$B44:$AT44,0)+COUNTIFS($B44:$AT44,E44,$B$1:$AT$1,"&lt;"&amp;4))</f>
        <v>-11</v>
      </c>
      <c r="AY44">
        <f>(RANK(_calc_라운드기준!F44,_calc_라운드기준!$B44:$AT44,0)+COUNTIFS(_calc_라운드기준!$B44:$AT44,_calc_라운드기준!F44,$B$1:$AT$1,"&lt;"&amp;5))-(RANK(F44,$B44:$AT44,0)+COUNTIFS($B44:$AT44,F44,$B$1:$AT$1,"&lt;"&amp;5))</f>
        <v>-17</v>
      </c>
      <c r="AZ44">
        <f>(RANK(_calc_라운드기준!G44,_calc_라운드기준!$B44:$AT44,0)+COUNTIFS(_calc_라운드기준!$B44:$AT44,_calc_라운드기준!G44,$B$1:$AT$1,"&lt;"&amp;6))-(RANK(G44,$B44:$AT44,0)+COUNTIFS($B44:$AT44,G44,$B$1:$AT$1,"&lt;"&amp;6))</f>
        <v>14</v>
      </c>
      <c r="BA44">
        <f>(RANK(_calc_라운드기준!H44,_calc_라운드기준!$B44:$AT44,0)+COUNTIFS(_calc_라운드기준!$B44:$AT44,_calc_라운드기준!H44,$B$1:$AT$1,"&lt;"&amp;7))-(RANK(H44,$B44:$AT44,0)+COUNTIFS($B44:$AT44,H44,$B$1:$AT$1,"&lt;"&amp;7))</f>
        <v>-1</v>
      </c>
      <c r="BB44">
        <f>(RANK(_calc_라운드기준!I44,_calc_라운드기준!$B44:$AT44,0)+COUNTIFS(_calc_라운드기준!$B44:$AT44,_calc_라운드기준!I44,$B$1:$AT$1,"&lt;"&amp;8))-(RANK(I44,$B44:$AT44,0)+COUNTIFS($B44:$AT44,I44,$B$1:$AT$1,"&lt;"&amp;8))</f>
        <v>-26</v>
      </c>
      <c r="BC44">
        <f>(RANK(_calc_라운드기준!J44,_calc_라운드기준!$B44:$AT44,0)+COUNTIFS(_calc_라운드기준!$B44:$AT44,_calc_라운드기준!J44,$B$1:$AT$1,"&lt;"&amp;9))-(RANK(J44,$B44:$AT44,0)+COUNTIFS($B44:$AT44,J44,$B$1:$AT$1,"&lt;"&amp;9))</f>
        <v>-12</v>
      </c>
      <c r="BD44">
        <f>(RANK(_calc_라운드기준!K44,_calc_라운드기준!$B44:$AT44,0)+COUNTIFS(_calc_라운드기준!$B44:$AT44,_calc_라운드기준!K44,$B$1:$AT$1,"&lt;"&amp;10))-(RANK(K44,$B44:$AT44,0)+COUNTIFS($B44:$AT44,K44,$B$1:$AT$1,"&lt;"&amp;10))</f>
        <v>-3</v>
      </c>
      <c r="BE44">
        <f>(RANK(_calc_라운드기준!L44,_calc_라운드기준!$B44:$AT44,0)+COUNTIFS(_calc_라운드기준!$B44:$AT44,_calc_라운드기준!L44,$B$1:$AT$1,"&lt;"&amp;11))-(RANK(L44,$B44:$AT44,0)+COUNTIFS($B44:$AT44,L44,$B$1:$AT$1,"&lt;"&amp;11))</f>
        <v>15</v>
      </c>
      <c r="BF44">
        <f>(RANK(_calc_라운드기준!M44,_calc_라운드기준!$B44:$AT44,0)+COUNTIFS(_calc_라운드기준!$B44:$AT44,_calc_라운드기준!M44,$B$1:$AT$1,"&lt;"&amp;12))-(RANK(M44,$B44:$AT44,0)+COUNTIFS($B44:$AT44,M44,$B$1:$AT$1,"&lt;"&amp;12))</f>
        <v>5</v>
      </c>
      <c r="BG44">
        <f>(RANK(_calc_라운드기준!N44,_calc_라운드기준!$B44:$AT44,0)+COUNTIFS(_calc_라운드기준!$B44:$AT44,_calc_라운드기준!N44,$B$1:$AT$1,"&lt;"&amp;13))-(RANK(N44,$B44:$AT44,0)+COUNTIFS($B44:$AT44,N44,$B$1:$AT$1,"&lt;"&amp;13))</f>
        <v>3</v>
      </c>
      <c r="BH44">
        <f>(RANK(_calc_라운드기준!O44,_calc_라운드기준!$B44:$AT44,0)+COUNTIFS(_calc_라운드기준!$B44:$AT44,_calc_라운드기준!O44,$B$1:$AT$1,"&lt;"&amp;14))-(RANK(O44,$B44:$AT44,0)+COUNTIFS($B44:$AT44,O44,$B$1:$AT$1,"&lt;"&amp;14))</f>
        <v>22</v>
      </c>
      <c r="BI44">
        <f>(RANK(_calc_라운드기준!P44,_calc_라운드기준!$B44:$AT44,0)+COUNTIFS(_calc_라운드기준!$B44:$AT44,_calc_라운드기준!P44,$B$1:$AT$1,"&lt;"&amp;15))-(RANK(P44,$B44:$AT44,0)+COUNTIFS($B44:$AT44,P44,$B$1:$AT$1,"&lt;"&amp;15))</f>
        <v>6</v>
      </c>
      <c r="BJ44">
        <f>(RANK(_calc_라운드기준!Q44,_calc_라운드기준!$B44:$AT44,0)+COUNTIFS(_calc_라운드기준!$B44:$AT44,_calc_라운드기준!Q44,$B$1:$AT$1,"&lt;"&amp;16))-(RANK(Q44,$B44:$AT44,0)+COUNTIFS($B44:$AT44,Q44,$B$1:$AT$1,"&lt;"&amp;16))</f>
        <v>-1</v>
      </c>
      <c r="BK44">
        <f>(RANK(_calc_라운드기준!R44,_calc_라운드기준!$B44:$AT44,0)+COUNTIFS(_calc_라운드기준!$B44:$AT44,_calc_라운드기준!R44,$B$1:$AT$1,"&lt;"&amp;17))-(RANK(R44,$B44:$AT44,0)+COUNTIFS($B44:$AT44,R44,$B$1:$AT$1,"&lt;"&amp;17))</f>
        <v>-2</v>
      </c>
      <c r="BL44">
        <f>(RANK(_calc_라운드기준!S44,_calc_라운드기준!$B44:$AT44,0)+COUNTIFS(_calc_라운드기준!$B44:$AT44,_calc_라운드기준!S44,$B$1:$AT$1,"&lt;"&amp;18))-(RANK(S44,$B44:$AT44,0)+COUNTIFS($B44:$AT44,S44,$B$1:$AT$1,"&lt;"&amp;18))</f>
        <v>7</v>
      </c>
      <c r="BM44">
        <f>(RANK(_calc_라운드기준!T44,_calc_라운드기준!$B44:$AT44,0)+COUNTIFS(_calc_라운드기준!$B44:$AT44,_calc_라운드기준!T44,$B$1:$AT$1,"&lt;"&amp;19))-(RANK(T44,$B44:$AT44,0)+COUNTIFS($B44:$AT44,T44,$B$1:$AT$1,"&lt;"&amp;19))</f>
        <v>9</v>
      </c>
      <c r="BN44">
        <f>(RANK(_calc_라운드기준!U44,_calc_라운드기준!$B44:$AT44,0)+COUNTIFS(_calc_라운드기준!$B44:$AT44,_calc_라운드기준!U44,$B$1:$AT$1,"&lt;"&amp;20))-(RANK(U44,$B44:$AT44,0)+COUNTIFS($B44:$AT44,U44,$B$1:$AT$1,"&lt;"&amp;20))</f>
        <v>-6</v>
      </c>
      <c r="BO44">
        <f>(RANK(_calc_라운드기준!V44,_calc_라운드기준!$B44:$AT44,0)+COUNTIFS(_calc_라운드기준!$B44:$AT44,_calc_라운드기준!V44,$B$1:$AT$1,"&lt;"&amp;21))-(RANK(V44,$B44:$AT44,0)+COUNTIFS($B44:$AT44,V44,$B$1:$AT$1,"&lt;"&amp;21))</f>
        <v>25</v>
      </c>
      <c r="BP44">
        <f>(RANK(_calc_라운드기준!W44,_calc_라운드기준!$B44:$AT44,0)+COUNTIFS(_calc_라운드기준!$B44:$AT44,_calc_라운드기준!W44,$B$1:$AT$1,"&lt;"&amp;22))-(RANK(W44,$B44:$AT44,0)+COUNTIFS($B44:$AT44,W44,$B$1:$AT$1,"&lt;"&amp;22))</f>
        <v>13</v>
      </c>
      <c r="BQ44">
        <f>(RANK(_calc_라운드기준!X44,_calc_라운드기준!$B44:$AT44,0)+COUNTIFS(_calc_라운드기준!$B44:$AT44,_calc_라운드기준!X44,$B$1:$AT$1,"&lt;"&amp;23))-(RANK(X44,$B44:$AT44,0)+COUNTIFS($B44:$AT44,X44,$B$1:$AT$1,"&lt;"&amp;23))</f>
        <v>-20</v>
      </c>
      <c r="BR44">
        <f>(RANK(_calc_라운드기준!Y44,_calc_라운드기준!$B44:$AT44,0)+COUNTIFS(_calc_라운드기준!$B44:$AT44,_calc_라운드기준!Y44,$B$1:$AT$1,"&lt;"&amp;24))-(RANK(Y44,$B44:$AT44,0)+COUNTIFS($B44:$AT44,Y44,$B$1:$AT$1,"&lt;"&amp;24))</f>
        <v>-4</v>
      </c>
      <c r="BS44">
        <f>(RANK(_calc_라운드기준!Z44,_calc_라운드기준!$B44:$AT44,0)+COUNTIFS(_calc_라운드기준!$B44:$AT44,_calc_라운드기준!Z44,$B$1:$AT$1,"&lt;"&amp;25))-(RANK(Z44,$B44:$AT44,0)+COUNTIFS($B44:$AT44,Z44,$B$1:$AT$1,"&lt;"&amp;25))</f>
        <v>-27</v>
      </c>
      <c r="BT44">
        <f>(RANK(_calc_라운드기준!AA44,_calc_라운드기준!$B44:$AT44,0)+COUNTIFS(_calc_라운드기준!$B44:$AT44,_calc_라운드기준!AA44,$B$1:$AT$1,"&lt;"&amp;26))-(RANK(AA44,$B44:$AT44,0)+COUNTIFS($B44:$AT44,AA44,$B$1:$AT$1,"&lt;"&amp;26))</f>
        <v>6</v>
      </c>
      <c r="BU44">
        <f>(RANK(_calc_라운드기준!AB44,_calc_라운드기준!$B44:$AT44,0)+COUNTIFS(_calc_라운드기준!$B44:$AT44,_calc_라운드기준!AB44,$B$1:$AT$1,"&lt;"&amp;27))-(RANK(AB44,$B44:$AT44,0)+COUNTIFS($B44:$AT44,AB44,$B$1:$AT$1,"&lt;"&amp;27))</f>
        <v>-21</v>
      </c>
      <c r="BV44">
        <f>(RANK(_calc_라운드기준!AC44,_calc_라운드기준!$B44:$AT44,0)+COUNTIFS(_calc_라운드기준!$B44:$AT44,_calc_라운드기준!AC44,$B$1:$AT$1,"&lt;"&amp;28))-(RANK(AC44,$B44:$AT44,0)+COUNTIFS($B44:$AT44,AC44,$B$1:$AT$1,"&lt;"&amp;28))</f>
        <v>-16</v>
      </c>
      <c r="BW44">
        <f>(RANK(_calc_라운드기준!AD44,_calc_라운드기준!$B44:$AT44,0)+COUNTIFS(_calc_라운드기준!$B44:$AT44,_calc_라운드기준!AD44,$B$1:$AT$1,"&lt;"&amp;29))-(RANK(AD44,$B44:$AT44,0)+COUNTIFS($B44:$AT44,AD44,$B$1:$AT$1,"&lt;"&amp;29))</f>
        <v>6</v>
      </c>
      <c r="BX44">
        <f>(RANK(_calc_라운드기준!AE44,_calc_라운드기준!$B44:$AT44,0)+COUNTIFS(_calc_라운드기준!$B44:$AT44,_calc_라운드기준!AE44,$B$1:$AT$1,"&lt;"&amp;30))-(RANK(AE44,$B44:$AT44,0)+COUNTIFS($B44:$AT44,AE44,$B$1:$AT$1,"&lt;"&amp;30))</f>
        <v>6</v>
      </c>
      <c r="BY44">
        <f>(RANK(_calc_라운드기준!AF44,_calc_라운드기준!$B44:$AT44,0)+COUNTIFS(_calc_라운드기준!$B44:$AT44,_calc_라운드기준!AF44,$B$1:$AT$1,"&lt;"&amp;31))-(RANK(AF44,$B44:$AT44,0)+COUNTIFS($B44:$AT44,AF44,$B$1:$AT$1,"&lt;"&amp;31))</f>
        <v>-1</v>
      </c>
      <c r="BZ44">
        <f>(RANK(_calc_라운드기준!AG44,_calc_라운드기준!$B44:$AT44,0)+COUNTIFS(_calc_라운드기준!$B44:$AT44,_calc_라운드기준!AG44,$B$1:$AT$1,"&lt;"&amp;32))-(RANK(AG44,$B44:$AT44,0)+COUNTIFS($B44:$AT44,AG44,$B$1:$AT$1,"&lt;"&amp;32))</f>
        <v>-12</v>
      </c>
      <c r="CA44">
        <f>(RANK(_calc_라운드기준!AH44,_calc_라운드기준!$B44:$AT44,0)+COUNTIFS(_calc_라운드기준!$B44:$AT44,_calc_라운드기준!AH44,$B$1:$AT$1,"&lt;"&amp;33))-(RANK(AH44,$B44:$AT44,0)+COUNTIFS($B44:$AT44,AH44,$B$1:$AT$1,"&lt;"&amp;33))</f>
        <v>22</v>
      </c>
      <c r="CB44">
        <f>(RANK(_calc_라운드기준!AI44,_calc_라운드기준!$B44:$AT44,0)+COUNTIFS(_calc_라운드기준!$B44:$AT44,_calc_라운드기준!AI44,$B$1:$AT$1,"&lt;"&amp;34))-(RANK(AI44,$B44:$AT44,0)+COUNTIFS($B44:$AT44,AI44,$B$1:$AT$1,"&lt;"&amp;34))</f>
        <v>22</v>
      </c>
      <c r="CC44">
        <f>(RANK(_calc_라운드기준!AJ44,_calc_라운드기준!$B44:$AT44,0)+COUNTIFS(_calc_라운드기준!$B44:$AT44,_calc_라운드기준!AJ44,$B$1:$AT$1,"&lt;"&amp;35))-(RANK(AJ44,$B44:$AT44,0)+COUNTIFS($B44:$AT44,AJ44,$B$1:$AT$1,"&lt;"&amp;35))</f>
        <v>18</v>
      </c>
      <c r="CD44">
        <f>(RANK(_calc_라운드기준!AK44,_calc_라운드기준!$B44:$AT44,0)+COUNTIFS(_calc_라운드기준!$B44:$AT44,_calc_라운드기준!AK44,$B$1:$AT$1,"&lt;"&amp;36))-(RANK(AK44,$B44:$AT44,0)+COUNTIFS($B44:$AT44,AK44,$B$1:$AT$1,"&lt;"&amp;36))</f>
        <v>-2</v>
      </c>
      <c r="CE44">
        <f>(RANK(_calc_라운드기준!AL44,_calc_라운드기준!$B44:$AT44,0)+COUNTIFS(_calc_라운드기준!$B44:$AT44,_calc_라운드기준!AL44,$B$1:$AT$1,"&lt;"&amp;37))-(RANK(AL44,$B44:$AT44,0)+COUNTIFS($B44:$AT44,AL44,$B$1:$AT$1,"&lt;"&amp;37))</f>
        <v>1</v>
      </c>
      <c r="CF44">
        <f>(RANK(_calc_라운드기준!AM44,_calc_라운드기준!$B44:$AT44,0)+COUNTIFS(_calc_라운드기준!$B44:$AT44,_calc_라운드기준!AM44,$B$1:$AT$1,"&lt;"&amp;38))-(RANK(AM44,$B44:$AT44,0)+COUNTIFS($B44:$AT44,AM44,$B$1:$AT$1,"&lt;"&amp;38))</f>
        <v>-8</v>
      </c>
      <c r="CG44">
        <f>(RANK(_calc_라운드기준!AN44,_calc_라운드기준!$B44:$AT44,0)+COUNTIFS(_calc_라운드기준!$B44:$AT44,_calc_라운드기준!AN44,$B$1:$AT$1,"&lt;"&amp;39))-(RANK(AN44,$B44:$AT44,0)+COUNTIFS($B44:$AT44,AN44,$B$1:$AT$1,"&lt;"&amp;39))</f>
        <v>-32</v>
      </c>
      <c r="CH44">
        <f>(RANK(_calc_라운드기준!AO44,_calc_라운드기준!$B44:$AT44,0)+COUNTIFS(_calc_라운드기준!$B44:$AT44,_calc_라운드기준!AO44,$B$1:$AT$1,"&lt;"&amp;40))-(RANK(AO44,$B44:$AT44,0)+COUNTIFS($B44:$AT44,AO44,$B$1:$AT$1,"&lt;"&amp;40))</f>
        <v>-2</v>
      </c>
      <c r="CI44">
        <f>(RANK(_calc_라운드기준!AP44,_calc_라운드기준!$B44:$AT44,0)+COUNTIFS(_calc_라운드기준!$B44:$AT44,_calc_라운드기준!AP44,$B$1:$AT$1,"&lt;"&amp;41))-(RANK(AP44,$B44:$AT44,0)+COUNTIFS($B44:$AT44,AP44,$B$1:$AT$1,"&lt;"&amp;41))</f>
        <v>2</v>
      </c>
      <c r="CJ44">
        <f>(RANK(_calc_라운드기준!AQ44,_calc_라운드기준!$B44:$AT44,0)+COUNTIFS(_calc_라운드기준!$B44:$AT44,_calc_라운드기준!AQ44,$B$1:$AT$1,"&lt;"&amp;42))-(RANK(AQ44,$B44:$AT44,0)+COUNTIFS($B44:$AT44,AQ44,$B$1:$AT$1,"&lt;"&amp;42))</f>
        <v>-6</v>
      </c>
      <c r="CK44">
        <f>(RANK(_calc_라운드기준!AR44,_calc_라운드기준!$B44:$AT44,0)+COUNTIFS(_calc_라운드기준!$B44:$AT44,_calc_라운드기준!AR44,$B$1:$AT$1,"&lt;"&amp;43))-(RANK(AR44,$B44:$AT44,0)+COUNTIFS($B44:$AT44,AR44,$B$1:$AT$1,"&lt;"&amp;43))</f>
        <v>-1</v>
      </c>
      <c r="CL44">
        <f>(RANK(_calc_라운드기준!AS44,_calc_라운드기준!$B44:$AT44,0)+COUNTIFS(_calc_라운드기준!$B44:$AT44,_calc_라운드기준!AS44,$B$1:$AT$1,"&lt;"&amp;44))-(RANK(AS44,$B44:$AT44,0)+COUNTIFS($B44:$AT44,AS44,$B$1:$AT$1,"&lt;"&amp;44))</f>
        <v>11</v>
      </c>
      <c r="CM44">
        <f>(RANK(_calc_라운드기준!AT44,_calc_라운드기준!$B44:$AT44,0)+COUNTIFS(_calc_라운드기준!$B44:$AT44,_calc_라운드기준!AT44,$B$1:$AT$1,"&lt;"&amp;45))-(RANK(AT44,$B44:$AT44,0)+COUNTIFS($B44:$AT44,AT44,$B$1:$AT$1,"&lt;"&amp;45))</f>
        <v>23</v>
      </c>
      <c r="CN44">
        <f t="shared" si="45"/>
        <v>26</v>
      </c>
      <c r="CO44">
        <f t="shared" si="46"/>
        <v>21</v>
      </c>
      <c r="CP44">
        <f t="shared" si="47"/>
        <v>30</v>
      </c>
      <c r="CQ44">
        <f t="shared" si="48"/>
        <v>36</v>
      </c>
      <c r="CR44">
        <f t="shared" si="49"/>
        <v>40</v>
      </c>
      <c r="CS44">
        <f t="shared" si="50"/>
        <v>8</v>
      </c>
      <c r="CT44">
        <f t="shared" si="51"/>
        <v>22</v>
      </c>
      <c r="CU44">
        <f t="shared" si="52"/>
        <v>43</v>
      </c>
      <c r="CV44">
        <f t="shared" si="53"/>
        <v>37</v>
      </c>
      <c r="CW44">
        <f t="shared" si="54"/>
        <v>31</v>
      </c>
      <c r="CX44">
        <f t="shared" si="55"/>
        <v>7</v>
      </c>
      <c r="CY44">
        <f t="shared" si="56"/>
        <v>17</v>
      </c>
      <c r="CZ44">
        <f t="shared" si="57"/>
        <v>18</v>
      </c>
      <c r="DA44">
        <f t="shared" si="58"/>
        <v>3</v>
      </c>
      <c r="DB44">
        <f t="shared" si="59"/>
        <v>13</v>
      </c>
      <c r="DC44">
        <f t="shared" si="60"/>
        <v>23</v>
      </c>
      <c r="DD44">
        <f t="shared" si="61"/>
        <v>27</v>
      </c>
      <c r="DE44">
        <f t="shared" si="62"/>
        <v>12</v>
      </c>
      <c r="DF44">
        <f t="shared" si="63"/>
        <v>11</v>
      </c>
      <c r="DG44">
        <f t="shared" si="64"/>
        <v>33</v>
      </c>
      <c r="DH44">
        <f t="shared" si="65"/>
        <v>1</v>
      </c>
      <c r="DI44">
        <f t="shared" si="66"/>
        <v>9</v>
      </c>
      <c r="DJ44">
        <f t="shared" si="67"/>
        <v>41</v>
      </c>
      <c r="DK44">
        <f t="shared" si="68"/>
        <v>32</v>
      </c>
      <c r="DL44">
        <f t="shared" si="69"/>
        <v>44</v>
      </c>
      <c r="DM44">
        <f t="shared" si="70"/>
        <v>14</v>
      </c>
      <c r="DN44">
        <f t="shared" si="71"/>
        <v>42</v>
      </c>
      <c r="DO44">
        <f t="shared" si="72"/>
        <v>39</v>
      </c>
      <c r="DP44">
        <f t="shared" si="73"/>
        <v>15</v>
      </c>
      <c r="DQ44">
        <f t="shared" si="74"/>
        <v>16</v>
      </c>
      <c r="DR44">
        <f t="shared" si="75"/>
        <v>24</v>
      </c>
      <c r="DS44">
        <f t="shared" si="76"/>
        <v>38</v>
      </c>
      <c r="DT44">
        <f t="shared" si="77"/>
        <v>4</v>
      </c>
      <c r="DU44">
        <f t="shared" si="78"/>
        <v>5</v>
      </c>
      <c r="DV44">
        <f t="shared" si="79"/>
        <v>6</v>
      </c>
      <c r="DW44">
        <f t="shared" si="80"/>
        <v>28</v>
      </c>
      <c r="DX44">
        <f t="shared" si="81"/>
        <v>20</v>
      </c>
      <c r="DY44">
        <f t="shared" si="82"/>
        <v>35</v>
      </c>
      <c r="DZ44">
        <f t="shared" si="83"/>
        <v>45</v>
      </c>
      <c r="EA44">
        <f t="shared" si="84"/>
        <v>29</v>
      </c>
      <c r="EB44">
        <f t="shared" si="85"/>
        <v>19</v>
      </c>
      <c r="EC44">
        <f t="shared" si="86"/>
        <v>34</v>
      </c>
      <c r="ED44">
        <f t="shared" si="87"/>
        <v>25</v>
      </c>
      <c r="EE44">
        <f t="shared" si="88"/>
        <v>10</v>
      </c>
      <c r="EF44">
        <f t="shared" si="89"/>
        <v>2</v>
      </c>
    </row>
    <row r="45" spans="1:136" ht="16.5" customHeight="1">
      <c r="A45">
        <f>_calc_라운드기준!A45</f>
        <v>1201</v>
      </c>
      <c r="B45">
        <f>INDEX(_calc_누적빈도!B:B,$A45)-INDEX(_calc_누적빈도!B:B,$A45-기준250회_후보!$B$1)</f>
        <v>32</v>
      </c>
      <c r="C45">
        <f>INDEX(_calc_누적빈도!C:C,$A45)-INDEX(_calc_누적빈도!C:C,$A45-기준250회_후보!$B$1)</f>
        <v>27</v>
      </c>
      <c r="D45">
        <f>INDEX(_calc_누적빈도!D:D,$A45)-INDEX(_calc_누적빈도!D:D,$A45-기준250회_후보!$B$1)</f>
        <v>39</v>
      </c>
      <c r="E45">
        <f>INDEX(_calc_누적빈도!E:E,$A45)-INDEX(_calc_누적빈도!E:E,$A45-기준250회_후보!$B$1)</f>
        <v>28</v>
      </c>
      <c r="F45">
        <f>INDEX(_calc_누적빈도!F:F,$A45)-INDEX(_calc_누적빈도!F:F,$A45-기준250회_후보!$B$1)</f>
        <v>22</v>
      </c>
      <c r="G45">
        <f>INDEX(_calc_누적빈도!G:G,$A45)-INDEX(_calc_누적빈도!G:G,$A45-기준250회_후보!$B$1)</f>
        <v>43</v>
      </c>
      <c r="H45">
        <f>INDEX(_calc_누적빈도!H:H,$A45)-INDEX(_calc_누적빈도!H:H,$A45-기준250회_후보!$B$1)</f>
        <v>41</v>
      </c>
      <c r="I45">
        <f>INDEX(_calc_누적빈도!I:I,$A45)-INDEX(_calc_누적빈도!I:I,$A45-기준250회_후보!$B$1)</f>
        <v>25</v>
      </c>
      <c r="J45">
        <f>INDEX(_calc_누적빈도!J:J,$A45)-INDEX(_calc_누적빈도!J:J,$A45-기준250회_후보!$B$1)</f>
        <v>34</v>
      </c>
      <c r="K45">
        <f>INDEX(_calc_누적빈도!K:K,$A45)-INDEX(_calc_누적빈도!K:K,$A45-기준250회_후보!$B$1)</f>
        <v>25</v>
      </c>
      <c r="L45">
        <f>INDEX(_calc_누적빈도!L:L,$A45)-INDEX(_calc_누적빈도!L:L,$A45-기준250회_후보!$B$1)</f>
        <v>35</v>
      </c>
      <c r="M45">
        <f>INDEX(_calc_누적빈도!M:M,$A45)-INDEX(_calc_누적빈도!M:M,$A45-기준250회_후보!$B$1)</f>
        <v>41</v>
      </c>
      <c r="N45">
        <f>INDEX(_calc_누적빈도!N:N,$A45)-INDEX(_calc_누적빈도!N:N,$A45-기준250회_후보!$B$1)</f>
        <v>39</v>
      </c>
      <c r="O45">
        <f>INDEX(_calc_누적빈도!O:O,$A45)-INDEX(_calc_누적빈도!O:O,$A45-기준250회_후보!$B$1)</f>
        <v>35</v>
      </c>
      <c r="P45">
        <f>INDEX(_calc_누적빈도!P:P,$A45)-INDEX(_calc_누적빈도!P:P,$A45-기준250회_후보!$B$1)</f>
        <v>33</v>
      </c>
      <c r="Q45">
        <f>INDEX(_calc_누적빈도!Q:Q,$A45)-INDEX(_calc_누적빈도!Q:Q,$A45-기준250회_후보!$B$1)</f>
        <v>41</v>
      </c>
      <c r="R45">
        <f>INDEX(_calc_누적빈도!R:R,$A45)-INDEX(_calc_누적빈도!R:R,$A45-기준250회_후보!$B$1)</f>
        <v>29</v>
      </c>
      <c r="S45">
        <f>INDEX(_calc_누적빈도!S:S,$A45)-INDEX(_calc_누적빈도!S:S,$A45-기준250회_후보!$B$1)</f>
        <v>32</v>
      </c>
      <c r="T45">
        <f>INDEX(_calc_누적빈도!T:T,$A45)-INDEX(_calc_누적빈도!T:T,$A45-기준250회_후보!$B$1)</f>
        <v>34</v>
      </c>
      <c r="U45">
        <f>INDEX(_calc_누적빈도!U:U,$A45)-INDEX(_calc_누적빈도!U:U,$A45-기준250회_후보!$B$1)</f>
        <v>33</v>
      </c>
      <c r="V45">
        <f>INDEX(_calc_누적빈도!V:V,$A45)-INDEX(_calc_누적빈도!V:V,$A45-기준250회_후보!$B$1)</f>
        <v>37</v>
      </c>
      <c r="W45">
        <f>INDEX(_calc_누적빈도!W:W,$A45)-INDEX(_calc_누적빈도!W:W,$A45-기준250회_후보!$B$1)</f>
        <v>32</v>
      </c>
      <c r="X45">
        <f>INDEX(_calc_누적빈도!X:X,$A45)-INDEX(_calc_누적빈도!X:X,$A45-기준250회_후보!$B$1)</f>
        <v>31</v>
      </c>
      <c r="Y45">
        <f>INDEX(_calc_누적빈도!Y:Y,$A45)-INDEX(_calc_누적빈도!Y:Y,$A45-기준250회_후보!$B$1)</f>
        <v>37</v>
      </c>
      <c r="Z45">
        <f>INDEX(_calc_누적빈도!Z:Z,$A45)-INDEX(_calc_누적빈도!Z:Z,$A45-기준250회_후보!$B$1)</f>
        <v>26</v>
      </c>
      <c r="AA45">
        <f>INDEX(_calc_누적빈도!AA:AA,$A45)-INDEX(_calc_누적빈도!AA:AA,$A45-기준250회_후보!$B$1)</f>
        <v>37</v>
      </c>
      <c r="AB45">
        <f>INDEX(_calc_누적빈도!AB:AB,$A45)-INDEX(_calc_누적빈도!AB:AB,$A45-기준250회_후보!$B$1)</f>
        <v>32</v>
      </c>
      <c r="AC45">
        <f>INDEX(_calc_누적빈도!AC:AC,$A45)-INDEX(_calc_누적빈도!AC:AC,$A45-기준250회_후보!$B$1)</f>
        <v>32</v>
      </c>
      <c r="AD45">
        <f>INDEX(_calc_누적빈도!AD:AD,$A45)-INDEX(_calc_누적빈도!AD:AD,$A45-기준250회_후보!$B$1)</f>
        <v>37</v>
      </c>
      <c r="AE45">
        <f>INDEX(_calc_누적빈도!AE:AE,$A45)-INDEX(_calc_누적빈도!AE:AE,$A45-기준250회_후보!$B$1)</f>
        <v>38</v>
      </c>
      <c r="AF45">
        <f>INDEX(_calc_누적빈도!AF:AF,$A45)-INDEX(_calc_누적빈도!AF:AF,$A45-기준250회_후보!$B$1)</f>
        <v>33</v>
      </c>
      <c r="AG45">
        <f>INDEX(_calc_누적빈도!AG:AG,$A45)-INDEX(_calc_누적빈도!AG:AG,$A45-기준250회_후보!$B$1)</f>
        <v>31</v>
      </c>
      <c r="AH45">
        <f>INDEX(_calc_누적빈도!AH:AH,$A45)-INDEX(_calc_누적빈도!AH:AH,$A45-기준250회_후보!$B$1)</f>
        <v>39</v>
      </c>
      <c r="AI45">
        <f>INDEX(_calc_누적빈도!AI:AI,$A45)-INDEX(_calc_누적빈도!AI:AI,$A45-기준250회_후보!$B$1)</f>
        <v>34</v>
      </c>
      <c r="AJ45">
        <f>INDEX(_calc_누적빈도!AJ:AJ,$A45)-INDEX(_calc_누적빈도!AJ:AJ,$A45-기준250회_후보!$B$1)</f>
        <v>40</v>
      </c>
      <c r="AK45">
        <f>INDEX(_calc_누적빈도!AK:AK,$A45)-INDEX(_calc_누적빈도!AK:AK,$A45-기준250회_후보!$B$1)</f>
        <v>32</v>
      </c>
      <c r="AL45">
        <f>INDEX(_calc_누적빈도!AL:AL,$A45)-INDEX(_calc_누적빈도!AL:AL,$A45-기준250회_후보!$B$1)</f>
        <v>40</v>
      </c>
      <c r="AM45">
        <f>INDEX(_calc_누적빈도!AM:AM,$A45)-INDEX(_calc_누적빈도!AM:AM,$A45-기준250회_후보!$B$1)</f>
        <v>36</v>
      </c>
      <c r="AN45">
        <f>INDEX(_calc_누적빈도!AN:AN,$A45)-INDEX(_calc_누적빈도!AN:AN,$A45-기준250회_후보!$B$1)</f>
        <v>27</v>
      </c>
      <c r="AO45">
        <f>INDEX(_calc_누적빈도!AO:AO,$A45)-INDEX(_calc_누적빈도!AO:AO,$A45-기준250회_후보!$B$1)</f>
        <v>33</v>
      </c>
      <c r="AP45">
        <f>INDEX(_calc_누적빈도!AP:AP,$A45)-INDEX(_calc_누적빈도!AP:AP,$A45-기준250회_후보!$B$1)</f>
        <v>30</v>
      </c>
      <c r="AQ45">
        <f>INDEX(_calc_누적빈도!AQ:AQ,$A45)-INDEX(_calc_누적빈도!AQ:AQ,$A45-기준250회_후보!$B$1)</f>
        <v>28</v>
      </c>
      <c r="AR45">
        <f>INDEX(_calc_누적빈도!AR:AR,$A45)-INDEX(_calc_누적빈도!AR:AR,$A45-기준250회_후보!$B$1)</f>
        <v>22</v>
      </c>
      <c r="AS45">
        <f>INDEX(_calc_누적빈도!AS:AS,$A45)-INDEX(_calc_누적빈도!AS:AS,$A45-기준250회_후보!$B$1)</f>
        <v>31</v>
      </c>
      <c r="AT45">
        <f>INDEX(_calc_누적빈도!AT:AT,$A45)-INDEX(_calc_누적빈도!AT:AT,$A45-기준250회_후보!$B$1)</f>
        <v>37</v>
      </c>
      <c r="AU45">
        <f>(RANK(_calc_라운드기준!B45,_calc_라운드기준!$B45:$AT45,0)+COUNTIFS(_calc_라운드기준!$B45:$AT45,_calc_라운드기준!B45,$B$1:$AT$1,"&lt;"&amp;1))-(RANK(B45,$B45:$AT45,0)+COUNTIFS($B45:$AT45,B45,$B$1:$AT$1,"&lt;"&amp;1))</f>
        <v>-2</v>
      </c>
      <c r="AV45">
        <f>(RANK(_calc_라운드기준!C45,_calc_라운드기준!$B45:$AT45,0)+COUNTIFS(_calc_라운드기준!$B45:$AT45,_calc_라운드기준!C45,$B$1:$AT$1,"&lt;"&amp;2))-(RANK(C45,$B45:$AT45,0)+COUNTIFS($B45:$AT45,C45,$B$1:$AT$1,"&lt;"&amp;2))</f>
        <v>-6</v>
      </c>
      <c r="AW45">
        <f>(RANK(_calc_라운드기준!D45,_calc_라운드기준!$B45:$AT45,0)+COUNTIFS(_calc_라운드기준!$B45:$AT45,_calc_라운드기준!D45,$B$1:$AT$1,"&lt;"&amp;3))-(RANK(D45,$B45:$AT45,0)+COUNTIFS($B45:$AT45,D45,$B$1:$AT$1,"&lt;"&amp;3))</f>
        <v>-6</v>
      </c>
      <c r="AX45">
        <f>(RANK(_calc_라운드기준!E45,_calc_라운드기준!$B45:$AT45,0)+COUNTIFS(_calc_라운드기준!$B45:$AT45,_calc_라운드기준!E45,$B$1:$AT$1,"&lt;"&amp;4))-(RANK(E45,$B45:$AT45,0)+COUNTIFS($B45:$AT45,E45,$B$1:$AT$1,"&lt;"&amp;4))</f>
        <v>-12</v>
      </c>
      <c r="AY45">
        <f>(RANK(_calc_라운드기준!F45,_calc_라운드기준!$B45:$AT45,0)+COUNTIFS(_calc_라운드기준!$B45:$AT45,_calc_라운드기준!F45,$B$1:$AT$1,"&lt;"&amp;5))-(RANK(F45,$B45:$AT45,0)+COUNTIFS($B45:$AT45,F45,$B$1:$AT$1,"&lt;"&amp;5))</f>
        <v>-18</v>
      </c>
      <c r="AZ45">
        <f>(RANK(_calc_라운드기준!G45,_calc_라운드기준!$B45:$AT45,0)+COUNTIFS(_calc_라운드기준!$B45:$AT45,_calc_라운드기준!G45,$B$1:$AT$1,"&lt;"&amp;6))-(RANK(G45,$B45:$AT45,0)+COUNTIFS($B45:$AT45,G45,$B$1:$AT$1,"&lt;"&amp;6))</f>
        <v>15</v>
      </c>
      <c r="BA45">
        <f>(RANK(_calc_라운드기준!H45,_calc_라운드기준!$B45:$AT45,0)+COUNTIFS(_calc_라운드기준!$B45:$AT45,_calc_라운드기준!H45,$B$1:$AT$1,"&lt;"&amp;7))-(RANK(H45,$B45:$AT45,0)+COUNTIFS($B45:$AT45,H45,$B$1:$AT$1,"&lt;"&amp;7))</f>
        <v>2</v>
      </c>
      <c r="BB45">
        <f>(RANK(_calc_라운드기준!I45,_calc_라운드기준!$B45:$AT45,0)+COUNTIFS(_calc_라운드기준!$B45:$AT45,_calc_라운드기준!I45,$B$1:$AT$1,"&lt;"&amp;8))-(RANK(I45,$B45:$AT45,0)+COUNTIFS($B45:$AT45,I45,$B$1:$AT$1,"&lt;"&amp;8))</f>
        <v>-25</v>
      </c>
      <c r="BC45">
        <f>(RANK(_calc_라운드기준!J45,_calc_라운드기준!$B45:$AT45,0)+COUNTIFS(_calc_라운드기준!$B45:$AT45,_calc_라운드기준!J45,$B$1:$AT$1,"&lt;"&amp;9))-(RANK(J45,$B45:$AT45,0)+COUNTIFS($B45:$AT45,J45,$B$1:$AT$1,"&lt;"&amp;9))</f>
        <v>-14</v>
      </c>
      <c r="BD45">
        <f>(RANK(_calc_라운드기준!K45,_calc_라운드기준!$B45:$AT45,0)+COUNTIFS(_calc_라운드기준!$B45:$AT45,_calc_라운드기준!K45,$B$1:$AT$1,"&lt;"&amp;10))-(RANK(K45,$B45:$AT45,0)+COUNTIFS($B45:$AT45,K45,$B$1:$AT$1,"&lt;"&amp;10))</f>
        <v>-3</v>
      </c>
      <c r="BE45">
        <f>(RANK(_calc_라운드기준!L45,_calc_라운드기준!$B45:$AT45,0)+COUNTIFS(_calc_라운드기준!$B45:$AT45,_calc_라운드기준!L45,$B$1:$AT$1,"&lt;"&amp;11))-(RANK(L45,$B45:$AT45,0)+COUNTIFS($B45:$AT45,L45,$B$1:$AT$1,"&lt;"&amp;11))</f>
        <v>17</v>
      </c>
      <c r="BF45">
        <f>(RANK(_calc_라운드기준!M45,_calc_라운드기준!$B45:$AT45,0)+COUNTIFS(_calc_라운드기준!$B45:$AT45,_calc_라운드기준!M45,$B$1:$AT$1,"&lt;"&amp;12))-(RANK(M45,$B45:$AT45,0)+COUNTIFS($B45:$AT45,M45,$B$1:$AT$1,"&lt;"&amp;12))</f>
        <v>6</v>
      </c>
      <c r="BG45">
        <f>(RANK(_calc_라운드기준!N45,_calc_라운드기준!$B45:$AT45,0)+COUNTIFS(_calc_라운드기준!$B45:$AT45,_calc_라운드기준!N45,$B$1:$AT$1,"&lt;"&amp;13))-(RANK(N45,$B45:$AT45,0)+COUNTIFS($B45:$AT45,N45,$B$1:$AT$1,"&lt;"&amp;13))</f>
        <v>2</v>
      </c>
      <c r="BH45">
        <f>(RANK(_calc_라운드기준!O45,_calc_라운드기준!$B45:$AT45,0)+COUNTIFS(_calc_라운드기준!$B45:$AT45,_calc_라운드기준!O45,$B$1:$AT$1,"&lt;"&amp;14))-(RANK(O45,$B45:$AT45,0)+COUNTIFS($B45:$AT45,O45,$B$1:$AT$1,"&lt;"&amp;14))</f>
        <v>23</v>
      </c>
      <c r="BI45">
        <f>(RANK(_calc_라운드기준!P45,_calc_라운드기준!$B45:$AT45,0)+COUNTIFS(_calc_라운드기준!$B45:$AT45,_calc_라운드기준!P45,$B$1:$AT$1,"&lt;"&amp;15))-(RANK(P45,$B45:$AT45,0)+COUNTIFS($B45:$AT45,P45,$B$1:$AT$1,"&lt;"&amp;15))</f>
        <v>-4</v>
      </c>
      <c r="BJ45">
        <f>(RANK(_calc_라운드기준!Q45,_calc_라운드기준!$B45:$AT45,0)+COUNTIFS(_calc_라운드기준!$B45:$AT45,_calc_라운드기준!Q45,$B$1:$AT$1,"&lt;"&amp;16))-(RANK(Q45,$B45:$AT45,0)+COUNTIFS($B45:$AT45,Q45,$B$1:$AT$1,"&lt;"&amp;16))</f>
        <v>-2</v>
      </c>
      <c r="BK45">
        <f>(RANK(_calc_라운드기준!R45,_calc_라운드기준!$B45:$AT45,0)+COUNTIFS(_calc_라운드기준!$B45:$AT45,_calc_라운드기준!R45,$B$1:$AT$1,"&lt;"&amp;17))-(RANK(R45,$B45:$AT45,0)+COUNTIFS($B45:$AT45,R45,$B$1:$AT$1,"&lt;"&amp;17))</f>
        <v>-1</v>
      </c>
      <c r="BL45">
        <f>(RANK(_calc_라운드기준!S45,_calc_라운드기준!$B45:$AT45,0)+COUNTIFS(_calc_라운드기준!$B45:$AT45,_calc_라운드기준!S45,$B$1:$AT$1,"&lt;"&amp;18))-(RANK(S45,$B45:$AT45,0)+COUNTIFS($B45:$AT45,S45,$B$1:$AT$1,"&lt;"&amp;18))</f>
        <v>9</v>
      </c>
      <c r="BM45">
        <f>(RANK(_calc_라운드기준!T45,_calc_라운드기준!$B45:$AT45,0)+COUNTIFS(_calc_라운드기준!$B45:$AT45,_calc_라운드기준!T45,$B$1:$AT$1,"&lt;"&amp;19))-(RANK(T45,$B45:$AT45,0)+COUNTIFS($B45:$AT45,T45,$B$1:$AT$1,"&lt;"&amp;19))</f>
        <v>7</v>
      </c>
      <c r="BN45">
        <f>(RANK(_calc_라운드기준!U45,_calc_라운드기준!$B45:$AT45,0)+COUNTIFS(_calc_라운드기준!$B45:$AT45,_calc_라운드기준!U45,$B$1:$AT$1,"&lt;"&amp;20))-(RANK(U45,$B45:$AT45,0)+COUNTIFS($B45:$AT45,U45,$B$1:$AT$1,"&lt;"&amp;20))</f>
        <v>-4</v>
      </c>
      <c r="BO45">
        <f>(RANK(_calc_라운드기준!V45,_calc_라운드기준!$B45:$AT45,0)+COUNTIFS(_calc_라운드기준!$B45:$AT45,_calc_라운드기준!V45,$B$1:$AT$1,"&lt;"&amp;21))-(RANK(V45,$B45:$AT45,0)+COUNTIFS($B45:$AT45,V45,$B$1:$AT$1,"&lt;"&amp;21))</f>
        <v>26</v>
      </c>
      <c r="BP45">
        <f>(RANK(_calc_라운드기준!W45,_calc_라운드기준!$B45:$AT45,0)+COUNTIFS(_calc_라운드기준!$B45:$AT45,_calc_라운드기준!W45,$B$1:$AT$1,"&lt;"&amp;22))-(RANK(W45,$B45:$AT45,0)+COUNTIFS($B45:$AT45,W45,$B$1:$AT$1,"&lt;"&amp;22))</f>
        <v>14</v>
      </c>
      <c r="BQ45">
        <f>(RANK(_calc_라운드기준!X45,_calc_라운드기준!$B45:$AT45,0)+COUNTIFS(_calc_라운드기준!$B45:$AT45,_calc_라운드기준!X45,$B$1:$AT$1,"&lt;"&amp;23))-(RANK(X45,$B45:$AT45,0)+COUNTIFS($B45:$AT45,X45,$B$1:$AT$1,"&lt;"&amp;23))</f>
        <v>-21</v>
      </c>
      <c r="BR45">
        <f>(RANK(_calc_라운드기준!Y45,_calc_라운드기준!$B45:$AT45,0)+COUNTIFS(_calc_라운드기준!$B45:$AT45,_calc_라운드기준!Y45,$B$1:$AT$1,"&lt;"&amp;24))-(RANK(Y45,$B45:$AT45,0)+COUNTIFS($B45:$AT45,Y45,$B$1:$AT$1,"&lt;"&amp;24))</f>
        <v>0</v>
      </c>
      <c r="BS45">
        <f>(RANK(_calc_라운드기준!Z45,_calc_라운드기준!$B45:$AT45,0)+COUNTIFS(_calc_라운드기준!$B45:$AT45,_calc_라운드기준!Z45,$B$1:$AT$1,"&lt;"&amp;25))-(RANK(Z45,$B45:$AT45,0)+COUNTIFS($B45:$AT45,Z45,$B$1:$AT$1,"&lt;"&amp;25))</f>
        <v>-28</v>
      </c>
      <c r="BT45">
        <f>(RANK(_calc_라운드기준!AA45,_calc_라운드기준!$B45:$AT45,0)+COUNTIFS(_calc_라운드기준!$B45:$AT45,_calc_라운드기준!AA45,$B$1:$AT$1,"&lt;"&amp;26))-(RANK(AA45,$B45:$AT45,0)+COUNTIFS($B45:$AT45,AA45,$B$1:$AT$1,"&lt;"&amp;26))</f>
        <v>7</v>
      </c>
      <c r="BU45">
        <f>(RANK(_calc_라운드기준!AB45,_calc_라운드기준!$B45:$AT45,0)+COUNTIFS(_calc_라운드기준!$B45:$AT45,_calc_라운드기준!AB45,$B$1:$AT$1,"&lt;"&amp;27))-(RANK(AB45,$B45:$AT45,0)+COUNTIFS($B45:$AT45,AB45,$B$1:$AT$1,"&lt;"&amp;27))</f>
        <v>-26</v>
      </c>
      <c r="BV45">
        <f>(RANK(_calc_라운드기준!AC45,_calc_라운드기준!$B45:$AT45,0)+COUNTIFS(_calc_라운드기준!$B45:$AT45,_calc_라운드기준!AC45,$B$1:$AT$1,"&lt;"&amp;28))-(RANK(AC45,$B45:$AT45,0)+COUNTIFS($B45:$AT45,AC45,$B$1:$AT$1,"&lt;"&amp;28))</f>
        <v>-16</v>
      </c>
      <c r="BW45">
        <f>(RANK(_calc_라운드기준!AD45,_calc_라운드기준!$B45:$AT45,0)+COUNTIFS(_calc_라운드기준!$B45:$AT45,_calc_라운드기준!AD45,$B$1:$AT$1,"&lt;"&amp;29))-(RANK(AD45,$B45:$AT45,0)+COUNTIFS($B45:$AT45,AD45,$B$1:$AT$1,"&lt;"&amp;29))</f>
        <v>1</v>
      </c>
      <c r="BX45">
        <f>(RANK(_calc_라운드기준!AE45,_calc_라운드기준!$B45:$AT45,0)+COUNTIFS(_calc_라운드기준!$B45:$AT45,_calc_라운드기준!AE45,$B$1:$AT$1,"&lt;"&amp;30))-(RANK(AE45,$B45:$AT45,0)+COUNTIFS($B45:$AT45,AE45,$B$1:$AT$1,"&lt;"&amp;30))</f>
        <v>11</v>
      </c>
      <c r="BY45">
        <f>(RANK(_calc_라운드기준!AF45,_calc_라운드기준!$B45:$AT45,0)+COUNTIFS(_calc_라운드기준!$B45:$AT45,_calc_라운드기준!AF45,$B$1:$AT$1,"&lt;"&amp;31))-(RANK(AF45,$B45:$AT45,0)+COUNTIFS($B45:$AT45,AF45,$B$1:$AT$1,"&lt;"&amp;31))</f>
        <v>4</v>
      </c>
      <c r="BZ45">
        <f>(RANK(_calc_라운드기준!AG45,_calc_라운드기준!$B45:$AT45,0)+COUNTIFS(_calc_라운드기준!$B45:$AT45,_calc_라운드기준!AG45,$B$1:$AT$1,"&lt;"&amp;32))-(RANK(AG45,$B45:$AT45,0)+COUNTIFS($B45:$AT45,AG45,$B$1:$AT$1,"&lt;"&amp;32))</f>
        <v>-11</v>
      </c>
      <c r="CA45">
        <f>(RANK(_calc_라운드기준!AH45,_calc_라운드기준!$B45:$AT45,0)+COUNTIFS(_calc_라운드기준!$B45:$AT45,_calc_라운드기준!AH45,$B$1:$AT$1,"&lt;"&amp;33))-(RANK(AH45,$B45:$AT45,0)+COUNTIFS($B45:$AT45,AH45,$B$1:$AT$1,"&lt;"&amp;33))</f>
        <v>20</v>
      </c>
      <c r="CB45">
        <f>(RANK(_calc_라운드기준!AI45,_calc_라운드기준!$B45:$AT45,0)+COUNTIFS(_calc_라운드기준!$B45:$AT45,_calc_라운드기준!AI45,$B$1:$AT$1,"&lt;"&amp;34))-(RANK(AI45,$B45:$AT45,0)+COUNTIFS($B45:$AT45,AI45,$B$1:$AT$1,"&lt;"&amp;34))</f>
        <v>22</v>
      </c>
      <c r="CC45">
        <f>(RANK(_calc_라운드기준!AJ45,_calc_라운드기준!$B45:$AT45,0)+COUNTIFS(_calc_라운드기준!$B45:$AT45,_calc_라운드기준!AJ45,$B$1:$AT$1,"&lt;"&amp;35))-(RANK(AJ45,$B45:$AT45,0)+COUNTIFS($B45:$AT45,AJ45,$B$1:$AT$1,"&lt;"&amp;35))</f>
        <v>25</v>
      </c>
      <c r="CD45">
        <f>(RANK(_calc_라운드기준!AK45,_calc_라운드기준!$B45:$AT45,0)+COUNTIFS(_calc_라운드기준!$B45:$AT45,_calc_라운드기준!AK45,$B$1:$AT$1,"&lt;"&amp;36))-(RANK(AK45,$B45:$AT45,0)+COUNTIFS($B45:$AT45,AK45,$B$1:$AT$1,"&lt;"&amp;36))</f>
        <v>0</v>
      </c>
      <c r="CE45">
        <f>(RANK(_calc_라운드기준!AL45,_calc_라운드기준!$B45:$AT45,0)+COUNTIFS(_calc_라운드기준!$B45:$AT45,_calc_라운드기준!AL45,$B$1:$AT$1,"&lt;"&amp;37))-(RANK(AL45,$B45:$AT45,0)+COUNTIFS($B45:$AT45,AL45,$B$1:$AT$1,"&lt;"&amp;37))</f>
        <v>0</v>
      </c>
      <c r="CF45">
        <f>(RANK(_calc_라운드기준!AM45,_calc_라운드기준!$B45:$AT45,0)+COUNTIFS(_calc_라운드기준!$B45:$AT45,_calc_라운드기준!AM45,$B$1:$AT$1,"&lt;"&amp;38))-(RANK(AM45,$B45:$AT45,0)+COUNTIFS($B45:$AT45,AM45,$B$1:$AT$1,"&lt;"&amp;38))</f>
        <v>-9</v>
      </c>
      <c r="CG45">
        <f>(RANK(_calc_라운드기준!AN45,_calc_라운드기준!$B45:$AT45,0)+COUNTIFS(_calc_라운드기준!$B45:$AT45,_calc_라운드기준!AN45,$B$1:$AT$1,"&lt;"&amp;39))-(RANK(AN45,$B45:$AT45,0)+COUNTIFS($B45:$AT45,AN45,$B$1:$AT$1,"&lt;"&amp;39))</f>
        <v>-32</v>
      </c>
      <c r="CH45">
        <f>(RANK(_calc_라운드기준!AO45,_calc_라운드기준!$B45:$AT45,0)+COUNTIFS(_calc_라운드기준!$B45:$AT45,_calc_라운드기준!AO45,$B$1:$AT$1,"&lt;"&amp;40))-(RANK(AO45,$B45:$AT45,0)+COUNTIFS($B45:$AT45,AO45,$B$1:$AT$1,"&lt;"&amp;40))</f>
        <v>-2</v>
      </c>
      <c r="CI45">
        <f>(RANK(_calc_라운드기준!AP45,_calc_라운드기준!$B45:$AT45,0)+COUNTIFS(_calc_라운드기준!$B45:$AT45,_calc_라운드기준!AP45,$B$1:$AT$1,"&lt;"&amp;41))-(RANK(AP45,$B45:$AT45,0)+COUNTIFS($B45:$AT45,AP45,$B$1:$AT$1,"&lt;"&amp;41))</f>
        <v>3</v>
      </c>
      <c r="CJ45">
        <f>(RANK(_calc_라운드기준!AQ45,_calc_라운드기준!$B45:$AT45,0)+COUNTIFS(_calc_라운드기준!$B45:$AT45,_calc_라운드기준!AQ45,$B$1:$AT$1,"&lt;"&amp;42))-(RANK(AQ45,$B45:$AT45,0)+COUNTIFS($B45:$AT45,AQ45,$B$1:$AT$1,"&lt;"&amp;42))</f>
        <v>-6</v>
      </c>
      <c r="CK45">
        <f>(RANK(_calc_라운드기준!AR45,_calc_라운드기준!$B45:$AT45,0)+COUNTIFS(_calc_라운드기준!$B45:$AT45,_calc_라운드기준!AR45,$B$1:$AT$1,"&lt;"&amp;43))-(RANK(AR45,$B45:$AT45,0)+COUNTIFS($B45:$AT45,AR45,$B$1:$AT$1,"&lt;"&amp;43))</f>
        <v>-1</v>
      </c>
      <c r="CL45">
        <f>(RANK(_calc_라운드기준!AS45,_calc_라운드기준!$B45:$AT45,0)+COUNTIFS(_calc_라운드기준!$B45:$AT45,_calc_라운드기준!AS45,$B$1:$AT$1,"&lt;"&amp;44))-(RANK(AS45,$B45:$AT45,0)+COUNTIFS($B45:$AT45,AS45,$B$1:$AT$1,"&lt;"&amp;44))</f>
        <v>11</v>
      </c>
      <c r="CM45">
        <f>(RANK(_calc_라운드기준!AT45,_calc_라운드기준!$B45:$AT45,0)+COUNTIFS(_calc_라운드기준!$B45:$AT45,_calc_라운드기준!AT45,$B$1:$AT$1,"&lt;"&amp;45))-(RANK(AT45,$B45:$AT45,0)+COUNTIFS($B45:$AT45,AT45,$B$1:$AT$1,"&lt;"&amp;45))</f>
        <v>24</v>
      </c>
      <c r="CN45">
        <f t="shared" si="45"/>
        <v>26</v>
      </c>
      <c r="CO45">
        <f t="shared" si="46"/>
        <v>32</v>
      </c>
      <c r="CP45">
        <f t="shared" si="47"/>
        <v>33</v>
      </c>
      <c r="CQ45">
        <f t="shared" si="48"/>
        <v>37</v>
      </c>
      <c r="CR45">
        <f t="shared" si="49"/>
        <v>40</v>
      </c>
      <c r="CS45">
        <f t="shared" si="50"/>
        <v>8</v>
      </c>
      <c r="CT45">
        <f t="shared" si="51"/>
        <v>18</v>
      </c>
      <c r="CU45">
        <f t="shared" si="52"/>
        <v>42</v>
      </c>
      <c r="CV45">
        <f t="shared" si="53"/>
        <v>38</v>
      </c>
      <c r="CW45">
        <f t="shared" si="54"/>
        <v>29</v>
      </c>
      <c r="CX45">
        <f t="shared" si="55"/>
        <v>7</v>
      </c>
      <c r="CY45">
        <f t="shared" si="56"/>
        <v>15</v>
      </c>
      <c r="CZ45">
        <f t="shared" si="57"/>
        <v>19</v>
      </c>
      <c r="DA45">
        <f t="shared" si="58"/>
        <v>4</v>
      </c>
      <c r="DB45">
        <f t="shared" si="59"/>
        <v>30</v>
      </c>
      <c r="DC45">
        <f t="shared" si="60"/>
        <v>27</v>
      </c>
      <c r="DD45">
        <f t="shared" si="61"/>
        <v>24</v>
      </c>
      <c r="DE45">
        <f t="shared" si="62"/>
        <v>12</v>
      </c>
      <c r="DF45">
        <f t="shared" si="63"/>
        <v>13</v>
      </c>
      <c r="DG45">
        <f t="shared" si="64"/>
        <v>31</v>
      </c>
      <c r="DH45">
        <f t="shared" si="65"/>
        <v>1</v>
      </c>
      <c r="DI45">
        <f t="shared" si="66"/>
        <v>9</v>
      </c>
      <c r="DJ45">
        <f t="shared" si="67"/>
        <v>41</v>
      </c>
      <c r="DK45">
        <f t="shared" si="68"/>
        <v>21</v>
      </c>
      <c r="DL45">
        <f t="shared" si="69"/>
        <v>44</v>
      </c>
      <c r="DM45">
        <f t="shared" si="70"/>
        <v>14</v>
      </c>
      <c r="DN45">
        <f t="shared" si="71"/>
        <v>43</v>
      </c>
      <c r="DO45">
        <f t="shared" si="72"/>
        <v>39</v>
      </c>
      <c r="DP45">
        <f t="shared" si="73"/>
        <v>20</v>
      </c>
      <c r="DQ45">
        <f t="shared" si="74"/>
        <v>10</v>
      </c>
      <c r="DR45">
        <f t="shared" si="75"/>
        <v>16</v>
      </c>
      <c r="DS45">
        <f t="shared" si="76"/>
        <v>36</v>
      </c>
      <c r="DT45">
        <f t="shared" si="77"/>
        <v>6</v>
      </c>
      <c r="DU45">
        <f t="shared" si="78"/>
        <v>5</v>
      </c>
      <c r="DV45">
        <f t="shared" si="79"/>
        <v>2</v>
      </c>
      <c r="DW45">
        <f t="shared" si="80"/>
        <v>22</v>
      </c>
      <c r="DX45">
        <f t="shared" si="81"/>
        <v>23</v>
      </c>
      <c r="DY45">
        <f t="shared" si="82"/>
        <v>35</v>
      </c>
      <c r="DZ45">
        <f t="shared" si="83"/>
        <v>45</v>
      </c>
      <c r="EA45">
        <f t="shared" si="84"/>
        <v>28</v>
      </c>
      <c r="EB45">
        <f t="shared" si="85"/>
        <v>17</v>
      </c>
      <c r="EC45">
        <f t="shared" si="86"/>
        <v>34</v>
      </c>
      <c r="ED45">
        <f t="shared" si="87"/>
        <v>25</v>
      </c>
      <c r="EE45">
        <f t="shared" si="88"/>
        <v>11</v>
      </c>
      <c r="EF45">
        <f t="shared" si="89"/>
        <v>3</v>
      </c>
    </row>
    <row r="46" spans="1:136" ht="16.5" customHeight="1">
      <c r="A46">
        <f>_calc_라운드기준!A46</f>
        <v>1200</v>
      </c>
      <c r="B46">
        <f>INDEX(_calc_누적빈도!B:B,$A46)-INDEX(_calc_누적빈도!B:B,$A46-기준250회_후보!$B$1)</f>
        <v>31</v>
      </c>
      <c r="C46">
        <f>INDEX(_calc_누적빈도!C:C,$A46)-INDEX(_calc_누적빈도!C:C,$A46-기준250회_후보!$B$1)</f>
        <v>26</v>
      </c>
      <c r="D46">
        <f>INDEX(_calc_누적빈도!D:D,$A46)-INDEX(_calc_누적빈도!D:D,$A46-기준250회_후보!$B$1)</f>
        <v>40</v>
      </c>
      <c r="E46">
        <f>INDEX(_calc_누적빈도!E:E,$A46)-INDEX(_calc_누적빈도!E:E,$A46-기준250회_후보!$B$1)</f>
        <v>28</v>
      </c>
      <c r="F46">
        <f>INDEX(_calc_누적빈도!F:F,$A46)-INDEX(_calc_누적빈도!F:F,$A46-기준250회_후보!$B$1)</f>
        <v>22</v>
      </c>
      <c r="G46">
        <f>INDEX(_calc_누적빈도!G:G,$A46)-INDEX(_calc_누적빈도!G:G,$A46-기준250회_후보!$B$1)</f>
        <v>43</v>
      </c>
      <c r="H46">
        <f>INDEX(_calc_누적빈도!H:H,$A46)-INDEX(_calc_누적빈도!H:H,$A46-기준250회_후보!$B$1)</f>
        <v>41</v>
      </c>
      <c r="I46">
        <f>INDEX(_calc_누적빈도!I:I,$A46)-INDEX(_calc_누적빈도!I:I,$A46-기준250회_후보!$B$1)</f>
        <v>25</v>
      </c>
      <c r="J46">
        <f>INDEX(_calc_누적빈도!J:J,$A46)-INDEX(_calc_누적빈도!J:J,$A46-기준250회_후보!$B$1)</f>
        <v>34</v>
      </c>
      <c r="K46">
        <f>INDEX(_calc_누적빈도!K:K,$A46)-INDEX(_calc_누적빈도!K:K,$A46-기준250회_후보!$B$1)</f>
        <v>25</v>
      </c>
      <c r="L46">
        <f>INDEX(_calc_누적빈도!L:L,$A46)-INDEX(_calc_누적빈도!L:L,$A46-기준250회_후보!$B$1)</f>
        <v>35</v>
      </c>
      <c r="M46">
        <f>INDEX(_calc_누적빈도!M:M,$A46)-INDEX(_calc_누적빈도!M:M,$A46-기준250회_후보!$B$1)</f>
        <v>41</v>
      </c>
      <c r="N46">
        <f>INDEX(_calc_누적빈도!N:N,$A46)-INDEX(_calc_누적빈도!N:N,$A46-기준250회_후보!$B$1)</f>
        <v>39</v>
      </c>
      <c r="O46">
        <f>INDEX(_calc_누적빈도!O:O,$A46)-INDEX(_calc_누적빈도!O:O,$A46-기준250회_후보!$B$1)</f>
        <v>35</v>
      </c>
      <c r="P46">
        <f>INDEX(_calc_누적빈도!P:P,$A46)-INDEX(_calc_누적빈도!P:P,$A46-기준250회_후보!$B$1)</f>
        <v>34</v>
      </c>
      <c r="Q46">
        <f>INDEX(_calc_누적빈도!Q:Q,$A46)-INDEX(_calc_누적빈도!Q:Q,$A46-기준250회_후보!$B$1)</f>
        <v>40</v>
      </c>
      <c r="R46">
        <f>INDEX(_calc_누적빈도!R:R,$A46)-INDEX(_calc_누적빈도!R:R,$A46-기준250회_후보!$B$1)</f>
        <v>29</v>
      </c>
      <c r="S46">
        <f>INDEX(_calc_누적빈도!S:S,$A46)-INDEX(_calc_누적빈도!S:S,$A46-기준250회_후보!$B$1)</f>
        <v>32</v>
      </c>
      <c r="T46">
        <f>INDEX(_calc_누적빈도!T:T,$A46)-INDEX(_calc_누적빈도!T:T,$A46-기준250회_후보!$B$1)</f>
        <v>34</v>
      </c>
      <c r="U46">
        <f>INDEX(_calc_누적빈도!U:U,$A46)-INDEX(_calc_누적빈도!U:U,$A46-기준250회_후보!$B$1)</f>
        <v>32</v>
      </c>
      <c r="V46">
        <f>INDEX(_calc_누적빈도!V:V,$A46)-INDEX(_calc_누적빈도!V:V,$A46-기준250회_후보!$B$1)</f>
        <v>37</v>
      </c>
      <c r="W46">
        <f>INDEX(_calc_누적빈도!W:W,$A46)-INDEX(_calc_누적빈도!W:W,$A46-기준250회_후보!$B$1)</f>
        <v>33</v>
      </c>
      <c r="X46">
        <f>INDEX(_calc_누적빈도!X:X,$A46)-INDEX(_calc_누적빈도!X:X,$A46-기준250회_후보!$B$1)</f>
        <v>31</v>
      </c>
      <c r="Y46">
        <f>INDEX(_calc_누적빈도!Y:Y,$A46)-INDEX(_calc_누적빈도!Y:Y,$A46-기준250회_후보!$B$1)</f>
        <v>37</v>
      </c>
      <c r="Z46">
        <f>INDEX(_calc_누적빈도!Z:Z,$A46)-INDEX(_calc_누적빈도!Z:Z,$A46-기준250회_후보!$B$1)</f>
        <v>26</v>
      </c>
      <c r="AA46">
        <f>INDEX(_calc_누적빈도!AA:AA,$A46)-INDEX(_calc_누적빈도!AA:AA,$A46-기준250회_후보!$B$1)</f>
        <v>37</v>
      </c>
      <c r="AB46">
        <f>INDEX(_calc_누적빈도!AB:AB,$A46)-INDEX(_calc_누적빈도!AB:AB,$A46-기준250회_후보!$B$1)</f>
        <v>32</v>
      </c>
      <c r="AC46">
        <f>INDEX(_calc_누적빈도!AC:AC,$A46)-INDEX(_calc_누적빈도!AC:AC,$A46-기준250회_후보!$B$1)</f>
        <v>33</v>
      </c>
      <c r="AD46">
        <f>INDEX(_calc_누적빈도!AD:AD,$A46)-INDEX(_calc_누적빈도!AD:AD,$A46-기준250회_후보!$B$1)</f>
        <v>37</v>
      </c>
      <c r="AE46">
        <f>INDEX(_calc_누적빈도!AE:AE,$A46)-INDEX(_calc_누적빈도!AE:AE,$A46-기준250회_후보!$B$1)</f>
        <v>38</v>
      </c>
      <c r="AF46">
        <f>INDEX(_calc_누적빈도!AF:AF,$A46)-INDEX(_calc_누적빈도!AF:AF,$A46-기준250회_후보!$B$1)</f>
        <v>33</v>
      </c>
      <c r="AG46">
        <f>INDEX(_calc_누적빈도!AG:AG,$A46)-INDEX(_calc_누적빈도!AG:AG,$A46-기준250회_후보!$B$1)</f>
        <v>30</v>
      </c>
      <c r="AH46">
        <f>INDEX(_calc_누적빈도!AH:AH,$A46)-INDEX(_calc_누적빈도!AH:AH,$A46-기준250회_후보!$B$1)</f>
        <v>39</v>
      </c>
      <c r="AI46">
        <f>INDEX(_calc_누적빈도!AI:AI,$A46)-INDEX(_calc_누적빈도!AI:AI,$A46-기준250회_후보!$B$1)</f>
        <v>34</v>
      </c>
      <c r="AJ46">
        <f>INDEX(_calc_누적빈도!AJ:AJ,$A46)-INDEX(_calc_누적빈도!AJ:AJ,$A46-기준250회_후보!$B$1)</f>
        <v>40</v>
      </c>
      <c r="AK46">
        <f>INDEX(_calc_누적빈도!AK:AK,$A46)-INDEX(_calc_누적빈도!AK:AK,$A46-기준250회_후보!$B$1)</f>
        <v>32</v>
      </c>
      <c r="AL46">
        <f>INDEX(_calc_누적빈도!AL:AL,$A46)-INDEX(_calc_누적빈도!AL:AL,$A46-기준250회_후보!$B$1)</f>
        <v>40</v>
      </c>
      <c r="AM46">
        <f>INDEX(_calc_누적빈도!AM:AM,$A46)-INDEX(_calc_누적빈도!AM:AM,$A46-기준250회_후보!$B$1)</f>
        <v>36</v>
      </c>
      <c r="AN46">
        <f>INDEX(_calc_누적빈도!AN:AN,$A46)-INDEX(_calc_누적빈도!AN:AN,$A46-기준250회_후보!$B$1)</f>
        <v>27</v>
      </c>
      <c r="AO46">
        <f>INDEX(_calc_누적빈도!AO:AO,$A46)-INDEX(_calc_누적빈도!AO:AO,$A46-기준250회_후보!$B$1)</f>
        <v>34</v>
      </c>
      <c r="AP46">
        <f>INDEX(_calc_누적빈도!AP:AP,$A46)-INDEX(_calc_누적빈도!AP:AP,$A46-기준250회_후보!$B$1)</f>
        <v>30</v>
      </c>
      <c r="AQ46">
        <f>INDEX(_calc_누적빈도!AQ:AQ,$A46)-INDEX(_calc_누적빈도!AQ:AQ,$A46-기준250회_후보!$B$1)</f>
        <v>28</v>
      </c>
      <c r="AR46">
        <f>INDEX(_calc_누적빈도!AR:AR,$A46)-INDEX(_calc_누적빈도!AR:AR,$A46-기준250회_후보!$B$1)</f>
        <v>22</v>
      </c>
      <c r="AS46">
        <f>INDEX(_calc_누적빈도!AS:AS,$A46)-INDEX(_calc_누적빈도!AS:AS,$A46-기준250회_후보!$B$1)</f>
        <v>31</v>
      </c>
      <c r="AT46">
        <f>INDEX(_calc_누적빈도!AT:AT,$A46)-INDEX(_calc_누적빈도!AT:AT,$A46-기준250회_후보!$B$1)</f>
        <v>37</v>
      </c>
      <c r="AU46">
        <f>(RANK(_calc_라운드기준!B46,_calc_라운드기준!$B46:$AT46,0)+COUNTIFS(_calc_라운드기준!$B46:$AT46,_calc_라운드기준!B46,$B$1:$AT$1,"&lt;"&amp;1))-(RANK(B46,$B46:$AT46,0)+COUNTIFS($B46:$AT46,B46,$B$1:$AT$1,"&lt;"&amp;1))</f>
        <v>2</v>
      </c>
      <c r="AV46">
        <f>(RANK(_calc_라운드기준!C46,_calc_라운드기준!$B46:$AT46,0)+COUNTIFS(_calc_라운드기준!$B46:$AT46,_calc_라운드기준!C46,$B$1:$AT$1,"&lt;"&amp;2))-(RANK(C46,$B46:$AT46,0)+COUNTIFS($B46:$AT46,C46,$B$1:$AT$1,"&lt;"&amp;2))</f>
        <v>-1</v>
      </c>
      <c r="AW46">
        <f>(RANK(_calc_라운드기준!D46,_calc_라운드기준!$B46:$AT46,0)+COUNTIFS(_calc_라운드기준!$B46:$AT46,_calc_라운드기준!D46,$B$1:$AT$1,"&lt;"&amp;3))-(RANK(D46,$B46:$AT46,0)+COUNTIFS($B46:$AT46,D46,$B$1:$AT$1,"&lt;"&amp;3))</f>
        <v>-3</v>
      </c>
      <c r="AX46">
        <f>(RANK(_calc_라운드기준!E46,_calc_라운드기준!$B46:$AT46,0)+COUNTIFS(_calc_라운드기준!$B46:$AT46,_calc_라운드기준!E46,$B$1:$AT$1,"&lt;"&amp;4))-(RANK(E46,$B46:$AT46,0)+COUNTIFS($B46:$AT46,E46,$B$1:$AT$1,"&lt;"&amp;4))</f>
        <v>-3</v>
      </c>
      <c r="AY46">
        <f>(RANK(_calc_라운드기준!F46,_calc_라운드기준!$B46:$AT46,0)+COUNTIFS(_calc_라운드기준!$B46:$AT46,_calc_라운드기준!F46,$B$1:$AT$1,"&lt;"&amp;5))-(RANK(F46,$B46:$AT46,0)+COUNTIFS($B46:$AT46,F46,$B$1:$AT$1,"&lt;"&amp;5))</f>
        <v>-21</v>
      </c>
      <c r="AZ46">
        <f>(RANK(_calc_라운드기준!G46,_calc_라운드기준!$B46:$AT46,0)+COUNTIFS(_calc_라운드기준!$B46:$AT46,_calc_라운드기준!G46,$B$1:$AT$1,"&lt;"&amp;6))-(RANK(G46,$B46:$AT46,0)+COUNTIFS($B46:$AT46,G46,$B$1:$AT$1,"&lt;"&amp;6))</f>
        <v>16</v>
      </c>
      <c r="BA46">
        <f>(RANK(_calc_라운드기준!H46,_calc_라운드기준!$B46:$AT46,0)+COUNTIFS(_calc_라운드기준!$B46:$AT46,_calc_라운드기준!H46,$B$1:$AT$1,"&lt;"&amp;7))-(RANK(H46,$B46:$AT46,0)+COUNTIFS($B46:$AT46,H46,$B$1:$AT$1,"&lt;"&amp;7))</f>
        <v>3</v>
      </c>
      <c r="BB46">
        <f>(RANK(_calc_라운드기준!I46,_calc_라운드기준!$B46:$AT46,0)+COUNTIFS(_calc_라운드기준!$B46:$AT46,_calc_라운드기준!I46,$B$1:$AT$1,"&lt;"&amp;8))-(RANK(I46,$B46:$AT46,0)+COUNTIFS($B46:$AT46,I46,$B$1:$AT$1,"&lt;"&amp;8))</f>
        <v>-33</v>
      </c>
      <c r="BC46">
        <f>(RANK(_calc_라운드기준!J46,_calc_라운드기준!$B46:$AT46,0)+COUNTIFS(_calc_라운드기준!$B46:$AT46,_calc_라운드기준!J46,$B$1:$AT$1,"&lt;"&amp;9))-(RANK(J46,$B46:$AT46,0)+COUNTIFS($B46:$AT46,J46,$B$1:$AT$1,"&lt;"&amp;9))</f>
        <v>-17</v>
      </c>
      <c r="BD46">
        <f>(RANK(_calc_라운드기준!K46,_calc_라운드기준!$B46:$AT46,0)+COUNTIFS(_calc_라운드기준!$B46:$AT46,_calc_라운드기준!K46,$B$1:$AT$1,"&lt;"&amp;10))-(RANK(K46,$B46:$AT46,0)+COUNTIFS($B46:$AT46,K46,$B$1:$AT$1,"&lt;"&amp;10))</f>
        <v>-3</v>
      </c>
      <c r="BE46">
        <f>(RANK(_calc_라운드기준!L46,_calc_라운드기준!$B46:$AT46,0)+COUNTIFS(_calc_라운드기준!$B46:$AT46,_calc_라운드기준!L46,$B$1:$AT$1,"&lt;"&amp;11))-(RANK(L46,$B46:$AT46,0)+COUNTIFS($B46:$AT46,L46,$B$1:$AT$1,"&lt;"&amp;11))</f>
        <v>18</v>
      </c>
      <c r="BF46">
        <f>(RANK(_calc_라운드기준!M46,_calc_라운드기준!$B46:$AT46,0)+COUNTIFS(_calc_라운드기준!$B46:$AT46,_calc_라운드기준!M46,$B$1:$AT$1,"&lt;"&amp;12))-(RANK(M46,$B46:$AT46,0)+COUNTIFS($B46:$AT46,M46,$B$1:$AT$1,"&lt;"&amp;12))</f>
        <v>7</v>
      </c>
      <c r="BG46">
        <f>(RANK(_calc_라운드기준!N46,_calc_라운드기준!$B46:$AT46,0)+COUNTIFS(_calc_라운드기준!$B46:$AT46,_calc_라운드기준!N46,$B$1:$AT$1,"&lt;"&amp;13))-(RANK(N46,$B46:$AT46,0)+COUNTIFS($B46:$AT46,N46,$B$1:$AT$1,"&lt;"&amp;13))</f>
        <v>3</v>
      </c>
      <c r="BH46">
        <f>(RANK(_calc_라운드기준!O46,_calc_라운드기준!$B46:$AT46,0)+COUNTIFS(_calc_라운드기준!$B46:$AT46,_calc_라운드기준!O46,$B$1:$AT$1,"&lt;"&amp;14))-(RANK(O46,$B46:$AT46,0)+COUNTIFS($B46:$AT46,O46,$B$1:$AT$1,"&lt;"&amp;14))</f>
        <v>23</v>
      </c>
      <c r="BI46">
        <f>(RANK(_calc_라운드기준!P46,_calc_라운드기준!$B46:$AT46,0)+COUNTIFS(_calc_라운드기준!$B46:$AT46,_calc_라운드기준!P46,$B$1:$AT$1,"&lt;"&amp;15))-(RANK(P46,$B46:$AT46,0)+COUNTIFS($B46:$AT46,P46,$B$1:$AT$1,"&lt;"&amp;15))</f>
        <v>-2</v>
      </c>
      <c r="BJ46">
        <f>(RANK(_calc_라운드기준!Q46,_calc_라운드기준!$B46:$AT46,0)+COUNTIFS(_calc_라운드기준!$B46:$AT46,_calc_라운드기준!Q46,$B$1:$AT$1,"&lt;"&amp;16))-(RANK(Q46,$B46:$AT46,0)+COUNTIFS($B46:$AT46,Q46,$B$1:$AT$1,"&lt;"&amp;16))</f>
        <v>1</v>
      </c>
      <c r="BK46">
        <f>(RANK(_calc_라운드기준!R46,_calc_라운드기준!$B46:$AT46,0)+COUNTIFS(_calc_라운드기준!$B46:$AT46,_calc_라운드기준!R46,$B$1:$AT$1,"&lt;"&amp;17))-(RANK(R46,$B46:$AT46,0)+COUNTIFS($B46:$AT46,R46,$B$1:$AT$1,"&lt;"&amp;17))</f>
        <v>0</v>
      </c>
      <c r="BL46">
        <f>(RANK(_calc_라운드기준!S46,_calc_라운드기준!$B46:$AT46,0)+COUNTIFS(_calc_라운드기준!$B46:$AT46,_calc_라운드기준!S46,$B$1:$AT$1,"&lt;"&amp;18))-(RANK(S46,$B46:$AT46,0)+COUNTIFS($B46:$AT46,S46,$B$1:$AT$1,"&lt;"&amp;18))</f>
        <v>-3</v>
      </c>
      <c r="BM46">
        <f>(RANK(_calc_라운드기준!T46,_calc_라운드기준!$B46:$AT46,0)+COUNTIFS(_calc_라운드기준!$B46:$AT46,_calc_라운드기준!T46,$B$1:$AT$1,"&lt;"&amp;19))-(RANK(T46,$B46:$AT46,0)+COUNTIFS($B46:$AT46,T46,$B$1:$AT$1,"&lt;"&amp;19))</f>
        <v>4</v>
      </c>
      <c r="BN46">
        <f>(RANK(_calc_라운드기준!U46,_calc_라운드기준!$B46:$AT46,0)+COUNTIFS(_calc_라운드기준!$B46:$AT46,_calc_라운드기준!U46,$B$1:$AT$1,"&lt;"&amp;20))-(RANK(U46,$B46:$AT46,0)+COUNTIFS($B46:$AT46,U46,$B$1:$AT$1,"&lt;"&amp;20))</f>
        <v>-2</v>
      </c>
      <c r="BO46">
        <f>(RANK(_calc_라운드기준!V46,_calc_라운드기준!$B46:$AT46,0)+COUNTIFS(_calc_라운드기준!$B46:$AT46,_calc_라운드기준!V46,$B$1:$AT$1,"&lt;"&amp;21))-(RANK(V46,$B46:$AT46,0)+COUNTIFS($B46:$AT46,V46,$B$1:$AT$1,"&lt;"&amp;21))</f>
        <v>26</v>
      </c>
      <c r="BP46">
        <f>(RANK(_calc_라운드기준!W46,_calc_라운드기준!$B46:$AT46,0)+COUNTIFS(_calc_라운드기준!$B46:$AT46,_calc_라운드기준!W46,$B$1:$AT$1,"&lt;"&amp;22))-(RANK(W46,$B46:$AT46,0)+COUNTIFS($B46:$AT46,W46,$B$1:$AT$1,"&lt;"&amp;22))</f>
        <v>18</v>
      </c>
      <c r="BQ46">
        <f>(RANK(_calc_라운드기준!X46,_calc_라운드기준!$B46:$AT46,0)+COUNTIFS(_calc_라운드기준!$B46:$AT46,_calc_라운드기준!X46,$B$1:$AT$1,"&lt;"&amp;23))-(RANK(X46,$B46:$AT46,0)+COUNTIFS($B46:$AT46,X46,$B$1:$AT$1,"&lt;"&amp;23))</f>
        <v>-20</v>
      </c>
      <c r="BR46">
        <f>(RANK(_calc_라운드기준!Y46,_calc_라운드기준!$B46:$AT46,0)+COUNTIFS(_calc_라운드기준!$B46:$AT46,_calc_라운드기준!Y46,$B$1:$AT$1,"&lt;"&amp;24))-(RANK(Y46,$B46:$AT46,0)+COUNTIFS($B46:$AT46,Y46,$B$1:$AT$1,"&lt;"&amp;24))</f>
        <v>1</v>
      </c>
      <c r="BS46">
        <f>(RANK(_calc_라운드기준!Z46,_calc_라운드기준!$B46:$AT46,0)+COUNTIFS(_calc_라운드기준!$B46:$AT46,_calc_라운드기준!Z46,$B$1:$AT$1,"&lt;"&amp;25))-(RANK(Z46,$B46:$AT46,0)+COUNTIFS($B46:$AT46,Z46,$B$1:$AT$1,"&lt;"&amp;25))</f>
        <v>-27</v>
      </c>
      <c r="BT46">
        <f>(RANK(_calc_라운드기준!AA46,_calc_라운드기준!$B46:$AT46,0)+COUNTIFS(_calc_라운드기준!$B46:$AT46,_calc_라운드기준!AA46,$B$1:$AT$1,"&lt;"&amp;26))-(RANK(AA46,$B46:$AT46,0)+COUNTIFS($B46:$AT46,AA46,$B$1:$AT$1,"&lt;"&amp;26))</f>
        <v>6</v>
      </c>
      <c r="BU46">
        <f>(RANK(_calc_라운드기준!AB46,_calc_라운드기준!$B46:$AT46,0)+COUNTIFS(_calc_라운드기준!$B46:$AT46,_calc_라운드기준!AB46,$B$1:$AT$1,"&lt;"&amp;27))-(RANK(AB46,$B46:$AT46,0)+COUNTIFS($B46:$AT46,AB46,$B$1:$AT$1,"&lt;"&amp;27))</f>
        <v>-26</v>
      </c>
      <c r="BV46">
        <f>(RANK(_calc_라운드기준!AC46,_calc_라운드기준!$B46:$AT46,0)+COUNTIFS(_calc_라운드기준!$B46:$AT46,_calc_라운드기준!AC46,$B$1:$AT$1,"&lt;"&amp;28))-(RANK(AC46,$B46:$AT46,0)+COUNTIFS($B46:$AT46,AC46,$B$1:$AT$1,"&lt;"&amp;28))</f>
        <v>-10</v>
      </c>
      <c r="BW46">
        <f>(RANK(_calc_라운드기준!AD46,_calc_라운드기준!$B46:$AT46,0)+COUNTIFS(_calc_라운드기준!$B46:$AT46,_calc_라운드기준!AD46,$B$1:$AT$1,"&lt;"&amp;29))-(RANK(AD46,$B46:$AT46,0)+COUNTIFS($B46:$AT46,AD46,$B$1:$AT$1,"&lt;"&amp;29))</f>
        <v>2</v>
      </c>
      <c r="BX46">
        <f>(RANK(_calc_라운드기준!AE46,_calc_라운드기준!$B46:$AT46,0)+COUNTIFS(_calc_라운드기준!$B46:$AT46,_calc_라운드기준!AE46,$B$1:$AT$1,"&lt;"&amp;30))-(RANK(AE46,$B46:$AT46,0)+COUNTIFS($B46:$AT46,AE46,$B$1:$AT$1,"&lt;"&amp;30))</f>
        <v>10</v>
      </c>
      <c r="BY46">
        <f>(RANK(_calc_라운드기준!AF46,_calc_라운드기준!$B46:$AT46,0)+COUNTIFS(_calc_라운드기준!$B46:$AT46,_calc_라운드기준!AF46,$B$1:$AT$1,"&lt;"&amp;31))-(RANK(AF46,$B46:$AT46,0)+COUNTIFS($B46:$AT46,AF46,$B$1:$AT$1,"&lt;"&amp;31))</f>
        <v>1</v>
      </c>
      <c r="BZ46">
        <f>(RANK(_calc_라운드기준!AG46,_calc_라운드기준!$B46:$AT46,0)+COUNTIFS(_calc_라운드기준!$B46:$AT46,_calc_라운드기준!AG46,$B$1:$AT$1,"&lt;"&amp;32))-(RANK(AG46,$B46:$AT46,0)+COUNTIFS($B46:$AT46,AG46,$B$1:$AT$1,"&lt;"&amp;32))</f>
        <v>-6</v>
      </c>
      <c r="CA46">
        <f>(RANK(_calc_라운드기준!AH46,_calc_라운드기준!$B46:$AT46,0)+COUNTIFS(_calc_라운드기준!$B46:$AT46,_calc_라운드기준!AH46,$B$1:$AT$1,"&lt;"&amp;33))-(RANK(AH46,$B46:$AT46,0)+COUNTIFS($B46:$AT46,AH46,$B$1:$AT$1,"&lt;"&amp;33))</f>
        <v>20</v>
      </c>
      <c r="CB46">
        <f>(RANK(_calc_라운드기준!AI46,_calc_라운드기준!$B46:$AT46,0)+COUNTIFS(_calc_라운드기준!$B46:$AT46,_calc_라운드기준!AI46,$B$1:$AT$1,"&lt;"&amp;34))-(RANK(AI46,$B46:$AT46,0)+COUNTIFS($B46:$AT46,AI46,$B$1:$AT$1,"&lt;"&amp;34))</f>
        <v>21</v>
      </c>
      <c r="CC46">
        <f>(RANK(_calc_라운드기준!AJ46,_calc_라운드기준!$B46:$AT46,0)+COUNTIFS(_calc_라운드기준!$B46:$AT46,_calc_라운드기준!AJ46,$B$1:$AT$1,"&lt;"&amp;35))-(RANK(AJ46,$B46:$AT46,0)+COUNTIFS($B46:$AT46,AJ46,$B$1:$AT$1,"&lt;"&amp;35))</f>
        <v>15</v>
      </c>
      <c r="CD46">
        <f>(RANK(_calc_라운드기준!AK46,_calc_라운드기준!$B46:$AT46,0)+COUNTIFS(_calc_라운드기준!$B46:$AT46,_calc_라운드기준!AK46,$B$1:$AT$1,"&lt;"&amp;36))-(RANK(AK46,$B46:$AT46,0)+COUNTIFS($B46:$AT46,AK46,$B$1:$AT$1,"&lt;"&amp;36))</f>
        <v>0</v>
      </c>
      <c r="CE46">
        <f>(RANK(_calc_라운드기준!AL46,_calc_라운드기준!$B46:$AT46,0)+COUNTIFS(_calc_라운드기준!$B46:$AT46,_calc_라운드기준!AL46,$B$1:$AT$1,"&lt;"&amp;37))-(RANK(AL46,$B46:$AT46,0)+COUNTIFS($B46:$AT46,AL46,$B$1:$AT$1,"&lt;"&amp;37))</f>
        <v>0</v>
      </c>
      <c r="CF46">
        <f>(RANK(_calc_라운드기준!AM46,_calc_라운드기준!$B46:$AT46,0)+COUNTIFS(_calc_라운드기준!$B46:$AT46,_calc_라운드기준!AM46,$B$1:$AT$1,"&lt;"&amp;38))-(RANK(AM46,$B46:$AT46,0)+COUNTIFS($B46:$AT46,AM46,$B$1:$AT$1,"&lt;"&amp;38))</f>
        <v>-8</v>
      </c>
      <c r="CG46">
        <f>(RANK(_calc_라운드기준!AN46,_calc_라운드기준!$B46:$AT46,0)+COUNTIFS(_calc_라운드기준!$B46:$AT46,_calc_라운드기준!AN46,$B$1:$AT$1,"&lt;"&amp;39))-(RANK(AN46,$B46:$AT46,0)+COUNTIFS($B46:$AT46,AN46,$B$1:$AT$1,"&lt;"&amp;39))</f>
        <v>-35</v>
      </c>
      <c r="CH46">
        <f>(RANK(_calc_라운드기준!AO46,_calc_라운드기준!$B46:$AT46,0)+COUNTIFS(_calc_라운드기준!$B46:$AT46,_calc_라운드기준!AO46,$B$1:$AT$1,"&lt;"&amp;40))-(RANK(AO46,$B46:$AT46,0)+COUNTIFS($B46:$AT46,AO46,$B$1:$AT$1,"&lt;"&amp;40))</f>
        <v>-1</v>
      </c>
      <c r="CI46">
        <f>(RANK(_calc_라운드기준!AP46,_calc_라운드기준!$B46:$AT46,0)+COUNTIFS(_calc_라운드기준!$B46:$AT46,_calc_라운드기준!AP46,$B$1:$AT$1,"&lt;"&amp;41))-(RANK(AP46,$B46:$AT46,0)+COUNTIFS($B46:$AT46,AP46,$B$1:$AT$1,"&lt;"&amp;41))</f>
        <v>3</v>
      </c>
      <c r="CJ46">
        <f>(RANK(_calc_라운드기준!AQ46,_calc_라운드기준!$B46:$AT46,0)+COUNTIFS(_calc_라운드기준!$B46:$AT46,_calc_라운드기준!AQ46,$B$1:$AT$1,"&lt;"&amp;42))-(RANK(AQ46,$B46:$AT46,0)+COUNTIFS($B46:$AT46,AQ46,$B$1:$AT$1,"&lt;"&amp;42))</f>
        <v>-7</v>
      </c>
      <c r="CK46">
        <f>(RANK(_calc_라운드기준!AR46,_calc_라운드기준!$B46:$AT46,0)+COUNTIFS(_calc_라운드기준!$B46:$AT46,_calc_라운드기준!AR46,$B$1:$AT$1,"&lt;"&amp;43))-(RANK(AR46,$B46:$AT46,0)+COUNTIFS($B46:$AT46,AR46,$B$1:$AT$1,"&lt;"&amp;43))</f>
        <v>-1</v>
      </c>
      <c r="CL46">
        <f>(RANK(_calc_라운드기준!AS46,_calc_라운드기준!$B46:$AT46,0)+COUNTIFS(_calc_라운드기준!$B46:$AT46,_calc_라운드기준!AS46,$B$1:$AT$1,"&lt;"&amp;44))-(RANK(AS46,$B46:$AT46,0)+COUNTIFS($B46:$AT46,AS46,$B$1:$AT$1,"&lt;"&amp;44))</f>
        <v>12</v>
      </c>
      <c r="CM46">
        <f>(RANK(_calc_라운드기준!AT46,_calc_라운드기준!$B46:$AT46,0)+COUNTIFS(_calc_라운드기준!$B46:$AT46,_calc_라운드기준!AT46,$B$1:$AT$1,"&lt;"&amp;45))-(RANK(AT46,$B46:$AT46,0)+COUNTIFS($B46:$AT46,AT46,$B$1:$AT$1,"&lt;"&amp;45))</f>
        <v>17</v>
      </c>
      <c r="CN46">
        <f t="shared" si="45"/>
        <v>18</v>
      </c>
      <c r="CO46">
        <f t="shared" si="46"/>
        <v>26</v>
      </c>
      <c r="CP46">
        <f t="shared" si="47"/>
        <v>31</v>
      </c>
      <c r="CQ46">
        <f t="shared" si="48"/>
        <v>32</v>
      </c>
      <c r="CR46">
        <f t="shared" si="49"/>
        <v>41</v>
      </c>
      <c r="CS46">
        <f t="shared" si="50"/>
        <v>8</v>
      </c>
      <c r="CT46">
        <f t="shared" si="51"/>
        <v>15</v>
      </c>
      <c r="CU46">
        <f t="shared" si="52"/>
        <v>44</v>
      </c>
      <c r="CV46">
        <f t="shared" si="53"/>
        <v>39</v>
      </c>
      <c r="CW46">
        <f t="shared" si="54"/>
        <v>33</v>
      </c>
      <c r="CX46">
        <f t="shared" si="55"/>
        <v>5</v>
      </c>
      <c r="CY46">
        <f t="shared" si="56"/>
        <v>12</v>
      </c>
      <c r="CZ46">
        <f t="shared" si="57"/>
        <v>16</v>
      </c>
      <c r="DA46">
        <f t="shared" si="58"/>
        <v>2</v>
      </c>
      <c r="DB46">
        <f t="shared" si="59"/>
        <v>29</v>
      </c>
      <c r="DC46">
        <f t="shared" si="60"/>
        <v>20</v>
      </c>
      <c r="DD46">
        <f t="shared" si="61"/>
        <v>23</v>
      </c>
      <c r="DE46">
        <f t="shared" si="62"/>
        <v>34</v>
      </c>
      <c r="DF46">
        <f t="shared" si="63"/>
        <v>14</v>
      </c>
      <c r="DG46">
        <f t="shared" si="64"/>
        <v>30</v>
      </c>
      <c r="DH46">
        <f t="shared" si="65"/>
        <v>1</v>
      </c>
      <c r="DI46">
        <f t="shared" si="66"/>
        <v>6</v>
      </c>
      <c r="DJ46">
        <f t="shared" si="67"/>
        <v>40</v>
      </c>
      <c r="DK46">
        <f t="shared" si="68"/>
        <v>21</v>
      </c>
      <c r="DL46">
        <f t="shared" si="69"/>
        <v>43</v>
      </c>
      <c r="DM46">
        <f t="shared" si="70"/>
        <v>13</v>
      </c>
      <c r="DN46">
        <f t="shared" si="71"/>
        <v>42</v>
      </c>
      <c r="DO46">
        <f t="shared" si="72"/>
        <v>38</v>
      </c>
      <c r="DP46">
        <f t="shared" si="73"/>
        <v>19</v>
      </c>
      <c r="DQ46">
        <f t="shared" si="74"/>
        <v>11</v>
      </c>
      <c r="DR46">
        <f t="shared" si="75"/>
        <v>22</v>
      </c>
      <c r="DS46">
        <f t="shared" si="76"/>
        <v>35</v>
      </c>
      <c r="DT46">
        <f t="shared" si="77"/>
        <v>4</v>
      </c>
      <c r="DU46">
        <f t="shared" si="78"/>
        <v>3</v>
      </c>
      <c r="DV46">
        <f t="shared" si="79"/>
        <v>9</v>
      </c>
      <c r="DW46">
        <f t="shared" si="80"/>
        <v>24</v>
      </c>
      <c r="DX46">
        <f t="shared" si="81"/>
        <v>25</v>
      </c>
      <c r="DY46">
        <f t="shared" si="82"/>
        <v>37</v>
      </c>
      <c r="DZ46">
        <f t="shared" si="83"/>
        <v>45</v>
      </c>
      <c r="EA46">
        <f t="shared" si="84"/>
        <v>27</v>
      </c>
      <c r="EB46">
        <f t="shared" si="85"/>
        <v>17</v>
      </c>
      <c r="EC46">
        <f t="shared" si="86"/>
        <v>36</v>
      </c>
      <c r="ED46">
        <f t="shared" si="87"/>
        <v>28</v>
      </c>
      <c r="EE46">
        <f t="shared" si="88"/>
        <v>10</v>
      </c>
      <c r="EF46">
        <f t="shared" si="89"/>
        <v>7</v>
      </c>
    </row>
    <row r="47" spans="1:136" ht="16.5" customHeight="1">
      <c r="A47">
        <f>_calc_라운드기준!A47</f>
        <v>1199</v>
      </c>
      <c r="B47">
        <f>INDEX(_calc_누적빈도!B:B,$A47)-INDEX(_calc_누적빈도!B:B,$A47-기준250회_후보!$B$1)</f>
        <v>31</v>
      </c>
      <c r="C47">
        <f>INDEX(_calc_누적빈도!C:C,$A47)-INDEX(_calc_누적빈도!C:C,$A47-기준250회_후보!$B$1)</f>
        <v>26</v>
      </c>
      <c r="D47">
        <f>INDEX(_calc_누적빈도!D:D,$A47)-INDEX(_calc_누적빈도!D:D,$A47-기준250회_후보!$B$1)</f>
        <v>40</v>
      </c>
      <c r="E47">
        <f>INDEX(_calc_누적빈도!E:E,$A47)-INDEX(_calc_누적빈도!E:E,$A47-기준250회_후보!$B$1)</f>
        <v>28</v>
      </c>
      <c r="F47">
        <f>INDEX(_calc_누적빈도!F:F,$A47)-INDEX(_calc_누적빈도!F:F,$A47-기준250회_후보!$B$1)</f>
        <v>22</v>
      </c>
      <c r="G47">
        <f>INDEX(_calc_누적빈도!G:G,$A47)-INDEX(_calc_누적빈도!G:G,$A47-기준250회_후보!$B$1)</f>
        <v>43</v>
      </c>
      <c r="H47">
        <f>INDEX(_calc_누적빈도!H:H,$A47)-INDEX(_calc_누적빈도!H:H,$A47-기준250회_후보!$B$1)</f>
        <v>41</v>
      </c>
      <c r="I47">
        <f>INDEX(_calc_누적빈도!I:I,$A47)-INDEX(_calc_누적빈도!I:I,$A47-기준250회_후보!$B$1)</f>
        <v>25</v>
      </c>
      <c r="J47">
        <f>INDEX(_calc_누적빈도!J:J,$A47)-INDEX(_calc_누적빈도!J:J,$A47-기준250회_후보!$B$1)</f>
        <v>34</v>
      </c>
      <c r="K47">
        <f>INDEX(_calc_누적빈도!K:K,$A47)-INDEX(_calc_누적빈도!K:K,$A47-기준250회_후보!$B$1)</f>
        <v>25</v>
      </c>
      <c r="L47">
        <f>INDEX(_calc_누적빈도!L:L,$A47)-INDEX(_calc_누적빈도!L:L,$A47-기준250회_후보!$B$1)</f>
        <v>35</v>
      </c>
      <c r="M47">
        <f>INDEX(_calc_누적빈도!M:M,$A47)-INDEX(_calc_누적빈도!M:M,$A47-기준250회_후보!$B$1)</f>
        <v>41</v>
      </c>
      <c r="N47">
        <f>INDEX(_calc_누적빈도!N:N,$A47)-INDEX(_calc_누적빈도!N:N,$A47-기준250회_후보!$B$1)</f>
        <v>39</v>
      </c>
      <c r="O47">
        <f>INDEX(_calc_누적빈도!O:O,$A47)-INDEX(_calc_누적빈도!O:O,$A47-기준250회_후보!$B$1)</f>
        <v>36</v>
      </c>
      <c r="P47">
        <f>INDEX(_calc_누적빈도!P:P,$A47)-INDEX(_calc_누적빈도!P:P,$A47-기준250회_후보!$B$1)</f>
        <v>34</v>
      </c>
      <c r="Q47">
        <f>INDEX(_calc_누적빈도!Q:Q,$A47)-INDEX(_calc_누적빈도!Q:Q,$A47-기준250회_후보!$B$1)</f>
        <v>39</v>
      </c>
      <c r="R47">
        <f>INDEX(_calc_누적빈도!R:R,$A47)-INDEX(_calc_누적빈도!R:R,$A47-기준250회_후보!$B$1)</f>
        <v>29</v>
      </c>
      <c r="S47">
        <f>INDEX(_calc_누적빈도!S:S,$A47)-INDEX(_calc_누적빈도!S:S,$A47-기준250회_후보!$B$1)</f>
        <v>32</v>
      </c>
      <c r="T47">
        <f>INDEX(_calc_누적빈도!T:T,$A47)-INDEX(_calc_누적빈도!T:T,$A47-기준250회_후보!$B$1)</f>
        <v>34</v>
      </c>
      <c r="U47">
        <f>INDEX(_calc_누적빈도!U:U,$A47)-INDEX(_calc_누적빈도!U:U,$A47-기준250회_후보!$B$1)</f>
        <v>32</v>
      </c>
      <c r="V47">
        <f>INDEX(_calc_누적빈도!V:V,$A47)-INDEX(_calc_누적빈도!V:V,$A47-기준250회_후보!$B$1)</f>
        <v>38</v>
      </c>
      <c r="W47">
        <f>INDEX(_calc_누적빈도!W:W,$A47)-INDEX(_calc_누적빈도!W:W,$A47-기준250회_후보!$B$1)</f>
        <v>33</v>
      </c>
      <c r="X47">
        <f>INDEX(_calc_누적빈도!X:X,$A47)-INDEX(_calc_누적빈도!X:X,$A47-기준250회_후보!$B$1)</f>
        <v>31</v>
      </c>
      <c r="Y47">
        <f>INDEX(_calc_누적빈도!Y:Y,$A47)-INDEX(_calc_누적빈도!Y:Y,$A47-기준250회_후보!$B$1)</f>
        <v>36</v>
      </c>
      <c r="Z47">
        <f>INDEX(_calc_누적빈도!Z:Z,$A47)-INDEX(_calc_누적빈도!Z:Z,$A47-기준250회_후보!$B$1)</f>
        <v>25</v>
      </c>
      <c r="AA47">
        <f>INDEX(_calc_누적빈도!AA:AA,$A47)-INDEX(_calc_누적빈도!AA:AA,$A47-기준250회_후보!$B$1)</f>
        <v>37</v>
      </c>
      <c r="AB47">
        <f>INDEX(_calc_누적빈도!AB:AB,$A47)-INDEX(_calc_누적빈도!AB:AB,$A47-기준250회_후보!$B$1)</f>
        <v>32</v>
      </c>
      <c r="AC47">
        <f>INDEX(_calc_누적빈도!AC:AC,$A47)-INDEX(_calc_누적빈도!AC:AC,$A47-기준250회_후보!$B$1)</f>
        <v>33</v>
      </c>
      <c r="AD47">
        <f>INDEX(_calc_누적빈도!AD:AD,$A47)-INDEX(_calc_누적빈도!AD:AD,$A47-기준250회_후보!$B$1)</f>
        <v>37</v>
      </c>
      <c r="AE47">
        <f>INDEX(_calc_누적빈도!AE:AE,$A47)-INDEX(_calc_누적빈도!AE:AE,$A47-기준250회_후보!$B$1)</f>
        <v>37</v>
      </c>
      <c r="AF47">
        <f>INDEX(_calc_누적빈도!AF:AF,$A47)-INDEX(_calc_누적빈도!AF:AF,$A47-기준250회_후보!$B$1)</f>
        <v>32</v>
      </c>
      <c r="AG47">
        <f>INDEX(_calc_누적빈도!AG:AG,$A47)-INDEX(_calc_누적빈도!AG:AG,$A47-기준250회_후보!$B$1)</f>
        <v>29</v>
      </c>
      <c r="AH47">
        <f>INDEX(_calc_누적빈도!AH:AH,$A47)-INDEX(_calc_누적빈도!AH:AH,$A47-기준250회_후보!$B$1)</f>
        <v>39</v>
      </c>
      <c r="AI47">
        <f>INDEX(_calc_누적빈도!AI:AI,$A47)-INDEX(_calc_누적빈도!AI:AI,$A47-기준250회_후보!$B$1)</f>
        <v>34</v>
      </c>
      <c r="AJ47">
        <f>INDEX(_calc_누적빈도!AJ:AJ,$A47)-INDEX(_calc_누적빈도!AJ:AJ,$A47-기준250회_후보!$B$1)</f>
        <v>41</v>
      </c>
      <c r="AK47">
        <f>INDEX(_calc_누적빈도!AK:AK,$A47)-INDEX(_calc_누적빈도!AK:AK,$A47-기준250회_후보!$B$1)</f>
        <v>33</v>
      </c>
      <c r="AL47">
        <f>INDEX(_calc_누적빈도!AL:AL,$A47)-INDEX(_calc_누적빈도!AL:AL,$A47-기준250회_후보!$B$1)</f>
        <v>40</v>
      </c>
      <c r="AM47">
        <f>INDEX(_calc_누적빈도!AM:AM,$A47)-INDEX(_calc_누적빈도!AM:AM,$A47-기준250회_후보!$B$1)</f>
        <v>36</v>
      </c>
      <c r="AN47">
        <f>INDEX(_calc_누적빈도!AN:AN,$A47)-INDEX(_calc_누적빈도!AN:AN,$A47-기준250회_후보!$B$1)</f>
        <v>27</v>
      </c>
      <c r="AO47">
        <f>INDEX(_calc_누적빈도!AO:AO,$A47)-INDEX(_calc_누적빈도!AO:AO,$A47-기준250회_후보!$B$1)</f>
        <v>35</v>
      </c>
      <c r="AP47">
        <f>INDEX(_calc_누적빈도!AP:AP,$A47)-INDEX(_calc_누적빈도!AP:AP,$A47-기준250회_후보!$B$1)</f>
        <v>30</v>
      </c>
      <c r="AQ47">
        <f>INDEX(_calc_누적빈도!AQ:AQ,$A47)-INDEX(_calc_누적빈도!AQ:AQ,$A47-기준250회_후보!$B$1)</f>
        <v>28</v>
      </c>
      <c r="AR47">
        <f>INDEX(_calc_누적빈도!AR:AR,$A47)-INDEX(_calc_누적빈도!AR:AR,$A47-기준250회_후보!$B$1)</f>
        <v>22</v>
      </c>
      <c r="AS47">
        <f>INDEX(_calc_누적빈도!AS:AS,$A47)-INDEX(_calc_누적빈도!AS:AS,$A47-기준250회_후보!$B$1)</f>
        <v>32</v>
      </c>
      <c r="AT47">
        <f>INDEX(_calc_누적빈도!AT:AT,$A47)-INDEX(_calc_누적빈도!AT:AT,$A47-기준250회_후보!$B$1)</f>
        <v>37</v>
      </c>
      <c r="AU47">
        <f>(RANK(_calc_라운드기준!B47,_calc_라운드기준!$B47:$AT47,0)+COUNTIFS(_calc_라운드기준!$B47:$AT47,_calc_라운드기준!B47,$B$1:$AT$1,"&lt;"&amp;1))-(RANK(B47,$B47:$AT47,0)+COUNTIFS($B47:$AT47,B47,$B$1:$AT$1,"&lt;"&amp;1))</f>
        <v>1</v>
      </c>
      <c r="AV47">
        <f>(RANK(_calc_라운드기준!C47,_calc_라운드기준!$B47:$AT47,0)+COUNTIFS(_calc_라운드기준!$B47:$AT47,_calc_라운드기준!C47,$B$1:$AT$1,"&lt;"&amp;2))-(RANK(C47,$B47:$AT47,0)+COUNTIFS($B47:$AT47,C47,$B$1:$AT$1,"&lt;"&amp;2))</f>
        <v>-1</v>
      </c>
      <c r="AW47">
        <f>(RANK(_calc_라운드기준!D47,_calc_라운드기준!$B47:$AT47,0)+COUNTIFS(_calc_라운드기준!$B47:$AT47,_calc_라운드기준!D47,$B$1:$AT$1,"&lt;"&amp;3))-(RANK(D47,$B47:$AT47,0)+COUNTIFS($B47:$AT47,D47,$B$1:$AT$1,"&lt;"&amp;3))</f>
        <v>-4</v>
      </c>
      <c r="AX47">
        <f>(RANK(_calc_라운드기준!E47,_calc_라운드기준!$B47:$AT47,0)+COUNTIFS(_calc_라운드기준!$B47:$AT47,_calc_라운드기준!E47,$B$1:$AT$1,"&lt;"&amp;4))-(RANK(E47,$B47:$AT47,0)+COUNTIFS($B47:$AT47,E47,$B$1:$AT$1,"&lt;"&amp;4))</f>
        <v>-3</v>
      </c>
      <c r="AY47">
        <f>(RANK(_calc_라운드기준!F47,_calc_라운드기준!$B47:$AT47,0)+COUNTIFS(_calc_라운드기준!$B47:$AT47,_calc_라운드기준!F47,$B$1:$AT$1,"&lt;"&amp;5))-(RANK(F47,$B47:$AT47,0)+COUNTIFS($B47:$AT47,F47,$B$1:$AT$1,"&lt;"&amp;5))</f>
        <v>-20</v>
      </c>
      <c r="AZ47">
        <f>(RANK(_calc_라운드기준!G47,_calc_라운드기준!$B47:$AT47,0)+COUNTIFS(_calc_라운드기준!$B47:$AT47,_calc_라운드기준!G47,$B$1:$AT$1,"&lt;"&amp;6))-(RANK(G47,$B47:$AT47,0)+COUNTIFS($B47:$AT47,G47,$B$1:$AT$1,"&lt;"&amp;6))</f>
        <v>15</v>
      </c>
      <c r="BA47">
        <f>(RANK(_calc_라운드기준!H47,_calc_라운드기준!$B47:$AT47,0)+COUNTIFS(_calc_라운드기준!$B47:$AT47,_calc_라운드기준!H47,$B$1:$AT$1,"&lt;"&amp;7))-(RANK(H47,$B47:$AT47,0)+COUNTIFS($B47:$AT47,H47,$B$1:$AT$1,"&lt;"&amp;7))</f>
        <v>3</v>
      </c>
      <c r="BB47">
        <f>(RANK(_calc_라운드기준!I47,_calc_라운드기준!$B47:$AT47,0)+COUNTIFS(_calc_라운드기준!$B47:$AT47,_calc_라운드기준!I47,$B$1:$AT$1,"&lt;"&amp;8))-(RANK(I47,$B47:$AT47,0)+COUNTIFS($B47:$AT47,I47,$B$1:$AT$1,"&lt;"&amp;8))</f>
        <v>-35</v>
      </c>
      <c r="BC47">
        <f>(RANK(_calc_라운드기준!J47,_calc_라운드기준!$B47:$AT47,0)+COUNTIFS(_calc_라운드기준!$B47:$AT47,_calc_라운드기준!J47,$B$1:$AT$1,"&lt;"&amp;9))-(RANK(J47,$B47:$AT47,0)+COUNTIFS($B47:$AT47,J47,$B$1:$AT$1,"&lt;"&amp;9))</f>
        <v>-18</v>
      </c>
      <c r="BD47">
        <f>(RANK(_calc_라운드기준!K47,_calc_라운드기준!$B47:$AT47,0)+COUNTIFS(_calc_라운드기준!$B47:$AT47,_calc_라운드기준!K47,$B$1:$AT$1,"&lt;"&amp;10))-(RANK(K47,$B47:$AT47,0)+COUNTIFS($B47:$AT47,K47,$B$1:$AT$1,"&lt;"&amp;10))</f>
        <v>-2</v>
      </c>
      <c r="BE47">
        <f>(RANK(_calc_라운드기준!L47,_calc_라운드기준!$B47:$AT47,0)+COUNTIFS(_calc_라운드기준!$B47:$AT47,_calc_라운드기준!L47,$B$1:$AT$1,"&lt;"&amp;11))-(RANK(L47,$B47:$AT47,0)+COUNTIFS($B47:$AT47,L47,$B$1:$AT$1,"&lt;"&amp;11))</f>
        <v>17</v>
      </c>
      <c r="BF47">
        <f>(RANK(_calc_라운드기준!M47,_calc_라운드기준!$B47:$AT47,0)+COUNTIFS(_calc_라운드기준!$B47:$AT47,_calc_라운드기준!M47,$B$1:$AT$1,"&lt;"&amp;12))-(RANK(M47,$B47:$AT47,0)+COUNTIFS($B47:$AT47,M47,$B$1:$AT$1,"&lt;"&amp;12))</f>
        <v>6</v>
      </c>
      <c r="BG47">
        <f>(RANK(_calc_라운드기준!N47,_calc_라운드기준!$B47:$AT47,0)+COUNTIFS(_calc_라운드기준!$B47:$AT47,_calc_라운드기준!N47,$B$1:$AT$1,"&lt;"&amp;13))-(RANK(N47,$B47:$AT47,0)+COUNTIFS($B47:$AT47,N47,$B$1:$AT$1,"&lt;"&amp;13))</f>
        <v>3</v>
      </c>
      <c r="BH47">
        <f>(RANK(_calc_라운드기준!O47,_calc_라운드기준!$B47:$AT47,0)+COUNTIFS(_calc_라운드기준!$B47:$AT47,_calc_라운드기준!O47,$B$1:$AT$1,"&lt;"&amp;14))-(RANK(O47,$B47:$AT47,0)+COUNTIFS($B47:$AT47,O47,$B$1:$AT$1,"&lt;"&amp;14))</f>
        <v>26</v>
      </c>
      <c r="BI47">
        <f>(RANK(_calc_라운드기준!P47,_calc_라운드기준!$B47:$AT47,0)+COUNTIFS(_calc_라운드기준!$B47:$AT47,_calc_라운드기준!P47,$B$1:$AT$1,"&lt;"&amp;15))-(RANK(P47,$B47:$AT47,0)+COUNTIFS($B47:$AT47,P47,$B$1:$AT$1,"&lt;"&amp;15))</f>
        <v>-10</v>
      </c>
      <c r="BJ47">
        <f>(RANK(_calc_라운드기준!Q47,_calc_라운드기준!$B47:$AT47,0)+COUNTIFS(_calc_라운드기준!$B47:$AT47,_calc_라운드기준!Q47,$B$1:$AT$1,"&lt;"&amp;16))-(RANK(Q47,$B47:$AT47,0)+COUNTIFS($B47:$AT47,Q47,$B$1:$AT$1,"&lt;"&amp;16))</f>
        <v>4</v>
      </c>
      <c r="BK47">
        <f>(RANK(_calc_라운드기준!R47,_calc_라운드기준!$B47:$AT47,0)+COUNTIFS(_calc_라운드기준!$B47:$AT47,_calc_라운드기준!R47,$B$1:$AT$1,"&lt;"&amp;17))-(RANK(R47,$B47:$AT47,0)+COUNTIFS($B47:$AT47,R47,$B$1:$AT$1,"&lt;"&amp;17))</f>
        <v>1</v>
      </c>
      <c r="BL47">
        <f>(RANK(_calc_라운드기준!S47,_calc_라운드기준!$B47:$AT47,0)+COUNTIFS(_calc_라운드기준!$B47:$AT47,_calc_라운드기준!S47,$B$1:$AT$1,"&lt;"&amp;18))-(RANK(S47,$B47:$AT47,0)+COUNTIFS($B47:$AT47,S47,$B$1:$AT$1,"&lt;"&amp;18))</f>
        <v>-2</v>
      </c>
      <c r="BM47">
        <f>(RANK(_calc_라운드기준!T47,_calc_라운드기준!$B47:$AT47,0)+COUNTIFS(_calc_라운드기준!$B47:$AT47,_calc_라운드기준!T47,$B$1:$AT$1,"&lt;"&amp;19))-(RANK(T47,$B47:$AT47,0)+COUNTIFS($B47:$AT47,T47,$B$1:$AT$1,"&lt;"&amp;19))</f>
        <v>-5</v>
      </c>
      <c r="BN47">
        <f>(RANK(_calc_라운드기준!U47,_calc_라운드기준!$B47:$AT47,0)+COUNTIFS(_calc_라운드기준!$B47:$AT47,_calc_라운드기준!U47,$B$1:$AT$1,"&lt;"&amp;20))-(RANK(U47,$B47:$AT47,0)+COUNTIFS($B47:$AT47,U47,$B$1:$AT$1,"&lt;"&amp;20))</f>
        <v>-2</v>
      </c>
      <c r="BO47">
        <f>(RANK(_calc_라운드기준!V47,_calc_라운드기준!$B47:$AT47,0)+COUNTIFS(_calc_라운드기준!$B47:$AT47,_calc_라운드기준!V47,$B$1:$AT$1,"&lt;"&amp;21))-(RANK(V47,$B47:$AT47,0)+COUNTIFS($B47:$AT47,V47,$B$1:$AT$1,"&lt;"&amp;21))</f>
        <v>17</v>
      </c>
      <c r="BP47">
        <f>(RANK(_calc_라운드기준!W47,_calc_라운드기준!$B47:$AT47,0)+COUNTIFS(_calc_라운드기준!$B47:$AT47,_calc_라운드기준!W47,$B$1:$AT$1,"&lt;"&amp;22))-(RANK(W47,$B47:$AT47,0)+COUNTIFS($B47:$AT47,W47,$B$1:$AT$1,"&lt;"&amp;22))</f>
        <v>18</v>
      </c>
      <c r="BQ47">
        <f>(RANK(_calc_라운드기준!X47,_calc_라운드기준!$B47:$AT47,0)+COUNTIFS(_calc_라운드기준!$B47:$AT47,_calc_라운드기준!X47,$B$1:$AT$1,"&lt;"&amp;23))-(RANK(X47,$B47:$AT47,0)+COUNTIFS($B47:$AT47,X47,$B$1:$AT$1,"&lt;"&amp;23))</f>
        <v>-20</v>
      </c>
      <c r="BR47">
        <f>(RANK(_calc_라운드기준!Y47,_calc_라운드기준!$B47:$AT47,0)+COUNTIFS(_calc_라운드기준!$B47:$AT47,_calc_라운드기준!Y47,$B$1:$AT$1,"&lt;"&amp;24))-(RANK(Y47,$B47:$AT47,0)+COUNTIFS($B47:$AT47,Y47,$B$1:$AT$1,"&lt;"&amp;24))</f>
        <v>2</v>
      </c>
      <c r="BS47">
        <f>(RANK(_calc_라운드기준!Z47,_calc_라운드기준!$B47:$AT47,0)+COUNTIFS(_calc_라운드기준!$B47:$AT47,_calc_라운드기준!Z47,$B$1:$AT$1,"&lt;"&amp;25))-(RANK(Z47,$B47:$AT47,0)+COUNTIFS($B47:$AT47,Z47,$B$1:$AT$1,"&lt;"&amp;25))</f>
        <v>-24</v>
      </c>
      <c r="BT47">
        <f>(RANK(_calc_라운드기준!AA47,_calc_라운드기준!$B47:$AT47,0)+COUNTIFS(_calc_라운드기준!$B47:$AT47,_calc_라운드기준!AA47,$B$1:$AT$1,"&lt;"&amp;26))-(RANK(AA47,$B47:$AT47,0)+COUNTIFS($B47:$AT47,AA47,$B$1:$AT$1,"&lt;"&amp;26))</f>
        <v>9</v>
      </c>
      <c r="BU47">
        <f>(RANK(_calc_라운드기준!AB47,_calc_라운드기준!$B47:$AT47,0)+COUNTIFS(_calc_라운드기준!$B47:$AT47,_calc_라운드기준!AB47,$B$1:$AT$1,"&lt;"&amp;27))-(RANK(AB47,$B47:$AT47,0)+COUNTIFS($B47:$AT47,AB47,$B$1:$AT$1,"&lt;"&amp;27))</f>
        <v>-26</v>
      </c>
      <c r="BV47">
        <f>(RANK(_calc_라운드기준!AC47,_calc_라운드기준!$B47:$AT47,0)+COUNTIFS(_calc_라운드기준!$B47:$AT47,_calc_라운드기준!AC47,$B$1:$AT$1,"&lt;"&amp;28))-(RANK(AC47,$B47:$AT47,0)+COUNTIFS($B47:$AT47,AC47,$B$1:$AT$1,"&lt;"&amp;28))</f>
        <v>-11</v>
      </c>
      <c r="BW47">
        <f>(RANK(_calc_라운드기준!AD47,_calc_라운드기준!$B47:$AT47,0)+COUNTIFS(_calc_라운드기준!$B47:$AT47,_calc_라운드기준!AD47,$B$1:$AT$1,"&lt;"&amp;29))-(RANK(AD47,$B47:$AT47,0)+COUNTIFS($B47:$AT47,AD47,$B$1:$AT$1,"&lt;"&amp;29))</f>
        <v>3</v>
      </c>
      <c r="BX47">
        <f>(RANK(_calc_라운드기준!AE47,_calc_라운드기준!$B47:$AT47,0)+COUNTIFS(_calc_라운드기준!$B47:$AT47,_calc_라운드기준!AE47,$B$1:$AT$1,"&lt;"&amp;30))-(RANK(AE47,$B47:$AT47,0)+COUNTIFS($B47:$AT47,AE47,$B$1:$AT$1,"&lt;"&amp;30))</f>
        <v>15</v>
      </c>
      <c r="BY47">
        <f>(RANK(_calc_라운드기준!AF47,_calc_라운드기준!$B47:$AT47,0)+COUNTIFS(_calc_라운드기준!$B47:$AT47,_calc_라운드기준!AF47,$B$1:$AT$1,"&lt;"&amp;31))-(RANK(AF47,$B47:$AT47,0)+COUNTIFS($B47:$AT47,AF47,$B$1:$AT$1,"&lt;"&amp;31))</f>
        <v>7</v>
      </c>
      <c r="BZ47">
        <f>(RANK(_calc_라운드기준!AG47,_calc_라운드기준!$B47:$AT47,0)+COUNTIFS(_calc_라운드기준!$B47:$AT47,_calc_라운드기준!AG47,$B$1:$AT$1,"&lt;"&amp;32))-(RANK(AG47,$B47:$AT47,0)+COUNTIFS($B47:$AT47,AG47,$B$1:$AT$1,"&lt;"&amp;32))</f>
        <v>-7</v>
      </c>
      <c r="CA47">
        <f>(RANK(_calc_라운드기준!AH47,_calc_라운드기준!$B47:$AT47,0)+COUNTIFS(_calc_라운드기준!$B47:$AT47,_calc_라운드기준!AH47,$B$1:$AT$1,"&lt;"&amp;33))-(RANK(AH47,$B47:$AT47,0)+COUNTIFS($B47:$AT47,AH47,$B$1:$AT$1,"&lt;"&amp;33))</f>
        <v>21</v>
      </c>
      <c r="CB47">
        <f>(RANK(_calc_라운드기준!AI47,_calc_라운드기준!$B47:$AT47,0)+COUNTIFS(_calc_라운드기준!$B47:$AT47,_calc_라운드기준!AI47,$B$1:$AT$1,"&lt;"&amp;34))-(RANK(AI47,$B47:$AT47,0)+COUNTIFS($B47:$AT47,AI47,$B$1:$AT$1,"&lt;"&amp;34))</f>
        <v>20</v>
      </c>
      <c r="CC47">
        <f>(RANK(_calc_라운드기준!AJ47,_calc_라운드기준!$B47:$AT47,0)+COUNTIFS(_calc_라운드기준!$B47:$AT47,_calc_라운드기준!AJ47,$B$1:$AT$1,"&lt;"&amp;35))-(RANK(AJ47,$B47:$AT47,0)+COUNTIFS($B47:$AT47,AJ47,$B$1:$AT$1,"&lt;"&amp;35))</f>
        <v>17</v>
      </c>
      <c r="CD47">
        <f>(RANK(_calc_라운드기준!AK47,_calc_라운드기준!$B47:$AT47,0)+COUNTIFS(_calc_라운드기준!$B47:$AT47,_calc_라운드기준!AK47,$B$1:$AT$1,"&lt;"&amp;36))-(RANK(AK47,$B47:$AT47,0)+COUNTIFS($B47:$AT47,AK47,$B$1:$AT$1,"&lt;"&amp;36))</f>
        <v>-4</v>
      </c>
      <c r="CE47">
        <f>(RANK(_calc_라운드기준!AL47,_calc_라운드기준!$B47:$AT47,0)+COUNTIFS(_calc_라운드기준!$B47:$AT47,_calc_라운드기준!AL47,$B$1:$AT$1,"&lt;"&amp;37))-(RANK(AL47,$B47:$AT47,0)+COUNTIFS($B47:$AT47,AL47,$B$1:$AT$1,"&lt;"&amp;37))</f>
        <v>1</v>
      </c>
      <c r="CF47">
        <f>(RANK(_calc_라운드기준!AM47,_calc_라운드기준!$B47:$AT47,0)+COUNTIFS(_calc_라운드기준!$B47:$AT47,_calc_라운드기준!AM47,$B$1:$AT$1,"&lt;"&amp;38))-(RANK(AM47,$B47:$AT47,0)+COUNTIFS($B47:$AT47,AM47,$B$1:$AT$1,"&lt;"&amp;38))</f>
        <v>-9</v>
      </c>
      <c r="CG47">
        <f>(RANK(_calc_라운드기준!AN47,_calc_라운드기준!$B47:$AT47,0)+COUNTIFS(_calc_라운드기준!$B47:$AT47,_calc_라운드기준!AN47,$B$1:$AT$1,"&lt;"&amp;39))-(RANK(AN47,$B47:$AT47,0)+COUNTIFS($B47:$AT47,AN47,$B$1:$AT$1,"&lt;"&amp;39))</f>
        <v>-35</v>
      </c>
      <c r="CH47">
        <f>(RANK(_calc_라운드기준!AO47,_calc_라운드기준!$B47:$AT47,0)+COUNTIFS(_calc_라운드기준!$B47:$AT47,_calc_라운드기준!AO47,$B$1:$AT$1,"&lt;"&amp;40))-(RANK(AO47,$B47:$AT47,0)+COUNTIFS($B47:$AT47,AO47,$B$1:$AT$1,"&lt;"&amp;40))</f>
        <v>4</v>
      </c>
      <c r="CI47">
        <f>(RANK(_calc_라운드기준!AP47,_calc_라운드기준!$B47:$AT47,0)+COUNTIFS(_calc_라운드기준!$B47:$AT47,_calc_라운드기준!AP47,$B$1:$AT$1,"&lt;"&amp;41))-(RANK(AP47,$B47:$AT47,0)+COUNTIFS($B47:$AT47,AP47,$B$1:$AT$1,"&lt;"&amp;41))</f>
        <v>4</v>
      </c>
      <c r="CJ47">
        <f>(RANK(_calc_라운드기준!AQ47,_calc_라운드기준!$B47:$AT47,0)+COUNTIFS(_calc_라운드기준!$B47:$AT47,_calc_라운드기준!AQ47,$B$1:$AT$1,"&lt;"&amp;42))-(RANK(AQ47,$B47:$AT47,0)+COUNTIFS($B47:$AT47,AQ47,$B$1:$AT$1,"&lt;"&amp;42))</f>
        <v>-7</v>
      </c>
      <c r="CK47">
        <f>(RANK(_calc_라운드기준!AR47,_calc_라운드기준!$B47:$AT47,0)+COUNTIFS(_calc_라운드기준!$B47:$AT47,_calc_라운드기준!AR47,$B$1:$AT$1,"&lt;"&amp;43))-(RANK(AR47,$B47:$AT47,0)+COUNTIFS($B47:$AT47,AR47,$B$1:$AT$1,"&lt;"&amp;43))</f>
        <v>-1</v>
      </c>
      <c r="CL47">
        <f>(RANK(_calc_라운드기준!AS47,_calc_라운드기준!$B47:$AT47,0)+COUNTIFS(_calc_라운드기준!$B47:$AT47,_calc_라운드기준!AS47,$B$1:$AT$1,"&lt;"&amp;44))-(RANK(AS47,$B47:$AT47,0)+COUNTIFS($B47:$AT47,AS47,$B$1:$AT$1,"&lt;"&amp;44))</f>
        <v>14</v>
      </c>
      <c r="CM47">
        <f>(RANK(_calc_라운드기준!AT47,_calc_라운드기준!$B47:$AT47,0)+COUNTIFS(_calc_라운드기준!$B47:$AT47,_calc_라운드기준!AT47,$B$1:$AT$1,"&lt;"&amp;45))-(RANK(AT47,$B47:$AT47,0)+COUNTIFS($B47:$AT47,AT47,$B$1:$AT$1,"&lt;"&amp;45))</f>
        <v>18</v>
      </c>
      <c r="CN47">
        <f t="shared" si="45"/>
        <v>22</v>
      </c>
      <c r="CO47">
        <f t="shared" si="46"/>
        <v>25</v>
      </c>
      <c r="CP47">
        <f t="shared" si="47"/>
        <v>31</v>
      </c>
      <c r="CQ47">
        <f t="shared" si="48"/>
        <v>30</v>
      </c>
      <c r="CR47">
        <f t="shared" si="49"/>
        <v>40</v>
      </c>
      <c r="CS47">
        <f t="shared" si="50"/>
        <v>9</v>
      </c>
      <c r="CT47">
        <f t="shared" si="51"/>
        <v>18</v>
      </c>
      <c r="CU47">
        <f t="shared" si="52"/>
        <v>44</v>
      </c>
      <c r="CV47">
        <f t="shared" si="53"/>
        <v>39</v>
      </c>
      <c r="CW47">
        <f t="shared" si="54"/>
        <v>27</v>
      </c>
      <c r="CX47">
        <f t="shared" si="55"/>
        <v>6</v>
      </c>
      <c r="CY47">
        <f t="shared" si="56"/>
        <v>14</v>
      </c>
      <c r="CZ47">
        <f t="shared" si="57"/>
        <v>19</v>
      </c>
      <c r="DA47">
        <f t="shared" si="58"/>
        <v>1</v>
      </c>
      <c r="DB47">
        <f t="shared" si="59"/>
        <v>37</v>
      </c>
      <c r="DC47">
        <f t="shared" si="60"/>
        <v>15</v>
      </c>
      <c r="DD47">
        <f t="shared" si="61"/>
        <v>23</v>
      </c>
      <c r="DE47">
        <f t="shared" si="62"/>
        <v>28</v>
      </c>
      <c r="DF47">
        <f t="shared" si="63"/>
        <v>33</v>
      </c>
      <c r="DG47">
        <f t="shared" si="64"/>
        <v>29</v>
      </c>
      <c r="DH47">
        <f t="shared" si="65"/>
        <v>7</v>
      </c>
      <c r="DI47">
        <f t="shared" si="66"/>
        <v>4</v>
      </c>
      <c r="DJ47">
        <f t="shared" si="67"/>
        <v>41</v>
      </c>
      <c r="DK47">
        <f t="shared" si="68"/>
        <v>21</v>
      </c>
      <c r="DL47">
        <f t="shared" si="69"/>
        <v>42</v>
      </c>
      <c r="DM47">
        <f t="shared" si="70"/>
        <v>12</v>
      </c>
      <c r="DN47">
        <f t="shared" si="71"/>
        <v>43</v>
      </c>
      <c r="DO47">
        <f t="shared" si="72"/>
        <v>38</v>
      </c>
      <c r="DP47">
        <f t="shared" si="73"/>
        <v>20</v>
      </c>
      <c r="DQ47">
        <f t="shared" si="74"/>
        <v>10</v>
      </c>
      <c r="DR47">
        <f t="shared" si="75"/>
        <v>13</v>
      </c>
      <c r="DS47">
        <f t="shared" si="76"/>
        <v>34</v>
      </c>
      <c r="DT47">
        <f t="shared" si="77"/>
        <v>2</v>
      </c>
      <c r="DU47">
        <f t="shared" si="78"/>
        <v>3</v>
      </c>
      <c r="DV47">
        <f t="shared" si="79"/>
        <v>8</v>
      </c>
      <c r="DW47">
        <f t="shared" si="80"/>
        <v>32</v>
      </c>
      <c r="DX47">
        <f t="shared" si="81"/>
        <v>24</v>
      </c>
      <c r="DY47">
        <f t="shared" si="82"/>
        <v>36</v>
      </c>
      <c r="DZ47">
        <f t="shared" si="83"/>
        <v>45</v>
      </c>
      <c r="EA47">
        <f t="shared" si="84"/>
        <v>16</v>
      </c>
      <c r="EB47">
        <f t="shared" si="85"/>
        <v>17</v>
      </c>
      <c r="EC47">
        <f t="shared" si="86"/>
        <v>35</v>
      </c>
      <c r="ED47">
        <f t="shared" si="87"/>
        <v>26</v>
      </c>
      <c r="EE47">
        <f t="shared" si="88"/>
        <v>11</v>
      </c>
      <c r="EF47">
        <f t="shared" si="89"/>
        <v>5</v>
      </c>
    </row>
    <row r="48" spans="1:136" ht="16.5" customHeight="1">
      <c r="A48">
        <f>_calc_라운드기준!A48</f>
        <v>1198</v>
      </c>
      <c r="B48">
        <f>INDEX(_calc_누적빈도!B:B,$A48)-INDEX(_calc_누적빈도!B:B,$A48-기준250회_후보!$B$1)</f>
        <v>31</v>
      </c>
      <c r="C48">
        <f>INDEX(_calc_누적빈도!C:C,$A48)-INDEX(_calc_누적빈도!C:C,$A48-기준250회_후보!$B$1)</f>
        <v>26</v>
      </c>
      <c r="D48">
        <f>INDEX(_calc_누적빈도!D:D,$A48)-INDEX(_calc_누적빈도!D:D,$A48-기준250회_후보!$B$1)</f>
        <v>40</v>
      </c>
      <c r="E48">
        <f>INDEX(_calc_누적빈도!E:E,$A48)-INDEX(_calc_누적빈도!E:E,$A48-기준250회_후보!$B$1)</f>
        <v>28</v>
      </c>
      <c r="F48">
        <f>INDEX(_calc_누적빈도!F:F,$A48)-INDEX(_calc_누적빈도!F:F,$A48-기준250회_후보!$B$1)</f>
        <v>22</v>
      </c>
      <c r="G48">
        <f>INDEX(_calc_누적빈도!G:G,$A48)-INDEX(_calc_누적빈도!G:G,$A48-기준250회_후보!$B$1)</f>
        <v>43</v>
      </c>
      <c r="H48">
        <f>INDEX(_calc_누적빈도!H:H,$A48)-INDEX(_calc_누적빈도!H:H,$A48-기준250회_후보!$B$1)</f>
        <v>41</v>
      </c>
      <c r="I48">
        <f>INDEX(_calc_누적빈도!I:I,$A48)-INDEX(_calc_누적빈도!I:I,$A48-기준250회_후보!$B$1)</f>
        <v>25</v>
      </c>
      <c r="J48">
        <f>INDEX(_calc_누적빈도!J:J,$A48)-INDEX(_calc_누적빈도!J:J,$A48-기준250회_후보!$B$1)</f>
        <v>34</v>
      </c>
      <c r="K48">
        <f>INDEX(_calc_누적빈도!K:K,$A48)-INDEX(_calc_누적빈도!K:K,$A48-기준250회_후보!$B$1)</f>
        <v>25</v>
      </c>
      <c r="L48">
        <f>INDEX(_calc_누적빈도!L:L,$A48)-INDEX(_calc_누적빈도!L:L,$A48-기준250회_후보!$B$1)</f>
        <v>35</v>
      </c>
      <c r="M48">
        <f>INDEX(_calc_누적빈도!M:M,$A48)-INDEX(_calc_누적빈도!M:M,$A48-기준250회_후보!$B$1)</f>
        <v>41</v>
      </c>
      <c r="N48">
        <f>INDEX(_calc_누적빈도!N:N,$A48)-INDEX(_calc_누적빈도!N:N,$A48-기준250회_후보!$B$1)</f>
        <v>40</v>
      </c>
      <c r="O48">
        <f>INDEX(_calc_누적빈도!O:O,$A48)-INDEX(_calc_누적빈도!O:O,$A48-기준250회_후보!$B$1)</f>
        <v>36</v>
      </c>
      <c r="P48">
        <f>INDEX(_calc_누적빈도!P:P,$A48)-INDEX(_calc_누적빈도!P:P,$A48-기준250회_후보!$B$1)</f>
        <v>34</v>
      </c>
      <c r="Q48">
        <f>INDEX(_calc_누적빈도!Q:Q,$A48)-INDEX(_calc_누적빈도!Q:Q,$A48-기준250회_후보!$B$1)</f>
        <v>39</v>
      </c>
      <c r="R48">
        <f>INDEX(_calc_누적빈도!R:R,$A48)-INDEX(_calc_누적빈도!R:R,$A48-기준250회_후보!$B$1)</f>
        <v>29</v>
      </c>
      <c r="S48">
        <f>INDEX(_calc_누적빈도!S:S,$A48)-INDEX(_calc_누적빈도!S:S,$A48-기준250회_후보!$B$1)</f>
        <v>33</v>
      </c>
      <c r="T48">
        <f>INDEX(_calc_누적빈도!T:T,$A48)-INDEX(_calc_누적빈도!T:T,$A48-기준250회_후보!$B$1)</f>
        <v>34</v>
      </c>
      <c r="U48">
        <f>INDEX(_calc_누적빈도!U:U,$A48)-INDEX(_calc_누적빈도!U:U,$A48-기준250회_후보!$B$1)</f>
        <v>32</v>
      </c>
      <c r="V48">
        <f>INDEX(_calc_누적빈도!V:V,$A48)-INDEX(_calc_누적빈도!V:V,$A48-기준250회_후보!$B$1)</f>
        <v>38</v>
      </c>
      <c r="W48">
        <f>INDEX(_calc_누적빈도!W:W,$A48)-INDEX(_calc_누적빈도!W:W,$A48-기준250회_후보!$B$1)</f>
        <v>33</v>
      </c>
      <c r="X48">
        <f>INDEX(_calc_누적빈도!X:X,$A48)-INDEX(_calc_누적빈도!X:X,$A48-기준250회_후보!$B$1)</f>
        <v>31</v>
      </c>
      <c r="Y48">
        <f>INDEX(_calc_누적빈도!Y:Y,$A48)-INDEX(_calc_누적빈도!Y:Y,$A48-기준250회_후보!$B$1)</f>
        <v>36</v>
      </c>
      <c r="Z48">
        <f>INDEX(_calc_누적빈도!Z:Z,$A48)-INDEX(_calc_누적빈도!Z:Z,$A48-기준250회_후보!$B$1)</f>
        <v>25</v>
      </c>
      <c r="AA48">
        <f>INDEX(_calc_누적빈도!AA:AA,$A48)-INDEX(_calc_누적빈도!AA:AA,$A48-기준250회_후보!$B$1)</f>
        <v>36</v>
      </c>
      <c r="AB48">
        <f>INDEX(_calc_누적빈도!AB:AB,$A48)-INDEX(_calc_누적빈도!AB:AB,$A48-기준250회_후보!$B$1)</f>
        <v>32</v>
      </c>
      <c r="AC48">
        <f>INDEX(_calc_누적빈도!AC:AC,$A48)-INDEX(_calc_누적빈도!AC:AC,$A48-기준250회_후보!$B$1)</f>
        <v>33</v>
      </c>
      <c r="AD48">
        <f>INDEX(_calc_누적빈도!AD:AD,$A48)-INDEX(_calc_누적빈도!AD:AD,$A48-기준250회_후보!$B$1)</f>
        <v>37</v>
      </c>
      <c r="AE48">
        <f>INDEX(_calc_누적빈도!AE:AE,$A48)-INDEX(_calc_누적빈도!AE:AE,$A48-기준250회_후보!$B$1)</f>
        <v>37</v>
      </c>
      <c r="AF48">
        <f>INDEX(_calc_누적빈도!AF:AF,$A48)-INDEX(_calc_누적빈도!AF:AF,$A48-기준250회_후보!$B$1)</f>
        <v>33</v>
      </c>
      <c r="AG48">
        <f>INDEX(_calc_누적빈도!AG:AG,$A48)-INDEX(_calc_누적빈도!AG:AG,$A48-기준250회_후보!$B$1)</f>
        <v>29</v>
      </c>
      <c r="AH48">
        <f>INDEX(_calc_누적빈도!AH:AH,$A48)-INDEX(_calc_누적빈도!AH:AH,$A48-기준250회_후보!$B$1)</f>
        <v>38</v>
      </c>
      <c r="AI48">
        <f>INDEX(_calc_누적빈도!AI:AI,$A48)-INDEX(_calc_누적빈도!AI:AI,$A48-기준250회_후보!$B$1)</f>
        <v>34</v>
      </c>
      <c r="AJ48">
        <f>INDEX(_calc_누적빈도!AJ:AJ,$A48)-INDEX(_calc_누적빈도!AJ:AJ,$A48-기준250회_후보!$B$1)</f>
        <v>41</v>
      </c>
      <c r="AK48">
        <f>INDEX(_calc_누적빈도!AK:AK,$A48)-INDEX(_calc_누적빈도!AK:AK,$A48-기준250회_후보!$B$1)</f>
        <v>33</v>
      </c>
      <c r="AL48">
        <f>INDEX(_calc_누적빈도!AL:AL,$A48)-INDEX(_calc_누적빈도!AL:AL,$A48-기준250회_후보!$B$1)</f>
        <v>40</v>
      </c>
      <c r="AM48">
        <f>INDEX(_calc_누적빈도!AM:AM,$A48)-INDEX(_calc_누적빈도!AM:AM,$A48-기준250회_후보!$B$1)</f>
        <v>36</v>
      </c>
      <c r="AN48">
        <f>INDEX(_calc_누적빈도!AN:AN,$A48)-INDEX(_calc_누적빈도!AN:AN,$A48-기준250회_후보!$B$1)</f>
        <v>26</v>
      </c>
      <c r="AO48">
        <f>INDEX(_calc_누적빈도!AO:AO,$A48)-INDEX(_calc_누적빈도!AO:AO,$A48-기준250회_후보!$B$1)</f>
        <v>35</v>
      </c>
      <c r="AP48">
        <f>INDEX(_calc_누적빈도!AP:AP,$A48)-INDEX(_calc_누적빈도!AP:AP,$A48-기준250회_후보!$B$1)</f>
        <v>30</v>
      </c>
      <c r="AQ48">
        <f>INDEX(_calc_누적빈도!AQ:AQ,$A48)-INDEX(_calc_누적빈도!AQ:AQ,$A48-기준250회_후보!$B$1)</f>
        <v>28</v>
      </c>
      <c r="AR48">
        <f>INDEX(_calc_누적빈도!AR:AR,$A48)-INDEX(_calc_누적빈도!AR:AR,$A48-기준250회_후보!$B$1)</f>
        <v>22</v>
      </c>
      <c r="AS48">
        <f>INDEX(_calc_누적빈도!AS:AS,$A48)-INDEX(_calc_누적빈도!AS:AS,$A48-기준250회_후보!$B$1)</f>
        <v>32</v>
      </c>
      <c r="AT48">
        <f>INDEX(_calc_누적빈도!AT:AT,$A48)-INDEX(_calc_누적빈도!AT:AT,$A48-기준250회_후보!$B$1)</f>
        <v>37</v>
      </c>
      <c r="AU48">
        <f>(RANK(_calc_라운드기준!B48,_calc_라운드기준!$B48:$AT48,0)+COUNTIFS(_calc_라운드기준!$B48:$AT48,_calc_라운드기준!B48,$B$1:$AT$1,"&lt;"&amp;1))-(RANK(B48,$B48:$AT48,0)+COUNTIFS($B48:$AT48,B48,$B$1:$AT$1,"&lt;"&amp;1))</f>
        <v>-1</v>
      </c>
      <c r="AV48">
        <f>(RANK(_calc_라운드기준!C48,_calc_라운드기준!$B48:$AT48,0)+COUNTIFS(_calc_라운드기준!$B48:$AT48,_calc_라운드기준!C48,$B$1:$AT$1,"&lt;"&amp;2))-(RANK(C48,$B48:$AT48,0)+COUNTIFS($B48:$AT48,C48,$B$1:$AT$1,"&lt;"&amp;2))</f>
        <v>0</v>
      </c>
      <c r="AW48">
        <f>(RANK(_calc_라운드기준!D48,_calc_라운드기준!$B48:$AT48,0)+COUNTIFS(_calc_라운드기준!$B48:$AT48,_calc_라운드기준!D48,$B$1:$AT$1,"&lt;"&amp;3))-(RANK(D48,$B48:$AT48,0)+COUNTIFS($B48:$AT48,D48,$B$1:$AT$1,"&lt;"&amp;3))</f>
        <v>-4</v>
      </c>
      <c r="AX48">
        <f>(RANK(_calc_라운드기준!E48,_calc_라운드기준!$B48:$AT48,0)+COUNTIFS(_calc_라운드기준!$B48:$AT48,_calc_라운드기준!E48,$B$1:$AT$1,"&lt;"&amp;4))-(RANK(E48,$B48:$AT48,0)+COUNTIFS($B48:$AT48,E48,$B$1:$AT$1,"&lt;"&amp;4))</f>
        <v>-5</v>
      </c>
      <c r="AY48">
        <f>(RANK(_calc_라운드기준!F48,_calc_라운드기준!$B48:$AT48,0)+COUNTIFS(_calc_라운드기준!$B48:$AT48,_calc_라운드기준!F48,$B$1:$AT$1,"&lt;"&amp;5))-(RANK(F48,$B48:$AT48,0)+COUNTIFS($B48:$AT48,F48,$B$1:$AT$1,"&lt;"&amp;5))</f>
        <v>-21</v>
      </c>
      <c r="AZ48">
        <f>(RANK(_calc_라운드기준!G48,_calc_라운드기준!$B48:$AT48,0)+COUNTIFS(_calc_라운드기준!$B48:$AT48,_calc_라운드기준!G48,$B$1:$AT$1,"&lt;"&amp;6))-(RANK(G48,$B48:$AT48,0)+COUNTIFS($B48:$AT48,G48,$B$1:$AT$1,"&lt;"&amp;6))</f>
        <v>10</v>
      </c>
      <c r="BA48">
        <f>(RANK(_calc_라운드기준!H48,_calc_라운드기준!$B48:$AT48,0)+COUNTIFS(_calc_라운드기준!$B48:$AT48,_calc_라운드기준!H48,$B$1:$AT$1,"&lt;"&amp;7))-(RANK(H48,$B48:$AT48,0)+COUNTIFS($B48:$AT48,H48,$B$1:$AT$1,"&lt;"&amp;7))</f>
        <v>2</v>
      </c>
      <c r="BB48">
        <f>(RANK(_calc_라운드기준!I48,_calc_라운드기준!$B48:$AT48,0)+COUNTIFS(_calc_라운드기준!$B48:$AT48,_calc_라운드기준!I48,$B$1:$AT$1,"&lt;"&amp;8))-(RANK(I48,$B48:$AT48,0)+COUNTIFS($B48:$AT48,I48,$B$1:$AT$1,"&lt;"&amp;8))</f>
        <v>-36</v>
      </c>
      <c r="BC48">
        <f>(RANK(_calc_라운드기준!J48,_calc_라운드기준!$B48:$AT48,0)+COUNTIFS(_calc_라운드기준!$B48:$AT48,_calc_라운드기준!J48,$B$1:$AT$1,"&lt;"&amp;9))-(RANK(J48,$B48:$AT48,0)+COUNTIFS($B48:$AT48,J48,$B$1:$AT$1,"&lt;"&amp;9))</f>
        <v>-18</v>
      </c>
      <c r="BD48">
        <f>(RANK(_calc_라운드기준!K48,_calc_라운드기준!$B48:$AT48,0)+COUNTIFS(_calc_라운드기준!$B48:$AT48,_calc_라운드기준!K48,$B$1:$AT$1,"&lt;"&amp;10))-(RANK(K48,$B48:$AT48,0)+COUNTIFS($B48:$AT48,K48,$B$1:$AT$1,"&lt;"&amp;10))</f>
        <v>-2</v>
      </c>
      <c r="BE48">
        <f>(RANK(_calc_라운드기준!L48,_calc_라운드기준!$B48:$AT48,0)+COUNTIFS(_calc_라운드기준!$B48:$AT48,_calc_라운드기준!L48,$B$1:$AT$1,"&lt;"&amp;11))-(RANK(L48,$B48:$AT48,0)+COUNTIFS($B48:$AT48,L48,$B$1:$AT$1,"&lt;"&amp;11))</f>
        <v>15</v>
      </c>
      <c r="BF48">
        <f>(RANK(_calc_라운드기준!M48,_calc_라운드기준!$B48:$AT48,0)+COUNTIFS(_calc_라운드기준!$B48:$AT48,_calc_라운드기준!M48,$B$1:$AT$1,"&lt;"&amp;12))-(RANK(M48,$B48:$AT48,0)+COUNTIFS($B48:$AT48,M48,$B$1:$AT$1,"&lt;"&amp;12))</f>
        <v>9</v>
      </c>
      <c r="BG48">
        <f>(RANK(_calc_라운드기준!N48,_calc_라운드기준!$B48:$AT48,0)+COUNTIFS(_calc_라운드기준!$B48:$AT48,_calc_라운드기준!N48,$B$1:$AT$1,"&lt;"&amp;13))-(RANK(N48,$B48:$AT48,0)+COUNTIFS($B48:$AT48,N48,$B$1:$AT$1,"&lt;"&amp;13))</f>
        <v>0</v>
      </c>
      <c r="BH48">
        <f>(RANK(_calc_라운드기준!O48,_calc_라운드기준!$B48:$AT48,0)+COUNTIFS(_calc_라운드기준!$B48:$AT48,_calc_라운드기준!O48,$B$1:$AT$1,"&lt;"&amp;14))-(RANK(O48,$B48:$AT48,0)+COUNTIFS($B48:$AT48,O48,$B$1:$AT$1,"&lt;"&amp;14))</f>
        <v>27</v>
      </c>
      <c r="BI48">
        <f>(RANK(_calc_라운드기준!P48,_calc_라운드기준!$B48:$AT48,0)+COUNTIFS(_calc_라운드기준!$B48:$AT48,_calc_라운드기준!P48,$B$1:$AT$1,"&lt;"&amp;15))-(RANK(P48,$B48:$AT48,0)+COUNTIFS($B48:$AT48,P48,$B$1:$AT$1,"&lt;"&amp;15))</f>
        <v>-14</v>
      </c>
      <c r="BJ48">
        <f>(RANK(_calc_라운드기준!Q48,_calc_라운드기준!$B48:$AT48,0)+COUNTIFS(_calc_라운드기준!$B48:$AT48,_calc_라운드기준!Q48,$B$1:$AT$1,"&lt;"&amp;16))-(RANK(Q48,$B48:$AT48,0)+COUNTIFS($B48:$AT48,Q48,$B$1:$AT$1,"&lt;"&amp;16))</f>
        <v>0</v>
      </c>
      <c r="BK48">
        <f>(RANK(_calc_라운드기준!R48,_calc_라운드기준!$B48:$AT48,0)+COUNTIFS(_calc_라운드기준!$B48:$AT48,_calc_라운드기준!R48,$B$1:$AT$1,"&lt;"&amp;17))-(RANK(R48,$B48:$AT48,0)+COUNTIFS($B48:$AT48,R48,$B$1:$AT$1,"&lt;"&amp;17))</f>
        <v>-1</v>
      </c>
      <c r="BL48">
        <f>(RANK(_calc_라운드기준!S48,_calc_라운드기준!$B48:$AT48,0)+COUNTIFS(_calc_라운드기준!$B48:$AT48,_calc_라운드기준!S48,$B$1:$AT$1,"&lt;"&amp;18))-(RANK(S48,$B48:$AT48,0)+COUNTIFS($B48:$AT48,S48,$B$1:$AT$1,"&lt;"&amp;18))</f>
        <v>0</v>
      </c>
      <c r="BM48">
        <f>(RANK(_calc_라운드기준!T48,_calc_라운드기준!$B48:$AT48,0)+COUNTIFS(_calc_라운드기준!$B48:$AT48,_calc_라운드기준!T48,$B$1:$AT$1,"&lt;"&amp;19))-(RANK(T48,$B48:$AT48,0)+COUNTIFS($B48:$AT48,T48,$B$1:$AT$1,"&lt;"&amp;19))</f>
        <v>-5</v>
      </c>
      <c r="BN48">
        <f>(RANK(_calc_라운드기준!U48,_calc_라운드기준!$B48:$AT48,0)+COUNTIFS(_calc_라운드기준!$B48:$AT48,_calc_라운드기준!U48,$B$1:$AT$1,"&lt;"&amp;20))-(RANK(U48,$B48:$AT48,0)+COUNTIFS($B48:$AT48,U48,$B$1:$AT$1,"&lt;"&amp;20))</f>
        <v>-4</v>
      </c>
      <c r="BO48">
        <f>(RANK(_calc_라운드기준!V48,_calc_라운드기준!$B48:$AT48,0)+COUNTIFS(_calc_라운드기준!$B48:$AT48,_calc_라운드기준!V48,$B$1:$AT$1,"&lt;"&amp;21))-(RANK(V48,$B48:$AT48,0)+COUNTIFS($B48:$AT48,V48,$B$1:$AT$1,"&lt;"&amp;21))</f>
        <v>17</v>
      </c>
      <c r="BP48">
        <f>(RANK(_calc_라운드기준!W48,_calc_라운드기준!$B48:$AT48,0)+COUNTIFS(_calc_라운드기준!$B48:$AT48,_calc_라운드기준!W48,$B$1:$AT$1,"&lt;"&amp;22))-(RANK(W48,$B48:$AT48,0)+COUNTIFS($B48:$AT48,W48,$B$1:$AT$1,"&lt;"&amp;22))</f>
        <v>10</v>
      </c>
      <c r="BQ48">
        <f>(RANK(_calc_라운드기준!X48,_calc_라운드기준!$B48:$AT48,0)+COUNTIFS(_calc_라운드기준!$B48:$AT48,_calc_라운드기준!X48,$B$1:$AT$1,"&lt;"&amp;23))-(RANK(X48,$B48:$AT48,0)+COUNTIFS($B48:$AT48,X48,$B$1:$AT$1,"&lt;"&amp;23))</f>
        <v>-20</v>
      </c>
      <c r="BR48">
        <f>(RANK(_calc_라운드기준!Y48,_calc_라운드기준!$B48:$AT48,0)+COUNTIFS(_calc_라운드기준!$B48:$AT48,_calc_라운드기준!Y48,$B$1:$AT$1,"&lt;"&amp;24))-(RANK(Y48,$B48:$AT48,0)+COUNTIFS($B48:$AT48,Y48,$B$1:$AT$1,"&lt;"&amp;24))</f>
        <v>3</v>
      </c>
      <c r="BS48">
        <f>(RANK(_calc_라운드기준!Z48,_calc_라운드기준!$B48:$AT48,0)+COUNTIFS(_calc_라운드기준!$B48:$AT48,_calc_라운드기준!Z48,$B$1:$AT$1,"&lt;"&amp;25))-(RANK(Z48,$B48:$AT48,0)+COUNTIFS($B48:$AT48,Z48,$B$1:$AT$1,"&lt;"&amp;25))</f>
        <v>-24</v>
      </c>
      <c r="BT48">
        <f>(RANK(_calc_라운드기준!AA48,_calc_라운드기준!$B48:$AT48,0)+COUNTIFS(_calc_라운드기준!$B48:$AT48,_calc_라운드기준!AA48,$B$1:$AT$1,"&lt;"&amp;26))-(RANK(AA48,$B48:$AT48,0)+COUNTIFS($B48:$AT48,AA48,$B$1:$AT$1,"&lt;"&amp;26))</f>
        <v>11</v>
      </c>
      <c r="BU48">
        <f>(RANK(_calc_라운드기준!AB48,_calc_라운드기준!$B48:$AT48,0)+COUNTIFS(_calc_라운드기준!$B48:$AT48,_calc_라운드기준!AB48,$B$1:$AT$1,"&lt;"&amp;27))-(RANK(AB48,$B48:$AT48,0)+COUNTIFS($B48:$AT48,AB48,$B$1:$AT$1,"&lt;"&amp;27))</f>
        <v>-27</v>
      </c>
      <c r="BV48">
        <f>(RANK(_calc_라운드기준!AC48,_calc_라운드기준!$B48:$AT48,0)+COUNTIFS(_calc_라운드기준!$B48:$AT48,_calc_라운드기준!AC48,$B$1:$AT$1,"&lt;"&amp;28))-(RANK(AC48,$B48:$AT48,0)+COUNTIFS($B48:$AT48,AC48,$B$1:$AT$1,"&lt;"&amp;28))</f>
        <v>-12</v>
      </c>
      <c r="BW48">
        <f>(RANK(_calc_라운드기준!AD48,_calc_라운드기준!$B48:$AT48,0)+COUNTIFS(_calc_라운드기준!$B48:$AT48,_calc_라운드기준!AD48,$B$1:$AT$1,"&lt;"&amp;29))-(RANK(AD48,$B48:$AT48,0)+COUNTIFS($B48:$AT48,AD48,$B$1:$AT$1,"&lt;"&amp;29))</f>
        <v>4</v>
      </c>
      <c r="BX48">
        <f>(RANK(_calc_라운드기준!AE48,_calc_라운드기준!$B48:$AT48,0)+COUNTIFS(_calc_라운드기준!$B48:$AT48,_calc_라운드기준!AE48,$B$1:$AT$1,"&lt;"&amp;30))-(RANK(AE48,$B48:$AT48,0)+COUNTIFS($B48:$AT48,AE48,$B$1:$AT$1,"&lt;"&amp;30))</f>
        <v>24</v>
      </c>
      <c r="BY48">
        <f>(RANK(_calc_라운드기준!AF48,_calc_라운드기준!$B48:$AT48,0)+COUNTIFS(_calc_라운드기준!$B48:$AT48,_calc_라운드기준!AF48,$B$1:$AT$1,"&lt;"&amp;31))-(RANK(AF48,$B48:$AT48,0)+COUNTIFS($B48:$AT48,AF48,$B$1:$AT$1,"&lt;"&amp;31))</f>
        <v>10</v>
      </c>
      <c r="BZ48">
        <f>(RANK(_calc_라운드기준!AG48,_calc_라운드기준!$B48:$AT48,0)+COUNTIFS(_calc_라운드기준!$B48:$AT48,_calc_라운드기준!AG48,$B$1:$AT$1,"&lt;"&amp;32))-(RANK(AG48,$B48:$AT48,0)+COUNTIFS($B48:$AT48,AG48,$B$1:$AT$1,"&lt;"&amp;32))</f>
        <v>-8</v>
      </c>
      <c r="CA48">
        <f>(RANK(_calc_라운드기준!AH48,_calc_라운드기준!$B48:$AT48,0)+COUNTIFS(_calc_라운드기준!$B48:$AT48,_calc_라운드기준!AH48,$B$1:$AT$1,"&lt;"&amp;33))-(RANK(AH48,$B48:$AT48,0)+COUNTIFS($B48:$AT48,AH48,$B$1:$AT$1,"&lt;"&amp;33))</f>
        <v>28</v>
      </c>
      <c r="CB48">
        <f>(RANK(_calc_라운드기준!AI48,_calc_라운드기준!$B48:$AT48,0)+COUNTIFS(_calc_라운드기준!$B48:$AT48,_calc_라운드기준!AI48,$B$1:$AT$1,"&lt;"&amp;34))-(RANK(AI48,$B48:$AT48,0)+COUNTIFS($B48:$AT48,AI48,$B$1:$AT$1,"&lt;"&amp;34))</f>
        <v>19</v>
      </c>
      <c r="CC48">
        <f>(RANK(_calc_라운드기준!AJ48,_calc_라운드기준!$B48:$AT48,0)+COUNTIFS(_calc_라운드기준!$B48:$AT48,_calc_라운드기준!AJ48,$B$1:$AT$1,"&lt;"&amp;35))-(RANK(AJ48,$B48:$AT48,0)+COUNTIFS($B48:$AT48,AJ48,$B$1:$AT$1,"&lt;"&amp;35))</f>
        <v>16</v>
      </c>
      <c r="CD48">
        <f>(RANK(_calc_라운드기준!AK48,_calc_라운드기준!$B48:$AT48,0)+COUNTIFS(_calc_라운드기준!$B48:$AT48,_calc_라운드기준!AK48,$B$1:$AT$1,"&lt;"&amp;36))-(RANK(AK48,$B48:$AT48,0)+COUNTIFS($B48:$AT48,AK48,$B$1:$AT$1,"&lt;"&amp;36))</f>
        <v>-7</v>
      </c>
      <c r="CE48">
        <f>(RANK(_calc_라운드기준!AL48,_calc_라운드기준!$B48:$AT48,0)+COUNTIFS(_calc_라운드기준!$B48:$AT48,_calc_라운드기준!AL48,$B$1:$AT$1,"&lt;"&amp;37))-(RANK(AL48,$B48:$AT48,0)+COUNTIFS($B48:$AT48,AL48,$B$1:$AT$1,"&lt;"&amp;37))</f>
        <v>2</v>
      </c>
      <c r="CF48">
        <f>(RANK(_calc_라운드기준!AM48,_calc_라운드기준!$B48:$AT48,0)+COUNTIFS(_calc_라운드기준!$B48:$AT48,_calc_라운드기준!AM48,$B$1:$AT$1,"&lt;"&amp;38))-(RANK(AM48,$B48:$AT48,0)+COUNTIFS($B48:$AT48,AM48,$B$1:$AT$1,"&lt;"&amp;38))</f>
        <v>-1</v>
      </c>
      <c r="CG48">
        <f>(RANK(_calc_라운드기준!AN48,_calc_라운드기준!$B48:$AT48,0)+COUNTIFS(_calc_라운드기준!$B48:$AT48,_calc_라운드기준!AN48,$B$1:$AT$1,"&lt;"&amp;39))-(RANK(AN48,$B48:$AT48,0)+COUNTIFS($B48:$AT48,AN48,$B$1:$AT$1,"&lt;"&amp;39))</f>
        <v>-30</v>
      </c>
      <c r="CH48">
        <f>(RANK(_calc_라운드기준!AO48,_calc_라운드기준!$B48:$AT48,0)+COUNTIFS(_calc_라운드기준!$B48:$AT48,_calc_라운드기준!AO48,$B$1:$AT$1,"&lt;"&amp;40))-(RANK(AO48,$B48:$AT48,0)+COUNTIFS($B48:$AT48,AO48,$B$1:$AT$1,"&lt;"&amp;40))</f>
        <v>3</v>
      </c>
      <c r="CI48">
        <f>(RANK(_calc_라운드기준!AP48,_calc_라운드기준!$B48:$AT48,0)+COUNTIFS(_calc_라운드기준!$B48:$AT48,_calc_라운드기준!AP48,$B$1:$AT$1,"&lt;"&amp;41))-(RANK(AP48,$B48:$AT48,0)+COUNTIFS($B48:$AT48,AP48,$B$1:$AT$1,"&lt;"&amp;41))</f>
        <v>9</v>
      </c>
      <c r="CJ48">
        <f>(RANK(_calc_라운드기준!AQ48,_calc_라운드기준!$B48:$AT48,0)+COUNTIFS(_calc_라운드기준!$B48:$AT48,_calc_라운드기준!AQ48,$B$1:$AT$1,"&lt;"&amp;42))-(RANK(AQ48,$B48:$AT48,0)+COUNTIFS($B48:$AT48,AQ48,$B$1:$AT$1,"&lt;"&amp;42))</f>
        <v>-9</v>
      </c>
      <c r="CK48">
        <f>(RANK(_calc_라운드기준!AR48,_calc_라운드기준!$B48:$AT48,0)+COUNTIFS(_calc_라운드기준!$B48:$AT48,_calc_라운드기준!AR48,$B$1:$AT$1,"&lt;"&amp;43))-(RANK(AR48,$B48:$AT48,0)+COUNTIFS($B48:$AT48,AR48,$B$1:$AT$1,"&lt;"&amp;43))</f>
        <v>-1</v>
      </c>
      <c r="CL48">
        <f>(RANK(_calc_라운드기준!AS48,_calc_라운드기준!$B48:$AT48,0)+COUNTIFS(_calc_라운드기준!$B48:$AT48,_calc_라운드기준!AS48,$B$1:$AT$1,"&lt;"&amp;44))-(RANK(AS48,$B48:$AT48,0)+COUNTIFS($B48:$AT48,AS48,$B$1:$AT$1,"&lt;"&amp;44))</f>
        <v>14</v>
      </c>
      <c r="CM48">
        <f>(RANK(_calc_라운드기준!AT48,_calc_라운드기준!$B48:$AT48,0)+COUNTIFS(_calc_라운드기준!$B48:$AT48,_calc_라운드기준!AT48,$B$1:$AT$1,"&lt;"&amp;45))-(RANK(AT48,$B48:$AT48,0)+COUNTIFS($B48:$AT48,AT48,$B$1:$AT$1,"&lt;"&amp;45))</f>
        <v>17</v>
      </c>
      <c r="CN48">
        <f t="shared" si="45"/>
        <v>25</v>
      </c>
      <c r="CO48">
        <f t="shared" si="46"/>
        <v>21</v>
      </c>
      <c r="CP48">
        <f t="shared" si="47"/>
        <v>30</v>
      </c>
      <c r="CQ48">
        <f t="shared" si="48"/>
        <v>32</v>
      </c>
      <c r="CR48">
        <f t="shared" si="49"/>
        <v>41</v>
      </c>
      <c r="CS48">
        <f t="shared" si="50"/>
        <v>11</v>
      </c>
      <c r="CT48">
        <f t="shared" si="51"/>
        <v>19</v>
      </c>
      <c r="CU48">
        <f t="shared" si="52"/>
        <v>45</v>
      </c>
      <c r="CV48">
        <f t="shared" si="53"/>
        <v>39</v>
      </c>
      <c r="CW48">
        <f t="shared" si="54"/>
        <v>29</v>
      </c>
      <c r="CX48">
        <f t="shared" si="55"/>
        <v>8</v>
      </c>
      <c r="CY48">
        <f t="shared" si="56"/>
        <v>14</v>
      </c>
      <c r="CZ48">
        <f t="shared" si="57"/>
        <v>22</v>
      </c>
      <c r="DA48">
        <f t="shared" si="58"/>
        <v>2</v>
      </c>
      <c r="DB48">
        <f t="shared" si="59"/>
        <v>38</v>
      </c>
      <c r="DC48">
        <f t="shared" si="60"/>
        <v>23</v>
      </c>
      <c r="DD48">
        <f t="shared" si="61"/>
        <v>26</v>
      </c>
      <c r="DE48">
        <f t="shared" si="62"/>
        <v>24</v>
      </c>
      <c r="DF48">
        <f t="shared" si="63"/>
        <v>33</v>
      </c>
      <c r="DG48">
        <f t="shared" si="64"/>
        <v>31</v>
      </c>
      <c r="DH48">
        <f t="shared" si="65"/>
        <v>5</v>
      </c>
      <c r="DI48">
        <f t="shared" si="66"/>
        <v>12</v>
      </c>
      <c r="DJ48">
        <f t="shared" si="67"/>
        <v>40</v>
      </c>
      <c r="DK48">
        <f t="shared" si="68"/>
        <v>17</v>
      </c>
      <c r="DL48">
        <f t="shared" si="69"/>
        <v>42</v>
      </c>
      <c r="DM48">
        <f t="shared" si="70"/>
        <v>10</v>
      </c>
      <c r="DN48">
        <f t="shared" si="71"/>
        <v>43</v>
      </c>
      <c r="DO48">
        <f t="shared" si="72"/>
        <v>37</v>
      </c>
      <c r="DP48">
        <f t="shared" si="73"/>
        <v>16</v>
      </c>
      <c r="DQ48">
        <f t="shared" si="74"/>
        <v>3</v>
      </c>
      <c r="DR48">
        <f t="shared" si="75"/>
        <v>13</v>
      </c>
      <c r="DS48">
        <f t="shared" si="76"/>
        <v>35</v>
      </c>
      <c r="DT48">
        <f t="shared" si="77"/>
        <v>1</v>
      </c>
      <c r="DU48">
        <f t="shared" si="78"/>
        <v>4</v>
      </c>
      <c r="DV48">
        <f t="shared" si="79"/>
        <v>7</v>
      </c>
      <c r="DW48">
        <f t="shared" si="80"/>
        <v>34</v>
      </c>
      <c r="DX48">
        <f t="shared" si="81"/>
        <v>20</v>
      </c>
      <c r="DY48">
        <f t="shared" si="82"/>
        <v>27</v>
      </c>
      <c r="DZ48">
        <f t="shared" si="83"/>
        <v>44</v>
      </c>
      <c r="EA48">
        <f t="shared" si="84"/>
        <v>18</v>
      </c>
      <c r="EB48">
        <f t="shared" si="85"/>
        <v>15</v>
      </c>
      <c r="EC48">
        <f t="shared" si="86"/>
        <v>36</v>
      </c>
      <c r="ED48">
        <f t="shared" si="87"/>
        <v>28</v>
      </c>
      <c r="EE48">
        <f t="shared" si="88"/>
        <v>9</v>
      </c>
      <c r="EF48">
        <f t="shared" si="89"/>
        <v>6</v>
      </c>
    </row>
    <row r="49" spans="1:136" ht="16.5" customHeight="1">
      <c r="A49">
        <f>_calc_라운드기준!A49</f>
        <v>1197</v>
      </c>
      <c r="B49">
        <f>INDEX(_calc_누적빈도!B:B,$A49)-INDEX(_calc_누적빈도!B:B,$A49-기준250회_후보!$B$1)</f>
        <v>30</v>
      </c>
      <c r="C49">
        <f>INDEX(_calc_누적빈도!C:C,$A49)-INDEX(_calc_누적빈도!C:C,$A49-기준250회_후보!$B$1)</f>
        <v>26</v>
      </c>
      <c r="D49">
        <f>INDEX(_calc_누적빈도!D:D,$A49)-INDEX(_calc_누적빈도!D:D,$A49-기준250회_후보!$B$1)</f>
        <v>41</v>
      </c>
      <c r="E49">
        <f>INDEX(_calc_누적빈도!E:E,$A49)-INDEX(_calc_누적빈도!E:E,$A49-기준250회_후보!$B$1)</f>
        <v>28</v>
      </c>
      <c r="F49">
        <f>INDEX(_calc_누적빈도!F:F,$A49)-INDEX(_calc_누적빈도!F:F,$A49-기준250회_후보!$B$1)</f>
        <v>21</v>
      </c>
      <c r="G49">
        <f>INDEX(_calc_누적빈도!G:G,$A49)-INDEX(_calc_누적빈도!G:G,$A49-기준250회_후보!$B$1)</f>
        <v>43</v>
      </c>
      <c r="H49">
        <f>INDEX(_calc_누적빈도!H:H,$A49)-INDEX(_calc_누적빈도!H:H,$A49-기준250회_후보!$B$1)</f>
        <v>40</v>
      </c>
      <c r="I49">
        <f>INDEX(_calc_누적빈도!I:I,$A49)-INDEX(_calc_누적빈도!I:I,$A49-기준250회_후보!$B$1)</f>
        <v>26</v>
      </c>
      <c r="J49">
        <f>INDEX(_calc_누적빈도!J:J,$A49)-INDEX(_calc_누적빈도!J:J,$A49-기준250회_후보!$B$1)</f>
        <v>34</v>
      </c>
      <c r="K49">
        <f>INDEX(_calc_누적빈도!K:K,$A49)-INDEX(_calc_누적빈도!K:K,$A49-기준250회_후보!$B$1)</f>
        <v>25</v>
      </c>
      <c r="L49">
        <f>INDEX(_calc_누적빈도!L:L,$A49)-INDEX(_calc_누적빈도!L:L,$A49-기준250회_후보!$B$1)</f>
        <v>35</v>
      </c>
      <c r="M49">
        <f>INDEX(_calc_누적빈도!M:M,$A49)-INDEX(_calc_누적빈도!M:M,$A49-기준250회_후보!$B$1)</f>
        <v>41</v>
      </c>
      <c r="N49">
        <f>INDEX(_calc_누적빈도!N:N,$A49)-INDEX(_calc_누적빈도!N:N,$A49-기준250회_후보!$B$1)</f>
        <v>40</v>
      </c>
      <c r="O49">
        <f>INDEX(_calc_누적빈도!O:O,$A49)-INDEX(_calc_누적빈도!O:O,$A49-기준250회_후보!$B$1)</f>
        <v>36</v>
      </c>
      <c r="P49">
        <f>INDEX(_calc_누적빈도!P:P,$A49)-INDEX(_calc_누적빈도!P:P,$A49-기준250회_후보!$B$1)</f>
        <v>34</v>
      </c>
      <c r="Q49">
        <f>INDEX(_calc_누적빈도!Q:Q,$A49)-INDEX(_calc_누적빈도!Q:Q,$A49-기준250회_후보!$B$1)</f>
        <v>39</v>
      </c>
      <c r="R49">
        <f>INDEX(_calc_누적빈도!R:R,$A49)-INDEX(_calc_누적빈도!R:R,$A49-기준250회_후보!$B$1)</f>
        <v>30</v>
      </c>
      <c r="S49">
        <f>INDEX(_calc_누적빈도!S:S,$A49)-INDEX(_calc_누적빈도!S:S,$A49-기준250회_후보!$B$1)</f>
        <v>33</v>
      </c>
      <c r="T49">
        <f>INDEX(_calc_누적빈도!T:T,$A49)-INDEX(_calc_누적빈도!T:T,$A49-기준250회_후보!$B$1)</f>
        <v>34</v>
      </c>
      <c r="U49">
        <f>INDEX(_calc_누적빈도!U:U,$A49)-INDEX(_calc_누적빈도!U:U,$A49-기준250회_후보!$B$1)</f>
        <v>33</v>
      </c>
      <c r="V49">
        <f>INDEX(_calc_누적빈도!V:V,$A49)-INDEX(_calc_누적빈도!V:V,$A49-기준250회_후보!$B$1)</f>
        <v>38</v>
      </c>
      <c r="W49">
        <f>INDEX(_calc_누적빈도!W:W,$A49)-INDEX(_calc_누적빈도!W:W,$A49-기준250회_후보!$B$1)</f>
        <v>33</v>
      </c>
      <c r="X49">
        <f>INDEX(_calc_누적빈도!X:X,$A49)-INDEX(_calc_누적빈도!X:X,$A49-기준250회_후보!$B$1)</f>
        <v>31</v>
      </c>
      <c r="Y49">
        <f>INDEX(_calc_누적빈도!Y:Y,$A49)-INDEX(_calc_누적빈도!Y:Y,$A49-기준250회_후보!$B$1)</f>
        <v>36</v>
      </c>
      <c r="Z49">
        <f>INDEX(_calc_누적빈도!Z:Z,$A49)-INDEX(_calc_누적빈도!Z:Z,$A49-기준250회_후보!$B$1)</f>
        <v>25</v>
      </c>
      <c r="AA49">
        <f>INDEX(_calc_누적빈도!AA:AA,$A49)-INDEX(_calc_누적빈도!AA:AA,$A49-기준250회_후보!$B$1)</f>
        <v>35</v>
      </c>
      <c r="AB49">
        <f>INDEX(_calc_누적빈도!AB:AB,$A49)-INDEX(_calc_누적빈도!AB:AB,$A49-기준250회_후보!$B$1)</f>
        <v>33</v>
      </c>
      <c r="AC49">
        <f>INDEX(_calc_누적빈도!AC:AC,$A49)-INDEX(_calc_누적빈도!AC:AC,$A49-기준250회_후보!$B$1)</f>
        <v>32</v>
      </c>
      <c r="AD49">
        <f>INDEX(_calc_누적빈도!AD:AD,$A49)-INDEX(_calc_누적빈도!AD:AD,$A49-기준250회_후보!$B$1)</f>
        <v>37</v>
      </c>
      <c r="AE49">
        <f>INDEX(_calc_누적빈도!AE:AE,$A49)-INDEX(_calc_누적빈도!AE:AE,$A49-기준250회_후보!$B$1)</f>
        <v>37</v>
      </c>
      <c r="AF49">
        <f>INDEX(_calc_누적빈도!AF:AF,$A49)-INDEX(_calc_누적빈도!AF:AF,$A49-기준250회_후보!$B$1)</f>
        <v>33</v>
      </c>
      <c r="AG49">
        <f>INDEX(_calc_누적빈도!AG:AG,$A49)-INDEX(_calc_누적빈도!AG:AG,$A49-기준250회_후보!$B$1)</f>
        <v>29</v>
      </c>
      <c r="AH49">
        <f>INDEX(_calc_누적빈도!AH:AH,$A49)-INDEX(_calc_누적빈도!AH:AH,$A49-기준250회_후보!$B$1)</f>
        <v>38</v>
      </c>
      <c r="AI49">
        <f>INDEX(_calc_누적빈도!AI:AI,$A49)-INDEX(_calc_누적빈도!AI:AI,$A49-기준250회_후보!$B$1)</f>
        <v>34</v>
      </c>
      <c r="AJ49">
        <f>INDEX(_calc_누적빈도!AJ:AJ,$A49)-INDEX(_calc_누적빈도!AJ:AJ,$A49-기준250회_후보!$B$1)</f>
        <v>42</v>
      </c>
      <c r="AK49">
        <f>INDEX(_calc_누적빈도!AK:AK,$A49)-INDEX(_calc_누적빈도!AK:AK,$A49-기준250회_후보!$B$1)</f>
        <v>33</v>
      </c>
      <c r="AL49">
        <f>INDEX(_calc_누적빈도!AL:AL,$A49)-INDEX(_calc_누적빈도!AL:AL,$A49-기준250회_후보!$B$1)</f>
        <v>40</v>
      </c>
      <c r="AM49">
        <f>INDEX(_calc_누적빈도!AM:AM,$A49)-INDEX(_calc_누적빈도!AM:AM,$A49-기준250회_후보!$B$1)</f>
        <v>36</v>
      </c>
      <c r="AN49">
        <f>INDEX(_calc_누적빈도!AN:AN,$A49)-INDEX(_calc_누적빈도!AN:AN,$A49-기준250회_후보!$B$1)</f>
        <v>26</v>
      </c>
      <c r="AO49">
        <f>INDEX(_calc_누적빈도!AO:AO,$A49)-INDEX(_calc_누적빈도!AO:AO,$A49-기준250회_후보!$B$1)</f>
        <v>35</v>
      </c>
      <c r="AP49">
        <f>INDEX(_calc_누적빈도!AP:AP,$A49)-INDEX(_calc_누적빈도!AP:AP,$A49-기준250회_후보!$B$1)</f>
        <v>30</v>
      </c>
      <c r="AQ49">
        <f>INDEX(_calc_누적빈도!AQ:AQ,$A49)-INDEX(_calc_누적빈도!AQ:AQ,$A49-기준250회_후보!$B$1)</f>
        <v>28</v>
      </c>
      <c r="AR49">
        <f>INDEX(_calc_누적빈도!AR:AR,$A49)-INDEX(_calc_누적빈도!AR:AR,$A49-기준250회_후보!$B$1)</f>
        <v>21</v>
      </c>
      <c r="AS49">
        <f>INDEX(_calc_누적빈도!AS:AS,$A49)-INDEX(_calc_누적빈도!AS:AS,$A49-기준250회_후보!$B$1)</f>
        <v>32</v>
      </c>
      <c r="AT49">
        <f>INDEX(_calc_누적빈도!AT:AT,$A49)-INDEX(_calc_누적빈도!AT:AT,$A49-기준250회_후보!$B$1)</f>
        <v>37</v>
      </c>
      <c r="AU49">
        <f>(RANK(_calc_라운드기준!B49,_calc_라운드기준!$B49:$AT49,0)+COUNTIFS(_calc_라운드기준!$B49:$AT49,_calc_라운드기준!B49,$B$1:$AT$1,"&lt;"&amp;1))-(RANK(B49,$B49:$AT49,0)+COUNTIFS($B49:$AT49,B49,$B$1:$AT$1,"&lt;"&amp;1))</f>
        <v>5</v>
      </c>
      <c r="AV49">
        <f>(RANK(_calc_라운드기준!C49,_calc_라운드기준!$B49:$AT49,0)+COUNTIFS(_calc_라운드기준!$B49:$AT49,_calc_라운드기준!C49,$B$1:$AT$1,"&lt;"&amp;2))-(RANK(C49,$B49:$AT49,0)+COUNTIFS($B49:$AT49,C49,$B$1:$AT$1,"&lt;"&amp;2))</f>
        <v>0</v>
      </c>
      <c r="AW49">
        <f>(RANK(_calc_라운드기준!D49,_calc_라운드기준!$B49:$AT49,0)+COUNTIFS(_calc_라운드기준!$B49:$AT49,_calc_라운드기준!D49,$B$1:$AT$1,"&lt;"&amp;3))-(RANK(D49,$B49:$AT49,0)+COUNTIFS($B49:$AT49,D49,$B$1:$AT$1,"&lt;"&amp;3))</f>
        <v>-2</v>
      </c>
      <c r="AX49">
        <f>(RANK(_calc_라운드기준!E49,_calc_라운드기준!$B49:$AT49,0)+COUNTIFS(_calc_라운드기준!$B49:$AT49,_calc_라운드기준!E49,$B$1:$AT$1,"&lt;"&amp;4))-(RANK(E49,$B49:$AT49,0)+COUNTIFS($B49:$AT49,E49,$B$1:$AT$1,"&lt;"&amp;4))</f>
        <v>-6</v>
      </c>
      <c r="AY49">
        <f>(RANK(_calc_라운드기준!F49,_calc_라운드기준!$B49:$AT49,0)+COUNTIFS(_calc_라운드기준!$B49:$AT49,_calc_라운드기준!F49,$B$1:$AT$1,"&lt;"&amp;5))-(RANK(F49,$B49:$AT49,0)+COUNTIFS($B49:$AT49,F49,$B$1:$AT$1,"&lt;"&amp;5))</f>
        <v>-12</v>
      </c>
      <c r="AZ49">
        <f>(RANK(_calc_라운드기준!G49,_calc_라운드기준!$B49:$AT49,0)+COUNTIFS(_calc_라운드기준!$B49:$AT49,_calc_라운드기준!G49,$B$1:$AT$1,"&lt;"&amp;6))-(RANK(G49,$B49:$AT49,0)+COUNTIFS($B49:$AT49,G49,$B$1:$AT$1,"&lt;"&amp;6))</f>
        <v>10</v>
      </c>
      <c r="BA49">
        <f>(RANK(_calc_라운드기준!H49,_calc_라운드기준!$B49:$AT49,0)+COUNTIFS(_calc_라운드기준!$B49:$AT49,_calc_라운드기준!H49,$B$1:$AT$1,"&lt;"&amp;7))-(RANK(H49,$B49:$AT49,0)+COUNTIFS($B49:$AT49,H49,$B$1:$AT$1,"&lt;"&amp;7))</f>
        <v>0</v>
      </c>
      <c r="BB49">
        <f>(RANK(_calc_라운드기준!I49,_calc_라운드기준!$B49:$AT49,0)+COUNTIFS(_calc_라운드기준!$B49:$AT49,_calc_라운드기준!I49,$B$1:$AT$1,"&lt;"&amp;8))-(RANK(I49,$B49:$AT49,0)+COUNTIFS($B49:$AT49,I49,$B$1:$AT$1,"&lt;"&amp;8))</f>
        <v>-34</v>
      </c>
      <c r="BC49">
        <f>(RANK(_calc_라운드기준!J49,_calc_라운드기준!$B49:$AT49,0)+COUNTIFS(_calc_라운드기준!$B49:$AT49,_calc_라운드기준!J49,$B$1:$AT$1,"&lt;"&amp;9))-(RANK(J49,$B49:$AT49,0)+COUNTIFS($B49:$AT49,J49,$B$1:$AT$1,"&lt;"&amp;9))</f>
        <v>-17</v>
      </c>
      <c r="BD49">
        <f>(RANK(_calc_라운드기준!K49,_calc_라운드기준!$B49:$AT49,0)+COUNTIFS(_calc_라운드기준!$B49:$AT49,_calc_라운드기준!K49,$B$1:$AT$1,"&lt;"&amp;10))-(RANK(K49,$B49:$AT49,0)+COUNTIFS($B49:$AT49,K49,$B$1:$AT$1,"&lt;"&amp;10))</f>
        <v>-2</v>
      </c>
      <c r="BE49">
        <f>(RANK(_calc_라운드기준!L49,_calc_라운드기준!$B49:$AT49,0)+COUNTIFS(_calc_라운드기준!$B49:$AT49,_calc_라운드기준!L49,$B$1:$AT$1,"&lt;"&amp;11))-(RANK(L49,$B49:$AT49,0)+COUNTIFS($B49:$AT49,L49,$B$1:$AT$1,"&lt;"&amp;11))</f>
        <v>6</v>
      </c>
      <c r="BF49">
        <f>(RANK(_calc_라운드기준!M49,_calc_라운드기준!$B49:$AT49,0)+COUNTIFS(_calc_라운드기준!$B49:$AT49,_calc_라운드기준!M49,$B$1:$AT$1,"&lt;"&amp;12))-(RANK(M49,$B49:$AT49,0)+COUNTIFS($B49:$AT49,M49,$B$1:$AT$1,"&lt;"&amp;12))</f>
        <v>8</v>
      </c>
      <c r="BG49">
        <f>(RANK(_calc_라운드기준!N49,_calc_라운드기준!$B49:$AT49,0)+COUNTIFS(_calc_라운드기준!$B49:$AT49,_calc_라운드기준!N49,$B$1:$AT$1,"&lt;"&amp;13))-(RANK(N49,$B49:$AT49,0)+COUNTIFS($B49:$AT49,N49,$B$1:$AT$1,"&lt;"&amp;13))</f>
        <v>1</v>
      </c>
      <c r="BH49">
        <f>(RANK(_calc_라운드기준!O49,_calc_라운드기준!$B49:$AT49,0)+COUNTIFS(_calc_라운드기준!$B49:$AT49,_calc_라운드기준!O49,$B$1:$AT$1,"&lt;"&amp;14))-(RANK(O49,$B49:$AT49,0)+COUNTIFS($B49:$AT49,O49,$B$1:$AT$1,"&lt;"&amp;14))</f>
        <v>27</v>
      </c>
      <c r="BI49">
        <f>(RANK(_calc_라운드기준!P49,_calc_라운드기준!$B49:$AT49,0)+COUNTIFS(_calc_라운드기준!$B49:$AT49,_calc_라운드기준!P49,$B$1:$AT$1,"&lt;"&amp;15))-(RANK(P49,$B49:$AT49,0)+COUNTIFS($B49:$AT49,P49,$B$1:$AT$1,"&lt;"&amp;15))</f>
        <v>-13</v>
      </c>
      <c r="BJ49">
        <f>(RANK(_calc_라운드기준!Q49,_calc_라운드기준!$B49:$AT49,0)+COUNTIFS(_calc_라운드기준!$B49:$AT49,_calc_라운드기준!Q49,$B$1:$AT$1,"&lt;"&amp;16))-(RANK(Q49,$B49:$AT49,0)+COUNTIFS($B49:$AT49,Q49,$B$1:$AT$1,"&lt;"&amp;16))</f>
        <v>1</v>
      </c>
      <c r="BK49">
        <f>(RANK(_calc_라운드기준!R49,_calc_라운드기준!$B49:$AT49,0)+COUNTIFS(_calc_라운드기준!$B49:$AT49,_calc_라운드기준!R49,$B$1:$AT$1,"&lt;"&amp;17))-(RANK(R49,$B49:$AT49,0)+COUNTIFS($B49:$AT49,R49,$B$1:$AT$1,"&lt;"&amp;17))</f>
        <v>-1</v>
      </c>
      <c r="BL49">
        <f>(RANK(_calc_라운드기준!S49,_calc_라운드기준!$B49:$AT49,0)+COUNTIFS(_calc_라운드기준!$B49:$AT49,_calc_라운드기준!S49,$B$1:$AT$1,"&lt;"&amp;18))-(RANK(S49,$B49:$AT49,0)+COUNTIFS($B49:$AT49,S49,$B$1:$AT$1,"&lt;"&amp;18))</f>
        <v>0</v>
      </c>
      <c r="BM49">
        <f>(RANK(_calc_라운드기준!T49,_calc_라운드기준!$B49:$AT49,0)+COUNTIFS(_calc_라운드기준!$B49:$AT49,_calc_라운드기준!T49,$B$1:$AT$1,"&lt;"&amp;19))-(RANK(T49,$B49:$AT49,0)+COUNTIFS($B49:$AT49,T49,$B$1:$AT$1,"&lt;"&amp;19))</f>
        <v>-5</v>
      </c>
      <c r="BN49">
        <f>(RANK(_calc_라운드기준!U49,_calc_라운드기준!$B49:$AT49,0)+COUNTIFS(_calc_라운드기준!$B49:$AT49,_calc_라운드기준!U49,$B$1:$AT$1,"&lt;"&amp;20))-(RANK(U49,$B49:$AT49,0)+COUNTIFS($B49:$AT49,U49,$B$1:$AT$1,"&lt;"&amp;20))</f>
        <v>0</v>
      </c>
      <c r="BO49">
        <f>(RANK(_calc_라운드기준!V49,_calc_라운드기준!$B49:$AT49,0)+COUNTIFS(_calc_라운드기준!$B49:$AT49,_calc_라운드기준!V49,$B$1:$AT$1,"&lt;"&amp;21))-(RANK(V49,$B49:$AT49,0)+COUNTIFS($B49:$AT49,V49,$B$1:$AT$1,"&lt;"&amp;21))</f>
        <v>17</v>
      </c>
      <c r="BP49">
        <f>(RANK(_calc_라운드기준!W49,_calc_라운드기준!$B49:$AT49,0)+COUNTIFS(_calc_라운드기준!$B49:$AT49,_calc_라운드기준!W49,$B$1:$AT$1,"&lt;"&amp;22))-(RANK(W49,$B49:$AT49,0)+COUNTIFS($B49:$AT49,W49,$B$1:$AT$1,"&lt;"&amp;22))</f>
        <v>8</v>
      </c>
      <c r="BQ49">
        <f>(RANK(_calc_라운드기준!X49,_calc_라운드기준!$B49:$AT49,0)+COUNTIFS(_calc_라운드기준!$B49:$AT49,_calc_라운드기준!X49,$B$1:$AT$1,"&lt;"&amp;23))-(RANK(X49,$B49:$AT49,0)+COUNTIFS($B49:$AT49,X49,$B$1:$AT$1,"&lt;"&amp;23))</f>
        <v>-19</v>
      </c>
      <c r="BR49">
        <f>(RANK(_calc_라운드기준!Y49,_calc_라운드기준!$B49:$AT49,0)+COUNTIFS(_calc_라운드기준!$B49:$AT49,_calc_라운드기준!Y49,$B$1:$AT$1,"&lt;"&amp;24))-(RANK(Y49,$B49:$AT49,0)+COUNTIFS($B49:$AT49,Y49,$B$1:$AT$1,"&lt;"&amp;24))</f>
        <v>-1</v>
      </c>
      <c r="BS49">
        <f>(RANK(_calc_라운드기준!Z49,_calc_라운드기준!$B49:$AT49,0)+COUNTIFS(_calc_라운드기준!$B49:$AT49,_calc_라운드기준!Z49,$B$1:$AT$1,"&lt;"&amp;25))-(RANK(Z49,$B49:$AT49,0)+COUNTIFS($B49:$AT49,Z49,$B$1:$AT$1,"&lt;"&amp;25))</f>
        <v>-25</v>
      </c>
      <c r="BT49">
        <f>(RANK(_calc_라운드기준!AA49,_calc_라운드기준!$B49:$AT49,0)+COUNTIFS(_calc_라운드기준!$B49:$AT49,_calc_라운드기준!AA49,$B$1:$AT$1,"&lt;"&amp;26))-(RANK(AA49,$B49:$AT49,0)+COUNTIFS($B49:$AT49,AA49,$B$1:$AT$1,"&lt;"&amp;26))</f>
        <v>9</v>
      </c>
      <c r="BU49">
        <f>(RANK(_calc_라운드기준!AB49,_calc_라운드기준!$B49:$AT49,0)+COUNTIFS(_calc_라운드기준!$B49:$AT49,_calc_라운드기준!AB49,$B$1:$AT$1,"&lt;"&amp;27))-(RANK(AB49,$B49:$AT49,0)+COUNTIFS($B49:$AT49,AB49,$B$1:$AT$1,"&lt;"&amp;27))</f>
        <v>-25</v>
      </c>
      <c r="BV49">
        <f>(RANK(_calc_라운드기준!AC49,_calc_라운드기준!$B49:$AT49,0)+COUNTIFS(_calc_라운드기준!$B49:$AT49,_calc_라운드기준!AC49,$B$1:$AT$1,"&lt;"&amp;28))-(RANK(AC49,$B49:$AT49,0)+COUNTIFS($B49:$AT49,AC49,$B$1:$AT$1,"&lt;"&amp;28))</f>
        <v>-11</v>
      </c>
      <c r="BW49">
        <f>(RANK(_calc_라운드기준!AD49,_calc_라운드기준!$B49:$AT49,0)+COUNTIFS(_calc_라운드기준!$B49:$AT49,_calc_라운드기준!AD49,$B$1:$AT$1,"&lt;"&amp;29))-(RANK(AD49,$B49:$AT49,0)+COUNTIFS($B49:$AT49,AD49,$B$1:$AT$1,"&lt;"&amp;29))</f>
        <v>4</v>
      </c>
      <c r="BX49">
        <f>(RANK(_calc_라운드기준!AE49,_calc_라운드기준!$B49:$AT49,0)+COUNTIFS(_calc_라운드기준!$B49:$AT49,_calc_라운드기준!AE49,$B$1:$AT$1,"&lt;"&amp;30))-(RANK(AE49,$B49:$AT49,0)+COUNTIFS($B49:$AT49,AE49,$B$1:$AT$1,"&lt;"&amp;30))</f>
        <v>23</v>
      </c>
      <c r="BY49">
        <f>(RANK(_calc_라운드기준!AF49,_calc_라운드기준!$B49:$AT49,0)+COUNTIFS(_calc_라운드기준!$B49:$AT49,_calc_라운드기준!AF49,$B$1:$AT$1,"&lt;"&amp;31))-(RANK(AF49,$B49:$AT49,0)+COUNTIFS($B49:$AT49,AF49,$B$1:$AT$1,"&lt;"&amp;31))</f>
        <v>8</v>
      </c>
      <c r="BZ49">
        <f>(RANK(_calc_라운드기준!AG49,_calc_라운드기준!$B49:$AT49,0)+COUNTIFS(_calc_라운드기준!$B49:$AT49,_calc_라운드기준!AG49,$B$1:$AT$1,"&lt;"&amp;32))-(RANK(AG49,$B49:$AT49,0)+COUNTIFS($B49:$AT49,AG49,$B$1:$AT$1,"&lt;"&amp;32))</f>
        <v>-8</v>
      </c>
      <c r="CA49">
        <f>(RANK(_calc_라운드기준!AH49,_calc_라운드기준!$B49:$AT49,0)+COUNTIFS(_calc_라운드기준!$B49:$AT49,_calc_라운드기준!AH49,$B$1:$AT$1,"&lt;"&amp;33))-(RANK(AH49,$B49:$AT49,0)+COUNTIFS($B49:$AT49,AH49,$B$1:$AT$1,"&lt;"&amp;33))</f>
        <v>27</v>
      </c>
      <c r="CB49">
        <f>(RANK(_calc_라운드기준!AI49,_calc_라운드기준!$B49:$AT49,0)+COUNTIFS(_calc_라운드기준!$B49:$AT49,_calc_라운드기준!AI49,$B$1:$AT$1,"&lt;"&amp;34))-(RANK(AI49,$B49:$AT49,0)+COUNTIFS($B49:$AT49,AI49,$B$1:$AT$1,"&lt;"&amp;34))</f>
        <v>19</v>
      </c>
      <c r="CC49">
        <f>(RANK(_calc_라운드기준!AJ49,_calc_라운드기준!$B49:$AT49,0)+COUNTIFS(_calc_라운드기준!$B49:$AT49,_calc_라운드기준!AJ49,$B$1:$AT$1,"&lt;"&amp;35))-(RANK(AJ49,$B49:$AT49,0)+COUNTIFS($B49:$AT49,AJ49,$B$1:$AT$1,"&lt;"&amp;35))</f>
        <v>18</v>
      </c>
      <c r="CD49">
        <f>(RANK(_calc_라운드기준!AK49,_calc_라운드기준!$B49:$AT49,0)+COUNTIFS(_calc_라운드기준!$B49:$AT49,_calc_라운드기준!AK49,$B$1:$AT$1,"&lt;"&amp;36))-(RANK(AK49,$B49:$AT49,0)+COUNTIFS($B49:$AT49,AK49,$B$1:$AT$1,"&lt;"&amp;36))</f>
        <v>-8</v>
      </c>
      <c r="CE49">
        <f>(RANK(_calc_라운드기준!AL49,_calc_라운드기준!$B49:$AT49,0)+COUNTIFS(_calc_라운드기준!$B49:$AT49,_calc_라운드기준!AL49,$B$1:$AT$1,"&lt;"&amp;37))-(RANK(AL49,$B49:$AT49,0)+COUNTIFS($B49:$AT49,AL49,$B$1:$AT$1,"&lt;"&amp;37))</f>
        <v>-3</v>
      </c>
      <c r="CF49">
        <f>(RANK(_calc_라운드기준!AM49,_calc_라운드기준!$B49:$AT49,0)+COUNTIFS(_calc_라운드기준!$B49:$AT49,_calc_라운드기준!AM49,$B$1:$AT$1,"&lt;"&amp;38))-(RANK(AM49,$B49:$AT49,0)+COUNTIFS($B49:$AT49,AM49,$B$1:$AT$1,"&lt;"&amp;38))</f>
        <v>0</v>
      </c>
      <c r="CG49">
        <f>(RANK(_calc_라운드기준!AN49,_calc_라운드기준!$B49:$AT49,0)+COUNTIFS(_calc_라운드기준!$B49:$AT49,_calc_라운드기준!AN49,$B$1:$AT$1,"&lt;"&amp;39))-(RANK(AN49,$B49:$AT49,0)+COUNTIFS($B49:$AT49,AN49,$B$1:$AT$1,"&lt;"&amp;39))</f>
        <v>-31</v>
      </c>
      <c r="CH49">
        <f>(RANK(_calc_라운드기준!AO49,_calc_라운드기준!$B49:$AT49,0)+COUNTIFS(_calc_라운드기준!$B49:$AT49,_calc_라운드기준!AO49,$B$1:$AT$1,"&lt;"&amp;40))-(RANK(AO49,$B49:$AT49,0)+COUNTIFS($B49:$AT49,AO49,$B$1:$AT$1,"&lt;"&amp;40))</f>
        <v>3</v>
      </c>
      <c r="CI49">
        <f>(RANK(_calc_라운드기준!AP49,_calc_라운드기준!$B49:$AT49,0)+COUNTIFS(_calc_라운드기준!$B49:$AT49,_calc_라운드기준!AP49,$B$1:$AT$1,"&lt;"&amp;41))-(RANK(AP49,$B49:$AT49,0)+COUNTIFS($B49:$AT49,AP49,$B$1:$AT$1,"&lt;"&amp;41))</f>
        <v>8</v>
      </c>
      <c r="CJ49">
        <f>(RANK(_calc_라운드기준!AQ49,_calc_라운드기준!$B49:$AT49,0)+COUNTIFS(_calc_라운드기준!$B49:$AT49,_calc_라운드기준!AQ49,$B$1:$AT$1,"&lt;"&amp;42))-(RANK(AQ49,$B49:$AT49,0)+COUNTIFS($B49:$AT49,AQ49,$B$1:$AT$1,"&lt;"&amp;42))</f>
        <v>-9</v>
      </c>
      <c r="CK49">
        <f>(RANK(_calc_라운드기준!AR49,_calc_라운드기준!$B49:$AT49,0)+COUNTIFS(_calc_라운드기준!$B49:$AT49,_calc_라운드기준!AR49,$B$1:$AT$1,"&lt;"&amp;43))-(RANK(AR49,$B49:$AT49,0)+COUNTIFS($B49:$AT49,AR49,$B$1:$AT$1,"&lt;"&amp;43))</f>
        <v>0</v>
      </c>
      <c r="CL49">
        <f>(RANK(_calc_라운드기준!AS49,_calc_라운드기준!$B49:$AT49,0)+COUNTIFS(_calc_라운드기준!$B49:$AT49,_calc_라운드기준!AS49,$B$1:$AT$1,"&lt;"&amp;44))-(RANK(AS49,$B49:$AT49,0)+COUNTIFS($B49:$AT49,AS49,$B$1:$AT$1,"&lt;"&amp;44))</f>
        <v>13</v>
      </c>
      <c r="CM49">
        <f>(RANK(_calc_라운드기준!AT49,_calc_라운드기준!$B49:$AT49,0)+COUNTIFS(_calc_라운드기준!$B49:$AT49,_calc_라운드기준!AT49,$B$1:$AT$1,"&lt;"&amp;45))-(RANK(AT49,$B49:$AT49,0)+COUNTIFS($B49:$AT49,AT49,$B$1:$AT$1,"&lt;"&amp;45))</f>
        <v>17</v>
      </c>
      <c r="CN49">
        <f t="shared" si="45"/>
        <v>16</v>
      </c>
      <c r="CO49">
        <f t="shared" si="46"/>
        <v>21</v>
      </c>
      <c r="CP49">
        <f t="shared" si="47"/>
        <v>29</v>
      </c>
      <c r="CQ49">
        <f t="shared" si="48"/>
        <v>33</v>
      </c>
      <c r="CR49">
        <f t="shared" si="49"/>
        <v>38</v>
      </c>
      <c r="CS49">
        <f t="shared" si="50"/>
        <v>9</v>
      </c>
      <c r="CT49">
        <f t="shared" si="51"/>
        <v>22</v>
      </c>
      <c r="CU49">
        <f t="shared" si="52"/>
        <v>45</v>
      </c>
      <c r="CV49">
        <f t="shared" si="53"/>
        <v>40</v>
      </c>
      <c r="CW49">
        <f t="shared" si="54"/>
        <v>30</v>
      </c>
      <c r="CX49">
        <f t="shared" si="55"/>
        <v>15</v>
      </c>
      <c r="CY49">
        <f t="shared" si="56"/>
        <v>11</v>
      </c>
      <c r="CZ49">
        <f t="shared" si="57"/>
        <v>19</v>
      </c>
      <c r="DA49">
        <f t="shared" si="58"/>
        <v>1</v>
      </c>
      <c r="DB49">
        <f t="shared" si="59"/>
        <v>39</v>
      </c>
      <c r="DC49">
        <f t="shared" si="60"/>
        <v>20</v>
      </c>
      <c r="DD49">
        <f t="shared" si="61"/>
        <v>27</v>
      </c>
      <c r="DE49">
        <f t="shared" si="62"/>
        <v>23</v>
      </c>
      <c r="DF49">
        <f t="shared" si="63"/>
        <v>32</v>
      </c>
      <c r="DG49">
        <f t="shared" si="64"/>
        <v>24</v>
      </c>
      <c r="DH49">
        <f t="shared" si="65"/>
        <v>6</v>
      </c>
      <c r="DI49">
        <f t="shared" si="66"/>
        <v>12</v>
      </c>
      <c r="DJ49">
        <f t="shared" si="67"/>
        <v>41</v>
      </c>
      <c r="DK49">
        <f t="shared" si="68"/>
        <v>28</v>
      </c>
      <c r="DL49">
        <f t="shared" si="69"/>
        <v>42</v>
      </c>
      <c r="DM49">
        <f t="shared" si="70"/>
        <v>10</v>
      </c>
      <c r="DN49">
        <f t="shared" si="71"/>
        <v>43</v>
      </c>
      <c r="DO49">
        <f t="shared" si="72"/>
        <v>37</v>
      </c>
      <c r="DP49">
        <f t="shared" si="73"/>
        <v>17</v>
      </c>
      <c r="DQ49">
        <f t="shared" si="74"/>
        <v>3</v>
      </c>
      <c r="DR49">
        <f t="shared" si="75"/>
        <v>13</v>
      </c>
      <c r="DS49">
        <f t="shared" si="76"/>
        <v>34</v>
      </c>
      <c r="DT49">
        <f t="shared" si="77"/>
        <v>2</v>
      </c>
      <c r="DU49">
        <f t="shared" si="78"/>
        <v>4</v>
      </c>
      <c r="DV49">
        <f t="shared" si="79"/>
        <v>5</v>
      </c>
      <c r="DW49">
        <f t="shared" si="80"/>
        <v>35</v>
      </c>
      <c r="DX49">
        <f t="shared" si="81"/>
        <v>31</v>
      </c>
      <c r="DY49">
        <f t="shared" si="82"/>
        <v>25</v>
      </c>
      <c r="DZ49">
        <f t="shared" si="83"/>
        <v>44</v>
      </c>
      <c r="EA49">
        <f t="shared" si="84"/>
        <v>18</v>
      </c>
      <c r="EB49">
        <f t="shared" si="85"/>
        <v>14</v>
      </c>
      <c r="EC49">
        <f t="shared" si="86"/>
        <v>36</v>
      </c>
      <c r="ED49">
        <f t="shared" si="87"/>
        <v>26</v>
      </c>
      <c r="EE49">
        <f t="shared" si="88"/>
        <v>8</v>
      </c>
      <c r="EF49">
        <f t="shared" si="89"/>
        <v>7</v>
      </c>
    </row>
    <row r="50" spans="1:136" ht="16.5" customHeight="1">
      <c r="A50">
        <f>_calc_라운드기준!A50</f>
        <v>1196</v>
      </c>
      <c r="B50">
        <f>INDEX(_calc_누적빈도!B:B,$A50)-INDEX(_calc_누적빈도!B:B,$A50-기준250회_후보!$B$1)</f>
        <v>30</v>
      </c>
      <c r="C50">
        <f>INDEX(_calc_누적빈도!C:C,$A50)-INDEX(_calc_누적빈도!C:C,$A50-기준250회_후보!$B$1)</f>
        <v>26</v>
      </c>
      <c r="D50">
        <f>INDEX(_calc_누적빈도!D:D,$A50)-INDEX(_calc_누적빈도!D:D,$A50-기준250회_후보!$B$1)</f>
        <v>41</v>
      </c>
      <c r="E50">
        <f>INDEX(_calc_누적빈도!E:E,$A50)-INDEX(_calc_누적빈도!E:E,$A50-기준250회_후보!$B$1)</f>
        <v>28</v>
      </c>
      <c r="F50">
        <f>INDEX(_calc_누적빈도!F:F,$A50)-INDEX(_calc_누적빈도!F:F,$A50-기준250회_후보!$B$1)</f>
        <v>21</v>
      </c>
      <c r="G50">
        <f>INDEX(_calc_누적빈도!G:G,$A50)-INDEX(_calc_누적빈도!G:G,$A50-기준250회_후보!$B$1)</f>
        <v>43</v>
      </c>
      <c r="H50">
        <f>INDEX(_calc_누적빈도!H:H,$A50)-INDEX(_calc_누적빈도!H:H,$A50-기준250회_후보!$B$1)</f>
        <v>40</v>
      </c>
      <c r="I50">
        <f>INDEX(_calc_누적빈도!I:I,$A50)-INDEX(_calc_누적빈도!I:I,$A50-기준250회_후보!$B$1)</f>
        <v>25</v>
      </c>
      <c r="J50">
        <f>INDEX(_calc_누적빈도!J:J,$A50)-INDEX(_calc_누적빈도!J:J,$A50-기준250회_후보!$B$1)</f>
        <v>35</v>
      </c>
      <c r="K50">
        <f>INDEX(_calc_누적빈도!K:K,$A50)-INDEX(_calc_누적빈도!K:K,$A50-기준250회_후보!$B$1)</f>
        <v>25</v>
      </c>
      <c r="L50">
        <f>INDEX(_calc_누적빈도!L:L,$A50)-INDEX(_calc_누적빈도!L:L,$A50-기준250회_후보!$B$1)</f>
        <v>35</v>
      </c>
      <c r="M50">
        <f>INDEX(_calc_누적빈도!M:M,$A50)-INDEX(_calc_누적빈도!M:M,$A50-기준250회_후보!$B$1)</f>
        <v>40</v>
      </c>
      <c r="N50">
        <f>INDEX(_calc_누적빈도!N:N,$A50)-INDEX(_calc_누적빈도!N:N,$A50-기준250회_후보!$B$1)</f>
        <v>40</v>
      </c>
      <c r="O50">
        <f>INDEX(_calc_누적빈도!O:O,$A50)-INDEX(_calc_누적빈도!O:O,$A50-기준250회_후보!$B$1)</f>
        <v>36</v>
      </c>
      <c r="P50">
        <f>INDEX(_calc_누적빈도!P:P,$A50)-INDEX(_calc_누적빈도!P:P,$A50-기준250회_후보!$B$1)</f>
        <v>33</v>
      </c>
      <c r="Q50">
        <f>INDEX(_calc_누적빈도!Q:Q,$A50)-INDEX(_calc_누적빈도!Q:Q,$A50-기준250회_후보!$B$1)</f>
        <v>39</v>
      </c>
      <c r="R50">
        <f>INDEX(_calc_누적빈도!R:R,$A50)-INDEX(_calc_누적빈도!R:R,$A50-기준250회_후보!$B$1)</f>
        <v>30</v>
      </c>
      <c r="S50">
        <f>INDEX(_calc_누적빈도!S:S,$A50)-INDEX(_calc_누적빈도!S:S,$A50-기준250회_후보!$B$1)</f>
        <v>34</v>
      </c>
      <c r="T50">
        <f>INDEX(_calc_누적빈도!T:T,$A50)-INDEX(_calc_누적빈도!T:T,$A50-기준250회_후보!$B$1)</f>
        <v>35</v>
      </c>
      <c r="U50">
        <f>INDEX(_calc_누적빈도!U:U,$A50)-INDEX(_calc_누적빈도!U:U,$A50-기준250회_후보!$B$1)</f>
        <v>33</v>
      </c>
      <c r="V50">
        <f>INDEX(_calc_누적빈도!V:V,$A50)-INDEX(_calc_누적빈도!V:V,$A50-기준250회_후보!$B$1)</f>
        <v>38</v>
      </c>
      <c r="W50">
        <f>INDEX(_calc_누적빈도!W:W,$A50)-INDEX(_calc_누적빈도!W:W,$A50-기준250회_후보!$B$1)</f>
        <v>33</v>
      </c>
      <c r="X50">
        <f>INDEX(_calc_누적빈도!X:X,$A50)-INDEX(_calc_누적빈도!X:X,$A50-기준250회_후보!$B$1)</f>
        <v>31</v>
      </c>
      <c r="Y50">
        <f>INDEX(_calc_누적빈도!Y:Y,$A50)-INDEX(_calc_누적빈도!Y:Y,$A50-기준250회_후보!$B$1)</f>
        <v>36</v>
      </c>
      <c r="Z50">
        <f>INDEX(_calc_누적빈도!Z:Z,$A50)-INDEX(_calc_누적빈도!Z:Z,$A50-기준250회_후보!$B$1)</f>
        <v>25</v>
      </c>
      <c r="AA50">
        <f>INDEX(_calc_누적빈도!AA:AA,$A50)-INDEX(_calc_누적빈도!AA:AA,$A50-기준250회_후보!$B$1)</f>
        <v>35</v>
      </c>
      <c r="AB50">
        <f>INDEX(_calc_누적빈도!AB:AB,$A50)-INDEX(_calc_누적빈도!AB:AB,$A50-기준250회_후보!$B$1)</f>
        <v>33</v>
      </c>
      <c r="AC50">
        <f>INDEX(_calc_누적빈도!AC:AC,$A50)-INDEX(_calc_누적빈도!AC:AC,$A50-기준250회_후보!$B$1)</f>
        <v>32</v>
      </c>
      <c r="AD50">
        <f>INDEX(_calc_누적빈도!AD:AD,$A50)-INDEX(_calc_누적빈도!AD:AD,$A50-기준250회_후보!$B$1)</f>
        <v>36</v>
      </c>
      <c r="AE50">
        <f>INDEX(_calc_누적빈도!AE:AE,$A50)-INDEX(_calc_누적빈도!AE:AE,$A50-기준250회_후보!$B$1)</f>
        <v>38</v>
      </c>
      <c r="AF50">
        <f>INDEX(_calc_누적빈도!AF:AF,$A50)-INDEX(_calc_누적빈도!AF:AF,$A50-기준250회_후보!$B$1)</f>
        <v>33</v>
      </c>
      <c r="AG50">
        <f>INDEX(_calc_누적빈도!AG:AG,$A50)-INDEX(_calc_누적빈도!AG:AG,$A50-기준250회_후보!$B$1)</f>
        <v>29</v>
      </c>
      <c r="AH50">
        <f>INDEX(_calc_누적빈도!AH:AH,$A50)-INDEX(_calc_누적빈도!AH:AH,$A50-기준250회_후보!$B$1)</f>
        <v>38</v>
      </c>
      <c r="AI50">
        <f>INDEX(_calc_누적빈도!AI:AI,$A50)-INDEX(_calc_누적빈도!AI:AI,$A50-기준250회_후보!$B$1)</f>
        <v>35</v>
      </c>
      <c r="AJ50">
        <f>INDEX(_calc_누적빈도!AJ:AJ,$A50)-INDEX(_calc_누적빈도!AJ:AJ,$A50-기준250회_후보!$B$1)</f>
        <v>42</v>
      </c>
      <c r="AK50">
        <f>INDEX(_calc_누적빈도!AK:AK,$A50)-INDEX(_calc_누적빈도!AK:AK,$A50-기준250회_후보!$B$1)</f>
        <v>33</v>
      </c>
      <c r="AL50">
        <f>INDEX(_calc_누적빈도!AL:AL,$A50)-INDEX(_calc_누적빈도!AL:AL,$A50-기준250회_후보!$B$1)</f>
        <v>40</v>
      </c>
      <c r="AM50">
        <f>INDEX(_calc_누적빈도!AM:AM,$A50)-INDEX(_calc_누적빈도!AM:AM,$A50-기준250회_후보!$B$1)</f>
        <v>36</v>
      </c>
      <c r="AN50">
        <f>INDEX(_calc_누적빈도!AN:AN,$A50)-INDEX(_calc_누적빈도!AN:AN,$A50-기준250회_후보!$B$1)</f>
        <v>26</v>
      </c>
      <c r="AO50">
        <f>INDEX(_calc_누적빈도!AO:AO,$A50)-INDEX(_calc_누적빈도!AO:AO,$A50-기준250회_후보!$B$1)</f>
        <v>35</v>
      </c>
      <c r="AP50">
        <f>INDEX(_calc_누적빈도!AP:AP,$A50)-INDEX(_calc_누적빈도!AP:AP,$A50-기준250회_후보!$B$1)</f>
        <v>30</v>
      </c>
      <c r="AQ50">
        <f>INDEX(_calc_누적빈도!AQ:AQ,$A50)-INDEX(_calc_누적빈도!AQ:AQ,$A50-기준250회_후보!$B$1)</f>
        <v>28</v>
      </c>
      <c r="AR50">
        <f>INDEX(_calc_누적빈도!AR:AR,$A50)-INDEX(_calc_누적빈도!AR:AR,$A50-기준250회_후보!$B$1)</f>
        <v>21</v>
      </c>
      <c r="AS50">
        <f>INDEX(_calc_누적빈도!AS:AS,$A50)-INDEX(_calc_누적빈도!AS:AS,$A50-기준250회_후보!$B$1)</f>
        <v>32</v>
      </c>
      <c r="AT50">
        <f>INDEX(_calc_누적빈도!AT:AT,$A50)-INDEX(_calc_누적빈도!AT:AT,$A50-기준250회_후보!$B$1)</f>
        <v>36</v>
      </c>
      <c r="AU50">
        <f>(RANK(_calc_라운드기준!B50,_calc_라운드기준!$B50:$AT50,0)+COUNTIFS(_calc_라운드기준!$B50:$AT50,_calc_라운드기준!B50,$B$1:$AT$1,"&lt;"&amp;1))-(RANK(B50,$B50:$AT50,0)+COUNTIFS($B50:$AT50,B50,$B$1:$AT$1,"&lt;"&amp;1))</f>
        <v>5</v>
      </c>
      <c r="AV50">
        <f>(RANK(_calc_라운드기준!C50,_calc_라운드기준!$B50:$AT50,0)+COUNTIFS(_calc_라운드기준!$B50:$AT50,_calc_라운드기준!C50,$B$1:$AT$1,"&lt;"&amp;2))-(RANK(C50,$B50:$AT50,0)+COUNTIFS($B50:$AT50,C50,$B$1:$AT$1,"&lt;"&amp;2))</f>
        <v>0</v>
      </c>
      <c r="AW50">
        <f>(RANK(_calc_라운드기준!D50,_calc_라운드기준!$B50:$AT50,0)+COUNTIFS(_calc_라운드기준!$B50:$AT50,_calc_라운드기준!D50,$B$1:$AT$1,"&lt;"&amp;3))-(RANK(D50,$B50:$AT50,0)+COUNTIFS($B50:$AT50,D50,$B$1:$AT$1,"&lt;"&amp;3))</f>
        <v>-2</v>
      </c>
      <c r="AX50">
        <f>(RANK(_calc_라운드기준!E50,_calc_라운드기준!$B50:$AT50,0)+COUNTIFS(_calc_라운드기준!$B50:$AT50,_calc_라운드기준!E50,$B$1:$AT$1,"&lt;"&amp;4))-(RANK(E50,$B50:$AT50,0)+COUNTIFS($B50:$AT50,E50,$B$1:$AT$1,"&lt;"&amp;4))</f>
        <v>-6</v>
      </c>
      <c r="AY50">
        <f>(RANK(_calc_라운드기준!F50,_calc_라운드기준!$B50:$AT50,0)+COUNTIFS(_calc_라운드기준!$B50:$AT50,_calc_라운드기준!F50,$B$1:$AT$1,"&lt;"&amp;5))-(RANK(F50,$B50:$AT50,0)+COUNTIFS($B50:$AT50,F50,$B$1:$AT$1,"&lt;"&amp;5))</f>
        <v>-12</v>
      </c>
      <c r="AZ50">
        <f>(RANK(_calc_라운드기준!G50,_calc_라운드기준!$B50:$AT50,0)+COUNTIFS(_calc_라운드기준!$B50:$AT50,_calc_라운드기준!G50,$B$1:$AT$1,"&lt;"&amp;6))-(RANK(G50,$B50:$AT50,0)+COUNTIFS($B50:$AT50,G50,$B$1:$AT$1,"&lt;"&amp;6))</f>
        <v>4</v>
      </c>
      <c r="BA50">
        <f>(RANK(_calc_라운드기준!H50,_calc_라운드기준!$B50:$AT50,0)+COUNTIFS(_calc_라운드기준!$B50:$AT50,_calc_라운드기준!H50,$B$1:$AT$1,"&lt;"&amp;7))-(RANK(H50,$B50:$AT50,0)+COUNTIFS($B50:$AT50,H50,$B$1:$AT$1,"&lt;"&amp;7))</f>
        <v>2</v>
      </c>
      <c r="BB50">
        <f>(RANK(_calc_라운드기준!I50,_calc_라운드기준!$B50:$AT50,0)+COUNTIFS(_calc_라운드기준!$B50:$AT50,_calc_라운드기준!I50,$B$1:$AT$1,"&lt;"&amp;8))-(RANK(I50,$B50:$AT50,0)+COUNTIFS($B50:$AT50,I50,$B$1:$AT$1,"&lt;"&amp;8))</f>
        <v>-31</v>
      </c>
      <c r="BC50">
        <f>(RANK(_calc_라운드기준!J50,_calc_라운드기준!$B50:$AT50,0)+COUNTIFS(_calc_라운드기준!$B50:$AT50,_calc_라운드기준!J50,$B$1:$AT$1,"&lt;"&amp;9))-(RANK(J50,$B50:$AT50,0)+COUNTIFS($B50:$AT50,J50,$B$1:$AT$1,"&lt;"&amp;9))</f>
        <v>-14</v>
      </c>
      <c r="BD50">
        <f>(RANK(_calc_라운드기준!K50,_calc_라운드기준!$B50:$AT50,0)+COUNTIFS(_calc_라운드기준!$B50:$AT50,_calc_라운드기준!K50,$B$1:$AT$1,"&lt;"&amp;10))-(RANK(K50,$B50:$AT50,0)+COUNTIFS($B50:$AT50,K50,$B$1:$AT$1,"&lt;"&amp;10))</f>
        <v>-2</v>
      </c>
      <c r="BE50">
        <f>(RANK(_calc_라운드기준!L50,_calc_라운드기준!$B50:$AT50,0)+COUNTIFS(_calc_라운드기준!$B50:$AT50,_calc_라운드기준!L50,$B$1:$AT$1,"&lt;"&amp;11))-(RANK(L50,$B50:$AT50,0)+COUNTIFS($B50:$AT50,L50,$B$1:$AT$1,"&lt;"&amp;11))</f>
        <v>-2</v>
      </c>
      <c r="BF50">
        <f>(RANK(_calc_라운드기준!M50,_calc_라운드기준!$B50:$AT50,0)+COUNTIFS(_calc_라운드기준!$B50:$AT50,_calc_라운드기준!M50,$B$1:$AT$1,"&lt;"&amp;12))-(RANK(M50,$B50:$AT50,0)+COUNTIFS($B50:$AT50,M50,$B$1:$AT$1,"&lt;"&amp;12))</f>
        <v>12</v>
      </c>
      <c r="BG50">
        <f>(RANK(_calc_라운드기준!N50,_calc_라운드기준!$B50:$AT50,0)+COUNTIFS(_calc_라운드기준!$B50:$AT50,_calc_라운드기준!N50,$B$1:$AT$1,"&lt;"&amp;13))-(RANK(N50,$B50:$AT50,0)+COUNTIFS($B50:$AT50,N50,$B$1:$AT$1,"&lt;"&amp;13))</f>
        <v>1</v>
      </c>
      <c r="BH50">
        <f>(RANK(_calc_라운드기준!O50,_calc_라운드기준!$B50:$AT50,0)+COUNTIFS(_calc_라운드기준!$B50:$AT50,_calc_라운드기준!O50,$B$1:$AT$1,"&lt;"&amp;14))-(RANK(O50,$B50:$AT50,0)+COUNTIFS($B50:$AT50,O50,$B$1:$AT$1,"&lt;"&amp;14))</f>
        <v>29</v>
      </c>
      <c r="BI50">
        <f>(RANK(_calc_라운드기준!P50,_calc_라운드기준!$B50:$AT50,0)+COUNTIFS(_calc_라운드기준!$B50:$AT50,_calc_라운드기준!P50,$B$1:$AT$1,"&lt;"&amp;15))-(RANK(P50,$B50:$AT50,0)+COUNTIFS($B50:$AT50,P50,$B$1:$AT$1,"&lt;"&amp;15))</f>
        <v>-13</v>
      </c>
      <c r="BJ50">
        <f>(RANK(_calc_라운드기준!Q50,_calc_라운드기준!$B50:$AT50,0)+COUNTIFS(_calc_라운드기준!$B50:$AT50,_calc_라운드기준!Q50,$B$1:$AT$1,"&lt;"&amp;16))-(RANK(Q50,$B50:$AT50,0)+COUNTIFS($B50:$AT50,Q50,$B$1:$AT$1,"&lt;"&amp;16))</f>
        <v>0</v>
      </c>
      <c r="BK50">
        <f>(RANK(_calc_라운드기준!R50,_calc_라운드기준!$B50:$AT50,0)+COUNTIFS(_calc_라운드기준!$B50:$AT50,_calc_라운드기준!R50,$B$1:$AT$1,"&lt;"&amp;17))-(RANK(R50,$B50:$AT50,0)+COUNTIFS($B50:$AT50,R50,$B$1:$AT$1,"&lt;"&amp;17))</f>
        <v>-10</v>
      </c>
      <c r="BL50">
        <f>(RANK(_calc_라운드기준!S50,_calc_라운드기준!$B50:$AT50,0)+COUNTIFS(_calc_라운드기준!$B50:$AT50,_calc_라운드기준!S50,$B$1:$AT$1,"&lt;"&amp;18))-(RANK(S50,$B50:$AT50,0)+COUNTIFS($B50:$AT50,S50,$B$1:$AT$1,"&lt;"&amp;18))</f>
        <v>2</v>
      </c>
      <c r="BM50">
        <f>(RANK(_calc_라운드기준!T50,_calc_라운드기준!$B50:$AT50,0)+COUNTIFS(_calc_라운드기준!$B50:$AT50,_calc_라운드기준!T50,$B$1:$AT$1,"&lt;"&amp;19))-(RANK(T50,$B50:$AT50,0)+COUNTIFS($B50:$AT50,T50,$B$1:$AT$1,"&lt;"&amp;19))</f>
        <v>-7</v>
      </c>
      <c r="BN50">
        <f>(RANK(_calc_라운드기준!U50,_calc_라운드기준!$B50:$AT50,0)+COUNTIFS(_calc_라운드기준!$B50:$AT50,_calc_라운드기준!U50,$B$1:$AT$1,"&lt;"&amp;20))-(RANK(U50,$B50:$AT50,0)+COUNTIFS($B50:$AT50,U50,$B$1:$AT$1,"&lt;"&amp;20))</f>
        <v>1</v>
      </c>
      <c r="BO50">
        <f>(RANK(_calc_라운드기준!V50,_calc_라운드기준!$B50:$AT50,0)+COUNTIFS(_calc_라운드기준!$B50:$AT50,_calc_라운드기준!V50,$B$1:$AT$1,"&lt;"&amp;21))-(RANK(V50,$B50:$AT50,0)+COUNTIFS($B50:$AT50,V50,$B$1:$AT$1,"&lt;"&amp;21))</f>
        <v>18</v>
      </c>
      <c r="BP50">
        <f>(RANK(_calc_라운드기준!W50,_calc_라운드기준!$B50:$AT50,0)+COUNTIFS(_calc_라운드기준!$B50:$AT50,_calc_라운드기준!W50,$B$1:$AT$1,"&lt;"&amp;22))-(RANK(W50,$B50:$AT50,0)+COUNTIFS($B50:$AT50,W50,$B$1:$AT$1,"&lt;"&amp;22))</f>
        <v>7</v>
      </c>
      <c r="BQ50">
        <f>(RANK(_calc_라운드기준!X50,_calc_라운드기준!$B50:$AT50,0)+COUNTIFS(_calc_라운드기준!$B50:$AT50,_calc_라운드기준!X50,$B$1:$AT$1,"&lt;"&amp;23))-(RANK(X50,$B50:$AT50,0)+COUNTIFS($B50:$AT50,X50,$B$1:$AT$1,"&lt;"&amp;23))</f>
        <v>-19</v>
      </c>
      <c r="BR50">
        <f>(RANK(_calc_라운드기준!Y50,_calc_라운드기준!$B50:$AT50,0)+COUNTIFS(_calc_라운드기준!$B50:$AT50,_calc_라운드기준!Y50,$B$1:$AT$1,"&lt;"&amp;24))-(RANK(Y50,$B50:$AT50,0)+COUNTIFS($B50:$AT50,Y50,$B$1:$AT$1,"&lt;"&amp;24))</f>
        <v>1</v>
      </c>
      <c r="BS50">
        <f>(RANK(_calc_라운드기준!Z50,_calc_라운드기준!$B50:$AT50,0)+COUNTIFS(_calc_라운드기준!$B50:$AT50,_calc_라운드기준!Z50,$B$1:$AT$1,"&lt;"&amp;25))-(RANK(Z50,$B50:$AT50,0)+COUNTIFS($B50:$AT50,Z50,$B$1:$AT$1,"&lt;"&amp;25))</f>
        <v>-25</v>
      </c>
      <c r="BT50">
        <f>(RANK(_calc_라운드기준!AA50,_calc_라운드기준!$B50:$AT50,0)+COUNTIFS(_calc_라운드기준!$B50:$AT50,_calc_라운드기준!AA50,$B$1:$AT$1,"&lt;"&amp;26))-(RANK(AA50,$B50:$AT50,0)+COUNTIFS($B50:$AT50,AA50,$B$1:$AT$1,"&lt;"&amp;26))</f>
        <v>8</v>
      </c>
      <c r="BU50">
        <f>(RANK(_calc_라운드기준!AB50,_calc_라운드기준!$B50:$AT50,0)+COUNTIFS(_calc_라운드기준!$B50:$AT50,_calc_라운드기준!AB50,$B$1:$AT$1,"&lt;"&amp;27))-(RANK(AB50,$B50:$AT50,0)+COUNTIFS($B50:$AT50,AB50,$B$1:$AT$1,"&lt;"&amp;27))</f>
        <v>-25</v>
      </c>
      <c r="BV50">
        <f>(RANK(_calc_라운드기준!AC50,_calc_라운드기준!$B50:$AT50,0)+COUNTIFS(_calc_라운드기준!$B50:$AT50,_calc_라운드기준!AC50,$B$1:$AT$1,"&lt;"&amp;28))-(RANK(AC50,$B50:$AT50,0)+COUNTIFS($B50:$AT50,AC50,$B$1:$AT$1,"&lt;"&amp;28))</f>
        <v>-11</v>
      </c>
      <c r="BW50">
        <f>(RANK(_calc_라운드기준!AD50,_calc_라운드기준!$B50:$AT50,0)+COUNTIFS(_calc_라운드기준!$B50:$AT50,_calc_라운드기준!AD50,$B$1:$AT$1,"&lt;"&amp;29))-(RANK(AD50,$B50:$AT50,0)+COUNTIFS($B50:$AT50,AD50,$B$1:$AT$1,"&lt;"&amp;29))</f>
        <v>6</v>
      </c>
      <c r="BX50">
        <f>(RANK(_calc_라운드기준!AE50,_calc_라운드기준!$B50:$AT50,0)+COUNTIFS(_calc_라운드기준!$B50:$AT50,_calc_라운드기준!AE50,$B$1:$AT$1,"&lt;"&amp;30))-(RANK(AE50,$B50:$AT50,0)+COUNTIFS($B50:$AT50,AE50,$B$1:$AT$1,"&lt;"&amp;30))</f>
        <v>24</v>
      </c>
      <c r="BY50">
        <f>(RANK(_calc_라운드기준!AF50,_calc_라운드기준!$B50:$AT50,0)+COUNTIFS(_calc_라운드기준!$B50:$AT50,_calc_라운드기준!AF50,$B$1:$AT$1,"&lt;"&amp;31))-(RANK(AF50,$B50:$AT50,0)+COUNTIFS($B50:$AT50,AF50,$B$1:$AT$1,"&lt;"&amp;31))</f>
        <v>7</v>
      </c>
      <c r="BZ50">
        <f>(RANK(_calc_라운드기준!AG50,_calc_라운드기준!$B50:$AT50,0)+COUNTIFS(_calc_라운드기준!$B50:$AT50,_calc_라운드기준!AG50,$B$1:$AT$1,"&lt;"&amp;32))-(RANK(AG50,$B50:$AT50,0)+COUNTIFS($B50:$AT50,AG50,$B$1:$AT$1,"&lt;"&amp;32))</f>
        <v>-7</v>
      </c>
      <c r="CA50">
        <f>(RANK(_calc_라운드기준!AH50,_calc_라운드기준!$B50:$AT50,0)+COUNTIFS(_calc_라운드기준!$B50:$AT50,_calc_라운드기준!AH50,$B$1:$AT$1,"&lt;"&amp;33))-(RANK(AH50,$B50:$AT50,0)+COUNTIFS($B50:$AT50,AH50,$B$1:$AT$1,"&lt;"&amp;33))</f>
        <v>25</v>
      </c>
      <c r="CB50">
        <f>(RANK(_calc_라운드기준!AI50,_calc_라운드기준!$B50:$AT50,0)+COUNTIFS(_calc_라운드기준!$B50:$AT50,_calc_라운드기준!AI50,$B$1:$AT$1,"&lt;"&amp;34))-(RANK(AI50,$B50:$AT50,0)+COUNTIFS($B50:$AT50,AI50,$B$1:$AT$1,"&lt;"&amp;34))</f>
        <v>21</v>
      </c>
      <c r="CC50">
        <f>(RANK(_calc_라운드기준!AJ50,_calc_라운드기준!$B50:$AT50,0)+COUNTIFS(_calc_라운드기준!$B50:$AT50,_calc_라운드기준!AJ50,$B$1:$AT$1,"&lt;"&amp;35))-(RANK(AJ50,$B50:$AT50,0)+COUNTIFS($B50:$AT50,AJ50,$B$1:$AT$1,"&lt;"&amp;35))</f>
        <v>19</v>
      </c>
      <c r="CD50">
        <f>(RANK(_calc_라운드기준!AK50,_calc_라운드기준!$B50:$AT50,0)+COUNTIFS(_calc_라운드기준!$B50:$AT50,_calc_라운드기준!AK50,$B$1:$AT$1,"&lt;"&amp;36))-(RANK(AK50,$B50:$AT50,0)+COUNTIFS($B50:$AT50,AK50,$B$1:$AT$1,"&lt;"&amp;36))</f>
        <v>-7</v>
      </c>
      <c r="CE50">
        <f>(RANK(_calc_라운드기준!AL50,_calc_라운드기준!$B50:$AT50,0)+COUNTIFS(_calc_라운드기준!$B50:$AT50,_calc_라운드기준!AL50,$B$1:$AT$1,"&lt;"&amp;37))-(RANK(AL50,$B50:$AT50,0)+COUNTIFS($B50:$AT50,AL50,$B$1:$AT$1,"&lt;"&amp;37))</f>
        <v>-3</v>
      </c>
      <c r="CF50">
        <f>(RANK(_calc_라운드기준!AM50,_calc_라운드기준!$B50:$AT50,0)+COUNTIFS(_calc_라운드기준!$B50:$AT50,_calc_라운드기준!AM50,$B$1:$AT$1,"&lt;"&amp;38))-(RANK(AM50,$B50:$AT50,0)+COUNTIFS($B50:$AT50,AM50,$B$1:$AT$1,"&lt;"&amp;38))</f>
        <v>0</v>
      </c>
      <c r="CG50">
        <f>(RANK(_calc_라운드기준!AN50,_calc_라운드기준!$B50:$AT50,0)+COUNTIFS(_calc_라운드기준!$B50:$AT50,_calc_라운드기준!AN50,$B$1:$AT$1,"&lt;"&amp;39))-(RANK(AN50,$B50:$AT50,0)+COUNTIFS($B50:$AT50,AN50,$B$1:$AT$1,"&lt;"&amp;39))</f>
        <v>-31</v>
      </c>
      <c r="CH50">
        <f>(RANK(_calc_라운드기준!AO50,_calc_라운드기준!$B50:$AT50,0)+COUNTIFS(_calc_라운드기준!$B50:$AT50,_calc_라운드기준!AO50,$B$1:$AT$1,"&lt;"&amp;40))-(RANK(AO50,$B50:$AT50,0)+COUNTIFS($B50:$AT50,AO50,$B$1:$AT$1,"&lt;"&amp;40))</f>
        <v>1</v>
      </c>
      <c r="CI50">
        <f>(RANK(_calc_라운드기준!AP50,_calc_라운드기준!$B50:$AT50,0)+COUNTIFS(_calc_라운드기준!$B50:$AT50,_calc_라운드기준!AP50,$B$1:$AT$1,"&lt;"&amp;41))-(RANK(AP50,$B50:$AT50,0)+COUNTIFS($B50:$AT50,AP50,$B$1:$AT$1,"&lt;"&amp;41))</f>
        <v>8</v>
      </c>
      <c r="CJ50">
        <f>(RANK(_calc_라운드기준!AQ50,_calc_라운드기준!$B50:$AT50,0)+COUNTIFS(_calc_라운드기준!$B50:$AT50,_calc_라운드기준!AQ50,$B$1:$AT$1,"&lt;"&amp;42))-(RANK(AQ50,$B50:$AT50,0)+COUNTIFS($B50:$AT50,AQ50,$B$1:$AT$1,"&lt;"&amp;42))</f>
        <v>-8</v>
      </c>
      <c r="CK50">
        <f>(RANK(_calc_라운드기준!AR50,_calc_라운드기준!$B50:$AT50,0)+COUNTIFS(_calc_라운드기준!$B50:$AT50,_calc_라운드기준!AR50,$B$1:$AT$1,"&lt;"&amp;43))-(RANK(AR50,$B50:$AT50,0)+COUNTIFS($B50:$AT50,AR50,$B$1:$AT$1,"&lt;"&amp;43))</f>
        <v>-1</v>
      </c>
      <c r="CL50">
        <f>(RANK(_calc_라운드기준!AS50,_calc_라운드기준!$B50:$AT50,0)+COUNTIFS(_calc_라운드기준!$B50:$AT50,_calc_라운드기준!AS50,$B$1:$AT$1,"&lt;"&amp;44))-(RANK(AS50,$B50:$AT50,0)+COUNTIFS($B50:$AT50,AS50,$B$1:$AT$1,"&lt;"&amp;44))</f>
        <v>14</v>
      </c>
      <c r="CM50">
        <f>(RANK(_calc_라운드기준!AT50,_calc_라운드기준!$B50:$AT50,0)+COUNTIFS(_calc_라운드기준!$B50:$AT50,_calc_라운드기준!AT50,$B$1:$AT$1,"&lt;"&amp;45))-(RANK(AT50,$B50:$AT50,0)+COUNTIFS($B50:$AT50,AT50,$B$1:$AT$1,"&lt;"&amp;45))</f>
        <v>21</v>
      </c>
      <c r="CN50">
        <f t="shared" si="45"/>
        <v>15</v>
      </c>
      <c r="CO50">
        <f t="shared" si="46"/>
        <v>23</v>
      </c>
      <c r="CP50">
        <f t="shared" si="47"/>
        <v>27</v>
      </c>
      <c r="CQ50">
        <f t="shared" si="48"/>
        <v>31</v>
      </c>
      <c r="CR50">
        <f t="shared" si="49"/>
        <v>38</v>
      </c>
      <c r="CS50">
        <f t="shared" si="50"/>
        <v>16</v>
      </c>
      <c r="CT50">
        <f t="shared" si="51"/>
        <v>17</v>
      </c>
      <c r="CU50">
        <f t="shared" si="52"/>
        <v>44</v>
      </c>
      <c r="CV50">
        <f t="shared" si="53"/>
        <v>40</v>
      </c>
      <c r="CW50">
        <f t="shared" si="54"/>
        <v>28</v>
      </c>
      <c r="CX50">
        <f t="shared" si="55"/>
        <v>29</v>
      </c>
      <c r="CY50">
        <f t="shared" si="56"/>
        <v>9</v>
      </c>
      <c r="CZ50">
        <f t="shared" si="57"/>
        <v>19</v>
      </c>
      <c r="DA50">
        <f t="shared" si="58"/>
        <v>1</v>
      </c>
      <c r="DB50">
        <f t="shared" si="59"/>
        <v>39</v>
      </c>
      <c r="DC50">
        <f t="shared" si="60"/>
        <v>24</v>
      </c>
      <c r="DD50">
        <f t="shared" si="61"/>
        <v>36</v>
      </c>
      <c r="DE50">
        <f t="shared" si="62"/>
        <v>18</v>
      </c>
      <c r="DF50">
        <f t="shared" si="63"/>
        <v>32</v>
      </c>
      <c r="DG50">
        <f t="shared" si="64"/>
        <v>20</v>
      </c>
      <c r="DH50">
        <f t="shared" si="65"/>
        <v>7</v>
      </c>
      <c r="DI50">
        <f t="shared" si="66"/>
        <v>12</v>
      </c>
      <c r="DJ50">
        <f t="shared" si="67"/>
        <v>41</v>
      </c>
      <c r="DK50">
        <f t="shared" si="68"/>
        <v>21</v>
      </c>
      <c r="DL50">
        <f t="shared" si="69"/>
        <v>42</v>
      </c>
      <c r="DM50">
        <f t="shared" si="70"/>
        <v>10</v>
      </c>
      <c r="DN50">
        <f t="shared" si="71"/>
        <v>43</v>
      </c>
      <c r="DO50">
        <f t="shared" si="72"/>
        <v>37</v>
      </c>
      <c r="DP50">
        <f t="shared" si="73"/>
        <v>14</v>
      </c>
      <c r="DQ50">
        <f t="shared" si="74"/>
        <v>3</v>
      </c>
      <c r="DR50">
        <f t="shared" si="75"/>
        <v>13</v>
      </c>
      <c r="DS50">
        <f t="shared" si="76"/>
        <v>33</v>
      </c>
      <c r="DT50">
        <f t="shared" si="77"/>
        <v>2</v>
      </c>
      <c r="DU50">
        <f t="shared" si="78"/>
        <v>4</v>
      </c>
      <c r="DV50">
        <f t="shared" si="79"/>
        <v>6</v>
      </c>
      <c r="DW50">
        <f t="shared" si="80"/>
        <v>34</v>
      </c>
      <c r="DX50">
        <f t="shared" si="81"/>
        <v>30</v>
      </c>
      <c r="DY50">
        <f t="shared" si="82"/>
        <v>25</v>
      </c>
      <c r="DZ50">
        <f t="shared" si="83"/>
        <v>45</v>
      </c>
      <c r="EA50">
        <f t="shared" si="84"/>
        <v>22</v>
      </c>
      <c r="EB50">
        <f t="shared" si="85"/>
        <v>11</v>
      </c>
      <c r="EC50">
        <f t="shared" si="86"/>
        <v>35</v>
      </c>
      <c r="ED50">
        <f t="shared" si="87"/>
        <v>26</v>
      </c>
      <c r="EE50">
        <f t="shared" si="88"/>
        <v>8</v>
      </c>
      <c r="EF50">
        <f t="shared" si="89"/>
        <v>5</v>
      </c>
    </row>
    <row r="51" spans="1:136" ht="16.5" customHeight="1">
      <c r="A51">
        <f>_calc_라운드기준!A51</f>
        <v>1195</v>
      </c>
      <c r="B51">
        <f>INDEX(_calc_누적빈도!B:B,$A51)-INDEX(_calc_누적빈도!B:B,$A51-기준250회_후보!$B$1)</f>
        <v>30</v>
      </c>
      <c r="C51">
        <f>INDEX(_calc_누적빈도!C:C,$A51)-INDEX(_calc_누적빈도!C:C,$A51-기준250회_후보!$B$1)</f>
        <v>26</v>
      </c>
      <c r="D51">
        <f>INDEX(_calc_누적빈도!D:D,$A51)-INDEX(_calc_누적빈도!D:D,$A51-기준250회_후보!$B$1)</f>
        <v>40</v>
      </c>
      <c r="E51">
        <f>INDEX(_calc_누적빈도!E:E,$A51)-INDEX(_calc_누적빈도!E:E,$A51-기준250회_후보!$B$1)</f>
        <v>28</v>
      </c>
      <c r="F51">
        <f>INDEX(_calc_누적빈도!F:F,$A51)-INDEX(_calc_누적빈도!F:F,$A51-기준250회_후보!$B$1)</f>
        <v>21</v>
      </c>
      <c r="G51">
        <f>INDEX(_calc_누적빈도!G:G,$A51)-INDEX(_calc_누적빈도!G:G,$A51-기준250회_후보!$B$1)</f>
        <v>43</v>
      </c>
      <c r="H51">
        <f>INDEX(_calc_누적빈도!H:H,$A51)-INDEX(_calc_누적빈도!H:H,$A51-기준250회_후보!$B$1)</f>
        <v>40</v>
      </c>
      <c r="I51">
        <f>INDEX(_calc_누적빈도!I:I,$A51)-INDEX(_calc_누적빈도!I:I,$A51-기준250회_후보!$B$1)</f>
        <v>25</v>
      </c>
      <c r="J51">
        <f>INDEX(_calc_누적빈도!J:J,$A51)-INDEX(_calc_누적빈도!J:J,$A51-기준250회_후보!$B$1)</f>
        <v>36</v>
      </c>
      <c r="K51">
        <f>INDEX(_calc_누적빈도!K:K,$A51)-INDEX(_calc_누적빈도!K:K,$A51-기준250회_후보!$B$1)</f>
        <v>26</v>
      </c>
      <c r="L51">
        <f>INDEX(_calc_누적빈도!L:L,$A51)-INDEX(_calc_누적빈도!L:L,$A51-기준250회_후보!$B$1)</f>
        <v>35</v>
      </c>
      <c r="M51">
        <f>INDEX(_calc_누적빈도!M:M,$A51)-INDEX(_calc_누적빈도!M:M,$A51-기준250회_후보!$B$1)</f>
        <v>40</v>
      </c>
      <c r="N51">
        <f>INDEX(_calc_누적빈도!N:N,$A51)-INDEX(_calc_누적빈도!N:N,$A51-기준250회_후보!$B$1)</f>
        <v>40</v>
      </c>
      <c r="O51">
        <f>INDEX(_calc_누적빈도!O:O,$A51)-INDEX(_calc_누적빈도!O:O,$A51-기준250회_후보!$B$1)</f>
        <v>36</v>
      </c>
      <c r="P51">
        <f>INDEX(_calc_누적빈도!P:P,$A51)-INDEX(_calc_누적빈도!P:P,$A51-기준250회_후보!$B$1)</f>
        <v>33</v>
      </c>
      <c r="Q51">
        <f>INDEX(_calc_누적빈도!Q:Q,$A51)-INDEX(_calc_누적빈도!Q:Q,$A51-기준250회_후보!$B$1)</f>
        <v>39</v>
      </c>
      <c r="R51">
        <f>INDEX(_calc_누적빈도!R:R,$A51)-INDEX(_calc_누적빈도!R:R,$A51-기준250회_후보!$B$1)</f>
        <v>30</v>
      </c>
      <c r="S51">
        <f>INDEX(_calc_누적빈도!S:S,$A51)-INDEX(_calc_누적빈도!S:S,$A51-기준250회_후보!$B$1)</f>
        <v>34</v>
      </c>
      <c r="T51">
        <f>INDEX(_calc_누적빈도!T:T,$A51)-INDEX(_calc_누적빈도!T:T,$A51-기준250회_후보!$B$1)</f>
        <v>35</v>
      </c>
      <c r="U51">
        <f>INDEX(_calc_누적빈도!U:U,$A51)-INDEX(_calc_누적빈도!U:U,$A51-기준250회_후보!$B$1)</f>
        <v>33</v>
      </c>
      <c r="V51">
        <f>INDEX(_calc_누적빈도!V:V,$A51)-INDEX(_calc_누적빈도!V:V,$A51-기준250회_후보!$B$1)</f>
        <v>38</v>
      </c>
      <c r="W51">
        <f>INDEX(_calc_누적빈도!W:W,$A51)-INDEX(_calc_누적빈도!W:W,$A51-기준250회_후보!$B$1)</f>
        <v>33</v>
      </c>
      <c r="X51">
        <f>INDEX(_calc_누적빈도!X:X,$A51)-INDEX(_calc_누적빈도!X:X,$A51-기준250회_후보!$B$1)</f>
        <v>31</v>
      </c>
      <c r="Y51">
        <f>INDEX(_calc_누적빈도!Y:Y,$A51)-INDEX(_calc_누적빈도!Y:Y,$A51-기준250회_후보!$B$1)</f>
        <v>36</v>
      </c>
      <c r="Z51">
        <f>INDEX(_calc_누적빈도!Z:Z,$A51)-INDEX(_calc_누적빈도!Z:Z,$A51-기준250회_후보!$B$1)</f>
        <v>25</v>
      </c>
      <c r="AA51">
        <f>INDEX(_calc_누적빈도!AA:AA,$A51)-INDEX(_calc_누적빈도!AA:AA,$A51-기준250회_후보!$B$1)</f>
        <v>35</v>
      </c>
      <c r="AB51">
        <f>INDEX(_calc_누적빈도!AB:AB,$A51)-INDEX(_calc_누적빈도!AB:AB,$A51-기준250회_후보!$B$1)</f>
        <v>32</v>
      </c>
      <c r="AC51">
        <f>INDEX(_calc_누적빈도!AC:AC,$A51)-INDEX(_calc_누적빈도!AC:AC,$A51-기준250회_후보!$B$1)</f>
        <v>32</v>
      </c>
      <c r="AD51">
        <f>INDEX(_calc_누적빈도!AD:AD,$A51)-INDEX(_calc_누적빈도!AD:AD,$A51-기준250회_후보!$B$1)</f>
        <v>36</v>
      </c>
      <c r="AE51">
        <f>INDEX(_calc_누적빈도!AE:AE,$A51)-INDEX(_calc_누적빈도!AE:AE,$A51-기준250회_후보!$B$1)</f>
        <v>39</v>
      </c>
      <c r="AF51">
        <f>INDEX(_calc_누적빈도!AF:AF,$A51)-INDEX(_calc_누적빈도!AF:AF,$A51-기준250회_후보!$B$1)</f>
        <v>33</v>
      </c>
      <c r="AG51">
        <f>INDEX(_calc_누적빈도!AG:AG,$A51)-INDEX(_calc_누적빈도!AG:AG,$A51-기준250회_후보!$B$1)</f>
        <v>29</v>
      </c>
      <c r="AH51">
        <f>INDEX(_calc_누적빈도!AH:AH,$A51)-INDEX(_calc_누적빈도!AH:AH,$A51-기준250회_후보!$B$1)</f>
        <v>38</v>
      </c>
      <c r="AI51">
        <f>INDEX(_calc_누적빈도!AI:AI,$A51)-INDEX(_calc_누적빈도!AI:AI,$A51-기준250회_후보!$B$1)</f>
        <v>34</v>
      </c>
      <c r="AJ51">
        <f>INDEX(_calc_누적빈도!AJ:AJ,$A51)-INDEX(_calc_누적빈도!AJ:AJ,$A51-기준250회_후보!$B$1)</f>
        <v>42</v>
      </c>
      <c r="AK51">
        <f>INDEX(_calc_누적빈도!AK:AK,$A51)-INDEX(_calc_누적빈도!AK:AK,$A51-기준250회_후보!$B$1)</f>
        <v>32</v>
      </c>
      <c r="AL51">
        <f>INDEX(_calc_누적빈도!AL:AL,$A51)-INDEX(_calc_누적빈도!AL:AL,$A51-기준250회_후보!$B$1)</f>
        <v>41</v>
      </c>
      <c r="AM51">
        <f>INDEX(_calc_누적빈도!AM:AM,$A51)-INDEX(_calc_누적빈도!AM:AM,$A51-기준250회_후보!$B$1)</f>
        <v>36</v>
      </c>
      <c r="AN51">
        <f>INDEX(_calc_누적빈도!AN:AN,$A51)-INDEX(_calc_누적빈도!AN:AN,$A51-기준250회_후보!$B$1)</f>
        <v>26</v>
      </c>
      <c r="AO51">
        <f>INDEX(_calc_누적빈도!AO:AO,$A51)-INDEX(_calc_누적빈도!AO:AO,$A51-기준250회_후보!$B$1)</f>
        <v>35</v>
      </c>
      <c r="AP51">
        <f>INDEX(_calc_누적빈도!AP:AP,$A51)-INDEX(_calc_누적빈도!AP:AP,$A51-기준250회_후보!$B$1)</f>
        <v>30</v>
      </c>
      <c r="AQ51">
        <f>INDEX(_calc_누적빈도!AQ:AQ,$A51)-INDEX(_calc_누적빈도!AQ:AQ,$A51-기준250회_후보!$B$1)</f>
        <v>28</v>
      </c>
      <c r="AR51">
        <f>INDEX(_calc_누적빈도!AR:AR,$A51)-INDEX(_calc_누적빈도!AR:AR,$A51-기준250회_후보!$B$1)</f>
        <v>21</v>
      </c>
      <c r="AS51">
        <f>INDEX(_calc_누적빈도!AS:AS,$A51)-INDEX(_calc_누적빈도!AS:AS,$A51-기준250회_후보!$B$1)</f>
        <v>32</v>
      </c>
      <c r="AT51">
        <f>INDEX(_calc_누적빈도!AT:AT,$A51)-INDEX(_calc_누적빈도!AT:AT,$A51-기준250회_후보!$B$1)</f>
        <v>36</v>
      </c>
      <c r="AU51">
        <f>(RANK(_calc_라운드기준!B51,_calc_라운드기준!$B51:$AT51,0)+COUNTIFS(_calc_라운드기준!$B51:$AT51,_calc_라운드기준!B51,$B$1:$AT$1,"&lt;"&amp;1))-(RANK(B51,$B51:$AT51,0)+COUNTIFS($B51:$AT51,B51,$B$1:$AT$1,"&lt;"&amp;1))</f>
        <v>7</v>
      </c>
      <c r="AV51">
        <f>(RANK(_calc_라운드기준!C51,_calc_라운드기준!$B51:$AT51,0)+COUNTIFS(_calc_라운드기준!$B51:$AT51,_calc_라운드기준!C51,$B$1:$AT$1,"&lt;"&amp;2))-(RANK(C51,$B51:$AT51,0)+COUNTIFS($B51:$AT51,C51,$B$1:$AT$1,"&lt;"&amp;2))</f>
        <v>-7</v>
      </c>
      <c r="AW51">
        <f>(RANK(_calc_라운드기준!D51,_calc_라운드기준!$B51:$AT51,0)+COUNTIFS(_calc_라운드기준!$B51:$AT51,_calc_라운드기준!D51,$B$1:$AT$1,"&lt;"&amp;3))-(RANK(D51,$B51:$AT51,0)+COUNTIFS($B51:$AT51,D51,$B$1:$AT$1,"&lt;"&amp;3))</f>
        <v>-2</v>
      </c>
      <c r="AX51">
        <f>(RANK(_calc_라운드기준!E51,_calc_라운드기준!$B51:$AT51,0)+COUNTIFS(_calc_라운드기준!$B51:$AT51,_calc_라운드기준!E51,$B$1:$AT$1,"&lt;"&amp;4))-(RANK(E51,$B51:$AT51,0)+COUNTIFS($B51:$AT51,E51,$B$1:$AT$1,"&lt;"&amp;4))</f>
        <v>-4</v>
      </c>
      <c r="AY51">
        <f>(RANK(_calc_라운드기준!F51,_calc_라운드기준!$B51:$AT51,0)+COUNTIFS(_calc_라운드기준!$B51:$AT51,_calc_라운드기준!F51,$B$1:$AT$1,"&lt;"&amp;5))-(RANK(F51,$B51:$AT51,0)+COUNTIFS($B51:$AT51,F51,$B$1:$AT$1,"&lt;"&amp;5))</f>
        <v>-10</v>
      </c>
      <c r="AZ51">
        <f>(RANK(_calc_라운드기준!G51,_calc_라운드기준!$B51:$AT51,0)+COUNTIFS(_calc_라운드기준!$B51:$AT51,_calc_라운드기준!G51,$B$1:$AT$1,"&lt;"&amp;6))-(RANK(G51,$B51:$AT51,0)+COUNTIFS($B51:$AT51,G51,$B$1:$AT$1,"&lt;"&amp;6))</f>
        <v>4</v>
      </c>
      <c r="BA51">
        <f>(RANK(_calc_라운드기준!H51,_calc_라운드기준!$B51:$AT51,0)+COUNTIFS(_calc_라운드기준!$B51:$AT51,_calc_라운드기준!H51,$B$1:$AT$1,"&lt;"&amp;7))-(RANK(H51,$B51:$AT51,0)+COUNTIFS($B51:$AT51,H51,$B$1:$AT$1,"&lt;"&amp;7))</f>
        <v>1</v>
      </c>
      <c r="BB51">
        <f>(RANK(_calc_라운드기준!I51,_calc_라운드기준!$B51:$AT51,0)+COUNTIFS(_calc_라운드기준!$B51:$AT51,_calc_라운드기준!I51,$B$1:$AT$1,"&lt;"&amp;8))-(RANK(I51,$B51:$AT51,0)+COUNTIFS($B51:$AT51,I51,$B$1:$AT$1,"&lt;"&amp;8))</f>
        <v>-32</v>
      </c>
      <c r="BC51">
        <f>(RANK(_calc_라운드기준!J51,_calc_라운드기준!$B51:$AT51,0)+COUNTIFS(_calc_라운드기준!$B51:$AT51,_calc_라운드기준!J51,$B$1:$AT$1,"&lt;"&amp;9))-(RANK(J51,$B51:$AT51,0)+COUNTIFS($B51:$AT51,J51,$B$1:$AT$1,"&lt;"&amp;9))</f>
        <v>-9</v>
      </c>
      <c r="BD51">
        <f>(RANK(_calc_라운드기준!K51,_calc_라운드기준!$B51:$AT51,0)+COUNTIFS(_calc_라운드기준!$B51:$AT51,_calc_라운드기준!K51,$B$1:$AT$1,"&lt;"&amp;10))-(RANK(K51,$B51:$AT51,0)+COUNTIFS($B51:$AT51,K51,$B$1:$AT$1,"&lt;"&amp;10))</f>
        <v>1</v>
      </c>
      <c r="BE51">
        <f>(RANK(_calc_라운드기준!L51,_calc_라운드기준!$B51:$AT51,0)+COUNTIFS(_calc_라운드기준!$B51:$AT51,_calc_라운드기준!L51,$B$1:$AT$1,"&lt;"&amp;11))-(RANK(L51,$B51:$AT51,0)+COUNTIFS($B51:$AT51,L51,$B$1:$AT$1,"&lt;"&amp;11))</f>
        <v>-7</v>
      </c>
      <c r="BF51">
        <f>(RANK(_calc_라운드기준!M51,_calc_라운드기준!$B51:$AT51,0)+COUNTIFS(_calc_라운드기준!$B51:$AT51,_calc_라운드기준!M51,$B$1:$AT$1,"&lt;"&amp;12))-(RANK(M51,$B51:$AT51,0)+COUNTIFS($B51:$AT51,M51,$B$1:$AT$1,"&lt;"&amp;12))</f>
        <v>10</v>
      </c>
      <c r="BG51">
        <f>(RANK(_calc_라운드기준!N51,_calc_라운드기준!$B51:$AT51,0)+COUNTIFS(_calc_라운드기준!$B51:$AT51,_calc_라운드기준!N51,$B$1:$AT$1,"&lt;"&amp;13))-(RANK(N51,$B51:$AT51,0)+COUNTIFS($B51:$AT51,N51,$B$1:$AT$1,"&lt;"&amp;13))</f>
        <v>0</v>
      </c>
      <c r="BH51">
        <f>(RANK(_calc_라운드기준!O51,_calc_라운드기준!$B51:$AT51,0)+COUNTIFS(_calc_라운드기준!$B51:$AT51,_calc_라운드기준!O51,$B$1:$AT$1,"&lt;"&amp;14))-(RANK(O51,$B51:$AT51,0)+COUNTIFS($B51:$AT51,O51,$B$1:$AT$1,"&lt;"&amp;14))</f>
        <v>29</v>
      </c>
      <c r="BI51">
        <f>(RANK(_calc_라운드기준!P51,_calc_라운드기준!$B51:$AT51,0)+COUNTIFS(_calc_라운드기준!$B51:$AT51,_calc_라운드기준!P51,$B$1:$AT$1,"&lt;"&amp;15))-(RANK(P51,$B51:$AT51,0)+COUNTIFS($B51:$AT51,P51,$B$1:$AT$1,"&lt;"&amp;15))</f>
        <v>-7</v>
      </c>
      <c r="BJ51">
        <f>(RANK(_calc_라운드기준!Q51,_calc_라운드기준!$B51:$AT51,0)+COUNTIFS(_calc_라운드기준!$B51:$AT51,_calc_라운드기준!Q51,$B$1:$AT$1,"&lt;"&amp;16))-(RANK(Q51,$B51:$AT51,0)+COUNTIFS($B51:$AT51,Q51,$B$1:$AT$1,"&lt;"&amp;16))</f>
        <v>0</v>
      </c>
      <c r="BK51">
        <f>(RANK(_calc_라운드기준!R51,_calc_라운드기준!$B51:$AT51,0)+COUNTIFS(_calc_라운드기준!$B51:$AT51,_calc_라운드기준!R51,$B$1:$AT$1,"&lt;"&amp;17))-(RANK(R51,$B51:$AT51,0)+COUNTIFS($B51:$AT51,R51,$B$1:$AT$1,"&lt;"&amp;17))</f>
        <v>-11</v>
      </c>
      <c r="BL51">
        <f>(RANK(_calc_라운드기준!S51,_calc_라운드기준!$B51:$AT51,0)+COUNTIFS(_calc_라운드기준!$B51:$AT51,_calc_라운드기준!S51,$B$1:$AT$1,"&lt;"&amp;18))-(RANK(S51,$B51:$AT51,0)+COUNTIFS($B51:$AT51,S51,$B$1:$AT$1,"&lt;"&amp;18))</f>
        <v>2</v>
      </c>
      <c r="BM51">
        <f>(RANK(_calc_라운드기준!T51,_calc_라운드기준!$B51:$AT51,0)+COUNTIFS(_calc_라운드기준!$B51:$AT51,_calc_라운드기준!T51,$B$1:$AT$1,"&lt;"&amp;19))-(RANK(T51,$B51:$AT51,0)+COUNTIFS($B51:$AT51,T51,$B$1:$AT$1,"&lt;"&amp;19))</f>
        <v>-7</v>
      </c>
      <c r="BN51">
        <f>(RANK(_calc_라운드기준!U51,_calc_라운드기준!$B51:$AT51,0)+COUNTIFS(_calc_라운드기준!$B51:$AT51,_calc_라운드기준!U51,$B$1:$AT$1,"&lt;"&amp;20))-(RANK(U51,$B51:$AT51,0)+COUNTIFS($B51:$AT51,U51,$B$1:$AT$1,"&lt;"&amp;20))</f>
        <v>0</v>
      </c>
      <c r="BO51">
        <f>(RANK(_calc_라운드기준!V51,_calc_라운드기준!$B51:$AT51,0)+COUNTIFS(_calc_라운드기준!$B51:$AT51,_calc_라운드기준!V51,$B$1:$AT$1,"&lt;"&amp;21))-(RANK(V51,$B51:$AT51,0)+COUNTIFS($B51:$AT51,V51,$B$1:$AT$1,"&lt;"&amp;21))</f>
        <v>16</v>
      </c>
      <c r="BP51">
        <f>(RANK(_calc_라운드기준!W51,_calc_라운드기준!$B51:$AT51,0)+COUNTIFS(_calc_라운드기준!$B51:$AT51,_calc_라운드기준!W51,$B$1:$AT$1,"&lt;"&amp;22))-(RANK(W51,$B51:$AT51,0)+COUNTIFS($B51:$AT51,W51,$B$1:$AT$1,"&lt;"&amp;22))</f>
        <v>9</v>
      </c>
      <c r="BQ51">
        <f>(RANK(_calc_라운드기준!X51,_calc_라운드기준!$B51:$AT51,0)+COUNTIFS(_calc_라운드기준!$B51:$AT51,_calc_라운드기준!X51,$B$1:$AT$1,"&lt;"&amp;23))-(RANK(X51,$B51:$AT51,0)+COUNTIFS($B51:$AT51,X51,$B$1:$AT$1,"&lt;"&amp;23))</f>
        <v>-19</v>
      </c>
      <c r="BR51">
        <f>(RANK(_calc_라운드기준!Y51,_calc_라운드기준!$B51:$AT51,0)+COUNTIFS(_calc_라운드기준!$B51:$AT51,_calc_라운드기준!Y51,$B$1:$AT$1,"&lt;"&amp;24))-(RANK(Y51,$B51:$AT51,0)+COUNTIFS($B51:$AT51,Y51,$B$1:$AT$1,"&lt;"&amp;24))</f>
        <v>0</v>
      </c>
      <c r="BS51">
        <f>(RANK(_calc_라운드기준!Z51,_calc_라운드기준!$B51:$AT51,0)+COUNTIFS(_calc_라운드기준!$B51:$AT51,_calc_라운드기준!Z51,$B$1:$AT$1,"&lt;"&amp;25))-(RANK(Z51,$B51:$AT51,0)+COUNTIFS($B51:$AT51,Z51,$B$1:$AT$1,"&lt;"&amp;25))</f>
        <v>-25</v>
      </c>
      <c r="BT51">
        <f>(RANK(_calc_라운드기준!AA51,_calc_라운드기준!$B51:$AT51,0)+COUNTIFS(_calc_라운드기준!$B51:$AT51,_calc_라운드기준!AA51,$B$1:$AT$1,"&lt;"&amp;26))-(RANK(AA51,$B51:$AT51,0)+COUNTIFS($B51:$AT51,AA51,$B$1:$AT$1,"&lt;"&amp;26))</f>
        <v>7</v>
      </c>
      <c r="BU51">
        <f>(RANK(_calc_라운드기준!AB51,_calc_라운드기준!$B51:$AT51,0)+COUNTIFS(_calc_라운드기준!$B51:$AT51,_calc_라운드기준!AB51,$B$1:$AT$1,"&lt;"&amp;27))-(RANK(AB51,$B51:$AT51,0)+COUNTIFS($B51:$AT51,AB51,$B$1:$AT$1,"&lt;"&amp;27))</f>
        <v>-24</v>
      </c>
      <c r="BV51">
        <f>(RANK(_calc_라운드기준!AC51,_calc_라운드기준!$B51:$AT51,0)+COUNTIFS(_calc_라운드기준!$B51:$AT51,_calc_라운드기준!AC51,$B$1:$AT$1,"&lt;"&amp;28))-(RANK(AC51,$B51:$AT51,0)+COUNTIFS($B51:$AT51,AC51,$B$1:$AT$1,"&lt;"&amp;28))</f>
        <v>-10</v>
      </c>
      <c r="BW51">
        <f>(RANK(_calc_라운드기준!AD51,_calc_라운드기준!$B51:$AT51,0)+COUNTIFS(_calc_라운드기준!$B51:$AT51,_calc_라운드기준!AD51,$B$1:$AT$1,"&lt;"&amp;29))-(RANK(AD51,$B51:$AT51,0)+COUNTIFS($B51:$AT51,AD51,$B$1:$AT$1,"&lt;"&amp;29))</f>
        <v>5</v>
      </c>
      <c r="BX51">
        <f>(RANK(_calc_라운드기준!AE51,_calc_라운드기준!$B51:$AT51,0)+COUNTIFS(_calc_라운드기준!$B51:$AT51,_calc_라운드기준!AE51,$B$1:$AT$1,"&lt;"&amp;30))-(RANK(AE51,$B51:$AT51,0)+COUNTIFS($B51:$AT51,AE51,$B$1:$AT$1,"&lt;"&amp;30))</f>
        <v>27</v>
      </c>
      <c r="BY51">
        <f>(RANK(_calc_라운드기준!AF51,_calc_라운드기준!$B51:$AT51,0)+COUNTIFS(_calc_라운드기준!$B51:$AT51,_calc_라운드기준!AF51,$B$1:$AT$1,"&lt;"&amp;31))-(RANK(AF51,$B51:$AT51,0)+COUNTIFS($B51:$AT51,AF51,$B$1:$AT$1,"&lt;"&amp;31))</f>
        <v>1</v>
      </c>
      <c r="BZ51">
        <f>(RANK(_calc_라운드기준!AG51,_calc_라운드기준!$B51:$AT51,0)+COUNTIFS(_calc_라운드기준!$B51:$AT51,_calc_라운드기준!AG51,$B$1:$AT$1,"&lt;"&amp;32))-(RANK(AG51,$B51:$AT51,0)+COUNTIFS($B51:$AT51,AG51,$B$1:$AT$1,"&lt;"&amp;32))</f>
        <v>-7</v>
      </c>
      <c r="CA51">
        <f>(RANK(_calc_라운드기준!AH51,_calc_라운드기준!$B51:$AT51,0)+COUNTIFS(_calc_라운드기준!$B51:$AT51,_calc_라운드기준!AH51,$B$1:$AT$1,"&lt;"&amp;33))-(RANK(AH51,$B51:$AT51,0)+COUNTIFS($B51:$AT51,AH51,$B$1:$AT$1,"&lt;"&amp;33))</f>
        <v>26</v>
      </c>
      <c r="CB51">
        <f>(RANK(_calc_라운드기준!AI51,_calc_라운드기준!$B51:$AT51,0)+COUNTIFS(_calc_라운드기준!$B51:$AT51,_calc_라운드기준!AI51,$B$1:$AT$1,"&lt;"&amp;34))-(RANK(AI51,$B51:$AT51,0)+COUNTIFS($B51:$AT51,AI51,$B$1:$AT$1,"&lt;"&amp;34))</f>
        <v>22</v>
      </c>
      <c r="CC51">
        <f>(RANK(_calc_라운드기준!AJ51,_calc_라운드기준!$B51:$AT51,0)+COUNTIFS(_calc_라운드기준!$B51:$AT51,_calc_라운드기준!AJ51,$B$1:$AT$1,"&lt;"&amp;35))-(RANK(AJ51,$B51:$AT51,0)+COUNTIFS($B51:$AT51,AJ51,$B$1:$AT$1,"&lt;"&amp;35))</f>
        <v>19</v>
      </c>
      <c r="CD51">
        <f>(RANK(_calc_라운드기준!AK51,_calc_라운드기준!$B51:$AT51,0)+COUNTIFS(_calc_라운드기준!$B51:$AT51,_calc_라운드기준!AK51,$B$1:$AT$1,"&lt;"&amp;36))-(RANK(AK51,$B51:$AT51,0)+COUNTIFS($B51:$AT51,AK51,$B$1:$AT$1,"&lt;"&amp;36))</f>
        <v>0</v>
      </c>
      <c r="CE51">
        <f>(RANK(_calc_라운드기준!AL51,_calc_라운드기준!$B51:$AT51,0)+COUNTIFS(_calc_라운드기준!$B51:$AT51,_calc_라운드기준!AL51,$B$1:$AT$1,"&lt;"&amp;37))-(RANK(AL51,$B51:$AT51,0)+COUNTIFS($B51:$AT51,AL51,$B$1:$AT$1,"&lt;"&amp;37))</f>
        <v>-2</v>
      </c>
      <c r="CF51">
        <f>(RANK(_calc_라운드기준!AM51,_calc_라운드기준!$B51:$AT51,0)+COUNTIFS(_calc_라운드기준!$B51:$AT51,_calc_라운드기준!AM51,$B$1:$AT$1,"&lt;"&amp;38))-(RANK(AM51,$B51:$AT51,0)+COUNTIFS($B51:$AT51,AM51,$B$1:$AT$1,"&lt;"&amp;38))</f>
        <v>-1</v>
      </c>
      <c r="CG51">
        <f>(RANK(_calc_라운드기준!AN51,_calc_라운드기준!$B51:$AT51,0)+COUNTIFS(_calc_라운드기준!$B51:$AT51,_calc_라운드기준!AN51,$B$1:$AT$1,"&lt;"&amp;39))-(RANK(AN51,$B51:$AT51,0)+COUNTIFS($B51:$AT51,AN51,$B$1:$AT$1,"&lt;"&amp;39))</f>
        <v>-32</v>
      </c>
      <c r="CH51">
        <f>(RANK(_calc_라운드기준!AO51,_calc_라운드기준!$B51:$AT51,0)+COUNTIFS(_calc_라운드기준!$B51:$AT51,_calc_라운드기준!AO51,$B$1:$AT$1,"&lt;"&amp;40))-(RANK(AO51,$B51:$AT51,0)+COUNTIFS($B51:$AT51,AO51,$B$1:$AT$1,"&lt;"&amp;40))</f>
        <v>1</v>
      </c>
      <c r="CI51">
        <f>(RANK(_calc_라운드기준!AP51,_calc_라운드기준!$B51:$AT51,0)+COUNTIFS(_calc_라운드기준!$B51:$AT51,_calc_라운드기준!AP51,$B$1:$AT$1,"&lt;"&amp;41))-(RANK(AP51,$B51:$AT51,0)+COUNTIFS($B51:$AT51,AP51,$B$1:$AT$1,"&lt;"&amp;41))</f>
        <v>8</v>
      </c>
      <c r="CJ51">
        <f>(RANK(_calc_라운드기준!AQ51,_calc_라운드기준!$B51:$AT51,0)+COUNTIFS(_calc_라운드기준!$B51:$AT51,_calc_라운드기준!AQ51,$B$1:$AT$1,"&lt;"&amp;42))-(RANK(AQ51,$B51:$AT51,0)+COUNTIFS($B51:$AT51,AQ51,$B$1:$AT$1,"&lt;"&amp;42))</f>
        <v>-7</v>
      </c>
      <c r="CK51">
        <f>(RANK(_calc_라운드기준!AR51,_calc_라운드기준!$B51:$AT51,0)+COUNTIFS(_calc_라운드기준!$B51:$AT51,_calc_라운드기준!AR51,$B$1:$AT$1,"&lt;"&amp;43))-(RANK(AR51,$B51:$AT51,0)+COUNTIFS($B51:$AT51,AR51,$B$1:$AT$1,"&lt;"&amp;43))</f>
        <v>-1</v>
      </c>
      <c r="CL51">
        <f>(RANK(_calc_라운드기준!AS51,_calc_라운드기준!$B51:$AT51,0)+COUNTIFS(_calc_라운드기준!$B51:$AT51,_calc_라운드기준!AS51,$B$1:$AT$1,"&lt;"&amp;44))-(RANK(AS51,$B51:$AT51,0)+COUNTIFS($B51:$AT51,AS51,$B$1:$AT$1,"&lt;"&amp;44))</f>
        <v>7</v>
      </c>
      <c r="CM51">
        <f>(RANK(_calc_라운드기준!AT51,_calc_라운드기준!$B51:$AT51,0)+COUNTIFS(_calc_라운드기준!$B51:$AT51,_calc_라운드기준!AT51,$B$1:$AT$1,"&lt;"&amp;45))-(RANK(AT51,$B51:$AT51,0)+COUNTIFS($B51:$AT51,AT51,$B$1:$AT$1,"&lt;"&amp;45))</f>
        <v>22</v>
      </c>
      <c r="CN51">
        <f t="shared" si="45"/>
        <v>11</v>
      </c>
      <c r="CO51">
        <f t="shared" si="46"/>
        <v>31</v>
      </c>
      <c r="CP51">
        <f t="shared" si="47"/>
        <v>28</v>
      </c>
      <c r="CQ51">
        <f t="shared" si="48"/>
        <v>30</v>
      </c>
      <c r="CR51">
        <f t="shared" si="49"/>
        <v>38</v>
      </c>
      <c r="CS51">
        <f t="shared" si="50"/>
        <v>15</v>
      </c>
      <c r="CT51">
        <f t="shared" si="51"/>
        <v>17</v>
      </c>
      <c r="CU51">
        <f t="shared" si="52"/>
        <v>44</v>
      </c>
      <c r="CV51">
        <f t="shared" si="53"/>
        <v>37</v>
      </c>
      <c r="CW51">
        <f t="shared" si="54"/>
        <v>18</v>
      </c>
      <c r="CX51">
        <f t="shared" si="55"/>
        <v>32</v>
      </c>
      <c r="CY51">
        <f t="shared" si="56"/>
        <v>8</v>
      </c>
      <c r="CZ51">
        <f t="shared" si="57"/>
        <v>21</v>
      </c>
      <c r="DA51">
        <f t="shared" si="58"/>
        <v>1</v>
      </c>
      <c r="DB51">
        <f t="shared" si="59"/>
        <v>33</v>
      </c>
      <c r="DC51">
        <f t="shared" si="60"/>
        <v>22</v>
      </c>
      <c r="DD51">
        <f t="shared" si="61"/>
        <v>40</v>
      </c>
      <c r="DE51">
        <f t="shared" si="62"/>
        <v>16</v>
      </c>
      <c r="DF51">
        <f t="shared" si="63"/>
        <v>34</v>
      </c>
      <c r="DG51">
        <f t="shared" si="64"/>
        <v>23</v>
      </c>
      <c r="DH51">
        <f t="shared" si="65"/>
        <v>7</v>
      </c>
      <c r="DI51">
        <f t="shared" si="66"/>
        <v>9</v>
      </c>
      <c r="DJ51">
        <f t="shared" si="67"/>
        <v>41</v>
      </c>
      <c r="DK51">
        <f t="shared" si="68"/>
        <v>24</v>
      </c>
      <c r="DL51">
        <f t="shared" si="69"/>
        <v>43</v>
      </c>
      <c r="DM51">
        <f t="shared" si="70"/>
        <v>12</v>
      </c>
      <c r="DN51">
        <f t="shared" si="71"/>
        <v>42</v>
      </c>
      <c r="DO51">
        <f t="shared" si="72"/>
        <v>39</v>
      </c>
      <c r="DP51">
        <f t="shared" si="73"/>
        <v>14</v>
      </c>
      <c r="DQ51">
        <f t="shared" si="74"/>
        <v>2</v>
      </c>
      <c r="DR51">
        <f t="shared" si="75"/>
        <v>19</v>
      </c>
      <c r="DS51">
        <f t="shared" si="76"/>
        <v>35</v>
      </c>
      <c r="DT51">
        <f t="shared" si="77"/>
        <v>3</v>
      </c>
      <c r="DU51">
        <f t="shared" si="78"/>
        <v>4</v>
      </c>
      <c r="DV51">
        <f t="shared" si="79"/>
        <v>6</v>
      </c>
      <c r="DW51">
        <f t="shared" si="80"/>
        <v>25</v>
      </c>
      <c r="DX51">
        <f t="shared" si="81"/>
        <v>29</v>
      </c>
      <c r="DY51">
        <f t="shared" si="82"/>
        <v>26</v>
      </c>
      <c r="DZ51">
        <f t="shared" si="83"/>
        <v>45</v>
      </c>
      <c r="EA51">
        <f t="shared" si="84"/>
        <v>20</v>
      </c>
      <c r="EB51">
        <f t="shared" si="85"/>
        <v>10</v>
      </c>
      <c r="EC51">
        <f t="shared" si="86"/>
        <v>36</v>
      </c>
      <c r="ED51">
        <f t="shared" si="87"/>
        <v>27</v>
      </c>
      <c r="EE51">
        <f t="shared" si="88"/>
        <v>13</v>
      </c>
      <c r="EF51">
        <f t="shared" si="89"/>
        <v>5</v>
      </c>
    </row>
    <row r="52" spans="1:136" ht="16.5" customHeight="1">
      <c r="A52">
        <f>_calc_라운드기준!A52</f>
        <v>1194</v>
      </c>
      <c r="B52">
        <f>INDEX(_calc_누적빈도!B:B,$A52)-INDEX(_calc_누적빈도!B:B,$A52-기준250회_후보!$B$1)</f>
        <v>30</v>
      </c>
      <c r="C52">
        <f>INDEX(_calc_누적빈도!C:C,$A52)-INDEX(_calc_누적빈도!C:C,$A52-기준250회_후보!$B$1)</f>
        <v>27</v>
      </c>
      <c r="D52">
        <f>INDEX(_calc_누적빈도!D:D,$A52)-INDEX(_calc_누적빈도!D:D,$A52-기준250회_후보!$B$1)</f>
        <v>39</v>
      </c>
      <c r="E52">
        <f>INDEX(_calc_누적빈도!E:E,$A52)-INDEX(_calc_누적빈도!E:E,$A52-기준250회_후보!$B$1)</f>
        <v>28</v>
      </c>
      <c r="F52">
        <f>INDEX(_calc_누적빈도!F:F,$A52)-INDEX(_calc_누적빈도!F:F,$A52-기준250회_후보!$B$1)</f>
        <v>21</v>
      </c>
      <c r="G52">
        <f>INDEX(_calc_누적빈도!G:G,$A52)-INDEX(_calc_누적빈도!G:G,$A52-기준250회_후보!$B$1)</f>
        <v>43</v>
      </c>
      <c r="H52">
        <f>INDEX(_calc_누적빈도!H:H,$A52)-INDEX(_calc_누적빈도!H:H,$A52-기준250회_후보!$B$1)</f>
        <v>40</v>
      </c>
      <c r="I52">
        <f>INDEX(_calc_누적빈도!I:I,$A52)-INDEX(_calc_누적빈도!I:I,$A52-기준250회_후보!$B$1)</f>
        <v>25</v>
      </c>
      <c r="J52">
        <f>INDEX(_calc_누적빈도!J:J,$A52)-INDEX(_calc_누적빈도!J:J,$A52-기준250회_후보!$B$1)</f>
        <v>36</v>
      </c>
      <c r="K52">
        <f>INDEX(_calc_누적빈도!K:K,$A52)-INDEX(_calc_누적빈도!K:K,$A52-기준250회_후보!$B$1)</f>
        <v>26</v>
      </c>
      <c r="L52">
        <f>INDEX(_calc_누적빈도!L:L,$A52)-INDEX(_calc_누적빈도!L:L,$A52-기준250회_후보!$B$1)</f>
        <v>35</v>
      </c>
      <c r="M52">
        <f>INDEX(_calc_누적빈도!M:M,$A52)-INDEX(_calc_누적빈도!M:M,$A52-기준250회_후보!$B$1)</f>
        <v>40</v>
      </c>
      <c r="N52">
        <f>INDEX(_calc_누적빈도!N:N,$A52)-INDEX(_calc_누적빈도!N:N,$A52-기준250회_후보!$B$1)</f>
        <v>40</v>
      </c>
      <c r="O52">
        <f>INDEX(_calc_누적빈도!O:O,$A52)-INDEX(_calc_누적빈도!O:O,$A52-기준250회_후보!$B$1)</f>
        <v>36</v>
      </c>
      <c r="P52">
        <f>INDEX(_calc_누적빈도!P:P,$A52)-INDEX(_calc_누적빈도!P:P,$A52-기준250회_후보!$B$1)</f>
        <v>32</v>
      </c>
      <c r="Q52">
        <f>INDEX(_calc_누적빈도!Q:Q,$A52)-INDEX(_calc_누적빈도!Q:Q,$A52-기준250회_후보!$B$1)</f>
        <v>40</v>
      </c>
      <c r="R52">
        <f>INDEX(_calc_누적빈도!R:R,$A52)-INDEX(_calc_누적빈도!R:R,$A52-기준250회_후보!$B$1)</f>
        <v>30</v>
      </c>
      <c r="S52">
        <f>INDEX(_calc_누적빈도!S:S,$A52)-INDEX(_calc_누적빈도!S:S,$A52-기준250회_후보!$B$1)</f>
        <v>34</v>
      </c>
      <c r="T52">
        <f>INDEX(_calc_누적빈도!T:T,$A52)-INDEX(_calc_누적빈도!T:T,$A52-기준250회_후보!$B$1)</f>
        <v>36</v>
      </c>
      <c r="U52">
        <f>INDEX(_calc_누적빈도!U:U,$A52)-INDEX(_calc_누적빈도!U:U,$A52-기준250회_후보!$B$1)</f>
        <v>33</v>
      </c>
      <c r="V52">
        <f>INDEX(_calc_누적빈도!V:V,$A52)-INDEX(_calc_누적빈도!V:V,$A52-기준250회_후보!$B$1)</f>
        <v>38</v>
      </c>
      <c r="W52">
        <f>INDEX(_calc_누적빈도!W:W,$A52)-INDEX(_calc_누적빈도!W:W,$A52-기준250회_후보!$B$1)</f>
        <v>33</v>
      </c>
      <c r="X52">
        <f>INDEX(_calc_누적빈도!X:X,$A52)-INDEX(_calc_누적빈도!X:X,$A52-기준250회_후보!$B$1)</f>
        <v>31</v>
      </c>
      <c r="Y52">
        <f>INDEX(_calc_누적빈도!Y:Y,$A52)-INDEX(_calc_누적빈도!Y:Y,$A52-기준250회_후보!$B$1)</f>
        <v>35</v>
      </c>
      <c r="Z52">
        <f>INDEX(_calc_누적빈도!Z:Z,$A52)-INDEX(_calc_누적빈도!Z:Z,$A52-기준250회_후보!$B$1)</f>
        <v>25</v>
      </c>
      <c r="AA52">
        <f>INDEX(_calc_누적빈도!AA:AA,$A52)-INDEX(_calc_누적빈도!AA:AA,$A52-기준250회_후보!$B$1)</f>
        <v>35</v>
      </c>
      <c r="AB52">
        <f>INDEX(_calc_누적빈도!AB:AB,$A52)-INDEX(_calc_누적빈도!AB:AB,$A52-기준250회_후보!$B$1)</f>
        <v>32</v>
      </c>
      <c r="AC52">
        <f>INDEX(_calc_누적빈도!AC:AC,$A52)-INDEX(_calc_누적빈도!AC:AC,$A52-기준250회_후보!$B$1)</f>
        <v>32</v>
      </c>
      <c r="AD52">
        <f>INDEX(_calc_누적빈도!AD:AD,$A52)-INDEX(_calc_누적빈도!AD:AD,$A52-기준250회_후보!$B$1)</f>
        <v>36</v>
      </c>
      <c r="AE52">
        <f>INDEX(_calc_누적빈도!AE:AE,$A52)-INDEX(_calc_누적빈도!AE:AE,$A52-기준250회_후보!$B$1)</f>
        <v>39</v>
      </c>
      <c r="AF52">
        <f>INDEX(_calc_누적빈도!AF:AF,$A52)-INDEX(_calc_누적빈도!AF:AF,$A52-기준250회_후보!$B$1)</f>
        <v>33</v>
      </c>
      <c r="AG52">
        <f>INDEX(_calc_누적빈도!AG:AG,$A52)-INDEX(_calc_누적빈도!AG:AG,$A52-기준250회_후보!$B$1)</f>
        <v>30</v>
      </c>
      <c r="AH52">
        <f>INDEX(_calc_누적빈도!AH:AH,$A52)-INDEX(_calc_누적빈도!AH:AH,$A52-기준250회_후보!$B$1)</f>
        <v>38</v>
      </c>
      <c r="AI52">
        <f>INDEX(_calc_누적빈도!AI:AI,$A52)-INDEX(_calc_누적빈도!AI:AI,$A52-기준250회_후보!$B$1)</f>
        <v>34</v>
      </c>
      <c r="AJ52">
        <f>INDEX(_calc_누적빈도!AJ:AJ,$A52)-INDEX(_calc_누적빈도!AJ:AJ,$A52-기준250회_후보!$B$1)</f>
        <v>42</v>
      </c>
      <c r="AK52">
        <f>INDEX(_calc_누적빈도!AK:AK,$A52)-INDEX(_calc_누적빈도!AK:AK,$A52-기준250회_후보!$B$1)</f>
        <v>32</v>
      </c>
      <c r="AL52">
        <f>INDEX(_calc_누적빈도!AL:AL,$A52)-INDEX(_calc_누적빈도!AL:AL,$A52-기준250회_후보!$B$1)</f>
        <v>40</v>
      </c>
      <c r="AM52">
        <f>INDEX(_calc_누적빈도!AM:AM,$A52)-INDEX(_calc_누적빈도!AM:AM,$A52-기준250회_후보!$B$1)</f>
        <v>36</v>
      </c>
      <c r="AN52">
        <f>INDEX(_calc_누적빈도!AN:AN,$A52)-INDEX(_calc_누적빈도!AN:AN,$A52-기준250회_후보!$B$1)</f>
        <v>26</v>
      </c>
      <c r="AO52">
        <f>INDEX(_calc_누적빈도!AO:AO,$A52)-INDEX(_calc_누적빈도!AO:AO,$A52-기준250회_후보!$B$1)</f>
        <v>35</v>
      </c>
      <c r="AP52">
        <f>INDEX(_calc_누적빈도!AP:AP,$A52)-INDEX(_calc_누적빈도!AP:AP,$A52-기준250회_후보!$B$1)</f>
        <v>30</v>
      </c>
      <c r="AQ52">
        <f>INDEX(_calc_누적빈도!AQ:AQ,$A52)-INDEX(_calc_누적빈도!AQ:AQ,$A52-기준250회_후보!$B$1)</f>
        <v>28</v>
      </c>
      <c r="AR52">
        <f>INDEX(_calc_누적빈도!AR:AR,$A52)-INDEX(_calc_누적빈도!AR:AR,$A52-기준250회_후보!$B$1)</f>
        <v>21</v>
      </c>
      <c r="AS52">
        <f>INDEX(_calc_누적빈도!AS:AS,$A52)-INDEX(_calc_누적빈도!AS:AS,$A52-기준250회_후보!$B$1)</f>
        <v>32</v>
      </c>
      <c r="AT52">
        <f>INDEX(_calc_누적빈도!AT:AT,$A52)-INDEX(_calc_누적빈도!AT:AT,$A52-기준250회_후보!$B$1)</f>
        <v>36</v>
      </c>
      <c r="AU52">
        <f>(RANK(_calc_라운드기준!B52,_calc_라운드기준!$B52:$AT52,0)+COUNTIFS(_calc_라운드기준!$B52:$AT52,_calc_라운드기준!B52,$B$1:$AT$1,"&lt;"&amp;1))-(RANK(B52,$B52:$AT52,0)+COUNTIFS($B52:$AT52,B52,$B$1:$AT$1,"&lt;"&amp;1))</f>
        <v>6</v>
      </c>
      <c r="AV52">
        <f>(RANK(_calc_라운드기준!C52,_calc_라운드기준!$B52:$AT52,0)+COUNTIFS(_calc_라운드기준!$B52:$AT52,_calc_라운드기준!C52,$B$1:$AT$1,"&lt;"&amp;2))-(RANK(C52,$B52:$AT52,0)+COUNTIFS($B52:$AT52,C52,$B$1:$AT$1,"&lt;"&amp;2))</f>
        <v>-6</v>
      </c>
      <c r="AW52">
        <f>(RANK(_calc_라운드기준!D52,_calc_라운드기준!$B52:$AT52,0)+COUNTIFS(_calc_라운드기준!$B52:$AT52,_calc_라운드기준!D52,$B$1:$AT$1,"&lt;"&amp;3))-(RANK(D52,$B52:$AT52,0)+COUNTIFS($B52:$AT52,D52,$B$1:$AT$1,"&lt;"&amp;3))</f>
        <v>-7</v>
      </c>
      <c r="AX52">
        <f>(RANK(_calc_라운드기준!E52,_calc_라운드기준!$B52:$AT52,0)+COUNTIFS(_calc_라운드기준!$B52:$AT52,_calc_라운드기준!E52,$B$1:$AT$1,"&lt;"&amp;4))-(RANK(E52,$B52:$AT52,0)+COUNTIFS($B52:$AT52,E52,$B$1:$AT$1,"&lt;"&amp;4))</f>
        <v>-13</v>
      </c>
      <c r="AY52">
        <f>(RANK(_calc_라운드기준!F52,_calc_라운드기준!$B52:$AT52,0)+COUNTIFS(_calc_라운드기준!$B52:$AT52,_calc_라운드기준!F52,$B$1:$AT$1,"&lt;"&amp;5))-(RANK(F52,$B52:$AT52,0)+COUNTIFS($B52:$AT52,F52,$B$1:$AT$1,"&lt;"&amp;5))</f>
        <v>-10</v>
      </c>
      <c r="AZ52">
        <f>(RANK(_calc_라운드기준!G52,_calc_라운드기준!$B52:$AT52,0)+COUNTIFS(_calc_라운드기준!$B52:$AT52,_calc_라운드기준!G52,$B$1:$AT$1,"&lt;"&amp;6))-(RANK(G52,$B52:$AT52,0)+COUNTIFS($B52:$AT52,G52,$B$1:$AT$1,"&lt;"&amp;6))</f>
        <v>4</v>
      </c>
      <c r="BA52">
        <f>(RANK(_calc_라운드기준!H52,_calc_라운드기준!$B52:$AT52,0)+COUNTIFS(_calc_라운드기준!$B52:$AT52,_calc_라운드기준!H52,$B$1:$AT$1,"&lt;"&amp;7))-(RANK(H52,$B52:$AT52,0)+COUNTIFS($B52:$AT52,H52,$B$1:$AT$1,"&lt;"&amp;7))</f>
        <v>3</v>
      </c>
      <c r="BB52">
        <f>(RANK(_calc_라운드기준!I52,_calc_라운드기준!$B52:$AT52,0)+COUNTIFS(_calc_라운드기준!$B52:$AT52,_calc_라운드기준!I52,$B$1:$AT$1,"&lt;"&amp;8))-(RANK(I52,$B52:$AT52,0)+COUNTIFS($B52:$AT52,I52,$B$1:$AT$1,"&lt;"&amp;8))</f>
        <v>-33</v>
      </c>
      <c r="BC52">
        <f>(RANK(_calc_라운드기준!J52,_calc_라운드기준!$B52:$AT52,0)+COUNTIFS(_calc_라운드기준!$B52:$AT52,_calc_라운드기준!J52,$B$1:$AT$1,"&lt;"&amp;9))-(RANK(J52,$B52:$AT52,0)+COUNTIFS($B52:$AT52,J52,$B$1:$AT$1,"&lt;"&amp;9))</f>
        <v>-10</v>
      </c>
      <c r="BD52">
        <f>(RANK(_calc_라운드기준!K52,_calc_라운드기준!$B52:$AT52,0)+COUNTIFS(_calc_라운드기준!$B52:$AT52,_calc_라운드기준!K52,$B$1:$AT$1,"&lt;"&amp;10))-(RANK(K52,$B52:$AT52,0)+COUNTIFS($B52:$AT52,K52,$B$1:$AT$1,"&lt;"&amp;10))</f>
        <v>0</v>
      </c>
      <c r="BE52">
        <f>(RANK(_calc_라운드기준!L52,_calc_라운드기준!$B52:$AT52,0)+COUNTIFS(_calc_라운드기준!$B52:$AT52,_calc_라운드기준!L52,$B$1:$AT$1,"&lt;"&amp;11))-(RANK(L52,$B52:$AT52,0)+COUNTIFS($B52:$AT52,L52,$B$1:$AT$1,"&lt;"&amp;11))</f>
        <v>-8</v>
      </c>
      <c r="BF52">
        <f>(RANK(_calc_라운드기준!M52,_calc_라운드기준!$B52:$AT52,0)+COUNTIFS(_calc_라운드기준!$B52:$AT52,_calc_라운드기준!M52,$B$1:$AT$1,"&lt;"&amp;12))-(RANK(M52,$B52:$AT52,0)+COUNTIFS($B52:$AT52,M52,$B$1:$AT$1,"&lt;"&amp;12))</f>
        <v>7</v>
      </c>
      <c r="BG52">
        <f>(RANK(_calc_라운드기준!N52,_calc_라운드기준!$B52:$AT52,0)+COUNTIFS(_calc_라운드기준!$B52:$AT52,_calc_라운드기준!N52,$B$1:$AT$1,"&lt;"&amp;13))-(RANK(N52,$B52:$AT52,0)+COUNTIFS($B52:$AT52,N52,$B$1:$AT$1,"&lt;"&amp;13))</f>
        <v>7</v>
      </c>
      <c r="BH52">
        <f>(RANK(_calc_라운드기준!O52,_calc_라운드기준!$B52:$AT52,0)+COUNTIFS(_calc_라운드기준!$B52:$AT52,_calc_라운드기준!O52,$B$1:$AT$1,"&lt;"&amp;14))-(RANK(O52,$B52:$AT52,0)+COUNTIFS($B52:$AT52,O52,$B$1:$AT$1,"&lt;"&amp;14))</f>
        <v>28</v>
      </c>
      <c r="BI52">
        <f>(RANK(_calc_라운드기준!P52,_calc_라운드기준!$B52:$AT52,0)+COUNTIFS(_calc_라운드기준!$B52:$AT52,_calc_라운드기준!P52,$B$1:$AT$1,"&lt;"&amp;15))-(RANK(P52,$B52:$AT52,0)+COUNTIFS($B52:$AT52,P52,$B$1:$AT$1,"&lt;"&amp;15))</f>
        <v>-11</v>
      </c>
      <c r="BJ52">
        <f>(RANK(_calc_라운드기준!Q52,_calc_라운드기준!$B52:$AT52,0)+COUNTIFS(_calc_라운드기준!$B52:$AT52,_calc_라운드기준!Q52,$B$1:$AT$1,"&lt;"&amp;16))-(RANK(Q52,$B52:$AT52,0)+COUNTIFS($B52:$AT52,Q52,$B$1:$AT$1,"&lt;"&amp;16))</f>
        <v>1</v>
      </c>
      <c r="BK52">
        <f>(RANK(_calc_라운드기준!R52,_calc_라운드기준!$B52:$AT52,0)+COUNTIFS(_calc_라운드기준!$B52:$AT52,_calc_라운드기준!R52,$B$1:$AT$1,"&lt;"&amp;17))-(RANK(R52,$B52:$AT52,0)+COUNTIFS($B52:$AT52,R52,$B$1:$AT$1,"&lt;"&amp;17))</f>
        <v>-9</v>
      </c>
      <c r="BL52">
        <f>(RANK(_calc_라운드기준!S52,_calc_라운드기준!$B52:$AT52,0)+COUNTIFS(_calc_라운드기준!$B52:$AT52,_calc_라운드기준!S52,$B$1:$AT$1,"&lt;"&amp;18))-(RANK(S52,$B52:$AT52,0)+COUNTIFS($B52:$AT52,S52,$B$1:$AT$1,"&lt;"&amp;18))</f>
        <v>4</v>
      </c>
      <c r="BM52">
        <f>(RANK(_calc_라운드기준!T52,_calc_라운드기준!$B52:$AT52,0)+COUNTIFS(_calc_라운드기준!$B52:$AT52,_calc_라운드기준!T52,$B$1:$AT$1,"&lt;"&amp;19))-(RANK(T52,$B52:$AT52,0)+COUNTIFS($B52:$AT52,T52,$B$1:$AT$1,"&lt;"&amp;19))</f>
        <v>-1</v>
      </c>
      <c r="BN52">
        <f>(RANK(_calc_라운드기준!U52,_calc_라운드기준!$B52:$AT52,0)+COUNTIFS(_calc_라운드기준!$B52:$AT52,_calc_라운드기준!U52,$B$1:$AT$1,"&lt;"&amp;20))-(RANK(U52,$B52:$AT52,0)+COUNTIFS($B52:$AT52,U52,$B$1:$AT$1,"&lt;"&amp;20))</f>
        <v>3</v>
      </c>
      <c r="BO52">
        <f>(RANK(_calc_라운드기준!V52,_calc_라운드기준!$B52:$AT52,0)+COUNTIFS(_calc_라운드기준!$B52:$AT52,_calc_라운드기준!V52,$B$1:$AT$1,"&lt;"&amp;21))-(RANK(V52,$B52:$AT52,0)+COUNTIFS($B52:$AT52,V52,$B$1:$AT$1,"&lt;"&amp;21))</f>
        <v>18</v>
      </c>
      <c r="BP52">
        <f>(RANK(_calc_라운드기준!W52,_calc_라운드기준!$B52:$AT52,0)+COUNTIFS(_calc_라운드기준!$B52:$AT52,_calc_라운드기준!W52,$B$1:$AT$1,"&lt;"&amp;22))-(RANK(W52,$B52:$AT52,0)+COUNTIFS($B52:$AT52,W52,$B$1:$AT$1,"&lt;"&amp;22))</f>
        <v>10</v>
      </c>
      <c r="BQ52">
        <f>(RANK(_calc_라운드기준!X52,_calc_라운드기준!$B52:$AT52,0)+COUNTIFS(_calc_라운드기준!$B52:$AT52,_calc_라운드기준!X52,$B$1:$AT$1,"&lt;"&amp;23))-(RANK(X52,$B52:$AT52,0)+COUNTIFS($B52:$AT52,X52,$B$1:$AT$1,"&lt;"&amp;23))</f>
        <v>-18</v>
      </c>
      <c r="BR52">
        <f>(RANK(_calc_라운드기준!Y52,_calc_라운드기준!$B52:$AT52,0)+COUNTIFS(_calc_라운드기준!$B52:$AT52,_calc_라운드기준!Y52,$B$1:$AT$1,"&lt;"&amp;24))-(RANK(Y52,$B52:$AT52,0)+COUNTIFS($B52:$AT52,Y52,$B$1:$AT$1,"&lt;"&amp;24))</f>
        <v>-2</v>
      </c>
      <c r="BS52">
        <f>(RANK(_calc_라운드기준!Z52,_calc_라운드기준!$B52:$AT52,0)+COUNTIFS(_calc_라운드기준!$B52:$AT52,_calc_라운드기준!Z52,$B$1:$AT$1,"&lt;"&amp;25))-(RANK(Z52,$B52:$AT52,0)+COUNTIFS($B52:$AT52,Z52,$B$1:$AT$1,"&lt;"&amp;25))</f>
        <v>-25</v>
      </c>
      <c r="BT52">
        <f>(RANK(_calc_라운드기준!AA52,_calc_라운드기준!$B52:$AT52,0)+COUNTIFS(_calc_라운드기준!$B52:$AT52,_calc_라운드기준!AA52,$B$1:$AT$1,"&lt;"&amp;26))-(RANK(AA52,$B52:$AT52,0)+COUNTIFS($B52:$AT52,AA52,$B$1:$AT$1,"&lt;"&amp;26))</f>
        <v>-1</v>
      </c>
      <c r="BU52">
        <f>(RANK(_calc_라운드기준!AB52,_calc_라운드기준!$B52:$AT52,0)+COUNTIFS(_calc_라운드기준!$B52:$AT52,_calc_라운드기준!AB52,$B$1:$AT$1,"&lt;"&amp;27))-(RANK(AB52,$B52:$AT52,0)+COUNTIFS($B52:$AT52,AB52,$B$1:$AT$1,"&lt;"&amp;27))</f>
        <v>-25</v>
      </c>
      <c r="BV52">
        <f>(RANK(_calc_라운드기준!AC52,_calc_라운드기준!$B52:$AT52,0)+COUNTIFS(_calc_라운드기준!$B52:$AT52,_calc_라운드기준!AC52,$B$1:$AT$1,"&lt;"&amp;28))-(RANK(AC52,$B52:$AT52,0)+COUNTIFS($B52:$AT52,AC52,$B$1:$AT$1,"&lt;"&amp;28))</f>
        <v>-9</v>
      </c>
      <c r="BW52">
        <f>(RANK(_calc_라운드기준!AD52,_calc_라운드기준!$B52:$AT52,0)+COUNTIFS(_calc_라운드기준!$B52:$AT52,_calc_라운드기준!AD52,$B$1:$AT$1,"&lt;"&amp;29))-(RANK(AD52,$B52:$AT52,0)+COUNTIFS($B52:$AT52,AD52,$B$1:$AT$1,"&lt;"&amp;29))</f>
        <v>6</v>
      </c>
      <c r="BX52">
        <f>(RANK(_calc_라운드기준!AE52,_calc_라운드기준!$B52:$AT52,0)+COUNTIFS(_calc_라운드기준!$B52:$AT52,_calc_라운드기준!AE52,$B$1:$AT$1,"&lt;"&amp;30))-(RANK(AE52,$B52:$AT52,0)+COUNTIFS($B52:$AT52,AE52,$B$1:$AT$1,"&lt;"&amp;30))</f>
        <v>27</v>
      </c>
      <c r="BY52">
        <f>(RANK(_calc_라운드기준!AF52,_calc_라운드기준!$B52:$AT52,0)+COUNTIFS(_calc_라운드기준!$B52:$AT52,_calc_라운드기준!AF52,$B$1:$AT$1,"&lt;"&amp;31))-(RANK(AF52,$B52:$AT52,0)+COUNTIFS($B52:$AT52,AF52,$B$1:$AT$1,"&lt;"&amp;31))</f>
        <v>3</v>
      </c>
      <c r="BZ52">
        <f>(RANK(_calc_라운드기준!AG52,_calc_라운드기준!$B52:$AT52,0)+COUNTIFS(_calc_라운드기준!$B52:$AT52,_calc_라운드기준!AG52,$B$1:$AT$1,"&lt;"&amp;32))-(RANK(AG52,$B52:$AT52,0)+COUNTIFS($B52:$AT52,AG52,$B$1:$AT$1,"&lt;"&amp;32))</f>
        <v>-5</v>
      </c>
      <c r="CA52">
        <f>(RANK(_calc_라운드기준!AH52,_calc_라운드기준!$B52:$AT52,0)+COUNTIFS(_calc_라운드기준!$B52:$AT52,_calc_라운드기준!AH52,$B$1:$AT$1,"&lt;"&amp;33))-(RANK(AH52,$B52:$AT52,0)+COUNTIFS($B52:$AT52,AH52,$B$1:$AT$1,"&lt;"&amp;33))</f>
        <v>31</v>
      </c>
      <c r="CB52">
        <f>(RANK(_calc_라운드기준!AI52,_calc_라운드기준!$B52:$AT52,0)+COUNTIFS(_calc_라운드기준!$B52:$AT52,_calc_라운드기준!AI52,$B$1:$AT$1,"&lt;"&amp;34))-(RANK(AI52,$B52:$AT52,0)+COUNTIFS($B52:$AT52,AI52,$B$1:$AT$1,"&lt;"&amp;34))</f>
        <v>20</v>
      </c>
      <c r="CC52">
        <f>(RANK(_calc_라운드기준!AJ52,_calc_라운드기준!$B52:$AT52,0)+COUNTIFS(_calc_라운드기준!$B52:$AT52,_calc_라운드기준!AJ52,$B$1:$AT$1,"&lt;"&amp;35))-(RANK(AJ52,$B52:$AT52,0)+COUNTIFS($B52:$AT52,AJ52,$B$1:$AT$1,"&lt;"&amp;35))</f>
        <v>20</v>
      </c>
      <c r="CD52">
        <f>(RANK(_calc_라운드기준!AK52,_calc_라운드기준!$B52:$AT52,0)+COUNTIFS(_calc_라운드기준!$B52:$AT52,_calc_라운드기준!AK52,$B$1:$AT$1,"&lt;"&amp;36))-(RANK(AK52,$B52:$AT52,0)+COUNTIFS($B52:$AT52,AK52,$B$1:$AT$1,"&lt;"&amp;36))</f>
        <v>1</v>
      </c>
      <c r="CE52">
        <f>(RANK(_calc_라운드기준!AL52,_calc_라운드기준!$B52:$AT52,0)+COUNTIFS(_calc_라운드기준!$B52:$AT52,_calc_라운드기준!AL52,$B$1:$AT$1,"&lt;"&amp;37))-(RANK(AL52,$B52:$AT52,0)+COUNTIFS($B52:$AT52,AL52,$B$1:$AT$1,"&lt;"&amp;37))</f>
        <v>-3</v>
      </c>
      <c r="CF52">
        <f>(RANK(_calc_라운드기준!AM52,_calc_라운드기준!$B52:$AT52,0)+COUNTIFS(_calc_라운드기준!$B52:$AT52,_calc_라운드기준!AM52,$B$1:$AT$1,"&lt;"&amp;38))-(RANK(AM52,$B52:$AT52,0)+COUNTIFS($B52:$AT52,AM52,$B$1:$AT$1,"&lt;"&amp;38))</f>
        <v>-1</v>
      </c>
      <c r="CG52">
        <f>(RANK(_calc_라운드기준!AN52,_calc_라운드기준!$B52:$AT52,0)+COUNTIFS(_calc_라운드기준!$B52:$AT52,_calc_라운드기준!AN52,$B$1:$AT$1,"&lt;"&amp;39))-(RANK(AN52,$B52:$AT52,0)+COUNTIFS($B52:$AT52,AN52,$B$1:$AT$1,"&lt;"&amp;39))</f>
        <v>-33</v>
      </c>
      <c r="CH52">
        <f>(RANK(_calc_라운드기준!AO52,_calc_라운드기준!$B52:$AT52,0)+COUNTIFS(_calc_라운드기준!$B52:$AT52,_calc_라운드기준!AO52,$B$1:$AT$1,"&lt;"&amp;40))-(RANK(AO52,$B52:$AT52,0)+COUNTIFS($B52:$AT52,AO52,$B$1:$AT$1,"&lt;"&amp;40))</f>
        <v>2</v>
      </c>
      <c r="CI52">
        <f>(RANK(_calc_라운드기준!AP52,_calc_라운드기준!$B52:$AT52,0)+COUNTIFS(_calc_라운드기준!$B52:$AT52,_calc_라운드기준!AP52,$B$1:$AT$1,"&lt;"&amp;41))-(RANK(AP52,$B52:$AT52,0)+COUNTIFS($B52:$AT52,AP52,$B$1:$AT$1,"&lt;"&amp;41))</f>
        <v>8</v>
      </c>
      <c r="CJ52">
        <f>(RANK(_calc_라운드기준!AQ52,_calc_라운드기준!$B52:$AT52,0)+COUNTIFS(_calc_라운드기준!$B52:$AT52,_calc_라운드기준!AQ52,$B$1:$AT$1,"&lt;"&amp;42))-(RANK(AQ52,$B52:$AT52,0)+COUNTIFS($B52:$AT52,AQ52,$B$1:$AT$1,"&lt;"&amp;42))</f>
        <v>-6</v>
      </c>
      <c r="CK52">
        <f>(RANK(_calc_라운드기준!AR52,_calc_라운드기준!$B52:$AT52,0)+COUNTIFS(_calc_라운드기준!$B52:$AT52,_calc_라운드기준!AR52,$B$1:$AT$1,"&lt;"&amp;43))-(RANK(AR52,$B52:$AT52,0)+COUNTIFS($B52:$AT52,AR52,$B$1:$AT$1,"&lt;"&amp;43))</f>
        <v>0</v>
      </c>
      <c r="CL52">
        <f>(RANK(_calc_라운드기준!AS52,_calc_라운드기준!$B52:$AT52,0)+COUNTIFS(_calc_라운드기준!$B52:$AT52,_calc_라운드기준!AS52,$B$1:$AT$1,"&lt;"&amp;44))-(RANK(AS52,$B52:$AT52,0)+COUNTIFS($B52:$AT52,AS52,$B$1:$AT$1,"&lt;"&amp;44))</f>
        <v>6</v>
      </c>
      <c r="CM52">
        <f>(RANK(_calc_라운드기준!AT52,_calc_라운드기준!$B52:$AT52,0)+COUNTIFS(_calc_라운드기준!$B52:$AT52,_calc_라운드기준!AT52,$B$1:$AT$1,"&lt;"&amp;45))-(RANK(AT52,$B52:$AT52,0)+COUNTIFS($B52:$AT52,AT52,$B$1:$AT$1,"&lt;"&amp;45))</f>
        <v>21</v>
      </c>
      <c r="CN52">
        <f t="shared" si="45"/>
        <v>12</v>
      </c>
      <c r="CO52">
        <f t="shared" si="46"/>
        <v>31</v>
      </c>
      <c r="CP52">
        <f t="shared" si="47"/>
        <v>33</v>
      </c>
      <c r="CQ52">
        <f t="shared" si="48"/>
        <v>40</v>
      </c>
      <c r="CR52">
        <f t="shared" si="49"/>
        <v>37</v>
      </c>
      <c r="CS52">
        <f t="shared" si="50"/>
        <v>15</v>
      </c>
      <c r="CT52">
        <f t="shared" si="51"/>
        <v>17</v>
      </c>
      <c r="CU52">
        <f t="shared" si="52"/>
        <v>44</v>
      </c>
      <c r="CV52">
        <f t="shared" si="53"/>
        <v>38</v>
      </c>
      <c r="CW52">
        <f t="shared" si="54"/>
        <v>23</v>
      </c>
      <c r="CX52">
        <f t="shared" si="55"/>
        <v>34</v>
      </c>
      <c r="CY52">
        <f t="shared" si="56"/>
        <v>10</v>
      </c>
      <c r="CZ52">
        <f t="shared" si="57"/>
        <v>11</v>
      </c>
      <c r="DA52">
        <f t="shared" si="58"/>
        <v>2</v>
      </c>
      <c r="DB52">
        <f t="shared" si="59"/>
        <v>39</v>
      </c>
      <c r="DC52">
        <f t="shared" si="60"/>
        <v>21</v>
      </c>
      <c r="DD52">
        <f t="shared" si="61"/>
        <v>35</v>
      </c>
      <c r="DE52">
        <f t="shared" si="62"/>
        <v>16</v>
      </c>
      <c r="DF52">
        <f t="shared" si="63"/>
        <v>25</v>
      </c>
      <c r="DG52">
        <f t="shared" si="64"/>
        <v>18</v>
      </c>
      <c r="DH52">
        <f t="shared" si="65"/>
        <v>7</v>
      </c>
      <c r="DI52">
        <f t="shared" si="66"/>
        <v>8</v>
      </c>
      <c r="DJ52">
        <f t="shared" si="67"/>
        <v>41</v>
      </c>
      <c r="DK52">
        <f t="shared" si="68"/>
        <v>28</v>
      </c>
      <c r="DL52">
        <f t="shared" si="69"/>
        <v>42</v>
      </c>
      <c r="DM52">
        <f t="shared" si="70"/>
        <v>26</v>
      </c>
      <c r="DN52">
        <f t="shared" si="71"/>
        <v>43</v>
      </c>
      <c r="DO52">
        <f t="shared" si="72"/>
        <v>36</v>
      </c>
      <c r="DP52">
        <f t="shared" si="73"/>
        <v>13</v>
      </c>
      <c r="DQ52">
        <f t="shared" si="74"/>
        <v>3</v>
      </c>
      <c r="DR52">
        <f t="shared" si="75"/>
        <v>19</v>
      </c>
      <c r="DS52">
        <f t="shared" si="76"/>
        <v>30</v>
      </c>
      <c r="DT52">
        <f t="shared" si="77"/>
        <v>1</v>
      </c>
      <c r="DU52">
        <f t="shared" si="78"/>
        <v>5</v>
      </c>
      <c r="DV52">
        <f t="shared" si="79"/>
        <v>6</v>
      </c>
      <c r="DW52">
        <f t="shared" si="80"/>
        <v>22</v>
      </c>
      <c r="DX52">
        <f t="shared" si="81"/>
        <v>29</v>
      </c>
      <c r="DY52">
        <f t="shared" si="82"/>
        <v>27</v>
      </c>
      <c r="DZ52">
        <f t="shared" si="83"/>
        <v>45</v>
      </c>
      <c r="EA52">
        <f t="shared" si="84"/>
        <v>20</v>
      </c>
      <c r="EB52">
        <f t="shared" si="85"/>
        <v>9</v>
      </c>
      <c r="EC52">
        <f t="shared" si="86"/>
        <v>32</v>
      </c>
      <c r="ED52">
        <f t="shared" si="87"/>
        <v>24</v>
      </c>
      <c r="EE52">
        <f t="shared" si="88"/>
        <v>14</v>
      </c>
      <c r="EF52">
        <f t="shared" si="89"/>
        <v>4</v>
      </c>
    </row>
  </sheetData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F52"/>
  <sheetViews>
    <sheetView zoomScaleNormal="100" workbookViewId="0"/>
  </sheetViews>
  <sheetFormatPr defaultColWidth="8.5" defaultRowHeight="16.5"/>
  <sheetData>
    <row r="1" spans="1:136" ht="16.5" customHeight="1">
      <c r="A1" s="6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</row>
    <row r="2" spans="1:136" ht="16.5" customHeight="1">
      <c r="A2">
        <f>_calc_라운드기준!A2</f>
        <v>1244</v>
      </c>
      <c r="B2">
        <f>INDEX(_calc_누적빈도!B:B,$A2)-INDEX(_calc_누적빈도!B:B,$A2-기준300회_후보!$B$1)</f>
        <v>38</v>
      </c>
      <c r="C2">
        <f>INDEX(_calc_누적빈도!C:C,$A2)-INDEX(_calc_누적빈도!C:C,$A2-기준300회_후보!$B$1)</f>
        <v>34</v>
      </c>
      <c r="D2">
        <f>INDEX(_calc_누적빈도!D:D,$A2)-INDEX(_calc_누적빈도!D:D,$A2-기준300회_후보!$B$1)</f>
        <v>46</v>
      </c>
      <c r="E2">
        <f>INDEX(_calc_누적빈도!E:E,$A2)-INDEX(_calc_누적빈도!E:E,$A2-기준300회_후보!$B$1)</f>
        <v>34</v>
      </c>
      <c r="F2">
        <f>INDEX(_calc_누적빈도!F:F,$A2)-INDEX(_calc_누적빈도!F:F,$A2-기준300회_후보!$B$1)</f>
        <v>25</v>
      </c>
      <c r="G2">
        <f>INDEX(_calc_누적빈도!G:G,$A2)-INDEX(_calc_누적빈도!G:G,$A2-기준300회_후보!$B$1)</f>
        <v>48</v>
      </c>
      <c r="H2">
        <f>INDEX(_calc_누적빈도!H:H,$A2)-INDEX(_calc_누적빈도!H:H,$A2-기준300회_후보!$B$1)</f>
        <v>46</v>
      </c>
      <c r="I2">
        <f>INDEX(_calc_누적빈도!I:I,$A2)-INDEX(_calc_누적빈도!I:I,$A2-기준300회_후보!$B$1)</f>
        <v>31</v>
      </c>
      <c r="J2">
        <f>INDEX(_calc_누적빈도!J:J,$A2)-INDEX(_calc_누적빈도!J:J,$A2-기준300회_후보!$B$1)</f>
        <v>42</v>
      </c>
      <c r="K2">
        <f>INDEX(_calc_누적빈도!K:K,$A2)-INDEX(_calc_누적빈도!K:K,$A2-기준300회_후보!$B$1)</f>
        <v>32</v>
      </c>
      <c r="L2">
        <f>INDEX(_calc_누적빈도!L:L,$A2)-INDEX(_calc_누적빈도!L:L,$A2-기준300회_후보!$B$1)</f>
        <v>40</v>
      </c>
      <c r="M2">
        <f>INDEX(_calc_누적빈도!M:M,$A2)-INDEX(_calc_누적빈도!M:M,$A2-기준300회_후보!$B$1)</f>
        <v>45</v>
      </c>
      <c r="N2">
        <f>INDEX(_calc_누적빈도!N:N,$A2)-INDEX(_calc_누적빈도!N:N,$A2-기준300회_후보!$B$1)</f>
        <v>50</v>
      </c>
      <c r="O2">
        <f>INDEX(_calc_누적빈도!O:O,$A2)-INDEX(_calc_누적빈도!O:O,$A2-기준300회_후보!$B$1)</f>
        <v>39</v>
      </c>
      <c r="P2">
        <f>INDEX(_calc_누적빈도!P:P,$A2)-INDEX(_calc_누적빈도!P:P,$A2-기준300회_후보!$B$1)</f>
        <v>43</v>
      </c>
      <c r="Q2">
        <f>INDEX(_calc_누적빈도!Q:Q,$A2)-INDEX(_calc_누적빈도!Q:Q,$A2-기준300회_후보!$B$1)</f>
        <v>48</v>
      </c>
      <c r="R2">
        <f>INDEX(_calc_누적빈도!R:R,$A2)-INDEX(_calc_누적빈도!R:R,$A2-기준300회_후보!$B$1)</f>
        <v>35</v>
      </c>
      <c r="S2">
        <f>INDEX(_calc_누적빈도!S:S,$A2)-INDEX(_calc_누적빈도!S:S,$A2-기준300회_후보!$B$1)</f>
        <v>42</v>
      </c>
      <c r="T2">
        <f>INDEX(_calc_누적빈도!T:T,$A2)-INDEX(_calc_누적빈도!T:T,$A2-기준300회_후보!$B$1)</f>
        <v>42</v>
      </c>
      <c r="U2">
        <f>INDEX(_calc_누적빈도!U:U,$A2)-INDEX(_calc_누적빈도!U:U,$A2-기준300회_후보!$B$1)</f>
        <v>40</v>
      </c>
      <c r="V2">
        <f>INDEX(_calc_누적빈도!V:V,$A2)-INDEX(_calc_누적빈도!V:V,$A2-기준300회_후보!$B$1)</f>
        <v>42</v>
      </c>
      <c r="W2">
        <f>INDEX(_calc_누적빈도!W:W,$A2)-INDEX(_calc_누적빈도!W:W,$A2-기준300회_후보!$B$1)</f>
        <v>39</v>
      </c>
      <c r="X2">
        <f>INDEX(_calc_누적빈도!X:X,$A2)-INDEX(_calc_누적빈도!X:X,$A2-기준300회_후보!$B$1)</f>
        <v>36</v>
      </c>
      <c r="Y2">
        <f>INDEX(_calc_누적빈도!Y:Y,$A2)-INDEX(_calc_누적빈도!Y:Y,$A2-기준300회_후보!$B$1)</f>
        <v>44</v>
      </c>
      <c r="Z2">
        <f>INDEX(_calc_누적빈도!Z:Z,$A2)-INDEX(_calc_누적빈도!Z:Z,$A2-기준300회_후보!$B$1)</f>
        <v>31</v>
      </c>
      <c r="AA2">
        <f>INDEX(_calc_누적빈도!AA:AA,$A2)-INDEX(_calc_누적빈도!AA:AA,$A2-기준300회_후보!$B$1)</f>
        <v>40</v>
      </c>
      <c r="AB2">
        <f>INDEX(_calc_누적빈도!AB:AB,$A2)-INDEX(_calc_누적빈도!AB:AB,$A2-기준300회_후보!$B$1)</f>
        <v>42</v>
      </c>
      <c r="AC2">
        <f>INDEX(_calc_누적빈도!AC:AC,$A2)-INDEX(_calc_누적빈도!AC:AC,$A2-기준300회_후보!$B$1)</f>
        <v>40</v>
      </c>
      <c r="AD2">
        <f>INDEX(_calc_누적빈도!AD:AD,$A2)-INDEX(_calc_누적빈도!AD:AD,$A2-기준300회_후보!$B$1)</f>
        <v>42</v>
      </c>
      <c r="AE2">
        <f>INDEX(_calc_누적빈도!AE:AE,$A2)-INDEX(_calc_누적빈도!AE:AE,$A2-기준300회_후보!$B$1)</f>
        <v>46</v>
      </c>
      <c r="AF2">
        <f>INDEX(_calc_누적빈도!AF:AF,$A2)-INDEX(_calc_누적빈도!AF:AF,$A2-기준300회_후보!$B$1)</f>
        <v>44</v>
      </c>
      <c r="AG2">
        <f>INDEX(_calc_누적빈도!AG:AG,$A2)-INDEX(_calc_누적빈도!AG:AG,$A2-기준300회_후보!$B$1)</f>
        <v>37</v>
      </c>
      <c r="AH2">
        <f>INDEX(_calc_누적빈도!AH:AH,$A2)-INDEX(_calc_누적빈도!AH:AH,$A2-기준300회_후보!$B$1)</f>
        <v>45</v>
      </c>
      <c r="AI2">
        <f>INDEX(_calc_누적빈도!AI:AI,$A2)-INDEX(_calc_누적빈도!AI:AI,$A2-기준300회_후보!$B$1)</f>
        <v>40</v>
      </c>
      <c r="AJ2">
        <f>INDEX(_calc_누적빈도!AJ:AJ,$A2)-INDEX(_calc_누적빈도!AJ:AJ,$A2-기준300회_후보!$B$1)</f>
        <v>48</v>
      </c>
      <c r="AK2">
        <f>INDEX(_calc_누적빈도!AK:AK,$A2)-INDEX(_calc_누적빈도!AK:AK,$A2-기준300회_후보!$B$1)</f>
        <v>39</v>
      </c>
      <c r="AL2">
        <f>INDEX(_calc_누적빈도!AL:AL,$A2)-INDEX(_calc_누적빈도!AL:AL,$A2-기준300회_후보!$B$1)</f>
        <v>46</v>
      </c>
      <c r="AM2">
        <f>INDEX(_calc_누적빈도!AM:AM,$A2)-INDEX(_calc_누적빈도!AM:AM,$A2-기준300회_후보!$B$1)</f>
        <v>46</v>
      </c>
      <c r="AN2">
        <f>INDEX(_calc_누적빈도!AN:AN,$A2)-INDEX(_calc_누적빈도!AN:AN,$A2-기준300회_후보!$B$1)</f>
        <v>32</v>
      </c>
      <c r="AO2">
        <f>INDEX(_calc_누적빈도!AO:AO,$A2)-INDEX(_calc_누적빈도!AO:AO,$A2-기준300회_후보!$B$1)</f>
        <v>40</v>
      </c>
      <c r="AP2">
        <f>INDEX(_calc_누적빈도!AP:AP,$A2)-INDEX(_calc_누적빈도!AP:AP,$A2-기준300회_후보!$B$1)</f>
        <v>37</v>
      </c>
      <c r="AQ2">
        <f>INDEX(_calc_누적빈도!AQ:AQ,$A2)-INDEX(_calc_누적빈도!AQ:AQ,$A2-기준300회_후보!$B$1)</f>
        <v>35</v>
      </c>
      <c r="AR2">
        <f>INDEX(_calc_누적빈도!AR:AR,$A2)-INDEX(_calc_누적빈도!AR:AR,$A2-기준300회_후보!$B$1)</f>
        <v>27</v>
      </c>
      <c r="AS2">
        <f>INDEX(_calc_누적빈도!AS:AS,$A2)-INDEX(_calc_누적빈도!AS:AS,$A2-기준300회_후보!$B$1)</f>
        <v>40</v>
      </c>
      <c r="AT2">
        <f>INDEX(_calc_누적빈도!AT:AT,$A2)-INDEX(_calc_누적빈도!AT:AT,$A2-기준300회_후보!$B$1)</f>
        <v>42</v>
      </c>
      <c r="AU2">
        <f>(RANK(_calc_라운드기준!B2,_calc_라운드기준!$B2:$AT2,0)+COUNTIFS(_calc_라운드기준!$B2:$AT2,_calc_라운드기준!B2,$B$1:$AT$1,"&lt;"&amp;1))-(RANK(B2,$B2:$AT2,0)+COUNTIFS($B2:$AT2,B2,$B$1:$AT$1,"&lt;"&amp;1))</f>
        <v>-25</v>
      </c>
      <c r="AV2">
        <f>(RANK(_calc_라운드기준!C2,_calc_라운드기준!$B2:$AT2,0)+COUNTIFS(_calc_라운드기준!$B2:$AT2,_calc_라운드기준!C2,$B$1:$AT$1,"&lt;"&amp;2))-(RANK(C2,$B2:$AT2,0)+COUNTIFS($B2:$AT2,C2,$B$1:$AT$1,"&lt;"&amp;2))</f>
        <v>-26</v>
      </c>
      <c r="AW2">
        <f>(RANK(_calc_라운드기준!D2,_calc_라운드기준!$B2:$AT2,0)+COUNTIFS(_calc_라운드기준!$B2:$AT2,_calc_라운드기준!D2,$B$1:$AT$1,"&lt;"&amp;3))-(RANK(D2,$B2:$AT2,0)+COUNTIFS($B2:$AT2,D2,$B$1:$AT$1,"&lt;"&amp;3))</f>
        <v>8</v>
      </c>
      <c r="AX2">
        <f>(RANK(_calc_라운드기준!E2,_calc_라운드기준!$B2:$AT2,0)+COUNTIFS(_calc_라운드기준!$B2:$AT2,_calc_라운드기준!E2,$B$1:$AT$1,"&lt;"&amp;4))-(RANK(E2,$B2:$AT2,0)+COUNTIFS($B2:$AT2,E2,$B$1:$AT$1,"&lt;"&amp;4))</f>
        <v>-18</v>
      </c>
      <c r="AY2">
        <f>(RANK(_calc_라운드기준!F2,_calc_라운드기준!$B2:$AT2,0)+COUNTIFS(_calc_라운드기준!$B2:$AT2,_calc_라운드기준!F2,$B$1:$AT$1,"&lt;"&amp;5))-(RANK(F2,$B2:$AT2,0)+COUNTIFS($B2:$AT2,F2,$B$1:$AT$1,"&lt;"&amp;5))</f>
        <v>-2</v>
      </c>
      <c r="AZ2">
        <f>(RANK(_calc_라운드기준!G2,_calc_라운드기준!$B2:$AT2,0)+COUNTIFS(_calc_라운드기준!$B2:$AT2,_calc_라운드기준!G2,$B$1:$AT$1,"&lt;"&amp;6))-(RANK(G2,$B2:$AT2,0)+COUNTIFS($B2:$AT2,G2,$B$1:$AT$1,"&lt;"&amp;6))</f>
        <v>34</v>
      </c>
      <c r="BA2">
        <f>(RANK(_calc_라운드기준!H2,_calc_라운드기준!$B2:$AT2,0)+COUNTIFS(_calc_라운드기준!$B2:$AT2,_calc_라운드기준!H2,$B$1:$AT$1,"&lt;"&amp;7))-(RANK(H2,$B2:$AT2,0)+COUNTIFS($B2:$AT2,H2,$B$1:$AT$1,"&lt;"&amp;7))</f>
        <v>16</v>
      </c>
      <c r="BB2">
        <f>(RANK(_calc_라운드기준!I2,_calc_라운드기준!$B2:$AT2,0)+COUNTIFS(_calc_라운드기준!$B2:$AT2,_calc_라운드기준!I2,$B$1:$AT$1,"&lt;"&amp;8))-(RANK(I2,$B2:$AT2,0)+COUNTIFS($B2:$AT2,I2,$B$1:$AT$1,"&lt;"&amp;8))</f>
        <v>-19</v>
      </c>
      <c r="BC2">
        <f>(RANK(_calc_라운드기준!J2,_calc_라운드기준!$B2:$AT2,0)+COUNTIFS(_calc_라운드기준!$B2:$AT2,_calc_라운드기준!J2,$B$1:$AT$1,"&lt;"&amp;9))-(RANK(J2,$B2:$AT2,0)+COUNTIFS($B2:$AT2,J2,$B$1:$AT$1,"&lt;"&amp;9))</f>
        <v>9</v>
      </c>
      <c r="BD2">
        <f>(RANK(_calc_라운드기준!K2,_calc_라운드기준!$B2:$AT2,0)+COUNTIFS(_calc_라운드기준!$B2:$AT2,_calc_라운드기준!K2,$B$1:$AT$1,"&lt;"&amp;10))-(RANK(K2,$B2:$AT2,0)+COUNTIFS($B2:$AT2,K2,$B$1:$AT$1,"&lt;"&amp;10))</f>
        <v>-15</v>
      </c>
      <c r="BE2">
        <f>(RANK(_calc_라운드기준!L2,_calc_라운드기준!$B2:$AT2,0)+COUNTIFS(_calc_라운드기준!$B2:$AT2,_calc_라운드기준!L2,$B$1:$AT$1,"&lt;"&amp;11))-(RANK(L2,$B2:$AT2,0)+COUNTIFS($B2:$AT2,L2,$B$1:$AT$1,"&lt;"&amp;11))</f>
        <v>15</v>
      </c>
      <c r="BF2">
        <f>(RANK(_calc_라운드기준!M2,_calc_라운드기준!$B2:$AT2,0)+COUNTIFS(_calc_라운드기준!$B2:$AT2,_calc_라운드기준!M2,$B$1:$AT$1,"&lt;"&amp;12))-(RANK(M2,$B2:$AT2,0)+COUNTIFS($B2:$AT2,M2,$B$1:$AT$1,"&lt;"&amp;12))</f>
        <v>28</v>
      </c>
      <c r="BG2">
        <f>(RANK(_calc_라운드기준!N2,_calc_라운드기준!$B2:$AT2,0)+COUNTIFS(_calc_라운드기준!$B2:$AT2,_calc_라운드기준!N2,$B$1:$AT$1,"&lt;"&amp;13))-(RANK(N2,$B2:$AT2,0)+COUNTIFS($B2:$AT2,N2,$B$1:$AT$1,"&lt;"&amp;13))</f>
        <v>2</v>
      </c>
      <c r="BH2">
        <f>(RANK(_calc_라운드기준!O2,_calc_라운드기준!$B2:$AT2,0)+COUNTIFS(_calc_라운드기준!$B2:$AT2,_calc_라운드기준!O2,$B$1:$AT$1,"&lt;"&amp;14))-(RANK(O2,$B2:$AT2,0)+COUNTIFS($B2:$AT2,O2,$B$1:$AT$1,"&lt;"&amp;14))</f>
        <v>16</v>
      </c>
      <c r="BI2">
        <f>(RANK(_calc_라운드기준!P2,_calc_라운드기준!$B2:$AT2,0)+COUNTIFS(_calc_라운드기준!$B2:$AT2,_calc_라운드기준!P2,$B$1:$AT$1,"&lt;"&amp;15))-(RANK(P2,$B2:$AT2,0)+COUNTIFS($B2:$AT2,P2,$B$1:$AT$1,"&lt;"&amp;15))</f>
        <v>-13</v>
      </c>
      <c r="BJ2">
        <f>(RANK(_calc_라운드기준!Q2,_calc_라운드기준!$B2:$AT2,0)+COUNTIFS(_calc_라운드기준!$B2:$AT2,_calc_라운드기준!Q2,$B$1:$AT$1,"&lt;"&amp;16))-(RANK(Q2,$B2:$AT2,0)+COUNTIFS($B2:$AT2,Q2,$B$1:$AT$1,"&lt;"&amp;16))</f>
        <v>5</v>
      </c>
      <c r="BK2">
        <f>(RANK(_calc_라운드기준!R2,_calc_라운드기준!$B2:$AT2,0)+COUNTIFS(_calc_라운드기준!$B2:$AT2,_calc_라운드기준!R2,$B$1:$AT$1,"&lt;"&amp;17))-(RANK(R2,$B2:$AT2,0)+COUNTIFS($B2:$AT2,R2,$B$1:$AT$1,"&lt;"&amp;17))</f>
        <v>3</v>
      </c>
      <c r="BL2">
        <f>(RANK(_calc_라운드기준!S2,_calc_라운드기준!$B2:$AT2,0)+COUNTIFS(_calc_라운드기준!$B2:$AT2,_calc_라운드기준!S2,$B$1:$AT$1,"&lt;"&amp;18))-(RANK(S2,$B2:$AT2,0)+COUNTIFS($B2:$AT2,S2,$B$1:$AT$1,"&lt;"&amp;18))</f>
        <v>-7</v>
      </c>
      <c r="BM2">
        <f>(RANK(_calc_라운드기준!T2,_calc_라운드기준!$B2:$AT2,0)+COUNTIFS(_calc_라운드기준!$B2:$AT2,_calc_라운드기준!T2,$B$1:$AT$1,"&lt;"&amp;19))-(RANK(T2,$B2:$AT2,0)+COUNTIFS($B2:$AT2,T2,$B$1:$AT$1,"&lt;"&amp;19))</f>
        <v>9</v>
      </c>
      <c r="BN2">
        <f>(RANK(_calc_라운드기준!U2,_calc_라운드기준!$B2:$AT2,0)+COUNTIFS(_calc_라운드기준!$B2:$AT2,_calc_라운드기준!U2,$B$1:$AT$1,"&lt;"&amp;20))-(RANK(U2,$B2:$AT2,0)+COUNTIFS($B2:$AT2,U2,$B$1:$AT$1,"&lt;"&amp;20))</f>
        <v>-9</v>
      </c>
      <c r="BO2">
        <f>(RANK(_calc_라운드기준!V2,_calc_라운드기준!$B2:$AT2,0)+COUNTIFS(_calc_라운드기준!$B2:$AT2,_calc_라운드기준!V2,$B$1:$AT$1,"&lt;"&amp;21))-(RANK(V2,$B2:$AT2,0)+COUNTIFS($B2:$AT2,V2,$B$1:$AT$1,"&lt;"&amp;21))</f>
        <v>26</v>
      </c>
      <c r="BP2">
        <f>(RANK(_calc_라운드기준!W2,_calc_라운드기준!$B2:$AT2,0)+COUNTIFS(_calc_라운드기준!$B2:$AT2,_calc_라운드기준!W2,$B$1:$AT$1,"&lt;"&amp;22))-(RANK(W2,$B2:$AT2,0)+COUNTIFS($B2:$AT2,W2,$B$1:$AT$1,"&lt;"&amp;22))</f>
        <v>-3</v>
      </c>
      <c r="BQ2">
        <f>(RANK(_calc_라운드기준!X2,_calc_라운드기준!$B2:$AT2,0)+COUNTIFS(_calc_라운드기준!$B2:$AT2,_calc_라운드기준!X2,$B$1:$AT$1,"&lt;"&amp;23))-(RANK(X2,$B2:$AT2,0)+COUNTIFS($B2:$AT2,X2,$B$1:$AT$1,"&lt;"&amp;23))</f>
        <v>5</v>
      </c>
      <c r="BR2">
        <f>(RANK(_calc_라운드기준!Y2,_calc_라운드기준!$B2:$AT2,0)+COUNTIFS(_calc_라운드기준!$B2:$AT2,_calc_라운드기준!Y2,$B$1:$AT$1,"&lt;"&amp;24))-(RANK(Y2,$B2:$AT2,0)+COUNTIFS($B2:$AT2,Y2,$B$1:$AT$1,"&lt;"&amp;24))</f>
        <v>-6</v>
      </c>
      <c r="BS2">
        <f>(RANK(_calc_라운드기준!Z2,_calc_라운드기준!$B2:$AT2,0)+COUNTIFS(_calc_라운드기준!$B2:$AT2,_calc_라운드기준!Z2,$B$1:$AT$1,"&lt;"&amp;25))-(RANK(Z2,$B2:$AT2,0)+COUNTIFS($B2:$AT2,Z2,$B$1:$AT$1,"&lt;"&amp;25))</f>
        <v>-15</v>
      </c>
      <c r="BT2">
        <f>(RANK(_calc_라운드기준!AA2,_calc_라운드기준!$B2:$AT2,0)+COUNTIFS(_calc_라운드기준!$B2:$AT2,_calc_라운드기준!AA2,$B$1:$AT$1,"&lt;"&amp;26))-(RANK(AA2,$B2:$AT2,0)+COUNTIFS($B2:$AT2,AA2,$B$1:$AT$1,"&lt;"&amp;26))</f>
        <v>17</v>
      </c>
      <c r="BU2">
        <f>(RANK(_calc_라운드기준!AB2,_calc_라운드기준!$B2:$AT2,0)+COUNTIFS(_calc_라운드기준!$B2:$AT2,_calc_라운드기준!AB2,$B$1:$AT$1,"&lt;"&amp;27))-(RANK(AB2,$B2:$AT2,0)+COUNTIFS($B2:$AT2,AB2,$B$1:$AT$1,"&lt;"&amp;27))</f>
        <v>-15</v>
      </c>
      <c r="BV2">
        <f>(RANK(_calc_라운드기준!AC2,_calc_라운드기준!$B2:$AT2,0)+COUNTIFS(_calc_라운드기준!$B2:$AT2,_calc_라운드기준!AC2,$B$1:$AT$1,"&lt;"&amp;28))-(RANK(AC2,$B2:$AT2,0)+COUNTIFS($B2:$AT2,AC2,$B$1:$AT$1,"&lt;"&amp;28))</f>
        <v>-15</v>
      </c>
      <c r="BW2">
        <f>(RANK(_calc_라운드기준!AD2,_calc_라운드기준!$B2:$AT2,0)+COUNTIFS(_calc_라운드기준!$B2:$AT2,_calc_라운드기준!AD2,$B$1:$AT$1,"&lt;"&amp;29))-(RANK(AD2,$B2:$AT2,0)+COUNTIFS($B2:$AT2,AD2,$B$1:$AT$1,"&lt;"&amp;29))</f>
        <v>9</v>
      </c>
      <c r="BX2">
        <f>(RANK(_calc_라운드기준!AE2,_calc_라운드기준!$B2:$AT2,0)+COUNTIFS(_calc_라운드기준!$B2:$AT2,_calc_라운드기준!AE2,$B$1:$AT$1,"&lt;"&amp;30))-(RANK(AE2,$B2:$AT2,0)+COUNTIFS($B2:$AT2,AE2,$B$1:$AT$1,"&lt;"&amp;30))</f>
        <v>8</v>
      </c>
      <c r="BY2">
        <f>(RANK(_calc_라운드기준!AF2,_calc_라운드기준!$B2:$AT2,0)+COUNTIFS(_calc_라운드기준!$B2:$AT2,_calc_라운드기준!AF2,$B$1:$AT$1,"&lt;"&amp;31))-(RANK(AF2,$B2:$AT2,0)+COUNTIFS($B2:$AT2,AF2,$B$1:$AT$1,"&lt;"&amp;31))</f>
        <v>-11</v>
      </c>
      <c r="BZ2">
        <f>(RANK(_calc_라운드기준!AG2,_calc_라운드기준!$B2:$AT2,0)+COUNTIFS(_calc_라운드기준!$B2:$AT2,_calc_라운드기준!AG2,$B$1:$AT$1,"&lt;"&amp;32))-(RANK(AG2,$B2:$AT2,0)+COUNTIFS($B2:$AT2,AG2,$B$1:$AT$1,"&lt;"&amp;32))</f>
        <v>-17</v>
      </c>
      <c r="CA2">
        <f>(RANK(_calc_라운드기준!AH2,_calc_라운드기준!$B2:$AT2,0)+COUNTIFS(_calc_라운드기준!$B2:$AT2,_calc_라운드기준!AH2,$B$1:$AT$1,"&lt;"&amp;33))-(RANK(AH2,$B2:$AT2,0)+COUNTIFS($B2:$AT2,AH2,$B$1:$AT$1,"&lt;"&amp;33))</f>
        <v>6</v>
      </c>
      <c r="CB2">
        <f>(RANK(_calc_라운드기준!AI2,_calc_라운드기준!$B2:$AT2,0)+COUNTIFS(_calc_라운드기준!$B2:$AT2,_calc_라운드기준!AI2,$B$1:$AT$1,"&lt;"&amp;34))-(RANK(AI2,$B2:$AT2,0)+COUNTIFS($B2:$AT2,AI2,$B$1:$AT$1,"&lt;"&amp;34))</f>
        <v>4</v>
      </c>
      <c r="CC2">
        <f>(RANK(_calc_라운드기준!AJ2,_calc_라운드기준!$B2:$AT2,0)+COUNTIFS(_calc_라운드기준!$B2:$AT2,_calc_라운드기준!AJ2,$B$1:$AT$1,"&lt;"&amp;35))-(RANK(AJ2,$B2:$AT2,0)+COUNTIFS($B2:$AT2,AJ2,$B$1:$AT$1,"&lt;"&amp;35))</f>
        <v>27</v>
      </c>
      <c r="CD2">
        <f>(RANK(_calc_라운드기준!AK2,_calc_라운드기준!$B2:$AT2,0)+COUNTIFS(_calc_라운드기준!$B2:$AT2,_calc_라운드기준!AK2,$B$1:$AT$1,"&lt;"&amp;36))-(RANK(AK2,$B2:$AT2,0)+COUNTIFS($B2:$AT2,AK2,$B$1:$AT$1,"&lt;"&amp;36))</f>
        <v>-13</v>
      </c>
      <c r="CE2">
        <f>(RANK(_calc_라운드기준!AL2,_calc_라운드기준!$B2:$AT2,0)+COUNTIFS(_calc_라운드기준!$B2:$AT2,_calc_라운드기준!AL2,$B$1:$AT$1,"&lt;"&amp;37))-(RANK(AL2,$B2:$AT2,0)+COUNTIFS($B2:$AT2,AL2,$B$1:$AT$1,"&lt;"&amp;37))</f>
        <v>24</v>
      </c>
      <c r="CF2">
        <f>(RANK(_calc_라운드기준!AM2,_calc_라운드기준!$B2:$AT2,0)+COUNTIFS(_calc_라운드기준!$B2:$AT2,_calc_라운드기준!AM2,$B$1:$AT$1,"&lt;"&amp;38))-(RANK(AM2,$B2:$AT2,0)+COUNTIFS($B2:$AT2,AM2,$B$1:$AT$1,"&lt;"&amp;38))</f>
        <v>-4</v>
      </c>
      <c r="CG2">
        <f>(RANK(_calc_라운드기준!AN2,_calc_라운드기준!$B2:$AT2,0)+COUNTIFS(_calc_라운드기준!$B2:$AT2,_calc_라운드기준!AN2,$B$1:$AT$1,"&lt;"&amp;39))-(RANK(AN2,$B2:$AT2,0)+COUNTIFS($B2:$AT2,AN2,$B$1:$AT$1,"&lt;"&amp;39))</f>
        <v>-8</v>
      </c>
      <c r="CH2">
        <f>(RANK(_calc_라운드기준!AO2,_calc_라운드기준!$B2:$AT2,0)+COUNTIFS(_calc_라운드기준!$B2:$AT2,_calc_라운드기준!AO2,$B$1:$AT$1,"&lt;"&amp;40))-(RANK(AO2,$B2:$AT2,0)+COUNTIFS($B2:$AT2,AO2,$B$1:$AT$1,"&lt;"&amp;40))</f>
        <v>15</v>
      </c>
      <c r="CI2">
        <f>(RANK(_calc_라운드기준!AP2,_calc_라운드기준!$B2:$AT2,0)+COUNTIFS(_calc_라운드기준!$B2:$AT2,_calc_라운드기준!AP2,$B$1:$AT$1,"&lt;"&amp;41))-(RANK(AP2,$B2:$AT2,0)+COUNTIFS($B2:$AT2,AP2,$B$1:$AT$1,"&lt;"&amp;41))</f>
        <v>-15</v>
      </c>
      <c r="CJ2">
        <f>(RANK(_calc_라운드기준!AQ2,_calc_라운드기준!$B2:$AT2,0)+COUNTIFS(_calc_라운드기준!$B2:$AT2,_calc_라운드기준!AQ2,$B$1:$AT$1,"&lt;"&amp;42))-(RANK(AQ2,$B2:$AT2,0)+COUNTIFS($B2:$AT2,AQ2,$B$1:$AT$1,"&lt;"&amp;42))</f>
        <v>-17</v>
      </c>
      <c r="CK2">
        <f>(RANK(_calc_라운드기준!AR2,_calc_라운드기준!$B2:$AT2,0)+COUNTIFS(_calc_라운드기준!$B2:$AT2,_calc_라운드기준!AR2,$B$1:$AT$1,"&lt;"&amp;43))-(RANK(AR2,$B2:$AT2,0)+COUNTIFS($B2:$AT2,AR2,$B$1:$AT$1,"&lt;"&amp;43))</f>
        <v>-10</v>
      </c>
      <c r="CL2">
        <f>(RANK(_calc_라운드기준!AS2,_calc_라운드기준!$B2:$AT2,0)+COUNTIFS(_calc_라운드기준!$B2:$AT2,_calc_라운드기준!AS2,$B$1:$AT$1,"&lt;"&amp;44))-(RANK(AS2,$B2:$AT2,0)+COUNTIFS($B2:$AT2,AS2,$B$1:$AT$1,"&lt;"&amp;44))</f>
        <v>-17</v>
      </c>
      <c r="CM2">
        <f>(RANK(_calc_라운드기준!AT2,_calc_라운드기준!$B2:$AT2,0)+COUNTIFS(_calc_라운드기준!$B2:$AT2,_calc_라운드기준!AT2,$B$1:$AT$1,"&lt;"&amp;45))-(RANK(AT2,$B2:$AT2,0)+COUNTIFS($B2:$AT2,AT2,$B$1:$AT$1,"&lt;"&amp;45))</f>
        <v>14</v>
      </c>
      <c r="CN2">
        <f t="shared" ref="CN2:CN33" si="0">RANK(AU2,$AU2:$CM2,0)+COUNTIFS($AU2:$CM2,AU2,$B$1:$AT$1,"&lt;"&amp;1)</f>
        <v>44</v>
      </c>
      <c r="CO2">
        <f t="shared" ref="CO2:CO33" si="1">RANK(AV2,$AU2:$CM2,0)+COUNTIFS($AU2:$CM2,AV2,$B$1:$AT$1,"&lt;"&amp;2)</f>
        <v>45</v>
      </c>
      <c r="CP2">
        <f t="shared" ref="CP2:CP33" si="2">RANK(AW2,$AU2:$CM2,0)+COUNTIFS($AU2:$CM2,AW2,$B$1:$AT$1,"&lt;"&amp;3)</f>
        <v>15</v>
      </c>
      <c r="CQ2">
        <f t="shared" ref="CQ2:CQ33" si="3">RANK(AX2,$AU2:$CM2,0)+COUNTIFS($AU2:$CM2,AX2,$B$1:$AT$1,"&lt;"&amp;4)</f>
        <v>42</v>
      </c>
      <c r="CR2">
        <f t="shared" ref="CR2:CR33" si="4">RANK(AY2,$AU2:$CM2,0)+COUNTIFS($AU2:$CM2,AY2,$B$1:$AT$1,"&lt;"&amp;5)</f>
        <v>23</v>
      </c>
      <c r="CS2">
        <f t="shared" ref="CS2:CS33" si="5">RANK(AZ2,$AU2:$CM2,0)+COUNTIFS($AU2:$CM2,AZ2,$B$1:$AT$1,"&lt;"&amp;6)</f>
        <v>1</v>
      </c>
      <c r="CT2">
        <f t="shared" ref="CT2:CT33" si="6">RANK(BA2,$AU2:$CM2,0)+COUNTIFS($AU2:$CM2,BA2,$B$1:$AT$1,"&lt;"&amp;7)</f>
        <v>7</v>
      </c>
      <c r="CU2">
        <f t="shared" ref="CU2:CU33" si="7">RANK(BB2,$AU2:$CM2,0)+COUNTIFS($AU2:$CM2,BB2,$B$1:$AT$1,"&lt;"&amp;8)</f>
        <v>43</v>
      </c>
      <c r="CV2">
        <f t="shared" ref="CV2:CV33" si="8">RANK(BC2,$AU2:$CM2,0)+COUNTIFS($AU2:$CM2,BC2,$B$1:$AT$1,"&lt;"&amp;9)</f>
        <v>12</v>
      </c>
      <c r="CW2">
        <f t="shared" ref="CW2:CW33" si="9">RANK(BD2,$AU2:$CM2,0)+COUNTIFS($AU2:$CM2,BD2,$B$1:$AT$1,"&lt;"&amp;10)</f>
        <v>34</v>
      </c>
      <c r="CX2">
        <f t="shared" ref="CX2:CX33" si="10">RANK(BE2,$AU2:$CM2,0)+COUNTIFS($AU2:$CM2,BE2,$B$1:$AT$1,"&lt;"&amp;11)</f>
        <v>9</v>
      </c>
      <c r="CY2">
        <f t="shared" ref="CY2:CY33" si="11">RANK(BF2,$AU2:$CM2,0)+COUNTIFS($AU2:$CM2,BF2,$B$1:$AT$1,"&lt;"&amp;12)</f>
        <v>2</v>
      </c>
      <c r="CZ2">
        <f t="shared" ref="CZ2:CZ33" si="12">RANK(BG2,$AU2:$CM2,0)+COUNTIFS($AU2:$CM2,BG2,$B$1:$AT$1,"&lt;"&amp;13)</f>
        <v>22</v>
      </c>
      <c r="DA2">
        <f t="shared" ref="DA2:DA33" si="13">RANK(BH2,$AU2:$CM2,0)+COUNTIFS($AU2:$CM2,BH2,$B$1:$AT$1,"&lt;"&amp;14)</f>
        <v>8</v>
      </c>
      <c r="DB2">
        <f t="shared" ref="DB2:DB33" si="14">RANK(BI2,$AU2:$CM2,0)+COUNTIFS($AU2:$CM2,BI2,$B$1:$AT$1,"&lt;"&amp;15)</f>
        <v>32</v>
      </c>
      <c r="DC2">
        <f t="shared" ref="DC2:DC33" si="15">RANK(BJ2,$AU2:$CM2,0)+COUNTIFS($AU2:$CM2,BJ2,$B$1:$AT$1,"&lt;"&amp;16)</f>
        <v>18</v>
      </c>
      <c r="DD2">
        <f t="shared" ref="DD2:DD33" si="16">RANK(BK2,$AU2:$CM2,0)+COUNTIFS($AU2:$CM2,BK2,$B$1:$AT$1,"&lt;"&amp;17)</f>
        <v>21</v>
      </c>
      <c r="DE2">
        <f t="shared" ref="DE2:DE33" si="17">RANK(BL2,$AU2:$CM2,0)+COUNTIFS($AU2:$CM2,BL2,$B$1:$AT$1,"&lt;"&amp;18)</f>
        <v>27</v>
      </c>
      <c r="DF2">
        <f t="shared" ref="DF2:DF33" si="18">RANK(BM2,$AU2:$CM2,0)+COUNTIFS($AU2:$CM2,BM2,$B$1:$AT$1,"&lt;"&amp;19)</f>
        <v>13</v>
      </c>
      <c r="DG2">
        <f t="shared" ref="DG2:DG33" si="19">RANK(BN2,$AU2:$CM2,0)+COUNTIFS($AU2:$CM2,BN2,$B$1:$AT$1,"&lt;"&amp;20)</f>
        <v>29</v>
      </c>
      <c r="DH2">
        <f t="shared" ref="DH2:DH33" si="20">RANK(BO2,$AU2:$CM2,0)+COUNTIFS($AU2:$CM2,BO2,$B$1:$AT$1,"&lt;"&amp;21)</f>
        <v>4</v>
      </c>
      <c r="DI2">
        <f t="shared" ref="DI2:DI33" si="21">RANK(BP2,$AU2:$CM2,0)+COUNTIFS($AU2:$CM2,BP2,$B$1:$AT$1,"&lt;"&amp;22)</f>
        <v>24</v>
      </c>
      <c r="DJ2">
        <f t="shared" ref="DJ2:DJ33" si="22">RANK(BQ2,$AU2:$CM2,0)+COUNTIFS($AU2:$CM2,BQ2,$B$1:$AT$1,"&lt;"&amp;23)</f>
        <v>19</v>
      </c>
      <c r="DK2">
        <f t="shared" ref="DK2:DK33" si="23">RANK(BR2,$AU2:$CM2,0)+COUNTIFS($AU2:$CM2,BR2,$B$1:$AT$1,"&lt;"&amp;24)</f>
        <v>26</v>
      </c>
      <c r="DL2">
        <f t="shared" ref="DL2:DL33" si="24">RANK(BS2,$AU2:$CM2,0)+COUNTIFS($AU2:$CM2,BS2,$B$1:$AT$1,"&lt;"&amp;25)</f>
        <v>35</v>
      </c>
      <c r="DM2">
        <f t="shared" ref="DM2:DM33" si="25">RANK(BT2,$AU2:$CM2,0)+COUNTIFS($AU2:$CM2,BT2,$B$1:$AT$1,"&lt;"&amp;26)</f>
        <v>6</v>
      </c>
      <c r="DN2">
        <f t="shared" ref="DN2:DN33" si="26">RANK(BU2,$AU2:$CM2,0)+COUNTIFS($AU2:$CM2,BU2,$B$1:$AT$1,"&lt;"&amp;27)</f>
        <v>36</v>
      </c>
      <c r="DO2">
        <f t="shared" ref="DO2:DO33" si="27">RANK(BV2,$AU2:$CM2,0)+COUNTIFS($AU2:$CM2,BV2,$B$1:$AT$1,"&lt;"&amp;28)</f>
        <v>37</v>
      </c>
      <c r="DP2">
        <f t="shared" ref="DP2:DP33" si="28">RANK(BW2,$AU2:$CM2,0)+COUNTIFS($AU2:$CM2,BW2,$B$1:$AT$1,"&lt;"&amp;29)</f>
        <v>14</v>
      </c>
      <c r="DQ2">
        <f t="shared" ref="DQ2:DQ33" si="29">RANK(BX2,$AU2:$CM2,0)+COUNTIFS($AU2:$CM2,BX2,$B$1:$AT$1,"&lt;"&amp;30)</f>
        <v>16</v>
      </c>
      <c r="DR2">
        <f t="shared" ref="DR2:DR33" si="30">RANK(BY2,$AU2:$CM2,0)+COUNTIFS($AU2:$CM2,BY2,$B$1:$AT$1,"&lt;"&amp;31)</f>
        <v>31</v>
      </c>
      <c r="DS2">
        <f t="shared" ref="DS2:DS33" si="31">RANK(BZ2,$AU2:$CM2,0)+COUNTIFS($AU2:$CM2,BZ2,$B$1:$AT$1,"&lt;"&amp;32)</f>
        <v>39</v>
      </c>
      <c r="DT2">
        <f t="shared" ref="DT2:DT33" si="32">RANK(CA2,$AU2:$CM2,0)+COUNTIFS($AU2:$CM2,CA2,$B$1:$AT$1,"&lt;"&amp;33)</f>
        <v>17</v>
      </c>
      <c r="DU2">
        <f t="shared" ref="DU2:DU33" si="33">RANK(CB2,$AU2:$CM2,0)+COUNTIFS($AU2:$CM2,CB2,$B$1:$AT$1,"&lt;"&amp;34)</f>
        <v>20</v>
      </c>
      <c r="DV2">
        <f t="shared" ref="DV2:DV33" si="34">RANK(CC2,$AU2:$CM2,0)+COUNTIFS($AU2:$CM2,CC2,$B$1:$AT$1,"&lt;"&amp;35)</f>
        <v>3</v>
      </c>
      <c r="DW2">
        <f t="shared" ref="DW2:DW33" si="35">RANK(CD2,$AU2:$CM2,0)+COUNTIFS($AU2:$CM2,CD2,$B$1:$AT$1,"&lt;"&amp;36)</f>
        <v>33</v>
      </c>
      <c r="DX2">
        <f t="shared" ref="DX2:DX33" si="36">RANK(CE2,$AU2:$CM2,0)+COUNTIFS($AU2:$CM2,CE2,$B$1:$AT$1,"&lt;"&amp;37)</f>
        <v>5</v>
      </c>
      <c r="DY2">
        <f t="shared" ref="DY2:DY33" si="37">RANK(CF2,$AU2:$CM2,0)+COUNTIFS($AU2:$CM2,CF2,$B$1:$AT$1,"&lt;"&amp;38)</f>
        <v>25</v>
      </c>
      <c r="DZ2">
        <f t="shared" ref="DZ2:DZ33" si="38">RANK(CG2,$AU2:$CM2,0)+COUNTIFS($AU2:$CM2,CG2,$B$1:$AT$1,"&lt;"&amp;39)</f>
        <v>28</v>
      </c>
      <c r="EA2">
        <f t="shared" ref="EA2:EA33" si="39">RANK(CH2,$AU2:$CM2,0)+COUNTIFS($AU2:$CM2,CH2,$B$1:$AT$1,"&lt;"&amp;40)</f>
        <v>10</v>
      </c>
      <c r="EB2">
        <f t="shared" ref="EB2:EB33" si="40">RANK(CI2,$AU2:$CM2,0)+COUNTIFS($AU2:$CM2,CI2,$B$1:$AT$1,"&lt;"&amp;41)</f>
        <v>38</v>
      </c>
      <c r="EC2">
        <f t="shared" ref="EC2:EC33" si="41">RANK(CJ2,$AU2:$CM2,0)+COUNTIFS($AU2:$CM2,CJ2,$B$1:$AT$1,"&lt;"&amp;42)</f>
        <v>40</v>
      </c>
      <c r="ED2">
        <f t="shared" ref="ED2:ED33" si="42">RANK(CK2,$AU2:$CM2,0)+COUNTIFS($AU2:$CM2,CK2,$B$1:$AT$1,"&lt;"&amp;43)</f>
        <v>30</v>
      </c>
      <c r="EE2">
        <f t="shared" ref="EE2:EE33" si="43">RANK(CL2,$AU2:$CM2,0)+COUNTIFS($AU2:$CM2,CL2,$B$1:$AT$1,"&lt;"&amp;44)</f>
        <v>41</v>
      </c>
      <c r="EF2">
        <f t="shared" ref="EF2:EF33" si="44">RANK(CM2,$AU2:$CM2,0)+COUNTIFS($AU2:$CM2,CM2,$B$1:$AT$1,"&lt;"&amp;45)</f>
        <v>11</v>
      </c>
    </row>
    <row r="3" spans="1:136" ht="16.5" customHeight="1">
      <c r="A3">
        <f>_calc_라운드기준!A3</f>
        <v>1243</v>
      </c>
      <c r="B3">
        <f>INDEX(_calc_누적빈도!B:B,$A3)-INDEX(_calc_누적빈도!B:B,$A3-기준300회_후보!$B$1)</f>
        <v>39</v>
      </c>
      <c r="C3">
        <f>INDEX(_calc_누적빈도!C:C,$A3)-INDEX(_calc_누적빈도!C:C,$A3-기준300회_후보!$B$1)</f>
        <v>34</v>
      </c>
      <c r="D3">
        <f>INDEX(_calc_누적빈도!D:D,$A3)-INDEX(_calc_누적빈도!D:D,$A3-기준300회_후보!$B$1)</f>
        <v>46</v>
      </c>
      <c r="E3">
        <f>INDEX(_calc_누적빈도!E:E,$A3)-INDEX(_calc_누적빈도!E:E,$A3-기준300회_후보!$B$1)</f>
        <v>34</v>
      </c>
      <c r="F3">
        <f>INDEX(_calc_누적빈도!F:F,$A3)-INDEX(_calc_누적빈도!F:F,$A3-기준300회_후보!$B$1)</f>
        <v>25</v>
      </c>
      <c r="G3">
        <f>INDEX(_calc_누적빈도!G:G,$A3)-INDEX(_calc_누적빈도!G:G,$A3-기준300회_후보!$B$1)</f>
        <v>48</v>
      </c>
      <c r="H3">
        <f>INDEX(_calc_누적빈도!H:H,$A3)-INDEX(_calc_누적빈도!H:H,$A3-기준300회_후보!$B$1)</f>
        <v>46</v>
      </c>
      <c r="I3">
        <f>INDEX(_calc_누적빈도!I:I,$A3)-INDEX(_calc_누적빈도!I:I,$A3-기준300회_후보!$B$1)</f>
        <v>32</v>
      </c>
      <c r="J3">
        <f>INDEX(_calc_누적빈도!J:J,$A3)-INDEX(_calc_누적빈도!J:J,$A3-기준300회_후보!$B$1)</f>
        <v>41</v>
      </c>
      <c r="K3">
        <f>INDEX(_calc_누적빈도!K:K,$A3)-INDEX(_calc_누적빈도!K:K,$A3-기준300회_후보!$B$1)</f>
        <v>32</v>
      </c>
      <c r="L3">
        <f>INDEX(_calc_누적빈도!L:L,$A3)-INDEX(_calc_누적빈도!L:L,$A3-기준300회_후보!$B$1)</f>
        <v>40</v>
      </c>
      <c r="M3">
        <f>INDEX(_calc_누적빈도!M:M,$A3)-INDEX(_calc_누적빈도!M:M,$A3-기준300회_후보!$B$1)</f>
        <v>45</v>
      </c>
      <c r="N3">
        <f>INDEX(_calc_누적빈도!N:N,$A3)-INDEX(_calc_누적빈도!N:N,$A3-기준300회_후보!$B$1)</f>
        <v>51</v>
      </c>
      <c r="O3">
        <f>INDEX(_calc_누적빈도!O:O,$A3)-INDEX(_calc_누적빈도!O:O,$A3-기준300회_후보!$B$1)</f>
        <v>39</v>
      </c>
      <c r="P3">
        <f>INDEX(_calc_누적빈도!P:P,$A3)-INDEX(_calc_누적빈도!P:P,$A3-기준300회_후보!$B$1)</f>
        <v>43</v>
      </c>
      <c r="Q3">
        <f>INDEX(_calc_누적빈도!Q:Q,$A3)-INDEX(_calc_누적빈도!Q:Q,$A3-기준300회_후보!$B$1)</f>
        <v>48</v>
      </c>
      <c r="R3">
        <f>INDEX(_calc_누적빈도!R:R,$A3)-INDEX(_calc_누적빈도!R:R,$A3-기준300회_후보!$B$1)</f>
        <v>35</v>
      </c>
      <c r="S3">
        <f>INDEX(_calc_누적빈도!S:S,$A3)-INDEX(_calc_누적빈도!S:S,$A3-기준300회_후보!$B$1)</f>
        <v>41</v>
      </c>
      <c r="T3">
        <f>INDEX(_calc_누적빈도!T:T,$A3)-INDEX(_calc_누적빈도!T:T,$A3-기준300회_후보!$B$1)</f>
        <v>42</v>
      </c>
      <c r="U3">
        <f>INDEX(_calc_누적빈도!U:U,$A3)-INDEX(_calc_누적빈도!U:U,$A3-기준300회_후보!$B$1)</f>
        <v>40</v>
      </c>
      <c r="V3">
        <f>INDEX(_calc_누적빈도!V:V,$A3)-INDEX(_calc_누적빈도!V:V,$A3-기준300회_후보!$B$1)</f>
        <v>42</v>
      </c>
      <c r="W3">
        <f>INDEX(_calc_누적빈도!W:W,$A3)-INDEX(_calc_누적빈도!W:W,$A3-기준300회_후보!$B$1)</f>
        <v>39</v>
      </c>
      <c r="X3">
        <f>INDEX(_calc_누적빈도!X:X,$A3)-INDEX(_calc_누적빈도!X:X,$A3-기준300회_후보!$B$1)</f>
        <v>36</v>
      </c>
      <c r="Y3">
        <f>INDEX(_calc_누적빈도!Y:Y,$A3)-INDEX(_calc_누적빈도!Y:Y,$A3-기준300회_후보!$B$1)</f>
        <v>43</v>
      </c>
      <c r="Z3">
        <f>INDEX(_calc_누적빈도!Z:Z,$A3)-INDEX(_calc_누적빈도!Z:Z,$A3-기준300회_후보!$B$1)</f>
        <v>31</v>
      </c>
      <c r="AA3">
        <f>INDEX(_calc_누적빈도!AA:AA,$A3)-INDEX(_calc_누적빈도!AA:AA,$A3-기준300회_후보!$B$1)</f>
        <v>40</v>
      </c>
      <c r="AB3">
        <f>INDEX(_calc_누적빈도!AB:AB,$A3)-INDEX(_calc_누적빈도!AB:AB,$A3-기준300회_후보!$B$1)</f>
        <v>42</v>
      </c>
      <c r="AC3">
        <f>INDEX(_calc_누적빈도!AC:AC,$A3)-INDEX(_calc_누적빈도!AC:AC,$A3-기준300회_후보!$B$1)</f>
        <v>40</v>
      </c>
      <c r="AD3">
        <f>INDEX(_calc_누적빈도!AD:AD,$A3)-INDEX(_calc_누적빈도!AD:AD,$A3-기준300회_후보!$B$1)</f>
        <v>42</v>
      </c>
      <c r="AE3">
        <f>INDEX(_calc_누적빈도!AE:AE,$A3)-INDEX(_calc_누적빈도!AE:AE,$A3-기준300회_후보!$B$1)</f>
        <v>46</v>
      </c>
      <c r="AF3">
        <f>INDEX(_calc_누적빈도!AF:AF,$A3)-INDEX(_calc_누적빈도!AF:AF,$A3-기준300회_후보!$B$1)</f>
        <v>44</v>
      </c>
      <c r="AG3">
        <f>INDEX(_calc_누적빈도!AG:AG,$A3)-INDEX(_calc_누적빈도!AG:AG,$A3-기준300회_후보!$B$1)</f>
        <v>37</v>
      </c>
      <c r="AH3">
        <f>INDEX(_calc_누적빈도!AH:AH,$A3)-INDEX(_calc_누적빈도!AH:AH,$A3-기준300회_후보!$B$1)</f>
        <v>45</v>
      </c>
      <c r="AI3">
        <f>INDEX(_calc_누적빈도!AI:AI,$A3)-INDEX(_calc_누적빈도!AI:AI,$A3-기준300회_후보!$B$1)</f>
        <v>40</v>
      </c>
      <c r="AJ3">
        <f>INDEX(_calc_누적빈도!AJ:AJ,$A3)-INDEX(_calc_누적빈도!AJ:AJ,$A3-기준300회_후보!$B$1)</f>
        <v>48</v>
      </c>
      <c r="AK3">
        <f>INDEX(_calc_누적빈도!AK:AK,$A3)-INDEX(_calc_누적빈도!AK:AK,$A3-기준300회_후보!$B$1)</f>
        <v>40</v>
      </c>
      <c r="AL3">
        <f>INDEX(_calc_누적빈도!AL:AL,$A3)-INDEX(_calc_누적빈도!AL:AL,$A3-기준300회_후보!$B$1)</f>
        <v>46</v>
      </c>
      <c r="AM3">
        <f>INDEX(_calc_누적빈도!AM:AM,$A3)-INDEX(_calc_누적빈도!AM:AM,$A3-기준300회_후보!$B$1)</f>
        <v>45</v>
      </c>
      <c r="AN3">
        <f>INDEX(_calc_누적빈도!AN:AN,$A3)-INDEX(_calc_누적빈도!AN:AN,$A3-기준300회_후보!$B$1)</f>
        <v>32</v>
      </c>
      <c r="AO3">
        <f>INDEX(_calc_누적빈도!AO:AO,$A3)-INDEX(_calc_누적빈도!AO:AO,$A3-기준300회_후보!$B$1)</f>
        <v>40</v>
      </c>
      <c r="AP3">
        <f>INDEX(_calc_누적빈도!AP:AP,$A3)-INDEX(_calc_누적빈도!AP:AP,$A3-기준300회_후보!$B$1)</f>
        <v>37</v>
      </c>
      <c r="AQ3">
        <f>INDEX(_calc_누적빈도!AQ:AQ,$A3)-INDEX(_calc_누적빈도!AQ:AQ,$A3-기준300회_후보!$B$1)</f>
        <v>35</v>
      </c>
      <c r="AR3">
        <f>INDEX(_calc_누적빈도!AR:AR,$A3)-INDEX(_calc_누적빈도!AR:AR,$A3-기준300회_후보!$B$1)</f>
        <v>26</v>
      </c>
      <c r="AS3">
        <f>INDEX(_calc_누적빈도!AS:AS,$A3)-INDEX(_calc_누적빈도!AS:AS,$A3-기준300회_후보!$B$1)</f>
        <v>40</v>
      </c>
      <c r="AT3">
        <f>INDEX(_calc_누적빈도!AT:AT,$A3)-INDEX(_calc_누적빈도!AT:AT,$A3-기준300회_후보!$B$1)</f>
        <v>43</v>
      </c>
      <c r="AU3">
        <f>(RANK(_calc_라운드기준!B3,_calc_라운드기준!$B3:$AT3,0)+COUNTIFS(_calc_라운드기준!$B3:$AT3,_calc_라운드기준!B3,$B$1:$AT$1,"&lt;"&amp;1))-(RANK(B3,$B3:$AT3,0)+COUNTIFS($B3:$AT3,B3,$B$1:$AT$1,"&lt;"&amp;1))</f>
        <v>-21</v>
      </c>
      <c r="AV3">
        <f>(RANK(_calc_라운드기준!C3,_calc_라운드기준!$B3:$AT3,0)+COUNTIFS(_calc_라운드기준!$B3:$AT3,_calc_라운드기준!C3,$B$1:$AT$1,"&lt;"&amp;2))-(RANK(C3,$B3:$AT3,0)+COUNTIFS($B3:$AT3,C3,$B$1:$AT$1,"&lt;"&amp;2))</f>
        <v>-28</v>
      </c>
      <c r="AW3">
        <f>(RANK(_calc_라운드기준!D3,_calc_라운드기준!$B3:$AT3,0)+COUNTIFS(_calc_라운드기준!$B3:$AT3,_calc_라운드기준!D3,$B$1:$AT$1,"&lt;"&amp;3))-(RANK(D3,$B3:$AT3,0)+COUNTIFS($B3:$AT3,D3,$B$1:$AT$1,"&lt;"&amp;3))</f>
        <v>6</v>
      </c>
      <c r="AX3">
        <f>(RANK(_calc_라운드기준!E3,_calc_라운드기준!$B3:$AT3,0)+COUNTIFS(_calc_라운드기준!$B3:$AT3,_calc_라운드기준!E3,$B$1:$AT$1,"&lt;"&amp;4))-(RANK(E3,$B3:$AT3,0)+COUNTIFS($B3:$AT3,E3,$B$1:$AT$1,"&lt;"&amp;4))</f>
        <v>-17</v>
      </c>
      <c r="AY3">
        <f>(RANK(_calc_라운드기준!F3,_calc_라운드기준!$B3:$AT3,0)+COUNTIFS(_calc_라운드기준!$B3:$AT3,_calc_라운드기준!F3,$B$1:$AT$1,"&lt;"&amp;5))-(RANK(F3,$B3:$AT3,0)+COUNTIFS($B3:$AT3,F3,$B$1:$AT$1,"&lt;"&amp;5))</f>
        <v>-2</v>
      </c>
      <c r="AZ3">
        <f>(RANK(_calc_라운드기준!G3,_calc_라운드기준!$B3:$AT3,0)+COUNTIFS(_calc_라운드기준!$B3:$AT3,_calc_라운드기준!G3,$B$1:$AT$1,"&lt;"&amp;6))-(RANK(G3,$B3:$AT3,0)+COUNTIFS($B3:$AT3,G3,$B$1:$AT$1,"&lt;"&amp;6))</f>
        <v>21</v>
      </c>
      <c r="BA3">
        <f>(RANK(_calc_라운드기준!H3,_calc_라운드기준!$B3:$AT3,0)+COUNTIFS(_calc_라운드기준!$B3:$AT3,_calc_라운드기준!H3,$B$1:$AT$1,"&lt;"&amp;7))-(RANK(H3,$B3:$AT3,0)+COUNTIFS($B3:$AT3,H3,$B$1:$AT$1,"&lt;"&amp;7))</f>
        <v>18</v>
      </c>
      <c r="BB3">
        <f>(RANK(_calc_라운드기준!I3,_calc_라운드기준!$B3:$AT3,0)+COUNTIFS(_calc_라운드기준!$B3:$AT3,_calc_라운드기준!I3,$B$1:$AT$1,"&lt;"&amp;8))-(RANK(I3,$B3:$AT3,0)+COUNTIFS($B3:$AT3,I3,$B$1:$AT$1,"&lt;"&amp;8))</f>
        <v>-15</v>
      </c>
      <c r="BC3">
        <f>(RANK(_calc_라운드기준!J3,_calc_라운드기준!$B3:$AT3,0)+COUNTIFS(_calc_라운드기준!$B3:$AT3,_calc_라운드기준!J3,$B$1:$AT$1,"&lt;"&amp;9))-(RANK(J3,$B3:$AT3,0)+COUNTIFS($B3:$AT3,J3,$B$1:$AT$1,"&lt;"&amp;9))</f>
        <v>6</v>
      </c>
      <c r="BD3">
        <f>(RANK(_calc_라운드기준!K3,_calc_라운드기준!$B3:$AT3,0)+COUNTIFS(_calc_라운드기준!$B3:$AT3,_calc_라운드기준!K3,$B$1:$AT$1,"&lt;"&amp;10))-(RANK(K3,$B3:$AT3,0)+COUNTIFS($B3:$AT3,K3,$B$1:$AT$1,"&lt;"&amp;10))</f>
        <v>-14</v>
      </c>
      <c r="BE3">
        <f>(RANK(_calc_라운드기준!L3,_calc_라운드기준!$B3:$AT3,0)+COUNTIFS(_calc_라운드기준!$B3:$AT3,_calc_라운드기준!L3,$B$1:$AT$1,"&lt;"&amp;11))-(RANK(L3,$B3:$AT3,0)+COUNTIFS($B3:$AT3,L3,$B$1:$AT$1,"&lt;"&amp;11))</f>
        <v>14</v>
      </c>
      <c r="BF3">
        <f>(RANK(_calc_라운드기준!M3,_calc_라운드기준!$B3:$AT3,0)+COUNTIFS(_calc_라운드기준!$B3:$AT3,_calc_라운드기준!M3,$B$1:$AT$1,"&lt;"&amp;12))-(RANK(M3,$B3:$AT3,0)+COUNTIFS($B3:$AT3,M3,$B$1:$AT$1,"&lt;"&amp;12))</f>
        <v>28</v>
      </c>
      <c r="BG3">
        <f>(RANK(_calc_라운드기준!N3,_calc_라운드기준!$B3:$AT3,0)+COUNTIFS(_calc_라운드기준!$B3:$AT3,_calc_라운드기준!N3,$B$1:$AT$1,"&lt;"&amp;13))-(RANK(N3,$B3:$AT3,0)+COUNTIFS($B3:$AT3,N3,$B$1:$AT$1,"&lt;"&amp;13))</f>
        <v>2</v>
      </c>
      <c r="BH3">
        <f>(RANK(_calc_라운드기준!O3,_calc_라운드기준!$B3:$AT3,0)+COUNTIFS(_calc_라운드기준!$B3:$AT3,_calc_라운드기준!O3,$B$1:$AT$1,"&lt;"&amp;14))-(RANK(O3,$B3:$AT3,0)+COUNTIFS($B3:$AT3,O3,$B$1:$AT$1,"&lt;"&amp;14))</f>
        <v>14</v>
      </c>
      <c r="BI3">
        <f>(RANK(_calc_라운드기준!P3,_calc_라운드기준!$B3:$AT3,0)+COUNTIFS(_calc_라운드기준!$B3:$AT3,_calc_라운드기준!P3,$B$1:$AT$1,"&lt;"&amp;15))-(RANK(P3,$B3:$AT3,0)+COUNTIFS($B3:$AT3,P3,$B$1:$AT$1,"&lt;"&amp;15))</f>
        <v>-12</v>
      </c>
      <c r="BJ3">
        <f>(RANK(_calc_라운드기준!Q3,_calc_라운드기준!$B3:$AT3,0)+COUNTIFS(_calc_라운드기준!$B3:$AT3,_calc_라운드기준!Q3,$B$1:$AT$1,"&lt;"&amp;16))-(RANK(Q3,$B3:$AT3,0)+COUNTIFS($B3:$AT3,Q3,$B$1:$AT$1,"&lt;"&amp;16))</f>
        <v>2</v>
      </c>
      <c r="BK3">
        <f>(RANK(_calc_라운드기준!R3,_calc_라운드기준!$B3:$AT3,0)+COUNTIFS(_calc_라운드기준!$B3:$AT3,_calc_라운드기준!R3,$B$1:$AT$1,"&lt;"&amp;17))-(RANK(R3,$B3:$AT3,0)+COUNTIFS($B3:$AT3,R3,$B$1:$AT$1,"&lt;"&amp;17))</f>
        <v>2</v>
      </c>
      <c r="BL3">
        <f>(RANK(_calc_라운드기준!S3,_calc_라운드기준!$B3:$AT3,0)+COUNTIFS(_calc_라운드기준!$B3:$AT3,_calc_라운드기준!S3,$B$1:$AT$1,"&lt;"&amp;18))-(RANK(S3,$B3:$AT3,0)+COUNTIFS($B3:$AT3,S3,$B$1:$AT$1,"&lt;"&amp;18))</f>
        <v>-9</v>
      </c>
      <c r="BM3">
        <f>(RANK(_calc_라운드기준!T3,_calc_라운드기준!$B3:$AT3,0)+COUNTIFS(_calc_라운드기준!$B3:$AT3,_calc_라운드기준!T3,$B$1:$AT$1,"&lt;"&amp;19))-(RANK(T3,$B3:$AT3,0)+COUNTIFS($B3:$AT3,T3,$B$1:$AT$1,"&lt;"&amp;19))</f>
        <v>-3</v>
      </c>
      <c r="BN3">
        <f>(RANK(_calc_라운드기준!U3,_calc_라운드기준!$B3:$AT3,0)+COUNTIFS(_calc_라운드기준!$B3:$AT3,_calc_라운드기준!U3,$B$1:$AT$1,"&lt;"&amp;20))-(RANK(U3,$B3:$AT3,0)+COUNTIFS($B3:$AT3,U3,$B$1:$AT$1,"&lt;"&amp;20))</f>
        <v>-9</v>
      </c>
      <c r="BO3">
        <f>(RANK(_calc_라운드기준!V3,_calc_라운드기준!$B3:$AT3,0)+COUNTIFS(_calc_라운드기준!$B3:$AT3,_calc_라운드기준!V3,$B$1:$AT$1,"&lt;"&amp;21))-(RANK(V3,$B3:$AT3,0)+COUNTIFS($B3:$AT3,V3,$B$1:$AT$1,"&lt;"&amp;21))</f>
        <v>27</v>
      </c>
      <c r="BP3">
        <f>(RANK(_calc_라운드기준!W3,_calc_라운드기준!$B3:$AT3,0)+COUNTIFS(_calc_라운드기준!$B3:$AT3,_calc_라운드기준!W3,$B$1:$AT$1,"&lt;"&amp;22))-(RANK(W3,$B3:$AT3,0)+COUNTIFS($B3:$AT3,W3,$B$1:$AT$1,"&lt;"&amp;22))</f>
        <v>-4</v>
      </c>
      <c r="BQ3">
        <f>(RANK(_calc_라운드기준!X3,_calc_라운드기준!$B3:$AT3,0)+COUNTIFS(_calc_라운드기준!$B3:$AT3,_calc_라운드기준!X3,$B$1:$AT$1,"&lt;"&amp;23))-(RANK(X3,$B3:$AT3,0)+COUNTIFS($B3:$AT3,X3,$B$1:$AT$1,"&lt;"&amp;23))</f>
        <v>4</v>
      </c>
      <c r="BR3">
        <f>(RANK(_calc_라운드기준!Y3,_calc_라운드기준!$B3:$AT3,0)+COUNTIFS(_calc_라운드기준!$B3:$AT3,_calc_라운드기준!Y3,$B$1:$AT$1,"&lt;"&amp;24))-(RANK(Y3,$B3:$AT3,0)+COUNTIFS($B3:$AT3,Y3,$B$1:$AT$1,"&lt;"&amp;24))</f>
        <v>-8</v>
      </c>
      <c r="BS3">
        <f>(RANK(_calc_라운드기준!Z3,_calc_라운드기준!$B3:$AT3,0)+COUNTIFS(_calc_라운드기준!$B3:$AT3,_calc_라운드기준!Z3,$B$1:$AT$1,"&lt;"&amp;25))-(RANK(Z3,$B3:$AT3,0)+COUNTIFS($B3:$AT3,Z3,$B$1:$AT$1,"&lt;"&amp;25))</f>
        <v>-14</v>
      </c>
      <c r="BT3">
        <f>(RANK(_calc_라운드기준!AA3,_calc_라운드기준!$B3:$AT3,0)+COUNTIFS(_calc_라운드기준!$B3:$AT3,_calc_라운드기준!AA3,$B$1:$AT$1,"&lt;"&amp;26))-(RANK(AA3,$B3:$AT3,0)+COUNTIFS($B3:$AT3,AA3,$B$1:$AT$1,"&lt;"&amp;26))</f>
        <v>16</v>
      </c>
      <c r="BU3">
        <f>(RANK(_calc_라운드기준!AB3,_calc_라운드기준!$B3:$AT3,0)+COUNTIFS(_calc_라운드기준!$B3:$AT3,_calc_라운드기준!AB3,$B$1:$AT$1,"&lt;"&amp;27))-(RANK(AB3,$B3:$AT3,0)+COUNTIFS($B3:$AT3,AB3,$B$1:$AT$1,"&lt;"&amp;27))</f>
        <v>-14</v>
      </c>
      <c r="BV3">
        <f>(RANK(_calc_라운드기준!AC3,_calc_라운드기준!$B3:$AT3,0)+COUNTIFS(_calc_라운드기준!$B3:$AT3,_calc_라운드기준!AC3,$B$1:$AT$1,"&lt;"&amp;28))-(RANK(AC3,$B3:$AT3,0)+COUNTIFS($B3:$AT3,AC3,$B$1:$AT$1,"&lt;"&amp;28))</f>
        <v>-18</v>
      </c>
      <c r="BW3">
        <f>(RANK(_calc_라운드기준!AD3,_calc_라운드기준!$B3:$AT3,0)+COUNTIFS(_calc_라운드기준!$B3:$AT3,_calc_라운드기준!AD3,$B$1:$AT$1,"&lt;"&amp;29))-(RANK(AD3,$B3:$AT3,0)+COUNTIFS($B3:$AT3,AD3,$B$1:$AT$1,"&lt;"&amp;29))</f>
        <v>11</v>
      </c>
      <c r="BX3">
        <f>(RANK(_calc_라운드기준!AE3,_calc_라운드기준!$B3:$AT3,0)+COUNTIFS(_calc_라운드기준!$B3:$AT3,_calc_라운드기준!AE3,$B$1:$AT$1,"&lt;"&amp;30))-(RANK(AE3,$B3:$AT3,0)+COUNTIFS($B3:$AT3,AE3,$B$1:$AT$1,"&lt;"&amp;30))</f>
        <v>8</v>
      </c>
      <c r="BY3">
        <f>(RANK(_calc_라운드기준!AF3,_calc_라운드기준!$B3:$AT3,0)+COUNTIFS(_calc_라운드기준!$B3:$AT3,_calc_라운드기준!AF3,$B$1:$AT$1,"&lt;"&amp;31))-(RANK(AF3,$B3:$AT3,0)+COUNTIFS($B3:$AT3,AF3,$B$1:$AT$1,"&lt;"&amp;31))</f>
        <v>-10</v>
      </c>
      <c r="BZ3">
        <f>(RANK(_calc_라운드기준!AG3,_calc_라운드기준!$B3:$AT3,0)+COUNTIFS(_calc_라운드기준!$B3:$AT3,_calc_라운드기준!AG3,$B$1:$AT$1,"&lt;"&amp;32))-(RANK(AG3,$B3:$AT3,0)+COUNTIFS($B3:$AT3,AG3,$B$1:$AT$1,"&lt;"&amp;32))</f>
        <v>-17</v>
      </c>
      <c r="CA3">
        <f>(RANK(_calc_라운드기준!AH3,_calc_라운드기준!$B3:$AT3,0)+COUNTIFS(_calc_라운드기준!$B3:$AT3,_calc_라운드기준!AH3,$B$1:$AT$1,"&lt;"&amp;33))-(RANK(AH3,$B3:$AT3,0)+COUNTIFS($B3:$AT3,AH3,$B$1:$AT$1,"&lt;"&amp;33))</f>
        <v>7</v>
      </c>
      <c r="CB3">
        <f>(RANK(_calc_라운드기준!AI3,_calc_라운드기준!$B3:$AT3,0)+COUNTIFS(_calc_라운드기준!$B3:$AT3,_calc_라운드기준!AI3,$B$1:$AT$1,"&lt;"&amp;34))-(RANK(AI3,$B3:$AT3,0)+COUNTIFS($B3:$AT3,AI3,$B$1:$AT$1,"&lt;"&amp;34))</f>
        <v>5</v>
      </c>
      <c r="CC3">
        <f>(RANK(_calc_라운드기준!AJ3,_calc_라운드기준!$B3:$AT3,0)+COUNTIFS(_calc_라운드기준!$B3:$AT3,_calc_라운드기준!AJ3,$B$1:$AT$1,"&lt;"&amp;35))-(RANK(AJ3,$B3:$AT3,0)+COUNTIFS($B3:$AT3,AJ3,$B$1:$AT$1,"&lt;"&amp;35))</f>
        <v>28</v>
      </c>
      <c r="CD3">
        <f>(RANK(_calc_라운드기준!AK3,_calc_라운드기준!$B3:$AT3,0)+COUNTIFS(_calc_라운드기준!$B3:$AT3,_calc_라운드기준!AK3,$B$1:$AT$1,"&lt;"&amp;36))-(RANK(AK3,$B3:$AT3,0)+COUNTIFS($B3:$AT3,AK3,$B$1:$AT$1,"&lt;"&amp;36))</f>
        <v>-9</v>
      </c>
      <c r="CE3">
        <f>(RANK(_calc_라운드기준!AL3,_calc_라운드기준!$B3:$AT3,0)+COUNTIFS(_calc_라운드기준!$B3:$AT3,_calc_라운드기준!AL3,$B$1:$AT$1,"&lt;"&amp;37))-(RANK(AL3,$B3:$AT3,0)+COUNTIFS($B3:$AT3,AL3,$B$1:$AT$1,"&lt;"&amp;37))</f>
        <v>25</v>
      </c>
      <c r="CF3">
        <f>(RANK(_calc_라운드기준!AM3,_calc_라운드기준!$B3:$AT3,0)+COUNTIFS(_calc_라운드기준!$B3:$AT3,_calc_라운드기준!AM3,$B$1:$AT$1,"&lt;"&amp;38))-(RANK(AM3,$B3:$AT3,0)+COUNTIFS($B3:$AT3,AM3,$B$1:$AT$1,"&lt;"&amp;38))</f>
        <v>-3</v>
      </c>
      <c r="CG3">
        <f>(RANK(_calc_라운드기준!AN3,_calc_라운드기준!$B3:$AT3,0)+COUNTIFS(_calc_라운드기준!$B3:$AT3,_calc_라운드기준!AN3,$B$1:$AT$1,"&lt;"&amp;39))-(RANK(AN3,$B3:$AT3,0)+COUNTIFS($B3:$AT3,AN3,$B$1:$AT$1,"&lt;"&amp;39))</f>
        <v>-8</v>
      </c>
      <c r="CH3">
        <f>(RANK(_calc_라운드기준!AO3,_calc_라운드기준!$B3:$AT3,0)+COUNTIFS(_calc_라운드기준!$B3:$AT3,_calc_라운드기준!AO3,$B$1:$AT$1,"&lt;"&amp;40))-(RANK(AO3,$B3:$AT3,0)+COUNTIFS($B3:$AT3,AO3,$B$1:$AT$1,"&lt;"&amp;40))</f>
        <v>13</v>
      </c>
      <c r="CI3">
        <f>(RANK(_calc_라운드기준!AP3,_calc_라운드기준!$B3:$AT3,0)+COUNTIFS(_calc_라운드기준!$B3:$AT3,_calc_라운드기준!AP3,$B$1:$AT$1,"&lt;"&amp;41))-(RANK(AP3,$B3:$AT3,0)+COUNTIFS($B3:$AT3,AP3,$B$1:$AT$1,"&lt;"&amp;41))</f>
        <v>-15</v>
      </c>
      <c r="CJ3">
        <f>(RANK(_calc_라운드기준!AQ3,_calc_라운드기준!$B3:$AT3,0)+COUNTIFS(_calc_라운드기준!$B3:$AT3,_calc_라운드기준!AQ3,$B$1:$AT$1,"&lt;"&amp;42))-(RANK(AQ3,$B3:$AT3,0)+COUNTIFS($B3:$AT3,AQ3,$B$1:$AT$1,"&lt;"&amp;42))</f>
        <v>-17</v>
      </c>
      <c r="CK3">
        <f>(RANK(_calc_라운드기준!AR3,_calc_라운드기준!$B3:$AT3,0)+COUNTIFS(_calc_라운드기준!$B3:$AT3,_calc_라운드기준!AR3,$B$1:$AT$1,"&lt;"&amp;43))-(RANK(AR3,$B3:$AT3,0)+COUNTIFS($B3:$AT3,AR3,$B$1:$AT$1,"&lt;"&amp;43))</f>
        <v>-2</v>
      </c>
      <c r="CL3">
        <f>(RANK(_calc_라운드기준!AS3,_calc_라운드기준!$B3:$AT3,0)+COUNTIFS(_calc_라운드기준!$B3:$AT3,_calc_라운드기준!AS3,$B$1:$AT$1,"&lt;"&amp;44))-(RANK(AS3,$B3:$AT3,0)+COUNTIFS($B3:$AT3,AS3,$B$1:$AT$1,"&lt;"&amp;44))</f>
        <v>-8</v>
      </c>
      <c r="CM3">
        <f>(RANK(_calc_라운드기준!AT3,_calc_라운드기준!$B3:$AT3,0)+COUNTIFS(_calc_라운드기준!$B3:$AT3,_calc_라운드기준!AT3,$B$1:$AT$1,"&lt;"&amp;45))-(RANK(AT3,$B3:$AT3,0)+COUNTIFS($B3:$AT3,AT3,$B$1:$AT$1,"&lt;"&amp;45))</f>
        <v>20</v>
      </c>
      <c r="CN3">
        <f t="shared" si="0"/>
        <v>44</v>
      </c>
      <c r="CO3">
        <f t="shared" si="1"/>
        <v>45</v>
      </c>
      <c r="CP3">
        <f t="shared" si="2"/>
        <v>15</v>
      </c>
      <c r="CQ3">
        <f t="shared" si="3"/>
        <v>40</v>
      </c>
      <c r="CR3">
        <f t="shared" si="4"/>
        <v>22</v>
      </c>
      <c r="CS3">
        <f t="shared" si="5"/>
        <v>5</v>
      </c>
      <c r="CT3">
        <f t="shared" si="6"/>
        <v>7</v>
      </c>
      <c r="CU3">
        <f t="shared" si="7"/>
        <v>38</v>
      </c>
      <c r="CV3">
        <f t="shared" si="8"/>
        <v>16</v>
      </c>
      <c r="CW3">
        <f t="shared" si="9"/>
        <v>35</v>
      </c>
      <c r="CX3">
        <f t="shared" si="10"/>
        <v>9</v>
      </c>
      <c r="CY3">
        <f t="shared" si="11"/>
        <v>1</v>
      </c>
      <c r="CZ3">
        <f t="shared" si="12"/>
        <v>19</v>
      </c>
      <c r="DA3">
        <f t="shared" si="13"/>
        <v>10</v>
      </c>
      <c r="DB3">
        <f t="shared" si="14"/>
        <v>34</v>
      </c>
      <c r="DC3">
        <f t="shared" si="15"/>
        <v>20</v>
      </c>
      <c r="DD3">
        <f t="shared" si="16"/>
        <v>21</v>
      </c>
      <c r="DE3">
        <f t="shared" si="17"/>
        <v>30</v>
      </c>
      <c r="DF3">
        <f t="shared" si="18"/>
        <v>24</v>
      </c>
      <c r="DG3">
        <f t="shared" si="19"/>
        <v>31</v>
      </c>
      <c r="DH3">
        <f t="shared" si="20"/>
        <v>3</v>
      </c>
      <c r="DI3">
        <f t="shared" si="21"/>
        <v>26</v>
      </c>
      <c r="DJ3">
        <f t="shared" si="22"/>
        <v>18</v>
      </c>
      <c r="DK3">
        <f t="shared" si="23"/>
        <v>27</v>
      </c>
      <c r="DL3">
        <f t="shared" si="24"/>
        <v>36</v>
      </c>
      <c r="DM3">
        <f t="shared" si="25"/>
        <v>8</v>
      </c>
      <c r="DN3">
        <f t="shared" si="26"/>
        <v>37</v>
      </c>
      <c r="DO3">
        <f t="shared" si="27"/>
        <v>43</v>
      </c>
      <c r="DP3">
        <f t="shared" si="28"/>
        <v>12</v>
      </c>
      <c r="DQ3">
        <f t="shared" si="29"/>
        <v>13</v>
      </c>
      <c r="DR3">
        <f t="shared" si="30"/>
        <v>33</v>
      </c>
      <c r="DS3">
        <f t="shared" si="31"/>
        <v>41</v>
      </c>
      <c r="DT3">
        <f t="shared" si="32"/>
        <v>14</v>
      </c>
      <c r="DU3">
        <f t="shared" si="33"/>
        <v>17</v>
      </c>
      <c r="DV3">
        <f t="shared" si="34"/>
        <v>2</v>
      </c>
      <c r="DW3">
        <f t="shared" si="35"/>
        <v>32</v>
      </c>
      <c r="DX3">
        <f t="shared" si="36"/>
        <v>4</v>
      </c>
      <c r="DY3">
        <f t="shared" si="37"/>
        <v>25</v>
      </c>
      <c r="DZ3">
        <f t="shared" si="38"/>
        <v>28</v>
      </c>
      <c r="EA3">
        <f t="shared" si="39"/>
        <v>11</v>
      </c>
      <c r="EB3">
        <f t="shared" si="40"/>
        <v>39</v>
      </c>
      <c r="EC3">
        <f t="shared" si="41"/>
        <v>42</v>
      </c>
      <c r="ED3">
        <f t="shared" si="42"/>
        <v>23</v>
      </c>
      <c r="EE3">
        <f t="shared" si="43"/>
        <v>29</v>
      </c>
      <c r="EF3">
        <f t="shared" si="44"/>
        <v>6</v>
      </c>
    </row>
    <row r="4" spans="1:136" ht="16.5" customHeight="1">
      <c r="A4">
        <f>_calc_라운드기준!A4</f>
        <v>1242</v>
      </c>
      <c r="B4">
        <f>INDEX(_calc_누적빈도!B:B,$A4)-INDEX(_calc_누적빈도!B:B,$A4-기준300회_후보!$B$1)</f>
        <v>39</v>
      </c>
      <c r="C4">
        <f>INDEX(_calc_누적빈도!C:C,$A4)-INDEX(_calc_누적빈도!C:C,$A4-기준300회_후보!$B$1)</f>
        <v>33</v>
      </c>
      <c r="D4">
        <f>INDEX(_calc_누적빈도!D:D,$A4)-INDEX(_calc_누적빈도!D:D,$A4-기준300회_후보!$B$1)</f>
        <v>46</v>
      </c>
      <c r="E4">
        <f>INDEX(_calc_누적빈도!E:E,$A4)-INDEX(_calc_누적빈도!E:E,$A4-기준300회_후보!$B$1)</f>
        <v>33</v>
      </c>
      <c r="F4">
        <f>INDEX(_calc_누적빈도!F:F,$A4)-INDEX(_calc_누적빈도!F:F,$A4-기준300회_후보!$B$1)</f>
        <v>25</v>
      </c>
      <c r="G4">
        <f>INDEX(_calc_누적빈도!G:G,$A4)-INDEX(_calc_누적빈도!G:G,$A4-기준300회_후보!$B$1)</f>
        <v>48</v>
      </c>
      <c r="H4">
        <f>INDEX(_calc_누적빈도!H:H,$A4)-INDEX(_calc_누적빈도!H:H,$A4-기준300회_후보!$B$1)</f>
        <v>46</v>
      </c>
      <c r="I4">
        <f>INDEX(_calc_누적빈도!I:I,$A4)-INDEX(_calc_누적빈도!I:I,$A4-기준300회_후보!$B$1)</f>
        <v>32</v>
      </c>
      <c r="J4">
        <f>INDEX(_calc_누적빈도!J:J,$A4)-INDEX(_calc_누적빈도!J:J,$A4-기준300회_후보!$B$1)</f>
        <v>41</v>
      </c>
      <c r="K4">
        <f>INDEX(_calc_누적빈도!K:K,$A4)-INDEX(_calc_누적빈도!K:K,$A4-기준300회_후보!$B$1)</f>
        <v>32</v>
      </c>
      <c r="L4">
        <f>INDEX(_calc_누적빈도!L:L,$A4)-INDEX(_calc_누적빈도!L:L,$A4-기준300회_후보!$B$1)</f>
        <v>40</v>
      </c>
      <c r="M4">
        <f>INDEX(_calc_누적빈도!M:M,$A4)-INDEX(_calc_누적빈도!M:M,$A4-기준300회_후보!$B$1)</f>
        <v>46</v>
      </c>
      <c r="N4">
        <f>INDEX(_calc_누적빈도!N:N,$A4)-INDEX(_calc_누적빈도!N:N,$A4-기준300회_후보!$B$1)</f>
        <v>51</v>
      </c>
      <c r="O4">
        <f>INDEX(_calc_누적빈도!O:O,$A4)-INDEX(_calc_누적빈도!O:O,$A4-기준300회_후보!$B$1)</f>
        <v>39</v>
      </c>
      <c r="P4">
        <f>INDEX(_calc_누적빈도!P:P,$A4)-INDEX(_calc_누적빈도!P:P,$A4-기준300회_후보!$B$1)</f>
        <v>43</v>
      </c>
      <c r="Q4">
        <f>INDEX(_calc_누적빈도!Q:Q,$A4)-INDEX(_calc_누적빈도!Q:Q,$A4-기준300회_후보!$B$1)</f>
        <v>47</v>
      </c>
      <c r="R4">
        <f>INDEX(_calc_누적빈도!R:R,$A4)-INDEX(_calc_누적빈도!R:R,$A4-기준300회_후보!$B$1)</f>
        <v>35</v>
      </c>
      <c r="S4">
        <f>INDEX(_calc_누적빈도!S:S,$A4)-INDEX(_calc_누적빈도!S:S,$A4-기준300회_후보!$B$1)</f>
        <v>42</v>
      </c>
      <c r="T4">
        <f>INDEX(_calc_누적빈도!T:T,$A4)-INDEX(_calc_누적빈도!T:T,$A4-기준300회_후보!$B$1)</f>
        <v>42</v>
      </c>
      <c r="U4">
        <f>INDEX(_calc_누적빈도!U:U,$A4)-INDEX(_calc_누적빈도!U:U,$A4-기준300회_후보!$B$1)</f>
        <v>40</v>
      </c>
      <c r="V4">
        <f>INDEX(_calc_누적빈도!V:V,$A4)-INDEX(_calc_누적빈도!V:V,$A4-기준300회_후보!$B$1)</f>
        <v>42</v>
      </c>
      <c r="W4">
        <f>INDEX(_calc_누적빈도!W:W,$A4)-INDEX(_calc_누적빈도!W:W,$A4-기준300회_후보!$B$1)</f>
        <v>39</v>
      </c>
      <c r="X4">
        <f>INDEX(_calc_누적빈도!X:X,$A4)-INDEX(_calc_누적빈도!X:X,$A4-기준300회_후보!$B$1)</f>
        <v>36</v>
      </c>
      <c r="Y4">
        <f>INDEX(_calc_누적빈도!Y:Y,$A4)-INDEX(_calc_누적빈도!Y:Y,$A4-기준300회_후보!$B$1)</f>
        <v>43</v>
      </c>
      <c r="Z4">
        <f>INDEX(_calc_누적빈도!Z:Z,$A4)-INDEX(_calc_누적빈도!Z:Z,$A4-기준300회_후보!$B$1)</f>
        <v>31</v>
      </c>
      <c r="AA4">
        <f>INDEX(_calc_누적빈도!AA:AA,$A4)-INDEX(_calc_누적빈도!AA:AA,$A4-기준300회_후보!$B$1)</f>
        <v>40</v>
      </c>
      <c r="AB4">
        <f>INDEX(_calc_누적빈도!AB:AB,$A4)-INDEX(_calc_누적빈도!AB:AB,$A4-기준300회_후보!$B$1)</f>
        <v>42</v>
      </c>
      <c r="AC4">
        <f>INDEX(_calc_누적빈도!AC:AC,$A4)-INDEX(_calc_누적빈도!AC:AC,$A4-기준300회_후보!$B$1)</f>
        <v>40</v>
      </c>
      <c r="AD4">
        <f>INDEX(_calc_누적빈도!AD:AD,$A4)-INDEX(_calc_누적빈도!AD:AD,$A4-기준300회_후보!$B$1)</f>
        <v>42</v>
      </c>
      <c r="AE4">
        <f>INDEX(_calc_누적빈도!AE:AE,$A4)-INDEX(_calc_누적빈도!AE:AE,$A4-기준300회_후보!$B$1)</f>
        <v>46</v>
      </c>
      <c r="AF4">
        <f>INDEX(_calc_누적빈도!AF:AF,$A4)-INDEX(_calc_누적빈도!AF:AF,$A4-기준300회_후보!$B$1)</f>
        <v>43</v>
      </c>
      <c r="AG4">
        <f>INDEX(_calc_누적빈도!AG:AG,$A4)-INDEX(_calc_누적빈도!AG:AG,$A4-기준300회_후보!$B$1)</f>
        <v>37</v>
      </c>
      <c r="AH4">
        <f>INDEX(_calc_누적빈도!AH:AH,$A4)-INDEX(_calc_누적빈도!AH:AH,$A4-기준300회_후보!$B$1)</f>
        <v>45</v>
      </c>
      <c r="AI4">
        <f>INDEX(_calc_누적빈도!AI:AI,$A4)-INDEX(_calc_누적빈도!AI:AI,$A4-기준300회_후보!$B$1)</f>
        <v>40</v>
      </c>
      <c r="AJ4">
        <f>INDEX(_calc_누적빈도!AJ:AJ,$A4)-INDEX(_calc_누적빈도!AJ:AJ,$A4-기준300회_후보!$B$1)</f>
        <v>49</v>
      </c>
      <c r="AK4">
        <f>INDEX(_calc_누적빈도!AK:AK,$A4)-INDEX(_calc_누적빈도!AK:AK,$A4-기준300회_후보!$B$1)</f>
        <v>40</v>
      </c>
      <c r="AL4">
        <f>INDEX(_calc_누적빈도!AL:AL,$A4)-INDEX(_calc_누적빈도!AL:AL,$A4-기준300회_후보!$B$1)</f>
        <v>46</v>
      </c>
      <c r="AM4">
        <f>INDEX(_calc_누적빈도!AM:AM,$A4)-INDEX(_calc_누적빈도!AM:AM,$A4-기준300회_후보!$B$1)</f>
        <v>45</v>
      </c>
      <c r="AN4">
        <f>INDEX(_calc_누적빈도!AN:AN,$A4)-INDEX(_calc_누적빈도!AN:AN,$A4-기준300회_후보!$B$1)</f>
        <v>32</v>
      </c>
      <c r="AO4">
        <f>INDEX(_calc_누적빈도!AO:AO,$A4)-INDEX(_calc_누적빈도!AO:AO,$A4-기준300회_후보!$B$1)</f>
        <v>40</v>
      </c>
      <c r="AP4">
        <f>INDEX(_calc_누적빈도!AP:AP,$A4)-INDEX(_calc_누적빈도!AP:AP,$A4-기준300회_후보!$B$1)</f>
        <v>36</v>
      </c>
      <c r="AQ4">
        <f>INDEX(_calc_누적빈도!AQ:AQ,$A4)-INDEX(_calc_누적빈도!AQ:AQ,$A4-기준300회_후보!$B$1)</f>
        <v>36</v>
      </c>
      <c r="AR4">
        <f>INDEX(_calc_누적빈도!AR:AR,$A4)-INDEX(_calc_누적빈도!AR:AR,$A4-기준300회_후보!$B$1)</f>
        <v>27</v>
      </c>
      <c r="AS4">
        <f>INDEX(_calc_누적빈도!AS:AS,$A4)-INDEX(_calc_누적빈도!AS:AS,$A4-기준300회_후보!$B$1)</f>
        <v>40</v>
      </c>
      <c r="AT4">
        <f>INDEX(_calc_누적빈도!AT:AT,$A4)-INDEX(_calc_누적빈도!AT:AT,$A4-기준300회_후보!$B$1)</f>
        <v>43</v>
      </c>
      <c r="AU4">
        <f>(RANK(_calc_라운드기준!B4,_calc_라운드기준!$B4:$AT4,0)+COUNTIFS(_calc_라운드기준!$B4:$AT4,_calc_라운드기준!B4,$B$1:$AT$1,"&lt;"&amp;1))-(RANK(B4,$B4:$AT4,0)+COUNTIFS($B4:$AT4,B4,$B$1:$AT$1,"&lt;"&amp;1))</f>
        <v>-21</v>
      </c>
      <c r="AV4">
        <f>(RANK(_calc_라운드기준!C4,_calc_라운드기준!$B4:$AT4,0)+COUNTIFS(_calc_라운드기준!$B4:$AT4,_calc_라운드기준!C4,$B$1:$AT$1,"&lt;"&amp;2))-(RANK(C4,$B4:$AT4,0)+COUNTIFS($B4:$AT4,C4,$B$1:$AT$1,"&lt;"&amp;2))</f>
        <v>-17</v>
      </c>
      <c r="AW4">
        <f>(RANK(_calc_라운드기준!D4,_calc_라운드기준!$B4:$AT4,0)+COUNTIFS(_calc_라운드기준!$B4:$AT4,_calc_라운드기준!D4,$B$1:$AT$1,"&lt;"&amp;3))-(RANK(D4,$B4:$AT4,0)+COUNTIFS($B4:$AT4,D4,$B$1:$AT$1,"&lt;"&amp;3))</f>
        <v>6</v>
      </c>
      <c r="AX4">
        <f>(RANK(_calc_라운드기준!E4,_calc_라운드기준!$B4:$AT4,0)+COUNTIFS(_calc_라운드기준!$B4:$AT4,_calc_라운드기준!E4,$B$1:$AT$1,"&lt;"&amp;4))-(RANK(E4,$B4:$AT4,0)+COUNTIFS($B4:$AT4,E4,$B$1:$AT$1,"&lt;"&amp;4))</f>
        <v>-2</v>
      </c>
      <c r="AY4">
        <f>(RANK(_calc_라운드기준!F4,_calc_라운드기준!$B4:$AT4,0)+COUNTIFS(_calc_라운드기준!$B4:$AT4,_calc_라운드기준!F4,$B$1:$AT$1,"&lt;"&amp;5))-(RANK(F4,$B4:$AT4,0)+COUNTIFS($B4:$AT4,F4,$B$1:$AT$1,"&lt;"&amp;5))</f>
        <v>-2</v>
      </c>
      <c r="AZ4">
        <f>(RANK(_calc_라운드기준!G4,_calc_라운드기준!$B4:$AT4,0)+COUNTIFS(_calc_라운드기준!$B4:$AT4,_calc_라운드기준!G4,$B$1:$AT$1,"&lt;"&amp;6))-(RANK(G4,$B4:$AT4,0)+COUNTIFS($B4:$AT4,G4,$B$1:$AT$1,"&lt;"&amp;6))</f>
        <v>19</v>
      </c>
      <c r="BA4">
        <f>(RANK(_calc_라운드기준!H4,_calc_라운드기준!$B4:$AT4,0)+COUNTIFS(_calc_라운드기준!$B4:$AT4,_calc_라운드기준!H4,$B$1:$AT$1,"&lt;"&amp;7))-(RANK(H4,$B4:$AT4,0)+COUNTIFS($B4:$AT4,H4,$B$1:$AT$1,"&lt;"&amp;7))</f>
        <v>17</v>
      </c>
      <c r="BB4">
        <f>(RANK(_calc_라운드기준!I4,_calc_라운드기준!$B4:$AT4,0)+COUNTIFS(_calc_라운드기준!$B4:$AT4,_calc_라운드기준!I4,$B$1:$AT$1,"&lt;"&amp;8))-(RANK(I4,$B4:$AT4,0)+COUNTIFS($B4:$AT4,I4,$B$1:$AT$1,"&lt;"&amp;8))</f>
        <v>-16</v>
      </c>
      <c r="BC4">
        <f>(RANK(_calc_라운드기준!J4,_calc_라운드기준!$B4:$AT4,0)+COUNTIFS(_calc_라운드기준!$B4:$AT4,_calc_라운드기준!J4,$B$1:$AT$1,"&lt;"&amp;9))-(RANK(J4,$B4:$AT4,0)+COUNTIFS($B4:$AT4,J4,$B$1:$AT$1,"&lt;"&amp;9))</f>
        <v>4</v>
      </c>
      <c r="BD4">
        <f>(RANK(_calc_라운드기준!K4,_calc_라운드기준!$B4:$AT4,0)+COUNTIFS(_calc_라운드기준!$B4:$AT4,_calc_라운드기준!K4,$B$1:$AT$1,"&lt;"&amp;10))-(RANK(K4,$B4:$AT4,0)+COUNTIFS($B4:$AT4,K4,$B$1:$AT$1,"&lt;"&amp;10))</f>
        <v>-15</v>
      </c>
      <c r="BE4">
        <f>(RANK(_calc_라운드기준!L4,_calc_라운드기준!$B4:$AT4,0)+COUNTIFS(_calc_라운드기준!$B4:$AT4,_calc_라운드기준!L4,$B$1:$AT$1,"&lt;"&amp;11))-(RANK(L4,$B4:$AT4,0)+COUNTIFS($B4:$AT4,L4,$B$1:$AT$1,"&lt;"&amp;11))</f>
        <v>16</v>
      </c>
      <c r="BF4">
        <f>(RANK(_calc_라운드기준!M4,_calc_라운드기준!$B4:$AT4,0)+COUNTIFS(_calc_라운드기준!$B4:$AT4,_calc_라운드기준!M4,$B$1:$AT$1,"&lt;"&amp;12))-(RANK(M4,$B4:$AT4,0)+COUNTIFS($B4:$AT4,M4,$B$1:$AT$1,"&lt;"&amp;12))</f>
        <v>32</v>
      </c>
      <c r="BG4">
        <f>(RANK(_calc_라운드기준!N4,_calc_라운드기준!$B4:$AT4,0)+COUNTIFS(_calc_라운드기준!$B4:$AT4,_calc_라운드기준!N4,$B$1:$AT$1,"&lt;"&amp;13))-(RANK(N4,$B4:$AT4,0)+COUNTIFS($B4:$AT4,N4,$B$1:$AT$1,"&lt;"&amp;13))</f>
        <v>1</v>
      </c>
      <c r="BH4">
        <f>(RANK(_calc_라운드기준!O4,_calc_라운드기준!$B4:$AT4,0)+COUNTIFS(_calc_라운드기준!$B4:$AT4,_calc_라운드기준!O4,$B$1:$AT$1,"&lt;"&amp;14))-(RANK(O4,$B4:$AT4,0)+COUNTIFS($B4:$AT4,O4,$B$1:$AT$1,"&lt;"&amp;14))</f>
        <v>14</v>
      </c>
      <c r="BI4">
        <f>(RANK(_calc_라운드기준!P4,_calc_라운드기준!$B4:$AT4,0)+COUNTIFS(_calc_라운드기준!$B4:$AT4,_calc_라운드기준!P4,$B$1:$AT$1,"&lt;"&amp;15))-(RANK(P4,$B4:$AT4,0)+COUNTIFS($B4:$AT4,P4,$B$1:$AT$1,"&lt;"&amp;15))</f>
        <v>-11</v>
      </c>
      <c r="BJ4">
        <f>(RANK(_calc_라운드기준!Q4,_calc_라운드기준!$B4:$AT4,0)+COUNTIFS(_calc_라운드기준!$B4:$AT4,_calc_라운드기준!Q4,$B$1:$AT$1,"&lt;"&amp;16))-(RANK(Q4,$B4:$AT4,0)+COUNTIFS($B4:$AT4,Q4,$B$1:$AT$1,"&lt;"&amp;16))</f>
        <v>1</v>
      </c>
      <c r="BK4">
        <f>(RANK(_calc_라운드기준!R4,_calc_라운드기준!$B4:$AT4,0)+COUNTIFS(_calc_라운드기준!$B4:$AT4,_calc_라운드기준!R4,$B$1:$AT$1,"&lt;"&amp;17))-(RANK(R4,$B4:$AT4,0)+COUNTIFS($B4:$AT4,R4,$B$1:$AT$1,"&lt;"&amp;17))</f>
        <v>3</v>
      </c>
      <c r="BL4">
        <f>(RANK(_calc_라운드기준!S4,_calc_라운드기준!$B4:$AT4,0)+COUNTIFS(_calc_라운드기준!$B4:$AT4,_calc_라운드기준!S4,$B$1:$AT$1,"&lt;"&amp;18))-(RANK(S4,$B4:$AT4,0)+COUNTIFS($B4:$AT4,S4,$B$1:$AT$1,"&lt;"&amp;18))</f>
        <v>-4</v>
      </c>
      <c r="BM4">
        <f>(RANK(_calc_라운드기준!T4,_calc_라운드기준!$B4:$AT4,0)+COUNTIFS(_calc_라운드기준!$B4:$AT4,_calc_라운드기준!T4,$B$1:$AT$1,"&lt;"&amp;19))-(RANK(T4,$B4:$AT4,0)+COUNTIFS($B4:$AT4,T4,$B$1:$AT$1,"&lt;"&amp;19))</f>
        <v>-4</v>
      </c>
      <c r="BN4">
        <f>(RANK(_calc_라운드기준!U4,_calc_라운드기준!$B4:$AT4,0)+COUNTIFS(_calc_라운드기준!$B4:$AT4,_calc_라운드기준!U4,$B$1:$AT$1,"&lt;"&amp;20))-(RANK(U4,$B4:$AT4,0)+COUNTIFS($B4:$AT4,U4,$B$1:$AT$1,"&lt;"&amp;20))</f>
        <v>-9</v>
      </c>
      <c r="BO4">
        <f>(RANK(_calc_라운드기준!V4,_calc_라운드기준!$B4:$AT4,0)+COUNTIFS(_calc_라운드기준!$B4:$AT4,_calc_라운드기준!V4,$B$1:$AT$1,"&lt;"&amp;21))-(RANK(V4,$B4:$AT4,0)+COUNTIFS($B4:$AT4,V4,$B$1:$AT$1,"&lt;"&amp;21))</f>
        <v>26</v>
      </c>
      <c r="BP4">
        <f>(RANK(_calc_라운드기준!W4,_calc_라운드기준!$B4:$AT4,0)+COUNTIFS(_calc_라운드기준!$B4:$AT4,_calc_라운드기준!W4,$B$1:$AT$1,"&lt;"&amp;22))-(RANK(W4,$B4:$AT4,0)+COUNTIFS($B4:$AT4,W4,$B$1:$AT$1,"&lt;"&amp;22))</f>
        <v>-5</v>
      </c>
      <c r="BQ4">
        <f>(RANK(_calc_라운드기준!X4,_calc_라운드기준!$B4:$AT4,0)+COUNTIFS(_calc_라운드기준!$B4:$AT4,_calc_라운드기준!X4,$B$1:$AT$1,"&lt;"&amp;23))-(RANK(X4,$B4:$AT4,0)+COUNTIFS($B4:$AT4,X4,$B$1:$AT$1,"&lt;"&amp;23))</f>
        <v>-6</v>
      </c>
      <c r="BR4">
        <f>(RANK(_calc_라운드기준!Y4,_calc_라운드기준!$B4:$AT4,0)+COUNTIFS(_calc_라운드기준!$B4:$AT4,_calc_라운드기준!Y4,$B$1:$AT$1,"&lt;"&amp;24))-(RANK(Y4,$B4:$AT4,0)+COUNTIFS($B4:$AT4,Y4,$B$1:$AT$1,"&lt;"&amp;24))</f>
        <v>-7</v>
      </c>
      <c r="BS4">
        <f>(RANK(_calc_라운드기준!Z4,_calc_라운드기준!$B4:$AT4,0)+COUNTIFS(_calc_라운드기준!$B4:$AT4,_calc_라운드기준!Z4,$B$1:$AT$1,"&lt;"&amp;25))-(RANK(Z4,$B4:$AT4,0)+COUNTIFS($B4:$AT4,Z4,$B$1:$AT$1,"&lt;"&amp;25))</f>
        <v>-14</v>
      </c>
      <c r="BT4">
        <f>(RANK(_calc_라운드기준!AA4,_calc_라운드기준!$B4:$AT4,0)+COUNTIFS(_calc_라운드기준!$B4:$AT4,_calc_라운드기준!AA4,$B$1:$AT$1,"&lt;"&amp;26))-(RANK(AA4,$B4:$AT4,0)+COUNTIFS($B4:$AT4,AA4,$B$1:$AT$1,"&lt;"&amp;26))</f>
        <v>17</v>
      </c>
      <c r="BU4">
        <f>(RANK(_calc_라운드기준!AB4,_calc_라운드기준!$B4:$AT4,0)+COUNTIFS(_calc_라운드기준!$B4:$AT4,_calc_라운드기준!AB4,$B$1:$AT$1,"&lt;"&amp;27))-(RANK(AB4,$B4:$AT4,0)+COUNTIFS($B4:$AT4,AB4,$B$1:$AT$1,"&lt;"&amp;27))</f>
        <v>-16</v>
      </c>
      <c r="BV4">
        <f>(RANK(_calc_라운드기준!AC4,_calc_라운드기준!$B4:$AT4,0)+COUNTIFS(_calc_라운드기준!$B4:$AT4,_calc_라운드기준!AC4,$B$1:$AT$1,"&lt;"&amp;28))-(RANK(AC4,$B4:$AT4,0)+COUNTIFS($B4:$AT4,AC4,$B$1:$AT$1,"&lt;"&amp;28))</f>
        <v>-18</v>
      </c>
      <c r="BW4">
        <f>(RANK(_calc_라운드기준!AD4,_calc_라운드기준!$B4:$AT4,0)+COUNTIFS(_calc_라운드기준!$B4:$AT4,_calc_라운드기준!AD4,$B$1:$AT$1,"&lt;"&amp;29))-(RANK(AD4,$B4:$AT4,0)+COUNTIFS($B4:$AT4,AD4,$B$1:$AT$1,"&lt;"&amp;29))</f>
        <v>10</v>
      </c>
      <c r="BX4">
        <f>(RANK(_calc_라운드기준!AE4,_calc_라운드기준!$B4:$AT4,0)+COUNTIFS(_calc_라운드기준!$B4:$AT4,_calc_라운드기준!AE4,$B$1:$AT$1,"&lt;"&amp;30))-(RANK(AE4,$B4:$AT4,0)+COUNTIFS($B4:$AT4,AE4,$B$1:$AT$1,"&lt;"&amp;30))</f>
        <v>7</v>
      </c>
      <c r="BY4">
        <f>(RANK(_calc_라운드기준!AF4,_calc_라운드기준!$B4:$AT4,0)+COUNTIFS(_calc_라운드기준!$B4:$AT4,_calc_라운드기준!AF4,$B$1:$AT$1,"&lt;"&amp;31))-(RANK(AF4,$B4:$AT4,0)+COUNTIFS($B4:$AT4,AF4,$B$1:$AT$1,"&lt;"&amp;31))</f>
        <v>-10</v>
      </c>
      <c r="BZ4">
        <f>(RANK(_calc_라운드기준!AG4,_calc_라운드기준!$B4:$AT4,0)+COUNTIFS(_calc_라운드기준!$B4:$AT4,_calc_라운드기준!AG4,$B$1:$AT$1,"&lt;"&amp;32))-(RANK(AG4,$B4:$AT4,0)+COUNTIFS($B4:$AT4,AG4,$B$1:$AT$1,"&lt;"&amp;32))</f>
        <v>-17</v>
      </c>
      <c r="CA4">
        <f>(RANK(_calc_라운드기준!AH4,_calc_라운드기준!$B4:$AT4,0)+COUNTIFS(_calc_라운드기준!$B4:$AT4,_calc_라운드기준!AH4,$B$1:$AT$1,"&lt;"&amp;33))-(RANK(AH4,$B4:$AT4,0)+COUNTIFS($B4:$AT4,AH4,$B$1:$AT$1,"&lt;"&amp;33))</f>
        <v>7</v>
      </c>
      <c r="CB4">
        <f>(RANK(_calc_라운드기준!AI4,_calc_라운드기준!$B4:$AT4,0)+COUNTIFS(_calc_라운드기준!$B4:$AT4,_calc_라운드기준!AI4,$B$1:$AT$1,"&lt;"&amp;34))-(RANK(AI4,$B4:$AT4,0)+COUNTIFS($B4:$AT4,AI4,$B$1:$AT$1,"&lt;"&amp;34))</f>
        <v>5</v>
      </c>
      <c r="CC4">
        <f>(RANK(_calc_라운드기준!AJ4,_calc_라운드기준!$B4:$AT4,0)+COUNTIFS(_calc_라운드기준!$B4:$AT4,_calc_라운드기준!AJ4,$B$1:$AT$1,"&lt;"&amp;35))-(RANK(AJ4,$B4:$AT4,0)+COUNTIFS($B4:$AT4,AJ4,$B$1:$AT$1,"&lt;"&amp;35))</f>
        <v>30</v>
      </c>
      <c r="CD4">
        <f>(RANK(_calc_라운드기준!AK4,_calc_라운드기준!$B4:$AT4,0)+COUNTIFS(_calc_라운드기준!$B4:$AT4,_calc_라운드기준!AK4,$B$1:$AT$1,"&lt;"&amp;36))-(RANK(AK4,$B4:$AT4,0)+COUNTIFS($B4:$AT4,AK4,$B$1:$AT$1,"&lt;"&amp;36))</f>
        <v>-17</v>
      </c>
      <c r="CE4">
        <f>(RANK(_calc_라운드기준!AL4,_calc_라운드기준!$B4:$AT4,0)+COUNTIFS(_calc_라운드기준!$B4:$AT4,_calc_라운드기준!AL4,$B$1:$AT$1,"&lt;"&amp;37))-(RANK(AL4,$B4:$AT4,0)+COUNTIFS($B4:$AT4,AL4,$B$1:$AT$1,"&lt;"&amp;37))</f>
        <v>24</v>
      </c>
      <c r="CF4">
        <f>(RANK(_calc_라운드기준!AM4,_calc_라운드기준!$B4:$AT4,0)+COUNTIFS(_calc_라운드기준!$B4:$AT4,_calc_라운드기준!AM4,$B$1:$AT$1,"&lt;"&amp;38))-(RANK(AM4,$B4:$AT4,0)+COUNTIFS($B4:$AT4,AM4,$B$1:$AT$1,"&lt;"&amp;38))</f>
        <v>-3</v>
      </c>
      <c r="CG4">
        <f>(RANK(_calc_라운드기준!AN4,_calc_라운드기준!$B4:$AT4,0)+COUNTIFS(_calc_라운드기준!$B4:$AT4,_calc_라운드기준!AN4,$B$1:$AT$1,"&lt;"&amp;39))-(RANK(AN4,$B4:$AT4,0)+COUNTIFS($B4:$AT4,AN4,$B$1:$AT$1,"&lt;"&amp;39))</f>
        <v>-24</v>
      </c>
      <c r="CH4">
        <f>(RANK(_calc_라운드기준!AO4,_calc_라운드기준!$B4:$AT4,0)+COUNTIFS(_calc_라운드기준!$B4:$AT4,_calc_라운드기준!AO4,$B$1:$AT$1,"&lt;"&amp;40))-(RANK(AO4,$B4:$AT4,0)+COUNTIFS($B4:$AT4,AO4,$B$1:$AT$1,"&lt;"&amp;40))</f>
        <v>6</v>
      </c>
      <c r="CI4">
        <f>(RANK(_calc_라운드기준!AP4,_calc_라운드기준!$B4:$AT4,0)+COUNTIFS(_calc_라운드기준!$B4:$AT4,_calc_라운드기준!AP4,$B$1:$AT$1,"&lt;"&amp;41))-(RANK(AP4,$B4:$AT4,0)+COUNTIFS($B4:$AT4,AP4,$B$1:$AT$1,"&lt;"&amp;41))</f>
        <v>0</v>
      </c>
      <c r="CJ4">
        <f>(RANK(_calc_라운드기준!AQ4,_calc_라운드기준!$B4:$AT4,0)+COUNTIFS(_calc_라운드기준!$B4:$AT4,_calc_라운드기준!AQ4,$B$1:$AT$1,"&lt;"&amp;42))-(RANK(AQ4,$B4:$AT4,0)+COUNTIFS($B4:$AT4,AQ4,$B$1:$AT$1,"&lt;"&amp;42))</f>
        <v>-17</v>
      </c>
      <c r="CK4">
        <f>(RANK(_calc_라운드기준!AR4,_calc_라운드기준!$B4:$AT4,0)+COUNTIFS(_calc_라운드기준!$B4:$AT4,_calc_라운드기준!AR4,$B$1:$AT$1,"&lt;"&amp;43))-(RANK(AR4,$B4:$AT4,0)+COUNTIFS($B4:$AT4,AR4,$B$1:$AT$1,"&lt;"&amp;43))</f>
        <v>-2</v>
      </c>
      <c r="CL4">
        <f>(RANK(_calc_라운드기준!AS4,_calc_라운드기준!$B4:$AT4,0)+COUNTIFS(_calc_라운드기준!$B4:$AT4,_calc_라운드기준!AS4,$B$1:$AT$1,"&lt;"&amp;44))-(RANK(AS4,$B4:$AT4,0)+COUNTIFS($B4:$AT4,AS4,$B$1:$AT$1,"&lt;"&amp;44))</f>
        <v>-9</v>
      </c>
      <c r="CM4">
        <f>(RANK(_calc_라운드기준!AT4,_calc_라운드기준!$B4:$AT4,0)+COUNTIFS(_calc_라운드기준!$B4:$AT4,_calc_라운드기준!AT4,$B$1:$AT$1,"&lt;"&amp;45))-(RANK(AT4,$B4:$AT4,0)+COUNTIFS($B4:$AT4,AT4,$B$1:$AT$1,"&lt;"&amp;45))</f>
        <v>21</v>
      </c>
      <c r="CN4">
        <f t="shared" si="0"/>
        <v>44</v>
      </c>
      <c r="CO4">
        <f t="shared" si="1"/>
        <v>39</v>
      </c>
      <c r="CP4">
        <f t="shared" si="2"/>
        <v>14</v>
      </c>
      <c r="CQ4">
        <f t="shared" si="3"/>
        <v>22</v>
      </c>
      <c r="CR4">
        <f t="shared" si="4"/>
        <v>23</v>
      </c>
      <c r="CS4">
        <f t="shared" si="5"/>
        <v>6</v>
      </c>
      <c r="CT4">
        <f t="shared" si="6"/>
        <v>7</v>
      </c>
      <c r="CU4">
        <f t="shared" si="7"/>
        <v>37</v>
      </c>
      <c r="CV4">
        <f t="shared" si="8"/>
        <v>17</v>
      </c>
      <c r="CW4">
        <f t="shared" si="9"/>
        <v>36</v>
      </c>
      <c r="CX4">
        <f t="shared" si="10"/>
        <v>9</v>
      </c>
      <c r="CY4">
        <f t="shared" si="11"/>
        <v>1</v>
      </c>
      <c r="CZ4">
        <f t="shared" si="12"/>
        <v>19</v>
      </c>
      <c r="DA4">
        <f t="shared" si="13"/>
        <v>10</v>
      </c>
      <c r="DB4">
        <f t="shared" si="14"/>
        <v>34</v>
      </c>
      <c r="DC4">
        <f t="shared" si="15"/>
        <v>20</v>
      </c>
      <c r="DD4">
        <f t="shared" si="16"/>
        <v>18</v>
      </c>
      <c r="DE4">
        <f t="shared" si="17"/>
        <v>26</v>
      </c>
      <c r="DF4">
        <f t="shared" si="18"/>
        <v>27</v>
      </c>
      <c r="DG4">
        <f t="shared" si="19"/>
        <v>31</v>
      </c>
      <c r="DH4">
        <f t="shared" si="20"/>
        <v>3</v>
      </c>
      <c r="DI4">
        <f t="shared" si="21"/>
        <v>28</v>
      </c>
      <c r="DJ4">
        <f t="shared" si="22"/>
        <v>29</v>
      </c>
      <c r="DK4">
        <f t="shared" si="23"/>
        <v>30</v>
      </c>
      <c r="DL4">
        <f t="shared" si="24"/>
        <v>35</v>
      </c>
      <c r="DM4">
        <f t="shared" si="25"/>
        <v>8</v>
      </c>
      <c r="DN4">
        <f t="shared" si="26"/>
        <v>38</v>
      </c>
      <c r="DO4">
        <f t="shared" si="27"/>
        <v>43</v>
      </c>
      <c r="DP4">
        <f t="shared" si="28"/>
        <v>11</v>
      </c>
      <c r="DQ4">
        <f t="shared" si="29"/>
        <v>12</v>
      </c>
      <c r="DR4">
        <f t="shared" si="30"/>
        <v>33</v>
      </c>
      <c r="DS4">
        <f t="shared" si="31"/>
        <v>40</v>
      </c>
      <c r="DT4">
        <f t="shared" si="32"/>
        <v>13</v>
      </c>
      <c r="DU4">
        <f t="shared" si="33"/>
        <v>16</v>
      </c>
      <c r="DV4">
        <f t="shared" si="34"/>
        <v>2</v>
      </c>
      <c r="DW4">
        <f t="shared" si="35"/>
        <v>41</v>
      </c>
      <c r="DX4">
        <f t="shared" si="36"/>
        <v>4</v>
      </c>
      <c r="DY4">
        <f t="shared" si="37"/>
        <v>25</v>
      </c>
      <c r="DZ4">
        <f t="shared" si="38"/>
        <v>45</v>
      </c>
      <c r="EA4">
        <f t="shared" si="39"/>
        <v>15</v>
      </c>
      <c r="EB4">
        <f t="shared" si="40"/>
        <v>21</v>
      </c>
      <c r="EC4">
        <f t="shared" si="41"/>
        <v>42</v>
      </c>
      <c r="ED4">
        <f t="shared" si="42"/>
        <v>24</v>
      </c>
      <c r="EE4">
        <f t="shared" si="43"/>
        <v>32</v>
      </c>
      <c r="EF4">
        <f t="shared" si="44"/>
        <v>5</v>
      </c>
    </row>
    <row r="5" spans="1:136" ht="16.5" customHeight="1">
      <c r="A5">
        <f>_calc_라운드기준!A5</f>
        <v>1241</v>
      </c>
      <c r="B5">
        <f>INDEX(_calc_누적빈도!B:B,$A5)-INDEX(_calc_누적빈도!B:B,$A5-기준300회_후보!$B$1)</f>
        <v>39</v>
      </c>
      <c r="C5">
        <f>INDEX(_calc_누적빈도!C:C,$A5)-INDEX(_calc_누적빈도!C:C,$A5-기준300회_후보!$B$1)</f>
        <v>33</v>
      </c>
      <c r="D5">
        <f>INDEX(_calc_누적빈도!D:D,$A5)-INDEX(_calc_누적빈도!D:D,$A5-기준300회_후보!$B$1)</f>
        <v>46</v>
      </c>
      <c r="E5">
        <f>INDEX(_calc_누적빈도!E:E,$A5)-INDEX(_calc_누적빈도!E:E,$A5-기준300회_후보!$B$1)</f>
        <v>33</v>
      </c>
      <c r="F5">
        <f>INDEX(_calc_누적빈도!F:F,$A5)-INDEX(_calc_누적빈도!F:F,$A5-기준300회_후보!$B$1)</f>
        <v>25</v>
      </c>
      <c r="G5">
        <f>INDEX(_calc_누적빈도!G:G,$A5)-INDEX(_calc_누적빈도!G:G,$A5-기준300회_후보!$B$1)</f>
        <v>48</v>
      </c>
      <c r="H5">
        <f>INDEX(_calc_누적빈도!H:H,$A5)-INDEX(_calc_누적빈도!H:H,$A5-기준300회_후보!$B$1)</f>
        <v>45</v>
      </c>
      <c r="I5">
        <f>INDEX(_calc_누적빈도!I:I,$A5)-INDEX(_calc_누적빈도!I:I,$A5-기준300회_후보!$B$1)</f>
        <v>32</v>
      </c>
      <c r="J5">
        <f>INDEX(_calc_누적빈도!J:J,$A5)-INDEX(_calc_누적빈도!J:J,$A5-기준300회_후보!$B$1)</f>
        <v>41</v>
      </c>
      <c r="K5">
        <f>INDEX(_calc_누적빈도!K:K,$A5)-INDEX(_calc_누적빈도!K:K,$A5-기준300회_후보!$B$1)</f>
        <v>32</v>
      </c>
      <c r="L5">
        <f>INDEX(_calc_누적빈도!L:L,$A5)-INDEX(_calc_누적빈도!L:L,$A5-기준300회_후보!$B$1)</f>
        <v>40</v>
      </c>
      <c r="M5">
        <f>INDEX(_calc_누적빈도!M:M,$A5)-INDEX(_calc_누적빈도!M:M,$A5-기준300회_후보!$B$1)</f>
        <v>47</v>
      </c>
      <c r="N5">
        <f>INDEX(_calc_누적빈도!N:N,$A5)-INDEX(_calc_누적빈도!N:N,$A5-기준300회_후보!$B$1)</f>
        <v>50</v>
      </c>
      <c r="O5">
        <f>INDEX(_calc_누적빈도!O:O,$A5)-INDEX(_calc_누적빈도!O:O,$A5-기준300회_후보!$B$1)</f>
        <v>40</v>
      </c>
      <c r="P5">
        <f>INDEX(_calc_누적빈도!P:P,$A5)-INDEX(_calc_누적빈도!P:P,$A5-기준300회_후보!$B$1)</f>
        <v>43</v>
      </c>
      <c r="Q5">
        <f>INDEX(_calc_누적빈도!Q:Q,$A5)-INDEX(_calc_누적빈도!Q:Q,$A5-기준300회_후보!$B$1)</f>
        <v>46</v>
      </c>
      <c r="R5">
        <f>INDEX(_calc_누적빈도!R:R,$A5)-INDEX(_calc_누적빈도!R:R,$A5-기준300회_후보!$B$1)</f>
        <v>35</v>
      </c>
      <c r="S5">
        <f>INDEX(_calc_누적빈도!S:S,$A5)-INDEX(_calc_누적빈도!S:S,$A5-기준300회_후보!$B$1)</f>
        <v>42</v>
      </c>
      <c r="T5">
        <f>INDEX(_calc_누적빈도!T:T,$A5)-INDEX(_calc_누적빈도!T:T,$A5-기준300회_후보!$B$1)</f>
        <v>42</v>
      </c>
      <c r="U5">
        <f>INDEX(_calc_누적빈도!U:U,$A5)-INDEX(_calc_누적빈도!U:U,$A5-기준300회_후보!$B$1)</f>
        <v>40</v>
      </c>
      <c r="V5">
        <f>INDEX(_calc_누적빈도!V:V,$A5)-INDEX(_calc_누적빈도!V:V,$A5-기준300회_후보!$B$1)</f>
        <v>42</v>
      </c>
      <c r="W5">
        <f>INDEX(_calc_누적빈도!W:W,$A5)-INDEX(_calc_누적빈도!W:W,$A5-기준300회_후보!$B$1)</f>
        <v>39</v>
      </c>
      <c r="X5">
        <f>INDEX(_calc_누적빈도!X:X,$A5)-INDEX(_calc_누적빈도!X:X,$A5-기준300회_후보!$B$1)</f>
        <v>35</v>
      </c>
      <c r="Y5">
        <f>INDEX(_calc_누적빈도!Y:Y,$A5)-INDEX(_calc_누적빈도!Y:Y,$A5-기준300회_후보!$B$1)</f>
        <v>42</v>
      </c>
      <c r="Z5">
        <f>INDEX(_calc_누적빈도!Z:Z,$A5)-INDEX(_calc_누적빈도!Z:Z,$A5-기준300회_후보!$B$1)</f>
        <v>32</v>
      </c>
      <c r="AA5">
        <f>INDEX(_calc_누적빈도!AA:AA,$A5)-INDEX(_calc_누적빈도!AA:AA,$A5-기준300회_후보!$B$1)</f>
        <v>40</v>
      </c>
      <c r="AB5">
        <f>INDEX(_calc_누적빈도!AB:AB,$A5)-INDEX(_calc_누적빈도!AB:AB,$A5-기준300회_후보!$B$1)</f>
        <v>43</v>
      </c>
      <c r="AC5">
        <f>INDEX(_calc_누적빈도!AC:AC,$A5)-INDEX(_calc_누적빈도!AC:AC,$A5-기준300회_후보!$B$1)</f>
        <v>40</v>
      </c>
      <c r="AD5">
        <f>INDEX(_calc_누적빈도!AD:AD,$A5)-INDEX(_calc_누적빈도!AD:AD,$A5-기준300회_후보!$B$1)</f>
        <v>42</v>
      </c>
      <c r="AE5">
        <f>INDEX(_calc_누적빈도!AE:AE,$A5)-INDEX(_calc_누적빈도!AE:AE,$A5-기준300회_후보!$B$1)</f>
        <v>46</v>
      </c>
      <c r="AF5">
        <f>INDEX(_calc_누적빈도!AF:AF,$A5)-INDEX(_calc_누적빈도!AF:AF,$A5-기준300회_후보!$B$1)</f>
        <v>43</v>
      </c>
      <c r="AG5">
        <f>INDEX(_calc_누적빈도!AG:AG,$A5)-INDEX(_calc_누적빈도!AG:AG,$A5-기준300회_후보!$B$1)</f>
        <v>37</v>
      </c>
      <c r="AH5">
        <f>INDEX(_calc_누적빈도!AH:AH,$A5)-INDEX(_calc_누적빈도!AH:AH,$A5-기준300회_후보!$B$1)</f>
        <v>45</v>
      </c>
      <c r="AI5">
        <f>INDEX(_calc_누적빈도!AI:AI,$A5)-INDEX(_calc_누적빈도!AI:AI,$A5-기준300회_후보!$B$1)</f>
        <v>40</v>
      </c>
      <c r="AJ5">
        <f>INDEX(_calc_누적빈도!AJ:AJ,$A5)-INDEX(_calc_누적빈도!AJ:AJ,$A5-기준300회_후보!$B$1)</f>
        <v>49</v>
      </c>
      <c r="AK5">
        <f>INDEX(_calc_누적빈도!AK:AK,$A5)-INDEX(_calc_누적빈도!AK:AK,$A5-기준300회_후보!$B$1)</f>
        <v>40</v>
      </c>
      <c r="AL5">
        <f>INDEX(_calc_누적빈도!AL:AL,$A5)-INDEX(_calc_누적빈도!AL:AL,$A5-기준300회_후보!$B$1)</f>
        <v>46</v>
      </c>
      <c r="AM5">
        <f>INDEX(_calc_누적빈도!AM:AM,$A5)-INDEX(_calc_누적빈도!AM:AM,$A5-기준300회_후보!$B$1)</f>
        <v>45</v>
      </c>
      <c r="AN5">
        <f>INDEX(_calc_누적빈도!AN:AN,$A5)-INDEX(_calc_누적빈도!AN:AN,$A5-기준300회_후보!$B$1)</f>
        <v>33</v>
      </c>
      <c r="AO5">
        <f>INDEX(_calc_누적빈도!AO:AO,$A5)-INDEX(_calc_누적빈도!AO:AO,$A5-기준300회_후보!$B$1)</f>
        <v>41</v>
      </c>
      <c r="AP5">
        <f>INDEX(_calc_누적빈도!AP:AP,$A5)-INDEX(_calc_누적빈도!AP:AP,$A5-기준300회_후보!$B$1)</f>
        <v>36</v>
      </c>
      <c r="AQ5">
        <f>INDEX(_calc_누적빈도!AQ:AQ,$A5)-INDEX(_calc_누적빈도!AQ:AQ,$A5-기준300회_후보!$B$1)</f>
        <v>36</v>
      </c>
      <c r="AR5">
        <f>INDEX(_calc_누적빈도!AR:AR,$A5)-INDEX(_calc_누적빈도!AR:AR,$A5-기준300회_후보!$B$1)</f>
        <v>26</v>
      </c>
      <c r="AS5">
        <f>INDEX(_calc_누적빈도!AS:AS,$A5)-INDEX(_calc_누적빈도!AS:AS,$A5-기준300회_후보!$B$1)</f>
        <v>40</v>
      </c>
      <c r="AT5">
        <f>INDEX(_calc_누적빈도!AT:AT,$A5)-INDEX(_calc_누적빈도!AT:AT,$A5-기준300회_후보!$B$1)</f>
        <v>43</v>
      </c>
      <c r="AU5">
        <f>(RANK(_calc_라운드기준!B5,_calc_라운드기준!$B5:$AT5,0)+COUNTIFS(_calc_라운드기준!$B5:$AT5,_calc_라운드기준!B5,$B$1:$AT$1,"&lt;"&amp;1))-(RANK(B5,$B5:$AT5,0)+COUNTIFS($B5:$AT5,B5,$B$1:$AT$1,"&lt;"&amp;1))</f>
        <v>-27</v>
      </c>
      <c r="AV5">
        <f>(RANK(_calc_라운드기준!C5,_calc_라운드기준!$B5:$AT5,0)+COUNTIFS(_calc_라운드기준!$B5:$AT5,_calc_라운드기준!C5,$B$1:$AT$1,"&lt;"&amp;2))-(RANK(C5,$B5:$AT5,0)+COUNTIFS($B5:$AT5,C5,$B$1:$AT$1,"&lt;"&amp;2))</f>
        <v>-16</v>
      </c>
      <c r="AW5">
        <f>(RANK(_calc_라운드기준!D5,_calc_라운드기준!$B5:$AT5,0)+COUNTIFS(_calc_라운드기준!$B5:$AT5,_calc_라운드기준!D5,$B$1:$AT$1,"&lt;"&amp;3))-(RANK(D5,$B5:$AT5,0)+COUNTIFS($B5:$AT5,D5,$B$1:$AT$1,"&lt;"&amp;3))</f>
        <v>7</v>
      </c>
      <c r="AX5">
        <f>(RANK(_calc_라운드기준!E5,_calc_라운드기준!$B5:$AT5,0)+COUNTIFS(_calc_라운드기준!$B5:$AT5,_calc_라운드기준!E5,$B$1:$AT$1,"&lt;"&amp;4))-(RANK(E5,$B5:$AT5,0)+COUNTIFS($B5:$AT5,E5,$B$1:$AT$1,"&lt;"&amp;4))</f>
        <v>-16</v>
      </c>
      <c r="AY5">
        <f>(RANK(_calc_라운드기준!F5,_calc_라운드기준!$B5:$AT5,0)+COUNTIFS(_calc_라운드기준!$B5:$AT5,_calc_라운드기준!F5,$B$1:$AT$1,"&lt;"&amp;5))-(RANK(F5,$B5:$AT5,0)+COUNTIFS($B5:$AT5,F5,$B$1:$AT$1,"&lt;"&amp;5))</f>
        <v>-3</v>
      </c>
      <c r="AZ5">
        <f>(RANK(_calc_라운드기준!G5,_calc_라운드기준!$B5:$AT5,0)+COUNTIFS(_calc_라운드기준!$B5:$AT5,_calc_라운드기준!G5,$B$1:$AT$1,"&lt;"&amp;6))-(RANK(G5,$B5:$AT5,0)+COUNTIFS($B5:$AT5,G5,$B$1:$AT$1,"&lt;"&amp;6))</f>
        <v>21</v>
      </c>
      <c r="BA5">
        <f>(RANK(_calc_라운드기준!H5,_calc_라운드기준!$B5:$AT5,0)+COUNTIFS(_calc_라운드기준!$B5:$AT5,_calc_라운드기준!H5,$B$1:$AT$1,"&lt;"&amp;7))-(RANK(H5,$B5:$AT5,0)+COUNTIFS($B5:$AT5,H5,$B$1:$AT$1,"&lt;"&amp;7))</f>
        <v>29</v>
      </c>
      <c r="BB5">
        <f>(RANK(_calc_라운드기준!I5,_calc_라운드기준!$B5:$AT5,0)+COUNTIFS(_calc_라운드기준!$B5:$AT5,_calc_라운드기준!I5,$B$1:$AT$1,"&lt;"&amp;8))-(RANK(I5,$B5:$AT5,0)+COUNTIFS($B5:$AT5,I5,$B$1:$AT$1,"&lt;"&amp;8))</f>
        <v>-16</v>
      </c>
      <c r="BC5">
        <f>(RANK(_calc_라운드기준!J5,_calc_라운드기준!$B5:$AT5,0)+COUNTIFS(_calc_라운드기준!$B5:$AT5,_calc_라운드기준!J5,$B$1:$AT$1,"&lt;"&amp;9))-(RANK(J5,$B5:$AT5,0)+COUNTIFS($B5:$AT5,J5,$B$1:$AT$1,"&lt;"&amp;9))</f>
        <v>5</v>
      </c>
      <c r="BD5">
        <f>(RANK(_calc_라운드기준!K5,_calc_라운드기준!$B5:$AT5,0)+COUNTIFS(_calc_라운드기준!$B5:$AT5,_calc_라운드기준!K5,$B$1:$AT$1,"&lt;"&amp;10))-(RANK(K5,$B5:$AT5,0)+COUNTIFS($B5:$AT5,K5,$B$1:$AT$1,"&lt;"&amp;10))</f>
        <v>-15</v>
      </c>
      <c r="BE5">
        <f>(RANK(_calc_라운드기준!L5,_calc_라운드기준!$B5:$AT5,0)+COUNTIFS(_calc_라운드기준!$B5:$AT5,_calc_라운드기준!L5,$B$1:$AT$1,"&lt;"&amp;11))-(RANK(L5,$B5:$AT5,0)+COUNTIFS($B5:$AT5,L5,$B$1:$AT$1,"&lt;"&amp;11))</f>
        <v>5</v>
      </c>
      <c r="BF5">
        <f>(RANK(_calc_라운드기준!M5,_calc_라운드기준!$B5:$AT5,0)+COUNTIFS(_calc_라운드기준!$B5:$AT5,_calc_라운드기준!M5,$B$1:$AT$1,"&lt;"&amp;12))-(RANK(M5,$B5:$AT5,0)+COUNTIFS($B5:$AT5,M5,$B$1:$AT$1,"&lt;"&amp;12))</f>
        <v>25</v>
      </c>
      <c r="BG5">
        <f>(RANK(_calc_라운드기준!N5,_calc_라운드기준!$B5:$AT5,0)+COUNTIFS(_calc_라운드기준!$B5:$AT5,_calc_라운드기준!N5,$B$1:$AT$1,"&lt;"&amp;13))-(RANK(N5,$B5:$AT5,0)+COUNTIFS($B5:$AT5,N5,$B$1:$AT$1,"&lt;"&amp;13))</f>
        <v>4</v>
      </c>
      <c r="BH5">
        <f>(RANK(_calc_라운드기준!O5,_calc_라운드기준!$B5:$AT5,0)+COUNTIFS(_calc_라운드기준!$B5:$AT5,_calc_라운드기준!O5,$B$1:$AT$1,"&lt;"&amp;14))-(RANK(O5,$B5:$AT5,0)+COUNTIFS($B5:$AT5,O5,$B$1:$AT$1,"&lt;"&amp;14))</f>
        <v>21</v>
      </c>
      <c r="BI5">
        <f>(RANK(_calc_라운드기준!P5,_calc_라운드기준!$B5:$AT5,0)+COUNTIFS(_calc_라운드기준!$B5:$AT5,_calc_라운드기준!P5,$B$1:$AT$1,"&lt;"&amp;15))-(RANK(P5,$B5:$AT5,0)+COUNTIFS($B5:$AT5,P5,$B$1:$AT$1,"&lt;"&amp;15))</f>
        <v>-11</v>
      </c>
      <c r="BJ5">
        <f>(RANK(_calc_라운드기준!Q5,_calc_라운드기준!$B5:$AT5,0)+COUNTIFS(_calc_라운드기준!$B5:$AT5,_calc_라운드기준!Q5,$B$1:$AT$1,"&lt;"&amp;16))-(RANK(Q5,$B5:$AT5,0)+COUNTIFS($B5:$AT5,Q5,$B$1:$AT$1,"&lt;"&amp;16))</f>
        <v>2</v>
      </c>
      <c r="BK5">
        <f>(RANK(_calc_라운드기준!R5,_calc_라운드기준!$B5:$AT5,0)+COUNTIFS(_calc_라운드기준!$B5:$AT5,_calc_라운드기준!R5,$B$1:$AT$1,"&lt;"&amp;17))-(RANK(R5,$B5:$AT5,0)+COUNTIFS($B5:$AT5,R5,$B$1:$AT$1,"&lt;"&amp;17))</f>
        <v>3</v>
      </c>
      <c r="BL5">
        <f>(RANK(_calc_라운드기준!S5,_calc_라운드기준!$B5:$AT5,0)+COUNTIFS(_calc_라운드기준!$B5:$AT5,_calc_라운드기준!S5,$B$1:$AT$1,"&lt;"&amp;18))-(RANK(S5,$B5:$AT5,0)+COUNTIFS($B5:$AT5,S5,$B$1:$AT$1,"&lt;"&amp;18))</f>
        <v>-3</v>
      </c>
      <c r="BM5">
        <f>(RANK(_calc_라운드기준!T5,_calc_라운드기준!$B5:$AT5,0)+COUNTIFS(_calc_라운드기준!$B5:$AT5,_calc_라운드기준!T5,$B$1:$AT$1,"&lt;"&amp;19))-(RANK(T5,$B5:$AT5,0)+COUNTIFS($B5:$AT5,T5,$B$1:$AT$1,"&lt;"&amp;19))</f>
        <v>-3</v>
      </c>
      <c r="BN5">
        <f>(RANK(_calc_라운드기준!U5,_calc_라운드기준!$B5:$AT5,0)+COUNTIFS(_calc_라운드기준!$B5:$AT5,_calc_라운드기준!U5,$B$1:$AT$1,"&lt;"&amp;20))-(RANK(U5,$B5:$AT5,0)+COUNTIFS($B5:$AT5,U5,$B$1:$AT$1,"&lt;"&amp;20))</f>
        <v>-16</v>
      </c>
      <c r="BO5">
        <f>(RANK(_calc_라운드기준!V5,_calc_라운드기준!$B5:$AT5,0)+COUNTIFS(_calc_라운드기준!$B5:$AT5,_calc_라운드기준!V5,$B$1:$AT$1,"&lt;"&amp;21))-(RANK(V5,$B5:$AT5,0)+COUNTIFS($B5:$AT5,V5,$B$1:$AT$1,"&lt;"&amp;21))</f>
        <v>25</v>
      </c>
      <c r="BP5">
        <f>(RANK(_calc_라운드기준!W5,_calc_라운드기준!$B5:$AT5,0)+COUNTIFS(_calc_라운드기준!$B5:$AT5,_calc_라운드기준!W5,$B$1:$AT$1,"&lt;"&amp;22))-(RANK(W5,$B5:$AT5,0)+COUNTIFS($B5:$AT5,W5,$B$1:$AT$1,"&lt;"&amp;22))</f>
        <v>-2</v>
      </c>
      <c r="BQ5">
        <f>(RANK(_calc_라운드기준!X5,_calc_라운드기준!$B5:$AT5,0)+COUNTIFS(_calc_라운드기준!$B5:$AT5,_calc_라운드기준!X5,$B$1:$AT$1,"&lt;"&amp;23))-(RANK(X5,$B5:$AT5,0)+COUNTIFS($B5:$AT5,X5,$B$1:$AT$1,"&lt;"&amp;23))</f>
        <v>3</v>
      </c>
      <c r="BR5">
        <f>(RANK(_calc_라운드기준!Y5,_calc_라운드기준!$B5:$AT5,0)+COUNTIFS(_calc_라운드기준!$B5:$AT5,_calc_라운드기준!Y5,$B$1:$AT$1,"&lt;"&amp;24))-(RANK(Y5,$B5:$AT5,0)+COUNTIFS($B5:$AT5,Y5,$B$1:$AT$1,"&lt;"&amp;24))</f>
        <v>-9</v>
      </c>
      <c r="BS5">
        <f>(RANK(_calc_라운드기준!Z5,_calc_라운드기준!$B5:$AT5,0)+COUNTIFS(_calc_라운드기준!$B5:$AT5,_calc_라운드기준!Z5,$B$1:$AT$1,"&lt;"&amp;25))-(RANK(Z5,$B5:$AT5,0)+COUNTIFS($B5:$AT5,Z5,$B$1:$AT$1,"&lt;"&amp;25))</f>
        <v>-12</v>
      </c>
      <c r="BT5">
        <f>(RANK(_calc_라운드기준!AA5,_calc_라운드기준!$B5:$AT5,0)+COUNTIFS(_calc_라운드기준!$B5:$AT5,_calc_라운드기준!AA5,$B$1:$AT$1,"&lt;"&amp;26))-(RANK(AA5,$B5:$AT5,0)+COUNTIFS($B5:$AT5,AA5,$B$1:$AT$1,"&lt;"&amp;26))</f>
        <v>15</v>
      </c>
      <c r="BU5">
        <f>(RANK(_calc_라운드기준!AB5,_calc_라운드기준!$B5:$AT5,0)+COUNTIFS(_calc_라운드기준!$B5:$AT5,_calc_라운드기준!AB5,$B$1:$AT$1,"&lt;"&amp;27))-(RANK(AB5,$B5:$AT5,0)+COUNTIFS($B5:$AT5,AB5,$B$1:$AT$1,"&lt;"&amp;27))</f>
        <v>-11</v>
      </c>
      <c r="BV5">
        <f>(RANK(_calc_라운드기준!AC5,_calc_라운드기준!$B5:$AT5,0)+COUNTIFS(_calc_라운드기준!$B5:$AT5,_calc_라운드기준!AC5,$B$1:$AT$1,"&lt;"&amp;28))-(RANK(AC5,$B5:$AT5,0)+COUNTIFS($B5:$AT5,AC5,$B$1:$AT$1,"&lt;"&amp;28))</f>
        <v>-21</v>
      </c>
      <c r="BW5">
        <f>(RANK(_calc_라운드기준!AD5,_calc_라운드기준!$B5:$AT5,0)+COUNTIFS(_calc_라운드기준!$B5:$AT5,_calc_라운드기준!AD5,$B$1:$AT$1,"&lt;"&amp;29))-(RANK(AD5,$B5:$AT5,0)+COUNTIFS($B5:$AT5,AD5,$B$1:$AT$1,"&lt;"&amp;29))</f>
        <v>12</v>
      </c>
      <c r="BX5">
        <f>(RANK(_calc_라운드기준!AE5,_calc_라운드기준!$B5:$AT5,0)+COUNTIFS(_calc_라운드기준!$B5:$AT5,_calc_라운드기준!AE5,$B$1:$AT$1,"&lt;"&amp;30))-(RANK(AE5,$B5:$AT5,0)+COUNTIFS($B5:$AT5,AE5,$B$1:$AT$1,"&lt;"&amp;30))</f>
        <v>8</v>
      </c>
      <c r="BY5">
        <f>(RANK(_calc_라운드기준!AF5,_calc_라운드기준!$B5:$AT5,0)+COUNTIFS(_calc_라운드기준!$B5:$AT5,_calc_라운드기준!AF5,$B$1:$AT$1,"&lt;"&amp;31))-(RANK(AF5,$B5:$AT5,0)+COUNTIFS($B5:$AT5,AF5,$B$1:$AT$1,"&lt;"&amp;31))</f>
        <v>-11</v>
      </c>
      <c r="BZ5">
        <f>(RANK(_calc_라운드기준!AG5,_calc_라운드기준!$B5:$AT5,0)+COUNTIFS(_calc_라운드기준!$B5:$AT5,_calc_라운드기준!AG5,$B$1:$AT$1,"&lt;"&amp;32))-(RANK(AG5,$B5:$AT5,0)+COUNTIFS($B5:$AT5,AG5,$B$1:$AT$1,"&lt;"&amp;32))</f>
        <v>-17</v>
      </c>
      <c r="CA5">
        <f>(RANK(_calc_라운드기준!AH5,_calc_라운드기준!$B5:$AT5,0)+COUNTIFS(_calc_라운드기준!$B5:$AT5,_calc_라운드기준!AH5,$B$1:$AT$1,"&lt;"&amp;33))-(RANK(AH5,$B5:$AT5,0)+COUNTIFS($B5:$AT5,AH5,$B$1:$AT$1,"&lt;"&amp;33))</f>
        <v>7</v>
      </c>
      <c r="CB5">
        <f>(RANK(_calc_라운드기준!AI5,_calc_라운드기준!$B5:$AT5,0)+COUNTIFS(_calc_라운드기준!$B5:$AT5,_calc_라운드기준!AI5,$B$1:$AT$1,"&lt;"&amp;34))-(RANK(AI5,$B5:$AT5,0)+COUNTIFS($B5:$AT5,AI5,$B$1:$AT$1,"&lt;"&amp;34))</f>
        <v>5</v>
      </c>
      <c r="CC5">
        <f>(RANK(_calc_라운드기준!AJ5,_calc_라운드기준!$B5:$AT5,0)+COUNTIFS(_calc_라운드기준!$B5:$AT5,_calc_라운드기준!AJ5,$B$1:$AT$1,"&lt;"&amp;35))-(RANK(AJ5,$B5:$AT5,0)+COUNTIFS($B5:$AT5,AJ5,$B$1:$AT$1,"&lt;"&amp;35))</f>
        <v>32</v>
      </c>
      <c r="CD5">
        <f>(RANK(_calc_라운드기준!AK5,_calc_라운드기준!$B5:$AT5,0)+COUNTIFS(_calc_라운드기준!$B5:$AT5,_calc_라운드기준!AK5,$B$1:$AT$1,"&lt;"&amp;36))-(RANK(AK5,$B5:$AT5,0)+COUNTIFS($B5:$AT5,AK5,$B$1:$AT$1,"&lt;"&amp;36))</f>
        <v>-18</v>
      </c>
      <c r="CE5">
        <f>(RANK(_calc_라운드기준!AL5,_calc_라운드기준!$B5:$AT5,0)+COUNTIFS(_calc_라운드기준!$B5:$AT5,_calc_라운드기준!AL5,$B$1:$AT$1,"&lt;"&amp;37))-(RANK(AL5,$B5:$AT5,0)+COUNTIFS($B5:$AT5,AL5,$B$1:$AT$1,"&lt;"&amp;37))</f>
        <v>27</v>
      </c>
      <c r="CF5">
        <f>(RANK(_calc_라운드기준!AM5,_calc_라운드기준!$B5:$AT5,0)+COUNTIFS(_calc_라운드기준!$B5:$AT5,_calc_라운드기준!AM5,$B$1:$AT$1,"&lt;"&amp;38))-(RANK(AM5,$B5:$AT5,0)+COUNTIFS($B5:$AT5,AM5,$B$1:$AT$1,"&lt;"&amp;38))</f>
        <v>-4</v>
      </c>
      <c r="CG5">
        <f>(RANK(_calc_라운드기준!AN5,_calc_라운드기준!$B5:$AT5,0)+COUNTIFS(_calc_라운드기준!$B5:$AT5,_calc_라운드기준!AN5,$B$1:$AT$1,"&lt;"&amp;39))-(RANK(AN5,$B5:$AT5,0)+COUNTIFS($B5:$AT5,AN5,$B$1:$AT$1,"&lt;"&amp;39))</f>
        <v>-22</v>
      </c>
      <c r="CH5">
        <f>(RANK(_calc_라운드기준!AO5,_calc_라운드기준!$B5:$AT5,0)+COUNTIFS(_calc_라운드기준!$B5:$AT5,_calc_라운드기준!AO5,$B$1:$AT$1,"&lt;"&amp;40))-(RANK(AO5,$B5:$AT5,0)+COUNTIFS($B5:$AT5,AO5,$B$1:$AT$1,"&lt;"&amp;40))</f>
        <v>14</v>
      </c>
      <c r="CI5">
        <f>(RANK(_calc_라운드기준!AP5,_calc_라운드기준!$B5:$AT5,0)+COUNTIFS(_calc_라운드기준!$B5:$AT5,_calc_라운드기준!AP5,$B$1:$AT$1,"&lt;"&amp;41))-(RANK(AP5,$B5:$AT5,0)+COUNTIFS($B5:$AT5,AP5,$B$1:$AT$1,"&lt;"&amp;41))</f>
        <v>-15</v>
      </c>
      <c r="CJ5">
        <f>(RANK(_calc_라운드기준!AQ5,_calc_라운드기준!$B5:$AT5,0)+COUNTIFS(_calc_라운드기준!$B5:$AT5,_calc_라운드기준!AQ5,$B$1:$AT$1,"&lt;"&amp;42))-(RANK(AQ5,$B5:$AT5,0)+COUNTIFS($B5:$AT5,AQ5,$B$1:$AT$1,"&lt;"&amp;42))</f>
        <v>-15</v>
      </c>
      <c r="CK5">
        <f>(RANK(_calc_라운드기준!AR5,_calc_라운드기준!$B5:$AT5,0)+COUNTIFS(_calc_라운드기준!$B5:$AT5,_calc_라운드기준!AR5,$B$1:$AT$1,"&lt;"&amp;43))-(RANK(AR5,$B5:$AT5,0)+COUNTIFS($B5:$AT5,AR5,$B$1:$AT$1,"&lt;"&amp;43))</f>
        <v>0</v>
      </c>
      <c r="CL5">
        <f>(RANK(_calc_라운드기준!AS5,_calc_라운드기준!$B5:$AT5,0)+COUNTIFS(_calc_라운드기준!$B5:$AT5,_calc_라운드기준!AS5,$B$1:$AT$1,"&lt;"&amp;44))-(RANK(AS5,$B5:$AT5,0)+COUNTIFS($B5:$AT5,AS5,$B$1:$AT$1,"&lt;"&amp;44))</f>
        <v>-9</v>
      </c>
      <c r="CM5">
        <f>(RANK(_calc_라운드기준!AT5,_calc_라운드기준!$B5:$AT5,0)+COUNTIFS(_calc_라운드기준!$B5:$AT5,_calc_라운드기준!AT5,$B$1:$AT$1,"&lt;"&amp;45))-(RANK(AT5,$B5:$AT5,0)+COUNTIFS($B5:$AT5,AT5,$B$1:$AT$1,"&lt;"&amp;45))</f>
        <v>22</v>
      </c>
      <c r="CN5">
        <f t="shared" si="0"/>
        <v>45</v>
      </c>
      <c r="CO5">
        <f t="shared" si="1"/>
        <v>37</v>
      </c>
      <c r="CP5">
        <f t="shared" si="2"/>
        <v>13</v>
      </c>
      <c r="CQ5">
        <f t="shared" si="3"/>
        <v>38</v>
      </c>
      <c r="CR5">
        <f t="shared" si="4"/>
        <v>24</v>
      </c>
      <c r="CS5">
        <f t="shared" si="5"/>
        <v>7</v>
      </c>
      <c r="CT5">
        <f t="shared" si="6"/>
        <v>2</v>
      </c>
      <c r="CU5">
        <f t="shared" si="7"/>
        <v>39</v>
      </c>
      <c r="CV5">
        <f t="shared" si="8"/>
        <v>15</v>
      </c>
      <c r="CW5">
        <f t="shared" si="9"/>
        <v>34</v>
      </c>
      <c r="CX5">
        <f t="shared" si="10"/>
        <v>16</v>
      </c>
      <c r="CY5">
        <f t="shared" si="11"/>
        <v>4</v>
      </c>
      <c r="CZ5">
        <f t="shared" si="12"/>
        <v>18</v>
      </c>
      <c r="DA5">
        <f t="shared" si="13"/>
        <v>8</v>
      </c>
      <c r="DB5">
        <f t="shared" si="14"/>
        <v>30</v>
      </c>
      <c r="DC5">
        <f t="shared" si="15"/>
        <v>21</v>
      </c>
      <c r="DD5">
        <f t="shared" si="16"/>
        <v>19</v>
      </c>
      <c r="DE5">
        <f t="shared" si="17"/>
        <v>25</v>
      </c>
      <c r="DF5">
        <f t="shared" si="18"/>
        <v>26</v>
      </c>
      <c r="DG5">
        <f t="shared" si="19"/>
        <v>40</v>
      </c>
      <c r="DH5">
        <f t="shared" si="20"/>
        <v>5</v>
      </c>
      <c r="DI5">
        <f t="shared" si="21"/>
        <v>23</v>
      </c>
      <c r="DJ5">
        <f t="shared" si="22"/>
        <v>20</v>
      </c>
      <c r="DK5">
        <f t="shared" si="23"/>
        <v>28</v>
      </c>
      <c r="DL5">
        <f t="shared" si="24"/>
        <v>33</v>
      </c>
      <c r="DM5">
        <f t="shared" si="25"/>
        <v>9</v>
      </c>
      <c r="DN5">
        <f t="shared" si="26"/>
        <v>31</v>
      </c>
      <c r="DO5">
        <f t="shared" si="27"/>
        <v>43</v>
      </c>
      <c r="DP5">
        <f t="shared" si="28"/>
        <v>11</v>
      </c>
      <c r="DQ5">
        <f t="shared" si="29"/>
        <v>12</v>
      </c>
      <c r="DR5">
        <f t="shared" si="30"/>
        <v>32</v>
      </c>
      <c r="DS5">
        <f t="shared" si="31"/>
        <v>41</v>
      </c>
      <c r="DT5">
        <f t="shared" si="32"/>
        <v>14</v>
      </c>
      <c r="DU5">
        <f t="shared" si="33"/>
        <v>17</v>
      </c>
      <c r="DV5">
        <f t="shared" si="34"/>
        <v>1</v>
      </c>
      <c r="DW5">
        <f t="shared" si="35"/>
        <v>42</v>
      </c>
      <c r="DX5">
        <f t="shared" si="36"/>
        <v>3</v>
      </c>
      <c r="DY5">
        <f t="shared" si="37"/>
        <v>27</v>
      </c>
      <c r="DZ5">
        <f t="shared" si="38"/>
        <v>44</v>
      </c>
      <c r="EA5">
        <f t="shared" si="39"/>
        <v>10</v>
      </c>
      <c r="EB5">
        <f t="shared" si="40"/>
        <v>35</v>
      </c>
      <c r="EC5">
        <f t="shared" si="41"/>
        <v>36</v>
      </c>
      <c r="ED5">
        <f t="shared" si="42"/>
        <v>22</v>
      </c>
      <c r="EE5">
        <f t="shared" si="43"/>
        <v>29</v>
      </c>
      <c r="EF5">
        <f t="shared" si="44"/>
        <v>6</v>
      </c>
    </row>
    <row r="6" spans="1:136" ht="16.5" customHeight="1">
      <c r="A6">
        <f>_calc_라운드기준!A6</f>
        <v>1240</v>
      </c>
      <c r="B6">
        <f>INDEX(_calc_누적빈도!B:B,$A6)-INDEX(_calc_누적빈도!B:B,$A6-기준300회_후보!$B$1)</f>
        <v>39</v>
      </c>
      <c r="C6">
        <f>INDEX(_calc_누적빈도!C:C,$A6)-INDEX(_calc_누적빈도!C:C,$A6-기준300회_후보!$B$1)</f>
        <v>33</v>
      </c>
      <c r="D6">
        <f>INDEX(_calc_누적빈도!D:D,$A6)-INDEX(_calc_누적빈도!D:D,$A6-기준300회_후보!$B$1)</f>
        <v>47</v>
      </c>
      <c r="E6">
        <f>INDEX(_calc_누적빈도!E:E,$A6)-INDEX(_calc_누적빈도!E:E,$A6-기준300회_후보!$B$1)</f>
        <v>33</v>
      </c>
      <c r="F6">
        <f>INDEX(_calc_누적빈도!F:F,$A6)-INDEX(_calc_누적빈도!F:F,$A6-기준300회_후보!$B$1)</f>
        <v>25</v>
      </c>
      <c r="G6">
        <f>INDEX(_calc_누적빈도!G:G,$A6)-INDEX(_calc_누적빈도!G:G,$A6-기준300회_후보!$B$1)</f>
        <v>48</v>
      </c>
      <c r="H6">
        <f>INDEX(_calc_누적빈도!H:H,$A6)-INDEX(_calc_누적빈도!H:H,$A6-기준300회_후보!$B$1)</f>
        <v>45</v>
      </c>
      <c r="I6">
        <f>INDEX(_calc_누적빈도!I:I,$A6)-INDEX(_calc_누적빈도!I:I,$A6-기준300회_후보!$B$1)</f>
        <v>32</v>
      </c>
      <c r="J6">
        <f>INDEX(_calc_누적빈도!J:J,$A6)-INDEX(_calc_누적빈도!J:J,$A6-기준300회_후보!$B$1)</f>
        <v>41</v>
      </c>
      <c r="K6">
        <f>INDEX(_calc_누적빈도!K:K,$A6)-INDEX(_calc_누적빈도!K:K,$A6-기준300회_후보!$B$1)</f>
        <v>32</v>
      </c>
      <c r="L6">
        <f>INDEX(_calc_누적빈도!L:L,$A6)-INDEX(_calc_누적빈도!L:L,$A6-기준300회_후보!$B$1)</f>
        <v>39</v>
      </c>
      <c r="M6">
        <f>INDEX(_calc_누적빈도!M:M,$A6)-INDEX(_calc_누적빈도!M:M,$A6-기준300회_후보!$B$1)</f>
        <v>47</v>
      </c>
      <c r="N6">
        <f>INDEX(_calc_누적빈도!N:N,$A6)-INDEX(_calc_누적빈도!N:N,$A6-기준300회_후보!$B$1)</f>
        <v>49</v>
      </c>
      <c r="O6">
        <f>INDEX(_calc_누적빈도!O:O,$A6)-INDEX(_calc_누적빈도!O:O,$A6-기준300회_후보!$B$1)</f>
        <v>40</v>
      </c>
      <c r="P6">
        <f>INDEX(_calc_누적빈도!P:P,$A6)-INDEX(_calc_누적빈도!P:P,$A6-기준300회_후보!$B$1)</f>
        <v>44</v>
      </c>
      <c r="Q6">
        <f>INDEX(_calc_누적빈도!Q:Q,$A6)-INDEX(_calc_누적빈도!Q:Q,$A6-기준300회_후보!$B$1)</f>
        <v>46</v>
      </c>
      <c r="R6">
        <f>INDEX(_calc_누적빈도!R:R,$A6)-INDEX(_calc_누적빈도!R:R,$A6-기준300회_후보!$B$1)</f>
        <v>35</v>
      </c>
      <c r="S6">
        <f>INDEX(_calc_누적빈도!S:S,$A6)-INDEX(_calc_누적빈도!S:S,$A6-기준300회_후보!$B$1)</f>
        <v>42</v>
      </c>
      <c r="T6">
        <f>INDEX(_calc_누적빈도!T:T,$A6)-INDEX(_calc_누적빈도!T:T,$A6-기준300회_후보!$B$1)</f>
        <v>41</v>
      </c>
      <c r="U6">
        <f>INDEX(_calc_누적빈도!U:U,$A6)-INDEX(_calc_누적빈도!U:U,$A6-기준300회_후보!$B$1)</f>
        <v>40</v>
      </c>
      <c r="V6">
        <f>INDEX(_calc_누적빈도!V:V,$A6)-INDEX(_calc_누적빈도!V:V,$A6-기준300회_후보!$B$1)</f>
        <v>42</v>
      </c>
      <c r="W6">
        <f>INDEX(_calc_누적빈도!W:W,$A6)-INDEX(_calc_누적빈도!W:W,$A6-기준300회_후보!$B$1)</f>
        <v>40</v>
      </c>
      <c r="X6">
        <f>INDEX(_calc_누적빈도!X:X,$A6)-INDEX(_calc_누적빈도!X:X,$A6-기준300회_후보!$B$1)</f>
        <v>35</v>
      </c>
      <c r="Y6">
        <f>INDEX(_calc_누적빈도!Y:Y,$A6)-INDEX(_calc_누적빈도!Y:Y,$A6-기준300회_후보!$B$1)</f>
        <v>43</v>
      </c>
      <c r="Z6">
        <f>INDEX(_calc_누적빈도!Z:Z,$A6)-INDEX(_calc_누적빈도!Z:Z,$A6-기준300회_후보!$B$1)</f>
        <v>32</v>
      </c>
      <c r="AA6">
        <f>INDEX(_calc_누적빈도!AA:AA,$A6)-INDEX(_calc_누적빈도!AA:AA,$A6-기준300회_후보!$B$1)</f>
        <v>40</v>
      </c>
      <c r="AB6">
        <f>INDEX(_calc_누적빈도!AB:AB,$A6)-INDEX(_calc_누적빈도!AB:AB,$A6-기준300회_후보!$B$1)</f>
        <v>43</v>
      </c>
      <c r="AC6">
        <f>INDEX(_calc_누적빈도!AC:AC,$A6)-INDEX(_calc_누적빈도!AC:AC,$A6-기준300회_후보!$B$1)</f>
        <v>40</v>
      </c>
      <c r="AD6">
        <f>INDEX(_calc_누적빈도!AD:AD,$A6)-INDEX(_calc_누적빈도!AD:AD,$A6-기준300회_후보!$B$1)</f>
        <v>42</v>
      </c>
      <c r="AE6">
        <f>INDEX(_calc_누적빈도!AE:AE,$A6)-INDEX(_calc_누적빈도!AE:AE,$A6-기준300회_후보!$B$1)</f>
        <v>46</v>
      </c>
      <c r="AF6">
        <f>INDEX(_calc_누적빈도!AF:AF,$A6)-INDEX(_calc_누적빈도!AF:AF,$A6-기준300회_후보!$B$1)</f>
        <v>42</v>
      </c>
      <c r="AG6">
        <f>INDEX(_calc_누적빈도!AG:AG,$A6)-INDEX(_calc_누적빈도!AG:AG,$A6-기준300회_후보!$B$1)</f>
        <v>37</v>
      </c>
      <c r="AH6">
        <f>INDEX(_calc_누적빈도!AH:AH,$A6)-INDEX(_calc_누적빈도!AH:AH,$A6-기준300회_후보!$B$1)</f>
        <v>45</v>
      </c>
      <c r="AI6">
        <f>INDEX(_calc_누적빈도!AI:AI,$A6)-INDEX(_calc_누적빈도!AI:AI,$A6-기준300회_후보!$B$1)</f>
        <v>40</v>
      </c>
      <c r="AJ6">
        <f>INDEX(_calc_누적빈도!AJ:AJ,$A6)-INDEX(_calc_누적빈도!AJ:AJ,$A6-기준300회_후보!$B$1)</f>
        <v>49</v>
      </c>
      <c r="AK6">
        <f>INDEX(_calc_누적빈도!AK:AK,$A6)-INDEX(_calc_누적빈도!AK:AK,$A6-기준300회_후보!$B$1)</f>
        <v>40</v>
      </c>
      <c r="AL6">
        <f>INDEX(_calc_누적빈도!AL:AL,$A6)-INDEX(_calc_누적빈도!AL:AL,$A6-기준300회_후보!$B$1)</f>
        <v>46</v>
      </c>
      <c r="AM6">
        <f>INDEX(_calc_누적빈도!AM:AM,$A6)-INDEX(_calc_누적빈도!AM:AM,$A6-기준300회_후보!$B$1)</f>
        <v>45</v>
      </c>
      <c r="AN6">
        <f>INDEX(_calc_누적빈도!AN:AN,$A6)-INDEX(_calc_누적빈도!AN:AN,$A6-기준300회_후보!$B$1)</f>
        <v>33</v>
      </c>
      <c r="AO6">
        <f>INDEX(_calc_누적빈도!AO:AO,$A6)-INDEX(_calc_누적빈도!AO:AO,$A6-기준300회_후보!$B$1)</f>
        <v>41</v>
      </c>
      <c r="AP6">
        <f>INDEX(_calc_누적빈도!AP:AP,$A6)-INDEX(_calc_누적빈도!AP:AP,$A6-기준300회_후보!$B$1)</f>
        <v>37</v>
      </c>
      <c r="AQ6">
        <f>INDEX(_calc_누적빈도!AQ:AQ,$A6)-INDEX(_calc_누적빈도!AQ:AQ,$A6-기준300회_후보!$B$1)</f>
        <v>36</v>
      </c>
      <c r="AR6">
        <f>INDEX(_calc_누적빈도!AR:AR,$A6)-INDEX(_calc_누적빈도!AR:AR,$A6-기준300회_후보!$B$1)</f>
        <v>26</v>
      </c>
      <c r="AS6">
        <f>INDEX(_calc_누적빈도!AS:AS,$A6)-INDEX(_calc_누적빈도!AS:AS,$A6-기준300회_후보!$B$1)</f>
        <v>39</v>
      </c>
      <c r="AT6">
        <f>INDEX(_calc_누적빈도!AT:AT,$A6)-INDEX(_calc_누적빈도!AT:AT,$A6-기준300회_후보!$B$1)</f>
        <v>43</v>
      </c>
      <c r="AU6">
        <f>(RANK(_calc_라운드기준!B6,_calc_라운드기준!$B6:$AT6,0)+COUNTIFS(_calc_라운드기준!$B6:$AT6,_calc_라운드기준!B6,$B$1:$AT$1,"&lt;"&amp;1))-(RANK(B6,$B6:$AT6,0)+COUNTIFS($B6:$AT6,B6,$B$1:$AT$1,"&lt;"&amp;1))</f>
        <v>-27</v>
      </c>
      <c r="AV6">
        <f>(RANK(_calc_라운드기준!C6,_calc_라운드기준!$B6:$AT6,0)+COUNTIFS(_calc_라운드기준!$B6:$AT6,_calc_라운드기준!C6,$B$1:$AT$1,"&lt;"&amp;2))-(RANK(C6,$B6:$AT6,0)+COUNTIFS($B6:$AT6,C6,$B$1:$AT$1,"&lt;"&amp;2))</f>
        <v>-15</v>
      </c>
      <c r="AW6">
        <f>(RANK(_calc_라운드기준!D6,_calc_라운드기준!$B6:$AT6,0)+COUNTIFS(_calc_라운드기준!$B6:$AT6,_calc_라운드기준!D6,$B$1:$AT$1,"&lt;"&amp;3))-(RANK(D6,$B6:$AT6,0)+COUNTIFS($B6:$AT6,D6,$B$1:$AT$1,"&lt;"&amp;3))</f>
        <v>7</v>
      </c>
      <c r="AX6">
        <f>(RANK(_calc_라운드기준!E6,_calc_라운드기준!$B6:$AT6,0)+COUNTIFS(_calc_라운드기준!$B6:$AT6,_calc_라운드기준!E6,$B$1:$AT$1,"&lt;"&amp;4))-(RANK(E6,$B6:$AT6,0)+COUNTIFS($B6:$AT6,E6,$B$1:$AT$1,"&lt;"&amp;4))</f>
        <v>-15</v>
      </c>
      <c r="AY6">
        <f>(RANK(_calc_라운드기준!F6,_calc_라운드기준!$B6:$AT6,0)+COUNTIFS(_calc_라운드기준!$B6:$AT6,_calc_라운드기준!F6,$B$1:$AT$1,"&lt;"&amp;5))-(RANK(F6,$B6:$AT6,0)+COUNTIFS($B6:$AT6,F6,$B$1:$AT$1,"&lt;"&amp;5))</f>
        <v>-3</v>
      </c>
      <c r="AZ6">
        <f>(RANK(_calc_라운드기준!G6,_calc_라운드기준!$B6:$AT6,0)+COUNTIFS(_calc_라운드기준!$B6:$AT6,_calc_라운드기준!G6,$B$1:$AT$1,"&lt;"&amp;6))-(RANK(G6,$B6:$AT6,0)+COUNTIFS($B6:$AT6,G6,$B$1:$AT$1,"&lt;"&amp;6))</f>
        <v>22</v>
      </c>
      <c r="BA6">
        <f>(RANK(_calc_라운드기준!H6,_calc_라운드기준!$B6:$AT6,0)+COUNTIFS(_calc_라운드기준!$B6:$AT6,_calc_라운드기준!H6,$B$1:$AT$1,"&lt;"&amp;7))-(RANK(H6,$B6:$AT6,0)+COUNTIFS($B6:$AT6,H6,$B$1:$AT$1,"&lt;"&amp;7))</f>
        <v>17</v>
      </c>
      <c r="BB6">
        <f>(RANK(_calc_라운드기준!I6,_calc_라운드기준!$B6:$AT6,0)+COUNTIFS(_calc_라운드기준!$B6:$AT6,_calc_라운드기준!I6,$B$1:$AT$1,"&lt;"&amp;8))-(RANK(I6,$B6:$AT6,0)+COUNTIFS($B6:$AT6,I6,$B$1:$AT$1,"&lt;"&amp;8))</f>
        <v>-14</v>
      </c>
      <c r="BC6">
        <f>(RANK(_calc_라운드기준!J6,_calc_라운드기준!$B6:$AT6,0)+COUNTIFS(_calc_라운드기준!$B6:$AT6,_calc_라운드기준!J6,$B$1:$AT$1,"&lt;"&amp;9))-(RANK(J6,$B6:$AT6,0)+COUNTIFS($B6:$AT6,J6,$B$1:$AT$1,"&lt;"&amp;9))</f>
        <v>-8</v>
      </c>
      <c r="BD6">
        <f>(RANK(_calc_라운드기준!K6,_calc_라운드기준!$B6:$AT6,0)+COUNTIFS(_calc_라운드기준!$B6:$AT6,_calc_라운드기준!K6,$B$1:$AT$1,"&lt;"&amp;10))-(RANK(K6,$B6:$AT6,0)+COUNTIFS($B6:$AT6,K6,$B$1:$AT$1,"&lt;"&amp;10))</f>
        <v>-14</v>
      </c>
      <c r="BE6">
        <f>(RANK(_calc_라운드기준!L6,_calc_라운드기준!$B6:$AT6,0)+COUNTIFS(_calc_라운드기준!$B6:$AT6,_calc_라운드기준!L6,$B$1:$AT$1,"&lt;"&amp;11))-(RANK(L6,$B6:$AT6,0)+COUNTIFS($B6:$AT6,L6,$B$1:$AT$1,"&lt;"&amp;11))</f>
        <v>9</v>
      </c>
      <c r="BF6">
        <f>(RANK(_calc_라운드기준!M6,_calc_라운드기준!$B6:$AT6,0)+COUNTIFS(_calc_라운드기준!$B6:$AT6,_calc_라운드기준!M6,$B$1:$AT$1,"&lt;"&amp;12))-(RANK(M6,$B6:$AT6,0)+COUNTIFS($B6:$AT6,M6,$B$1:$AT$1,"&lt;"&amp;12))</f>
        <v>24</v>
      </c>
      <c r="BG6">
        <f>(RANK(_calc_라운드기준!N6,_calc_라운드기준!$B6:$AT6,0)+COUNTIFS(_calc_라운드기준!$B6:$AT6,_calc_라운드기준!N6,$B$1:$AT$1,"&lt;"&amp;13))-(RANK(N6,$B6:$AT6,0)+COUNTIFS($B6:$AT6,N6,$B$1:$AT$1,"&lt;"&amp;13))</f>
        <v>6</v>
      </c>
      <c r="BH6">
        <f>(RANK(_calc_라운드기준!O6,_calc_라운드기준!$B6:$AT6,0)+COUNTIFS(_calc_라운드기준!$B6:$AT6,_calc_라운드기준!O6,$B$1:$AT$1,"&lt;"&amp;14))-(RANK(O6,$B6:$AT6,0)+COUNTIFS($B6:$AT6,O6,$B$1:$AT$1,"&lt;"&amp;14))</f>
        <v>22</v>
      </c>
      <c r="BI6">
        <f>(RANK(_calc_라운드기준!P6,_calc_라운드기준!$B6:$AT6,0)+COUNTIFS(_calc_라운드기준!$B6:$AT6,_calc_라운드기준!P6,$B$1:$AT$1,"&lt;"&amp;15))-(RANK(P6,$B6:$AT6,0)+COUNTIFS($B6:$AT6,P6,$B$1:$AT$1,"&lt;"&amp;15))</f>
        <v>-11</v>
      </c>
      <c r="BJ6">
        <f>(RANK(_calc_라운드기준!Q6,_calc_라운드기준!$B6:$AT6,0)+COUNTIFS(_calc_라운드기준!$B6:$AT6,_calc_라운드기준!Q6,$B$1:$AT$1,"&lt;"&amp;16))-(RANK(Q6,$B6:$AT6,0)+COUNTIFS($B6:$AT6,Q6,$B$1:$AT$1,"&lt;"&amp;16))</f>
        <v>2</v>
      </c>
      <c r="BK6">
        <f>(RANK(_calc_라운드기준!R6,_calc_라운드기준!$B6:$AT6,0)+COUNTIFS(_calc_라운드기준!$B6:$AT6,_calc_라운드기준!R6,$B$1:$AT$1,"&lt;"&amp;17))-(RANK(R6,$B6:$AT6,0)+COUNTIFS($B6:$AT6,R6,$B$1:$AT$1,"&lt;"&amp;17))</f>
        <v>5</v>
      </c>
      <c r="BL6">
        <f>(RANK(_calc_라운드기준!S6,_calc_라운드기준!$B6:$AT6,0)+COUNTIFS(_calc_라운드기준!$B6:$AT6,_calc_라운드기준!S6,$B$1:$AT$1,"&lt;"&amp;18))-(RANK(S6,$B6:$AT6,0)+COUNTIFS($B6:$AT6,S6,$B$1:$AT$1,"&lt;"&amp;18))</f>
        <v>-3</v>
      </c>
      <c r="BM6">
        <f>(RANK(_calc_라운드기준!T6,_calc_라운드기준!$B6:$AT6,0)+COUNTIFS(_calc_라운드기준!$B6:$AT6,_calc_라운드기준!T6,$B$1:$AT$1,"&lt;"&amp;19))-(RANK(T6,$B6:$AT6,0)+COUNTIFS($B6:$AT6,T6,$B$1:$AT$1,"&lt;"&amp;19))</f>
        <v>-7</v>
      </c>
      <c r="BN6">
        <f>(RANK(_calc_라운드기준!U6,_calc_라운드기준!$B6:$AT6,0)+COUNTIFS(_calc_라운드기준!$B6:$AT6,_calc_라운드기준!U6,$B$1:$AT$1,"&lt;"&amp;20))-(RANK(U6,$B6:$AT6,0)+COUNTIFS($B6:$AT6,U6,$B$1:$AT$1,"&lt;"&amp;20))</f>
        <v>-9</v>
      </c>
      <c r="BO6">
        <f>(RANK(_calc_라운드기준!V6,_calc_라운드기준!$B6:$AT6,0)+COUNTIFS(_calc_라운드기준!$B6:$AT6,_calc_라운드기준!V6,$B$1:$AT$1,"&lt;"&amp;21))-(RANK(V6,$B6:$AT6,0)+COUNTIFS($B6:$AT6,V6,$B$1:$AT$1,"&lt;"&amp;21))</f>
        <v>26</v>
      </c>
      <c r="BP6">
        <f>(RANK(_calc_라운드기준!W6,_calc_라운드기준!$B6:$AT6,0)+COUNTIFS(_calc_라운드기준!$B6:$AT6,_calc_라운드기준!W6,$B$1:$AT$1,"&lt;"&amp;22))-(RANK(W6,$B6:$AT6,0)+COUNTIFS($B6:$AT6,W6,$B$1:$AT$1,"&lt;"&amp;22))</f>
        <v>5</v>
      </c>
      <c r="BQ6">
        <f>(RANK(_calc_라운드기준!X6,_calc_라운드기준!$B6:$AT6,0)+COUNTIFS(_calc_라운드기준!$B6:$AT6,_calc_라운드기준!X6,$B$1:$AT$1,"&lt;"&amp;23))-(RANK(X6,$B6:$AT6,0)+COUNTIFS($B6:$AT6,X6,$B$1:$AT$1,"&lt;"&amp;23))</f>
        <v>-6</v>
      </c>
      <c r="BR6">
        <f>(RANK(_calc_라운드기준!Y6,_calc_라운드기준!$B6:$AT6,0)+COUNTIFS(_calc_라운드기준!$B6:$AT6,_calc_라운드기준!Y6,$B$1:$AT$1,"&lt;"&amp;24))-(RANK(Y6,$B6:$AT6,0)+COUNTIFS($B6:$AT6,Y6,$B$1:$AT$1,"&lt;"&amp;24))</f>
        <v>-4</v>
      </c>
      <c r="BS6">
        <f>(RANK(_calc_라운드기준!Z6,_calc_라운드기준!$B6:$AT6,0)+COUNTIFS(_calc_라운드기준!$B6:$AT6,_calc_라운드기준!Z6,$B$1:$AT$1,"&lt;"&amp;25))-(RANK(Z6,$B6:$AT6,0)+COUNTIFS($B6:$AT6,Z6,$B$1:$AT$1,"&lt;"&amp;25))</f>
        <v>-11</v>
      </c>
      <c r="BT6">
        <f>(RANK(_calc_라운드기준!AA6,_calc_라운드기준!$B6:$AT6,0)+COUNTIFS(_calc_라운드기준!$B6:$AT6,_calc_라운드기준!AA6,$B$1:$AT$1,"&lt;"&amp;26))-(RANK(AA6,$B6:$AT6,0)+COUNTIFS($B6:$AT6,AA6,$B$1:$AT$1,"&lt;"&amp;26))</f>
        <v>7</v>
      </c>
      <c r="BU6">
        <f>(RANK(_calc_라운드기준!AB6,_calc_라운드기준!$B6:$AT6,0)+COUNTIFS(_calc_라운드기준!$B6:$AT6,_calc_라운드기준!AB6,$B$1:$AT$1,"&lt;"&amp;27))-(RANK(AB6,$B6:$AT6,0)+COUNTIFS($B6:$AT6,AB6,$B$1:$AT$1,"&lt;"&amp;27))</f>
        <v>-12</v>
      </c>
      <c r="BV6">
        <f>(RANK(_calc_라운드기준!AC6,_calc_라운드기준!$B6:$AT6,0)+COUNTIFS(_calc_라운드기준!$B6:$AT6,_calc_라운드기준!AC6,$B$1:$AT$1,"&lt;"&amp;28))-(RANK(AC6,$B6:$AT6,0)+COUNTIFS($B6:$AT6,AC6,$B$1:$AT$1,"&lt;"&amp;28))</f>
        <v>-23</v>
      </c>
      <c r="BW6">
        <f>(RANK(_calc_라운드기준!AD6,_calc_라운드기준!$B6:$AT6,0)+COUNTIFS(_calc_라운드기준!$B6:$AT6,_calc_라운드기준!AD6,$B$1:$AT$1,"&lt;"&amp;29))-(RANK(AD6,$B6:$AT6,0)+COUNTIFS($B6:$AT6,AD6,$B$1:$AT$1,"&lt;"&amp;29))</f>
        <v>16</v>
      </c>
      <c r="BX6">
        <f>(RANK(_calc_라운드기준!AE6,_calc_라운드기준!$B6:$AT6,0)+COUNTIFS(_calc_라운드기준!$B6:$AT6,_calc_라운드기준!AE6,$B$1:$AT$1,"&lt;"&amp;30))-(RANK(AE6,$B6:$AT6,0)+COUNTIFS($B6:$AT6,AE6,$B$1:$AT$1,"&lt;"&amp;30))</f>
        <v>9</v>
      </c>
      <c r="BY6">
        <f>(RANK(_calc_라운드기준!AF6,_calc_라운드기준!$B6:$AT6,0)+COUNTIFS(_calc_라운드기준!$B6:$AT6,_calc_라운드기준!AF6,$B$1:$AT$1,"&lt;"&amp;31))-(RANK(AF6,$B6:$AT6,0)+COUNTIFS($B6:$AT6,AF6,$B$1:$AT$1,"&lt;"&amp;31))</f>
        <v>-14</v>
      </c>
      <c r="BZ6">
        <f>(RANK(_calc_라운드기준!AG6,_calc_라운드기준!$B6:$AT6,0)+COUNTIFS(_calc_라운드기준!$B6:$AT6,_calc_라운드기준!AG6,$B$1:$AT$1,"&lt;"&amp;32))-(RANK(AG6,$B6:$AT6,0)+COUNTIFS($B6:$AT6,AG6,$B$1:$AT$1,"&lt;"&amp;32))</f>
        <v>-16</v>
      </c>
      <c r="CA6">
        <f>(RANK(_calc_라운드기준!AH6,_calc_라운드기준!$B6:$AT6,0)+COUNTIFS(_calc_라운드기준!$B6:$AT6,_calc_라운드기준!AH6,$B$1:$AT$1,"&lt;"&amp;33))-(RANK(AH6,$B6:$AT6,0)+COUNTIFS($B6:$AT6,AH6,$B$1:$AT$1,"&lt;"&amp;33))</f>
        <v>8</v>
      </c>
      <c r="CB6">
        <f>(RANK(_calc_라운드기준!AI6,_calc_라운드기준!$B6:$AT6,0)+COUNTIFS(_calc_라운드기준!$B6:$AT6,_calc_라운드기준!AI6,$B$1:$AT$1,"&lt;"&amp;34))-(RANK(AI6,$B6:$AT6,0)+COUNTIFS($B6:$AT6,AI6,$B$1:$AT$1,"&lt;"&amp;34))</f>
        <v>7</v>
      </c>
      <c r="CC6">
        <f>(RANK(_calc_라운드기준!AJ6,_calc_라운드기준!$B6:$AT6,0)+COUNTIFS(_calc_라운드기준!$B6:$AT6,_calc_라운드기준!AJ6,$B$1:$AT$1,"&lt;"&amp;35))-(RANK(AJ6,$B6:$AT6,0)+COUNTIFS($B6:$AT6,AJ6,$B$1:$AT$1,"&lt;"&amp;35))</f>
        <v>34</v>
      </c>
      <c r="CD6">
        <f>(RANK(_calc_라운드기준!AK6,_calc_라운드기준!$B6:$AT6,0)+COUNTIFS(_calc_라운드기준!$B6:$AT6,_calc_라운드기준!AK6,$B$1:$AT$1,"&lt;"&amp;36))-(RANK(AK6,$B6:$AT6,0)+COUNTIFS($B6:$AT6,AK6,$B$1:$AT$1,"&lt;"&amp;36))</f>
        <v>-19</v>
      </c>
      <c r="CE6">
        <f>(RANK(_calc_라운드기준!AL6,_calc_라운드기준!$B6:$AT6,0)+COUNTIFS(_calc_라운드기준!$B6:$AT6,_calc_라운드기준!AL6,$B$1:$AT$1,"&lt;"&amp;37))-(RANK(AL6,$B6:$AT6,0)+COUNTIFS($B6:$AT6,AL6,$B$1:$AT$1,"&lt;"&amp;37))</f>
        <v>29</v>
      </c>
      <c r="CF6">
        <f>(RANK(_calc_라운드기준!AM6,_calc_라운드기준!$B6:$AT6,0)+COUNTIFS(_calc_라운드기준!$B6:$AT6,_calc_라운드기준!AM6,$B$1:$AT$1,"&lt;"&amp;38))-(RANK(AM6,$B6:$AT6,0)+COUNTIFS($B6:$AT6,AM6,$B$1:$AT$1,"&lt;"&amp;38))</f>
        <v>-5</v>
      </c>
      <c r="CG6">
        <f>(RANK(_calc_라운드기준!AN6,_calc_라운드기준!$B6:$AT6,0)+COUNTIFS(_calc_라운드기준!$B6:$AT6,_calc_라운드기준!AN6,$B$1:$AT$1,"&lt;"&amp;39))-(RANK(AN6,$B6:$AT6,0)+COUNTIFS($B6:$AT6,AN6,$B$1:$AT$1,"&lt;"&amp;39))</f>
        <v>-21</v>
      </c>
      <c r="CH6">
        <f>(RANK(_calc_라운드기준!AO6,_calc_라운드기준!$B6:$AT6,0)+COUNTIFS(_calc_라운드기준!$B6:$AT6,_calc_라운드기준!AO6,$B$1:$AT$1,"&lt;"&amp;40))-(RANK(AO6,$B6:$AT6,0)+COUNTIFS($B6:$AT6,AO6,$B$1:$AT$1,"&lt;"&amp;40))</f>
        <v>16</v>
      </c>
      <c r="CI6">
        <f>(RANK(_calc_라운드기준!AP6,_calc_라운드기준!$B6:$AT6,0)+COUNTIFS(_calc_라운드기준!$B6:$AT6,_calc_라운드기준!AP6,$B$1:$AT$1,"&lt;"&amp;41))-(RANK(AP6,$B6:$AT6,0)+COUNTIFS($B6:$AT6,AP6,$B$1:$AT$1,"&lt;"&amp;41))</f>
        <v>-14</v>
      </c>
      <c r="CJ6">
        <f>(RANK(_calc_라운드기준!AQ6,_calc_라운드기준!$B6:$AT6,0)+COUNTIFS(_calc_라운드기준!$B6:$AT6,_calc_라운드기준!AQ6,$B$1:$AT$1,"&lt;"&amp;42))-(RANK(AQ6,$B6:$AT6,0)+COUNTIFS($B6:$AT6,AQ6,$B$1:$AT$1,"&lt;"&amp;42))</f>
        <v>-14</v>
      </c>
      <c r="CK6">
        <f>(RANK(_calc_라운드기준!AR6,_calc_라운드기준!$B6:$AT6,0)+COUNTIFS(_calc_라운드기준!$B6:$AT6,_calc_라운드기준!AR6,$B$1:$AT$1,"&lt;"&amp;43))-(RANK(AR6,$B6:$AT6,0)+COUNTIFS($B6:$AT6,AR6,$B$1:$AT$1,"&lt;"&amp;43))</f>
        <v>0</v>
      </c>
      <c r="CL6">
        <f>(RANK(_calc_라운드기준!AS6,_calc_라운드기준!$B6:$AT6,0)+COUNTIFS(_calc_라운드기준!$B6:$AT6,_calc_라운드기준!AS6,$B$1:$AT$1,"&lt;"&amp;44))-(RANK(AS6,$B6:$AT6,0)+COUNTIFS($B6:$AT6,AS6,$B$1:$AT$1,"&lt;"&amp;44))</f>
        <v>7</v>
      </c>
      <c r="CM6">
        <f>(RANK(_calc_라운드기준!AT6,_calc_라운드기준!$B6:$AT6,0)+COUNTIFS(_calc_라운드기준!$B6:$AT6,_calc_라운드기준!AT6,$B$1:$AT$1,"&lt;"&amp;45))-(RANK(AT6,$B6:$AT6,0)+COUNTIFS($B6:$AT6,AT6,$B$1:$AT$1,"&lt;"&amp;45))</f>
        <v>7</v>
      </c>
      <c r="CN6">
        <f t="shared" si="0"/>
        <v>45</v>
      </c>
      <c r="CO6">
        <f t="shared" si="1"/>
        <v>39</v>
      </c>
      <c r="CP6">
        <f t="shared" si="2"/>
        <v>13</v>
      </c>
      <c r="CQ6">
        <f t="shared" si="3"/>
        <v>40</v>
      </c>
      <c r="CR6">
        <f t="shared" si="4"/>
        <v>23</v>
      </c>
      <c r="CS6">
        <f t="shared" si="5"/>
        <v>5</v>
      </c>
      <c r="CT6">
        <f t="shared" si="6"/>
        <v>7</v>
      </c>
      <c r="CU6">
        <f t="shared" si="7"/>
        <v>34</v>
      </c>
      <c r="CV6">
        <f t="shared" si="8"/>
        <v>29</v>
      </c>
      <c r="CW6">
        <f t="shared" si="9"/>
        <v>35</v>
      </c>
      <c r="CX6">
        <f t="shared" si="10"/>
        <v>10</v>
      </c>
      <c r="CY6">
        <f t="shared" si="11"/>
        <v>4</v>
      </c>
      <c r="CZ6">
        <f t="shared" si="12"/>
        <v>18</v>
      </c>
      <c r="DA6">
        <f t="shared" si="13"/>
        <v>6</v>
      </c>
      <c r="DB6">
        <f t="shared" si="14"/>
        <v>31</v>
      </c>
      <c r="DC6">
        <f t="shared" si="15"/>
        <v>21</v>
      </c>
      <c r="DD6">
        <f t="shared" si="16"/>
        <v>19</v>
      </c>
      <c r="DE6">
        <f t="shared" si="17"/>
        <v>24</v>
      </c>
      <c r="DF6">
        <f t="shared" si="18"/>
        <v>28</v>
      </c>
      <c r="DG6">
        <f t="shared" si="19"/>
        <v>30</v>
      </c>
      <c r="DH6">
        <f t="shared" si="20"/>
        <v>3</v>
      </c>
      <c r="DI6">
        <f t="shared" si="21"/>
        <v>20</v>
      </c>
      <c r="DJ6">
        <f t="shared" si="22"/>
        <v>27</v>
      </c>
      <c r="DK6">
        <f t="shared" si="23"/>
        <v>25</v>
      </c>
      <c r="DL6">
        <f t="shared" si="24"/>
        <v>32</v>
      </c>
      <c r="DM6">
        <f t="shared" si="25"/>
        <v>14</v>
      </c>
      <c r="DN6">
        <f t="shared" si="26"/>
        <v>33</v>
      </c>
      <c r="DO6">
        <f t="shared" si="27"/>
        <v>44</v>
      </c>
      <c r="DP6">
        <f t="shared" si="28"/>
        <v>8</v>
      </c>
      <c r="DQ6">
        <f t="shared" si="29"/>
        <v>11</v>
      </c>
      <c r="DR6">
        <f t="shared" si="30"/>
        <v>36</v>
      </c>
      <c r="DS6">
        <f t="shared" si="31"/>
        <v>41</v>
      </c>
      <c r="DT6">
        <f t="shared" si="32"/>
        <v>12</v>
      </c>
      <c r="DU6">
        <f t="shared" si="33"/>
        <v>15</v>
      </c>
      <c r="DV6">
        <f t="shared" si="34"/>
        <v>1</v>
      </c>
      <c r="DW6">
        <f t="shared" si="35"/>
        <v>42</v>
      </c>
      <c r="DX6">
        <f t="shared" si="36"/>
        <v>2</v>
      </c>
      <c r="DY6">
        <f t="shared" si="37"/>
        <v>26</v>
      </c>
      <c r="DZ6">
        <f t="shared" si="38"/>
        <v>43</v>
      </c>
      <c r="EA6">
        <f t="shared" si="39"/>
        <v>9</v>
      </c>
      <c r="EB6">
        <f t="shared" si="40"/>
        <v>37</v>
      </c>
      <c r="EC6">
        <f t="shared" si="41"/>
        <v>38</v>
      </c>
      <c r="ED6">
        <f t="shared" si="42"/>
        <v>22</v>
      </c>
      <c r="EE6">
        <f t="shared" si="43"/>
        <v>16</v>
      </c>
      <c r="EF6">
        <f t="shared" si="44"/>
        <v>17</v>
      </c>
    </row>
    <row r="7" spans="1:136" ht="16.5" customHeight="1">
      <c r="A7">
        <f>_calc_라운드기준!A7</f>
        <v>1239</v>
      </c>
      <c r="B7">
        <f>INDEX(_calc_누적빈도!B:B,$A7)-INDEX(_calc_누적빈도!B:B,$A7-기준300회_후보!$B$1)</f>
        <v>39</v>
      </c>
      <c r="C7">
        <f>INDEX(_calc_누적빈도!C:C,$A7)-INDEX(_calc_누적빈도!C:C,$A7-기준300회_후보!$B$1)</f>
        <v>33</v>
      </c>
      <c r="D7">
        <f>INDEX(_calc_누적빈도!D:D,$A7)-INDEX(_calc_누적빈도!D:D,$A7-기준300회_후보!$B$1)</f>
        <v>47</v>
      </c>
      <c r="E7">
        <f>INDEX(_calc_누적빈도!E:E,$A7)-INDEX(_calc_누적빈도!E:E,$A7-기준300회_후보!$B$1)</f>
        <v>34</v>
      </c>
      <c r="F7">
        <f>INDEX(_calc_누적빈도!F:F,$A7)-INDEX(_calc_누적빈도!F:F,$A7-기준300회_후보!$B$1)</f>
        <v>25</v>
      </c>
      <c r="G7">
        <f>INDEX(_calc_누적빈도!G:G,$A7)-INDEX(_calc_누적빈도!G:G,$A7-기준300회_후보!$B$1)</f>
        <v>48</v>
      </c>
      <c r="H7">
        <f>INDEX(_calc_누적빈도!H:H,$A7)-INDEX(_calc_누적빈도!H:H,$A7-기준300회_후보!$B$1)</f>
        <v>45</v>
      </c>
      <c r="I7">
        <f>INDEX(_calc_누적빈도!I:I,$A7)-INDEX(_calc_누적빈도!I:I,$A7-기준300회_후보!$B$1)</f>
        <v>32</v>
      </c>
      <c r="J7">
        <f>INDEX(_calc_누적빈도!J:J,$A7)-INDEX(_calc_누적빈도!J:J,$A7-기준300회_후보!$B$1)</f>
        <v>41</v>
      </c>
      <c r="K7">
        <f>INDEX(_calc_누적빈도!K:K,$A7)-INDEX(_calc_누적빈도!K:K,$A7-기준300회_후보!$B$1)</f>
        <v>32</v>
      </c>
      <c r="L7">
        <f>INDEX(_calc_누적빈도!L:L,$A7)-INDEX(_calc_누적빈도!L:L,$A7-기준300회_후보!$B$1)</f>
        <v>39</v>
      </c>
      <c r="M7">
        <f>INDEX(_calc_누적빈도!M:M,$A7)-INDEX(_calc_누적빈도!M:M,$A7-기준300회_후보!$B$1)</f>
        <v>47</v>
      </c>
      <c r="N7">
        <f>INDEX(_calc_누적빈도!N:N,$A7)-INDEX(_calc_누적빈도!N:N,$A7-기준300회_후보!$B$1)</f>
        <v>48</v>
      </c>
      <c r="O7">
        <f>INDEX(_calc_누적빈도!O:O,$A7)-INDEX(_calc_누적빈도!O:O,$A7-기준300회_후보!$B$1)</f>
        <v>40</v>
      </c>
      <c r="P7">
        <f>INDEX(_calc_누적빈도!P:P,$A7)-INDEX(_calc_누적빈도!P:P,$A7-기준300회_후보!$B$1)</f>
        <v>44</v>
      </c>
      <c r="Q7">
        <f>INDEX(_calc_누적빈도!Q:Q,$A7)-INDEX(_calc_누적빈도!Q:Q,$A7-기준300회_후보!$B$1)</f>
        <v>46</v>
      </c>
      <c r="R7">
        <f>INDEX(_calc_누적빈도!R:R,$A7)-INDEX(_calc_누적빈도!R:R,$A7-기준300회_후보!$B$1)</f>
        <v>35</v>
      </c>
      <c r="S7">
        <f>INDEX(_calc_누적빈도!S:S,$A7)-INDEX(_calc_누적빈도!S:S,$A7-기준300회_후보!$B$1)</f>
        <v>42</v>
      </c>
      <c r="T7">
        <f>INDEX(_calc_누적빈도!T:T,$A7)-INDEX(_calc_누적빈도!T:T,$A7-기준300회_후보!$B$1)</f>
        <v>41</v>
      </c>
      <c r="U7">
        <f>INDEX(_calc_누적빈도!U:U,$A7)-INDEX(_calc_누적빈도!U:U,$A7-기준300회_후보!$B$1)</f>
        <v>40</v>
      </c>
      <c r="V7">
        <f>INDEX(_calc_누적빈도!V:V,$A7)-INDEX(_calc_누적빈도!V:V,$A7-기준300회_후보!$B$1)</f>
        <v>42</v>
      </c>
      <c r="W7">
        <f>INDEX(_calc_누적빈도!W:W,$A7)-INDEX(_calc_누적빈도!W:W,$A7-기준300회_후보!$B$1)</f>
        <v>39</v>
      </c>
      <c r="X7">
        <f>INDEX(_calc_누적빈도!X:X,$A7)-INDEX(_calc_누적빈도!X:X,$A7-기준300회_후보!$B$1)</f>
        <v>35</v>
      </c>
      <c r="Y7">
        <f>INDEX(_calc_누적빈도!Y:Y,$A7)-INDEX(_calc_누적빈도!Y:Y,$A7-기준300회_후보!$B$1)</f>
        <v>43</v>
      </c>
      <c r="Z7">
        <f>INDEX(_calc_누적빈도!Z:Z,$A7)-INDEX(_calc_누적빈도!Z:Z,$A7-기준300회_후보!$B$1)</f>
        <v>32</v>
      </c>
      <c r="AA7">
        <f>INDEX(_calc_누적빈도!AA:AA,$A7)-INDEX(_calc_누적빈도!AA:AA,$A7-기준300회_후보!$B$1)</f>
        <v>40</v>
      </c>
      <c r="AB7">
        <f>INDEX(_calc_누적빈도!AB:AB,$A7)-INDEX(_calc_누적빈도!AB:AB,$A7-기준300회_후보!$B$1)</f>
        <v>43</v>
      </c>
      <c r="AC7">
        <f>INDEX(_calc_누적빈도!AC:AC,$A7)-INDEX(_calc_누적빈도!AC:AC,$A7-기준300회_후보!$B$1)</f>
        <v>41</v>
      </c>
      <c r="AD7">
        <f>INDEX(_calc_누적빈도!AD:AD,$A7)-INDEX(_calc_누적빈도!AD:AD,$A7-기준300회_후보!$B$1)</f>
        <v>42</v>
      </c>
      <c r="AE7">
        <f>INDEX(_calc_누적빈도!AE:AE,$A7)-INDEX(_calc_누적빈도!AE:AE,$A7-기준300회_후보!$B$1)</f>
        <v>46</v>
      </c>
      <c r="AF7">
        <f>INDEX(_calc_누적빈도!AF:AF,$A7)-INDEX(_calc_누적빈도!AF:AF,$A7-기준300회_후보!$B$1)</f>
        <v>42</v>
      </c>
      <c r="AG7">
        <f>INDEX(_calc_누적빈도!AG:AG,$A7)-INDEX(_calc_누적빈도!AG:AG,$A7-기준300회_후보!$B$1)</f>
        <v>36</v>
      </c>
      <c r="AH7">
        <f>INDEX(_calc_누적빈도!AH:AH,$A7)-INDEX(_calc_누적빈도!AH:AH,$A7-기준300회_후보!$B$1)</f>
        <v>44</v>
      </c>
      <c r="AI7">
        <f>INDEX(_calc_누적빈도!AI:AI,$A7)-INDEX(_calc_누적빈도!AI:AI,$A7-기준300회_후보!$B$1)</f>
        <v>40</v>
      </c>
      <c r="AJ7">
        <f>INDEX(_calc_누적빈도!AJ:AJ,$A7)-INDEX(_calc_누적빈도!AJ:AJ,$A7-기준300회_후보!$B$1)</f>
        <v>49</v>
      </c>
      <c r="AK7">
        <f>INDEX(_calc_누적빈도!AK:AK,$A7)-INDEX(_calc_누적빈도!AK:AK,$A7-기준300회_후보!$B$1)</f>
        <v>39</v>
      </c>
      <c r="AL7">
        <f>INDEX(_calc_누적빈도!AL:AL,$A7)-INDEX(_calc_누적빈도!AL:AL,$A7-기준300회_후보!$B$1)</f>
        <v>46</v>
      </c>
      <c r="AM7">
        <f>INDEX(_calc_누적빈도!AM:AM,$A7)-INDEX(_calc_누적빈도!AM:AM,$A7-기준300회_후보!$B$1)</f>
        <v>45</v>
      </c>
      <c r="AN7">
        <f>INDEX(_calc_누적빈도!AN:AN,$A7)-INDEX(_calc_누적빈도!AN:AN,$A7-기준300회_후보!$B$1)</f>
        <v>34</v>
      </c>
      <c r="AO7">
        <f>INDEX(_calc_누적빈도!AO:AO,$A7)-INDEX(_calc_누적빈도!AO:AO,$A7-기준300회_후보!$B$1)</f>
        <v>41</v>
      </c>
      <c r="AP7">
        <f>INDEX(_calc_누적빈도!AP:AP,$A7)-INDEX(_calc_누적빈도!AP:AP,$A7-기준300회_후보!$B$1)</f>
        <v>37</v>
      </c>
      <c r="AQ7">
        <f>INDEX(_calc_누적빈도!AQ:AQ,$A7)-INDEX(_calc_누적빈도!AQ:AQ,$A7-기준300회_후보!$B$1)</f>
        <v>37</v>
      </c>
      <c r="AR7">
        <f>INDEX(_calc_누적빈도!AR:AR,$A7)-INDEX(_calc_누적빈도!AR:AR,$A7-기준300회_후보!$B$1)</f>
        <v>26</v>
      </c>
      <c r="AS7">
        <f>INDEX(_calc_누적빈도!AS:AS,$A7)-INDEX(_calc_누적빈도!AS:AS,$A7-기준300회_후보!$B$1)</f>
        <v>39</v>
      </c>
      <c r="AT7">
        <f>INDEX(_calc_누적빈도!AT:AT,$A7)-INDEX(_calc_누적빈도!AT:AT,$A7-기준300회_후보!$B$1)</f>
        <v>44</v>
      </c>
      <c r="AU7">
        <f>(RANK(_calc_라운드기준!B7,_calc_라운드기준!$B7:$AT7,0)+COUNTIFS(_calc_라운드기준!$B7:$AT7,_calc_라운드기준!B7,$B$1:$AT$1,"&lt;"&amp;1))-(RANK(B7,$B7:$AT7,0)+COUNTIFS($B7:$AT7,B7,$B$1:$AT$1,"&lt;"&amp;1))</f>
        <v>-24</v>
      </c>
      <c r="AV7">
        <f>(RANK(_calc_라운드기준!C7,_calc_라운드기준!$B7:$AT7,0)+COUNTIFS(_calc_라운드기준!$B7:$AT7,_calc_라운드기준!C7,$B$1:$AT$1,"&lt;"&amp;2))-(RANK(C7,$B7:$AT7,0)+COUNTIFS($B7:$AT7,C7,$B$1:$AT$1,"&lt;"&amp;2))</f>
        <v>-16</v>
      </c>
      <c r="AW7">
        <f>(RANK(_calc_라운드기준!D7,_calc_라운드기준!$B7:$AT7,0)+COUNTIFS(_calc_라운드기준!$B7:$AT7,_calc_라운드기준!D7,$B$1:$AT$1,"&lt;"&amp;3))-(RANK(D7,$B7:$AT7,0)+COUNTIFS($B7:$AT7,D7,$B$1:$AT$1,"&lt;"&amp;3))</f>
        <v>7</v>
      </c>
      <c r="AX7">
        <f>(RANK(_calc_라운드기준!E7,_calc_라운드기준!$B7:$AT7,0)+COUNTIFS(_calc_라운드기준!$B7:$AT7,_calc_라운드기준!E7,$B$1:$AT$1,"&lt;"&amp;4))-(RANK(E7,$B7:$AT7,0)+COUNTIFS($B7:$AT7,E7,$B$1:$AT$1,"&lt;"&amp;4))</f>
        <v>-13</v>
      </c>
      <c r="AY7">
        <f>(RANK(_calc_라운드기준!F7,_calc_라운드기준!$B7:$AT7,0)+COUNTIFS(_calc_라운드기준!$B7:$AT7,_calc_라운드기준!F7,$B$1:$AT$1,"&lt;"&amp;5))-(RANK(F7,$B7:$AT7,0)+COUNTIFS($B7:$AT7,F7,$B$1:$AT$1,"&lt;"&amp;5))</f>
        <v>-4</v>
      </c>
      <c r="AZ7">
        <f>(RANK(_calc_라운드기준!G7,_calc_라운드기준!$B7:$AT7,0)+COUNTIFS(_calc_라운드기준!$B7:$AT7,_calc_라운드기준!G7,$B$1:$AT$1,"&lt;"&amp;6))-(RANK(G7,$B7:$AT7,0)+COUNTIFS($B7:$AT7,G7,$B$1:$AT$1,"&lt;"&amp;6))</f>
        <v>24</v>
      </c>
      <c r="BA7">
        <f>(RANK(_calc_라운드기준!H7,_calc_라운드기준!$B7:$AT7,0)+COUNTIFS(_calc_라운드기준!$B7:$AT7,_calc_라운드기준!H7,$B$1:$AT$1,"&lt;"&amp;7))-(RANK(H7,$B7:$AT7,0)+COUNTIFS($B7:$AT7,H7,$B$1:$AT$1,"&lt;"&amp;7))</f>
        <v>18</v>
      </c>
      <c r="BB7">
        <f>(RANK(_calc_라운드기준!I7,_calc_라운드기준!$B7:$AT7,0)+COUNTIFS(_calc_라운드기준!$B7:$AT7,_calc_라운드기준!I7,$B$1:$AT$1,"&lt;"&amp;8))-(RANK(I7,$B7:$AT7,0)+COUNTIFS($B7:$AT7,I7,$B$1:$AT$1,"&lt;"&amp;8))</f>
        <v>-13</v>
      </c>
      <c r="BC7">
        <f>(RANK(_calc_라운드기준!J7,_calc_라운드기준!$B7:$AT7,0)+COUNTIFS(_calc_라운드기준!$B7:$AT7,_calc_라운드기준!J7,$B$1:$AT$1,"&lt;"&amp;9))-(RANK(J7,$B7:$AT7,0)+COUNTIFS($B7:$AT7,J7,$B$1:$AT$1,"&lt;"&amp;9))</f>
        <v>-13</v>
      </c>
      <c r="BD7">
        <f>(RANK(_calc_라운드기준!K7,_calc_라운드기준!$B7:$AT7,0)+COUNTIFS(_calc_라운드기준!$B7:$AT7,_calc_라운드기준!K7,$B$1:$AT$1,"&lt;"&amp;10))-(RANK(K7,$B7:$AT7,0)+COUNTIFS($B7:$AT7,K7,$B$1:$AT$1,"&lt;"&amp;10))</f>
        <v>-13</v>
      </c>
      <c r="BE7">
        <f>(RANK(_calc_라운드기준!L7,_calc_라운드기준!$B7:$AT7,0)+COUNTIFS(_calc_라운드기준!$B7:$AT7,_calc_라운드기준!L7,$B$1:$AT$1,"&lt;"&amp;11))-(RANK(L7,$B7:$AT7,0)+COUNTIFS($B7:$AT7,L7,$B$1:$AT$1,"&lt;"&amp;11))</f>
        <v>13</v>
      </c>
      <c r="BF7">
        <f>(RANK(_calc_라운드기준!M7,_calc_라운드기준!$B7:$AT7,0)+COUNTIFS(_calc_라운드기준!$B7:$AT7,_calc_라운드기준!M7,$B$1:$AT$1,"&lt;"&amp;12))-(RANK(M7,$B7:$AT7,0)+COUNTIFS($B7:$AT7,M7,$B$1:$AT$1,"&lt;"&amp;12))</f>
        <v>25</v>
      </c>
      <c r="BG7">
        <f>(RANK(_calc_라운드기준!N7,_calc_라운드기준!$B7:$AT7,0)+COUNTIFS(_calc_라운드기준!$B7:$AT7,_calc_라운드기준!N7,$B$1:$AT$1,"&lt;"&amp;13))-(RANK(N7,$B7:$AT7,0)+COUNTIFS($B7:$AT7,N7,$B$1:$AT$1,"&lt;"&amp;13))</f>
        <v>9</v>
      </c>
      <c r="BH7">
        <f>(RANK(_calc_라운드기준!O7,_calc_라운드기준!$B7:$AT7,0)+COUNTIFS(_calc_라운드기준!$B7:$AT7,_calc_라운드기준!O7,$B$1:$AT$1,"&lt;"&amp;14))-(RANK(O7,$B7:$AT7,0)+COUNTIFS($B7:$AT7,O7,$B$1:$AT$1,"&lt;"&amp;14))</f>
        <v>21</v>
      </c>
      <c r="BI7">
        <f>(RANK(_calc_라운드기준!P7,_calc_라운드기준!$B7:$AT7,0)+COUNTIFS(_calc_라운드기준!$B7:$AT7,_calc_라운드기준!P7,$B$1:$AT$1,"&lt;"&amp;15))-(RANK(P7,$B7:$AT7,0)+COUNTIFS($B7:$AT7,P7,$B$1:$AT$1,"&lt;"&amp;15))</f>
        <v>-10</v>
      </c>
      <c r="BJ7">
        <f>(RANK(_calc_라운드기준!Q7,_calc_라운드기준!$B7:$AT7,0)+COUNTIFS(_calc_라운드기준!$B7:$AT7,_calc_라운드기준!Q7,$B$1:$AT$1,"&lt;"&amp;16))-(RANK(Q7,$B7:$AT7,0)+COUNTIFS($B7:$AT7,Q7,$B$1:$AT$1,"&lt;"&amp;16))</f>
        <v>2</v>
      </c>
      <c r="BK7">
        <f>(RANK(_calc_라운드기준!R7,_calc_라운드기준!$B7:$AT7,0)+COUNTIFS(_calc_라운드기준!$B7:$AT7,_calc_라운드기준!R7,$B$1:$AT$1,"&lt;"&amp;17))-(RANK(R7,$B7:$AT7,0)+COUNTIFS($B7:$AT7,R7,$B$1:$AT$1,"&lt;"&amp;17))</f>
        <v>3</v>
      </c>
      <c r="BL7">
        <f>(RANK(_calc_라운드기준!S7,_calc_라운드기준!$B7:$AT7,0)+COUNTIFS(_calc_라운드기준!$B7:$AT7,_calc_라운드기준!S7,$B$1:$AT$1,"&lt;"&amp;18))-(RANK(S7,$B7:$AT7,0)+COUNTIFS($B7:$AT7,S7,$B$1:$AT$1,"&lt;"&amp;18))</f>
        <v>-3</v>
      </c>
      <c r="BM7">
        <f>(RANK(_calc_라운드기준!T7,_calc_라운드기준!$B7:$AT7,0)+COUNTIFS(_calc_라운드기준!$B7:$AT7,_calc_라운드기준!T7,$B$1:$AT$1,"&lt;"&amp;19))-(RANK(T7,$B7:$AT7,0)+COUNTIFS($B7:$AT7,T7,$B$1:$AT$1,"&lt;"&amp;19))</f>
        <v>-12</v>
      </c>
      <c r="BN7">
        <f>(RANK(_calc_라운드기준!U7,_calc_라운드기준!$B7:$AT7,0)+COUNTIFS(_calc_라운드기준!$B7:$AT7,_calc_라운드기준!U7,$B$1:$AT$1,"&lt;"&amp;20))-(RANK(U7,$B7:$AT7,0)+COUNTIFS($B7:$AT7,U7,$B$1:$AT$1,"&lt;"&amp;20))</f>
        <v>-11</v>
      </c>
      <c r="BO7">
        <f>(RANK(_calc_라운드기준!V7,_calc_라운드기준!$B7:$AT7,0)+COUNTIFS(_calc_라운드기준!$B7:$AT7,_calc_라운드기준!V7,$B$1:$AT$1,"&lt;"&amp;21))-(RANK(V7,$B7:$AT7,0)+COUNTIFS($B7:$AT7,V7,$B$1:$AT$1,"&lt;"&amp;21))</f>
        <v>26</v>
      </c>
      <c r="BP7">
        <f>(RANK(_calc_라운드기준!W7,_calc_라운드기준!$B7:$AT7,0)+COUNTIFS(_calc_라운드기준!$B7:$AT7,_calc_라운드기준!W7,$B$1:$AT$1,"&lt;"&amp;22))-(RANK(W7,$B7:$AT7,0)+COUNTIFS($B7:$AT7,W7,$B$1:$AT$1,"&lt;"&amp;22))</f>
        <v>10</v>
      </c>
      <c r="BQ7">
        <f>(RANK(_calc_라운드기준!X7,_calc_라운드기준!$B7:$AT7,0)+COUNTIFS(_calc_라운드기준!$B7:$AT7,_calc_라운드기준!X7,$B$1:$AT$1,"&lt;"&amp;23))-(RANK(X7,$B7:$AT7,0)+COUNTIFS($B7:$AT7,X7,$B$1:$AT$1,"&lt;"&amp;23))</f>
        <v>-6</v>
      </c>
      <c r="BR7">
        <f>(RANK(_calc_라운드기준!Y7,_calc_라운드기준!$B7:$AT7,0)+COUNTIFS(_calc_라운드기준!$B7:$AT7,_calc_라운드기준!Y7,$B$1:$AT$1,"&lt;"&amp;24))-(RANK(Y7,$B7:$AT7,0)+COUNTIFS($B7:$AT7,Y7,$B$1:$AT$1,"&lt;"&amp;24))</f>
        <v>-4</v>
      </c>
      <c r="BS7">
        <f>(RANK(_calc_라운드기준!Z7,_calc_라운드기준!$B7:$AT7,0)+COUNTIFS(_calc_라운드기준!$B7:$AT7,_calc_라운드기준!Z7,$B$1:$AT$1,"&lt;"&amp;25))-(RANK(Z7,$B7:$AT7,0)+COUNTIFS($B7:$AT7,Z7,$B$1:$AT$1,"&lt;"&amp;25))</f>
        <v>-11</v>
      </c>
      <c r="BT7">
        <f>(RANK(_calc_라운드기준!AA7,_calc_라운드기준!$B7:$AT7,0)+COUNTIFS(_calc_라운드기준!$B7:$AT7,_calc_라운드기준!AA7,$B$1:$AT$1,"&lt;"&amp;26))-(RANK(AA7,$B7:$AT7,0)+COUNTIFS($B7:$AT7,AA7,$B$1:$AT$1,"&lt;"&amp;26))</f>
        <v>7</v>
      </c>
      <c r="BU7">
        <f>(RANK(_calc_라운드기준!AB7,_calc_라운드기준!$B7:$AT7,0)+COUNTIFS(_calc_라운드기준!$B7:$AT7,_calc_라운드기준!AB7,$B$1:$AT$1,"&lt;"&amp;27))-(RANK(AB7,$B7:$AT7,0)+COUNTIFS($B7:$AT7,AB7,$B$1:$AT$1,"&lt;"&amp;27))</f>
        <v>-13</v>
      </c>
      <c r="BV7">
        <f>(RANK(_calc_라운드기준!AC7,_calc_라운드기준!$B7:$AT7,0)+COUNTIFS(_calc_라운드기준!$B7:$AT7,_calc_라운드기준!AC7,$B$1:$AT$1,"&lt;"&amp;28))-(RANK(AC7,$B7:$AT7,0)+COUNTIFS($B7:$AT7,AC7,$B$1:$AT$1,"&lt;"&amp;28))</f>
        <v>-17</v>
      </c>
      <c r="BW7">
        <f>(RANK(_calc_라운드기준!AD7,_calc_라운드기준!$B7:$AT7,0)+COUNTIFS(_calc_라운드기준!$B7:$AT7,_calc_라운드기준!AD7,$B$1:$AT$1,"&lt;"&amp;29))-(RANK(AD7,$B7:$AT7,0)+COUNTIFS($B7:$AT7,AD7,$B$1:$AT$1,"&lt;"&amp;29))</f>
        <v>-3</v>
      </c>
      <c r="BX7">
        <f>(RANK(_calc_라운드기준!AE7,_calc_라운드기준!$B7:$AT7,0)+COUNTIFS(_calc_라운드기준!$B7:$AT7,_calc_라운드기준!AE7,$B$1:$AT$1,"&lt;"&amp;30))-(RANK(AE7,$B7:$AT7,0)+COUNTIFS($B7:$AT7,AE7,$B$1:$AT$1,"&lt;"&amp;30))</f>
        <v>9</v>
      </c>
      <c r="BY7">
        <f>(RANK(_calc_라운드기준!AF7,_calc_라운드기준!$B7:$AT7,0)+COUNTIFS(_calc_라운드기준!$B7:$AT7,_calc_라운드기준!AF7,$B$1:$AT$1,"&lt;"&amp;31))-(RANK(AF7,$B7:$AT7,0)+COUNTIFS($B7:$AT7,AF7,$B$1:$AT$1,"&lt;"&amp;31))</f>
        <v>-13</v>
      </c>
      <c r="BZ7">
        <f>(RANK(_calc_라운드기준!AG7,_calc_라운드기준!$B7:$AT7,0)+COUNTIFS(_calc_라운드기준!$B7:$AT7,_calc_라운드기준!AG7,$B$1:$AT$1,"&lt;"&amp;32))-(RANK(AG7,$B7:$AT7,0)+COUNTIFS($B7:$AT7,AG7,$B$1:$AT$1,"&lt;"&amp;32))</f>
        <v>-1</v>
      </c>
      <c r="CA7">
        <f>(RANK(_calc_라운드기준!AH7,_calc_라운드기준!$B7:$AT7,0)+COUNTIFS(_calc_라운드기준!$B7:$AT7,_calc_라운드기준!AH7,$B$1:$AT$1,"&lt;"&amp;33))-(RANK(AH7,$B7:$AT7,0)+COUNTIFS($B7:$AT7,AH7,$B$1:$AT$1,"&lt;"&amp;33))</f>
        <v>23</v>
      </c>
      <c r="CB7">
        <f>(RANK(_calc_라운드기준!AI7,_calc_라운드기준!$B7:$AT7,0)+COUNTIFS(_calc_라운드기준!$B7:$AT7,_calc_라운드기준!AI7,$B$1:$AT$1,"&lt;"&amp;34))-(RANK(AI7,$B7:$AT7,0)+COUNTIFS($B7:$AT7,AI7,$B$1:$AT$1,"&lt;"&amp;34))</f>
        <v>9</v>
      </c>
      <c r="CC7">
        <f>(RANK(_calc_라운드기준!AJ7,_calc_라운드기준!$B7:$AT7,0)+COUNTIFS(_calc_라운드기준!$B7:$AT7,_calc_라운드기준!AJ7,$B$1:$AT$1,"&lt;"&amp;35))-(RANK(AJ7,$B7:$AT7,0)+COUNTIFS($B7:$AT7,AJ7,$B$1:$AT$1,"&lt;"&amp;35))</f>
        <v>16</v>
      </c>
      <c r="CD7">
        <f>(RANK(_calc_라운드기준!AK7,_calc_라운드기준!$B7:$AT7,0)+COUNTIFS(_calc_라운드기준!$B7:$AT7,_calc_라운드기준!AK7,$B$1:$AT$1,"&lt;"&amp;36))-(RANK(AK7,$B7:$AT7,0)+COUNTIFS($B7:$AT7,AK7,$B$1:$AT$1,"&lt;"&amp;36))</f>
        <v>-13</v>
      </c>
      <c r="CE7">
        <f>(RANK(_calc_라운드기준!AL7,_calc_라운드기준!$B7:$AT7,0)+COUNTIFS(_calc_라운드기준!$B7:$AT7,_calc_라운드기준!AL7,$B$1:$AT$1,"&lt;"&amp;37))-(RANK(AL7,$B7:$AT7,0)+COUNTIFS($B7:$AT7,AL7,$B$1:$AT$1,"&lt;"&amp;37))</f>
        <v>11</v>
      </c>
      <c r="CF7">
        <f>(RANK(_calc_라운드기준!AM7,_calc_라운드기준!$B7:$AT7,0)+COUNTIFS(_calc_라운드기준!$B7:$AT7,_calc_라운드기준!AM7,$B$1:$AT$1,"&lt;"&amp;38))-(RANK(AM7,$B7:$AT7,0)+COUNTIFS($B7:$AT7,AM7,$B$1:$AT$1,"&lt;"&amp;38))</f>
        <v>-7</v>
      </c>
      <c r="CG7">
        <f>(RANK(_calc_라운드기준!AN7,_calc_라운드기준!$B7:$AT7,0)+COUNTIFS(_calc_라운드기준!$B7:$AT7,_calc_라운드기준!AN7,$B$1:$AT$1,"&lt;"&amp;39))-(RANK(AN7,$B7:$AT7,0)+COUNTIFS($B7:$AT7,AN7,$B$1:$AT$1,"&lt;"&amp;39))</f>
        <v>-19</v>
      </c>
      <c r="CH7">
        <f>(RANK(_calc_라운드기준!AO7,_calc_라운드기준!$B7:$AT7,0)+COUNTIFS(_calc_라운드기준!$B7:$AT7,_calc_라운드기준!AO7,$B$1:$AT$1,"&lt;"&amp;40))-(RANK(AO7,$B7:$AT7,0)+COUNTIFS($B7:$AT7,AO7,$B$1:$AT$1,"&lt;"&amp;40))</f>
        <v>14</v>
      </c>
      <c r="CI7">
        <f>(RANK(_calc_라운드기준!AP7,_calc_라운드기준!$B7:$AT7,0)+COUNTIFS(_calc_라운드기준!$B7:$AT7,_calc_라운드기준!AP7,$B$1:$AT$1,"&lt;"&amp;41))-(RANK(AP7,$B7:$AT7,0)+COUNTIFS($B7:$AT7,AP7,$B$1:$AT$1,"&lt;"&amp;41))</f>
        <v>-12</v>
      </c>
      <c r="CJ7">
        <f>(RANK(_calc_라운드기준!AQ7,_calc_라운드기준!$B7:$AT7,0)+COUNTIFS(_calc_라운드기준!$B7:$AT7,_calc_라운드기준!AQ7,$B$1:$AT$1,"&lt;"&amp;42))-(RANK(AQ7,$B7:$AT7,0)+COUNTIFS($B7:$AT7,AQ7,$B$1:$AT$1,"&lt;"&amp;42))</f>
        <v>-12</v>
      </c>
      <c r="CK7">
        <f>(RANK(_calc_라운드기준!AR7,_calc_라운드기준!$B7:$AT7,0)+COUNTIFS(_calc_라운드기준!$B7:$AT7,_calc_라운드기준!AR7,$B$1:$AT$1,"&lt;"&amp;43))-(RANK(AR7,$B7:$AT7,0)+COUNTIFS($B7:$AT7,AR7,$B$1:$AT$1,"&lt;"&amp;43))</f>
        <v>0</v>
      </c>
      <c r="CL7">
        <f>(RANK(_calc_라운드기준!AS7,_calc_라운드기준!$B7:$AT7,0)+COUNTIFS(_calc_라운드기준!$B7:$AT7,_calc_라운드기준!AS7,$B$1:$AT$1,"&lt;"&amp;44))-(RANK(AS7,$B7:$AT7,0)+COUNTIFS($B7:$AT7,AS7,$B$1:$AT$1,"&lt;"&amp;44))</f>
        <v>6</v>
      </c>
      <c r="CM7">
        <f>(RANK(_calc_라운드기준!AT7,_calc_라운드기준!$B7:$AT7,0)+COUNTIFS(_calc_라운드기준!$B7:$AT7,_calc_라운드기준!AT7,$B$1:$AT$1,"&lt;"&amp;45))-(RANK(AT7,$B7:$AT7,0)+COUNTIFS($B7:$AT7,AT7,$B$1:$AT$1,"&lt;"&amp;45))</f>
        <v>10</v>
      </c>
      <c r="CN7">
        <f t="shared" si="0"/>
        <v>45</v>
      </c>
      <c r="CO7">
        <f t="shared" si="1"/>
        <v>42</v>
      </c>
      <c r="CP7">
        <f t="shared" si="2"/>
        <v>16</v>
      </c>
      <c r="CQ7">
        <f t="shared" si="3"/>
        <v>35</v>
      </c>
      <c r="CR7">
        <f t="shared" si="4"/>
        <v>25</v>
      </c>
      <c r="CS7">
        <f t="shared" si="5"/>
        <v>3</v>
      </c>
      <c r="CT7">
        <f t="shared" si="6"/>
        <v>6</v>
      </c>
      <c r="CU7">
        <f t="shared" si="7"/>
        <v>36</v>
      </c>
      <c r="CV7">
        <f t="shared" si="8"/>
        <v>37</v>
      </c>
      <c r="CW7">
        <f t="shared" si="9"/>
        <v>38</v>
      </c>
      <c r="CX7">
        <f t="shared" si="10"/>
        <v>9</v>
      </c>
      <c r="CY7">
        <f t="shared" si="11"/>
        <v>2</v>
      </c>
      <c r="CZ7">
        <f t="shared" si="12"/>
        <v>13</v>
      </c>
      <c r="DA7">
        <f t="shared" si="13"/>
        <v>5</v>
      </c>
      <c r="DB7">
        <f t="shared" si="14"/>
        <v>29</v>
      </c>
      <c r="DC7">
        <f t="shared" si="15"/>
        <v>20</v>
      </c>
      <c r="DD7">
        <f t="shared" si="16"/>
        <v>19</v>
      </c>
      <c r="DE7">
        <f t="shared" si="17"/>
        <v>23</v>
      </c>
      <c r="DF7">
        <f t="shared" si="18"/>
        <v>32</v>
      </c>
      <c r="DG7">
        <f t="shared" si="19"/>
        <v>30</v>
      </c>
      <c r="DH7">
        <f t="shared" si="20"/>
        <v>1</v>
      </c>
      <c r="DI7">
        <f t="shared" si="21"/>
        <v>11</v>
      </c>
      <c r="DJ7">
        <f t="shared" si="22"/>
        <v>27</v>
      </c>
      <c r="DK7">
        <f t="shared" si="23"/>
        <v>26</v>
      </c>
      <c r="DL7">
        <f t="shared" si="24"/>
        <v>31</v>
      </c>
      <c r="DM7">
        <f t="shared" si="25"/>
        <v>17</v>
      </c>
      <c r="DN7">
        <f t="shared" si="26"/>
        <v>39</v>
      </c>
      <c r="DO7">
        <f t="shared" si="27"/>
        <v>43</v>
      </c>
      <c r="DP7">
        <f t="shared" si="28"/>
        <v>24</v>
      </c>
      <c r="DQ7">
        <f t="shared" si="29"/>
        <v>14</v>
      </c>
      <c r="DR7">
        <f t="shared" si="30"/>
        <v>40</v>
      </c>
      <c r="DS7">
        <f t="shared" si="31"/>
        <v>22</v>
      </c>
      <c r="DT7">
        <f t="shared" si="32"/>
        <v>4</v>
      </c>
      <c r="DU7">
        <f t="shared" si="33"/>
        <v>15</v>
      </c>
      <c r="DV7">
        <f t="shared" si="34"/>
        <v>7</v>
      </c>
      <c r="DW7">
        <f t="shared" si="35"/>
        <v>41</v>
      </c>
      <c r="DX7">
        <f t="shared" si="36"/>
        <v>10</v>
      </c>
      <c r="DY7">
        <f t="shared" si="37"/>
        <v>28</v>
      </c>
      <c r="DZ7">
        <f t="shared" si="38"/>
        <v>44</v>
      </c>
      <c r="EA7">
        <f t="shared" si="39"/>
        <v>8</v>
      </c>
      <c r="EB7">
        <f t="shared" si="40"/>
        <v>33</v>
      </c>
      <c r="EC7">
        <f t="shared" si="41"/>
        <v>34</v>
      </c>
      <c r="ED7">
        <f t="shared" si="42"/>
        <v>21</v>
      </c>
      <c r="EE7">
        <f t="shared" si="43"/>
        <v>18</v>
      </c>
      <c r="EF7">
        <f t="shared" si="44"/>
        <v>12</v>
      </c>
    </row>
    <row r="8" spans="1:136" ht="16.5" customHeight="1">
      <c r="A8">
        <f>_calc_라운드기준!A8</f>
        <v>1238</v>
      </c>
      <c r="B8">
        <f>INDEX(_calc_누적빈도!B:B,$A8)-INDEX(_calc_누적빈도!B:B,$A8-기준300회_후보!$B$1)</f>
        <v>39</v>
      </c>
      <c r="C8">
        <f>INDEX(_calc_누적빈도!C:C,$A8)-INDEX(_calc_누적빈도!C:C,$A8-기준300회_후보!$B$1)</f>
        <v>32</v>
      </c>
      <c r="D8">
        <f>INDEX(_calc_누적빈도!D:D,$A8)-INDEX(_calc_누적빈도!D:D,$A8-기준300회_후보!$B$1)</f>
        <v>47</v>
      </c>
      <c r="E8">
        <f>INDEX(_calc_누적빈도!E:E,$A8)-INDEX(_calc_누적빈도!E:E,$A8-기준300회_후보!$B$1)</f>
        <v>35</v>
      </c>
      <c r="F8">
        <f>INDEX(_calc_누적빈도!F:F,$A8)-INDEX(_calc_누적빈도!F:F,$A8-기준300회_후보!$B$1)</f>
        <v>25</v>
      </c>
      <c r="G8">
        <f>INDEX(_calc_누적빈도!G:G,$A8)-INDEX(_calc_누적빈도!G:G,$A8-기준300회_후보!$B$1)</f>
        <v>48</v>
      </c>
      <c r="H8">
        <f>INDEX(_calc_누적빈도!H:H,$A8)-INDEX(_calc_누적빈도!H:H,$A8-기준300회_후보!$B$1)</f>
        <v>45</v>
      </c>
      <c r="I8">
        <f>INDEX(_calc_누적빈도!I:I,$A8)-INDEX(_calc_누적빈도!I:I,$A8-기준300회_후보!$B$1)</f>
        <v>33</v>
      </c>
      <c r="J8">
        <f>INDEX(_calc_누적빈도!J:J,$A8)-INDEX(_calc_누적빈도!J:J,$A8-기준300회_후보!$B$1)</f>
        <v>41</v>
      </c>
      <c r="K8">
        <f>INDEX(_calc_누적빈도!K:K,$A8)-INDEX(_calc_누적빈도!K:K,$A8-기준300회_후보!$B$1)</f>
        <v>33</v>
      </c>
      <c r="L8">
        <f>INDEX(_calc_누적빈도!L:L,$A8)-INDEX(_calc_누적빈도!L:L,$A8-기준300회_후보!$B$1)</f>
        <v>39</v>
      </c>
      <c r="M8">
        <f>INDEX(_calc_누적빈도!M:M,$A8)-INDEX(_calc_누적빈도!M:M,$A8-기준300회_후보!$B$1)</f>
        <v>47</v>
      </c>
      <c r="N8">
        <f>INDEX(_calc_누적빈도!N:N,$A8)-INDEX(_calc_누적빈도!N:N,$A8-기준300회_후보!$B$1)</f>
        <v>47</v>
      </c>
      <c r="O8">
        <f>INDEX(_calc_누적빈도!O:O,$A8)-INDEX(_calc_누적빈도!O:O,$A8-기준300회_후보!$B$1)</f>
        <v>40</v>
      </c>
      <c r="P8">
        <f>INDEX(_calc_누적빈도!P:P,$A8)-INDEX(_calc_누적빈도!P:P,$A8-기준300회_후보!$B$1)</f>
        <v>44</v>
      </c>
      <c r="Q8">
        <f>INDEX(_calc_누적빈도!Q:Q,$A8)-INDEX(_calc_누적빈도!Q:Q,$A8-기준300회_후보!$B$1)</f>
        <v>47</v>
      </c>
      <c r="R8">
        <f>INDEX(_calc_누적빈도!R:R,$A8)-INDEX(_calc_누적빈도!R:R,$A8-기준300회_후보!$B$1)</f>
        <v>35</v>
      </c>
      <c r="S8">
        <f>INDEX(_calc_누적빈도!S:S,$A8)-INDEX(_calc_누적빈도!S:S,$A8-기준300회_후보!$B$1)</f>
        <v>41</v>
      </c>
      <c r="T8">
        <f>INDEX(_calc_누적빈도!T:T,$A8)-INDEX(_calc_누적빈도!T:T,$A8-기준300회_후보!$B$1)</f>
        <v>41</v>
      </c>
      <c r="U8">
        <f>INDEX(_calc_누적빈도!U:U,$A8)-INDEX(_calc_누적빈도!U:U,$A8-기준300회_후보!$B$1)</f>
        <v>40</v>
      </c>
      <c r="V8">
        <f>INDEX(_calc_누적빈도!V:V,$A8)-INDEX(_calc_누적빈도!V:V,$A8-기준300회_후보!$B$1)</f>
        <v>42</v>
      </c>
      <c r="W8">
        <f>INDEX(_calc_누적빈도!W:W,$A8)-INDEX(_calc_누적빈도!W:W,$A8-기준300회_후보!$B$1)</f>
        <v>39</v>
      </c>
      <c r="X8">
        <f>INDEX(_calc_누적빈도!X:X,$A8)-INDEX(_calc_누적빈도!X:X,$A8-기준300회_후보!$B$1)</f>
        <v>35</v>
      </c>
      <c r="Y8">
        <f>INDEX(_calc_누적빈도!Y:Y,$A8)-INDEX(_calc_누적빈도!Y:Y,$A8-기준300회_후보!$B$1)</f>
        <v>43</v>
      </c>
      <c r="Z8">
        <f>INDEX(_calc_누적빈도!Z:Z,$A8)-INDEX(_calc_누적빈도!Z:Z,$A8-기준300회_후보!$B$1)</f>
        <v>32</v>
      </c>
      <c r="AA8">
        <f>INDEX(_calc_누적빈도!AA:AA,$A8)-INDEX(_calc_누적빈도!AA:AA,$A8-기준300회_후보!$B$1)</f>
        <v>40</v>
      </c>
      <c r="AB8">
        <f>INDEX(_calc_누적빈도!AB:AB,$A8)-INDEX(_calc_누적빈도!AB:AB,$A8-기준300회_후보!$B$1)</f>
        <v>43</v>
      </c>
      <c r="AC8">
        <f>INDEX(_calc_누적빈도!AC:AC,$A8)-INDEX(_calc_누적빈도!AC:AC,$A8-기준300회_후보!$B$1)</f>
        <v>41</v>
      </c>
      <c r="AD8">
        <f>INDEX(_calc_누적빈도!AD:AD,$A8)-INDEX(_calc_누적빈도!AD:AD,$A8-기준300회_후보!$B$1)</f>
        <v>42</v>
      </c>
      <c r="AE8">
        <f>INDEX(_calc_누적빈도!AE:AE,$A8)-INDEX(_calc_누적빈도!AE:AE,$A8-기준300회_후보!$B$1)</f>
        <v>46</v>
      </c>
      <c r="AF8">
        <f>INDEX(_calc_누적빈도!AF:AF,$A8)-INDEX(_calc_누적빈도!AF:AF,$A8-기준300회_후보!$B$1)</f>
        <v>43</v>
      </c>
      <c r="AG8">
        <f>INDEX(_calc_누적빈도!AG:AG,$A8)-INDEX(_calc_누적빈도!AG:AG,$A8-기준300회_후보!$B$1)</f>
        <v>35</v>
      </c>
      <c r="AH8">
        <f>INDEX(_calc_누적빈도!AH:AH,$A8)-INDEX(_calc_누적빈도!AH:AH,$A8-기준300회_후보!$B$1)</f>
        <v>44</v>
      </c>
      <c r="AI8">
        <f>INDEX(_calc_누적빈도!AI:AI,$A8)-INDEX(_calc_누적빈도!AI:AI,$A8-기준300회_후보!$B$1)</f>
        <v>40</v>
      </c>
      <c r="AJ8">
        <f>INDEX(_calc_누적빈도!AJ:AJ,$A8)-INDEX(_calc_누적빈도!AJ:AJ,$A8-기준300회_후보!$B$1)</f>
        <v>49</v>
      </c>
      <c r="AK8">
        <f>INDEX(_calc_누적빈도!AK:AK,$A8)-INDEX(_calc_누적빈도!AK:AK,$A8-기준300회_후보!$B$1)</f>
        <v>40</v>
      </c>
      <c r="AL8">
        <f>INDEX(_calc_누적빈도!AL:AL,$A8)-INDEX(_calc_누적빈도!AL:AL,$A8-기준300회_후보!$B$1)</f>
        <v>46</v>
      </c>
      <c r="AM8">
        <f>INDEX(_calc_누적빈도!AM:AM,$A8)-INDEX(_calc_누적빈도!AM:AM,$A8-기준300회_후보!$B$1)</f>
        <v>44</v>
      </c>
      <c r="AN8">
        <f>INDEX(_calc_누적빈도!AN:AN,$A8)-INDEX(_calc_누적빈도!AN:AN,$A8-기준300회_후보!$B$1)</f>
        <v>34</v>
      </c>
      <c r="AO8">
        <f>INDEX(_calc_누적빈도!AO:AO,$A8)-INDEX(_calc_누적빈도!AO:AO,$A8-기준300회_후보!$B$1)</f>
        <v>41</v>
      </c>
      <c r="AP8">
        <f>INDEX(_calc_누적빈도!AP:AP,$A8)-INDEX(_calc_누적빈도!AP:AP,$A8-기준300회_후보!$B$1)</f>
        <v>37</v>
      </c>
      <c r="AQ8">
        <f>INDEX(_calc_누적빈도!AQ:AQ,$A8)-INDEX(_calc_누적빈도!AQ:AQ,$A8-기준300회_후보!$B$1)</f>
        <v>36</v>
      </c>
      <c r="AR8">
        <f>INDEX(_calc_누적빈도!AR:AR,$A8)-INDEX(_calc_누적빈도!AR:AR,$A8-기준300회_후보!$B$1)</f>
        <v>26</v>
      </c>
      <c r="AS8">
        <f>INDEX(_calc_누적빈도!AS:AS,$A8)-INDEX(_calc_누적빈도!AS:AS,$A8-기준300회_후보!$B$1)</f>
        <v>39</v>
      </c>
      <c r="AT8">
        <f>INDEX(_calc_누적빈도!AT:AT,$A8)-INDEX(_calc_누적빈도!AT:AT,$A8-기준300회_후보!$B$1)</f>
        <v>44</v>
      </c>
      <c r="AU8">
        <f>(RANK(_calc_라운드기준!B8,_calc_라운드기준!$B8:$AT8,0)+COUNTIFS(_calc_라운드기준!$B8:$AT8,_calc_라운드기준!B8,$B$1:$AT$1,"&lt;"&amp;1))-(RANK(B8,$B8:$AT8,0)+COUNTIFS($B8:$AT8,B8,$B$1:$AT$1,"&lt;"&amp;1))</f>
        <v>-26</v>
      </c>
      <c r="AV8">
        <f>(RANK(_calc_라운드기준!C8,_calc_라운드기준!$B8:$AT8,0)+COUNTIFS(_calc_라운드기준!$B8:$AT8,_calc_라운드기준!C8,$B$1:$AT$1,"&lt;"&amp;2))-(RANK(C8,$B8:$AT8,0)+COUNTIFS($B8:$AT8,C8,$B$1:$AT$1,"&lt;"&amp;2))</f>
        <v>-4</v>
      </c>
      <c r="AW8">
        <f>(RANK(_calc_라운드기준!D8,_calc_라운드기준!$B8:$AT8,0)+COUNTIFS(_calc_라운드기준!$B8:$AT8,_calc_라운드기준!D8,$B$1:$AT$1,"&lt;"&amp;3))-(RANK(D8,$B8:$AT8,0)+COUNTIFS($B8:$AT8,D8,$B$1:$AT$1,"&lt;"&amp;3))</f>
        <v>5</v>
      </c>
      <c r="AX8">
        <f>(RANK(_calc_라운드기준!E8,_calc_라운드기준!$B8:$AT8,0)+COUNTIFS(_calc_라운드기준!$B8:$AT8,_calc_라운드기준!E8,$B$1:$AT$1,"&lt;"&amp;4))-(RANK(E8,$B8:$AT8,0)+COUNTIFS($B8:$AT8,E8,$B$1:$AT$1,"&lt;"&amp;4))</f>
        <v>-23</v>
      </c>
      <c r="AY8">
        <f>(RANK(_calc_라운드기준!F8,_calc_라운드기준!$B8:$AT8,0)+COUNTIFS(_calc_라운드기준!$B8:$AT8,_calc_라운드기준!F8,$B$1:$AT$1,"&lt;"&amp;5))-(RANK(F8,$B8:$AT8,0)+COUNTIFS($B8:$AT8,F8,$B$1:$AT$1,"&lt;"&amp;5))</f>
        <v>-4</v>
      </c>
      <c r="AZ8">
        <f>(RANK(_calc_라운드기준!G8,_calc_라운드기준!$B8:$AT8,0)+COUNTIFS(_calc_라운드기준!$B8:$AT8,_calc_라운드기준!G8,$B$1:$AT$1,"&lt;"&amp;6))-(RANK(G8,$B8:$AT8,0)+COUNTIFS($B8:$AT8,G8,$B$1:$AT$1,"&lt;"&amp;6))</f>
        <v>21</v>
      </c>
      <c r="BA8">
        <f>(RANK(_calc_라운드기준!H8,_calc_라운드기준!$B8:$AT8,0)+COUNTIFS(_calc_라운드기준!$B8:$AT8,_calc_라운드기준!H8,$B$1:$AT$1,"&lt;"&amp;7))-(RANK(H8,$B8:$AT8,0)+COUNTIFS($B8:$AT8,H8,$B$1:$AT$1,"&lt;"&amp;7))</f>
        <v>15</v>
      </c>
      <c r="BB8">
        <f>(RANK(_calc_라운드기준!I8,_calc_라운드기준!$B8:$AT8,0)+COUNTIFS(_calc_라운드기준!$B8:$AT8,_calc_라운드기준!I8,$B$1:$AT$1,"&lt;"&amp;8))-(RANK(I8,$B8:$AT8,0)+COUNTIFS($B8:$AT8,I8,$B$1:$AT$1,"&lt;"&amp;8))</f>
        <v>-15</v>
      </c>
      <c r="BC8">
        <f>(RANK(_calc_라운드기준!J8,_calc_라운드기준!$B8:$AT8,0)+COUNTIFS(_calc_라운드기준!$B8:$AT8,_calc_라운드기준!J8,$B$1:$AT$1,"&lt;"&amp;9))-(RANK(J8,$B8:$AT8,0)+COUNTIFS($B8:$AT8,J8,$B$1:$AT$1,"&lt;"&amp;9))</f>
        <v>-10</v>
      </c>
      <c r="BD8">
        <f>(RANK(_calc_라운드기준!K8,_calc_라운드기준!$B8:$AT8,0)+COUNTIFS(_calc_라운드기준!$B8:$AT8,_calc_라운드기준!K8,$B$1:$AT$1,"&lt;"&amp;10))-(RANK(K8,$B8:$AT8,0)+COUNTIFS($B8:$AT8,K8,$B$1:$AT$1,"&lt;"&amp;10))</f>
        <v>-15</v>
      </c>
      <c r="BE8">
        <f>(RANK(_calc_라운드기준!L8,_calc_라운드기준!$B8:$AT8,0)+COUNTIFS(_calc_라운드기준!$B8:$AT8,_calc_라운드기준!L8,$B$1:$AT$1,"&lt;"&amp;11))-(RANK(L8,$B8:$AT8,0)+COUNTIFS($B8:$AT8,L8,$B$1:$AT$1,"&lt;"&amp;11))</f>
        <v>12</v>
      </c>
      <c r="BF8">
        <f>(RANK(_calc_라운드기준!M8,_calc_라운드기준!$B8:$AT8,0)+COUNTIFS(_calc_라운드기준!$B8:$AT8,_calc_라운드기준!M8,$B$1:$AT$1,"&lt;"&amp;12))-(RANK(M8,$B8:$AT8,0)+COUNTIFS($B8:$AT8,M8,$B$1:$AT$1,"&lt;"&amp;12))</f>
        <v>9</v>
      </c>
      <c r="BG8">
        <f>(RANK(_calc_라운드기준!N8,_calc_라운드기준!$B8:$AT8,0)+COUNTIFS(_calc_라운드기준!$B8:$AT8,_calc_라운드기준!N8,$B$1:$AT$1,"&lt;"&amp;13))-(RANK(N8,$B8:$AT8,0)+COUNTIFS($B8:$AT8,N8,$B$1:$AT$1,"&lt;"&amp;13))</f>
        <v>22</v>
      </c>
      <c r="BH8">
        <f>(RANK(_calc_라운드기준!O8,_calc_라운드기준!$B8:$AT8,0)+COUNTIFS(_calc_라운드기준!$B8:$AT8,_calc_라운드기준!O8,$B$1:$AT$1,"&lt;"&amp;14))-(RANK(O8,$B8:$AT8,0)+COUNTIFS($B8:$AT8,O8,$B$1:$AT$1,"&lt;"&amp;14))</f>
        <v>21</v>
      </c>
      <c r="BI8">
        <f>(RANK(_calc_라운드기준!P8,_calc_라운드기준!$B8:$AT8,0)+COUNTIFS(_calc_라운드기준!$B8:$AT8,_calc_라운드기준!P8,$B$1:$AT$1,"&lt;"&amp;15))-(RANK(P8,$B8:$AT8,0)+COUNTIFS($B8:$AT8,P8,$B$1:$AT$1,"&lt;"&amp;15))</f>
        <v>-9</v>
      </c>
      <c r="BJ8">
        <f>(RANK(_calc_라운드기준!Q8,_calc_라운드기준!$B8:$AT8,0)+COUNTIFS(_calc_라운드기준!$B8:$AT8,_calc_라운드기준!Q8,$B$1:$AT$1,"&lt;"&amp;16))-(RANK(Q8,$B8:$AT8,0)+COUNTIFS($B8:$AT8,Q8,$B$1:$AT$1,"&lt;"&amp;16))</f>
        <v>4</v>
      </c>
      <c r="BK8">
        <f>(RANK(_calc_라운드기준!R8,_calc_라운드기준!$B8:$AT8,0)+COUNTIFS(_calc_라운드기준!$B8:$AT8,_calc_라운드기준!R8,$B$1:$AT$1,"&lt;"&amp;17))-(RANK(R8,$B8:$AT8,0)+COUNTIFS($B8:$AT8,R8,$B$1:$AT$1,"&lt;"&amp;17))</f>
        <v>3</v>
      </c>
      <c r="BL8">
        <f>(RANK(_calc_라운드기준!S8,_calc_라운드기준!$B8:$AT8,0)+COUNTIFS(_calc_라운드기준!$B8:$AT8,_calc_라운드기준!S8,$B$1:$AT$1,"&lt;"&amp;18))-(RANK(S8,$B8:$AT8,0)+COUNTIFS($B8:$AT8,S8,$B$1:$AT$1,"&lt;"&amp;18))</f>
        <v>8</v>
      </c>
      <c r="BM8">
        <f>(RANK(_calc_라운드기준!T8,_calc_라운드기준!$B8:$AT8,0)+COUNTIFS(_calc_라운드기준!$B8:$AT8,_calc_라운드기준!T8,$B$1:$AT$1,"&lt;"&amp;19))-(RANK(T8,$B8:$AT8,0)+COUNTIFS($B8:$AT8,T8,$B$1:$AT$1,"&lt;"&amp;19))</f>
        <v>-17</v>
      </c>
      <c r="BN8">
        <f>(RANK(_calc_라운드기준!U8,_calc_라운드기준!$B8:$AT8,0)+COUNTIFS(_calc_라운드기준!$B8:$AT8,_calc_라운드기준!U8,$B$1:$AT$1,"&lt;"&amp;20))-(RANK(U8,$B8:$AT8,0)+COUNTIFS($B8:$AT8,U8,$B$1:$AT$1,"&lt;"&amp;20))</f>
        <v>-11</v>
      </c>
      <c r="BO8">
        <f>(RANK(_calc_라운드기준!V8,_calc_라운드기준!$B8:$AT8,0)+COUNTIFS(_calc_라운드기준!$B8:$AT8,_calc_라운드기준!V8,$B$1:$AT$1,"&lt;"&amp;21))-(RANK(V8,$B8:$AT8,0)+COUNTIFS($B8:$AT8,V8,$B$1:$AT$1,"&lt;"&amp;21))</f>
        <v>26</v>
      </c>
      <c r="BP8">
        <f>(RANK(_calc_라운드기준!W8,_calc_라운드기준!$B8:$AT8,0)+COUNTIFS(_calc_라운드기준!$B8:$AT8,_calc_라운드기준!W8,$B$1:$AT$1,"&lt;"&amp;22))-(RANK(W8,$B8:$AT8,0)+COUNTIFS($B8:$AT8,W8,$B$1:$AT$1,"&lt;"&amp;22))</f>
        <v>-2</v>
      </c>
      <c r="BQ8">
        <f>(RANK(_calc_라운드기준!X8,_calc_라운드기준!$B8:$AT8,0)+COUNTIFS(_calc_라운드기준!$B8:$AT8,_calc_라운드기준!X8,$B$1:$AT$1,"&lt;"&amp;23))-(RANK(X8,$B8:$AT8,0)+COUNTIFS($B8:$AT8,X8,$B$1:$AT$1,"&lt;"&amp;23))</f>
        <v>-7</v>
      </c>
      <c r="BR8">
        <f>(RANK(_calc_라운드기준!Y8,_calc_라운드기준!$B8:$AT8,0)+COUNTIFS(_calc_라운드기준!$B8:$AT8,_calc_라운드기준!Y8,$B$1:$AT$1,"&lt;"&amp;24))-(RANK(Y8,$B8:$AT8,0)+COUNTIFS($B8:$AT8,Y8,$B$1:$AT$1,"&lt;"&amp;24))</f>
        <v>-3</v>
      </c>
      <c r="BS8">
        <f>(RANK(_calc_라운드기준!Z8,_calc_라운드기준!$B8:$AT8,0)+COUNTIFS(_calc_라운드기준!$B8:$AT8,_calc_라운드기준!Z8,$B$1:$AT$1,"&lt;"&amp;25))-(RANK(Z8,$B8:$AT8,0)+COUNTIFS($B8:$AT8,Z8,$B$1:$AT$1,"&lt;"&amp;25))</f>
        <v>-12</v>
      </c>
      <c r="BT8">
        <f>(RANK(_calc_라운드기준!AA8,_calc_라운드기준!$B8:$AT8,0)+COUNTIFS(_calc_라운드기준!$B8:$AT8,_calc_라운드기준!AA8,$B$1:$AT$1,"&lt;"&amp;26))-(RANK(AA8,$B8:$AT8,0)+COUNTIFS($B8:$AT8,AA8,$B$1:$AT$1,"&lt;"&amp;26))</f>
        <v>6</v>
      </c>
      <c r="BU8">
        <f>(RANK(_calc_라운드기준!AB8,_calc_라운드기준!$B8:$AT8,0)+COUNTIFS(_calc_라운드기준!$B8:$AT8,_calc_라운드기준!AB8,$B$1:$AT$1,"&lt;"&amp;27))-(RANK(AB8,$B8:$AT8,0)+COUNTIFS($B8:$AT8,AB8,$B$1:$AT$1,"&lt;"&amp;27))</f>
        <v>-13</v>
      </c>
      <c r="BV8">
        <f>(RANK(_calc_라운드기준!AC8,_calc_라운드기준!$B8:$AT8,0)+COUNTIFS(_calc_라운드기준!$B8:$AT8,_calc_라운드기준!AC8,$B$1:$AT$1,"&lt;"&amp;28))-(RANK(AC8,$B8:$AT8,0)+COUNTIFS($B8:$AT8,AC8,$B$1:$AT$1,"&lt;"&amp;28))</f>
        <v>-17</v>
      </c>
      <c r="BW8">
        <f>(RANK(_calc_라운드기준!AD8,_calc_라운드기준!$B8:$AT8,0)+COUNTIFS(_calc_라운드기준!$B8:$AT8,_calc_라운드기준!AD8,$B$1:$AT$1,"&lt;"&amp;29))-(RANK(AD8,$B8:$AT8,0)+COUNTIFS($B8:$AT8,AD8,$B$1:$AT$1,"&lt;"&amp;29))</f>
        <v>-3</v>
      </c>
      <c r="BX8">
        <f>(RANK(_calc_라운드기준!AE8,_calc_라운드기준!$B8:$AT8,0)+COUNTIFS(_calc_라운드기준!$B8:$AT8,_calc_라운드기준!AE8,$B$1:$AT$1,"&lt;"&amp;30))-(RANK(AE8,$B8:$AT8,0)+COUNTIFS($B8:$AT8,AE8,$B$1:$AT$1,"&lt;"&amp;30))</f>
        <v>9</v>
      </c>
      <c r="BY8">
        <f>(RANK(_calc_라운드기준!AF8,_calc_라운드기준!$B8:$AT8,0)+COUNTIFS(_calc_라운드기준!$B8:$AT8,_calc_라운드기준!AF8,$B$1:$AT$1,"&lt;"&amp;31))-(RANK(AF8,$B8:$AT8,0)+COUNTIFS($B8:$AT8,AF8,$B$1:$AT$1,"&lt;"&amp;31))</f>
        <v>-10</v>
      </c>
      <c r="BZ8">
        <f>(RANK(_calc_라운드기준!AG8,_calc_라운드기준!$B8:$AT8,0)+COUNTIFS(_calc_라운드기준!$B8:$AT8,_calc_라운드기준!AG8,$B$1:$AT$1,"&lt;"&amp;32))-(RANK(AG8,$B8:$AT8,0)+COUNTIFS($B8:$AT8,AG8,$B$1:$AT$1,"&lt;"&amp;32))</f>
        <v>2</v>
      </c>
      <c r="CA8">
        <f>(RANK(_calc_라운드기준!AH8,_calc_라운드기준!$B8:$AT8,0)+COUNTIFS(_calc_라운드기준!$B8:$AT8,_calc_라운드기준!AH8,$B$1:$AT$1,"&lt;"&amp;33))-(RANK(AH8,$B8:$AT8,0)+COUNTIFS($B8:$AT8,AH8,$B$1:$AT$1,"&lt;"&amp;33))</f>
        <v>22</v>
      </c>
      <c r="CB8">
        <f>(RANK(_calc_라운드기준!AI8,_calc_라운드기준!$B8:$AT8,0)+COUNTIFS(_calc_라운드기준!$B8:$AT8,_calc_라운드기준!AI8,$B$1:$AT$1,"&lt;"&amp;34))-(RANK(AI8,$B8:$AT8,0)+COUNTIFS($B8:$AT8,AI8,$B$1:$AT$1,"&lt;"&amp;34))</f>
        <v>7</v>
      </c>
      <c r="CC8">
        <f>(RANK(_calc_라운드기준!AJ8,_calc_라운드기준!$B8:$AT8,0)+COUNTIFS(_calc_라운드기준!$B8:$AT8,_calc_라운드기준!AJ8,$B$1:$AT$1,"&lt;"&amp;35))-(RANK(AJ8,$B8:$AT8,0)+COUNTIFS($B8:$AT8,AJ8,$B$1:$AT$1,"&lt;"&amp;35))</f>
        <v>16</v>
      </c>
      <c r="CD8">
        <f>(RANK(_calc_라운드기준!AK8,_calc_라운드기준!$B8:$AT8,0)+COUNTIFS(_calc_라운드기준!$B8:$AT8,_calc_라운드기준!AK8,$B$1:$AT$1,"&lt;"&amp;36))-(RANK(AK8,$B8:$AT8,0)+COUNTIFS($B8:$AT8,AK8,$B$1:$AT$1,"&lt;"&amp;36))</f>
        <v>-10</v>
      </c>
      <c r="CE8">
        <f>(RANK(_calc_라운드기준!AL8,_calc_라운드기준!$B8:$AT8,0)+COUNTIFS(_calc_라운드기준!$B8:$AT8,_calc_라운드기준!AL8,$B$1:$AT$1,"&lt;"&amp;37))-(RANK(AL8,$B8:$AT8,0)+COUNTIFS($B8:$AT8,AL8,$B$1:$AT$1,"&lt;"&amp;37))</f>
        <v>11</v>
      </c>
      <c r="CF8">
        <f>(RANK(_calc_라운드기준!AM8,_calc_라운드기준!$B8:$AT8,0)+COUNTIFS(_calc_라운드기준!$B8:$AT8,_calc_라운드기준!AM8,$B$1:$AT$1,"&lt;"&amp;38))-(RANK(AM8,$B8:$AT8,0)+COUNTIFS($B8:$AT8,AM8,$B$1:$AT$1,"&lt;"&amp;38))</f>
        <v>-5</v>
      </c>
      <c r="CG8">
        <f>(RANK(_calc_라운드기준!AN8,_calc_라운드기준!$B8:$AT8,0)+COUNTIFS(_calc_라운드기준!$B8:$AT8,_calc_라운드기준!AN8,$B$1:$AT$1,"&lt;"&amp;39))-(RANK(AN8,$B8:$AT8,0)+COUNTIFS($B8:$AT8,AN8,$B$1:$AT$1,"&lt;"&amp;39))</f>
        <v>-19</v>
      </c>
      <c r="CH8">
        <f>(RANK(_calc_라운드기준!AO8,_calc_라운드기준!$B8:$AT8,0)+COUNTIFS(_calc_라운드기준!$B8:$AT8,_calc_라운드기준!AO8,$B$1:$AT$1,"&lt;"&amp;40))-(RANK(AO8,$B8:$AT8,0)+COUNTIFS($B8:$AT8,AO8,$B$1:$AT$1,"&lt;"&amp;40))</f>
        <v>12</v>
      </c>
      <c r="CI8">
        <f>(RANK(_calc_라운드기준!AP8,_calc_라운드기준!$B8:$AT8,0)+COUNTIFS(_calc_라운드기준!$B8:$AT8,_calc_라운드기준!AP8,$B$1:$AT$1,"&lt;"&amp;41))-(RANK(AP8,$B8:$AT8,0)+COUNTIFS($B8:$AT8,AP8,$B$1:$AT$1,"&lt;"&amp;41))</f>
        <v>-12</v>
      </c>
      <c r="CJ8">
        <f>(RANK(_calc_라운드기준!AQ8,_calc_라운드기준!$B8:$AT8,0)+COUNTIFS(_calc_라운드기준!$B8:$AT8,_calc_라운드기준!AQ8,$B$1:$AT$1,"&lt;"&amp;42))-(RANK(AQ8,$B8:$AT8,0)+COUNTIFS($B8:$AT8,AQ8,$B$1:$AT$1,"&lt;"&amp;42))</f>
        <v>2</v>
      </c>
      <c r="CK8">
        <f>(RANK(_calc_라운드기준!AR8,_calc_라운드기준!$B8:$AT8,0)+COUNTIFS(_calc_라운드기준!$B8:$AT8,_calc_라운드기준!AR8,$B$1:$AT$1,"&lt;"&amp;43))-(RANK(AR8,$B8:$AT8,0)+COUNTIFS($B8:$AT8,AR8,$B$1:$AT$1,"&lt;"&amp;43))</f>
        <v>0</v>
      </c>
      <c r="CL8">
        <f>(RANK(_calc_라운드기준!AS8,_calc_라운드기준!$B8:$AT8,0)+COUNTIFS(_calc_라운드기준!$B8:$AT8,_calc_라운드기준!AS8,$B$1:$AT$1,"&lt;"&amp;44))-(RANK(AS8,$B8:$AT8,0)+COUNTIFS($B8:$AT8,AS8,$B$1:$AT$1,"&lt;"&amp;44))</f>
        <v>5</v>
      </c>
      <c r="CM8">
        <f>(RANK(_calc_라운드기준!AT8,_calc_라운드기준!$B8:$AT8,0)+COUNTIFS(_calc_라운드기준!$B8:$AT8,_calc_라운드기준!AT8,$B$1:$AT$1,"&lt;"&amp;45))-(RANK(AT8,$B8:$AT8,0)+COUNTIFS($B8:$AT8,AT8,$B$1:$AT$1,"&lt;"&amp;45))</f>
        <v>9</v>
      </c>
      <c r="CN8">
        <f t="shared" si="0"/>
        <v>45</v>
      </c>
      <c r="CO8">
        <f t="shared" si="1"/>
        <v>27</v>
      </c>
      <c r="CP8">
        <f t="shared" si="2"/>
        <v>17</v>
      </c>
      <c r="CQ8">
        <f t="shared" si="3"/>
        <v>44</v>
      </c>
      <c r="CR8">
        <f t="shared" si="4"/>
        <v>28</v>
      </c>
      <c r="CS8">
        <f t="shared" si="5"/>
        <v>4</v>
      </c>
      <c r="CT8">
        <f t="shared" si="6"/>
        <v>7</v>
      </c>
      <c r="CU8">
        <f t="shared" si="7"/>
        <v>39</v>
      </c>
      <c r="CV8">
        <f t="shared" si="8"/>
        <v>32</v>
      </c>
      <c r="CW8">
        <f t="shared" si="9"/>
        <v>40</v>
      </c>
      <c r="CX8">
        <f t="shared" si="10"/>
        <v>8</v>
      </c>
      <c r="CY8">
        <f t="shared" si="11"/>
        <v>11</v>
      </c>
      <c r="CZ8">
        <f t="shared" si="12"/>
        <v>2</v>
      </c>
      <c r="DA8">
        <f t="shared" si="13"/>
        <v>5</v>
      </c>
      <c r="DB8">
        <f t="shared" si="14"/>
        <v>31</v>
      </c>
      <c r="DC8">
        <f t="shared" si="15"/>
        <v>19</v>
      </c>
      <c r="DD8">
        <f t="shared" si="16"/>
        <v>20</v>
      </c>
      <c r="DE8">
        <f t="shared" si="17"/>
        <v>14</v>
      </c>
      <c r="DF8">
        <f t="shared" si="18"/>
        <v>41</v>
      </c>
      <c r="DG8">
        <f t="shared" si="19"/>
        <v>35</v>
      </c>
      <c r="DH8">
        <f t="shared" si="20"/>
        <v>1</v>
      </c>
      <c r="DI8">
        <f t="shared" si="21"/>
        <v>24</v>
      </c>
      <c r="DJ8">
        <f t="shared" si="22"/>
        <v>30</v>
      </c>
      <c r="DK8">
        <f t="shared" si="23"/>
        <v>25</v>
      </c>
      <c r="DL8">
        <f t="shared" si="24"/>
        <v>36</v>
      </c>
      <c r="DM8">
        <f t="shared" si="25"/>
        <v>16</v>
      </c>
      <c r="DN8">
        <f t="shared" si="26"/>
        <v>38</v>
      </c>
      <c r="DO8">
        <f t="shared" si="27"/>
        <v>42</v>
      </c>
      <c r="DP8">
        <f t="shared" si="28"/>
        <v>26</v>
      </c>
      <c r="DQ8">
        <f t="shared" si="29"/>
        <v>12</v>
      </c>
      <c r="DR8">
        <f t="shared" si="30"/>
        <v>33</v>
      </c>
      <c r="DS8">
        <f t="shared" si="31"/>
        <v>21</v>
      </c>
      <c r="DT8">
        <f t="shared" si="32"/>
        <v>3</v>
      </c>
      <c r="DU8">
        <f t="shared" si="33"/>
        <v>15</v>
      </c>
      <c r="DV8">
        <f t="shared" si="34"/>
        <v>6</v>
      </c>
      <c r="DW8">
        <f t="shared" si="35"/>
        <v>34</v>
      </c>
      <c r="DX8">
        <f t="shared" si="36"/>
        <v>10</v>
      </c>
      <c r="DY8">
        <f t="shared" si="37"/>
        <v>29</v>
      </c>
      <c r="DZ8">
        <f t="shared" si="38"/>
        <v>43</v>
      </c>
      <c r="EA8">
        <f t="shared" si="39"/>
        <v>9</v>
      </c>
      <c r="EB8">
        <f t="shared" si="40"/>
        <v>37</v>
      </c>
      <c r="EC8">
        <f t="shared" si="41"/>
        <v>22</v>
      </c>
      <c r="ED8">
        <f t="shared" si="42"/>
        <v>23</v>
      </c>
      <c r="EE8">
        <f t="shared" si="43"/>
        <v>18</v>
      </c>
      <c r="EF8">
        <f t="shared" si="44"/>
        <v>13</v>
      </c>
    </row>
    <row r="9" spans="1:136" ht="16.5" customHeight="1">
      <c r="A9">
        <f>_calc_라운드기준!A9</f>
        <v>1237</v>
      </c>
      <c r="B9">
        <f>INDEX(_calc_누적빈도!B:B,$A9)-INDEX(_calc_누적빈도!B:B,$A9-기준300회_후보!$B$1)</f>
        <v>39</v>
      </c>
      <c r="C9">
        <f>INDEX(_calc_누적빈도!C:C,$A9)-INDEX(_calc_누적빈도!C:C,$A9-기준300회_후보!$B$1)</f>
        <v>33</v>
      </c>
      <c r="D9">
        <f>INDEX(_calc_누적빈도!D:D,$A9)-INDEX(_calc_누적빈도!D:D,$A9-기준300회_후보!$B$1)</f>
        <v>47</v>
      </c>
      <c r="E9">
        <f>INDEX(_calc_누적빈도!E:E,$A9)-INDEX(_calc_누적빈도!E:E,$A9-기준300회_후보!$B$1)</f>
        <v>35</v>
      </c>
      <c r="F9">
        <f>INDEX(_calc_누적빈도!F:F,$A9)-INDEX(_calc_누적빈도!F:F,$A9-기준300회_후보!$B$1)</f>
        <v>25</v>
      </c>
      <c r="G9">
        <f>INDEX(_calc_누적빈도!G:G,$A9)-INDEX(_calc_누적빈도!G:G,$A9-기준300회_후보!$B$1)</f>
        <v>48</v>
      </c>
      <c r="H9">
        <f>INDEX(_calc_누적빈도!H:H,$A9)-INDEX(_calc_누적빈도!H:H,$A9-기준300회_후보!$B$1)</f>
        <v>45</v>
      </c>
      <c r="I9">
        <f>INDEX(_calc_누적빈도!I:I,$A9)-INDEX(_calc_누적빈도!I:I,$A9-기준300회_후보!$B$1)</f>
        <v>33</v>
      </c>
      <c r="J9">
        <f>INDEX(_calc_누적빈도!J:J,$A9)-INDEX(_calc_누적빈도!J:J,$A9-기준300회_후보!$B$1)</f>
        <v>41</v>
      </c>
      <c r="K9">
        <f>INDEX(_calc_누적빈도!K:K,$A9)-INDEX(_calc_누적빈도!K:K,$A9-기준300회_후보!$B$1)</f>
        <v>33</v>
      </c>
      <c r="L9">
        <f>INDEX(_calc_누적빈도!L:L,$A9)-INDEX(_calc_누적빈도!L:L,$A9-기준300회_후보!$B$1)</f>
        <v>39</v>
      </c>
      <c r="M9">
        <f>INDEX(_calc_누적빈도!M:M,$A9)-INDEX(_calc_누적빈도!M:M,$A9-기준300회_후보!$B$1)</f>
        <v>47</v>
      </c>
      <c r="N9">
        <f>INDEX(_calc_누적빈도!N:N,$A9)-INDEX(_calc_누적빈도!N:N,$A9-기준300회_후보!$B$1)</f>
        <v>48</v>
      </c>
      <c r="O9">
        <f>INDEX(_calc_누적빈도!O:O,$A9)-INDEX(_calc_누적빈도!O:O,$A9-기준300회_후보!$B$1)</f>
        <v>40</v>
      </c>
      <c r="P9">
        <f>INDEX(_calc_누적빈도!P:P,$A9)-INDEX(_calc_누적빈도!P:P,$A9-기준300회_후보!$B$1)</f>
        <v>44</v>
      </c>
      <c r="Q9">
        <f>INDEX(_calc_누적빈도!Q:Q,$A9)-INDEX(_calc_누적빈도!Q:Q,$A9-기준300회_후보!$B$1)</f>
        <v>47</v>
      </c>
      <c r="R9">
        <f>INDEX(_calc_누적빈도!R:R,$A9)-INDEX(_calc_누적빈도!R:R,$A9-기준300회_후보!$B$1)</f>
        <v>35</v>
      </c>
      <c r="S9">
        <f>INDEX(_calc_누적빈도!S:S,$A9)-INDEX(_calc_누적빈도!S:S,$A9-기준300회_후보!$B$1)</f>
        <v>41</v>
      </c>
      <c r="T9">
        <f>INDEX(_calc_누적빈도!T:T,$A9)-INDEX(_calc_누적빈도!T:T,$A9-기준300회_후보!$B$1)</f>
        <v>41</v>
      </c>
      <c r="U9">
        <f>INDEX(_calc_누적빈도!U:U,$A9)-INDEX(_calc_누적빈도!U:U,$A9-기준300회_후보!$B$1)</f>
        <v>39</v>
      </c>
      <c r="V9">
        <f>INDEX(_calc_누적빈도!V:V,$A9)-INDEX(_calc_누적빈도!V:V,$A9-기준300회_후보!$B$1)</f>
        <v>42</v>
      </c>
      <c r="W9">
        <f>INDEX(_calc_누적빈도!W:W,$A9)-INDEX(_calc_누적빈도!W:W,$A9-기준300회_후보!$B$1)</f>
        <v>40</v>
      </c>
      <c r="X9">
        <f>INDEX(_calc_누적빈도!X:X,$A9)-INDEX(_calc_누적빈도!X:X,$A9-기준300회_후보!$B$1)</f>
        <v>34</v>
      </c>
      <c r="Y9">
        <f>INDEX(_calc_누적빈도!Y:Y,$A9)-INDEX(_calc_누적빈도!Y:Y,$A9-기준300회_후보!$B$1)</f>
        <v>43</v>
      </c>
      <c r="Z9">
        <f>INDEX(_calc_누적빈도!Z:Z,$A9)-INDEX(_calc_누적빈도!Z:Z,$A9-기준300회_후보!$B$1)</f>
        <v>32</v>
      </c>
      <c r="AA9">
        <f>INDEX(_calc_누적빈도!AA:AA,$A9)-INDEX(_calc_누적빈도!AA:AA,$A9-기준300회_후보!$B$1)</f>
        <v>40</v>
      </c>
      <c r="AB9">
        <f>INDEX(_calc_누적빈도!AB:AB,$A9)-INDEX(_calc_누적빈도!AB:AB,$A9-기준300회_후보!$B$1)</f>
        <v>43</v>
      </c>
      <c r="AC9">
        <f>INDEX(_calc_누적빈도!AC:AC,$A9)-INDEX(_calc_누적빈도!AC:AC,$A9-기준300회_후보!$B$1)</f>
        <v>41</v>
      </c>
      <c r="AD9">
        <f>INDEX(_calc_누적빈도!AD:AD,$A9)-INDEX(_calc_누적빈도!AD:AD,$A9-기준300회_후보!$B$1)</f>
        <v>43</v>
      </c>
      <c r="AE9">
        <f>INDEX(_calc_누적빈도!AE:AE,$A9)-INDEX(_calc_누적빈도!AE:AE,$A9-기준300회_후보!$B$1)</f>
        <v>46</v>
      </c>
      <c r="AF9">
        <f>INDEX(_calc_누적빈도!AF:AF,$A9)-INDEX(_calc_누적빈도!AF:AF,$A9-기준300회_후보!$B$1)</f>
        <v>43</v>
      </c>
      <c r="AG9">
        <f>INDEX(_calc_누적빈도!AG:AG,$A9)-INDEX(_calc_누적빈도!AG:AG,$A9-기준300회_후보!$B$1)</f>
        <v>35</v>
      </c>
      <c r="AH9">
        <f>INDEX(_calc_누적빈도!AH:AH,$A9)-INDEX(_calc_누적빈도!AH:AH,$A9-기준300회_후보!$B$1)</f>
        <v>44</v>
      </c>
      <c r="AI9">
        <f>INDEX(_calc_누적빈도!AI:AI,$A9)-INDEX(_calc_누적빈도!AI:AI,$A9-기준300회_후보!$B$1)</f>
        <v>39</v>
      </c>
      <c r="AJ9">
        <f>INDEX(_calc_누적빈도!AJ:AJ,$A9)-INDEX(_calc_누적빈도!AJ:AJ,$A9-기준300회_후보!$B$1)</f>
        <v>49</v>
      </c>
      <c r="AK9">
        <f>INDEX(_calc_누적빈도!AK:AK,$A9)-INDEX(_calc_누적빈도!AK:AK,$A9-기준300회_후보!$B$1)</f>
        <v>40</v>
      </c>
      <c r="AL9">
        <f>INDEX(_calc_누적빈도!AL:AL,$A9)-INDEX(_calc_누적빈도!AL:AL,$A9-기준300회_후보!$B$1)</f>
        <v>45</v>
      </c>
      <c r="AM9">
        <f>INDEX(_calc_누적빈도!AM:AM,$A9)-INDEX(_calc_누적빈도!AM:AM,$A9-기준300회_후보!$B$1)</f>
        <v>44</v>
      </c>
      <c r="AN9">
        <f>INDEX(_calc_누적빈도!AN:AN,$A9)-INDEX(_calc_누적빈도!AN:AN,$A9-기준300회_후보!$B$1)</f>
        <v>34</v>
      </c>
      <c r="AO9">
        <f>INDEX(_calc_누적빈도!AO:AO,$A9)-INDEX(_calc_누적빈도!AO:AO,$A9-기준300회_후보!$B$1)</f>
        <v>41</v>
      </c>
      <c r="AP9">
        <f>INDEX(_calc_누적빈도!AP:AP,$A9)-INDEX(_calc_누적빈도!AP:AP,$A9-기준300회_후보!$B$1)</f>
        <v>37</v>
      </c>
      <c r="AQ9">
        <f>INDEX(_calc_누적빈도!AQ:AQ,$A9)-INDEX(_calc_누적빈도!AQ:AQ,$A9-기준300회_후보!$B$1)</f>
        <v>36</v>
      </c>
      <c r="AR9">
        <f>INDEX(_calc_누적빈도!AR:AR,$A9)-INDEX(_calc_누적빈도!AR:AR,$A9-기준300회_후보!$B$1)</f>
        <v>26</v>
      </c>
      <c r="AS9">
        <f>INDEX(_calc_누적빈도!AS:AS,$A9)-INDEX(_calc_누적빈도!AS:AS,$A9-기준300회_후보!$B$1)</f>
        <v>39</v>
      </c>
      <c r="AT9">
        <f>INDEX(_calc_누적빈도!AT:AT,$A9)-INDEX(_calc_누적빈도!AT:AT,$A9-기준300회_후보!$B$1)</f>
        <v>44</v>
      </c>
      <c r="AU9">
        <f>(RANK(_calc_라운드기준!B9,_calc_라운드기준!$B9:$AT9,0)+COUNTIFS(_calc_라운드기준!$B9:$AT9,_calc_라운드기준!B9,$B$1:$AT$1,"&lt;"&amp;1))-(RANK(B9,$B9:$AT9,0)+COUNTIFS($B9:$AT9,B9,$B$1:$AT$1,"&lt;"&amp;1))</f>
        <v>-25</v>
      </c>
      <c r="AV9">
        <f>(RANK(_calc_라운드기준!C9,_calc_라운드기준!$B9:$AT9,0)+COUNTIFS(_calc_라운드기준!$B9:$AT9,_calc_라운드기준!C9,$B$1:$AT$1,"&lt;"&amp;2))-(RANK(C9,$B9:$AT9,0)+COUNTIFS($B9:$AT9,C9,$B$1:$AT$1,"&lt;"&amp;2))</f>
        <v>-5</v>
      </c>
      <c r="AW9">
        <f>(RANK(_calc_라운드기준!D9,_calc_라운드기준!$B9:$AT9,0)+COUNTIFS(_calc_라운드기준!$B9:$AT9,_calc_라운드기준!D9,$B$1:$AT$1,"&lt;"&amp;3))-(RANK(D9,$B9:$AT9,0)+COUNTIFS($B9:$AT9,D9,$B$1:$AT$1,"&lt;"&amp;3))</f>
        <v>4</v>
      </c>
      <c r="AX9">
        <f>(RANK(_calc_라운드기준!E9,_calc_라운드기준!$B9:$AT9,0)+COUNTIFS(_calc_라운드기준!$B9:$AT9,_calc_라운드기준!E9,$B$1:$AT$1,"&lt;"&amp;4))-(RANK(E9,$B9:$AT9,0)+COUNTIFS($B9:$AT9,E9,$B$1:$AT$1,"&lt;"&amp;4))</f>
        <v>-22</v>
      </c>
      <c r="AY9">
        <f>(RANK(_calc_라운드기준!F9,_calc_라운드기준!$B9:$AT9,0)+COUNTIFS(_calc_라운드기준!$B9:$AT9,_calc_라운드기준!F9,$B$1:$AT$1,"&lt;"&amp;5))-(RANK(F9,$B9:$AT9,0)+COUNTIFS($B9:$AT9,F9,$B$1:$AT$1,"&lt;"&amp;5))</f>
        <v>-9</v>
      </c>
      <c r="AZ9">
        <f>(RANK(_calc_라운드기준!G9,_calc_라운드기준!$B9:$AT9,0)+COUNTIFS(_calc_라운드기준!$B9:$AT9,_calc_라운드기준!G9,$B$1:$AT$1,"&lt;"&amp;6))-(RANK(G9,$B9:$AT9,0)+COUNTIFS($B9:$AT9,G9,$B$1:$AT$1,"&lt;"&amp;6))</f>
        <v>22</v>
      </c>
      <c r="BA9">
        <f>(RANK(_calc_라운드기준!H9,_calc_라운드기준!$B9:$AT9,0)+COUNTIFS(_calc_라운드기준!$B9:$AT9,_calc_라운드기준!H9,$B$1:$AT$1,"&lt;"&amp;7))-(RANK(H9,$B9:$AT9,0)+COUNTIFS($B9:$AT9,H9,$B$1:$AT$1,"&lt;"&amp;7))</f>
        <v>17</v>
      </c>
      <c r="BB9">
        <f>(RANK(_calc_라운드기준!I9,_calc_라운드기준!$B9:$AT9,0)+COUNTIFS(_calc_라운드기준!$B9:$AT9,_calc_라운드기준!I9,$B$1:$AT$1,"&lt;"&amp;8))-(RANK(I9,$B9:$AT9,0)+COUNTIFS($B9:$AT9,I9,$B$1:$AT$1,"&lt;"&amp;8))</f>
        <v>-15</v>
      </c>
      <c r="BC9">
        <f>(RANK(_calc_라운드기준!J9,_calc_라운드기준!$B9:$AT9,0)+COUNTIFS(_calc_라운드기준!$B9:$AT9,_calc_라운드기준!J9,$B$1:$AT$1,"&lt;"&amp;9))-(RANK(J9,$B9:$AT9,0)+COUNTIFS($B9:$AT9,J9,$B$1:$AT$1,"&lt;"&amp;9))</f>
        <v>-10</v>
      </c>
      <c r="BD9">
        <f>(RANK(_calc_라운드기준!K9,_calc_라운드기준!$B9:$AT9,0)+COUNTIFS(_calc_라운드기준!$B9:$AT9,_calc_라운드기준!K9,$B$1:$AT$1,"&lt;"&amp;10))-(RANK(K9,$B9:$AT9,0)+COUNTIFS($B9:$AT9,K9,$B$1:$AT$1,"&lt;"&amp;10))</f>
        <v>-5</v>
      </c>
      <c r="BE9">
        <f>(RANK(_calc_라운드기준!L9,_calc_라운드기준!$B9:$AT9,0)+COUNTIFS(_calc_라운드기준!$B9:$AT9,_calc_라운드기준!L9,$B$1:$AT$1,"&lt;"&amp;11))-(RANK(L9,$B9:$AT9,0)+COUNTIFS($B9:$AT9,L9,$B$1:$AT$1,"&lt;"&amp;11))</f>
        <v>13</v>
      </c>
      <c r="BF9">
        <f>(RANK(_calc_라운드기준!M9,_calc_라운드기준!$B9:$AT9,0)+COUNTIFS(_calc_라운드기준!$B9:$AT9,_calc_라운드기준!M9,$B$1:$AT$1,"&lt;"&amp;12))-(RANK(M9,$B9:$AT9,0)+COUNTIFS($B9:$AT9,M9,$B$1:$AT$1,"&lt;"&amp;12))</f>
        <v>9</v>
      </c>
      <c r="BG9">
        <f>(RANK(_calc_라운드기준!N9,_calc_라운드기준!$B9:$AT9,0)+COUNTIFS(_calc_라운드기준!$B9:$AT9,_calc_라운드기준!N9,$B$1:$AT$1,"&lt;"&amp;13))-(RANK(N9,$B9:$AT9,0)+COUNTIFS($B9:$AT9,N9,$B$1:$AT$1,"&lt;"&amp;13))</f>
        <v>12</v>
      </c>
      <c r="BH9">
        <f>(RANK(_calc_라운드기준!O9,_calc_라운드기준!$B9:$AT9,0)+COUNTIFS(_calc_라운드기준!$B9:$AT9,_calc_라운드기준!O9,$B$1:$AT$1,"&lt;"&amp;14))-(RANK(O9,$B9:$AT9,0)+COUNTIFS($B9:$AT9,O9,$B$1:$AT$1,"&lt;"&amp;14))</f>
        <v>21</v>
      </c>
      <c r="BI9">
        <f>(RANK(_calc_라운드기준!P9,_calc_라운드기준!$B9:$AT9,0)+COUNTIFS(_calc_라운드기준!$B9:$AT9,_calc_라운드기준!P9,$B$1:$AT$1,"&lt;"&amp;15))-(RANK(P9,$B9:$AT9,0)+COUNTIFS($B9:$AT9,P9,$B$1:$AT$1,"&lt;"&amp;15))</f>
        <v>-9</v>
      </c>
      <c r="BJ9">
        <f>(RANK(_calc_라운드기준!Q9,_calc_라운드기준!$B9:$AT9,0)+COUNTIFS(_calc_라운드기준!$B9:$AT9,_calc_라운드기준!Q9,$B$1:$AT$1,"&lt;"&amp;16))-(RANK(Q9,$B9:$AT9,0)+COUNTIFS($B9:$AT9,Q9,$B$1:$AT$1,"&lt;"&amp;16))</f>
        <v>4</v>
      </c>
      <c r="BK9">
        <f>(RANK(_calc_라운드기준!R9,_calc_라운드기준!$B9:$AT9,0)+COUNTIFS(_calc_라운드기준!$B9:$AT9,_calc_라운드기준!R9,$B$1:$AT$1,"&lt;"&amp;17))-(RANK(R9,$B9:$AT9,0)+COUNTIFS($B9:$AT9,R9,$B$1:$AT$1,"&lt;"&amp;17))</f>
        <v>2</v>
      </c>
      <c r="BL9">
        <f>(RANK(_calc_라운드기준!S9,_calc_라운드기준!$B9:$AT9,0)+COUNTIFS(_calc_라운드기준!$B9:$AT9,_calc_라운드기준!S9,$B$1:$AT$1,"&lt;"&amp;18))-(RANK(S9,$B9:$AT9,0)+COUNTIFS($B9:$AT9,S9,$B$1:$AT$1,"&lt;"&amp;18))</f>
        <v>7</v>
      </c>
      <c r="BM9">
        <f>(RANK(_calc_라운드기준!T9,_calc_라운드기준!$B9:$AT9,0)+COUNTIFS(_calc_라운드기준!$B9:$AT9,_calc_라운드기준!T9,$B$1:$AT$1,"&lt;"&amp;19))-(RANK(T9,$B9:$AT9,0)+COUNTIFS($B9:$AT9,T9,$B$1:$AT$1,"&lt;"&amp;19))</f>
        <v>-17</v>
      </c>
      <c r="BN9">
        <f>(RANK(_calc_라운드기준!U9,_calc_라운드기준!$B9:$AT9,0)+COUNTIFS(_calc_라운드기준!$B9:$AT9,_calc_라운드기준!U9,$B$1:$AT$1,"&lt;"&amp;20))-(RANK(U9,$B9:$AT9,0)+COUNTIFS($B9:$AT9,U9,$B$1:$AT$1,"&lt;"&amp;20))</f>
        <v>-2</v>
      </c>
      <c r="BO9">
        <f>(RANK(_calc_라운드기준!V9,_calc_라운드기준!$B9:$AT9,0)+COUNTIFS(_calc_라운드기준!$B9:$AT9,_calc_라운드기준!V9,$B$1:$AT$1,"&lt;"&amp;21))-(RANK(V9,$B9:$AT9,0)+COUNTIFS($B9:$AT9,V9,$B$1:$AT$1,"&lt;"&amp;21))</f>
        <v>25</v>
      </c>
      <c r="BP9">
        <f>(RANK(_calc_라운드기준!W9,_calc_라운드기준!$B9:$AT9,0)+COUNTIFS(_calc_라운드기준!$B9:$AT9,_calc_라운드기준!W9,$B$1:$AT$1,"&lt;"&amp;22))-(RANK(W9,$B9:$AT9,0)+COUNTIFS($B9:$AT9,W9,$B$1:$AT$1,"&lt;"&amp;22))</f>
        <v>4</v>
      </c>
      <c r="BQ9">
        <f>(RANK(_calc_라운드기준!X9,_calc_라운드기준!$B9:$AT9,0)+COUNTIFS(_calc_라운드기준!$B9:$AT9,_calc_라운드기준!X9,$B$1:$AT$1,"&lt;"&amp;23))-(RANK(X9,$B9:$AT9,0)+COUNTIFS($B9:$AT9,X9,$B$1:$AT$1,"&lt;"&amp;23))</f>
        <v>1</v>
      </c>
      <c r="BR9">
        <f>(RANK(_calc_라운드기준!Y9,_calc_라운드기준!$B9:$AT9,0)+COUNTIFS(_calc_라운드기준!$B9:$AT9,_calc_라운드기준!Y9,$B$1:$AT$1,"&lt;"&amp;24))-(RANK(Y9,$B9:$AT9,0)+COUNTIFS($B9:$AT9,Y9,$B$1:$AT$1,"&lt;"&amp;24))</f>
        <v>-3</v>
      </c>
      <c r="BS9">
        <f>(RANK(_calc_라운드기준!Z9,_calc_라운드기준!$B9:$AT9,0)+COUNTIFS(_calc_라운드기준!$B9:$AT9,_calc_라운드기준!Z9,$B$1:$AT$1,"&lt;"&amp;25))-(RANK(Z9,$B9:$AT9,0)+COUNTIFS($B9:$AT9,Z9,$B$1:$AT$1,"&lt;"&amp;25))</f>
        <v>-13</v>
      </c>
      <c r="BT9">
        <f>(RANK(_calc_라운드기준!AA9,_calc_라운드기준!$B9:$AT9,0)+COUNTIFS(_calc_라운드기준!$B9:$AT9,_calc_라운드기준!AA9,$B$1:$AT$1,"&lt;"&amp;26))-(RANK(AA9,$B9:$AT9,0)+COUNTIFS($B9:$AT9,AA9,$B$1:$AT$1,"&lt;"&amp;26))</f>
        <v>-10</v>
      </c>
      <c r="BU9">
        <f>(RANK(_calc_라운드기준!AB9,_calc_라운드기준!$B9:$AT9,0)+COUNTIFS(_calc_라운드기준!$B9:$AT9,_calc_라운드기준!AB9,$B$1:$AT$1,"&lt;"&amp;27))-(RANK(AB9,$B9:$AT9,0)+COUNTIFS($B9:$AT9,AB9,$B$1:$AT$1,"&lt;"&amp;27))</f>
        <v>-13</v>
      </c>
      <c r="BV9">
        <f>(RANK(_calc_라운드기준!AC9,_calc_라운드기준!$B9:$AT9,0)+COUNTIFS(_calc_라운드기준!$B9:$AT9,_calc_라운드기준!AC9,$B$1:$AT$1,"&lt;"&amp;28))-(RANK(AC9,$B9:$AT9,0)+COUNTIFS($B9:$AT9,AC9,$B$1:$AT$1,"&lt;"&amp;28))</f>
        <v>-17</v>
      </c>
      <c r="BW9">
        <f>(RANK(_calc_라운드기준!AD9,_calc_라운드기준!$B9:$AT9,0)+COUNTIFS(_calc_라운드기준!$B9:$AT9,_calc_라운드기준!AD9,$B$1:$AT$1,"&lt;"&amp;29))-(RANK(AD9,$B9:$AT9,0)+COUNTIFS($B9:$AT9,AD9,$B$1:$AT$1,"&lt;"&amp;29))</f>
        <v>-4</v>
      </c>
      <c r="BX9">
        <f>(RANK(_calc_라운드기준!AE9,_calc_라운드기준!$B9:$AT9,0)+COUNTIFS(_calc_라운드기준!$B9:$AT9,_calc_라운드기준!AE9,$B$1:$AT$1,"&lt;"&amp;30))-(RANK(AE9,$B9:$AT9,0)+COUNTIFS($B9:$AT9,AE9,$B$1:$AT$1,"&lt;"&amp;30))</f>
        <v>10</v>
      </c>
      <c r="BY9">
        <f>(RANK(_calc_라운드기준!AF9,_calc_라운드기준!$B9:$AT9,0)+COUNTIFS(_calc_라운드기준!$B9:$AT9,_calc_라운드기준!AF9,$B$1:$AT$1,"&lt;"&amp;31))-(RANK(AF9,$B9:$AT9,0)+COUNTIFS($B9:$AT9,AF9,$B$1:$AT$1,"&lt;"&amp;31))</f>
        <v>-11</v>
      </c>
      <c r="BZ9">
        <f>(RANK(_calc_라운드기준!AG9,_calc_라운드기준!$B9:$AT9,0)+COUNTIFS(_calc_라운드기준!$B9:$AT9,_calc_라운드기준!AG9,$B$1:$AT$1,"&lt;"&amp;32))-(RANK(AG9,$B9:$AT9,0)+COUNTIFS($B9:$AT9,AG9,$B$1:$AT$1,"&lt;"&amp;32))</f>
        <v>3</v>
      </c>
      <c r="CA9">
        <f>(RANK(_calc_라운드기준!AH9,_calc_라운드기준!$B9:$AT9,0)+COUNTIFS(_calc_라운드기준!$B9:$AT9,_calc_라운드기준!AH9,$B$1:$AT$1,"&lt;"&amp;33))-(RANK(AH9,$B9:$AT9,0)+COUNTIFS($B9:$AT9,AH9,$B$1:$AT$1,"&lt;"&amp;33))</f>
        <v>20</v>
      </c>
      <c r="CB9">
        <f>(RANK(_calc_라운드기준!AI9,_calc_라운드기준!$B9:$AT9,0)+COUNTIFS(_calc_라운드기준!$B9:$AT9,_calc_라운드기준!AI9,$B$1:$AT$1,"&lt;"&amp;34))-(RANK(AI9,$B9:$AT9,0)+COUNTIFS($B9:$AT9,AI9,$B$1:$AT$1,"&lt;"&amp;34))</f>
        <v>10</v>
      </c>
      <c r="CC9">
        <f>(RANK(_calc_라운드기준!AJ9,_calc_라운드기준!$B9:$AT9,0)+COUNTIFS(_calc_라운드기준!$B9:$AT9,_calc_라운드기준!AJ9,$B$1:$AT$1,"&lt;"&amp;35))-(RANK(AJ9,$B9:$AT9,0)+COUNTIFS($B9:$AT9,AJ9,$B$1:$AT$1,"&lt;"&amp;35))</f>
        <v>17</v>
      </c>
      <c r="CD9">
        <f>(RANK(_calc_라운드기준!AK9,_calc_라운드기준!$B9:$AT9,0)+COUNTIFS(_calc_라운드기준!$B9:$AT9,_calc_라운드기준!AK9,$B$1:$AT$1,"&lt;"&amp;36))-(RANK(AK9,$B9:$AT9,0)+COUNTIFS($B9:$AT9,AK9,$B$1:$AT$1,"&lt;"&amp;36))</f>
        <v>-8</v>
      </c>
      <c r="CE9">
        <f>(RANK(_calc_라운드기준!AL9,_calc_라운드기준!$B9:$AT9,0)+COUNTIFS(_calc_라운드기준!$B9:$AT9,_calc_라운드기준!AL9,$B$1:$AT$1,"&lt;"&amp;37))-(RANK(AL9,$B9:$AT9,0)+COUNTIFS($B9:$AT9,AL9,$B$1:$AT$1,"&lt;"&amp;37))</f>
        <v>11</v>
      </c>
      <c r="CF9">
        <f>(RANK(_calc_라운드기준!AM9,_calc_라운드기준!$B9:$AT9,0)+COUNTIFS(_calc_라운드기준!$B9:$AT9,_calc_라운드기준!AM9,$B$1:$AT$1,"&lt;"&amp;38))-(RANK(AM9,$B9:$AT9,0)+COUNTIFS($B9:$AT9,AM9,$B$1:$AT$1,"&lt;"&amp;38))</f>
        <v>-5</v>
      </c>
      <c r="CG9">
        <f>(RANK(_calc_라운드기준!AN9,_calc_라운드기준!$B9:$AT9,0)+COUNTIFS(_calc_라운드기준!$B9:$AT9,_calc_라운드기준!AN9,$B$1:$AT$1,"&lt;"&amp;39))-(RANK(AN9,$B9:$AT9,0)+COUNTIFS($B9:$AT9,AN9,$B$1:$AT$1,"&lt;"&amp;39))</f>
        <v>-18</v>
      </c>
      <c r="CH9">
        <f>(RANK(_calc_라운드기준!AO9,_calc_라운드기준!$B9:$AT9,0)+COUNTIFS(_calc_라운드기준!$B9:$AT9,_calc_라운드기준!AO9,$B$1:$AT$1,"&lt;"&amp;40))-(RANK(AO9,$B9:$AT9,0)+COUNTIFS($B9:$AT9,AO9,$B$1:$AT$1,"&lt;"&amp;40))</f>
        <v>9</v>
      </c>
      <c r="CI9">
        <f>(RANK(_calc_라운드기준!AP9,_calc_라운드기준!$B9:$AT9,0)+COUNTIFS(_calc_라운드기준!$B9:$AT9,_calc_라운드기준!AP9,$B$1:$AT$1,"&lt;"&amp;41))-(RANK(AP9,$B9:$AT9,0)+COUNTIFS($B9:$AT9,AP9,$B$1:$AT$1,"&lt;"&amp;41))</f>
        <v>-11</v>
      </c>
      <c r="CJ9">
        <f>(RANK(_calc_라운드기준!AQ9,_calc_라운드기준!$B9:$AT9,0)+COUNTIFS(_calc_라운드기준!$B9:$AT9,_calc_라운드기준!AQ9,$B$1:$AT$1,"&lt;"&amp;42))-(RANK(AQ9,$B9:$AT9,0)+COUNTIFS($B9:$AT9,AQ9,$B$1:$AT$1,"&lt;"&amp;42))</f>
        <v>-1</v>
      </c>
      <c r="CK9">
        <f>(RANK(_calc_라운드기준!AR9,_calc_라운드기준!$B9:$AT9,0)+COUNTIFS(_calc_라운드기준!$B9:$AT9,_calc_라운드기준!AR9,$B$1:$AT$1,"&lt;"&amp;43))-(RANK(AR9,$B9:$AT9,0)+COUNTIFS($B9:$AT9,AR9,$B$1:$AT$1,"&lt;"&amp;43))</f>
        <v>0</v>
      </c>
      <c r="CL9">
        <f>(RANK(_calc_라운드기준!AS9,_calc_라운드기준!$B9:$AT9,0)+COUNTIFS(_calc_라운드기준!$B9:$AT9,_calc_라운드기준!AS9,$B$1:$AT$1,"&lt;"&amp;44))-(RANK(AS9,$B9:$AT9,0)+COUNTIFS($B9:$AT9,AS9,$B$1:$AT$1,"&lt;"&amp;44))</f>
        <v>2</v>
      </c>
      <c r="CM9">
        <f>(RANK(_calc_라운드기준!AT9,_calc_라운드기준!$B9:$AT9,0)+COUNTIFS(_calc_라운드기준!$B9:$AT9,_calc_라운드기준!AT9,$B$1:$AT$1,"&lt;"&amp;45))-(RANK(AT9,$B9:$AT9,0)+COUNTIFS($B9:$AT9,AT9,$B$1:$AT$1,"&lt;"&amp;45))</f>
        <v>10</v>
      </c>
      <c r="CN9">
        <f t="shared" si="0"/>
        <v>45</v>
      </c>
      <c r="CO9">
        <f t="shared" si="1"/>
        <v>28</v>
      </c>
      <c r="CP9">
        <f t="shared" si="2"/>
        <v>16</v>
      </c>
      <c r="CQ9">
        <f t="shared" si="3"/>
        <v>44</v>
      </c>
      <c r="CR9">
        <f t="shared" si="4"/>
        <v>32</v>
      </c>
      <c r="CS9">
        <f t="shared" si="5"/>
        <v>2</v>
      </c>
      <c r="CT9">
        <f t="shared" si="6"/>
        <v>5</v>
      </c>
      <c r="CU9">
        <f t="shared" si="7"/>
        <v>40</v>
      </c>
      <c r="CV9">
        <f t="shared" si="8"/>
        <v>34</v>
      </c>
      <c r="CW9">
        <f t="shared" si="9"/>
        <v>29</v>
      </c>
      <c r="CX9">
        <f t="shared" si="10"/>
        <v>7</v>
      </c>
      <c r="CY9">
        <f t="shared" si="11"/>
        <v>13</v>
      </c>
      <c r="CZ9">
        <f t="shared" si="12"/>
        <v>8</v>
      </c>
      <c r="DA9">
        <f t="shared" si="13"/>
        <v>3</v>
      </c>
      <c r="DB9">
        <f t="shared" si="14"/>
        <v>33</v>
      </c>
      <c r="DC9">
        <f t="shared" si="15"/>
        <v>17</v>
      </c>
      <c r="DD9">
        <f t="shared" si="16"/>
        <v>20</v>
      </c>
      <c r="DE9">
        <f t="shared" si="17"/>
        <v>15</v>
      </c>
      <c r="DF9">
        <f t="shared" si="18"/>
        <v>41</v>
      </c>
      <c r="DG9">
        <f t="shared" si="19"/>
        <v>25</v>
      </c>
      <c r="DH9">
        <f t="shared" si="20"/>
        <v>1</v>
      </c>
      <c r="DI9">
        <f t="shared" si="21"/>
        <v>18</v>
      </c>
      <c r="DJ9">
        <f t="shared" si="22"/>
        <v>22</v>
      </c>
      <c r="DK9">
        <f t="shared" si="23"/>
        <v>26</v>
      </c>
      <c r="DL9">
        <f t="shared" si="24"/>
        <v>38</v>
      </c>
      <c r="DM9">
        <f t="shared" si="25"/>
        <v>35</v>
      </c>
      <c r="DN9">
        <f t="shared" si="26"/>
        <v>39</v>
      </c>
      <c r="DO9">
        <f t="shared" si="27"/>
        <v>42</v>
      </c>
      <c r="DP9">
        <f t="shared" si="28"/>
        <v>27</v>
      </c>
      <c r="DQ9">
        <f t="shared" si="29"/>
        <v>10</v>
      </c>
      <c r="DR9">
        <f t="shared" si="30"/>
        <v>36</v>
      </c>
      <c r="DS9">
        <f t="shared" si="31"/>
        <v>19</v>
      </c>
      <c r="DT9">
        <f t="shared" si="32"/>
        <v>4</v>
      </c>
      <c r="DU9">
        <f t="shared" si="33"/>
        <v>11</v>
      </c>
      <c r="DV9">
        <f t="shared" si="34"/>
        <v>6</v>
      </c>
      <c r="DW9">
        <f t="shared" si="35"/>
        <v>31</v>
      </c>
      <c r="DX9">
        <f t="shared" si="36"/>
        <v>9</v>
      </c>
      <c r="DY9">
        <f t="shared" si="37"/>
        <v>30</v>
      </c>
      <c r="DZ9">
        <f t="shared" si="38"/>
        <v>43</v>
      </c>
      <c r="EA9">
        <f t="shared" si="39"/>
        <v>14</v>
      </c>
      <c r="EB9">
        <f t="shared" si="40"/>
        <v>37</v>
      </c>
      <c r="EC9">
        <f t="shared" si="41"/>
        <v>24</v>
      </c>
      <c r="ED9">
        <f t="shared" si="42"/>
        <v>23</v>
      </c>
      <c r="EE9">
        <f t="shared" si="43"/>
        <v>21</v>
      </c>
      <c r="EF9">
        <f t="shared" si="44"/>
        <v>12</v>
      </c>
    </row>
    <row r="10" spans="1:136" ht="16.5" customHeight="1">
      <c r="A10">
        <f>_calc_라운드기준!A10</f>
        <v>1236</v>
      </c>
      <c r="B10">
        <f>INDEX(_calc_누적빈도!B:B,$A10)-INDEX(_calc_누적빈도!B:B,$A10-기준300회_후보!$B$1)</f>
        <v>39</v>
      </c>
      <c r="C10">
        <f>INDEX(_calc_누적빈도!C:C,$A10)-INDEX(_calc_누적빈도!C:C,$A10-기준300회_후보!$B$1)</f>
        <v>33</v>
      </c>
      <c r="D10">
        <f>INDEX(_calc_누적빈도!D:D,$A10)-INDEX(_calc_누적빈도!D:D,$A10-기준300회_후보!$B$1)</f>
        <v>47</v>
      </c>
      <c r="E10">
        <f>INDEX(_calc_누적빈도!E:E,$A10)-INDEX(_calc_누적빈도!E:E,$A10-기준300회_후보!$B$1)</f>
        <v>35</v>
      </c>
      <c r="F10">
        <f>INDEX(_calc_누적빈도!F:F,$A10)-INDEX(_calc_누적빈도!F:F,$A10-기준300회_후보!$B$1)</f>
        <v>25</v>
      </c>
      <c r="G10">
        <f>INDEX(_calc_누적빈도!G:G,$A10)-INDEX(_calc_누적빈도!G:G,$A10-기준300회_후보!$B$1)</f>
        <v>48</v>
      </c>
      <c r="H10">
        <f>INDEX(_calc_누적빈도!H:H,$A10)-INDEX(_calc_누적빈도!H:H,$A10-기준300회_후보!$B$1)</f>
        <v>46</v>
      </c>
      <c r="I10">
        <f>INDEX(_calc_누적빈도!I:I,$A10)-INDEX(_calc_누적빈도!I:I,$A10-기준300회_후보!$B$1)</f>
        <v>33</v>
      </c>
      <c r="J10">
        <f>INDEX(_calc_누적빈도!J:J,$A10)-INDEX(_calc_누적빈도!J:J,$A10-기준300회_후보!$B$1)</f>
        <v>41</v>
      </c>
      <c r="K10">
        <f>INDEX(_calc_누적빈도!K:K,$A10)-INDEX(_calc_누적빈도!K:K,$A10-기준300회_후보!$B$1)</f>
        <v>33</v>
      </c>
      <c r="L10">
        <f>INDEX(_calc_누적빈도!L:L,$A10)-INDEX(_calc_누적빈도!L:L,$A10-기준300회_후보!$B$1)</f>
        <v>40</v>
      </c>
      <c r="M10">
        <f>INDEX(_calc_누적빈도!M:M,$A10)-INDEX(_calc_누적빈도!M:M,$A10-기준300회_후보!$B$1)</f>
        <v>46</v>
      </c>
      <c r="N10">
        <f>INDEX(_calc_누적빈도!N:N,$A10)-INDEX(_calc_누적빈도!N:N,$A10-기준300회_후보!$B$1)</f>
        <v>49</v>
      </c>
      <c r="O10">
        <f>INDEX(_calc_누적빈도!O:O,$A10)-INDEX(_calc_누적빈도!O:O,$A10-기준300회_후보!$B$1)</f>
        <v>40</v>
      </c>
      <c r="P10">
        <f>INDEX(_calc_누적빈도!P:P,$A10)-INDEX(_calc_누적빈도!P:P,$A10-기준300회_후보!$B$1)</f>
        <v>44</v>
      </c>
      <c r="Q10">
        <f>INDEX(_calc_누적빈도!Q:Q,$A10)-INDEX(_calc_누적빈도!Q:Q,$A10-기준300회_후보!$B$1)</f>
        <v>47</v>
      </c>
      <c r="R10">
        <f>INDEX(_calc_누적빈도!R:R,$A10)-INDEX(_calc_누적빈도!R:R,$A10-기준300회_후보!$B$1)</f>
        <v>36</v>
      </c>
      <c r="S10">
        <f>INDEX(_calc_누적빈도!S:S,$A10)-INDEX(_calc_누적빈도!S:S,$A10-기준300회_후보!$B$1)</f>
        <v>41</v>
      </c>
      <c r="T10">
        <f>INDEX(_calc_누적빈도!T:T,$A10)-INDEX(_calc_누적빈도!T:T,$A10-기준300회_후보!$B$1)</f>
        <v>41</v>
      </c>
      <c r="U10">
        <f>INDEX(_calc_누적빈도!U:U,$A10)-INDEX(_calc_누적빈도!U:U,$A10-기준300회_후보!$B$1)</f>
        <v>39</v>
      </c>
      <c r="V10">
        <f>INDEX(_calc_누적빈도!V:V,$A10)-INDEX(_calc_누적빈도!V:V,$A10-기준300회_후보!$B$1)</f>
        <v>41</v>
      </c>
      <c r="W10">
        <f>INDEX(_calc_누적빈도!W:W,$A10)-INDEX(_calc_누적빈도!W:W,$A10-기준300회_후보!$B$1)</f>
        <v>40</v>
      </c>
      <c r="X10">
        <f>INDEX(_calc_누적빈도!X:X,$A10)-INDEX(_calc_누적빈도!X:X,$A10-기준300회_후보!$B$1)</f>
        <v>34</v>
      </c>
      <c r="Y10">
        <f>INDEX(_calc_누적빈도!Y:Y,$A10)-INDEX(_calc_누적빈도!Y:Y,$A10-기준300회_후보!$B$1)</f>
        <v>43</v>
      </c>
      <c r="Z10">
        <f>INDEX(_calc_누적빈도!Z:Z,$A10)-INDEX(_calc_누적빈도!Z:Z,$A10-기준300회_후보!$B$1)</f>
        <v>32</v>
      </c>
      <c r="AA10">
        <f>INDEX(_calc_누적빈도!AA:AA,$A10)-INDEX(_calc_누적빈도!AA:AA,$A10-기준300회_후보!$B$1)</f>
        <v>40</v>
      </c>
      <c r="AB10">
        <f>INDEX(_calc_누적빈도!AB:AB,$A10)-INDEX(_calc_누적빈도!AB:AB,$A10-기준300회_후보!$B$1)</f>
        <v>43</v>
      </c>
      <c r="AC10">
        <f>INDEX(_calc_누적빈도!AC:AC,$A10)-INDEX(_calc_누적빈도!AC:AC,$A10-기준300회_후보!$B$1)</f>
        <v>41</v>
      </c>
      <c r="AD10">
        <f>INDEX(_calc_누적빈도!AD:AD,$A10)-INDEX(_calc_누적빈도!AD:AD,$A10-기준300회_후보!$B$1)</f>
        <v>43</v>
      </c>
      <c r="AE10">
        <f>INDEX(_calc_누적빈도!AE:AE,$A10)-INDEX(_calc_누적빈도!AE:AE,$A10-기준300회_후보!$B$1)</f>
        <v>46</v>
      </c>
      <c r="AF10">
        <f>INDEX(_calc_누적빈도!AF:AF,$A10)-INDEX(_calc_누적빈도!AF:AF,$A10-기준300회_후보!$B$1)</f>
        <v>43</v>
      </c>
      <c r="AG10">
        <f>INDEX(_calc_누적빈도!AG:AG,$A10)-INDEX(_calc_누적빈도!AG:AG,$A10-기준300회_후보!$B$1)</f>
        <v>35</v>
      </c>
      <c r="AH10">
        <f>INDEX(_calc_누적빈도!AH:AH,$A10)-INDEX(_calc_누적빈도!AH:AH,$A10-기준300회_후보!$B$1)</f>
        <v>44</v>
      </c>
      <c r="AI10">
        <f>INDEX(_calc_누적빈도!AI:AI,$A10)-INDEX(_calc_누적빈도!AI:AI,$A10-기준300회_후보!$B$1)</f>
        <v>38</v>
      </c>
      <c r="AJ10">
        <f>INDEX(_calc_누적빈도!AJ:AJ,$A10)-INDEX(_calc_누적빈도!AJ:AJ,$A10-기준300회_후보!$B$1)</f>
        <v>49</v>
      </c>
      <c r="AK10">
        <f>INDEX(_calc_누적빈도!AK:AK,$A10)-INDEX(_calc_누적빈도!AK:AK,$A10-기준300회_후보!$B$1)</f>
        <v>40</v>
      </c>
      <c r="AL10">
        <f>INDEX(_calc_누적빈도!AL:AL,$A10)-INDEX(_calc_누적빈도!AL:AL,$A10-기준300회_후보!$B$1)</f>
        <v>45</v>
      </c>
      <c r="AM10">
        <f>INDEX(_calc_누적빈도!AM:AM,$A10)-INDEX(_calc_누적빈도!AM:AM,$A10-기준300회_후보!$B$1)</f>
        <v>43</v>
      </c>
      <c r="AN10">
        <f>INDEX(_calc_누적빈도!AN:AN,$A10)-INDEX(_calc_누적빈도!AN:AN,$A10-기준300회_후보!$B$1)</f>
        <v>34</v>
      </c>
      <c r="AO10">
        <f>INDEX(_calc_누적빈도!AO:AO,$A10)-INDEX(_calc_누적빈도!AO:AO,$A10-기준300회_후보!$B$1)</f>
        <v>41</v>
      </c>
      <c r="AP10">
        <f>INDEX(_calc_누적빈도!AP:AP,$A10)-INDEX(_calc_누적빈도!AP:AP,$A10-기준300회_후보!$B$1)</f>
        <v>37</v>
      </c>
      <c r="AQ10">
        <f>INDEX(_calc_누적빈도!AQ:AQ,$A10)-INDEX(_calc_누적빈도!AQ:AQ,$A10-기준300회_후보!$B$1)</f>
        <v>36</v>
      </c>
      <c r="AR10">
        <f>INDEX(_calc_누적빈도!AR:AR,$A10)-INDEX(_calc_누적빈도!AR:AR,$A10-기준300회_후보!$B$1)</f>
        <v>26</v>
      </c>
      <c r="AS10">
        <f>INDEX(_calc_누적빈도!AS:AS,$A10)-INDEX(_calc_누적빈도!AS:AS,$A10-기준300회_후보!$B$1)</f>
        <v>39</v>
      </c>
      <c r="AT10">
        <f>INDEX(_calc_누적빈도!AT:AT,$A10)-INDEX(_calc_누적빈도!AT:AT,$A10-기준300회_후보!$B$1)</f>
        <v>44</v>
      </c>
      <c r="AU10">
        <f>(RANK(_calc_라운드기준!B10,_calc_라운드기준!$B10:$AT10,0)+COUNTIFS(_calc_라운드기준!$B10:$AT10,_calc_라운드기준!B10,$B$1:$AT$1,"&lt;"&amp;1))-(RANK(B10,$B10:$AT10,0)+COUNTIFS($B10:$AT10,B10,$B$1:$AT$1,"&lt;"&amp;1))</f>
        <v>-25</v>
      </c>
      <c r="AV10">
        <f>(RANK(_calc_라운드기준!C10,_calc_라운드기준!$B10:$AT10,0)+COUNTIFS(_calc_라운드기준!$B10:$AT10,_calc_라운드기준!C10,$B$1:$AT$1,"&lt;"&amp;2))-(RANK(C10,$B10:$AT10,0)+COUNTIFS($B10:$AT10,C10,$B$1:$AT$1,"&lt;"&amp;2))</f>
        <v>-16</v>
      </c>
      <c r="AW10">
        <f>(RANK(_calc_라운드기준!D10,_calc_라운드기준!$B10:$AT10,0)+COUNTIFS(_calc_라운드기준!$B10:$AT10,_calc_라운드기준!D10,$B$1:$AT$1,"&lt;"&amp;3))-(RANK(D10,$B10:$AT10,0)+COUNTIFS($B10:$AT10,D10,$B$1:$AT$1,"&lt;"&amp;3))</f>
        <v>4</v>
      </c>
      <c r="AX10">
        <f>(RANK(_calc_라운드기준!E10,_calc_라운드기준!$B10:$AT10,0)+COUNTIFS(_calc_라운드기준!$B10:$AT10,_calc_라운드기준!E10,$B$1:$AT$1,"&lt;"&amp;4))-(RANK(E10,$B10:$AT10,0)+COUNTIFS($B10:$AT10,E10,$B$1:$AT$1,"&lt;"&amp;4))</f>
        <v>-23</v>
      </c>
      <c r="AY10">
        <f>(RANK(_calc_라운드기준!F10,_calc_라운드기준!$B10:$AT10,0)+COUNTIFS(_calc_라운드기준!$B10:$AT10,_calc_라운드기준!F10,$B$1:$AT$1,"&lt;"&amp;5))-(RANK(F10,$B10:$AT10,0)+COUNTIFS($B10:$AT10,F10,$B$1:$AT$1,"&lt;"&amp;5))</f>
        <v>-9</v>
      </c>
      <c r="AZ10">
        <f>(RANK(_calc_라운드기준!G10,_calc_라운드기준!$B10:$AT10,0)+COUNTIFS(_calc_라운드기준!$B10:$AT10,_calc_라운드기준!G10,$B$1:$AT$1,"&lt;"&amp;6))-(RANK(G10,$B10:$AT10,0)+COUNTIFS($B10:$AT10,G10,$B$1:$AT$1,"&lt;"&amp;6))</f>
        <v>22</v>
      </c>
      <c r="BA10">
        <f>(RANK(_calc_라운드기준!H10,_calc_라운드기준!$B10:$AT10,0)+COUNTIFS(_calc_라운드기준!$B10:$AT10,_calc_라운드기준!H10,$B$1:$AT$1,"&lt;"&amp;7))-(RANK(H10,$B10:$AT10,0)+COUNTIFS($B10:$AT10,H10,$B$1:$AT$1,"&lt;"&amp;7))</f>
        <v>20</v>
      </c>
      <c r="BB10">
        <f>(RANK(_calc_라운드기준!I10,_calc_라운드기준!$B10:$AT10,0)+COUNTIFS(_calc_라운드기준!$B10:$AT10,_calc_라운드기준!I10,$B$1:$AT$1,"&lt;"&amp;8))-(RANK(I10,$B10:$AT10,0)+COUNTIFS($B10:$AT10,I10,$B$1:$AT$1,"&lt;"&amp;8))</f>
        <v>-27</v>
      </c>
      <c r="BC10">
        <f>(RANK(_calc_라운드기준!J10,_calc_라운드기준!$B10:$AT10,0)+COUNTIFS(_calc_라운드기준!$B10:$AT10,_calc_라운드기준!J10,$B$1:$AT$1,"&lt;"&amp;9))-(RANK(J10,$B10:$AT10,0)+COUNTIFS($B10:$AT10,J10,$B$1:$AT$1,"&lt;"&amp;9))</f>
        <v>-9</v>
      </c>
      <c r="BD10">
        <f>(RANK(_calc_라운드기준!K10,_calc_라운드기준!$B10:$AT10,0)+COUNTIFS(_calc_라운드기준!$B10:$AT10,_calc_라운드기준!K10,$B$1:$AT$1,"&lt;"&amp;10))-(RANK(K10,$B10:$AT10,0)+COUNTIFS($B10:$AT10,K10,$B$1:$AT$1,"&lt;"&amp;10))</f>
        <v>-5</v>
      </c>
      <c r="BE10">
        <f>(RANK(_calc_라운드기준!L10,_calc_라운드기준!$B10:$AT10,0)+COUNTIFS(_calc_라운드기준!$B10:$AT10,_calc_라운드기준!L10,$B$1:$AT$1,"&lt;"&amp;11))-(RANK(L10,$B10:$AT10,0)+COUNTIFS($B10:$AT10,L10,$B$1:$AT$1,"&lt;"&amp;11))</f>
        <v>17</v>
      </c>
      <c r="BF10">
        <f>(RANK(_calc_라운드기준!M10,_calc_라운드기준!$B10:$AT10,0)+COUNTIFS(_calc_라운드기준!$B10:$AT10,_calc_라운드기준!M10,$B$1:$AT$1,"&lt;"&amp;12))-(RANK(M10,$B10:$AT10,0)+COUNTIFS($B10:$AT10,M10,$B$1:$AT$1,"&lt;"&amp;12))</f>
        <v>20</v>
      </c>
      <c r="BG10">
        <f>(RANK(_calc_라운드기준!N10,_calc_라운드기준!$B10:$AT10,0)+COUNTIFS(_calc_라운드기준!$B10:$AT10,_calc_라운드기준!N10,$B$1:$AT$1,"&lt;"&amp;13))-(RANK(N10,$B10:$AT10,0)+COUNTIFS($B10:$AT10,N10,$B$1:$AT$1,"&lt;"&amp;13))</f>
        <v>9</v>
      </c>
      <c r="BH10">
        <f>(RANK(_calc_라운드기준!O10,_calc_라운드기준!$B10:$AT10,0)+COUNTIFS(_calc_라운드기준!$B10:$AT10,_calc_라운드기준!O10,$B$1:$AT$1,"&lt;"&amp;14))-(RANK(O10,$B10:$AT10,0)+COUNTIFS($B10:$AT10,O10,$B$1:$AT$1,"&lt;"&amp;14))</f>
        <v>19</v>
      </c>
      <c r="BI10">
        <f>(RANK(_calc_라운드기준!P10,_calc_라운드기준!$B10:$AT10,0)+COUNTIFS(_calc_라운드기준!$B10:$AT10,_calc_라운드기준!P10,$B$1:$AT$1,"&lt;"&amp;15))-(RANK(P10,$B10:$AT10,0)+COUNTIFS($B10:$AT10,P10,$B$1:$AT$1,"&lt;"&amp;15))</f>
        <v>-9</v>
      </c>
      <c r="BJ10">
        <f>(RANK(_calc_라운드기준!Q10,_calc_라운드기준!$B10:$AT10,0)+COUNTIFS(_calc_라운드기준!$B10:$AT10,_calc_라운드기준!Q10,$B$1:$AT$1,"&lt;"&amp;16))-(RANK(Q10,$B10:$AT10,0)+COUNTIFS($B10:$AT10,Q10,$B$1:$AT$1,"&lt;"&amp;16))</f>
        <v>0</v>
      </c>
      <c r="BK10">
        <f>(RANK(_calc_라운드기준!R10,_calc_라운드기준!$B10:$AT10,0)+COUNTIFS(_calc_라운드기준!$B10:$AT10,_calc_라운드기준!R10,$B$1:$AT$1,"&lt;"&amp;17))-(RANK(R10,$B10:$AT10,0)+COUNTIFS($B10:$AT10,R10,$B$1:$AT$1,"&lt;"&amp;17))</f>
        <v>4</v>
      </c>
      <c r="BL10">
        <f>(RANK(_calc_라운드기준!S10,_calc_라운드기준!$B10:$AT10,0)+COUNTIFS(_calc_라운드기준!$B10:$AT10,_calc_라운드기준!S10,$B$1:$AT$1,"&lt;"&amp;18))-(RANK(S10,$B10:$AT10,0)+COUNTIFS($B10:$AT10,S10,$B$1:$AT$1,"&lt;"&amp;18))</f>
        <v>20</v>
      </c>
      <c r="BM10">
        <f>(RANK(_calc_라운드기준!T10,_calc_라운드기준!$B10:$AT10,0)+COUNTIFS(_calc_라운드기준!$B10:$AT10,_calc_라운드기준!T10,$B$1:$AT$1,"&lt;"&amp;19))-(RANK(T10,$B10:$AT10,0)+COUNTIFS($B10:$AT10,T10,$B$1:$AT$1,"&lt;"&amp;19))</f>
        <v>-14</v>
      </c>
      <c r="BN10">
        <f>(RANK(_calc_라운드기준!U10,_calc_라운드기준!$B10:$AT10,0)+COUNTIFS(_calc_라운드기준!$B10:$AT10,_calc_라운드기준!U10,$B$1:$AT$1,"&lt;"&amp;20))-(RANK(U10,$B10:$AT10,0)+COUNTIFS($B10:$AT10,U10,$B$1:$AT$1,"&lt;"&amp;20))</f>
        <v>-2</v>
      </c>
      <c r="BO10">
        <f>(RANK(_calc_라운드기준!V10,_calc_라운드기준!$B10:$AT10,0)+COUNTIFS(_calc_라운드기준!$B10:$AT10,_calc_라운드기준!V10,$B$1:$AT$1,"&lt;"&amp;21))-(RANK(V10,$B10:$AT10,0)+COUNTIFS($B10:$AT10,V10,$B$1:$AT$1,"&lt;"&amp;21))</f>
        <v>24</v>
      </c>
      <c r="BP10">
        <f>(RANK(_calc_라운드기준!W10,_calc_라운드기준!$B10:$AT10,0)+COUNTIFS(_calc_라운드기준!$B10:$AT10,_calc_라운드기준!W10,$B$1:$AT$1,"&lt;"&amp;22))-(RANK(W10,$B10:$AT10,0)+COUNTIFS($B10:$AT10,W10,$B$1:$AT$1,"&lt;"&amp;22))</f>
        <v>3</v>
      </c>
      <c r="BQ10">
        <f>(RANK(_calc_라운드기준!X10,_calc_라운드기준!$B10:$AT10,0)+COUNTIFS(_calc_라운드기준!$B10:$AT10,_calc_라운드기준!X10,$B$1:$AT$1,"&lt;"&amp;23))-(RANK(X10,$B10:$AT10,0)+COUNTIFS($B10:$AT10,X10,$B$1:$AT$1,"&lt;"&amp;23))</f>
        <v>-8</v>
      </c>
      <c r="BR10">
        <f>(RANK(_calc_라운드기준!Y10,_calc_라운드기준!$B10:$AT10,0)+COUNTIFS(_calc_라운드기준!$B10:$AT10,_calc_라운드기준!Y10,$B$1:$AT$1,"&lt;"&amp;24))-(RANK(Y10,$B10:$AT10,0)+COUNTIFS($B10:$AT10,Y10,$B$1:$AT$1,"&lt;"&amp;24))</f>
        <v>-2</v>
      </c>
      <c r="BS10">
        <f>(RANK(_calc_라운드기준!Z10,_calc_라운드기준!$B10:$AT10,0)+COUNTIFS(_calc_라운드기준!$B10:$AT10,_calc_라운드기준!Z10,$B$1:$AT$1,"&lt;"&amp;25))-(RANK(Z10,$B10:$AT10,0)+COUNTIFS($B10:$AT10,Z10,$B$1:$AT$1,"&lt;"&amp;25))</f>
        <v>-12</v>
      </c>
      <c r="BT10">
        <f>(RANK(_calc_라운드기준!AA10,_calc_라운드기준!$B10:$AT10,0)+COUNTIFS(_calc_라운드기준!$B10:$AT10,_calc_라운드기준!AA10,$B$1:$AT$1,"&lt;"&amp;26))-(RANK(AA10,$B10:$AT10,0)+COUNTIFS($B10:$AT10,AA10,$B$1:$AT$1,"&lt;"&amp;26))</f>
        <v>-12</v>
      </c>
      <c r="BU10">
        <f>(RANK(_calc_라운드기준!AB10,_calc_라운드기준!$B10:$AT10,0)+COUNTIFS(_calc_라운드기준!$B10:$AT10,_calc_라운드기준!AB10,$B$1:$AT$1,"&lt;"&amp;27))-(RANK(AB10,$B10:$AT10,0)+COUNTIFS($B10:$AT10,AB10,$B$1:$AT$1,"&lt;"&amp;27))</f>
        <v>-12</v>
      </c>
      <c r="BV10">
        <f>(RANK(_calc_라운드기준!AC10,_calc_라운드기준!$B10:$AT10,0)+COUNTIFS(_calc_라운드기준!$B10:$AT10,_calc_라운드기준!AC10,$B$1:$AT$1,"&lt;"&amp;28))-(RANK(AC10,$B10:$AT10,0)+COUNTIFS($B10:$AT10,AC10,$B$1:$AT$1,"&lt;"&amp;28))</f>
        <v>-19</v>
      </c>
      <c r="BW10">
        <f>(RANK(_calc_라운드기준!AD10,_calc_라운드기준!$B10:$AT10,0)+COUNTIFS(_calc_라운드기준!$B10:$AT10,_calc_라운드기준!AD10,$B$1:$AT$1,"&lt;"&amp;29))-(RANK(AD10,$B10:$AT10,0)+COUNTIFS($B10:$AT10,AD10,$B$1:$AT$1,"&lt;"&amp;29))</f>
        <v>1</v>
      </c>
      <c r="BX10">
        <f>(RANK(_calc_라운드기준!AE10,_calc_라운드기준!$B10:$AT10,0)+COUNTIFS(_calc_라운드기준!$B10:$AT10,_calc_라운드기준!AE10,$B$1:$AT$1,"&lt;"&amp;30))-(RANK(AE10,$B10:$AT10,0)+COUNTIFS($B10:$AT10,AE10,$B$1:$AT$1,"&lt;"&amp;30))</f>
        <v>9</v>
      </c>
      <c r="BY10">
        <f>(RANK(_calc_라운드기준!AF10,_calc_라운드기준!$B10:$AT10,0)+COUNTIFS(_calc_라운드기준!$B10:$AT10,_calc_라운드기준!AF10,$B$1:$AT$1,"&lt;"&amp;31))-(RANK(AF10,$B10:$AT10,0)+COUNTIFS($B10:$AT10,AF10,$B$1:$AT$1,"&lt;"&amp;31))</f>
        <v>-9</v>
      </c>
      <c r="BZ10">
        <f>(RANK(_calc_라운드기준!AG10,_calc_라운드기준!$B10:$AT10,0)+COUNTIFS(_calc_라운드기준!$B10:$AT10,_calc_라운드기준!AG10,$B$1:$AT$1,"&lt;"&amp;32))-(RANK(AG10,$B10:$AT10,0)+COUNTIFS($B10:$AT10,AG10,$B$1:$AT$1,"&lt;"&amp;32))</f>
        <v>3</v>
      </c>
      <c r="CA10">
        <f>(RANK(_calc_라운드기준!AH10,_calc_라운드기준!$B10:$AT10,0)+COUNTIFS(_calc_라운드기준!$B10:$AT10,_calc_라운드기준!AH10,$B$1:$AT$1,"&lt;"&amp;33))-(RANK(AH10,$B10:$AT10,0)+COUNTIFS($B10:$AT10,AH10,$B$1:$AT$1,"&lt;"&amp;33))</f>
        <v>21</v>
      </c>
      <c r="CB10">
        <f>(RANK(_calc_라운드기준!AI10,_calc_라운드기준!$B10:$AT10,0)+COUNTIFS(_calc_라운드기준!$B10:$AT10,_calc_라운드기준!AI10,$B$1:$AT$1,"&lt;"&amp;34))-(RANK(AI10,$B10:$AT10,0)+COUNTIFS($B10:$AT10,AI10,$B$1:$AT$1,"&lt;"&amp;34))</f>
        <v>10</v>
      </c>
      <c r="CC10">
        <f>(RANK(_calc_라운드기준!AJ10,_calc_라운드기준!$B10:$AT10,0)+COUNTIFS(_calc_라운드기준!$B10:$AT10,_calc_라운드기준!AJ10,$B$1:$AT$1,"&lt;"&amp;35))-(RANK(AJ10,$B10:$AT10,0)+COUNTIFS($B10:$AT10,AJ10,$B$1:$AT$1,"&lt;"&amp;35))</f>
        <v>16</v>
      </c>
      <c r="CD10">
        <f>(RANK(_calc_라운드기준!AK10,_calc_라운드기준!$B10:$AT10,0)+COUNTIFS(_calc_라운드기준!$B10:$AT10,_calc_라운드기준!AK10,$B$1:$AT$1,"&lt;"&amp;36))-(RANK(AK10,$B10:$AT10,0)+COUNTIFS($B10:$AT10,AK10,$B$1:$AT$1,"&lt;"&amp;36))</f>
        <v>-9</v>
      </c>
      <c r="CE10">
        <f>(RANK(_calc_라운드기준!AL10,_calc_라운드기준!$B10:$AT10,0)+COUNTIFS(_calc_라운드기준!$B10:$AT10,_calc_라운드기준!AL10,$B$1:$AT$1,"&lt;"&amp;37))-(RANK(AL10,$B10:$AT10,0)+COUNTIFS($B10:$AT10,AL10,$B$1:$AT$1,"&lt;"&amp;37))</f>
        <v>11</v>
      </c>
      <c r="CF10">
        <f>(RANK(_calc_라운드기준!AM10,_calc_라운드기준!$B10:$AT10,0)+COUNTIFS(_calc_라운드기준!$B10:$AT10,_calc_라운드기준!AM10,$B$1:$AT$1,"&lt;"&amp;38))-(RANK(AM10,$B10:$AT10,0)+COUNTIFS($B10:$AT10,AM10,$B$1:$AT$1,"&lt;"&amp;38))</f>
        <v>-5</v>
      </c>
      <c r="CG10">
        <f>(RANK(_calc_라운드기준!AN10,_calc_라운드기준!$B10:$AT10,0)+COUNTIFS(_calc_라운드기준!$B10:$AT10,_calc_라운드기준!AN10,$B$1:$AT$1,"&lt;"&amp;39))-(RANK(AN10,$B10:$AT10,0)+COUNTIFS($B10:$AT10,AN10,$B$1:$AT$1,"&lt;"&amp;39))</f>
        <v>-18</v>
      </c>
      <c r="CH10">
        <f>(RANK(_calc_라운드기준!AO10,_calc_라운드기준!$B10:$AT10,0)+COUNTIFS(_calc_라운드기준!$B10:$AT10,_calc_라운드기준!AO10,$B$1:$AT$1,"&lt;"&amp;40))-(RANK(AO10,$B10:$AT10,0)+COUNTIFS($B10:$AT10,AO10,$B$1:$AT$1,"&lt;"&amp;40))</f>
        <v>10</v>
      </c>
      <c r="CI10">
        <f>(RANK(_calc_라운드기준!AP10,_calc_라운드기준!$B10:$AT10,0)+COUNTIFS(_calc_라운드기준!$B10:$AT10,_calc_라운드기준!AP10,$B$1:$AT$1,"&lt;"&amp;41))-(RANK(AP10,$B10:$AT10,0)+COUNTIFS($B10:$AT10,AP10,$B$1:$AT$1,"&lt;"&amp;41))</f>
        <v>-11</v>
      </c>
      <c r="CJ10">
        <f>(RANK(_calc_라운드기준!AQ10,_calc_라운드기준!$B10:$AT10,0)+COUNTIFS(_calc_라운드기준!$B10:$AT10,_calc_라운드기준!AQ10,$B$1:$AT$1,"&lt;"&amp;42))-(RANK(AQ10,$B10:$AT10,0)+COUNTIFS($B10:$AT10,AQ10,$B$1:$AT$1,"&lt;"&amp;42))</f>
        <v>-1</v>
      </c>
      <c r="CK10">
        <f>(RANK(_calc_라운드기준!AR10,_calc_라운드기준!$B10:$AT10,0)+COUNTIFS(_calc_라운드기준!$B10:$AT10,_calc_라운드기준!AR10,$B$1:$AT$1,"&lt;"&amp;43))-(RANK(AR10,$B10:$AT10,0)+COUNTIFS($B10:$AT10,AR10,$B$1:$AT$1,"&lt;"&amp;43))</f>
        <v>-1</v>
      </c>
      <c r="CL10">
        <f>(RANK(_calc_라운드기준!AS10,_calc_라운드기준!$B10:$AT10,0)+COUNTIFS(_calc_라운드기준!$B10:$AT10,_calc_라운드기준!AS10,$B$1:$AT$1,"&lt;"&amp;44))-(RANK(AS10,$B10:$AT10,0)+COUNTIFS($B10:$AT10,AS10,$B$1:$AT$1,"&lt;"&amp;44))</f>
        <v>4</v>
      </c>
      <c r="CM10">
        <f>(RANK(_calc_라운드기준!AT10,_calc_라운드기준!$B10:$AT10,0)+COUNTIFS(_calc_라운드기준!$B10:$AT10,_calc_라운드기준!AT10,$B$1:$AT$1,"&lt;"&amp;45))-(RANK(AT10,$B10:$AT10,0)+COUNTIFS($B10:$AT10,AT10,$B$1:$AT$1,"&lt;"&amp;45))</f>
        <v>11</v>
      </c>
      <c r="CN10">
        <f t="shared" si="0"/>
        <v>44</v>
      </c>
      <c r="CO10">
        <f t="shared" si="1"/>
        <v>40</v>
      </c>
      <c r="CP10">
        <f t="shared" si="2"/>
        <v>16</v>
      </c>
      <c r="CQ10">
        <f t="shared" si="3"/>
        <v>43</v>
      </c>
      <c r="CR10">
        <f t="shared" si="4"/>
        <v>30</v>
      </c>
      <c r="CS10">
        <f t="shared" si="5"/>
        <v>2</v>
      </c>
      <c r="CT10">
        <f t="shared" si="6"/>
        <v>4</v>
      </c>
      <c r="CU10">
        <f t="shared" si="7"/>
        <v>45</v>
      </c>
      <c r="CV10">
        <f t="shared" si="8"/>
        <v>31</v>
      </c>
      <c r="CW10">
        <f t="shared" si="9"/>
        <v>27</v>
      </c>
      <c r="CX10">
        <f t="shared" si="10"/>
        <v>8</v>
      </c>
      <c r="CY10">
        <f t="shared" si="11"/>
        <v>5</v>
      </c>
      <c r="CZ10">
        <f t="shared" si="12"/>
        <v>14</v>
      </c>
      <c r="DA10">
        <f t="shared" si="13"/>
        <v>7</v>
      </c>
      <c r="DB10">
        <f t="shared" si="14"/>
        <v>32</v>
      </c>
      <c r="DC10">
        <f t="shared" si="15"/>
        <v>22</v>
      </c>
      <c r="DD10">
        <f t="shared" si="16"/>
        <v>17</v>
      </c>
      <c r="DE10">
        <f t="shared" si="17"/>
        <v>6</v>
      </c>
      <c r="DF10">
        <f t="shared" si="18"/>
        <v>39</v>
      </c>
      <c r="DG10">
        <f t="shared" si="19"/>
        <v>25</v>
      </c>
      <c r="DH10">
        <f t="shared" si="20"/>
        <v>1</v>
      </c>
      <c r="DI10">
        <f t="shared" si="21"/>
        <v>19</v>
      </c>
      <c r="DJ10">
        <f t="shared" si="22"/>
        <v>29</v>
      </c>
      <c r="DK10">
        <f t="shared" si="23"/>
        <v>26</v>
      </c>
      <c r="DL10">
        <f t="shared" si="24"/>
        <v>36</v>
      </c>
      <c r="DM10">
        <f t="shared" si="25"/>
        <v>37</v>
      </c>
      <c r="DN10">
        <f t="shared" si="26"/>
        <v>38</v>
      </c>
      <c r="DO10">
        <f t="shared" si="27"/>
        <v>42</v>
      </c>
      <c r="DP10">
        <f t="shared" si="28"/>
        <v>21</v>
      </c>
      <c r="DQ10">
        <f t="shared" si="29"/>
        <v>15</v>
      </c>
      <c r="DR10">
        <f t="shared" si="30"/>
        <v>33</v>
      </c>
      <c r="DS10">
        <f t="shared" si="31"/>
        <v>20</v>
      </c>
      <c r="DT10">
        <f t="shared" si="32"/>
        <v>3</v>
      </c>
      <c r="DU10">
        <f t="shared" si="33"/>
        <v>12</v>
      </c>
      <c r="DV10">
        <f t="shared" si="34"/>
        <v>9</v>
      </c>
      <c r="DW10">
        <f t="shared" si="35"/>
        <v>34</v>
      </c>
      <c r="DX10">
        <f t="shared" si="36"/>
        <v>10</v>
      </c>
      <c r="DY10">
        <f t="shared" si="37"/>
        <v>28</v>
      </c>
      <c r="DZ10">
        <f t="shared" si="38"/>
        <v>41</v>
      </c>
      <c r="EA10">
        <f t="shared" si="39"/>
        <v>13</v>
      </c>
      <c r="EB10">
        <f t="shared" si="40"/>
        <v>35</v>
      </c>
      <c r="EC10">
        <f t="shared" si="41"/>
        <v>23</v>
      </c>
      <c r="ED10">
        <f t="shared" si="42"/>
        <v>24</v>
      </c>
      <c r="EE10">
        <f t="shared" si="43"/>
        <v>18</v>
      </c>
      <c r="EF10">
        <f t="shared" si="44"/>
        <v>11</v>
      </c>
    </row>
    <row r="11" spans="1:136" ht="16.5" customHeight="1">
      <c r="A11">
        <f>_calc_라운드기준!A11</f>
        <v>1235</v>
      </c>
      <c r="B11">
        <f>INDEX(_calc_누적빈도!B:B,$A11)-INDEX(_calc_누적빈도!B:B,$A11-기준300회_후보!$B$1)</f>
        <v>39</v>
      </c>
      <c r="C11">
        <f>INDEX(_calc_누적빈도!C:C,$A11)-INDEX(_calc_누적빈도!C:C,$A11-기준300회_후보!$B$1)</f>
        <v>33</v>
      </c>
      <c r="D11">
        <f>INDEX(_calc_누적빈도!D:D,$A11)-INDEX(_calc_누적빈도!D:D,$A11-기준300회_후보!$B$1)</f>
        <v>47</v>
      </c>
      <c r="E11">
        <f>INDEX(_calc_누적빈도!E:E,$A11)-INDEX(_calc_누적빈도!E:E,$A11-기준300회_후보!$B$1)</f>
        <v>36</v>
      </c>
      <c r="F11">
        <f>INDEX(_calc_누적빈도!F:F,$A11)-INDEX(_calc_누적빈도!F:F,$A11-기준300회_후보!$B$1)</f>
        <v>25</v>
      </c>
      <c r="G11">
        <f>INDEX(_calc_누적빈도!G:G,$A11)-INDEX(_calc_누적빈도!G:G,$A11-기준300회_후보!$B$1)</f>
        <v>47</v>
      </c>
      <c r="H11">
        <f>INDEX(_calc_누적빈도!H:H,$A11)-INDEX(_calc_누적빈도!H:H,$A11-기준300회_후보!$B$1)</f>
        <v>45</v>
      </c>
      <c r="I11">
        <f>INDEX(_calc_누적빈도!I:I,$A11)-INDEX(_calc_누적빈도!I:I,$A11-기준300회_후보!$B$1)</f>
        <v>33</v>
      </c>
      <c r="J11">
        <f>INDEX(_calc_누적빈도!J:J,$A11)-INDEX(_calc_누적빈도!J:J,$A11-기준300회_후보!$B$1)</f>
        <v>41</v>
      </c>
      <c r="K11">
        <f>INDEX(_calc_누적빈도!K:K,$A11)-INDEX(_calc_누적빈도!K:K,$A11-기준300회_후보!$B$1)</f>
        <v>34</v>
      </c>
      <c r="L11">
        <f>INDEX(_calc_누적빈도!L:L,$A11)-INDEX(_calc_누적빈도!L:L,$A11-기준300회_후보!$B$1)</f>
        <v>39</v>
      </c>
      <c r="M11">
        <f>INDEX(_calc_누적빈도!M:M,$A11)-INDEX(_calc_누적빈도!M:M,$A11-기준300회_후보!$B$1)</f>
        <v>46</v>
      </c>
      <c r="N11">
        <f>INDEX(_calc_누적빈도!N:N,$A11)-INDEX(_calc_누적빈도!N:N,$A11-기준300회_후보!$B$1)</f>
        <v>49</v>
      </c>
      <c r="O11">
        <f>INDEX(_calc_누적빈도!O:O,$A11)-INDEX(_calc_누적빈도!O:O,$A11-기준300회_후보!$B$1)</f>
        <v>40</v>
      </c>
      <c r="P11">
        <f>INDEX(_calc_누적빈도!P:P,$A11)-INDEX(_calc_누적빈도!P:P,$A11-기준300회_후보!$B$1)</f>
        <v>43</v>
      </c>
      <c r="Q11">
        <f>INDEX(_calc_누적빈도!Q:Q,$A11)-INDEX(_calc_누적빈도!Q:Q,$A11-기준300회_후보!$B$1)</f>
        <v>47</v>
      </c>
      <c r="R11">
        <f>INDEX(_calc_누적빈도!R:R,$A11)-INDEX(_calc_누적빈도!R:R,$A11-기준300회_후보!$B$1)</f>
        <v>36</v>
      </c>
      <c r="S11">
        <f>INDEX(_calc_누적빈도!S:S,$A11)-INDEX(_calc_누적빈도!S:S,$A11-기준300회_후보!$B$1)</f>
        <v>41</v>
      </c>
      <c r="T11">
        <f>INDEX(_calc_누적빈도!T:T,$A11)-INDEX(_calc_누적빈도!T:T,$A11-기준300회_후보!$B$1)</f>
        <v>41</v>
      </c>
      <c r="U11">
        <f>INDEX(_calc_누적빈도!U:U,$A11)-INDEX(_calc_누적빈도!U:U,$A11-기준300회_후보!$B$1)</f>
        <v>40</v>
      </c>
      <c r="V11">
        <f>INDEX(_calc_누적빈도!V:V,$A11)-INDEX(_calc_누적빈도!V:V,$A11-기준300회_후보!$B$1)</f>
        <v>41</v>
      </c>
      <c r="W11">
        <f>INDEX(_calc_누적빈도!W:W,$A11)-INDEX(_calc_누적빈도!W:W,$A11-기준300회_후보!$B$1)</f>
        <v>40</v>
      </c>
      <c r="X11">
        <f>INDEX(_calc_누적빈도!X:X,$A11)-INDEX(_calc_누적빈도!X:X,$A11-기준300회_후보!$B$1)</f>
        <v>34</v>
      </c>
      <c r="Y11">
        <f>INDEX(_calc_누적빈도!Y:Y,$A11)-INDEX(_calc_누적빈도!Y:Y,$A11-기준300회_후보!$B$1)</f>
        <v>43</v>
      </c>
      <c r="Z11">
        <f>INDEX(_calc_누적빈도!Z:Z,$A11)-INDEX(_calc_누적빈도!Z:Z,$A11-기준300회_후보!$B$1)</f>
        <v>32</v>
      </c>
      <c r="AA11">
        <f>INDEX(_calc_누적빈도!AA:AA,$A11)-INDEX(_calc_누적빈도!AA:AA,$A11-기준300회_후보!$B$1)</f>
        <v>40</v>
      </c>
      <c r="AB11">
        <f>INDEX(_calc_누적빈도!AB:AB,$A11)-INDEX(_calc_누적빈도!AB:AB,$A11-기준300회_후보!$B$1)</f>
        <v>43</v>
      </c>
      <c r="AC11">
        <f>INDEX(_calc_누적빈도!AC:AC,$A11)-INDEX(_calc_누적빈도!AC:AC,$A11-기준300회_후보!$B$1)</f>
        <v>41</v>
      </c>
      <c r="AD11">
        <f>INDEX(_calc_누적빈도!AD:AD,$A11)-INDEX(_calc_누적빈도!AD:AD,$A11-기준300회_후보!$B$1)</f>
        <v>43</v>
      </c>
      <c r="AE11">
        <f>INDEX(_calc_누적빈도!AE:AE,$A11)-INDEX(_calc_누적빈도!AE:AE,$A11-기준300회_후보!$B$1)</f>
        <v>46</v>
      </c>
      <c r="AF11">
        <f>INDEX(_calc_누적빈도!AF:AF,$A11)-INDEX(_calc_누적빈도!AF:AF,$A11-기준300회_후보!$B$1)</f>
        <v>43</v>
      </c>
      <c r="AG11">
        <f>INDEX(_calc_누적빈도!AG:AG,$A11)-INDEX(_calc_누적빈도!AG:AG,$A11-기준300회_후보!$B$1)</f>
        <v>36</v>
      </c>
      <c r="AH11">
        <f>INDEX(_calc_누적빈도!AH:AH,$A11)-INDEX(_calc_누적빈도!AH:AH,$A11-기준300회_후보!$B$1)</f>
        <v>44</v>
      </c>
      <c r="AI11">
        <f>INDEX(_calc_누적빈도!AI:AI,$A11)-INDEX(_calc_누적빈도!AI:AI,$A11-기준300회_후보!$B$1)</f>
        <v>38</v>
      </c>
      <c r="AJ11">
        <f>INDEX(_calc_누적빈도!AJ:AJ,$A11)-INDEX(_calc_누적빈도!AJ:AJ,$A11-기준300회_후보!$B$1)</f>
        <v>49</v>
      </c>
      <c r="AK11">
        <f>INDEX(_calc_누적빈도!AK:AK,$A11)-INDEX(_calc_누적빈도!AK:AK,$A11-기준300회_후보!$B$1)</f>
        <v>40</v>
      </c>
      <c r="AL11">
        <f>INDEX(_calc_누적빈도!AL:AL,$A11)-INDEX(_calc_누적빈도!AL:AL,$A11-기준300회_후보!$B$1)</f>
        <v>45</v>
      </c>
      <c r="AM11">
        <f>INDEX(_calc_누적빈도!AM:AM,$A11)-INDEX(_calc_누적빈도!AM:AM,$A11-기준300회_후보!$B$1)</f>
        <v>44</v>
      </c>
      <c r="AN11">
        <f>INDEX(_calc_누적빈도!AN:AN,$A11)-INDEX(_calc_누적빈도!AN:AN,$A11-기준300회_후보!$B$1)</f>
        <v>33</v>
      </c>
      <c r="AO11">
        <f>INDEX(_calc_누적빈도!AO:AO,$A11)-INDEX(_calc_누적빈도!AO:AO,$A11-기준300회_후보!$B$1)</f>
        <v>41</v>
      </c>
      <c r="AP11">
        <f>INDEX(_calc_누적빈도!AP:AP,$A11)-INDEX(_calc_누적빈도!AP:AP,$A11-기준300회_후보!$B$1)</f>
        <v>37</v>
      </c>
      <c r="AQ11">
        <f>INDEX(_calc_누적빈도!AQ:AQ,$A11)-INDEX(_calc_누적빈도!AQ:AQ,$A11-기준300회_후보!$B$1)</f>
        <v>36</v>
      </c>
      <c r="AR11">
        <f>INDEX(_calc_누적빈도!AR:AR,$A11)-INDEX(_calc_누적빈도!AR:AR,$A11-기준300회_후보!$B$1)</f>
        <v>25</v>
      </c>
      <c r="AS11">
        <f>INDEX(_calc_누적빈도!AS:AS,$A11)-INDEX(_calc_누적빈도!AS:AS,$A11-기준300회_후보!$B$1)</f>
        <v>40</v>
      </c>
      <c r="AT11">
        <f>INDEX(_calc_누적빈도!AT:AT,$A11)-INDEX(_calc_누적빈도!AT:AT,$A11-기준300회_후보!$B$1)</f>
        <v>44</v>
      </c>
      <c r="AU11">
        <f>(RANK(_calc_라운드기준!B11,_calc_라운드기준!$B11:$AT11,0)+COUNTIFS(_calc_라운드기준!$B11:$AT11,_calc_라운드기준!B11,$B$1:$AT$1,"&lt;"&amp;1))-(RANK(B11,$B11:$AT11,0)+COUNTIFS($B11:$AT11,B11,$B$1:$AT$1,"&lt;"&amp;1))</f>
        <v>-26</v>
      </c>
      <c r="AV11">
        <f>(RANK(_calc_라운드기준!C11,_calc_라운드기준!$B11:$AT11,0)+COUNTIFS(_calc_라운드기준!$B11:$AT11,_calc_라운드기준!C11,$B$1:$AT$1,"&lt;"&amp;2))-(RANK(C11,$B11:$AT11,0)+COUNTIFS($B11:$AT11,C11,$B$1:$AT$1,"&lt;"&amp;2))</f>
        <v>-16</v>
      </c>
      <c r="AW11">
        <f>(RANK(_calc_라운드기준!D11,_calc_라운드기준!$B11:$AT11,0)+COUNTIFS(_calc_라운드기준!$B11:$AT11,_calc_라운드기준!D11,$B$1:$AT$1,"&lt;"&amp;3))-(RANK(D11,$B11:$AT11,0)+COUNTIFS($B11:$AT11,D11,$B$1:$AT$1,"&lt;"&amp;3))</f>
        <v>5</v>
      </c>
      <c r="AX11">
        <f>(RANK(_calc_라운드기준!E11,_calc_라운드기준!$B11:$AT11,0)+COUNTIFS(_calc_라운드기준!$B11:$AT11,_calc_라운드기준!E11,$B$1:$AT$1,"&lt;"&amp;4))-(RANK(E11,$B11:$AT11,0)+COUNTIFS($B11:$AT11,E11,$B$1:$AT$1,"&lt;"&amp;4))</f>
        <v>-20</v>
      </c>
      <c r="AY11">
        <f>(RANK(_calc_라운드기준!F11,_calc_라운드기준!$B11:$AT11,0)+COUNTIFS(_calc_라운드기준!$B11:$AT11,_calc_라운드기준!F11,$B$1:$AT$1,"&lt;"&amp;5))-(RANK(F11,$B11:$AT11,0)+COUNTIFS($B11:$AT11,F11,$B$1:$AT$1,"&lt;"&amp;5))</f>
        <v>-7</v>
      </c>
      <c r="AZ11">
        <f>(RANK(_calc_라운드기준!G11,_calc_라운드기준!$B11:$AT11,0)+COUNTIFS(_calc_라운드기준!$B11:$AT11,_calc_라운드기준!G11,$B$1:$AT$1,"&lt;"&amp;6))-(RANK(G11,$B11:$AT11,0)+COUNTIFS($B11:$AT11,G11,$B$1:$AT$1,"&lt;"&amp;6))</f>
        <v>21</v>
      </c>
      <c r="BA11">
        <f>(RANK(_calc_라운드기준!H11,_calc_라운드기준!$B11:$AT11,0)+COUNTIFS(_calc_라운드기준!$B11:$AT11,_calc_라운드기준!H11,$B$1:$AT$1,"&lt;"&amp;7))-(RANK(H11,$B11:$AT11,0)+COUNTIFS($B11:$AT11,H11,$B$1:$AT$1,"&lt;"&amp;7))</f>
        <v>30</v>
      </c>
      <c r="BB11">
        <f>(RANK(_calc_라운드기준!I11,_calc_라운드기준!$B11:$AT11,0)+COUNTIFS(_calc_라운드기준!$B11:$AT11,_calc_라운드기준!I11,$B$1:$AT$1,"&lt;"&amp;8))-(RANK(I11,$B11:$AT11,0)+COUNTIFS($B11:$AT11,I11,$B$1:$AT$1,"&lt;"&amp;8))</f>
        <v>-26</v>
      </c>
      <c r="BC11">
        <f>(RANK(_calc_라운드기준!J11,_calc_라운드기준!$B11:$AT11,0)+COUNTIFS(_calc_라운드기준!$B11:$AT11,_calc_라운드기준!J11,$B$1:$AT$1,"&lt;"&amp;9))-(RANK(J11,$B11:$AT11,0)+COUNTIFS($B11:$AT11,J11,$B$1:$AT$1,"&lt;"&amp;9))</f>
        <v>-9</v>
      </c>
      <c r="BD11">
        <f>(RANK(_calc_라운드기준!K11,_calc_라운드기준!$B11:$AT11,0)+COUNTIFS(_calc_라운드기준!$B11:$AT11,_calc_라운드기준!K11,$B$1:$AT$1,"&lt;"&amp;10))-(RANK(K11,$B11:$AT11,0)+COUNTIFS($B11:$AT11,K11,$B$1:$AT$1,"&lt;"&amp;10))</f>
        <v>1</v>
      </c>
      <c r="BE11">
        <f>(RANK(_calc_라운드기준!L11,_calc_라운드기준!$B11:$AT11,0)+COUNTIFS(_calc_라운드기준!$B11:$AT11,_calc_라운드기준!L11,$B$1:$AT$1,"&lt;"&amp;11))-(RANK(L11,$B11:$AT11,0)+COUNTIFS($B11:$AT11,L11,$B$1:$AT$1,"&lt;"&amp;11))</f>
        <v>11</v>
      </c>
      <c r="BF11">
        <f>(RANK(_calc_라운드기준!M11,_calc_라운드기준!$B11:$AT11,0)+COUNTIFS(_calc_라운드기준!$B11:$AT11,_calc_라운드기준!M11,$B$1:$AT$1,"&lt;"&amp;12))-(RANK(M11,$B11:$AT11,0)+COUNTIFS($B11:$AT11,M11,$B$1:$AT$1,"&lt;"&amp;12))</f>
        <v>20</v>
      </c>
      <c r="BG11">
        <f>(RANK(_calc_라운드기준!N11,_calc_라운드기준!$B11:$AT11,0)+COUNTIFS(_calc_라운드기준!$B11:$AT11,_calc_라운드기준!N11,$B$1:$AT$1,"&lt;"&amp;13))-(RANK(N11,$B11:$AT11,0)+COUNTIFS($B11:$AT11,N11,$B$1:$AT$1,"&lt;"&amp;13))</f>
        <v>9</v>
      </c>
      <c r="BH11">
        <f>(RANK(_calc_라운드기준!O11,_calc_라운드기준!$B11:$AT11,0)+COUNTIFS(_calc_라운드기준!$B11:$AT11,_calc_라운드기준!O11,$B$1:$AT$1,"&lt;"&amp;14))-(RANK(O11,$B11:$AT11,0)+COUNTIFS($B11:$AT11,O11,$B$1:$AT$1,"&lt;"&amp;14))</f>
        <v>19</v>
      </c>
      <c r="BI11">
        <f>(RANK(_calc_라운드기준!P11,_calc_라운드기준!$B11:$AT11,0)+COUNTIFS(_calc_라운드기준!$B11:$AT11,_calc_라운드기준!P11,$B$1:$AT$1,"&lt;"&amp;15))-(RANK(P11,$B11:$AT11,0)+COUNTIFS($B11:$AT11,P11,$B$1:$AT$1,"&lt;"&amp;15))</f>
        <v>-10</v>
      </c>
      <c r="BJ11">
        <f>(RANK(_calc_라운드기준!Q11,_calc_라운드기준!$B11:$AT11,0)+COUNTIFS(_calc_라운드기준!$B11:$AT11,_calc_라운드기준!Q11,$B$1:$AT$1,"&lt;"&amp;16))-(RANK(Q11,$B11:$AT11,0)+COUNTIFS($B11:$AT11,Q11,$B$1:$AT$1,"&lt;"&amp;16))</f>
        <v>0</v>
      </c>
      <c r="BK11">
        <f>(RANK(_calc_라운드기준!R11,_calc_라운드기준!$B11:$AT11,0)+COUNTIFS(_calc_라운드기준!$B11:$AT11,_calc_라운드기준!R11,$B$1:$AT$1,"&lt;"&amp;17))-(RANK(R11,$B11:$AT11,0)+COUNTIFS($B11:$AT11,R11,$B$1:$AT$1,"&lt;"&amp;17))</f>
        <v>-8</v>
      </c>
      <c r="BL11">
        <f>(RANK(_calc_라운드기준!S11,_calc_라운드기준!$B11:$AT11,0)+COUNTIFS(_calc_라운드기준!$B11:$AT11,_calc_라운드기준!S11,$B$1:$AT$1,"&lt;"&amp;18))-(RANK(S11,$B11:$AT11,0)+COUNTIFS($B11:$AT11,S11,$B$1:$AT$1,"&lt;"&amp;18))</f>
        <v>21</v>
      </c>
      <c r="BM11">
        <f>(RANK(_calc_라운드기준!T11,_calc_라운드기준!$B11:$AT11,0)+COUNTIFS(_calc_라운드기준!$B11:$AT11,_calc_라운드기준!T11,$B$1:$AT$1,"&lt;"&amp;19))-(RANK(T11,$B11:$AT11,0)+COUNTIFS($B11:$AT11,T11,$B$1:$AT$1,"&lt;"&amp;19))</f>
        <v>-14</v>
      </c>
      <c r="BN11">
        <f>(RANK(_calc_라운드기준!U11,_calc_라운드기준!$B11:$AT11,0)+COUNTIFS(_calc_라운드기준!$B11:$AT11,_calc_라운드기준!U11,$B$1:$AT$1,"&lt;"&amp;20))-(RANK(U11,$B11:$AT11,0)+COUNTIFS($B11:$AT11,U11,$B$1:$AT$1,"&lt;"&amp;20))</f>
        <v>3</v>
      </c>
      <c r="BO11">
        <f>(RANK(_calc_라운드기준!V11,_calc_라운드기준!$B11:$AT11,0)+COUNTIFS(_calc_라운드기준!$B11:$AT11,_calc_라운드기준!V11,$B$1:$AT$1,"&lt;"&amp;21))-(RANK(V11,$B11:$AT11,0)+COUNTIFS($B11:$AT11,V11,$B$1:$AT$1,"&lt;"&amp;21))</f>
        <v>23</v>
      </c>
      <c r="BP11">
        <f>(RANK(_calc_라운드기준!W11,_calc_라운드기준!$B11:$AT11,0)+COUNTIFS(_calc_라운드기준!$B11:$AT11,_calc_라운드기준!W11,$B$1:$AT$1,"&lt;"&amp;22))-(RANK(W11,$B11:$AT11,0)+COUNTIFS($B11:$AT11,W11,$B$1:$AT$1,"&lt;"&amp;22))</f>
        <v>-10</v>
      </c>
      <c r="BQ11">
        <f>(RANK(_calc_라운드기준!X11,_calc_라운드기준!$B11:$AT11,0)+COUNTIFS(_calc_라운드기준!$B11:$AT11,_calc_라운드기준!X11,$B$1:$AT$1,"&lt;"&amp;23))-(RANK(X11,$B11:$AT11,0)+COUNTIFS($B11:$AT11,X11,$B$1:$AT$1,"&lt;"&amp;23))</f>
        <v>-10</v>
      </c>
      <c r="BR11">
        <f>(RANK(_calc_라운드기준!Y11,_calc_라운드기준!$B11:$AT11,0)+COUNTIFS(_calc_라운드기준!$B11:$AT11,_calc_라운드기준!Y11,$B$1:$AT$1,"&lt;"&amp;24))-(RANK(Y11,$B11:$AT11,0)+COUNTIFS($B11:$AT11,Y11,$B$1:$AT$1,"&lt;"&amp;24))</f>
        <v>-3</v>
      </c>
      <c r="BS11">
        <f>(RANK(_calc_라운드기준!Z11,_calc_라운드기준!$B11:$AT11,0)+COUNTIFS(_calc_라운드기준!$B11:$AT11,_calc_라운드기준!Z11,$B$1:$AT$1,"&lt;"&amp;25))-(RANK(Z11,$B11:$AT11,0)+COUNTIFS($B11:$AT11,Z11,$B$1:$AT$1,"&lt;"&amp;25))</f>
        <v>-13</v>
      </c>
      <c r="BT11">
        <f>(RANK(_calc_라운드기준!AA11,_calc_라운드기준!$B11:$AT11,0)+COUNTIFS(_calc_라운드기준!$B11:$AT11,_calc_라운드기준!AA11,$B$1:$AT$1,"&lt;"&amp;26))-(RANK(AA11,$B11:$AT11,0)+COUNTIFS($B11:$AT11,AA11,$B$1:$AT$1,"&lt;"&amp;26))</f>
        <v>-10</v>
      </c>
      <c r="BU11">
        <f>(RANK(_calc_라운드기준!AB11,_calc_라운드기준!$B11:$AT11,0)+COUNTIFS(_calc_라운드기준!$B11:$AT11,_calc_라운드기준!AB11,$B$1:$AT$1,"&lt;"&amp;27))-(RANK(AB11,$B11:$AT11,0)+COUNTIFS($B11:$AT11,AB11,$B$1:$AT$1,"&lt;"&amp;27))</f>
        <v>-14</v>
      </c>
      <c r="BV11">
        <f>(RANK(_calc_라운드기준!AC11,_calc_라운드기준!$B11:$AT11,0)+COUNTIFS(_calc_라운드기준!$B11:$AT11,_calc_라운드기준!AC11,$B$1:$AT$1,"&lt;"&amp;28))-(RANK(AC11,$B11:$AT11,0)+COUNTIFS($B11:$AT11,AC11,$B$1:$AT$1,"&lt;"&amp;28))</f>
        <v>-20</v>
      </c>
      <c r="BW11">
        <f>(RANK(_calc_라운드기준!AD11,_calc_라운드기준!$B11:$AT11,0)+COUNTIFS(_calc_라운드기준!$B11:$AT11,_calc_라운드기준!AD11,$B$1:$AT$1,"&lt;"&amp;29))-(RANK(AD11,$B11:$AT11,0)+COUNTIFS($B11:$AT11,AD11,$B$1:$AT$1,"&lt;"&amp;29))</f>
        <v>-4</v>
      </c>
      <c r="BX11">
        <f>(RANK(_calc_라운드기준!AE11,_calc_라운드기준!$B11:$AT11,0)+COUNTIFS(_calc_라운드기준!$B11:$AT11,_calc_라운드기준!AE11,$B$1:$AT$1,"&lt;"&amp;30))-(RANK(AE11,$B11:$AT11,0)+COUNTIFS($B11:$AT11,AE11,$B$1:$AT$1,"&lt;"&amp;30))</f>
        <v>11</v>
      </c>
      <c r="BY11">
        <f>(RANK(_calc_라운드기준!AF11,_calc_라운드기준!$B11:$AT11,0)+COUNTIFS(_calc_라운드기준!$B11:$AT11,_calc_라운드기준!AF11,$B$1:$AT$1,"&lt;"&amp;31))-(RANK(AF11,$B11:$AT11,0)+COUNTIFS($B11:$AT11,AF11,$B$1:$AT$1,"&lt;"&amp;31))</f>
        <v>-10</v>
      </c>
      <c r="BZ11">
        <f>(RANK(_calc_라운드기준!AG11,_calc_라운드기준!$B11:$AT11,0)+COUNTIFS(_calc_라운드기준!$B11:$AT11,_calc_라운드기준!AG11,$B$1:$AT$1,"&lt;"&amp;32))-(RANK(AG11,$B11:$AT11,0)+COUNTIFS($B11:$AT11,AG11,$B$1:$AT$1,"&lt;"&amp;32))</f>
        <v>-5</v>
      </c>
      <c r="CA11">
        <f>(RANK(_calc_라운드기준!AH11,_calc_라운드기준!$B11:$AT11,0)+COUNTIFS(_calc_라운드기준!$B11:$AT11,_calc_라운드기준!AH11,$B$1:$AT$1,"&lt;"&amp;33))-(RANK(AH11,$B11:$AT11,0)+COUNTIFS($B11:$AT11,AH11,$B$1:$AT$1,"&lt;"&amp;33))</f>
        <v>22</v>
      </c>
      <c r="CB11">
        <f>(RANK(_calc_라운드기준!AI11,_calc_라운드기준!$B11:$AT11,0)+COUNTIFS(_calc_라운드기준!$B11:$AT11,_calc_라운드기준!AI11,$B$1:$AT$1,"&lt;"&amp;34))-(RANK(AI11,$B11:$AT11,0)+COUNTIFS($B11:$AT11,AI11,$B$1:$AT$1,"&lt;"&amp;34))</f>
        <v>9</v>
      </c>
      <c r="CC11">
        <f>(RANK(_calc_라운드기준!AJ11,_calc_라운드기준!$B11:$AT11,0)+COUNTIFS(_calc_라운드기준!$B11:$AT11,_calc_라운드기준!AJ11,$B$1:$AT$1,"&lt;"&amp;35))-(RANK(AJ11,$B11:$AT11,0)+COUNTIFS($B11:$AT11,AJ11,$B$1:$AT$1,"&lt;"&amp;35))</f>
        <v>17</v>
      </c>
      <c r="CD11">
        <f>(RANK(_calc_라운드기준!AK11,_calc_라운드기준!$B11:$AT11,0)+COUNTIFS(_calc_라운드기준!$B11:$AT11,_calc_라운드기준!AK11,$B$1:$AT$1,"&lt;"&amp;36))-(RANK(AK11,$B11:$AT11,0)+COUNTIFS($B11:$AT11,AK11,$B$1:$AT$1,"&lt;"&amp;36))</f>
        <v>-8</v>
      </c>
      <c r="CE11">
        <f>(RANK(_calc_라운드기준!AL11,_calc_라운드기준!$B11:$AT11,0)+COUNTIFS(_calc_라운드기준!$B11:$AT11,_calc_라운드기준!AL11,$B$1:$AT$1,"&lt;"&amp;37))-(RANK(AL11,$B11:$AT11,0)+COUNTIFS($B11:$AT11,AL11,$B$1:$AT$1,"&lt;"&amp;37))</f>
        <v>12</v>
      </c>
      <c r="CF11">
        <f>(RANK(_calc_라운드기준!AM11,_calc_라운드기준!$B11:$AT11,0)+COUNTIFS(_calc_라운드기준!$B11:$AT11,_calc_라운드기준!AM11,$B$1:$AT$1,"&lt;"&amp;38))-(RANK(AM11,$B11:$AT11,0)+COUNTIFS($B11:$AT11,AM11,$B$1:$AT$1,"&lt;"&amp;38))</f>
        <v>2</v>
      </c>
      <c r="CG11">
        <f>(RANK(_calc_라운드기준!AN11,_calc_라운드기준!$B11:$AT11,0)+COUNTIFS(_calc_라운드기준!$B11:$AT11,_calc_라운드기준!AN11,$B$1:$AT$1,"&lt;"&amp;39))-(RANK(AN11,$B11:$AT11,0)+COUNTIFS($B11:$AT11,AN11,$B$1:$AT$1,"&lt;"&amp;39))</f>
        <v>-9</v>
      </c>
      <c r="CH11">
        <f>(RANK(_calc_라운드기준!AO11,_calc_라운드기준!$B11:$AT11,0)+COUNTIFS(_calc_라운드기준!$B11:$AT11,_calc_라운드기준!AO11,$B$1:$AT$1,"&lt;"&amp;40))-(RANK(AO11,$B11:$AT11,0)+COUNTIFS($B11:$AT11,AO11,$B$1:$AT$1,"&lt;"&amp;40))</f>
        <v>11</v>
      </c>
      <c r="CI11">
        <f>(RANK(_calc_라운드기준!AP11,_calc_라운드기준!$B11:$AT11,0)+COUNTIFS(_calc_라운드기준!$B11:$AT11,_calc_라운드기준!AP11,$B$1:$AT$1,"&lt;"&amp;41))-(RANK(AP11,$B11:$AT11,0)+COUNTIFS($B11:$AT11,AP11,$B$1:$AT$1,"&lt;"&amp;41))</f>
        <v>-11</v>
      </c>
      <c r="CJ11">
        <f>(RANK(_calc_라운드기준!AQ11,_calc_라운드기준!$B11:$AT11,0)+COUNTIFS(_calc_라운드기준!$B11:$AT11,_calc_라운드기준!AQ11,$B$1:$AT$1,"&lt;"&amp;42))-(RANK(AQ11,$B11:$AT11,0)+COUNTIFS($B11:$AT11,AQ11,$B$1:$AT$1,"&lt;"&amp;42))</f>
        <v>-2</v>
      </c>
      <c r="CK11">
        <f>(RANK(_calc_라운드기준!AR11,_calc_라운드기준!$B11:$AT11,0)+COUNTIFS(_calc_라운드기준!$B11:$AT11,_calc_라운드기준!AR11,$B$1:$AT$1,"&lt;"&amp;43))-(RANK(AR11,$B11:$AT11,0)+COUNTIFS($B11:$AT11,AR11,$B$1:$AT$1,"&lt;"&amp;43))</f>
        <v>0</v>
      </c>
      <c r="CL11">
        <f>(RANK(_calc_라운드기준!AS11,_calc_라운드기준!$B11:$AT11,0)+COUNTIFS(_calc_라운드기준!$B11:$AT11,_calc_라운드기준!AS11,$B$1:$AT$1,"&lt;"&amp;44))-(RANK(AS11,$B11:$AT11,0)+COUNTIFS($B11:$AT11,AS11,$B$1:$AT$1,"&lt;"&amp;44))</f>
        <v>7</v>
      </c>
      <c r="CM11">
        <f>(RANK(_calc_라운드기준!AT11,_calc_라운드기준!$B11:$AT11,0)+COUNTIFS(_calc_라운드기준!$B11:$AT11,_calc_라운드기준!AT11,$B$1:$AT$1,"&lt;"&amp;45))-(RANK(AT11,$B11:$AT11,0)+COUNTIFS($B11:$AT11,AT11,$B$1:$AT$1,"&lt;"&amp;45))</f>
        <v>11</v>
      </c>
      <c r="CN11">
        <f t="shared" si="0"/>
        <v>44</v>
      </c>
      <c r="CO11">
        <f t="shared" si="1"/>
        <v>41</v>
      </c>
      <c r="CP11">
        <f t="shared" si="2"/>
        <v>17</v>
      </c>
      <c r="CQ11">
        <f t="shared" si="3"/>
        <v>42</v>
      </c>
      <c r="CR11">
        <f t="shared" si="4"/>
        <v>27</v>
      </c>
      <c r="CS11">
        <f t="shared" si="5"/>
        <v>4</v>
      </c>
      <c r="CT11">
        <f t="shared" si="6"/>
        <v>1</v>
      </c>
      <c r="CU11">
        <f t="shared" si="7"/>
        <v>45</v>
      </c>
      <c r="CV11">
        <f t="shared" si="8"/>
        <v>30</v>
      </c>
      <c r="CW11">
        <f t="shared" si="9"/>
        <v>20</v>
      </c>
      <c r="CX11">
        <f t="shared" si="10"/>
        <v>10</v>
      </c>
      <c r="CY11">
        <f t="shared" si="11"/>
        <v>6</v>
      </c>
      <c r="CZ11">
        <f t="shared" si="12"/>
        <v>14</v>
      </c>
      <c r="DA11">
        <f t="shared" si="13"/>
        <v>7</v>
      </c>
      <c r="DB11">
        <f t="shared" si="14"/>
        <v>32</v>
      </c>
      <c r="DC11">
        <f t="shared" si="15"/>
        <v>21</v>
      </c>
      <c r="DD11">
        <f t="shared" si="16"/>
        <v>28</v>
      </c>
      <c r="DE11">
        <f t="shared" si="17"/>
        <v>5</v>
      </c>
      <c r="DF11">
        <f t="shared" si="18"/>
        <v>39</v>
      </c>
      <c r="DG11">
        <f t="shared" si="19"/>
        <v>18</v>
      </c>
      <c r="DH11">
        <f t="shared" si="20"/>
        <v>2</v>
      </c>
      <c r="DI11">
        <f t="shared" si="21"/>
        <v>33</v>
      </c>
      <c r="DJ11">
        <f t="shared" si="22"/>
        <v>34</v>
      </c>
      <c r="DK11">
        <f t="shared" si="23"/>
        <v>24</v>
      </c>
      <c r="DL11">
        <f t="shared" si="24"/>
        <v>38</v>
      </c>
      <c r="DM11">
        <f t="shared" si="25"/>
        <v>35</v>
      </c>
      <c r="DN11">
        <f t="shared" si="26"/>
        <v>40</v>
      </c>
      <c r="DO11">
        <f t="shared" si="27"/>
        <v>43</v>
      </c>
      <c r="DP11">
        <f t="shared" si="28"/>
        <v>25</v>
      </c>
      <c r="DQ11">
        <f t="shared" si="29"/>
        <v>11</v>
      </c>
      <c r="DR11">
        <f t="shared" si="30"/>
        <v>36</v>
      </c>
      <c r="DS11">
        <f t="shared" si="31"/>
        <v>26</v>
      </c>
      <c r="DT11">
        <f t="shared" si="32"/>
        <v>3</v>
      </c>
      <c r="DU11">
        <f t="shared" si="33"/>
        <v>15</v>
      </c>
      <c r="DV11">
        <f t="shared" si="34"/>
        <v>8</v>
      </c>
      <c r="DW11">
        <f t="shared" si="35"/>
        <v>29</v>
      </c>
      <c r="DX11">
        <f t="shared" si="36"/>
        <v>9</v>
      </c>
      <c r="DY11">
        <f t="shared" si="37"/>
        <v>19</v>
      </c>
      <c r="DZ11">
        <f t="shared" si="38"/>
        <v>31</v>
      </c>
      <c r="EA11">
        <f t="shared" si="39"/>
        <v>12</v>
      </c>
      <c r="EB11">
        <f t="shared" si="40"/>
        <v>37</v>
      </c>
      <c r="EC11">
        <f t="shared" si="41"/>
        <v>23</v>
      </c>
      <c r="ED11">
        <f t="shared" si="42"/>
        <v>22</v>
      </c>
      <c r="EE11">
        <f t="shared" si="43"/>
        <v>16</v>
      </c>
      <c r="EF11">
        <f t="shared" si="44"/>
        <v>13</v>
      </c>
    </row>
    <row r="12" spans="1:136" ht="16.5" customHeight="1">
      <c r="A12">
        <f>_calc_라운드기준!A12</f>
        <v>1234</v>
      </c>
      <c r="B12">
        <f>INDEX(_calc_누적빈도!B:B,$A12)-INDEX(_calc_누적빈도!B:B,$A12-기준300회_후보!$B$1)</f>
        <v>39</v>
      </c>
      <c r="C12">
        <f>INDEX(_calc_누적빈도!C:C,$A12)-INDEX(_calc_누적빈도!C:C,$A12-기준300회_후보!$B$1)</f>
        <v>33</v>
      </c>
      <c r="D12">
        <f>INDEX(_calc_누적빈도!D:D,$A12)-INDEX(_calc_누적빈도!D:D,$A12-기준300회_후보!$B$1)</f>
        <v>48</v>
      </c>
      <c r="E12">
        <f>INDEX(_calc_누적빈도!E:E,$A12)-INDEX(_calc_누적빈도!E:E,$A12-기준300회_후보!$B$1)</f>
        <v>36</v>
      </c>
      <c r="F12">
        <f>INDEX(_calc_누적빈도!F:F,$A12)-INDEX(_calc_누적빈도!F:F,$A12-기준300회_후보!$B$1)</f>
        <v>25</v>
      </c>
      <c r="G12">
        <f>INDEX(_calc_누적빈도!G:G,$A12)-INDEX(_calc_누적빈도!G:G,$A12-기준300회_후보!$B$1)</f>
        <v>47</v>
      </c>
      <c r="H12">
        <f>INDEX(_calc_누적빈도!H:H,$A12)-INDEX(_calc_누적빈도!H:H,$A12-기준300회_후보!$B$1)</f>
        <v>45</v>
      </c>
      <c r="I12">
        <f>INDEX(_calc_누적빈도!I:I,$A12)-INDEX(_calc_누적빈도!I:I,$A12-기준300회_후보!$B$1)</f>
        <v>33</v>
      </c>
      <c r="J12">
        <f>INDEX(_calc_누적빈도!J:J,$A12)-INDEX(_calc_누적빈도!J:J,$A12-기준300회_후보!$B$1)</f>
        <v>41</v>
      </c>
      <c r="K12">
        <f>INDEX(_calc_누적빈도!K:K,$A12)-INDEX(_calc_누적빈도!K:K,$A12-기준300회_후보!$B$1)</f>
        <v>34</v>
      </c>
      <c r="L12">
        <f>INDEX(_calc_누적빈도!L:L,$A12)-INDEX(_calc_누적빈도!L:L,$A12-기준300회_후보!$B$1)</f>
        <v>39</v>
      </c>
      <c r="M12">
        <f>INDEX(_calc_누적빈도!M:M,$A12)-INDEX(_calc_누적빈도!M:M,$A12-기준300회_후보!$B$1)</f>
        <v>46</v>
      </c>
      <c r="N12">
        <f>INDEX(_calc_누적빈도!N:N,$A12)-INDEX(_calc_누적빈도!N:N,$A12-기준300회_후보!$B$1)</f>
        <v>49</v>
      </c>
      <c r="O12">
        <f>INDEX(_calc_누적빈도!O:O,$A12)-INDEX(_calc_누적빈도!O:O,$A12-기준300회_후보!$B$1)</f>
        <v>40</v>
      </c>
      <c r="P12">
        <f>INDEX(_calc_누적빈도!P:P,$A12)-INDEX(_calc_누적빈도!P:P,$A12-기준300회_후보!$B$1)</f>
        <v>42</v>
      </c>
      <c r="Q12">
        <f>INDEX(_calc_누적빈도!Q:Q,$A12)-INDEX(_calc_누적빈도!Q:Q,$A12-기준300회_후보!$B$1)</f>
        <v>47</v>
      </c>
      <c r="R12">
        <f>INDEX(_calc_누적빈도!R:R,$A12)-INDEX(_calc_누적빈도!R:R,$A12-기준300회_후보!$B$1)</f>
        <v>36</v>
      </c>
      <c r="S12">
        <f>INDEX(_calc_누적빈도!S:S,$A12)-INDEX(_calc_누적빈도!S:S,$A12-기준300회_후보!$B$1)</f>
        <v>41</v>
      </c>
      <c r="T12">
        <f>INDEX(_calc_누적빈도!T:T,$A12)-INDEX(_calc_누적빈도!T:T,$A12-기준300회_후보!$B$1)</f>
        <v>40</v>
      </c>
      <c r="U12">
        <f>INDEX(_calc_누적빈도!U:U,$A12)-INDEX(_calc_누적빈도!U:U,$A12-기준300회_후보!$B$1)</f>
        <v>40</v>
      </c>
      <c r="V12">
        <f>INDEX(_calc_누적빈도!V:V,$A12)-INDEX(_calc_누적빈도!V:V,$A12-기준300회_후보!$B$1)</f>
        <v>41</v>
      </c>
      <c r="W12">
        <f>INDEX(_calc_누적빈도!W:W,$A12)-INDEX(_calc_누적빈도!W:W,$A12-기준300회_후보!$B$1)</f>
        <v>40</v>
      </c>
      <c r="X12">
        <f>INDEX(_calc_누적빈도!X:X,$A12)-INDEX(_calc_누적빈도!X:X,$A12-기준300회_후보!$B$1)</f>
        <v>34</v>
      </c>
      <c r="Y12">
        <f>INDEX(_calc_누적빈도!Y:Y,$A12)-INDEX(_calc_누적빈도!Y:Y,$A12-기준300회_후보!$B$1)</f>
        <v>43</v>
      </c>
      <c r="Z12">
        <f>INDEX(_calc_누적빈도!Z:Z,$A12)-INDEX(_calc_누적빈도!Z:Z,$A12-기준300회_후보!$B$1)</f>
        <v>32</v>
      </c>
      <c r="AA12">
        <f>INDEX(_calc_누적빈도!AA:AA,$A12)-INDEX(_calc_누적빈도!AA:AA,$A12-기준300회_후보!$B$1)</f>
        <v>40</v>
      </c>
      <c r="AB12">
        <f>INDEX(_calc_누적빈도!AB:AB,$A12)-INDEX(_calc_누적빈도!AB:AB,$A12-기준300회_후보!$B$1)</f>
        <v>43</v>
      </c>
      <c r="AC12">
        <f>INDEX(_calc_누적빈도!AC:AC,$A12)-INDEX(_calc_누적빈도!AC:AC,$A12-기준300회_후보!$B$1)</f>
        <v>41</v>
      </c>
      <c r="AD12">
        <f>INDEX(_calc_누적빈도!AD:AD,$A12)-INDEX(_calc_누적빈도!AD:AD,$A12-기준300회_후보!$B$1)</f>
        <v>43</v>
      </c>
      <c r="AE12">
        <f>INDEX(_calc_누적빈도!AE:AE,$A12)-INDEX(_calc_누적빈도!AE:AE,$A12-기준300회_후보!$B$1)</f>
        <v>47</v>
      </c>
      <c r="AF12">
        <f>INDEX(_calc_누적빈도!AF:AF,$A12)-INDEX(_calc_누적빈도!AF:AF,$A12-기준300회_후보!$B$1)</f>
        <v>42</v>
      </c>
      <c r="AG12">
        <f>INDEX(_calc_누적빈도!AG:AG,$A12)-INDEX(_calc_누적빈도!AG:AG,$A12-기준300회_후보!$B$1)</f>
        <v>36</v>
      </c>
      <c r="AH12">
        <f>INDEX(_calc_누적빈도!AH:AH,$A12)-INDEX(_calc_누적빈도!AH:AH,$A12-기준300회_후보!$B$1)</f>
        <v>45</v>
      </c>
      <c r="AI12">
        <f>INDEX(_calc_누적빈도!AI:AI,$A12)-INDEX(_calc_누적빈도!AI:AI,$A12-기준300회_후보!$B$1)</f>
        <v>38</v>
      </c>
      <c r="AJ12">
        <f>INDEX(_calc_누적빈도!AJ:AJ,$A12)-INDEX(_calc_누적빈도!AJ:AJ,$A12-기준300회_후보!$B$1)</f>
        <v>48</v>
      </c>
      <c r="AK12">
        <f>INDEX(_calc_누적빈도!AK:AK,$A12)-INDEX(_calc_누적빈도!AK:AK,$A12-기준300회_후보!$B$1)</f>
        <v>41</v>
      </c>
      <c r="AL12">
        <f>INDEX(_calc_누적빈도!AL:AL,$A12)-INDEX(_calc_누적빈도!AL:AL,$A12-기준300회_후보!$B$1)</f>
        <v>45</v>
      </c>
      <c r="AM12">
        <f>INDEX(_calc_누적빈도!AM:AM,$A12)-INDEX(_calc_누적빈도!AM:AM,$A12-기준300회_후보!$B$1)</f>
        <v>44</v>
      </c>
      <c r="AN12">
        <f>INDEX(_calc_누적빈도!AN:AN,$A12)-INDEX(_calc_누적빈도!AN:AN,$A12-기준300회_후보!$B$1)</f>
        <v>34</v>
      </c>
      <c r="AO12">
        <f>INDEX(_calc_누적빈도!AO:AO,$A12)-INDEX(_calc_누적빈도!AO:AO,$A12-기준300회_후보!$B$1)</f>
        <v>41</v>
      </c>
      <c r="AP12">
        <f>INDEX(_calc_누적빈도!AP:AP,$A12)-INDEX(_calc_누적빈도!AP:AP,$A12-기준300회_후보!$B$1)</f>
        <v>37</v>
      </c>
      <c r="AQ12">
        <f>INDEX(_calc_누적빈도!AQ:AQ,$A12)-INDEX(_calc_누적빈도!AQ:AQ,$A12-기준300회_후보!$B$1)</f>
        <v>36</v>
      </c>
      <c r="AR12">
        <f>INDEX(_calc_누적빈도!AR:AR,$A12)-INDEX(_calc_누적빈도!AR:AR,$A12-기준300회_후보!$B$1)</f>
        <v>24</v>
      </c>
      <c r="AS12">
        <f>INDEX(_calc_누적빈도!AS:AS,$A12)-INDEX(_calc_누적빈도!AS:AS,$A12-기준300회_후보!$B$1)</f>
        <v>40</v>
      </c>
      <c r="AT12">
        <f>INDEX(_calc_누적빈도!AT:AT,$A12)-INDEX(_calc_누적빈도!AT:AT,$A12-기준300회_후보!$B$1)</f>
        <v>44</v>
      </c>
      <c r="AU12">
        <f>(RANK(_calc_라운드기준!B12,_calc_라운드기준!$B12:$AT12,0)+COUNTIFS(_calc_라운드기준!$B12:$AT12,_calc_라운드기준!B12,$B$1:$AT$1,"&lt;"&amp;1))-(RANK(B12,$B12:$AT12,0)+COUNTIFS($B12:$AT12,B12,$B$1:$AT$1,"&lt;"&amp;1))</f>
        <v>-24</v>
      </c>
      <c r="AV12">
        <f>(RANK(_calc_라운드기준!C12,_calc_라운드기준!$B12:$AT12,0)+COUNTIFS(_calc_라운드기준!$B12:$AT12,_calc_라운드기준!C12,$B$1:$AT$1,"&lt;"&amp;2))-(RANK(C12,$B12:$AT12,0)+COUNTIFS($B12:$AT12,C12,$B$1:$AT$1,"&lt;"&amp;2))</f>
        <v>-16</v>
      </c>
      <c r="AW12">
        <f>(RANK(_calc_라운드기준!D12,_calc_라운드기준!$B12:$AT12,0)+COUNTIFS(_calc_라운드기준!$B12:$AT12,_calc_라운드기준!D12,$B$1:$AT$1,"&lt;"&amp;3))-(RANK(D12,$B12:$AT12,0)+COUNTIFS($B12:$AT12,D12,$B$1:$AT$1,"&lt;"&amp;3))</f>
        <v>5</v>
      </c>
      <c r="AX12">
        <f>(RANK(_calc_라운드기준!E12,_calc_라운드기준!$B12:$AT12,0)+COUNTIFS(_calc_라운드기준!$B12:$AT12,_calc_라운드기준!E12,$B$1:$AT$1,"&lt;"&amp;4))-(RANK(E12,$B12:$AT12,0)+COUNTIFS($B12:$AT12,E12,$B$1:$AT$1,"&lt;"&amp;4))</f>
        <v>-19</v>
      </c>
      <c r="AY12">
        <f>(RANK(_calc_라운드기준!F12,_calc_라운드기준!$B12:$AT12,0)+COUNTIFS(_calc_라운드기준!$B12:$AT12,_calc_라운드기준!F12,$B$1:$AT$1,"&lt;"&amp;5))-(RANK(F12,$B12:$AT12,0)+COUNTIFS($B12:$AT12,F12,$B$1:$AT$1,"&lt;"&amp;5))</f>
        <v>-7</v>
      </c>
      <c r="AZ12">
        <f>(RANK(_calc_라운드기준!G12,_calc_라운드기준!$B12:$AT12,0)+COUNTIFS(_calc_라운드기준!$B12:$AT12,_calc_라운드기준!G12,$B$1:$AT$1,"&lt;"&amp;6))-(RANK(G12,$B12:$AT12,0)+COUNTIFS($B12:$AT12,G12,$B$1:$AT$1,"&lt;"&amp;6))</f>
        <v>22</v>
      </c>
      <c r="BA12">
        <f>(RANK(_calc_라운드기준!H12,_calc_라운드기준!$B12:$AT12,0)+COUNTIFS(_calc_라운드기준!$B12:$AT12,_calc_라운드기준!H12,$B$1:$AT$1,"&lt;"&amp;7))-(RANK(H12,$B12:$AT12,0)+COUNTIFS($B12:$AT12,H12,$B$1:$AT$1,"&lt;"&amp;7))</f>
        <v>30</v>
      </c>
      <c r="BB12">
        <f>(RANK(_calc_라운드기준!I12,_calc_라운드기준!$B12:$AT12,0)+COUNTIFS(_calc_라운드기준!$B12:$AT12,_calc_라운드기준!I12,$B$1:$AT$1,"&lt;"&amp;8))-(RANK(I12,$B12:$AT12,0)+COUNTIFS($B12:$AT12,I12,$B$1:$AT$1,"&lt;"&amp;8))</f>
        <v>-26</v>
      </c>
      <c r="BC12">
        <f>(RANK(_calc_라운드기준!J12,_calc_라운드기준!$B12:$AT12,0)+COUNTIFS(_calc_라운드기준!$B12:$AT12,_calc_라운드기준!J12,$B$1:$AT$1,"&lt;"&amp;9))-(RANK(J12,$B12:$AT12,0)+COUNTIFS($B12:$AT12,J12,$B$1:$AT$1,"&lt;"&amp;9))</f>
        <v>-10</v>
      </c>
      <c r="BD12">
        <f>(RANK(_calc_라운드기준!K12,_calc_라운드기준!$B12:$AT12,0)+COUNTIFS(_calc_라운드기준!$B12:$AT12,_calc_라운드기준!K12,$B$1:$AT$1,"&lt;"&amp;10))-(RANK(K12,$B12:$AT12,0)+COUNTIFS($B12:$AT12,K12,$B$1:$AT$1,"&lt;"&amp;10))</f>
        <v>1</v>
      </c>
      <c r="BE12">
        <f>(RANK(_calc_라운드기준!L12,_calc_라운드기준!$B12:$AT12,0)+COUNTIFS(_calc_라운드기준!$B12:$AT12,_calc_라운드기준!L12,$B$1:$AT$1,"&lt;"&amp;11))-(RANK(L12,$B12:$AT12,0)+COUNTIFS($B12:$AT12,L12,$B$1:$AT$1,"&lt;"&amp;11))</f>
        <v>12</v>
      </c>
      <c r="BF12">
        <f>(RANK(_calc_라운드기준!M12,_calc_라운드기준!$B12:$AT12,0)+COUNTIFS(_calc_라운드기준!$B12:$AT12,_calc_라운드기준!M12,$B$1:$AT$1,"&lt;"&amp;12))-(RANK(M12,$B12:$AT12,0)+COUNTIFS($B12:$AT12,M12,$B$1:$AT$1,"&lt;"&amp;12))</f>
        <v>20</v>
      </c>
      <c r="BG12">
        <f>(RANK(_calc_라운드기준!N12,_calc_라운드기준!$B12:$AT12,0)+COUNTIFS(_calc_라운드기준!$B12:$AT12,_calc_라운드기준!N12,$B$1:$AT$1,"&lt;"&amp;13))-(RANK(N12,$B12:$AT12,0)+COUNTIFS($B12:$AT12,N12,$B$1:$AT$1,"&lt;"&amp;13))</f>
        <v>8</v>
      </c>
      <c r="BH12">
        <f>(RANK(_calc_라운드기준!O12,_calc_라운드기준!$B12:$AT12,0)+COUNTIFS(_calc_라운드기준!$B12:$AT12,_calc_라운드기준!O12,$B$1:$AT$1,"&lt;"&amp;14))-(RANK(O12,$B12:$AT12,0)+COUNTIFS($B12:$AT12,O12,$B$1:$AT$1,"&lt;"&amp;14))</f>
        <v>17</v>
      </c>
      <c r="BI12">
        <f>(RANK(_calc_라운드기준!P12,_calc_라운드기준!$B12:$AT12,0)+COUNTIFS(_calc_라운드기준!$B12:$AT12,_calc_라운드기준!P12,$B$1:$AT$1,"&lt;"&amp;15))-(RANK(P12,$B12:$AT12,0)+COUNTIFS($B12:$AT12,P12,$B$1:$AT$1,"&lt;"&amp;15))</f>
        <v>-12</v>
      </c>
      <c r="BJ12">
        <f>(RANK(_calc_라운드기준!Q12,_calc_라운드기준!$B12:$AT12,0)+COUNTIFS(_calc_라운드기준!$B12:$AT12,_calc_라운드기준!Q12,$B$1:$AT$1,"&lt;"&amp;16))-(RANK(Q12,$B12:$AT12,0)+COUNTIFS($B12:$AT12,Q12,$B$1:$AT$1,"&lt;"&amp;16))</f>
        <v>-2</v>
      </c>
      <c r="BK12">
        <f>(RANK(_calc_라운드기준!R12,_calc_라운드기준!$B12:$AT12,0)+COUNTIFS(_calc_라운드기준!$B12:$AT12,_calc_라운드기준!R12,$B$1:$AT$1,"&lt;"&amp;17))-(RANK(R12,$B12:$AT12,0)+COUNTIFS($B12:$AT12,R12,$B$1:$AT$1,"&lt;"&amp;17))</f>
        <v>-7</v>
      </c>
      <c r="BL12">
        <f>(RANK(_calc_라운드기준!S12,_calc_라운드기준!$B12:$AT12,0)+COUNTIFS(_calc_라운드기준!$B12:$AT12,_calc_라운드기준!S12,$B$1:$AT$1,"&lt;"&amp;18))-(RANK(S12,$B12:$AT12,0)+COUNTIFS($B12:$AT12,S12,$B$1:$AT$1,"&lt;"&amp;18))</f>
        <v>21</v>
      </c>
      <c r="BM12">
        <f>(RANK(_calc_라운드기준!T12,_calc_라운드기준!$B12:$AT12,0)+COUNTIFS(_calc_라운드기준!$B12:$AT12,_calc_라운드기준!T12,$B$1:$AT$1,"&lt;"&amp;19))-(RANK(T12,$B12:$AT12,0)+COUNTIFS($B12:$AT12,T12,$B$1:$AT$1,"&lt;"&amp;19))</f>
        <v>-15</v>
      </c>
      <c r="BN12">
        <f>(RANK(_calc_라운드기준!U12,_calc_라운드기준!$B12:$AT12,0)+COUNTIFS(_calc_라운드기준!$B12:$AT12,_calc_라운드기준!U12,$B$1:$AT$1,"&lt;"&amp;20))-(RANK(U12,$B12:$AT12,0)+COUNTIFS($B12:$AT12,U12,$B$1:$AT$1,"&lt;"&amp;20))</f>
        <v>3</v>
      </c>
      <c r="BO12">
        <f>(RANK(_calc_라운드기준!V12,_calc_라운드기준!$B12:$AT12,0)+COUNTIFS(_calc_라운드기준!$B12:$AT12,_calc_라운드기준!V12,$B$1:$AT$1,"&lt;"&amp;21))-(RANK(V12,$B12:$AT12,0)+COUNTIFS($B12:$AT12,V12,$B$1:$AT$1,"&lt;"&amp;21))</f>
        <v>24</v>
      </c>
      <c r="BP12">
        <f>(RANK(_calc_라운드기준!W12,_calc_라운드기준!$B12:$AT12,0)+COUNTIFS(_calc_라운드기준!$B12:$AT12,_calc_라운드기준!W12,$B$1:$AT$1,"&lt;"&amp;22))-(RANK(W12,$B12:$AT12,0)+COUNTIFS($B12:$AT12,W12,$B$1:$AT$1,"&lt;"&amp;22))</f>
        <v>-10</v>
      </c>
      <c r="BQ12">
        <f>(RANK(_calc_라운드기준!X12,_calc_라운드기준!$B12:$AT12,0)+COUNTIFS(_calc_라운드기준!$B12:$AT12,_calc_라운드기준!X12,$B$1:$AT$1,"&lt;"&amp;23))-(RANK(X12,$B12:$AT12,0)+COUNTIFS($B12:$AT12,X12,$B$1:$AT$1,"&lt;"&amp;23))</f>
        <v>-21</v>
      </c>
      <c r="BR12">
        <f>(RANK(_calc_라운드기준!Y12,_calc_라운드기준!$B12:$AT12,0)+COUNTIFS(_calc_라운드기준!$B12:$AT12,_calc_라운드기준!Y12,$B$1:$AT$1,"&lt;"&amp;24))-(RANK(Y12,$B12:$AT12,0)+COUNTIFS($B12:$AT12,Y12,$B$1:$AT$1,"&lt;"&amp;24))</f>
        <v>-2</v>
      </c>
      <c r="BS12">
        <f>(RANK(_calc_라운드기준!Z12,_calc_라운드기준!$B12:$AT12,0)+COUNTIFS(_calc_라운드기준!$B12:$AT12,_calc_라운드기준!Z12,$B$1:$AT$1,"&lt;"&amp;25))-(RANK(Z12,$B12:$AT12,0)+COUNTIFS($B12:$AT12,Z12,$B$1:$AT$1,"&lt;"&amp;25))</f>
        <v>-24</v>
      </c>
      <c r="BT12">
        <f>(RANK(_calc_라운드기준!AA12,_calc_라운드기준!$B12:$AT12,0)+COUNTIFS(_calc_라운드기준!$B12:$AT12,_calc_라운드기준!AA12,$B$1:$AT$1,"&lt;"&amp;26))-(RANK(AA12,$B12:$AT12,0)+COUNTIFS($B12:$AT12,AA12,$B$1:$AT$1,"&lt;"&amp;26))</f>
        <v>-8</v>
      </c>
      <c r="BU12">
        <f>(RANK(_calc_라운드기준!AB12,_calc_라운드기준!$B12:$AT12,0)+COUNTIFS(_calc_라운드기준!$B12:$AT12,_calc_라운드기준!AB12,$B$1:$AT$1,"&lt;"&amp;27))-(RANK(AB12,$B12:$AT12,0)+COUNTIFS($B12:$AT12,AB12,$B$1:$AT$1,"&lt;"&amp;27))</f>
        <v>-13</v>
      </c>
      <c r="BV12">
        <f>(RANK(_calc_라운드기준!AC12,_calc_라운드기준!$B12:$AT12,0)+COUNTIFS(_calc_라운드기준!$B12:$AT12,_calc_라운드기준!AC12,$B$1:$AT$1,"&lt;"&amp;28))-(RANK(AC12,$B12:$AT12,0)+COUNTIFS($B12:$AT12,AC12,$B$1:$AT$1,"&lt;"&amp;28))</f>
        <v>-19</v>
      </c>
      <c r="BW12">
        <f>(RANK(_calc_라운드기준!AD12,_calc_라운드기준!$B12:$AT12,0)+COUNTIFS(_calc_라운드기준!$B12:$AT12,_calc_라운드기준!AD12,$B$1:$AT$1,"&lt;"&amp;29))-(RANK(AD12,$B12:$AT12,0)+COUNTIFS($B12:$AT12,AD12,$B$1:$AT$1,"&lt;"&amp;29))</f>
        <v>-3</v>
      </c>
      <c r="BX12">
        <f>(RANK(_calc_라운드기준!AE12,_calc_라운드기준!$B12:$AT12,0)+COUNTIFS(_calc_라운드기준!$B12:$AT12,_calc_라운드기준!AE12,$B$1:$AT$1,"&lt;"&amp;30))-(RANK(AE12,$B12:$AT12,0)+COUNTIFS($B12:$AT12,AE12,$B$1:$AT$1,"&lt;"&amp;30))</f>
        <v>15</v>
      </c>
      <c r="BY12">
        <f>(RANK(_calc_라운드기준!AF12,_calc_라운드기준!$B12:$AT12,0)+COUNTIFS(_calc_라운드기준!$B12:$AT12,_calc_라운드기준!AF12,$B$1:$AT$1,"&lt;"&amp;31))-(RANK(AF12,$B12:$AT12,0)+COUNTIFS($B12:$AT12,AF12,$B$1:$AT$1,"&lt;"&amp;31))</f>
        <v>-12</v>
      </c>
      <c r="BZ12">
        <f>(RANK(_calc_라운드기준!AG12,_calc_라운드기준!$B12:$AT12,0)+COUNTIFS(_calc_라운드기준!$B12:$AT12,_calc_라운드기준!AG12,$B$1:$AT$1,"&lt;"&amp;32))-(RANK(AG12,$B12:$AT12,0)+COUNTIFS($B12:$AT12,AG12,$B$1:$AT$1,"&lt;"&amp;32))</f>
        <v>-6</v>
      </c>
      <c r="CA12">
        <f>(RANK(_calc_라운드기준!AH12,_calc_라운드기준!$B12:$AT12,0)+COUNTIFS(_calc_라운드기준!$B12:$AT12,_calc_라운드기준!AH12,$B$1:$AT$1,"&lt;"&amp;33))-(RANK(AH12,$B12:$AT12,0)+COUNTIFS($B12:$AT12,AH12,$B$1:$AT$1,"&lt;"&amp;33))</f>
        <v>22</v>
      </c>
      <c r="CB12">
        <f>(RANK(_calc_라운드기준!AI12,_calc_라운드기준!$B12:$AT12,0)+COUNTIFS(_calc_라운드기준!$B12:$AT12,_calc_라운드기준!AI12,$B$1:$AT$1,"&lt;"&amp;34))-(RANK(AI12,$B12:$AT12,0)+COUNTIFS($B12:$AT12,AI12,$B$1:$AT$1,"&lt;"&amp;34))</f>
        <v>10</v>
      </c>
      <c r="CC12">
        <f>(RANK(_calc_라운드기준!AJ12,_calc_라운드기준!$B12:$AT12,0)+COUNTIFS(_calc_라운드기준!$B12:$AT12,_calc_라운드기준!AJ12,$B$1:$AT$1,"&lt;"&amp;35))-(RANK(AJ12,$B12:$AT12,0)+COUNTIFS($B12:$AT12,AJ12,$B$1:$AT$1,"&lt;"&amp;35))</f>
        <v>29</v>
      </c>
      <c r="CD12">
        <f>(RANK(_calc_라운드기준!AK12,_calc_라운드기준!$B12:$AT12,0)+COUNTIFS(_calc_라운드기준!$B12:$AT12,_calc_라운드기준!AK12,$B$1:$AT$1,"&lt;"&amp;36))-(RANK(AK12,$B12:$AT12,0)+COUNTIFS($B12:$AT12,AK12,$B$1:$AT$1,"&lt;"&amp;36))</f>
        <v>0</v>
      </c>
      <c r="CE12">
        <f>(RANK(_calc_라운드기준!AL12,_calc_라운드기준!$B12:$AT12,0)+COUNTIFS(_calc_라운드기준!$B12:$AT12,_calc_라운드기준!AL12,$B$1:$AT$1,"&lt;"&amp;37))-(RANK(AL12,$B12:$AT12,0)+COUNTIFS($B12:$AT12,AL12,$B$1:$AT$1,"&lt;"&amp;37))</f>
        <v>3</v>
      </c>
      <c r="CF12">
        <f>(RANK(_calc_라운드기준!AM12,_calc_라운드기준!$B12:$AT12,0)+COUNTIFS(_calc_라운드기준!$B12:$AT12,_calc_라운드기준!AM12,$B$1:$AT$1,"&lt;"&amp;38))-(RANK(AM12,$B12:$AT12,0)+COUNTIFS($B12:$AT12,AM12,$B$1:$AT$1,"&lt;"&amp;38))</f>
        <v>3</v>
      </c>
      <c r="CG12">
        <f>(RANK(_calc_라운드기준!AN12,_calc_라운드기준!$B12:$AT12,0)+COUNTIFS(_calc_라운드기준!$B12:$AT12,_calc_라운드기준!AN12,$B$1:$AT$1,"&lt;"&amp;39))-(RANK(AN12,$B12:$AT12,0)+COUNTIFS($B12:$AT12,AN12,$B$1:$AT$1,"&lt;"&amp;39))</f>
        <v>-7</v>
      </c>
      <c r="CH12">
        <f>(RANK(_calc_라운드기준!AO12,_calc_라운드기준!$B12:$AT12,0)+COUNTIFS(_calc_라운드기준!$B12:$AT12,_calc_라운드기준!AO12,$B$1:$AT$1,"&lt;"&amp;40))-(RANK(AO12,$B12:$AT12,0)+COUNTIFS($B12:$AT12,AO12,$B$1:$AT$1,"&lt;"&amp;40))</f>
        <v>11</v>
      </c>
      <c r="CI12">
        <f>(RANK(_calc_라운드기준!AP12,_calc_라운드기준!$B12:$AT12,0)+COUNTIFS(_calc_라운드기준!$B12:$AT12,_calc_라운드기준!AP12,$B$1:$AT$1,"&lt;"&amp;41))-(RANK(AP12,$B12:$AT12,0)+COUNTIFS($B12:$AT12,AP12,$B$1:$AT$1,"&lt;"&amp;41))</f>
        <v>-10</v>
      </c>
      <c r="CJ12">
        <f>(RANK(_calc_라운드기준!AQ12,_calc_라운드기준!$B12:$AT12,0)+COUNTIFS(_calc_라운드기준!$B12:$AT12,_calc_라운드기준!AQ12,$B$1:$AT$1,"&lt;"&amp;42))-(RANK(AQ12,$B12:$AT12,0)+COUNTIFS($B12:$AT12,AQ12,$B$1:$AT$1,"&lt;"&amp;42))</f>
        <v>-2</v>
      </c>
      <c r="CK12">
        <f>(RANK(_calc_라운드기준!AR12,_calc_라운드기준!$B12:$AT12,0)+COUNTIFS(_calc_라운드기준!$B12:$AT12,_calc_라운드기준!AR12,$B$1:$AT$1,"&lt;"&amp;43))-(RANK(AR12,$B12:$AT12,0)+COUNTIFS($B12:$AT12,AR12,$B$1:$AT$1,"&lt;"&amp;43))</f>
        <v>0</v>
      </c>
      <c r="CL12">
        <f>(RANK(_calc_라운드기준!AS12,_calc_라운드기준!$B12:$AT12,0)+COUNTIFS(_calc_라운드기준!$B12:$AT12,_calc_라운드기준!AS12,$B$1:$AT$1,"&lt;"&amp;44))-(RANK(AS12,$B12:$AT12,0)+COUNTIFS($B12:$AT12,AS12,$B$1:$AT$1,"&lt;"&amp;44))</f>
        <v>7</v>
      </c>
      <c r="CM12">
        <f>(RANK(_calc_라운드기준!AT12,_calc_라운드기준!$B12:$AT12,0)+COUNTIFS(_calc_라운드기준!$B12:$AT12,_calc_라운드기준!AT12,$B$1:$AT$1,"&lt;"&amp;45))-(RANK(AT12,$B12:$AT12,0)+COUNTIFS($B12:$AT12,AT12,$B$1:$AT$1,"&lt;"&amp;45))</f>
        <v>12</v>
      </c>
      <c r="CN12">
        <f t="shared" si="0"/>
        <v>43</v>
      </c>
      <c r="CO12">
        <f t="shared" si="1"/>
        <v>39</v>
      </c>
      <c r="CP12">
        <f t="shared" si="2"/>
        <v>16</v>
      </c>
      <c r="CQ12">
        <f t="shared" si="3"/>
        <v>40</v>
      </c>
      <c r="CR12">
        <f t="shared" si="4"/>
        <v>28</v>
      </c>
      <c r="CS12">
        <f t="shared" si="5"/>
        <v>4</v>
      </c>
      <c r="CT12">
        <f t="shared" si="6"/>
        <v>1</v>
      </c>
      <c r="CU12">
        <f t="shared" si="7"/>
        <v>45</v>
      </c>
      <c r="CV12">
        <f t="shared" si="8"/>
        <v>32</v>
      </c>
      <c r="CW12">
        <f t="shared" si="9"/>
        <v>20</v>
      </c>
      <c r="CX12">
        <f t="shared" si="10"/>
        <v>10</v>
      </c>
      <c r="CY12">
        <f t="shared" si="11"/>
        <v>7</v>
      </c>
      <c r="CZ12">
        <f t="shared" si="12"/>
        <v>14</v>
      </c>
      <c r="DA12">
        <f t="shared" si="13"/>
        <v>8</v>
      </c>
      <c r="DB12">
        <f t="shared" si="14"/>
        <v>35</v>
      </c>
      <c r="DC12">
        <f t="shared" si="15"/>
        <v>23</v>
      </c>
      <c r="DD12">
        <f t="shared" si="16"/>
        <v>29</v>
      </c>
      <c r="DE12">
        <f t="shared" si="17"/>
        <v>6</v>
      </c>
      <c r="DF12">
        <f t="shared" si="18"/>
        <v>38</v>
      </c>
      <c r="DG12">
        <f t="shared" si="19"/>
        <v>17</v>
      </c>
      <c r="DH12">
        <f t="shared" si="20"/>
        <v>3</v>
      </c>
      <c r="DI12">
        <f t="shared" si="21"/>
        <v>33</v>
      </c>
      <c r="DJ12">
        <f t="shared" si="22"/>
        <v>42</v>
      </c>
      <c r="DK12">
        <f t="shared" si="23"/>
        <v>24</v>
      </c>
      <c r="DL12">
        <f t="shared" si="24"/>
        <v>44</v>
      </c>
      <c r="DM12">
        <f t="shared" si="25"/>
        <v>31</v>
      </c>
      <c r="DN12">
        <f t="shared" si="26"/>
        <v>37</v>
      </c>
      <c r="DO12">
        <f t="shared" si="27"/>
        <v>41</v>
      </c>
      <c r="DP12">
        <f t="shared" si="28"/>
        <v>26</v>
      </c>
      <c r="DQ12">
        <f t="shared" si="29"/>
        <v>9</v>
      </c>
      <c r="DR12">
        <f t="shared" si="30"/>
        <v>36</v>
      </c>
      <c r="DS12">
        <f t="shared" si="31"/>
        <v>27</v>
      </c>
      <c r="DT12">
        <f t="shared" si="32"/>
        <v>5</v>
      </c>
      <c r="DU12">
        <f t="shared" si="33"/>
        <v>13</v>
      </c>
      <c r="DV12">
        <f t="shared" si="34"/>
        <v>2</v>
      </c>
      <c r="DW12">
        <f t="shared" si="35"/>
        <v>21</v>
      </c>
      <c r="DX12">
        <f t="shared" si="36"/>
        <v>18</v>
      </c>
      <c r="DY12">
        <f t="shared" si="37"/>
        <v>19</v>
      </c>
      <c r="DZ12">
        <f t="shared" si="38"/>
        <v>30</v>
      </c>
      <c r="EA12">
        <f t="shared" si="39"/>
        <v>12</v>
      </c>
      <c r="EB12">
        <f t="shared" si="40"/>
        <v>34</v>
      </c>
      <c r="EC12">
        <f t="shared" si="41"/>
        <v>25</v>
      </c>
      <c r="ED12">
        <f t="shared" si="42"/>
        <v>22</v>
      </c>
      <c r="EE12">
        <f t="shared" si="43"/>
        <v>15</v>
      </c>
      <c r="EF12">
        <f t="shared" si="44"/>
        <v>11</v>
      </c>
    </row>
    <row r="13" spans="1:136" ht="16.5" customHeight="1">
      <c r="A13">
        <f>_calc_라운드기준!A13</f>
        <v>1233</v>
      </c>
      <c r="B13">
        <f>INDEX(_calc_누적빈도!B:B,$A13)-INDEX(_calc_누적빈도!B:B,$A13-기준300회_후보!$B$1)</f>
        <v>39</v>
      </c>
      <c r="C13">
        <f>INDEX(_calc_누적빈도!C:C,$A13)-INDEX(_calc_누적빈도!C:C,$A13-기준300회_후보!$B$1)</f>
        <v>32</v>
      </c>
      <c r="D13">
        <f>INDEX(_calc_누적빈도!D:D,$A13)-INDEX(_calc_누적빈도!D:D,$A13-기준300회_후보!$B$1)</f>
        <v>48</v>
      </c>
      <c r="E13">
        <f>INDEX(_calc_누적빈도!E:E,$A13)-INDEX(_calc_누적빈도!E:E,$A13-기준300회_후보!$B$1)</f>
        <v>36</v>
      </c>
      <c r="F13">
        <f>INDEX(_calc_누적빈도!F:F,$A13)-INDEX(_calc_누적빈도!F:F,$A13-기준300회_후보!$B$1)</f>
        <v>25</v>
      </c>
      <c r="G13">
        <f>INDEX(_calc_누적빈도!G:G,$A13)-INDEX(_calc_누적빈도!G:G,$A13-기준300회_후보!$B$1)</f>
        <v>47</v>
      </c>
      <c r="H13">
        <f>INDEX(_calc_누적빈도!H:H,$A13)-INDEX(_calc_누적빈도!H:H,$A13-기준300회_후보!$B$1)</f>
        <v>44</v>
      </c>
      <c r="I13">
        <f>INDEX(_calc_누적빈도!I:I,$A13)-INDEX(_calc_누적빈도!I:I,$A13-기준300회_후보!$B$1)</f>
        <v>33</v>
      </c>
      <c r="J13">
        <f>INDEX(_calc_누적빈도!J:J,$A13)-INDEX(_calc_누적빈도!J:J,$A13-기준300회_후보!$B$1)</f>
        <v>41</v>
      </c>
      <c r="K13">
        <f>INDEX(_calc_누적빈도!K:K,$A13)-INDEX(_calc_누적빈도!K:K,$A13-기준300회_후보!$B$1)</f>
        <v>34</v>
      </c>
      <c r="L13">
        <f>INDEX(_calc_누적빈도!L:L,$A13)-INDEX(_calc_누적빈도!L:L,$A13-기준300회_후보!$B$1)</f>
        <v>39</v>
      </c>
      <c r="M13">
        <f>INDEX(_calc_누적빈도!M:M,$A13)-INDEX(_calc_누적빈도!M:M,$A13-기준300회_후보!$B$1)</f>
        <v>46</v>
      </c>
      <c r="N13">
        <f>INDEX(_calc_누적빈도!N:N,$A13)-INDEX(_calc_누적빈도!N:N,$A13-기준300회_후보!$B$1)</f>
        <v>49</v>
      </c>
      <c r="O13">
        <f>INDEX(_calc_누적빈도!O:O,$A13)-INDEX(_calc_누적빈도!O:O,$A13-기준300회_후보!$B$1)</f>
        <v>40</v>
      </c>
      <c r="P13">
        <f>INDEX(_calc_누적빈도!P:P,$A13)-INDEX(_calc_누적빈도!P:P,$A13-기준300회_후보!$B$1)</f>
        <v>42</v>
      </c>
      <c r="Q13">
        <f>INDEX(_calc_누적빈도!Q:Q,$A13)-INDEX(_calc_누적빈도!Q:Q,$A13-기준300회_후보!$B$1)</f>
        <v>47</v>
      </c>
      <c r="R13">
        <f>INDEX(_calc_누적빈도!R:R,$A13)-INDEX(_calc_누적빈도!R:R,$A13-기준300회_후보!$B$1)</f>
        <v>36</v>
      </c>
      <c r="S13">
        <f>INDEX(_calc_누적빈도!S:S,$A13)-INDEX(_calc_누적빈도!S:S,$A13-기준300회_후보!$B$1)</f>
        <v>41</v>
      </c>
      <c r="T13">
        <f>INDEX(_calc_누적빈도!T:T,$A13)-INDEX(_calc_누적빈도!T:T,$A13-기준300회_후보!$B$1)</f>
        <v>40</v>
      </c>
      <c r="U13">
        <f>INDEX(_calc_누적빈도!U:U,$A13)-INDEX(_calc_누적빈도!U:U,$A13-기준300회_후보!$B$1)</f>
        <v>39</v>
      </c>
      <c r="V13">
        <f>INDEX(_calc_누적빈도!V:V,$A13)-INDEX(_calc_누적빈도!V:V,$A13-기준300회_후보!$B$1)</f>
        <v>41</v>
      </c>
      <c r="W13">
        <f>INDEX(_calc_누적빈도!W:W,$A13)-INDEX(_calc_누적빈도!W:W,$A13-기준300회_후보!$B$1)</f>
        <v>40</v>
      </c>
      <c r="X13">
        <f>INDEX(_calc_누적빈도!X:X,$A13)-INDEX(_calc_누적빈도!X:X,$A13-기준300회_후보!$B$1)</f>
        <v>35</v>
      </c>
      <c r="Y13">
        <f>INDEX(_calc_누적빈도!Y:Y,$A13)-INDEX(_calc_누적빈도!Y:Y,$A13-기준300회_후보!$B$1)</f>
        <v>43</v>
      </c>
      <c r="Z13">
        <f>INDEX(_calc_누적빈도!Z:Z,$A13)-INDEX(_calc_누적빈도!Z:Z,$A13-기준300회_후보!$B$1)</f>
        <v>31</v>
      </c>
      <c r="AA13">
        <f>INDEX(_calc_누적빈도!AA:AA,$A13)-INDEX(_calc_누적빈도!AA:AA,$A13-기준300회_후보!$B$1)</f>
        <v>40</v>
      </c>
      <c r="AB13">
        <f>INDEX(_calc_누적빈도!AB:AB,$A13)-INDEX(_calc_누적빈도!AB:AB,$A13-기준300회_후보!$B$1)</f>
        <v>44</v>
      </c>
      <c r="AC13">
        <f>INDEX(_calc_누적빈도!AC:AC,$A13)-INDEX(_calc_누적빈도!AC:AC,$A13-기준300회_후보!$B$1)</f>
        <v>41</v>
      </c>
      <c r="AD13">
        <f>INDEX(_calc_누적빈도!AD:AD,$A13)-INDEX(_calc_누적빈도!AD:AD,$A13-기준300회_후보!$B$1)</f>
        <v>44</v>
      </c>
      <c r="AE13">
        <f>INDEX(_calc_누적빈도!AE:AE,$A13)-INDEX(_calc_누적빈도!AE:AE,$A13-기준300회_후보!$B$1)</f>
        <v>47</v>
      </c>
      <c r="AF13">
        <f>INDEX(_calc_누적빈도!AF:AF,$A13)-INDEX(_calc_누적빈도!AF:AF,$A13-기준300회_후보!$B$1)</f>
        <v>43</v>
      </c>
      <c r="AG13">
        <f>INDEX(_calc_누적빈도!AG:AG,$A13)-INDEX(_calc_누적빈도!AG:AG,$A13-기준300회_후보!$B$1)</f>
        <v>36</v>
      </c>
      <c r="AH13">
        <f>INDEX(_calc_누적빈도!AH:AH,$A13)-INDEX(_calc_누적빈도!AH:AH,$A13-기준300회_후보!$B$1)</f>
        <v>45</v>
      </c>
      <c r="AI13">
        <f>INDEX(_calc_누적빈도!AI:AI,$A13)-INDEX(_calc_누적빈도!AI:AI,$A13-기준300회_후보!$B$1)</f>
        <v>38</v>
      </c>
      <c r="AJ13">
        <f>INDEX(_calc_누적빈도!AJ:AJ,$A13)-INDEX(_calc_누적빈도!AJ:AJ,$A13-기준300회_후보!$B$1)</f>
        <v>48</v>
      </c>
      <c r="AK13">
        <f>INDEX(_calc_누적빈도!AK:AK,$A13)-INDEX(_calc_누적빈도!AK:AK,$A13-기준300회_후보!$B$1)</f>
        <v>42</v>
      </c>
      <c r="AL13">
        <f>INDEX(_calc_누적빈도!AL:AL,$A13)-INDEX(_calc_누적빈도!AL:AL,$A13-기준300회_후보!$B$1)</f>
        <v>44</v>
      </c>
      <c r="AM13">
        <f>INDEX(_calc_누적빈도!AM:AM,$A13)-INDEX(_calc_누적빈도!AM:AM,$A13-기준300회_후보!$B$1)</f>
        <v>44</v>
      </c>
      <c r="AN13">
        <f>INDEX(_calc_누적빈도!AN:AN,$A13)-INDEX(_calc_누적빈도!AN:AN,$A13-기준300회_후보!$B$1)</f>
        <v>34</v>
      </c>
      <c r="AO13">
        <f>INDEX(_calc_누적빈도!AO:AO,$A13)-INDEX(_calc_누적빈도!AO:AO,$A13-기준300회_후보!$B$1)</f>
        <v>40</v>
      </c>
      <c r="AP13">
        <f>INDEX(_calc_누적빈도!AP:AP,$A13)-INDEX(_calc_누적빈도!AP:AP,$A13-기준300회_후보!$B$1)</f>
        <v>37</v>
      </c>
      <c r="AQ13">
        <f>INDEX(_calc_누적빈도!AQ:AQ,$A13)-INDEX(_calc_누적빈도!AQ:AQ,$A13-기준300회_후보!$B$1)</f>
        <v>36</v>
      </c>
      <c r="AR13">
        <f>INDEX(_calc_누적빈도!AR:AR,$A13)-INDEX(_calc_누적빈도!AR:AR,$A13-기준300회_후보!$B$1)</f>
        <v>24</v>
      </c>
      <c r="AS13">
        <f>INDEX(_calc_누적빈도!AS:AS,$A13)-INDEX(_calc_누적빈도!AS:AS,$A13-기준300회_후보!$B$1)</f>
        <v>40</v>
      </c>
      <c r="AT13">
        <f>INDEX(_calc_누적빈도!AT:AT,$A13)-INDEX(_calc_누적빈도!AT:AT,$A13-기준300회_후보!$B$1)</f>
        <v>45</v>
      </c>
      <c r="AU13">
        <f>(RANK(_calc_라운드기준!B13,_calc_라운드기준!$B13:$AT13,0)+COUNTIFS(_calc_라운드기준!$B13:$AT13,_calc_라운드기준!B13,$B$1:$AT$1,"&lt;"&amp;1))-(RANK(B13,$B13:$AT13,0)+COUNTIFS($B13:$AT13,B13,$B$1:$AT$1,"&lt;"&amp;1))</f>
        <v>-23</v>
      </c>
      <c r="AV13">
        <f>(RANK(_calc_라운드기준!C13,_calc_라운드기준!$B13:$AT13,0)+COUNTIFS(_calc_라운드기준!$B13:$AT13,_calc_라운드기준!C13,$B$1:$AT$1,"&lt;"&amp;2))-(RANK(C13,$B13:$AT13,0)+COUNTIFS($B13:$AT13,C13,$B$1:$AT$1,"&lt;"&amp;2))</f>
        <v>-8</v>
      </c>
      <c r="AW13">
        <f>(RANK(_calc_라운드기준!D13,_calc_라운드기준!$B13:$AT13,0)+COUNTIFS(_calc_라운드기준!$B13:$AT13,_calc_라운드기준!D13,$B$1:$AT$1,"&lt;"&amp;3))-(RANK(D13,$B13:$AT13,0)+COUNTIFS($B13:$AT13,D13,$B$1:$AT$1,"&lt;"&amp;3))</f>
        <v>5</v>
      </c>
      <c r="AX13">
        <f>(RANK(_calc_라운드기준!E13,_calc_라운드기준!$B13:$AT13,0)+COUNTIFS(_calc_라운드기준!$B13:$AT13,_calc_라운드기준!E13,$B$1:$AT$1,"&lt;"&amp;4))-(RANK(E13,$B13:$AT13,0)+COUNTIFS($B13:$AT13,E13,$B$1:$AT$1,"&lt;"&amp;4))</f>
        <v>-26</v>
      </c>
      <c r="AY13">
        <f>(RANK(_calc_라운드기준!F13,_calc_라운드기준!$B13:$AT13,0)+COUNTIFS(_calc_라운드기준!$B13:$AT13,_calc_라운드기준!F13,$B$1:$AT$1,"&lt;"&amp;5))-(RANK(F13,$B13:$AT13,0)+COUNTIFS($B13:$AT13,F13,$B$1:$AT$1,"&lt;"&amp;5))</f>
        <v>-9</v>
      </c>
      <c r="AZ13">
        <f>(RANK(_calc_라운드기준!G13,_calc_라운드기준!$B13:$AT13,0)+COUNTIFS(_calc_라운드기준!$B13:$AT13,_calc_라운드기준!G13,$B$1:$AT$1,"&lt;"&amp;6))-(RANK(G13,$B13:$AT13,0)+COUNTIFS($B13:$AT13,G13,$B$1:$AT$1,"&lt;"&amp;6))</f>
        <v>21</v>
      </c>
      <c r="BA13">
        <f>(RANK(_calc_라운드기준!H13,_calc_라운드기준!$B13:$AT13,0)+COUNTIFS(_calc_라운드기준!$B13:$AT13,_calc_라운드기준!H13,$B$1:$AT$1,"&lt;"&amp;7))-(RANK(H13,$B13:$AT13,0)+COUNTIFS($B13:$AT13,H13,$B$1:$AT$1,"&lt;"&amp;7))</f>
        <v>30</v>
      </c>
      <c r="BB13">
        <f>(RANK(_calc_라운드기준!I13,_calc_라운드기준!$B13:$AT13,0)+COUNTIFS(_calc_라운드기준!$B13:$AT13,_calc_라운드기준!I13,$B$1:$AT$1,"&lt;"&amp;8))-(RANK(I13,$B13:$AT13,0)+COUNTIFS($B13:$AT13,I13,$B$1:$AT$1,"&lt;"&amp;8))</f>
        <v>-24</v>
      </c>
      <c r="BC13">
        <f>(RANK(_calc_라운드기준!J13,_calc_라운드기준!$B13:$AT13,0)+COUNTIFS(_calc_라운드기준!$B13:$AT13,_calc_라운드기준!J13,$B$1:$AT$1,"&lt;"&amp;9))-(RANK(J13,$B13:$AT13,0)+COUNTIFS($B13:$AT13,J13,$B$1:$AT$1,"&lt;"&amp;9))</f>
        <v>-10</v>
      </c>
      <c r="BD13">
        <f>(RANK(_calc_라운드기준!K13,_calc_라운드기준!$B13:$AT13,0)+COUNTIFS(_calc_라운드기준!$B13:$AT13,_calc_라운드기준!K13,$B$1:$AT$1,"&lt;"&amp;10))-(RANK(K13,$B13:$AT13,0)+COUNTIFS($B13:$AT13,K13,$B$1:$AT$1,"&lt;"&amp;10))</f>
        <v>-3</v>
      </c>
      <c r="BE13">
        <f>(RANK(_calc_라운드기준!L13,_calc_라운드기준!$B13:$AT13,0)+COUNTIFS(_calc_라운드기준!$B13:$AT13,_calc_라운드기준!L13,$B$1:$AT$1,"&lt;"&amp;11))-(RANK(L13,$B13:$AT13,0)+COUNTIFS($B13:$AT13,L13,$B$1:$AT$1,"&lt;"&amp;11))</f>
        <v>13</v>
      </c>
      <c r="BF13">
        <f>(RANK(_calc_라운드기준!M13,_calc_라운드기준!$B13:$AT13,0)+COUNTIFS(_calc_라운드기준!$B13:$AT13,_calc_라운드기준!M13,$B$1:$AT$1,"&lt;"&amp;12))-(RANK(M13,$B13:$AT13,0)+COUNTIFS($B13:$AT13,M13,$B$1:$AT$1,"&lt;"&amp;12))</f>
        <v>19</v>
      </c>
      <c r="BG13">
        <f>(RANK(_calc_라운드기준!N13,_calc_라운드기준!$B13:$AT13,0)+COUNTIFS(_calc_라운드기준!$B13:$AT13,_calc_라운드기준!N13,$B$1:$AT$1,"&lt;"&amp;13))-(RANK(N13,$B13:$AT13,0)+COUNTIFS($B13:$AT13,N13,$B$1:$AT$1,"&lt;"&amp;13))</f>
        <v>9</v>
      </c>
      <c r="BH13">
        <f>(RANK(_calc_라운드기준!O13,_calc_라운드기준!$B13:$AT13,0)+COUNTIFS(_calc_라운드기준!$B13:$AT13,_calc_라운드기준!O13,$B$1:$AT$1,"&lt;"&amp;14))-(RANK(O13,$B13:$AT13,0)+COUNTIFS($B13:$AT13,O13,$B$1:$AT$1,"&lt;"&amp;14))</f>
        <v>18</v>
      </c>
      <c r="BI13">
        <f>(RANK(_calc_라운드기준!P13,_calc_라운드기준!$B13:$AT13,0)+COUNTIFS(_calc_라운드기준!$B13:$AT13,_calc_라운드기준!P13,$B$1:$AT$1,"&lt;"&amp;15))-(RANK(P13,$B13:$AT13,0)+COUNTIFS($B13:$AT13,P13,$B$1:$AT$1,"&lt;"&amp;15))</f>
        <v>-14</v>
      </c>
      <c r="BJ13">
        <f>(RANK(_calc_라운드기준!Q13,_calc_라운드기준!$B13:$AT13,0)+COUNTIFS(_calc_라운드기준!$B13:$AT13,_calc_라운드기준!Q13,$B$1:$AT$1,"&lt;"&amp;16))-(RANK(Q13,$B13:$AT13,0)+COUNTIFS($B13:$AT13,Q13,$B$1:$AT$1,"&lt;"&amp;16))</f>
        <v>-1</v>
      </c>
      <c r="BK13">
        <f>(RANK(_calc_라운드기준!R13,_calc_라운드기준!$B13:$AT13,0)+COUNTIFS(_calc_라운드기준!$B13:$AT13,_calc_라운드기준!R13,$B$1:$AT$1,"&lt;"&amp;17))-(RANK(R13,$B13:$AT13,0)+COUNTIFS($B13:$AT13,R13,$B$1:$AT$1,"&lt;"&amp;17))</f>
        <v>-17</v>
      </c>
      <c r="BL13">
        <f>(RANK(_calc_라운드기준!S13,_calc_라운드기준!$B13:$AT13,0)+COUNTIFS(_calc_라운드기준!$B13:$AT13,_calc_라운드기준!S13,$B$1:$AT$1,"&lt;"&amp;18))-(RANK(S13,$B13:$AT13,0)+COUNTIFS($B13:$AT13,S13,$B$1:$AT$1,"&lt;"&amp;18))</f>
        <v>17</v>
      </c>
      <c r="BM13">
        <f>(RANK(_calc_라운드기준!T13,_calc_라운드기준!$B13:$AT13,0)+COUNTIFS(_calc_라운드기준!$B13:$AT13,_calc_라운드기준!T13,$B$1:$AT$1,"&lt;"&amp;19))-(RANK(T13,$B13:$AT13,0)+COUNTIFS($B13:$AT13,T13,$B$1:$AT$1,"&lt;"&amp;19))</f>
        <v>-13</v>
      </c>
      <c r="BN13">
        <f>(RANK(_calc_라운드기준!U13,_calc_라운드기준!$B13:$AT13,0)+COUNTIFS(_calc_라운드기준!$B13:$AT13,_calc_라운드기준!U13,$B$1:$AT$1,"&lt;"&amp;20))-(RANK(U13,$B13:$AT13,0)+COUNTIFS($B13:$AT13,U13,$B$1:$AT$1,"&lt;"&amp;20))</f>
        <v>7</v>
      </c>
      <c r="BO13">
        <f>(RANK(_calc_라운드기준!V13,_calc_라운드기준!$B13:$AT13,0)+COUNTIFS(_calc_라운드기준!$B13:$AT13,_calc_라운드기준!V13,$B$1:$AT$1,"&lt;"&amp;21))-(RANK(V13,$B13:$AT13,0)+COUNTIFS($B13:$AT13,V13,$B$1:$AT$1,"&lt;"&amp;21))</f>
        <v>23</v>
      </c>
      <c r="BP13">
        <f>(RANK(_calc_라운드기준!W13,_calc_라운드기준!$B13:$AT13,0)+COUNTIFS(_calc_라운드기준!$B13:$AT13,_calc_라운드기준!W13,$B$1:$AT$1,"&lt;"&amp;22))-(RANK(W13,$B13:$AT13,0)+COUNTIFS($B13:$AT13,W13,$B$1:$AT$1,"&lt;"&amp;22))</f>
        <v>-6</v>
      </c>
      <c r="BQ13">
        <f>(RANK(_calc_라운드기준!X13,_calc_라운드기준!$B13:$AT13,0)+COUNTIFS(_calc_라운드기준!$B13:$AT13,_calc_라운드기준!X13,$B$1:$AT$1,"&lt;"&amp;23))-(RANK(X13,$B13:$AT13,0)+COUNTIFS($B13:$AT13,X13,$B$1:$AT$1,"&lt;"&amp;23))</f>
        <v>-26</v>
      </c>
      <c r="BR13">
        <f>(RANK(_calc_라운드기준!Y13,_calc_라운드기준!$B13:$AT13,0)+COUNTIFS(_calc_라운드기준!$B13:$AT13,_calc_라운드기준!Y13,$B$1:$AT$1,"&lt;"&amp;24))-(RANK(Y13,$B13:$AT13,0)+COUNTIFS($B13:$AT13,Y13,$B$1:$AT$1,"&lt;"&amp;24))</f>
        <v>-2</v>
      </c>
      <c r="BS13">
        <f>(RANK(_calc_라운드기준!Z13,_calc_라운드기준!$B13:$AT13,0)+COUNTIFS(_calc_라운드기준!$B13:$AT13,_calc_라운드기준!Z13,$B$1:$AT$1,"&lt;"&amp;25))-(RANK(Z13,$B13:$AT13,0)+COUNTIFS($B13:$AT13,Z13,$B$1:$AT$1,"&lt;"&amp;25))</f>
        <v>-16</v>
      </c>
      <c r="BT13">
        <f>(RANK(_calc_라운드기준!AA13,_calc_라운드기준!$B13:$AT13,0)+COUNTIFS(_calc_라운드기준!$B13:$AT13,_calc_라운드기준!AA13,$B$1:$AT$1,"&lt;"&amp;26))-(RANK(AA13,$B13:$AT13,0)+COUNTIFS($B13:$AT13,AA13,$B$1:$AT$1,"&lt;"&amp;26))</f>
        <v>-6</v>
      </c>
      <c r="BU13">
        <f>(RANK(_calc_라운드기준!AB13,_calc_라운드기준!$B13:$AT13,0)+COUNTIFS(_calc_라운드기준!$B13:$AT13,_calc_라운드기준!AB13,$B$1:$AT$1,"&lt;"&amp;27))-(RANK(AB13,$B13:$AT13,0)+COUNTIFS($B13:$AT13,AB13,$B$1:$AT$1,"&lt;"&amp;27))</f>
        <v>-10</v>
      </c>
      <c r="BV13">
        <f>(RANK(_calc_라운드기준!AC13,_calc_라운드기준!$B13:$AT13,0)+COUNTIFS(_calc_라운드기준!$B13:$AT13,_calc_라운드기준!AC13,$B$1:$AT$1,"&lt;"&amp;28))-(RANK(AC13,$B13:$AT13,0)+COUNTIFS($B13:$AT13,AC13,$B$1:$AT$1,"&lt;"&amp;28))</f>
        <v>-20</v>
      </c>
      <c r="BW13">
        <f>(RANK(_calc_라운드기준!AD13,_calc_라운드기준!$B13:$AT13,0)+COUNTIFS(_calc_라운드기준!$B13:$AT13,_calc_라운드기준!AD13,$B$1:$AT$1,"&lt;"&amp;29))-(RANK(AD13,$B13:$AT13,0)+COUNTIFS($B13:$AT13,AD13,$B$1:$AT$1,"&lt;"&amp;29))</f>
        <v>2</v>
      </c>
      <c r="BX13">
        <f>(RANK(_calc_라운드기준!AE13,_calc_라운드기준!$B13:$AT13,0)+COUNTIFS(_calc_라운드기준!$B13:$AT13,_calc_라운드기준!AE13,$B$1:$AT$1,"&lt;"&amp;30))-(RANK(AE13,$B13:$AT13,0)+COUNTIFS($B13:$AT13,AE13,$B$1:$AT$1,"&lt;"&amp;30))</f>
        <v>15</v>
      </c>
      <c r="BY13">
        <f>(RANK(_calc_라운드기준!AF13,_calc_라운드기준!$B13:$AT13,0)+COUNTIFS(_calc_라운드기준!$B13:$AT13,_calc_라운드기준!AF13,$B$1:$AT$1,"&lt;"&amp;31))-(RANK(AF13,$B13:$AT13,0)+COUNTIFS($B13:$AT13,AF13,$B$1:$AT$1,"&lt;"&amp;31))</f>
        <v>-11</v>
      </c>
      <c r="BZ13">
        <f>(RANK(_calc_라운드기준!AG13,_calc_라운드기준!$B13:$AT13,0)+COUNTIFS(_calc_라운드기준!$B13:$AT13,_calc_라운드기준!AG13,$B$1:$AT$1,"&lt;"&amp;32))-(RANK(AG13,$B13:$AT13,0)+COUNTIFS($B13:$AT13,AG13,$B$1:$AT$1,"&lt;"&amp;32))</f>
        <v>-8</v>
      </c>
      <c r="CA13">
        <f>(RANK(_calc_라운드기준!AH13,_calc_라운드기준!$B13:$AT13,0)+COUNTIFS(_calc_라운드기준!$B13:$AT13,_calc_라운드기준!AH13,$B$1:$AT$1,"&lt;"&amp;33))-(RANK(AH13,$B13:$AT13,0)+COUNTIFS($B13:$AT13,AH13,$B$1:$AT$1,"&lt;"&amp;33))</f>
        <v>21</v>
      </c>
      <c r="CB13">
        <f>(RANK(_calc_라운드기준!AI13,_calc_라운드기준!$B13:$AT13,0)+COUNTIFS(_calc_라운드기준!$B13:$AT13,_calc_라운드기준!AI13,$B$1:$AT$1,"&lt;"&amp;34))-(RANK(AI13,$B13:$AT13,0)+COUNTIFS($B13:$AT13,AI13,$B$1:$AT$1,"&lt;"&amp;34))</f>
        <v>10</v>
      </c>
      <c r="CC13">
        <f>(RANK(_calc_라운드기준!AJ13,_calc_라운드기준!$B13:$AT13,0)+COUNTIFS(_calc_라운드기준!$B13:$AT13,_calc_라운드기준!AJ13,$B$1:$AT$1,"&lt;"&amp;35))-(RANK(AJ13,$B13:$AT13,0)+COUNTIFS($B13:$AT13,AJ13,$B$1:$AT$1,"&lt;"&amp;35))</f>
        <v>27</v>
      </c>
      <c r="CD13">
        <f>(RANK(_calc_라운드기준!AK13,_calc_라운드기준!$B13:$AT13,0)+COUNTIFS(_calc_라운드기준!$B13:$AT13,_calc_라운드기준!AK13,$B$1:$AT$1,"&lt;"&amp;36))-(RANK(AK13,$B13:$AT13,0)+COUNTIFS($B13:$AT13,AK13,$B$1:$AT$1,"&lt;"&amp;36))</f>
        <v>-3</v>
      </c>
      <c r="CE13">
        <f>(RANK(_calc_라운드기준!AL13,_calc_라운드기준!$B13:$AT13,0)+COUNTIFS(_calc_라운드기준!$B13:$AT13,_calc_라운드기준!AL13,$B$1:$AT$1,"&lt;"&amp;37))-(RANK(AL13,$B13:$AT13,0)+COUNTIFS($B13:$AT13,AL13,$B$1:$AT$1,"&lt;"&amp;37))</f>
        <v>9</v>
      </c>
      <c r="CF13">
        <f>(RANK(_calc_라운드기준!AM13,_calc_라운드기준!$B13:$AT13,0)+COUNTIFS(_calc_라운드기준!$B13:$AT13,_calc_라운드기준!AM13,$B$1:$AT$1,"&lt;"&amp;38))-(RANK(AM13,$B13:$AT13,0)+COUNTIFS($B13:$AT13,AM13,$B$1:$AT$1,"&lt;"&amp;38))</f>
        <v>2</v>
      </c>
      <c r="CG13">
        <f>(RANK(_calc_라운드기준!AN13,_calc_라운드기준!$B13:$AT13,0)+COUNTIFS(_calc_라운드기준!$B13:$AT13,_calc_라운드기준!AN13,$B$1:$AT$1,"&lt;"&amp;39))-(RANK(AN13,$B13:$AT13,0)+COUNTIFS($B13:$AT13,AN13,$B$1:$AT$1,"&lt;"&amp;39))</f>
        <v>-9</v>
      </c>
      <c r="CH13">
        <f>(RANK(_calc_라운드기준!AO13,_calc_라운드기준!$B13:$AT13,0)+COUNTIFS(_calc_라운드기준!$B13:$AT13,_calc_라운드기준!AO13,$B$1:$AT$1,"&lt;"&amp;40))-(RANK(AO13,$B13:$AT13,0)+COUNTIFS($B13:$AT13,AO13,$B$1:$AT$1,"&lt;"&amp;40))</f>
        <v>12</v>
      </c>
      <c r="CI13">
        <f>(RANK(_calc_라운드기준!AP13,_calc_라운드기준!$B13:$AT13,0)+COUNTIFS(_calc_라운드기준!$B13:$AT13,_calc_라운드기준!AP13,$B$1:$AT$1,"&lt;"&amp;41))-(RANK(AP13,$B13:$AT13,0)+COUNTIFS($B13:$AT13,AP13,$B$1:$AT$1,"&lt;"&amp;41))</f>
        <v>-10</v>
      </c>
      <c r="CJ13">
        <f>(RANK(_calc_라운드기준!AQ13,_calc_라운드기준!$B13:$AT13,0)+COUNTIFS(_calc_라운드기준!$B13:$AT13,_calc_라운드기준!AQ13,$B$1:$AT$1,"&lt;"&amp;42))-(RANK(AQ13,$B13:$AT13,0)+COUNTIFS($B13:$AT13,AQ13,$B$1:$AT$1,"&lt;"&amp;42))</f>
        <v>-5</v>
      </c>
      <c r="CK13">
        <f>(RANK(_calc_라운드기준!AR13,_calc_라운드기준!$B13:$AT13,0)+COUNTIFS(_calc_라운드기준!$B13:$AT13,_calc_라운드기준!AR13,$B$1:$AT$1,"&lt;"&amp;43))-(RANK(AR13,$B13:$AT13,0)+COUNTIFS($B13:$AT13,AR13,$B$1:$AT$1,"&lt;"&amp;43))</f>
        <v>0</v>
      </c>
      <c r="CL13">
        <f>(RANK(_calc_라운드기준!AS13,_calc_라운드기준!$B13:$AT13,0)+COUNTIFS(_calc_라운드기준!$B13:$AT13,_calc_라운드기준!AS13,$B$1:$AT$1,"&lt;"&amp;44))-(RANK(AS13,$B13:$AT13,0)+COUNTIFS($B13:$AT13,AS13,$B$1:$AT$1,"&lt;"&amp;44))</f>
        <v>5</v>
      </c>
      <c r="CM13">
        <f>(RANK(_calc_라운드기준!AT13,_calc_라운드기준!$B13:$AT13,0)+COUNTIFS(_calc_라운드기준!$B13:$AT13,_calc_라운드기준!AT13,$B$1:$AT$1,"&lt;"&amp;45))-(RANK(AT13,$B13:$AT13,0)+COUNTIFS($B13:$AT13,AT13,$B$1:$AT$1,"&lt;"&amp;45))</f>
        <v>15</v>
      </c>
      <c r="CN13">
        <f t="shared" si="0"/>
        <v>42</v>
      </c>
      <c r="CO13">
        <f t="shared" si="1"/>
        <v>29</v>
      </c>
      <c r="CP13">
        <f t="shared" si="2"/>
        <v>17</v>
      </c>
      <c r="CQ13">
        <f t="shared" si="3"/>
        <v>44</v>
      </c>
      <c r="CR13">
        <f t="shared" si="4"/>
        <v>31</v>
      </c>
      <c r="CS13">
        <f t="shared" si="5"/>
        <v>4</v>
      </c>
      <c r="CT13">
        <f t="shared" si="6"/>
        <v>1</v>
      </c>
      <c r="CU13">
        <f t="shared" si="7"/>
        <v>43</v>
      </c>
      <c r="CV13">
        <f t="shared" si="8"/>
        <v>33</v>
      </c>
      <c r="CW13">
        <f t="shared" si="9"/>
        <v>24</v>
      </c>
      <c r="CX13">
        <f t="shared" si="10"/>
        <v>11</v>
      </c>
      <c r="CY13">
        <f t="shared" si="11"/>
        <v>6</v>
      </c>
      <c r="CZ13">
        <f t="shared" si="12"/>
        <v>14</v>
      </c>
      <c r="DA13">
        <f t="shared" si="13"/>
        <v>7</v>
      </c>
      <c r="DB13">
        <f t="shared" si="14"/>
        <v>38</v>
      </c>
      <c r="DC13">
        <f t="shared" si="15"/>
        <v>22</v>
      </c>
      <c r="DD13">
        <f t="shared" si="16"/>
        <v>40</v>
      </c>
      <c r="DE13">
        <f t="shared" si="17"/>
        <v>8</v>
      </c>
      <c r="DF13">
        <f t="shared" si="18"/>
        <v>37</v>
      </c>
      <c r="DG13">
        <f t="shared" si="19"/>
        <v>16</v>
      </c>
      <c r="DH13">
        <f t="shared" si="20"/>
        <v>3</v>
      </c>
      <c r="DI13">
        <f t="shared" si="21"/>
        <v>27</v>
      </c>
      <c r="DJ13">
        <f t="shared" si="22"/>
        <v>45</v>
      </c>
      <c r="DK13">
        <f t="shared" si="23"/>
        <v>23</v>
      </c>
      <c r="DL13">
        <f t="shared" si="24"/>
        <v>39</v>
      </c>
      <c r="DM13">
        <f t="shared" si="25"/>
        <v>28</v>
      </c>
      <c r="DN13">
        <f t="shared" si="26"/>
        <v>34</v>
      </c>
      <c r="DO13">
        <f t="shared" si="27"/>
        <v>41</v>
      </c>
      <c r="DP13">
        <f t="shared" si="28"/>
        <v>19</v>
      </c>
      <c r="DQ13">
        <f t="shared" si="29"/>
        <v>9</v>
      </c>
      <c r="DR13">
        <f t="shared" si="30"/>
        <v>36</v>
      </c>
      <c r="DS13">
        <f t="shared" si="31"/>
        <v>30</v>
      </c>
      <c r="DT13">
        <f t="shared" si="32"/>
        <v>5</v>
      </c>
      <c r="DU13">
        <f t="shared" si="33"/>
        <v>13</v>
      </c>
      <c r="DV13">
        <f t="shared" si="34"/>
        <v>2</v>
      </c>
      <c r="DW13">
        <f t="shared" si="35"/>
        <v>25</v>
      </c>
      <c r="DX13">
        <f t="shared" si="36"/>
        <v>15</v>
      </c>
      <c r="DY13">
        <f t="shared" si="37"/>
        <v>20</v>
      </c>
      <c r="DZ13">
        <f t="shared" si="38"/>
        <v>32</v>
      </c>
      <c r="EA13">
        <f t="shared" si="39"/>
        <v>12</v>
      </c>
      <c r="EB13">
        <f t="shared" si="40"/>
        <v>35</v>
      </c>
      <c r="EC13">
        <f t="shared" si="41"/>
        <v>26</v>
      </c>
      <c r="ED13">
        <f t="shared" si="42"/>
        <v>21</v>
      </c>
      <c r="EE13">
        <f t="shared" si="43"/>
        <v>18</v>
      </c>
      <c r="EF13">
        <f t="shared" si="44"/>
        <v>10</v>
      </c>
    </row>
    <row r="14" spans="1:136" ht="16.5" customHeight="1">
      <c r="A14">
        <f>_calc_라운드기준!A14</f>
        <v>1232</v>
      </c>
      <c r="B14">
        <f>INDEX(_calc_누적빈도!B:B,$A14)-INDEX(_calc_누적빈도!B:B,$A14-기준300회_후보!$B$1)</f>
        <v>40</v>
      </c>
      <c r="C14">
        <f>INDEX(_calc_누적빈도!C:C,$A14)-INDEX(_calc_누적빈도!C:C,$A14-기준300회_후보!$B$1)</f>
        <v>32</v>
      </c>
      <c r="D14">
        <f>INDEX(_calc_누적빈도!D:D,$A14)-INDEX(_calc_누적빈도!D:D,$A14-기준300회_후보!$B$1)</f>
        <v>48</v>
      </c>
      <c r="E14">
        <f>INDEX(_calc_누적빈도!E:E,$A14)-INDEX(_calc_누적빈도!E:E,$A14-기준300회_후보!$B$1)</f>
        <v>36</v>
      </c>
      <c r="F14">
        <f>INDEX(_calc_누적빈도!F:F,$A14)-INDEX(_calc_누적빈도!F:F,$A14-기준300회_후보!$B$1)</f>
        <v>25</v>
      </c>
      <c r="G14">
        <f>INDEX(_calc_누적빈도!G:G,$A14)-INDEX(_calc_누적빈도!G:G,$A14-기준300회_후보!$B$1)</f>
        <v>48</v>
      </c>
      <c r="H14">
        <f>INDEX(_calc_누적빈도!H:H,$A14)-INDEX(_calc_누적빈도!H:H,$A14-기준300회_후보!$B$1)</f>
        <v>44</v>
      </c>
      <c r="I14">
        <f>INDEX(_calc_누적빈도!I:I,$A14)-INDEX(_calc_누적빈도!I:I,$A14-기준300회_후보!$B$1)</f>
        <v>33</v>
      </c>
      <c r="J14">
        <f>INDEX(_calc_누적빈도!J:J,$A14)-INDEX(_calc_누적빈도!J:J,$A14-기준300회_후보!$B$1)</f>
        <v>41</v>
      </c>
      <c r="K14">
        <f>INDEX(_calc_누적빈도!K:K,$A14)-INDEX(_calc_누적빈도!K:K,$A14-기준300회_후보!$B$1)</f>
        <v>34</v>
      </c>
      <c r="L14">
        <f>INDEX(_calc_누적빈도!L:L,$A14)-INDEX(_calc_누적빈도!L:L,$A14-기준300회_후보!$B$1)</f>
        <v>39</v>
      </c>
      <c r="M14">
        <f>INDEX(_calc_누적빈도!M:M,$A14)-INDEX(_calc_누적빈도!M:M,$A14-기준300회_후보!$B$1)</f>
        <v>45</v>
      </c>
      <c r="N14">
        <f>INDEX(_calc_누적빈도!N:N,$A14)-INDEX(_calc_누적빈도!N:N,$A14-기준300회_후보!$B$1)</f>
        <v>49</v>
      </c>
      <c r="O14">
        <f>INDEX(_calc_누적빈도!O:O,$A14)-INDEX(_calc_누적빈도!O:O,$A14-기준300회_후보!$B$1)</f>
        <v>40</v>
      </c>
      <c r="P14">
        <f>INDEX(_calc_누적빈도!P:P,$A14)-INDEX(_calc_누적빈도!P:P,$A14-기준300회_후보!$B$1)</f>
        <v>42</v>
      </c>
      <c r="Q14">
        <f>INDEX(_calc_누적빈도!Q:Q,$A14)-INDEX(_calc_누적빈도!Q:Q,$A14-기준300회_후보!$B$1)</f>
        <v>47</v>
      </c>
      <c r="R14">
        <f>INDEX(_calc_누적빈도!R:R,$A14)-INDEX(_calc_누적빈도!R:R,$A14-기준300회_후보!$B$1)</f>
        <v>36</v>
      </c>
      <c r="S14">
        <f>INDEX(_calc_누적빈도!S:S,$A14)-INDEX(_calc_누적빈도!S:S,$A14-기준300회_후보!$B$1)</f>
        <v>41</v>
      </c>
      <c r="T14">
        <f>INDEX(_calc_누적빈도!T:T,$A14)-INDEX(_calc_누적빈도!T:T,$A14-기준300회_후보!$B$1)</f>
        <v>39</v>
      </c>
      <c r="U14">
        <f>INDEX(_calc_누적빈도!U:U,$A14)-INDEX(_calc_누적빈도!U:U,$A14-기준300회_후보!$B$1)</f>
        <v>39</v>
      </c>
      <c r="V14">
        <f>INDEX(_calc_누적빈도!V:V,$A14)-INDEX(_calc_누적빈도!V:V,$A14-기준300회_후보!$B$1)</f>
        <v>41</v>
      </c>
      <c r="W14">
        <f>INDEX(_calc_누적빈도!W:W,$A14)-INDEX(_calc_누적빈도!W:W,$A14-기준300회_후보!$B$1)</f>
        <v>39</v>
      </c>
      <c r="X14">
        <f>INDEX(_calc_누적빈도!X:X,$A14)-INDEX(_calc_누적빈도!X:X,$A14-기준300회_후보!$B$1)</f>
        <v>35</v>
      </c>
      <c r="Y14">
        <f>INDEX(_calc_누적빈도!Y:Y,$A14)-INDEX(_calc_누적빈도!Y:Y,$A14-기준300회_후보!$B$1)</f>
        <v>42</v>
      </c>
      <c r="Z14">
        <f>INDEX(_calc_누적빈도!Z:Z,$A14)-INDEX(_calc_누적빈도!Z:Z,$A14-기준300회_후보!$B$1)</f>
        <v>31</v>
      </c>
      <c r="AA14">
        <f>INDEX(_calc_누적빈도!AA:AA,$A14)-INDEX(_calc_누적빈도!AA:AA,$A14-기준300회_후보!$B$1)</f>
        <v>40</v>
      </c>
      <c r="AB14">
        <f>INDEX(_calc_누적빈도!AB:AB,$A14)-INDEX(_calc_누적빈도!AB:AB,$A14-기준300회_후보!$B$1)</f>
        <v>44</v>
      </c>
      <c r="AC14">
        <f>INDEX(_calc_누적빈도!AC:AC,$A14)-INDEX(_calc_누적빈도!AC:AC,$A14-기준300회_후보!$B$1)</f>
        <v>41</v>
      </c>
      <c r="AD14">
        <f>INDEX(_calc_누적빈도!AD:AD,$A14)-INDEX(_calc_누적빈도!AD:AD,$A14-기준300회_후보!$B$1)</f>
        <v>44</v>
      </c>
      <c r="AE14">
        <f>INDEX(_calc_누적빈도!AE:AE,$A14)-INDEX(_calc_누적빈도!AE:AE,$A14-기준300회_후보!$B$1)</f>
        <v>47</v>
      </c>
      <c r="AF14">
        <f>INDEX(_calc_누적빈도!AF:AF,$A14)-INDEX(_calc_누적빈도!AF:AF,$A14-기준300회_후보!$B$1)</f>
        <v>43</v>
      </c>
      <c r="AG14">
        <f>INDEX(_calc_누적빈도!AG:AG,$A14)-INDEX(_calc_누적빈도!AG:AG,$A14-기준300회_후보!$B$1)</f>
        <v>36</v>
      </c>
      <c r="AH14">
        <f>INDEX(_calc_누적빈도!AH:AH,$A14)-INDEX(_calc_누적빈도!AH:AH,$A14-기준300회_후보!$B$1)</f>
        <v>45</v>
      </c>
      <c r="AI14">
        <f>INDEX(_calc_누적빈도!AI:AI,$A14)-INDEX(_calc_누적빈도!AI:AI,$A14-기준300회_후보!$B$1)</f>
        <v>38</v>
      </c>
      <c r="AJ14">
        <f>INDEX(_calc_누적빈도!AJ:AJ,$A14)-INDEX(_calc_누적빈도!AJ:AJ,$A14-기준300회_후보!$B$1)</f>
        <v>48</v>
      </c>
      <c r="AK14">
        <f>INDEX(_calc_누적빈도!AK:AK,$A14)-INDEX(_calc_누적빈도!AK:AK,$A14-기준300회_후보!$B$1)</f>
        <v>42</v>
      </c>
      <c r="AL14">
        <f>INDEX(_calc_누적빈도!AL:AL,$A14)-INDEX(_calc_누적빈도!AL:AL,$A14-기준300회_후보!$B$1)</f>
        <v>45</v>
      </c>
      <c r="AM14">
        <f>INDEX(_calc_누적빈도!AM:AM,$A14)-INDEX(_calc_누적빈도!AM:AM,$A14-기준300회_후보!$B$1)</f>
        <v>45</v>
      </c>
      <c r="AN14">
        <f>INDEX(_calc_누적빈도!AN:AN,$A14)-INDEX(_calc_누적빈도!AN:AN,$A14-기준300회_후보!$B$1)</f>
        <v>34</v>
      </c>
      <c r="AO14">
        <f>INDEX(_calc_누적빈도!AO:AO,$A14)-INDEX(_calc_누적빈도!AO:AO,$A14-기준300회_후보!$B$1)</f>
        <v>40</v>
      </c>
      <c r="AP14">
        <f>INDEX(_calc_누적빈도!AP:AP,$A14)-INDEX(_calc_누적빈도!AP:AP,$A14-기준300회_후보!$B$1)</f>
        <v>37</v>
      </c>
      <c r="AQ14">
        <f>INDEX(_calc_누적빈도!AQ:AQ,$A14)-INDEX(_calc_누적빈도!AQ:AQ,$A14-기준300회_후보!$B$1)</f>
        <v>36</v>
      </c>
      <c r="AR14">
        <f>INDEX(_calc_누적빈도!AR:AR,$A14)-INDEX(_calc_누적빈도!AR:AR,$A14-기준300회_후보!$B$1)</f>
        <v>24</v>
      </c>
      <c r="AS14">
        <f>INDEX(_calc_누적빈도!AS:AS,$A14)-INDEX(_calc_누적빈도!AS:AS,$A14-기준300회_후보!$B$1)</f>
        <v>40</v>
      </c>
      <c r="AT14">
        <f>INDEX(_calc_누적빈도!AT:AT,$A14)-INDEX(_calc_누적빈도!AT:AT,$A14-기준300회_후보!$B$1)</f>
        <v>45</v>
      </c>
      <c r="AU14">
        <f>(RANK(_calc_라운드기준!B14,_calc_라운드기준!$B14:$AT14,0)+COUNTIFS(_calc_라운드기준!$B14:$AT14,_calc_라운드기준!B14,$B$1:$AT$1,"&lt;"&amp;1))-(RANK(B14,$B14:$AT14,0)+COUNTIFS($B14:$AT14,B14,$B$1:$AT$1,"&lt;"&amp;1))</f>
        <v>-18</v>
      </c>
      <c r="AV14">
        <f>(RANK(_calc_라운드기준!C14,_calc_라운드기준!$B14:$AT14,0)+COUNTIFS(_calc_라운드기준!$B14:$AT14,_calc_라운드기준!C14,$B$1:$AT$1,"&lt;"&amp;2))-(RANK(C14,$B14:$AT14,0)+COUNTIFS($B14:$AT14,C14,$B$1:$AT$1,"&lt;"&amp;2))</f>
        <v>-9</v>
      </c>
      <c r="AW14">
        <f>(RANK(_calc_라운드기준!D14,_calc_라운드기준!$B14:$AT14,0)+COUNTIFS(_calc_라운드기준!$B14:$AT14,_calc_라운드기준!D14,$B$1:$AT$1,"&lt;"&amp;3))-(RANK(D14,$B14:$AT14,0)+COUNTIFS($B14:$AT14,D14,$B$1:$AT$1,"&lt;"&amp;3))</f>
        <v>6</v>
      </c>
      <c r="AX14">
        <f>(RANK(_calc_라운드기준!E14,_calc_라운드기준!$B14:$AT14,0)+COUNTIFS(_calc_라운드기준!$B14:$AT14,_calc_라운드기준!E14,$B$1:$AT$1,"&lt;"&amp;4))-(RANK(E14,$B14:$AT14,0)+COUNTIFS($B14:$AT14,E14,$B$1:$AT$1,"&lt;"&amp;4))</f>
        <v>-25</v>
      </c>
      <c r="AY14">
        <f>(RANK(_calc_라운드기준!F14,_calc_라운드기준!$B14:$AT14,0)+COUNTIFS(_calc_라운드기준!$B14:$AT14,_calc_라운드기준!F14,$B$1:$AT$1,"&lt;"&amp;5))-(RANK(F14,$B14:$AT14,0)+COUNTIFS($B14:$AT14,F14,$B$1:$AT$1,"&lt;"&amp;5))</f>
        <v>-10</v>
      </c>
      <c r="AZ14">
        <f>(RANK(_calc_라운드기준!G14,_calc_라운드기준!$B14:$AT14,0)+COUNTIFS(_calc_라운드기준!$B14:$AT14,_calc_라운드기준!G14,$B$1:$AT$1,"&lt;"&amp;6))-(RANK(G14,$B14:$AT14,0)+COUNTIFS($B14:$AT14,G14,$B$1:$AT$1,"&lt;"&amp;6))</f>
        <v>22</v>
      </c>
      <c r="BA14">
        <f>(RANK(_calc_라운드기준!H14,_calc_라운드기준!$B14:$AT14,0)+COUNTIFS(_calc_라운드기준!$B14:$AT14,_calc_라운드기준!H14,$B$1:$AT$1,"&lt;"&amp;7))-(RANK(H14,$B14:$AT14,0)+COUNTIFS($B14:$AT14,H14,$B$1:$AT$1,"&lt;"&amp;7))</f>
        <v>28</v>
      </c>
      <c r="BB14">
        <f>(RANK(_calc_라운드기준!I14,_calc_라운드기준!$B14:$AT14,0)+COUNTIFS(_calc_라운드기준!$B14:$AT14,_calc_라운드기준!I14,$B$1:$AT$1,"&lt;"&amp;8))-(RANK(I14,$B14:$AT14,0)+COUNTIFS($B14:$AT14,I14,$B$1:$AT$1,"&lt;"&amp;8))</f>
        <v>-27</v>
      </c>
      <c r="BC14">
        <f>(RANK(_calc_라운드기준!J14,_calc_라운드기준!$B14:$AT14,0)+COUNTIFS(_calc_라운드기준!$B14:$AT14,_calc_라운드기준!J14,$B$1:$AT$1,"&lt;"&amp;9))-(RANK(J14,$B14:$AT14,0)+COUNTIFS($B14:$AT14,J14,$B$1:$AT$1,"&lt;"&amp;9))</f>
        <v>-9</v>
      </c>
      <c r="BD14">
        <f>(RANK(_calc_라운드기준!K14,_calc_라운드기준!$B14:$AT14,0)+COUNTIFS(_calc_라운드기준!$B14:$AT14,_calc_라운드기준!K14,$B$1:$AT$1,"&lt;"&amp;10))-(RANK(K14,$B14:$AT14,0)+COUNTIFS($B14:$AT14,K14,$B$1:$AT$1,"&lt;"&amp;10))</f>
        <v>-4</v>
      </c>
      <c r="BE14">
        <f>(RANK(_calc_라운드기준!L14,_calc_라운드기준!$B14:$AT14,0)+COUNTIFS(_calc_라운드기준!$B14:$AT14,_calc_라운드기준!L14,$B$1:$AT$1,"&lt;"&amp;11))-(RANK(L14,$B14:$AT14,0)+COUNTIFS($B14:$AT14,L14,$B$1:$AT$1,"&lt;"&amp;11))</f>
        <v>16</v>
      </c>
      <c r="BF14">
        <f>(RANK(_calc_라운드기준!M14,_calc_라운드기준!$B14:$AT14,0)+COUNTIFS(_calc_라운드기준!$B14:$AT14,_calc_라운드기준!M14,$B$1:$AT$1,"&lt;"&amp;12))-(RANK(M14,$B14:$AT14,0)+COUNTIFS($B14:$AT14,M14,$B$1:$AT$1,"&lt;"&amp;12))</f>
        <v>29</v>
      </c>
      <c r="BG14">
        <f>(RANK(_calc_라운드기준!N14,_calc_라운드기준!$B14:$AT14,0)+COUNTIFS(_calc_라운드기준!$B14:$AT14,_calc_라운드기준!N14,$B$1:$AT$1,"&lt;"&amp;13))-(RANK(N14,$B14:$AT14,0)+COUNTIFS($B14:$AT14,N14,$B$1:$AT$1,"&lt;"&amp;13))</f>
        <v>5</v>
      </c>
      <c r="BH14">
        <f>(RANK(_calc_라운드기준!O14,_calc_라운드기준!$B14:$AT14,0)+COUNTIFS(_calc_라운드기준!$B14:$AT14,_calc_라운드기준!O14,$B$1:$AT$1,"&lt;"&amp;14))-(RANK(O14,$B14:$AT14,0)+COUNTIFS($B14:$AT14,O14,$B$1:$AT$1,"&lt;"&amp;14))</f>
        <v>17</v>
      </c>
      <c r="BI14">
        <f>(RANK(_calc_라운드기준!P14,_calc_라운드기준!$B14:$AT14,0)+COUNTIFS(_calc_라운드기준!$B14:$AT14,_calc_라운드기준!P14,$B$1:$AT$1,"&lt;"&amp;15))-(RANK(P14,$B14:$AT14,0)+COUNTIFS($B14:$AT14,P14,$B$1:$AT$1,"&lt;"&amp;15))</f>
        <v>-9</v>
      </c>
      <c r="BJ14">
        <f>(RANK(_calc_라운드기준!Q14,_calc_라운드기준!$B14:$AT14,0)+COUNTIFS(_calc_라운드기준!$B14:$AT14,_calc_라운드기준!Q14,$B$1:$AT$1,"&lt;"&amp;16))-(RANK(Q14,$B14:$AT14,0)+COUNTIFS($B14:$AT14,Q14,$B$1:$AT$1,"&lt;"&amp;16))</f>
        <v>-2</v>
      </c>
      <c r="BK14">
        <f>(RANK(_calc_라운드기준!R14,_calc_라운드기준!$B14:$AT14,0)+COUNTIFS(_calc_라운드기준!$B14:$AT14,_calc_라운드기준!R14,$B$1:$AT$1,"&lt;"&amp;17))-(RANK(R14,$B14:$AT14,0)+COUNTIFS($B14:$AT14,R14,$B$1:$AT$1,"&lt;"&amp;17))</f>
        <v>-20</v>
      </c>
      <c r="BL14">
        <f>(RANK(_calc_라운드기준!S14,_calc_라운드기준!$B14:$AT14,0)+COUNTIFS(_calc_라운드기준!$B14:$AT14,_calc_라운드기준!S14,$B$1:$AT$1,"&lt;"&amp;18))-(RANK(S14,$B14:$AT14,0)+COUNTIFS($B14:$AT14,S14,$B$1:$AT$1,"&lt;"&amp;18))</f>
        <v>17</v>
      </c>
      <c r="BM14">
        <f>(RANK(_calc_라운드기준!T14,_calc_라운드기준!$B14:$AT14,0)+COUNTIFS(_calc_라운드기준!$B14:$AT14,_calc_라운드기준!T14,$B$1:$AT$1,"&lt;"&amp;19))-(RANK(T14,$B14:$AT14,0)+COUNTIFS($B14:$AT14,T14,$B$1:$AT$1,"&lt;"&amp;19))</f>
        <v>-13</v>
      </c>
      <c r="BN14">
        <f>(RANK(_calc_라운드기준!U14,_calc_라운드기준!$B14:$AT14,0)+COUNTIFS(_calc_라운드기준!$B14:$AT14,_calc_라운드기준!U14,$B$1:$AT$1,"&lt;"&amp;20))-(RANK(U14,$B14:$AT14,0)+COUNTIFS($B14:$AT14,U14,$B$1:$AT$1,"&lt;"&amp;20))</f>
        <v>8</v>
      </c>
      <c r="BO14">
        <f>(RANK(_calc_라운드기준!V14,_calc_라운드기준!$B14:$AT14,0)+COUNTIFS(_calc_라운드기준!$B14:$AT14,_calc_라운드기준!V14,$B$1:$AT$1,"&lt;"&amp;21))-(RANK(V14,$B14:$AT14,0)+COUNTIFS($B14:$AT14,V14,$B$1:$AT$1,"&lt;"&amp;21))</f>
        <v>21</v>
      </c>
      <c r="BP14">
        <f>(RANK(_calc_라운드기준!W14,_calc_라운드기준!$B14:$AT14,0)+COUNTIFS(_calc_라운드기준!$B14:$AT14,_calc_라운드기준!W14,$B$1:$AT$1,"&lt;"&amp;22))-(RANK(W14,$B14:$AT14,0)+COUNTIFS($B14:$AT14,W14,$B$1:$AT$1,"&lt;"&amp;22))</f>
        <v>-5</v>
      </c>
      <c r="BQ14">
        <f>(RANK(_calc_라운드기준!X14,_calc_라운드기준!$B14:$AT14,0)+COUNTIFS(_calc_라운드기준!$B14:$AT14,_calc_라운드기준!X14,$B$1:$AT$1,"&lt;"&amp;23))-(RANK(X14,$B14:$AT14,0)+COUNTIFS($B14:$AT14,X14,$B$1:$AT$1,"&lt;"&amp;23))</f>
        <v>-27</v>
      </c>
      <c r="BR14">
        <f>(RANK(_calc_라운드기준!Y14,_calc_라운드기준!$B14:$AT14,0)+COUNTIFS(_calc_라운드기준!$B14:$AT14,_calc_라운드기준!Y14,$B$1:$AT$1,"&lt;"&amp;24))-(RANK(Y14,$B14:$AT14,0)+COUNTIFS($B14:$AT14,Y14,$B$1:$AT$1,"&lt;"&amp;24))</f>
        <v>0</v>
      </c>
      <c r="BS14">
        <f>(RANK(_calc_라운드기준!Z14,_calc_라운드기준!$B14:$AT14,0)+COUNTIFS(_calc_라운드기준!$B14:$AT14,_calc_라운드기준!Z14,$B$1:$AT$1,"&lt;"&amp;25))-(RANK(Z14,$B14:$AT14,0)+COUNTIFS($B14:$AT14,Z14,$B$1:$AT$1,"&lt;"&amp;25))</f>
        <v>-25</v>
      </c>
      <c r="BT14">
        <f>(RANK(_calc_라운드기준!AA14,_calc_라운드기준!$B14:$AT14,0)+COUNTIFS(_calc_라운드기준!$B14:$AT14,_calc_라운드기준!AA14,$B$1:$AT$1,"&lt;"&amp;26))-(RANK(AA14,$B14:$AT14,0)+COUNTIFS($B14:$AT14,AA14,$B$1:$AT$1,"&lt;"&amp;26))</f>
        <v>-6</v>
      </c>
      <c r="BU14">
        <f>(RANK(_calc_라운드기준!AB14,_calc_라운드기준!$B14:$AT14,0)+COUNTIFS(_calc_라운드기준!$B14:$AT14,_calc_라운드기준!AB14,$B$1:$AT$1,"&lt;"&amp;27))-(RANK(AB14,$B14:$AT14,0)+COUNTIFS($B14:$AT14,AB14,$B$1:$AT$1,"&lt;"&amp;27))</f>
        <v>-12</v>
      </c>
      <c r="BV14">
        <f>(RANK(_calc_라운드기준!AC14,_calc_라운드기준!$B14:$AT14,0)+COUNTIFS(_calc_라운드기준!$B14:$AT14,_calc_라운드기준!AC14,$B$1:$AT$1,"&lt;"&amp;28))-(RANK(AC14,$B14:$AT14,0)+COUNTIFS($B14:$AT14,AC14,$B$1:$AT$1,"&lt;"&amp;28))</f>
        <v>-20</v>
      </c>
      <c r="BW14">
        <f>(RANK(_calc_라운드기준!AD14,_calc_라운드기준!$B14:$AT14,0)+COUNTIFS(_calc_라운드기준!$B14:$AT14,_calc_라운드기준!AD14,$B$1:$AT$1,"&lt;"&amp;29))-(RANK(AD14,$B14:$AT14,0)+COUNTIFS($B14:$AT14,AD14,$B$1:$AT$1,"&lt;"&amp;29))</f>
        <v>-2</v>
      </c>
      <c r="BX14">
        <f>(RANK(_calc_라운드기준!AE14,_calc_라운드기준!$B14:$AT14,0)+COUNTIFS(_calc_라운드기준!$B14:$AT14,_calc_라운드기준!AE14,$B$1:$AT$1,"&lt;"&amp;30))-(RANK(AE14,$B14:$AT14,0)+COUNTIFS($B14:$AT14,AE14,$B$1:$AT$1,"&lt;"&amp;30))</f>
        <v>14</v>
      </c>
      <c r="BY14">
        <f>(RANK(_calc_라운드기준!AF14,_calc_라운드기준!$B14:$AT14,0)+COUNTIFS(_calc_라운드기준!$B14:$AT14,_calc_라운드기준!AF14,$B$1:$AT$1,"&lt;"&amp;31))-(RANK(AF14,$B14:$AT14,0)+COUNTIFS($B14:$AT14,AF14,$B$1:$AT$1,"&lt;"&amp;31))</f>
        <v>-11</v>
      </c>
      <c r="BZ14">
        <f>(RANK(_calc_라운드기준!AG14,_calc_라운드기준!$B14:$AT14,0)+COUNTIFS(_calc_라운드기준!$B14:$AT14,_calc_라운드기준!AG14,$B$1:$AT$1,"&lt;"&amp;32))-(RANK(AG14,$B14:$AT14,0)+COUNTIFS($B14:$AT14,AG14,$B$1:$AT$1,"&lt;"&amp;32))</f>
        <v>-9</v>
      </c>
      <c r="CA14">
        <f>(RANK(_calc_라운드기준!AH14,_calc_라운드기준!$B14:$AT14,0)+COUNTIFS(_calc_라운드기준!$B14:$AT14,_calc_라운드기준!AH14,$B$1:$AT$1,"&lt;"&amp;33))-(RANK(AH14,$B14:$AT14,0)+COUNTIFS($B14:$AT14,AH14,$B$1:$AT$1,"&lt;"&amp;33))</f>
        <v>20</v>
      </c>
      <c r="CB14">
        <f>(RANK(_calc_라운드기준!AI14,_calc_라운드기준!$B14:$AT14,0)+COUNTIFS(_calc_라운드기준!$B14:$AT14,_calc_라운드기준!AI14,$B$1:$AT$1,"&lt;"&amp;34))-(RANK(AI14,$B14:$AT14,0)+COUNTIFS($B14:$AT14,AI14,$B$1:$AT$1,"&lt;"&amp;34))</f>
        <v>11</v>
      </c>
      <c r="CC14">
        <f>(RANK(_calc_라운드기준!AJ14,_calc_라운드기준!$B14:$AT14,0)+COUNTIFS(_calc_라운드기준!$B14:$AT14,_calc_라운드기준!AJ14,$B$1:$AT$1,"&lt;"&amp;35))-(RANK(AJ14,$B14:$AT14,0)+COUNTIFS($B14:$AT14,AJ14,$B$1:$AT$1,"&lt;"&amp;35))</f>
        <v>25</v>
      </c>
      <c r="CD14">
        <f>(RANK(_calc_라운드기준!AK14,_calc_라운드기준!$B14:$AT14,0)+COUNTIFS(_calc_라운드기준!$B14:$AT14,_calc_라운드기준!AK14,$B$1:$AT$1,"&lt;"&amp;36))-(RANK(AK14,$B14:$AT14,0)+COUNTIFS($B14:$AT14,AK14,$B$1:$AT$1,"&lt;"&amp;36))</f>
        <v>3</v>
      </c>
      <c r="CE14">
        <f>(RANK(_calc_라운드기준!AL14,_calc_라운드기준!$B14:$AT14,0)+COUNTIFS(_calc_라운드기준!$B14:$AT14,_calc_라운드기준!AL14,$B$1:$AT$1,"&lt;"&amp;37))-(RANK(AL14,$B14:$AT14,0)+COUNTIFS($B14:$AT14,AL14,$B$1:$AT$1,"&lt;"&amp;37))</f>
        <v>13</v>
      </c>
      <c r="CF14">
        <f>(RANK(_calc_라운드기준!AM14,_calc_라운드기준!$B14:$AT14,0)+COUNTIFS(_calc_라운드기준!$B14:$AT14,_calc_라운드기준!AM14,$B$1:$AT$1,"&lt;"&amp;38))-(RANK(AM14,$B14:$AT14,0)+COUNTIFS($B14:$AT14,AM14,$B$1:$AT$1,"&lt;"&amp;38))</f>
        <v>3</v>
      </c>
      <c r="CG14">
        <f>(RANK(_calc_라운드기준!AN14,_calc_라운드기준!$B14:$AT14,0)+COUNTIFS(_calc_라운드기준!$B14:$AT14,_calc_라운드기준!AN14,$B$1:$AT$1,"&lt;"&amp;39))-(RANK(AN14,$B14:$AT14,0)+COUNTIFS($B14:$AT14,AN14,$B$1:$AT$1,"&lt;"&amp;39))</f>
        <v>-10</v>
      </c>
      <c r="CH14">
        <f>(RANK(_calc_라운드기준!AO14,_calc_라운드기준!$B14:$AT14,0)+COUNTIFS(_calc_라운드기준!$B14:$AT14,_calc_라운드기준!AO14,$B$1:$AT$1,"&lt;"&amp;40))-(RANK(AO14,$B14:$AT14,0)+COUNTIFS($B14:$AT14,AO14,$B$1:$AT$1,"&lt;"&amp;40))</f>
        <v>13</v>
      </c>
      <c r="CI14">
        <f>(RANK(_calc_라운드기준!AP14,_calc_라운드기준!$B14:$AT14,0)+COUNTIFS(_calc_라운드기준!$B14:$AT14,_calc_라운드기준!AP14,$B$1:$AT$1,"&lt;"&amp;41))-(RANK(AP14,$B14:$AT14,0)+COUNTIFS($B14:$AT14,AP14,$B$1:$AT$1,"&lt;"&amp;41))</f>
        <v>-10</v>
      </c>
      <c r="CJ14">
        <f>(RANK(_calc_라운드기준!AQ14,_calc_라운드기준!$B14:$AT14,0)+COUNTIFS(_calc_라운드기준!$B14:$AT14,_calc_라운드기준!AQ14,$B$1:$AT$1,"&lt;"&amp;42))-(RANK(AQ14,$B14:$AT14,0)+COUNTIFS($B14:$AT14,AQ14,$B$1:$AT$1,"&lt;"&amp;42))</f>
        <v>-6</v>
      </c>
      <c r="CK14">
        <f>(RANK(_calc_라운드기준!AR14,_calc_라운드기준!$B14:$AT14,0)+COUNTIFS(_calc_라운드기준!$B14:$AT14,_calc_라운드기준!AR14,$B$1:$AT$1,"&lt;"&amp;43))-(RANK(AR14,$B14:$AT14,0)+COUNTIFS($B14:$AT14,AR14,$B$1:$AT$1,"&lt;"&amp;43))</f>
        <v>0</v>
      </c>
      <c r="CL14">
        <f>(RANK(_calc_라운드기준!AS14,_calc_라운드기준!$B14:$AT14,0)+COUNTIFS(_calc_라운드기준!$B14:$AT14,_calc_라운드기준!AS14,$B$1:$AT$1,"&lt;"&amp;44))-(RANK(AS14,$B14:$AT14,0)+COUNTIFS($B14:$AT14,AS14,$B$1:$AT$1,"&lt;"&amp;44))</f>
        <v>5</v>
      </c>
      <c r="CM14">
        <f>(RANK(_calc_라운드기준!AT14,_calc_라운드기준!$B14:$AT14,0)+COUNTIFS(_calc_라운드기준!$B14:$AT14,_calc_라운드기준!AT14,$B$1:$AT$1,"&lt;"&amp;45))-(RANK(AT14,$B14:$AT14,0)+COUNTIFS($B14:$AT14,AT14,$B$1:$AT$1,"&lt;"&amp;45))</f>
        <v>13</v>
      </c>
      <c r="CN14">
        <f t="shared" si="0"/>
        <v>39</v>
      </c>
      <c r="CO14">
        <f t="shared" si="1"/>
        <v>29</v>
      </c>
      <c r="CP14">
        <f t="shared" si="2"/>
        <v>16</v>
      </c>
      <c r="CQ14">
        <f t="shared" si="3"/>
        <v>42</v>
      </c>
      <c r="CR14">
        <f t="shared" si="4"/>
        <v>33</v>
      </c>
      <c r="CS14">
        <f t="shared" si="5"/>
        <v>4</v>
      </c>
      <c r="CT14">
        <f t="shared" si="6"/>
        <v>2</v>
      </c>
      <c r="CU14">
        <f t="shared" si="7"/>
        <v>44</v>
      </c>
      <c r="CV14">
        <f t="shared" si="8"/>
        <v>30</v>
      </c>
      <c r="CW14">
        <f t="shared" si="9"/>
        <v>25</v>
      </c>
      <c r="CX14">
        <f t="shared" si="10"/>
        <v>9</v>
      </c>
      <c r="CY14">
        <f t="shared" si="11"/>
        <v>1</v>
      </c>
      <c r="CZ14">
        <f t="shared" si="12"/>
        <v>17</v>
      </c>
      <c r="DA14">
        <f t="shared" si="13"/>
        <v>7</v>
      </c>
      <c r="DB14">
        <f t="shared" si="14"/>
        <v>31</v>
      </c>
      <c r="DC14">
        <f t="shared" si="15"/>
        <v>23</v>
      </c>
      <c r="DD14">
        <f t="shared" si="16"/>
        <v>40</v>
      </c>
      <c r="DE14">
        <f t="shared" si="17"/>
        <v>8</v>
      </c>
      <c r="DF14">
        <f t="shared" si="18"/>
        <v>38</v>
      </c>
      <c r="DG14">
        <f t="shared" si="19"/>
        <v>15</v>
      </c>
      <c r="DH14">
        <f t="shared" si="20"/>
        <v>5</v>
      </c>
      <c r="DI14">
        <f t="shared" si="21"/>
        <v>26</v>
      </c>
      <c r="DJ14">
        <f t="shared" si="22"/>
        <v>45</v>
      </c>
      <c r="DK14">
        <f t="shared" si="23"/>
        <v>21</v>
      </c>
      <c r="DL14">
        <f t="shared" si="24"/>
        <v>43</v>
      </c>
      <c r="DM14">
        <f t="shared" si="25"/>
        <v>27</v>
      </c>
      <c r="DN14">
        <f t="shared" si="26"/>
        <v>37</v>
      </c>
      <c r="DO14">
        <f t="shared" si="27"/>
        <v>41</v>
      </c>
      <c r="DP14">
        <f t="shared" si="28"/>
        <v>24</v>
      </c>
      <c r="DQ14">
        <f t="shared" si="29"/>
        <v>10</v>
      </c>
      <c r="DR14">
        <f t="shared" si="30"/>
        <v>36</v>
      </c>
      <c r="DS14">
        <f t="shared" si="31"/>
        <v>32</v>
      </c>
      <c r="DT14">
        <f t="shared" si="32"/>
        <v>6</v>
      </c>
      <c r="DU14">
        <f t="shared" si="33"/>
        <v>14</v>
      </c>
      <c r="DV14">
        <f t="shared" si="34"/>
        <v>3</v>
      </c>
      <c r="DW14">
        <f t="shared" si="35"/>
        <v>19</v>
      </c>
      <c r="DX14">
        <f t="shared" si="36"/>
        <v>11</v>
      </c>
      <c r="DY14">
        <f t="shared" si="37"/>
        <v>20</v>
      </c>
      <c r="DZ14">
        <f t="shared" si="38"/>
        <v>34</v>
      </c>
      <c r="EA14">
        <f t="shared" si="39"/>
        <v>12</v>
      </c>
      <c r="EB14">
        <f t="shared" si="40"/>
        <v>35</v>
      </c>
      <c r="EC14">
        <f t="shared" si="41"/>
        <v>28</v>
      </c>
      <c r="ED14">
        <f t="shared" si="42"/>
        <v>22</v>
      </c>
      <c r="EE14">
        <f t="shared" si="43"/>
        <v>18</v>
      </c>
      <c r="EF14">
        <f t="shared" si="44"/>
        <v>13</v>
      </c>
    </row>
    <row r="15" spans="1:136" ht="16.5" customHeight="1">
      <c r="A15">
        <f>_calc_라운드기준!A15</f>
        <v>1231</v>
      </c>
      <c r="B15">
        <f>INDEX(_calc_누적빈도!B:B,$A15)-INDEX(_calc_누적빈도!B:B,$A15-기준300회_후보!$B$1)</f>
        <v>40</v>
      </c>
      <c r="C15">
        <f>INDEX(_calc_누적빈도!C:C,$A15)-INDEX(_calc_누적빈도!C:C,$A15-기준300회_후보!$B$1)</f>
        <v>32</v>
      </c>
      <c r="D15">
        <f>INDEX(_calc_누적빈도!D:D,$A15)-INDEX(_calc_누적빈도!D:D,$A15-기준300회_후보!$B$1)</f>
        <v>48</v>
      </c>
      <c r="E15">
        <f>INDEX(_calc_누적빈도!E:E,$A15)-INDEX(_calc_누적빈도!E:E,$A15-기준300회_후보!$B$1)</f>
        <v>35</v>
      </c>
      <c r="F15">
        <f>INDEX(_calc_누적빈도!F:F,$A15)-INDEX(_calc_누적빈도!F:F,$A15-기준300회_후보!$B$1)</f>
        <v>25</v>
      </c>
      <c r="G15">
        <f>INDEX(_calc_누적빈도!G:G,$A15)-INDEX(_calc_누적빈도!G:G,$A15-기준300회_후보!$B$1)</f>
        <v>48</v>
      </c>
      <c r="H15">
        <f>INDEX(_calc_누적빈도!H:H,$A15)-INDEX(_calc_누적빈도!H:H,$A15-기준300회_후보!$B$1)</f>
        <v>44</v>
      </c>
      <c r="I15">
        <f>INDEX(_calc_누적빈도!I:I,$A15)-INDEX(_calc_누적빈도!I:I,$A15-기준300회_후보!$B$1)</f>
        <v>33</v>
      </c>
      <c r="J15">
        <f>INDEX(_calc_누적빈도!J:J,$A15)-INDEX(_calc_누적빈도!J:J,$A15-기준300회_후보!$B$1)</f>
        <v>41</v>
      </c>
      <c r="K15">
        <f>INDEX(_calc_누적빈도!K:K,$A15)-INDEX(_calc_누적빈도!K:K,$A15-기준300회_후보!$B$1)</f>
        <v>34</v>
      </c>
      <c r="L15">
        <f>INDEX(_calc_누적빈도!L:L,$A15)-INDEX(_calc_누적빈도!L:L,$A15-기준300회_후보!$B$1)</f>
        <v>39</v>
      </c>
      <c r="M15">
        <f>INDEX(_calc_누적빈도!M:M,$A15)-INDEX(_calc_누적빈도!M:M,$A15-기준300회_후보!$B$1)</f>
        <v>45</v>
      </c>
      <c r="N15">
        <f>INDEX(_calc_누적빈도!N:N,$A15)-INDEX(_calc_누적빈도!N:N,$A15-기준300회_후보!$B$1)</f>
        <v>48</v>
      </c>
      <c r="O15">
        <f>INDEX(_calc_누적빈도!O:O,$A15)-INDEX(_calc_누적빈도!O:O,$A15-기준300회_후보!$B$1)</f>
        <v>40</v>
      </c>
      <c r="P15">
        <f>INDEX(_calc_누적빈도!P:P,$A15)-INDEX(_calc_누적빈도!P:P,$A15-기준300회_후보!$B$1)</f>
        <v>43</v>
      </c>
      <c r="Q15">
        <f>INDEX(_calc_누적빈도!Q:Q,$A15)-INDEX(_calc_누적빈도!Q:Q,$A15-기준300회_후보!$B$1)</f>
        <v>47</v>
      </c>
      <c r="R15">
        <f>INDEX(_calc_누적빈도!R:R,$A15)-INDEX(_calc_누적빈도!R:R,$A15-기준300회_후보!$B$1)</f>
        <v>36</v>
      </c>
      <c r="S15">
        <f>INDEX(_calc_누적빈도!S:S,$A15)-INDEX(_calc_누적빈도!S:S,$A15-기준300회_후보!$B$1)</f>
        <v>40</v>
      </c>
      <c r="T15">
        <f>INDEX(_calc_누적빈도!T:T,$A15)-INDEX(_calc_누적빈도!T:T,$A15-기준300회_후보!$B$1)</f>
        <v>39</v>
      </c>
      <c r="U15">
        <f>INDEX(_calc_누적빈도!U:U,$A15)-INDEX(_calc_누적빈도!U:U,$A15-기준300회_후보!$B$1)</f>
        <v>39</v>
      </c>
      <c r="V15">
        <f>INDEX(_calc_누적빈도!V:V,$A15)-INDEX(_calc_누적빈도!V:V,$A15-기준300회_후보!$B$1)</f>
        <v>41</v>
      </c>
      <c r="W15">
        <f>INDEX(_calc_누적빈도!W:W,$A15)-INDEX(_calc_누적빈도!W:W,$A15-기준300회_후보!$B$1)</f>
        <v>39</v>
      </c>
      <c r="X15">
        <f>INDEX(_calc_누적빈도!X:X,$A15)-INDEX(_calc_누적빈도!X:X,$A15-기준300회_후보!$B$1)</f>
        <v>36</v>
      </c>
      <c r="Y15">
        <f>INDEX(_calc_누적빈도!Y:Y,$A15)-INDEX(_calc_누적빈도!Y:Y,$A15-기준300회_후보!$B$1)</f>
        <v>42</v>
      </c>
      <c r="Z15">
        <f>INDEX(_calc_누적빈도!Z:Z,$A15)-INDEX(_calc_누적빈도!Z:Z,$A15-기준300회_후보!$B$1)</f>
        <v>32</v>
      </c>
      <c r="AA15">
        <f>INDEX(_calc_누적빈도!AA:AA,$A15)-INDEX(_calc_누적빈도!AA:AA,$A15-기준300회_후보!$B$1)</f>
        <v>40</v>
      </c>
      <c r="AB15">
        <f>INDEX(_calc_누적빈도!AB:AB,$A15)-INDEX(_calc_누적빈도!AB:AB,$A15-기준300회_후보!$B$1)</f>
        <v>44</v>
      </c>
      <c r="AC15">
        <f>INDEX(_calc_누적빈도!AC:AC,$A15)-INDEX(_calc_누적빈도!AC:AC,$A15-기준300회_후보!$B$1)</f>
        <v>41</v>
      </c>
      <c r="AD15">
        <f>INDEX(_calc_누적빈도!AD:AD,$A15)-INDEX(_calc_누적빈도!AD:AD,$A15-기준300회_후보!$B$1)</f>
        <v>44</v>
      </c>
      <c r="AE15">
        <f>INDEX(_calc_누적빈도!AE:AE,$A15)-INDEX(_calc_누적빈도!AE:AE,$A15-기준300회_후보!$B$1)</f>
        <v>47</v>
      </c>
      <c r="AF15">
        <f>INDEX(_calc_누적빈도!AF:AF,$A15)-INDEX(_calc_누적빈도!AF:AF,$A15-기준300회_후보!$B$1)</f>
        <v>42</v>
      </c>
      <c r="AG15">
        <f>INDEX(_calc_누적빈도!AG:AG,$A15)-INDEX(_calc_누적빈도!AG:AG,$A15-기준300회_후보!$B$1)</f>
        <v>36</v>
      </c>
      <c r="AH15">
        <f>INDEX(_calc_누적빈도!AH:AH,$A15)-INDEX(_calc_누적빈도!AH:AH,$A15-기준300회_후보!$B$1)</f>
        <v>45</v>
      </c>
      <c r="AI15">
        <f>INDEX(_calc_누적빈도!AI:AI,$A15)-INDEX(_calc_누적빈도!AI:AI,$A15-기준300회_후보!$B$1)</f>
        <v>38</v>
      </c>
      <c r="AJ15">
        <f>INDEX(_calc_누적빈도!AJ:AJ,$A15)-INDEX(_calc_누적빈도!AJ:AJ,$A15-기준300회_후보!$B$1)</f>
        <v>49</v>
      </c>
      <c r="AK15">
        <f>INDEX(_calc_누적빈도!AK:AK,$A15)-INDEX(_calc_누적빈도!AK:AK,$A15-기준300회_후보!$B$1)</f>
        <v>42</v>
      </c>
      <c r="AL15">
        <f>INDEX(_calc_누적빈도!AL:AL,$A15)-INDEX(_calc_누적빈도!AL:AL,$A15-기준300회_후보!$B$1)</f>
        <v>45</v>
      </c>
      <c r="AM15">
        <f>INDEX(_calc_누적빈도!AM:AM,$A15)-INDEX(_calc_누적빈도!AM:AM,$A15-기준300회_후보!$B$1)</f>
        <v>44</v>
      </c>
      <c r="AN15">
        <f>INDEX(_calc_누적빈도!AN:AN,$A15)-INDEX(_calc_누적빈도!AN:AN,$A15-기준300회_후보!$B$1)</f>
        <v>34</v>
      </c>
      <c r="AO15">
        <f>INDEX(_calc_누적빈도!AO:AO,$A15)-INDEX(_calc_누적빈도!AO:AO,$A15-기준300회_후보!$B$1)</f>
        <v>40</v>
      </c>
      <c r="AP15">
        <f>INDEX(_calc_누적빈도!AP:AP,$A15)-INDEX(_calc_누적빈도!AP:AP,$A15-기준300회_후보!$B$1)</f>
        <v>37</v>
      </c>
      <c r="AQ15">
        <f>INDEX(_calc_누적빈도!AQ:AQ,$A15)-INDEX(_calc_누적빈도!AQ:AQ,$A15-기준300회_후보!$B$1)</f>
        <v>36</v>
      </c>
      <c r="AR15">
        <f>INDEX(_calc_누적빈도!AR:AR,$A15)-INDEX(_calc_누적빈도!AR:AR,$A15-기준300회_후보!$B$1)</f>
        <v>25</v>
      </c>
      <c r="AS15">
        <f>INDEX(_calc_누적빈도!AS:AS,$A15)-INDEX(_calc_누적빈도!AS:AS,$A15-기준300회_후보!$B$1)</f>
        <v>40</v>
      </c>
      <c r="AT15">
        <f>INDEX(_calc_누적빈도!AT:AT,$A15)-INDEX(_calc_누적빈도!AT:AT,$A15-기준300회_후보!$B$1)</f>
        <v>45</v>
      </c>
      <c r="AU15">
        <f>(RANK(_calc_라운드기준!B15,_calc_라운드기준!$B15:$AT15,0)+COUNTIFS(_calc_라운드기준!$B15:$AT15,_calc_라운드기준!B15,$B$1:$AT$1,"&lt;"&amp;1))-(RANK(B15,$B15:$AT15,0)+COUNTIFS($B15:$AT15,B15,$B$1:$AT$1,"&lt;"&amp;1))</f>
        <v>-18</v>
      </c>
      <c r="AV15">
        <f>(RANK(_calc_라운드기준!C15,_calc_라운드기준!$B15:$AT15,0)+COUNTIFS(_calc_라운드기준!$B15:$AT15,_calc_라운드기준!C15,$B$1:$AT$1,"&lt;"&amp;2))-(RANK(C15,$B15:$AT15,0)+COUNTIFS($B15:$AT15,C15,$B$1:$AT$1,"&lt;"&amp;2))</f>
        <v>-7</v>
      </c>
      <c r="AW15">
        <f>(RANK(_calc_라운드기준!D15,_calc_라운드기준!$B15:$AT15,0)+COUNTIFS(_calc_라운드기준!$B15:$AT15,_calc_라운드기준!D15,$B$1:$AT$1,"&lt;"&amp;3))-(RANK(D15,$B15:$AT15,0)+COUNTIFS($B15:$AT15,D15,$B$1:$AT$1,"&lt;"&amp;3))</f>
        <v>5</v>
      </c>
      <c r="AX15">
        <f>(RANK(_calc_라운드기준!E15,_calc_라운드기준!$B15:$AT15,0)+COUNTIFS(_calc_라운드기준!$B15:$AT15,_calc_라운드기준!E15,$B$1:$AT$1,"&lt;"&amp;4))-(RANK(E15,$B15:$AT15,0)+COUNTIFS($B15:$AT15,E15,$B$1:$AT$1,"&lt;"&amp;4))</f>
        <v>-24</v>
      </c>
      <c r="AY15">
        <f>(RANK(_calc_라운드기준!F15,_calc_라운드기준!$B15:$AT15,0)+COUNTIFS(_calc_라운드기준!$B15:$AT15,_calc_라운드기준!F15,$B$1:$AT$1,"&lt;"&amp;5))-(RANK(F15,$B15:$AT15,0)+COUNTIFS($B15:$AT15,F15,$B$1:$AT$1,"&lt;"&amp;5))</f>
        <v>-8</v>
      </c>
      <c r="AZ15">
        <f>(RANK(_calc_라운드기준!G15,_calc_라운드기준!$B15:$AT15,0)+COUNTIFS(_calc_라운드기준!$B15:$AT15,_calc_라운드기준!G15,$B$1:$AT$1,"&lt;"&amp;6))-(RANK(G15,$B15:$AT15,0)+COUNTIFS($B15:$AT15,G15,$B$1:$AT$1,"&lt;"&amp;6))</f>
        <v>23</v>
      </c>
      <c r="BA15">
        <f>(RANK(_calc_라운드기준!H15,_calc_라운드기준!$B15:$AT15,0)+COUNTIFS(_calc_라운드기준!$B15:$AT15,_calc_라운드기준!H15,$B$1:$AT$1,"&lt;"&amp;7))-(RANK(H15,$B15:$AT15,0)+COUNTIFS($B15:$AT15,H15,$B$1:$AT$1,"&lt;"&amp;7))</f>
        <v>28</v>
      </c>
      <c r="BB15">
        <f>(RANK(_calc_라운드기준!I15,_calc_라운드기준!$B15:$AT15,0)+COUNTIFS(_calc_라운드기준!$B15:$AT15,_calc_라운드기준!I15,$B$1:$AT$1,"&lt;"&amp;8))-(RANK(I15,$B15:$AT15,0)+COUNTIFS($B15:$AT15,I15,$B$1:$AT$1,"&lt;"&amp;8))</f>
        <v>-33</v>
      </c>
      <c r="BC15">
        <f>(RANK(_calc_라운드기준!J15,_calc_라운드기준!$B15:$AT15,0)+COUNTIFS(_calc_라운드기준!$B15:$AT15,_calc_라운드기준!J15,$B$1:$AT$1,"&lt;"&amp;9))-(RANK(J15,$B15:$AT15,0)+COUNTIFS($B15:$AT15,J15,$B$1:$AT$1,"&lt;"&amp;9))</f>
        <v>-10</v>
      </c>
      <c r="BD15">
        <f>(RANK(_calc_라운드기준!K15,_calc_라운드기준!$B15:$AT15,0)+COUNTIFS(_calc_라운드기준!$B15:$AT15,_calc_라운드기준!K15,$B$1:$AT$1,"&lt;"&amp;10))-(RANK(K15,$B15:$AT15,0)+COUNTIFS($B15:$AT15,K15,$B$1:$AT$1,"&lt;"&amp;10))</f>
        <v>-12</v>
      </c>
      <c r="BE15">
        <f>(RANK(_calc_라운드기준!L15,_calc_라운드기준!$B15:$AT15,0)+COUNTIFS(_calc_라운드기준!$B15:$AT15,_calc_라운드기준!L15,$B$1:$AT$1,"&lt;"&amp;11))-(RANK(L15,$B15:$AT15,0)+COUNTIFS($B15:$AT15,L15,$B$1:$AT$1,"&lt;"&amp;11))</f>
        <v>16</v>
      </c>
      <c r="BF15">
        <f>(RANK(_calc_라운드기준!M15,_calc_라운드기준!$B15:$AT15,0)+COUNTIFS(_calc_라운드기준!$B15:$AT15,_calc_라운드기준!M15,$B$1:$AT$1,"&lt;"&amp;12))-(RANK(M15,$B15:$AT15,0)+COUNTIFS($B15:$AT15,M15,$B$1:$AT$1,"&lt;"&amp;12))</f>
        <v>30</v>
      </c>
      <c r="BG15">
        <f>(RANK(_calc_라운드기준!N15,_calc_라운드기준!$B15:$AT15,0)+COUNTIFS(_calc_라운드기준!$B15:$AT15,_calc_라운드기준!N15,$B$1:$AT$1,"&lt;"&amp;13))-(RANK(N15,$B15:$AT15,0)+COUNTIFS($B15:$AT15,N15,$B$1:$AT$1,"&lt;"&amp;13))</f>
        <v>6</v>
      </c>
      <c r="BH15">
        <f>(RANK(_calc_라운드기준!O15,_calc_라운드기준!$B15:$AT15,0)+COUNTIFS(_calc_라운드기준!$B15:$AT15,_calc_라운드기준!O15,$B$1:$AT$1,"&lt;"&amp;14))-(RANK(O15,$B15:$AT15,0)+COUNTIFS($B15:$AT15,O15,$B$1:$AT$1,"&lt;"&amp;14))</f>
        <v>17</v>
      </c>
      <c r="BI15">
        <f>(RANK(_calc_라운드기준!P15,_calc_라운드기준!$B15:$AT15,0)+COUNTIFS(_calc_라운드기준!$B15:$AT15,_calc_라운드기준!P15,$B$1:$AT$1,"&lt;"&amp;15))-(RANK(P15,$B15:$AT15,0)+COUNTIFS($B15:$AT15,P15,$B$1:$AT$1,"&lt;"&amp;15))</f>
        <v>-10</v>
      </c>
      <c r="BJ15">
        <f>(RANK(_calc_라운드기준!Q15,_calc_라운드기준!$B15:$AT15,0)+COUNTIFS(_calc_라운드기준!$B15:$AT15,_calc_라운드기준!Q15,$B$1:$AT$1,"&lt;"&amp;16))-(RANK(Q15,$B15:$AT15,0)+COUNTIFS($B15:$AT15,Q15,$B$1:$AT$1,"&lt;"&amp;16))</f>
        <v>-2</v>
      </c>
      <c r="BK15">
        <f>(RANK(_calc_라운드기준!R15,_calc_라운드기준!$B15:$AT15,0)+COUNTIFS(_calc_라운드기준!$B15:$AT15,_calc_라운드기준!R15,$B$1:$AT$1,"&lt;"&amp;17))-(RANK(R15,$B15:$AT15,0)+COUNTIFS($B15:$AT15,R15,$B$1:$AT$1,"&lt;"&amp;17))</f>
        <v>-19</v>
      </c>
      <c r="BL15">
        <f>(RANK(_calc_라운드기준!S15,_calc_라운드기준!$B15:$AT15,0)+COUNTIFS(_calc_라운드기준!$B15:$AT15,_calc_라운드기준!S15,$B$1:$AT$1,"&lt;"&amp;18))-(RANK(S15,$B15:$AT15,0)+COUNTIFS($B15:$AT15,S15,$B$1:$AT$1,"&lt;"&amp;18))</f>
        <v>17</v>
      </c>
      <c r="BM15">
        <f>(RANK(_calc_라운드기준!T15,_calc_라운드기준!$B15:$AT15,0)+COUNTIFS(_calc_라운드기준!$B15:$AT15,_calc_라운드기준!T15,$B$1:$AT$1,"&lt;"&amp;19))-(RANK(T15,$B15:$AT15,0)+COUNTIFS($B15:$AT15,T15,$B$1:$AT$1,"&lt;"&amp;19))</f>
        <v>-13</v>
      </c>
      <c r="BN15">
        <f>(RANK(_calc_라운드기준!U15,_calc_라운드기준!$B15:$AT15,0)+COUNTIFS(_calc_라운드기준!$B15:$AT15,_calc_라운드기준!U15,$B$1:$AT$1,"&lt;"&amp;20))-(RANK(U15,$B15:$AT15,0)+COUNTIFS($B15:$AT15,U15,$B$1:$AT$1,"&lt;"&amp;20))</f>
        <v>-2</v>
      </c>
      <c r="BO15">
        <f>(RANK(_calc_라운드기준!V15,_calc_라운드기준!$B15:$AT15,0)+COUNTIFS(_calc_라운드기준!$B15:$AT15,_calc_라운드기준!V15,$B$1:$AT$1,"&lt;"&amp;21))-(RANK(V15,$B15:$AT15,0)+COUNTIFS($B15:$AT15,V15,$B$1:$AT$1,"&lt;"&amp;21))</f>
        <v>22</v>
      </c>
      <c r="BP15">
        <f>(RANK(_calc_라운드기준!W15,_calc_라운드기준!$B15:$AT15,0)+COUNTIFS(_calc_라운드기준!$B15:$AT15,_calc_라운드기준!W15,$B$1:$AT$1,"&lt;"&amp;22))-(RANK(W15,$B15:$AT15,0)+COUNTIFS($B15:$AT15,W15,$B$1:$AT$1,"&lt;"&amp;22))</f>
        <v>-2</v>
      </c>
      <c r="BQ15">
        <f>(RANK(_calc_라운드기준!X15,_calc_라운드기준!$B15:$AT15,0)+COUNTIFS(_calc_라운드기준!$B15:$AT15,_calc_라운드기준!X15,$B$1:$AT$1,"&lt;"&amp;23))-(RANK(X15,$B15:$AT15,0)+COUNTIFS($B15:$AT15,X15,$B$1:$AT$1,"&lt;"&amp;23))</f>
        <v>-24</v>
      </c>
      <c r="BR15">
        <f>(RANK(_calc_라운드기준!Y15,_calc_라운드기준!$B15:$AT15,0)+COUNTIFS(_calc_라운드기준!$B15:$AT15,_calc_라운드기준!Y15,$B$1:$AT$1,"&lt;"&amp;24))-(RANK(Y15,$B15:$AT15,0)+COUNTIFS($B15:$AT15,Y15,$B$1:$AT$1,"&lt;"&amp;24))</f>
        <v>1</v>
      </c>
      <c r="BS15">
        <f>(RANK(_calc_라운드기준!Z15,_calc_라운드기준!$B15:$AT15,0)+COUNTIFS(_calc_라운드기준!$B15:$AT15,_calc_라운드기준!Z15,$B$1:$AT$1,"&lt;"&amp;25))-(RANK(Z15,$B15:$AT15,0)+COUNTIFS($B15:$AT15,Z15,$B$1:$AT$1,"&lt;"&amp;25))</f>
        <v>-25</v>
      </c>
      <c r="BT15">
        <f>(RANK(_calc_라운드기준!AA15,_calc_라운드기준!$B15:$AT15,0)+COUNTIFS(_calc_라운드기준!$B15:$AT15,_calc_라운드기준!AA15,$B$1:$AT$1,"&lt;"&amp;26))-(RANK(AA15,$B15:$AT15,0)+COUNTIFS($B15:$AT15,AA15,$B$1:$AT$1,"&lt;"&amp;26))</f>
        <v>-6</v>
      </c>
      <c r="BU15">
        <f>(RANK(_calc_라운드기준!AB15,_calc_라운드기준!$B15:$AT15,0)+COUNTIFS(_calc_라운드기준!$B15:$AT15,_calc_라운드기준!AB15,$B$1:$AT$1,"&lt;"&amp;27))-(RANK(AB15,$B15:$AT15,0)+COUNTIFS($B15:$AT15,AB15,$B$1:$AT$1,"&lt;"&amp;27))</f>
        <v>-11</v>
      </c>
      <c r="BV15">
        <f>(RANK(_calc_라운드기준!AC15,_calc_라운드기준!$B15:$AT15,0)+COUNTIFS(_calc_라운드기준!$B15:$AT15,_calc_라운드기준!AC15,$B$1:$AT$1,"&lt;"&amp;28))-(RANK(AC15,$B15:$AT15,0)+COUNTIFS($B15:$AT15,AC15,$B$1:$AT$1,"&lt;"&amp;28))</f>
        <v>-19</v>
      </c>
      <c r="BW15">
        <f>(RANK(_calc_라운드기준!AD15,_calc_라운드기준!$B15:$AT15,0)+COUNTIFS(_calc_라운드기준!$B15:$AT15,_calc_라운드기준!AD15,$B$1:$AT$1,"&lt;"&amp;29))-(RANK(AD15,$B15:$AT15,0)+COUNTIFS($B15:$AT15,AD15,$B$1:$AT$1,"&lt;"&amp;29))</f>
        <v>-1</v>
      </c>
      <c r="BX15">
        <f>(RANK(_calc_라운드기준!AE15,_calc_라운드기준!$B15:$AT15,0)+COUNTIFS(_calc_라운드기준!$B15:$AT15,_calc_라운드기준!AE15,$B$1:$AT$1,"&lt;"&amp;30))-(RANK(AE15,$B15:$AT15,0)+COUNTIFS($B15:$AT15,AE15,$B$1:$AT$1,"&lt;"&amp;30))</f>
        <v>14</v>
      </c>
      <c r="BY15">
        <f>(RANK(_calc_라운드기준!AF15,_calc_라운드기준!$B15:$AT15,0)+COUNTIFS(_calc_라운드기준!$B15:$AT15,_calc_라운드기준!AF15,$B$1:$AT$1,"&lt;"&amp;31))-(RANK(AF15,$B15:$AT15,0)+COUNTIFS($B15:$AT15,AF15,$B$1:$AT$1,"&lt;"&amp;31))</f>
        <v>-11</v>
      </c>
      <c r="BZ15">
        <f>(RANK(_calc_라운드기준!AG15,_calc_라운드기준!$B15:$AT15,0)+COUNTIFS(_calc_라운드기준!$B15:$AT15,_calc_라운드기준!AG15,$B$1:$AT$1,"&lt;"&amp;32))-(RANK(AG15,$B15:$AT15,0)+COUNTIFS($B15:$AT15,AG15,$B$1:$AT$1,"&lt;"&amp;32))</f>
        <v>-6</v>
      </c>
      <c r="CA15">
        <f>(RANK(_calc_라운드기준!AH15,_calc_라운드기준!$B15:$AT15,0)+COUNTIFS(_calc_라운드기준!$B15:$AT15,_calc_라운드기준!AH15,$B$1:$AT$1,"&lt;"&amp;33))-(RANK(AH15,$B15:$AT15,0)+COUNTIFS($B15:$AT15,AH15,$B$1:$AT$1,"&lt;"&amp;33))</f>
        <v>13</v>
      </c>
      <c r="CB15">
        <f>(RANK(_calc_라운드기준!AI15,_calc_라운드기준!$B15:$AT15,0)+COUNTIFS(_calc_라운드기준!$B15:$AT15,_calc_라운드기준!AI15,$B$1:$AT$1,"&lt;"&amp;34))-(RANK(AI15,$B15:$AT15,0)+COUNTIFS($B15:$AT15,AI15,$B$1:$AT$1,"&lt;"&amp;34))</f>
        <v>11</v>
      </c>
      <c r="CC15">
        <f>(RANK(_calc_라운드기준!AJ15,_calc_라운드기준!$B15:$AT15,0)+COUNTIFS(_calc_라운드기준!$B15:$AT15,_calc_라운드기준!AJ15,$B$1:$AT$1,"&lt;"&amp;35))-(RANK(AJ15,$B15:$AT15,0)+COUNTIFS($B15:$AT15,AJ15,$B$1:$AT$1,"&lt;"&amp;35))</f>
        <v>30</v>
      </c>
      <c r="CD15">
        <f>(RANK(_calc_라운드기준!AK15,_calc_라운드기준!$B15:$AT15,0)+COUNTIFS(_calc_라운드기준!$B15:$AT15,_calc_라운드기준!AK15,$B$1:$AT$1,"&lt;"&amp;36))-(RANK(AK15,$B15:$AT15,0)+COUNTIFS($B15:$AT15,AK15,$B$1:$AT$1,"&lt;"&amp;36))</f>
        <v>4</v>
      </c>
      <c r="CE15">
        <f>(RANK(_calc_라운드기준!AL15,_calc_라운드기준!$B15:$AT15,0)+COUNTIFS(_calc_라운드기준!$B15:$AT15,_calc_라운드기준!AL15,$B$1:$AT$1,"&lt;"&amp;37))-(RANK(AL15,$B15:$AT15,0)+COUNTIFS($B15:$AT15,AL15,$B$1:$AT$1,"&lt;"&amp;37))</f>
        <v>14</v>
      </c>
      <c r="CF15">
        <f>(RANK(_calc_라운드기준!AM15,_calc_라운드기준!$B15:$AT15,0)+COUNTIFS(_calc_라운드기준!$B15:$AT15,_calc_라운드기준!AM15,$B$1:$AT$1,"&lt;"&amp;38))-(RANK(AM15,$B15:$AT15,0)+COUNTIFS($B15:$AT15,AM15,$B$1:$AT$1,"&lt;"&amp;38))</f>
        <v>10</v>
      </c>
      <c r="CG15">
        <f>(RANK(_calc_라운드기준!AN15,_calc_라운드기준!$B15:$AT15,0)+COUNTIFS(_calc_라운드기준!$B15:$AT15,_calc_라운드기준!AN15,$B$1:$AT$1,"&lt;"&amp;39))-(RANK(AN15,$B15:$AT15,0)+COUNTIFS($B15:$AT15,AN15,$B$1:$AT$1,"&lt;"&amp;39))</f>
        <v>-8</v>
      </c>
      <c r="CH15">
        <f>(RANK(_calc_라운드기준!AO15,_calc_라운드기준!$B15:$AT15,0)+COUNTIFS(_calc_라운드기준!$B15:$AT15,_calc_라운드기준!AO15,$B$1:$AT$1,"&lt;"&amp;40))-(RANK(AO15,$B15:$AT15,0)+COUNTIFS($B15:$AT15,AO15,$B$1:$AT$1,"&lt;"&amp;40))</f>
        <v>12</v>
      </c>
      <c r="CI15">
        <f>(RANK(_calc_라운드기준!AP15,_calc_라운드기준!$B15:$AT15,0)+COUNTIFS(_calc_라운드기준!$B15:$AT15,_calc_라운드기준!AP15,$B$1:$AT$1,"&lt;"&amp;41))-(RANK(AP15,$B15:$AT15,0)+COUNTIFS($B15:$AT15,AP15,$B$1:$AT$1,"&lt;"&amp;41))</f>
        <v>-20</v>
      </c>
      <c r="CJ15">
        <f>(RANK(_calc_라운드기준!AQ15,_calc_라운드기준!$B15:$AT15,0)+COUNTIFS(_calc_라운드기준!$B15:$AT15,_calc_라운드기준!AQ15,$B$1:$AT$1,"&lt;"&amp;42))-(RANK(AQ15,$B15:$AT15,0)+COUNTIFS($B15:$AT15,AQ15,$B$1:$AT$1,"&lt;"&amp;42))</f>
        <v>-4</v>
      </c>
      <c r="CK15">
        <f>(RANK(_calc_라운드기준!AR15,_calc_라운드기준!$B15:$AT15,0)+COUNTIFS(_calc_라운드기준!$B15:$AT15,_calc_라운드기준!AR15,$B$1:$AT$1,"&lt;"&amp;43))-(RANK(AR15,$B15:$AT15,0)+COUNTIFS($B15:$AT15,AR15,$B$1:$AT$1,"&lt;"&amp;43))</f>
        <v>0</v>
      </c>
      <c r="CL15">
        <f>(RANK(_calc_라운드기준!AS15,_calc_라운드기준!$B15:$AT15,0)+COUNTIFS(_calc_라운드기준!$B15:$AT15,_calc_라운드기준!AS15,$B$1:$AT$1,"&lt;"&amp;44))-(RANK(AS15,$B15:$AT15,0)+COUNTIFS($B15:$AT15,AS15,$B$1:$AT$1,"&lt;"&amp;44))</f>
        <v>7</v>
      </c>
      <c r="CM15">
        <f>(RANK(_calc_라운드기준!AT15,_calc_라운드기준!$B15:$AT15,0)+COUNTIFS(_calc_라운드기준!$B15:$AT15,_calc_라운드기준!AT15,$B$1:$AT$1,"&lt;"&amp;45))-(RANK(AT15,$B15:$AT15,0)+COUNTIFS($B15:$AT15,AT15,$B$1:$AT$1,"&lt;"&amp;45))</f>
        <v>15</v>
      </c>
      <c r="CN15">
        <f t="shared" si="0"/>
        <v>38</v>
      </c>
      <c r="CO15">
        <f t="shared" si="1"/>
        <v>29</v>
      </c>
      <c r="CP15">
        <f t="shared" si="2"/>
        <v>18</v>
      </c>
      <c r="CQ15">
        <f t="shared" si="3"/>
        <v>42</v>
      </c>
      <c r="CR15">
        <f t="shared" si="4"/>
        <v>30</v>
      </c>
      <c r="CS15">
        <f t="shared" si="5"/>
        <v>4</v>
      </c>
      <c r="CT15">
        <f t="shared" si="6"/>
        <v>3</v>
      </c>
      <c r="CU15">
        <f t="shared" si="7"/>
        <v>45</v>
      </c>
      <c r="CV15">
        <f t="shared" si="8"/>
        <v>32</v>
      </c>
      <c r="CW15">
        <f t="shared" si="9"/>
        <v>36</v>
      </c>
      <c r="CX15">
        <f t="shared" si="10"/>
        <v>8</v>
      </c>
      <c r="CY15">
        <f t="shared" si="11"/>
        <v>1</v>
      </c>
      <c r="CZ15">
        <f t="shared" si="12"/>
        <v>17</v>
      </c>
      <c r="DA15">
        <f t="shared" si="13"/>
        <v>6</v>
      </c>
      <c r="DB15">
        <f t="shared" si="14"/>
        <v>33</v>
      </c>
      <c r="DC15">
        <f t="shared" si="15"/>
        <v>23</v>
      </c>
      <c r="DD15">
        <f t="shared" si="16"/>
        <v>39</v>
      </c>
      <c r="DE15">
        <f t="shared" si="17"/>
        <v>7</v>
      </c>
      <c r="DF15">
        <f t="shared" si="18"/>
        <v>37</v>
      </c>
      <c r="DG15">
        <f t="shared" si="19"/>
        <v>24</v>
      </c>
      <c r="DH15">
        <f t="shared" si="20"/>
        <v>5</v>
      </c>
      <c r="DI15">
        <f t="shared" si="21"/>
        <v>25</v>
      </c>
      <c r="DJ15">
        <f t="shared" si="22"/>
        <v>43</v>
      </c>
      <c r="DK15">
        <f t="shared" si="23"/>
        <v>20</v>
      </c>
      <c r="DL15">
        <f t="shared" si="24"/>
        <v>44</v>
      </c>
      <c r="DM15">
        <f t="shared" si="25"/>
        <v>27</v>
      </c>
      <c r="DN15">
        <f t="shared" si="26"/>
        <v>34</v>
      </c>
      <c r="DO15">
        <f t="shared" si="27"/>
        <v>40</v>
      </c>
      <c r="DP15">
        <f t="shared" si="28"/>
        <v>22</v>
      </c>
      <c r="DQ15">
        <f t="shared" si="29"/>
        <v>10</v>
      </c>
      <c r="DR15">
        <f t="shared" si="30"/>
        <v>35</v>
      </c>
      <c r="DS15">
        <f t="shared" si="31"/>
        <v>28</v>
      </c>
      <c r="DT15">
        <f t="shared" si="32"/>
        <v>12</v>
      </c>
      <c r="DU15">
        <f t="shared" si="33"/>
        <v>14</v>
      </c>
      <c r="DV15">
        <f t="shared" si="34"/>
        <v>2</v>
      </c>
      <c r="DW15">
        <f t="shared" si="35"/>
        <v>19</v>
      </c>
      <c r="DX15">
        <f t="shared" si="36"/>
        <v>11</v>
      </c>
      <c r="DY15">
        <f t="shared" si="37"/>
        <v>15</v>
      </c>
      <c r="DZ15">
        <f t="shared" si="38"/>
        <v>31</v>
      </c>
      <c r="EA15">
        <f t="shared" si="39"/>
        <v>13</v>
      </c>
      <c r="EB15">
        <f t="shared" si="40"/>
        <v>41</v>
      </c>
      <c r="EC15">
        <f t="shared" si="41"/>
        <v>26</v>
      </c>
      <c r="ED15">
        <f t="shared" si="42"/>
        <v>21</v>
      </c>
      <c r="EE15">
        <f t="shared" si="43"/>
        <v>16</v>
      </c>
      <c r="EF15">
        <f t="shared" si="44"/>
        <v>9</v>
      </c>
    </row>
    <row r="16" spans="1:136" ht="16.5" customHeight="1">
      <c r="A16">
        <f>_calc_라운드기준!A16</f>
        <v>1230</v>
      </c>
      <c r="B16">
        <f>INDEX(_calc_누적빈도!B:B,$A16)-INDEX(_calc_누적빈도!B:B,$A16-기준300회_후보!$B$1)</f>
        <v>40</v>
      </c>
      <c r="C16">
        <f>INDEX(_calc_누적빈도!C:C,$A16)-INDEX(_calc_누적빈도!C:C,$A16-기준300회_후보!$B$1)</f>
        <v>32</v>
      </c>
      <c r="D16">
        <f>INDEX(_calc_누적빈도!D:D,$A16)-INDEX(_calc_누적빈도!D:D,$A16-기준300회_후보!$B$1)</f>
        <v>47</v>
      </c>
      <c r="E16">
        <f>INDEX(_calc_누적빈도!E:E,$A16)-INDEX(_calc_누적빈도!E:E,$A16-기준300회_후보!$B$1)</f>
        <v>35</v>
      </c>
      <c r="F16">
        <f>INDEX(_calc_누적빈도!F:F,$A16)-INDEX(_calc_누적빈도!F:F,$A16-기준300회_후보!$B$1)</f>
        <v>25</v>
      </c>
      <c r="G16">
        <f>INDEX(_calc_누적빈도!G:G,$A16)-INDEX(_calc_누적빈도!G:G,$A16-기준300회_후보!$B$1)</f>
        <v>48</v>
      </c>
      <c r="H16">
        <f>INDEX(_calc_누적빈도!H:H,$A16)-INDEX(_calc_누적빈도!H:H,$A16-기준300회_후보!$B$1)</f>
        <v>44</v>
      </c>
      <c r="I16">
        <f>INDEX(_calc_누적빈도!I:I,$A16)-INDEX(_calc_누적빈도!I:I,$A16-기준300회_후보!$B$1)</f>
        <v>33</v>
      </c>
      <c r="J16">
        <f>INDEX(_calc_누적빈도!J:J,$A16)-INDEX(_calc_누적빈도!J:J,$A16-기준300회_후보!$B$1)</f>
        <v>40</v>
      </c>
      <c r="K16">
        <f>INDEX(_calc_누적빈도!K:K,$A16)-INDEX(_calc_누적빈도!K:K,$A16-기준300회_후보!$B$1)</f>
        <v>34</v>
      </c>
      <c r="L16">
        <f>INDEX(_calc_누적빈도!L:L,$A16)-INDEX(_calc_누적빈도!L:L,$A16-기준300회_후보!$B$1)</f>
        <v>39</v>
      </c>
      <c r="M16">
        <f>INDEX(_calc_누적빈도!M:M,$A16)-INDEX(_calc_누적빈도!M:M,$A16-기준300회_후보!$B$1)</f>
        <v>45</v>
      </c>
      <c r="N16">
        <f>INDEX(_calc_누적빈도!N:N,$A16)-INDEX(_calc_누적빈도!N:N,$A16-기준300회_후보!$B$1)</f>
        <v>48</v>
      </c>
      <c r="O16">
        <f>INDEX(_calc_누적빈도!O:O,$A16)-INDEX(_calc_누적빈도!O:O,$A16-기준300회_후보!$B$1)</f>
        <v>40</v>
      </c>
      <c r="P16">
        <f>INDEX(_calc_누적빈도!P:P,$A16)-INDEX(_calc_누적빈도!P:P,$A16-기준300회_후보!$B$1)</f>
        <v>43</v>
      </c>
      <c r="Q16">
        <f>INDEX(_calc_누적빈도!Q:Q,$A16)-INDEX(_calc_누적빈도!Q:Q,$A16-기준300회_후보!$B$1)</f>
        <v>47</v>
      </c>
      <c r="R16">
        <f>INDEX(_calc_누적빈도!R:R,$A16)-INDEX(_calc_누적빈도!R:R,$A16-기준300회_후보!$B$1)</f>
        <v>36</v>
      </c>
      <c r="S16">
        <f>INDEX(_calc_누적빈도!S:S,$A16)-INDEX(_calc_누적빈도!S:S,$A16-기준300회_후보!$B$1)</f>
        <v>40</v>
      </c>
      <c r="T16">
        <f>INDEX(_calc_누적빈도!T:T,$A16)-INDEX(_calc_누적빈도!T:T,$A16-기준300회_후보!$B$1)</f>
        <v>39</v>
      </c>
      <c r="U16">
        <f>INDEX(_calc_누적빈도!U:U,$A16)-INDEX(_calc_누적빈도!U:U,$A16-기준300회_후보!$B$1)</f>
        <v>39</v>
      </c>
      <c r="V16">
        <f>INDEX(_calc_누적빈도!V:V,$A16)-INDEX(_calc_누적빈도!V:V,$A16-기준300회_후보!$B$1)</f>
        <v>42</v>
      </c>
      <c r="W16">
        <f>INDEX(_calc_누적빈도!W:W,$A16)-INDEX(_calc_누적빈도!W:W,$A16-기준300회_후보!$B$1)</f>
        <v>38</v>
      </c>
      <c r="X16">
        <f>INDEX(_calc_누적빈도!X:X,$A16)-INDEX(_calc_누적빈도!X:X,$A16-기준300회_후보!$B$1)</f>
        <v>36</v>
      </c>
      <c r="Y16">
        <f>INDEX(_calc_누적빈도!Y:Y,$A16)-INDEX(_calc_누적빈도!Y:Y,$A16-기준300회_후보!$B$1)</f>
        <v>42</v>
      </c>
      <c r="Z16">
        <f>INDEX(_calc_누적빈도!Z:Z,$A16)-INDEX(_calc_누적빈도!Z:Z,$A16-기준300회_후보!$B$1)</f>
        <v>33</v>
      </c>
      <c r="AA16">
        <f>INDEX(_calc_누적빈도!AA:AA,$A16)-INDEX(_calc_누적빈도!AA:AA,$A16-기준300회_후보!$B$1)</f>
        <v>40</v>
      </c>
      <c r="AB16">
        <f>INDEX(_calc_누적빈도!AB:AB,$A16)-INDEX(_calc_누적빈도!AB:AB,$A16-기준300회_후보!$B$1)</f>
        <v>44</v>
      </c>
      <c r="AC16">
        <f>INDEX(_calc_누적빈도!AC:AC,$A16)-INDEX(_calc_누적빈도!AC:AC,$A16-기준300회_후보!$B$1)</f>
        <v>40</v>
      </c>
      <c r="AD16">
        <f>INDEX(_calc_누적빈도!AD:AD,$A16)-INDEX(_calc_누적빈도!AD:AD,$A16-기준300회_후보!$B$1)</f>
        <v>44</v>
      </c>
      <c r="AE16">
        <f>INDEX(_calc_누적빈도!AE:AE,$A16)-INDEX(_calc_누적빈도!AE:AE,$A16-기준300회_후보!$B$1)</f>
        <v>47</v>
      </c>
      <c r="AF16">
        <f>INDEX(_calc_누적빈도!AF:AF,$A16)-INDEX(_calc_누적빈도!AF:AF,$A16-기준300회_후보!$B$1)</f>
        <v>42</v>
      </c>
      <c r="AG16">
        <f>INDEX(_calc_누적빈도!AG:AG,$A16)-INDEX(_calc_누적빈도!AG:AG,$A16-기준300회_후보!$B$1)</f>
        <v>36</v>
      </c>
      <c r="AH16">
        <f>INDEX(_calc_누적빈도!AH:AH,$A16)-INDEX(_calc_누적빈도!AH:AH,$A16-기준300회_후보!$B$1)</f>
        <v>45</v>
      </c>
      <c r="AI16">
        <f>INDEX(_calc_누적빈도!AI:AI,$A16)-INDEX(_calc_누적빈도!AI:AI,$A16-기준300회_후보!$B$1)</f>
        <v>38</v>
      </c>
      <c r="AJ16">
        <f>INDEX(_calc_누적빈도!AJ:AJ,$A16)-INDEX(_calc_누적빈도!AJ:AJ,$A16-기준300회_후보!$B$1)</f>
        <v>49</v>
      </c>
      <c r="AK16">
        <f>INDEX(_calc_누적빈도!AK:AK,$A16)-INDEX(_calc_누적빈도!AK:AK,$A16-기준300회_후보!$B$1)</f>
        <v>42</v>
      </c>
      <c r="AL16">
        <f>INDEX(_calc_누적빈도!AL:AL,$A16)-INDEX(_calc_누적빈도!AL:AL,$A16-기준300회_후보!$B$1)</f>
        <v>45</v>
      </c>
      <c r="AM16">
        <f>INDEX(_calc_누적빈도!AM:AM,$A16)-INDEX(_calc_누적빈도!AM:AM,$A16-기준300회_후보!$B$1)</f>
        <v>45</v>
      </c>
      <c r="AN16">
        <f>INDEX(_calc_누적빈도!AN:AN,$A16)-INDEX(_calc_누적빈도!AN:AN,$A16-기준300회_후보!$B$1)</f>
        <v>35</v>
      </c>
      <c r="AO16">
        <f>INDEX(_calc_누적빈도!AO:AO,$A16)-INDEX(_calc_누적빈도!AO:AO,$A16-기준300회_후보!$B$1)</f>
        <v>40</v>
      </c>
      <c r="AP16">
        <f>INDEX(_calc_누적빈도!AP:AP,$A16)-INDEX(_calc_누적빈도!AP:AP,$A16-기준300회_후보!$B$1)</f>
        <v>37</v>
      </c>
      <c r="AQ16">
        <f>INDEX(_calc_누적빈도!AQ:AQ,$A16)-INDEX(_calc_누적빈도!AQ:AQ,$A16-기준300회_후보!$B$1)</f>
        <v>35</v>
      </c>
      <c r="AR16">
        <f>INDEX(_calc_누적빈도!AR:AR,$A16)-INDEX(_calc_누적빈도!AR:AR,$A16-기준300회_후보!$B$1)</f>
        <v>25</v>
      </c>
      <c r="AS16">
        <f>INDEX(_calc_누적빈도!AS:AS,$A16)-INDEX(_calc_누적빈도!AS:AS,$A16-기준300회_후보!$B$1)</f>
        <v>41</v>
      </c>
      <c r="AT16">
        <f>INDEX(_calc_누적빈도!AT:AT,$A16)-INDEX(_calc_누적빈도!AT:AT,$A16-기준300회_후보!$B$1)</f>
        <v>45</v>
      </c>
      <c r="AU16">
        <f>(RANK(_calc_라운드기준!B16,_calc_라운드기준!$B16:$AT16,0)+COUNTIFS(_calc_라운드기준!$B16:$AT16,_calc_라운드기준!B16,$B$1:$AT$1,"&lt;"&amp;1))-(RANK(B16,$B16:$AT16,0)+COUNTIFS($B16:$AT16,B16,$B$1:$AT$1,"&lt;"&amp;1))</f>
        <v>-17</v>
      </c>
      <c r="AV16">
        <f>(RANK(_calc_라운드기준!C16,_calc_라운드기준!$B16:$AT16,0)+COUNTIFS(_calc_라운드기준!$B16:$AT16,_calc_라운드기준!C16,$B$1:$AT$1,"&lt;"&amp;2))-(RANK(C16,$B16:$AT16,0)+COUNTIFS($B16:$AT16,C16,$B$1:$AT$1,"&lt;"&amp;2))</f>
        <v>-8</v>
      </c>
      <c r="AW16">
        <f>(RANK(_calc_라운드기준!D16,_calc_라운드기준!$B16:$AT16,0)+COUNTIFS(_calc_라운드기준!$B16:$AT16,_calc_라운드기준!D16,$B$1:$AT$1,"&lt;"&amp;3))-(RANK(D16,$B16:$AT16,0)+COUNTIFS($B16:$AT16,D16,$B$1:$AT$1,"&lt;"&amp;3))</f>
        <v>8</v>
      </c>
      <c r="AX16">
        <f>(RANK(_calc_라운드기준!E16,_calc_라운드기준!$B16:$AT16,0)+COUNTIFS(_calc_라운드기준!$B16:$AT16,_calc_라운드기준!E16,$B$1:$AT$1,"&lt;"&amp;4))-(RANK(E16,$B16:$AT16,0)+COUNTIFS($B16:$AT16,E16,$B$1:$AT$1,"&lt;"&amp;4))</f>
        <v>-24</v>
      </c>
      <c r="AY16">
        <f>(RANK(_calc_라운드기준!F16,_calc_라운드기준!$B16:$AT16,0)+COUNTIFS(_calc_라운드기준!$B16:$AT16,_calc_라운드기준!F16,$B$1:$AT$1,"&lt;"&amp;5))-(RANK(F16,$B16:$AT16,0)+COUNTIFS($B16:$AT16,F16,$B$1:$AT$1,"&lt;"&amp;5))</f>
        <v>-8</v>
      </c>
      <c r="AZ16">
        <f>(RANK(_calc_라운드기준!G16,_calc_라운드기준!$B16:$AT16,0)+COUNTIFS(_calc_라운드기준!$B16:$AT16,_calc_라운드기준!G16,$B$1:$AT$1,"&lt;"&amp;6))-(RANK(G16,$B16:$AT16,0)+COUNTIFS($B16:$AT16,G16,$B$1:$AT$1,"&lt;"&amp;6))</f>
        <v>12</v>
      </c>
      <c r="BA16">
        <f>(RANK(_calc_라운드기준!H16,_calc_라운드기준!$B16:$AT16,0)+COUNTIFS(_calc_라운드기준!$B16:$AT16,_calc_라운드기준!H16,$B$1:$AT$1,"&lt;"&amp;7))-(RANK(H16,$B16:$AT16,0)+COUNTIFS($B16:$AT16,H16,$B$1:$AT$1,"&lt;"&amp;7))</f>
        <v>28</v>
      </c>
      <c r="BB16">
        <f>(RANK(_calc_라운드기준!I16,_calc_라운드기준!$B16:$AT16,0)+COUNTIFS(_calc_라운드기준!$B16:$AT16,_calc_라운드기준!I16,$B$1:$AT$1,"&lt;"&amp;8))-(RANK(I16,$B16:$AT16,0)+COUNTIFS($B16:$AT16,I16,$B$1:$AT$1,"&lt;"&amp;8))</f>
        <v>-26</v>
      </c>
      <c r="BC16">
        <f>(RANK(_calc_라운드기준!J16,_calc_라운드기준!$B16:$AT16,0)+COUNTIFS(_calc_라운드기준!$B16:$AT16,_calc_라운드기준!J16,$B$1:$AT$1,"&lt;"&amp;9))-(RANK(J16,$B16:$AT16,0)+COUNTIFS($B16:$AT16,J16,$B$1:$AT$1,"&lt;"&amp;9))</f>
        <v>-6</v>
      </c>
      <c r="BD16">
        <f>(RANK(_calc_라운드기준!K16,_calc_라운드기준!$B16:$AT16,0)+COUNTIFS(_calc_라운드기준!$B16:$AT16,_calc_라운드기준!K16,$B$1:$AT$1,"&lt;"&amp;10))-(RANK(K16,$B16:$AT16,0)+COUNTIFS($B16:$AT16,K16,$B$1:$AT$1,"&lt;"&amp;10))</f>
        <v>-13</v>
      </c>
      <c r="BE16">
        <f>(RANK(_calc_라운드기준!L16,_calc_라운드기준!$B16:$AT16,0)+COUNTIFS(_calc_라운드기준!$B16:$AT16,_calc_라운드기준!L16,$B$1:$AT$1,"&lt;"&amp;11))-(RANK(L16,$B16:$AT16,0)+COUNTIFS($B16:$AT16,L16,$B$1:$AT$1,"&lt;"&amp;11))</f>
        <v>16</v>
      </c>
      <c r="BF16">
        <f>(RANK(_calc_라운드기준!M16,_calc_라운드기준!$B16:$AT16,0)+COUNTIFS(_calc_라운드기준!$B16:$AT16,_calc_라운드기준!M16,$B$1:$AT$1,"&lt;"&amp;12))-(RANK(M16,$B16:$AT16,0)+COUNTIFS($B16:$AT16,M16,$B$1:$AT$1,"&lt;"&amp;12))</f>
        <v>21</v>
      </c>
      <c r="BG16">
        <f>(RANK(_calc_라운드기준!N16,_calc_라운드기준!$B16:$AT16,0)+COUNTIFS(_calc_라운드기준!$B16:$AT16,_calc_라운드기준!N16,$B$1:$AT$1,"&lt;"&amp;13))-(RANK(N16,$B16:$AT16,0)+COUNTIFS($B16:$AT16,N16,$B$1:$AT$1,"&lt;"&amp;13))</f>
        <v>5</v>
      </c>
      <c r="BH16">
        <f>(RANK(_calc_라운드기준!O16,_calc_라운드기준!$B16:$AT16,0)+COUNTIFS(_calc_라운드기준!$B16:$AT16,_calc_라운드기준!O16,$B$1:$AT$1,"&lt;"&amp;14))-(RANK(O16,$B16:$AT16,0)+COUNTIFS($B16:$AT16,O16,$B$1:$AT$1,"&lt;"&amp;14))</f>
        <v>18</v>
      </c>
      <c r="BI16">
        <f>(RANK(_calc_라운드기준!P16,_calc_라운드기준!$B16:$AT16,0)+COUNTIFS(_calc_라운드기준!$B16:$AT16,_calc_라운드기준!P16,$B$1:$AT$1,"&lt;"&amp;15))-(RANK(P16,$B16:$AT16,0)+COUNTIFS($B16:$AT16,P16,$B$1:$AT$1,"&lt;"&amp;15))</f>
        <v>-10</v>
      </c>
      <c r="BJ16">
        <f>(RANK(_calc_라운드기준!Q16,_calc_라운드기준!$B16:$AT16,0)+COUNTIFS(_calc_라운드기준!$B16:$AT16,_calc_라운드기준!Q16,$B$1:$AT$1,"&lt;"&amp;16))-(RANK(Q16,$B16:$AT16,0)+COUNTIFS($B16:$AT16,Q16,$B$1:$AT$1,"&lt;"&amp;16))</f>
        <v>-2</v>
      </c>
      <c r="BK16">
        <f>(RANK(_calc_라운드기준!R16,_calc_라운드기준!$B16:$AT16,0)+COUNTIFS(_calc_라운드기준!$B16:$AT16,_calc_라운드기준!R16,$B$1:$AT$1,"&lt;"&amp;17))-(RANK(R16,$B16:$AT16,0)+COUNTIFS($B16:$AT16,R16,$B$1:$AT$1,"&lt;"&amp;17))</f>
        <v>-17</v>
      </c>
      <c r="BL16">
        <f>(RANK(_calc_라운드기준!S16,_calc_라운드기준!$B16:$AT16,0)+COUNTIFS(_calc_라운드기준!$B16:$AT16,_calc_라운드기준!S16,$B$1:$AT$1,"&lt;"&amp;18))-(RANK(S16,$B16:$AT16,0)+COUNTIFS($B16:$AT16,S16,$B$1:$AT$1,"&lt;"&amp;18))</f>
        <v>13</v>
      </c>
      <c r="BM16">
        <f>(RANK(_calc_라운드기준!T16,_calc_라운드기준!$B16:$AT16,0)+COUNTIFS(_calc_라운드기준!$B16:$AT16,_calc_라운드기준!T16,$B$1:$AT$1,"&lt;"&amp;19))-(RANK(T16,$B16:$AT16,0)+COUNTIFS($B16:$AT16,T16,$B$1:$AT$1,"&lt;"&amp;19))</f>
        <v>-11</v>
      </c>
      <c r="BN16">
        <f>(RANK(_calc_라운드기준!U16,_calc_라운드기준!$B16:$AT16,0)+COUNTIFS(_calc_라운드기준!$B16:$AT16,_calc_라운드기준!U16,$B$1:$AT$1,"&lt;"&amp;20))-(RANK(U16,$B16:$AT16,0)+COUNTIFS($B16:$AT16,U16,$B$1:$AT$1,"&lt;"&amp;20))</f>
        <v>-1</v>
      </c>
      <c r="BO16">
        <f>(RANK(_calc_라운드기준!V16,_calc_라운드기준!$B16:$AT16,0)+COUNTIFS(_calc_라운드기준!$B16:$AT16,_calc_라운드기준!V16,$B$1:$AT$1,"&lt;"&amp;21))-(RANK(V16,$B16:$AT16,0)+COUNTIFS($B16:$AT16,V16,$B$1:$AT$1,"&lt;"&amp;21))</f>
        <v>26</v>
      </c>
      <c r="BP16">
        <f>(RANK(_calc_라운드기준!W16,_calc_라운드기준!$B16:$AT16,0)+COUNTIFS(_calc_라운드기준!$B16:$AT16,_calc_라운드기준!W16,$B$1:$AT$1,"&lt;"&amp;22))-(RANK(W16,$B16:$AT16,0)+COUNTIFS($B16:$AT16,W16,$B$1:$AT$1,"&lt;"&amp;22))</f>
        <v>7</v>
      </c>
      <c r="BQ16">
        <f>(RANK(_calc_라운드기준!X16,_calc_라운드기준!$B16:$AT16,0)+COUNTIFS(_calc_라운드기준!$B16:$AT16,_calc_라운드기준!X16,$B$1:$AT$1,"&lt;"&amp;23))-(RANK(X16,$B16:$AT16,0)+COUNTIFS($B16:$AT16,X16,$B$1:$AT$1,"&lt;"&amp;23))</f>
        <v>-26</v>
      </c>
      <c r="BR16">
        <f>(RANK(_calc_라운드기준!Y16,_calc_라운드기준!$B16:$AT16,0)+COUNTIFS(_calc_라운드기준!$B16:$AT16,_calc_라운드기준!Y16,$B$1:$AT$1,"&lt;"&amp;24))-(RANK(Y16,$B16:$AT16,0)+COUNTIFS($B16:$AT16,Y16,$B$1:$AT$1,"&lt;"&amp;24))</f>
        <v>2</v>
      </c>
      <c r="BS16">
        <f>(RANK(_calc_라운드기준!Z16,_calc_라운드기준!$B16:$AT16,0)+COUNTIFS(_calc_라운드기준!$B16:$AT16,_calc_라운드기준!Z16,$B$1:$AT$1,"&lt;"&amp;25))-(RANK(Z16,$B16:$AT16,0)+COUNTIFS($B16:$AT16,Z16,$B$1:$AT$1,"&lt;"&amp;25))</f>
        <v>-22</v>
      </c>
      <c r="BT16">
        <f>(RANK(_calc_라운드기준!AA16,_calc_라운드기준!$B16:$AT16,0)+COUNTIFS(_calc_라운드기준!$B16:$AT16,_calc_라운드기준!AA16,$B$1:$AT$1,"&lt;"&amp;26))-(RANK(AA16,$B16:$AT16,0)+COUNTIFS($B16:$AT16,AA16,$B$1:$AT$1,"&lt;"&amp;26))</f>
        <v>-4</v>
      </c>
      <c r="BU16">
        <f>(RANK(_calc_라운드기준!AB16,_calc_라운드기준!$B16:$AT16,0)+COUNTIFS(_calc_라운드기준!$B16:$AT16,_calc_라운드기준!AB16,$B$1:$AT$1,"&lt;"&amp;27))-(RANK(AB16,$B16:$AT16,0)+COUNTIFS($B16:$AT16,AB16,$B$1:$AT$1,"&lt;"&amp;27))</f>
        <v>-12</v>
      </c>
      <c r="BV16">
        <f>(RANK(_calc_라운드기준!AC16,_calc_라운드기준!$B16:$AT16,0)+COUNTIFS(_calc_라운드기준!$B16:$AT16,_calc_라운드기준!AC16,$B$1:$AT$1,"&lt;"&amp;28))-(RANK(AC16,$B16:$AT16,0)+COUNTIFS($B16:$AT16,AC16,$B$1:$AT$1,"&lt;"&amp;28))</f>
        <v>-24</v>
      </c>
      <c r="BW16">
        <f>(RANK(_calc_라운드기준!AD16,_calc_라운드기준!$B16:$AT16,0)+COUNTIFS(_calc_라운드기준!$B16:$AT16,_calc_라운드기준!AD16,$B$1:$AT$1,"&lt;"&amp;29))-(RANK(AD16,$B16:$AT16,0)+COUNTIFS($B16:$AT16,AD16,$B$1:$AT$1,"&lt;"&amp;29))</f>
        <v>-4</v>
      </c>
      <c r="BX16">
        <f>(RANK(_calc_라운드기준!AE16,_calc_라운드기준!$B16:$AT16,0)+COUNTIFS(_calc_라운드기준!$B16:$AT16,_calc_라운드기준!AE16,$B$1:$AT$1,"&lt;"&amp;30))-(RANK(AE16,$B16:$AT16,0)+COUNTIFS($B16:$AT16,AE16,$B$1:$AT$1,"&lt;"&amp;30))</f>
        <v>16</v>
      </c>
      <c r="BY16">
        <f>(RANK(_calc_라운드기준!AF16,_calc_라운드기준!$B16:$AT16,0)+COUNTIFS(_calc_라운드기준!$B16:$AT16,_calc_라운드기준!AF16,$B$1:$AT$1,"&lt;"&amp;31))-(RANK(AF16,$B16:$AT16,0)+COUNTIFS($B16:$AT16,AF16,$B$1:$AT$1,"&lt;"&amp;31))</f>
        <v>-12</v>
      </c>
      <c r="BZ16">
        <f>(RANK(_calc_라운드기준!AG16,_calc_라운드기준!$B16:$AT16,0)+COUNTIFS(_calc_라운드기준!$B16:$AT16,_calc_라운드기준!AG16,$B$1:$AT$1,"&lt;"&amp;32))-(RANK(AG16,$B16:$AT16,0)+COUNTIFS($B16:$AT16,AG16,$B$1:$AT$1,"&lt;"&amp;32))</f>
        <v>-6</v>
      </c>
      <c r="CA16">
        <f>(RANK(_calc_라운드기준!AH16,_calc_라운드기준!$B16:$AT16,0)+COUNTIFS(_calc_라운드기준!$B16:$AT16,_calc_라운드기준!AH16,$B$1:$AT$1,"&lt;"&amp;33))-(RANK(AH16,$B16:$AT16,0)+COUNTIFS($B16:$AT16,AH16,$B$1:$AT$1,"&lt;"&amp;33))</f>
        <v>15</v>
      </c>
      <c r="CB16">
        <f>(RANK(_calc_라운드기준!AI16,_calc_라운드기준!$B16:$AT16,0)+COUNTIFS(_calc_라운드기준!$B16:$AT16,_calc_라운드기준!AI16,$B$1:$AT$1,"&lt;"&amp;34))-(RANK(AI16,$B16:$AT16,0)+COUNTIFS($B16:$AT16,AI16,$B$1:$AT$1,"&lt;"&amp;34))</f>
        <v>11</v>
      </c>
      <c r="CC16">
        <f>(RANK(_calc_라운드기준!AJ16,_calc_라운드기준!$B16:$AT16,0)+COUNTIFS(_calc_라운드기준!$B16:$AT16,_calc_라운드기준!AJ16,$B$1:$AT$1,"&lt;"&amp;35))-(RANK(AJ16,$B16:$AT16,0)+COUNTIFS($B16:$AT16,AJ16,$B$1:$AT$1,"&lt;"&amp;35))</f>
        <v>30</v>
      </c>
      <c r="CD16">
        <f>(RANK(_calc_라운드기준!AK16,_calc_라운드기준!$B16:$AT16,0)+COUNTIFS(_calc_라운드기준!$B16:$AT16,_calc_라운드기준!AK16,$B$1:$AT$1,"&lt;"&amp;36))-(RANK(AK16,$B16:$AT16,0)+COUNTIFS($B16:$AT16,AK16,$B$1:$AT$1,"&lt;"&amp;36))</f>
        <v>5</v>
      </c>
      <c r="CE16">
        <f>(RANK(_calc_라운드기준!AL16,_calc_라운드기준!$B16:$AT16,0)+COUNTIFS(_calc_라운드기준!$B16:$AT16,_calc_라운드기준!AL16,$B$1:$AT$1,"&lt;"&amp;37))-(RANK(AL16,$B16:$AT16,0)+COUNTIFS($B16:$AT16,AL16,$B$1:$AT$1,"&lt;"&amp;37))</f>
        <v>2</v>
      </c>
      <c r="CF16">
        <f>(RANK(_calc_라운드기준!AM16,_calc_라운드기준!$B16:$AT16,0)+COUNTIFS(_calc_라운드기준!$B16:$AT16,_calc_라운드기준!AM16,$B$1:$AT$1,"&lt;"&amp;38))-(RANK(AM16,$B16:$AT16,0)+COUNTIFS($B16:$AT16,AM16,$B$1:$AT$1,"&lt;"&amp;38))</f>
        <v>15</v>
      </c>
      <c r="CG16">
        <f>(RANK(_calc_라운드기준!AN16,_calc_라운드기준!$B16:$AT16,0)+COUNTIFS(_calc_라운드기준!$B16:$AT16,_calc_라운드기준!AN16,$B$1:$AT$1,"&lt;"&amp;39))-(RANK(AN16,$B16:$AT16,0)+COUNTIFS($B16:$AT16,AN16,$B$1:$AT$1,"&lt;"&amp;39))</f>
        <v>-6</v>
      </c>
      <c r="CH16">
        <f>(RANK(_calc_라운드기준!AO16,_calc_라운드기준!$B16:$AT16,0)+COUNTIFS(_calc_라운드기준!$B16:$AT16,_calc_라운드기준!AO16,$B$1:$AT$1,"&lt;"&amp;40))-(RANK(AO16,$B16:$AT16,0)+COUNTIFS($B16:$AT16,AO16,$B$1:$AT$1,"&lt;"&amp;40))</f>
        <v>6</v>
      </c>
      <c r="CI16">
        <f>(RANK(_calc_라운드기준!AP16,_calc_라운드기준!$B16:$AT16,0)+COUNTIFS(_calc_라운드기준!$B16:$AT16,_calc_라운드기준!AP16,$B$1:$AT$1,"&lt;"&amp;41))-(RANK(AP16,$B16:$AT16,0)+COUNTIFS($B16:$AT16,AP16,$B$1:$AT$1,"&lt;"&amp;41))</f>
        <v>-26</v>
      </c>
      <c r="CJ16">
        <f>(RANK(_calc_라운드기준!AQ16,_calc_라운드기준!$B16:$AT16,0)+COUNTIFS(_calc_라운드기준!$B16:$AT16,_calc_라운드기준!AQ16,$B$1:$AT$1,"&lt;"&amp;42))-(RANK(AQ16,$B16:$AT16,0)+COUNTIFS($B16:$AT16,AQ16,$B$1:$AT$1,"&lt;"&amp;42))</f>
        <v>0</v>
      </c>
      <c r="CK16">
        <f>(RANK(_calc_라운드기준!AR16,_calc_라운드기준!$B16:$AT16,0)+COUNTIFS(_calc_라운드기준!$B16:$AT16,_calc_라운드기준!AR16,$B$1:$AT$1,"&lt;"&amp;43))-(RANK(AR16,$B16:$AT16,0)+COUNTIFS($B16:$AT16,AR16,$B$1:$AT$1,"&lt;"&amp;43))</f>
        <v>0</v>
      </c>
      <c r="CL16">
        <f>(RANK(_calc_라운드기준!AS16,_calc_라운드기준!$B16:$AT16,0)+COUNTIFS(_calc_라운드기준!$B16:$AT16,_calc_라운드기준!AS16,$B$1:$AT$1,"&lt;"&amp;44))-(RANK(AS16,$B16:$AT16,0)+COUNTIFS($B16:$AT16,AS16,$B$1:$AT$1,"&lt;"&amp;44))</f>
        <v>14</v>
      </c>
      <c r="CM16">
        <f>(RANK(_calc_라운드기준!AT16,_calc_라운드기준!$B16:$AT16,0)+COUNTIFS(_calc_라운드기준!$B16:$AT16,_calc_라운드기준!AT16,$B$1:$AT$1,"&lt;"&amp;45))-(RANK(AT16,$B16:$AT16,0)+COUNTIFS($B16:$AT16,AT16,$B$1:$AT$1,"&lt;"&amp;45))</f>
        <v>15</v>
      </c>
      <c r="CN16">
        <f t="shared" si="0"/>
        <v>38</v>
      </c>
      <c r="CO16">
        <f t="shared" si="1"/>
        <v>31</v>
      </c>
      <c r="CP16">
        <f t="shared" si="2"/>
        <v>15</v>
      </c>
      <c r="CQ16">
        <f t="shared" si="3"/>
        <v>41</v>
      </c>
      <c r="CR16">
        <f t="shared" si="4"/>
        <v>32</v>
      </c>
      <c r="CS16">
        <f t="shared" si="5"/>
        <v>13</v>
      </c>
      <c r="CT16">
        <f t="shared" si="6"/>
        <v>2</v>
      </c>
      <c r="CU16">
        <f t="shared" si="7"/>
        <v>43</v>
      </c>
      <c r="CV16">
        <f t="shared" si="8"/>
        <v>28</v>
      </c>
      <c r="CW16">
        <f t="shared" si="9"/>
        <v>37</v>
      </c>
      <c r="CX16">
        <f t="shared" si="10"/>
        <v>6</v>
      </c>
      <c r="CY16">
        <f t="shared" si="11"/>
        <v>4</v>
      </c>
      <c r="CZ16">
        <f t="shared" si="12"/>
        <v>18</v>
      </c>
      <c r="DA16">
        <f t="shared" si="13"/>
        <v>5</v>
      </c>
      <c r="DB16">
        <f t="shared" si="14"/>
        <v>33</v>
      </c>
      <c r="DC16">
        <f t="shared" si="15"/>
        <v>25</v>
      </c>
      <c r="DD16">
        <f t="shared" si="16"/>
        <v>39</v>
      </c>
      <c r="DE16">
        <f t="shared" si="17"/>
        <v>12</v>
      </c>
      <c r="DF16">
        <f t="shared" si="18"/>
        <v>34</v>
      </c>
      <c r="DG16">
        <f t="shared" si="19"/>
        <v>24</v>
      </c>
      <c r="DH16">
        <f t="shared" si="20"/>
        <v>3</v>
      </c>
      <c r="DI16">
        <f t="shared" si="21"/>
        <v>16</v>
      </c>
      <c r="DJ16">
        <f t="shared" si="22"/>
        <v>44</v>
      </c>
      <c r="DK16">
        <f t="shared" si="23"/>
        <v>20</v>
      </c>
      <c r="DL16">
        <f t="shared" si="24"/>
        <v>40</v>
      </c>
      <c r="DM16">
        <f t="shared" si="25"/>
        <v>26</v>
      </c>
      <c r="DN16">
        <f t="shared" si="26"/>
        <v>35</v>
      </c>
      <c r="DO16">
        <f t="shared" si="27"/>
        <v>42</v>
      </c>
      <c r="DP16">
        <f t="shared" si="28"/>
        <v>27</v>
      </c>
      <c r="DQ16">
        <f t="shared" si="29"/>
        <v>7</v>
      </c>
      <c r="DR16">
        <f t="shared" si="30"/>
        <v>36</v>
      </c>
      <c r="DS16">
        <f t="shared" si="31"/>
        <v>29</v>
      </c>
      <c r="DT16">
        <f t="shared" si="32"/>
        <v>8</v>
      </c>
      <c r="DU16">
        <f t="shared" si="33"/>
        <v>14</v>
      </c>
      <c r="DV16">
        <f t="shared" si="34"/>
        <v>1</v>
      </c>
      <c r="DW16">
        <f t="shared" si="35"/>
        <v>19</v>
      </c>
      <c r="DX16">
        <f t="shared" si="36"/>
        <v>21</v>
      </c>
      <c r="DY16">
        <f t="shared" si="37"/>
        <v>9</v>
      </c>
      <c r="DZ16">
        <f t="shared" si="38"/>
        <v>30</v>
      </c>
      <c r="EA16">
        <f t="shared" si="39"/>
        <v>17</v>
      </c>
      <c r="EB16">
        <f t="shared" si="40"/>
        <v>45</v>
      </c>
      <c r="EC16">
        <f t="shared" si="41"/>
        <v>22</v>
      </c>
      <c r="ED16">
        <f t="shared" si="42"/>
        <v>23</v>
      </c>
      <c r="EE16">
        <f t="shared" si="43"/>
        <v>11</v>
      </c>
      <c r="EF16">
        <f t="shared" si="44"/>
        <v>10</v>
      </c>
    </row>
    <row r="17" spans="1:136" ht="16.5" customHeight="1">
      <c r="A17">
        <f>_calc_라운드기준!A17</f>
        <v>1229</v>
      </c>
      <c r="B17">
        <f>INDEX(_calc_누적빈도!B:B,$A17)-INDEX(_calc_누적빈도!B:B,$A17-기준300회_후보!$B$1)</f>
        <v>40</v>
      </c>
      <c r="C17">
        <f>INDEX(_calc_누적빈도!C:C,$A17)-INDEX(_calc_누적빈도!C:C,$A17-기준300회_후보!$B$1)</f>
        <v>32</v>
      </c>
      <c r="D17">
        <f>INDEX(_calc_누적빈도!D:D,$A17)-INDEX(_calc_누적빈도!D:D,$A17-기준300회_후보!$B$1)</f>
        <v>47</v>
      </c>
      <c r="E17">
        <f>INDEX(_calc_누적빈도!E:E,$A17)-INDEX(_calc_누적빈도!E:E,$A17-기준300회_후보!$B$1)</f>
        <v>35</v>
      </c>
      <c r="F17">
        <f>INDEX(_calc_누적빈도!F:F,$A17)-INDEX(_calc_누적빈도!F:F,$A17-기준300회_후보!$B$1)</f>
        <v>25</v>
      </c>
      <c r="G17">
        <f>INDEX(_calc_누적빈도!G:G,$A17)-INDEX(_calc_누적빈도!G:G,$A17-기준300회_후보!$B$1)</f>
        <v>48</v>
      </c>
      <c r="H17">
        <f>INDEX(_calc_누적빈도!H:H,$A17)-INDEX(_calc_누적빈도!H:H,$A17-기준300회_후보!$B$1)</f>
        <v>45</v>
      </c>
      <c r="I17">
        <f>INDEX(_calc_누적빈도!I:I,$A17)-INDEX(_calc_누적빈도!I:I,$A17-기준300회_후보!$B$1)</f>
        <v>33</v>
      </c>
      <c r="J17">
        <f>INDEX(_calc_누적빈도!J:J,$A17)-INDEX(_calc_누적빈도!J:J,$A17-기준300회_후보!$B$1)</f>
        <v>41</v>
      </c>
      <c r="K17">
        <f>INDEX(_calc_누적빈도!K:K,$A17)-INDEX(_calc_누적빈도!K:K,$A17-기준300회_후보!$B$1)</f>
        <v>34</v>
      </c>
      <c r="L17">
        <f>INDEX(_calc_누적빈도!L:L,$A17)-INDEX(_calc_누적빈도!L:L,$A17-기준300회_후보!$B$1)</f>
        <v>39</v>
      </c>
      <c r="M17">
        <f>INDEX(_calc_누적빈도!M:M,$A17)-INDEX(_calc_누적빈도!M:M,$A17-기준300회_후보!$B$1)</f>
        <v>45</v>
      </c>
      <c r="N17">
        <f>INDEX(_calc_누적빈도!N:N,$A17)-INDEX(_calc_누적빈도!N:N,$A17-기준300회_후보!$B$1)</f>
        <v>47</v>
      </c>
      <c r="O17">
        <f>INDEX(_calc_누적빈도!O:O,$A17)-INDEX(_calc_누적빈도!O:O,$A17-기준300회_후보!$B$1)</f>
        <v>40</v>
      </c>
      <c r="P17">
        <f>INDEX(_calc_누적빈도!P:P,$A17)-INDEX(_calc_누적빈도!P:P,$A17-기준300회_후보!$B$1)</f>
        <v>44</v>
      </c>
      <c r="Q17">
        <f>INDEX(_calc_누적빈도!Q:Q,$A17)-INDEX(_calc_누적빈도!Q:Q,$A17-기준300회_후보!$B$1)</f>
        <v>47</v>
      </c>
      <c r="R17">
        <f>INDEX(_calc_누적빈도!R:R,$A17)-INDEX(_calc_누적빈도!R:R,$A17-기준300회_후보!$B$1)</f>
        <v>36</v>
      </c>
      <c r="S17">
        <f>INDEX(_calc_누적빈도!S:S,$A17)-INDEX(_calc_누적빈도!S:S,$A17-기준300회_후보!$B$1)</f>
        <v>40</v>
      </c>
      <c r="T17">
        <f>INDEX(_calc_누적빈도!T:T,$A17)-INDEX(_calc_누적빈도!T:T,$A17-기준300회_후보!$B$1)</f>
        <v>40</v>
      </c>
      <c r="U17">
        <f>INDEX(_calc_누적빈도!U:U,$A17)-INDEX(_calc_누적빈도!U:U,$A17-기준300회_후보!$B$1)</f>
        <v>39</v>
      </c>
      <c r="V17">
        <f>INDEX(_calc_누적빈도!V:V,$A17)-INDEX(_calc_누적빈도!V:V,$A17-기준300회_후보!$B$1)</f>
        <v>42</v>
      </c>
      <c r="W17">
        <f>INDEX(_calc_누적빈도!W:W,$A17)-INDEX(_calc_누적빈도!W:W,$A17-기준300회_후보!$B$1)</f>
        <v>38</v>
      </c>
      <c r="X17">
        <f>INDEX(_calc_누적빈도!X:X,$A17)-INDEX(_calc_누적빈도!X:X,$A17-기준300회_후보!$B$1)</f>
        <v>37</v>
      </c>
      <c r="Y17">
        <f>INDEX(_calc_누적빈도!Y:Y,$A17)-INDEX(_calc_누적빈도!Y:Y,$A17-기준300회_후보!$B$1)</f>
        <v>42</v>
      </c>
      <c r="Z17">
        <f>INDEX(_calc_누적빈도!Z:Z,$A17)-INDEX(_calc_누적빈도!Z:Z,$A17-기준300회_후보!$B$1)</f>
        <v>33</v>
      </c>
      <c r="AA17">
        <f>INDEX(_calc_누적빈도!AA:AA,$A17)-INDEX(_calc_누적빈도!AA:AA,$A17-기준300회_후보!$B$1)</f>
        <v>40</v>
      </c>
      <c r="AB17">
        <f>INDEX(_calc_누적빈도!AB:AB,$A17)-INDEX(_calc_누적빈도!AB:AB,$A17-기준300회_후보!$B$1)</f>
        <v>44</v>
      </c>
      <c r="AC17">
        <f>INDEX(_calc_누적빈도!AC:AC,$A17)-INDEX(_calc_누적빈도!AC:AC,$A17-기준300회_후보!$B$1)</f>
        <v>40</v>
      </c>
      <c r="AD17">
        <f>INDEX(_calc_누적빈도!AD:AD,$A17)-INDEX(_calc_누적빈도!AD:AD,$A17-기준300회_후보!$B$1)</f>
        <v>43</v>
      </c>
      <c r="AE17">
        <f>INDEX(_calc_누적빈도!AE:AE,$A17)-INDEX(_calc_누적빈도!AE:AE,$A17-기준300회_후보!$B$1)</f>
        <v>47</v>
      </c>
      <c r="AF17">
        <f>INDEX(_calc_누적빈도!AF:AF,$A17)-INDEX(_calc_누적빈도!AF:AF,$A17-기준300회_후보!$B$1)</f>
        <v>42</v>
      </c>
      <c r="AG17">
        <f>INDEX(_calc_누적빈도!AG:AG,$A17)-INDEX(_calc_누적빈도!AG:AG,$A17-기준300회_후보!$B$1)</f>
        <v>36</v>
      </c>
      <c r="AH17">
        <f>INDEX(_calc_누적빈도!AH:AH,$A17)-INDEX(_calc_누적빈도!AH:AH,$A17-기준300회_후보!$B$1)</f>
        <v>45</v>
      </c>
      <c r="AI17">
        <f>INDEX(_calc_누적빈도!AI:AI,$A17)-INDEX(_calc_누적빈도!AI:AI,$A17-기준300회_후보!$B$1)</f>
        <v>37</v>
      </c>
      <c r="AJ17">
        <f>INDEX(_calc_누적빈도!AJ:AJ,$A17)-INDEX(_calc_누적빈도!AJ:AJ,$A17-기준300회_후보!$B$1)</f>
        <v>49</v>
      </c>
      <c r="AK17">
        <f>INDEX(_calc_누적빈도!AK:AK,$A17)-INDEX(_calc_누적빈도!AK:AK,$A17-기준300회_후보!$B$1)</f>
        <v>42</v>
      </c>
      <c r="AL17">
        <f>INDEX(_calc_누적빈도!AL:AL,$A17)-INDEX(_calc_누적빈도!AL:AL,$A17-기준300회_후보!$B$1)</f>
        <v>44</v>
      </c>
      <c r="AM17">
        <f>INDEX(_calc_누적빈도!AM:AM,$A17)-INDEX(_calc_누적빈도!AM:AM,$A17-기준300회_후보!$B$1)</f>
        <v>45</v>
      </c>
      <c r="AN17">
        <f>INDEX(_calc_누적빈도!AN:AN,$A17)-INDEX(_calc_누적빈도!AN:AN,$A17-기준300회_후보!$B$1)</f>
        <v>35</v>
      </c>
      <c r="AO17">
        <f>INDEX(_calc_누적빈도!AO:AO,$A17)-INDEX(_calc_누적빈도!AO:AO,$A17-기준300회_후보!$B$1)</f>
        <v>40</v>
      </c>
      <c r="AP17">
        <f>INDEX(_calc_누적빈도!AP:AP,$A17)-INDEX(_calc_누적빈도!AP:AP,$A17-기준300회_후보!$B$1)</f>
        <v>37</v>
      </c>
      <c r="AQ17">
        <f>INDEX(_calc_누적빈도!AQ:AQ,$A17)-INDEX(_calc_누적빈도!AQ:AQ,$A17-기준300회_후보!$B$1)</f>
        <v>34</v>
      </c>
      <c r="AR17">
        <f>INDEX(_calc_누적빈도!AR:AR,$A17)-INDEX(_calc_누적빈도!AR:AR,$A17-기준300회_후보!$B$1)</f>
        <v>25</v>
      </c>
      <c r="AS17">
        <f>INDEX(_calc_누적빈도!AS:AS,$A17)-INDEX(_calc_누적빈도!AS:AS,$A17-기준300회_후보!$B$1)</f>
        <v>41</v>
      </c>
      <c r="AT17">
        <f>INDEX(_calc_누적빈도!AT:AT,$A17)-INDEX(_calc_누적빈도!AT:AT,$A17-기준300회_후보!$B$1)</f>
        <v>45</v>
      </c>
      <c r="AU17">
        <f>(RANK(_calc_라운드기준!B17,_calc_라운드기준!$B17:$AT17,0)+COUNTIFS(_calc_라운드기준!$B17:$AT17,_calc_라운드기준!B17,$B$1:$AT$1,"&lt;"&amp;1))-(RANK(B17,$B17:$AT17,0)+COUNTIFS($B17:$AT17,B17,$B$1:$AT$1,"&lt;"&amp;1))</f>
        <v>-18</v>
      </c>
      <c r="AV17">
        <f>(RANK(_calc_라운드기준!C17,_calc_라운드기준!$B17:$AT17,0)+COUNTIFS(_calc_라운드기준!$B17:$AT17,_calc_라운드기준!C17,$B$1:$AT$1,"&lt;"&amp;2))-(RANK(C17,$B17:$AT17,0)+COUNTIFS($B17:$AT17,C17,$B$1:$AT$1,"&lt;"&amp;2))</f>
        <v>-8</v>
      </c>
      <c r="AW17">
        <f>(RANK(_calc_라운드기준!D17,_calc_라운드기준!$B17:$AT17,0)+COUNTIFS(_calc_라운드기준!$B17:$AT17,_calc_라운드기준!D17,$B$1:$AT$1,"&lt;"&amp;3))-(RANK(D17,$B17:$AT17,0)+COUNTIFS($B17:$AT17,D17,$B$1:$AT$1,"&lt;"&amp;3))</f>
        <v>5</v>
      </c>
      <c r="AX17">
        <f>(RANK(_calc_라운드기준!E17,_calc_라운드기준!$B17:$AT17,0)+COUNTIFS(_calc_라운드기준!$B17:$AT17,_calc_라운드기준!E17,$B$1:$AT$1,"&lt;"&amp;4))-(RANK(E17,$B17:$AT17,0)+COUNTIFS($B17:$AT17,E17,$B$1:$AT$1,"&lt;"&amp;4))</f>
        <v>-26</v>
      </c>
      <c r="AY17">
        <f>(RANK(_calc_라운드기준!F17,_calc_라운드기준!$B17:$AT17,0)+COUNTIFS(_calc_라운드기준!$B17:$AT17,_calc_라운드기준!F17,$B$1:$AT$1,"&lt;"&amp;5))-(RANK(F17,$B17:$AT17,0)+COUNTIFS($B17:$AT17,F17,$B$1:$AT$1,"&lt;"&amp;5))</f>
        <v>-8</v>
      </c>
      <c r="AZ17">
        <f>(RANK(_calc_라운드기준!G17,_calc_라운드기준!$B17:$AT17,0)+COUNTIFS(_calc_라운드기준!$B17:$AT17,_calc_라운드기준!G17,$B$1:$AT$1,"&lt;"&amp;6))-(RANK(G17,$B17:$AT17,0)+COUNTIFS($B17:$AT17,G17,$B$1:$AT$1,"&lt;"&amp;6))</f>
        <v>10</v>
      </c>
      <c r="BA17">
        <f>(RANK(_calc_라운드기준!H17,_calc_라운드기준!$B17:$AT17,0)+COUNTIFS(_calc_라운드기준!$B17:$AT17,_calc_라운드기준!H17,$B$1:$AT$1,"&lt;"&amp;7))-(RANK(H17,$B17:$AT17,0)+COUNTIFS($B17:$AT17,H17,$B$1:$AT$1,"&lt;"&amp;7))</f>
        <v>32</v>
      </c>
      <c r="BB17">
        <f>(RANK(_calc_라운드기준!I17,_calc_라운드기준!$B17:$AT17,0)+COUNTIFS(_calc_라운드기준!$B17:$AT17,_calc_라운드기준!I17,$B$1:$AT$1,"&lt;"&amp;8))-(RANK(I17,$B17:$AT17,0)+COUNTIFS($B17:$AT17,I17,$B$1:$AT$1,"&lt;"&amp;8))</f>
        <v>-28</v>
      </c>
      <c r="BC17">
        <f>(RANK(_calc_라운드기준!J17,_calc_라운드기준!$B17:$AT17,0)+COUNTIFS(_calc_라운드기준!$B17:$AT17,_calc_라운드기준!J17,$B$1:$AT$1,"&lt;"&amp;9))-(RANK(J17,$B17:$AT17,0)+COUNTIFS($B17:$AT17,J17,$B$1:$AT$1,"&lt;"&amp;9))</f>
        <v>-6</v>
      </c>
      <c r="BD17">
        <f>(RANK(_calc_라운드기준!K17,_calc_라운드기준!$B17:$AT17,0)+COUNTIFS(_calc_라운드기준!$B17:$AT17,_calc_라운드기준!K17,$B$1:$AT$1,"&lt;"&amp;10))-(RANK(K17,$B17:$AT17,0)+COUNTIFS($B17:$AT17,K17,$B$1:$AT$1,"&lt;"&amp;10))</f>
        <v>-10</v>
      </c>
      <c r="BE17">
        <f>(RANK(_calc_라운드기준!L17,_calc_라운드기준!$B17:$AT17,0)+COUNTIFS(_calc_라운드기준!$B17:$AT17,_calc_라운드기준!L17,$B$1:$AT$1,"&lt;"&amp;11))-(RANK(L17,$B17:$AT17,0)+COUNTIFS($B17:$AT17,L17,$B$1:$AT$1,"&lt;"&amp;11))</f>
        <v>14</v>
      </c>
      <c r="BF17">
        <f>(RANK(_calc_라운드기준!M17,_calc_라운드기준!$B17:$AT17,0)+COUNTIFS(_calc_라운드기준!$B17:$AT17,_calc_라운드기준!M17,$B$1:$AT$1,"&lt;"&amp;12))-(RANK(M17,$B17:$AT17,0)+COUNTIFS($B17:$AT17,M17,$B$1:$AT$1,"&lt;"&amp;12))</f>
        <v>29</v>
      </c>
      <c r="BG17">
        <f>(RANK(_calc_라운드기준!N17,_calc_라운드기준!$B17:$AT17,0)+COUNTIFS(_calc_라운드기준!$B17:$AT17,_calc_라운드기준!N17,$B$1:$AT$1,"&lt;"&amp;13))-(RANK(N17,$B17:$AT17,0)+COUNTIFS($B17:$AT17,N17,$B$1:$AT$1,"&lt;"&amp;13))</f>
        <v>11</v>
      </c>
      <c r="BH17">
        <f>(RANK(_calc_라운드기준!O17,_calc_라운드기준!$B17:$AT17,0)+COUNTIFS(_calc_라운드기준!$B17:$AT17,_calc_라운드기준!O17,$B$1:$AT$1,"&lt;"&amp;14))-(RANK(O17,$B17:$AT17,0)+COUNTIFS($B17:$AT17,O17,$B$1:$AT$1,"&lt;"&amp;14))</f>
        <v>17</v>
      </c>
      <c r="BI17">
        <f>(RANK(_calc_라운드기준!P17,_calc_라운드기준!$B17:$AT17,0)+COUNTIFS(_calc_라운드기준!$B17:$AT17,_calc_라운드기준!P17,$B$1:$AT$1,"&lt;"&amp;15))-(RANK(P17,$B17:$AT17,0)+COUNTIFS($B17:$AT17,P17,$B$1:$AT$1,"&lt;"&amp;15))</f>
        <v>-7</v>
      </c>
      <c r="BJ17">
        <f>(RANK(_calc_라운드기준!Q17,_calc_라운드기준!$B17:$AT17,0)+COUNTIFS(_calc_라운드기준!$B17:$AT17,_calc_라운드기준!Q17,$B$1:$AT$1,"&lt;"&amp;16))-(RANK(Q17,$B17:$AT17,0)+COUNTIFS($B17:$AT17,Q17,$B$1:$AT$1,"&lt;"&amp;16))</f>
        <v>-3</v>
      </c>
      <c r="BK17">
        <f>(RANK(_calc_라운드기준!R17,_calc_라운드기준!$B17:$AT17,0)+COUNTIFS(_calc_라운드기준!$B17:$AT17,_calc_라운드기준!R17,$B$1:$AT$1,"&lt;"&amp;17))-(RANK(R17,$B17:$AT17,0)+COUNTIFS($B17:$AT17,R17,$B$1:$AT$1,"&lt;"&amp;17))</f>
        <v>-19</v>
      </c>
      <c r="BL17">
        <f>(RANK(_calc_라운드기준!S17,_calc_라운드기준!$B17:$AT17,0)+COUNTIFS(_calc_라운드기준!$B17:$AT17,_calc_라운드기준!S17,$B$1:$AT$1,"&lt;"&amp;18))-(RANK(S17,$B17:$AT17,0)+COUNTIFS($B17:$AT17,S17,$B$1:$AT$1,"&lt;"&amp;18))</f>
        <v>6</v>
      </c>
      <c r="BM17">
        <f>(RANK(_calc_라운드기준!T17,_calc_라운드기준!$B17:$AT17,0)+COUNTIFS(_calc_라운드기준!$B17:$AT17,_calc_라운드기준!T17,$B$1:$AT$1,"&lt;"&amp;19))-(RANK(T17,$B17:$AT17,0)+COUNTIFS($B17:$AT17,T17,$B$1:$AT$1,"&lt;"&amp;19))</f>
        <v>-8</v>
      </c>
      <c r="BN17">
        <f>(RANK(_calc_라운드기준!U17,_calc_라운드기준!$B17:$AT17,0)+COUNTIFS(_calc_라운드기준!$B17:$AT17,_calc_라운드기준!U17,$B$1:$AT$1,"&lt;"&amp;20))-(RANK(U17,$B17:$AT17,0)+COUNTIFS($B17:$AT17,U17,$B$1:$AT$1,"&lt;"&amp;20))</f>
        <v>1</v>
      </c>
      <c r="BO17">
        <f>(RANK(_calc_라운드기준!V17,_calc_라운드기준!$B17:$AT17,0)+COUNTIFS(_calc_라운드기준!$B17:$AT17,_calc_라운드기준!V17,$B$1:$AT$1,"&lt;"&amp;21))-(RANK(V17,$B17:$AT17,0)+COUNTIFS($B17:$AT17,V17,$B$1:$AT$1,"&lt;"&amp;21))</f>
        <v>25</v>
      </c>
      <c r="BP17">
        <f>(RANK(_calc_라운드기준!W17,_calc_라운드기준!$B17:$AT17,0)+COUNTIFS(_calc_라운드기준!$B17:$AT17,_calc_라운드기준!W17,$B$1:$AT$1,"&lt;"&amp;22))-(RANK(W17,$B17:$AT17,0)+COUNTIFS($B17:$AT17,W17,$B$1:$AT$1,"&lt;"&amp;22))</f>
        <v>7</v>
      </c>
      <c r="BQ17">
        <f>(RANK(_calc_라운드기준!X17,_calc_라운드기준!$B17:$AT17,0)+COUNTIFS(_calc_라운드기준!$B17:$AT17,_calc_라운드기준!X17,$B$1:$AT$1,"&lt;"&amp;23))-(RANK(X17,$B17:$AT17,0)+COUNTIFS($B17:$AT17,X17,$B$1:$AT$1,"&lt;"&amp;23))</f>
        <v>-23</v>
      </c>
      <c r="BR17">
        <f>(RANK(_calc_라운드기준!Y17,_calc_라운드기준!$B17:$AT17,0)+COUNTIFS(_calc_라운드기준!$B17:$AT17,_calc_라운드기준!Y17,$B$1:$AT$1,"&lt;"&amp;24))-(RANK(Y17,$B17:$AT17,0)+COUNTIFS($B17:$AT17,Y17,$B$1:$AT$1,"&lt;"&amp;24))</f>
        <v>-7</v>
      </c>
      <c r="BS17">
        <f>(RANK(_calc_라운드기준!Z17,_calc_라운드기준!$B17:$AT17,0)+COUNTIFS(_calc_라운드기준!$B17:$AT17,_calc_라운드기준!Z17,$B$1:$AT$1,"&lt;"&amp;25))-(RANK(Z17,$B17:$AT17,0)+COUNTIFS($B17:$AT17,Z17,$B$1:$AT$1,"&lt;"&amp;25))</f>
        <v>-24</v>
      </c>
      <c r="BT17">
        <f>(RANK(_calc_라운드기준!AA17,_calc_라운드기준!$B17:$AT17,0)+COUNTIFS(_calc_라운드기준!$B17:$AT17,_calc_라운드기준!AA17,$B$1:$AT$1,"&lt;"&amp;26))-(RANK(AA17,$B17:$AT17,0)+COUNTIFS($B17:$AT17,AA17,$B$1:$AT$1,"&lt;"&amp;26))</f>
        <v>-7</v>
      </c>
      <c r="BU17">
        <f>(RANK(_calc_라운드기준!AB17,_calc_라운드기준!$B17:$AT17,0)+COUNTIFS(_calc_라운드기준!$B17:$AT17,_calc_라운드기준!AB17,$B$1:$AT$1,"&lt;"&amp;27))-(RANK(AB17,$B17:$AT17,0)+COUNTIFS($B17:$AT17,AB17,$B$1:$AT$1,"&lt;"&amp;27))</f>
        <v>-12</v>
      </c>
      <c r="BV17">
        <f>(RANK(_calc_라운드기준!AC17,_calc_라운드기준!$B17:$AT17,0)+COUNTIFS(_calc_라운드기준!$B17:$AT17,_calc_라운드기준!AC17,$B$1:$AT$1,"&lt;"&amp;28))-(RANK(AC17,$B17:$AT17,0)+COUNTIFS($B17:$AT17,AC17,$B$1:$AT$1,"&lt;"&amp;28))</f>
        <v>-24</v>
      </c>
      <c r="BW17">
        <f>(RANK(_calc_라운드기준!AD17,_calc_라운드기준!$B17:$AT17,0)+COUNTIFS(_calc_라운드기준!$B17:$AT17,_calc_라운드기준!AD17,$B$1:$AT$1,"&lt;"&amp;29))-(RANK(AD17,$B17:$AT17,0)+COUNTIFS($B17:$AT17,AD17,$B$1:$AT$1,"&lt;"&amp;29))</f>
        <v>5</v>
      </c>
      <c r="BX17">
        <f>(RANK(_calc_라운드기준!AE17,_calc_라운드기준!$B17:$AT17,0)+COUNTIFS(_calc_라운드기준!$B17:$AT17,_calc_라운드기준!AE17,$B$1:$AT$1,"&lt;"&amp;30))-(RANK(AE17,$B17:$AT17,0)+COUNTIFS($B17:$AT17,AE17,$B$1:$AT$1,"&lt;"&amp;30))</f>
        <v>15</v>
      </c>
      <c r="BY17">
        <f>(RANK(_calc_라운드기준!AF17,_calc_라운드기준!$B17:$AT17,0)+COUNTIFS(_calc_라운드기준!$B17:$AT17,_calc_라운드기준!AF17,$B$1:$AT$1,"&lt;"&amp;31))-(RANK(AF17,$B17:$AT17,0)+COUNTIFS($B17:$AT17,AF17,$B$1:$AT$1,"&lt;"&amp;31))</f>
        <v>-12</v>
      </c>
      <c r="BZ17">
        <f>(RANK(_calc_라운드기준!AG17,_calc_라운드기준!$B17:$AT17,0)+COUNTIFS(_calc_라운드기준!$B17:$AT17,_calc_라운드기준!AG17,$B$1:$AT$1,"&lt;"&amp;32))-(RANK(AG17,$B17:$AT17,0)+COUNTIFS($B17:$AT17,AG17,$B$1:$AT$1,"&lt;"&amp;32))</f>
        <v>-4</v>
      </c>
      <c r="CA17">
        <f>(RANK(_calc_라운드기준!AH17,_calc_라운드기준!$B17:$AT17,0)+COUNTIFS(_calc_라운드기준!$B17:$AT17,_calc_라운드기준!AH17,$B$1:$AT$1,"&lt;"&amp;33))-(RANK(AH17,$B17:$AT17,0)+COUNTIFS($B17:$AT17,AH17,$B$1:$AT$1,"&lt;"&amp;33))</f>
        <v>13</v>
      </c>
      <c r="CB17">
        <f>(RANK(_calc_라운드기준!AI17,_calc_라운드기준!$B17:$AT17,0)+COUNTIFS(_calc_라운드기준!$B17:$AT17,_calc_라운드기준!AI17,$B$1:$AT$1,"&lt;"&amp;34))-(RANK(AI17,$B17:$AT17,0)+COUNTIFS($B17:$AT17,AI17,$B$1:$AT$1,"&lt;"&amp;34))</f>
        <v>11</v>
      </c>
      <c r="CC17">
        <f>(RANK(_calc_라운드기준!AJ17,_calc_라운드기준!$B17:$AT17,0)+COUNTIFS(_calc_라운드기준!$B17:$AT17,_calc_라운드기준!AJ17,$B$1:$AT$1,"&lt;"&amp;35))-(RANK(AJ17,$B17:$AT17,0)+COUNTIFS($B17:$AT17,AJ17,$B$1:$AT$1,"&lt;"&amp;35))</f>
        <v>32</v>
      </c>
      <c r="CD17">
        <f>(RANK(_calc_라운드기준!AK17,_calc_라운드기준!$B17:$AT17,0)+COUNTIFS(_calc_라운드기준!$B17:$AT17,_calc_라운드기준!AK17,$B$1:$AT$1,"&lt;"&amp;36))-(RANK(AK17,$B17:$AT17,0)+COUNTIFS($B17:$AT17,AK17,$B$1:$AT$1,"&lt;"&amp;36))</f>
        <v>4</v>
      </c>
      <c r="CE17">
        <f>(RANK(_calc_라운드기준!AL17,_calc_라운드기준!$B17:$AT17,0)+COUNTIFS(_calc_라운드기준!$B17:$AT17,_calc_라운드기준!AL17,$B$1:$AT$1,"&lt;"&amp;37))-(RANK(AL17,$B17:$AT17,0)+COUNTIFS($B17:$AT17,AL17,$B$1:$AT$1,"&lt;"&amp;37))</f>
        <v>10</v>
      </c>
      <c r="CF17">
        <f>(RANK(_calc_라운드기준!AM17,_calc_라운드기준!$B17:$AT17,0)+COUNTIFS(_calc_라운드기준!$B17:$AT17,_calc_라운드기준!AM17,$B$1:$AT$1,"&lt;"&amp;38))-(RANK(AM17,$B17:$AT17,0)+COUNTIFS($B17:$AT17,AM17,$B$1:$AT$1,"&lt;"&amp;38))</f>
        <v>15</v>
      </c>
      <c r="CG17">
        <f>(RANK(_calc_라운드기준!AN17,_calc_라운드기준!$B17:$AT17,0)+COUNTIFS(_calc_라운드기준!$B17:$AT17,_calc_라운드기준!AN17,$B$1:$AT$1,"&lt;"&amp;39))-(RANK(AN17,$B17:$AT17,0)+COUNTIFS($B17:$AT17,AN17,$B$1:$AT$1,"&lt;"&amp;39))</f>
        <v>-4</v>
      </c>
      <c r="CH17">
        <f>(RANK(_calc_라운드기준!AO17,_calc_라운드기준!$B17:$AT17,0)+COUNTIFS(_calc_라운드기준!$B17:$AT17,_calc_라운드기준!AO17,$B$1:$AT$1,"&lt;"&amp;40))-(RANK(AO17,$B17:$AT17,0)+COUNTIFS($B17:$AT17,AO17,$B$1:$AT$1,"&lt;"&amp;40))</f>
        <v>-2</v>
      </c>
      <c r="CI17">
        <f>(RANK(_calc_라운드기준!AP17,_calc_라운드기준!$B17:$AT17,0)+COUNTIFS(_calc_라운드기준!$B17:$AT17,_calc_라운드기준!AP17,$B$1:$AT$1,"&lt;"&amp;41))-(RANK(AP17,$B17:$AT17,0)+COUNTIFS($B17:$AT17,AP17,$B$1:$AT$1,"&lt;"&amp;41))</f>
        <v>-27</v>
      </c>
      <c r="CJ17">
        <f>(RANK(_calc_라운드기준!AQ17,_calc_라운드기준!$B17:$AT17,0)+COUNTIFS(_calc_라운드기준!$B17:$AT17,_calc_라운드기준!AQ17,$B$1:$AT$1,"&lt;"&amp;42))-(RANK(AQ17,$B17:$AT17,0)+COUNTIFS($B17:$AT17,AQ17,$B$1:$AT$1,"&lt;"&amp;42))</f>
        <v>2</v>
      </c>
      <c r="CK17">
        <f>(RANK(_calc_라운드기준!AR17,_calc_라운드기준!$B17:$AT17,0)+COUNTIFS(_calc_라운드기준!$B17:$AT17,_calc_라운드기준!AR17,$B$1:$AT$1,"&lt;"&amp;43))-(RANK(AR17,$B17:$AT17,0)+COUNTIFS($B17:$AT17,AR17,$B$1:$AT$1,"&lt;"&amp;43))</f>
        <v>0</v>
      </c>
      <c r="CL17">
        <f>(RANK(_calc_라운드기준!AS17,_calc_라운드기준!$B17:$AT17,0)+COUNTIFS(_calc_라운드기준!$B17:$AT17,_calc_라운드기준!AS17,$B$1:$AT$1,"&lt;"&amp;44))-(RANK(AS17,$B17:$AT17,0)+COUNTIFS($B17:$AT17,AS17,$B$1:$AT$1,"&lt;"&amp;44))</f>
        <v>6</v>
      </c>
      <c r="CM17">
        <f>(RANK(_calc_라운드기준!AT17,_calc_라운드기준!$B17:$AT17,0)+COUNTIFS(_calc_라운드기준!$B17:$AT17,_calc_라운드기준!AT17,$B$1:$AT$1,"&lt;"&amp;45))-(RANK(AT17,$B17:$AT17,0)+COUNTIFS($B17:$AT17,AT17,$B$1:$AT$1,"&lt;"&amp;45))</f>
        <v>17</v>
      </c>
      <c r="CN17">
        <f t="shared" si="0"/>
        <v>38</v>
      </c>
      <c r="CO17">
        <f t="shared" si="1"/>
        <v>32</v>
      </c>
      <c r="CP17">
        <f t="shared" si="2"/>
        <v>18</v>
      </c>
      <c r="CQ17">
        <f t="shared" si="3"/>
        <v>43</v>
      </c>
      <c r="CR17">
        <f t="shared" si="4"/>
        <v>33</v>
      </c>
      <c r="CS17">
        <f t="shared" si="5"/>
        <v>13</v>
      </c>
      <c r="CT17">
        <f t="shared" si="6"/>
        <v>1</v>
      </c>
      <c r="CU17">
        <f t="shared" si="7"/>
        <v>45</v>
      </c>
      <c r="CV17">
        <f t="shared" si="8"/>
        <v>28</v>
      </c>
      <c r="CW17">
        <f t="shared" si="9"/>
        <v>35</v>
      </c>
      <c r="CX17">
        <f t="shared" si="10"/>
        <v>9</v>
      </c>
      <c r="CY17">
        <f t="shared" si="11"/>
        <v>3</v>
      </c>
      <c r="CZ17">
        <f t="shared" si="12"/>
        <v>11</v>
      </c>
      <c r="DA17">
        <f t="shared" si="13"/>
        <v>5</v>
      </c>
      <c r="DB17">
        <f t="shared" si="14"/>
        <v>29</v>
      </c>
      <c r="DC17">
        <f t="shared" si="15"/>
        <v>25</v>
      </c>
      <c r="DD17">
        <f t="shared" si="16"/>
        <v>39</v>
      </c>
      <c r="DE17">
        <f t="shared" si="17"/>
        <v>16</v>
      </c>
      <c r="DF17">
        <f t="shared" si="18"/>
        <v>34</v>
      </c>
      <c r="DG17">
        <f t="shared" si="19"/>
        <v>22</v>
      </c>
      <c r="DH17">
        <f t="shared" si="20"/>
        <v>4</v>
      </c>
      <c r="DI17">
        <f t="shared" si="21"/>
        <v>15</v>
      </c>
      <c r="DJ17">
        <f t="shared" si="22"/>
        <v>40</v>
      </c>
      <c r="DK17">
        <f t="shared" si="23"/>
        <v>30</v>
      </c>
      <c r="DL17">
        <f t="shared" si="24"/>
        <v>41</v>
      </c>
      <c r="DM17">
        <f t="shared" si="25"/>
        <v>31</v>
      </c>
      <c r="DN17">
        <f t="shared" si="26"/>
        <v>36</v>
      </c>
      <c r="DO17">
        <f t="shared" si="27"/>
        <v>42</v>
      </c>
      <c r="DP17">
        <f t="shared" si="28"/>
        <v>19</v>
      </c>
      <c r="DQ17">
        <f t="shared" si="29"/>
        <v>7</v>
      </c>
      <c r="DR17">
        <f t="shared" si="30"/>
        <v>37</v>
      </c>
      <c r="DS17">
        <f t="shared" si="31"/>
        <v>26</v>
      </c>
      <c r="DT17">
        <f t="shared" si="32"/>
        <v>10</v>
      </c>
      <c r="DU17">
        <f t="shared" si="33"/>
        <v>12</v>
      </c>
      <c r="DV17">
        <f t="shared" si="34"/>
        <v>2</v>
      </c>
      <c r="DW17">
        <f t="shared" si="35"/>
        <v>20</v>
      </c>
      <c r="DX17">
        <f t="shared" si="36"/>
        <v>14</v>
      </c>
      <c r="DY17">
        <f t="shared" si="37"/>
        <v>8</v>
      </c>
      <c r="DZ17">
        <f t="shared" si="38"/>
        <v>27</v>
      </c>
      <c r="EA17">
        <f t="shared" si="39"/>
        <v>24</v>
      </c>
      <c r="EB17">
        <f t="shared" si="40"/>
        <v>44</v>
      </c>
      <c r="EC17">
        <f t="shared" si="41"/>
        <v>21</v>
      </c>
      <c r="ED17">
        <f t="shared" si="42"/>
        <v>23</v>
      </c>
      <c r="EE17">
        <f t="shared" si="43"/>
        <v>17</v>
      </c>
      <c r="EF17">
        <f t="shared" si="44"/>
        <v>6</v>
      </c>
    </row>
    <row r="18" spans="1:136" ht="16.5" customHeight="1">
      <c r="A18">
        <f>_calc_라운드기준!A18</f>
        <v>1228</v>
      </c>
      <c r="B18">
        <f>INDEX(_calc_누적빈도!B:B,$A18)-INDEX(_calc_누적빈도!B:B,$A18-기준300회_후보!$B$1)</f>
        <v>40</v>
      </c>
      <c r="C18">
        <f>INDEX(_calc_누적빈도!C:C,$A18)-INDEX(_calc_누적빈도!C:C,$A18-기준300회_후보!$B$1)</f>
        <v>32</v>
      </c>
      <c r="D18">
        <f>INDEX(_calc_누적빈도!D:D,$A18)-INDEX(_calc_누적빈도!D:D,$A18-기준300회_후보!$B$1)</f>
        <v>48</v>
      </c>
      <c r="E18">
        <f>INDEX(_calc_누적빈도!E:E,$A18)-INDEX(_calc_누적빈도!E:E,$A18-기준300회_후보!$B$1)</f>
        <v>36</v>
      </c>
      <c r="F18">
        <f>INDEX(_calc_누적빈도!F:F,$A18)-INDEX(_calc_누적빈도!F:F,$A18-기준300회_후보!$B$1)</f>
        <v>25</v>
      </c>
      <c r="G18">
        <f>INDEX(_calc_누적빈도!G:G,$A18)-INDEX(_calc_누적빈도!G:G,$A18-기준300회_후보!$B$1)</f>
        <v>48</v>
      </c>
      <c r="H18">
        <f>INDEX(_calc_누적빈도!H:H,$A18)-INDEX(_calc_누적빈도!H:H,$A18-기준300회_후보!$B$1)</f>
        <v>45</v>
      </c>
      <c r="I18">
        <f>INDEX(_calc_누적빈도!I:I,$A18)-INDEX(_calc_누적빈도!I:I,$A18-기준300회_후보!$B$1)</f>
        <v>33</v>
      </c>
      <c r="J18">
        <f>INDEX(_calc_누적빈도!J:J,$A18)-INDEX(_calc_누적빈도!J:J,$A18-기준300회_후보!$B$1)</f>
        <v>41</v>
      </c>
      <c r="K18">
        <f>INDEX(_calc_누적빈도!K:K,$A18)-INDEX(_calc_누적빈도!K:K,$A18-기준300회_후보!$B$1)</f>
        <v>35</v>
      </c>
      <c r="L18">
        <f>INDEX(_calc_누적빈도!L:L,$A18)-INDEX(_calc_누적빈도!L:L,$A18-기준300회_후보!$B$1)</f>
        <v>39</v>
      </c>
      <c r="M18">
        <f>INDEX(_calc_누적빈도!M:M,$A18)-INDEX(_calc_누적빈도!M:M,$A18-기준300회_후보!$B$1)</f>
        <v>45</v>
      </c>
      <c r="N18">
        <f>INDEX(_calc_누적빈도!N:N,$A18)-INDEX(_calc_누적빈도!N:N,$A18-기준300회_후보!$B$1)</f>
        <v>47</v>
      </c>
      <c r="O18">
        <f>INDEX(_calc_누적빈도!O:O,$A18)-INDEX(_calc_누적빈도!O:O,$A18-기준300회_후보!$B$1)</f>
        <v>40</v>
      </c>
      <c r="P18">
        <f>INDEX(_calc_누적빈도!P:P,$A18)-INDEX(_calc_누적빈도!P:P,$A18-기준300회_후보!$B$1)</f>
        <v>44</v>
      </c>
      <c r="Q18">
        <f>INDEX(_calc_누적빈도!Q:Q,$A18)-INDEX(_calc_누적빈도!Q:Q,$A18-기준300회_후보!$B$1)</f>
        <v>47</v>
      </c>
      <c r="R18">
        <f>INDEX(_calc_누적빈도!R:R,$A18)-INDEX(_calc_누적빈도!R:R,$A18-기준300회_후보!$B$1)</f>
        <v>36</v>
      </c>
      <c r="S18">
        <f>INDEX(_calc_누적빈도!S:S,$A18)-INDEX(_calc_누적빈도!S:S,$A18-기준300회_후보!$B$1)</f>
        <v>40</v>
      </c>
      <c r="T18">
        <f>INDEX(_calc_누적빈도!T:T,$A18)-INDEX(_calc_누적빈도!T:T,$A18-기준300회_후보!$B$1)</f>
        <v>40</v>
      </c>
      <c r="U18">
        <f>INDEX(_calc_누적빈도!U:U,$A18)-INDEX(_calc_누적빈도!U:U,$A18-기준300회_후보!$B$1)</f>
        <v>40</v>
      </c>
      <c r="V18">
        <f>INDEX(_calc_누적빈도!V:V,$A18)-INDEX(_calc_누적빈도!V:V,$A18-기준300회_후보!$B$1)</f>
        <v>42</v>
      </c>
      <c r="W18">
        <f>INDEX(_calc_누적빈도!W:W,$A18)-INDEX(_calc_누적빈도!W:W,$A18-기준300회_후보!$B$1)</f>
        <v>38</v>
      </c>
      <c r="X18">
        <f>INDEX(_calc_누적빈도!X:X,$A18)-INDEX(_calc_누적빈도!X:X,$A18-기준300회_후보!$B$1)</f>
        <v>37</v>
      </c>
      <c r="Y18">
        <f>INDEX(_calc_누적빈도!Y:Y,$A18)-INDEX(_calc_누적빈도!Y:Y,$A18-기준300회_후보!$B$1)</f>
        <v>41</v>
      </c>
      <c r="Z18">
        <f>INDEX(_calc_누적빈도!Z:Z,$A18)-INDEX(_calc_누적빈도!Z:Z,$A18-기준300회_후보!$B$1)</f>
        <v>33</v>
      </c>
      <c r="AA18">
        <f>INDEX(_calc_누적빈도!AA:AA,$A18)-INDEX(_calc_누적빈도!AA:AA,$A18-기준300회_후보!$B$1)</f>
        <v>40</v>
      </c>
      <c r="AB18">
        <f>INDEX(_calc_누적빈도!AB:AB,$A18)-INDEX(_calc_누적빈도!AB:AB,$A18-기준300회_후보!$B$1)</f>
        <v>44</v>
      </c>
      <c r="AC18">
        <f>INDEX(_calc_누적빈도!AC:AC,$A18)-INDEX(_calc_누적빈도!AC:AC,$A18-기준300회_후보!$B$1)</f>
        <v>41</v>
      </c>
      <c r="AD18">
        <f>INDEX(_calc_누적빈도!AD:AD,$A18)-INDEX(_calc_누적빈도!AD:AD,$A18-기준300회_후보!$B$1)</f>
        <v>42</v>
      </c>
      <c r="AE18">
        <f>INDEX(_calc_누적빈도!AE:AE,$A18)-INDEX(_calc_누적빈도!AE:AE,$A18-기준300회_후보!$B$1)</f>
        <v>46</v>
      </c>
      <c r="AF18">
        <f>INDEX(_calc_누적빈도!AF:AF,$A18)-INDEX(_calc_누적빈도!AF:AF,$A18-기준300회_후보!$B$1)</f>
        <v>41</v>
      </c>
      <c r="AG18">
        <f>INDEX(_calc_누적빈도!AG:AG,$A18)-INDEX(_calc_누적빈도!AG:AG,$A18-기준300회_후보!$B$1)</f>
        <v>36</v>
      </c>
      <c r="AH18">
        <f>INDEX(_calc_누적빈도!AH:AH,$A18)-INDEX(_calc_누적빈도!AH:AH,$A18-기준300회_후보!$B$1)</f>
        <v>45</v>
      </c>
      <c r="AI18">
        <f>INDEX(_calc_누적빈도!AI:AI,$A18)-INDEX(_calc_누적빈도!AI:AI,$A18-기준300회_후보!$B$1)</f>
        <v>37</v>
      </c>
      <c r="AJ18">
        <f>INDEX(_calc_누적빈도!AJ:AJ,$A18)-INDEX(_calc_누적빈도!AJ:AJ,$A18-기준300회_후보!$B$1)</f>
        <v>48</v>
      </c>
      <c r="AK18">
        <f>INDEX(_calc_누적빈도!AK:AK,$A18)-INDEX(_calc_누적빈도!AK:AK,$A18-기준300회_후보!$B$1)</f>
        <v>42</v>
      </c>
      <c r="AL18">
        <f>INDEX(_calc_누적빈도!AL:AL,$A18)-INDEX(_calc_누적빈도!AL:AL,$A18-기준300회_후보!$B$1)</f>
        <v>44</v>
      </c>
      <c r="AM18">
        <f>INDEX(_calc_누적빈도!AM:AM,$A18)-INDEX(_calc_누적빈도!AM:AM,$A18-기준300회_후보!$B$1)</f>
        <v>45</v>
      </c>
      <c r="AN18">
        <f>INDEX(_calc_누적빈도!AN:AN,$A18)-INDEX(_calc_누적빈도!AN:AN,$A18-기준300회_후보!$B$1)</f>
        <v>35</v>
      </c>
      <c r="AO18">
        <f>INDEX(_calc_누적빈도!AO:AO,$A18)-INDEX(_calc_누적빈도!AO:AO,$A18-기준300회_후보!$B$1)</f>
        <v>40</v>
      </c>
      <c r="AP18">
        <f>INDEX(_calc_누적빈도!AP:AP,$A18)-INDEX(_calc_누적빈도!AP:AP,$A18-기준300회_후보!$B$1)</f>
        <v>37</v>
      </c>
      <c r="AQ18">
        <f>INDEX(_calc_누적빈도!AQ:AQ,$A18)-INDEX(_calc_누적빈도!AQ:AQ,$A18-기준300회_후보!$B$1)</f>
        <v>34</v>
      </c>
      <c r="AR18">
        <f>INDEX(_calc_누적빈도!AR:AR,$A18)-INDEX(_calc_누적빈도!AR:AR,$A18-기준300회_후보!$B$1)</f>
        <v>25</v>
      </c>
      <c r="AS18">
        <f>INDEX(_calc_누적빈도!AS:AS,$A18)-INDEX(_calc_누적빈도!AS:AS,$A18-기준300회_후보!$B$1)</f>
        <v>41</v>
      </c>
      <c r="AT18">
        <f>INDEX(_calc_누적빈도!AT:AT,$A18)-INDEX(_calc_누적빈도!AT:AT,$A18-기준300회_후보!$B$1)</f>
        <v>45</v>
      </c>
      <c r="AU18">
        <f>(RANK(_calc_라운드기준!B18,_calc_라운드기준!$B18:$AT18,0)+COUNTIFS(_calc_라운드기준!$B18:$AT18,_calc_라운드기준!B18,$B$1:$AT$1,"&lt;"&amp;1))-(RANK(B18,$B18:$AT18,0)+COUNTIFS($B18:$AT18,B18,$B$1:$AT$1,"&lt;"&amp;1))</f>
        <v>-19</v>
      </c>
      <c r="AV18">
        <f>(RANK(_calc_라운드기준!C18,_calc_라운드기준!$B18:$AT18,0)+COUNTIFS(_calc_라운드기준!$B18:$AT18,_calc_라운드기준!C18,$B$1:$AT$1,"&lt;"&amp;2))-(RANK(C18,$B18:$AT18,0)+COUNTIFS($B18:$AT18,C18,$B$1:$AT$1,"&lt;"&amp;2))</f>
        <v>-8</v>
      </c>
      <c r="AW18">
        <f>(RANK(_calc_라운드기준!D18,_calc_라운드기준!$B18:$AT18,0)+COUNTIFS(_calc_라운드기준!$B18:$AT18,_calc_라운드기준!D18,$B$1:$AT$1,"&lt;"&amp;3))-(RANK(D18,$B18:$AT18,0)+COUNTIFS($B18:$AT18,D18,$B$1:$AT$1,"&lt;"&amp;3))</f>
        <v>6</v>
      </c>
      <c r="AX18">
        <f>(RANK(_calc_라운드기준!E18,_calc_라운드기준!$B18:$AT18,0)+COUNTIFS(_calc_라운드기준!$B18:$AT18,_calc_라운드기준!E18,$B$1:$AT$1,"&lt;"&amp;4))-(RANK(E18,$B18:$AT18,0)+COUNTIFS($B18:$AT18,E18,$B$1:$AT$1,"&lt;"&amp;4))</f>
        <v>-24</v>
      </c>
      <c r="AY18">
        <f>(RANK(_calc_라운드기준!F18,_calc_라운드기준!$B18:$AT18,0)+COUNTIFS(_calc_라운드기준!$B18:$AT18,_calc_라운드기준!F18,$B$1:$AT$1,"&lt;"&amp;5))-(RANK(F18,$B18:$AT18,0)+COUNTIFS($B18:$AT18,F18,$B$1:$AT$1,"&lt;"&amp;5))</f>
        <v>-17</v>
      </c>
      <c r="AZ18">
        <f>(RANK(_calc_라운드기준!G18,_calc_라운드기준!$B18:$AT18,0)+COUNTIFS(_calc_라운드기준!$B18:$AT18,_calc_라운드기준!G18,$B$1:$AT$1,"&lt;"&amp;6))-(RANK(G18,$B18:$AT18,0)+COUNTIFS($B18:$AT18,G18,$B$1:$AT$1,"&lt;"&amp;6))</f>
        <v>6</v>
      </c>
      <c r="BA18">
        <f>(RANK(_calc_라운드기준!H18,_calc_라운드기준!$B18:$AT18,0)+COUNTIFS(_calc_라운드기준!$B18:$AT18,_calc_라운드기준!H18,$B$1:$AT$1,"&lt;"&amp;7))-(RANK(H18,$B18:$AT18,0)+COUNTIFS($B18:$AT18,H18,$B$1:$AT$1,"&lt;"&amp;7))</f>
        <v>32</v>
      </c>
      <c r="BB18">
        <f>(RANK(_calc_라운드기준!I18,_calc_라운드기준!$B18:$AT18,0)+COUNTIFS(_calc_라운드기준!$B18:$AT18,_calc_라운드기준!I18,$B$1:$AT$1,"&lt;"&amp;8))-(RANK(I18,$B18:$AT18,0)+COUNTIFS($B18:$AT18,I18,$B$1:$AT$1,"&lt;"&amp;8))</f>
        <v>-29</v>
      </c>
      <c r="BC18">
        <f>(RANK(_calc_라운드기준!J18,_calc_라운드기준!$B18:$AT18,0)+COUNTIFS(_calc_라운드기준!$B18:$AT18,_calc_라운드기준!J18,$B$1:$AT$1,"&lt;"&amp;9))-(RANK(J18,$B18:$AT18,0)+COUNTIFS($B18:$AT18,J18,$B$1:$AT$1,"&lt;"&amp;9))</f>
        <v>-5</v>
      </c>
      <c r="BD18">
        <f>(RANK(_calc_라운드기준!K18,_calc_라운드기준!$B18:$AT18,0)+COUNTIFS(_calc_라운드기준!$B18:$AT18,_calc_라운드기준!K18,$B$1:$AT$1,"&lt;"&amp;10))-(RANK(K18,$B18:$AT18,0)+COUNTIFS($B18:$AT18,K18,$B$1:$AT$1,"&lt;"&amp;10))</f>
        <v>-10</v>
      </c>
      <c r="BE18">
        <f>(RANK(_calc_라운드기준!L18,_calc_라운드기준!$B18:$AT18,0)+COUNTIFS(_calc_라운드기준!$B18:$AT18,_calc_라운드기준!L18,$B$1:$AT$1,"&lt;"&amp;11))-(RANK(L18,$B18:$AT18,0)+COUNTIFS($B18:$AT18,L18,$B$1:$AT$1,"&lt;"&amp;11))</f>
        <v>10</v>
      </c>
      <c r="BF18">
        <f>(RANK(_calc_라운드기준!M18,_calc_라운드기준!$B18:$AT18,0)+COUNTIFS(_calc_라운드기준!$B18:$AT18,_calc_라운드기준!M18,$B$1:$AT$1,"&lt;"&amp;12))-(RANK(M18,$B18:$AT18,0)+COUNTIFS($B18:$AT18,M18,$B$1:$AT$1,"&lt;"&amp;12))</f>
        <v>28</v>
      </c>
      <c r="BG18">
        <f>(RANK(_calc_라운드기준!N18,_calc_라운드기준!$B18:$AT18,0)+COUNTIFS(_calc_라운드기준!$B18:$AT18,_calc_라운드기준!N18,$B$1:$AT$1,"&lt;"&amp;13))-(RANK(N18,$B18:$AT18,0)+COUNTIFS($B18:$AT18,N18,$B$1:$AT$1,"&lt;"&amp;13))</f>
        <v>10</v>
      </c>
      <c r="BH18">
        <f>(RANK(_calc_라운드기준!O18,_calc_라운드기준!$B18:$AT18,0)+COUNTIFS(_calc_라운드기준!$B18:$AT18,_calc_라운드기준!O18,$B$1:$AT$1,"&lt;"&amp;14))-(RANK(O18,$B18:$AT18,0)+COUNTIFS($B18:$AT18,O18,$B$1:$AT$1,"&lt;"&amp;14))</f>
        <v>17</v>
      </c>
      <c r="BI18">
        <f>(RANK(_calc_라운드기준!P18,_calc_라운드기준!$B18:$AT18,0)+COUNTIFS(_calc_라운드기준!$B18:$AT18,_calc_라운드기준!P18,$B$1:$AT$1,"&lt;"&amp;15))-(RANK(P18,$B18:$AT18,0)+COUNTIFS($B18:$AT18,P18,$B$1:$AT$1,"&lt;"&amp;15))</f>
        <v>-7</v>
      </c>
      <c r="BJ18">
        <f>(RANK(_calc_라운드기준!Q18,_calc_라운드기준!$B18:$AT18,0)+COUNTIFS(_calc_라운드기준!$B18:$AT18,_calc_라운드기준!Q18,$B$1:$AT$1,"&lt;"&amp;16))-(RANK(Q18,$B18:$AT18,0)+COUNTIFS($B18:$AT18,Q18,$B$1:$AT$1,"&lt;"&amp;16))</f>
        <v>-3</v>
      </c>
      <c r="BK18">
        <f>(RANK(_calc_라운드기준!R18,_calc_라운드기준!$B18:$AT18,0)+COUNTIFS(_calc_라운드기준!$B18:$AT18,_calc_라운드기준!R18,$B$1:$AT$1,"&lt;"&amp;17))-(RANK(R18,$B18:$AT18,0)+COUNTIFS($B18:$AT18,R18,$B$1:$AT$1,"&lt;"&amp;17))</f>
        <v>-21</v>
      </c>
      <c r="BL18">
        <f>(RANK(_calc_라운드기준!S18,_calc_라운드기준!$B18:$AT18,0)+COUNTIFS(_calc_라운드기준!$B18:$AT18,_calc_라운드기준!S18,$B$1:$AT$1,"&lt;"&amp;18))-(RANK(S18,$B18:$AT18,0)+COUNTIFS($B18:$AT18,S18,$B$1:$AT$1,"&lt;"&amp;18))</f>
        <v>4</v>
      </c>
      <c r="BM18">
        <f>(RANK(_calc_라운드기준!T18,_calc_라운드기준!$B18:$AT18,0)+COUNTIFS(_calc_라운드기준!$B18:$AT18,_calc_라운드기준!T18,$B$1:$AT$1,"&lt;"&amp;19))-(RANK(T18,$B18:$AT18,0)+COUNTIFS($B18:$AT18,T18,$B$1:$AT$1,"&lt;"&amp;19))</f>
        <v>-10</v>
      </c>
      <c r="BN18">
        <f>(RANK(_calc_라운드기준!U18,_calc_라운드기준!$B18:$AT18,0)+COUNTIFS(_calc_라운드기준!$B18:$AT18,_calc_라운드기준!U18,$B$1:$AT$1,"&lt;"&amp;20))-(RANK(U18,$B18:$AT18,0)+COUNTIFS($B18:$AT18,U18,$B$1:$AT$1,"&lt;"&amp;20))</f>
        <v>3</v>
      </c>
      <c r="BO18">
        <f>(RANK(_calc_라운드기준!V18,_calc_라운드기준!$B18:$AT18,0)+COUNTIFS(_calc_라운드기준!$B18:$AT18,_calc_라운드기준!V18,$B$1:$AT$1,"&lt;"&amp;21))-(RANK(V18,$B18:$AT18,0)+COUNTIFS($B18:$AT18,V18,$B$1:$AT$1,"&lt;"&amp;21))</f>
        <v>27</v>
      </c>
      <c r="BP18">
        <f>(RANK(_calc_라운드기준!W18,_calc_라운드기준!$B18:$AT18,0)+COUNTIFS(_calc_라운드기준!$B18:$AT18,_calc_라운드기준!W18,$B$1:$AT$1,"&lt;"&amp;22))-(RANK(W18,$B18:$AT18,0)+COUNTIFS($B18:$AT18,W18,$B$1:$AT$1,"&lt;"&amp;22))</f>
        <v>6</v>
      </c>
      <c r="BQ18">
        <f>(RANK(_calc_라운드기준!X18,_calc_라운드기준!$B18:$AT18,0)+COUNTIFS(_calc_라운드기준!$B18:$AT18,_calc_라운드기준!X18,$B$1:$AT$1,"&lt;"&amp;23))-(RANK(X18,$B18:$AT18,0)+COUNTIFS($B18:$AT18,X18,$B$1:$AT$1,"&lt;"&amp;23))</f>
        <v>-23</v>
      </c>
      <c r="BR18">
        <f>(RANK(_calc_라운드기준!Y18,_calc_라운드기준!$B18:$AT18,0)+COUNTIFS(_calc_라운드기준!$B18:$AT18,_calc_라운드기준!Y18,$B$1:$AT$1,"&lt;"&amp;24))-(RANK(Y18,$B18:$AT18,0)+COUNTIFS($B18:$AT18,Y18,$B$1:$AT$1,"&lt;"&amp;24))</f>
        <v>-2</v>
      </c>
      <c r="BS18">
        <f>(RANK(_calc_라운드기준!Z18,_calc_라운드기준!$B18:$AT18,0)+COUNTIFS(_calc_라운드기준!$B18:$AT18,_calc_라운드기준!Z18,$B$1:$AT$1,"&lt;"&amp;25))-(RANK(Z18,$B18:$AT18,0)+COUNTIFS($B18:$AT18,Z18,$B$1:$AT$1,"&lt;"&amp;25))</f>
        <v>-24</v>
      </c>
      <c r="BT18">
        <f>(RANK(_calc_라운드기준!AA18,_calc_라운드기준!$B18:$AT18,0)+COUNTIFS(_calc_라운드기준!$B18:$AT18,_calc_라운드기준!AA18,$B$1:$AT$1,"&lt;"&amp;26))-(RANK(AA18,$B18:$AT18,0)+COUNTIFS($B18:$AT18,AA18,$B$1:$AT$1,"&lt;"&amp;26))</f>
        <v>-9</v>
      </c>
      <c r="BU18">
        <f>(RANK(_calc_라운드기준!AB18,_calc_라운드기준!$B18:$AT18,0)+COUNTIFS(_calc_라운드기준!$B18:$AT18,_calc_라운드기준!AB18,$B$1:$AT$1,"&lt;"&amp;27))-(RANK(AB18,$B18:$AT18,0)+COUNTIFS($B18:$AT18,AB18,$B$1:$AT$1,"&lt;"&amp;27))</f>
        <v>-12</v>
      </c>
      <c r="BV18">
        <f>(RANK(_calc_라운드기준!AC18,_calc_라운드기준!$B18:$AT18,0)+COUNTIFS(_calc_라운드기준!$B18:$AT18,_calc_라운드기준!AC18,$B$1:$AT$1,"&lt;"&amp;28))-(RANK(AC18,$B18:$AT18,0)+COUNTIFS($B18:$AT18,AC18,$B$1:$AT$1,"&lt;"&amp;28))</f>
        <v>-17</v>
      </c>
      <c r="BW18">
        <f>(RANK(_calc_라운드기준!AD18,_calc_라운드기준!$B18:$AT18,0)+COUNTIFS(_calc_라운드기준!$B18:$AT18,_calc_라운드기준!AD18,$B$1:$AT$1,"&lt;"&amp;29))-(RANK(AD18,$B18:$AT18,0)+COUNTIFS($B18:$AT18,AD18,$B$1:$AT$1,"&lt;"&amp;29))</f>
        <v>15</v>
      </c>
      <c r="BX18">
        <f>(RANK(_calc_라운드기준!AE18,_calc_라운드기준!$B18:$AT18,0)+COUNTIFS(_calc_라운드기준!$B18:$AT18,_calc_라운드기준!AE18,$B$1:$AT$1,"&lt;"&amp;30))-(RANK(AE18,$B18:$AT18,0)+COUNTIFS($B18:$AT18,AE18,$B$1:$AT$1,"&lt;"&amp;30))</f>
        <v>26</v>
      </c>
      <c r="BY18">
        <f>(RANK(_calc_라운드기준!AF18,_calc_라운드기준!$B18:$AT18,0)+COUNTIFS(_calc_라운드기준!$B18:$AT18,_calc_라운드기준!AF18,$B$1:$AT$1,"&lt;"&amp;31))-(RANK(AF18,$B18:$AT18,0)+COUNTIFS($B18:$AT18,AF18,$B$1:$AT$1,"&lt;"&amp;31))</f>
        <v>-11</v>
      </c>
      <c r="BZ18">
        <f>(RANK(_calc_라운드기준!AG18,_calc_라운드기준!$B18:$AT18,0)+COUNTIFS(_calc_라운드기준!$B18:$AT18,_calc_라운드기준!AG18,$B$1:$AT$1,"&lt;"&amp;32))-(RANK(AG18,$B18:$AT18,0)+COUNTIFS($B18:$AT18,AG18,$B$1:$AT$1,"&lt;"&amp;32))</f>
        <v>-4</v>
      </c>
      <c r="CA18">
        <f>(RANK(_calc_라운드기준!AH18,_calc_라운드기준!$B18:$AT18,0)+COUNTIFS(_calc_라운드기준!$B18:$AT18,_calc_라운드기준!AH18,$B$1:$AT$1,"&lt;"&amp;33))-(RANK(AH18,$B18:$AT18,0)+COUNTIFS($B18:$AT18,AH18,$B$1:$AT$1,"&lt;"&amp;33))</f>
        <v>11</v>
      </c>
      <c r="CB18">
        <f>(RANK(_calc_라운드기준!AI18,_calc_라운드기준!$B18:$AT18,0)+COUNTIFS(_calc_라운드기준!$B18:$AT18,_calc_라운드기준!AI18,$B$1:$AT$1,"&lt;"&amp;34))-(RANK(AI18,$B18:$AT18,0)+COUNTIFS($B18:$AT18,AI18,$B$1:$AT$1,"&lt;"&amp;34))</f>
        <v>11</v>
      </c>
      <c r="CC18">
        <f>(RANK(_calc_라운드기준!AJ18,_calc_라운드기준!$B18:$AT18,0)+COUNTIFS(_calc_라운드기준!$B18:$AT18,_calc_라운드기준!AJ18,$B$1:$AT$1,"&lt;"&amp;35))-(RANK(AJ18,$B18:$AT18,0)+COUNTIFS($B18:$AT18,AJ18,$B$1:$AT$1,"&lt;"&amp;35))</f>
        <v>35</v>
      </c>
      <c r="CD18">
        <f>(RANK(_calc_라운드기준!AK18,_calc_라운드기준!$B18:$AT18,0)+COUNTIFS(_calc_라운드기준!$B18:$AT18,_calc_라운드기준!AK18,$B$1:$AT$1,"&lt;"&amp;36))-(RANK(AK18,$B18:$AT18,0)+COUNTIFS($B18:$AT18,AK18,$B$1:$AT$1,"&lt;"&amp;36))</f>
        <v>4</v>
      </c>
      <c r="CE18">
        <f>(RANK(_calc_라운드기준!AL18,_calc_라운드기준!$B18:$AT18,0)+COUNTIFS(_calc_라운드기준!$B18:$AT18,_calc_라운드기준!AL18,$B$1:$AT$1,"&lt;"&amp;37))-(RANK(AL18,$B18:$AT18,0)+COUNTIFS($B18:$AT18,AL18,$B$1:$AT$1,"&lt;"&amp;37))</f>
        <v>8</v>
      </c>
      <c r="CF18">
        <f>(RANK(_calc_라운드기준!AM18,_calc_라운드기준!$B18:$AT18,0)+COUNTIFS(_calc_라운드기준!$B18:$AT18,_calc_라운드기준!AM18,$B$1:$AT$1,"&lt;"&amp;38))-(RANK(AM18,$B18:$AT18,0)+COUNTIFS($B18:$AT18,AM18,$B$1:$AT$1,"&lt;"&amp;38))</f>
        <v>13</v>
      </c>
      <c r="CG18">
        <f>(RANK(_calc_라운드기준!AN18,_calc_라운드기준!$B18:$AT18,0)+COUNTIFS(_calc_라운드기준!$B18:$AT18,_calc_라운드기준!AN18,$B$1:$AT$1,"&lt;"&amp;39))-(RANK(AN18,$B18:$AT18,0)+COUNTIFS($B18:$AT18,AN18,$B$1:$AT$1,"&lt;"&amp;39))</f>
        <v>-5</v>
      </c>
      <c r="CH18">
        <f>(RANK(_calc_라운드기준!AO18,_calc_라운드기준!$B18:$AT18,0)+COUNTIFS(_calc_라운드기준!$B18:$AT18,_calc_라운드기준!AO18,$B$1:$AT$1,"&lt;"&amp;40))-(RANK(AO18,$B18:$AT18,0)+COUNTIFS($B18:$AT18,AO18,$B$1:$AT$1,"&lt;"&amp;40))</f>
        <v>-5</v>
      </c>
      <c r="CI18">
        <f>(RANK(_calc_라운드기준!AP18,_calc_라운드기준!$B18:$AT18,0)+COUNTIFS(_calc_라운드기준!$B18:$AT18,_calc_라운드기준!AP18,$B$1:$AT$1,"&lt;"&amp;41))-(RANK(AP18,$B18:$AT18,0)+COUNTIFS($B18:$AT18,AP18,$B$1:$AT$1,"&lt;"&amp;41))</f>
        <v>-28</v>
      </c>
      <c r="CJ18">
        <f>(RANK(_calc_라운드기준!AQ18,_calc_라운드기준!$B18:$AT18,0)+COUNTIFS(_calc_라운드기준!$B18:$AT18,_calc_라운드기준!AQ18,$B$1:$AT$1,"&lt;"&amp;42))-(RANK(AQ18,$B18:$AT18,0)+COUNTIFS($B18:$AT18,AQ18,$B$1:$AT$1,"&lt;"&amp;42))</f>
        <v>3</v>
      </c>
      <c r="CK18">
        <f>(RANK(_calc_라운드기준!AR18,_calc_라운드기준!$B18:$AT18,0)+COUNTIFS(_calc_라운드기준!$B18:$AT18,_calc_라운드기준!AR18,$B$1:$AT$1,"&lt;"&amp;43))-(RANK(AR18,$B18:$AT18,0)+COUNTIFS($B18:$AT18,AR18,$B$1:$AT$1,"&lt;"&amp;43))</f>
        <v>0</v>
      </c>
      <c r="CL18">
        <f>(RANK(_calc_라운드기준!AS18,_calc_라운드기준!$B18:$AT18,0)+COUNTIFS(_calc_라운드기준!$B18:$AT18,_calc_라운드기준!AS18,$B$1:$AT$1,"&lt;"&amp;44))-(RANK(AS18,$B18:$AT18,0)+COUNTIFS($B18:$AT18,AS18,$B$1:$AT$1,"&lt;"&amp;44))</f>
        <v>3</v>
      </c>
      <c r="CM18">
        <f>(RANK(_calc_라운드기준!AT18,_calc_라운드기준!$B18:$AT18,0)+COUNTIFS(_calc_라운드기준!$B18:$AT18,_calc_라운드기준!AT18,$B$1:$AT$1,"&lt;"&amp;45))-(RANK(AT18,$B18:$AT18,0)+COUNTIFS($B18:$AT18,AT18,$B$1:$AT$1,"&lt;"&amp;45))</f>
        <v>15</v>
      </c>
      <c r="CN18">
        <f t="shared" si="0"/>
        <v>39</v>
      </c>
      <c r="CO18">
        <f t="shared" si="1"/>
        <v>31</v>
      </c>
      <c r="CP18">
        <f t="shared" si="2"/>
        <v>15</v>
      </c>
      <c r="CQ18">
        <f t="shared" si="3"/>
        <v>42</v>
      </c>
      <c r="CR18">
        <f t="shared" si="4"/>
        <v>37</v>
      </c>
      <c r="CS18">
        <f t="shared" si="5"/>
        <v>16</v>
      </c>
      <c r="CT18">
        <f t="shared" si="6"/>
        <v>2</v>
      </c>
      <c r="CU18">
        <f t="shared" si="7"/>
        <v>45</v>
      </c>
      <c r="CV18">
        <f t="shared" si="8"/>
        <v>27</v>
      </c>
      <c r="CW18">
        <f t="shared" si="9"/>
        <v>33</v>
      </c>
      <c r="CX18">
        <f t="shared" si="10"/>
        <v>12</v>
      </c>
      <c r="CY18">
        <f t="shared" si="11"/>
        <v>3</v>
      </c>
      <c r="CZ18">
        <f t="shared" si="12"/>
        <v>13</v>
      </c>
      <c r="DA18">
        <f t="shared" si="13"/>
        <v>6</v>
      </c>
      <c r="DB18">
        <f t="shared" si="14"/>
        <v>30</v>
      </c>
      <c r="DC18">
        <f t="shared" si="15"/>
        <v>25</v>
      </c>
      <c r="DD18">
        <f t="shared" si="16"/>
        <v>40</v>
      </c>
      <c r="DE18">
        <f t="shared" si="17"/>
        <v>18</v>
      </c>
      <c r="DF18">
        <f t="shared" si="18"/>
        <v>34</v>
      </c>
      <c r="DG18">
        <f t="shared" si="19"/>
        <v>20</v>
      </c>
      <c r="DH18">
        <f t="shared" si="20"/>
        <v>4</v>
      </c>
      <c r="DI18">
        <f t="shared" si="21"/>
        <v>17</v>
      </c>
      <c r="DJ18">
        <f t="shared" si="22"/>
        <v>41</v>
      </c>
      <c r="DK18">
        <f t="shared" si="23"/>
        <v>24</v>
      </c>
      <c r="DL18">
        <f t="shared" si="24"/>
        <v>43</v>
      </c>
      <c r="DM18">
        <f t="shared" si="25"/>
        <v>32</v>
      </c>
      <c r="DN18">
        <f t="shared" si="26"/>
        <v>36</v>
      </c>
      <c r="DO18">
        <f t="shared" si="27"/>
        <v>38</v>
      </c>
      <c r="DP18">
        <f t="shared" si="28"/>
        <v>7</v>
      </c>
      <c r="DQ18">
        <f t="shared" si="29"/>
        <v>5</v>
      </c>
      <c r="DR18">
        <f t="shared" si="30"/>
        <v>35</v>
      </c>
      <c r="DS18">
        <f t="shared" si="31"/>
        <v>26</v>
      </c>
      <c r="DT18">
        <f t="shared" si="32"/>
        <v>10</v>
      </c>
      <c r="DU18">
        <f t="shared" si="33"/>
        <v>11</v>
      </c>
      <c r="DV18">
        <f t="shared" si="34"/>
        <v>1</v>
      </c>
      <c r="DW18">
        <f t="shared" si="35"/>
        <v>19</v>
      </c>
      <c r="DX18">
        <f t="shared" si="36"/>
        <v>14</v>
      </c>
      <c r="DY18">
        <f t="shared" si="37"/>
        <v>9</v>
      </c>
      <c r="DZ18">
        <f t="shared" si="38"/>
        <v>28</v>
      </c>
      <c r="EA18">
        <f t="shared" si="39"/>
        <v>29</v>
      </c>
      <c r="EB18">
        <f t="shared" si="40"/>
        <v>44</v>
      </c>
      <c r="EC18">
        <f t="shared" si="41"/>
        <v>21</v>
      </c>
      <c r="ED18">
        <f t="shared" si="42"/>
        <v>23</v>
      </c>
      <c r="EE18">
        <f t="shared" si="43"/>
        <v>22</v>
      </c>
      <c r="EF18">
        <f t="shared" si="44"/>
        <v>8</v>
      </c>
    </row>
    <row r="19" spans="1:136" ht="16.5" customHeight="1">
      <c r="A19">
        <f>_calc_라운드기준!A19</f>
        <v>1227</v>
      </c>
      <c r="B19">
        <f>INDEX(_calc_누적빈도!B:B,$A19)-INDEX(_calc_누적빈도!B:B,$A19-기준300회_후보!$B$1)</f>
        <v>39</v>
      </c>
      <c r="C19">
        <f>INDEX(_calc_누적빈도!C:C,$A19)-INDEX(_calc_누적빈도!C:C,$A19-기준300회_후보!$B$1)</f>
        <v>32</v>
      </c>
      <c r="D19">
        <f>INDEX(_calc_누적빈도!D:D,$A19)-INDEX(_calc_누적빈도!D:D,$A19-기준300회_후보!$B$1)</f>
        <v>48</v>
      </c>
      <c r="E19">
        <f>INDEX(_calc_누적빈도!E:E,$A19)-INDEX(_calc_누적빈도!E:E,$A19-기준300회_후보!$B$1)</f>
        <v>37</v>
      </c>
      <c r="F19">
        <f>INDEX(_calc_누적빈도!F:F,$A19)-INDEX(_calc_누적빈도!F:F,$A19-기준300회_후보!$B$1)</f>
        <v>25</v>
      </c>
      <c r="G19">
        <f>INDEX(_calc_누적빈도!G:G,$A19)-INDEX(_calc_누적빈도!G:G,$A19-기준300회_후보!$B$1)</f>
        <v>48</v>
      </c>
      <c r="H19">
        <f>INDEX(_calc_누적빈도!H:H,$A19)-INDEX(_calc_누적빈도!H:H,$A19-기준300회_후보!$B$1)</f>
        <v>45</v>
      </c>
      <c r="I19">
        <f>INDEX(_calc_누적빈도!I:I,$A19)-INDEX(_calc_누적빈도!I:I,$A19-기준300회_후보!$B$1)</f>
        <v>33</v>
      </c>
      <c r="J19">
        <f>INDEX(_calc_누적빈도!J:J,$A19)-INDEX(_calc_누적빈도!J:J,$A19-기준300회_후보!$B$1)</f>
        <v>41</v>
      </c>
      <c r="K19">
        <f>INDEX(_calc_누적빈도!K:K,$A19)-INDEX(_calc_누적빈도!K:K,$A19-기준300회_후보!$B$1)</f>
        <v>35</v>
      </c>
      <c r="L19">
        <f>INDEX(_calc_누적빈도!L:L,$A19)-INDEX(_calc_누적빈도!L:L,$A19-기준300회_후보!$B$1)</f>
        <v>39</v>
      </c>
      <c r="M19">
        <f>INDEX(_calc_누적빈도!M:M,$A19)-INDEX(_calc_누적빈도!M:M,$A19-기준300회_후보!$B$1)</f>
        <v>45</v>
      </c>
      <c r="N19">
        <f>INDEX(_calc_누적빈도!N:N,$A19)-INDEX(_calc_누적빈도!N:N,$A19-기준300회_후보!$B$1)</f>
        <v>47</v>
      </c>
      <c r="O19">
        <f>INDEX(_calc_누적빈도!O:O,$A19)-INDEX(_calc_누적빈도!O:O,$A19-기준300회_후보!$B$1)</f>
        <v>39</v>
      </c>
      <c r="P19">
        <f>INDEX(_calc_누적빈도!P:P,$A19)-INDEX(_calc_누적빈도!P:P,$A19-기준300회_후보!$B$1)</f>
        <v>45</v>
      </c>
      <c r="Q19">
        <f>INDEX(_calc_누적빈도!Q:Q,$A19)-INDEX(_calc_누적빈도!Q:Q,$A19-기준300회_후보!$B$1)</f>
        <v>46</v>
      </c>
      <c r="R19">
        <f>INDEX(_calc_누적빈도!R:R,$A19)-INDEX(_calc_누적빈도!R:R,$A19-기준300회_후보!$B$1)</f>
        <v>36</v>
      </c>
      <c r="S19">
        <f>INDEX(_calc_누적빈도!S:S,$A19)-INDEX(_calc_누적빈도!S:S,$A19-기준300회_후보!$B$1)</f>
        <v>40</v>
      </c>
      <c r="T19">
        <f>INDEX(_calc_누적빈도!T:T,$A19)-INDEX(_calc_누적빈도!T:T,$A19-기준300회_후보!$B$1)</f>
        <v>40</v>
      </c>
      <c r="U19">
        <f>INDEX(_calc_누적빈도!U:U,$A19)-INDEX(_calc_누적빈도!U:U,$A19-기준300회_후보!$B$1)</f>
        <v>40</v>
      </c>
      <c r="V19">
        <f>INDEX(_calc_누적빈도!V:V,$A19)-INDEX(_calc_누적빈도!V:V,$A19-기준300회_후보!$B$1)</f>
        <v>42</v>
      </c>
      <c r="W19">
        <f>INDEX(_calc_누적빈도!W:W,$A19)-INDEX(_calc_누적빈도!W:W,$A19-기준300회_후보!$B$1)</f>
        <v>39</v>
      </c>
      <c r="X19">
        <f>INDEX(_calc_누적빈도!X:X,$A19)-INDEX(_calc_누적빈도!X:X,$A19-기준300회_후보!$B$1)</f>
        <v>37</v>
      </c>
      <c r="Y19">
        <f>INDEX(_calc_누적빈도!Y:Y,$A19)-INDEX(_calc_누적빈도!Y:Y,$A19-기준300회_후보!$B$1)</f>
        <v>41</v>
      </c>
      <c r="Z19">
        <f>INDEX(_calc_누적빈도!Z:Z,$A19)-INDEX(_calc_누적빈도!Z:Z,$A19-기준300회_후보!$B$1)</f>
        <v>33</v>
      </c>
      <c r="AA19">
        <f>INDEX(_calc_누적빈도!AA:AA,$A19)-INDEX(_calc_누적빈도!AA:AA,$A19-기준300회_후보!$B$1)</f>
        <v>40</v>
      </c>
      <c r="AB19">
        <f>INDEX(_calc_누적빈도!AB:AB,$A19)-INDEX(_calc_누적빈도!AB:AB,$A19-기준300회_후보!$B$1)</f>
        <v>44</v>
      </c>
      <c r="AC19">
        <f>INDEX(_calc_누적빈도!AC:AC,$A19)-INDEX(_calc_누적빈도!AC:AC,$A19-기준300회_후보!$B$1)</f>
        <v>41</v>
      </c>
      <c r="AD19">
        <f>INDEX(_calc_누적빈도!AD:AD,$A19)-INDEX(_calc_누적빈도!AD:AD,$A19-기준300회_후보!$B$1)</f>
        <v>42</v>
      </c>
      <c r="AE19">
        <f>INDEX(_calc_누적빈도!AE:AE,$A19)-INDEX(_calc_누적빈도!AE:AE,$A19-기준300회_후보!$B$1)</f>
        <v>46</v>
      </c>
      <c r="AF19">
        <f>INDEX(_calc_누적빈도!AF:AF,$A19)-INDEX(_calc_누적빈도!AF:AF,$A19-기준300회_후보!$B$1)</f>
        <v>41</v>
      </c>
      <c r="AG19">
        <f>INDEX(_calc_누적빈도!AG:AG,$A19)-INDEX(_calc_누적빈도!AG:AG,$A19-기준300회_후보!$B$1)</f>
        <v>36</v>
      </c>
      <c r="AH19">
        <f>INDEX(_calc_누적빈도!AH:AH,$A19)-INDEX(_calc_누적빈도!AH:AH,$A19-기준300회_후보!$B$1)</f>
        <v>45</v>
      </c>
      <c r="AI19">
        <f>INDEX(_calc_누적빈도!AI:AI,$A19)-INDEX(_calc_누적빈도!AI:AI,$A19-기준300회_후보!$B$1)</f>
        <v>36</v>
      </c>
      <c r="AJ19">
        <f>INDEX(_calc_누적빈도!AJ:AJ,$A19)-INDEX(_calc_누적빈도!AJ:AJ,$A19-기준300회_후보!$B$1)</f>
        <v>48</v>
      </c>
      <c r="AK19">
        <f>INDEX(_calc_누적빈도!AK:AK,$A19)-INDEX(_calc_누적빈도!AK:AK,$A19-기준300회_후보!$B$1)</f>
        <v>42</v>
      </c>
      <c r="AL19">
        <f>INDEX(_calc_누적빈도!AL:AL,$A19)-INDEX(_calc_누적빈도!AL:AL,$A19-기준300회_후보!$B$1)</f>
        <v>44</v>
      </c>
      <c r="AM19">
        <f>INDEX(_calc_누적빈도!AM:AM,$A19)-INDEX(_calc_누적빈도!AM:AM,$A19-기준300회_후보!$B$1)</f>
        <v>46</v>
      </c>
      <c r="AN19">
        <f>INDEX(_calc_누적빈도!AN:AN,$A19)-INDEX(_calc_누적빈도!AN:AN,$A19-기준300회_후보!$B$1)</f>
        <v>35</v>
      </c>
      <c r="AO19">
        <f>INDEX(_calc_누적빈도!AO:AO,$A19)-INDEX(_calc_누적빈도!AO:AO,$A19-기준300회_후보!$B$1)</f>
        <v>40</v>
      </c>
      <c r="AP19">
        <f>INDEX(_calc_누적빈도!AP:AP,$A19)-INDEX(_calc_누적빈도!AP:AP,$A19-기준300회_후보!$B$1)</f>
        <v>37</v>
      </c>
      <c r="AQ19">
        <f>INDEX(_calc_누적빈도!AQ:AQ,$A19)-INDEX(_calc_누적빈도!AQ:AQ,$A19-기준300회_후보!$B$1)</f>
        <v>34</v>
      </c>
      <c r="AR19">
        <f>INDEX(_calc_누적빈도!AR:AR,$A19)-INDEX(_calc_누적빈도!AR:AR,$A19-기준300회_후보!$B$1)</f>
        <v>26</v>
      </c>
      <c r="AS19">
        <f>INDEX(_calc_누적빈도!AS:AS,$A19)-INDEX(_calc_누적빈도!AS:AS,$A19-기준300회_후보!$B$1)</f>
        <v>40</v>
      </c>
      <c r="AT19">
        <f>INDEX(_calc_누적빈도!AT:AT,$A19)-INDEX(_calc_누적빈도!AT:AT,$A19-기준300회_후보!$B$1)</f>
        <v>45</v>
      </c>
      <c r="AU19">
        <f>(RANK(_calc_라운드기준!B19,_calc_라운드기준!$B19:$AT19,0)+COUNTIFS(_calc_라운드기준!$B19:$AT19,_calc_라운드기준!B19,$B$1:$AT$1,"&lt;"&amp;1))-(RANK(B19,$B19:$AT19,0)+COUNTIFS($B19:$AT19,B19,$B$1:$AT$1,"&lt;"&amp;1))</f>
        <v>-22</v>
      </c>
      <c r="AV19">
        <f>(RANK(_calc_라운드기준!C19,_calc_라운드기준!$B19:$AT19,0)+COUNTIFS(_calc_라운드기준!$B19:$AT19,_calc_라운드기준!C19,$B$1:$AT$1,"&lt;"&amp;2))-(RANK(C19,$B19:$AT19,0)+COUNTIFS($B19:$AT19,C19,$B$1:$AT$1,"&lt;"&amp;2))</f>
        <v>-8</v>
      </c>
      <c r="AW19">
        <f>(RANK(_calc_라운드기준!D19,_calc_라운드기준!$B19:$AT19,0)+COUNTIFS(_calc_라운드기준!$B19:$AT19,_calc_라운드기준!D19,$B$1:$AT$1,"&lt;"&amp;3))-(RANK(D19,$B19:$AT19,0)+COUNTIFS($B19:$AT19,D19,$B$1:$AT$1,"&lt;"&amp;3))</f>
        <v>4</v>
      </c>
      <c r="AX19">
        <f>(RANK(_calc_라운드기준!E19,_calc_라운드기준!$B19:$AT19,0)+COUNTIFS(_calc_라운드기준!$B19:$AT19,_calc_라운드기준!E19,$B$1:$AT$1,"&lt;"&amp;4))-(RANK(E19,$B19:$AT19,0)+COUNTIFS($B19:$AT19,E19,$B$1:$AT$1,"&lt;"&amp;4))</f>
        <v>-20</v>
      </c>
      <c r="AY19">
        <f>(RANK(_calc_라운드기준!F19,_calc_라운드기준!$B19:$AT19,0)+COUNTIFS(_calc_라운드기준!$B19:$AT19,_calc_라운드기준!F19,$B$1:$AT$1,"&lt;"&amp;5))-(RANK(F19,$B19:$AT19,0)+COUNTIFS($B19:$AT19,F19,$B$1:$AT$1,"&lt;"&amp;5))</f>
        <v>-19</v>
      </c>
      <c r="AZ19">
        <f>(RANK(_calc_라운드기준!G19,_calc_라운드기준!$B19:$AT19,0)+COUNTIFS(_calc_라운드기준!$B19:$AT19,_calc_라운드기준!G19,$B$1:$AT$1,"&lt;"&amp;6))-(RANK(G19,$B19:$AT19,0)+COUNTIFS($B19:$AT19,G19,$B$1:$AT$1,"&lt;"&amp;6))</f>
        <v>5</v>
      </c>
      <c r="BA19">
        <f>(RANK(_calc_라운드기준!H19,_calc_라운드기준!$B19:$AT19,0)+COUNTIFS(_calc_라운드기준!$B19:$AT19,_calc_라운드기준!H19,$B$1:$AT$1,"&lt;"&amp;7))-(RANK(H19,$B19:$AT19,0)+COUNTIFS($B19:$AT19,H19,$B$1:$AT$1,"&lt;"&amp;7))</f>
        <v>28</v>
      </c>
      <c r="BB19">
        <f>(RANK(_calc_라운드기준!I19,_calc_라운드기준!$B19:$AT19,0)+COUNTIFS(_calc_라운드기준!$B19:$AT19,_calc_라운드기준!I19,$B$1:$AT$1,"&lt;"&amp;8))-(RANK(I19,$B19:$AT19,0)+COUNTIFS($B19:$AT19,I19,$B$1:$AT$1,"&lt;"&amp;8))</f>
        <v>-28</v>
      </c>
      <c r="BC19">
        <f>(RANK(_calc_라운드기준!J19,_calc_라운드기준!$B19:$AT19,0)+COUNTIFS(_calc_라운드기준!$B19:$AT19,_calc_라운드기준!J19,$B$1:$AT$1,"&lt;"&amp;9))-(RANK(J19,$B19:$AT19,0)+COUNTIFS($B19:$AT19,J19,$B$1:$AT$1,"&lt;"&amp;9))</f>
        <v>-4</v>
      </c>
      <c r="BD19">
        <f>(RANK(_calc_라운드기준!K19,_calc_라운드기준!$B19:$AT19,0)+COUNTIFS(_calc_라운드기준!$B19:$AT19,_calc_라운드기준!K19,$B$1:$AT$1,"&lt;"&amp;10))-(RANK(K19,$B19:$AT19,0)+COUNTIFS($B19:$AT19,K19,$B$1:$AT$1,"&lt;"&amp;10))</f>
        <v>-11</v>
      </c>
      <c r="BE19">
        <f>(RANK(_calc_라운드기준!L19,_calc_라운드기준!$B19:$AT19,0)+COUNTIFS(_calc_라운드기준!$B19:$AT19,_calc_라운드기준!L19,$B$1:$AT$1,"&lt;"&amp;11))-(RANK(L19,$B19:$AT19,0)+COUNTIFS($B19:$AT19,L19,$B$1:$AT$1,"&lt;"&amp;11))</f>
        <v>11</v>
      </c>
      <c r="BF19">
        <f>(RANK(_calc_라운드기준!M19,_calc_라운드기준!$B19:$AT19,0)+COUNTIFS(_calc_라운드기준!$B19:$AT19,_calc_라운드기준!M19,$B$1:$AT$1,"&lt;"&amp;12))-(RANK(M19,$B19:$AT19,0)+COUNTIFS($B19:$AT19,M19,$B$1:$AT$1,"&lt;"&amp;12))</f>
        <v>28</v>
      </c>
      <c r="BG19">
        <f>(RANK(_calc_라운드기준!N19,_calc_라운드기준!$B19:$AT19,0)+COUNTIFS(_calc_라운드기준!$B19:$AT19,_calc_라운드기준!N19,$B$1:$AT$1,"&lt;"&amp;13))-(RANK(N19,$B19:$AT19,0)+COUNTIFS($B19:$AT19,N19,$B$1:$AT$1,"&lt;"&amp;13))</f>
        <v>11</v>
      </c>
      <c r="BH19">
        <f>(RANK(_calc_라운드기준!O19,_calc_라운드기준!$B19:$AT19,0)+COUNTIFS(_calc_라운드기준!$B19:$AT19,_calc_라운드기준!O19,$B$1:$AT$1,"&lt;"&amp;14))-(RANK(O19,$B19:$AT19,0)+COUNTIFS($B19:$AT19,O19,$B$1:$AT$1,"&lt;"&amp;14))</f>
        <v>14</v>
      </c>
      <c r="BI19">
        <f>(RANK(_calc_라운드기준!P19,_calc_라운드기준!$B19:$AT19,0)+COUNTIFS(_calc_라운드기준!$B19:$AT19,_calc_라운드기준!P19,$B$1:$AT$1,"&lt;"&amp;15))-(RANK(P19,$B19:$AT19,0)+COUNTIFS($B19:$AT19,P19,$B$1:$AT$1,"&lt;"&amp;15))</f>
        <v>-6</v>
      </c>
      <c r="BJ19">
        <f>(RANK(_calc_라운드기준!Q19,_calc_라운드기준!$B19:$AT19,0)+COUNTIFS(_calc_라운드기준!$B19:$AT19,_calc_라운드기준!Q19,$B$1:$AT$1,"&lt;"&amp;16))-(RANK(Q19,$B19:$AT19,0)+COUNTIFS($B19:$AT19,Q19,$B$1:$AT$1,"&lt;"&amp;16))</f>
        <v>-3</v>
      </c>
      <c r="BK19">
        <f>(RANK(_calc_라운드기준!R19,_calc_라운드기준!$B19:$AT19,0)+COUNTIFS(_calc_라운드기준!$B19:$AT19,_calc_라운드기준!R19,$B$1:$AT$1,"&lt;"&amp;17))-(RANK(R19,$B19:$AT19,0)+COUNTIFS($B19:$AT19,R19,$B$1:$AT$1,"&lt;"&amp;17))</f>
        <v>-19</v>
      </c>
      <c r="BL19">
        <f>(RANK(_calc_라운드기준!S19,_calc_라운드기준!$B19:$AT19,0)+COUNTIFS(_calc_라운드기준!$B19:$AT19,_calc_라운드기준!S19,$B$1:$AT$1,"&lt;"&amp;18))-(RANK(S19,$B19:$AT19,0)+COUNTIFS($B19:$AT19,S19,$B$1:$AT$1,"&lt;"&amp;18))</f>
        <v>6</v>
      </c>
      <c r="BM19">
        <f>(RANK(_calc_라운드기준!T19,_calc_라운드기준!$B19:$AT19,0)+COUNTIFS(_calc_라운드기준!$B19:$AT19,_calc_라운드기준!T19,$B$1:$AT$1,"&lt;"&amp;19))-(RANK(T19,$B19:$AT19,0)+COUNTIFS($B19:$AT19,T19,$B$1:$AT$1,"&lt;"&amp;19))</f>
        <v>-15</v>
      </c>
      <c r="BN19">
        <f>(RANK(_calc_라운드기준!U19,_calc_라운드기준!$B19:$AT19,0)+COUNTIFS(_calc_라운드기준!$B19:$AT19,_calc_라운드기준!U19,$B$1:$AT$1,"&lt;"&amp;20))-(RANK(U19,$B19:$AT19,0)+COUNTIFS($B19:$AT19,U19,$B$1:$AT$1,"&lt;"&amp;20))</f>
        <v>5</v>
      </c>
      <c r="BO19">
        <f>(RANK(_calc_라운드기준!V19,_calc_라운드기준!$B19:$AT19,0)+COUNTIFS(_calc_라운드기준!$B19:$AT19,_calc_라운드기준!V19,$B$1:$AT$1,"&lt;"&amp;21))-(RANK(V19,$B19:$AT19,0)+COUNTIFS($B19:$AT19,V19,$B$1:$AT$1,"&lt;"&amp;21))</f>
        <v>26</v>
      </c>
      <c r="BP19">
        <f>(RANK(_calc_라운드기준!W19,_calc_라운드기준!$B19:$AT19,0)+COUNTIFS(_calc_라운드기준!$B19:$AT19,_calc_라운드기준!W19,$B$1:$AT$1,"&lt;"&amp;22))-(RANK(W19,$B19:$AT19,0)+COUNTIFS($B19:$AT19,W19,$B$1:$AT$1,"&lt;"&amp;22))</f>
        <v>7</v>
      </c>
      <c r="BQ19">
        <f>(RANK(_calc_라운드기준!X19,_calc_라운드기준!$B19:$AT19,0)+COUNTIFS(_calc_라운드기준!$B19:$AT19,_calc_라운드기준!X19,$B$1:$AT$1,"&lt;"&amp;23))-(RANK(X19,$B19:$AT19,0)+COUNTIFS($B19:$AT19,X19,$B$1:$AT$1,"&lt;"&amp;23))</f>
        <v>-24</v>
      </c>
      <c r="BR19">
        <f>(RANK(_calc_라운드기준!Y19,_calc_라운드기준!$B19:$AT19,0)+COUNTIFS(_calc_라운드기준!$B19:$AT19,_calc_라운드기준!Y19,$B$1:$AT$1,"&lt;"&amp;24))-(RANK(Y19,$B19:$AT19,0)+COUNTIFS($B19:$AT19,Y19,$B$1:$AT$1,"&lt;"&amp;24))</f>
        <v>-2</v>
      </c>
      <c r="BS19">
        <f>(RANK(_calc_라운드기준!Z19,_calc_라운드기준!$B19:$AT19,0)+COUNTIFS(_calc_라운드기준!$B19:$AT19,_calc_라운드기준!Z19,$B$1:$AT$1,"&lt;"&amp;25))-(RANK(Z19,$B19:$AT19,0)+COUNTIFS($B19:$AT19,Z19,$B$1:$AT$1,"&lt;"&amp;25))</f>
        <v>-24</v>
      </c>
      <c r="BT19">
        <f>(RANK(_calc_라운드기준!AA19,_calc_라운드기준!$B19:$AT19,0)+COUNTIFS(_calc_라운드기준!$B19:$AT19,_calc_라운드기준!AA19,$B$1:$AT$1,"&lt;"&amp;26))-(RANK(AA19,$B19:$AT19,0)+COUNTIFS($B19:$AT19,AA19,$B$1:$AT$1,"&lt;"&amp;26))</f>
        <v>-6</v>
      </c>
      <c r="BU19">
        <f>(RANK(_calc_라운드기준!AB19,_calc_라운드기준!$B19:$AT19,0)+COUNTIFS(_calc_라운드기준!$B19:$AT19,_calc_라운드기준!AB19,$B$1:$AT$1,"&lt;"&amp;27))-(RANK(AB19,$B19:$AT19,0)+COUNTIFS($B19:$AT19,AB19,$B$1:$AT$1,"&lt;"&amp;27))</f>
        <v>-12</v>
      </c>
      <c r="BV19">
        <f>(RANK(_calc_라운드기준!AC19,_calc_라운드기준!$B19:$AT19,0)+COUNTIFS(_calc_라운드기준!$B19:$AT19,_calc_라운드기준!AC19,$B$1:$AT$1,"&lt;"&amp;28))-(RANK(AC19,$B19:$AT19,0)+COUNTIFS($B19:$AT19,AC19,$B$1:$AT$1,"&lt;"&amp;28))</f>
        <v>-17</v>
      </c>
      <c r="BW19">
        <f>(RANK(_calc_라운드기준!AD19,_calc_라운드기준!$B19:$AT19,0)+COUNTIFS(_calc_라운드기준!$B19:$AT19,_calc_라운드기준!AD19,$B$1:$AT$1,"&lt;"&amp;29))-(RANK(AD19,$B19:$AT19,0)+COUNTIFS($B19:$AT19,AD19,$B$1:$AT$1,"&lt;"&amp;29))</f>
        <v>14</v>
      </c>
      <c r="BX19">
        <f>(RANK(_calc_라운드기준!AE19,_calc_라운드기준!$B19:$AT19,0)+COUNTIFS(_calc_라운드기준!$B19:$AT19,_calc_라운드기준!AE19,$B$1:$AT$1,"&lt;"&amp;30))-(RANK(AE19,$B19:$AT19,0)+COUNTIFS($B19:$AT19,AE19,$B$1:$AT$1,"&lt;"&amp;30))</f>
        <v>25</v>
      </c>
      <c r="BY19">
        <f>(RANK(_calc_라운드기준!AF19,_calc_라운드기준!$B19:$AT19,0)+COUNTIFS(_calc_라운드기준!$B19:$AT19,_calc_라운드기준!AF19,$B$1:$AT$1,"&lt;"&amp;31))-(RANK(AF19,$B19:$AT19,0)+COUNTIFS($B19:$AT19,AF19,$B$1:$AT$1,"&lt;"&amp;31))</f>
        <v>-11</v>
      </c>
      <c r="BZ19">
        <f>(RANK(_calc_라운드기준!AG19,_calc_라운드기준!$B19:$AT19,0)+COUNTIFS(_calc_라운드기준!$B19:$AT19,_calc_라운드기준!AG19,$B$1:$AT$1,"&lt;"&amp;32))-(RANK(AG19,$B19:$AT19,0)+COUNTIFS($B19:$AT19,AG19,$B$1:$AT$1,"&lt;"&amp;32))</f>
        <v>-4</v>
      </c>
      <c r="CA19">
        <f>(RANK(_calc_라운드기준!AH19,_calc_라운드기준!$B19:$AT19,0)+COUNTIFS(_calc_라운드기준!$B19:$AT19,_calc_라운드기준!AH19,$B$1:$AT$1,"&lt;"&amp;33))-(RANK(AH19,$B19:$AT19,0)+COUNTIFS($B19:$AT19,AH19,$B$1:$AT$1,"&lt;"&amp;33))</f>
        <v>9</v>
      </c>
      <c r="CB19">
        <f>(RANK(_calc_라운드기준!AI19,_calc_라운드기준!$B19:$AT19,0)+COUNTIFS(_calc_라운드기준!$B19:$AT19,_calc_라운드기준!AI19,$B$1:$AT$1,"&lt;"&amp;34))-(RANK(AI19,$B19:$AT19,0)+COUNTIFS($B19:$AT19,AI19,$B$1:$AT$1,"&lt;"&amp;34))</f>
        <v>8</v>
      </c>
      <c r="CC19">
        <f>(RANK(_calc_라운드기준!AJ19,_calc_라운드기준!$B19:$AT19,0)+COUNTIFS(_calc_라운드기준!$B19:$AT19,_calc_라운드기준!AJ19,$B$1:$AT$1,"&lt;"&amp;35))-(RANK(AJ19,$B19:$AT19,0)+COUNTIFS($B19:$AT19,AJ19,$B$1:$AT$1,"&lt;"&amp;35))</f>
        <v>36</v>
      </c>
      <c r="CD19">
        <f>(RANK(_calc_라운드기준!AK19,_calc_라운드기준!$B19:$AT19,0)+COUNTIFS(_calc_라운드기준!$B19:$AT19,_calc_라운드기준!AK19,$B$1:$AT$1,"&lt;"&amp;36))-(RANK(AK19,$B19:$AT19,0)+COUNTIFS($B19:$AT19,AK19,$B$1:$AT$1,"&lt;"&amp;36))</f>
        <v>4</v>
      </c>
      <c r="CE19">
        <f>(RANK(_calc_라운드기준!AL19,_calc_라운드기준!$B19:$AT19,0)+COUNTIFS(_calc_라운드기준!$B19:$AT19,_calc_라운드기준!AL19,$B$1:$AT$1,"&lt;"&amp;37))-(RANK(AL19,$B19:$AT19,0)+COUNTIFS($B19:$AT19,AL19,$B$1:$AT$1,"&lt;"&amp;37))</f>
        <v>8</v>
      </c>
      <c r="CF19">
        <f>(RANK(_calc_라운드기준!AM19,_calc_라운드기준!$B19:$AT19,0)+COUNTIFS(_calc_라운드기준!$B19:$AT19,_calc_라운드기준!AM19,$B$1:$AT$1,"&lt;"&amp;38))-(RANK(AM19,$B19:$AT19,0)+COUNTIFS($B19:$AT19,AM19,$B$1:$AT$1,"&lt;"&amp;38))</f>
        <v>16</v>
      </c>
      <c r="CG19">
        <f>(RANK(_calc_라운드기준!AN19,_calc_라운드기준!$B19:$AT19,0)+COUNTIFS(_calc_라운드기준!$B19:$AT19,_calc_라운드기준!AN19,$B$1:$AT$1,"&lt;"&amp;39))-(RANK(AN19,$B19:$AT19,0)+COUNTIFS($B19:$AT19,AN19,$B$1:$AT$1,"&lt;"&amp;39))</f>
        <v>-6</v>
      </c>
      <c r="CH19">
        <f>(RANK(_calc_라운드기준!AO19,_calc_라운드기준!$B19:$AT19,0)+COUNTIFS(_calc_라운드기준!$B19:$AT19,_calc_라운드기준!AO19,$B$1:$AT$1,"&lt;"&amp;40))-(RANK(AO19,$B19:$AT19,0)+COUNTIFS($B19:$AT19,AO19,$B$1:$AT$1,"&lt;"&amp;40))</f>
        <v>-2</v>
      </c>
      <c r="CI19">
        <f>(RANK(_calc_라운드기준!AP19,_calc_라운드기준!$B19:$AT19,0)+COUNTIFS(_calc_라운드기준!$B19:$AT19,_calc_라운드기준!AP19,$B$1:$AT$1,"&lt;"&amp;41))-(RANK(AP19,$B19:$AT19,0)+COUNTIFS($B19:$AT19,AP19,$B$1:$AT$1,"&lt;"&amp;41))</f>
        <v>-23</v>
      </c>
      <c r="CJ19">
        <f>(RANK(_calc_라운드기준!AQ19,_calc_라운드기준!$B19:$AT19,0)+COUNTIFS(_calc_라운드기준!$B19:$AT19,_calc_라운드기준!AQ19,$B$1:$AT$1,"&lt;"&amp;42))-(RANK(AQ19,$B19:$AT19,0)+COUNTIFS($B19:$AT19,AQ19,$B$1:$AT$1,"&lt;"&amp;42))</f>
        <v>2</v>
      </c>
      <c r="CK19">
        <f>(RANK(_calc_라운드기준!AR19,_calc_라운드기준!$B19:$AT19,0)+COUNTIFS(_calc_라운드기준!$B19:$AT19,_calc_라운드기준!AR19,$B$1:$AT$1,"&lt;"&amp;43))-(RANK(AR19,$B19:$AT19,0)+COUNTIFS($B19:$AT19,AR19,$B$1:$AT$1,"&lt;"&amp;43))</f>
        <v>-1</v>
      </c>
      <c r="CL19">
        <f>(RANK(_calc_라운드기준!AS19,_calc_라운드기준!$B19:$AT19,0)+COUNTIFS(_calc_라운드기준!$B19:$AT19,_calc_라운드기준!AS19,$B$1:$AT$1,"&lt;"&amp;44))-(RANK(AS19,$B19:$AT19,0)+COUNTIFS($B19:$AT19,AS19,$B$1:$AT$1,"&lt;"&amp;44))</f>
        <v>7</v>
      </c>
      <c r="CM19">
        <f>(RANK(_calc_라운드기준!AT19,_calc_라운드기준!$B19:$AT19,0)+COUNTIFS(_calc_라운드기준!$B19:$AT19,_calc_라운드기준!AT19,$B$1:$AT$1,"&lt;"&amp;45))-(RANK(AT19,$B19:$AT19,0)+COUNTIFS($B19:$AT19,AT19,$B$1:$AT$1,"&lt;"&amp;45))</f>
        <v>13</v>
      </c>
      <c r="CN19">
        <f t="shared" si="0"/>
        <v>41</v>
      </c>
      <c r="CO19">
        <f t="shared" si="1"/>
        <v>32</v>
      </c>
      <c r="CP19">
        <f t="shared" si="2"/>
        <v>20</v>
      </c>
      <c r="CQ19">
        <f t="shared" si="3"/>
        <v>40</v>
      </c>
      <c r="CR19">
        <f t="shared" si="4"/>
        <v>38</v>
      </c>
      <c r="CS19">
        <f t="shared" si="5"/>
        <v>18</v>
      </c>
      <c r="CT19">
        <f t="shared" si="6"/>
        <v>2</v>
      </c>
      <c r="CU19">
        <f t="shared" si="7"/>
        <v>45</v>
      </c>
      <c r="CV19">
        <f t="shared" si="8"/>
        <v>27</v>
      </c>
      <c r="CW19">
        <f t="shared" si="9"/>
        <v>33</v>
      </c>
      <c r="CX19">
        <f t="shared" si="10"/>
        <v>10</v>
      </c>
      <c r="CY19">
        <f t="shared" si="11"/>
        <v>3</v>
      </c>
      <c r="CZ19">
        <f t="shared" si="12"/>
        <v>11</v>
      </c>
      <c r="DA19">
        <f t="shared" si="13"/>
        <v>7</v>
      </c>
      <c r="DB19">
        <f t="shared" si="14"/>
        <v>29</v>
      </c>
      <c r="DC19">
        <f t="shared" si="15"/>
        <v>26</v>
      </c>
      <c r="DD19">
        <f t="shared" si="16"/>
        <v>39</v>
      </c>
      <c r="DE19">
        <f t="shared" si="17"/>
        <v>17</v>
      </c>
      <c r="DF19">
        <f t="shared" si="18"/>
        <v>36</v>
      </c>
      <c r="DG19">
        <f t="shared" si="19"/>
        <v>19</v>
      </c>
      <c r="DH19">
        <f t="shared" si="20"/>
        <v>4</v>
      </c>
      <c r="DI19">
        <f t="shared" si="21"/>
        <v>15</v>
      </c>
      <c r="DJ19">
        <f t="shared" si="22"/>
        <v>43</v>
      </c>
      <c r="DK19">
        <f t="shared" si="23"/>
        <v>24</v>
      </c>
      <c r="DL19">
        <f t="shared" si="24"/>
        <v>44</v>
      </c>
      <c r="DM19">
        <f t="shared" si="25"/>
        <v>30</v>
      </c>
      <c r="DN19">
        <f t="shared" si="26"/>
        <v>35</v>
      </c>
      <c r="DO19">
        <f t="shared" si="27"/>
        <v>37</v>
      </c>
      <c r="DP19">
        <f t="shared" si="28"/>
        <v>8</v>
      </c>
      <c r="DQ19">
        <f t="shared" si="29"/>
        <v>5</v>
      </c>
      <c r="DR19">
        <f t="shared" si="30"/>
        <v>34</v>
      </c>
      <c r="DS19">
        <f t="shared" si="31"/>
        <v>28</v>
      </c>
      <c r="DT19">
        <f t="shared" si="32"/>
        <v>12</v>
      </c>
      <c r="DU19">
        <f t="shared" si="33"/>
        <v>13</v>
      </c>
      <c r="DV19">
        <f t="shared" si="34"/>
        <v>1</v>
      </c>
      <c r="DW19">
        <f t="shared" si="35"/>
        <v>21</v>
      </c>
      <c r="DX19">
        <f t="shared" si="36"/>
        <v>14</v>
      </c>
      <c r="DY19">
        <f t="shared" si="37"/>
        <v>6</v>
      </c>
      <c r="DZ19">
        <f t="shared" si="38"/>
        <v>31</v>
      </c>
      <c r="EA19">
        <f t="shared" si="39"/>
        <v>25</v>
      </c>
      <c r="EB19">
        <f t="shared" si="40"/>
        <v>42</v>
      </c>
      <c r="EC19">
        <f t="shared" si="41"/>
        <v>22</v>
      </c>
      <c r="ED19">
        <f t="shared" si="42"/>
        <v>23</v>
      </c>
      <c r="EE19">
        <f t="shared" si="43"/>
        <v>16</v>
      </c>
      <c r="EF19">
        <f t="shared" si="44"/>
        <v>9</v>
      </c>
    </row>
    <row r="20" spans="1:136" ht="16.5" customHeight="1">
      <c r="A20">
        <f>_calc_라운드기준!A20</f>
        <v>1226</v>
      </c>
      <c r="B20">
        <f>INDEX(_calc_누적빈도!B:B,$A20)-INDEX(_calc_누적빈도!B:B,$A20-기준300회_후보!$B$1)</f>
        <v>39</v>
      </c>
      <c r="C20">
        <f>INDEX(_calc_누적빈도!C:C,$A20)-INDEX(_calc_누적빈도!C:C,$A20-기준300회_후보!$B$1)</f>
        <v>32</v>
      </c>
      <c r="D20">
        <f>INDEX(_calc_누적빈도!D:D,$A20)-INDEX(_calc_누적빈도!D:D,$A20-기준300회_후보!$B$1)</f>
        <v>48</v>
      </c>
      <c r="E20">
        <f>INDEX(_calc_누적빈도!E:E,$A20)-INDEX(_calc_누적빈도!E:E,$A20-기준300회_후보!$B$1)</f>
        <v>36</v>
      </c>
      <c r="F20">
        <f>INDEX(_calc_누적빈도!F:F,$A20)-INDEX(_calc_누적빈도!F:F,$A20-기준300회_후보!$B$1)</f>
        <v>25</v>
      </c>
      <c r="G20">
        <f>INDEX(_calc_누적빈도!G:G,$A20)-INDEX(_calc_누적빈도!G:G,$A20-기준300회_후보!$B$1)</f>
        <v>47</v>
      </c>
      <c r="H20">
        <f>INDEX(_calc_누적빈도!H:H,$A20)-INDEX(_calc_누적빈도!H:H,$A20-기준300회_후보!$B$1)</f>
        <v>45</v>
      </c>
      <c r="I20">
        <f>INDEX(_calc_누적빈도!I:I,$A20)-INDEX(_calc_누적빈도!I:I,$A20-기준300회_후보!$B$1)</f>
        <v>33</v>
      </c>
      <c r="J20">
        <f>INDEX(_calc_누적빈도!J:J,$A20)-INDEX(_calc_누적빈도!J:J,$A20-기준300회_후보!$B$1)</f>
        <v>41</v>
      </c>
      <c r="K20">
        <f>INDEX(_calc_누적빈도!K:K,$A20)-INDEX(_calc_누적빈도!K:K,$A20-기준300회_후보!$B$1)</f>
        <v>36</v>
      </c>
      <c r="L20">
        <f>INDEX(_calc_누적빈도!L:L,$A20)-INDEX(_calc_누적빈도!L:L,$A20-기준300회_후보!$B$1)</f>
        <v>39</v>
      </c>
      <c r="M20">
        <f>INDEX(_calc_누적빈도!M:M,$A20)-INDEX(_calc_누적빈도!M:M,$A20-기준300회_후보!$B$1)</f>
        <v>45</v>
      </c>
      <c r="N20">
        <f>INDEX(_calc_누적빈도!N:N,$A20)-INDEX(_calc_누적빈도!N:N,$A20-기준300회_후보!$B$1)</f>
        <v>46</v>
      </c>
      <c r="O20">
        <f>INDEX(_calc_누적빈도!O:O,$A20)-INDEX(_calc_누적빈도!O:O,$A20-기준300회_후보!$B$1)</f>
        <v>39</v>
      </c>
      <c r="P20">
        <f>INDEX(_calc_누적빈도!P:P,$A20)-INDEX(_calc_누적빈도!P:P,$A20-기준300회_후보!$B$1)</f>
        <v>45</v>
      </c>
      <c r="Q20">
        <f>INDEX(_calc_누적빈도!Q:Q,$A20)-INDEX(_calc_누적빈도!Q:Q,$A20-기준300회_후보!$B$1)</f>
        <v>47</v>
      </c>
      <c r="R20">
        <f>INDEX(_calc_누적빈도!R:R,$A20)-INDEX(_calc_누적빈도!R:R,$A20-기준300회_후보!$B$1)</f>
        <v>35</v>
      </c>
      <c r="S20">
        <f>INDEX(_calc_누적빈도!S:S,$A20)-INDEX(_calc_누적빈도!S:S,$A20-기준300회_후보!$B$1)</f>
        <v>41</v>
      </c>
      <c r="T20">
        <f>INDEX(_calc_누적빈도!T:T,$A20)-INDEX(_calc_누적빈도!T:T,$A20-기준300회_후보!$B$1)</f>
        <v>40</v>
      </c>
      <c r="U20">
        <f>INDEX(_calc_누적빈도!U:U,$A20)-INDEX(_calc_누적빈도!U:U,$A20-기준300회_후보!$B$1)</f>
        <v>41</v>
      </c>
      <c r="V20">
        <f>INDEX(_calc_누적빈도!V:V,$A20)-INDEX(_calc_누적빈도!V:V,$A20-기준300회_후보!$B$1)</f>
        <v>42</v>
      </c>
      <c r="W20">
        <f>INDEX(_calc_누적빈도!W:W,$A20)-INDEX(_calc_누적빈도!W:W,$A20-기준300회_후보!$B$1)</f>
        <v>39</v>
      </c>
      <c r="X20">
        <f>INDEX(_calc_누적빈도!X:X,$A20)-INDEX(_calc_누적빈도!X:X,$A20-기준300회_후보!$B$1)</f>
        <v>37</v>
      </c>
      <c r="Y20">
        <f>INDEX(_calc_누적빈도!Y:Y,$A20)-INDEX(_calc_누적빈도!Y:Y,$A20-기준300회_후보!$B$1)</f>
        <v>41</v>
      </c>
      <c r="Z20">
        <f>INDEX(_calc_누적빈도!Z:Z,$A20)-INDEX(_calc_누적빈도!Z:Z,$A20-기준300회_후보!$B$1)</f>
        <v>34</v>
      </c>
      <c r="AA20">
        <f>INDEX(_calc_누적빈도!AA:AA,$A20)-INDEX(_calc_누적빈도!AA:AA,$A20-기준300회_후보!$B$1)</f>
        <v>39</v>
      </c>
      <c r="AB20">
        <f>INDEX(_calc_누적빈도!AB:AB,$A20)-INDEX(_calc_누적빈도!AB:AB,$A20-기준300회_후보!$B$1)</f>
        <v>44</v>
      </c>
      <c r="AC20">
        <f>INDEX(_calc_누적빈도!AC:AC,$A20)-INDEX(_calc_누적빈도!AC:AC,$A20-기준300회_후보!$B$1)</f>
        <v>40</v>
      </c>
      <c r="AD20">
        <f>INDEX(_calc_누적빈도!AD:AD,$A20)-INDEX(_calc_누적빈도!AD:AD,$A20-기준300회_후보!$B$1)</f>
        <v>42</v>
      </c>
      <c r="AE20">
        <f>INDEX(_calc_누적빈도!AE:AE,$A20)-INDEX(_calc_누적빈도!AE:AE,$A20-기준300회_후보!$B$1)</f>
        <v>46</v>
      </c>
      <c r="AF20">
        <f>INDEX(_calc_누적빈도!AF:AF,$A20)-INDEX(_calc_누적빈도!AF:AF,$A20-기준300회_후보!$B$1)</f>
        <v>42</v>
      </c>
      <c r="AG20">
        <f>INDEX(_calc_누적빈도!AG:AG,$A20)-INDEX(_calc_누적빈도!AG:AG,$A20-기준300회_후보!$B$1)</f>
        <v>36</v>
      </c>
      <c r="AH20">
        <f>INDEX(_calc_누적빈도!AH:AH,$A20)-INDEX(_calc_누적빈도!AH:AH,$A20-기준300회_후보!$B$1)</f>
        <v>45</v>
      </c>
      <c r="AI20">
        <f>INDEX(_calc_누적빈도!AI:AI,$A20)-INDEX(_calc_누적빈도!AI:AI,$A20-기준300회_후보!$B$1)</f>
        <v>36</v>
      </c>
      <c r="AJ20">
        <f>INDEX(_calc_누적빈도!AJ:AJ,$A20)-INDEX(_calc_누적빈도!AJ:AJ,$A20-기준300회_후보!$B$1)</f>
        <v>48</v>
      </c>
      <c r="AK20">
        <f>INDEX(_calc_누적빈도!AK:AK,$A20)-INDEX(_calc_누적빈도!AK:AK,$A20-기준300회_후보!$B$1)</f>
        <v>42</v>
      </c>
      <c r="AL20">
        <f>INDEX(_calc_누적빈도!AL:AL,$A20)-INDEX(_calc_누적빈도!AL:AL,$A20-기준300회_후보!$B$1)</f>
        <v>44</v>
      </c>
      <c r="AM20">
        <f>INDEX(_calc_누적빈도!AM:AM,$A20)-INDEX(_calc_누적빈도!AM:AM,$A20-기준300회_후보!$B$1)</f>
        <v>46</v>
      </c>
      <c r="AN20">
        <f>INDEX(_calc_누적빈도!AN:AN,$A20)-INDEX(_calc_누적빈도!AN:AN,$A20-기준300회_후보!$B$1)</f>
        <v>35</v>
      </c>
      <c r="AO20">
        <f>INDEX(_calc_누적빈도!AO:AO,$A20)-INDEX(_calc_누적빈도!AO:AO,$A20-기준300회_후보!$B$1)</f>
        <v>40</v>
      </c>
      <c r="AP20">
        <f>INDEX(_calc_누적빈도!AP:AP,$A20)-INDEX(_calc_누적빈도!AP:AP,$A20-기준300회_후보!$B$1)</f>
        <v>37</v>
      </c>
      <c r="AQ20">
        <f>INDEX(_calc_누적빈도!AQ:AQ,$A20)-INDEX(_calc_누적빈도!AQ:AQ,$A20-기준300회_후보!$B$1)</f>
        <v>34</v>
      </c>
      <c r="AR20">
        <f>INDEX(_calc_누적빈도!AR:AR,$A20)-INDEX(_calc_누적빈도!AR:AR,$A20-기준300회_후보!$B$1)</f>
        <v>26</v>
      </c>
      <c r="AS20">
        <f>INDEX(_calc_누적빈도!AS:AS,$A20)-INDEX(_calc_누적빈도!AS:AS,$A20-기준300회_후보!$B$1)</f>
        <v>40</v>
      </c>
      <c r="AT20">
        <f>INDEX(_calc_누적빈도!AT:AT,$A20)-INDEX(_calc_누적빈도!AT:AT,$A20-기준300회_후보!$B$1)</f>
        <v>45</v>
      </c>
      <c r="AU20">
        <f>(RANK(_calc_라운드기준!B20,_calc_라운드기준!$B20:$AT20,0)+COUNTIFS(_calc_라운드기준!$B20:$AT20,_calc_라운드기준!B20,$B$1:$AT$1,"&lt;"&amp;1))-(RANK(B20,$B20:$AT20,0)+COUNTIFS($B20:$AT20,B20,$B$1:$AT$1,"&lt;"&amp;1))</f>
        <v>-21</v>
      </c>
      <c r="AV20">
        <f>(RANK(_calc_라운드기준!C20,_calc_라운드기준!$B20:$AT20,0)+COUNTIFS(_calc_라운드기준!$B20:$AT20,_calc_라운드기준!C20,$B$1:$AT$1,"&lt;"&amp;2))-(RANK(C20,$B20:$AT20,0)+COUNTIFS($B20:$AT20,C20,$B$1:$AT$1,"&lt;"&amp;2))</f>
        <v>-6</v>
      </c>
      <c r="AW20">
        <f>(RANK(_calc_라운드기준!D20,_calc_라운드기준!$B20:$AT20,0)+COUNTIFS(_calc_라운드기준!$B20:$AT20,_calc_라운드기준!D20,$B$1:$AT$1,"&lt;"&amp;3))-(RANK(D20,$B20:$AT20,0)+COUNTIFS($B20:$AT20,D20,$B$1:$AT$1,"&lt;"&amp;3))</f>
        <v>4</v>
      </c>
      <c r="AX20">
        <f>(RANK(_calc_라운드기준!E20,_calc_라운드기준!$B20:$AT20,0)+COUNTIFS(_calc_라운드기준!$B20:$AT20,_calc_라운드기준!E20,$B$1:$AT$1,"&lt;"&amp;4))-(RANK(E20,$B20:$AT20,0)+COUNTIFS($B20:$AT20,E20,$B$1:$AT$1,"&lt;"&amp;4))</f>
        <v>-11</v>
      </c>
      <c r="AY20">
        <f>(RANK(_calc_라운드기준!F20,_calc_라운드기준!$B20:$AT20,0)+COUNTIFS(_calc_라운드기준!$B20:$AT20,_calc_라운드기준!F20,$B$1:$AT$1,"&lt;"&amp;5))-(RANK(F20,$B20:$AT20,0)+COUNTIFS($B20:$AT20,F20,$B$1:$AT$1,"&lt;"&amp;5))</f>
        <v>-21</v>
      </c>
      <c r="AZ20">
        <f>(RANK(_calc_라운드기준!G20,_calc_라운드기준!$B20:$AT20,0)+COUNTIFS(_calc_라운드기준!$B20:$AT20,_calc_라운드기준!G20,$B$1:$AT$1,"&lt;"&amp;6))-(RANK(G20,$B20:$AT20,0)+COUNTIFS($B20:$AT20,G20,$B$1:$AT$1,"&lt;"&amp;6))</f>
        <v>9</v>
      </c>
      <c r="BA20">
        <f>(RANK(_calc_라운드기준!H20,_calc_라운드기준!$B20:$AT20,0)+COUNTIFS(_calc_라운드기준!$B20:$AT20,_calc_라운드기준!H20,$B$1:$AT$1,"&lt;"&amp;7))-(RANK(H20,$B20:$AT20,0)+COUNTIFS($B20:$AT20,H20,$B$1:$AT$1,"&lt;"&amp;7))</f>
        <v>17</v>
      </c>
      <c r="BB20">
        <f>(RANK(_calc_라운드기준!I20,_calc_라운드기준!$B20:$AT20,0)+COUNTIFS(_calc_라운드기준!$B20:$AT20,_calc_라운드기준!I20,$B$1:$AT$1,"&lt;"&amp;8))-(RANK(I20,$B20:$AT20,0)+COUNTIFS($B20:$AT20,I20,$B$1:$AT$1,"&lt;"&amp;8))</f>
        <v>-29</v>
      </c>
      <c r="BC20">
        <f>(RANK(_calc_라운드기준!J20,_calc_라운드기준!$B20:$AT20,0)+COUNTIFS(_calc_라운드기준!$B20:$AT20,_calc_라운드기준!J20,$B$1:$AT$1,"&lt;"&amp;9))-(RANK(J20,$B20:$AT20,0)+COUNTIFS($B20:$AT20,J20,$B$1:$AT$1,"&lt;"&amp;9))</f>
        <v>-12</v>
      </c>
      <c r="BD20">
        <f>(RANK(_calc_라운드기준!K20,_calc_라운드기준!$B20:$AT20,0)+COUNTIFS(_calc_라운드기준!$B20:$AT20,_calc_라운드기준!K20,$B$1:$AT$1,"&lt;"&amp;10))-(RANK(K20,$B20:$AT20,0)+COUNTIFS($B20:$AT20,K20,$B$1:$AT$1,"&lt;"&amp;10))</f>
        <v>-9</v>
      </c>
      <c r="BE20">
        <f>(RANK(_calc_라운드기준!L20,_calc_라운드기준!$B20:$AT20,0)+COUNTIFS(_calc_라운드기준!$B20:$AT20,_calc_라운드기준!L20,$B$1:$AT$1,"&lt;"&amp;11))-(RANK(L20,$B20:$AT20,0)+COUNTIFS($B20:$AT20,L20,$B$1:$AT$1,"&lt;"&amp;11))</f>
        <v>10</v>
      </c>
      <c r="BF20">
        <f>(RANK(_calc_라운드기준!M20,_calc_라운드기준!$B20:$AT20,0)+COUNTIFS(_calc_라운드기준!$B20:$AT20,_calc_라운드기준!M20,$B$1:$AT$1,"&lt;"&amp;12))-(RANK(M20,$B20:$AT20,0)+COUNTIFS($B20:$AT20,M20,$B$1:$AT$1,"&lt;"&amp;12))</f>
        <v>30</v>
      </c>
      <c r="BG20">
        <f>(RANK(_calc_라운드기준!N20,_calc_라운드기준!$B20:$AT20,0)+COUNTIFS(_calc_라운드기준!$B20:$AT20,_calc_라운드기준!N20,$B$1:$AT$1,"&lt;"&amp;13))-(RANK(N20,$B20:$AT20,0)+COUNTIFS($B20:$AT20,N20,$B$1:$AT$1,"&lt;"&amp;13))</f>
        <v>22</v>
      </c>
      <c r="BH20">
        <f>(RANK(_calc_라운드기준!O20,_calc_라운드기준!$B20:$AT20,0)+COUNTIFS(_calc_라운드기준!$B20:$AT20,_calc_라운드기준!O20,$B$1:$AT$1,"&lt;"&amp;14))-(RANK(O20,$B20:$AT20,0)+COUNTIFS($B20:$AT20,O20,$B$1:$AT$1,"&lt;"&amp;14))</f>
        <v>15</v>
      </c>
      <c r="BI20">
        <f>(RANK(_calc_라운드기준!P20,_calc_라운드기준!$B20:$AT20,0)+COUNTIFS(_calc_라운드기준!$B20:$AT20,_calc_라운드기준!P20,$B$1:$AT$1,"&lt;"&amp;15))-(RANK(P20,$B20:$AT20,0)+COUNTIFS($B20:$AT20,P20,$B$1:$AT$1,"&lt;"&amp;15))</f>
        <v>-7</v>
      </c>
      <c r="BJ20">
        <f>(RANK(_calc_라운드기준!Q20,_calc_라운드기준!$B20:$AT20,0)+COUNTIFS(_calc_라운드기준!$B20:$AT20,_calc_라운드기준!Q20,$B$1:$AT$1,"&lt;"&amp;16))-(RANK(Q20,$B20:$AT20,0)+COUNTIFS($B20:$AT20,Q20,$B$1:$AT$1,"&lt;"&amp;16))</f>
        <v>-2</v>
      </c>
      <c r="BK20">
        <f>(RANK(_calc_라운드기준!R20,_calc_라운드기준!$B20:$AT20,0)+COUNTIFS(_calc_라운드기준!$B20:$AT20,_calc_라운드기준!R20,$B$1:$AT$1,"&lt;"&amp;17))-(RANK(R20,$B20:$AT20,0)+COUNTIFS($B20:$AT20,R20,$B$1:$AT$1,"&lt;"&amp;17))</f>
        <v>-10</v>
      </c>
      <c r="BL20">
        <f>(RANK(_calc_라운드기준!S20,_calc_라운드기준!$B20:$AT20,0)+COUNTIFS(_calc_라운드기준!$B20:$AT20,_calc_라운드기준!S20,$B$1:$AT$1,"&lt;"&amp;18))-(RANK(S20,$B20:$AT20,0)+COUNTIFS($B20:$AT20,S20,$B$1:$AT$1,"&lt;"&amp;18))</f>
        <v>9</v>
      </c>
      <c r="BM20">
        <f>(RANK(_calc_라운드기준!T20,_calc_라운드기준!$B20:$AT20,0)+COUNTIFS(_calc_라운드기준!$B20:$AT20,_calc_라운드기준!T20,$B$1:$AT$1,"&lt;"&amp;19))-(RANK(T20,$B20:$AT20,0)+COUNTIFS($B20:$AT20,T20,$B$1:$AT$1,"&lt;"&amp;19))</f>
        <v>-15</v>
      </c>
      <c r="BN20">
        <f>(RANK(_calc_라운드기준!U20,_calc_라운드기준!$B20:$AT20,0)+COUNTIFS(_calc_라운드기준!$B20:$AT20,_calc_라운드기준!U20,$B$1:$AT$1,"&lt;"&amp;20))-(RANK(U20,$B20:$AT20,0)+COUNTIFS($B20:$AT20,U20,$B$1:$AT$1,"&lt;"&amp;20))</f>
        <v>9</v>
      </c>
      <c r="BO20">
        <f>(RANK(_calc_라운드기준!V20,_calc_라운드기준!$B20:$AT20,0)+COUNTIFS(_calc_라운드기준!$B20:$AT20,_calc_라운드기준!V20,$B$1:$AT$1,"&lt;"&amp;21))-(RANK(V20,$B20:$AT20,0)+COUNTIFS($B20:$AT20,V20,$B$1:$AT$1,"&lt;"&amp;21))</f>
        <v>25</v>
      </c>
      <c r="BP20">
        <f>(RANK(_calc_라운드기준!W20,_calc_라운드기준!$B20:$AT20,0)+COUNTIFS(_calc_라운드기준!$B20:$AT20,_calc_라운드기준!W20,$B$1:$AT$1,"&lt;"&amp;22))-(RANK(W20,$B20:$AT20,0)+COUNTIFS($B20:$AT20,W20,$B$1:$AT$1,"&lt;"&amp;22))</f>
        <v>11</v>
      </c>
      <c r="BQ20">
        <f>(RANK(_calc_라운드기준!X20,_calc_라운드기준!$B20:$AT20,0)+COUNTIFS(_calc_라운드기준!$B20:$AT20,_calc_라운드기준!X20,$B$1:$AT$1,"&lt;"&amp;23))-(RANK(X20,$B20:$AT20,0)+COUNTIFS($B20:$AT20,X20,$B$1:$AT$1,"&lt;"&amp;23))</f>
        <v>-23</v>
      </c>
      <c r="BR20">
        <f>(RANK(_calc_라운드기준!Y20,_calc_라운드기준!$B20:$AT20,0)+COUNTIFS(_calc_라운드기준!$B20:$AT20,_calc_라운드기준!Y20,$B$1:$AT$1,"&lt;"&amp;24))-(RANK(Y20,$B20:$AT20,0)+COUNTIFS($B20:$AT20,Y20,$B$1:$AT$1,"&lt;"&amp;24))</f>
        <v>-8</v>
      </c>
      <c r="BS20">
        <f>(RANK(_calc_라운드기준!Z20,_calc_라운드기준!$B20:$AT20,0)+COUNTIFS(_calc_라운드기준!$B20:$AT20,_calc_라운드기준!Z20,$B$1:$AT$1,"&lt;"&amp;25))-(RANK(Z20,$B20:$AT20,0)+COUNTIFS($B20:$AT20,Z20,$B$1:$AT$1,"&lt;"&amp;25))</f>
        <v>-25</v>
      </c>
      <c r="BT20">
        <f>(RANK(_calc_라운드기준!AA20,_calc_라운드기준!$B20:$AT20,0)+COUNTIFS(_calc_라운드기준!$B20:$AT20,_calc_라운드기준!AA20,$B$1:$AT$1,"&lt;"&amp;26))-(RANK(AA20,$B20:$AT20,0)+COUNTIFS($B20:$AT20,AA20,$B$1:$AT$1,"&lt;"&amp;26))</f>
        <v>0</v>
      </c>
      <c r="BU20">
        <f>(RANK(_calc_라운드기준!AB20,_calc_라운드기준!$B20:$AT20,0)+COUNTIFS(_calc_라운드기준!$B20:$AT20,_calc_라운드기준!AB20,$B$1:$AT$1,"&lt;"&amp;27))-(RANK(AB20,$B20:$AT20,0)+COUNTIFS($B20:$AT20,AB20,$B$1:$AT$1,"&lt;"&amp;27))</f>
        <v>-12</v>
      </c>
      <c r="BV20">
        <f>(RANK(_calc_라운드기준!AC20,_calc_라운드기준!$B20:$AT20,0)+COUNTIFS(_calc_라운드기준!$B20:$AT20,_calc_라운드기준!AC20,$B$1:$AT$1,"&lt;"&amp;28))-(RANK(AC20,$B20:$AT20,0)+COUNTIFS($B20:$AT20,AC20,$B$1:$AT$1,"&lt;"&amp;28))</f>
        <v>-20</v>
      </c>
      <c r="BW20">
        <f>(RANK(_calc_라운드기준!AD20,_calc_라운드기준!$B20:$AT20,0)+COUNTIFS(_calc_라운드기준!$B20:$AT20,_calc_라운드기준!AD20,$B$1:$AT$1,"&lt;"&amp;29))-(RANK(AD20,$B20:$AT20,0)+COUNTIFS($B20:$AT20,AD20,$B$1:$AT$1,"&lt;"&amp;29))</f>
        <v>16</v>
      </c>
      <c r="BX20">
        <f>(RANK(_calc_라운드기준!AE20,_calc_라운드기준!$B20:$AT20,0)+COUNTIFS(_calc_라운드기준!$B20:$AT20,_calc_라운드기준!AE20,$B$1:$AT$1,"&lt;"&amp;30))-(RANK(AE20,$B20:$AT20,0)+COUNTIFS($B20:$AT20,AE20,$B$1:$AT$1,"&lt;"&amp;30))</f>
        <v>10</v>
      </c>
      <c r="BY20">
        <f>(RANK(_calc_라운드기준!AF20,_calc_라운드기준!$B20:$AT20,0)+COUNTIFS(_calc_라운드기준!$B20:$AT20,_calc_라운드기준!AF20,$B$1:$AT$1,"&lt;"&amp;31))-(RANK(AF20,$B20:$AT20,0)+COUNTIFS($B20:$AT20,AF20,$B$1:$AT$1,"&lt;"&amp;31))</f>
        <v>-7</v>
      </c>
      <c r="BZ20">
        <f>(RANK(_calc_라운드기준!AG20,_calc_라운드기준!$B20:$AT20,0)+COUNTIFS(_calc_라운드기준!$B20:$AT20,_calc_라운드기준!AG20,$B$1:$AT$1,"&lt;"&amp;32))-(RANK(AG20,$B20:$AT20,0)+COUNTIFS($B20:$AT20,AG20,$B$1:$AT$1,"&lt;"&amp;32))</f>
        <v>-3</v>
      </c>
      <c r="CA20">
        <f>(RANK(_calc_라운드기준!AH20,_calc_라운드기준!$B20:$AT20,0)+COUNTIFS(_calc_라운드기준!$B20:$AT20,_calc_라운드기준!AH20,$B$1:$AT$1,"&lt;"&amp;33))-(RANK(AH20,$B20:$AT20,0)+COUNTIFS($B20:$AT20,AH20,$B$1:$AT$1,"&lt;"&amp;33))</f>
        <v>6</v>
      </c>
      <c r="CB20">
        <f>(RANK(_calc_라운드기준!AI20,_calc_라운드기준!$B20:$AT20,0)+COUNTIFS(_calc_라운드기준!$B20:$AT20,_calc_라운드기준!AI20,$B$1:$AT$1,"&lt;"&amp;34))-(RANK(AI20,$B20:$AT20,0)+COUNTIFS($B20:$AT20,AI20,$B$1:$AT$1,"&lt;"&amp;34))</f>
        <v>8</v>
      </c>
      <c r="CC20">
        <f>(RANK(_calc_라운드기준!AJ20,_calc_라운드기준!$B20:$AT20,0)+COUNTIFS(_calc_라운드기준!$B20:$AT20,_calc_라운드기준!AJ20,$B$1:$AT$1,"&lt;"&amp;35))-(RANK(AJ20,$B20:$AT20,0)+COUNTIFS($B20:$AT20,AJ20,$B$1:$AT$1,"&lt;"&amp;35))</f>
        <v>32</v>
      </c>
      <c r="CD20">
        <f>(RANK(_calc_라운드기준!AK20,_calc_라운드기준!$B20:$AT20,0)+COUNTIFS(_calc_라운드기준!$B20:$AT20,_calc_라운드기준!AK20,$B$1:$AT$1,"&lt;"&amp;36))-(RANK(AK20,$B20:$AT20,0)+COUNTIFS($B20:$AT20,AK20,$B$1:$AT$1,"&lt;"&amp;36))</f>
        <v>0</v>
      </c>
      <c r="CE20">
        <f>(RANK(_calc_라운드기준!AL20,_calc_라운드기준!$B20:$AT20,0)+COUNTIFS(_calc_라운드기준!$B20:$AT20,_calc_라운드기준!AL20,$B$1:$AT$1,"&lt;"&amp;37))-(RANK(AL20,$B20:$AT20,0)+COUNTIFS($B20:$AT20,AL20,$B$1:$AT$1,"&lt;"&amp;37))</f>
        <v>5</v>
      </c>
      <c r="CF20">
        <f>(RANK(_calc_라운드기준!AM20,_calc_라운드기준!$B20:$AT20,0)+COUNTIFS(_calc_라운드기준!$B20:$AT20,_calc_라운드기준!AM20,$B$1:$AT$1,"&lt;"&amp;38))-(RANK(AM20,$B20:$AT20,0)+COUNTIFS($B20:$AT20,AM20,$B$1:$AT$1,"&lt;"&amp;38))</f>
        <v>13</v>
      </c>
      <c r="CG20">
        <f>(RANK(_calc_라운드기준!AN20,_calc_라운드기준!$B20:$AT20,0)+COUNTIFS(_calc_라운드기준!$B20:$AT20,_calc_라운드기준!AN20,$B$1:$AT$1,"&lt;"&amp;39))-(RANK(AN20,$B20:$AT20,0)+COUNTIFS($B20:$AT20,AN20,$B$1:$AT$1,"&lt;"&amp;39))</f>
        <v>-4</v>
      </c>
      <c r="CH20">
        <f>(RANK(_calc_라운드기준!AO20,_calc_라운드기준!$B20:$AT20,0)+COUNTIFS(_calc_라운드기준!$B20:$AT20,_calc_라운드기준!AO20,$B$1:$AT$1,"&lt;"&amp;40))-(RANK(AO20,$B20:$AT20,0)+COUNTIFS($B20:$AT20,AO20,$B$1:$AT$1,"&lt;"&amp;40))</f>
        <v>-4</v>
      </c>
      <c r="CI20">
        <f>(RANK(_calc_라운드기준!AP20,_calc_라운드기준!$B20:$AT20,0)+COUNTIFS(_calc_라운드기준!$B20:$AT20,_calc_라운드기준!AP20,$B$1:$AT$1,"&lt;"&amp;41))-(RANK(AP20,$B20:$AT20,0)+COUNTIFS($B20:$AT20,AP20,$B$1:$AT$1,"&lt;"&amp;41))</f>
        <v>-22</v>
      </c>
      <c r="CJ20">
        <f>(RANK(_calc_라운드기준!AQ20,_calc_라운드기준!$B20:$AT20,0)+COUNTIFS(_calc_라운드기준!$B20:$AT20,_calc_라운드기준!AQ20,$B$1:$AT$1,"&lt;"&amp;42))-(RANK(AQ20,$B20:$AT20,0)+COUNTIFS($B20:$AT20,AQ20,$B$1:$AT$1,"&lt;"&amp;42))</f>
        <v>1</v>
      </c>
      <c r="CK20">
        <f>(RANK(_calc_라운드기준!AR20,_calc_라운드기준!$B20:$AT20,0)+COUNTIFS(_calc_라운드기준!$B20:$AT20,_calc_라운드기준!AR20,$B$1:$AT$1,"&lt;"&amp;43))-(RANK(AR20,$B20:$AT20,0)+COUNTIFS($B20:$AT20,AR20,$B$1:$AT$1,"&lt;"&amp;43))</f>
        <v>-1</v>
      </c>
      <c r="CL20">
        <f>(RANK(_calc_라운드기준!AS20,_calc_라운드기준!$B20:$AT20,0)+COUNTIFS(_calc_라운드기준!$B20:$AT20,_calc_라운드기준!AS20,$B$1:$AT$1,"&lt;"&amp;44))-(RANK(AS20,$B20:$AT20,0)+COUNTIFS($B20:$AT20,AS20,$B$1:$AT$1,"&lt;"&amp;44))</f>
        <v>10</v>
      </c>
      <c r="CM20">
        <f>(RANK(_calc_라운드기준!AT20,_calc_라운드기준!$B20:$AT20,0)+COUNTIFS(_calc_라운드기준!$B20:$AT20,_calc_라운드기준!AT20,$B$1:$AT$1,"&lt;"&amp;45))-(RANK(AT20,$B20:$AT20,0)+COUNTIFS($B20:$AT20,AT20,$B$1:$AT$1,"&lt;"&amp;45))</f>
        <v>10</v>
      </c>
      <c r="CN20">
        <f t="shared" si="0"/>
        <v>40</v>
      </c>
      <c r="CO20">
        <f t="shared" si="1"/>
        <v>29</v>
      </c>
      <c r="CP20">
        <f t="shared" si="2"/>
        <v>20</v>
      </c>
      <c r="CQ20">
        <f t="shared" si="3"/>
        <v>35</v>
      </c>
      <c r="CR20">
        <f t="shared" si="4"/>
        <v>41</v>
      </c>
      <c r="CS20">
        <f t="shared" si="5"/>
        <v>14</v>
      </c>
      <c r="CT20">
        <f t="shared" si="6"/>
        <v>5</v>
      </c>
      <c r="CU20">
        <f t="shared" si="7"/>
        <v>45</v>
      </c>
      <c r="CV20">
        <f t="shared" si="8"/>
        <v>36</v>
      </c>
      <c r="CW20">
        <f t="shared" si="9"/>
        <v>33</v>
      </c>
      <c r="CX20">
        <f t="shared" si="10"/>
        <v>10</v>
      </c>
      <c r="CY20">
        <f t="shared" si="11"/>
        <v>2</v>
      </c>
      <c r="CZ20">
        <f t="shared" si="12"/>
        <v>4</v>
      </c>
      <c r="DA20">
        <f t="shared" si="13"/>
        <v>7</v>
      </c>
      <c r="DB20">
        <f t="shared" si="14"/>
        <v>30</v>
      </c>
      <c r="DC20">
        <f t="shared" si="15"/>
        <v>25</v>
      </c>
      <c r="DD20">
        <f t="shared" si="16"/>
        <v>34</v>
      </c>
      <c r="DE20">
        <f t="shared" si="17"/>
        <v>15</v>
      </c>
      <c r="DF20">
        <f t="shared" si="18"/>
        <v>38</v>
      </c>
      <c r="DG20">
        <f t="shared" si="19"/>
        <v>16</v>
      </c>
      <c r="DH20">
        <f t="shared" si="20"/>
        <v>3</v>
      </c>
      <c r="DI20">
        <f t="shared" si="21"/>
        <v>9</v>
      </c>
      <c r="DJ20">
        <f t="shared" si="22"/>
        <v>43</v>
      </c>
      <c r="DK20">
        <f t="shared" si="23"/>
        <v>32</v>
      </c>
      <c r="DL20">
        <f t="shared" si="24"/>
        <v>44</v>
      </c>
      <c r="DM20">
        <f t="shared" si="25"/>
        <v>22</v>
      </c>
      <c r="DN20">
        <f t="shared" si="26"/>
        <v>37</v>
      </c>
      <c r="DO20">
        <f t="shared" si="27"/>
        <v>39</v>
      </c>
      <c r="DP20">
        <f t="shared" si="28"/>
        <v>6</v>
      </c>
      <c r="DQ20">
        <f t="shared" si="29"/>
        <v>11</v>
      </c>
      <c r="DR20">
        <f t="shared" si="30"/>
        <v>31</v>
      </c>
      <c r="DS20">
        <f t="shared" si="31"/>
        <v>26</v>
      </c>
      <c r="DT20">
        <f t="shared" si="32"/>
        <v>18</v>
      </c>
      <c r="DU20">
        <f t="shared" si="33"/>
        <v>17</v>
      </c>
      <c r="DV20">
        <f t="shared" si="34"/>
        <v>1</v>
      </c>
      <c r="DW20">
        <f t="shared" si="35"/>
        <v>23</v>
      </c>
      <c r="DX20">
        <f t="shared" si="36"/>
        <v>19</v>
      </c>
      <c r="DY20">
        <f t="shared" si="37"/>
        <v>8</v>
      </c>
      <c r="DZ20">
        <f t="shared" si="38"/>
        <v>27</v>
      </c>
      <c r="EA20">
        <f t="shared" si="39"/>
        <v>28</v>
      </c>
      <c r="EB20">
        <f t="shared" si="40"/>
        <v>42</v>
      </c>
      <c r="EC20">
        <f t="shared" si="41"/>
        <v>21</v>
      </c>
      <c r="ED20">
        <f t="shared" si="42"/>
        <v>24</v>
      </c>
      <c r="EE20">
        <f t="shared" si="43"/>
        <v>12</v>
      </c>
      <c r="EF20">
        <f t="shared" si="44"/>
        <v>13</v>
      </c>
    </row>
    <row r="21" spans="1:136" ht="16.5" customHeight="1">
      <c r="A21">
        <f>_calc_라운드기준!A21</f>
        <v>1225</v>
      </c>
      <c r="B21">
        <f>INDEX(_calc_누적빈도!B:B,$A21)-INDEX(_calc_누적빈도!B:B,$A21-기준300회_후보!$B$1)</f>
        <v>39</v>
      </c>
      <c r="C21">
        <f>INDEX(_calc_누적빈도!C:C,$A21)-INDEX(_calc_누적빈도!C:C,$A21-기준300회_후보!$B$1)</f>
        <v>32</v>
      </c>
      <c r="D21">
        <f>INDEX(_calc_누적빈도!D:D,$A21)-INDEX(_calc_누적빈도!D:D,$A21-기준300회_후보!$B$1)</f>
        <v>48</v>
      </c>
      <c r="E21">
        <f>INDEX(_calc_누적빈도!E:E,$A21)-INDEX(_calc_누적빈도!E:E,$A21-기준300회_후보!$B$1)</f>
        <v>36</v>
      </c>
      <c r="F21">
        <f>INDEX(_calc_누적빈도!F:F,$A21)-INDEX(_calc_누적빈도!F:F,$A21-기준300회_후보!$B$1)</f>
        <v>25</v>
      </c>
      <c r="G21">
        <f>INDEX(_calc_누적빈도!G:G,$A21)-INDEX(_calc_누적빈도!G:G,$A21-기준300회_후보!$B$1)</f>
        <v>47</v>
      </c>
      <c r="H21">
        <f>INDEX(_calc_누적빈도!H:H,$A21)-INDEX(_calc_누적빈도!H:H,$A21-기준300회_후보!$B$1)</f>
        <v>45</v>
      </c>
      <c r="I21">
        <f>INDEX(_calc_누적빈도!I:I,$A21)-INDEX(_calc_누적빈도!I:I,$A21-기준300회_후보!$B$1)</f>
        <v>32</v>
      </c>
      <c r="J21">
        <f>INDEX(_calc_누적빈도!J:J,$A21)-INDEX(_calc_누적빈도!J:J,$A21-기준300회_후보!$B$1)</f>
        <v>40</v>
      </c>
      <c r="K21">
        <f>INDEX(_calc_누적빈도!K:K,$A21)-INDEX(_calc_누적빈도!K:K,$A21-기준300회_후보!$B$1)</f>
        <v>36</v>
      </c>
      <c r="L21">
        <f>INDEX(_calc_누적빈도!L:L,$A21)-INDEX(_calc_누적빈도!L:L,$A21-기준300회_후보!$B$1)</f>
        <v>39</v>
      </c>
      <c r="M21">
        <f>INDEX(_calc_누적빈도!M:M,$A21)-INDEX(_calc_누적빈도!M:M,$A21-기준300회_후보!$B$1)</f>
        <v>45</v>
      </c>
      <c r="N21">
        <f>INDEX(_calc_누적빈도!N:N,$A21)-INDEX(_calc_누적빈도!N:N,$A21-기준300회_후보!$B$1)</f>
        <v>47</v>
      </c>
      <c r="O21">
        <f>INDEX(_calc_누적빈도!O:O,$A21)-INDEX(_calc_누적빈도!O:O,$A21-기준300회_후보!$B$1)</f>
        <v>39</v>
      </c>
      <c r="P21">
        <f>INDEX(_calc_누적빈도!P:P,$A21)-INDEX(_calc_누적빈도!P:P,$A21-기준300회_후보!$B$1)</f>
        <v>45</v>
      </c>
      <c r="Q21">
        <f>INDEX(_calc_누적빈도!Q:Q,$A21)-INDEX(_calc_누적빈도!Q:Q,$A21-기준300회_후보!$B$1)</f>
        <v>47</v>
      </c>
      <c r="R21">
        <f>INDEX(_calc_누적빈도!R:R,$A21)-INDEX(_calc_누적빈도!R:R,$A21-기준300회_후보!$B$1)</f>
        <v>35</v>
      </c>
      <c r="S21">
        <f>INDEX(_calc_누적빈도!S:S,$A21)-INDEX(_calc_누적빈도!S:S,$A21-기준300회_후보!$B$1)</f>
        <v>41</v>
      </c>
      <c r="T21">
        <f>INDEX(_calc_누적빈도!T:T,$A21)-INDEX(_calc_누적빈도!T:T,$A21-기준300회_후보!$B$1)</f>
        <v>39</v>
      </c>
      <c r="U21">
        <f>INDEX(_calc_누적빈도!U:U,$A21)-INDEX(_calc_누적빈도!U:U,$A21-기준300회_후보!$B$1)</f>
        <v>41</v>
      </c>
      <c r="V21">
        <f>INDEX(_calc_누적빈도!V:V,$A21)-INDEX(_calc_누적빈도!V:V,$A21-기준300회_후보!$B$1)</f>
        <v>42</v>
      </c>
      <c r="W21">
        <f>INDEX(_calc_누적빈도!W:W,$A21)-INDEX(_calc_누적빈도!W:W,$A21-기준300회_후보!$B$1)</f>
        <v>39</v>
      </c>
      <c r="X21">
        <f>INDEX(_calc_누적빈도!X:X,$A21)-INDEX(_calc_누적빈도!X:X,$A21-기준300회_후보!$B$1)</f>
        <v>37</v>
      </c>
      <c r="Y21">
        <f>INDEX(_calc_누적빈도!Y:Y,$A21)-INDEX(_calc_누적빈도!Y:Y,$A21-기준300회_후보!$B$1)</f>
        <v>42</v>
      </c>
      <c r="Z21">
        <f>INDEX(_calc_누적빈도!Z:Z,$A21)-INDEX(_calc_누적빈도!Z:Z,$A21-기준300회_후보!$B$1)</f>
        <v>33</v>
      </c>
      <c r="AA21">
        <f>INDEX(_calc_누적빈도!AA:AA,$A21)-INDEX(_calc_누적빈도!AA:AA,$A21-기준300회_후보!$B$1)</f>
        <v>39</v>
      </c>
      <c r="AB21">
        <f>INDEX(_calc_누적빈도!AB:AB,$A21)-INDEX(_calc_누적빈도!AB:AB,$A21-기준300회_후보!$B$1)</f>
        <v>44</v>
      </c>
      <c r="AC21">
        <f>INDEX(_calc_누적빈도!AC:AC,$A21)-INDEX(_calc_누적빈도!AC:AC,$A21-기준300회_후보!$B$1)</f>
        <v>40</v>
      </c>
      <c r="AD21">
        <f>INDEX(_calc_누적빈도!AD:AD,$A21)-INDEX(_calc_누적빈도!AD:AD,$A21-기준300회_후보!$B$1)</f>
        <v>42</v>
      </c>
      <c r="AE21">
        <f>INDEX(_calc_누적빈도!AE:AE,$A21)-INDEX(_calc_누적빈도!AE:AE,$A21-기준300회_후보!$B$1)</f>
        <v>46</v>
      </c>
      <c r="AF21">
        <f>INDEX(_calc_누적빈도!AF:AF,$A21)-INDEX(_calc_누적빈도!AF:AF,$A21-기준300회_후보!$B$1)</f>
        <v>42</v>
      </c>
      <c r="AG21">
        <f>INDEX(_calc_누적빈도!AG:AG,$A21)-INDEX(_calc_누적빈도!AG:AG,$A21-기준300회_후보!$B$1)</f>
        <v>37</v>
      </c>
      <c r="AH21">
        <f>INDEX(_calc_누적빈도!AH:AH,$A21)-INDEX(_calc_누적빈도!AH:AH,$A21-기준300회_후보!$B$1)</f>
        <v>45</v>
      </c>
      <c r="AI21">
        <f>INDEX(_calc_누적빈도!AI:AI,$A21)-INDEX(_calc_누적빈도!AI:AI,$A21-기준300회_후보!$B$1)</f>
        <v>37</v>
      </c>
      <c r="AJ21">
        <f>INDEX(_calc_누적빈도!AJ:AJ,$A21)-INDEX(_calc_누적빈도!AJ:AJ,$A21-기준300회_후보!$B$1)</f>
        <v>48</v>
      </c>
      <c r="AK21">
        <f>INDEX(_calc_누적빈도!AK:AK,$A21)-INDEX(_calc_누적빈도!AK:AK,$A21-기준300회_후보!$B$1)</f>
        <v>42</v>
      </c>
      <c r="AL21">
        <f>INDEX(_calc_누적빈도!AL:AL,$A21)-INDEX(_calc_누적빈도!AL:AL,$A21-기준300회_후보!$B$1)</f>
        <v>44</v>
      </c>
      <c r="AM21">
        <f>INDEX(_calc_누적빈도!AM:AM,$A21)-INDEX(_calc_누적빈도!AM:AM,$A21-기준300회_후보!$B$1)</f>
        <v>46</v>
      </c>
      <c r="AN21">
        <f>INDEX(_calc_누적빈도!AN:AN,$A21)-INDEX(_calc_누적빈도!AN:AN,$A21-기준300회_후보!$B$1)</f>
        <v>36</v>
      </c>
      <c r="AO21">
        <f>INDEX(_calc_누적빈도!AO:AO,$A21)-INDEX(_calc_누적빈도!AO:AO,$A21-기준300회_후보!$B$1)</f>
        <v>40</v>
      </c>
      <c r="AP21">
        <f>INDEX(_calc_누적빈도!AP:AP,$A21)-INDEX(_calc_누적빈도!AP:AP,$A21-기준300회_후보!$B$1)</f>
        <v>36</v>
      </c>
      <c r="AQ21">
        <f>INDEX(_calc_누적빈도!AQ:AQ,$A21)-INDEX(_calc_누적빈도!AQ:AQ,$A21-기준300회_후보!$B$1)</f>
        <v>34</v>
      </c>
      <c r="AR21">
        <f>INDEX(_calc_누적빈도!AR:AR,$A21)-INDEX(_calc_누적빈도!AR:AR,$A21-기준300회_후보!$B$1)</f>
        <v>26</v>
      </c>
      <c r="AS21">
        <f>INDEX(_calc_누적빈도!AS:AS,$A21)-INDEX(_calc_누적빈도!AS:AS,$A21-기준300회_후보!$B$1)</f>
        <v>40</v>
      </c>
      <c r="AT21">
        <f>INDEX(_calc_누적빈도!AT:AT,$A21)-INDEX(_calc_누적빈도!AT:AT,$A21-기준300회_후보!$B$1)</f>
        <v>45</v>
      </c>
      <c r="AU21">
        <f>(RANK(_calc_라운드기준!B21,_calc_라운드기준!$B21:$AT21,0)+COUNTIFS(_calc_라운드기준!$B21:$AT21,_calc_라운드기준!B21,$B$1:$AT$1,"&lt;"&amp;1))-(RANK(B21,$B21:$AT21,0)+COUNTIFS($B21:$AT21,B21,$B$1:$AT$1,"&lt;"&amp;1))</f>
        <v>-20</v>
      </c>
      <c r="AV21">
        <f>(RANK(_calc_라운드기준!C21,_calc_라운드기준!$B21:$AT21,0)+COUNTIFS(_calc_라운드기준!$B21:$AT21,_calc_라운드기준!C21,$B$1:$AT$1,"&lt;"&amp;2))-(RANK(C21,$B21:$AT21,0)+COUNTIFS($B21:$AT21,C21,$B$1:$AT$1,"&lt;"&amp;2))</f>
        <v>-5</v>
      </c>
      <c r="AW21">
        <f>(RANK(_calc_라운드기준!D21,_calc_라운드기준!$B21:$AT21,0)+COUNTIFS(_calc_라운드기준!$B21:$AT21,_calc_라운드기준!D21,$B$1:$AT$1,"&lt;"&amp;3))-(RANK(D21,$B21:$AT21,0)+COUNTIFS($B21:$AT21,D21,$B$1:$AT$1,"&lt;"&amp;3))</f>
        <v>2</v>
      </c>
      <c r="AX21">
        <f>(RANK(_calc_라운드기준!E21,_calc_라운드기준!$B21:$AT21,0)+COUNTIFS(_calc_라운드기준!$B21:$AT21,_calc_라운드기준!E21,$B$1:$AT$1,"&lt;"&amp;4))-(RANK(E21,$B21:$AT21,0)+COUNTIFS($B21:$AT21,E21,$B$1:$AT$1,"&lt;"&amp;4))</f>
        <v>-25</v>
      </c>
      <c r="AY21">
        <f>(RANK(_calc_라운드기준!F21,_calc_라운드기준!$B21:$AT21,0)+COUNTIFS(_calc_라운드기준!$B21:$AT21,_calc_라운드기준!F21,$B$1:$AT$1,"&lt;"&amp;5))-(RANK(F21,$B21:$AT21,0)+COUNTIFS($B21:$AT21,F21,$B$1:$AT$1,"&lt;"&amp;5))</f>
        <v>-21</v>
      </c>
      <c r="AZ21">
        <f>(RANK(_calc_라운드기준!G21,_calc_라운드기준!$B21:$AT21,0)+COUNTIFS(_calc_라운드기준!$B21:$AT21,_calc_라운드기준!G21,$B$1:$AT$1,"&lt;"&amp;6))-(RANK(G21,$B21:$AT21,0)+COUNTIFS($B21:$AT21,G21,$B$1:$AT$1,"&lt;"&amp;6))</f>
        <v>4</v>
      </c>
      <c r="BA21">
        <f>(RANK(_calc_라운드기준!H21,_calc_라운드기준!$B21:$AT21,0)+COUNTIFS(_calc_라운드기준!$B21:$AT21,_calc_라운드기준!H21,$B$1:$AT$1,"&lt;"&amp;7))-(RANK(H21,$B21:$AT21,0)+COUNTIFS($B21:$AT21,H21,$B$1:$AT$1,"&lt;"&amp;7))</f>
        <v>17</v>
      </c>
      <c r="BB21">
        <f>(RANK(_calc_라운드기준!I21,_calc_라운드기준!$B21:$AT21,0)+COUNTIFS(_calc_라운드기준!$B21:$AT21,_calc_라운드기준!I21,$B$1:$AT$1,"&lt;"&amp;8))-(RANK(I21,$B21:$AT21,0)+COUNTIFS($B21:$AT21,I21,$B$1:$AT$1,"&lt;"&amp;8))</f>
        <v>-32</v>
      </c>
      <c r="BC21">
        <f>(RANK(_calc_라운드기준!J21,_calc_라운드기준!$B21:$AT21,0)+COUNTIFS(_calc_라운드기준!$B21:$AT21,_calc_라운드기준!J21,$B$1:$AT$1,"&lt;"&amp;9))-(RANK(J21,$B21:$AT21,0)+COUNTIFS($B21:$AT21,J21,$B$1:$AT$1,"&lt;"&amp;9))</f>
        <v>-10</v>
      </c>
      <c r="BD21">
        <f>(RANK(_calc_라운드기준!K21,_calc_라운드기준!$B21:$AT21,0)+COUNTIFS(_calc_라운드기준!$B21:$AT21,_calc_라운드기준!K21,$B$1:$AT$1,"&lt;"&amp;10))-(RANK(K21,$B21:$AT21,0)+COUNTIFS($B21:$AT21,K21,$B$1:$AT$1,"&lt;"&amp;10))</f>
        <v>-10</v>
      </c>
      <c r="BE21">
        <f>(RANK(_calc_라운드기준!L21,_calc_라운드기준!$B21:$AT21,0)+COUNTIFS(_calc_라운드기준!$B21:$AT21,_calc_라운드기준!L21,$B$1:$AT$1,"&lt;"&amp;11))-(RANK(L21,$B21:$AT21,0)+COUNTIFS($B21:$AT21,L21,$B$1:$AT$1,"&lt;"&amp;11))</f>
        <v>11</v>
      </c>
      <c r="BF21">
        <f>(RANK(_calc_라운드기준!M21,_calc_라운드기준!$B21:$AT21,0)+COUNTIFS(_calc_라운드기준!$B21:$AT21,_calc_라운드기준!M21,$B$1:$AT$1,"&lt;"&amp;12))-(RANK(M21,$B21:$AT21,0)+COUNTIFS($B21:$AT21,M21,$B$1:$AT$1,"&lt;"&amp;12))</f>
        <v>30</v>
      </c>
      <c r="BG21">
        <f>(RANK(_calc_라운드기준!N21,_calc_라운드기준!$B21:$AT21,0)+COUNTIFS(_calc_라운드기준!$B21:$AT21,_calc_라운드기준!N21,$B$1:$AT$1,"&lt;"&amp;13))-(RANK(N21,$B21:$AT21,0)+COUNTIFS($B21:$AT21,N21,$B$1:$AT$1,"&lt;"&amp;13))</f>
        <v>23</v>
      </c>
      <c r="BH21">
        <f>(RANK(_calc_라운드기준!O21,_calc_라운드기준!$B21:$AT21,0)+COUNTIFS(_calc_라운드기준!$B21:$AT21,_calc_라운드기준!O21,$B$1:$AT$1,"&lt;"&amp;14))-(RANK(O21,$B21:$AT21,0)+COUNTIFS($B21:$AT21,O21,$B$1:$AT$1,"&lt;"&amp;14))</f>
        <v>16</v>
      </c>
      <c r="BI21">
        <f>(RANK(_calc_라운드기준!P21,_calc_라운드기준!$B21:$AT21,0)+COUNTIFS(_calc_라운드기준!$B21:$AT21,_calc_라운드기준!P21,$B$1:$AT$1,"&lt;"&amp;15))-(RANK(P21,$B21:$AT21,0)+COUNTIFS($B21:$AT21,P21,$B$1:$AT$1,"&lt;"&amp;15))</f>
        <v>-6</v>
      </c>
      <c r="BJ21">
        <f>(RANK(_calc_라운드기준!Q21,_calc_라운드기준!$B21:$AT21,0)+COUNTIFS(_calc_라운드기준!$B21:$AT21,_calc_라운드기준!Q21,$B$1:$AT$1,"&lt;"&amp;16))-(RANK(Q21,$B21:$AT21,0)+COUNTIFS($B21:$AT21,Q21,$B$1:$AT$1,"&lt;"&amp;16))</f>
        <v>-3</v>
      </c>
      <c r="BK21">
        <f>(RANK(_calc_라운드기준!R21,_calc_라운드기준!$B21:$AT21,0)+COUNTIFS(_calc_라운드기준!$B21:$AT21,_calc_라운드기준!R21,$B$1:$AT$1,"&lt;"&amp;17))-(RANK(R21,$B21:$AT21,0)+COUNTIFS($B21:$AT21,R21,$B$1:$AT$1,"&lt;"&amp;17))</f>
        <v>-11</v>
      </c>
      <c r="BL21">
        <f>(RANK(_calc_라운드기준!S21,_calc_라운드기준!$B21:$AT21,0)+COUNTIFS(_calc_라운드기준!$B21:$AT21,_calc_라운드기준!S21,$B$1:$AT$1,"&lt;"&amp;18))-(RANK(S21,$B21:$AT21,0)+COUNTIFS($B21:$AT21,S21,$B$1:$AT$1,"&lt;"&amp;18))</f>
        <v>9</v>
      </c>
      <c r="BM21">
        <f>(RANK(_calc_라운드기준!T21,_calc_라운드기준!$B21:$AT21,0)+COUNTIFS(_calc_라운드기준!$B21:$AT21,_calc_라운드기준!T21,$B$1:$AT$1,"&lt;"&amp;19))-(RANK(T21,$B21:$AT21,0)+COUNTIFS($B21:$AT21,T21,$B$1:$AT$1,"&lt;"&amp;19))</f>
        <v>-16</v>
      </c>
      <c r="BN21">
        <f>(RANK(_calc_라운드기준!U21,_calc_라운드기준!$B21:$AT21,0)+COUNTIFS(_calc_라운드기준!$B21:$AT21,_calc_라운드기준!U21,$B$1:$AT$1,"&lt;"&amp;20))-(RANK(U21,$B21:$AT21,0)+COUNTIFS($B21:$AT21,U21,$B$1:$AT$1,"&lt;"&amp;20))</f>
        <v>9</v>
      </c>
      <c r="BO21">
        <f>(RANK(_calc_라운드기준!V21,_calc_라운드기준!$B21:$AT21,0)+COUNTIFS(_calc_라운드기준!$B21:$AT21,_calc_라운드기준!V21,$B$1:$AT$1,"&lt;"&amp;21))-(RANK(V21,$B21:$AT21,0)+COUNTIFS($B21:$AT21,V21,$B$1:$AT$1,"&lt;"&amp;21))</f>
        <v>25</v>
      </c>
      <c r="BP21">
        <f>(RANK(_calc_라운드기준!W21,_calc_라운드기준!$B21:$AT21,0)+COUNTIFS(_calc_라운드기준!$B21:$AT21,_calc_라운드기준!W21,$B$1:$AT$1,"&lt;"&amp;22))-(RANK(W21,$B21:$AT21,0)+COUNTIFS($B21:$AT21,W21,$B$1:$AT$1,"&lt;"&amp;22))</f>
        <v>11</v>
      </c>
      <c r="BQ21">
        <f>(RANK(_calc_라운드기준!X21,_calc_라운드기준!$B21:$AT21,0)+COUNTIFS(_calc_라운드기준!$B21:$AT21,_calc_라운드기준!X21,$B$1:$AT$1,"&lt;"&amp;23))-(RANK(X21,$B21:$AT21,0)+COUNTIFS($B21:$AT21,X21,$B$1:$AT$1,"&lt;"&amp;23))</f>
        <v>-24</v>
      </c>
      <c r="BR21">
        <f>(RANK(_calc_라운드기준!Y21,_calc_라운드기준!$B21:$AT21,0)+COUNTIFS(_calc_라운드기준!$B21:$AT21,_calc_라운드기준!Y21,$B$1:$AT$1,"&lt;"&amp;24))-(RANK(Y21,$B21:$AT21,0)+COUNTIFS($B21:$AT21,Y21,$B$1:$AT$1,"&lt;"&amp;24))</f>
        <v>-2</v>
      </c>
      <c r="BS21">
        <f>(RANK(_calc_라운드기준!Z21,_calc_라운드기준!$B21:$AT21,0)+COUNTIFS(_calc_라운드기준!$B21:$AT21,_calc_라운드기준!Z21,$B$1:$AT$1,"&lt;"&amp;25))-(RANK(Z21,$B21:$AT21,0)+COUNTIFS($B21:$AT21,Z21,$B$1:$AT$1,"&lt;"&amp;25))</f>
        <v>-10</v>
      </c>
      <c r="BT21">
        <f>(RANK(_calc_라운드기준!AA21,_calc_라운드기준!$B21:$AT21,0)+COUNTIFS(_calc_라운드기준!$B21:$AT21,_calc_라운드기준!AA21,$B$1:$AT$1,"&lt;"&amp;26))-(RANK(AA21,$B21:$AT21,0)+COUNTIFS($B21:$AT21,AA21,$B$1:$AT$1,"&lt;"&amp;26))</f>
        <v>1</v>
      </c>
      <c r="BU21">
        <f>(RANK(_calc_라운드기준!AB21,_calc_라운드기준!$B21:$AT21,0)+COUNTIFS(_calc_라운드기준!$B21:$AT21,_calc_라운드기준!AB21,$B$1:$AT$1,"&lt;"&amp;27))-(RANK(AB21,$B21:$AT21,0)+COUNTIFS($B21:$AT21,AB21,$B$1:$AT$1,"&lt;"&amp;27))</f>
        <v>-12</v>
      </c>
      <c r="BV21">
        <f>(RANK(_calc_라운드기준!AC21,_calc_라운드기준!$B21:$AT21,0)+COUNTIFS(_calc_라운드기준!$B21:$AT21,_calc_라운드기준!AC21,$B$1:$AT$1,"&lt;"&amp;28))-(RANK(AC21,$B21:$AT21,0)+COUNTIFS($B21:$AT21,AC21,$B$1:$AT$1,"&lt;"&amp;28))</f>
        <v>-18</v>
      </c>
      <c r="BW21">
        <f>(RANK(_calc_라운드기준!AD21,_calc_라운드기준!$B21:$AT21,0)+COUNTIFS(_calc_라운드기준!$B21:$AT21,_calc_라운드기준!AD21,$B$1:$AT$1,"&lt;"&amp;29))-(RANK(AD21,$B21:$AT21,0)+COUNTIFS($B21:$AT21,AD21,$B$1:$AT$1,"&lt;"&amp;29))</f>
        <v>16</v>
      </c>
      <c r="BX21">
        <f>(RANK(_calc_라운드기준!AE21,_calc_라운드기준!$B21:$AT21,0)+COUNTIFS(_calc_라운드기준!$B21:$AT21,_calc_라운드기준!AE21,$B$1:$AT$1,"&lt;"&amp;30))-(RANK(AE21,$B21:$AT21,0)+COUNTIFS($B21:$AT21,AE21,$B$1:$AT$1,"&lt;"&amp;30))</f>
        <v>9</v>
      </c>
      <c r="BY21">
        <f>(RANK(_calc_라운드기준!AF21,_calc_라운드기준!$B21:$AT21,0)+COUNTIFS(_calc_라운드기준!$B21:$AT21,_calc_라운드기준!AF21,$B$1:$AT$1,"&lt;"&amp;31))-(RANK(AF21,$B21:$AT21,0)+COUNTIFS($B21:$AT21,AF21,$B$1:$AT$1,"&lt;"&amp;31))</f>
        <v>-9</v>
      </c>
      <c r="BZ21">
        <f>(RANK(_calc_라운드기준!AG21,_calc_라운드기준!$B21:$AT21,0)+COUNTIFS(_calc_라운드기준!$B21:$AT21,_calc_라운드기준!AG21,$B$1:$AT$1,"&lt;"&amp;32))-(RANK(AG21,$B21:$AT21,0)+COUNTIFS($B21:$AT21,AG21,$B$1:$AT$1,"&lt;"&amp;32))</f>
        <v>-17</v>
      </c>
      <c r="CA21">
        <f>(RANK(_calc_라운드기준!AH21,_calc_라운드기준!$B21:$AT21,0)+COUNTIFS(_calc_라운드기준!$B21:$AT21,_calc_라운드기준!AH21,$B$1:$AT$1,"&lt;"&amp;33))-(RANK(AH21,$B21:$AT21,0)+COUNTIFS($B21:$AT21,AH21,$B$1:$AT$1,"&lt;"&amp;33))</f>
        <v>6</v>
      </c>
      <c r="CB21">
        <f>(RANK(_calc_라운드기준!AI21,_calc_라운드기준!$B21:$AT21,0)+COUNTIFS(_calc_라운드기준!$B21:$AT21,_calc_라운드기준!AI21,$B$1:$AT$1,"&lt;"&amp;34))-(RANK(AI21,$B21:$AT21,0)+COUNTIFS($B21:$AT21,AI21,$B$1:$AT$1,"&lt;"&amp;34))</f>
        <v>11</v>
      </c>
      <c r="CC21">
        <f>(RANK(_calc_라운드기준!AJ21,_calc_라운드기준!$B21:$AT21,0)+COUNTIFS(_calc_라운드기준!$B21:$AT21,_calc_라운드기준!AJ21,$B$1:$AT$1,"&lt;"&amp;35))-(RANK(AJ21,$B21:$AT21,0)+COUNTIFS($B21:$AT21,AJ21,$B$1:$AT$1,"&lt;"&amp;35))</f>
        <v>32</v>
      </c>
      <c r="CD21">
        <f>(RANK(_calc_라운드기준!AK21,_calc_라운드기준!$B21:$AT21,0)+COUNTIFS(_calc_라운드기준!$B21:$AT21,_calc_라운드기준!AK21,$B$1:$AT$1,"&lt;"&amp;36))-(RANK(AK21,$B21:$AT21,0)+COUNTIFS($B21:$AT21,AK21,$B$1:$AT$1,"&lt;"&amp;36))</f>
        <v>-1</v>
      </c>
      <c r="CE21">
        <f>(RANK(_calc_라운드기준!AL21,_calc_라운드기준!$B21:$AT21,0)+COUNTIFS(_calc_라운드기준!$B21:$AT21,_calc_라운드기준!AL21,$B$1:$AT$1,"&lt;"&amp;37))-(RANK(AL21,$B21:$AT21,0)+COUNTIFS($B21:$AT21,AL21,$B$1:$AT$1,"&lt;"&amp;37))</f>
        <v>5</v>
      </c>
      <c r="CF21">
        <f>(RANK(_calc_라운드기준!AM21,_calc_라운드기준!$B21:$AT21,0)+COUNTIFS(_calc_라운드기준!$B21:$AT21,_calc_라운드기준!AM21,$B$1:$AT$1,"&lt;"&amp;38))-(RANK(AM21,$B21:$AT21,0)+COUNTIFS($B21:$AT21,AM21,$B$1:$AT$1,"&lt;"&amp;38))</f>
        <v>13</v>
      </c>
      <c r="CG21">
        <f>(RANK(_calc_라운드기준!AN21,_calc_라운드기준!$B21:$AT21,0)+COUNTIFS(_calc_라운드기준!$B21:$AT21,_calc_라운드기준!AN21,$B$1:$AT$1,"&lt;"&amp;39))-(RANK(AN21,$B21:$AT21,0)+COUNTIFS($B21:$AT21,AN21,$B$1:$AT$1,"&lt;"&amp;39))</f>
        <v>-2</v>
      </c>
      <c r="CH21">
        <f>(RANK(_calc_라운드기준!AO21,_calc_라운드기준!$B21:$AT21,0)+COUNTIFS(_calc_라운드기준!$B21:$AT21,_calc_라운드기준!AO21,$B$1:$AT$1,"&lt;"&amp;40))-(RANK(AO21,$B21:$AT21,0)+COUNTIFS($B21:$AT21,AO21,$B$1:$AT$1,"&lt;"&amp;40))</f>
        <v>-3</v>
      </c>
      <c r="CI21">
        <f>(RANK(_calc_라운드기준!AP21,_calc_라운드기준!$B21:$AT21,0)+COUNTIFS(_calc_라운드기준!$B21:$AT21,_calc_라운드기준!AP21,$B$1:$AT$1,"&lt;"&amp;41))-(RANK(AP21,$B21:$AT21,0)+COUNTIFS($B21:$AT21,AP21,$B$1:$AT$1,"&lt;"&amp;41))</f>
        <v>-16</v>
      </c>
      <c r="CJ21">
        <f>(RANK(_calc_라운드기준!AQ21,_calc_라운드기준!$B21:$AT21,0)+COUNTIFS(_calc_라운드기준!$B21:$AT21,_calc_라운드기준!AQ21,$B$1:$AT$1,"&lt;"&amp;42))-(RANK(AQ21,$B21:$AT21,0)+COUNTIFS($B21:$AT21,AQ21,$B$1:$AT$1,"&lt;"&amp;42))</f>
        <v>2</v>
      </c>
      <c r="CK21">
        <f>(RANK(_calc_라운드기준!AR21,_calc_라운드기준!$B21:$AT21,0)+COUNTIFS(_calc_라운드기준!$B21:$AT21,_calc_라운드기준!AR21,$B$1:$AT$1,"&lt;"&amp;43))-(RANK(AR21,$B21:$AT21,0)+COUNTIFS($B21:$AT21,AR21,$B$1:$AT$1,"&lt;"&amp;43))</f>
        <v>-1</v>
      </c>
      <c r="CL21">
        <f>(RANK(_calc_라운드기준!AS21,_calc_라운드기준!$B21:$AT21,0)+COUNTIFS(_calc_라운드기준!$B21:$AT21,_calc_라운드기준!AS21,$B$1:$AT$1,"&lt;"&amp;44))-(RANK(AS21,$B21:$AT21,0)+COUNTIFS($B21:$AT21,AS21,$B$1:$AT$1,"&lt;"&amp;44))</f>
        <v>11</v>
      </c>
      <c r="CM21">
        <f>(RANK(_calc_라운드기준!AT21,_calc_라운드기준!$B21:$AT21,0)+COUNTIFS(_calc_라운드기준!$B21:$AT21,_calc_라운드기준!AT21,$B$1:$AT$1,"&lt;"&amp;45))-(RANK(AT21,$B21:$AT21,0)+COUNTIFS($B21:$AT21,AT21,$B$1:$AT$1,"&lt;"&amp;45))</f>
        <v>11</v>
      </c>
      <c r="CN21">
        <f t="shared" si="0"/>
        <v>41</v>
      </c>
      <c r="CO21">
        <f t="shared" si="1"/>
        <v>29</v>
      </c>
      <c r="CP21">
        <f t="shared" si="2"/>
        <v>20</v>
      </c>
      <c r="CQ21">
        <f t="shared" si="3"/>
        <v>44</v>
      </c>
      <c r="CR21">
        <f t="shared" si="4"/>
        <v>42</v>
      </c>
      <c r="CS21">
        <f t="shared" si="5"/>
        <v>19</v>
      </c>
      <c r="CT21">
        <f t="shared" si="6"/>
        <v>5</v>
      </c>
      <c r="CU21">
        <f t="shared" si="7"/>
        <v>45</v>
      </c>
      <c r="CV21">
        <f t="shared" si="8"/>
        <v>32</v>
      </c>
      <c r="CW21">
        <f t="shared" si="9"/>
        <v>33</v>
      </c>
      <c r="CX21">
        <f t="shared" si="10"/>
        <v>9</v>
      </c>
      <c r="CY21">
        <f t="shared" si="11"/>
        <v>2</v>
      </c>
      <c r="CZ21">
        <f t="shared" si="12"/>
        <v>4</v>
      </c>
      <c r="DA21">
        <f t="shared" si="13"/>
        <v>6</v>
      </c>
      <c r="DB21">
        <f t="shared" si="14"/>
        <v>30</v>
      </c>
      <c r="DC21">
        <f t="shared" si="15"/>
        <v>27</v>
      </c>
      <c r="DD21">
        <f t="shared" si="16"/>
        <v>35</v>
      </c>
      <c r="DE21">
        <f t="shared" si="17"/>
        <v>14</v>
      </c>
      <c r="DF21">
        <f t="shared" si="18"/>
        <v>37</v>
      </c>
      <c r="DG21">
        <f t="shared" si="19"/>
        <v>15</v>
      </c>
      <c r="DH21">
        <f t="shared" si="20"/>
        <v>3</v>
      </c>
      <c r="DI21">
        <f t="shared" si="21"/>
        <v>10</v>
      </c>
      <c r="DJ21">
        <f t="shared" si="22"/>
        <v>43</v>
      </c>
      <c r="DK21">
        <f t="shared" si="23"/>
        <v>25</v>
      </c>
      <c r="DL21">
        <f t="shared" si="24"/>
        <v>34</v>
      </c>
      <c r="DM21">
        <f t="shared" si="25"/>
        <v>22</v>
      </c>
      <c r="DN21">
        <f t="shared" si="26"/>
        <v>36</v>
      </c>
      <c r="DO21">
        <f t="shared" si="27"/>
        <v>40</v>
      </c>
      <c r="DP21">
        <f t="shared" si="28"/>
        <v>7</v>
      </c>
      <c r="DQ21">
        <f t="shared" si="29"/>
        <v>16</v>
      </c>
      <c r="DR21">
        <f t="shared" si="30"/>
        <v>31</v>
      </c>
      <c r="DS21">
        <f t="shared" si="31"/>
        <v>39</v>
      </c>
      <c r="DT21">
        <f t="shared" si="32"/>
        <v>17</v>
      </c>
      <c r="DU21">
        <f t="shared" si="33"/>
        <v>11</v>
      </c>
      <c r="DV21">
        <f t="shared" si="34"/>
        <v>1</v>
      </c>
      <c r="DW21">
        <f t="shared" si="35"/>
        <v>23</v>
      </c>
      <c r="DX21">
        <f t="shared" si="36"/>
        <v>18</v>
      </c>
      <c r="DY21">
        <f t="shared" si="37"/>
        <v>8</v>
      </c>
      <c r="DZ21">
        <f t="shared" si="38"/>
        <v>26</v>
      </c>
      <c r="EA21">
        <f t="shared" si="39"/>
        <v>28</v>
      </c>
      <c r="EB21">
        <f t="shared" si="40"/>
        <v>38</v>
      </c>
      <c r="EC21">
        <f t="shared" si="41"/>
        <v>21</v>
      </c>
      <c r="ED21">
        <f t="shared" si="42"/>
        <v>24</v>
      </c>
      <c r="EE21">
        <f t="shared" si="43"/>
        <v>12</v>
      </c>
      <c r="EF21">
        <f t="shared" si="44"/>
        <v>13</v>
      </c>
    </row>
    <row r="22" spans="1:136" ht="16.5" customHeight="1">
      <c r="A22">
        <f>_calc_라운드기준!A22</f>
        <v>1224</v>
      </c>
      <c r="B22">
        <f>INDEX(_calc_누적빈도!B:B,$A22)-INDEX(_calc_누적빈도!B:B,$A22-기준300회_후보!$B$1)</f>
        <v>39</v>
      </c>
      <c r="C22">
        <f>INDEX(_calc_누적빈도!C:C,$A22)-INDEX(_calc_누적빈도!C:C,$A22-기준300회_후보!$B$1)</f>
        <v>32</v>
      </c>
      <c r="D22">
        <f>INDEX(_calc_누적빈도!D:D,$A22)-INDEX(_calc_누적빈도!D:D,$A22-기준300회_후보!$B$1)</f>
        <v>49</v>
      </c>
      <c r="E22">
        <f>INDEX(_calc_누적빈도!E:E,$A22)-INDEX(_calc_누적빈도!E:E,$A22-기준300회_후보!$B$1)</f>
        <v>36</v>
      </c>
      <c r="F22">
        <f>INDEX(_calc_누적빈도!F:F,$A22)-INDEX(_calc_누적빈도!F:F,$A22-기준300회_후보!$B$1)</f>
        <v>25</v>
      </c>
      <c r="G22">
        <f>INDEX(_calc_누적빈도!G:G,$A22)-INDEX(_calc_누적빈도!G:G,$A22-기준300회_후보!$B$1)</f>
        <v>47</v>
      </c>
      <c r="H22">
        <f>INDEX(_calc_누적빈도!H:H,$A22)-INDEX(_calc_누적빈도!H:H,$A22-기준300회_후보!$B$1)</f>
        <v>45</v>
      </c>
      <c r="I22">
        <f>INDEX(_calc_누적빈도!I:I,$A22)-INDEX(_calc_누적빈도!I:I,$A22-기준300회_후보!$B$1)</f>
        <v>32</v>
      </c>
      <c r="J22">
        <f>INDEX(_calc_누적빈도!J:J,$A22)-INDEX(_calc_누적빈도!J:J,$A22-기준300회_후보!$B$1)</f>
        <v>39</v>
      </c>
      <c r="K22">
        <f>INDEX(_calc_누적빈도!K:K,$A22)-INDEX(_calc_누적빈도!K:K,$A22-기준300회_후보!$B$1)</f>
        <v>36</v>
      </c>
      <c r="L22">
        <f>INDEX(_calc_누적빈도!L:L,$A22)-INDEX(_calc_누적빈도!L:L,$A22-기준300회_후보!$B$1)</f>
        <v>40</v>
      </c>
      <c r="M22">
        <f>INDEX(_calc_누적빈도!M:M,$A22)-INDEX(_calc_누적빈도!M:M,$A22-기준300회_후보!$B$1)</f>
        <v>45</v>
      </c>
      <c r="N22">
        <f>INDEX(_calc_누적빈도!N:N,$A22)-INDEX(_calc_누적빈도!N:N,$A22-기준300회_후보!$B$1)</f>
        <v>47</v>
      </c>
      <c r="O22">
        <f>INDEX(_calc_누적빈도!O:O,$A22)-INDEX(_calc_누적빈도!O:O,$A22-기준300회_후보!$B$1)</f>
        <v>39</v>
      </c>
      <c r="P22">
        <f>INDEX(_calc_누적빈도!P:P,$A22)-INDEX(_calc_누적빈도!P:P,$A22-기준300회_후보!$B$1)</f>
        <v>45</v>
      </c>
      <c r="Q22">
        <f>INDEX(_calc_누적빈도!Q:Q,$A22)-INDEX(_calc_누적빈도!Q:Q,$A22-기준300회_후보!$B$1)</f>
        <v>47</v>
      </c>
      <c r="R22">
        <f>INDEX(_calc_누적빈도!R:R,$A22)-INDEX(_calc_누적빈도!R:R,$A22-기준300회_후보!$B$1)</f>
        <v>35</v>
      </c>
      <c r="S22">
        <f>INDEX(_calc_누적빈도!S:S,$A22)-INDEX(_calc_누적빈도!S:S,$A22-기준300회_후보!$B$1)</f>
        <v>40</v>
      </c>
      <c r="T22">
        <f>INDEX(_calc_누적빈도!T:T,$A22)-INDEX(_calc_누적빈도!T:T,$A22-기준300회_후보!$B$1)</f>
        <v>39</v>
      </c>
      <c r="U22">
        <f>INDEX(_calc_누적빈도!U:U,$A22)-INDEX(_calc_누적빈도!U:U,$A22-기준300회_후보!$B$1)</f>
        <v>41</v>
      </c>
      <c r="V22">
        <f>INDEX(_calc_누적빈도!V:V,$A22)-INDEX(_calc_누적빈도!V:V,$A22-기준300회_후보!$B$1)</f>
        <v>41</v>
      </c>
      <c r="W22">
        <f>INDEX(_calc_누적빈도!W:W,$A22)-INDEX(_calc_누적빈도!W:W,$A22-기준300회_후보!$B$1)</f>
        <v>39</v>
      </c>
      <c r="X22">
        <f>INDEX(_calc_누적빈도!X:X,$A22)-INDEX(_calc_누적빈도!X:X,$A22-기준300회_후보!$B$1)</f>
        <v>37</v>
      </c>
      <c r="Y22">
        <f>INDEX(_calc_누적빈도!Y:Y,$A22)-INDEX(_calc_누적빈도!Y:Y,$A22-기준300회_후보!$B$1)</f>
        <v>42</v>
      </c>
      <c r="Z22">
        <f>INDEX(_calc_누적빈도!Z:Z,$A22)-INDEX(_calc_누적빈도!Z:Z,$A22-기준300회_후보!$B$1)</f>
        <v>33</v>
      </c>
      <c r="AA22">
        <f>INDEX(_calc_누적빈도!AA:AA,$A22)-INDEX(_calc_누적빈도!AA:AA,$A22-기준300회_후보!$B$1)</f>
        <v>39</v>
      </c>
      <c r="AB22">
        <f>INDEX(_calc_누적빈도!AB:AB,$A22)-INDEX(_calc_누적빈도!AB:AB,$A22-기준300회_후보!$B$1)</f>
        <v>43</v>
      </c>
      <c r="AC22">
        <f>INDEX(_calc_누적빈도!AC:AC,$A22)-INDEX(_calc_누적빈도!AC:AC,$A22-기준300회_후보!$B$1)</f>
        <v>40</v>
      </c>
      <c r="AD22">
        <f>INDEX(_calc_누적빈도!AD:AD,$A22)-INDEX(_calc_누적빈도!AD:AD,$A22-기준300회_후보!$B$1)</f>
        <v>42</v>
      </c>
      <c r="AE22">
        <f>INDEX(_calc_누적빈도!AE:AE,$A22)-INDEX(_calc_누적빈도!AE:AE,$A22-기준300회_후보!$B$1)</f>
        <v>46</v>
      </c>
      <c r="AF22">
        <f>INDEX(_calc_누적빈도!AF:AF,$A22)-INDEX(_calc_누적빈도!AF:AF,$A22-기준300회_후보!$B$1)</f>
        <v>42</v>
      </c>
      <c r="AG22">
        <f>INDEX(_calc_누적빈도!AG:AG,$A22)-INDEX(_calc_누적빈도!AG:AG,$A22-기준300회_후보!$B$1)</f>
        <v>37</v>
      </c>
      <c r="AH22">
        <f>INDEX(_calc_누적빈도!AH:AH,$A22)-INDEX(_calc_누적빈도!AH:AH,$A22-기준300회_후보!$B$1)</f>
        <v>45</v>
      </c>
      <c r="AI22">
        <f>INDEX(_calc_누적빈도!AI:AI,$A22)-INDEX(_calc_누적빈도!AI:AI,$A22-기준300회_후보!$B$1)</f>
        <v>38</v>
      </c>
      <c r="AJ22">
        <f>INDEX(_calc_누적빈도!AJ:AJ,$A22)-INDEX(_calc_누적빈도!AJ:AJ,$A22-기준300회_후보!$B$1)</f>
        <v>48</v>
      </c>
      <c r="AK22">
        <f>INDEX(_calc_누적빈도!AK:AK,$A22)-INDEX(_calc_누적빈도!AK:AK,$A22-기준300회_후보!$B$1)</f>
        <v>42</v>
      </c>
      <c r="AL22">
        <f>INDEX(_calc_누적빈도!AL:AL,$A22)-INDEX(_calc_누적빈도!AL:AL,$A22-기준300회_후보!$B$1)</f>
        <v>44</v>
      </c>
      <c r="AM22">
        <f>INDEX(_calc_누적빈도!AM:AM,$A22)-INDEX(_calc_누적빈도!AM:AM,$A22-기준300회_후보!$B$1)</f>
        <v>46</v>
      </c>
      <c r="AN22">
        <f>INDEX(_calc_누적빈도!AN:AN,$A22)-INDEX(_calc_누적빈도!AN:AN,$A22-기준300회_후보!$B$1)</f>
        <v>36</v>
      </c>
      <c r="AO22">
        <f>INDEX(_calc_누적빈도!AO:AO,$A22)-INDEX(_calc_누적빈도!AO:AO,$A22-기준300회_후보!$B$1)</f>
        <v>40</v>
      </c>
      <c r="AP22">
        <f>INDEX(_calc_누적빈도!AP:AP,$A22)-INDEX(_calc_누적빈도!AP:AP,$A22-기준300회_후보!$B$1)</f>
        <v>36</v>
      </c>
      <c r="AQ22">
        <f>INDEX(_calc_누적빈도!AQ:AQ,$A22)-INDEX(_calc_누적빈도!AQ:AQ,$A22-기준300회_후보!$B$1)</f>
        <v>35</v>
      </c>
      <c r="AR22">
        <f>INDEX(_calc_누적빈도!AR:AR,$A22)-INDEX(_calc_누적빈도!AR:AR,$A22-기준300회_후보!$B$1)</f>
        <v>27</v>
      </c>
      <c r="AS22">
        <f>INDEX(_calc_누적빈도!AS:AS,$A22)-INDEX(_calc_누적빈도!AS:AS,$A22-기준300회_후보!$B$1)</f>
        <v>40</v>
      </c>
      <c r="AT22">
        <f>INDEX(_calc_누적빈도!AT:AT,$A22)-INDEX(_calc_누적빈도!AT:AT,$A22-기준300회_후보!$B$1)</f>
        <v>44</v>
      </c>
      <c r="AU22">
        <f>(RANK(_calc_라운드기준!B22,_calc_라운드기준!$B22:$AT22,0)+COUNTIFS(_calc_라운드기준!$B22:$AT22,_calc_라운드기준!B22,$B$1:$AT$1,"&lt;"&amp;1))-(RANK(B22,$B22:$AT22,0)+COUNTIFS($B22:$AT22,B22,$B$1:$AT$1,"&lt;"&amp;1))</f>
        <v>-20</v>
      </c>
      <c r="AV22">
        <f>(RANK(_calc_라운드기준!C22,_calc_라운드기준!$B22:$AT22,0)+COUNTIFS(_calc_라운드기준!$B22:$AT22,_calc_라운드기준!C22,$B$1:$AT$1,"&lt;"&amp;2))-(RANK(C22,$B22:$AT22,0)+COUNTIFS($B22:$AT22,C22,$B$1:$AT$1,"&lt;"&amp;2))</f>
        <v>-6</v>
      </c>
      <c r="AW22">
        <f>(RANK(_calc_라운드기준!D22,_calc_라운드기준!$B22:$AT22,0)+COUNTIFS(_calc_라운드기준!$B22:$AT22,_calc_라운드기준!D22,$B$1:$AT$1,"&lt;"&amp;3))-(RANK(D22,$B22:$AT22,0)+COUNTIFS($B22:$AT22,D22,$B$1:$AT$1,"&lt;"&amp;3))</f>
        <v>2</v>
      </c>
      <c r="AX22">
        <f>(RANK(_calc_라운드기준!E22,_calc_라운드기준!$B22:$AT22,0)+COUNTIFS(_calc_라운드기준!$B22:$AT22,_calc_라운드기준!E22,$B$1:$AT$1,"&lt;"&amp;4))-(RANK(E22,$B22:$AT22,0)+COUNTIFS($B22:$AT22,E22,$B$1:$AT$1,"&lt;"&amp;4))</f>
        <v>-23</v>
      </c>
      <c r="AY22">
        <f>(RANK(_calc_라운드기준!F22,_calc_라운드기준!$B22:$AT22,0)+COUNTIFS(_calc_라운드기준!$B22:$AT22,_calc_라운드기준!F22,$B$1:$AT$1,"&lt;"&amp;5))-(RANK(F22,$B22:$AT22,0)+COUNTIFS($B22:$AT22,F22,$B$1:$AT$1,"&lt;"&amp;5))</f>
        <v>-21</v>
      </c>
      <c r="AZ22">
        <f>(RANK(_calc_라운드기준!G22,_calc_라운드기준!$B22:$AT22,0)+COUNTIFS(_calc_라운드기준!$B22:$AT22,_calc_라운드기준!G22,$B$1:$AT$1,"&lt;"&amp;6))-(RANK(G22,$B22:$AT22,0)+COUNTIFS($B22:$AT22,G22,$B$1:$AT$1,"&lt;"&amp;6))</f>
        <v>4</v>
      </c>
      <c r="BA22">
        <f>(RANK(_calc_라운드기준!H22,_calc_라운드기준!$B22:$AT22,0)+COUNTIFS(_calc_라운드기준!$B22:$AT22,_calc_라운드기준!H22,$B$1:$AT$1,"&lt;"&amp;7))-(RANK(H22,$B22:$AT22,0)+COUNTIFS($B22:$AT22,H22,$B$1:$AT$1,"&lt;"&amp;7))</f>
        <v>17</v>
      </c>
      <c r="BB22">
        <f>(RANK(_calc_라운드기준!I22,_calc_라운드기준!$B22:$AT22,0)+COUNTIFS(_calc_라운드기준!$B22:$AT22,_calc_라운드기준!I22,$B$1:$AT$1,"&lt;"&amp;8))-(RANK(I22,$B22:$AT22,0)+COUNTIFS($B22:$AT22,I22,$B$1:$AT$1,"&lt;"&amp;8))</f>
        <v>-35</v>
      </c>
      <c r="BC22">
        <f>(RANK(_calc_라운드기준!J22,_calc_라운드기준!$B22:$AT22,0)+COUNTIFS(_calc_라운드기준!$B22:$AT22,_calc_라운드기준!J22,$B$1:$AT$1,"&lt;"&amp;9))-(RANK(J22,$B22:$AT22,0)+COUNTIFS($B22:$AT22,J22,$B$1:$AT$1,"&lt;"&amp;9))</f>
        <v>-1</v>
      </c>
      <c r="BD22">
        <f>(RANK(_calc_라운드기준!K22,_calc_라운드기준!$B22:$AT22,0)+COUNTIFS(_calc_라운드기준!$B22:$AT22,_calc_라운드기준!K22,$B$1:$AT$1,"&lt;"&amp;10))-(RANK(K22,$B22:$AT22,0)+COUNTIFS($B22:$AT22,K22,$B$1:$AT$1,"&lt;"&amp;10))</f>
        <v>-9</v>
      </c>
      <c r="BE22">
        <f>(RANK(_calc_라운드기준!L22,_calc_라운드기준!$B22:$AT22,0)+COUNTIFS(_calc_라운드기준!$B22:$AT22,_calc_라운드기준!L22,$B$1:$AT$1,"&lt;"&amp;11))-(RANK(L22,$B22:$AT22,0)+COUNTIFS($B22:$AT22,L22,$B$1:$AT$1,"&lt;"&amp;11))</f>
        <v>7</v>
      </c>
      <c r="BF22">
        <f>(RANK(_calc_라운드기준!M22,_calc_라운드기준!$B22:$AT22,0)+COUNTIFS(_calc_라운드기준!$B22:$AT22,_calc_라운드기준!M22,$B$1:$AT$1,"&lt;"&amp;12))-(RANK(M22,$B22:$AT22,0)+COUNTIFS($B22:$AT22,M22,$B$1:$AT$1,"&lt;"&amp;12))</f>
        <v>28</v>
      </c>
      <c r="BG22">
        <f>(RANK(_calc_라운드기준!N22,_calc_라운드기준!$B22:$AT22,0)+COUNTIFS(_calc_라운드기준!$B22:$AT22,_calc_라운드기준!N22,$B$1:$AT$1,"&lt;"&amp;13))-(RANK(N22,$B22:$AT22,0)+COUNTIFS($B22:$AT22,N22,$B$1:$AT$1,"&lt;"&amp;13))</f>
        <v>25</v>
      </c>
      <c r="BH22">
        <f>(RANK(_calc_라운드기준!O22,_calc_라운드기준!$B22:$AT22,0)+COUNTIFS(_calc_라운드기준!$B22:$AT22,_calc_라운드기준!O22,$B$1:$AT$1,"&lt;"&amp;14))-(RANK(O22,$B22:$AT22,0)+COUNTIFS($B22:$AT22,O22,$B$1:$AT$1,"&lt;"&amp;14))</f>
        <v>13</v>
      </c>
      <c r="BI22">
        <f>(RANK(_calc_라운드기준!P22,_calc_라운드기준!$B22:$AT22,0)+COUNTIFS(_calc_라운드기준!$B22:$AT22,_calc_라운드기준!P22,$B$1:$AT$1,"&lt;"&amp;15))-(RANK(P22,$B22:$AT22,0)+COUNTIFS($B22:$AT22,P22,$B$1:$AT$1,"&lt;"&amp;15))</f>
        <v>-6</v>
      </c>
      <c r="BJ22">
        <f>(RANK(_calc_라운드기준!Q22,_calc_라운드기준!$B22:$AT22,0)+COUNTIFS(_calc_라운드기준!$B22:$AT22,_calc_라운드기준!Q22,$B$1:$AT$1,"&lt;"&amp;16))-(RANK(Q22,$B22:$AT22,0)+COUNTIFS($B22:$AT22,Q22,$B$1:$AT$1,"&lt;"&amp;16))</f>
        <v>-3</v>
      </c>
      <c r="BK22">
        <f>(RANK(_calc_라운드기준!R22,_calc_라운드기준!$B22:$AT22,0)+COUNTIFS(_calc_라운드기준!$B22:$AT22,_calc_라운드기준!R22,$B$1:$AT$1,"&lt;"&amp;17))-(RANK(R22,$B22:$AT22,0)+COUNTIFS($B22:$AT22,R22,$B$1:$AT$1,"&lt;"&amp;17))</f>
        <v>-26</v>
      </c>
      <c r="BL22">
        <f>(RANK(_calc_라운드기준!S22,_calc_라운드기준!$B22:$AT22,0)+COUNTIFS(_calc_라운드기준!$B22:$AT22,_calc_라운드기준!S22,$B$1:$AT$1,"&lt;"&amp;18))-(RANK(S22,$B22:$AT22,0)+COUNTIFS($B22:$AT22,S22,$B$1:$AT$1,"&lt;"&amp;18))</f>
        <v>16</v>
      </c>
      <c r="BM22">
        <f>(RANK(_calc_라운드기준!T22,_calc_라운드기준!$B22:$AT22,0)+COUNTIFS(_calc_라운드기준!$B22:$AT22,_calc_라운드기준!T22,$B$1:$AT$1,"&lt;"&amp;19))-(RANK(T22,$B22:$AT22,0)+COUNTIFS($B22:$AT22,T22,$B$1:$AT$1,"&lt;"&amp;19))</f>
        <v>-15</v>
      </c>
      <c r="BN22">
        <f>(RANK(_calc_라운드기준!U22,_calc_라운드기준!$B22:$AT22,0)+COUNTIFS(_calc_라운드기준!$B22:$AT22,_calc_라운드기준!U22,$B$1:$AT$1,"&lt;"&amp;20))-(RANK(U22,$B22:$AT22,0)+COUNTIFS($B22:$AT22,U22,$B$1:$AT$1,"&lt;"&amp;20))</f>
        <v>11</v>
      </c>
      <c r="BO22">
        <f>(RANK(_calc_라운드기준!V22,_calc_라운드기준!$B22:$AT22,0)+COUNTIFS(_calc_라운드기준!$B22:$AT22,_calc_라운드기준!V22,$B$1:$AT$1,"&lt;"&amp;21))-(RANK(V22,$B22:$AT22,0)+COUNTIFS($B22:$AT22,V22,$B$1:$AT$1,"&lt;"&amp;21))</f>
        <v>22</v>
      </c>
      <c r="BP22">
        <f>(RANK(_calc_라운드기준!W22,_calc_라운드기준!$B22:$AT22,0)+COUNTIFS(_calc_라운드기준!$B22:$AT22,_calc_라운드기준!W22,$B$1:$AT$1,"&lt;"&amp;22))-(RANK(W22,$B22:$AT22,0)+COUNTIFS($B22:$AT22,W22,$B$1:$AT$1,"&lt;"&amp;22))</f>
        <v>9</v>
      </c>
      <c r="BQ22">
        <f>(RANK(_calc_라운드기준!X22,_calc_라운드기준!$B22:$AT22,0)+COUNTIFS(_calc_라운드기준!$B22:$AT22,_calc_라운드기준!X22,$B$1:$AT$1,"&lt;"&amp;23))-(RANK(X22,$B22:$AT22,0)+COUNTIFS($B22:$AT22,X22,$B$1:$AT$1,"&lt;"&amp;23))</f>
        <v>-24</v>
      </c>
      <c r="BR22">
        <f>(RANK(_calc_라운드기준!Y22,_calc_라운드기준!$B22:$AT22,0)+COUNTIFS(_calc_라운드기준!$B22:$AT22,_calc_라운드기준!Y22,$B$1:$AT$1,"&lt;"&amp;24))-(RANK(Y22,$B22:$AT22,0)+COUNTIFS($B22:$AT22,Y22,$B$1:$AT$1,"&lt;"&amp;24))</f>
        <v>0</v>
      </c>
      <c r="BS22">
        <f>(RANK(_calc_라운드기준!Z22,_calc_라운드기준!$B22:$AT22,0)+COUNTIFS(_calc_라운드기준!$B22:$AT22,_calc_라운드기준!Z22,$B$1:$AT$1,"&lt;"&amp;25))-(RANK(Z22,$B22:$AT22,0)+COUNTIFS($B22:$AT22,Z22,$B$1:$AT$1,"&lt;"&amp;25))</f>
        <v>-10</v>
      </c>
      <c r="BT22">
        <f>(RANK(_calc_라운드기준!AA22,_calc_라운드기준!$B22:$AT22,0)+COUNTIFS(_calc_라운드기준!$B22:$AT22,_calc_라운드기준!AA22,$B$1:$AT$1,"&lt;"&amp;26))-(RANK(AA22,$B22:$AT22,0)+COUNTIFS($B22:$AT22,AA22,$B$1:$AT$1,"&lt;"&amp;26))</f>
        <v>1</v>
      </c>
      <c r="BU22">
        <f>(RANK(_calc_라운드기준!AB22,_calc_라운드기준!$B22:$AT22,0)+COUNTIFS(_calc_라운드기준!$B22:$AT22,_calc_라운드기준!AB22,$B$1:$AT$1,"&lt;"&amp;27))-(RANK(AB22,$B22:$AT22,0)+COUNTIFS($B22:$AT22,AB22,$B$1:$AT$1,"&lt;"&amp;27))</f>
        <v>-13</v>
      </c>
      <c r="BV22">
        <f>(RANK(_calc_라운드기준!AC22,_calc_라운드기준!$B22:$AT22,0)+COUNTIFS(_calc_라운드기준!$B22:$AT22,_calc_라운드기준!AC22,$B$1:$AT$1,"&lt;"&amp;28))-(RANK(AC22,$B22:$AT22,0)+COUNTIFS($B22:$AT22,AC22,$B$1:$AT$1,"&lt;"&amp;28))</f>
        <v>-18</v>
      </c>
      <c r="BW22">
        <f>(RANK(_calc_라운드기준!AD22,_calc_라운드기준!$B22:$AT22,0)+COUNTIFS(_calc_라운드기준!$B22:$AT22,_calc_라운드기준!AD22,$B$1:$AT$1,"&lt;"&amp;29))-(RANK(AD22,$B22:$AT22,0)+COUNTIFS($B22:$AT22,AD22,$B$1:$AT$1,"&lt;"&amp;29))</f>
        <v>17</v>
      </c>
      <c r="BX22">
        <f>(RANK(_calc_라운드기준!AE22,_calc_라운드기준!$B22:$AT22,0)+COUNTIFS(_calc_라운드기준!$B22:$AT22,_calc_라운드기준!AE22,$B$1:$AT$1,"&lt;"&amp;30))-(RANK(AE22,$B22:$AT22,0)+COUNTIFS($B22:$AT22,AE22,$B$1:$AT$1,"&lt;"&amp;30))</f>
        <v>10</v>
      </c>
      <c r="BY22">
        <f>(RANK(_calc_라운드기준!AF22,_calc_라운드기준!$B22:$AT22,0)+COUNTIFS(_calc_라운드기준!$B22:$AT22,_calc_라운드기준!AF22,$B$1:$AT$1,"&lt;"&amp;31))-(RANK(AF22,$B22:$AT22,0)+COUNTIFS($B22:$AT22,AF22,$B$1:$AT$1,"&lt;"&amp;31))</f>
        <v>-7</v>
      </c>
      <c r="BZ22">
        <f>(RANK(_calc_라운드기준!AG22,_calc_라운드기준!$B22:$AT22,0)+COUNTIFS(_calc_라운드기준!$B22:$AT22,_calc_라운드기준!AG22,$B$1:$AT$1,"&lt;"&amp;32))-(RANK(AG22,$B22:$AT22,0)+COUNTIFS($B22:$AT22,AG22,$B$1:$AT$1,"&lt;"&amp;32))</f>
        <v>-17</v>
      </c>
      <c r="CA22">
        <f>(RANK(_calc_라운드기준!AH22,_calc_라운드기준!$B22:$AT22,0)+COUNTIFS(_calc_라운드기준!$B22:$AT22,_calc_라운드기준!AH22,$B$1:$AT$1,"&lt;"&amp;33))-(RANK(AH22,$B22:$AT22,0)+COUNTIFS($B22:$AT22,AH22,$B$1:$AT$1,"&lt;"&amp;33))</f>
        <v>7</v>
      </c>
      <c r="CB22">
        <f>(RANK(_calc_라운드기준!AI22,_calc_라운드기준!$B22:$AT22,0)+COUNTIFS(_calc_라운드기준!$B22:$AT22,_calc_라운드기준!AI22,$B$1:$AT$1,"&lt;"&amp;34))-(RANK(AI22,$B22:$AT22,0)+COUNTIFS($B22:$AT22,AI22,$B$1:$AT$1,"&lt;"&amp;34))</f>
        <v>13</v>
      </c>
      <c r="CC22">
        <f>(RANK(_calc_라운드기준!AJ22,_calc_라운드기준!$B22:$AT22,0)+COUNTIFS(_calc_라운드기준!$B22:$AT22,_calc_라운드기준!AJ22,$B$1:$AT$1,"&lt;"&amp;35))-(RANK(AJ22,$B22:$AT22,0)+COUNTIFS($B22:$AT22,AJ22,$B$1:$AT$1,"&lt;"&amp;35))</f>
        <v>32</v>
      </c>
      <c r="CD22">
        <f>(RANK(_calc_라운드기준!AK22,_calc_라운드기준!$B22:$AT22,0)+COUNTIFS(_calc_라운드기준!$B22:$AT22,_calc_라운드기준!AK22,$B$1:$AT$1,"&lt;"&amp;36))-(RANK(AK22,$B22:$AT22,0)+COUNTIFS($B22:$AT22,AK22,$B$1:$AT$1,"&lt;"&amp;36))</f>
        <v>-7</v>
      </c>
      <c r="CE22">
        <f>(RANK(_calc_라운드기준!AL22,_calc_라운드기준!$B22:$AT22,0)+COUNTIFS(_calc_라운드기준!$B22:$AT22,_calc_라운드기준!AL22,$B$1:$AT$1,"&lt;"&amp;37))-(RANK(AL22,$B22:$AT22,0)+COUNTIFS($B22:$AT22,AL22,$B$1:$AT$1,"&lt;"&amp;37))</f>
        <v>7</v>
      </c>
      <c r="CF22">
        <f>(RANK(_calc_라운드기준!AM22,_calc_라운드기준!$B22:$AT22,0)+COUNTIFS(_calc_라운드기준!$B22:$AT22,_calc_라운드기준!AM22,$B$1:$AT$1,"&lt;"&amp;38))-(RANK(AM22,$B22:$AT22,0)+COUNTIFS($B22:$AT22,AM22,$B$1:$AT$1,"&lt;"&amp;38))</f>
        <v>13</v>
      </c>
      <c r="CG22">
        <f>(RANK(_calc_라운드기준!AN22,_calc_라운드기준!$B22:$AT22,0)+COUNTIFS(_calc_라운드기준!$B22:$AT22,_calc_라운드기준!AN22,$B$1:$AT$1,"&lt;"&amp;39))-(RANK(AN22,$B22:$AT22,0)+COUNTIFS($B22:$AT22,AN22,$B$1:$AT$1,"&lt;"&amp;39))</f>
        <v>-16</v>
      </c>
      <c r="CH22">
        <f>(RANK(_calc_라운드기준!AO22,_calc_라운드기준!$B22:$AT22,0)+COUNTIFS(_calc_라운드기준!$B22:$AT22,_calc_라운드기준!AO22,$B$1:$AT$1,"&lt;"&amp;40))-(RANK(AO22,$B22:$AT22,0)+COUNTIFS($B22:$AT22,AO22,$B$1:$AT$1,"&lt;"&amp;40))</f>
        <v>-2</v>
      </c>
      <c r="CI22">
        <f>(RANK(_calc_라운드기준!AP22,_calc_라운드기준!$B22:$AT22,0)+COUNTIFS(_calc_라운드기준!$B22:$AT22,_calc_라운드기준!AP22,$B$1:$AT$1,"&lt;"&amp;41))-(RANK(AP22,$B22:$AT22,0)+COUNTIFS($B22:$AT22,AP22,$B$1:$AT$1,"&lt;"&amp;41))</f>
        <v>-15</v>
      </c>
      <c r="CJ22">
        <f>(RANK(_calc_라운드기준!AQ22,_calc_라운드기준!$B22:$AT22,0)+COUNTIFS(_calc_라운드기준!$B22:$AT22,_calc_라운드기준!AQ22,$B$1:$AT$1,"&lt;"&amp;42))-(RANK(AQ22,$B22:$AT22,0)+COUNTIFS($B22:$AT22,AQ22,$B$1:$AT$1,"&lt;"&amp;42))</f>
        <v>3</v>
      </c>
      <c r="CK22">
        <f>(RANK(_calc_라운드기준!AR22,_calc_라운드기준!$B22:$AT22,0)+COUNTIFS(_calc_라운드기준!$B22:$AT22,_calc_라운드기준!AR22,$B$1:$AT$1,"&lt;"&amp;43))-(RANK(AR22,$B22:$AT22,0)+COUNTIFS($B22:$AT22,AR22,$B$1:$AT$1,"&lt;"&amp;43))</f>
        <v>0</v>
      </c>
      <c r="CL22">
        <f>(RANK(_calc_라운드기준!AS22,_calc_라운드기준!$B22:$AT22,0)+COUNTIFS(_calc_라운드기준!$B22:$AT22,_calc_라운드기준!AS22,$B$1:$AT$1,"&lt;"&amp;44))-(RANK(AS22,$B22:$AT22,0)+COUNTIFS($B22:$AT22,AS22,$B$1:$AT$1,"&lt;"&amp;44))</f>
        <v>15</v>
      </c>
      <c r="CM22">
        <f>(RANK(_calc_라운드기준!AT22,_calc_라운드기준!$B22:$AT22,0)+COUNTIFS(_calc_라운드기준!$B22:$AT22,_calc_라운드기준!AT22,$B$1:$AT$1,"&lt;"&amp;45))-(RANK(AT22,$B22:$AT22,0)+COUNTIFS($B22:$AT22,AT22,$B$1:$AT$1,"&lt;"&amp;45))</f>
        <v>22</v>
      </c>
      <c r="CN22">
        <f t="shared" si="0"/>
        <v>40</v>
      </c>
      <c r="CO22">
        <f t="shared" si="1"/>
        <v>28</v>
      </c>
      <c r="CP22">
        <f t="shared" si="2"/>
        <v>21</v>
      </c>
      <c r="CQ22">
        <f t="shared" si="3"/>
        <v>42</v>
      </c>
      <c r="CR22">
        <f t="shared" si="4"/>
        <v>41</v>
      </c>
      <c r="CS22">
        <f t="shared" si="5"/>
        <v>19</v>
      </c>
      <c r="CT22">
        <f t="shared" si="6"/>
        <v>6</v>
      </c>
      <c r="CU22">
        <f t="shared" si="7"/>
        <v>45</v>
      </c>
      <c r="CV22">
        <f t="shared" si="8"/>
        <v>25</v>
      </c>
      <c r="CW22">
        <f t="shared" si="9"/>
        <v>32</v>
      </c>
      <c r="CX22">
        <f t="shared" si="10"/>
        <v>16</v>
      </c>
      <c r="CY22">
        <f t="shared" si="11"/>
        <v>2</v>
      </c>
      <c r="CZ22">
        <f t="shared" si="12"/>
        <v>3</v>
      </c>
      <c r="DA22">
        <f t="shared" si="13"/>
        <v>10</v>
      </c>
      <c r="DB22">
        <f t="shared" si="14"/>
        <v>29</v>
      </c>
      <c r="DC22">
        <f t="shared" si="15"/>
        <v>27</v>
      </c>
      <c r="DD22">
        <f t="shared" si="16"/>
        <v>44</v>
      </c>
      <c r="DE22">
        <f t="shared" si="17"/>
        <v>8</v>
      </c>
      <c r="DF22">
        <f t="shared" si="18"/>
        <v>35</v>
      </c>
      <c r="DG22">
        <f t="shared" si="19"/>
        <v>13</v>
      </c>
      <c r="DH22">
        <f t="shared" si="20"/>
        <v>4</v>
      </c>
      <c r="DI22">
        <f t="shared" si="21"/>
        <v>15</v>
      </c>
      <c r="DJ22">
        <f t="shared" si="22"/>
        <v>43</v>
      </c>
      <c r="DK22">
        <f t="shared" si="23"/>
        <v>23</v>
      </c>
      <c r="DL22">
        <f t="shared" si="24"/>
        <v>33</v>
      </c>
      <c r="DM22">
        <f t="shared" si="25"/>
        <v>22</v>
      </c>
      <c r="DN22">
        <f t="shared" si="26"/>
        <v>34</v>
      </c>
      <c r="DO22">
        <f t="shared" si="27"/>
        <v>39</v>
      </c>
      <c r="DP22">
        <f t="shared" si="28"/>
        <v>7</v>
      </c>
      <c r="DQ22">
        <f t="shared" si="29"/>
        <v>14</v>
      </c>
      <c r="DR22">
        <f t="shared" si="30"/>
        <v>30</v>
      </c>
      <c r="DS22">
        <f t="shared" si="31"/>
        <v>38</v>
      </c>
      <c r="DT22">
        <f t="shared" si="32"/>
        <v>17</v>
      </c>
      <c r="DU22">
        <f t="shared" si="33"/>
        <v>11</v>
      </c>
      <c r="DV22">
        <f t="shared" si="34"/>
        <v>1</v>
      </c>
      <c r="DW22">
        <f t="shared" si="35"/>
        <v>31</v>
      </c>
      <c r="DX22">
        <f t="shared" si="36"/>
        <v>18</v>
      </c>
      <c r="DY22">
        <f t="shared" si="37"/>
        <v>12</v>
      </c>
      <c r="DZ22">
        <f t="shared" si="38"/>
        <v>37</v>
      </c>
      <c r="EA22">
        <f t="shared" si="39"/>
        <v>26</v>
      </c>
      <c r="EB22">
        <f t="shared" si="40"/>
        <v>36</v>
      </c>
      <c r="EC22">
        <f t="shared" si="41"/>
        <v>20</v>
      </c>
      <c r="ED22">
        <f t="shared" si="42"/>
        <v>24</v>
      </c>
      <c r="EE22">
        <f t="shared" si="43"/>
        <v>9</v>
      </c>
      <c r="EF22">
        <f t="shared" si="44"/>
        <v>5</v>
      </c>
    </row>
    <row r="23" spans="1:136" ht="16.5" customHeight="1">
      <c r="A23">
        <f>_calc_라운드기준!A23</f>
        <v>1223</v>
      </c>
      <c r="B23">
        <f>INDEX(_calc_누적빈도!B:B,$A23)-INDEX(_calc_누적빈도!B:B,$A23-기준300회_후보!$B$1)</f>
        <v>39</v>
      </c>
      <c r="C23">
        <f>INDEX(_calc_누적빈도!C:C,$A23)-INDEX(_calc_누적빈도!C:C,$A23-기준300회_후보!$B$1)</f>
        <v>32</v>
      </c>
      <c r="D23">
        <f>INDEX(_calc_누적빈도!D:D,$A23)-INDEX(_calc_누적빈도!D:D,$A23-기준300회_후보!$B$1)</f>
        <v>50</v>
      </c>
      <c r="E23">
        <f>INDEX(_calc_누적빈도!E:E,$A23)-INDEX(_calc_누적빈도!E:E,$A23-기준300회_후보!$B$1)</f>
        <v>36</v>
      </c>
      <c r="F23">
        <f>INDEX(_calc_누적빈도!F:F,$A23)-INDEX(_calc_누적빈도!F:F,$A23-기준300회_후보!$B$1)</f>
        <v>25</v>
      </c>
      <c r="G23">
        <f>INDEX(_calc_누적빈도!G:G,$A23)-INDEX(_calc_누적빈도!G:G,$A23-기준300회_후보!$B$1)</f>
        <v>47</v>
      </c>
      <c r="H23">
        <f>INDEX(_calc_누적빈도!H:H,$A23)-INDEX(_calc_누적빈도!H:H,$A23-기준300회_후보!$B$1)</f>
        <v>45</v>
      </c>
      <c r="I23">
        <f>INDEX(_calc_누적빈도!I:I,$A23)-INDEX(_calc_누적빈도!I:I,$A23-기준300회_후보!$B$1)</f>
        <v>32</v>
      </c>
      <c r="J23">
        <f>INDEX(_calc_누적빈도!J:J,$A23)-INDEX(_calc_누적빈도!J:J,$A23-기준300회_후보!$B$1)</f>
        <v>39</v>
      </c>
      <c r="K23">
        <f>INDEX(_calc_누적빈도!K:K,$A23)-INDEX(_calc_누적빈도!K:K,$A23-기준300회_후보!$B$1)</f>
        <v>36</v>
      </c>
      <c r="L23">
        <f>INDEX(_calc_누적빈도!L:L,$A23)-INDEX(_calc_누적빈도!L:L,$A23-기준300회_후보!$B$1)</f>
        <v>40</v>
      </c>
      <c r="M23">
        <f>INDEX(_calc_누적빈도!M:M,$A23)-INDEX(_calc_누적빈도!M:M,$A23-기준300회_후보!$B$1)</f>
        <v>45</v>
      </c>
      <c r="N23">
        <f>INDEX(_calc_누적빈도!N:N,$A23)-INDEX(_calc_누적빈도!N:N,$A23-기준300회_후보!$B$1)</f>
        <v>47</v>
      </c>
      <c r="O23">
        <f>INDEX(_calc_누적빈도!O:O,$A23)-INDEX(_calc_누적빈도!O:O,$A23-기준300회_후보!$B$1)</f>
        <v>39</v>
      </c>
      <c r="P23">
        <f>INDEX(_calc_누적빈도!P:P,$A23)-INDEX(_calc_누적빈도!P:P,$A23-기준300회_후보!$B$1)</f>
        <v>45</v>
      </c>
      <c r="Q23">
        <f>INDEX(_calc_누적빈도!Q:Q,$A23)-INDEX(_calc_누적빈도!Q:Q,$A23-기준300회_후보!$B$1)</f>
        <v>46</v>
      </c>
      <c r="R23">
        <f>INDEX(_calc_누적빈도!R:R,$A23)-INDEX(_calc_누적빈도!R:R,$A23-기준300회_후보!$B$1)</f>
        <v>36</v>
      </c>
      <c r="S23">
        <f>INDEX(_calc_누적빈도!S:S,$A23)-INDEX(_calc_누적빈도!S:S,$A23-기준300회_후보!$B$1)</f>
        <v>40</v>
      </c>
      <c r="T23">
        <f>INDEX(_calc_누적빈도!T:T,$A23)-INDEX(_calc_누적빈도!T:T,$A23-기준300회_후보!$B$1)</f>
        <v>39</v>
      </c>
      <c r="U23">
        <f>INDEX(_calc_누적빈도!U:U,$A23)-INDEX(_calc_누적빈도!U:U,$A23-기준300회_후보!$B$1)</f>
        <v>40</v>
      </c>
      <c r="V23">
        <f>INDEX(_calc_누적빈도!V:V,$A23)-INDEX(_calc_누적빈도!V:V,$A23-기준300회_후보!$B$1)</f>
        <v>41</v>
      </c>
      <c r="W23">
        <f>INDEX(_calc_누적빈도!W:W,$A23)-INDEX(_calc_누적빈도!W:W,$A23-기준300회_후보!$B$1)</f>
        <v>39</v>
      </c>
      <c r="X23">
        <f>INDEX(_calc_누적빈도!X:X,$A23)-INDEX(_calc_누적빈도!X:X,$A23-기준300회_후보!$B$1)</f>
        <v>38</v>
      </c>
      <c r="Y23">
        <f>INDEX(_calc_누적빈도!Y:Y,$A23)-INDEX(_calc_누적빈도!Y:Y,$A23-기준300회_후보!$B$1)</f>
        <v>42</v>
      </c>
      <c r="Z23">
        <f>INDEX(_calc_누적빈도!Z:Z,$A23)-INDEX(_calc_누적빈도!Z:Z,$A23-기준300회_후보!$B$1)</f>
        <v>33</v>
      </c>
      <c r="AA23">
        <f>INDEX(_calc_누적빈도!AA:AA,$A23)-INDEX(_calc_누적빈도!AA:AA,$A23-기준300회_후보!$B$1)</f>
        <v>39</v>
      </c>
      <c r="AB23">
        <f>INDEX(_calc_누적빈도!AB:AB,$A23)-INDEX(_calc_누적빈도!AB:AB,$A23-기준300회_후보!$B$1)</f>
        <v>43</v>
      </c>
      <c r="AC23">
        <f>INDEX(_calc_누적빈도!AC:AC,$A23)-INDEX(_calc_누적빈도!AC:AC,$A23-기준300회_후보!$B$1)</f>
        <v>40</v>
      </c>
      <c r="AD23">
        <f>INDEX(_calc_누적빈도!AD:AD,$A23)-INDEX(_calc_누적빈도!AD:AD,$A23-기준300회_후보!$B$1)</f>
        <v>42</v>
      </c>
      <c r="AE23">
        <f>INDEX(_calc_누적빈도!AE:AE,$A23)-INDEX(_calc_누적빈도!AE:AE,$A23-기준300회_후보!$B$1)</f>
        <v>46</v>
      </c>
      <c r="AF23">
        <f>INDEX(_calc_누적빈도!AF:AF,$A23)-INDEX(_calc_누적빈도!AF:AF,$A23-기준300회_후보!$B$1)</f>
        <v>42</v>
      </c>
      <c r="AG23">
        <f>INDEX(_calc_누적빈도!AG:AG,$A23)-INDEX(_calc_누적빈도!AG:AG,$A23-기준300회_후보!$B$1)</f>
        <v>36</v>
      </c>
      <c r="AH23">
        <f>INDEX(_calc_누적빈도!AH:AH,$A23)-INDEX(_calc_누적빈도!AH:AH,$A23-기준300회_후보!$B$1)</f>
        <v>44</v>
      </c>
      <c r="AI23">
        <f>INDEX(_calc_누적빈도!AI:AI,$A23)-INDEX(_calc_누적빈도!AI:AI,$A23-기준300회_후보!$B$1)</f>
        <v>38</v>
      </c>
      <c r="AJ23">
        <f>INDEX(_calc_누적빈도!AJ:AJ,$A23)-INDEX(_calc_누적빈도!AJ:AJ,$A23-기준300회_후보!$B$1)</f>
        <v>48</v>
      </c>
      <c r="AK23">
        <f>INDEX(_calc_누적빈도!AK:AK,$A23)-INDEX(_calc_누적빈도!AK:AK,$A23-기준300회_후보!$B$1)</f>
        <v>43</v>
      </c>
      <c r="AL23">
        <f>INDEX(_calc_누적빈도!AL:AL,$A23)-INDEX(_calc_누적빈도!AL:AL,$A23-기준300회_후보!$B$1)</f>
        <v>44</v>
      </c>
      <c r="AM23">
        <f>INDEX(_calc_누적빈도!AM:AM,$A23)-INDEX(_calc_누적빈도!AM:AM,$A23-기준300회_후보!$B$1)</f>
        <v>46</v>
      </c>
      <c r="AN23">
        <f>INDEX(_calc_누적빈도!AN:AN,$A23)-INDEX(_calc_누적빈도!AN:AN,$A23-기준300회_후보!$B$1)</f>
        <v>35</v>
      </c>
      <c r="AO23">
        <f>INDEX(_calc_누적빈도!AO:AO,$A23)-INDEX(_calc_누적빈도!AO:AO,$A23-기준300회_후보!$B$1)</f>
        <v>40</v>
      </c>
      <c r="AP23">
        <f>INDEX(_calc_누적빈도!AP:AP,$A23)-INDEX(_calc_누적빈도!AP:AP,$A23-기준300회_후보!$B$1)</f>
        <v>37</v>
      </c>
      <c r="AQ23">
        <f>INDEX(_calc_누적빈도!AQ:AQ,$A23)-INDEX(_calc_누적빈도!AQ:AQ,$A23-기준300회_후보!$B$1)</f>
        <v>35</v>
      </c>
      <c r="AR23">
        <f>INDEX(_calc_누적빈도!AR:AR,$A23)-INDEX(_calc_누적빈도!AR:AR,$A23-기준300회_후보!$B$1)</f>
        <v>27</v>
      </c>
      <c r="AS23">
        <f>INDEX(_calc_누적빈도!AS:AS,$A23)-INDEX(_calc_누적빈도!AS:AS,$A23-기준300회_후보!$B$1)</f>
        <v>40</v>
      </c>
      <c r="AT23">
        <f>INDEX(_calc_누적빈도!AT:AT,$A23)-INDEX(_calc_누적빈도!AT:AT,$A23-기준300회_후보!$B$1)</f>
        <v>44</v>
      </c>
      <c r="AU23">
        <f>(RANK(_calc_라운드기준!B23,_calc_라운드기준!$B23:$AT23,0)+COUNTIFS(_calc_라운드기준!$B23:$AT23,_calc_라운드기준!B23,$B$1:$AT$1,"&lt;"&amp;1))-(RANK(B23,$B23:$AT23,0)+COUNTIFS($B23:$AT23,B23,$B$1:$AT$1,"&lt;"&amp;1))</f>
        <v>-20</v>
      </c>
      <c r="AV23">
        <f>(RANK(_calc_라운드기준!C23,_calc_라운드기준!$B23:$AT23,0)+COUNTIFS(_calc_라운드기준!$B23:$AT23,_calc_라운드기준!C23,$B$1:$AT$1,"&lt;"&amp;2))-(RANK(C23,$B23:$AT23,0)+COUNTIFS($B23:$AT23,C23,$B$1:$AT$1,"&lt;"&amp;2))</f>
        <v>-6</v>
      </c>
      <c r="AW23">
        <f>(RANK(_calc_라운드기준!D23,_calc_라운드기준!$B23:$AT23,0)+COUNTIFS(_calc_라운드기준!$B23:$AT23,_calc_라운드기준!D23,$B$1:$AT$1,"&lt;"&amp;3))-(RANK(D23,$B23:$AT23,0)+COUNTIFS($B23:$AT23,D23,$B$1:$AT$1,"&lt;"&amp;3))</f>
        <v>1</v>
      </c>
      <c r="AX23">
        <f>(RANK(_calc_라운드기준!E23,_calc_라운드기준!$B23:$AT23,0)+COUNTIFS(_calc_라운드기준!$B23:$AT23,_calc_라운드기준!E23,$B$1:$AT$1,"&lt;"&amp;4))-(RANK(E23,$B23:$AT23,0)+COUNTIFS($B23:$AT23,E23,$B$1:$AT$1,"&lt;"&amp;4))</f>
        <v>-22</v>
      </c>
      <c r="AY23">
        <f>(RANK(_calc_라운드기준!F23,_calc_라운드기준!$B23:$AT23,0)+COUNTIFS(_calc_라운드기준!$B23:$AT23,_calc_라운드기준!F23,$B$1:$AT$1,"&lt;"&amp;5))-(RANK(F23,$B23:$AT23,0)+COUNTIFS($B23:$AT23,F23,$B$1:$AT$1,"&lt;"&amp;5))</f>
        <v>-31</v>
      </c>
      <c r="AZ23">
        <f>(RANK(_calc_라운드기준!G23,_calc_라운드기준!$B23:$AT23,0)+COUNTIFS(_calc_라운드기준!$B23:$AT23,_calc_라운드기준!G23,$B$1:$AT$1,"&lt;"&amp;6))-(RANK(G23,$B23:$AT23,0)+COUNTIFS($B23:$AT23,G23,$B$1:$AT$1,"&lt;"&amp;6))</f>
        <v>4</v>
      </c>
      <c r="BA23">
        <f>(RANK(_calc_라운드기준!H23,_calc_라운드기준!$B23:$AT23,0)+COUNTIFS(_calc_라운드기준!$B23:$AT23,_calc_라운드기준!H23,$B$1:$AT$1,"&lt;"&amp;7))-(RANK(H23,$B23:$AT23,0)+COUNTIFS($B23:$AT23,H23,$B$1:$AT$1,"&lt;"&amp;7))</f>
        <v>15</v>
      </c>
      <c r="BB23">
        <f>(RANK(_calc_라운드기준!I23,_calc_라운드기준!$B23:$AT23,0)+COUNTIFS(_calc_라운드기준!$B23:$AT23,_calc_라운드기준!I23,$B$1:$AT$1,"&lt;"&amp;8))-(RANK(I23,$B23:$AT23,0)+COUNTIFS($B23:$AT23,I23,$B$1:$AT$1,"&lt;"&amp;8))</f>
        <v>-35</v>
      </c>
      <c r="BC23">
        <f>(RANK(_calc_라운드기준!J23,_calc_라운드기준!$B23:$AT23,0)+COUNTIFS(_calc_라운드기준!$B23:$AT23,_calc_라운드기준!J23,$B$1:$AT$1,"&lt;"&amp;9))-(RANK(J23,$B23:$AT23,0)+COUNTIFS($B23:$AT23,J23,$B$1:$AT$1,"&lt;"&amp;9))</f>
        <v>-3</v>
      </c>
      <c r="BD23">
        <f>(RANK(_calc_라운드기준!K23,_calc_라운드기준!$B23:$AT23,0)+COUNTIFS(_calc_라운드기준!$B23:$AT23,_calc_라운드기준!K23,$B$1:$AT$1,"&lt;"&amp;10))-(RANK(K23,$B23:$AT23,0)+COUNTIFS($B23:$AT23,K23,$B$1:$AT$1,"&lt;"&amp;10))</f>
        <v>-11</v>
      </c>
      <c r="BE23">
        <f>(RANK(_calc_라운드기준!L23,_calc_라운드기준!$B23:$AT23,0)+COUNTIFS(_calc_라운드기준!$B23:$AT23,_calc_라운드기준!L23,$B$1:$AT$1,"&lt;"&amp;11))-(RANK(L23,$B23:$AT23,0)+COUNTIFS($B23:$AT23,L23,$B$1:$AT$1,"&lt;"&amp;11))</f>
        <v>6</v>
      </c>
      <c r="BF23">
        <f>(RANK(_calc_라운드기준!M23,_calc_라운드기준!$B23:$AT23,0)+COUNTIFS(_calc_라운드기준!$B23:$AT23,_calc_라운드기준!M23,$B$1:$AT$1,"&lt;"&amp;12))-(RANK(M23,$B23:$AT23,0)+COUNTIFS($B23:$AT23,M23,$B$1:$AT$1,"&lt;"&amp;12))</f>
        <v>28</v>
      </c>
      <c r="BG23">
        <f>(RANK(_calc_라운드기준!N23,_calc_라운드기준!$B23:$AT23,0)+COUNTIFS(_calc_라운드기준!$B23:$AT23,_calc_라운드기준!N23,$B$1:$AT$1,"&lt;"&amp;13))-(RANK(N23,$B23:$AT23,0)+COUNTIFS($B23:$AT23,N23,$B$1:$AT$1,"&lt;"&amp;13))</f>
        <v>23</v>
      </c>
      <c r="BH23">
        <f>(RANK(_calc_라운드기준!O23,_calc_라운드기준!$B23:$AT23,0)+COUNTIFS(_calc_라운드기준!$B23:$AT23,_calc_라운드기준!O23,$B$1:$AT$1,"&lt;"&amp;14))-(RANK(O23,$B23:$AT23,0)+COUNTIFS($B23:$AT23,O23,$B$1:$AT$1,"&lt;"&amp;14))</f>
        <v>13</v>
      </c>
      <c r="BI23">
        <f>(RANK(_calc_라운드기준!P23,_calc_라운드기준!$B23:$AT23,0)+COUNTIFS(_calc_라운드기준!$B23:$AT23,_calc_라운드기준!P23,$B$1:$AT$1,"&lt;"&amp;15))-(RANK(P23,$B23:$AT23,0)+COUNTIFS($B23:$AT23,P23,$B$1:$AT$1,"&lt;"&amp;15))</f>
        <v>-7</v>
      </c>
      <c r="BJ23">
        <f>(RANK(_calc_라운드기준!Q23,_calc_라운드기준!$B23:$AT23,0)+COUNTIFS(_calc_라운드기준!$B23:$AT23,_calc_라운드기준!Q23,$B$1:$AT$1,"&lt;"&amp;16))-(RANK(Q23,$B23:$AT23,0)+COUNTIFS($B23:$AT23,Q23,$B$1:$AT$1,"&lt;"&amp;16))</f>
        <v>-1</v>
      </c>
      <c r="BK23">
        <f>(RANK(_calc_라운드기준!R23,_calc_라운드기준!$B23:$AT23,0)+COUNTIFS(_calc_라운드기준!$B23:$AT23,_calc_라운드기준!R23,$B$1:$AT$1,"&lt;"&amp;17))-(RANK(R23,$B23:$AT23,0)+COUNTIFS($B23:$AT23,R23,$B$1:$AT$1,"&lt;"&amp;17))</f>
        <v>-22</v>
      </c>
      <c r="BL23">
        <f>(RANK(_calc_라운드기준!S23,_calc_라운드기준!$B23:$AT23,0)+COUNTIFS(_calc_라운드기준!$B23:$AT23,_calc_라운드기준!S23,$B$1:$AT$1,"&lt;"&amp;18))-(RANK(S23,$B23:$AT23,0)+COUNTIFS($B23:$AT23,S23,$B$1:$AT$1,"&lt;"&amp;18))</f>
        <v>17</v>
      </c>
      <c r="BM23">
        <f>(RANK(_calc_라운드기준!T23,_calc_라운드기준!$B23:$AT23,0)+COUNTIFS(_calc_라운드기준!$B23:$AT23,_calc_라운드기준!T23,$B$1:$AT$1,"&lt;"&amp;19))-(RANK(T23,$B23:$AT23,0)+COUNTIFS($B23:$AT23,T23,$B$1:$AT$1,"&lt;"&amp;19))</f>
        <v>-13</v>
      </c>
      <c r="BN23">
        <f>(RANK(_calc_라운드기준!U23,_calc_라운드기준!$B23:$AT23,0)+COUNTIFS(_calc_라운드기준!$B23:$AT23,_calc_라운드기준!U23,$B$1:$AT$1,"&lt;"&amp;20))-(RANK(U23,$B23:$AT23,0)+COUNTIFS($B23:$AT23,U23,$B$1:$AT$1,"&lt;"&amp;20))</f>
        <v>6</v>
      </c>
      <c r="BO23">
        <f>(RANK(_calc_라운드기준!V23,_calc_라운드기준!$B23:$AT23,0)+COUNTIFS(_calc_라운드기준!$B23:$AT23,_calc_라운드기준!V23,$B$1:$AT$1,"&lt;"&amp;21))-(RANK(V23,$B23:$AT23,0)+COUNTIFS($B23:$AT23,V23,$B$1:$AT$1,"&lt;"&amp;21))</f>
        <v>23</v>
      </c>
      <c r="BP23">
        <f>(RANK(_calc_라운드기준!W23,_calc_라운드기준!$B23:$AT23,0)+COUNTIFS(_calc_라운드기준!$B23:$AT23,_calc_라운드기준!W23,$B$1:$AT$1,"&lt;"&amp;22))-(RANK(W23,$B23:$AT23,0)+COUNTIFS($B23:$AT23,W23,$B$1:$AT$1,"&lt;"&amp;22))</f>
        <v>9</v>
      </c>
      <c r="BQ23">
        <f>(RANK(_calc_라운드기준!X23,_calc_라운드기준!$B23:$AT23,0)+COUNTIFS(_calc_라운드기준!$B23:$AT23,_calc_라운드기준!X23,$B$1:$AT$1,"&lt;"&amp;23))-(RANK(X23,$B23:$AT23,0)+COUNTIFS($B23:$AT23,X23,$B$1:$AT$1,"&lt;"&amp;23))</f>
        <v>-23</v>
      </c>
      <c r="BR23">
        <f>(RANK(_calc_라운드기준!Y23,_calc_라운드기준!$B23:$AT23,0)+COUNTIFS(_calc_라운드기준!$B23:$AT23,_calc_라운드기준!Y23,$B$1:$AT$1,"&lt;"&amp;24))-(RANK(Y23,$B23:$AT23,0)+COUNTIFS($B23:$AT23,Y23,$B$1:$AT$1,"&lt;"&amp;24))</f>
        <v>1</v>
      </c>
      <c r="BS23">
        <f>(RANK(_calc_라운드기준!Z23,_calc_라운드기준!$B23:$AT23,0)+COUNTIFS(_calc_라운드기준!$B23:$AT23,_calc_라운드기준!Z23,$B$1:$AT$1,"&lt;"&amp;25))-(RANK(Z23,$B23:$AT23,0)+COUNTIFS($B23:$AT23,Z23,$B$1:$AT$1,"&lt;"&amp;25))</f>
        <v>-12</v>
      </c>
      <c r="BT23">
        <f>(RANK(_calc_라운드기준!AA23,_calc_라운드기준!$B23:$AT23,0)+COUNTIFS(_calc_라운드기준!$B23:$AT23,_calc_라운드기준!AA23,$B$1:$AT$1,"&lt;"&amp;26))-(RANK(AA23,$B23:$AT23,0)+COUNTIFS($B23:$AT23,AA23,$B$1:$AT$1,"&lt;"&amp;26))</f>
        <v>-1</v>
      </c>
      <c r="BU23">
        <f>(RANK(_calc_라운드기준!AB23,_calc_라운드기준!$B23:$AT23,0)+COUNTIFS(_calc_라운드기준!$B23:$AT23,_calc_라운드기준!AB23,$B$1:$AT$1,"&lt;"&amp;27))-(RANK(AB23,$B23:$AT23,0)+COUNTIFS($B23:$AT23,AB23,$B$1:$AT$1,"&lt;"&amp;27))</f>
        <v>-13</v>
      </c>
      <c r="BV23">
        <f>(RANK(_calc_라운드기준!AC23,_calc_라운드기준!$B23:$AT23,0)+COUNTIFS(_calc_라운드기준!$B23:$AT23,_calc_라운드기준!AC23,$B$1:$AT$1,"&lt;"&amp;28))-(RANK(AC23,$B23:$AT23,0)+COUNTIFS($B23:$AT23,AC23,$B$1:$AT$1,"&lt;"&amp;28))</f>
        <v>-18</v>
      </c>
      <c r="BW23">
        <f>(RANK(_calc_라운드기준!AD23,_calc_라운드기준!$B23:$AT23,0)+COUNTIFS(_calc_라운드기준!$B23:$AT23,_calc_라운드기준!AD23,$B$1:$AT$1,"&lt;"&amp;29))-(RANK(AD23,$B23:$AT23,0)+COUNTIFS($B23:$AT23,AD23,$B$1:$AT$1,"&lt;"&amp;29))</f>
        <v>14</v>
      </c>
      <c r="BX23">
        <f>(RANK(_calc_라운드기준!AE23,_calc_라운드기준!$B23:$AT23,0)+COUNTIFS(_calc_라운드기준!$B23:$AT23,_calc_라운드기준!AE23,$B$1:$AT$1,"&lt;"&amp;30))-(RANK(AE23,$B23:$AT23,0)+COUNTIFS($B23:$AT23,AE23,$B$1:$AT$1,"&lt;"&amp;30))</f>
        <v>4</v>
      </c>
      <c r="BY23">
        <f>(RANK(_calc_라운드기준!AF23,_calc_라운드기준!$B23:$AT23,0)+COUNTIFS(_calc_라운드기준!$B23:$AT23,_calc_라운드기준!AF23,$B$1:$AT$1,"&lt;"&amp;31))-(RANK(AF23,$B23:$AT23,0)+COUNTIFS($B23:$AT23,AF23,$B$1:$AT$1,"&lt;"&amp;31))</f>
        <v>-7</v>
      </c>
      <c r="BZ23">
        <f>(RANK(_calc_라운드기준!AG23,_calc_라운드기준!$B23:$AT23,0)+COUNTIFS(_calc_라운드기준!$B23:$AT23,_calc_라운드기준!AG23,$B$1:$AT$1,"&lt;"&amp;32))-(RANK(AG23,$B23:$AT23,0)+COUNTIFS($B23:$AT23,AG23,$B$1:$AT$1,"&lt;"&amp;32))</f>
        <v>-6</v>
      </c>
      <c r="CA23">
        <f>(RANK(_calc_라운드기준!AH23,_calc_라운드기준!$B23:$AT23,0)+COUNTIFS(_calc_라운드기준!$B23:$AT23,_calc_라운드기준!AH23,$B$1:$AT$1,"&lt;"&amp;33))-(RANK(AH23,$B23:$AT23,0)+COUNTIFS($B23:$AT23,AH23,$B$1:$AT$1,"&lt;"&amp;33))</f>
        <v>22</v>
      </c>
      <c r="CB23">
        <f>(RANK(_calc_라운드기준!AI23,_calc_라운드기준!$B23:$AT23,0)+COUNTIFS(_calc_라운드기준!$B23:$AT23,_calc_라운드기준!AI23,$B$1:$AT$1,"&lt;"&amp;34))-(RANK(AI23,$B23:$AT23,0)+COUNTIFS($B23:$AT23,AI23,$B$1:$AT$1,"&lt;"&amp;34))</f>
        <v>12</v>
      </c>
      <c r="CC23">
        <f>(RANK(_calc_라운드기준!AJ23,_calc_라운드기준!$B23:$AT23,0)+COUNTIFS(_calc_라운드기준!$B23:$AT23,_calc_라운드기준!AJ23,$B$1:$AT$1,"&lt;"&amp;35))-(RANK(AJ23,$B23:$AT23,0)+COUNTIFS($B23:$AT23,AJ23,$B$1:$AT$1,"&lt;"&amp;35))</f>
        <v>16</v>
      </c>
      <c r="CD23">
        <f>(RANK(_calc_라운드기준!AK23,_calc_라운드기준!$B23:$AT23,0)+COUNTIFS(_calc_라운드기준!$B23:$AT23,_calc_라운드기준!AK23,$B$1:$AT$1,"&lt;"&amp;36))-(RANK(AK23,$B23:$AT23,0)+COUNTIFS($B23:$AT23,AK23,$B$1:$AT$1,"&lt;"&amp;36))</f>
        <v>-3</v>
      </c>
      <c r="CE23">
        <f>(RANK(_calc_라운드기준!AL23,_calc_라운드기준!$B23:$AT23,0)+COUNTIFS(_calc_라운드기준!$B23:$AT23,_calc_라운드기준!AL23,$B$1:$AT$1,"&lt;"&amp;37))-(RANK(AL23,$B23:$AT23,0)+COUNTIFS($B23:$AT23,AL23,$B$1:$AT$1,"&lt;"&amp;37))</f>
        <v>7</v>
      </c>
      <c r="CF23">
        <f>(RANK(_calc_라운드기준!AM23,_calc_라운드기준!$B23:$AT23,0)+COUNTIFS(_calc_라운드기준!$B23:$AT23,_calc_라운드기준!AM23,$B$1:$AT$1,"&lt;"&amp;38))-(RANK(AM23,$B23:$AT23,0)+COUNTIFS($B23:$AT23,AM23,$B$1:$AT$1,"&lt;"&amp;38))</f>
        <v>13</v>
      </c>
      <c r="CG23">
        <f>(RANK(_calc_라운드기준!AN23,_calc_라운드기준!$B23:$AT23,0)+COUNTIFS(_calc_라운드기준!$B23:$AT23,_calc_라운드기준!AN23,$B$1:$AT$1,"&lt;"&amp;39))-(RANK(AN23,$B23:$AT23,0)+COUNTIFS($B23:$AT23,AN23,$B$1:$AT$1,"&lt;"&amp;39))</f>
        <v>-5</v>
      </c>
      <c r="CH23">
        <f>(RANK(_calc_라운드기준!AO23,_calc_라운드기준!$B23:$AT23,0)+COUNTIFS(_calc_라운드기준!$B23:$AT23,_calc_라운드기준!AO23,$B$1:$AT$1,"&lt;"&amp;40))-(RANK(AO23,$B23:$AT23,0)+COUNTIFS($B23:$AT23,AO23,$B$1:$AT$1,"&lt;"&amp;40))</f>
        <v>-3</v>
      </c>
      <c r="CI23">
        <f>(RANK(_calc_라운드기준!AP23,_calc_라운드기준!$B23:$AT23,0)+COUNTIFS(_calc_라운드기준!$B23:$AT23,_calc_라운드기준!AP23,$B$1:$AT$1,"&lt;"&amp;41))-(RANK(AP23,$B23:$AT23,0)+COUNTIFS($B23:$AT23,AP23,$B$1:$AT$1,"&lt;"&amp;41))</f>
        <v>-12</v>
      </c>
      <c r="CJ23">
        <f>(RANK(_calc_라운드기준!AQ23,_calc_라운드기준!$B23:$AT23,0)+COUNTIFS(_calc_라운드기준!$B23:$AT23,_calc_라운드기준!AQ23,$B$1:$AT$1,"&lt;"&amp;42))-(RANK(AQ23,$B23:$AT23,0)+COUNTIFS($B23:$AT23,AQ23,$B$1:$AT$1,"&lt;"&amp;42))</f>
        <v>3</v>
      </c>
      <c r="CK23">
        <f>(RANK(_calc_라운드기준!AR23,_calc_라운드기준!$B23:$AT23,0)+COUNTIFS(_calc_라운드기준!$B23:$AT23,_calc_라운드기준!AR23,$B$1:$AT$1,"&lt;"&amp;43))-(RANK(AR23,$B23:$AT23,0)+COUNTIFS($B23:$AT23,AR23,$B$1:$AT$1,"&lt;"&amp;43))</f>
        <v>0</v>
      </c>
      <c r="CL23">
        <f>(RANK(_calc_라운드기준!AS23,_calc_라운드기준!$B23:$AT23,0)+COUNTIFS(_calc_라운드기준!$B23:$AT23,_calc_라운드기준!AS23,$B$1:$AT$1,"&lt;"&amp;44))-(RANK(AS23,$B23:$AT23,0)+COUNTIFS($B23:$AT23,AS23,$B$1:$AT$1,"&lt;"&amp;44))</f>
        <v>15</v>
      </c>
      <c r="CM23">
        <f>(RANK(_calc_라운드기준!AT23,_calc_라운드기준!$B23:$AT23,0)+COUNTIFS(_calc_라운드기준!$B23:$AT23,_calc_라운드기준!AT23,$B$1:$AT$1,"&lt;"&amp;45))-(RANK(AT23,$B23:$AT23,0)+COUNTIFS($B23:$AT23,AT23,$B$1:$AT$1,"&lt;"&amp;45))</f>
        <v>22</v>
      </c>
      <c r="CN23">
        <f t="shared" si="0"/>
        <v>40</v>
      </c>
      <c r="CO23">
        <f t="shared" si="1"/>
        <v>30</v>
      </c>
      <c r="CP23">
        <f t="shared" si="2"/>
        <v>21</v>
      </c>
      <c r="CQ23">
        <f t="shared" si="3"/>
        <v>41</v>
      </c>
      <c r="CR23">
        <f t="shared" si="4"/>
        <v>44</v>
      </c>
      <c r="CS23">
        <f t="shared" si="5"/>
        <v>18</v>
      </c>
      <c r="CT23">
        <f t="shared" si="6"/>
        <v>8</v>
      </c>
      <c r="CU23">
        <f t="shared" si="7"/>
        <v>45</v>
      </c>
      <c r="CV23">
        <f t="shared" si="8"/>
        <v>26</v>
      </c>
      <c r="CW23">
        <f t="shared" si="9"/>
        <v>34</v>
      </c>
      <c r="CX23">
        <f t="shared" si="10"/>
        <v>16</v>
      </c>
      <c r="CY23">
        <f t="shared" si="11"/>
        <v>1</v>
      </c>
      <c r="CZ23">
        <f t="shared" si="12"/>
        <v>2</v>
      </c>
      <c r="DA23">
        <f t="shared" si="13"/>
        <v>11</v>
      </c>
      <c r="DB23">
        <f t="shared" si="14"/>
        <v>32</v>
      </c>
      <c r="DC23">
        <f t="shared" si="15"/>
        <v>24</v>
      </c>
      <c r="DD23">
        <f t="shared" si="16"/>
        <v>42</v>
      </c>
      <c r="DE23">
        <f t="shared" si="17"/>
        <v>6</v>
      </c>
      <c r="DF23">
        <f t="shared" si="18"/>
        <v>37</v>
      </c>
      <c r="DG23">
        <f t="shared" si="19"/>
        <v>17</v>
      </c>
      <c r="DH23">
        <f t="shared" si="20"/>
        <v>3</v>
      </c>
      <c r="DI23">
        <f t="shared" si="21"/>
        <v>14</v>
      </c>
      <c r="DJ23">
        <f t="shared" si="22"/>
        <v>43</v>
      </c>
      <c r="DK23">
        <f t="shared" si="23"/>
        <v>22</v>
      </c>
      <c r="DL23">
        <f t="shared" si="24"/>
        <v>35</v>
      </c>
      <c r="DM23">
        <f t="shared" si="25"/>
        <v>25</v>
      </c>
      <c r="DN23">
        <f t="shared" si="26"/>
        <v>38</v>
      </c>
      <c r="DO23">
        <f t="shared" si="27"/>
        <v>39</v>
      </c>
      <c r="DP23">
        <f t="shared" si="28"/>
        <v>10</v>
      </c>
      <c r="DQ23">
        <f t="shared" si="29"/>
        <v>19</v>
      </c>
      <c r="DR23">
        <f t="shared" si="30"/>
        <v>33</v>
      </c>
      <c r="DS23">
        <f t="shared" si="31"/>
        <v>31</v>
      </c>
      <c r="DT23">
        <f t="shared" si="32"/>
        <v>4</v>
      </c>
      <c r="DU23">
        <f t="shared" si="33"/>
        <v>13</v>
      </c>
      <c r="DV23">
        <f t="shared" si="34"/>
        <v>7</v>
      </c>
      <c r="DW23">
        <f t="shared" si="35"/>
        <v>27</v>
      </c>
      <c r="DX23">
        <f t="shared" si="36"/>
        <v>15</v>
      </c>
      <c r="DY23">
        <f t="shared" si="37"/>
        <v>12</v>
      </c>
      <c r="DZ23">
        <f t="shared" si="38"/>
        <v>29</v>
      </c>
      <c r="EA23">
        <f t="shared" si="39"/>
        <v>28</v>
      </c>
      <c r="EB23">
        <f t="shared" si="40"/>
        <v>36</v>
      </c>
      <c r="EC23">
        <f t="shared" si="41"/>
        <v>20</v>
      </c>
      <c r="ED23">
        <f t="shared" si="42"/>
        <v>23</v>
      </c>
      <c r="EE23">
        <f t="shared" si="43"/>
        <v>9</v>
      </c>
      <c r="EF23">
        <f t="shared" si="44"/>
        <v>5</v>
      </c>
    </row>
    <row r="24" spans="1:136" ht="16.5" customHeight="1">
      <c r="A24">
        <f>_calc_라운드기준!A24</f>
        <v>1222</v>
      </c>
      <c r="B24">
        <f>INDEX(_calc_누적빈도!B:B,$A24)-INDEX(_calc_누적빈도!B:B,$A24-기준300회_후보!$B$1)</f>
        <v>39</v>
      </c>
      <c r="C24">
        <f>INDEX(_calc_누적빈도!C:C,$A24)-INDEX(_calc_누적빈도!C:C,$A24-기준300회_후보!$B$1)</f>
        <v>33</v>
      </c>
      <c r="D24">
        <f>INDEX(_calc_누적빈도!D:D,$A24)-INDEX(_calc_누적빈도!D:D,$A24-기준300회_후보!$B$1)</f>
        <v>50</v>
      </c>
      <c r="E24">
        <f>INDEX(_calc_누적빈도!E:E,$A24)-INDEX(_calc_누적빈도!E:E,$A24-기준300회_후보!$B$1)</f>
        <v>35</v>
      </c>
      <c r="F24">
        <f>INDEX(_calc_누적빈도!F:F,$A24)-INDEX(_calc_누적빈도!F:F,$A24-기준300회_후보!$B$1)</f>
        <v>25</v>
      </c>
      <c r="G24">
        <f>INDEX(_calc_누적빈도!G:G,$A24)-INDEX(_calc_누적빈도!G:G,$A24-기준300회_후보!$B$1)</f>
        <v>48</v>
      </c>
      <c r="H24">
        <f>INDEX(_calc_누적빈도!H:H,$A24)-INDEX(_calc_누적빈도!H:H,$A24-기준300회_후보!$B$1)</f>
        <v>45</v>
      </c>
      <c r="I24">
        <f>INDEX(_calc_누적빈도!I:I,$A24)-INDEX(_calc_누적빈도!I:I,$A24-기준300회_후보!$B$1)</f>
        <v>32</v>
      </c>
      <c r="J24">
        <f>INDEX(_calc_누적빈도!J:J,$A24)-INDEX(_calc_누적빈도!J:J,$A24-기준300회_후보!$B$1)</f>
        <v>39</v>
      </c>
      <c r="K24">
        <f>INDEX(_calc_누적빈도!K:K,$A24)-INDEX(_calc_누적빈도!K:K,$A24-기준300회_후보!$B$1)</f>
        <v>36</v>
      </c>
      <c r="L24">
        <f>INDEX(_calc_누적빈도!L:L,$A24)-INDEX(_calc_누적빈도!L:L,$A24-기준300회_후보!$B$1)</f>
        <v>39</v>
      </c>
      <c r="M24">
        <f>INDEX(_calc_누적빈도!M:M,$A24)-INDEX(_calc_누적빈도!M:M,$A24-기준300회_후보!$B$1)</f>
        <v>45</v>
      </c>
      <c r="N24">
        <f>INDEX(_calc_누적빈도!N:N,$A24)-INDEX(_calc_누적빈도!N:N,$A24-기준300회_후보!$B$1)</f>
        <v>48</v>
      </c>
      <c r="O24">
        <f>INDEX(_calc_누적빈도!O:O,$A24)-INDEX(_calc_누적빈도!O:O,$A24-기준300회_후보!$B$1)</f>
        <v>39</v>
      </c>
      <c r="P24">
        <f>INDEX(_calc_누적빈도!P:P,$A24)-INDEX(_calc_누적빈도!P:P,$A24-기준300회_후보!$B$1)</f>
        <v>45</v>
      </c>
      <c r="Q24">
        <f>INDEX(_calc_누적빈도!Q:Q,$A24)-INDEX(_calc_누적빈도!Q:Q,$A24-기준300회_후보!$B$1)</f>
        <v>46</v>
      </c>
      <c r="R24">
        <f>INDEX(_calc_누적빈도!R:R,$A24)-INDEX(_calc_누적빈도!R:R,$A24-기준300회_후보!$B$1)</f>
        <v>36</v>
      </c>
      <c r="S24">
        <f>INDEX(_calc_누적빈도!S:S,$A24)-INDEX(_calc_누적빈도!S:S,$A24-기준300회_후보!$B$1)</f>
        <v>40</v>
      </c>
      <c r="T24">
        <f>INDEX(_calc_누적빈도!T:T,$A24)-INDEX(_calc_누적빈도!T:T,$A24-기준300회_후보!$B$1)</f>
        <v>39</v>
      </c>
      <c r="U24">
        <f>INDEX(_calc_누적빈도!U:U,$A24)-INDEX(_calc_누적빈도!U:U,$A24-기준300회_후보!$B$1)</f>
        <v>40</v>
      </c>
      <c r="V24">
        <f>INDEX(_calc_누적빈도!V:V,$A24)-INDEX(_calc_누적빈도!V:V,$A24-기준300회_후보!$B$1)</f>
        <v>41</v>
      </c>
      <c r="W24">
        <f>INDEX(_calc_누적빈도!W:W,$A24)-INDEX(_calc_누적빈도!W:W,$A24-기준300회_후보!$B$1)</f>
        <v>38</v>
      </c>
      <c r="X24">
        <f>INDEX(_calc_누적빈도!X:X,$A24)-INDEX(_calc_누적빈도!X:X,$A24-기준300회_후보!$B$1)</f>
        <v>38</v>
      </c>
      <c r="Y24">
        <f>INDEX(_calc_누적빈도!Y:Y,$A24)-INDEX(_calc_누적빈도!Y:Y,$A24-기준300회_후보!$B$1)</f>
        <v>42</v>
      </c>
      <c r="Z24">
        <f>INDEX(_calc_누적빈도!Z:Z,$A24)-INDEX(_calc_누적빈도!Z:Z,$A24-기준300회_후보!$B$1)</f>
        <v>33</v>
      </c>
      <c r="AA24">
        <f>INDEX(_calc_누적빈도!AA:AA,$A24)-INDEX(_calc_누적빈도!AA:AA,$A24-기준300회_후보!$B$1)</f>
        <v>39</v>
      </c>
      <c r="AB24">
        <f>INDEX(_calc_누적빈도!AB:AB,$A24)-INDEX(_calc_누적빈도!AB:AB,$A24-기준300회_후보!$B$1)</f>
        <v>44</v>
      </c>
      <c r="AC24">
        <f>INDEX(_calc_누적빈도!AC:AC,$A24)-INDEX(_calc_누적빈도!AC:AC,$A24-기준300회_후보!$B$1)</f>
        <v>40</v>
      </c>
      <c r="AD24">
        <f>INDEX(_calc_누적빈도!AD:AD,$A24)-INDEX(_calc_누적빈도!AD:AD,$A24-기준300회_후보!$B$1)</f>
        <v>42</v>
      </c>
      <c r="AE24">
        <f>INDEX(_calc_누적빈도!AE:AE,$A24)-INDEX(_calc_누적빈도!AE:AE,$A24-기준300회_후보!$B$1)</f>
        <v>46</v>
      </c>
      <c r="AF24">
        <f>INDEX(_calc_누적빈도!AF:AF,$A24)-INDEX(_calc_누적빈도!AF:AF,$A24-기준300회_후보!$B$1)</f>
        <v>42</v>
      </c>
      <c r="AG24">
        <f>INDEX(_calc_누적빈도!AG:AG,$A24)-INDEX(_calc_누적빈도!AG:AG,$A24-기준300회_후보!$B$1)</f>
        <v>35</v>
      </c>
      <c r="AH24">
        <f>INDEX(_calc_누적빈도!AH:AH,$A24)-INDEX(_calc_누적빈도!AH:AH,$A24-기준300회_후보!$B$1)</f>
        <v>44</v>
      </c>
      <c r="AI24">
        <f>INDEX(_calc_누적빈도!AI:AI,$A24)-INDEX(_calc_누적빈도!AI:AI,$A24-기준300회_후보!$B$1)</f>
        <v>38</v>
      </c>
      <c r="AJ24">
        <f>INDEX(_calc_누적빈도!AJ:AJ,$A24)-INDEX(_calc_누적빈도!AJ:AJ,$A24-기준300회_후보!$B$1)</f>
        <v>48</v>
      </c>
      <c r="AK24">
        <f>INDEX(_calc_누적빈도!AK:AK,$A24)-INDEX(_calc_누적빈도!AK:AK,$A24-기준300회_후보!$B$1)</f>
        <v>43</v>
      </c>
      <c r="AL24">
        <f>INDEX(_calc_누적빈도!AL:AL,$A24)-INDEX(_calc_누적빈도!AL:AL,$A24-기준300회_후보!$B$1)</f>
        <v>44</v>
      </c>
      <c r="AM24">
        <f>INDEX(_calc_누적빈도!AM:AM,$A24)-INDEX(_calc_누적빈도!AM:AM,$A24-기준300회_후보!$B$1)</f>
        <v>46</v>
      </c>
      <c r="AN24">
        <f>INDEX(_calc_누적빈도!AN:AN,$A24)-INDEX(_calc_누적빈도!AN:AN,$A24-기준300회_후보!$B$1)</f>
        <v>35</v>
      </c>
      <c r="AO24">
        <f>INDEX(_calc_누적빈도!AO:AO,$A24)-INDEX(_calc_누적빈도!AO:AO,$A24-기준300회_후보!$B$1)</f>
        <v>40</v>
      </c>
      <c r="AP24">
        <f>INDEX(_calc_누적빈도!AP:AP,$A24)-INDEX(_calc_누적빈도!AP:AP,$A24-기준300회_후보!$B$1)</f>
        <v>36</v>
      </c>
      <c r="AQ24">
        <f>INDEX(_calc_누적빈도!AQ:AQ,$A24)-INDEX(_calc_누적빈도!AQ:AQ,$A24-기준300회_후보!$B$1)</f>
        <v>35</v>
      </c>
      <c r="AR24">
        <f>INDEX(_calc_누적빈도!AR:AR,$A24)-INDEX(_calc_누적빈도!AR:AR,$A24-기준300회_후보!$B$1)</f>
        <v>28</v>
      </c>
      <c r="AS24">
        <f>INDEX(_calc_누적빈도!AS:AS,$A24)-INDEX(_calc_누적빈도!AS:AS,$A24-기준300회_후보!$B$1)</f>
        <v>40</v>
      </c>
      <c r="AT24">
        <f>INDEX(_calc_누적빈도!AT:AT,$A24)-INDEX(_calc_누적빈도!AT:AT,$A24-기준300회_후보!$B$1)</f>
        <v>44</v>
      </c>
      <c r="AU24">
        <f>(RANK(_calc_라운드기준!B24,_calc_라운드기준!$B24:$AT24,0)+COUNTIFS(_calc_라운드기준!$B24:$AT24,_calc_라운드기준!B24,$B$1:$AT$1,"&lt;"&amp;1))-(RANK(B24,$B24:$AT24,0)+COUNTIFS($B24:$AT24,B24,$B$1:$AT$1,"&lt;"&amp;1))</f>
        <v>-19</v>
      </c>
      <c r="AV24">
        <f>(RANK(_calc_라운드기준!C24,_calc_라운드기준!$B24:$AT24,0)+COUNTIFS(_calc_라운드기준!$B24:$AT24,_calc_라운드기준!C24,$B$1:$AT$1,"&lt;"&amp;2))-(RANK(C24,$B24:$AT24,0)+COUNTIFS($B24:$AT24,C24,$B$1:$AT$1,"&lt;"&amp;2))</f>
        <v>-6</v>
      </c>
      <c r="AW24">
        <f>(RANK(_calc_라운드기준!D24,_calc_라운드기준!$B24:$AT24,0)+COUNTIFS(_calc_라운드기준!$B24:$AT24,_calc_라운드기준!D24,$B$1:$AT$1,"&lt;"&amp;3))-(RANK(D24,$B24:$AT24,0)+COUNTIFS($B24:$AT24,D24,$B$1:$AT$1,"&lt;"&amp;3))</f>
        <v>1</v>
      </c>
      <c r="AX24">
        <f>(RANK(_calc_라운드기준!E24,_calc_라운드기준!$B24:$AT24,0)+COUNTIFS(_calc_라운드기준!$B24:$AT24,_calc_라운드기준!E24,$B$1:$AT$1,"&lt;"&amp;4))-(RANK(E24,$B24:$AT24,0)+COUNTIFS($B24:$AT24,E24,$B$1:$AT$1,"&lt;"&amp;4))</f>
        <v>-15</v>
      </c>
      <c r="AY24">
        <f>(RANK(_calc_라운드기준!F24,_calc_라운드기준!$B24:$AT24,0)+COUNTIFS(_calc_라운드기준!$B24:$AT24,_calc_라운드기준!F24,$B$1:$AT$1,"&lt;"&amp;5))-(RANK(F24,$B24:$AT24,0)+COUNTIFS($B24:$AT24,F24,$B$1:$AT$1,"&lt;"&amp;5))</f>
        <v>-30</v>
      </c>
      <c r="AZ24">
        <f>(RANK(_calc_라운드기준!G24,_calc_라운드기준!$B24:$AT24,0)+COUNTIFS(_calc_라운드기준!$B24:$AT24,_calc_라운드기준!G24,$B$1:$AT$1,"&lt;"&amp;6))-(RANK(G24,$B24:$AT24,0)+COUNTIFS($B24:$AT24,G24,$B$1:$AT$1,"&lt;"&amp;6))</f>
        <v>5</v>
      </c>
      <c r="BA24">
        <f>(RANK(_calc_라운드기준!H24,_calc_라운드기준!$B24:$AT24,0)+COUNTIFS(_calc_라운드기준!$B24:$AT24,_calc_라운드기준!H24,$B$1:$AT$1,"&lt;"&amp;7))-(RANK(H24,$B24:$AT24,0)+COUNTIFS($B24:$AT24,H24,$B$1:$AT$1,"&lt;"&amp;7))</f>
        <v>8</v>
      </c>
      <c r="BB24">
        <f>(RANK(_calc_라운드기준!I24,_calc_라운드기준!$B24:$AT24,0)+COUNTIFS(_calc_라운드기준!$B24:$AT24,_calc_라운드기준!I24,$B$1:$AT$1,"&lt;"&amp;8))-(RANK(I24,$B24:$AT24,0)+COUNTIFS($B24:$AT24,I24,$B$1:$AT$1,"&lt;"&amp;8))</f>
        <v>-35</v>
      </c>
      <c r="BC24">
        <f>(RANK(_calc_라운드기준!J24,_calc_라운드기준!$B24:$AT24,0)+COUNTIFS(_calc_라운드기준!$B24:$AT24,_calc_라운드기준!J24,$B$1:$AT$1,"&lt;"&amp;9))-(RANK(J24,$B24:$AT24,0)+COUNTIFS($B24:$AT24,J24,$B$1:$AT$1,"&lt;"&amp;9))</f>
        <v>-9</v>
      </c>
      <c r="BD24">
        <f>(RANK(_calc_라운드기준!K24,_calc_라운드기준!$B24:$AT24,0)+COUNTIFS(_calc_라운드기준!$B24:$AT24,_calc_라운드기준!K24,$B$1:$AT$1,"&lt;"&amp;10))-(RANK(K24,$B24:$AT24,0)+COUNTIFS($B24:$AT24,K24,$B$1:$AT$1,"&lt;"&amp;10))</f>
        <v>-11</v>
      </c>
      <c r="BE24">
        <f>(RANK(_calc_라운드기준!L24,_calc_라운드기준!$B24:$AT24,0)+COUNTIFS(_calc_라운드기준!$B24:$AT24,_calc_라운드기준!L24,$B$1:$AT$1,"&lt;"&amp;11))-(RANK(L24,$B24:$AT24,0)+COUNTIFS($B24:$AT24,L24,$B$1:$AT$1,"&lt;"&amp;11))</f>
        <v>9</v>
      </c>
      <c r="BF24">
        <f>(RANK(_calc_라운드기준!M24,_calc_라운드기준!$B24:$AT24,0)+COUNTIFS(_calc_라운드기준!$B24:$AT24,_calc_라운드기준!M24,$B$1:$AT$1,"&lt;"&amp;12))-(RANK(M24,$B24:$AT24,0)+COUNTIFS($B24:$AT24,M24,$B$1:$AT$1,"&lt;"&amp;12))</f>
        <v>28</v>
      </c>
      <c r="BG24">
        <f>(RANK(_calc_라운드기준!N24,_calc_라운드기준!$B24:$AT24,0)+COUNTIFS(_calc_라운드기준!$B24:$AT24,_calc_라운드기준!N24,$B$1:$AT$1,"&lt;"&amp;13))-(RANK(N24,$B24:$AT24,0)+COUNTIFS($B24:$AT24,N24,$B$1:$AT$1,"&lt;"&amp;13))</f>
        <v>21</v>
      </c>
      <c r="BH24">
        <f>(RANK(_calc_라운드기준!O24,_calc_라운드기준!$B24:$AT24,0)+COUNTIFS(_calc_라운드기준!$B24:$AT24,_calc_라운드기준!O24,$B$1:$AT$1,"&lt;"&amp;14))-(RANK(O24,$B24:$AT24,0)+COUNTIFS($B24:$AT24,O24,$B$1:$AT$1,"&lt;"&amp;14))</f>
        <v>13</v>
      </c>
      <c r="BI24">
        <f>(RANK(_calc_라운드기준!P24,_calc_라운드기준!$B24:$AT24,0)+COUNTIFS(_calc_라운드기준!$B24:$AT24,_calc_라운드기준!P24,$B$1:$AT$1,"&lt;"&amp;15))-(RANK(P24,$B24:$AT24,0)+COUNTIFS($B24:$AT24,P24,$B$1:$AT$1,"&lt;"&amp;15))</f>
        <v>-7</v>
      </c>
      <c r="BJ24">
        <f>(RANK(_calc_라운드기준!Q24,_calc_라운드기준!$B24:$AT24,0)+COUNTIFS(_calc_라운드기준!$B24:$AT24,_calc_라운드기준!Q24,$B$1:$AT$1,"&lt;"&amp;16))-(RANK(Q24,$B24:$AT24,0)+COUNTIFS($B24:$AT24,Q24,$B$1:$AT$1,"&lt;"&amp;16))</f>
        <v>-1</v>
      </c>
      <c r="BK24">
        <f>(RANK(_calc_라운드기준!R24,_calc_라운드기준!$B24:$AT24,0)+COUNTIFS(_calc_라운드기준!$B24:$AT24,_calc_라운드기준!R24,$B$1:$AT$1,"&lt;"&amp;17))-(RANK(R24,$B24:$AT24,0)+COUNTIFS($B24:$AT24,R24,$B$1:$AT$1,"&lt;"&amp;17))</f>
        <v>-10</v>
      </c>
      <c r="BL24">
        <f>(RANK(_calc_라운드기준!S24,_calc_라운드기준!$B24:$AT24,0)+COUNTIFS(_calc_라운드기준!$B24:$AT24,_calc_라운드기준!S24,$B$1:$AT$1,"&lt;"&amp;18))-(RANK(S24,$B24:$AT24,0)+COUNTIFS($B24:$AT24,S24,$B$1:$AT$1,"&lt;"&amp;18))</f>
        <v>18</v>
      </c>
      <c r="BM24">
        <f>(RANK(_calc_라운드기준!T24,_calc_라운드기준!$B24:$AT24,0)+COUNTIFS(_calc_라운드기준!$B24:$AT24,_calc_라운드기준!T24,$B$1:$AT$1,"&lt;"&amp;19))-(RANK(T24,$B24:$AT24,0)+COUNTIFS($B24:$AT24,T24,$B$1:$AT$1,"&lt;"&amp;19))</f>
        <v>-11</v>
      </c>
      <c r="BN24">
        <f>(RANK(_calc_라운드기준!U24,_calc_라운드기준!$B24:$AT24,0)+COUNTIFS(_calc_라운드기준!$B24:$AT24,_calc_라운드기준!U24,$B$1:$AT$1,"&lt;"&amp;20))-(RANK(U24,$B24:$AT24,0)+COUNTIFS($B24:$AT24,U24,$B$1:$AT$1,"&lt;"&amp;20))</f>
        <v>5</v>
      </c>
      <c r="BO24">
        <f>(RANK(_calc_라운드기준!V24,_calc_라운드기준!$B24:$AT24,0)+COUNTIFS(_calc_라운드기준!$B24:$AT24,_calc_라운드기준!V24,$B$1:$AT$1,"&lt;"&amp;21))-(RANK(V24,$B24:$AT24,0)+COUNTIFS($B24:$AT24,V24,$B$1:$AT$1,"&lt;"&amp;21))</f>
        <v>23</v>
      </c>
      <c r="BP24">
        <f>(RANK(_calc_라운드기준!W24,_calc_라운드기준!$B24:$AT24,0)+COUNTIFS(_calc_라운드기준!$B24:$AT24,_calc_라운드기준!W24,$B$1:$AT$1,"&lt;"&amp;22))-(RANK(W24,$B24:$AT24,0)+COUNTIFS($B24:$AT24,W24,$B$1:$AT$1,"&lt;"&amp;22))</f>
        <v>12</v>
      </c>
      <c r="BQ24">
        <f>(RANK(_calc_라운드기준!X24,_calc_라운드기준!$B24:$AT24,0)+COUNTIFS(_calc_라운드기준!$B24:$AT24,_calc_라운드기준!X24,$B$1:$AT$1,"&lt;"&amp;23))-(RANK(X24,$B24:$AT24,0)+COUNTIFS($B24:$AT24,X24,$B$1:$AT$1,"&lt;"&amp;23))</f>
        <v>-23</v>
      </c>
      <c r="BR24">
        <f>(RANK(_calc_라운드기준!Y24,_calc_라운드기준!$B24:$AT24,0)+COUNTIFS(_calc_라운드기준!$B24:$AT24,_calc_라운드기준!Y24,$B$1:$AT$1,"&lt;"&amp;24))-(RANK(Y24,$B24:$AT24,0)+COUNTIFS($B24:$AT24,Y24,$B$1:$AT$1,"&lt;"&amp;24))</f>
        <v>-6</v>
      </c>
      <c r="BS24">
        <f>(RANK(_calc_라운드기준!Z24,_calc_라운드기준!$B24:$AT24,0)+COUNTIFS(_calc_라운드기준!$B24:$AT24,_calc_라운드기준!Z24,$B$1:$AT$1,"&lt;"&amp;25))-(RANK(Z24,$B24:$AT24,0)+COUNTIFS($B24:$AT24,Z24,$B$1:$AT$1,"&lt;"&amp;25))</f>
        <v>-15</v>
      </c>
      <c r="BT24">
        <f>(RANK(_calc_라운드기준!AA24,_calc_라운드기준!$B24:$AT24,0)+COUNTIFS(_calc_라운드기준!$B24:$AT24,_calc_라운드기준!AA24,$B$1:$AT$1,"&lt;"&amp;26))-(RANK(AA24,$B24:$AT24,0)+COUNTIFS($B24:$AT24,AA24,$B$1:$AT$1,"&lt;"&amp;26))</f>
        <v>-2</v>
      </c>
      <c r="BU24">
        <f>(RANK(_calc_라운드기준!AB24,_calc_라운드기준!$B24:$AT24,0)+COUNTIFS(_calc_라운드기준!$B24:$AT24,_calc_라운드기준!AB24,$B$1:$AT$1,"&lt;"&amp;27))-(RANK(AB24,$B24:$AT24,0)+COUNTIFS($B24:$AT24,AB24,$B$1:$AT$1,"&lt;"&amp;27))</f>
        <v>-10</v>
      </c>
      <c r="BV24">
        <f>(RANK(_calc_라운드기준!AC24,_calc_라운드기준!$B24:$AT24,0)+COUNTIFS(_calc_라운드기준!$B24:$AT24,_calc_라운드기준!AC24,$B$1:$AT$1,"&lt;"&amp;28))-(RANK(AC24,$B24:$AT24,0)+COUNTIFS($B24:$AT24,AC24,$B$1:$AT$1,"&lt;"&amp;28))</f>
        <v>-17</v>
      </c>
      <c r="BW24">
        <f>(RANK(_calc_라운드기준!AD24,_calc_라운드기준!$B24:$AT24,0)+COUNTIFS(_calc_라운드기준!$B24:$AT24,_calc_라운드기준!AD24,$B$1:$AT$1,"&lt;"&amp;29))-(RANK(AD24,$B24:$AT24,0)+COUNTIFS($B24:$AT24,AD24,$B$1:$AT$1,"&lt;"&amp;29))</f>
        <v>12</v>
      </c>
      <c r="BX24">
        <f>(RANK(_calc_라운드기준!AE24,_calc_라운드기준!$B24:$AT24,0)+COUNTIFS(_calc_라운드기준!$B24:$AT24,_calc_라운드기준!AE24,$B$1:$AT$1,"&lt;"&amp;30))-(RANK(AE24,$B24:$AT24,0)+COUNTIFS($B24:$AT24,AE24,$B$1:$AT$1,"&lt;"&amp;30))</f>
        <v>5</v>
      </c>
      <c r="BY24">
        <f>(RANK(_calc_라운드기준!AF24,_calc_라운드기준!$B24:$AT24,0)+COUNTIFS(_calc_라운드기준!$B24:$AT24,_calc_라운드기준!AF24,$B$1:$AT$1,"&lt;"&amp;31))-(RANK(AF24,$B24:$AT24,0)+COUNTIFS($B24:$AT24,AF24,$B$1:$AT$1,"&lt;"&amp;31))</f>
        <v>-6</v>
      </c>
      <c r="BZ24">
        <f>(RANK(_calc_라운드기준!AG24,_calc_라운드기준!$B24:$AT24,0)+COUNTIFS(_calc_라운드기준!$B24:$AT24,_calc_라운드기준!AG24,$B$1:$AT$1,"&lt;"&amp;32))-(RANK(AG24,$B24:$AT24,0)+COUNTIFS($B24:$AT24,AG24,$B$1:$AT$1,"&lt;"&amp;32))</f>
        <v>1</v>
      </c>
      <c r="CA24">
        <f>(RANK(_calc_라운드기준!AH24,_calc_라운드기준!$B24:$AT24,0)+COUNTIFS(_calc_라운드기준!$B24:$AT24,_calc_라운드기준!AH24,$B$1:$AT$1,"&lt;"&amp;33))-(RANK(AH24,$B24:$AT24,0)+COUNTIFS($B24:$AT24,AH24,$B$1:$AT$1,"&lt;"&amp;33))</f>
        <v>18</v>
      </c>
      <c r="CB24">
        <f>(RANK(_calc_라운드기준!AI24,_calc_라운드기준!$B24:$AT24,0)+COUNTIFS(_calc_라운드기준!$B24:$AT24,_calc_라운드기준!AI24,$B$1:$AT$1,"&lt;"&amp;34))-(RANK(AI24,$B24:$AT24,0)+COUNTIFS($B24:$AT24,AI24,$B$1:$AT$1,"&lt;"&amp;34))</f>
        <v>12</v>
      </c>
      <c r="CC24">
        <f>(RANK(_calc_라운드기준!AJ24,_calc_라운드기준!$B24:$AT24,0)+COUNTIFS(_calc_라운드기준!$B24:$AT24,_calc_라운드기준!AJ24,$B$1:$AT$1,"&lt;"&amp;35))-(RANK(AJ24,$B24:$AT24,0)+COUNTIFS($B24:$AT24,AJ24,$B$1:$AT$1,"&lt;"&amp;35))</f>
        <v>15</v>
      </c>
      <c r="CD24">
        <f>(RANK(_calc_라운드기준!AK24,_calc_라운드기준!$B24:$AT24,0)+COUNTIFS(_calc_라운드기준!$B24:$AT24,_calc_라운드기준!AK24,$B$1:$AT$1,"&lt;"&amp;36))-(RANK(AK24,$B24:$AT24,0)+COUNTIFS($B24:$AT24,AK24,$B$1:$AT$1,"&lt;"&amp;36))</f>
        <v>-2</v>
      </c>
      <c r="CE24">
        <f>(RANK(_calc_라운드기준!AL24,_calc_라운드기준!$B24:$AT24,0)+COUNTIFS(_calc_라운드기준!$B24:$AT24,_calc_라운드기준!AL24,$B$1:$AT$1,"&lt;"&amp;37))-(RANK(AL24,$B24:$AT24,0)+COUNTIFS($B24:$AT24,AL24,$B$1:$AT$1,"&lt;"&amp;37))</f>
        <v>7</v>
      </c>
      <c r="CF24">
        <f>(RANK(_calc_라운드기준!AM24,_calc_라운드기준!$B24:$AT24,0)+COUNTIFS(_calc_라운드기준!$B24:$AT24,_calc_라운드기준!AM24,$B$1:$AT$1,"&lt;"&amp;38))-(RANK(AM24,$B24:$AT24,0)+COUNTIFS($B24:$AT24,AM24,$B$1:$AT$1,"&lt;"&amp;38))</f>
        <v>14</v>
      </c>
      <c r="CG24">
        <f>(RANK(_calc_라운드기준!AN24,_calc_라운드기준!$B24:$AT24,0)+COUNTIFS(_calc_라운드기준!$B24:$AT24,_calc_라운드기준!AN24,$B$1:$AT$1,"&lt;"&amp;39))-(RANK(AN24,$B24:$AT24,0)+COUNTIFS($B24:$AT24,AN24,$B$1:$AT$1,"&lt;"&amp;39))</f>
        <v>-8</v>
      </c>
      <c r="CH24">
        <f>(RANK(_calc_라운드기준!AO24,_calc_라운드기준!$B24:$AT24,0)+COUNTIFS(_calc_라운드기준!$B24:$AT24,_calc_라운드기준!AO24,$B$1:$AT$1,"&lt;"&amp;40))-(RANK(AO24,$B24:$AT24,0)+COUNTIFS($B24:$AT24,AO24,$B$1:$AT$1,"&lt;"&amp;40))</f>
        <v>-9</v>
      </c>
      <c r="CI24">
        <f>(RANK(_calc_라운드기준!AP24,_calc_라운드기준!$B24:$AT24,0)+COUNTIFS(_calc_라운드기준!$B24:$AT24,_calc_라운드기준!AP24,$B$1:$AT$1,"&lt;"&amp;41))-(RANK(AP24,$B24:$AT24,0)+COUNTIFS($B24:$AT24,AP24,$B$1:$AT$1,"&lt;"&amp;41))</f>
        <v>-4</v>
      </c>
      <c r="CJ24">
        <f>(RANK(_calc_라운드기준!AQ24,_calc_라운드기준!$B24:$AT24,0)+COUNTIFS(_calc_라운드기준!$B24:$AT24,_calc_라운드기준!AQ24,$B$1:$AT$1,"&lt;"&amp;42))-(RANK(AQ24,$B24:$AT24,0)+COUNTIFS($B24:$AT24,AQ24,$B$1:$AT$1,"&lt;"&amp;42))</f>
        <v>0</v>
      </c>
      <c r="CK24">
        <f>(RANK(_calc_라운드기준!AR24,_calc_라운드기준!$B24:$AT24,0)+COUNTIFS(_calc_라운드기준!$B24:$AT24,_calc_라운드기준!AR24,$B$1:$AT$1,"&lt;"&amp;43))-(RANK(AR24,$B24:$AT24,0)+COUNTIFS($B24:$AT24,AR24,$B$1:$AT$1,"&lt;"&amp;43))</f>
        <v>0</v>
      </c>
      <c r="CL24">
        <f>(RANK(_calc_라운드기준!AS24,_calc_라운드기준!$B24:$AT24,0)+COUNTIFS(_calc_라운드기준!$B24:$AT24,_calc_라운드기준!AS24,$B$1:$AT$1,"&lt;"&amp;44))-(RANK(AS24,$B24:$AT24,0)+COUNTIFS($B24:$AT24,AS24,$B$1:$AT$1,"&lt;"&amp;44))</f>
        <v>9</v>
      </c>
      <c r="CM24">
        <f>(RANK(_calc_라운드기준!AT24,_calc_라운드기준!$B24:$AT24,0)+COUNTIFS(_calc_라운드기준!$B24:$AT24,_calc_라운드기준!AT24,$B$1:$AT$1,"&lt;"&amp;45))-(RANK(AT24,$B24:$AT24,0)+COUNTIFS($B24:$AT24,AT24,$B$1:$AT$1,"&lt;"&amp;45))</f>
        <v>20</v>
      </c>
      <c r="CN24">
        <f t="shared" si="0"/>
        <v>42</v>
      </c>
      <c r="CO24">
        <f t="shared" si="1"/>
        <v>28</v>
      </c>
      <c r="CP24">
        <f t="shared" si="2"/>
        <v>20</v>
      </c>
      <c r="CQ24">
        <f t="shared" si="3"/>
        <v>39</v>
      </c>
      <c r="CR24">
        <f t="shared" si="4"/>
        <v>44</v>
      </c>
      <c r="CS24">
        <f t="shared" si="5"/>
        <v>17</v>
      </c>
      <c r="CT24">
        <f t="shared" si="6"/>
        <v>15</v>
      </c>
      <c r="CU24">
        <f t="shared" si="7"/>
        <v>45</v>
      </c>
      <c r="CV24">
        <f t="shared" si="8"/>
        <v>33</v>
      </c>
      <c r="CW24">
        <f t="shared" si="9"/>
        <v>37</v>
      </c>
      <c r="CX24">
        <f t="shared" si="10"/>
        <v>13</v>
      </c>
      <c r="CY24">
        <f t="shared" si="11"/>
        <v>1</v>
      </c>
      <c r="CZ24">
        <f t="shared" si="12"/>
        <v>3</v>
      </c>
      <c r="DA24">
        <f t="shared" si="13"/>
        <v>9</v>
      </c>
      <c r="DB24">
        <f t="shared" si="14"/>
        <v>31</v>
      </c>
      <c r="DC24">
        <f t="shared" si="15"/>
        <v>24</v>
      </c>
      <c r="DD24">
        <f t="shared" si="16"/>
        <v>35</v>
      </c>
      <c r="DE24">
        <f t="shared" si="17"/>
        <v>5</v>
      </c>
      <c r="DF24">
        <f t="shared" si="18"/>
        <v>38</v>
      </c>
      <c r="DG24">
        <f t="shared" si="19"/>
        <v>18</v>
      </c>
      <c r="DH24">
        <f t="shared" si="20"/>
        <v>2</v>
      </c>
      <c r="DI24">
        <f t="shared" si="21"/>
        <v>10</v>
      </c>
      <c r="DJ24">
        <f t="shared" si="22"/>
        <v>43</v>
      </c>
      <c r="DK24">
        <f t="shared" si="23"/>
        <v>29</v>
      </c>
      <c r="DL24">
        <f t="shared" si="24"/>
        <v>40</v>
      </c>
      <c r="DM24">
        <f t="shared" si="25"/>
        <v>25</v>
      </c>
      <c r="DN24">
        <f t="shared" si="26"/>
        <v>36</v>
      </c>
      <c r="DO24">
        <f t="shared" si="27"/>
        <v>41</v>
      </c>
      <c r="DP24">
        <f t="shared" si="28"/>
        <v>11</v>
      </c>
      <c r="DQ24">
        <f t="shared" si="29"/>
        <v>19</v>
      </c>
      <c r="DR24">
        <f t="shared" si="30"/>
        <v>30</v>
      </c>
      <c r="DS24">
        <f t="shared" si="31"/>
        <v>21</v>
      </c>
      <c r="DT24">
        <f t="shared" si="32"/>
        <v>6</v>
      </c>
      <c r="DU24">
        <f t="shared" si="33"/>
        <v>12</v>
      </c>
      <c r="DV24">
        <f t="shared" si="34"/>
        <v>7</v>
      </c>
      <c r="DW24">
        <f t="shared" si="35"/>
        <v>26</v>
      </c>
      <c r="DX24">
        <f t="shared" si="36"/>
        <v>16</v>
      </c>
      <c r="DY24">
        <f t="shared" si="37"/>
        <v>8</v>
      </c>
      <c r="DZ24">
        <f t="shared" si="38"/>
        <v>32</v>
      </c>
      <c r="EA24">
        <f t="shared" si="39"/>
        <v>34</v>
      </c>
      <c r="EB24">
        <f t="shared" si="40"/>
        <v>27</v>
      </c>
      <c r="EC24">
        <f t="shared" si="41"/>
        <v>22</v>
      </c>
      <c r="ED24">
        <f t="shared" si="42"/>
        <v>23</v>
      </c>
      <c r="EE24">
        <f t="shared" si="43"/>
        <v>14</v>
      </c>
      <c r="EF24">
        <f t="shared" si="44"/>
        <v>4</v>
      </c>
    </row>
    <row r="25" spans="1:136" ht="16.5" customHeight="1">
      <c r="A25">
        <f>_calc_라운드기준!A25</f>
        <v>1221</v>
      </c>
      <c r="B25">
        <f>INDEX(_calc_누적빈도!B:B,$A25)-INDEX(_calc_누적빈도!B:B,$A25-기준300회_후보!$B$1)</f>
        <v>39</v>
      </c>
      <c r="C25">
        <f>INDEX(_calc_누적빈도!C:C,$A25)-INDEX(_calc_누적빈도!C:C,$A25-기준300회_후보!$B$1)</f>
        <v>33</v>
      </c>
      <c r="D25">
        <f>INDEX(_calc_누적빈도!D:D,$A25)-INDEX(_calc_누적빈도!D:D,$A25-기준300회_후보!$B$1)</f>
        <v>50</v>
      </c>
      <c r="E25">
        <f>INDEX(_calc_누적빈도!E:E,$A25)-INDEX(_calc_누적빈도!E:E,$A25-기준300회_후보!$B$1)</f>
        <v>35</v>
      </c>
      <c r="F25">
        <f>INDEX(_calc_누적빈도!F:F,$A25)-INDEX(_calc_누적빈도!F:F,$A25-기준300회_후보!$B$1)</f>
        <v>26</v>
      </c>
      <c r="G25">
        <f>INDEX(_calc_누적빈도!G:G,$A25)-INDEX(_calc_누적빈도!G:G,$A25-기준300회_후보!$B$1)</f>
        <v>47</v>
      </c>
      <c r="H25">
        <f>INDEX(_calc_누적빈도!H:H,$A25)-INDEX(_calc_누적빈도!H:H,$A25-기준300회_후보!$B$1)</f>
        <v>46</v>
      </c>
      <c r="I25">
        <f>INDEX(_calc_누적빈도!I:I,$A25)-INDEX(_calc_누적빈도!I:I,$A25-기준300회_후보!$B$1)</f>
        <v>32</v>
      </c>
      <c r="J25">
        <f>INDEX(_calc_누적빈도!J:J,$A25)-INDEX(_calc_누적빈도!J:J,$A25-기준300회_후보!$B$1)</f>
        <v>39</v>
      </c>
      <c r="K25">
        <f>INDEX(_calc_누적빈도!K:K,$A25)-INDEX(_calc_누적빈도!K:K,$A25-기준300회_후보!$B$1)</f>
        <v>36</v>
      </c>
      <c r="L25">
        <f>INDEX(_calc_누적빈도!L:L,$A25)-INDEX(_calc_누적빈도!L:L,$A25-기준300회_후보!$B$1)</f>
        <v>39</v>
      </c>
      <c r="M25">
        <f>INDEX(_calc_누적빈도!M:M,$A25)-INDEX(_calc_누적빈도!M:M,$A25-기준300회_후보!$B$1)</f>
        <v>46</v>
      </c>
      <c r="N25">
        <f>INDEX(_calc_누적빈도!N:N,$A25)-INDEX(_calc_누적빈도!N:N,$A25-기준300회_후보!$B$1)</f>
        <v>47</v>
      </c>
      <c r="O25">
        <f>INDEX(_calc_누적빈도!O:O,$A25)-INDEX(_calc_누적빈도!O:O,$A25-기준300회_후보!$B$1)</f>
        <v>39</v>
      </c>
      <c r="P25">
        <f>INDEX(_calc_누적빈도!P:P,$A25)-INDEX(_calc_누적빈도!P:P,$A25-기준300회_후보!$B$1)</f>
        <v>45</v>
      </c>
      <c r="Q25">
        <f>INDEX(_calc_누적빈도!Q:Q,$A25)-INDEX(_calc_누적빈도!Q:Q,$A25-기준300회_후보!$B$1)</f>
        <v>46</v>
      </c>
      <c r="R25">
        <f>INDEX(_calc_누적빈도!R:R,$A25)-INDEX(_calc_누적빈도!R:R,$A25-기준300회_후보!$B$1)</f>
        <v>36</v>
      </c>
      <c r="S25">
        <f>INDEX(_calc_누적빈도!S:S,$A25)-INDEX(_calc_누적빈도!S:S,$A25-기준300회_후보!$B$1)</f>
        <v>39</v>
      </c>
      <c r="T25">
        <f>INDEX(_calc_누적빈도!T:T,$A25)-INDEX(_calc_누적빈도!T:T,$A25-기준300회_후보!$B$1)</f>
        <v>39</v>
      </c>
      <c r="U25">
        <f>INDEX(_calc_누적빈도!U:U,$A25)-INDEX(_calc_누적빈도!U:U,$A25-기준300회_후보!$B$1)</f>
        <v>40</v>
      </c>
      <c r="V25">
        <f>INDEX(_calc_누적빈도!V:V,$A25)-INDEX(_calc_누적빈도!V:V,$A25-기준300회_후보!$B$1)</f>
        <v>41</v>
      </c>
      <c r="W25">
        <f>INDEX(_calc_누적빈도!W:W,$A25)-INDEX(_calc_누적빈도!W:W,$A25-기준300회_후보!$B$1)</f>
        <v>39</v>
      </c>
      <c r="X25">
        <f>INDEX(_calc_누적빈도!X:X,$A25)-INDEX(_calc_누적빈도!X:X,$A25-기준300회_후보!$B$1)</f>
        <v>38</v>
      </c>
      <c r="Y25">
        <f>INDEX(_calc_누적빈도!Y:Y,$A25)-INDEX(_calc_누적빈도!Y:Y,$A25-기준300회_후보!$B$1)</f>
        <v>42</v>
      </c>
      <c r="Z25">
        <f>INDEX(_calc_누적빈도!Z:Z,$A25)-INDEX(_calc_누적빈도!Z:Z,$A25-기준300회_후보!$B$1)</f>
        <v>33</v>
      </c>
      <c r="AA25">
        <f>INDEX(_calc_누적빈도!AA:AA,$A25)-INDEX(_calc_누적빈도!AA:AA,$A25-기준300회_후보!$B$1)</f>
        <v>39</v>
      </c>
      <c r="AB25">
        <f>INDEX(_calc_누적빈도!AB:AB,$A25)-INDEX(_calc_누적빈도!AB:AB,$A25-기준300회_후보!$B$1)</f>
        <v>44</v>
      </c>
      <c r="AC25">
        <f>INDEX(_calc_누적빈도!AC:AC,$A25)-INDEX(_calc_누적빈도!AC:AC,$A25-기준300회_후보!$B$1)</f>
        <v>40</v>
      </c>
      <c r="AD25">
        <f>INDEX(_calc_누적빈도!AD:AD,$A25)-INDEX(_calc_누적빈도!AD:AD,$A25-기준300회_후보!$B$1)</f>
        <v>42</v>
      </c>
      <c r="AE25">
        <f>INDEX(_calc_누적빈도!AE:AE,$A25)-INDEX(_calc_누적빈도!AE:AE,$A25-기준300회_후보!$B$1)</f>
        <v>45</v>
      </c>
      <c r="AF25">
        <f>INDEX(_calc_누적빈도!AF:AF,$A25)-INDEX(_calc_누적빈도!AF:AF,$A25-기준300회_후보!$B$1)</f>
        <v>42</v>
      </c>
      <c r="AG25">
        <f>INDEX(_calc_누적빈도!AG:AG,$A25)-INDEX(_calc_누적빈도!AG:AG,$A25-기준300회_후보!$B$1)</f>
        <v>35</v>
      </c>
      <c r="AH25">
        <f>INDEX(_calc_누적빈도!AH:AH,$A25)-INDEX(_calc_누적빈도!AH:AH,$A25-기준300회_후보!$B$1)</f>
        <v>44</v>
      </c>
      <c r="AI25">
        <f>INDEX(_calc_누적빈도!AI:AI,$A25)-INDEX(_calc_누적빈도!AI:AI,$A25-기준300회_후보!$B$1)</f>
        <v>38</v>
      </c>
      <c r="AJ25">
        <f>INDEX(_calc_누적빈도!AJ:AJ,$A25)-INDEX(_calc_누적빈도!AJ:AJ,$A25-기준300회_후보!$B$1)</f>
        <v>48</v>
      </c>
      <c r="AK25">
        <f>INDEX(_calc_누적빈도!AK:AK,$A25)-INDEX(_calc_누적빈도!AK:AK,$A25-기준300회_후보!$B$1)</f>
        <v>42</v>
      </c>
      <c r="AL25">
        <f>INDEX(_calc_누적빈도!AL:AL,$A25)-INDEX(_calc_누적빈도!AL:AL,$A25-기준300회_후보!$B$1)</f>
        <v>44</v>
      </c>
      <c r="AM25">
        <f>INDEX(_calc_누적빈도!AM:AM,$A25)-INDEX(_calc_누적빈도!AM:AM,$A25-기준300회_후보!$B$1)</f>
        <v>46</v>
      </c>
      <c r="AN25">
        <f>INDEX(_calc_누적빈도!AN:AN,$A25)-INDEX(_calc_누적빈도!AN:AN,$A25-기준300회_후보!$B$1)</f>
        <v>35</v>
      </c>
      <c r="AO25">
        <f>INDEX(_calc_누적빈도!AO:AO,$A25)-INDEX(_calc_누적빈도!AO:AO,$A25-기준300회_후보!$B$1)</f>
        <v>40</v>
      </c>
      <c r="AP25">
        <f>INDEX(_calc_누적빈도!AP:AP,$A25)-INDEX(_calc_누적빈도!AP:AP,$A25-기준300회_후보!$B$1)</f>
        <v>37</v>
      </c>
      <c r="AQ25">
        <f>INDEX(_calc_누적빈도!AQ:AQ,$A25)-INDEX(_calc_누적빈도!AQ:AQ,$A25-기준300회_후보!$B$1)</f>
        <v>35</v>
      </c>
      <c r="AR25">
        <f>INDEX(_calc_누적빈도!AR:AR,$A25)-INDEX(_calc_누적빈도!AR:AR,$A25-기준300회_후보!$B$1)</f>
        <v>28</v>
      </c>
      <c r="AS25">
        <f>INDEX(_calc_누적빈도!AS:AS,$A25)-INDEX(_calc_누적빈도!AS:AS,$A25-기준300회_후보!$B$1)</f>
        <v>40</v>
      </c>
      <c r="AT25">
        <f>INDEX(_calc_누적빈도!AT:AT,$A25)-INDEX(_calc_누적빈도!AT:AT,$A25-기준300회_후보!$B$1)</f>
        <v>44</v>
      </c>
      <c r="AU25">
        <f>(RANK(_calc_라운드기준!B25,_calc_라운드기준!$B25:$AT25,0)+COUNTIFS(_calc_라운드기준!$B25:$AT25,_calc_라운드기준!B25,$B$1:$AT$1,"&lt;"&amp;1))-(RANK(B25,$B25:$AT25,0)+COUNTIFS($B25:$AT25,B25,$B$1:$AT$1,"&lt;"&amp;1))</f>
        <v>-19</v>
      </c>
      <c r="AV25">
        <f>(RANK(_calc_라운드기준!C25,_calc_라운드기준!$B25:$AT25,0)+COUNTIFS(_calc_라운드기준!$B25:$AT25,_calc_라운드기준!C25,$B$1:$AT$1,"&lt;"&amp;2))-(RANK(C25,$B25:$AT25,0)+COUNTIFS($B25:$AT25,C25,$B$1:$AT$1,"&lt;"&amp;2))</f>
        <v>-5</v>
      </c>
      <c r="AW25">
        <f>(RANK(_calc_라운드기준!D25,_calc_라운드기준!$B25:$AT25,0)+COUNTIFS(_calc_라운드기준!$B25:$AT25,_calc_라운드기준!D25,$B$1:$AT$1,"&lt;"&amp;3))-(RANK(D25,$B25:$AT25,0)+COUNTIFS($B25:$AT25,D25,$B$1:$AT$1,"&lt;"&amp;3))</f>
        <v>1</v>
      </c>
      <c r="AX25">
        <f>(RANK(_calc_라운드기준!E25,_calc_라운드기준!$B25:$AT25,0)+COUNTIFS(_calc_라운드기준!$B25:$AT25,_calc_라운드기준!E25,$B$1:$AT$1,"&lt;"&amp;4))-(RANK(E25,$B25:$AT25,0)+COUNTIFS($B25:$AT25,E25,$B$1:$AT$1,"&lt;"&amp;4))</f>
        <v>-14</v>
      </c>
      <c r="AY25">
        <f>(RANK(_calc_라운드기준!F25,_calc_라운드기준!$B25:$AT25,0)+COUNTIFS(_calc_라운드기준!$B25:$AT25,_calc_라운드기준!F25,$B$1:$AT$1,"&lt;"&amp;5))-(RANK(F25,$B25:$AT25,0)+COUNTIFS($B25:$AT25,F25,$B$1:$AT$1,"&lt;"&amp;5))</f>
        <v>-31</v>
      </c>
      <c r="AZ25">
        <f>(RANK(_calc_라운드기준!G25,_calc_라운드기준!$B25:$AT25,0)+COUNTIFS(_calc_라운드기준!$B25:$AT25,_calc_라운드기준!G25,$B$1:$AT$1,"&lt;"&amp;6))-(RANK(G25,$B25:$AT25,0)+COUNTIFS($B25:$AT25,G25,$B$1:$AT$1,"&lt;"&amp;6))</f>
        <v>4</v>
      </c>
      <c r="BA25">
        <f>(RANK(_calc_라운드기준!H25,_calc_라운드기준!$B25:$AT25,0)+COUNTIFS(_calc_라운드기준!$B25:$AT25,_calc_라운드기준!H25,$B$1:$AT$1,"&lt;"&amp;7))-(RANK(H25,$B25:$AT25,0)+COUNTIFS($B25:$AT25,H25,$B$1:$AT$1,"&lt;"&amp;7))</f>
        <v>3</v>
      </c>
      <c r="BB25">
        <f>(RANK(_calc_라운드기준!I25,_calc_라운드기준!$B25:$AT25,0)+COUNTIFS(_calc_라운드기준!$B25:$AT25,_calc_라운드기준!I25,$B$1:$AT$1,"&lt;"&amp;8))-(RANK(I25,$B25:$AT25,0)+COUNTIFS($B25:$AT25,I25,$B$1:$AT$1,"&lt;"&amp;8))</f>
        <v>-34</v>
      </c>
      <c r="BC25">
        <f>(RANK(_calc_라운드기준!J25,_calc_라운드기준!$B25:$AT25,0)+COUNTIFS(_calc_라운드기준!$B25:$AT25,_calc_라운드기준!J25,$B$1:$AT$1,"&lt;"&amp;9))-(RANK(J25,$B25:$AT25,0)+COUNTIFS($B25:$AT25,J25,$B$1:$AT$1,"&lt;"&amp;9))</f>
        <v>-10</v>
      </c>
      <c r="BD25">
        <f>(RANK(_calc_라운드기준!K25,_calc_라운드기준!$B25:$AT25,0)+COUNTIFS(_calc_라운드기준!$B25:$AT25,_calc_라운드기준!K25,$B$1:$AT$1,"&lt;"&amp;10))-(RANK(K25,$B25:$AT25,0)+COUNTIFS($B25:$AT25,K25,$B$1:$AT$1,"&lt;"&amp;10))</f>
        <v>-11</v>
      </c>
      <c r="BE25">
        <f>(RANK(_calc_라운드기준!L25,_calc_라운드기준!$B25:$AT25,0)+COUNTIFS(_calc_라운드기준!$B25:$AT25,_calc_라운드기준!L25,$B$1:$AT$1,"&lt;"&amp;11))-(RANK(L25,$B25:$AT25,0)+COUNTIFS($B25:$AT25,L25,$B$1:$AT$1,"&lt;"&amp;11))</f>
        <v>-1</v>
      </c>
      <c r="BF25">
        <f>(RANK(_calc_라운드기준!M25,_calc_라운드기준!$B25:$AT25,0)+COUNTIFS(_calc_라운드기준!$B25:$AT25,_calc_라운드기준!M25,$B$1:$AT$1,"&lt;"&amp;12))-(RANK(M25,$B25:$AT25,0)+COUNTIFS($B25:$AT25,M25,$B$1:$AT$1,"&lt;"&amp;12))</f>
        <v>20</v>
      </c>
      <c r="BG25">
        <f>(RANK(_calc_라운드기준!N25,_calc_라운드기준!$B25:$AT25,0)+COUNTIFS(_calc_라운드기준!$B25:$AT25,_calc_라운드기준!N25,$B$1:$AT$1,"&lt;"&amp;13))-(RANK(N25,$B25:$AT25,0)+COUNTIFS($B25:$AT25,N25,$B$1:$AT$1,"&lt;"&amp;13))</f>
        <v>33</v>
      </c>
      <c r="BH25">
        <f>(RANK(_calc_라운드기준!O25,_calc_라운드기준!$B25:$AT25,0)+COUNTIFS(_calc_라운드기준!$B25:$AT25,_calc_라운드기준!O25,$B$1:$AT$1,"&lt;"&amp;14))-(RANK(O25,$B25:$AT25,0)+COUNTIFS($B25:$AT25,O25,$B$1:$AT$1,"&lt;"&amp;14))</f>
        <v>13</v>
      </c>
      <c r="BI25">
        <f>(RANK(_calc_라운드기준!P25,_calc_라운드기준!$B25:$AT25,0)+COUNTIFS(_calc_라운드기준!$B25:$AT25,_calc_라운드기준!P25,$B$1:$AT$1,"&lt;"&amp;15))-(RANK(P25,$B25:$AT25,0)+COUNTIFS($B25:$AT25,P25,$B$1:$AT$1,"&lt;"&amp;15))</f>
        <v>-6</v>
      </c>
      <c r="BJ25">
        <f>(RANK(_calc_라운드기준!Q25,_calc_라운드기준!$B25:$AT25,0)+COUNTIFS(_calc_라운드기준!$B25:$AT25,_calc_라운드기준!Q25,$B$1:$AT$1,"&lt;"&amp;16))-(RANK(Q25,$B25:$AT25,0)+COUNTIFS($B25:$AT25,Q25,$B$1:$AT$1,"&lt;"&amp;16))</f>
        <v>-3</v>
      </c>
      <c r="BK25">
        <f>(RANK(_calc_라운드기준!R25,_calc_라운드기준!$B25:$AT25,0)+COUNTIFS(_calc_라운드기준!$B25:$AT25,_calc_라운드기준!R25,$B$1:$AT$1,"&lt;"&amp;17))-(RANK(R25,$B25:$AT25,0)+COUNTIFS($B25:$AT25,R25,$B$1:$AT$1,"&lt;"&amp;17))</f>
        <v>-20</v>
      </c>
      <c r="BL25">
        <f>(RANK(_calc_라운드기준!S25,_calc_라운드기준!$B25:$AT25,0)+COUNTIFS(_calc_라운드기준!$B25:$AT25,_calc_라운드기준!S25,$B$1:$AT$1,"&lt;"&amp;18))-(RANK(S25,$B25:$AT25,0)+COUNTIFS($B25:$AT25,S25,$B$1:$AT$1,"&lt;"&amp;18))</f>
        <v>13</v>
      </c>
      <c r="BM25">
        <f>(RANK(_calc_라운드기준!T25,_calc_라운드기준!$B25:$AT25,0)+COUNTIFS(_calc_라운드기준!$B25:$AT25,_calc_라운드기준!T25,$B$1:$AT$1,"&lt;"&amp;19))-(RANK(T25,$B25:$AT25,0)+COUNTIFS($B25:$AT25,T25,$B$1:$AT$1,"&lt;"&amp;19))</f>
        <v>-12</v>
      </c>
      <c r="BN25">
        <f>(RANK(_calc_라운드기준!U25,_calc_라운드기준!$B25:$AT25,0)+COUNTIFS(_calc_라운드기준!$B25:$AT25,_calc_라운드기준!U25,$B$1:$AT$1,"&lt;"&amp;20))-(RANK(U25,$B25:$AT25,0)+COUNTIFS($B25:$AT25,U25,$B$1:$AT$1,"&lt;"&amp;20))</f>
        <v>7</v>
      </c>
      <c r="BO25">
        <f>(RANK(_calc_라운드기준!V25,_calc_라운드기준!$B25:$AT25,0)+COUNTIFS(_calc_라운드기준!$B25:$AT25,_calc_라운드기준!V25,$B$1:$AT$1,"&lt;"&amp;21))-(RANK(V25,$B25:$AT25,0)+COUNTIFS($B25:$AT25,V25,$B$1:$AT$1,"&lt;"&amp;21))</f>
        <v>23</v>
      </c>
      <c r="BP25">
        <f>(RANK(_calc_라운드기준!W25,_calc_라운드기준!$B25:$AT25,0)+COUNTIFS(_calc_라운드기준!$B25:$AT25,_calc_라운드기준!W25,$B$1:$AT$1,"&lt;"&amp;22))-(RANK(W25,$B25:$AT25,0)+COUNTIFS($B25:$AT25,W25,$B$1:$AT$1,"&lt;"&amp;22))</f>
        <v>13</v>
      </c>
      <c r="BQ25">
        <f>(RANK(_calc_라운드기준!X25,_calc_라운드기준!$B25:$AT25,0)+COUNTIFS(_calc_라운드기준!$B25:$AT25,_calc_라운드기준!X25,$B$1:$AT$1,"&lt;"&amp;23))-(RANK(X25,$B25:$AT25,0)+COUNTIFS($B25:$AT25,X25,$B$1:$AT$1,"&lt;"&amp;23))</f>
        <v>-22</v>
      </c>
      <c r="BR25">
        <f>(RANK(_calc_라운드기준!Y25,_calc_라운드기준!$B25:$AT25,0)+COUNTIFS(_calc_라운드기준!$B25:$AT25,_calc_라운드기준!Y25,$B$1:$AT$1,"&lt;"&amp;24))-(RANK(Y25,$B25:$AT25,0)+COUNTIFS($B25:$AT25,Y25,$B$1:$AT$1,"&lt;"&amp;24))</f>
        <v>-4</v>
      </c>
      <c r="BS25">
        <f>(RANK(_calc_라운드기준!Z25,_calc_라운드기준!$B25:$AT25,0)+COUNTIFS(_calc_라운드기준!$B25:$AT25,_calc_라운드기준!Z25,$B$1:$AT$1,"&lt;"&amp;25))-(RANK(Z25,$B25:$AT25,0)+COUNTIFS($B25:$AT25,Z25,$B$1:$AT$1,"&lt;"&amp;25))</f>
        <v>-14</v>
      </c>
      <c r="BT25">
        <f>(RANK(_calc_라운드기준!AA25,_calc_라운드기준!$B25:$AT25,0)+COUNTIFS(_calc_라운드기준!$B25:$AT25,_calc_라운드기준!AA25,$B$1:$AT$1,"&lt;"&amp;26))-(RANK(AA25,$B25:$AT25,0)+COUNTIFS($B25:$AT25,AA25,$B$1:$AT$1,"&lt;"&amp;26))</f>
        <v>-2</v>
      </c>
      <c r="BU25">
        <f>(RANK(_calc_라운드기준!AB25,_calc_라운드기준!$B25:$AT25,0)+COUNTIFS(_calc_라운드기준!$B25:$AT25,_calc_라운드기준!AB25,$B$1:$AT$1,"&lt;"&amp;27))-(RANK(AB25,$B25:$AT25,0)+COUNTIFS($B25:$AT25,AB25,$B$1:$AT$1,"&lt;"&amp;27))</f>
        <v>-10</v>
      </c>
      <c r="BV25">
        <f>(RANK(_calc_라운드기준!AC25,_calc_라운드기준!$B25:$AT25,0)+COUNTIFS(_calc_라운드기준!$B25:$AT25,_calc_라운드기준!AC25,$B$1:$AT$1,"&lt;"&amp;28))-(RANK(AC25,$B25:$AT25,0)+COUNTIFS($B25:$AT25,AC25,$B$1:$AT$1,"&lt;"&amp;28))</f>
        <v>-15</v>
      </c>
      <c r="BW25">
        <f>(RANK(_calc_라운드기준!AD25,_calc_라운드기준!$B25:$AT25,0)+COUNTIFS(_calc_라운드기준!$B25:$AT25,_calc_라운드기준!AD25,$B$1:$AT$1,"&lt;"&amp;29))-(RANK(AD25,$B25:$AT25,0)+COUNTIFS($B25:$AT25,AD25,$B$1:$AT$1,"&lt;"&amp;29))</f>
        <v>14</v>
      </c>
      <c r="BX25">
        <f>(RANK(_calc_라운드기준!AE25,_calc_라운드기준!$B25:$AT25,0)+COUNTIFS(_calc_라운드기준!$B25:$AT25,_calc_라운드기준!AE25,$B$1:$AT$1,"&lt;"&amp;30))-(RANK(AE25,$B25:$AT25,0)+COUNTIFS($B25:$AT25,AE25,$B$1:$AT$1,"&lt;"&amp;30))</f>
        <v>8</v>
      </c>
      <c r="BY25">
        <f>(RANK(_calc_라운드기준!AF25,_calc_라운드기준!$B25:$AT25,0)+COUNTIFS(_calc_라운드기준!$B25:$AT25,_calc_라운드기준!AF25,$B$1:$AT$1,"&lt;"&amp;31))-(RANK(AF25,$B25:$AT25,0)+COUNTIFS($B25:$AT25,AF25,$B$1:$AT$1,"&lt;"&amp;31))</f>
        <v>-5</v>
      </c>
      <c r="BZ25">
        <f>(RANK(_calc_라운드기준!AG25,_calc_라운드기준!$B25:$AT25,0)+COUNTIFS(_calc_라운드기준!$B25:$AT25,_calc_라운드기준!AG25,$B$1:$AT$1,"&lt;"&amp;32))-(RANK(AG25,$B25:$AT25,0)+COUNTIFS($B25:$AT25,AG25,$B$1:$AT$1,"&lt;"&amp;32))</f>
        <v>0</v>
      </c>
      <c r="CA25">
        <f>(RANK(_calc_라운드기준!AH25,_calc_라운드기준!$B25:$AT25,0)+COUNTIFS(_calc_라운드기준!$B25:$AT25,_calc_라운드기준!AH25,$B$1:$AT$1,"&lt;"&amp;33))-(RANK(AH25,$B25:$AT25,0)+COUNTIFS($B25:$AT25,AH25,$B$1:$AT$1,"&lt;"&amp;33))</f>
        <v>19</v>
      </c>
      <c r="CB25">
        <f>(RANK(_calc_라운드기준!AI25,_calc_라운드기준!$B25:$AT25,0)+COUNTIFS(_calc_라운드기준!$B25:$AT25,_calc_라운드기준!AI25,$B$1:$AT$1,"&lt;"&amp;34))-(RANK(AI25,$B25:$AT25,0)+COUNTIFS($B25:$AT25,AI25,$B$1:$AT$1,"&lt;"&amp;34))</f>
        <v>12</v>
      </c>
      <c r="CC25">
        <f>(RANK(_calc_라운드기준!AJ25,_calc_라운드기준!$B25:$AT25,0)+COUNTIFS(_calc_라운드기준!$B25:$AT25,_calc_라운드기준!AJ25,$B$1:$AT$1,"&lt;"&amp;35))-(RANK(AJ25,$B25:$AT25,0)+COUNTIFS($B25:$AT25,AJ25,$B$1:$AT$1,"&lt;"&amp;35))</f>
        <v>17</v>
      </c>
      <c r="CD25">
        <f>(RANK(_calc_라운드기준!AK25,_calc_라운드기준!$B25:$AT25,0)+COUNTIFS(_calc_라운드기준!$B25:$AT25,_calc_라운드기준!AK25,$B$1:$AT$1,"&lt;"&amp;36))-(RANK(AK25,$B25:$AT25,0)+COUNTIFS($B25:$AT25,AK25,$B$1:$AT$1,"&lt;"&amp;36))</f>
        <v>2</v>
      </c>
      <c r="CE25">
        <f>(RANK(_calc_라운드기준!AL25,_calc_라운드기준!$B25:$AT25,0)+COUNTIFS(_calc_라운드기준!$B25:$AT25,_calc_라운드기준!AL25,$B$1:$AT$1,"&lt;"&amp;37))-(RANK(AL25,$B25:$AT25,0)+COUNTIFS($B25:$AT25,AL25,$B$1:$AT$1,"&lt;"&amp;37))</f>
        <v>8</v>
      </c>
      <c r="CF25">
        <f>(RANK(_calc_라운드기준!AM25,_calc_라운드기준!$B25:$AT25,0)+COUNTIFS(_calc_라운드기준!$B25:$AT25,_calc_라운드기준!AM25,$B$1:$AT$1,"&lt;"&amp;38))-(RANK(AM25,$B25:$AT25,0)+COUNTIFS($B25:$AT25,AM25,$B$1:$AT$1,"&lt;"&amp;38))</f>
        <v>14</v>
      </c>
      <c r="CG25">
        <f>(RANK(_calc_라운드기준!AN25,_calc_라운드기준!$B25:$AT25,0)+COUNTIFS(_calc_라운드기준!$B25:$AT25,_calc_라운드기준!AN25,$B$1:$AT$1,"&lt;"&amp;39))-(RANK(AN25,$B25:$AT25,0)+COUNTIFS($B25:$AT25,AN25,$B$1:$AT$1,"&lt;"&amp;39))</f>
        <v>-7</v>
      </c>
      <c r="CH25">
        <f>(RANK(_calc_라운드기준!AO25,_calc_라운드기준!$B25:$AT25,0)+COUNTIFS(_calc_라운드기준!$B25:$AT25,_calc_라운드기준!AO25,$B$1:$AT$1,"&lt;"&amp;40))-(RANK(AO25,$B25:$AT25,0)+COUNTIFS($B25:$AT25,AO25,$B$1:$AT$1,"&lt;"&amp;40))</f>
        <v>-9</v>
      </c>
      <c r="CI25">
        <f>(RANK(_calc_라운드기준!AP25,_calc_라운드기준!$B25:$AT25,0)+COUNTIFS(_calc_라운드기준!$B25:$AT25,_calc_라운드기준!AP25,$B$1:$AT$1,"&lt;"&amp;41))-(RANK(AP25,$B25:$AT25,0)+COUNTIFS($B25:$AT25,AP25,$B$1:$AT$1,"&lt;"&amp;41))</f>
        <v>-1</v>
      </c>
      <c r="CJ25">
        <f>(RANK(_calc_라운드기준!AQ25,_calc_라운드기준!$B25:$AT25,0)+COUNTIFS(_calc_라운드기준!$B25:$AT25,_calc_라운드기준!AQ25,$B$1:$AT$1,"&lt;"&amp;42))-(RANK(AQ25,$B25:$AT25,0)+COUNTIFS($B25:$AT25,AQ25,$B$1:$AT$1,"&lt;"&amp;42))</f>
        <v>-1</v>
      </c>
      <c r="CK25">
        <f>(RANK(_calc_라운드기준!AR25,_calc_라운드기준!$B25:$AT25,0)+COUNTIFS(_calc_라운드기준!$B25:$AT25,_calc_라운드기준!AR25,$B$1:$AT$1,"&lt;"&amp;43))-(RANK(AR25,$B25:$AT25,0)+COUNTIFS($B25:$AT25,AR25,$B$1:$AT$1,"&lt;"&amp;43))</f>
        <v>0</v>
      </c>
      <c r="CL25">
        <f>(RANK(_calc_라운드기준!AS25,_calc_라운드기준!$B25:$AT25,0)+COUNTIFS(_calc_라운드기준!$B25:$AT25,_calc_라운드기준!AS25,$B$1:$AT$1,"&lt;"&amp;44))-(RANK(AS25,$B25:$AT25,0)+COUNTIFS($B25:$AT25,AS25,$B$1:$AT$1,"&lt;"&amp;44))</f>
        <v>11</v>
      </c>
      <c r="CM25">
        <f>(RANK(_calc_라운드기준!AT25,_calc_라운드기준!$B25:$AT25,0)+COUNTIFS(_calc_라운드기준!$B25:$AT25,_calc_라운드기준!AT25,$B$1:$AT$1,"&lt;"&amp;45))-(RANK(AT25,$B25:$AT25,0)+COUNTIFS($B25:$AT25,AT25,$B$1:$AT$1,"&lt;"&amp;45))</f>
        <v>21</v>
      </c>
      <c r="CN25">
        <f t="shared" si="0"/>
        <v>41</v>
      </c>
      <c r="CO25">
        <f t="shared" si="1"/>
        <v>29</v>
      </c>
      <c r="CP25">
        <f t="shared" si="2"/>
        <v>20</v>
      </c>
      <c r="CQ25">
        <f t="shared" si="3"/>
        <v>38</v>
      </c>
      <c r="CR25">
        <f t="shared" si="4"/>
        <v>44</v>
      </c>
      <c r="CS25">
        <f t="shared" si="5"/>
        <v>17</v>
      </c>
      <c r="CT25">
        <f t="shared" si="6"/>
        <v>18</v>
      </c>
      <c r="CU25">
        <f t="shared" si="7"/>
        <v>45</v>
      </c>
      <c r="CV25">
        <f t="shared" si="8"/>
        <v>34</v>
      </c>
      <c r="CW25">
        <f t="shared" si="9"/>
        <v>36</v>
      </c>
      <c r="CX25">
        <f t="shared" si="10"/>
        <v>23</v>
      </c>
      <c r="CY25">
        <f t="shared" si="11"/>
        <v>4</v>
      </c>
      <c r="CZ25">
        <f t="shared" si="12"/>
        <v>1</v>
      </c>
      <c r="DA25">
        <f t="shared" si="13"/>
        <v>9</v>
      </c>
      <c r="DB25">
        <f t="shared" si="14"/>
        <v>31</v>
      </c>
      <c r="DC25">
        <f t="shared" si="15"/>
        <v>27</v>
      </c>
      <c r="DD25">
        <f t="shared" si="16"/>
        <v>42</v>
      </c>
      <c r="DE25">
        <f t="shared" si="17"/>
        <v>10</v>
      </c>
      <c r="DF25">
        <f t="shared" si="18"/>
        <v>37</v>
      </c>
      <c r="DG25">
        <f t="shared" si="19"/>
        <v>16</v>
      </c>
      <c r="DH25">
        <f t="shared" si="20"/>
        <v>2</v>
      </c>
      <c r="DI25">
        <f t="shared" si="21"/>
        <v>11</v>
      </c>
      <c r="DJ25">
        <f t="shared" si="22"/>
        <v>43</v>
      </c>
      <c r="DK25">
        <f t="shared" si="23"/>
        <v>28</v>
      </c>
      <c r="DL25">
        <f t="shared" si="24"/>
        <v>39</v>
      </c>
      <c r="DM25">
        <f t="shared" si="25"/>
        <v>26</v>
      </c>
      <c r="DN25">
        <f t="shared" si="26"/>
        <v>35</v>
      </c>
      <c r="DO25">
        <f t="shared" si="27"/>
        <v>40</v>
      </c>
      <c r="DP25">
        <f t="shared" si="28"/>
        <v>7</v>
      </c>
      <c r="DQ25">
        <f t="shared" si="29"/>
        <v>14</v>
      </c>
      <c r="DR25">
        <f t="shared" si="30"/>
        <v>30</v>
      </c>
      <c r="DS25">
        <f t="shared" si="31"/>
        <v>21</v>
      </c>
      <c r="DT25">
        <f t="shared" si="32"/>
        <v>5</v>
      </c>
      <c r="DU25">
        <f t="shared" si="33"/>
        <v>12</v>
      </c>
      <c r="DV25">
        <f t="shared" si="34"/>
        <v>6</v>
      </c>
      <c r="DW25">
        <f t="shared" si="35"/>
        <v>19</v>
      </c>
      <c r="DX25">
        <f t="shared" si="36"/>
        <v>15</v>
      </c>
      <c r="DY25">
        <f t="shared" si="37"/>
        <v>8</v>
      </c>
      <c r="DZ25">
        <f t="shared" si="38"/>
        <v>32</v>
      </c>
      <c r="EA25">
        <f t="shared" si="39"/>
        <v>33</v>
      </c>
      <c r="EB25">
        <f t="shared" si="40"/>
        <v>24</v>
      </c>
      <c r="EC25">
        <f t="shared" si="41"/>
        <v>25</v>
      </c>
      <c r="ED25">
        <f t="shared" si="42"/>
        <v>22</v>
      </c>
      <c r="EE25">
        <f t="shared" si="43"/>
        <v>13</v>
      </c>
      <c r="EF25">
        <f t="shared" si="44"/>
        <v>3</v>
      </c>
    </row>
    <row r="26" spans="1:136" ht="16.5" customHeight="1">
      <c r="A26">
        <f>_calc_라운드기준!A26</f>
        <v>1220</v>
      </c>
      <c r="B26">
        <f>INDEX(_calc_누적빈도!B:B,$A26)-INDEX(_calc_누적빈도!B:B,$A26-기준300회_후보!$B$1)</f>
        <v>39</v>
      </c>
      <c r="C26">
        <f>INDEX(_calc_누적빈도!C:C,$A26)-INDEX(_calc_누적빈도!C:C,$A26-기준300회_후보!$B$1)</f>
        <v>33</v>
      </c>
      <c r="D26">
        <f>INDEX(_calc_누적빈도!D:D,$A26)-INDEX(_calc_누적빈도!D:D,$A26-기준300회_후보!$B$1)</f>
        <v>51</v>
      </c>
      <c r="E26">
        <f>INDEX(_calc_누적빈도!E:E,$A26)-INDEX(_calc_누적빈도!E:E,$A26-기준300회_후보!$B$1)</f>
        <v>35</v>
      </c>
      <c r="F26">
        <f>INDEX(_calc_누적빈도!F:F,$A26)-INDEX(_calc_누적빈도!F:F,$A26-기준300회_후보!$B$1)</f>
        <v>26</v>
      </c>
      <c r="G26">
        <f>INDEX(_calc_누적빈도!G:G,$A26)-INDEX(_calc_누적빈도!G:G,$A26-기준300회_후보!$B$1)</f>
        <v>47</v>
      </c>
      <c r="H26">
        <f>INDEX(_calc_누적빈도!H:H,$A26)-INDEX(_calc_누적빈도!H:H,$A26-기준300회_후보!$B$1)</f>
        <v>46</v>
      </c>
      <c r="I26">
        <f>INDEX(_calc_누적빈도!I:I,$A26)-INDEX(_calc_누적빈도!I:I,$A26-기준300회_후보!$B$1)</f>
        <v>32</v>
      </c>
      <c r="J26">
        <f>INDEX(_calc_누적빈도!J:J,$A26)-INDEX(_calc_누적빈도!J:J,$A26-기준300회_후보!$B$1)</f>
        <v>39</v>
      </c>
      <c r="K26">
        <f>INDEX(_calc_누적빈도!K:K,$A26)-INDEX(_calc_누적빈도!K:K,$A26-기준300회_후보!$B$1)</f>
        <v>36</v>
      </c>
      <c r="L26">
        <f>INDEX(_calc_누적빈도!L:L,$A26)-INDEX(_calc_누적빈도!L:L,$A26-기준300회_후보!$B$1)</f>
        <v>39</v>
      </c>
      <c r="M26">
        <f>INDEX(_calc_누적빈도!M:M,$A26)-INDEX(_calc_누적빈도!M:M,$A26-기준300회_후보!$B$1)</f>
        <v>46</v>
      </c>
      <c r="N26">
        <f>INDEX(_calc_누적빈도!N:N,$A26)-INDEX(_calc_누적빈도!N:N,$A26-기준300회_후보!$B$1)</f>
        <v>47</v>
      </c>
      <c r="O26">
        <f>INDEX(_calc_누적빈도!O:O,$A26)-INDEX(_calc_누적빈도!O:O,$A26-기준300회_후보!$B$1)</f>
        <v>39</v>
      </c>
      <c r="P26">
        <f>INDEX(_calc_누적빈도!P:P,$A26)-INDEX(_calc_누적빈도!P:P,$A26-기준300회_후보!$B$1)</f>
        <v>45</v>
      </c>
      <c r="Q26">
        <f>INDEX(_calc_누적빈도!Q:Q,$A26)-INDEX(_calc_누적빈도!Q:Q,$A26-기준300회_후보!$B$1)</f>
        <v>46</v>
      </c>
      <c r="R26">
        <f>INDEX(_calc_누적빈도!R:R,$A26)-INDEX(_calc_누적빈도!R:R,$A26-기준300회_후보!$B$1)</f>
        <v>36</v>
      </c>
      <c r="S26">
        <f>INDEX(_calc_누적빈도!S:S,$A26)-INDEX(_calc_누적빈도!S:S,$A26-기준300회_후보!$B$1)</f>
        <v>39</v>
      </c>
      <c r="T26">
        <f>INDEX(_calc_누적빈도!T:T,$A26)-INDEX(_calc_누적빈도!T:T,$A26-기준300회_후보!$B$1)</f>
        <v>39</v>
      </c>
      <c r="U26">
        <f>INDEX(_calc_누적빈도!U:U,$A26)-INDEX(_calc_누적빈도!U:U,$A26-기준300회_후보!$B$1)</f>
        <v>40</v>
      </c>
      <c r="V26">
        <f>INDEX(_calc_누적빈도!V:V,$A26)-INDEX(_calc_누적빈도!V:V,$A26-기준300회_후보!$B$1)</f>
        <v>41</v>
      </c>
      <c r="W26">
        <f>INDEX(_calc_누적빈도!W:W,$A26)-INDEX(_calc_누적빈도!W:W,$A26-기준300회_후보!$B$1)</f>
        <v>38</v>
      </c>
      <c r="X26">
        <f>INDEX(_calc_누적빈도!X:X,$A26)-INDEX(_calc_누적빈도!X:X,$A26-기준300회_후보!$B$1)</f>
        <v>38</v>
      </c>
      <c r="Y26">
        <f>INDEX(_calc_누적빈도!Y:Y,$A26)-INDEX(_calc_누적빈도!Y:Y,$A26-기준300회_후보!$B$1)</f>
        <v>42</v>
      </c>
      <c r="Z26">
        <f>INDEX(_calc_누적빈도!Z:Z,$A26)-INDEX(_calc_누적빈도!Z:Z,$A26-기준300회_후보!$B$1)</f>
        <v>32</v>
      </c>
      <c r="AA26">
        <f>INDEX(_calc_누적빈도!AA:AA,$A26)-INDEX(_calc_누적빈도!AA:AA,$A26-기준300회_후보!$B$1)</f>
        <v>40</v>
      </c>
      <c r="AB26">
        <f>INDEX(_calc_누적빈도!AB:AB,$A26)-INDEX(_calc_누적빈도!AB:AB,$A26-기준300회_후보!$B$1)</f>
        <v>44</v>
      </c>
      <c r="AC26">
        <f>INDEX(_calc_누적빈도!AC:AC,$A26)-INDEX(_calc_누적빈도!AC:AC,$A26-기준300회_후보!$B$1)</f>
        <v>39</v>
      </c>
      <c r="AD26">
        <f>INDEX(_calc_누적빈도!AD:AD,$A26)-INDEX(_calc_누적빈도!AD:AD,$A26-기준300회_후보!$B$1)</f>
        <v>42</v>
      </c>
      <c r="AE26">
        <f>INDEX(_calc_누적빈도!AE:AE,$A26)-INDEX(_calc_누적빈도!AE:AE,$A26-기준300회_후보!$B$1)</f>
        <v>45</v>
      </c>
      <c r="AF26">
        <f>INDEX(_calc_누적빈도!AF:AF,$A26)-INDEX(_calc_누적빈도!AF:AF,$A26-기준300회_후보!$B$1)</f>
        <v>42</v>
      </c>
      <c r="AG26">
        <f>INDEX(_calc_누적빈도!AG:AG,$A26)-INDEX(_calc_누적빈도!AG:AG,$A26-기준300회_후보!$B$1)</f>
        <v>35</v>
      </c>
      <c r="AH26">
        <f>INDEX(_calc_누적빈도!AH:AH,$A26)-INDEX(_calc_누적빈도!AH:AH,$A26-기준300회_후보!$B$1)</f>
        <v>45</v>
      </c>
      <c r="AI26">
        <f>INDEX(_calc_누적빈도!AI:AI,$A26)-INDEX(_calc_누적빈도!AI:AI,$A26-기준300회_후보!$B$1)</f>
        <v>38</v>
      </c>
      <c r="AJ26">
        <f>INDEX(_calc_누적빈도!AJ:AJ,$A26)-INDEX(_calc_누적빈도!AJ:AJ,$A26-기준300회_후보!$B$1)</f>
        <v>48</v>
      </c>
      <c r="AK26">
        <f>INDEX(_calc_누적빈도!AK:AK,$A26)-INDEX(_calc_누적빈도!AK:AK,$A26-기준300회_후보!$B$1)</f>
        <v>42</v>
      </c>
      <c r="AL26">
        <f>INDEX(_calc_누적빈도!AL:AL,$A26)-INDEX(_calc_누적빈도!AL:AL,$A26-기준300회_후보!$B$1)</f>
        <v>44</v>
      </c>
      <c r="AM26">
        <f>INDEX(_calc_누적빈도!AM:AM,$A26)-INDEX(_calc_누적빈도!AM:AM,$A26-기준300회_후보!$B$1)</f>
        <v>46</v>
      </c>
      <c r="AN26">
        <f>INDEX(_calc_누적빈도!AN:AN,$A26)-INDEX(_calc_누적빈도!AN:AN,$A26-기준300회_후보!$B$1)</f>
        <v>35</v>
      </c>
      <c r="AO26">
        <f>INDEX(_calc_누적빈도!AO:AO,$A26)-INDEX(_calc_누적빈도!AO:AO,$A26-기준300회_후보!$B$1)</f>
        <v>40</v>
      </c>
      <c r="AP26">
        <f>INDEX(_calc_누적빈도!AP:AP,$A26)-INDEX(_calc_누적빈도!AP:AP,$A26-기준300회_후보!$B$1)</f>
        <v>37</v>
      </c>
      <c r="AQ26">
        <f>INDEX(_calc_누적빈도!AQ:AQ,$A26)-INDEX(_calc_누적빈도!AQ:AQ,$A26-기준300회_후보!$B$1)</f>
        <v>35</v>
      </c>
      <c r="AR26">
        <f>INDEX(_calc_누적빈도!AR:AR,$A26)-INDEX(_calc_누적빈도!AR:AR,$A26-기준300회_후보!$B$1)</f>
        <v>28</v>
      </c>
      <c r="AS26">
        <f>INDEX(_calc_누적빈도!AS:AS,$A26)-INDEX(_calc_누적빈도!AS:AS,$A26-기준300회_후보!$B$1)</f>
        <v>40</v>
      </c>
      <c r="AT26">
        <f>INDEX(_calc_누적빈도!AT:AT,$A26)-INDEX(_calc_누적빈도!AT:AT,$A26-기준300회_후보!$B$1)</f>
        <v>44</v>
      </c>
      <c r="AU26">
        <f>(RANK(_calc_라운드기준!B26,_calc_라운드기준!$B26:$AT26,0)+COUNTIFS(_calc_라운드기준!$B26:$AT26,_calc_라운드기준!B26,$B$1:$AT$1,"&lt;"&amp;1))-(RANK(B26,$B26:$AT26,0)+COUNTIFS($B26:$AT26,B26,$B$1:$AT$1,"&lt;"&amp;1))</f>
        <v>-19</v>
      </c>
      <c r="AV26">
        <f>(RANK(_calc_라운드기준!C26,_calc_라운드기준!$B26:$AT26,0)+COUNTIFS(_calc_라운드기준!$B26:$AT26,_calc_라운드기준!C26,$B$1:$AT$1,"&lt;"&amp;2))-(RANK(C26,$B26:$AT26,0)+COUNTIFS($B26:$AT26,C26,$B$1:$AT$1,"&lt;"&amp;2))</f>
        <v>-2</v>
      </c>
      <c r="AW26">
        <f>(RANK(_calc_라운드기준!D26,_calc_라운드기준!$B26:$AT26,0)+COUNTIFS(_calc_라운드기준!$B26:$AT26,_calc_라운드기준!D26,$B$1:$AT$1,"&lt;"&amp;3))-(RANK(D26,$B26:$AT26,0)+COUNTIFS($B26:$AT26,D26,$B$1:$AT$1,"&lt;"&amp;3))</f>
        <v>0</v>
      </c>
      <c r="AX26">
        <f>(RANK(_calc_라운드기준!E26,_calc_라운드기준!$B26:$AT26,0)+COUNTIFS(_calc_라운드기준!$B26:$AT26,_calc_라운드기준!E26,$B$1:$AT$1,"&lt;"&amp;4))-(RANK(E26,$B26:$AT26,0)+COUNTIFS($B26:$AT26,E26,$B$1:$AT$1,"&lt;"&amp;4))</f>
        <v>-14</v>
      </c>
      <c r="AY26">
        <f>(RANK(_calc_라운드기준!F26,_calc_라운드기준!$B26:$AT26,0)+COUNTIFS(_calc_라운드기준!$B26:$AT26,_calc_라운드기준!F26,$B$1:$AT$1,"&lt;"&amp;5))-(RANK(F26,$B26:$AT26,0)+COUNTIFS($B26:$AT26,F26,$B$1:$AT$1,"&lt;"&amp;5))</f>
        <v>-30</v>
      </c>
      <c r="AZ26">
        <f>(RANK(_calc_라운드기준!G26,_calc_라운드기준!$B26:$AT26,0)+COUNTIFS(_calc_라운드기준!$B26:$AT26,_calc_라운드기준!G26,$B$1:$AT$1,"&lt;"&amp;6))-(RANK(G26,$B26:$AT26,0)+COUNTIFS($B26:$AT26,G26,$B$1:$AT$1,"&lt;"&amp;6))</f>
        <v>4</v>
      </c>
      <c r="BA26">
        <f>(RANK(_calc_라운드기준!H26,_calc_라운드기준!$B26:$AT26,0)+COUNTIFS(_calc_라운드기준!$B26:$AT26,_calc_라운드기준!H26,$B$1:$AT$1,"&lt;"&amp;7))-(RANK(H26,$B26:$AT26,0)+COUNTIFS($B26:$AT26,H26,$B$1:$AT$1,"&lt;"&amp;7))</f>
        <v>3</v>
      </c>
      <c r="BB26">
        <f>(RANK(_calc_라운드기준!I26,_calc_라운드기준!$B26:$AT26,0)+COUNTIFS(_calc_라운드기준!$B26:$AT26,_calc_라운드기준!I26,$B$1:$AT$1,"&lt;"&amp;8))-(RANK(I26,$B26:$AT26,0)+COUNTIFS($B26:$AT26,I26,$B$1:$AT$1,"&lt;"&amp;8))</f>
        <v>-33</v>
      </c>
      <c r="BC26">
        <f>(RANK(_calc_라운드기준!J26,_calc_라운드기준!$B26:$AT26,0)+COUNTIFS(_calc_라운드기준!$B26:$AT26,_calc_라운드기준!J26,$B$1:$AT$1,"&lt;"&amp;9))-(RANK(J26,$B26:$AT26,0)+COUNTIFS($B26:$AT26,J26,$B$1:$AT$1,"&lt;"&amp;9))</f>
        <v>-9</v>
      </c>
      <c r="BD26">
        <f>(RANK(_calc_라운드기준!K26,_calc_라운드기준!$B26:$AT26,0)+COUNTIFS(_calc_라운드기준!$B26:$AT26,_calc_라운드기준!K26,$B$1:$AT$1,"&lt;"&amp;10))-(RANK(K26,$B26:$AT26,0)+COUNTIFS($B26:$AT26,K26,$B$1:$AT$1,"&lt;"&amp;10))</f>
        <v>-11</v>
      </c>
      <c r="BE26">
        <f>(RANK(_calc_라운드기준!L26,_calc_라운드기준!$B26:$AT26,0)+COUNTIFS(_calc_라운드기준!$B26:$AT26,_calc_라운드기준!L26,$B$1:$AT$1,"&lt;"&amp;11))-(RANK(L26,$B26:$AT26,0)+COUNTIFS($B26:$AT26,L26,$B$1:$AT$1,"&lt;"&amp;11))</f>
        <v>-1</v>
      </c>
      <c r="BF26">
        <f>(RANK(_calc_라운드기준!M26,_calc_라운드기준!$B26:$AT26,0)+COUNTIFS(_calc_라운드기준!$B26:$AT26,_calc_라운드기준!M26,$B$1:$AT$1,"&lt;"&amp;12))-(RANK(M26,$B26:$AT26,0)+COUNTIFS($B26:$AT26,M26,$B$1:$AT$1,"&lt;"&amp;12))</f>
        <v>20</v>
      </c>
      <c r="BG26">
        <f>(RANK(_calc_라운드기준!N26,_calc_라운드기준!$B26:$AT26,0)+COUNTIFS(_calc_라운드기준!$B26:$AT26,_calc_라운드기준!N26,$B$1:$AT$1,"&lt;"&amp;13))-(RANK(N26,$B26:$AT26,0)+COUNTIFS($B26:$AT26,N26,$B$1:$AT$1,"&lt;"&amp;13))</f>
        <v>23</v>
      </c>
      <c r="BH26">
        <f>(RANK(_calc_라운드기준!O26,_calc_라운드기준!$B26:$AT26,0)+COUNTIFS(_calc_라운드기준!$B26:$AT26,_calc_라운드기준!O26,$B$1:$AT$1,"&lt;"&amp;14))-(RANK(O26,$B26:$AT26,0)+COUNTIFS($B26:$AT26,O26,$B$1:$AT$1,"&lt;"&amp;14))</f>
        <v>13</v>
      </c>
      <c r="BI26">
        <f>(RANK(_calc_라운드기준!P26,_calc_라운드기준!$B26:$AT26,0)+COUNTIFS(_calc_라운드기준!$B26:$AT26,_calc_라운드기준!P26,$B$1:$AT$1,"&lt;"&amp;15))-(RANK(P26,$B26:$AT26,0)+COUNTIFS($B26:$AT26,P26,$B$1:$AT$1,"&lt;"&amp;15))</f>
        <v>-6</v>
      </c>
      <c r="BJ26">
        <f>(RANK(_calc_라운드기준!Q26,_calc_라운드기준!$B26:$AT26,0)+COUNTIFS(_calc_라운드기준!$B26:$AT26,_calc_라운드기준!Q26,$B$1:$AT$1,"&lt;"&amp;16))-(RANK(Q26,$B26:$AT26,0)+COUNTIFS($B26:$AT26,Q26,$B$1:$AT$1,"&lt;"&amp;16))</f>
        <v>-3</v>
      </c>
      <c r="BK26">
        <f>(RANK(_calc_라운드기준!R26,_calc_라운드기준!$B26:$AT26,0)+COUNTIFS(_calc_라운드기준!$B26:$AT26,_calc_라운드기준!R26,$B$1:$AT$1,"&lt;"&amp;17))-(RANK(R26,$B26:$AT26,0)+COUNTIFS($B26:$AT26,R26,$B$1:$AT$1,"&lt;"&amp;17))</f>
        <v>-19</v>
      </c>
      <c r="BL26">
        <f>(RANK(_calc_라운드기준!S26,_calc_라운드기준!$B26:$AT26,0)+COUNTIFS(_calc_라운드기준!$B26:$AT26,_calc_라운드기준!S26,$B$1:$AT$1,"&lt;"&amp;18))-(RANK(S26,$B26:$AT26,0)+COUNTIFS($B26:$AT26,S26,$B$1:$AT$1,"&lt;"&amp;18))</f>
        <v>13</v>
      </c>
      <c r="BM26">
        <f>(RANK(_calc_라운드기준!T26,_calc_라운드기준!$B26:$AT26,0)+COUNTIFS(_calc_라운드기준!$B26:$AT26,_calc_라운드기준!T26,$B$1:$AT$1,"&lt;"&amp;19))-(RANK(T26,$B26:$AT26,0)+COUNTIFS($B26:$AT26,T26,$B$1:$AT$1,"&lt;"&amp;19))</f>
        <v>-11</v>
      </c>
      <c r="BN26">
        <f>(RANK(_calc_라운드기준!U26,_calc_라운드기준!$B26:$AT26,0)+COUNTIFS(_calc_라운드기준!$B26:$AT26,_calc_라운드기준!U26,$B$1:$AT$1,"&lt;"&amp;20))-(RANK(U26,$B26:$AT26,0)+COUNTIFS($B26:$AT26,U26,$B$1:$AT$1,"&lt;"&amp;20))</f>
        <v>8</v>
      </c>
      <c r="BO26">
        <f>(RANK(_calc_라운드기준!V26,_calc_라운드기준!$B26:$AT26,0)+COUNTIFS(_calc_라운드기준!$B26:$AT26,_calc_라운드기준!V26,$B$1:$AT$1,"&lt;"&amp;21))-(RANK(V26,$B26:$AT26,0)+COUNTIFS($B26:$AT26,V26,$B$1:$AT$1,"&lt;"&amp;21))</f>
        <v>23</v>
      </c>
      <c r="BP26">
        <f>(RANK(_calc_라운드기준!W26,_calc_라운드기준!$B26:$AT26,0)+COUNTIFS(_calc_라운드기준!$B26:$AT26,_calc_라운드기준!W26,$B$1:$AT$1,"&lt;"&amp;22))-(RANK(W26,$B26:$AT26,0)+COUNTIFS($B26:$AT26,W26,$B$1:$AT$1,"&lt;"&amp;22))</f>
        <v>12</v>
      </c>
      <c r="BQ26">
        <f>(RANK(_calc_라운드기준!X26,_calc_라운드기준!$B26:$AT26,0)+COUNTIFS(_calc_라운드기준!$B26:$AT26,_calc_라운드기준!X26,$B$1:$AT$1,"&lt;"&amp;23))-(RANK(X26,$B26:$AT26,0)+COUNTIFS($B26:$AT26,X26,$B$1:$AT$1,"&lt;"&amp;23))</f>
        <v>-22</v>
      </c>
      <c r="BR26">
        <f>(RANK(_calc_라운드기준!Y26,_calc_라운드기준!$B26:$AT26,0)+COUNTIFS(_calc_라운드기준!$B26:$AT26,_calc_라운드기준!Y26,$B$1:$AT$1,"&lt;"&amp;24))-(RANK(Y26,$B26:$AT26,0)+COUNTIFS($B26:$AT26,Y26,$B$1:$AT$1,"&lt;"&amp;24))</f>
        <v>-4</v>
      </c>
      <c r="BS26">
        <f>(RANK(_calc_라운드기준!Z26,_calc_라운드기준!$B26:$AT26,0)+COUNTIFS(_calc_라운드기준!$B26:$AT26,_calc_라운드기준!Z26,$B$1:$AT$1,"&lt;"&amp;25))-(RANK(Z26,$B26:$AT26,0)+COUNTIFS($B26:$AT26,Z26,$B$1:$AT$1,"&lt;"&amp;25))</f>
        <v>-6</v>
      </c>
      <c r="BT26">
        <f>(RANK(_calc_라운드기준!AA26,_calc_라운드기준!$B26:$AT26,0)+COUNTIFS(_calc_라운드기준!$B26:$AT26,_calc_라운드기준!AA26,$B$1:$AT$1,"&lt;"&amp;26))-(RANK(AA26,$B26:$AT26,0)+COUNTIFS($B26:$AT26,AA26,$B$1:$AT$1,"&lt;"&amp;26))</f>
        <v>8</v>
      </c>
      <c r="BU26">
        <f>(RANK(_calc_라운드기준!AB26,_calc_라운드기준!$B26:$AT26,0)+COUNTIFS(_calc_라운드기준!$B26:$AT26,_calc_라운드기준!AB26,$B$1:$AT$1,"&lt;"&amp;27))-(RANK(AB26,$B26:$AT26,0)+COUNTIFS($B26:$AT26,AB26,$B$1:$AT$1,"&lt;"&amp;27))</f>
        <v>-10</v>
      </c>
      <c r="BV26">
        <f>(RANK(_calc_라운드기준!AC26,_calc_라운드기준!$B26:$AT26,0)+COUNTIFS(_calc_라운드기준!$B26:$AT26,_calc_라운드기준!AC26,$B$1:$AT$1,"&lt;"&amp;28))-(RANK(AC26,$B26:$AT26,0)+COUNTIFS($B26:$AT26,AC26,$B$1:$AT$1,"&lt;"&amp;28))</f>
        <v>-24</v>
      </c>
      <c r="BW26">
        <f>(RANK(_calc_라운드기준!AD26,_calc_라운드기준!$B26:$AT26,0)+COUNTIFS(_calc_라운드기준!$B26:$AT26,_calc_라운드기준!AD26,$B$1:$AT$1,"&lt;"&amp;29))-(RANK(AD26,$B26:$AT26,0)+COUNTIFS($B26:$AT26,AD26,$B$1:$AT$1,"&lt;"&amp;29))</f>
        <v>14</v>
      </c>
      <c r="BX26">
        <f>(RANK(_calc_라운드기준!AE26,_calc_라운드기준!$B26:$AT26,0)+COUNTIFS(_calc_라운드기준!$B26:$AT26,_calc_라운드기준!AE26,$B$1:$AT$1,"&lt;"&amp;30))-(RANK(AE26,$B26:$AT26,0)+COUNTIFS($B26:$AT26,AE26,$B$1:$AT$1,"&lt;"&amp;30))</f>
        <v>9</v>
      </c>
      <c r="BY26">
        <f>(RANK(_calc_라운드기준!AF26,_calc_라운드기준!$B26:$AT26,0)+COUNTIFS(_calc_라운드기준!$B26:$AT26,_calc_라운드기준!AF26,$B$1:$AT$1,"&lt;"&amp;31))-(RANK(AF26,$B26:$AT26,0)+COUNTIFS($B26:$AT26,AF26,$B$1:$AT$1,"&lt;"&amp;31))</f>
        <v>-5</v>
      </c>
      <c r="BZ26">
        <f>(RANK(_calc_라운드기준!AG26,_calc_라운드기준!$B26:$AT26,0)+COUNTIFS(_calc_라운드기준!$B26:$AT26,_calc_라운드기준!AG26,$B$1:$AT$1,"&lt;"&amp;32))-(RANK(AG26,$B26:$AT26,0)+COUNTIFS($B26:$AT26,AG26,$B$1:$AT$1,"&lt;"&amp;32))</f>
        <v>0</v>
      </c>
      <c r="CA26">
        <f>(RANK(_calc_라운드기준!AH26,_calc_라운드기준!$B26:$AT26,0)+COUNTIFS(_calc_라운드기준!$B26:$AT26,_calc_라운드기준!AH26,$B$1:$AT$1,"&lt;"&amp;33))-(RANK(AH26,$B26:$AT26,0)+COUNTIFS($B26:$AT26,AH26,$B$1:$AT$1,"&lt;"&amp;33))</f>
        <v>20</v>
      </c>
      <c r="CB26">
        <f>(RANK(_calc_라운드기준!AI26,_calc_라운드기준!$B26:$AT26,0)+COUNTIFS(_calc_라운드기준!$B26:$AT26,_calc_라운드기준!AI26,$B$1:$AT$1,"&lt;"&amp;34))-(RANK(AI26,$B26:$AT26,0)+COUNTIFS($B26:$AT26,AI26,$B$1:$AT$1,"&lt;"&amp;34))</f>
        <v>12</v>
      </c>
      <c r="CC26">
        <f>(RANK(_calc_라운드기준!AJ26,_calc_라운드기준!$B26:$AT26,0)+COUNTIFS(_calc_라운드기준!$B26:$AT26,_calc_라운드기준!AJ26,$B$1:$AT$1,"&lt;"&amp;35))-(RANK(AJ26,$B26:$AT26,0)+COUNTIFS($B26:$AT26,AJ26,$B$1:$AT$1,"&lt;"&amp;35))</f>
        <v>18</v>
      </c>
      <c r="CD26">
        <f>(RANK(_calc_라운드기준!AK26,_calc_라운드기준!$B26:$AT26,0)+COUNTIFS(_calc_라운드기준!$B26:$AT26,_calc_라운드기준!AK26,$B$1:$AT$1,"&lt;"&amp;36))-(RANK(AK26,$B26:$AT26,0)+COUNTIFS($B26:$AT26,AK26,$B$1:$AT$1,"&lt;"&amp;36))</f>
        <v>3</v>
      </c>
      <c r="CE26">
        <f>(RANK(_calc_라운드기준!AL26,_calc_라운드기준!$B26:$AT26,0)+COUNTIFS(_calc_라운드기준!$B26:$AT26,_calc_라운드기준!AL26,$B$1:$AT$1,"&lt;"&amp;37))-(RANK(AL26,$B26:$AT26,0)+COUNTIFS($B26:$AT26,AL26,$B$1:$AT$1,"&lt;"&amp;37))</f>
        <v>9</v>
      </c>
      <c r="CF26">
        <f>(RANK(_calc_라운드기준!AM26,_calc_라운드기준!$B26:$AT26,0)+COUNTIFS(_calc_라운드기준!$B26:$AT26,_calc_라운드기준!AM26,$B$1:$AT$1,"&lt;"&amp;38))-(RANK(AM26,$B26:$AT26,0)+COUNTIFS($B26:$AT26,AM26,$B$1:$AT$1,"&lt;"&amp;38))</f>
        <v>5</v>
      </c>
      <c r="CG26">
        <f>(RANK(_calc_라운드기준!AN26,_calc_라운드기준!$B26:$AT26,0)+COUNTIFS(_calc_라운드기준!$B26:$AT26,_calc_라운드기준!AN26,$B$1:$AT$1,"&lt;"&amp;39))-(RANK(AN26,$B26:$AT26,0)+COUNTIFS($B26:$AT26,AN26,$B$1:$AT$1,"&lt;"&amp;39))</f>
        <v>-7</v>
      </c>
      <c r="CH26">
        <f>(RANK(_calc_라운드기준!AO26,_calc_라운드기준!$B26:$AT26,0)+COUNTIFS(_calc_라운드기준!$B26:$AT26,_calc_라운드기준!AO26,$B$1:$AT$1,"&lt;"&amp;40))-(RANK(AO26,$B26:$AT26,0)+COUNTIFS($B26:$AT26,AO26,$B$1:$AT$1,"&lt;"&amp;40))</f>
        <v>-8</v>
      </c>
      <c r="CI26">
        <f>(RANK(_calc_라운드기준!AP26,_calc_라운드기준!$B26:$AT26,0)+COUNTIFS(_calc_라운드기준!$B26:$AT26,_calc_라운드기준!AP26,$B$1:$AT$1,"&lt;"&amp;41))-(RANK(AP26,$B26:$AT26,0)+COUNTIFS($B26:$AT26,AP26,$B$1:$AT$1,"&lt;"&amp;41))</f>
        <v>-1</v>
      </c>
      <c r="CJ26">
        <f>(RANK(_calc_라운드기준!AQ26,_calc_라운드기준!$B26:$AT26,0)+COUNTIFS(_calc_라운드기준!$B26:$AT26,_calc_라운드기준!AQ26,$B$1:$AT$1,"&lt;"&amp;42))-(RANK(AQ26,$B26:$AT26,0)+COUNTIFS($B26:$AT26,AQ26,$B$1:$AT$1,"&lt;"&amp;42))</f>
        <v>-6</v>
      </c>
      <c r="CK26">
        <f>(RANK(_calc_라운드기준!AR26,_calc_라운드기준!$B26:$AT26,0)+COUNTIFS(_calc_라운드기준!$B26:$AT26,_calc_라운드기준!AR26,$B$1:$AT$1,"&lt;"&amp;43))-(RANK(AR26,$B26:$AT26,0)+COUNTIFS($B26:$AT26,AR26,$B$1:$AT$1,"&lt;"&amp;43))</f>
        <v>0</v>
      </c>
      <c r="CL26">
        <f>(RANK(_calc_라운드기준!AS26,_calc_라운드기준!$B26:$AT26,0)+COUNTIFS(_calc_라운드기준!$B26:$AT26,_calc_라운드기준!AS26,$B$1:$AT$1,"&lt;"&amp;44))-(RANK(AS26,$B26:$AT26,0)+COUNTIFS($B26:$AT26,AS26,$B$1:$AT$1,"&lt;"&amp;44))</f>
        <v>12</v>
      </c>
      <c r="CM26">
        <f>(RANK(_calc_라운드기준!AT26,_calc_라운드기준!$B26:$AT26,0)+COUNTIFS(_calc_라운드기준!$B26:$AT26,_calc_라운드기준!AT26,$B$1:$AT$1,"&lt;"&amp;45))-(RANK(AT26,$B26:$AT26,0)+COUNTIFS($B26:$AT26,AT26,$B$1:$AT$1,"&lt;"&amp;45))</f>
        <v>22</v>
      </c>
      <c r="CN26">
        <f t="shared" si="0"/>
        <v>40</v>
      </c>
      <c r="CO26">
        <f t="shared" si="1"/>
        <v>26</v>
      </c>
      <c r="CP26">
        <f t="shared" si="2"/>
        <v>21</v>
      </c>
      <c r="CQ26">
        <f t="shared" si="3"/>
        <v>39</v>
      </c>
      <c r="CR26">
        <f t="shared" si="4"/>
        <v>44</v>
      </c>
      <c r="CS26">
        <f t="shared" si="5"/>
        <v>18</v>
      </c>
      <c r="CT26">
        <f t="shared" si="6"/>
        <v>19</v>
      </c>
      <c r="CU26">
        <f t="shared" si="7"/>
        <v>45</v>
      </c>
      <c r="CV26">
        <f t="shared" si="8"/>
        <v>35</v>
      </c>
      <c r="CW26">
        <f t="shared" si="9"/>
        <v>37</v>
      </c>
      <c r="CX26">
        <f t="shared" si="10"/>
        <v>24</v>
      </c>
      <c r="CY26">
        <f t="shared" si="11"/>
        <v>4</v>
      </c>
      <c r="CZ26">
        <f t="shared" si="12"/>
        <v>1</v>
      </c>
      <c r="DA26">
        <f t="shared" si="13"/>
        <v>8</v>
      </c>
      <c r="DB26">
        <f t="shared" si="14"/>
        <v>30</v>
      </c>
      <c r="DC26">
        <f t="shared" si="15"/>
        <v>27</v>
      </c>
      <c r="DD26">
        <f t="shared" si="16"/>
        <v>41</v>
      </c>
      <c r="DE26">
        <f t="shared" si="17"/>
        <v>9</v>
      </c>
      <c r="DF26">
        <f t="shared" si="18"/>
        <v>38</v>
      </c>
      <c r="DG26">
        <f t="shared" si="19"/>
        <v>15</v>
      </c>
      <c r="DH26">
        <f t="shared" si="20"/>
        <v>2</v>
      </c>
      <c r="DI26">
        <f t="shared" si="21"/>
        <v>10</v>
      </c>
      <c r="DJ26">
        <f t="shared" si="22"/>
        <v>42</v>
      </c>
      <c r="DK26">
        <f t="shared" si="23"/>
        <v>28</v>
      </c>
      <c r="DL26">
        <f t="shared" si="24"/>
        <v>31</v>
      </c>
      <c r="DM26">
        <f t="shared" si="25"/>
        <v>16</v>
      </c>
      <c r="DN26">
        <f t="shared" si="26"/>
        <v>36</v>
      </c>
      <c r="DO26">
        <f t="shared" si="27"/>
        <v>43</v>
      </c>
      <c r="DP26">
        <f t="shared" si="28"/>
        <v>7</v>
      </c>
      <c r="DQ26">
        <f t="shared" si="29"/>
        <v>13</v>
      </c>
      <c r="DR26">
        <f t="shared" si="30"/>
        <v>29</v>
      </c>
      <c r="DS26">
        <f t="shared" si="31"/>
        <v>22</v>
      </c>
      <c r="DT26">
        <f t="shared" si="32"/>
        <v>5</v>
      </c>
      <c r="DU26">
        <f t="shared" si="33"/>
        <v>11</v>
      </c>
      <c r="DV26">
        <f t="shared" si="34"/>
        <v>6</v>
      </c>
      <c r="DW26">
        <f t="shared" si="35"/>
        <v>20</v>
      </c>
      <c r="DX26">
        <f t="shared" si="36"/>
        <v>14</v>
      </c>
      <c r="DY26">
        <f t="shared" si="37"/>
        <v>17</v>
      </c>
      <c r="DZ26">
        <f t="shared" si="38"/>
        <v>33</v>
      </c>
      <c r="EA26">
        <f t="shared" si="39"/>
        <v>34</v>
      </c>
      <c r="EB26">
        <f t="shared" si="40"/>
        <v>25</v>
      </c>
      <c r="EC26">
        <f t="shared" si="41"/>
        <v>32</v>
      </c>
      <c r="ED26">
        <f t="shared" si="42"/>
        <v>23</v>
      </c>
      <c r="EE26">
        <f t="shared" si="43"/>
        <v>12</v>
      </c>
      <c r="EF26">
        <f t="shared" si="44"/>
        <v>3</v>
      </c>
    </row>
    <row r="27" spans="1:136" ht="16.5" customHeight="1">
      <c r="A27">
        <f>_calc_라운드기준!A27</f>
        <v>1219</v>
      </c>
      <c r="B27">
        <f>INDEX(_calc_누적빈도!B:B,$A27)-INDEX(_calc_누적빈도!B:B,$A27-기준300회_후보!$B$1)</f>
        <v>38</v>
      </c>
      <c r="C27">
        <f>INDEX(_calc_누적빈도!C:C,$A27)-INDEX(_calc_누적빈도!C:C,$A27-기준300회_후보!$B$1)</f>
        <v>32</v>
      </c>
      <c r="D27">
        <f>INDEX(_calc_누적빈도!D:D,$A27)-INDEX(_calc_누적빈도!D:D,$A27-기준300회_후보!$B$1)</f>
        <v>51</v>
      </c>
      <c r="E27">
        <f>INDEX(_calc_누적빈도!E:E,$A27)-INDEX(_calc_누적빈도!E:E,$A27-기준300회_후보!$B$1)</f>
        <v>35</v>
      </c>
      <c r="F27">
        <f>INDEX(_calc_누적빈도!F:F,$A27)-INDEX(_calc_누적빈도!F:F,$A27-기준300회_후보!$B$1)</f>
        <v>26</v>
      </c>
      <c r="G27">
        <f>INDEX(_calc_누적빈도!G:G,$A27)-INDEX(_calc_누적빈도!G:G,$A27-기준300회_후보!$B$1)</f>
        <v>47</v>
      </c>
      <c r="H27">
        <f>INDEX(_calc_누적빈도!H:H,$A27)-INDEX(_calc_누적빈도!H:H,$A27-기준300회_후보!$B$1)</f>
        <v>46</v>
      </c>
      <c r="I27">
        <f>INDEX(_calc_누적빈도!I:I,$A27)-INDEX(_calc_누적빈도!I:I,$A27-기준300회_후보!$B$1)</f>
        <v>32</v>
      </c>
      <c r="J27">
        <f>INDEX(_calc_누적빈도!J:J,$A27)-INDEX(_calc_누적빈도!J:J,$A27-기준300회_후보!$B$1)</f>
        <v>40</v>
      </c>
      <c r="K27">
        <f>INDEX(_calc_누적빈도!K:K,$A27)-INDEX(_calc_누적빈도!K:K,$A27-기준300회_후보!$B$1)</f>
        <v>36</v>
      </c>
      <c r="L27">
        <f>INDEX(_calc_누적빈도!L:L,$A27)-INDEX(_calc_누적빈도!L:L,$A27-기준300회_후보!$B$1)</f>
        <v>39</v>
      </c>
      <c r="M27">
        <f>INDEX(_calc_누적빈도!M:M,$A27)-INDEX(_calc_누적빈도!M:M,$A27-기준300회_후보!$B$1)</f>
        <v>46</v>
      </c>
      <c r="N27">
        <f>INDEX(_calc_누적빈도!N:N,$A27)-INDEX(_calc_누적빈도!N:N,$A27-기준300회_후보!$B$1)</f>
        <v>47</v>
      </c>
      <c r="O27">
        <f>INDEX(_calc_누적빈도!O:O,$A27)-INDEX(_calc_누적빈도!O:O,$A27-기준300회_후보!$B$1)</f>
        <v>40</v>
      </c>
      <c r="P27">
        <f>INDEX(_calc_누적빈도!P:P,$A27)-INDEX(_calc_누적빈도!P:P,$A27-기준300회_후보!$B$1)</f>
        <v>44</v>
      </c>
      <c r="Q27">
        <f>INDEX(_calc_누적빈도!Q:Q,$A27)-INDEX(_calc_누적빈도!Q:Q,$A27-기준300회_후보!$B$1)</f>
        <v>46</v>
      </c>
      <c r="R27">
        <f>INDEX(_calc_누적빈도!R:R,$A27)-INDEX(_calc_누적빈도!R:R,$A27-기준300회_후보!$B$1)</f>
        <v>37</v>
      </c>
      <c r="S27">
        <f>INDEX(_calc_누적빈도!S:S,$A27)-INDEX(_calc_누적빈도!S:S,$A27-기준300회_후보!$B$1)</f>
        <v>40</v>
      </c>
      <c r="T27">
        <f>INDEX(_calc_누적빈도!T:T,$A27)-INDEX(_calc_누적빈도!T:T,$A27-기준300회_후보!$B$1)</f>
        <v>39</v>
      </c>
      <c r="U27">
        <f>INDEX(_calc_누적빈도!U:U,$A27)-INDEX(_calc_누적빈도!U:U,$A27-기준300회_후보!$B$1)</f>
        <v>40</v>
      </c>
      <c r="V27">
        <f>INDEX(_calc_누적빈도!V:V,$A27)-INDEX(_calc_누적빈도!V:V,$A27-기준300회_후보!$B$1)</f>
        <v>41</v>
      </c>
      <c r="W27">
        <f>INDEX(_calc_누적빈도!W:W,$A27)-INDEX(_calc_누적빈도!W:W,$A27-기준300회_후보!$B$1)</f>
        <v>38</v>
      </c>
      <c r="X27">
        <f>INDEX(_calc_누적빈도!X:X,$A27)-INDEX(_calc_누적빈도!X:X,$A27-기준300회_후보!$B$1)</f>
        <v>38</v>
      </c>
      <c r="Y27">
        <f>INDEX(_calc_누적빈도!Y:Y,$A27)-INDEX(_calc_누적빈도!Y:Y,$A27-기준300회_후보!$B$1)</f>
        <v>42</v>
      </c>
      <c r="Z27">
        <f>INDEX(_calc_누적빈도!Z:Z,$A27)-INDEX(_calc_누적빈도!Z:Z,$A27-기준300회_후보!$B$1)</f>
        <v>32</v>
      </c>
      <c r="AA27">
        <f>INDEX(_calc_누적빈도!AA:AA,$A27)-INDEX(_calc_누적빈도!AA:AA,$A27-기준300회_후보!$B$1)</f>
        <v>40</v>
      </c>
      <c r="AB27">
        <f>INDEX(_calc_누적빈도!AB:AB,$A27)-INDEX(_calc_누적빈도!AB:AB,$A27-기준300회_후보!$B$1)</f>
        <v>44</v>
      </c>
      <c r="AC27">
        <f>INDEX(_calc_누적빈도!AC:AC,$A27)-INDEX(_calc_누적빈도!AC:AC,$A27-기준300회_후보!$B$1)</f>
        <v>38</v>
      </c>
      <c r="AD27">
        <f>INDEX(_calc_누적빈도!AD:AD,$A27)-INDEX(_calc_누적빈도!AD:AD,$A27-기준300회_후보!$B$1)</f>
        <v>42</v>
      </c>
      <c r="AE27">
        <f>INDEX(_calc_누적빈도!AE:AE,$A27)-INDEX(_calc_누적빈도!AE:AE,$A27-기준300회_후보!$B$1)</f>
        <v>45</v>
      </c>
      <c r="AF27">
        <f>INDEX(_calc_누적빈도!AF:AF,$A27)-INDEX(_calc_누적빈도!AF:AF,$A27-기준300회_후보!$B$1)</f>
        <v>42</v>
      </c>
      <c r="AG27">
        <f>INDEX(_calc_누적빈도!AG:AG,$A27)-INDEX(_calc_누적빈도!AG:AG,$A27-기준300회_후보!$B$1)</f>
        <v>35</v>
      </c>
      <c r="AH27">
        <f>INDEX(_calc_누적빈도!AH:AH,$A27)-INDEX(_calc_누적빈도!AH:AH,$A27-기준300회_후보!$B$1)</f>
        <v>45</v>
      </c>
      <c r="AI27">
        <f>INDEX(_calc_누적빈도!AI:AI,$A27)-INDEX(_calc_누적빈도!AI:AI,$A27-기준300회_후보!$B$1)</f>
        <v>38</v>
      </c>
      <c r="AJ27">
        <f>INDEX(_calc_누적빈도!AJ:AJ,$A27)-INDEX(_calc_누적빈도!AJ:AJ,$A27-기준300회_후보!$B$1)</f>
        <v>48</v>
      </c>
      <c r="AK27">
        <f>INDEX(_calc_누적빈도!AK:AK,$A27)-INDEX(_calc_누적빈도!AK:AK,$A27-기준300회_후보!$B$1)</f>
        <v>42</v>
      </c>
      <c r="AL27">
        <f>INDEX(_calc_누적빈도!AL:AL,$A27)-INDEX(_calc_누적빈도!AL:AL,$A27-기준300회_후보!$B$1)</f>
        <v>44</v>
      </c>
      <c r="AM27">
        <f>INDEX(_calc_누적빈도!AM:AM,$A27)-INDEX(_calc_누적빈도!AM:AM,$A27-기준300회_후보!$B$1)</f>
        <v>46</v>
      </c>
      <c r="AN27">
        <f>INDEX(_calc_누적빈도!AN:AN,$A27)-INDEX(_calc_누적빈도!AN:AN,$A27-기준300회_후보!$B$1)</f>
        <v>34</v>
      </c>
      <c r="AO27">
        <f>INDEX(_calc_누적빈도!AO:AO,$A27)-INDEX(_calc_누적빈도!AO:AO,$A27-기준300회_후보!$B$1)</f>
        <v>40</v>
      </c>
      <c r="AP27">
        <f>INDEX(_calc_누적빈도!AP:AP,$A27)-INDEX(_calc_누적빈도!AP:AP,$A27-기준300회_후보!$B$1)</f>
        <v>37</v>
      </c>
      <c r="AQ27">
        <f>INDEX(_calc_누적빈도!AQ:AQ,$A27)-INDEX(_calc_누적빈도!AQ:AQ,$A27-기준300회_후보!$B$1)</f>
        <v>36</v>
      </c>
      <c r="AR27">
        <f>INDEX(_calc_누적빈도!AR:AR,$A27)-INDEX(_calc_누적빈도!AR:AR,$A27-기준300회_후보!$B$1)</f>
        <v>28</v>
      </c>
      <c r="AS27">
        <f>INDEX(_calc_누적빈도!AS:AS,$A27)-INDEX(_calc_누적빈도!AS:AS,$A27-기준300회_후보!$B$1)</f>
        <v>41</v>
      </c>
      <c r="AT27">
        <f>INDEX(_calc_누적빈도!AT:AT,$A27)-INDEX(_calc_누적빈도!AT:AT,$A27-기준300회_후보!$B$1)</f>
        <v>43</v>
      </c>
      <c r="AU27">
        <f>(RANK(_calc_라운드기준!B27,_calc_라운드기준!$B27:$AT27,0)+COUNTIFS(_calc_라운드기준!$B27:$AT27,_calc_라운드기준!B27,$B$1:$AT$1,"&lt;"&amp;1))-(RANK(B27,$B27:$AT27,0)+COUNTIFS($B27:$AT27,B27,$B$1:$AT$1,"&lt;"&amp;1))</f>
        <v>-23</v>
      </c>
      <c r="AV27">
        <f>(RANK(_calc_라운드기준!C27,_calc_라운드기준!$B27:$AT27,0)+COUNTIFS(_calc_라운드기준!$B27:$AT27,_calc_라운드기준!C27,$B$1:$AT$1,"&lt;"&amp;2))-(RANK(C27,$B27:$AT27,0)+COUNTIFS($B27:$AT27,C27,$B$1:$AT$1,"&lt;"&amp;2))</f>
        <v>1</v>
      </c>
      <c r="AW27">
        <f>(RANK(_calc_라운드기준!D27,_calc_라운드기준!$B27:$AT27,0)+COUNTIFS(_calc_라운드기준!$B27:$AT27,_calc_라운드기준!D27,$B$1:$AT$1,"&lt;"&amp;3))-(RANK(D27,$B27:$AT27,0)+COUNTIFS($B27:$AT27,D27,$B$1:$AT$1,"&lt;"&amp;3))</f>
        <v>0</v>
      </c>
      <c r="AX27">
        <f>(RANK(_calc_라운드기준!E27,_calc_라운드기준!$B27:$AT27,0)+COUNTIFS(_calc_라운드기준!$B27:$AT27,_calc_라운드기준!E27,$B$1:$AT$1,"&lt;"&amp;4))-(RANK(E27,$B27:$AT27,0)+COUNTIFS($B27:$AT27,E27,$B$1:$AT$1,"&lt;"&amp;4))</f>
        <v>-12</v>
      </c>
      <c r="AY27">
        <f>(RANK(_calc_라운드기준!F27,_calc_라운드기준!$B27:$AT27,0)+COUNTIFS(_calc_라운드기준!$B27:$AT27,_calc_라운드기준!F27,$B$1:$AT$1,"&lt;"&amp;5))-(RANK(F27,$B27:$AT27,0)+COUNTIFS($B27:$AT27,F27,$B$1:$AT$1,"&lt;"&amp;5))</f>
        <v>-38</v>
      </c>
      <c r="AZ27">
        <f>(RANK(_calc_라운드기준!G27,_calc_라운드기준!$B27:$AT27,0)+COUNTIFS(_calc_라운드기준!$B27:$AT27,_calc_라운드기준!G27,$B$1:$AT$1,"&lt;"&amp;6))-(RANK(G27,$B27:$AT27,0)+COUNTIFS($B27:$AT27,G27,$B$1:$AT$1,"&lt;"&amp;6))</f>
        <v>5</v>
      </c>
      <c r="BA27">
        <f>(RANK(_calc_라운드기준!H27,_calc_라운드기준!$B27:$AT27,0)+COUNTIFS(_calc_라운드기준!$B27:$AT27,_calc_라운드기준!H27,$B$1:$AT$1,"&lt;"&amp;7))-(RANK(H27,$B27:$AT27,0)+COUNTIFS($B27:$AT27,H27,$B$1:$AT$1,"&lt;"&amp;7))</f>
        <v>4</v>
      </c>
      <c r="BB27">
        <f>(RANK(_calc_라운드기준!I27,_calc_라운드기준!$B27:$AT27,0)+COUNTIFS(_calc_라운드기준!$B27:$AT27,_calc_라운드기준!I27,$B$1:$AT$1,"&lt;"&amp;8))-(RANK(I27,$B27:$AT27,0)+COUNTIFS($B27:$AT27,I27,$B$1:$AT$1,"&lt;"&amp;8))</f>
        <v>-32</v>
      </c>
      <c r="BC27">
        <f>(RANK(_calc_라운드기준!J27,_calc_라운드기준!$B27:$AT27,0)+COUNTIFS(_calc_라운드기준!$B27:$AT27,_calc_라운드기준!J27,$B$1:$AT$1,"&lt;"&amp;9))-(RANK(J27,$B27:$AT27,0)+COUNTIFS($B27:$AT27,J27,$B$1:$AT$1,"&lt;"&amp;9))</f>
        <v>-5</v>
      </c>
      <c r="BD27">
        <f>(RANK(_calc_라운드기준!K27,_calc_라운드기준!$B27:$AT27,0)+COUNTIFS(_calc_라운드기준!$B27:$AT27,_calc_라운드기준!K27,$B$1:$AT$1,"&lt;"&amp;10))-(RANK(K27,$B27:$AT27,0)+COUNTIFS($B27:$AT27,K27,$B$1:$AT$1,"&lt;"&amp;10))</f>
        <v>-9</v>
      </c>
      <c r="BE27">
        <f>(RANK(_calc_라운드기준!L27,_calc_라운드기준!$B27:$AT27,0)+COUNTIFS(_calc_라운드기준!$B27:$AT27,_calc_라운드기준!L27,$B$1:$AT$1,"&lt;"&amp;11))-(RANK(L27,$B27:$AT27,0)+COUNTIFS($B27:$AT27,L27,$B$1:$AT$1,"&lt;"&amp;11))</f>
        <v>1</v>
      </c>
      <c r="BF27">
        <f>(RANK(_calc_라운드기준!M27,_calc_라운드기준!$B27:$AT27,0)+COUNTIFS(_calc_라운드기준!$B27:$AT27,_calc_라운드기준!M27,$B$1:$AT$1,"&lt;"&amp;12))-(RANK(M27,$B27:$AT27,0)+COUNTIFS($B27:$AT27,M27,$B$1:$AT$1,"&lt;"&amp;12))</f>
        <v>11</v>
      </c>
      <c r="BG27">
        <f>(RANK(_calc_라운드기준!N27,_calc_라운드기준!$B27:$AT27,0)+COUNTIFS(_calc_라운드기준!$B27:$AT27,_calc_라운드기준!N27,$B$1:$AT$1,"&lt;"&amp;13))-(RANK(N27,$B27:$AT27,0)+COUNTIFS($B27:$AT27,N27,$B$1:$AT$1,"&lt;"&amp;13))</f>
        <v>25</v>
      </c>
      <c r="BH27">
        <f>(RANK(_calc_라운드기준!O27,_calc_라운드기준!$B27:$AT27,0)+COUNTIFS(_calc_라운드기준!$B27:$AT27,_calc_라운드기준!O27,$B$1:$AT$1,"&lt;"&amp;14))-(RANK(O27,$B27:$AT27,0)+COUNTIFS($B27:$AT27,O27,$B$1:$AT$1,"&lt;"&amp;14))</f>
        <v>17</v>
      </c>
      <c r="BI27">
        <f>(RANK(_calc_라운드기준!P27,_calc_라운드기준!$B27:$AT27,0)+COUNTIFS(_calc_라운드기준!$B27:$AT27,_calc_라운드기준!P27,$B$1:$AT$1,"&lt;"&amp;15))-(RANK(P27,$B27:$AT27,0)+COUNTIFS($B27:$AT27,P27,$B$1:$AT$1,"&lt;"&amp;15))</f>
        <v>-7</v>
      </c>
      <c r="BJ27">
        <f>(RANK(_calc_라운드기준!Q27,_calc_라운드기준!$B27:$AT27,0)+COUNTIFS(_calc_라운드기준!$B27:$AT27,_calc_라운드기준!Q27,$B$1:$AT$1,"&lt;"&amp;16))-(RANK(Q27,$B27:$AT27,0)+COUNTIFS($B27:$AT27,Q27,$B$1:$AT$1,"&lt;"&amp;16))</f>
        <v>-4</v>
      </c>
      <c r="BK27">
        <f>(RANK(_calc_라운드기준!R27,_calc_라운드기준!$B27:$AT27,0)+COUNTIFS(_calc_라운드기준!$B27:$AT27,_calc_라운드기준!R27,$B$1:$AT$1,"&lt;"&amp;17))-(RANK(R27,$B27:$AT27,0)+COUNTIFS($B27:$AT27,R27,$B$1:$AT$1,"&lt;"&amp;17))</f>
        <v>-16</v>
      </c>
      <c r="BL27">
        <f>(RANK(_calc_라운드기준!S27,_calc_라운드기준!$B27:$AT27,0)+COUNTIFS(_calc_라운드기준!$B27:$AT27,_calc_라운드기준!S27,$B$1:$AT$1,"&lt;"&amp;18))-(RANK(S27,$B27:$AT27,0)+COUNTIFS($B27:$AT27,S27,$B$1:$AT$1,"&lt;"&amp;18))</f>
        <v>17</v>
      </c>
      <c r="BM27">
        <f>(RANK(_calc_라운드기준!T27,_calc_라운드기준!$B27:$AT27,0)+COUNTIFS(_calc_라운드기준!$B27:$AT27,_calc_라운드기준!T27,$B$1:$AT$1,"&lt;"&amp;19))-(RANK(T27,$B27:$AT27,0)+COUNTIFS($B27:$AT27,T27,$B$1:$AT$1,"&lt;"&amp;19))</f>
        <v>-9</v>
      </c>
      <c r="BN27">
        <f>(RANK(_calc_라운드기준!U27,_calc_라운드기준!$B27:$AT27,0)+COUNTIFS(_calc_라운드기준!$B27:$AT27,_calc_라운드기준!U27,$B$1:$AT$1,"&lt;"&amp;20))-(RANK(U27,$B27:$AT27,0)+COUNTIFS($B27:$AT27,U27,$B$1:$AT$1,"&lt;"&amp;20))</f>
        <v>6</v>
      </c>
      <c r="BO27">
        <f>(RANK(_calc_라운드기준!V27,_calc_라운드기준!$B27:$AT27,0)+COUNTIFS(_calc_라운드기준!$B27:$AT27,_calc_라운드기준!V27,$B$1:$AT$1,"&lt;"&amp;21))-(RANK(V27,$B27:$AT27,0)+COUNTIFS($B27:$AT27,V27,$B$1:$AT$1,"&lt;"&amp;21))</f>
        <v>22</v>
      </c>
      <c r="BP27">
        <f>(RANK(_calc_라운드기준!W27,_calc_라운드기준!$B27:$AT27,0)+COUNTIFS(_calc_라운드기준!$B27:$AT27,_calc_라운드기준!W27,$B$1:$AT$1,"&lt;"&amp;22))-(RANK(W27,$B27:$AT27,0)+COUNTIFS($B27:$AT27,W27,$B$1:$AT$1,"&lt;"&amp;22))</f>
        <v>13</v>
      </c>
      <c r="BQ27">
        <f>(RANK(_calc_라운드기준!X27,_calc_라운드기준!$B27:$AT27,0)+COUNTIFS(_calc_라운드기준!$B27:$AT27,_calc_라운드기준!X27,$B$1:$AT$1,"&lt;"&amp;23))-(RANK(X27,$B27:$AT27,0)+COUNTIFS($B27:$AT27,X27,$B$1:$AT$1,"&lt;"&amp;23))</f>
        <v>-20</v>
      </c>
      <c r="BR27">
        <f>(RANK(_calc_라운드기준!Y27,_calc_라운드기준!$B27:$AT27,0)+COUNTIFS(_calc_라운드기준!$B27:$AT27,_calc_라운드기준!Y27,$B$1:$AT$1,"&lt;"&amp;24))-(RANK(Y27,$B27:$AT27,0)+COUNTIFS($B27:$AT27,Y27,$B$1:$AT$1,"&lt;"&amp;24))</f>
        <v>-10</v>
      </c>
      <c r="BS27">
        <f>(RANK(_calc_라운드기준!Z27,_calc_라운드기준!$B27:$AT27,0)+COUNTIFS(_calc_라운드기준!$B27:$AT27,_calc_라운드기준!Z27,$B$1:$AT$1,"&lt;"&amp;25))-(RANK(Z27,$B27:$AT27,0)+COUNTIFS($B27:$AT27,Z27,$B$1:$AT$1,"&lt;"&amp;25))</f>
        <v>-7</v>
      </c>
      <c r="BT27">
        <f>(RANK(_calc_라운드기준!AA27,_calc_라운드기준!$B27:$AT27,0)+COUNTIFS(_calc_라운드기준!$B27:$AT27,_calc_라운드기준!AA27,$B$1:$AT$1,"&lt;"&amp;26))-(RANK(AA27,$B27:$AT27,0)+COUNTIFS($B27:$AT27,AA27,$B$1:$AT$1,"&lt;"&amp;26))</f>
        <v>-5</v>
      </c>
      <c r="BU27">
        <f>(RANK(_calc_라운드기준!AB27,_calc_라운드기준!$B27:$AT27,0)+COUNTIFS(_calc_라운드기준!$B27:$AT27,_calc_라운드기준!AB27,$B$1:$AT$1,"&lt;"&amp;27))-(RANK(AB27,$B27:$AT27,0)+COUNTIFS($B27:$AT27,AB27,$B$1:$AT$1,"&lt;"&amp;27))</f>
        <v>-10</v>
      </c>
      <c r="BV27">
        <f>(RANK(_calc_라운드기준!AC27,_calc_라운드기준!$B27:$AT27,0)+COUNTIFS(_calc_라운드기준!$B27:$AT27,_calc_라운드기준!AC27,$B$1:$AT$1,"&lt;"&amp;28))-(RANK(AC27,$B27:$AT27,0)+COUNTIFS($B27:$AT27,AC27,$B$1:$AT$1,"&lt;"&amp;28))</f>
        <v>-20</v>
      </c>
      <c r="BW27">
        <f>(RANK(_calc_라운드기준!AD27,_calc_라운드기준!$B27:$AT27,0)+COUNTIFS(_calc_라운드기준!$B27:$AT27,_calc_라운드기준!AD27,$B$1:$AT$1,"&lt;"&amp;29))-(RANK(AD27,$B27:$AT27,0)+COUNTIFS($B27:$AT27,AD27,$B$1:$AT$1,"&lt;"&amp;29))</f>
        <v>15</v>
      </c>
      <c r="BX27">
        <f>(RANK(_calc_라운드기준!AE27,_calc_라운드기준!$B27:$AT27,0)+COUNTIFS(_calc_라운드기준!$B27:$AT27,_calc_라운드기준!AE27,$B$1:$AT$1,"&lt;"&amp;30))-(RANK(AE27,$B27:$AT27,0)+COUNTIFS($B27:$AT27,AE27,$B$1:$AT$1,"&lt;"&amp;30))</f>
        <v>12</v>
      </c>
      <c r="BY27">
        <f>(RANK(_calc_라운드기준!AF27,_calc_라운드기준!$B27:$AT27,0)+COUNTIFS(_calc_라운드기준!$B27:$AT27,_calc_라운드기준!AF27,$B$1:$AT$1,"&lt;"&amp;31))-(RANK(AF27,$B27:$AT27,0)+COUNTIFS($B27:$AT27,AF27,$B$1:$AT$1,"&lt;"&amp;31))</f>
        <v>-4</v>
      </c>
      <c r="BZ27">
        <f>(RANK(_calc_라운드기준!AG27,_calc_라운드기준!$B27:$AT27,0)+COUNTIFS(_calc_라운드기준!$B27:$AT27,_calc_라운드기준!AG27,$B$1:$AT$1,"&lt;"&amp;32))-(RANK(AG27,$B27:$AT27,0)+COUNTIFS($B27:$AT27,AG27,$B$1:$AT$1,"&lt;"&amp;32))</f>
        <v>-2</v>
      </c>
      <c r="CA27">
        <f>(RANK(_calc_라운드기준!AH27,_calc_라운드기준!$B27:$AT27,0)+COUNTIFS(_calc_라운드기준!$B27:$AT27,_calc_라운드기준!AH27,$B$1:$AT$1,"&lt;"&amp;33))-(RANK(AH27,$B27:$AT27,0)+COUNTIFS($B27:$AT27,AH27,$B$1:$AT$1,"&lt;"&amp;33))</f>
        <v>22</v>
      </c>
      <c r="CB27">
        <f>(RANK(_calc_라운드기준!AI27,_calc_라운드기준!$B27:$AT27,0)+COUNTIFS(_calc_라운드기준!$B27:$AT27,_calc_라운드기준!AI27,$B$1:$AT$1,"&lt;"&amp;34))-(RANK(AI27,$B27:$AT27,0)+COUNTIFS($B27:$AT27,AI27,$B$1:$AT$1,"&lt;"&amp;34))</f>
        <v>12</v>
      </c>
      <c r="CC27">
        <f>(RANK(_calc_라운드기준!AJ27,_calc_라운드기준!$B27:$AT27,0)+COUNTIFS(_calc_라운드기준!$B27:$AT27,_calc_라운드기준!AJ27,$B$1:$AT$1,"&lt;"&amp;35))-(RANK(AJ27,$B27:$AT27,0)+COUNTIFS($B27:$AT27,AJ27,$B$1:$AT$1,"&lt;"&amp;35))</f>
        <v>20</v>
      </c>
      <c r="CD27">
        <f>(RANK(_calc_라운드기준!AK27,_calc_라운드기준!$B27:$AT27,0)+COUNTIFS(_calc_라운드기준!$B27:$AT27,_calc_라운드기준!AK27,$B$1:$AT$1,"&lt;"&amp;36))-(RANK(AK27,$B27:$AT27,0)+COUNTIFS($B27:$AT27,AK27,$B$1:$AT$1,"&lt;"&amp;36))</f>
        <v>5</v>
      </c>
      <c r="CE27">
        <f>(RANK(_calc_라운드기준!AL27,_calc_라운드기준!$B27:$AT27,0)+COUNTIFS(_calc_라운드기준!$B27:$AT27,_calc_라운드기준!AL27,$B$1:$AT$1,"&lt;"&amp;37))-(RANK(AL27,$B27:$AT27,0)+COUNTIFS($B27:$AT27,AL27,$B$1:$AT$1,"&lt;"&amp;37))</f>
        <v>11</v>
      </c>
      <c r="CF27">
        <f>(RANK(_calc_라운드기준!AM27,_calc_라운드기준!$B27:$AT27,0)+COUNTIFS(_calc_라운드기준!$B27:$AT27,_calc_라운드기준!AM27,$B$1:$AT$1,"&lt;"&amp;38))-(RANK(AM27,$B27:$AT27,0)+COUNTIFS($B27:$AT27,AM27,$B$1:$AT$1,"&lt;"&amp;38))</f>
        <v>6</v>
      </c>
      <c r="CG27">
        <f>(RANK(_calc_라운드기준!AN27,_calc_라운드기준!$B27:$AT27,0)+COUNTIFS(_calc_라운드기준!$B27:$AT27,_calc_라운드기준!AN27,$B$1:$AT$1,"&lt;"&amp;39))-(RANK(AN27,$B27:$AT27,0)+COUNTIFS($B27:$AT27,AN27,$B$1:$AT$1,"&lt;"&amp;39))</f>
        <v>-7</v>
      </c>
      <c r="CH27">
        <f>(RANK(_calc_라운드기준!AO27,_calc_라운드기준!$B27:$AT27,0)+COUNTIFS(_calc_라운드기준!$B27:$AT27,_calc_라운드기준!AO27,$B$1:$AT$1,"&lt;"&amp;40))-(RANK(AO27,$B27:$AT27,0)+COUNTIFS($B27:$AT27,AO27,$B$1:$AT$1,"&lt;"&amp;40))</f>
        <v>-11</v>
      </c>
      <c r="CI27">
        <f>(RANK(_calc_라운드기준!AP27,_calc_라운드기준!$B27:$AT27,0)+COUNTIFS(_calc_라운드기준!$B27:$AT27,_calc_라운드기준!AP27,$B$1:$AT$1,"&lt;"&amp;41))-(RANK(AP27,$B27:$AT27,0)+COUNTIFS($B27:$AT27,AP27,$B$1:$AT$1,"&lt;"&amp;41))</f>
        <v>-1</v>
      </c>
      <c r="CJ27">
        <f>(RANK(_calc_라운드기준!AQ27,_calc_라운드기준!$B27:$AT27,0)+COUNTIFS(_calc_라운드기준!$B27:$AT27,_calc_라운드기준!AQ27,$B$1:$AT$1,"&lt;"&amp;42))-(RANK(AQ27,$B27:$AT27,0)+COUNTIFS($B27:$AT27,AQ27,$B$1:$AT$1,"&lt;"&amp;42))</f>
        <v>-12</v>
      </c>
      <c r="CK27">
        <f>(RANK(_calc_라운드기준!AR27,_calc_라운드기준!$B27:$AT27,0)+COUNTIFS(_calc_라운드기준!$B27:$AT27,_calc_라운드기준!AR27,$B$1:$AT$1,"&lt;"&amp;43))-(RANK(AR27,$B27:$AT27,0)+COUNTIFS($B27:$AT27,AR27,$B$1:$AT$1,"&lt;"&amp;43))</f>
        <v>0</v>
      </c>
      <c r="CL27">
        <f>(RANK(_calc_라운드기준!AS27,_calc_라운드기준!$B27:$AT27,0)+COUNTIFS(_calc_라운드기준!$B27:$AT27,_calc_라운드기준!AS27,$B$1:$AT$1,"&lt;"&amp;44))-(RANK(AS27,$B27:$AT27,0)+COUNTIFS($B27:$AT27,AS27,$B$1:$AT$1,"&lt;"&amp;44))</f>
        <v>15</v>
      </c>
      <c r="CM27">
        <f>(RANK(_calc_라운드기준!AT27,_calc_라운드기준!$B27:$AT27,0)+COUNTIFS(_calc_라운드기준!$B27:$AT27,_calc_라운드기준!AT27,$B$1:$AT$1,"&lt;"&amp;45))-(RANK(AT27,$B27:$AT27,0)+COUNTIFS($B27:$AT27,AT27,$B$1:$AT$1,"&lt;"&amp;45))</f>
        <v>24</v>
      </c>
      <c r="CN27">
        <f t="shared" si="0"/>
        <v>43</v>
      </c>
      <c r="CO27">
        <f t="shared" si="1"/>
        <v>20</v>
      </c>
      <c r="CP27">
        <f t="shared" si="2"/>
        <v>22</v>
      </c>
      <c r="CQ27">
        <f t="shared" si="3"/>
        <v>38</v>
      </c>
      <c r="CR27">
        <f t="shared" si="4"/>
        <v>45</v>
      </c>
      <c r="CS27">
        <f t="shared" si="5"/>
        <v>17</v>
      </c>
      <c r="CT27">
        <f t="shared" si="6"/>
        <v>19</v>
      </c>
      <c r="CU27">
        <f t="shared" si="7"/>
        <v>44</v>
      </c>
      <c r="CV27">
        <f t="shared" si="8"/>
        <v>28</v>
      </c>
      <c r="CW27">
        <f t="shared" si="9"/>
        <v>33</v>
      </c>
      <c r="CX27">
        <f t="shared" si="10"/>
        <v>21</v>
      </c>
      <c r="CY27">
        <f t="shared" si="11"/>
        <v>13</v>
      </c>
      <c r="CZ27">
        <f t="shared" si="12"/>
        <v>1</v>
      </c>
      <c r="DA27">
        <f t="shared" si="13"/>
        <v>6</v>
      </c>
      <c r="DB27">
        <f t="shared" si="14"/>
        <v>30</v>
      </c>
      <c r="DC27">
        <f t="shared" si="15"/>
        <v>26</v>
      </c>
      <c r="DD27">
        <f t="shared" si="16"/>
        <v>40</v>
      </c>
      <c r="DE27">
        <f t="shared" si="17"/>
        <v>7</v>
      </c>
      <c r="DF27">
        <f t="shared" si="18"/>
        <v>34</v>
      </c>
      <c r="DG27">
        <f t="shared" si="19"/>
        <v>15</v>
      </c>
      <c r="DH27">
        <f t="shared" si="20"/>
        <v>3</v>
      </c>
      <c r="DI27">
        <f t="shared" si="21"/>
        <v>10</v>
      </c>
      <c r="DJ27">
        <f t="shared" si="22"/>
        <v>41</v>
      </c>
      <c r="DK27">
        <f t="shared" si="23"/>
        <v>35</v>
      </c>
      <c r="DL27">
        <f t="shared" si="24"/>
        <v>31</v>
      </c>
      <c r="DM27">
        <f t="shared" si="25"/>
        <v>29</v>
      </c>
      <c r="DN27">
        <f t="shared" si="26"/>
        <v>36</v>
      </c>
      <c r="DO27">
        <f t="shared" si="27"/>
        <v>42</v>
      </c>
      <c r="DP27">
        <f t="shared" si="28"/>
        <v>8</v>
      </c>
      <c r="DQ27">
        <f t="shared" si="29"/>
        <v>11</v>
      </c>
      <c r="DR27">
        <f t="shared" si="30"/>
        <v>27</v>
      </c>
      <c r="DS27">
        <f t="shared" si="31"/>
        <v>25</v>
      </c>
      <c r="DT27">
        <f t="shared" si="32"/>
        <v>4</v>
      </c>
      <c r="DU27">
        <f t="shared" si="33"/>
        <v>12</v>
      </c>
      <c r="DV27">
        <f t="shared" si="34"/>
        <v>5</v>
      </c>
      <c r="DW27">
        <f t="shared" si="35"/>
        <v>18</v>
      </c>
      <c r="DX27">
        <f t="shared" si="36"/>
        <v>14</v>
      </c>
      <c r="DY27">
        <f t="shared" si="37"/>
        <v>16</v>
      </c>
      <c r="DZ27">
        <f t="shared" si="38"/>
        <v>32</v>
      </c>
      <c r="EA27">
        <f t="shared" si="39"/>
        <v>37</v>
      </c>
      <c r="EB27">
        <f t="shared" si="40"/>
        <v>24</v>
      </c>
      <c r="EC27">
        <f t="shared" si="41"/>
        <v>39</v>
      </c>
      <c r="ED27">
        <f t="shared" si="42"/>
        <v>23</v>
      </c>
      <c r="EE27">
        <f t="shared" si="43"/>
        <v>9</v>
      </c>
      <c r="EF27">
        <f t="shared" si="44"/>
        <v>2</v>
      </c>
    </row>
    <row r="28" spans="1:136" ht="16.5" customHeight="1">
      <c r="A28">
        <f>_calc_라운드기준!A28</f>
        <v>1218</v>
      </c>
      <c r="B28">
        <f>INDEX(_calc_누적빈도!B:B,$A28)-INDEX(_calc_누적빈도!B:B,$A28-기준300회_후보!$B$1)</f>
        <v>38</v>
      </c>
      <c r="C28">
        <f>INDEX(_calc_누적빈도!C:C,$A28)-INDEX(_calc_누적빈도!C:C,$A28-기준300회_후보!$B$1)</f>
        <v>32</v>
      </c>
      <c r="D28">
        <f>INDEX(_calc_누적빈도!D:D,$A28)-INDEX(_calc_누적빈도!D:D,$A28-기준300회_후보!$B$1)</f>
        <v>50</v>
      </c>
      <c r="E28">
        <f>INDEX(_calc_누적빈도!E:E,$A28)-INDEX(_calc_누적빈도!E:E,$A28-기준300회_후보!$B$1)</f>
        <v>35</v>
      </c>
      <c r="F28">
        <f>INDEX(_calc_누적빈도!F:F,$A28)-INDEX(_calc_누적빈도!F:F,$A28-기준300회_후보!$B$1)</f>
        <v>26</v>
      </c>
      <c r="G28">
        <f>INDEX(_calc_누적빈도!G:G,$A28)-INDEX(_calc_누적빈도!G:G,$A28-기준300회_후보!$B$1)</f>
        <v>47</v>
      </c>
      <c r="H28">
        <f>INDEX(_calc_누적빈도!H:H,$A28)-INDEX(_calc_누적빈도!H:H,$A28-기준300회_후보!$B$1)</f>
        <v>47</v>
      </c>
      <c r="I28">
        <f>INDEX(_calc_누적빈도!I:I,$A28)-INDEX(_calc_누적빈도!I:I,$A28-기준300회_후보!$B$1)</f>
        <v>32</v>
      </c>
      <c r="J28">
        <f>INDEX(_calc_누적빈도!J:J,$A28)-INDEX(_calc_누적빈도!J:J,$A28-기준300회_후보!$B$1)</f>
        <v>40</v>
      </c>
      <c r="K28">
        <f>INDEX(_calc_누적빈도!K:K,$A28)-INDEX(_calc_누적빈도!K:K,$A28-기준300회_후보!$B$1)</f>
        <v>36</v>
      </c>
      <c r="L28">
        <f>INDEX(_calc_누적빈도!L:L,$A28)-INDEX(_calc_누적빈도!L:L,$A28-기준300회_후보!$B$1)</f>
        <v>40</v>
      </c>
      <c r="M28">
        <f>INDEX(_calc_누적빈도!M:M,$A28)-INDEX(_calc_누적빈도!M:M,$A28-기준300회_후보!$B$1)</f>
        <v>47</v>
      </c>
      <c r="N28">
        <f>INDEX(_calc_누적빈도!N:N,$A28)-INDEX(_calc_누적빈도!N:N,$A28-기준300회_후보!$B$1)</f>
        <v>47</v>
      </c>
      <c r="O28">
        <f>INDEX(_calc_누적빈도!O:O,$A28)-INDEX(_calc_누적빈도!O:O,$A28-기준300회_후보!$B$1)</f>
        <v>40</v>
      </c>
      <c r="P28">
        <f>INDEX(_calc_누적빈도!P:P,$A28)-INDEX(_calc_누적빈도!P:P,$A28-기준300회_후보!$B$1)</f>
        <v>44</v>
      </c>
      <c r="Q28">
        <f>INDEX(_calc_누적빈도!Q:Q,$A28)-INDEX(_calc_누적빈도!Q:Q,$A28-기준300회_후보!$B$1)</f>
        <v>46</v>
      </c>
      <c r="R28">
        <f>INDEX(_calc_누적빈도!R:R,$A28)-INDEX(_calc_누적빈도!R:R,$A28-기준300회_후보!$B$1)</f>
        <v>37</v>
      </c>
      <c r="S28">
        <f>INDEX(_calc_누적빈도!S:S,$A28)-INDEX(_calc_누적빈도!S:S,$A28-기준300회_후보!$B$1)</f>
        <v>40</v>
      </c>
      <c r="T28">
        <f>INDEX(_calc_누적빈도!T:T,$A28)-INDEX(_calc_누적빈도!T:T,$A28-기준300회_후보!$B$1)</f>
        <v>39</v>
      </c>
      <c r="U28">
        <f>INDEX(_calc_누적빈도!U:U,$A28)-INDEX(_calc_누적빈도!U:U,$A28-기준300회_후보!$B$1)</f>
        <v>40</v>
      </c>
      <c r="V28">
        <f>INDEX(_calc_누적빈도!V:V,$A28)-INDEX(_calc_누적빈도!V:V,$A28-기준300회_후보!$B$1)</f>
        <v>41</v>
      </c>
      <c r="W28">
        <f>INDEX(_calc_누적빈도!W:W,$A28)-INDEX(_calc_누적빈도!W:W,$A28-기준300회_후보!$B$1)</f>
        <v>38</v>
      </c>
      <c r="X28">
        <f>INDEX(_calc_누적빈도!X:X,$A28)-INDEX(_calc_누적빈도!X:X,$A28-기준300회_후보!$B$1)</f>
        <v>38</v>
      </c>
      <c r="Y28">
        <f>INDEX(_calc_누적빈도!Y:Y,$A28)-INDEX(_calc_누적빈도!Y:Y,$A28-기준300회_후보!$B$1)</f>
        <v>42</v>
      </c>
      <c r="Z28">
        <f>INDEX(_calc_누적빈도!Z:Z,$A28)-INDEX(_calc_누적빈도!Z:Z,$A28-기준300회_후보!$B$1)</f>
        <v>32</v>
      </c>
      <c r="AA28">
        <f>INDEX(_calc_누적빈도!AA:AA,$A28)-INDEX(_calc_누적빈도!AA:AA,$A28-기준300회_후보!$B$1)</f>
        <v>40</v>
      </c>
      <c r="AB28">
        <f>INDEX(_calc_누적빈도!AB:AB,$A28)-INDEX(_calc_누적빈도!AB:AB,$A28-기준300회_후보!$B$1)</f>
        <v>44</v>
      </c>
      <c r="AC28">
        <f>INDEX(_calc_누적빈도!AC:AC,$A28)-INDEX(_calc_누적빈도!AC:AC,$A28-기준300회_후보!$B$1)</f>
        <v>37</v>
      </c>
      <c r="AD28">
        <f>INDEX(_calc_누적빈도!AD:AD,$A28)-INDEX(_calc_누적빈도!AD:AD,$A28-기준300회_후보!$B$1)</f>
        <v>42</v>
      </c>
      <c r="AE28">
        <f>INDEX(_calc_누적빈도!AE:AE,$A28)-INDEX(_calc_누적빈도!AE:AE,$A28-기준300회_후보!$B$1)</f>
        <v>45</v>
      </c>
      <c r="AF28">
        <f>INDEX(_calc_누적빈도!AF:AF,$A28)-INDEX(_calc_누적빈도!AF:AF,$A28-기준300회_후보!$B$1)</f>
        <v>42</v>
      </c>
      <c r="AG28">
        <f>INDEX(_calc_누적빈도!AG:AG,$A28)-INDEX(_calc_누적빈도!AG:AG,$A28-기준300회_후보!$B$1)</f>
        <v>34</v>
      </c>
      <c r="AH28">
        <f>INDEX(_calc_누적빈도!AH:AH,$A28)-INDEX(_calc_누적빈도!AH:AH,$A28-기준300회_후보!$B$1)</f>
        <v>46</v>
      </c>
      <c r="AI28">
        <f>INDEX(_calc_누적빈도!AI:AI,$A28)-INDEX(_calc_누적빈도!AI:AI,$A28-기준300회_후보!$B$1)</f>
        <v>38</v>
      </c>
      <c r="AJ28">
        <f>INDEX(_calc_누적빈도!AJ:AJ,$A28)-INDEX(_calc_누적빈도!AJ:AJ,$A28-기준300회_후보!$B$1)</f>
        <v>48</v>
      </c>
      <c r="AK28">
        <f>INDEX(_calc_누적빈도!AK:AK,$A28)-INDEX(_calc_누적빈도!AK:AK,$A28-기준300회_후보!$B$1)</f>
        <v>42</v>
      </c>
      <c r="AL28">
        <f>INDEX(_calc_누적빈도!AL:AL,$A28)-INDEX(_calc_누적빈도!AL:AL,$A28-기준300회_후보!$B$1)</f>
        <v>44</v>
      </c>
      <c r="AM28">
        <f>INDEX(_calc_누적빈도!AM:AM,$A28)-INDEX(_calc_누적빈도!AM:AM,$A28-기준300회_후보!$B$1)</f>
        <v>47</v>
      </c>
      <c r="AN28">
        <f>INDEX(_calc_누적빈도!AN:AN,$A28)-INDEX(_calc_누적빈도!AN:AN,$A28-기준300회_후보!$B$1)</f>
        <v>34</v>
      </c>
      <c r="AO28">
        <f>INDEX(_calc_누적빈도!AO:AO,$A28)-INDEX(_calc_누적빈도!AO:AO,$A28-기준300회_후보!$B$1)</f>
        <v>40</v>
      </c>
      <c r="AP28">
        <f>INDEX(_calc_누적빈도!AP:AP,$A28)-INDEX(_calc_누적빈도!AP:AP,$A28-기준300회_후보!$B$1)</f>
        <v>37</v>
      </c>
      <c r="AQ28">
        <f>INDEX(_calc_누적빈도!AQ:AQ,$A28)-INDEX(_calc_누적빈도!AQ:AQ,$A28-기준300회_후보!$B$1)</f>
        <v>35</v>
      </c>
      <c r="AR28">
        <f>INDEX(_calc_누적빈도!AR:AR,$A28)-INDEX(_calc_누적빈도!AR:AR,$A28-기준300회_후보!$B$1)</f>
        <v>28</v>
      </c>
      <c r="AS28">
        <f>INDEX(_calc_누적빈도!AS:AS,$A28)-INDEX(_calc_누적빈도!AS:AS,$A28-기준300회_후보!$B$1)</f>
        <v>41</v>
      </c>
      <c r="AT28">
        <f>INDEX(_calc_누적빈도!AT:AT,$A28)-INDEX(_calc_누적빈도!AT:AT,$A28-기준300회_후보!$B$1)</f>
        <v>42</v>
      </c>
      <c r="AU28">
        <f>(RANK(_calc_라운드기준!B28,_calc_라운드기준!$B28:$AT28,0)+COUNTIFS(_calc_라운드기준!$B28:$AT28,_calc_라운드기준!B28,$B$1:$AT$1,"&lt;"&amp;1))-(RANK(B28,$B28:$AT28,0)+COUNTIFS($B28:$AT28,B28,$B$1:$AT$1,"&lt;"&amp;1))</f>
        <v>-23</v>
      </c>
      <c r="AV28">
        <f>(RANK(_calc_라운드기준!C28,_calc_라운드기준!$B28:$AT28,0)+COUNTIFS(_calc_라운드기준!$B28:$AT28,_calc_라운드기준!C28,$B$1:$AT$1,"&lt;"&amp;2))-(RANK(C28,$B28:$AT28,0)+COUNTIFS($B28:$AT28,C28,$B$1:$AT$1,"&lt;"&amp;2))</f>
        <v>1</v>
      </c>
      <c r="AW28">
        <f>(RANK(_calc_라운드기준!D28,_calc_라운드기준!$B28:$AT28,0)+COUNTIFS(_calc_라운드기준!$B28:$AT28,_calc_라운드기준!D28,$B$1:$AT$1,"&lt;"&amp;3))-(RANK(D28,$B28:$AT28,0)+COUNTIFS($B28:$AT28,D28,$B$1:$AT$1,"&lt;"&amp;3))</f>
        <v>1</v>
      </c>
      <c r="AX28">
        <f>(RANK(_calc_라운드기준!E28,_calc_라운드기준!$B28:$AT28,0)+COUNTIFS(_calc_라운드기준!$B28:$AT28,_calc_라운드기준!E28,$B$1:$AT$1,"&lt;"&amp;4))-(RANK(E28,$B28:$AT28,0)+COUNTIFS($B28:$AT28,E28,$B$1:$AT$1,"&lt;"&amp;4))</f>
        <v>-11</v>
      </c>
      <c r="AY28">
        <f>(RANK(_calc_라운드기준!F28,_calc_라운드기준!$B28:$AT28,0)+COUNTIFS(_calc_라운드기준!$B28:$AT28,_calc_라운드기준!F28,$B$1:$AT$1,"&lt;"&amp;5))-(RANK(F28,$B28:$AT28,0)+COUNTIFS($B28:$AT28,F28,$B$1:$AT$1,"&lt;"&amp;5))</f>
        <v>-38</v>
      </c>
      <c r="AZ28">
        <f>(RANK(_calc_라운드기준!G28,_calc_라운드기준!$B28:$AT28,0)+COUNTIFS(_calc_라운드기준!$B28:$AT28,_calc_라운드기준!G28,$B$1:$AT$1,"&lt;"&amp;6))-(RANK(G28,$B28:$AT28,0)+COUNTIFS($B28:$AT28,G28,$B$1:$AT$1,"&lt;"&amp;6))</f>
        <v>5</v>
      </c>
      <c r="BA28">
        <f>(RANK(_calc_라운드기준!H28,_calc_라운드기준!$B28:$AT28,0)+COUNTIFS(_calc_라운드기준!$B28:$AT28,_calc_라운드기준!H28,$B$1:$AT$1,"&lt;"&amp;7))-(RANK(H28,$B28:$AT28,0)+COUNTIFS($B28:$AT28,H28,$B$1:$AT$1,"&lt;"&amp;7))</f>
        <v>5</v>
      </c>
      <c r="BB28">
        <f>(RANK(_calc_라운드기준!I28,_calc_라운드기준!$B28:$AT28,0)+COUNTIFS(_calc_라운드기준!$B28:$AT28,_calc_라운드기준!I28,$B$1:$AT$1,"&lt;"&amp;8))-(RANK(I28,$B28:$AT28,0)+COUNTIFS($B28:$AT28,I28,$B$1:$AT$1,"&lt;"&amp;8))</f>
        <v>-32</v>
      </c>
      <c r="BC28">
        <f>(RANK(_calc_라운드기준!J28,_calc_라운드기준!$B28:$AT28,0)+COUNTIFS(_calc_라운드기준!$B28:$AT28,_calc_라운드기준!J28,$B$1:$AT$1,"&lt;"&amp;9))-(RANK(J28,$B28:$AT28,0)+COUNTIFS($B28:$AT28,J28,$B$1:$AT$1,"&lt;"&amp;9))</f>
        <v>-10</v>
      </c>
      <c r="BD28">
        <f>(RANK(_calc_라운드기준!K28,_calc_라운드기준!$B28:$AT28,0)+COUNTIFS(_calc_라운드기준!$B28:$AT28,_calc_라운드기준!K28,$B$1:$AT$1,"&lt;"&amp;10))-(RANK(K28,$B28:$AT28,0)+COUNTIFS($B28:$AT28,K28,$B$1:$AT$1,"&lt;"&amp;10))</f>
        <v>-9</v>
      </c>
      <c r="BE28">
        <f>(RANK(_calc_라운드기준!L28,_calc_라운드기준!$B28:$AT28,0)+COUNTIFS(_calc_라운드기준!$B28:$AT28,_calc_라운드기준!L28,$B$1:$AT$1,"&lt;"&amp;11))-(RANK(L28,$B28:$AT28,0)+COUNTIFS($B28:$AT28,L28,$B$1:$AT$1,"&lt;"&amp;11))</f>
        <v>6</v>
      </c>
      <c r="BF28">
        <f>(RANK(_calc_라운드기준!M28,_calc_라운드기준!$B28:$AT28,0)+COUNTIFS(_calc_라운드기준!$B28:$AT28,_calc_라운드기준!M28,$B$1:$AT$1,"&lt;"&amp;12))-(RANK(M28,$B28:$AT28,0)+COUNTIFS($B28:$AT28,M28,$B$1:$AT$1,"&lt;"&amp;12))</f>
        <v>12</v>
      </c>
      <c r="BG28">
        <f>(RANK(_calc_라운드기준!N28,_calc_라운드기준!$B28:$AT28,0)+COUNTIFS(_calc_라운드기준!$B28:$AT28,_calc_라운드기준!N28,$B$1:$AT$1,"&lt;"&amp;13))-(RANK(N28,$B28:$AT28,0)+COUNTIFS($B28:$AT28,N28,$B$1:$AT$1,"&lt;"&amp;13))</f>
        <v>23</v>
      </c>
      <c r="BH28">
        <f>(RANK(_calc_라운드기준!O28,_calc_라운드기준!$B28:$AT28,0)+COUNTIFS(_calc_라운드기준!$B28:$AT28,_calc_라운드기준!O28,$B$1:$AT$1,"&lt;"&amp;14))-(RANK(O28,$B28:$AT28,0)+COUNTIFS($B28:$AT28,O28,$B$1:$AT$1,"&lt;"&amp;14))</f>
        <v>15</v>
      </c>
      <c r="BI28">
        <f>(RANK(_calc_라운드기준!P28,_calc_라운드기준!$B28:$AT28,0)+COUNTIFS(_calc_라운드기준!$B28:$AT28,_calc_라운드기준!P28,$B$1:$AT$1,"&lt;"&amp;15))-(RANK(P28,$B28:$AT28,0)+COUNTIFS($B28:$AT28,P28,$B$1:$AT$1,"&lt;"&amp;15))</f>
        <v>-6</v>
      </c>
      <c r="BJ28">
        <f>(RANK(_calc_라운드기준!Q28,_calc_라운드기준!$B28:$AT28,0)+COUNTIFS(_calc_라운드기준!$B28:$AT28,_calc_라운드기준!Q28,$B$1:$AT$1,"&lt;"&amp;16))-(RANK(Q28,$B28:$AT28,0)+COUNTIFS($B28:$AT28,Q28,$B$1:$AT$1,"&lt;"&amp;16))</f>
        <v>-5</v>
      </c>
      <c r="BK28">
        <f>(RANK(_calc_라운드기준!R28,_calc_라운드기준!$B28:$AT28,0)+COUNTIFS(_calc_라운드기준!$B28:$AT28,_calc_라운드기준!R28,$B$1:$AT$1,"&lt;"&amp;17))-(RANK(R28,$B28:$AT28,0)+COUNTIFS($B28:$AT28,R28,$B$1:$AT$1,"&lt;"&amp;17))</f>
        <v>-15</v>
      </c>
      <c r="BL28">
        <f>(RANK(_calc_라운드기준!S28,_calc_라운드기준!$B28:$AT28,0)+COUNTIFS(_calc_라운드기준!$B28:$AT28,_calc_라운드기준!S28,$B$1:$AT$1,"&lt;"&amp;18))-(RANK(S28,$B28:$AT28,0)+COUNTIFS($B28:$AT28,S28,$B$1:$AT$1,"&lt;"&amp;18))</f>
        <v>15</v>
      </c>
      <c r="BM28">
        <f>(RANK(_calc_라운드기준!T28,_calc_라운드기준!$B28:$AT28,0)+COUNTIFS(_calc_라운드기준!$B28:$AT28,_calc_라운드기준!T28,$B$1:$AT$1,"&lt;"&amp;19))-(RANK(T28,$B28:$AT28,0)+COUNTIFS($B28:$AT28,T28,$B$1:$AT$1,"&lt;"&amp;19))</f>
        <v>-9</v>
      </c>
      <c r="BN28">
        <f>(RANK(_calc_라운드기준!U28,_calc_라운드기준!$B28:$AT28,0)+COUNTIFS(_calc_라운드기준!$B28:$AT28,_calc_라운드기준!U28,$B$1:$AT$1,"&lt;"&amp;20))-(RANK(U28,$B28:$AT28,0)+COUNTIFS($B28:$AT28,U28,$B$1:$AT$1,"&lt;"&amp;20))</f>
        <v>5</v>
      </c>
      <c r="BO28">
        <f>(RANK(_calc_라운드기준!V28,_calc_라운드기준!$B28:$AT28,0)+COUNTIFS(_calc_라운드기준!$B28:$AT28,_calc_라운드기준!V28,$B$1:$AT$1,"&lt;"&amp;21))-(RANK(V28,$B28:$AT28,0)+COUNTIFS($B28:$AT28,V28,$B$1:$AT$1,"&lt;"&amp;21))</f>
        <v>17</v>
      </c>
      <c r="BP28">
        <f>(RANK(_calc_라운드기준!W28,_calc_라운드기준!$B28:$AT28,0)+COUNTIFS(_calc_라운드기준!$B28:$AT28,_calc_라운드기준!W28,$B$1:$AT$1,"&lt;"&amp;22))-(RANK(W28,$B28:$AT28,0)+COUNTIFS($B28:$AT28,W28,$B$1:$AT$1,"&lt;"&amp;22))</f>
        <v>13</v>
      </c>
      <c r="BQ28">
        <f>(RANK(_calc_라운드기준!X28,_calc_라운드기준!$B28:$AT28,0)+COUNTIFS(_calc_라운드기준!$B28:$AT28,_calc_라운드기준!X28,$B$1:$AT$1,"&lt;"&amp;23))-(RANK(X28,$B28:$AT28,0)+COUNTIFS($B28:$AT28,X28,$B$1:$AT$1,"&lt;"&amp;23))</f>
        <v>-19</v>
      </c>
      <c r="BR28">
        <f>(RANK(_calc_라운드기준!Y28,_calc_라운드기준!$B28:$AT28,0)+COUNTIFS(_calc_라운드기준!$B28:$AT28,_calc_라운드기준!Y28,$B$1:$AT$1,"&lt;"&amp;24))-(RANK(Y28,$B28:$AT28,0)+COUNTIFS($B28:$AT28,Y28,$B$1:$AT$1,"&lt;"&amp;24))</f>
        <v>-10</v>
      </c>
      <c r="BS28">
        <f>(RANK(_calc_라운드기준!Z28,_calc_라운드기준!$B28:$AT28,0)+COUNTIFS(_calc_라운드기준!$B28:$AT28,_calc_라운드기준!Z28,$B$1:$AT$1,"&lt;"&amp;25))-(RANK(Z28,$B28:$AT28,0)+COUNTIFS($B28:$AT28,Z28,$B$1:$AT$1,"&lt;"&amp;25))</f>
        <v>-6</v>
      </c>
      <c r="BT28">
        <f>(RANK(_calc_라운드기준!AA28,_calc_라운드기준!$B28:$AT28,0)+COUNTIFS(_calc_라운드기준!$B28:$AT28,_calc_라운드기준!AA28,$B$1:$AT$1,"&lt;"&amp;26))-(RANK(AA28,$B28:$AT28,0)+COUNTIFS($B28:$AT28,AA28,$B$1:$AT$1,"&lt;"&amp;26))</f>
        <v>-6</v>
      </c>
      <c r="BU28">
        <f>(RANK(_calc_라운드기준!AB28,_calc_라운드기준!$B28:$AT28,0)+COUNTIFS(_calc_라운드기준!$B28:$AT28,_calc_라운드기준!AB28,$B$1:$AT$1,"&lt;"&amp;27))-(RANK(AB28,$B28:$AT28,0)+COUNTIFS($B28:$AT28,AB28,$B$1:$AT$1,"&lt;"&amp;27))</f>
        <v>-11</v>
      </c>
      <c r="BV28">
        <f>(RANK(_calc_라운드기준!AC28,_calc_라운드기준!$B28:$AT28,0)+COUNTIFS(_calc_라운드기준!$B28:$AT28,_calc_라운드기준!AC28,$B$1:$AT$1,"&lt;"&amp;28))-(RANK(AC28,$B28:$AT28,0)+COUNTIFS($B28:$AT28,AC28,$B$1:$AT$1,"&lt;"&amp;28))</f>
        <v>-13</v>
      </c>
      <c r="BW28">
        <f>(RANK(_calc_라운드기준!AD28,_calc_라운드기준!$B28:$AT28,0)+COUNTIFS(_calc_라운드기준!$B28:$AT28,_calc_라운드기준!AD28,$B$1:$AT$1,"&lt;"&amp;29))-(RANK(AD28,$B28:$AT28,0)+COUNTIFS($B28:$AT28,AD28,$B$1:$AT$1,"&lt;"&amp;29))</f>
        <v>16</v>
      </c>
      <c r="BX28">
        <f>(RANK(_calc_라운드기준!AE28,_calc_라운드기준!$B28:$AT28,0)+COUNTIFS(_calc_라운드기준!$B28:$AT28,_calc_라운드기준!AE28,$B$1:$AT$1,"&lt;"&amp;30))-(RANK(AE28,$B28:$AT28,0)+COUNTIFS($B28:$AT28,AE28,$B$1:$AT$1,"&lt;"&amp;30))</f>
        <v>3</v>
      </c>
      <c r="BY28">
        <f>(RANK(_calc_라운드기준!AF28,_calc_라운드기준!$B28:$AT28,0)+COUNTIFS(_calc_라운드기준!$B28:$AT28,_calc_라운드기준!AF28,$B$1:$AT$1,"&lt;"&amp;31))-(RANK(AF28,$B28:$AT28,0)+COUNTIFS($B28:$AT28,AF28,$B$1:$AT$1,"&lt;"&amp;31))</f>
        <v>6</v>
      </c>
      <c r="BZ28">
        <f>(RANK(_calc_라운드기준!AG28,_calc_라운드기준!$B28:$AT28,0)+COUNTIFS(_calc_라운드기준!$B28:$AT28,_calc_라운드기준!AG28,$B$1:$AT$1,"&lt;"&amp;32))-(RANK(AG28,$B28:$AT28,0)+COUNTIFS($B28:$AT28,AG28,$B$1:$AT$1,"&lt;"&amp;32))</f>
        <v>1</v>
      </c>
      <c r="CA28">
        <f>(RANK(_calc_라운드기준!AH28,_calc_라운드기준!$B28:$AT28,0)+COUNTIFS(_calc_라운드기준!$B28:$AT28,_calc_라운드기준!AH28,$B$1:$AT$1,"&lt;"&amp;33))-(RANK(AH28,$B28:$AT28,0)+COUNTIFS($B28:$AT28,AH28,$B$1:$AT$1,"&lt;"&amp;33))</f>
        <v>14</v>
      </c>
      <c r="CB28">
        <f>(RANK(_calc_라운드기준!AI28,_calc_라운드기준!$B28:$AT28,0)+COUNTIFS(_calc_라운드기준!$B28:$AT28,_calc_라운드기준!AI28,$B$1:$AT$1,"&lt;"&amp;34))-(RANK(AI28,$B28:$AT28,0)+COUNTIFS($B28:$AT28,AI28,$B$1:$AT$1,"&lt;"&amp;34))</f>
        <v>13</v>
      </c>
      <c r="CC28">
        <f>(RANK(_calc_라운드기준!AJ28,_calc_라운드기준!$B28:$AT28,0)+COUNTIFS(_calc_라운드기준!$B28:$AT28,_calc_라운드기준!AJ28,$B$1:$AT$1,"&lt;"&amp;35))-(RANK(AJ28,$B28:$AT28,0)+COUNTIFS($B28:$AT28,AJ28,$B$1:$AT$1,"&lt;"&amp;35))</f>
        <v>22</v>
      </c>
      <c r="CD28">
        <f>(RANK(_calc_라운드기준!AK28,_calc_라운드기준!$B28:$AT28,0)+COUNTIFS(_calc_라운드기준!$B28:$AT28,_calc_라운드기준!AK28,$B$1:$AT$1,"&lt;"&amp;36))-(RANK(AK28,$B28:$AT28,0)+COUNTIFS($B28:$AT28,AK28,$B$1:$AT$1,"&lt;"&amp;36))</f>
        <v>8</v>
      </c>
      <c r="CE28">
        <f>(RANK(_calc_라운드기준!AL28,_calc_라운드기준!$B28:$AT28,0)+COUNTIFS(_calc_라운드기준!$B28:$AT28,_calc_라운드기준!AL28,$B$1:$AT$1,"&lt;"&amp;37))-(RANK(AL28,$B28:$AT28,0)+COUNTIFS($B28:$AT28,AL28,$B$1:$AT$1,"&lt;"&amp;37))</f>
        <v>1</v>
      </c>
      <c r="CF28">
        <f>(RANK(_calc_라운드기준!AM28,_calc_라운드기준!$B28:$AT28,0)+COUNTIFS(_calc_라운드기준!$B28:$AT28,_calc_라운드기준!AM28,$B$1:$AT$1,"&lt;"&amp;38))-(RANK(AM28,$B28:$AT28,0)+COUNTIFS($B28:$AT28,AM28,$B$1:$AT$1,"&lt;"&amp;38))</f>
        <v>8</v>
      </c>
      <c r="CG28">
        <f>(RANK(_calc_라운드기준!AN28,_calc_라운드기준!$B28:$AT28,0)+COUNTIFS(_calc_라운드기준!$B28:$AT28,_calc_라운드기준!AN28,$B$1:$AT$1,"&lt;"&amp;39))-(RANK(AN28,$B28:$AT28,0)+COUNTIFS($B28:$AT28,AN28,$B$1:$AT$1,"&lt;"&amp;39))</f>
        <v>-8</v>
      </c>
      <c r="CH28">
        <f>(RANK(_calc_라운드기준!AO28,_calc_라운드기준!$B28:$AT28,0)+COUNTIFS(_calc_라운드기준!$B28:$AT28,_calc_라운드기준!AO28,$B$1:$AT$1,"&lt;"&amp;40))-(RANK(AO28,$B28:$AT28,0)+COUNTIFS($B28:$AT28,AO28,$B$1:$AT$1,"&lt;"&amp;40))</f>
        <v>-11</v>
      </c>
      <c r="CI28">
        <f>(RANK(_calc_라운드기준!AP28,_calc_라운드기준!$B28:$AT28,0)+COUNTIFS(_calc_라운드기준!$B28:$AT28,_calc_라운드기준!AP28,$B$1:$AT$1,"&lt;"&amp;41))-(RANK(AP28,$B28:$AT28,0)+COUNTIFS($B28:$AT28,AP28,$B$1:$AT$1,"&lt;"&amp;41))</f>
        <v>-2</v>
      </c>
      <c r="CJ28">
        <f>(RANK(_calc_라운드기준!AQ28,_calc_라운드기준!$B28:$AT28,0)+COUNTIFS(_calc_라운드기준!$B28:$AT28,_calc_라운드기준!AQ28,$B$1:$AT$1,"&lt;"&amp;42))-(RANK(AQ28,$B28:$AT28,0)+COUNTIFS($B28:$AT28,AQ28,$B$1:$AT$1,"&lt;"&amp;42))</f>
        <v>-4</v>
      </c>
      <c r="CK28">
        <f>(RANK(_calc_라운드기준!AR28,_calc_라운드기준!$B28:$AT28,0)+COUNTIFS(_calc_라운드기준!$B28:$AT28,_calc_라운드기준!AR28,$B$1:$AT$1,"&lt;"&amp;43))-(RANK(AR28,$B28:$AT28,0)+COUNTIFS($B28:$AT28,AR28,$B$1:$AT$1,"&lt;"&amp;43))</f>
        <v>0</v>
      </c>
      <c r="CL28">
        <f>(RANK(_calc_라운드기준!AS28,_calc_라운드기준!$B28:$AT28,0)+COUNTIFS(_calc_라운드기준!$B28:$AT28,_calc_라운드기준!AS28,$B$1:$AT$1,"&lt;"&amp;44))-(RANK(AS28,$B28:$AT28,0)+COUNTIFS($B28:$AT28,AS28,$B$1:$AT$1,"&lt;"&amp;44))</f>
        <v>15</v>
      </c>
      <c r="CM28">
        <f>(RANK(_calc_라운드기준!AT28,_calc_라운드기준!$B28:$AT28,0)+COUNTIFS(_calc_라운드기준!$B28:$AT28,_calc_라운드기준!AT28,$B$1:$AT$1,"&lt;"&amp;45))-(RANK(AT28,$B28:$AT28,0)+COUNTIFS($B28:$AT28,AT28,$B$1:$AT$1,"&lt;"&amp;45))</f>
        <v>23</v>
      </c>
      <c r="CN28">
        <f t="shared" si="0"/>
        <v>43</v>
      </c>
      <c r="CO28">
        <f t="shared" si="1"/>
        <v>21</v>
      </c>
      <c r="CP28">
        <f t="shared" si="2"/>
        <v>22</v>
      </c>
      <c r="CQ28">
        <f t="shared" si="3"/>
        <v>37</v>
      </c>
      <c r="CR28">
        <f t="shared" si="4"/>
        <v>45</v>
      </c>
      <c r="CS28">
        <f t="shared" si="5"/>
        <v>17</v>
      </c>
      <c r="CT28">
        <f t="shared" si="6"/>
        <v>18</v>
      </c>
      <c r="CU28">
        <f t="shared" si="7"/>
        <v>44</v>
      </c>
      <c r="CV28">
        <f t="shared" si="8"/>
        <v>35</v>
      </c>
      <c r="CW28">
        <f t="shared" si="9"/>
        <v>33</v>
      </c>
      <c r="CX28">
        <f t="shared" si="10"/>
        <v>15</v>
      </c>
      <c r="CY28">
        <f t="shared" si="11"/>
        <v>12</v>
      </c>
      <c r="CZ28">
        <f t="shared" si="12"/>
        <v>1</v>
      </c>
      <c r="DA28">
        <f t="shared" si="13"/>
        <v>6</v>
      </c>
      <c r="DB28">
        <f t="shared" si="14"/>
        <v>29</v>
      </c>
      <c r="DC28">
        <f t="shared" si="15"/>
        <v>28</v>
      </c>
      <c r="DD28">
        <f t="shared" si="16"/>
        <v>41</v>
      </c>
      <c r="DE28">
        <f t="shared" si="17"/>
        <v>7</v>
      </c>
      <c r="DF28">
        <f t="shared" si="18"/>
        <v>34</v>
      </c>
      <c r="DG28">
        <f t="shared" si="19"/>
        <v>19</v>
      </c>
      <c r="DH28">
        <f t="shared" si="20"/>
        <v>4</v>
      </c>
      <c r="DI28">
        <f t="shared" si="21"/>
        <v>10</v>
      </c>
      <c r="DJ28">
        <f t="shared" si="22"/>
        <v>42</v>
      </c>
      <c r="DK28">
        <f t="shared" si="23"/>
        <v>36</v>
      </c>
      <c r="DL28">
        <f t="shared" si="24"/>
        <v>30</v>
      </c>
      <c r="DM28">
        <f t="shared" si="25"/>
        <v>31</v>
      </c>
      <c r="DN28">
        <f t="shared" si="26"/>
        <v>38</v>
      </c>
      <c r="DO28">
        <f t="shared" si="27"/>
        <v>40</v>
      </c>
      <c r="DP28">
        <f t="shared" si="28"/>
        <v>5</v>
      </c>
      <c r="DQ28">
        <f t="shared" si="29"/>
        <v>20</v>
      </c>
      <c r="DR28">
        <f t="shared" si="30"/>
        <v>16</v>
      </c>
      <c r="DS28">
        <f t="shared" si="31"/>
        <v>23</v>
      </c>
      <c r="DT28">
        <f t="shared" si="32"/>
        <v>9</v>
      </c>
      <c r="DU28">
        <f t="shared" si="33"/>
        <v>11</v>
      </c>
      <c r="DV28">
        <f t="shared" si="34"/>
        <v>3</v>
      </c>
      <c r="DW28">
        <f t="shared" si="35"/>
        <v>13</v>
      </c>
      <c r="DX28">
        <f t="shared" si="36"/>
        <v>24</v>
      </c>
      <c r="DY28">
        <f t="shared" si="37"/>
        <v>14</v>
      </c>
      <c r="DZ28">
        <f t="shared" si="38"/>
        <v>32</v>
      </c>
      <c r="EA28">
        <f t="shared" si="39"/>
        <v>39</v>
      </c>
      <c r="EB28">
        <f t="shared" si="40"/>
        <v>26</v>
      </c>
      <c r="EC28">
        <f t="shared" si="41"/>
        <v>27</v>
      </c>
      <c r="ED28">
        <f t="shared" si="42"/>
        <v>25</v>
      </c>
      <c r="EE28">
        <f t="shared" si="43"/>
        <v>8</v>
      </c>
      <c r="EF28">
        <f t="shared" si="44"/>
        <v>2</v>
      </c>
    </row>
    <row r="29" spans="1:136" ht="16.5" customHeight="1">
      <c r="A29">
        <f>_calc_라운드기준!A29</f>
        <v>1217</v>
      </c>
      <c r="B29">
        <f>INDEX(_calc_누적빈도!B:B,$A29)-INDEX(_calc_누적빈도!B:B,$A29-기준300회_후보!$B$1)</f>
        <v>39</v>
      </c>
      <c r="C29">
        <f>INDEX(_calc_누적빈도!C:C,$A29)-INDEX(_calc_누적빈도!C:C,$A29-기준300회_후보!$B$1)</f>
        <v>32</v>
      </c>
      <c r="D29">
        <f>INDEX(_calc_누적빈도!D:D,$A29)-INDEX(_calc_누적빈도!D:D,$A29-기준300회_후보!$B$1)</f>
        <v>51</v>
      </c>
      <c r="E29">
        <f>INDEX(_calc_누적빈도!E:E,$A29)-INDEX(_calc_누적빈도!E:E,$A29-기준300회_후보!$B$1)</f>
        <v>35</v>
      </c>
      <c r="F29">
        <f>INDEX(_calc_누적빈도!F:F,$A29)-INDEX(_calc_누적빈도!F:F,$A29-기준300회_후보!$B$1)</f>
        <v>26</v>
      </c>
      <c r="G29">
        <f>INDEX(_calc_누적빈도!G:G,$A29)-INDEX(_calc_누적빈도!G:G,$A29-기준300회_후보!$B$1)</f>
        <v>47</v>
      </c>
      <c r="H29">
        <f>INDEX(_calc_누적빈도!H:H,$A29)-INDEX(_calc_누적빈도!H:H,$A29-기준300회_후보!$B$1)</f>
        <v>47</v>
      </c>
      <c r="I29">
        <f>INDEX(_calc_누적빈도!I:I,$A29)-INDEX(_calc_누적빈도!I:I,$A29-기준300회_후보!$B$1)</f>
        <v>31</v>
      </c>
      <c r="J29">
        <f>INDEX(_calc_누적빈도!J:J,$A29)-INDEX(_calc_누적빈도!J:J,$A29-기준300회_후보!$B$1)</f>
        <v>40</v>
      </c>
      <c r="K29">
        <f>INDEX(_calc_누적빈도!K:K,$A29)-INDEX(_calc_누적빈도!K:K,$A29-기준300회_후보!$B$1)</f>
        <v>35</v>
      </c>
      <c r="L29">
        <f>INDEX(_calc_누적빈도!L:L,$A29)-INDEX(_calc_누적빈도!L:L,$A29-기준300회_후보!$B$1)</f>
        <v>40</v>
      </c>
      <c r="M29">
        <f>INDEX(_calc_누적빈도!M:M,$A29)-INDEX(_calc_누적빈도!M:M,$A29-기준300회_후보!$B$1)</f>
        <v>47</v>
      </c>
      <c r="N29">
        <f>INDEX(_calc_누적빈도!N:N,$A29)-INDEX(_calc_누적빈도!N:N,$A29-기준300회_후보!$B$1)</f>
        <v>47</v>
      </c>
      <c r="O29">
        <f>INDEX(_calc_누적빈도!O:O,$A29)-INDEX(_calc_누적빈도!O:O,$A29-기준300회_후보!$B$1)</f>
        <v>40</v>
      </c>
      <c r="P29">
        <f>INDEX(_calc_누적빈도!P:P,$A29)-INDEX(_calc_누적빈도!P:P,$A29-기준300회_후보!$B$1)</f>
        <v>43</v>
      </c>
      <c r="Q29">
        <f>INDEX(_calc_누적빈도!Q:Q,$A29)-INDEX(_calc_누적빈도!Q:Q,$A29-기준300회_후보!$B$1)</f>
        <v>46</v>
      </c>
      <c r="R29">
        <f>INDEX(_calc_누적빈도!R:R,$A29)-INDEX(_calc_누적빈도!R:R,$A29-기준300회_후보!$B$1)</f>
        <v>37</v>
      </c>
      <c r="S29">
        <f>INDEX(_calc_누적빈도!S:S,$A29)-INDEX(_calc_누적빈도!S:S,$A29-기준300회_후보!$B$1)</f>
        <v>40</v>
      </c>
      <c r="T29">
        <f>INDEX(_calc_누적빈도!T:T,$A29)-INDEX(_calc_누적빈도!T:T,$A29-기준300회_후보!$B$1)</f>
        <v>39</v>
      </c>
      <c r="U29">
        <f>INDEX(_calc_누적빈도!U:U,$A29)-INDEX(_calc_누적빈도!U:U,$A29-기준300회_후보!$B$1)</f>
        <v>39</v>
      </c>
      <c r="V29">
        <f>INDEX(_calc_누적빈도!V:V,$A29)-INDEX(_calc_누적빈도!V:V,$A29-기준300회_후보!$B$1)</f>
        <v>41</v>
      </c>
      <c r="W29">
        <f>INDEX(_calc_누적빈도!W:W,$A29)-INDEX(_calc_누적빈도!W:W,$A29-기준300회_후보!$B$1)</f>
        <v>38</v>
      </c>
      <c r="X29">
        <f>INDEX(_calc_누적빈도!X:X,$A29)-INDEX(_calc_누적빈도!X:X,$A29-기준300회_후보!$B$1)</f>
        <v>39</v>
      </c>
      <c r="Y29">
        <f>INDEX(_calc_누적빈도!Y:Y,$A29)-INDEX(_calc_누적빈도!Y:Y,$A29-기준300회_후보!$B$1)</f>
        <v>43</v>
      </c>
      <c r="Z29">
        <f>INDEX(_calc_누적빈도!Z:Z,$A29)-INDEX(_calc_누적빈도!Z:Z,$A29-기준300회_후보!$B$1)</f>
        <v>32</v>
      </c>
      <c r="AA29">
        <f>INDEX(_calc_누적빈도!AA:AA,$A29)-INDEX(_calc_누적빈도!AA:AA,$A29-기준300회_후보!$B$1)</f>
        <v>40</v>
      </c>
      <c r="AB29">
        <f>INDEX(_calc_누적빈도!AB:AB,$A29)-INDEX(_calc_누적빈도!AB:AB,$A29-기준300회_후보!$B$1)</f>
        <v>45</v>
      </c>
      <c r="AC29">
        <f>INDEX(_calc_누적빈도!AC:AC,$A29)-INDEX(_calc_누적빈도!AC:AC,$A29-기준300회_후보!$B$1)</f>
        <v>37</v>
      </c>
      <c r="AD29">
        <f>INDEX(_calc_누적빈도!AD:AD,$A29)-INDEX(_calc_누적빈도!AD:AD,$A29-기준300회_후보!$B$1)</f>
        <v>41</v>
      </c>
      <c r="AE29">
        <f>INDEX(_calc_누적빈도!AE:AE,$A29)-INDEX(_calc_누적빈도!AE:AE,$A29-기준300회_후보!$B$1)</f>
        <v>45</v>
      </c>
      <c r="AF29">
        <f>INDEX(_calc_누적빈도!AF:AF,$A29)-INDEX(_calc_누적빈도!AF:AF,$A29-기준300회_후보!$B$1)</f>
        <v>41</v>
      </c>
      <c r="AG29">
        <f>INDEX(_calc_누적빈도!AG:AG,$A29)-INDEX(_calc_누적빈도!AG:AG,$A29-기준300회_후보!$B$1)</f>
        <v>34</v>
      </c>
      <c r="AH29">
        <f>INDEX(_calc_누적빈도!AH:AH,$A29)-INDEX(_calc_누적빈도!AH:AH,$A29-기준300회_후보!$B$1)</f>
        <v>46</v>
      </c>
      <c r="AI29">
        <f>INDEX(_calc_누적빈도!AI:AI,$A29)-INDEX(_calc_누적빈도!AI:AI,$A29-기준300회_후보!$B$1)</f>
        <v>38</v>
      </c>
      <c r="AJ29">
        <f>INDEX(_calc_누적빈도!AJ:AJ,$A29)-INDEX(_calc_누적빈도!AJ:AJ,$A29-기준300회_후보!$B$1)</f>
        <v>48</v>
      </c>
      <c r="AK29">
        <f>INDEX(_calc_누적빈도!AK:AK,$A29)-INDEX(_calc_누적빈도!AK:AK,$A29-기준300회_후보!$B$1)</f>
        <v>42</v>
      </c>
      <c r="AL29">
        <f>INDEX(_calc_누적빈도!AL:AL,$A29)-INDEX(_calc_누적빈도!AL:AL,$A29-기준300회_후보!$B$1)</f>
        <v>44</v>
      </c>
      <c r="AM29">
        <f>INDEX(_calc_누적빈도!AM:AM,$A29)-INDEX(_calc_누적빈도!AM:AM,$A29-기준300회_후보!$B$1)</f>
        <v>47</v>
      </c>
      <c r="AN29">
        <f>INDEX(_calc_누적빈도!AN:AN,$A29)-INDEX(_calc_누적빈도!AN:AN,$A29-기준300회_후보!$B$1)</f>
        <v>34</v>
      </c>
      <c r="AO29">
        <f>INDEX(_calc_누적빈도!AO:AO,$A29)-INDEX(_calc_누적빈도!AO:AO,$A29-기준300회_후보!$B$1)</f>
        <v>40</v>
      </c>
      <c r="AP29">
        <f>INDEX(_calc_누적빈도!AP:AP,$A29)-INDEX(_calc_누적빈도!AP:AP,$A29-기준300회_후보!$B$1)</f>
        <v>37</v>
      </c>
      <c r="AQ29">
        <f>INDEX(_calc_누적빈도!AQ:AQ,$A29)-INDEX(_calc_누적빈도!AQ:AQ,$A29-기준300회_후보!$B$1)</f>
        <v>35</v>
      </c>
      <c r="AR29">
        <f>INDEX(_calc_누적빈도!AR:AR,$A29)-INDEX(_calc_누적빈도!AR:AR,$A29-기준300회_후보!$B$1)</f>
        <v>29</v>
      </c>
      <c r="AS29">
        <f>INDEX(_calc_누적빈도!AS:AS,$A29)-INDEX(_calc_누적빈도!AS:AS,$A29-기준300회_후보!$B$1)</f>
        <v>41</v>
      </c>
      <c r="AT29">
        <f>INDEX(_calc_누적빈도!AT:AT,$A29)-INDEX(_calc_누적빈도!AT:AT,$A29-기준300회_후보!$B$1)</f>
        <v>42</v>
      </c>
      <c r="AU29">
        <f>(RANK(_calc_라운드기준!B29,_calc_라운드기준!$B29:$AT29,0)+COUNTIFS(_calc_라운드기준!$B29:$AT29,_calc_라운드기준!B29,$B$1:$AT$1,"&lt;"&amp;1))-(RANK(B29,$B29:$AT29,0)+COUNTIFS($B29:$AT29,B29,$B$1:$AT$1,"&lt;"&amp;1))</f>
        <v>-20</v>
      </c>
      <c r="AV29">
        <f>(RANK(_calc_라운드기준!C29,_calc_라운드기준!$B29:$AT29,0)+COUNTIFS(_calc_라운드기준!$B29:$AT29,_calc_라운드기준!C29,$B$1:$AT$1,"&lt;"&amp;2))-(RANK(C29,$B29:$AT29,0)+COUNTIFS($B29:$AT29,C29,$B$1:$AT$1,"&lt;"&amp;2))</f>
        <v>1</v>
      </c>
      <c r="AW29">
        <f>(RANK(_calc_라운드기준!D29,_calc_라운드기준!$B29:$AT29,0)+COUNTIFS(_calc_라운드기준!$B29:$AT29,_calc_라운드기준!D29,$B$1:$AT$1,"&lt;"&amp;3))-(RANK(D29,$B29:$AT29,0)+COUNTIFS($B29:$AT29,D29,$B$1:$AT$1,"&lt;"&amp;3))</f>
        <v>1</v>
      </c>
      <c r="AX29">
        <f>(RANK(_calc_라운드기준!E29,_calc_라운드기준!$B29:$AT29,0)+COUNTIFS(_calc_라운드기준!$B29:$AT29,_calc_라운드기준!E29,$B$1:$AT$1,"&lt;"&amp;4))-(RANK(E29,$B29:$AT29,0)+COUNTIFS($B29:$AT29,E29,$B$1:$AT$1,"&lt;"&amp;4))</f>
        <v>-9</v>
      </c>
      <c r="AY29">
        <f>(RANK(_calc_라운드기준!F29,_calc_라운드기준!$B29:$AT29,0)+COUNTIFS(_calc_라운드기준!$B29:$AT29,_calc_라운드기준!F29,$B$1:$AT$1,"&lt;"&amp;5))-(RANK(F29,$B29:$AT29,0)+COUNTIFS($B29:$AT29,F29,$B$1:$AT$1,"&lt;"&amp;5))</f>
        <v>-37</v>
      </c>
      <c r="AZ29">
        <f>(RANK(_calc_라운드기준!G29,_calc_라운드기준!$B29:$AT29,0)+COUNTIFS(_calc_라운드기준!$B29:$AT29,_calc_라운드기준!G29,$B$1:$AT$1,"&lt;"&amp;6))-(RANK(G29,$B29:$AT29,0)+COUNTIFS($B29:$AT29,G29,$B$1:$AT$1,"&lt;"&amp;6))</f>
        <v>6</v>
      </c>
      <c r="BA29">
        <f>(RANK(_calc_라운드기준!H29,_calc_라운드기준!$B29:$AT29,0)+COUNTIFS(_calc_라운드기준!$B29:$AT29,_calc_라운드기준!H29,$B$1:$AT$1,"&lt;"&amp;7))-(RANK(H29,$B29:$AT29,0)+COUNTIFS($B29:$AT29,H29,$B$1:$AT$1,"&lt;"&amp;7))</f>
        <v>6</v>
      </c>
      <c r="BB29">
        <f>(RANK(_calc_라운드기준!I29,_calc_라운드기준!$B29:$AT29,0)+COUNTIFS(_calc_라운드기준!$B29:$AT29,_calc_라운드기준!I29,$B$1:$AT$1,"&lt;"&amp;8))-(RANK(I29,$B29:$AT29,0)+COUNTIFS($B29:$AT29,I29,$B$1:$AT$1,"&lt;"&amp;8))</f>
        <v>-32</v>
      </c>
      <c r="BC29">
        <f>(RANK(_calc_라운드기준!J29,_calc_라운드기준!$B29:$AT29,0)+COUNTIFS(_calc_라운드기준!$B29:$AT29,_calc_라운드기준!J29,$B$1:$AT$1,"&lt;"&amp;9))-(RANK(J29,$B29:$AT29,0)+COUNTIFS($B29:$AT29,J29,$B$1:$AT$1,"&lt;"&amp;9))</f>
        <v>-9</v>
      </c>
      <c r="BD29">
        <f>(RANK(_calc_라운드기준!K29,_calc_라운드기준!$B29:$AT29,0)+COUNTIFS(_calc_라운드기준!$B29:$AT29,_calc_라운드기준!K29,$B$1:$AT$1,"&lt;"&amp;10))-(RANK(K29,$B29:$AT29,0)+COUNTIFS($B29:$AT29,K29,$B$1:$AT$1,"&lt;"&amp;10))</f>
        <v>-4</v>
      </c>
      <c r="BE29">
        <f>(RANK(_calc_라운드기준!L29,_calc_라운드기준!$B29:$AT29,0)+COUNTIFS(_calc_라운드기준!$B29:$AT29,_calc_라운드기준!L29,$B$1:$AT$1,"&lt;"&amp;11))-(RANK(L29,$B29:$AT29,0)+COUNTIFS($B29:$AT29,L29,$B$1:$AT$1,"&lt;"&amp;11))</f>
        <v>6</v>
      </c>
      <c r="BF29">
        <f>(RANK(_calc_라운드기준!M29,_calc_라운드기준!$B29:$AT29,0)+COUNTIFS(_calc_라운드기준!$B29:$AT29,_calc_라운드기준!M29,$B$1:$AT$1,"&lt;"&amp;12))-(RANK(M29,$B29:$AT29,0)+COUNTIFS($B29:$AT29,M29,$B$1:$AT$1,"&lt;"&amp;12))</f>
        <v>13</v>
      </c>
      <c r="BG29">
        <f>(RANK(_calc_라운드기준!N29,_calc_라운드기준!$B29:$AT29,0)+COUNTIFS(_calc_라운드기준!$B29:$AT29,_calc_라운드기준!N29,$B$1:$AT$1,"&lt;"&amp;13))-(RANK(N29,$B29:$AT29,0)+COUNTIFS($B29:$AT29,N29,$B$1:$AT$1,"&lt;"&amp;13))</f>
        <v>23</v>
      </c>
      <c r="BH29">
        <f>(RANK(_calc_라운드기준!O29,_calc_라운드기준!$B29:$AT29,0)+COUNTIFS(_calc_라운드기준!$B29:$AT29,_calc_라운드기준!O29,$B$1:$AT$1,"&lt;"&amp;14))-(RANK(O29,$B29:$AT29,0)+COUNTIFS($B29:$AT29,O29,$B$1:$AT$1,"&lt;"&amp;14))</f>
        <v>15</v>
      </c>
      <c r="BI29">
        <f>(RANK(_calc_라운드기준!P29,_calc_라운드기준!$B29:$AT29,0)+COUNTIFS(_calc_라운드기준!$B29:$AT29,_calc_라운드기준!P29,$B$1:$AT$1,"&lt;"&amp;15))-(RANK(P29,$B29:$AT29,0)+COUNTIFS($B29:$AT29,P29,$B$1:$AT$1,"&lt;"&amp;15))</f>
        <v>0</v>
      </c>
      <c r="BJ29">
        <f>(RANK(_calc_라운드기준!Q29,_calc_라운드기준!$B29:$AT29,0)+COUNTIFS(_calc_라운드기준!$B29:$AT29,_calc_라운드기준!Q29,$B$1:$AT$1,"&lt;"&amp;16))-(RANK(Q29,$B29:$AT29,0)+COUNTIFS($B29:$AT29,Q29,$B$1:$AT$1,"&lt;"&amp;16))</f>
        <v>-5</v>
      </c>
      <c r="BK29">
        <f>(RANK(_calc_라운드기준!R29,_calc_라운드기준!$B29:$AT29,0)+COUNTIFS(_calc_라운드기준!$B29:$AT29,_calc_라운드기준!R29,$B$1:$AT$1,"&lt;"&amp;17))-(RANK(R29,$B29:$AT29,0)+COUNTIFS($B29:$AT29,R29,$B$1:$AT$1,"&lt;"&amp;17))</f>
        <v>-14</v>
      </c>
      <c r="BL29">
        <f>(RANK(_calc_라운드기준!S29,_calc_라운드기준!$B29:$AT29,0)+COUNTIFS(_calc_라운드기준!$B29:$AT29,_calc_라운드기준!S29,$B$1:$AT$1,"&lt;"&amp;18))-(RANK(S29,$B29:$AT29,0)+COUNTIFS($B29:$AT29,S29,$B$1:$AT$1,"&lt;"&amp;18))</f>
        <v>15</v>
      </c>
      <c r="BM29">
        <f>(RANK(_calc_라운드기준!T29,_calc_라운드기준!$B29:$AT29,0)+COUNTIFS(_calc_라운드기준!$B29:$AT29,_calc_라운드기준!T29,$B$1:$AT$1,"&lt;"&amp;19))-(RANK(T29,$B29:$AT29,0)+COUNTIFS($B29:$AT29,T29,$B$1:$AT$1,"&lt;"&amp;19))</f>
        <v>-8</v>
      </c>
      <c r="BN29">
        <f>(RANK(_calc_라운드기준!U29,_calc_라운드기준!$B29:$AT29,0)+COUNTIFS(_calc_라운드기준!$B29:$AT29,_calc_라운드기준!U29,$B$1:$AT$1,"&lt;"&amp;20))-(RANK(U29,$B29:$AT29,0)+COUNTIFS($B29:$AT29,U29,$B$1:$AT$1,"&lt;"&amp;20))</f>
        <v>5</v>
      </c>
      <c r="BO29">
        <f>(RANK(_calc_라운드기준!V29,_calc_라운드기준!$B29:$AT29,0)+COUNTIFS(_calc_라운드기준!$B29:$AT29,_calc_라운드기준!V29,$B$1:$AT$1,"&lt;"&amp;21))-(RANK(V29,$B29:$AT29,0)+COUNTIFS($B29:$AT29,V29,$B$1:$AT$1,"&lt;"&amp;21))</f>
        <v>18</v>
      </c>
      <c r="BP29">
        <f>(RANK(_calc_라운드기준!W29,_calc_라운드기준!$B29:$AT29,0)+COUNTIFS(_calc_라운드기준!$B29:$AT29,_calc_라운드기준!W29,$B$1:$AT$1,"&lt;"&amp;22))-(RANK(W29,$B29:$AT29,0)+COUNTIFS($B29:$AT29,W29,$B$1:$AT$1,"&lt;"&amp;22))</f>
        <v>12</v>
      </c>
      <c r="BQ29">
        <f>(RANK(_calc_라운드기준!X29,_calc_라운드기준!$B29:$AT29,0)+COUNTIFS(_calc_라운드기준!$B29:$AT29,_calc_라운드기준!X29,$B$1:$AT$1,"&lt;"&amp;23))-(RANK(X29,$B29:$AT29,0)+COUNTIFS($B29:$AT29,X29,$B$1:$AT$1,"&lt;"&amp;23))</f>
        <v>-25</v>
      </c>
      <c r="BR29">
        <f>(RANK(_calc_라운드기준!Y29,_calc_라운드기준!$B29:$AT29,0)+COUNTIFS(_calc_라운드기준!$B29:$AT29,_calc_라운드기준!Y29,$B$1:$AT$1,"&lt;"&amp;24))-(RANK(Y29,$B29:$AT29,0)+COUNTIFS($B29:$AT29,Y29,$B$1:$AT$1,"&lt;"&amp;24))</f>
        <v>-10</v>
      </c>
      <c r="BS29">
        <f>(RANK(_calc_라운드기준!Z29,_calc_라운드기준!$B29:$AT29,0)+COUNTIFS(_calc_라운드기준!$B29:$AT29,_calc_라운드기준!Z29,$B$1:$AT$1,"&lt;"&amp;25))-(RANK(Z29,$B29:$AT29,0)+COUNTIFS($B29:$AT29,Z29,$B$1:$AT$1,"&lt;"&amp;25))</f>
        <v>-6</v>
      </c>
      <c r="BT29">
        <f>(RANK(_calc_라운드기준!AA29,_calc_라운드기준!$B29:$AT29,0)+COUNTIFS(_calc_라운드기준!$B29:$AT29,_calc_라운드기준!AA29,$B$1:$AT$1,"&lt;"&amp;26))-(RANK(AA29,$B29:$AT29,0)+COUNTIFS($B29:$AT29,AA29,$B$1:$AT$1,"&lt;"&amp;26))</f>
        <v>-4</v>
      </c>
      <c r="BU29">
        <f>(RANK(_calc_라운드기준!AB29,_calc_라운드기준!$B29:$AT29,0)+COUNTIFS(_calc_라운드기준!$B29:$AT29,_calc_라운드기준!AB29,$B$1:$AT$1,"&lt;"&amp;27))-(RANK(AB29,$B29:$AT29,0)+COUNTIFS($B29:$AT29,AB29,$B$1:$AT$1,"&lt;"&amp;27))</f>
        <v>-9</v>
      </c>
      <c r="BV29">
        <f>(RANK(_calc_라운드기준!AC29,_calc_라운드기준!$B29:$AT29,0)+COUNTIFS(_calc_라운드기준!$B29:$AT29,_calc_라운드기준!AC29,$B$1:$AT$1,"&lt;"&amp;28))-(RANK(AC29,$B29:$AT29,0)+COUNTIFS($B29:$AT29,AC29,$B$1:$AT$1,"&lt;"&amp;28))</f>
        <v>-12</v>
      </c>
      <c r="BW29">
        <f>(RANK(_calc_라운드기준!AD29,_calc_라운드기준!$B29:$AT29,0)+COUNTIFS(_calc_라운드기준!$B29:$AT29,_calc_라운드기준!AD29,$B$1:$AT$1,"&lt;"&amp;29))-(RANK(AD29,$B29:$AT29,0)+COUNTIFS($B29:$AT29,AD29,$B$1:$AT$1,"&lt;"&amp;29))</f>
        <v>19</v>
      </c>
      <c r="BX29">
        <f>(RANK(_calc_라운드기준!AE29,_calc_라운드기준!$B29:$AT29,0)+COUNTIFS(_calc_라운드기준!$B29:$AT29,_calc_라운드기준!AE29,$B$1:$AT$1,"&lt;"&amp;30))-(RANK(AE29,$B29:$AT29,0)+COUNTIFS($B29:$AT29,AE29,$B$1:$AT$1,"&lt;"&amp;30))</f>
        <v>3</v>
      </c>
      <c r="BY29">
        <f>(RANK(_calc_라운드기준!AF29,_calc_라운드기준!$B29:$AT29,0)+COUNTIFS(_calc_라운드기준!$B29:$AT29,_calc_라운드기준!AF29,$B$1:$AT$1,"&lt;"&amp;31))-(RANK(AF29,$B29:$AT29,0)+COUNTIFS($B29:$AT29,AF29,$B$1:$AT$1,"&lt;"&amp;31))</f>
        <v>4</v>
      </c>
      <c r="BZ29">
        <f>(RANK(_calc_라운드기준!AG29,_calc_라운드기준!$B29:$AT29,0)+COUNTIFS(_calc_라운드기준!$B29:$AT29,_calc_라운드기준!AG29,$B$1:$AT$1,"&lt;"&amp;32))-(RANK(AG29,$B29:$AT29,0)+COUNTIFS($B29:$AT29,AG29,$B$1:$AT$1,"&lt;"&amp;32))</f>
        <v>1</v>
      </c>
      <c r="CA29">
        <f>(RANK(_calc_라운드기준!AH29,_calc_라운드기준!$B29:$AT29,0)+COUNTIFS(_calc_라운드기준!$B29:$AT29,_calc_라운드기준!AH29,$B$1:$AT$1,"&lt;"&amp;33))-(RANK(AH29,$B29:$AT29,0)+COUNTIFS($B29:$AT29,AH29,$B$1:$AT$1,"&lt;"&amp;33))</f>
        <v>15</v>
      </c>
      <c r="CB29">
        <f>(RANK(_calc_라운드기준!AI29,_calc_라운드기준!$B29:$AT29,0)+COUNTIFS(_calc_라운드기준!$B29:$AT29,_calc_라운드기준!AI29,$B$1:$AT$1,"&lt;"&amp;34))-(RANK(AI29,$B29:$AT29,0)+COUNTIFS($B29:$AT29,AI29,$B$1:$AT$1,"&lt;"&amp;34))</f>
        <v>13</v>
      </c>
      <c r="CC29">
        <f>(RANK(_calc_라운드기준!AJ29,_calc_라운드기준!$B29:$AT29,0)+COUNTIFS(_calc_라운드기준!$B29:$AT29,_calc_라운드기준!AJ29,$B$1:$AT$1,"&lt;"&amp;35))-(RANK(AJ29,$B29:$AT29,0)+COUNTIFS($B29:$AT29,AJ29,$B$1:$AT$1,"&lt;"&amp;35))</f>
        <v>13</v>
      </c>
      <c r="CD29">
        <f>(RANK(_calc_라운드기준!AK29,_calc_라운드기준!$B29:$AT29,0)+COUNTIFS(_calc_라운드기준!$B29:$AT29,_calc_라운드기준!AK29,$B$1:$AT$1,"&lt;"&amp;36))-(RANK(AK29,$B29:$AT29,0)+COUNTIFS($B29:$AT29,AK29,$B$1:$AT$1,"&lt;"&amp;36))</f>
        <v>10</v>
      </c>
      <c r="CE29">
        <f>(RANK(_calc_라운드기준!AL29,_calc_라운드기준!$B29:$AT29,0)+COUNTIFS(_calc_라운드기준!$B29:$AT29,_calc_라운드기준!AL29,$B$1:$AT$1,"&lt;"&amp;37))-(RANK(AL29,$B29:$AT29,0)+COUNTIFS($B29:$AT29,AL29,$B$1:$AT$1,"&lt;"&amp;37))</f>
        <v>4</v>
      </c>
      <c r="CF29">
        <f>(RANK(_calc_라운드기준!AM29,_calc_라운드기준!$B29:$AT29,0)+COUNTIFS(_calc_라운드기준!$B29:$AT29,_calc_라운드기준!AM29,$B$1:$AT$1,"&lt;"&amp;38))-(RANK(AM29,$B29:$AT29,0)+COUNTIFS($B29:$AT29,AM29,$B$1:$AT$1,"&lt;"&amp;38))</f>
        <v>10</v>
      </c>
      <c r="CG29">
        <f>(RANK(_calc_라운드기준!AN29,_calc_라운드기준!$B29:$AT29,0)+COUNTIFS(_calc_라운드기준!$B29:$AT29,_calc_라운드기준!AN29,$B$1:$AT$1,"&lt;"&amp;39))-(RANK(AN29,$B29:$AT29,0)+COUNTIFS($B29:$AT29,AN29,$B$1:$AT$1,"&lt;"&amp;39))</f>
        <v>-14</v>
      </c>
      <c r="CH29">
        <f>(RANK(_calc_라운드기준!AO29,_calc_라운드기준!$B29:$AT29,0)+COUNTIFS(_calc_라운드기준!$B29:$AT29,_calc_라운드기준!AO29,$B$1:$AT$1,"&lt;"&amp;40))-(RANK(AO29,$B29:$AT29,0)+COUNTIFS($B29:$AT29,AO29,$B$1:$AT$1,"&lt;"&amp;40))</f>
        <v>-20</v>
      </c>
      <c r="CI29">
        <f>(RANK(_calc_라운드기준!AP29,_calc_라운드기준!$B29:$AT29,0)+COUNTIFS(_calc_라운드기준!$B29:$AT29,_calc_라운드기준!AP29,$B$1:$AT$1,"&lt;"&amp;41))-(RANK(AP29,$B29:$AT29,0)+COUNTIFS($B29:$AT29,AP29,$B$1:$AT$1,"&lt;"&amp;41))</f>
        <v>-5</v>
      </c>
      <c r="CJ29">
        <f>(RANK(_calc_라운드기준!AQ29,_calc_라운드기준!$B29:$AT29,0)+COUNTIFS(_calc_라운드기준!$B29:$AT29,_calc_라운드기준!AQ29,$B$1:$AT$1,"&lt;"&amp;42))-(RANK(AQ29,$B29:$AT29,0)+COUNTIFS($B29:$AT29,AQ29,$B$1:$AT$1,"&lt;"&amp;42))</f>
        <v>-7</v>
      </c>
      <c r="CK29">
        <f>(RANK(_calc_라운드기준!AR29,_calc_라운드기준!$B29:$AT29,0)+COUNTIFS(_calc_라운드기준!$B29:$AT29,_calc_라운드기준!AR29,$B$1:$AT$1,"&lt;"&amp;43))-(RANK(AR29,$B29:$AT29,0)+COUNTIFS($B29:$AT29,AR29,$B$1:$AT$1,"&lt;"&amp;43))</f>
        <v>0</v>
      </c>
      <c r="CL29">
        <f>(RANK(_calc_라운드기준!AS29,_calc_라운드기준!$B29:$AT29,0)+COUNTIFS(_calc_라운드기준!$B29:$AT29,_calc_라운드기준!AS29,$B$1:$AT$1,"&lt;"&amp;44))-(RANK(AS29,$B29:$AT29,0)+COUNTIFS($B29:$AT29,AS29,$B$1:$AT$1,"&lt;"&amp;44))</f>
        <v>12</v>
      </c>
      <c r="CM29">
        <f>(RANK(_calc_라운드기준!AT29,_calc_라운드기준!$B29:$AT29,0)+COUNTIFS(_calc_라운드기준!$B29:$AT29,_calc_라운드기준!AT29,$B$1:$AT$1,"&lt;"&amp;45))-(RANK(AT29,$B29:$AT29,0)+COUNTIFS($B29:$AT29,AT29,$B$1:$AT$1,"&lt;"&amp;45))</f>
        <v>25</v>
      </c>
      <c r="CN29">
        <f t="shared" si="0"/>
        <v>41</v>
      </c>
      <c r="CO29">
        <f t="shared" si="1"/>
        <v>22</v>
      </c>
      <c r="CP29">
        <f t="shared" si="2"/>
        <v>23</v>
      </c>
      <c r="CQ29">
        <f t="shared" si="3"/>
        <v>34</v>
      </c>
      <c r="CR29">
        <f t="shared" si="4"/>
        <v>45</v>
      </c>
      <c r="CS29">
        <f t="shared" si="5"/>
        <v>15</v>
      </c>
      <c r="CT29">
        <f t="shared" si="6"/>
        <v>16</v>
      </c>
      <c r="CU29">
        <f t="shared" si="7"/>
        <v>44</v>
      </c>
      <c r="CV29">
        <f t="shared" si="8"/>
        <v>35</v>
      </c>
      <c r="CW29">
        <f t="shared" si="9"/>
        <v>27</v>
      </c>
      <c r="CX29">
        <f t="shared" si="10"/>
        <v>17</v>
      </c>
      <c r="CY29">
        <f t="shared" si="11"/>
        <v>8</v>
      </c>
      <c r="CZ29">
        <f t="shared" si="12"/>
        <v>2</v>
      </c>
      <c r="DA29">
        <f t="shared" si="13"/>
        <v>5</v>
      </c>
      <c r="DB29">
        <f t="shared" si="14"/>
        <v>25</v>
      </c>
      <c r="DC29">
        <f t="shared" si="15"/>
        <v>29</v>
      </c>
      <c r="DD29">
        <f t="shared" si="16"/>
        <v>39</v>
      </c>
      <c r="DE29">
        <f t="shared" si="17"/>
        <v>6</v>
      </c>
      <c r="DF29">
        <f t="shared" si="18"/>
        <v>33</v>
      </c>
      <c r="DG29">
        <f t="shared" si="19"/>
        <v>18</v>
      </c>
      <c r="DH29">
        <f t="shared" si="20"/>
        <v>4</v>
      </c>
      <c r="DI29">
        <f t="shared" si="21"/>
        <v>11</v>
      </c>
      <c r="DJ29">
        <f t="shared" si="22"/>
        <v>43</v>
      </c>
      <c r="DK29">
        <f t="shared" si="23"/>
        <v>37</v>
      </c>
      <c r="DL29">
        <f t="shared" si="24"/>
        <v>31</v>
      </c>
      <c r="DM29">
        <f t="shared" si="25"/>
        <v>28</v>
      </c>
      <c r="DN29">
        <f t="shared" si="26"/>
        <v>36</v>
      </c>
      <c r="DO29">
        <f t="shared" si="27"/>
        <v>38</v>
      </c>
      <c r="DP29">
        <f t="shared" si="28"/>
        <v>3</v>
      </c>
      <c r="DQ29">
        <f t="shared" si="29"/>
        <v>21</v>
      </c>
      <c r="DR29">
        <f t="shared" si="30"/>
        <v>19</v>
      </c>
      <c r="DS29">
        <f t="shared" si="31"/>
        <v>24</v>
      </c>
      <c r="DT29">
        <f t="shared" si="32"/>
        <v>7</v>
      </c>
      <c r="DU29">
        <f t="shared" si="33"/>
        <v>9</v>
      </c>
      <c r="DV29">
        <f t="shared" si="34"/>
        <v>10</v>
      </c>
      <c r="DW29">
        <f t="shared" si="35"/>
        <v>13</v>
      </c>
      <c r="DX29">
        <f t="shared" si="36"/>
        <v>20</v>
      </c>
      <c r="DY29">
        <f t="shared" si="37"/>
        <v>14</v>
      </c>
      <c r="DZ29">
        <f t="shared" si="38"/>
        <v>40</v>
      </c>
      <c r="EA29">
        <f t="shared" si="39"/>
        <v>42</v>
      </c>
      <c r="EB29">
        <f t="shared" si="40"/>
        <v>30</v>
      </c>
      <c r="EC29">
        <f t="shared" si="41"/>
        <v>32</v>
      </c>
      <c r="ED29">
        <f t="shared" si="42"/>
        <v>26</v>
      </c>
      <c r="EE29">
        <f t="shared" si="43"/>
        <v>12</v>
      </c>
      <c r="EF29">
        <f t="shared" si="44"/>
        <v>1</v>
      </c>
    </row>
    <row r="30" spans="1:136" ht="16.5" customHeight="1">
      <c r="A30">
        <f>_calc_라운드기준!A30</f>
        <v>1216</v>
      </c>
      <c r="B30">
        <f>INDEX(_calc_누적빈도!B:B,$A30)-INDEX(_calc_누적빈도!B:B,$A30-기준300회_후보!$B$1)</f>
        <v>39</v>
      </c>
      <c r="C30">
        <f>INDEX(_calc_누적빈도!C:C,$A30)-INDEX(_calc_누적빈도!C:C,$A30-기준300회_후보!$B$1)</f>
        <v>32</v>
      </c>
      <c r="D30">
        <f>INDEX(_calc_누적빈도!D:D,$A30)-INDEX(_calc_누적빈도!D:D,$A30-기준300회_후보!$B$1)</f>
        <v>50</v>
      </c>
      <c r="E30">
        <f>INDEX(_calc_누적빈도!E:E,$A30)-INDEX(_calc_누적빈도!E:E,$A30-기준300회_후보!$B$1)</f>
        <v>35</v>
      </c>
      <c r="F30">
        <f>INDEX(_calc_누적빈도!F:F,$A30)-INDEX(_calc_누적빈도!F:F,$A30-기준300회_후보!$B$1)</f>
        <v>26</v>
      </c>
      <c r="G30">
        <f>INDEX(_calc_누적빈도!G:G,$A30)-INDEX(_calc_누적빈도!G:G,$A30-기준300회_후보!$B$1)</f>
        <v>48</v>
      </c>
      <c r="H30">
        <f>INDEX(_calc_누적빈도!H:H,$A30)-INDEX(_calc_누적빈도!H:H,$A30-기준300회_후보!$B$1)</f>
        <v>47</v>
      </c>
      <c r="I30">
        <f>INDEX(_calc_누적빈도!I:I,$A30)-INDEX(_calc_누적빈도!I:I,$A30-기준300회_후보!$B$1)</f>
        <v>31</v>
      </c>
      <c r="J30">
        <f>INDEX(_calc_누적빈도!J:J,$A30)-INDEX(_calc_누적빈도!J:J,$A30-기준300회_후보!$B$1)</f>
        <v>40</v>
      </c>
      <c r="K30">
        <f>INDEX(_calc_누적빈도!K:K,$A30)-INDEX(_calc_누적빈도!K:K,$A30-기준300회_후보!$B$1)</f>
        <v>34</v>
      </c>
      <c r="L30">
        <f>INDEX(_calc_누적빈도!L:L,$A30)-INDEX(_calc_누적빈도!L:L,$A30-기준300회_후보!$B$1)</f>
        <v>40</v>
      </c>
      <c r="M30">
        <f>INDEX(_calc_누적빈도!M:M,$A30)-INDEX(_calc_누적빈도!M:M,$A30-기준300회_후보!$B$1)</f>
        <v>47</v>
      </c>
      <c r="N30">
        <f>INDEX(_calc_누적빈도!N:N,$A30)-INDEX(_calc_누적빈도!N:N,$A30-기준300회_후보!$B$1)</f>
        <v>47</v>
      </c>
      <c r="O30">
        <f>INDEX(_calc_누적빈도!O:O,$A30)-INDEX(_calc_누적빈도!O:O,$A30-기준300회_후보!$B$1)</f>
        <v>39</v>
      </c>
      <c r="P30">
        <f>INDEX(_calc_누적빈도!P:P,$A30)-INDEX(_calc_누적빈도!P:P,$A30-기준300회_후보!$B$1)</f>
        <v>42</v>
      </c>
      <c r="Q30">
        <f>INDEX(_calc_누적빈도!Q:Q,$A30)-INDEX(_calc_누적빈도!Q:Q,$A30-기준300회_후보!$B$1)</f>
        <v>46</v>
      </c>
      <c r="R30">
        <f>INDEX(_calc_누적빈도!R:R,$A30)-INDEX(_calc_누적빈도!R:R,$A30-기준300회_후보!$B$1)</f>
        <v>37</v>
      </c>
      <c r="S30">
        <f>INDEX(_calc_누적빈도!S:S,$A30)-INDEX(_calc_누적빈도!S:S,$A30-기준300회_후보!$B$1)</f>
        <v>40</v>
      </c>
      <c r="T30">
        <f>INDEX(_calc_누적빈도!T:T,$A30)-INDEX(_calc_누적빈도!T:T,$A30-기준300회_후보!$B$1)</f>
        <v>39</v>
      </c>
      <c r="U30">
        <f>INDEX(_calc_누적빈도!U:U,$A30)-INDEX(_calc_누적빈도!U:U,$A30-기준300회_후보!$B$1)</f>
        <v>39</v>
      </c>
      <c r="V30">
        <f>INDEX(_calc_누적빈도!V:V,$A30)-INDEX(_calc_누적빈도!V:V,$A30-기준300회_후보!$B$1)</f>
        <v>42</v>
      </c>
      <c r="W30">
        <f>INDEX(_calc_누적빈도!W:W,$A30)-INDEX(_calc_누적빈도!W:W,$A30-기준300회_후보!$B$1)</f>
        <v>39</v>
      </c>
      <c r="X30">
        <f>INDEX(_calc_누적빈도!X:X,$A30)-INDEX(_calc_누적빈도!X:X,$A30-기준300회_후보!$B$1)</f>
        <v>38</v>
      </c>
      <c r="Y30">
        <f>INDEX(_calc_누적빈도!Y:Y,$A30)-INDEX(_calc_누적빈도!Y:Y,$A30-기준300회_후보!$B$1)</f>
        <v>42</v>
      </c>
      <c r="Z30">
        <f>INDEX(_calc_누적빈도!Z:Z,$A30)-INDEX(_calc_누적빈도!Z:Z,$A30-기준300회_후보!$B$1)</f>
        <v>32</v>
      </c>
      <c r="AA30">
        <f>INDEX(_calc_누적빈도!AA:AA,$A30)-INDEX(_calc_누적빈도!AA:AA,$A30-기준300회_후보!$B$1)</f>
        <v>40</v>
      </c>
      <c r="AB30">
        <f>INDEX(_calc_누적빈도!AB:AB,$A30)-INDEX(_calc_누적빈도!AB:AB,$A30-기준300회_후보!$B$1)</f>
        <v>45</v>
      </c>
      <c r="AC30">
        <f>INDEX(_calc_누적빈도!AC:AC,$A30)-INDEX(_calc_누적빈도!AC:AC,$A30-기준300회_후보!$B$1)</f>
        <v>37</v>
      </c>
      <c r="AD30">
        <f>INDEX(_calc_누적빈도!AD:AD,$A30)-INDEX(_calc_누적빈도!AD:AD,$A30-기준300회_후보!$B$1)</f>
        <v>41</v>
      </c>
      <c r="AE30">
        <f>INDEX(_calc_누적빈도!AE:AE,$A30)-INDEX(_calc_누적빈도!AE:AE,$A30-기준300회_후보!$B$1)</f>
        <v>45</v>
      </c>
      <c r="AF30">
        <f>INDEX(_calc_누적빈도!AF:AF,$A30)-INDEX(_calc_누적빈도!AF:AF,$A30-기준300회_후보!$B$1)</f>
        <v>41</v>
      </c>
      <c r="AG30">
        <f>INDEX(_calc_누적빈도!AG:AG,$A30)-INDEX(_calc_누적빈도!AG:AG,$A30-기준300회_후보!$B$1)</f>
        <v>35</v>
      </c>
      <c r="AH30">
        <f>INDEX(_calc_누적빈도!AH:AH,$A30)-INDEX(_calc_누적빈도!AH:AH,$A30-기준300회_후보!$B$1)</f>
        <v>46</v>
      </c>
      <c r="AI30">
        <f>INDEX(_calc_누적빈도!AI:AI,$A30)-INDEX(_calc_누적빈도!AI:AI,$A30-기준300회_후보!$B$1)</f>
        <v>38</v>
      </c>
      <c r="AJ30">
        <f>INDEX(_calc_누적빈도!AJ:AJ,$A30)-INDEX(_calc_누적빈도!AJ:AJ,$A30-기준300회_후보!$B$1)</f>
        <v>49</v>
      </c>
      <c r="AK30">
        <f>INDEX(_calc_누적빈도!AK:AK,$A30)-INDEX(_calc_누적빈도!AK:AK,$A30-기준300회_후보!$B$1)</f>
        <v>43</v>
      </c>
      <c r="AL30">
        <f>INDEX(_calc_누적빈도!AL:AL,$A30)-INDEX(_calc_누적빈도!AL:AL,$A30-기준300회_후보!$B$1)</f>
        <v>44</v>
      </c>
      <c r="AM30">
        <f>INDEX(_calc_누적빈도!AM:AM,$A30)-INDEX(_calc_누적빈도!AM:AM,$A30-기준300회_후보!$B$1)</f>
        <v>47</v>
      </c>
      <c r="AN30">
        <f>INDEX(_calc_누적빈도!AN:AN,$A30)-INDEX(_calc_누적빈도!AN:AN,$A30-기준300회_후보!$B$1)</f>
        <v>34</v>
      </c>
      <c r="AO30">
        <f>INDEX(_calc_누적빈도!AO:AO,$A30)-INDEX(_calc_누적빈도!AO:AO,$A30-기준300회_후보!$B$1)</f>
        <v>40</v>
      </c>
      <c r="AP30">
        <f>INDEX(_calc_누적빈도!AP:AP,$A30)-INDEX(_calc_누적빈도!AP:AP,$A30-기준300회_후보!$B$1)</f>
        <v>37</v>
      </c>
      <c r="AQ30">
        <f>INDEX(_calc_누적빈도!AQ:AQ,$A30)-INDEX(_calc_누적빈도!AQ:AQ,$A30-기준300회_후보!$B$1)</f>
        <v>35</v>
      </c>
      <c r="AR30">
        <f>INDEX(_calc_누적빈도!AR:AR,$A30)-INDEX(_calc_누적빈도!AR:AR,$A30-기준300회_후보!$B$1)</f>
        <v>29</v>
      </c>
      <c r="AS30">
        <f>INDEX(_calc_누적빈도!AS:AS,$A30)-INDEX(_calc_누적빈도!AS:AS,$A30-기준300회_후보!$B$1)</f>
        <v>41</v>
      </c>
      <c r="AT30">
        <f>INDEX(_calc_누적빈도!AT:AT,$A30)-INDEX(_calc_누적빈도!AT:AT,$A30-기준300회_후보!$B$1)</f>
        <v>42</v>
      </c>
      <c r="AU30">
        <f>(RANK(_calc_라운드기준!B30,_calc_라운드기준!$B30:$AT30,0)+COUNTIFS(_calc_라운드기준!$B30:$AT30,_calc_라운드기준!B30,$B$1:$AT$1,"&lt;"&amp;1))-(RANK(B30,$B30:$AT30,0)+COUNTIFS($B30:$AT30,B30,$B$1:$AT$1,"&lt;"&amp;1))</f>
        <v>-19</v>
      </c>
      <c r="AV30">
        <f>(RANK(_calc_라운드기준!C30,_calc_라운드기준!$B30:$AT30,0)+COUNTIFS(_calc_라운드기준!$B30:$AT30,_calc_라운드기준!C30,$B$1:$AT$1,"&lt;"&amp;2))-(RANK(C30,$B30:$AT30,0)+COUNTIFS($B30:$AT30,C30,$B$1:$AT$1,"&lt;"&amp;2))</f>
        <v>1</v>
      </c>
      <c r="AW30">
        <f>(RANK(_calc_라운드기준!D30,_calc_라운드기준!$B30:$AT30,0)+COUNTIFS(_calc_라운드기준!$B30:$AT30,_calc_라운드기준!D30,$B$1:$AT$1,"&lt;"&amp;3))-(RANK(D30,$B30:$AT30,0)+COUNTIFS($B30:$AT30,D30,$B$1:$AT$1,"&lt;"&amp;3))</f>
        <v>1</v>
      </c>
      <c r="AX30">
        <f>(RANK(_calc_라운드기준!E30,_calc_라운드기준!$B30:$AT30,0)+COUNTIFS(_calc_라운드기준!$B30:$AT30,_calc_라운드기준!E30,$B$1:$AT$1,"&lt;"&amp;4))-(RANK(E30,$B30:$AT30,0)+COUNTIFS($B30:$AT30,E30,$B$1:$AT$1,"&lt;"&amp;4))</f>
        <v>-8</v>
      </c>
      <c r="AY30">
        <f>(RANK(_calc_라운드기준!F30,_calc_라운드기준!$B30:$AT30,0)+COUNTIFS(_calc_라운드기준!$B30:$AT30,_calc_라운드기준!F30,$B$1:$AT$1,"&lt;"&amp;5))-(RANK(F30,$B30:$AT30,0)+COUNTIFS($B30:$AT30,F30,$B$1:$AT$1,"&lt;"&amp;5))</f>
        <v>-37</v>
      </c>
      <c r="AZ30">
        <f>(RANK(_calc_라운드기준!G30,_calc_라운드기준!$B30:$AT30,0)+COUNTIFS(_calc_라운드기준!$B30:$AT30,_calc_라운드기준!G30,$B$1:$AT$1,"&lt;"&amp;6))-(RANK(G30,$B30:$AT30,0)+COUNTIFS($B30:$AT30,G30,$B$1:$AT$1,"&lt;"&amp;6))</f>
        <v>6</v>
      </c>
      <c r="BA30">
        <f>(RANK(_calc_라운드기준!H30,_calc_라운드기준!$B30:$AT30,0)+COUNTIFS(_calc_라운드기준!$B30:$AT30,_calc_라운드기준!H30,$B$1:$AT$1,"&lt;"&amp;7))-(RANK(H30,$B30:$AT30,0)+COUNTIFS($B30:$AT30,H30,$B$1:$AT$1,"&lt;"&amp;7))</f>
        <v>6</v>
      </c>
      <c r="BB30">
        <f>(RANK(_calc_라운드기준!I30,_calc_라운드기준!$B30:$AT30,0)+COUNTIFS(_calc_라운드기준!$B30:$AT30,_calc_라운드기준!I30,$B$1:$AT$1,"&lt;"&amp;8))-(RANK(I30,$B30:$AT30,0)+COUNTIFS($B30:$AT30,I30,$B$1:$AT$1,"&lt;"&amp;8))</f>
        <v>-32</v>
      </c>
      <c r="BC30">
        <f>(RANK(_calc_라운드기준!J30,_calc_라운드기준!$B30:$AT30,0)+COUNTIFS(_calc_라운드기준!$B30:$AT30,_calc_라운드기준!J30,$B$1:$AT$1,"&lt;"&amp;9))-(RANK(J30,$B30:$AT30,0)+COUNTIFS($B30:$AT30,J30,$B$1:$AT$1,"&lt;"&amp;9))</f>
        <v>-9</v>
      </c>
      <c r="BD30">
        <f>(RANK(_calc_라운드기준!K30,_calc_라운드기준!$B30:$AT30,0)+COUNTIFS(_calc_라운드기준!$B30:$AT30,_calc_라운드기준!K30,$B$1:$AT$1,"&lt;"&amp;10))-(RANK(K30,$B30:$AT30,0)+COUNTIFS($B30:$AT30,K30,$B$1:$AT$1,"&lt;"&amp;10))</f>
        <v>-2</v>
      </c>
      <c r="BE30">
        <f>(RANK(_calc_라운드기준!L30,_calc_라운드기준!$B30:$AT30,0)+COUNTIFS(_calc_라운드기준!$B30:$AT30,_calc_라운드기준!L30,$B$1:$AT$1,"&lt;"&amp;11))-(RANK(L30,$B30:$AT30,0)+COUNTIFS($B30:$AT30,L30,$B$1:$AT$1,"&lt;"&amp;11))</f>
        <v>7</v>
      </c>
      <c r="BF30">
        <f>(RANK(_calc_라운드기준!M30,_calc_라운드기준!$B30:$AT30,0)+COUNTIFS(_calc_라운드기준!$B30:$AT30,_calc_라운드기준!M30,$B$1:$AT$1,"&lt;"&amp;12))-(RANK(M30,$B30:$AT30,0)+COUNTIFS($B30:$AT30,M30,$B$1:$AT$1,"&lt;"&amp;12))</f>
        <v>12</v>
      </c>
      <c r="BG30">
        <f>(RANK(_calc_라운드기준!N30,_calc_라운드기준!$B30:$AT30,0)+COUNTIFS(_calc_라운드기준!$B30:$AT30,_calc_라운드기준!N30,$B$1:$AT$1,"&lt;"&amp;13))-(RANK(N30,$B30:$AT30,0)+COUNTIFS($B30:$AT30,N30,$B$1:$AT$1,"&lt;"&amp;13))</f>
        <v>24</v>
      </c>
      <c r="BH30">
        <f>(RANK(_calc_라운드기준!O30,_calc_라운드기준!$B30:$AT30,0)+COUNTIFS(_calc_라운드기준!$B30:$AT30,_calc_라운드기준!O30,$B$1:$AT$1,"&lt;"&amp;14))-(RANK(O30,$B30:$AT30,0)+COUNTIFS($B30:$AT30,O30,$B$1:$AT$1,"&lt;"&amp;14))</f>
        <v>11</v>
      </c>
      <c r="BI30">
        <f>(RANK(_calc_라운드기준!P30,_calc_라운드기준!$B30:$AT30,0)+COUNTIFS(_calc_라운드기준!$B30:$AT30,_calc_라운드기준!P30,$B$1:$AT$1,"&lt;"&amp;15))-(RANK(P30,$B30:$AT30,0)+COUNTIFS($B30:$AT30,P30,$B$1:$AT$1,"&lt;"&amp;15))</f>
        <v>4</v>
      </c>
      <c r="BJ30">
        <f>(RANK(_calc_라운드기준!Q30,_calc_라운드기준!$B30:$AT30,0)+COUNTIFS(_calc_라운드기준!$B30:$AT30,_calc_라운드기준!Q30,$B$1:$AT$1,"&lt;"&amp;16))-(RANK(Q30,$B30:$AT30,0)+COUNTIFS($B30:$AT30,Q30,$B$1:$AT$1,"&lt;"&amp;16))</f>
        <v>-5</v>
      </c>
      <c r="BK30">
        <f>(RANK(_calc_라운드기준!R30,_calc_라운드기준!$B30:$AT30,0)+COUNTIFS(_calc_라운드기준!$B30:$AT30,_calc_라운드기준!R30,$B$1:$AT$1,"&lt;"&amp;17))-(RANK(R30,$B30:$AT30,0)+COUNTIFS($B30:$AT30,R30,$B$1:$AT$1,"&lt;"&amp;17))</f>
        <v>-14</v>
      </c>
      <c r="BL30">
        <f>(RANK(_calc_라운드기준!S30,_calc_라운드기준!$B30:$AT30,0)+COUNTIFS(_calc_라운드기준!$B30:$AT30,_calc_라운드기준!S30,$B$1:$AT$1,"&lt;"&amp;18))-(RANK(S30,$B30:$AT30,0)+COUNTIFS($B30:$AT30,S30,$B$1:$AT$1,"&lt;"&amp;18))</f>
        <v>16</v>
      </c>
      <c r="BM30">
        <f>(RANK(_calc_라운드기준!T30,_calc_라운드기준!$B30:$AT30,0)+COUNTIFS(_calc_라운드기준!$B30:$AT30,_calc_라운드기준!T30,$B$1:$AT$1,"&lt;"&amp;19))-(RANK(T30,$B30:$AT30,0)+COUNTIFS($B30:$AT30,T30,$B$1:$AT$1,"&lt;"&amp;19))</f>
        <v>-8</v>
      </c>
      <c r="BN30">
        <f>(RANK(_calc_라운드기준!U30,_calc_라운드기준!$B30:$AT30,0)+COUNTIFS(_calc_라운드기준!$B30:$AT30,_calc_라운드기준!U30,$B$1:$AT$1,"&lt;"&amp;20))-(RANK(U30,$B30:$AT30,0)+COUNTIFS($B30:$AT30,U30,$B$1:$AT$1,"&lt;"&amp;20))</f>
        <v>6</v>
      </c>
      <c r="BO30">
        <f>(RANK(_calc_라운드기준!V30,_calc_라운드기준!$B30:$AT30,0)+COUNTIFS(_calc_라운드기준!$B30:$AT30,_calc_라운드기준!V30,$B$1:$AT$1,"&lt;"&amp;21))-(RANK(V30,$B30:$AT30,0)+COUNTIFS($B30:$AT30,V30,$B$1:$AT$1,"&lt;"&amp;21))</f>
        <v>21</v>
      </c>
      <c r="BP30">
        <f>(RANK(_calc_라운드기준!W30,_calc_라운드기준!$B30:$AT30,0)+COUNTIFS(_calc_라운드기준!$B30:$AT30,_calc_라운드기준!W30,$B$1:$AT$1,"&lt;"&amp;22))-(RANK(W30,$B30:$AT30,0)+COUNTIFS($B30:$AT30,W30,$B$1:$AT$1,"&lt;"&amp;22))</f>
        <v>13</v>
      </c>
      <c r="BQ30">
        <f>(RANK(_calc_라운드기준!X30,_calc_라운드기준!$B30:$AT30,0)+COUNTIFS(_calc_라운드기준!$B30:$AT30,_calc_라운드기준!X30,$B$1:$AT$1,"&lt;"&amp;23))-(RANK(X30,$B30:$AT30,0)+COUNTIFS($B30:$AT30,X30,$B$1:$AT$1,"&lt;"&amp;23))</f>
        <v>-27</v>
      </c>
      <c r="BR30">
        <f>(RANK(_calc_라운드기준!Y30,_calc_라운드기준!$B30:$AT30,0)+COUNTIFS(_calc_라운드기준!$B30:$AT30,_calc_라운드기준!Y30,$B$1:$AT$1,"&lt;"&amp;24))-(RANK(Y30,$B30:$AT30,0)+COUNTIFS($B30:$AT30,Y30,$B$1:$AT$1,"&lt;"&amp;24))</f>
        <v>-11</v>
      </c>
      <c r="BS30">
        <f>(RANK(_calc_라운드기준!Z30,_calc_라운드기준!$B30:$AT30,0)+COUNTIFS(_calc_라운드기준!$B30:$AT30,_calc_라운드기준!Z30,$B$1:$AT$1,"&lt;"&amp;25))-(RANK(Z30,$B30:$AT30,0)+COUNTIFS($B30:$AT30,Z30,$B$1:$AT$1,"&lt;"&amp;25))</f>
        <v>-11</v>
      </c>
      <c r="BT30">
        <f>(RANK(_calc_라운드기준!AA30,_calc_라운드기준!$B30:$AT30,0)+COUNTIFS(_calc_라운드기준!$B30:$AT30,_calc_라운드기준!AA30,$B$1:$AT$1,"&lt;"&amp;26))-(RANK(AA30,$B30:$AT30,0)+COUNTIFS($B30:$AT30,AA30,$B$1:$AT$1,"&lt;"&amp;26))</f>
        <v>-3</v>
      </c>
      <c r="BU30">
        <f>(RANK(_calc_라운드기준!AB30,_calc_라운드기준!$B30:$AT30,0)+COUNTIFS(_calc_라운드기준!$B30:$AT30,_calc_라운드기준!AB30,$B$1:$AT$1,"&lt;"&amp;27))-(RANK(AB30,$B30:$AT30,0)+COUNTIFS($B30:$AT30,AB30,$B$1:$AT$1,"&lt;"&amp;27))</f>
        <v>-9</v>
      </c>
      <c r="BV30">
        <f>(RANK(_calc_라운드기준!AC30,_calc_라운드기준!$B30:$AT30,0)+COUNTIFS(_calc_라운드기준!$B30:$AT30,_calc_라운드기준!AC30,$B$1:$AT$1,"&lt;"&amp;28))-(RANK(AC30,$B30:$AT30,0)+COUNTIFS($B30:$AT30,AC30,$B$1:$AT$1,"&lt;"&amp;28))</f>
        <v>-12</v>
      </c>
      <c r="BW30">
        <f>(RANK(_calc_라운드기준!AD30,_calc_라운드기준!$B30:$AT30,0)+COUNTIFS(_calc_라운드기준!$B30:$AT30,_calc_라운드기준!AD30,$B$1:$AT$1,"&lt;"&amp;29))-(RANK(AD30,$B30:$AT30,0)+COUNTIFS($B30:$AT30,AD30,$B$1:$AT$1,"&lt;"&amp;29))</f>
        <v>14</v>
      </c>
      <c r="BX30">
        <f>(RANK(_calc_라운드기준!AE30,_calc_라운드기준!$B30:$AT30,0)+COUNTIFS(_calc_라운드기준!$B30:$AT30,_calc_라운드기준!AE30,$B$1:$AT$1,"&lt;"&amp;30))-(RANK(AE30,$B30:$AT30,0)+COUNTIFS($B30:$AT30,AE30,$B$1:$AT$1,"&lt;"&amp;30))</f>
        <v>2</v>
      </c>
      <c r="BY30">
        <f>(RANK(_calc_라운드기준!AF30,_calc_라운드기준!$B30:$AT30,0)+COUNTIFS(_calc_라운드기준!$B30:$AT30,_calc_라운드기준!AF30,$B$1:$AT$1,"&lt;"&amp;31))-(RANK(AF30,$B30:$AT30,0)+COUNTIFS($B30:$AT30,AF30,$B$1:$AT$1,"&lt;"&amp;31))</f>
        <v>4</v>
      </c>
      <c r="BZ30">
        <f>(RANK(_calc_라운드기준!AG30,_calc_라운드기준!$B30:$AT30,0)+COUNTIFS(_calc_라운드기준!$B30:$AT30,_calc_라운드기준!AG30,$B$1:$AT$1,"&lt;"&amp;32))-(RANK(AG30,$B30:$AT30,0)+COUNTIFS($B30:$AT30,AG30,$B$1:$AT$1,"&lt;"&amp;32))</f>
        <v>3</v>
      </c>
      <c r="CA30">
        <f>(RANK(_calc_라운드기준!AH30,_calc_라운드기준!$B30:$AT30,0)+COUNTIFS(_calc_라운드기준!$B30:$AT30,_calc_라운드기준!AH30,$B$1:$AT$1,"&lt;"&amp;33))-(RANK(AH30,$B30:$AT30,0)+COUNTIFS($B30:$AT30,AH30,$B$1:$AT$1,"&lt;"&amp;33))</f>
        <v>15</v>
      </c>
      <c r="CB30">
        <f>(RANK(_calc_라운드기준!AI30,_calc_라운드기준!$B30:$AT30,0)+COUNTIFS(_calc_라운드기준!$B30:$AT30,_calc_라운드기준!AI30,$B$1:$AT$1,"&lt;"&amp;34))-(RANK(AI30,$B30:$AT30,0)+COUNTIFS($B30:$AT30,AI30,$B$1:$AT$1,"&lt;"&amp;34))</f>
        <v>13</v>
      </c>
      <c r="CC30">
        <f>(RANK(_calc_라운드기준!AJ30,_calc_라운드기준!$B30:$AT30,0)+COUNTIFS(_calc_라운드기준!$B30:$AT30,_calc_라운드기준!AJ30,$B$1:$AT$1,"&lt;"&amp;35))-(RANK(AJ30,$B30:$AT30,0)+COUNTIFS($B30:$AT30,AJ30,$B$1:$AT$1,"&lt;"&amp;35))</f>
        <v>12</v>
      </c>
      <c r="CD30">
        <f>(RANK(_calc_라운드기준!AK30,_calc_라운드기준!$B30:$AT30,0)+COUNTIFS(_calc_라운드기준!$B30:$AT30,_calc_라운드기준!AK30,$B$1:$AT$1,"&lt;"&amp;36))-(RANK(AK30,$B30:$AT30,0)+COUNTIFS($B30:$AT30,AK30,$B$1:$AT$1,"&lt;"&amp;36))</f>
        <v>12</v>
      </c>
      <c r="CE30">
        <f>(RANK(_calc_라운드기준!AL30,_calc_라운드기준!$B30:$AT30,0)+COUNTIFS(_calc_라운드기준!$B30:$AT30,_calc_라운드기준!AL30,$B$1:$AT$1,"&lt;"&amp;37))-(RANK(AL30,$B30:$AT30,0)+COUNTIFS($B30:$AT30,AL30,$B$1:$AT$1,"&lt;"&amp;37))</f>
        <v>3</v>
      </c>
      <c r="CF30">
        <f>(RANK(_calc_라운드기준!AM30,_calc_라운드기준!$B30:$AT30,0)+COUNTIFS(_calc_라운드기준!$B30:$AT30,_calc_라운드기준!AM30,$B$1:$AT$1,"&lt;"&amp;38))-(RANK(AM30,$B30:$AT30,0)+COUNTIFS($B30:$AT30,AM30,$B$1:$AT$1,"&lt;"&amp;38))</f>
        <v>9</v>
      </c>
      <c r="CG30">
        <f>(RANK(_calc_라운드기준!AN30,_calc_라운드기준!$B30:$AT30,0)+COUNTIFS(_calc_라운드기준!$B30:$AT30,_calc_라운드기준!AN30,$B$1:$AT$1,"&lt;"&amp;39))-(RANK(AN30,$B30:$AT30,0)+COUNTIFS($B30:$AT30,AN30,$B$1:$AT$1,"&lt;"&amp;39))</f>
        <v>-14</v>
      </c>
      <c r="CH30">
        <f>(RANK(_calc_라운드기준!AO30,_calc_라운드기준!$B30:$AT30,0)+COUNTIFS(_calc_라운드기준!$B30:$AT30,_calc_라운드기준!AO30,$B$1:$AT$1,"&lt;"&amp;40))-(RANK(AO30,$B30:$AT30,0)+COUNTIFS($B30:$AT30,AO30,$B$1:$AT$1,"&lt;"&amp;40))</f>
        <v>-19</v>
      </c>
      <c r="CI30">
        <f>(RANK(_calc_라운드기준!AP30,_calc_라운드기준!$B30:$AT30,0)+COUNTIFS(_calc_라운드기준!$B30:$AT30,_calc_라운드기준!AP30,$B$1:$AT$1,"&lt;"&amp;41))-(RANK(AP30,$B30:$AT30,0)+COUNTIFS($B30:$AT30,AP30,$B$1:$AT$1,"&lt;"&amp;41))</f>
        <v>-2</v>
      </c>
      <c r="CJ30">
        <f>(RANK(_calc_라운드기준!AQ30,_calc_라운드기준!$B30:$AT30,0)+COUNTIFS(_calc_라운드기준!$B30:$AT30,_calc_라운드기준!AQ30,$B$1:$AT$1,"&lt;"&amp;42))-(RANK(AQ30,$B30:$AT30,0)+COUNTIFS($B30:$AT30,AQ30,$B$1:$AT$1,"&lt;"&amp;42))</f>
        <v>-11</v>
      </c>
      <c r="CK30">
        <f>(RANK(_calc_라운드기준!AR30,_calc_라운드기준!$B30:$AT30,0)+COUNTIFS(_calc_라운드기준!$B30:$AT30,_calc_라운드기준!AR30,$B$1:$AT$1,"&lt;"&amp;43))-(RANK(AR30,$B30:$AT30,0)+COUNTIFS($B30:$AT30,AR30,$B$1:$AT$1,"&lt;"&amp;43))</f>
        <v>0</v>
      </c>
      <c r="CL30">
        <f>(RANK(_calc_라운드기준!AS30,_calc_라운드기준!$B30:$AT30,0)+COUNTIFS(_calc_라운드기준!$B30:$AT30,_calc_라운드기준!AS30,$B$1:$AT$1,"&lt;"&amp;44))-(RANK(AS30,$B30:$AT30,0)+COUNTIFS($B30:$AT30,AS30,$B$1:$AT$1,"&lt;"&amp;44))</f>
        <v>14</v>
      </c>
      <c r="CM30">
        <f>(RANK(_calc_라운드기준!AT30,_calc_라운드기준!$B30:$AT30,0)+COUNTIFS(_calc_라운드기준!$B30:$AT30,_calc_라운드기준!AT30,$B$1:$AT$1,"&lt;"&amp;45))-(RANK(AT30,$B30:$AT30,0)+COUNTIFS($B30:$AT30,AT30,$B$1:$AT$1,"&lt;"&amp;45))</f>
        <v>24</v>
      </c>
      <c r="CN30">
        <f t="shared" si="0"/>
        <v>41</v>
      </c>
      <c r="CO30">
        <f t="shared" si="1"/>
        <v>24</v>
      </c>
      <c r="CP30">
        <f t="shared" si="2"/>
        <v>25</v>
      </c>
      <c r="CQ30">
        <f t="shared" si="3"/>
        <v>31</v>
      </c>
      <c r="CR30">
        <f t="shared" si="4"/>
        <v>45</v>
      </c>
      <c r="CS30">
        <f t="shared" si="5"/>
        <v>16</v>
      </c>
      <c r="CT30">
        <f t="shared" si="6"/>
        <v>17</v>
      </c>
      <c r="CU30">
        <f t="shared" si="7"/>
        <v>44</v>
      </c>
      <c r="CV30">
        <f t="shared" si="8"/>
        <v>33</v>
      </c>
      <c r="CW30">
        <f t="shared" si="9"/>
        <v>27</v>
      </c>
      <c r="CX30">
        <f t="shared" si="10"/>
        <v>15</v>
      </c>
      <c r="CY30">
        <f t="shared" si="11"/>
        <v>10</v>
      </c>
      <c r="CZ30">
        <f t="shared" si="12"/>
        <v>1</v>
      </c>
      <c r="DA30">
        <f t="shared" si="13"/>
        <v>13</v>
      </c>
      <c r="DB30">
        <f t="shared" si="14"/>
        <v>19</v>
      </c>
      <c r="DC30">
        <f t="shared" si="15"/>
        <v>30</v>
      </c>
      <c r="DD30">
        <f t="shared" si="16"/>
        <v>39</v>
      </c>
      <c r="DE30">
        <f t="shared" si="17"/>
        <v>4</v>
      </c>
      <c r="DF30">
        <f t="shared" si="18"/>
        <v>32</v>
      </c>
      <c r="DG30">
        <f t="shared" si="19"/>
        <v>18</v>
      </c>
      <c r="DH30">
        <f t="shared" si="20"/>
        <v>3</v>
      </c>
      <c r="DI30">
        <f t="shared" si="21"/>
        <v>8</v>
      </c>
      <c r="DJ30">
        <f t="shared" si="22"/>
        <v>43</v>
      </c>
      <c r="DK30">
        <f t="shared" si="23"/>
        <v>35</v>
      </c>
      <c r="DL30">
        <f t="shared" si="24"/>
        <v>36</v>
      </c>
      <c r="DM30">
        <f t="shared" si="25"/>
        <v>29</v>
      </c>
      <c r="DN30">
        <f t="shared" si="26"/>
        <v>34</v>
      </c>
      <c r="DO30">
        <f t="shared" si="27"/>
        <v>38</v>
      </c>
      <c r="DP30">
        <f t="shared" si="28"/>
        <v>6</v>
      </c>
      <c r="DQ30">
        <f t="shared" si="29"/>
        <v>23</v>
      </c>
      <c r="DR30">
        <f t="shared" si="30"/>
        <v>20</v>
      </c>
      <c r="DS30">
        <f t="shared" si="31"/>
        <v>21</v>
      </c>
      <c r="DT30">
        <f t="shared" si="32"/>
        <v>5</v>
      </c>
      <c r="DU30">
        <f t="shared" si="33"/>
        <v>9</v>
      </c>
      <c r="DV30">
        <f t="shared" si="34"/>
        <v>11</v>
      </c>
      <c r="DW30">
        <f t="shared" si="35"/>
        <v>12</v>
      </c>
      <c r="DX30">
        <f t="shared" si="36"/>
        <v>22</v>
      </c>
      <c r="DY30">
        <f t="shared" si="37"/>
        <v>14</v>
      </c>
      <c r="DZ30">
        <f t="shared" si="38"/>
        <v>40</v>
      </c>
      <c r="EA30">
        <f t="shared" si="39"/>
        <v>42</v>
      </c>
      <c r="EB30">
        <f t="shared" si="40"/>
        <v>28</v>
      </c>
      <c r="EC30">
        <f t="shared" si="41"/>
        <v>37</v>
      </c>
      <c r="ED30">
        <f t="shared" si="42"/>
        <v>26</v>
      </c>
      <c r="EE30">
        <f t="shared" si="43"/>
        <v>7</v>
      </c>
      <c r="EF30">
        <f t="shared" si="44"/>
        <v>2</v>
      </c>
    </row>
    <row r="31" spans="1:136" ht="16.5" customHeight="1">
      <c r="A31">
        <f>_calc_라운드기준!A31</f>
        <v>1215</v>
      </c>
      <c r="B31">
        <f>INDEX(_calc_누적빈도!B:B,$A31)-INDEX(_calc_누적빈도!B:B,$A31-기준300회_후보!$B$1)</f>
        <v>39</v>
      </c>
      <c r="C31">
        <f>INDEX(_calc_누적빈도!C:C,$A31)-INDEX(_calc_누적빈도!C:C,$A31-기준300회_후보!$B$1)</f>
        <v>33</v>
      </c>
      <c r="D31">
        <f>INDEX(_calc_누적빈도!D:D,$A31)-INDEX(_calc_누적빈도!D:D,$A31-기준300회_후보!$B$1)</f>
        <v>50</v>
      </c>
      <c r="E31">
        <f>INDEX(_calc_누적빈도!E:E,$A31)-INDEX(_calc_누적빈도!E:E,$A31-기준300회_후보!$B$1)</f>
        <v>35</v>
      </c>
      <c r="F31">
        <f>INDEX(_calc_누적빈도!F:F,$A31)-INDEX(_calc_누적빈도!F:F,$A31-기준300회_후보!$B$1)</f>
        <v>26</v>
      </c>
      <c r="G31">
        <f>INDEX(_calc_누적빈도!G:G,$A31)-INDEX(_calc_누적빈도!G:G,$A31-기준300회_후보!$B$1)</f>
        <v>49</v>
      </c>
      <c r="H31">
        <f>INDEX(_calc_누적빈도!H:H,$A31)-INDEX(_calc_누적빈도!H:H,$A31-기준300회_후보!$B$1)</f>
        <v>47</v>
      </c>
      <c r="I31">
        <f>INDEX(_calc_누적빈도!I:I,$A31)-INDEX(_calc_누적빈도!I:I,$A31-기준300회_후보!$B$1)</f>
        <v>31</v>
      </c>
      <c r="J31">
        <f>INDEX(_calc_누적빈도!J:J,$A31)-INDEX(_calc_누적빈도!J:J,$A31-기준300회_후보!$B$1)</f>
        <v>40</v>
      </c>
      <c r="K31">
        <f>INDEX(_calc_누적빈도!K:K,$A31)-INDEX(_calc_누적빈도!K:K,$A31-기준300회_후보!$B$1)</f>
        <v>34</v>
      </c>
      <c r="L31">
        <f>INDEX(_calc_누적빈도!L:L,$A31)-INDEX(_calc_누적빈도!L:L,$A31-기준300회_후보!$B$1)</f>
        <v>41</v>
      </c>
      <c r="M31">
        <f>INDEX(_calc_누적빈도!M:M,$A31)-INDEX(_calc_누적빈도!M:M,$A31-기준300회_후보!$B$1)</f>
        <v>47</v>
      </c>
      <c r="N31">
        <f>INDEX(_calc_누적빈도!N:N,$A31)-INDEX(_calc_누적빈도!N:N,$A31-기준300회_후보!$B$1)</f>
        <v>47</v>
      </c>
      <c r="O31">
        <f>INDEX(_calc_누적빈도!O:O,$A31)-INDEX(_calc_누적빈도!O:O,$A31-기준300회_후보!$B$1)</f>
        <v>39</v>
      </c>
      <c r="P31">
        <f>INDEX(_calc_누적빈도!P:P,$A31)-INDEX(_calc_누적빈도!P:P,$A31-기준300회_후보!$B$1)</f>
        <v>41</v>
      </c>
      <c r="Q31">
        <f>INDEX(_calc_누적빈도!Q:Q,$A31)-INDEX(_calc_누적빈도!Q:Q,$A31-기준300회_후보!$B$1)</f>
        <v>46</v>
      </c>
      <c r="R31">
        <f>INDEX(_calc_누적빈도!R:R,$A31)-INDEX(_calc_누적빈도!R:R,$A31-기준300회_후보!$B$1)</f>
        <v>37</v>
      </c>
      <c r="S31">
        <f>INDEX(_calc_누적빈도!S:S,$A31)-INDEX(_calc_누적빈도!S:S,$A31-기준300회_후보!$B$1)</f>
        <v>40</v>
      </c>
      <c r="T31">
        <f>INDEX(_calc_누적빈도!T:T,$A31)-INDEX(_calc_누적빈도!T:T,$A31-기준300회_후보!$B$1)</f>
        <v>38</v>
      </c>
      <c r="U31">
        <f>INDEX(_calc_누적빈도!U:U,$A31)-INDEX(_calc_누적빈도!U:U,$A31-기준300회_후보!$B$1)</f>
        <v>39</v>
      </c>
      <c r="V31">
        <f>INDEX(_calc_누적빈도!V:V,$A31)-INDEX(_calc_누적빈도!V:V,$A31-기준300회_후보!$B$1)</f>
        <v>41</v>
      </c>
      <c r="W31">
        <f>INDEX(_calc_누적빈도!W:W,$A31)-INDEX(_calc_누적빈도!W:W,$A31-기준300회_후보!$B$1)</f>
        <v>40</v>
      </c>
      <c r="X31">
        <f>INDEX(_calc_누적빈도!X:X,$A31)-INDEX(_calc_누적빈도!X:X,$A31-기준300회_후보!$B$1)</f>
        <v>38</v>
      </c>
      <c r="Y31">
        <f>INDEX(_calc_누적빈도!Y:Y,$A31)-INDEX(_calc_누적빈도!Y:Y,$A31-기준300회_후보!$B$1)</f>
        <v>42</v>
      </c>
      <c r="Z31">
        <f>INDEX(_calc_누적빈도!Z:Z,$A31)-INDEX(_calc_누적빈도!Z:Z,$A31-기준300회_후보!$B$1)</f>
        <v>32</v>
      </c>
      <c r="AA31">
        <f>INDEX(_calc_누적빈도!AA:AA,$A31)-INDEX(_calc_누적빈도!AA:AA,$A31-기준300회_후보!$B$1)</f>
        <v>40</v>
      </c>
      <c r="AB31">
        <f>INDEX(_calc_누적빈도!AB:AB,$A31)-INDEX(_calc_누적빈도!AB:AB,$A31-기준300회_후보!$B$1)</f>
        <v>45</v>
      </c>
      <c r="AC31">
        <f>INDEX(_calc_누적빈도!AC:AC,$A31)-INDEX(_calc_누적빈도!AC:AC,$A31-기준300회_후보!$B$1)</f>
        <v>37</v>
      </c>
      <c r="AD31">
        <f>INDEX(_calc_누적빈도!AD:AD,$A31)-INDEX(_calc_누적빈도!AD:AD,$A31-기준300회_후보!$B$1)</f>
        <v>41</v>
      </c>
      <c r="AE31">
        <f>INDEX(_calc_누적빈도!AE:AE,$A31)-INDEX(_calc_누적빈도!AE:AE,$A31-기준300회_후보!$B$1)</f>
        <v>45</v>
      </c>
      <c r="AF31">
        <f>INDEX(_calc_누적빈도!AF:AF,$A31)-INDEX(_calc_누적빈도!AF:AF,$A31-기준300회_후보!$B$1)</f>
        <v>41</v>
      </c>
      <c r="AG31">
        <f>INDEX(_calc_누적빈도!AG:AG,$A31)-INDEX(_calc_누적빈도!AG:AG,$A31-기준300회_후보!$B$1)</f>
        <v>35</v>
      </c>
      <c r="AH31">
        <f>INDEX(_calc_누적빈도!AH:AH,$A31)-INDEX(_calc_누적빈도!AH:AH,$A31-기준300회_후보!$B$1)</f>
        <v>46</v>
      </c>
      <c r="AI31">
        <f>INDEX(_calc_누적빈도!AI:AI,$A31)-INDEX(_calc_누적빈도!AI:AI,$A31-기준300회_후보!$B$1)</f>
        <v>38</v>
      </c>
      <c r="AJ31">
        <f>INDEX(_calc_누적빈도!AJ:AJ,$A31)-INDEX(_calc_누적빈도!AJ:AJ,$A31-기준300회_후보!$B$1)</f>
        <v>49</v>
      </c>
      <c r="AK31">
        <f>INDEX(_calc_누적빈도!AK:AK,$A31)-INDEX(_calc_누적빈도!AK:AK,$A31-기준300회_후보!$B$1)</f>
        <v>43</v>
      </c>
      <c r="AL31">
        <f>INDEX(_calc_누적빈도!AL:AL,$A31)-INDEX(_calc_누적빈도!AL:AL,$A31-기준300회_후보!$B$1)</f>
        <v>45</v>
      </c>
      <c r="AM31">
        <f>INDEX(_calc_누적빈도!AM:AM,$A31)-INDEX(_calc_누적빈도!AM:AM,$A31-기준300회_후보!$B$1)</f>
        <v>47</v>
      </c>
      <c r="AN31">
        <f>INDEX(_calc_누적빈도!AN:AN,$A31)-INDEX(_calc_누적빈도!AN:AN,$A31-기준300회_후보!$B$1)</f>
        <v>34</v>
      </c>
      <c r="AO31">
        <f>INDEX(_calc_누적빈도!AO:AO,$A31)-INDEX(_calc_누적빈도!AO:AO,$A31-기준300회_후보!$B$1)</f>
        <v>40</v>
      </c>
      <c r="AP31">
        <f>INDEX(_calc_누적빈도!AP:AP,$A31)-INDEX(_calc_누적빈도!AP:AP,$A31-기준300회_후보!$B$1)</f>
        <v>37</v>
      </c>
      <c r="AQ31">
        <f>INDEX(_calc_누적빈도!AQ:AQ,$A31)-INDEX(_calc_누적빈도!AQ:AQ,$A31-기준300회_후보!$B$1)</f>
        <v>35</v>
      </c>
      <c r="AR31">
        <f>INDEX(_calc_누적빈도!AR:AR,$A31)-INDEX(_calc_누적빈도!AR:AR,$A31-기준300회_후보!$B$1)</f>
        <v>29</v>
      </c>
      <c r="AS31">
        <f>INDEX(_calc_누적빈도!AS:AS,$A31)-INDEX(_calc_누적빈도!AS:AS,$A31-기준300회_후보!$B$1)</f>
        <v>40</v>
      </c>
      <c r="AT31">
        <f>INDEX(_calc_누적빈도!AT:AT,$A31)-INDEX(_calc_누적빈도!AT:AT,$A31-기준300회_후보!$B$1)</f>
        <v>41</v>
      </c>
      <c r="AU31">
        <f>(RANK(_calc_라운드기준!B31,_calc_라운드기준!$B31:$AT31,0)+COUNTIFS(_calc_라운드기준!$B31:$AT31,_calc_라운드기준!B31,$B$1:$AT$1,"&lt;"&amp;1))-(RANK(B31,$B31:$AT31,0)+COUNTIFS($B31:$AT31,B31,$B$1:$AT$1,"&lt;"&amp;1))</f>
        <v>-17</v>
      </c>
      <c r="AV31">
        <f>(RANK(_calc_라운드기준!C31,_calc_라운드기준!$B31:$AT31,0)+COUNTIFS(_calc_라운드기준!$B31:$AT31,_calc_라운드기준!C31,$B$1:$AT$1,"&lt;"&amp;2))-(RANK(C31,$B31:$AT31,0)+COUNTIFS($B31:$AT31,C31,$B$1:$AT$1,"&lt;"&amp;2))</f>
        <v>1</v>
      </c>
      <c r="AW31">
        <f>(RANK(_calc_라운드기준!D31,_calc_라운드기준!$B31:$AT31,0)+COUNTIFS(_calc_라운드기준!$B31:$AT31,_calc_라운드기준!D31,$B$1:$AT$1,"&lt;"&amp;3))-(RANK(D31,$B31:$AT31,0)+COUNTIFS($B31:$AT31,D31,$B$1:$AT$1,"&lt;"&amp;3))</f>
        <v>1</v>
      </c>
      <c r="AX31">
        <f>(RANK(_calc_라운드기준!E31,_calc_라운드기준!$B31:$AT31,0)+COUNTIFS(_calc_라운드기준!$B31:$AT31,_calc_라운드기준!E31,$B$1:$AT$1,"&lt;"&amp;4))-(RANK(E31,$B31:$AT31,0)+COUNTIFS($B31:$AT31,E31,$B$1:$AT$1,"&lt;"&amp;4))</f>
        <v>-9</v>
      </c>
      <c r="AY31">
        <f>(RANK(_calc_라운드기준!F31,_calc_라운드기준!$B31:$AT31,0)+COUNTIFS(_calc_라운드기준!$B31:$AT31,_calc_라운드기준!F31,$B$1:$AT$1,"&lt;"&amp;5))-(RANK(F31,$B31:$AT31,0)+COUNTIFS($B31:$AT31,F31,$B$1:$AT$1,"&lt;"&amp;5))</f>
        <v>-34</v>
      </c>
      <c r="AZ31">
        <f>(RANK(_calc_라운드기준!G31,_calc_라운드기준!$B31:$AT31,0)+COUNTIFS(_calc_라운드기준!$B31:$AT31,_calc_라운드기준!G31,$B$1:$AT$1,"&lt;"&amp;6))-(RANK(G31,$B31:$AT31,0)+COUNTIFS($B31:$AT31,G31,$B$1:$AT$1,"&lt;"&amp;6))</f>
        <v>2</v>
      </c>
      <c r="BA31">
        <f>(RANK(_calc_라운드기준!H31,_calc_라운드기준!$B31:$AT31,0)+COUNTIFS(_calc_라운드기준!$B31:$AT31,_calc_라운드기준!H31,$B$1:$AT$1,"&lt;"&amp;7))-(RANK(H31,$B31:$AT31,0)+COUNTIFS($B31:$AT31,H31,$B$1:$AT$1,"&lt;"&amp;7))</f>
        <v>1</v>
      </c>
      <c r="BB31">
        <f>(RANK(_calc_라운드기준!I31,_calc_라운드기준!$B31:$AT31,0)+COUNTIFS(_calc_라운드기준!$B31:$AT31,_calc_라운드기준!I31,$B$1:$AT$1,"&lt;"&amp;8))-(RANK(I31,$B31:$AT31,0)+COUNTIFS($B31:$AT31,I31,$B$1:$AT$1,"&lt;"&amp;8))</f>
        <v>-31</v>
      </c>
      <c r="BC31">
        <f>(RANK(_calc_라운드기준!J31,_calc_라운드기준!$B31:$AT31,0)+COUNTIFS(_calc_라운드기준!$B31:$AT31,_calc_라운드기준!J31,$B$1:$AT$1,"&lt;"&amp;9))-(RANK(J31,$B31:$AT31,0)+COUNTIFS($B31:$AT31,J31,$B$1:$AT$1,"&lt;"&amp;9))</f>
        <v>-8</v>
      </c>
      <c r="BD31">
        <f>(RANK(_calc_라운드기준!K31,_calc_라운드기준!$B31:$AT31,0)+COUNTIFS(_calc_라운드기준!$B31:$AT31,_calc_라운드기준!K31,$B$1:$AT$1,"&lt;"&amp;10))-(RANK(K31,$B31:$AT31,0)+COUNTIFS($B31:$AT31,K31,$B$1:$AT$1,"&lt;"&amp;10))</f>
        <v>-3</v>
      </c>
      <c r="BE31">
        <f>(RANK(_calc_라운드기준!L31,_calc_라운드기준!$B31:$AT31,0)+COUNTIFS(_calc_라운드기준!$B31:$AT31,_calc_라운드기준!L31,$B$1:$AT$1,"&lt;"&amp;11))-(RANK(L31,$B31:$AT31,0)+COUNTIFS($B31:$AT31,L31,$B$1:$AT$1,"&lt;"&amp;11))</f>
        <v>13</v>
      </c>
      <c r="BF31">
        <f>(RANK(_calc_라운드기준!M31,_calc_라운드기준!$B31:$AT31,0)+COUNTIFS(_calc_라운드기준!$B31:$AT31,_calc_라운드기준!M31,$B$1:$AT$1,"&lt;"&amp;12))-(RANK(M31,$B31:$AT31,0)+COUNTIFS($B31:$AT31,M31,$B$1:$AT$1,"&lt;"&amp;12))</f>
        <v>12</v>
      </c>
      <c r="BG31">
        <f>(RANK(_calc_라운드기준!N31,_calc_라운드기준!$B31:$AT31,0)+COUNTIFS(_calc_라운드기준!$B31:$AT31,_calc_라운드기준!N31,$B$1:$AT$1,"&lt;"&amp;13))-(RANK(N31,$B31:$AT31,0)+COUNTIFS($B31:$AT31,N31,$B$1:$AT$1,"&lt;"&amp;13))</f>
        <v>27</v>
      </c>
      <c r="BH31">
        <f>(RANK(_calc_라운드기준!O31,_calc_라운드기준!$B31:$AT31,0)+COUNTIFS(_calc_라운드기준!$B31:$AT31,_calc_라운드기준!O31,$B$1:$AT$1,"&lt;"&amp;14))-(RANK(O31,$B31:$AT31,0)+COUNTIFS($B31:$AT31,O31,$B$1:$AT$1,"&lt;"&amp;14))</f>
        <v>9</v>
      </c>
      <c r="BI31">
        <f>(RANK(_calc_라운드기준!P31,_calc_라운드기준!$B31:$AT31,0)+COUNTIFS(_calc_라운드기준!$B31:$AT31,_calc_라운드기준!P31,$B$1:$AT$1,"&lt;"&amp;15))-(RANK(P31,$B31:$AT31,0)+COUNTIFS($B31:$AT31,P31,$B$1:$AT$1,"&lt;"&amp;15))</f>
        <v>13</v>
      </c>
      <c r="BJ31">
        <f>(RANK(_calc_라운드기준!Q31,_calc_라운드기준!$B31:$AT31,0)+COUNTIFS(_calc_라운드기준!$B31:$AT31,_calc_라운드기준!Q31,$B$1:$AT$1,"&lt;"&amp;16))-(RANK(Q31,$B31:$AT31,0)+COUNTIFS($B31:$AT31,Q31,$B$1:$AT$1,"&lt;"&amp;16))</f>
        <v>-5</v>
      </c>
      <c r="BK31">
        <f>(RANK(_calc_라운드기준!R31,_calc_라운드기준!$B31:$AT31,0)+COUNTIFS(_calc_라운드기준!$B31:$AT31,_calc_라운드기준!R31,$B$1:$AT$1,"&lt;"&amp;17))-(RANK(R31,$B31:$AT31,0)+COUNTIFS($B31:$AT31,R31,$B$1:$AT$1,"&lt;"&amp;17))</f>
        <v>-15</v>
      </c>
      <c r="BL31">
        <f>(RANK(_calc_라운드기준!S31,_calc_라운드기준!$B31:$AT31,0)+COUNTIFS(_calc_라운드기준!$B31:$AT31,_calc_라운드기준!S31,$B$1:$AT$1,"&lt;"&amp;18))-(RANK(S31,$B31:$AT31,0)+COUNTIFS($B31:$AT31,S31,$B$1:$AT$1,"&lt;"&amp;18))</f>
        <v>16</v>
      </c>
      <c r="BM31">
        <f>(RANK(_calc_라운드기준!T31,_calc_라운드기준!$B31:$AT31,0)+COUNTIFS(_calc_라운드기준!$B31:$AT31,_calc_라운드기준!T31,$B$1:$AT$1,"&lt;"&amp;19))-(RANK(T31,$B31:$AT31,0)+COUNTIFS($B31:$AT31,T31,$B$1:$AT$1,"&lt;"&amp;19))</f>
        <v>0</v>
      </c>
      <c r="BN31">
        <f>(RANK(_calc_라운드기준!U31,_calc_라운드기준!$B31:$AT31,0)+COUNTIFS(_calc_라운드기준!$B31:$AT31,_calc_라운드기준!U31,$B$1:$AT$1,"&lt;"&amp;20))-(RANK(U31,$B31:$AT31,0)+COUNTIFS($B31:$AT31,U31,$B$1:$AT$1,"&lt;"&amp;20))</f>
        <v>5</v>
      </c>
      <c r="BO31">
        <f>(RANK(_calc_라운드기준!V31,_calc_라운드기준!$B31:$AT31,0)+COUNTIFS(_calc_라운드기준!$B31:$AT31,_calc_라운드기준!V31,$B$1:$AT$1,"&lt;"&amp;21))-(RANK(V31,$B31:$AT31,0)+COUNTIFS($B31:$AT31,V31,$B$1:$AT$1,"&lt;"&amp;21))</f>
        <v>22</v>
      </c>
      <c r="BP31">
        <f>(RANK(_calc_라운드기준!W31,_calc_라운드기준!$B31:$AT31,0)+COUNTIFS(_calc_라운드기준!$B31:$AT31,_calc_라운드기준!W31,$B$1:$AT$1,"&lt;"&amp;22))-(RANK(W31,$B31:$AT31,0)+COUNTIFS($B31:$AT31,W31,$B$1:$AT$1,"&lt;"&amp;22))</f>
        <v>20</v>
      </c>
      <c r="BQ31">
        <f>(RANK(_calc_라운드기준!X31,_calc_라운드기준!$B31:$AT31,0)+COUNTIFS(_calc_라운드기준!$B31:$AT31,_calc_라운드기준!X31,$B$1:$AT$1,"&lt;"&amp;23))-(RANK(X31,$B31:$AT31,0)+COUNTIFS($B31:$AT31,X31,$B$1:$AT$1,"&lt;"&amp;23))</f>
        <v>-25</v>
      </c>
      <c r="BR31">
        <f>(RANK(_calc_라운드기준!Y31,_calc_라운드기준!$B31:$AT31,0)+COUNTIFS(_calc_라운드기준!$B31:$AT31,_calc_라운드기준!Y31,$B$1:$AT$1,"&lt;"&amp;24))-(RANK(Y31,$B31:$AT31,0)+COUNTIFS($B31:$AT31,Y31,$B$1:$AT$1,"&lt;"&amp;24))</f>
        <v>-7</v>
      </c>
      <c r="BS31">
        <f>(RANK(_calc_라운드기준!Z31,_calc_라운드기준!$B31:$AT31,0)+COUNTIFS(_calc_라운드기준!$B31:$AT31,_calc_라운드기준!Z31,$B$1:$AT$1,"&lt;"&amp;25))-(RANK(Z31,$B31:$AT31,0)+COUNTIFS($B31:$AT31,Z31,$B$1:$AT$1,"&lt;"&amp;25))</f>
        <v>-11</v>
      </c>
      <c r="BT31">
        <f>(RANK(_calc_라운드기준!AA31,_calc_라운드기준!$B31:$AT31,0)+COUNTIFS(_calc_라운드기준!$B31:$AT31,_calc_라운드기준!AA31,$B$1:$AT$1,"&lt;"&amp;26))-(RANK(AA31,$B31:$AT31,0)+COUNTIFS($B31:$AT31,AA31,$B$1:$AT$1,"&lt;"&amp;26))</f>
        <v>-5</v>
      </c>
      <c r="BU31">
        <f>(RANK(_calc_라운드기준!AB31,_calc_라운드기준!$B31:$AT31,0)+COUNTIFS(_calc_라운드기준!$B31:$AT31,_calc_라운드기준!AB31,$B$1:$AT$1,"&lt;"&amp;27))-(RANK(AB31,$B31:$AT31,0)+COUNTIFS($B31:$AT31,AB31,$B$1:$AT$1,"&lt;"&amp;27))</f>
        <v>-9</v>
      </c>
      <c r="BV31">
        <f>(RANK(_calc_라운드기준!AC31,_calc_라운드기준!$B31:$AT31,0)+COUNTIFS(_calc_라운드기준!$B31:$AT31,_calc_라운드기준!AC31,$B$1:$AT$1,"&lt;"&amp;28))-(RANK(AC31,$B31:$AT31,0)+COUNTIFS($B31:$AT31,AC31,$B$1:$AT$1,"&lt;"&amp;28))</f>
        <v>-14</v>
      </c>
      <c r="BW31">
        <f>(RANK(_calc_라운드기준!AD31,_calc_라운드기준!$B31:$AT31,0)+COUNTIFS(_calc_라운드기준!$B31:$AT31,_calc_라운드기준!AD31,$B$1:$AT$1,"&lt;"&amp;29))-(RANK(AD31,$B31:$AT31,0)+COUNTIFS($B31:$AT31,AD31,$B$1:$AT$1,"&lt;"&amp;29))</f>
        <v>3</v>
      </c>
      <c r="BX31">
        <f>(RANK(_calc_라운드기준!AE31,_calc_라운드기준!$B31:$AT31,0)+COUNTIFS(_calc_라운드기준!$B31:$AT31,_calc_라운드기준!AE31,$B$1:$AT$1,"&lt;"&amp;30))-(RANK(AE31,$B31:$AT31,0)+COUNTIFS($B31:$AT31,AE31,$B$1:$AT$1,"&lt;"&amp;30))</f>
        <v>3</v>
      </c>
      <c r="BY31">
        <f>(RANK(_calc_라운드기준!AF31,_calc_라운드기준!$B31:$AT31,0)+COUNTIFS(_calc_라운드기준!$B31:$AT31,_calc_라운드기준!AF31,$B$1:$AT$1,"&lt;"&amp;31))-(RANK(AF31,$B31:$AT31,0)+COUNTIFS($B31:$AT31,AF31,$B$1:$AT$1,"&lt;"&amp;31))</f>
        <v>3</v>
      </c>
      <c r="BZ31">
        <f>(RANK(_calc_라운드기준!AG31,_calc_라운드기준!$B31:$AT31,0)+COUNTIFS(_calc_라운드기준!$B31:$AT31,_calc_라운드기준!AG31,$B$1:$AT$1,"&lt;"&amp;32))-(RANK(AG31,$B31:$AT31,0)+COUNTIFS($B31:$AT31,AG31,$B$1:$AT$1,"&lt;"&amp;32))</f>
        <v>3</v>
      </c>
      <c r="CA31">
        <f>(RANK(_calc_라운드기준!AH31,_calc_라운드기준!$B31:$AT31,0)+COUNTIFS(_calc_라운드기준!$B31:$AT31,_calc_라운드기준!AH31,$B$1:$AT$1,"&lt;"&amp;33))-(RANK(AH31,$B31:$AT31,0)+COUNTIFS($B31:$AT31,AH31,$B$1:$AT$1,"&lt;"&amp;33))</f>
        <v>14</v>
      </c>
      <c r="CB31">
        <f>(RANK(_calc_라운드기준!AI31,_calc_라운드기준!$B31:$AT31,0)+COUNTIFS(_calc_라운드기준!$B31:$AT31,_calc_라운드기준!AI31,$B$1:$AT$1,"&lt;"&amp;34))-(RANK(AI31,$B31:$AT31,0)+COUNTIFS($B31:$AT31,AI31,$B$1:$AT$1,"&lt;"&amp;34))</f>
        <v>13</v>
      </c>
      <c r="CC31">
        <f>(RANK(_calc_라운드기준!AJ31,_calc_라운드기준!$B31:$AT31,0)+COUNTIFS(_calc_라운드기준!$B31:$AT31,_calc_라운드기준!AJ31,$B$1:$AT$1,"&lt;"&amp;35))-(RANK(AJ31,$B31:$AT31,0)+COUNTIFS($B31:$AT31,AJ31,$B$1:$AT$1,"&lt;"&amp;35))</f>
        <v>12</v>
      </c>
      <c r="CD31">
        <f>(RANK(_calc_라운드기준!AK31,_calc_라운드기준!$B31:$AT31,0)+COUNTIFS(_calc_라운드기준!$B31:$AT31,_calc_라운드기준!AK31,$B$1:$AT$1,"&lt;"&amp;36))-(RANK(AK31,$B31:$AT31,0)+COUNTIFS($B31:$AT31,AK31,$B$1:$AT$1,"&lt;"&amp;36))</f>
        <v>11</v>
      </c>
      <c r="CE31">
        <f>(RANK(_calc_라운드기준!AL31,_calc_라운드기준!$B31:$AT31,0)+COUNTIFS(_calc_라운드기준!$B31:$AT31,_calc_라운드기준!AL31,$B$1:$AT$1,"&lt;"&amp;37))-(RANK(AL31,$B31:$AT31,0)+COUNTIFS($B31:$AT31,AL31,$B$1:$AT$1,"&lt;"&amp;37))</f>
        <v>4</v>
      </c>
      <c r="CF31">
        <f>(RANK(_calc_라운드기준!AM31,_calc_라운드기준!$B31:$AT31,0)+COUNTIFS(_calc_라운드기준!$B31:$AT31,_calc_라운드기준!AM31,$B$1:$AT$1,"&lt;"&amp;38))-(RANK(AM31,$B31:$AT31,0)+COUNTIFS($B31:$AT31,AM31,$B$1:$AT$1,"&lt;"&amp;38))</f>
        <v>1</v>
      </c>
      <c r="CG31">
        <f>(RANK(_calc_라운드기준!AN31,_calc_라운드기준!$B31:$AT31,0)+COUNTIFS(_calc_라운드기준!$B31:$AT31,_calc_라운드기준!AN31,$B$1:$AT$1,"&lt;"&amp;39))-(RANK(AN31,$B31:$AT31,0)+COUNTIFS($B31:$AT31,AN31,$B$1:$AT$1,"&lt;"&amp;39))</f>
        <v>-15</v>
      </c>
      <c r="CH31">
        <f>(RANK(_calc_라운드기준!AO31,_calc_라운드기준!$B31:$AT31,0)+COUNTIFS(_calc_라운드기준!$B31:$AT31,_calc_라운드기준!AO31,$B$1:$AT$1,"&lt;"&amp;40))-(RANK(AO31,$B31:$AT31,0)+COUNTIFS($B31:$AT31,AO31,$B$1:$AT$1,"&lt;"&amp;40))</f>
        <v>-16</v>
      </c>
      <c r="CI31">
        <f>(RANK(_calc_라운드기준!AP31,_calc_라운드기준!$B31:$AT31,0)+COUNTIFS(_calc_라운드기준!$B31:$AT31,_calc_라운드기준!AP31,$B$1:$AT$1,"&lt;"&amp;41))-(RANK(AP31,$B31:$AT31,0)+COUNTIFS($B31:$AT31,AP31,$B$1:$AT$1,"&lt;"&amp;41))</f>
        <v>-3</v>
      </c>
      <c r="CJ31">
        <f>(RANK(_calc_라운드기준!AQ31,_calc_라운드기준!$B31:$AT31,0)+COUNTIFS(_calc_라운드기준!$B31:$AT31,_calc_라운드기준!AQ31,$B$1:$AT$1,"&lt;"&amp;42))-(RANK(AQ31,$B31:$AT31,0)+COUNTIFS($B31:$AT31,AQ31,$B$1:$AT$1,"&lt;"&amp;42))</f>
        <v>-12</v>
      </c>
      <c r="CK31">
        <f>(RANK(_calc_라운드기준!AR31,_calc_라운드기준!$B31:$AT31,0)+COUNTIFS(_calc_라운드기준!$B31:$AT31,_calc_라운드기준!AR31,$B$1:$AT$1,"&lt;"&amp;43))-(RANK(AR31,$B31:$AT31,0)+COUNTIFS($B31:$AT31,AR31,$B$1:$AT$1,"&lt;"&amp;43))</f>
        <v>0</v>
      </c>
      <c r="CL31">
        <f>(RANK(_calc_라운드기준!AS31,_calc_라운드기준!$B31:$AT31,0)+COUNTIFS(_calc_라운드기준!$B31:$AT31,_calc_라운드기준!AS31,$B$1:$AT$1,"&lt;"&amp;44))-(RANK(AS31,$B31:$AT31,0)+COUNTIFS($B31:$AT31,AS31,$B$1:$AT$1,"&lt;"&amp;44))</f>
        <v>9</v>
      </c>
      <c r="CM31">
        <f>(RANK(_calc_라운드기준!AT31,_calc_라운드기준!$B31:$AT31,0)+COUNTIFS(_calc_라운드기준!$B31:$AT31,_calc_라운드기준!AT31,$B$1:$AT$1,"&lt;"&amp;45))-(RANK(AT31,$B31:$AT31,0)+COUNTIFS($B31:$AT31,AT31,$B$1:$AT$1,"&lt;"&amp;45))</f>
        <v>21</v>
      </c>
      <c r="CN31">
        <f t="shared" si="0"/>
        <v>42</v>
      </c>
      <c r="CO31">
        <f t="shared" si="1"/>
        <v>22</v>
      </c>
      <c r="CP31">
        <f t="shared" si="2"/>
        <v>23</v>
      </c>
      <c r="CQ31">
        <f t="shared" si="3"/>
        <v>34</v>
      </c>
      <c r="CR31">
        <f t="shared" si="4"/>
        <v>45</v>
      </c>
      <c r="CS31">
        <f t="shared" si="5"/>
        <v>21</v>
      </c>
      <c r="CT31">
        <f t="shared" si="6"/>
        <v>24</v>
      </c>
      <c r="CU31">
        <f t="shared" si="7"/>
        <v>44</v>
      </c>
      <c r="CV31">
        <f t="shared" si="8"/>
        <v>33</v>
      </c>
      <c r="CW31">
        <f t="shared" si="9"/>
        <v>28</v>
      </c>
      <c r="CX31">
        <f t="shared" si="10"/>
        <v>7</v>
      </c>
      <c r="CY31">
        <f t="shared" si="11"/>
        <v>10</v>
      </c>
      <c r="CZ31">
        <f t="shared" si="12"/>
        <v>1</v>
      </c>
      <c r="DA31">
        <f t="shared" si="13"/>
        <v>13</v>
      </c>
      <c r="DB31">
        <f t="shared" si="14"/>
        <v>8</v>
      </c>
      <c r="DC31">
        <f t="shared" si="15"/>
        <v>30</v>
      </c>
      <c r="DD31">
        <f t="shared" si="16"/>
        <v>39</v>
      </c>
      <c r="DE31">
        <f t="shared" si="17"/>
        <v>5</v>
      </c>
      <c r="DF31">
        <f t="shared" si="18"/>
        <v>26</v>
      </c>
      <c r="DG31">
        <f t="shared" si="19"/>
        <v>15</v>
      </c>
      <c r="DH31">
        <f t="shared" si="20"/>
        <v>2</v>
      </c>
      <c r="DI31">
        <f t="shared" si="21"/>
        <v>4</v>
      </c>
      <c r="DJ31">
        <f t="shared" si="22"/>
        <v>43</v>
      </c>
      <c r="DK31">
        <f t="shared" si="23"/>
        <v>32</v>
      </c>
      <c r="DL31">
        <f t="shared" si="24"/>
        <v>36</v>
      </c>
      <c r="DM31">
        <f t="shared" si="25"/>
        <v>31</v>
      </c>
      <c r="DN31">
        <f t="shared" si="26"/>
        <v>35</v>
      </c>
      <c r="DO31">
        <f t="shared" si="27"/>
        <v>38</v>
      </c>
      <c r="DP31">
        <f t="shared" si="28"/>
        <v>17</v>
      </c>
      <c r="DQ31">
        <f t="shared" si="29"/>
        <v>18</v>
      </c>
      <c r="DR31">
        <f t="shared" si="30"/>
        <v>19</v>
      </c>
      <c r="DS31">
        <f t="shared" si="31"/>
        <v>20</v>
      </c>
      <c r="DT31">
        <f t="shared" si="32"/>
        <v>6</v>
      </c>
      <c r="DU31">
        <f t="shared" si="33"/>
        <v>9</v>
      </c>
      <c r="DV31">
        <f t="shared" si="34"/>
        <v>11</v>
      </c>
      <c r="DW31">
        <f t="shared" si="35"/>
        <v>12</v>
      </c>
      <c r="DX31">
        <f t="shared" si="36"/>
        <v>16</v>
      </c>
      <c r="DY31">
        <f t="shared" si="37"/>
        <v>25</v>
      </c>
      <c r="DZ31">
        <f t="shared" si="38"/>
        <v>40</v>
      </c>
      <c r="EA31">
        <f t="shared" si="39"/>
        <v>41</v>
      </c>
      <c r="EB31">
        <f t="shared" si="40"/>
        <v>29</v>
      </c>
      <c r="EC31">
        <f t="shared" si="41"/>
        <v>37</v>
      </c>
      <c r="ED31">
        <f t="shared" si="42"/>
        <v>27</v>
      </c>
      <c r="EE31">
        <f t="shared" si="43"/>
        <v>14</v>
      </c>
      <c r="EF31">
        <f t="shared" si="44"/>
        <v>3</v>
      </c>
    </row>
    <row r="32" spans="1:136" ht="16.5" customHeight="1">
      <c r="A32">
        <f>_calc_라운드기준!A32</f>
        <v>1214</v>
      </c>
      <c r="B32">
        <f>INDEX(_calc_누적빈도!B:B,$A32)-INDEX(_calc_누적빈도!B:B,$A32-기준300회_후보!$B$1)</f>
        <v>39</v>
      </c>
      <c r="C32">
        <f>INDEX(_calc_누적빈도!C:C,$A32)-INDEX(_calc_누적빈도!C:C,$A32-기준300회_후보!$B$1)</f>
        <v>33</v>
      </c>
      <c r="D32">
        <f>INDEX(_calc_누적빈도!D:D,$A32)-INDEX(_calc_누적빈도!D:D,$A32-기준300회_후보!$B$1)</f>
        <v>50</v>
      </c>
      <c r="E32">
        <f>INDEX(_calc_누적빈도!E:E,$A32)-INDEX(_calc_누적빈도!E:E,$A32-기준300회_후보!$B$1)</f>
        <v>35</v>
      </c>
      <c r="F32">
        <f>INDEX(_calc_누적빈도!F:F,$A32)-INDEX(_calc_누적빈도!F:F,$A32-기준300회_후보!$B$1)</f>
        <v>26</v>
      </c>
      <c r="G32">
        <f>INDEX(_calc_누적빈도!G:G,$A32)-INDEX(_calc_누적빈도!G:G,$A32-기준300회_후보!$B$1)</f>
        <v>49</v>
      </c>
      <c r="H32">
        <f>INDEX(_calc_누적빈도!H:H,$A32)-INDEX(_calc_누적빈도!H:H,$A32-기준300회_후보!$B$1)</f>
        <v>47</v>
      </c>
      <c r="I32">
        <f>INDEX(_calc_누적빈도!I:I,$A32)-INDEX(_calc_누적빈도!I:I,$A32-기준300회_후보!$B$1)</f>
        <v>31</v>
      </c>
      <c r="J32">
        <f>INDEX(_calc_누적빈도!J:J,$A32)-INDEX(_calc_누적빈도!J:J,$A32-기준300회_후보!$B$1)</f>
        <v>40</v>
      </c>
      <c r="K32">
        <f>INDEX(_calc_누적빈도!K:K,$A32)-INDEX(_calc_누적빈도!K:K,$A32-기준300회_후보!$B$1)</f>
        <v>33</v>
      </c>
      <c r="L32">
        <f>INDEX(_calc_누적빈도!L:L,$A32)-INDEX(_calc_누적빈도!L:L,$A32-기준300회_후보!$B$1)</f>
        <v>41</v>
      </c>
      <c r="M32">
        <f>INDEX(_calc_누적빈도!M:M,$A32)-INDEX(_calc_누적빈도!M:M,$A32-기준300회_후보!$B$1)</f>
        <v>47</v>
      </c>
      <c r="N32">
        <f>INDEX(_calc_누적빈도!N:N,$A32)-INDEX(_calc_누적빈도!N:N,$A32-기준300회_후보!$B$1)</f>
        <v>47</v>
      </c>
      <c r="O32">
        <f>INDEX(_calc_누적빈도!O:O,$A32)-INDEX(_calc_누적빈도!O:O,$A32-기준300회_후보!$B$1)</f>
        <v>39</v>
      </c>
      <c r="P32">
        <f>INDEX(_calc_누적빈도!P:P,$A32)-INDEX(_calc_누적빈도!P:P,$A32-기준300회_후보!$B$1)</f>
        <v>40</v>
      </c>
      <c r="Q32">
        <f>INDEX(_calc_누적빈도!Q:Q,$A32)-INDEX(_calc_누적빈도!Q:Q,$A32-기준300회_후보!$B$1)</f>
        <v>47</v>
      </c>
      <c r="R32">
        <f>INDEX(_calc_누적빈도!R:R,$A32)-INDEX(_calc_누적빈도!R:R,$A32-기준300회_후보!$B$1)</f>
        <v>37</v>
      </c>
      <c r="S32">
        <f>INDEX(_calc_누적빈도!S:S,$A32)-INDEX(_calc_누적빈도!S:S,$A32-기준300회_후보!$B$1)</f>
        <v>40</v>
      </c>
      <c r="T32">
        <f>INDEX(_calc_누적빈도!T:T,$A32)-INDEX(_calc_누적빈도!T:T,$A32-기준300회_후보!$B$1)</f>
        <v>38</v>
      </c>
      <c r="U32">
        <f>INDEX(_calc_누적빈도!U:U,$A32)-INDEX(_calc_누적빈도!U:U,$A32-기준300회_후보!$B$1)</f>
        <v>39</v>
      </c>
      <c r="V32">
        <f>INDEX(_calc_누적빈도!V:V,$A32)-INDEX(_calc_누적빈도!V:V,$A32-기준300회_후보!$B$1)</f>
        <v>41</v>
      </c>
      <c r="W32">
        <f>INDEX(_calc_누적빈도!W:W,$A32)-INDEX(_calc_누적빈도!W:W,$A32-기준300회_후보!$B$1)</f>
        <v>40</v>
      </c>
      <c r="X32">
        <f>INDEX(_calc_누적빈도!X:X,$A32)-INDEX(_calc_누적빈도!X:X,$A32-기준300회_후보!$B$1)</f>
        <v>38</v>
      </c>
      <c r="Y32">
        <f>INDEX(_calc_누적빈도!Y:Y,$A32)-INDEX(_calc_누적빈도!Y:Y,$A32-기준300회_후보!$B$1)</f>
        <v>43</v>
      </c>
      <c r="Z32">
        <f>INDEX(_calc_누적빈도!Z:Z,$A32)-INDEX(_calc_누적빈도!Z:Z,$A32-기준300회_후보!$B$1)</f>
        <v>32</v>
      </c>
      <c r="AA32">
        <f>INDEX(_calc_누적빈도!AA:AA,$A32)-INDEX(_calc_누적빈도!AA:AA,$A32-기준300회_후보!$B$1)</f>
        <v>40</v>
      </c>
      <c r="AB32">
        <f>INDEX(_calc_누적빈도!AB:AB,$A32)-INDEX(_calc_누적빈도!AB:AB,$A32-기준300회_후보!$B$1)</f>
        <v>44</v>
      </c>
      <c r="AC32">
        <f>INDEX(_calc_누적빈도!AC:AC,$A32)-INDEX(_calc_누적빈도!AC:AC,$A32-기준300회_후보!$B$1)</f>
        <v>37</v>
      </c>
      <c r="AD32">
        <f>INDEX(_calc_누적빈도!AD:AD,$A32)-INDEX(_calc_누적빈도!AD:AD,$A32-기준300회_후보!$B$1)</f>
        <v>41</v>
      </c>
      <c r="AE32">
        <f>INDEX(_calc_누적빈도!AE:AE,$A32)-INDEX(_calc_누적빈도!AE:AE,$A32-기준300회_후보!$B$1)</f>
        <v>44</v>
      </c>
      <c r="AF32">
        <f>INDEX(_calc_누적빈도!AF:AF,$A32)-INDEX(_calc_누적빈도!AF:AF,$A32-기준300회_후보!$B$1)</f>
        <v>41</v>
      </c>
      <c r="AG32">
        <f>INDEX(_calc_누적빈도!AG:AG,$A32)-INDEX(_calc_누적빈도!AG:AG,$A32-기준300회_후보!$B$1)</f>
        <v>35</v>
      </c>
      <c r="AH32">
        <f>INDEX(_calc_누적빈도!AH:AH,$A32)-INDEX(_calc_누적빈도!AH:AH,$A32-기준300회_후보!$B$1)</f>
        <v>46</v>
      </c>
      <c r="AI32">
        <f>INDEX(_calc_누적빈도!AI:AI,$A32)-INDEX(_calc_누적빈도!AI:AI,$A32-기준300회_후보!$B$1)</f>
        <v>38</v>
      </c>
      <c r="AJ32">
        <f>INDEX(_calc_누적빈도!AJ:AJ,$A32)-INDEX(_calc_누적빈도!AJ:AJ,$A32-기준300회_후보!$B$1)</f>
        <v>49</v>
      </c>
      <c r="AK32">
        <f>INDEX(_calc_누적빈도!AK:AK,$A32)-INDEX(_calc_누적빈도!AK:AK,$A32-기준300회_후보!$B$1)</f>
        <v>43</v>
      </c>
      <c r="AL32">
        <f>INDEX(_calc_누적빈도!AL:AL,$A32)-INDEX(_calc_누적빈도!AL:AL,$A32-기준300회_후보!$B$1)</f>
        <v>45</v>
      </c>
      <c r="AM32">
        <f>INDEX(_calc_누적빈도!AM:AM,$A32)-INDEX(_calc_누적빈도!AM:AM,$A32-기준300회_후보!$B$1)</f>
        <v>47</v>
      </c>
      <c r="AN32">
        <f>INDEX(_calc_누적빈도!AN:AN,$A32)-INDEX(_calc_누적빈도!AN:AN,$A32-기준300회_후보!$B$1)</f>
        <v>34</v>
      </c>
      <c r="AO32">
        <f>INDEX(_calc_누적빈도!AO:AO,$A32)-INDEX(_calc_누적빈도!AO:AO,$A32-기준300회_후보!$B$1)</f>
        <v>40</v>
      </c>
      <c r="AP32">
        <f>INDEX(_calc_누적빈도!AP:AP,$A32)-INDEX(_calc_누적빈도!AP:AP,$A32-기준300회_후보!$B$1)</f>
        <v>37</v>
      </c>
      <c r="AQ32">
        <f>INDEX(_calc_누적빈도!AQ:AQ,$A32)-INDEX(_calc_누적빈도!AQ:AQ,$A32-기준300회_후보!$B$1)</f>
        <v>36</v>
      </c>
      <c r="AR32">
        <f>INDEX(_calc_누적빈도!AR:AR,$A32)-INDEX(_calc_누적빈도!AR:AR,$A32-기준300회_후보!$B$1)</f>
        <v>29</v>
      </c>
      <c r="AS32">
        <f>INDEX(_calc_누적빈도!AS:AS,$A32)-INDEX(_calc_누적빈도!AS:AS,$A32-기준300회_후보!$B$1)</f>
        <v>41</v>
      </c>
      <c r="AT32">
        <f>INDEX(_calc_누적빈도!AT:AT,$A32)-INDEX(_calc_누적빈도!AT:AT,$A32-기준300회_후보!$B$1)</f>
        <v>41</v>
      </c>
      <c r="AU32">
        <f>(RANK(_calc_라운드기준!B32,_calc_라운드기준!$B32:$AT32,0)+COUNTIFS(_calc_라운드기준!$B32:$AT32,_calc_라운드기준!B32,$B$1:$AT$1,"&lt;"&amp;1))-(RANK(B32,$B32:$AT32,0)+COUNTIFS($B32:$AT32,B32,$B$1:$AT$1,"&lt;"&amp;1))</f>
        <v>-17</v>
      </c>
      <c r="AV32">
        <f>(RANK(_calc_라운드기준!C32,_calc_라운드기준!$B32:$AT32,0)+COUNTIFS(_calc_라운드기준!$B32:$AT32,_calc_라운드기준!C32,$B$1:$AT$1,"&lt;"&amp;2))-(RANK(C32,$B32:$AT32,0)+COUNTIFS($B32:$AT32,C32,$B$1:$AT$1,"&lt;"&amp;2))</f>
        <v>1</v>
      </c>
      <c r="AW32">
        <f>(RANK(_calc_라운드기준!D32,_calc_라운드기준!$B32:$AT32,0)+COUNTIFS(_calc_라운드기준!$B32:$AT32,_calc_라운드기준!D32,$B$1:$AT$1,"&lt;"&amp;3))-(RANK(D32,$B32:$AT32,0)+COUNTIFS($B32:$AT32,D32,$B$1:$AT$1,"&lt;"&amp;3))</f>
        <v>1</v>
      </c>
      <c r="AX32">
        <f>(RANK(_calc_라운드기준!E32,_calc_라운드기준!$B32:$AT32,0)+COUNTIFS(_calc_라운드기준!$B32:$AT32,_calc_라운드기준!E32,$B$1:$AT$1,"&lt;"&amp;4))-(RANK(E32,$B32:$AT32,0)+COUNTIFS($B32:$AT32,E32,$B$1:$AT$1,"&lt;"&amp;4))</f>
        <v>-10</v>
      </c>
      <c r="AY32">
        <f>(RANK(_calc_라운드기준!F32,_calc_라운드기준!$B32:$AT32,0)+COUNTIFS(_calc_라운드기준!$B32:$AT32,_calc_라운드기준!F32,$B$1:$AT$1,"&lt;"&amp;5))-(RANK(F32,$B32:$AT32,0)+COUNTIFS($B32:$AT32,F32,$B$1:$AT$1,"&lt;"&amp;5))</f>
        <v>-34</v>
      </c>
      <c r="AZ32">
        <f>(RANK(_calc_라운드기준!G32,_calc_라운드기준!$B32:$AT32,0)+COUNTIFS(_calc_라운드기준!$B32:$AT32,_calc_라운드기준!G32,$B$1:$AT$1,"&lt;"&amp;6))-(RANK(G32,$B32:$AT32,0)+COUNTIFS($B32:$AT32,G32,$B$1:$AT$1,"&lt;"&amp;6))</f>
        <v>4</v>
      </c>
      <c r="BA32">
        <f>(RANK(_calc_라운드기준!H32,_calc_라운드기준!$B32:$AT32,0)+COUNTIFS(_calc_라운드기준!$B32:$AT32,_calc_라운드기준!H32,$B$1:$AT$1,"&lt;"&amp;7))-(RANK(H32,$B32:$AT32,0)+COUNTIFS($B32:$AT32,H32,$B$1:$AT$1,"&lt;"&amp;7))</f>
        <v>3</v>
      </c>
      <c r="BB32">
        <f>(RANK(_calc_라운드기준!I32,_calc_라운드기준!$B32:$AT32,0)+COUNTIFS(_calc_라운드기준!$B32:$AT32,_calc_라운드기준!I32,$B$1:$AT$1,"&lt;"&amp;8))-(RANK(I32,$B32:$AT32,0)+COUNTIFS($B32:$AT32,I32,$B$1:$AT$1,"&lt;"&amp;8))</f>
        <v>-31</v>
      </c>
      <c r="BC32">
        <f>(RANK(_calc_라운드기준!J32,_calc_라운드기준!$B32:$AT32,0)+COUNTIFS(_calc_라운드기준!$B32:$AT32,_calc_라운드기준!J32,$B$1:$AT$1,"&lt;"&amp;9))-(RANK(J32,$B32:$AT32,0)+COUNTIFS($B32:$AT32,J32,$B$1:$AT$1,"&lt;"&amp;9))</f>
        <v>-8</v>
      </c>
      <c r="BD32">
        <f>(RANK(_calc_라운드기준!K32,_calc_라운드기준!$B32:$AT32,0)+COUNTIFS(_calc_라운드기준!$B32:$AT32,_calc_라운드기준!K32,$B$1:$AT$1,"&lt;"&amp;10))-(RANK(K32,$B32:$AT32,0)+COUNTIFS($B32:$AT32,K32,$B$1:$AT$1,"&lt;"&amp;10))</f>
        <v>1</v>
      </c>
      <c r="BE32">
        <f>(RANK(_calc_라운드기준!L32,_calc_라운드기준!$B32:$AT32,0)+COUNTIFS(_calc_라운드기준!$B32:$AT32,_calc_라운드기준!L32,$B$1:$AT$1,"&lt;"&amp;11))-(RANK(L32,$B32:$AT32,0)+COUNTIFS($B32:$AT32,L32,$B$1:$AT$1,"&lt;"&amp;11))</f>
        <v>13</v>
      </c>
      <c r="BF32">
        <f>(RANK(_calc_라운드기준!M32,_calc_라운드기준!$B32:$AT32,0)+COUNTIFS(_calc_라운드기준!$B32:$AT32,_calc_라운드기준!M32,$B$1:$AT$1,"&lt;"&amp;12))-(RANK(M32,$B32:$AT32,0)+COUNTIFS($B32:$AT32,M32,$B$1:$AT$1,"&lt;"&amp;12))</f>
        <v>13</v>
      </c>
      <c r="BG32">
        <f>(RANK(_calc_라운드기준!N32,_calc_라운드기준!$B32:$AT32,0)+COUNTIFS(_calc_라운드기준!$B32:$AT32,_calc_라운드기준!N32,$B$1:$AT$1,"&lt;"&amp;13))-(RANK(N32,$B32:$AT32,0)+COUNTIFS($B32:$AT32,N32,$B$1:$AT$1,"&lt;"&amp;13))</f>
        <v>25</v>
      </c>
      <c r="BH32">
        <f>(RANK(_calc_라운드기준!O32,_calc_라운드기준!$B32:$AT32,0)+COUNTIFS(_calc_라운드기준!$B32:$AT32,_calc_라운드기준!O32,$B$1:$AT$1,"&lt;"&amp;14))-(RANK(O32,$B32:$AT32,0)+COUNTIFS($B32:$AT32,O32,$B$1:$AT$1,"&lt;"&amp;14))</f>
        <v>9</v>
      </c>
      <c r="BI32">
        <f>(RANK(_calc_라운드기준!P32,_calc_라운드기준!$B32:$AT32,0)+COUNTIFS(_calc_라운드기준!$B32:$AT32,_calc_라운드기준!P32,$B$1:$AT$1,"&lt;"&amp;15))-(RANK(P32,$B32:$AT32,0)+COUNTIFS($B32:$AT32,P32,$B$1:$AT$1,"&lt;"&amp;15))</f>
        <v>10</v>
      </c>
      <c r="BJ32">
        <f>(RANK(_calc_라운드기준!Q32,_calc_라운드기준!$B32:$AT32,0)+COUNTIFS(_calc_라운드기준!$B32:$AT32,_calc_라운드기준!Q32,$B$1:$AT$1,"&lt;"&amp;16))-(RANK(Q32,$B32:$AT32,0)+COUNTIFS($B32:$AT32,Q32,$B$1:$AT$1,"&lt;"&amp;16))</f>
        <v>-4</v>
      </c>
      <c r="BK32">
        <f>(RANK(_calc_라운드기준!R32,_calc_라운드기준!$B32:$AT32,0)+COUNTIFS(_calc_라운드기준!$B32:$AT32,_calc_라운드기준!R32,$B$1:$AT$1,"&lt;"&amp;17))-(RANK(R32,$B32:$AT32,0)+COUNTIFS($B32:$AT32,R32,$B$1:$AT$1,"&lt;"&amp;17))</f>
        <v>-19</v>
      </c>
      <c r="BL32">
        <f>(RANK(_calc_라운드기준!S32,_calc_라운드기준!$B32:$AT32,0)+COUNTIFS(_calc_라운드기준!$B32:$AT32,_calc_라운드기준!S32,$B$1:$AT$1,"&lt;"&amp;18))-(RANK(S32,$B32:$AT32,0)+COUNTIFS($B32:$AT32,S32,$B$1:$AT$1,"&lt;"&amp;18))</f>
        <v>10</v>
      </c>
      <c r="BM32">
        <f>(RANK(_calc_라운드기준!T32,_calc_라운드기준!$B32:$AT32,0)+COUNTIFS(_calc_라운드기준!$B32:$AT32,_calc_라운드기준!T32,$B$1:$AT$1,"&lt;"&amp;19))-(RANK(T32,$B32:$AT32,0)+COUNTIFS($B32:$AT32,T32,$B$1:$AT$1,"&lt;"&amp;19))</f>
        <v>4</v>
      </c>
      <c r="BN32">
        <f>(RANK(_calc_라운드기준!U32,_calc_라운드기준!$B32:$AT32,0)+COUNTIFS(_calc_라운드기준!$B32:$AT32,_calc_라운드기준!U32,$B$1:$AT$1,"&lt;"&amp;20))-(RANK(U32,$B32:$AT32,0)+COUNTIFS($B32:$AT32,U32,$B$1:$AT$1,"&lt;"&amp;20))</f>
        <v>6</v>
      </c>
      <c r="BO32">
        <f>(RANK(_calc_라운드기준!V32,_calc_라운드기준!$B32:$AT32,0)+COUNTIFS(_calc_라운드기준!$B32:$AT32,_calc_라운드기준!V32,$B$1:$AT$1,"&lt;"&amp;21))-(RANK(V32,$B32:$AT32,0)+COUNTIFS($B32:$AT32,V32,$B$1:$AT$1,"&lt;"&amp;21))</f>
        <v>22</v>
      </c>
      <c r="BP32">
        <f>(RANK(_calc_라운드기준!W32,_calc_라운드기준!$B32:$AT32,0)+COUNTIFS(_calc_라운드기준!$B32:$AT32,_calc_라운드기준!W32,$B$1:$AT$1,"&lt;"&amp;22))-(RANK(W32,$B32:$AT32,0)+COUNTIFS($B32:$AT32,W32,$B$1:$AT$1,"&lt;"&amp;22))</f>
        <v>19</v>
      </c>
      <c r="BQ32">
        <f>(RANK(_calc_라운드기준!X32,_calc_라운드기준!$B32:$AT32,0)+COUNTIFS(_calc_라운드기준!$B32:$AT32,_calc_라운드기준!X32,$B$1:$AT$1,"&lt;"&amp;23))-(RANK(X32,$B32:$AT32,0)+COUNTIFS($B32:$AT32,X32,$B$1:$AT$1,"&lt;"&amp;23))</f>
        <v>-27</v>
      </c>
      <c r="BR32">
        <f>(RANK(_calc_라운드기준!Y32,_calc_라운드기준!$B32:$AT32,0)+COUNTIFS(_calc_라운드기준!$B32:$AT32,_calc_라운드기준!Y32,$B$1:$AT$1,"&lt;"&amp;24))-(RANK(Y32,$B32:$AT32,0)+COUNTIFS($B32:$AT32,Y32,$B$1:$AT$1,"&lt;"&amp;24))</f>
        <v>-5</v>
      </c>
      <c r="BS32">
        <f>(RANK(_calc_라운드기준!Z32,_calc_라운드기준!$B32:$AT32,0)+COUNTIFS(_calc_라운드기준!$B32:$AT32,_calc_라운드기준!Z32,$B$1:$AT$1,"&lt;"&amp;25))-(RANK(Z32,$B32:$AT32,0)+COUNTIFS($B32:$AT32,Z32,$B$1:$AT$1,"&lt;"&amp;25))</f>
        <v>-23</v>
      </c>
      <c r="BT32">
        <f>(RANK(_calc_라운드기준!AA32,_calc_라운드기준!$B32:$AT32,0)+COUNTIFS(_calc_라운드기준!$B32:$AT32,_calc_라운드기준!AA32,$B$1:$AT$1,"&lt;"&amp;26))-(RANK(AA32,$B32:$AT32,0)+COUNTIFS($B32:$AT32,AA32,$B$1:$AT$1,"&lt;"&amp;26))</f>
        <v>-5</v>
      </c>
      <c r="BU32">
        <f>(RANK(_calc_라운드기준!AB32,_calc_라운드기준!$B32:$AT32,0)+COUNTIFS(_calc_라운드기준!$B32:$AT32,_calc_라운드기준!AB32,$B$1:$AT$1,"&lt;"&amp;27))-(RANK(AB32,$B32:$AT32,0)+COUNTIFS($B32:$AT32,AB32,$B$1:$AT$1,"&lt;"&amp;27))</f>
        <v>-10</v>
      </c>
      <c r="BV32">
        <f>(RANK(_calc_라운드기준!AC32,_calc_라운드기준!$B32:$AT32,0)+COUNTIFS(_calc_라운드기준!$B32:$AT32,_calc_라운드기준!AC32,$B$1:$AT$1,"&lt;"&amp;28))-(RANK(AC32,$B32:$AT32,0)+COUNTIFS($B32:$AT32,AC32,$B$1:$AT$1,"&lt;"&amp;28))</f>
        <v>-13</v>
      </c>
      <c r="BW32">
        <f>(RANK(_calc_라운드기준!AD32,_calc_라운드기준!$B32:$AT32,0)+COUNTIFS(_calc_라운드기준!$B32:$AT32,_calc_라운드기준!AD32,$B$1:$AT$1,"&lt;"&amp;29))-(RANK(AD32,$B32:$AT32,0)+COUNTIFS($B32:$AT32,AD32,$B$1:$AT$1,"&lt;"&amp;29))</f>
        <v>5</v>
      </c>
      <c r="BX32">
        <f>(RANK(_calc_라운드기준!AE32,_calc_라운드기준!$B32:$AT32,0)+COUNTIFS(_calc_라운드기준!$B32:$AT32,_calc_라운드기준!AE32,$B$1:$AT$1,"&lt;"&amp;30))-(RANK(AE32,$B32:$AT32,0)+COUNTIFS($B32:$AT32,AE32,$B$1:$AT$1,"&lt;"&amp;30))</f>
        <v>11</v>
      </c>
      <c r="BY32">
        <f>(RANK(_calc_라운드기준!AF32,_calc_라운드기준!$B32:$AT32,0)+COUNTIFS(_calc_라운드기준!$B32:$AT32,_calc_라운드기준!AF32,$B$1:$AT$1,"&lt;"&amp;31))-(RANK(AF32,$B32:$AT32,0)+COUNTIFS($B32:$AT32,AF32,$B$1:$AT$1,"&lt;"&amp;31))</f>
        <v>6</v>
      </c>
      <c r="BZ32">
        <f>(RANK(_calc_라운드기준!AG32,_calc_라운드기준!$B32:$AT32,0)+COUNTIFS(_calc_라운드기준!$B32:$AT32,_calc_라운드기준!AG32,$B$1:$AT$1,"&lt;"&amp;32))-(RANK(AG32,$B32:$AT32,0)+COUNTIFS($B32:$AT32,AG32,$B$1:$AT$1,"&lt;"&amp;32))</f>
        <v>1</v>
      </c>
      <c r="CA32">
        <f>(RANK(_calc_라운드기준!AH32,_calc_라운드기준!$B32:$AT32,0)+COUNTIFS(_calc_라운드기준!$B32:$AT32,_calc_라운드기준!AH32,$B$1:$AT$1,"&lt;"&amp;33))-(RANK(AH32,$B32:$AT32,0)+COUNTIFS($B32:$AT32,AH32,$B$1:$AT$1,"&lt;"&amp;33))</f>
        <v>20</v>
      </c>
      <c r="CB32">
        <f>(RANK(_calc_라운드기준!AI32,_calc_라운드기준!$B32:$AT32,0)+COUNTIFS(_calc_라운드기준!$B32:$AT32,_calc_라운드기준!AI32,$B$1:$AT$1,"&lt;"&amp;34))-(RANK(AI32,$B32:$AT32,0)+COUNTIFS($B32:$AT32,AI32,$B$1:$AT$1,"&lt;"&amp;34))</f>
        <v>13</v>
      </c>
      <c r="CC32">
        <f>(RANK(_calc_라운드기준!AJ32,_calc_라운드기준!$B32:$AT32,0)+COUNTIFS(_calc_라운드기준!$B32:$AT32,_calc_라운드기준!AJ32,$B$1:$AT$1,"&lt;"&amp;35))-(RANK(AJ32,$B32:$AT32,0)+COUNTIFS($B32:$AT32,AJ32,$B$1:$AT$1,"&lt;"&amp;35))</f>
        <v>12</v>
      </c>
      <c r="CD32">
        <f>(RANK(_calc_라운드기준!AK32,_calc_라운드기준!$B32:$AT32,0)+COUNTIFS(_calc_라운드기준!$B32:$AT32,_calc_라운드기준!AK32,$B$1:$AT$1,"&lt;"&amp;36))-(RANK(AK32,$B32:$AT32,0)+COUNTIFS($B32:$AT32,AK32,$B$1:$AT$1,"&lt;"&amp;36))</f>
        <v>11</v>
      </c>
      <c r="CE32">
        <f>(RANK(_calc_라운드기준!AL32,_calc_라운드기준!$B32:$AT32,0)+COUNTIFS(_calc_라운드기준!$B32:$AT32,_calc_라운드기준!AL32,$B$1:$AT$1,"&lt;"&amp;37))-(RANK(AL32,$B32:$AT32,0)+COUNTIFS($B32:$AT32,AL32,$B$1:$AT$1,"&lt;"&amp;37))</f>
        <v>6</v>
      </c>
      <c r="CF32">
        <f>(RANK(_calc_라운드기준!AM32,_calc_라운드기준!$B32:$AT32,0)+COUNTIFS(_calc_라운드기준!$B32:$AT32,_calc_라운드기준!AM32,$B$1:$AT$1,"&lt;"&amp;38))-(RANK(AM32,$B32:$AT32,0)+COUNTIFS($B32:$AT32,AM32,$B$1:$AT$1,"&lt;"&amp;38))</f>
        <v>-3</v>
      </c>
      <c r="CG32">
        <f>(RANK(_calc_라운드기준!AN32,_calc_라운드기준!$B32:$AT32,0)+COUNTIFS(_calc_라운드기준!$B32:$AT32,_calc_라운드기준!AN32,$B$1:$AT$1,"&lt;"&amp;39))-(RANK(AN32,$B32:$AT32,0)+COUNTIFS($B32:$AT32,AN32,$B$1:$AT$1,"&lt;"&amp;39))</f>
        <v>-22</v>
      </c>
      <c r="CH32">
        <f>(RANK(_calc_라운드기준!AO32,_calc_라운드기준!$B32:$AT32,0)+COUNTIFS(_calc_라운드기준!$B32:$AT32,_calc_라운드기준!AO32,$B$1:$AT$1,"&lt;"&amp;40))-(RANK(AO32,$B32:$AT32,0)+COUNTIFS($B32:$AT32,AO32,$B$1:$AT$1,"&lt;"&amp;40))</f>
        <v>-17</v>
      </c>
      <c r="CI32">
        <f>(RANK(_calc_라운드기준!AP32,_calc_라운드기준!$B32:$AT32,0)+COUNTIFS(_calc_라운드기준!$B32:$AT32,_calc_라운드기준!AP32,$B$1:$AT$1,"&lt;"&amp;41))-(RANK(AP32,$B32:$AT32,0)+COUNTIFS($B32:$AT32,AP32,$B$1:$AT$1,"&lt;"&amp;41))</f>
        <v>-5</v>
      </c>
      <c r="CJ32">
        <f>(RANK(_calc_라운드기준!AQ32,_calc_라운드기준!$B32:$AT32,0)+COUNTIFS(_calc_라운드기준!$B32:$AT32,_calc_라운드기준!AQ32,$B$1:$AT$1,"&lt;"&amp;42))-(RANK(AQ32,$B32:$AT32,0)+COUNTIFS($B32:$AT32,AQ32,$B$1:$AT$1,"&lt;"&amp;42))</f>
        <v>-10</v>
      </c>
      <c r="CK32">
        <f>(RANK(_calc_라운드기준!AR32,_calc_라운드기준!$B32:$AT32,0)+COUNTIFS(_calc_라운드기준!$B32:$AT32,_calc_라운드기준!AR32,$B$1:$AT$1,"&lt;"&amp;43))-(RANK(AR32,$B32:$AT32,0)+COUNTIFS($B32:$AT32,AR32,$B$1:$AT$1,"&lt;"&amp;43))</f>
        <v>0</v>
      </c>
      <c r="CL32">
        <f>(RANK(_calc_라운드기준!AS32,_calc_라운드기준!$B32:$AT32,0)+COUNTIFS(_calc_라운드기준!$B32:$AT32,_calc_라운드기준!AS32,$B$1:$AT$1,"&lt;"&amp;44))-(RANK(AS32,$B32:$AT32,0)+COUNTIFS($B32:$AT32,AS32,$B$1:$AT$1,"&lt;"&amp;44))</f>
        <v>17</v>
      </c>
      <c r="CM32">
        <f>(RANK(_calc_라운드기준!AT32,_calc_라운드기준!$B32:$AT32,0)+COUNTIFS(_calc_라운드기준!$B32:$AT32,_calc_라운드기준!AT32,$B$1:$AT$1,"&lt;"&amp;45))-(RANK(AT32,$B32:$AT32,0)+COUNTIFS($B32:$AT32,AT32,$B$1:$AT$1,"&lt;"&amp;45))</f>
        <v>20</v>
      </c>
      <c r="CN32">
        <f t="shared" si="0"/>
        <v>38</v>
      </c>
      <c r="CO32">
        <f t="shared" si="1"/>
        <v>23</v>
      </c>
      <c r="CP32">
        <f t="shared" si="2"/>
        <v>24</v>
      </c>
      <c r="CQ32">
        <f t="shared" si="3"/>
        <v>34</v>
      </c>
      <c r="CR32">
        <f t="shared" si="4"/>
        <v>45</v>
      </c>
      <c r="CS32">
        <f t="shared" si="5"/>
        <v>20</v>
      </c>
      <c r="CT32">
        <f t="shared" si="6"/>
        <v>22</v>
      </c>
      <c r="CU32">
        <f t="shared" si="7"/>
        <v>44</v>
      </c>
      <c r="CV32">
        <f t="shared" si="8"/>
        <v>33</v>
      </c>
      <c r="CW32">
        <f t="shared" si="9"/>
        <v>25</v>
      </c>
      <c r="CX32">
        <f t="shared" si="10"/>
        <v>7</v>
      </c>
      <c r="CY32">
        <f t="shared" si="11"/>
        <v>8</v>
      </c>
      <c r="CZ32">
        <f t="shared" si="12"/>
        <v>1</v>
      </c>
      <c r="DA32">
        <f t="shared" si="13"/>
        <v>15</v>
      </c>
      <c r="DB32">
        <f t="shared" si="14"/>
        <v>13</v>
      </c>
      <c r="DC32">
        <f t="shared" si="15"/>
        <v>29</v>
      </c>
      <c r="DD32">
        <f t="shared" si="16"/>
        <v>40</v>
      </c>
      <c r="DE32">
        <f t="shared" si="17"/>
        <v>14</v>
      </c>
      <c r="DF32">
        <f t="shared" si="18"/>
        <v>21</v>
      </c>
      <c r="DG32">
        <f t="shared" si="19"/>
        <v>16</v>
      </c>
      <c r="DH32">
        <f t="shared" si="20"/>
        <v>2</v>
      </c>
      <c r="DI32">
        <f t="shared" si="21"/>
        <v>5</v>
      </c>
      <c r="DJ32">
        <f t="shared" si="22"/>
        <v>43</v>
      </c>
      <c r="DK32">
        <f t="shared" si="23"/>
        <v>30</v>
      </c>
      <c r="DL32">
        <f t="shared" si="24"/>
        <v>42</v>
      </c>
      <c r="DM32">
        <f t="shared" si="25"/>
        <v>31</v>
      </c>
      <c r="DN32">
        <f t="shared" si="26"/>
        <v>35</v>
      </c>
      <c r="DO32">
        <f t="shared" si="27"/>
        <v>37</v>
      </c>
      <c r="DP32">
        <f t="shared" si="28"/>
        <v>19</v>
      </c>
      <c r="DQ32">
        <f t="shared" si="29"/>
        <v>11</v>
      </c>
      <c r="DR32">
        <f t="shared" si="30"/>
        <v>17</v>
      </c>
      <c r="DS32">
        <f t="shared" si="31"/>
        <v>26</v>
      </c>
      <c r="DT32">
        <f t="shared" si="32"/>
        <v>3</v>
      </c>
      <c r="DU32">
        <f t="shared" si="33"/>
        <v>9</v>
      </c>
      <c r="DV32">
        <f t="shared" si="34"/>
        <v>10</v>
      </c>
      <c r="DW32">
        <f t="shared" si="35"/>
        <v>12</v>
      </c>
      <c r="DX32">
        <f t="shared" si="36"/>
        <v>18</v>
      </c>
      <c r="DY32">
        <f t="shared" si="37"/>
        <v>28</v>
      </c>
      <c r="DZ32">
        <f t="shared" si="38"/>
        <v>41</v>
      </c>
      <c r="EA32">
        <f t="shared" si="39"/>
        <v>39</v>
      </c>
      <c r="EB32">
        <f t="shared" si="40"/>
        <v>32</v>
      </c>
      <c r="EC32">
        <f t="shared" si="41"/>
        <v>36</v>
      </c>
      <c r="ED32">
        <f t="shared" si="42"/>
        <v>27</v>
      </c>
      <c r="EE32">
        <f t="shared" si="43"/>
        <v>6</v>
      </c>
      <c r="EF32">
        <f t="shared" si="44"/>
        <v>4</v>
      </c>
    </row>
    <row r="33" spans="1:136" ht="16.5" customHeight="1">
      <c r="A33">
        <f>_calc_라운드기준!A33</f>
        <v>1213</v>
      </c>
      <c r="B33">
        <f>INDEX(_calc_누적빈도!B:B,$A33)-INDEX(_calc_누적빈도!B:B,$A33-기준300회_후보!$B$1)</f>
        <v>39</v>
      </c>
      <c r="C33">
        <f>INDEX(_calc_누적빈도!C:C,$A33)-INDEX(_calc_누적빈도!C:C,$A33-기준300회_후보!$B$1)</f>
        <v>33</v>
      </c>
      <c r="D33">
        <f>INDEX(_calc_누적빈도!D:D,$A33)-INDEX(_calc_누적빈도!D:D,$A33-기준300회_후보!$B$1)</f>
        <v>50</v>
      </c>
      <c r="E33">
        <f>INDEX(_calc_누적빈도!E:E,$A33)-INDEX(_calc_누적빈도!E:E,$A33-기준300회_후보!$B$1)</f>
        <v>35</v>
      </c>
      <c r="F33">
        <f>INDEX(_calc_누적빈도!F:F,$A33)-INDEX(_calc_누적빈도!F:F,$A33-기준300회_후보!$B$1)</f>
        <v>25</v>
      </c>
      <c r="G33">
        <f>INDEX(_calc_누적빈도!G:G,$A33)-INDEX(_calc_누적빈도!G:G,$A33-기준300회_후보!$B$1)</f>
        <v>50</v>
      </c>
      <c r="H33">
        <f>INDEX(_calc_누적빈도!H:H,$A33)-INDEX(_calc_누적빈도!H:H,$A33-기준300회_후보!$B$1)</f>
        <v>47</v>
      </c>
      <c r="I33">
        <f>INDEX(_calc_누적빈도!I:I,$A33)-INDEX(_calc_누적빈도!I:I,$A33-기준300회_후보!$B$1)</f>
        <v>31</v>
      </c>
      <c r="J33">
        <f>INDEX(_calc_누적빈도!J:J,$A33)-INDEX(_calc_누적빈도!J:J,$A33-기준300회_후보!$B$1)</f>
        <v>40</v>
      </c>
      <c r="K33">
        <f>INDEX(_calc_누적빈도!K:K,$A33)-INDEX(_calc_누적빈도!K:K,$A33-기준300회_후보!$B$1)</f>
        <v>33</v>
      </c>
      <c r="L33">
        <f>INDEX(_calc_누적빈도!L:L,$A33)-INDEX(_calc_누적빈도!L:L,$A33-기준300회_후보!$B$1)</f>
        <v>40</v>
      </c>
      <c r="M33">
        <f>INDEX(_calc_누적빈도!M:M,$A33)-INDEX(_calc_누적빈도!M:M,$A33-기준300회_후보!$B$1)</f>
        <v>47</v>
      </c>
      <c r="N33">
        <f>INDEX(_calc_누적빈도!N:N,$A33)-INDEX(_calc_누적빈도!N:N,$A33-기준300회_후보!$B$1)</f>
        <v>47</v>
      </c>
      <c r="O33">
        <f>INDEX(_calc_누적빈도!O:O,$A33)-INDEX(_calc_누적빈도!O:O,$A33-기준300회_후보!$B$1)</f>
        <v>40</v>
      </c>
      <c r="P33">
        <f>INDEX(_calc_누적빈도!P:P,$A33)-INDEX(_calc_누적빈도!P:P,$A33-기준300회_후보!$B$1)</f>
        <v>40</v>
      </c>
      <c r="Q33">
        <f>INDEX(_calc_누적빈도!Q:Q,$A33)-INDEX(_calc_누적빈도!Q:Q,$A33-기준300회_후보!$B$1)</f>
        <v>48</v>
      </c>
      <c r="R33">
        <f>INDEX(_calc_누적빈도!R:R,$A33)-INDEX(_calc_누적빈도!R:R,$A33-기준300회_후보!$B$1)</f>
        <v>37</v>
      </c>
      <c r="S33">
        <f>INDEX(_calc_누적빈도!S:S,$A33)-INDEX(_calc_누적빈도!S:S,$A33-기준300회_후보!$B$1)</f>
        <v>40</v>
      </c>
      <c r="T33">
        <f>INDEX(_calc_누적빈도!T:T,$A33)-INDEX(_calc_누적빈도!T:T,$A33-기준300회_후보!$B$1)</f>
        <v>38</v>
      </c>
      <c r="U33">
        <f>INDEX(_calc_누적빈도!U:U,$A33)-INDEX(_calc_누적빈도!U:U,$A33-기준300회_후보!$B$1)</f>
        <v>39</v>
      </c>
      <c r="V33">
        <f>INDEX(_calc_누적빈도!V:V,$A33)-INDEX(_calc_누적빈도!V:V,$A33-기준300회_후보!$B$1)</f>
        <v>42</v>
      </c>
      <c r="W33">
        <f>INDEX(_calc_누적빈도!W:W,$A33)-INDEX(_calc_누적빈도!W:W,$A33-기준300회_후보!$B$1)</f>
        <v>40</v>
      </c>
      <c r="X33">
        <f>INDEX(_calc_누적빈도!X:X,$A33)-INDEX(_calc_누적빈도!X:X,$A33-기준300회_후보!$B$1)</f>
        <v>38</v>
      </c>
      <c r="Y33">
        <f>INDEX(_calc_누적빈도!Y:Y,$A33)-INDEX(_calc_누적빈도!Y:Y,$A33-기준300회_후보!$B$1)</f>
        <v>43</v>
      </c>
      <c r="Z33">
        <f>INDEX(_calc_누적빈도!Z:Z,$A33)-INDEX(_calc_누적빈도!Z:Z,$A33-기준300회_후보!$B$1)</f>
        <v>31</v>
      </c>
      <c r="AA33">
        <f>INDEX(_calc_누적빈도!AA:AA,$A33)-INDEX(_calc_누적빈도!AA:AA,$A33-기준300회_후보!$B$1)</f>
        <v>40</v>
      </c>
      <c r="AB33">
        <f>INDEX(_calc_누적빈도!AB:AB,$A33)-INDEX(_calc_누적빈도!AB:AB,$A33-기준300회_후보!$B$1)</f>
        <v>44</v>
      </c>
      <c r="AC33">
        <f>INDEX(_calc_누적빈도!AC:AC,$A33)-INDEX(_calc_누적빈도!AC:AC,$A33-기준300회_후보!$B$1)</f>
        <v>37</v>
      </c>
      <c r="AD33">
        <f>INDEX(_calc_누적빈도!AD:AD,$A33)-INDEX(_calc_누적빈도!AD:AD,$A33-기준300회_후보!$B$1)</f>
        <v>41</v>
      </c>
      <c r="AE33">
        <f>INDEX(_calc_누적빈도!AE:AE,$A33)-INDEX(_calc_누적빈도!AE:AE,$A33-기준300회_후보!$B$1)</f>
        <v>44</v>
      </c>
      <c r="AF33">
        <f>INDEX(_calc_누적빈도!AF:AF,$A33)-INDEX(_calc_누적빈도!AF:AF,$A33-기준300회_후보!$B$1)</f>
        <v>41</v>
      </c>
      <c r="AG33">
        <f>INDEX(_calc_누적빈도!AG:AG,$A33)-INDEX(_calc_누적빈도!AG:AG,$A33-기준300회_후보!$B$1)</f>
        <v>35</v>
      </c>
      <c r="AH33">
        <f>INDEX(_calc_누적빈도!AH:AH,$A33)-INDEX(_calc_누적빈도!AH:AH,$A33-기준300회_후보!$B$1)</f>
        <v>46</v>
      </c>
      <c r="AI33">
        <f>INDEX(_calc_누적빈도!AI:AI,$A33)-INDEX(_calc_누적빈도!AI:AI,$A33-기준300회_후보!$B$1)</f>
        <v>38</v>
      </c>
      <c r="AJ33">
        <f>INDEX(_calc_누적빈도!AJ:AJ,$A33)-INDEX(_calc_누적빈도!AJ:AJ,$A33-기준300회_후보!$B$1)</f>
        <v>49</v>
      </c>
      <c r="AK33">
        <f>INDEX(_calc_누적빈도!AK:AK,$A33)-INDEX(_calc_누적빈도!AK:AK,$A33-기준300회_후보!$B$1)</f>
        <v>42</v>
      </c>
      <c r="AL33">
        <f>INDEX(_calc_누적빈도!AL:AL,$A33)-INDEX(_calc_누적빈도!AL:AL,$A33-기준300회_후보!$B$1)</f>
        <v>46</v>
      </c>
      <c r="AM33">
        <f>INDEX(_calc_누적빈도!AM:AM,$A33)-INDEX(_calc_누적빈도!AM:AM,$A33-기준300회_후보!$B$1)</f>
        <v>46</v>
      </c>
      <c r="AN33">
        <f>INDEX(_calc_누적빈도!AN:AN,$A33)-INDEX(_calc_누적빈도!AN:AN,$A33-기준300회_후보!$B$1)</f>
        <v>34</v>
      </c>
      <c r="AO33">
        <f>INDEX(_calc_누적빈도!AO:AO,$A33)-INDEX(_calc_누적빈도!AO:AO,$A33-기준300회_후보!$B$1)</f>
        <v>40</v>
      </c>
      <c r="AP33">
        <f>INDEX(_calc_누적빈도!AP:AP,$A33)-INDEX(_calc_누적빈도!AP:AP,$A33-기준300회_후보!$B$1)</f>
        <v>37</v>
      </c>
      <c r="AQ33">
        <f>INDEX(_calc_누적빈도!AQ:AQ,$A33)-INDEX(_calc_누적빈도!AQ:AQ,$A33-기준300회_후보!$B$1)</f>
        <v>36</v>
      </c>
      <c r="AR33">
        <f>INDEX(_calc_누적빈도!AR:AR,$A33)-INDEX(_calc_누적빈도!AR:AR,$A33-기준300회_후보!$B$1)</f>
        <v>29</v>
      </c>
      <c r="AS33">
        <f>INDEX(_calc_누적빈도!AS:AS,$A33)-INDEX(_calc_누적빈도!AS:AS,$A33-기준300회_후보!$B$1)</f>
        <v>41</v>
      </c>
      <c r="AT33">
        <f>INDEX(_calc_누적빈도!AT:AT,$A33)-INDEX(_calc_누적빈도!AT:AT,$A33-기준300회_후보!$B$1)</f>
        <v>41</v>
      </c>
      <c r="AU33">
        <f>(RANK(_calc_라운드기준!B33,_calc_라운드기준!$B33:$AT33,0)+COUNTIFS(_calc_라운드기준!$B33:$AT33,_calc_라운드기준!B33,$B$1:$AT$1,"&lt;"&amp;1))-(RANK(B33,$B33:$AT33,0)+COUNTIFS($B33:$AT33,B33,$B$1:$AT$1,"&lt;"&amp;1))</f>
        <v>-18</v>
      </c>
      <c r="AV33">
        <f>(RANK(_calc_라운드기준!C33,_calc_라운드기준!$B33:$AT33,0)+COUNTIFS(_calc_라운드기준!$B33:$AT33,_calc_라운드기준!C33,$B$1:$AT$1,"&lt;"&amp;2))-(RANK(C33,$B33:$AT33,0)+COUNTIFS($B33:$AT33,C33,$B$1:$AT$1,"&lt;"&amp;2))</f>
        <v>-3</v>
      </c>
      <c r="AW33">
        <f>(RANK(_calc_라운드기준!D33,_calc_라운드기준!$B33:$AT33,0)+COUNTIFS(_calc_라운드기준!$B33:$AT33,_calc_라운드기준!D33,$B$1:$AT$1,"&lt;"&amp;3))-(RANK(D33,$B33:$AT33,0)+COUNTIFS($B33:$AT33,D33,$B$1:$AT$1,"&lt;"&amp;3))</f>
        <v>2</v>
      </c>
      <c r="AX33">
        <f>(RANK(_calc_라운드기준!E33,_calc_라운드기준!$B33:$AT33,0)+COUNTIFS(_calc_라운드기준!$B33:$AT33,_calc_라운드기준!E33,$B$1:$AT$1,"&lt;"&amp;4))-(RANK(E33,$B33:$AT33,0)+COUNTIFS($B33:$AT33,E33,$B$1:$AT$1,"&lt;"&amp;4))</f>
        <v>-11</v>
      </c>
      <c r="AY33">
        <f>(RANK(_calc_라운드기준!F33,_calc_라운드기준!$B33:$AT33,0)+COUNTIFS(_calc_라운드기준!$B33:$AT33,_calc_라운드기준!F33,$B$1:$AT$1,"&lt;"&amp;5))-(RANK(F33,$B33:$AT33,0)+COUNTIFS($B33:$AT33,F33,$B$1:$AT$1,"&lt;"&amp;5))</f>
        <v>-28</v>
      </c>
      <c r="AZ33">
        <f>(RANK(_calc_라운드기준!G33,_calc_라운드기준!$B33:$AT33,0)+COUNTIFS(_calc_라운드기준!$B33:$AT33,_calc_라운드기준!G33,$B$1:$AT$1,"&lt;"&amp;6))-(RANK(G33,$B33:$AT33,0)+COUNTIFS($B33:$AT33,G33,$B$1:$AT$1,"&lt;"&amp;6))</f>
        <v>3</v>
      </c>
      <c r="BA33">
        <f>(RANK(_calc_라운드기준!H33,_calc_라운드기준!$B33:$AT33,0)+COUNTIFS(_calc_라운드기준!$B33:$AT33,_calc_라운드기준!H33,$B$1:$AT$1,"&lt;"&amp;7))-(RANK(H33,$B33:$AT33,0)+COUNTIFS($B33:$AT33,H33,$B$1:$AT$1,"&lt;"&amp;7))</f>
        <v>1</v>
      </c>
      <c r="BB33">
        <f>(RANK(_calc_라운드기준!I33,_calc_라운드기준!$B33:$AT33,0)+COUNTIFS(_calc_라운드기준!$B33:$AT33,_calc_라운드기준!I33,$B$1:$AT$1,"&lt;"&amp;8))-(RANK(I33,$B33:$AT33,0)+COUNTIFS($B33:$AT33,I33,$B$1:$AT$1,"&lt;"&amp;8))</f>
        <v>-31</v>
      </c>
      <c r="BC33">
        <f>(RANK(_calc_라운드기준!J33,_calc_라운드기준!$B33:$AT33,0)+COUNTIFS(_calc_라운드기준!$B33:$AT33,_calc_라운드기준!J33,$B$1:$AT$1,"&lt;"&amp;9))-(RANK(J33,$B33:$AT33,0)+COUNTIFS($B33:$AT33,J33,$B$1:$AT$1,"&lt;"&amp;9))</f>
        <v>-8</v>
      </c>
      <c r="BD33">
        <f>(RANK(_calc_라운드기준!K33,_calc_라운드기준!$B33:$AT33,0)+COUNTIFS(_calc_라운드기준!$B33:$AT33,_calc_라운드기준!K33,$B$1:$AT$1,"&lt;"&amp;10))-(RANK(K33,$B33:$AT33,0)+COUNTIFS($B33:$AT33,K33,$B$1:$AT$1,"&lt;"&amp;10))</f>
        <v>2</v>
      </c>
      <c r="BE33">
        <f>(RANK(_calc_라운드기준!L33,_calc_라운드기준!$B33:$AT33,0)+COUNTIFS(_calc_라운드기준!$B33:$AT33,_calc_라운드기준!L33,$B$1:$AT$1,"&lt;"&amp;11))-(RANK(L33,$B33:$AT33,0)+COUNTIFS($B33:$AT33,L33,$B$1:$AT$1,"&lt;"&amp;11))</f>
        <v>11</v>
      </c>
      <c r="BF33">
        <f>(RANK(_calc_라운드기준!M33,_calc_라운드기준!$B33:$AT33,0)+COUNTIFS(_calc_라운드기준!$B33:$AT33,_calc_라운드기준!M33,$B$1:$AT$1,"&lt;"&amp;12))-(RANK(M33,$B33:$AT33,0)+COUNTIFS($B33:$AT33,M33,$B$1:$AT$1,"&lt;"&amp;12))</f>
        <v>12</v>
      </c>
      <c r="BG33">
        <f>(RANK(_calc_라운드기준!N33,_calc_라운드기준!$B33:$AT33,0)+COUNTIFS(_calc_라운드기준!$B33:$AT33,_calc_라운드기준!N33,$B$1:$AT$1,"&lt;"&amp;13))-(RANK(N33,$B33:$AT33,0)+COUNTIFS($B33:$AT33,N33,$B$1:$AT$1,"&lt;"&amp;13))</f>
        <v>20</v>
      </c>
      <c r="BH33">
        <f>(RANK(_calc_라운드기준!O33,_calc_라운드기준!$B33:$AT33,0)+COUNTIFS(_calc_라운드기준!$B33:$AT33,_calc_라운드기준!O33,$B$1:$AT$1,"&lt;"&amp;14))-(RANK(O33,$B33:$AT33,0)+COUNTIFS($B33:$AT33,O33,$B$1:$AT$1,"&lt;"&amp;14))</f>
        <v>16</v>
      </c>
      <c r="BI33">
        <f>(RANK(_calc_라운드기준!P33,_calc_라운드기준!$B33:$AT33,0)+COUNTIFS(_calc_라운드기준!$B33:$AT33,_calc_라운드기준!P33,$B$1:$AT$1,"&lt;"&amp;15))-(RANK(P33,$B33:$AT33,0)+COUNTIFS($B33:$AT33,P33,$B$1:$AT$1,"&lt;"&amp;15))</f>
        <v>5</v>
      </c>
      <c r="BJ33">
        <f>(RANK(_calc_라운드기준!Q33,_calc_라운드기준!$B33:$AT33,0)+COUNTIFS(_calc_라운드기준!$B33:$AT33,_calc_라운드기준!Q33,$B$1:$AT$1,"&lt;"&amp;16))-(RANK(Q33,$B33:$AT33,0)+COUNTIFS($B33:$AT33,Q33,$B$1:$AT$1,"&lt;"&amp;16))</f>
        <v>-2</v>
      </c>
      <c r="BK33">
        <f>(RANK(_calc_라운드기준!R33,_calc_라운드기준!$B33:$AT33,0)+COUNTIFS(_calc_라운드기준!$B33:$AT33,_calc_라운드기준!R33,$B$1:$AT$1,"&lt;"&amp;17))-(RANK(R33,$B33:$AT33,0)+COUNTIFS($B33:$AT33,R33,$B$1:$AT$1,"&lt;"&amp;17))</f>
        <v>-20</v>
      </c>
      <c r="BL33">
        <f>(RANK(_calc_라운드기준!S33,_calc_라운드기준!$B33:$AT33,0)+COUNTIFS(_calc_라운드기준!$B33:$AT33,_calc_라운드기준!S33,$B$1:$AT$1,"&lt;"&amp;18))-(RANK(S33,$B33:$AT33,0)+COUNTIFS($B33:$AT33,S33,$B$1:$AT$1,"&lt;"&amp;18))</f>
        <v>9</v>
      </c>
      <c r="BM33">
        <f>(RANK(_calc_라운드기준!T33,_calc_라운드기준!$B33:$AT33,0)+COUNTIFS(_calc_라운드기준!$B33:$AT33,_calc_라운드기준!T33,$B$1:$AT$1,"&lt;"&amp;19))-(RANK(T33,$B33:$AT33,0)+COUNTIFS($B33:$AT33,T33,$B$1:$AT$1,"&lt;"&amp;19))</f>
        <v>4</v>
      </c>
      <c r="BN33">
        <f>(RANK(_calc_라운드기준!U33,_calc_라운드기준!$B33:$AT33,0)+COUNTIFS(_calc_라운드기준!$B33:$AT33,_calc_라운드기준!U33,$B$1:$AT$1,"&lt;"&amp;20))-(RANK(U33,$B33:$AT33,0)+COUNTIFS($B33:$AT33,U33,$B$1:$AT$1,"&lt;"&amp;20))</f>
        <v>6</v>
      </c>
      <c r="BO33">
        <f>(RANK(_calc_라운드기준!V33,_calc_라운드기준!$B33:$AT33,0)+COUNTIFS(_calc_라운드기준!$B33:$AT33,_calc_라운드기준!V33,$B$1:$AT$1,"&lt;"&amp;21))-(RANK(V33,$B33:$AT33,0)+COUNTIFS($B33:$AT33,V33,$B$1:$AT$1,"&lt;"&amp;21))</f>
        <v>25</v>
      </c>
      <c r="BP33">
        <f>(RANK(_calc_라운드기준!W33,_calc_라운드기준!$B33:$AT33,0)+COUNTIFS(_calc_라운드기준!$B33:$AT33,_calc_라운드기준!W33,$B$1:$AT$1,"&lt;"&amp;22))-(RANK(W33,$B33:$AT33,0)+COUNTIFS($B33:$AT33,W33,$B$1:$AT$1,"&lt;"&amp;22))</f>
        <v>19</v>
      </c>
      <c r="BQ33">
        <f>(RANK(_calc_라운드기준!X33,_calc_라운드기준!$B33:$AT33,0)+COUNTIFS(_calc_라운드기준!$B33:$AT33,_calc_라운드기준!X33,$B$1:$AT$1,"&lt;"&amp;23))-(RANK(X33,$B33:$AT33,0)+COUNTIFS($B33:$AT33,X33,$B$1:$AT$1,"&lt;"&amp;23))</f>
        <v>-27</v>
      </c>
      <c r="BR33">
        <f>(RANK(_calc_라운드기준!Y33,_calc_라운드기준!$B33:$AT33,0)+COUNTIFS(_calc_라운드기준!$B33:$AT33,_calc_라운드기준!Y33,$B$1:$AT$1,"&lt;"&amp;24))-(RANK(Y33,$B33:$AT33,0)+COUNTIFS($B33:$AT33,Y33,$B$1:$AT$1,"&lt;"&amp;24))</f>
        <v>-6</v>
      </c>
      <c r="BS33">
        <f>(RANK(_calc_라운드기준!Z33,_calc_라운드기준!$B33:$AT33,0)+COUNTIFS(_calc_라운드기준!$B33:$AT33,_calc_라운드기준!Z33,$B$1:$AT$1,"&lt;"&amp;25))-(RANK(Z33,$B33:$AT33,0)+COUNTIFS($B33:$AT33,Z33,$B$1:$AT$1,"&lt;"&amp;25))</f>
        <v>-14</v>
      </c>
      <c r="BT33">
        <f>(RANK(_calc_라운드기준!AA33,_calc_라운드기준!$B33:$AT33,0)+COUNTIFS(_calc_라운드기준!$B33:$AT33,_calc_라운드기준!AA33,$B$1:$AT$1,"&lt;"&amp;26))-(RANK(AA33,$B33:$AT33,0)+COUNTIFS($B33:$AT33,AA33,$B$1:$AT$1,"&lt;"&amp;26))</f>
        <v>-7</v>
      </c>
      <c r="BU33">
        <f>(RANK(_calc_라운드기준!AB33,_calc_라운드기준!$B33:$AT33,0)+COUNTIFS(_calc_라운드기준!$B33:$AT33,_calc_라운드기준!AB33,$B$1:$AT$1,"&lt;"&amp;27))-(RANK(AB33,$B33:$AT33,0)+COUNTIFS($B33:$AT33,AB33,$B$1:$AT$1,"&lt;"&amp;27))</f>
        <v>-10</v>
      </c>
      <c r="BV33">
        <f>(RANK(_calc_라운드기준!AC33,_calc_라운드기준!$B33:$AT33,0)+COUNTIFS(_calc_라운드기준!$B33:$AT33,_calc_라운드기준!AC33,$B$1:$AT$1,"&lt;"&amp;28))-(RANK(AC33,$B33:$AT33,0)+COUNTIFS($B33:$AT33,AC33,$B$1:$AT$1,"&lt;"&amp;28))</f>
        <v>-14</v>
      </c>
      <c r="BW33">
        <f>(RANK(_calc_라운드기준!AD33,_calc_라운드기준!$B33:$AT33,0)+COUNTIFS(_calc_라운드기준!$B33:$AT33,_calc_라운드기준!AD33,$B$1:$AT$1,"&lt;"&amp;29))-(RANK(AD33,$B33:$AT33,0)+COUNTIFS($B33:$AT33,AD33,$B$1:$AT$1,"&lt;"&amp;29))</f>
        <v>5</v>
      </c>
      <c r="BX33">
        <f>(RANK(_calc_라운드기준!AE33,_calc_라운드기준!$B33:$AT33,0)+COUNTIFS(_calc_라운드기준!$B33:$AT33,_calc_라운드기준!AE33,$B$1:$AT$1,"&lt;"&amp;30))-(RANK(AE33,$B33:$AT33,0)+COUNTIFS($B33:$AT33,AE33,$B$1:$AT$1,"&lt;"&amp;30))</f>
        <v>10</v>
      </c>
      <c r="BY33">
        <f>(RANK(_calc_라운드기준!AF33,_calc_라운드기준!$B33:$AT33,0)+COUNTIFS(_calc_라운드기준!$B33:$AT33,_calc_라운드기준!AF33,$B$1:$AT$1,"&lt;"&amp;31))-(RANK(AF33,$B33:$AT33,0)+COUNTIFS($B33:$AT33,AF33,$B$1:$AT$1,"&lt;"&amp;31))</f>
        <v>6</v>
      </c>
      <c r="BZ33">
        <f>(RANK(_calc_라운드기준!AG33,_calc_라운드기준!$B33:$AT33,0)+COUNTIFS(_calc_라운드기준!$B33:$AT33,_calc_라운드기준!AG33,$B$1:$AT$1,"&lt;"&amp;32))-(RANK(AG33,$B33:$AT33,0)+COUNTIFS($B33:$AT33,AG33,$B$1:$AT$1,"&lt;"&amp;32))</f>
        <v>2</v>
      </c>
      <c r="CA33">
        <f>(RANK(_calc_라운드기준!AH33,_calc_라운드기준!$B33:$AT33,0)+COUNTIFS(_calc_라운드기준!$B33:$AT33,_calc_라운드기준!AH33,$B$1:$AT$1,"&lt;"&amp;33))-(RANK(AH33,$B33:$AT33,0)+COUNTIFS($B33:$AT33,AH33,$B$1:$AT$1,"&lt;"&amp;33))</f>
        <v>16</v>
      </c>
      <c r="CB33">
        <f>(RANK(_calc_라운드기준!AI33,_calc_라운드기준!$B33:$AT33,0)+COUNTIFS(_calc_라운드기준!$B33:$AT33,_calc_라운드기준!AI33,$B$1:$AT$1,"&lt;"&amp;34))-(RANK(AI33,$B33:$AT33,0)+COUNTIFS($B33:$AT33,AI33,$B$1:$AT$1,"&lt;"&amp;34))</f>
        <v>13</v>
      </c>
      <c r="CC33">
        <f>(RANK(_calc_라운드기준!AJ33,_calc_라운드기준!$B33:$AT33,0)+COUNTIFS(_calc_라운드기준!$B33:$AT33,_calc_라운드기준!AJ33,$B$1:$AT$1,"&lt;"&amp;35))-(RANK(AJ33,$B33:$AT33,0)+COUNTIFS($B33:$AT33,AJ33,$B$1:$AT$1,"&lt;"&amp;35))</f>
        <v>11</v>
      </c>
      <c r="CD33">
        <f>(RANK(_calc_라운드기준!AK33,_calc_라운드기준!$B33:$AT33,0)+COUNTIFS(_calc_라운드기준!$B33:$AT33,_calc_라운드기준!AK33,$B$1:$AT$1,"&lt;"&amp;36))-(RANK(AK33,$B33:$AT33,0)+COUNTIFS($B33:$AT33,AK33,$B$1:$AT$1,"&lt;"&amp;36))</f>
        <v>15</v>
      </c>
      <c r="CE33">
        <f>(RANK(_calc_라운드기준!AL33,_calc_라운드기준!$B33:$AT33,0)+COUNTIFS(_calc_라운드기준!$B33:$AT33,_calc_라운드기준!AL33,$B$1:$AT$1,"&lt;"&amp;37))-(RANK(AL33,$B33:$AT33,0)+COUNTIFS($B33:$AT33,AL33,$B$1:$AT$1,"&lt;"&amp;37))</f>
        <v>6</v>
      </c>
      <c r="CF33">
        <f>(RANK(_calc_라운드기준!AM33,_calc_라운드기준!$B33:$AT33,0)+COUNTIFS(_calc_라운드기준!$B33:$AT33,_calc_라운드기준!AM33,$B$1:$AT$1,"&lt;"&amp;38))-(RANK(AM33,$B33:$AT33,0)+COUNTIFS($B33:$AT33,AM33,$B$1:$AT$1,"&lt;"&amp;38))</f>
        <v>-2</v>
      </c>
      <c r="CG33">
        <f>(RANK(_calc_라운드기준!AN33,_calc_라운드기준!$B33:$AT33,0)+COUNTIFS(_calc_라운드기준!$B33:$AT33,_calc_라운드기준!AN33,$B$1:$AT$1,"&lt;"&amp;39))-(RANK(AN33,$B33:$AT33,0)+COUNTIFS($B33:$AT33,AN33,$B$1:$AT$1,"&lt;"&amp;39))</f>
        <v>-23</v>
      </c>
      <c r="CH33">
        <f>(RANK(_calc_라운드기준!AO33,_calc_라운드기준!$B33:$AT33,0)+COUNTIFS(_calc_라운드기준!$B33:$AT33,_calc_라운드기준!AO33,$B$1:$AT$1,"&lt;"&amp;40))-(RANK(AO33,$B33:$AT33,0)+COUNTIFS($B33:$AT33,AO33,$B$1:$AT$1,"&lt;"&amp;40))</f>
        <v>-18</v>
      </c>
      <c r="CI33">
        <f>(RANK(_calc_라운드기준!AP33,_calc_라운드기준!$B33:$AT33,0)+COUNTIFS(_calc_라운드기준!$B33:$AT33,_calc_라운드기준!AP33,$B$1:$AT$1,"&lt;"&amp;41))-(RANK(AP33,$B33:$AT33,0)+COUNTIFS($B33:$AT33,AP33,$B$1:$AT$1,"&lt;"&amp;41))</f>
        <v>-4</v>
      </c>
      <c r="CJ33">
        <f>(RANK(_calc_라운드기준!AQ33,_calc_라운드기준!$B33:$AT33,0)+COUNTIFS(_calc_라운드기준!$B33:$AT33,_calc_라운드기준!AQ33,$B$1:$AT$1,"&lt;"&amp;42))-(RANK(AQ33,$B33:$AT33,0)+COUNTIFS($B33:$AT33,AQ33,$B$1:$AT$1,"&lt;"&amp;42))</f>
        <v>-11</v>
      </c>
      <c r="CK33">
        <f>(RANK(_calc_라운드기준!AR33,_calc_라운드기준!$B33:$AT33,0)+COUNTIFS(_calc_라운드기준!$B33:$AT33,_calc_라운드기준!AR33,$B$1:$AT$1,"&lt;"&amp;43))-(RANK(AR33,$B33:$AT33,0)+COUNTIFS($B33:$AT33,AR33,$B$1:$AT$1,"&lt;"&amp;43))</f>
        <v>-3</v>
      </c>
      <c r="CL33">
        <f>(RANK(_calc_라운드기준!AS33,_calc_라운드기준!$B33:$AT33,0)+COUNTIFS(_calc_라운드기준!$B33:$AT33,_calc_라운드기준!AS33,$B$1:$AT$1,"&lt;"&amp;44))-(RANK(AS33,$B33:$AT33,0)+COUNTIFS($B33:$AT33,AS33,$B$1:$AT$1,"&lt;"&amp;44))</f>
        <v>18</v>
      </c>
      <c r="CM33">
        <f>(RANK(_calc_라운드기준!AT33,_calc_라운드기준!$B33:$AT33,0)+COUNTIFS(_calc_라운드기준!$B33:$AT33,_calc_라운드기준!AT33,$B$1:$AT$1,"&lt;"&amp;45))-(RANK(AT33,$B33:$AT33,0)+COUNTIFS($B33:$AT33,AT33,$B$1:$AT$1,"&lt;"&amp;45))</f>
        <v>23</v>
      </c>
      <c r="CN33">
        <f t="shared" si="0"/>
        <v>39</v>
      </c>
      <c r="CO33">
        <f t="shared" si="1"/>
        <v>28</v>
      </c>
      <c r="CP33">
        <f t="shared" si="2"/>
        <v>22</v>
      </c>
      <c r="CQ33">
        <f t="shared" si="3"/>
        <v>35</v>
      </c>
      <c r="CR33">
        <f t="shared" si="4"/>
        <v>44</v>
      </c>
      <c r="CS33">
        <f t="shared" si="5"/>
        <v>21</v>
      </c>
      <c r="CT33">
        <f t="shared" si="6"/>
        <v>25</v>
      </c>
      <c r="CU33">
        <f t="shared" si="7"/>
        <v>45</v>
      </c>
      <c r="CV33">
        <f t="shared" si="8"/>
        <v>33</v>
      </c>
      <c r="CW33">
        <f t="shared" si="9"/>
        <v>23</v>
      </c>
      <c r="CX33">
        <f t="shared" si="10"/>
        <v>11</v>
      </c>
      <c r="CY33">
        <f t="shared" si="11"/>
        <v>10</v>
      </c>
      <c r="CZ33">
        <f t="shared" si="12"/>
        <v>3</v>
      </c>
      <c r="DA33">
        <f t="shared" si="13"/>
        <v>6</v>
      </c>
      <c r="DB33">
        <f t="shared" si="14"/>
        <v>18</v>
      </c>
      <c r="DC33">
        <f t="shared" si="15"/>
        <v>26</v>
      </c>
      <c r="DD33">
        <f t="shared" si="16"/>
        <v>41</v>
      </c>
      <c r="DE33">
        <f t="shared" si="17"/>
        <v>14</v>
      </c>
      <c r="DF33">
        <f t="shared" si="18"/>
        <v>20</v>
      </c>
      <c r="DG33">
        <f t="shared" si="19"/>
        <v>15</v>
      </c>
      <c r="DH33">
        <f t="shared" si="20"/>
        <v>1</v>
      </c>
      <c r="DI33">
        <f t="shared" si="21"/>
        <v>4</v>
      </c>
      <c r="DJ33">
        <f t="shared" si="22"/>
        <v>43</v>
      </c>
      <c r="DK33">
        <f t="shared" si="23"/>
        <v>31</v>
      </c>
      <c r="DL33">
        <f t="shared" si="24"/>
        <v>37</v>
      </c>
      <c r="DM33">
        <f t="shared" si="25"/>
        <v>32</v>
      </c>
      <c r="DN33">
        <f t="shared" si="26"/>
        <v>34</v>
      </c>
      <c r="DO33">
        <f t="shared" si="27"/>
        <v>38</v>
      </c>
      <c r="DP33">
        <f t="shared" si="28"/>
        <v>19</v>
      </c>
      <c r="DQ33">
        <f t="shared" si="29"/>
        <v>13</v>
      </c>
      <c r="DR33">
        <f t="shared" si="30"/>
        <v>16</v>
      </c>
      <c r="DS33">
        <f t="shared" si="31"/>
        <v>24</v>
      </c>
      <c r="DT33">
        <f t="shared" si="32"/>
        <v>7</v>
      </c>
      <c r="DU33">
        <f t="shared" si="33"/>
        <v>9</v>
      </c>
      <c r="DV33">
        <f t="shared" si="34"/>
        <v>12</v>
      </c>
      <c r="DW33">
        <f t="shared" si="35"/>
        <v>8</v>
      </c>
      <c r="DX33">
        <f t="shared" si="36"/>
        <v>17</v>
      </c>
      <c r="DY33">
        <f t="shared" si="37"/>
        <v>27</v>
      </c>
      <c r="DZ33">
        <f t="shared" si="38"/>
        <v>42</v>
      </c>
      <c r="EA33">
        <f t="shared" si="39"/>
        <v>40</v>
      </c>
      <c r="EB33">
        <f t="shared" si="40"/>
        <v>30</v>
      </c>
      <c r="EC33">
        <f t="shared" si="41"/>
        <v>36</v>
      </c>
      <c r="ED33">
        <f t="shared" si="42"/>
        <v>29</v>
      </c>
      <c r="EE33">
        <f t="shared" si="43"/>
        <v>5</v>
      </c>
      <c r="EF33">
        <f t="shared" si="44"/>
        <v>2</v>
      </c>
    </row>
    <row r="34" spans="1:136" ht="16.5" customHeight="1">
      <c r="A34">
        <f>_calc_라운드기준!A34</f>
        <v>1212</v>
      </c>
      <c r="B34">
        <f>INDEX(_calc_누적빈도!B:B,$A34)-INDEX(_calc_누적빈도!B:B,$A34-기준300회_후보!$B$1)</f>
        <v>39</v>
      </c>
      <c r="C34">
        <f>INDEX(_calc_누적빈도!C:C,$A34)-INDEX(_calc_누적빈도!C:C,$A34-기준300회_후보!$B$1)</f>
        <v>33</v>
      </c>
      <c r="D34">
        <f>INDEX(_calc_누적빈도!D:D,$A34)-INDEX(_calc_누적빈도!D:D,$A34-기준300회_후보!$B$1)</f>
        <v>50</v>
      </c>
      <c r="E34">
        <f>INDEX(_calc_누적빈도!E:E,$A34)-INDEX(_calc_누적빈도!E:E,$A34-기준300회_후보!$B$1)</f>
        <v>35</v>
      </c>
      <c r="F34">
        <f>INDEX(_calc_누적빈도!F:F,$A34)-INDEX(_calc_누적빈도!F:F,$A34-기준300회_후보!$B$1)</f>
        <v>25</v>
      </c>
      <c r="G34">
        <f>INDEX(_calc_누적빈도!G:G,$A34)-INDEX(_calc_누적빈도!G:G,$A34-기준300회_후보!$B$1)</f>
        <v>50</v>
      </c>
      <c r="H34">
        <f>INDEX(_calc_누적빈도!H:H,$A34)-INDEX(_calc_누적빈도!H:H,$A34-기준300회_후보!$B$1)</f>
        <v>47</v>
      </c>
      <c r="I34">
        <f>INDEX(_calc_누적빈도!I:I,$A34)-INDEX(_calc_누적빈도!I:I,$A34-기준300회_후보!$B$1)</f>
        <v>31</v>
      </c>
      <c r="J34">
        <f>INDEX(_calc_누적빈도!J:J,$A34)-INDEX(_calc_누적빈도!J:J,$A34-기준300회_후보!$B$1)</f>
        <v>40</v>
      </c>
      <c r="K34">
        <f>INDEX(_calc_누적빈도!K:K,$A34)-INDEX(_calc_누적빈도!K:K,$A34-기준300회_후보!$B$1)</f>
        <v>33</v>
      </c>
      <c r="L34">
        <f>INDEX(_calc_누적빈도!L:L,$A34)-INDEX(_calc_누적빈도!L:L,$A34-기준300회_후보!$B$1)</f>
        <v>40</v>
      </c>
      <c r="M34">
        <f>INDEX(_calc_누적빈도!M:M,$A34)-INDEX(_calc_누적빈도!M:M,$A34-기준300회_후보!$B$1)</f>
        <v>47</v>
      </c>
      <c r="N34">
        <f>INDEX(_calc_누적빈도!N:N,$A34)-INDEX(_calc_누적빈도!N:N,$A34-기준300회_후보!$B$1)</f>
        <v>47</v>
      </c>
      <c r="O34">
        <f>INDEX(_calc_누적빈도!O:O,$A34)-INDEX(_calc_누적빈도!O:O,$A34-기준300회_후보!$B$1)</f>
        <v>40</v>
      </c>
      <c r="P34">
        <f>INDEX(_calc_누적빈도!P:P,$A34)-INDEX(_calc_누적빈도!P:P,$A34-기준300회_후보!$B$1)</f>
        <v>40</v>
      </c>
      <c r="Q34">
        <f>INDEX(_calc_누적빈도!Q:Q,$A34)-INDEX(_calc_누적빈도!Q:Q,$A34-기준300회_후보!$B$1)</f>
        <v>48</v>
      </c>
      <c r="R34">
        <f>INDEX(_calc_누적빈도!R:R,$A34)-INDEX(_calc_누적빈도!R:R,$A34-기준300회_후보!$B$1)</f>
        <v>37</v>
      </c>
      <c r="S34">
        <f>INDEX(_calc_누적빈도!S:S,$A34)-INDEX(_calc_누적빈도!S:S,$A34-기준300회_후보!$B$1)</f>
        <v>41</v>
      </c>
      <c r="T34">
        <f>INDEX(_calc_누적빈도!T:T,$A34)-INDEX(_calc_누적빈도!T:T,$A34-기준300회_후보!$B$1)</f>
        <v>38</v>
      </c>
      <c r="U34">
        <f>INDEX(_calc_누적빈도!U:U,$A34)-INDEX(_calc_누적빈도!U:U,$A34-기준300회_후보!$B$1)</f>
        <v>39</v>
      </c>
      <c r="V34">
        <f>INDEX(_calc_누적빈도!V:V,$A34)-INDEX(_calc_누적빈도!V:V,$A34-기준300회_후보!$B$1)</f>
        <v>43</v>
      </c>
      <c r="W34">
        <f>INDEX(_calc_누적빈도!W:W,$A34)-INDEX(_calc_누적빈도!W:W,$A34-기준300회_후보!$B$1)</f>
        <v>41</v>
      </c>
      <c r="X34">
        <f>INDEX(_calc_누적빈도!X:X,$A34)-INDEX(_calc_누적빈도!X:X,$A34-기준300회_후보!$B$1)</f>
        <v>38</v>
      </c>
      <c r="Y34">
        <f>INDEX(_calc_누적빈도!Y:Y,$A34)-INDEX(_calc_누적빈도!Y:Y,$A34-기준300회_후보!$B$1)</f>
        <v>43</v>
      </c>
      <c r="Z34">
        <f>INDEX(_calc_누적빈도!Z:Z,$A34)-INDEX(_calc_누적빈도!Z:Z,$A34-기준300회_후보!$B$1)</f>
        <v>30</v>
      </c>
      <c r="AA34">
        <f>INDEX(_calc_누적빈도!AA:AA,$A34)-INDEX(_calc_누적빈도!AA:AA,$A34-기준300회_후보!$B$1)</f>
        <v>40</v>
      </c>
      <c r="AB34">
        <f>INDEX(_calc_누적빈도!AB:AB,$A34)-INDEX(_calc_누적빈도!AB:AB,$A34-기준300회_후보!$B$1)</f>
        <v>44</v>
      </c>
      <c r="AC34">
        <f>INDEX(_calc_누적빈도!AC:AC,$A34)-INDEX(_calc_누적빈도!AC:AC,$A34-기준300회_후보!$B$1)</f>
        <v>37</v>
      </c>
      <c r="AD34">
        <f>INDEX(_calc_누적빈도!AD:AD,$A34)-INDEX(_calc_누적빈도!AD:AD,$A34-기준300회_후보!$B$1)</f>
        <v>41</v>
      </c>
      <c r="AE34">
        <f>INDEX(_calc_누적빈도!AE:AE,$A34)-INDEX(_calc_누적빈도!AE:AE,$A34-기준300회_후보!$B$1)</f>
        <v>44</v>
      </c>
      <c r="AF34">
        <f>INDEX(_calc_누적빈도!AF:AF,$A34)-INDEX(_calc_누적빈도!AF:AF,$A34-기준300회_후보!$B$1)</f>
        <v>40</v>
      </c>
      <c r="AG34">
        <f>INDEX(_calc_누적빈도!AG:AG,$A34)-INDEX(_calc_누적빈도!AG:AG,$A34-기준300회_후보!$B$1)</f>
        <v>35</v>
      </c>
      <c r="AH34">
        <f>INDEX(_calc_누적빈도!AH:AH,$A34)-INDEX(_calc_누적빈도!AH:AH,$A34-기준300회_후보!$B$1)</f>
        <v>46</v>
      </c>
      <c r="AI34">
        <f>INDEX(_calc_누적빈도!AI:AI,$A34)-INDEX(_calc_누적빈도!AI:AI,$A34-기준300회_후보!$B$1)</f>
        <v>38</v>
      </c>
      <c r="AJ34">
        <f>INDEX(_calc_누적빈도!AJ:AJ,$A34)-INDEX(_calc_누적빈도!AJ:AJ,$A34-기준300회_후보!$B$1)</f>
        <v>49</v>
      </c>
      <c r="AK34">
        <f>INDEX(_calc_누적빈도!AK:AK,$A34)-INDEX(_calc_누적빈도!AK:AK,$A34-기준300회_후보!$B$1)</f>
        <v>42</v>
      </c>
      <c r="AL34">
        <f>INDEX(_calc_누적빈도!AL:AL,$A34)-INDEX(_calc_누적빈도!AL:AL,$A34-기준300회_후보!$B$1)</f>
        <v>46</v>
      </c>
      <c r="AM34">
        <f>INDEX(_calc_누적빈도!AM:AM,$A34)-INDEX(_calc_누적빈도!AM:AM,$A34-기준300회_후보!$B$1)</f>
        <v>47</v>
      </c>
      <c r="AN34">
        <f>INDEX(_calc_누적빈도!AN:AN,$A34)-INDEX(_calc_누적빈도!AN:AN,$A34-기준300회_후보!$B$1)</f>
        <v>34</v>
      </c>
      <c r="AO34">
        <f>INDEX(_calc_누적빈도!AO:AO,$A34)-INDEX(_calc_누적빈도!AO:AO,$A34-기준300회_후보!$B$1)</f>
        <v>40</v>
      </c>
      <c r="AP34">
        <f>INDEX(_calc_누적빈도!AP:AP,$A34)-INDEX(_calc_누적빈도!AP:AP,$A34-기준300회_후보!$B$1)</f>
        <v>36</v>
      </c>
      <c r="AQ34">
        <f>INDEX(_calc_누적빈도!AQ:AQ,$A34)-INDEX(_calc_누적빈도!AQ:AQ,$A34-기준300회_후보!$B$1)</f>
        <v>36</v>
      </c>
      <c r="AR34">
        <f>INDEX(_calc_누적빈도!AR:AR,$A34)-INDEX(_calc_누적빈도!AR:AR,$A34-기준300회_후보!$B$1)</f>
        <v>29</v>
      </c>
      <c r="AS34">
        <f>INDEX(_calc_누적빈도!AS:AS,$A34)-INDEX(_calc_누적빈도!AS:AS,$A34-기준300회_후보!$B$1)</f>
        <v>40</v>
      </c>
      <c r="AT34">
        <f>INDEX(_calc_누적빈도!AT:AT,$A34)-INDEX(_calc_누적빈도!AT:AT,$A34-기준300회_후보!$B$1)</f>
        <v>41</v>
      </c>
      <c r="AU34">
        <f>(RANK(_calc_라운드기준!B34,_calc_라운드기준!$B34:$AT34,0)+COUNTIFS(_calc_라운드기준!$B34:$AT34,_calc_라운드기준!B34,$B$1:$AT$1,"&lt;"&amp;1))-(RANK(B34,$B34:$AT34,0)+COUNTIFS($B34:$AT34,B34,$B$1:$AT$1,"&lt;"&amp;1))</f>
        <v>-18</v>
      </c>
      <c r="AV34">
        <f>(RANK(_calc_라운드기준!C34,_calc_라운드기준!$B34:$AT34,0)+COUNTIFS(_calc_라운드기준!$B34:$AT34,_calc_라운드기준!C34,$B$1:$AT$1,"&lt;"&amp;2))-(RANK(C34,$B34:$AT34,0)+COUNTIFS($B34:$AT34,C34,$B$1:$AT$1,"&lt;"&amp;2))</f>
        <v>-3</v>
      </c>
      <c r="AW34">
        <f>(RANK(_calc_라운드기준!D34,_calc_라운드기준!$B34:$AT34,0)+COUNTIFS(_calc_라운드기준!$B34:$AT34,_calc_라운드기준!D34,$B$1:$AT$1,"&lt;"&amp;3))-(RANK(D34,$B34:$AT34,0)+COUNTIFS($B34:$AT34,D34,$B$1:$AT$1,"&lt;"&amp;3))</f>
        <v>2</v>
      </c>
      <c r="AX34">
        <f>(RANK(_calc_라운드기준!E34,_calc_라운드기준!$B34:$AT34,0)+COUNTIFS(_calc_라운드기준!$B34:$AT34,_calc_라운드기준!E34,$B$1:$AT$1,"&lt;"&amp;4))-(RANK(E34,$B34:$AT34,0)+COUNTIFS($B34:$AT34,E34,$B$1:$AT$1,"&lt;"&amp;4))</f>
        <v>-13</v>
      </c>
      <c r="AY34">
        <f>(RANK(_calc_라운드기준!F34,_calc_라운드기준!$B34:$AT34,0)+COUNTIFS(_calc_라운드기준!$B34:$AT34,_calc_라운드기준!F34,$B$1:$AT$1,"&lt;"&amp;5))-(RANK(F34,$B34:$AT34,0)+COUNTIFS($B34:$AT34,F34,$B$1:$AT$1,"&lt;"&amp;5))</f>
        <v>-20</v>
      </c>
      <c r="AZ34">
        <f>(RANK(_calc_라운드기준!G34,_calc_라운드기준!$B34:$AT34,0)+COUNTIFS(_calc_라운드기준!$B34:$AT34,_calc_라운드기준!G34,$B$1:$AT$1,"&lt;"&amp;6))-(RANK(G34,$B34:$AT34,0)+COUNTIFS($B34:$AT34,G34,$B$1:$AT$1,"&lt;"&amp;6))</f>
        <v>3</v>
      </c>
      <c r="BA34">
        <f>(RANK(_calc_라운드기준!H34,_calc_라운드기준!$B34:$AT34,0)+COUNTIFS(_calc_라운드기준!$B34:$AT34,_calc_라운드기준!H34,$B$1:$AT$1,"&lt;"&amp;7))-(RANK(H34,$B34:$AT34,0)+COUNTIFS($B34:$AT34,H34,$B$1:$AT$1,"&lt;"&amp;7))</f>
        <v>1</v>
      </c>
      <c r="BB34">
        <f>(RANK(_calc_라운드기준!I34,_calc_라운드기준!$B34:$AT34,0)+COUNTIFS(_calc_라운드기준!$B34:$AT34,_calc_라운드기준!I34,$B$1:$AT$1,"&lt;"&amp;8))-(RANK(I34,$B34:$AT34,0)+COUNTIFS($B34:$AT34,I34,$B$1:$AT$1,"&lt;"&amp;8))</f>
        <v>-24</v>
      </c>
      <c r="BC34">
        <f>(RANK(_calc_라운드기준!J34,_calc_라운드기준!$B34:$AT34,0)+COUNTIFS(_calc_라운드기준!$B34:$AT34,_calc_라운드기준!J34,$B$1:$AT$1,"&lt;"&amp;9))-(RANK(J34,$B34:$AT34,0)+COUNTIFS($B34:$AT34,J34,$B$1:$AT$1,"&lt;"&amp;9))</f>
        <v>-9</v>
      </c>
      <c r="BD34">
        <f>(RANK(_calc_라운드기준!K34,_calc_라운드기준!$B34:$AT34,0)+COUNTIFS(_calc_라운드기준!$B34:$AT34,_calc_라운드기준!K34,$B$1:$AT$1,"&lt;"&amp;10))-(RANK(K34,$B34:$AT34,0)+COUNTIFS($B34:$AT34,K34,$B$1:$AT$1,"&lt;"&amp;10))</f>
        <v>3</v>
      </c>
      <c r="BE34">
        <f>(RANK(_calc_라운드기준!L34,_calc_라운드기준!$B34:$AT34,0)+COUNTIFS(_calc_라운드기준!$B34:$AT34,_calc_라운드기준!L34,$B$1:$AT$1,"&lt;"&amp;11))-(RANK(L34,$B34:$AT34,0)+COUNTIFS($B34:$AT34,L34,$B$1:$AT$1,"&lt;"&amp;11))</f>
        <v>11</v>
      </c>
      <c r="BF34">
        <f>(RANK(_calc_라운드기준!M34,_calc_라운드기준!$B34:$AT34,0)+COUNTIFS(_calc_라운드기준!$B34:$AT34,_calc_라운드기준!M34,$B$1:$AT$1,"&lt;"&amp;12))-(RANK(M34,$B34:$AT34,0)+COUNTIFS($B34:$AT34,M34,$B$1:$AT$1,"&lt;"&amp;12))</f>
        <v>13</v>
      </c>
      <c r="BG34">
        <f>(RANK(_calc_라운드기준!N34,_calc_라운드기준!$B34:$AT34,0)+COUNTIFS(_calc_라운드기준!$B34:$AT34,_calc_라운드기준!N34,$B$1:$AT$1,"&lt;"&amp;13))-(RANK(N34,$B34:$AT34,0)+COUNTIFS($B34:$AT34,N34,$B$1:$AT$1,"&lt;"&amp;13))</f>
        <v>19</v>
      </c>
      <c r="BH34">
        <f>(RANK(_calc_라운드기준!O34,_calc_라운드기준!$B34:$AT34,0)+COUNTIFS(_calc_라운드기준!$B34:$AT34,_calc_라운드기준!O34,$B$1:$AT$1,"&lt;"&amp;14))-(RANK(O34,$B34:$AT34,0)+COUNTIFS($B34:$AT34,O34,$B$1:$AT$1,"&lt;"&amp;14))</f>
        <v>16</v>
      </c>
      <c r="BI34">
        <f>(RANK(_calc_라운드기준!P34,_calc_라운드기준!$B34:$AT34,0)+COUNTIFS(_calc_라운드기준!$B34:$AT34,_calc_라운드기준!P34,$B$1:$AT$1,"&lt;"&amp;15))-(RANK(P34,$B34:$AT34,0)+COUNTIFS($B34:$AT34,P34,$B$1:$AT$1,"&lt;"&amp;15))</f>
        <v>4</v>
      </c>
      <c r="BJ34">
        <f>(RANK(_calc_라운드기준!Q34,_calc_라운드기준!$B34:$AT34,0)+COUNTIFS(_calc_라운드기준!$B34:$AT34,_calc_라운드기준!Q34,$B$1:$AT$1,"&lt;"&amp;16))-(RANK(Q34,$B34:$AT34,0)+COUNTIFS($B34:$AT34,Q34,$B$1:$AT$1,"&lt;"&amp;16))</f>
        <v>-2</v>
      </c>
      <c r="BK34">
        <f>(RANK(_calc_라운드기준!R34,_calc_라운드기준!$B34:$AT34,0)+COUNTIFS(_calc_라운드기준!$B34:$AT34,_calc_라운드기준!R34,$B$1:$AT$1,"&lt;"&amp;17))-(RANK(R34,$B34:$AT34,0)+COUNTIFS($B34:$AT34,R34,$B$1:$AT$1,"&lt;"&amp;17))</f>
        <v>-21</v>
      </c>
      <c r="BL34">
        <f>(RANK(_calc_라운드기준!S34,_calc_라운드기준!$B34:$AT34,0)+COUNTIFS(_calc_라운드기준!$B34:$AT34,_calc_라운드기준!S34,$B$1:$AT$1,"&lt;"&amp;18))-(RANK(S34,$B34:$AT34,0)+COUNTIFS($B34:$AT34,S34,$B$1:$AT$1,"&lt;"&amp;18))</f>
        <v>17</v>
      </c>
      <c r="BM34">
        <f>(RANK(_calc_라운드기준!T34,_calc_라운드기준!$B34:$AT34,0)+COUNTIFS(_calc_라운드기준!$B34:$AT34,_calc_라운드기준!T34,$B$1:$AT$1,"&lt;"&amp;19))-(RANK(T34,$B34:$AT34,0)+COUNTIFS($B34:$AT34,T34,$B$1:$AT$1,"&lt;"&amp;19))</f>
        <v>4</v>
      </c>
      <c r="BN34">
        <f>(RANK(_calc_라운드기준!U34,_calc_라운드기준!$B34:$AT34,0)+COUNTIFS(_calc_라운드기준!$B34:$AT34,_calc_라운드기준!U34,$B$1:$AT$1,"&lt;"&amp;20))-(RANK(U34,$B34:$AT34,0)+COUNTIFS($B34:$AT34,U34,$B$1:$AT$1,"&lt;"&amp;20))</f>
        <v>-1</v>
      </c>
      <c r="BO34">
        <f>(RANK(_calc_라운드기준!V34,_calc_라운드기준!$B34:$AT34,0)+COUNTIFS(_calc_라운드기준!$B34:$AT34,_calc_라운드기준!V34,$B$1:$AT$1,"&lt;"&amp;21))-(RANK(V34,$B34:$AT34,0)+COUNTIFS($B34:$AT34,V34,$B$1:$AT$1,"&lt;"&amp;21))</f>
        <v>22</v>
      </c>
      <c r="BP34">
        <f>(RANK(_calc_라운드기준!W34,_calc_라운드기준!$B34:$AT34,0)+COUNTIFS(_calc_라운드기준!$B34:$AT34,_calc_라운드기준!W34,$B$1:$AT$1,"&lt;"&amp;22))-(RANK(W34,$B34:$AT34,0)+COUNTIFS($B34:$AT34,W34,$B$1:$AT$1,"&lt;"&amp;22))</f>
        <v>22</v>
      </c>
      <c r="BQ34">
        <f>(RANK(_calc_라운드기준!X34,_calc_라운드기준!$B34:$AT34,0)+COUNTIFS(_calc_라운드기준!$B34:$AT34,_calc_라운드기준!X34,$B$1:$AT$1,"&lt;"&amp;23))-(RANK(X34,$B34:$AT34,0)+COUNTIFS($B34:$AT34,X34,$B$1:$AT$1,"&lt;"&amp;23))</f>
        <v>-27</v>
      </c>
      <c r="BR34">
        <f>(RANK(_calc_라운드기준!Y34,_calc_라운드기준!$B34:$AT34,0)+COUNTIFS(_calc_라운드기준!$B34:$AT34,_calc_라운드기준!Y34,$B$1:$AT$1,"&lt;"&amp;24))-(RANK(Y34,$B34:$AT34,0)+COUNTIFS($B34:$AT34,Y34,$B$1:$AT$1,"&lt;"&amp;24))</f>
        <v>-7</v>
      </c>
      <c r="BS34">
        <f>(RANK(_calc_라운드기준!Z34,_calc_라운드기준!$B34:$AT34,0)+COUNTIFS(_calc_라운드기준!$B34:$AT34,_calc_라운드기준!Z34,$B$1:$AT$1,"&lt;"&amp;25))-(RANK(Z34,$B34:$AT34,0)+COUNTIFS($B34:$AT34,Z34,$B$1:$AT$1,"&lt;"&amp;25))</f>
        <v>-14</v>
      </c>
      <c r="BT34">
        <f>(RANK(_calc_라운드기준!AA34,_calc_라운드기준!$B34:$AT34,0)+COUNTIFS(_calc_라운드기준!$B34:$AT34,_calc_라운드기준!AA34,$B$1:$AT$1,"&lt;"&amp;26))-(RANK(AA34,$B34:$AT34,0)+COUNTIFS($B34:$AT34,AA34,$B$1:$AT$1,"&lt;"&amp;26))</f>
        <v>-4</v>
      </c>
      <c r="BU34">
        <f>(RANK(_calc_라운드기준!AB34,_calc_라운드기준!$B34:$AT34,0)+COUNTIFS(_calc_라운드기준!$B34:$AT34,_calc_라운드기준!AB34,$B$1:$AT$1,"&lt;"&amp;27))-(RANK(AB34,$B34:$AT34,0)+COUNTIFS($B34:$AT34,AB34,$B$1:$AT$1,"&lt;"&amp;27))</f>
        <v>-10</v>
      </c>
      <c r="BV34">
        <f>(RANK(_calc_라운드기준!AC34,_calc_라운드기준!$B34:$AT34,0)+COUNTIFS(_calc_라운드기준!$B34:$AT34,_calc_라운드기준!AC34,$B$1:$AT$1,"&lt;"&amp;28))-(RANK(AC34,$B34:$AT34,0)+COUNTIFS($B34:$AT34,AC34,$B$1:$AT$1,"&lt;"&amp;28))</f>
        <v>-21</v>
      </c>
      <c r="BW34">
        <f>(RANK(_calc_라운드기준!AD34,_calc_라운드기준!$B34:$AT34,0)+COUNTIFS(_calc_라운드기준!$B34:$AT34,_calc_라운드기준!AD34,$B$1:$AT$1,"&lt;"&amp;29))-(RANK(AD34,$B34:$AT34,0)+COUNTIFS($B34:$AT34,AD34,$B$1:$AT$1,"&lt;"&amp;29))</f>
        <v>-4</v>
      </c>
      <c r="BX34">
        <f>(RANK(_calc_라운드기준!AE34,_calc_라운드기준!$B34:$AT34,0)+COUNTIFS(_calc_라운드기준!$B34:$AT34,_calc_라운드기준!AE34,$B$1:$AT$1,"&lt;"&amp;30))-(RANK(AE34,$B34:$AT34,0)+COUNTIFS($B34:$AT34,AE34,$B$1:$AT$1,"&lt;"&amp;30))</f>
        <v>9</v>
      </c>
      <c r="BY34">
        <f>(RANK(_calc_라운드기준!AF34,_calc_라운드기준!$B34:$AT34,0)+COUNTIFS(_calc_라운드기준!$B34:$AT34,_calc_라운드기준!AF34,$B$1:$AT$1,"&lt;"&amp;31))-(RANK(AF34,$B34:$AT34,0)+COUNTIFS($B34:$AT34,AF34,$B$1:$AT$1,"&lt;"&amp;31))</f>
        <v>5</v>
      </c>
      <c r="BZ34">
        <f>(RANK(_calc_라운드기준!AG34,_calc_라운드기준!$B34:$AT34,0)+COUNTIFS(_calc_라운드기준!$B34:$AT34,_calc_라운드기준!AG34,$B$1:$AT$1,"&lt;"&amp;32))-(RANK(AG34,$B34:$AT34,0)+COUNTIFS($B34:$AT34,AG34,$B$1:$AT$1,"&lt;"&amp;32))</f>
        <v>2</v>
      </c>
      <c r="CA34">
        <f>(RANK(_calc_라운드기준!AH34,_calc_라운드기준!$B34:$AT34,0)+COUNTIFS(_calc_라운드기준!$B34:$AT34,_calc_라운드기준!AH34,$B$1:$AT$1,"&lt;"&amp;33))-(RANK(AH34,$B34:$AT34,0)+COUNTIFS($B34:$AT34,AH34,$B$1:$AT$1,"&lt;"&amp;33))</f>
        <v>13</v>
      </c>
      <c r="CB34">
        <f>(RANK(_calc_라운드기준!AI34,_calc_라운드기준!$B34:$AT34,0)+COUNTIFS(_calc_라운드기준!$B34:$AT34,_calc_라운드기준!AI34,$B$1:$AT$1,"&lt;"&amp;34))-(RANK(AI34,$B34:$AT34,0)+COUNTIFS($B34:$AT34,AI34,$B$1:$AT$1,"&lt;"&amp;34))</f>
        <v>13</v>
      </c>
      <c r="CC34">
        <f>(RANK(_calc_라운드기준!AJ34,_calc_라운드기준!$B34:$AT34,0)+COUNTIFS(_calc_라운드기준!$B34:$AT34,_calc_라운드기준!AJ34,$B$1:$AT$1,"&lt;"&amp;35))-(RANK(AJ34,$B34:$AT34,0)+COUNTIFS($B34:$AT34,AJ34,$B$1:$AT$1,"&lt;"&amp;35))</f>
        <v>12</v>
      </c>
      <c r="CD34">
        <f>(RANK(_calc_라운드기준!AK34,_calc_라운드기준!$B34:$AT34,0)+COUNTIFS(_calc_라운드기준!$B34:$AT34,_calc_라운드기준!AK34,$B$1:$AT$1,"&lt;"&amp;36))-(RANK(AK34,$B34:$AT34,0)+COUNTIFS($B34:$AT34,AK34,$B$1:$AT$1,"&lt;"&amp;36))</f>
        <v>16</v>
      </c>
      <c r="CE34">
        <f>(RANK(_calc_라운드기준!AL34,_calc_라운드기준!$B34:$AT34,0)+COUNTIFS(_calc_라운드기준!$B34:$AT34,_calc_라운드기준!AL34,$B$1:$AT$1,"&lt;"&amp;37))-(RANK(AL34,$B34:$AT34,0)+COUNTIFS($B34:$AT34,AL34,$B$1:$AT$1,"&lt;"&amp;37))</f>
        <v>6</v>
      </c>
      <c r="CF34">
        <f>(RANK(_calc_라운드기준!AM34,_calc_라운드기준!$B34:$AT34,0)+COUNTIFS(_calc_라운드기준!$B34:$AT34,_calc_라운드기준!AM34,$B$1:$AT$1,"&lt;"&amp;38))-(RANK(AM34,$B34:$AT34,0)+COUNTIFS($B34:$AT34,AM34,$B$1:$AT$1,"&lt;"&amp;38))</f>
        <v>0</v>
      </c>
      <c r="CG34">
        <f>(RANK(_calc_라운드기준!AN34,_calc_라운드기준!$B34:$AT34,0)+COUNTIFS(_calc_라운드기준!$B34:$AT34,_calc_라운드기준!AN34,$B$1:$AT$1,"&lt;"&amp;39))-(RANK(AN34,$B34:$AT34,0)+COUNTIFS($B34:$AT34,AN34,$B$1:$AT$1,"&lt;"&amp;39))</f>
        <v>-22</v>
      </c>
      <c r="CH34">
        <f>(RANK(_calc_라운드기준!AO34,_calc_라운드기준!$B34:$AT34,0)+COUNTIFS(_calc_라운드기준!$B34:$AT34,_calc_라운드기준!AO34,$B$1:$AT$1,"&lt;"&amp;40))-(RANK(AO34,$B34:$AT34,0)+COUNTIFS($B34:$AT34,AO34,$B$1:$AT$1,"&lt;"&amp;40))</f>
        <v>-17</v>
      </c>
      <c r="CI34">
        <f>(RANK(_calc_라운드기준!AP34,_calc_라운드기준!$B34:$AT34,0)+COUNTIFS(_calc_라운드기준!$B34:$AT34,_calc_라운드기준!AP34,$B$1:$AT$1,"&lt;"&amp;41))-(RANK(AP34,$B34:$AT34,0)+COUNTIFS($B34:$AT34,AP34,$B$1:$AT$1,"&lt;"&amp;41))</f>
        <v>1</v>
      </c>
      <c r="CJ34">
        <f>(RANK(_calc_라운드기준!AQ34,_calc_라운드기준!$B34:$AT34,0)+COUNTIFS(_calc_라운드기준!$B34:$AT34,_calc_라운드기준!AQ34,$B$1:$AT$1,"&lt;"&amp;42))-(RANK(AQ34,$B34:$AT34,0)+COUNTIFS($B34:$AT34,AQ34,$B$1:$AT$1,"&lt;"&amp;42))</f>
        <v>-13</v>
      </c>
      <c r="CK34">
        <f>(RANK(_calc_라운드기준!AR34,_calc_라운드기준!$B34:$AT34,0)+COUNTIFS(_calc_라운드기준!$B34:$AT34,_calc_라운드기준!AR34,$B$1:$AT$1,"&lt;"&amp;43))-(RANK(AR34,$B34:$AT34,0)+COUNTIFS($B34:$AT34,AR34,$B$1:$AT$1,"&lt;"&amp;43))</f>
        <v>-3</v>
      </c>
      <c r="CL34">
        <f>(RANK(_calc_라운드기준!AS34,_calc_라운드기준!$B34:$AT34,0)+COUNTIFS(_calc_라운드기준!$B34:$AT34,_calc_라운드기준!AS34,$B$1:$AT$1,"&lt;"&amp;44))-(RANK(AS34,$B34:$AT34,0)+COUNTIFS($B34:$AT34,AS34,$B$1:$AT$1,"&lt;"&amp;44))</f>
        <v>15</v>
      </c>
      <c r="CM34">
        <f>(RANK(_calc_라운드기준!AT34,_calc_라운드기준!$B34:$AT34,0)+COUNTIFS(_calc_라운드기준!$B34:$AT34,_calc_라운드기준!AT34,$B$1:$AT$1,"&lt;"&amp;45))-(RANK(AT34,$B34:$AT34,0)+COUNTIFS($B34:$AT34,AT34,$B$1:$AT$1,"&lt;"&amp;45))</f>
        <v>24</v>
      </c>
      <c r="CN34">
        <f t="shared" ref="CN34:CN52" si="45">RANK(AU34,$AU34:$CM34,0)+COUNTIFS($AU34:$CM34,AU34,$B$1:$AT$1,"&lt;"&amp;1)</f>
        <v>39</v>
      </c>
      <c r="CO34">
        <f t="shared" ref="CO34:CO52" si="46">RANK(AV34,$AU34:$CM34,0)+COUNTIFS($AU34:$CM34,AV34,$B$1:$AT$1,"&lt;"&amp;2)</f>
        <v>28</v>
      </c>
      <c r="CP34">
        <f t="shared" ref="CP34:CP52" si="47">RANK(AW34,$AU34:$CM34,0)+COUNTIFS($AU34:$CM34,AW34,$B$1:$AT$1,"&lt;"&amp;3)</f>
        <v>21</v>
      </c>
      <c r="CQ34">
        <f t="shared" ref="CQ34:CQ52" si="48">RANK(AX34,$AU34:$CM34,0)+COUNTIFS($AU34:$CM34,AX34,$B$1:$AT$1,"&lt;"&amp;4)</f>
        <v>35</v>
      </c>
      <c r="CR34">
        <f t="shared" ref="CR34:CR52" si="49">RANK(AY34,$AU34:$CM34,0)+COUNTIFS($AU34:$CM34,AY34,$B$1:$AT$1,"&lt;"&amp;5)</f>
        <v>40</v>
      </c>
      <c r="CS34">
        <f t="shared" ref="CS34:CS52" si="50">RANK(AZ34,$AU34:$CM34,0)+COUNTIFS($AU34:$CM34,AZ34,$B$1:$AT$1,"&lt;"&amp;6)</f>
        <v>19</v>
      </c>
      <c r="CT34">
        <f t="shared" ref="CT34:CT52" si="51">RANK(BA34,$AU34:$CM34,0)+COUNTIFS($AU34:$CM34,BA34,$B$1:$AT$1,"&lt;"&amp;7)</f>
        <v>23</v>
      </c>
      <c r="CU34">
        <f t="shared" ref="CU34:CU52" si="52">RANK(BB34,$AU34:$CM34,0)+COUNTIFS($AU34:$CM34,BB34,$B$1:$AT$1,"&lt;"&amp;8)</f>
        <v>44</v>
      </c>
      <c r="CV34">
        <f t="shared" ref="CV34:CV52" si="53">RANK(BC34,$AU34:$CM34,0)+COUNTIFS($AU34:$CM34,BC34,$B$1:$AT$1,"&lt;"&amp;9)</f>
        <v>33</v>
      </c>
      <c r="CW34">
        <f t="shared" ref="CW34:CW52" si="54">RANK(BD34,$AU34:$CM34,0)+COUNTIFS($AU34:$CM34,BD34,$B$1:$AT$1,"&lt;"&amp;10)</f>
        <v>20</v>
      </c>
      <c r="CX34">
        <f t="shared" ref="CX34:CX52" si="55">RANK(BE34,$AU34:$CM34,0)+COUNTIFS($AU34:$CM34,BE34,$B$1:$AT$1,"&lt;"&amp;11)</f>
        <v>13</v>
      </c>
      <c r="CY34">
        <f t="shared" ref="CY34:CY52" si="56">RANK(BF34,$AU34:$CM34,0)+COUNTIFS($AU34:$CM34,BF34,$B$1:$AT$1,"&lt;"&amp;12)</f>
        <v>9</v>
      </c>
      <c r="CZ34">
        <f t="shared" ref="CZ34:CZ52" si="57">RANK(BG34,$AU34:$CM34,0)+COUNTIFS($AU34:$CM34,BG34,$B$1:$AT$1,"&lt;"&amp;13)</f>
        <v>4</v>
      </c>
      <c r="DA34">
        <f t="shared" ref="DA34:DA52" si="58">RANK(BH34,$AU34:$CM34,0)+COUNTIFS($AU34:$CM34,BH34,$B$1:$AT$1,"&lt;"&amp;14)</f>
        <v>6</v>
      </c>
      <c r="DB34">
        <f t="shared" ref="DB34:DB52" si="59">RANK(BI34,$AU34:$CM34,0)+COUNTIFS($AU34:$CM34,BI34,$B$1:$AT$1,"&lt;"&amp;15)</f>
        <v>17</v>
      </c>
      <c r="DC34">
        <f t="shared" ref="DC34:DC52" si="60">RANK(BJ34,$AU34:$CM34,0)+COUNTIFS($AU34:$CM34,BJ34,$B$1:$AT$1,"&lt;"&amp;16)</f>
        <v>27</v>
      </c>
      <c r="DD34">
        <f t="shared" ref="DD34:DD52" si="61">RANK(BK34,$AU34:$CM34,0)+COUNTIFS($AU34:$CM34,BK34,$B$1:$AT$1,"&lt;"&amp;17)</f>
        <v>41</v>
      </c>
      <c r="DE34">
        <f t="shared" ref="DE34:DE52" si="62">RANK(BL34,$AU34:$CM34,0)+COUNTIFS($AU34:$CM34,BL34,$B$1:$AT$1,"&lt;"&amp;18)</f>
        <v>5</v>
      </c>
      <c r="DF34">
        <f t="shared" ref="DF34:DF52" si="63">RANK(BM34,$AU34:$CM34,0)+COUNTIFS($AU34:$CM34,BM34,$B$1:$AT$1,"&lt;"&amp;19)</f>
        <v>18</v>
      </c>
      <c r="DG34">
        <f t="shared" ref="DG34:DG52" si="64">RANK(BN34,$AU34:$CM34,0)+COUNTIFS($AU34:$CM34,BN34,$B$1:$AT$1,"&lt;"&amp;20)</f>
        <v>26</v>
      </c>
      <c r="DH34">
        <f t="shared" ref="DH34:DH52" si="65">RANK(BO34,$AU34:$CM34,0)+COUNTIFS($AU34:$CM34,BO34,$B$1:$AT$1,"&lt;"&amp;21)</f>
        <v>2</v>
      </c>
      <c r="DI34">
        <f t="shared" ref="DI34:DI52" si="66">RANK(BP34,$AU34:$CM34,0)+COUNTIFS($AU34:$CM34,BP34,$B$1:$AT$1,"&lt;"&amp;22)</f>
        <v>3</v>
      </c>
      <c r="DJ34">
        <f t="shared" ref="DJ34:DJ52" si="67">RANK(BQ34,$AU34:$CM34,0)+COUNTIFS($AU34:$CM34,BQ34,$B$1:$AT$1,"&lt;"&amp;23)</f>
        <v>45</v>
      </c>
      <c r="DK34">
        <f t="shared" ref="DK34:DK52" si="68">RANK(BR34,$AU34:$CM34,0)+COUNTIFS($AU34:$CM34,BR34,$B$1:$AT$1,"&lt;"&amp;24)</f>
        <v>32</v>
      </c>
      <c r="DL34">
        <f t="shared" ref="DL34:DL52" si="69">RANK(BS34,$AU34:$CM34,0)+COUNTIFS($AU34:$CM34,BS34,$B$1:$AT$1,"&lt;"&amp;25)</f>
        <v>37</v>
      </c>
      <c r="DM34">
        <f t="shared" ref="DM34:DM52" si="70">RANK(BT34,$AU34:$CM34,0)+COUNTIFS($AU34:$CM34,BT34,$B$1:$AT$1,"&lt;"&amp;26)</f>
        <v>30</v>
      </c>
      <c r="DN34">
        <f t="shared" ref="DN34:DN52" si="71">RANK(BU34,$AU34:$CM34,0)+COUNTIFS($AU34:$CM34,BU34,$B$1:$AT$1,"&lt;"&amp;27)</f>
        <v>34</v>
      </c>
      <c r="DO34">
        <f t="shared" ref="DO34:DO52" si="72">RANK(BV34,$AU34:$CM34,0)+COUNTIFS($AU34:$CM34,BV34,$B$1:$AT$1,"&lt;"&amp;28)</f>
        <v>42</v>
      </c>
      <c r="DP34">
        <f t="shared" ref="DP34:DP52" si="73">RANK(BW34,$AU34:$CM34,0)+COUNTIFS($AU34:$CM34,BW34,$B$1:$AT$1,"&lt;"&amp;29)</f>
        <v>31</v>
      </c>
      <c r="DQ34">
        <f t="shared" ref="DQ34:DQ52" si="74">RANK(BX34,$AU34:$CM34,0)+COUNTIFS($AU34:$CM34,BX34,$B$1:$AT$1,"&lt;"&amp;30)</f>
        <v>14</v>
      </c>
      <c r="DR34">
        <f t="shared" ref="DR34:DR52" si="75">RANK(BY34,$AU34:$CM34,0)+COUNTIFS($AU34:$CM34,BY34,$B$1:$AT$1,"&lt;"&amp;31)</f>
        <v>16</v>
      </c>
      <c r="DS34">
        <f t="shared" ref="DS34:DS52" si="76">RANK(BZ34,$AU34:$CM34,0)+COUNTIFS($AU34:$CM34,BZ34,$B$1:$AT$1,"&lt;"&amp;32)</f>
        <v>22</v>
      </c>
      <c r="DT34">
        <f t="shared" ref="DT34:DT52" si="77">RANK(CA34,$AU34:$CM34,0)+COUNTIFS($AU34:$CM34,CA34,$B$1:$AT$1,"&lt;"&amp;33)</f>
        <v>10</v>
      </c>
      <c r="DU34">
        <f t="shared" ref="DU34:DU52" si="78">RANK(CB34,$AU34:$CM34,0)+COUNTIFS($AU34:$CM34,CB34,$B$1:$AT$1,"&lt;"&amp;34)</f>
        <v>11</v>
      </c>
      <c r="DV34">
        <f t="shared" ref="DV34:DV52" si="79">RANK(CC34,$AU34:$CM34,0)+COUNTIFS($AU34:$CM34,CC34,$B$1:$AT$1,"&lt;"&amp;35)</f>
        <v>12</v>
      </c>
      <c r="DW34">
        <f t="shared" ref="DW34:DW52" si="80">RANK(CD34,$AU34:$CM34,0)+COUNTIFS($AU34:$CM34,CD34,$B$1:$AT$1,"&lt;"&amp;36)</f>
        <v>7</v>
      </c>
      <c r="DX34">
        <f t="shared" ref="DX34:DX52" si="81">RANK(CE34,$AU34:$CM34,0)+COUNTIFS($AU34:$CM34,CE34,$B$1:$AT$1,"&lt;"&amp;37)</f>
        <v>15</v>
      </c>
      <c r="DY34">
        <f t="shared" ref="DY34:DY52" si="82">RANK(CF34,$AU34:$CM34,0)+COUNTIFS($AU34:$CM34,CF34,$B$1:$AT$1,"&lt;"&amp;38)</f>
        <v>25</v>
      </c>
      <c r="DZ34">
        <f t="shared" ref="DZ34:DZ52" si="83">RANK(CG34,$AU34:$CM34,0)+COUNTIFS($AU34:$CM34,CG34,$B$1:$AT$1,"&lt;"&amp;39)</f>
        <v>43</v>
      </c>
      <c r="EA34">
        <f t="shared" ref="EA34:EA52" si="84">RANK(CH34,$AU34:$CM34,0)+COUNTIFS($AU34:$CM34,CH34,$B$1:$AT$1,"&lt;"&amp;40)</f>
        <v>38</v>
      </c>
      <c r="EB34">
        <f t="shared" ref="EB34:EB52" si="85">RANK(CI34,$AU34:$CM34,0)+COUNTIFS($AU34:$CM34,CI34,$B$1:$AT$1,"&lt;"&amp;41)</f>
        <v>24</v>
      </c>
      <c r="EC34">
        <f t="shared" ref="EC34:EC52" si="86">RANK(CJ34,$AU34:$CM34,0)+COUNTIFS($AU34:$CM34,CJ34,$B$1:$AT$1,"&lt;"&amp;42)</f>
        <v>36</v>
      </c>
      <c r="ED34">
        <f t="shared" ref="ED34:ED52" si="87">RANK(CK34,$AU34:$CM34,0)+COUNTIFS($AU34:$CM34,CK34,$B$1:$AT$1,"&lt;"&amp;43)</f>
        <v>29</v>
      </c>
      <c r="EE34">
        <f t="shared" ref="EE34:EE52" si="88">RANK(CL34,$AU34:$CM34,0)+COUNTIFS($AU34:$CM34,CL34,$B$1:$AT$1,"&lt;"&amp;44)</f>
        <v>8</v>
      </c>
      <c r="EF34">
        <f t="shared" ref="EF34:EF52" si="89">RANK(CM34,$AU34:$CM34,0)+COUNTIFS($AU34:$CM34,CM34,$B$1:$AT$1,"&lt;"&amp;45)</f>
        <v>1</v>
      </c>
    </row>
    <row r="35" spans="1:136" ht="16.5" customHeight="1">
      <c r="A35">
        <f>_calc_라운드기준!A35</f>
        <v>1211</v>
      </c>
      <c r="B35">
        <f>INDEX(_calc_누적빈도!B:B,$A35)-INDEX(_calc_누적빈도!B:B,$A35-기준300회_후보!$B$1)</f>
        <v>39</v>
      </c>
      <c r="C35">
        <f>INDEX(_calc_누적빈도!C:C,$A35)-INDEX(_calc_누적빈도!C:C,$A35-기준300회_후보!$B$1)</f>
        <v>33</v>
      </c>
      <c r="D35">
        <f>INDEX(_calc_누적빈도!D:D,$A35)-INDEX(_calc_누적빈도!D:D,$A35-기준300회_후보!$B$1)</f>
        <v>50</v>
      </c>
      <c r="E35">
        <f>INDEX(_calc_누적빈도!E:E,$A35)-INDEX(_calc_누적빈도!E:E,$A35-기준300회_후보!$B$1)</f>
        <v>36</v>
      </c>
      <c r="F35">
        <f>INDEX(_calc_누적빈도!F:F,$A35)-INDEX(_calc_누적빈도!F:F,$A35-기준300회_후보!$B$1)</f>
        <v>26</v>
      </c>
      <c r="G35">
        <f>INDEX(_calc_누적빈도!G:G,$A35)-INDEX(_calc_누적빈도!G:G,$A35-기준300회_후보!$B$1)</f>
        <v>50</v>
      </c>
      <c r="H35">
        <f>INDEX(_calc_누적빈도!H:H,$A35)-INDEX(_calc_누적빈도!H:H,$A35-기준300회_후보!$B$1)</f>
        <v>47</v>
      </c>
      <c r="I35">
        <f>INDEX(_calc_누적빈도!I:I,$A35)-INDEX(_calc_누적빈도!I:I,$A35-기준300회_후보!$B$1)</f>
        <v>31</v>
      </c>
      <c r="J35">
        <f>INDEX(_calc_누적빈도!J:J,$A35)-INDEX(_calc_누적빈도!J:J,$A35-기준300회_후보!$B$1)</f>
        <v>40</v>
      </c>
      <c r="K35">
        <f>INDEX(_calc_누적빈도!K:K,$A35)-INDEX(_calc_누적빈도!K:K,$A35-기준300회_후보!$B$1)</f>
        <v>33</v>
      </c>
      <c r="L35">
        <f>INDEX(_calc_누적빈도!L:L,$A35)-INDEX(_calc_누적빈도!L:L,$A35-기준300회_후보!$B$1)</f>
        <v>40</v>
      </c>
      <c r="M35">
        <f>INDEX(_calc_누적빈도!M:M,$A35)-INDEX(_calc_누적빈도!M:M,$A35-기준300회_후보!$B$1)</f>
        <v>48</v>
      </c>
      <c r="N35">
        <f>INDEX(_calc_누적빈도!N:N,$A35)-INDEX(_calc_누적빈도!N:N,$A35-기준300회_후보!$B$1)</f>
        <v>47</v>
      </c>
      <c r="O35">
        <f>INDEX(_calc_누적빈도!O:O,$A35)-INDEX(_calc_누적빈도!O:O,$A35-기준300회_후보!$B$1)</f>
        <v>41</v>
      </c>
      <c r="P35">
        <f>INDEX(_calc_누적빈도!P:P,$A35)-INDEX(_calc_누적빈도!P:P,$A35-기준300회_후보!$B$1)</f>
        <v>40</v>
      </c>
      <c r="Q35">
        <f>INDEX(_calc_누적빈도!Q:Q,$A35)-INDEX(_calc_누적빈도!Q:Q,$A35-기준300회_후보!$B$1)</f>
        <v>48</v>
      </c>
      <c r="R35">
        <f>INDEX(_calc_누적빈도!R:R,$A35)-INDEX(_calc_누적빈도!R:R,$A35-기준300회_후보!$B$1)</f>
        <v>37</v>
      </c>
      <c r="S35">
        <f>INDEX(_calc_누적빈도!S:S,$A35)-INDEX(_calc_누적빈도!S:S,$A35-기준300회_후보!$B$1)</f>
        <v>41</v>
      </c>
      <c r="T35">
        <f>INDEX(_calc_누적빈도!T:T,$A35)-INDEX(_calc_누적빈도!T:T,$A35-기준300회_후보!$B$1)</f>
        <v>38</v>
      </c>
      <c r="U35">
        <f>INDEX(_calc_누적빈도!U:U,$A35)-INDEX(_calc_누적빈도!U:U,$A35-기준300회_후보!$B$1)</f>
        <v>39</v>
      </c>
      <c r="V35">
        <f>INDEX(_calc_누적빈도!V:V,$A35)-INDEX(_calc_누적빈도!V:V,$A35-기준300회_후보!$B$1)</f>
        <v>43</v>
      </c>
      <c r="W35">
        <f>INDEX(_calc_누적빈도!W:W,$A35)-INDEX(_calc_누적빈도!W:W,$A35-기준300회_후보!$B$1)</f>
        <v>41</v>
      </c>
      <c r="X35">
        <f>INDEX(_calc_누적빈도!X:X,$A35)-INDEX(_calc_누적빈도!X:X,$A35-기준300회_후보!$B$1)</f>
        <v>37</v>
      </c>
      <c r="Y35">
        <f>INDEX(_calc_누적빈도!Y:Y,$A35)-INDEX(_calc_누적빈도!Y:Y,$A35-기준300회_후보!$B$1)</f>
        <v>43</v>
      </c>
      <c r="Z35">
        <f>INDEX(_calc_누적빈도!Z:Z,$A35)-INDEX(_calc_누적빈도!Z:Z,$A35-기준300회_후보!$B$1)</f>
        <v>30</v>
      </c>
      <c r="AA35">
        <f>INDEX(_calc_누적빈도!AA:AA,$A35)-INDEX(_calc_누적빈도!AA:AA,$A35-기준300회_후보!$B$1)</f>
        <v>39</v>
      </c>
      <c r="AB35">
        <f>INDEX(_calc_누적빈도!AB:AB,$A35)-INDEX(_calc_누적빈도!AB:AB,$A35-기준300회_후보!$B$1)</f>
        <v>43</v>
      </c>
      <c r="AC35">
        <f>INDEX(_calc_누적빈도!AC:AC,$A35)-INDEX(_calc_누적빈도!AC:AC,$A35-기준300회_후보!$B$1)</f>
        <v>37</v>
      </c>
      <c r="AD35">
        <f>INDEX(_calc_누적빈도!AD:AD,$A35)-INDEX(_calc_누적빈도!AD:AD,$A35-기준300회_후보!$B$1)</f>
        <v>41</v>
      </c>
      <c r="AE35">
        <f>INDEX(_calc_누적빈도!AE:AE,$A35)-INDEX(_calc_누적빈도!AE:AE,$A35-기준300회_후보!$B$1)</f>
        <v>44</v>
      </c>
      <c r="AF35">
        <f>INDEX(_calc_누적빈도!AF:AF,$A35)-INDEX(_calc_누적빈도!AF:AF,$A35-기준300회_후보!$B$1)</f>
        <v>40</v>
      </c>
      <c r="AG35">
        <f>INDEX(_calc_누적빈도!AG:AG,$A35)-INDEX(_calc_누적빈도!AG:AG,$A35-기준300회_후보!$B$1)</f>
        <v>36</v>
      </c>
      <c r="AH35">
        <f>INDEX(_calc_누적빈도!AH:AH,$A35)-INDEX(_calc_누적빈도!AH:AH,$A35-기준300회_후보!$B$1)</f>
        <v>46</v>
      </c>
      <c r="AI35">
        <f>INDEX(_calc_누적빈도!AI:AI,$A35)-INDEX(_calc_누적빈도!AI:AI,$A35-기준300회_후보!$B$1)</f>
        <v>38</v>
      </c>
      <c r="AJ35">
        <f>INDEX(_calc_누적빈도!AJ:AJ,$A35)-INDEX(_calc_누적빈도!AJ:AJ,$A35-기준300회_후보!$B$1)</f>
        <v>48</v>
      </c>
      <c r="AK35">
        <f>INDEX(_calc_누적빈도!AK:AK,$A35)-INDEX(_calc_누적빈도!AK:AK,$A35-기준300회_후보!$B$1)</f>
        <v>42</v>
      </c>
      <c r="AL35">
        <f>INDEX(_calc_누적빈도!AL:AL,$A35)-INDEX(_calc_누적빈도!AL:AL,$A35-기준300회_후보!$B$1)</f>
        <v>46</v>
      </c>
      <c r="AM35">
        <f>INDEX(_calc_누적빈도!AM:AM,$A35)-INDEX(_calc_누적빈도!AM:AM,$A35-기준300회_후보!$B$1)</f>
        <v>46</v>
      </c>
      <c r="AN35">
        <f>INDEX(_calc_누적빈도!AN:AN,$A35)-INDEX(_calc_누적빈도!AN:AN,$A35-기준300회_후보!$B$1)</f>
        <v>34</v>
      </c>
      <c r="AO35">
        <f>INDEX(_calc_누적빈도!AO:AO,$A35)-INDEX(_calc_누적빈도!AO:AO,$A35-기준300회_후보!$B$1)</f>
        <v>39</v>
      </c>
      <c r="AP35">
        <f>INDEX(_calc_누적빈도!AP:AP,$A35)-INDEX(_calc_누적빈도!AP:AP,$A35-기준300회_후보!$B$1)</f>
        <v>36</v>
      </c>
      <c r="AQ35">
        <f>INDEX(_calc_누적빈도!AQ:AQ,$A35)-INDEX(_calc_누적빈도!AQ:AQ,$A35-기준300회_후보!$B$1)</f>
        <v>37</v>
      </c>
      <c r="AR35">
        <f>INDEX(_calc_누적빈도!AR:AR,$A35)-INDEX(_calc_누적빈도!AR:AR,$A35-기준300회_후보!$B$1)</f>
        <v>29</v>
      </c>
      <c r="AS35">
        <f>INDEX(_calc_누적빈도!AS:AS,$A35)-INDEX(_calc_누적빈도!AS:AS,$A35-기준300회_후보!$B$1)</f>
        <v>40</v>
      </c>
      <c r="AT35">
        <f>INDEX(_calc_누적빈도!AT:AT,$A35)-INDEX(_calc_누적빈도!AT:AT,$A35-기준300회_후보!$B$1)</f>
        <v>41</v>
      </c>
      <c r="AU35">
        <f>(RANK(_calc_라운드기준!B35,_calc_라운드기준!$B35:$AT35,0)+COUNTIFS(_calc_라운드기준!$B35:$AT35,_calc_라운드기준!B35,$B$1:$AT$1,"&lt;"&amp;1))-(RANK(B35,$B35:$AT35,0)+COUNTIFS($B35:$AT35,B35,$B$1:$AT$1,"&lt;"&amp;1))</f>
        <v>-18</v>
      </c>
      <c r="AV35">
        <f>(RANK(_calc_라운드기준!C35,_calc_라운드기준!$B35:$AT35,0)+COUNTIFS(_calc_라운드기준!$B35:$AT35,_calc_라운드기준!C35,$B$1:$AT$1,"&lt;"&amp;2))-(RANK(C35,$B35:$AT35,0)+COUNTIFS($B35:$AT35,C35,$B$1:$AT$1,"&lt;"&amp;2))</f>
        <v>-8</v>
      </c>
      <c r="AW35">
        <f>(RANK(_calc_라운드기준!D35,_calc_라운드기준!$B35:$AT35,0)+COUNTIFS(_calc_라운드기준!$B35:$AT35,_calc_라운드기준!D35,$B$1:$AT$1,"&lt;"&amp;3))-(RANK(D35,$B35:$AT35,0)+COUNTIFS($B35:$AT35,D35,$B$1:$AT$1,"&lt;"&amp;3))</f>
        <v>2</v>
      </c>
      <c r="AX35">
        <f>(RANK(_calc_라운드기준!E35,_calc_라운드기준!$B35:$AT35,0)+COUNTIFS(_calc_라운드기준!$B35:$AT35,_calc_라운드기준!E35,$B$1:$AT$1,"&lt;"&amp;4))-(RANK(E35,$B35:$AT35,0)+COUNTIFS($B35:$AT35,E35,$B$1:$AT$1,"&lt;"&amp;4))</f>
        <v>-12</v>
      </c>
      <c r="AY35">
        <f>(RANK(_calc_라운드기준!F35,_calc_라운드기준!$B35:$AT35,0)+COUNTIFS(_calc_라운드기준!$B35:$AT35,_calc_라운드기준!F35,$B$1:$AT$1,"&lt;"&amp;5))-(RANK(F35,$B35:$AT35,0)+COUNTIFS($B35:$AT35,F35,$B$1:$AT$1,"&lt;"&amp;5))</f>
        <v>-20</v>
      </c>
      <c r="AZ35">
        <f>(RANK(_calc_라운드기준!G35,_calc_라운드기준!$B35:$AT35,0)+COUNTIFS(_calc_라운드기준!$B35:$AT35,_calc_라운드기준!G35,$B$1:$AT$1,"&lt;"&amp;6))-(RANK(G35,$B35:$AT35,0)+COUNTIFS($B35:$AT35,G35,$B$1:$AT$1,"&lt;"&amp;6))</f>
        <v>3</v>
      </c>
      <c r="BA35">
        <f>(RANK(_calc_라운드기준!H35,_calc_라운드기준!$B35:$AT35,0)+COUNTIFS(_calc_라운드기준!$B35:$AT35,_calc_라운드기준!H35,$B$1:$AT$1,"&lt;"&amp;7))-(RANK(H35,$B35:$AT35,0)+COUNTIFS($B35:$AT35,H35,$B$1:$AT$1,"&lt;"&amp;7))</f>
        <v>0</v>
      </c>
      <c r="BB35">
        <f>(RANK(_calc_라운드기준!I35,_calc_라운드기준!$B35:$AT35,0)+COUNTIFS(_calc_라운드기준!$B35:$AT35,_calc_라운드기준!I35,$B$1:$AT$1,"&lt;"&amp;8))-(RANK(I35,$B35:$AT35,0)+COUNTIFS($B35:$AT35,I35,$B$1:$AT$1,"&lt;"&amp;8))</f>
        <v>-23</v>
      </c>
      <c r="BC35">
        <f>(RANK(_calc_라운드기준!J35,_calc_라운드기준!$B35:$AT35,0)+COUNTIFS(_calc_라운드기준!$B35:$AT35,_calc_라운드기준!J35,$B$1:$AT$1,"&lt;"&amp;9))-(RANK(J35,$B35:$AT35,0)+COUNTIFS($B35:$AT35,J35,$B$1:$AT$1,"&lt;"&amp;9))</f>
        <v>-12</v>
      </c>
      <c r="BD35">
        <f>(RANK(_calc_라운드기준!K35,_calc_라운드기준!$B35:$AT35,0)+COUNTIFS(_calc_라운드기준!$B35:$AT35,_calc_라운드기준!K35,$B$1:$AT$1,"&lt;"&amp;10))-(RANK(K35,$B35:$AT35,0)+COUNTIFS($B35:$AT35,K35,$B$1:$AT$1,"&lt;"&amp;10))</f>
        <v>3</v>
      </c>
      <c r="BE35">
        <f>(RANK(_calc_라운드기준!L35,_calc_라운드기준!$B35:$AT35,0)+COUNTIFS(_calc_라운드기준!$B35:$AT35,_calc_라운드기준!L35,$B$1:$AT$1,"&lt;"&amp;11))-(RANK(L35,$B35:$AT35,0)+COUNTIFS($B35:$AT35,L35,$B$1:$AT$1,"&lt;"&amp;11))</f>
        <v>11</v>
      </c>
      <c r="BF35">
        <f>(RANK(_calc_라운드기준!M35,_calc_라운드기준!$B35:$AT35,0)+COUNTIFS(_calc_라운드기준!$B35:$AT35,_calc_라운드기준!M35,$B$1:$AT$1,"&lt;"&amp;12))-(RANK(M35,$B35:$AT35,0)+COUNTIFS($B35:$AT35,M35,$B$1:$AT$1,"&lt;"&amp;12))</f>
        <v>7</v>
      </c>
      <c r="BG35">
        <f>(RANK(_calc_라운드기준!N35,_calc_라운드기준!$B35:$AT35,0)+COUNTIFS(_calc_라운드기준!$B35:$AT35,_calc_라운드기준!N35,$B$1:$AT$1,"&lt;"&amp;13))-(RANK(N35,$B35:$AT35,0)+COUNTIFS($B35:$AT35,N35,$B$1:$AT$1,"&lt;"&amp;13))</f>
        <v>19</v>
      </c>
      <c r="BH35">
        <f>(RANK(_calc_라운드기준!O35,_calc_라운드기준!$B35:$AT35,0)+COUNTIFS(_calc_라운드기준!$B35:$AT35,_calc_라운드기준!O35,$B$1:$AT$1,"&lt;"&amp;14))-(RANK(O35,$B35:$AT35,0)+COUNTIFS($B35:$AT35,O35,$B$1:$AT$1,"&lt;"&amp;14))</f>
        <v>22</v>
      </c>
      <c r="BI35">
        <f>(RANK(_calc_라운드기준!P35,_calc_라운드기준!$B35:$AT35,0)+COUNTIFS(_calc_라운드기준!$B35:$AT35,_calc_라운드기준!P35,$B$1:$AT$1,"&lt;"&amp;15))-(RANK(P35,$B35:$AT35,0)+COUNTIFS($B35:$AT35,P35,$B$1:$AT$1,"&lt;"&amp;15))</f>
        <v>4</v>
      </c>
      <c r="BJ35">
        <f>(RANK(_calc_라운드기준!Q35,_calc_라운드기준!$B35:$AT35,0)+COUNTIFS(_calc_라운드기준!$B35:$AT35,_calc_라운드기준!Q35,$B$1:$AT$1,"&lt;"&amp;16))-(RANK(Q35,$B35:$AT35,0)+COUNTIFS($B35:$AT35,Q35,$B$1:$AT$1,"&lt;"&amp;16))</f>
        <v>-3</v>
      </c>
      <c r="BK35">
        <f>(RANK(_calc_라운드기준!R35,_calc_라운드기준!$B35:$AT35,0)+COUNTIFS(_calc_라운드기준!$B35:$AT35,_calc_라운드기준!R35,$B$1:$AT$1,"&lt;"&amp;17))-(RANK(R35,$B35:$AT35,0)+COUNTIFS($B35:$AT35,R35,$B$1:$AT$1,"&lt;"&amp;17))</f>
        <v>-21</v>
      </c>
      <c r="BL35">
        <f>(RANK(_calc_라운드기준!S35,_calc_라운드기준!$B35:$AT35,0)+COUNTIFS(_calc_라운드기준!$B35:$AT35,_calc_라운드기준!S35,$B$1:$AT$1,"&lt;"&amp;18))-(RANK(S35,$B35:$AT35,0)+COUNTIFS($B35:$AT35,S35,$B$1:$AT$1,"&lt;"&amp;18))</f>
        <v>17</v>
      </c>
      <c r="BM35">
        <f>(RANK(_calc_라운드기준!T35,_calc_라운드기준!$B35:$AT35,0)+COUNTIFS(_calc_라운드기준!$B35:$AT35,_calc_라운드기준!T35,$B$1:$AT$1,"&lt;"&amp;19))-(RANK(T35,$B35:$AT35,0)+COUNTIFS($B35:$AT35,T35,$B$1:$AT$1,"&lt;"&amp;19))</f>
        <v>5</v>
      </c>
      <c r="BN35">
        <f>(RANK(_calc_라운드기준!U35,_calc_라운드기준!$B35:$AT35,0)+COUNTIFS(_calc_라운드기준!$B35:$AT35,_calc_라운드기준!U35,$B$1:$AT$1,"&lt;"&amp;20))-(RANK(U35,$B35:$AT35,0)+COUNTIFS($B35:$AT35,U35,$B$1:$AT$1,"&lt;"&amp;20))</f>
        <v>-7</v>
      </c>
      <c r="BO35">
        <f>(RANK(_calc_라운드기준!V35,_calc_라운드기준!$B35:$AT35,0)+COUNTIFS(_calc_라운드기준!$B35:$AT35,_calc_라운드기준!V35,$B$1:$AT$1,"&lt;"&amp;21))-(RANK(V35,$B35:$AT35,0)+COUNTIFS($B35:$AT35,V35,$B$1:$AT$1,"&lt;"&amp;21))</f>
        <v>24</v>
      </c>
      <c r="BP35">
        <f>(RANK(_calc_라운드기준!W35,_calc_라운드기준!$B35:$AT35,0)+COUNTIFS(_calc_라운드기준!$B35:$AT35,_calc_라운드기준!W35,$B$1:$AT$1,"&lt;"&amp;22))-(RANK(W35,$B35:$AT35,0)+COUNTIFS($B35:$AT35,W35,$B$1:$AT$1,"&lt;"&amp;22))</f>
        <v>21</v>
      </c>
      <c r="BQ35">
        <f>(RANK(_calc_라운드기준!X35,_calc_라운드기준!$B35:$AT35,0)+COUNTIFS(_calc_라운드기준!$B35:$AT35,_calc_라운드기준!X35,$B$1:$AT$1,"&lt;"&amp;23))-(RANK(X35,$B35:$AT35,0)+COUNTIFS($B35:$AT35,X35,$B$1:$AT$1,"&lt;"&amp;23))</f>
        <v>-26</v>
      </c>
      <c r="BR35">
        <f>(RANK(_calc_라운드기준!Y35,_calc_라운드기준!$B35:$AT35,0)+COUNTIFS(_calc_라운드기준!$B35:$AT35,_calc_라운드기준!Y35,$B$1:$AT$1,"&lt;"&amp;24))-(RANK(Y35,$B35:$AT35,0)+COUNTIFS($B35:$AT35,Y35,$B$1:$AT$1,"&lt;"&amp;24))</f>
        <v>-9</v>
      </c>
      <c r="BS35">
        <f>(RANK(_calc_라운드기준!Z35,_calc_라운드기준!$B35:$AT35,0)+COUNTIFS(_calc_라운드기준!$B35:$AT35,_calc_라운드기준!Z35,$B$1:$AT$1,"&lt;"&amp;25))-(RANK(Z35,$B35:$AT35,0)+COUNTIFS($B35:$AT35,Z35,$B$1:$AT$1,"&lt;"&amp;25))</f>
        <v>-15</v>
      </c>
      <c r="BT35">
        <f>(RANK(_calc_라운드기준!AA35,_calc_라운드기준!$B35:$AT35,0)+COUNTIFS(_calc_라운드기준!$B35:$AT35,_calc_라운드기준!AA35,$B$1:$AT$1,"&lt;"&amp;26))-(RANK(AA35,$B35:$AT35,0)+COUNTIFS($B35:$AT35,AA35,$B$1:$AT$1,"&lt;"&amp;26))</f>
        <v>1</v>
      </c>
      <c r="BU35">
        <f>(RANK(_calc_라운드기준!AB35,_calc_라운드기준!$B35:$AT35,0)+COUNTIFS(_calc_라운드기준!$B35:$AT35,_calc_라운드기준!AB35,$B$1:$AT$1,"&lt;"&amp;27))-(RANK(AB35,$B35:$AT35,0)+COUNTIFS($B35:$AT35,AB35,$B$1:$AT$1,"&lt;"&amp;27))</f>
        <v>-12</v>
      </c>
      <c r="BV35">
        <f>(RANK(_calc_라운드기준!AC35,_calc_라운드기준!$B35:$AT35,0)+COUNTIFS(_calc_라운드기준!$B35:$AT35,_calc_라운드기준!AC35,$B$1:$AT$1,"&lt;"&amp;28))-(RANK(AC35,$B35:$AT35,0)+COUNTIFS($B35:$AT35,AC35,$B$1:$AT$1,"&lt;"&amp;28))</f>
        <v>-22</v>
      </c>
      <c r="BW35">
        <f>(RANK(_calc_라운드기준!AD35,_calc_라운드기준!$B35:$AT35,0)+COUNTIFS(_calc_라운드기준!$B35:$AT35,_calc_라운드기준!AD35,$B$1:$AT$1,"&lt;"&amp;29))-(RANK(AD35,$B35:$AT35,0)+COUNTIFS($B35:$AT35,AD35,$B$1:$AT$1,"&lt;"&amp;29))</f>
        <v>-6</v>
      </c>
      <c r="BX35">
        <f>(RANK(_calc_라운드기준!AE35,_calc_라운드기준!$B35:$AT35,0)+COUNTIFS(_calc_라운드기준!$B35:$AT35,_calc_라운드기준!AE35,$B$1:$AT$1,"&lt;"&amp;30))-(RANK(AE35,$B35:$AT35,0)+COUNTIFS($B35:$AT35,AE35,$B$1:$AT$1,"&lt;"&amp;30))</f>
        <v>10</v>
      </c>
      <c r="BY35">
        <f>(RANK(_calc_라운드기준!AF35,_calc_라운드기준!$B35:$AT35,0)+COUNTIFS(_calc_라운드기준!$B35:$AT35,_calc_라운드기준!AF35,$B$1:$AT$1,"&lt;"&amp;31))-(RANK(AF35,$B35:$AT35,0)+COUNTIFS($B35:$AT35,AF35,$B$1:$AT$1,"&lt;"&amp;31))</f>
        <v>6</v>
      </c>
      <c r="BZ35">
        <f>(RANK(_calc_라운드기준!AG35,_calc_라운드기준!$B35:$AT35,0)+COUNTIFS(_calc_라운드기준!$B35:$AT35,_calc_라운드기준!AG35,$B$1:$AT$1,"&lt;"&amp;32))-(RANK(AG35,$B35:$AT35,0)+COUNTIFS($B35:$AT35,AG35,$B$1:$AT$1,"&lt;"&amp;32))</f>
        <v>3</v>
      </c>
      <c r="CA35">
        <f>(RANK(_calc_라운드기준!AH35,_calc_라운드기준!$B35:$AT35,0)+COUNTIFS(_calc_라운드기준!$B35:$AT35,_calc_라운드기준!AH35,$B$1:$AT$1,"&lt;"&amp;33))-(RANK(AH35,$B35:$AT35,0)+COUNTIFS($B35:$AT35,AH35,$B$1:$AT$1,"&lt;"&amp;33))</f>
        <v>14</v>
      </c>
      <c r="CB35">
        <f>(RANK(_calc_라운드기준!AI35,_calc_라운드기준!$B35:$AT35,0)+COUNTIFS(_calc_라운드기준!$B35:$AT35,_calc_라운드기준!AI35,$B$1:$AT$1,"&lt;"&amp;34))-(RANK(AI35,$B35:$AT35,0)+COUNTIFS($B35:$AT35,AI35,$B$1:$AT$1,"&lt;"&amp;34))</f>
        <v>14</v>
      </c>
      <c r="CC35">
        <f>(RANK(_calc_라운드기준!AJ35,_calc_라운드기준!$B35:$AT35,0)+COUNTIFS(_calc_라운드기준!$B35:$AT35,_calc_라운드기준!AJ35,$B$1:$AT$1,"&lt;"&amp;35))-(RANK(AJ35,$B35:$AT35,0)+COUNTIFS($B35:$AT35,AJ35,$B$1:$AT$1,"&lt;"&amp;35))</f>
        <v>18</v>
      </c>
      <c r="CD35">
        <f>(RANK(_calc_라운드기준!AK35,_calc_라운드기준!$B35:$AT35,0)+COUNTIFS(_calc_라운드기준!$B35:$AT35,_calc_라운드기준!AK35,$B$1:$AT$1,"&lt;"&amp;36))-(RANK(AK35,$B35:$AT35,0)+COUNTIFS($B35:$AT35,AK35,$B$1:$AT$1,"&lt;"&amp;36))</f>
        <v>16</v>
      </c>
      <c r="CE35">
        <f>(RANK(_calc_라운드기준!AL35,_calc_라운드기준!$B35:$AT35,0)+COUNTIFS(_calc_라운드기준!$B35:$AT35,_calc_라운드기준!AL35,$B$1:$AT$1,"&lt;"&amp;37))-(RANK(AL35,$B35:$AT35,0)+COUNTIFS($B35:$AT35,AL35,$B$1:$AT$1,"&lt;"&amp;37))</f>
        <v>5</v>
      </c>
      <c r="CF35">
        <f>(RANK(_calc_라운드기준!AM35,_calc_라운드기준!$B35:$AT35,0)+COUNTIFS(_calc_라운드기준!$B35:$AT35,_calc_라운드기준!AM35,$B$1:$AT$1,"&lt;"&amp;38))-(RANK(AM35,$B35:$AT35,0)+COUNTIFS($B35:$AT35,AM35,$B$1:$AT$1,"&lt;"&amp;38))</f>
        <v>5</v>
      </c>
      <c r="CG35">
        <f>(RANK(_calc_라운드기준!AN35,_calc_라운드기준!$B35:$AT35,0)+COUNTIFS(_calc_라운드기준!$B35:$AT35,_calc_라운드기준!AN35,$B$1:$AT$1,"&lt;"&amp;39))-(RANK(AN35,$B35:$AT35,0)+COUNTIFS($B35:$AT35,AN35,$B$1:$AT$1,"&lt;"&amp;39))</f>
        <v>-23</v>
      </c>
      <c r="CH35">
        <f>(RANK(_calc_라운드기준!AO35,_calc_라운드기준!$B35:$AT35,0)+COUNTIFS(_calc_라운드기준!$B35:$AT35,_calc_라운드기준!AO35,$B$1:$AT$1,"&lt;"&amp;40))-(RANK(AO35,$B35:$AT35,0)+COUNTIFS($B35:$AT35,AO35,$B$1:$AT$1,"&lt;"&amp;40))</f>
        <v>-12</v>
      </c>
      <c r="CI35">
        <f>(RANK(_calc_라운드기준!AP35,_calc_라운드기준!$B35:$AT35,0)+COUNTIFS(_calc_라운드기준!$B35:$AT35,_calc_라운드기준!AP35,$B$1:$AT$1,"&lt;"&amp;41))-(RANK(AP35,$B35:$AT35,0)+COUNTIFS($B35:$AT35,AP35,$B$1:$AT$1,"&lt;"&amp;41))</f>
        <v>-1</v>
      </c>
      <c r="CJ35">
        <f>(RANK(_calc_라운드기준!AQ35,_calc_라운드기준!$B35:$AT35,0)+COUNTIFS(_calc_라운드기준!$B35:$AT35,_calc_라운드기준!AQ35,$B$1:$AT$1,"&lt;"&amp;42))-(RANK(AQ35,$B35:$AT35,0)+COUNTIFS($B35:$AT35,AQ35,$B$1:$AT$1,"&lt;"&amp;42))</f>
        <v>-17</v>
      </c>
      <c r="CK35">
        <f>(RANK(_calc_라운드기준!AR35,_calc_라운드기준!$B35:$AT35,0)+COUNTIFS(_calc_라운드기준!$B35:$AT35,_calc_라운드기준!AR35,$B$1:$AT$1,"&lt;"&amp;43))-(RANK(AR35,$B35:$AT35,0)+COUNTIFS($B35:$AT35,AR35,$B$1:$AT$1,"&lt;"&amp;43))</f>
        <v>-3</v>
      </c>
      <c r="CL35">
        <f>(RANK(_calc_라운드기준!AS35,_calc_라운드기준!$B35:$AT35,0)+COUNTIFS(_calc_라운드기준!$B35:$AT35,_calc_라운드기준!AS35,$B$1:$AT$1,"&lt;"&amp;44))-(RANK(AS35,$B35:$AT35,0)+COUNTIFS($B35:$AT35,AS35,$B$1:$AT$1,"&lt;"&amp;44))</f>
        <v>17</v>
      </c>
      <c r="CM35">
        <f>(RANK(_calc_라운드기준!AT35,_calc_라운드기준!$B35:$AT35,0)+COUNTIFS(_calc_라운드기준!$B35:$AT35,_calc_라운드기준!AT35,$B$1:$AT$1,"&lt;"&amp;45))-(RANK(AT35,$B35:$AT35,0)+COUNTIFS($B35:$AT35,AT35,$B$1:$AT$1,"&lt;"&amp;45))</f>
        <v>23</v>
      </c>
      <c r="CN35">
        <f t="shared" si="45"/>
        <v>39</v>
      </c>
      <c r="CO35">
        <f t="shared" si="46"/>
        <v>31</v>
      </c>
      <c r="CP35">
        <f t="shared" si="47"/>
        <v>23</v>
      </c>
      <c r="CQ35">
        <f t="shared" si="48"/>
        <v>33</v>
      </c>
      <c r="CR35">
        <f t="shared" si="49"/>
        <v>40</v>
      </c>
      <c r="CS35">
        <f t="shared" si="50"/>
        <v>20</v>
      </c>
      <c r="CT35">
        <f t="shared" si="51"/>
        <v>25</v>
      </c>
      <c r="CU35">
        <f t="shared" si="52"/>
        <v>43</v>
      </c>
      <c r="CV35">
        <f t="shared" si="53"/>
        <v>34</v>
      </c>
      <c r="CW35">
        <f t="shared" si="54"/>
        <v>21</v>
      </c>
      <c r="CX35">
        <f t="shared" si="55"/>
        <v>12</v>
      </c>
      <c r="CY35">
        <f t="shared" si="56"/>
        <v>14</v>
      </c>
      <c r="CZ35">
        <f t="shared" si="57"/>
        <v>5</v>
      </c>
      <c r="DA35">
        <f t="shared" si="58"/>
        <v>3</v>
      </c>
      <c r="DB35">
        <f t="shared" si="59"/>
        <v>19</v>
      </c>
      <c r="DC35">
        <f t="shared" si="60"/>
        <v>27</v>
      </c>
      <c r="DD35">
        <f t="shared" si="61"/>
        <v>41</v>
      </c>
      <c r="DE35">
        <f t="shared" si="62"/>
        <v>7</v>
      </c>
      <c r="DF35">
        <f t="shared" si="63"/>
        <v>16</v>
      </c>
      <c r="DG35">
        <f t="shared" si="64"/>
        <v>30</v>
      </c>
      <c r="DH35">
        <f t="shared" si="65"/>
        <v>1</v>
      </c>
      <c r="DI35">
        <f t="shared" si="66"/>
        <v>4</v>
      </c>
      <c r="DJ35">
        <f t="shared" si="67"/>
        <v>45</v>
      </c>
      <c r="DK35">
        <f t="shared" si="68"/>
        <v>32</v>
      </c>
      <c r="DL35">
        <f t="shared" si="69"/>
        <v>37</v>
      </c>
      <c r="DM35">
        <f t="shared" si="70"/>
        <v>24</v>
      </c>
      <c r="DN35">
        <f t="shared" si="71"/>
        <v>35</v>
      </c>
      <c r="DO35">
        <f t="shared" si="72"/>
        <v>42</v>
      </c>
      <c r="DP35">
        <f t="shared" si="73"/>
        <v>29</v>
      </c>
      <c r="DQ35">
        <f t="shared" si="74"/>
        <v>13</v>
      </c>
      <c r="DR35">
        <f t="shared" si="75"/>
        <v>15</v>
      </c>
      <c r="DS35">
        <f t="shared" si="76"/>
        <v>22</v>
      </c>
      <c r="DT35">
        <f t="shared" si="77"/>
        <v>10</v>
      </c>
      <c r="DU35">
        <f t="shared" si="78"/>
        <v>11</v>
      </c>
      <c r="DV35">
        <f t="shared" si="79"/>
        <v>6</v>
      </c>
      <c r="DW35">
        <f t="shared" si="80"/>
        <v>9</v>
      </c>
      <c r="DX35">
        <f t="shared" si="81"/>
        <v>17</v>
      </c>
      <c r="DY35">
        <f t="shared" si="82"/>
        <v>18</v>
      </c>
      <c r="DZ35">
        <f t="shared" si="83"/>
        <v>44</v>
      </c>
      <c r="EA35">
        <f t="shared" si="84"/>
        <v>36</v>
      </c>
      <c r="EB35">
        <f t="shared" si="85"/>
        <v>26</v>
      </c>
      <c r="EC35">
        <f t="shared" si="86"/>
        <v>38</v>
      </c>
      <c r="ED35">
        <f t="shared" si="87"/>
        <v>28</v>
      </c>
      <c r="EE35">
        <f t="shared" si="88"/>
        <v>8</v>
      </c>
      <c r="EF35">
        <f t="shared" si="89"/>
        <v>2</v>
      </c>
    </row>
    <row r="36" spans="1:136" ht="16.5" customHeight="1">
      <c r="A36">
        <f>_calc_라운드기준!A36</f>
        <v>1210</v>
      </c>
      <c r="B36">
        <f>INDEX(_calc_누적빈도!B:B,$A36)-INDEX(_calc_누적빈도!B:B,$A36-기준300회_후보!$B$1)</f>
        <v>39</v>
      </c>
      <c r="C36">
        <f>INDEX(_calc_누적빈도!C:C,$A36)-INDEX(_calc_누적빈도!C:C,$A36-기준300회_후보!$B$1)</f>
        <v>33</v>
      </c>
      <c r="D36">
        <f>INDEX(_calc_누적빈도!D:D,$A36)-INDEX(_calc_누적빈도!D:D,$A36-기준300회_후보!$B$1)</f>
        <v>50</v>
      </c>
      <c r="E36">
        <f>INDEX(_calc_누적빈도!E:E,$A36)-INDEX(_calc_누적빈도!E:E,$A36-기준300회_후보!$B$1)</f>
        <v>36</v>
      </c>
      <c r="F36">
        <f>INDEX(_calc_누적빈도!F:F,$A36)-INDEX(_calc_누적빈도!F:F,$A36-기준300회_후보!$B$1)</f>
        <v>26</v>
      </c>
      <c r="G36">
        <f>INDEX(_calc_누적빈도!G:G,$A36)-INDEX(_calc_누적빈도!G:G,$A36-기준300회_후보!$B$1)</f>
        <v>50</v>
      </c>
      <c r="H36">
        <f>INDEX(_calc_누적빈도!H:H,$A36)-INDEX(_calc_누적빈도!H:H,$A36-기준300회_후보!$B$1)</f>
        <v>46</v>
      </c>
      <c r="I36">
        <f>INDEX(_calc_누적빈도!I:I,$A36)-INDEX(_calc_누적빈도!I:I,$A36-기준300회_후보!$B$1)</f>
        <v>31</v>
      </c>
      <c r="J36">
        <f>INDEX(_calc_누적빈도!J:J,$A36)-INDEX(_calc_누적빈도!J:J,$A36-기준300회_후보!$B$1)</f>
        <v>39</v>
      </c>
      <c r="K36">
        <f>INDEX(_calc_누적빈도!K:K,$A36)-INDEX(_calc_누적빈도!K:K,$A36-기준300회_후보!$B$1)</f>
        <v>33</v>
      </c>
      <c r="L36">
        <f>INDEX(_calc_누적빈도!L:L,$A36)-INDEX(_calc_누적빈도!L:L,$A36-기준300회_후보!$B$1)</f>
        <v>41</v>
      </c>
      <c r="M36">
        <f>INDEX(_calc_누적빈도!M:M,$A36)-INDEX(_calc_누적빈도!M:M,$A36-기준300회_후보!$B$1)</f>
        <v>48</v>
      </c>
      <c r="N36">
        <f>INDEX(_calc_누적빈도!N:N,$A36)-INDEX(_calc_누적빈도!N:N,$A36-기준300회_후보!$B$1)</f>
        <v>47</v>
      </c>
      <c r="O36">
        <f>INDEX(_calc_누적빈도!O:O,$A36)-INDEX(_calc_누적빈도!O:O,$A36-기준300회_후보!$B$1)</f>
        <v>41</v>
      </c>
      <c r="P36">
        <f>INDEX(_calc_누적빈도!P:P,$A36)-INDEX(_calc_누적빈도!P:P,$A36-기준300회_후보!$B$1)</f>
        <v>40</v>
      </c>
      <c r="Q36">
        <f>INDEX(_calc_누적빈도!Q:Q,$A36)-INDEX(_calc_누적빈도!Q:Q,$A36-기준300회_후보!$B$1)</f>
        <v>48</v>
      </c>
      <c r="R36">
        <f>INDEX(_calc_누적빈도!R:R,$A36)-INDEX(_calc_누적빈도!R:R,$A36-기준300회_후보!$B$1)</f>
        <v>37</v>
      </c>
      <c r="S36">
        <f>INDEX(_calc_누적빈도!S:S,$A36)-INDEX(_calc_누적빈도!S:S,$A36-기준300회_후보!$B$1)</f>
        <v>41</v>
      </c>
      <c r="T36">
        <f>INDEX(_calc_누적빈도!T:T,$A36)-INDEX(_calc_누적빈도!T:T,$A36-기준300회_후보!$B$1)</f>
        <v>38</v>
      </c>
      <c r="U36">
        <f>INDEX(_calc_누적빈도!U:U,$A36)-INDEX(_calc_누적빈도!U:U,$A36-기준300회_후보!$B$1)</f>
        <v>39</v>
      </c>
      <c r="V36">
        <f>INDEX(_calc_누적빈도!V:V,$A36)-INDEX(_calc_누적빈도!V:V,$A36-기준300회_후보!$B$1)</f>
        <v>43</v>
      </c>
      <c r="W36">
        <f>INDEX(_calc_누적빈도!W:W,$A36)-INDEX(_calc_누적빈도!W:W,$A36-기준300회_후보!$B$1)</f>
        <v>41</v>
      </c>
      <c r="X36">
        <f>INDEX(_calc_누적빈도!X:X,$A36)-INDEX(_calc_누적빈도!X:X,$A36-기준300회_후보!$B$1)</f>
        <v>37</v>
      </c>
      <c r="Y36">
        <f>INDEX(_calc_누적빈도!Y:Y,$A36)-INDEX(_calc_누적빈도!Y:Y,$A36-기준300회_후보!$B$1)</f>
        <v>43</v>
      </c>
      <c r="Z36">
        <f>INDEX(_calc_누적빈도!Z:Z,$A36)-INDEX(_calc_누적빈도!Z:Z,$A36-기준300회_후보!$B$1)</f>
        <v>30</v>
      </c>
      <c r="AA36">
        <f>INDEX(_calc_누적빈도!AA:AA,$A36)-INDEX(_calc_누적빈도!AA:AA,$A36-기준300회_후보!$B$1)</f>
        <v>39</v>
      </c>
      <c r="AB36">
        <f>INDEX(_calc_누적빈도!AB:AB,$A36)-INDEX(_calc_누적빈도!AB:AB,$A36-기준300회_후보!$B$1)</f>
        <v>43</v>
      </c>
      <c r="AC36">
        <f>INDEX(_calc_누적빈도!AC:AC,$A36)-INDEX(_calc_누적빈도!AC:AC,$A36-기준300회_후보!$B$1)</f>
        <v>37</v>
      </c>
      <c r="AD36">
        <f>INDEX(_calc_누적빈도!AD:AD,$A36)-INDEX(_calc_누적빈도!AD:AD,$A36-기준300회_후보!$B$1)</f>
        <v>41</v>
      </c>
      <c r="AE36">
        <f>INDEX(_calc_누적빈도!AE:AE,$A36)-INDEX(_calc_누적빈도!AE:AE,$A36-기준300회_후보!$B$1)</f>
        <v>44</v>
      </c>
      <c r="AF36">
        <f>INDEX(_calc_누적빈도!AF:AF,$A36)-INDEX(_calc_누적빈도!AF:AF,$A36-기준300회_후보!$B$1)</f>
        <v>40</v>
      </c>
      <c r="AG36">
        <f>INDEX(_calc_누적빈도!AG:AG,$A36)-INDEX(_calc_누적빈도!AG:AG,$A36-기준300회_후보!$B$1)</f>
        <v>36</v>
      </c>
      <c r="AH36">
        <f>INDEX(_calc_누적빈도!AH:AH,$A36)-INDEX(_calc_누적빈도!AH:AH,$A36-기준300회_후보!$B$1)</f>
        <v>46</v>
      </c>
      <c r="AI36">
        <f>INDEX(_calc_누적빈도!AI:AI,$A36)-INDEX(_calc_누적빈도!AI:AI,$A36-기준300회_후보!$B$1)</f>
        <v>38</v>
      </c>
      <c r="AJ36">
        <f>INDEX(_calc_누적빈도!AJ:AJ,$A36)-INDEX(_calc_누적빈도!AJ:AJ,$A36-기준300회_후보!$B$1)</f>
        <v>49</v>
      </c>
      <c r="AK36">
        <f>INDEX(_calc_누적빈도!AK:AK,$A36)-INDEX(_calc_누적빈도!AK:AK,$A36-기준300회_후보!$B$1)</f>
        <v>42</v>
      </c>
      <c r="AL36">
        <f>INDEX(_calc_누적빈도!AL:AL,$A36)-INDEX(_calc_누적빈도!AL:AL,$A36-기준300회_후보!$B$1)</f>
        <v>46</v>
      </c>
      <c r="AM36">
        <f>INDEX(_calc_누적빈도!AM:AM,$A36)-INDEX(_calc_누적빈도!AM:AM,$A36-기준300회_후보!$B$1)</f>
        <v>45</v>
      </c>
      <c r="AN36">
        <f>INDEX(_calc_누적빈도!AN:AN,$A36)-INDEX(_calc_누적빈도!AN:AN,$A36-기준300회_후보!$B$1)</f>
        <v>35</v>
      </c>
      <c r="AO36">
        <f>INDEX(_calc_누적빈도!AO:AO,$A36)-INDEX(_calc_누적빈도!AO:AO,$A36-기준300회_후보!$B$1)</f>
        <v>39</v>
      </c>
      <c r="AP36">
        <f>INDEX(_calc_누적빈도!AP:AP,$A36)-INDEX(_calc_누적빈도!AP:AP,$A36-기준300회_후보!$B$1)</f>
        <v>36</v>
      </c>
      <c r="AQ36">
        <f>INDEX(_calc_누적빈도!AQ:AQ,$A36)-INDEX(_calc_누적빈도!AQ:AQ,$A36-기준300회_후보!$B$1)</f>
        <v>37</v>
      </c>
      <c r="AR36">
        <f>INDEX(_calc_누적빈도!AR:AR,$A36)-INDEX(_calc_누적빈도!AR:AR,$A36-기준300회_후보!$B$1)</f>
        <v>29</v>
      </c>
      <c r="AS36">
        <f>INDEX(_calc_누적빈도!AS:AS,$A36)-INDEX(_calc_누적빈도!AS:AS,$A36-기준300회_후보!$B$1)</f>
        <v>40</v>
      </c>
      <c r="AT36">
        <f>INDEX(_calc_누적빈도!AT:AT,$A36)-INDEX(_calc_누적빈도!AT:AT,$A36-기준300회_후보!$B$1)</f>
        <v>41</v>
      </c>
      <c r="AU36">
        <f>(RANK(_calc_라운드기준!B36,_calc_라운드기준!$B36:$AT36,0)+COUNTIFS(_calc_라운드기준!$B36:$AT36,_calc_라운드기준!B36,$B$1:$AT$1,"&lt;"&amp;1))-(RANK(B36,$B36:$AT36,0)+COUNTIFS($B36:$AT36,B36,$B$1:$AT$1,"&lt;"&amp;1))</f>
        <v>-10</v>
      </c>
      <c r="AV36">
        <f>(RANK(_calc_라운드기준!C36,_calc_라운드기준!$B36:$AT36,0)+COUNTIFS(_calc_라운드기준!$B36:$AT36,_calc_라운드기준!C36,$B$1:$AT$1,"&lt;"&amp;2))-(RANK(C36,$B36:$AT36,0)+COUNTIFS($B36:$AT36,C36,$B$1:$AT$1,"&lt;"&amp;2))</f>
        <v>-7</v>
      </c>
      <c r="AW36">
        <f>(RANK(_calc_라운드기준!D36,_calc_라운드기준!$B36:$AT36,0)+COUNTIFS(_calc_라운드기준!$B36:$AT36,_calc_라운드기준!D36,$B$1:$AT$1,"&lt;"&amp;3))-(RANK(D36,$B36:$AT36,0)+COUNTIFS($B36:$AT36,D36,$B$1:$AT$1,"&lt;"&amp;3))</f>
        <v>1</v>
      </c>
      <c r="AX36">
        <f>(RANK(_calc_라운드기준!E36,_calc_라운드기준!$B36:$AT36,0)+COUNTIFS(_calc_라운드기준!$B36:$AT36,_calc_라운드기준!E36,$B$1:$AT$1,"&lt;"&amp;4))-(RANK(E36,$B36:$AT36,0)+COUNTIFS($B36:$AT36,E36,$B$1:$AT$1,"&lt;"&amp;4))</f>
        <v>-10</v>
      </c>
      <c r="AY36">
        <f>(RANK(_calc_라운드기준!F36,_calc_라운드기준!$B36:$AT36,0)+COUNTIFS(_calc_라운드기준!$B36:$AT36,_calc_라운드기준!F36,$B$1:$AT$1,"&lt;"&amp;5))-(RANK(F36,$B36:$AT36,0)+COUNTIFS($B36:$AT36,F36,$B$1:$AT$1,"&lt;"&amp;5))</f>
        <v>-18</v>
      </c>
      <c r="AZ36">
        <f>(RANK(_calc_라운드기준!G36,_calc_라운드기준!$B36:$AT36,0)+COUNTIFS(_calc_라운드기준!$B36:$AT36,_calc_라운드기준!G36,$B$1:$AT$1,"&lt;"&amp;6))-(RANK(G36,$B36:$AT36,0)+COUNTIFS($B36:$AT36,G36,$B$1:$AT$1,"&lt;"&amp;6))</f>
        <v>3</v>
      </c>
      <c r="BA36">
        <f>(RANK(_calc_라운드기준!H36,_calc_라운드기준!$B36:$AT36,0)+COUNTIFS(_calc_라운드기준!$B36:$AT36,_calc_라운드기준!H36,$B$1:$AT$1,"&lt;"&amp;7))-(RANK(H36,$B36:$AT36,0)+COUNTIFS($B36:$AT36,H36,$B$1:$AT$1,"&lt;"&amp;7))</f>
        <v>-1</v>
      </c>
      <c r="BB36">
        <f>(RANK(_calc_라운드기준!I36,_calc_라운드기준!$B36:$AT36,0)+COUNTIFS(_calc_라운드기준!$B36:$AT36,_calc_라운드기준!I36,$B$1:$AT$1,"&lt;"&amp;8))-(RANK(I36,$B36:$AT36,0)+COUNTIFS($B36:$AT36,I36,$B$1:$AT$1,"&lt;"&amp;8))</f>
        <v>-26</v>
      </c>
      <c r="BC36">
        <f>(RANK(_calc_라운드기준!J36,_calc_라운드기준!$B36:$AT36,0)+COUNTIFS(_calc_라운드기준!$B36:$AT36,_calc_라운드기준!J36,$B$1:$AT$1,"&lt;"&amp;9))-(RANK(J36,$B36:$AT36,0)+COUNTIFS($B36:$AT36,J36,$B$1:$AT$1,"&lt;"&amp;9))</f>
        <v>-9</v>
      </c>
      <c r="BD36">
        <f>(RANK(_calc_라운드기준!K36,_calc_라운드기준!$B36:$AT36,0)+COUNTIFS(_calc_라운드기준!$B36:$AT36,_calc_라운드기준!K36,$B$1:$AT$1,"&lt;"&amp;10))-(RANK(K36,$B36:$AT36,0)+COUNTIFS($B36:$AT36,K36,$B$1:$AT$1,"&lt;"&amp;10))</f>
        <v>3</v>
      </c>
      <c r="BE36">
        <f>(RANK(_calc_라운드기준!L36,_calc_라운드기준!$B36:$AT36,0)+COUNTIFS(_calc_라운드기준!$B36:$AT36,_calc_라운드기준!L36,$B$1:$AT$1,"&lt;"&amp;11))-(RANK(L36,$B36:$AT36,0)+COUNTIFS($B36:$AT36,L36,$B$1:$AT$1,"&lt;"&amp;11))</f>
        <v>18</v>
      </c>
      <c r="BF36">
        <f>(RANK(_calc_라운드기준!M36,_calc_라운드기준!$B36:$AT36,0)+COUNTIFS(_calc_라운드기준!$B36:$AT36,_calc_라운드기준!M36,$B$1:$AT$1,"&lt;"&amp;12))-(RANK(M36,$B36:$AT36,0)+COUNTIFS($B36:$AT36,M36,$B$1:$AT$1,"&lt;"&amp;12))</f>
        <v>5</v>
      </c>
      <c r="BG36">
        <f>(RANK(_calc_라운드기준!N36,_calc_라운드기준!$B36:$AT36,0)+COUNTIFS(_calc_라운드기준!$B36:$AT36,_calc_라운드기준!N36,$B$1:$AT$1,"&lt;"&amp;13))-(RANK(N36,$B36:$AT36,0)+COUNTIFS($B36:$AT36,N36,$B$1:$AT$1,"&lt;"&amp;13))</f>
        <v>12</v>
      </c>
      <c r="BH36">
        <f>(RANK(_calc_라운드기준!O36,_calc_라운드기준!$B36:$AT36,0)+COUNTIFS(_calc_라운드기준!$B36:$AT36,_calc_라운드기준!O36,$B$1:$AT$1,"&lt;"&amp;14))-(RANK(O36,$B36:$AT36,0)+COUNTIFS($B36:$AT36,O36,$B$1:$AT$1,"&lt;"&amp;14))</f>
        <v>22</v>
      </c>
      <c r="BI36">
        <f>(RANK(_calc_라운드기준!P36,_calc_라운드기준!$B36:$AT36,0)+COUNTIFS(_calc_라운드기준!$B36:$AT36,_calc_라운드기준!P36,$B$1:$AT$1,"&lt;"&amp;15))-(RANK(P36,$B36:$AT36,0)+COUNTIFS($B36:$AT36,P36,$B$1:$AT$1,"&lt;"&amp;15))</f>
        <v>6</v>
      </c>
      <c r="BJ36">
        <f>(RANK(_calc_라운드기준!Q36,_calc_라운드기준!$B36:$AT36,0)+COUNTIFS(_calc_라운드기준!$B36:$AT36,_calc_라운드기준!Q36,$B$1:$AT$1,"&lt;"&amp;16))-(RANK(Q36,$B36:$AT36,0)+COUNTIFS($B36:$AT36,Q36,$B$1:$AT$1,"&lt;"&amp;16))</f>
        <v>-4</v>
      </c>
      <c r="BK36">
        <f>(RANK(_calc_라운드기준!R36,_calc_라운드기준!$B36:$AT36,0)+COUNTIFS(_calc_라운드기준!$B36:$AT36,_calc_라운드기준!R36,$B$1:$AT$1,"&lt;"&amp;17))-(RANK(R36,$B36:$AT36,0)+COUNTIFS($B36:$AT36,R36,$B$1:$AT$1,"&lt;"&amp;17))</f>
        <v>-13</v>
      </c>
      <c r="BL36">
        <f>(RANK(_calc_라운드기준!S36,_calc_라운드기준!$B36:$AT36,0)+COUNTIFS(_calc_라운드기준!$B36:$AT36,_calc_라운드기준!S36,$B$1:$AT$1,"&lt;"&amp;18))-(RANK(S36,$B36:$AT36,0)+COUNTIFS($B36:$AT36,S36,$B$1:$AT$1,"&lt;"&amp;18))</f>
        <v>11</v>
      </c>
      <c r="BM36">
        <f>(RANK(_calc_라운드기준!T36,_calc_라운드기준!$B36:$AT36,0)+COUNTIFS(_calc_라운드기준!$B36:$AT36,_calc_라운드기준!T36,$B$1:$AT$1,"&lt;"&amp;19))-(RANK(T36,$B36:$AT36,0)+COUNTIFS($B36:$AT36,T36,$B$1:$AT$1,"&lt;"&amp;19))</f>
        <v>5</v>
      </c>
      <c r="BN36">
        <f>(RANK(_calc_라운드기준!U36,_calc_라운드기준!$B36:$AT36,0)+COUNTIFS(_calc_라운드기준!$B36:$AT36,_calc_라운드기준!U36,$B$1:$AT$1,"&lt;"&amp;20))-(RANK(U36,$B36:$AT36,0)+COUNTIFS($B36:$AT36,U36,$B$1:$AT$1,"&lt;"&amp;20))</f>
        <v>-7</v>
      </c>
      <c r="BO36">
        <f>(RANK(_calc_라운드기준!V36,_calc_라운드기준!$B36:$AT36,0)+COUNTIFS(_calc_라운드기준!$B36:$AT36,_calc_라운드기준!V36,$B$1:$AT$1,"&lt;"&amp;21))-(RANK(V36,$B36:$AT36,0)+COUNTIFS($B36:$AT36,V36,$B$1:$AT$1,"&lt;"&amp;21))</f>
        <v>24</v>
      </c>
      <c r="BP36">
        <f>(RANK(_calc_라운드기준!W36,_calc_라운드기준!$B36:$AT36,0)+COUNTIFS(_calc_라운드기준!$B36:$AT36,_calc_라운드기준!W36,$B$1:$AT$1,"&lt;"&amp;22))-(RANK(W36,$B36:$AT36,0)+COUNTIFS($B36:$AT36,W36,$B$1:$AT$1,"&lt;"&amp;22))</f>
        <v>21</v>
      </c>
      <c r="BQ36">
        <f>(RANK(_calc_라운드기준!X36,_calc_라운드기준!$B36:$AT36,0)+COUNTIFS(_calc_라운드기준!$B36:$AT36,_calc_라운드기준!X36,$B$1:$AT$1,"&lt;"&amp;23))-(RANK(X36,$B36:$AT36,0)+COUNTIFS($B36:$AT36,X36,$B$1:$AT$1,"&lt;"&amp;23))</f>
        <v>-26</v>
      </c>
      <c r="BR36">
        <f>(RANK(_calc_라운드기준!Y36,_calc_라운드기준!$B36:$AT36,0)+COUNTIFS(_calc_라운드기준!$B36:$AT36,_calc_라운드기준!Y36,$B$1:$AT$1,"&lt;"&amp;24))-(RANK(Y36,$B36:$AT36,0)+COUNTIFS($B36:$AT36,Y36,$B$1:$AT$1,"&lt;"&amp;24))</f>
        <v>-10</v>
      </c>
      <c r="BS36">
        <f>(RANK(_calc_라운드기준!Z36,_calc_라운드기준!$B36:$AT36,0)+COUNTIFS(_calc_라운드기준!$B36:$AT36,_calc_라운드기준!Z36,$B$1:$AT$1,"&lt;"&amp;25))-(RANK(Z36,$B36:$AT36,0)+COUNTIFS($B36:$AT36,Z36,$B$1:$AT$1,"&lt;"&amp;25))</f>
        <v>-13</v>
      </c>
      <c r="BT36">
        <f>(RANK(_calc_라운드기준!AA36,_calc_라운드기준!$B36:$AT36,0)+COUNTIFS(_calc_라운드기준!$B36:$AT36,_calc_라운드기준!AA36,$B$1:$AT$1,"&lt;"&amp;26))-(RANK(AA36,$B36:$AT36,0)+COUNTIFS($B36:$AT36,AA36,$B$1:$AT$1,"&lt;"&amp;26))</f>
        <v>3</v>
      </c>
      <c r="BU36">
        <f>(RANK(_calc_라운드기준!AB36,_calc_라운드기준!$B36:$AT36,0)+COUNTIFS(_calc_라운드기준!$B36:$AT36,_calc_라운드기준!AB36,$B$1:$AT$1,"&lt;"&amp;27))-(RANK(AB36,$B36:$AT36,0)+COUNTIFS($B36:$AT36,AB36,$B$1:$AT$1,"&lt;"&amp;27))</f>
        <v>-10</v>
      </c>
      <c r="BV36">
        <f>(RANK(_calc_라운드기준!AC36,_calc_라운드기준!$B36:$AT36,0)+COUNTIFS(_calc_라운드기준!$B36:$AT36,_calc_라운드기준!AC36,$B$1:$AT$1,"&lt;"&amp;28))-(RANK(AC36,$B36:$AT36,0)+COUNTIFS($B36:$AT36,AC36,$B$1:$AT$1,"&lt;"&amp;28))</f>
        <v>-24</v>
      </c>
      <c r="BW36">
        <f>(RANK(_calc_라운드기준!AD36,_calc_라운드기준!$B36:$AT36,0)+COUNTIFS(_calc_라운드기준!$B36:$AT36,_calc_라운드기준!AD36,$B$1:$AT$1,"&lt;"&amp;29))-(RANK(AD36,$B36:$AT36,0)+COUNTIFS($B36:$AT36,AD36,$B$1:$AT$1,"&lt;"&amp;29))</f>
        <v>-9</v>
      </c>
      <c r="BX36">
        <f>(RANK(_calc_라운드기준!AE36,_calc_라운드기준!$B36:$AT36,0)+COUNTIFS(_calc_라운드기준!$B36:$AT36,_calc_라운드기준!AE36,$B$1:$AT$1,"&lt;"&amp;30))-(RANK(AE36,$B36:$AT36,0)+COUNTIFS($B36:$AT36,AE36,$B$1:$AT$1,"&lt;"&amp;30))</f>
        <v>10</v>
      </c>
      <c r="BY36">
        <f>(RANK(_calc_라운드기준!AF36,_calc_라운드기준!$B36:$AT36,0)+COUNTIFS(_calc_라운드기준!$B36:$AT36,_calc_라운드기준!AF36,$B$1:$AT$1,"&lt;"&amp;31))-(RANK(AF36,$B36:$AT36,0)+COUNTIFS($B36:$AT36,AF36,$B$1:$AT$1,"&lt;"&amp;31))</f>
        <v>9</v>
      </c>
      <c r="BZ36">
        <f>(RANK(_calc_라운드기준!AG36,_calc_라운드기준!$B36:$AT36,0)+COUNTIFS(_calc_라운드기준!$B36:$AT36,_calc_라운드기준!AG36,$B$1:$AT$1,"&lt;"&amp;32))-(RANK(AG36,$B36:$AT36,0)+COUNTIFS($B36:$AT36,AG36,$B$1:$AT$1,"&lt;"&amp;32))</f>
        <v>4</v>
      </c>
      <c r="CA36">
        <f>(RANK(_calc_라운드기준!AH36,_calc_라운드기준!$B36:$AT36,0)+COUNTIFS(_calc_라운드기준!$B36:$AT36,_calc_라운드기준!AH36,$B$1:$AT$1,"&lt;"&amp;33))-(RANK(AH36,$B36:$AT36,0)+COUNTIFS($B36:$AT36,AH36,$B$1:$AT$1,"&lt;"&amp;33))</f>
        <v>14</v>
      </c>
      <c r="CB36">
        <f>(RANK(_calc_라운드기준!AI36,_calc_라운드기준!$B36:$AT36,0)+COUNTIFS(_calc_라운드기준!$B36:$AT36,_calc_라운드기준!AI36,$B$1:$AT$1,"&lt;"&amp;34))-(RANK(AI36,$B36:$AT36,0)+COUNTIFS($B36:$AT36,AI36,$B$1:$AT$1,"&lt;"&amp;34))</f>
        <v>14</v>
      </c>
      <c r="CC36">
        <f>(RANK(_calc_라운드기준!AJ36,_calc_라운드기준!$B36:$AT36,0)+COUNTIFS(_calc_라운드기준!$B36:$AT36,_calc_라운드기준!AJ36,$B$1:$AT$1,"&lt;"&amp;35))-(RANK(AJ36,$B36:$AT36,0)+COUNTIFS($B36:$AT36,AJ36,$B$1:$AT$1,"&lt;"&amp;35))</f>
        <v>20</v>
      </c>
      <c r="CD36">
        <f>(RANK(_calc_라운드기준!AK36,_calc_라운드기준!$B36:$AT36,0)+COUNTIFS(_calc_라운드기준!$B36:$AT36,_calc_라운드기준!AK36,$B$1:$AT$1,"&lt;"&amp;36))-(RANK(AK36,$B36:$AT36,0)+COUNTIFS($B36:$AT36,AK36,$B$1:$AT$1,"&lt;"&amp;36))</f>
        <v>9</v>
      </c>
      <c r="CE36">
        <f>(RANK(_calc_라운드기준!AL36,_calc_라운드기준!$B36:$AT36,0)+COUNTIFS(_calc_라운드기준!$B36:$AT36,_calc_라운드기준!AL36,$B$1:$AT$1,"&lt;"&amp;37))-(RANK(AL36,$B36:$AT36,0)+COUNTIFS($B36:$AT36,AL36,$B$1:$AT$1,"&lt;"&amp;37))</f>
        <v>3</v>
      </c>
      <c r="CF36">
        <f>(RANK(_calc_라운드기준!AM36,_calc_라운드기준!$B36:$AT36,0)+COUNTIFS(_calc_라운드기준!$B36:$AT36,_calc_라운드기준!AM36,$B$1:$AT$1,"&lt;"&amp;38))-(RANK(AM36,$B36:$AT36,0)+COUNTIFS($B36:$AT36,AM36,$B$1:$AT$1,"&lt;"&amp;38))</f>
        <v>15</v>
      </c>
      <c r="CG36">
        <f>(RANK(_calc_라운드기준!AN36,_calc_라운드기준!$B36:$AT36,0)+COUNTIFS(_calc_라운드기준!$B36:$AT36,_calc_라운드기준!AN36,$B$1:$AT$1,"&lt;"&amp;39))-(RANK(AN36,$B36:$AT36,0)+COUNTIFS($B36:$AT36,AN36,$B$1:$AT$1,"&lt;"&amp;39))</f>
        <v>-31</v>
      </c>
      <c r="CH36">
        <f>(RANK(_calc_라운드기준!AO36,_calc_라운드기준!$B36:$AT36,0)+COUNTIFS(_calc_라운드기준!$B36:$AT36,_calc_라운드기준!AO36,$B$1:$AT$1,"&lt;"&amp;40))-(RANK(AO36,$B36:$AT36,0)+COUNTIFS($B36:$AT36,AO36,$B$1:$AT$1,"&lt;"&amp;40))</f>
        <v>-16</v>
      </c>
      <c r="CI36">
        <f>(RANK(_calc_라운드기준!AP36,_calc_라운드기준!$B36:$AT36,0)+COUNTIFS(_calc_라운드기준!$B36:$AT36,_calc_라운드기준!AP36,$B$1:$AT$1,"&lt;"&amp;41))-(RANK(AP36,$B36:$AT36,0)+COUNTIFS($B36:$AT36,AP36,$B$1:$AT$1,"&lt;"&amp;41))</f>
        <v>-1</v>
      </c>
      <c r="CJ36">
        <f>(RANK(_calc_라운드기준!AQ36,_calc_라운드기준!$B36:$AT36,0)+COUNTIFS(_calc_라운드기준!$B36:$AT36,_calc_라운드기준!AQ36,$B$1:$AT$1,"&lt;"&amp;42))-(RANK(AQ36,$B36:$AT36,0)+COUNTIFS($B36:$AT36,AQ36,$B$1:$AT$1,"&lt;"&amp;42))</f>
        <v>-21</v>
      </c>
      <c r="CK36">
        <f>(RANK(_calc_라운드기준!AR36,_calc_라운드기준!$B36:$AT36,0)+COUNTIFS(_calc_라운드기준!$B36:$AT36,_calc_라운드기준!AR36,$B$1:$AT$1,"&lt;"&amp;43))-(RANK(AR36,$B36:$AT36,0)+COUNTIFS($B36:$AT36,AR36,$B$1:$AT$1,"&lt;"&amp;43))</f>
        <v>-2</v>
      </c>
      <c r="CL36">
        <f>(RANK(_calc_라운드기준!AS36,_calc_라운드기준!$B36:$AT36,0)+COUNTIFS(_calc_라운드기준!$B36:$AT36,_calc_라운드기준!AS36,$B$1:$AT$1,"&lt;"&amp;44))-(RANK(AS36,$B36:$AT36,0)+COUNTIFS($B36:$AT36,AS36,$B$1:$AT$1,"&lt;"&amp;44))</f>
        <v>19</v>
      </c>
      <c r="CM36">
        <f>(RANK(_calc_라운드기준!AT36,_calc_라운드기준!$B36:$AT36,0)+COUNTIFS(_calc_라운드기준!$B36:$AT36,_calc_라운드기준!AT36,$B$1:$AT$1,"&lt;"&amp;45))-(RANK(AT36,$B36:$AT36,0)+COUNTIFS($B36:$AT36,AT36,$B$1:$AT$1,"&lt;"&amp;45))</f>
        <v>17</v>
      </c>
      <c r="CN36">
        <f t="shared" si="45"/>
        <v>33</v>
      </c>
      <c r="CO36">
        <f t="shared" si="46"/>
        <v>29</v>
      </c>
      <c r="CP36">
        <f t="shared" si="47"/>
        <v>24</v>
      </c>
      <c r="CQ36">
        <f t="shared" si="48"/>
        <v>34</v>
      </c>
      <c r="CR36">
        <f t="shared" si="49"/>
        <v>40</v>
      </c>
      <c r="CS36">
        <f t="shared" si="50"/>
        <v>20</v>
      </c>
      <c r="CT36">
        <f t="shared" si="51"/>
        <v>25</v>
      </c>
      <c r="CU36">
        <f t="shared" si="52"/>
        <v>43</v>
      </c>
      <c r="CV36">
        <f t="shared" si="53"/>
        <v>31</v>
      </c>
      <c r="CW36">
        <f t="shared" si="54"/>
        <v>21</v>
      </c>
      <c r="CX36">
        <f t="shared" si="55"/>
        <v>6</v>
      </c>
      <c r="CY36">
        <f t="shared" si="56"/>
        <v>17</v>
      </c>
      <c r="CZ36">
        <f t="shared" si="57"/>
        <v>11</v>
      </c>
      <c r="DA36">
        <f t="shared" si="58"/>
        <v>2</v>
      </c>
      <c r="DB36">
        <f t="shared" si="59"/>
        <v>16</v>
      </c>
      <c r="DC36">
        <f t="shared" si="60"/>
        <v>28</v>
      </c>
      <c r="DD36">
        <f t="shared" si="61"/>
        <v>37</v>
      </c>
      <c r="DE36">
        <f t="shared" si="62"/>
        <v>12</v>
      </c>
      <c r="DF36">
        <f t="shared" si="63"/>
        <v>18</v>
      </c>
      <c r="DG36">
        <f t="shared" si="64"/>
        <v>30</v>
      </c>
      <c r="DH36">
        <f t="shared" si="65"/>
        <v>1</v>
      </c>
      <c r="DI36">
        <f t="shared" si="66"/>
        <v>3</v>
      </c>
      <c r="DJ36">
        <f t="shared" si="67"/>
        <v>44</v>
      </c>
      <c r="DK36">
        <f t="shared" si="68"/>
        <v>35</v>
      </c>
      <c r="DL36">
        <f t="shared" si="69"/>
        <v>38</v>
      </c>
      <c r="DM36">
        <f t="shared" si="70"/>
        <v>22</v>
      </c>
      <c r="DN36">
        <f t="shared" si="71"/>
        <v>36</v>
      </c>
      <c r="DO36">
        <f t="shared" si="72"/>
        <v>42</v>
      </c>
      <c r="DP36">
        <f t="shared" si="73"/>
        <v>32</v>
      </c>
      <c r="DQ36">
        <f t="shared" si="74"/>
        <v>13</v>
      </c>
      <c r="DR36">
        <f t="shared" si="75"/>
        <v>14</v>
      </c>
      <c r="DS36">
        <f t="shared" si="76"/>
        <v>19</v>
      </c>
      <c r="DT36">
        <f t="shared" si="77"/>
        <v>9</v>
      </c>
      <c r="DU36">
        <f t="shared" si="78"/>
        <v>10</v>
      </c>
      <c r="DV36">
        <f t="shared" si="79"/>
        <v>4</v>
      </c>
      <c r="DW36">
        <f t="shared" si="80"/>
        <v>15</v>
      </c>
      <c r="DX36">
        <f t="shared" si="81"/>
        <v>23</v>
      </c>
      <c r="DY36">
        <f t="shared" si="82"/>
        <v>8</v>
      </c>
      <c r="DZ36">
        <f t="shared" si="83"/>
        <v>45</v>
      </c>
      <c r="EA36">
        <f t="shared" si="84"/>
        <v>39</v>
      </c>
      <c r="EB36">
        <f t="shared" si="85"/>
        <v>26</v>
      </c>
      <c r="EC36">
        <f t="shared" si="86"/>
        <v>41</v>
      </c>
      <c r="ED36">
        <f t="shared" si="87"/>
        <v>27</v>
      </c>
      <c r="EE36">
        <f t="shared" si="88"/>
        <v>5</v>
      </c>
      <c r="EF36">
        <f t="shared" si="89"/>
        <v>7</v>
      </c>
    </row>
    <row r="37" spans="1:136" ht="16.5" customHeight="1">
      <c r="A37">
        <f>_calc_라운드기준!A37</f>
        <v>1209</v>
      </c>
      <c r="B37">
        <f>INDEX(_calc_누적빈도!B:B,$A37)-INDEX(_calc_누적빈도!B:B,$A37-기준300회_후보!$B$1)</f>
        <v>39</v>
      </c>
      <c r="C37">
        <f>INDEX(_calc_누적빈도!C:C,$A37)-INDEX(_calc_누적빈도!C:C,$A37-기준300회_후보!$B$1)</f>
        <v>32</v>
      </c>
      <c r="D37">
        <f>INDEX(_calc_누적빈도!D:D,$A37)-INDEX(_calc_누적빈도!D:D,$A37-기준300회_후보!$B$1)</f>
        <v>50</v>
      </c>
      <c r="E37">
        <f>INDEX(_calc_누적빈도!E:E,$A37)-INDEX(_calc_누적빈도!E:E,$A37-기준300회_후보!$B$1)</f>
        <v>36</v>
      </c>
      <c r="F37">
        <f>INDEX(_calc_누적빈도!F:F,$A37)-INDEX(_calc_누적빈도!F:F,$A37-기준300회_후보!$B$1)</f>
        <v>26</v>
      </c>
      <c r="G37">
        <f>INDEX(_calc_누적빈도!G:G,$A37)-INDEX(_calc_누적빈도!G:G,$A37-기준300회_후보!$B$1)</f>
        <v>50</v>
      </c>
      <c r="H37">
        <f>INDEX(_calc_누적빈도!H:H,$A37)-INDEX(_calc_누적빈도!H:H,$A37-기준300회_후보!$B$1)</f>
        <v>47</v>
      </c>
      <c r="I37">
        <f>INDEX(_calc_누적빈도!I:I,$A37)-INDEX(_calc_누적빈도!I:I,$A37-기준300회_후보!$B$1)</f>
        <v>31</v>
      </c>
      <c r="J37">
        <f>INDEX(_calc_누적빈도!J:J,$A37)-INDEX(_calc_누적빈도!J:J,$A37-기준300회_후보!$B$1)</f>
        <v>39</v>
      </c>
      <c r="K37">
        <f>INDEX(_calc_누적빈도!K:K,$A37)-INDEX(_calc_누적빈도!K:K,$A37-기준300회_후보!$B$1)</f>
        <v>33</v>
      </c>
      <c r="L37">
        <f>INDEX(_calc_누적빈도!L:L,$A37)-INDEX(_calc_누적빈도!L:L,$A37-기준300회_후보!$B$1)</f>
        <v>41</v>
      </c>
      <c r="M37">
        <f>INDEX(_calc_누적빈도!M:M,$A37)-INDEX(_calc_누적빈도!M:M,$A37-기준300회_후보!$B$1)</f>
        <v>48</v>
      </c>
      <c r="N37">
        <f>INDEX(_calc_누적빈도!N:N,$A37)-INDEX(_calc_누적빈도!N:N,$A37-기준300회_후보!$B$1)</f>
        <v>47</v>
      </c>
      <c r="O37">
        <f>INDEX(_calc_누적빈도!O:O,$A37)-INDEX(_calc_누적빈도!O:O,$A37-기준300회_후보!$B$1)</f>
        <v>41</v>
      </c>
      <c r="P37">
        <f>INDEX(_calc_누적빈도!P:P,$A37)-INDEX(_calc_누적빈도!P:P,$A37-기준300회_후보!$B$1)</f>
        <v>40</v>
      </c>
      <c r="Q37">
        <f>INDEX(_calc_누적빈도!Q:Q,$A37)-INDEX(_calc_누적빈도!Q:Q,$A37-기준300회_후보!$B$1)</f>
        <v>48</v>
      </c>
      <c r="R37">
        <f>INDEX(_calc_누적빈도!R:R,$A37)-INDEX(_calc_누적빈도!R:R,$A37-기준300회_후보!$B$1)</f>
        <v>36</v>
      </c>
      <c r="S37">
        <f>INDEX(_calc_누적빈도!S:S,$A37)-INDEX(_calc_누적빈도!S:S,$A37-기준300회_후보!$B$1)</f>
        <v>41</v>
      </c>
      <c r="T37">
        <f>INDEX(_calc_누적빈도!T:T,$A37)-INDEX(_calc_누적빈도!T:T,$A37-기준300회_후보!$B$1)</f>
        <v>38</v>
      </c>
      <c r="U37">
        <f>INDEX(_calc_누적빈도!U:U,$A37)-INDEX(_calc_누적빈도!U:U,$A37-기준300회_후보!$B$1)</f>
        <v>38</v>
      </c>
      <c r="V37">
        <f>INDEX(_calc_누적빈도!V:V,$A37)-INDEX(_calc_누적빈도!V:V,$A37-기준300회_후보!$B$1)</f>
        <v>43</v>
      </c>
      <c r="W37">
        <f>INDEX(_calc_누적빈도!W:W,$A37)-INDEX(_calc_누적빈도!W:W,$A37-기준300회_후보!$B$1)</f>
        <v>41</v>
      </c>
      <c r="X37">
        <f>INDEX(_calc_누적빈도!X:X,$A37)-INDEX(_calc_누적빈도!X:X,$A37-기준300회_후보!$B$1)</f>
        <v>37</v>
      </c>
      <c r="Y37">
        <f>INDEX(_calc_누적빈도!Y:Y,$A37)-INDEX(_calc_누적빈도!Y:Y,$A37-기준300회_후보!$B$1)</f>
        <v>44</v>
      </c>
      <c r="Z37">
        <f>INDEX(_calc_누적빈도!Z:Z,$A37)-INDEX(_calc_누적빈도!Z:Z,$A37-기준300회_후보!$B$1)</f>
        <v>30</v>
      </c>
      <c r="AA37">
        <f>INDEX(_calc_누적빈도!AA:AA,$A37)-INDEX(_calc_누적빈도!AA:AA,$A37-기준300회_후보!$B$1)</f>
        <v>39</v>
      </c>
      <c r="AB37">
        <f>INDEX(_calc_누적빈도!AB:AB,$A37)-INDEX(_calc_누적빈도!AB:AB,$A37-기준300회_후보!$B$1)</f>
        <v>43</v>
      </c>
      <c r="AC37">
        <f>INDEX(_calc_누적빈도!AC:AC,$A37)-INDEX(_calc_누적빈도!AC:AC,$A37-기준300회_후보!$B$1)</f>
        <v>37</v>
      </c>
      <c r="AD37">
        <f>INDEX(_calc_누적빈도!AD:AD,$A37)-INDEX(_calc_누적빈도!AD:AD,$A37-기준300회_후보!$B$1)</f>
        <v>42</v>
      </c>
      <c r="AE37">
        <f>INDEX(_calc_누적빈도!AE:AE,$A37)-INDEX(_calc_누적빈도!AE:AE,$A37-기준300회_후보!$B$1)</f>
        <v>45</v>
      </c>
      <c r="AF37">
        <f>INDEX(_calc_누적빈도!AF:AF,$A37)-INDEX(_calc_누적빈도!AF:AF,$A37-기준300회_후보!$B$1)</f>
        <v>40</v>
      </c>
      <c r="AG37">
        <f>INDEX(_calc_누적빈도!AG:AG,$A37)-INDEX(_calc_누적빈도!AG:AG,$A37-기준300회_후보!$B$1)</f>
        <v>36</v>
      </c>
      <c r="AH37">
        <f>INDEX(_calc_누적빈도!AH:AH,$A37)-INDEX(_calc_누적빈도!AH:AH,$A37-기준300회_후보!$B$1)</f>
        <v>46</v>
      </c>
      <c r="AI37">
        <f>INDEX(_calc_누적빈도!AI:AI,$A37)-INDEX(_calc_누적빈도!AI:AI,$A37-기준300회_후보!$B$1)</f>
        <v>39</v>
      </c>
      <c r="AJ37">
        <f>INDEX(_calc_누적빈도!AJ:AJ,$A37)-INDEX(_calc_누적빈도!AJ:AJ,$A37-기준300회_후보!$B$1)</f>
        <v>49</v>
      </c>
      <c r="AK37">
        <f>INDEX(_calc_누적빈도!AK:AK,$A37)-INDEX(_calc_누적빈도!AK:AK,$A37-기준300회_후보!$B$1)</f>
        <v>42</v>
      </c>
      <c r="AL37">
        <f>INDEX(_calc_누적빈도!AL:AL,$A37)-INDEX(_calc_누적빈도!AL:AL,$A37-기준300회_후보!$B$1)</f>
        <v>45</v>
      </c>
      <c r="AM37">
        <f>INDEX(_calc_누적빈도!AM:AM,$A37)-INDEX(_calc_누적빈도!AM:AM,$A37-기준300회_후보!$B$1)</f>
        <v>45</v>
      </c>
      <c r="AN37">
        <f>INDEX(_calc_누적빈도!AN:AN,$A37)-INDEX(_calc_누적빈도!AN:AN,$A37-기준300회_후보!$B$1)</f>
        <v>34</v>
      </c>
      <c r="AO37">
        <f>INDEX(_calc_누적빈도!AO:AO,$A37)-INDEX(_calc_누적빈도!AO:AO,$A37-기준300회_후보!$B$1)</f>
        <v>39</v>
      </c>
      <c r="AP37">
        <f>INDEX(_calc_누적빈도!AP:AP,$A37)-INDEX(_calc_누적빈도!AP:AP,$A37-기준300회_후보!$B$1)</f>
        <v>36</v>
      </c>
      <c r="AQ37">
        <f>INDEX(_calc_누적빈도!AQ:AQ,$A37)-INDEX(_calc_누적빈도!AQ:AQ,$A37-기준300회_후보!$B$1)</f>
        <v>37</v>
      </c>
      <c r="AR37">
        <f>INDEX(_calc_누적빈도!AR:AR,$A37)-INDEX(_calc_누적빈도!AR:AR,$A37-기준300회_후보!$B$1)</f>
        <v>29</v>
      </c>
      <c r="AS37">
        <f>INDEX(_calc_누적빈도!AS:AS,$A37)-INDEX(_calc_누적빈도!AS:AS,$A37-기준300회_후보!$B$1)</f>
        <v>40</v>
      </c>
      <c r="AT37">
        <f>INDEX(_calc_누적빈도!AT:AT,$A37)-INDEX(_calc_누적빈도!AT:AT,$A37-기준300회_후보!$B$1)</f>
        <v>41</v>
      </c>
      <c r="AU37">
        <f>(RANK(_calc_라운드기준!B37,_calc_라운드기준!$B37:$AT37,0)+COUNTIFS(_calc_라운드기준!$B37:$AT37,_calc_라운드기준!B37,$B$1:$AT$1,"&lt;"&amp;1))-(RANK(B37,$B37:$AT37,0)+COUNTIFS($B37:$AT37,B37,$B$1:$AT$1,"&lt;"&amp;1))</f>
        <v>-9</v>
      </c>
      <c r="AV37">
        <f>(RANK(_calc_라운드기준!C37,_calc_라운드기준!$B37:$AT37,0)+COUNTIFS(_calc_라운드기준!$B37:$AT37,_calc_라운드기준!C37,$B$1:$AT$1,"&lt;"&amp;2))-(RANK(C37,$B37:$AT37,0)+COUNTIFS($B37:$AT37,C37,$B$1:$AT$1,"&lt;"&amp;2))</f>
        <v>-3</v>
      </c>
      <c r="AW37">
        <f>(RANK(_calc_라운드기준!D37,_calc_라운드기준!$B37:$AT37,0)+COUNTIFS(_calc_라운드기준!$B37:$AT37,_calc_라운드기준!D37,$B$1:$AT$1,"&lt;"&amp;3))-(RANK(D37,$B37:$AT37,0)+COUNTIFS($B37:$AT37,D37,$B$1:$AT$1,"&lt;"&amp;3))</f>
        <v>0</v>
      </c>
      <c r="AX37">
        <f>(RANK(_calc_라운드기준!E37,_calc_라운드기준!$B37:$AT37,0)+COUNTIFS(_calc_라운드기준!$B37:$AT37,_calc_라운드기준!E37,$B$1:$AT$1,"&lt;"&amp;4))-(RANK(E37,$B37:$AT37,0)+COUNTIFS($B37:$AT37,E37,$B$1:$AT$1,"&lt;"&amp;4))</f>
        <v>-12</v>
      </c>
      <c r="AY37">
        <f>(RANK(_calc_라운드기준!F37,_calc_라운드기준!$B37:$AT37,0)+COUNTIFS(_calc_라운드기준!$B37:$AT37,_calc_라운드기준!F37,$B$1:$AT$1,"&lt;"&amp;5))-(RANK(F37,$B37:$AT37,0)+COUNTIFS($B37:$AT37,F37,$B$1:$AT$1,"&lt;"&amp;5))</f>
        <v>-21</v>
      </c>
      <c r="AZ37">
        <f>(RANK(_calc_라운드기준!G37,_calc_라운드기준!$B37:$AT37,0)+COUNTIFS(_calc_라운드기준!$B37:$AT37,_calc_라운드기준!G37,$B$1:$AT$1,"&lt;"&amp;6))-(RANK(G37,$B37:$AT37,0)+COUNTIFS($B37:$AT37,G37,$B$1:$AT$1,"&lt;"&amp;6))</f>
        <v>3</v>
      </c>
      <c r="BA37">
        <f>(RANK(_calc_라운드기준!H37,_calc_라운드기준!$B37:$AT37,0)+COUNTIFS(_calc_라운드기준!$B37:$AT37,_calc_라운드기준!H37,$B$1:$AT$1,"&lt;"&amp;7))-(RANK(H37,$B37:$AT37,0)+COUNTIFS($B37:$AT37,H37,$B$1:$AT$1,"&lt;"&amp;7))</f>
        <v>0</v>
      </c>
      <c r="BB37">
        <f>(RANK(_calc_라운드기준!I37,_calc_라운드기준!$B37:$AT37,0)+COUNTIFS(_calc_라운드기준!$B37:$AT37,_calc_라운드기준!I37,$B$1:$AT$1,"&lt;"&amp;8))-(RANK(I37,$B37:$AT37,0)+COUNTIFS($B37:$AT37,I37,$B$1:$AT$1,"&lt;"&amp;8))</f>
        <v>-25</v>
      </c>
      <c r="BC37">
        <f>(RANK(_calc_라운드기준!J37,_calc_라운드기준!$B37:$AT37,0)+COUNTIFS(_calc_라운드기준!$B37:$AT37,_calc_라운드기준!J37,$B$1:$AT$1,"&lt;"&amp;9))-(RANK(J37,$B37:$AT37,0)+COUNTIFS($B37:$AT37,J37,$B$1:$AT$1,"&lt;"&amp;9))</f>
        <v>-16</v>
      </c>
      <c r="BD37">
        <f>(RANK(_calc_라운드기준!K37,_calc_라운드기준!$B37:$AT37,0)+COUNTIFS(_calc_라운드기준!$B37:$AT37,_calc_라운드기준!K37,$B$1:$AT$1,"&lt;"&amp;10))-(RANK(K37,$B37:$AT37,0)+COUNTIFS($B37:$AT37,K37,$B$1:$AT$1,"&lt;"&amp;10))</f>
        <v>4</v>
      </c>
      <c r="BE37">
        <f>(RANK(_calc_라운드기준!L37,_calc_라운드기준!$B37:$AT37,0)+COUNTIFS(_calc_라운드기준!$B37:$AT37,_calc_라운드기준!L37,$B$1:$AT$1,"&lt;"&amp;11))-(RANK(L37,$B37:$AT37,0)+COUNTIFS($B37:$AT37,L37,$B$1:$AT$1,"&lt;"&amp;11))</f>
        <v>16</v>
      </c>
      <c r="BF37">
        <f>(RANK(_calc_라운드기준!M37,_calc_라운드기준!$B37:$AT37,0)+COUNTIFS(_calc_라운드기준!$B37:$AT37,_calc_라운드기준!M37,$B$1:$AT$1,"&lt;"&amp;12))-(RANK(M37,$B37:$AT37,0)+COUNTIFS($B37:$AT37,M37,$B$1:$AT$1,"&lt;"&amp;12))</f>
        <v>7</v>
      </c>
      <c r="BG37">
        <f>(RANK(_calc_라운드기준!N37,_calc_라운드기준!$B37:$AT37,0)+COUNTIFS(_calc_라운드기준!$B37:$AT37,_calc_라운드기준!N37,$B$1:$AT$1,"&lt;"&amp;13))-(RANK(N37,$B37:$AT37,0)+COUNTIFS($B37:$AT37,N37,$B$1:$AT$1,"&lt;"&amp;13))</f>
        <v>11</v>
      </c>
      <c r="BH37">
        <f>(RANK(_calc_라운드기준!O37,_calc_라운드기준!$B37:$AT37,0)+COUNTIFS(_calc_라운드기준!$B37:$AT37,_calc_라운드기준!O37,$B$1:$AT$1,"&lt;"&amp;14))-(RANK(O37,$B37:$AT37,0)+COUNTIFS($B37:$AT37,O37,$B$1:$AT$1,"&lt;"&amp;14))</f>
        <v>21</v>
      </c>
      <c r="BI37">
        <f>(RANK(_calc_라운드기준!P37,_calc_라운드기준!$B37:$AT37,0)+COUNTIFS(_calc_라운드기준!$B37:$AT37,_calc_라운드기준!P37,$B$1:$AT$1,"&lt;"&amp;15))-(RANK(P37,$B37:$AT37,0)+COUNTIFS($B37:$AT37,P37,$B$1:$AT$1,"&lt;"&amp;15))</f>
        <v>3</v>
      </c>
      <c r="BJ37">
        <f>(RANK(_calc_라운드기준!Q37,_calc_라운드기준!$B37:$AT37,0)+COUNTIFS(_calc_라운드기준!$B37:$AT37,_calc_라운드기준!Q37,$B$1:$AT$1,"&lt;"&amp;16))-(RANK(Q37,$B37:$AT37,0)+COUNTIFS($B37:$AT37,Q37,$B$1:$AT$1,"&lt;"&amp;16))</f>
        <v>-3</v>
      </c>
      <c r="BK37">
        <f>(RANK(_calc_라운드기준!R37,_calc_라운드기준!$B37:$AT37,0)+COUNTIFS(_calc_라운드기준!$B37:$AT37,_calc_라운드기준!R37,$B$1:$AT$1,"&lt;"&amp;17))-(RANK(R37,$B37:$AT37,0)+COUNTIFS($B37:$AT37,R37,$B$1:$AT$1,"&lt;"&amp;17))</f>
        <v>-10</v>
      </c>
      <c r="BL37">
        <f>(RANK(_calc_라운드기준!S37,_calc_라운드기준!$B37:$AT37,0)+COUNTIFS(_calc_라운드기준!$B37:$AT37,_calc_라운드기준!S37,$B$1:$AT$1,"&lt;"&amp;18))-(RANK(S37,$B37:$AT37,0)+COUNTIFS($B37:$AT37,S37,$B$1:$AT$1,"&lt;"&amp;18))</f>
        <v>8</v>
      </c>
      <c r="BM37">
        <f>(RANK(_calc_라운드기준!T37,_calc_라운드기준!$B37:$AT37,0)+COUNTIFS(_calc_라운드기준!$B37:$AT37,_calc_라운드기준!T37,$B$1:$AT$1,"&lt;"&amp;19))-(RANK(T37,$B37:$AT37,0)+COUNTIFS($B37:$AT37,T37,$B$1:$AT$1,"&lt;"&amp;19))</f>
        <v>4</v>
      </c>
      <c r="BN37">
        <f>(RANK(_calc_라운드기준!U37,_calc_라운드기준!$B37:$AT37,0)+COUNTIFS(_calc_라운드기준!$B37:$AT37,_calc_라운드기준!U37,$B$1:$AT$1,"&lt;"&amp;20))-(RANK(U37,$B37:$AT37,0)+COUNTIFS($B37:$AT37,U37,$B$1:$AT$1,"&lt;"&amp;20))</f>
        <v>-3</v>
      </c>
      <c r="BO37">
        <f>(RANK(_calc_라운드기준!V37,_calc_라운드기준!$B37:$AT37,0)+COUNTIFS(_calc_라운드기준!$B37:$AT37,_calc_라운드기준!V37,$B$1:$AT$1,"&lt;"&amp;21))-(RANK(V37,$B37:$AT37,0)+COUNTIFS($B37:$AT37,V37,$B$1:$AT$1,"&lt;"&amp;21))</f>
        <v>22</v>
      </c>
      <c r="BP37">
        <f>(RANK(_calc_라운드기준!W37,_calc_라운드기준!$B37:$AT37,0)+COUNTIFS(_calc_라운드기준!$B37:$AT37,_calc_라운드기준!W37,$B$1:$AT$1,"&lt;"&amp;22))-(RANK(W37,$B37:$AT37,0)+COUNTIFS($B37:$AT37,W37,$B$1:$AT$1,"&lt;"&amp;22))</f>
        <v>20</v>
      </c>
      <c r="BQ37">
        <f>(RANK(_calc_라운드기준!X37,_calc_라운드기준!$B37:$AT37,0)+COUNTIFS(_calc_라운드기준!$B37:$AT37,_calc_라운드기준!X37,$B$1:$AT$1,"&lt;"&amp;23))-(RANK(X37,$B37:$AT37,0)+COUNTIFS($B37:$AT37,X37,$B$1:$AT$1,"&lt;"&amp;23))</f>
        <v>-25</v>
      </c>
      <c r="BR37">
        <f>(RANK(_calc_라운드기준!Y37,_calc_라운드기준!$B37:$AT37,0)+COUNTIFS(_calc_라운드기준!$B37:$AT37,_calc_라운드기준!Y37,$B$1:$AT$1,"&lt;"&amp;24))-(RANK(Y37,$B37:$AT37,0)+COUNTIFS($B37:$AT37,Y37,$B$1:$AT$1,"&lt;"&amp;24))</f>
        <v>-8</v>
      </c>
      <c r="BS37">
        <f>(RANK(_calc_라운드기준!Z37,_calc_라운드기준!$B37:$AT37,0)+COUNTIFS(_calc_라운드기준!$B37:$AT37,_calc_라운드기준!Z37,$B$1:$AT$1,"&lt;"&amp;25))-(RANK(Z37,$B37:$AT37,0)+COUNTIFS($B37:$AT37,Z37,$B$1:$AT$1,"&lt;"&amp;25))</f>
        <v>-14</v>
      </c>
      <c r="BT37">
        <f>(RANK(_calc_라운드기준!AA37,_calc_라운드기준!$B37:$AT37,0)+COUNTIFS(_calc_라운드기준!$B37:$AT37,_calc_라운드기준!AA37,$B$1:$AT$1,"&lt;"&amp;26))-(RANK(AA37,$B37:$AT37,0)+COUNTIFS($B37:$AT37,AA37,$B$1:$AT$1,"&lt;"&amp;26))</f>
        <v>3</v>
      </c>
      <c r="BU37">
        <f>(RANK(_calc_라운드기준!AB37,_calc_라운드기준!$B37:$AT37,0)+COUNTIFS(_calc_라운드기준!$B37:$AT37,_calc_라운드기준!AB37,$B$1:$AT$1,"&lt;"&amp;27))-(RANK(AB37,$B37:$AT37,0)+COUNTIFS($B37:$AT37,AB37,$B$1:$AT$1,"&lt;"&amp;27))</f>
        <v>-11</v>
      </c>
      <c r="BV37">
        <f>(RANK(_calc_라운드기준!AC37,_calc_라운드기준!$B37:$AT37,0)+COUNTIFS(_calc_라운드기준!$B37:$AT37,_calc_라운드기준!AC37,$B$1:$AT$1,"&lt;"&amp;28))-(RANK(AC37,$B37:$AT37,0)+COUNTIFS($B37:$AT37,AC37,$B$1:$AT$1,"&lt;"&amp;28))</f>
        <v>-25</v>
      </c>
      <c r="BW37">
        <f>(RANK(_calc_라운드기준!AD37,_calc_라운드기준!$B37:$AT37,0)+COUNTIFS(_calc_라운드기준!$B37:$AT37,_calc_라운드기준!AD37,$B$1:$AT$1,"&lt;"&amp;29))-(RANK(AD37,$B37:$AT37,0)+COUNTIFS($B37:$AT37,AD37,$B$1:$AT$1,"&lt;"&amp;29))</f>
        <v>-3</v>
      </c>
      <c r="BX37">
        <f>(RANK(_calc_라운드기준!AE37,_calc_라운드기준!$B37:$AT37,0)+COUNTIFS(_calc_라운드기준!$B37:$AT37,_calc_라운드기준!AE37,$B$1:$AT$1,"&lt;"&amp;30))-(RANK(AE37,$B37:$AT37,0)+COUNTIFS($B37:$AT37,AE37,$B$1:$AT$1,"&lt;"&amp;30))</f>
        <v>10</v>
      </c>
      <c r="BY37">
        <f>(RANK(_calc_라운드기준!AF37,_calc_라운드기준!$B37:$AT37,0)+COUNTIFS(_calc_라운드기준!$B37:$AT37,_calc_라운드기준!AF37,$B$1:$AT$1,"&lt;"&amp;31))-(RANK(AF37,$B37:$AT37,0)+COUNTIFS($B37:$AT37,AF37,$B$1:$AT$1,"&lt;"&amp;31))</f>
        <v>8</v>
      </c>
      <c r="BZ37">
        <f>(RANK(_calc_라운드기준!AG37,_calc_라운드기준!$B37:$AT37,0)+COUNTIFS(_calc_라운드기준!$B37:$AT37,_calc_라운드기준!AG37,$B$1:$AT$1,"&lt;"&amp;32))-(RANK(AG37,$B37:$AT37,0)+COUNTIFS($B37:$AT37,AG37,$B$1:$AT$1,"&lt;"&amp;32))</f>
        <v>4</v>
      </c>
      <c r="CA37">
        <f>(RANK(_calc_라운드기준!AH37,_calc_라운드기준!$B37:$AT37,0)+COUNTIFS(_calc_라운드기준!$B37:$AT37,_calc_라운드기준!AH37,$B$1:$AT$1,"&lt;"&amp;33))-(RANK(AH37,$B37:$AT37,0)+COUNTIFS($B37:$AT37,AH37,$B$1:$AT$1,"&lt;"&amp;33))</f>
        <v>12</v>
      </c>
      <c r="CB37">
        <f>(RANK(_calc_라운드기준!AI37,_calc_라운드기준!$B37:$AT37,0)+COUNTIFS(_calc_라운드기준!$B37:$AT37,_calc_라운드기준!AI37,$B$1:$AT$1,"&lt;"&amp;34))-(RANK(AI37,$B37:$AT37,0)+COUNTIFS($B37:$AT37,AI37,$B$1:$AT$1,"&lt;"&amp;34))</f>
        <v>17</v>
      </c>
      <c r="CC37">
        <f>(RANK(_calc_라운드기준!AJ37,_calc_라운드기준!$B37:$AT37,0)+COUNTIFS(_calc_라운드기준!$B37:$AT37,_calc_라운드기준!AJ37,$B$1:$AT$1,"&lt;"&amp;35))-(RANK(AJ37,$B37:$AT37,0)+COUNTIFS($B37:$AT37,AJ37,$B$1:$AT$1,"&lt;"&amp;35))</f>
        <v>29</v>
      </c>
      <c r="CD37">
        <f>(RANK(_calc_라운드기준!AK37,_calc_라운드기준!$B37:$AT37,0)+COUNTIFS(_calc_라운드기준!$B37:$AT37,_calc_라운드기준!AK37,$B$1:$AT$1,"&lt;"&amp;36))-(RANK(AK37,$B37:$AT37,0)+COUNTIFS($B37:$AT37,AK37,$B$1:$AT$1,"&lt;"&amp;36))</f>
        <v>5</v>
      </c>
      <c r="CE37">
        <f>(RANK(_calc_라운드기준!AL37,_calc_라운드기준!$B37:$AT37,0)+COUNTIFS(_calc_라운드기준!$B37:$AT37,_calc_라운드기준!AL37,$B$1:$AT$1,"&lt;"&amp;37))-(RANK(AL37,$B37:$AT37,0)+COUNTIFS($B37:$AT37,AL37,$B$1:$AT$1,"&lt;"&amp;37))</f>
        <v>12</v>
      </c>
      <c r="CF37">
        <f>(RANK(_calc_라운드기준!AM37,_calc_라운드기준!$B37:$AT37,0)+COUNTIFS(_calc_라운드기준!$B37:$AT37,_calc_라운드기준!AM37,$B$1:$AT$1,"&lt;"&amp;38))-(RANK(AM37,$B37:$AT37,0)+COUNTIFS($B37:$AT37,AM37,$B$1:$AT$1,"&lt;"&amp;38))</f>
        <v>2</v>
      </c>
      <c r="CG37">
        <f>(RANK(_calc_라운드기준!AN37,_calc_라운드기준!$B37:$AT37,0)+COUNTIFS(_calc_라운드기준!$B37:$AT37,_calc_라운드기준!AN37,$B$1:$AT$1,"&lt;"&amp;39))-(RANK(AN37,$B37:$AT37,0)+COUNTIFS($B37:$AT37,AN37,$B$1:$AT$1,"&lt;"&amp;39))</f>
        <v>-30</v>
      </c>
      <c r="CH37">
        <f>(RANK(_calc_라운드기준!AO37,_calc_라운드기준!$B37:$AT37,0)+COUNTIFS(_calc_라운드기준!$B37:$AT37,_calc_라운드기준!AO37,$B$1:$AT$1,"&lt;"&amp;40))-(RANK(AO37,$B37:$AT37,0)+COUNTIFS($B37:$AT37,AO37,$B$1:$AT$1,"&lt;"&amp;40))</f>
        <v>-15</v>
      </c>
      <c r="CI37">
        <f>(RANK(_calc_라운드기준!AP37,_calc_라운드기준!$B37:$AT37,0)+COUNTIFS(_calc_라운드기준!$B37:$AT37,_calc_라운드기준!AP37,$B$1:$AT$1,"&lt;"&amp;41))-(RANK(AP37,$B37:$AT37,0)+COUNTIFS($B37:$AT37,AP37,$B$1:$AT$1,"&lt;"&amp;41))</f>
        <v>-2</v>
      </c>
      <c r="CJ37">
        <f>(RANK(_calc_라운드기준!AQ37,_calc_라운드기준!$B37:$AT37,0)+COUNTIFS(_calc_라운드기준!$B37:$AT37,_calc_라운드기준!AQ37,$B$1:$AT$1,"&lt;"&amp;42))-(RANK(AQ37,$B37:$AT37,0)+COUNTIFS($B37:$AT37,AQ37,$B$1:$AT$1,"&lt;"&amp;42))</f>
        <v>-19</v>
      </c>
      <c r="CK37">
        <f>(RANK(_calc_라운드기준!AR37,_calc_라운드기준!$B37:$AT37,0)+COUNTIFS(_calc_라운드기준!$B37:$AT37,_calc_라운드기준!AR37,$B$1:$AT$1,"&lt;"&amp;43))-(RANK(AR37,$B37:$AT37,0)+COUNTIFS($B37:$AT37,AR37,$B$1:$AT$1,"&lt;"&amp;43))</f>
        <v>-2</v>
      </c>
      <c r="CL37">
        <f>(RANK(_calc_라운드기준!AS37,_calc_라운드기준!$B37:$AT37,0)+COUNTIFS(_calc_라운드기준!$B37:$AT37,_calc_라운드기준!AS37,$B$1:$AT$1,"&lt;"&amp;44))-(RANK(AS37,$B37:$AT37,0)+COUNTIFS($B37:$AT37,AS37,$B$1:$AT$1,"&lt;"&amp;44))</f>
        <v>19</v>
      </c>
      <c r="CM37">
        <f>(RANK(_calc_라운드기준!AT37,_calc_라운드기준!$B37:$AT37,0)+COUNTIFS(_calc_라운드기준!$B37:$AT37,_calc_라운드기준!AT37,$B$1:$AT$1,"&lt;"&amp;45))-(RANK(AT37,$B37:$AT37,0)+COUNTIFS($B37:$AT37,AT37,$B$1:$AT$1,"&lt;"&amp;45))</f>
        <v>16</v>
      </c>
      <c r="CN37">
        <f t="shared" si="45"/>
        <v>33</v>
      </c>
      <c r="CO37">
        <f t="shared" si="46"/>
        <v>28</v>
      </c>
      <c r="CP37">
        <f t="shared" si="47"/>
        <v>24</v>
      </c>
      <c r="CQ37">
        <f t="shared" si="48"/>
        <v>36</v>
      </c>
      <c r="CR37">
        <f t="shared" si="49"/>
        <v>41</v>
      </c>
      <c r="CS37">
        <f t="shared" si="50"/>
        <v>20</v>
      </c>
      <c r="CT37">
        <f t="shared" si="51"/>
        <v>25</v>
      </c>
      <c r="CU37">
        <f t="shared" si="52"/>
        <v>42</v>
      </c>
      <c r="CV37">
        <f t="shared" si="53"/>
        <v>39</v>
      </c>
      <c r="CW37">
        <f t="shared" si="54"/>
        <v>17</v>
      </c>
      <c r="CX37">
        <f t="shared" si="55"/>
        <v>7</v>
      </c>
      <c r="CY37">
        <f t="shared" si="56"/>
        <v>15</v>
      </c>
      <c r="CZ37">
        <f t="shared" si="57"/>
        <v>11</v>
      </c>
      <c r="DA37">
        <f t="shared" si="58"/>
        <v>3</v>
      </c>
      <c r="DB37">
        <f t="shared" si="59"/>
        <v>21</v>
      </c>
      <c r="DC37">
        <f t="shared" si="60"/>
        <v>29</v>
      </c>
      <c r="DD37">
        <f t="shared" si="61"/>
        <v>34</v>
      </c>
      <c r="DE37">
        <f t="shared" si="62"/>
        <v>13</v>
      </c>
      <c r="DF37">
        <f t="shared" si="63"/>
        <v>18</v>
      </c>
      <c r="DG37">
        <f t="shared" si="64"/>
        <v>30</v>
      </c>
      <c r="DH37">
        <f t="shared" si="65"/>
        <v>2</v>
      </c>
      <c r="DI37">
        <f t="shared" si="66"/>
        <v>4</v>
      </c>
      <c r="DJ37">
        <f t="shared" si="67"/>
        <v>43</v>
      </c>
      <c r="DK37">
        <f t="shared" si="68"/>
        <v>32</v>
      </c>
      <c r="DL37">
        <f t="shared" si="69"/>
        <v>37</v>
      </c>
      <c r="DM37">
        <f t="shared" si="70"/>
        <v>22</v>
      </c>
      <c r="DN37">
        <f t="shared" si="71"/>
        <v>35</v>
      </c>
      <c r="DO37">
        <f t="shared" si="72"/>
        <v>44</v>
      </c>
      <c r="DP37">
        <f t="shared" si="73"/>
        <v>31</v>
      </c>
      <c r="DQ37">
        <f t="shared" si="74"/>
        <v>12</v>
      </c>
      <c r="DR37">
        <f t="shared" si="75"/>
        <v>14</v>
      </c>
      <c r="DS37">
        <f t="shared" si="76"/>
        <v>19</v>
      </c>
      <c r="DT37">
        <f t="shared" si="77"/>
        <v>9</v>
      </c>
      <c r="DU37">
        <f t="shared" si="78"/>
        <v>6</v>
      </c>
      <c r="DV37">
        <f t="shared" si="79"/>
        <v>1</v>
      </c>
      <c r="DW37">
        <f t="shared" si="80"/>
        <v>16</v>
      </c>
      <c r="DX37">
        <f t="shared" si="81"/>
        <v>10</v>
      </c>
      <c r="DY37">
        <f t="shared" si="82"/>
        <v>23</v>
      </c>
      <c r="DZ37">
        <f t="shared" si="83"/>
        <v>45</v>
      </c>
      <c r="EA37">
        <f t="shared" si="84"/>
        <v>38</v>
      </c>
      <c r="EB37">
        <f t="shared" si="85"/>
        <v>26</v>
      </c>
      <c r="EC37">
        <f t="shared" si="86"/>
        <v>40</v>
      </c>
      <c r="ED37">
        <f t="shared" si="87"/>
        <v>27</v>
      </c>
      <c r="EE37">
        <f t="shared" si="88"/>
        <v>5</v>
      </c>
      <c r="EF37">
        <f t="shared" si="89"/>
        <v>8</v>
      </c>
    </row>
    <row r="38" spans="1:136" ht="16.5" customHeight="1">
      <c r="A38">
        <f>_calc_라운드기준!A38</f>
        <v>1208</v>
      </c>
      <c r="B38">
        <f>INDEX(_calc_누적빈도!B:B,$A38)-INDEX(_calc_누적빈도!B:B,$A38-기준300회_후보!$B$1)</f>
        <v>39</v>
      </c>
      <c r="C38">
        <f>INDEX(_calc_누적빈도!C:C,$A38)-INDEX(_calc_누적빈도!C:C,$A38-기준300회_후보!$B$1)</f>
        <v>32</v>
      </c>
      <c r="D38">
        <f>INDEX(_calc_누적빈도!D:D,$A38)-INDEX(_calc_누적빈도!D:D,$A38-기준300회_후보!$B$1)</f>
        <v>51</v>
      </c>
      <c r="E38">
        <f>INDEX(_calc_누적빈도!E:E,$A38)-INDEX(_calc_누적빈도!E:E,$A38-기준300회_후보!$B$1)</f>
        <v>36</v>
      </c>
      <c r="F38">
        <f>INDEX(_calc_누적빈도!F:F,$A38)-INDEX(_calc_누적빈도!F:F,$A38-기준300회_후보!$B$1)</f>
        <v>26</v>
      </c>
      <c r="G38">
        <f>INDEX(_calc_누적빈도!G:G,$A38)-INDEX(_calc_누적빈도!G:G,$A38-기준300회_후보!$B$1)</f>
        <v>49</v>
      </c>
      <c r="H38">
        <f>INDEX(_calc_누적빈도!H:H,$A38)-INDEX(_calc_누적빈도!H:H,$A38-기준300회_후보!$B$1)</f>
        <v>47</v>
      </c>
      <c r="I38">
        <f>INDEX(_calc_누적빈도!I:I,$A38)-INDEX(_calc_누적빈도!I:I,$A38-기준300회_후보!$B$1)</f>
        <v>31</v>
      </c>
      <c r="J38">
        <f>INDEX(_calc_누적빈도!J:J,$A38)-INDEX(_calc_누적빈도!J:J,$A38-기준300회_후보!$B$1)</f>
        <v>39</v>
      </c>
      <c r="K38">
        <f>INDEX(_calc_누적빈도!K:K,$A38)-INDEX(_calc_누적빈도!K:K,$A38-기준300회_후보!$B$1)</f>
        <v>33</v>
      </c>
      <c r="L38">
        <f>INDEX(_calc_누적빈도!L:L,$A38)-INDEX(_calc_누적빈도!L:L,$A38-기준300회_후보!$B$1)</f>
        <v>41</v>
      </c>
      <c r="M38">
        <f>INDEX(_calc_누적빈도!M:M,$A38)-INDEX(_calc_누적빈도!M:M,$A38-기준300회_후보!$B$1)</f>
        <v>48</v>
      </c>
      <c r="N38">
        <f>INDEX(_calc_누적빈도!N:N,$A38)-INDEX(_calc_누적빈도!N:N,$A38-기준300회_후보!$B$1)</f>
        <v>47</v>
      </c>
      <c r="O38">
        <f>INDEX(_calc_누적빈도!O:O,$A38)-INDEX(_calc_누적빈도!O:O,$A38-기준300회_후보!$B$1)</f>
        <v>41</v>
      </c>
      <c r="P38">
        <f>INDEX(_calc_누적빈도!P:P,$A38)-INDEX(_calc_누적빈도!P:P,$A38-기준300회_후보!$B$1)</f>
        <v>40</v>
      </c>
      <c r="Q38">
        <f>INDEX(_calc_누적빈도!Q:Q,$A38)-INDEX(_calc_누적빈도!Q:Q,$A38-기준300회_후보!$B$1)</f>
        <v>49</v>
      </c>
      <c r="R38">
        <f>INDEX(_calc_누적빈도!R:R,$A38)-INDEX(_calc_누적빈도!R:R,$A38-기준300회_후보!$B$1)</f>
        <v>36</v>
      </c>
      <c r="S38">
        <f>INDEX(_calc_누적빈도!S:S,$A38)-INDEX(_calc_누적빈도!S:S,$A38-기준300회_후보!$B$1)</f>
        <v>41</v>
      </c>
      <c r="T38">
        <f>INDEX(_calc_누적빈도!T:T,$A38)-INDEX(_calc_누적빈도!T:T,$A38-기준300회_후보!$B$1)</f>
        <v>38</v>
      </c>
      <c r="U38">
        <f>INDEX(_calc_누적빈도!U:U,$A38)-INDEX(_calc_누적빈도!U:U,$A38-기준300회_후보!$B$1)</f>
        <v>38</v>
      </c>
      <c r="V38">
        <f>INDEX(_calc_누적빈도!V:V,$A38)-INDEX(_calc_누적빈도!V:V,$A38-기준300회_후보!$B$1)</f>
        <v>44</v>
      </c>
      <c r="W38">
        <f>INDEX(_calc_누적빈도!W:W,$A38)-INDEX(_calc_누적빈도!W:W,$A38-기준300회_후보!$B$1)</f>
        <v>42</v>
      </c>
      <c r="X38">
        <f>INDEX(_calc_누적빈도!X:X,$A38)-INDEX(_calc_누적빈도!X:X,$A38-기준300회_후보!$B$1)</f>
        <v>38</v>
      </c>
      <c r="Y38">
        <f>INDEX(_calc_누적빈도!Y:Y,$A38)-INDEX(_calc_누적빈도!Y:Y,$A38-기준300회_후보!$B$1)</f>
        <v>44</v>
      </c>
      <c r="Z38">
        <f>INDEX(_calc_누적빈도!Z:Z,$A38)-INDEX(_calc_누적빈도!Z:Z,$A38-기준300회_후보!$B$1)</f>
        <v>30</v>
      </c>
      <c r="AA38">
        <f>INDEX(_calc_누적빈도!AA:AA,$A38)-INDEX(_calc_누적빈도!AA:AA,$A38-기준300회_후보!$B$1)</f>
        <v>39</v>
      </c>
      <c r="AB38">
        <f>INDEX(_calc_누적빈도!AB:AB,$A38)-INDEX(_calc_누적빈도!AB:AB,$A38-기준300회_후보!$B$1)</f>
        <v>42</v>
      </c>
      <c r="AC38">
        <f>INDEX(_calc_누적빈도!AC:AC,$A38)-INDEX(_calc_누적빈도!AC:AC,$A38-기준300회_후보!$B$1)</f>
        <v>37</v>
      </c>
      <c r="AD38">
        <f>INDEX(_calc_누적빈도!AD:AD,$A38)-INDEX(_calc_누적빈도!AD:AD,$A38-기준300회_후보!$B$1)</f>
        <v>42</v>
      </c>
      <c r="AE38">
        <f>INDEX(_calc_누적빈도!AE:AE,$A38)-INDEX(_calc_누적빈도!AE:AE,$A38-기준300회_후보!$B$1)</f>
        <v>44</v>
      </c>
      <c r="AF38">
        <f>INDEX(_calc_누적빈도!AF:AF,$A38)-INDEX(_calc_누적빈도!AF:AF,$A38-기준300회_후보!$B$1)</f>
        <v>40</v>
      </c>
      <c r="AG38">
        <f>INDEX(_calc_누적빈도!AG:AG,$A38)-INDEX(_calc_누적빈도!AG:AG,$A38-기준300회_후보!$B$1)</f>
        <v>36</v>
      </c>
      <c r="AH38">
        <f>INDEX(_calc_누적빈도!AH:AH,$A38)-INDEX(_calc_누적빈도!AH:AH,$A38-기준300회_후보!$B$1)</f>
        <v>46</v>
      </c>
      <c r="AI38">
        <f>INDEX(_calc_누적빈도!AI:AI,$A38)-INDEX(_calc_누적빈도!AI:AI,$A38-기준300회_후보!$B$1)</f>
        <v>39</v>
      </c>
      <c r="AJ38">
        <f>INDEX(_calc_누적빈도!AJ:AJ,$A38)-INDEX(_calc_누적빈도!AJ:AJ,$A38-기준300회_후보!$B$1)</f>
        <v>49</v>
      </c>
      <c r="AK38">
        <f>INDEX(_calc_누적빈도!AK:AK,$A38)-INDEX(_calc_누적빈도!AK:AK,$A38-기준300회_후보!$B$1)</f>
        <v>41</v>
      </c>
      <c r="AL38">
        <f>INDEX(_calc_누적빈도!AL:AL,$A38)-INDEX(_calc_누적빈도!AL:AL,$A38-기준300회_후보!$B$1)</f>
        <v>45</v>
      </c>
      <c r="AM38">
        <f>INDEX(_calc_누적빈도!AM:AM,$A38)-INDEX(_calc_누적빈도!AM:AM,$A38-기준300회_후보!$B$1)</f>
        <v>44</v>
      </c>
      <c r="AN38">
        <f>INDEX(_calc_누적빈도!AN:AN,$A38)-INDEX(_calc_누적빈도!AN:AN,$A38-기준300회_후보!$B$1)</f>
        <v>34</v>
      </c>
      <c r="AO38">
        <f>INDEX(_calc_누적빈도!AO:AO,$A38)-INDEX(_calc_누적빈도!AO:AO,$A38-기준300회_후보!$B$1)</f>
        <v>39</v>
      </c>
      <c r="AP38">
        <f>INDEX(_calc_누적빈도!AP:AP,$A38)-INDEX(_calc_누적빈도!AP:AP,$A38-기준300회_후보!$B$1)</f>
        <v>36</v>
      </c>
      <c r="AQ38">
        <f>INDEX(_calc_누적빈도!AQ:AQ,$A38)-INDEX(_calc_누적빈도!AQ:AQ,$A38-기준300회_후보!$B$1)</f>
        <v>36</v>
      </c>
      <c r="AR38">
        <f>INDEX(_calc_누적빈도!AR:AR,$A38)-INDEX(_calc_누적빈도!AR:AR,$A38-기준300회_후보!$B$1)</f>
        <v>29</v>
      </c>
      <c r="AS38">
        <f>INDEX(_calc_누적빈도!AS:AS,$A38)-INDEX(_calc_누적빈도!AS:AS,$A38-기준300회_후보!$B$1)</f>
        <v>41</v>
      </c>
      <c r="AT38">
        <f>INDEX(_calc_누적빈도!AT:AT,$A38)-INDEX(_calc_누적빈도!AT:AT,$A38-기준300회_후보!$B$1)</f>
        <v>41</v>
      </c>
      <c r="AU38">
        <f>(RANK(_calc_라운드기준!B38,_calc_라운드기준!$B38:$AT38,0)+COUNTIFS(_calc_라운드기준!$B38:$AT38,_calc_라운드기준!B38,$B$1:$AT$1,"&lt;"&amp;1))-(RANK(B38,$B38:$AT38,0)+COUNTIFS($B38:$AT38,B38,$B$1:$AT$1,"&lt;"&amp;1))</f>
        <v>-9</v>
      </c>
      <c r="AV38">
        <f>(RANK(_calc_라운드기준!C38,_calc_라운드기준!$B38:$AT38,0)+COUNTIFS(_calc_라운드기준!$B38:$AT38,_calc_라운드기준!C38,$B$1:$AT$1,"&lt;"&amp;2))-(RANK(C38,$B38:$AT38,0)+COUNTIFS($B38:$AT38,C38,$B$1:$AT$1,"&lt;"&amp;2))</f>
        <v>-2</v>
      </c>
      <c r="AW38">
        <f>(RANK(_calc_라운드기준!D38,_calc_라운드기준!$B38:$AT38,0)+COUNTIFS(_calc_라운드기준!$B38:$AT38,_calc_라운드기준!D38,$B$1:$AT$1,"&lt;"&amp;3))-(RANK(D38,$B38:$AT38,0)+COUNTIFS($B38:$AT38,D38,$B$1:$AT$1,"&lt;"&amp;3))</f>
        <v>0</v>
      </c>
      <c r="AX38">
        <f>(RANK(_calc_라운드기준!E38,_calc_라운드기준!$B38:$AT38,0)+COUNTIFS(_calc_라운드기준!$B38:$AT38,_calc_라운드기준!E38,$B$1:$AT$1,"&lt;"&amp;4))-(RANK(E38,$B38:$AT38,0)+COUNTIFS($B38:$AT38,E38,$B$1:$AT$1,"&lt;"&amp;4))</f>
        <v>-12</v>
      </c>
      <c r="AY38">
        <f>(RANK(_calc_라운드기준!F38,_calc_라운드기준!$B38:$AT38,0)+COUNTIFS(_calc_라운드기준!$B38:$AT38,_calc_라운드기준!F38,$B$1:$AT$1,"&lt;"&amp;5))-(RANK(F38,$B38:$AT38,0)+COUNTIFS($B38:$AT38,F38,$B$1:$AT$1,"&lt;"&amp;5))</f>
        <v>-22</v>
      </c>
      <c r="AZ38">
        <f>(RANK(_calc_라운드기준!G38,_calc_라운드기준!$B38:$AT38,0)+COUNTIFS(_calc_라운드기준!$B38:$AT38,_calc_라운드기준!G38,$B$1:$AT$1,"&lt;"&amp;6))-(RANK(G38,$B38:$AT38,0)+COUNTIFS($B38:$AT38,G38,$B$1:$AT$1,"&lt;"&amp;6))</f>
        <v>7</v>
      </c>
      <c r="BA38">
        <f>(RANK(_calc_라운드기준!H38,_calc_라운드기준!$B38:$AT38,0)+COUNTIFS(_calc_라운드기준!$B38:$AT38,_calc_라운드기준!H38,$B$1:$AT$1,"&lt;"&amp;7))-(RANK(H38,$B38:$AT38,0)+COUNTIFS($B38:$AT38,H38,$B$1:$AT$1,"&lt;"&amp;7))</f>
        <v>-1</v>
      </c>
      <c r="BB38">
        <f>(RANK(_calc_라운드기준!I38,_calc_라운드기준!$B38:$AT38,0)+COUNTIFS(_calc_라운드기준!$B38:$AT38,_calc_라운드기준!I38,$B$1:$AT$1,"&lt;"&amp;8))-(RANK(I38,$B38:$AT38,0)+COUNTIFS($B38:$AT38,I38,$B$1:$AT$1,"&lt;"&amp;8))</f>
        <v>-25</v>
      </c>
      <c r="BC38">
        <f>(RANK(_calc_라운드기준!J38,_calc_라운드기준!$B38:$AT38,0)+COUNTIFS(_calc_라운드기준!$B38:$AT38,_calc_라운드기준!J38,$B$1:$AT$1,"&lt;"&amp;9))-(RANK(J38,$B38:$AT38,0)+COUNTIFS($B38:$AT38,J38,$B$1:$AT$1,"&lt;"&amp;9))</f>
        <v>-16</v>
      </c>
      <c r="BD38">
        <f>(RANK(_calc_라운드기준!K38,_calc_라운드기준!$B38:$AT38,0)+COUNTIFS(_calc_라운드기준!$B38:$AT38,_calc_라운드기준!K38,$B$1:$AT$1,"&lt;"&amp;10))-(RANK(K38,$B38:$AT38,0)+COUNTIFS($B38:$AT38,K38,$B$1:$AT$1,"&lt;"&amp;10))</f>
        <v>4</v>
      </c>
      <c r="BE38">
        <f>(RANK(_calc_라운드기준!L38,_calc_라운드기준!$B38:$AT38,0)+COUNTIFS(_calc_라운드기준!$B38:$AT38,_calc_라운드기준!L38,$B$1:$AT$1,"&lt;"&amp;11))-(RANK(L38,$B38:$AT38,0)+COUNTIFS($B38:$AT38,L38,$B$1:$AT$1,"&lt;"&amp;11))</f>
        <v>17</v>
      </c>
      <c r="BF38">
        <f>(RANK(_calc_라운드기준!M38,_calc_라운드기준!$B38:$AT38,0)+COUNTIFS(_calc_라운드기준!$B38:$AT38,_calc_라운드기준!M38,$B$1:$AT$1,"&lt;"&amp;12))-(RANK(M38,$B38:$AT38,0)+COUNTIFS($B38:$AT38,M38,$B$1:$AT$1,"&lt;"&amp;12))</f>
        <v>6</v>
      </c>
      <c r="BG38">
        <f>(RANK(_calc_라운드기준!N38,_calc_라운드기준!$B38:$AT38,0)+COUNTIFS(_calc_라운드기준!$B38:$AT38,_calc_라운드기준!N38,$B$1:$AT$1,"&lt;"&amp;13))-(RANK(N38,$B38:$AT38,0)+COUNTIFS($B38:$AT38,N38,$B$1:$AT$1,"&lt;"&amp;13))</f>
        <v>11</v>
      </c>
      <c r="BH38">
        <f>(RANK(_calc_라운드기준!O38,_calc_라운드기준!$B38:$AT38,0)+COUNTIFS(_calc_라운드기준!$B38:$AT38,_calc_라운드기준!O38,$B$1:$AT$1,"&lt;"&amp;14))-(RANK(O38,$B38:$AT38,0)+COUNTIFS($B38:$AT38,O38,$B$1:$AT$1,"&lt;"&amp;14))</f>
        <v>22</v>
      </c>
      <c r="BI38">
        <f>(RANK(_calc_라운드기준!P38,_calc_라운드기준!$B38:$AT38,0)+COUNTIFS(_calc_라운드기준!$B38:$AT38,_calc_라운드기준!P38,$B$1:$AT$1,"&lt;"&amp;15))-(RANK(P38,$B38:$AT38,0)+COUNTIFS($B38:$AT38,P38,$B$1:$AT$1,"&lt;"&amp;15))</f>
        <v>1</v>
      </c>
      <c r="BJ38">
        <f>(RANK(_calc_라운드기준!Q38,_calc_라운드기준!$B38:$AT38,0)+COUNTIFS(_calc_라운드기준!$B38:$AT38,_calc_라운드기준!Q38,$B$1:$AT$1,"&lt;"&amp;16))-(RANK(Q38,$B38:$AT38,0)+COUNTIFS($B38:$AT38,Q38,$B$1:$AT$1,"&lt;"&amp;16))</f>
        <v>-1</v>
      </c>
      <c r="BK38">
        <f>(RANK(_calc_라운드기준!R38,_calc_라운드기준!$B38:$AT38,0)+COUNTIFS(_calc_라운드기준!$B38:$AT38,_calc_라운드기준!R38,$B$1:$AT$1,"&lt;"&amp;17))-(RANK(R38,$B38:$AT38,0)+COUNTIFS($B38:$AT38,R38,$B$1:$AT$1,"&lt;"&amp;17))</f>
        <v>-10</v>
      </c>
      <c r="BL38">
        <f>(RANK(_calc_라운드기준!S38,_calc_라운드기준!$B38:$AT38,0)+COUNTIFS(_calc_라운드기준!$B38:$AT38,_calc_라운드기준!S38,$B$1:$AT$1,"&lt;"&amp;18))-(RANK(S38,$B38:$AT38,0)+COUNTIFS($B38:$AT38,S38,$B$1:$AT$1,"&lt;"&amp;18))</f>
        <v>7</v>
      </c>
      <c r="BM38">
        <f>(RANK(_calc_라운드기준!T38,_calc_라운드기준!$B38:$AT38,0)+COUNTIFS(_calc_라운드기준!$B38:$AT38,_calc_라운드기준!T38,$B$1:$AT$1,"&lt;"&amp;19))-(RANK(T38,$B38:$AT38,0)+COUNTIFS($B38:$AT38,T38,$B$1:$AT$1,"&lt;"&amp;19))</f>
        <v>5</v>
      </c>
      <c r="BN38">
        <f>(RANK(_calc_라운드기준!U38,_calc_라운드기준!$B38:$AT38,0)+COUNTIFS(_calc_라운드기준!$B38:$AT38,_calc_라운드기준!U38,$B$1:$AT$1,"&lt;"&amp;20))-(RANK(U38,$B38:$AT38,0)+COUNTIFS($B38:$AT38,U38,$B$1:$AT$1,"&lt;"&amp;20))</f>
        <v>-4</v>
      </c>
      <c r="BO38">
        <f>(RANK(_calc_라운드기준!V38,_calc_라운드기준!$B38:$AT38,0)+COUNTIFS(_calc_라운드기준!$B38:$AT38,_calc_라운드기준!V38,$B$1:$AT$1,"&lt;"&amp;21))-(RANK(V38,$B38:$AT38,0)+COUNTIFS($B38:$AT38,V38,$B$1:$AT$1,"&lt;"&amp;21))</f>
        <v>18</v>
      </c>
      <c r="BP38">
        <f>(RANK(_calc_라운드기준!W38,_calc_라운드기준!$B38:$AT38,0)+COUNTIFS(_calc_라운드기준!$B38:$AT38,_calc_라운드기준!W38,$B$1:$AT$1,"&lt;"&amp;22))-(RANK(W38,$B38:$AT38,0)+COUNTIFS($B38:$AT38,W38,$B$1:$AT$1,"&lt;"&amp;22))</f>
        <v>27</v>
      </c>
      <c r="BQ38">
        <f>(RANK(_calc_라운드기준!X38,_calc_라운드기준!$B38:$AT38,0)+COUNTIFS(_calc_라운드기준!$B38:$AT38,_calc_라운드기준!X38,$B$1:$AT$1,"&lt;"&amp;23))-(RANK(X38,$B38:$AT38,0)+COUNTIFS($B38:$AT38,X38,$B$1:$AT$1,"&lt;"&amp;23))</f>
        <v>-26</v>
      </c>
      <c r="BR38">
        <f>(RANK(_calc_라운드기준!Y38,_calc_라운드기준!$B38:$AT38,0)+COUNTIFS(_calc_라운드기준!$B38:$AT38,_calc_라운드기준!Y38,$B$1:$AT$1,"&lt;"&amp;24))-(RANK(Y38,$B38:$AT38,0)+COUNTIFS($B38:$AT38,Y38,$B$1:$AT$1,"&lt;"&amp;24))</f>
        <v>-7</v>
      </c>
      <c r="BS38">
        <f>(RANK(_calc_라운드기준!Z38,_calc_라운드기준!$B38:$AT38,0)+COUNTIFS(_calc_라운드기준!$B38:$AT38,_calc_라운드기준!Z38,$B$1:$AT$1,"&lt;"&amp;25))-(RANK(Z38,$B38:$AT38,0)+COUNTIFS($B38:$AT38,Z38,$B$1:$AT$1,"&lt;"&amp;25))</f>
        <v>-24</v>
      </c>
      <c r="BT38">
        <f>(RANK(_calc_라운드기준!AA38,_calc_라운드기준!$B38:$AT38,0)+COUNTIFS(_calc_라운드기준!$B38:$AT38,_calc_라운드기준!AA38,$B$1:$AT$1,"&lt;"&amp;26))-(RANK(AA38,$B38:$AT38,0)+COUNTIFS($B38:$AT38,AA38,$B$1:$AT$1,"&lt;"&amp;26))</f>
        <v>2</v>
      </c>
      <c r="BU38">
        <f>(RANK(_calc_라운드기준!AB38,_calc_라운드기준!$B38:$AT38,0)+COUNTIFS(_calc_라운드기준!$B38:$AT38,_calc_라운드기준!AB38,$B$1:$AT$1,"&lt;"&amp;27))-(RANK(AB38,$B38:$AT38,0)+COUNTIFS($B38:$AT38,AB38,$B$1:$AT$1,"&lt;"&amp;27))</f>
        <v>-12</v>
      </c>
      <c r="BV38">
        <f>(RANK(_calc_라운드기준!AC38,_calc_라운드기준!$B38:$AT38,0)+COUNTIFS(_calc_라운드기준!$B38:$AT38,_calc_라운드기준!AC38,$B$1:$AT$1,"&lt;"&amp;28))-(RANK(AC38,$B38:$AT38,0)+COUNTIFS($B38:$AT38,AC38,$B$1:$AT$1,"&lt;"&amp;28))</f>
        <v>-26</v>
      </c>
      <c r="BW38">
        <f>(RANK(_calc_라운드기준!AD38,_calc_라운드기준!$B38:$AT38,0)+COUNTIFS(_calc_라운드기준!$B38:$AT38,_calc_라운드기준!AD38,$B$1:$AT$1,"&lt;"&amp;29))-(RANK(AD38,$B38:$AT38,0)+COUNTIFS($B38:$AT38,AD38,$B$1:$AT$1,"&lt;"&amp;29))</f>
        <v>-4</v>
      </c>
      <c r="BX38">
        <f>(RANK(_calc_라운드기준!AE38,_calc_라운드기준!$B38:$AT38,0)+COUNTIFS(_calc_라운드기준!$B38:$AT38,_calc_라운드기준!AE38,$B$1:$AT$1,"&lt;"&amp;30))-(RANK(AE38,$B38:$AT38,0)+COUNTIFS($B38:$AT38,AE38,$B$1:$AT$1,"&lt;"&amp;30))</f>
        <v>18</v>
      </c>
      <c r="BY38">
        <f>(RANK(_calc_라운드기준!AF38,_calc_라운드기준!$B38:$AT38,0)+COUNTIFS(_calc_라운드기준!$B38:$AT38,_calc_라운드기준!AF38,$B$1:$AT$1,"&lt;"&amp;31))-(RANK(AF38,$B38:$AT38,0)+COUNTIFS($B38:$AT38,AF38,$B$1:$AT$1,"&lt;"&amp;31))</f>
        <v>7</v>
      </c>
      <c r="BZ38">
        <f>(RANK(_calc_라운드기준!AG38,_calc_라운드기준!$B38:$AT38,0)+COUNTIFS(_calc_라운드기준!$B38:$AT38,_calc_라운드기준!AG38,$B$1:$AT$1,"&lt;"&amp;32))-(RANK(AG38,$B38:$AT38,0)+COUNTIFS($B38:$AT38,AG38,$B$1:$AT$1,"&lt;"&amp;32))</f>
        <v>0</v>
      </c>
      <c r="CA38">
        <f>(RANK(_calc_라운드기준!AH38,_calc_라운드기준!$B38:$AT38,0)+COUNTIFS(_calc_라운드기준!$B38:$AT38,_calc_라운드기준!AH38,$B$1:$AT$1,"&lt;"&amp;33))-(RANK(AH38,$B38:$AT38,0)+COUNTIFS($B38:$AT38,AH38,$B$1:$AT$1,"&lt;"&amp;33))</f>
        <v>12</v>
      </c>
      <c r="CB38">
        <f>(RANK(_calc_라운드기준!AI38,_calc_라운드기준!$B38:$AT38,0)+COUNTIFS(_calc_라운드기준!$B38:$AT38,_calc_라운드기준!AI38,$B$1:$AT$1,"&lt;"&amp;34))-(RANK(AI38,$B38:$AT38,0)+COUNTIFS($B38:$AT38,AI38,$B$1:$AT$1,"&lt;"&amp;34))</f>
        <v>17</v>
      </c>
      <c r="CC38">
        <f>(RANK(_calc_라운드기준!AJ38,_calc_라운드기준!$B38:$AT38,0)+COUNTIFS(_calc_라운드기준!$B38:$AT38,_calc_라운드기준!AJ38,$B$1:$AT$1,"&lt;"&amp;35))-(RANK(AJ38,$B38:$AT38,0)+COUNTIFS($B38:$AT38,AJ38,$B$1:$AT$1,"&lt;"&amp;35))</f>
        <v>28</v>
      </c>
      <c r="CD38">
        <f>(RANK(_calc_라운드기준!AK38,_calc_라운드기준!$B38:$AT38,0)+COUNTIFS(_calc_라운드기준!$B38:$AT38,_calc_라운드기준!AK38,$B$1:$AT$1,"&lt;"&amp;36))-(RANK(AK38,$B38:$AT38,0)+COUNTIFS($B38:$AT38,AK38,$B$1:$AT$1,"&lt;"&amp;36))</f>
        <v>13</v>
      </c>
      <c r="CE38">
        <f>(RANK(_calc_라운드기준!AL38,_calc_라운드기준!$B38:$AT38,0)+COUNTIFS(_calc_라운드기준!$B38:$AT38,_calc_라운드기준!AL38,$B$1:$AT$1,"&lt;"&amp;37))-(RANK(AL38,$B38:$AT38,0)+COUNTIFS($B38:$AT38,AL38,$B$1:$AT$1,"&lt;"&amp;37))</f>
        <v>4</v>
      </c>
      <c r="CF38">
        <f>(RANK(_calc_라운드기준!AM38,_calc_라운드기준!$B38:$AT38,0)+COUNTIFS(_calc_라운드기준!$B38:$AT38,_calc_라운드기준!AM38,$B$1:$AT$1,"&lt;"&amp;38))-(RANK(AM38,$B38:$AT38,0)+COUNTIFS($B38:$AT38,AM38,$B$1:$AT$1,"&lt;"&amp;38))</f>
        <v>1</v>
      </c>
      <c r="CG38">
        <f>(RANK(_calc_라운드기준!AN38,_calc_라운드기준!$B38:$AT38,0)+COUNTIFS(_calc_라운드기준!$B38:$AT38,_calc_라운드기준!AN38,$B$1:$AT$1,"&lt;"&amp;39))-(RANK(AN38,$B38:$AT38,0)+COUNTIFS($B38:$AT38,AN38,$B$1:$AT$1,"&lt;"&amp;39))</f>
        <v>-31</v>
      </c>
      <c r="CH38">
        <f>(RANK(_calc_라운드기준!AO38,_calc_라운드기준!$B38:$AT38,0)+COUNTIFS(_calc_라운드기준!$B38:$AT38,_calc_라운드기준!AO38,$B$1:$AT$1,"&lt;"&amp;40))-(RANK(AO38,$B38:$AT38,0)+COUNTIFS($B38:$AT38,AO38,$B$1:$AT$1,"&lt;"&amp;40))</f>
        <v>-14</v>
      </c>
      <c r="CI38">
        <f>(RANK(_calc_라운드기준!AP38,_calc_라운드기준!$B38:$AT38,0)+COUNTIFS(_calc_라운드기준!$B38:$AT38,_calc_라운드기준!AP38,$B$1:$AT$1,"&lt;"&amp;41))-(RANK(AP38,$B38:$AT38,0)+COUNTIFS($B38:$AT38,AP38,$B$1:$AT$1,"&lt;"&amp;41))</f>
        <v>0</v>
      </c>
      <c r="CJ38">
        <f>(RANK(_calc_라운드기준!AQ38,_calc_라운드기준!$B38:$AT38,0)+COUNTIFS(_calc_라운드기준!$B38:$AT38,_calc_라운드기준!AQ38,$B$1:$AT$1,"&lt;"&amp;42))-(RANK(AQ38,$B38:$AT38,0)+COUNTIFS($B38:$AT38,AQ38,$B$1:$AT$1,"&lt;"&amp;42))</f>
        <v>-17</v>
      </c>
      <c r="CK38">
        <f>(RANK(_calc_라운드기준!AR38,_calc_라운드기준!$B38:$AT38,0)+COUNTIFS(_calc_라운드기준!$B38:$AT38,_calc_라운드기준!AR38,$B$1:$AT$1,"&lt;"&amp;43))-(RANK(AR38,$B38:$AT38,0)+COUNTIFS($B38:$AT38,AR38,$B$1:$AT$1,"&lt;"&amp;43))</f>
        <v>-2</v>
      </c>
      <c r="CL38">
        <f>(RANK(_calc_라운드기준!AS38,_calc_라운드기준!$B38:$AT38,0)+COUNTIFS(_calc_라운드기준!$B38:$AT38,_calc_라운드기준!AS38,$B$1:$AT$1,"&lt;"&amp;44))-(RANK(AS38,$B38:$AT38,0)+COUNTIFS($B38:$AT38,AS38,$B$1:$AT$1,"&lt;"&amp;44))</f>
        <v>22</v>
      </c>
      <c r="CM38">
        <f>(RANK(_calc_라운드기준!AT38,_calc_라운드기준!$B38:$AT38,0)+COUNTIFS(_calc_라운드기준!$B38:$AT38,_calc_라운드기준!AT38,$B$1:$AT$1,"&lt;"&amp;45))-(RANK(AT38,$B38:$AT38,0)+COUNTIFS($B38:$AT38,AT38,$B$1:$AT$1,"&lt;"&amp;45))</f>
        <v>16</v>
      </c>
      <c r="CN38">
        <f t="shared" si="45"/>
        <v>33</v>
      </c>
      <c r="CO38">
        <f t="shared" si="46"/>
        <v>28</v>
      </c>
      <c r="CP38">
        <f t="shared" si="47"/>
        <v>23</v>
      </c>
      <c r="CQ38">
        <f t="shared" si="48"/>
        <v>35</v>
      </c>
      <c r="CR38">
        <f t="shared" si="49"/>
        <v>40</v>
      </c>
      <c r="CS38">
        <f t="shared" si="50"/>
        <v>13</v>
      </c>
      <c r="CT38">
        <f t="shared" si="51"/>
        <v>26</v>
      </c>
      <c r="CU38">
        <f t="shared" si="52"/>
        <v>42</v>
      </c>
      <c r="CV38">
        <f t="shared" si="53"/>
        <v>38</v>
      </c>
      <c r="CW38">
        <f t="shared" si="54"/>
        <v>18</v>
      </c>
      <c r="CX38">
        <f t="shared" si="55"/>
        <v>7</v>
      </c>
      <c r="CY38">
        <f t="shared" si="56"/>
        <v>16</v>
      </c>
      <c r="CZ38">
        <f t="shared" si="57"/>
        <v>12</v>
      </c>
      <c r="DA38">
        <f t="shared" si="58"/>
        <v>3</v>
      </c>
      <c r="DB38">
        <f t="shared" si="59"/>
        <v>21</v>
      </c>
      <c r="DC38">
        <f t="shared" si="60"/>
        <v>27</v>
      </c>
      <c r="DD38">
        <f t="shared" si="61"/>
        <v>34</v>
      </c>
      <c r="DE38">
        <f t="shared" si="62"/>
        <v>14</v>
      </c>
      <c r="DF38">
        <f t="shared" si="63"/>
        <v>17</v>
      </c>
      <c r="DG38">
        <f t="shared" si="64"/>
        <v>30</v>
      </c>
      <c r="DH38">
        <f t="shared" si="65"/>
        <v>5</v>
      </c>
      <c r="DI38">
        <f t="shared" si="66"/>
        <v>2</v>
      </c>
      <c r="DJ38">
        <f t="shared" si="67"/>
        <v>43</v>
      </c>
      <c r="DK38">
        <f t="shared" si="68"/>
        <v>32</v>
      </c>
      <c r="DL38">
        <f t="shared" si="69"/>
        <v>41</v>
      </c>
      <c r="DM38">
        <f t="shared" si="70"/>
        <v>20</v>
      </c>
      <c r="DN38">
        <f t="shared" si="71"/>
        <v>36</v>
      </c>
      <c r="DO38">
        <f t="shared" si="72"/>
        <v>44</v>
      </c>
      <c r="DP38">
        <f t="shared" si="73"/>
        <v>31</v>
      </c>
      <c r="DQ38">
        <f t="shared" si="74"/>
        <v>6</v>
      </c>
      <c r="DR38">
        <f t="shared" si="75"/>
        <v>15</v>
      </c>
      <c r="DS38">
        <f t="shared" si="76"/>
        <v>24</v>
      </c>
      <c r="DT38">
        <f t="shared" si="77"/>
        <v>11</v>
      </c>
      <c r="DU38">
        <f t="shared" si="78"/>
        <v>8</v>
      </c>
      <c r="DV38">
        <f t="shared" si="79"/>
        <v>1</v>
      </c>
      <c r="DW38">
        <f t="shared" si="80"/>
        <v>10</v>
      </c>
      <c r="DX38">
        <f t="shared" si="81"/>
        <v>19</v>
      </c>
      <c r="DY38">
        <f t="shared" si="82"/>
        <v>22</v>
      </c>
      <c r="DZ38">
        <f t="shared" si="83"/>
        <v>45</v>
      </c>
      <c r="EA38">
        <f t="shared" si="84"/>
        <v>37</v>
      </c>
      <c r="EB38">
        <f t="shared" si="85"/>
        <v>25</v>
      </c>
      <c r="EC38">
        <f t="shared" si="86"/>
        <v>39</v>
      </c>
      <c r="ED38">
        <f t="shared" si="87"/>
        <v>29</v>
      </c>
      <c r="EE38">
        <f t="shared" si="88"/>
        <v>4</v>
      </c>
      <c r="EF38">
        <f t="shared" si="89"/>
        <v>9</v>
      </c>
    </row>
    <row r="39" spans="1:136" ht="16.5" customHeight="1">
      <c r="A39">
        <f>_calc_라운드기준!A39</f>
        <v>1207</v>
      </c>
      <c r="B39">
        <f>INDEX(_calc_누적빈도!B:B,$A39)-INDEX(_calc_누적빈도!B:B,$A39-기준300회_후보!$B$1)</f>
        <v>39</v>
      </c>
      <c r="C39">
        <f>INDEX(_calc_누적빈도!C:C,$A39)-INDEX(_calc_누적빈도!C:C,$A39-기준300회_후보!$B$1)</f>
        <v>32</v>
      </c>
      <c r="D39">
        <f>INDEX(_calc_누적빈도!D:D,$A39)-INDEX(_calc_누적빈도!D:D,$A39-기준300회_후보!$B$1)</f>
        <v>51</v>
      </c>
      <c r="E39">
        <f>INDEX(_calc_누적빈도!E:E,$A39)-INDEX(_calc_누적빈도!E:E,$A39-기준300회_후보!$B$1)</f>
        <v>36</v>
      </c>
      <c r="F39">
        <f>INDEX(_calc_누적빈도!F:F,$A39)-INDEX(_calc_누적빈도!F:F,$A39-기준300회_후보!$B$1)</f>
        <v>26</v>
      </c>
      <c r="G39">
        <f>INDEX(_calc_누적빈도!G:G,$A39)-INDEX(_calc_누적빈도!G:G,$A39-기준300회_후보!$B$1)</f>
        <v>49</v>
      </c>
      <c r="H39">
        <f>INDEX(_calc_누적빈도!H:H,$A39)-INDEX(_calc_누적빈도!H:H,$A39-기준300회_후보!$B$1)</f>
        <v>47</v>
      </c>
      <c r="I39">
        <f>INDEX(_calc_누적빈도!I:I,$A39)-INDEX(_calc_누적빈도!I:I,$A39-기준300회_후보!$B$1)</f>
        <v>31</v>
      </c>
      <c r="J39">
        <f>INDEX(_calc_누적빈도!J:J,$A39)-INDEX(_calc_누적빈도!J:J,$A39-기준300회_후보!$B$1)</f>
        <v>39</v>
      </c>
      <c r="K39">
        <f>INDEX(_calc_누적빈도!K:K,$A39)-INDEX(_calc_누적빈도!K:K,$A39-기준300회_후보!$B$1)</f>
        <v>32</v>
      </c>
      <c r="L39">
        <f>INDEX(_calc_누적빈도!L:L,$A39)-INDEX(_calc_누적빈도!L:L,$A39-기준300회_후보!$B$1)</f>
        <v>41</v>
      </c>
      <c r="M39">
        <f>INDEX(_calc_누적빈도!M:M,$A39)-INDEX(_calc_누적빈도!M:M,$A39-기준300회_후보!$B$1)</f>
        <v>48</v>
      </c>
      <c r="N39">
        <f>INDEX(_calc_누적빈도!N:N,$A39)-INDEX(_calc_누적빈도!N:N,$A39-기준300회_후보!$B$1)</f>
        <v>47</v>
      </c>
      <c r="O39">
        <f>INDEX(_calc_누적빈도!O:O,$A39)-INDEX(_calc_누적빈도!O:O,$A39-기준300회_후보!$B$1)</f>
        <v>41</v>
      </c>
      <c r="P39">
        <f>INDEX(_calc_누적빈도!P:P,$A39)-INDEX(_calc_누적빈도!P:P,$A39-기준300회_후보!$B$1)</f>
        <v>40</v>
      </c>
      <c r="Q39">
        <f>INDEX(_calc_누적빈도!Q:Q,$A39)-INDEX(_calc_누적빈도!Q:Q,$A39-기준300회_후보!$B$1)</f>
        <v>49</v>
      </c>
      <c r="R39">
        <f>INDEX(_calc_누적빈도!R:R,$A39)-INDEX(_calc_누적빈도!R:R,$A39-기준300회_후보!$B$1)</f>
        <v>36</v>
      </c>
      <c r="S39">
        <f>INDEX(_calc_누적빈도!S:S,$A39)-INDEX(_calc_누적빈도!S:S,$A39-기준300회_후보!$B$1)</f>
        <v>41</v>
      </c>
      <c r="T39">
        <f>INDEX(_calc_누적빈도!T:T,$A39)-INDEX(_calc_누적빈도!T:T,$A39-기준300회_후보!$B$1)</f>
        <v>38</v>
      </c>
      <c r="U39">
        <f>INDEX(_calc_누적빈도!U:U,$A39)-INDEX(_calc_누적빈도!U:U,$A39-기준300회_후보!$B$1)</f>
        <v>38</v>
      </c>
      <c r="V39">
        <f>INDEX(_calc_누적빈도!V:V,$A39)-INDEX(_calc_누적빈도!V:V,$A39-기준300회_후보!$B$1)</f>
        <v>45</v>
      </c>
      <c r="W39">
        <f>INDEX(_calc_누적빈도!W:W,$A39)-INDEX(_calc_누적빈도!W:W,$A39-기준300회_후보!$B$1)</f>
        <v>41</v>
      </c>
      <c r="X39">
        <f>INDEX(_calc_누적빈도!X:X,$A39)-INDEX(_calc_누적빈도!X:X,$A39-기준300회_후보!$B$1)</f>
        <v>38</v>
      </c>
      <c r="Y39">
        <f>INDEX(_calc_누적빈도!Y:Y,$A39)-INDEX(_calc_누적빈도!Y:Y,$A39-기준300회_후보!$B$1)</f>
        <v>43</v>
      </c>
      <c r="Z39">
        <f>INDEX(_calc_누적빈도!Z:Z,$A39)-INDEX(_calc_누적빈도!Z:Z,$A39-기준300회_후보!$B$1)</f>
        <v>30</v>
      </c>
      <c r="AA39">
        <f>INDEX(_calc_누적빈도!AA:AA,$A39)-INDEX(_calc_누적빈도!AA:AA,$A39-기준300회_후보!$B$1)</f>
        <v>39</v>
      </c>
      <c r="AB39">
        <f>INDEX(_calc_누적빈도!AB:AB,$A39)-INDEX(_calc_누적빈도!AB:AB,$A39-기준300회_후보!$B$1)</f>
        <v>42</v>
      </c>
      <c r="AC39">
        <f>INDEX(_calc_누적빈도!AC:AC,$A39)-INDEX(_calc_누적빈도!AC:AC,$A39-기준300회_후보!$B$1)</f>
        <v>37</v>
      </c>
      <c r="AD39">
        <f>INDEX(_calc_누적빈도!AD:AD,$A39)-INDEX(_calc_누적빈도!AD:AD,$A39-기준300회_후보!$B$1)</f>
        <v>43</v>
      </c>
      <c r="AE39">
        <f>INDEX(_calc_누적빈도!AE:AE,$A39)-INDEX(_calc_누적빈도!AE:AE,$A39-기준300회_후보!$B$1)</f>
        <v>44</v>
      </c>
      <c r="AF39">
        <f>INDEX(_calc_누적빈도!AF:AF,$A39)-INDEX(_calc_누적빈도!AF:AF,$A39-기준300회_후보!$B$1)</f>
        <v>40</v>
      </c>
      <c r="AG39">
        <f>INDEX(_calc_누적빈도!AG:AG,$A39)-INDEX(_calc_누적빈도!AG:AG,$A39-기준300회_후보!$B$1)</f>
        <v>36</v>
      </c>
      <c r="AH39">
        <f>INDEX(_calc_누적빈도!AH:AH,$A39)-INDEX(_calc_누적빈도!AH:AH,$A39-기준300회_후보!$B$1)</f>
        <v>46</v>
      </c>
      <c r="AI39">
        <f>INDEX(_calc_누적빈도!AI:AI,$A39)-INDEX(_calc_누적빈도!AI:AI,$A39-기준300회_후보!$B$1)</f>
        <v>39</v>
      </c>
      <c r="AJ39">
        <f>INDEX(_calc_누적빈도!AJ:AJ,$A39)-INDEX(_calc_누적빈도!AJ:AJ,$A39-기준300회_후보!$B$1)</f>
        <v>49</v>
      </c>
      <c r="AK39">
        <f>INDEX(_calc_누적빈도!AK:AK,$A39)-INDEX(_calc_누적빈도!AK:AK,$A39-기준300회_후보!$B$1)</f>
        <v>41</v>
      </c>
      <c r="AL39">
        <f>INDEX(_calc_누적빈도!AL:AL,$A39)-INDEX(_calc_누적빈도!AL:AL,$A39-기준300회_후보!$B$1)</f>
        <v>45</v>
      </c>
      <c r="AM39">
        <f>INDEX(_calc_누적빈도!AM:AM,$A39)-INDEX(_calc_누적빈도!AM:AM,$A39-기준300회_후보!$B$1)</f>
        <v>44</v>
      </c>
      <c r="AN39">
        <f>INDEX(_calc_누적빈도!AN:AN,$A39)-INDEX(_calc_누적빈도!AN:AN,$A39-기준300회_후보!$B$1)</f>
        <v>34</v>
      </c>
      <c r="AO39">
        <f>INDEX(_calc_누적빈도!AO:AO,$A39)-INDEX(_calc_누적빈도!AO:AO,$A39-기준300회_후보!$B$1)</f>
        <v>40</v>
      </c>
      <c r="AP39">
        <f>INDEX(_calc_누적빈도!AP:AP,$A39)-INDEX(_calc_누적빈도!AP:AP,$A39-기준300회_후보!$B$1)</f>
        <v>36</v>
      </c>
      <c r="AQ39">
        <f>INDEX(_calc_누적빈도!AQ:AQ,$A39)-INDEX(_calc_누적빈도!AQ:AQ,$A39-기준300회_후보!$B$1)</f>
        <v>36</v>
      </c>
      <c r="AR39">
        <f>INDEX(_calc_누적빈도!AR:AR,$A39)-INDEX(_calc_누적빈도!AR:AR,$A39-기준300회_후보!$B$1)</f>
        <v>29</v>
      </c>
      <c r="AS39">
        <f>INDEX(_calc_누적빈도!AS:AS,$A39)-INDEX(_calc_누적빈도!AS:AS,$A39-기준300회_후보!$B$1)</f>
        <v>42</v>
      </c>
      <c r="AT39">
        <f>INDEX(_calc_누적빈도!AT:AT,$A39)-INDEX(_calc_누적빈도!AT:AT,$A39-기준300회_후보!$B$1)</f>
        <v>40</v>
      </c>
      <c r="AU39">
        <f>(RANK(_calc_라운드기준!B39,_calc_라운드기준!$B39:$AT39,0)+COUNTIFS(_calc_라운드기준!$B39:$AT39,_calc_라운드기준!B39,$B$1:$AT$1,"&lt;"&amp;1))-(RANK(B39,$B39:$AT39,0)+COUNTIFS($B39:$AT39,B39,$B$1:$AT$1,"&lt;"&amp;1))</f>
        <v>-10</v>
      </c>
      <c r="AV39">
        <f>(RANK(_calc_라운드기준!C39,_calc_라운드기준!$B39:$AT39,0)+COUNTIFS(_calc_라운드기준!$B39:$AT39,_calc_라운드기준!C39,$B$1:$AT$1,"&lt;"&amp;2))-(RANK(C39,$B39:$AT39,0)+COUNTIFS($B39:$AT39,C39,$B$1:$AT$1,"&lt;"&amp;2))</f>
        <v>-2</v>
      </c>
      <c r="AW39">
        <f>(RANK(_calc_라운드기준!D39,_calc_라운드기준!$B39:$AT39,0)+COUNTIFS(_calc_라운드기준!$B39:$AT39,_calc_라운드기준!D39,$B$1:$AT$1,"&lt;"&amp;3))-(RANK(D39,$B39:$AT39,0)+COUNTIFS($B39:$AT39,D39,$B$1:$AT$1,"&lt;"&amp;3))</f>
        <v>0</v>
      </c>
      <c r="AX39">
        <f>(RANK(_calc_라운드기준!E39,_calc_라운드기준!$B39:$AT39,0)+COUNTIFS(_calc_라운드기준!$B39:$AT39,_calc_라운드기준!E39,$B$1:$AT$1,"&lt;"&amp;4))-(RANK(E39,$B39:$AT39,0)+COUNTIFS($B39:$AT39,E39,$B$1:$AT$1,"&lt;"&amp;4))</f>
        <v>-9</v>
      </c>
      <c r="AY39">
        <f>(RANK(_calc_라운드기준!F39,_calc_라운드기준!$B39:$AT39,0)+COUNTIFS(_calc_라운드기준!$B39:$AT39,_calc_라운드기준!F39,$B$1:$AT$1,"&lt;"&amp;5))-(RANK(F39,$B39:$AT39,0)+COUNTIFS($B39:$AT39,F39,$B$1:$AT$1,"&lt;"&amp;5))</f>
        <v>-28</v>
      </c>
      <c r="AZ39">
        <f>(RANK(_calc_라운드기준!G39,_calc_라운드기준!$B39:$AT39,0)+COUNTIFS(_calc_라운드기준!$B39:$AT39,_calc_라운드기준!G39,$B$1:$AT$1,"&lt;"&amp;6))-(RANK(G39,$B39:$AT39,0)+COUNTIFS($B39:$AT39,G39,$B$1:$AT$1,"&lt;"&amp;6))</f>
        <v>8</v>
      </c>
      <c r="BA39">
        <f>(RANK(_calc_라운드기준!H39,_calc_라운드기준!$B39:$AT39,0)+COUNTIFS(_calc_라운드기준!$B39:$AT39,_calc_라운드기준!H39,$B$1:$AT$1,"&lt;"&amp;7))-(RANK(H39,$B39:$AT39,0)+COUNTIFS($B39:$AT39,H39,$B$1:$AT$1,"&lt;"&amp;7))</f>
        <v>-3</v>
      </c>
      <c r="BB39">
        <f>(RANK(_calc_라운드기준!I39,_calc_라운드기준!$B39:$AT39,0)+COUNTIFS(_calc_라운드기준!$B39:$AT39,_calc_라운드기준!I39,$B$1:$AT$1,"&lt;"&amp;8))-(RANK(I39,$B39:$AT39,0)+COUNTIFS($B39:$AT39,I39,$B$1:$AT$1,"&lt;"&amp;8))</f>
        <v>-24</v>
      </c>
      <c r="BC39">
        <f>(RANK(_calc_라운드기준!J39,_calc_라운드기준!$B39:$AT39,0)+COUNTIFS(_calc_라운드기준!$B39:$AT39,_calc_라운드기준!J39,$B$1:$AT$1,"&lt;"&amp;9))-(RANK(J39,$B39:$AT39,0)+COUNTIFS($B39:$AT39,J39,$B$1:$AT$1,"&lt;"&amp;9))</f>
        <v>-16</v>
      </c>
      <c r="BD39">
        <f>(RANK(_calc_라운드기준!K39,_calc_라운드기준!$B39:$AT39,0)+COUNTIFS(_calc_라운드기준!$B39:$AT39,_calc_라운드기준!K39,$B$1:$AT$1,"&lt;"&amp;10))-(RANK(K39,$B39:$AT39,0)+COUNTIFS($B39:$AT39,K39,$B$1:$AT$1,"&lt;"&amp;10))</f>
        <v>4</v>
      </c>
      <c r="BE39">
        <f>(RANK(_calc_라운드기준!L39,_calc_라운드기준!$B39:$AT39,0)+COUNTIFS(_calc_라운드기준!$B39:$AT39,_calc_라운드기준!L39,$B$1:$AT$1,"&lt;"&amp;11))-(RANK(L39,$B39:$AT39,0)+COUNTIFS($B39:$AT39,L39,$B$1:$AT$1,"&lt;"&amp;11))</f>
        <v>17</v>
      </c>
      <c r="BF39">
        <f>(RANK(_calc_라운드기준!M39,_calc_라운드기준!$B39:$AT39,0)+COUNTIFS(_calc_라운드기준!$B39:$AT39,_calc_라운드기준!M39,$B$1:$AT$1,"&lt;"&amp;12))-(RANK(M39,$B39:$AT39,0)+COUNTIFS($B39:$AT39,M39,$B$1:$AT$1,"&lt;"&amp;12))</f>
        <v>0</v>
      </c>
      <c r="BG39">
        <f>(RANK(_calc_라운드기준!N39,_calc_라운드기준!$B39:$AT39,0)+COUNTIFS(_calc_라운드기준!$B39:$AT39,_calc_라운드기준!N39,$B$1:$AT$1,"&lt;"&amp;13))-(RANK(N39,$B39:$AT39,0)+COUNTIFS($B39:$AT39,N39,$B$1:$AT$1,"&lt;"&amp;13))</f>
        <v>12</v>
      </c>
      <c r="BH39">
        <f>(RANK(_calc_라운드기준!O39,_calc_라운드기준!$B39:$AT39,0)+COUNTIFS(_calc_라운드기준!$B39:$AT39,_calc_라운드기준!O39,$B$1:$AT$1,"&lt;"&amp;14))-(RANK(O39,$B39:$AT39,0)+COUNTIFS($B39:$AT39,O39,$B$1:$AT$1,"&lt;"&amp;14))</f>
        <v>21</v>
      </c>
      <c r="BI39">
        <f>(RANK(_calc_라운드기준!P39,_calc_라운드기준!$B39:$AT39,0)+COUNTIFS(_calc_라운드기준!$B39:$AT39,_calc_라운드기준!P39,$B$1:$AT$1,"&lt;"&amp;15))-(RANK(P39,$B39:$AT39,0)+COUNTIFS($B39:$AT39,P39,$B$1:$AT$1,"&lt;"&amp;15))</f>
        <v>4</v>
      </c>
      <c r="BJ39">
        <f>(RANK(_calc_라운드기준!Q39,_calc_라운드기준!$B39:$AT39,0)+COUNTIFS(_calc_라운드기준!$B39:$AT39,_calc_라운드기준!Q39,$B$1:$AT$1,"&lt;"&amp;16))-(RANK(Q39,$B39:$AT39,0)+COUNTIFS($B39:$AT39,Q39,$B$1:$AT$1,"&lt;"&amp;16))</f>
        <v>-1</v>
      </c>
      <c r="BK39">
        <f>(RANK(_calc_라운드기준!R39,_calc_라운드기준!$B39:$AT39,0)+COUNTIFS(_calc_라운드기준!$B39:$AT39,_calc_라운드기준!R39,$B$1:$AT$1,"&lt;"&amp;17))-(RANK(R39,$B39:$AT39,0)+COUNTIFS($B39:$AT39,R39,$B$1:$AT$1,"&lt;"&amp;17))</f>
        <v>-8</v>
      </c>
      <c r="BL39">
        <f>(RANK(_calc_라운드기준!S39,_calc_라운드기준!$B39:$AT39,0)+COUNTIFS(_calc_라운드기준!$B39:$AT39,_calc_라운드기준!S39,$B$1:$AT$1,"&lt;"&amp;18))-(RANK(S39,$B39:$AT39,0)+COUNTIFS($B39:$AT39,S39,$B$1:$AT$1,"&lt;"&amp;18))</f>
        <v>9</v>
      </c>
      <c r="BM39">
        <f>(RANK(_calc_라운드기준!T39,_calc_라운드기준!$B39:$AT39,0)+COUNTIFS(_calc_라운드기준!$B39:$AT39,_calc_라운드기준!T39,$B$1:$AT$1,"&lt;"&amp;19))-(RANK(T39,$B39:$AT39,0)+COUNTIFS($B39:$AT39,T39,$B$1:$AT$1,"&lt;"&amp;19))</f>
        <v>5</v>
      </c>
      <c r="BN39">
        <f>(RANK(_calc_라운드기준!U39,_calc_라운드기준!$B39:$AT39,0)+COUNTIFS(_calc_라운드기준!$B39:$AT39,_calc_라운드기준!U39,$B$1:$AT$1,"&lt;"&amp;20))-(RANK(U39,$B39:$AT39,0)+COUNTIFS($B39:$AT39,U39,$B$1:$AT$1,"&lt;"&amp;20))</f>
        <v>-11</v>
      </c>
      <c r="BO39">
        <f>(RANK(_calc_라운드기준!V39,_calc_라운드기준!$B39:$AT39,0)+COUNTIFS(_calc_라운드기준!$B39:$AT39,_calc_라운드기준!V39,$B$1:$AT$1,"&lt;"&amp;21))-(RANK(V39,$B39:$AT39,0)+COUNTIFS($B39:$AT39,V39,$B$1:$AT$1,"&lt;"&amp;21))</f>
        <v>20</v>
      </c>
      <c r="BP39">
        <f>(RANK(_calc_라운드기준!W39,_calc_라운드기준!$B39:$AT39,0)+COUNTIFS(_calc_라운드기준!$B39:$AT39,_calc_라운드기준!W39,$B$1:$AT$1,"&lt;"&amp;22))-(RANK(W39,$B39:$AT39,0)+COUNTIFS($B39:$AT39,W39,$B$1:$AT$1,"&lt;"&amp;22))</f>
        <v>23</v>
      </c>
      <c r="BQ39">
        <f>(RANK(_calc_라운드기준!X39,_calc_라운드기준!$B39:$AT39,0)+COUNTIFS(_calc_라운드기준!$B39:$AT39,_calc_라운드기준!X39,$B$1:$AT$1,"&lt;"&amp;23))-(RANK(X39,$B39:$AT39,0)+COUNTIFS($B39:$AT39,X39,$B$1:$AT$1,"&lt;"&amp;23))</f>
        <v>-26</v>
      </c>
      <c r="BR39">
        <f>(RANK(_calc_라운드기준!Y39,_calc_라운드기준!$B39:$AT39,0)+COUNTIFS(_calc_라운드기준!$B39:$AT39,_calc_라운드기준!Y39,$B$1:$AT$1,"&lt;"&amp;24))-(RANK(Y39,$B39:$AT39,0)+COUNTIFS($B39:$AT39,Y39,$B$1:$AT$1,"&lt;"&amp;24))</f>
        <v>-6</v>
      </c>
      <c r="BS39">
        <f>(RANK(_calc_라운드기준!Z39,_calc_라운드기준!$B39:$AT39,0)+COUNTIFS(_calc_라운드기준!$B39:$AT39,_calc_라운드기준!Z39,$B$1:$AT$1,"&lt;"&amp;25))-(RANK(Z39,$B39:$AT39,0)+COUNTIFS($B39:$AT39,Z39,$B$1:$AT$1,"&lt;"&amp;25))</f>
        <v>-31</v>
      </c>
      <c r="BT39">
        <f>(RANK(_calc_라운드기준!AA39,_calc_라운드기준!$B39:$AT39,0)+COUNTIFS(_calc_라운드기준!$B39:$AT39,_calc_라운드기준!AA39,$B$1:$AT$1,"&lt;"&amp;26))-(RANK(AA39,$B39:$AT39,0)+COUNTIFS($B39:$AT39,AA39,$B$1:$AT$1,"&lt;"&amp;26))</f>
        <v>-7</v>
      </c>
      <c r="BU39">
        <f>(RANK(_calc_라운드기준!AB39,_calc_라운드기준!$B39:$AT39,0)+COUNTIFS(_calc_라운드기준!$B39:$AT39,_calc_라운드기준!AB39,$B$1:$AT$1,"&lt;"&amp;27))-(RANK(AB39,$B39:$AT39,0)+COUNTIFS($B39:$AT39,AB39,$B$1:$AT$1,"&lt;"&amp;27))</f>
        <v>-11</v>
      </c>
      <c r="BV39">
        <f>(RANK(_calc_라운드기준!AC39,_calc_라운드기준!$B39:$AT39,0)+COUNTIFS(_calc_라운드기준!$B39:$AT39,_calc_라운드기준!AC39,$B$1:$AT$1,"&lt;"&amp;28))-(RANK(AC39,$B39:$AT39,0)+COUNTIFS($B39:$AT39,AC39,$B$1:$AT$1,"&lt;"&amp;28))</f>
        <v>-25</v>
      </c>
      <c r="BW39">
        <f>(RANK(_calc_라운드기준!AD39,_calc_라운드기준!$B39:$AT39,0)+COUNTIFS(_calc_라운드기준!$B39:$AT39,_calc_라운드기준!AD39,$B$1:$AT$1,"&lt;"&amp;29))-(RANK(AD39,$B39:$AT39,0)+COUNTIFS($B39:$AT39,AD39,$B$1:$AT$1,"&lt;"&amp;29))</f>
        <v>-1</v>
      </c>
      <c r="BX39">
        <f>(RANK(_calc_라운드기준!AE39,_calc_라운드기준!$B39:$AT39,0)+COUNTIFS(_calc_라운드기준!$B39:$AT39,_calc_라운드기준!AE39,$B$1:$AT$1,"&lt;"&amp;30))-(RANK(AE39,$B39:$AT39,0)+COUNTIFS($B39:$AT39,AE39,$B$1:$AT$1,"&lt;"&amp;30))</f>
        <v>19</v>
      </c>
      <c r="BY39">
        <f>(RANK(_calc_라운드기준!AF39,_calc_라운드기준!$B39:$AT39,0)+COUNTIFS(_calc_라운드기준!$B39:$AT39,_calc_라운드기준!AF39,$B$1:$AT$1,"&lt;"&amp;31))-(RANK(AF39,$B39:$AT39,0)+COUNTIFS($B39:$AT39,AF39,$B$1:$AT$1,"&lt;"&amp;31))</f>
        <v>8</v>
      </c>
      <c r="BZ39">
        <f>(RANK(_calc_라운드기준!AG39,_calc_라운드기준!$B39:$AT39,0)+COUNTIFS(_calc_라운드기준!$B39:$AT39,_calc_라운드기준!AG39,$B$1:$AT$1,"&lt;"&amp;32))-(RANK(AG39,$B39:$AT39,0)+COUNTIFS($B39:$AT39,AG39,$B$1:$AT$1,"&lt;"&amp;32))</f>
        <v>0</v>
      </c>
      <c r="CA39">
        <f>(RANK(_calc_라운드기준!AH39,_calc_라운드기준!$B39:$AT39,0)+COUNTIFS(_calc_라운드기준!$B39:$AT39,_calc_라운드기준!AH39,$B$1:$AT$1,"&lt;"&amp;33))-(RANK(AH39,$B39:$AT39,0)+COUNTIFS($B39:$AT39,AH39,$B$1:$AT$1,"&lt;"&amp;33))</f>
        <v>14</v>
      </c>
      <c r="CB39">
        <f>(RANK(_calc_라운드기준!AI39,_calc_라운드기준!$B39:$AT39,0)+COUNTIFS(_calc_라운드기준!$B39:$AT39,_calc_라운드기준!AI39,$B$1:$AT$1,"&lt;"&amp;34))-(RANK(AI39,$B39:$AT39,0)+COUNTIFS($B39:$AT39,AI39,$B$1:$AT$1,"&lt;"&amp;34))</f>
        <v>15</v>
      </c>
      <c r="CC39">
        <f>(RANK(_calc_라운드기준!AJ39,_calc_라운드기준!$B39:$AT39,0)+COUNTIFS(_calc_라운드기준!$B39:$AT39,_calc_라운드기준!AJ39,$B$1:$AT$1,"&lt;"&amp;35))-(RANK(AJ39,$B39:$AT39,0)+COUNTIFS($B39:$AT39,AJ39,$B$1:$AT$1,"&lt;"&amp;35))</f>
        <v>28</v>
      </c>
      <c r="CD39">
        <f>(RANK(_calc_라운드기준!AK39,_calc_라운드기준!$B39:$AT39,0)+COUNTIFS(_calc_라운드기준!$B39:$AT39,_calc_라운드기준!AK39,$B$1:$AT$1,"&lt;"&amp;36))-(RANK(AK39,$B39:$AT39,0)+COUNTIFS($B39:$AT39,AK39,$B$1:$AT$1,"&lt;"&amp;36))</f>
        <v>12</v>
      </c>
      <c r="CE39">
        <f>(RANK(_calc_라운드기준!AL39,_calc_라운드기준!$B39:$AT39,0)+COUNTIFS(_calc_라운드기준!$B39:$AT39,_calc_라운드기준!AL39,$B$1:$AT$1,"&lt;"&amp;37))-(RANK(AL39,$B39:$AT39,0)+COUNTIFS($B39:$AT39,AL39,$B$1:$AT$1,"&lt;"&amp;37))</f>
        <v>4</v>
      </c>
      <c r="CF39">
        <f>(RANK(_calc_라운드기준!AM39,_calc_라운드기준!$B39:$AT39,0)+COUNTIFS(_calc_라운드기준!$B39:$AT39,_calc_라운드기준!AM39,$B$1:$AT$1,"&lt;"&amp;38))-(RANK(AM39,$B39:$AT39,0)+COUNTIFS($B39:$AT39,AM39,$B$1:$AT$1,"&lt;"&amp;38))</f>
        <v>11</v>
      </c>
      <c r="CG39">
        <f>(RANK(_calc_라운드기준!AN39,_calc_라운드기준!$B39:$AT39,0)+COUNTIFS(_calc_라운드기준!$B39:$AT39,_calc_라운드기준!AN39,$B$1:$AT$1,"&lt;"&amp;39))-(RANK(AN39,$B39:$AT39,0)+COUNTIFS($B39:$AT39,AN39,$B$1:$AT$1,"&lt;"&amp;39))</f>
        <v>-30</v>
      </c>
      <c r="CH39">
        <f>(RANK(_calc_라운드기준!AO39,_calc_라운드기준!$B39:$AT39,0)+COUNTIFS(_calc_라운드기준!$B39:$AT39,_calc_라운드기준!AO39,$B$1:$AT$1,"&lt;"&amp;40))-(RANK(AO39,$B39:$AT39,0)+COUNTIFS($B39:$AT39,AO39,$B$1:$AT$1,"&lt;"&amp;40))</f>
        <v>-9</v>
      </c>
      <c r="CI39">
        <f>(RANK(_calc_라운드기준!AP39,_calc_라운드기준!$B39:$AT39,0)+COUNTIFS(_calc_라운드기준!$B39:$AT39,_calc_라운드기준!AP39,$B$1:$AT$1,"&lt;"&amp;41))-(RANK(AP39,$B39:$AT39,0)+COUNTIFS($B39:$AT39,AP39,$B$1:$AT$1,"&lt;"&amp;41))</f>
        <v>0</v>
      </c>
      <c r="CJ39">
        <f>(RANK(_calc_라운드기준!AQ39,_calc_라운드기준!$B39:$AT39,0)+COUNTIFS(_calc_라운드기준!$B39:$AT39,_calc_라운드기준!AQ39,$B$1:$AT$1,"&lt;"&amp;42))-(RANK(AQ39,$B39:$AT39,0)+COUNTIFS($B39:$AT39,AQ39,$B$1:$AT$1,"&lt;"&amp;42))</f>
        <v>-14</v>
      </c>
      <c r="CK39">
        <f>(RANK(_calc_라운드기준!AR39,_calc_라운드기준!$B39:$AT39,0)+COUNTIFS(_calc_라운드기준!$B39:$AT39,_calc_라운드기준!AR39,$B$1:$AT$1,"&lt;"&amp;43))-(RANK(AR39,$B39:$AT39,0)+COUNTIFS($B39:$AT39,AR39,$B$1:$AT$1,"&lt;"&amp;43))</f>
        <v>-4</v>
      </c>
      <c r="CL39">
        <f>(RANK(_calc_라운드기준!AS39,_calc_라운드기준!$B39:$AT39,0)+COUNTIFS(_calc_라운드기준!$B39:$AT39,_calc_라운드기준!AS39,$B$1:$AT$1,"&lt;"&amp;44))-(RANK(AS39,$B39:$AT39,0)+COUNTIFS($B39:$AT39,AS39,$B$1:$AT$1,"&lt;"&amp;44))</f>
        <v>25</v>
      </c>
      <c r="CM39">
        <f>(RANK(_calc_라운드기준!AT39,_calc_라운드기준!$B39:$AT39,0)+COUNTIFS(_calc_라운드기준!$B39:$AT39,_calc_라운드기준!AT39,$B$1:$AT$1,"&lt;"&amp;45))-(RANK(AT39,$B39:$AT39,0)+COUNTIFS($B39:$AT39,AT39,$B$1:$AT$1,"&lt;"&amp;45))</f>
        <v>17</v>
      </c>
      <c r="CN39">
        <f t="shared" si="45"/>
        <v>35</v>
      </c>
      <c r="CO39">
        <f t="shared" si="46"/>
        <v>27</v>
      </c>
      <c r="CP39">
        <f t="shared" si="47"/>
        <v>21</v>
      </c>
      <c r="CQ39">
        <f t="shared" si="48"/>
        <v>33</v>
      </c>
      <c r="CR39">
        <f t="shared" si="49"/>
        <v>43</v>
      </c>
      <c r="CS39">
        <f t="shared" si="50"/>
        <v>15</v>
      </c>
      <c r="CT39">
        <f t="shared" si="51"/>
        <v>28</v>
      </c>
      <c r="CU39">
        <f t="shared" si="52"/>
        <v>40</v>
      </c>
      <c r="CV39">
        <f t="shared" si="53"/>
        <v>39</v>
      </c>
      <c r="CW39">
        <f t="shared" si="54"/>
        <v>18</v>
      </c>
      <c r="CX39">
        <f t="shared" si="55"/>
        <v>7</v>
      </c>
      <c r="CY39">
        <f t="shared" si="56"/>
        <v>22</v>
      </c>
      <c r="CZ39">
        <f t="shared" si="57"/>
        <v>11</v>
      </c>
      <c r="DA39">
        <f t="shared" si="58"/>
        <v>4</v>
      </c>
      <c r="DB39">
        <f t="shared" si="59"/>
        <v>19</v>
      </c>
      <c r="DC39">
        <f t="shared" si="60"/>
        <v>25</v>
      </c>
      <c r="DD39">
        <f t="shared" si="61"/>
        <v>32</v>
      </c>
      <c r="DE39">
        <f t="shared" si="62"/>
        <v>14</v>
      </c>
      <c r="DF39">
        <f t="shared" si="63"/>
        <v>17</v>
      </c>
      <c r="DG39">
        <f t="shared" si="64"/>
        <v>36</v>
      </c>
      <c r="DH39">
        <f t="shared" si="65"/>
        <v>5</v>
      </c>
      <c r="DI39">
        <f t="shared" si="66"/>
        <v>3</v>
      </c>
      <c r="DJ39">
        <f t="shared" si="67"/>
        <v>42</v>
      </c>
      <c r="DK39">
        <f t="shared" si="68"/>
        <v>30</v>
      </c>
      <c r="DL39">
        <f t="shared" si="69"/>
        <v>45</v>
      </c>
      <c r="DM39">
        <f t="shared" si="70"/>
        <v>31</v>
      </c>
      <c r="DN39">
        <f t="shared" si="71"/>
        <v>37</v>
      </c>
      <c r="DO39">
        <f t="shared" si="72"/>
        <v>41</v>
      </c>
      <c r="DP39">
        <f t="shared" si="73"/>
        <v>26</v>
      </c>
      <c r="DQ39">
        <f t="shared" si="74"/>
        <v>6</v>
      </c>
      <c r="DR39">
        <f t="shared" si="75"/>
        <v>16</v>
      </c>
      <c r="DS39">
        <f t="shared" si="76"/>
        <v>23</v>
      </c>
      <c r="DT39">
        <f t="shared" si="77"/>
        <v>10</v>
      </c>
      <c r="DU39">
        <f t="shared" si="78"/>
        <v>9</v>
      </c>
      <c r="DV39">
        <f t="shared" si="79"/>
        <v>1</v>
      </c>
      <c r="DW39">
        <f t="shared" si="80"/>
        <v>12</v>
      </c>
      <c r="DX39">
        <f t="shared" si="81"/>
        <v>20</v>
      </c>
      <c r="DY39">
        <f t="shared" si="82"/>
        <v>13</v>
      </c>
      <c r="DZ39">
        <f t="shared" si="83"/>
        <v>44</v>
      </c>
      <c r="EA39">
        <f t="shared" si="84"/>
        <v>34</v>
      </c>
      <c r="EB39">
        <f t="shared" si="85"/>
        <v>24</v>
      </c>
      <c r="EC39">
        <f t="shared" si="86"/>
        <v>38</v>
      </c>
      <c r="ED39">
        <f t="shared" si="87"/>
        <v>29</v>
      </c>
      <c r="EE39">
        <f t="shared" si="88"/>
        <v>2</v>
      </c>
      <c r="EF39">
        <f t="shared" si="89"/>
        <v>8</v>
      </c>
    </row>
    <row r="40" spans="1:136" ht="16.5" customHeight="1">
      <c r="A40">
        <f>_calc_라운드기준!A40</f>
        <v>1206</v>
      </c>
      <c r="B40">
        <f>INDEX(_calc_누적빈도!B:B,$A40)-INDEX(_calc_누적빈도!B:B,$A40-기준300회_후보!$B$1)</f>
        <v>38</v>
      </c>
      <c r="C40">
        <f>INDEX(_calc_누적빈도!C:C,$A40)-INDEX(_calc_누적빈도!C:C,$A40-기준300회_후보!$B$1)</f>
        <v>33</v>
      </c>
      <c r="D40">
        <f>INDEX(_calc_누적빈도!D:D,$A40)-INDEX(_calc_누적빈도!D:D,$A40-기준300회_후보!$B$1)</f>
        <v>50</v>
      </c>
      <c r="E40">
        <f>INDEX(_calc_누적빈도!E:E,$A40)-INDEX(_calc_누적빈도!E:E,$A40-기준300회_후보!$B$1)</f>
        <v>36</v>
      </c>
      <c r="F40">
        <f>INDEX(_calc_누적빈도!F:F,$A40)-INDEX(_calc_누적빈도!F:F,$A40-기준300회_후보!$B$1)</f>
        <v>27</v>
      </c>
      <c r="G40">
        <f>INDEX(_calc_누적빈도!G:G,$A40)-INDEX(_calc_누적빈도!G:G,$A40-기준300회_후보!$B$1)</f>
        <v>49</v>
      </c>
      <c r="H40">
        <f>INDEX(_calc_누적빈도!H:H,$A40)-INDEX(_calc_누적빈도!H:H,$A40-기준300회_후보!$B$1)</f>
        <v>47</v>
      </c>
      <c r="I40">
        <f>INDEX(_calc_누적빈도!I:I,$A40)-INDEX(_calc_누적빈도!I:I,$A40-기준300회_후보!$B$1)</f>
        <v>31</v>
      </c>
      <c r="J40">
        <f>INDEX(_calc_누적빈도!J:J,$A40)-INDEX(_calc_누적빈도!J:J,$A40-기준300회_후보!$B$1)</f>
        <v>39</v>
      </c>
      <c r="K40">
        <f>INDEX(_calc_누적빈도!K:K,$A40)-INDEX(_calc_누적빈도!K:K,$A40-기준300회_후보!$B$1)</f>
        <v>32</v>
      </c>
      <c r="L40">
        <f>INDEX(_calc_누적빈도!L:L,$A40)-INDEX(_calc_누적빈도!L:L,$A40-기준300회_후보!$B$1)</f>
        <v>41</v>
      </c>
      <c r="M40">
        <f>INDEX(_calc_누적빈도!M:M,$A40)-INDEX(_calc_누적빈도!M:M,$A40-기준300회_후보!$B$1)</f>
        <v>48</v>
      </c>
      <c r="N40">
        <f>INDEX(_calc_누적빈도!N:N,$A40)-INDEX(_calc_누적빈도!N:N,$A40-기준300회_후보!$B$1)</f>
        <v>47</v>
      </c>
      <c r="O40">
        <f>INDEX(_calc_누적빈도!O:O,$A40)-INDEX(_calc_누적빈도!O:O,$A40-기준300회_후보!$B$1)</f>
        <v>42</v>
      </c>
      <c r="P40">
        <f>INDEX(_calc_누적빈도!P:P,$A40)-INDEX(_calc_누적빈도!P:P,$A40-기준300회_후보!$B$1)</f>
        <v>40</v>
      </c>
      <c r="Q40">
        <f>INDEX(_calc_누적빈도!Q:Q,$A40)-INDEX(_calc_누적빈도!Q:Q,$A40-기준300회_후보!$B$1)</f>
        <v>49</v>
      </c>
      <c r="R40">
        <f>INDEX(_calc_누적빈도!R:R,$A40)-INDEX(_calc_누적빈도!R:R,$A40-기준300회_후보!$B$1)</f>
        <v>35</v>
      </c>
      <c r="S40">
        <f>INDEX(_calc_누적빈도!S:S,$A40)-INDEX(_calc_누적빈도!S:S,$A40-기준300회_후보!$B$1)</f>
        <v>41</v>
      </c>
      <c r="T40">
        <f>INDEX(_calc_누적빈도!T:T,$A40)-INDEX(_calc_누적빈도!T:T,$A40-기준300회_후보!$B$1)</f>
        <v>38</v>
      </c>
      <c r="U40">
        <f>INDEX(_calc_누적빈도!U:U,$A40)-INDEX(_calc_누적빈도!U:U,$A40-기준300회_후보!$B$1)</f>
        <v>38</v>
      </c>
      <c r="V40">
        <f>INDEX(_calc_누적빈도!V:V,$A40)-INDEX(_calc_누적빈도!V:V,$A40-기준300회_후보!$B$1)</f>
        <v>45</v>
      </c>
      <c r="W40">
        <f>INDEX(_calc_누적빈도!W:W,$A40)-INDEX(_calc_누적빈도!W:W,$A40-기준300회_후보!$B$1)</f>
        <v>41</v>
      </c>
      <c r="X40">
        <f>INDEX(_calc_누적빈도!X:X,$A40)-INDEX(_calc_누적빈도!X:X,$A40-기준300회_후보!$B$1)</f>
        <v>38</v>
      </c>
      <c r="Y40">
        <f>INDEX(_calc_누적빈도!Y:Y,$A40)-INDEX(_calc_누적빈도!Y:Y,$A40-기준300회_후보!$B$1)</f>
        <v>43</v>
      </c>
      <c r="Z40">
        <f>INDEX(_calc_누적빈도!Z:Z,$A40)-INDEX(_calc_누적빈도!Z:Z,$A40-기준300회_후보!$B$1)</f>
        <v>30</v>
      </c>
      <c r="AA40">
        <f>INDEX(_calc_누적빈도!AA:AA,$A40)-INDEX(_calc_누적빈도!AA:AA,$A40-기준300회_후보!$B$1)</f>
        <v>38</v>
      </c>
      <c r="AB40">
        <f>INDEX(_calc_누적빈도!AB:AB,$A40)-INDEX(_calc_누적빈도!AB:AB,$A40-기준300회_후보!$B$1)</f>
        <v>41</v>
      </c>
      <c r="AC40">
        <f>INDEX(_calc_누적빈도!AC:AC,$A40)-INDEX(_calc_누적빈도!AC:AC,$A40-기준300회_후보!$B$1)</f>
        <v>38</v>
      </c>
      <c r="AD40">
        <f>INDEX(_calc_누적빈도!AD:AD,$A40)-INDEX(_calc_누적빈도!AD:AD,$A40-기준300회_후보!$B$1)</f>
        <v>43</v>
      </c>
      <c r="AE40">
        <f>INDEX(_calc_누적빈도!AE:AE,$A40)-INDEX(_calc_누적빈도!AE:AE,$A40-기준300회_후보!$B$1)</f>
        <v>44</v>
      </c>
      <c r="AF40">
        <f>INDEX(_calc_누적빈도!AF:AF,$A40)-INDEX(_calc_누적빈도!AF:AF,$A40-기준300회_후보!$B$1)</f>
        <v>41</v>
      </c>
      <c r="AG40">
        <f>INDEX(_calc_누적빈도!AG:AG,$A40)-INDEX(_calc_누적빈도!AG:AG,$A40-기준300회_후보!$B$1)</f>
        <v>37</v>
      </c>
      <c r="AH40">
        <f>INDEX(_calc_누적빈도!AH:AH,$A40)-INDEX(_calc_누적빈도!AH:AH,$A40-기준300회_후보!$B$1)</f>
        <v>46</v>
      </c>
      <c r="AI40">
        <f>INDEX(_calc_누적빈도!AI:AI,$A40)-INDEX(_calc_누적빈도!AI:AI,$A40-기준300회_후보!$B$1)</f>
        <v>39</v>
      </c>
      <c r="AJ40">
        <f>INDEX(_calc_누적빈도!AJ:AJ,$A40)-INDEX(_calc_누적빈도!AJ:AJ,$A40-기준300회_후보!$B$1)</f>
        <v>49</v>
      </c>
      <c r="AK40">
        <f>INDEX(_calc_누적빈도!AK:AK,$A40)-INDEX(_calc_누적빈도!AK:AK,$A40-기준300회_후보!$B$1)</f>
        <v>41</v>
      </c>
      <c r="AL40">
        <f>INDEX(_calc_누적빈도!AL:AL,$A40)-INDEX(_calc_누적빈도!AL:AL,$A40-기준300회_후보!$B$1)</f>
        <v>45</v>
      </c>
      <c r="AM40">
        <f>INDEX(_calc_누적빈도!AM:AM,$A40)-INDEX(_calc_누적빈도!AM:AM,$A40-기준300회_후보!$B$1)</f>
        <v>44</v>
      </c>
      <c r="AN40">
        <f>INDEX(_calc_누적빈도!AN:AN,$A40)-INDEX(_calc_누적빈도!AN:AN,$A40-기준300회_후보!$B$1)</f>
        <v>34</v>
      </c>
      <c r="AO40">
        <f>INDEX(_calc_누적빈도!AO:AO,$A40)-INDEX(_calc_누적빈도!AO:AO,$A40-기준300회_후보!$B$1)</f>
        <v>40</v>
      </c>
      <c r="AP40">
        <f>INDEX(_calc_누적빈도!AP:AP,$A40)-INDEX(_calc_누적빈도!AP:AP,$A40-기준300회_후보!$B$1)</f>
        <v>36</v>
      </c>
      <c r="AQ40">
        <f>INDEX(_calc_누적빈도!AQ:AQ,$A40)-INDEX(_calc_누적빈도!AQ:AQ,$A40-기준300회_후보!$B$1)</f>
        <v>35</v>
      </c>
      <c r="AR40">
        <f>INDEX(_calc_누적빈도!AR:AR,$A40)-INDEX(_calc_누적빈도!AR:AR,$A40-기준300회_후보!$B$1)</f>
        <v>29</v>
      </c>
      <c r="AS40">
        <f>INDEX(_calc_누적빈도!AS:AS,$A40)-INDEX(_calc_누적빈도!AS:AS,$A40-기준300회_후보!$B$1)</f>
        <v>42</v>
      </c>
      <c r="AT40">
        <f>INDEX(_calc_누적빈도!AT:AT,$A40)-INDEX(_calc_누적빈도!AT:AT,$A40-기준300회_후보!$B$1)</f>
        <v>40</v>
      </c>
      <c r="AU40">
        <f>(RANK(_calc_라운드기준!B40,_calc_라운드기준!$B40:$AT40,0)+COUNTIFS(_calc_라운드기준!$B40:$AT40,_calc_라운드기준!B40,$B$1:$AT$1,"&lt;"&amp;1))-(RANK(B40,$B40:$AT40,0)+COUNTIFS($B40:$AT40,B40,$B$1:$AT$1,"&lt;"&amp;1))</f>
        <v>-4</v>
      </c>
      <c r="AV40">
        <f>(RANK(_calc_라운드기준!C40,_calc_라운드기준!$B40:$AT40,0)+COUNTIFS(_calc_라운드기준!$B40:$AT40,_calc_라운드기준!C40,$B$1:$AT$1,"&lt;"&amp;2))-(RANK(C40,$B40:$AT40,0)+COUNTIFS($B40:$AT40,C40,$B$1:$AT$1,"&lt;"&amp;2))</f>
        <v>-1</v>
      </c>
      <c r="AW40">
        <f>(RANK(_calc_라운드기준!D40,_calc_라운드기준!$B40:$AT40,0)+COUNTIFS(_calc_라운드기준!$B40:$AT40,_calc_라운드기준!D40,$B$1:$AT$1,"&lt;"&amp;3))-(RANK(D40,$B40:$AT40,0)+COUNTIFS($B40:$AT40,D40,$B$1:$AT$1,"&lt;"&amp;3))</f>
        <v>1</v>
      </c>
      <c r="AX40">
        <f>(RANK(_calc_라운드기준!E40,_calc_라운드기준!$B40:$AT40,0)+COUNTIFS(_calc_라운드기준!$B40:$AT40,_calc_라운드기준!E40,$B$1:$AT$1,"&lt;"&amp;4))-(RANK(E40,$B40:$AT40,0)+COUNTIFS($B40:$AT40,E40,$B$1:$AT$1,"&lt;"&amp;4))</f>
        <v>-10</v>
      </c>
      <c r="AY40">
        <f>(RANK(_calc_라운드기준!F40,_calc_라운드기준!$B40:$AT40,0)+COUNTIFS(_calc_라운드기준!$B40:$AT40,_calc_라운드기준!F40,$B$1:$AT$1,"&lt;"&amp;5))-(RANK(F40,$B40:$AT40,0)+COUNTIFS($B40:$AT40,F40,$B$1:$AT$1,"&lt;"&amp;5))</f>
        <v>-29</v>
      </c>
      <c r="AZ40">
        <f>(RANK(_calc_라운드기준!G40,_calc_라운드기준!$B40:$AT40,0)+COUNTIFS(_calc_라운드기준!$B40:$AT40,_calc_라운드기준!G40,$B$1:$AT$1,"&lt;"&amp;6))-(RANK(G40,$B40:$AT40,0)+COUNTIFS($B40:$AT40,G40,$B$1:$AT$1,"&lt;"&amp;6))</f>
        <v>8</v>
      </c>
      <c r="BA40">
        <f>(RANK(_calc_라운드기준!H40,_calc_라운드기준!$B40:$AT40,0)+COUNTIFS(_calc_라운드기준!$B40:$AT40,_calc_라운드기준!H40,$B$1:$AT$1,"&lt;"&amp;7))-(RANK(H40,$B40:$AT40,0)+COUNTIFS($B40:$AT40,H40,$B$1:$AT$1,"&lt;"&amp;7))</f>
        <v>-3</v>
      </c>
      <c r="BB40">
        <f>(RANK(_calc_라운드기준!I40,_calc_라운드기준!$B40:$AT40,0)+COUNTIFS(_calc_라운드기준!$B40:$AT40,_calc_라운드기준!I40,$B$1:$AT$1,"&lt;"&amp;8))-(RANK(I40,$B40:$AT40,0)+COUNTIFS($B40:$AT40,I40,$B$1:$AT$1,"&lt;"&amp;8))</f>
        <v>-25</v>
      </c>
      <c r="BC40">
        <f>(RANK(_calc_라운드기준!J40,_calc_라운드기준!$B40:$AT40,0)+COUNTIFS(_calc_라운드기준!$B40:$AT40,_calc_라운드기준!J40,$B$1:$AT$1,"&lt;"&amp;9))-(RANK(J40,$B40:$AT40,0)+COUNTIFS($B40:$AT40,J40,$B$1:$AT$1,"&lt;"&amp;9))</f>
        <v>-15</v>
      </c>
      <c r="BD40">
        <f>(RANK(_calc_라운드기준!K40,_calc_라운드기준!$B40:$AT40,0)+COUNTIFS(_calc_라운드기준!$B40:$AT40,_calc_라운드기준!K40,$B$1:$AT$1,"&lt;"&amp;10))-(RANK(K40,$B40:$AT40,0)+COUNTIFS($B40:$AT40,K40,$B$1:$AT$1,"&lt;"&amp;10))</f>
        <v>4</v>
      </c>
      <c r="BE40">
        <f>(RANK(_calc_라운드기준!L40,_calc_라운드기준!$B40:$AT40,0)+COUNTIFS(_calc_라운드기준!$B40:$AT40,_calc_라운드기준!L40,$B$1:$AT$1,"&lt;"&amp;11))-(RANK(L40,$B40:$AT40,0)+COUNTIFS($B40:$AT40,L40,$B$1:$AT$1,"&lt;"&amp;11))</f>
        <v>17</v>
      </c>
      <c r="BF40">
        <f>(RANK(_calc_라운드기준!M40,_calc_라운드기준!$B40:$AT40,0)+COUNTIFS(_calc_라운드기준!$B40:$AT40,_calc_라운드기준!M40,$B$1:$AT$1,"&lt;"&amp;12))-(RANK(M40,$B40:$AT40,0)+COUNTIFS($B40:$AT40,M40,$B$1:$AT$1,"&lt;"&amp;12))</f>
        <v>0</v>
      </c>
      <c r="BG40">
        <f>(RANK(_calc_라운드기준!N40,_calc_라운드기준!$B40:$AT40,0)+COUNTIFS(_calc_라운드기준!$B40:$AT40,_calc_라운드기준!N40,$B$1:$AT$1,"&lt;"&amp;13))-(RANK(N40,$B40:$AT40,0)+COUNTIFS($B40:$AT40,N40,$B$1:$AT$1,"&lt;"&amp;13))</f>
        <v>11</v>
      </c>
      <c r="BH40">
        <f>(RANK(_calc_라운드기준!O40,_calc_라운드기준!$B40:$AT40,0)+COUNTIFS(_calc_라운드기준!$B40:$AT40,_calc_라운드기준!O40,$B$1:$AT$1,"&lt;"&amp;14))-(RANK(O40,$B40:$AT40,0)+COUNTIFS($B40:$AT40,O40,$B$1:$AT$1,"&lt;"&amp;14))</f>
        <v>25</v>
      </c>
      <c r="BI40">
        <f>(RANK(_calc_라운드기준!P40,_calc_라운드기준!$B40:$AT40,0)+COUNTIFS(_calc_라운드기준!$B40:$AT40,_calc_라운드기준!P40,$B$1:$AT$1,"&lt;"&amp;15))-(RANK(P40,$B40:$AT40,0)+COUNTIFS($B40:$AT40,P40,$B$1:$AT$1,"&lt;"&amp;15))</f>
        <v>3</v>
      </c>
      <c r="BJ40">
        <f>(RANK(_calc_라운드기준!Q40,_calc_라운드기준!$B40:$AT40,0)+COUNTIFS(_calc_라운드기준!$B40:$AT40,_calc_라운드기준!Q40,$B$1:$AT$1,"&lt;"&amp;16))-(RANK(Q40,$B40:$AT40,0)+COUNTIFS($B40:$AT40,Q40,$B$1:$AT$1,"&lt;"&amp;16))</f>
        <v>-2</v>
      </c>
      <c r="BK40">
        <f>(RANK(_calc_라운드기준!R40,_calc_라운드기준!$B40:$AT40,0)+COUNTIFS(_calc_라운드기준!$B40:$AT40,_calc_라운드기준!R40,$B$1:$AT$1,"&lt;"&amp;17))-(RANK(R40,$B40:$AT40,0)+COUNTIFS($B40:$AT40,R40,$B$1:$AT$1,"&lt;"&amp;17))</f>
        <v>-2</v>
      </c>
      <c r="BL40">
        <f>(RANK(_calc_라운드기준!S40,_calc_라운드기준!$B40:$AT40,0)+COUNTIFS(_calc_라운드기준!$B40:$AT40,_calc_라운드기준!S40,$B$1:$AT$1,"&lt;"&amp;18))-(RANK(S40,$B40:$AT40,0)+COUNTIFS($B40:$AT40,S40,$B$1:$AT$1,"&lt;"&amp;18))</f>
        <v>9</v>
      </c>
      <c r="BM40">
        <f>(RANK(_calc_라운드기준!T40,_calc_라운드기준!$B40:$AT40,0)+COUNTIFS(_calc_라운드기준!$B40:$AT40,_calc_라운드기준!T40,$B$1:$AT$1,"&lt;"&amp;19))-(RANK(T40,$B40:$AT40,0)+COUNTIFS($B40:$AT40,T40,$B$1:$AT$1,"&lt;"&amp;19))</f>
        <v>7</v>
      </c>
      <c r="BN40">
        <f>(RANK(_calc_라운드기준!U40,_calc_라운드기준!$B40:$AT40,0)+COUNTIFS(_calc_라운드기준!$B40:$AT40,_calc_라운드기준!U40,$B$1:$AT$1,"&lt;"&amp;20))-(RANK(U40,$B40:$AT40,0)+COUNTIFS($B40:$AT40,U40,$B$1:$AT$1,"&lt;"&amp;20))</f>
        <v>-11</v>
      </c>
      <c r="BO40">
        <f>(RANK(_calc_라운드기준!V40,_calc_라운드기준!$B40:$AT40,0)+COUNTIFS(_calc_라운드기준!$B40:$AT40,_calc_라운드기준!V40,$B$1:$AT$1,"&lt;"&amp;21))-(RANK(V40,$B40:$AT40,0)+COUNTIFS($B40:$AT40,V40,$B$1:$AT$1,"&lt;"&amp;21))</f>
        <v>19</v>
      </c>
      <c r="BP40">
        <f>(RANK(_calc_라운드기준!W40,_calc_라운드기준!$B40:$AT40,0)+COUNTIFS(_calc_라운드기준!$B40:$AT40,_calc_라운드기준!W40,$B$1:$AT$1,"&lt;"&amp;22))-(RANK(W40,$B40:$AT40,0)+COUNTIFS($B40:$AT40,W40,$B$1:$AT$1,"&lt;"&amp;22))</f>
        <v>25</v>
      </c>
      <c r="BQ40">
        <f>(RANK(_calc_라운드기준!X40,_calc_라운드기준!$B40:$AT40,0)+COUNTIFS(_calc_라운드기준!$B40:$AT40,_calc_라운드기준!X40,$B$1:$AT$1,"&lt;"&amp;23))-(RANK(X40,$B40:$AT40,0)+COUNTIFS($B40:$AT40,X40,$B$1:$AT$1,"&lt;"&amp;23))</f>
        <v>-25</v>
      </c>
      <c r="BR40">
        <f>(RANK(_calc_라운드기준!Y40,_calc_라운드기준!$B40:$AT40,0)+COUNTIFS(_calc_라운드기준!$B40:$AT40,_calc_라운드기준!Y40,$B$1:$AT$1,"&lt;"&amp;24))-(RANK(Y40,$B40:$AT40,0)+COUNTIFS($B40:$AT40,Y40,$B$1:$AT$1,"&lt;"&amp;24))</f>
        <v>-6</v>
      </c>
      <c r="BS40">
        <f>(RANK(_calc_라운드기준!Z40,_calc_라운드기준!$B40:$AT40,0)+COUNTIFS(_calc_라운드기준!$B40:$AT40,_calc_라운드기준!Z40,$B$1:$AT$1,"&lt;"&amp;25))-(RANK(Z40,$B40:$AT40,0)+COUNTIFS($B40:$AT40,Z40,$B$1:$AT$1,"&lt;"&amp;25))</f>
        <v>-31</v>
      </c>
      <c r="BT40">
        <f>(RANK(_calc_라운드기준!AA40,_calc_라운드기준!$B40:$AT40,0)+COUNTIFS(_calc_라운드기준!$B40:$AT40,_calc_라운드기준!AA40,$B$1:$AT$1,"&lt;"&amp;26))-(RANK(AA40,$B40:$AT40,0)+COUNTIFS($B40:$AT40,AA40,$B$1:$AT$1,"&lt;"&amp;26))</f>
        <v>-3</v>
      </c>
      <c r="BU40">
        <f>(RANK(_calc_라운드기준!AB40,_calc_라운드기준!$B40:$AT40,0)+COUNTIFS(_calc_라운드기준!$B40:$AT40,_calc_라운드기준!AB40,$B$1:$AT$1,"&lt;"&amp;27))-(RANK(AB40,$B40:$AT40,0)+COUNTIFS($B40:$AT40,AB40,$B$1:$AT$1,"&lt;"&amp;27))</f>
        <v>-12</v>
      </c>
      <c r="BV40">
        <f>(RANK(_calc_라운드기준!AC40,_calc_라운드기준!$B40:$AT40,0)+COUNTIFS(_calc_라운드기준!$B40:$AT40,_calc_라운드기준!AC40,$B$1:$AT$1,"&lt;"&amp;28))-(RANK(AC40,$B40:$AT40,0)+COUNTIFS($B40:$AT40,AC40,$B$1:$AT$1,"&lt;"&amp;28))</f>
        <v>-24</v>
      </c>
      <c r="BW40">
        <f>(RANK(_calc_라운드기준!AD40,_calc_라운드기준!$B40:$AT40,0)+COUNTIFS(_calc_라운드기준!$B40:$AT40,_calc_라운드기준!AD40,$B$1:$AT$1,"&lt;"&amp;29))-(RANK(AD40,$B40:$AT40,0)+COUNTIFS($B40:$AT40,AD40,$B$1:$AT$1,"&lt;"&amp;29))</f>
        <v>-1</v>
      </c>
      <c r="BX40">
        <f>(RANK(_calc_라운드기준!AE40,_calc_라운드기준!$B40:$AT40,0)+COUNTIFS(_calc_라운드기준!$B40:$AT40,_calc_라운드기준!AE40,$B$1:$AT$1,"&lt;"&amp;30))-(RANK(AE40,$B40:$AT40,0)+COUNTIFS($B40:$AT40,AE40,$B$1:$AT$1,"&lt;"&amp;30))</f>
        <v>9</v>
      </c>
      <c r="BY40">
        <f>(RANK(_calc_라운드기준!AF40,_calc_라운드기준!$B40:$AT40,0)+COUNTIFS(_calc_라운드기준!$B40:$AT40,_calc_라운드기준!AF40,$B$1:$AT$1,"&lt;"&amp;31))-(RANK(AF40,$B40:$AT40,0)+COUNTIFS($B40:$AT40,AF40,$B$1:$AT$1,"&lt;"&amp;31))</f>
        <v>0</v>
      </c>
      <c r="BZ40">
        <f>(RANK(_calc_라운드기준!AG40,_calc_라운드기준!$B40:$AT40,0)+COUNTIFS(_calc_라운드기준!$B40:$AT40,_calc_라운드기준!AG40,$B$1:$AT$1,"&lt;"&amp;32))-(RANK(AG40,$B40:$AT40,0)+COUNTIFS($B40:$AT40,AG40,$B$1:$AT$1,"&lt;"&amp;32))</f>
        <v>3</v>
      </c>
      <c r="CA40">
        <f>(RANK(_calc_라운드기준!AH40,_calc_라운드기준!$B40:$AT40,0)+COUNTIFS(_calc_라운드기준!$B40:$AT40,_calc_라운드기준!AH40,$B$1:$AT$1,"&lt;"&amp;33))-(RANK(AH40,$B40:$AT40,0)+COUNTIFS($B40:$AT40,AH40,$B$1:$AT$1,"&lt;"&amp;33))</f>
        <v>14</v>
      </c>
      <c r="CB40">
        <f>(RANK(_calc_라운드기준!AI40,_calc_라운드기준!$B40:$AT40,0)+COUNTIFS(_calc_라운드기준!$B40:$AT40,_calc_라운드기준!AI40,$B$1:$AT$1,"&lt;"&amp;34))-(RANK(AI40,$B40:$AT40,0)+COUNTIFS($B40:$AT40,AI40,$B$1:$AT$1,"&lt;"&amp;34))</f>
        <v>14</v>
      </c>
      <c r="CC40">
        <f>(RANK(_calc_라운드기준!AJ40,_calc_라운드기준!$B40:$AT40,0)+COUNTIFS(_calc_라운드기준!$B40:$AT40,_calc_라운드기준!AJ40,$B$1:$AT$1,"&lt;"&amp;35))-(RANK(AJ40,$B40:$AT40,0)+COUNTIFS($B40:$AT40,AJ40,$B$1:$AT$1,"&lt;"&amp;35))</f>
        <v>26</v>
      </c>
      <c r="CD40">
        <f>(RANK(_calc_라운드기준!AK40,_calc_라운드기준!$B40:$AT40,0)+COUNTIFS(_calc_라운드기준!$B40:$AT40,_calc_라운드기준!AK40,$B$1:$AT$1,"&lt;"&amp;36))-(RANK(AK40,$B40:$AT40,0)+COUNTIFS($B40:$AT40,AK40,$B$1:$AT$1,"&lt;"&amp;36))</f>
        <v>9</v>
      </c>
      <c r="CE40">
        <f>(RANK(_calc_라운드기준!AL40,_calc_라운드기준!$B40:$AT40,0)+COUNTIFS(_calc_라운드기준!$B40:$AT40,_calc_라운드기준!AL40,$B$1:$AT$1,"&lt;"&amp;37))-(RANK(AL40,$B40:$AT40,0)+COUNTIFS($B40:$AT40,AL40,$B$1:$AT$1,"&lt;"&amp;37))</f>
        <v>4</v>
      </c>
      <c r="CF40">
        <f>(RANK(_calc_라운드기준!AM40,_calc_라운드기준!$B40:$AT40,0)+COUNTIFS(_calc_라운드기준!$B40:$AT40,_calc_라운드기준!AM40,$B$1:$AT$1,"&lt;"&amp;38))-(RANK(AM40,$B40:$AT40,0)+COUNTIFS($B40:$AT40,AM40,$B$1:$AT$1,"&lt;"&amp;38))</f>
        <v>11</v>
      </c>
      <c r="CG40">
        <f>(RANK(_calc_라운드기준!AN40,_calc_라운드기준!$B40:$AT40,0)+COUNTIFS(_calc_라운드기준!$B40:$AT40,_calc_라운드기준!AN40,$B$1:$AT$1,"&lt;"&amp;39))-(RANK(AN40,$B40:$AT40,0)+COUNTIFS($B40:$AT40,AN40,$B$1:$AT$1,"&lt;"&amp;39))</f>
        <v>-35</v>
      </c>
      <c r="CH40">
        <f>(RANK(_calc_라운드기준!AO40,_calc_라운드기준!$B40:$AT40,0)+COUNTIFS(_calc_라운드기준!$B40:$AT40,_calc_라운드기준!AO40,$B$1:$AT$1,"&lt;"&amp;40))-(RANK(AO40,$B40:$AT40,0)+COUNTIFS($B40:$AT40,AO40,$B$1:$AT$1,"&lt;"&amp;40))</f>
        <v>-9</v>
      </c>
      <c r="CI40">
        <f>(RANK(_calc_라운드기준!AP40,_calc_라운드기준!$B40:$AT40,0)+COUNTIFS(_calc_라운드기준!$B40:$AT40,_calc_라운드기준!AP40,$B$1:$AT$1,"&lt;"&amp;41))-(RANK(AP40,$B40:$AT40,0)+COUNTIFS($B40:$AT40,AP40,$B$1:$AT$1,"&lt;"&amp;41))</f>
        <v>-4</v>
      </c>
      <c r="CJ40">
        <f>(RANK(_calc_라운드기준!AQ40,_calc_라운드기준!$B40:$AT40,0)+COUNTIFS(_calc_라운드기준!$B40:$AT40,_calc_라운드기준!AQ40,$B$1:$AT$1,"&lt;"&amp;42))-(RANK(AQ40,$B40:$AT40,0)+COUNTIFS($B40:$AT40,AQ40,$B$1:$AT$1,"&lt;"&amp;42))</f>
        <v>-5</v>
      </c>
      <c r="CK40">
        <f>(RANK(_calc_라운드기준!AR40,_calc_라운드기준!$B40:$AT40,0)+COUNTIFS(_calc_라운드기준!$B40:$AT40,_calc_라운드기준!AR40,$B$1:$AT$1,"&lt;"&amp;43))-(RANK(AR40,$B40:$AT40,0)+COUNTIFS($B40:$AT40,AR40,$B$1:$AT$1,"&lt;"&amp;43))</f>
        <v>-2</v>
      </c>
      <c r="CL40">
        <f>(RANK(_calc_라운드기준!AS40,_calc_라운드기준!$B40:$AT40,0)+COUNTIFS(_calc_라운드기준!$B40:$AT40,_calc_라운드기준!AS40,$B$1:$AT$1,"&lt;"&amp;44))-(RANK(AS40,$B40:$AT40,0)+COUNTIFS($B40:$AT40,AS40,$B$1:$AT$1,"&lt;"&amp;44))</f>
        <v>27</v>
      </c>
      <c r="CM40">
        <f>(RANK(_calc_라운드기준!AT40,_calc_라운드기준!$B40:$AT40,0)+COUNTIFS(_calc_라운드기준!$B40:$AT40,_calc_라운드기준!AT40,$B$1:$AT$1,"&lt;"&amp;45))-(RANK(AT40,$B40:$AT40,0)+COUNTIFS($B40:$AT40,AT40,$B$1:$AT$1,"&lt;"&amp;45))</f>
        <v>13</v>
      </c>
      <c r="CN40">
        <f t="shared" si="45"/>
        <v>31</v>
      </c>
      <c r="CO40">
        <f t="shared" si="46"/>
        <v>24</v>
      </c>
      <c r="CP40">
        <f t="shared" si="47"/>
        <v>21</v>
      </c>
      <c r="CQ40">
        <f t="shared" si="48"/>
        <v>36</v>
      </c>
      <c r="CR40">
        <f t="shared" si="49"/>
        <v>43</v>
      </c>
      <c r="CS40">
        <f t="shared" si="50"/>
        <v>15</v>
      </c>
      <c r="CT40">
        <f t="shared" si="51"/>
        <v>29</v>
      </c>
      <c r="CU40">
        <f t="shared" si="52"/>
        <v>41</v>
      </c>
      <c r="CV40">
        <f t="shared" si="53"/>
        <v>39</v>
      </c>
      <c r="CW40">
        <f t="shared" si="54"/>
        <v>17</v>
      </c>
      <c r="CX40">
        <f t="shared" si="55"/>
        <v>6</v>
      </c>
      <c r="CY40">
        <f t="shared" si="56"/>
        <v>22</v>
      </c>
      <c r="CZ40">
        <f t="shared" si="57"/>
        <v>10</v>
      </c>
      <c r="DA40">
        <f t="shared" si="58"/>
        <v>3</v>
      </c>
      <c r="DB40">
        <f t="shared" si="59"/>
        <v>19</v>
      </c>
      <c r="DC40">
        <f t="shared" si="60"/>
        <v>26</v>
      </c>
      <c r="DD40">
        <f t="shared" si="61"/>
        <v>27</v>
      </c>
      <c r="DE40">
        <f t="shared" si="62"/>
        <v>12</v>
      </c>
      <c r="DF40">
        <f t="shared" si="63"/>
        <v>16</v>
      </c>
      <c r="DG40">
        <f t="shared" si="64"/>
        <v>37</v>
      </c>
      <c r="DH40">
        <f t="shared" si="65"/>
        <v>5</v>
      </c>
      <c r="DI40">
        <f t="shared" si="66"/>
        <v>4</v>
      </c>
      <c r="DJ40">
        <f t="shared" si="67"/>
        <v>42</v>
      </c>
      <c r="DK40">
        <f t="shared" si="68"/>
        <v>34</v>
      </c>
      <c r="DL40">
        <f t="shared" si="69"/>
        <v>44</v>
      </c>
      <c r="DM40">
        <f t="shared" si="70"/>
        <v>30</v>
      </c>
      <c r="DN40">
        <f t="shared" si="71"/>
        <v>38</v>
      </c>
      <c r="DO40">
        <f t="shared" si="72"/>
        <v>40</v>
      </c>
      <c r="DP40">
        <f t="shared" si="73"/>
        <v>25</v>
      </c>
      <c r="DQ40">
        <f t="shared" si="74"/>
        <v>13</v>
      </c>
      <c r="DR40">
        <f t="shared" si="75"/>
        <v>23</v>
      </c>
      <c r="DS40">
        <f t="shared" si="76"/>
        <v>20</v>
      </c>
      <c r="DT40">
        <f t="shared" si="77"/>
        <v>7</v>
      </c>
      <c r="DU40">
        <f t="shared" si="78"/>
        <v>8</v>
      </c>
      <c r="DV40">
        <f t="shared" si="79"/>
        <v>2</v>
      </c>
      <c r="DW40">
        <f t="shared" si="80"/>
        <v>14</v>
      </c>
      <c r="DX40">
        <f t="shared" si="81"/>
        <v>18</v>
      </c>
      <c r="DY40">
        <f t="shared" si="82"/>
        <v>11</v>
      </c>
      <c r="DZ40">
        <f t="shared" si="83"/>
        <v>45</v>
      </c>
      <c r="EA40">
        <f t="shared" si="84"/>
        <v>35</v>
      </c>
      <c r="EB40">
        <f t="shared" si="85"/>
        <v>32</v>
      </c>
      <c r="EC40">
        <f t="shared" si="86"/>
        <v>33</v>
      </c>
      <c r="ED40">
        <f t="shared" si="87"/>
        <v>28</v>
      </c>
      <c r="EE40">
        <f t="shared" si="88"/>
        <v>1</v>
      </c>
      <c r="EF40">
        <f t="shared" si="89"/>
        <v>9</v>
      </c>
    </row>
    <row r="41" spans="1:136" ht="16.5" customHeight="1">
      <c r="A41">
        <f>_calc_라운드기준!A41</f>
        <v>1205</v>
      </c>
      <c r="B41">
        <f>INDEX(_calc_누적빈도!B:B,$A41)-INDEX(_calc_누적빈도!B:B,$A41-기준300회_후보!$B$1)</f>
        <v>37</v>
      </c>
      <c r="C41">
        <f>INDEX(_calc_누적빈도!C:C,$A41)-INDEX(_calc_누적빈도!C:C,$A41-기준300회_후보!$B$1)</f>
        <v>33</v>
      </c>
      <c r="D41">
        <f>INDEX(_calc_누적빈도!D:D,$A41)-INDEX(_calc_누적빈도!D:D,$A41-기준300회_후보!$B$1)</f>
        <v>51</v>
      </c>
      <c r="E41">
        <f>INDEX(_calc_누적빈도!E:E,$A41)-INDEX(_calc_누적빈도!E:E,$A41-기준300회_후보!$B$1)</f>
        <v>36</v>
      </c>
      <c r="F41">
        <f>INDEX(_calc_누적빈도!F:F,$A41)-INDEX(_calc_누적빈도!F:F,$A41-기준300회_후보!$B$1)</f>
        <v>27</v>
      </c>
      <c r="G41">
        <f>INDEX(_calc_누적빈도!G:G,$A41)-INDEX(_calc_누적빈도!G:G,$A41-기준300회_후보!$B$1)</f>
        <v>49</v>
      </c>
      <c r="H41">
        <f>INDEX(_calc_누적빈도!H:H,$A41)-INDEX(_calc_누적빈도!H:H,$A41-기준300회_후보!$B$1)</f>
        <v>47</v>
      </c>
      <c r="I41">
        <f>INDEX(_calc_누적빈도!I:I,$A41)-INDEX(_calc_누적빈도!I:I,$A41-기준300회_후보!$B$1)</f>
        <v>31</v>
      </c>
      <c r="J41">
        <f>INDEX(_calc_누적빈도!J:J,$A41)-INDEX(_calc_누적빈도!J:J,$A41-기준300회_후보!$B$1)</f>
        <v>39</v>
      </c>
      <c r="K41">
        <f>INDEX(_calc_누적빈도!K:K,$A41)-INDEX(_calc_누적빈도!K:K,$A41-기준300회_후보!$B$1)</f>
        <v>32</v>
      </c>
      <c r="L41">
        <f>INDEX(_calc_누적빈도!L:L,$A41)-INDEX(_calc_누적빈도!L:L,$A41-기준300회_후보!$B$1)</f>
        <v>41</v>
      </c>
      <c r="M41">
        <f>INDEX(_calc_누적빈도!M:M,$A41)-INDEX(_calc_누적빈도!M:M,$A41-기준300회_후보!$B$1)</f>
        <v>48</v>
      </c>
      <c r="N41">
        <f>INDEX(_calc_누적빈도!N:N,$A41)-INDEX(_calc_누적빈도!N:N,$A41-기준300회_후보!$B$1)</f>
        <v>47</v>
      </c>
      <c r="O41">
        <f>INDEX(_calc_누적빈도!O:O,$A41)-INDEX(_calc_누적빈도!O:O,$A41-기준300회_후보!$B$1)</f>
        <v>42</v>
      </c>
      <c r="P41">
        <f>INDEX(_calc_누적빈도!P:P,$A41)-INDEX(_calc_누적빈도!P:P,$A41-기준300회_후보!$B$1)</f>
        <v>40</v>
      </c>
      <c r="Q41">
        <f>INDEX(_calc_누적빈도!Q:Q,$A41)-INDEX(_calc_누적빈도!Q:Q,$A41-기준300회_후보!$B$1)</f>
        <v>49</v>
      </c>
      <c r="R41">
        <f>INDEX(_calc_누적빈도!R:R,$A41)-INDEX(_calc_누적빈도!R:R,$A41-기준300회_후보!$B$1)</f>
        <v>35</v>
      </c>
      <c r="S41">
        <f>INDEX(_calc_누적빈도!S:S,$A41)-INDEX(_calc_누적빈도!S:S,$A41-기준300회_후보!$B$1)</f>
        <v>41</v>
      </c>
      <c r="T41">
        <f>INDEX(_calc_누적빈도!T:T,$A41)-INDEX(_calc_누적빈도!T:T,$A41-기준300회_후보!$B$1)</f>
        <v>38</v>
      </c>
      <c r="U41">
        <f>INDEX(_calc_누적빈도!U:U,$A41)-INDEX(_calc_누적빈도!U:U,$A41-기준300회_후보!$B$1)</f>
        <v>38</v>
      </c>
      <c r="V41">
        <f>INDEX(_calc_누적빈도!V:V,$A41)-INDEX(_calc_누적빈도!V:V,$A41-기준300회_후보!$B$1)</f>
        <v>45</v>
      </c>
      <c r="W41">
        <f>INDEX(_calc_누적빈도!W:W,$A41)-INDEX(_calc_누적빈도!W:W,$A41-기준300회_후보!$B$1)</f>
        <v>41</v>
      </c>
      <c r="X41">
        <f>INDEX(_calc_누적빈도!X:X,$A41)-INDEX(_calc_누적빈도!X:X,$A41-기준300회_후보!$B$1)</f>
        <v>37</v>
      </c>
      <c r="Y41">
        <f>INDEX(_calc_누적빈도!Y:Y,$A41)-INDEX(_calc_누적빈도!Y:Y,$A41-기준300회_후보!$B$1)</f>
        <v>43</v>
      </c>
      <c r="Z41">
        <f>INDEX(_calc_누적빈도!Z:Z,$A41)-INDEX(_calc_누적빈도!Z:Z,$A41-기준300회_후보!$B$1)</f>
        <v>30</v>
      </c>
      <c r="AA41">
        <f>INDEX(_calc_누적빈도!AA:AA,$A41)-INDEX(_calc_누적빈도!AA:AA,$A41-기준300회_후보!$B$1)</f>
        <v>38</v>
      </c>
      <c r="AB41">
        <f>INDEX(_calc_누적빈도!AB:AB,$A41)-INDEX(_calc_누적빈도!AB:AB,$A41-기준300회_후보!$B$1)</f>
        <v>42</v>
      </c>
      <c r="AC41">
        <f>INDEX(_calc_누적빈도!AC:AC,$A41)-INDEX(_calc_누적빈도!AC:AC,$A41-기준300회_후보!$B$1)</f>
        <v>38</v>
      </c>
      <c r="AD41">
        <f>INDEX(_calc_누적빈도!AD:AD,$A41)-INDEX(_calc_누적빈도!AD:AD,$A41-기준300회_후보!$B$1)</f>
        <v>43</v>
      </c>
      <c r="AE41">
        <f>INDEX(_calc_누적빈도!AE:AE,$A41)-INDEX(_calc_누적빈도!AE:AE,$A41-기준300회_후보!$B$1)</f>
        <v>44</v>
      </c>
      <c r="AF41">
        <f>INDEX(_calc_누적빈도!AF:AF,$A41)-INDEX(_calc_누적빈도!AF:AF,$A41-기준300회_후보!$B$1)</f>
        <v>40</v>
      </c>
      <c r="AG41">
        <f>INDEX(_calc_누적빈도!AG:AG,$A41)-INDEX(_calc_누적빈도!AG:AG,$A41-기준300회_후보!$B$1)</f>
        <v>37</v>
      </c>
      <c r="AH41">
        <f>INDEX(_calc_누적빈도!AH:AH,$A41)-INDEX(_calc_누적빈도!AH:AH,$A41-기준300회_후보!$B$1)</f>
        <v>46</v>
      </c>
      <c r="AI41">
        <f>INDEX(_calc_누적빈도!AI:AI,$A41)-INDEX(_calc_누적빈도!AI:AI,$A41-기준300회_후보!$B$1)</f>
        <v>39</v>
      </c>
      <c r="AJ41">
        <f>INDEX(_calc_누적빈도!AJ:AJ,$A41)-INDEX(_calc_누적빈도!AJ:AJ,$A41-기준300회_후보!$B$1)</f>
        <v>49</v>
      </c>
      <c r="AK41">
        <f>INDEX(_calc_누적빈도!AK:AK,$A41)-INDEX(_calc_누적빈도!AK:AK,$A41-기준300회_후보!$B$1)</f>
        <v>41</v>
      </c>
      <c r="AL41">
        <f>INDEX(_calc_누적빈도!AL:AL,$A41)-INDEX(_calc_누적빈도!AL:AL,$A41-기준300회_후보!$B$1)</f>
        <v>45</v>
      </c>
      <c r="AM41">
        <f>INDEX(_calc_누적빈도!AM:AM,$A41)-INDEX(_calc_누적빈도!AM:AM,$A41-기준300회_후보!$B$1)</f>
        <v>45</v>
      </c>
      <c r="AN41">
        <f>INDEX(_calc_누적빈도!AN:AN,$A41)-INDEX(_calc_누적빈도!AN:AN,$A41-기준300회_후보!$B$1)</f>
        <v>34</v>
      </c>
      <c r="AO41">
        <f>INDEX(_calc_누적빈도!AO:AO,$A41)-INDEX(_calc_누적빈도!AO:AO,$A41-기준300회_후보!$B$1)</f>
        <v>41</v>
      </c>
      <c r="AP41">
        <f>INDEX(_calc_누적빈도!AP:AP,$A41)-INDEX(_calc_누적빈도!AP:AP,$A41-기준300회_후보!$B$1)</f>
        <v>35</v>
      </c>
      <c r="AQ41">
        <f>INDEX(_calc_누적빈도!AQ:AQ,$A41)-INDEX(_calc_누적빈도!AQ:AQ,$A41-기준300회_후보!$B$1)</f>
        <v>35</v>
      </c>
      <c r="AR41">
        <f>INDEX(_calc_누적빈도!AR:AR,$A41)-INDEX(_calc_누적빈도!AR:AR,$A41-기준300회_후보!$B$1)</f>
        <v>29</v>
      </c>
      <c r="AS41">
        <f>INDEX(_calc_누적빈도!AS:AS,$A41)-INDEX(_calc_누적빈도!AS:AS,$A41-기준300회_후보!$B$1)</f>
        <v>42</v>
      </c>
      <c r="AT41">
        <f>INDEX(_calc_누적빈도!AT:AT,$A41)-INDEX(_calc_누적빈도!AT:AT,$A41-기준300회_후보!$B$1)</f>
        <v>40</v>
      </c>
      <c r="AU41">
        <f>(RANK(_calc_라운드기준!B41,_calc_라운드기준!$B41:$AT41,0)+COUNTIFS(_calc_라운드기준!$B41:$AT41,_calc_라운드기준!B41,$B$1:$AT$1,"&lt;"&amp;1))-(RANK(B41,$B41:$AT41,0)+COUNTIFS($B41:$AT41,B41,$B$1:$AT$1,"&lt;"&amp;1))</f>
        <v>0</v>
      </c>
      <c r="AV41">
        <f>(RANK(_calc_라운드기준!C41,_calc_라운드기준!$B41:$AT41,0)+COUNTIFS(_calc_라운드기준!$B41:$AT41,_calc_라운드기준!C41,$B$1:$AT$1,"&lt;"&amp;2))-(RANK(C41,$B41:$AT41,0)+COUNTIFS($B41:$AT41,C41,$B$1:$AT$1,"&lt;"&amp;2))</f>
        <v>-1</v>
      </c>
      <c r="AW41">
        <f>(RANK(_calc_라운드기준!D41,_calc_라운드기준!$B41:$AT41,0)+COUNTIFS(_calc_라운드기준!$B41:$AT41,_calc_라운드기준!D41,$B$1:$AT$1,"&lt;"&amp;3))-(RANK(D41,$B41:$AT41,0)+COUNTIFS($B41:$AT41,D41,$B$1:$AT$1,"&lt;"&amp;3))</f>
        <v>1</v>
      </c>
      <c r="AX41">
        <f>(RANK(_calc_라운드기준!E41,_calc_라운드기준!$B41:$AT41,0)+COUNTIFS(_calc_라운드기준!$B41:$AT41,_calc_라운드기준!E41,$B$1:$AT$1,"&lt;"&amp;4))-(RANK(E41,$B41:$AT41,0)+COUNTIFS($B41:$AT41,E41,$B$1:$AT$1,"&lt;"&amp;4))</f>
        <v>-2</v>
      </c>
      <c r="AY41">
        <f>(RANK(_calc_라운드기준!F41,_calc_라운드기준!$B41:$AT41,0)+COUNTIFS(_calc_라운드기준!$B41:$AT41,_calc_라운드기준!F41,$B$1:$AT$1,"&lt;"&amp;5))-(RANK(F41,$B41:$AT41,0)+COUNTIFS($B41:$AT41,F41,$B$1:$AT$1,"&lt;"&amp;5))</f>
        <v>-28</v>
      </c>
      <c r="AZ41">
        <f>(RANK(_calc_라운드기준!G41,_calc_라운드기준!$B41:$AT41,0)+COUNTIFS(_calc_라운드기준!$B41:$AT41,_calc_라운드기준!G41,$B$1:$AT$1,"&lt;"&amp;6))-(RANK(G41,$B41:$AT41,0)+COUNTIFS($B41:$AT41,G41,$B$1:$AT$1,"&lt;"&amp;6))</f>
        <v>8</v>
      </c>
      <c r="BA41">
        <f>(RANK(_calc_라운드기준!H41,_calc_라운드기준!$B41:$AT41,0)+COUNTIFS(_calc_라운드기준!$B41:$AT41,_calc_라운드기준!H41,$B$1:$AT$1,"&lt;"&amp;7))-(RANK(H41,$B41:$AT41,0)+COUNTIFS($B41:$AT41,H41,$B$1:$AT$1,"&lt;"&amp;7))</f>
        <v>-3</v>
      </c>
      <c r="BB41">
        <f>(RANK(_calc_라운드기준!I41,_calc_라운드기준!$B41:$AT41,0)+COUNTIFS(_calc_라운드기준!$B41:$AT41,_calc_라운드기준!I41,$B$1:$AT$1,"&lt;"&amp;8))-(RANK(I41,$B41:$AT41,0)+COUNTIFS($B41:$AT41,I41,$B$1:$AT$1,"&lt;"&amp;8))</f>
        <v>-24</v>
      </c>
      <c r="BC41">
        <f>(RANK(_calc_라운드기준!J41,_calc_라운드기준!$B41:$AT41,0)+COUNTIFS(_calc_라운드기준!$B41:$AT41,_calc_라운드기준!J41,$B$1:$AT$1,"&lt;"&amp;9))-(RANK(J41,$B41:$AT41,0)+COUNTIFS($B41:$AT41,J41,$B$1:$AT$1,"&lt;"&amp;9))</f>
        <v>-15</v>
      </c>
      <c r="BD41">
        <f>(RANK(_calc_라운드기준!K41,_calc_라운드기준!$B41:$AT41,0)+COUNTIFS(_calc_라운드기준!$B41:$AT41,_calc_라운드기준!K41,$B$1:$AT$1,"&lt;"&amp;10))-(RANK(K41,$B41:$AT41,0)+COUNTIFS($B41:$AT41,K41,$B$1:$AT$1,"&lt;"&amp;10))</f>
        <v>3</v>
      </c>
      <c r="BE41">
        <f>(RANK(_calc_라운드기준!L41,_calc_라운드기준!$B41:$AT41,0)+COUNTIFS(_calc_라운드기준!$B41:$AT41,_calc_라운드기준!L41,$B$1:$AT$1,"&lt;"&amp;11))-(RANK(L41,$B41:$AT41,0)+COUNTIFS($B41:$AT41,L41,$B$1:$AT$1,"&lt;"&amp;11))</f>
        <v>16</v>
      </c>
      <c r="BF41">
        <f>(RANK(_calc_라운드기준!M41,_calc_라운드기준!$B41:$AT41,0)+COUNTIFS(_calc_라운드기준!$B41:$AT41,_calc_라운드기준!M41,$B$1:$AT$1,"&lt;"&amp;12))-(RANK(M41,$B41:$AT41,0)+COUNTIFS($B41:$AT41,M41,$B$1:$AT$1,"&lt;"&amp;12))</f>
        <v>1</v>
      </c>
      <c r="BG41">
        <f>(RANK(_calc_라운드기준!N41,_calc_라운드기준!$B41:$AT41,0)+COUNTIFS(_calc_라운드기준!$B41:$AT41,_calc_라운드기준!N41,$B$1:$AT$1,"&lt;"&amp;13))-(RANK(N41,$B41:$AT41,0)+COUNTIFS($B41:$AT41,N41,$B$1:$AT$1,"&lt;"&amp;13))</f>
        <v>12</v>
      </c>
      <c r="BH41">
        <f>(RANK(_calc_라운드기준!O41,_calc_라운드기준!$B41:$AT41,0)+COUNTIFS(_calc_라운드기준!$B41:$AT41,_calc_라운드기준!O41,$B$1:$AT$1,"&lt;"&amp;14))-(RANK(O41,$B41:$AT41,0)+COUNTIFS($B41:$AT41,O41,$B$1:$AT$1,"&lt;"&amp;14))</f>
        <v>25</v>
      </c>
      <c r="BI41">
        <f>(RANK(_calc_라운드기준!P41,_calc_라운드기준!$B41:$AT41,0)+COUNTIFS(_calc_라운드기준!$B41:$AT41,_calc_라운드기준!P41,$B$1:$AT$1,"&lt;"&amp;15))-(RANK(P41,$B41:$AT41,0)+COUNTIFS($B41:$AT41,P41,$B$1:$AT$1,"&lt;"&amp;15))</f>
        <v>0</v>
      </c>
      <c r="BJ41">
        <f>(RANK(_calc_라운드기준!Q41,_calc_라운드기준!$B41:$AT41,0)+COUNTIFS(_calc_라운드기준!$B41:$AT41,_calc_라운드기준!Q41,$B$1:$AT$1,"&lt;"&amp;16))-(RANK(Q41,$B41:$AT41,0)+COUNTIFS($B41:$AT41,Q41,$B$1:$AT$1,"&lt;"&amp;16))</f>
        <v>-2</v>
      </c>
      <c r="BK41">
        <f>(RANK(_calc_라운드기준!R41,_calc_라운드기준!$B41:$AT41,0)+COUNTIFS(_calc_라운드기준!$B41:$AT41,_calc_라운드기준!R41,$B$1:$AT$1,"&lt;"&amp;17))-(RANK(R41,$B41:$AT41,0)+COUNTIFS($B41:$AT41,R41,$B$1:$AT$1,"&lt;"&amp;17))</f>
        <v>-1</v>
      </c>
      <c r="BL41">
        <f>(RANK(_calc_라운드기준!S41,_calc_라운드기준!$B41:$AT41,0)+COUNTIFS(_calc_라운드기준!$B41:$AT41,_calc_라운드기준!S41,$B$1:$AT$1,"&lt;"&amp;18))-(RANK(S41,$B41:$AT41,0)+COUNTIFS($B41:$AT41,S41,$B$1:$AT$1,"&lt;"&amp;18))</f>
        <v>5</v>
      </c>
      <c r="BM41">
        <f>(RANK(_calc_라운드기준!T41,_calc_라운드기준!$B41:$AT41,0)+COUNTIFS(_calc_라운드기준!$B41:$AT41,_calc_라운드기준!T41,$B$1:$AT$1,"&lt;"&amp;19))-(RANK(T41,$B41:$AT41,0)+COUNTIFS($B41:$AT41,T41,$B$1:$AT$1,"&lt;"&amp;19))</f>
        <v>-3</v>
      </c>
      <c r="BN41">
        <f>(RANK(_calc_라운드기준!U41,_calc_라운드기준!$B41:$AT41,0)+COUNTIFS(_calc_라운드기준!$B41:$AT41,_calc_라운드기준!U41,$B$1:$AT$1,"&lt;"&amp;20))-(RANK(U41,$B41:$AT41,0)+COUNTIFS($B41:$AT41,U41,$B$1:$AT$1,"&lt;"&amp;20))</f>
        <v>-9</v>
      </c>
      <c r="BO41">
        <f>(RANK(_calc_라운드기준!V41,_calc_라운드기준!$B41:$AT41,0)+COUNTIFS(_calc_라운드기준!$B41:$AT41,_calc_라운드기준!V41,$B$1:$AT$1,"&lt;"&amp;21))-(RANK(V41,$B41:$AT41,0)+COUNTIFS($B41:$AT41,V41,$B$1:$AT$1,"&lt;"&amp;21))</f>
        <v>17</v>
      </c>
      <c r="BP41">
        <f>(RANK(_calc_라운드기준!W41,_calc_라운드기준!$B41:$AT41,0)+COUNTIFS(_calc_라운드기준!$B41:$AT41,_calc_라운드기준!W41,$B$1:$AT$1,"&lt;"&amp;22))-(RANK(W41,$B41:$AT41,0)+COUNTIFS($B41:$AT41,W41,$B$1:$AT$1,"&lt;"&amp;22))</f>
        <v>25</v>
      </c>
      <c r="BQ41">
        <f>(RANK(_calc_라운드기준!X41,_calc_라운드기준!$B41:$AT41,0)+COUNTIFS(_calc_라운드기준!$B41:$AT41,_calc_라운드기준!X41,$B$1:$AT$1,"&lt;"&amp;23))-(RANK(X41,$B41:$AT41,0)+COUNTIFS($B41:$AT41,X41,$B$1:$AT$1,"&lt;"&amp;23))</f>
        <v>-21</v>
      </c>
      <c r="BR41">
        <f>(RANK(_calc_라운드기준!Y41,_calc_라운드기준!$B41:$AT41,0)+COUNTIFS(_calc_라운드기준!$B41:$AT41,_calc_라운드기준!Y41,$B$1:$AT$1,"&lt;"&amp;24))-(RANK(Y41,$B41:$AT41,0)+COUNTIFS($B41:$AT41,Y41,$B$1:$AT$1,"&lt;"&amp;24))</f>
        <v>-6</v>
      </c>
      <c r="BS41">
        <f>(RANK(_calc_라운드기준!Z41,_calc_라운드기준!$B41:$AT41,0)+COUNTIFS(_calc_라운드기준!$B41:$AT41,_calc_라운드기준!Z41,$B$1:$AT$1,"&lt;"&amp;25))-(RANK(Z41,$B41:$AT41,0)+COUNTIFS($B41:$AT41,Z41,$B$1:$AT$1,"&lt;"&amp;25))</f>
        <v>-30</v>
      </c>
      <c r="BT41">
        <f>(RANK(_calc_라운드기준!AA41,_calc_라운드기준!$B41:$AT41,0)+COUNTIFS(_calc_라운드기준!$B41:$AT41,_calc_라운드기준!AA41,$B$1:$AT$1,"&lt;"&amp;26))-(RANK(AA41,$B41:$AT41,0)+COUNTIFS($B41:$AT41,AA41,$B$1:$AT$1,"&lt;"&amp;26))</f>
        <v>-3</v>
      </c>
      <c r="BU41">
        <f>(RANK(_calc_라운드기준!AB41,_calc_라운드기준!$B41:$AT41,0)+COUNTIFS(_calc_라운드기준!$B41:$AT41,_calc_라운드기준!AB41,$B$1:$AT$1,"&lt;"&amp;27))-(RANK(AB41,$B41:$AT41,0)+COUNTIFS($B41:$AT41,AB41,$B$1:$AT$1,"&lt;"&amp;27))</f>
        <v>-12</v>
      </c>
      <c r="BV41">
        <f>(RANK(_calc_라운드기준!AC41,_calc_라운드기준!$B41:$AT41,0)+COUNTIFS(_calc_라운드기준!$B41:$AT41,_calc_라운드기준!AC41,$B$1:$AT$1,"&lt;"&amp;28))-(RANK(AC41,$B41:$AT41,0)+COUNTIFS($B41:$AT41,AC41,$B$1:$AT$1,"&lt;"&amp;28))</f>
        <v>-23</v>
      </c>
      <c r="BW41">
        <f>(RANK(_calc_라운드기준!AD41,_calc_라운드기준!$B41:$AT41,0)+COUNTIFS(_calc_라운드기준!$B41:$AT41,_calc_라운드기준!AD41,$B$1:$AT$1,"&lt;"&amp;29))-(RANK(AD41,$B41:$AT41,0)+COUNTIFS($B41:$AT41,AD41,$B$1:$AT$1,"&lt;"&amp;29))</f>
        <v>0</v>
      </c>
      <c r="BX41">
        <f>(RANK(_calc_라운드기준!AE41,_calc_라운드기준!$B41:$AT41,0)+COUNTIFS(_calc_라운드기준!$B41:$AT41,_calc_라운드기준!AE41,$B$1:$AT$1,"&lt;"&amp;30))-(RANK(AE41,$B41:$AT41,0)+COUNTIFS($B41:$AT41,AE41,$B$1:$AT$1,"&lt;"&amp;30))</f>
        <v>9</v>
      </c>
      <c r="BY41">
        <f>(RANK(_calc_라운드기준!AF41,_calc_라운드기준!$B41:$AT41,0)+COUNTIFS(_calc_라운드기준!$B41:$AT41,_calc_라운드기준!AF41,$B$1:$AT$1,"&lt;"&amp;31))-(RANK(AF41,$B41:$AT41,0)+COUNTIFS($B41:$AT41,AF41,$B$1:$AT$1,"&lt;"&amp;31))</f>
        <v>4</v>
      </c>
      <c r="BZ41">
        <f>(RANK(_calc_라운드기준!AG41,_calc_라운드기준!$B41:$AT41,0)+COUNTIFS(_calc_라운드기준!$B41:$AT41,_calc_라운드기준!AG41,$B$1:$AT$1,"&lt;"&amp;32))-(RANK(AG41,$B41:$AT41,0)+COUNTIFS($B41:$AT41,AG41,$B$1:$AT$1,"&lt;"&amp;32))</f>
        <v>2</v>
      </c>
      <c r="CA41">
        <f>(RANK(_calc_라운드기준!AH41,_calc_라운드기준!$B41:$AT41,0)+COUNTIFS(_calc_라운드기준!$B41:$AT41,_calc_라운드기준!AH41,$B$1:$AT$1,"&lt;"&amp;33))-(RANK(AH41,$B41:$AT41,0)+COUNTIFS($B41:$AT41,AH41,$B$1:$AT$1,"&lt;"&amp;33))</f>
        <v>14</v>
      </c>
      <c r="CB41">
        <f>(RANK(_calc_라운드기준!AI41,_calc_라운드기준!$B41:$AT41,0)+COUNTIFS(_calc_라운드기준!$B41:$AT41,_calc_라운드기준!AI41,$B$1:$AT$1,"&lt;"&amp;34))-(RANK(AI41,$B41:$AT41,0)+COUNTIFS($B41:$AT41,AI41,$B$1:$AT$1,"&lt;"&amp;34))</f>
        <v>14</v>
      </c>
      <c r="CC41">
        <f>(RANK(_calc_라운드기준!AJ41,_calc_라운드기준!$B41:$AT41,0)+COUNTIFS(_calc_라운드기준!$B41:$AT41,_calc_라운드기준!AJ41,$B$1:$AT$1,"&lt;"&amp;35))-(RANK(AJ41,$B41:$AT41,0)+COUNTIFS($B41:$AT41,AJ41,$B$1:$AT$1,"&lt;"&amp;35))</f>
        <v>25</v>
      </c>
      <c r="CD41">
        <f>(RANK(_calc_라운드기준!AK41,_calc_라운드기준!$B41:$AT41,0)+COUNTIFS(_calc_라운드기준!$B41:$AT41,_calc_라운드기준!AK41,$B$1:$AT$1,"&lt;"&amp;36))-(RANK(AK41,$B41:$AT41,0)+COUNTIFS($B41:$AT41,AK41,$B$1:$AT$1,"&lt;"&amp;36))</f>
        <v>9</v>
      </c>
      <c r="CE41">
        <f>(RANK(_calc_라운드기준!AL41,_calc_라운드기준!$B41:$AT41,0)+COUNTIFS(_calc_라운드기준!$B41:$AT41,_calc_라운드기준!AL41,$B$1:$AT$1,"&lt;"&amp;37))-(RANK(AL41,$B41:$AT41,0)+COUNTIFS($B41:$AT41,AL41,$B$1:$AT$1,"&lt;"&amp;37))</f>
        <v>-1</v>
      </c>
      <c r="CF41">
        <f>(RANK(_calc_라운드기준!AM41,_calc_라운드기준!$B41:$AT41,0)+COUNTIFS(_calc_라운드기준!$B41:$AT41,_calc_라운드기준!AM41,$B$1:$AT$1,"&lt;"&amp;38))-(RANK(AM41,$B41:$AT41,0)+COUNTIFS($B41:$AT41,AM41,$B$1:$AT$1,"&lt;"&amp;38))</f>
        <v>4</v>
      </c>
      <c r="CG41">
        <f>(RANK(_calc_라운드기준!AN41,_calc_라운드기준!$B41:$AT41,0)+COUNTIFS(_calc_라운드기준!$B41:$AT41,_calc_라운드기준!AN41,$B$1:$AT$1,"&lt;"&amp;39))-(RANK(AN41,$B41:$AT41,0)+COUNTIFS($B41:$AT41,AN41,$B$1:$AT$1,"&lt;"&amp;39))</f>
        <v>-34</v>
      </c>
      <c r="CH41">
        <f>(RANK(_calc_라운드기준!AO41,_calc_라운드기준!$B41:$AT41,0)+COUNTIFS(_calc_라운드기준!$B41:$AT41,_calc_라운드기준!AO41,$B$1:$AT$1,"&lt;"&amp;40))-(RANK(AO41,$B41:$AT41,0)+COUNTIFS($B41:$AT41,AO41,$B$1:$AT$1,"&lt;"&amp;40))</f>
        <v>-6</v>
      </c>
      <c r="CI41">
        <f>(RANK(_calc_라운드기준!AP41,_calc_라운드기준!$B41:$AT41,0)+COUNTIFS(_calc_라운드기준!$B41:$AT41,_calc_라운드기준!AP41,$B$1:$AT$1,"&lt;"&amp;41))-(RANK(AP41,$B41:$AT41,0)+COUNTIFS($B41:$AT41,AP41,$B$1:$AT$1,"&lt;"&amp;41))</f>
        <v>0</v>
      </c>
      <c r="CJ41">
        <f>(RANK(_calc_라운드기준!AQ41,_calc_라운드기준!$B41:$AT41,0)+COUNTIFS(_calc_라운드기준!$B41:$AT41,_calc_라운드기준!AQ41,$B$1:$AT$1,"&lt;"&amp;42))-(RANK(AQ41,$B41:$AT41,0)+COUNTIFS($B41:$AT41,AQ41,$B$1:$AT$1,"&lt;"&amp;42))</f>
        <v>-7</v>
      </c>
      <c r="CK41">
        <f>(RANK(_calc_라운드기준!AR41,_calc_라운드기준!$B41:$AT41,0)+COUNTIFS(_calc_라운드기준!$B41:$AT41,_calc_라운드기준!AR41,$B$1:$AT$1,"&lt;"&amp;43))-(RANK(AR41,$B41:$AT41,0)+COUNTIFS($B41:$AT41,AR41,$B$1:$AT$1,"&lt;"&amp;43))</f>
        <v>-2</v>
      </c>
      <c r="CL41">
        <f>(RANK(_calc_라운드기준!AS41,_calc_라운드기준!$B41:$AT41,0)+COUNTIFS(_calc_라운드기준!$B41:$AT41,_calc_라운드기준!AS41,$B$1:$AT$1,"&lt;"&amp;44))-(RANK(AS41,$B41:$AT41,0)+COUNTIFS($B41:$AT41,AS41,$B$1:$AT$1,"&lt;"&amp;44))</f>
        <v>26</v>
      </c>
      <c r="CM41">
        <f>(RANK(_calc_라운드기준!AT41,_calc_라운드기준!$B41:$AT41,0)+COUNTIFS(_calc_라운드기준!$B41:$AT41,_calc_라운드기준!AT41,$B$1:$AT$1,"&lt;"&amp;45))-(RANK(AT41,$B41:$AT41,0)+COUNTIFS($B41:$AT41,AT41,$B$1:$AT$1,"&lt;"&amp;45))</f>
        <v>13</v>
      </c>
      <c r="CN41">
        <f t="shared" si="45"/>
        <v>21</v>
      </c>
      <c r="CO41">
        <f t="shared" si="46"/>
        <v>25</v>
      </c>
      <c r="CP41">
        <f t="shared" si="47"/>
        <v>19</v>
      </c>
      <c r="CQ41">
        <f t="shared" si="48"/>
        <v>28</v>
      </c>
      <c r="CR41">
        <f t="shared" si="49"/>
        <v>43</v>
      </c>
      <c r="CS41">
        <f t="shared" si="50"/>
        <v>13</v>
      </c>
      <c r="CT41">
        <f t="shared" si="51"/>
        <v>31</v>
      </c>
      <c r="CU41">
        <f t="shared" si="52"/>
        <v>42</v>
      </c>
      <c r="CV41">
        <f t="shared" si="53"/>
        <v>39</v>
      </c>
      <c r="CW41">
        <f t="shared" si="54"/>
        <v>17</v>
      </c>
      <c r="CX41">
        <f t="shared" si="55"/>
        <v>6</v>
      </c>
      <c r="CY41">
        <f t="shared" si="56"/>
        <v>20</v>
      </c>
      <c r="CZ41">
        <f t="shared" si="57"/>
        <v>10</v>
      </c>
      <c r="DA41">
        <f t="shared" si="58"/>
        <v>2</v>
      </c>
      <c r="DB41">
        <f t="shared" si="59"/>
        <v>22</v>
      </c>
      <c r="DC41">
        <f t="shared" si="60"/>
        <v>29</v>
      </c>
      <c r="DD41">
        <f t="shared" si="61"/>
        <v>26</v>
      </c>
      <c r="DE41">
        <f t="shared" si="62"/>
        <v>14</v>
      </c>
      <c r="DF41">
        <f t="shared" si="63"/>
        <v>32</v>
      </c>
      <c r="DG41">
        <f t="shared" si="64"/>
        <v>37</v>
      </c>
      <c r="DH41">
        <f t="shared" si="65"/>
        <v>5</v>
      </c>
      <c r="DI41">
        <f t="shared" si="66"/>
        <v>3</v>
      </c>
      <c r="DJ41">
        <f t="shared" si="67"/>
        <v>40</v>
      </c>
      <c r="DK41">
        <f t="shared" si="68"/>
        <v>34</v>
      </c>
      <c r="DL41">
        <f t="shared" si="69"/>
        <v>44</v>
      </c>
      <c r="DM41">
        <f t="shared" si="70"/>
        <v>33</v>
      </c>
      <c r="DN41">
        <f t="shared" si="71"/>
        <v>38</v>
      </c>
      <c r="DO41">
        <f t="shared" si="72"/>
        <v>41</v>
      </c>
      <c r="DP41">
        <f t="shared" si="73"/>
        <v>23</v>
      </c>
      <c r="DQ41">
        <f t="shared" si="74"/>
        <v>11</v>
      </c>
      <c r="DR41">
        <f t="shared" si="75"/>
        <v>15</v>
      </c>
      <c r="DS41">
        <f t="shared" si="76"/>
        <v>18</v>
      </c>
      <c r="DT41">
        <f t="shared" si="77"/>
        <v>7</v>
      </c>
      <c r="DU41">
        <f t="shared" si="78"/>
        <v>8</v>
      </c>
      <c r="DV41">
        <f t="shared" si="79"/>
        <v>4</v>
      </c>
      <c r="DW41">
        <f t="shared" si="80"/>
        <v>12</v>
      </c>
      <c r="DX41">
        <f t="shared" si="81"/>
        <v>27</v>
      </c>
      <c r="DY41">
        <f t="shared" si="82"/>
        <v>16</v>
      </c>
      <c r="DZ41">
        <f t="shared" si="83"/>
        <v>45</v>
      </c>
      <c r="EA41">
        <f t="shared" si="84"/>
        <v>35</v>
      </c>
      <c r="EB41">
        <f t="shared" si="85"/>
        <v>24</v>
      </c>
      <c r="EC41">
        <f t="shared" si="86"/>
        <v>36</v>
      </c>
      <c r="ED41">
        <f t="shared" si="87"/>
        <v>30</v>
      </c>
      <c r="EE41">
        <f t="shared" si="88"/>
        <v>1</v>
      </c>
      <c r="EF41">
        <f t="shared" si="89"/>
        <v>9</v>
      </c>
    </row>
    <row r="42" spans="1:136" ht="16.5" customHeight="1">
      <c r="A42">
        <f>_calc_라운드기준!A42</f>
        <v>1204</v>
      </c>
      <c r="B42">
        <f>INDEX(_calc_누적빈도!B:B,$A42)-INDEX(_calc_누적빈도!B:B,$A42-기준300회_후보!$B$1)</f>
        <v>37</v>
      </c>
      <c r="C42">
        <f>INDEX(_calc_누적빈도!C:C,$A42)-INDEX(_calc_누적빈도!C:C,$A42-기준300회_후보!$B$1)</f>
        <v>34</v>
      </c>
      <c r="D42">
        <f>INDEX(_calc_누적빈도!D:D,$A42)-INDEX(_calc_누적빈도!D:D,$A42-기준300회_후보!$B$1)</f>
        <v>51</v>
      </c>
      <c r="E42">
        <f>INDEX(_calc_누적빈도!E:E,$A42)-INDEX(_calc_누적빈도!E:E,$A42-기준300회_후보!$B$1)</f>
        <v>36</v>
      </c>
      <c r="F42">
        <f>INDEX(_calc_누적빈도!F:F,$A42)-INDEX(_calc_누적빈도!F:F,$A42-기준300회_후보!$B$1)</f>
        <v>27</v>
      </c>
      <c r="G42">
        <f>INDEX(_calc_누적빈도!G:G,$A42)-INDEX(_calc_누적빈도!G:G,$A42-기준300회_후보!$B$1)</f>
        <v>50</v>
      </c>
      <c r="H42">
        <f>INDEX(_calc_누적빈도!H:H,$A42)-INDEX(_calc_누적빈도!H:H,$A42-기준300회_후보!$B$1)</f>
        <v>47</v>
      </c>
      <c r="I42">
        <f>INDEX(_calc_누적빈도!I:I,$A42)-INDEX(_calc_누적빈도!I:I,$A42-기준300회_후보!$B$1)</f>
        <v>31</v>
      </c>
      <c r="J42">
        <f>INDEX(_calc_누적빈도!J:J,$A42)-INDEX(_calc_누적빈도!J:J,$A42-기준300회_후보!$B$1)</f>
        <v>39</v>
      </c>
      <c r="K42">
        <f>INDEX(_calc_누적빈도!K:K,$A42)-INDEX(_calc_누적빈도!K:K,$A42-기준300회_후보!$B$1)</f>
        <v>32</v>
      </c>
      <c r="L42">
        <f>INDEX(_calc_누적빈도!L:L,$A42)-INDEX(_calc_누적빈도!L:L,$A42-기준300회_후보!$B$1)</f>
        <v>41</v>
      </c>
      <c r="M42">
        <f>INDEX(_calc_누적빈도!M:M,$A42)-INDEX(_calc_누적빈도!M:M,$A42-기준300회_후보!$B$1)</f>
        <v>48</v>
      </c>
      <c r="N42">
        <f>INDEX(_calc_누적빈도!N:N,$A42)-INDEX(_calc_누적빈도!N:N,$A42-기준300회_후보!$B$1)</f>
        <v>47</v>
      </c>
      <c r="O42">
        <f>INDEX(_calc_누적빈도!O:O,$A42)-INDEX(_calc_누적빈도!O:O,$A42-기준300회_후보!$B$1)</f>
        <v>42</v>
      </c>
      <c r="P42">
        <f>INDEX(_calc_누적빈도!P:P,$A42)-INDEX(_calc_누적빈도!P:P,$A42-기준300회_후보!$B$1)</f>
        <v>40</v>
      </c>
      <c r="Q42">
        <f>INDEX(_calc_누적빈도!Q:Q,$A42)-INDEX(_calc_누적빈도!Q:Q,$A42-기준300회_후보!$B$1)</f>
        <v>48</v>
      </c>
      <c r="R42">
        <f>INDEX(_calc_누적빈도!R:R,$A42)-INDEX(_calc_누적빈도!R:R,$A42-기준300회_후보!$B$1)</f>
        <v>35</v>
      </c>
      <c r="S42">
        <f>INDEX(_calc_누적빈도!S:S,$A42)-INDEX(_calc_누적빈도!S:S,$A42-기준300회_후보!$B$1)</f>
        <v>41</v>
      </c>
      <c r="T42">
        <f>INDEX(_calc_누적빈도!T:T,$A42)-INDEX(_calc_누적빈도!T:T,$A42-기준300회_후보!$B$1)</f>
        <v>38</v>
      </c>
      <c r="U42">
        <f>INDEX(_calc_누적빈도!U:U,$A42)-INDEX(_calc_누적빈도!U:U,$A42-기준300회_후보!$B$1)</f>
        <v>38</v>
      </c>
      <c r="V42">
        <f>INDEX(_calc_누적빈도!V:V,$A42)-INDEX(_calc_누적빈도!V:V,$A42-기준300회_후보!$B$1)</f>
        <v>45</v>
      </c>
      <c r="W42">
        <f>INDEX(_calc_누적빈도!W:W,$A42)-INDEX(_calc_누적빈도!W:W,$A42-기준300회_후보!$B$1)</f>
        <v>41</v>
      </c>
      <c r="X42">
        <f>INDEX(_calc_누적빈도!X:X,$A42)-INDEX(_calc_누적빈도!X:X,$A42-기준300회_후보!$B$1)</f>
        <v>37</v>
      </c>
      <c r="Y42">
        <f>INDEX(_calc_누적빈도!Y:Y,$A42)-INDEX(_calc_누적빈도!Y:Y,$A42-기준300회_후보!$B$1)</f>
        <v>43</v>
      </c>
      <c r="Z42">
        <f>INDEX(_calc_누적빈도!Z:Z,$A42)-INDEX(_calc_누적빈도!Z:Z,$A42-기준300회_후보!$B$1)</f>
        <v>30</v>
      </c>
      <c r="AA42">
        <f>INDEX(_calc_누적빈도!AA:AA,$A42)-INDEX(_calc_누적빈도!AA:AA,$A42-기준300회_후보!$B$1)</f>
        <v>39</v>
      </c>
      <c r="AB42">
        <f>INDEX(_calc_누적빈도!AB:AB,$A42)-INDEX(_calc_누적빈도!AB:AB,$A42-기준300회_후보!$B$1)</f>
        <v>42</v>
      </c>
      <c r="AC42">
        <f>INDEX(_calc_누적빈도!AC:AC,$A42)-INDEX(_calc_누적빈도!AC:AC,$A42-기준300회_후보!$B$1)</f>
        <v>37</v>
      </c>
      <c r="AD42">
        <f>INDEX(_calc_누적빈도!AD:AD,$A42)-INDEX(_calc_누적빈도!AD:AD,$A42-기준300회_후보!$B$1)</f>
        <v>43</v>
      </c>
      <c r="AE42">
        <f>INDEX(_calc_누적빈도!AE:AE,$A42)-INDEX(_calc_누적빈도!AE:AE,$A42-기준300회_후보!$B$1)</f>
        <v>43</v>
      </c>
      <c r="AF42">
        <f>INDEX(_calc_누적빈도!AF:AF,$A42)-INDEX(_calc_누적빈도!AF:AF,$A42-기준300회_후보!$B$1)</f>
        <v>39</v>
      </c>
      <c r="AG42">
        <f>INDEX(_calc_누적빈도!AG:AG,$A42)-INDEX(_calc_누적빈도!AG:AG,$A42-기준300회_후보!$B$1)</f>
        <v>37</v>
      </c>
      <c r="AH42">
        <f>INDEX(_calc_누적빈도!AH:AH,$A42)-INDEX(_calc_누적빈도!AH:AH,$A42-기준300회_후보!$B$1)</f>
        <v>46</v>
      </c>
      <c r="AI42">
        <f>INDEX(_calc_누적빈도!AI:AI,$A42)-INDEX(_calc_누적빈도!AI:AI,$A42-기준300회_후보!$B$1)</f>
        <v>39</v>
      </c>
      <c r="AJ42">
        <f>INDEX(_calc_누적빈도!AJ:AJ,$A42)-INDEX(_calc_누적빈도!AJ:AJ,$A42-기준300회_후보!$B$1)</f>
        <v>49</v>
      </c>
      <c r="AK42">
        <f>INDEX(_calc_누적빈도!AK:AK,$A42)-INDEX(_calc_누적빈도!AK:AK,$A42-기준300회_후보!$B$1)</f>
        <v>41</v>
      </c>
      <c r="AL42">
        <f>INDEX(_calc_누적빈도!AL:AL,$A42)-INDEX(_calc_누적빈도!AL:AL,$A42-기준300회_후보!$B$1)</f>
        <v>45</v>
      </c>
      <c r="AM42">
        <f>INDEX(_calc_누적빈도!AM:AM,$A42)-INDEX(_calc_누적빈도!AM:AM,$A42-기준300회_후보!$B$1)</f>
        <v>45</v>
      </c>
      <c r="AN42">
        <f>INDEX(_calc_누적빈도!AN:AN,$A42)-INDEX(_calc_누적빈도!AN:AN,$A42-기준300회_후보!$B$1)</f>
        <v>34</v>
      </c>
      <c r="AO42">
        <f>INDEX(_calc_누적빈도!AO:AO,$A42)-INDEX(_calc_누적빈도!AO:AO,$A42-기준300회_후보!$B$1)</f>
        <v>41</v>
      </c>
      <c r="AP42">
        <f>INDEX(_calc_누적빈도!AP:AP,$A42)-INDEX(_calc_누적빈도!AP:AP,$A42-기준300회_후보!$B$1)</f>
        <v>35</v>
      </c>
      <c r="AQ42">
        <f>INDEX(_calc_누적빈도!AQ:AQ,$A42)-INDEX(_calc_누적빈도!AQ:AQ,$A42-기준300회_후보!$B$1)</f>
        <v>35</v>
      </c>
      <c r="AR42">
        <f>INDEX(_calc_누적빈도!AR:AR,$A42)-INDEX(_calc_누적빈도!AR:AR,$A42-기준300회_후보!$B$1)</f>
        <v>30</v>
      </c>
      <c r="AS42">
        <f>INDEX(_calc_누적빈도!AS:AS,$A42)-INDEX(_calc_누적빈도!AS:AS,$A42-기준300회_후보!$B$1)</f>
        <v>41</v>
      </c>
      <c r="AT42">
        <f>INDEX(_calc_누적빈도!AT:AT,$A42)-INDEX(_calc_누적빈도!AT:AT,$A42-기준300회_후보!$B$1)</f>
        <v>41</v>
      </c>
      <c r="AU42">
        <f>(RANK(_calc_라운드기준!B42,_calc_라운드기준!$B42:$AT42,0)+COUNTIFS(_calc_라운드기준!$B42:$AT42,_calc_라운드기준!B42,$B$1:$AT$1,"&lt;"&amp;1))-(RANK(B42,$B42:$AT42,0)+COUNTIFS($B42:$AT42,B42,$B$1:$AT$1,"&lt;"&amp;1))</f>
        <v>2</v>
      </c>
      <c r="AV42">
        <f>(RANK(_calc_라운드기준!C42,_calc_라운드기준!$B42:$AT42,0)+COUNTIFS(_calc_라운드기준!$B42:$AT42,_calc_라운드기준!C42,$B$1:$AT$1,"&lt;"&amp;2))-(RANK(C42,$B42:$AT42,0)+COUNTIFS($B42:$AT42,C42,$B$1:$AT$1,"&lt;"&amp;2))</f>
        <v>0</v>
      </c>
      <c r="AW42">
        <f>(RANK(_calc_라운드기준!D42,_calc_라운드기준!$B42:$AT42,0)+COUNTIFS(_calc_라운드기준!$B42:$AT42,_calc_라운드기준!D42,$B$1:$AT$1,"&lt;"&amp;3))-(RANK(D42,$B42:$AT42,0)+COUNTIFS($B42:$AT42,D42,$B$1:$AT$1,"&lt;"&amp;3))</f>
        <v>0</v>
      </c>
      <c r="AX42">
        <f>(RANK(_calc_라운드기준!E42,_calc_라운드기준!$B42:$AT42,0)+COUNTIFS(_calc_라운드기준!$B42:$AT42,_calc_라운드기준!E42,$B$1:$AT$1,"&lt;"&amp;4))-(RANK(E42,$B42:$AT42,0)+COUNTIFS($B42:$AT42,E42,$B$1:$AT$1,"&lt;"&amp;4))</f>
        <v>-12</v>
      </c>
      <c r="AY42">
        <f>(RANK(_calc_라운드기준!F42,_calc_라운드기준!$B42:$AT42,0)+COUNTIFS(_calc_라운드기준!$B42:$AT42,_calc_라운드기준!F42,$B$1:$AT$1,"&lt;"&amp;5))-(RANK(F42,$B42:$AT42,0)+COUNTIFS($B42:$AT42,F42,$B$1:$AT$1,"&lt;"&amp;5))</f>
        <v>-28</v>
      </c>
      <c r="AZ42">
        <f>(RANK(_calc_라운드기준!G42,_calc_라운드기준!$B42:$AT42,0)+COUNTIFS(_calc_라운드기준!$B42:$AT42,_calc_라운드기준!G42,$B$1:$AT$1,"&lt;"&amp;6))-(RANK(G42,$B42:$AT42,0)+COUNTIFS($B42:$AT42,G42,$B$1:$AT$1,"&lt;"&amp;6))</f>
        <v>8</v>
      </c>
      <c r="BA42">
        <f>(RANK(_calc_라운드기준!H42,_calc_라운드기준!$B42:$AT42,0)+COUNTIFS(_calc_라운드기준!$B42:$AT42,_calc_라운드기준!H42,$B$1:$AT$1,"&lt;"&amp;7))-(RANK(H42,$B42:$AT42,0)+COUNTIFS($B42:$AT42,H42,$B$1:$AT$1,"&lt;"&amp;7))</f>
        <v>-4</v>
      </c>
      <c r="BB42">
        <f>(RANK(_calc_라운드기준!I42,_calc_라운드기준!$B42:$AT42,0)+COUNTIFS(_calc_라운드기준!$B42:$AT42,_calc_라운드기준!I42,$B$1:$AT$1,"&lt;"&amp;8))-(RANK(I42,$B42:$AT42,0)+COUNTIFS($B42:$AT42,I42,$B$1:$AT$1,"&lt;"&amp;8))</f>
        <v>-24</v>
      </c>
      <c r="BC42">
        <f>(RANK(_calc_라운드기준!J42,_calc_라운드기준!$B42:$AT42,0)+COUNTIFS(_calc_라운드기준!$B42:$AT42,_calc_라운드기준!J42,$B$1:$AT$1,"&lt;"&amp;9))-(RANK(J42,$B42:$AT42,0)+COUNTIFS($B42:$AT42,J42,$B$1:$AT$1,"&lt;"&amp;9))</f>
        <v>-14</v>
      </c>
      <c r="BD42">
        <f>(RANK(_calc_라운드기준!K42,_calc_라운드기준!$B42:$AT42,0)+COUNTIFS(_calc_라운드기준!$B42:$AT42,_calc_라운드기준!K42,$B$1:$AT$1,"&lt;"&amp;10))-(RANK(K42,$B42:$AT42,0)+COUNTIFS($B42:$AT42,K42,$B$1:$AT$1,"&lt;"&amp;10))</f>
        <v>3</v>
      </c>
      <c r="BE42">
        <f>(RANK(_calc_라운드기준!L42,_calc_라운드기준!$B42:$AT42,0)+COUNTIFS(_calc_라운드기준!$B42:$AT42,_calc_라운드기준!L42,$B$1:$AT$1,"&lt;"&amp;11))-(RANK(L42,$B42:$AT42,0)+COUNTIFS($B42:$AT42,L42,$B$1:$AT$1,"&lt;"&amp;11))</f>
        <v>17</v>
      </c>
      <c r="BF42">
        <f>(RANK(_calc_라운드기준!M42,_calc_라운드기준!$B42:$AT42,0)+COUNTIFS(_calc_라운드기준!$B42:$AT42,_calc_라운드기준!M42,$B$1:$AT$1,"&lt;"&amp;12))-(RANK(M42,$B42:$AT42,0)+COUNTIFS($B42:$AT42,M42,$B$1:$AT$1,"&lt;"&amp;12))</f>
        <v>2</v>
      </c>
      <c r="BG42">
        <f>(RANK(_calc_라운드기준!N42,_calc_라운드기준!$B42:$AT42,0)+COUNTIFS(_calc_라운드기준!$B42:$AT42,_calc_라운드기준!N42,$B$1:$AT$1,"&lt;"&amp;13))-(RANK(N42,$B42:$AT42,0)+COUNTIFS($B42:$AT42,N42,$B$1:$AT$1,"&lt;"&amp;13))</f>
        <v>12</v>
      </c>
      <c r="BH42">
        <f>(RANK(_calc_라운드기준!O42,_calc_라운드기준!$B42:$AT42,0)+COUNTIFS(_calc_라운드기준!$B42:$AT42,_calc_라운드기준!O42,$B$1:$AT$1,"&lt;"&amp;14))-(RANK(O42,$B42:$AT42,0)+COUNTIFS($B42:$AT42,O42,$B$1:$AT$1,"&lt;"&amp;14))</f>
        <v>25</v>
      </c>
      <c r="BI42">
        <f>(RANK(_calc_라운드기준!P42,_calc_라운드기준!$B42:$AT42,0)+COUNTIFS(_calc_라운드기준!$B42:$AT42,_calc_라운드기준!P42,$B$1:$AT$1,"&lt;"&amp;15))-(RANK(P42,$B42:$AT42,0)+COUNTIFS($B42:$AT42,P42,$B$1:$AT$1,"&lt;"&amp;15))</f>
        <v>0</v>
      </c>
      <c r="BJ42">
        <f>(RANK(_calc_라운드기준!Q42,_calc_라운드기준!$B42:$AT42,0)+COUNTIFS(_calc_라운드기준!$B42:$AT42,_calc_라운드기준!Q42,$B$1:$AT$1,"&lt;"&amp;16))-(RANK(Q42,$B42:$AT42,0)+COUNTIFS($B42:$AT42,Q42,$B$1:$AT$1,"&lt;"&amp;16))</f>
        <v>-2</v>
      </c>
      <c r="BK42">
        <f>(RANK(_calc_라운드기준!R42,_calc_라운드기준!$B42:$AT42,0)+COUNTIFS(_calc_라운드기준!$B42:$AT42,_calc_라운드기준!R42,$B$1:$AT$1,"&lt;"&amp;17))-(RANK(R42,$B42:$AT42,0)+COUNTIFS($B42:$AT42,R42,$B$1:$AT$1,"&lt;"&amp;17))</f>
        <v>-1</v>
      </c>
      <c r="BL42">
        <f>(RANK(_calc_라운드기준!S42,_calc_라운드기준!$B42:$AT42,0)+COUNTIFS(_calc_라운드기준!$B42:$AT42,_calc_라운드기준!S42,$B$1:$AT$1,"&lt;"&amp;18))-(RANK(S42,$B42:$AT42,0)+COUNTIFS($B42:$AT42,S42,$B$1:$AT$1,"&lt;"&amp;18))</f>
        <v>7</v>
      </c>
      <c r="BM42">
        <f>(RANK(_calc_라운드기준!T42,_calc_라운드기준!$B42:$AT42,0)+COUNTIFS(_calc_라운드기준!$B42:$AT42,_calc_라운드기준!T42,$B$1:$AT$1,"&lt;"&amp;19))-(RANK(T42,$B42:$AT42,0)+COUNTIFS($B42:$AT42,T42,$B$1:$AT$1,"&lt;"&amp;19))</f>
        <v>-3</v>
      </c>
      <c r="BN42">
        <f>(RANK(_calc_라운드기준!U42,_calc_라운드기준!$B42:$AT42,0)+COUNTIFS(_calc_라운드기준!$B42:$AT42,_calc_라운드기준!U42,$B$1:$AT$1,"&lt;"&amp;20))-(RANK(U42,$B42:$AT42,0)+COUNTIFS($B42:$AT42,U42,$B$1:$AT$1,"&lt;"&amp;20))</f>
        <v>-10</v>
      </c>
      <c r="BO42">
        <f>(RANK(_calc_라운드기준!V42,_calc_라운드기준!$B42:$AT42,0)+COUNTIFS(_calc_라운드기준!$B42:$AT42,_calc_라운드기준!V42,$B$1:$AT$1,"&lt;"&amp;21))-(RANK(V42,$B42:$AT42,0)+COUNTIFS($B42:$AT42,V42,$B$1:$AT$1,"&lt;"&amp;21))</f>
        <v>18</v>
      </c>
      <c r="BP42">
        <f>(RANK(_calc_라운드기준!W42,_calc_라운드기준!$B42:$AT42,0)+COUNTIFS(_calc_라운드기준!$B42:$AT42,_calc_라운드기준!W42,$B$1:$AT$1,"&lt;"&amp;22))-(RANK(W42,$B42:$AT42,0)+COUNTIFS($B42:$AT42,W42,$B$1:$AT$1,"&lt;"&amp;22))</f>
        <v>22</v>
      </c>
      <c r="BQ42">
        <f>(RANK(_calc_라운드기준!X42,_calc_라운드기준!$B42:$AT42,0)+COUNTIFS(_calc_라운드기준!$B42:$AT42,_calc_라운드기준!X42,$B$1:$AT$1,"&lt;"&amp;23))-(RANK(X42,$B42:$AT42,0)+COUNTIFS($B42:$AT42,X42,$B$1:$AT$1,"&lt;"&amp;23))</f>
        <v>-20</v>
      </c>
      <c r="BR42">
        <f>(RANK(_calc_라운드기준!Y42,_calc_라운드기준!$B42:$AT42,0)+COUNTIFS(_calc_라운드기준!$B42:$AT42,_calc_라운드기준!Y42,$B$1:$AT$1,"&lt;"&amp;24))-(RANK(Y42,$B42:$AT42,0)+COUNTIFS($B42:$AT42,Y42,$B$1:$AT$1,"&lt;"&amp;24))</f>
        <v>-5</v>
      </c>
      <c r="BS42">
        <f>(RANK(_calc_라운드기준!Z42,_calc_라운드기준!$B42:$AT42,0)+COUNTIFS(_calc_라운드기준!$B42:$AT42,_calc_라운드기준!Z42,$B$1:$AT$1,"&lt;"&amp;25))-(RANK(Z42,$B42:$AT42,0)+COUNTIFS($B42:$AT42,Z42,$B$1:$AT$1,"&lt;"&amp;25))</f>
        <v>-30</v>
      </c>
      <c r="BT42">
        <f>(RANK(_calc_라운드기준!AA42,_calc_라운드기준!$B42:$AT42,0)+COUNTIFS(_calc_라운드기준!$B42:$AT42,_calc_라운드기준!AA42,$B$1:$AT$1,"&lt;"&amp;26))-(RANK(AA42,$B42:$AT42,0)+COUNTIFS($B42:$AT42,AA42,$B$1:$AT$1,"&lt;"&amp;26))</f>
        <v>-5</v>
      </c>
      <c r="BU42">
        <f>(RANK(_calc_라운드기준!AB42,_calc_라운드기준!$B42:$AT42,0)+COUNTIFS(_calc_라운드기준!$B42:$AT42,_calc_라운드기준!AB42,$B$1:$AT$1,"&lt;"&amp;27))-(RANK(AB42,$B42:$AT42,0)+COUNTIFS($B42:$AT42,AB42,$B$1:$AT$1,"&lt;"&amp;27))</f>
        <v>-12</v>
      </c>
      <c r="BV42">
        <f>(RANK(_calc_라운드기준!AC42,_calc_라운드기준!$B42:$AT42,0)+COUNTIFS(_calc_라운드기준!$B42:$AT42,_calc_라운드기준!AC42,$B$1:$AT$1,"&lt;"&amp;28))-(RANK(AC42,$B42:$AT42,0)+COUNTIFS($B42:$AT42,AC42,$B$1:$AT$1,"&lt;"&amp;28))</f>
        <v>-19</v>
      </c>
      <c r="BW42">
        <f>(RANK(_calc_라운드기준!AD42,_calc_라운드기준!$B42:$AT42,0)+COUNTIFS(_calc_라운드기준!$B42:$AT42,_calc_라운드기준!AD42,$B$1:$AT$1,"&lt;"&amp;29))-(RANK(AD42,$B42:$AT42,0)+COUNTIFS($B42:$AT42,AD42,$B$1:$AT$1,"&lt;"&amp;29))</f>
        <v>2</v>
      </c>
      <c r="BX42">
        <f>(RANK(_calc_라운드기준!AE42,_calc_라운드기준!$B42:$AT42,0)+COUNTIFS(_calc_라운드기준!$B42:$AT42,_calc_라운드기준!AE42,$B$1:$AT$1,"&lt;"&amp;30))-(RANK(AE42,$B42:$AT42,0)+COUNTIFS($B42:$AT42,AE42,$B$1:$AT$1,"&lt;"&amp;30))</f>
        <v>14</v>
      </c>
      <c r="BY42">
        <f>(RANK(_calc_라운드기준!AF42,_calc_라운드기준!$B42:$AT42,0)+COUNTIFS(_calc_라운드기준!$B42:$AT42,_calc_라운드기준!AF42,$B$1:$AT$1,"&lt;"&amp;31))-(RANK(AF42,$B42:$AT42,0)+COUNTIFS($B42:$AT42,AF42,$B$1:$AT$1,"&lt;"&amp;31))</f>
        <v>9</v>
      </c>
      <c r="BZ42">
        <f>(RANK(_calc_라운드기준!AG42,_calc_라운드기준!$B42:$AT42,0)+COUNTIFS(_calc_라운드기준!$B42:$AT42,_calc_라운드기준!AG42,$B$1:$AT$1,"&lt;"&amp;32))-(RANK(AG42,$B42:$AT42,0)+COUNTIFS($B42:$AT42,AG42,$B$1:$AT$1,"&lt;"&amp;32))</f>
        <v>-5</v>
      </c>
      <c r="CA42">
        <f>(RANK(_calc_라운드기준!AH42,_calc_라운드기준!$B42:$AT42,0)+COUNTIFS(_calc_라운드기준!$B42:$AT42,_calc_라운드기준!AH42,$B$1:$AT$1,"&lt;"&amp;33))-(RANK(AH42,$B42:$AT42,0)+COUNTIFS($B42:$AT42,AH42,$B$1:$AT$1,"&lt;"&amp;33))</f>
        <v>14</v>
      </c>
      <c r="CB42">
        <f>(RANK(_calc_라운드기준!AI42,_calc_라운드기준!$B42:$AT42,0)+COUNTIFS(_calc_라운드기준!$B42:$AT42,_calc_라운드기준!AI42,$B$1:$AT$1,"&lt;"&amp;34))-(RANK(AI42,$B42:$AT42,0)+COUNTIFS($B42:$AT42,AI42,$B$1:$AT$1,"&lt;"&amp;34))</f>
        <v>14</v>
      </c>
      <c r="CC42">
        <f>(RANK(_calc_라운드기준!AJ42,_calc_라운드기준!$B42:$AT42,0)+COUNTIFS(_calc_라운드기준!$B42:$AT42,_calc_라운드기준!AJ42,$B$1:$AT$1,"&lt;"&amp;35))-(RANK(AJ42,$B42:$AT42,0)+COUNTIFS($B42:$AT42,AJ42,$B$1:$AT$1,"&lt;"&amp;35))</f>
        <v>27</v>
      </c>
      <c r="CD42">
        <f>(RANK(_calc_라운드기준!AK42,_calc_라운드기준!$B42:$AT42,0)+COUNTIFS(_calc_라운드기준!$B42:$AT42,_calc_라운드기준!AK42,$B$1:$AT$1,"&lt;"&amp;36))-(RANK(AK42,$B42:$AT42,0)+COUNTIFS($B42:$AT42,AK42,$B$1:$AT$1,"&lt;"&amp;36))</f>
        <v>11</v>
      </c>
      <c r="CE42">
        <f>(RANK(_calc_라운드기준!AL42,_calc_라운드기준!$B42:$AT42,0)+COUNTIFS(_calc_라운드기준!$B42:$AT42,_calc_라운드기준!AL42,$B$1:$AT$1,"&lt;"&amp;37))-(RANK(AL42,$B42:$AT42,0)+COUNTIFS($B42:$AT42,AL42,$B$1:$AT$1,"&lt;"&amp;37))</f>
        <v>-2</v>
      </c>
      <c r="CF42">
        <f>(RANK(_calc_라운드기준!AM42,_calc_라운드기준!$B42:$AT42,0)+COUNTIFS(_calc_라운드기준!$B42:$AT42,_calc_라운드기준!AM42,$B$1:$AT$1,"&lt;"&amp;38))-(RANK(AM42,$B42:$AT42,0)+COUNTIFS($B42:$AT42,AM42,$B$1:$AT$1,"&lt;"&amp;38))</f>
        <v>-2</v>
      </c>
      <c r="CG42">
        <f>(RANK(_calc_라운드기준!AN42,_calc_라운드기준!$B42:$AT42,0)+COUNTIFS(_calc_라운드기준!$B42:$AT42,_calc_라운드기준!AN42,$B$1:$AT$1,"&lt;"&amp;39))-(RANK(AN42,$B42:$AT42,0)+COUNTIFS($B42:$AT42,AN42,$B$1:$AT$1,"&lt;"&amp;39))</f>
        <v>-35</v>
      </c>
      <c r="CH42">
        <f>(RANK(_calc_라운드기준!AO42,_calc_라운드기준!$B42:$AT42,0)+COUNTIFS(_calc_라운드기준!$B42:$AT42,_calc_라운드기준!AO42,$B$1:$AT$1,"&lt;"&amp;40))-(RANK(AO42,$B42:$AT42,0)+COUNTIFS($B42:$AT42,AO42,$B$1:$AT$1,"&lt;"&amp;40))</f>
        <v>-5</v>
      </c>
      <c r="CI42">
        <f>(RANK(_calc_라운드기준!AP42,_calc_라운드기준!$B42:$AT42,0)+COUNTIFS(_calc_라운드기준!$B42:$AT42,_calc_라운드기준!AP42,$B$1:$AT$1,"&lt;"&amp;41))-(RANK(AP42,$B42:$AT42,0)+COUNTIFS($B42:$AT42,AP42,$B$1:$AT$1,"&lt;"&amp;41))</f>
        <v>0</v>
      </c>
      <c r="CJ42">
        <f>(RANK(_calc_라운드기준!AQ42,_calc_라운드기준!$B42:$AT42,0)+COUNTIFS(_calc_라운드기준!$B42:$AT42,_calc_라운드기준!AQ42,$B$1:$AT$1,"&lt;"&amp;42))-(RANK(AQ42,$B42:$AT42,0)+COUNTIFS($B42:$AT42,AQ42,$B$1:$AT$1,"&lt;"&amp;42))</f>
        <v>-6</v>
      </c>
      <c r="CK42">
        <f>(RANK(_calc_라운드기준!AR42,_calc_라운드기준!$B42:$AT42,0)+COUNTIFS(_calc_라운드기준!$B42:$AT42,_calc_라운드기준!AR42,$B$1:$AT$1,"&lt;"&amp;43))-(RANK(AR42,$B42:$AT42,0)+COUNTIFS($B42:$AT42,AR42,$B$1:$AT$1,"&lt;"&amp;43))</f>
        <v>-1</v>
      </c>
      <c r="CL42">
        <f>(RANK(_calc_라운드기준!AS42,_calc_라운드기준!$B42:$AT42,0)+COUNTIFS(_calc_라운드기준!$B42:$AT42,_calc_라운드기준!AS42,$B$1:$AT$1,"&lt;"&amp;44))-(RANK(AS42,$B42:$AT42,0)+COUNTIFS($B42:$AT42,AS42,$B$1:$AT$1,"&lt;"&amp;44))</f>
        <v>23</v>
      </c>
      <c r="CM42">
        <f>(RANK(_calc_라운드기준!AT42,_calc_라운드기준!$B42:$AT42,0)+COUNTIFS(_calc_라운드기준!$B42:$AT42,_calc_라운드기준!AT42,$B$1:$AT$1,"&lt;"&amp;45))-(RANK(AT42,$B42:$AT42,0)+COUNTIFS($B42:$AT42,AT42,$B$1:$AT$1,"&lt;"&amp;45))</f>
        <v>15</v>
      </c>
      <c r="CN42">
        <f t="shared" si="45"/>
        <v>17</v>
      </c>
      <c r="CO42">
        <f t="shared" si="46"/>
        <v>20</v>
      </c>
      <c r="CP42">
        <f t="shared" si="47"/>
        <v>21</v>
      </c>
      <c r="CQ42">
        <f t="shared" si="48"/>
        <v>37</v>
      </c>
      <c r="CR42">
        <f t="shared" si="49"/>
        <v>43</v>
      </c>
      <c r="CS42">
        <f t="shared" si="50"/>
        <v>14</v>
      </c>
      <c r="CT42">
        <f t="shared" si="51"/>
        <v>30</v>
      </c>
      <c r="CU42">
        <f t="shared" si="52"/>
        <v>42</v>
      </c>
      <c r="CV42">
        <f t="shared" si="53"/>
        <v>39</v>
      </c>
      <c r="CW42">
        <f t="shared" si="54"/>
        <v>16</v>
      </c>
      <c r="CX42">
        <f t="shared" si="55"/>
        <v>6</v>
      </c>
      <c r="CY42">
        <f t="shared" si="56"/>
        <v>18</v>
      </c>
      <c r="CZ42">
        <f t="shared" si="57"/>
        <v>11</v>
      </c>
      <c r="DA42">
        <f t="shared" si="58"/>
        <v>2</v>
      </c>
      <c r="DB42">
        <f t="shared" si="59"/>
        <v>22</v>
      </c>
      <c r="DC42">
        <f t="shared" si="60"/>
        <v>26</v>
      </c>
      <c r="DD42">
        <f t="shared" si="61"/>
        <v>24</v>
      </c>
      <c r="DE42">
        <f t="shared" si="62"/>
        <v>15</v>
      </c>
      <c r="DF42">
        <f t="shared" si="63"/>
        <v>29</v>
      </c>
      <c r="DG42">
        <f t="shared" si="64"/>
        <v>36</v>
      </c>
      <c r="DH42">
        <f t="shared" si="65"/>
        <v>5</v>
      </c>
      <c r="DI42">
        <f t="shared" si="66"/>
        <v>4</v>
      </c>
      <c r="DJ42">
        <f t="shared" si="67"/>
        <v>41</v>
      </c>
      <c r="DK42">
        <f t="shared" si="68"/>
        <v>31</v>
      </c>
      <c r="DL42">
        <f t="shared" si="69"/>
        <v>44</v>
      </c>
      <c r="DM42">
        <f t="shared" si="70"/>
        <v>32</v>
      </c>
      <c r="DN42">
        <f t="shared" si="71"/>
        <v>38</v>
      </c>
      <c r="DO42">
        <f t="shared" si="72"/>
        <v>40</v>
      </c>
      <c r="DP42">
        <f t="shared" si="73"/>
        <v>19</v>
      </c>
      <c r="DQ42">
        <f t="shared" si="74"/>
        <v>8</v>
      </c>
      <c r="DR42">
        <f t="shared" si="75"/>
        <v>13</v>
      </c>
      <c r="DS42">
        <f t="shared" si="76"/>
        <v>33</v>
      </c>
      <c r="DT42">
        <f t="shared" si="77"/>
        <v>9</v>
      </c>
      <c r="DU42">
        <f t="shared" si="78"/>
        <v>10</v>
      </c>
      <c r="DV42">
        <f t="shared" si="79"/>
        <v>1</v>
      </c>
      <c r="DW42">
        <f t="shared" si="80"/>
        <v>12</v>
      </c>
      <c r="DX42">
        <f t="shared" si="81"/>
        <v>27</v>
      </c>
      <c r="DY42">
        <f t="shared" si="82"/>
        <v>28</v>
      </c>
      <c r="DZ42">
        <f t="shared" si="83"/>
        <v>45</v>
      </c>
      <c r="EA42">
        <f t="shared" si="84"/>
        <v>34</v>
      </c>
      <c r="EB42">
        <f t="shared" si="85"/>
        <v>23</v>
      </c>
      <c r="EC42">
        <f t="shared" si="86"/>
        <v>35</v>
      </c>
      <c r="ED42">
        <f t="shared" si="87"/>
        <v>25</v>
      </c>
      <c r="EE42">
        <f t="shared" si="88"/>
        <v>3</v>
      </c>
      <c r="EF42">
        <f t="shared" si="89"/>
        <v>7</v>
      </c>
    </row>
    <row r="43" spans="1:136" ht="16.5" customHeight="1">
      <c r="A43">
        <f>_calc_라운드기준!A43</f>
        <v>1203</v>
      </c>
      <c r="B43">
        <f>INDEX(_calc_누적빈도!B:B,$A43)-INDEX(_calc_누적빈도!B:B,$A43-기준300회_후보!$B$1)</f>
        <v>37</v>
      </c>
      <c r="C43">
        <f>INDEX(_calc_누적빈도!C:C,$A43)-INDEX(_calc_누적빈도!C:C,$A43-기준300회_후보!$B$1)</f>
        <v>35</v>
      </c>
      <c r="D43">
        <f>INDEX(_calc_누적빈도!D:D,$A43)-INDEX(_calc_누적빈도!D:D,$A43-기준300회_후보!$B$1)</f>
        <v>50</v>
      </c>
      <c r="E43">
        <f>INDEX(_calc_누적빈도!E:E,$A43)-INDEX(_calc_누적빈도!E:E,$A43-기준300회_후보!$B$1)</f>
        <v>36</v>
      </c>
      <c r="F43">
        <f>INDEX(_calc_누적빈도!F:F,$A43)-INDEX(_calc_누적빈도!F:F,$A43-기준300회_후보!$B$1)</f>
        <v>27</v>
      </c>
      <c r="G43">
        <f>INDEX(_calc_누적빈도!G:G,$A43)-INDEX(_calc_누적빈도!G:G,$A43-기준300회_후보!$B$1)</f>
        <v>49</v>
      </c>
      <c r="H43">
        <f>INDEX(_calc_누적빈도!H:H,$A43)-INDEX(_calc_누적빈도!H:H,$A43-기준300회_후보!$B$1)</f>
        <v>47</v>
      </c>
      <c r="I43">
        <f>INDEX(_calc_누적빈도!I:I,$A43)-INDEX(_calc_누적빈도!I:I,$A43-기준300회_후보!$B$1)</f>
        <v>31</v>
      </c>
      <c r="J43">
        <f>INDEX(_calc_누적빈도!J:J,$A43)-INDEX(_calc_누적빈도!J:J,$A43-기준300회_후보!$B$1)</f>
        <v>39</v>
      </c>
      <c r="K43">
        <f>INDEX(_calc_누적빈도!K:K,$A43)-INDEX(_calc_누적빈도!K:K,$A43-기준300회_후보!$B$1)</f>
        <v>32</v>
      </c>
      <c r="L43">
        <f>INDEX(_calc_누적빈도!L:L,$A43)-INDEX(_calc_누적빈도!L:L,$A43-기준300회_후보!$B$1)</f>
        <v>41</v>
      </c>
      <c r="M43">
        <f>INDEX(_calc_누적빈도!M:M,$A43)-INDEX(_calc_누적빈도!M:M,$A43-기준300회_후보!$B$1)</f>
        <v>48</v>
      </c>
      <c r="N43">
        <f>INDEX(_calc_누적빈도!N:N,$A43)-INDEX(_calc_누적빈도!N:N,$A43-기준300회_후보!$B$1)</f>
        <v>47</v>
      </c>
      <c r="O43">
        <f>INDEX(_calc_누적빈도!O:O,$A43)-INDEX(_calc_누적빈도!O:O,$A43-기준300회_후보!$B$1)</f>
        <v>42</v>
      </c>
      <c r="P43">
        <f>INDEX(_calc_누적빈도!P:P,$A43)-INDEX(_calc_누적빈도!P:P,$A43-기준300회_후보!$B$1)</f>
        <v>41</v>
      </c>
      <c r="Q43">
        <f>INDEX(_calc_누적빈도!Q:Q,$A43)-INDEX(_calc_누적빈도!Q:Q,$A43-기준300회_후보!$B$1)</f>
        <v>49</v>
      </c>
      <c r="R43">
        <f>INDEX(_calc_누적빈도!R:R,$A43)-INDEX(_calc_누적빈도!R:R,$A43-기준300회_후보!$B$1)</f>
        <v>35</v>
      </c>
      <c r="S43">
        <f>INDEX(_calc_누적빈도!S:S,$A43)-INDEX(_calc_누적빈도!S:S,$A43-기준300회_후보!$B$1)</f>
        <v>40</v>
      </c>
      <c r="T43">
        <f>INDEX(_calc_누적빈도!T:T,$A43)-INDEX(_calc_누적빈도!T:T,$A43-기준300회_후보!$B$1)</f>
        <v>38</v>
      </c>
      <c r="U43">
        <f>INDEX(_calc_누적빈도!U:U,$A43)-INDEX(_calc_누적빈도!U:U,$A43-기준300회_후보!$B$1)</f>
        <v>38</v>
      </c>
      <c r="V43">
        <f>INDEX(_calc_누적빈도!V:V,$A43)-INDEX(_calc_누적빈도!V:V,$A43-기준300회_후보!$B$1)</f>
        <v>46</v>
      </c>
      <c r="W43">
        <f>INDEX(_calc_누적빈도!W:W,$A43)-INDEX(_calc_누적빈도!W:W,$A43-기준300회_후보!$B$1)</f>
        <v>42</v>
      </c>
      <c r="X43">
        <f>INDEX(_calc_누적빈도!X:X,$A43)-INDEX(_calc_누적빈도!X:X,$A43-기준300회_후보!$B$1)</f>
        <v>37</v>
      </c>
      <c r="Y43">
        <f>INDEX(_calc_누적빈도!Y:Y,$A43)-INDEX(_calc_누적빈도!Y:Y,$A43-기준300회_후보!$B$1)</f>
        <v>43</v>
      </c>
      <c r="Z43">
        <f>INDEX(_calc_누적빈도!Z:Z,$A43)-INDEX(_calc_누적빈도!Z:Z,$A43-기준300회_후보!$B$1)</f>
        <v>30</v>
      </c>
      <c r="AA43">
        <f>INDEX(_calc_누적빈도!AA:AA,$A43)-INDEX(_calc_누적빈도!AA:AA,$A43-기준300회_후보!$B$1)</f>
        <v>39</v>
      </c>
      <c r="AB43">
        <f>INDEX(_calc_누적빈도!AB:AB,$A43)-INDEX(_calc_누적빈도!AB:AB,$A43-기준300회_후보!$B$1)</f>
        <v>42</v>
      </c>
      <c r="AC43">
        <f>INDEX(_calc_누적빈도!AC:AC,$A43)-INDEX(_calc_누적빈도!AC:AC,$A43-기준300회_후보!$B$1)</f>
        <v>38</v>
      </c>
      <c r="AD43">
        <f>INDEX(_calc_누적빈도!AD:AD,$A43)-INDEX(_calc_누적빈도!AD:AD,$A43-기준300회_후보!$B$1)</f>
        <v>42</v>
      </c>
      <c r="AE43">
        <f>INDEX(_calc_누적빈도!AE:AE,$A43)-INDEX(_calc_누적빈도!AE:AE,$A43-기준300회_후보!$B$1)</f>
        <v>43</v>
      </c>
      <c r="AF43">
        <f>INDEX(_calc_누적빈도!AF:AF,$A43)-INDEX(_calc_누적빈도!AF:AF,$A43-기준300회_후보!$B$1)</f>
        <v>39</v>
      </c>
      <c r="AG43">
        <f>INDEX(_calc_누적빈도!AG:AG,$A43)-INDEX(_calc_누적빈도!AG:AG,$A43-기준300회_후보!$B$1)</f>
        <v>37</v>
      </c>
      <c r="AH43">
        <f>INDEX(_calc_누적빈도!AH:AH,$A43)-INDEX(_calc_누적빈도!AH:AH,$A43-기준300회_후보!$B$1)</f>
        <v>46</v>
      </c>
      <c r="AI43">
        <f>INDEX(_calc_누적빈도!AI:AI,$A43)-INDEX(_calc_누적빈도!AI:AI,$A43-기준300회_후보!$B$1)</f>
        <v>39</v>
      </c>
      <c r="AJ43">
        <f>INDEX(_calc_누적빈도!AJ:AJ,$A43)-INDEX(_calc_누적빈도!AJ:AJ,$A43-기준300회_후보!$B$1)</f>
        <v>48</v>
      </c>
      <c r="AK43">
        <f>INDEX(_calc_누적빈도!AK:AK,$A43)-INDEX(_calc_누적빈도!AK:AK,$A43-기준300회_후보!$B$1)</f>
        <v>41</v>
      </c>
      <c r="AL43">
        <f>INDEX(_calc_누적빈도!AL:AL,$A43)-INDEX(_calc_누적빈도!AL:AL,$A43-기준300회_후보!$B$1)</f>
        <v>45</v>
      </c>
      <c r="AM43">
        <f>INDEX(_calc_누적빈도!AM:AM,$A43)-INDEX(_calc_누적빈도!AM:AM,$A43-기준300회_후보!$B$1)</f>
        <v>45</v>
      </c>
      <c r="AN43">
        <f>INDEX(_calc_누적빈도!AN:AN,$A43)-INDEX(_calc_누적빈도!AN:AN,$A43-기준300회_후보!$B$1)</f>
        <v>33</v>
      </c>
      <c r="AO43">
        <f>INDEX(_calc_누적빈도!AO:AO,$A43)-INDEX(_calc_누적빈도!AO:AO,$A43-기준300회_후보!$B$1)</f>
        <v>41</v>
      </c>
      <c r="AP43">
        <f>INDEX(_calc_누적빈도!AP:AP,$A43)-INDEX(_calc_누적빈도!AP:AP,$A43-기준300회_후보!$B$1)</f>
        <v>35</v>
      </c>
      <c r="AQ43">
        <f>INDEX(_calc_누적빈도!AQ:AQ,$A43)-INDEX(_calc_누적빈도!AQ:AQ,$A43-기준300회_후보!$B$1)</f>
        <v>35</v>
      </c>
      <c r="AR43">
        <f>INDEX(_calc_누적빈도!AR:AR,$A43)-INDEX(_calc_누적빈도!AR:AR,$A43-기준300회_후보!$B$1)</f>
        <v>30</v>
      </c>
      <c r="AS43">
        <f>INDEX(_calc_누적빈도!AS:AS,$A43)-INDEX(_calc_누적빈도!AS:AS,$A43-기준300회_후보!$B$1)</f>
        <v>41</v>
      </c>
      <c r="AT43">
        <f>INDEX(_calc_누적빈도!AT:AT,$A43)-INDEX(_calc_누적빈도!AT:AT,$A43-기준300회_후보!$B$1)</f>
        <v>41</v>
      </c>
      <c r="AU43">
        <f>(RANK(_calc_라운드기준!B43,_calc_라운드기준!$B43:$AT43,0)+COUNTIFS(_calc_라운드기준!$B43:$AT43,_calc_라운드기준!B43,$B$1:$AT$1,"&lt;"&amp;1))-(RANK(B43,$B43:$AT43,0)+COUNTIFS($B43:$AT43,B43,$B$1:$AT$1,"&lt;"&amp;1))</f>
        <v>-9</v>
      </c>
      <c r="AV43">
        <f>(RANK(_calc_라운드기준!C43,_calc_라운드기준!$B43:$AT43,0)+COUNTIFS(_calc_라운드기준!$B43:$AT43,_calc_라운드기준!C43,$B$1:$AT$1,"&lt;"&amp;2))-(RANK(C43,$B43:$AT43,0)+COUNTIFS($B43:$AT43,C43,$B$1:$AT$1,"&lt;"&amp;2))</f>
        <v>3</v>
      </c>
      <c r="AW43">
        <f>(RANK(_calc_라운드기준!D43,_calc_라운드기준!$B43:$AT43,0)+COUNTIFS(_calc_라운드기준!$B43:$AT43,_calc_라운드기준!D43,$B$1:$AT$1,"&lt;"&amp;3))-(RANK(D43,$B43:$AT43,0)+COUNTIFS($B43:$AT43,D43,$B$1:$AT$1,"&lt;"&amp;3))</f>
        <v>3</v>
      </c>
      <c r="AX43">
        <f>(RANK(_calc_라운드기준!E43,_calc_라운드기준!$B43:$AT43,0)+COUNTIFS(_calc_라운드기준!$B43:$AT43,_calc_라운드기준!E43,$B$1:$AT$1,"&lt;"&amp;4))-(RANK(E43,$B43:$AT43,0)+COUNTIFS($B43:$AT43,E43,$B$1:$AT$1,"&lt;"&amp;4))</f>
        <v>-11</v>
      </c>
      <c r="AY43">
        <f>(RANK(_calc_라운드기준!F43,_calc_라운드기준!$B43:$AT43,0)+COUNTIFS(_calc_라운드기준!$B43:$AT43,_calc_라운드기준!F43,$B$1:$AT$1,"&lt;"&amp;5))-(RANK(F43,$B43:$AT43,0)+COUNTIFS($B43:$AT43,F43,$B$1:$AT$1,"&lt;"&amp;5))</f>
        <v>-29</v>
      </c>
      <c r="AZ43">
        <f>(RANK(_calc_라운드기준!G43,_calc_라운드기준!$B43:$AT43,0)+COUNTIFS(_calc_라운드기준!$B43:$AT43,_calc_라운드기준!G43,$B$1:$AT$1,"&lt;"&amp;6))-(RANK(G43,$B43:$AT43,0)+COUNTIFS($B43:$AT43,G43,$B$1:$AT$1,"&lt;"&amp;6))</f>
        <v>15</v>
      </c>
      <c r="BA43">
        <f>(RANK(_calc_라운드기준!H43,_calc_라운드기준!$B43:$AT43,0)+COUNTIFS(_calc_라운드기준!$B43:$AT43,_calc_라운드기준!H43,$B$1:$AT$1,"&lt;"&amp;7))-(RANK(H43,$B43:$AT43,0)+COUNTIFS($B43:$AT43,H43,$B$1:$AT$1,"&lt;"&amp;7))</f>
        <v>-5</v>
      </c>
      <c r="BB43">
        <f>(RANK(_calc_라운드기준!I43,_calc_라운드기준!$B43:$AT43,0)+COUNTIFS(_calc_라운드기준!$B43:$AT43,_calc_라운드기준!I43,$B$1:$AT$1,"&lt;"&amp;8))-(RANK(I43,$B43:$AT43,0)+COUNTIFS($B43:$AT43,I43,$B$1:$AT$1,"&lt;"&amp;8))</f>
        <v>-24</v>
      </c>
      <c r="BC43">
        <f>(RANK(_calc_라운드기준!J43,_calc_라운드기준!$B43:$AT43,0)+COUNTIFS(_calc_라운드기준!$B43:$AT43,_calc_라운드기준!J43,$B$1:$AT$1,"&lt;"&amp;9))-(RANK(J43,$B43:$AT43,0)+COUNTIFS($B43:$AT43,J43,$B$1:$AT$1,"&lt;"&amp;9))</f>
        <v>-20</v>
      </c>
      <c r="BD43">
        <f>(RANK(_calc_라운드기준!K43,_calc_라운드기준!$B43:$AT43,0)+COUNTIFS(_calc_라운드기준!$B43:$AT43,_calc_라운드기준!K43,$B$1:$AT$1,"&lt;"&amp;10))-(RANK(K43,$B43:$AT43,0)+COUNTIFS($B43:$AT43,K43,$B$1:$AT$1,"&lt;"&amp;10))</f>
        <v>-1</v>
      </c>
      <c r="BE43">
        <f>(RANK(_calc_라운드기준!L43,_calc_라운드기준!$B43:$AT43,0)+COUNTIFS(_calc_라운드기준!$B43:$AT43,_calc_라운드기준!L43,$B$1:$AT$1,"&lt;"&amp;11))-(RANK(L43,$B43:$AT43,0)+COUNTIFS($B43:$AT43,L43,$B$1:$AT$1,"&lt;"&amp;11))</f>
        <v>15</v>
      </c>
      <c r="BF43">
        <f>(RANK(_calc_라운드기준!M43,_calc_라운드기준!$B43:$AT43,0)+COUNTIFS(_calc_라운드기준!$B43:$AT43,_calc_라운드기준!M43,$B$1:$AT$1,"&lt;"&amp;12))-(RANK(M43,$B43:$AT43,0)+COUNTIFS($B43:$AT43,M43,$B$1:$AT$1,"&lt;"&amp;12))</f>
        <v>2</v>
      </c>
      <c r="BG43">
        <f>(RANK(_calc_라운드기준!N43,_calc_라운드기준!$B43:$AT43,0)+COUNTIFS(_calc_라운드기준!$B43:$AT43,_calc_라운드기준!N43,$B$1:$AT$1,"&lt;"&amp;13))-(RANK(N43,$B43:$AT43,0)+COUNTIFS($B43:$AT43,N43,$B$1:$AT$1,"&lt;"&amp;13))</f>
        <v>4</v>
      </c>
      <c r="BH43">
        <f>(RANK(_calc_라운드기준!O43,_calc_라운드기준!$B43:$AT43,0)+COUNTIFS(_calc_라운드기준!$B43:$AT43,_calc_라운드기준!O43,$B$1:$AT$1,"&lt;"&amp;14))-(RANK(O43,$B43:$AT43,0)+COUNTIFS($B43:$AT43,O43,$B$1:$AT$1,"&lt;"&amp;14))</f>
        <v>27</v>
      </c>
      <c r="BI43">
        <f>(RANK(_calc_라운드기준!P43,_calc_라운드기준!$B43:$AT43,0)+COUNTIFS(_calc_라운드기준!$B43:$AT43,_calc_라운드기준!P43,$B$1:$AT$1,"&lt;"&amp;15))-(RANK(P43,$B43:$AT43,0)+COUNTIFS($B43:$AT43,P43,$B$1:$AT$1,"&lt;"&amp;15))</f>
        <v>6</v>
      </c>
      <c r="BJ43">
        <f>(RANK(_calc_라운드기준!Q43,_calc_라운드기준!$B43:$AT43,0)+COUNTIFS(_calc_라운드기준!$B43:$AT43,_calc_라운드기준!Q43,$B$1:$AT$1,"&lt;"&amp;16))-(RANK(Q43,$B43:$AT43,0)+COUNTIFS($B43:$AT43,Q43,$B$1:$AT$1,"&lt;"&amp;16))</f>
        <v>-1</v>
      </c>
      <c r="BK43">
        <f>(RANK(_calc_라운드기준!R43,_calc_라운드기준!$B43:$AT43,0)+COUNTIFS(_calc_라운드기준!$B43:$AT43,_calc_라운드기준!R43,$B$1:$AT$1,"&lt;"&amp;17))-(RANK(R43,$B43:$AT43,0)+COUNTIFS($B43:$AT43,R43,$B$1:$AT$1,"&lt;"&amp;17))</f>
        <v>-3</v>
      </c>
      <c r="BL43">
        <f>(RANK(_calc_라운드기준!S43,_calc_라운드기준!$B43:$AT43,0)+COUNTIFS(_calc_라운드기준!$B43:$AT43,_calc_라운드기준!S43,$B$1:$AT$1,"&lt;"&amp;18))-(RANK(S43,$B43:$AT43,0)+COUNTIFS($B43:$AT43,S43,$B$1:$AT$1,"&lt;"&amp;18))</f>
        <v>11</v>
      </c>
      <c r="BM43">
        <f>(RANK(_calc_라운드기준!T43,_calc_라운드기준!$B43:$AT43,0)+COUNTIFS(_calc_라운드기준!$B43:$AT43,_calc_라운드기준!T43,$B$1:$AT$1,"&lt;"&amp;19))-(RANK(T43,$B43:$AT43,0)+COUNTIFS($B43:$AT43,T43,$B$1:$AT$1,"&lt;"&amp;19))</f>
        <v>-3</v>
      </c>
      <c r="BN43">
        <f>(RANK(_calc_라운드기준!U43,_calc_라운드기준!$B43:$AT43,0)+COUNTIFS(_calc_라운드기준!$B43:$AT43,_calc_라운드기준!U43,$B$1:$AT$1,"&lt;"&amp;20))-(RANK(U43,$B43:$AT43,0)+COUNTIFS($B43:$AT43,U43,$B$1:$AT$1,"&lt;"&amp;20))</f>
        <v>-11</v>
      </c>
      <c r="BO43">
        <f>(RANK(_calc_라운드기준!V43,_calc_라운드기준!$B43:$AT43,0)+COUNTIFS(_calc_라운드기준!$B43:$AT43,_calc_라운드기준!V43,$B$1:$AT$1,"&lt;"&amp;21))-(RANK(V43,$B43:$AT43,0)+COUNTIFS($B43:$AT43,V43,$B$1:$AT$1,"&lt;"&amp;21))</f>
        <v>19</v>
      </c>
      <c r="BP43">
        <f>(RANK(_calc_라운드기준!W43,_calc_라운드기준!$B43:$AT43,0)+COUNTIFS(_calc_라운드기준!$B43:$AT43,_calc_라운드기준!W43,$B$1:$AT$1,"&lt;"&amp;22))-(RANK(W43,$B43:$AT43,0)+COUNTIFS($B43:$AT43,W43,$B$1:$AT$1,"&lt;"&amp;22))</f>
        <v>27</v>
      </c>
      <c r="BQ43">
        <f>(RANK(_calc_라운드기준!X43,_calc_라운드기준!$B43:$AT43,0)+COUNTIFS(_calc_라운드기준!$B43:$AT43,_calc_라운드기준!X43,$B$1:$AT$1,"&lt;"&amp;23))-(RANK(X43,$B43:$AT43,0)+COUNTIFS($B43:$AT43,X43,$B$1:$AT$1,"&lt;"&amp;23))</f>
        <v>-21</v>
      </c>
      <c r="BR43">
        <f>(RANK(_calc_라운드기준!Y43,_calc_라운드기준!$B43:$AT43,0)+COUNTIFS(_calc_라운드기준!$B43:$AT43,_calc_라운드기준!Y43,$B$1:$AT$1,"&lt;"&amp;24))-(RANK(Y43,$B43:$AT43,0)+COUNTIFS($B43:$AT43,Y43,$B$1:$AT$1,"&lt;"&amp;24))</f>
        <v>-5</v>
      </c>
      <c r="BS43">
        <f>(RANK(_calc_라운드기준!Z43,_calc_라운드기준!$B43:$AT43,0)+COUNTIFS(_calc_라운드기준!$B43:$AT43,_calc_라운드기준!Z43,$B$1:$AT$1,"&lt;"&amp;25))-(RANK(Z43,$B43:$AT43,0)+COUNTIFS($B43:$AT43,Z43,$B$1:$AT$1,"&lt;"&amp;25))</f>
        <v>-30</v>
      </c>
      <c r="BT43">
        <f>(RANK(_calc_라운드기준!AA43,_calc_라운드기준!$B43:$AT43,0)+COUNTIFS(_calc_라운드기준!$B43:$AT43,_calc_라운드기준!AA43,$B$1:$AT$1,"&lt;"&amp;26))-(RANK(AA43,$B43:$AT43,0)+COUNTIFS($B43:$AT43,AA43,$B$1:$AT$1,"&lt;"&amp;26))</f>
        <v>-6</v>
      </c>
      <c r="BU43">
        <f>(RANK(_calc_라운드기준!AB43,_calc_라운드기준!$B43:$AT43,0)+COUNTIFS(_calc_라운드기준!$B43:$AT43,_calc_라운드기준!AB43,$B$1:$AT$1,"&lt;"&amp;27))-(RANK(AB43,$B43:$AT43,0)+COUNTIFS($B43:$AT43,AB43,$B$1:$AT$1,"&lt;"&amp;27))</f>
        <v>-13</v>
      </c>
      <c r="BV43">
        <f>(RANK(_calc_라운드기준!AC43,_calc_라운드기준!$B43:$AT43,0)+COUNTIFS(_calc_라운드기준!$B43:$AT43,_calc_라운드기준!AC43,$B$1:$AT$1,"&lt;"&amp;28))-(RANK(AC43,$B43:$AT43,0)+COUNTIFS($B43:$AT43,AC43,$B$1:$AT$1,"&lt;"&amp;28))</f>
        <v>-17</v>
      </c>
      <c r="BW43">
        <f>(RANK(_calc_라운드기준!AD43,_calc_라운드기준!$B43:$AT43,0)+COUNTIFS(_calc_라운드기준!$B43:$AT43,_calc_라운드기준!AD43,$B$1:$AT$1,"&lt;"&amp;29))-(RANK(AD43,$B43:$AT43,0)+COUNTIFS($B43:$AT43,AD43,$B$1:$AT$1,"&lt;"&amp;29))</f>
        <v>4</v>
      </c>
      <c r="BX43">
        <f>(RANK(_calc_라운드기준!AE43,_calc_라운드기준!$B43:$AT43,0)+COUNTIFS(_calc_라운드기준!$B43:$AT43,_calc_라운드기준!AE43,$B$1:$AT$1,"&lt;"&amp;30))-(RANK(AE43,$B43:$AT43,0)+COUNTIFS($B43:$AT43,AE43,$B$1:$AT$1,"&lt;"&amp;30))</f>
        <v>15</v>
      </c>
      <c r="BY43">
        <f>(RANK(_calc_라운드기준!AF43,_calc_라운드기준!$B43:$AT43,0)+COUNTIFS(_calc_라운드기준!$B43:$AT43,_calc_라운드기준!AF43,$B$1:$AT$1,"&lt;"&amp;31))-(RANK(AF43,$B43:$AT43,0)+COUNTIFS($B43:$AT43,AF43,$B$1:$AT$1,"&lt;"&amp;31))</f>
        <v>9</v>
      </c>
      <c r="BZ43">
        <f>(RANK(_calc_라운드기준!AG43,_calc_라운드기준!$B43:$AT43,0)+COUNTIFS(_calc_라운드기준!$B43:$AT43,_calc_라운드기준!AG43,$B$1:$AT$1,"&lt;"&amp;32))-(RANK(AG43,$B43:$AT43,0)+COUNTIFS($B43:$AT43,AG43,$B$1:$AT$1,"&lt;"&amp;32))</f>
        <v>-5</v>
      </c>
      <c r="CA43">
        <f>(RANK(_calc_라운드기준!AH43,_calc_라운드기준!$B43:$AT43,0)+COUNTIFS(_calc_라운드기준!$B43:$AT43,_calc_라운드기준!AH43,$B$1:$AT$1,"&lt;"&amp;33))-(RANK(AH43,$B43:$AT43,0)+COUNTIFS($B43:$AT43,AH43,$B$1:$AT$1,"&lt;"&amp;33))</f>
        <v>13</v>
      </c>
      <c r="CB43">
        <f>(RANK(_calc_라운드기준!AI43,_calc_라운드기준!$B43:$AT43,0)+COUNTIFS(_calc_라운드기준!$B43:$AT43,_calc_라운드기준!AI43,$B$1:$AT$1,"&lt;"&amp;34))-(RANK(AI43,$B43:$AT43,0)+COUNTIFS($B43:$AT43,AI43,$B$1:$AT$1,"&lt;"&amp;34))</f>
        <v>15</v>
      </c>
      <c r="CC43">
        <f>(RANK(_calc_라운드기준!AJ43,_calc_라운드기준!$B43:$AT43,0)+COUNTIFS(_calc_라운드기준!$B43:$AT43,_calc_라운드기준!AJ43,$B$1:$AT$1,"&lt;"&amp;35))-(RANK(AJ43,$B43:$AT43,0)+COUNTIFS($B43:$AT43,AJ43,$B$1:$AT$1,"&lt;"&amp;35))</f>
        <v>25</v>
      </c>
      <c r="CD43">
        <f>(RANK(_calc_라운드기준!AK43,_calc_라운드기준!$B43:$AT43,0)+COUNTIFS(_calc_라운드기준!$B43:$AT43,_calc_라운드기준!AK43,$B$1:$AT$1,"&lt;"&amp;36))-(RANK(AK43,$B43:$AT43,0)+COUNTIFS($B43:$AT43,AK43,$B$1:$AT$1,"&lt;"&amp;36))</f>
        <v>11</v>
      </c>
      <c r="CE43">
        <f>(RANK(_calc_라운드기준!AL43,_calc_라운드기준!$B43:$AT43,0)+COUNTIFS(_calc_라운드기준!$B43:$AT43,_calc_라운드기준!AL43,$B$1:$AT$1,"&lt;"&amp;37))-(RANK(AL43,$B43:$AT43,0)+COUNTIFS($B43:$AT43,AL43,$B$1:$AT$1,"&lt;"&amp;37))</f>
        <v>-2</v>
      </c>
      <c r="CF43">
        <f>(RANK(_calc_라운드기준!AM43,_calc_라운드기준!$B43:$AT43,0)+COUNTIFS(_calc_라운드기준!$B43:$AT43,_calc_라운드기준!AM43,$B$1:$AT$1,"&lt;"&amp;38))-(RANK(AM43,$B43:$AT43,0)+COUNTIFS($B43:$AT43,AM43,$B$1:$AT$1,"&lt;"&amp;38))</f>
        <v>-2</v>
      </c>
      <c r="CG43">
        <f>(RANK(_calc_라운드기준!AN43,_calc_라운드기준!$B43:$AT43,0)+COUNTIFS(_calc_라운드기준!$B43:$AT43,_calc_라운드기준!AN43,$B$1:$AT$1,"&lt;"&amp;39))-(RANK(AN43,$B43:$AT43,0)+COUNTIFS($B43:$AT43,AN43,$B$1:$AT$1,"&lt;"&amp;39))</f>
        <v>-30</v>
      </c>
      <c r="CH43">
        <f>(RANK(_calc_라운드기준!AO43,_calc_라운드기준!$B43:$AT43,0)+COUNTIFS(_calc_라운드기준!$B43:$AT43,_calc_라운드기준!AO43,$B$1:$AT$1,"&lt;"&amp;40))-(RANK(AO43,$B43:$AT43,0)+COUNTIFS($B43:$AT43,AO43,$B$1:$AT$1,"&lt;"&amp;40))</f>
        <v>-6</v>
      </c>
      <c r="CI43">
        <f>(RANK(_calc_라운드기준!AP43,_calc_라운드기준!$B43:$AT43,0)+COUNTIFS(_calc_라운드기준!$B43:$AT43,_calc_라운드기준!AP43,$B$1:$AT$1,"&lt;"&amp;41))-(RANK(AP43,$B43:$AT43,0)+COUNTIFS($B43:$AT43,AP43,$B$1:$AT$1,"&lt;"&amp;41))</f>
        <v>-1</v>
      </c>
      <c r="CJ43">
        <f>(RANK(_calc_라운드기준!AQ43,_calc_라운드기준!$B43:$AT43,0)+COUNTIFS(_calc_라운드기준!$B43:$AT43,_calc_라운드기준!AQ43,$B$1:$AT$1,"&lt;"&amp;42))-(RANK(AQ43,$B43:$AT43,0)+COUNTIFS($B43:$AT43,AQ43,$B$1:$AT$1,"&lt;"&amp;42))</f>
        <v>-7</v>
      </c>
      <c r="CK43">
        <f>(RANK(_calc_라운드기준!AR43,_calc_라운드기준!$B43:$AT43,0)+COUNTIFS(_calc_라운드기준!$B43:$AT43,_calc_라운드기준!AR43,$B$1:$AT$1,"&lt;"&amp;43))-(RANK(AR43,$B43:$AT43,0)+COUNTIFS($B43:$AT43,AR43,$B$1:$AT$1,"&lt;"&amp;43))</f>
        <v>0</v>
      </c>
      <c r="CL43">
        <f>(RANK(_calc_라운드기준!AS43,_calc_라운드기준!$B43:$AT43,0)+COUNTIFS(_calc_라운드기준!$B43:$AT43,_calc_라운드기준!AS43,$B$1:$AT$1,"&lt;"&amp;44))-(RANK(AS43,$B43:$AT43,0)+COUNTIFS($B43:$AT43,AS43,$B$1:$AT$1,"&lt;"&amp;44))</f>
        <v>23</v>
      </c>
      <c r="CM43">
        <f>(RANK(_calc_라운드기준!AT43,_calc_라운드기준!$B43:$AT43,0)+COUNTIFS(_calc_라운드기준!$B43:$AT43,_calc_라운드기준!AT43,$B$1:$AT$1,"&lt;"&amp;45))-(RANK(AT43,$B43:$AT43,0)+COUNTIFS($B43:$AT43,AT43,$B$1:$AT$1,"&lt;"&amp;45))</f>
        <v>15</v>
      </c>
      <c r="CN43">
        <f t="shared" si="45"/>
        <v>35</v>
      </c>
      <c r="CO43">
        <f t="shared" si="46"/>
        <v>18</v>
      </c>
      <c r="CP43">
        <f t="shared" si="47"/>
        <v>19</v>
      </c>
      <c r="CQ43">
        <f t="shared" si="48"/>
        <v>36</v>
      </c>
      <c r="CR43">
        <f t="shared" si="49"/>
        <v>43</v>
      </c>
      <c r="CS43">
        <f t="shared" si="50"/>
        <v>6</v>
      </c>
      <c r="CT43">
        <f t="shared" si="51"/>
        <v>29</v>
      </c>
      <c r="CU43">
        <f t="shared" si="52"/>
        <v>42</v>
      </c>
      <c r="CV43">
        <f t="shared" si="53"/>
        <v>40</v>
      </c>
      <c r="CW43">
        <f t="shared" si="54"/>
        <v>22</v>
      </c>
      <c r="CX43">
        <f t="shared" si="55"/>
        <v>7</v>
      </c>
      <c r="CY43">
        <f t="shared" si="56"/>
        <v>20</v>
      </c>
      <c r="CZ43">
        <f t="shared" si="57"/>
        <v>16</v>
      </c>
      <c r="DA43">
        <f t="shared" si="58"/>
        <v>1</v>
      </c>
      <c r="DB43">
        <f t="shared" si="59"/>
        <v>15</v>
      </c>
      <c r="DC43">
        <f t="shared" si="60"/>
        <v>23</v>
      </c>
      <c r="DD43">
        <f t="shared" si="61"/>
        <v>27</v>
      </c>
      <c r="DE43">
        <f t="shared" si="62"/>
        <v>12</v>
      </c>
      <c r="DF43">
        <f t="shared" si="63"/>
        <v>28</v>
      </c>
      <c r="DG43">
        <f t="shared" si="64"/>
        <v>37</v>
      </c>
      <c r="DH43">
        <f t="shared" si="65"/>
        <v>5</v>
      </c>
      <c r="DI43">
        <f t="shared" si="66"/>
        <v>2</v>
      </c>
      <c r="DJ43">
        <f t="shared" si="67"/>
        <v>41</v>
      </c>
      <c r="DK43">
        <f t="shared" si="68"/>
        <v>30</v>
      </c>
      <c r="DL43">
        <f t="shared" si="69"/>
        <v>44</v>
      </c>
      <c r="DM43">
        <f t="shared" si="70"/>
        <v>32</v>
      </c>
      <c r="DN43">
        <f t="shared" si="71"/>
        <v>38</v>
      </c>
      <c r="DO43">
        <f t="shared" si="72"/>
        <v>39</v>
      </c>
      <c r="DP43">
        <f t="shared" si="73"/>
        <v>17</v>
      </c>
      <c r="DQ43">
        <f t="shared" si="74"/>
        <v>8</v>
      </c>
      <c r="DR43">
        <f t="shared" si="75"/>
        <v>14</v>
      </c>
      <c r="DS43">
        <f t="shared" si="76"/>
        <v>31</v>
      </c>
      <c r="DT43">
        <f t="shared" si="77"/>
        <v>11</v>
      </c>
      <c r="DU43">
        <f t="shared" si="78"/>
        <v>9</v>
      </c>
      <c r="DV43">
        <f t="shared" si="79"/>
        <v>3</v>
      </c>
      <c r="DW43">
        <f t="shared" si="80"/>
        <v>13</v>
      </c>
      <c r="DX43">
        <f t="shared" si="81"/>
        <v>25</v>
      </c>
      <c r="DY43">
        <f t="shared" si="82"/>
        <v>26</v>
      </c>
      <c r="DZ43">
        <f t="shared" si="83"/>
        <v>45</v>
      </c>
      <c r="EA43">
        <f t="shared" si="84"/>
        <v>33</v>
      </c>
      <c r="EB43">
        <f t="shared" si="85"/>
        <v>24</v>
      </c>
      <c r="EC43">
        <f t="shared" si="86"/>
        <v>34</v>
      </c>
      <c r="ED43">
        <f t="shared" si="87"/>
        <v>21</v>
      </c>
      <c r="EE43">
        <f t="shared" si="88"/>
        <v>4</v>
      </c>
      <c r="EF43">
        <f t="shared" si="89"/>
        <v>10</v>
      </c>
    </row>
    <row r="44" spans="1:136" ht="16.5" customHeight="1">
      <c r="A44">
        <f>_calc_라운드기준!A44</f>
        <v>1202</v>
      </c>
      <c r="B44">
        <f>INDEX(_calc_누적빈도!B:B,$A44)-INDEX(_calc_누적빈도!B:B,$A44-기준300회_후보!$B$1)</f>
        <v>37</v>
      </c>
      <c r="C44">
        <f>INDEX(_calc_누적빈도!C:C,$A44)-INDEX(_calc_누적빈도!C:C,$A44-기준300회_후보!$B$1)</f>
        <v>35</v>
      </c>
      <c r="D44">
        <f>INDEX(_calc_누적빈도!D:D,$A44)-INDEX(_calc_누적빈도!D:D,$A44-기준300회_후보!$B$1)</f>
        <v>50</v>
      </c>
      <c r="E44">
        <f>INDEX(_calc_누적빈도!E:E,$A44)-INDEX(_calc_누적빈도!E:E,$A44-기준300회_후보!$B$1)</f>
        <v>36</v>
      </c>
      <c r="F44">
        <f>INDEX(_calc_누적빈도!F:F,$A44)-INDEX(_calc_누적빈도!F:F,$A44-기준300회_후보!$B$1)</f>
        <v>26</v>
      </c>
      <c r="G44">
        <f>INDEX(_calc_누적빈도!G:G,$A44)-INDEX(_calc_누적빈도!G:G,$A44-기준300회_후보!$B$1)</f>
        <v>49</v>
      </c>
      <c r="H44">
        <f>INDEX(_calc_누적빈도!H:H,$A44)-INDEX(_calc_누적빈도!H:H,$A44-기준300회_후보!$B$1)</f>
        <v>48</v>
      </c>
      <c r="I44">
        <f>INDEX(_calc_누적빈도!I:I,$A44)-INDEX(_calc_누적빈도!I:I,$A44-기준300회_후보!$B$1)</f>
        <v>31</v>
      </c>
      <c r="J44">
        <f>INDEX(_calc_누적빈도!J:J,$A44)-INDEX(_calc_누적빈도!J:J,$A44-기준300회_후보!$B$1)</f>
        <v>39</v>
      </c>
      <c r="K44">
        <f>INDEX(_calc_누적빈도!K:K,$A44)-INDEX(_calc_누적빈도!K:K,$A44-기준300회_후보!$B$1)</f>
        <v>32</v>
      </c>
      <c r="L44">
        <f>INDEX(_calc_누적빈도!L:L,$A44)-INDEX(_calc_누적빈도!L:L,$A44-기준300회_후보!$B$1)</f>
        <v>41</v>
      </c>
      <c r="M44">
        <f>INDEX(_calc_누적빈도!M:M,$A44)-INDEX(_calc_누적빈도!M:M,$A44-기준300회_후보!$B$1)</f>
        <v>47</v>
      </c>
      <c r="N44">
        <f>INDEX(_calc_누적빈도!N:N,$A44)-INDEX(_calc_누적빈도!N:N,$A44-기준300회_후보!$B$1)</f>
        <v>47</v>
      </c>
      <c r="O44">
        <f>INDEX(_calc_누적빈도!O:O,$A44)-INDEX(_calc_누적빈도!O:O,$A44-기준300회_후보!$B$1)</f>
        <v>42</v>
      </c>
      <c r="P44">
        <f>INDEX(_calc_누적빈도!P:P,$A44)-INDEX(_calc_누적빈도!P:P,$A44-기준300회_후보!$B$1)</f>
        <v>41</v>
      </c>
      <c r="Q44">
        <f>INDEX(_calc_누적빈도!Q:Q,$A44)-INDEX(_calc_누적빈도!Q:Q,$A44-기준300회_후보!$B$1)</f>
        <v>49</v>
      </c>
      <c r="R44">
        <f>INDEX(_calc_누적빈도!R:R,$A44)-INDEX(_calc_누적빈도!R:R,$A44-기준300회_후보!$B$1)</f>
        <v>35</v>
      </c>
      <c r="S44">
        <f>INDEX(_calc_누적빈도!S:S,$A44)-INDEX(_calc_누적빈도!S:S,$A44-기준300회_후보!$B$1)</f>
        <v>40</v>
      </c>
      <c r="T44">
        <f>INDEX(_calc_누적빈도!T:T,$A44)-INDEX(_calc_누적빈도!T:T,$A44-기준300회_후보!$B$1)</f>
        <v>39</v>
      </c>
      <c r="U44">
        <f>INDEX(_calc_누적빈도!U:U,$A44)-INDEX(_calc_누적빈도!U:U,$A44-기준300회_후보!$B$1)</f>
        <v>38</v>
      </c>
      <c r="V44">
        <f>INDEX(_calc_누적빈도!V:V,$A44)-INDEX(_calc_누적빈도!V:V,$A44-기준300회_후보!$B$1)</f>
        <v>45</v>
      </c>
      <c r="W44">
        <f>INDEX(_calc_누적빈도!W:W,$A44)-INDEX(_calc_누적빈도!W:W,$A44-기준300회_후보!$B$1)</f>
        <v>42</v>
      </c>
      <c r="X44">
        <f>INDEX(_calc_누적빈도!X:X,$A44)-INDEX(_calc_누적빈도!X:X,$A44-기준300회_후보!$B$1)</f>
        <v>38</v>
      </c>
      <c r="Y44">
        <f>INDEX(_calc_누적빈도!Y:Y,$A44)-INDEX(_calc_누적빈도!Y:Y,$A44-기준300회_후보!$B$1)</f>
        <v>44</v>
      </c>
      <c r="Z44">
        <f>INDEX(_calc_누적빈도!Z:Z,$A44)-INDEX(_calc_누적빈도!Z:Z,$A44-기준300회_후보!$B$1)</f>
        <v>30</v>
      </c>
      <c r="AA44">
        <f>INDEX(_calc_누적빈도!AA:AA,$A44)-INDEX(_calc_누적빈도!AA:AA,$A44-기준300회_후보!$B$1)</f>
        <v>39</v>
      </c>
      <c r="AB44">
        <f>INDEX(_calc_누적빈도!AB:AB,$A44)-INDEX(_calc_누적빈도!AB:AB,$A44-기준300회_후보!$B$1)</f>
        <v>42</v>
      </c>
      <c r="AC44">
        <f>INDEX(_calc_누적빈도!AC:AC,$A44)-INDEX(_calc_누적빈도!AC:AC,$A44-기준300회_후보!$B$1)</f>
        <v>38</v>
      </c>
      <c r="AD44">
        <f>INDEX(_calc_누적빈도!AD:AD,$A44)-INDEX(_calc_누적빈도!AD:AD,$A44-기준300회_후보!$B$1)</f>
        <v>42</v>
      </c>
      <c r="AE44">
        <f>INDEX(_calc_누적빈도!AE:AE,$A44)-INDEX(_calc_누적빈도!AE:AE,$A44-기준300회_후보!$B$1)</f>
        <v>43</v>
      </c>
      <c r="AF44">
        <f>INDEX(_calc_누적빈도!AF:AF,$A44)-INDEX(_calc_누적빈도!AF:AF,$A44-기준300회_후보!$B$1)</f>
        <v>39</v>
      </c>
      <c r="AG44">
        <f>INDEX(_calc_누적빈도!AG:AG,$A44)-INDEX(_calc_누적빈도!AG:AG,$A44-기준300회_후보!$B$1)</f>
        <v>37</v>
      </c>
      <c r="AH44">
        <f>INDEX(_calc_누적빈도!AH:AH,$A44)-INDEX(_calc_누적빈도!AH:AH,$A44-기준300회_후보!$B$1)</f>
        <v>45</v>
      </c>
      <c r="AI44">
        <f>INDEX(_calc_누적빈도!AI:AI,$A44)-INDEX(_calc_누적빈도!AI:AI,$A44-기준300회_후보!$B$1)</f>
        <v>39</v>
      </c>
      <c r="AJ44">
        <f>INDEX(_calc_누적빈도!AJ:AJ,$A44)-INDEX(_calc_누적빈도!AJ:AJ,$A44-기준300회_후보!$B$1)</f>
        <v>48</v>
      </c>
      <c r="AK44">
        <f>INDEX(_calc_누적빈도!AK:AK,$A44)-INDEX(_calc_누적빈도!AK:AK,$A44-기준300회_후보!$B$1)</f>
        <v>42</v>
      </c>
      <c r="AL44">
        <f>INDEX(_calc_누적빈도!AL:AL,$A44)-INDEX(_calc_누적빈도!AL:AL,$A44-기준300회_후보!$B$1)</f>
        <v>44</v>
      </c>
      <c r="AM44">
        <f>INDEX(_calc_누적빈도!AM:AM,$A44)-INDEX(_calc_누적빈도!AM:AM,$A44-기준300회_후보!$B$1)</f>
        <v>45</v>
      </c>
      <c r="AN44">
        <f>INDEX(_calc_누적빈도!AN:AN,$A44)-INDEX(_calc_누적빈도!AN:AN,$A44-기준300회_후보!$B$1)</f>
        <v>34</v>
      </c>
      <c r="AO44">
        <f>INDEX(_calc_누적빈도!AO:AO,$A44)-INDEX(_calc_누적빈도!AO:AO,$A44-기준300회_후보!$B$1)</f>
        <v>40</v>
      </c>
      <c r="AP44">
        <f>INDEX(_calc_누적빈도!AP:AP,$A44)-INDEX(_calc_누적빈도!AP:AP,$A44-기준300회_후보!$B$1)</f>
        <v>35</v>
      </c>
      <c r="AQ44">
        <f>INDEX(_calc_누적빈도!AQ:AQ,$A44)-INDEX(_calc_누적빈도!AQ:AQ,$A44-기준300회_후보!$B$1)</f>
        <v>35</v>
      </c>
      <c r="AR44">
        <f>INDEX(_calc_누적빈도!AR:AR,$A44)-INDEX(_calc_누적빈도!AR:AR,$A44-기준300회_후보!$B$1)</f>
        <v>30</v>
      </c>
      <c r="AS44">
        <f>INDEX(_calc_누적빈도!AS:AS,$A44)-INDEX(_calc_누적빈도!AS:AS,$A44-기준300회_후보!$B$1)</f>
        <v>41</v>
      </c>
      <c r="AT44">
        <f>INDEX(_calc_누적빈도!AT:AT,$A44)-INDEX(_calc_누적빈도!AT:AT,$A44-기준300회_후보!$B$1)</f>
        <v>41</v>
      </c>
      <c r="AU44">
        <f>(RANK(_calc_라운드기준!B44,_calc_라운드기준!$B44:$AT44,0)+COUNTIFS(_calc_라운드기준!$B44:$AT44,_calc_라운드기준!B44,$B$1:$AT$1,"&lt;"&amp;1))-(RANK(B44,$B44:$AT44,0)+COUNTIFS($B44:$AT44,B44,$B$1:$AT$1,"&lt;"&amp;1))</f>
        <v>-8</v>
      </c>
      <c r="AV44">
        <f>(RANK(_calc_라운드기준!C44,_calc_라운드기준!$B44:$AT44,0)+COUNTIFS(_calc_라운드기준!$B44:$AT44,_calc_라운드기준!C44,$B$1:$AT$1,"&lt;"&amp;2))-(RANK(C44,$B44:$AT44,0)+COUNTIFS($B44:$AT44,C44,$B$1:$AT$1,"&lt;"&amp;2))</f>
        <v>3</v>
      </c>
      <c r="AW44">
        <f>(RANK(_calc_라운드기준!D44,_calc_라운드기준!$B44:$AT44,0)+COUNTIFS(_calc_라운드기준!$B44:$AT44,_calc_라운드기준!D44,$B$1:$AT$1,"&lt;"&amp;3))-(RANK(D44,$B44:$AT44,0)+COUNTIFS($B44:$AT44,D44,$B$1:$AT$1,"&lt;"&amp;3))</f>
        <v>3</v>
      </c>
      <c r="AX44">
        <f>(RANK(_calc_라운드기준!E44,_calc_라운드기준!$B44:$AT44,0)+COUNTIFS(_calc_라운드기준!$B44:$AT44,_calc_라운드기준!E44,$B$1:$AT$1,"&lt;"&amp;4))-(RANK(E44,$B44:$AT44,0)+COUNTIFS($B44:$AT44,E44,$B$1:$AT$1,"&lt;"&amp;4))</f>
        <v>-9</v>
      </c>
      <c r="AY44">
        <f>(RANK(_calc_라운드기준!F44,_calc_라운드기준!$B44:$AT44,0)+COUNTIFS(_calc_라운드기준!$B44:$AT44,_calc_라운드기준!F44,$B$1:$AT$1,"&lt;"&amp;5))-(RANK(F44,$B44:$AT44,0)+COUNTIFS($B44:$AT44,F44,$B$1:$AT$1,"&lt;"&amp;5))</f>
        <v>-18</v>
      </c>
      <c r="AZ44">
        <f>(RANK(_calc_라운드기준!G44,_calc_라운드기준!$B44:$AT44,0)+COUNTIFS(_calc_라운드기준!$B44:$AT44,_calc_라운드기준!G44,$B$1:$AT$1,"&lt;"&amp;6))-(RANK(G44,$B44:$AT44,0)+COUNTIFS($B44:$AT44,G44,$B$1:$AT$1,"&lt;"&amp;6))</f>
        <v>13</v>
      </c>
      <c r="BA44">
        <f>(RANK(_calc_라운드기준!H44,_calc_라운드기준!$B44:$AT44,0)+COUNTIFS(_calc_라운드기준!$B44:$AT44,_calc_라운드기준!H44,$B$1:$AT$1,"&lt;"&amp;7))-(RANK(H44,$B44:$AT44,0)+COUNTIFS($B44:$AT44,H44,$B$1:$AT$1,"&lt;"&amp;7))</f>
        <v>-3</v>
      </c>
      <c r="BB44">
        <f>(RANK(_calc_라운드기준!I44,_calc_라운드기준!$B44:$AT44,0)+COUNTIFS(_calc_라운드기준!$B44:$AT44,_calc_라운드기준!I44,$B$1:$AT$1,"&lt;"&amp;8))-(RANK(I44,$B44:$AT44,0)+COUNTIFS($B44:$AT44,I44,$B$1:$AT$1,"&lt;"&amp;8))</f>
        <v>-26</v>
      </c>
      <c r="BC44">
        <f>(RANK(_calc_라운드기준!J44,_calc_라운드기준!$B44:$AT44,0)+COUNTIFS(_calc_라운드기준!$B44:$AT44,_calc_라운드기준!J44,$B$1:$AT$1,"&lt;"&amp;9))-(RANK(J44,$B44:$AT44,0)+COUNTIFS($B44:$AT44,J44,$B$1:$AT$1,"&lt;"&amp;9))</f>
        <v>-20</v>
      </c>
      <c r="BD44">
        <f>(RANK(_calc_라운드기준!K44,_calc_라운드기준!$B44:$AT44,0)+COUNTIFS(_calc_라운드기준!$B44:$AT44,_calc_라운드기준!K44,$B$1:$AT$1,"&lt;"&amp;10))-(RANK(K44,$B44:$AT44,0)+COUNTIFS($B44:$AT44,K44,$B$1:$AT$1,"&lt;"&amp;10))</f>
        <v>-1</v>
      </c>
      <c r="BE44">
        <f>(RANK(_calc_라운드기준!L44,_calc_라운드기준!$B44:$AT44,0)+COUNTIFS(_calc_라운드기준!$B44:$AT44,_calc_라운드기준!L44,$B$1:$AT$1,"&lt;"&amp;11))-(RANK(L44,$B44:$AT44,0)+COUNTIFS($B44:$AT44,L44,$B$1:$AT$1,"&lt;"&amp;11))</f>
        <v>14</v>
      </c>
      <c r="BF44">
        <f>(RANK(_calc_라운드기준!M44,_calc_라운드기준!$B44:$AT44,0)+COUNTIFS(_calc_라운드기준!$B44:$AT44,_calc_라운드기준!M44,$B$1:$AT$1,"&lt;"&amp;12))-(RANK(M44,$B44:$AT44,0)+COUNTIFS($B44:$AT44,M44,$B$1:$AT$1,"&lt;"&amp;12))</f>
        <v>4</v>
      </c>
      <c r="BG44">
        <f>(RANK(_calc_라운드기준!N44,_calc_라운드기준!$B44:$AT44,0)+COUNTIFS(_calc_라운드기준!$B44:$AT44,_calc_라운드기준!N44,$B$1:$AT$1,"&lt;"&amp;13))-(RANK(N44,$B44:$AT44,0)+COUNTIFS($B44:$AT44,N44,$B$1:$AT$1,"&lt;"&amp;13))</f>
        <v>4</v>
      </c>
      <c r="BH44">
        <f>(RANK(_calc_라운드기준!O44,_calc_라운드기준!$B44:$AT44,0)+COUNTIFS(_calc_라운드기준!$B44:$AT44,_calc_라운드기준!O44,$B$1:$AT$1,"&lt;"&amp;14))-(RANK(O44,$B44:$AT44,0)+COUNTIFS($B44:$AT44,O44,$B$1:$AT$1,"&lt;"&amp;14))</f>
        <v>27</v>
      </c>
      <c r="BI44">
        <f>(RANK(_calc_라운드기준!P44,_calc_라운드기준!$B44:$AT44,0)+COUNTIFS(_calc_라운드기준!$B44:$AT44,_calc_라운드기준!P44,$B$1:$AT$1,"&lt;"&amp;15))-(RANK(P44,$B44:$AT44,0)+COUNTIFS($B44:$AT44,P44,$B$1:$AT$1,"&lt;"&amp;15))</f>
        <v>8</v>
      </c>
      <c r="BJ44">
        <f>(RANK(_calc_라운드기준!Q44,_calc_라운드기준!$B44:$AT44,0)+COUNTIFS(_calc_라운드기준!$B44:$AT44,_calc_라운드기준!Q44,$B$1:$AT$1,"&lt;"&amp;16))-(RANK(Q44,$B44:$AT44,0)+COUNTIFS($B44:$AT44,Q44,$B$1:$AT$1,"&lt;"&amp;16))</f>
        <v>-1</v>
      </c>
      <c r="BK44">
        <f>(RANK(_calc_라운드기준!R44,_calc_라운드기준!$B44:$AT44,0)+COUNTIFS(_calc_라운드기준!$B44:$AT44,_calc_라운드기준!R44,$B$1:$AT$1,"&lt;"&amp;17))-(RANK(R44,$B44:$AT44,0)+COUNTIFS($B44:$AT44,R44,$B$1:$AT$1,"&lt;"&amp;17))</f>
        <v>-3</v>
      </c>
      <c r="BL44">
        <f>(RANK(_calc_라운드기준!S44,_calc_라운드기준!$B44:$AT44,0)+COUNTIFS(_calc_라운드기준!$B44:$AT44,_calc_라운드기준!S44,$B$1:$AT$1,"&lt;"&amp;18))-(RANK(S44,$B44:$AT44,0)+COUNTIFS($B44:$AT44,S44,$B$1:$AT$1,"&lt;"&amp;18))</f>
        <v>12</v>
      </c>
      <c r="BM44">
        <f>(RANK(_calc_라운드기준!T44,_calc_라운드기준!$B44:$AT44,0)+COUNTIFS(_calc_라운드기준!$B44:$AT44,_calc_라운드기준!T44,$B$1:$AT$1,"&lt;"&amp;19))-(RANK(T44,$B44:$AT44,0)+COUNTIFS($B44:$AT44,T44,$B$1:$AT$1,"&lt;"&amp;19))</f>
        <v>3</v>
      </c>
      <c r="BN44">
        <f>(RANK(_calc_라운드기준!U44,_calc_라운드기준!$B44:$AT44,0)+COUNTIFS(_calc_라운드기준!$B44:$AT44,_calc_라운드기준!U44,$B$1:$AT$1,"&lt;"&amp;20))-(RANK(U44,$B44:$AT44,0)+COUNTIFS($B44:$AT44,U44,$B$1:$AT$1,"&lt;"&amp;20))</f>
        <v>-13</v>
      </c>
      <c r="BO44">
        <f>(RANK(_calc_라운드기준!V44,_calc_라운드기준!$B44:$AT44,0)+COUNTIFS(_calc_라운드기준!$B44:$AT44,_calc_라운드기준!V44,$B$1:$AT$1,"&lt;"&amp;21))-(RANK(V44,$B44:$AT44,0)+COUNTIFS($B44:$AT44,V44,$B$1:$AT$1,"&lt;"&amp;21))</f>
        <v>28</v>
      </c>
      <c r="BP44">
        <f>(RANK(_calc_라운드기준!W44,_calc_라운드기준!$B44:$AT44,0)+COUNTIFS(_calc_라운드기준!$B44:$AT44,_calc_라운드기준!W44,$B$1:$AT$1,"&lt;"&amp;22))-(RANK(W44,$B44:$AT44,0)+COUNTIFS($B44:$AT44,W44,$B$1:$AT$1,"&lt;"&amp;22))</f>
        <v>27</v>
      </c>
      <c r="BQ44">
        <f>(RANK(_calc_라운드기준!X44,_calc_라운드기준!$B44:$AT44,0)+COUNTIFS(_calc_라운드기준!$B44:$AT44,_calc_라운드기준!X44,$B$1:$AT$1,"&lt;"&amp;23))-(RANK(X44,$B44:$AT44,0)+COUNTIFS($B44:$AT44,X44,$B$1:$AT$1,"&lt;"&amp;23))</f>
        <v>-19</v>
      </c>
      <c r="BR44">
        <f>(RANK(_calc_라운드기준!Y44,_calc_라운드기준!$B44:$AT44,0)+COUNTIFS(_calc_라운드기준!$B44:$AT44,_calc_라운드기준!Y44,$B$1:$AT$1,"&lt;"&amp;24))-(RANK(Y44,$B44:$AT44,0)+COUNTIFS($B44:$AT44,Y44,$B$1:$AT$1,"&lt;"&amp;24))</f>
        <v>-5</v>
      </c>
      <c r="BS44">
        <f>(RANK(_calc_라운드기준!Z44,_calc_라운드기준!$B44:$AT44,0)+COUNTIFS(_calc_라운드기준!$B44:$AT44,_calc_라운드기준!Z44,$B$1:$AT$1,"&lt;"&amp;25))-(RANK(Z44,$B44:$AT44,0)+COUNTIFS($B44:$AT44,Z44,$B$1:$AT$1,"&lt;"&amp;25))</f>
        <v>-30</v>
      </c>
      <c r="BT44">
        <f>(RANK(_calc_라운드기준!AA44,_calc_라운드기준!$B44:$AT44,0)+COUNTIFS(_calc_라운드기준!$B44:$AT44,_calc_라운드기준!AA44,$B$1:$AT$1,"&lt;"&amp;26))-(RANK(AA44,$B44:$AT44,0)+COUNTIFS($B44:$AT44,AA44,$B$1:$AT$1,"&lt;"&amp;26))</f>
        <v>-9</v>
      </c>
      <c r="BU44">
        <f>(RANK(_calc_라운드기준!AB44,_calc_라운드기준!$B44:$AT44,0)+COUNTIFS(_calc_라운드기준!$B44:$AT44,_calc_라운드기준!AB44,$B$1:$AT$1,"&lt;"&amp;27))-(RANK(AB44,$B44:$AT44,0)+COUNTIFS($B44:$AT44,AB44,$B$1:$AT$1,"&lt;"&amp;27))</f>
        <v>-13</v>
      </c>
      <c r="BV44">
        <f>(RANK(_calc_라운드기준!AC44,_calc_라운드기준!$B44:$AT44,0)+COUNTIFS(_calc_라운드기준!$B44:$AT44,_calc_라운드기준!AC44,$B$1:$AT$1,"&lt;"&amp;28))-(RANK(AC44,$B44:$AT44,0)+COUNTIFS($B44:$AT44,AC44,$B$1:$AT$1,"&lt;"&amp;28))</f>
        <v>-18</v>
      </c>
      <c r="BW44">
        <f>(RANK(_calc_라운드기준!AD44,_calc_라운드기준!$B44:$AT44,0)+COUNTIFS(_calc_라운드기준!$B44:$AT44,_calc_라운드기준!AD44,$B$1:$AT$1,"&lt;"&amp;29))-(RANK(AD44,$B44:$AT44,0)+COUNTIFS($B44:$AT44,AD44,$B$1:$AT$1,"&lt;"&amp;29))</f>
        <v>2</v>
      </c>
      <c r="BX44">
        <f>(RANK(_calc_라운드기준!AE44,_calc_라운드기준!$B44:$AT44,0)+COUNTIFS(_calc_라운드기준!$B44:$AT44,_calc_라운드기준!AE44,$B$1:$AT$1,"&lt;"&amp;30))-(RANK(AE44,$B44:$AT44,0)+COUNTIFS($B44:$AT44,AE44,$B$1:$AT$1,"&lt;"&amp;30))</f>
        <v>7</v>
      </c>
      <c r="BY44">
        <f>(RANK(_calc_라운드기준!AF44,_calc_라운드기준!$B44:$AT44,0)+COUNTIFS(_calc_라운드기준!$B44:$AT44,_calc_라운드기준!AF44,$B$1:$AT$1,"&lt;"&amp;31))-(RANK(AF44,$B44:$AT44,0)+COUNTIFS($B44:$AT44,AF44,$B$1:$AT$1,"&lt;"&amp;31))</f>
        <v>2</v>
      </c>
      <c r="BZ44">
        <f>(RANK(_calc_라운드기준!AG44,_calc_라운드기준!$B44:$AT44,0)+COUNTIFS(_calc_라운드기준!$B44:$AT44,_calc_라운드기준!AG44,$B$1:$AT$1,"&lt;"&amp;32))-(RANK(AG44,$B44:$AT44,0)+COUNTIFS($B44:$AT44,AG44,$B$1:$AT$1,"&lt;"&amp;32))</f>
        <v>-13</v>
      </c>
      <c r="CA44">
        <f>(RANK(_calc_라운드기준!AH44,_calc_라운드기준!$B44:$AT44,0)+COUNTIFS(_calc_라운드기준!$B44:$AT44,_calc_라운드기준!AH44,$B$1:$AT$1,"&lt;"&amp;33))-(RANK(AH44,$B44:$AT44,0)+COUNTIFS($B44:$AT44,AH44,$B$1:$AT$1,"&lt;"&amp;33))</f>
        <v>22</v>
      </c>
      <c r="CB44">
        <f>(RANK(_calc_라운드기준!AI44,_calc_라운드기준!$B44:$AT44,0)+COUNTIFS(_calc_라운드기준!$B44:$AT44,_calc_라운드기준!AI44,$B$1:$AT$1,"&lt;"&amp;34))-(RANK(AI44,$B44:$AT44,0)+COUNTIFS($B44:$AT44,AI44,$B$1:$AT$1,"&lt;"&amp;34))</f>
        <v>14</v>
      </c>
      <c r="CC44">
        <f>(RANK(_calc_라운드기준!AJ44,_calc_라운드기준!$B44:$AT44,0)+COUNTIFS(_calc_라운드기준!$B44:$AT44,_calc_라운드기준!AJ44,$B$1:$AT$1,"&lt;"&amp;35))-(RANK(AJ44,$B44:$AT44,0)+COUNTIFS($B44:$AT44,AJ44,$B$1:$AT$1,"&lt;"&amp;35))</f>
        <v>17</v>
      </c>
      <c r="CD44">
        <f>(RANK(_calc_라운드기준!AK44,_calc_라운드기준!$B44:$AT44,0)+COUNTIFS(_calc_라운드기준!$B44:$AT44,_calc_라운드기준!AK44,$B$1:$AT$1,"&lt;"&amp;36))-(RANK(AK44,$B44:$AT44,0)+COUNTIFS($B44:$AT44,AK44,$B$1:$AT$1,"&lt;"&amp;36))</f>
        <v>5</v>
      </c>
      <c r="CE44">
        <f>(RANK(_calc_라운드기준!AL44,_calc_라운드기준!$B44:$AT44,0)+COUNTIFS(_calc_라운드기준!$B44:$AT44,_calc_라운드기준!AL44,$B$1:$AT$1,"&lt;"&amp;37))-(RANK(AL44,$B44:$AT44,0)+COUNTIFS($B44:$AT44,AL44,$B$1:$AT$1,"&lt;"&amp;37))</f>
        <v>-5</v>
      </c>
      <c r="CF44">
        <f>(RANK(_calc_라운드기준!AM44,_calc_라운드기준!$B44:$AT44,0)+COUNTIFS(_calc_라운드기준!$B44:$AT44,_calc_라운드기준!AM44,$B$1:$AT$1,"&lt;"&amp;38))-(RANK(AM44,$B44:$AT44,0)+COUNTIFS($B44:$AT44,AM44,$B$1:$AT$1,"&lt;"&amp;38))</f>
        <v>-2</v>
      </c>
      <c r="CG44">
        <f>(RANK(_calc_라운드기준!AN44,_calc_라운드기준!$B44:$AT44,0)+COUNTIFS(_calc_라운드기준!$B44:$AT44,_calc_라운드기준!AN44,$B$1:$AT$1,"&lt;"&amp;39))-(RANK(AN44,$B44:$AT44,0)+COUNTIFS($B44:$AT44,AN44,$B$1:$AT$1,"&lt;"&amp;39))</f>
        <v>-31</v>
      </c>
      <c r="CH44">
        <f>(RANK(_calc_라운드기준!AO44,_calc_라운드기준!$B44:$AT44,0)+COUNTIFS(_calc_라운드기준!$B44:$AT44,_calc_라운드기준!AO44,$B$1:$AT$1,"&lt;"&amp;40))-(RANK(AO44,$B44:$AT44,0)+COUNTIFS($B44:$AT44,AO44,$B$1:$AT$1,"&lt;"&amp;40))</f>
        <v>0</v>
      </c>
      <c r="CI44">
        <f>(RANK(_calc_라운드기준!AP44,_calc_라운드기준!$B44:$AT44,0)+COUNTIFS(_calc_라운드기준!$B44:$AT44,_calc_라운드기준!AP44,$B$1:$AT$1,"&lt;"&amp;41))-(RANK(AP44,$B44:$AT44,0)+COUNTIFS($B44:$AT44,AP44,$B$1:$AT$1,"&lt;"&amp;41))</f>
        <v>-1</v>
      </c>
      <c r="CJ44">
        <f>(RANK(_calc_라운드기준!AQ44,_calc_라운드기준!$B44:$AT44,0)+COUNTIFS(_calc_라운드기준!$B44:$AT44,_calc_라운드기준!AQ44,$B$1:$AT$1,"&lt;"&amp;42))-(RANK(AQ44,$B44:$AT44,0)+COUNTIFS($B44:$AT44,AQ44,$B$1:$AT$1,"&lt;"&amp;42))</f>
        <v>-7</v>
      </c>
      <c r="CK44">
        <f>(RANK(_calc_라운드기준!AR44,_calc_라운드기준!$B44:$AT44,0)+COUNTIFS(_calc_라운드기준!$B44:$AT44,_calc_라운드기준!AR44,$B$1:$AT$1,"&lt;"&amp;43))-(RANK(AR44,$B44:$AT44,0)+COUNTIFS($B44:$AT44,AR44,$B$1:$AT$1,"&lt;"&amp;43))</f>
        <v>0</v>
      </c>
      <c r="CL44">
        <f>(RANK(_calc_라운드기준!AS44,_calc_라운드기준!$B44:$AT44,0)+COUNTIFS(_calc_라운드기준!$B44:$AT44,_calc_라운드기준!AS44,$B$1:$AT$1,"&lt;"&amp;44))-(RANK(AS44,$B44:$AT44,0)+COUNTIFS($B44:$AT44,AS44,$B$1:$AT$1,"&lt;"&amp;44))</f>
        <v>24</v>
      </c>
      <c r="CM44">
        <f>(RANK(_calc_라운드기준!AT44,_calc_라운드기준!$B44:$AT44,0)+COUNTIFS(_calc_라운드기준!$B44:$AT44,_calc_라운드기준!AT44,$B$1:$AT$1,"&lt;"&amp;45))-(RANK(AT44,$B44:$AT44,0)+COUNTIFS($B44:$AT44,AT44,$B$1:$AT$1,"&lt;"&amp;45))</f>
        <v>16</v>
      </c>
      <c r="CN44">
        <f t="shared" si="45"/>
        <v>33</v>
      </c>
      <c r="CO44">
        <f t="shared" si="46"/>
        <v>17</v>
      </c>
      <c r="CP44">
        <f t="shared" si="47"/>
        <v>18</v>
      </c>
      <c r="CQ44">
        <f t="shared" si="48"/>
        <v>34</v>
      </c>
      <c r="CR44">
        <f t="shared" si="49"/>
        <v>39</v>
      </c>
      <c r="CS44">
        <f t="shared" si="50"/>
        <v>10</v>
      </c>
      <c r="CT44">
        <f t="shared" si="51"/>
        <v>28</v>
      </c>
      <c r="CU44">
        <f t="shared" si="52"/>
        <v>43</v>
      </c>
      <c r="CV44">
        <f t="shared" si="53"/>
        <v>42</v>
      </c>
      <c r="CW44">
        <f t="shared" si="54"/>
        <v>24</v>
      </c>
      <c r="CX44">
        <f t="shared" si="55"/>
        <v>8</v>
      </c>
      <c r="CY44">
        <f t="shared" si="56"/>
        <v>15</v>
      </c>
      <c r="CZ44">
        <f t="shared" si="57"/>
        <v>16</v>
      </c>
      <c r="DA44">
        <f t="shared" si="58"/>
        <v>2</v>
      </c>
      <c r="DB44">
        <f t="shared" si="59"/>
        <v>12</v>
      </c>
      <c r="DC44">
        <f t="shared" si="60"/>
        <v>25</v>
      </c>
      <c r="DD44">
        <f t="shared" si="61"/>
        <v>29</v>
      </c>
      <c r="DE44">
        <f t="shared" si="62"/>
        <v>11</v>
      </c>
      <c r="DF44">
        <f t="shared" si="63"/>
        <v>19</v>
      </c>
      <c r="DG44">
        <f t="shared" si="64"/>
        <v>36</v>
      </c>
      <c r="DH44">
        <f t="shared" si="65"/>
        <v>1</v>
      </c>
      <c r="DI44">
        <f t="shared" si="66"/>
        <v>3</v>
      </c>
      <c r="DJ44">
        <f t="shared" si="67"/>
        <v>41</v>
      </c>
      <c r="DK44">
        <f t="shared" si="68"/>
        <v>30</v>
      </c>
      <c r="DL44">
        <f t="shared" si="69"/>
        <v>44</v>
      </c>
      <c r="DM44">
        <f t="shared" si="70"/>
        <v>35</v>
      </c>
      <c r="DN44">
        <f t="shared" si="71"/>
        <v>37</v>
      </c>
      <c r="DO44">
        <f t="shared" si="72"/>
        <v>40</v>
      </c>
      <c r="DP44">
        <f t="shared" si="73"/>
        <v>20</v>
      </c>
      <c r="DQ44">
        <f t="shared" si="74"/>
        <v>13</v>
      </c>
      <c r="DR44">
        <f t="shared" si="75"/>
        <v>21</v>
      </c>
      <c r="DS44">
        <f t="shared" si="76"/>
        <v>38</v>
      </c>
      <c r="DT44">
        <f t="shared" si="77"/>
        <v>5</v>
      </c>
      <c r="DU44">
        <f t="shared" si="78"/>
        <v>9</v>
      </c>
      <c r="DV44">
        <f t="shared" si="79"/>
        <v>6</v>
      </c>
      <c r="DW44">
        <f t="shared" si="80"/>
        <v>14</v>
      </c>
      <c r="DX44">
        <f t="shared" si="81"/>
        <v>31</v>
      </c>
      <c r="DY44">
        <f t="shared" si="82"/>
        <v>27</v>
      </c>
      <c r="DZ44">
        <f t="shared" si="83"/>
        <v>45</v>
      </c>
      <c r="EA44">
        <f t="shared" si="84"/>
        <v>22</v>
      </c>
      <c r="EB44">
        <f t="shared" si="85"/>
        <v>26</v>
      </c>
      <c r="EC44">
        <f t="shared" si="86"/>
        <v>32</v>
      </c>
      <c r="ED44">
        <f t="shared" si="87"/>
        <v>23</v>
      </c>
      <c r="EE44">
        <f t="shared" si="88"/>
        <v>4</v>
      </c>
      <c r="EF44">
        <f t="shared" si="89"/>
        <v>7</v>
      </c>
    </row>
    <row r="45" spans="1:136" ht="16.5" customHeight="1">
      <c r="A45">
        <f>_calc_라운드기준!A45</f>
        <v>1201</v>
      </c>
      <c r="B45">
        <f>INDEX(_calc_누적빈도!B:B,$A45)-INDEX(_calc_누적빈도!B:B,$A45-기준300회_후보!$B$1)</f>
        <v>37</v>
      </c>
      <c r="C45">
        <f>INDEX(_calc_누적빈도!C:C,$A45)-INDEX(_calc_누적빈도!C:C,$A45-기준300회_후보!$B$1)</f>
        <v>35</v>
      </c>
      <c r="D45">
        <f>INDEX(_calc_누적빈도!D:D,$A45)-INDEX(_calc_누적빈도!D:D,$A45-기준300회_후보!$B$1)</f>
        <v>50</v>
      </c>
      <c r="E45">
        <f>INDEX(_calc_누적빈도!E:E,$A45)-INDEX(_calc_누적빈도!E:E,$A45-기준300회_후보!$B$1)</f>
        <v>36</v>
      </c>
      <c r="F45">
        <f>INDEX(_calc_누적빈도!F:F,$A45)-INDEX(_calc_누적빈도!F:F,$A45-기준300회_후보!$B$1)</f>
        <v>27</v>
      </c>
      <c r="G45">
        <f>INDEX(_calc_누적빈도!G:G,$A45)-INDEX(_calc_누적빈도!G:G,$A45-기준300회_후보!$B$1)</f>
        <v>49</v>
      </c>
      <c r="H45">
        <f>INDEX(_calc_누적빈도!H:H,$A45)-INDEX(_calc_누적빈도!H:H,$A45-기준300회_후보!$B$1)</f>
        <v>47</v>
      </c>
      <c r="I45">
        <f>INDEX(_calc_누적빈도!I:I,$A45)-INDEX(_calc_누적빈도!I:I,$A45-기준300회_후보!$B$1)</f>
        <v>31</v>
      </c>
      <c r="J45">
        <f>INDEX(_calc_누적빈도!J:J,$A45)-INDEX(_calc_누적빈도!J:J,$A45-기준300회_후보!$B$1)</f>
        <v>38</v>
      </c>
      <c r="K45">
        <f>INDEX(_calc_누적빈도!K:K,$A45)-INDEX(_calc_누적빈도!K:K,$A45-기준300회_후보!$B$1)</f>
        <v>32</v>
      </c>
      <c r="L45">
        <f>INDEX(_calc_누적빈도!L:L,$A45)-INDEX(_calc_누적빈도!L:L,$A45-기준300회_후보!$B$1)</f>
        <v>41</v>
      </c>
      <c r="M45">
        <f>INDEX(_calc_누적빈도!M:M,$A45)-INDEX(_calc_누적빈도!M:M,$A45-기준300회_후보!$B$1)</f>
        <v>47</v>
      </c>
      <c r="N45">
        <f>INDEX(_calc_누적빈도!N:N,$A45)-INDEX(_calc_누적빈도!N:N,$A45-기준300회_후보!$B$1)</f>
        <v>47</v>
      </c>
      <c r="O45">
        <f>INDEX(_calc_누적빈도!O:O,$A45)-INDEX(_calc_누적빈도!O:O,$A45-기준300회_후보!$B$1)</f>
        <v>42</v>
      </c>
      <c r="P45">
        <f>INDEX(_calc_누적빈도!P:P,$A45)-INDEX(_calc_누적빈도!P:P,$A45-기준300회_후보!$B$1)</f>
        <v>41</v>
      </c>
      <c r="Q45">
        <f>INDEX(_calc_누적빈도!Q:Q,$A45)-INDEX(_calc_누적빈도!Q:Q,$A45-기준300회_후보!$B$1)</f>
        <v>49</v>
      </c>
      <c r="R45">
        <f>INDEX(_calc_누적빈도!R:R,$A45)-INDEX(_calc_누적빈도!R:R,$A45-기준300회_후보!$B$1)</f>
        <v>35</v>
      </c>
      <c r="S45">
        <f>INDEX(_calc_누적빈도!S:S,$A45)-INDEX(_calc_누적빈도!S:S,$A45-기준300회_후보!$B$1)</f>
        <v>41</v>
      </c>
      <c r="T45">
        <f>INDEX(_calc_누적빈도!T:T,$A45)-INDEX(_calc_누적빈도!T:T,$A45-기준300회_후보!$B$1)</f>
        <v>39</v>
      </c>
      <c r="U45">
        <f>INDEX(_calc_누적빈도!U:U,$A45)-INDEX(_calc_누적빈도!U:U,$A45-기준300회_후보!$B$1)</f>
        <v>39</v>
      </c>
      <c r="V45">
        <f>INDEX(_calc_누적빈도!V:V,$A45)-INDEX(_calc_누적빈도!V:V,$A45-기준300회_후보!$B$1)</f>
        <v>45</v>
      </c>
      <c r="W45">
        <f>INDEX(_calc_누적빈도!W:W,$A45)-INDEX(_calc_누적빈도!W:W,$A45-기준300회_후보!$B$1)</f>
        <v>42</v>
      </c>
      <c r="X45">
        <f>INDEX(_calc_누적빈도!X:X,$A45)-INDEX(_calc_누적빈도!X:X,$A45-기준300회_후보!$B$1)</f>
        <v>39</v>
      </c>
      <c r="Y45">
        <f>INDEX(_calc_누적빈도!Y:Y,$A45)-INDEX(_calc_누적빈도!Y:Y,$A45-기준300회_후보!$B$1)</f>
        <v>43</v>
      </c>
      <c r="Z45">
        <f>INDEX(_calc_누적빈도!Z:Z,$A45)-INDEX(_calc_누적빈도!Z:Z,$A45-기준300회_후보!$B$1)</f>
        <v>30</v>
      </c>
      <c r="AA45">
        <f>INDEX(_calc_누적빈도!AA:AA,$A45)-INDEX(_calc_누적빈도!AA:AA,$A45-기준300회_후보!$B$1)</f>
        <v>39</v>
      </c>
      <c r="AB45">
        <f>INDEX(_calc_누적빈도!AB:AB,$A45)-INDEX(_calc_누적빈도!AB:AB,$A45-기준300회_후보!$B$1)</f>
        <v>41</v>
      </c>
      <c r="AC45">
        <f>INDEX(_calc_누적빈도!AC:AC,$A45)-INDEX(_calc_누적빈도!AC:AC,$A45-기준300회_후보!$B$1)</f>
        <v>38</v>
      </c>
      <c r="AD45">
        <f>INDEX(_calc_누적빈도!AD:AD,$A45)-INDEX(_calc_누적빈도!AD:AD,$A45-기준300회_후보!$B$1)</f>
        <v>42</v>
      </c>
      <c r="AE45">
        <f>INDEX(_calc_누적빈도!AE:AE,$A45)-INDEX(_calc_누적빈도!AE:AE,$A45-기준300회_후보!$B$1)</f>
        <v>44</v>
      </c>
      <c r="AF45">
        <f>INDEX(_calc_누적빈도!AF:AF,$A45)-INDEX(_calc_누적빈도!AF:AF,$A45-기준300회_후보!$B$1)</f>
        <v>39</v>
      </c>
      <c r="AG45">
        <f>INDEX(_calc_누적빈도!AG:AG,$A45)-INDEX(_calc_누적빈도!AG:AG,$A45-기준300회_후보!$B$1)</f>
        <v>37</v>
      </c>
      <c r="AH45">
        <f>INDEX(_calc_누적빈도!AH:AH,$A45)-INDEX(_calc_누적빈도!AH:AH,$A45-기준300회_후보!$B$1)</f>
        <v>45</v>
      </c>
      <c r="AI45">
        <f>INDEX(_calc_누적빈도!AI:AI,$A45)-INDEX(_calc_누적빈도!AI:AI,$A45-기준300회_후보!$B$1)</f>
        <v>40</v>
      </c>
      <c r="AJ45">
        <f>INDEX(_calc_누적빈도!AJ:AJ,$A45)-INDEX(_calc_누적빈도!AJ:AJ,$A45-기준300회_후보!$B$1)</f>
        <v>47</v>
      </c>
      <c r="AK45">
        <f>INDEX(_calc_누적빈도!AK:AK,$A45)-INDEX(_calc_누적빈도!AK:AK,$A45-기준300회_후보!$B$1)</f>
        <v>41</v>
      </c>
      <c r="AL45">
        <f>INDEX(_calc_누적빈도!AL:AL,$A45)-INDEX(_calc_누적빈도!AL:AL,$A45-기준300회_후보!$B$1)</f>
        <v>44</v>
      </c>
      <c r="AM45">
        <f>INDEX(_calc_누적빈도!AM:AM,$A45)-INDEX(_calc_누적빈도!AM:AM,$A45-기준300회_후보!$B$1)</f>
        <v>45</v>
      </c>
      <c r="AN45">
        <f>INDEX(_calc_누적빈도!AN:AN,$A45)-INDEX(_calc_누적빈도!AN:AN,$A45-기준300회_후보!$B$1)</f>
        <v>34</v>
      </c>
      <c r="AO45">
        <f>INDEX(_calc_누적빈도!AO:AO,$A45)-INDEX(_calc_누적빈도!AO:AO,$A45-기준300회_후보!$B$1)</f>
        <v>40</v>
      </c>
      <c r="AP45">
        <f>INDEX(_calc_누적빈도!AP:AP,$A45)-INDEX(_calc_누적빈도!AP:AP,$A45-기준300회_후보!$B$1)</f>
        <v>35</v>
      </c>
      <c r="AQ45">
        <f>INDEX(_calc_누적빈도!AQ:AQ,$A45)-INDEX(_calc_누적빈도!AQ:AQ,$A45-기준300회_후보!$B$1)</f>
        <v>35</v>
      </c>
      <c r="AR45">
        <f>INDEX(_calc_누적빈도!AR:AR,$A45)-INDEX(_calc_누적빈도!AR:AR,$A45-기준300회_후보!$B$1)</f>
        <v>30</v>
      </c>
      <c r="AS45">
        <f>INDEX(_calc_누적빈도!AS:AS,$A45)-INDEX(_calc_누적빈도!AS:AS,$A45-기준300회_후보!$B$1)</f>
        <v>41</v>
      </c>
      <c r="AT45">
        <f>INDEX(_calc_누적빈도!AT:AT,$A45)-INDEX(_calc_누적빈도!AT:AT,$A45-기준300회_후보!$B$1)</f>
        <v>41</v>
      </c>
      <c r="AU45">
        <f>(RANK(_calc_라운드기준!B45,_calc_라운드기준!$B45:$AT45,0)+COUNTIFS(_calc_라운드기준!$B45:$AT45,_calc_라운드기준!B45,$B$1:$AT$1,"&lt;"&amp;1))-(RANK(B45,$B45:$AT45,0)+COUNTIFS($B45:$AT45,B45,$B$1:$AT$1,"&lt;"&amp;1))</f>
        <v>-9</v>
      </c>
      <c r="AV45">
        <f>(RANK(_calc_라운드기준!C45,_calc_라운드기준!$B45:$AT45,0)+COUNTIFS(_calc_라운드기준!$B45:$AT45,_calc_라운드기준!C45,$B$1:$AT$1,"&lt;"&amp;2))-(RANK(C45,$B45:$AT45,0)+COUNTIFS($B45:$AT45,C45,$B$1:$AT$1,"&lt;"&amp;2))</f>
        <v>-3</v>
      </c>
      <c r="AW45">
        <f>(RANK(_calc_라운드기준!D45,_calc_라운드기준!$B45:$AT45,0)+COUNTIFS(_calc_라운드기준!$B45:$AT45,_calc_라운드기준!D45,$B$1:$AT$1,"&lt;"&amp;3))-(RANK(D45,$B45:$AT45,0)+COUNTIFS($B45:$AT45,D45,$B$1:$AT$1,"&lt;"&amp;3))</f>
        <v>0</v>
      </c>
      <c r="AX45">
        <f>(RANK(_calc_라운드기준!E45,_calc_라운드기준!$B45:$AT45,0)+COUNTIFS(_calc_라운드기준!$B45:$AT45,_calc_라운드기준!E45,$B$1:$AT$1,"&lt;"&amp;4))-(RANK(E45,$B45:$AT45,0)+COUNTIFS($B45:$AT45,E45,$B$1:$AT$1,"&lt;"&amp;4))</f>
        <v>-10</v>
      </c>
      <c r="AY45">
        <f>(RANK(_calc_라운드기준!F45,_calc_라운드기준!$B45:$AT45,0)+COUNTIFS(_calc_라운드기준!$B45:$AT45,_calc_라운드기준!F45,$B$1:$AT$1,"&lt;"&amp;5))-(RANK(F45,$B45:$AT45,0)+COUNTIFS($B45:$AT45,F45,$B$1:$AT$1,"&lt;"&amp;5))</f>
        <v>-19</v>
      </c>
      <c r="AZ45">
        <f>(RANK(_calc_라운드기준!G45,_calc_라운드기준!$B45:$AT45,0)+COUNTIFS(_calc_라운드기준!$B45:$AT45,_calc_라운드기준!G45,$B$1:$AT$1,"&lt;"&amp;6))-(RANK(G45,$B45:$AT45,0)+COUNTIFS($B45:$AT45,G45,$B$1:$AT$1,"&lt;"&amp;6))</f>
        <v>14</v>
      </c>
      <c r="BA45">
        <f>(RANK(_calc_라운드기준!H45,_calc_라운드기준!$B45:$AT45,0)+COUNTIFS(_calc_라운드기준!$B45:$AT45,_calc_라운드기준!H45,$B$1:$AT$1,"&lt;"&amp;7))-(RANK(H45,$B45:$AT45,0)+COUNTIFS($B45:$AT45,H45,$B$1:$AT$1,"&lt;"&amp;7))</f>
        <v>0</v>
      </c>
      <c r="BB45">
        <f>(RANK(_calc_라운드기준!I45,_calc_라운드기준!$B45:$AT45,0)+COUNTIFS(_calc_라운드기준!$B45:$AT45,_calc_라운드기준!I45,$B$1:$AT$1,"&lt;"&amp;8))-(RANK(I45,$B45:$AT45,0)+COUNTIFS($B45:$AT45,I45,$B$1:$AT$1,"&lt;"&amp;8))</f>
        <v>-25</v>
      </c>
      <c r="BC45">
        <f>(RANK(_calc_라운드기준!J45,_calc_라운드기준!$B45:$AT45,0)+COUNTIFS(_calc_라운드기준!$B45:$AT45,_calc_라운드기준!J45,$B$1:$AT$1,"&lt;"&amp;9))-(RANK(J45,$B45:$AT45,0)+COUNTIFS($B45:$AT45,J45,$B$1:$AT$1,"&lt;"&amp;9))</f>
        <v>-26</v>
      </c>
      <c r="BD45">
        <f>(RANK(_calc_라운드기준!K45,_calc_라운드기준!$B45:$AT45,0)+COUNTIFS(_calc_라운드기준!$B45:$AT45,_calc_라운드기준!K45,$B$1:$AT$1,"&lt;"&amp;10))-(RANK(K45,$B45:$AT45,0)+COUNTIFS($B45:$AT45,K45,$B$1:$AT$1,"&lt;"&amp;10))</f>
        <v>-1</v>
      </c>
      <c r="BE45">
        <f>(RANK(_calc_라운드기준!L45,_calc_라운드기준!$B45:$AT45,0)+COUNTIFS(_calc_라운드기준!$B45:$AT45,_calc_라운드기준!L45,$B$1:$AT$1,"&lt;"&amp;11))-(RANK(L45,$B45:$AT45,0)+COUNTIFS($B45:$AT45,L45,$B$1:$AT$1,"&lt;"&amp;11))</f>
        <v>17</v>
      </c>
      <c r="BF45">
        <f>(RANK(_calc_라운드기준!M45,_calc_라운드기준!$B45:$AT45,0)+COUNTIFS(_calc_라운드기준!$B45:$AT45,_calc_라운드기준!M45,$B$1:$AT$1,"&lt;"&amp;12))-(RANK(M45,$B45:$AT45,0)+COUNTIFS($B45:$AT45,M45,$B$1:$AT$1,"&lt;"&amp;12))</f>
        <v>4</v>
      </c>
      <c r="BG45">
        <f>(RANK(_calc_라운드기준!N45,_calc_라운드기준!$B45:$AT45,0)+COUNTIFS(_calc_라운드기준!$B45:$AT45,_calc_라운드기준!N45,$B$1:$AT$1,"&lt;"&amp;13))-(RANK(N45,$B45:$AT45,0)+COUNTIFS($B45:$AT45,N45,$B$1:$AT$1,"&lt;"&amp;13))</f>
        <v>4</v>
      </c>
      <c r="BH45">
        <f>(RANK(_calc_라운드기준!O45,_calc_라운드기준!$B45:$AT45,0)+COUNTIFS(_calc_라운드기준!$B45:$AT45,_calc_라운드기준!O45,$B$1:$AT$1,"&lt;"&amp;14))-(RANK(O45,$B45:$AT45,0)+COUNTIFS($B45:$AT45,O45,$B$1:$AT$1,"&lt;"&amp;14))</f>
        <v>27</v>
      </c>
      <c r="BI45">
        <f>(RANK(_calc_라운드기준!P45,_calc_라운드기준!$B45:$AT45,0)+COUNTIFS(_calc_라운드기준!$B45:$AT45,_calc_라운드기준!P45,$B$1:$AT$1,"&lt;"&amp;15))-(RANK(P45,$B45:$AT45,0)+COUNTIFS($B45:$AT45,P45,$B$1:$AT$1,"&lt;"&amp;15))</f>
        <v>0</v>
      </c>
      <c r="BJ45">
        <f>(RANK(_calc_라운드기준!Q45,_calc_라운드기준!$B45:$AT45,0)+COUNTIFS(_calc_라운드기준!$B45:$AT45,_calc_라운드기준!Q45,$B$1:$AT$1,"&lt;"&amp;16))-(RANK(Q45,$B45:$AT45,0)+COUNTIFS($B45:$AT45,Q45,$B$1:$AT$1,"&lt;"&amp;16))</f>
        <v>-1</v>
      </c>
      <c r="BK45">
        <f>(RANK(_calc_라운드기준!R45,_calc_라운드기준!$B45:$AT45,0)+COUNTIFS(_calc_라운드기준!$B45:$AT45,_calc_라운드기준!R45,$B$1:$AT$1,"&lt;"&amp;17))-(RANK(R45,$B45:$AT45,0)+COUNTIFS($B45:$AT45,R45,$B$1:$AT$1,"&lt;"&amp;17))</f>
        <v>-2</v>
      </c>
      <c r="BL45">
        <f>(RANK(_calc_라운드기준!S45,_calc_라운드기준!$B45:$AT45,0)+COUNTIFS(_calc_라운드기준!$B45:$AT45,_calc_라운드기준!S45,$B$1:$AT$1,"&lt;"&amp;18))-(RANK(S45,$B45:$AT45,0)+COUNTIFS($B45:$AT45,S45,$B$1:$AT$1,"&lt;"&amp;18))</f>
        <v>17</v>
      </c>
      <c r="BM45">
        <f>(RANK(_calc_라운드기준!T45,_calc_라운드기준!$B45:$AT45,0)+COUNTIFS(_calc_라운드기준!$B45:$AT45,_calc_라운드기준!T45,$B$1:$AT$1,"&lt;"&amp;19))-(RANK(T45,$B45:$AT45,0)+COUNTIFS($B45:$AT45,T45,$B$1:$AT$1,"&lt;"&amp;19))</f>
        <v>1</v>
      </c>
      <c r="BN45">
        <f>(RANK(_calc_라운드기준!U45,_calc_라운드기준!$B45:$AT45,0)+COUNTIFS(_calc_라운드기준!$B45:$AT45,_calc_라운드기준!U45,$B$1:$AT$1,"&lt;"&amp;20))-(RANK(U45,$B45:$AT45,0)+COUNTIFS($B45:$AT45,U45,$B$1:$AT$1,"&lt;"&amp;20))</f>
        <v>-8</v>
      </c>
      <c r="BO45">
        <f>(RANK(_calc_라운드기준!V45,_calc_라운드기준!$B45:$AT45,0)+COUNTIFS(_calc_라운드기준!$B45:$AT45,_calc_라운드기준!V45,$B$1:$AT$1,"&lt;"&amp;21))-(RANK(V45,$B45:$AT45,0)+COUNTIFS($B45:$AT45,V45,$B$1:$AT$1,"&lt;"&amp;21))</f>
        <v>29</v>
      </c>
      <c r="BP45">
        <f>(RANK(_calc_라운드기준!W45,_calc_라운드기준!$B45:$AT45,0)+COUNTIFS(_calc_라운드기준!$B45:$AT45,_calc_라운드기준!W45,$B$1:$AT$1,"&lt;"&amp;22))-(RANK(W45,$B45:$AT45,0)+COUNTIFS($B45:$AT45,W45,$B$1:$AT$1,"&lt;"&amp;22))</f>
        <v>27</v>
      </c>
      <c r="BQ45">
        <f>(RANK(_calc_라운드기준!X45,_calc_라운드기준!$B45:$AT45,0)+COUNTIFS(_calc_라운드기준!$B45:$AT45,_calc_라운드기준!X45,$B$1:$AT$1,"&lt;"&amp;23))-(RANK(X45,$B45:$AT45,0)+COUNTIFS($B45:$AT45,X45,$B$1:$AT$1,"&lt;"&amp;23))</f>
        <v>-17</v>
      </c>
      <c r="BR45">
        <f>(RANK(_calc_라운드기준!Y45,_calc_라운드기준!$B45:$AT45,0)+COUNTIFS(_calc_라운드기준!$B45:$AT45,_calc_라운드기준!Y45,$B$1:$AT$1,"&lt;"&amp;24))-(RANK(Y45,$B45:$AT45,0)+COUNTIFS($B45:$AT45,Y45,$B$1:$AT$1,"&lt;"&amp;24))</f>
        <v>-1</v>
      </c>
      <c r="BS45">
        <f>(RANK(_calc_라운드기준!Z45,_calc_라운드기준!$B45:$AT45,0)+COUNTIFS(_calc_라운드기준!$B45:$AT45,_calc_라운드기준!Z45,$B$1:$AT$1,"&lt;"&amp;25))-(RANK(Z45,$B45:$AT45,0)+COUNTIFS($B45:$AT45,Z45,$B$1:$AT$1,"&lt;"&amp;25))</f>
        <v>-30</v>
      </c>
      <c r="BT45">
        <f>(RANK(_calc_라운드기준!AA45,_calc_라운드기준!$B45:$AT45,0)+COUNTIFS(_calc_라운드기준!$B45:$AT45,_calc_라운드기준!AA45,$B$1:$AT$1,"&lt;"&amp;26))-(RANK(AA45,$B45:$AT45,0)+COUNTIFS($B45:$AT45,AA45,$B$1:$AT$1,"&lt;"&amp;26))</f>
        <v>-9</v>
      </c>
      <c r="BU45">
        <f>(RANK(_calc_라운드기준!AB45,_calc_라운드기준!$B45:$AT45,0)+COUNTIFS(_calc_라운드기준!$B45:$AT45,_calc_라운드기준!AB45,$B$1:$AT$1,"&lt;"&amp;27))-(RANK(AB45,$B45:$AT45,0)+COUNTIFS($B45:$AT45,AB45,$B$1:$AT$1,"&lt;"&amp;27))</f>
        <v>-17</v>
      </c>
      <c r="BV45">
        <f>(RANK(_calc_라운드기준!AC45,_calc_라운드기준!$B45:$AT45,0)+COUNTIFS(_calc_라운드기준!$B45:$AT45,_calc_라운드기준!AC45,$B$1:$AT$1,"&lt;"&amp;28))-(RANK(AC45,$B45:$AT45,0)+COUNTIFS($B45:$AT45,AC45,$B$1:$AT$1,"&lt;"&amp;28))</f>
        <v>-18</v>
      </c>
      <c r="BW45">
        <f>(RANK(_calc_라운드기준!AD45,_calc_라운드기준!$B45:$AT45,0)+COUNTIFS(_calc_라운드기준!$B45:$AT45,_calc_라운드기준!AD45,$B$1:$AT$1,"&lt;"&amp;29))-(RANK(AD45,$B45:$AT45,0)+COUNTIFS($B45:$AT45,AD45,$B$1:$AT$1,"&lt;"&amp;29))</f>
        <v>-1</v>
      </c>
      <c r="BX45">
        <f>(RANK(_calc_라운드기준!AE45,_calc_라운드기준!$B45:$AT45,0)+COUNTIFS(_calc_라운드기준!$B45:$AT45,_calc_라운드기준!AE45,$B$1:$AT$1,"&lt;"&amp;30))-(RANK(AE45,$B45:$AT45,0)+COUNTIFS($B45:$AT45,AE45,$B$1:$AT$1,"&lt;"&amp;30))</f>
        <v>10</v>
      </c>
      <c r="BY45">
        <f>(RANK(_calc_라운드기준!AF45,_calc_라운드기준!$B45:$AT45,0)+COUNTIFS(_calc_라운드기준!$B45:$AT45,_calc_라운드기준!AF45,$B$1:$AT$1,"&lt;"&amp;31))-(RANK(AF45,$B45:$AT45,0)+COUNTIFS($B45:$AT45,AF45,$B$1:$AT$1,"&lt;"&amp;31))</f>
        <v>-2</v>
      </c>
      <c r="BZ45">
        <f>(RANK(_calc_라운드기준!AG45,_calc_라운드기준!$B45:$AT45,0)+COUNTIFS(_calc_라운드기준!$B45:$AT45,_calc_라운드기준!AG45,$B$1:$AT$1,"&lt;"&amp;32))-(RANK(AG45,$B45:$AT45,0)+COUNTIFS($B45:$AT45,AG45,$B$1:$AT$1,"&lt;"&amp;32))</f>
        <v>-12</v>
      </c>
      <c r="CA45">
        <f>(RANK(_calc_라운드기준!AH45,_calc_라운드기준!$B45:$AT45,0)+COUNTIFS(_calc_라운드기준!$B45:$AT45,_calc_라운드기준!AH45,$B$1:$AT$1,"&lt;"&amp;33))-(RANK(AH45,$B45:$AT45,0)+COUNTIFS($B45:$AT45,AH45,$B$1:$AT$1,"&lt;"&amp;33))</f>
        <v>20</v>
      </c>
      <c r="CB45">
        <f>(RANK(_calc_라운드기준!AI45,_calc_라운드기준!$B45:$AT45,0)+COUNTIFS(_calc_라운드기준!$B45:$AT45,_calc_라운드기준!AI45,$B$1:$AT$1,"&lt;"&amp;34))-(RANK(AI45,$B45:$AT45,0)+COUNTIFS($B45:$AT45,AI45,$B$1:$AT$1,"&lt;"&amp;34))</f>
        <v>19</v>
      </c>
      <c r="CC45">
        <f>(RANK(_calc_라운드기준!AJ45,_calc_라운드기준!$B45:$AT45,0)+COUNTIFS(_calc_라운드기준!$B45:$AT45,_calc_라운드기준!AJ45,$B$1:$AT$1,"&lt;"&amp;35))-(RANK(AJ45,$B45:$AT45,0)+COUNTIFS($B45:$AT45,AJ45,$B$1:$AT$1,"&lt;"&amp;35))</f>
        <v>23</v>
      </c>
      <c r="CD45">
        <f>(RANK(_calc_라운드기준!AK45,_calc_라운드기준!$B45:$AT45,0)+COUNTIFS(_calc_라운드기준!$B45:$AT45,_calc_라운드기준!AK45,$B$1:$AT$1,"&lt;"&amp;36))-(RANK(AK45,$B45:$AT45,0)+COUNTIFS($B45:$AT45,AK45,$B$1:$AT$1,"&lt;"&amp;36))</f>
        <v>10</v>
      </c>
      <c r="CE45">
        <f>(RANK(_calc_라운드기준!AL45,_calc_라운드기준!$B45:$AT45,0)+COUNTIFS(_calc_라운드기준!$B45:$AT45,_calc_라운드기준!AL45,$B$1:$AT$1,"&lt;"&amp;37))-(RANK(AL45,$B45:$AT45,0)+COUNTIFS($B45:$AT45,AL45,$B$1:$AT$1,"&lt;"&amp;37))</f>
        <v>-6</v>
      </c>
      <c r="CF45">
        <f>(RANK(_calc_라운드기준!AM45,_calc_라운드기준!$B45:$AT45,0)+COUNTIFS(_calc_라운드기준!$B45:$AT45,_calc_라운드기준!AM45,$B$1:$AT$1,"&lt;"&amp;38))-(RANK(AM45,$B45:$AT45,0)+COUNTIFS($B45:$AT45,AM45,$B$1:$AT$1,"&lt;"&amp;38))</f>
        <v>-3</v>
      </c>
      <c r="CG45">
        <f>(RANK(_calc_라운드기준!AN45,_calc_라운드기준!$B45:$AT45,0)+COUNTIFS(_calc_라운드기준!$B45:$AT45,_calc_라운드기준!AN45,$B$1:$AT$1,"&lt;"&amp;39))-(RANK(AN45,$B45:$AT45,0)+COUNTIFS($B45:$AT45,AN45,$B$1:$AT$1,"&lt;"&amp;39))</f>
        <v>-32</v>
      </c>
      <c r="CH45">
        <f>(RANK(_calc_라운드기준!AO45,_calc_라운드기준!$B45:$AT45,0)+COUNTIFS(_calc_라운드기준!$B45:$AT45,_calc_라운드기준!AO45,$B$1:$AT$1,"&lt;"&amp;40))-(RANK(AO45,$B45:$AT45,0)+COUNTIFS($B45:$AT45,AO45,$B$1:$AT$1,"&lt;"&amp;40))</f>
        <v>-2</v>
      </c>
      <c r="CI45">
        <f>(RANK(_calc_라운드기준!AP45,_calc_라운드기준!$B45:$AT45,0)+COUNTIFS(_calc_라운드기준!$B45:$AT45,_calc_라운드기준!AP45,$B$1:$AT$1,"&lt;"&amp;41))-(RANK(AP45,$B45:$AT45,0)+COUNTIFS($B45:$AT45,AP45,$B$1:$AT$1,"&lt;"&amp;41))</f>
        <v>0</v>
      </c>
      <c r="CJ45">
        <f>(RANK(_calc_라운드기준!AQ45,_calc_라운드기준!$B45:$AT45,0)+COUNTIFS(_calc_라운드기준!$B45:$AT45,_calc_라운드기준!AQ45,$B$1:$AT$1,"&lt;"&amp;42))-(RANK(AQ45,$B45:$AT45,0)+COUNTIFS($B45:$AT45,AQ45,$B$1:$AT$1,"&lt;"&amp;42))</f>
        <v>-7</v>
      </c>
      <c r="CK45">
        <f>(RANK(_calc_라운드기준!AR45,_calc_라운드기준!$B45:$AT45,0)+COUNTIFS(_calc_라운드기준!$B45:$AT45,_calc_라운드기준!AR45,$B$1:$AT$1,"&lt;"&amp;43))-(RANK(AR45,$B45:$AT45,0)+COUNTIFS($B45:$AT45,AR45,$B$1:$AT$1,"&lt;"&amp;43))</f>
        <v>0</v>
      </c>
      <c r="CL45">
        <f>(RANK(_calc_라운드기준!AS45,_calc_라운드기준!$B45:$AT45,0)+COUNTIFS(_calc_라운드기준!$B45:$AT45,_calc_라운드기준!AS45,$B$1:$AT$1,"&lt;"&amp;44))-(RANK(AS45,$B45:$AT45,0)+COUNTIFS($B45:$AT45,AS45,$B$1:$AT$1,"&lt;"&amp;44))</f>
        <v>23</v>
      </c>
      <c r="CM45">
        <f>(RANK(_calc_라운드기준!AT45,_calc_라운드기준!$B45:$AT45,0)+COUNTIFS(_calc_라운드기준!$B45:$AT45,_calc_라운드기준!AT45,$B$1:$AT$1,"&lt;"&amp;45))-(RANK(AT45,$B45:$AT45,0)+COUNTIFS($B45:$AT45,AT45,$B$1:$AT$1,"&lt;"&amp;45))</f>
        <v>16</v>
      </c>
      <c r="CN45">
        <f t="shared" si="45"/>
        <v>34</v>
      </c>
      <c r="CO45">
        <f t="shared" si="46"/>
        <v>29</v>
      </c>
      <c r="CP45">
        <f t="shared" si="47"/>
        <v>17</v>
      </c>
      <c r="CQ45">
        <f t="shared" si="48"/>
        <v>36</v>
      </c>
      <c r="CR45">
        <f t="shared" si="49"/>
        <v>41</v>
      </c>
      <c r="CS45">
        <f t="shared" si="50"/>
        <v>11</v>
      </c>
      <c r="CT45">
        <f t="shared" si="51"/>
        <v>18</v>
      </c>
      <c r="CU45">
        <f t="shared" si="52"/>
        <v>42</v>
      </c>
      <c r="CV45">
        <f t="shared" si="53"/>
        <v>43</v>
      </c>
      <c r="CW45">
        <f t="shared" si="54"/>
        <v>22</v>
      </c>
      <c r="CX45">
        <f t="shared" si="55"/>
        <v>8</v>
      </c>
      <c r="CY45">
        <f t="shared" si="56"/>
        <v>14</v>
      </c>
      <c r="CZ45">
        <f t="shared" si="57"/>
        <v>15</v>
      </c>
      <c r="DA45">
        <f t="shared" si="58"/>
        <v>2</v>
      </c>
      <c r="DB45">
        <f t="shared" si="59"/>
        <v>19</v>
      </c>
      <c r="DC45">
        <f t="shared" si="60"/>
        <v>23</v>
      </c>
      <c r="DD45">
        <f t="shared" si="61"/>
        <v>26</v>
      </c>
      <c r="DE45">
        <f t="shared" si="62"/>
        <v>9</v>
      </c>
      <c r="DF45">
        <f t="shared" si="63"/>
        <v>16</v>
      </c>
      <c r="DG45">
        <f t="shared" si="64"/>
        <v>33</v>
      </c>
      <c r="DH45">
        <f t="shared" si="65"/>
        <v>1</v>
      </c>
      <c r="DI45">
        <f t="shared" si="66"/>
        <v>3</v>
      </c>
      <c r="DJ45">
        <f t="shared" si="67"/>
        <v>38</v>
      </c>
      <c r="DK45">
        <f t="shared" si="68"/>
        <v>24</v>
      </c>
      <c r="DL45">
        <f t="shared" si="69"/>
        <v>44</v>
      </c>
      <c r="DM45">
        <f t="shared" si="70"/>
        <v>35</v>
      </c>
      <c r="DN45">
        <f t="shared" si="71"/>
        <v>39</v>
      </c>
      <c r="DO45">
        <f t="shared" si="72"/>
        <v>40</v>
      </c>
      <c r="DP45">
        <f t="shared" si="73"/>
        <v>25</v>
      </c>
      <c r="DQ45">
        <f t="shared" si="74"/>
        <v>12</v>
      </c>
      <c r="DR45">
        <f t="shared" si="75"/>
        <v>27</v>
      </c>
      <c r="DS45">
        <f t="shared" si="76"/>
        <v>37</v>
      </c>
      <c r="DT45">
        <f t="shared" si="77"/>
        <v>6</v>
      </c>
      <c r="DU45">
        <f t="shared" si="78"/>
        <v>7</v>
      </c>
      <c r="DV45">
        <f t="shared" si="79"/>
        <v>4</v>
      </c>
      <c r="DW45">
        <f t="shared" si="80"/>
        <v>13</v>
      </c>
      <c r="DX45">
        <f t="shared" si="81"/>
        <v>31</v>
      </c>
      <c r="DY45">
        <f t="shared" si="82"/>
        <v>30</v>
      </c>
      <c r="DZ45">
        <f t="shared" si="83"/>
        <v>45</v>
      </c>
      <c r="EA45">
        <f t="shared" si="84"/>
        <v>28</v>
      </c>
      <c r="EB45">
        <f t="shared" si="85"/>
        <v>20</v>
      </c>
      <c r="EC45">
        <f t="shared" si="86"/>
        <v>32</v>
      </c>
      <c r="ED45">
        <f t="shared" si="87"/>
        <v>21</v>
      </c>
      <c r="EE45">
        <f t="shared" si="88"/>
        <v>5</v>
      </c>
      <c r="EF45">
        <f t="shared" si="89"/>
        <v>10</v>
      </c>
    </row>
    <row r="46" spans="1:136" ht="16.5" customHeight="1">
      <c r="A46">
        <f>_calc_라운드기준!A46</f>
        <v>1200</v>
      </c>
      <c r="B46">
        <f>INDEX(_calc_누적빈도!B:B,$A46)-INDEX(_calc_누적빈도!B:B,$A46-기준300회_후보!$B$1)</f>
        <v>36</v>
      </c>
      <c r="C46">
        <f>INDEX(_calc_누적빈도!C:C,$A46)-INDEX(_calc_누적빈도!C:C,$A46-기준300회_후보!$B$1)</f>
        <v>34</v>
      </c>
      <c r="D46">
        <f>INDEX(_calc_누적빈도!D:D,$A46)-INDEX(_calc_누적빈도!D:D,$A46-기준300회_후보!$B$1)</f>
        <v>50</v>
      </c>
      <c r="E46">
        <f>INDEX(_calc_누적빈도!E:E,$A46)-INDEX(_calc_누적빈도!E:E,$A46-기준300회_후보!$B$1)</f>
        <v>35</v>
      </c>
      <c r="F46">
        <f>INDEX(_calc_누적빈도!F:F,$A46)-INDEX(_calc_누적빈도!F:F,$A46-기준300회_후보!$B$1)</f>
        <v>27</v>
      </c>
      <c r="G46">
        <f>INDEX(_calc_누적빈도!G:G,$A46)-INDEX(_calc_누적빈도!G:G,$A46-기준300회_후보!$B$1)</f>
        <v>49</v>
      </c>
      <c r="H46">
        <f>INDEX(_calc_누적빈도!H:H,$A46)-INDEX(_calc_누적빈도!H:H,$A46-기준300회_후보!$B$1)</f>
        <v>48</v>
      </c>
      <c r="I46">
        <f>INDEX(_calc_누적빈도!I:I,$A46)-INDEX(_calc_누적빈도!I:I,$A46-기준300회_후보!$B$1)</f>
        <v>31</v>
      </c>
      <c r="J46">
        <f>INDEX(_calc_누적빈도!J:J,$A46)-INDEX(_calc_누적빈도!J:J,$A46-기준300회_후보!$B$1)</f>
        <v>38</v>
      </c>
      <c r="K46">
        <f>INDEX(_calc_누적빈도!K:K,$A46)-INDEX(_calc_누적빈도!K:K,$A46-기준300회_후보!$B$1)</f>
        <v>32</v>
      </c>
      <c r="L46">
        <f>INDEX(_calc_누적빈도!L:L,$A46)-INDEX(_calc_누적빈도!L:L,$A46-기준300회_후보!$B$1)</f>
        <v>41</v>
      </c>
      <c r="M46">
        <f>INDEX(_calc_누적빈도!M:M,$A46)-INDEX(_calc_누적빈도!M:M,$A46-기준300회_후보!$B$1)</f>
        <v>47</v>
      </c>
      <c r="N46">
        <f>INDEX(_calc_누적빈도!N:N,$A46)-INDEX(_calc_누적빈도!N:N,$A46-기준300회_후보!$B$1)</f>
        <v>48</v>
      </c>
      <c r="O46">
        <f>INDEX(_calc_누적빈도!O:O,$A46)-INDEX(_calc_누적빈도!O:O,$A46-기준300회_후보!$B$1)</f>
        <v>42</v>
      </c>
      <c r="P46">
        <f>INDEX(_calc_누적빈도!P:P,$A46)-INDEX(_calc_누적빈도!P:P,$A46-기준300회_후보!$B$1)</f>
        <v>41</v>
      </c>
      <c r="Q46">
        <f>INDEX(_calc_누적빈도!Q:Q,$A46)-INDEX(_calc_누적빈도!Q:Q,$A46-기준300회_후보!$B$1)</f>
        <v>49</v>
      </c>
      <c r="R46">
        <f>INDEX(_calc_누적빈도!R:R,$A46)-INDEX(_calc_누적빈도!R:R,$A46-기준300회_후보!$B$1)</f>
        <v>35</v>
      </c>
      <c r="S46">
        <f>INDEX(_calc_누적빈도!S:S,$A46)-INDEX(_calc_누적빈도!S:S,$A46-기준300회_후보!$B$1)</f>
        <v>42</v>
      </c>
      <c r="T46">
        <f>INDEX(_calc_누적빈도!T:T,$A46)-INDEX(_calc_누적빈도!T:T,$A46-기준300회_후보!$B$1)</f>
        <v>39</v>
      </c>
      <c r="U46">
        <f>INDEX(_calc_누적빈도!U:U,$A46)-INDEX(_calc_누적빈도!U:U,$A46-기준300회_후보!$B$1)</f>
        <v>38</v>
      </c>
      <c r="V46">
        <f>INDEX(_calc_누적빈도!V:V,$A46)-INDEX(_calc_누적빈도!V:V,$A46-기준300회_후보!$B$1)</f>
        <v>45</v>
      </c>
      <c r="W46">
        <f>INDEX(_calc_누적빈도!W:W,$A46)-INDEX(_calc_누적빈도!W:W,$A46-기준300회_후보!$B$1)</f>
        <v>42</v>
      </c>
      <c r="X46">
        <f>INDEX(_calc_누적빈도!X:X,$A46)-INDEX(_calc_누적빈도!X:X,$A46-기준300회_후보!$B$1)</f>
        <v>39</v>
      </c>
      <c r="Y46">
        <f>INDEX(_calc_누적빈도!Y:Y,$A46)-INDEX(_calc_누적빈도!Y:Y,$A46-기준300회_후보!$B$1)</f>
        <v>43</v>
      </c>
      <c r="Z46">
        <f>INDEX(_calc_누적빈도!Z:Z,$A46)-INDEX(_calc_누적빈도!Z:Z,$A46-기준300회_후보!$B$1)</f>
        <v>30</v>
      </c>
      <c r="AA46">
        <f>INDEX(_calc_누적빈도!AA:AA,$A46)-INDEX(_calc_누적빈도!AA:AA,$A46-기준300회_후보!$B$1)</f>
        <v>39</v>
      </c>
      <c r="AB46">
        <f>INDEX(_calc_누적빈도!AB:AB,$A46)-INDEX(_calc_누적빈도!AB:AB,$A46-기준300회_후보!$B$1)</f>
        <v>41</v>
      </c>
      <c r="AC46">
        <f>INDEX(_calc_누적빈도!AC:AC,$A46)-INDEX(_calc_누적빈도!AC:AC,$A46-기준300회_후보!$B$1)</f>
        <v>38</v>
      </c>
      <c r="AD46">
        <f>INDEX(_calc_누적빈도!AD:AD,$A46)-INDEX(_calc_누적빈도!AD:AD,$A46-기준300회_후보!$B$1)</f>
        <v>42</v>
      </c>
      <c r="AE46">
        <f>INDEX(_calc_누적빈도!AE:AE,$A46)-INDEX(_calc_누적빈도!AE:AE,$A46-기준300회_후보!$B$1)</f>
        <v>44</v>
      </c>
      <c r="AF46">
        <f>INDEX(_calc_누적빈도!AF:AF,$A46)-INDEX(_calc_누적빈도!AF:AF,$A46-기준300회_후보!$B$1)</f>
        <v>39</v>
      </c>
      <c r="AG46">
        <f>INDEX(_calc_누적빈도!AG:AG,$A46)-INDEX(_calc_누적빈도!AG:AG,$A46-기준300회_후보!$B$1)</f>
        <v>36</v>
      </c>
      <c r="AH46">
        <f>INDEX(_calc_누적빈도!AH:AH,$A46)-INDEX(_calc_누적빈도!AH:AH,$A46-기준300회_후보!$B$1)</f>
        <v>45</v>
      </c>
      <c r="AI46">
        <f>INDEX(_calc_누적빈도!AI:AI,$A46)-INDEX(_calc_누적빈도!AI:AI,$A46-기준300회_후보!$B$1)</f>
        <v>40</v>
      </c>
      <c r="AJ46">
        <f>INDEX(_calc_누적빈도!AJ:AJ,$A46)-INDEX(_calc_누적빈도!AJ:AJ,$A46-기준300회_후보!$B$1)</f>
        <v>48</v>
      </c>
      <c r="AK46">
        <f>INDEX(_calc_누적빈도!AK:AK,$A46)-INDEX(_calc_누적빈도!AK:AK,$A46-기준300회_후보!$B$1)</f>
        <v>41</v>
      </c>
      <c r="AL46">
        <f>INDEX(_calc_누적빈도!AL:AL,$A46)-INDEX(_calc_누적빈도!AL:AL,$A46-기준300회_후보!$B$1)</f>
        <v>44</v>
      </c>
      <c r="AM46">
        <f>INDEX(_calc_누적빈도!AM:AM,$A46)-INDEX(_calc_누적빈도!AM:AM,$A46-기준300회_후보!$B$1)</f>
        <v>46</v>
      </c>
      <c r="AN46">
        <f>INDEX(_calc_누적빈도!AN:AN,$A46)-INDEX(_calc_누적빈도!AN:AN,$A46-기준300회_후보!$B$1)</f>
        <v>34</v>
      </c>
      <c r="AO46">
        <f>INDEX(_calc_누적빈도!AO:AO,$A46)-INDEX(_calc_누적빈도!AO:AO,$A46-기준300회_후보!$B$1)</f>
        <v>40</v>
      </c>
      <c r="AP46">
        <f>INDEX(_calc_누적빈도!AP:AP,$A46)-INDEX(_calc_누적빈도!AP:AP,$A46-기준300회_후보!$B$1)</f>
        <v>35</v>
      </c>
      <c r="AQ46">
        <f>INDEX(_calc_누적빈도!AQ:AQ,$A46)-INDEX(_calc_누적빈도!AQ:AQ,$A46-기준300회_후보!$B$1)</f>
        <v>35</v>
      </c>
      <c r="AR46">
        <f>INDEX(_calc_누적빈도!AR:AR,$A46)-INDEX(_calc_누적빈도!AR:AR,$A46-기준300회_후보!$B$1)</f>
        <v>30</v>
      </c>
      <c r="AS46">
        <f>INDEX(_calc_누적빈도!AS:AS,$A46)-INDEX(_calc_누적빈도!AS:AS,$A46-기준300회_후보!$B$1)</f>
        <v>41</v>
      </c>
      <c r="AT46">
        <f>INDEX(_calc_누적빈도!AT:AT,$A46)-INDEX(_calc_누적빈도!AT:AT,$A46-기준300회_후보!$B$1)</f>
        <v>41</v>
      </c>
      <c r="AU46">
        <f>(RANK(_calc_라운드기준!B46,_calc_라운드기준!$B46:$AT46,0)+COUNTIFS(_calc_라운드기준!$B46:$AT46,_calc_라운드기준!B46,$B$1:$AT$1,"&lt;"&amp;1))-(RANK(B46,$B46:$AT46,0)+COUNTIFS($B46:$AT46,B46,$B$1:$AT$1,"&lt;"&amp;1))</f>
        <v>0</v>
      </c>
      <c r="AV46">
        <f>(RANK(_calc_라운드기준!C46,_calc_라운드기준!$B46:$AT46,0)+COUNTIFS(_calc_라운드기준!$B46:$AT46,_calc_라운드기준!C46,$B$1:$AT$1,"&lt;"&amp;2))-(RANK(C46,$B46:$AT46,0)+COUNTIFS($B46:$AT46,C46,$B$1:$AT$1,"&lt;"&amp;2))</f>
        <v>0</v>
      </c>
      <c r="AW46">
        <f>(RANK(_calc_라운드기준!D46,_calc_라운드기준!$B46:$AT46,0)+COUNTIFS(_calc_라운드기준!$B46:$AT46,_calc_라운드기준!D46,$B$1:$AT$1,"&lt;"&amp;3))-(RANK(D46,$B46:$AT46,0)+COUNTIFS($B46:$AT46,D46,$B$1:$AT$1,"&lt;"&amp;3))</f>
        <v>0</v>
      </c>
      <c r="AX46">
        <f>(RANK(_calc_라운드기준!E46,_calc_라운드기준!$B46:$AT46,0)+COUNTIFS(_calc_라운드기준!$B46:$AT46,_calc_라운드기준!E46,$B$1:$AT$1,"&lt;"&amp;4))-(RANK(E46,$B46:$AT46,0)+COUNTIFS($B46:$AT46,E46,$B$1:$AT$1,"&lt;"&amp;4))</f>
        <v>-1</v>
      </c>
      <c r="AY46">
        <f>(RANK(_calc_라운드기준!F46,_calc_라운드기준!$B46:$AT46,0)+COUNTIFS(_calc_라운드기준!$B46:$AT46,_calc_라운드기준!F46,$B$1:$AT$1,"&lt;"&amp;5))-(RANK(F46,$B46:$AT46,0)+COUNTIFS($B46:$AT46,F46,$B$1:$AT$1,"&lt;"&amp;5))</f>
        <v>-22</v>
      </c>
      <c r="AZ46">
        <f>(RANK(_calc_라운드기준!G46,_calc_라운드기준!$B46:$AT46,0)+COUNTIFS(_calc_라운드기준!$B46:$AT46,_calc_라운드기준!G46,$B$1:$AT$1,"&lt;"&amp;6))-(RANK(G46,$B46:$AT46,0)+COUNTIFS($B46:$AT46,G46,$B$1:$AT$1,"&lt;"&amp;6))</f>
        <v>15</v>
      </c>
      <c r="BA46">
        <f>(RANK(_calc_라운드기준!H46,_calc_라운드기준!$B46:$AT46,0)+COUNTIFS(_calc_라운드기준!$B46:$AT46,_calc_라운드기준!H46,$B$1:$AT$1,"&lt;"&amp;7))-(RANK(H46,$B46:$AT46,0)+COUNTIFS($B46:$AT46,H46,$B$1:$AT$1,"&lt;"&amp;7))</f>
        <v>1</v>
      </c>
      <c r="BB46">
        <f>(RANK(_calc_라운드기준!I46,_calc_라운드기준!$B46:$AT46,0)+COUNTIFS(_calc_라운드기준!$B46:$AT46,_calc_라운드기준!I46,$B$1:$AT$1,"&lt;"&amp;8))-(RANK(I46,$B46:$AT46,0)+COUNTIFS($B46:$AT46,I46,$B$1:$AT$1,"&lt;"&amp;8))</f>
        <v>-33</v>
      </c>
      <c r="BC46">
        <f>(RANK(_calc_라운드기준!J46,_calc_라운드기준!$B46:$AT46,0)+COUNTIFS(_calc_라운드기준!$B46:$AT46,_calc_라운드기준!J46,$B$1:$AT$1,"&lt;"&amp;9))-(RANK(J46,$B46:$AT46,0)+COUNTIFS($B46:$AT46,J46,$B$1:$AT$1,"&lt;"&amp;9))</f>
        <v>-28</v>
      </c>
      <c r="BD46">
        <f>(RANK(_calc_라운드기준!K46,_calc_라운드기준!$B46:$AT46,0)+COUNTIFS(_calc_라운드기준!$B46:$AT46,_calc_라운드기준!K46,$B$1:$AT$1,"&lt;"&amp;10))-(RANK(K46,$B46:$AT46,0)+COUNTIFS($B46:$AT46,K46,$B$1:$AT$1,"&lt;"&amp;10))</f>
        <v>-1</v>
      </c>
      <c r="BE46">
        <f>(RANK(_calc_라운드기준!L46,_calc_라운드기준!$B46:$AT46,0)+COUNTIFS(_calc_라운드기준!$B46:$AT46,_calc_라운드기준!L46,$B$1:$AT$1,"&lt;"&amp;11))-(RANK(L46,$B46:$AT46,0)+COUNTIFS($B46:$AT46,L46,$B$1:$AT$1,"&lt;"&amp;11))</f>
        <v>17</v>
      </c>
      <c r="BF46">
        <f>(RANK(_calc_라운드기준!M46,_calc_라운드기준!$B46:$AT46,0)+COUNTIFS(_calc_라운드기준!$B46:$AT46,_calc_라운드기준!M46,$B$1:$AT$1,"&lt;"&amp;12))-(RANK(M46,$B46:$AT46,0)+COUNTIFS($B46:$AT46,M46,$B$1:$AT$1,"&lt;"&amp;12))</f>
        <v>3</v>
      </c>
      <c r="BG46">
        <f>(RANK(_calc_라운드기준!N46,_calc_라운드기준!$B46:$AT46,0)+COUNTIFS(_calc_라운드기준!$B46:$AT46,_calc_라운드기준!N46,$B$1:$AT$1,"&lt;"&amp;13))-(RANK(N46,$B46:$AT46,0)+COUNTIFS($B46:$AT46,N46,$B$1:$AT$1,"&lt;"&amp;13))</f>
        <v>6</v>
      </c>
      <c r="BH46">
        <f>(RANK(_calc_라운드기준!O46,_calc_라운드기준!$B46:$AT46,0)+COUNTIFS(_calc_라운드기준!$B46:$AT46,_calc_라운드기준!O46,$B$1:$AT$1,"&lt;"&amp;14))-(RANK(O46,$B46:$AT46,0)+COUNTIFS($B46:$AT46,O46,$B$1:$AT$1,"&lt;"&amp;14))</f>
        <v>27</v>
      </c>
      <c r="BI46">
        <f>(RANK(_calc_라운드기준!P46,_calc_라운드기준!$B46:$AT46,0)+COUNTIFS(_calc_라운드기준!$B46:$AT46,_calc_라운드기준!P46,$B$1:$AT$1,"&lt;"&amp;15))-(RANK(P46,$B46:$AT46,0)+COUNTIFS($B46:$AT46,P46,$B$1:$AT$1,"&lt;"&amp;15))</f>
        <v>-1</v>
      </c>
      <c r="BJ46">
        <f>(RANK(_calc_라운드기준!Q46,_calc_라운드기준!$B46:$AT46,0)+COUNTIFS(_calc_라운드기준!$B46:$AT46,_calc_라운드기준!Q46,$B$1:$AT$1,"&lt;"&amp;16))-(RANK(Q46,$B46:$AT46,0)+COUNTIFS($B46:$AT46,Q46,$B$1:$AT$1,"&lt;"&amp;16))</f>
        <v>3</v>
      </c>
      <c r="BK46">
        <f>(RANK(_calc_라운드기준!R46,_calc_라운드기준!$B46:$AT46,0)+COUNTIFS(_calc_라운드기준!$B46:$AT46,_calc_라운드기준!R46,$B$1:$AT$1,"&lt;"&amp;17))-(RANK(R46,$B46:$AT46,0)+COUNTIFS($B46:$AT46,R46,$B$1:$AT$1,"&lt;"&amp;17))</f>
        <v>0</v>
      </c>
      <c r="BL46">
        <f>(RANK(_calc_라운드기준!S46,_calc_라운드기준!$B46:$AT46,0)+COUNTIFS(_calc_라운드기준!$B46:$AT46,_calc_라운드기준!S46,$B$1:$AT$1,"&lt;"&amp;18))-(RANK(S46,$B46:$AT46,0)+COUNTIFS($B46:$AT46,S46,$B$1:$AT$1,"&lt;"&amp;18))</f>
        <v>9</v>
      </c>
      <c r="BM46">
        <f>(RANK(_calc_라운드기준!T46,_calc_라운드기준!$B46:$AT46,0)+COUNTIFS(_calc_라운드기준!$B46:$AT46,_calc_라운드기준!T46,$B$1:$AT$1,"&lt;"&amp;19))-(RANK(T46,$B46:$AT46,0)+COUNTIFS($B46:$AT46,T46,$B$1:$AT$1,"&lt;"&amp;19))</f>
        <v>-1</v>
      </c>
      <c r="BN46">
        <f>(RANK(_calc_라운드기준!U46,_calc_라운드기준!$B46:$AT46,0)+COUNTIFS(_calc_라운드기준!$B46:$AT46,_calc_라운드기준!U46,$B$1:$AT$1,"&lt;"&amp;20))-(RANK(U46,$B46:$AT46,0)+COUNTIFS($B46:$AT46,U46,$B$1:$AT$1,"&lt;"&amp;20))</f>
        <v>-5</v>
      </c>
      <c r="BO46">
        <f>(RANK(_calc_라운드기준!V46,_calc_라운드기준!$B46:$AT46,0)+COUNTIFS(_calc_라운드기준!$B46:$AT46,_calc_라운드기준!V46,$B$1:$AT$1,"&lt;"&amp;21))-(RANK(V46,$B46:$AT46,0)+COUNTIFS($B46:$AT46,V46,$B$1:$AT$1,"&lt;"&amp;21))</f>
        <v>28</v>
      </c>
      <c r="BP46">
        <f>(RANK(_calc_라운드기준!W46,_calc_라운드기준!$B46:$AT46,0)+COUNTIFS(_calc_라운드기준!$B46:$AT46,_calc_라운드기준!W46,$B$1:$AT$1,"&lt;"&amp;22))-(RANK(W46,$B46:$AT46,0)+COUNTIFS($B46:$AT46,W46,$B$1:$AT$1,"&lt;"&amp;22))</f>
        <v>26</v>
      </c>
      <c r="BQ46">
        <f>(RANK(_calc_라운드기준!X46,_calc_라운드기준!$B46:$AT46,0)+COUNTIFS(_calc_라운드기준!$B46:$AT46,_calc_라운드기준!X46,$B$1:$AT$1,"&lt;"&amp;23))-(RANK(X46,$B46:$AT46,0)+COUNTIFS($B46:$AT46,X46,$B$1:$AT$1,"&lt;"&amp;23))</f>
        <v>-15</v>
      </c>
      <c r="BR46">
        <f>(RANK(_calc_라운드기준!Y46,_calc_라운드기준!$B46:$AT46,0)+COUNTIFS(_calc_라운드기준!$B46:$AT46,_calc_라운드기준!Y46,$B$1:$AT$1,"&lt;"&amp;24))-(RANK(Y46,$B46:$AT46,0)+COUNTIFS($B46:$AT46,Y46,$B$1:$AT$1,"&lt;"&amp;24))</f>
        <v>0</v>
      </c>
      <c r="BS46">
        <f>(RANK(_calc_라운드기준!Z46,_calc_라운드기준!$B46:$AT46,0)+COUNTIFS(_calc_라운드기준!$B46:$AT46,_calc_라운드기준!Z46,$B$1:$AT$1,"&lt;"&amp;25))-(RANK(Z46,$B46:$AT46,0)+COUNTIFS($B46:$AT46,Z46,$B$1:$AT$1,"&lt;"&amp;25))</f>
        <v>-29</v>
      </c>
      <c r="BT46">
        <f>(RANK(_calc_라운드기준!AA46,_calc_라운드기준!$B46:$AT46,0)+COUNTIFS(_calc_라운드기준!$B46:$AT46,_calc_라운드기준!AA46,$B$1:$AT$1,"&lt;"&amp;26))-(RANK(AA46,$B46:$AT46,0)+COUNTIFS($B46:$AT46,AA46,$B$1:$AT$1,"&lt;"&amp;26))</f>
        <v>-9</v>
      </c>
      <c r="BU46">
        <f>(RANK(_calc_라운드기준!AB46,_calc_라운드기준!$B46:$AT46,0)+COUNTIFS(_calc_라운드기준!$B46:$AT46,_calc_라운드기준!AB46,$B$1:$AT$1,"&lt;"&amp;27))-(RANK(AB46,$B46:$AT46,0)+COUNTIFS($B46:$AT46,AB46,$B$1:$AT$1,"&lt;"&amp;27))</f>
        <v>-17</v>
      </c>
      <c r="BV46">
        <f>(RANK(_calc_라운드기준!AC46,_calc_라운드기준!$B46:$AT46,0)+COUNTIFS(_calc_라운드기준!$B46:$AT46,_calc_라운드기준!AC46,$B$1:$AT$1,"&lt;"&amp;28))-(RANK(AC46,$B46:$AT46,0)+COUNTIFS($B46:$AT46,AC46,$B$1:$AT$1,"&lt;"&amp;28))</f>
        <v>-17</v>
      </c>
      <c r="BW46">
        <f>(RANK(_calc_라운드기준!AD46,_calc_라운드기준!$B46:$AT46,0)+COUNTIFS(_calc_라운드기준!$B46:$AT46,_calc_라운드기준!AD46,$B$1:$AT$1,"&lt;"&amp;29))-(RANK(AD46,$B46:$AT46,0)+COUNTIFS($B46:$AT46,AD46,$B$1:$AT$1,"&lt;"&amp;29))</f>
        <v>-1</v>
      </c>
      <c r="BX46">
        <f>(RANK(_calc_라운드기준!AE46,_calc_라운드기준!$B46:$AT46,0)+COUNTIFS(_calc_라운드기준!$B46:$AT46,_calc_라운드기준!AE46,$B$1:$AT$1,"&lt;"&amp;30))-(RANK(AE46,$B46:$AT46,0)+COUNTIFS($B46:$AT46,AE46,$B$1:$AT$1,"&lt;"&amp;30))</f>
        <v>9</v>
      </c>
      <c r="BY46">
        <f>(RANK(_calc_라운드기준!AF46,_calc_라운드기준!$B46:$AT46,0)+COUNTIFS(_calc_라운드기준!$B46:$AT46,_calc_라운드기준!AF46,$B$1:$AT$1,"&lt;"&amp;31))-(RANK(AF46,$B46:$AT46,0)+COUNTIFS($B46:$AT46,AF46,$B$1:$AT$1,"&lt;"&amp;31))</f>
        <v>-2</v>
      </c>
      <c r="BZ46">
        <f>(RANK(_calc_라운드기준!AG46,_calc_라운드기준!$B46:$AT46,0)+COUNTIFS(_calc_라운드기준!$B46:$AT46,_calc_라운드기준!AG46,$B$1:$AT$1,"&lt;"&amp;32))-(RANK(AG46,$B46:$AT46,0)+COUNTIFS($B46:$AT46,AG46,$B$1:$AT$1,"&lt;"&amp;32))</f>
        <v>-6</v>
      </c>
      <c r="CA46">
        <f>(RANK(_calc_라운드기준!AH46,_calc_라운드기준!$B46:$AT46,0)+COUNTIFS(_calc_라운드기준!$B46:$AT46,_calc_라운드기준!AH46,$B$1:$AT$1,"&lt;"&amp;33))-(RANK(AH46,$B46:$AT46,0)+COUNTIFS($B46:$AT46,AH46,$B$1:$AT$1,"&lt;"&amp;33))</f>
        <v>19</v>
      </c>
      <c r="CB46">
        <f>(RANK(_calc_라운드기준!AI46,_calc_라운드기준!$B46:$AT46,0)+COUNTIFS(_calc_라운드기준!$B46:$AT46,_calc_라운드기준!AI46,$B$1:$AT$1,"&lt;"&amp;34))-(RANK(AI46,$B46:$AT46,0)+COUNTIFS($B46:$AT46,AI46,$B$1:$AT$1,"&lt;"&amp;34))</f>
        <v>19</v>
      </c>
      <c r="CC46">
        <f>(RANK(_calc_라운드기준!AJ46,_calc_라운드기준!$B46:$AT46,0)+COUNTIFS(_calc_라운드기준!$B46:$AT46,_calc_라운드기준!AJ46,$B$1:$AT$1,"&lt;"&amp;35))-(RANK(AJ46,$B46:$AT46,0)+COUNTIFS($B46:$AT46,AJ46,$B$1:$AT$1,"&lt;"&amp;35))</f>
        <v>15</v>
      </c>
      <c r="CD46">
        <f>(RANK(_calc_라운드기준!AK46,_calc_라운드기준!$B46:$AT46,0)+COUNTIFS(_calc_라운드기준!$B46:$AT46,_calc_라운드기준!AK46,$B$1:$AT$1,"&lt;"&amp;36))-(RANK(AK46,$B46:$AT46,0)+COUNTIFS($B46:$AT46,AK46,$B$1:$AT$1,"&lt;"&amp;36))</f>
        <v>9</v>
      </c>
      <c r="CE46">
        <f>(RANK(_calc_라운드기준!AL46,_calc_라운드기준!$B46:$AT46,0)+COUNTIFS(_calc_라운드기준!$B46:$AT46,_calc_라운드기준!AL46,$B$1:$AT$1,"&lt;"&amp;37))-(RANK(AL46,$B46:$AT46,0)+COUNTIFS($B46:$AT46,AL46,$B$1:$AT$1,"&lt;"&amp;37))</f>
        <v>-5</v>
      </c>
      <c r="CF46">
        <f>(RANK(_calc_라운드기준!AM46,_calc_라운드기준!$B46:$AT46,0)+COUNTIFS(_calc_라운드기준!$B46:$AT46,_calc_라운드기준!AM46,$B$1:$AT$1,"&lt;"&amp;38))-(RANK(AM46,$B46:$AT46,0)+COUNTIFS($B46:$AT46,AM46,$B$1:$AT$1,"&lt;"&amp;38))</f>
        <v>0</v>
      </c>
      <c r="CG46">
        <f>(RANK(_calc_라운드기준!AN46,_calc_라운드기준!$B46:$AT46,0)+COUNTIFS(_calc_라운드기준!$B46:$AT46,_calc_라운드기준!AN46,$B$1:$AT$1,"&lt;"&amp;39))-(RANK(AN46,$B46:$AT46,0)+COUNTIFS($B46:$AT46,AN46,$B$1:$AT$1,"&lt;"&amp;39))</f>
        <v>-36</v>
      </c>
      <c r="CH46">
        <f>(RANK(_calc_라운드기준!AO46,_calc_라운드기준!$B46:$AT46,0)+COUNTIFS(_calc_라운드기준!$B46:$AT46,_calc_라운드기준!AO46,$B$1:$AT$1,"&lt;"&amp;40))-(RANK(AO46,$B46:$AT46,0)+COUNTIFS($B46:$AT46,AO46,$B$1:$AT$1,"&lt;"&amp;40))</f>
        <v>-3</v>
      </c>
      <c r="CI46">
        <f>(RANK(_calc_라운드기준!AP46,_calc_라운드기준!$B46:$AT46,0)+COUNTIFS(_calc_라운드기준!$B46:$AT46,_calc_라운드기준!AP46,$B$1:$AT$1,"&lt;"&amp;41))-(RANK(AP46,$B46:$AT46,0)+COUNTIFS($B46:$AT46,AP46,$B$1:$AT$1,"&lt;"&amp;41))</f>
        <v>1</v>
      </c>
      <c r="CJ46">
        <f>(RANK(_calc_라운드기준!AQ46,_calc_라운드기준!$B46:$AT46,0)+COUNTIFS(_calc_라운드기준!$B46:$AT46,_calc_라운드기준!AQ46,$B$1:$AT$1,"&lt;"&amp;42))-(RANK(AQ46,$B46:$AT46,0)+COUNTIFS($B46:$AT46,AQ46,$B$1:$AT$1,"&lt;"&amp;42))</f>
        <v>-7</v>
      </c>
      <c r="CK46">
        <f>(RANK(_calc_라운드기준!AR46,_calc_라운드기준!$B46:$AT46,0)+COUNTIFS(_calc_라운드기준!$B46:$AT46,_calc_라운드기준!AR46,$B$1:$AT$1,"&lt;"&amp;43))-(RANK(AR46,$B46:$AT46,0)+COUNTIFS($B46:$AT46,AR46,$B$1:$AT$1,"&lt;"&amp;43))</f>
        <v>0</v>
      </c>
      <c r="CL46">
        <f>(RANK(_calc_라운드기준!AS46,_calc_라운드기준!$B46:$AT46,0)+COUNTIFS(_calc_라운드기준!$B46:$AT46,_calc_라운드기준!AS46,$B$1:$AT$1,"&lt;"&amp;44))-(RANK(AS46,$B46:$AT46,0)+COUNTIFS($B46:$AT46,AS46,$B$1:$AT$1,"&lt;"&amp;44))</f>
        <v>23</v>
      </c>
      <c r="CM46">
        <f>(RANK(_calc_라운드기준!AT46,_calc_라운드기준!$B46:$AT46,0)+COUNTIFS(_calc_라운드기준!$B46:$AT46,_calc_라운드기준!AT46,$B$1:$AT$1,"&lt;"&amp;45))-(RANK(AT46,$B46:$AT46,0)+COUNTIFS($B46:$AT46,AT46,$B$1:$AT$1,"&lt;"&amp;45))</f>
        <v>9</v>
      </c>
      <c r="CN46">
        <f t="shared" si="45"/>
        <v>19</v>
      </c>
      <c r="CO46">
        <f t="shared" si="46"/>
        <v>20</v>
      </c>
      <c r="CP46">
        <f t="shared" si="47"/>
        <v>21</v>
      </c>
      <c r="CQ46">
        <f t="shared" si="48"/>
        <v>26</v>
      </c>
      <c r="CR46">
        <f t="shared" si="49"/>
        <v>41</v>
      </c>
      <c r="CS46">
        <f t="shared" si="50"/>
        <v>8</v>
      </c>
      <c r="CT46">
        <f t="shared" si="51"/>
        <v>17</v>
      </c>
      <c r="CU46">
        <f t="shared" si="52"/>
        <v>44</v>
      </c>
      <c r="CV46">
        <f t="shared" si="53"/>
        <v>42</v>
      </c>
      <c r="CW46">
        <f t="shared" si="54"/>
        <v>27</v>
      </c>
      <c r="CX46">
        <f t="shared" si="55"/>
        <v>7</v>
      </c>
      <c r="CY46">
        <f t="shared" si="56"/>
        <v>15</v>
      </c>
      <c r="CZ46">
        <f t="shared" si="57"/>
        <v>14</v>
      </c>
      <c r="DA46">
        <f t="shared" si="58"/>
        <v>2</v>
      </c>
      <c r="DB46">
        <f t="shared" si="59"/>
        <v>28</v>
      </c>
      <c r="DC46">
        <f t="shared" si="60"/>
        <v>16</v>
      </c>
      <c r="DD46">
        <f t="shared" si="61"/>
        <v>22</v>
      </c>
      <c r="DE46">
        <f t="shared" si="62"/>
        <v>10</v>
      </c>
      <c r="DF46">
        <f t="shared" si="63"/>
        <v>29</v>
      </c>
      <c r="DG46">
        <f t="shared" si="64"/>
        <v>33</v>
      </c>
      <c r="DH46">
        <f t="shared" si="65"/>
        <v>1</v>
      </c>
      <c r="DI46">
        <f t="shared" si="66"/>
        <v>3</v>
      </c>
      <c r="DJ46">
        <f t="shared" si="67"/>
        <v>38</v>
      </c>
      <c r="DK46">
        <f t="shared" si="68"/>
        <v>23</v>
      </c>
      <c r="DL46">
        <f t="shared" si="69"/>
        <v>43</v>
      </c>
      <c r="DM46">
        <f t="shared" si="70"/>
        <v>37</v>
      </c>
      <c r="DN46">
        <f t="shared" si="71"/>
        <v>39</v>
      </c>
      <c r="DO46">
        <f t="shared" si="72"/>
        <v>40</v>
      </c>
      <c r="DP46">
        <f t="shared" si="73"/>
        <v>30</v>
      </c>
      <c r="DQ46">
        <f t="shared" si="74"/>
        <v>11</v>
      </c>
      <c r="DR46">
        <f t="shared" si="75"/>
        <v>31</v>
      </c>
      <c r="DS46">
        <f t="shared" si="76"/>
        <v>35</v>
      </c>
      <c r="DT46">
        <f t="shared" si="77"/>
        <v>5</v>
      </c>
      <c r="DU46">
        <f t="shared" si="78"/>
        <v>6</v>
      </c>
      <c r="DV46">
        <f t="shared" si="79"/>
        <v>9</v>
      </c>
      <c r="DW46">
        <f t="shared" si="80"/>
        <v>12</v>
      </c>
      <c r="DX46">
        <f t="shared" si="81"/>
        <v>34</v>
      </c>
      <c r="DY46">
        <f t="shared" si="82"/>
        <v>24</v>
      </c>
      <c r="DZ46">
        <f t="shared" si="83"/>
        <v>45</v>
      </c>
      <c r="EA46">
        <f t="shared" si="84"/>
        <v>32</v>
      </c>
      <c r="EB46">
        <f t="shared" si="85"/>
        <v>18</v>
      </c>
      <c r="EC46">
        <f t="shared" si="86"/>
        <v>36</v>
      </c>
      <c r="ED46">
        <f t="shared" si="87"/>
        <v>25</v>
      </c>
      <c r="EE46">
        <f t="shared" si="88"/>
        <v>4</v>
      </c>
      <c r="EF46">
        <f t="shared" si="89"/>
        <v>13</v>
      </c>
    </row>
    <row r="47" spans="1:136" ht="16.5" customHeight="1">
      <c r="A47">
        <f>_calc_라운드기준!A47</f>
        <v>1199</v>
      </c>
      <c r="B47">
        <f>INDEX(_calc_누적빈도!B:B,$A47)-INDEX(_calc_누적빈도!B:B,$A47-기준300회_후보!$B$1)</f>
        <v>36</v>
      </c>
      <c r="C47">
        <f>INDEX(_calc_누적빈도!C:C,$A47)-INDEX(_calc_누적빈도!C:C,$A47-기준300회_후보!$B$1)</f>
        <v>34</v>
      </c>
      <c r="D47">
        <f>INDEX(_calc_누적빈도!D:D,$A47)-INDEX(_calc_누적빈도!D:D,$A47-기준300회_후보!$B$1)</f>
        <v>50</v>
      </c>
      <c r="E47">
        <f>INDEX(_calc_누적빈도!E:E,$A47)-INDEX(_calc_누적빈도!E:E,$A47-기준300회_후보!$B$1)</f>
        <v>35</v>
      </c>
      <c r="F47">
        <f>INDEX(_calc_누적빈도!F:F,$A47)-INDEX(_calc_누적빈도!F:F,$A47-기준300회_후보!$B$1)</f>
        <v>27</v>
      </c>
      <c r="G47">
        <f>INDEX(_calc_누적빈도!G:G,$A47)-INDEX(_calc_누적빈도!G:G,$A47-기준300회_후보!$B$1)</f>
        <v>49</v>
      </c>
      <c r="H47">
        <f>INDEX(_calc_누적빈도!H:H,$A47)-INDEX(_calc_누적빈도!H:H,$A47-기준300회_후보!$B$1)</f>
        <v>48</v>
      </c>
      <c r="I47">
        <f>INDEX(_calc_누적빈도!I:I,$A47)-INDEX(_calc_누적빈도!I:I,$A47-기준300회_후보!$B$1)</f>
        <v>32</v>
      </c>
      <c r="J47">
        <f>INDEX(_calc_누적빈도!J:J,$A47)-INDEX(_calc_누적빈도!J:J,$A47-기준300회_후보!$B$1)</f>
        <v>38</v>
      </c>
      <c r="K47">
        <f>INDEX(_calc_누적빈도!K:K,$A47)-INDEX(_calc_누적빈도!K:K,$A47-기준300회_후보!$B$1)</f>
        <v>32</v>
      </c>
      <c r="L47">
        <f>INDEX(_calc_누적빈도!L:L,$A47)-INDEX(_calc_누적빈도!L:L,$A47-기준300회_후보!$B$1)</f>
        <v>41</v>
      </c>
      <c r="M47">
        <f>INDEX(_calc_누적빈도!M:M,$A47)-INDEX(_calc_누적빈도!M:M,$A47-기준300회_후보!$B$1)</f>
        <v>47</v>
      </c>
      <c r="N47">
        <f>INDEX(_calc_누적빈도!N:N,$A47)-INDEX(_calc_누적빈도!N:N,$A47-기준300회_후보!$B$1)</f>
        <v>48</v>
      </c>
      <c r="O47">
        <f>INDEX(_calc_누적빈도!O:O,$A47)-INDEX(_calc_누적빈도!O:O,$A47-기준300회_후보!$B$1)</f>
        <v>42</v>
      </c>
      <c r="P47">
        <f>INDEX(_calc_누적빈도!P:P,$A47)-INDEX(_calc_누적빈도!P:P,$A47-기준300회_후보!$B$1)</f>
        <v>41</v>
      </c>
      <c r="Q47">
        <f>INDEX(_calc_누적빈도!Q:Q,$A47)-INDEX(_calc_누적빈도!Q:Q,$A47-기준300회_후보!$B$1)</f>
        <v>48</v>
      </c>
      <c r="R47">
        <f>INDEX(_calc_누적빈도!R:R,$A47)-INDEX(_calc_누적빈도!R:R,$A47-기준300회_후보!$B$1)</f>
        <v>35</v>
      </c>
      <c r="S47">
        <f>INDEX(_calc_누적빈도!S:S,$A47)-INDEX(_calc_누적빈도!S:S,$A47-기준300회_후보!$B$1)</f>
        <v>42</v>
      </c>
      <c r="T47">
        <f>INDEX(_calc_누적빈도!T:T,$A47)-INDEX(_calc_누적빈도!T:T,$A47-기준300회_후보!$B$1)</f>
        <v>40</v>
      </c>
      <c r="U47">
        <f>INDEX(_calc_누적빈도!U:U,$A47)-INDEX(_calc_누적빈도!U:U,$A47-기준300회_후보!$B$1)</f>
        <v>39</v>
      </c>
      <c r="V47">
        <f>INDEX(_calc_누적빈도!V:V,$A47)-INDEX(_calc_누적빈도!V:V,$A47-기준300회_후보!$B$1)</f>
        <v>46</v>
      </c>
      <c r="W47">
        <f>INDEX(_calc_누적빈도!W:W,$A47)-INDEX(_calc_누적빈도!W:W,$A47-기준300회_후보!$B$1)</f>
        <v>42</v>
      </c>
      <c r="X47">
        <f>INDEX(_calc_누적빈도!X:X,$A47)-INDEX(_calc_누적빈도!X:X,$A47-기준300회_후보!$B$1)</f>
        <v>39</v>
      </c>
      <c r="Y47">
        <f>INDEX(_calc_누적빈도!Y:Y,$A47)-INDEX(_calc_누적빈도!Y:Y,$A47-기준300회_후보!$B$1)</f>
        <v>42</v>
      </c>
      <c r="Z47">
        <f>INDEX(_calc_누적빈도!Z:Z,$A47)-INDEX(_calc_누적빈도!Z:Z,$A47-기준300회_후보!$B$1)</f>
        <v>29</v>
      </c>
      <c r="AA47">
        <f>INDEX(_calc_누적빈도!AA:AA,$A47)-INDEX(_calc_누적빈도!AA:AA,$A47-기준300회_후보!$B$1)</f>
        <v>39</v>
      </c>
      <c r="AB47">
        <f>INDEX(_calc_누적빈도!AB:AB,$A47)-INDEX(_calc_누적빈도!AB:AB,$A47-기준300회_후보!$B$1)</f>
        <v>41</v>
      </c>
      <c r="AC47">
        <f>INDEX(_calc_누적빈도!AC:AC,$A47)-INDEX(_calc_누적빈도!AC:AC,$A47-기준300회_후보!$B$1)</f>
        <v>38</v>
      </c>
      <c r="AD47">
        <f>INDEX(_calc_누적빈도!AD:AD,$A47)-INDEX(_calc_누적빈도!AD:AD,$A47-기준300회_후보!$B$1)</f>
        <v>42</v>
      </c>
      <c r="AE47">
        <f>INDEX(_calc_누적빈도!AE:AE,$A47)-INDEX(_calc_누적빈도!AE:AE,$A47-기준300회_후보!$B$1)</f>
        <v>43</v>
      </c>
      <c r="AF47">
        <f>INDEX(_calc_누적빈도!AF:AF,$A47)-INDEX(_calc_누적빈도!AF:AF,$A47-기준300회_후보!$B$1)</f>
        <v>38</v>
      </c>
      <c r="AG47">
        <f>INDEX(_calc_누적빈도!AG:AG,$A47)-INDEX(_calc_누적빈도!AG:AG,$A47-기준300회_후보!$B$1)</f>
        <v>35</v>
      </c>
      <c r="AH47">
        <f>INDEX(_calc_누적빈도!AH:AH,$A47)-INDEX(_calc_누적빈도!AH:AH,$A47-기준300회_후보!$B$1)</f>
        <v>46</v>
      </c>
      <c r="AI47">
        <f>INDEX(_calc_누적빈도!AI:AI,$A47)-INDEX(_calc_누적빈도!AI:AI,$A47-기준300회_후보!$B$1)</f>
        <v>40</v>
      </c>
      <c r="AJ47">
        <f>INDEX(_calc_누적빈도!AJ:AJ,$A47)-INDEX(_calc_누적빈도!AJ:AJ,$A47-기준300회_후보!$B$1)</f>
        <v>48</v>
      </c>
      <c r="AK47">
        <f>INDEX(_calc_누적빈도!AK:AK,$A47)-INDEX(_calc_누적빈도!AK:AK,$A47-기준300회_후보!$B$1)</f>
        <v>41</v>
      </c>
      <c r="AL47">
        <f>INDEX(_calc_누적빈도!AL:AL,$A47)-INDEX(_calc_누적빈도!AL:AL,$A47-기준300회_후보!$B$1)</f>
        <v>44</v>
      </c>
      <c r="AM47">
        <f>INDEX(_calc_누적빈도!AM:AM,$A47)-INDEX(_calc_누적빈도!AM:AM,$A47-기준300회_후보!$B$1)</f>
        <v>46</v>
      </c>
      <c r="AN47">
        <f>INDEX(_calc_누적빈도!AN:AN,$A47)-INDEX(_calc_누적빈도!AN:AN,$A47-기준300회_후보!$B$1)</f>
        <v>35</v>
      </c>
      <c r="AO47">
        <f>INDEX(_calc_누적빈도!AO:AO,$A47)-INDEX(_calc_누적빈도!AO:AO,$A47-기준300회_후보!$B$1)</f>
        <v>40</v>
      </c>
      <c r="AP47">
        <f>INDEX(_calc_누적빈도!AP:AP,$A47)-INDEX(_calc_누적빈도!AP:AP,$A47-기준300회_후보!$B$1)</f>
        <v>35</v>
      </c>
      <c r="AQ47">
        <f>INDEX(_calc_누적빈도!AQ:AQ,$A47)-INDEX(_calc_누적빈도!AQ:AQ,$A47-기준300회_후보!$B$1)</f>
        <v>35</v>
      </c>
      <c r="AR47">
        <f>INDEX(_calc_누적빈도!AR:AR,$A47)-INDEX(_calc_누적빈도!AR:AR,$A47-기준300회_후보!$B$1)</f>
        <v>30</v>
      </c>
      <c r="AS47">
        <f>INDEX(_calc_누적빈도!AS:AS,$A47)-INDEX(_calc_누적빈도!AS:AS,$A47-기준300회_후보!$B$1)</f>
        <v>41</v>
      </c>
      <c r="AT47">
        <f>INDEX(_calc_누적빈도!AT:AT,$A47)-INDEX(_calc_누적빈도!AT:AT,$A47-기준300회_후보!$B$1)</f>
        <v>41</v>
      </c>
      <c r="AU47">
        <f>(RANK(_calc_라운드기준!B47,_calc_라운드기준!$B47:$AT47,0)+COUNTIFS(_calc_라운드기준!$B47:$AT47,_calc_라운드기준!B47,$B$1:$AT$1,"&lt;"&amp;1))-(RANK(B47,$B47:$AT47,0)+COUNTIFS($B47:$AT47,B47,$B$1:$AT$1,"&lt;"&amp;1))</f>
        <v>0</v>
      </c>
      <c r="AV47">
        <f>(RANK(_calc_라운드기준!C47,_calc_라운드기준!$B47:$AT47,0)+COUNTIFS(_calc_라운드기준!$B47:$AT47,_calc_라운드기준!C47,$B$1:$AT$1,"&lt;"&amp;2))-(RANK(C47,$B47:$AT47,0)+COUNTIFS($B47:$AT47,C47,$B$1:$AT$1,"&lt;"&amp;2))</f>
        <v>-1</v>
      </c>
      <c r="AW47">
        <f>(RANK(_calc_라운드기준!D47,_calc_라운드기준!$B47:$AT47,0)+COUNTIFS(_calc_라운드기준!$B47:$AT47,_calc_라운드기준!D47,$B$1:$AT$1,"&lt;"&amp;3))-(RANK(D47,$B47:$AT47,0)+COUNTIFS($B47:$AT47,D47,$B$1:$AT$1,"&lt;"&amp;3))</f>
        <v>0</v>
      </c>
      <c r="AX47">
        <f>(RANK(_calc_라운드기준!E47,_calc_라운드기준!$B47:$AT47,0)+COUNTIFS(_calc_라운드기준!$B47:$AT47,_calc_라운드기준!E47,$B$1:$AT$1,"&lt;"&amp;4))-(RANK(E47,$B47:$AT47,0)+COUNTIFS($B47:$AT47,E47,$B$1:$AT$1,"&lt;"&amp;4))</f>
        <v>0</v>
      </c>
      <c r="AY47">
        <f>(RANK(_calc_라운드기준!F47,_calc_라운드기준!$B47:$AT47,0)+COUNTIFS(_calc_라운드기준!$B47:$AT47,_calc_라운드기준!F47,$B$1:$AT$1,"&lt;"&amp;5))-(RANK(F47,$B47:$AT47,0)+COUNTIFS($B47:$AT47,F47,$B$1:$AT$1,"&lt;"&amp;5))</f>
        <v>-21</v>
      </c>
      <c r="AZ47">
        <f>(RANK(_calc_라운드기준!G47,_calc_라운드기준!$B47:$AT47,0)+COUNTIFS(_calc_라운드기준!$B47:$AT47,_calc_라운드기준!G47,$B$1:$AT$1,"&lt;"&amp;6))-(RANK(G47,$B47:$AT47,0)+COUNTIFS($B47:$AT47,G47,$B$1:$AT$1,"&lt;"&amp;6))</f>
        <v>14</v>
      </c>
      <c r="BA47">
        <f>(RANK(_calc_라운드기준!H47,_calc_라운드기준!$B47:$AT47,0)+COUNTIFS(_calc_라운드기준!$B47:$AT47,_calc_라운드기준!H47,$B$1:$AT$1,"&lt;"&amp;7))-(RANK(H47,$B47:$AT47,0)+COUNTIFS($B47:$AT47,H47,$B$1:$AT$1,"&lt;"&amp;7))</f>
        <v>2</v>
      </c>
      <c r="BB47">
        <f>(RANK(_calc_라운드기준!I47,_calc_라운드기준!$B47:$AT47,0)+COUNTIFS(_calc_라운드기준!$B47:$AT47,_calc_라운드기준!I47,$B$1:$AT$1,"&lt;"&amp;8))-(RANK(I47,$B47:$AT47,0)+COUNTIFS($B47:$AT47,I47,$B$1:$AT$1,"&lt;"&amp;8))</f>
        <v>-35</v>
      </c>
      <c r="BC47">
        <f>(RANK(_calc_라운드기준!J47,_calc_라운드기준!$B47:$AT47,0)+COUNTIFS(_calc_라운드기준!$B47:$AT47,_calc_라운드기준!J47,$B$1:$AT$1,"&lt;"&amp;9))-(RANK(J47,$B47:$AT47,0)+COUNTIFS($B47:$AT47,J47,$B$1:$AT$1,"&lt;"&amp;9))</f>
        <v>-28</v>
      </c>
      <c r="BD47">
        <f>(RANK(_calc_라운드기준!K47,_calc_라운드기준!$B47:$AT47,0)+COUNTIFS(_calc_라운드기준!$B47:$AT47,_calc_라운드기준!K47,$B$1:$AT$1,"&lt;"&amp;10))-(RANK(K47,$B47:$AT47,0)+COUNTIFS($B47:$AT47,K47,$B$1:$AT$1,"&lt;"&amp;10))</f>
        <v>-2</v>
      </c>
      <c r="BE47">
        <f>(RANK(_calc_라운드기준!L47,_calc_라운드기준!$B47:$AT47,0)+COUNTIFS(_calc_라운드기준!$B47:$AT47,_calc_라운드기준!L47,$B$1:$AT$1,"&lt;"&amp;11))-(RANK(L47,$B47:$AT47,0)+COUNTIFS($B47:$AT47,L47,$B$1:$AT$1,"&lt;"&amp;11))</f>
        <v>17</v>
      </c>
      <c r="BF47">
        <f>(RANK(_calc_라운드기준!M47,_calc_라운드기준!$B47:$AT47,0)+COUNTIFS(_calc_라운드기준!$B47:$AT47,_calc_라운드기준!M47,$B$1:$AT$1,"&lt;"&amp;12))-(RANK(M47,$B47:$AT47,0)+COUNTIFS($B47:$AT47,M47,$B$1:$AT$1,"&lt;"&amp;12))</f>
        <v>2</v>
      </c>
      <c r="BG47">
        <f>(RANK(_calc_라운드기준!N47,_calc_라운드기준!$B47:$AT47,0)+COUNTIFS(_calc_라운드기준!$B47:$AT47,_calc_라운드기준!N47,$B$1:$AT$1,"&lt;"&amp;13))-(RANK(N47,$B47:$AT47,0)+COUNTIFS($B47:$AT47,N47,$B$1:$AT$1,"&lt;"&amp;13))</f>
        <v>6</v>
      </c>
      <c r="BH47">
        <f>(RANK(_calc_라운드기준!O47,_calc_라운드기준!$B47:$AT47,0)+COUNTIFS(_calc_라운드기준!$B47:$AT47,_calc_라운드기준!O47,$B$1:$AT$1,"&lt;"&amp;14))-(RANK(O47,$B47:$AT47,0)+COUNTIFS($B47:$AT47,O47,$B$1:$AT$1,"&lt;"&amp;14))</f>
        <v>28</v>
      </c>
      <c r="BI47">
        <f>(RANK(_calc_라운드기준!P47,_calc_라운드기준!$B47:$AT47,0)+COUNTIFS(_calc_라운드기준!$B47:$AT47,_calc_라운드기준!P47,$B$1:$AT$1,"&lt;"&amp;15))-(RANK(P47,$B47:$AT47,0)+COUNTIFS($B47:$AT47,P47,$B$1:$AT$1,"&lt;"&amp;15))</f>
        <v>-8</v>
      </c>
      <c r="BJ47">
        <f>(RANK(_calc_라운드기준!Q47,_calc_라운드기준!$B47:$AT47,0)+COUNTIFS(_calc_라운드기준!$B47:$AT47,_calc_라운드기준!Q47,$B$1:$AT$1,"&lt;"&amp;16))-(RANK(Q47,$B47:$AT47,0)+COUNTIFS($B47:$AT47,Q47,$B$1:$AT$1,"&lt;"&amp;16))</f>
        <v>7</v>
      </c>
      <c r="BK47">
        <f>(RANK(_calc_라운드기준!R47,_calc_라운드기준!$B47:$AT47,0)+COUNTIFS(_calc_라운드기준!$B47:$AT47,_calc_라운드기준!R47,$B$1:$AT$1,"&lt;"&amp;17))-(RANK(R47,$B47:$AT47,0)+COUNTIFS($B47:$AT47,R47,$B$1:$AT$1,"&lt;"&amp;17))</f>
        <v>1</v>
      </c>
      <c r="BL47">
        <f>(RANK(_calc_라운드기준!S47,_calc_라운드기준!$B47:$AT47,0)+COUNTIFS(_calc_라운드기준!$B47:$AT47,_calc_라운드기준!S47,$B$1:$AT$1,"&lt;"&amp;18))-(RANK(S47,$B47:$AT47,0)+COUNTIFS($B47:$AT47,S47,$B$1:$AT$1,"&lt;"&amp;18))</f>
        <v>11</v>
      </c>
      <c r="BM47">
        <f>(RANK(_calc_라운드기준!T47,_calc_라운드기준!$B47:$AT47,0)+COUNTIFS(_calc_라운드기준!$B47:$AT47,_calc_라운드기준!T47,$B$1:$AT$1,"&lt;"&amp;19))-(RANK(T47,$B47:$AT47,0)+COUNTIFS($B47:$AT47,T47,$B$1:$AT$1,"&lt;"&amp;19))</f>
        <v>-7</v>
      </c>
      <c r="BN47">
        <f>(RANK(_calc_라운드기준!U47,_calc_라운드기준!$B47:$AT47,0)+COUNTIFS(_calc_라운드기준!$B47:$AT47,_calc_라운드기준!U47,$B$1:$AT$1,"&lt;"&amp;20))-(RANK(U47,$B47:$AT47,0)+COUNTIFS($B47:$AT47,U47,$B$1:$AT$1,"&lt;"&amp;20))</f>
        <v>-1</v>
      </c>
      <c r="BO47">
        <f>(RANK(_calc_라운드기준!V47,_calc_라운드기준!$B47:$AT47,0)+COUNTIFS(_calc_라운드기준!$B47:$AT47,_calc_라운드기준!V47,$B$1:$AT$1,"&lt;"&amp;21))-(RANK(V47,$B47:$AT47,0)+COUNTIFS($B47:$AT47,V47,$B$1:$AT$1,"&lt;"&amp;21))</f>
        <v>19</v>
      </c>
      <c r="BP47">
        <f>(RANK(_calc_라운드기준!W47,_calc_라운드기준!$B47:$AT47,0)+COUNTIFS(_calc_라운드기준!$B47:$AT47,_calc_라운드기준!W47,$B$1:$AT$1,"&lt;"&amp;22))-(RANK(W47,$B47:$AT47,0)+COUNTIFS($B47:$AT47,W47,$B$1:$AT$1,"&lt;"&amp;22))</f>
        <v>27</v>
      </c>
      <c r="BQ47">
        <f>(RANK(_calc_라운드기준!X47,_calc_라운드기준!$B47:$AT47,0)+COUNTIFS(_calc_라운드기준!$B47:$AT47,_calc_라운드기준!X47,$B$1:$AT$1,"&lt;"&amp;23))-(RANK(X47,$B47:$AT47,0)+COUNTIFS($B47:$AT47,X47,$B$1:$AT$1,"&lt;"&amp;23))</f>
        <v>-15</v>
      </c>
      <c r="BR47">
        <f>(RANK(_calc_라운드기준!Y47,_calc_라운드기준!$B47:$AT47,0)+COUNTIFS(_calc_라운드기준!$B47:$AT47,_calc_라운드기준!Y47,$B$1:$AT$1,"&lt;"&amp;24))-(RANK(Y47,$B47:$AT47,0)+COUNTIFS($B47:$AT47,Y47,$B$1:$AT$1,"&lt;"&amp;24))</f>
        <v>2</v>
      </c>
      <c r="BS47">
        <f>(RANK(_calc_라운드기준!Z47,_calc_라운드기준!$B47:$AT47,0)+COUNTIFS(_calc_라운드기준!$B47:$AT47,_calc_라운드기준!Z47,$B$1:$AT$1,"&lt;"&amp;25))-(RANK(Z47,$B47:$AT47,0)+COUNTIFS($B47:$AT47,Z47,$B$1:$AT$1,"&lt;"&amp;25))</f>
        <v>-25</v>
      </c>
      <c r="BT47">
        <f>(RANK(_calc_라운드기준!AA47,_calc_라운드기준!$B47:$AT47,0)+COUNTIFS(_calc_라운드기준!$B47:$AT47,_calc_라운드기준!AA47,$B$1:$AT$1,"&lt;"&amp;26))-(RANK(AA47,$B47:$AT47,0)+COUNTIFS($B47:$AT47,AA47,$B$1:$AT$1,"&lt;"&amp;26))</f>
        <v>-9</v>
      </c>
      <c r="BU47">
        <f>(RANK(_calc_라운드기준!AB47,_calc_라운드기준!$B47:$AT47,0)+COUNTIFS(_calc_라운드기준!$B47:$AT47,_calc_라운드기준!AB47,$B$1:$AT$1,"&lt;"&amp;27))-(RANK(AB47,$B47:$AT47,0)+COUNTIFS($B47:$AT47,AB47,$B$1:$AT$1,"&lt;"&amp;27))</f>
        <v>-17</v>
      </c>
      <c r="BV47">
        <f>(RANK(_calc_라운드기준!AC47,_calc_라운드기준!$B47:$AT47,0)+COUNTIFS(_calc_라운드기준!$B47:$AT47,_calc_라운드기준!AC47,$B$1:$AT$1,"&lt;"&amp;28))-(RANK(AC47,$B47:$AT47,0)+COUNTIFS($B47:$AT47,AC47,$B$1:$AT$1,"&lt;"&amp;28))</f>
        <v>-17</v>
      </c>
      <c r="BW47">
        <f>(RANK(_calc_라운드기준!AD47,_calc_라운드기준!$B47:$AT47,0)+COUNTIFS(_calc_라운드기준!$B47:$AT47,_calc_라운드기준!AD47,$B$1:$AT$1,"&lt;"&amp;29))-(RANK(AD47,$B47:$AT47,0)+COUNTIFS($B47:$AT47,AD47,$B$1:$AT$1,"&lt;"&amp;29))</f>
        <v>-2</v>
      </c>
      <c r="BX47">
        <f>(RANK(_calc_라운드기준!AE47,_calc_라운드기준!$B47:$AT47,0)+COUNTIFS(_calc_라운드기준!$B47:$AT47,_calc_라운드기준!AE47,$B$1:$AT$1,"&lt;"&amp;30))-(RANK(AE47,$B47:$AT47,0)+COUNTIFS($B47:$AT47,AE47,$B$1:$AT$1,"&lt;"&amp;30))</f>
        <v>16</v>
      </c>
      <c r="BY47">
        <f>(RANK(_calc_라운드기준!AF47,_calc_라운드기준!$B47:$AT47,0)+COUNTIFS(_calc_라운드기준!$B47:$AT47,_calc_라운드기준!AF47,$B$1:$AT$1,"&lt;"&amp;31))-(RANK(AF47,$B47:$AT47,0)+COUNTIFS($B47:$AT47,AF47,$B$1:$AT$1,"&lt;"&amp;31))</f>
        <v>5</v>
      </c>
      <c r="BZ47">
        <f>(RANK(_calc_라운드기준!AG47,_calc_라운드기준!$B47:$AT47,0)+COUNTIFS(_calc_라운드기준!$B47:$AT47,_calc_라운드기준!AG47,$B$1:$AT$1,"&lt;"&amp;32))-(RANK(AG47,$B47:$AT47,0)+COUNTIFS($B47:$AT47,AG47,$B$1:$AT$1,"&lt;"&amp;32))</f>
        <v>-7</v>
      </c>
      <c r="CA47">
        <f>(RANK(_calc_라운드기준!AH47,_calc_라운드기준!$B47:$AT47,0)+COUNTIFS(_calc_라운드기준!$B47:$AT47,_calc_라운드기준!AH47,$B$1:$AT$1,"&lt;"&amp;33))-(RANK(AH47,$B47:$AT47,0)+COUNTIFS($B47:$AT47,AH47,$B$1:$AT$1,"&lt;"&amp;33))</f>
        <v>21</v>
      </c>
      <c r="CB47">
        <f>(RANK(_calc_라운드기준!AI47,_calc_라운드기준!$B47:$AT47,0)+COUNTIFS(_calc_라운드기준!$B47:$AT47,_calc_라운드기준!AI47,$B$1:$AT$1,"&lt;"&amp;34))-(RANK(AI47,$B47:$AT47,0)+COUNTIFS($B47:$AT47,AI47,$B$1:$AT$1,"&lt;"&amp;34))</f>
        <v>18</v>
      </c>
      <c r="CC47">
        <f>(RANK(_calc_라운드기준!AJ47,_calc_라운드기준!$B47:$AT47,0)+COUNTIFS(_calc_라운드기준!$B47:$AT47,_calc_라운드기준!AJ47,$B$1:$AT$1,"&lt;"&amp;35))-(RANK(AJ47,$B47:$AT47,0)+COUNTIFS($B47:$AT47,AJ47,$B$1:$AT$1,"&lt;"&amp;35))</f>
        <v>15</v>
      </c>
      <c r="CD47">
        <f>(RANK(_calc_라운드기준!AK47,_calc_라운드기준!$B47:$AT47,0)+COUNTIFS(_calc_라운드기준!$B47:$AT47,_calc_라운드기준!AK47,$B$1:$AT$1,"&lt;"&amp;36))-(RANK(AK47,$B47:$AT47,0)+COUNTIFS($B47:$AT47,AK47,$B$1:$AT$1,"&lt;"&amp;36))</f>
        <v>1</v>
      </c>
      <c r="CE47">
        <f>(RANK(_calc_라운드기준!AL47,_calc_라운드기준!$B47:$AT47,0)+COUNTIFS(_calc_라운드기준!$B47:$AT47,_calc_라운드기준!AL47,$B$1:$AT$1,"&lt;"&amp;37))-(RANK(AL47,$B47:$AT47,0)+COUNTIFS($B47:$AT47,AL47,$B$1:$AT$1,"&lt;"&amp;37))</f>
        <v>-4</v>
      </c>
      <c r="CF47">
        <f>(RANK(_calc_라운드기준!AM47,_calc_라운드기준!$B47:$AT47,0)+COUNTIFS(_calc_라운드기준!$B47:$AT47,_calc_라운드기준!AM47,$B$1:$AT$1,"&lt;"&amp;38))-(RANK(AM47,$B47:$AT47,0)+COUNTIFS($B47:$AT47,AM47,$B$1:$AT$1,"&lt;"&amp;38))</f>
        <v>-2</v>
      </c>
      <c r="CG47">
        <f>(RANK(_calc_라운드기준!AN47,_calc_라운드기준!$B47:$AT47,0)+COUNTIFS(_calc_라운드기준!$B47:$AT47,_calc_라운드기준!AN47,$B$1:$AT$1,"&lt;"&amp;39))-(RANK(AN47,$B47:$AT47,0)+COUNTIFS($B47:$AT47,AN47,$B$1:$AT$1,"&lt;"&amp;39))</f>
        <v>-33</v>
      </c>
      <c r="CH47">
        <f>(RANK(_calc_라운드기준!AO47,_calc_라운드기준!$B47:$AT47,0)+COUNTIFS(_calc_라운드기준!$B47:$AT47,_calc_라운드기준!AO47,$B$1:$AT$1,"&lt;"&amp;40))-(RANK(AO47,$B47:$AT47,0)+COUNTIFS($B47:$AT47,AO47,$B$1:$AT$1,"&lt;"&amp;40))</f>
        <v>-3</v>
      </c>
      <c r="CI47">
        <f>(RANK(_calc_라운드기준!AP47,_calc_라운드기준!$B47:$AT47,0)+COUNTIFS(_calc_라운드기준!$B47:$AT47,_calc_라운드기준!AP47,$B$1:$AT$1,"&lt;"&amp;41))-(RANK(AP47,$B47:$AT47,0)+COUNTIFS($B47:$AT47,AP47,$B$1:$AT$1,"&lt;"&amp;41))</f>
        <v>0</v>
      </c>
      <c r="CJ47">
        <f>(RANK(_calc_라운드기준!AQ47,_calc_라운드기준!$B47:$AT47,0)+COUNTIFS(_calc_라운드기준!$B47:$AT47,_calc_라운드기준!AQ47,$B$1:$AT$1,"&lt;"&amp;42))-(RANK(AQ47,$B47:$AT47,0)+COUNTIFS($B47:$AT47,AQ47,$B$1:$AT$1,"&lt;"&amp;42))</f>
        <v>-8</v>
      </c>
      <c r="CK47">
        <f>(RANK(_calc_라운드기준!AR47,_calc_라운드기준!$B47:$AT47,0)+COUNTIFS(_calc_라운드기준!$B47:$AT47,_calc_라운드기준!AR47,$B$1:$AT$1,"&lt;"&amp;43))-(RANK(AR47,$B47:$AT47,0)+COUNTIFS($B47:$AT47,AR47,$B$1:$AT$1,"&lt;"&amp;43))</f>
        <v>1</v>
      </c>
      <c r="CL47">
        <f>(RANK(_calc_라운드기준!AS47,_calc_라운드기준!$B47:$AT47,0)+COUNTIFS(_calc_라운드기준!$B47:$AT47,_calc_라운드기준!AS47,$B$1:$AT$1,"&lt;"&amp;44))-(RANK(AS47,$B47:$AT47,0)+COUNTIFS($B47:$AT47,AS47,$B$1:$AT$1,"&lt;"&amp;44))</f>
        <v>23</v>
      </c>
      <c r="CM47">
        <f>(RANK(_calc_라운드기준!AT47,_calc_라운드기준!$B47:$AT47,0)+COUNTIFS(_calc_라운드기준!$B47:$AT47,_calc_라운드기준!AT47,$B$1:$AT$1,"&lt;"&amp;45))-(RANK(AT47,$B47:$AT47,0)+COUNTIFS($B47:$AT47,AT47,$B$1:$AT$1,"&lt;"&amp;45))</f>
        <v>9</v>
      </c>
      <c r="CN47">
        <f t="shared" si="45"/>
        <v>22</v>
      </c>
      <c r="CO47">
        <f t="shared" si="46"/>
        <v>26</v>
      </c>
      <c r="CP47">
        <f t="shared" si="47"/>
        <v>23</v>
      </c>
      <c r="CQ47">
        <f t="shared" si="48"/>
        <v>24</v>
      </c>
      <c r="CR47">
        <f t="shared" si="49"/>
        <v>41</v>
      </c>
      <c r="CS47">
        <f t="shared" si="50"/>
        <v>10</v>
      </c>
      <c r="CT47">
        <f t="shared" si="51"/>
        <v>16</v>
      </c>
      <c r="CU47">
        <f t="shared" si="52"/>
        <v>45</v>
      </c>
      <c r="CV47">
        <f t="shared" si="53"/>
        <v>43</v>
      </c>
      <c r="CW47">
        <f t="shared" si="54"/>
        <v>28</v>
      </c>
      <c r="CX47">
        <f t="shared" si="55"/>
        <v>7</v>
      </c>
      <c r="CY47">
        <f t="shared" si="56"/>
        <v>17</v>
      </c>
      <c r="CZ47">
        <f t="shared" si="57"/>
        <v>14</v>
      </c>
      <c r="DA47">
        <f t="shared" si="58"/>
        <v>1</v>
      </c>
      <c r="DB47">
        <f t="shared" si="59"/>
        <v>35</v>
      </c>
      <c r="DC47">
        <f t="shared" si="60"/>
        <v>13</v>
      </c>
      <c r="DD47">
        <f t="shared" si="61"/>
        <v>19</v>
      </c>
      <c r="DE47">
        <f t="shared" si="62"/>
        <v>11</v>
      </c>
      <c r="DF47">
        <f t="shared" si="63"/>
        <v>33</v>
      </c>
      <c r="DG47">
        <f t="shared" si="64"/>
        <v>27</v>
      </c>
      <c r="DH47">
        <f t="shared" si="65"/>
        <v>5</v>
      </c>
      <c r="DI47">
        <f t="shared" si="66"/>
        <v>2</v>
      </c>
      <c r="DJ47">
        <f t="shared" si="67"/>
        <v>38</v>
      </c>
      <c r="DK47">
        <f t="shared" si="68"/>
        <v>18</v>
      </c>
      <c r="DL47">
        <f t="shared" si="69"/>
        <v>42</v>
      </c>
      <c r="DM47">
        <f t="shared" si="70"/>
        <v>37</v>
      </c>
      <c r="DN47">
        <f t="shared" si="71"/>
        <v>39</v>
      </c>
      <c r="DO47">
        <f t="shared" si="72"/>
        <v>40</v>
      </c>
      <c r="DP47">
        <f t="shared" si="73"/>
        <v>29</v>
      </c>
      <c r="DQ47">
        <f t="shared" si="74"/>
        <v>8</v>
      </c>
      <c r="DR47">
        <f t="shared" si="75"/>
        <v>15</v>
      </c>
      <c r="DS47">
        <f t="shared" si="76"/>
        <v>34</v>
      </c>
      <c r="DT47">
        <f t="shared" si="77"/>
        <v>4</v>
      </c>
      <c r="DU47">
        <f t="shared" si="78"/>
        <v>6</v>
      </c>
      <c r="DV47">
        <f t="shared" si="79"/>
        <v>9</v>
      </c>
      <c r="DW47">
        <f t="shared" si="80"/>
        <v>20</v>
      </c>
      <c r="DX47">
        <f t="shared" si="81"/>
        <v>32</v>
      </c>
      <c r="DY47">
        <f t="shared" si="82"/>
        <v>30</v>
      </c>
      <c r="DZ47">
        <f t="shared" si="83"/>
        <v>44</v>
      </c>
      <c r="EA47">
        <f t="shared" si="84"/>
        <v>31</v>
      </c>
      <c r="EB47">
        <f t="shared" si="85"/>
        <v>25</v>
      </c>
      <c r="EC47">
        <f t="shared" si="86"/>
        <v>36</v>
      </c>
      <c r="ED47">
        <f t="shared" si="87"/>
        <v>21</v>
      </c>
      <c r="EE47">
        <f t="shared" si="88"/>
        <v>3</v>
      </c>
      <c r="EF47">
        <f t="shared" si="89"/>
        <v>12</v>
      </c>
    </row>
    <row r="48" spans="1:136" ht="16.5" customHeight="1">
      <c r="A48">
        <f>_calc_라운드기준!A48</f>
        <v>1198</v>
      </c>
      <c r="B48">
        <f>INDEX(_calc_누적빈도!B:B,$A48)-INDEX(_calc_누적빈도!B:B,$A48-기준300회_후보!$B$1)</f>
        <v>36</v>
      </c>
      <c r="C48">
        <f>INDEX(_calc_누적빈도!C:C,$A48)-INDEX(_calc_누적빈도!C:C,$A48-기준300회_후보!$B$1)</f>
        <v>34</v>
      </c>
      <c r="D48">
        <f>INDEX(_calc_누적빈도!D:D,$A48)-INDEX(_calc_누적빈도!D:D,$A48-기준300회_후보!$B$1)</f>
        <v>50</v>
      </c>
      <c r="E48">
        <f>INDEX(_calc_누적빈도!E:E,$A48)-INDEX(_calc_누적빈도!E:E,$A48-기준300회_후보!$B$1)</f>
        <v>35</v>
      </c>
      <c r="F48">
        <f>INDEX(_calc_누적빈도!F:F,$A48)-INDEX(_calc_누적빈도!F:F,$A48-기준300회_후보!$B$1)</f>
        <v>27</v>
      </c>
      <c r="G48">
        <f>INDEX(_calc_누적빈도!G:G,$A48)-INDEX(_calc_누적빈도!G:G,$A48-기준300회_후보!$B$1)</f>
        <v>49</v>
      </c>
      <c r="H48">
        <f>INDEX(_calc_누적빈도!H:H,$A48)-INDEX(_calc_누적빈도!H:H,$A48-기준300회_후보!$B$1)</f>
        <v>48</v>
      </c>
      <c r="I48">
        <f>INDEX(_calc_누적빈도!I:I,$A48)-INDEX(_calc_누적빈도!I:I,$A48-기준300회_후보!$B$1)</f>
        <v>32</v>
      </c>
      <c r="J48">
        <f>INDEX(_calc_누적빈도!J:J,$A48)-INDEX(_calc_누적빈도!J:J,$A48-기준300회_후보!$B$1)</f>
        <v>38</v>
      </c>
      <c r="K48">
        <f>INDEX(_calc_누적빈도!K:K,$A48)-INDEX(_calc_누적빈도!K:K,$A48-기준300회_후보!$B$1)</f>
        <v>32</v>
      </c>
      <c r="L48">
        <f>INDEX(_calc_누적빈도!L:L,$A48)-INDEX(_calc_누적빈도!L:L,$A48-기준300회_후보!$B$1)</f>
        <v>41</v>
      </c>
      <c r="M48">
        <f>INDEX(_calc_누적빈도!M:M,$A48)-INDEX(_calc_누적빈도!M:M,$A48-기준300회_후보!$B$1)</f>
        <v>47</v>
      </c>
      <c r="N48">
        <f>INDEX(_calc_누적빈도!N:N,$A48)-INDEX(_calc_누적빈도!N:N,$A48-기준300회_후보!$B$1)</f>
        <v>48</v>
      </c>
      <c r="O48">
        <f>INDEX(_calc_누적빈도!O:O,$A48)-INDEX(_calc_누적빈도!O:O,$A48-기준300회_후보!$B$1)</f>
        <v>42</v>
      </c>
      <c r="P48">
        <f>INDEX(_calc_누적빈도!P:P,$A48)-INDEX(_calc_누적빈도!P:P,$A48-기준300회_후보!$B$1)</f>
        <v>41</v>
      </c>
      <c r="Q48">
        <f>INDEX(_calc_누적빈도!Q:Q,$A48)-INDEX(_calc_누적빈도!Q:Q,$A48-기준300회_후보!$B$1)</f>
        <v>48</v>
      </c>
      <c r="R48">
        <f>INDEX(_calc_누적빈도!R:R,$A48)-INDEX(_calc_누적빈도!R:R,$A48-기준300회_후보!$B$1)</f>
        <v>35</v>
      </c>
      <c r="S48">
        <f>INDEX(_calc_누적빈도!S:S,$A48)-INDEX(_calc_누적빈도!S:S,$A48-기준300회_후보!$B$1)</f>
        <v>43</v>
      </c>
      <c r="T48">
        <f>INDEX(_calc_누적빈도!T:T,$A48)-INDEX(_calc_누적빈도!T:T,$A48-기준300회_후보!$B$1)</f>
        <v>40</v>
      </c>
      <c r="U48">
        <f>INDEX(_calc_누적빈도!U:U,$A48)-INDEX(_calc_누적빈도!U:U,$A48-기준300회_후보!$B$1)</f>
        <v>39</v>
      </c>
      <c r="V48">
        <f>INDEX(_calc_누적빈도!V:V,$A48)-INDEX(_calc_누적빈도!V:V,$A48-기준300회_후보!$B$1)</f>
        <v>47</v>
      </c>
      <c r="W48">
        <f>INDEX(_calc_누적빈도!W:W,$A48)-INDEX(_calc_누적빈도!W:W,$A48-기준300회_후보!$B$1)</f>
        <v>42</v>
      </c>
      <c r="X48">
        <f>INDEX(_calc_누적빈도!X:X,$A48)-INDEX(_calc_누적빈도!X:X,$A48-기준300회_후보!$B$1)</f>
        <v>39</v>
      </c>
      <c r="Y48">
        <f>INDEX(_calc_누적빈도!Y:Y,$A48)-INDEX(_calc_누적빈도!Y:Y,$A48-기준300회_후보!$B$1)</f>
        <v>42</v>
      </c>
      <c r="Z48">
        <f>INDEX(_calc_누적빈도!Z:Z,$A48)-INDEX(_calc_누적빈도!Z:Z,$A48-기준300회_후보!$B$1)</f>
        <v>29</v>
      </c>
      <c r="AA48">
        <f>INDEX(_calc_누적빈도!AA:AA,$A48)-INDEX(_calc_누적빈도!AA:AA,$A48-기준300회_후보!$B$1)</f>
        <v>38</v>
      </c>
      <c r="AB48">
        <f>INDEX(_calc_누적빈도!AB:AB,$A48)-INDEX(_calc_누적빈도!AB:AB,$A48-기준300회_후보!$B$1)</f>
        <v>41</v>
      </c>
      <c r="AC48">
        <f>INDEX(_calc_누적빈도!AC:AC,$A48)-INDEX(_calc_누적빈도!AC:AC,$A48-기준300회_후보!$B$1)</f>
        <v>39</v>
      </c>
      <c r="AD48">
        <f>INDEX(_calc_누적빈도!AD:AD,$A48)-INDEX(_calc_누적빈도!AD:AD,$A48-기준300회_후보!$B$1)</f>
        <v>42</v>
      </c>
      <c r="AE48">
        <f>INDEX(_calc_누적빈도!AE:AE,$A48)-INDEX(_calc_누적빈도!AE:AE,$A48-기준300회_후보!$B$1)</f>
        <v>42</v>
      </c>
      <c r="AF48">
        <f>INDEX(_calc_누적빈도!AF:AF,$A48)-INDEX(_calc_누적빈도!AF:AF,$A48-기준300회_후보!$B$1)</f>
        <v>38</v>
      </c>
      <c r="AG48">
        <f>INDEX(_calc_누적빈도!AG:AG,$A48)-INDEX(_calc_누적빈도!AG:AG,$A48-기준300회_후보!$B$1)</f>
        <v>35</v>
      </c>
      <c r="AH48">
        <f>INDEX(_calc_누적빈도!AH:AH,$A48)-INDEX(_calc_누적빈도!AH:AH,$A48-기준300회_후보!$B$1)</f>
        <v>45</v>
      </c>
      <c r="AI48">
        <f>INDEX(_calc_누적빈도!AI:AI,$A48)-INDEX(_calc_누적빈도!AI:AI,$A48-기준300회_후보!$B$1)</f>
        <v>40</v>
      </c>
      <c r="AJ48">
        <f>INDEX(_calc_누적빈도!AJ:AJ,$A48)-INDEX(_calc_누적빈도!AJ:AJ,$A48-기준300회_후보!$B$1)</f>
        <v>49</v>
      </c>
      <c r="AK48">
        <f>INDEX(_calc_누적빈도!AK:AK,$A48)-INDEX(_calc_누적빈도!AK:AK,$A48-기준300회_후보!$B$1)</f>
        <v>41</v>
      </c>
      <c r="AL48">
        <f>INDEX(_calc_누적빈도!AL:AL,$A48)-INDEX(_calc_누적빈도!AL:AL,$A48-기준300회_후보!$B$1)</f>
        <v>45</v>
      </c>
      <c r="AM48">
        <f>INDEX(_calc_누적빈도!AM:AM,$A48)-INDEX(_calc_누적빈도!AM:AM,$A48-기준300회_후보!$B$1)</f>
        <v>45</v>
      </c>
      <c r="AN48">
        <f>INDEX(_calc_누적빈도!AN:AN,$A48)-INDEX(_calc_누적빈도!AN:AN,$A48-기준300회_후보!$B$1)</f>
        <v>34</v>
      </c>
      <c r="AO48">
        <f>INDEX(_calc_누적빈도!AO:AO,$A48)-INDEX(_calc_누적빈도!AO:AO,$A48-기준300회_후보!$B$1)</f>
        <v>40</v>
      </c>
      <c r="AP48">
        <f>INDEX(_calc_누적빈도!AP:AP,$A48)-INDEX(_calc_누적빈도!AP:AP,$A48-기준300회_후보!$B$1)</f>
        <v>34</v>
      </c>
      <c r="AQ48">
        <f>INDEX(_calc_누적빈도!AQ:AQ,$A48)-INDEX(_calc_누적빈도!AQ:AQ,$A48-기준300회_후보!$B$1)</f>
        <v>36</v>
      </c>
      <c r="AR48">
        <f>INDEX(_calc_누적빈도!AR:AR,$A48)-INDEX(_calc_누적빈도!AR:AR,$A48-기준300회_후보!$B$1)</f>
        <v>30</v>
      </c>
      <c r="AS48">
        <f>INDEX(_calc_누적빈도!AS:AS,$A48)-INDEX(_calc_누적빈도!AS:AS,$A48-기준300회_후보!$B$1)</f>
        <v>41</v>
      </c>
      <c r="AT48">
        <f>INDEX(_calc_누적빈도!AT:AT,$A48)-INDEX(_calc_누적빈도!AT:AT,$A48-기준300회_후보!$B$1)</f>
        <v>41</v>
      </c>
      <c r="AU48">
        <f>(RANK(_calc_라운드기준!B48,_calc_라운드기준!$B48:$AT48,0)+COUNTIFS(_calc_라운드기준!$B48:$AT48,_calc_라운드기준!B48,$B$1:$AT$1,"&lt;"&amp;1))-(RANK(B48,$B48:$AT48,0)+COUNTIFS($B48:$AT48,B48,$B$1:$AT$1,"&lt;"&amp;1))</f>
        <v>-2</v>
      </c>
      <c r="AV48">
        <f>(RANK(_calc_라운드기준!C48,_calc_라운드기준!$B48:$AT48,0)+COUNTIFS(_calc_라운드기준!$B48:$AT48,_calc_라운드기준!C48,$B$1:$AT$1,"&lt;"&amp;2))-(RANK(C48,$B48:$AT48,0)+COUNTIFS($B48:$AT48,C48,$B$1:$AT$1,"&lt;"&amp;2))</f>
        <v>1</v>
      </c>
      <c r="AW48">
        <f>(RANK(_calc_라운드기준!D48,_calc_라운드기준!$B48:$AT48,0)+COUNTIFS(_calc_라운드기준!$B48:$AT48,_calc_라운드기준!D48,$B$1:$AT$1,"&lt;"&amp;3))-(RANK(D48,$B48:$AT48,0)+COUNTIFS($B48:$AT48,D48,$B$1:$AT$1,"&lt;"&amp;3))</f>
        <v>0</v>
      </c>
      <c r="AX48">
        <f>(RANK(_calc_라운드기준!E48,_calc_라운드기준!$B48:$AT48,0)+COUNTIFS(_calc_라운드기준!$B48:$AT48,_calc_라운드기준!E48,$B$1:$AT$1,"&lt;"&amp;4))-(RANK(E48,$B48:$AT48,0)+COUNTIFS($B48:$AT48,E48,$B$1:$AT$1,"&lt;"&amp;4))</f>
        <v>-3</v>
      </c>
      <c r="AY48">
        <f>(RANK(_calc_라운드기준!F48,_calc_라운드기준!$B48:$AT48,0)+COUNTIFS(_calc_라운드기준!$B48:$AT48,_calc_라운드기준!F48,$B$1:$AT$1,"&lt;"&amp;5))-(RANK(F48,$B48:$AT48,0)+COUNTIFS($B48:$AT48,F48,$B$1:$AT$1,"&lt;"&amp;5))</f>
        <v>-22</v>
      </c>
      <c r="AZ48">
        <f>(RANK(_calc_라운드기준!G48,_calc_라운드기준!$B48:$AT48,0)+COUNTIFS(_calc_라운드기준!$B48:$AT48,_calc_라운드기준!G48,$B$1:$AT$1,"&lt;"&amp;6))-(RANK(G48,$B48:$AT48,0)+COUNTIFS($B48:$AT48,G48,$B$1:$AT$1,"&lt;"&amp;6))</f>
        <v>9</v>
      </c>
      <c r="BA48">
        <f>(RANK(_calc_라운드기준!H48,_calc_라운드기준!$B48:$AT48,0)+COUNTIFS(_calc_라운드기준!$B48:$AT48,_calc_라운드기준!H48,$B$1:$AT$1,"&lt;"&amp;7))-(RANK(H48,$B48:$AT48,0)+COUNTIFS($B48:$AT48,H48,$B$1:$AT$1,"&lt;"&amp;7))</f>
        <v>0</v>
      </c>
      <c r="BB48">
        <f>(RANK(_calc_라운드기준!I48,_calc_라운드기준!$B48:$AT48,0)+COUNTIFS(_calc_라운드기준!$B48:$AT48,_calc_라운드기준!I48,$B$1:$AT$1,"&lt;"&amp;8))-(RANK(I48,$B48:$AT48,0)+COUNTIFS($B48:$AT48,I48,$B$1:$AT$1,"&lt;"&amp;8))</f>
        <v>-36</v>
      </c>
      <c r="BC48">
        <f>(RANK(_calc_라운드기준!J48,_calc_라운드기준!$B48:$AT48,0)+COUNTIFS(_calc_라운드기준!$B48:$AT48,_calc_라운드기준!J48,$B$1:$AT$1,"&lt;"&amp;9))-(RANK(J48,$B48:$AT48,0)+COUNTIFS($B48:$AT48,J48,$B$1:$AT$1,"&lt;"&amp;9))</f>
        <v>-28</v>
      </c>
      <c r="BD48">
        <f>(RANK(_calc_라운드기준!K48,_calc_라운드기준!$B48:$AT48,0)+COUNTIFS(_calc_라운드기준!$B48:$AT48,_calc_라운드기준!K48,$B$1:$AT$1,"&lt;"&amp;10))-(RANK(K48,$B48:$AT48,0)+COUNTIFS($B48:$AT48,K48,$B$1:$AT$1,"&lt;"&amp;10))</f>
        <v>-2</v>
      </c>
      <c r="BE48">
        <f>(RANK(_calc_라운드기준!L48,_calc_라운드기준!$B48:$AT48,0)+COUNTIFS(_calc_라운드기준!$B48:$AT48,_calc_라운드기준!L48,$B$1:$AT$1,"&lt;"&amp;11))-(RANK(L48,$B48:$AT48,0)+COUNTIFS($B48:$AT48,L48,$B$1:$AT$1,"&lt;"&amp;11))</f>
        <v>15</v>
      </c>
      <c r="BF48">
        <f>(RANK(_calc_라운드기준!M48,_calc_라운드기준!$B48:$AT48,0)+COUNTIFS(_calc_라운드기준!$B48:$AT48,_calc_라운드기준!M48,$B$1:$AT$1,"&lt;"&amp;12))-(RANK(M48,$B48:$AT48,0)+COUNTIFS($B48:$AT48,M48,$B$1:$AT$1,"&lt;"&amp;12))</f>
        <v>5</v>
      </c>
      <c r="BG48">
        <f>(RANK(_calc_라운드기준!N48,_calc_라운드기준!$B48:$AT48,0)+COUNTIFS(_calc_라운드기준!$B48:$AT48,_calc_라운드기준!N48,$B$1:$AT$1,"&lt;"&amp;13))-(RANK(N48,$B48:$AT48,0)+COUNTIFS($B48:$AT48,N48,$B$1:$AT$1,"&lt;"&amp;13))</f>
        <v>1</v>
      </c>
      <c r="BH48">
        <f>(RANK(_calc_라운드기준!O48,_calc_라운드기준!$B48:$AT48,0)+COUNTIFS(_calc_라운드기준!$B48:$AT48,_calc_라운드기준!O48,$B$1:$AT$1,"&lt;"&amp;14))-(RANK(O48,$B48:$AT48,0)+COUNTIFS($B48:$AT48,O48,$B$1:$AT$1,"&lt;"&amp;14))</f>
        <v>28</v>
      </c>
      <c r="BI48">
        <f>(RANK(_calc_라운드기준!P48,_calc_라운드기준!$B48:$AT48,0)+COUNTIFS(_calc_라운드기준!$B48:$AT48,_calc_라운드기준!P48,$B$1:$AT$1,"&lt;"&amp;15))-(RANK(P48,$B48:$AT48,0)+COUNTIFS($B48:$AT48,P48,$B$1:$AT$1,"&lt;"&amp;15))</f>
        <v>-12</v>
      </c>
      <c r="BJ48">
        <f>(RANK(_calc_라운드기준!Q48,_calc_라운드기준!$B48:$AT48,0)+COUNTIFS(_calc_라운드기준!$B48:$AT48,_calc_라운드기준!Q48,$B$1:$AT$1,"&lt;"&amp;16))-(RANK(Q48,$B48:$AT48,0)+COUNTIFS($B48:$AT48,Q48,$B$1:$AT$1,"&lt;"&amp;16))</f>
        <v>2</v>
      </c>
      <c r="BK48">
        <f>(RANK(_calc_라운드기준!R48,_calc_라운드기준!$B48:$AT48,0)+COUNTIFS(_calc_라운드기준!$B48:$AT48,_calc_라운드기준!R48,$B$1:$AT$1,"&lt;"&amp;17))-(RANK(R48,$B48:$AT48,0)+COUNTIFS($B48:$AT48,R48,$B$1:$AT$1,"&lt;"&amp;17))</f>
        <v>-2</v>
      </c>
      <c r="BL48">
        <f>(RANK(_calc_라운드기준!S48,_calc_라운드기준!$B48:$AT48,0)+COUNTIFS(_calc_라운드기준!$B48:$AT48,_calc_라운드기준!S48,$B$1:$AT$1,"&lt;"&amp;18))-(RANK(S48,$B48:$AT48,0)+COUNTIFS($B48:$AT48,S48,$B$1:$AT$1,"&lt;"&amp;18))</f>
        <v>12</v>
      </c>
      <c r="BM48">
        <f>(RANK(_calc_라운드기준!T48,_calc_라운드기준!$B48:$AT48,0)+COUNTIFS(_calc_라운드기준!$B48:$AT48,_calc_라운드기준!T48,$B$1:$AT$1,"&lt;"&amp;19))-(RANK(T48,$B48:$AT48,0)+COUNTIFS($B48:$AT48,T48,$B$1:$AT$1,"&lt;"&amp;19))</f>
        <v>-7</v>
      </c>
      <c r="BN48">
        <f>(RANK(_calc_라운드기준!U48,_calc_라운드기준!$B48:$AT48,0)+COUNTIFS(_calc_라운드기준!$B48:$AT48,_calc_라운드기준!U48,$B$1:$AT$1,"&lt;"&amp;20))-(RANK(U48,$B48:$AT48,0)+COUNTIFS($B48:$AT48,U48,$B$1:$AT$1,"&lt;"&amp;20))</f>
        <v>-2</v>
      </c>
      <c r="BO48">
        <f>(RANK(_calc_라운드기준!V48,_calc_라운드기준!$B48:$AT48,0)+COUNTIFS(_calc_라운드기준!$B48:$AT48,_calc_라운드기준!V48,$B$1:$AT$1,"&lt;"&amp;21))-(RANK(V48,$B48:$AT48,0)+COUNTIFS($B48:$AT48,V48,$B$1:$AT$1,"&lt;"&amp;21))</f>
        <v>18</v>
      </c>
      <c r="BP48">
        <f>(RANK(_calc_라운드기준!W48,_calc_라운드기준!$B48:$AT48,0)+COUNTIFS(_calc_라운드기준!$B48:$AT48,_calc_라운드기준!W48,$B$1:$AT$1,"&lt;"&amp;22))-(RANK(W48,$B48:$AT48,0)+COUNTIFS($B48:$AT48,W48,$B$1:$AT$1,"&lt;"&amp;22))</f>
        <v>21</v>
      </c>
      <c r="BQ48">
        <f>(RANK(_calc_라운드기준!X48,_calc_라운드기준!$B48:$AT48,0)+COUNTIFS(_calc_라운드기준!$B48:$AT48,_calc_라운드기준!X48,$B$1:$AT$1,"&lt;"&amp;23))-(RANK(X48,$B48:$AT48,0)+COUNTIFS($B48:$AT48,X48,$B$1:$AT$1,"&lt;"&amp;23))</f>
        <v>-15</v>
      </c>
      <c r="BR48">
        <f>(RANK(_calc_라운드기준!Y48,_calc_라운드기준!$B48:$AT48,0)+COUNTIFS(_calc_라운드기준!$B48:$AT48,_calc_라운드기준!Y48,$B$1:$AT$1,"&lt;"&amp;24))-(RANK(Y48,$B48:$AT48,0)+COUNTIFS($B48:$AT48,Y48,$B$1:$AT$1,"&lt;"&amp;24))</f>
        <v>3</v>
      </c>
      <c r="BS48">
        <f>(RANK(_calc_라운드기준!Z48,_calc_라운드기준!$B48:$AT48,0)+COUNTIFS(_calc_라운드기준!$B48:$AT48,_calc_라운드기준!Z48,$B$1:$AT$1,"&lt;"&amp;25))-(RANK(Z48,$B48:$AT48,0)+COUNTIFS($B48:$AT48,Z48,$B$1:$AT$1,"&lt;"&amp;25))</f>
        <v>-25</v>
      </c>
      <c r="BT48">
        <f>(RANK(_calc_라운드기준!AA48,_calc_라운드기준!$B48:$AT48,0)+COUNTIFS(_calc_라운드기준!$B48:$AT48,_calc_라운드기준!AA48,$B$1:$AT$1,"&lt;"&amp;26))-(RANK(AA48,$B48:$AT48,0)+COUNTIFS($B48:$AT48,AA48,$B$1:$AT$1,"&lt;"&amp;26))</f>
        <v>-4</v>
      </c>
      <c r="BU48">
        <f>(RANK(_calc_라운드기준!AB48,_calc_라운드기준!$B48:$AT48,0)+COUNTIFS(_calc_라운드기준!$B48:$AT48,_calc_라운드기준!AB48,$B$1:$AT$1,"&lt;"&amp;27))-(RANK(AB48,$B48:$AT48,0)+COUNTIFS($B48:$AT48,AB48,$B$1:$AT$1,"&lt;"&amp;27))</f>
        <v>-17</v>
      </c>
      <c r="BV48">
        <f>(RANK(_calc_라운드기준!AC48,_calc_라운드기준!$B48:$AT48,0)+COUNTIFS(_calc_라운드기준!$B48:$AT48,_calc_라운드기준!AC48,$B$1:$AT$1,"&lt;"&amp;28))-(RANK(AC48,$B48:$AT48,0)+COUNTIFS($B48:$AT48,AC48,$B$1:$AT$1,"&lt;"&amp;28))</f>
        <v>-15</v>
      </c>
      <c r="BW48">
        <f>(RANK(_calc_라운드기준!AD48,_calc_라운드기준!$B48:$AT48,0)+COUNTIFS(_calc_라운드기준!$B48:$AT48,_calc_라운드기준!AD48,$B$1:$AT$1,"&lt;"&amp;29))-(RANK(AD48,$B48:$AT48,0)+COUNTIFS($B48:$AT48,AD48,$B$1:$AT$1,"&lt;"&amp;29))</f>
        <v>-1</v>
      </c>
      <c r="BX48">
        <f>(RANK(_calc_라운드기준!AE48,_calc_라운드기준!$B48:$AT48,0)+COUNTIFS(_calc_라운드기준!$B48:$AT48,_calc_라운드기준!AE48,$B$1:$AT$1,"&lt;"&amp;30))-(RANK(AE48,$B48:$AT48,0)+COUNTIFS($B48:$AT48,AE48,$B$1:$AT$1,"&lt;"&amp;30))</f>
        <v>19</v>
      </c>
      <c r="BY48">
        <f>(RANK(_calc_라운드기준!AF48,_calc_라운드기준!$B48:$AT48,0)+COUNTIFS(_calc_라운드기준!$B48:$AT48,_calc_라운드기준!AF48,$B$1:$AT$1,"&lt;"&amp;31))-(RANK(AF48,$B48:$AT48,0)+COUNTIFS($B48:$AT48,AF48,$B$1:$AT$1,"&lt;"&amp;31))</f>
        <v>5</v>
      </c>
      <c r="BZ48">
        <f>(RANK(_calc_라운드기준!AG48,_calc_라운드기준!$B48:$AT48,0)+COUNTIFS(_calc_라운드기준!$B48:$AT48,_calc_라운드기준!AG48,$B$1:$AT$1,"&lt;"&amp;32))-(RANK(AG48,$B48:$AT48,0)+COUNTIFS($B48:$AT48,AG48,$B$1:$AT$1,"&lt;"&amp;32))</f>
        <v>-9</v>
      </c>
      <c r="CA48">
        <f>(RANK(_calc_라운드기준!AH48,_calc_라운드기준!$B48:$AT48,0)+COUNTIFS(_calc_라운드기준!$B48:$AT48,_calc_라운드기준!AH48,$B$1:$AT$1,"&lt;"&amp;33))-(RANK(AH48,$B48:$AT48,0)+COUNTIFS($B48:$AT48,AH48,$B$1:$AT$1,"&lt;"&amp;33))</f>
        <v>29</v>
      </c>
      <c r="CB48">
        <f>(RANK(_calc_라운드기준!AI48,_calc_라운드기준!$B48:$AT48,0)+COUNTIFS(_calc_라운드기준!$B48:$AT48,_calc_라운드기준!AI48,$B$1:$AT$1,"&lt;"&amp;34))-(RANK(AI48,$B48:$AT48,0)+COUNTIFS($B48:$AT48,AI48,$B$1:$AT$1,"&lt;"&amp;34))</f>
        <v>17</v>
      </c>
      <c r="CC48">
        <f>(RANK(_calc_라운드기준!AJ48,_calc_라운드기준!$B48:$AT48,0)+COUNTIFS(_calc_라운드기준!$B48:$AT48,_calc_라운드기준!AJ48,$B$1:$AT$1,"&lt;"&amp;35))-(RANK(AJ48,$B48:$AT48,0)+COUNTIFS($B48:$AT48,AJ48,$B$1:$AT$1,"&lt;"&amp;35))</f>
        <v>17</v>
      </c>
      <c r="CD48">
        <f>(RANK(_calc_라운드기준!AK48,_calc_라운드기준!$B48:$AT48,0)+COUNTIFS(_calc_라운드기준!$B48:$AT48,_calc_라운드기준!AK48,$B$1:$AT$1,"&lt;"&amp;36))-(RANK(AK48,$B48:$AT48,0)+COUNTIFS($B48:$AT48,AK48,$B$1:$AT$1,"&lt;"&amp;36))</f>
        <v>0</v>
      </c>
      <c r="CE48">
        <f>(RANK(_calc_라운드기준!AL48,_calc_라운드기준!$B48:$AT48,0)+COUNTIFS(_calc_라운드기준!$B48:$AT48,_calc_라운드기준!AL48,$B$1:$AT$1,"&lt;"&amp;37))-(RANK(AL48,$B48:$AT48,0)+COUNTIFS($B48:$AT48,AL48,$B$1:$AT$1,"&lt;"&amp;37))</f>
        <v>-1</v>
      </c>
      <c r="CF48">
        <f>(RANK(_calc_라운드기준!AM48,_calc_라운드기준!$B48:$AT48,0)+COUNTIFS(_calc_라운드기준!$B48:$AT48,_calc_라운드기준!AM48,$B$1:$AT$1,"&lt;"&amp;38))-(RANK(AM48,$B48:$AT48,0)+COUNTIFS($B48:$AT48,AM48,$B$1:$AT$1,"&lt;"&amp;38))</f>
        <v>5</v>
      </c>
      <c r="CG48">
        <f>(RANK(_calc_라운드기준!AN48,_calc_라운드기준!$B48:$AT48,0)+COUNTIFS(_calc_라운드기준!$B48:$AT48,_calc_라운드기준!AN48,$B$1:$AT$1,"&lt;"&amp;39))-(RANK(AN48,$B48:$AT48,0)+COUNTIFS($B48:$AT48,AN48,$B$1:$AT$1,"&lt;"&amp;39))</f>
        <v>-29</v>
      </c>
      <c r="CH48">
        <f>(RANK(_calc_라운드기준!AO48,_calc_라운드기준!$B48:$AT48,0)+COUNTIFS(_calc_라운드기준!$B48:$AT48,_calc_라운드기준!AO48,$B$1:$AT$1,"&lt;"&amp;40))-(RANK(AO48,$B48:$AT48,0)+COUNTIFS($B48:$AT48,AO48,$B$1:$AT$1,"&lt;"&amp;40))</f>
        <v>-4</v>
      </c>
      <c r="CI48">
        <f>(RANK(_calc_라운드기준!AP48,_calc_라운드기준!$B48:$AT48,0)+COUNTIFS(_calc_라운드기준!$B48:$AT48,_calc_라운드기준!AP48,$B$1:$AT$1,"&lt;"&amp;41))-(RANK(AP48,$B48:$AT48,0)+COUNTIFS($B48:$AT48,AP48,$B$1:$AT$1,"&lt;"&amp;41))</f>
        <v>3</v>
      </c>
      <c r="CJ48">
        <f>(RANK(_calc_라운드기준!AQ48,_calc_라운드기준!$B48:$AT48,0)+COUNTIFS(_calc_라운드기준!$B48:$AT48,_calc_라운드기준!AQ48,$B$1:$AT$1,"&lt;"&amp;42))-(RANK(AQ48,$B48:$AT48,0)+COUNTIFS($B48:$AT48,AQ48,$B$1:$AT$1,"&lt;"&amp;42))</f>
        <v>-5</v>
      </c>
      <c r="CK48">
        <f>(RANK(_calc_라운드기준!AR48,_calc_라운드기준!$B48:$AT48,0)+COUNTIFS(_calc_라운드기준!$B48:$AT48,_calc_라운드기준!AR48,$B$1:$AT$1,"&lt;"&amp;43))-(RANK(AR48,$B48:$AT48,0)+COUNTIFS($B48:$AT48,AR48,$B$1:$AT$1,"&lt;"&amp;43))</f>
        <v>1</v>
      </c>
      <c r="CL48">
        <f>(RANK(_calc_라운드기준!AS48,_calc_라운드기준!$B48:$AT48,0)+COUNTIFS(_calc_라운드기준!$B48:$AT48,_calc_라운드기준!AS48,$B$1:$AT$1,"&lt;"&amp;44))-(RANK(AS48,$B48:$AT48,0)+COUNTIFS($B48:$AT48,AS48,$B$1:$AT$1,"&lt;"&amp;44))</f>
        <v>23</v>
      </c>
      <c r="CM48">
        <f>(RANK(_calc_라운드기준!AT48,_calc_라운드기준!$B48:$AT48,0)+COUNTIFS(_calc_라운드기준!$B48:$AT48,_calc_라운드기준!AT48,$B$1:$AT$1,"&lt;"&amp;45))-(RANK(AT48,$B48:$AT48,0)+COUNTIFS($B48:$AT48,AT48,$B$1:$AT$1,"&lt;"&amp;45))</f>
        <v>7</v>
      </c>
      <c r="CN48">
        <f t="shared" si="45"/>
        <v>27</v>
      </c>
      <c r="CO48">
        <f t="shared" si="46"/>
        <v>19</v>
      </c>
      <c r="CP48">
        <f t="shared" si="47"/>
        <v>22</v>
      </c>
      <c r="CQ48">
        <f t="shared" si="48"/>
        <v>31</v>
      </c>
      <c r="CR48">
        <f t="shared" si="49"/>
        <v>41</v>
      </c>
      <c r="CS48">
        <f t="shared" si="50"/>
        <v>11</v>
      </c>
      <c r="CT48">
        <f t="shared" si="51"/>
        <v>23</v>
      </c>
      <c r="CU48">
        <f t="shared" si="52"/>
        <v>45</v>
      </c>
      <c r="CV48">
        <f t="shared" si="53"/>
        <v>43</v>
      </c>
      <c r="CW48">
        <f t="shared" si="54"/>
        <v>28</v>
      </c>
      <c r="CX48">
        <f t="shared" si="55"/>
        <v>9</v>
      </c>
      <c r="CY48">
        <f t="shared" si="56"/>
        <v>13</v>
      </c>
      <c r="CZ48">
        <f t="shared" si="57"/>
        <v>20</v>
      </c>
      <c r="DA48">
        <f t="shared" si="58"/>
        <v>2</v>
      </c>
      <c r="DB48">
        <f t="shared" si="59"/>
        <v>37</v>
      </c>
      <c r="DC48">
        <f t="shared" si="60"/>
        <v>18</v>
      </c>
      <c r="DD48">
        <f t="shared" si="61"/>
        <v>29</v>
      </c>
      <c r="DE48">
        <f t="shared" si="62"/>
        <v>10</v>
      </c>
      <c r="DF48">
        <f t="shared" si="63"/>
        <v>35</v>
      </c>
      <c r="DG48">
        <f t="shared" si="64"/>
        <v>30</v>
      </c>
      <c r="DH48">
        <f t="shared" si="65"/>
        <v>6</v>
      </c>
      <c r="DI48">
        <f t="shared" si="66"/>
        <v>4</v>
      </c>
      <c r="DJ48">
        <f t="shared" si="67"/>
        <v>38</v>
      </c>
      <c r="DK48">
        <f t="shared" si="68"/>
        <v>16</v>
      </c>
      <c r="DL48">
        <f t="shared" si="69"/>
        <v>42</v>
      </c>
      <c r="DM48">
        <f t="shared" si="70"/>
        <v>32</v>
      </c>
      <c r="DN48">
        <f t="shared" si="71"/>
        <v>40</v>
      </c>
      <c r="DO48">
        <f t="shared" si="72"/>
        <v>39</v>
      </c>
      <c r="DP48">
        <f t="shared" si="73"/>
        <v>25</v>
      </c>
      <c r="DQ48">
        <f t="shared" si="74"/>
        <v>5</v>
      </c>
      <c r="DR48">
        <f t="shared" si="75"/>
        <v>14</v>
      </c>
      <c r="DS48">
        <f t="shared" si="76"/>
        <v>36</v>
      </c>
      <c r="DT48">
        <f t="shared" si="77"/>
        <v>1</v>
      </c>
      <c r="DU48">
        <f t="shared" si="78"/>
        <v>7</v>
      </c>
      <c r="DV48">
        <f t="shared" si="79"/>
        <v>8</v>
      </c>
      <c r="DW48">
        <f t="shared" si="80"/>
        <v>24</v>
      </c>
      <c r="DX48">
        <f t="shared" si="81"/>
        <v>26</v>
      </c>
      <c r="DY48">
        <f t="shared" si="82"/>
        <v>15</v>
      </c>
      <c r="DZ48">
        <f t="shared" si="83"/>
        <v>44</v>
      </c>
      <c r="EA48">
        <f t="shared" si="84"/>
        <v>33</v>
      </c>
      <c r="EB48">
        <f t="shared" si="85"/>
        <v>17</v>
      </c>
      <c r="EC48">
        <f t="shared" si="86"/>
        <v>34</v>
      </c>
      <c r="ED48">
        <f t="shared" si="87"/>
        <v>21</v>
      </c>
      <c r="EE48">
        <f t="shared" si="88"/>
        <v>3</v>
      </c>
      <c r="EF48">
        <f t="shared" si="89"/>
        <v>12</v>
      </c>
    </row>
    <row r="49" spans="1:136" ht="16.5" customHeight="1">
      <c r="A49">
        <f>_calc_라운드기준!A49</f>
        <v>1197</v>
      </c>
      <c r="B49">
        <f>INDEX(_calc_누적빈도!B:B,$A49)-INDEX(_calc_누적빈도!B:B,$A49-기준300회_후보!$B$1)</f>
        <v>35</v>
      </c>
      <c r="C49">
        <f>INDEX(_calc_누적빈도!C:C,$A49)-INDEX(_calc_누적빈도!C:C,$A49-기준300회_후보!$B$1)</f>
        <v>34</v>
      </c>
      <c r="D49">
        <f>INDEX(_calc_누적빈도!D:D,$A49)-INDEX(_calc_누적빈도!D:D,$A49-기준300회_후보!$B$1)</f>
        <v>50</v>
      </c>
      <c r="E49">
        <f>INDEX(_calc_누적빈도!E:E,$A49)-INDEX(_calc_누적빈도!E:E,$A49-기준300회_후보!$B$1)</f>
        <v>35</v>
      </c>
      <c r="F49">
        <f>INDEX(_calc_누적빈도!F:F,$A49)-INDEX(_calc_누적빈도!F:F,$A49-기준300회_후보!$B$1)</f>
        <v>26</v>
      </c>
      <c r="G49">
        <f>INDEX(_calc_누적빈도!G:G,$A49)-INDEX(_calc_누적빈도!G:G,$A49-기준300회_후보!$B$1)</f>
        <v>50</v>
      </c>
      <c r="H49">
        <f>INDEX(_calc_누적빈도!H:H,$A49)-INDEX(_calc_누적빈도!H:H,$A49-기준300회_후보!$B$1)</f>
        <v>48</v>
      </c>
      <c r="I49">
        <f>INDEX(_calc_누적빈도!I:I,$A49)-INDEX(_calc_누적빈도!I:I,$A49-기준300회_후보!$B$1)</f>
        <v>32</v>
      </c>
      <c r="J49">
        <f>INDEX(_calc_누적빈도!J:J,$A49)-INDEX(_calc_누적빈도!J:J,$A49-기준300회_후보!$B$1)</f>
        <v>38</v>
      </c>
      <c r="K49">
        <f>INDEX(_calc_누적빈도!K:K,$A49)-INDEX(_calc_누적빈도!K:K,$A49-기준300회_후보!$B$1)</f>
        <v>32</v>
      </c>
      <c r="L49">
        <f>INDEX(_calc_누적빈도!L:L,$A49)-INDEX(_calc_누적빈도!L:L,$A49-기준300회_후보!$B$1)</f>
        <v>41</v>
      </c>
      <c r="M49">
        <f>INDEX(_calc_누적빈도!M:M,$A49)-INDEX(_calc_누적빈도!M:M,$A49-기준300회_후보!$B$1)</f>
        <v>48</v>
      </c>
      <c r="N49">
        <f>INDEX(_calc_누적빈도!N:N,$A49)-INDEX(_calc_누적빈도!N:N,$A49-기준300회_후보!$B$1)</f>
        <v>48</v>
      </c>
      <c r="O49">
        <f>INDEX(_calc_누적빈도!O:O,$A49)-INDEX(_calc_누적빈도!O:O,$A49-기준300회_후보!$B$1)</f>
        <v>42</v>
      </c>
      <c r="P49">
        <f>INDEX(_calc_누적빈도!P:P,$A49)-INDEX(_calc_누적빈도!P:P,$A49-기준300회_후보!$B$1)</f>
        <v>41</v>
      </c>
      <c r="Q49">
        <f>INDEX(_calc_누적빈도!Q:Q,$A49)-INDEX(_calc_누적빈도!Q:Q,$A49-기준300회_후보!$B$1)</f>
        <v>48</v>
      </c>
      <c r="R49">
        <f>INDEX(_calc_누적빈도!R:R,$A49)-INDEX(_calc_누적빈도!R:R,$A49-기준300회_후보!$B$1)</f>
        <v>35</v>
      </c>
      <c r="S49">
        <f>INDEX(_calc_누적빈도!S:S,$A49)-INDEX(_calc_누적빈도!S:S,$A49-기준300회_후보!$B$1)</f>
        <v>43</v>
      </c>
      <c r="T49">
        <f>INDEX(_calc_누적빈도!T:T,$A49)-INDEX(_calc_누적빈도!T:T,$A49-기준300회_후보!$B$1)</f>
        <v>40</v>
      </c>
      <c r="U49">
        <f>INDEX(_calc_누적빈도!U:U,$A49)-INDEX(_calc_누적빈도!U:U,$A49-기준300회_후보!$B$1)</f>
        <v>39</v>
      </c>
      <c r="V49">
        <f>INDEX(_calc_누적빈도!V:V,$A49)-INDEX(_calc_누적빈도!V:V,$A49-기준300회_후보!$B$1)</f>
        <v>47</v>
      </c>
      <c r="W49">
        <f>INDEX(_calc_누적빈도!W:W,$A49)-INDEX(_calc_누적빈도!W:W,$A49-기준300회_후보!$B$1)</f>
        <v>43</v>
      </c>
      <c r="X49">
        <f>INDEX(_calc_누적빈도!X:X,$A49)-INDEX(_calc_누적빈도!X:X,$A49-기준300회_후보!$B$1)</f>
        <v>39</v>
      </c>
      <c r="Y49">
        <f>INDEX(_calc_누적빈도!Y:Y,$A49)-INDEX(_calc_누적빈도!Y:Y,$A49-기준300회_후보!$B$1)</f>
        <v>42</v>
      </c>
      <c r="Z49">
        <f>INDEX(_calc_누적빈도!Z:Z,$A49)-INDEX(_calc_누적빈도!Z:Z,$A49-기준300회_후보!$B$1)</f>
        <v>29</v>
      </c>
      <c r="AA49">
        <f>INDEX(_calc_누적빈도!AA:AA,$A49)-INDEX(_calc_누적빈도!AA:AA,$A49-기준300회_후보!$B$1)</f>
        <v>38</v>
      </c>
      <c r="AB49">
        <f>INDEX(_calc_누적빈도!AB:AB,$A49)-INDEX(_calc_누적빈도!AB:AB,$A49-기준300회_후보!$B$1)</f>
        <v>41</v>
      </c>
      <c r="AC49">
        <f>INDEX(_calc_누적빈도!AC:AC,$A49)-INDEX(_calc_누적빈도!AC:AC,$A49-기준300회_후보!$B$1)</f>
        <v>38</v>
      </c>
      <c r="AD49">
        <f>INDEX(_calc_누적빈도!AD:AD,$A49)-INDEX(_calc_누적빈도!AD:AD,$A49-기준300회_후보!$B$1)</f>
        <v>42</v>
      </c>
      <c r="AE49">
        <f>INDEX(_calc_누적빈도!AE:AE,$A49)-INDEX(_calc_누적빈도!AE:AE,$A49-기준300회_후보!$B$1)</f>
        <v>42</v>
      </c>
      <c r="AF49">
        <f>INDEX(_calc_누적빈도!AF:AF,$A49)-INDEX(_calc_누적빈도!AF:AF,$A49-기준300회_후보!$B$1)</f>
        <v>38</v>
      </c>
      <c r="AG49">
        <f>INDEX(_calc_누적빈도!AG:AG,$A49)-INDEX(_calc_누적빈도!AG:AG,$A49-기준300회_후보!$B$1)</f>
        <v>35</v>
      </c>
      <c r="AH49">
        <f>INDEX(_calc_누적빈도!AH:AH,$A49)-INDEX(_calc_누적빈도!AH:AH,$A49-기준300회_후보!$B$1)</f>
        <v>45</v>
      </c>
      <c r="AI49">
        <f>INDEX(_calc_누적빈도!AI:AI,$A49)-INDEX(_calc_누적빈도!AI:AI,$A49-기준300회_후보!$B$1)</f>
        <v>40</v>
      </c>
      <c r="AJ49">
        <f>INDEX(_calc_누적빈도!AJ:AJ,$A49)-INDEX(_calc_누적빈도!AJ:AJ,$A49-기준300회_후보!$B$1)</f>
        <v>49</v>
      </c>
      <c r="AK49">
        <f>INDEX(_calc_누적빈도!AK:AK,$A49)-INDEX(_calc_누적빈도!AK:AK,$A49-기준300회_후보!$B$1)</f>
        <v>42</v>
      </c>
      <c r="AL49">
        <f>INDEX(_calc_누적빈도!AL:AL,$A49)-INDEX(_calc_누적빈도!AL:AL,$A49-기준300회_후보!$B$1)</f>
        <v>45</v>
      </c>
      <c r="AM49">
        <f>INDEX(_calc_누적빈도!AM:AM,$A49)-INDEX(_calc_누적빈도!AM:AM,$A49-기준300회_후보!$B$1)</f>
        <v>45</v>
      </c>
      <c r="AN49">
        <f>INDEX(_calc_누적빈도!AN:AN,$A49)-INDEX(_calc_누적빈도!AN:AN,$A49-기준300회_후보!$B$1)</f>
        <v>34</v>
      </c>
      <c r="AO49">
        <f>INDEX(_calc_누적빈도!AO:AO,$A49)-INDEX(_calc_누적빈도!AO:AO,$A49-기준300회_후보!$B$1)</f>
        <v>40</v>
      </c>
      <c r="AP49">
        <f>INDEX(_calc_누적빈도!AP:AP,$A49)-INDEX(_calc_누적빈도!AP:AP,$A49-기준300회_후보!$B$1)</f>
        <v>34</v>
      </c>
      <c r="AQ49">
        <f>INDEX(_calc_누적빈도!AQ:AQ,$A49)-INDEX(_calc_누적빈도!AQ:AQ,$A49-기준300회_후보!$B$1)</f>
        <v>36</v>
      </c>
      <c r="AR49">
        <f>INDEX(_calc_누적빈도!AR:AR,$A49)-INDEX(_calc_누적빈도!AR:AR,$A49-기준300회_후보!$B$1)</f>
        <v>29</v>
      </c>
      <c r="AS49">
        <f>INDEX(_calc_누적빈도!AS:AS,$A49)-INDEX(_calc_누적빈도!AS:AS,$A49-기준300회_후보!$B$1)</f>
        <v>41</v>
      </c>
      <c r="AT49">
        <f>INDEX(_calc_누적빈도!AT:AT,$A49)-INDEX(_calc_누적빈도!AT:AT,$A49-기준300회_후보!$B$1)</f>
        <v>41</v>
      </c>
      <c r="AU49">
        <f>(RANK(_calc_라운드기준!B49,_calc_라운드기준!$B49:$AT49,0)+COUNTIFS(_calc_라운드기준!$B49:$AT49,_calc_라운드기준!B49,$B$1:$AT$1,"&lt;"&amp;1))-(RANK(B49,$B49:$AT49,0)+COUNTIFS($B49:$AT49,B49,$B$1:$AT$1,"&lt;"&amp;1))</f>
        <v>4</v>
      </c>
      <c r="AV49">
        <f>(RANK(_calc_라운드기준!C49,_calc_라운드기준!$B49:$AT49,0)+COUNTIFS(_calc_라운드기준!$B49:$AT49,_calc_라운드기준!C49,$B$1:$AT$1,"&lt;"&amp;2))-(RANK(C49,$B49:$AT49,0)+COUNTIFS($B49:$AT49,C49,$B$1:$AT$1,"&lt;"&amp;2))</f>
        <v>1</v>
      </c>
      <c r="AW49">
        <f>(RANK(_calc_라운드기준!D49,_calc_라운드기준!$B49:$AT49,0)+COUNTIFS(_calc_라운드기준!$B49:$AT49,_calc_라운드기준!D49,$B$1:$AT$1,"&lt;"&amp;3))-(RANK(D49,$B49:$AT49,0)+COUNTIFS($B49:$AT49,D49,$B$1:$AT$1,"&lt;"&amp;3))</f>
        <v>0</v>
      </c>
      <c r="AX49">
        <f>(RANK(_calc_라운드기준!E49,_calc_라운드기준!$B49:$AT49,0)+COUNTIFS(_calc_라운드기준!$B49:$AT49,_calc_라운드기준!E49,$B$1:$AT$1,"&lt;"&amp;4))-(RANK(E49,$B49:$AT49,0)+COUNTIFS($B49:$AT49,E49,$B$1:$AT$1,"&lt;"&amp;4))</f>
        <v>-4</v>
      </c>
      <c r="AY49">
        <f>(RANK(_calc_라운드기준!F49,_calc_라운드기준!$B49:$AT49,0)+COUNTIFS(_calc_라운드기준!$B49:$AT49,_calc_라운드기준!F49,$B$1:$AT$1,"&lt;"&amp;5))-(RANK(F49,$B49:$AT49,0)+COUNTIFS($B49:$AT49,F49,$B$1:$AT$1,"&lt;"&amp;5))</f>
        <v>-13</v>
      </c>
      <c r="AZ49">
        <f>(RANK(_calc_라운드기준!G49,_calc_라운드기준!$B49:$AT49,0)+COUNTIFS(_calc_라운드기준!$B49:$AT49,_calc_라운드기준!G49,$B$1:$AT$1,"&lt;"&amp;6))-(RANK(G49,$B49:$AT49,0)+COUNTIFS($B49:$AT49,G49,$B$1:$AT$1,"&lt;"&amp;6))</f>
        <v>9</v>
      </c>
      <c r="BA49">
        <f>(RANK(_calc_라운드기준!H49,_calc_라운드기준!$B49:$AT49,0)+COUNTIFS(_calc_라운드기준!$B49:$AT49,_calc_라운드기준!H49,$B$1:$AT$1,"&lt;"&amp;7))-(RANK(H49,$B49:$AT49,0)+COUNTIFS($B49:$AT49,H49,$B$1:$AT$1,"&lt;"&amp;7))</f>
        <v>1</v>
      </c>
      <c r="BB49">
        <f>(RANK(_calc_라운드기준!I49,_calc_라운드기준!$B49:$AT49,0)+COUNTIFS(_calc_라운드기준!$B49:$AT49,_calc_라운드기준!I49,$B$1:$AT$1,"&lt;"&amp;8))-(RANK(I49,$B49:$AT49,0)+COUNTIFS($B49:$AT49,I49,$B$1:$AT$1,"&lt;"&amp;8))</f>
        <v>-35</v>
      </c>
      <c r="BC49">
        <f>(RANK(_calc_라운드기준!J49,_calc_라운드기준!$B49:$AT49,0)+COUNTIFS(_calc_라운드기준!$B49:$AT49,_calc_라운드기준!J49,$B$1:$AT$1,"&lt;"&amp;9))-(RANK(J49,$B49:$AT49,0)+COUNTIFS($B49:$AT49,J49,$B$1:$AT$1,"&lt;"&amp;9))</f>
        <v>-26</v>
      </c>
      <c r="BD49">
        <f>(RANK(_calc_라운드기준!K49,_calc_라운드기준!$B49:$AT49,0)+COUNTIFS(_calc_라운드기준!$B49:$AT49,_calc_라운드기준!K49,$B$1:$AT$1,"&lt;"&amp;10))-(RANK(K49,$B49:$AT49,0)+COUNTIFS($B49:$AT49,K49,$B$1:$AT$1,"&lt;"&amp;10))</f>
        <v>-2</v>
      </c>
      <c r="BE49">
        <f>(RANK(_calc_라운드기준!L49,_calc_라운드기준!$B49:$AT49,0)+COUNTIFS(_calc_라운드기준!$B49:$AT49,_calc_라운드기준!L49,$B$1:$AT$1,"&lt;"&amp;11))-(RANK(L49,$B49:$AT49,0)+COUNTIFS($B49:$AT49,L49,$B$1:$AT$1,"&lt;"&amp;11))</f>
        <v>4</v>
      </c>
      <c r="BF49">
        <f>(RANK(_calc_라운드기준!M49,_calc_라운드기준!$B49:$AT49,0)+COUNTIFS(_calc_라운드기준!$B49:$AT49,_calc_라운드기준!M49,$B$1:$AT$1,"&lt;"&amp;12))-(RANK(M49,$B49:$AT49,0)+COUNTIFS($B49:$AT49,M49,$B$1:$AT$1,"&lt;"&amp;12))</f>
        <v>7</v>
      </c>
      <c r="BG49">
        <f>(RANK(_calc_라운드기준!N49,_calc_라운드기준!$B49:$AT49,0)+COUNTIFS(_calc_라운드기준!$B49:$AT49,_calc_라운드기준!N49,$B$1:$AT$1,"&lt;"&amp;13))-(RANK(N49,$B49:$AT49,0)+COUNTIFS($B49:$AT49,N49,$B$1:$AT$1,"&lt;"&amp;13))</f>
        <v>1</v>
      </c>
      <c r="BH49">
        <f>(RANK(_calc_라운드기준!O49,_calc_라운드기준!$B49:$AT49,0)+COUNTIFS(_calc_라운드기준!$B49:$AT49,_calc_라운드기준!O49,$B$1:$AT$1,"&lt;"&amp;14))-(RANK(O49,$B49:$AT49,0)+COUNTIFS($B49:$AT49,O49,$B$1:$AT$1,"&lt;"&amp;14))</f>
        <v>27</v>
      </c>
      <c r="BI49">
        <f>(RANK(_calc_라운드기준!P49,_calc_라운드기준!$B49:$AT49,0)+COUNTIFS(_calc_라운드기준!$B49:$AT49,_calc_라운드기준!P49,$B$1:$AT$1,"&lt;"&amp;15))-(RANK(P49,$B49:$AT49,0)+COUNTIFS($B49:$AT49,P49,$B$1:$AT$1,"&lt;"&amp;15))</f>
        <v>-12</v>
      </c>
      <c r="BJ49">
        <f>(RANK(_calc_라운드기준!Q49,_calc_라운드기준!$B49:$AT49,0)+COUNTIFS(_calc_라운드기준!$B49:$AT49,_calc_라운드기준!Q49,$B$1:$AT$1,"&lt;"&amp;16))-(RANK(Q49,$B49:$AT49,0)+COUNTIFS($B49:$AT49,Q49,$B$1:$AT$1,"&lt;"&amp;16))</f>
        <v>2</v>
      </c>
      <c r="BK49">
        <f>(RANK(_calc_라운드기준!R49,_calc_라운드기준!$B49:$AT49,0)+COUNTIFS(_calc_라운드기준!$B49:$AT49,_calc_라운드기준!R49,$B$1:$AT$1,"&lt;"&amp;17))-(RANK(R49,$B49:$AT49,0)+COUNTIFS($B49:$AT49,R49,$B$1:$AT$1,"&lt;"&amp;17))</f>
        <v>-3</v>
      </c>
      <c r="BL49">
        <f>(RANK(_calc_라운드기준!S49,_calc_라운드기준!$B49:$AT49,0)+COUNTIFS(_calc_라운드기준!$B49:$AT49,_calc_라운드기준!S49,$B$1:$AT$1,"&lt;"&amp;18))-(RANK(S49,$B49:$AT49,0)+COUNTIFS($B49:$AT49,S49,$B$1:$AT$1,"&lt;"&amp;18))</f>
        <v>12</v>
      </c>
      <c r="BM49">
        <f>(RANK(_calc_라운드기준!T49,_calc_라운드기준!$B49:$AT49,0)+COUNTIFS(_calc_라운드기준!$B49:$AT49,_calc_라운드기준!T49,$B$1:$AT$1,"&lt;"&amp;19))-(RANK(T49,$B49:$AT49,0)+COUNTIFS($B49:$AT49,T49,$B$1:$AT$1,"&lt;"&amp;19))</f>
        <v>-7</v>
      </c>
      <c r="BN49">
        <f>(RANK(_calc_라운드기준!U49,_calc_라운드기준!$B49:$AT49,0)+COUNTIFS(_calc_라운드기준!$B49:$AT49,_calc_라운드기준!U49,$B$1:$AT$1,"&lt;"&amp;20))-(RANK(U49,$B49:$AT49,0)+COUNTIFS($B49:$AT49,U49,$B$1:$AT$1,"&lt;"&amp;20))</f>
        <v>-2</v>
      </c>
      <c r="BO49">
        <f>(RANK(_calc_라운드기준!V49,_calc_라운드기준!$B49:$AT49,0)+COUNTIFS(_calc_라운드기준!$B49:$AT49,_calc_라운드기준!V49,$B$1:$AT$1,"&lt;"&amp;21))-(RANK(V49,$B49:$AT49,0)+COUNTIFS($B49:$AT49,V49,$B$1:$AT$1,"&lt;"&amp;21))</f>
        <v>18</v>
      </c>
      <c r="BP49">
        <f>(RANK(_calc_라운드기준!W49,_calc_라운드기준!$B49:$AT49,0)+COUNTIFS(_calc_라운드기준!$B49:$AT49,_calc_라운드기준!W49,$B$1:$AT$1,"&lt;"&amp;22))-(RANK(W49,$B49:$AT49,0)+COUNTIFS($B49:$AT49,W49,$B$1:$AT$1,"&lt;"&amp;22))</f>
        <v>21</v>
      </c>
      <c r="BQ49">
        <f>(RANK(_calc_라운드기준!X49,_calc_라운드기준!$B49:$AT49,0)+COUNTIFS(_calc_라운드기준!$B49:$AT49,_calc_라운드기준!X49,$B$1:$AT$1,"&lt;"&amp;23))-(RANK(X49,$B49:$AT49,0)+COUNTIFS($B49:$AT49,X49,$B$1:$AT$1,"&lt;"&amp;23))</f>
        <v>-15</v>
      </c>
      <c r="BR49">
        <f>(RANK(_calc_라운드기준!Y49,_calc_라운드기준!$B49:$AT49,0)+COUNTIFS(_calc_라운드기준!$B49:$AT49,_calc_라운드기준!Y49,$B$1:$AT$1,"&lt;"&amp;24))-(RANK(Y49,$B49:$AT49,0)+COUNTIFS($B49:$AT49,Y49,$B$1:$AT$1,"&lt;"&amp;24))</f>
        <v>-1</v>
      </c>
      <c r="BS49">
        <f>(RANK(_calc_라운드기준!Z49,_calc_라운드기준!$B49:$AT49,0)+COUNTIFS(_calc_라운드기준!$B49:$AT49,_calc_라운드기준!Z49,$B$1:$AT$1,"&lt;"&amp;25))-(RANK(Z49,$B49:$AT49,0)+COUNTIFS($B49:$AT49,Z49,$B$1:$AT$1,"&lt;"&amp;25))</f>
        <v>-25</v>
      </c>
      <c r="BT49">
        <f>(RANK(_calc_라운드기준!AA49,_calc_라운드기준!$B49:$AT49,0)+COUNTIFS(_calc_라운드기준!$B49:$AT49,_calc_라운드기준!AA49,$B$1:$AT$1,"&lt;"&amp;26))-(RANK(AA49,$B49:$AT49,0)+COUNTIFS($B49:$AT49,AA49,$B$1:$AT$1,"&lt;"&amp;26))</f>
        <v>-3</v>
      </c>
      <c r="BU49">
        <f>(RANK(_calc_라운드기준!AB49,_calc_라운드기준!$B49:$AT49,0)+COUNTIFS(_calc_라운드기준!$B49:$AT49,_calc_라운드기준!AB49,$B$1:$AT$1,"&lt;"&amp;27))-(RANK(AB49,$B49:$AT49,0)+COUNTIFS($B49:$AT49,AB49,$B$1:$AT$1,"&lt;"&amp;27))</f>
        <v>-19</v>
      </c>
      <c r="BV49">
        <f>(RANK(_calc_라운드기준!AC49,_calc_라운드기준!$B49:$AT49,0)+COUNTIFS(_calc_라운드기준!$B49:$AT49,_calc_라운드기준!AC49,$B$1:$AT$1,"&lt;"&amp;28))-(RANK(AC49,$B49:$AT49,0)+COUNTIFS($B49:$AT49,AC49,$B$1:$AT$1,"&lt;"&amp;28))</f>
        <v>-12</v>
      </c>
      <c r="BW49">
        <f>(RANK(_calc_라운드기준!AD49,_calc_라운드기준!$B49:$AT49,0)+COUNTIFS(_calc_라운드기준!$B49:$AT49,_calc_라운드기준!AD49,$B$1:$AT$1,"&lt;"&amp;29))-(RANK(AD49,$B49:$AT49,0)+COUNTIFS($B49:$AT49,AD49,$B$1:$AT$1,"&lt;"&amp;29))</f>
        <v>-1</v>
      </c>
      <c r="BX49">
        <f>(RANK(_calc_라운드기준!AE49,_calc_라운드기준!$B49:$AT49,0)+COUNTIFS(_calc_라운드기준!$B49:$AT49,_calc_라운드기준!AE49,$B$1:$AT$1,"&lt;"&amp;30))-(RANK(AE49,$B49:$AT49,0)+COUNTIFS($B49:$AT49,AE49,$B$1:$AT$1,"&lt;"&amp;30))</f>
        <v>18</v>
      </c>
      <c r="BY49">
        <f>(RANK(_calc_라운드기준!AF49,_calc_라운드기준!$B49:$AT49,0)+COUNTIFS(_calc_라운드기준!$B49:$AT49,_calc_라운드기준!AF49,$B$1:$AT$1,"&lt;"&amp;31))-(RANK(AF49,$B49:$AT49,0)+COUNTIFS($B49:$AT49,AF49,$B$1:$AT$1,"&lt;"&amp;31))</f>
        <v>4</v>
      </c>
      <c r="BZ49">
        <f>(RANK(_calc_라운드기준!AG49,_calc_라운드기준!$B49:$AT49,0)+COUNTIFS(_calc_라운드기준!$B49:$AT49,_calc_라운드기준!AG49,$B$1:$AT$1,"&lt;"&amp;32))-(RANK(AG49,$B49:$AT49,0)+COUNTIFS($B49:$AT49,AG49,$B$1:$AT$1,"&lt;"&amp;32))</f>
        <v>-9</v>
      </c>
      <c r="CA49">
        <f>(RANK(_calc_라운드기준!AH49,_calc_라운드기준!$B49:$AT49,0)+COUNTIFS(_calc_라운드기준!$B49:$AT49,_calc_라운드기준!AH49,$B$1:$AT$1,"&lt;"&amp;33))-(RANK(AH49,$B49:$AT49,0)+COUNTIFS($B49:$AT49,AH49,$B$1:$AT$1,"&lt;"&amp;33))</f>
        <v>28</v>
      </c>
      <c r="CB49">
        <f>(RANK(_calc_라운드기준!AI49,_calc_라운드기준!$B49:$AT49,0)+COUNTIFS(_calc_라운드기준!$B49:$AT49,_calc_라운드기준!AI49,$B$1:$AT$1,"&lt;"&amp;34))-(RANK(AI49,$B49:$AT49,0)+COUNTIFS($B49:$AT49,AI49,$B$1:$AT$1,"&lt;"&amp;34))</f>
        <v>17</v>
      </c>
      <c r="CC49">
        <f>(RANK(_calc_라운드기준!AJ49,_calc_라운드기준!$B49:$AT49,0)+COUNTIFS(_calc_라운드기준!$B49:$AT49,_calc_라운드기준!AJ49,$B$1:$AT$1,"&lt;"&amp;35))-(RANK(AJ49,$B49:$AT49,0)+COUNTIFS($B49:$AT49,AJ49,$B$1:$AT$1,"&lt;"&amp;35))</f>
        <v>17</v>
      </c>
      <c r="CD49">
        <f>(RANK(_calc_라운드기준!AK49,_calc_라운드기준!$B49:$AT49,0)+COUNTIFS(_calc_라운드기준!$B49:$AT49,_calc_라운드기준!AK49,$B$1:$AT$1,"&lt;"&amp;36))-(RANK(AK49,$B49:$AT49,0)+COUNTIFS($B49:$AT49,AK49,$B$1:$AT$1,"&lt;"&amp;36))</f>
        <v>3</v>
      </c>
      <c r="CE49">
        <f>(RANK(_calc_라운드기준!AL49,_calc_라운드기준!$B49:$AT49,0)+COUNTIFS(_calc_라운드기준!$B49:$AT49,_calc_라운드기준!AL49,$B$1:$AT$1,"&lt;"&amp;37))-(RANK(AL49,$B49:$AT49,0)+COUNTIFS($B49:$AT49,AL49,$B$1:$AT$1,"&lt;"&amp;37))</f>
        <v>-6</v>
      </c>
      <c r="CF49">
        <f>(RANK(_calc_라운드기준!AM49,_calc_라운드기준!$B49:$AT49,0)+COUNTIFS(_calc_라운드기준!$B49:$AT49,_calc_라운드기준!AM49,$B$1:$AT$1,"&lt;"&amp;38))-(RANK(AM49,$B49:$AT49,0)+COUNTIFS($B49:$AT49,AM49,$B$1:$AT$1,"&lt;"&amp;38))</f>
        <v>5</v>
      </c>
      <c r="CG49">
        <f>(RANK(_calc_라운드기준!AN49,_calc_라운드기준!$B49:$AT49,0)+COUNTIFS(_calc_라운드기준!$B49:$AT49,_calc_라운드기준!AN49,$B$1:$AT$1,"&lt;"&amp;39))-(RANK(AN49,$B49:$AT49,0)+COUNTIFS($B49:$AT49,AN49,$B$1:$AT$1,"&lt;"&amp;39))</f>
        <v>-29</v>
      </c>
      <c r="CH49">
        <f>(RANK(_calc_라운드기준!AO49,_calc_라운드기준!$B49:$AT49,0)+COUNTIFS(_calc_라운드기준!$B49:$AT49,_calc_라운드기준!AO49,$B$1:$AT$1,"&lt;"&amp;40))-(RANK(AO49,$B49:$AT49,0)+COUNTIFS($B49:$AT49,AO49,$B$1:$AT$1,"&lt;"&amp;40))</f>
        <v>-4</v>
      </c>
      <c r="CI49">
        <f>(RANK(_calc_라운드기준!AP49,_calc_라운드기준!$B49:$AT49,0)+COUNTIFS(_calc_라운드기준!$B49:$AT49,_calc_라운드기준!AP49,$B$1:$AT$1,"&lt;"&amp;41))-(RANK(AP49,$B49:$AT49,0)+COUNTIFS($B49:$AT49,AP49,$B$1:$AT$1,"&lt;"&amp;41))</f>
        <v>3</v>
      </c>
      <c r="CJ49">
        <f>(RANK(_calc_라운드기준!AQ49,_calc_라운드기준!$B49:$AT49,0)+COUNTIFS(_calc_라운드기준!$B49:$AT49,_calc_라운드기준!AQ49,$B$1:$AT$1,"&lt;"&amp;42))-(RANK(AQ49,$B49:$AT49,0)+COUNTIFS($B49:$AT49,AQ49,$B$1:$AT$1,"&lt;"&amp;42))</f>
        <v>-4</v>
      </c>
      <c r="CK49">
        <f>(RANK(_calc_라운드기준!AR49,_calc_라운드기준!$B49:$AT49,0)+COUNTIFS(_calc_라운드기준!$B49:$AT49,_calc_라운드기준!AR49,$B$1:$AT$1,"&lt;"&amp;43))-(RANK(AR49,$B49:$AT49,0)+COUNTIFS($B49:$AT49,AR49,$B$1:$AT$1,"&lt;"&amp;43))</f>
        <v>1</v>
      </c>
      <c r="CL49">
        <f>(RANK(_calc_라운드기준!AS49,_calc_라운드기준!$B49:$AT49,0)+COUNTIFS(_calc_라운드기준!$B49:$AT49,_calc_라운드기준!AS49,$B$1:$AT$1,"&lt;"&amp;44))-(RANK(AS49,$B49:$AT49,0)+COUNTIFS($B49:$AT49,AS49,$B$1:$AT$1,"&lt;"&amp;44))</f>
        <v>22</v>
      </c>
      <c r="CM49">
        <f>(RANK(_calc_라운드기준!AT49,_calc_라운드기준!$B49:$AT49,0)+COUNTIFS(_calc_라운드기준!$B49:$AT49,_calc_라운드기준!AT49,$B$1:$AT$1,"&lt;"&amp;45))-(RANK(AT49,$B49:$AT49,0)+COUNTIFS($B49:$AT49,AT49,$B$1:$AT$1,"&lt;"&amp;45))</f>
        <v>7</v>
      </c>
      <c r="CN49">
        <f t="shared" si="45"/>
        <v>14</v>
      </c>
      <c r="CO49">
        <f t="shared" si="46"/>
        <v>20</v>
      </c>
      <c r="CP49">
        <f t="shared" si="47"/>
        <v>24</v>
      </c>
      <c r="CQ49">
        <f t="shared" si="48"/>
        <v>31</v>
      </c>
      <c r="CR49">
        <f t="shared" si="49"/>
        <v>39</v>
      </c>
      <c r="CS49">
        <f t="shared" si="50"/>
        <v>10</v>
      </c>
      <c r="CT49">
        <f t="shared" si="51"/>
        <v>21</v>
      </c>
      <c r="CU49">
        <f t="shared" si="52"/>
        <v>45</v>
      </c>
      <c r="CV49">
        <f t="shared" si="53"/>
        <v>43</v>
      </c>
      <c r="CW49">
        <f t="shared" si="54"/>
        <v>27</v>
      </c>
      <c r="CX49">
        <f t="shared" si="55"/>
        <v>15</v>
      </c>
      <c r="CY49">
        <f t="shared" si="56"/>
        <v>11</v>
      </c>
      <c r="CZ49">
        <f t="shared" si="57"/>
        <v>22</v>
      </c>
      <c r="DA49">
        <f t="shared" si="58"/>
        <v>2</v>
      </c>
      <c r="DB49">
        <f t="shared" si="59"/>
        <v>37</v>
      </c>
      <c r="DC49">
        <f t="shared" si="60"/>
        <v>19</v>
      </c>
      <c r="DD49">
        <f t="shared" si="61"/>
        <v>29</v>
      </c>
      <c r="DE49">
        <f t="shared" si="62"/>
        <v>9</v>
      </c>
      <c r="DF49">
        <f t="shared" si="63"/>
        <v>35</v>
      </c>
      <c r="DG49">
        <f t="shared" si="64"/>
        <v>28</v>
      </c>
      <c r="DH49">
        <f t="shared" si="65"/>
        <v>5</v>
      </c>
      <c r="DI49">
        <f t="shared" si="66"/>
        <v>4</v>
      </c>
      <c r="DJ49">
        <f t="shared" si="67"/>
        <v>40</v>
      </c>
      <c r="DK49">
        <f t="shared" si="68"/>
        <v>25</v>
      </c>
      <c r="DL49">
        <f t="shared" si="69"/>
        <v>42</v>
      </c>
      <c r="DM49">
        <f t="shared" si="70"/>
        <v>30</v>
      </c>
      <c r="DN49">
        <f t="shared" si="71"/>
        <v>41</v>
      </c>
      <c r="DO49">
        <f t="shared" si="72"/>
        <v>38</v>
      </c>
      <c r="DP49">
        <f t="shared" si="73"/>
        <v>26</v>
      </c>
      <c r="DQ49">
        <f t="shared" si="74"/>
        <v>6</v>
      </c>
      <c r="DR49">
        <f t="shared" si="75"/>
        <v>16</v>
      </c>
      <c r="DS49">
        <f t="shared" si="76"/>
        <v>36</v>
      </c>
      <c r="DT49">
        <f t="shared" si="77"/>
        <v>1</v>
      </c>
      <c r="DU49">
        <f t="shared" si="78"/>
        <v>7</v>
      </c>
      <c r="DV49">
        <f t="shared" si="79"/>
        <v>8</v>
      </c>
      <c r="DW49">
        <f t="shared" si="80"/>
        <v>17</v>
      </c>
      <c r="DX49">
        <f t="shared" si="81"/>
        <v>34</v>
      </c>
      <c r="DY49">
        <f t="shared" si="82"/>
        <v>13</v>
      </c>
      <c r="DZ49">
        <f t="shared" si="83"/>
        <v>44</v>
      </c>
      <c r="EA49">
        <f t="shared" si="84"/>
        <v>32</v>
      </c>
      <c r="EB49">
        <f t="shared" si="85"/>
        <v>18</v>
      </c>
      <c r="EC49">
        <f t="shared" si="86"/>
        <v>33</v>
      </c>
      <c r="ED49">
        <f t="shared" si="87"/>
        <v>23</v>
      </c>
      <c r="EE49">
        <f t="shared" si="88"/>
        <v>3</v>
      </c>
      <c r="EF49">
        <f t="shared" si="89"/>
        <v>12</v>
      </c>
    </row>
    <row r="50" spans="1:136" ht="16.5" customHeight="1">
      <c r="A50">
        <f>_calc_라운드기준!A50</f>
        <v>1196</v>
      </c>
      <c r="B50">
        <f>INDEX(_calc_누적빈도!B:B,$A50)-INDEX(_calc_누적빈도!B:B,$A50-기준300회_후보!$B$1)</f>
        <v>35</v>
      </c>
      <c r="C50">
        <f>INDEX(_calc_누적빈도!C:C,$A50)-INDEX(_calc_누적빈도!C:C,$A50-기준300회_후보!$B$1)</f>
        <v>34</v>
      </c>
      <c r="D50">
        <f>INDEX(_calc_누적빈도!D:D,$A50)-INDEX(_calc_누적빈도!D:D,$A50-기준300회_후보!$B$1)</f>
        <v>50</v>
      </c>
      <c r="E50">
        <f>INDEX(_calc_누적빈도!E:E,$A50)-INDEX(_calc_누적빈도!E:E,$A50-기준300회_후보!$B$1)</f>
        <v>35</v>
      </c>
      <c r="F50">
        <f>INDEX(_calc_누적빈도!F:F,$A50)-INDEX(_calc_누적빈도!F:F,$A50-기준300회_후보!$B$1)</f>
        <v>27</v>
      </c>
      <c r="G50">
        <f>INDEX(_calc_누적빈도!G:G,$A50)-INDEX(_calc_누적빈도!G:G,$A50-기준300회_후보!$B$1)</f>
        <v>50</v>
      </c>
      <c r="H50">
        <f>INDEX(_calc_누적빈도!H:H,$A50)-INDEX(_calc_누적빈도!H:H,$A50-기준300회_후보!$B$1)</f>
        <v>48</v>
      </c>
      <c r="I50">
        <f>INDEX(_calc_누적빈도!I:I,$A50)-INDEX(_calc_누적빈도!I:I,$A50-기준300회_후보!$B$1)</f>
        <v>31</v>
      </c>
      <c r="J50">
        <f>INDEX(_calc_누적빈도!J:J,$A50)-INDEX(_calc_누적빈도!J:J,$A50-기준300회_후보!$B$1)</f>
        <v>38</v>
      </c>
      <c r="K50">
        <f>INDEX(_calc_누적빈도!K:K,$A50)-INDEX(_calc_누적빈도!K:K,$A50-기준300회_후보!$B$1)</f>
        <v>32</v>
      </c>
      <c r="L50">
        <f>INDEX(_calc_누적빈도!L:L,$A50)-INDEX(_calc_누적빈도!L:L,$A50-기준300회_후보!$B$1)</f>
        <v>41</v>
      </c>
      <c r="M50">
        <f>INDEX(_calc_누적빈도!M:M,$A50)-INDEX(_calc_누적빈도!M:M,$A50-기준300회_후보!$B$1)</f>
        <v>48</v>
      </c>
      <c r="N50">
        <f>INDEX(_calc_누적빈도!N:N,$A50)-INDEX(_calc_누적빈도!N:N,$A50-기준300회_후보!$B$1)</f>
        <v>48</v>
      </c>
      <c r="O50">
        <f>INDEX(_calc_누적빈도!O:O,$A50)-INDEX(_calc_누적빈도!O:O,$A50-기준300회_후보!$B$1)</f>
        <v>42</v>
      </c>
      <c r="P50">
        <f>INDEX(_calc_누적빈도!P:P,$A50)-INDEX(_calc_누적빈도!P:P,$A50-기준300회_후보!$B$1)</f>
        <v>40</v>
      </c>
      <c r="Q50">
        <f>INDEX(_calc_누적빈도!Q:Q,$A50)-INDEX(_calc_누적빈도!Q:Q,$A50-기준300회_후보!$B$1)</f>
        <v>48</v>
      </c>
      <c r="R50">
        <f>INDEX(_calc_누적빈도!R:R,$A50)-INDEX(_calc_누적빈도!R:R,$A50-기준300회_후보!$B$1)</f>
        <v>35</v>
      </c>
      <c r="S50">
        <f>INDEX(_calc_누적빈도!S:S,$A50)-INDEX(_calc_누적빈도!S:S,$A50-기준300회_후보!$B$1)</f>
        <v>43</v>
      </c>
      <c r="T50">
        <f>INDEX(_calc_누적빈도!T:T,$A50)-INDEX(_calc_누적빈도!T:T,$A50-기준300회_후보!$B$1)</f>
        <v>40</v>
      </c>
      <c r="U50">
        <f>INDEX(_calc_누적빈도!U:U,$A50)-INDEX(_calc_누적빈도!U:U,$A50-기준300회_후보!$B$1)</f>
        <v>39</v>
      </c>
      <c r="V50">
        <f>INDEX(_calc_누적빈도!V:V,$A50)-INDEX(_calc_누적빈도!V:V,$A50-기준300회_후보!$B$1)</f>
        <v>47</v>
      </c>
      <c r="W50">
        <f>INDEX(_calc_누적빈도!W:W,$A50)-INDEX(_calc_누적빈도!W:W,$A50-기준300회_후보!$B$1)</f>
        <v>43</v>
      </c>
      <c r="X50">
        <f>INDEX(_calc_누적빈도!X:X,$A50)-INDEX(_calc_누적빈도!X:X,$A50-기준300회_후보!$B$1)</f>
        <v>39</v>
      </c>
      <c r="Y50">
        <f>INDEX(_calc_누적빈도!Y:Y,$A50)-INDEX(_calc_누적빈도!Y:Y,$A50-기준300회_후보!$B$1)</f>
        <v>42</v>
      </c>
      <c r="Z50">
        <f>INDEX(_calc_누적빈도!Z:Z,$A50)-INDEX(_calc_누적빈도!Z:Z,$A50-기준300회_후보!$B$1)</f>
        <v>30</v>
      </c>
      <c r="AA50">
        <f>INDEX(_calc_누적빈도!AA:AA,$A50)-INDEX(_calc_누적빈도!AA:AA,$A50-기준300회_후보!$B$1)</f>
        <v>39</v>
      </c>
      <c r="AB50">
        <f>INDEX(_calc_누적빈도!AB:AB,$A50)-INDEX(_calc_누적빈도!AB:AB,$A50-기준300회_후보!$B$1)</f>
        <v>41</v>
      </c>
      <c r="AC50">
        <f>INDEX(_calc_누적빈도!AC:AC,$A50)-INDEX(_calc_누적빈도!AC:AC,$A50-기준300회_후보!$B$1)</f>
        <v>38</v>
      </c>
      <c r="AD50">
        <f>INDEX(_calc_누적빈도!AD:AD,$A50)-INDEX(_calc_누적빈도!AD:AD,$A50-기준300회_후보!$B$1)</f>
        <v>41</v>
      </c>
      <c r="AE50">
        <f>INDEX(_calc_누적빈도!AE:AE,$A50)-INDEX(_calc_누적빈도!AE:AE,$A50-기준300회_후보!$B$1)</f>
        <v>42</v>
      </c>
      <c r="AF50">
        <f>INDEX(_calc_누적빈도!AF:AF,$A50)-INDEX(_calc_누적빈도!AF:AF,$A50-기준300회_후보!$B$1)</f>
        <v>38</v>
      </c>
      <c r="AG50">
        <f>INDEX(_calc_누적빈도!AG:AG,$A50)-INDEX(_calc_누적빈도!AG:AG,$A50-기준300회_후보!$B$1)</f>
        <v>35</v>
      </c>
      <c r="AH50">
        <f>INDEX(_calc_누적빈도!AH:AH,$A50)-INDEX(_calc_누적빈도!AH:AH,$A50-기준300회_후보!$B$1)</f>
        <v>45</v>
      </c>
      <c r="AI50">
        <f>INDEX(_calc_누적빈도!AI:AI,$A50)-INDEX(_calc_누적빈도!AI:AI,$A50-기준300회_후보!$B$1)</f>
        <v>40</v>
      </c>
      <c r="AJ50">
        <f>INDEX(_calc_누적빈도!AJ:AJ,$A50)-INDEX(_calc_누적빈도!AJ:AJ,$A50-기준300회_후보!$B$1)</f>
        <v>49</v>
      </c>
      <c r="AK50">
        <f>INDEX(_calc_누적빈도!AK:AK,$A50)-INDEX(_calc_누적빈도!AK:AK,$A50-기준300회_후보!$B$1)</f>
        <v>42</v>
      </c>
      <c r="AL50">
        <f>INDEX(_calc_누적빈도!AL:AL,$A50)-INDEX(_calc_누적빈도!AL:AL,$A50-기준300회_후보!$B$1)</f>
        <v>45</v>
      </c>
      <c r="AM50">
        <f>INDEX(_calc_누적빈도!AM:AM,$A50)-INDEX(_calc_누적빈도!AM:AM,$A50-기준300회_후보!$B$1)</f>
        <v>46</v>
      </c>
      <c r="AN50">
        <f>INDEX(_calc_누적빈도!AN:AN,$A50)-INDEX(_calc_누적빈도!AN:AN,$A50-기준300회_후보!$B$1)</f>
        <v>34</v>
      </c>
      <c r="AO50">
        <f>INDEX(_calc_누적빈도!AO:AO,$A50)-INDEX(_calc_누적빈도!AO:AO,$A50-기준300회_후보!$B$1)</f>
        <v>39</v>
      </c>
      <c r="AP50">
        <f>INDEX(_calc_누적빈도!AP:AP,$A50)-INDEX(_calc_누적빈도!AP:AP,$A50-기준300회_후보!$B$1)</f>
        <v>34</v>
      </c>
      <c r="AQ50">
        <f>INDEX(_calc_누적빈도!AQ:AQ,$A50)-INDEX(_calc_누적빈도!AQ:AQ,$A50-기준300회_후보!$B$1)</f>
        <v>36</v>
      </c>
      <c r="AR50">
        <f>INDEX(_calc_누적빈도!AR:AR,$A50)-INDEX(_calc_누적빈도!AR:AR,$A50-기준300회_후보!$B$1)</f>
        <v>29</v>
      </c>
      <c r="AS50">
        <f>INDEX(_calc_누적빈도!AS:AS,$A50)-INDEX(_calc_누적빈도!AS:AS,$A50-기준300회_후보!$B$1)</f>
        <v>41</v>
      </c>
      <c r="AT50">
        <f>INDEX(_calc_누적빈도!AT:AT,$A50)-INDEX(_calc_누적빈도!AT:AT,$A50-기준300회_후보!$B$1)</f>
        <v>41</v>
      </c>
      <c r="AU50">
        <f>(RANK(_calc_라운드기준!B50,_calc_라운드기준!$B50:$AT50,0)+COUNTIFS(_calc_라운드기준!$B50:$AT50,_calc_라운드기준!B50,$B$1:$AT$1,"&lt;"&amp;1))-(RANK(B50,$B50:$AT50,0)+COUNTIFS($B50:$AT50,B50,$B$1:$AT$1,"&lt;"&amp;1))</f>
        <v>4</v>
      </c>
      <c r="AV50">
        <f>(RANK(_calc_라운드기준!C50,_calc_라운드기준!$B50:$AT50,0)+COUNTIFS(_calc_라운드기준!$B50:$AT50,_calc_라운드기준!C50,$B$1:$AT$1,"&lt;"&amp;2))-(RANK(C50,$B50:$AT50,0)+COUNTIFS($B50:$AT50,C50,$B$1:$AT$1,"&lt;"&amp;2))</f>
        <v>1</v>
      </c>
      <c r="AW50">
        <f>(RANK(_calc_라운드기준!D50,_calc_라운드기준!$B50:$AT50,0)+COUNTIFS(_calc_라운드기준!$B50:$AT50,_calc_라운드기준!D50,$B$1:$AT$1,"&lt;"&amp;3))-(RANK(D50,$B50:$AT50,0)+COUNTIFS($B50:$AT50,D50,$B$1:$AT$1,"&lt;"&amp;3))</f>
        <v>0</v>
      </c>
      <c r="AX50">
        <f>(RANK(_calc_라운드기준!E50,_calc_라운드기준!$B50:$AT50,0)+COUNTIFS(_calc_라운드기준!$B50:$AT50,_calc_라운드기준!E50,$B$1:$AT$1,"&lt;"&amp;4))-(RANK(E50,$B50:$AT50,0)+COUNTIFS($B50:$AT50,E50,$B$1:$AT$1,"&lt;"&amp;4))</f>
        <v>-4</v>
      </c>
      <c r="AY50">
        <f>(RANK(_calc_라운드기준!F50,_calc_라운드기준!$B50:$AT50,0)+COUNTIFS(_calc_라운드기준!$B50:$AT50,_calc_라운드기준!F50,$B$1:$AT$1,"&lt;"&amp;5))-(RANK(F50,$B50:$AT50,0)+COUNTIFS($B50:$AT50,F50,$B$1:$AT$1,"&lt;"&amp;5))</f>
        <v>-13</v>
      </c>
      <c r="AZ50">
        <f>(RANK(_calc_라운드기준!G50,_calc_라운드기준!$B50:$AT50,0)+COUNTIFS(_calc_라운드기준!$B50:$AT50,_calc_라운드기준!G50,$B$1:$AT$1,"&lt;"&amp;6))-(RANK(G50,$B50:$AT50,0)+COUNTIFS($B50:$AT50,G50,$B$1:$AT$1,"&lt;"&amp;6))</f>
        <v>3</v>
      </c>
      <c r="BA50">
        <f>(RANK(_calc_라운드기준!H50,_calc_라운드기준!$B50:$AT50,0)+COUNTIFS(_calc_라운드기준!$B50:$AT50,_calc_라운드기준!H50,$B$1:$AT$1,"&lt;"&amp;7))-(RANK(H50,$B50:$AT50,0)+COUNTIFS($B50:$AT50,H50,$B$1:$AT$1,"&lt;"&amp;7))</f>
        <v>2</v>
      </c>
      <c r="BB50">
        <f>(RANK(_calc_라운드기준!I50,_calc_라운드기준!$B50:$AT50,0)+COUNTIFS(_calc_라운드기준!$B50:$AT50,_calc_라운드기준!I50,$B$1:$AT$1,"&lt;"&amp;8))-(RANK(I50,$B50:$AT50,0)+COUNTIFS($B50:$AT50,I50,$B$1:$AT$1,"&lt;"&amp;8))</f>
        <v>-32</v>
      </c>
      <c r="BC50">
        <f>(RANK(_calc_라운드기준!J50,_calc_라운드기준!$B50:$AT50,0)+COUNTIFS(_calc_라운드기준!$B50:$AT50,_calc_라운드기준!J50,$B$1:$AT$1,"&lt;"&amp;9))-(RANK(J50,$B50:$AT50,0)+COUNTIFS($B50:$AT50,J50,$B$1:$AT$1,"&lt;"&amp;9))</f>
        <v>-27</v>
      </c>
      <c r="BD50">
        <f>(RANK(_calc_라운드기준!K50,_calc_라운드기준!$B50:$AT50,0)+COUNTIFS(_calc_라운드기준!$B50:$AT50,_calc_라운드기준!K50,$B$1:$AT$1,"&lt;"&amp;10))-(RANK(K50,$B50:$AT50,0)+COUNTIFS($B50:$AT50,K50,$B$1:$AT$1,"&lt;"&amp;10))</f>
        <v>-1</v>
      </c>
      <c r="BE50">
        <f>(RANK(_calc_라운드기준!L50,_calc_라운드기준!$B50:$AT50,0)+COUNTIFS(_calc_라운드기준!$B50:$AT50,_calc_라운드기준!L50,$B$1:$AT$1,"&lt;"&amp;11))-(RANK(L50,$B50:$AT50,0)+COUNTIFS($B50:$AT50,L50,$B$1:$AT$1,"&lt;"&amp;11))</f>
        <v>-2</v>
      </c>
      <c r="BF50">
        <f>(RANK(_calc_라운드기준!M50,_calc_라운드기준!$B50:$AT50,0)+COUNTIFS(_calc_라운드기준!$B50:$AT50,_calc_라운드기준!M50,$B$1:$AT$1,"&lt;"&amp;12))-(RANK(M50,$B50:$AT50,0)+COUNTIFS($B50:$AT50,M50,$B$1:$AT$1,"&lt;"&amp;12))</f>
        <v>12</v>
      </c>
      <c r="BG50">
        <f>(RANK(_calc_라운드기준!N50,_calc_라운드기준!$B50:$AT50,0)+COUNTIFS(_calc_라운드기준!$B50:$AT50,_calc_라운드기준!N50,$B$1:$AT$1,"&lt;"&amp;13))-(RANK(N50,$B50:$AT50,0)+COUNTIFS($B50:$AT50,N50,$B$1:$AT$1,"&lt;"&amp;13))</f>
        <v>1</v>
      </c>
      <c r="BH50">
        <f>(RANK(_calc_라운드기준!O50,_calc_라운드기준!$B50:$AT50,0)+COUNTIFS(_calc_라운드기준!$B50:$AT50,_calc_라운드기준!O50,$B$1:$AT$1,"&lt;"&amp;14))-(RANK(O50,$B50:$AT50,0)+COUNTIFS($B50:$AT50,O50,$B$1:$AT$1,"&lt;"&amp;14))</f>
        <v>27</v>
      </c>
      <c r="BI50">
        <f>(RANK(_calc_라운드기준!P50,_calc_라운드기준!$B50:$AT50,0)+COUNTIFS(_calc_라운드기준!$B50:$AT50,_calc_라운드기준!P50,$B$1:$AT$1,"&lt;"&amp;15))-(RANK(P50,$B50:$AT50,0)+COUNTIFS($B50:$AT50,P50,$B$1:$AT$1,"&lt;"&amp;15))</f>
        <v>-12</v>
      </c>
      <c r="BJ50">
        <f>(RANK(_calc_라운드기준!Q50,_calc_라운드기준!$B50:$AT50,0)+COUNTIFS(_calc_라운드기준!$B50:$AT50,_calc_라운드기준!Q50,$B$1:$AT$1,"&lt;"&amp;16))-(RANK(Q50,$B50:$AT50,0)+COUNTIFS($B50:$AT50,Q50,$B$1:$AT$1,"&lt;"&amp;16))</f>
        <v>1</v>
      </c>
      <c r="BK50">
        <f>(RANK(_calc_라운드기준!R50,_calc_라운드기준!$B50:$AT50,0)+COUNTIFS(_calc_라운드기준!$B50:$AT50,_calc_라운드기준!R50,$B$1:$AT$1,"&lt;"&amp;17))-(RANK(R50,$B50:$AT50,0)+COUNTIFS($B50:$AT50,R50,$B$1:$AT$1,"&lt;"&amp;17))</f>
        <v>-12</v>
      </c>
      <c r="BL50">
        <f>(RANK(_calc_라운드기준!S50,_calc_라운드기준!$B50:$AT50,0)+COUNTIFS(_calc_라운드기준!$B50:$AT50,_calc_라운드기준!S50,$B$1:$AT$1,"&lt;"&amp;18))-(RANK(S50,$B50:$AT50,0)+COUNTIFS($B50:$AT50,S50,$B$1:$AT$1,"&lt;"&amp;18))</f>
        <v>13</v>
      </c>
      <c r="BM50">
        <f>(RANK(_calc_라운드기준!T50,_calc_라운드기준!$B50:$AT50,0)+COUNTIFS(_calc_라운드기준!$B50:$AT50,_calc_라운드기준!T50,$B$1:$AT$1,"&lt;"&amp;19))-(RANK(T50,$B50:$AT50,0)+COUNTIFS($B50:$AT50,T50,$B$1:$AT$1,"&lt;"&amp;19))</f>
        <v>-12</v>
      </c>
      <c r="BN50">
        <f>(RANK(_calc_라운드기준!U50,_calc_라운드기준!$B50:$AT50,0)+COUNTIFS(_calc_라운드기준!$B50:$AT50,_calc_라운드기준!U50,$B$1:$AT$1,"&lt;"&amp;20))-(RANK(U50,$B50:$AT50,0)+COUNTIFS($B50:$AT50,U50,$B$1:$AT$1,"&lt;"&amp;20))</f>
        <v>0</v>
      </c>
      <c r="BO50">
        <f>(RANK(_calc_라운드기준!V50,_calc_라운드기준!$B50:$AT50,0)+COUNTIFS(_calc_라운드기준!$B50:$AT50,_calc_라운드기준!V50,$B$1:$AT$1,"&lt;"&amp;21))-(RANK(V50,$B50:$AT50,0)+COUNTIFS($B50:$AT50,V50,$B$1:$AT$1,"&lt;"&amp;21))</f>
        <v>19</v>
      </c>
      <c r="BP50">
        <f>(RANK(_calc_라운드기준!W50,_calc_라운드기준!$B50:$AT50,0)+COUNTIFS(_calc_라운드기준!$B50:$AT50,_calc_라운드기준!W50,$B$1:$AT$1,"&lt;"&amp;22))-(RANK(W50,$B50:$AT50,0)+COUNTIFS($B50:$AT50,W50,$B$1:$AT$1,"&lt;"&amp;22))</f>
        <v>20</v>
      </c>
      <c r="BQ50">
        <f>(RANK(_calc_라운드기준!X50,_calc_라운드기준!$B50:$AT50,0)+COUNTIFS(_calc_라운드기준!$B50:$AT50,_calc_라운드기준!X50,$B$1:$AT$1,"&lt;"&amp;23))-(RANK(X50,$B50:$AT50,0)+COUNTIFS($B50:$AT50,X50,$B$1:$AT$1,"&lt;"&amp;23))</f>
        <v>-14</v>
      </c>
      <c r="BR50">
        <f>(RANK(_calc_라운드기준!Y50,_calc_라운드기준!$B50:$AT50,0)+COUNTIFS(_calc_라운드기준!$B50:$AT50,_calc_라운드기준!Y50,$B$1:$AT$1,"&lt;"&amp;24))-(RANK(Y50,$B50:$AT50,0)+COUNTIFS($B50:$AT50,Y50,$B$1:$AT$1,"&lt;"&amp;24))</f>
        <v>-1</v>
      </c>
      <c r="BS50">
        <f>(RANK(_calc_라운드기준!Z50,_calc_라운드기준!$B50:$AT50,0)+COUNTIFS(_calc_라운드기준!$B50:$AT50,_calc_라운드기준!Z50,$B$1:$AT$1,"&lt;"&amp;25))-(RANK(Z50,$B50:$AT50,0)+COUNTIFS($B50:$AT50,Z50,$B$1:$AT$1,"&lt;"&amp;25))</f>
        <v>-25</v>
      </c>
      <c r="BT50">
        <f>(RANK(_calc_라운드기준!AA50,_calc_라운드기준!$B50:$AT50,0)+COUNTIFS(_calc_라운드기준!$B50:$AT50,_calc_라운드기준!AA50,$B$1:$AT$1,"&lt;"&amp;26))-(RANK(AA50,$B50:$AT50,0)+COUNTIFS($B50:$AT50,AA50,$B$1:$AT$1,"&lt;"&amp;26))</f>
        <v>0</v>
      </c>
      <c r="BU50">
        <f>(RANK(_calc_라운드기준!AB50,_calc_라운드기준!$B50:$AT50,0)+COUNTIFS(_calc_라운드기준!$B50:$AT50,_calc_라운드기준!AB50,$B$1:$AT$1,"&lt;"&amp;27))-(RANK(AB50,$B50:$AT50,0)+COUNTIFS($B50:$AT50,AB50,$B$1:$AT$1,"&lt;"&amp;27))</f>
        <v>-17</v>
      </c>
      <c r="BV50">
        <f>(RANK(_calc_라운드기준!AC50,_calc_라운드기준!$B50:$AT50,0)+COUNTIFS(_calc_라운드기준!$B50:$AT50,_calc_라운드기준!AC50,$B$1:$AT$1,"&lt;"&amp;28))-(RANK(AC50,$B50:$AT50,0)+COUNTIFS($B50:$AT50,AC50,$B$1:$AT$1,"&lt;"&amp;28))</f>
        <v>-12</v>
      </c>
      <c r="BW50">
        <f>(RANK(_calc_라운드기준!AD50,_calc_라운드기준!$B50:$AT50,0)+COUNTIFS(_calc_라운드기준!$B50:$AT50,_calc_라운드기준!AD50,$B$1:$AT$1,"&lt;"&amp;29))-(RANK(AD50,$B50:$AT50,0)+COUNTIFS($B50:$AT50,AD50,$B$1:$AT$1,"&lt;"&amp;29))</f>
        <v>0</v>
      </c>
      <c r="BX50">
        <f>(RANK(_calc_라운드기준!AE50,_calc_라운드기준!$B50:$AT50,0)+COUNTIFS(_calc_라운드기준!$B50:$AT50,_calc_라운드기준!AE50,$B$1:$AT$1,"&lt;"&amp;30))-(RANK(AE50,$B50:$AT50,0)+COUNTIFS($B50:$AT50,AE50,$B$1:$AT$1,"&lt;"&amp;30))</f>
        <v>18</v>
      </c>
      <c r="BY50">
        <f>(RANK(_calc_라운드기준!AF50,_calc_라운드기준!$B50:$AT50,0)+COUNTIFS(_calc_라운드기준!$B50:$AT50,_calc_라운드기준!AF50,$B$1:$AT$1,"&lt;"&amp;31))-(RANK(AF50,$B50:$AT50,0)+COUNTIFS($B50:$AT50,AF50,$B$1:$AT$1,"&lt;"&amp;31))</f>
        <v>3</v>
      </c>
      <c r="BZ50">
        <f>(RANK(_calc_라운드기준!AG50,_calc_라운드기준!$B50:$AT50,0)+COUNTIFS(_calc_라운드기준!$B50:$AT50,_calc_라운드기준!AG50,$B$1:$AT$1,"&lt;"&amp;32))-(RANK(AG50,$B50:$AT50,0)+COUNTIFS($B50:$AT50,AG50,$B$1:$AT$1,"&lt;"&amp;32))</f>
        <v>-8</v>
      </c>
      <c r="CA50">
        <f>(RANK(_calc_라운드기준!AH50,_calc_라운드기준!$B50:$AT50,0)+COUNTIFS(_calc_라운드기준!$B50:$AT50,_calc_라운드기준!AH50,$B$1:$AT$1,"&lt;"&amp;33))-(RANK(AH50,$B50:$AT50,0)+COUNTIFS($B50:$AT50,AH50,$B$1:$AT$1,"&lt;"&amp;33))</f>
        <v>26</v>
      </c>
      <c r="CB50">
        <f>(RANK(_calc_라운드기준!AI50,_calc_라운드기준!$B50:$AT50,0)+COUNTIFS(_calc_라운드기준!$B50:$AT50,_calc_라운드기준!AI50,$B$1:$AT$1,"&lt;"&amp;34))-(RANK(AI50,$B50:$AT50,0)+COUNTIFS($B50:$AT50,AI50,$B$1:$AT$1,"&lt;"&amp;34))</f>
        <v>17</v>
      </c>
      <c r="CC50">
        <f>(RANK(_calc_라운드기준!AJ50,_calc_라운드기준!$B50:$AT50,0)+COUNTIFS(_calc_라운드기준!$B50:$AT50,_calc_라운드기준!AJ50,$B$1:$AT$1,"&lt;"&amp;35))-(RANK(AJ50,$B50:$AT50,0)+COUNTIFS($B50:$AT50,AJ50,$B$1:$AT$1,"&lt;"&amp;35))</f>
        <v>18</v>
      </c>
      <c r="CD50">
        <f>(RANK(_calc_라운드기준!AK50,_calc_라운드기준!$B50:$AT50,0)+COUNTIFS(_calc_라운드기준!$B50:$AT50,_calc_라운드기준!AK50,$B$1:$AT$1,"&lt;"&amp;36))-(RANK(AK50,$B50:$AT50,0)+COUNTIFS($B50:$AT50,AK50,$B$1:$AT$1,"&lt;"&amp;36))</f>
        <v>5</v>
      </c>
      <c r="CE50">
        <f>(RANK(_calc_라운드기준!AL50,_calc_라운드기준!$B50:$AT50,0)+COUNTIFS(_calc_라운드기준!$B50:$AT50,_calc_라운드기준!AL50,$B$1:$AT$1,"&lt;"&amp;37))-(RANK(AL50,$B50:$AT50,0)+COUNTIFS($B50:$AT50,AL50,$B$1:$AT$1,"&lt;"&amp;37))</f>
        <v>-7</v>
      </c>
      <c r="CF50">
        <f>(RANK(_calc_라운드기준!AM50,_calc_라운드기준!$B50:$AT50,0)+COUNTIFS(_calc_라운드기준!$B50:$AT50,_calc_라운드기준!AM50,$B$1:$AT$1,"&lt;"&amp;38))-(RANK(AM50,$B50:$AT50,0)+COUNTIFS($B50:$AT50,AM50,$B$1:$AT$1,"&lt;"&amp;38))</f>
        <v>6</v>
      </c>
      <c r="CG50">
        <f>(RANK(_calc_라운드기준!AN50,_calc_라운드기준!$B50:$AT50,0)+COUNTIFS(_calc_라운드기준!$B50:$AT50,_calc_라운드기준!AN50,$B$1:$AT$1,"&lt;"&amp;39))-(RANK(AN50,$B50:$AT50,0)+COUNTIFS($B50:$AT50,AN50,$B$1:$AT$1,"&lt;"&amp;39))</f>
        <v>-30</v>
      </c>
      <c r="CH50">
        <f>(RANK(_calc_라운드기준!AO50,_calc_라운드기준!$B50:$AT50,0)+COUNTIFS(_calc_라운드기준!$B50:$AT50,_calc_라운드기준!AO50,$B$1:$AT$1,"&lt;"&amp;40))-(RANK(AO50,$B50:$AT50,0)+COUNTIFS($B50:$AT50,AO50,$B$1:$AT$1,"&lt;"&amp;40))</f>
        <v>-6</v>
      </c>
      <c r="CI50">
        <f>(RANK(_calc_라운드기준!AP50,_calc_라운드기준!$B50:$AT50,0)+COUNTIFS(_calc_라운드기준!$B50:$AT50,_calc_라운드기준!AP50,$B$1:$AT$1,"&lt;"&amp;41))-(RANK(AP50,$B50:$AT50,0)+COUNTIFS($B50:$AT50,AP50,$B$1:$AT$1,"&lt;"&amp;41))</f>
        <v>3</v>
      </c>
      <c r="CJ50">
        <f>(RANK(_calc_라운드기준!AQ50,_calc_라운드기준!$B50:$AT50,0)+COUNTIFS(_calc_라운드기준!$B50:$AT50,_calc_라운드기준!AQ50,$B$1:$AT$1,"&lt;"&amp;42))-(RANK(AQ50,$B50:$AT50,0)+COUNTIFS($B50:$AT50,AQ50,$B$1:$AT$1,"&lt;"&amp;42))</f>
        <v>-3</v>
      </c>
      <c r="CK50">
        <f>(RANK(_calc_라운드기준!AR50,_calc_라운드기준!$B50:$AT50,0)+COUNTIFS(_calc_라운드기준!$B50:$AT50,_calc_라운드기준!AR50,$B$1:$AT$1,"&lt;"&amp;43))-(RANK(AR50,$B50:$AT50,0)+COUNTIFS($B50:$AT50,AR50,$B$1:$AT$1,"&lt;"&amp;43))</f>
        <v>0</v>
      </c>
      <c r="CL50">
        <f>(RANK(_calc_라운드기준!AS50,_calc_라운드기준!$B50:$AT50,0)+COUNTIFS(_calc_라운드기준!$B50:$AT50,_calc_라운드기준!AS50,$B$1:$AT$1,"&lt;"&amp;44))-(RANK(AS50,$B50:$AT50,0)+COUNTIFS($B50:$AT50,AS50,$B$1:$AT$1,"&lt;"&amp;44))</f>
        <v>24</v>
      </c>
      <c r="CM50">
        <f>(RANK(_calc_라운드기준!AT50,_calc_라운드기준!$B50:$AT50,0)+COUNTIFS(_calc_라운드기준!$B50:$AT50,_calc_라운드기준!AT50,$B$1:$AT$1,"&lt;"&amp;45))-(RANK(AT50,$B50:$AT50,0)+COUNTIFS($B50:$AT50,AT50,$B$1:$AT$1,"&lt;"&amp;45))</f>
        <v>15</v>
      </c>
      <c r="CN50">
        <f t="shared" si="45"/>
        <v>14</v>
      </c>
      <c r="CO50">
        <f t="shared" si="46"/>
        <v>19</v>
      </c>
      <c r="CP50">
        <f t="shared" si="47"/>
        <v>22</v>
      </c>
      <c r="CQ50">
        <f t="shared" si="48"/>
        <v>31</v>
      </c>
      <c r="CR50">
        <f t="shared" si="49"/>
        <v>39</v>
      </c>
      <c r="CS50">
        <f t="shared" si="50"/>
        <v>15</v>
      </c>
      <c r="CT50">
        <f t="shared" si="51"/>
        <v>18</v>
      </c>
      <c r="CU50">
        <f t="shared" si="52"/>
        <v>45</v>
      </c>
      <c r="CV50">
        <f t="shared" si="53"/>
        <v>43</v>
      </c>
      <c r="CW50">
        <f t="shared" si="54"/>
        <v>27</v>
      </c>
      <c r="CX50">
        <f t="shared" si="55"/>
        <v>29</v>
      </c>
      <c r="CY50">
        <f t="shared" si="56"/>
        <v>11</v>
      </c>
      <c r="CZ50">
        <f t="shared" si="57"/>
        <v>20</v>
      </c>
      <c r="DA50">
        <f t="shared" si="58"/>
        <v>1</v>
      </c>
      <c r="DB50">
        <f t="shared" si="59"/>
        <v>35</v>
      </c>
      <c r="DC50">
        <f t="shared" si="60"/>
        <v>21</v>
      </c>
      <c r="DD50">
        <f t="shared" si="61"/>
        <v>36</v>
      </c>
      <c r="DE50">
        <f t="shared" si="62"/>
        <v>10</v>
      </c>
      <c r="DF50">
        <f t="shared" si="63"/>
        <v>37</v>
      </c>
      <c r="DG50">
        <f t="shared" si="64"/>
        <v>23</v>
      </c>
      <c r="DH50">
        <f t="shared" si="65"/>
        <v>5</v>
      </c>
      <c r="DI50">
        <f t="shared" si="66"/>
        <v>4</v>
      </c>
      <c r="DJ50">
        <f t="shared" si="67"/>
        <v>40</v>
      </c>
      <c r="DK50">
        <f t="shared" si="68"/>
        <v>28</v>
      </c>
      <c r="DL50">
        <f t="shared" si="69"/>
        <v>42</v>
      </c>
      <c r="DM50">
        <f t="shared" si="70"/>
        <v>24</v>
      </c>
      <c r="DN50">
        <f t="shared" si="71"/>
        <v>41</v>
      </c>
      <c r="DO50">
        <f t="shared" si="72"/>
        <v>38</v>
      </c>
      <c r="DP50">
        <f t="shared" si="73"/>
        <v>25</v>
      </c>
      <c r="DQ50">
        <f t="shared" si="74"/>
        <v>6</v>
      </c>
      <c r="DR50">
        <f t="shared" si="75"/>
        <v>16</v>
      </c>
      <c r="DS50">
        <f t="shared" si="76"/>
        <v>34</v>
      </c>
      <c r="DT50">
        <f t="shared" si="77"/>
        <v>2</v>
      </c>
      <c r="DU50">
        <f t="shared" si="78"/>
        <v>8</v>
      </c>
      <c r="DV50">
        <f t="shared" si="79"/>
        <v>7</v>
      </c>
      <c r="DW50">
        <f t="shared" si="80"/>
        <v>13</v>
      </c>
      <c r="DX50">
        <f t="shared" si="81"/>
        <v>33</v>
      </c>
      <c r="DY50">
        <f t="shared" si="82"/>
        <v>12</v>
      </c>
      <c r="DZ50">
        <f t="shared" si="83"/>
        <v>44</v>
      </c>
      <c r="EA50">
        <f t="shared" si="84"/>
        <v>32</v>
      </c>
      <c r="EB50">
        <f t="shared" si="85"/>
        <v>17</v>
      </c>
      <c r="EC50">
        <f t="shared" si="86"/>
        <v>30</v>
      </c>
      <c r="ED50">
        <f t="shared" si="87"/>
        <v>26</v>
      </c>
      <c r="EE50">
        <f t="shared" si="88"/>
        <v>3</v>
      </c>
      <c r="EF50">
        <f t="shared" si="89"/>
        <v>9</v>
      </c>
    </row>
    <row r="51" spans="1:136" ht="16.5" customHeight="1">
      <c r="A51">
        <f>_calc_라운드기준!A51</f>
        <v>1195</v>
      </c>
      <c r="B51">
        <f>INDEX(_calc_누적빈도!B:B,$A51)-INDEX(_calc_누적빈도!B:B,$A51-기준300회_후보!$B$1)</f>
        <v>35</v>
      </c>
      <c r="C51">
        <f>INDEX(_calc_누적빈도!C:C,$A51)-INDEX(_calc_누적빈도!C:C,$A51-기준300회_후보!$B$1)</f>
        <v>34</v>
      </c>
      <c r="D51">
        <f>INDEX(_calc_누적빈도!D:D,$A51)-INDEX(_calc_누적빈도!D:D,$A51-기준300회_후보!$B$1)</f>
        <v>49</v>
      </c>
      <c r="E51">
        <f>INDEX(_calc_누적빈도!E:E,$A51)-INDEX(_calc_누적빈도!E:E,$A51-기준300회_후보!$B$1)</f>
        <v>35</v>
      </c>
      <c r="F51">
        <f>INDEX(_calc_누적빈도!F:F,$A51)-INDEX(_calc_누적빈도!F:F,$A51-기준300회_후보!$B$1)</f>
        <v>27</v>
      </c>
      <c r="G51">
        <f>INDEX(_calc_누적빈도!G:G,$A51)-INDEX(_calc_누적빈도!G:G,$A51-기준300회_후보!$B$1)</f>
        <v>50</v>
      </c>
      <c r="H51">
        <f>INDEX(_calc_누적빈도!H:H,$A51)-INDEX(_calc_누적빈도!H:H,$A51-기준300회_후보!$B$1)</f>
        <v>48</v>
      </c>
      <c r="I51">
        <f>INDEX(_calc_누적빈도!I:I,$A51)-INDEX(_calc_누적빈도!I:I,$A51-기준300회_후보!$B$1)</f>
        <v>31</v>
      </c>
      <c r="J51">
        <f>INDEX(_calc_누적빈도!J:J,$A51)-INDEX(_calc_누적빈도!J:J,$A51-기준300회_후보!$B$1)</f>
        <v>38</v>
      </c>
      <c r="K51">
        <f>INDEX(_calc_누적빈도!K:K,$A51)-INDEX(_calc_누적빈도!K:K,$A51-기준300회_후보!$B$1)</f>
        <v>32</v>
      </c>
      <c r="L51">
        <f>INDEX(_calc_누적빈도!L:L,$A51)-INDEX(_calc_누적빈도!L:L,$A51-기준300회_후보!$B$1)</f>
        <v>41</v>
      </c>
      <c r="M51">
        <f>INDEX(_calc_누적빈도!M:M,$A51)-INDEX(_calc_누적빈도!M:M,$A51-기준300회_후보!$B$1)</f>
        <v>48</v>
      </c>
      <c r="N51">
        <f>INDEX(_calc_누적빈도!N:N,$A51)-INDEX(_calc_누적빈도!N:N,$A51-기준300회_후보!$B$1)</f>
        <v>48</v>
      </c>
      <c r="O51">
        <f>INDEX(_calc_누적빈도!O:O,$A51)-INDEX(_calc_누적빈도!O:O,$A51-기준300회_후보!$B$1)</f>
        <v>42</v>
      </c>
      <c r="P51">
        <f>INDEX(_calc_누적빈도!P:P,$A51)-INDEX(_calc_누적빈도!P:P,$A51-기준300회_후보!$B$1)</f>
        <v>39</v>
      </c>
      <c r="Q51">
        <f>INDEX(_calc_누적빈도!Q:Q,$A51)-INDEX(_calc_누적빈도!Q:Q,$A51-기준300회_후보!$B$1)</f>
        <v>49</v>
      </c>
      <c r="R51">
        <f>INDEX(_calc_누적빈도!R:R,$A51)-INDEX(_calc_누적빈도!R:R,$A51-기준300회_후보!$B$1)</f>
        <v>35</v>
      </c>
      <c r="S51">
        <f>INDEX(_calc_누적빈도!S:S,$A51)-INDEX(_calc_누적빈도!S:S,$A51-기준300회_후보!$B$1)</f>
        <v>43</v>
      </c>
      <c r="T51">
        <f>INDEX(_calc_누적빈도!T:T,$A51)-INDEX(_calc_누적빈도!T:T,$A51-기준300회_후보!$B$1)</f>
        <v>40</v>
      </c>
      <c r="U51">
        <f>INDEX(_calc_누적빈도!U:U,$A51)-INDEX(_calc_누적빈도!U:U,$A51-기준300회_후보!$B$1)</f>
        <v>39</v>
      </c>
      <c r="V51">
        <f>INDEX(_calc_누적빈도!V:V,$A51)-INDEX(_calc_누적빈도!V:V,$A51-기준300회_후보!$B$1)</f>
        <v>47</v>
      </c>
      <c r="W51">
        <f>INDEX(_calc_누적빈도!W:W,$A51)-INDEX(_calc_누적빈도!W:W,$A51-기준300회_후보!$B$1)</f>
        <v>43</v>
      </c>
      <c r="X51">
        <f>INDEX(_calc_누적빈도!X:X,$A51)-INDEX(_calc_누적빈도!X:X,$A51-기준300회_후보!$B$1)</f>
        <v>39</v>
      </c>
      <c r="Y51">
        <f>INDEX(_calc_누적빈도!Y:Y,$A51)-INDEX(_calc_누적빈도!Y:Y,$A51-기준300회_후보!$B$1)</f>
        <v>42</v>
      </c>
      <c r="Z51">
        <f>INDEX(_calc_누적빈도!Z:Z,$A51)-INDEX(_calc_누적빈도!Z:Z,$A51-기준300회_후보!$B$1)</f>
        <v>30</v>
      </c>
      <c r="AA51">
        <f>INDEX(_calc_누적빈도!AA:AA,$A51)-INDEX(_calc_누적빈도!AA:AA,$A51-기준300회_후보!$B$1)</f>
        <v>40</v>
      </c>
      <c r="AB51">
        <f>INDEX(_calc_누적빈도!AB:AB,$A51)-INDEX(_calc_누적빈도!AB:AB,$A51-기준300회_후보!$B$1)</f>
        <v>40</v>
      </c>
      <c r="AC51">
        <f>INDEX(_calc_누적빈도!AC:AC,$A51)-INDEX(_calc_누적빈도!AC:AC,$A51-기준300회_후보!$B$1)</f>
        <v>38</v>
      </c>
      <c r="AD51">
        <f>INDEX(_calc_누적빈도!AD:AD,$A51)-INDEX(_calc_누적빈도!AD:AD,$A51-기준300회_후보!$B$1)</f>
        <v>41</v>
      </c>
      <c r="AE51">
        <f>INDEX(_calc_누적빈도!AE:AE,$A51)-INDEX(_calc_누적빈도!AE:AE,$A51-기준300회_후보!$B$1)</f>
        <v>42</v>
      </c>
      <c r="AF51">
        <f>INDEX(_calc_누적빈도!AF:AF,$A51)-INDEX(_calc_누적빈도!AF:AF,$A51-기준300회_후보!$B$1)</f>
        <v>39</v>
      </c>
      <c r="AG51">
        <f>INDEX(_calc_누적빈도!AG:AG,$A51)-INDEX(_calc_누적빈도!AG:AG,$A51-기준300회_후보!$B$1)</f>
        <v>35</v>
      </c>
      <c r="AH51">
        <f>INDEX(_calc_누적빈도!AH:AH,$A51)-INDEX(_calc_누적빈도!AH:AH,$A51-기준300회_후보!$B$1)</f>
        <v>44</v>
      </c>
      <c r="AI51">
        <f>INDEX(_calc_누적빈도!AI:AI,$A51)-INDEX(_calc_누적빈도!AI:AI,$A51-기준300회_후보!$B$1)</f>
        <v>39</v>
      </c>
      <c r="AJ51">
        <f>INDEX(_calc_누적빈도!AJ:AJ,$A51)-INDEX(_calc_누적빈도!AJ:AJ,$A51-기준300회_후보!$B$1)</f>
        <v>49</v>
      </c>
      <c r="AK51">
        <f>INDEX(_calc_누적빈도!AK:AK,$A51)-INDEX(_calc_누적빈도!AK:AK,$A51-기준300회_후보!$B$1)</f>
        <v>41</v>
      </c>
      <c r="AL51">
        <f>INDEX(_calc_누적빈도!AL:AL,$A51)-INDEX(_calc_누적빈도!AL:AL,$A51-기준300회_후보!$B$1)</f>
        <v>45</v>
      </c>
      <c r="AM51">
        <f>INDEX(_calc_누적빈도!AM:AM,$A51)-INDEX(_calc_누적빈도!AM:AM,$A51-기준300회_후보!$B$1)</f>
        <v>47</v>
      </c>
      <c r="AN51">
        <f>INDEX(_calc_누적빈도!AN:AN,$A51)-INDEX(_calc_누적빈도!AN:AN,$A51-기준300회_후보!$B$1)</f>
        <v>35</v>
      </c>
      <c r="AO51">
        <f>INDEX(_calc_누적빈도!AO:AO,$A51)-INDEX(_calc_누적빈도!AO:AO,$A51-기준300회_후보!$B$1)</f>
        <v>39</v>
      </c>
      <c r="AP51">
        <f>INDEX(_calc_누적빈도!AP:AP,$A51)-INDEX(_calc_누적빈도!AP:AP,$A51-기준300회_후보!$B$1)</f>
        <v>35</v>
      </c>
      <c r="AQ51">
        <f>INDEX(_calc_누적빈도!AQ:AQ,$A51)-INDEX(_calc_누적빈도!AQ:AQ,$A51-기준300회_후보!$B$1)</f>
        <v>36</v>
      </c>
      <c r="AR51">
        <f>INDEX(_calc_누적빈도!AR:AR,$A51)-INDEX(_calc_누적빈도!AR:AR,$A51-기준300회_후보!$B$1)</f>
        <v>29</v>
      </c>
      <c r="AS51">
        <f>INDEX(_calc_누적빈도!AS:AS,$A51)-INDEX(_calc_누적빈도!AS:AS,$A51-기준300회_후보!$B$1)</f>
        <v>41</v>
      </c>
      <c r="AT51">
        <f>INDEX(_calc_누적빈도!AT:AT,$A51)-INDEX(_calc_누적빈도!AT:AT,$A51-기준300회_후보!$B$1)</f>
        <v>41</v>
      </c>
      <c r="AU51">
        <f>(RANK(_calc_라운드기준!B51,_calc_라운드기준!$B51:$AT51,0)+COUNTIFS(_calc_라운드기준!$B51:$AT51,_calc_라운드기준!B51,$B$1:$AT$1,"&lt;"&amp;1))-(RANK(B51,$B51:$AT51,0)+COUNTIFS($B51:$AT51,B51,$B$1:$AT$1,"&lt;"&amp;1))</f>
        <v>6</v>
      </c>
      <c r="AV51">
        <f>(RANK(_calc_라운드기준!C51,_calc_라운드기준!$B51:$AT51,0)+COUNTIFS(_calc_라운드기준!$B51:$AT51,_calc_라운드기준!C51,$B$1:$AT$1,"&lt;"&amp;2))-(RANK(C51,$B51:$AT51,0)+COUNTIFS($B51:$AT51,C51,$B$1:$AT$1,"&lt;"&amp;2))</f>
        <v>-8</v>
      </c>
      <c r="AW51">
        <f>(RANK(_calc_라운드기준!D51,_calc_라운드기준!$B51:$AT51,0)+COUNTIFS(_calc_라운드기준!$B51:$AT51,_calc_라운드기준!D51,$B$1:$AT$1,"&lt;"&amp;3))-(RANK(D51,$B51:$AT51,0)+COUNTIFS($B51:$AT51,D51,$B$1:$AT$1,"&lt;"&amp;3))</f>
        <v>0</v>
      </c>
      <c r="AX51">
        <f>(RANK(_calc_라운드기준!E51,_calc_라운드기준!$B51:$AT51,0)+COUNTIFS(_calc_라운드기준!$B51:$AT51,_calc_라운드기준!E51,$B$1:$AT$1,"&lt;"&amp;4))-(RANK(E51,$B51:$AT51,0)+COUNTIFS($B51:$AT51,E51,$B$1:$AT$1,"&lt;"&amp;4))</f>
        <v>-2</v>
      </c>
      <c r="AY51">
        <f>(RANK(_calc_라운드기준!F51,_calc_라운드기준!$B51:$AT51,0)+COUNTIFS(_calc_라운드기준!$B51:$AT51,_calc_라운드기준!F51,$B$1:$AT$1,"&lt;"&amp;5))-(RANK(F51,$B51:$AT51,0)+COUNTIFS($B51:$AT51,F51,$B$1:$AT$1,"&lt;"&amp;5))</f>
        <v>-11</v>
      </c>
      <c r="AZ51">
        <f>(RANK(_calc_라운드기준!G51,_calc_라운드기준!$B51:$AT51,0)+COUNTIFS(_calc_라운드기준!$B51:$AT51,_calc_라운드기준!G51,$B$1:$AT$1,"&lt;"&amp;6))-(RANK(G51,$B51:$AT51,0)+COUNTIFS($B51:$AT51,G51,$B$1:$AT$1,"&lt;"&amp;6))</f>
        <v>4</v>
      </c>
      <c r="BA51">
        <f>(RANK(_calc_라운드기준!H51,_calc_라운드기준!$B51:$AT51,0)+COUNTIFS(_calc_라운드기준!$B51:$AT51,_calc_라운드기준!H51,$B$1:$AT$1,"&lt;"&amp;7))-(RANK(H51,$B51:$AT51,0)+COUNTIFS($B51:$AT51,H51,$B$1:$AT$1,"&lt;"&amp;7))</f>
        <v>1</v>
      </c>
      <c r="BB51">
        <f>(RANK(_calc_라운드기준!I51,_calc_라운드기준!$B51:$AT51,0)+COUNTIFS(_calc_라운드기준!$B51:$AT51,_calc_라운드기준!I51,$B$1:$AT$1,"&lt;"&amp;8))-(RANK(I51,$B51:$AT51,0)+COUNTIFS($B51:$AT51,I51,$B$1:$AT$1,"&lt;"&amp;8))</f>
        <v>-32</v>
      </c>
      <c r="BC51">
        <f>(RANK(_calc_라운드기준!J51,_calc_라운드기준!$B51:$AT51,0)+COUNTIFS(_calc_라운드기준!$B51:$AT51,_calc_라운드기준!J51,$B$1:$AT$1,"&lt;"&amp;9))-(RANK(J51,$B51:$AT51,0)+COUNTIFS($B51:$AT51,J51,$B$1:$AT$1,"&lt;"&amp;9))</f>
        <v>-28</v>
      </c>
      <c r="BD51">
        <f>(RANK(_calc_라운드기준!K51,_calc_라운드기준!$B51:$AT51,0)+COUNTIFS(_calc_라운드기준!$B51:$AT51,_calc_라운드기준!K51,$B$1:$AT$1,"&lt;"&amp;10))-(RANK(K51,$B51:$AT51,0)+COUNTIFS($B51:$AT51,K51,$B$1:$AT$1,"&lt;"&amp;10))</f>
        <v>0</v>
      </c>
      <c r="BE51">
        <f>(RANK(_calc_라운드기준!L51,_calc_라운드기준!$B51:$AT51,0)+COUNTIFS(_calc_라운드기준!$B51:$AT51,_calc_라운드기준!L51,$B$1:$AT$1,"&lt;"&amp;11))-(RANK(L51,$B51:$AT51,0)+COUNTIFS($B51:$AT51,L51,$B$1:$AT$1,"&lt;"&amp;11))</f>
        <v>-6</v>
      </c>
      <c r="BF51">
        <f>(RANK(_calc_라운드기준!M51,_calc_라운드기준!$B51:$AT51,0)+COUNTIFS(_calc_라운드기준!$B51:$AT51,_calc_라운드기준!M51,$B$1:$AT$1,"&lt;"&amp;12))-(RANK(M51,$B51:$AT51,0)+COUNTIFS($B51:$AT51,M51,$B$1:$AT$1,"&lt;"&amp;12))</f>
        <v>10</v>
      </c>
      <c r="BG51">
        <f>(RANK(_calc_라운드기준!N51,_calc_라운드기준!$B51:$AT51,0)+COUNTIFS(_calc_라운드기준!$B51:$AT51,_calc_라운드기준!N51,$B$1:$AT$1,"&lt;"&amp;13))-(RANK(N51,$B51:$AT51,0)+COUNTIFS($B51:$AT51,N51,$B$1:$AT$1,"&lt;"&amp;13))</f>
        <v>0</v>
      </c>
      <c r="BH51">
        <f>(RANK(_calc_라운드기준!O51,_calc_라운드기준!$B51:$AT51,0)+COUNTIFS(_calc_라운드기준!$B51:$AT51,_calc_라운드기준!O51,$B$1:$AT$1,"&lt;"&amp;14))-(RANK(O51,$B51:$AT51,0)+COUNTIFS($B51:$AT51,O51,$B$1:$AT$1,"&lt;"&amp;14))</f>
        <v>28</v>
      </c>
      <c r="BI51">
        <f>(RANK(_calc_라운드기준!P51,_calc_라운드기준!$B51:$AT51,0)+COUNTIFS(_calc_라운드기준!$B51:$AT51,_calc_라운드기준!P51,$B$1:$AT$1,"&lt;"&amp;15))-(RANK(P51,$B51:$AT51,0)+COUNTIFS($B51:$AT51,P51,$B$1:$AT$1,"&lt;"&amp;15))</f>
        <v>-8</v>
      </c>
      <c r="BJ51">
        <f>(RANK(_calc_라운드기준!Q51,_calc_라운드기준!$B51:$AT51,0)+COUNTIFS(_calc_라운드기준!$B51:$AT51,_calc_라운드기준!Q51,$B$1:$AT$1,"&lt;"&amp;16))-(RANK(Q51,$B51:$AT51,0)+COUNTIFS($B51:$AT51,Q51,$B$1:$AT$1,"&lt;"&amp;16))</f>
        <v>5</v>
      </c>
      <c r="BK51">
        <f>(RANK(_calc_라운드기준!R51,_calc_라운드기준!$B51:$AT51,0)+COUNTIFS(_calc_라운드기준!$B51:$AT51,_calc_라운드기준!R51,$B$1:$AT$1,"&lt;"&amp;17))-(RANK(R51,$B51:$AT51,0)+COUNTIFS($B51:$AT51,R51,$B$1:$AT$1,"&lt;"&amp;17))</f>
        <v>-13</v>
      </c>
      <c r="BL51">
        <f>(RANK(_calc_라운드기준!S51,_calc_라운드기준!$B51:$AT51,0)+COUNTIFS(_calc_라운드기준!$B51:$AT51,_calc_라운드기준!S51,$B$1:$AT$1,"&lt;"&amp;18))-(RANK(S51,$B51:$AT51,0)+COUNTIFS($B51:$AT51,S51,$B$1:$AT$1,"&lt;"&amp;18))</f>
        <v>12</v>
      </c>
      <c r="BM51">
        <f>(RANK(_calc_라운드기준!T51,_calc_라운드기준!$B51:$AT51,0)+COUNTIFS(_calc_라운드기준!$B51:$AT51,_calc_라운드기준!T51,$B$1:$AT$1,"&lt;"&amp;19))-(RANK(T51,$B51:$AT51,0)+COUNTIFS($B51:$AT51,T51,$B$1:$AT$1,"&lt;"&amp;19))</f>
        <v>-10</v>
      </c>
      <c r="BN51">
        <f>(RANK(_calc_라운드기준!U51,_calc_라운드기준!$B51:$AT51,0)+COUNTIFS(_calc_라운드기준!$B51:$AT51,_calc_라운드기준!U51,$B$1:$AT$1,"&lt;"&amp;20))-(RANK(U51,$B51:$AT51,0)+COUNTIFS($B51:$AT51,U51,$B$1:$AT$1,"&lt;"&amp;20))</f>
        <v>-1</v>
      </c>
      <c r="BO51">
        <f>(RANK(_calc_라운드기준!V51,_calc_라운드기준!$B51:$AT51,0)+COUNTIFS(_calc_라운드기준!$B51:$AT51,_calc_라운드기준!V51,$B$1:$AT$1,"&lt;"&amp;21))-(RANK(V51,$B51:$AT51,0)+COUNTIFS($B51:$AT51,V51,$B$1:$AT$1,"&lt;"&amp;21))</f>
        <v>18</v>
      </c>
      <c r="BP51">
        <f>(RANK(_calc_라운드기준!W51,_calc_라운드기준!$B51:$AT51,0)+COUNTIFS(_calc_라운드기준!$B51:$AT51,_calc_라운드기준!W51,$B$1:$AT$1,"&lt;"&amp;22))-(RANK(W51,$B51:$AT51,0)+COUNTIFS($B51:$AT51,W51,$B$1:$AT$1,"&lt;"&amp;22))</f>
        <v>22</v>
      </c>
      <c r="BQ51">
        <f>(RANK(_calc_라운드기준!X51,_calc_라운드기준!$B51:$AT51,0)+COUNTIFS(_calc_라운드기준!$B51:$AT51,_calc_라운드기준!X51,$B$1:$AT$1,"&lt;"&amp;23))-(RANK(X51,$B51:$AT51,0)+COUNTIFS($B51:$AT51,X51,$B$1:$AT$1,"&lt;"&amp;23))</f>
        <v>-14</v>
      </c>
      <c r="BR51">
        <f>(RANK(_calc_라운드기준!Y51,_calc_라운드기준!$B51:$AT51,0)+COUNTIFS(_calc_라운드기준!$B51:$AT51,_calc_라운드기준!Y51,$B$1:$AT$1,"&lt;"&amp;24))-(RANK(Y51,$B51:$AT51,0)+COUNTIFS($B51:$AT51,Y51,$B$1:$AT$1,"&lt;"&amp;24))</f>
        <v>-1</v>
      </c>
      <c r="BS51">
        <f>(RANK(_calc_라운드기준!Z51,_calc_라운드기준!$B51:$AT51,0)+COUNTIFS(_calc_라운드기준!$B51:$AT51,_calc_라운드기준!Z51,$B$1:$AT$1,"&lt;"&amp;25))-(RANK(Z51,$B51:$AT51,0)+COUNTIFS($B51:$AT51,Z51,$B$1:$AT$1,"&lt;"&amp;25))</f>
        <v>-25</v>
      </c>
      <c r="BT51">
        <f>(RANK(_calc_라운드기준!AA51,_calc_라운드기준!$B51:$AT51,0)+COUNTIFS(_calc_라운드기준!$B51:$AT51,_calc_라운드기준!AA51,$B$1:$AT$1,"&lt;"&amp;26))-(RANK(AA51,$B51:$AT51,0)+COUNTIFS($B51:$AT51,AA51,$B$1:$AT$1,"&lt;"&amp;26))</f>
        <v>4</v>
      </c>
      <c r="BU51">
        <f>(RANK(_calc_라운드기준!AB51,_calc_라운드기준!$B51:$AT51,0)+COUNTIFS(_calc_라운드기준!$B51:$AT51,_calc_라운드기준!AB51,$B$1:$AT$1,"&lt;"&amp;27))-(RANK(AB51,$B51:$AT51,0)+COUNTIFS($B51:$AT51,AB51,$B$1:$AT$1,"&lt;"&amp;27))</f>
        <v>-20</v>
      </c>
      <c r="BV51">
        <f>(RANK(_calc_라운드기준!AC51,_calc_라운드기준!$B51:$AT51,0)+COUNTIFS(_calc_라운드기준!$B51:$AT51,_calc_라운드기준!AC51,$B$1:$AT$1,"&lt;"&amp;28))-(RANK(AC51,$B51:$AT51,0)+COUNTIFS($B51:$AT51,AC51,$B$1:$AT$1,"&lt;"&amp;28))</f>
        <v>-13</v>
      </c>
      <c r="BW51">
        <f>(RANK(_calc_라운드기준!AD51,_calc_라운드기준!$B51:$AT51,0)+COUNTIFS(_calc_라운드기준!$B51:$AT51,_calc_라운드기준!AD51,$B$1:$AT$1,"&lt;"&amp;29))-(RANK(AD51,$B51:$AT51,0)+COUNTIFS($B51:$AT51,AD51,$B$1:$AT$1,"&lt;"&amp;29))</f>
        <v>2</v>
      </c>
      <c r="BX51">
        <f>(RANK(_calc_라운드기준!AE51,_calc_라운드기준!$B51:$AT51,0)+COUNTIFS(_calc_라운드기준!$B51:$AT51,_calc_라운드기준!AE51,$B$1:$AT$1,"&lt;"&amp;30))-(RANK(AE51,$B51:$AT51,0)+COUNTIFS($B51:$AT51,AE51,$B$1:$AT$1,"&lt;"&amp;30))</f>
        <v>20</v>
      </c>
      <c r="BY51">
        <f>(RANK(_calc_라운드기준!AF51,_calc_라운드기준!$B51:$AT51,0)+COUNTIFS(_calc_라운드기준!$B51:$AT51,_calc_라운드기준!AF51,$B$1:$AT$1,"&lt;"&amp;31))-(RANK(AF51,$B51:$AT51,0)+COUNTIFS($B51:$AT51,AF51,$B$1:$AT$1,"&lt;"&amp;31))</f>
        <v>0</v>
      </c>
      <c r="BZ51">
        <f>(RANK(_calc_라운드기준!AG51,_calc_라운드기준!$B51:$AT51,0)+COUNTIFS(_calc_라운드기준!$B51:$AT51,_calc_라운드기준!AG51,$B$1:$AT$1,"&lt;"&amp;32))-(RANK(AG51,$B51:$AT51,0)+COUNTIFS($B51:$AT51,AG51,$B$1:$AT$1,"&lt;"&amp;32))</f>
        <v>-8</v>
      </c>
      <c r="CA51">
        <f>(RANK(_calc_라운드기준!AH51,_calc_라운드기준!$B51:$AT51,0)+COUNTIFS(_calc_라운드기준!$B51:$AT51,_calc_라운드기준!AH51,$B$1:$AT$1,"&lt;"&amp;33))-(RANK(AH51,$B51:$AT51,0)+COUNTIFS($B51:$AT51,AH51,$B$1:$AT$1,"&lt;"&amp;33))</f>
        <v>26</v>
      </c>
      <c r="CB51">
        <f>(RANK(_calc_라운드기준!AI51,_calc_라운드기준!$B51:$AT51,0)+COUNTIFS(_calc_라운드기준!$B51:$AT51,_calc_라운드기준!AI51,$B$1:$AT$1,"&lt;"&amp;34))-(RANK(AI51,$B51:$AT51,0)+COUNTIFS($B51:$AT51,AI51,$B$1:$AT$1,"&lt;"&amp;34))</f>
        <v>16</v>
      </c>
      <c r="CC51">
        <f>(RANK(_calc_라운드기준!AJ51,_calc_라운드기준!$B51:$AT51,0)+COUNTIFS(_calc_라운드기준!$B51:$AT51,_calc_라운드기준!AJ51,$B$1:$AT$1,"&lt;"&amp;35))-(RANK(AJ51,$B51:$AT51,0)+COUNTIFS($B51:$AT51,AJ51,$B$1:$AT$1,"&lt;"&amp;35))</f>
        <v>17</v>
      </c>
      <c r="CD51">
        <f>(RANK(_calc_라운드기준!AK51,_calc_라운드기준!$B51:$AT51,0)+COUNTIFS(_calc_라운드기준!$B51:$AT51,_calc_라운드기준!AK51,$B$1:$AT$1,"&lt;"&amp;36))-(RANK(AK51,$B51:$AT51,0)+COUNTIFS($B51:$AT51,AK51,$B$1:$AT$1,"&lt;"&amp;36))</f>
        <v>11</v>
      </c>
      <c r="CE51">
        <f>(RANK(_calc_라운드기준!AL51,_calc_라운드기준!$B51:$AT51,0)+COUNTIFS(_calc_라운드기준!$B51:$AT51,_calc_라운드기준!AL51,$B$1:$AT$1,"&lt;"&amp;37))-(RANK(AL51,$B51:$AT51,0)+COUNTIFS($B51:$AT51,AL51,$B$1:$AT$1,"&lt;"&amp;37))</f>
        <v>-9</v>
      </c>
      <c r="CF51">
        <f>(RANK(_calc_라운드기준!AM51,_calc_라운드기준!$B51:$AT51,0)+COUNTIFS(_calc_라운드기준!$B51:$AT51,_calc_라운드기준!AM51,$B$1:$AT$1,"&lt;"&amp;38))-(RANK(AM51,$B51:$AT51,0)+COUNTIFS($B51:$AT51,AM51,$B$1:$AT$1,"&lt;"&amp;38))</f>
        <v>6</v>
      </c>
      <c r="CG51">
        <f>(RANK(_calc_라운드기준!AN51,_calc_라운드기준!$B51:$AT51,0)+COUNTIFS(_calc_라운드기준!$B51:$AT51,_calc_라운드기준!AN51,$B$1:$AT$1,"&lt;"&amp;39))-(RANK(AN51,$B51:$AT51,0)+COUNTIFS($B51:$AT51,AN51,$B$1:$AT$1,"&lt;"&amp;39))</f>
        <v>-29</v>
      </c>
      <c r="CH51">
        <f>(RANK(_calc_라운드기준!AO51,_calc_라운드기준!$B51:$AT51,0)+COUNTIFS(_calc_라운드기준!$B51:$AT51,_calc_라운드기준!AO51,$B$1:$AT$1,"&lt;"&amp;40))-(RANK(AO51,$B51:$AT51,0)+COUNTIFS($B51:$AT51,AO51,$B$1:$AT$1,"&lt;"&amp;40))</f>
        <v>-8</v>
      </c>
      <c r="CI51">
        <f>(RANK(_calc_라운드기준!AP51,_calc_라운드기준!$B51:$AT51,0)+COUNTIFS(_calc_라운드기준!$B51:$AT51,_calc_라운드기준!AP51,$B$1:$AT$1,"&lt;"&amp;41))-(RANK(AP51,$B51:$AT51,0)+COUNTIFS($B51:$AT51,AP51,$B$1:$AT$1,"&lt;"&amp;41))</f>
        <v>4</v>
      </c>
      <c r="CJ51">
        <f>(RANK(_calc_라운드기준!AQ51,_calc_라운드기준!$B51:$AT51,0)+COUNTIFS(_calc_라운드기준!$B51:$AT51,_calc_라운드기준!AQ51,$B$1:$AT$1,"&lt;"&amp;42))-(RANK(AQ51,$B51:$AT51,0)+COUNTIFS($B51:$AT51,AQ51,$B$1:$AT$1,"&lt;"&amp;42))</f>
        <v>-2</v>
      </c>
      <c r="CK51">
        <f>(RANK(_calc_라운드기준!AR51,_calc_라운드기준!$B51:$AT51,0)+COUNTIFS(_calc_라운드기준!$B51:$AT51,_calc_라운드기준!AR51,$B$1:$AT$1,"&lt;"&amp;43))-(RANK(AR51,$B51:$AT51,0)+COUNTIFS($B51:$AT51,AR51,$B$1:$AT$1,"&lt;"&amp;43))</f>
        <v>0</v>
      </c>
      <c r="CL51">
        <f>(RANK(_calc_라운드기준!AS51,_calc_라운드기준!$B51:$AT51,0)+COUNTIFS(_calc_라운드기준!$B51:$AT51,_calc_라운드기준!AS51,$B$1:$AT$1,"&lt;"&amp;44))-(RANK(AS51,$B51:$AT51,0)+COUNTIFS($B51:$AT51,AS51,$B$1:$AT$1,"&lt;"&amp;44))</f>
        <v>18</v>
      </c>
      <c r="CM51">
        <f>(RANK(_calc_라운드기준!AT51,_calc_라운드기준!$B51:$AT51,0)+COUNTIFS(_calc_라운드기준!$B51:$AT51,_calc_라운드기준!AT51,$B$1:$AT$1,"&lt;"&amp;45))-(RANK(AT51,$B51:$AT51,0)+COUNTIFS($B51:$AT51,AT51,$B$1:$AT$1,"&lt;"&amp;45))</f>
        <v>18</v>
      </c>
      <c r="CN51">
        <f t="shared" si="45"/>
        <v>13</v>
      </c>
      <c r="CO51">
        <f t="shared" si="46"/>
        <v>31</v>
      </c>
      <c r="CP51">
        <f t="shared" si="47"/>
        <v>21</v>
      </c>
      <c r="CQ51">
        <f t="shared" si="48"/>
        <v>28</v>
      </c>
      <c r="CR51">
        <f t="shared" si="49"/>
        <v>37</v>
      </c>
      <c r="CS51">
        <f t="shared" si="50"/>
        <v>16</v>
      </c>
      <c r="CT51">
        <f t="shared" si="51"/>
        <v>20</v>
      </c>
      <c r="CU51">
        <f t="shared" si="52"/>
        <v>45</v>
      </c>
      <c r="CV51">
        <f t="shared" si="53"/>
        <v>43</v>
      </c>
      <c r="CW51">
        <f t="shared" si="54"/>
        <v>22</v>
      </c>
      <c r="CX51">
        <f t="shared" si="55"/>
        <v>30</v>
      </c>
      <c r="CY51">
        <f t="shared" si="56"/>
        <v>12</v>
      </c>
      <c r="CZ51">
        <f t="shared" si="57"/>
        <v>23</v>
      </c>
      <c r="DA51">
        <f t="shared" si="58"/>
        <v>1</v>
      </c>
      <c r="DB51">
        <f t="shared" si="59"/>
        <v>32</v>
      </c>
      <c r="DC51">
        <f t="shared" si="60"/>
        <v>15</v>
      </c>
      <c r="DD51">
        <f t="shared" si="61"/>
        <v>38</v>
      </c>
      <c r="DE51">
        <f t="shared" si="62"/>
        <v>10</v>
      </c>
      <c r="DF51">
        <f t="shared" si="63"/>
        <v>36</v>
      </c>
      <c r="DG51">
        <f t="shared" si="64"/>
        <v>26</v>
      </c>
      <c r="DH51">
        <f t="shared" si="65"/>
        <v>5</v>
      </c>
      <c r="DI51">
        <f t="shared" si="66"/>
        <v>3</v>
      </c>
      <c r="DJ51">
        <f t="shared" si="67"/>
        <v>40</v>
      </c>
      <c r="DK51">
        <f t="shared" si="68"/>
        <v>27</v>
      </c>
      <c r="DL51">
        <f t="shared" si="69"/>
        <v>42</v>
      </c>
      <c r="DM51">
        <f t="shared" si="70"/>
        <v>17</v>
      </c>
      <c r="DN51">
        <f t="shared" si="71"/>
        <v>41</v>
      </c>
      <c r="DO51">
        <f t="shared" si="72"/>
        <v>39</v>
      </c>
      <c r="DP51">
        <f t="shared" si="73"/>
        <v>19</v>
      </c>
      <c r="DQ51">
        <f t="shared" si="74"/>
        <v>4</v>
      </c>
      <c r="DR51">
        <f t="shared" si="75"/>
        <v>24</v>
      </c>
      <c r="DS51">
        <f t="shared" si="76"/>
        <v>33</v>
      </c>
      <c r="DT51">
        <f t="shared" si="77"/>
        <v>2</v>
      </c>
      <c r="DU51">
        <f t="shared" si="78"/>
        <v>9</v>
      </c>
      <c r="DV51">
        <f t="shared" si="79"/>
        <v>8</v>
      </c>
      <c r="DW51">
        <f t="shared" si="80"/>
        <v>11</v>
      </c>
      <c r="DX51">
        <f t="shared" si="81"/>
        <v>35</v>
      </c>
      <c r="DY51">
        <f t="shared" si="82"/>
        <v>14</v>
      </c>
      <c r="DZ51">
        <f t="shared" si="83"/>
        <v>44</v>
      </c>
      <c r="EA51">
        <f t="shared" si="84"/>
        <v>34</v>
      </c>
      <c r="EB51">
        <f t="shared" si="85"/>
        <v>18</v>
      </c>
      <c r="EC51">
        <f t="shared" si="86"/>
        <v>29</v>
      </c>
      <c r="ED51">
        <f t="shared" si="87"/>
        <v>25</v>
      </c>
      <c r="EE51">
        <f t="shared" si="88"/>
        <v>6</v>
      </c>
      <c r="EF51">
        <f t="shared" si="89"/>
        <v>7</v>
      </c>
    </row>
    <row r="52" spans="1:136" ht="16.5" customHeight="1">
      <c r="A52">
        <f>_calc_라운드기준!A52</f>
        <v>1194</v>
      </c>
      <c r="B52">
        <f>INDEX(_calc_누적빈도!B:B,$A52)-INDEX(_calc_누적빈도!B:B,$A52-기준300회_후보!$B$1)</f>
        <v>35</v>
      </c>
      <c r="C52">
        <f>INDEX(_calc_누적빈도!C:C,$A52)-INDEX(_calc_누적빈도!C:C,$A52-기준300회_후보!$B$1)</f>
        <v>34</v>
      </c>
      <c r="D52">
        <f>INDEX(_calc_누적빈도!D:D,$A52)-INDEX(_calc_누적빈도!D:D,$A52-기준300회_후보!$B$1)</f>
        <v>48</v>
      </c>
      <c r="E52">
        <f>INDEX(_calc_누적빈도!E:E,$A52)-INDEX(_calc_누적빈도!E:E,$A52-기준300회_후보!$B$1)</f>
        <v>35</v>
      </c>
      <c r="F52">
        <f>INDEX(_calc_누적빈도!F:F,$A52)-INDEX(_calc_누적빈도!F:F,$A52-기준300회_후보!$B$1)</f>
        <v>27</v>
      </c>
      <c r="G52">
        <f>INDEX(_calc_누적빈도!G:G,$A52)-INDEX(_calc_누적빈도!G:G,$A52-기준300회_후보!$B$1)</f>
        <v>50</v>
      </c>
      <c r="H52">
        <f>INDEX(_calc_누적빈도!H:H,$A52)-INDEX(_calc_누적빈도!H:H,$A52-기준300회_후보!$B$1)</f>
        <v>48</v>
      </c>
      <c r="I52">
        <f>INDEX(_calc_누적빈도!I:I,$A52)-INDEX(_calc_누적빈도!I:I,$A52-기준300회_후보!$B$1)</f>
        <v>31</v>
      </c>
      <c r="J52">
        <f>INDEX(_calc_누적빈도!J:J,$A52)-INDEX(_calc_누적빈도!J:J,$A52-기준300회_후보!$B$1)</f>
        <v>38</v>
      </c>
      <c r="K52">
        <f>INDEX(_calc_누적빈도!K:K,$A52)-INDEX(_calc_누적빈도!K:K,$A52-기준300회_후보!$B$1)</f>
        <v>32</v>
      </c>
      <c r="L52">
        <f>INDEX(_calc_누적빈도!L:L,$A52)-INDEX(_calc_누적빈도!L:L,$A52-기준300회_후보!$B$1)</f>
        <v>41</v>
      </c>
      <c r="M52">
        <f>INDEX(_calc_누적빈도!M:M,$A52)-INDEX(_calc_누적빈도!M:M,$A52-기준300회_후보!$B$1)</f>
        <v>48</v>
      </c>
      <c r="N52">
        <f>INDEX(_calc_누적빈도!N:N,$A52)-INDEX(_calc_누적빈도!N:N,$A52-기준300회_후보!$B$1)</f>
        <v>47</v>
      </c>
      <c r="O52">
        <f>INDEX(_calc_누적빈도!O:O,$A52)-INDEX(_calc_누적빈도!O:O,$A52-기준300회_후보!$B$1)</f>
        <v>42</v>
      </c>
      <c r="P52">
        <f>INDEX(_calc_누적빈도!P:P,$A52)-INDEX(_calc_누적빈도!P:P,$A52-기준300회_후보!$B$1)</f>
        <v>38</v>
      </c>
      <c r="Q52">
        <f>INDEX(_calc_누적빈도!Q:Q,$A52)-INDEX(_calc_누적빈도!Q:Q,$A52-기준300회_후보!$B$1)</f>
        <v>49</v>
      </c>
      <c r="R52">
        <f>INDEX(_calc_누적빈도!R:R,$A52)-INDEX(_calc_누적빈도!R:R,$A52-기준300회_후보!$B$1)</f>
        <v>35</v>
      </c>
      <c r="S52">
        <f>INDEX(_calc_누적빈도!S:S,$A52)-INDEX(_calc_누적빈도!S:S,$A52-기준300회_후보!$B$1)</f>
        <v>43</v>
      </c>
      <c r="T52">
        <f>INDEX(_calc_누적빈도!T:T,$A52)-INDEX(_calc_누적빈도!T:T,$A52-기준300회_후보!$B$1)</f>
        <v>41</v>
      </c>
      <c r="U52">
        <f>INDEX(_calc_누적빈도!U:U,$A52)-INDEX(_calc_누적빈도!U:U,$A52-기준300회_후보!$B$1)</f>
        <v>39</v>
      </c>
      <c r="V52">
        <f>INDEX(_calc_누적빈도!V:V,$A52)-INDEX(_calc_누적빈도!V:V,$A52-기준300회_후보!$B$1)</f>
        <v>47</v>
      </c>
      <c r="W52">
        <f>INDEX(_calc_누적빈도!W:W,$A52)-INDEX(_calc_누적빈도!W:W,$A52-기준300회_후보!$B$1)</f>
        <v>43</v>
      </c>
      <c r="X52">
        <f>INDEX(_calc_누적빈도!X:X,$A52)-INDEX(_calc_누적빈도!X:X,$A52-기준300회_후보!$B$1)</f>
        <v>39</v>
      </c>
      <c r="Y52">
        <f>INDEX(_calc_누적빈도!Y:Y,$A52)-INDEX(_calc_누적빈도!Y:Y,$A52-기준300회_후보!$B$1)</f>
        <v>41</v>
      </c>
      <c r="Z52">
        <f>INDEX(_calc_누적빈도!Z:Z,$A52)-INDEX(_calc_누적빈도!Z:Z,$A52-기준300회_후보!$B$1)</f>
        <v>30</v>
      </c>
      <c r="AA52">
        <f>INDEX(_calc_누적빈도!AA:AA,$A52)-INDEX(_calc_누적빈도!AA:AA,$A52-기준300회_후보!$B$1)</f>
        <v>40</v>
      </c>
      <c r="AB52">
        <f>INDEX(_calc_누적빈도!AB:AB,$A52)-INDEX(_calc_누적빈도!AB:AB,$A52-기준300회_후보!$B$1)</f>
        <v>40</v>
      </c>
      <c r="AC52">
        <f>INDEX(_calc_누적빈도!AC:AC,$A52)-INDEX(_calc_누적빈도!AC:AC,$A52-기준300회_후보!$B$1)</f>
        <v>38</v>
      </c>
      <c r="AD52">
        <f>INDEX(_calc_누적빈도!AD:AD,$A52)-INDEX(_calc_누적빈도!AD:AD,$A52-기준300회_후보!$B$1)</f>
        <v>41</v>
      </c>
      <c r="AE52">
        <f>INDEX(_calc_누적빈도!AE:AE,$A52)-INDEX(_calc_누적빈도!AE:AE,$A52-기준300회_후보!$B$1)</f>
        <v>42</v>
      </c>
      <c r="AF52">
        <f>INDEX(_calc_누적빈도!AF:AF,$A52)-INDEX(_calc_누적빈도!AF:AF,$A52-기준300회_후보!$B$1)</f>
        <v>39</v>
      </c>
      <c r="AG52">
        <f>INDEX(_calc_누적빈도!AG:AG,$A52)-INDEX(_calc_누적빈도!AG:AG,$A52-기준300회_후보!$B$1)</f>
        <v>36</v>
      </c>
      <c r="AH52">
        <f>INDEX(_calc_누적빈도!AH:AH,$A52)-INDEX(_calc_누적빈도!AH:AH,$A52-기준300회_후보!$B$1)</f>
        <v>43</v>
      </c>
      <c r="AI52">
        <f>INDEX(_calc_누적빈도!AI:AI,$A52)-INDEX(_calc_누적빈도!AI:AI,$A52-기준300회_후보!$B$1)</f>
        <v>39</v>
      </c>
      <c r="AJ52">
        <f>INDEX(_calc_누적빈도!AJ:AJ,$A52)-INDEX(_calc_누적빈도!AJ:AJ,$A52-기준300회_후보!$B$1)</f>
        <v>49</v>
      </c>
      <c r="AK52">
        <f>INDEX(_calc_누적빈도!AK:AK,$A52)-INDEX(_calc_누적빈도!AK:AK,$A52-기준300회_후보!$B$1)</f>
        <v>41</v>
      </c>
      <c r="AL52">
        <f>INDEX(_calc_누적빈도!AL:AL,$A52)-INDEX(_calc_누적빈도!AL:AL,$A52-기준300회_후보!$B$1)</f>
        <v>45</v>
      </c>
      <c r="AM52">
        <f>INDEX(_calc_누적빈도!AM:AM,$A52)-INDEX(_calc_누적빈도!AM:AM,$A52-기준300회_후보!$B$1)</f>
        <v>47</v>
      </c>
      <c r="AN52">
        <f>INDEX(_calc_누적빈도!AN:AN,$A52)-INDEX(_calc_누적빈도!AN:AN,$A52-기준300회_후보!$B$1)</f>
        <v>35</v>
      </c>
      <c r="AO52">
        <f>INDEX(_calc_누적빈도!AO:AO,$A52)-INDEX(_calc_누적빈도!AO:AO,$A52-기준300회_후보!$B$1)</f>
        <v>40</v>
      </c>
      <c r="AP52">
        <f>INDEX(_calc_누적빈도!AP:AP,$A52)-INDEX(_calc_누적빈도!AP:AP,$A52-기준300회_후보!$B$1)</f>
        <v>36</v>
      </c>
      <c r="AQ52">
        <f>INDEX(_calc_누적빈도!AQ:AQ,$A52)-INDEX(_calc_누적빈도!AQ:AQ,$A52-기준300회_후보!$B$1)</f>
        <v>36</v>
      </c>
      <c r="AR52">
        <f>INDEX(_calc_누적빈도!AR:AR,$A52)-INDEX(_calc_누적빈도!AR:AR,$A52-기준300회_후보!$B$1)</f>
        <v>30</v>
      </c>
      <c r="AS52">
        <f>INDEX(_calc_누적빈도!AS:AS,$A52)-INDEX(_calc_누적빈도!AS:AS,$A52-기준300회_후보!$B$1)</f>
        <v>41</v>
      </c>
      <c r="AT52">
        <f>INDEX(_calc_누적빈도!AT:AT,$A52)-INDEX(_calc_누적빈도!AT:AT,$A52-기준300회_후보!$B$1)</f>
        <v>41</v>
      </c>
      <c r="AU52">
        <f>(RANK(_calc_라운드기준!B52,_calc_라운드기준!$B52:$AT52,0)+COUNTIFS(_calc_라운드기준!$B52:$AT52,_calc_라운드기준!B52,$B$1:$AT$1,"&lt;"&amp;1))-(RANK(B52,$B52:$AT52,0)+COUNTIFS($B52:$AT52,B52,$B$1:$AT$1,"&lt;"&amp;1))</f>
        <v>3</v>
      </c>
      <c r="AV52">
        <f>(RANK(_calc_라운드기준!C52,_calc_라운드기준!$B52:$AT52,0)+COUNTIFS(_calc_라운드기준!$B52:$AT52,_calc_라운드기준!C52,$B$1:$AT$1,"&lt;"&amp;2))-(RANK(C52,$B52:$AT52,0)+COUNTIFS($B52:$AT52,C52,$B$1:$AT$1,"&lt;"&amp;2))</f>
        <v>-7</v>
      </c>
      <c r="AW52">
        <f>(RANK(_calc_라운드기준!D52,_calc_라운드기준!$B52:$AT52,0)+COUNTIFS(_calc_라운드기준!$B52:$AT52,_calc_라운드기준!D52,$B$1:$AT$1,"&lt;"&amp;3))-(RANK(D52,$B52:$AT52,0)+COUNTIFS($B52:$AT52,D52,$B$1:$AT$1,"&lt;"&amp;3))</f>
        <v>-3</v>
      </c>
      <c r="AX52">
        <f>(RANK(_calc_라운드기준!E52,_calc_라운드기준!$B52:$AT52,0)+COUNTIFS(_calc_라운드기준!$B52:$AT52,_calc_라운드기준!E52,$B$1:$AT$1,"&lt;"&amp;4))-(RANK(E52,$B52:$AT52,0)+COUNTIFS($B52:$AT52,E52,$B$1:$AT$1,"&lt;"&amp;4))</f>
        <v>-13</v>
      </c>
      <c r="AY52">
        <f>(RANK(_calc_라운드기준!F52,_calc_라운드기준!$B52:$AT52,0)+COUNTIFS(_calc_라운드기준!$B52:$AT52,_calc_라운드기준!F52,$B$1:$AT$1,"&lt;"&amp;5))-(RANK(F52,$B52:$AT52,0)+COUNTIFS($B52:$AT52,F52,$B$1:$AT$1,"&lt;"&amp;5))</f>
        <v>-11</v>
      </c>
      <c r="AZ52">
        <f>(RANK(_calc_라운드기준!G52,_calc_라운드기준!$B52:$AT52,0)+COUNTIFS(_calc_라운드기준!$B52:$AT52,_calc_라운드기준!G52,$B$1:$AT$1,"&lt;"&amp;6))-(RANK(G52,$B52:$AT52,0)+COUNTIFS($B52:$AT52,G52,$B$1:$AT$1,"&lt;"&amp;6))</f>
        <v>4</v>
      </c>
      <c r="BA52">
        <f>(RANK(_calc_라운드기준!H52,_calc_라운드기준!$B52:$AT52,0)+COUNTIFS(_calc_라운드기준!$B52:$AT52,_calc_라운드기준!H52,$B$1:$AT$1,"&lt;"&amp;7))-(RANK(H52,$B52:$AT52,0)+COUNTIFS($B52:$AT52,H52,$B$1:$AT$1,"&lt;"&amp;7))</f>
        <v>1</v>
      </c>
      <c r="BB52">
        <f>(RANK(_calc_라운드기준!I52,_calc_라운드기준!$B52:$AT52,0)+COUNTIFS(_calc_라운드기준!$B52:$AT52,_calc_라운드기준!I52,$B$1:$AT$1,"&lt;"&amp;8))-(RANK(I52,$B52:$AT52,0)+COUNTIFS($B52:$AT52,I52,$B$1:$AT$1,"&lt;"&amp;8))</f>
        <v>-33</v>
      </c>
      <c r="BC52">
        <f>(RANK(_calc_라운드기준!J52,_calc_라운드기준!$B52:$AT52,0)+COUNTIFS(_calc_라운드기준!$B52:$AT52,_calc_라운드기준!J52,$B$1:$AT$1,"&lt;"&amp;9))-(RANK(J52,$B52:$AT52,0)+COUNTIFS($B52:$AT52,J52,$B$1:$AT$1,"&lt;"&amp;9))</f>
        <v>-28</v>
      </c>
      <c r="BD52">
        <f>(RANK(_calc_라운드기준!K52,_calc_라운드기준!$B52:$AT52,0)+COUNTIFS(_calc_라운드기준!$B52:$AT52,_calc_라운드기준!K52,$B$1:$AT$1,"&lt;"&amp;10))-(RANK(K52,$B52:$AT52,0)+COUNTIFS($B52:$AT52,K52,$B$1:$AT$1,"&lt;"&amp;10))</f>
        <v>-1</v>
      </c>
      <c r="BE52">
        <f>(RANK(_calc_라운드기준!L52,_calc_라운드기준!$B52:$AT52,0)+COUNTIFS(_calc_라운드기준!$B52:$AT52,_calc_라운드기준!L52,$B$1:$AT$1,"&lt;"&amp;11))-(RANK(L52,$B52:$AT52,0)+COUNTIFS($B52:$AT52,L52,$B$1:$AT$1,"&lt;"&amp;11))</f>
        <v>-6</v>
      </c>
      <c r="BF52">
        <f>(RANK(_calc_라운드기준!M52,_calc_라운드기준!$B52:$AT52,0)+COUNTIFS(_calc_라운드기준!$B52:$AT52,_calc_라운드기준!M52,$B$1:$AT$1,"&lt;"&amp;12))-(RANK(M52,$B52:$AT52,0)+COUNTIFS($B52:$AT52,M52,$B$1:$AT$1,"&lt;"&amp;12))</f>
        <v>5</v>
      </c>
      <c r="BG52">
        <f>(RANK(_calc_라운드기준!N52,_calc_라운드기준!$B52:$AT52,0)+COUNTIFS(_calc_라운드기준!$B52:$AT52,_calc_라운드기준!N52,$B$1:$AT$1,"&lt;"&amp;13))-(RANK(N52,$B52:$AT52,0)+COUNTIFS($B52:$AT52,N52,$B$1:$AT$1,"&lt;"&amp;13))</f>
        <v>5</v>
      </c>
      <c r="BH52">
        <f>(RANK(_calc_라운드기준!O52,_calc_라운드기준!$B52:$AT52,0)+COUNTIFS(_calc_라운드기준!$B52:$AT52,_calc_라운드기준!O52,$B$1:$AT$1,"&lt;"&amp;14))-(RANK(O52,$B52:$AT52,0)+COUNTIFS($B52:$AT52,O52,$B$1:$AT$1,"&lt;"&amp;14))</f>
        <v>27</v>
      </c>
      <c r="BI52">
        <f>(RANK(_calc_라운드기준!P52,_calc_라운드기준!$B52:$AT52,0)+COUNTIFS(_calc_라운드기준!$B52:$AT52,_calc_라운드기준!P52,$B$1:$AT$1,"&lt;"&amp;15))-(RANK(P52,$B52:$AT52,0)+COUNTIFS($B52:$AT52,P52,$B$1:$AT$1,"&lt;"&amp;15))</f>
        <v>-15</v>
      </c>
      <c r="BJ52">
        <f>(RANK(_calc_라운드기준!Q52,_calc_라운드기준!$B52:$AT52,0)+COUNTIFS(_calc_라운드기준!$B52:$AT52,_calc_라운드기준!Q52,$B$1:$AT$1,"&lt;"&amp;16))-(RANK(Q52,$B52:$AT52,0)+COUNTIFS($B52:$AT52,Q52,$B$1:$AT$1,"&lt;"&amp;16))</f>
        <v>5</v>
      </c>
      <c r="BK52">
        <f>(RANK(_calc_라운드기준!R52,_calc_라운드기준!$B52:$AT52,0)+COUNTIFS(_calc_라운드기준!$B52:$AT52,_calc_라운드기준!R52,$B$1:$AT$1,"&lt;"&amp;17))-(RANK(R52,$B52:$AT52,0)+COUNTIFS($B52:$AT52,R52,$B$1:$AT$1,"&lt;"&amp;17))</f>
        <v>-13</v>
      </c>
      <c r="BL52">
        <f>(RANK(_calc_라운드기준!S52,_calc_라운드기준!$B52:$AT52,0)+COUNTIFS(_calc_라운드기준!$B52:$AT52,_calc_라운드기준!S52,$B$1:$AT$1,"&lt;"&amp;18))-(RANK(S52,$B52:$AT52,0)+COUNTIFS($B52:$AT52,S52,$B$1:$AT$1,"&lt;"&amp;18))</f>
        <v>15</v>
      </c>
      <c r="BM52">
        <f>(RANK(_calc_라운드기준!T52,_calc_라운드기준!$B52:$AT52,0)+COUNTIFS(_calc_라운드기준!$B52:$AT52,_calc_라운드기준!T52,$B$1:$AT$1,"&lt;"&amp;19))-(RANK(T52,$B52:$AT52,0)+COUNTIFS($B52:$AT52,T52,$B$1:$AT$1,"&lt;"&amp;19))</f>
        <v>-4</v>
      </c>
      <c r="BN52">
        <f>(RANK(_calc_라운드기준!U52,_calc_라운드기준!$B52:$AT52,0)+COUNTIFS(_calc_라운드기준!$B52:$AT52,_calc_라운드기준!U52,$B$1:$AT$1,"&lt;"&amp;20))-(RANK(U52,$B52:$AT52,0)+COUNTIFS($B52:$AT52,U52,$B$1:$AT$1,"&lt;"&amp;20))</f>
        <v>1</v>
      </c>
      <c r="BO52">
        <f>(RANK(_calc_라운드기준!V52,_calc_라운드기준!$B52:$AT52,0)+COUNTIFS(_calc_라운드기준!$B52:$AT52,_calc_라운드기준!V52,$B$1:$AT$1,"&lt;"&amp;21))-(RANK(V52,$B52:$AT52,0)+COUNTIFS($B52:$AT52,V52,$B$1:$AT$1,"&lt;"&amp;21))</f>
        <v>20</v>
      </c>
      <c r="BP52">
        <f>(RANK(_calc_라운드기준!W52,_calc_라운드기준!$B52:$AT52,0)+COUNTIFS(_calc_라운드기준!$B52:$AT52,_calc_라운드기준!W52,$B$1:$AT$1,"&lt;"&amp;22))-(RANK(W52,$B52:$AT52,0)+COUNTIFS($B52:$AT52,W52,$B$1:$AT$1,"&lt;"&amp;22))</f>
        <v>23</v>
      </c>
      <c r="BQ52">
        <f>(RANK(_calc_라운드기준!X52,_calc_라운드기준!$B52:$AT52,0)+COUNTIFS(_calc_라운드기준!$B52:$AT52,_calc_라운드기준!X52,$B$1:$AT$1,"&lt;"&amp;23))-(RANK(X52,$B52:$AT52,0)+COUNTIFS($B52:$AT52,X52,$B$1:$AT$1,"&lt;"&amp;23))</f>
        <v>-13</v>
      </c>
      <c r="BR52">
        <f>(RANK(_calc_라운드기준!Y52,_calc_라운드기준!$B52:$AT52,0)+COUNTIFS(_calc_라운드기준!$B52:$AT52,_calc_라운드기준!Y52,$B$1:$AT$1,"&lt;"&amp;24))-(RANK(Y52,$B52:$AT52,0)+COUNTIFS($B52:$AT52,Y52,$B$1:$AT$1,"&lt;"&amp;24))</f>
        <v>-1</v>
      </c>
      <c r="BS52">
        <f>(RANK(_calc_라운드기준!Z52,_calc_라운드기준!$B52:$AT52,0)+COUNTIFS(_calc_라운드기준!$B52:$AT52,_calc_라운드기준!Z52,$B$1:$AT$1,"&lt;"&amp;25))-(RANK(Z52,$B52:$AT52,0)+COUNTIFS($B52:$AT52,Z52,$B$1:$AT$1,"&lt;"&amp;25))</f>
        <v>-25</v>
      </c>
      <c r="BT52">
        <f>(RANK(_calc_라운드기준!AA52,_calc_라운드기준!$B52:$AT52,0)+COUNTIFS(_calc_라운드기준!$B52:$AT52,_calc_라운드기준!AA52,$B$1:$AT$1,"&lt;"&amp;26))-(RANK(AA52,$B52:$AT52,0)+COUNTIFS($B52:$AT52,AA52,$B$1:$AT$1,"&lt;"&amp;26))</f>
        <v>-4</v>
      </c>
      <c r="BU52">
        <f>(RANK(_calc_라운드기준!AB52,_calc_라운드기준!$B52:$AT52,0)+COUNTIFS(_calc_라운드기준!$B52:$AT52,_calc_라운드기준!AB52,$B$1:$AT$1,"&lt;"&amp;27))-(RANK(AB52,$B52:$AT52,0)+COUNTIFS($B52:$AT52,AB52,$B$1:$AT$1,"&lt;"&amp;27))</f>
        <v>-21</v>
      </c>
      <c r="BV52">
        <f>(RANK(_calc_라운드기준!AC52,_calc_라운드기준!$B52:$AT52,0)+COUNTIFS(_calc_라운드기준!$B52:$AT52,_calc_라운드기준!AC52,$B$1:$AT$1,"&lt;"&amp;28))-(RANK(AC52,$B52:$AT52,0)+COUNTIFS($B52:$AT52,AC52,$B$1:$AT$1,"&lt;"&amp;28))</f>
        <v>-12</v>
      </c>
      <c r="BW52">
        <f>(RANK(_calc_라운드기준!AD52,_calc_라운드기준!$B52:$AT52,0)+COUNTIFS(_calc_라운드기준!$B52:$AT52,_calc_라운드기준!AD52,$B$1:$AT$1,"&lt;"&amp;29))-(RANK(AD52,$B52:$AT52,0)+COUNTIFS($B52:$AT52,AD52,$B$1:$AT$1,"&lt;"&amp;29))</f>
        <v>2</v>
      </c>
      <c r="BX52">
        <f>(RANK(_calc_라운드기준!AE52,_calc_라운드기준!$B52:$AT52,0)+COUNTIFS(_calc_라운드기준!$B52:$AT52,_calc_라운드기준!AE52,$B$1:$AT$1,"&lt;"&amp;30))-(RANK(AE52,$B52:$AT52,0)+COUNTIFS($B52:$AT52,AE52,$B$1:$AT$1,"&lt;"&amp;30))</f>
        <v>21</v>
      </c>
      <c r="BY52">
        <f>(RANK(_calc_라운드기준!AF52,_calc_라운드기준!$B52:$AT52,0)+COUNTIFS(_calc_라운드기준!$B52:$AT52,_calc_라운드기준!AF52,$B$1:$AT$1,"&lt;"&amp;31))-(RANK(AF52,$B52:$AT52,0)+COUNTIFS($B52:$AT52,AF52,$B$1:$AT$1,"&lt;"&amp;31))</f>
        <v>1</v>
      </c>
      <c r="BZ52">
        <f>(RANK(_calc_라운드기준!AG52,_calc_라운드기준!$B52:$AT52,0)+COUNTIFS(_calc_라운드기준!$B52:$AT52,_calc_라운드기준!AG52,$B$1:$AT$1,"&lt;"&amp;32))-(RANK(AG52,$B52:$AT52,0)+COUNTIFS($B52:$AT52,AG52,$B$1:$AT$1,"&lt;"&amp;32))</f>
        <v>-3</v>
      </c>
      <c r="CA52">
        <f>(RANK(_calc_라운드기준!AH52,_calc_라운드기준!$B52:$AT52,0)+COUNTIFS(_calc_라운드기준!$B52:$AT52,_calc_라운드기준!AH52,$B$1:$AT$1,"&lt;"&amp;33))-(RANK(AH52,$B52:$AT52,0)+COUNTIFS($B52:$AT52,AH52,$B$1:$AT$1,"&lt;"&amp;33))</f>
        <v>29</v>
      </c>
      <c r="CB52">
        <f>(RANK(_calc_라운드기준!AI52,_calc_라운드기준!$B52:$AT52,0)+COUNTIFS(_calc_라운드기준!$B52:$AT52,_calc_라운드기준!AI52,$B$1:$AT$1,"&lt;"&amp;34))-(RANK(AI52,$B52:$AT52,0)+COUNTIFS($B52:$AT52,AI52,$B$1:$AT$1,"&lt;"&amp;34))</f>
        <v>14</v>
      </c>
      <c r="CC52">
        <f>(RANK(_calc_라운드기준!AJ52,_calc_라운드기준!$B52:$AT52,0)+COUNTIFS(_calc_라운드기준!$B52:$AT52,_calc_라운드기준!AJ52,$B$1:$AT$1,"&lt;"&amp;35))-(RANK(AJ52,$B52:$AT52,0)+COUNTIFS($B52:$AT52,AJ52,$B$1:$AT$1,"&lt;"&amp;35))</f>
        <v>19</v>
      </c>
      <c r="CD52">
        <f>(RANK(_calc_라운드기준!AK52,_calc_라운드기준!$B52:$AT52,0)+COUNTIFS(_calc_라운드기준!$B52:$AT52,_calc_라운드기준!AK52,$B$1:$AT$1,"&lt;"&amp;36))-(RANK(AK52,$B52:$AT52,0)+COUNTIFS($B52:$AT52,AK52,$B$1:$AT$1,"&lt;"&amp;36))</f>
        <v>11</v>
      </c>
      <c r="CE52">
        <f>(RANK(_calc_라운드기준!AL52,_calc_라운드기준!$B52:$AT52,0)+COUNTIFS(_calc_라운드기준!$B52:$AT52,_calc_라운드기준!AL52,$B$1:$AT$1,"&lt;"&amp;37))-(RANK(AL52,$B52:$AT52,0)+COUNTIFS($B52:$AT52,AL52,$B$1:$AT$1,"&lt;"&amp;37))</f>
        <v>-6</v>
      </c>
      <c r="CF52">
        <f>(RANK(_calc_라운드기준!AM52,_calc_라운드기준!$B52:$AT52,0)+COUNTIFS(_calc_라운드기준!$B52:$AT52,_calc_라운드기준!AM52,$B$1:$AT$1,"&lt;"&amp;38))-(RANK(AM52,$B52:$AT52,0)+COUNTIFS($B52:$AT52,AM52,$B$1:$AT$1,"&lt;"&amp;38))</f>
        <v>6</v>
      </c>
      <c r="CG52">
        <f>(RANK(_calc_라운드기준!AN52,_calc_라운드기준!$B52:$AT52,0)+COUNTIFS(_calc_라운드기준!$B52:$AT52,_calc_라운드기준!AN52,$B$1:$AT$1,"&lt;"&amp;39))-(RANK(AN52,$B52:$AT52,0)+COUNTIFS($B52:$AT52,AN52,$B$1:$AT$1,"&lt;"&amp;39))</f>
        <v>-31</v>
      </c>
      <c r="CH52">
        <f>(RANK(_calc_라운드기준!AO52,_calc_라운드기준!$B52:$AT52,0)+COUNTIFS(_calc_라운드기준!$B52:$AT52,_calc_라운드기준!AO52,$B$1:$AT$1,"&lt;"&amp;40))-(RANK(AO52,$B52:$AT52,0)+COUNTIFS($B52:$AT52,AO52,$B$1:$AT$1,"&lt;"&amp;40))</f>
        <v>-2</v>
      </c>
      <c r="CI52">
        <f>(RANK(_calc_라운드기준!AP52,_calc_라운드기준!$B52:$AT52,0)+COUNTIFS(_calc_라운드기준!$B52:$AT52,_calc_라운드기준!AP52,$B$1:$AT$1,"&lt;"&amp;41))-(RANK(AP52,$B52:$AT52,0)+COUNTIFS($B52:$AT52,AP52,$B$1:$AT$1,"&lt;"&amp;41))</f>
        <v>10</v>
      </c>
      <c r="CJ52">
        <f>(RANK(_calc_라운드기준!AQ52,_calc_라운드기준!$B52:$AT52,0)+COUNTIFS(_calc_라운드기준!$B52:$AT52,_calc_라운드기준!AQ52,$B$1:$AT$1,"&lt;"&amp;42))-(RANK(AQ52,$B52:$AT52,0)+COUNTIFS($B52:$AT52,AQ52,$B$1:$AT$1,"&lt;"&amp;42))</f>
        <v>-3</v>
      </c>
      <c r="CK52">
        <f>(RANK(_calc_라운드기준!AR52,_calc_라운드기준!$B52:$AT52,0)+COUNTIFS(_calc_라운드기준!$B52:$AT52,_calc_라운드기준!AR52,$B$1:$AT$1,"&lt;"&amp;43))-(RANK(AR52,$B52:$AT52,0)+COUNTIFS($B52:$AT52,AR52,$B$1:$AT$1,"&lt;"&amp;43))</f>
        <v>1</v>
      </c>
      <c r="CL52">
        <f>(RANK(_calc_라운드기준!AS52,_calc_라운드기준!$B52:$AT52,0)+COUNTIFS(_calc_라운드기준!$B52:$AT52,_calc_라운드기준!AS52,$B$1:$AT$1,"&lt;"&amp;44))-(RANK(AS52,$B52:$AT52,0)+COUNTIFS($B52:$AT52,AS52,$B$1:$AT$1,"&lt;"&amp;44))</f>
        <v>16</v>
      </c>
      <c r="CM52">
        <f>(RANK(_calc_라운드기준!AT52,_calc_라운드기준!$B52:$AT52,0)+COUNTIFS(_calc_라운드기준!$B52:$AT52,_calc_라운드기준!AT52,$B$1:$AT$1,"&lt;"&amp;45))-(RANK(AT52,$B52:$AT52,0)+COUNTIFS($B52:$AT52,AT52,$B$1:$AT$1,"&lt;"&amp;45))</f>
        <v>16</v>
      </c>
      <c r="CN52">
        <f t="shared" si="45"/>
        <v>18</v>
      </c>
      <c r="CO52">
        <f t="shared" si="46"/>
        <v>34</v>
      </c>
      <c r="CP52">
        <f t="shared" si="47"/>
        <v>27</v>
      </c>
      <c r="CQ52">
        <f t="shared" si="48"/>
        <v>37</v>
      </c>
      <c r="CR52">
        <f t="shared" si="49"/>
        <v>35</v>
      </c>
      <c r="CS52">
        <f t="shared" si="50"/>
        <v>17</v>
      </c>
      <c r="CT52">
        <f t="shared" si="51"/>
        <v>20</v>
      </c>
      <c r="CU52">
        <f t="shared" si="52"/>
        <v>45</v>
      </c>
      <c r="CV52">
        <f t="shared" si="53"/>
        <v>43</v>
      </c>
      <c r="CW52">
        <f t="shared" si="54"/>
        <v>24</v>
      </c>
      <c r="CX52">
        <f t="shared" si="55"/>
        <v>32</v>
      </c>
      <c r="CY52">
        <f t="shared" si="56"/>
        <v>14</v>
      </c>
      <c r="CZ52">
        <f t="shared" si="57"/>
        <v>15</v>
      </c>
      <c r="DA52">
        <f t="shared" si="58"/>
        <v>2</v>
      </c>
      <c r="DB52">
        <f t="shared" si="59"/>
        <v>40</v>
      </c>
      <c r="DC52">
        <f t="shared" si="60"/>
        <v>16</v>
      </c>
      <c r="DD52">
        <f t="shared" si="61"/>
        <v>38</v>
      </c>
      <c r="DE52">
        <f t="shared" si="62"/>
        <v>9</v>
      </c>
      <c r="DF52">
        <f t="shared" si="63"/>
        <v>30</v>
      </c>
      <c r="DG52">
        <f t="shared" si="64"/>
        <v>21</v>
      </c>
      <c r="DH52">
        <f t="shared" si="65"/>
        <v>5</v>
      </c>
      <c r="DI52">
        <f t="shared" si="66"/>
        <v>3</v>
      </c>
      <c r="DJ52">
        <f t="shared" si="67"/>
        <v>39</v>
      </c>
      <c r="DK52">
        <f t="shared" si="68"/>
        <v>25</v>
      </c>
      <c r="DL52">
        <f t="shared" si="69"/>
        <v>42</v>
      </c>
      <c r="DM52">
        <f t="shared" si="70"/>
        <v>31</v>
      </c>
      <c r="DN52">
        <f t="shared" si="71"/>
        <v>41</v>
      </c>
      <c r="DO52">
        <f t="shared" si="72"/>
        <v>36</v>
      </c>
      <c r="DP52">
        <f t="shared" si="73"/>
        <v>19</v>
      </c>
      <c r="DQ52">
        <f t="shared" si="74"/>
        <v>4</v>
      </c>
      <c r="DR52">
        <f t="shared" si="75"/>
        <v>22</v>
      </c>
      <c r="DS52">
        <f t="shared" si="76"/>
        <v>28</v>
      </c>
      <c r="DT52">
        <f t="shared" si="77"/>
        <v>1</v>
      </c>
      <c r="DU52">
        <f t="shared" si="78"/>
        <v>10</v>
      </c>
      <c r="DV52">
        <f t="shared" si="79"/>
        <v>6</v>
      </c>
      <c r="DW52">
        <f t="shared" si="80"/>
        <v>11</v>
      </c>
      <c r="DX52">
        <f t="shared" si="81"/>
        <v>33</v>
      </c>
      <c r="DY52">
        <f t="shared" si="82"/>
        <v>13</v>
      </c>
      <c r="DZ52">
        <f t="shared" si="83"/>
        <v>44</v>
      </c>
      <c r="EA52">
        <f t="shared" si="84"/>
        <v>26</v>
      </c>
      <c r="EB52">
        <f t="shared" si="85"/>
        <v>12</v>
      </c>
      <c r="EC52">
        <f t="shared" si="86"/>
        <v>29</v>
      </c>
      <c r="ED52">
        <f t="shared" si="87"/>
        <v>23</v>
      </c>
      <c r="EE52">
        <f t="shared" si="88"/>
        <v>7</v>
      </c>
      <c r="EF52">
        <f t="shared" si="89"/>
        <v>8</v>
      </c>
    </row>
  </sheetData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F52"/>
  <sheetViews>
    <sheetView zoomScaleNormal="100" workbookViewId="0"/>
  </sheetViews>
  <sheetFormatPr defaultColWidth="8.5" defaultRowHeight="16.5"/>
  <sheetData>
    <row r="1" spans="1:136" ht="16.5" customHeight="1">
      <c r="A1" s="6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</row>
    <row r="2" spans="1:136" ht="16.5" customHeight="1">
      <c r="A2">
        <f>_calc_라운드기준!A2</f>
        <v>1244</v>
      </c>
      <c r="B2">
        <f>INDEX(_calc_누적빈도!B:B,$A2)-INDEX(_calc_누적빈도!B:B,$A2-기준350회_후보!$B$1)</f>
        <v>43</v>
      </c>
      <c r="C2">
        <f>INDEX(_calc_누적빈도!C:C,$A2)-INDEX(_calc_누적빈도!C:C,$A2-기준350회_후보!$B$1)</f>
        <v>41</v>
      </c>
      <c r="D2">
        <f>INDEX(_calc_누적빈도!D:D,$A2)-INDEX(_calc_누적빈도!D:D,$A2-기준350회_후보!$B$1)</f>
        <v>55</v>
      </c>
      <c r="E2">
        <f>INDEX(_calc_누적빈도!E:E,$A2)-INDEX(_calc_누적빈도!E:E,$A2-기준350회_후보!$B$1)</f>
        <v>41</v>
      </c>
      <c r="F2">
        <f>INDEX(_calc_누적빈도!F:F,$A2)-INDEX(_calc_누적빈도!F:F,$A2-기준350회_후보!$B$1)</f>
        <v>31</v>
      </c>
      <c r="G2">
        <f>INDEX(_calc_누적빈도!G:G,$A2)-INDEX(_calc_누적빈도!G:G,$A2-기준350회_후보!$B$1)</f>
        <v>55</v>
      </c>
      <c r="H2">
        <f>INDEX(_calc_누적빈도!H:H,$A2)-INDEX(_calc_누적빈도!H:H,$A2-기준350회_후보!$B$1)</f>
        <v>54</v>
      </c>
      <c r="I2">
        <f>INDEX(_calc_누적빈도!I:I,$A2)-INDEX(_calc_누적빈도!I:I,$A2-기준350회_후보!$B$1)</f>
        <v>37</v>
      </c>
      <c r="J2">
        <f>INDEX(_calc_누적빈도!J:J,$A2)-INDEX(_calc_누적빈도!J:J,$A2-기준350회_후보!$B$1)</f>
        <v>44</v>
      </c>
      <c r="K2">
        <f>INDEX(_calc_누적빈도!K:K,$A2)-INDEX(_calc_누적빈도!K:K,$A2-기준350회_후보!$B$1)</f>
        <v>38</v>
      </c>
      <c r="L2">
        <f>INDEX(_calc_누적빈도!L:L,$A2)-INDEX(_calc_누적빈도!L:L,$A2-기준350회_후보!$B$1)</f>
        <v>46</v>
      </c>
      <c r="M2">
        <f>INDEX(_calc_누적빈도!M:M,$A2)-INDEX(_calc_누적빈도!M:M,$A2-기준350회_후보!$B$1)</f>
        <v>53</v>
      </c>
      <c r="N2">
        <f>INDEX(_calc_누적빈도!N:N,$A2)-INDEX(_calc_누적빈도!N:N,$A2-기준350회_후보!$B$1)</f>
        <v>57</v>
      </c>
      <c r="O2">
        <f>INDEX(_calc_누적빈도!O:O,$A2)-INDEX(_calc_누적빈도!O:O,$A2-기준350회_후보!$B$1)</f>
        <v>45</v>
      </c>
      <c r="P2">
        <f>INDEX(_calc_누적빈도!P:P,$A2)-INDEX(_calc_누적빈도!P:P,$A2-기준350회_후보!$B$1)</f>
        <v>49</v>
      </c>
      <c r="Q2">
        <f>INDEX(_calc_누적빈도!Q:Q,$A2)-INDEX(_calc_누적빈도!Q:Q,$A2-기준350회_후보!$B$1)</f>
        <v>57</v>
      </c>
      <c r="R2">
        <f>INDEX(_calc_누적빈도!R:R,$A2)-INDEX(_calc_누적빈도!R:R,$A2-기준350회_후보!$B$1)</f>
        <v>40</v>
      </c>
      <c r="S2">
        <f>INDEX(_calc_누적빈도!S:S,$A2)-INDEX(_calc_누적빈도!S:S,$A2-기준350회_후보!$B$1)</f>
        <v>51</v>
      </c>
      <c r="T2">
        <f>INDEX(_calc_누적빈도!T:T,$A2)-INDEX(_calc_누적빈도!T:T,$A2-기준350회_후보!$B$1)</f>
        <v>47</v>
      </c>
      <c r="U2">
        <f>INDEX(_calc_누적빈도!U:U,$A2)-INDEX(_calc_누적빈도!U:U,$A2-기준350회_후보!$B$1)</f>
        <v>46</v>
      </c>
      <c r="V2">
        <f>INDEX(_calc_누적빈도!V:V,$A2)-INDEX(_calc_누적빈도!V:V,$A2-기준350회_후보!$B$1)</f>
        <v>51</v>
      </c>
      <c r="W2">
        <f>INDEX(_calc_누적빈도!W:W,$A2)-INDEX(_calc_누적빈도!W:W,$A2-기준350회_후보!$B$1)</f>
        <v>49</v>
      </c>
      <c r="X2">
        <f>INDEX(_calc_누적빈도!X:X,$A2)-INDEX(_calc_누적빈도!X:X,$A2-기준350회_후보!$B$1)</f>
        <v>44</v>
      </c>
      <c r="Y2">
        <f>INDEX(_calc_누적빈도!Y:Y,$A2)-INDEX(_calc_누적빈도!Y:Y,$A2-기준350회_후보!$B$1)</f>
        <v>50</v>
      </c>
      <c r="Z2">
        <f>INDEX(_calc_누적빈도!Z:Z,$A2)-INDEX(_calc_누적빈도!Z:Z,$A2-기준350회_후보!$B$1)</f>
        <v>36</v>
      </c>
      <c r="AA2">
        <f>INDEX(_calc_누적빈도!AA:AA,$A2)-INDEX(_calc_누적빈도!AA:AA,$A2-기준350회_후보!$B$1)</f>
        <v>45</v>
      </c>
      <c r="AB2">
        <f>INDEX(_calc_누적빈도!AB:AB,$A2)-INDEX(_calc_누적빈도!AB:AB,$A2-기준350회_후보!$B$1)</f>
        <v>50</v>
      </c>
      <c r="AC2">
        <f>INDEX(_calc_누적빈도!AC:AC,$A2)-INDEX(_calc_누적빈도!AC:AC,$A2-기준350회_후보!$B$1)</f>
        <v>46</v>
      </c>
      <c r="AD2">
        <f>INDEX(_calc_누적빈도!AD:AD,$A2)-INDEX(_calc_누적빈도!AD:AD,$A2-기준350회_후보!$B$1)</f>
        <v>47</v>
      </c>
      <c r="AE2">
        <f>INDEX(_calc_누적빈도!AE:AE,$A2)-INDEX(_calc_누적빈도!AE:AE,$A2-기준350회_후보!$B$1)</f>
        <v>49</v>
      </c>
      <c r="AF2">
        <f>INDEX(_calc_누적빈도!AF:AF,$A2)-INDEX(_calc_누적빈도!AF:AF,$A2-기준350회_후보!$B$1)</f>
        <v>50</v>
      </c>
      <c r="AG2">
        <f>INDEX(_calc_누적빈도!AG:AG,$A2)-INDEX(_calc_누적빈도!AG:AG,$A2-기준350회_후보!$B$1)</f>
        <v>43</v>
      </c>
      <c r="AH2">
        <f>INDEX(_calc_누적빈도!AH:AH,$A2)-INDEX(_calc_누적빈도!AH:AH,$A2-기준350회_후보!$B$1)</f>
        <v>50</v>
      </c>
      <c r="AI2">
        <f>INDEX(_calc_누적빈도!AI:AI,$A2)-INDEX(_calc_누적빈도!AI:AI,$A2-기준350회_후보!$B$1)</f>
        <v>45</v>
      </c>
      <c r="AJ2">
        <f>INDEX(_calc_누적빈도!AJ:AJ,$A2)-INDEX(_calc_누적빈도!AJ:AJ,$A2-기준350회_후보!$B$1)</f>
        <v>55</v>
      </c>
      <c r="AK2">
        <f>INDEX(_calc_누적빈도!AK:AK,$A2)-INDEX(_calc_누적빈도!AK:AK,$A2-기준350회_후보!$B$1)</f>
        <v>48</v>
      </c>
      <c r="AL2">
        <f>INDEX(_calc_누적빈도!AL:AL,$A2)-INDEX(_calc_누적빈도!AL:AL,$A2-기준350회_후보!$B$1)</f>
        <v>51</v>
      </c>
      <c r="AM2">
        <f>INDEX(_calc_누적빈도!AM:AM,$A2)-INDEX(_calc_누적빈도!AM:AM,$A2-기준350회_후보!$B$1)</f>
        <v>57</v>
      </c>
      <c r="AN2">
        <f>INDEX(_calc_누적빈도!AN:AN,$A2)-INDEX(_calc_누적빈도!AN:AN,$A2-기준350회_후보!$B$1)</f>
        <v>41</v>
      </c>
      <c r="AO2">
        <f>INDEX(_calc_누적빈도!AO:AO,$A2)-INDEX(_calc_누적빈도!AO:AO,$A2-기준350회_후보!$B$1)</f>
        <v>45</v>
      </c>
      <c r="AP2">
        <f>INDEX(_calc_누적빈도!AP:AP,$A2)-INDEX(_calc_누적빈도!AP:AP,$A2-기준350회_후보!$B$1)</f>
        <v>43</v>
      </c>
      <c r="AQ2">
        <f>INDEX(_calc_누적빈도!AQ:AQ,$A2)-INDEX(_calc_누적빈도!AQ:AQ,$A2-기준350회_후보!$B$1)</f>
        <v>43</v>
      </c>
      <c r="AR2">
        <f>INDEX(_calc_누적빈도!AR:AR,$A2)-INDEX(_calc_누적빈도!AR:AR,$A2-기준350회_후보!$B$1)</f>
        <v>36</v>
      </c>
      <c r="AS2">
        <f>INDEX(_calc_누적빈도!AS:AS,$A2)-INDEX(_calc_누적빈도!AS:AS,$A2-기준350회_후보!$B$1)</f>
        <v>49</v>
      </c>
      <c r="AT2">
        <f>INDEX(_calc_누적빈도!AT:AT,$A2)-INDEX(_calc_누적빈도!AT:AT,$A2-기준350회_후보!$B$1)</f>
        <v>47</v>
      </c>
      <c r="AU2">
        <f>(RANK(_calc_라운드기준!B2,_calc_라운드기준!$B2:$AT2,0)+COUNTIFS(_calc_라운드기준!$B2:$AT2,_calc_라운드기준!B2,$B$1:$AT$1,"&lt;"&amp;1))-(RANK(B2,$B2:$AT2,0)+COUNTIFS($B2:$AT2,B2,$B$1:$AT$1,"&lt;"&amp;1))</f>
        <v>-26</v>
      </c>
      <c r="AV2">
        <f>(RANK(_calc_라운드기준!C2,_calc_라운드기준!$B2:$AT2,0)+COUNTIFS(_calc_라운드기준!$B2:$AT2,_calc_라운드기준!C2,$B$1:$AT$1,"&lt;"&amp;2))-(RANK(C2,$B2:$AT2,0)+COUNTIFS($B2:$AT2,C2,$B$1:$AT$1,"&lt;"&amp;2))</f>
        <v>-25</v>
      </c>
      <c r="AW2">
        <f>(RANK(_calc_라운드기준!D2,_calc_라운드기준!$B2:$AT2,0)+COUNTIFS(_calc_라운드기준!$B2:$AT2,_calc_라운드기준!D2,$B$1:$AT$1,"&lt;"&amp;3))-(RANK(D2,$B2:$AT2,0)+COUNTIFS($B2:$AT2,D2,$B$1:$AT$1,"&lt;"&amp;3))</f>
        <v>9</v>
      </c>
      <c r="AX2">
        <f>(RANK(_calc_라운드기준!E2,_calc_라운드기준!$B2:$AT2,0)+COUNTIFS(_calc_라운드기준!$B2:$AT2,_calc_라운드기준!E2,$B$1:$AT$1,"&lt;"&amp;4))-(RANK(E2,$B2:$AT2,0)+COUNTIFS($B2:$AT2,E2,$B$1:$AT$1,"&lt;"&amp;4))</f>
        <v>-17</v>
      </c>
      <c r="AY2">
        <f>(RANK(_calc_라운드기준!F2,_calc_라운드기준!$B2:$AT2,0)+COUNTIFS(_calc_라운드기준!$B2:$AT2,_calc_라운드기준!F2,$B$1:$AT$1,"&lt;"&amp;5))-(RANK(F2,$B2:$AT2,0)+COUNTIFS($B2:$AT2,F2,$B$1:$AT$1,"&lt;"&amp;5))</f>
        <v>-2</v>
      </c>
      <c r="AZ2">
        <f>(RANK(_calc_라운드기준!G2,_calc_라운드기준!$B2:$AT2,0)+COUNTIFS(_calc_라운드기준!$B2:$AT2,_calc_라운드기준!G2,$B$1:$AT$1,"&lt;"&amp;6))-(RANK(G2,$B2:$AT2,0)+COUNTIFS($B2:$AT2,G2,$B$1:$AT$1,"&lt;"&amp;6))</f>
        <v>31</v>
      </c>
      <c r="BA2">
        <f>(RANK(_calc_라운드기준!H2,_calc_라운드기준!$B2:$AT2,0)+COUNTIFS(_calc_라운드기준!$B2:$AT2,_calc_라운드기준!H2,$B$1:$AT$1,"&lt;"&amp;7))-(RANK(H2,$B2:$AT2,0)+COUNTIFS($B2:$AT2,H2,$B$1:$AT$1,"&lt;"&amp;7))</f>
        <v>15</v>
      </c>
      <c r="BB2">
        <f>(RANK(_calc_라운드기준!I2,_calc_라운드기준!$B2:$AT2,0)+COUNTIFS(_calc_라운드기준!$B2:$AT2,_calc_라운드기준!I2,$B$1:$AT$1,"&lt;"&amp;8))-(RANK(I2,$B2:$AT2,0)+COUNTIFS($B2:$AT2,I2,$B$1:$AT$1,"&lt;"&amp;8))</f>
        <v>-19</v>
      </c>
      <c r="BC2">
        <f>(RANK(_calc_라운드기준!J2,_calc_라운드기준!$B2:$AT2,0)+COUNTIFS(_calc_라운드기준!$B2:$AT2,_calc_라운드기준!J2,$B$1:$AT$1,"&lt;"&amp;9))-(RANK(J2,$B2:$AT2,0)+COUNTIFS($B2:$AT2,J2,$B$1:$AT$1,"&lt;"&amp;9))</f>
        <v>-7</v>
      </c>
      <c r="BD2">
        <f>(RANK(_calc_라운드기준!K2,_calc_라운드기준!$B2:$AT2,0)+COUNTIFS(_calc_라운드기준!$B2:$AT2,_calc_라운드기준!K2,$B$1:$AT$1,"&lt;"&amp;10))-(RANK(K2,$B2:$AT2,0)+COUNTIFS($B2:$AT2,K2,$B$1:$AT$1,"&lt;"&amp;10))</f>
        <v>-16</v>
      </c>
      <c r="BE2">
        <f>(RANK(_calc_라운드기준!L2,_calc_라운드기준!$B2:$AT2,0)+COUNTIFS(_calc_라운드기준!$B2:$AT2,_calc_라운드기준!L2,$B$1:$AT$1,"&lt;"&amp;11))-(RANK(L2,$B2:$AT2,0)+COUNTIFS($B2:$AT2,L2,$B$1:$AT$1,"&lt;"&amp;11))</f>
        <v>13</v>
      </c>
      <c r="BF2">
        <f>(RANK(_calc_라운드기준!M2,_calc_라운드기준!$B2:$AT2,0)+COUNTIFS(_calc_라운드기준!$B2:$AT2,_calc_라운드기준!M2,$B$1:$AT$1,"&lt;"&amp;12))-(RANK(M2,$B2:$AT2,0)+COUNTIFS($B2:$AT2,M2,$B$1:$AT$1,"&lt;"&amp;12))</f>
        <v>30</v>
      </c>
      <c r="BG2">
        <f>(RANK(_calc_라운드기준!N2,_calc_라운드기준!$B2:$AT2,0)+COUNTIFS(_calc_라운드기준!$B2:$AT2,_calc_라운드기준!N2,$B$1:$AT$1,"&lt;"&amp;13))-(RANK(N2,$B2:$AT2,0)+COUNTIFS($B2:$AT2,N2,$B$1:$AT$1,"&lt;"&amp;13))</f>
        <v>2</v>
      </c>
      <c r="BH2">
        <f>(RANK(_calc_라운드기준!O2,_calc_라운드기준!$B2:$AT2,0)+COUNTIFS(_calc_라운드기준!$B2:$AT2,_calc_라운드기준!O2,$B$1:$AT$1,"&lt;"&amp;14))-(RANK(O2,$B2:$AT2,0)+COUNTIFS($B2:$AT2,O2,$B$1:$AT$1,"&lt;"&amp;14))</f>
        <v>18</v>
      </c>
      <c r="BI2">
        <f>(RANK(_calc_라운드기준!P2,_calc_라운드기준!$B2:$AT2,0)+COUNTIFS(_calc_라운드기준!$B2:$AT2,_calc_라운드기준!P2,$B$1:$AT$1,"&lt;"&amp;15))-(RANK(P2,$B2:$AT2,0)+COUNTIFS($B2:$AT2,P2,$B$1:$AT$1,"&lt;"&amp;15))</f>
        <v>-15</v>
      </c>
      <c r="BJ2">
        <f>(RANK(_calc_라운드기준!Q2,_calc_라운드기준!$B2:$AT2,0)+COUNTIFS(_calc_라운드기준!$B2:$AT2,_calc_라운드기준!Q2,$B$1:$AT$1,"&lt;"&amp;16))-(RANK(Q2,$B2:$AT2,0)+COUNTIFS($B2:$AT2,Q2,$B$1:$AT$1,"&lt;"&amp;16))</f>
        <v>6</v>
      </c>
      <c r="BK2">
        <f>(RANK(_calc_라운드기준!R2,_calc_라운드기준!$B2:$AT2,0)+COUNTIFS(_calc_라운드기준!$B2:$AT2,_calc_라운드기준!R2,$B$1:$AT$1,"&lt;"&amp;17))-(RANK(R2,$B2:$AT2,0)+COUNTIFS($B2:$AT2,R2,$B$1:$AT$1,"&lt;"&amp;17))</f>
        <v>-1</v>
      </c>
      <c r="BL2">
        <f>(RANK(_calc_라운드기준!S2,_calc_라운드기준!$B2:$AT2,0)+COUNTIFS(_calc_라운드기준!$B2:$AT2,_calc_라운드기준!S2,$B$1:$AT$1,"&lt;"&amp;18))-(RANK(S2,$B2:$AT2,0)+COUNTIFS($B2:$AT2,S2,$B$1:$AT$1,"&lt;"&amp;18))</f>
        <v>0</v>
      </c>
      <c r="BM2">
        <f>(RANK(_calc_라운드기준!T2,_calc_라운드기준!$B2:$AT2,0)+COUNTIFS(_calc_라운드기준!$B2:$AT2,_calc_라운드기준!T2,$B$1:$AT$1,"&lt;"&amp;19))-(RANK(T2,$B2:$AT2,0)+COUNTIFS($B2:$AT2,T2,$B$1:$AT$1,"&lt;"&amp;19))</f>
        <v>5</v>
      </c>
      <c r="BN2">
        <f>(RANK(_calc_라운드기준!U2,_calc_라운드기준!$B2:$AT2,0)+COUNTIFS(_calc_라운드기준!$B2:$AT2,_calc_라운드기준!U2,$B$1:$AT$1,"&lt;"&amp;20))-(RANK(U2,$B2:$AT2,0)+COUNTIFS($B2:$AT2,U2,$B$1:$AT$1,"&lt;"&amp;20))</f>
        <v>-11</v>
      </c>
      <c r="BO2">
        <f>(RANK(_calc_라운드기준!V2,_calc_라운드기준!$B2:$AT2,0)+COUNTIFS(_calc_라운드기준!$B2:$AT2,_calc_라운드기준!V2,$B$1:$AT$1,"&lt;"&amp;21))-(RANK(V2,$B2:$AT2,0)+COUNTIFS($B2:$AT2,V2,$B$1:$AT$1,"&lt;"&amp;21))</f>
        <v>34</v>
      </c>
      <c r="BP2">
        <f>(RANK(_calc_라운드기준!W2,_calc_라운드기준!$B2:$AT2,0)+COUNTIFS(_calc_라운드기준!$B2:$AT2,_calc_라운드기준!W2,$B$1:$AT$1,"&lt;"&amp;22))-(RANK(W2,$B2:$AT2,0)+COUNTIFS($B2:$AT2,W2,$B$1:$AT$1,"&lt;"&amp;22))</f>
        <v>10</v>
      </c>
      <c r="BQ2">
        <f>(RANK(_calc_라운드기준!X2,_calc_라운드기준!$B2:$AT2,0)+COUNTIFS(_calc_라운드기준!$B2:$AT2,_calc_라운드기준!X2,$B$1:$AT$1,"&lt;"&amp;23))-(RANK(X2,$B2:$AT2,0)+COUNTIFS($B2:$AT2,X2,$B$1:$AT$1,"&lt;"&amp;23))</f>
        <v>8</v>
      </c>
      <c r="BR2">
        <f>(RANK(_calc_라운드기준!Y2,_calc_라운드기준!$B2:$AT2,0)+COUNTIFS(_calc_라운드기준!$B2:$AT2,_calc_라운드기준!Y2,$B$1:$AT$1,"&lt;"&amp;24))-(RANK(Y2,$B2:$AT2,0)+COUNTIFS($B2:$AT2,Y2,$B$1:$AT$1,"&lt;"&amp;24))</f>
        <v>-6</v>
      </c>
      <c r="BS2">
        <f>(RANK(_calc_라운드기준!Z2,_calc_라운드기준!$B2:$AT2,0)+COUNTIFS(_calc_라운드기준!$B2:$AT2,_calc_라운드기준!Z2,$B$1:$AT$1,"&lt;"&amp;25))-(RANK(Z2,$B2:$AT2,0)+COUNTIFS($B2:$AT2,Z2,$B$1:$AT$1,"&lt;"&amp;25))</f>
        <v>-15</v>
      </c>
      <c r="BT2">
        <f>(RANK(_calc_라운드기준!AA2,_calc_라운드기준!$B2:$AT2,0)+COUNTIFS(_calc_라운드기준!$B2:$AT2,_calc_라운드기준!AA2,$B$1:$AT$1,"&lt;"&amp;26))-(RANK(AA2,$B2:$AT2,0)+COUNTIFS($B2:$AT2,AA2,$B$1:$AT$1,"&lt;"&amp;26))</f>
        <v>13</v>
      </c>
      <c r="BU2">
        <f>(RANK(_calc_라운드기준!AB2,_calc_라운드기준!$B2:$AT2,0)+COUNTIFS(_calc_라운드기준!$B2:$AT2,_calc_라운드기준!AB2,$B$1:$AT$1,"&lt;"&amp;27))-(RANK(AB2,$B2:$AT2,0)+COUNTIFS($B2:$AT2,AB2,$B$1:$AT$1,"&lt;"&amp;27))</f>
        <v>-9</v>
      </c>
      <c r="BV2">
        <f>(RANK(_calc_라운드기준!AC2,_calc_라운드기준!$B2:$AT2,0)+COUNTIFS(_calc_라운드기준!$B2:$AT2,_calc_라운드기준!AC2,$B$1:$AT$1,"&lt;"&amp;28))-(RANK(AC2,$B2:$AT2,0)+COUNTIFS($B2:$AT2,AC2,$B$1:$AT$1,"&lt;"&amp;28))</f>
        <v>-16</v>
      </c>
      <c r="BW2">
        <f>(RANK(_calc_라운드기준!AD2,_calc_라운드기준!$B2:$AT2,0)+COUNTIFS(_calc_라운드기준!$B2:$AT2,_calc_라운드기준!AD2,$B$1:$AT$1,"&lt;"&amp;29))-(RANK(AD2,$B2:$AT2,0)+COUNTIFS($B2:$AT2,AD2,$B$1:$AT$1,"&lt;"&amp;29))</f>
        <v>7</v>
      </c>
      <c r="BX2">
        <f>(RANK(_calc_라운드기준!AE2,_calc_라운드기준!$B2:$AT2,0)+COUNTIFS(_calc_라운드기준!$B2:$AT2,_calc_라운드기준!AE2,$B$1:$AT$1,"&lt;"&amp;30))-(RANK(AE2,$B2:$AT2,0)+COUNTIFS($B2:$AT2,AE2,$B$1:$AT$1,"&lt;"&amp;30))</f>
        <v>-3</v>
      </c>
      <c r="BY2">
        <f>(RANK(_calc_라운드기준!AF2,_calc_라운드기준!$B2:$AT2,0)+COUNTIFS(_calc_라운드기준!$B2:$AT2,_calc_라운드기준!AF2,$B$1:$AT$1,"&lt;"&amp;31))-(RANK(AF2,$B2:$AT2,0)+COUNTIFS($B2:$AT2,AF2,$B$1:$AT$1,"&lt;"&amp;31))</f>
        <v>-12</v>
      </c>
      <c r="BZ2">
        <f>(RANK(_calc_라운드기준!AG2,_calc_라운드기준!$B2:$AT2,0)+COUNTIFS(_calc_라운드기준!$B2:$AT2,_calc_라운드기준!AG2,$B$1:$AT$1,"&lt;"&amp;32))-(RANK(AG2,$B2:$AT2,0)+COUNTIFS($B2:$AT2,AG2,$B$1:$AT$1,"&lt;"&amp;32))</f>
        <v>-18</v>
      </c>
      <c r="CA2">
        <f>(RANK(_calc_라운드기준!AH2,_calc_라운드기준!$B2:$AT2,0)+COUNTIFS(_calc_라운드기준!$B2:$AT2,_calc_라운드기준!AH2,$B$1:$AT$1,"&lt;"&amp;33))-(RANK(AH2,$B2:$AT2,0)+COUNTIFS($B2:$AT2,AH2,$B$1:$AT$1,"&lt;"&amp;33))</f>
        <v>2</v>
      </c>
      <c r="CB2">
        <f>(RANK(_calc_라운드기준!AI2,_calc_라운드기준!$B2:$AT2,0)+COUNTIFS(_calc_라운드기준!$B2:$AT2,_calc_라운드기준!AI2,$B$1:$AT$1,"&lt;"&amp;34))-(RANK(AI2,$B2:$AT2,0)+COUNTIFS($B2:$AT2,AI2,$B$1:$AT$1,"&lt;"&amp;34))</f>
        <v>1</v>
      </c>
      <c r="CC2">
        <f>(RANK(_calc_라운드기준!AJ2,_calc_라운드기준!$B2:$AT2,0)+COUNTIFS(_calc_라운드기준!$B2:$AT2,_calc_라운드기준!AJ2,$B$1:$AT$1,"&lt;"&amp;35))-(RANK(AJ2,$B2:$AT2,0)+COUNTIFS($B2:$AT2,AJ2,$B$1:$AT$1,"&lt;"&amp;35))</f>
        <v>25</v>
      </c>
      <c r="CD2">
        <f>(RANK(_calc_라운드기준!AK2,_calc_라운드기준!$B2:$AT2,0)+COUNTIFS(_calc_라운드기준!$B2:$AT2,_calc_라운드기준!AK2,$B$1:$AT$1,"&lt;"&amp;36))-(RANK(AK2,$B2:$AT2,0)+COUNTIFS($B2:$AT2,AK2,$B$1:$AT$1,"&lt;"&amp;36))</f>
        <v>-2</v>
      </c>
      <c r="CE2">
        <f>(RANK(_calc_라운드기준!AL2,_calc_라운드기준!$B2:$AT2,0)+COUNTIFS(_calc_라운드기준!$B2:$AT2,_calc_라운드기준!AL2,$B$1:$AT$1,"&lt;"&amp;37))-(RANK(AL2,$B2:$AT2,0)+COUNTIFS($B2:$AT2,AL2,$B$1:$AT$1,"&lt;"&amp;37))</f>
        <v>21</v>
      </c>
      <c r="CF2">
        <f>(RANK(_calc_라운드기준!AM2,_calc_라운드기준!$B2:$AT2,0)+COUNTIFS(_calc_라운드기준!$B2:$AT2,_calc_라운드기준!AM2,$B$1:$AT$1,"&lt;"&amp;38))-(RANK(AM2,$B2:$AT2,0)+COUNTIFS($B2:$AT2,AM2,$B$1:$AT$1,"&lt;"&amp;38))</f>
        <v>2</v>
      </c>
      <c r="CG2">
        <f>(RANK(_calc_라운드기준!AN2,_calc_라운드기준!$B2:$AT2,0)+COUNTIFS(_calc_라운드기준!$B2:$AT2,_calc_라운드기준!AN2,$B$1:$AT$1,"&lt;"&amp;39))-(RANK(AN2,$B2:$AT2,0)+COUNTIFS($B2:$AT2,AN2,$B$1:$AT$1,"&lt;"&amp;39))</f>
        <v>-6</v>
      </c>
      <c r="CH2">
        <f>(RANK(_calc_라운드기준!AO2,_calc_라운드기준!$B2:$AT2,0)+COUNTIFS(_calc_라운드기준!$B2:$AT2,_calc_라운드기준!AO2,$B$1:$AT$1,"&lt;"&amp;40))-(RANK(AO2,$B2:$AT2,0)+COUNTIFS($B2:$AT2,AO2,$B$1:$AT$1,"&lt;"&amp;40))</f>
        <v>12</v>
      </c>
      <c r="CI2">
        <f>(RANK(_calc_라운드기준!AP2,_calc_라운드기준!$B2:$AT2,0)+COUNTIFS(_calc_라운드기준!$B2:$AT2,_calc_라운드기준!AP2,$B$1:$AT$1,"&lt;"&amp;41))-(RANK(AP2,$B2:$AT2,0)+COUNTIFS($B2:$AT2,AP2,$B$1:$AT$1,"&lt;"&amp;41))</f>
        <v>-16</v>
      </c>
      <c r="CJ2">
        <f>(RANK(_calc_라운드기준!AQ2,_calc_라운드기준!$B2:$AT2,0)+COUNTIFS(_calc_라운드기준!$B2:$AT2,_calc_라운드기준!AQ2,$B$1:$AT$1,"&lt;"&amp;42))-(RANK(AQ2,$B2:$AT2,0)+COUNTIFS($B2:$AT2,AQ2,$B$1:$AT$1,"&lt;"&amp;42))</f>
        <v>-16</v>
      </c>
      <c r="CK2">
        <f>(RANK(_calc_라운드기준!AR2,_calc_라운드기준!$B2:$AT2,0)+COUNTIFS(_calc_라운드기준!$B2:$AT2,_calc_라운드기준!AR2,$B$1:$AT$1,"&lt;"&amp;43))-(RANK(AR2,$B2:$AT2,0)+COUNTIFS($B2:$AT2,AR2,$B$1:$AT$1,"&lt;"&amp;43))</f>
        <v>-10</v>
      </c>
      <c r="CL2">
        <f>(RANK(_calc_라운드기준!AS2,_calc_라운드기준!$B2:$AT2,0)+COUNTIFS(_calc_라운드기준!$B2:$AT2,_calc_라운드기준!AS2,$B$1:$AT$1,"&lt;"&amp;44))-(RANK(AS2,$B2:$AT2,0)+COUNTIFS($B2:$AT2,AS2,$B$1:$AT$1,"&lt;"&amp;44))</f>
        <v>-8</v>
      </c>
      <c r="CM2">
        <f>(RANK(_calc_라운드기준!AT2,_calc_라운드기준!$B2:$AT2,0)+COUNTIFS(_calc_라운드기준!$B2:$AT2,_calc_라운드기준!AT2,$B$1:$AT$1,"&lt;"&amp;45))-(RANK(AT2,$B2:$AT2,0)+COUNTIFS($B2:$AT2,AT2,$B$1:$AT$1,"&lt;"&amp;45))</f>
        <v>12</v>
      </c>
      <c r="CN2">
        <f t="shared" ref="CN2:CN33" si="0">RANK(AU2,$AU2:$CM2,0)+COUNTIFS($AU2:$CM2,AU2,$B$1:$AT$1,"&lt;"&amp;1)</f>
        <v>45</v>
      </c>
      <c r="CO2">
        <f t="shared" ref="CO2:CO33" si="1">RANK(AV2,$AU2:$CM2,0)+COUNTIFS($AU2:$CM2,AV2,$B$1:$AT$1,"&lt;"&amp;2)</f>
        <v>44</v>
      </c>
      <c r="CP2">
        <f t="shared" ref="CP2:CP33" si="2">RANK(AW2,$AU2:$CM2,0)+COUNTIFS($AU2:$CM2,AW2,$B$1:$AT$1,"&lt;"&amp;3)</f>
        <v>13</v>
      </c>
      <c r="CQ2">
        <f t="shared" ref="CQ2:CQ33" si="3">RANK(AX2,$AU2:$CM2,0)+COUNTIFS($AU2:$CM2,AX2,$B$1:$AT$1,"&lt;"&amp;4)</f>
        <v>41</v>
      </c>
      <c r="CR2">
        <f t="shared" ref="CR2:CR33" si="4">RANK(AY2,$AU2:$CM2,0)+COUNTIFS($AU2:$CM2,AY2,$B$1:$AT$1,"&lt;"&amp;5)</f>
        <v>24</v>
      </c>
      <c r="CS2">
        <f t="shared" ref="CS2:CS33" si="5">RANK(AZ2,$AU2:$CM2,0)+COUNTIFS($AU2:$CM2,AZ2,$B$1:$AT$1,"&lt;"&amp;6)</f>
        <v>2</v>
      </c>
      <c r="CT2">
        <f t="shared" ref="CT2:CT33" si="6">RANK(BA2,$AU2:$CM2,0)+COUNTIFS($AU2:$CM2,BA2,$B$1:$AT$1,"&lt;"&amp;7)</f>
        <v>7</v>
      </c>
      <c r="CU2">
        <f t="shared" ref="CU2:CU33" si="7">RANK(BB2,$AU2:$CM2,0)+COUNTIFS($AU2:$CM2,BB2,$B$1:$AT$1,"&lt;"&amp;8)</f>
        <v>43</v>
      </c>
      <c r="CV2">
        <f t="shared" ref="CV2:CV33" si="8">RANK(BC2,$AU2:$CM2,0)+COUNTIFS($AU2:$CM2,BC2,$B$1:$AT$1,"&lt;"&amp;9)</f>
        <v>29</v>
      </c>
      <c r="CW2">
        <f t="shared" ref="CW2:CW33" si="9">RANK(BD2,$AU2:$CM2,0)+COUNTIFS($AU2:$CM2,BD2,$B$1:$AT$1,"&lt;"&amp;10)</f>
        <v>37</v>
      </c>
      <c r="CX2">
        <f t="shared" ref="CX2:CX33" si="10">RANK(BE2,$AU2:$CM2,0)+COUNTIFS($AU2:$CM2,BE2,$B$1:$AT$1,"&lt;"&amp;11)</f>
        <v>8</v>
      </c>
      <c r="CY2">
        <f t="shared" ref="CY2:CY33" si="11">RANK(BF2,$AU2:$CM2,0)+COUNTIFS($AU2:$CM2,BF2,$B$1:$AT$1,"&lt;"&amp;12)</f>
        <v>3</v>
      </c>
      <c r="CZ2">
        <f t="shared" ref="CZ2:CZ33" si="12">RANK(BG2,$AU2:$CM2,0)+COUNTIFS($AU2:$CM2,BG2,$B$1:$AT$1,"&lt;"&amp;13)</f>
        <v>18</v>
      </c>
      <c r="DA2">
        <f t="shared" ref="DA2:DA33" si="13">RANK(BH2,$AU2:$CM2,0)+COUNTIFS($AU2:$CM2,BH2,$B$1:$AT$1,"&lt;"&amp;14)</f>
        <v>6</v>
      </c>
      <c r="DB2">
        <f t="shared" ref="DB2:DB33" si="14">RANK(BI2,$AU2:$CM2,0)+COUNTIFS($AU2:$CM2,BI2,$B$1:$AT$1,"&lt;"&amp;15)</f>
        <v>35</v>
      </c>
      <c r="DC2">
        <f t="shared" ref="DC2:DC33" si="15">RANK(BJ2,$AU2:$CM2,0)+COUNTIFS($AU2:$CM2,BJ2,$B$1:$AT$1,"&lt;"&amp;16)</f>
        <v>16</v>
      </c>
      <c r="DD2">
        <f t="shared" ref="DD2:DD33" si="16">RANK(BK2,$AU2:$CM2,0)+COUNTIFS($AU2:$CM2,BK2,$B$1:$AT$1,"&lt;"&amp;17)</f>
        <v>23</v>
      </c>
      <c r="DE2">
        <f t="shared" ref="DE2:DE33" si="17">RANK(BL2,$AU2:$CM2,0)+COUNTIFS($AU2:$CM2,BL2,$B$1:$AT$1,"&lt;"&amp;18)</f>
        <v>22</v>
      </c>
      <c r="DF2">
        <f t="shared" ref="DF2:DF33" si="18">RANK(BM2,$AU2:$CM2,0)+COUNTIFS($AU2:$CM2,BM2,$B$1:$AT$1,"&lt;"&amp;19)</f>
        <v>17</v>
      </c>
      <c r="DG2">
        <f t="shared" ref="DG2:DG33" si="19">RANK(BN2,$AU2:$CM2,0)+COUNTIFS($AU2:$CM2,BN2,$B$1:$AT$1,"&lt;"&amp;20)</f>
        <v>33</v>
      </c>
      <c r="DH2">
        <f t="shared" ref="DH2:DH33" si="20">RANK(BO2,$AU2:$CM2,0)+COUNTIFS($AU2:$CM2,BO2,$B$1:$AT$1,"&lt;"&amp;21)</f>
        <v>1</v>
      </c>
      <c r="DI2">
        <f t="shared" ref="DI2:DI33" si="21">RANK(BP2,$AU2:$CM2,0)+COUNTIFS($AU2:$CM2,BP2,$B$1:$AT$1,"&lt;"&amp;22)</f>
        <v>12</v>
      </c>
      <c r="DJ2">
        <f t="shared" ref="DJ2:DJ33" si="22">RANK(BQ2,$AU2:$CM2,0)+COUNTIFS($AU2:$CM2,BQ2,$B$1:$AT$1,"&lt;"&amp;23)</f>
        <v>14</v>
      </c>
      <c r="DK2">
        <f t="shared" ref="DK2:DK33" si="23">RANK(BR2,$AU2:$CM2,0)+COUNTIFS($AU2:$CM2,BR2,$B$1:$AT$1,"&lt;"&amp;24)</f>
        <v>27</v>
      </c>
      <c r="DL2">
        <f t="shared" ref="DL2:DL33" si="24">RANK(BS2,$AU2:$CM2,0)+COUNTIFS($AU2:$CM2,BS2,$B$1:$AT$1,"&lt;"&amp;25)</f>
        <v>36</v>
      </c>
      <c r="DM2">
        <f t="shared" ref="DM2:DM33" si="25">RANK(BT2,$AU2:$CM2,0)+COUNTIFS($AU2:$CM2,BT2,$B$1:$AT$1,"&lt;"&amp;26)</f>
        <v>9</v>
      </c>
      <c r="DN2">
        <f t="shared" ref="DN2:DN33" si="26">RANK(BU2,$AU2:$CM2,0)+COUNTIFS($AU2:$CM2,BU2,$B$1:$AT$1,"&lt;"&amp;27)</f>
        <v>31</v>
      </c>
      <c r="DO2">
        <f t="shared" ref="DO2:DO33" si="27">RANK(BV2,$AU2:$CM2,0)+COUNTIFS($AU2:$CM2,BV2,$B$1:$AT$1,"&lt;"&amp;28)</f>
        <v>38</v>
      </c>
      <c r="DP2">
        <f t="shared" ref="DP2:DP33" si="28">RANK(BW2,$AU2:$CM2,0)+COUNTIFS($AU2:$CM2,BW2,$B$1:$AT$1,"&lt;"&amp;29)</f>
        <v>15</v>
      </c>
      <c r="DQ2">
        <f t="shared" ref="DQ2:DQ33" si="29">RANK(BX2,$AU2:$CM2,0)+COUNTIFS($AU2:$CM2,BX2,$B$1:$AT$1,"&lt;"&amp;30)</f>
        <v>26</v>
      </c>
      <c r="DR2">
        <f t="shared" ref="DR2:DR33" si="30">RANK(BY2,$AU2:$CM2,0)+COUNTIFS($AU2:$CM2,BY2,$B$1:$AT$1,"&lt;"&amp;31)</f>
        <v>34</v>
      </c>
      <c r="DS2">
        <f t="shared" ref="DS2:DS33" si="31">RANK(BZ2,$AU2:$CM2,0)+COUNTIFS($AU2:$CM2,BZ2,$B$1:$AT$1,"&lt;"&amp;32)</f>
        <v>42</v>
      </c>
      <c r="DT2">
        <f t="shared" ref="DT2:DT33" si="32">RANK(CA2,$AU2:$CM2,0)+COUNTIFS($AU2:$CM2,CA2,$B$1:$AT$1,"&lt;"&amp;33)</f>
        <v>19</v>
      </c>
      <c r="DU2">
        <f t="shared" ref="DU2:DU33" si="33">RANK(CB2,$AU2:$CM2,0)+COUNTIFS($AU2:$CM2,CB2,$B$1:$AT$1,"&lt;"&amp;34)</f>
        <v>21</v>
      </c>
      <c r="DV2">
        <f t="shared" ref="DV2:DV33" si="34">RANK(CC2,$AU2:$CM2,0)+COUNTIFS($AU2:$CM2,CC2,$B$1:$AT$1,"&lt;"&amp;35)</f>
        <v>4</v>
      </c>
      <c r="DW2">
        <f t="shared" ref="DW2:DW33" si="35">RANK(CD2,$AU2:$CM2,0)+COUNTIFS($AU2:$CM2,CD2,$B$1:$AT$1,"&lt;"&amp;36)</f>
        <v>25</v>
      </c>
      <c r="DX2">
        <f t="shared" ref="DX2:DX33" si="36">RANK(CE2,$AU2:$CM2,0)+COUNTIFS($AU2:$CM2,CE2,$B$1:$AT$1,"&lt;"&amp;37)</f>
        <v>5</v>
      </c>
      <c r="DY2">
        <f t="shared" ref="DY2:DY33" si="37">RANK(CF2,$AU2:$CM2,0)+COUNTIFS($AU2:$CM2,CF2,$B$1:$AT$1,"&lt;"&amp;38)</f>
        <v>20</v>
      </c>
      <c r="DZ2">
        <f t="shared" ref="DZ2:DZ33" si="38">RANK(CG2,$AU2:$CM2,0)+COUNTIFS($AU2:$CM2,CG2,$B$1:$AT$1,"&lt;"&amp;39)</f>
        <v>28</v>
      </c>
      <c r="EA2">
        <f t="shared" ref="EA2:EA33" si="39">RANK(CH2,$AU2:$CM2,0)+COUNTIFS($AU2:$CM2,CH2,$B$1:$AT$1,"&lt;"&amp;40)</f>
        <v>10</v>
      </c>
      <c r="EB2">
        <f t="shared" ref="EB2:EB33" si="40">RANK(CI2,$AU2:$CM2,0)+COUNTIFS($AU2:$CM2,CI2,$B$1:$AT$1,"&lt;"&amp;41)</f>
        <v>39</v>
      </c>
      <c r="EC2">
        <f t="shared" ref="EC2:EC33" si="41">RANK(CJ2,$AU2:$CM2,0)+COUNTIFS($AU2:$CM2,CJ2,$B$1:$AT$1,"&lt;"&amp;42)</f>
        <v>40</v>
      </c>
      <c r="ED2">
        <f t="shared" ref="ED2:ED33" si="42">RANK(CK2,$AU2:$CM2,0)+COUNTIFS($AU2:$CM2,CK2,$B$1:$AT$1,"&lt;"&amp;43)</f>
        <v>32</v>
      </c>
      <c r="EE2">
        <f t="shared" ref="EE2:EE33" si="43">RANK(CL2,$AU2:$CM2,0)+COUNTIFS($AU2:$CM2,CL2,$B$1:$AT$1,"&lt;"&amp;44)</f>
        <v>30</v>
      </c>
      <c r="EF2">
        <f t="shared" ref="EF2:EF33" si="44">RANK(CM2,$AU2:$CM2,0)+COUNTIFS($AU2:$CM2,CM2,$B$1:$AT$1,"&lt;"&amp;45)</f>
        <v>11</v>
      </c>
    </row>
    <row r="3" spans="1:136" ht="16.5" customHeight="1">
      <c r="A3">
        <f>_calc_라운드기준!A3</f>
        <v>1243</v>
      </c>
      <c r="B3">
        <f>INDEX(_calc_누적빈도!B:B,$A3)-INDEX(_calc_누적빈도!B:B,$A3-기준350회_후보!$B$1)</f>
        <v>44</v>
      </c>
      <c r="C3">
        <f>INDEX(_calc_누적빈도!C:C,$A3)-INDEX(_calc_누적빈도!C:C,$A3-기준350회_후보!$B$1)</f>
        <v>41</v>
      </c>
      <c r="D3">
        <f>INDEX(_calc_누적빈도!D:D,$A3)-INDEX(_calc_누적빈도!D:D,$A3-기준350회_후보!$B$1)</f>
        <v>55</v>
      </c>
      <c r="E3">
        <f>INDEX(_calc_누적빈도!E:E,$A3)-INDEX(_calc_누적빈도!E:E,$A3-기준350회_후보!$B$1)</f>
        <v>41</v>
      </c>
      <c r="F3">
        <f>INDEX(_calc_누적빈도!F:F,$A3)-INDEX(_calc_누적빈도!F:F,$A3-기준350회_후보!$B$1)</f>
        <v>31</v>
      </c>
      <c r="G3">
        <f>INDEX(_calc_누적빈도!G:G,$A3)-INDEX(_calc_누적빈도!G:G,$A3-기준350회_후보!$B$1)</f>
        <v>55</v>
      </c>
      <c r="H3">
        <f>INDEX(_calc_누적빈도!H:H,$A3)-INDEX(_calc_누적빈도!H:H,$A3-기준350회_후보!$B$1)</f>
        <v>54</v>
      </c>
      <c r="I3">
        <f>INDEX(_calc_누적빈도!I:I,$A3)-INDEX(_calc_누적빈도!I:I,$A3-기준350회_후보!$B$1)</f>
        <v>37</v>
      </c>
      <c r="J3">
        <f>INDEX(_calc_누적빈도!J:J,$A3)-INDEX(_calc_누적빈도!J:J,$A3-기준350회_후보!$B$1)</f>
        <v>43</v>
      </c>
      <c r="K3">
        <f>INDEX(_calc_누적빈도!K:K,$A3)-INDEX(_calc_누적빈도!K:K,$A3-기준350회_후보!$B$1)</f>
        <v>38</v>
      </c>
      <c r="L3">
        <f>INDEX(_calc_누적빈도!L:L,$A3)-INDEX(_calc_누적빈도!L:L,$A3-기준350회_후보!$B$1)</f>
        <v>46</v>
      </c>
      <c r="M3">
        <f>INDEX(_calc_누적빈도!M:M,$A3)-INDEX(_calc_누적빈도!M:M,$A3-기준350회_후보!$B$1)</f>
        <v>53</v>
      </c>
      <c r="N3">
        <f>INDEX(_calc_누적빈도!N:N,$A3)-INDEX(_calc_누적빈도!N:N,$A3-기준350회_후보!$B$1)</f>
        <v>57</v>
      </c>
      <c r="O3">
        <f>INDEX(_calc_누적빈도!O:O,$A3)-INDEX(_calc_누적빈도!O:O,$A3-기준350회_후보!$B$1)</f>
        <v>45</v>
      </c>
      <c r="P3">
        <f>INDEX(_calc_누적빈도!P:P,$A3)-INDEX(_calc_누적빈도!P:P,$A3-기준350회_후보!$B$1)</f>
        <v>50</v>
      </c>
      <c r="Q3">
        <f>INDEX(_calc_누적빈도!Q:Q,$A3)-INDEX(_calc_누적빈도!Q:Q,$A3-기준350회_후보!$B$1)</f>
        <v>57</v>
      </c>
      <c r="R3">
        <f>INDEX(_calc_누적빈도!R:R,$A3)-INDEX(_calc_누적빈도!R:R,$A3-기준350회_후보!$B$1)</f>
        <v>41</v>
      </c>
      <c r="S3">
        <f>INDEX(_calc_누적빈도!S:S,$A3)-INDEX(_calc_누적빈도!S:S,$A3-기준350회_후보!$B$1)</f>
        <v>50</v>
      </c>
      <c r="T3">
        <f>INDEX(_calc_누적빈도!T:T,$A3)-INDEX(_calc_누적빈도!T:T,$A3-기준350회_후보!$B$1)</f>
        <v>47</v>
      </c>
      <c r="U3">
        <f>INDEX(_calc_누적빈도!U:U,$A3)-INDEX(_calc_누적빈도!U:U,$A3-기준350회_후보!$B$1)</f>
        <v>46</v>
      </c>
      <c r="V3">
        <f>INDEX(_calc_누적빈도!V:V,$A3)-INDEX(_calc_누적빈도!V:V,$A3-기준350회_후보!$B$1)</f>
        <v>51</v>
      </c>
      <c r="W3">
        <f>INDEX(_calc_누적빈도!W:W,$A3)-INDEX(_calc_누적빈도!W:W,$A3-기준350회_후보!$B$1)</f>
        <v>49</v>
      </c>
      <c r="X3">
        <f>INDEX(_calc_누적빈도!X:X,$A3)-INDEX(_calc_누적빈도!X:X,$A3-기준350회_후보!$B$1)</f>
        <v>45</v>
      </c>
      <c r="Y3">
        <f>INDEX(_calc_누적빈도!Y:Y,$A3)-INDEX(_calc_누적빈도!Y:Y,$A3-기준350회_후보!$B$1)</f>
        <v>49</v>
      </c>
      <c r="Z3">
        <f>INDEX(_calc_누적빈도!Z:Z,$A3)-INDEX(_calc_누적빈도!Z:Z,$A3-기준350회_후보!$B$1)</f>
        <v>37</v>
      </c>
      <c r="AA3">
        <f>INDEX(_calc_누적빈도!AA:AA,$A3)-INDEX(_calc_누적빈도!AA:AA,$A3-기준350회_후보!$B$1)</f>
        <v>45</v>
      </c>
      <c r="AB3">
        <f>INDEX(_calc_누적빈도!AB:AB,$A3)-INDEX(_calc_누적빈도!AB:AB,$A3-기준350회_후보!$B$1)</f>
        <v>50</v>
      </c>
      <c r="AC3">
        <f>INDEX(_calc_누적빈도!AC:AC,$A3)-INDEX(_calc_누적빈도!AC:AC,$A3-기준350회_후보!$B$1)</f>
        <v>46</v>
      </c>
      <c r="AD3">
        <f>INDEX(_calc_누적빈도!AD:AD,$A3)-INDEX(_calc_누적빈도!AD:AD,$A3-기준350회_후보!$B$1)</f>
        <v>47</v>
      </c>
      <c r="AE3">
        <f>INDEX(_calc_누적빈도!AE:AE,$A3)-INDEX(_calc_누적빈도!AE:AE,$A3-기준350회_후보!$B$1)</f>
        <v>49</v>
      </c>
      <c r="AF3">
        <f>INDEX(_calc_누적빈도!AF:AF,$A3)-INDEX(_calc_누적빈도!AF:AF,$A3-기준350회_후보!$B$1)</f>
        <v>50</v>
      </c>
      <c r="AG3">
        <f>INDEX(_calc_누적빈도!AG:AG,$A3)-INDEX(_calc_누적빈도!AG:AG,$A3-기준350회_후보!$B$1)</f>
        <v>43</v>
      </c>
      <c r="AH3">
        <f>INDEX(_calc_누적빈도!AH:AH,$A3)-INDEX(_calc_누적빈도!AH:AH,$A3-기준350회_후보!$B$1)</f>
        <v>50</v>
      </c>
      <c r="AI3">
        <f>INDEX(_calc_누적빈도!AI:AI,$A3)-INDEX(_calc_누적빈도!AI:AI,$A3-기준350회_후보!$B$1)</f>
        <v>45</v>
      </c>
      <c r="AJ3">
        <f>INDEX(_calc_누적빈도!AJ:AJ,$A3)-INDEX(_calc_누적빈도!AJ:AJ,$A3-기준350회_후보!$B$1)</f>
        <v>55</v>
      </c>
      <c r="AK3">
        <f>INDEX(_calc_누적빈도!AK:AK,$A3)-INDEX(_calc_누적빈도!AK:AK,$A3-기준350회_후보!$B$1)</f>
        <v>48</v>
      </c>
      <c r="AL3">
        <f>INDEX(_calc_누적빈도!AL:AL,$A3)-INDEX(_calc_누적빈도!AL:AL,$A3-기준350회_후보!$B$1)</f>
        <v>51</v>
      </c>
      <c r="AM3">
        <f>INDEX(_calc_누적빈도!AM:AM,$A3)-INDEX(_calc_누적빈도!AM:AM,$A3-기준350회_후보!$B$1)</f>
        <v>56</v>
      </c>
      <c r="AN3">
        <f>INDEX(_calc_누적빈도!AN:AN,$A3)-INDEX(_calc_누적빈도!AN:AN,$A3-기준350회_후보!$B$1)</f>
        <v>41</v>
      </c>
      <c r="AO3">
        <f>INDEX(_calc_누적빈도!AO:AO,$A3)-INDEX(_calc_누적빈도!AO:AO,$A3-기준350회_후보!$B$1)</f>
        <v>45</v>
      </c>
      <c r="AP3">
        <f>INDEX(_calc_누적빈도!AP:AP,$A3)-INDEX(_calc_누적빈도!AP:AP,$A3-기준350회_후보!$B$1)</f>
        <v>44</v>
      </c>
      <c r="AQ3">
        <f>INDEX(_calc_누적빈도!AQ:AQ,$A3)-INDEX(_calc_누적빈도!AQ:AQ,$A3-기준350회_후보!$B$1)</f>
        <v>43</v>
      </c>
      <c r="AR3">
        <f>INDEX(_calc_누적빈도!AR:AR,$A3)-INDEX(_calc_누적빈도!AR:AR,$A3-기준350회_후보!$B$1)</f>
        <v>35</v>
      </c>
      <c r="AS3">
        <f>INDEX(_calc_누적빈도!AS:AS,$A3)-INDEX(_calc_누적빈도!AS:AS,$A3-기준350회_후보!$B$1)</f>
        <v>48</v>
      </c>
      <c r="AT3">
        <f>INDEX(_calc_누적빈도!AT:AT,$A3)-INDEX(_calc_누적빈도!AT:AT,$A3-기준350회_후보!$B$1)</f>
        <v>47</v>
      </c>
      <c r="AU3">
        <f>(RANK(_calc_라운드기준!B3,_calc_라운드기준!$B3:$AT3,0)+COUNTIFS(_calc_라운드기준!$B3:$AT3,_calc_라운드기준!B3,$B$1:$AT$1,"&lt;"&amp;1))-(RANK(B3,$B3:$AT3,0)+COUNTIFS($B3:$AT3,B3,$B$1:$AT$1,"&lt;"&amp;1))</f>
        <v>-23</v>
      </c>
      <c r="AV3">
        <f>(RANK(_calc_라운드기준!C3,_calc_라운드기준!$B3:$AT3,0)+COUNTIFS(_calc_라운드기준!$B3:$AT3,_calc_라운드기준!C3,$B$1:$AT$1,"&lt;"&amp;2))-(RANK(C3,$B3:$AT3,0)+COUNTIFS($B3:$AT3,C3,$B$1:$AT$1,"&lt;"&amp;2))</f>
        <v>-27</v>
      </c>
      <c r="AW3">
        <f>(RANK(_calc_라운드기준!D3,_calc_라운드기준!$B3:$AT3,0)+COUNTIFS(_calc_라운드기준!$B3:$AT3,_calc_라운드기준!D3,$B$1:$AT$1,"&lt;"&amp;3))-(RANK(D3,$B3:$AT3,0)+COUNTIFS($B3:$AT3,D3,$B$1:$AT$1,"&lt;"&amp;3))</f>
        <v>7</v>
      </c>
      <c r="AX3">
        <f>(RANK(_calc_라운드기준!E3,_calc_라운드기준!$B3:$AT3,0)+COUNTIFS(_calc_라운드기준!$B3:$AT3,_calc_라운드기준!E3,$B$1:$AT$1,"&lt;"&amp;4))-(RANK(E3,$B3:$AT3,0)+COUNTIFS($B3:$AT3,E3,$B$1:$AT$1,"&lt;"&amp;4))</f>
        <v>-16</v>
      </c>
      <c r="AY3">
        <f>(RANK(_calc_라운드기준!F3,_calc_라운드기준!$B3:$AT3,0)+COUNTIFS(_calc_라운드기준!$B3:$AT3,_calc_라운드기준!F3,$B$1:$AT$1,"&lt;"&amp;5))-(RANK(F3,$B3:$AT3,0)+COUNTIFS($B3:$AT3,F3,$B$1:$AT$1,"&lt;"&amp;5))</f>
        <v>-2</v>
      </c>
      <c r="AZ3">
        <f>(RANK(_calc_라운드기준!G3,_calc_라운드기준!$B3:$AT3,0)+COUNTIFS(_calc_라운드기준!$B3:$AT3,_calc_라운드기준!G3,$B$1:$AT$1,"&lt;"&amp;6))-(RANK(G3,$B3:$AT3,0)+COUNTIFS($B3:$AT3,G3,$B$1:$AT$1,"&lt;"&amp;6))</f>
        <v>18</v>
      </c>
      <c r="BA3">
        <f>(RANK(_calc_라운드기준!H3,_calc_라운드기준!$B3:$AT3,0)+COUNTIFS(_calc_라운드기준!$B3:$AT3,_calc_라운드기준!H3,$B$1:$AT$1,"&lt;"&amp;7))-(RANK(H3,$B3:$AT3,0)+COUNTIFS($B3:$AT3,H3,$B$1:$AT$1,"&lt;"&amp;7))</f>
        <v>17</v>
      </c>
      <c r="BB3">
        <f>(RANK(_calc_라운드기준!I3,_calc_라운드기준!$B3:$AT3,0)+COUNTIFS(_calc_라운드기준!$B3:$AT3,_calc_라운드기준!I3,$B$1:$AT$1,"&lt;"&amp;8))-(RANK(I3,$B3:$AT3,0)+COUNTIFS($B3:$AT3,I3,$B$1:$AT$1,"&lt;"&amp;8))</f>
        <v>-17</v>
      </c>
      <c r="BC3">
        <f>(RANK(_calc_라운드기준!J3,_calc_라운드기준!$B3:$AT3,0)+COUNTIFS(_calc_라운드기준!$B3:$AT3,_calc_라운드기준!J3,$B$1:$AT$1,"&lt;"&amp;9))-(RANK(J3,$B3:$AT3,0)+COUNTIFS($B3:$AT3,J3,$B$1:$AT$1,"&lt;"&amp;9))</f>
        <v>-8</v>
      </c>
      <c r="BD3">
        <f>(RANK(_calc_라운드기준!K3,_calc_라운드기준!$B3:$AT3,0)+COUNTIFS(_calc_라운드기준!$B3:$AT3,_calc_라운드기준!K3,$B$1:$AT$1,"&lt;"&amp;10))-(RANK(K3,$B3:$AT3,0)+COUNTIFS($B3:$AT3,K3,$B$1:$AT$1,"&lt;"&amp;10))</f>
        <v>-14</v>
      </c>
      <c r="BE3">
        <f>(RANK(_calc_라운드기준!L3,_calc_라운드기준!$B3:$AT3,0)+COUNTIFS(_calc_라운드기준!$B3:$AT3,_calc_라운드기준!L3,$B$1:$AT$1,"&lt;"&amp;11))-(RANK(L3,$B3:$AT3,0)+COUNTIFS($B3:$AT3,L3,$B$1:$AT$1,"&lt;"&amp;11))</f>
        <v>12</v>
      </c>
      <c r="BF3">
        <f>(RANK(_calc_라운드기준!M3,_calc_라운드기준!$B3:$AT3,0)+COUNTIFS(_calc_라운드기준!$B3:$AT3,_calc_라운드기준!M3,$B$1:$AT$1,"&lt;"&amp;12))-(RANK(M3,$B3:$AT3,0)+COUNTIFS($B3:$AT3,M3,$B$1:$AT$1,"&lt;"&amp;12))</f>
        <v>29</v>
      </c>
      <c r="BG3">
        <f>(RANK(_calc_라운드기준!N3,_calc_라운드기준!$B3:$AT3,0)+COUNTIFS(_calc_라운드기준!$B3:$AT3,_calc_라운드기준!N3,$B$1:$AT$1,"&lt;"&amp;13))-(RANK(N3,$B3:$AT3,0)+COUNTIFS($B3:$AT3,N3,$B$1:$AT$1,"&lt;"&amp;13))</f>
        <v>2</v>
      </c>
      <c r="BH3">
        <f>(RANK(_calc_라운드기준!O3,_calc_라운드기준!$B3:$AT3,0)+COUNTIFS(_calc_라운드기준!$B3:$AT3,_calc_라운드기준!O3,$B$1:$AT$1,"&lt;"&amp;14))-(RANK(O3,$B3:$AT3,0)+COUNTIFS($B3:$AT3,O3,$B$1:$AT$1,"&lt;"&amp;14))</f>
        <v>18</v>
      </c>
      <c r="BI3">
        <f>(RANK(_calc_라운드기준!P3,_calc_라운드기준!$B3:$AT3,0)+COUNTIFS(_calc_라운드기준!$B3:$AT3,_calc_라운드기준!P3,$B$1:$AT$1,"&lt;"&amp;15))-(RANK(P3,$B3:$AT3,0)+COUNTIFS($B3:$AT3,P3,$B$1:$AT$1,"&lt;"&amp;15))</f>
        <v>-10</v>
      </c>
      <c r="BJ3">
        <f>(RANK(_calc_라운드기준!Q3,_calc_라운드기준!$B3:$AT3,0)+COUNTIFS(_calc_라운드기준!$B3:$AT3,_calc_라운드기준!Q3,$B$1:$AT$1,"&lt;"&amp;16))-(RANK(Q3,$B3:$AT3,0)+COUNTIFS($B3:$AT3,Q3,$B$1:$AT$1,"&lt;"&amp;16))</f>
        <v>3</v>
      </c>
      <c r="BK3">
        <f>(RANK(_calc_라운드기준!R3,_calc_라운드기준!$B3:$AT3,0)+COUNTIFS(_calc_라운드기준!$B3:$AT3,_calc_라운드기준!R3,$B$1:$AT$1,"&lt;"&amp;17))-(RANK(R3,$B3:$AT3,0)+COUNTIFS($B3:$AT3,R3,$B$1:$AT$1,"&lt;"&amp;17))</f>
        <v>-1</v>
      </c>
      <c r="BL3">
        <f>(RANK(_calc_라운드기준!S3,_calc_라운드기준!$B3:$AT3,0)+COUNTIFS(_calc_라운드기준!$B3:$AT3,_calc_라운드기준!S3,$B$1:$AT$1,"&lt;"&amp;18))-(RANK(S3,$B3:$AT3,0)+COUNTIFS($B3:$AT3,S3,$B$1:$AT$1,"&lt;"&amp;18))</f>
        <v>0</v>
      </c>
      <c r="BM3">
        <f>(RANK(_calc_라운드기준!T3,_calc_라운드기준!$B3:$AT3,0)+COUNTIFS(_calc_라운드기준!$B3:$AT3,_calc_라운드기준!T3,$B$1:$AT$1,"&lt;"&amp;19))-(RANK(T3,$B3:$AT3,0)+COUNTIFS($B3:$AT3,T3,$B$1:$AT$1,"&lt;"&amp;19))</f>
        <v>-8</v>
      </c>
      <c r="BN3">
        <f>(RANK(_calc_라운드기준!U3,_calc_라운드기준!$B3:$AT3,0)+COUNTIFS(_calc_라운드기준!$B3:$AT3,_calc_라운드기준!U3,$B$1:$AT$1,"&lt;"&amp;20))-(RANK(U3,$B3:$AT3,0)+COUNTIFS($B3:$AT3,U3,$B$1:$AT$1,"&lt;"&amp;20))</f>
        <v>-11</v>
      </c>
      <c r="BO3">
        <f>(RANK(_calc_라운드기준!V3,_calc_라운드기준!$B3:$AT3,0)+COUNTIFS(_calc_라운드기준!$B3:$AT3,_calc_라운드기준!V3,$B$1:$AT$1,"&lt;"&amp;21))-(RANK(V3,$B3:$AT3,0)+COUNTIFS($B3:$AT3,V3,$B$1:$AT$1,"&lt;"&amp;21))</f>
        <v>35</v>
      </c>
      <c r="BP3">
        <f>(RANK(_calc_라운드기준!W3,_calc_라운드기준!$B3:$AT3,0)+COUNTIFS(_calc_라운드기준!$B3:$AT3,_calc_라운드기준!W3,$B$1:$AT$1,"&lt;"&amp;22))-(RANK(W3,$B3:$AT3,0)+COUNTIFS($B3:$AT3,W3,$B$1:$AT$1,"&lt;"&amp;22))</f>
        <v>12</v>
      </c>
      <c r="BQ3">
        <f>(RANK(_calc_라운드기준!X3,_calc_라운드기준!$B3:$AT3,0)+COUNTIFS(_calc_라운드기준!$B3:$AT3,_calc_라운드기준!X3,$B$1:$AT$1,"&lt;"&amp;23))-(RANK(X3,$B3:$AT3,0)+COUNTIFS($B3:$AT3,X3,$B$1:$AT$1,"&lt;"&amp;23))</f>
        <v>11</v>
      </c>
      <c r="BR3">
        <f>(RANK(_calc_라운드기준!Y3,_calc_라운드기준!$B3:$AT3,0)+COUNTIFS(_calc_라운드기준!$B3:$AT3,_calc_라운드기준!Y3,$B$1:$AT$1,"&lt;"&amp;24))-(RANK(Y3,$B3:$AT3,0)+COUNTIFS($B3:$AT3,Y3,$B$1:$AT$1,"&lt;"&amp;24))</f>
        <v>-11</v>
      </c>
      <c r="BS3">
        <f>(RANK(_calc_라운드기준!Z3,_calc_라운드기준!$B3:$AT3,0)+COUNTIFS(_calc_라운드기준!$B3:$AT3,_calc_라운드기준!Z3,$B$1:$AT$1,"&lt;"&amp;25))-(RANK(Z3,$B3:$AT3,0)+COUNTIFS($B3:$AT3,Z3,$B$1:$AT$1,"&lt;"&amp;25))</f>
        <v>-14</v>
      </c>
      <c r="BT3">
        <f>(RANK(_calc_라운드기준!AA3,_calc_라운드기준!$B3:$AT3,0)+COUNTIFS(_calc_라운드기준!$B3:$AT3,_calc_라운드기준!AA3,$B$1:$AT$1,"&lt;"&amp;26))-(RANK(AA3,$B3:$AT3,0)+COUNTIFS($B3:$AT3,AA3,$B$1:$AT$1,"&lt;"&amp;26))</f>
        <v>11</v>
      </c>
      <c r="BU3">
        <f>(RANK(_calc_라운드기준!AB3,_calc_라운드기준!$B3:$AT3,0)+COUNTIFS(_calc_라운드기준!$B3:$AT3,_calc_라운드기준!AB3,$B$1:$AT$1,"&lt;"&amp;27))-(RANK(AB3,$B3:$AT3,0)+COUNTIFS($B3:$AT3,AB3,$B$1:$AT$1,"&lt;"&amp;27))</f>
        <v>-9</v>
      </c>
      <c r="BV3">
        <f>(RANK(_calc_라운드기준!AC3,_calc_라운드기준!$B3:$AT3,0)+COUNTIFS(_calc_라운드기준!$B3:$AT3,_calc_라운드기준!AC3,$B$1:$AT$1,"&lt;"&amp;28))-(RANK(AC3,$B3:$AT3,0)+COUNTIFS($B3:$AT3,AC3,$B$1:$AT$1,"&lt;"&amp;28))</f>
        <v>-19</v>
      </c>
      <c r="BW3">
        <f>(RANK(_calc_라운드기준!AD3,_calc_라운드기준!$B3:$AT3,0)+COUNTIFS(_calc_라운드기준!$B3:$AT3,_calc_라운드기준!AD3,$B$1:$AT$1,"&lt;"&amp;29))-(RANK(AD3,$B3:$AT3,0)+COUNTIFS($B3:$AT3,AD3,$B$1:$AT$1,"&lt;"&amp;29))</f>
        <v>8</v>
      </c>
      <c r="BX3">
        <f>(RANK(_calc_라운드기준!AE3,_calc_라운드기준!$B3:$AT3,0)+COUNTIFS(_calc_라운드기준!$B3:$AT3,_calc_라운드기준!AE3,$B$1:$AT$1,"&lt;"&amp;30))-(RANK(AE3,$B3:$AT3,0)+COUNTIFS($B3:$AT3,AE3,$B$1:$AT$1,"&lt;"&amp;30))</f>
        <v>-3</v>
      </c>
      <c r="BY3">
        <f>(RANK(_calc_라운드기준!AF3,_calc_라운드기준!$B3:$AT3,0)+COUNTIFS(_calc_라운드기준!$B3:$AT3,_calc_라운드기준!AF3,$B$1:$AT$1,"&lt;"&amp;31))-(RANK(AF3,$B3:$AT3,0)+COUNTIFS($B3:$AT3,AF3,$B$1:$AT$1,"&lt;"&amp;31))</f>
        <v>-12</v>
      </c>
      <c r="BZ3">
        <f>(RANK(_calc_라운드기준!AG3,_calc_라운드기준!$B3:$AT3,0)+COUNTIFS(_calc_라운드기준!$B3:$AT3,_calc_라운드기준!AG3,$B$1:$AT$1,"&lt;"&amp;32))-(RANK(AG3,$B3:$AT3,0)+COUNTIFS($B3:$AT3,AG3,$B$1:$AT$1,"&lt;"&amp;32))</f>
        <v>-19</v>
      </c>
      <c r="CA3">
        <f>(RANK(_calc_라운드기준!AH3,_calc_라운드기준!$B3:$AT3,0)+COUNTIFS(_calc_라운드기준!$B3:$AT3,_calc_라운드기준!AH3,$B$1:$AT$1,"&lt;"&amp;33))-(RANK(AH3,$B3:$AT3,0)+COUNTIFS($B3:$AT3,AH3,$B$1:$AT$1,"&lt;"&amp;33))</f>
        <v>2</v>
      </c>
      <c r="CB3">
        <f>(RANK(_calc_라운드기준!AI3,_calc_라운드기준!$B3:$AT3,0)+COUNTIFS(_calc_라운드기준!$B3:$AT3,_calc_라운드기준!AI3,$B$1:$AT$1,"&lt;"&amp;34))-(RANK(AI3,$B3:$AT3,0)+COUNTIFS($B3:$AT3,AI3,$B$1:$AT$1,"&lt;"&amp;34))</f>
        <v>1</v>
      </c>
      <c r="CC3">
        <f>(RANK(_calc_라운드기준!AJ3,_calc_라운드기준!$B3:$AT3,0)+COUNTIFS(_calc_라운드기준!$B3:$AT3,_calc_라운드기준!AJ3,$B$1:$AT$1,"&lt;"&amp;35))-(RANK(AJ3,$B3:$AT3,0)+COUNTIFS($B3:$AT3,AJ3,$B$1:$AT$1,"&lt;"&amp;35))</f>
        <v>26</v>
      </c>
      <c r="CD3">
        <f>(RANK(_calc_라운드기준!AK3,_calc_라운드기준!$B3:$AT3,0)+COUNTIFS(_calc_라운드기준!$B3:$AT3,_calc_라운드기준!AK3,$B$1:$AT$1,"&lt;"&amp;36))-(RANK(AK3,$B3:$AT3,0)+COUNTIFS($B3:$AT3,AK3,$B$1:$AT$1,"&lt;"&amp;36))</f>
        <v>-1</v>
      </c>
      <c r="CE3">
        <f>(RANK(_calc_라운드기준!AL3,_calc_라운드기준!$B3:$AT3,0)+COUNTIFS(_calc_라운드기준!$B3:$AT3,_calc_라운드기준!AL3,$B$1:$AT$1,"&lt;"&amp;37))-(RANK(AL3,$B3:$AT3,0)+COUNTIFS($B3:$AT3,AL3,$B$1:$AT$1,"&lt;"&amp;37))</f>
        <v>23</v>
      </c>
      <c r="CF3">
        <f>(RANK(_calc_라운드기준!AM3,_calc_라운드기준!$B3:$AT3,0)+COUNTIFS(_calc_라운드기준!$B3:$AT3,_calc_라운드기준!AM3,$B$1:$AT$1,"&lt;"&amp;38))-(RANK(AM3,$B3:$AT3,0)+COUNTIFS($B3:$AT3,AM3,$B$1:$AT$1,"&lt;"&amp;38))</f>
        <v>5</v>
      </c>
      <c r="CG3">
        <f>(RANK(_calc_라운드기준!AN3,_calc_라운드기준!$B3:$AT3,0)+COUNTIFS(_calc_라운드기준!$B3:$AT3,_calc_라운드기준!AN3,$B$1:$AT$1,"&lt;"&amp;39))-(RANK(AN3,$B3:$AT3,0)+COUNTIFS($B3:$AT3,AN3,$B$1:$AT$1,"&lt;"&amp;39))</f>
        <v>-6</v>
      </c>
      <c r="CH3">
        <f>(RANK(_calc_라운드기준!AO3,_calc_라운드기준!$B3:$AT3,0)+COUNTIFS(_calc_라운드기준!$B3:$AT3,_calc_라운드기준!AO3,$B$1:$AT$1,"&lt;"&amp;40))-(RANK(AO3,$B3:$AT3,0)+COUNTIFS($B3:$AT3,AO3,$B$1:$AT$1,"&lt;"&amp;40))</f>
        <v>10</v>
      </c>
      <c r="CI3">
        <f>(RANK(_calc_라운드기준!AP3,_calc_라운드기준!$B3:$AT3,0)+COUNTIFS(_calc_라운드기준!$B3:$AT3,_calc_라운드기준!AP3,$B$1:$AT$1,"&lt;"&amp;41))-(RANK(AP3,$B3:$AT3,0)+COUNTIFS($B3:$AT3,AP3,$B$1:$AT$1,"&lt;"&amp;41))</f>
        <v>-14</v>
      </c>
      <c r="CJ3">
        <f>(RANK(_calc_라운드기준!AQ3,_calc_라운드기준!$B3:$AT3,0)+COUNTIFS(_calc_라운드기준!$B3:$AT3,_calc_라운드기준!AQ3,$B$1:$AT$1,"&lt;"&amp;42))-(RANK(AQ3,$B3:$AT3,0)+COUNTIFS($B3:$AT3,AQ3,$B$1:$AT$1,"&lt;"&amp;42))</f>
        <v>-16</v>
      </c>
      <c r="CK3">
        <f>(RANK(_calc_라운드기준!AR3,_calc_라운드기준!$B3:$AT3,0)+COUNTIFS(_calc_라운드기준!$B3:$AT3,_calc_라운드기준!AR3,$B$1:$AT$1,"&lt;"&amp;43))-(RANK(AR3,$B3:$AT3,0)+COUNTIFS($B3:$AT3,AR3,$B$1:$AT$1,"&lt;"&amp;43))</f>
        <v>-2</v>
      </c>
      <c r="CL3">
        <f>(RANK(_calc_라운드기준!AS3,_calc_라운드기준!$B3:$AT3,0)+COUNTIFS(_calc_라운드기준!$B3:$AT3,_calc_라운드기준!AS3,$B$1:$AT$1,"&lt;"&amp;44))-(RANK(AS3,$B3:$AT3,0)+COUNTIFS($B3:$AT3,AS3,$B$1:$AT$1,"&lt;"&amp;44))</f>
        <v>1</v>
      </c>
      <c r="CM3">
        <f>(RANK(_calc_라운드기준!AT3,_calc_라운드기준!$B3:$AT3,0)+COUNTIFS(_calc_라운드기준!$B3:$AT3,_calc_라운드기준!AT3,$B$1:$AT$1,"&lt;"&amp;45))-(RANK(AT3,$B3:$AT3,0)+COUNTIFS($B3:$AT3,AT3,$B$1:$AT$1,"&lt;"&amp;45))</f>
        <v>12</v>
      </c>
      <c r="CN3">
        <f t="shared" si="0"/>
        <v>44</v>
      </c>
      <c r="CO3">
        <f t="shared" si="1"/>
        <v>45</v>
      </c>
      <c r="CP3">
        <f t="shared" si="2"/>
        <v>15</v>
      </c>
      <c r="CQ3">
        <f t="shared" si="3"/>
        <v>39</v>
      </c>
      <c r="CR3">
        <f t="shared" si="4"/>
        <v>25</v>
      </c>
      <c r="CS3">
        <f t="shared" si="5"/>
        <v>5</v>
      </c>
      <c r="CT3">
        <f t="shared" si="6"/>
        <v>7</v>
      </c>
      <c r="CU3">
        <f t="shared" si="7"/>
        <v>41</v>
      </c>
      <c r="CV3">
        <f t="shared" si="8"/>
        <v>29</v>
      </c>
      <c r="CW3">
        <f t="shared" si="9"/>
        <v>36</v>
      </c>
      <c r="CX3">
        <f t="shared" si="10"/>
        <v>8</v>
      </c>
      <c r="CY3">
        <f t="shared" si="11"/>
        <v>2</v>
      </c>
      <c r="CZ3">
        <f t="shared" si="12"/>
        <v>18</v>
      </c>
      <c r="DA3">
        <f t="shared" si="13"/>
        <v>6</v>
      </c>
      <c r="DB3">
        <f t="shared" si="14"/>
        <v>32</v>
      </c>
      <c r="DC3">
        <f t="shared" si="15"/>
        <v>17</v>
      </c>
      <c r="DD3">
        <f t="shared" si="16"/>
        <v>23</v>
      </c>
      <c r="DE3">
        <f t="shared" si="17"/>
        <v>22</v>
      </c>
      <c r="DF3">
        <f t="shared" si="18"/>
        <v>30</v>
      </c>
      <c r="DG3">
        <f t="shared" si="19"/>
        <v>33</v>
      </c>
      <c r="DH3">
        <f t="shared" si="20"/>
        <v>1</v>
      </c>
      <c r="DI3">
        <f t="shared" si="21"/>
        <v>9</v>
      </c>
      <c r="DJ3">
        <f t="shared" si="22"/>
        <v>11</v>
      </c>
      <c r="DK3">
        <f t="shared" si="23"/>
        <v>34</v>
      </c>
      <c r="DL3">
        <f t="shared" si="24"/>
        <v>37</v>
      </c>
      <c r="DM3">
        <f t="shared" si="25"/>
        <v>12</v>
      </c>
      <c r="DN3">
        <f t="shared" si="26"/>
        <v>31</v>
      </c>
      <c r="DO3">
        <f t="shared" si="27"/>
        <v>42</v>
      </c>
      <c r="DP3">
        <f t="shared" si="28"/>
        <v>14</v>
      </c>
      <c r="DQ3">
        <f t="shared" si="29"/>
        <v>27</v>
      </c>
      <c r="DR3">
        <f t="shared" si="30"/>
        <v>35</v>
      </c>
      <c r="DS3">
        <f t="shared" si="31"/>
        <v>43</v>
      </c>
      <c r="DT3">
        <f t="shared" si="32"/>
        <v>19</v>
      </c>
      <c r="DU3">
        <f t="shared" si="33"/>
        <v>20</v>
      </c>
      <c r="DV3">
        <f t="shared" si="34"/>
        <v>3</v>
      </c>
      <c r="DW3">
        <f t="shared" si="35"/>
        <v>24</v>
      </c>
      <c r="DX3">
        <f t="shared" si="36"/>
        <v>4</v>
      </c>
      <c r="DY3">
        <f t="shared" si="37"/>
        <v>16</v>
      </c>
      <c r="DZ3">
        <f t="shared" si="38"/>
        <v>28</v>
      </c>
      <c r="EA3">
        <f t="shared" si="39"/>
        <v>13</v>
      </c>
      <c r="EB3">
        <f t="shared" si="40"/>
        <v>38</v>
      </c>
      <c r="EC3">
        <f t="shared" si="41"/>
        <v>40</v>
      </c>
      <c r="ED3">
        <f t="shared" si="42"/>
        <v>26</v>
      </c>
      <c r="EE3">
        <f t="shared" si="43"/>
        <v>21</v>
      </c>
      <c r="EF3">
        <f t="shared" si="44"/>
        <v>10</v>
      </c>
    </row>
    <row r="4" spans="1:136" ht="16.5" customHeight="1">
      <c r="A4">
        <f>_calc_라운드기준!A4</f>
        <v>1242</v>
      </c>
      <c r="B4">
        <f>INDEX(_calc_누적빈도!B:B,$A4)-INDEX(_calc_누적빈도!B:B,$A4-기준350회_후보!$B$1)</f>
        <v>44</v>
      </c>
      <c r="C4">
        <f>INDEX(_calc_누적빈도!C:C,$A4)-INDEX(_calc_누적빈도!C:C,$A4-기준350회_후보!$B$1)</f>
        <v>40</v>
      </c>
      <c r="D4">
        <f>INDEX(_calc_누적빈도!D:D,$A4)-INDEX(_calc_누적빈도!D:D,$A4-기준350회_후보!$B$1)</f>
        <v>55</v>
      </c>
      <c r="E4">
        <f>INDEX(_calc_누적빈도!E:E,$A4)-INDEX(_calc_누적빈도!E:E,$A4-기준350회_후보!$B$1)</f>
        <v>41</v>
      </c>
      <c r="F4">
        <f>INDEX(_calc_누적빈도!F:F,$A4)-INDEX(_calc_누적빈도!F:F,$A4-기준350회_후보!$B$1)</f>
        <v>31</v>
      </c>
      <c r="G4">
        <f>INDEX(_calc_누적빈도!G:G,$A4)-INDEX(_calc_누적빈도!G:G,$A4-기준350회_후보!$B$1)</f>
        <v>55</v>
      </c>
      <c r="H4">
        <f>INDEX(_calc_누적빈도!H:H,$A4)-INDEX(_calc_누적빈도!H:H,$A4-기준350회_후보!$B$1)</f>
        <v>54</v>
      </c>
      <c r="I4">
        <f>INDEX(_calc_누적빈도!I:I,$A4)-INDEX(_calc_누적빈도!I:I,$A4-기준350회_후보!$B$1)</f>
        <v>37</v>
      </c>
      <c r="J4">
        <f>INDEX(_calc_누적빈도!J:J,$A4)-INDEX(_calc_누적빈도!J:J,$A4-기준350회_후보!$B$1)</f>
        <v>44</v>
      </c>
      <c r="K4">
        <f>INDEX(_calc_누적빈도!K:K,$A4)-INDEX(_calc_누적빈도!K:K,$A4-기준350회_후보!$B$1)</f>
        <v>37</v>
      </c>
      <c r="L4">
        <f>INDEX(_calc_누적빈도!L:L,$A4)-INDEX(_calc_누적빈도!L:L,$A4-기준350회_후보!$B$1)</f>
        <v>46</v>
      </c>
      <c r="M4">
        <f>INDEX(_calc_누적빈도!M:M,$A4)-INDEX(_calc_누적빈도!M:M,$A4-기준350회_후보!$B$1)</f>
        <v>53</v>
      </c>
      <c r="N4">
        <f>INDEX(_calc_누적빈도!N:N,$A4)-INDEX(_calc_누적빈도!N:N,$A4-기준350회_후보!$B$1)</f>
        <v>57</v>
      </c>
      <c r="O4">
        <f>INDEX(_calc_누적빈도!O:O,$A4)-INDEX(_calc_누적빈도!O:O,$A4-기준350회_후보!$B$1)</f>
        <v>45</v>
      </c>
      <c r="P4">
        <f>INDEX(_calc_누적빈도!P:P,$A4)-INDEX(_calc_누적빈도!P:P,$A4-기준350회_후보!$B$1)</f>
        <v>50</v>
      </c>
      <c r="Q4">
        <f>INDEX(_calc_누적빈도!Q:Q,$A4)-INDEX(_calc_누적빈도!Q:Q,$A4-기준350회_후보!$B$1)</f>
        <v>56</v>
      </c>
      <c r="R4">
        <f>INDEX(_calc_누적빈도!R:R,$A4)-INDEX(_calc_누적빈도!R:R,$A4-기준350회_후보!$B$1)</f>
        <v>42</v>
      </c>
      <c r="S4">
        <f>INDEX(_calc_누적빈도!S:S,$A4)-INDEX(_calc_누적빈도!S:S,$A4-기준350회_후보!$B$1)</f>
        <v>51</v>
      </c>
      <c r="T4">
        <f>INDEX(_calc_누적빈도!T:T,$A4)-INDEX(_calc_누적빈도!T:T,$A4-기준350회_후보!$B$1)</f>
        <v>47</v>
      </c>
      <c r="U4">
        <f>INDEX(_calc_누적빈도!U:U,$A4)-INDEX(_calc_누적빈도!U:U,$A4-기준350회_후보!$B$1)</f>
        <v>46</v>
      </c>
      <c r="V4">
        <f>INDEX(_calc_누적빈도!V:V,$A4)-INDEX(_calc_누적빈도!V:V,$A4-기준350회_후보!$B$1)</f>
        <v>51</v>
      </c>
      <c r="W4">
        <f>INDEX(_calc_누적빈도!W:W,$A4)-INDEX(_calc_누적빈도!W:W,$A4-기준350회_후보!$B$1)</f>
        <v>49</v>
      </c>
      <c r="X4">
        <f>INDEX(_calc_누적빈도!X:X,$A4)-INDEX(_calc_누적빈도!X:X,$A4-기준350회_후보!$B$1)</f>
        <v>45</v>
      </c>
      <c r="Y4">
        <f>INDEX(_calc_누적빈도!Y:Y,$A4)-INDEX(_calc_누적빈도!Y:Y,$A4-기준350회_후보!$B$1)</f>
        <v>49</v>
      </c>
      <c r="Z4">
        <f>INDEX(_calc_누적빈도!Z:Z,$A4)-INDEX(_calc_누적빈도!Z:Z,$A4-기준350회_후보!$B$1)</f>
        <v>37</v>
      </c>
      <c r="AA4">
        <f>INDEX(_calc_누적빈도!AA:AA,$A4)-INDEX(_calc_누적빈도!AA:AA,$A4-기준350회_후보!$B$1)</f>
        <v>46</v>
      </c>
      <c r="AB4">
        <f>INDEX(_calc_누적빈도!AB:AB,$A4)-INDEX(_calc_누적빈도!AB:AB,$A4-기준350회_후보!$B$1)</f>
        <v>50</v>
      </c>
      <c r="AC4">
        <f>INDEX(_calc_누적빈도!AC:AC,$A4)-INDEX(_calc_누적빈도!AC:AC,$A4-기준350회_후보!$B$1)</f>
        <v>46</v>
      </c>
      <c r="AD4">
        <f>INDEX(_calc_누적빈도!AD:AD,$A4)-INDEX(_calc_누적빈도!AD:AD,$A4-기준350회_후보!$B$1)</f>
        <v>47</v>
      </c>
      <c r="AE4">
        <f>INDEX(_calc_누적빈도!AE:AE,$A4)-INDEX(_calc_누적빈도!AE:AE,$A4-기준350회_후보!$B$1)</f>
        <v>49</v>
      </c>
      <c r="AF4">
        <f>INDEX(_calc_누적빈도!AF:AF,$A4)-INDEX(_calc_누적빈도!AF:AF,$A4-기준350회_후보!$B$1)</f>
        <v>49</v>
      </c>
      <c r="AG4">
        <f>INDEX(_calc_누적빈도!AG:AG,$A4)-INDEX(_calc_누적빈도!AG:AG,$A4-기준350회_후보!$B$1)</f>
        <v>43</v>
      </c>
      <c r="AH4">
        <f>INDEX(_calc_누적빈도!AH:AH,$A4)-INDEX(_calc_누적빈도!AH:AH,$A4-기준350회_후보!$B$1)</f>
        <v>50</v>
      </c>
      <c r="AI4">
        <f>INDEX(_calc_누적빈도!AI:AI,$A4)-INDEX(_calc_누적빈도!AI:AI,$A4-기준350회_후보!$B$1)</f>
        <v>45</v>
      </c>
      <c r="AJ4">
        <f>INDEX(_calc_누적빈도!AJ:AJ,$A4)-INDEX(_calc_누적빈도!AJ:AJ,$A4-기준350회_후보!$B$1)</f>
        <v>55</v>
      </c>
      <c r="AK4">
        <f>INDEX(_calc_누적빈도!AK:AK,$A4)-INDEX(_calc_누적빈도!AK:AK,$A4-기준350회_후보!$B$1)</f>
        <v>48</v>
      </c>
      <c r="AL4">
        <f>INDEX(_calc_누적빈도!AL:AL,$A4)-INDEX(_calc_누적빈도!AL:AL,$A4-기준350회_후보!$B$1)</f>
        <v>51</v>
      </c>
      <c r="AM4">
        <f>INDEX(_calc_누적빈도!AM:AM,$A4)-INDEX(_calc_누적빈도!AM:AM,$A4-기준350회_후보!$B$1)</f>
        <v>56</v>
      </c>
      <c r="AN4">
        <f>INDEX(_calc_누적빈도!AN:AN,$A4)-INDEX(_calc_누적빈도!AN:AN,$A4-기준350회_후보!$B$1)</f>
        <v>41</v>
      </c>
      <c r="AO4">
        <f>INDEX(_calc_누적빈도!AO:AO,$A4)-INDEX(_calc_누적빈도!AO:AO,$A4-기준350회_후보!$B$1)</f>
        <v>45</v>
      </c>
      <c r="AP4">
        <f>INDEX(_calc_누적빈도!AP:AP,$A4)-INDEX(_calc_누적빈도!AP:AP,$A4-기준350회_후보!$B$1)</f>
        <v>43</v>
      </c>
      <c r="AQ4">
        <f>INDEX(_calc_누적빈도!AQ:AQ,$A4)-INDEX(_calc_누적빈도!AQ:AQ,$A4-기준350회_후보!$B$1)</f>
        <v>44</v>
      </c>
      <c r="AR4">
        <f>INDEX(_calc_누적빈도!AR:AR,$A4)-INDEX(_calc_누적빈도!AR:AR,$A4-기준350회_후보!$B$1)</f>
        <v>35</v>
      </c>
      <c r="AS4">
        <f>INDEX(_calc_누적빈도!AS:AS,$A4)-INDEX(_calc_누적빈도!AS:AS,$A4-기준350회_후보!$B$1)</f>
        <v>48</v>
      </c>
      <c r="AT4">
        <f>INDEX(_calc_누적빈도!AT:AT,$A4)-INDEX(_calc_누적빈도!AT:AT,$A4-기준350회_후보!$B$1)</f>
        <v>47</v>
      </c>
      <c r="AU4">
        <f>(RANK(_calc_라운드기준!B4,_calc_라운드기준!$B4:$AT4,0)+COUNTIFS(_calc_라운드기준!$B4:$AT4,_calc_라운드기준!B4,$B$1:$AT$1,"&lt;"&amp;1))-(RANK(B4,$B4:$AT4,0)+COUNTIFS($B4:$AT4,B4,$B$1:$AT$1,"&lt;"&amp;1))</f>
        <v>-23</v>
      </c>
      <c r="AV4">
        <f>(RANK(_calc_라운드기준!C4,_calc_라운드기준!$B4:$AT4,0)+COUNTIFS(_calc_라운드기준!$B4:$AT4,_calc_라운드기준!C4,$B$1:$AT$1,"&lt;"&amp;2))-(RANK(C4,$B4:$AT4,0)+COUNTIFS($B4:$AT4,C4,$B$1:$AT$1,"&lt;"&amp;2))</f>
        <v>-19</v>
      </c>
      <c r="AW4">
        <f>(RANK(_calc_라운드기준!D4,_calc_라운드기준!$B4:$AT4,0)+COUNTIFS(_calc_라운드기준!$B4:$AT4,_calc_라운드기준!D4,$B$1:$AT$1,"&lt;"&amp;3))-(RANK(D4,$B4:$AT4,0)+COUNTIFS($B4:$AT4,D4,$B$1:$AT$1,"&lt;"&amp;3))</f>
        <v>7</v>
      </c>
      <c r="AX4">
        <f>(RANK(_calc_라운드기준!E4,_calc_라운드기준!$B4:$AT4,0)+COUNTIFS(_calc_라운드기준!$B4:$AT4,_calc_라운드기준!E4,$B$1:$AT$1,"&lt;"&amp;4))-(RANK(E4,$B4:$AT4,0)+COUNTIFS($B4:$AT4,E4,$B$1:$AT$1,"&lt;"&amp;4))</f>
        <v>-1</v>
      </c>
      <c r="AY4">
        <f>(RANK(_calc_라운드기준!F4,_calc_라운드기준!$B4:$AT4,0)+COUNTIFS(_calc_라운드기준!$B4:$AT4,_calc_라운드기준!F4,$B$1:$AT$1,"&lt;"&amp;5))-(RANK(F4,$B4:$AT4,0)+COUNTIFS($B4:$AT4,F4,$B$1:$AT$1,"&lt;"&amp;5))</f>
        <v>-2</v>
      </c>
      <c r="AZ4">
        <f>(RANK(_calc_라운드기준!G4,_calc_라운드기준!$B4:$AT4,0)+COUNTIFS(_calc_라운드기준!$B4:$AT4,_calc_라운드기준!G4,$B$1:$AT$1,"&lt;"&amp;6))-(RANK(G4,$B4:$AT4,0)+COUNTIFS($B4:$AT4,G4,$B$1:$AT$1,"&lt;"&amp;6))</f>
        <v>17</v>
      </c>
      <c r="BA4">
        <f>(RANK(_calc_라운드기준!H4,_calc_라운드기준!$B4:$AT4,0)+COUNTIFS(_calc_라운드기준!$B4:$AT4,_calc_라운드기준!H4,$B$1:$AT$1,"&lt;"&amp;7))-(RANK(H4,$B4:$AT4,0)+COUNTIFS($B4:$AT4,H4,$B$1:$AT$1,"&lt;"&amp;7))</f>
        <v>16</v>
      </c>
      <c r="BB4">
        <f>(RANK(_calc_라운드기준!I4,_calc_라운드기준!$B4:$AT4,0)+COUNTIFS(_calc_라운드기준!$B4:$AT4,_calc_라운드기준!I4,$B$1:$AT$1,"&lt;"&amp;8))-(RANK(I4,$B4:$AT4,0)+COUNTIFS($B4:$AT4,I4,$B$1:$AT$1,"&lt;"&amp;8))</f>
        <v>-17</v>
      </c>
      <c r="BC4">
        <f>(RANK(_calc_라운드기준!J4,_calc_라운드기준!$B4:$AT4,0)+COUNTIFS(_calc_라운드기준!$B4:$AT4,_calc_라운드기준!J4,$B$1:$AT$1,"&lt;"&amp;9))-(RANK(J4,$B4:$AT4,0)+COUNTIFS($B4:$AT4,J4,$B$1:$AT$1,"&lt;"&amp;9))</f>
        <v>-8</v>
      </c>
      <c r="BD4">
        <f>(RANK(_calc_라운드기준!K4,_calc_라운드기준!$B4:$AT4,0)+COUNTIFS(_calc_라운드기준!$B4:$AT4,_calc_라운드기준!K4,$B$1:$AT$1,"&lt;"&amp;10))-(RANK(K4,$B4:$AT4,0)+COUNTIFS($B4:$AT4,K4,$B$1:$AT$1,"&lt;"&amp;10))</f>
        <v>-16</v>
      </c>
      <c r="BE4">
        <f>(RANK(_calc_라운드기준!L4,_calc_라운드기준!$B4:$AT4,0)+COUNTIFS(_calc_라운드기준!$B4:$AT4,_calc_라운드기준!L4,$B$1:$AT$1,"&lt;"&amp;11))-(RANK(L4,$B4:$AT4,0)+COUNTIFS($B4:$AT4,L4,$B$1:$AT$1,"&lt;"&amp;11))</f>
        <v>14</v>
      </c>
      <c r="BF4">
        <f>(RANK(_calc_라운드기준!M4,_calc_라운드기준!$B4:$AT4,0)+COUNTIFS(_calc_라운드기준!$B4:$AT4,_calc_라운드기준!M4,$B$1:$AT$1,"&lt;"&amp;12))-(RANK(M4,$B4:$AT4,0)+COUNTIFS($B4:$AT4,M4,$B$1:$AT$1,"&lt;"&amp;12))</f>
        <v>31</v>
      </c>
      <c r="BG4">
        <f>(RANK(_calc_라운드기준!N4,_calc_라운드기준!$B4:$AT4,0)+COUNTIFS(_calc_라운드기준!$B4:$AT4,_calc_라운드기준!N4,$B$1:$AT$1,"&lt;"&amp;13))-(RANK(N4,$B4:$AT4,0)+COUNTIFS($B4:$AT4,N4,$B$1:$AT$1,"&lt;"&amp;13))</f>
        <v>1</v>
      </c>
      <c r="BH4">
        <f>(RANK(_calc_라운드기준!O4,_calc_라운드기준!$B4:$AT4,0)+COUNTIFS(_calc_라운드기준!$B4:$AT4,_calc_라운드기준!O4,$B$1:$AT$1,"&lt;"&amp;14))-(RANK(O4,$B4:$AT4,0)+COUNTIFS($B4:$AT4,O4,$B$1:$AT$1,"&lt;"&amp;14))</f>
        <v>17</v>
      </c>
      <c r="BI4">
        <f>(RANK(_calc_라운드기준!P4,_calc_라운드기준!$B4:$AT4,0)+COUNTIFS(_calc_라운드기준!$B4:$AT4,_calc_라운드기준!P4,$B$1:$AT$1,"&lt;"&amp;15))-(RANK(P4,$B4:$AT4,0)+COUNTIFS($B4:$AT4,P4,$B$1:$AT$1,"&lt;"&amp;15))</f>
        <v>-11</v>
      </c>
      <c r="BJ4">
        <f>(RANK(_calc_라운드기준!Q4,_calc_라운드기준!$B4:$AT4,0)+COUNTIFS(_calc_라운드기준!$B4:$AT4,_calc_라운드기준!Q4,$B$1:$AT$1,"&lt;"&amp;16))-(RANK(Q4,$B4:$AT4,0)+COUNTIFS($B4:$AT4,Q4,$B$1:$AT$1,"&lt;"&amp;16))</f>
        <v>3</v>
      </c>
      <c r="BK4">
        <f>(RANK(_calc_라운드기준!R4,_calc_라운드기준!$B4:$AT4,0)+COUNTIFS(_calc_라운드기준!$B4:$AT4,_calc_라운드기준!R4,$B$1:$AT$1,"&lt;"&amp;17))-(RANK(R4,$B4:$AT4,0)+COUNTIFS($B4:$AT4,R4,$B$1:$AT$1,"&lt;"&amp;17))</f>
        <v>3</v>
      </c>
      <c r="BL4">
        <f>(RANK(_calc_라운드기준!S4,_calc_라운드기준!$B4:$AT4,0)+COUNTIFS(_calc_라운드기준!$B4:$AT4,_calc_라운드기준!S4,$B$1:$AT$1,"&lt;"&amp;18))-(RANK(S4,$B4:$AT4,0)+COUNTIFS($B4:$AT4,S4,$B$1:$AT$1,"&lt;"&amp;18))</f>
        <v>3</v>
      </c>
      <c r="BM4">
        <f>(RANK(_calc_라운드기준!T4,_calc_라운드기준!$B4:$AT4,0)+COUNTIFS(_calc_라운드기준!$B4:$AT4,_calc_라운드기준!T4,$B$1:$AT$1,"&lt;"&amp;19))-(RANK(T4,$B4:$AT4,0)+COUNTIFS($B4:$AT4,T4,$B$1:$AT$1,"&lt;"&amp;19))</f>
        <v>-8</v>
      </c>
      <c r="BN4">
        <f>(RANK(_calc_라운드기준!U4,_calc_라운드기준!$B4:$AT4,0)+COUNTIFS(_calc_라운드기준!$B4:$AT4,_calc_라운드기준!U4,$B$1:$AT$1,"&lt;"&amp;20))-(RANK(U4,$B4:$AT4,0)+COUNTIFS($B4:$AT4,U4,$B$1:$AT$1,"&lt;"&amp;20))</f>
        <v>-11</v>
      </c>
      <c r="BO4">
        <f>(RANK(_calc_라운드기준!V4,_calc_라운드기준!$B4:$AT4,0)+COUNTIFS(_calc_라운드기준!$B4:$AT4,_calc_라운드기준!V4,$B$1:$AT$1,"&lt;"&amp;21))-(RANK(V4,$B4:$AT4,0)+COUNTIFS($B4:$AT4,V4,$B$1:$AT$1,"&lt;"&amp;21))</f>
        <v>34</v>
      </c>
      <c r="BP4">
        <f>(RANK(_calc_라운드기준!W4,_calc_라운드기준!$B4:$AT4,0)+COUNTIFS(_calc_라운드기준!$B4:$AT4,_calc_라운드기준!W4,$B$1:$AT$1,"&lt;"&amp;22))-(RANK(W4,$B4:$AT4,0)+COUNTIFS($B4:$AT4,W4,$B$1:$AT$1,"&lt;"&amp;22))</f>
        <v>12</v>
      </c>
      <c r="BQ4">
        <f>(RANK(_calc_라운드기준!X4,_calc_라운드기준!$B4:$AT4,0)+COUNTIFS(_calc_라운드기준!$B4:$AT4,_calc_라운드기준!X4,$B$1:$AT$1,"&lt;"&amp;23))-(RANK(X4,$B4:$AT4,0)+COUNTIFS($B4:$AT4,X4,$B$1:$AT$1,"&lt;"&amp;23))</f>
        <v>-1</v>
      </c>
      <c r="BR4">
        <f>(RANK(_calc_라운드기준!Y4,_calc_라운드기준!$B4:$AT4,0)+COUNTIFS(_calc_라운드기준!$B4:$AT4,_calc_라운드기준!Y4,$B$1:$AT$1,"&lt;"&amp;24))-(RANK(Y4,$B4:$AT4,0)+COUNTIFS($B4:$AT4,Y4,$B$1:$AT$1,"&lt;"&amp;24))</f>
        <v>-10</v>
      </c>
      <c r="BS4">
        <f>(RANK(_calc_라운드기준!Z4,_calc_라운드기준!$B4:$AT4,0)+COUNTIFS(_calc_라운드기준!$B4:$AT4,_calc_라운드기준!Z4,$B$1:$AT$1,"&lt;"&amp;25))-(RANK(Z4,$B4:$AT4,0)+COUNTIFS($B4:$AT4,Z4,$B$1:$AT$1,"&lt;"&amp;25))</f>
        <v>-14</v>
      </c>
      <c r="BT4">
        <f>(RANK(_calc_라운드기준!AA4,_calc_라운드기준!$B4:$AT4,0)+COUNTIFS(_calc_라운드기준!$B4:$AT4,_calc_라운드기준!AA4,$B$1:$AT$1,"&lt;"&amp;26))-(RANK(AA4,$B4:$AT4,0)+COUNTIFS($B4:$AT4,AA4,$B$1:$AT$1,"&lt;"&amp;26))</f>
        <v>15</v>
      </c>
      <c r="BU4">
        <f>(RANK(_calc_라운드기준!AB4,_calc_라운드기준!$B4:$AT4,0)+COUNTIFS(_calc_라운드기준!$B4:$AT4,_calc_라운드기준!AB4,$B$1:$AT$1,"&lt;"&amp;27))-(RANK(AB4,$B4:$AT4,0)+COUNTIFS($B4:$AT4,AB4,$B$1:$AT$1,"&lt;"&amp;27))</f>
        <v>-10</v>
      </c>
      <c r="BV4">
        <f>(RANK(_calc_라운드기준!AC4,_calc_라운드기준!$B4:$AT4,0)+COUNTIFS(_calc_라운드기준!$B4:$AT4,_calc_라운드기준!AC4,$B$1:$AT$1,"&lt;"&amp;28))-(RANK(AC4,$B4:$AT4,0)+COUNTIFS($B4:$AT4,AC4,$B$1:$AT$1,"&lt;"&amp;28))</f>
        <v>-20</v>
      </c>
      <c r="BW4">
        <f>(RANK(_calc_라운드기준!AD4,_calc_라운드기준!$B4:$AT4,0)+COUNTIFS(_calc_라운드기준!$B4:$AT4,_calc_라운드기준!AD4,$B$1:$AT$1,"&lt;"&amp;29))-(RANK(AD4,$B4:$AT4,0)+COUNTIFS($B4:$AT4,AD4,$B$1:$AT$1,"&lt;"&amp;29))</f>
        <v>8</v>
      </c>
      <c r="BX4">
        <f>(RANK(_calc_라운드기준!AE4,_calc_라운드기준!$B4:$AT4,0)+COUNTIFS(_calc_라운드기준!$B4:$AT4,_calc_라운드기준!AE4,$B$1:$AT$1,"&lt;"&amp;30))-(RANK(AE4,$B4:$AT4,0)+COUNTIFS($B4:$AT4,AE4,$B$1:$AT$1,"&lt;"&amp;30))</f>
        <v>-2</v>
      </c>
      <c r="BY4">
        <f>(RANK(_calc_라운드기준!AF4,_calc_라운드기준!$B4:$AT4,0)+COUNTIFS(_calc_라운드기준!$B4:$AT4,_calc_라운드기준!AF4,$B$1:$AT$1,"&lt;"&amp;31))-(RANK(AF4,$B4:$AT4,0)+COUNTIFS($B4:$AT4,AF4,$B$1:$AT$1,"&lt;"&amp;31))</f>
        <v>-14</v>
      </c>
      <c r="BZ4">
        <f>(RANK(_calc_라운드기준!AG4,_calc_라운드기준!$B4:$AT4,0)+COUNTIFS(_calc_라운드기준!$B4:$AT4,_calc_라운드기준!AG4,$B$1:$AT$1,"&lt;"&amp;32))-(RANK(AG4,$B4:$AT4,0)+COUNTIFS($B4:$AT4,AG4,$B$1:$AT$1,"&lt;"&amp;32))</f>
        <v>-19</v>
      </c>
      <c r="CA4">
        <f>(RANK(_calc_라운드기준!AH4,_calc_라운드기준!$B4:$AT4,0)+COUNTIFS(_calc_라운드기준!$B4:$AT4,_calc_라운드기준!AH4,$B$1:$AT$1,"&lt;"&amp;33))-(RANK(AH4,$B4:$AT4,0)+COUNTIFS($B4:$AT4,AH4,$B$1:$AT$1,"&lt;"&amp;33))</f>
        <v>3</v>
      </c>
      <c r="CB4">
        <f>(RANK(_calc_라운드기준!AI4,_calc_라운드기준!$B4:$AT4,0)+COUNTIFS(_calc_라운드기준!$B4:$AT4,_calc_라운드기준!AI4,$B$1:$AT$1,"&lt;"&amp;34))-(RANK(AI4,$B4:$AT4,0)+COUNTIFS($B4:$AT4,AI4,$B$1:$AT$1,"&lt;"&amp;34))</f>
        <v>1</v>
      </c>
      <c r="CC4">
        <f>(RANK(_calc_라운드기준!AJ4,_calc_라운드기준!$B4:$AT4,0)+COUNTIFS(_calc_라운드기준!$B4:$AT4,_calc_라운드기준!AJ4,$B$1:$AT$1,"&lt;"&amp;35))-(RANK(AJ4,$B4:$AT4,0)+COUNTIFS($B4:$AT4,AJ4,$B$1:$AT$1,"&lt;"&amp;35))</f>
        <v>26</v>
      </c>
      <c r="CD4">
        <f>(RANK(_calc_라운드기준!AK4,_calc_라운드기준!$B4:$AT4,0)+COUNTIFS(_calc_라운드기준!$B4:$AT4,_calc_라운드기준!AK4,$B$1:$AT$1,"&lt;"&amp;36))-(RANK(AK4,$B4:$AT4,0)+COUNTIFS($B4:$AT4,AK4,$B$1:$AT$1,"&lt;"&amp;36))</f>
        <v>-9</v>
      </c>
      <c r="CE4">
        <f>(RANK(_calc_라운드기준!AL4,_calc_라운드기준!$B4:$AT4,0)+COUNTIFS(_calc_라운드기준!$B4:$AT4,_calc_라운드기준!AL4,$B$1:$AT$1,"&lt;"&amp;37))-(RANK(AL4,$B4:$AT4,0)+COUNTIFS($B4:$AT4,AL4,$B$1:$AT$1,"&lt;"&amp;37))</f>
        <v>22</v>
      </c>
      <c r="CF4">
        <f>(RANK(_calc_라운드기준!AM4,_calc_라운드기준!$B4:$AT4,0)+COUNTIFS(_calc_라운드기준!$B4:$AT4,_calc_라운드기준!AM4,$B$1:$AT$1,"&lt;"&amp;38))-(RANK(AM4,$B4:$AT4,0)+COUNTIFS($B4:$AT4,AM4,$B$1:$AT$1,"&lt;"&amp;38))</f>
        <v>5</v>
      </c>
      <c r="CG4">
        <f>(RANK(_calc_라운드기준!AN4,_calc_라운드기준!$B4:$AT4,0)+COUNTIFS(_calc_라운드기준!$B4:$AT4,_calc_라운드기준!AN4,$B$1:$AT$1,"&lt;"&amp;39))-(RANK(AN4,$B4:$AT4,0)+COUNTIFS($B4:$AT4,AN4,$B$1:$AT$1,"&lt;"&amp;39))</f>
        <v>-21</v>
      </c>
      <c r="CH4">
        <f>(RANK(_calc_라운드기준!AO4,_calc_라운드기준!$B4:$AT4,0)+COUNTIFS(_calc_라운드기준!$B4:$AT4,_calc_라운드기준!AO4,$B$1:$AT$1,"&lt;"&amp;40))-(RANK(AO4,$B4:$AT4,0)+COUNTIFS($B4:$AT4,AO4,$B$1:$AT$1,"&lt;"&amp;40))</f>
        <v>3</v>
      </c>
      <c r="CI4">
        <f>(RANK(_calc_라운드기준!AP4,_calc_라운드기준!$B4:$AT4,0)+COUNTIFS(_calc_라운드기준!$B4:$AT4,_calc_라운드기준!AP4,$B$1:$AT$1,"&lt;"&amp;41))-(RANK(AP4,$B4:$AT4,0)+COUNTIFS($B4:$AT4,AP4,$B$1:$AT$1,"&lt;"&amp;41))</f>
        <v>-1</v>
      </c>
      <c r="CJ4">
        <f>(RANK(_calc_라운드기준!AQ4,_calc_라운드기준!$B4:$AT4,0)+COUNTIFS(_calc_라운드기준!$B4:$AT4,_calc_라운드기준!AQ4,$B$1:$AT$1,"&lt;"&amp;42))-(RANK(AQ4,$B4:$AT4,0)+COUNTIFS($B4:$AT4,AQ4,$B$1:$AT$1,"&lt;"&amp;42))</f>
        <v>-15</v>
      </c>
      <c r="CK4">
        <f>(RANK(_calc_라운드기준!AR4,_calc_라운드기준!$B4:$AT4,0)+COUNTIFS(_calc_라운드기준!$B4:$AT4,_calc_라운드기준!AR4,$B$1:$AT$1,"&lt;"&amp;43))-(RANK(AR4,$B4:$AT4,0)+COUNTIFS($B4:$AT4,AR4,$B$1:$AT$1,"&lt;"&amp;43))</f>
        <v>-2</v>
      </c>
      <c r="CL4">
        <f>(RANK(_calc_라운드기준!AS4,_calc_라운드기준!$B4:$AT4,0)+COUNTIFS(_calc_라운드기준!$B4:$AT4,_calc_라운드기준!AS4,$B$1:$AT$1,"&lt;"&amp;44))-(RANK(AS4,$B4:$AT4,0)+COUNTIFS($B4:$AT4,AS4,$B$1:$AT$1,"&lt;"&amp;44))</f>
        <v>0</v>
      </c>
      <c r="CM4">
        <f>(RANK(_calc_라운드기준!AT4,_calc_라운드기준!$B4:$AT4,0)+COUNTIFS(_calc_라운드기준!$B4:$AT4,_calc_라운드기준!AT4,$B$1:$AT$1,"&lt;"&amp;45))-(RANK(AT4,$B4:$AT4,0)+COUNTIFS($B4:$AT4,AT4,$B$1:$AT$1,"&lt;"&amp;45))</f>
        <v>13</v>
      </c>
      <c r="CN4">
        <f t="shared" si="0"/>
        <v>45</v>
      </c>
      <c r="CO4">
        <f t="shared" si="1"/>
        <v>41</v>
      </c>
      <c r="CP4">
        <f t="shared" si="2"/>
        <v>13</v>
      </c>
      <c r="CQ4">
        <f t="shared" si="3"/>
        <v>23</v>
      </c>
      <c r="CR4">
        <f t="shared" si="4"/>
        <v>26</v>
      </c>
      <c r="CS4">
        <f t="shared" si="5"/>
        <v>5</v>
      </c>
      <c r="CT4">
        <f t="shared" si="6"/>
        <v>7</v>
      </c>
      <c r="CU4">
        <f t="shared" si="7"/>
        <v>40</v>
      </c>
      <c r="CV4">
        <f t="shared" si="8"/>
        <v>29</v>
      </c>
      <c r="CW4">
        <f t="shared" si="9"/>
        <v>39</v>
      </c>
      <c r="CX4">
        <f t="shared" si="10"/>
        <v>9</v>
      </c>
      <c r="CY4">
        <f t="shared" si="11"/>
        <v>2</v>
      </c>
      <c r="CZ4">
        <f t="shared" si="12"/>
        <v>20</v>
      </c>
      <c r="DA4">
        <f t="shared" si="13"/>
        <v>6</v>
      </c>
      <c r="DB4">
        <f t="shared" si="14"/>
        <v>34</v>
      </c>
      <c r="DC4">
        <f t="shared" si="15"/>
        <v>15</v>
      </c>
      <c r="DD4">
        <f t="shared" si="16"/>
        <v>16</v>
      </c>
      <c r="DE4">
        <f t="shared" si="17"/>
        <v>17</v>
      </c>
      <c r="DF4">
        <f t="shared" si="18"/>
        <v>30</v>
      </c>
      <c r="DG4">
        <f t="shared" si="19"/>
        <v>35</v>
      </c>
      <c r="DH4">
        <f t="shared" si="20"/>
        <v>1</v>
      </c>
      <c r="DI4">
        <f t="shared" si="21"/>
        <v>11</v>
      </c>
      <c r="DJ4">
        <f t="shared" si="22"/>
        <v>24</v>
      </c>
      <c r="DK4">
        <f t="shared" si="23"/>
        <v>32</v>
      </c>
      <c r="DL4">
        <f t="shared" si="24"/>
        <v>36</v>
      </c>
      <c r="DM4">
        <f t="shared" si="25"/>
        <v>8</v>
      </c>
      <c r="DN4">
        <f t="shared" si="26"/>
        <v>33</v>
      </c>
      <c r="DO4">
        <f t="shared" si="27"/>
        <v>43</v>
      </c>
      <c r="DP4">
        <f t="shared" si="28"/>
        <v>12</v>
      </c>
      <c r="DQ4">
        <f t="shared" si="29"/>
        <v>27</v>
      </c>
      <c r="DR4">
        <f t="shared" si="30"/>
        <v>37</v>
      </c>
      <c r="DS4">
        <f t="shared" si="31"/>
        <v>42</v>
      </c>
      <c r="DT4">
        <f t="shared" si="32"/>
        <v>18</v>
      </c>
      <c r="DU4">
        <f t="shared" si="33"/>
        <v>21</v>
      </c>
      <c r="DV4">
        <f t="shared" si="34"/>
        <v>3</v>
      </c>
      <c r="DW4">
        <f t="shared" si="35"/>
        <v>31</v>
      </c>
      <c r="DX4">
        <f t="shared" si="36"/>
        <v>4</v>
      </c>
      <c r="DY4">
        <f t="shared" si="37"/>
        <v>14</v>
      </c>
      <c r="DZ4">
        <f t="shared" si="38"/>
        <v>44</v>
      </c>
      <c r="EA4">
        <f t="shared" si="39"/>
        <v>19</v>
      </c>
      <c r="EB4">
        <f t="shared" si="40"/>
        <v>25</v>
      </c>
      <c r="EC4">
        <f t="shared" si="41"/>
        <v>38</v>
      </c>
      <c r="ED4">
        <f t="shared" si="42"/>
        <v>28</v>
      </c>
      <c r="EE4">
        <f t="shared" si="43"/>
        <v>22</v>
      </c>
      <c r="EF4">
        <f t="shared" si="44"/>
        <v>10</v>
      </c>
    </row>
    <row r="5" spans="1:136" ht="16.5" customHeight="1">
      <c r="A5">
        <f>_calc_라운드기준!A5</f>
        <v>1241</v>
      </c>
      <c r="B5">
        <f>INDEX(_calc_누적빈도!B:B,$A5)-INDEX(_calc_누적빈도!B:B,$A5-기준350회_후보!$B$1)</f>
        <v>44</v>
      </c>
      <c r="C5">
        <f>INDEX(_calc_누적빈도!C:C,$A5)-INDEX(_calc_누적빈도!C:C,$A5-기준350회_후보!$B$1)</f>
        <v>40</v>
      </c>
      <c r="D5">
        <f>INDEX(_calc_누적빈도!D:D,$A5)-INDEX(_calc_누적빈도!D:D,$A5-기준350회_후보!$B$1)</f>
        <v>55</v>
      </c>
      <c r="E5">
        <f>INDEX(_calc_누적빈도!E:E,$A5)-INDEX(_calc_누적빈도!E:E,$A5-기준350회_후보!$B$1)</f>
        <v>41</v>
      </c>
      <c r="F5">
        <f>INDEX(_calc_누적빈도!F:F,$A5)-INDEX(_calc_누적빈도!F:F,$A5-기준350회_후보!$B$1)</f>
        <v>31</v>
      </c>
      <c r="G5">
        <f>INDEX(_calc_누적빈도!G:G,$A5)-INDEX(_calc_누적빈도!G:G,$A5-기준350회_후보!$B$1)</f>
        <v>55</v>
      </c>
      <c r="H5">
        <f>INDEX(_calc_누적빈도!H:H,$A5)-INDEX(_calc_누적빈도!H:H,$A5-기준350회_후보!$B$1)</f>
        <v>53</v>
      </c>
      <c r="I5">
        <f>INDEX(_calc_누적빈도!I:I,$A5)-INDEX(_calc_누적빈도!I:I,$A5-기준350회_후보!$B$1)</f>
        <v>37</v>
      </c>
      <c r="J5">
        <f>INDEX(_calc_누적빈도!J:J,$A5)-INDEX(_calc_누적빈도!J:J,$A5-기준350회_후보!$B$1)</f>
        <v>45</v>
      </c>
      <c r="K5">
        <f>INDEX(_calc_누적빈도!K:K,$A5)-INDEX(_calc_누적빈도!K:K,$A5-기준350회_후보!$B$1)</f>
        <v>37</v>
      </c>
      <c r="L5">
        <f>INDEX(_calc_누적빈도!L:L,$A5)-INDEX(_calc_누적빈도!L:L,$A5-기준350회_후보!$B$1)</f>
        <v>46</v>
      </c>
      <c r="M5">
        <f>INDEX(_calc_누적빈도!M:M,$A5)-INDEX(_calc_누적빈도!M:M,$A5-기준350회_후보!$B$1)</f>
        <v>53</v>
      </c>
      <c r="N5">
        <f>INDEX(_calc_누적빈도!N:N,$A5)-INDEX(_calc_누적빈도!N:N,$A5-기준350회_후보!$B$1)</f>
        <v>57</v>
      </c>
      <c r="O5">
        <f>INDEX(_calc_누적빈도!O:O,$A5)-INDEX(_calc_누적빈도!O:O,$A5-기준350회_후보!$B$1)</f>
        <v>45</v>
      </c>
      <c r="P5">
        <f>INDEX(_calc_누적빈도!P:P,$A5)-INDEX(_calc_누적빈도!P:P,$A5-기준350회_후보!$B$1)</f>
        <v>50</v>
      </c>
      <c r="Q5">
        <f>INDEX(_calc_누적빈도!Q:Q,$A5)-INDEX(_calc_누적빈도!Q:Q,$A5-기준350회_후보!$B$1)</f>
        <v>55</v>
      </c>
      <c r="R5">
        <f>INDEX(_calc_누적빈도!R:R,$A5)-INDEX(_calc_누적빈도!R:R,$A5-기준350회_후보!$B$1)</f>
        <v>42</v>
      </c>
      <c r="S5">
        <f>INDEX(_calc_누적빈도!S:S,$A5)-INDEX(_calc_누적빈도!S:S,$A5-기준350회_후보!$B$1)</f>
        <v>51</v>
      </c>
      <c r="T5">
        <f>INDEX(_calc_누적빈도!T:T,$A5)-INDEX(_calc_누적빈도!T:T,$A5-기준350회_후보!$B$1)</f>
        <v>47</v>
      </c>
      <c r="U5">
        <f>INDEX(_calc_누적빈도!U:U,$A5)-INDEX(_calc_누적빈도!U:U,$A5-기준350회_후보!$B$1)</f>
        <v>46</v>
      </c>
      <c r="V5">
        <f>INDEX(_calc_누적빈도!V:V,$A5)-INDEX(_calc_누적빈도!V:V,$A5-기준350회_후보!$B$1)</f>
        <v>51</v>
      </c>
      <c r="W5">
        <f>INDEX(_calc_누적빈도!W:W,$A5)-INDEX(_calc_누적빈도!W:W,$A5-기준350회_후보!$B$1)</f>
        <v>49</v>
      </c>
      <c r="X5">
        <f>INDEX(_calc_누적빈도!X:X,$A5)-INDEX(_calc_누적빈도!X:X,$A5-기준350회_후보!$B$1)</f>
        <v>44</v>
      </c>
      <c r="Y5">
        <f>INDEX(_calc_누적빈도!Y:Y,$A5)-INDEX(_calc_누적빈도!Y:Y,$A5-기준350회_후보!$B$1)</f>
        <v>48</v>
      </c>
      <c r="Z5">
        <f>INDEX(_calc_누적빈도!Z:Z,$A5)-INDEX(_calc_누적빈도!Z:Z,$A5-기준350회_후보!$B$1)</f>
        <v>37</v>
      </c>
      <c r="AA5">
        <f>INDEX(_calc_누적빈도!AA:AA,$A5)-INDEX(_calc_누적빈도!AA:AA,$A5-기준350회_후보!$B$1)</f>
        <v>46</v>
      </c>
      <c r="AB5">
        <f>INDEX(_calc_누적빈도!AB:AB,$A5)-INDEX(_calc_누적빈도!AB:AB,$A5-기준350회_후보!$B$1)</f>
        <v>50</v>
      </c>
      <c r="AC5">
        <f>INDEX(_calc_누적빈도!AC:AC,$A5)-INDEX(_calc_누적빈도!AC:AC,$A5-기준350회_후보!$B$1)</f>
        <v>47</v>
      </c>
      <c r="AD5">
        <f>INDEX(_calc_누적빈도!AD:AD,$A5)-INDEX(_calc_누적빈도!AD:AD,$A5-기준350회_후보!$B$1)</f>
        <v>47</v>
      </c>
      <c r="AE5">
        <f>INDEX(_calc_누적빈도!AE:AE,$A5)-INDEX(_calc_누적빈도!AE:AE,$A5-기준350회_후보!$B$1)</f>
        <v>49</v>
      </c>
      <c r="AF5">
        <f>INDEX(_calc_누적빈도!AF:AF,$A5)-INDEX(_calc_누적빈도!AF:AF,$A5-기준350회_후보!$B$1)</f>
        <v>50</v>
      </c>
      <c r="AG5">
        <f>INDEX(_calc_누적빈도!AG:AG,$A5)-INDEX(_calc_누적빈도!AG:AG,$A5-기준350회_후보!$B$1)</f>
        <v>43</v>
      </c>
      <c r="AH5">
        <f>INDEX(_calc_누적빈도!AH:AH,$A5)-INDEX(_calc_누적빈도!AH:AH,$A5-기준350회_후보!$B$1)</f>
        <v>50</v>
      </c>
      <c r="AI5">
        <f>INDEX(_calc_누적빈도!AI:AI,$A5)-INDEX(_calc_누적빈도!AI:AI,$A5-기준350회_후보!$B$1)</f>
        <v>45</v>
      </c>
      <c r="AJ5">
        <f>INDEX(_calc_누적빈도!AJ:AJ,$A5)-INDEX(_calc_누적빈도!AJ:AJ,$A5-기준350회_후보!$B$1)</f>
        <v>55</v>
      </c>
      <c r="AK5">
        <f>INDEX(_calc_누적빈도!AK:AK,$A5)-INDEX(_calc_누적빈도!AK:AK,$A5-기준350회_후보!$B$1)</f>
        <v>48</v>
      </c>
      <c r="AL5">
        <f>INDEX(_calc_누적빈도!AL:AL,$A5)-INDEX(_calc_누적빈도!AL:AL,$A5-기준350회_후보!$B$1)</f>
        <v>51</v>
      </c>
      <c r="AM5">
        <f>INDEX(_calc_누적빈도!AM:AM,$A5)-INDEX(_calc_누적빈도!AM:AM,$A5-기준350회_후보!$B$1)</f>
        <v>56</v>
      </c>
      <c r="AN5">
        <f>INDEX(_calc_누적빈도!AN:AN,$A5)-INDEX(_calc_누적빈도!AN:AN,$A5-기준350회_후보!$B$1)</f>
        <v>42</v>
      </c>
      <c r="AO5">
        <f>INDEX(_calc_누적빈도!AO:AO,$A5)-INDEX(_calc_누적빈도!AO:AO,$A5-기준350회_후보!$B$1)</f>
        <v>45</v>
      </c>
      <c r="AP5">
        <f>INDEX(_calc_누적빈도!AP:AP,$A5)-INDEX(_calc_누적빈도!AP:AP,$A5-기준350회_후보!$B$1)</f>
        <v>44</v>
      </c>
      <c r="AQ5">
        <f>INDEX(_calc_누적빈도!AQ:AQ,$A5)-INDEX(_calc_누적빈도!AQ:AQ,$A5-기준350회_후보!$B$1)</f>
        <v>44</v>
      </c>
      <c r="AR5">
        <f>INDEX(_calc_누적빈도!AR:AR,$A5)-INDEX(_calc_누적빈도!AR:AR,$A5-기준350회_후보!$B$1)</f>
        <v>34</v>
      </c>
      <c r="AS5">
        <f>INDEX(_calc_누적빈도!AS:AS,$A5)-INDEX(_calc_누적빈도!AS:AS,$A5-기준350회_후보!$B$1)</f>
        <v>48</v>
      </c>
      <c r="AT5">
        <f>INDEX(_calc_누적빈도!AT:AT,$A5)-INDEX(_calc_누적빈도!AT:AT,$A5-기준350회_후보!$B$1)</f>
        <v>47</v>
      </c>
      <c r="AU5">
        <f>(RANK(_calc_라운드기준!B5,_calc_라운드기준!$B5:$AT5,0)+COUNTIFS(_calc_라운드기준!$B5:$AT5,_calc_라운드기준!B5,$B$1:$AT$1,"&lt;"&amp;1))-(RANK(B5,$B5:$AT5,0)+COUNTIFS($B5:$AT5,B5,$B$1:$AT$1,"&lt;"&amp;1))</f>
        <v>-28</v>
      </c>
      <c r="AV5">
        <f>(RANK(_calc_라운드기준!C5,_calc_라운드기준!$B5:$AT5,0)+COUNTIFS(_calc_라운드기준!$B5:$AT5,_calc_라운드기준!C5,$B$1:$AT$1,"&lt;"&amp;2))-(RANK(C5,$B5:$AT5,0)+COUNTIFS($B5:$AT5,C5,$B$1:$AT$1,"&lt;"&amp;2))</f>
        <v>-18</v>
      </c>
      <c r="AW5">
        <f>(RANK(_calc_라운드기준!D5,_calc_라운드기준!$B5:$AT5,0)+COUNTIFS(_calc_라운드기준!$B5:$AT5,_calc_라운드기준!D5,$B$1:$AT$1,"&lt;"&amp;3))-(RANK(D5,$B5:$AT5,0)+COUNTIFS($B5:$AT5,D5,$B$1:$AT$1,"&lt;"&amp;3))</f>
        <v>9</v>
      </c>
      <c r="AX5">
        <f>(RANK(_calc_라운드기준!E5,_calc_라운드기준!$B5:$AT5,0)+COUNTIFS(_calc_라운드기준!$B5:$AT5,_calc_라운드기준!E5,$B$1:$AT$1,"&lt;"&amp;4))-(RANK(E5,$B5:$AT5,0)+COUNTIFS($B5:$AT5,E5,$B$1:$AT$1,"&lt;"&amp;4))</f>
        <v>-16</v>
      </c>
      <c r="AY5">
        <f>(RANK(_calc_라운드기준!F5,_calc_라운드기준!$B5:$AT5,0)+COUNTIFS(_calc_라운드기준!$B5:$AT5,_calc_라운드기준!F5,$B$1:$AT$1,"&lt;"&amp;5))-(RANK(F5,$B5:$AT5,0)+COUNTIFS($B5:$AT5,F5,$B$1:$AT$1,"&lt;"&amp;5))</f>
        <v>-3</v>
      </c>
      <c r="AZ5">
        <f>(RANK(_calc_라운드기준!G5,_calc_라운드기준!$B5:$AT5,0)+COUNTIFS(_calc_라운드기준!$B5:$AT5,_calc_라운드기준!G5,$B$1:$AT$1,"&lt;"&amp;6))-(RANK(G5,$B5:$AT5,0)+COUNTIFS($B5:$AT5,G5,$B$1:$AT$1,"&lt;"&amp;6))</f>
        <v>20</v>
      </c>
      <c r="BA5">
        <f>(RANK(_calc_라운드기준!H5,_calc_라운드기준!$B5:$AT5,0)+COUNTIFS(_calc_라운드기준!$B5:$AT5,_calc_라운드기준!H5,$B$1:$AT$1,"&lt;"&amp;7))-(RANK(H5,$B5:$AT5,0)+COUNTIFS($B5:$AT5,H5,$B$1:$AT$1,"&lt;"&amp;7))</f>
        <v>31</v>
      </c>
      <c r="BB5">
        <f>(RANK(_calc_라운드기준!I5,_calc_라운드기준!$B5:$AT5,0)+COUNTIFS(_calc_라운드기준!$B5:$AT5,_calc_라운드기준!I5,$B$1:$AT$1,"&lt;"&amp;8))-(RANK(I5,$B5:$AT5,0)+COUNTIFS($B5:$AT5,I5,$B$1:$AT$1,"&lt;"&amp;8))</f>
        <v>-16</v>
      </c>
      <c r="BC5">
        <f>(RANK(_calc_라운드기준!J5,_calc_라운드기준!$B5:$AT5,0)+COUNTIFS(_calc_라운드기준!$B5:$AT5,_calc_라운드기준!J5,$B$1:$AT$1,"&lt;"&amp;9))-(RANK(J5,$B5:$AT5,0)+COUNTIFS($B5:$AT5,J5,$B$1:$AT$1,"&lt;"&amp;9))</f>
        <v>-2</v>
      </c>
      <c r="BD5">
        <f>(RANK(_calc_라운드기준!K5,_calc_라운드기준!$B5:$AT5,0)+COUNTIFS(_calc_라운드기준!$B5:$AT5,_calc_라운드기준!K5,$B$1:$AT$1,"&lt;"&amp;10))-(RANK(K5,$B5:$AT5,0)+COUNTIFS($B5:$AT5,K5,$B$1:$AT$1,"&lt;"&amp;10))</f>
        <v>-15</v>
      </c>
      <c r="BE5">
        <f>(RANK(_calc_라운드기준!L5,_calc_라운드기준!$B5:$AT5,0)+COUNTIFS(_calc_라운드기준!$B5:$AT5,_calc_라운드기준!L5,$B$1:$AT$1,"&lt;"&amp;11))-(RANK(L5,$B5:$AT5,0)+COUNTIFS($B5:$AT5,L5,$B$1:$AT$1,"&lt;"&amp;11))</f>
        <v>3</v>
      </c>
      <c r="BF5">
        <f>(RANK(_calc_라운드기준!M5,_calc_라운드기준!$B5:$AT5,0)+COUNTIFS(_calc_라운드기준!$B5:$AT5,_calc_라운드기준!M5,$B$1:$AT$1,"&lt;"&amp;12))-(RANK(M5,$B5:$AT5,0)+COUNTIFS($B5:$AT5,M5,$B$1:$AT$1,"&lt;"&amp;12))</f>
        <v>21</v>
      </c>
      <c r="BG5">
        <f>(RANK(_calc_라운드기준!N5,_calc_라운드기준!$B5:$AT5,0)+COUNTIFS(_calc_라운드기준!$B5:$AT5,_calc_라운드기준!N5,$B$1:$AT$1,"&lt;"&amp;13))-(RANK(N5,$B5:$AT5,0)+COUNTIFS($B5:$AT5,N5,$B$1:$AT$1,"&lt;"&amp;13))</f>
        <v>4</v>
      </c>
      <c r="BH5">
        <f>(RANK(_calc_라운드기준!O5,_calc_라운드기준!$B5:$AT5,0)+COUNTIFS(_calc_라운드기준!$B5:$AT5,_calc_라운드기준!O5,$B$1:$AT$1,"&lt;"&amp;14))-(RANK(O5,$B5:$AT5,0)+COUNTIFS($B5:$AT5,O5,$B$1:$AT$1,"&lt;"&amp;14))</f>
        <v>16</v>
      </c>
      <c r="BI5">
        <f>(RANK(_calc_라운드기준!P5,_calc_라운드기준!$B5:$AT5,0)+COUNTIFS(_calc_라운드기준!$B5:$AT5,_calc_라운드기준!P5,$B$1:$AT$1,"&lt;"&amp;15))-(RANK(P5,$B5:$AT5,0)+COUNTIFS($B5:$AT5,P5,$B$1:$AT$1,"&lt;"&amp;15))</f>
        <v>-11</v>
      </c>
      <c r="BJ5">
        <f>(RANK(_calc_라운드기준!Q5,_calc_라운드기준!$B5:$AT5,0)+COUNTIFS(_calc_라운드기준!$B5:$AT5,_calc_라운드기준!Q5,$B$1:$AT$1,"&lt;"&amp;16))-(RANK(Q5,$B5:$AT5,0)+COUNTIFS($B5:$AT5,Q5,$B$1:$AT$1,"&lt;"&amp;16))</f>
        <v>3</v>
      </c>
      <c r="BK5">
        <f>(RANK(_calc_라운드기준!R5,_calc_라운드기준!$B5:$AT5,0)+COUNTIFS(_calc_라운드기준!$B5:$AT5,_calc_라운드기준!R5,$B$1:$AT$1,"&lt;"&amp;17))-(RANK(R5,$B5:$AT5,0)+COUNTIFS($B5:$AT5,R5,$B$1:$AT$1,"&lt;"&amp;17))</f>
        <v>2</v>
      </c>
      <c r="BL5">
        <f>(RANK(_calc_라운드기준!S5,_calc_라운드기준!$B5:$AT5,0)+COUNTIFS(_calc_라운드기준!$B5:$AT5,_calc_라운드기준!S5,$B$1:$AT$1,"&lt;"&amp;18))-(RANK(S5,$B5:$AT5,0)+COUNTIFS($B5:$AT5,S5,$B$1:$AT$1,"&lt;"&amp;18))</f>
        <v>4</v>
      </c>
      <c r="BM5">
        <f>(RANK(_calc_라운드기준!T5,_calc_라운드기준!$B5:$AT5,0)+COUNTIFS(_calc_라운드기준!$B5:$AT5,_calc_라운드기준!T5,$B$1:$AT$1,"&lt;"&amp;19))-(RANK(T5,$B5:$AT5,0)+COUNTIFS($B5:$AT5,T5,$B$1:$AT$1,"&lt;"&amp;19))</f>
        <v>-7</v>
      </c>
      <c r="BN5">
        <f>(RANK(_calc_라운드기준!U5,_calc_라운드기준!$B5:$AT5,0)+COUNTIFS(_calc_라운드기준!$B5:$AT5,_calc_라운드기준!U5,$B$1:$AT$1,"&lt;"&amp;20))-(RANK(U5,$B5:$AT5,0)+COUNTIFS($B5:$AT5,U5,$B$1:$AT$1,"&lt;"&amp;20))</f>
        <v>-17</v>
      </c>
      <c r="BO5">
        <f>(RANK(_calc_라운드기준!V5,_calc_라운드기준!$B5:$AT5,0)+COUNTIFS(_calc_라운드기준!$B5:$AT5,_calc_라운드기준!V5,$B$1:$AT$1,"&lt;"&amp;21))-(RANK(V5,$B5:$AT5,0)+COUNTIFS($B5:$AT5,V5,$B$1:$AT$1,"&lt;"&amp;21))</f>
        <v>33</v>
      </c>
      <c r="BP5">
        <f>(RANK(_calc_라운드기준!W5,_calc_라운드기준!$B5:$AT5,0)+COUNTIFS(_calc_라운드기준!$B5:$AT5,_calc_라운드기준!W5,$B$1:$AT$1,"&lt;"&amp;22))-(RANK(W5,$B5:$AT5,0)+COUNTIFS($B5:$AT5,W5,$B$1:$AT$1,"&lt;"&amp;22))</f>
        <v>14</v>
      </c>
      <c r="BQ5">
        <f>(RANK(_calc_라운드기준!X5,_calc_라운드기준!$B5:$AT5,0)+COUNTIFS(_calc_라운드기준!$B5:$AT5,_calc_라운드기준!X5,$B$1:$AT$1,"&lt;"&amp;23))-(RANK(X5,$B5:$AT5,0)+COUNTIFS($B5:$AT5,X5,$B$1:$AT$1,"&lt;"&amp;23))</f>
        <v>7</v>
      </c>
      <c r="BR5">
        <f>(RANK(_calc_라운드기준!Y5,_calc_라운드기준!$B5:$AT5,0)+COUNTIFS(_calc_라운드기준!$B5:$AT5,_calc_라운드기준!Y5,$B$1:$AT$1,"&lt;"&amp;24))-(RANK(Y5,$B5:$AT5,0)+COUNTIFS($B5:$AT5,Y5,$B$1:$AT$1,"&lt;"&amp;24))</f>
        <v>-8</v>
      </c>
      <c r="BS5">
        <f>(RANK(_calc_라운드기준!Z5,_calc_라운드기준!$B5:$AT5,0)+COUNTIFS(_calc_라운드기준!$B5:$AT5,_calc_라운드기준!Z5,$B$1:$AT$1,"&lt;"&amp;25))-(RANK(Z5,$B5:$AT5,0)+COUNTIFS($B5:$AT5,Z5,$B$1:$AT$1,"&lt;"&amp;25))</f>
        <v>-12</v>
      </c>
      <c r="BT5">
        <f>(RANK(_calc_라운드기준!AA5,_calc_라운드기준!$B5:$AT5,0)+COUNTIFS(_calc_라운드기준!$B5:$AT5,_calc_라운드기준!AA5,$B$1:$AT$1,"&lt;"&amp;26))-(RANK(AA5,$B5:$AT5,0)+COUNTIFS($B5:$AT5,AA5,$B$1:$AT$1,"&lt;"&amp;26))</f>
        <v>14</v>
      </c>
      <c r="BU5">
        <f>(RANK(_calc_라운드기준!AB5,_calc_라운드기준!$B5:$AT5,0)+COUNTIFS(_calc_라운드기준!$B5:$AT5,_calc_라운드기준!AB5,$B$1:$AT$1,"&lt;"&amp;27))-(RANK(AB5,$B5:$AT5,0)+COUNTIFS($B5:$AT5,AB5,$B$1:$AT$1,"&lt;"&amp;27))</f>
        <v>-11</v>
      </c>
      <c r="BV5">
        <f>(RANK(_calc_라운드기준!AC5,_calc_라운드기준!$B5:$AT5,0)+COUNTIFS(_calc_라운드기준!$B5:$AT5,_calc_라운드기준!AC5,$B$1:$AT$1,"&lt;"&amp;28))-(RANK(AC5,$B5:$AT5,0)+COUNTIFS($B5:$AT5,AC5,$B$1:$AT$1,"&lt;"&amp;28))</f>
        <v>-16</v>
      </c>
      <c r="BW5">
        <f>(RANK(_calc_라운드기준!AD5,_calc_라운드기준!$B5:$AT5,0)+COUNTIFS(_calc_라운드기준!$B5:$AT5,_calc_라운드기준!AD5,$B$1:$AT$1,"&lt;"&amp;29))-(RANK(AD5,$B5:$AT5,0)+COUNTIFS($B5:$AT5,AD5,$B$1:$AT$1,"&lt;"&amp;29))</f>
        <v>9</v>
      </c>
      <c r="BX5">
        <f>(RANK(_calc_라운드기준!AE5,_calc_라운드기준!$B5:$AT5,0)+COUNTIFS(_calc_라운드기준!$B5:$AT5,_calc_라운드기준!AE5,$B$1:$AT$1,"&lt;"&amp;30))-(RANK(AE5,$B5:$AT5,0)+COUNTIFS($B5:$AT5,AE5,$B$1:$AT$1,"&lt;"&amp;30))</f>
        <v>-2</v>
      </c>
      <c r="BY5">
        <f>(RANK(_calc_라운드기준!AF5,_calc_라운드기준!$B5:$AT5,0)+COUNTIFS(_calc_라운드기준!$B5:$AT5,_calc_라운드기준!AF5,$B$1:$AT$1,"&lt;"&amp;31))-(RANK(AF5,$B5:$AT5,0)+COUNTIFS($B5:$AT5,AF5,$B$1:$AT$1,"&lt;"&amp;31))</f>
        <v>-11</v>
      </c>
      <c r="BZ5">
        <f>(RANK(_calc_라운드기준!AG5,_calc_라운드기준!$B5:$AT5,0)+COUNTIFS(_calc_라운드기준!$B5:$AT5,_calc_라운드기준!AG5,$B$1:$AT$1,"&lt;"&amp;32))-(RANK(AG5,$B5:$AT5,0)+COUNTIFS($B5:$AT5,AG5,$B$1:$AT$1,"&lt;"&amp;32))</f>
        <v>-20</v>
      </c>
      <c r="CA5">
        <f>(RANK(_calc_라운드기준!AH5,_calc_라운드기준!$B5:$AT5,0)+COUNTIFS(_calc_라운드기준!$B5:$AT5,_calc_라운드기준!AH5,$B$1:$AT$1,"&lt;"&amp;33))-(RANK(AH5,$B5:$AT5,0)+COUNTIFS($B5:$AT5,AH5,$B$1:$AT$1,"&lt;"&amp;33))</f>
        <v>2</v>
      </c>
      <c r="CB5">
        <f>(RANK(_calc_라운드기준!AI5,_calc_라운드기준!$B5:$AT5,0)+COUNTIFS(_calc_라운드기준!$B5:$AT5,_calc_라운드기준!AI5,$B$1:$AT$1,"&lt;"&amp;34))-(RANK(AI5,$B5:$AT5,0)+COUNTIFS($B5:$AT5,AI5,$B$1:$AT$1,"&lt;"&amp;34))</f>
        <v>3</v>
      </c>
      <c r="CC5">
        <f>(RANK(_calc_라운드기준!AJ5,_calc_라운드기준!$B5:$AT5,0)+COUNTIFS(_calc_라운드기준!$B5:$AT5,_calc_라운드기준!AJ5,$B$1:$AT$1,"&lt;"&amp;35))-(RANK(AJ5,$B5:$AT5,0)+COUNTIFS($B5:$AT5,AJ5,$B$1:$AT$1,"&lt;"&amp;35))</f>
        <v>28</v>
      </c>
      <c r="CD5">
        <f>(RANK(_calc_라운드기준!AK5,_calc_라운드기준!$B5:$AT5,0)+COUNTIFS(_calc_라운드기준!$B5:$AT5,_calc_라운드기준!AK5,$B$1:$AT$1,"&lt;"&amp;36))-(RANK(AK5,$B5:$AT5,0)+COUNTIFS($B5:$AT5,AK5,$B$1:$AT$1,"&lt;"&amp;36))</f>
        <v>-8</v>
      </c>
      <c r="CE5">
        <f>(RANK(_calc_라운드기준!AL5,_calc_라운드기준!$B5:$AT5,0)+COUNTIFS(_calc_라운드기준!$B5:$AT5,_calc_라운드기준!AL5,$B$1:$AT$1,"&lt;"&amp;37))-(RANK(AL5,$B5:$AT5,0)+COUNTIFS($B5:$AT5,AL5,$B$1:$AT$1,"&lt;"&amp;37))</f>
        <v>24</v>
      </c>
      <c r="CF5">
        <f>(RANK(_calc_라운드기준!AM5,_calc_라운드기준!$B5:$AT5,0)+COUNTIFS(_calc_라운드기준!$B5:$AT5,_calc_라운드기준!AM5,$B$1:$AT$1,"&lt;"&amp;38))-(RANK(AM5,$B5:$AT5,0)+COUNTIFS($B5:$AT5,AM5,$B$1:$AT$1,"&lt;"&amp;38))</f>
        <v>5</v>
      </c>
      <c r="CG5">
        <f>(RANK(_calc_라운드기준!AN5,_calc_라운드기준!$B5:$AT5,0)+COUNTIFS(_calc_라운드기준!$B5:$AT5,_calc_라운드기준!AN5,$B$1:$AT$1,"&lt;"&amp;39))-(RANK(AN5,$B5:$AT5,0)+COUNTIFS($B5:$AT5,AN5,$B$1:$AT$1,"&lt;"&amp;39))</f>
        <v>-20</v>
      </c>
      <c r="CH5">
        <f>(RANK(_calc_라운드기준!AO5,_calc_라운드기준!$B5:$AT5,0)+COUNTIFS(_calc_라운드기준!$B5:$AT5,_calc_라운드기준!AO5,$B$1:$AT$1,"&lt;"&amp;40))-(RANK(AO5,$B5:$AT5,0)+COUNTIFS($B5:$AT5,AO5,$B$1:$AT$1,"&lt;"&amp;40))</f>
        <v>5</v>
      </c>
      <c r="CI5">
        <f>(RANK(_calc_라운드기준!AP5,_calc_라운드기준!$B5:$AT5,0)+COUNTIFS(_calc_라운드기준!$B5:$AT5,_calc_라운드기준!AP5,$B$1:$AT$1,"&lt;"&amp;41))-(RANK(AP5,$B5:$AT5,0)+COUNTIFS($B5:$AT5,AP5,$B$1:$AT$1,"&lt;"&amp;41))</f>
        <v>-15</v>
      </c>
      <c r="CJ5">
        <f>(RANK(_calc_라운드기준!AQ5,_calc_라운드기준!$B5:$AT5,0)+COUNTIFS(_calc_라운드기준!$B5:$AT5,_calc_라운드기준!AQ5,$B$1:$AT$1,"&lt;"&amp;42))-(RANK(AQ5,$B5:$AT5,0)+COUNTIFS($B5:$AT5,AQ5,$B$1:$AT$1,"&lt;"&amp;42))</f>
        <v>-15</v>
      </c>
      <c r="CK5">
        <f>(RANK(_calc_라운드기준!AR5,_calc_라운드기준!$B5:$AT5,0)+COUNTIFS(_calc_라운드기준!$B5:$AT5,_calc_라운드기준!AR5,$B$1:$AT$1,"&lt;"&amp;43))-(RANK(AR5,$B5:$AT5,0)+COUNTIFS($B5:$AT5,AR5,$B$1:$AT$1,"&lt;"&amp;43))</f>
        <v>0</v>
      </c>
      <c r="CL5">
        <f>(RANK(_calc_라운드기준!AS5,_calc_라운드기준!$B5:$AT5,0)+COUNTIFS(_calc_라운드기준!$B5:$AT5,_calc_라운드기준!AS5,$B$1:$AT$1,"&lt;"&amp;44))-(RANK(AS5,$B5:$AT5,0)+COUNTIFS($B5:$AT5,AS5,$B$1:$AT$1,"&lt;"&amp;44))</f>
        <v>1</v>
      </c>
      <c r="CM5">
        <f>(RANK(_calc_라운드기준!AT5,_calc_라운드기준!$B5:$AT5,0)+COUNTIFS(_calc_라운드기준!$B5:$AT5,_calc_라운드기준!AT5,$B$1:$AT$1,"&lt;"&amp;45))-(RANK(AT5,$B5:$AT5,0)+COUNTIFS($B5:$AT5,AT5,$B$1:$AT$1,"&lt;"&amp;45))</f>
        <v>13</v>
      </c>
      <c r="CN5">
        <f t="shared" si="0"/>
        <v>45</v>
      </c>
      <c r="CO5">
        <f t="shared" si="1"/>
        <v>42</v>
      </c>
      <c r="CP5">
        <f t="shared" si="2"/>
        <v>11</v>
      </c>
      <c r="CQ5">
        <f t="shared" si="3"/>
        <v>38</v>
      </c>
      <c r="CR5">
        <f t="shared" si="4"/>
        <v>27</v>
      </c>
      <c r="CS5">
        <f t="shared" si="5"/>
        <v>6</v>
      </c>
      <c r="CT5">
        <f t="shared" si="6"/>
        <v>2</v>
      </c>
      <c r="CU5">
        <f t="shared" si="7"/>
        <v>39</v>
      </c>
      <c r="CV5">
        <f t="shared" si="8"/>
        <v>25</v>
      </c>
      <c r="CW5">
        <f t="shared" si="9"/>
        <v>35</v>
      </c>
      <c r="CX5">
        <f t="shared" si="10"/>
        <v>18</v>
      </c>
      <c r="CY5">
        <f t="shared" si="11"/>
        <v>5</v>
      </c>
      <c r="CZ5">
        <f t="shared" si="12"/>
        <v>16</v>
      </c>
      <c r="DA5">
        <f t="shared" si="13"/>
        <v>7</v>
      </c>
      <c r="DB5">
        <f t="shared" si="14"/>
        <v>31</v>
      </c>
      <c r="DC5">
        <f t="shared" si="15"/>
        <v>19</v>
      </c>
      <c r="DD5">
        <f t="shared" si="16"/>
        <v>21</v>
      </c>
      <c r="DE5">
        <f t="shared" si="17"/>
        <v>17</v>
      </c>
      <c r="DF5">
        <f t="shared" si="18"/>
        <v>28</v>
      </c>
      <c r="DG5">
        <f t="shared" si="19"/>
        <v>41</v>
      </c>
      <c r="DH5">
        <f t="shared" si="20"/>
        <v>1</v>
      </c>
      <c r="DI5">
        <f t="shared" si="21"/>
        <v>8</v>
      </c>
      <c r="DJ5">
        <f t="shared" si="22"/>
        <v>13</v>
      </c>
      <c r="DK5">
        <f t="shared" si="23"/>
        <v>29</v>
      </c>
      <c r="DL5">
        <f t="shared" si="24"/>
        <v>34</v>
      </c>
      <c r="DM5">
        <f t="shared" si="25"/>
        <v>9</v>
      </c>
      <c r="DN5">
        <f t="shared" si="26"/>
        <v>32</v>
      </c>
      <c r="DO5">
        <f t="shared" si="27"/>
        <v>40</v>
      </c>
      <c r="DP5">
        <f t="shared" si="28"/>
        <v>12</v>
      </c>
      <c r="DQ5">
        <f t="shared" si="29"/>
        <v>26</v>
      </c>
      <c r="DR5">
        <f t="shared" si="30"/>
        <v>33</v>
      </c>
      <c r="DS5">
        <f t="shared" si="31"/>
        <v>43</v>
      </c>
      <c r="DT5">
        <f t="shared" si="32"/>
        <v>22</v>
      </c>
      <c r="DU5">
        <f t="shared" si="33"/>
        <v>20</v>
      </c>
      <c r="DV5">
        <f t="shared" si="34"/>
        <v>3</v>
      </c>
      <c r="DW5">
        <f t="shared" si="35"/>
        <v>30</v>
      </c>
      <c r="DX5">
        <f t="shared" si="36"/>
        <v>4</v>
      </c>
      <c r="DY5">
        <f t="shared" si="37"/>
        <v>14</v>
      </c>
      <c r="DZ5">
        <f t="shared" si="38"/>
        <v>44</v>
      </c>
      <c r="EA5">
        <f t="shared" si="39"/>
        <v>15</v>
      </c>
      <c r="EB5">
        <f t="shared" si="40"/>
        <v>36</v>
      </c>
      <c r="EC5">
        <f t="shared" si="41"/>
        <v>37</v>
      </c>
      <c r="ED5">
        <f t="shared" si="42"/>
        <v>24</v>
      </c>
      <c r="EE5">
        <f t="shared" si="43"/>
        <v>23</v>
      </c>
      <c r="EF5">
        <f t="shared" si="44"/>
        <v>10</v>
      </c>
    </row>
    <row r="6" spans="1:136" ht="16.5" customHeight="1">
      <c r="A6">
        <f>_calc_라운드기준!A6</f>
        <v>1240</v>
      </c>
      <c r="B6">
        <f>INDEX(_calc_누적빈도!B:B,$A6)-INDEX(_calc_누적빈도!B:B,$A6-기준350회_후보!$B$1)</f>
        <v>45</v>
      </c>
      <c r="C6">
        <f>INDEX(_calc_누적빈도!C:C,$A6)-INDEX(_calc_누적빈도!C:C,$A6-기준350회_후보!$B$1)</f>
        <v>40</v>
      </c>
      <c r="D6">
        <f>INDEX(_calc_누적빈도!D:D,$A6)-INDEX(_calc_누적빈도!D:D,$A6-기준350회_후보!$B$1)</f>
        <v>55</v>
      </c>
      <c r="E6">
        <f>INDEX(_calc_누적빈도!E:E,$A6)-INDEX(_calc_누적빈도!E:E,$A6-기준350회_후보!$B$1)</f>
        <v>42</v>
      </c>
      <c r="F6">
        <f>INDEX(_calc_누적빈도!F:F,$A6)-INDEX(_calc_누적빈도!F:F,$A6-기준350회_후보!$B$1)</f>
        <v>31</v>
      </c>
      <c r="G6">
        <f>INDEX(_calc_누적빈도!G:G,$A6)-INDEX(_calc_누적빈도!G:G,$A6-기준350회_후보!$B$1)</f>
        <v>55</v>
      </c>
      <c r="H6">
        <f>INDEX(_calc_누적빈도!H:H,$A6)-INDEX(_calc_누적빈도!H:H,$A6-기준350회_후보!$B$1)</f>
        <v>53</v>
      </c>
      <c r="I6">
        <f>INDEX(_calc_누적빈도!I:I,$A6)-INDEX(_calc_누적빈도!I:I,$A6-기준350회_후보!$B$1)</f>
        <v>37</v>
      </c>
      <c r="J6">
        <f>INDEX(_calc_누적빈도!J:J,$A6)-INDEX(_calc_누적빈도!J:J,$A6-기준350회_후보!$B$1)</f>
        <v>45</v>
      </c>
      <c r="K6">
        <f>INDEX(_calc_누적빈도!K:K,$A6)-INDEX(_calc_누적빈도!K:K,$A6-기준350회_후보!$B$1)</f>
        <v>37</v>
      </c>
      <c r="L6">
        <f>INDEX(_calc_누적빈도!L:L,$A6)-INDEX(_calc_누적빈도!L:L,$A6-기준350회_후보!$B$1)</f>
        <v>45</v>
      </c>
      <c r="M6">
        <f>INDEX(_calc_누적빈도!M:M,$A6)-INDEX(_calc_누적빈도!M:M,$A6-기준350회_후보!$B$1)</f>
        <v>53</v>
      </c>
      <c r="N6">
        <f>INDEX(_calc_누적빈도!N:N,$A6)-INDEX(_calc_누적빈도!N:N,$A6-기준350회_후보!$B$1)</f>
        <v>56</v>
      </c>
      <c r="O6">
        <f>INDEX(_calc_누적빈도!O:O,$A6)-INDEX(_calc_누적빈도!O:O,$A6-기준350회_후보!$B$1)</f>
        <v>46</v>
      </c>
      <c r="P6">
        <f>INDEX(_calc_누적빈도!P:P,$A6)-INDEX(_calc_누적빈도!P:P,$A6-기준350회_후보!$B$1)</f>
        <v>50</v>
      </c>
      <c r="Q6">
        <f>INDEX(_calc_누적빈도!Q:Q,$A6)-INDEX(_calc_누적빈도!Q:Q,$A6-기준350회_후보!$B$1)</f>
        <v>55</v>
      </c>
      <c r="R6">
        <f>INDEX(_calc_누적빈도!R:R,$A6)-INDEX(_calc_누적빈도!R:R,$A6-기준350회_후보!$B$1)</f>
        <v>42</v>
      </c>
      <c r="S6">
        <f>INDEX(_calc_누적빈도!S:S,$A6)-INDEX(_calc_누적빈도!S:S,$A6-기준350회_후보!$B$1)</f>
        <v>52</v>
      </c>
      <c r="T6">
        <f>INDEX(_calc_누적빈도!T:T,$A6)-INDEX(_calc_누적빈도!T:T,$A6-기준350회_후보!$B$1)</f>
        <v>46</v>
      </c>
      <c r="U6">
        <f>INDEX(_calc_누적빈도!U:U,$A6)-INDEX(_calc_누적빈도!U:U,$A6-기준350회_후보!$B$1)</f>
        <v>45</v>
      </c>
      <c r="V6">
        <f>INDEX(_calc_누적빈도!V:V,$A6)-INDEX(_calc_누적빈도!V:V,$A6-기준350회_후보!$B$1)</f>
        <v>51</v>
      </c>
      <c r="W6">
        <f>INDEX(_calc_누적빈도!W:W,$A6)-INDEX(_calc_누적빈도!W:W,$A6-기준350회_후보!$B$1)</f>
        <v>49</v>
      </c>
      <c r="X6">
        <f>INDEX(_calc_누적빈도!X:X,$A6)-INDEX(_calc_누적빈도!X:X,$A6-기준350회_후보!$B$1)</f>
        <v>44</v>
      </c>
      <c r="Y6">
        <f>INDEX(_calc_누적빈도!Y:Y,$A6)-INDEX(_calc_누적빈도!Y:Y,$A6-기준350회_후보!$B$1)</f>
        <v>48</v>
      </c>
      <c r="Z6">
        <f>INDEX(_calc_누적빈도!Z:Z,$A6)-INDEX(_calc_누적빈도!Z:Z,$A6-기준350회_후보!$B$1)</f>
        <v>37</v>
      </c>
      <c r="AA6">
        <f>INDEX(_calc_누적빈도!AA:AA,$A6)-INDEX(_calc_누적빈도!AA:AA,$A6-기준350회_후보!$B$1)</f>
        <v>46</v>
      </c>
      <c r="AB6">
        <f>INDEX(_calc_누적빈도!AB:AB,$A6)-INDEX(_calc_누적빈도!AB:AB,$A6-기준350회_후보!$B$1)</f>
        <v>50</v>
      </c>
      <c r="AC6">
        <f>INDEX(_calc_누적빈도!AC:AC,$A6)-INDEX(_calc_누적빈도!AC:AC,$A6-기준350회_후보!$B$1)</f>
        <v>47</v>
      </c>
      <c r="AD6">
        <f>INDEX(_calc_누적빈도!AD:AD,$A6)-INDEX(_calc_누적빈도!AD:AD,$A6-기준350회_후보!$B$1)</f>
        <v>48</v>
      </c>
      <c r="AE6">
        <f>INDEX(_calc_누적빈도!AE:AE,$A6)-INDEX(_calc_누적빈도!AE:AE,$A6-기준350회_후보!$B$1)</f>
        <v>49</v>
      </c>
      <c r="AF6">
        <f>INDEX(_calc_누적빈도!AF:AF,$A6)-INDEX(_calc_누적빈도!AF:AF,$A6-기준350회_후보!$B$1)</f>
        <v>49</v>
      </c>
      <c r="AG6">
        <f>INDEX(_calc_누적빈도!AG:AG,$A6)-INDEX(_calc_누적빈도!AG:AG,$A6-기준350회_후보!$B$1)</f>
        <v>43</v>
      </c>
      <c r="AH6">
        <f>INDEX(_calc_누적빈도!AH:AH,$A6)-INDEX(_calc_누적빈도!AH:AH,$A6-기준350회_후보!$B$1)</f>
        <v>50</v>
      </c>
      <c r="AI6">
        <f>INDEX(_calc_누적빈도!AI:AI,$A6)-INDEX(_calc_누적빈도!AI:AI,$A6-기준350회_후보!$B$1)</f>
        <v>45</v>
      </c>
      <c r="AJ6">
        <f>INDEX(_calc_누적빈도!AJ:AJ,$A6)-INDEX(_calc_누적빈도!AJ:AJ,$A6-기준350회_후보!$B$1)</f>
        <v>55</v>
      </c>
      <c r="AK6">
        <f>INDEX(_calc_누적빈도!AK:AK,$A6)-INDEX(_calc_누적빈도!AK:AK,$A6-기준350회_후보!$B$1)</f>
        <v>48</v>
      </c>
      <c r="AL6">
        <f>INDEX(_calc_누적빈도!AL:AL,$A6)-INDEX(_calc_누적빈도!AL:AL,$A6-기준350회_후보!$B$1)</f>
        <v>52</v>
      </c>
      <c r="AM6">
        <f>INDEX(_calc_누적빈도!AM:AM,$A6)-INDEX(_calc_누적빈도!AM:AM,$A6-기준350회_후보!$B$1)</f>
        <v>56</v>
      </c>
      <c r="AN6">
        <f>INDEX(_calc_누적빈도!AN:AN,$A6)-INDEX(_calc_누적빈도!AN:AN,$A6-기준350회_후보!$B$1)</f>
        <v>42</v>
      </c>
      <c r="AO6">
        <f>INDEX(_calc_누적빈도!AO:AO,$A6)-INDEX(_calc_누적빈도!AO:AO,$A6-기준350회_후보!$B$1)</f>
        <v>45</v>
      </c>
      <c r="AP6">
        <f>INDEX(_calc_누적빈도!AP:AP,$A6)-INDEX(_calc_누적빈도!AP:AP,$A6-기준350회_후보!$B$1)</f>
        <v>44</v>
      </c>
      <c r="AQ6">
        <f>INDEX(_calc_누적빈도!AQ:AQ,$A6)-INDEX(_calc_누적빈도!AQ:AQ,$A6-기준350회_후보!$B$1)</f>
        <v>44</v>
      </c>
      <c r="AR6">
        <f>INDEX(_calc_누적빈도!AR:AR,$A6)-INDEX(_calc_누적빈도!AR:AR,$A6-기준350회_후보!$B$1)</f>
        <v>34</v>
      </c>
      <c r="AS6">
        <f>INDEX(_calc_누적빈도!AS:AS,$A6)-INDEX(_calc_누적빈도!AS:AS,$A6-기준350회_후보!$B$1)</f>
        <v>47</v>
      </c>
      <c r="AT6">
        <f>INDEX(_calc_누적빈도!AT:AT,$A6)-INDEX(_calc_누적빈도!AT:AT,$A6-기준350회_후보!$B$1)</f>
        <v>47</v>
      </c>
      <c r="AU6">
        <f>(RANK(_calc_라운드기준!B6,_calc_라운드기준!$B6:$AT6,0)+COUNTIFS(_calc_라운드기준!$B6:$AT6,_calc_라운드기준!B6,$B$1:$AT$1,"&lt;"&amp;1))-(RANK(B6,$B6:$AT6,0)+COUNTIFS($B6:$AT6,B6,$B$1:$AT$1,"&lt;"&amp;1))</f>
        <v>-24</v>
      </c>
      <c r="AV6">
        <f>(RANK(_calc_라운드기준!C6,_calc_라운드기준!$B6:$AT6,0)+COUNTIFS(_calc_라운드기준!$B6:$AT6,_calc_라운드기준!C6,$B$1:$AT$1,"&lt;"&amp;2))-(RANK(C6,$B6:$AT6,0)+COUNTIFS($B6:$AT6,C6,$B$1:$AT$1,"&lt;"&amp;2))</f>
        <v>-17</v>
      </c>
      <c r="AW6">
        <f>(RANK(_calc_라운드기준!D6,_calc_라운드기준!$B6:$AT6,0)+COUNTIFS(_calc_라운드기준!$B6:$AT6,_calc_라운드기준!D6,$B$1:$AT$1,"&lt;"&amp;3))-(RANK(D6,$B6:$AT6,0)+COUNTIFS($B6:$AT6,D6,$B$1:$AT$1,"&lt;"&amp;3))</f>
        <v>8</v>
      </c>
      <c r="AX6">
        <f>(RANK(_calc_라운드기준!E6,_calc_라운드기준!$B6:$AT6,0)+COUNTIFS(_calc_라운드기준!$B6:$AT6,_calc_라운드기준!E6,$B$1:$AT$1,"&lt;"&amp;4))-(RANK(E6,$B6:$AT6,0)+COUNTIFS($B6:$AT6,E6,$B$1:$AT$1,"&lt;"&amp;4))</f>
        <v>-13</v>
      </c>
      <c r="AY6">
        <f>(RANK(_calc_라운드기준!F6,_calc_라운드기준!$B6:$AT6,0)+COUNTIFS(_calc_라운드기준!$B6:$AT6,_calc_라운드기준!F6,$B$1:$AT$1,"&lt;"&amp;5))-(RANK(F6,$B6:$AT6,0)+COUNTIFS($B6:$AT6,F6,$B$1:$AT$1,"&lt;"&amp;5))</f>
        <v>-3</v>
      </c>
      <c r="AZ6">
        <f>(RANK(_calc_라운드기준!G6,_calc_라운드기준!$B6:$AT6,0)+COUNTIFS(_calc_라운드기준!$B6:$AT6,_calc_라운드기준!G6,$B$1:$AT$1,"&lt;"&amp;6))-(RANK(G6,$B6:$AT6,0)+COUNTIFS($B6:$AT6,G6,$B$1:$AT$1,"&lt;"&amp;6))</f>
        <v>21</v>
      </c>
      <c r="BA6">
        <f>(RANK(_calc_라운드기준!H6,_calc_라운드기준!$B6:$AT6,0)+COUNTIFS(_calc_라운드기준!$B6:$AT6,_calc_라운드기준!H6,$B$1:$AT$1,"&lt;"&amp;7))-(RANK(H6,$B6:$AT6,0)+COUNTIFS($B6:$AT6,H6,$B$1:$AT$1,"&lt;"&amp;7))</f>
        <v>19</v>
      </c>
      <c r="BB6">
        <f>(RANK(_calc_라운드기준!I6,_calc_라운드기준!$B6:$AT6,0)+COUNTIFS(_calc_라운드기준!$B6:$AT6,_calc_라운드기준!I6,$B$1:$AT$1,"&lt;"&amp;8))-(RANK(I6,$B6:$AT6,0)+COUNTIFS($B6:$AT6,I6,$B$1:$AT$1,"&lt;"&amp;8))</f>
        <v>-14</v>
      </c>
      <c r="BC6">
        <f>(RANK(_calc_라운드기준!J6,_calc_라운드기준!$B6:$AT6,0)+COUNTIFS(_calc_라운드기준!$B6:$AT6,_calc_라운드기준!J6,$B$1:$AT$1,"&lt;"&amp;9))-(RANK(J6,$B6:$AT6,0)+COUNTIFS($B6:$AT6,J6,$B$1:$AT$1,"&lt;"&amp;9))</f>
        <v>-16</v>
      </c>
      <c r="BD6">
        <f>(RANK(_calc_라운드기준!K6,_calc_라운드기준!$B6:$AT6,0)+COUNTIFS(_calc_라운드기준!$B6:$AT6,_calc_라운드기준!K6,$B$1:$AT$1,"&lt;"&amp;10))-(RANK(K6,$B6:$AT6,0)+COUNTIFS($B6:$AT6,K6,$B$1:$AT$1,"&lt;"&amp;10))</f>
        <v>-14</v>
      </c>
      <c r="BE6">
        <f>(RANK(_calc_라운드기준!L6,_calc_라운드기준!$B6:$AT6,0)+COUNTIFS(_calc_라운드기준!$B6:$AT6,_calc_라운드기준!L6,$B$1:$AT$1,"&lt;"&amp;11))-(RANK(L6,$B6:$AT6,0)+COUNTIFS($B6:$AT6,L6,$B$1:$AT$1,"&lt;"&amp;11))</f>
        <v>11</v>
      </c>
      <c r="BF6">
        <f>(RANK(_calc_라운드기준!M6,_calc_라운드기준!$B6:$AT6,0)+COUNTIFS(_calc_라운드기준!$B6:$AT6,_calc_라운드기준!M6,$B$1:$AT$1,"&lt;"&amp;12))-(RANK(M6,$B6:$AT6,0)+COUNTIFS($B6:$AT6,M6,$B$1:$AT$1,"&lt;"&amp;12))</f>
        <v>21</v>
      </c>
      <c r="BG6">
        <f>(RANK(_calc_라운드기준!N6,_calc_라운드기준!$B6:$AT6,0)+COUNTIFS(_calc_라운드기준!$B6:$AT6,_calc_라운드기준!N6,$B$1:$AT$1,"&lt;"&amp;13))-(RANK(N6,$B6:$AT6,0)+COUNTIFS($B6:$AT6,N6,$B$1:$AT$1,"&lt;"&amp;13))</f>
        <v>6</v>
      </c>
      <c r="BH6">
        <f>(RANK(_calc_라운드기준!O6,_calc_라운드기준!$B6:$AT6,0)+COUNTIFS(_calc_라운드기준!$B6:$AT6,_calc_라운드기준!O6,$B$1:$AT$1,"&lt;"&amp;14))-(RANK(O6,$B6:$AT6,0)+COUNTIFS($B6:$AT6,O6,$B$1:$AT$1,"&lt;"&amp;14))</f>
        <v>21</v>
      </c>
      <c r="BI6">
        <f>(RANK(_calc_라운드기준!P6,_calc_라운드기준!$B6:$AT6,0)+COUNTIFS(_calc_라운드기준!$B6:$AT6,_calc_라운드기준!P6,$B$1:$AT$1,"&lt;"&amp;15))-(RANK(P6,$B6:$AT6,0)+COUNTIFS($B6:$AT6,P6,$B$1:$AT$1,"&lt;"&amp;15))</f>
        <v>-11</v>
      </c>
      <c r="BJ6">
        <f>(RANK(_calc_라운드기준!Q6,_calc_라운드기준!$B6:$AT6,0)+COUNTIFS(_calc_라운드기준!$B6:$AT6,_calc_라운드기준!Q6,$B$1:$AT$1,"&lt;"&amp;16))-(RANK(Q6,$B6:$AT6,0)+COUNTIFS($B6:$AT6,Q6,$B$1:$AT$1,"&lt;"&amp;16))</f>
        <v>3</v>
      </c>
      <c r="BK6">
        <f>(RANK(_calc_라운드기준!R6,_calc_라운드기준!$B6:$AT6,0)+COUNTIFS(_calc_라운드기준!$B6:$AT6,_calc_라운드기준!R6,$B$1:$AT$1,"&lt;"&amp;17))-(RANK(R6,$B6:$AT6,0)+COUNTIFS($B6:$AT6,R6,$B$1:$AT$1,"&lt;"&amp;17))</f>
        <v>3</v>
      </c>
      <c r="BL6">
        <f>(RANK(_calc_라운드기준!S6,_calc_라운드기준!$B6:$AT6,0)+COUNTIFS(_calc_라운드기준!$B6:$AT6,_calc_라운드기준!S6,$B$1:$AT$1,"&lt;"&amp;18))-(RANK(S6,$B6:$AT6,0)+COUNTIFS($B6:$AT6,S6,$B$1:$AT$1,"&lt;"&amp;18))</f>
        <v>4</v>
      </c>
      <c r="BM6">
        <f>(RANK(_calc_라운드기준!T6,_calc_라운드기준!$B6:$AT6,0)+COUNTIFS(_calc_라운드기준!$B6:$AT6,_calc_라운드기준!T6,$B$1:$AT$1,"&lt;"&amp;19))-(RANK(T6,$B6:$AT6,0)+COUNTIFS($B6:$AT6,T6,$B$1:$AT$1,"&lt;"&amp;19))</f>
        <v>-11</v>
      </c>
      <c r="BN6">
        <f>(RANK(_calc_라운드기준!U6,_calc_라운드기준!$B6:$AT6,0)+COUNTIFS(_calc_라운드기준!$B6:$AT6,_calc_라운드기준!U6,$B$1:$AT$1,"&lt;"&amp;20))-(RANK(U6,$B6:$AT6,0)+COUNTIFS($B6:$AT6,U6,$B$1:$AT$1,"&lt;"&amp;20))</f>
        <v>-15</v>
      </c>
      <c r="BO6">
        <f>(RANK(_calc_라운드기준!V6,_calc_라운드기준!$B6:$AT6,0)+COUNTIFS(_calc_라운드기준!$B6:$AT6,_calc_라운드기준!V6,$B$1:$AT$1,"&lt;"&amp;21))-(RANK(V6,$B6:$AT6,0)+COUNTIFS($B6:$AT6,V6,$B$1:$AT$1,"&lt;"&amp;21))</f>
        <v>32</v>
      </c>
      <c r="BP6">
        <f>(RANK(_calc_라운드기준!W6,_calc_라운드기준!$B6:$AT6,0)+COUNTIFS(_calc_라운드기준!$B6:$AT6,_calc_라운드기준!W6,$B$1:$AT$1,"&lt;"&amp;22))-(RANK(W6,$B6:$AT6,0)+COUNTIFS($B6:$AT6,W6,$B$1:$AT$1,"&lt;"&amp;22))</f>
        <v>15</v>
      </c>
      <c r="BQ6">
        <f>(RANK(_calc_라운드기준!X6,_calc_라운드기준!$B6:$AT6,0)+COUNTIFS(_calc_라운드기준!$B6:$AT6,_calc_라운드기준!X6,$B$1:$AT$1,"&lt;"&amp;23))-(RANK(X6,$B6:$AT6,0)+COUNTIFS($B6:$AT6,X6,$B$1:$AT$1,"&lt;"&amp;23))</f>
        <v>-2</v>
      </c>
      <c r="BR6">
        <f>(RANK(_calc_라운드기준!Y6,_calc_라운드기준!$B6:$AT6,0)+COUNTIFS(_calc_라운드기준!$B6:$AT6,_calc_라운드기준!Y6,$B$1:$AT$1,"&lt;"&amp;24))-(RANK(Y6,$B6:$AT6,0)+COUNTIFS($B6:$AT6,Y6,$B$1:$AT$1,"&lt;"&amp;24))</f>
        <v>-9</v>
      </c>
      <c r="BS6">
        <f>(RANK(_calc_라운드기준!Z6,_calc_라운드기준!$B6:$AT6,0)+COUNTIFS(_calc_라운드기준!$B6:$AT6,_calc_라운드기준!Z6,$B$1:$AT$1,"&lt;"&amp;25))-(RANK(Z6,$B6:$AT6,0)+COUNTIFS($B6:$AT6,Z6,$B$1:$AT$1,"&lt;"&amp;25))</f>
        <v>-11</v>
      </c>
      <c r="BT6">
        <f>(RANK(_calc_라운드기준!AA6,_calc_라운드기준!$B6:$AT6,0)+COUNTIFS(_calc_라운드기준!$B6:$AT6,_calc_라운드기준!AA6,$B$1:$AT$1,"&lt;"&amp;26))-(RANK(AA6,$B6:$AT6,0)+COUNTIFS($B6:$AT6,AA6,$B$1:$AT$1,"&lt;"&amp;26))</f>
        <v>7</v>
      </c>
      <c r="BU6">
        <f>(RANK(_calc_라운드기준!AB6,_calc_라운드기준!$B6:$AT6,0)+COUNTIFS(_calc_라운드기준!$B6:$AT6,_calc_라운드기준!AB6,$B$1:$AT$1,"&lt;"&amp;27))-(RANK(AB6,$B6:$AT6,0)+COUNTIFS($B6:$AT6,AB6,$B$1:$AT$1,"&lt;"&amp;27))</f>
        <v>-11</v>
      </c>
      <c r="BV6">
        <f>(RANK(_calc_라운드기준!AC6,_calc_라운드기준!$B6:$AT6,0)+COUNTIFS(_calc_라운드기준!$B6:$AT6,_calc_라운드기준!AC6,$B$1:$AT$1,"&lt;"&amp;28))-(RANK(AC6,$B6:$AT6,0)+COUNTIFS($B6:$AT6,AC6,$B$1:$AT$1,"&lt;"&amp;28))</f>
        <v>-17</v>
      </c>
      <c r="BW6">
        <f>(RANK(_calc_라운드기준!AD6,_calc_라운드기준!$B6:$AT6,0)+COUNTIFS(_calc_라운드기준!$B6:$AT6,_calc_라운드기준!AD6,$B$1:$AT$1,"&lt;"&amp;29))-(RANK(AD6,$B6:$AT6,0)+COUNTIFS($B6:$AT6,AD6,$B$1:$AT$1,"&lt;"&amp;29))</f>
        <v>15</v>
      </c>
      <c r="BX6">
        <f>(RANK(_calc_라운드기준!AE6,_calc_라운드기준!$B6:$AT6,0)+COUNTIFS(_calc_라운드기준!$B6:$AT6,_calc_라운드기준!AE6,$B$1:$AT$1,"&lt;"&amp;30))-(RANK(AE6,$B6:$AT6,0)+COUNTIFS($B6:$AT6,AE6,$B$1:$AT$1,"&lt;"&amp;30))</f>
        <v>0</v>
      </c>
      <c r="BY6">
        <f>(RANK(_calc_라운드기준!AF6,_calc_라운드기준!$B6:$AT6,0)+COUNTIFS(_calc_라운드기준!$B6:$AT6,_calc_라운드기준!AF6,$B$1:$AT$1,"&lt;"&amp;31))-(RANK(AF6,$B6:$AT6,0)+COUNTIFS($B6:$AT6,AF6,$B$1:$AT$1,"&lt;"&amp;31))</f>
        <v>-12</v>
      </c>
      <c r="BZ6">
        <f>(RANK(_calc_라운드기준!AG6,_calc_라운드기준!$B6:$AT6,0)+COUNTIFS(_calc_라운드기준!$B6:$AT6,_calc_라운드기준!AG6,$B$1:$AT$1,"&lt;"&amp;32))-(RANK(AG6,$B6:$AT6,0)+COUNTIFS($B6:$AT6,AG6,$B$1:$AT$1,"&lt;"&amp;32))</f>
        <v>-19</v>
      </c>
      <c r="CA6">
        <f>(RANK(_calc_라운드기준!AH6,_calc_라운드기준!$B6:$AT6,0)+COUNTIFS(_calc_라운드기준!$B6:$AT6,_calc_라운드기준!AH6,$B$1:$AT$1,"&lt;"&amp;33))-(RANK(AH6,$B6:$AT6,0)+COUNTIFS($B6:$AT6,AH6,$B$1:$AT$1,"&lt;"&amp;33))</f>
        <v>4</v>
      </c>
      <c r="CB6">
        <f>(RANK(_calc_라운드기준!AI6,_calc_라운드기준!$B6:$AT6,0)+COUNTIFS(_calc_라운드기준!$B6:$AT6,_calc_라운드기준!AI6,$B$1:$AT$1,"&lt;"&amp;34))-(RANK(AI6,$B6:$AT6,0)+COUNTIFS($B6:$AT6,AI6,$B$1:$AT$1,"&lt;"&amp;34))</f>
        <v>4</v>
      </c>
      <c r="CC6">
        <f>(RANK(_calc_라운드기준!AJ6,_calc_라운드기준!$B6:$AT6,0)+COUNTIFS(_calc_라운드기준!$B6:$AT6,_calc_라운드기준!AJ6,$B$1:$AT$1,"&lt;"&amp;35))-(RANK(AJ6,$B6:$AT6,0)+COUNTIFS($B6:$AT6,AJ6,$B$1:$AT$1,"&lt;"&amp;35))</f>
        <v>30</v>
      </c>
      <c r="CD6">
        <f>(RANK(_calc_라운드기준!AK6,_calc_라운드기준!$B6:$AT6,0)+COUNTIFS(_calc_라운드기준!$B6:$AT6,_calc_라운드기준!AK6,$B$1:$AT$1,"&lt;"&amp;36))-(RANK(AK6,$B6:$AT6,0)+COUNTIFS($B6:$AT6,AK6,$B$1:$AT$1,"&lt;"&amp;36))</f>
        <v>-10</v>
      </c>
      <c r="CE6">
        <f>(RANK(_calc_라운드기준!AL6,_calc_라운드기준!$B6:$AT6,0)+COUNTIFS(_calc_라운드기준!$B6:$AT6,_calc_라운드기준!AL6,$B$1:$AT$1,"&lt;"&amp;37))-(RANK(AL6,$B6:$AT6,0)+COUNTIFS($B6:$AT6,AL6,$B$1:$AT$1,"&lt;"&amp;37))</f>
        <v>27</v>
      </c>
      <c r="CF6">
        <f>(RANK(_calc_라운드기준!AM6,_calc_라운드기준!$B6:$AT6,0)+COUNTIFS(_calc_라운드기준!$B6:$AT6,_calc_라운드기준!AM6,$B$1:$AT$1,"&lt;"&amp;38))-(RANK(AM6,$B6:$AT6,0)+COUNTIFS($B6:$AT6,AM6,$B$1:$AT$1,"&lt;"&amp;38))</f>
        <v>4</v>
      </c>
      <c r="CG6">
        <f>(RANK(_calc_라운드기준!AN6,_calc_라운드기준!$B6:$AT6,0)+COUNTIFS(_calc_라운드기준!$B6:$AT6,_calc_라운드기준!AN6,$B$1:$AT$1,"&lt;"&amp;39))-(RANK(AN6,$B6:$AT6,0)+COUNTIFS($B6:$AT6,AN6,$B$1:$AT$1,"&lt;"&amp;39))</f>
        <v>-20</v>
      </c>
      <c r="CH6">
        <f>(RANK(_calc_라운드기준!AO6,_calc_라운드기준!$B6:$AT6,0)+COUNTIFS(_calc_라운드기준!$B6:$AT6,_calc_라운드기준!AO6,$B$1:$AT$1,"&lt;"&amp;40))-(RANK(AO6,$B6:$AT6,0)+COUNTIFS($B6:$AT6,AO6,$B$1:$AT$1,"&lt;"&amp;40))</f>
        <v>6</v>
      </c>
      <c r="CI6">
        <f>(RANK(_calc_라운드기준!AP6,_calc_라운드기준!$B6:$AT6,0)+COUNTIFS(_calc_라운드기준!$B6:$AT6,_calc_라운드기준!AP6,$B$1:$AT$1,"&lt;"&amp;41))-(RANK(AP6,$B6:$AT6,0)+COUNTIFS($B6:$AT6,AP6,$B$1:$AT$1,"&lt;"&amp;41))</f>
        <v>-14</v>
      </c>
      <c r="CJ6">
        <f>(RANK(_calc_라운드기준!AQ6,_calc_라운드기준!$B6:$AT6,0)+COUNTIFS(_calc_라운드기준!$B6:$AT6,_calc_라운드기준!AQ6,$B$1:$AT$1,"&lt;"&amp;42))-(RANK(AQ6,$B6:$AT6,0)+COUNTIFS($B6:$AT6,AQ6,$B$1:$AT$1,"&lt;"&amp;42))</f>
        <v>-14</v>
      </c>
      <c r="CK6">
        <f>(RANK(_calc_라운드기준!AR6,_calc_라운드기준!$B6:$AT6,0)+COUNTIFS(_calc_라운드기준!$B6:$AT6,_calc_라운드기준!AR6,$B$1:$AT$1,"&lt;"&amp;43))-(RANK(AR6,$B6:$AT6,0)+COUNTIFS($B6:$AT6,AR6,$B$1:$AT$1,"&lt;"&amp;43))</f>
        <v>0</v>
      </c>
      <c r="CL6">
        <f>(RANK(_calc_라운드기준!AS6,_calc_라운드기준!$B6:$AT6,0)+COUNTIFS(_calc_라운드기준!$B6:$AT6,_calc_라운드기준!AS6,$B$1:$AT$1,"&lt;"&amp;44))-(RANK(AS6,$B6:$AT6,0)+COUNTIFS($B6:$AT6,AS6,$B$1:$AT$1,"&lt;"&amp;44))</f>
        <v>17</v>
      </c>
      <c r="CM6">
        <f>(RANK(_calc_라운드기준!AT6,_calc_라운드기준!$B6:$AT6,0)+COUNTIFS(_calc_라운드기준!$B6:$AT6,_calc_라운드기준!AT6,$B$1:$AT$1,"&lt;"&amp;45))-(RANK(AT6,$B6:$AT6,0)+COUNTIFS($B6:$AT6,AT6,$B$1:$AT$1,"&lt;"&amp;45))</f>
        <v>-1</v>
      </c>
      <c r="CN6">
        <f t="shared" si="0"/>
        <v>45</v>
      </c>
      <c r="CO6">
        <f t="shared" si="1"/>
        <v>41</v>
      </c>
      <c r="CP6">
        <f t="shared" si="2"/>
        <v>12</v>
      </c>
      <c r="CQ6">
        <f t="shared" si="3"/>
        <v>34</v>
      </c>
      <c r="CR6">
        <f t="shared" si="4"/>
        <v>26</v>
      </c>
      <c r="CS6">
        <f t="shared" si="5"/>
        <v>4</v>
      </c>
      <c r="CT6">
        <f t="shared" si="6"/>
        <v>7</v>
      </c>
      <c r="CU6">
        <f t="shared" si="7"/>
        <v>35</v>
      </c>
      <c r="CV6">
        <f t="shared" si="8"/>
        <v>40</v>
      </c>
      <c r="CW6">
        <f t="shared" si="9"/>
        <v>36</v>
      </c>
      <c r="CX6">
        <f t="shared" si="10"/>
        <v>11</v>
      </c>
      <c r="CY6">
        <f t="shared" si="11"/>
        <v>5</v>
      </c>
      <c r="CZ6">
        <f t="shared" si="12"/>
        <v>14</v>
      </c>
      <c r="DA6">
        <f t="shared" si="13"/>
        <v>6</v>
      </c>
      <c r="DB6">
        <f t="shared" si="14"/>
        <v>29</v>
      </c>
      <c r="DC6">
        <f t="shared" si="15"/>
        <v>20</v>
      </c>
      <c r="DD6">
        <f t="shared" si="16"/>
        <v>21</v>
      </c>
      <c r="DE6">
        <f t="shared" si="17"/>
        <v>16</v>
      </c>
      <c r="DF6">
        <f t="shared" si="18"/>
        <v>30</v>
      </c>
      <c r="DG6">
        <f t="shared" si="19"/>
        <v>39</v>
      </c>
      <c r="DH6">
        <f t="shared" si="20"/>
        <v>1</v>
      </c>
      <c r="DI6">
        <f t="shared" si="21"/>
        <v>9</v>
      </c>
      <c r="DJ6">
        <f t="shared" si="22"/>
        <v>25</v>
      </c>
      <c r="DK6">
        <f t="shared" si="23"/>
        <v>27</v>
      </c>
      <c r="DL6">
        <f t="shared" si="24"/>
        <v>31</v>
      </c>
      <c r="DM6">
        <f t="shared" si="25"/>
        <v>13</v>
      </c>
      <c r="DN6">
        <f t="shared" si="26"/>
        <v>32</v>
      </c>
      <c r="DO6">
        <f t="shared" si="27"/>
        <v>42</v>
      </c>
      <c r="DP6">
        <f t="shared" si="28"/>
        <v>10</v>
      </c>
      <c r="DQ6">
        <f t="shared" si="29"/>
        <v>22</v>
      </c>
      <c r="DR6">
        <f t="shared" si="30"/>
        <v>33</v>
      </c>
      <c r="DS6">
        <f t="shared" si="31"/>
        <v>43</v>
      </c>
      <c r="DT6">
        <f t="shared" si="32"/>
        <v>17</v>
      </c>
      <c r="DU6">
        <f t="shared" si="33"/>
        <v>18</v>
      </c>
      <c r="DV6">
        <f t="shared" si="34"/>
        <v>2</v>
      </c>
      <c r="DW6">
        <f t="shared" si="35"/>
        <v>28</v>
      </c>
      <c r="DX6">
        <f t="shared" si="36"/>
        <v>3</v>
      </c>
      <c r="DY6">
        <f t="shared" si="37"/>
        <v>19</v>
      </c>
      <c r="DZ6">
        <f t="shared" si="38"/>
        <v>44</v>
      </c>
      <c r="EA6">
        <f t="shared" si="39"/>
        <v>15</v>
      </c>
      <c r="EB6">
        <f t="shared" si="40"/>
        <v>37</v>
      </c>
      <c r="EC6">
        <f t="shared" si="41"/>
        <v>38</v>
      </c>
      <c r="ED6">
        <f t="shared" si="42"/>
        <v>23</v>
      </c>
      <c r="EE6">
        <f t="shared" si="43"/>
        <v>8</v>
      </c>
      <c r="EF6">
        <f t="shared" si="44"/>
        <v>24</v>
      </c>
    </row>
    <row r="7" spans="1:136" ht="16.5" customHeight="1">
      <c r="A7">
        <f>_calc_라운드기준!A7</f>
        <v>1239</v>
      </c>
      <c r="B7">
        <f>INDEX(_calc_누적빈도!B:B,$A7)-INDEX(_calc_누적빈도!B:B,$A7-기준350회_후보!$B$1)</f>
        <v>45</v>
      </c>
      <c r="C7">
        <f>INDEX(_calc_누적빈도!C:C,$A7)-INDEX(_calc_누적빈도!C:C,$A7-기준350회_후보!$B$1)</f>
        <v>40</v>
      </c>
      <c r="D7">
        <f>INDEX(_calc_누적빈도!D:D,$A7)-INDEX(_calc_누적빈도!D:D,$A7-기준350회_후보!$B$1)</f>
        <v>56</v>
      </c>
      <c r="E7">
        <f>INDEX(_calc_누적빈도!E:E,$A7)-INDEX(_calc_누적빈도!E:E,$A7-기준350회_후보!$B$1)</f>
        <v>42</v>
      </c>
      <c r="F7">
        <f>INDEX(_calc_누적빈도!F:F,$A7)-INDEX(_calc_누적빈도!F:F,$A7-기준350회_후보!$B$1)</f>
        <v>31</v>
      </c>
      <c r="G7">
        <f>INDEX(_calc_누적빈도!G:G,$A7)-INDEX(_calc_누적빈도!G:G,$A7-기준350회_후보!$B$1)</f>
        <v>55</v>
      </c>
      <c r="H7">
        <f>INDEX(_calc_누적빈도!H:H,$A7)-INDEX(_calc_누적빈도!H:H,$A7-기준350회_후보!$B$1)</f>
        <v>53</v>
      </c>
      <c r="I7">
        <f>INDEX(_calc_누적빈도!I:I,$A7)-INDEX(_calc_누적빈도!I:I,$A7-기준350회_후보!$B$1)</f>
        <v>37</v>
      </c>
      <c r="J7">
        <f>INDEX(_calc_누적빈도!J:J,$A7)-INDEX(_calc_누적빈도!J:J,$A7-기준350회_후보!$B$1)</f>
        <v>45</v>
      </c>
      <c r="K7">
        <f>INDEX(_calc_누적빈도!K:K,$A7)-INDEX(_calc_누적빈도!K:K,$A7-기준350회_후보!$B$1)</f>
        <v>37</v>
      </c>
      <c r="L7">
        <f>INDEX(_calc_누적빈도!L:L,$A7)-INDEX(_calc_누적빈도!L:L,$A7-기준350회_후보!$B$1)</f>
        <v>44</v>
      </c>
      <c r="M7">
        <f>INDEX(_calc_누적빈도!M:M,$A7)-INDEX(_calc_누적빈도!M:M,$A7-기준350회_후보!$B$1)</f>
        <v>53</v>
      </c>
      <c r="N7">
        <f>INDEX(_calc_누적빈도!N:N,$A7)-INDEX(_calc_누적빈도!N:N,$A7-기준350회_후보!$B$1)</f>
        <v>56</v>
      </c>
      <c r="O7">
        <f>INDEX(_calc_누적빈도!O:O,$A7)-INDEX(_calc_누적빈도!O:O,$A7-기준350회_후보!$B$1)</f>
        <v>46</v>
      </c>
      <c r="P7">
        <f>INDEX(_calc_누적빈도!P:P,$A7)-INDEX(_calc_누적빈도!P:P,$A7-기준350회_후보!$B$1)</f>
        <v>50</v>
      </c>
      <c r="Q7">
        <f>INDEX(_calc_누적빈도!Q:Q,$A7)-INDEX(_calc_누적빈도!Q:Q,$A7-기준350회_후보!$B$1)</f>
        <v>55</v>
      </c>
      <c r="R7">
        <f>INDEX(_calc_누적빈도!R:R,$A7)-INDEX(_calc_누적빈도!R:R,$A7-기준350회_후보!$B$1)</f>
        <v>42</v>
      </c>
      <c r="S7">
        <f>INDEX(_calc_누적빈도!S:S,$A7)-INDEX(_calc_누적빈도!S:S,$A7-기준350회_후보!$B$1)</f>
        <v>52</v>
      </c>
      <c r="T7">
        <f>INDEX(_calc_누적빈도!T:T,$A7)-INDEX(_calc_누적빈도!T:T,$A7-기준350회_후보!$B$1)</f>
        <v>46</v>
      </c>
      <c r="U7">
        <f>INDEX(_calc_누적빈도!U:U,$A7)-INDEX(_calc_누적빈도!U:U,$A7-기준350회_후보!$B$1)</f>
        <v>45</v>
      </c>
      <c r="V7">
        <f>INDEX(_calc_누적빈도!V:V,$A7)-INDEX(_calc_누적빈도!V:V,$A7-기준350회_후보!$B$1)</f>
        <v>51</v>
      </c>
      <c r="W7">
        <f>INDEX(_calc_누적빈도!W:W,$A7)-INDEX(_calc_누적빈도!W:W,$A7-기준350회_후보!$B$1)</f>
        <v>48</v>
      </c>
      <c r="X7">
        <f>INDEX(_calc_누적빈도!X:X,$A7)-INDEX(_calc_누적빈도!X:X,$A7-기준350회_후보!$B$1)</f>
        <v>44</v>
      </c>
      <c r="Y7">
        <f>INDEX(_calc_누적빈도!Y:Y,$A7)-INDEX(_calc_누적빈도!Y:Y,$A7-기준350회_후보!$B$1)</f>
        <v>48</v>
      </c>
      <c r="Z7">
        <f>INDEX(_calc_누적빈도!Z:Z,$A7)-INDEX(_calc_누적빈도!Z:Z,$A7-기준350회_후보!$B$1)</f>
        <v>37</v>
      </c>
      <c r="AA7">
        <f>INDEX(_calc_누적빈도!AA:AA,$A7)-INDEX(_calc_누적빈도!AA:AA,$A7-기준350회_후보!$B$1)</f>
        <v>46</v>
      </c>
      <c r="AB7">
        <f>INDEX(_calc_누적빈도!AB:AB,$A7)-INDEX(_calc_누적빈도!AB:AB,$A7-기준350회_후보!$B$1)</f>
        <v>50</v>
      </c>
      <c r="AC7">
        <f>INDEX(_calc_누적빈도!AC:AC,$A7)-INDEX(_calc_누적빈도!AC:AC,$A7-기준350회_후보!$B$1)</f>
        <v>47</v>
      </c>
      <c r="AD7">
        <f>INDEX(_calc_누적빈도!AD:AD,$A7)-INDEX(_calc_누적빈도!AD:AD,$A7-기준350회_후보!$B$1)</f>
        <v>49</v>
      </c>
      <c r="AE7">
        <f>INDEX(_calc_누적빈도!AE:AE,$A7)-INDEX(_calc_누적빈도!AE:AE,$A7-기준350회_후보!$B$1)</f>
        <v>49</v>
      </c>
      <c r="AF7">
        <f>INDEX(_calc_누적빈도!AF:AF,$A7)-INDEX(_calc_누적빈도!AF:AF,$A7-기준350회_후보!$B$1)</f>
        <v>49</v>
      </c>
      <c r="AG7">
        <f>INDEX(_calc_누적빈도!AG:AG,$A7)-INDEX(_calc_누적빈도!AG:AG,$A7-기준350회_후보!$B$1)</f>
        <v>42</v>
      </c>
      <c r="AH7">
        <f>INDEX(_calc_누적빈도!AH:AH,$A7)-INDEX(_calc_누적빈도!AH:AH,$A7-기준350회_후보!$B$1)</f>
        <v>49</v>
      </c>
      <c r="AI7">
        <f>INDEX(_calc_누적빈도!AI:AI,$A7)-INDEX(_calc_누적빈도!AI:AI,$A7-기준350회_후보!$B$1)</f>
        <v>45</v>
      </c>
      <c r="AJ7">
        <f>INDEX(_calc_누적빈도!AJ:AJ,$A7)-INDEX(_calc_누적빈도!AJ:AJ,$A7-기준350회_후보!$B$1)</f>
        <v>55</v>
      </c>
      <c r="AK7">
        <f>INDEX(_calc_누적빈도!AK:AK,$A7)-INDEX(_calc_누적빈도!AK:AK,$A7-기준350회_후보!$B$1)</f>
        <v>47</v>
      </c>
      <c r="AL7">
        <f>INDEX(_calc_누적빈도!AL:AL,$A7)-INDEX(_calc_누적빈도!AL:AL,$A7-기준350회_후보!$B$1)</f>
        <v>52</v>
      </c>
      <c r="AM7">
        <f>INDEX(_calc_누적빈도!AM:AM,$A7)-INDEX(_calc_누적빈도!AM:AM,$A7-기준350회_후보!$B$1)</f>
        <v>57</v>
      </c>
      <c r="AN7">
        <f>INDEX(_calc_누적빈도!AN:AN,$A7)-INDEX(_calc_누적빈도!AN:AN,$A7-기준350회_후보!$B$1)</f>
        <v>43</v>
      </c>
      <c r="AO7">
        <f>INDEX(_calc_누적빈도!AO:AO,$A7)-INDEX(_calc_누적빈도!AO:AO,$A7-기준350회_후보!$B$1)</f>
        <v>45</v>
      </c>
      <c r="AP7">
        <f>INDEX(_calc_누적빈도!AP:AP,$A7)-INDEX(_calc_누적빈도!AP:AP,$A7-기준350회_후보!$B$1)</f>
        <v>44</v>
      </c>
      <c r="AQ7">
        <f>INDEX(_calc_누적빈도!AQ:AQ,$A7)-INDEX(_calc_누적빈도!AQ:AQ,$A7-기준350회_후보!$B$1)</f>
        <v>45</v>
      </c>
      <c r="AR7">
        <f>INDEX(_calc_누적빈도!AR:AR,$A7)-INDEX(_calc_누적빈도!AR:AR,$A7-기준350회_후보!$B$1)</f>
        <v>34</v>
      </c>
      <c r="AS7">
        <f>INDEX(_calc_누적빈도!AS:AS,$A7)-INDEX(_calc_누적빈도!AS:AS,$A7-기준350회_후보!$B$1)</f>
        <v>47</v>
      </c>
      <c r="AT7">
        <f>INDEX(_calc_누적빈도!AT:AT,$A7)-INDEX(_calc_누적빈도!AT:AT,$A7-기준350회_후보!$B$1)</f>
        <v>47</v>
      </c>
      <c r="AU7">
        <f>(RANK(_calc_라운드기준!B7,_calc_라운드기준!$B7:$AT7,0)+COUNTIFS(_calc_라운드기준!$B7:$AT7,_calc_라운드기준!B7,$B$1:$AT$1,"&lt;"&amp;1))-(RANK(B7,$B7:$AT7,0)+COUNTIFS($B7:$AT7,B7,$B$1:$AT$1,"&lt;"&amp;1))</f>
        <v>-23</v>
      </c>
      <c r="AV7">
        <f>(RANK(_calc_라운드기준!C7,_calc_라운드기준!$B7:$AT7,0)+COUNTIFS(_calc_라운드기준!$B7:$AT7,_calc_라운드기준!C7,$B$1:$AT$1,"&lt;"&amp;2))-(RANK(C7,$B7:$AT7,0)+COUNTIFS($B7:$AT7,C7,$B$1:$AT$1,"&lt;"&amp;2))</f>
        <v>-16</v>
      </c>
      <c r="AW7">
        <f>(RANK(_calc_라운드기준!D7,_calc_라운드기준!$B7:$AT7,0)+COUNTIFS(_calc_라운드기준!$B7:$AT7,_calc_라운드기준!D7,$B$1:$AT$1,"&lt;"&amp;3))-(RANK(D7,$B7:$AT7,0)+COUNTIFS($B7:$AT7,D7,$B$1:$AT$1,"&lt;"&amp;3))</f>
        <v>9</v>
      </c>
      <c r="AX7">
        <f>(RANK(_calc_라운드기준!E7,_calc_라운드기준!$B7:$AT7,0)+COUNTIFS(_calc_라운드기준!$B7:$AT7,_calc_라운드기준!E7,$B$1:$AT$1,"&lt;"&amp;4))-(RANK(E7,$B7:$AT7,0)+COUNTIFS($B7:$AT7,E7,$B$1:$AT$1,"&lt;"&amp;4))</f>
        <v>-12</v>
      </c>
      <c r="AY7">
        <f>(RANK(_calc_라운드기준!F7,_calc_라운드기준!$B7:$AT7,0)+COUNTIFS(_calc_라운드기준!$B7:$AT7,_calc_라운드기준!F7,$B$1:$AT$1,"&lt;"&amp;5))-(RANK(F7,$B7:$AT7,0)+COUNTIFS($B7:$AT7,F7,$B$1:$AT$1,"&lt;"&amp;5))</f>
        <v>-4</v>
      </c>
      <c r="AZ7">
        <f>(RANK(_calc_라운드기준!G7,_calc_라운드기준!$B7:$AT7,0)+COUNTIFS(_calc_라운드기준!$B7:$AT7,_calc_라운드기준!G7,$B$1:$AT$1,"&lt;"&amp;6))-(RANK(G7,$B7:$AT7,0)+COUNTIFS($B7:$AT7,G7,$B$1:$AT$1,"&lt;"&amp;6))</f>
        <v>22</v>
      </c>
      <c r="BA7">
        <f>(RANK(_calc_라운드기준!H7,_calc_라운드기준!$B7:$AT7,0)+COUNTIFS(_calc_라운드기준!$B7:$AT7,_calc_라운드기준!H7,$B$1:$AT$1,"&lt;"&amp;7))-(RANK(H7,$B7:$AT7,0)+COUNTIFS($B7:$AT7,H7,$B$1:$AT$1,"&lt;"&amp;7))</f>
        <v>20</v>
      </c>
      <c r="BB7">
        <f>(RANK(_calc_라운드기준!I7,_calc_라운드기준!$B7:$AT7,0)+COUNTIFS(_calc_라운드기준!$B7:$AT7,_calc_라운드기준!I7,$B$1:$AT$1,"&lt;"&amp;8))-(RANK(I7,$B7:$AT7,0)+COUNTIFS($B7:$AT7,I7,$B$1:$AT$1,"&lt;"&amp;8))</f>
        <v>-13</v>
      </c>
      <c r="BC7">
        <f>(RANK(_calc_라운드기준!J7,_calc_라운드기준!$B7:$AT7,0)+COUNTIFS(_calc_라운드기준!$B7:$AT7,_calc_라운드기준!J7,$B$1:$AT$1,"&lt;"&amp;9))-(RANK(J7,$B7:$AT7,0)+COUNTIFS($B7:$AT7,J7,$B$1:$AT$1,"&lt;"&amp;9))</f>
        <v>-21</v>
      </c>
      <c r="BD7">
        <f>(RANK(_calc_라운드기준!K7,_calc_라운드기준!$B7:$AT7,0)+COUNTIFS(_calc_라운드기준!$B7:$AT7,_calc_라운드기준!K7,$B$1:$AT$1,"&lt;"&amp;10))-(RANK(K7,$B7:$AT7,0)+COUNTIFS($B7:$AT7,K7,$B$1:$AT$1,"&lt;"&amp;10))</f>
        <v>-13</v>
      </c>
      <c r="BE7">
        <f>(RANK(_calc_라운드기준!L7,_calc_라운드기준!$B7:$AT7,0)+COUNTIFS(_calc_라운드기준!$B7:$AT7,_calc_라운드기준!L7,$B$1:$AT$1,"&lt;"&amp;11))-(RANK(L7,$B7:$AT7,0)+COUNTIFS($B7:$AT7,L7,$B$1:$AT$1,"&lt;"&amp;11))</f>
        <v>9</v>
      </c>
      <c r="BF7">
        <f>(RANK(_calc_라운드기준!M7,_calc_라운드기준!$B7:$AT7,0)+COUNTIFS(_calc_라운드기준!$B7:$AT7,_calc_라운드기준!M7,$B$1:$AT$1,"&lt;"&amp;12))-(RANK(M7,$B7:$AT7,0)+COUNTIFS($B7:$AT7,M7,$B$1:$AT$1,"&lt;"&amp;12))</f>
        <v>22</v>
      </c>
      <c r="BG7">
        <f>(RANK(_calc_라운드기준!N7,_calc_라운드기준!$B7:$AT7,0)+COUNTIFS(_calc_라운드기준!$B7:$AT7,_calc_라운드기준!N7,$B$1:$AT$1,"&lt;"&amp;13))-(RANK(N7,$B7:$AT7,0)+COUNTIFS($B7:$AT7,N7,$B$1:$AT$1,"&lt;"&amp;13))</f>
        <v>9</v>
      </c>
      <c r="BH7">
        <f>(RANK(_calc_라운드기준!O7,_calc_라운드기준!$B7:$AT7,0)+COUNTIFS(_calc_라운드기준!$B7:$AT7,_calc_라운드기준!O7,$B$1:$AT$1,"&lt;"&amp;14))-(RANK(O7,$B7:$AT7,0)+COUNTIFS($B7:$AT7,O7,$B$1:$AT$1,"&lt;"&amp;14))</f>
        <v>21</v>
      </c>
      <c r="BI7">
        <f>(RANK(_calc_라운드기준!P7,_calc_라운드기준!$B7:$AT7,0)+COUNTIFS(_calc_라운드기준!$B7:$AT7,_calc_라운드기준!P7,$B$1:$AT$1,"&lt;"&amp;15))-(RANK(P7,$B7:$AT7,0)+COUNTIFS($B7:$AT7,P7,$B$1:$AT$1,"&lt;"&amp;15))</f>
        <v>-11</v>
      </c>
      <c r="BJ7">
        <f>(RANK(_calc_라운드기준!Q7,_calc_라운드기준!$B7:$AT7,0)+COUNTIFS(_calc_라운드기준!$B7:$AT7,_calc_라운드기준!Q7,$B$1:$AT$1,"&lt;"&amp;16))-(RANK(Q7,$B7:$AT7,0)+COUNTIFS($B7:$AT7,Q7,$B$1:$AT$1,"&lt;"&amp;16))</f>
        <v>3</v>
      </c>
      <c r="BK7">
        <f>(RANK(_calc_라운드기준!R7,_calc_라운드기준!$B7:$AT7,0)+COUNTIFS(_calc_라운드기준!$B7:$AT7,_calc_라운드기준!R7,$B$1:$AT$1,"&lt;"&amp;17))-(RANK(R7,$B7:$AT7,0)+COUNTIFS($B7:$AT7,R7,$B$1:$AT$1,"&lt;"&amp;17))</f>
        <v>1</v>
      </c>
      <c r="BL7">
        <f>(RANK(_calc_라운드기준!S7,_calc_라운드기준!$B7:$AT7,0)+COUNTIFS(_calc_라운드기준!$B7:$AT7,_calc_라운드기준!S7,$B$1:$AT$1,"&lt;"&amp;18))-(RANK(S7,$B7:$AT7,0)+COUNTIFS($B7:$AT7,S7,$B$1:$AT$1,"&lt;"&amp;18))</f>
        <v>4</v>
      </c>
      <c r="BM7">
        <f>(RANK(_calc_라운드기준!T7,_calc_라운드기준!$B7:$AT7,0)+COUNTIFS(_calc_라운드기준!$B7:$AT7,_calc_라운드기준!T7,$B$1:$AT$1,"&lt;"&amp;19))-(RANK(T7,$B7:$AT7,0)+COUNTIFS($B7:$AT7,T7,$B$1:$AT$1,"&lt;"&amp;19))</f>
        <v>-16</v>
      </c>
      <c r="BN7">
        <f>(RANK(_calc_라운드기준!U7,_calc_라운드기준!$B7:$AT7,0)+COUNTIFS(_calc_라운드기준!$B7:$AT7,_calc_라운드기준!U7,$B$1:$AT$1,"&lt;"&amp;20))-(RANK(U7,$B7:$AT7,0)+COUNTIFS($B7:$AT7,U7,$B$1:$AT$1,"&lt;"&amp;20))</f>
        <v>-15</v>
      </c>
      <c r="BO7">
        <f>(RANK(_calc_라운드기준!V7,_calc_라운드기준!$B7:$AT7,0)+COUNTIFS(_calc_라운드기준!$B7:$AT7,_calc_라운드기준!V7,$B$1:$AT$1,"&lt;"&amp;21))-(RANK(V7,$B7:$AT7,0)+COUNTIFS($B7:$AT7,V7,$B$1:$AT$1,"&lt;"&amp;21))</f>
        <v>32</v>
      </c>
      <c r="BP7">
        <f>(RANK(_calc_라운드기준!W7,_calc_라운드기준!$B7:$AT7,0)+COUNTIFS(_calc_라운드기준!$B7:$AT7,_calc_라운드기준!W7,$B$1:$AT$1,"&lt;"&amp;22))-(RANK(W7,$B7:$AT7,0)+COUNTIFS($B7:$AT7,W7,$B$1:$AT$1,"&lt;"&amp;22))</f>
        <v>22</v>
      </c>
      <c r="BQ7">
        <f>(RANK(_calc_라운드기준!X7,_calc_라운드기준!$B7:$AT7,0)+COUNTIFS(_calc_라운드기준!$B7:$AT7,_calc_라운드기준!X7,$B$1:$AT$1,"&lt;"&amp;23))-(RANK(X7,$B7:$AT7,0)+COUNTIFS($B7:$AT7,X7,$B$1:$AT$1,"&lt;"&amp;23))</f>
        <v>-3</v>
      </c>
      <c r="BR7">
        <f>(RANK(_calc_라운드기준!Y7,_calc_라운드기준!$B7:$AT7,0)+COUNTIFS(_calc_라운드기준!$B7:$AT7,_calc_라운드기준!Y7,$B$1:$AT$1,"&lt;"&amp;24))-(RANK(Y7,$B7:$AT7,0)+COUNTIFS($B7:$AT7,Y7,$B$1:$AT$1,"&lt;"&amp;24))</f>
        <v>-9</v>
      </c>
      <c r="BS7">
        <f>(RANK(_calc_라운드기준!Z7,_calc_라운드기준!$B7:$AT7,0)+COUNTIFS(_calc_라운드기준!$B7:$AT7,_calc_라운드기준!Z7,$B$1:$AT$1,"&lt;"&amp;25))-(RANK(Z7,$B7:$AT7,0)+COUNTIFS($B7:$AT7,Z7,$B$1:$AT$1,"&lt;"&amp;25))</f>
        <v>-11</v>
      </c>
      <c r="BT7">
        <f>(RANK(_calc_라운드기준!AA7,_calc_라운드기준!$B7:$AT7,0)+COUNTIFS(_calc_라운드기준!$B7:$AT7,_calc_라운드기준!AA7,$B$1:$AT$1,"&lt;"&amp;26))-(RANK(AA7,$B7:$AT7,0)+COUNTIFS($B7:$AT7,AA7,$B$1:$AT$1,"&lt;"&amp;26))</f>
        <v>7</v>
      </c>
      <c r="BU7">
        <f>(RANK(_calc_라운드기준!AB7,_calc_라운드기준!$B7:$AT7,0)+COUNTIFS(_calc_라운드기준!$B7:$AT7,_calc_라운드기준!AB7,$B$1:$AT$1,"&lt;"&amp;27))-(RANK(AB7,$B7:$AT7,0)+COUNTIFS($B7:$AT7,AB7,$B$1:$AT$1,"&lt;"&amp;27))</f>
        <v>-11</v>
      </c>
      <c r="BV7">
        <f>(RANK(_calc_라운드기준!AC7,_calc_라운드기준!$B7:$AT7,0)+COUNTIFS(_calc_라운드기준!$B7:$AT7,_calc_라운드기준!AC7,$B$1:$AT$1,"&lt;"&amp;28))-(RANK(AC7,$B7:$AT7,0)+COUNTIFS($B7:$AT7,AC7,$B$1:$AT$1,"&lt;"&amp;28))</f>
        <v>-15</v>
      </c>
      <c r="BW7">
        <f>(RANK(_calc_라운드기준!AD7,_calc_라운드기준!$B7:$AT7,0)+COUNTIFS(_calc_라운드기준!$B7:$AT7,_calc_라운드기준!AD7,$B$1:$AT$1,"&lt;"&amp;29))-(RANK(AD7,$B7:$AT7,0)+COUNTIFS($B7:$AT7,AD7,$B$1:$AT$1,"&lt;"&amp;29))</f>
        <v>1</v>
      </c>
      <c r="BX7">
        <f>(RANK(_calc_라운드기준!AE7,_calc_라운드기준!$B7:$AT7,0)+COUNTIFS(_calc_라운드기준!$B7:$AT7,_calc_라운드기준!AE7,$B$1:$AT$1,"&lt;"&amp;30))-(RANK(AE7,$B7:$AT7,0)+COUNTIFS($B7:$AT7,AE7,$B$1:$AT$1,"&lt;"&amp;30))</f>
        <v>1</v>
      </c>
      <c r="BY7">
        <f>(RANK(_calc_라운드기준!AF7,_calc_라운드기준!$B7:$AT7,0)+COUNTIFS(_calc_라운드기준!$B7:$AT7,_calc_라운드기준!AF7,$B$1:$AT$1,"&lt;"&amp;31))-(RANK(AF7,$B7:$AT7,0)+COUNTIFS($B7:$AT7,AF7,$B$1:$AT$1,"&lt;"&amp;31))</f>
        <v>-10</v>
      </c>
      <c r="BZ7">
        <f>(RANK(_calc_라운드기준!AG7,_calc_라운드기준!$B7:$AT7,0)+COUNTIFS(_calc_라운드기준!$B7:$AT7,_calc_라운드기준!AG7,$B$1:$AT$1,"&lt;"&amp;32))-(RANK(AG7,$B7:$AT7,0)+COUNTIFS($B7:$AT7,AG7,$B$1:$AT$1,"&lt;"&amp;32))</f>
        <v>-5</v>
      </c>
      <c r="CA7">
        <f>(RANK(_calc_라운드기준!AH7,_calc_라운드기준!$B7:$AT7,0)+COUNTIFS(_calc_라운드기준!$B7:$AT7,_calc_라운드기준!AH7,$B$1:$AT$1,"&lt;"&amp;33))-(RANK(AH7,$B7:$AT7,0)+COUNTIFS($B7:$AT7,AH7,$B$1:$AT$1,"&lt;"&amp;33))</f>
        <v>18</v>
      </c>
      <c r="CB7">
        <f>(RANK(_calc_라운드기준!AI7,_calc_라운드기준!$B7:$AT7,0)+COUNTIFS(_calc_라운드기준!$B7:$AT7,_calc_라운드기준!AI7,$B$1:$AT$1,"&lt;"&amp;34))-(RANK(AI7,$B7:$AT7,0)+COUNTIFS($B7:$AT7,AI7,$B$1:$AT$1,"&lt;"&amp;34))</f>
        <v>6</v>
      </c>
      <c r="CC7">
        <f>(RANK(_calc_라운드기준!AJ7,_calc_라운드기준!$B7:$AT7,0)+COUNTIFS(_calc_라운드기준!$B7:$AT7,_calc_라운드기준!AJ7,$B$1:$AT$1,"&lt;"&amp;35))-(RANK(AJ7,$B7:$AT7,0)+COUNTIFS($B7:$AT7,AJ7,$B$1:$AT$1,"&lt;"&amp;35))</f>
        <v>11</v>
      </c>
      <c r="CD7">
        <f>(RANK(_calc_라운드기준!AK7,_calc_라운드기준!$B7:$AT7,0)+COUNTIFS(_calc_라운드기준!$B7:$AT7,_calc_라운드기준!AK7,$B$1:$AT$1,"&lt;"&amp;36))-(RANK(AK7,$B7:$AT7,0)+COUNTIFS($B7:$AT7,AK7,$B$1:$AT$1,"&lt;"&amp;36))</f>
        <v>-3</v>
      </c>
      <c r="CE7">
        <f>(RANK(_calc_라운드기준!AL7,_calc_라운드기준!$B7:$AT7,0)+COUNTIFS(_calc_라운드기준!$B7:$AT7,_calc_라운드기준!AL7,$B$1:$AT$1,"&lt;"&amp;37))-(RANK(AL7,$B7:$AT7,0)+COUNTIFS($B7:$AT7,AL7,$B$1:$AT$1,"&lt;"&amp;37))</f>
        <v>9</v>
      </c>
      <c r="CF7">
        <f>(RANK(_calc_라운드기준!AM7,_calc_라운드기준!$B7:$AT7,0)+COUNTIFS(_calc_라운드기준!$B7:$AT7,_calc_라운드기준!AM7,$B$1:$AT$1,"&lt;"&amp;38))-(RANK(AM7,$B7:$AT7,0)+COUNTIFS($B7:$AT7,AM7,$B$1:$AT$1,"&lt;"&amp;38))</f>
        <v>2</v>
      </c>
      <c r="CG7">
        <f>(RANK(_calc_라운드기준!AN7,_calc_라운드기준!$B7:$AT7,0)+COUNTIFS(_calc_라운드기준!$B7:$AT7,_calc_라운드기준!AN7,$B$1:$AT$1,"&lt;"&amp;39))-(RANK(AN7,$B7:$AT7,0)+COUNTIFS($B7:$AT7,AN7,$B$1:$AT$1,"&lt;"&amp;39))</f>
        <v>-16</v>
      </c>
      <c r="CH7">
        <f>(RANK(_calc_라운드기준!AO7,_calc_라운드기준!$B7:$AT7,0)+COUNTIFS(_calc_라운드기준!$B7:$AT7,_calc_라운드기준!AO7,$B$1:$AT$1,"&lt;"&amp;40))-(RANK(AO7,$B7:$AT7,0)+COUNTIFS($B7:$AT7,AO7,$B$1:$AT$1,"&lt;"&amp;40))</f>
        <v>6</v>
      </c>
      <c r="CI7">
        <f>(RANK(_calc_라운드기준!AP7,_calc_라운드기준!$B7:$AT7,0)+COUNTIFS(_calc_라운드기준!$B7:$AT7,_calc_라운드기준!AP7,$B$1:$AT$1,"&lt;"&amp;41))-(RANK(AP7,$B7:$AT7,0)+COUNTIFS($B7:$AT7,AP7,$B$1:$AT$1,"&lt;"&amp;41))</f>
        <v>-14</v>
      </c>
      <c r="CJ7">
        <f>(RANK(_calc_라운드기준!AQ7,_calc_라운드기준!$B7:$AT7,0)+COUNTIFS(_calc_라운드기준!$B7:$AT7,_calc_라운드기준!AQ7,$B$1:$AT$1,"&lt;"&amp;42))-(RANK(AQ7,$B7:$AT7,0)+COUNTIFS($B7:$AT7,AQ7,$B$1:$AT$1,"&lt;"&amp;42))</f>
        <v>-10</v>
      </c>
      <c r="CK7">
        <f>(RANK(_calc_라운드기준!AR7,_calc_라운드기준!$B7:$AT7,0)+COUNTIFS(_calc_라운드기준!$B7:$AT7,_calc_라운드기준!AR7,$B$1:$AT$1,"&lt;"&amp;43))-(RANK(AR7,$B7:$AT7,0)+COUNTIFS($B7:$AT7,AR7,$B$1:$AT$1,"&lt;"&amp;43))</f>
        <v>0</v>
      </c>
      <c r="CL7">
        <f>(RANK(_calc_라운드기준!AS7,_calc_라운드기준!$B7:$AT7,0)+COUNTIFS(_calc_라운드기준!$B7:$AT7,_calc_라운드기준!AS7,$B$1:$AT$1,"&lt;"&amp;44))-(RANK(AS7,$B7:$AT7,0)+COUNTIFS($B7:$AT7,AS7,$B$1:$AT$1,"&lt;"&amp;44))</f>
        <v>16</v>
      </c>
      <c r="CM7">
        <f>(RANK(_calc_라운드기준!AT7,_calc_라운드기준!$B7:$AT7,0)+COUNTIFS(_calc_라운드기준!$B7:$AT7,_calc_라운드기준!AT7,$B$1:$AT$1,"&lt;"&amp;45))-(RANK(AT7,$B7:$AT7,0)+COUNTIFS($B7:$AT7,AT7,$B$1:$AT$1,"&lt;"&amp;45))</f>
        <v>0</v>
      </c>
      <c r="CN7">
        <f t="shared" si="0"/>
        <v>45</v>
      </c>
      <c r="CO7">
        <f t="shared" si="1"/>
        <v>41</v>
      </c>
      <c r="CP7">
        <f t="shared" si="2"/>
        <v>10</v>
      </c>
      <c r="CQ7">
        <f t="shared" si="3"/>
        <v>35</v>
      </c>
      <c r="CR7">
        <f t="shared" si="4"/>
        <v>27</v>
      </c>
      <c r="CS7">
        <f t="shared" si="5"/>
        <v>2</v>
      </c>
      <c r="CT7">
        <f t="shared" si="6"/>
        <v>6</v>
      </c>
      <c r="CU7">
        <f t="shared" si="7"/>
        <v>36</v>
      </c>
      <c r="CV7">
        <f t="shared" si="8"/>
        <v>44</v>
      </c>
      <c r="CW7">
        <f t="shared" si="9"/>
        <v>37</v>
      </c>
      <c r="CX7">
        <f t="shared" si="10"/>
        <v>11</v>
      </c>
      <c r="CY7">
        <f t="shared" si="11"/>
        <v>3</v>
      </c>
      <c r="CZ7">
        <f t="shared" si="12"/>
        <v>12</v>
      </c>
      <c r="DA7">
        <f t="shared" si="13"/>
        <v>5</v>
      </c>
      <c r="DB7">
        <f t="shared" si="14"/>
        <v>32</v>
      </c>
      <c r="DC7">
        <f t="shared" si="15"/>
        <v>18</v>
      </c>
      <c r="DD7">
        <f t="shared" si="16"/>
        <v>20</v>
      </c>
      <c r="DE7">
        <f t="shared" si="17"/>
        <v>17</v>
      </c>
      <c r="DF7">
        <f t="shared" si="18"/>
        <v>42</v>
      </c>
      <c r="DG7">
        <f t="shared" si="19"/>
        <v>39</v>
      </c>
      <c r="DH7">
        <f t="shared" si="20"/>
        <v>1</v>
      </c>
      <c r="DI7">
        <f t="shared" si="21"/>
        <v>4</v>
      </c>
      <c r="DJ7">
        <f t="shared" si="22"/>
        <v>25</v>
      </c>
      <c r="DK7">
        <f t="shared" si="23"/>
        <v>29</v>
      </c>
      <c r="DL7">
        <f t="shared" si="24"/>
        <v>33</v>
      </c>
      <c r="DM7">
        <f t="shared" si="25"/>
        <v>14</v>
      </c>
      <c r="DN7">
        <f t="shared" si="26"/>
        <v>34</v>
      </c>
      <c r="DO7">
        <f t="shared" si="27"/>
        <v>40</v>
      </c>
      <c r="DP7">
        <f t="shared" si="28"/>
        <v>21</v>
      </c>
      <c r="DQ7">
        <f t="shared" si="29"/>
        <v>22</v>
      </c>
      <c r="DR7">
        <f t="shared" si="30"/>
        <v>30</v>
      </c>
      <c r="DS7">
        <f t="shared" si="31"/>
        <v>28</v>
      </c>
      <c r="DT7">
        <f t="shared" si="32"/>
        <v>7</v>
      </c>
      <c r="DU7">
        <f t="shared" si="33"/>
        <v>15</v>
      </c>
      <c r="DV7">
        <f t="shared" si="34"/>
        <v>9</v>
      </c>
      <c r="DW7">
        <f t="shared" si="35"/>
        <v>26</v>
      </c>
      <c r="DX7">
        <f t="shared" si="36"/>
        <v>13</v>
      </c>
      <c r="DY7">
        <f t="shared" si="37"/>
        <v>19</v>
      </c>
      <c r="DZ7">
        <f t="shared" si="38"/>
        <v>43</v>
      </c>
      <c r="EA7">
        <f t="shared" si="39"/>
        <v>16</v>
      </c>
      <c r="EB7">
        <f t="shared" si="40"/>
        <v>38</v>
      </c>
      <c r="EC7">
        <f t="shared" si="41"/>
        <v>31</v>
      </c>
      <c r="ED7">
        <f t="shared" si="42"/>
        <v>23</v>
      </c>
      <c r="EE7">
        <f t="shared" si="43"/>
        <v>8</v>
      </c>
      <c r="EF7">
        <f t="shared" si="44"/>
        <v>24</v>
      </c>
    </row>
    <row r="8" spans="1:136" ht="16.5" customHeight="1">
      <c r="A8">
        <f>_calc_라운드기준!A8</f>
        <v>1238</v>
      </c>
      <c r="B8">
        <f>INDEX(_calc_누적빈도!B:B,$A8)-INDEX(_calc_누적빈도!B:B,$A8-기준350회_후보!$B$1)</f>
        <v>45</v>
      </c>
      <c r="C8">
        <f>INDEX(_calc_누적빈도!C:C,$A8)-INDEX(_calc_누적빈도!C:C,$A8-기준350회_후보!$B$1)</f>
        <v>39</v>
      </c>
      <c r="D8">
        <f>INDEX(_calc_누적빈도!D:D,$A8)-INDEX(_calc_누적빈도!D:D,$A8-기준350회_후보!$B$1)</f>
        <v>57</v>
      </c>
      <c r="E8">
        <f>INDEX(_calc_누적빈도!E:E,$A8)-INDEX(_calc_누적빈도!E:E,$A8-기준350회_후보!$B$1)</f>
        <v>42</v>
      </c>
      <c r="F8">
        <f>INDEX(_calc_누적빈도!F:F,$A8)-INDEX(_calc_누적빈도!F:F,$A8-기준350회_후보!$B$1)</f>
        <v>31</v>
      </c>
      <c r="G8">
        <f>INDEX(_calc_누적빈도!G:G,$A8)-INDEX(_calc_누적빈도!G:G,$A8-기준350회_후보!$B$1)</f>
        <v>55</v>
      </c>
      <c r="H8">
        <f>INDEX(_calc_누적빈도!H:H,$A8)-INDEX(_calc_누적빈도!H:H,$A8-기준350회_후보!$B$1)</f>
        <v>54</v>
      </c>
      <c r="I8">
        <f>INDEX(_calc_누적빈도!I:I,$A8)-INDEX(_calc_누적빈도!I:I,$A8-기준350회_후보!$B$1)</f>
        <v>37</v>
      </c>
      <c r="J8">
        <f>INDEX(_calc_누적빈도!J:J,$A8)-INDEX(_calc_누적빈도!J:J,$A8-기준350회_후보!$B$1)</f>
        <v>45</v>
      </c>
      <c r="K8">
        <f>INDEX(_calc_누적빈도!K:K,$A8)-INDEX(_calc_누적빈도!K:K,$A8-기준350회_후보!$B$1)</f>
        <v>37</v>
      </c>
      <c r="L8">
        <f>INDEX(_calc_누적빈도!L:L,$A8)-INDEX(_calc_누적빈도!L:L,$A8-기준350회_후보!$B$1)</f>
        <v>44</v>
      </c>
      <c r="M8">
        <f>INDEX(_calc_누적빈도!M:M,$A8)-INDEX(_calc_누적빈도!M:M,$A8-기준350회_후보!$B$1)</f>
        <v>54</v>
      </c>
      <c r="N8">
        <f>INDEX(_calc_누적빈도!N:N,$A8)-INDEX(_calc_누적빈도!N:N,$A8-기준350회_후보!$B$1)</f>
        <v>55</v>
      </c>
      <c r="O8">
        <f>INDEX(_calc_누적빈도!O:O,$A8)-INDEX(_calc_누적빈도!O:O,$A8-기준350회_후보!$B$1)</f>
        <v>46</v>
      </c>
      <c r="P8">
        <f>INDEX(_calc_누적빈도!P:P,$A8)-INDEX(_calc_누적빈도!P:P,$A8-기준350회_후보!$B$1)</f>
        <v>50</v>
      </c>
      <c r="Q8">
        <f>INDEX(_calc_누적빈도!Q:Q,$A8)-INDEX(_calc_누적빈도!Q:Q,$A8-기준350회_후보!$B$1)</f>
        <v>55</v>
      </c>
      <c r="R8">
        <f>INDEX(_calc_누적빈도!R:R,$A8)-INDEX(_calc_누적빈도!R:R,$A8-기준350회_후보!$B$1)</f>
        <v>42</v>
      </c>
      <c r="S8">
        <f>INDEX(_calc_누적빈도!S:S,$A8)-INDEX(_calc_누적빈도!S:S,$A8-기준350회_후보!$B$1)</f>
        <v>51</v>
      </c>
      <c r="T8">
        <f>INDEX(_calc_누적빈도!T:T,$A8)-INDEX(_calc_누적빈도!T:T,$A8-기준350회_후보!$B$1)</f>
        <v>46</v>
      </c>
      <c r="U8">
        <f>INDEX(_calc_누적빈도!U:U,$A8)-INDEX(_calc_누적빈도!U:U,$A8-기준350회_후보!$B$1)</f>
        <v>45</v>
      </c>
      <c r="V8">
        <f>INDEX(_calc_누적빈도!V:V,$A8)-INDEX(_calc_누적빈도!V:V,$A8-기준350회_후보!$B$1)</f>
        <v>51</v>
      </c>
      <c r="W8">
        <f>INDEX(_calc_누적빈도!W:W,$A8)-INDEX(_calc_누적빈도!W:W,$A8-기준350회_후보!$B$1)</f>
        <v>48</v>
      </c>
      <c r="X8">
        <f>INDEX(_calc_누적빈도!X:X,$A8)-INDEX(_calc_누적빈도!X:X,$A8-기준350회_후보!$B$1)</f>
        <v>44</v>
      </c>
      <c r="Y8">
        <f>INDEX(_calc_누적빈도!Y:Y,$A8)-INDEX(_calc_누적빈도!Y:Y,$A8-기준350회_후보!$B$1)</f>
        <v>48</v>
      </c>
      <c r="Z8">
        <f>INDEX(_calc_누적빈도!Z:Z,$A8)-INDEX(_calc_누적빈도!Z:Z,$A8-기준350회_후보!$B$1)</f>
        <v>37</v>
      </c>
      <c r="AA8">
        <f>INDEX(_calc_누적빈도!AA:AA,$A8)-INDEX(_calc_누적빈도!AA:AA,$A8-기준350회_후보!$B$1)</f>
        <v>46</v>
      </c>
      <c r="AB8">
        <f>INDEX(_calc_누적빈도!AB:AB,$A8)-INDEX(_calc_누적빈도!AB:AB,$A8-기준350회_후보!$B$1)</f>
        <v>50</v>
      </c>
      <c r="AC8">
        <f>INDEX(_calc_누적빈도!AC:AC,$A8)-INDEX(_calc_누적빈도!AC:AC,$A8-기준350회_후보!$B$1)</f>
        <v>47</v>
      </c>
      <c r="AD8">
        <f>INDEX(_calc_누적빈도!AD:AD,$A8)-INDEX(_calc_누적빈도!AD:AD,$A8-기준350회_후보!$B$1)</f>
        <v>49</v>
      </c>
      <c r="AE8">
        <f>INDEX(_calc_누적빈도!AE:AE,$A8)-INDEX(_calc_누적빈도!AE:AE,$A8-기준350회_후보!$B$1)</f>
        <v>49</v>
      </c>
      <c r="AF8">
        <f>INDEX(_calc_누적빈도!AF:AF,$A8)-INDEX(_calc_누적빈도!AF:AF,$A8-기준350회_후보!$B$1)</f>
        <v>50</v>
      </c>
      <c r="AG8">
        <f>INDEX(_calc_누적빈도!AG:AG,$A8)-INDEX(_calc_누적빈도!AG:AG,$A8-기준350회_후보!$B$1)</f>
        <v>41</v>
      </c>
      <c r="AH8">
        <f>INDEX(_calc_누적빈도!AH:AH,$A8)-INDEX(_calc_누적빈도!AH:AH,$A8-기준350회_후보!$B$1)</f>
        <v>49</v>
      </c>
      <c r="AI8">
        <f>INDEX(_calc_누적빈도!AI:AI,$A8)-INDEX(_calc_누적빈도!AI:AI,$A8-기준350회_후보!$B$1)</f>
        <v>46</v>
      </c>
      <c r="AJ8">
        <f>INDEX(_calc_누적빈도!AJ:AJ,$A8)-INDEX(_calc_누적빈도!AJ:AJ,$A8-기준350회_후보!$B$1)</f>
        <v>55</v>
      </c>
      <c r="AK8">
        <f>INDEX(_calc_누적빈도!AK:AK,$A8)-INDEX(_calc_누적빈도!AK:AK,$A8-기준350회_후보!$B$1)</f>
        <v>47</v>
      </c>
      <c r="AL8">
        <f>INDEX(_calc_누적빈도!AL:AL,$A8)-INDEX(_calc_누적빈도!AL:AL,$A8-기준350회_후보!$B$1)</f>
        <v>52</v>
      </c>
      <c r="AM8">
        <f>INDEX(_calc_누적빈도!AM:AM,$A8)-INDEX(_calc_누적빈도!AM:AM,$A8-기준350회_후보!$B$1)</f>
        <v>57</v>
      </c>
      <c r="AN8">
        <f>INDEX(_calc_누적빈도!AN:AN,$A8)-INDEX(_calc_누적빈도!AN:AN,$A8-기준350회_후보!$B$1)</f>
        <v>43</v>
      </c>
      <c r="AO8">
        <f>INDEX(_calc_누적빈도!AO:AO,$A8)-INDEX(_calc_누적빈도!AO:AO,$A8-기준350회_후보!$B$1)</f>
        <v>45</v>
      </c>
      <c r="AP8">
        <f>INDEX(_calc_누적빈도!AP:AP,$A8)-INDEX(_calc_누적빈도!AP:AP,$A8-기준350회_후보!$B$1)</f>
        <v>44</v>
      </c>
      <c r="AQ8">
        <f>INDEX(_calc_누적빈도!AQ:AQ,$A8)-INDEX(_calc_누적빈도!AQ:AQ,$A8-기준350회_후보!$B$1)</f>
        <v>44</v>
      </c>
      <c r="AR8">
        <f>INDEX(_calc_누적빈도!AR:AR,$A8)-INDEX(_calc_누적빈도!AR:AR,$A8-기준350회_후보!$B$1)</f>
        <v>34</v>
      </c>
      <c r="AS8">
        <f>INDEX(_calc_누적빈도!AS:AS,$A8)-INDEX(_calc_누적빈도!AS:AS,$A8-기준350회_후보!$B$1)</f>
        <v>47</v>
      </c>
      <c r="AT8">
        <f>INDEX(_calc_누적빈도!AT:AT,$A8)-INDEX(_calc_누적빈도!AT:AT,$A8-기준350회_후보!$B$1)</f>
        <v>47</v>
      </c>
      <c r="AU8">
        <f>(RANK(_calc_라운드기준!B8,_calc_라운드기준!$B8:$AT8,0)+COUNTIFS(_calc_라운드기준!$B8:$AT8,_calc_라운드기준!B8,$B$1:$AT$1,"&lt;"&amp;1))-(RANK(B8,$B8:$AT8,0)+COUNTIFS($B8:$AT8,B8,$B$1:$AT$1,"&lt;"&amp;1))</f>
        <v>-25</v>
      </c>
      <c r="AV8">
        <f>(RANK(_calc_라운드기준!C8,_calc_라운드기준!$B8:$AT8,0)+COUNTIFS(_calc_라운드기준!$B8:$AT8,_calc_라운드기준!C8,$B$1:$AT$1,"&lt;"&amp;2))-(RANK(C8,$B8:$AT8,0)+COUNTIFS($B8:$AT8,C8,$B$1:$AT$1,"&lt;"&amp;2))</f>
        <v>-2</v>
      </c>
      <c r="AW8">
        <f>(RANK(_calc_라운드기준!D8,_calc_라운드기준!$B8:$AT8,0)+COUNTIFS(_calc_라운드기준!$B8:$AT8,_calc_라운드기준!D8,$B$1:$AT$1,"&lt;"&amp;3))-(RANK(D8,$B8:$AT8,0)+COUNTIFS($B8:$AT8,D8,$B$1:$AT$1,"&lt;"&amp;3))</f>
        <v>7</v>
      </c>
      <c r="AX8">
        <f>(RANK(_calc_라운드기준!E8,_calc_라운드기준!$B8:$AT8,0)+COUNTIFS(_calc_라운드기준!$B8:$AT8,_calc_라운드기준!E8,$B$1:$AT$1,"&lt;"&amp;4))-(RANK(E8,$B8:$AT8,0)+COUNTIFS($B8:$AT8,E8,$B$1:$AT$1,"&lt;"&amp;4))</f>
        <v>-25</v>
      </c>
      <c r="AY8">
        <f>(RANK(_calc_라운드기준!F8,_calc_라운드기준!$B8:$AT8,0)+COUNTIFS(_calc_라운드기준!$B8:$AT8,_calc_라운드기준!F8,$B$1:$AT$1,"&lt;"&amp;5))-(RANK(F8,$B8:$AT8,0)+COUNTIFS($B8:$AT8,F8,$B$1:$AT$1,"&lt;"&amp;5))</f>
        <v>-4</v>
      </c>
      <c r="AZ8">
        <f>(RANK(_calc_라운드기준!G8,_calc_라운드기준!$B8:$AT8,0)+COUNTIFS(_calc_라운드기준!$B8:$AT8,_calc_라운드기준!G8,$B$1:$AT$1,"&lt;"&amp;6))-(RANK(G8,$B8:$AT8,0)+COUNTIFS($B8:$AT8,G8,$B$1:$AT$1,"&lt;"&amp;6))</f>
        <v>20</v>
      </c>
      <c r="BA8">
        <f>(RANK(_calc_라운드기준!H8,_calc_라운드기준!$B8:$AT8,0)+COUNTIFS(_calc_라운드기준!$B8:$AT8,_calc_라운드기준!H8,$B$1:$AT$1,"&lt;"&amp;7))-(RANK(H8,$B8:$AT8,0)+COUNTIFS($B8:$AT8,H8,$B$1:$AT$1,"&lt;"&amp;7))</f>
        <v>17</v>
      </c>
      <c r="BB8">
        <f>(RANK(_calc_라운드기준!I8,_calc_라운드기준!$B8:$AT8,0)+COUNTIFS(_calc_라운드기준!$B8:$AT8,_calc_라운드기준!I8,$B$1:$AT$1,"&lt;"&amp;8))-(RANK(I8,$B8:$AT8,0)+COUNTIFS($B8:$AT8,I8,$B$1:$AT$1,"&lt;"&amp;8))</f>
        <v>-16</v>
      </c>
      <c r="BC8">
        <f>(RANK(_calc_라운드기준!J8,_calc_라운드기준!$B8:$AT8,0)+COUNTIFS(_calc_라운드기준!$B8:$AT8,_calc_라운드기준!J8,$B$1:$AT$1,"&lt;"&amp;9))-(RANK(J8,$B8:$AT8,0)+COUNTIFS($B8:$AT8,J8,$B$1:$AT$1,"&lt;"&amp;9))</f>
        <v>-20</v>
      </c>
      <c r="BD8">
        <f>(RANK(_calc_라운드기준!K8,_calc_라운드기준!$B8:$AT8,0)+COUNTIFS(_calc_라운드기준!$B8:$AT8,_calc_라운드기준!K8,$B$1:$AT$1,"&lt;"&amp;10))-(RANK(K8,$B8:$AT8,0)+COUNTIFS($B8:$AT8,K8,$B$1:$AT$1,"&lt;"&amp;10))</f>
        <v>-16</v>
      </c>
      <c r="BE8">
        <f>(RANK(_calc_라운드기준!L8,_calc_라운드기준!$B8:$AT8,0)+COUNTIFS(_calc_라운드기준!$B8:$AT8,_calc_라운드기준!L8,$B$1:$AT$1,"&lt;"&amp;11))-(RANK(L8,$B8:$AT8,0)+COUNTIFS($B8:$AT8,L8,$B$1:$AT$1,"&lt;"&amp;11))</f>
        <v>10</v>
      </c>
      <c r="BF8">
        <f>(RANK(_calc_라운드기준!M8,_calc_라운드기준!$B8:$AT8,0)+COUNTIFS(_calc_라운드기준!$B8:$AT8,_calc_라운드기준!M8,$B$1:$AT$1,"&lt;"&amp;12))-(RANK(M8,$B8:$AT8,0)+COUNTIFS($B8:$AT8,M8,$B$1:$AT$1,"&lt;"&amp;12))</f>
        <v>5</v>
      </c>
      <c r="BG8">
        <f>(RANK(_calc_라운드기준!N8,_calc_라운드기준!$B8:$AT8,0)+COUNTIFS(_calc_라운드기준!$B8:$AT8,_calc_라운드기준!N8,$B$1:$AT$1,"&lt;"&amp;13))-(RANK(N8,$B8:$AT8,0)+COUNTIFS($B8:$AT8,N8,$B$1:$AT$1,"&lt;"&amp;13))</f>
        <v>23</v>
      </c>
      <c r="BH8">
        <f>(RANK(_calc_라운드기준!O8,_calc_라운드기준!$B8:$AT8,0)+COUNTIFS(_calc_라운드기준!$B8:$AT8,_calc_라운드기준!O8,$B$1:$AT$1,"&lt;"&amp;14))-(RANK(O8,$B8:$AT8,0)+COUNTIFS($B8:$AT8,O8,$B$1:$AT$1,"&lt;"&amp;14))</f>
        <v>21</v>
      </c>
      <c r="BI8">
        <f>(RANK(_calc_라운드기준!P8,_calc_라운드기준!$B8:$AT8,0)+COUNTIFS(_calc_라운드기준!$B8:$AT8,_calc_라운드기준!P8,$B$1:$AT$1,"&lt;"&amp;15))-(RANK(P8,$B8:$AT8,0)+COUNTIFS($B8:$AT8,P8,$B$1:$AT$1,"&lt;"&amp;15))</f>
        <v>-11</v>
      </c>
      <c r="BJ8">
        <f>(RANK(_calc_라운드기준!Q8,_calc_라운드기준!$B8:$AT8,0)+COUNTIFS(_calc_라운드기준!$B8:$AT8,_calc_라운드기준!Q8,$B$1:$AT$1,"&lt;"&amp;16))-(RANK(Q8,$B8:$AT8,0)+COUNTIFS($B8:$AT8,Q8,$B$1:$AT$1,"&lt;"&amp;16))</f>
        <v>5</v>
      </c>
      <c r="BK8">
        <f>(RANK(_calc_라운드기준!R8,_calc_라운드기준!$B8:$AT8,0)+COUNTIFS(_calc_라운드기준!$B8:$AT8,_calc_라운드기준!R8,$B$1:$AT$1,"&lt;"&amp;17))-(RANK(R8,$B8:$AT8,0)+COUNTIFS($B8:$AT8,R8,$B$1:$AT$1,"&lt;"&amp;17))</f>
        <v>1</v>
      </c>
      <c r="BL8">
        <f>(RANK(_calc_라운드기준!S8,_calc_라운드기준!$B8:$AT8,0)+COUNTIFS(_calc_라운드기준!$B8:$AT8,_calc_라운드기준!S8,$B$1:$AT$1,"&lt;"&amp;18))-(RANK(S8,$B8:$AT8,0)+COUNTIFS($B8:$AT8,S8,$B$1:$AT$1,"&lt;"&amp;18))</f>
        <v>18</v>
      </c>
      <c r="BM8">
        <f>(RANK(_calc_라운드기준!T8,_calc_라운드기준!$B8:$AT8,0)+COUNTIFS(_calc_라운드기준!$B8:$AT8,_calc_라운드기준!T8,$B$1:$AT$1,"&lt;"&amp;19))-(RANK(T8,$B8:$AT8,0)+COUNTIFS($B8:$AT8,T8,$B$1:$AT$1,"&lt;"&amp;19))</f>
        <v>-21</v>
      </c>
      <c r="BN8">
        <f>(RANK(_calc_라운드기준!U8,_calc_라운드기준!$B8:$AT8,0)+COUNTIFS(_calc_라운드기준!$B8:$AT8,_calc_라운드기준!U8,$B$1:$AT$1,"&lt;"&amp;20))-(RANK(U8,$B8:$AT8,0)+COUNTIFS($B8:$AT8,U8,$B$1:$AT$1,"&lt;"&amp;20))</f>
        <v>-16</v>
      </c>
      <c r="BO8">
        <f>(RANK(_calc_라운드기준!V8,_calc_라운드기준!$B8:$AT8,0)+COUNTIFS(_calc_라운드기준!$B8:$AT8,_calc_라운드기준!V8,$B$1:$AT$1,"&lt;"&amp;21))-(RANK(V8,$B8:$AT8,0)+COUNTIFS($B8:$AT8,V8,$B$1:$AT$1,"&lt;"&amp;21))</f>
        <v>32</v>
      </c>
      <c r="BP8">
        <f>(RANK(_calc_라운드기준!W8,_calc_라운드기준!$B8:$AT8,0)+COUNTIFS(_calc_라운드기준!$B8:$AT8,_calc_라운드기준!W8,$B$1:$AT$1,"&lt;"&amp;22))-(RANK(W8,$B8:$AT8,0)+COUNTIFS($B8:$AT8,W8,$B$1:$AT$1,"&lt;"&amp;22))</f>
        <v>11</v>
      </c>
      <c r="BQ8">
        <f>(RANK(_calc_라운드기준!X8,_calc_라운드기준!$B8:$AT8,0)+COUNTIFS(_calc_라운드기준!$B8:$AT8,_calc_라운드기준!X8,$B$1:$AT$1,"&lt;"&amp;23))-(RANK(X8,$B8:$AT8,0)+COUNTIFS($B8:$AT8,X8,$B$1:$AT$1,"&lt;"&amp;23))</f>
        <v>-3</v>
      </c>
      <c r="BR8">
        <f>(RANK(_calc_라운드기준!Y8,_calc_라운드기준!$B8:$AT8,0)+COUNTIFS(_calc_라운드기준!$B8:$AT8,_calc_라운드기준!Y8,$B$1:$AT$1,"&lt;"&amp;24))-(RANK(Y8,$B8:$AT8,0)+COUNTIFS($B8:$AT8,Y8,$B$1:$AT$1,"&lt;"&amp;24))</f>
        <v>-8</v>
      </c>
      <c r="BS8">
        <f>(RANK(_calc_라운드기준!Z8,_calc_라운드기준!$B8:$AT8,0)+COUNTIFS(_calc_라운드기준!$B8:$AT8,_calc_라운드기준!Z8,$B$1:$AT$1,"&lt;"&amp;25))-(RANK(Z8,$B8:$AT8,0)+COUNTIFS($B8:$AT8,Z8,$B$1:$AT$1,"&lt;"&amp;25))</f>
        <v>-12</v>
      </c>
      <c r="BT8">
        <f>(RANK(_calc_라운드기준!AA8,_calc_라운드기준!$B8:$AT8,0)+COUNTIFS(_calc_라운드기준!$B8:$AT8,_calc_라운드기준!AA8,$B$1:$AT$1,"&lt;"&amp;26))-(RANK(AA8,$B8:$AT8,0)+COUNTIFS($B8:$AT8,AA8,$B$1:$AT$1,"&lt;"&amp;26))</f>
        <v>6</v>
      </c>
      <c r="BU8">
        <f>(RANK(_calc_라운드기준!AB8,_calc_라운드기준!$B8:$AT8,0)+COUNTIFS(_calc_라운드기준!$B8:$AT8,_calc_라운드기준!AB8,$B$1:$AT$1,"&lt;"&amp;27))-(RANK(AB8,$B8:$AT8,0)+COUNTIFS($B8:$AT8,AB8,$B$1:$AT$1,"&lt;"&amp;27))</f>
        <v>-11</v>
      </c>
      <c r="BV8">
        <f>(RANK(_calc_라운드기준!AC8,_calc_라운드기준!$B8:$AT8,0)+COUNTIFS(_calc_라운드기준!$B8:$AT8,_calc_라운드기준!AC8,$B$1:$AT$1,"&lt;"&amp;28))-(RANK(AC8,$B8:$AT8,0)+COUNTIFS($B8:$AT8,AC8,$B$1:$AT$1,"&lt;"&amp;28))</f>
        <v>-15</v>
      </c>
      <c r="BW8">
        <f>(RANK(_calc_라운드기준!AD8,_calc_라운드기준!$B8:$AT8,0)+COUNTIFS(_calc_라운드기준!$B8:$AT8,_calc_라운드기준!AD8,$B$1:$AT$1,"&lt;"&amp;29))-(RANK(AD8,$B8:$AT8,0)+COUNTIFS($B8:$AT8,AD8,$B$1:$AT$1,"&lt;"&amp;29))</f>
        <v>0</v>
      </c>
      <c r="BX8">
        <f>(RANK(_calc_라운드기준!AE8,_calc_라운드기준!$B8:$AT8,0)+COUNTIFS(_calc_라운드기준!$B8:$AT8,_calc_라운드기준!AE8,$B$1:$AT$1,"&lt;"&amp;30))-(RANK(AE8,$B8:$AT8,0)+COUNTIFS($B8:$AT8,AE8,$B$1:$AT$1,"&lt;"&amp;30))</f>
        <v>0</v>
      </c>
      <c r="BY8">
        <f>(RANK(_calc_라운드기준!AF8,_calc_라운드기준!$B8:$AT8,0)+COUNTIFS(_calc_라운드기준!$B8:$AT8,_calc_라운드기준!AF8,$B$1:$AT$1,"&lt;"&amp;31))-(RANK(AF8,$B8:$AT8,0)+COUNTIFS($B8:$AT8,AF8,$B$1:$AT$1,"&lt;"&amp;31))</f>
        <v>-8</v>
      </c>
      <c r="BZ8">
        <f>(RANK(_calc_라운드기준!AG8,_calc_라운드기준!$B8:$AT8,0)+COUNTIFS(_calc_라운드기준!$B8:$AT8,_calc_라운드기준!AG8,$B$1:$AT$1,"&lt;"&amp;32))-(RANK(AG8,$B8:$AT8,0)+COUNTIFS($B8:$AT8,AG8,$B$1:$AT$1,"&lt;"&amp;32))</f>
        <v>1</v>
      </c>
      <c r="CA8">
        <f>(RANK(_calc_라운드기준!AH8,_calc_라운드기준!$B8:$AT8,0)+COUNTIFS(_calc_라운드기준!$B8:$AT8,_calc_라운드기준!AH8,$B$1:$AT$1,"&lt;"&amp;33))-(RANK(AH8,$B8:$AT8,0)+COUNTIFS($B8:$AT8,AH8,$B$1:$AT$1,"&lt;"&amp;33))</f>
        <v>16</v>
      </c>
      <c r="CB8">
        <f>(RANK(_calc_라운드기준!AI8,_calc_라운드기준!$B8:$AT8,0)+COUNTIFS(_calc_라운드기준!$B8:$AT8,_calc_라운드기준!AI8,$B$1:$AT$1,"&lt;"&amp;34))-(RANK(AI8,$B8:$AT8,0)+COUNTIFS($B8:$AT8,AI8,$B$1:$AT$1,"&lt;"&amp;34))</f>
        <v>7</v>
      </c>
      <c r="CC8">
        <f>(RANK(_calc_라운드기준!AJ8,_calc_라운드기준!$B8:$AT8,0)+COUNTIFS(_calc_라운드기준!$B8:$AT8,_calc_라운드기준!AJ8,$B$1:$AT$1,"&lt;"&amp;35))-(RANK(AJ8,$B8:$AT8,0)+COUNTIFS($B8:$AT8,AJ8,$B$1:$AT$1,"&lt;"&amp;35))</f>
        <v>11</v>
      </c>
      <c r="CD8">
        <f>(RANK(_calc_라운드기준!AK8,_calc_라운드기준!$B8:$AT8,0)+COUNTIFS(_calc_라운드기준!$B8:$AT8,_calc_라운드기준!AK8,$B$1:$AT$1,"&lt;"&amp;36))-(RANK(AK8,$B8:$AT8,0)+COUNTIFS($B8:$AT8,AK8,$B$1:$AT$1,"&lt;"&amp;36))</f>
        <v>-3</v>
      </c>
      <c r="CE8">
        <f>(RANK(_calc_라운드기준!AL8,_calc_라운드기준!$B8:$AT8,0)+COUNTIFS(_calc_라운드기준!$B8:$AT8,_calc_라운드기준!AL8,$B$1:$AT$1,"&lt;"&amp;37))-(RANK(AL8,$B8:$AT8,0)+COUNTIFS($B8:$AT8,AL8,$B$1:$AT$1,"&lt;"&amp;37))</f>
        <v>10</v>
      </c>
      <c r="CF8">
        <f>(RANK(_calc_라운드기준!AM8,_calc_라운드기준!$B8:$AT8,0)+COUNTIFS(_calc_라운드기준!$B8:$AT8,_calc_라운드기준!AM8,$B$1:$AT$1,"&lt;"&amp;38))-(RANK(AM8,$B8:$AT8,0)+COUNTIFS($B8:$AT8,AM8,$B$1:$AT$1,"&lt;"&amp;38))</f>
        <v>5</v>
      </c>
      <c r="CG8">
        <f>(RANK(_calc_라운드기준!AN8,_calc_라운드기준!$B8:$AT8,0)+COUNTIFS(_calc_라운드기준!$B8:$AT8,_calc_라운드기준!AN8,$B$1:$AT$1,"&lt;"&amp;39))-(RANK(AN8,$B8:$AT8,0)+COUNTIFS($B8:$AT8,AN8,$B$1:$AT$1,"&lt;"&amp;39))</f>
        <v>-16</v>
      </c>
      <c r="CH8">
        <f>(RANK(_calc_라운드기준!AO8,_calc_라운드기준!$B8:$AT8,0)+COUNTIFS(_calc_라운드기준!$B8:$AT8,_calc_라운드기준!AO8,$B$1:$AT$1,"&lt;"&amp;40))-(RANK(AO8,$B8:$AT8,0)+COUNTIFS($B8:$AT8,AO8,$B$1:$AT$1,"&lt;"&amp;40))</f>
        <v>4</v>
      </c>
      <c r="CI8">
        <f>(RANK(_calc_라운드기준!AP8,_calc_라운드기준!$B8:$AT8,0)+COUNTIFS(_calc_라운드기준!$B8:$AT8,_calc_라운드기준!AP8,$B$1:$AT$1,"&lt;"&amp;41))-(RANK(AP8,$B8:$AT8,0)+COUNTIFS($B8:$AT8,AP8,$B$1:$AT$1,"&lt;"&amp;41))</f>
        <v>-13</v>
      </c>
      <c r="CJ8">
        <f>(RANK(_calc_라운드기준!AQ8,_calc_라운드기준!$B8:$AT8,0)+COUNTIFS(_calc_라운드기준!$B8:$AT8,_calc_라운드기준!AQ8,$B$1:$AT$1,"&lt;"&amp;42))-(RANK(AQ8,$B8:$AT8,0)+COUNTIFS($B8:$AT8,AQ8,$B$1:$AT$1,"&lt;"&amp;42))</f>
        <v>1</v>
      </c>
      <c r="CK8">
        <f>(RANK(_calc_라운드기준!AR8,_calc_라운드기준!$B8:$AT8,0)+COUNTIFS(_calc_라운드기준!$B8:$AT8,_calc_라운드기준!AR8,$B$1:$AT$1,"&lt;"&amp;43))-(RANK(AR8,$B8:$AT8,0)+COUNTIFS($B8:$AT8,AR8,$B$1:$AT$1,"&lt;"&amp;43))</f>
        <v>0</v>
      </c>
      <c r="CL8">
        <f>(RANK(_calc_라운드기준!AS8,_calc_라운드기준!$B8:$AT8,0)+COUNTIFS(_calc_라운드기준!$B8:$AT8,_calc_라운드기준!AS8,$B$1:$AT$1,"&lt;"&amp;44))-(RANK(AS8,$B8:$AT8,0)+COUNTIFS($B8:$AT8,AS8,$B$1:$AT$1,"&lt;"&amp;44))</f>
        <v>15</v>
      </c>
      <c r="CM8">
        <f>(RANK(_calc_라운드기준!AT8,_calc_라운드기준!$B8:$AT8,0)+COUNTIFS(_calc_라운드기준!$B8:$AT8,_calc_라운드기준!AT8,$B$1:$AT$1,"&lt;"&amp;45))-(RANK(AT8,$B8:$AT8,0)+COUNTIFS($B8:$AT8,AT8,$B$1:$AT$1,"&lt;"&amp;45))</f>
        <v>-1</v>
      </c>
      <c r="CN8">
        <f t="shared" si="0"/>
        <v>44</v>
      </c>
      <c r="CO8">
        <f t="shared" si="1"/>
        <v>27</v>
      </c>
      <c r="CP8">
        <f t="shared" si="2"/>
        <v>13</v>
      </c>
      <c r="CQ8">
        <f t="shared" si="3"/>
        <v>45</v>
      </c>
      <c r="CR8">
        <f t="shared" si="4"/>
        <v>30</v>
      </c>
      <c r="CS8">
        <f t="shared" si="5"/>
        <v>4</v>
      </c>
      <c r="CT8">
        <f t="shared" si="6"/>
        <v>6</v>
      </c>
      <c r="CU8">
        <f t="shared" si="7"/>
        <v>38</v>
      </c>
      <c r="CV8">
        <f t="shared" si="8"/>
        <v>42</v>
      </c>
      <c r="CW8">
        <f t="shared" si="9"/>
        <v>39</v>
      </c>
      <c r="CX8">
        <f t="shared" si="10"/>
        <v>11</v>
      </c>
      <c r="CY8">
        <f t="shared" si="11"/>
        <v>16</v>
      </c>
      <c r="CZ8">
        <f t="shared" si="12"/>
        <v>2</v>
      </c>
      <c r="DA8">
        <f t="shared" si="13"/>
        <v>3</v>
      </c>
      <c r="DB8">
        <f t="shared" si="14"/>
        <v>33</v>
      </c>
      <c r="DC8">
        <f t="shared" si="15"/>
        <v>17</v>
      </c>
      <c r="DD8">
        <f t="shared" si="16"/>
        <v>20</v>
      </c>
      <c r="DE8">
        <f t="shared" si="17"/>
        <v>5</v>
      </c>
      <c r="DF8">
        <f t="shared" si="18"/>
        <v>43</v>
      </c>
      <c r="DG8">
        <f t="shared" si="19"/>
        <v>40</v>
      </c>
      <c r="DH8">
        <f t="shared" si="20"/>
        <v>1</v>
      </c>
      <c r="DI8">
        <f t="shared" si="21"/>
        <v>9</v>
      </c>
      <c r="DJ8">
        <f t="shared" si="22"/>
        <v>28</v>
      </c>
      <c r="DK8">
        <f t="shared" si="23"/>
        <v>31</v>
      </c>
      <c r="DL8">
        <f t="shared" si="24"/>
        <v>35</v>
      </c>
      <c r="DM8">
        <f t="shared" si="25"/>
        <v>15</v>
      </c>
      <c r="DN8">
        <f t="shared" si="26"/>
        <v>34</v>
      </c>
      <c r="DO8">
        <f t="shared" si="27"/>
        <v>37</v>
      </c>
      <c r="DP8">
        <f t="shared" si="28"/>
        <v>23</v>
      </c>
      <c r="DQ8">
        <f t="shared" si="29"/>
        <v>24</v>
      </c>
      <c r="DR8">
        <f t="shared" si="30"/>
        <v>32</v>
      </c>
      <c r="DS8">
        <f t="shared" si="31"/>
        <v>21</v>
      </c>
      <c r="DT8">
        <f t="shared" si="32"/>
        <v>7</v>
      </c>
      <c r="DU8">
        <f t="shared" si="33"/>
        <v>14</v>
      </c>
      <c r="DV8">
        <f t="shared" si="34"/>
        <v>10</v>
      </c>
      <c r="DW8">
        <f t="shared" si="35"/>
        <v>29</v>
      </c>
      <c r="DX8">
        <f t="shared" si="36"/>
        <v>12</v>
      </c>
      <c r="DY8">
        <f t="shared" si="37"/>
        <v>18</v>
      </c>
      <c r="DZ8">
        <f t="shared" si="38"/>
        <v>41</v>
      </c>
      <c r="EA8">
        <f t="shared" si="39"/>
        <v>19</v>
      </c>
      <c r="EB8">
        <f t="shared" si="40"/>
        <v>36</v>
      </c>
      <c r="EC8">
        <f t="shared" si="41"/>
        <v>22</v>
      </c>
      <c r="ED8">
        <f t="shared" si="42"/>
        <v>25</v>
      </c>
      <c r="EE8">
        <f t="shared" si="43"/>
        <v>8</v>
      </c>
      <c r="EF8">
        <f t="shared" si="44"/>
        <v>26</v>
      </c>
    </row>
    <row r="9" spans="1:136" ht="16.5" customHeight="1">
      <c r="A9">
        <f>_calc_라운드기준!A9</f>
        <v>1237</v>
      </c>
      <c r="B9">
        <f>INDEX(_calc_누적빈도!B:B,$A9)-INDEX(_calc_누적빈도!B:B,$A9-기준350회_후보!$B$1)</f>
        <v>45</v>
      </c>
      <c r="C9">
        <f>INDEX(_calc_누적빈도!C:C,$A9)-INDEX(_calc_누적빈도!C:C,$A9-기준350회_후보!$B$1)</f>
        <v>39</v>
      </c>
      <c r="D9">
        <f>INDEX(_calc_누적빈도!D:D,$A9)-INDEX(_calc_누적빈도!D:D,$A9-기준350회_후보!$B$1)</f>
        <v>57</v>
      </c>
      <c r="E9">
        <f>INDEX(_calc_누적빈도!E:E,$A9)-INDEX(_calc_누적빈도!E:E,$A9-기준350회_후보!$B$1)</f>
        <v>42</v>
      </c>
      <c r="F9">
        <f>INDEX(_calc_누적빈도!F:F,$A9)-INDEX(_calc_누적빈도!F:F,$A9-기준350회_후보!$B$1)</f>
        <v>31</v>
      </c>
      <c r="G9">
        <f>INDEX(_calc_누적빈도!G:G,$A9)-INDEX(_calc_누적빈도!G:G,$A9-기준350회_후보!$B$1)</f>
        <v>55</v>
      </c>
      <c r="H9">
        <f>INDEX(_calc_누적빈도!H:H,$A9)-INDEX(_calc_누적빈도!H:H,$A9-기준350회_후보!$B$1)</f>
        <v>54</v>
      </c>
      <c r="I9">
        <f>INDEX(_calc_누적빈도!I:I,$A9)-INDEX(_calc_누적빈도!I:I,$A9-기준350회_후보!$B$1)</f>
        <v>38</v>
      </c>
      <c r="J9">
        <f>INDEX(_calc_누적빈도!J:J,$A9)-INDEX(_calc_누적빈도!J:J,$A9-기준350회_후보!$B$1)</f>
        <v>45</v>
      </c>
      <c r="K9">
        <f>INDEX(_calc_누적빈도!K:K,$A9)-INDEX(_calc_누적빈도!K:K,$A9-기준350회_후보!$B$1)</f>
        <v>36</v>
      </c>
      <c r="L9">
        <f>INDEX(_calc_누적빈도!L:L,$A9)-INDEX(_calc_누적빈도!L:L,$A9-기준350회_후보!$B$1)</f>
        <v>44</v>
      </c>
      <c r="M9">
        <f>INDEX(_calc_누적빈도!M:M,$A9)-INDEX(_calc_누적빈도!M:M,$A9-기준350회_후보!$B$1)</f>
        <v>54</v>
      </c>
      <c r="N9">
        <f>INDEX(_calc_누적빈도!N:N,$A9)-INDEX(_calc_누적빈도!N:N,$A9-기준350회_후보!$B$1)</f>
        <v>55</v>
      </c>
      <c r="O9">
        <f>INDEX(_calc_누적빈도!O:O,$A9)-INDEX(_calc_누적빈도!O:O,$A9-기준350회_후보!$B$1)</f>
        <v>47</v>
      </c>
      <c r="P9">
        <f>INDEX(_calc_누적빈도!P:P,$A9)-INDEX(_calc_누적빈도!P:P,$A9-기준350회_후보!$B$1)</f>
        <v>50</v>
      </c>
      <c r="Q9">
        <f>INDEX(_calc_누적빈도!Q:Q,$A9)-INDEX(_calc_누적빈도!Q:Q,$A9-기준350회_후보!$B$1)</f>
        <v>55</v>
      </c>
      <c r="R9">
        <f>INDEX(_calc_누적빈도!R:R,$A9)-INDEX(_calc_누적빈도!R:R,$A9-기준350회_후보!$B$1)</f>
        <v>43</v>
      </c>
      <c r="S9">
        <f>INDEX(_calc_누적빈도!S:S,$A9)-INDEX(_calc_누적빈도!S:S,$A9-기준350회_후보!$B$1)</f>
        <v>51</v>
      </c>
      <c r="T9">
        <f>INDEX(_calc_누적빈도!T:T,$A9)-INDEX(_calc_누적빈도!T:T,$A9-기준350회_후보!$B$1)</f>
        <v>46</v>
      </c>
      <c r="U9">
        <f>INDEX(_calc_누적빈도!U:U,$A9)-INDEX(_calc_누적빈도!U:U,$A9-기준350회_후보!$B$1)</f>
        <v>44</v>
      </c>
      <c r="V9">
        <f>INDEX(_calc_누적빈도!V:V,$A9)-INDEX(_calc_누적빈도!V:V,$A9-기준350회_후보!$B$1)</f>
        <v>51</v>
      </c>
      <c r="W9">
        <f>INDEX(_calc_누적빈도!W:W,$A9)-INDEX(_calc_누적빈도!W:W,$A9-기준350회_후보!$B$1)</f>
        <v>48</v>
      </c>
      <c r="X9">
        <f>INDEX(_calc_누적빈도!X:X,$A9)-INDEX(_calc_누적빈도!X:X,$A9-기준350회_후보!$B$1)</f>
        <v>43</v>
      </c>
      <c r="Y9">
        <f>INDEX(_calc_누적빈도!Y:Y,$A9)-INDEX(_calc_누적빈도!Y:Y,$A9-기준350회_후보!$B$1)</f>
        <v>48</v>
      </c>
      <c r="Z9">
        <f>INDEX(_calc_누적빈도!Z:Z,$A9)-INDEX(_calc_누적빈도!Z:Z,$A9-기준350회_후보!$B$1)</f>
        <v>37</v>
      </c>
      <c r="AA9">
        <f>INDEX(_calc_누적빈도!AA:AA,$A9)-INDEX(_calc_누적빈도!AA:AA,$A9-기준350회_후보!$B$1)</f>
        <v>46</v>
      </c>
      <c r="AB9">
        <f>INDEX(_calc_누적빈도!AB:AB,$A9)-INDEX(_calc_누적빈도!AB:AB,$A9-기준350회_후보!$B$1)</f>
        <v>51</v>
      </c>
      <c r="AC9">
        <f>INDEX(_calc_누적빈도!AC:AC,$A9)-INDEX(_calc_누적빈도!AC:AC,$A9-기준350회_후보!$B$1)</f>
        <v>47</v>
      </c>
      <c r="AD9">
        <f>INDEX(_calc_누적빈도!AD:AD,$A9)-INDEX(_calc_누적빈도!AD:AD,$A9-기준350회_후보!$B$1)</f>
        <v>49</v>
      </c>
      <c r="AE9">
        <f>INDEX(_calc_누적빈도!AE:AE,$A9)-INDEX(_calc_누적빈도!AE:AE,$A9-기준350회_후보!$B$1)</f>
        <v>49</v>
      </c>
      <c r="AF9">
        <f>INDEX(_calc_누적빈도!AF:AF,$A9)-INDEX(_calc_누적빈도!AF:AF,$A9-기준350회_후보!$B$1)</f>
        <v>50</v>
      </c>
      <c r="AG9">
        <f>INDEX(_calc_누적빈도!AG:AG,$A9)-INDEX(_calc_누적빈도!AG:AG,$A9-기준350회_후보!$B$1)</f>
        <v>41</v>
      </c>
      <c r="AH9">
        <f>INDEX(_calc_누적빈도!AH:AH,$A9)-INDEX(_calc_누적빈도!AH:AH,$A9-기준350회_후보!$B$1)</f>
        <v>49</v>
      </c>
      <c r="AI9">
        <f>INDEX(_calc_누적빈도!AI:AI,$A9)-INDEX(_calc_누적빈도!AI:AI,$A9-기준350회_후보!$B$1)</f>
        <v>45</v>
      </c>
      <c r="AJ9">
        <f>INDEX(_calc_누적빈도!AJ:AJ,$A9)-INDEX(_calc_누적빈도!AJ:AJ,$A9-기준350회_후보!$B$1)</f>
        <v>55</v>
      </c>
      <c r="AK9">
        <f>INDEX(_calc_누적빈도!AK:AK,$A9)-INDEX(_calc_누적빈도!AK:AK,$A9-기준350회_후보!$B$1)</f>
        <v>48</v>
      </c>
      <c r="AL9">
        <f>INDEX(_calc_누적빈도!AL:AL,$A9)-INDEX(_calc_누적빈도!AL:AL,$A9-기준350회_후보!$B$1)</f>
        <v>51</v>
      </c>
      <c r="AM9">
        <f>INDEX(_calc_누적빈도!AM:AM,$A9)-INDEX(_calc_누적빈도!AM:AM,$A9-기준350회_후보!$B$1)</f>
        <v>57</v>
      </c>
      <c r="AN9">
        <f>INDEX(_calc_누적빈도!AN:AN,$A9)-INDEX(_calc_누적빈도!AN:AN,$A9-기준350회_후보!$B$1)</f>
        <v>43</v>
      </c>
      <c r="AO9">
        <f>INDEX(_calc_누적빈도!AO:AO,$A9)-INDEX(_calc_누적빈도!AO:AO,$A9-기준350회_후보!$B$1)</f>
        <v>44</v>
      </c>
      <c r="AP9">
        <f>INDEX(_calc_누적빈도!AP:AP,$A9)-INDEX(_calc_누적빈도!AP:AP,$A9-기준350회_후보!$B$1)</f>
        <v>44</v>
      </c>
      <c r="AQ9">
        <f>INDEX(_calc_누적빈도!AQ:AQ,$A9)-INDEX(_calc_누적빈도!AQ:AQ,$A9-기준350회_후보!$B$1)</f>
        <v>44</v>
      </c>
      <c r="AR9">
        <f>INDEX(_calc_누적빈도!AR:AR,$A9)-INDEX(_calc_누적빈도!AR:AR,$A9-기준350회_후보!$B$1)</f>
        <v>34</v>
      </c>
      <c r="AS9">
        <f>INDEX(_calc_누적빈도!AS:AS,$A9)-INDEX(_calc_누적빈도!AS:AS,$A9-기준350회_후보!$B$1)</f>
        <v>47</v>
      </c>
      <c r="AT9">
        <f>INDEX(_calc_누적빈도!AT:AT,$A9)-INDEX(_calc_누적빈도!AT:AT,$A9-기준350회_후보!$B$1)</f>
        <v>48</v>
      </c>
      <c r="AU9">
        <f>(RANK(_calc_라운드기준!B9,_calc_라운드기준!$B9:$AT9,0)+COUNTIFS(_calc_라운드기준!$B9:$AT9,_calc_라운드기준!B9,$B$1:$AT$1,"&lt;"&amp;1))-(RANK(B9,$B9:$AT9,0)+COUNTIFS($B9:$AT9,B9,$B$1:$AT$1,"&lt;"&amp;1))</f>
        <v>-24</v>
      </c>
      <c r="AV9">
        <f>(RANK(_calc_라운드기준!C9,_calc_라운드기준!$B9:$AT9,0)+COUNTIFS(_calc_라운드기준!$B9:$AT9,_calc_라운드기준!C9,$B$1:$AT$1,"&lt;"&amp;2))-(RANK(C9,$B9:$AT9,0)+COUNTIFS($B9:$AT9,C9,$B$1:$AT$1,"&lt;"&amp;2))</f>
        <v>-5</v>
      </c>
      <c r="AW9">
        <f>(RANK(_calc_라운드기준!D9,_calc_라운드기준!$B9:$AT9,0)+COUNTIFS(_calc_라운드기준!$B9:$AT9,_calc_라운드기준!D9,$B$1:$AT$1,"&lt;"&amp;3))-(RANK(D9,$B9:$AT9,0)+COUNTIFS($B9:$AT9,D9,$B$1:$AT$1,"&lt;"&amp;3))</f>
        <v>7</v>
      </c>
      <c r="AX9">
        <f>(RANK(_calc_라운드기준!E9,_calc_라운드기준!$B9:$AT9,0)+COUNTIFS(_calc_라운드기준!$B9:$AT9,_calc_라운드기준!E9,$B$1:$AT$1,"&lt;"&amp;4))-(RANK(E9,$B9:$AT9,0)+COUNTIFS($B9:$AT9,E9,$B$1:$AT$1,"&lt;"&amp;4))</f>
        <v>-25</v>
      </c>
      <c r="AY9">
        <f>(RANK(_calc_라운드기준!F9,_calc_라운드기준!$B9:$AT9,0)+COUNTIFS(_calc_라운드기준!$B9:$AT9,_calc_라운드기준!F9,$B$1:$AT$1,"&lt;"&amp;5))-(RANK(F9,$B9:$AT9,0)+COUNTIFS($B9:$AT9,F9,$B$1:$AT$1,"&lt;"&amp;5))</f>
        <v>-9</v>
      </c>
      <c r="AZ9">
        <f>(RANK(_calc_라운드기준!G9,_calc_라운드기준!$B9:$AT9,0)+COUNTIFS(_calc_라운드기준!$B9:$AT9,_calc_라운드기준!G9,$B$1:$AT$1,"&lt;"&amp;6))-(RANK(G9,$B9:$AT9,0)+COUNTIFS($B9:$AT9,G9,$B$1:$AT$1,"&lt;"&amp;6))</f>
        <v>21</v>
      </c>
      <c r="BA9">
        <f>(RANK(_calc_라운드기준!H9,_calc_라운드기준!$B9:$AT9,0)+COUNTIFS(_calc_라운드기준!$B9:$AT9,_calc_라운드기준!H9,$B$1:$AT$1,"&lt;"&amp;7))-(RANK(H9,$B9:$AT9,0)+COUNTIFS($B9:$AT9,H9,$B$1:$AT$1,"&lt;"&amp;7))</f>
        <v>18</v>
      </c>
      <c r="BB9">
        <f>(RANK(_calc_라운드기준!I9,_calc_라운드기준!$B9:$AT9,0)+COUNTIFS(_calc_라운드기준!$B9:$AT9,_calc_라운드기준!I9,$B$1:$AT$1,"&lt;"&amp;8))-(RANK(I9,$B9:$AT9,0)+COUNTIFS($B9:$AT9,I9,$B$1:$AT$1,"&lt;"&amp;8))</f>
        <v>-15</v>
      </c>
      <c r="BC9">
        <f>(RANK(_calc_라운드기준!J9,_calc_라운드기준!$B9:$AT9,0)+COUNTIFS(_calc_라운드기준!$B9:$AT9,_calc_라운드기준!J9,$B$1:$AT$1,"&lt;"&amp;9))-(RANK(J9,$B9:$AT9,0)+COUNTIFS($B9:$AT9,J9,$B$1:$AT$1,"&lt;"&amp;9))</f>
        <v>-19</v>
      </c>
      <c r="BD9">
        <f>(RANK(_calc_라운드기준!K9,_calc_라운드기준!$B9:$AT9,0)+COUNTIFS(_calc_라운드기준!$B9:$AT9,_calc_라운드기준!K9,$B$1:$AT$1,"&lt;"&amp;10))-(RANK(K9,$B9:$AT9,0)+COUNTIFS($B9:$AT9,K9,$B$1:$AT$1,"&lt;"&amp;10))</f>
        <v>-6</v>
      </c>
      <c r="BE9">
        <f>(RANK(_calc_라운드기준!L9,_calc_라운드기준!$B9:$AT9,0)+COUNTIFS(_calc_라운드기준!$B9:$AT9,_calc_라운드기준!L9,$B$1:$AT$1,"&lt;"&amp;11))-(RANK(L9,$B9:$AT9,0)+COUNTIFS($B9:$AT9,L9,$B$1:$AT$1,"&lt;"&amp;11))</f>
        <v>12</v>
      </c>
      <c r="BF9">
        <f>(RANK(_calc_라운드기준!M9,_calc_라운드기준!$B9:$AT9,0)+COUNTIFS(_calc_라운드기준!$B9:$AT9,_calc_라운드기준!M9,$B$1:$AT$1,"&lt;"&amp;12))-(RANK(M9,$B9:$AT9,0)+COUNTIFS($B9:$AT9,M9,$B$1:$AT$1,"&lt;"&amp;12))</f>
        <v>6</v>
      </c>
      <c r="BG9">
        <f>(RANK(_calc_라운드기준!N9,_calc_라운드기준!$B9:$AT9,0)+COUNTIFS(_calc_라운드기준!$B9:$AT9,_calc_라운드기준!N9,$B$1:$AT$1,"&lt;"&amp;13))-(RANK(N9,$B9:$AT9,0)+COUNTIFS($B9:$AT9,N9,$B$1:$AT$1,"&lt;"&amp;13))</f>
        <v>11</v>
      </c>
      <c r="BH9">
        <f>(RANK(_calc_라운드기준!O9,_calc_라운드기준!$B9:$AT9,0)+COUNTIFS(_calc_라운드기준!$B9:$AT9,_calc_라운드기준!O9,$B$1:$AT$1,"&lt;"&amp;14))-(RANK(O9,$B9:$AT9,0)+COUNTIFS($B9:$AT9,O9,$B$1:$AT$1,"&lt;"&amp;14))</f>
        <v>23</v>
      </c>
      <c r="BI9">
        <f>(RANK(_calc_라운드기준!P9,_calc_라운드기준!$B9:$AT9,0)+COUNTIFS(_calc_라운드기준!$B9:$AT9,_calc_라운드기준!P9,$B$1:$AT$1,"&lt;"&amp;15))-(RANK(P9,$B9:$AT9,0)+COUNTIFS($B9:$AT9,P9,$B$1:$AT$1,"&lt;"&amp;15))</f>
        <v>-12</v>
      </c>
      <c r="BJ9">
        <f>(RANK(_calc_라운드기준!Q9,_calc_라운드기준!$B9:$AT9,0)+COUNTIFS(_calc_라운드기준!$B9:$AT9,_calc_라운드기준!Q9,$B$1:$AT$1,"&lt;"&amp;16))-(RANK(Q9,$B9:$AT9,0)+COUNTIFS($B9:$AT9,Q9,$B$1:$AT$1,"&lt;"&amp;16))</f>
        <v>5</v>
      </c>
      <c r="BK9">
        <f>(RANK(_calc_라운드기준!R9,_calc_라운드기준!$B9:$AT9,0)+COUNTIFS(_calc_라운드기준!$B9:$AT9,_calc_라운드기준!R9,$B$1:$AT$1,"&lt;"&amp;17))-(RANK(R9,$B9:$AT9,0)+COUNTIFS($B9:$AT9,R9,$B$1:$AT$1,"&lt;"&amp;17))</f>
        <v>3</v>
      </c>
      <c r="BL9">
        <f>(RANK(_calc_라운드기준!S9,_calc_라운드기준!$B9:$AT9,0)+COUNTIFS(_calc_라운드기준!$B9:$AT9,_calc_라운드기준!S9,$B$1:$AT$1,"&lt;"&amp;18))-(RANK(S9,$B9:$AT9,0)+COUNTIFS($B9:$AT9,S9,$B$1:$AT$1,"&lt;"&amp;18))</f>
        <v>18</v>
      </c>
      <c r="BM9">
        <f>(RANK(_calc_라운드기준!T9,_calc_라운드기준!$B9:$AT9,0)+COUNTIFS(_calc_라운드기준!$B9:$AT9,_calc_라운드기준!T9,$B$1:$AT$1,"&lt;"&amp;19))-(RANK(T9,$B9:$AT9,0)+COUNTIFS($B9:$AT9,T9,$B$1:$AT$1,"&lt;"&amp;19))</f>
        <v>-21</v>
      </c>
      <c r="BN9">
        <f>(RANK(_calc_라운드기준!U9,_calc_라운드기준!$B9:$AT9,0)+COUNTIFS(_calc_라운드기준!$B9:$AT9,_calc_라운드기준!U9,$B$1:$AT$1,"&lt;"&amp;20))-(RANK(U9,$B9:$AT9,0)+COUNTIFS($B9:$AT9,U9,$B$1:$AT$1,"&lt;"&amp;20))</f>
        <v>-3</v>
      </c>
      <c r="BO9">
        <f>(RANK(_calc_라운드기준!V9,_calc_라운드기준!$B9:$AT9,0)+COUNTIFS(_calc_라운드기준!$B9:$AT9,_calc_라운드기준!V9,$B$1:$AT$1,"&lt;"&amp;21))-(RANK(V9,$B9:$AT9,0)+COUNTIFS($B9:$AT9,V9,$B$1:$AT$1,"&lt;"&amp;21))</f>
        <v>33</v>
      </c>
      <c r="BP9">
        <f>(RANK(_calc_라운드기준!W9,_calc_라운드기준!$B9:$AT9,0)+COUNTIFS(_calc_라운드기준!$B9:$AT9,_calc_라운드기준!W9,$B$1:$AT$1,"&lt;"&amp;22))-(RANK(W9,$B9:$AT9,0)+COUNTIFS($B9:$AT9,W9,$B$1:$AT$1,"&lt;"&amp;22))</f>
        <v>11</v>
      </c>
      <c r="BQ9">
        <f>(RANK(_calc_라운드기준!X9,_calc_라운드기준!$B9:$AT9,0)+COUNTIFS(_calc_라운드기준!$B9:$AT9,_calc_라운드기준!X9,$B$1:$AT$1,"&lt;"&amp;23))-(RANK(X9,$B9:$AT9,0)+COUNTIFS($B9:$AT9,X9,$B$1:$AT$1,"&lt;"&amp;23))</f>
        <v>3</v>
      </c>
      <c r="BR9">
        <f>(RANK(_calc_라운드기준!Y9,_calc_라운드기준!$B9:$AT9,0)+COUNTIFS(_calc_라운드기준!$B9:$AT9,_calc_라운드기준!Y9,$B$1:$AT$1,"&lt;"&amp;24))-(RANK(Y9,$B9:$AT9,0)+COUNTIFS($B9:$AT9,Y9,$B$1:$AT$1,"&lt;"&amp;24))</f>
        <v>-8</v>
      </c>
      <c r="BS9">
        <f>(RANK(_calc_라운드기준!Z9,_calc_라운드기준!$B9:$AT9,0)+COUNTIFS(_calc_라운드기준!$B9:$AT9,_calc_라운드기준!Z9,$B$1:$AT$1,"&lt;"&amp;25))-(RANK(Z9,$B9:$AT9,0)+COUNTIFS($B9:$AT9,Z9,$B$1:$AT$1,"&lt;"&amp;25))</f>
        <v>-12</v>
      </c>
      <c r="BT9">
        <f>(RANK(_calc_라운드기준!AA9,_calc_라운드기준!$B9:$AT9,0)+COUNTIFS(_calc_라운드기준!$B9:$AT9,_calc_라운드기준!AA9,$B$1:$AT$1,"&lt;"&amp;26))-(RANK(AA9,$B9:$AT9,0)+COUNTIFS($B9:$AT9,AA9,$B$1:$AT$1,"&lt;"&amp;26))</f>
        <v>-10</v>
      </c>
      <c r="BU9">
        <f>(RANK(_calc_라운드기준!AB9,_calc_라운드기준!$B9:$AT9,0)+COUNTIFS(_calc_라운드기준!$B9:$AT9,_calc_라운드기준!AB9,$B$1:$AT$1,"&lt;"&amp;27))-(RANK(AB9,$B9:$AT9,0)+COUNTIFS($B9:$AT9,AB9,$B$1:$AT$1,"&lt;"&amp;27))</f>
        <v>-9</v>
      </c>
      <c r="BV9">
        <f>(RANK(_calc_라운드기준!AC9,_calc_라운드기준!$B9:$AT9,0)+COUNTIFS(_calc_라운드기준!$B9:$AT9,_calc_라운드기준!AC9,$B$1:$AT$1,"&lt;"&amp;28))-(RANK(AC9,$B9:$AT9,0)+COUNTIFS($B9:$AT9,AC9,$B$1:$AT$1,"&lt;"&amp;28))</f>
        <v>-18</v>
      </c>
      <c r="BW9">
        <f>(RANK(_calc_라운드기준!AD9,_calc_라운드기준!$B9:$AT9,0)+COUNTIFS(_calc_라운드기준!$B9:$AT9,_calc_라운드기준!AD9,$B$1:$AT$1,"&lt;"&amp;29))-(RANK(AD9,$B9:$AT9,0)+COUNTIFS($B9:$AT9,AD9,$B$1:$AT$1,"&lt;"&amp;29))</f>
        <v>-3</v>
      </c>
      <c r="BX9">
        <f>(RANK(_calc_라운드기준!AE9,_calc_라운드기준!$B9:$AT9,0)+COUNTIFS(_calc_라운드기준!$B9:$AT9,_calc_라운드기준!AE9,$B$1:$AT$1,"&lt;"&amp;30))-(RANK(AE9,$B9:$AT9,0)+COUNTIFS($B9:$AT9,AE9,$B$1:$AT$1,"&lt;"&amp;30))</f>
        <v>1</v>
      </c>
      <c r="BY9">
        <f>(RANK(_calc_라운드기준!AF9,_calc_라운드기준!$B9:$AT9,0)+COUNTIFS(_calc_라운드기준!$B9:$AT9,_calc_라운드기준!AF9,$B$1:$AT$1,"&lt;"&amp;31))-(RANK(AF9,$B9:$AT9,0)+COUNTIFS($B9:$AT9,AF9,$B$1:$AT$1,"&lt;"&amp;31))</f>
        <v>-8</v>
      </c>
      <c r="BZ9">
        <f>(RANK(_calc_라운드기준!AG9,_calc_라운드기준!$B9:$AT9,0)+COUNTIFS(_calc_라운드기준!$B9:$AT9,_calc_라운드기준!AG9,$B$1:$AT$1,"&lt;"&amp;32))-(RANK(AG9,$B9:$AT9,0)+COUNTIFS($B9:$AT9,AG9,$B$1:$AT$1,"&lt;"&amp;32))</f>
        <v>1</v>
      </c>
      <c r="CA9">
        <f>(RANK(_calc_라운드기준!AH9,_calc_라운드기준!$B9:$AT9,0)+COUNTIFS(_calc_라운드기준!$B9:$AT9,_calc_라운드기준!AH9,$B$1:$AT$1,"&lt;"&amp;33))-(RANK(AH9,$B9:$AT9,0)+COUNTIFS($B9:$AT9,AH9,$B$1:$AT$1,"&lt;"&amp;33))</f>
        <v>14</v>
      </c>
      <c r="CB9">
        <f>(RANK(_calc_라운드기준!AI9,_calc_라운드기준!$B9:$AT9,0)+COUNTIFS(_calc_라운드기준!$B9:$AT9,_calc_라운드기준!AI9,$B$1:$AT$1,"&lt;"&amp;34))-(RANK(AI9,$B9:$AT9,0)+COUNTIFS($B9:$AT9,AI9,$B$1:$AT$1,"&lt;"&amp;34))</f>
        <v>12</v>
      </c>
      <c r="CC9">
        <f>(RANK(_calc_라운드기준!AJ9,_calc_라운드기준!$B9:$AT9,0)+COUNTIFS(_calc_라운드기준!$B9:$AT9,_calc_라운드기준!AJ9,$B$1:$AT$1,"&lt;"&amp;35))-(RANK(AJ9,$B9:$AT9,0)+COUNTIFS($B9:$AT9,AJ9,$B$1:$AT$1,"&lt;"&amp;35))</f>
        <v>12</v>
      </c>
      <c r="CD9">
        <f>(RANK(_calc_라운드기준!AK9,_calc_라운드기준!$B9:$AT9,0)+COUNTIFS(_calc_라운드기준!$B9:$AT9,_calc_라운드기준!AK9,$B$1:$AT$1,"&lt;"&amp;36))-(RANK(AK9,$B9:$AT9,0)+COUNTIFS($B9:$AT9,AK9,$B$1:$AT$1,"&lt;"&amp;36))</f>
        <v>-1</v>
      </c>
      <c r="CE9">
        <f>(RANK(_calc_라운드기준!AL9,_calc_라운드기준!$B9:$AT9,0)+COUNTIFS(_calc_라운드기준!$B9:$AT9,_calc_라운드기준!AL9,$B$1:$AT$1,"&lt;"&amp;37))-(RANK(AL9,$B9:$AT9,0)+COUNTIFS($B9:$AT9,AL9,$B$1:$AT$1,"&lt;"&amp;37))</f>
        <v>8</v>
      </c>
      <c r="CF9">
        <f>(RANK(_calc_라운드기준!AM9,_calc_라운드기준!$B9:$AT9,0)+COUNTIFS(_calc_라운드기준!$B9:$AT9,_calc_라운드기준!AM9,$B$1:$AT$1,"&lt;"&amp;38))-(RANK(AM9,$B9:$AT9,0)+COUNTIFS($B9:$AT9,AM9,$B$1:$AT$1,"&lt;"&amp;38))</f>
        <v>5</v>
      </c>
      <c r="CG9">
        <f>(RANK(_calc_라운드기준!AN9,_calc_라운드기준!$B9:$AT9,0)+COUNTIFS(_calc_라운드기준!$B9:$AT9,_calc_라운드기준!AN9,$B$1:$AT$1,"&lt;"&amp;39))-(RANK(AN9,$B9:$AT9,0)+COUNTIFS($B9:$AT9,AN9,$B$1:$AT$1,"&lt;"&amp;39))</f>
        <v>-16</v>
      </c>
      <c r="CH9">
        <f>(RANK(_calc_라운드기준!AO9,_calc_라운드기준!$B9:$AT9,0)+COUNTIFS(_calc_라운드기준!$B9:$AT9,_calc_라운드기준!AO9,$B$1:$AT$1,"&lt;"&amp;40))-(RANK(AO9,$B9:$AT9,0)+COUNTIFS($B9:$AT9,AO9,$B$1:$AT$1,"&lt;"&amp;40))</f>
        <v>0</v>
      </c>
      <c r="CI9">
        <f>(RANK(_calc_라운드기준!AP9,_calc_라운드기준!$B9:$AT9,0)+COUNTIFS(_calc_라운드기준!$B9:$AT9,_calc_라운드기준!AP9,$B$1:$AT$1,"&lt;"&amp;41))-(RANK(AP9,$B9:$AT9,0)+COUNTIFS($B9:$AT9,AP9,$B$1:$AT$1,"&lt;"&amp;41))</f>
        <v>-11</v>
      </c>
      <c r="CJ9">
        <f>(RANK(_calc_라운드기준!AQ9,_calc_라운드기준!$B9:$AT9,0)+COUNTIFS(_calc_라운드기준!$B9:$AT9,_calc_라운드기준!AQ9,$B$1:$AT$1,"&lt;"&amp;42))-(RANK(AQ9,$B9:$AT9,0)+COUNTIFS($B9:$AT9,AQ9,$B$1:$AT$1,"&lt;"&amp;42))</f>
        <v>-1</v>
      </c>
      <c r="CK9">
        <f>(RANK(_calc_라운드기준!AR9,_calc_라운드기준!$B9:$AT9,0)+COUNTIFS(_calc_라운드기준!$B9:$AT9,_calc_라운드기준!AR9,$B$1:$AT$1,"&lt;"&amp;43))-(RANK(AR9,$B9:$AT9,0)+COUNTIFS($B9:$AT9,AR9,$B$1:$AT$1,"&lt;"&amp;43))</f>
        <v>0</v>
      </c>
      <c r="CL9">
        <f>(RANK(_calc_라운드기준!AS9,_calc_라운드기준!$B9:$AT9,0)+COUNTIFS(_calc_라운드기준!$B9:$AT9,_calc_라운드기준!AS9,$B$1:$AT$1,"&lt;"&amp;44))-(RANK(AS9,$B9:$AT9,0)+COUNTIFS($B9:$AT9,AS9,$B$1:$AT$1,"&lt;"&amp;44))</f>
        <v>10</v>
      </c>
      <c r="CM9">
        <f>(RANK(_calc_라운드기준!AT9,_calc_라운드기준!$B9:$AT9,0)+COUNTIFS(_calc_라운드기준!$B9:$AT9,_calc_라운드기준!AT9,$B$1:$AT$1,"&lt;"&amp;45))-(RANK(AT9,$B9:$AT9,0)+COUNTIFS($B9:$AT9,AT9,$B$1:$AT$1,"&lt;"&amp;45))</f>
        <v>2</v>
      </c>
      <c r="CN9">
        <f t="shared" si="0"/>
        <v>44</v>
      </c>
      <c r="CO9">
        <f t="shared" si="1"/>
        <v>29</v>
      </c>
      <c r="CP9">
        <f t="shared" si="2"/>
        <v>14</v>
      </c>
      <c r="CQ9">
        <f t="shared" si="3"/>
        <v>45</v>
      </c>
      <c r="CR9">
        <f t="shared" si="4"/>
        <v>33</v>
      </c>
      <c r="CS9">
        <f t="shared" si="5"/>
        <v>3</v>
      </c>
      <c r="CT9">
        <f t="shared" si="6"/>
        <v>4</v>
      </c>
      <c r="CU9">
        <f t="shared" si="7"/>
        <v>39</v>
      </c>
      <c r="CV9">
        <f t="shared" si="8"/>
        <v>42</v>
      </c>
      <c r="CW9">
        <f t="shared" si="9"/>
        <v>30</v>
      </c>
      <c r="CX9">
        <f t="shared" si="10"/>
        <v>7</v>
      </c>
      <c r="CY9">
        <f t="shared" si="11"/>
        <v>15</v>
      </c>
      <c r="CZ9">
        <f t="shared" si="12"/>
        <v>10</v>
      </c>
      <c r="DA9">
        <f t="shared" si="13"/>
        <v>2</v>
      </c>
      <c r="DB9">
        <f t="shared" si="14"/>
        <v>37</v>
      </c>
      <c r="DC9">
        <f t="shared" si="15"/>
        <v>16</v>
      </c>
      <c r="DD9">
        <f t="shared" si="16"/>
        <v>18</v>
      </c>
      <c r="DE9">
        <f t="shared" si="17"/>
        <v>5</v>
      </c>
      <c r="DF9">
        <f t="shared" si="18"/>
        <v>43</v>
      </c>
      <c r="DG9">
        <f t="shared" si="19"/>
        <v>27</v>
      </c>
      <c r="DH9">
        <f t="shared" si="20"/>
        <v>1</v>
      </c>
      <c r="DI9">
        <f t="shared" si="21"/>
        <v>11</v>
      </c>
      <c r="DJ9">
        <f t="shared" si="22"/>
        <v>19</v>
      </c>
      <c r="DK9">
        <f t="shared" si="23"/>
        <v>31</v>
      </c>
      <c r="DL9">
        <f t="shared" si="24"/>
        <v>38</v>
      </c>
      <c r="DM9">
        <f t="shared" si="25"/>
        <v>35</v>
      </c>
      <c r="DN9">
        <f t="shared" si="26"/>
        <v>34</v>
      </c>
      <c r="DO9">
        <f t="shared" si="27"/>
        <v>41</v>
      </c>
      <c r="DP9">
        <f t="shared" si="28"/>
        <v>28</v>
      </c>
      <c r="DQ9">
        <f t="shared" si="29"/>
        <v>21</v>
      </c>
      <c r="DR9">
        <f t="shared" si="30"/>
        <v>32</v>
      </c>
      <c r="DS9">
        <f t="shared" si="31"/>
        <v>22</v>
      </c>
      <c r="DT9">
        <f t="shared" si="32"/>
        <v>6</v>
      </c>
      <c r="DU9">
        <f t="shared" si="33"/>
        <v>8</v>
      </c>
      <c r="DV9">
        <f t="shared" si="34"/>
        <v>9</v>
      </c>
      <c r="DW9">
        <f t="shared" si="35"/>
        <v>25</v>
      </c>
      <c r="DX9">
        <f t="shared" si="36"/>
        <v>13</v>
      </c>
      <c r="DY9">
        <f t="shared" si="37"/>
        <v>17</v>
      </c>
      <c r="DZ9">
        <f t="shared" si="38"/>
        <v>40</v>
      </c>
      <c r="EA9">
        <f t="shared" si="39"/>
        <v>23</v>
      </c>
      <c r="EB9">
        <f t="shared" si="40"/>
        <v>36</v>
      </c>
      <c r="EC9">
        <f t="shared" si="41"/>
        <v>26</v>
      </c>
      <c r="ED9">
        <f t="shared" si="42"/>
        <v>24</v>
      </c>
      <c r="EE9">
        <f t="shared" si="43"/>
        <v>12</v>
      </c>
      <c r="EF9">
        <f t="shared" si="44"/>
        <v>20</v>
      </c>
    </row>
    <row r="10" spans="1:136" ht="16.5" customHeight="1">
      <c r="A10">
        <f>_calc_라운드기준!A10</f>
        <v>1236</v>
      </c>
      <c r="B10">
        <f>INDEX(_calc_누적빈도!B:B,$A10)-INDEX(_calc_누적빈도!B:B,$A10-기준350회_후보!$B$1)</f>
        <v>45</v>
      </c>
      <c r="C10">
        <f>INDEX(_calc_누적빈도!C:C,$A10)-INDEX(_calc_누적빈도!C:C,$A10-기준350회_후보!$B$1)</f>
        <v>39</v>
      </c>
      <c r="D10">
        <f>INDEX(_calc_누적빈도!D:D,$A10)-INDEX(_calc_누적빈도!D:D,$A10-기준350회_후보!$B$1)</f>
        <v>57</v>
      </c>
      <c r="E10">
        <f>INDEX(_calc_누적빈도!E:E,$A10)-INDEX(_calc_누적빈도!E:E,$A10-기준350회_후보!$B$1)</f>
        <v>42</v>
      </c>
      <c r="F10">
        <f>INDEX(_calc_누적빈도!F:F,$A10)-INDEX(_calc_누적빈도!F:F,$A10-기준350회_후보!$B$1)</f>
        <v>31</v>
      </c>
      <c r="G10">
        <f>INDEX(_calc_누적빈도!G:G,$A10)-INDEX(_calc_누적빈도!G:G,$A10-기준350회_후보!$B$1)</f>
        <v>55</v>
      </c>
      <c r="H10">
        <f>INDEX(_calc_누적빈도!H:H,$A10)-INDEX(_calc_누적빈도!H:H,$A10-기준350회_후보!$B$1)</f>
        <v>54</v>
      </c>
      <c r="I10">
        <f>INDEX(_calc_누적빈도!I:I,$A10)-INDEX(_calc_누적빈도!I:I,$A10-기준350회_후보!$B$1)</f>
        <v>38</v>
      </c>
      <c r="J10">
        <f>INDEX(_calc_누적빈도!J:J,$A10)-INDEX(_calc_누적빈도!J:J,$A10-기준350회_후보!$B$1)</f>
        <v>45</v>
      </c>
      <c r="K10">
        <f>INDEX(_calc_누적빈도!K:K,$A10)-INDEX(_calc_누적빈도!K:K,$A10-기준350회_후보!$B$1)</f>
        <v>36</v>
      </c>
      <c r="L10">
        <f>INDEX(_calc_누적빈도!L:L,$A10)-INDEX(_calc_누적빈도!L:L,$A10-기준350회_후보!$B$1)</f>
        <v>44</v>
      </c>
      <c r="M10">
        <f>INDEX(_calc_누적빈도!M:M,$A10)-INDEX(_calc_누적빈도!M:M,$A10-기준350회_후보!$B$1)</f>
        <v>53</v>
      </c>
      <c r="N10">
        <f>INDEX(_calc_누적빈도!N:N,$A10)-INDEX(_calc_누적빈도!N:N,$A10-기준350회_후보!$B$1)</f>
        <v>55</v>
      </c>
      <c r="O10">
        <f>INDEX(_calc_누적빈도!O:O,$A10)-INDEX(_calc_누적빈도!O:O,$A10-기준350회_후보!$B$1)</f>
        <v>47</v>
      </c>
      <c r="P10">
        <f>INDEX(_calc_누적빈도!P:P,$A10)-INDEX(_calc_누적빈도!P:P,$A10-기준350회_후보!$B$1)</f>
        <v>50</v>
      </c>
      <c r="Q10">
        <f>INDEX(_calc_누적빈도!Q:Q,$A10)-INDEX(_calc_누적빈도!Q:Q,$A10-기준350회_후보!$B$1)</f>
        <v>55</v>
      </c>
      <c r="R10">
        <f>INDEX(_calc_누적빈도!R:R,$A10)-INDEX(_calc_누적빈도!R:R,$A10-기준350회_후보!$B$1)</f>
        <v>43</v>
      </c>
      <c r="S10">
        <f>INDEX(_calc_누적빈도!S:S,$A10)-INDEX(_calc_누적빈도!S:S,$A10-기준350회_후보!$B$1)</f>
        <v>50</v>
      </c>
      <c r="T10">
        <f>INDEX(_calc_누적빈도!T:T,$A10)-INDEX(_calc_누적빈도!T:T,$A10-기준350회_후보!$B$1)</f>
        <v>47</v>
      </c>
      <c r="U10">
        <f>INDEX(_calc_누적빈도!U:U,$A10)-INDEX(_calc_누적빈도!U:U,$A10-기준350회_후보!$B$1)</f>
        <v>44</v>
      </c>
      <c r="V10">
        <f>INDEX(_calc_누적빈도!V:V,$A10)-INDEX(_calc_누적빈도!V:V,$A10-기준350회_후보!$B$1)</f>
        <v>50</v>
      </c>
      <c r="W10">
        <f>INDEX(_calc_누적빈도!W:W,$A10)-INDEX(_calc_누적빈도!W:W,$A10-기준350회_후보!$B$1)</f>
        <v>48</v>
      </c>
      <c r="X10">
        <f>INDEX(_calc_누적빈도!X:X,$A10)-INDEX(_calc_누적빈도!X:X,$A10-기준350회_후보!$B$1)</f>
        <v>44</v>
      </c>
      <c r="Y10">
        <f>INDEX(_calc_누적빈도!Y:Y,$A10)-INDEX(_calc_누적빈도!Y:Y,$A10-기준350회_후보!$B$1)</f>
        <v>48</v>
      </c>
      <c r="Z10">
        <f>INDEX(_calc_누적빈도!Z:Z,$A10)-INDEX(_calc_누적빈도!Z:Z,$A10-기준350회_후보!$B$1)</f>
        <v>37</v>
      </c>
      <c r="AA10">
        <f>INDEX(_calc_누적빈도!AA:AA,$A10)-INDEX(_calc_누적빈도!AA:AA,$A10-기준350회_후보!$B$1)</f>
        <v>46</v>
      </c>
      <c r="AB10">
        <f>INDEX(_calc_누적빈도!AB:AB,$A10)-INDEX(_calc_누적빈도!AB:AB,$A10-기준350회_후보!$B$1)</f>
        <v>51</v>
      </c>
      <c r="AC10">
        <f>INDEX(_calc_누적빈도!AC:AC,$A10)-INDEX(_calc_누적빈도!AC:AC,$A10-기준350회_후보!$B$1)</f>
        <v>48</v>
      </c>
      <c r="AD10">
        <f>INDEX(_calc_누적빈도!AD:AD,$A10)-INDEX(_calc_누적빈도!AD:AD,$A10-기준350회_후보!$B$1)</f>
        <v>48</v>
      </c>
      <c r="AE10">
        <f>INDEX(_calc_누적빈도!AE:AE,$A10)-INDEX(_calc_누적빈도!AE:AE,$A10-기준350회_후보!$B$1)</f>
        <v>49</v>
      </c>
      <c r="AF10">
        <f>INDEX(_calc_누적빈도!AF:AF,$A10)-INDEX(_calc_누적빈도!AF:AF,$A10-기준350회_후보!$B$1)</f>
        <v>50</v>
      </c>
      <c r="AG10">
        <f>INDEX(_calc_누적빈도!AG:AG,$A10)-INDEX(_calc_누적빈도!AG:AG,$A10-기준350회_후보!$B$1)</f>
        <v>41</v>
      </c>
      <c r="AH10">
        <f>INDEX(_calc_누적빈도!AH:AH,$A10)-INDEX(_calc_누적빈도!AH:AH,$A10-기준350회_후보!$B$1)</f>
        <v>49</v>
      </c>
      <c r="AI10">
        <f>INDEX(_calc_누적빈도!AI:AI,$A10)-INDEX(_calc_누적빈도!AI:AI,$A10-기준350회_후보!$B$1)</f>
        <v>44</v>
      </c>
      <c r="AJ10">
        <f>INDEX(_calc_누적빈도!AJ:AJ,$A10)-INDEX(_calc_누적빈도!AJ:AJ,$A10-기준350회_후보!$B$1)</f>
        <v>55</v>
      </c>
      <c r="AK10">
        <f>INDEX(_calc_누적빈도!AK:AK,$A10)-INDEX(_calc_누적빈도!AK:AK,$A10-기준350회_후보!$B$1)</f>
        <v>48</v>
      </c>
      <c r="AL10">
        <f>INDEX(_calc_누적빈도!AL:AL,$A10)-INDEX(_calc_누적빈도!AL:AL,$A10-기준350회_후보!$B$1)</f>
        <v>52</v>
      </c>
      <c r="AM10">
        <f>INDEX(_calc_누적빈도!AM:AM,$A10)-INDEX(_calc_누적빈도!AM:AM,$A10-기준350회_후보!$B$1)</f>
        <v>56</v>
      </c>
      <c r="AN10">
        <f>INDEX(_calc_누적빈도!AN:AN,$A10)-INDEX(_calc_누적빈도!AN:AN,$A10-기준350회_후보!$B$1)</f>
        <v>43</v>
      </c>
      <c r="AO10">
        <f>INDEX(_calc_누적빈도!AO:AO,$A10)-INDEX(_calc_누적빈도!AO:AO,$A10-기준350회_후보!$B$1)</f>
        <v>44</v>
      </c>
      <c r="AP10">
        <f>INDEX(_calc_누적빈도!AP:AP,$A10)-INDEX(_calc_누적빈도!AP:AP,$A10-기준350회_후보!$B$1)</f>
        <v>44</v>
      </c>
      <c r="AQ10">
        <f>INDEX(_calc_누적빈도!AQ:AQ,$A10)-INDEX(_calc_누적빈도!AQ:AQ,$A10-기준350회_후보!$B$1)</f>
        <v>45</v>
      </c>
      <c r="AR10">
        <f>INDEX(_calc_누적빈도!AR:AR,$A10)-INDEX(_calc_누적빈도!AR:AR,$A10-기준350회_후보!$B$1)</f>
        <v>34</v>
      </c>
      <c r="AS10">
        <f>INDEX(_calc_누적빈도!AS:AS,$A10)-INDEX(_calc_누적빈도!AS:AS,$A10-기준350회_후보!$B$1)</f>
        <v>47</v>
      </c>
      <c r="AT10">
        <f>INDEX(_calc_누적빈도!AT:AT,$A10)-INDEX(_calc_누적빈도!AT:AT,$A10-기준350회_후보!$B$1)</f>
        <v>49</v>
      </c>
      <c r="AU10">
        <f>(RANK(_calc_라운드기준!B10,_calc_라운드기준!$B10:$AT10,0)+COUNTIFS(_calc_라운드기준!$B10:$AT10,_calc_라운드기준!B10,$B$1:$AT$1,"&lt;"&amp;1))-(RANK(B10,$B10:$AT10,0)+COUNTIFS($B10:$AT10,B10,$B$1:$AT$1,"&lt;"&amp;1))</f>
        <v>-23</v>
      </c>
      <c r="AV10">
        <f>(RANK(_calc_라운드기준!C10,_calc_라운드기준!$B10:$AT10,0)+COUNTIFS(_calc_라운드기준!$B10:$AT10,_calc_라운드기준!C10,$B$1:$AT$1,"&lt;"&amp;2))-(RANK(C10,$B10:$AT10,0)+COUNTIFS($B10:$AT10,C10,$B$1:$AT$1,"&lt;"&amp;2))</f>
        <v>-16</v>
      </c>
      <c r="AW10">
        <f>(RANK(_calc_라운드기준!D10,_calc_라운드기준!$B10:$AT10,0)+COUNTIFS(_calc_라운드기준!$B10:$AT10,_calc_라운드기준!D10,$B$1:$AT$1,"&lt;"&amp;3))-(RANK(D10,$B10:$AT10,0)+COUNTIFS($B10:$AT10,D10,$B$1:$AT$1,"&lt;"&amp;3))</f>
        <v>7</v>
      </c>
      <c r="AX10">
        <f>(RANK(_calc_라운드기준!E10,_calc_라운드기준!$B10:$AT10,0)+COUNTIFS(_calc_라운드기준!$B10:$AT10,_calc_라운드기준!E10,$B$1:$AT$1,"&lt;"&amp;4))-(RANK(E10,$B10:$AT10,0)+COUNTIFS($B10:$AT10,E10,$B$1:$AT$1,"&lt;"&amp;4))</f>
        <v>-25</v>
      </c>
      <c r="AY10">
        <f>(RANK(_calc_라운드기준!F10,_calc_라운드기준!$B10:$AT10,0)+COUNTIFS(_calc_라운드기준!$B10:$AT10,_calc_라운드기준!F10,$B$1:$AT$1,"&lt;"&amp;5))-(RANK(F10,$B10:$AT10,0)+COUNTIFS($B10:$AT10,F10,$B$1:$AT$1,"&lt;"&amp;5))</f>
        <v>-9</v>
      </c>
      <c r="AZ10">
        <f>(RANK(_calc_라운드기준!G10,_calc_라운드기준!$B10:$AT10,0)+COUNTIFS(_calc_라운드기준!$B10:$AT10,_calc_라운드기준!G10,$B$1:$AT$1,"&lt;"&amp;6))-(RANK(G10,$B10:$AT10,0)+COUNTIFS($B10:$AT10,G10,$B$1:$AT$1,"&lt;"&amp;6))</f>
        <v>22</v>
      </c>
      <c r="BA10">
        <f>(RANK(_calc_라운드기준!H10,_calc_라운드기준!$B10:$AT10,0)+COUNTIFS(_calc_라운드기준!$B10:$AT10,_calc_라운드기준!H10,$B$1:$AT$1,"&lt;"&amp;7))-(RANK(H10,$B10:$AT10,0)+COUNTIFS($B10:$AT10,H10,$B$1:$AT$1,"&lt;"&amp;7))</f>
        <v>19</v>
      </c>
      <c r="BB10">
        <f>(RANK(_calc_라운드기준!I10,_calc_라운드기준!$B10:$AT10,0)+COUNTIFS(_calc_라운드기준!$B10:$AT10,_calc_라운드기준!I10,$B$1:$AT$1,"&lt;"&amp;8))-(RANK(I10,$B10:$AT10,0)+COUNTIFS($B10:$AT10,I10,$B$1:$AT$1,"&lt;"&amp;8))</f>
        <v>-27</v>
      </c>
      <c r="BC10">
        <f>(RANK(_calc_라운드기준!J10,_calc_라운드기준!$B10:$AT10,0)+COUNTIFS(_calc_라운드기준!$B10:$AT10,_calc_라운드기준!J10,$B$1:$AT$1,"&lt;"&amp;9))-(RANK(J10,$B10:$AT10,0)+COUNTIFS($B10:$AT10,J10,$B$1:$AT$1,"&lt;"&amp;9))</f>
        <v>-19</v>
      </c>
      <c r="BD10">
        <f>(RANK(_calc_라운드기준!K10,_calc_라운드기준!$B10:$AT10,0)+COUNTIFS(_calc_라운드기준!$B10:$AT10,_calc_라운드기준!K10,$B$1:$AT$1,"&lt;"&amp;10))-(RANK(K10,$B10:$AT10,0)+COUNTIFS($B10:$AT10,K10,$B$1:$AT$1,"&lt;"&amp;10))</f>
        <v>-6</v>
      </c>
      <c r="BE10">
        <f>(RANK(_calc_라운드기준!L10,_calc_라운드기준!$B10:$AT10,0)+COUNTIFS(_calc_라운드기준!$B10:$AT10,_calc_라운드기준!L10,$B$1:$AT$1,"&lt;"&amp;11))-(RANK(L10,$B10:$AT10,0)+COUNTIFS($B10:$AT10,L10,$B$1:$AT$1,"&lt;"&amp;11))</f>
        <v>11</v>
      </c>
      <c r="BF10">
        <f>(RANK(_calc_라운드기준!M10,_calc_라운드기준!$B10:$AT10,0)+COUNTIFS(_calc_라운드기준!$B10:$AT10,_calc_라운드기준!M10,$B$1:$AT$1,"&lt;"&amp;12))-(RANK(M10,$B10:$AT10,0)+COUNTIFS($B10:$AT10,M10,$B$1:$AT$1,"&lt;"&amp;12))</f>
        <v>19</v>
      </c>
      <c r="BG10">
        <f>(RANK(_calc_라운드기준!N10,_calc_라운드기준!$B10:$AT10,0)+COUNTIFS(_calc_라운드기준!$B10:$AT10,_calc_라운드기준!N10,$B$1:$AT$1,"&lt;"&amp;13))-(RANK(N10,$B10:$AT10,0)+COUNTIFS($B10:$AT10,N10,$B$1:$AT$1,"&lt;"&amp;13))</f>
        <v>6</v>
      </c>
      <c r="BH10">
        <f>(RANK(_calc_라운드기준!O10,_calc_라운드기준!$B10:$AT10,0)+COUNTIFS(_calc_라운드기준!$B10:$AT10,_calc_라운드기준!O10,$B$1:$AT$1,"&lt;"&amp;14))-(RANK(O10,$B10:$AT10,0)+COUNTIFS($B10:$AT10,O10,$B$1:$AT$1,"&lt;"&amp;14))</f>
        <v>21</v>
      </c>
      <c r="BI10">
        <f>(RANK(_calc_라운드기준!P10,_calc_라운드기준!$B10:$AT10,0)+COUNTIFS(_calc_라운드기준!$B10:$AT10,_calc_라운드기준!P10,$B$1:$AT$1,"&lt;"&amp;15))-(RANK(P10,$B10:$AT10,0)+COUNTIFS($B10:$AT10,P10,$B$1:$AT$1,"&lt;"&amp;15))</f>
        <v>-10</v>
      </c>
      <c r="BJ10">
        <f>(RANK(_calc_라운드기준!Q10,_calc_라운드기준!$B10:$AT10,0)+COUNTIFS(_calc_라운드기준!$B10:$AT10,_calc_라운드기준!Q10,$B$1:$AT$1,"&lt;"&amp;16))-(RANK(Q10,$B10:$AT10,0)+COUNTIFS($B10:$AT10,Q10,$B$1:$AT$1,"&lt;"&amp;16))</f>
        <v>0</v>
      </c>
      <c r="BK10">
        <f>(RANK(_calc_라운드기준!R10,_calc_라운드기준!$B10:$AT10,0)+COUNTIFS(_calc_라운드기준!$B10:$AT10,_calc_라운드기준!R10,$B$1:$AT$1,"&lt;"&amp;17))-(RANK(R10,$B10:$AT10,0)+COUNTIFS($B10:$AT10,R10,$B$1:$AT$1,"&lt;"&amp;17))</f>
        <v>2</v>
      </c>
      <c r="BL10">
        <f>(RANK(_calc_라운드기준!S10,_calc_라운드기준!$B10:$AT10,0)+COUNTIFS(_calc_라운드기준!$B10:$AT10,_calc_라운드기준!S10,$B$1:$AT$1,"&lt;"&amp;18))-(RANK(S10,$B10:$AT10,0)+COUNTIFS($B10:$AT10,S10,$B$1:$AT$1,"&lt;"&amp;18))</f>
        <v>27</v>
      </c>
      <c r="BM10">
        <f>(RANK(_calc_라운드기준!T10,_calc_라운드기준!$B10:$AT10,0)+COUNTIFS(_calc_라운드기준!$B10:$AT10,_calc_라운드기준!T10,$B$1:$AT$1,"&lt;"&amp;19))-(RANK(T10,$B10:$AT10,0)+COUNTIFS($B10:$AT10,T10,$B$1:$AT$1,"&lt;"&amp;19))</f>
        <v>-18</v>
      </c>
      <c r="BN10">
        <f>(RANK(_calc_라운드기준!U10,_calc_라운드기준!$B10:$AT10,0)+COUNTIFS(_calc_라운드기준!$B10:$AT10,_calc_라운드기준!U10,$B$1:$AT$1,"&lt;"&amp;20))-(RANK(U10,$B10:$AT10,0)+COUNTIFS($B10:$AT10,U10,$B$1:$AT$1,"&lt;"&amp;20))</f>
        <v>-3</v>
      </c>
      <c r="BO10">
        <f>(RANK(_calc_라운드기준!V10,_calc_라운드기준!$B10:$AT10,0)+COUNTIFS(_calc_라운드기준!$B10:$AT10,_calc_라운드기준!V10,$B$1:$AT$1,"&lt;"&amp;21))-(RANK(V10,$B10:$AT10,0)+COUNTIFS($B10:$AT10,V10,$B$1:$AT$1,"&lt;"&amp;21))</f>
        <v>32</v>
      </c>
      <c r="BP10">
        <f>(RANK(_calc_라운드기준!W10,_calc_라운드기준!$B10:$AT10,0)+COUNTIFS(_calc_라운드기준!$B10:$AT10,_calc_라운드기준!W10,$B$1:$AT$1,"&lt;"&amp;22))-(RANK(W10,$B10:$AT10,0)+COUNTIFS($B10:$AT10,W10,$B$1:$AT$1,"&lt;"&amp;22))</f>
        <v>11</v>
      </c>
      <c r="BQ10">
        <f>(RANK(_calc_라운드기준!X10,_calc_라운드기준!$B10:$AT10,0)+COUNTIFS(_calc_라운드기준!$B10:$AT10,_calc_라운드기준!X10,$B$1:$AT$1,"&lt;"&amp;23))-(RANK(X10,$B10:$AT10,0)+COUNTIFS($B10:$AT10,X10,$B$1:$AT$1,"&lt;"&amp;23))</f>
        <v>-2</v>
      </c>
      <c r="BR10">
        <f>(RANK(_calc_라운드기준!Y10,_calc_라운드기준!$B10:$AT10,0)+COUNTIFS(_calc_라운드기준!$B10:$AT10,_calc_라운드기준!Y10,$B$1:$AT$1,"&lt;"&amp;24))-(RANK(Y10,$B10:$AT10,0)+COUNTIFS($B10:$AT10,Y10,$B$1:$AT$1,"&lt;"&amp;24))</f>
        <v>-8</v>
      </c>
      <c r="BS10">
        <f>(RANK(_calc_라운드기준!Z10,_calc_라운드기준!$B10:$AT10,0)+COUNTIFS(_calc_라운드기준!$B10:$AT10,_calc_라운드기준!Z10,$B$1:$AT$1,"&lt;"&amp;25))-(RANK(Z10,$B10:$AT10,0)+COUNTIFS($B10:$AT10,Z10,$B$1:$AT$1,"&lt;"&amp;25))</f>
        <v>-11</v>
      </c>
      <c r="BT10">
        <f>(RANK(_calc_라운드기준!AA10,_calc_라운드기준!$B10:$AT10,0)+COUNTIFS(_calc_라운드기준!$B10:$AT10,_calc_라운드기준!AA10,$B$1:$AT$1,"&lt;"&amp;26))-(RANK(AA10,$B10:$AT10,0)+COUNTIFS($B10:$AT10,AA10,$B$1:$AT$1,"&lt;"&amp;26))</f>
        <v>-11</v>
      </c>
      <c r="BU10">
        <f>(RANK(_calc_라운드기준!AB10,_calc_라운드기준!$B10:$AT10,0)+COUNTIFS(_calc_라운드기준!$B10:$AT10,_calc_라운드기준!AB10,$B$1:$AT$1,"&lt;"&amp;27))-(RANK(AB10,$B10:$AT10,0)+COUNTIFS($B10:$AT10,AB10,$B$1:$AT$1,"&lt;"&amp;27))</f>
        <v>-8</v>
      </c>
      <c r="BV10">
        <f>(RANK(_calc_라운드기준!AC10,_calc_라운드기준!$B10:$AT10,0)+COUNTIFS(_calc_라운드기준!$B10:$AT10,_calc_라운드기준!AC10,$B$1:$AT$1,"&lt;"&amp;28))-(RANK(AC10,$B10:$AT10,0)+COUNTIFS($B10:$AT10,AC10,$B$1:$AT$1,"&lt;"&amp;28))</f>
        <v>-17</v>
      </c>
      <c r="BW10">
        <f>(RANK(_calc_라운드기준!AD10,_calc_라운드기준!$B10:$AT10,0)+COUNTIFS(_calc_라운드기준!$B10:$AT10,_calc_라운드기준!AD10,$B$1:$AT$1,"&lt;"&amp;29))-(RANK(AD10,$B10:$AT10,0)+COUNTIFS($B10:$AT10,AD10,$B$1:$AT$1,"&lt;"&amp;29))</f>
        <v>-5</v>
      </c>
      <c r="BX10">
        <f>(RANK(_calc_라운드기준!AE10,_calc_라운드기준!$B10:$AT10,0)+COUNTIFS(_calc_라운드기준!$B10:$AT10,_calc_라운드기준!AE10,$B$1:$AT$1,"&lt;"&amp;30))-(RANK(AE10,$B10:$AT10,0)+COUNTIFS($B10:$AT10,AE10,$B$1:$AT$1,"&lt;"&amp;30))</f>
        <v>2</v>
      </c>
      <c r="BY10">
        <f>(RANK(_calc_라운드기준!AF10,_calc_라운드기준!$B10:$AT10,0)+COUNTIFS(_calc_라운드기준!$B10:$AT10,_calc_라운드기준!AF10,$B$1:$AT$1,"&lt;"&amp;31))-(RANK(AF10,$B10:$AT10,0)+COUNTIFS($B10:$AT10,AF10,$B$1:$AT$1,"&lt;"&amp;31))</f>
        <v>-7</v>
      </c>
      <c r="BZ10">
        <f>(RANK(_calc_라운드기준!AG10,_calc_라운드기준!$B10:$AT10,0)+COUNTIFS(_calc_라운드기준!$B10:$AT10,_calc_라운드기준!AG10,$B$1:$AT$1,"&lt;"&amp;32))-(RANK(AG10,$B10:$AT10,0)+COUNTIFS($B10:$AT10,AG10,$B$1:$AT$1,"&lt;"&amp;32))</f>
        <v>1</v>
      </c>
      <c r="CA10">
        <f>(RANK(_calc_라운드기준!AH10,_calc_라운드기준!$B10:$AT10,0)+COUNTIFS(_calc_라운드기준!$B10:$AT10,_calc_라운드기준!AH10,$B$1:$AT$1,"&lt;"&amp;33))-(RANK(AH10,$B10:$AT10,0)+COUNTIFS($B10:$AT10,AH10,$B$1:$AT$1,"&lt;"&amp;33))</f>
        <v>16</v>
      </c>
      <c r="CB10">
        <f>(RANK(_calc_라운드기준!AI10,_calc_라운드기준!$B10:$AT10,0)+COUNTIFS(_calc_라운드기준!$B10:$AT10,_calc_라운드기준!AI10,$B$1:$AT$1,"&lt;"&amp;34))-(RANK(AI10,$B10:$AT10,0)+COUNTIFS($B10:$AT10,AI10,$B$1:$AT$1,"&lt;"&amp;34))</f>
        <v>9</v>
      </c>
      <c r="CC10">
        <f>(RANK(_calc_라운드기준!AJ10,_calc_라운드기준!$B10:$AT10,0)+COUNTIFS(_calc_라운드기준!$B10:$AT10,_calc_라운드기준!AJ10,$B$1:$AT$1,"&lt;"&amp;35))-(RANK(AJ10,$B10:$AT10,0)+COUNTIFS($B10:$AT10,AJ10,$B$1:$AT$1,"&lt;"&amp;35))</f>
        <v>12</v>
      </c>
      <c r="CD10">
        <f>(RANK(_calc_라운드기준!AK10,_calc_라운드기준!$B10:$AT10,0)+COUNTIFS(_calc_라운드기준!$B10:$AT10,_calc_라운드기준!AK10,$B$1:$AT$1,"&lt;"&amp;36))-(RANK(AK10,$B10:$AT10,0)+COUNTIFS($B10:$AT10,AK10,$B$1:$AT$1,"&lt;"&amp;36))</f>
        <v>-3</v>
      </c>
      <c r="CE10">
        <f>(RANK(_calc_라운드기준!AL10,_calc_라운드기준!$B10:$AT10,0)+COUNTIFS(_calc_라운드기준!$B10:$AT10,_calc_라운드기준!AL10,$B$1:$AT$1,"&lt;"&amp;37))-(RANK(AL10,$B10:$AT10,0)+COUNTIFS($B10:$AT10,AL10,$B$1:$AT$1,"&lt;"&amp;37))</f>
        <v>11</v>
      </c>
      <c r="CF10">
        <f>(RANK(_calc_라운드기준!AM10,_calc_라운드기준!$B10:$AT10,0)+COUNTIFS(_calc_라운드기준!$B10:$AT10,_calc_라운드기준!AM10,$B$1:$AT$1,"&lt;"&amp;38))-(RANK(AM10,$B10:$AT10,0)+COUNTIFS($B10:$AT10,AM10,$B$1:$AT$1,"&lt;"&amp;38))</f>
        <v>10</v>
      </c>
      <c r="CG10">
        <f>(RANK(_calc_라운드기준!AN10,_calc_라운드기준!$B10:$AT10,0)+COUNTIFS(_calc_라운드기준!$B10:$AT10,_calc_라운드기준!AN10,$B$1:$AT$1,"&lt;"&amp;39))-(RANK(AN10,$B10:$AT10,0)+COUNTIFS($B10:$AT10,AN10,$B$1:$AT$1,"&lt;"&amp;39))</f>
        <v>-16</v>
      </c>
      <c r="CH10">
        <f>(RANK(_calc_라운드기준!AO10,_calc_라운드기준!$B10:$AT10,0)+COUNTIFS(_calc_라운드기준!$B10:$AT10,_calc_라운드기준!AO10,$B$1:$AT$1,"&lt;"&amp;40))-(RANK(AO10,$B10:$AT10,0)+COUNTIFS($B10:$AT10,AO10,$B$1:$AT$1,"&lt;"&amp;40))</f>
        <v>-1</v>
      </c>
      <c r="CI10">
        <f>(RANK(_calc_라운드기준!AP10,_calc_라운드기준!$B10:$AT10,0)+COUNTIFS(_calc_라운드기준!$B10:$AT10,_calc_라운드기준!AP10,$B$1:$AT$1,"&lt;"&amp;41))-(RANK(AP10,$B10:$AT10,0)+COUNTIFS($B10:$AT10,AP10,$B$1:$AT$1,"&lt;"&amp;41))</f>
        <v>-13</v>
      </c>
      <c r="CJ10">
        <f>(RANK(_calc_라운드기준!AQ10,_calc_라운드기준!$B10:$AT10,0)+COUNTIFS(_calc_라운드기준!$B10:$AT10,_calc_라운드기준!AQ10,$B$1:$AT$1,"&lt;"&amp;42))-(RANK(AQ10,$B10:$AT10,0)+COUNTIFS($B10:$AT10,AQ10,$B$1:$AT$1,"&lt;"&amp;42))</f>
        <v>5</v>
      </c>
      <c r="CK10">
        <f>(RANK(_calc_라운드기준!AR10,_calc_라운드기준!$B10:$AT10,0)+COUNTIFS(_calc_라운드기준!$B10:$AT10,_calc_라운드기준!AR10,$B$1:$AT$1,"&lt;"&amp;43))-(RANK(AR10,$B10:$AT10,0)+COUNTIFS($B10:$AT10,AR10,$B$1:$AT$1,"&lt;"&amp;43))</f>
        <v>-1</v>
      </c>
      <c r="CL10">
        <f>(RANK(_calc_라운드기준!AS10,_calc_라운드기준!$B10:$AT10,0)+COUNTIFS(_calc_라운드기준!$B10:$AT10,_calc_라운드기준!AS10,$B$1:$AT$1,"&lt;"&amp;44))-(RANK(AS10,$B10:$AT10,0)+COUNTIFS($B10:$AT10,AS10,$B$1:$AT$1,"&lt;"&amp;44))</f>
        <v>10</v>
      </c>
      <c r="CM10">
        <f>(RANK(_calc_라운드기준!AT10,_calc_라운드기준!$B10:$AT10,0)+COUNTIFS(_calc_라운드기준!$B10:$AT10,_calc_라운드기준!AT10,$B$1:$AT$1,"&lt;"&amp;45))-(RANK(AT10,$B10:$AT10,0)+COUNTIFS($B10:$AT10,AT10,$B$1:$AT$1,"&lt;"&amp;45))</f>
        <v>6</v>
      </c>
      <c r="CN10">
        <f t="shared" si="0"/>
        <v>43</v>
      </c>
      <c r="CO10">
        <f t="shared" si="1"/>
        <v>38</v>
      </c>
      <c r="CP10">
        <f t="shared" si="2"/>
        <v>15</v>
      </c>
      <c r="CQ10">
        <f t="shared" si="3"/>
        <v>44</v>
      </c>
      <c r="CR10">
        <f t="shared" si="4"/>
        <v>33</v>
      </c>
      <c r="CS10">
        <f t="shared" si="5"/>
        <v>3</v>
      </c>
      <c r="CT10">
        <f t="shared" si="6"/>
        <v>5</v>
      </c>
      <c r="CU10">
        <f t="shared" si="7"/>
        <v>45</v>
      </c>
      <c r="CV10">
        <f t="shared" si="8"/>
        <v>42</v>
      </c>
      <c r="CW10">
        <f t="shared" si="9"/>
        <v>29</v>
      </c>
      <c r="CX10">
        <f t="shared" si="10"/>
        <v>9</v>
      </c>
      <c r="CY10">
        <f t="shared" si="11"/>
        <v>6</v>
      </c>
      <c r="CZ10">
        <f t="shared" si="12"/>
        <v>16</v>
      </c>
      <c r="DA10">
        <f t="shared" si="13"/>
        <v>4</v>
      </c>
      <c r="DB10">
        <f t="shared" si="14"/>
        <v>34</v>
      </c>
      <c r="DC10">
        <f t="shared" si="15"/>
        <v>22</v>
      </c>
      <c r="DD10">
        <f t="shared" si="16"/>
        <v>19</v>
      </c>
      <c r="DE10">
        <f t="shared" si="17"/>
        <v>2</v>
      </c>
      <c r="DF10">
        <f t="shared" si="18"/>
        <v>41</v>
      </c>
      <c r="DG10">
        <f t="shared" si="19"/>
        <v>26</v>
      </c>
      <c r="DH10">
        <f t="shared" si="20"/>
        <v>1</v>
      </c>
      <c r="DI10">
        <f t="shared" si="21"/>
        <v>10</v>
      </c>
      <c r="DJ10">
        <f t="shared" si="22"/>
        <v>25</v>
      </c>
      <c r="DK10">
        <f t="shared" si="23"/>
        <v>31</v>
      </c>
      <c r="DL10">
        <f t="shared" si="24"/>
        <v>35</v>
      </c>
      <c r="DM10">
        <f t="shared" si="25"/>
        <v>36</v>
      </c>
      <c r="DN10">
        <f t="shared" si="26"/>
        <v>32</v>
      </c>
      <c r="DO10">
        <f t="shared" si="27"/>
        <v>40</v>
      </c>
      <c r="DP10">
        <f t="shared" si="28"/>
        <v>28</v>
      </c>
      <c r="DQ10">
        <f t="shared" si="29"/>
        <v>20</v>
      </c>
      <c r="DR10">
        <f t="shared" si="30"/>
        <v>30</v>
      </c>
      <c r="DS10">
        <f t="shared" si="31"/>
        <v>21</v>
      </c>
      <c r="DT10">
        <f t="shared" si="32"/>
        <v>7</v>
      </c>
      <c r="DU10">
        <f t="shared" si="33"/>
        <v>14</v>
      </c>
      <c r="DV10">
        <f t="shared" si="34"/>
        <v>8</v>
      </c>
      <c r="DW10">
        <f t="shared" si="35"/>
        <v>27</v>
      </c>
      <c r="DX10">
        <f t="shared" si="36"/>
        <v>11</v>
      </c>
      <c r="DY10">
        <f t="shared" si="37"/>
        <v>12</v>
      </c>
      <c r="DZ10">
        <f t="shared" si="38"/>
        <v>39</v>
      </c>
      <c r="EA10">
        <f t="shared" si="39"/>
        <v>23</v>
      </c>
      <c r="EB10">
        <f t="shared" si="40"/>
        <v>37</v>
      </c>
      <c r="EC10">
        <f t="shared" si="41"/>
        <v>18</v>
      </c>
      <c r="ED10">
        <f t="shared" si="42"/>
        <v>24</v>
      </c>
      <c r="EE10">
        <f t="shared" si="43"/>
        <v>13</v>
      </c>
      <c r="EF10">
        <f t="shared" si="44"/>
        <v>17</v>
      </c>
    </row>
    <row r="11" spans="1:136" ht="16.5" customHeight="1">
      <c r="A11">
        <f>_calc_라운드기준!A11</f>
        <v>1235</v>
      </c>
      <c r="B11">
        <f>INDEX(_calc_누적빈도!B:B,$A11)-INDEX(_calc_누적빈도!B:B,$A11-기준350회_후보!$B$1)</f>
        <v>46</v>
      </c>
      <c r="C11">
        <f>INDEX(_calc_누적빈도!C:C,$A11)-INDEX(_calc_누적빈도!C:C,$A11-기준350회_후보!$B$1)</f>
        <v>39</v>
      </c>
      <c r="D11">
        <f>INDEX(_calc_누적빈도!D:D,$A11)-INDEX(_calc_누적빈도!D:D,$A11-기준350회_후보!$B$1)</f>
        <v>58</v>
      </c>
      <c r="E11">
        <f>INDEX(_calc_누적빈도!E:E,$A11)-INDEX(_calc_누적빈도!E:E,$A11-기준350회_후보!$B$1)</f>
        <v>42</v>
      </c>
      <c r="F11">
        <f>INDEX(_calc_누적빈도!F:F,$A11)-INDEX(_calc_누적빈도!F:F,$A11-기준350회_후보!$B$1)</f>
        <v>31</v>
      </c>
      <c r="G11">
        <f>INDEX(_calc_누적빈도!G:G,$A11)-INDEX(_calc_누적빈도!G:G,$A11-기준350회_후보!$B$1)</f>
        <v>54</v>
      </c>
      <c r="H11">
        <f>INDEX(_calc_누적빈도!H:H,$A11)-INDEX(_calc_누적빈도!H:H,$A11-기준350회_후보!$B$1)</f>
        <v>53</v>
      </c>
      <c r="I11">
        <f>INDEX(_calc_누적빈도!I:I,$A11)-INDEX(_calc_누적빈도!I:I,$A11-기준350회_후보!$B$1)</f>
        <v>38</v>
      </c>
      <c r="J11">
        <f>INDEX(_calc_누적빈도!J:J,$A11)-INDEX(_calc_누적빈도!J:J,$A11-기준350회_후보!$B$1)</f>
        <v>45</v>
      </c>
      <c r="K11">
        <f>INDEX(_calc_누적빈도!K:K,$A11)-INDEX(_calc_누적빈도!K:K,$A11-기준350회_후보!$B$1)</f>
        <v>36</v>
      </c>
      <c r="L11">
        <f>INDEX(_calc_누적빈도!L:L,$A11)-INDEX(_calc_누적빈도!L:L,$A11-기준350회_후보!$B$1)</f>
        <v>43</v>
      </c>
      <c r="M11">
        <f>INDEX(_calc_누적빈도!M:M,$A11)-INDEX(_calc_누적빈도!M:M,$A11-기준350회_후보!$B$1)</f>
        <v>53</v>
      </c>
      <c r="N11">
        <f>INDEX(_calc_누적빈도!N:N,$A11)-INDEX(_calc_누적빈도!N:N,$A11-기준350회_후보!$B$1)</f>
        <v>55</v>
      </c>
      <c r="O11">
        <f>INDEX(_calc_누적빈도!O:O,$A11)-INDEX(_calc_누적빈도!O:O,$A11-기준350회_후보!$B$1)</f>
        <v>47</v>
      </c>
      <c r="P11">
        <f>INDEX(_calc_누적빈도!P:P,$A11)-INDEX(_calc_누적빈도!P:P,$A11-기준350회_후보!$B$1)</f>
        <v>49</v>
      </c>
      <c r="Q11">
        <f>INDEX(_calc_누적빈도!Q:Q,$A11)-INDEX(_calc_누적빈도!Q:Q,$A11-기준350회_후보!$B$1)</f>
        <v>55</v>
      </c>
      <c r="R11">
        <f>INDEX(_calc_누적빈도!R:R,$A11)-INDEX(_calc_누적빈도!R:R,$A11-기준350회_후보!$B$1)</f>
        <v>43</v>
      </c>
      <c r="S11">
        <f>INDEX(_calc_누적빈도!S:S,$A11)-INDEX(_calc_누적빈도!S:S,$A11-기준350회_후보!$B$1)</f>
        <v>50</v>
      </c>
      <c r="T11">
        <f>INDEX(_calc_누적빈도!T:T,$A11)-INDEX(_calc_누적빈도!T:T,$A11-기준350회_후보!$B$1)</f>
        <v>47</v>
      </c>
      <c r="U11">
        <f>INDEX(_calc_누적빈도!U:U,$A11)-INDEX(_calc_누적빈도!U:U,$A11-기준350회_후보!$B$1)</f>
        <v>44</v>
      </c>
      <c r="V11">
        <f>INDEX(_calc_누적빈도!V:V,$A11)-INDEX(_calc_누적빈도!V:V,$A11-기준350회_후보!$B$1)</f>
        <v>50</v>
      </c>
      <c r="W11">
        <f>INDEX(_calc_누적빈도!W:W,$A11)-INDEX(_calc_누적빈도!W:W,$A11-기준350회_후보!$B$1)</f>
        <v>48</v>
      </c>
      <c r="X11">
        <f>INDEX(_calc_누적빈도!X:X,$A11)-INDEX(_calc_누적빈도!X:X,$A11-기준350회_후보!$B$1)</f>
        <v>44</v>
      </c>
      <c r="Y11">
        <f>INDEX(_calc_누적빈도!Y:Y,$A11)-INDEX(_calc_누적빈도!Y:Y,$A11-기준350회_후보!$B$1)</f>
        <v>49</v>
      </c>
      <c r="Z11">
        <f>INDEX(_calc_누적빈도!Z:Z,$A11)-INDEX(_calc_누적빈도!Z:Z,$A11-기준350회_후보!$B$1)</f>
        <v>37</v>
      </c>
      <c r="AA11">
        <f>INDEX(_calc_누적빈도!AA:AA,$A11)-INDEX(_calc_누적빈도!AA:AA,$A11-기준350회_후보!$B$1)</f>
        <v>46</v>
      </c>
      <c r="AB11">
        <f>INDEX(_calc_누적빈도!AB:AB,$A11)-INDEX(_calc_누적빈도!AB:AB,$A11-기준350회_후보!$B$1)</f>
        <v>52</v>
      </c>
      <c r="AC11">
        <f>INDEX(_calc_누적빈도!AC:AC,$A11)-INDEX(_calc_누적빈도!AC:AC,$A11-기준350회_후보!$B$1)</f>
        <v>48</v>
      </c>
      <c r="AD11">
        <f>INDEX(_calc_누적빈도!AD:AD,$A11)-INDEX(_calc_누적빈도!AD:AD,$A11-기준350회_후보!$B$1)</f>
        <v>48</v>
      </c>
      <c r="AE11">
        <f>INDEX(_calc_누적빈도!AE:AE,$A11)-INDEX(_calc_누적빈도!AE:AE,$A11-기준350회_후보!$B$1)</f>
        <v>49</v>
      </c>
      <c r="AF11">
        <f>INDEX(_calc_누적빈도!AF:AF,$A11)-INDEX(_calc_누적빈도!AF:AF,$A11-기준350회_후보!$B$1)</f>
        <v>50</v>
      </c>
      <c r="AG11">
        <f>INDEX(_calc_누적빈도!AG:AG,$A11)-INDEX(_calc_누적빈도!AG:AG,$A11-기준350회_후보!$B$1)</f>
        <v>41</v>
      </c>
      <c r="AH11">
        <f>INDEX(_calc_누적빈도!AH:AH,$A11)-INDEX(_calc_누적빈도!AH:AH,$A11-기준350회_후보!$B$1)</f>
        <v>49</v>
      </c>
      <c r="AI11">
        <f>INDEX(_calc_누적빈도!AI:AI,$A11)-INDEX(_calc_누적빈도!AI:AI,$A11-기준350회_후보!$B$1)</f>
        <v>44</v>
      </c>
      <c r="AJ11">
        <f>INDEX(_calc_누적빈도!AJ:AJ,$A11)-INDEX(_calc_누적빈도!AJ:AJ,$A11-기준350회_후보!$B$1)</f>
        <v>55</v>
      </c>
      <c r="AK11">
        <f>INDEX(_calc_누적빈도!AK:AK,$A11)-INDEX(_calc_누적빈도!AK:AK,$A11-기준350회_후보!$B$1)</f>
        <v>48</v>
      </c>
      <c r="AL11">
        <f>INDEX(_calc_누적빈도!AL:AL,$A11)-INDEX(_calc_누적빈도!AL:AL,$A11-기준350회_후보!$B$1)</f>
        <v>52</v>
      </c>
      <c r="AM11">
        <f>INDEX(_calc_누적빈도!AM:AM,$A11)-INDEX(_calc_누적빈도!AM:AM,$A11-기준350회_후보!$B$1)</f>
        <v>56</v>
      </c>
      <c r="AN11">
        <f>INDEX(_calc_누적빈도!AN:AN,$A11)-INDEX(_calc_누적빈도!AN:AN,$A11-기준350회_후보!$B$1)</f>
        <v>43</v>
      </c>
      <c r="AO11">
        <f>INDEX(_calc_누적빈도!AO:AO,$A11)-INDEX(_calc_누적빈도!AO:AO,$A11-기준350회_후보!$B$1)</f>
        <v>44</v>
      </c>
      <c r="AP11">
        <f>INDEX(_calc_누적빈도!AP:AP,$A11)-INDEX(_calc_누적빈도!AP:AP,$A11-기준350회_후보!$B$1)</f>
        <v>44</v>
      </c>
      <c r="AQ11">
        <f>INDEX(_calc_누적빈도!AQ:AQ,$A11)-INDEX(_calc_누적빈도!AQ:AQ,$A11-기준350회_후보!$B$1)</f>
        <v>45</v>
      </c>
      <c r="AR11">
        <f>INDEX(_calc_누적빈도!AR:AR,$A11)-INDEX(_calc_누적빈도!AR:AR,$A11-기준350회_후보!$B$1)</f>
        <v>33</v>
      </c>
      <c r="AS11">
        <f>INDEX(_calc_누적빈도!AS:AS,$A11)-INDEX(_calc_누적빈도!AS:AS,$A11-기준350회_후보!$B$1)</f>
        <v>47</v>
      </c>
      <c r="AT11">
        <f>INDEX(_calc_누적빈도!AT:AT,$A11)-INDEX(_calc_누적빈도!AT:AT,$A11-기준350회_후보!$B$1)</f>
        <v>50</v>
      </c>
      <c r="AU11">
        <f>(RANK(_calc_라운드기준!B11,_calc_라운드기준!$B11:$AT11,0)+COUNTIFS(_calc_라운드기준!$B11:$AT11,_calc_라운드기준!B11,$B$1:$AT$1,"&lt;"&amp;1))-(RANK(B11,$B11:$AT11,0)+COUNTIFS($B11:$AT11,B11,$B$1:$AT$1,"&lt;"&amp;1))</f>
        <v>-22</v>
      </c>
      <c r="AV11">
        <f>(RANK(_calc_라운드기준!C11,_calc_라운드기준!$B11:$AT11,0)+COUNTIFS(_calc_라운드기준!$B11:$AT11,_calc_라운드기준!C11,$B$1:$AT$1,"&lt;"&amp;2))-(RANK(C11,$B11:$AT11,0)+COUNTIFS($B11:$AT11,C11,$B$1:$AT$1,"&lt;"&amp;2))</f>
        <v>-16</v>
      </c>
      <c r="AW11">
        <f>(RANK(_calc_라운드기준!D11,_calc_라운드기준!$B11:$AT11,0)+COUNTIFS(_calc_라운드기준!$B11:$AT11,_calc_라운드기준!D11,$B$1:$AT$1,"&lt;"&amp;3))-(RANK(D11,$B11:$AT11,0)+COUNTIFS($B11:$AT11,D11,$B$1:$AT$1,"&lt;"&amp;3))</f>
        <v>7</v>
      </c>
      <c r="AX11">
        <f>(RANK(_calc_라운드기준!E11,_calc_라운드기준!$B11:$AT11,0)+COUNTIFS(_calc_라운드기준!$B11:$AT11,_calc_라운드기준!E11,$B$1:$AT$1,"&lt;"&amp;4))-(RANK(E11,$B11:$AT11,0)+COUNTIFS($B11:$AT11,E11,$B$1:$AT$1,"&lt;"&amp;4))</f>
        <v>-24</v>
      </c>
      <c r="AY11">
        <f>(RANK(_calc_라운드기준!F11,_calc_라운드기준!$B11:$AT11,0)+COUNTIFS(_calc_라운드기준!$B11:$AT11,_calc_라운드기준!F11,$B$1:$AT$1,"&lt;"&amp;5))-(RANK(F11,$B11:$AT11,0)+COUNTIFS($B11:$AT11,F11,$B$1:$AT$1,"&lt;"&amp;5))</f>
        <v>-8</v>
      </c>
      <c r="AZ11">
        <f>(RANK(_calc_라운드기준!G11,_calc_라운드기준!$B11:$AT11,0)+COUNTIFS(_calc_라운드기준!$B11:$AT11,_calc_라운드기준!G11,$B$1:$AT$1,"&lt;"&amp;6))-(RANK(G11,$B11:$AT11,0)+COUNTIFS($B11:$AT11,G11,$B$1:$AT$1,"&lt;"&amp;6))</f>
        <v>19</v>
      </c>
      <c r="BA11">
        <f>(RANK(_calc_라운드기준!H11,_calc_라운드기준!$B11:$AT11,0)+COUNTIFS(_calc_라운드기준!$B11:$AT11,_calc_라운드기준!H11,$B$1:$AT$1,"&lt;"&amp;7))-(RANK(H11,$B11:$AT11,0)+COUNTIFS($B11:$AT11,H11,$B$1:$AT$1,"&lt;"&amp;7))</f>
        <v>31</v>
      </c>
      <c r="BB11">
        <f>(RANK(_calc_라운드기준!I11,_calc_라운드기준!$B11:$AT11,0)+COUNTIFS(_calc_라운드기준!$B11:$AT11,_calc_라운드기준!I11,$B$1:$AT$1,"&lt;"&amp;8))-(RANK(I11,$B11:$AT11,0)+COUNTIFS($B11:$AT11,I11,$B$1:$AT$1,"&lt;"&amp;8))</f>
        <v>-26</v>
      </c>
      <c r="BC11">
        <f>(RANK(_calc_라운드기준!J11,_calc_라운드기준!$B11:$AT11,0)+COUNTIFS(_calc_라운드기준!$B11:$AT11,_calc_라운드기준!J11,$B$1:$AT$1,"&lt;"&amp;9))-(RANK(J11,$B11:$AT11,0)+COUNTIFS($B11:$AT11,J11,$B$1:$AT$1,"&lt;"&amp;9))</f>
        <v>-19</v>
      </c>
      <c r="BD11">
        <f>(RANK(_calc_라운드기준!K11,_calc_라운드기준!$B11:$AT11,0)+COUNTIFS(_calc_라운드기준!$B11:$AT11,_calc_라운드기준!K11,$B$1:$AT$1,"&lt;"&amp;10))-(RANK(K11,$B11:$AT11,0)+COUNTIFS($B11:$AT11,K11,$B$1:$AT$1,"&lt;"&amp;10))</f>
        <v>-4</v>
      </c>
      <c r="BE11">
        <f>(RANK(_calc_라운드기준!L11,_calc_라운드기준!$B11:$AT11,0)+COUNTIFS(_calc_라운드기준!$B11:$AT11,_calc_라운드기준!L11,$B$1:$AT$1,"&lt;"&amp;11))-(RANK(L11,$B11:$AT11,0)+COUNTIFS($B11:$AT11,L11,$B$1:$AT$1,"&lt;"&amp;11))</f>
        <v>7</v>
      </c>
      <c r="BF11">
        <f>(RANK(_calc_라운드기준!M11,_calc_라운드기준!$B11:$AT11,0)+COUNTIFS(_calc_라운드기준!$B11:$AT11,_calc_라운드기준!M11,$B$1:$AT$1,"&lt;"&amp;12))-(RANK(M11,$B11:$AT11,0)+COUNTIFS($B11:$AT11,M11,$B$1:$AT$1,"&lt;"&amp;12))</f>
        <v>18</v>
      </c>
      <c r="BG11">
        <f>(RANK(_calc_라운드기준!N11,_calc_라운드기준!$B11:$AT11,0)+COUNTIFS(_calc_라운드기준!$B11:$AT11,_calc_라운드기준!N11,$B$1:$AT$1,"&lt;"&amp;13))-(RANK(N11,$B11:$AT11,0)+COUNTIFS($B11:$AT11,N11,$B$1:$AT$1,"&lt;"&amp;13))</f>
        <v>7</v>
      </c>
      <c r="BH11">
        <f>(RANK(_calc_라운드기준!O11,_calc_라운드기준!$B11:$AT11,0)+COUNTIFS(_calc_라운드기준!$B11:$AT11,_calc_라운드기준!O11,$B$1:$AT$1,"&lt;"&amp;14))-(RANK(O11,$B11:$AT11,0)+COUNTIFS($B11:$AT11,O11,$B$1:$AT$1,"&lt;"&amp;14))</f>
        <v>20</v>
      </c>
      <c r="BI11">
        <f>(RANK(_calc_라운드기준!P11,_calc_라운드기준!$B11:$AT11,0)+COUNTIFS(_calc_라운드기준!$B11:$AT11,_calc_라운드기준!P11,$B$1:$AT$1,"&lt;"&amp;15))-(RANK(P11,$B11:$AT11,0)+COUNTIFS($B11:$AT11,P11,$B$1:$AT$1,"&lt;"&amp;15))</f>
        <v>-12</v>
      </c>
      <c r="BJ11">
        <f>(RANK(_calc_라운드기준!Q11,_calc_라운드기준!$B11:$AT11,0)+COUNTIFS(_calc_라운드기준!$B11:$AT11,_calc_라운드기준!Q11,$B$1:$AT$1,"&lt;"&amp;16))-(RANK(Q11,$B11:$AT11,0)+COUNTIFS($B11:$AT11,Q11,$B$1:$AT$1,"&lt;"&amp;16))</f>
        <v>1</v>
      </c>
      <c r="BK11">
        <f>(RANK(_calc_라운드기준!R11,_calc_라운드기준!$B11:$AT11,0)+COUNTIFS(_calc_라운드기준!$B11:$AT11,_calc_라운드기준!R11,$B$1:$AT$1,"&lt;"&amp;17))-(RANK(R11,$B11:$AT11,0)+COUNTIFS($B11:$AT11,R11,$B$1:$AT$1,"&lt;"&amp;17))</f>
        <v>-9</v>
      </c>
      <c r="BL11">
        <f>(RANK(_calc_라운드기준!S11,_calc_라운드기준!$B11:$AT11,0)+COUNTIFS(_calc_라운드기준!$B11:$AT11,_calc_라운드기준!S11,$B$1:$AT$1,"&lt;"&amp;18))-(RANK(S11,$B11:$AT11,0)+COUNTIFS($B11:$AT11,S11,$B$1:$AT$1,"&lt;"&amp;18))</f>
        <v>29</v>
      </c>
      <c r="BM11">
        <f>(RANK(_calc_라운드기준!T11,_calc_라운드기준!$B11:$AT11,0)+COUNTIFS(_calc_라운드기준!$B11:$AT11,_calc_라운드기준!T11,$B$1:$AT$1,"&lt;"&amp;19))-(RANK(T11,$B11:$AT11,0)+COUNTIFS($B11:$AT11,T11,$B$1:$AT$1,"&lt;"&amp;19))</f>
        <v>-18</v>
      </c>
      <c r="BN11">
        <f>(RANK(_calc_라운드기준!U11,_calc_라운드기준!$B11:$AT11,0)+COUNTIFS(_calc_라운드기준!$B11:$AT11,_calc_라운드기준!U11,$B$1:$AT$1,"&lt;"&amp;20))-(RANK(U11,$B11:$AT11,0)+COUNTIFS($B11:$AT11,U11,$B$1:$AT$1,"&lt;"&amp;20))</f>
        <v>-2</v>
      </c>
      <c r="BO11">
        <f>(RANK(_calc_라운드기준!V11,_calc_라운드기준!$B11:$AT11,0)+COUNTIFS(_calc_라운드기준!$B11:$AT11,_calc_라운드기준!V11,$B$1:$AT$1,"&lt;"&amp;21))-(RANK(V11,$B11:$AT11,0)+COUNTIFS($B11:$AT11,V11,$B$1:$AT$1,"&lt;"&amp;21))</f>
        <v>32</v>
      </c>
      <c r="BP11">
        <f>(RANK(_calc_라운드기준!W11,_calc_라운드기준!$B11:$AT11,0)+COUNTIFS(_calc_라운드기준!$B11:$AT11,_calc_라운드기준!W11,$B$1:$AT$1,"&lt;"&amp;22))-(RANK(W11,$B11:$AT11,0)+COUNTIFS($B11:$AT11,W11,$B$1:$AT$1,"&lt;"&amp;22))</f>
        <v>-3</v>
      </c>
      <c r="BQ11">
        <f>(RANK(_calc_라운드기준!X11,_calc_라운드기준!$B11:$AT11,0)+COUNTIFS(_calc_라운드기준!$B11:$AT11,_calc_라운드기준!X11,$B$1:$AT$1,"&lt;"&amp;23))-(RANK(X11,$B11:$AT11,0)+COUNTIFS($B11:$AT11,X11,$B$1:$AT$1,"&lt;"&amp;23))</f>
        <v>-2</v>
      </c>
      <c r="BR11">
        <f>(RANK(_calc_라운드기준!Y11,_calc_라운드기준!$B11:$AT11,0)+COUNTIFS(_calc_라운드기준!$B11:$AT11,_calc_라운드기준!Y11,$B$1:$AT$1,"&lt;"&amp;24))-(RANK(Y11,$B11:$AT11,0)+COUNTIFS($B11:$AT11,Y11,$B$1:$AT$1,"&lt;"&amp;24))</f>
        <v>-5</v>
      </c>
      <c r="BS11">
        <f>(RANK(_calc_라운드기준!Z11,_calc_라운드기준!$B11:$AT11,0)+COUNTIFS(_calc_라운드기준!$B11:$AT11,_calc_라운드기준!Z11,$B$1:$AT$1,"&lt;"&amp;25))-(RANK(Z11,$B11:$AT11,0)+COUNTIFS($B11:$AT11,Z11,$B$1:$AT$1,"&lt;"&amp;25))</f>
        <v>-12</v>
      </c>
      <c r="BT11">
        <f>(RANK(_calc_라운드기준!AA11,_calc_라운드기준!$B11:$AT11,0)+COUNTIFS(_calc_라운드기준!$B11:$AT11,_calc_라운드기준!AA11,$B$1:$AT$1,"&lt;"&amp;26))-(RANK(AA11,$B11:$AT11,0)+COUNTIFS($B11:$AT11,AA11,$B$1:$AT$1,"&lt;"&amp;26))</f>
        <v>-10</v>
      </c>
      <c r="BU11">
        <f>(RANK(_calc_라운드기준!AB11,_calc_라운드기준!$B11:$AT11,0)+COUNTIFS(_calc_라운드기준!$B11:$AT11,_calc_라운드기준!AB11,$B$1:$AT$1,"&lt;"&amp;27))-(RANK(AB11,$B11:$AT11,0)+COUNTIFS($B11:$AT11,AB11,$B$1:$AT$1,"&lt;"&amp;27))</f>
        <v>-8</v>
      </c>
      <c r="BV11">
        <f>(RANK(_calc_라운드기준!AC11,_calc_라운드기준!$B11:$AT11,0)+COUNTIFS(_calc_라운드기준!$B11:$AT11,_calc_라운드기준!AC11,$B$1:$AT$1,"&lt;"&amp;28))-(RANK(AC11,$B11:$AT11,0)+COUNTIFS($B11:$AT11,AC11,$B$1:$AT$1,"&lt;"&amp;28))</f>
        <v>-18</v>
      </c>
      <c r="BW11">
        <f>(RANK(_calc_라운드기준!AD11,_calc_라운드기준!$B11:$AT11,0)+COUNTIFS(_calc_라운드기준!$B11:$AT11,_calc_라운드기준!AD11,$B$1:$AT$1,"&lt;"&amp;29))-(RANK(AD11,$B11:$AT11,0)+COUNTIFS($B11:$AT11,AD11,$B$1:$AT$1,"&lt;"&amp;29))</f>
        <v>-9</v>
      </c>
      <c r="BX11">
        <f>(RANK(_calc_라운드기준!AE11,_calc_라운드기준!$B11:$AT11,0)+COUNTIFS(_calc_라운드기준!$B11:$AT11,_calc_라운드기준!AE11,$B$1:$AT$1,"&lt;"&amp;30))-(RANK(AE11,$B11:$AT11,0)+COUNTIFS($B11:$AT11,AE11,$B$1:$AT$1,"&lt;"&amp;30))</f>
        <v>1</v>
      </c>
      <c r="BY11">
        <f>(RANK(_calc_라운드기준!AF11,_calc_라운드기준!$B11:$AT11,0)+COUNTIFS(_calc_라운드기준!$B11:$AT11,_calc_라운드기준!AF11,$B$1:$AT$1,"&lt;"&amp;31))-(RANK(AF11,$B11:$AT11,0)+COUNTIFS($B11:$AT11,AF11,$B$1:$AT$1,"&lt;"&amp;31))</f>
        <v>-6</v>
      </c>
      <c r="BZ11">
        <f>(RANK(_calc_라운드기준!AG11,_calc_라운드기준!$B11:$AT11,0)+COUNTIFS(_calc_라운드기준!$B11:$AT11,_calc_라운드기준!AG11,$B$1:$AT$1,"&lt;"&amp;32))-(RANK(AG11,$B11:$AT11,0)+COUNTIFS($B11:$AT11,AG11,$B$1:$AT$1,"&lt;"&amp;32))</f>
        <v>-8</v>
      </c>
      <c r="CA11">
        <f>(RANK(_calc_라운드기준!AH11,_calc_라운드기준!$B11:$AT11,0)+COUNTIFS(_calc_라운드기준!$B11:$AT11,_calc_라운드기준!AH11,$B$1:$AT$1,"&lt;"&amp;33))-(RANK(AH11,$B11:$AT11,0)+COUNTIFS($B11:$AT11,AH11,$B$1:$AT$1,"&lt;"&amp;33))</f>
        <v>14</v>
      </c>
      <c r="CB11">
        <f>(RANK(_calc_라운드기준!AI11,_calc_라운드기준!$B11:$AT11,0)+COUNTIFS(_calc_라운드기준!$B11:$AT11,_calc_라운드기준!AI11,$B$1:$AT$1,"&lt;"&amp;34))-(RANK(AI11,$B11:$AT11,0)+COUNTIFS($B11:$AT11,AI11,$B$1:$AT$1,"&lt;"&amp;34))</f>
        <v>9</v>
      </c>
      <c r="CC11">
        <f>(RANK(_calc_라운드기준!AJ11,_calc_라운드기준!$B11:$AT11,0)+COUNTIFS(_calc_라운드기준!$B11:$AT11,_calc_라운드기준!AJ11,$B$1:$AT$1,"&lt;"&amp;35))-(RANK(AJ11,$B11:$AT11,0)+COUNTIFS($B11:$AT11,AJ11,$B$1:$AT$1,"&lt;"&amp;35))</f>
        <v>14</v>
      </c>
      <c r="CD11">
        <f>(RANK(_calc_라운드기준!AK11,_calc_라운드기준!$B11:$AT11,0)+COUNTIFS(_calc_라운드기준!$B11:$AT11,_calc_라운드기준!AK11,$B$1:$AT$1,"&lt;"&amp;36))-(RANK(AK11,$B11:$AT11,0)+COUNTIFS($B11:$AT11,AK11,$B$1:$AT$1,"&lt;"&amp;36))</f>
        <v>-2</v>
      </c>
      <c r="CE11">
        <f>(RANK(_calc_라운드기준!AL11,_calc_라운드기준!$B11:$AT11,0)+COUNTIFS(_calc_라운드기준!$B11:$AT11,_calc_라운드기준!AL11,$B$1:$AT$1,"&lt;"&amp;37))-(RANK(AL11,$B11:$AT11,0)+COUNTIFS($B11:$AT11,AL11,$B$1:$AT$1,"&lt;"&amp;37))</f>
        <v>11</v>
      </c>
      <c r="CF11">
        <f>(RANK(_calc_라운드기준!AM11,_calc_라운드기준!$B11:$AT11,0)+COUNTIFS(_calc_라운드기준!$B11:$AT11,_calc_라운드기준!AM11,$B$1:$AT$1,"&lt;"&amp;38))-(RANK(AM11,$B11:$AT11,0)+COUNTIFS($B11:$AT11,AM11,$B$1:$AT$1,"&lt;"&amp;38))</f>
        <v>11</v>
      </c>
      <c r="CG11">
        <f>(RANK(_calc_라운드기준!AN11,_calc_라운드기준!$B11:$AT11,0)+COUNTIFS(_calc_라운드기준!$B11:$AT11,_calc_라운드기준!AN11,$B$1:$AT$1,"&lt;"&amp;39))-(RANK(AN11,$B11:$AT11,0)+COUNTIFS($B11:$AT11,AN11,$B$1:$AT$1,"&lt;"&amp;39))</f>
        <v>-4</v>
      </c>
      <c r="CH11">
        <f>(RANK(_calc_라운드기준!AO11,_calc_라운드기준!$B11:$AT11,0)+COUNTIFS(_calc_라운드기준!$B11:$AT11,_calc_라운드기준!AO11,$B$1:$AT$1,"&lt;"&amp;40))-(RANK(AO11,$B11:$AT11,0)+COUNTIFS($B11:$AT11,AO11,$B$1:$AT$1,"&lt;"&amp;40))</f>
        <v>1</v>
      </c>
      <c r="CI11">
        <f>(RANK(_calc_라운드기준!AP11,_calc_라운드기준!$B11:$AT11,0)+COUNTIFS(_calc_라운드기준!$B11:$AT11,_calc_라운드기준!AP11,$B$1:$AT$1,"&lt;"&amp;41))-(RANK(AP11,$B11:$AT11,0)+COUNTIFS($B11:$AT11,AP11,$B$1:$AT$1,"&lt;"&amp;41))</f>
        <v>-12</v>
      </c>
      <c r="CJ11">
        <f>(RANK(_calc_라운드기준!AQ11,_calc_라운드기준!$B11:$AT11,0)+COUNTIFS(_calc_라운드기준!$B11:$AT11,_calc_라운드기준!AQ11,$B$1:$AT$1,"&lt;"&amp;42))-(RANK(AQ11,$B11:$AT11,0)+COUNTIFS($B11:$AT11,AQ11,$B$1:$AT$1,"&lt;"&amp;42))</f>
        <v>6</v>
      </c>
      <c r="CK11">
        <f>(RANK(_calc_라운드기준!AR11,_calc_라운드기준!$B11:$AT11,0)+COUNTIFS(_calc_라운드기준!$B11:$AT11,_calc_라운드기준!AR11,$B$1:$AT$1,"&lt;"&amp;43))-(RANK(AR11,$B11:$AT11,0)+COUNTIFS($B11:$AT11,AR11,$B$1:$AT$1,"&lt;"&amp;43))</f>
        <v>1</v>
      </c>
      <c r="CL11">
        <f>(RANK(_calc_라운드기준!AS11,_calc_라운드기준!$B11:$AT11,0)+COUNTIFS(_calc_라운드기준!$B11:$AT11,_calc_라운드기준!AS11,$B$1:$AT$1,"&lt;"&amp;44))-(RANK(AS11,$B11:$AT11,0)+COUNTIFS($B11:$AT11,AS11,$B$1:$AT$1,"&lt;"&amp;44))</f>
        <v>11</v>
      </c>
      <c r="CM11">
        <f>(RANK(_calc_라운드기준!AT11,_calc_라운드기준!$B11:$AT11,0)+COUNTIFS(_calc_라운드기준!$B11:$AT11,_calc_라운드기준!AT11,$B$1:$AT$1,"&lt;"&amp;45))-(RANK(AT11,$B11:$AT11,0)+COUNTIFS($B11:$AT11,AT11,$B$1:$AT$1,"&lt;"&amp;45))</f>
        <v>9</v>
      </c>
      <c r="CN11">
        <f t="shared" si="0"/>
        <v>43</v>
      </c>
      <c r="CO11">
        <f t="shared" si="1"/>
        <v>39</v>
      </c>
      <c r="CP11">
        <f t="shared" si="2"/>
        <v>14</v>
      </c>
      <c r="CQ11">
        <f t="shared" si="3"/>
        <v>44</v>
      </c>
      <c r="CR11">
        <f t="shared" si="4"/>
        <v>30</v>
      </c>
      <c r="CS11">
        <f t="shared" si="5"/>
        <v>5</v>
      </c>
      <c r="CT11">
        <f t="shared" si="6"/>
        <v>2</v>
      </c>
      <c r="CU11">
        <f t="shared" si="7"/>
        <v>45</v>
      </c>
      <c r="CV11">
        <f t="shared" si="8"/>
        <v>42</v>
      </c>
      <c r="CW11">
        <f t="shared" si="9"/>
        <v>26</v>
      </c>
      <c r="CX11">
        <f t="shared" si="10"/>
        <v>15</v>
      </c>
      <c r="CY11">
        <f t="shared" si="11"/>
        <v>6</v>
      </c>
      <c r="CZ11">
        <f t="shared" si="12"/>
        <v>16</v>
      </c>
      <c r="DA11">
        <f t="shared" si="13"/>
        <v>4</v>
      </c>
      <c r="DB11">
        <f t="shared" si="14"/>
        <v>36</v>
      </c>
      <c r="DC11">
        <f t="shared" si="15"/>
        <v>18</v>
      </c>
      <c r="DD11">
        <f t="shared" si="16"/>
        <v>33</v>
      </c>
      <c r="DE11">
        <f t="shared" si="17"/>
        <v>3</v>
      </c>
      <c r="DF11">
        <f t="shared" si="18"/>
        <v>40</v>
      </c>
      <c r="DG11">
        <f t="shared" si="19"/>
        <v>22</v>
      </c>
      <c r="DH11">
        <f t="shared" si="20"/>
        <v>1</v>
      </c>
      <c r="DI11">
        <f t="shared" si="21"/>
        <v>25</v>
      </c>
      <c r="DJ11">
        <f t="shared" si="22"/>
        <v>23</v>
      </c>
      <c r="DK11">
        <f t="shared" si="23"/>
        <v>28</v>
      </c>
      <c r="DL11">
        <f t="shared" si="24"/>
        <v>37</v>
      </c>
      <c r="DM11">
        <f t="shared" si="25"/>
        <v>35</v>
      </c>
      <c r="DN11">
        <f t="shared" si="26"/>
        <v>31</v>
      </c>
      <c r="DO11">
        <f t="shared" si="27"/>
        <v>41</v>
      </c>
      <c r="DP11">
        <f t="shared" si="28"/>
        <v>34</v>
      </c>
      <c r="DQ11">
        <f t="shared" si="29"/>
        <v>19</v>
      </c>
      <c r="DR11">
        <f t="shared" si="30"/>
        <v>29</v>
      </c>
      <c r="DS11">
        <f t="shared" si="31"/>
        <v>32</v>
      </c>
      <c r="DT11">
        <f t="shared" si="32"/>
        <v>7</v>
      </c>
      <c r="DU11">
        <f t="shared" si="33"/>
        <v>12</v>
      </c>
      <c r="DV11">
        <f t="shared" si="34"/>
        <v>8</v>
      </c>
      <c r="DW11">
        <f t="shared" si="35"/>
        <v>24</v>
      </c>
      <c r="DX11">
        <f t="shared" si="36"/>
        <v>9</v>
      </c>
      <c r="DY11">
        <f t="shared" si="37"/>
        <v>10</v>
      </c>
      <c r="DZ11">
        <f t="shared" si="38"/>
        <v>27</v>
      </c>
      <c r="EA11">
        <f t="shared" si="39"/>
        <v>20</v>
      </c>
      <c r="EB11">
        <f t="shared" si="40"/>
        <v>38</v>
      </c>
      <c r="EC11">
        <f t="shared" si="41"/>
        <v>17</v>
      </c>
      <c r="ED11">
        <f t="shared" si="42"/>
        <v>21</v>
      </c>
      <c r="EE11">
        <f t="shared" si="43"/>
        <v>11</v>
      </c>
      <c r="EF11">
        <f t="shared" si="44"/>
        <v>13</v>
      </c>
    </row>
    <row r="12" spans="1:136" ht="16.5" customHeight="1">
      <c r="A12">
        <f>_calc_라운드기준!A12</f>
        <v>1234</v>
      </c>
      <c r="B12">
        <f>INDEX(_calc_누적빈도!B:B,$A12)-INDEX(_calc_누적빈도!B:B,$A12-기준350회_후보!$B$1)</f>
        <v>45</v>
      </c>
      <c r="C12">
        <f>INDEX(_calc_누적빈도!C:C,$A12)-INDEX(_calc_누적빈도!C:C,$A12-기준350회_후보!$B$1)</f>
        <v>39</v>
      </c>
      <c r="D12">
        <f>INDEX(_calc_누적빈도!D:D,$A12)-INDEX(_calc_누적빈도!D:D,$A12-기준350회_후보!$B$1)</f>
        <v>58</v>
      </c>
      <c r="E12">
        <f>INDEX(_calc_누적빈도!E:E,$A12)-INDEX(_calc_누적빈도!E:E,$A12-기준350회_후보!$B$1)</f>
        <v>43</v>
      </c>
      <c r="F12">
        <f>INDEX(_calc_누적빈도!F:F,$A12)-INDEX(_calc_누적빈도!F:F,$A12-기준350회_후보!$B$1)</f>
        <v>31</v>
      </c>
      <c r="G12">
        <f>INDEX(_calc_누적빈도!G:G,$A12)-INDEX(_calc_누적빈도!G:G,$A12-기준350회_후보!$B$1)</f>
        <v>54</v>
      </c>
      <c r="H12">
        <f>INDEX(_calc_누적빈도!H:H,$A12)-INDEX(_calc_누적빈도!H:H,$A12-기준350회_후보!$B$1)</f>
        <v>53</v>
      </c>
      <c r="I12">
        <f>INDEX(_calc_누적빈도!I:I,$A12)-INDEX(_calc_누적빈도!I:I,$A12-기준350회_후보!$B$1)</f>
        <v>38</v>
      </c>
      <c r="J12">
        <f>INDEX(_calc_누적빈도!J:J,$A12)-INDEX(_calc_누적빈도!J:J,$A12-기준350회_후보!$B$1)</f>
        <v>45</v>
      </c>
      <c r="K12">
        <f>INDEX(_calc_누적빈도!K:K,$A12)-INDEX(_calc_누적빈도!K:K,$A12-기준350회_후보!$B$1)</f>
        <v>36</v>
      </c>
      <c r="L12">
        <f>INDEX(_calc_누적빈도!L:L,$A12)-INDEX(_calc_누적빈도!L:L,$A12-기준350회_후보!$B$1)</f>
        <v>43</v>
      </c>
      <c r="M12">
        <f>INDEX(_calc_누적빈도!M:M,$A12)-INDEX(_calc_누적빈도!M:M,$A12-기준350회_후보!$B$1)</f>
        <v>53</v>
      </c>
      <c r="N12">
        <f>INDEX(_calc_누적빈도!N:N,$A12)-INDEX(_calc_누적빈도!N:N,$A12-기준350회_후보!$B$1)</f>
        <v>55</v>
      </c>
      <c r="O12">
        <f>INDEX(_calc_누적빈도!O:O,$A12)-INDEX(_calc_누적빈도!O:O,$A12-기준350회_후보!$B$1)</f>
        <v>48</v>
      </c>
      <c r="P12">
        <f>INDEX(_calc_누적빈도!P:P,$A12)-INDEX(_calc_누적빈도!P:P,$A12-기준350회_후보!$B$1)</f>
        <v>48</v>
      </c>
      <c r="Q12">
        <f>INDEX(_calc_누적빈도!Q:Q,$A12)-INDEX(_calc_누적빈도!Q:Q,$A12-기준350회_후보!$B$1)</f>
        <v>55</v>
      </c>
      <c r="R12">
        <f>INDEX(_calc_누적빈도!R:R,$A12)-INDEX(_calc_누적빈도!R:R,$A12-기준350회_후보!$B$1)</f>
        <v>43</v>
      </c>
      <c r="S12">
        <f>INDEX(_calc_누적빈도!S:S,$A12)-INDEX(_calc_누적빈도!S:S,$A12-기준350회_후보!$B$1)</f>
        <v>50</v>
      </c>
      <c r="T12">
        <f>INDEX(_calc_누적빈도!T:T,$A12)-INDEX(_calc_누적빈도!T:T,$A12-기준350회_후보!$B$1)</f>
        <v>46</v>
      </c>
      <c r="U12">
        <f>INDEX(_calc_누적빈도!U:U,$A12)-INDEX(_calc_누적빈도!U:U,$A12-기준350회_후보!$B$1)</f>
        <v>44</v>
      </c>
      <c r="V12">
        <f>INDEX(_calc_누적빈도!V:V,$A12)-INDEX(_calc_누적빈도!V:V,$A12-기준350회_후보!$B$1)</f>
        <v>50</v>
      </c>
      <c r="W12">
        <f>INDEX(_calc_누적빈도!W:W,$A12)-INDEX(_calc_누적빈도!W:W,$A12-기준350회_후보!$B$1)</f>
        <v>48</v>
      </c>
      <c r="X12">
        <f>INDEX(_calc_누적빈도!X:X,$A12)-INDEX(_calc_누적빈도!X:X,$A12-기준350회_후보!$B$1)</f>
        <v>45</v>
      </c>
      <c r="Y12">
        <f>INDEX(_calc_누적빈도!Y:Y,$A12)-INDEX(_calc_누적빈도!Y:Y,$A12-기준350회_후보!$B$1)</f>
        <v>49</v>
      </c>
      <c r="Z12">
        <f>INDEX(_calc_누적빈도!Z:Z,$A12)-INDEX(_calc_누적빈도!Z:Z,$A12-기준350회_후보!$B$1)</f>
        <v>37</v>
      </c>
      <c r="AA12">
        <f>INDEX(_calc_누적빈도!AA:AA,$A12)-INDEX(_calc_누적빈도!AA:AA,$A12-기준350회_후보!$B$1)</f>
        <v>46</v>
      </c>
      <c r="AB12">
        <f>INDEX(_calc_누적빈도!AB:AB,$A12)-INDEX(_calc_누적빈도!AB:AB,$A12-기준350회_후보!$B$1)</f>
        <v>52</v>
      </c>
      <c r="AC12">
        <f>INDEX(_calc_누적빈도!AC:AC,$A12)-INDEX(_calc_누적빈도!AC:AC,$A12-기준350회_후보!$B$1)</f>
        <v>49</v>
      </c>
      <c r="AD12">
        <f>INDEX(_calc_누적빈도!AD:AD,$A12)-INDEX(_calc_누적빈도!AD:AD,$A12-기준350회_후보!$B$1)</f>
        <v>48</v>
      </c>
      <c r="AE12">
        <f>INDEX(_calc_누적빈도!AE:AE,$A12)-INDEX(_calc_누적빈도!AE:AE,$A12-기준350회_후보!$B$1)</f>
        <v>49</v>
      </c>
      <c r="AF12">
        <f>INDEX(_calc_누적빈도!AF:AF,$A12)-INDEX(_calc_누적빈도!AF:AF,$A12-기준350회_후보!$B$1)</f>
        <v>49</v>
      </c>
      <c r="AG12">
        <f>INDEX(_calc_누적빈도!AG:AG,$A12)-INDEX(_calc_누적빈도!AG:AG,$A12-기준350회_후보!$B$1)</f>
        <v>41</v>
      </c>
      <c r="AH12">
        <f>INDEX(_calc_누적빈도!AH:AH,$A12)-INDEX(_calc_누적빈도!AH:AH,$A12-기준350회_후보!$B$1)</f>
        <v>49</v>
      </c>
      <c r="AI12">
        <f>INDEX(_calc_누적빈도!AI:AI,$A12)-INDEX(_calc_누적빈도!AI:AI,$A12-기준350회_후보!$B$1)</f>
        <v>44</v>
      </c>
      <c r="AJ12">
        <f>INDEX(_calc_누적빈도!AJ:AJ,$A12)-INDEX(_calc_누적빈도!AJ:AJ,$A12-기준350회_후보!$B$1)</f>
        <v>54</v>
      </c>
      <c r="AK12">
        <f>INDEX(_calc_누적빈도!AK:AK,$A12)-INDEX(_calc_누적빈도!AK:AK,$A12-기준350회_후보!$B$1)</f>
        <v>48</v>
      </c>
      <c r="AL12">
        <f>INDEX(_calc_누적빈도!AL:AL,$A12)-INDEX(_calc_누적빈도!AL:AL,$A12-기준350회_후보!$B$1)</f>
        <v>53</v>
      </c>
      <c r="AM12">
        <f>INDEX(_calc_누적빈도!AM:AM,$A12)-INDEX(_calc_누적빈도!AM:AM,$A12-기준350회_후보!$B$1)</f>
        <v>56</v>
      </c>
      <c r="AN12">
        <f>INDEX(_calc_누적빈도!AN:AN,$A12)-INDEX(_calc_누적빈도!AN:AN,$A12-기준350회_후보!$B$1)</f>
        <v>43</v>
      </c>
      <c r="AO12">
        <f>INDEX(_calc_누적빈도!AO:AO,$A12)-INDEX(_calc_누적빈도!AO:AO,$A12-기준350회_후보!$B$1)</f>
        <v>44</v>
      </c>
      <c r="AP12">
        <f>INDEX(_calc_누적빈도!AP:AP,$A12)-INDEX(_calc_누적빈도!AP:AP,$A12-기준350회_후보!$B$1)</f>
        <v>44</v>
      </c>
      <c r="AQ12">
        <f>INDEX(_calc_누적빈도!AQ:AQ,$A12)-INDEX(_calc_누적빈도!AQ:AQ,$A12-기준350회_후보!$B$1)</f>
        <v>45</v>
      </c>
      <c r="AR12">
        <f>INDEX(_calc_누적빈도!AR:AR,$A12)-INDEX(_calc_누적빈도!AR:AR,$A12-기준350회_후보!$B$1)</f>
        <v>32</v>
      </c>
      <c r="AS12">
        <f>INDEX(_calc_누적빈도!AS:AS,$A12)-INDEX(_calc_누적빈도!AS:AS,$A12-기준350회_후보!$B$1)</f>
        <v>47</v>
      </c>
      <c r="AT12">
        <f>INDEX(_calc_누적빈도!AT:AT,$A12)-INDEX(_calc_누적빈도!AT:AT,$A12-기준350회_후보!$B$1)</f>
        <v>51</v>
      </c>
      <c r="AU12">
        <f>(RANK(_calc_라운드기준!B12,_calc_라운드기준!$B12:$AT12,0)+COUNTIFS(_calc_라운드기준!$B12:$AT12,_calc_라운드기준!B12,$B$1:$AT$1,"&lt;"&amp;1))-(RANK(B12,$B12:$AT12,0)+COUNTIFS($B12:$AT12,B12,$B$1:$AT$1,"&lt;"&amp;1))</f>
        <v>-21</v>
      </c>
      <c r="AV12">
        <f>(RANK(_calc_라운드기준!C12,_calc_라운드기준!$B12:$AT12,0)+COUNTIFS(_calc_라운드기준!$B12:$AT12,_calc_라운드기준!C12,$B$1:$AT$1,"&lt;"&amp;2))-(RANK(C12,$B12:$AT12,0)+COUNTIFS($B12:$AT12,C12,$B$1:$AT$1,"&lt;"&amp;2))</f>
        <v>-15</v>
      </c>
      <c r="AW12">
        <f>(RANK(_calc_라운드기준!D12,_calc_라운드기준!$B12:$AT12,0)+COUNTIFS(_calc_라운드기준!$B12:$AT12,_calc_라운드기준!D12,$B$1:$AT$1,"&lt;"&amp;3))-(RANK(D12,$B12:$AT12,0)+COUNTIFS($B12:$AT12,D12,$B$1:$AT$1,"&lt;"&amp;3))</f>
        <v>6</v>
      </c>
      <c r="AX12">
        <f>(RANK(_calc_라운드기준!E12,_calc_라운드기준!$B12:$AT12,0)+COUNTIFS(_calc_라운드기준!$B12:$AT12,_calc_라운드기준!E12,$B$1:$AT$1,"&lt;"&amp;4))-(RANK(E12,$B12:$AT12,0)+COUNTIFS($B12:$AT12,E12,$B$1:$AT$1,"&lt;"&amp;4))</f>
        <v>-20</v>
      </c>
      <c r="AY12">
        <f>(RANK(_calc_라운드기준!F12,_calc_라운드기준!$B12:$AT12,0)+COUNTIFS(_calc_라운드기준!$B12:$AT12,_calc_라운드기준!F12,$B$1:$AT$1,"&lt;"&amp;5))-(RANK(F12,$B12:$AT12,0)+COUNTIFS($B12:$AT12,F12,$B$1:$AT$1,"&lt;"&amp;5))</f>
        <v>-8</v>
      </c>
      <c r="AZ12">
        <f>(RANK(_calc_라운드기준!G12,_calc_라운드기준!$B12:$AT12,0)+COUNTIFS(_calc_라운드기준!$B12:$AT12,_calc_라운드기준!G12,$B$1:$AT$1,"&lt;"&amp;6))-(RANK(G12,$B12:$AT12,0)+COUNTIFS($B12:$AT12,G12,$B$1:$AT$1,"&lt;"&amp;6))</f>
        <v>21</v>
      </c>
      <c r="BA12">
        <f>(RANK(_calc_라운드기준!H12,_calc_라운드기준!$B12:$AT12,0)+COUNTIFS(_calc_라운드기준!$B12:$AT12,_calc_라운드기준!H12,$B$1:$AT$1,"&lt;"&amp;7))-(RANK(H12,$B12:$AT12,0)+COUNTIFS($B12:$AT12,H12,$B$1:$AT$1,"&lt;"&amp;7))</f>
        <v>31</v>
      </c>
      <c r="BB12">
        <f>(RANK(_calc_라운드기준!I12,_calc_라운드기준!$B12:$AT12,0)+COUNTIFS(_calc_라운드기준!$B12:$AT12,_calc_라운드기준!I12,$B$1:$AT$1,"&lt;"&amp;8))-(RANK(I12,$B12:$AT12,0)+COUNTIFS($B12:$AT12,I12,$B$1:$AT$1,"&lt;"&amp;8))</f>
        <v>-25</v>
      </c>
      <c r="BC12">
        <f>(RANK(_calc_라운드기준!J12,_calc_라운드기준!$B12:$AT12,0)+COUNTIFS(_calc_라운드기준!$B12:$AT12,_calc_라운드기준!J12,$B$1:$AT$1,"&lt;"&amp;9))-(RANK(J12,$B12:$AT12,0)+COUNTIFS($B12:$AT12,J12,$B$1:$AT$1,"&lt;"&amp;9))</f>
        <v>-20</v>
      </c>
      <c r="BD12">
        <f>(RANK(_calc_라운드기준!K12,_calc_라운드기준!$B12:$AT12,0)+COUNTIFS(_calc_라운드기준!$B12:$AT12,_calc_라운드기준!K12,$B$1:$AT$1,"&lt;"&amp;10))-(RANK(K12,$B12:$AT12,0)+COUNTIFS($B12:$AT12,K12,$B$1:$AT$1,"&lt;"&amp;10))</f>
        <v>-4</v>
      </c>
      <c r="BE12">
        <f>(RANK(_calc_라운드기준!L12,_calc_라운드기준!$B12:$AT12,0)+COUNTIFS(_calc_라운드기준!$B12:$AT12,_calc_라운드기준!L12,$B$1:$AT$1,"&lt;"&amp;11))-(RANK(L12,$B12:$AT12,0)+COUNTIFS($B12:$AT12,L12,$B$1:$AT$1,"&lt;"&amp;11))</f>
        <v>7</v>
      </c>
      <c r="BF12">
        <f>(RANK(_calc_라운드기준!M12,_calc_라운드기준!$B12:$AT12,0)+COUNTIFS(_calc_라운드기준!$B12:$AT12,_calc_라운드기준!M12,$B$1:$AT$1,"&lt;"&amp;12))-(RANK(M12,$B12:$AT12,0)+COUNTIFS($B12:$AT12,M12,$B$1:$AT$1,"&lt;"&amp;12))</f>
        <v>19</v>
      </c>
      <c r="BG12">
        <f>(RANK(_calc_라운드기준!N12,_calc_라운드기준!$B12:$AT12,0)+COUNTIFS(_calc_라운드기준!$B12:$AT12,_calc_라운드기준!N12,$B$1:$AT$1,"&lt;"&amp;13))-(RANK(N12,$B12:$AT12,0)+COUNTIFS($B12:$AT12,N12,$B$1:$AT$1,"&lt;"&amp;13))</f>
        <v>6</v>
      </c>
      <c r="BH12">
        <f>(RANK(_calc_라운드기준!O12,_calc_라운드기준!$B12:$AT12,0)+COUNTIFS(_calc_라운드기준!$B12:$AT12,_calc_라운드기준!O12,$B$1:$AT$1,"&lt;"&amp;14))-(RANK(O12,$B12:$AT12,0)+COUNTIFS($B12:$AT12,O12,$B$1:$AT$1,"&lt;"&amp;14))</f>
        <v>22</v>
      </c>
      <c r="BI12">
        <f>(RANK(_calc_라운드기준!P12,_calc_라운드기준!$B12:$AT12,0)+COUNTIFS(_calc_라운드기준!$B12:$AT12,_calc_라운드기준!P12,$B$1:$AT$1,"&lt;"&amp;15))-(RANK(P12,$B12:$AT12,0)+COUNTIFS($B12:$AT12,P12,$B$1:$AT$1,"&lt;"&amp;15))</f>
        <v>-16</v>
      </c>
      <c r="BJ12">
        <f>(RANK(_calc_라운드기준!Q12,_calc_라운드기준!$B12:$AT12,0)+COUNTIFS(_calc_라운드기준!$B12:$AT12,_calc_라운드기준!Q12,$B$1:$AT$1,"&lt;"&amp;16))-(RANK(Q12,$B12:$AT12,0)+COUNTIFS($B12:$AT12,Q12,$B$1:$AT$1,"&lt;"&amp;16))</f>
        <v>-1</v>
      </c>
      <c r="BK12">
        <f>(RANK(_calc_라운드기준!R12,_calc_라운드기준!$B12:$AT12,0)+COUNTIFS(_calc_라운드기준!$B12:$AT12,_calc_라운드기준!R12,$B$1:$AT$1,"&lt;"&amp;17))-(RANK(R12,$B12:$AT12,0)+COUNTIFS($B12:$AT12,R12,$B$1:$AT$1,"&lt;"&amp;17))</f>
        <v>-9</v>
      </c>
      <c r="BL12">
        <f>(RANK(_calc_라운드기준!S12,_calc_라운드기준!$B12:$AT12,0)+COUNTIFS(_calc_라운드기준!$B12:$AT12,_calc_라운드기준!S12,$B$1:$AT$1,"&lt;"&amp;18))-(RANK(S12,$B12:$AT12,0)+COUNTIFS($B12:$AT12,S12,$B$1:$AT$1,"&lt;"&amp;18))</f>
        <v>28</v>
      </c>
      <c r="BM12">
        <f>(RANK(_calc_라운드기준!T12,_calc_라운드기준!$B12:$AT12,0)+COUNTIFS(_calc_라운드기준!$B12:$AT12,_calc_라운드기준!T12,$B$1:$AT$1,"&lt;"&amp;19))-(RANK(T12,$B12:$AT12,0)+COUNTIFS($B12:$AT12,T12,$B$1:$AT$1,"&lt;"&amp;19))</f>
        <v>-15</v>
      </c>
      <c r="BN12">
        <f>(RANK(_calc_라운드기준!U12,_calc_라운드기준!$B12:$AT12,0)+COUNTIFS(_calc_라운드기준!$B12:$AT12,_calc_라운드기준!U12,$B$1:$AT$1,"&lt;"&amp;20))-(RANK(U12,$B12:$AT12,0)+COUNTIFS($B12:$AT12,U12,$B$1:$AT$1,"&lt;"&amp;20))</f>
        <v>-2</v>
      </c>
      <c r="BO12">
        <f>(RANK(_calc_라운드기준!V12,_calc_라운드기준!$B12:$AT12,0)+COUNTIFS(_calc_라운드기준!$B12:$AT12,_calc_라운드기준!V12,$B$1:$AT$1,"&lt;"&amp;21))-(RANK(V12,$B12:$AT12,0)+COUNTIFS($B12:$AT12,V12,$B$1:$AT$1,"&lt;"&amp;21))</f>
        <v>31</v>
      </c>
      <c r="BP12">
        <f>(RANK(_calc_라운드기준!W12,_calc_라운드기준!$B12:$AT12,0)+COUNTIFS(_calc_라운드기준!$B12:$AT12,_calc_라운드기준!W12,$B$1:$AT$1,"&lt;"&amp;22))-(RANK(W12,$B12:$AT12,0)+COUNTIFS($B12:$AT12,W12,$B$1:$AT$1,"&lt;"&amp;22))</f>
        <v>-4</v>
      </c>
      <c r="BQ12">
        <f>(RANK(_calc_라운드기준!X12,_calc_라운드기준!$B12:$AT12,0)+COUNTIFS(_calc_라운드기준!$B12:$AT12,_calc_라운드기준!X12,$B$1:$AT$1,"&lt;"&amp;23))-(RANK(X12,$B12:$AT12,0)+COUNTIFS($B12:$AT12,X12,$B$1:$AT$1,"&lt;"&amp;23))</f>
        <v>-11</v>
      </c>
      <c r="BR12">
        <f>(RANK(_calc_라운드기준!Y12,_calc_라운드기준!$B12:$AT12,0)+COUNTIFS(_calc_라운드기준!$B12:$AT12,_calc_라운드기준!Y12,$B$1:$AT$1,"&lt;"&amp;24))-(RANK(Y12,$B12:$AT12,0)+COUNTIFS($B12:$AT12,Y12,$B$1:$AT$1,"&lt;"&amp;24))</f>
        <v>-3</v>
      </c>
      <c r="BS12">
        <f>(RANK(_calc_라운드기준!Z12,_calc_라운드기준!$B12:$AT12,0)+COUNTIFS(_calc_라운드기준!$B12:$AT12,_calc_라운드기준!Z12,$B$1:$AT$1,"&lt;"&amp;25))-(RANK(Z12,$B12:$AT12,0)+COUNTIFS($B12:$AT12,Z12,$B$1:$AT$1,"&lt;"&amp;25))</f>
        <v>-23</v>
      </c>
      <c r="BT12">
        <f>(RANK(_calc_라운드기준!AA12,_calc_라운드기준!$B12:$AT12,0)+COUNTIFS(_calc_라운드기준!$B12:$AT12,_calc_라운드기준!AA12,$B$1:$AT$1,"&lt;"&amp;26))-(RANK(AA12,$B12:$AT12,0)+COUNTIFS($B12:$AT12,AA12,$B$1:$AT$1,"&lt;"&amp;26))</f>
        <v>-6</v>
      </c>
      <c r="BU12">
        <f>(RANK(_calc_라운드기준!AB12,_calc_라운드기준!$B12:$AT12,0)+COUNTIFS(_calc_라운드기준!$B12:$AT12,_calc_라운드기준!AB12,$B$1:$AT$1,"&lt;"&amp;27))-(RANK(AB12,$B12:$AT12,0)+COUNTIFS($B12:$AT12,AB12,$B$1:$AT$1,"&lt;"&amp;27))</f>
        <v>-9</v>
      </c>
      <c r="BV12">
        <f>(RANK(_calc_라운드기준!AC12,_calc_라운드기준!$B12:$AT12,0)+COUNTIFS(_calc_라운드기준!$B12:$AT12,_calc_라운드기준!AC12,$B$1:$AT$1,"&lt;"&amp;28))-(RANK(AC12,$B12:$AT12,0)+COUNTIFS($B12:$AT12,AC12,$B$1:$AT$1,"&lt;"&amp;28))</f>
        <v>-13</v>
      </c>
      <c r="BW12">
        <f>(RANK(_calc_라운드기준!AD12,_calc_라운드기준!$B12:$AT12,0)+COUNTIFS(_calc_라운드기준!$B12:$AT12,_calc_라운드기준!AD12,$B$1:$AT$1,"&lt;"&amp;29))-(RANK(AD12,$B12:$AT12,0)+COUNTIFS($B12:$AT12,AD12,$B$1:$AT$1,"&lt;"&amp;29))</f>
        <v>-10</v>
      </c>
      <c r="BX12">
        <f>(RANK(_calc_라운드기준!AE12,_calc_라운드기준!$B12:$AT12,0)+COUNTIFS(_calc_라운드기준!$B12:$AT12,_calc_라운드기준!AE12,$B$1:$AT$1,"&lt;"&amp;30))-(RANK(AE12,$B12:$AT12,0)+COUNTIFS($B12:$AT12,AE12,$B$1:$AT$1,"&lt;"&amp;30))</f>
        <v>5</v>
      </c>
      <c r="BY12">
        <f>(RANK(_calc_라운드기준!AF12,_calc_라운드기준!$B12:$AT12,0)+COUNTIFS(_calc_라운드기준!$B12:$AT12,_calc_라운드기준!AF12,$B$1:$AT$1,"&lt;"&amp;31))-(RANK(AF12,$B12:$AT12,0)+COUNTIFS($B12:$AT12,AF12,$B$1:$AT$1,"&lt;"&amp;31))</f>
        <v>-12</v>
      </c>
      <c r="BZ12">
        <f>(RANK(_calc_라운드기준!AG12,_calc_라운드기준!$B12:$AT12,0)+COUNTIFS(_calc_라운드기준!$B12:$AT12,_calc_라운드기준!AG12,$B$1:$AT$1,"&lt;"&amp;32))-(RANK(AG12,$B12:$AT12,0)+COUNTIFS($B12:$AT12,AG12,$B$1:$AT$1,"&lt;"&amp;32))</f>
        <v>-9</v>
      </c>
      <c r="CA12">
        <f>(RANK(_calc_라운드기준!AH12,_calc_라운드기준!$B12:$AT12,0)+COUNTIFS(_calc_라운드기준!$B12:$AT12,_calc_라운드기준!AH12,$B$1:$AT$1,"&lt;"&amp;33))-(RANK(AH12,$B12:$AT12,0)+COUNTIFS($B12:$AT12,AH12,$B$1:$AT$1,"&lt;"&amp;33))</f>
        <v>13</v>
      </c>
      <c r="CB12">
        <f>(RANK(_calc_라운드기준!AI12,_calc_라운드기준!$B12:$AT12,0)+COUNTIFS(_calc_라운드기준!$B12:$AT12,_calc_라운드기준!AI12,$B$1:$AT$1,"&lt;"&amp;34))-(RANK(AI12,$B12:$AT12,0)+COUNTIFS($B12:$AT12,AI12,$B$1:$AT$1,"&lt;"&amp;34))</f>
        <v>10</v>
      </c>
      <c r="CC12">
        <f>(RANK(_calc_라운드기준!AJ12,_calc_라운드기준!$B12:$AT12,0)+COUNTIFS(_calc_라운드기준!$B12:$AT12,_calc_라운드기준!AJ12,$B$1:$AT$1,"&lt;"&amp;35))-(RANK(AJ12,$B12:$AT12,0)+COUNTIFS($B12:$AT12,AJ12,$B$1:$AT$1,"&lt;"&amp;35))</f>
        <v>26</v>
      </c>
      <c r="CD12">
        <f>(RANK(_calc_라운드기준!AK12,_calc_라운드기준!$B12:$AT12,0)+COUNTIFS(_calc_라운드기준!$B12:$AT12,_calc_라운드기준!AK12,$B$1:$AT$1,"&lt;"&amp;36))-(RANK(AK12,$B12:$AT12,0)+COUNTIFS($B12:$AT12,AK12,$B$1:$AT$1,"&lt;"&amp;36))</f>
        <v>-1</v>
      </c>
      <c r="CE12">
        <f>(RANK(_calc_라운드기준!AL12,_calc_라운드기준!$B12:$AT12,0)+COUNTIFS(_calc_라운드기준!$B12:$AT12,_calc_라운드기준!AL12,$B$1:$AT$1,"&lt;"&amp;37))-(RANK(AL12,$B12:$AT12,0)+COUNTIFS($B12:$AT12,AL12,$B$1:$AT$1,"&lt;"&amp;37))</f>
        <v>4</v>
      </c>
      <c r="CF12">
        <f>(RANK(_calc_라운드기준!AM12,_calc_라운드기준!$B12:$AT12,0)+COUNTIFS(_calc_라운드기준!$B12:$AT12,_calc_라운드기준!AM12,$B$1:$AT$1,"&lt;"&amp;38))-(RANK(AM12,$B12:$AT12,0)+COUNTIFS($B12:$AT12,AM12,$B$1:$AT$1,"&lt;"&amp;38))</f>
        <v>12</v>
      </c>
      <c r="CG12">
        <f>(RANK(_calc_라운드기준!AN12,_calc_라운드기준!$B12:$AT12,0)+COUNTIFS(_calc_라운드기준!$B12:$AT12,_calc_라운드기준!AN12,$B$1:$AT$1,"&lt;"&amp;39))-(RANK(AN12,$B12:$AT12,0)+COUNTIFS($B12:$AT12,AN12,$B$1:$AT$1,"&lt;"&amp;39))</f>
        <v>-5</v>
      </c>
      <c r="CH12">
        <f>(RANK(_calc_라운드기준!AO12,_calc_라운드기준!$B12:$AT12,0)+COUNTIFS(_calc_라운드기준!$B12:$AT12,_calc_라운드기준!AO12,$B$1:$AT$1,"&lt;"&amp;40))-(RANK(AO12,$B12:$AT12,0)+COUNTIFS($B12:$AT12,AO12,$B$1:$AT$1,"&lt;"&amp;40))</f>
        <v>1</v>
      </c>
      <c r="CI12">
        <f>(RANK(_calc_라운드기준!AP12,_calc_라운드기준!$B12:$AT12,0)+COUNTIFS(_calc_라운드기준!$B12:$AT12,_calc_라운드기준!AP12,$B$1:$AT$1,"&lt;"&amp;41))-(RANK(AP12,$B12:$AT12,0)+COUNTIFS($B12:$AT12,AP12,$B$1:$AT$1,"&lt;"&amp;41))</f>
        <v>-11</v>
      </c>
      <c r="CJ12">
        <f>(RANK(_calc_라운드기준!AQ12,_calc_라운드기준!$B12:$AT12,0)+COUNTIFS(_calc_라운드기준!$B12:$AT12,_calc_라운드기준!AQ12,$B$1:$AT$1,"&lt;"&amp;42))-(RANK(AQ12,$B12:$AT12,0)+COUNTIFS($B12:$AT12,AQ12,$B$1:$AT$1,"&lt;"&amp;42))</f>
        <v>5</v>
      </c>
      <c r="CK12">
        <f>(RANK(_calc_라운드기준!AR12,_calc_라운드기준!$B12:$AT12,0)+COUNTIFS(_calc_라운드기준!$B12:$AT12,_calc_라운드기준!AR12,$B$1:$AT$1,"&lt;"&amp;43))-(RANK(AR12,$B12:$AT12,0)+COUNTIFS($B12:$AT12,AR12,$B$1:$AT$1,"&lt;"&amp;43))</f>
        <v>1</v>
      </c>
      <c r="CL12">
        <f>(RANK(_calc_라운드기준!AS12,_calc_라운드기준!$B12:$AT12,0)+COUNTIFS(_calc_라운드기준!$B12:$AT12,_calc_라운드기준!AS12,$B$1:$AT$1,"&lt;"&amp;44))-(RANK(AS12,$B12:$AT12,0)+COUNTIFS($B12:$AT12,AS12,$B$1:$AT$1,"&lt;"&amp;44))</f>
        <v>12</v>
      </c>
      <c r="CM12">
        <f>(RANK(_calc_라운드기준!AT12,_calc_라운드기준!$B12:$AT12,0)+COUNTIFS(_calc_라운드기준!$B12:$AT12,_calc_라운드기준!AT12,$B$1:$AT$1,"&lt;"&amp;45))-(RANK(AT12,$B12:$AT12,0)+COUNTIFS($B12:$AT12,AT12,$B$1:$AT$1,"&lt;"&amp;45))</f>
        <v>13</v>
      </c>
      <c r="CN12">
        <f t="shared" si="0"/>
        <v>43</v>
      </c>
      <c r="CO12">
        <f t="shared" si="1"/>
        <v>38</v>
      </c>
      <c r="CP12">
        <f t="shared" si="2"/>
        <v>14</v>
      </c>
      <c r="CQ12">
        <f t="shared" si="3"/>
        <v>41</v>
      </c>
      <c r="CR12">
        <f t="shared" si="4"/>
        <v>29</v>
      </c>
      <c r="CS12">
        <f t="shared" si="5"/>
        <v>6</v>
      </c>
      <c r="CT12">
        <f t="shared" si="6"/>
        <v>1</v>
      </c>
      <c r="CU12">
        <f t="shared" si="7"/>
        <v>45</v>
      </c>
      <c r="CV12">
        <f t="shared" si="8"/>
        <v>42</v>
      </c>
      <c r="CW12">
        <f t="shared" si="9"/>
        <v>25</v>
      </c>
      <c r="CX12">
        <f t="shared" si="10"/>
        <v>13</v>
      </c>
      <c r="CY12">
        <f t="shared" si="11"/>
        <v>7</v>
      </c>
      <c r="CZ12">
        <f t="shared" si="12"/>
        <v>15</v>
      </c>
      <c r="DA12">
        <f t="shared" si="13"/>
        <v>5</v>
      </c>
      <c r="DB12">
        <f t="shared" si="14"/>
        <v>40</v>
      </c>
      <c r="DC12">
        <f t="shared" si="15"/>
        <v>21</v>
      </c>
      <c r="DD12">
        <f t="shared" si="16"/>
        <v>30</v>
      </c>
      <c r="DE12">
        <f t="shared" si="17"/>
        <v>3</v>
      </c>
      <c r="DF12">
        <f t="shared" si="18"/>
        <v>39</v>
      </c>
      <c r="DG12">
        <f t="shared" si="19"/>
        <v>23</v>
      </c>
      <c r="DH12">
        <f t="shared" si="20"/>
        <v>2</v>
      </c>
      <c r="DI12">
        <f t="shared" si="21"/>
        <v>26</v>
      </c>
      <c r="DJ12">
        <f t="shared" si="22"/>
        <v>34</v>
      </c>
      <c r="DK12">
        <f t="shared" si="23"/>
        <v>24</v>
      </c>
      <c r="DL12">
        <f t="shared" si="24"/>
        <v>44</v>
      </c>
      <c r="DM12">
        <f t="shared" si="25"/>
        <v>28</v>
      </c>
      <c r="DN12">
        <f t="shared" si="26"/>
        <v>31</v>
      </c>
      <c r="DO12">
        <f t="shared" si="27"/>
        <v>37</v>
      </c>
      <c r="DP12">
        <f t="shared" si="28"/>
        <v>33</v>
      </c>
      <c r="DQ12">
        <f t="shared" si="29"/>
        <v>16</v>
      </c>
      <c r="DR12">
        <f t="shared" si="30"/>
        <v>36</v>
      </c>
      <c r="DS12">
        <f t="shared" si="31"/>
        <v>32</v>
      </c>
      <c r="DT12">
        <f t="shared" si="32"/>
        <v>8</v>
      </c>
      <c r="DU12">
        <f t="shared" si="33"/>
        <v>12</v>
      </c>
      <c r="DV12">
        <f t="shared" si="34"/>
        <v>4</v>
      </c>
      <c r="DW12">
        <f t="shared" si="35"/>
        <v>22</v>
      </c>
      <c r="DX12">
        <f t="shared" si="36"/>
        <v>18</v>
      </c>
      <c r="DY12">
        <f t="shared" si="37"/>
        <v>10</v>
      </c>
      <c r="DZ12">
        <f t="shared" si="38"/>
        <v>27</v>
      </c>
      <c r="EA12">
        <f t="shared" si="39"/>
        <v>19</v>
      </c>
      <c r="EB12">
        <f t="shared" si="40"/>
        <v>35</v>
      </c>
      <c r="EC12">
        <f t="shared" si="41"/>
        <v>17</v>
      </c>
      <c r="ED12">
        <f t="shared" si="42"/>
        <v>20</v>
      </c>
      <c r="EE12">
        <f t="shared" si="43"/>
        <v>11</v>
      </c>
      <c r="EF12">
        <f t="shared" si="44"/>
        <v>9</v>
      </c>
    </row>
    <row r="13" spans="1:136" ht="16.5" customHeight="1">
      <c r="A13">
        <f>_calc_라운드기준!A13</f>
        <v>1233</v>
      </c>
      <c r="B13">
        <f>INDEX(_calc_누적빈도!B:B,$A13)-INDEX(_calc_누적빈도!B:B,$A13-기준350회_후보!$B$1)</f>
        <v>45</v>
      </c>
      <c r="C13">
        <f>INDEX(_calc_누적빈도!C:C,$A13)-INDEX(_calc_누적빈도!C:C,$A13-기준350회_후보!$B$1)</f>
        <v>38</v>
      </c>
      <c r="D13">
        <f>INDEX(_calc_누적빈도!D:D,$A13)-INDEX(_calc_누적빈도!D:D,$A13-기준350회_후보!$B$1)</f>
        <v>58</v>
      </c>
      <c r="E13">
        <f>INDEX(_calc_누적빈도!E:E,$A13)-INDEX(_calc_누적빈도!E:E,$A13-기준350회_후보!$B$1)</f>
        <v>43</v>
      </c>
      <c r="F13">
        <f>INDEX(_calc_누적빈도!F:F,$A13)-INDEX(_calc_누적빈도!F:F,$A13-기준350회_후보!$B$1)</f>
        <v>31</v>
      </c>
      <c r="G13">
        <f>INDEX(_calc_누적빈도!G:G,$A13)-INDEX(_calc_누적빈도!G:G,$A13-기준350회_후보!$B$1)</f>
        <v>54</v>
      </c>
      <c r="H13">
        <f>INDEX(_calc_누적빈도!H:H,$A13)-INDEX(_calc_누적빈도!H:H,$A13-기준350회_후보!$B$1)</f>
        <v>52</v>
      </c>
      <c r="I13">
        <f>INDEX(_calc_누적빈도!I:I,$A13)-INDEX(_calc_누적빈도!I:I,$A13-기준350회_후보!$B$1)</f>
        <v>38</v>
      </c>
      <c r="J13">
        <f>INDEX(_calc_누적빈도!J:J,$A13)-INDEX(_calc_누적빈도!J:J,$A13-기준350회_후보!$B$1)</f>
        <v>46</v>
      </c>
      <c r="K13">
        <f>INDEX(_calc_누적빈도!K:K,$A13)-INDEX(_calc_누적빈도!K:K,$A13-기준350회_후보!$B$1)</f>
        <v>36</v>
      </c>
      <c r="L13">
        <f>INDEX(_calc_누적빈도!L:L,$A13)-INDEX(_calc_누적빈도!L:L,$A13-기준350회_후보!$B$1)</f>
        <v>43</v>
      </c>
      <c r="M13">
        <f>INDEX(_calc_누적빈도!M:M,$A13)-INDEX(_calc_누적빈도!M:M,$A13-기준350회_후보!$B$1)</f>
        <v>53</v>
      </c>
      <c r="N13">
        <f>INDEX(_calc_누적빈도!N:N,$A13)-INDEX(_calc_누적빈도!N:N,$A13-기준350회_후보!$B$1)</f>
        <v>55</v>
      </c>
      <c r="O13">
        <f>INDEX(_calc_누적빈도!O:O,$A13)-INDEX(_calc_누적빈도!O:O,$A13-기준350회_후보!$B$1)</f>
        <v>48</v>
      </c>
      <c r="P13">
        <f>INDEX(_calc_누적빈도!P:P,$A13)-INDEX(_calc_누적빈도!P:P,$A13-기준350회_후보!$B$1)</f>
        <v>48</v>
      </c>
      <c r="Q13">
        <f>INDEX(_calc_누적빈도!Q:Q,$A13)-INDEX(_calc_누적빈도!Q:Q,$A13-기준350회_후보!$B$1)</f>
        <v>55</v>
      </c>
      <c r="R13">
        <f>INDEX(_calc_누적빈도!R:R,$A13)-INDEX(_calc_누적빈도!R:R,$A13-기준350회_후보!$B$1)</f>
        <v>43</v>
      </c>
      <c r="S13">
        <f>INDEX(_calc_누적빈도!S:S,$A13)-INDEX(_calc_누적빈도!S:S,$A13-기준350회_후보!$B$1)</f>
        <v>51</v>
      </c>
      <c r="T13">
        <f>INDEX(_calc_누적빈도!T:T,$A13)-INDEX(_calc_누적빈도!T:T,$A13-기준350회_후보!$B$1)</f>
        <v>46</v>
      </c>
      <c r="U13">
        <f>INDEX(_calc_누적빈도!U:U,$A13)-INDEX(_calc_누적빈도!U:U,$A13-기준350회_후보!$B$1)</f>
        <v>43</v>
      </c>
      <c r="V13">
        <f>INDEX(_calc_누적빈도!V:V,$A13)-INDEX(_calc_누적빈도!V:V,$A13-기준350회_후보!$B$1)</f>
        <v>50</v>
      </c>
      <c r="W13">
        <f>INDEX(_calc_누적빈도!W:W,$A13)-INDEX(_calc_누적빈도!W:W,$A13-기준350회_후보!$B$1)</f>
        <v>48</v>
      </c>
      <c r="X13">
        <f>INDEX(_calc_누적빈도!X:X,$A13)-INDEX(_calc_누적빈도!X:X,$A13-기준350회_후보!$B$1)</f>
        <v>45</v>
      </c>
      <c r="Y13">
        <f>INDEX(_calc_누적빈도!Y:Y,$A13)-INDEX(_calc_누적빈도!Y:Y,$A13-기준350회_후보!$B$1)</f>
        <v>49</v>
      </c>
      <c r="Z13">
        <f>INDEX(_calc_누적빈도!Z:Z,$A13)-INDEX(_calc_누적빈도!Z:Z,$A13-기준350회_후보!$B$1)</f>
        <v>36</v>
      </c>
      <c r="AA13">
        <f>INDEX(_calc_누적빈도!AA:AA,$A13)-INDEX(_calc_누적빈도!AA:AA,$A13-기준350회_후보!$B$1)</f>
        <v>46</v>
      </c>
      <c r="AB13">
        <f>INDEX(_calc_누적빈도!AB:AB,$A13)-INDEX(_calc_누적빈도!AB:AB,$A13-기준350회_후보!$B$1)</f>
        <v>52</v>
      </c>
      <c r="AC13">
        <f>INDEX(_calc_누적빈도!AC:AC,$A13)-INDEX(_calc_누적빈도!AC:AC,$A13-기준350회_후보!$B$1)</f>
        <v>49</v>
      </c>
      <c r="AD13">
        <f>INDEX(_calc_누적빈도!AD:AD,$A13)-INDEX(_calc_누적빈도!AD:AD,$A13-기준350회_후보!$B$1)</f>
        <v>48</v>
      </c>
      <c r="AE13">
        <f>INDEX(_calc_누적빈도!AE:AE,$A13)-INDEX(_calc_누적빈도!AE:AE,$A13-기준350회_후보!$B$1)</f>
        <v>49</v>
      </c>
      <c r="AF13">
        <f>INDEX(_calc_누적빈도!AF:AF,$A13)-INDEX(_calc_누적빈도!AF:AF,$A13-기준350회_후보!$B$1)</f>
        <v>49</v>
      </c>
      <c r="AG13">
        <f>INDEX(_calc_누적빈도!AG:AG,$A13)-INDEX(_calc_누적빈도!AG:AG,$A13-기준350회_후보!$B$1)</f>
        <v>42</v>
      </c>
      <c r="AH13">
        <f>INDEX(_calc_누적빈도!AH:AH,$A13)-INDEX(_calc_누적빈도!AH:AH,$A13-기준350회_후보!$B$1)</f>
        <v>50</v>
      </c>
      <c r="AI13">
        <f>INDEX(_calc_누적빈도!AI:AI,$A13)-INDEX(_calc_누적빈도!AI:AI,$A13-기준350회_후보!$B$1)</f>
        <v>44</v>
      </c>
      <c r="AJ13">
        <f>INDEX(_calc_누적빈도!AJ:AJ,$A13)-INDEX(_calc_누적빈도!AJ:AJ,$A13-기준350회_후보!$B$1)</f>
        <v>54</v>
      </c>
      <c r="AK13">
        <f>INDEX(_calc_누적빈도!AK:AK,$A13)-INDEX(_calc_누적빈도!AK:AK,$A13-기준350회_후보!$B$1)</f>
        <v>48</v>
      </c>
      <c r="AL13">
        <f>INDEX(_calc_누적빈도!AL:AL,$A13)-INDEX(_calc_누적빈도!AL:AL,$A13-기준350회_후보!$B$1)</f>
        <v>53</v>
      </c>
      <c r="AM13">
        <f>INDEX(_calc_누적빈도!AM:AM,$A13)-INDEX(_calc_누적빈도!AM:AM,$A13-기준350회_후보!$B$1)</f>
        <v>56</v>
      </c>
      <c r="AN13">
        <f>INDEX(_calc_누적빈도!AN:AN,$A13)-INDEX(_calc_누적빈도!AN:AN,$A13-기준350회_후보!$B$1)</f>
        <v>43</v>
      </c>
      <c r="AO13">
        <f>INDEX(_calc_누적빈도!AO:AO,$A13)-INDEX(_calc_누적빈도!AO:AO,$A13-기준350회_후보!$B$1)</f>
        <v>43</v>
      </c>
      <c r="AP13">
        <f>INDEX(_calc_누적빈도!AP:AP,$A13)-INDEX(_calc_누적빈도!AP:AP,$A13-기준350회_후보!$B$1)</f>
        <v>44</v>
      </c>
      <c r="AQ13">
        <f>INDEX(_calc_누적빈도!AQ:AQ,$A13)-INDEX(_calc_누적빈도!AQ:AQ,$A13-기준350회_후보!$B$1)</f>
        <v>45</v>
      </c>
      <c r="AR13">
        <f>INDEX(_calc_누적빈도!AR:AR,$A13)-INDEX(_calc_누적빈도!AR:AR,$A13-기준350회_후보!$B$1)</f>
        <v>32</v>
      </c>
      <c r="AS13">
        <f>INDEX(_calc_누적빈도!AS:AS,$A13)-INDEX(_calc_누적빈도!AS:AS,$A13-기준350회_후보!$B$1)</f>
        <v>48</v>
      </c>
      <c r="AT13">
        <f>INDEX(_calc_누적빈도!AT:AT,$A13)-INDEX(_calc_누적빈도!AT:AT,$A13-기준350회_후보!$B$1)</f>
        <v>51</v>
      </c>
      <c r="AU13">
        <f>(RANK(_calc_라운드기준!B13,_calc_라운드기준!$B13:$AT13,0)+COUNTIFS(_calc_라운드기준!$B13:$AT13,_calc_라운드기준!B13,$B$1:$AT$1,"&lt;"&amp;1))-(RANK(B13,$B13:$AT13,0)+COUNTIFS($B13:$AT13,B13,$B$1:$AT$1,"&lt;"&amp;1))</f>
        <v>-22</v>
      </c>
      <c r="AV13">
        <f>(RANK(_calc_라운드기준!C13,_calc_라운드기준!$B13:$AT13,0)+COUNTIFS(_calc_라운드기준!$B13:$AT13,_calc_라운드기준!C13,$B$1:$AT$1,"&lt;"&amp;2))-(RANK(C13,$B13:$AT13,0)+COUNTIFS($B13:$AT13,C13,$B$1:$AT$1,"&lt;"&amp;2))</f>
        <v>-6</v>
      </c>
      <c r="AW13">
        <f>(RANK(_calc_라운드기준!D13,_calc_라운드기준!$B13:$AT13,0)+COUNTIFS(_calc_라운드기준!$B13:$AT13,_calc_라운드기준!D13,$B$1:$AT$1,"&lt;"&amp;3))-(RANK(D13,$B13:$AT13,0)+COUNTIFS($B13:$AT13,D13,$B$1:$AT$1,"&lt;"&amp;3))</f>
        <v>6</v>
      </c>
      <c r="AX13">
        <f>(RANK(_calc_라운드기준!E13,_calc_라운드기준!$B13:$AT13,0)+COUNTIFS(_calc_라운드기준!$B13:$AT13,_calc_라운드기준!E13,$B$1:$AT$1,"&lt;"&amp;4))-(RANK(E13,$B13:$AT13,0)+COUNTIFS($B13:$AT13,E13,$B$1:$AT$1,"&lt;"&amp;4))</f>
        <v>-25</v>
      </c>
      <c r="AY13">
        <f>(RANK(_calc_라운드기준!F13,_calc_라운드기준!$B13:$AT13,0)+COUNTIFS(_calc_라운드기준!$B13:$AT13,_calc_라운드기준!F13,$B$1:$AT$1,"&lt;"&amp;5))-(RANK(F13,$B13:$AT13,0)+COUNTIFS($B13:$AT13,F13,$B$1:$AT$1,"&lt;"&amp;5))</f>
        <v>-10</v>
      </c>
      <c r="AZ13">
        <f>(RANK(_calc_라운드기준!G13,_calc_라운드기준!$B13:$AT13,0)+COUNTIFS(_calc_라운드기준!$B13:$AT13,_calc_라운드기준!G13,$B$1:$AT$1,"&lt;"&amp;6))-(RANK(G13,$B13:$AT13,0)+COUNTIFS($B13:$AT13,G13,$B$1:$AT$1,"&lt;"&amp;6))</f>
        <v>20</v>
      </c>
      <c r="BA13">
        <f>(RANK(_calc_라운드기준!H13,_calc_라운드기준!$B13:$AT13,0)+COUNTIFS(_calc_라운드기준!$B13:$AT13,_calc_라운드기준!H13,$B$1:$AT$1,"&lt;"&amp;7))-(RANK(H13,$B13:$AT13,0)+COUNTIFS($B13:$AT13,H13,$B$1:$AT$1,"&lt;"&amp;7))</f>
        <v>31</v>
      </c>
      <c r="BB13">
        <f>(RANK(_calc_라운드기준!I13,_calc_라운드기준!$B13:$AT13,0)+COUNTIFS(_calc_라운드기준!$B13:$AT13,_calc_라운드기준!I13,$B$1:$AT$1,"&lt;"&amp;8))-(RANK(I13,$B13:$AT13,0)+COUNTIFS($B13:$AT13,I13,$B$1:$AT$1,"&lt;"&amp;8))</f>
        <v>-24</v>
      </c>
      <c r="BC13">
        <f>(RANK(_calc_라운드기준!J13,_calc_라운드기준!$B13:$AT13,0)+COUNTIFS(_calc_라운드기준!$B13:$AT13,_calc_라운드기준!J13,$B$1:$AT$1,"&lt;"&amp;9))-(RANK(J13,$B13:$AT13,0)+COUNTIFS($B13:$AT13,J13,$B$1:$AT$1,"&lt;"&amp;9))</f>
        <v>-16</v>
      </c>
      <c r="BD13">
        <f>(RANK(_calc_라운드기준!K13,_calc_라운드기준!$B13:$AT13,0)+COUNTIFS(_calc_라운드기준!$B13:$AT13,_calc_라운드기준!K13,$B$1:$AT$1,"&lt;"&amp;10))-(RANK(K13,$B13:$AT13,0)+COUNTIFS($B13:$AT13,K13,$B$1:$AT$1,"&lt;"&amp;10))</f>
        <v>-6</v>
      </c>
      <c r="BE13">
        <f>(RANK(_calc_라운드기준!L13,_calc_라운드기준!$B13:$AT13,0)+COUNTIFS(_calc_라운드기준!$B13:$AT13,_calc_라운드기준!L13,$B$1:$AT$1,"&lt;"&amp;11))-(RANK(L13,$B13:$AT13,0)+COUNTIFS($B13:$AT13,L13,$B$1:$AT$1,"&lt;"&amp;11))</f>
        <v>9</v>
      </c>
      <c r="BF13">
        <f>(RANK(_calc_라운드기준!M13,_calc_라운드기준!$B13:$AT13,0)+COUNTIFS(_calc_라운드기준!$B13:$AT13,_calc_라운드기준!M13,$B$1:$AT$1,"&lt;"&amp;12))-(RANK(M13,$B13:$AT13,0)+COUNTIFS($B13:$AT13,M13,$B$1:$AT$1,"&lt;"&amp;12))</f>
        <v>19</v>
      </c>
      <c r="BG13">
        <f>(RANK(_calc_라운드기준!N13,_calc_라운드기준!$B13:$AT13,0)+COUNTIFS(_calc_라운드기준!$B13:$AT13,_calc_라운드기준!N13,$B$1:$AT$1,"&lt;"&amp;13))-(RANK(N13,$B13:$AT13,0)+COUNTIFS($B13:$AT13,N13,$B$1:$AT$1,"&lt;"&amp;13))</f>
        <v>7</v>
      </c>
      <c r="BH13">
        <f>(RANK(_calc_라운드기준!O13,_calc_라운드기준!$B13:$AT13,0)+COUNTIFS(_calc_라운드기준!$B13:$AT13,_calc_라운드기준!O13,$B$1:$AT$1,"&lt;"&amp;14))-(RANK(O13,$B13:$AT13,0)+COUNTIFS($B13:$AT13,O13,$B$1:$AT$1,"&lt;"&amp;14))</f>
        <v>22</v>
      </c>
      <c r="BI13">
        <f>(RANK(_calc_라운드기준!P13,_calc_라운드기준!$B13:$AT13,0)+COUNTIFS(_calc_라운드기준!$B13:$AT13,_calc_라운드기준!P13,$B$1:$AT$1,"&lt;"&amp;15))-(RANK(P13,$B13:$AT13,0)+COUNTIFS($B13:$AT13,P13,$B$1:$AT$1,"&lt;"&amp;15))</f>
        <v>-17</v>
      </c>
      <c r="BJ13">
        <f>(RANK(_calc_라운드기준!Q13,_calc_라운드기준!$B13:$AT13,0)+COUNTIFS(_calc_라운드기준!$B13:$AT13,_calc_라운드기준!Q13,$B$1:$AT$1,"&lt;"&amp;16))-(RANK(Q13,$B13:$AT13,0)+COUNTIFS($B13:$AT13,Q13,$B$1:$AT$1,"&lt;"&amp;16))</f>
        <v>0</v>
      </c>
      <c r="BK13">
        <f>(RANK(_calc_라운드기준!R13,_calc_라운드기준!$B13:$AT13,0)+COUNTIFS(_calc_라운드기준!$B13:$AT13,_calc_라운드기준!R13,$B$1:$AT$1,"&lt;"&amp;17))-(RANK(R13,$B13:$AT13,0)+COUNTIFS($B13:$AT13,R13,$B$1:$AT$1,"&lt;"&amp;17))</f>
        <v>-17</v>
      </c>
      <c r="BL13">
        <f>(RANK(_calc_라운드기준!S13,_calc_라운드기준!$B13:$AT13,0)+COUNTIFS(_calc_라운드기준!$B13:$AT13,_calc_라운드기준!S13,$B$1:$AT$1,"&lt;"&amp;18))-(RANK(S13,$B13:$AT13,0)+COUNTIFS($B13:$AT13,S13,$B$1:$AT$1,"&lt;"&amp;18))</f>
        <v>26</v>
      </c>
      <c r="BM13">
        <f>(RANK(_calc_라운드기준!T13,_calc_라운드기준!$B13:$AT13,0)+COUNTIFS(_calc_라운드기준!$B13:$AT13,_calc_라운드기준!T13,$B$1:$AT$1,"&lt;"&amp;19))-(RANK(T13,$B13:$AT13,0)+COUNTIFS($B13:$AT13,T13,$B$1:$AT$1,"&lt;"&amp;19))</f>
        <v>-15</v>
      </c>
      <c r="BN13">
        <f>(RANK(_calc_라운드기준!U13,_calc_라운드기준!$B13:$AT13,0)+COUNTIFS(_calc_라운드기준!$B13:$AT13,_calc_라운드기준!U13,$B$1:$AT$1,"&lt;"&amp;20))-(RANK(U13,$B13:$AT13,0)+COUNTIFS($B13:$AT13,U13,$B$1:$AT$1,"&lt;"&amp;20))</f>
        <v>2</v>
      </c>
      <c r="BO13">
        <f>(RANK(_calc_라운드기준!V13,_calc_라운드기준!$B13:$AT13,0)+COUNTIFS(_calc_라운드기준!$B13:$AT13,_calc_라운드기준!V13,$B$1:$AT$1,"&lt;"&amp;21))-(RANK(V13,$B13:$AT13,0)+COUNTIFS($B13:$AT13,V13,$B$1:$AT$1,"&lt;"&amp;21))</f>
        <v>31</v>
      </c>
      <c r="BP13">
        <f>(RANK(_calc_라운드기준!W13,_calc_라운드기준!$B13:$AT13,0)+COUNTIFS(_calc_라운드기준!$B13:$AT13,_calc_라운드기준!W13,$B$1:$AT$1,"&lt;"&amp;22))-(RANK(W13,$B13:$AT13,0)+COUNTIFS($B13:$AT13,W13,$B$1:$AT$1,"&lt;"&amp;22))</f>
        <v>-2</v>
      </c>
      <c r="BQ13">
        <f>(RANK(_calc_라운드기준!X13,_calc_라운드기준!$B13:$AT13,0)+COUNTIFS(_calc_라운드기준!$B13:$AT13,_calc_라운드기준!X13,$B$1:$AT$1,"&lt;"&amp;23))-(RANK(X13,$B13:$AT13,0)+COUNTIFS($B13:$AT13,X13,$B$1:$AT$1,"&lt;"&amp;23))</f>
        <v>-17</v>
      </c>
      <c r="BR13">
        <f>(RANK(_calc_라운드기준!Y13,_calc_라운드기준!$B13:$AT13,0)+COUNTIFS(_calc_라운드기준!$B13:$AT13,_calc_라운드기준!Y13,$B$1:$AT$1,"&lt;"&amp;24))-(RANK(Y13,$B13:$AT13,0)+COUNTIFS($B13:$AT13,Y13,$B$1:$AT$1,"&lt;"&amp;24))</f>
        <v>-2</v>
      </c>
      <c r="BS13">
        <f>(RANK(_calc_라운드기준!Z13,_calc_라운드기준!$B13:$AT13,0)+COUNTIFS(_calc_라운드기준!$B13:$AT13,_calc_라운드기준!Z13,$B$1:$AT$1,"&lt;"&amp;25))-(RANK(Z13,$B13:$AT13,0)+COUNTIFS($B13:$AT13,Z13,$B$1:$AT$1,"&lt;"&amp;25))</f>
        <v>-16</v>
      </c>
      <c r="BT13">
        <f>(RANK(_calc_라운드기준!AA13,_calc_라운드기준!$B13:$AT13,0)+COUNTIFS(_calc_라운드기준!$B13:$AT13,_calc_라운드기준!AA13,$B$1:$AT$1,"&lt;"&amp;26))-(RANK(AA13,$B13:$AT13,0)+COUNTIFS($B13:$AT13,AA13,$B$1:$AT$1,"&lt;"&amp;26))</f>
        <v>-7</v>
      </c>
      <c r="BU13">
        <f>(RANK(_calc_라운드기준!AB13,_calc_라운드기준!$B13:$AT13,0)+COUNTIFS(_calc_라운드기준!$B13:$AT13,_calc_라운드기준!AB13,$B$1:$AT$1,"&lt;"&amp;27))-(RANK(AB13,$B13:$AT13,0)+COUNTIFS($B13:$AT13,AB13,$B$1:$AT$1,"&lt;"&amp;27))</f>
        <v>-9</v>
      </c>
      <c r="BV13">
        <f>(RANK(_calc_라운드기준!AC13,_calc_라운드기준!$B13:$AT13,0)+COUNTIFS(_calc_라운드기준!$B13:$AT13,_calc_라운드기준!AC13,$B$1:$AT$1,"&lt;"&amp;28))-(RANK(AC13,$B13:$AT13,0)+COUNTIFS($B13:$AT13,AC13,$B$1:$AT$1,"&lt;"&amp;28))</f>
        <v>-14</v>
      </c>
      <c r="BW13">
        <f>(RANK(_calc_라운드기준!AD13,_calc_라운드기준!$B13:$AT13,0)+COUNTIFS(_calc_라운드기준!$B13:$AT13,_calc_라운드기준!AD13,$B$1:$AT$1,"&lt;"&amp;29))-(RANK(AD13,$B13:$AT13,0)+COUNTIFS($B13:$AT13,AD13,$B$1:$AT$1,"&lt;"&amp;29))</f>
        <v>-8</v>
      </c>
      <c r="BX13">
        <f>(RANK(_calc_라운드기준!AE13,_calc_라운드기준!$B13:$AT13,0)+COUNTIFS(_calc_라운드기준!$B13:$AT13,_calc_라운드기준!AE13,$B$1:$AT$1,"&lt;"&amp;30))-(RANK(AE13,$B13:$AT13,0)+COUNTIFS($B13:$AT13,AE13,$B$1:$AT$1,"&lt;"&amp;30))</f>
        <v>4</v>
      </c>
      <c r="BY13">
        <f>(RANK(_calc_라운드기준!AF13,_calc_라운드기준!$B13:$AT13,0)+COUNTIFS(_calc_라운드기준!$B13:$AT13,_calc_라운드기준!AF13,$B$1:$AT$1,"&lt;"&amp;31))-(RANK(AF13,$B13:$AT13,0)+COUNTIFS($B13:$AT13,AF13,$B$1:$AT$1,"&lt;"&amp;31))</f>
        <v>-13</v>
      </c>
      <c r="BZ13">
        <f>(RANK(_calc_라운드기준!AG13,_calc_라운드기준!$B13:$AT13,0)+COUNTIFS(_calc_라운드기준!$B13:$AT13,_calc_라운드기준!AG13,$B$1:$AT$1,"&lt;"&amp;32))-(RANK(AG13,$B13:$AT13,0)+COUNTIFS($B13:$AT13,AG13,$B$1:$AT$1,"&lt;"&amp;32))</f>
        <v>-11</v>
      </c>
      <c r="CA13">
        <f>(RANK(_calc_라운드기준!AH13,_calc_라운드기준!$B13:$AT13,0)+COUNTIFS(_calc_라운드기준!$B13:$AT13,_calc_라운드기준!AH13,$B$1:$AT$1,"&lt;"&amp;33))-(RANK(AH13,$B13:$AT13,0)+COUNTIFS($B13:$AT13,AH13,$B$1:$AT$1,"&lt;"&amp;33))</f>
        <v>15</v>
      </c>
      <c r="CB13">
        <f>(RANK(_calc_라운드기준!AI13,_calc_라운드기준!$B13:$AT13,0)+COUNTIFS(_calc_라운드기준!$B13:$AT13,_calc_라운드기준!AI13,$B$1:$AT$1,"&lt;"&amp;34))-(RANK(AI13,$B13:$AT13,0)+COUNTIFS($B13:$AT13,AI13,$B$1:$AT$1,"&lt;"&amp;34))</f>
        <v>11</v>
      </c>
      <c r="CC13">
        <f>(RANK(_calc_라운드기준!AJ13,_calc_라운드기준!$B13:$AT13,0)+COUNTIFS(_calc_라운드기준!$B13:$AT13,_calc_라운드기준!AJ13,$B$1:$AT$1,"&lt;"&amp;35))-(RANK(AJ13,$B13:$AT13,0)+COUNTIFS($B13:$AT13,AJ13,$B$1:$AT$1,"&lt;"&amp;35))</f>
        <v>24</v>
      </c>
      <c r="CD13">
        <f>(RANK(_calc_라운드기준!AK13,_calc_라운드기준!$B13:$AT13,0)+COUNTIFS(_calc_라운드기준!$B13:$AT13,_calc_라운드기준!AK13,$B$1:$AT$1,"&lt;"&amp;36))-(RANK(AK13,$B13:$AT13,0)+COUNTIFS($B13:$AT13,AK13,$B$1:$AT$1,"&lt;"&amp;36))</f>
        <v>-8</v>
      </c>
      <c r="CE13">
        <f>(RANK(_calc_라운드기준!AL13,_calc_라운드기준!$B13:$AT13,0)+COUNTIFS(_calc_라운드기준!$B13:$AT13,_calc_라운드기준!AL13,$B$1:$AT$1,"&lt;"&amp;37))-(RANK(AL13,$B13:$AT13,0)+COUNTIFS($B13:$AT13,AL13,$B$1:$AT$1,"&lt;"&amp;37))</f>
        <v>14</v>
      </c>
      <c r="CF13">
        <f>(RANK(_calc_라운드기준!AM13,_calc_라운드기준!$B13:$AT13,0)+COUNTIFS(_calc_라운드기준!$B13:$AT13,_calc_라운드기준!AM13,$B$1:$AT$1,"&lt;"&amp;38))-(RANK(AM13,$B13:$AT13,0)+COUNTIFS($B13:$AT13,AM13,$B$1:$AT$1,"&lt;"&amp;38))</f>
        <v>14</v>
      </c>
      <c r="CG13">
        <f>(RANK(_calc_라운드기준!AN13,_calc_라운드기준!$B13:$AT13,0)+COUNTIFS(_calc_라운드기준!$B13:$AT13,_calc_라운드기준!AN13,$B$1:$AT$1,"&lt;"&amp;39))-(RANK(AN13,$B13:$AT13,0)+COUNTIFS($B13:$AT13,AN13,$B$1:$AT$1,"&lt;"&amp;39))</f>
        <v>-6</v>
      </c>
      <c r="CH13">
        <f>(RANK(_calc_라운드기준!AO13,_calc_라운드기준!$B13:$AT13,0)+COUNTIFS(_calc_라운드기준!$B13:$AT13,_calc_라운드기준!AO13,$B$1:$AT$1,"&lt;"&amp;40))-(RANK(AO13,$B13:$AT13,0)+COUNTIFS($B13:$AT13,AO13,$B$1:$AT$1,"&lt;"&amp;40))</f>
        <v>1</v>
      </c>
      <c r="CI13">
        <f>(RANK(_calc_라운드기준!AP13,_calc_라운드기준!$B13:$AT13,0)+COUNTIFS(_calc_라운드기준!$B13:$AT13,_calc_라운드기준!AP13,$B$1:$AT$1,"&lt;"&amp;41))-(RANK(AP13,$B13:$AT13,0)+COUNTIFS($B13:$AT13,AP13,$B$1:$AT$1,"&lt;"&amp;41))</f>
        <v>-9</v>
      </c>
      <c r="CJ13">
        <f>(RANK(_calc_라운드기준!AQ13,_calc_라운드기준!$B13:$AT13,0)+COUNTIFS(_calc_라운드기준!$B13:$AT13,_calc_라운드기준!AQ13,$B$1:$AT$1,"&lt;"&amp;42))-(RANK(AQ13,$B13:$AT13,0)+COUNTIFS($B13:$AT13,AQ13,$B$1:$AT$1,"&lt;"&amp;42))</f>
        <v>2</v>
      </c>
      <c r="CK13">
        <f>(RANK(_calc_라운드기준!AR13,_calc_라운드기준!$B13:$AT13,0)+COUNTIFS(_calc_라운드기준!$B13:$AT13,_calc_라운드기준!AR13,$B$1:$AT$1,"&lt;"&amp;43))-(RANK(AR13,$B13:$AT13,0)+COUNTIFS($B13:$AT13,AR13,$B$1:$AT$1,"&lt;"&amp;43))</f>
        <v>1</v>
      </c>
      <c r="CL13">
        <f>(RANK(_calc_라운드기준!AS13,_calc_라운드기준!$B13:$AT13,0)+COUNTIFS(_calc_라운드기준!$B13:$AT13,_calc_라운드기준!AS13,$B$1:$AT$1,"&lt;"&amp;44))-(RANK(AS13,$B13:$AT13,0)+COUNTIFS($B13:$AT13,AS13,$B$1:$AT$1,"&lt;"&amp;44))</f>
        <v>9</v>
      </c>
      <c r="CM13">
        <f>(RANK(_calc_라운드기준!AT13,_calc_라운드기준!$B13:$AT13,0)+COUNTIFS(_calc_라운드기준!$B13:$AT13,_calc_라운드기준!AT13,$B$1:$AT$1,"&lt;"&amp;45))-(RANK(AT13,$B13:$AT13,0)+COUNTIFS($B13:$AT13,AT13,$B$1:$AT$1,"&lt;"&amp;45))</f>
        <v>12</v>
      </c>
      <c r="CN13">
        <f t="shared" si="0"/>
        <v>43</v>
      </c>
      <c r="CO13">
        <f t="shared" si="1"/>
        <v>25</v>
      </c>
      <c r="CP13">
        <f t="shared" si="2"/>
        <v>16</v>
      </c>
      <c r="CQ13">
        <f t="shared" si="3"/>
        <v>45</v>
      </c>
      <c r="CR13">
        <f t="shared" si="4"/>
        <v>33</v>
      </c>
      <c r="CS13">
        <f t="shared" si="5"/>
        <v>6</v>
      </c>
      <c r="CT13">
        <f t="shared" si="6"/>
        <v>1</v>
      </c>
      <c r="CU13">
        <f t="shared" si="7"/>
        <v>44</v>
      </c>
      <c r="CV13">
        <f t="shared" si="8"/>
        <v>38</v>
      </c>
      <c r="CW13">
        <f t="shared" si="9"/>
        <v>26</v>
      </c>
      <c r="CX13">
        <f t="shared" si="10"/>
        <v>13</v>
      </c>
      <c r="CY13">
        <f t="shared" si="11"/>
        <v>7</v>
      </c>
      <c r="CZ13">
        <f t="shared" si="12"/>
        <v>15</v>
      </c>
      <c r="DA13">
        <f t="shared" si="13"/>
        <v>5</v>
      </c>
      <c r="DB13">
        <f t="shared" si="14"/>
        <v>40</v>
      </c>
      <c r="DC13">
        <f t="shared" si="15"/>
        <v>22</v>
      </c>
      <c r="DD13">
        <f t="shared" si="16"/>
        <v>41</v>
      </c>
      <c r="DE13">
        <f t="shared" si="17"/>
        <v>3</v>
      </c>
      <c r="DF13">
        <f t="shared" si="18"/>
        <v>37</v>
      </c>
      <c r="DG13">
        <f t="shared" si="19"/>
        <v>18</v>
      </c>
      <c r="DH13">
        <f t="shared" si="20"/>
        <v>2</v>
      </c>
      <c r="DI13">
        <f t="shared" si="21"/>
        <v>23</v>
      </c>
      <c r="DJ13">
        <f t="shared" si="22"/>
        <v>42</v>
      </c>
      <c r="DK13">
        <f t="shared" si="23"/>
        <v>24</v>
      </c>
      <c r="DL13">
        <f t="shared" si="24"/>
        <v>39</v>
      </c>
      <c r="DM13">
        <f t="shared" si="25"/>
        <v>28</v>
      </c>
      <c r="DN13">
        <f t="shared" si="26"/>
        <v>31</v>
      </c>
      <c r="DO13">
        <f t="shared" si="27"/>
        <v>36</v>
      </c>
      <c r="DP13">
        <f t="shared" si="28"/>
        <v>29</v>
      </c>
      <c r="DQ13">
        <f t="shared" si="29"/>
        <v>17</v>
      </c>
      <c r="DR13">
        <f t="shared" si="30"/>
        <v>35</v>
      </c>
      <c r="DS13">
        <f t="shared" si="31"/>
        <v>34</v>
      </c>
      <c r="DT13">
        <f t="shared" si="32"/>
        <v>8</v>
      </c>
      <c r="DU13">
        <f t="shared" si="33"/>
        <v>12</v>
      </c>
      <c r="DV13">
        <f t="shared" si="34"/>
        <v>4</v>
      </c>
      <c r="DW13">
        <f t="shared" si="35"/>
        <v>30</v>
      </c>
      <c r="DX13">
        <f t="shared" si="36"/>
        <v>9</v>
      </c>
      <c r="DY13">
        <f t="shared" si="37"/>
        <v>10</v>
      </c>
      <c r="DZ13">
        <f t="shared" si="38"/>
        <v>27</v>
      </c>
      <c r="EA13">
        <f t="shared" si="39"/>
        <v>20</v>
      </c>
      <c r="EB13">
        <f t="shared" si="40"/>
        <v>32</v>
      </c>
      <c r="EC13">
        <f t="shared" si="41"/>
        <v>19</v>
      </c>
      <c r="ED13">
        <f t="shared" si="42"/>
        <v>21</v>
      </c>
      <c r="EE13">
        <f t="shared" si="43"/>
        <v>14</v>
      </c>
      <c r="EF13">
        <f t="shared" si="44"/>
        <v>11</v>
      </c>
    </row>
    <row r="14" spans="1:136" ht="16.5" customHeight="1">
      <c r="A14">
        <f>_calc_라운드기준!A14</f>
        <v>1232</v>
      </c>
      <c r="B14">
        <f>INDEX(_calc_누적빈도!B:B,$A14)-INDEX(_calc_누적빈도!B:B,$A14-기준350회_후보!$B$1)</f>
        <v>45</v>
      </c>
      <c r="C14">
        <f>INDEX(_calc_누적빈도!C:C,$A14)-INDEX(_calc_누적빈도!C:C,$A14-기준350회_후보!$B$1)</f>
        <v>38</v>
      </c>
      <c r="D14">
        <f>INDEX(_calc_누적빈도!D:D,$A14)-INDEX(_calc_누적빈도!D:D,$A14-기준350회_후보!$B$1)</f>
        <v>58</v>
      </c>
      <c r="E14">
        <f>INDEX(_calc_누적빈도!E:E,$A14)-INDEX(_calc_누적빈도!E:E,$A14-기준350회_후보!$B$1)</f>
        <v>43</v>
      </c>
      <c r="F14">
        <f>INDEX(_calc_누적빈도!F:F,$A14)-INDEX(_calc_누적빈도!F:F,$A14-기준350회_후보!$B$1)</f>
        <v>31</v>
      </c>
      <c r="G14">
        <f>INDEX(_calc_누적빈도!G:G,$A14)-INDEX(_calc_누적빈도!G:G,$A14-기준350회_후보!$B$1)</f>
        <v>54</v>
      </c>
      <c r="H14">
        <f>INDEX(_calc_누적빈도!H:H,$A14)-INDEX(_calc_누적빈도!H:H,$A14-기준350회_후보!$B$1)</f>
        <v>52</v>
      </c>
      <c r="I14">
        <f>INDEX(_calc_누적빈도!I:I,$A14)-INDEX(_calc_누적빈도!I:I,$A14-기준350회_후보!$B$1)</f>
        <v>38</v>
      </c>
      <c r="J14">
        <f>INDEX(_calc_누적빈도!J:J,$A14)-INDEX(_calc_누적빈도!J:J,$A14-기준350회_후보!$B$1)</f>
        <v>46</v>
      </c>
      <c r="K14">
        <f>INDEX(_calc_누적빈도!K:K,$A14)-INDEX(_calc_누적빈도!K:K,$A14-기준350회_후보!$B$1)</f>
        <v>36</v>
      </c>
      <c r="L14">
        <f>INDEX(_calc_누적빈도!L:L,$A14)-INDEX(_calc_누적빈도!L:L,$A14-기준350회_후보!$B$1)</f>
        <v>43</v>
      </c>
      <c r="M14">
        <f>INDEX(_calc_누적빈도!M:M,$A14)-INDEX(_calc_누적빈도!M:M,$A14-기준350회_후보!$B$1)</f>
        <v>52</v>
      </c>
      <c r="N14">
        <f>INDEX(_calc_누적빈도!N:N,$A14)-INDEX(_calc_누적빈도!N:N,$A14-기준350회_후보!$B$1)</f>
        <v>55</v>
      </c>
      <c r="O14">
        <f>INDEX(_calc_누적빈도!O:O,$A14)-INDEX(_calc_누적빈도!O:O,$A14-기준350회_후보!$B$1)</f>
        <v>48</v>
      </c>
      <c r="P14">
        <f>INDEX(_calc_누적빈도!P:P,$A14)-INDEX(_calc_누적빈도!P:P,$A14-기준350회_후보!$B$1)</f>
        <v>47</v>
      </c>
      <c r="Q14">
        <f>INDEX(_calc_누적빈도!Q:Q,$A14)-INDEX(_calc_누적빈도!Q:Q,$A14-기준350회_후보!$B$1)</f>
        <v>55</v>
      </c>
      <c r="R14">
        <f>INDEX(_calc_누적빈도!R:R,$A14)-INDEX(_calc_누적빈도!R:R,$A14-기준350회_후보!$B$1)</f>
        <v>43</v>
      </c>
      <c r="S14">
        <f>INDEX(_calc_누적빈도!S:S,$A14)-INDEX(_calc_누적빈도!S:S,$A14-기준350회_후보!$B$1)</f>
        <v>52</v>
      </c>
      <c r="T14">
        <f>INDEX(_calc_누적빈도!T:T,$A14)-INDEX(_calc_누적빈도!T:T,$A14-기준350회_후보!$B$1)</f>
        <v>45</v>
      </c>
      <c r="U14">
        <f>INDEX(_calc_누적빈도!U:U,$A14)-INDEX(_calc_누적빈도!U:U,$A14-기준350회_후보!$B$1)</f>
        <v>43</v>
      </c>
      <c r="V14">
        <f>INDEX(_calc_누적빈도!V:V,$A14)-INDEX(_calc_누적빈도!V:V,$A14-기준350회_후보!$B$1)</f>
        <v>50</v>
      </c>
      <c r="W14">
        <f>INDEX(_calc_누적빈도!W:W,$A14)-INDEX(_calc_누적빈도!W:W,$A14-기준350회_후보!$B$1)</f>
        <v>47</v>
      </c>
      <c r="X14">
        <f>INDEX(_calc_누적빈도!X:X,$A14)-INDEX(_calc_누적빈도!X:X,$A14-기준350회_후보!$B$1)</f>
        <v>45</v>
      </c>
      <c r="Y14">
        <f>INDEX(_calc_누적빈도!Y:Y,$A14)-INDEX(_calc_누적빈도!Y:Y,$A14-기준350회_후보!$B$1)</f>
        <v>48</v>
      </c>
      <c r="Z14">
        <f>INDEX(_calc_누적빈도!Z:Z,$A14)-INDEX(_calc_누적빈도!Z:Z,$A14-기준350회_후보!$B$1)</f>
        <v>36</v>
      </c>
      <c r="AA14">
        <f>INDEX(_calc_누적빈도!AA:AA,$A14)-INDEX(_calc_누적빈도!AA:AA,$A14-기준350회_후보!$B$1)</f>
        <v>46</v>
      </c>
      <c r="AB14">
        <f>INDEX(_calc_누적빈도!AB:AB,$A14)-INDEX(_calc_누적빈도!AB:AB,$A14-기준350회_후보!$B$1)</f>
        <v>52</v>
      </c>
      <c r="AC14">
        <f>INDEX(_calc_누적빈도!AC:AC,$A14)-INDEX(_calc_누적빈도!AC:AC,$A14-기준350회_후보!$B$1)</f>
        <v>49</v>
      </c>
      <c r="AD14">
        <f>INDEX(_calc_누적빈도!AD:AD,$A14)-INDEX(_calc_누적빈도!AD:AD,$A14-기준350회_후보!$B$1)</f>
        <v>48</v>
      </c>
      <c r="AE14">
        <f>INDEX(_calc_누적빈도!AE:AE,$A14)-INDEX(_calc_누적빈도!AE:AE,$A14-기준350회_후보!$B$1)</f>
        <v>49</v>
      </c>
      <c r="AF14">
        <f>INDEX(_calc_누적빈도!AF:AF,$A14)-INDEX(_calc_누적빈도!AF:AF,$A14-기준350회_후보!$B$1)</f>
        <v>49</v>
      </c>
      <c r="AG14">
        <f>INDEX(_calc_누적빈도!AG:AG,$A14)-INDEX(_calc_누적빈도!AG:AG,$A14-기준350회_후보!$B$1)</f>
        <v>42</v>
      </c>
      <c r="AH14">
        <f>INDEX(_calc_누적빈도!AH:AH,$A14)-INDEX(_calc_누적빈도!AH:AH,$A14-기준350회_후보!$B$1)</f>
        <v>50</v>
      </c>
      <c r="AI14">
        <f>INDEX(_calc_누적빈도!AI:AI,$A14)-INDEX(_calc_누적빈도!AI:AI,$A14-기준350회_후보!$B$1)</f>
        <v>45</v>
      </c>
      <c r="AJ14">
        <f>INDEX(_calc_누적빈도!AJ:AJ,$A14)-INDEX(_calc_누적빈도!AJ:AJ,$A14-기준350회_후보!$B$1)</f>
        <v>54</v>
      </c>
      <c r="AK14">
        <f>INDEX(_calc_누적빈도!AK:AK,$A14)-INDEX(_calc_누적빈도!AK:AK,$A14-기준350회_후보!$B$1)</f>
        <v>47</v>
      </c>
      <c r="AL14">
        <f>INDEX(_calc_누적빈도!AL:AL,$A14)-INDEX(_calc_누적빈도!AL:AL,$A14-기준350회_후보!$B$1)</f>
        <v>53</v>
      </c>
      <c r="AM14">
        <f>INDEX(_calc_누적빈도!AM:AM,$A14)-INDEX(_calc_누적빈도!AM:AM,$A14-기준350회_후보!$B$1)</f>
        <v>56</v>
      </c>
      <c r="AN14">
        <f>INDEX(_calc_누적빈도!AN:AN,$A14)-INDEX(_calc_누적빈도!AN:AN,$A14-기준350회_후보!$B$1)</f>
        <v>44</v>
      </c>
      <c r="AO14">
        <f>INDEX(_calc_누적빈도!AO:AO,$A14)-INDEX(_calc_누적빈도!AO:AO,$A14-기준350회_후보!$B$1)</f>
        <v>43</v>
      </c>
      <c r="AP14">
        <f>INDEX(_calc_누적빈도!AP:AP,$A14)-INDEX(_calc_누적빈도!AP:AP,$A14-기준350회_후보!$B$1)</f>
        <v>44</v>
      </c>
      <c r="AQ14">
        <f>INDEX(_calc_누적빈도!AQ:AQ,$A14)-INDEX(_calc_누적빈도!AQ:AQ,$A14-기준350회_후보!$B$1)</f>
        <v>45</v>
      </c>
      <c r="AR14">
        <f>INDEX(_calc_누적빈도!AR:AR,$A14)-INDEX(_calc_누적빈도!AR:AR,$A14-기준350회_후보!$B$1)</f>
        <v>33</v>
      </c>
      <c r="AS14">
        <f>INDEX(_calc_누적빈도!AS:AS,$A14)-INDEX(_calc_누적빈도!AS:AS,$A14-기준350회_후보!$B$1)</f>
        <v>49</v>
      </c>
      <c r="AT14">
        <f>INDEX(_calc_누적빈도!AT:AT,$A14)-INDEX(_calc_누적빈도!AT:AT,$A14-기준350회_후보!$B$1)</f>
        <v>52</v>
      </c>
      <c r="AU14">
        <f>(RANK(_calc_라운드기준!B14,_calc_라운드기준!$B14:$AT14,0)+COUNTIFS(_calc_라운드기준!$B14:$AT14,_calc_라운드기준!B14,$B$1:$AT$1,"&lt;"&amp;1))-(RANK(B14,$B14:$AT14,0)+COUNTIFS($B14:$AT14,B14,$B$1:$AT$1,"&lt;"&amp;1))</f>
        <v>-22</v>
      </c>
      <c r="AV14">
        <f>(RANK(_calc_라운드기준!C14,_calc_라운드기준!$B14:$AT14,0)+COUNTIFS(_calc_라운드기준!$B14:$AT14,_calc_라운드기준!C14,$B$1:$AT$1,"&lt;"&amp;2))-(RANK(C14,$B14:$AT14,0)+COUNTIFS($B14:$AT14,C14,$B$1:$AT$1,"&lt;"&amp;2))</f>
        <v>-7</v>
      </c>
      <c r="AW14">
        <f>(RANK(_calc_라운드기준!D14,_calc_라운드기준!$B14:$AT14,0)+COUNTIFS(_calc_라운드기준!$B14:$AT14,_calc_라운드기준!D14,$B$1:$AT$1,"&lt;"&amp;3))-(RANK(D14,$B14:$AT14,0)+COUNTIFS($B14:$AT14,D14,$B$1:$AT$1,"&lt;"&amp;3))</f>
        <v>7</v>
      </c>
      <c r="AX14">
        <f>(RANK(_calc_라운드기준!E14,_calc_라운드기준!$B14:$AT14,0)+COUNTIFS(_calc_라운드기준!$B14:$AT14,_calc_라운드기준!E14,$B$1:$AT$1,"&lt;"&amp;4))-(RANK(E14,$B14:$AT14,0)+COUNTIFS($B14:$AT14,E14,$B$1:$AT$1,"&lt;"&amp;4))</f>
        <v>-25</v>
      </c>
      <c r="AY14">
        <f>(RANK(_calc_라운드기준!F14,_calc_라운드기준!$B14:$AT14,0)+COUNTIFS(_calc_라운드기준!$B14:$AT14,_calc_라운드기준!F14,$B$1:$AT$1,"&lt;"&amp;5))-(RANK(F14,$B14:$AT14,0)+COUNTIFS($B14:$AT14,F14,$B$1:$AT$1,"&lt;"&amp;5))</f>
        <v>-11</v>
      </c>
      <c r="AZ14">
        <f>(RANK(_calc_라운드기준!G14,_calc_라운드기준!$B14:$AT14,0)+COUNTIFS(_calc_라운드기준!$B14:$AT14,_calc_라운드기준!G14,$B$1:$AT$1,"&lt;"&amp;6))-(RANK(G14,$B14:$AT14,0)+COUNTIFS($B14:$AT14,G14,$B$1:$AT$1,"&lt;"&amp;6))</f>
        <v>20</v>
      </c>
      <c r="BA14">
        <f>(RANK(_calc_라운드기준!H14,_calc_라운드기준!$B14:$AT14,0)+COUNTIFS(_calc_라운드기준!$B14:$AT14,_calc_라운드기준!H14,$B$1:$AT$1,"&lt;"&amp;7))-(RANK(H14,$B14:$AT14,0)+COUNTIFS($B14:$AT14,H14,$B$1:$AT$1,"&lt;"&amp;7))</f>
        <v>32</v>
      </c>
      <c r="BB14">
        <f>(RANK(_calc_라운드기준!I14,_calc_라운드기준!$B14:$AT14,0)+COUNTIFS(_calc_라운드기준!$B14:$AT14,_calc_라운드기준!I14,$B$1:$AT$1,"&lt;"&amp;8))-(RANK(I14,$B14:$AT14,0)+COUNTIFS($B14:$AT14,I14,$B$1:$AT$1,"&lt;"&amp;8))</f>
        <v>-27</v>
      </c>
      <c r="BC14">
        <f>(RANK(_calc_라운드기준!J14,_calc_라운드기준!$B14:$AT14,0)+COUNTIFS(_calc_라운드기준!$B14:$AT14,_calc_라운드기준!J14,$B$1:$AT$1,"&lt;"&amp;9))-(RANK(J14,$B14:$AT14,0)+COUNTIFS($B14:$AT14,J14,$B$1:$AT$1,"&lt;"&amp;9))</f>
        <v>-15</v>
      </c>
      <c r="BD14">
        <f>(RANK(_calc_라운드기준!K14,_calc_라운드기준!$B14:$AT14,0)+COUNTIFS(_calc_라운드기준!$B14:$AT14,_calc_라운드기준!K14,$B$1:$AT$1,"&lt;"&amp;10))-(RANK(K14,$B14:$AT14,0)+COUNTIFS($B14:$AT14,K14,$B$1:$AT$1,"&lt;"&amp;10))</f>
        <v>-7</v>
      </c>
      <c r="BE14">
        <f>(RANK(_calc_라운드기준!L14,_calc_라운드기준!$B14:$AT14,0)+COUNTIFS(_calc_라운드기준!$B14:$AT14,_calc_라운드기준!L14,$B$1:$AT$1,"&lt;"&amp;11))-(RANK(L14,$B14:$AT14,0)+COUNTIFS($B14:$AT14,L14,$B$1:$AT$1,"&lt;"&amp;11))</f>
        <v>9</v>
      </c>
      <c r="BF14">
        <f>(RANK(_calc_라운드기준!M14,_calc_라운드기준!$B14:$AT14,0)+COUNTIFS(_calc_라운드기준!$B14:$AT14,_calc_라운드기준!M14,$B$1:$AT$1,"&lt;"&amp;12))-(RANK(M14,$B14:$AT14,0)+COUNTIFS($B14:$AT14,M14,$B$1:$AT$1,"&lt;"&amp;12))</f>
        <v>27</v>
      </c>
      <c r="BG14">
        <f>(RANK(_calc_라운드기준!N14,_calc_라운드기준!$B14:$AT14,0)+COUNTIFS(_calc_라운드기준!$B14:$AT14,_calc_라운드기준!N14,$B$1:$AT$1,"&lt;"&amp;13))-(RANK(N14,$B14:$AT14,0)+COUNTIFS($B14:$AT14,N14,$B$1:$AT$1,"&lt;"&amp;13))</f>
        <v>3</v>
      </c>
      <c r="BH14">
        <f>(RANK(_calc_라운드기준!O14,_calc_라운드기준!$B14:$AT14,0)+COUNTIFS(_calc_라운드기준!$B14:$AT14,_calc_라운드기준!O14,$B$1:$AT$1,"&lt;"&amp;14))-(RANK(O14,$B14:$AT14,0)+COUNTIFS($B14:$AT14,O14,$B$1:$AT$1,"&lt;"&amp;14))</f>
        <v>22</v>
      </c>
      <c r="BI14">
        <f>(RANK(_calc_라운드기준!P14,_calc_라운드기준!$B14:$AT14,0)+COUNTIFS(_calc_라운드기준!$B14:$AT14,_calc_라운드기준!P14,$B$1:$AT$1,"&lt;"&amp;15))-(RANK(P14,$B14:$AT14,0)+COUNTIFS($B14:$AT14,P14,$B$1:$AT$1,"&lt;"&amp;15))</f>
        <v>-15</v>
      </c>
      <c r="BJ14">
        <f>(RANK(_calc_라운드기준!Q14,_calc_라운드기준!$B14:$AT14,0)+COUNTIFS(_calc_라운드기준!$B14:$AT14,_calc_라운드기준!Q14,$B$1:$AT$1,"&lt;"&amp;16))-(RANK(Q14,$B14:$AT14,0)+COUNTIFS($B14:$AT14,Q14,$B$1:$AT$1,"&lt;"&amp;16))</f>
        <v>-1</v>
      </c>
      <c r="BK14">
        <f>(RANK(_calc_라운드기준!R14,_calc_라운드기준!$B14:$AT14,0)+COUNTIFS(_calc_라운드기준!$B14:$AT14,_calc_라운드기준!R14,$B$1:$AT$1,"&lt;"&amp;17))-(RANK(R14,$B14:$AT14,0)+COUNTIFS($B14:$AT14,R14,$B$1:$AT$1,"&lt;"&amp;17))</f>
        <v>-21</v>
      </c>
      <c r="BL14">
        <f>(RANK(_calc_라운드기준!S14,_calc_라운드기준!$B14:$AT14,0)+COUNTIFS(_calc_라운드기준!$B14:$AT14,_calc_라운드기준!S14,$B$1:$AT$1,"&lt;"&amp;18))-(RANK(S14,$B14:$AT14,0)+COUNTIFS($B14:$AT14,S14,$B$1:$AT$1,"&lt;"&amp;18))</f>
        <v>27</v>
      </c>
      <c r="BM14">
        <f>(RANK(_calc_라운드기준!T14,_calc_라운드기준!$B14:$AT14,0)+COUNTIFS(_calc_라운드기준!$B14:$AT14,_calc_라운드기준!T14,$B$1:$AT$1,"&lt;"&amp;19))-(RANK(T14,$B14:$AT14,0)+COUNTIFS($B14:$AT14,T14,$B$1:$AT$1,"&lt;"&amp;19))</f>
        <v>-12</v>
      </c>
      <c r="BN14">
        <f>(RANK(_calc_라운드기준!U14,_calc_라운드기준!$B14:$AT14,0)+COUNTIFS(_calc_라운드기준!$B14:$AT14,_calc_라운드기준!U14,$B$1:$AT$1,"&lt;"&amp;20))-(RANK(U14,$B14:$AT14,0)+COUNTIFS($B14:$AT14,U14,$B$1:$AT$1,"&lt;"&amp;20))</f>
        <v>1</v>
      </c>
      <c r="BO14">
        <f>(RANK(_calc_라운드기준!V14,_calc_라운드기준!$B14:$AT14,0)+COUNTIFS(_calc_라운드기준!$B14:$AT14,_calc_라운드기준!V14,$B$1:$AT$1,"&lt;"&amp;21))-(RANK(V14,$B14:$AT14,0)+COUNTIFS($B14:$AT14,V14,$B$1:$AT$1,"&lt;"&amp;21))</f>
        <v>29</v>
      </c>
      <c r="BP14">
        <f>(RANK(_calc_라운드기준!W14,_calc_라운드기준!$B14:$AT14,0)+COUNTIFS(_calc_라운드기준!$B14:$AT14,_calc_라운드기준!W14,$B$1:$AT$1,"&lt;"&amp;22))-(RANK(W14,$B14:$AT14,0)+COUNTIFS($B14:$AT14,W14,$B$1:$AT$1,"&lt;"&amp;22))</f>
        <v>3</v>
      </c>
      <c r="BQ14">
        <f>(RANK(_calc_라운드기준!X14,_calc_라운드기준!$B14:$AT14,0)+COUNTIFS(_calc_라운드기준!$B14:$AT14,_calc_라운드기준!X14,$B$1:$AT$1,"&lt;"&amp;23))-(RANK(X14,$B14:$AT14,0)+COUNTIFS($B14:$AT14,X14,$B$1:$AT$1,"&lt;"&amp;23))</f>
        <v>-18</v>
      </c>
      <c r="BR14">
        <f>(RANK(_calc_라운드기준!Y14,_calc_라운드기준!$B14:$AT14,0)+COUNTIFS(_calc_라운드기준!$B14:$AT14,_calc_라운드기준!Y14,$B$1:$AT$1,"&lt;"&amp;24))-(RANK(Y14,$B14:$AT14,0)+COUNTIFS($B14:$AT14,Y14,$B$1:$AT$1,"&lt;"&amp;24))</f>
        <v>-3</v>
      </c>
      <c r="BS14">
        <f>(RANK(_calc_라운드기준!Z14,_calc_라운드기준!$B14:$AT14,0)+COUNTIFS(_calc_라운드기준!$B14:$AT14,_calc_라운드기준!Z14,$B$1:$AT$1,"&lt;"&amp;25))-(RANK(Z14,$B14:$AT14,0)+COUNTIFS($B14:$AT14,Z14,$B$1:$AT$1,"&lt;"&amp;25))</f>
        <v>-25</v>
      </c>
      <c r="BT14">
        <f>(RANK(_calc_라운드기준!AA14,_calc_라운드기준!$B14:$AT14,0)+COUNTIFS(_calc_라운드기준!$B14:$AT14,_calc_라운드기준!AA14,$B$1:$AT$1,"&lt;"&amp;26))-(RANK(AA14,$B14:$AT14,0)+COUNTIFS($B14:$AT14,AA14,$B$1:$AT$1,"&lt;"&amp;26))</f>
        <v>-7</v>
      </c>
      <c r="BU14">
        <f>(RANK(_calc_라운드기준!AB14,_calc_라운드기준!$B14:$AT14,0)+COUNTIFS(_calc_라운드기준!$B14:$AT14,_calc_라운드기준!AB14,$B$1:$AT$1,"&lt;"&amp;27))-(RANK(AB14,$B14:$AT14,0)+COUNTIFS($B14:$AT14,AB14,$B$1:$AT$1,"&lt;"&amp;27))</f>
        <v>-10</v>
      </c>
      <c r="BV14">
        <f>(RANK(_calc_라운드기준!AC14,_calc_라운드기준!$B14:$AT14,0)+COUNTIFS(_calc_라운드기준!$B14:$AT14,_calc_라운드기준!AC14,$B$1:$AT$1,"&lt;"&amp;28))-(RANK(AC14,$B14:$AT14,0)+COUNTIFS($B14:$AT14,AC14,$B$1:$AT$1,"&lt;"&amp;28))</f>
        <v>-13</v>
      </c>
      <c r="BW14">
        <f>(RANK(_calc_라운드기준!AD14,_calc_라운드기준!$B14:$AT14,0)+COUNTIFS(_calc_라운드기준!$B14:$AT14,_calc_라운드기준!AD14,$B$1:$AT$1,"&lt;"&amp;29))-(RANK(AD14,$B14:$AT14,0)+COUNTIFS($B14:$AT14,AD14,$B$1:$AT$1,"&lt;"&amp;29))</f>
        <v>-9</v>
      </c>
      <c r="BX14">
        <f>(RANK(_calc_라운드기준!AE14,_calc_라운드기준!$B14:$AT14,0)+COUNTIFS(_calc_라운드기준!$B14:$AT14,_calc_라운드기준!AE14,$B$1:$AT$1,"&lt;"&amp;30))-(RANK(AE14,$B14:$AT14,0)+COUNTIFS($B14:$AT14,AE14,$B$1:$AT$1,"&lt;"&amp;30))</f>
        <v>4</v>
      </c>
      <c r="BY14">
        <f>(RANK(_calc_라운드기준!AF14,_calc_라운드기준!$B14:$AT14,0)+COUNTIFS(_calc_라운드기준!$B14:$AT14,_calc_라운드기준!AF14,$B$1:$AT$1,"&lt;"&amp;31))-(RANK(AF14,$B14:$AT14,0)+COUNTIFS($B14:$AT14,AF14,$B$1:$AT$1,"&lt;"&amp;31))</f>
        <v>-13</v>
      </c>
      <c r="BZ14">
        <f>(RANK(_calc_라운드기준!AG14,_calc_라운드기준!$B14:$AT14,0)+COUNTIFS(_calc_라운드기준!$B14:$AT14,_calc_라운드기준!AG14,$B$1:$AT$1,"&lt;"&amp;32))-(RANK(AG14,$B14:$AT14,0)+COUNTIFS($B14:$AT14,AG14,$B$1:$AT$1,"&lt;"&amp;32))</f>
        <v>-12</v>
      </c>
      <c r="CA14">
        <f>(RANK(_calc_라운드기준!AH14,_calc_라운드기준!$B14:$AT14,0)+COUNTIFS(_calc_라운드기준!$B14:$AT14,_calc_라운드기준!AH14,$B$1:$AT$1,"&lt;"&amp;33))-(RANK(AH14,$B14:$AT14,0)+COUNTIFS($B14:$AT14,AH14,$B$1:$AT$1,"&lt;"&amp;33))</f>
        <v>14</v>
      </c>
      <c r="CB14">
        <f>(RANK(_calc_라운드기준!AI14,_calc_라운드기준!$B14:$AT14,0)+COUNTIFS(_calc_라운드기준!$B14:$AT14,_calc_라운드기준!AI14,$B$1:$AT$1,"&lt;"&amp;34))-(RANK(AI14,$B14:$AT14,0)+COUNTIFS($B14:$AT14,AI14,$B$1:$AT$1,"&lt;"&amp;34))</f>
        <v>13</v>
      </c>
      <c r="CC14">
        <f>(RANK(_calc_라운드기준!AJ14,_calc_라운드기준!$B14:$AT14,0)+COUNTIFS(_calc_라운드기준!$B14:$AT14,_calc_라운드기준!AJ14,$B$1:$AT$1,"&lt;"&amp;35))-(RANK(AJ14,$B14:$AT14,0)+COUNTIFS($B14:$AT14,AJ14,$B$1:$AT$1,"&lt;"&amp;35))</f>
        <v>23</v>
      </c>
      <c r="CD14">
        <f>(RANK(_calc_라운드기준!AK14,_calc_라운드기준!$B14:$AT14,0)+COUNTIFS(_calc_라운드기준!$B14:$AT14,_calc_라운드기준!AK14,$B$1:$AT$1,"&lt;"&amp;36))-(RANK(AK14,$B14:$AT14,0)+COUNTIFS($B14:$AT14,AK14,$B$1:$AT$1,"&lt;"&amp;36))</f>
        <v>-3</v>
      </c>
      <c r="CE14">
        <f>(RANK(_calc_라운드기준!AL14,_calc_라운드기준!$B14:$AT14,0)+COUNTIFS(_calc_라운드기준!$B14:$AT14,_calc_라운드기준!AL14,$B$1:$AT$1,"&lt;"&amp;37))-(RANK(AL14,$B14:$AT14,0)+COUNTIFS($B14:$AT14,AL14,$B$1:$AT$1,"&lt;"&amp;37))</f>
        <v>15</v>
      </c>
      <c r="CF14">
        <f>(RANK(_calc_라운드기준!AM14,_calc_라운드기준!$B14:$AT14,0)+COUNTIFS(_calc_라운드기준!$B14:$AT14,_calc_라운드기준!AM14,$B$1:$AT$1,"&lt;"&amp;38))-(RANK(AM14,$B14:$AT14,0)+COUNTIFS($B14:$AT14,AM14,$B$1:$AT$1,"&lt;"&amp;38))</f>
        <v>11</v>
      </c>
      <c r="CG14">
        <f>(RANK(_calc_라운드기준!AN14,_calc_라운드기준!$B14:$AT14,0)+COUNTIFS(_calc_라운드기준!$B14:$AT14,_calc_라운드기준!AN14,$B$1:$AT$1,"&lt;"&amp;39))-(RANK(AN14,$B14:$AT14,0)+COUNTIFS($B14:$AT14,AN14,$B$1:$AT$1,"&lt;"&amp;39))</f>
        <v>-2</v>
      </c>
      <c r="CH14">
        <f>(RANK(_calc_라운드기준!AO14,_calc_라운드기준!$B14:$AT14,0)+COUNTIFS(_calc_라운드기준!$B14:$AT14,_calc_라운드기준!AO14,$B$1:$AT$1,"&lt;"&amp;40))-(RANK(AO14,$B14:$AT14,0)+COUNTIFS($B14:$AT14,AO14,$B$1:$AT$1,"&lt;"&amp;40))</f>
        <v>1</v>
      </c>
      <c r="CI14">
        <f>(RANK(_calc_라운드기준!AP14,_calc_라운드기준!$B14:$AT14,0)+COUNTIFS(_calc_라운드기준!$B14:$AT14,_calc_라운드기준!AP14,$B$1:$AT$1,"&lt;"&amp;41))-(RANK(AP14,$B14:$AT14,0)+COUNTIFS($B14:$AT14,AP14,$B$1:$AT$1,"&lt;"&amp;41))</f>
        <v>-10</v>
      </c>
      <c r="CJ14">
        <f>(RANK(_calc_라운드기준!AQ14,_calc_라운드기준!$B14:$AT14,0)+COUNTIFS(_calc_라운드기준!$B14:$AT14,_calc_라운드기준!AQ14,$B$1:$AT$1,"&lt;"&amp;42))-(RANK(AQ14,$B14:$AT14,0)+COUNTIFS($B14:$AT14,AQ14,$B$1:$AT$1,"&lt;"&amp;42))</f>
        <v>0</v>
      </c>
      <c r="CK14">
        <f>(RANK(_calc_라운드기준!AR14,_calc_라운드기준!$B14:$AT14,0)+COUNTIFS(_calc_라운드기준!$B14:$AT14,_calc_라운드기준!AR14,$B$1:$AT$1,"&lt;"&amp;43))-(RANK(AR14,$B14:$AT14,0)+COUNTIFS($B14:$AT14,AR14,$B$1:$AT$1,"&lt;"&amp;43))</f>
        <v>1</v>
      </c>
      <c r="CL14">
        <f>(RANK(_calc_라운드기준!AS14,_calc_라운드기준!$B14:$AT14,0)+COUNTIFS(_calc_라운드기준!$B14:$AT14,_calc_라운드기준!AS14,$B$1:$AT$1,"&lt;"&amp;44))-(RANK(AS14,$B14:$AT14,0)+COUNTIFS($B14:$AT14,AS14,$B$1:$AT$1,"&lt;"&amp;44))</f>
        <v>14</v>
      </c>
      <c r="CM14">
        <f>(RANK(_calc_라운드기준!AT14,_calc_라운드기준!$B14:$AT14,0)+COUNTIFS(_calc_라운드기준!$B14:$AT14,_calc_라운드기준!AT14,$B$1:$AT$1,"&lt;"&amp;45))-(RANK(AT14,$B14:$AT14,0)+COUNTIFS($B14:$AT14,AT14,$B$1:$AT$1,"&lt;"&amp;45))</f>
        <v>12</v>
      </c>
      <c r="CN14">
        <f t="shared" si="0"/>
        <v>42</v>
      </c>
      <c r="CO14">
        <f t="shared" si="1"/>
        <v>27</v>
      </c>
      <c r="CP14">
        <f t="shared" si="2"/>
        <v>15</v>
      </c>
      <c r="CQ14">
        <f t="shared" si="3"/>
        <v>43</v>
      </c>
      <c r="CR14">
        <f t="shared" si="4"/>
        <v>33</v>
      </c>
      <c r="CS14">
        <f t="shared" si="5"/>
        <v>7</v>
      </c>
      <c r="CT14">
        <f t="shared" si="6"/>
        <v>1</v>
      </c>
      <c r="CU14">
        <f t="shared" si="7"/>
        <v>45</v>
      </c>
      <c r="CV14">
        <f t="shared" si="8"/>
        <v>38</v>
      </c>
      <c r="CW14">
        <f t="shared" si="9"/>
        <v>28</v>
      </c>
      <c r="CX14">
        <f t="shared" si="10"/>
        <v>14</v>
      </c>
      <c r="CY14">
        <f t="shared" si="11"/>
        <v>3</v>
      </c>
      <c r="CZ14">
        <f t="shared" si="12"/>
        <v>17</v>
      </c>
      <c r="DA14">
        <f t="shared" si="13"/>
        <v>6</v>
      </c>
      <c r="DB14">
        <f t="shared" si="14"/>
        <v>39</v>
      </c>
      <c r="DC14">
        <f t="shared" si="15"/>
        <v>23</v>
      </c>
      <c r="DD14">
        <f t="shared" si="16"/>
        <v>41</v>
      </c>
      <c r="DE14">
        <f t="shared" si="17"/>
        <v>4</v>
      </c>
      <c r="DF14">
        <f t="shared" si="18"/>
        <v>34</v>
      </c>
      <c r="DG14">
        <f t="shared" si="19"/>
        <v>19</v>
      </c>
      <c r="DH14">
        <f t="shared" si="20"/>
        <v>2</v>
      </c>
      <c r="DI14">
        <f t="shared" si="21"/>
        <v>18</v>
      </c>
      <c r="DJ14">
        <f t="shared" si="22"/>
        <v>40</v>
      </c>
      <c r="DK14">
        <f t="shared" si="23"/>
        <v>25</v>
      </c>
      <c r="DL14">
        <f t="shared" si="24"/>
        <v>44</v>
      </c>
      <c r="DM14">
        <f t="shared" si="25"/>
        <v>29</v>
      </c>
      <c r="DN14">
        <f t="shared" si="26"/>
        <v>31</v>
      </c>
      <c r="DO14">
        <f t="shared" si="27"/>
        <v>36</v>
      </c>
      <c r="DP14">
        <f t="shared" si="28"/>
        <v>30</v>
      </c>
      <c r="DQ14">
        <f t="shared" si="29"/>
        <v>16</v>
      </c>
      <c r="DR14">
        <f t="shared" si="30"/>
        <v>37</v>
      </c>
      <c r="DS14">
        <f t="shared" si="31"/>
        <v>35</v>
      </c>
      <c r="DT14">
        <f t="shared" si="32"/>
        <v>9</v>
      </c>
      <c r="DU14">
        <f t="shared" si="33"/>
        <v>11</v>
      </c>
      <c r="DV14">
        <f t="shared" si="34"/>
        <v>5</v>
      </c>
      <c r="DW14">
        <f t="shared" si="35"/>
        <v>26</v>
      </c>
      <c r="DX14">
        <f t="shared" si="36"/>
        <v>8</v>
      </c>
      <c r="DY14">
        <f t="shared" si="37"/>
        <v>13</v>
      </c>
      <c r="DZ14">
        <f t="shared" si="38"/>
        <v>24</v>
      </c>
      <c r="EA14">
        <f t="shared" si="39"/>
        <v>20</v>
      </c>
      <c r="EB14">
        <f t="shared" si="40"/>
        <v>32</v>
      </c>
      <c r="EC14">
        <f t="shared" si="41"/>
        <v>22</v>
      </c>
      <c r="ED14">
        <f t="shared" si="42"/>
        <v>21</v>
      </c>
      <c r="EE14">
        <f t="shared" si="43"/>
        <v>10</v>
      </c>
      <c r="EF14">
        <f t="shared" si="44"/>
        <v>12</v>
      </c>
    </row>
    <row r="15" spans="1:136" ht="16.5" customHeight="1">
      <c r="A15">
        <f>_calc_라운드기준!A15</f>
        <v>1231</v>
      </c>
      <c r="B15">
        <f>INDEX(_calc_누적빈도!B:B,$A15)-INDEX(_calc_누적빈도!B:B,$A15-기준350회_후보!$B$1)</f>
        <v>45</v>
      </c>
      <c r="C15">
        <f>INDEX(_calc_누적빈도!C:C,$A15)-INDEX(_calc_누적빈도!C:C,$A15-기준350회_후보!$B$1)</f>
        <v>38</v>
      </c>
      <c r="D15">
        <f>INDEX(_calc_누적빈도!D:D,$A15)-INDEX(_calc_누적빈도!D:D,$A15-기준350회_후보!$B$1)</f>
        <v>58</v>
      </c>
      <c r="E15">
        <f>INDEX(_calc_누적빈도!E:E,$A15)-INDEX(_calc_누적빈도!E:E,$A15-기준350회_후보!$B$1)</f>
        <v>43</v>
      </c>
      <c r="F15">
        <f>INDEX(_calc_누적빈도!F:F,$A15)-INDEX(_calc_누적빈도!F:F,$A15-기준350회_후보!$B$1)</f>
        <v>31</v>
      </c>
      <c r="G15">
        <f>INDEX(_calc_누적빈도!G:G,$A15)-INDEX(_calc_누적빈도!G:G,$A15-기준350회_후보!$B$1)</f>
        <v>54</v>
      </c>
      <c r="H15">
        <f>INDEX(_calc_누적빈도!H:H,$A15)-INDEX(_calc_누적빈도!H:H,$A15-기준350회_후보!$B$1)</f>
        <v>52</v>
      </c>
      <c r="I15">
        <f>INDEX(_calc_누적빈도!I:I,$A15)-INDEX(_calc_누적빈도!I:I,$A15-기준350회_후보!$B$1)</f>
        <v>38</v>
      </c>
      <c r="J15">
        <f>INDEX(_calc_누적빈도!J:J,$A15)-INDEX(_calc_누적빈도!J:J,$A15-기준350회_후보!$B$1)</f>
        <v>46</v>
      </c>
      <c r="K15">
        <f>INDEX(_calc_누적빈도!K:K,$A15)-INDEX(_calc_누적빈도!K:K,$A15-기준350회_후보!$B$1)</f>
        <v>36</v>
      </c>
      <c r="L15">
        <f>INDEX(_calc_누적빈도!L:L,$A15)-INDEX(_calc_누적빈도!L:L,$A15-기준350회_후보!$B$1)</f>
        <v>43</v>
      </c>
      <c r="M15">
        <f>INDEX(_calc_누적빈도!M:M,$A15)-INDEX(_calc_누적빈도!M:M,$A15-기준350회_후보!$B$1)</f>
        <v>52</v>
      </c>
      <c r="N15">
        <f>INDEX(_calc_누적빈도!N:N,$A15)-INDEX(_calc_누적빈도!N:N,$A15-기준350회_후보!$B$1)</f>
        <v>54</v>
      </c>
      <c r="O15">
        <f>INDEX(_calc_누적빈도!O:O,$A15)-INDEX(_calc_누적빈도!O:O,$A15-기준350회_후보!$B$1)</f>
        <v>47</v>
      </c>
      <c r="P15">
        <f>INDEX(_calc_누적빈도!P:P,$A15)-INDEX(_calc_누적빈도!P:P,$A15-기준350회_후보!$B$1)</f>
        <v>47</v>
      </c>
      <c r="Q15">
        <f>INDEX(_calc_누적빈도!Q:Q,$A15)-INDEX(_calc_누적빈도!Q:Q,$A15-기준350회_후보!$B$1)</f>
        <v>55</v>
      </c>
      <c r="R15">
        <f>INDEX(_calc_누적빈도!R:R,$A15)-INDEX(_calc_누적빈도!R:R,$A15-기준350회_후보!$B$1)</f>
        <v>43</v>
      </c>
      <c r="S15">
        <f>INDEX(_calc_누적빈도!S:S,$A15)-INDEX(_calc_누적빈도!S:S,$A15-기준350회_후보!$B$1)</f>
        <v>52</v>
      </c>
      <c r="T15">
        <f>INDEX(_calc_누적빈도!T:T,$A15)-INDEX(_calc_누적빈도!T:T,$A15-기준350회_후보!$B$1)</f>
        <v>45</v>
      </c>
      <c r="U15">
        <f>INDEX(_calc_누적빈도!U:U,$A15)-INDEX(_calc_누적빈도!U:U,$A15-기준350회_후보!$B$1)</f>
        <v>44</v>
      </c>
      <c r="V15">
        <f>INDEX(_calc_누적빈도!V:V,$A15)-INDEX(_calc_누적빈도!V:V,$A15-기준350회_후보!$B$1)</f>
        <v>50</v>
      </c>
      <c r="W15">
        <f>INDEX(_calc_누적빈도!W:W,$A15)-INDEX(_calc_누적빈도!W:W,$A15-기준350회_후보!$B$1)</f>
        <v>47</v>
      </c>
      <c r="X15">
        <f>INDEX(_calc_누적빈도!X:X,$A15)-INDEX(_calc_누적빈도!X:X,$A15-기준350회_후보!$B$1)</f>
        <v>45</v>
      </c>
      <c r="Y15">
        <f>INDEX(_calc_누적빈도!Y:Y,$A15)-INDEX(_calc_누적빈도!Y:Y,$A15-기준350회_후보!$B$1)</f>
        <v>48</v>
      </c>
      <c r="Z15">
        <f>INDEX(_calc_누적빈도!Z:Z,$A15)-INDEX(_calc_누적빈도!Z:Z,$A15-기준350회_후보!$B$1)</f>
        <v>36</v>
      </c>
      <c r="AA15">
        <f>INDEX(_calc_누적빈도!AA:AA,$A15)-INDEX(_calc_누적빈도!AA:AA,$A15-기준350회_후보!$B$1)</f>
        <v>47</v>
      </c>
      <c r="AB15">
        <f>INDEX(_calc_누적빈도!AB:AB,$A15)-INDEX(_calc_누적빈도!AB:AB,$A15-기준350회_후보!$B$1)</f>
        <v>53</v>
      </c>
      <c r="AC15">
        <f>INDEX(_calc_누적빈도!AC:AC,$A15)-INDEX(_calc_누적빈도!AC:AC,$A15-기준350회_후보!$B$1)</f>
        <v>49</v>
      </c>
      <c r="AD15">
        <f>INDEX(_calc_누적빈도!AD:AD,$A15)-INDEX(_calc_누적빈도!AD:AD,$A15-기준350회_후보!$B$1)</f>
        <v>48</v>
      </c>
      <c r="AE15">
        <f>INDEX(_calc_누적빈도!AE:AE,$A15)-INDEX(_calc_누적빈도!AE:AE,$A15-기준350회_후보!$B$1)</f>
        <v>49</v>
      </c>
      <c r="AF15">
        <f>INDEX(_calc_누적빈도!AF:AF,$A15)-INDEX(_calc_누적빈도!AF:AF,$A15-기준350회_후보!$B$1)</f>
        <v>48</v>
      </c>
      <c r="AG15">
        <f>INDEX(_calc_누적빈도!AG:AG,$A15)-INDEX(_calc_누적빈도!AG:AG,$A15-기준350회_후보!$B$1)</f>
        <v>43</v>
      </c>
      <c r="AH15">
        <f>INDEX(_calc_누적빈도!AH:AH,$A15)-INDEX(_calc_누적빈도!AH:AH,$A15-기준350회_후보!$B$1)</f>
        <v>50</v>
      </c>
      <c r="AI15">
        <f>INDEX(_calc_누적빈도!AI:AI,$A15)-INDEX(_calc_누적빈도!AI:AI,$A15-기준350회_후보!$B$1)</f>
        <v>45</v>
      </c>
      <c r="AJ15">
        <f>INDEX(_calc_누적빈도!AJ:AJ,$A15)-INDEX(_calc_누적빈도!AJ:AJ,$A15-기준350회_후보!$B$1)</f>
        <v>54</v>
      </c>
      <c r="AK15">
        <f>INDEX(_calc_누적빈도!AK:AK,$A15)-INDEX(_calc_누적빈도!AK:AK,$A15-기준350회_후보!$B$1)</f>
        <v>47</v>
      </c>
      <c r="AL15">
        <f>INDEX(_calc_누적빈도!AL:AL,$A15)-INDEX(_calc_누적빈도!AL:AL,$A15-기준350회_후보!$B$1)</f>
        <v>53</v>
      </c>
      <c r="AM15">
        <f>INDEX(_calc_누적빈도!AM:AM,$A15)-INDEX(_calc_누적빈도!AM:AM,$A15-기준350회_후보!$B$1)</f>
        <v>55</v>
      </c>
      <c r="AN15">
        <f>INDEX(_calc_누적빈도!AN:AN,$A15)-INDEX(_calc_누적빈도!AN:AN,$A15-기준350회_후보!$B$1)</f>
        <v>44</v>
      </c>
      <c r="AO15">
        <f>INDEX(_calc_누적빈도!AO:AO,$A15)-INDEX(_calc_누적빈도!AO:AO,$A15-기준350회_후보!$B$1)</f>
        <v>43</v>
      </c>
      <c r="AP15">
        <f>INDEX(_calc_누적빈도!AP:AP,$A15)-INDEX(_calc_누적빈도!AP:AP,$A15-기준350회_후보!$B$1)</f>
        <v>44</v>
      </c>
      <c r="AQ15">
        <f>INDEX(_calc_누적빈도!AQ:AQ,$A15)-INDEX(_calc_누적빈도!AQ:AQ,$A15-기준350회_후보!$B$1)</f>
        <v>45</v>
      </c>
      <c r="AR15">
        <f>INDEX(_calc_누적빈도!AR:AR,$A15)-INDEX(_calc_누적빈도!AR:AR,$A15-기준350회_후보!$B$1)</f>
        <v>33</v>
      </c>
      <c r="AS15">
        <f>INDEX(_calc_누적빈도!AS:AS,$A15)-INDEX(_calc_누적빈도!AS:AS,$A15-기준350회_후보!$B$1)</f>
        <v>49</v>
      </c>
      <c r="AT15">
        <f>INDEX(_calc_누적빈도!AT:AT,$A15)-INDEX(_calc_누적빈도!AT:AT,$A15-기준350회_후보!$B$1)</f>
        <v>52</v>
      </c>
      <c r="AU15">
        <f>(RANK(_calc_라운드기준!B15,_calc_라운드기준!$B15:$AT15,0)+COUNTIFS(_calc_라운드기준!$B15:$AT15,_calc_라운드기준!B15,$B$1:$AT$1,"&lt;"&amp;1))-(RANK(B15,$B15:$AT15,0)+COUNTIFS($B15:$AT15,B15,$B$1:$AT$1,"&lt;"&amp;1))</f>
        <v>-23</v>
      </c>
      <c r="AV15">
        <f>(RANK(_calc_라운드기준!C15,_calc_라운드기준!$B15:$AT15,0)+COUNTIFS(_calc_라운드기준!$B15:$AT15,_calc_라운드기준!C15,$B$1:$AT$1,"&lt;"&amp;2))-(RANK(C15,$B15:$AT15,0)+COUNTIFS($B15:$AT15,C15,$B$1:$AT$1,"&lt;"&amp;2))</f>
        <v>-5</v>
      </c>
      <c r="AW15">
        <f>(RANK(_calc_라운드기준!D15,_calc_라운드기준!$B15:$AT15,0)+COUNTIFS(_calc_라운드기준!$B15:$AT15,_calc_라운드기준!D15,$B$1:$AT$1,"&lt;"&amp;3))-(RANK(D15,$B15:$AT15,0)+COUNTIFS($B15:$AT15,D15,$B$1:$AT$1,"&lt;"&amp;3))</f>
        <v>6</v>
      </c>
      <c r="AX15">
        <f>(RANK(_calc_라운드기준!E15,_calc_라운드기준!$B15:$AT15,0)+COUNTIFS(_calc_라운드기준!$B15:$AT15,_calc_라운드기준!E15,$B$1:$AT$1,"&lt;"&amp;4))-(RANK(E15,$B15:$AT15,0)+COUNTIFS($B15:$AT15,E15,$B$1:$AT$1,"&lt;"&amp;4))</f>
        <v>-21</v>
      </c>
      <c r="AY15">
        <f>(RANK(_calc_라운드기준!F15,_calc_라운드기준!$B15:$AT15,0)+COUNTIFS(_calc_라운드기준!$B15:$AT15,_calc_라운드기준!F15,$B$1:$AT$1,"&lt;"&amp;5))-(RANK(F15,$B15:$AT15,0)+COUNTIFS($B15:$AT15,F15,$B$1:$AT$1,"&lt;"&amp;5))</f>
        <v>-9</v>
      </c>
      <c r="AZ15">
        <f>(RANK(_calc_라운드기준!G15,_calc_라운드기준!$B15:$AT15,0)+COUNTIFS(_calc_라운드기준!$B15:$AT15,_calc_라운드기준!G15,$B$1:$AT$1,"&lt;"&amp;6))-(RANK(G15,$B15:$AT15,0)+COUNTIFS($B15:$AT15,G15,$B$1:$AT$1,"&lt;"&amp;6))</f>
        <v>22</v>
      </c>
      <c r="BA15">
        <f>(RANK(_calc_라운드기준!H15,_calc_라운드기준!$B15:$AT15,0)+COUNTIFS(_calc_라운드기준!$B15:$AT15,_calc_라운드기준!H15,$B$1:$AT$1,"&lt;"&amp;7))-(RANK(H15,$B15:$AT15,0)+COUNTIFS($B15:$AT15,H15,$B$1:$AT$1,"&lt;"&amp;7))</f>
        <v>30</v>
      </c>
      <c r="BB15">
        <f>(RANK(_calc_라운드기준!I15,_calc_라운드기준!$B15:$AT15,0)+COUNTIFS(_calc_라운드기준!$B15:$AT15,_calc_라운드기준!I15,$B$1:$AT$1,"&lt;"&amp;8))-(RANK(I15,$B15:$AT15,0)+COUNTIFS($B15:$AT15,I15,$B$1:$AT$1,"&lt;"&amp;8))</f>
        <v>-33</v>
      </c>
      <c r="BC15">
        <f>(RANK(_calc_라운드기준!J15,_calc_라운드기준!$B15:$AT15,0)+COUNTIFS(_calc_라운드기준!$B15:$AT15,_calc_라운드기준!J15,$B$1:$AT$1,"&lt;"&amp;9))-(RANK(J15,$B15:$AT15,0)+COUNTIFS($B15:$AT15,J15,$B$1:$AT$1,"&lt;"&amp;9))</f>
        <v>-17</v>
      </c>
      <c r="BD15">
        <f>(RANK(_calc_라운드기준!K15,_calc_라운드기준!$B15:$AT15,0)+COUNTIFS(_calc_라운드기준!$B15:$AT15,_calc_라운드기준!K15,$B$1:$AT$1,"&lt;"&amp;10))-(RANK(K15,$B15:$AT15,0)+COUNTIFS($B15:$AT15,K15,$B$1:$AT$1,"&lt;"&amp;10))</f>
        <v>-15</v>
      </c>
      <c r="BE15">
        <f>(RANK(_calc_라운드기준!L15,_calc_라운드기준!$B15:$AT15,0)+COUNTIFS(_calc_라운드기준!$B15:$AT15,_calc_라운드기준!L15,$B$1:$AT$1,"&lt;"&amp;11))-(RANK(L15,$B15:$AT15,0)+COUNTIFS($B15:$AT15,L15,$B$1:$AT$1,"&lt;"&amp;11))</f>
        <v>8</v>
      </c>
      <c r="BF15">
        <f>(RANK(_calc_라운드기준!M15,_calc_라운드기준!$B15:$AT15,0)+COUNTIFS(_calc_라운드기준!$B15:$AT15,_calc_라운드기준!M15,$B$1:$AT$1,"&lt;"&amp;12))-(RANK(M15,$B15:$AT15,0)+COUNTIFS($B15:$AT15,M15,$B$1:$AT$1,"&lt;"&amp;12))</f>
        <v>27</v>
      </c>
      <c r="BG15">
        <f>(RANK(_calc_라운드기준!N15,_calc_라운드기준!$B15:$AT15,0)+COUNTIFS(_calc_라운드기준!$B15:$AT15,_calc_라운드기준!N15,$B$1:$AT$1,"&lt;"&amp;13))-(RANK(N15,$B15:$AT15,0)+COUNTIFS($B15:$AT15,N15,$B$1:$AT$1,"&lt;"&amp;13))</f>
        <v>5</v>
      </c>
      <c r="BH15">
        <f>(RANK(_calc_라운드기준!O15,_calc_라운드기준!$B15:$AT15,0)+COUNTIFS(_calc_라운드기준!$B15:$AT15,_calc_라운드기준!O15,$B$1:$AT$1,"&lt;"&amp;14))-(RANK(O15,$B15:$AT15,0)+COUNTIFS($B15:$AT15,O15,$B$1:$AT$1,"&lt;"&amp;14))</f>
        <v>19</v>
      </c>
      <c r="BI15">
        <f>(RANK(_calc_라운드기준!P15,_calc_라운드기준!$B15:$AT15,0)+COUNTIFS(_calc_라운드기준!$B15:$AT15,_calc_라운드기준!P15,$B$1:$AT$1,"&lt;"&amp;15))-(RANK(P15,$B15:$AT15,0)+COUNTIFS($B15:$AT15,P15,$B$1:$AT$1,"&lt;"&amp;15))</f>
        <v>-17</v>
      </c>
      <c r="BJ15">
        <f>(RANK(_calc_라운드기준!Q15,_calc_라운드기준!$B15:$AT15,0)+COUNTIFS(_calc_라운드기준!$B15:$AT15,_calc_라운드기준!Q15,$B$1:$AT$1,"&lt;"&amp;16))-(RANK(Q15,$B15:$AT15,0)+COUNTIFS($B15:$AT15,Q15,$B$1:$AT$1,"&lt;"&amp;16))</f>
        <v>1</v>
      </c>
      <c r="BK15">
        <f>(RANK(_calc_라운드기준!R15,_calc_라운드기준!$B15:$AT15,0)+COUNTIFS(_calc_라운드기준!$B15:$AT15,_calc_라운드기준!R15,$B$1:$AT$1,"&lt;"&amp;17))-(RANK(R15,$B15:$AT15,0)+COUNTIFS($B15:$AT15,R15,$B$1:$AT$1,"&lt;"&amp;17))</f>
        <v>-22</v>
      </c>
      <c r="BL15">
        <f>(RANK(_calc_라운드기준!S15,_calc_라운드기준!$B15:$AT15,0)+COUNTIFS(_calc_라운드기준!$B15:$AT15,_calc_라운드기준!S15,$B$1:$AT$1,"&lt;"&amp;18))-(RANK(S15,$B15:$AT15,0)+COUNTIFS($B15:$AT15,S15,$B$1:$AT$1,"&lt;"&amp;18))</f>
        <v>30</v>
      </c>
      <c r="BM15">
        <f>(RANK(_calc_라운드기준!T15,_calc_라운드기준!$B15:$AT15,0)+COUNTIFS(_calc_라운드기준!$B15:$AT15,_calc_라운드기준!T15,$B$1:$AT$1,"&lt;"&amp;19))-(RANK(T15,$B15:$AT15,0)+COUNTIFS($B15:$AT15,T15,$B$1:$AT$1,"&lt;"&amp;19))</f>
        <v>-12</v>
      </c>
      <c r="BN15">
        <f>(RANK(_calc_라운드기준!U15,_calc_라운드기준!$B15:$AT15,0)+COUNTIFS(_calc_라운드기준!$B15:$AT15,_calc_라운드기준!U15,$B$1:$AT$1,"&lt;"&amp;20))-(RANK(U15,$B15:$AT15,0)+COUNTIFS($B15:$AT15,U15,$B$1:$AT$1,"&lt;"&amp;20))</f>
        <v>-4</v>
      </c>
      <c r="BO15">
        <f>(RANK(_calc_라운드기준!V15,_calc_라운드기준!$B15:$AT15,0)+COUNTIFS(_calc_라운드기준!$B15:$AT15,_calc_라운드기준!V15,$B$1:$AT$1,"&lt;"&amp;21))-(RANK(V15,$B15:$AT15,0)+COUNTIFS($B15:$AT15,V15,$B$1:$AT$1,"&lt;"&amp;21))</f>
        <v>29</v>
      </c>
      <c r="BP15">
        <f>(RANK(_calc_라운드기준!W15,_calc_라운드기준!$B15:$AT15,0)+COUNTIFS(_calc_라운드기준!$B15:$AT15,_calc_라운드기준!W15,$B$1:$AT$1,"&lt;"&amp;22))-(RANK(W15,$B15:$AT15,0)+COUNTIFS($B15:$AT15,W15,$B$1:$AT$1,"&lt;"&amp;22))</f>
        <v>6</v>
      </c>
      <c r="BQ15">
        <f>(RANK(_calc_라운드기준!X15,_calc_라운드기준!$B15:$AT15,0)+COUNTIFS(_calc_라운드기준!$B15:$AT15,_calc_라운드기준!X15,$B$1:$AT$1,"&lt;"&amp;23))-(RANK(X15,$B15:$AT15,0)+COUNTIFS($B15:$AT15,X15,$B$1:$AT$1,"&lt;"&amp;23))</f>
        <v>-18</v>
      </c>
      <c r="BR15">
        <f>(RANK(_calc_라운드기준!Y15,_calc_라운드기준!$B15:$AT15,0)+COUNTIFS(_calc_라운드기준!$B15:$AT15,_calc_라운드기준!Y15,$B$1:$AT$1,"&lt;"&amp;24))-(RANK(Y15,$B15:$AT15,0)+COUNTIFS($B15:$AT15,Y15,$B$1:$AT$1,"&lt;"&amp;24))</f>
        <v>-1</v>
      </c>
      <c r="BS15">
        <f>(RANK(_calc_라운드기준!Z15,_calc_라운드기준!$B15:$AT15,0)+COUNTIFS(_calc_라운드기준!$B15:$AT15,_calc_라운드기준!Z15,$B$1:$AT$1,"&lt;"&amp;25))-(RANK(Z15,$B15:$AT15,0)+COUNTIFS($B15:$AT15,Z15,$B$1:$AT$1,"&lt;"&amp;25))</f>
        <v>-25</v>
      </c>
      <c r="BT15">
        <f>(RANK(_calc_라운드기준!AA15,_calc_라운드기준!$B15:$AT15,0)+COUNTIFS(_calc_라운드기준!$B15:$AT15,_calc_라운드기준!AA15,$B$1:$AT$1,"&lt;"&amp;26))-(RANK(AA15,$B15:$AT15,0)+COUNTIFS($B15:$AT15,AA15,$B$1:$AT$1,"&lt;"&amp;26))</f>
        <v>-5</v>
      </c>
      <c r="BU15">
        <f>(RANK(_calc_라운드기준!AB15,_calc_라운드기준!$B15:$AT15,0)+COUNTIFS(_calc_라운드기준!$B15:$AT15,_calc_라운드기준!AB15,$B$1:$AT$1,"&lt;"&amp;27))-(RANK(AB15,$B15:$AT15,0)+COUNTIFS($B15:$AT15,AB15,$B$1:$AT$1,"&lt;"&amp;27))</f>
        <v>-6</v>
      </c>
      <c r="BV15">
        <f>(RANK(_calc_라운드기준!AC15,_calc_라운드기준!$B15:$AT15,0)+COUNTIFS(_calc_라운드기준!$B15:$AT15,_calc_라운드기준!AC15,$B$1:$AT$1,"&lt;"&amp;28))-(RANK(AC15,$B15:$AT15,0)+COUNTIFS($B15:$AT15,AC15,$B$1:$AT$1,"&lt;"&amp;28))</f>
        <v>-13</v>
      </c>
      <c r="BW15">
        <f>(RANK(_calc_라운드기준!AD15,_calc_라운드기준!$B15:$AT15,0)+COUNTIFS(_calc_라운드기준!$B15:$AT15,_calc_라운드기준!AD15,$B$1:$AT$1,"&lt;"&amp;29))-(RANK(AD15,$B15:$AT15,0)+COUNTIFS($B15:$AT15,AD15,$B$1:$AT$1,"&lt;"&amp;29))</f>
        <v>-7</v>
      </c>
      <c r="BX15">
        <f>(RANK(_calc_라운드기준!AE15,_calc_라운드기준!$B15:$AT15,0)+COUNTIFS(_calc_라운드기준!$B15:$AT15,_calc_라운드기준!AE15,$B$1:$AT$1,"&lt;"&amp;30))-(RANK(AE15,$B15:$AT15,0)+COUNTIFS($B15:$AT15,AE15,$B$1:$AT$1,"&lt;"&amp;30))</f>
        <v>4</v>
      </c>
      <c r="BY15">
        <f>(RANK(_calc_라운드기준!AF15,_calc_라운드기준!$B15:$AT15,0)+COUNTIFS(_calc_라운드기준!$B15:$AT15,_calc_라운드기준!AF15,$B$1:$AT$1,"&lt;"&amp;31))-(RANK(AF15,$B15:$AT15,0)+COUNTIFS($B15:$AT15,AF15,$B$1:$AT$1,"&lt;"&amp;31))</f>
        <v>-14</v>
      </c>
      <c r="BZ15">
        <f>(RANK(_calc_라운드기준!AG15,_calc_라운드기준!$B15:$AT15,0)+COUNTIFS(_calc_라운드기준!$B15:$AT15,_calc_라운드기준!AG15,$B$1:$AT$1,"&lt;"&amp;32))-(RANK(AG15,$B15:$AT15,0)+COUNTIFS($B15:$AT15,AG15,$B$1:$AT$1,"&lt;"&amp;32))</f>
        <v>-8</v>
      </c>
      <c r="CA15">
        <f>(RANK(_calc_라운드기준!AH15,_calc_라운드기준!$B15:$AT15,0)+COUNTIFS(_calc_라운드기준!$B15:$AT15,_calc_라운드기준!AH15,$B$1:$AT$1,"&lt;"&amp;33))-(RANK(AH15,$B15:$AT15,0)+COUNTIFS($B15:$AT15,AH15,$B$1:$AT$1,"&lt;"&amp;33))</f>
        <v>7</v>
      </c>
      <c r="CB15">
        <f>(RANK(_calc_라운드기준!AI15,_calc_라운드기준!$B15:$AT15,0)+COUNTIFS(_calc_라운드기준!$B15:$AT15,_calc_라운드기준!AI15,$B$1:$AT$1,"&lt;"&amp;34))-(RANK(AI15,$B15:$AT15,0)+COUNTIFS($B15:$AT15,AI15,$B$1:$AT$1,"&lt;"&amp;34))</f>
        <v>13</v>
      </c>
      <c r="CC15">
        <f>(RANK(_calc_라운드기준!AJ15,_calc_라운드기준!$B15:$AT15,0)+COUNTIFS(_calc_라운드기준!$B15:$AT15,_calc_라운드기준!AJ15,$B$1:$AT$1,"&lt;"&amp;35))-(RANK(AJ15,$B15:$AT15,0)+COUNTIFS($B15:$AT15,AJ15,$B$1:$AT$1,"&lt;"&amp;35))</f>
        <v>25</v>
      </c>
      <c r="CD15">
        <f>(RANK(_calc_라운드기준!AK15,_calc_라운드기준!$B15:$AT15,0)+COUNTIFS(_calc_라운드기준!$B15:$AT15,_calc_라운드기준!AK15,$B$1:$AT$1,"&lt;"&amp;36))-(RANK(AK15,$B15:$AT15,0)+COUNTIFS($B15:$AT15,AK15,$B$1:$AT$1,"&lt;"&amp;36))</f>
        <v>-3</v>
      </c>
      <c r="CE15">
        <f>(RANK(_calc_라운드기준!AL15,_calc_라운드기준!$B15:$AT15,0)+COUNTIFS(_calc_라운드기준!$B15:$AT15,_calc_라운드기준!AL15,$B$1:$AT$1,"&lt;"&amp;37))-(RANK(AL15,$B15:$AT15,0)+COUNTIFS($B15:$AT15,AL15,$B$1:$AT$1,"&lt;"&amp;37))</f>
        <v>15</v>
      </c>
      <c r="CF15">
        <f>(RANK(_calc_라운드기준!AM15,_calc_라운드기준!$B15:$AT15,0)+COUNTIFS(_calc_라운드기준!$B15:$AT15,_calc_라운드기준!AM15,$B$1:$AT$1,"&lt;"&amp;38))-(RANK(AM15,$B15:$AT15,0)+COUNTIFS($B15:$AT15,AM15,$B$1:$AT$1,"&lt;"&amp;38))</f>
        <v>21</v>
      </c>
      <c r="CG15">
        <f>(RANK(_calc_라운드기준!AN15,_calc_라운드기준!$B15:$AT15,0)+COUNTIFS(_calc_라운드기준!$B15:$AT15,_calc_라운드기준!AN15,$B$1:$AT$1,"&lt;"&amp;39))-(RANK(AN15,$B15:$AT15,0)+COUNTIFS($B15:$AT15,AN15,$B$1:$AT$1,"&lt;"&amp;39))</f>
        <v>-1</v>
      </c>
      <c r="CH15">
        <f>(RANK(_calc_라운드기준!AO15,_calc_라운드기준!$B15:$AT15,0)+COUNTIFS(_calc_라운드기준!$B15:$AT15,_calc_라운드기준!AO15,$B$1:$AT$1,"&lt;"&amp;40))-(RANK(AO15,$B15:$AT15,0)+COUNTIFS($B15:$AT15,AO15,$B$1:$AT$1,"&lt;"&amp;40))</f>
        <v>-1</v>
      </c>
      <c r="CI15">
        <f>(RANK(_calc_라운드기준!AP15,_calc_라운드기준!$B15:$AT15,0)+COUNTIFS(_calc_라운드기준!$B15:$AT15,_calc_라운드기준!AP15,$B$1:$AT$1,"&lt;"&amp;41))-(RANK(AP15,$B15:$AT15,0)+COUNTIFS($B15:$AT15,AP15,$B$1:$AT$1,"&lt;"&amp;41))</f>
        <v>-21</v>
      </c>
      <c r="CJ15">
        <f>(RANK(_calc_라운드기준!AQ15,_calc_라운드기준!$B15:$AT15,0)+COUNTIFS(_calc_라운드기준!$B15:$AT15,_calc_라운드기준!AQ15,$B$1:$AT$1,"&lt;"&amp;42))-(RANK(AQ15,$B15:$AT15,0)+COUNTIFS($B15:$AT15,AQ15,$B$1:$AT$1,"&lt;"&amp;42))</f>
        <v>2</v>
      </c>
      <c r="CK15">
        <f>(RANK(_calc_라운드기준!AR15,_calc_라운드기준!$B15:$AT15,0)+COUNTIFS(_calc_라운드기준!$B15:$AT15,_calc_라운드기준!AR15,$B$1:$AT$1,"&lt;"&amp;43))-(RANK(AR15,$B15:$AT15,0)+COUNTIFS($B15:$AT15,AR15,$B$1:$AT$1,"&lt;"&amp;43))</f>
        <v>1</v>
      </c>
      <c r="CL15">
        <f>(RANK(_calc_라운드기준!AS15,_calc_라운드기준!$B15:$AT15,0)+COUNTIFS(_calc_라운드기준!$B15:$AT15,_calc_라운드기준!AS15,$B$1:$AT$1,"&lt;"&amp;44))-(RANK(AS15,$B15:$AT15,0)+COUNTIFS($B15:$AT15,AS15,$B$1:$AT$1,"&lt;"&amp;44))</f>
        <v>17</v>
      </c>
      <c r="CM15">
        <f>(RANK(_calc_라운드기준!AT15,_calc_라운드기준!$B15:$AT15,0)+COUNTIFS(_calc_라운드기준!$B15:$AT15,_calc_라운드기준!AT15,$B$1:$AT$1,"&lt;"&amp;45))-(RANK(AT15,$B15:$AT15,0)+COUNTIFS($B15:$AT15,AT15,$B$1:$AT$1,"&lt;"&amp;45))</f>
        <v>13</v>
      </c>
      <c r="CN15">
        <f t="shared" si="0"/>
        <v>43</v>
      </c>
      <c r="CO15">
        <f t="shared" si="1"/>
        <v>27</v>
      </c>
      <c r="CP15">
        <f t="shared" si="2"/>
        <v>15</v>
      </c>
      <c r="CQ15">
        <f t="shared" si="3"/>
        <v>40</v>
      </c>
      <c r="CR15">
        <f t="shared" si="4"/>
        <v>32</v>
      </c>
      <c r="CS15">
        <f t="shared" si="5"/>
        <v>6</v>
      </c>
      <c r="CT15">
        <f t="shared" si="6"/>
        <v>1</v>
      </c>
      <c r="CU15">
        <f t="shared" si="7"/>
        <v>45</v>
      </c>
      <c r="CV15">
        <f t="shared" si="8"/>
        <v>37</v>
      </c>
      <c r="CW15">
        <f t="shared" si="9"/>
        <v>36</v>
      </c>
      <c r="CX15">
        <f t="shared" si="10"/>
        <v>13</v>
      </c>
      <c r="CY15">
        <f t="shared" si="11"/>
        <v>4</v>
      </c>
      <c r="CZ15">
        <f t="shared" si="12"/>
        <v>17</v>
      </c>
      <c r="DA15">
        <f t="shared" si="13"/>
        <v>8</v>
      </c>
      <c r="DB15">
        <f t="shared" si="14"/>
        <v>38</v>
      </c>
      <c r="DC15">
        <f t="shared" si="15"/>
        <v>20</v>
      </c>
      <c r="DD15">
        <f t="shared" si="16"/>
        <v>42</v>
      </c>
      <c r="DE15">
        <f t="shared" si="17"/>
        <v>2</v>
      </c>
      <c r="DF15">
        <f t="shared" si="18"/>
        <v>33</v>
      </c>
      <c r="DG15">
        <f t="shared" si="19"/>
        <v>26</v>
      </c>
      <c r="DH15">
        <f t="shared" si="20"/>
        <v>3</v>
      </c>
      <c r="DI15">
        <f t="shared" si="21"/>
        <v>16</v>
      </c>
      <c r="DJ15">
        <f t="shared" si="22"/>
        <v>39</v>
      </c>
      <c r="DK15">
        <f t="shared" si="23"/>
        <v>22</v>
      </c>
      <c r="DL15">
        <f t="shared" si="24"/>
        <v>44</v>
      </c>
      <c r="DM15">
        <f t="shared" si="25"/>
        <v>28</v>
      </c>
      <c r="DN15">
        <f t="shared" si="26"/>
        <v>29</v>
      </c>
      <c r="DO15">
        <f t="shared" si="27"/>
        <v>34</v>
      </c>
      <c r="DP15">
        <f t="shared" si="28"/>
        <v>30</v>
      </c>
      <c r="DQ15">
        <f t="shared" si="29"/>
        <v>18</v>
      </c>
      <c r="DR15">
        <f t="shared" si="30"/>
        <v>35</v>
      </c>
      <c r="DS15">
        <f t="shared" si="31"/>
        <v>31</v>
      </c>
      <c r="DT15">
        <f t="shared" si="32"/>
        <v>14</v>
      </c>
      <c r="DU15">
        <f t="shared" si="33"/>
        <v>11</v>
      </c>
      <c r="DV15">
        <f t="shared" si="34"/>
        <v>5</v>
      </c>
      <c r="DW15">
        <f t="shared" si="35"/>
        <v>25</v>
      </c>
      <c r="DX15">
        <f t="shared" si="36"/>
        <v>10</v>
      </c>
      <c r="DY15">
        <f t="shared" si="37"/>
        <v>7</v>
      </c>
      <c r="DZ15">
        <f t="shared" si="38"/>
        <v>23</v>
      </c>
      <c r="EA15">
        <f t="shared" si="39"/>
        <v>24</v>
      </c>
      <c r="EB15">
        <f t="shared" si="40"/>
        <v>41</v>
      </c>
      <c r="EC15">
        <f t="shared" si="41"/>
        <v>19</v>
      </c>
      <c r="ED15">
        <f t="shared" si="42"/>
        <v>21</v>
      </c>
      <c r="EE15">
        <f t="shared" si="43"/>
        <v>9</v>
      </c>
      <c r="EF15">
        <f t="shared" si="44"/>
        <v>12</v>
      </c>
    </row>
    <row r="16" spans="1:136" ht="16.5" customHeight="1">
      <c r="A16">
        <f>_calc_라운드기준!A16</f>
        <v>1230</v>
      </c>
      <c r="B16">
        <f>INDEX(_calc_누적빈도!B:B,$A16)-INDEX(_calc_누적빈도!B:B,$A16-기준350회_후보!$B$1)</f>
        <v>45</v>
      </c>
      <c r="C16">
        <f>INDEX(_calc_누적빈도!C:C,$A16)-INDEX(_calc_누적빈도!C:C,$A16-기준350회_후보!$B$1)</f>
        <v>38</v>
      </c>
      <c r="D16">
        <f>INDEX(_calc_누적빈도!D:D,$A16)-INDEX(_calc_누적빈도!D:D,$A16-기준350회_후보!$B$1)</f>
        <v>57</v>
      </c>
      <c r="E16">
        <f>INDEX(_calc_누적빈도!E:E,$A16)-INDEX(_calc_누적빈도!E:E,$A16-기준350회_후보!$B$1)</f>
        <v>43</v>
      </c>
      <c r="F16">
        <f>INDEX(_calc_누적빈도!F:F,$A16)-INDEX(_calc_누적빈도!F:F,$A16-기준350회_후보!$B$1)</f>
        <v>31</v>
      </c>
      <c r="G16">
        <f>INDEX(_calc_누적빈도!G:G,$A16)-INDEX(_calc_누적빈도!G:G,$A16-기준350회_후보!$B$1)</f>
        <v>54</v>
      </c>
      <c r="H16">
        <f>INDEX(_calc_누적빈도!H:H,$A16)-INDEX(_calc_누적빈도!H:H,$A16-기준350회_후보!$B$1)</f>
        <v>53</v>
      </c>
      <c r="I16">
        <f>INDEX(_calc_누적빈도!I:I,$A16)-INDEX(_calc_누적빈도!I:I,$A16-기준350회_후보!$B$1)</f>
        <v>37</v>
      </c>
      <c r="J16">
        <f>INDEX(_calc_누적빈도!J:J,$A16)-INDEX(_calc_누적빈도!J:J,$A16-기준350회_후보!$B$1)</f>
        <v>45</v>
      </c>
      <c r="K16">
        <f>INDEX(_calc_누적빈도!K:K,$A16)-INDEX(_calc_누적빈도!K:K,$A16-기준350회_후보!$B$1)</f>
        <v>36</v>
      </c>
      <c r="L16">
        <f>INDEX(_calc_누적빈도!L:L,$A16)-INDEX(_calc_누적빈도!L:L,$A16-기준350회_후보!$B$1)</f>
        <v>43</v>
      </c>
      <c r="M16">
        <f>INDEX(_calc_누적빈도!M:M,$A16)-INDEX(_calc_누적빈도!M:M,$A16-기준350회_후보!$B$1)</f>
        <v>52</v>
      </c>
      <c r="N16">
        <f>INDEX(_calc_누적빈도!N:N,$A16)-INDEX(_calc_누적빈도!N:N,$A16-기준350회_후보!$B$1)</f>
        <v>54</v>
      </c>
      <c r="O16">
        <f>INDEX(_calc_누적빈도!O:O,$A16)-INDEX(_calc_누적빈도!O:O,$A16-기준350회_후보!$B$1)</f>
        <v>47</v>
      </c>
      <c r="P16">
        <f>INDEX(_calc_누적빈도!P:P,$A16)-INDEX(_calc_누적빈도!P:P,$A16-기준350회_후보!$B$1)</f>
        <v>47</v>
      </c>
      <c r="Q16">
        <f>INDEX(_calc_누적빈도!Q:Q,$A16)-INDEX(_calc_누적빈도!Q:Q,$A16-기준350회_후보!$B$1)</f>
        <v>55</v>
      </c>
      <c r="R16">
        <f>INDEX(_calc_누적빈도!R:R,$A16)-INDEX(_calc_누적빈도!R:R,$A16-기준350회_후보!$B$1)</f>
        <v>44</v>
      </c>
      <c r="S16">
        <f>INDEX(_calc_누적빈도!S:S,$A16)-INDEX(_calc_누적빈도!S:S,$A16-기준350회_후보!$B$1)</f>
        <v>52</v>
      </c>
      <c r="T16">
        <f>INDEX(_calc_누적빈도!T:T,$A16)-INDEX(_calc_누적빈도!T:T,$A16-기준350회_후보!$B$1)</f>
        <v>46</v>
      </c>
      <c r="U16">
        <f>INDEX(_calc_누적빈도!U:U,$A16)-INDEX(_calc_누적빈도!U:U,$A16-기준350회_후보!$B$1)</f>
        <v>44</v>
      </c>
      <c r="V16">
        <f>INDEX(_calc_누적빈도!V:V,$A16)-INDEX(_calc_누적빈도!V:V,$A16-기준350회_후보!$B$1)</f>
        <v>50</v>
      </c>
      <c r="W16">
        <f>INDEX(_calc_누적빈도!W:W,$A16)-INDEX(_calc_누적빈도!W:W,$A16-기준350회_후보!$B$1)</f>
        <v>46</v>
      </c>
      <c r="X16">
        <f>INDEX(_calc_누적빈도!X:X,$A16)-INDEX(_calc_누적빈도!X:X,$A16-기준350회_후보!$B$1)</f>
        <v>46</v>
      </c>
      <c r="Y16">
        <f>INDEX(_calc_누적빈도!Y:Y,$A16)-INDEX(_calc_누적빈도!Y:Y,$A16-기준350회_후보!$B$1)</f>
        <v>49</v>
      </c>
      <c r="Z16">
        <f>INDEX(_calc_누적빈도!Z:Z,$A16)-INDEX(_calc_누적빈도!Z:Z,$A16-기준350회_후보!$B$1)</f>
        <v>36</v>
      </c>
      <c r="AA16">
        <f>INDEX(_calc_누적빈도!AA:AA,$A16)-INDEX(_calc_누적빈도!AA:AA,$A16-기준350회_후보!$B$1)</f>
        <v>47</v>
      </c>
      <c r="AB16">
        <f>INDEX(_calc_누적빈도!AB:AB,$A16)-INDEX(_calc_누적빈도!AB:AB,$A16-기준350회_후보!$B$1)</f>
        <v>53</v>
      </c>
      <c r="AC16">
        <f>INDEX(_calc_누적빈도!AC:AC,$A16)-INDEX(_calc_누적빈도!AC:AC,$A16-기준350회_후보!$B$1)</f>
        <v>48</v>
      </c>
      <c r="AD16">
        <f>INDEX(_calc_누적빈도!AD:AD,$A16)-INDEX(_calc_누적빈도!AD:AD,$A16-기준350회_후보!$B$1)</f>
        <v>48</v>
      </c>
      <c r="AE16">
        <f>INDEX(_calc_누적빈도!AE:AE,$A16)-INDEX(_calc_누적빈도!AE:AE,$A16-기준350회_후보!$B$1)</f>
        <v>49</v>
      </c>
      <c r="AF16">
        <f>INDEX(_calc_누적빈도!AF:AF,$A16)-INDEX(_calc_누적빈도!AF:AF,$A16-기준350회_후보!$B$1)</f>
        <v>48</v>
      </c>
      <c r="AG16">
        <f>INDEX(_calc_누적빈도!AG:AG,$A16)-INDEX(_calc_누적빈도!AG:AG,$A16-기준350회_후보!$B$1)</f>
        <v>43</v>
      </c>
      <c r="AH16">
        <f>INDEX(_calc_누적빈도!AH:AH,$A16)-INDEX(_calc_누적빈도!AH:AH,$A16-기준350회_후보!$B$1)</f>
        <v>50</v>
      </c>
      <c r="AI16">
        <f>INDEX(_calc_누적빈도!AI:AI,$A16)-INDEX(_calc_누적빈도!AI:AI,$A16-기준350회_후보!$B$1)</f>
        <v>45</v>
      </c>
      <c r="AJ16">
        <f>INDEX(_calc_누적빈도!AJ:AJ,$A16)-INDEX(_calc_누적빈도!AJ:AJ,$A16-기준350회_후보!$B$1)</f>
        <v>54</v>
      </c>
      <c r="AK16">
        <f>INDEX(_calc_누적빈도!AK:AK,$A16)-INDEX(_calc_누적빈도!AK:AK,$A16-기준350회_후보!$B$1)</f>
        <v>47</v>
      </c>
      <c r="AL16">
        <f>INDEX(_calc_누적빈도!AL:AL,$A16)-INDEX(_calc_누적빈도!AL:AL,$A16-기준350회_후보!$B$1)</f>
        <v>53</v>
      </c>
      <c r="AM16">
        <f>INDEX(_calc_누적빈도!AM:AM,$A16)-INDEX(_calc_누적빈도!AM:AM,$A16-기준350회_후보!$B$1)</f>
        <v>55</v>
      </c>
      <c r="AN16">
        <f>INDEX(_calc_누적빈도!AN:AN,$A16)-INDEX(_calc_누적빈도!AN:AN,$A16-기준350회_후보!$B$1)</f>
        <v>44</v>
      </c>
      <c r="AO16">
        <f>INDEX(_calc_누적빈도!AO:AO,$A16)-INDEX(_calc_누적빈도!AO:AO,$A16-기준350회_후보!$B$1)</f>
        <v>43</v>
      </c>
      <c r="AP16">
        <f>INDEX(_calc_누적빈도!AP:AP,$A16)-INDEX(_calc_누적빈도!AP:AP,$A16-기준350회_후보!$B$1)</f>
        <v>44</v>
      </c>
      <c r="AQ16">
        <f>INDEX(_calc_누적빈도!AQ:AQ,$A16)-INDEX(_calc_누적빈도!AQ:AQ,$A16-기준350회_후보!$B$1)</f>
        <v>44</v>
      </c>
      <c r="AR16">
        <f>INDEX(_calc_누적빈도!AR:AR,$A16)-INDEX(_calc_누적빈도!AR:AR,$A16-기준350회_후보!$B$1)</f>
        <v>33</v>
      </c>
      <c r="AS16">
        <f>INDEX(_calc_누적빈도!AS:AS,$A16)-INDEX(_calc_누적빈도!AS:AS,$A16-기준350회_후보!$B$1)</f>
        <v>49</v>
      </c>
      <c r="AT16">
        <f>INDEX(_calc_누적빈도!AT:AT,$A16)-INDEX(_calc_누적빈도!AT:AT,$A16-기준350회_후보!$B$1)</f>
        <v>53</v>
      </c>
      <c r="AU16">
        <f>(RANK(_calc_라운드기준!B16,_calc_라운드기준!$B16:$AT16,0)+COUNTIFS(_calc_라운드기준!$B16:$AT16,_calc_라운드기준!B16,$B$1:$AT$1,"&lt;"&amp;1))-(RANK(B16,$B16:$AT16,0)+COUNTIFS($B16:$AT16,B16,$B$1:$AT$1,"&lt;"&amp;1))</f>
        <v>-24</v>
      </c>
      <c r="AV16">
        <f>(RANK(_calc_라운드기준!C16,_calc_라운드기준!$B16:$AT16,0)+COUNTIFS(_calc_라운드기준!$B16:$AT16,_calc_라운드기준!C16,$B$1:$AT$1,"&lt;"&amp;2))-(RANK(C16,$B16:$AT16,0)+COUNTIFS($B16:$AT16,C16,$B$1:$AT$1,"&lt;"&amp;2))</f>
        <v>-5</v>
      </c>
      <c r="AW16">
        <f>(RANK(_calc_라운드기준!D16,_calc_라운드기준!$B16:$AT16,0)+COUNTIFS(_calc_라운드기준!$B16:$AT16,_calc_라운드기준!D16,$B$1:$AT$1,"&lt;"&amp;3))-(RANK(D16,$B16:$AT16,0)+COUNTIFS($B16:$AT16,D16,$B$1:$AT$1,"&lt;"&amp;3))</f>
        <v>11</v>
      </c>
      <c r="AX16">
        <f>(RANK(_calc_라운드기준!E16,_calc_라운드기준!$B16:$AT16,0)+COUNTIFS(_calc_라운드기준!$B16:$AT16,_calc_라운드기준!E16,$B$1:$AT$1,"&lt;"&amp;4))-(RANK(E16,$B16:$AT16,0)+COUNTIFS($B16:$AT16,E16,$B$1:$AT$1,"&lt;"&amp;4))</f>
        <v>-23</v>
      </c>
      <c r="AY16">
        <f>(RANK(_calc_라운드기준!F16,_calc_라운드기준!$B16:$AT16,0)+COUNTIFS(_calc_라운드기준!$B16:$AT16,_calc_라운드기준!F16,$B$1:$AT$1,"&lt;"&amp;5))-(RANK(F16,$B16:$AT16,0)+COUNTIFS($B16:$AT16,F16,$B$1:$AT$1,"&lt;"&amp;5))</f>
        <v>-9</v>
      </c>
      <c r="AZ16">
        <f>(RANK(_calc_라운드기준!G16,_calc_라운드기준!$B16:$AT16,0)+COUNTIFS(_calc_라운드기준!$B16:$AT16,_calc_라운드기준!G16,$B$1:$AT$1,"&lt;"&amp;6))-(RANK(G16,$B16:$AT16,0)+COUNTIFS($B16:$AT16,G16,$B$1:$AT$1,"&lt;"&amp;6))</f>
        <v>10</v>
      </c>
      <c r="BA16">
        <f>(RANK(_calc_라운드기준!H16,_calc_라운드기준!$B16:$AT16,0)+COUNTIFS(_calc_라운드기준!$B16:$AT16,_calc_라운드기준!H16,$B$1:$AT$1,"&lt;"&amp;7))-(RANK(H16,$B16:$AT16,0)+COUNTIFS($B16:$AT16,H16,$B$1:$AT$1,"&lt;"&amp;7))</f>
        <v>33</v>
      </c>
      <c r="BB16">
        <f>(RANK(_calc_라운드기준!I16,_calc_라운드기준!$B16:$AT16,0)+COUNTIFS(_calc_라운드기준!$B16:$AT16,_calc_라운드기준!I16,$B$1:$AT$1,"&lt;"&amp;8))-(RANK(I16,$B16:$AT16,0)+COUNTIFS($B16:$AT16,I16,$B$1:$AT$1,"&lt;"&amp;8))</f>
        <v>-26</v>
      </c>
      <c r="BC16">
        <f>(RANK(_calc_라운드기준!J16,_calc_라운드기준!$B16:$AT16,0)+COUNTIFS(_calc_라운드기준!$B16:$AT16,_calc_라운드기준!J16,$B$1:$AT$1,"&lt;"&amp;9))-(RANK(J16,$B16:$AT16,0)+COUNTIFS($B16:$AT16,J16,$B$1:$AT$1,"&lt;"&amp;9))</f>
        <v>-13</v>
      </c>
      <c r="BD16">
        <f>(RANK(_calc_라운드기준!K16,_calc_라운드기준!$B16:$AT16,0)+COUNTIFS(_calc_라운드기준!$B16:$AT16,_calc_라운드기준!K16,$B$1:$AT$1,"&lt;"&amp;10))-(RANK(K16,$B16:$AT16,0)+COUNTIFS($B16:$AT16,K16,$B$1:$AT$1,"&lt;"&amp;10))</f>
        <v>-15</v>
      </c>
      <c r="BE16">
        <f>(RANK(_calc_라운드기준!L16,_calc_라운드기준!$B16:$AT16,0)+COUNTIFS(_calc_라운드기준!$B16:$AT16,_calc_라운드기준!L16,$B$1:$AT$1,"&lt;"&amp;11))-(RANK(L16,$B16:$AT16,0)+COUNTIFS($B16:$AT16,L16,$B$1:$AT$1,"&lt;"&amp;11))</f>
        <v>7</v>
      </c>
      <c r="BF16">
        <f>(RANK(_calc_라운드기준!M16,_calc_라운드기준!$B16:$AT16,0)+COUNTIFS(_calc_라운드기준!$B16:$AT16,_calc_라운드기준!M16,$B$1:$AT$1,"&lt;"&amp;12))-(RANK(M16,$B16:$AT16,0)+COUNTIFS($B16:$AT16,M16,$B$1:$AT$1,"&lt;"&amp;12))</f>
        <v>17</v>
      </c>
      <c r="BG16">
        <f>(RANK(_calc_라운드기준!N16,_calc_라운드기준!$B16:$AT16,0)+COUNTIFS(_calc_라운드기준!$B16:$AT16,_calc_라운드기준!N16,$B$1:$AT$1,"&lt;"&amp;13))-(RANK(N16,$B16:$AT16,0)+COUNTIFS($B16:$AT16,N16,$B$1:$AT$1,"&lt;"&amp;13))</f>
        <v>3</v>
      </c>
      <c r="BH16">
        <f>(RANK(_calc_라운드기준!O16,_calc_라운드기준!$B16:$AT16,0)+COUNTIFS(_calc_라운드기준!$B16:$AT16,_calc_라운드기준!O16,$B$1:$AT$1,"&lt;"&amp;14))-(RANK(O16,$B16:$AT16,0)+COUNTIFS($B16:$AT16,O16,$B$1:$AT$1,"&lt;"&amp;14))</f>
        <v>20</v>
      </c>
      <c r="BI16">
        <f>(RANK(_calc_라운드기준!P16,_calc_라운드기준!$B16:$AT16,0)+COUNTIFS(_calc_라운드기준!$B16:$AT16,_calc_라운드기준!P16,$B$1:$AT$1,"&lt;"&amp;15))-(RANK(P16,$B16:$AT16,0)+COUNTIFS($B16:$AT16,P16,$B$1:$AT$1,"&lt;"&amp;15))</f>
        <v>-17</v>
      </c>
      <c r="BJ16">
        <f>(RANK(_calc_라운드기준!Q16,_calc_라운드기준!$B16:$AT16,0)+COUNTIFS(_calc_라운드기준!$B16:$AT16,_calc_라운드기준!Q16,$B$1:$AT$1,"&lt;"&amp;16))-(RANK(Q16,$B16:$AT16,0)+COUNTIFS($B16:$AT16,Q16,$B$1:$AT$1,"&lt;"&amp;16))</f>
        <v>1</v>
      </c>
      <c r="BK16">
        <f>(RANK(_calc_라운드기준!R16,_calc_라운드기준!$B16:$AT16,0)+COUNTIFS(_calc_라운드기준!$B16:$AT16,_calc_라운드기준!R16,$B$1:$AT$1,"&lt;"&amp;17))-(RANK(R16,$B16:$AT16,0)+COUNTIFS($B16:$AT16,R16,$B$1:$AT$1,"&lt;"&amp;17))</f>
        <v>-14</v>
      </c>
      <c r="BL16">
        <f>(RANK(_calc_라운드기준!S16,_calc_라운드기준!$B16:$AT16,0)+COUNTIFS(_calc_라운드기준!$B16:$AT16,_calc_라운드기준!S16,$B$1:$AT$1,"&lt;"&amp;18))-(RANK(S16,$B16:$AT16,0)+COUNTIFS($B16:$AT16,S16,$B$1:$AT$1,"&lt;"&amp;18))</f>
        <v>25</v>
      </c>
      <c r="BM16">
        <f>(RANK(_calc_라운드기준!T16,_calc_라운드기준!$B16:$AT16,0)+COUNTIFS(_calc_라운드기준!$B16:$AT16,_calc_라운드기준!T16,$B$1:$AT$1,"&lt;"&amp;19))-(RANK(T16,$B16:$AT16,0)+COUNTIFS($B16:$AT16,T16,$B$1:$AT$1,"&lt;"&amp;19))</f>
        <v>-7</v>
      </c>
      <c r="BN16">
        <f>(RANK(_calc_라운드기준!U16,_calc_라운드기준!$B16:$AT16,0)+COUNTIFS(_calc_라운드기준!$B16:$AT16,_calc_라운드기준!U16,$B$1:$AT$1,"&lt;"&amp;20))-(RANK(U16,$B16:$AT16,0)+COUNTIFS($B16:$AT16,U16,$B$1:$AT$1,"&lt;"&amp;20))</f>
        <v>-3</v>
      </c>
      <c r="BO16">
        <f>(RANK(_calc_라운드기준!V16,_calc_라운드기준!$B16:$AT16,0)+COUNTIFS(_calc_라운드기준!$B16:$AT16,_calc_라운드기준!V16,$B$1:$AT$1,"&lt;"&amp;21))-(RANK(V16,$B16:$AT16,0)+COUNTIFS($B16:$AT16,V16,$B$1:$AT$1,"&lt;"&amp;21))</f>
        <v>29</v>
      </c>
      <c r="BP16">
        <f>(RANK(_calc_라운드기준!W16,_calc_라운드기준!$B16:$AT16,0)+COUNTIFS(_calc_라운드기준!$B16:$AT16,_calc_라운드기준!W16,$B$1:$AT$1,"&lt;"&amp;22))-(RANK(W16,$B16:$AT16,0)+COUNTIFS($B16:$AT16,W16,$B$1:$AT$1,"&lt;"&amp;22))</f>
        <v>12</v>
      </c>
      <c r="BQ16">
        <f>(RANK(_calc_라운드기준!X16,_calc_라운드기준!$B16:$AT16,0)+COUNTIFS(_calc_라운드기준!$B16:$AT16,_calc_라운드기준!X16,$B$1:$AT$1,"&lt;"&amp;23))-(RANK(X16,$B16:$AT16,0)+COUNTIFS($B16:$AT16,X16,$B$1:$AT$1,"&lt;"&amp;23))</f>
        <v>-18</v>
      </c>
      <c r="BR16">
        <f>(RANK(_calc_라운드기준!Y16,_calc_라운드기준!$B16:$AT16,0)+COUNTIFS(_calc_라운드기준!$B16:$AT16,_calc_라운드기준!Y16,$B$1:$AT$1,"&lt;"&amp;24))-(RANK(Y16,$B16:$AT16,0)+COUNTIFS($B16:$AT16,Y16,$B$1:$AT$1,"&lt;"&amp;24))</f>
        <v>4</v>
      </c>
      <c r="BS16">
        <f>(RANK(_calc_라운드기준!Z16,_calc_라운드기준!$B16:$AT16,0)+COUNTIFS(_calc_라운드기준!$B16:$AT16,_calc_라운드기준!Z16,$B$1:$AT$1,"&lt;"&amp;25))-(RANK(Z16,$B16:$AT16,0)+COUNTIFS($B16:$AT16,Z16,$B$1:$AT$1,"&lt;"&amp;25))</f>
        <v>-23</v>
      </c>
      <c r="BT16">
        <f>(RANK(_calc_라운드기준!AA16,_calc_라운드기준!$B16:$AT16,0)+COUNTIFS(_calc_라운드기준!$B16:$AT16,_calc_라운드기준!AA16,$B$1:$AT$1,"&lt;"&amp;26))-(RANK(AA16,$B16:$AT16,0)+COUNTIFS($B16:$AT16,AA16,$B$1:$AT$1,"&lt;"&amp;26))</f>
        <v>-2</v>
      </c>
      <c r="BU16">
        <f>(RANK(_calc_라운드기준!AB16,_calc_라운드기준!$B16:$AT16,0)+COUNTIFS(_calc_라운드기준!$B16:$AT16,_calc_라운드기준!AB16,$B$1:$AT$1,"&lt;"&amp;27))-(RANK(AB16,$B16:$AT16,0)+COUNTIFS($B16:$AT16,AB16,$B$1:$AT$1,"&lt;"&amp;27))</f>
        <v>-7</v>
      </c>
      <c r="BV16">
        <f>(RANK(_calc_라운드기준!AC16,_calc_라운드기준!$B16:$AT16,0)+COUNTIFS(_calc_라운드기준!$B16:$AT16,_calc_라운드기준!AC16,$B$1:$AT$1,"&lt;"&amp;28))-(RANK(AC16,$B16:$AT16,0)+COUNTIFS($B16:$AT16,AC16,$B$1:$AT$1,"&lt;"&amp;28))</f>
        <v>-16</v>
      </c>
      <c r="BW16">
        <f>(RANK(_calc_라운드기준!AD16,_calc_라운드기준!$B16:$AT16,0)+COUNTIFS(_calc_라운드기준!$B16:$AT16,_calc_라운드기준!AD16,$B$1:$AT$1,"&lt;"&amp;29))-(RANK(AD16,$B16:$AT16,0)+COUNTIFS($B16:$AT16,AD16,$B$1:$AT$1,"&lt;"&amp;29))</f>
        <v>-9</v>
      </c>
      <c r="BX16">
        <f>(RANK(_calc_라운드기준!AE16,_calc_라운드기준!$B16:$AT16,0)+COUNTIFS(_calc_라운드기준!$B16:$AT16,_calc_라운드기준!AE16,$B$1:$AT$1,"&lt;"&amp;30))-(RANK(AE16,$B16:$AT16,0)+COUNTIFS($B16:$AT16,AE16,$B$1:$AT$1,"&lt;"&amp;30))</f>
        <v>6</v>
      </c>
      <c r="BY16">
        <f>(RANK(_calc_라운드기준!AF16,_calc_라운드기준!$B16:$AT16,0)+COUNTIFS(_calc_라운드기준!$B16:$AT16,_calc_라운드기준!AF16,$B$1:$AT$1,"&lt;"&amp;31))-(RANK(AF16,$B16:$AT16,0)+COUNTIFS($B16:$AT16,AF16,$B$1:$AT$1,"&lt;"&amp;31))</f>
        <v>-14</v>
      </c>
      <c r="BZ16">
        <f>(RANK(_calc_라운드기준!AG16,_calc_라운드기준!$B16:$AT16,0)+COUNTIFS(_calc_라운드기준!$B16:$AT16,_calc_라운드기준!AG16,$B$1:$AT$1,"&lt;"&amp;32))-(RANK(AG16,$B16:$AT16,0)+COUNTIFS($B16:$AT16,AG16,$B$1:$AT$1,"&lt;"&amp;32))</f>
        <v>-8</v>
      </c>
      <c r="CA16">
        <f>(RANK(_calc_라운드기준!AH16,_calc_라운드기준!$B16:$AT16,0)+COUNTIFS(_calc_라운드기준!$B16:$AT16,_calc_라운드기준!AH16,$B$1:$AT$1,"&lt;"&amp;33))-(RANK(AH16,$B16:$AT16,0)+COUNTIFS($B16:$AT16,AH16,$B$1:$AT$1,"&lt;"&amp;33))</f>
        <v>9</v>
      </c>
      <c r="CB16">
        <f>(RANK(_calc_라운드기준!AI16,_calc_라운드기준!$B16:$AT16,0)+COUNTIFS(_calc_라운드기준!$B16:$AT16,_calc_라운드기준!AI16,$B$1:$AT$1,"&lt;"&amp;34))-(RANK(AI16,$B16:$AT16,0)+COUNTIFS($B16:$AT16,AI16,$B$1:$AT$1,"&lt;"&amp;34))</f>
        <v>13</v>
      </c>
      <c r="CC16">
        <f>(RANK(_calc_라운드기준!AJ16,_calc_라운드기준!$B16:$AT16,0)+COUNTIFS(_calc_라운드기준!$B16:$AT16,_calc_라운드기준!AJ16,$B$1:$AT$1,"&lt;"&amp;35))-(RANK(AJ16,$B16:$AT16,0)+COUNTIFS($B16:$AT16,AJ16,$B$1:$AT$1,"&lt;"&amp;35))</f>
        <v>25</v>
      </c>
      <c r="CD16">
        <f>(RANK(_calc_라운드기준!AK16,_calc_라운드기준!$B16:$AT16,0)+COUNTIFS(_calc_라운드기준!$B16:$AT16,_calc_라운드기준!AK16,$B$1:$AT$1,"&lt;"&amp;36))-(RANK(AK16,$B16:$AT16,0)+COUNTIFS($B16:$AT16,AK16,$B$1:$AT$1,"&lt;"&amp;36))</f>
        <v>0</v>
      </c>
      <c r="CE16">
        <f>(RANK(_calc_라운드기준!AL16,_calc_라운드기준!$B16:$AT16,0)+COUNTIFS(_calc_라운드기준!$B16:$AT16,_calc_라운드기준!AL16,$B$1:$AT$1,"&lt;"&amp;37))-(RANK(AL16,$B16:$AT16,0)+COUNTIFS($B16:$AT16,AL16,$B$1:$AT$1,"&lt;"&amp;37))</f>
        <v>2</v>
      </c>
      <c r="CF16">
        <f>(RANK(_calc_라운드기준!AM16,_calc_라운드기준!$B16:$AT16,0)+COUNTIFS(_calc_라운드기준!$B16:$AT16,_calc_라운드기준!AM16,$B$1:$AT$1,"&lt;"&amp;38))-(RANK(AM16,$B16:$AT16,0)+COUNTIFS($B16:$AT16,AM16,$B$1:$AT$1,"&lt;"&amp;38))</f>
        <v>22</v>
      </c>
      <c r="CG16">
        <f>(RANK(_calc_라운드기준!AN16,_calc_라운드기준!$B16:$AT16,0)+COUNTIFS(_calc_라운드기준!$B16:$AT16,_calc_라운드기준!AN16,$B$1:$AT$1,"&lt;"&amp;39))-(RANK(AN16,$B16:$AT16,0)+COUNTIFS($B16:$AT16,AN16,$B$1:$AT$1,"&lt;"&amp;39))</f>
        <v>-1</v>
      </c>
      <c r="CH16">
        <f>(RANK(_calc_라운드기준!AO16,_calc_라운드기준!$B16:$AT16,0)+COUNTIFS(_calc_라운드기준!$B16:$AT16,_calc_라운드기준!AO16,$B$1:$AT$1,"&lt;"&amp;40))-(RANK(AO16,$B16:$AT16,0)+COUNTIFS($B16:$AT16,AO16,$B$1:$AT$1,"&lt;"&amp;40))</f>
        <v>-6</v>
      </c>
      <c r="CI16">
        <f>(RANK(_calc_라운드기준!AP16,_calc_라운드기준!$B16:$AT16,0)+COUNTIFS(_calc_라운드기준!$B16:$AT16,_calc_라운드기준!AP16,$B$1:$AT$1,"&lt;"&amp;41))-(RANK(AP16,$B16:$AT16,0)+COUNTIFS($B16:$AT16,AP16,$B$1:$AT$1,"&lt;"&amp;41))</f>
        <v>-27</v>
      </c>
      <c r="CJ16">
        <f>(RANK(_calc_라운드기준!AQ16,_calc_라운드기준!$B16:$AT16,0)+COUNTIFS(_calc_라운드기준!$B16:$AT16,_calc_라운드기준!AQ16,$B$1:$AT$1,"&lt;"&amp;42))-(RANK(AQ16,$B16:$AT16,0)+COUNTIFS($B16:$AT16,AQ16,$B$1:$AT$1,"&lt;"&amp;42))</f>
        <v>4</v>
      </c>
      <c r="CK16">
        <f>(RANK(_calc_라운드기준!AR16,_calc_라운드기준!$B16:$AT16,0)+COUNTIFS(_calc_라운드기준!$B16:$AT16,_calc_라운드기준!AR16,$B$1:$AT$1,"&lt;"&amp;43))-(RANK(AR16,$B16:$AT16,0)+COUNTIFS($B16:$AT16,AR16,$B$1:$AT$1,"&lt;"&amp;43))</f>
        <v>1</v>
      </c>
      <c r="CL16">
        <f>(RANK(_calc_라운드기준!AS16,_calc_라운드기준!$B16:$AT16,0)+COUNTIFS(_calc_라운드기준!$B16:$AT16,_calc_라운드기준!AS16,$B$1:$AT$1,"&lt;"&amp;44))-(RANK(AS16,$B16:$AT16,0)+COUNTIFS($B16:$AT16,AS16,$B$1:$AT$1,"&lt;"&amp;44))</f>
        <v>17</v>
      </c>
      <c r="CM16">
        <f>(RANK(_calc_라운드기준!AT16,_calc_라운드기준!$B16:$AT16,0)+COUNTIFS(_calc_라운드기준!$B16:$AT16,_calc_라운드기준!AT16,$B$1:$AT$1,"&lt;"&amp;45))-(RANK(AT16,$B16:$AT16,0)+COUNTIFS($B16:$AT16,AT16,$B$1:$AT$1,"&lt;"&amp;45))</f>
        <v>16</v>
      </c>
      <c r="CN16">
        <f t="shared" si="0"/>
        <v>43</v>
      </c>
      <c r="CO16">
        <f t="shared" si="1"/>
        <v>27</v>
      </c>
      <c r="CP16">
        <f t="shared" si="2"/>
        <v>12</v>
      </c>
      <c r="CQ16">
        <f t="shared" si="3"/>
        <v>41</v>
      </c>
      <c r="CR16">
        <f t="shared" si="4"/>
        <v>32</v>
      </c>
      <c r="CS16">
        <f t="shared" si="5"/>
        <v>13</v>
      </c>
      <c r="CT16">
        <f t="shared" si="6"/>
        <v>1</v>
      </c>
      <c r="CU16">
        <f t="shared" si="7"/>
        <v>44</v>
      </c>
      <c r="CV16">
        <f t="shared" si="8"/>
        <v>34</v>
      </c>
      <c r="CW16">
        <f t="shared" si="9"/>
        <v>37</v>
      </c>
      <c r="CX16">
        <f t="shared" si="10"/>
        <v>15</v>
      </c>
      <c r="CY16">
        <f t="shared" si="11"/>
        <v>7</v>
      </c>
      <c r="CZ16">
        <f t="shared" si="12"/>
        <v>19</v>
      </c>
      <c r="DA16">
        <f t="shared" si="13"/>
        <v>6</v>
      </c>
      <c r="DB16">
        <f t="shared" si="14"/>
        <v>39</v>
      </c>
      <c r="DC16">
        <f t="shared" si="15"/>
        <v>21</v>
      </c>
      <c r="DD16">
        <f t="shared" si="16"/>
        <v>35</v>
      </c>
      <c r="DE16">
        <f t="shared" si="17"/>
        <v>3</v>
      </c>
      <c r="DF16">
        <f t="shared" si="18"/>
        <v>29</v>
      </c>
      <c r="DG16">
        <f t="shared" si="19"/>
        <v>26</v>
      </c>
      <c r="DH16">
        <f t="shared" si="20"/>
        <v>2</v>
      </c>
      <c r="DI16">
        <f t="shared" si="21"/>
        <v>11</v>
      </c>
      <c r="DJ16">
        <f t="shared" si="22"/>
        <v>40</v>
      </c>
      <c r="DK16">
        <f t="shared" si="23"/>
        <v>17</v>
      </c>
      <c r="DL16">
        <f t="shared" si="24"/>
        <v>42</v>
      </c>
      <c r="DM16">
        <f t="shared" si="25"/>
        <v>25</v>
      </c>
      <c r="DN16">
        <f t="shared" si="26"/>
        <v>30</v>
      </c>
      <c r="DO16">
        <f t="shared" si="27"/>
        <v>38</v>
      </c>
      <c r="DP16">
        <f t="shared" si="28"/>
        <v>33</v>
      </c>
      <c r="DQ16">
        <f t="shared" si="29"/>
        <v>16</v>
      </c>
      <c r="DR16">
        <f t="shared" si="30"/>
        <v>36</v>
      </c>
      <c r="DS16">
        <f t="shared" si="31"/>
        <v>31</v>
      </c>
      <c r="DT16">
        <f t="shared" si="32"/>
        <v>14</v>
      </c>
      <c r="DU16">
        <f t="shared" si="33"/>
        <v>10</v>
      </c>
      <c r="DV16">
        <f t="shared" si="34"/>
        <v>4</v>
      </c>
      <c r="DW16">
        <f t="shared" si="35"/>
        <v>23</v>
      </c>
      <c r="DX16">
        <f t="shared" si="36"/>
        <v>20</v>
      </c>
      <c r="DY16">
        <f t="shared" si="37"/>
        <v>5</v>
      </c>
      <c r="DZ16">
        <f t="shared" si="38"/>
        <v>24</v>
      </c>
      <c r="EA16">
        <f t="shared" si="39"/>
        <v>28</v>
      </c>
      <c r="EB16">
        <f t="shared" si="40"/>
        <v>45</v>
      </c>
      <c r="EC16">
        <f t="shared" si="41"/>
        <v>18</v>
      </c>
      <c r="ED16">
        <f t="shared" si="42"/>
        <v>22</v>
      </c>
      <c r="EE16">
        <f t="shared" si="43"/>
        <v>8</v>
      </c>
      <c r="EF16">
        <f t="shared" si="44"/>
        <v>9</v>
      </c>
    </row>
    <row r="17" spans="1:136" ht="16.5" customHeight="1">
      <c r="A17">
        <f>_calc_라운드기준!A17</f>
        <v>1229</v>
      </c>
      <c r="B17">
        <f>INDEX(_calc_누적빈도!B:B,$A17)-INDEX(_calc_누적빈도!B:B,$A17-기준350회_후보!$B$1)</f>
        <v>46</v>
      </c>
      <c r="C17">
        <f>INDEX(_calc_누적빈도!C:C,$A17)-INDEX(_calc_누적빈도!C:C,$A17-기준350회_후보!$B$1)</f>
        <v>38</v>
      </c>
      <c r="D17">
        <f>INDEX(_calc_누적빈도!D:D,$A17)-INDEX(_calc_누적빈도!D:D,$A17-기준350회_후보!$B$1)</f>
        <v>57</v>
      </c>
      <c r="E17">
        <f>INDEX(_calc_누적빈도!E:E,$A17)-INDEX(_calc_누적빈도!E:E,$A17-기준350회_후보!$B$1)</f>
        <v>44</v>
      </c>
      <c r="F17">
        <f>INDEX(_calc_누적빈도!F:F,$A17)-INDEX(_calc_누적빈도!F:F,$A17-기준350회_후보!$B$1)</f>
        <v>31</v>
      </c>
      <c r="G17">
        <f>INDEX(_calc_누적빈도!G:G,$A17)-INDEX(_calc_누적빈도!G:G,$A17-기준350회_후보!$B$1)</f>
        <v>54</v>
      </c>
      <c r="H17">
        <f>INDEX(_calc_누적빈도!H:H,$A17)-INDEX(_calc_누적빈도!H:H,$A17-기준350회_후보!$B$1)</f>
        <v>53</v>
      </c>
      <c r="I17">
        <f>INDEX(_calc_누적빈도!I:I,$A17)-INDEX(_calc_누적빈도!I:I,$A17-기준350회_후보!$B$1)</f>
        <v>37</v>
      </c>
      <c r="J17">
        <f>INDEX(_calc_누적빈도!J:J,$A17)-INDEX(_calc_누적빈도!J:J,$A17-기준350회_후보!$B$1)</f>
        <v>45</v>
      </c>
      <c r="K17">
        <f>INDEX(_calc_누적빈도!K:K,$A17)-INDEX(_calc_누적빈도!K:K,$A17-기준350회_후보!$B$1)</f>
        <v>37</v>
      </c>
      <c r="L17">
        <f>INDEX(_calc_누적빈도!L:L,$A17)-INDEX(_calc_누적빈도!L:L,$A17-기준350회_후보!$B$1)</f>
        <v>43</v>
      </c>
      <c r="M17">
        <f>INDEX(_calc_누적빈도!M:M,$A17)-INDEX(_calc_누적빈도!M:M,$A17-기준350회_후보!$B$1)</f>
        <v>51</v>
      </c>
      <c r="N17">
        <f>INDEX(_calc_누적빈도!N:N,$A17)-INDEX(_calc_누적빈도!N:N,$A17-기준350회_후보!$B$1)</f>
        <v>53</v>
      </c>
      <c r="O17">
        <f>INDEX(_calc_누적빈도!O:O,$A17)-INDEX(_calc_누적빈도!O:O,$A17-기준350회_후보!$B$1)</f>
        <v>48</v>
      </c>
      <c r="P17">
        <f>INDEX(_calc_누적빈도!P:P,$A17)-INDEX(_calc_누적빈도!P:P,$A17-기준350회_후보!$B$1)</f>
        <v>48</v>
      </c>
      <c r="Q17">
        <f>INDEX(_calc_누적빈도!Q:Q,$A17)-INDEX(_calc_누적빈도!Q:Q,$A17-기준350회_후보!$B$1)</f>
        <v>55</v>
      </c>
      <c r="R17">
        <f>INDEX(_calc_누적빈도!R:R,$A17)-INDEX(_calc_누적빈도!R:R,$A17-기준350회_후보!$B$1)</f>
        <v>44</v>
      </c>
      <c r="S17">
        <f>INDEX(_calc_누적빈도!S:S,$A17)-INDEX(_calc_누적빈도!S:S,$A17-기준350회_후보!$B$1)</f>
        <v>52</v>
      </c>
      <c r="T17">
        <f>INDEX(_calc_누적빈도!T:T,$A17)-INDEX(_calc_누적빈도!T:T,$A17-기준350회_후보!$B$1)</f>
        <v>46</v>
      </c>
      <c r="U17">
        <f>INDEX(_calc_누적빈도!U:U,$A17)-INDEX(_calc_누적빈도!U:U,$A17-기준350회_후보!$B$1)</f>
        <v>44</v>
      </c>
      <c r="V17">
        <f>INDEX(_calc_누적빈도!V:V,$A17)-INDEX(_calc_누적빈도!V:V,$A17-기준350회_후보!$B$1)</f>
        <v>50</v>
      </c>
      <c r="W17">
        <f>INDEX(_calc_누적빈도!W:W,$A17)-INDEX(_calc_누적빈도!W:W,$A17-기준350회_후보!$B$1)</f>
        <v>46</v>
      </c>
      <c r="X17">
        <f>INDEX(_calc_누적빈도!X:X,$A17)-INDEX(_calc_누적빈도!X:X,$A17-기준350회_후보!$B$1)</f>
        <v>46</v>
      </c>
      <c r="Y17">
        <f>INDEX(_calc_누적빈도!Y:Y,$A17)-INDEX(_calc_누적빈도!Y:Y,$A17-기준350회_후보!$B$1)</f>
        <v>49</v>
      </c>
      <c r="Z17">
        <f>INDEX(_calc_누적빈도!Z:Z,$A17)-INDEX(_calc_누적빈도!Z:Z,$A17-기준350회_후보!$B$1)</f>
        <v>36</v>
      </c>
      <c r="AA17">
        <f>INDEX(_calc_누적빈도!AA:AA,$A17)-INDEX(_calc_누적빈도!AA:AA,$A17-기준350회_후보!$B$1)</f>
        <v>47</v>
      </c>
      <c r="AB17">
        <f>INDEX(_calc_누적빈도!AB:AB,$A17)-INDEX(_calc_누적빈도!AB:AB,$A17-기준350회_후보!$B$1)</f>
        <v>53</v>
      </c>
      <c r="AC17">
        <f>INDEX(_calc_누적빈도!AC:AC,$A17)-INDEX(_calc_누적빈도!AC:AC,$A17-기준350회_후보!$B$1)</f>
        <v>48</v>
      </c>
      <c r="AD17">
        <f>INDEX(_calc_누적빈도!AD:AD,$A17)-INDEX(_calc_누적빈도!AD:AD,$A17-기준350회_후보!$B$1)</f>
        <v>47</v>
      </c>
      <c r="AE17">
        <f>INDEX(_calc_누적빈도!AE:AE,$A17)-INDEX(_calc_누적빈도!AE:AE,$A17-기준350회_후보!$B$1)</f>
        <v>49</v>
      </c>
      <c r="AF17">
        <f>INDEX(_calc_누적빈도!AF:AF,$A17)-INDEX(_calc_누적빈도!AF:AF,$A17-기준350회_후보!$B$1)</f>
        <v>48</v>
      </c>
      <c r="AG17">
        <f>INDEX(_calc_누적빈도!AG:AG,$A17)-INDEX(_calc_누적빈도!AG:AG,$A17-기준350회_후보!$B$1)</f>
        <v>43</v>
      </c>
      <c r="AH17">
        <f>INDEX(_calc_누적빈도!AH:AH,$A17)-INDEX(_calc_누적빈도!AH:AH,$A17-기준350회_후보!$B$1)</f>
        <v>50</v>
      </c>
      <c r="AI17">
        <f>INDEX(_calc_누적빈도!AI:AI,$A17)-INDEX(_calc_누적빈도!AI:AI,$A17-기준350회_후보!$B$1)</f>
        <v>44</v>
      </c>
      <c r="AJ17">
        <f>INDEX(_calc_누적빈도!AJ:AJ,$A17)-INDEX(_calc_누적빈도!AJ:AJ,$A17-기준350회_후보!$B$1)</f>
        <v>55</v>
      </c>
      <c r="AK17">
        <f>INDEX(_calc_누적빈도!AK:AK,$A17)-INDEX(_calc_누적빈도!AK:AK,$A17-기준350회_후보!$B$1)</f>
        <v>47</v>
      </c>
      <c r="AL17">
        <f>INDEX(_calc_누적빈도!AL:AL,$A17)-INDEX(_calc_누적빈도!AL:AL,$A17-기준350회_후보!$B$1)</f>
        <v>52</v>
      </c>
      <c r="AM17">
        <f>INDEX(_calc_누적빈도!AM:AM,$A17)-INDEX(_calc_누적빈도!AM:AM,$A17-기준350회_후보!$B$1)</f>
        <v>55</v>
      </c>
      <c r="AN17">
        <f>INDEX(_calc_누적빈도!AN:AN,$A17)-INDEX(_calc_누적빈도!AN:AN,$A17-기준350회_후보!$B$1)</f>
        <v>44</v>
      </c>
      <c r="AO17">
        <f>INDEX(_calc_누적빈도!AO:AO,$A17)-INDEX(_calc_누적빈도!AO:AO,$A17-기준350회_후보!$B$1)</f>
        <v>43</v>
      </c>
      <c r="AP17">
        <f>INDEX(_calc_누적빈도!AP:AP,$A17)-INDEX(_calc_누적빈도!AP:AP,$A17-기준350회_후보!$B$1)</f>
        <v>44</v>
      </c>
      <c r="AQ17">
        <f>INDEX(_calc_누적빈도!AQ:AQ,$A17)-INDEX(_calc_누적빈도!AQ:AQ,$A17-기준350회_후보!$B$1)</f>
        <v>43</v>
      </c>
      <c r="AR17">
        <f>INDEX(_calc_누적빈도!AR:AR,$A17)-INDEX(_calc_누적빈도!AR:AR,$A17-기준350회_후보!$B$1)</f>
        <v>33</v>
      </c>
      <c r="AS17">
        <f>INDEX(_calc_누적빈도!AS:AS,$A17)-INDEX(_calc_누적빈도!AS:AS,$A17-기준350회_후보!$B$1)</f>
        <v>49</v>
      </c>
      <c r="AT17">
        <f>INDEX(_calc_누적빈도!AT:AT,$A17)-INDEX(_calc_누적빈도!AT:AT,$A17-기준350회_후보!$B$1)</f>
        <v>53</v>
      </c>
      <c r="AU17">
        <f>(RANK(_calc_라운드기준!B17,_calc_라운드기준!$B17:$AT17,0)+COUNTIFS(_calc_라운드기준!$B17:$AT17,_calc_라운드기준!B17,$B$1:$AT$1,"&lt;"&amp;1))-(RANK(B17,$B17:$AT17,0)+COUNTIFS($B17:$AT17,B17,$B$1:$AT$1,"&lt;"&amp;1))</f>
        <v>-21</v>
      </c>
      <c r="AV17">
        <f>(RANK(_calc_라운드기준!C17,_calc_라운드기준!$B17:$AT17,0)+COUNTIFS(_calc_라운드기준!$B17:$AT17,_calc_라운드기준!C17,$B$1:$AT$1,"&lt;"&amp;2))-(RANK(C17,$B17:$AT17,0)+COUNTIFS($B17:$AT17,C17,$B$1:$AT$1,"&lt;"&amp;2))</f>
        <v>-5</v>
      </c>
      <c r="AW17">
        <f>(RANK(_calc_라운드기준!D17,_calc_라운드기준!$B17:$AT17,0)+COUNTIFS(_calc_라운드기준!$B17:$AT17,_calc_라운드기준!D17,$B$1:$AT$1,"&lt;"&amp;3))-(RANK(D17,$B17:$AT17,0)+COUNTIFS($B17:$AT17,D17,$B$1:$AT$1,"&lt;"&amp;3))</f>
        <v>7</v>
      </c>
      <c r="AX17">
        <f>(RANK(_calc_라운드기준!E17,_calc_라운드기준!$B17:$AT17,0)+COUNTIFS(_calc_라운드기준!$B17:$AT17,_calc_라운드기준!E17,$B$1:$AT$1,"&lt;"&amp;4))-(RANK(E17,$B17:$AT17,0)+COUNTIFS($B17:$AT17,E17,$B$1:$AT$1,"&lt;"&amp;4))</f>
        <v>-19</v>
      </c>
      <c r="AY17">
        <f>(RANK(_calc_라운드기준!F17,_calc_라운드기준!$B17:$AT17,0)+COUNTIFS(_calc_라운드기준!$B17:$AT17,_calc_라운드기준!F17,$B$1:$AT$1,"&lt;"&amp;5))-(RANK(F17,$B17:$AT17,0)+COUNTIFS($B17:$AT17,F17,$B$1:$AT$1,"&lt;"&amp;5))</f>
        <v>-9</v>
      </c>
      <c r="AZ17">
        <f>(RANK(_calc_라운드기준!G17,_calc_라운드기준!$B17:$AT17,0)+COUNTIFS(_calc_라운드기준!$B17:$AT17,_calc_라운드기준!G17,$B$1:$AT$1,"&lt;"&amp;6))-(RANK(G17,$B17:$AT17,0)+COUNTIFS($B17:$AT17,G17,$B$1:$AT$1,"&lt;"&amp;6))</f>
        <v>7</v>
      </c>
      <c r="BA17">
        <f>(RANK(_calc_라운드기준!H17,_calc_라운드기준!$B17:$AT17,0)+COUNTIFS(_calc_라운드기준!$B17:$AT17,_calc_라운드기준!H17,$B$1:$AT$1,"&lt;"&amp;7))-(RANK(H17,$B17:$AT17,0)+COUNTIFS($B17:$AT17,H17,$B$1:$AT$1,"&lt;"&amp;7))</f>
        <v>33</v>
      </c>
      <c r="BB17">
        <f>(RANK(_calc_라운드기준!I17,_calc_라운드기준!$B17:$AT17,0)+COUNTIFS(_calc_라운드기준!$B17:$AT17,_calc_라운드기준!I17,$B$1:$AT$1,"&lt;"&amp;8))-(RANK(I17,$B17:$AT17,0)+COUNTIFS($B17:$AT17,I17,$B$1:$AT$1,"&lt;"&amp;8))</f>
        <v>-28</v>
      </c>
      <c r="BC17">
        <f>(RANK(_calc_라운드기준!J17,_calc_라운드기준!$B17:$AT17,0)+COUNTIFS(_calc_라운드기준!$B17:$AT17,_calc_라운드기준!J17,$B$1:$AT$1,"&lt;"&amp;9))-(RANK(J17,$B17:$AT17,0)+COUNTIFS($B17:$AT17,J17,$B$1:$AT$1,"&lt;"&amp;9))</f>
        <v>-15</v>
      </c>
      <c r="BD17">
        <f>(RANK(_calc_라운드기준!K17,_calc_라운드기준!$B17:$AT17,0)+COUNTIFS(_calc_라운드기준!$B17:$AT17,_calc_라운드기준!K17,$B$1:$AT$1,"&lt;"&amp;10))-(RANK(K17,$B17:$AT17,0)+COUNTIFS($B17:$AT17,K17,$B$1:$AT$1,"&lt;"&amp;10))</f>
        <v>-13</v>
      </c>
      <c r="BE17">
        <f>(RANK(_calc_라운드기준!L17,_calc_라운드기준!$B17:$AT17,0)+COUNTIFS(_calc_라운드기준!$B17:$AT17,_calc_라운드기준!L17,$B$1:$AT$1,"&lt;"&amp;11))-(RANK(L17,$B17:$AT17,0)+COUNTIFS($B17:$AT17,L17,$B$1:$AT$1,"&lt;"&amp;11))</f>
        <v>7</v>
      </c>
      <c r="BF17">
        <f>(RANK(_calc_라운드기준!M17,_calc_라운드기준!$B17:$AT17,0)+COUNTIFS(_calc_라운드기준!$B17:$AT17,_calc_라운드기준!M17,$B$1:$AT$1,"&lt;"&amp;12))-(RANK(M17,$B17:$AT17,0)+COUNTIFS($B17:$AT17,M17,$B$1:$AT$1,"&lt;"&amp;12))</f>
        <v>25</v>
      </c>
      <c r="BG17">
        <f>(RANK(_calc_라운드기준!N17,_calc_라운드기준!$B17:$AT17,0)+COUNTIFS(_calc_라운드기준!$B17:$AT17,_calc_라운드기준!N17,$B$1:$AT$1,"&lt;"&amp;13))-(RANK(N17,$B17:$AT17,0)+COUNTIFS($B17:$AT17,N17,$B$1:$AT$1,"&lt;"&amp;13))</f>
        <v>8</v>
      </c>
      <c r="BH17">
        <f>(RANK(_calc_라운드기준!O17,_calc_라운드기준!$B17:$AT17,0)+COUNTIFS(_calc_라운드기준!$B17:$AT17,_calc_라운드기준!O17,$B$1:$AT$1,"&lt;"&amp;14))-(RANK(O17,$B17:$AT17,0)+COUNTIFS($B17:$AT17,O17,$B$1:$AT$1,"&lt;"&amp;14))</f>
        <v>22</v>
      </c>
      <c r="BI17">
        <f>(RANK(_calc_라운드기준!P17,_calc_라운드기준!$B17:$AT17,0)+COUNTIFS(_calc_라운드기준!$B17:$AT17,_calc_라운드기준!P17,$B$1:$AT$1,"&lt;"&amp;15))-(RANK(P17,$B17:$AT17,0)+COUNTIFS($B17:$AT17,P17,$B$1:$AT$1,"&lt;"&amp;15))</f>
        <v>-14</v>
      </c>
      <c r="BJ17">
        <f>(RANK(_calc_라운드기준!Q17,_calc_라운드기준!$B17:$AT17,0)+COUNTIFS(_calc_라운드기준!$B17:$AT17,_calc_라운드기준!Q17,$B$1:$AT$1,"&lt;"&amp;16))-(RANK(Q17,$B17:$AT17,0)+COUNTIFS($B17:$AT17,Q17,$B$1:$AT$1,"&lt;"&amp;16))</f>
        <v>0</v>
      </c>
      <c r="BK17">
        <f>(RANK(_calc_라운드기준!R17,_calc_라운드기준!$B17:$AT17,0)+COUNTIFS(_calc_라운드기준!$B17:$AT17,_calc_라운드기준!R17,$B$1:$AT$1,"&lt;"&amp;17))-(RANK(R17,$B17:$AT17,0)+COUNTIFS($B17:$AT17,R17,$B$1:$AT$1,"&lt;"&amp;17))</f>
        <v>-15</v>
      </c>
      <c r="BL17">
        <f>(RANK(_calc_라운드기준!S17,_calc_라운드기준!$B17:$AT17,0)+COUNTIFS(_calc_라운드기준!$B17:$AT17,_calc_라운드기준!S17,$B$1:$AT$1,"&lt;"&amp;18))-(RANK(S17,$B17:$AT17,0)+COUNTIFS($B17:$AT17,S17,$B$1:$AT$1,"&lt;"&amp;18))</f>
        <v>20</v>
      </c>
      <c r="BM17">
        <f>(RANK(_calc_라운드기준!T17,_calc_라운드기준!$B17:$AT17,0)+COUNTIFS(_calc_라운드기준!$B17:$AT17,_calc_라운드기준!T17,$B$1:$AT$1,"&lt;"&amp;19))-(RANK(T17,$B17:$AT17,0)+COUNTIFS($B17:$AT17,T17,$B$1:$AT$1,"&lt;"&amp;19))</f>
        <v>-9</v>
      </c>
      <c r="BN17">
        <f>(RANK(_calc_라운드기준!U17,_calc_라운드기준!$B17:$AT17,0)+COUNTIFS(_calc_라운드기준!$B17:$AT17,_calc_라운드기준!U17,$B$1:$AT$1,"&lt;"&amp;20))-(RANK(U17,$B17:$AT17,0)+COUNTIFS($B17:$AT17,U17,$B$1:$AT$1,"&lt;"&amp;20))</f>
        <v>-1</v>
      </c>
      <c r="BO17">
        <f>(RANK(_calc_라운드기준!V17,_calc_라운드기준!$B17:$AT17,0)+COUNTIFS(_calc_라운드기준!$B17:$AT17,_calc_라운드기준!V17,$B$1:$AT$1,"&lt;"&amp;21))-(RANK(V17,$B17:$AT17,0)+COUNTIFS($B17:$AT17,V17,$B$1:$AT$1,"&lt;"&amp;21))</f>
        <v>28</v>
      </c>
      <c r="BP17">
        <f>(RANK(_calc_라운드기준!W17,_calc_라운드기준!$B17:$AT17,0)+COUNTIFS(_calc_라운드기준!$B17:$AT17,_calc_라운드기준!W17,$B$1:$AT$1,"&lt;"&amp;22))-(RANK(W17,$B17:$AT17,0)+COUNTIFS($B17:$AT17,W17,$B$1:$AT$1,"&lt;"&amp;22))</f>
        <v>11</v>
      </c>
      <c r="BQ17">
        <f>(RANK(_calc_라운드기준!X17,_calc_라운드기준!$B17:$AT17,0)+COUNTIFS(_calc_라운드기준!$B17:$AT17,_calc_라운드기준!X17,$B$1:$AT$1,"&lt;"&amp;23))-(RANK(X17,$B17:$AT17,0)+COUNTIFS($B17:$AT17,X17,$B$1:$AT$1,"&lt;"&amp;23))</f>
        <v>-19</v>
      </c>
      <c r="BR17">
        <f>(RANK(_calc_라운드기준!Y17,_calc_라운드기준!$B17:$AT17,0)+COUNTIFS(_calc_라운드기준!$B17:$AT17,_calc_라운드기준!Y17,$B$1:$AT$1,"&lt;"&amp;24))-(RANK(Y17,$B17:$AT17,0)+COUNTIFS($B17:$AT17,Y17,$B$1:$AT$1,"&lt;"&amp;24))</f>
        <v>-5</v>
      </c>
      <c r="BS17">
        <f>(RANK(_calc_라운드기준!Z17,_calc_라운드기준!$B17:$AT17,0)+COUNTIFS(_calc_라운드기준!$B17:$AT17,_calc_라운드기준!Z17,$B$1:$AT$1,"&lt;"&amp;25))-(RANK(Z17,$B17:$AT17,0)+COUNTIFS($B17:$AT17,Z17,$B$1:$AT$1,"&lt;"&amp;25))</f>
        <v>-25</v>
      </c>
      <c r="BT17">
        <f>(RANK(_calc_라운드기준!AA17,_calc_라운드기준!$B17:$AT17,0)+COUNTIFS(_calc_라운드기준!$B17:$AT17,_calc_라운드기준!AA17,$B$1:$AT$1,"&lt;"&amp;26))-(RANK(AA17,$B17:$AT17,0)+COUNTIFS($B17:$AT17,AA17,$B$1:$AT$1,"&lt;"&amp;26))</f>
        <v>-3</v>
      </c>
      <c r="BU17">
        <f>(RANK(_calc_라운드기준!AB17,_calc_라운드기준!$B17:$AT17,0)+COUNTIFS(_calc_라운드기준!$B17:$AT17,_calc_라운드기준!AB17,$B$1:$AT$1,"&lt;"&amp;27))-(RANK(AB17,$B17:$AT17,0)+COUNTIFS($B17:$AT17,AB17,$B$1:$AT$1,"&lt;"&amp;27))</f>
        <v>-7</v>
      </c>
      <c r="BV17">
        <f>(RANK(_calc_라운드기준!AC17,_calc_라운드기준!$B17:$AT17,0)+COUNTIFS(_calc_라운드기준!$B17:$AT17,_calc_라운드기준!AC17,$B$1:$AT$1,"&lt;"&amp;28))-(RANK(AC17,$B17:$AT17,0)+COUNTIFS($B17:$AT17,AC17,$B$1:$AT$1,"&lt;"&amp;28))</f>
        <v>-17</v>
      </c>
      <c r="BW17">
        <f>(RANK(_calc_라운드기준!AD17,_calc_라운드기준!$B17:$AT17,0)+COUNTIFS(_calc_라운드기준!$B17:$AT17,_calc_라운드기준!AD17,$B$1:$AT$1,"&lt;"&amp;29))-(RANK(AD17,$B17:$AT17,0)+COUNTIFS($B17:$AT17,AD17,$B$1:$AT$1,"&lt;"&amp;29))</f>
        <v>-3</v>
      </c>
      <c r="BX17">
        <f>(RANK(_calc_라운드기준!AE17,_calc_라운드기준!$B17:$AT17,0)+COUNTIFS(_calc_라운드기준!$B17:$AT17,_calc_라운드기준!AE17,$B$1:$AT$1,"&lt;"&amp;30))-(RANK(AE17,$B17:$AT17,0)+COUNTIFS($B17:$AT17,AE17,$B$1:$AT$1,"&lt;"&amp;30))</f>
        <v>5</v>
      </c>
      <c r="BY17">
        <f>(RANK(_calc_라운드기준!AF17,_calc_라운드기준!$B17:$AT17,0)+COUNTIFS(_calc_라운드기준!$B17:$AT17,_calc_라운드기준!AF17,$B$1:$AT$1,"&lt;"&amp;31))-(RANK(AF17,$B17:$AT17,0)+COUNTIFS($B17:$AT17,AF17,$B$1:$AT$1,"&lt;"&amp;31))</f>
        <v>-15</v>
      </c>
      <c r="BZ17">
        <f>(RANK(_calc_라운드기준!AG17,_calc_라운드기준!$B17:$AT17,0)+COUNTIFS(_calc_라운드기준!$B17:$AT17,_calc_라운드기준!AG17,$B$1:$AT$1,"&lt;"&amp;32))-(RANK(AG17,$B17:$AT17,0)+COUNTIFS($B17:$AT17,AG17,$B$1:$AT$1,"&lt;"&amp;32))</f>
        <v>-5</v>
      </c>
      <c r="CA17">
        <f>(RANK(_calc_라운드기준!AH17,_calc_라운드기준!$B17:$AT17,0)+COUNTIFS(_calc_라운드기준!$B17:$AT17,_calc_라운드기준!AH17,$B$1:$AT$1,"&lt;"&amp;33))-(RANK(AH17,$B17:$AT17,0)+COUNTIFS($B17:$AT17,AH17,$B$1:$AT$1,"&lt;"&amp;33))</f>
        <v>8</v>
      </c>
      <c r="CB17">
        <f>(RANK(_calc_라운드기준!AI17,_calc_라운드기준!$B17:$AT17,0)+COUNTIFS(_calc_라운드기준!$B17:$AT17,_calc_라운드기준!AI17,$B$1:$AT$1,"&lt;"&amp;34))-(RANK(AI17,$B17:$AT17,0)+COUNTIFS($B17:$AT17,AI17,$B$1:$AT$1,"&lt;"&amp;34))</f>
        <v>11</v>
      </c>
      <c r="CC17">
        <f>(RANK(_calc_라운드기준!AJ17,_calc_라운드기준!$B17:$AT17,0)+COUNTIFS(_calc_라운드기준!$B17:$AT17,_calc_라운드기준!AJ17,$B$1:$AT$1,"&lt;"&amp;35))-(RANK(AJ17,$B17:$AT17,0)+COUNTIFS($B17:$AT17,AJ17,$B$1:$AT$1,"&lt;"&amp;35))</f>
        <v>30</v>
      </c>
      <c r="CD17">
        <f>(RANK(_calc_라운드기준!AK17,_calc_라운드기준!$B17:$AT17,0)+COUNTIFS(_calc_라운드기준!$B17:$AT17,_calc_라운드기준!AK17,$B$1:$AT$1,"&lt;"&amp;36))-(RANK(AK17,$B17:$AT17,0)+COUNTIFS($B17:$AT17,AK17,$B$1:$AT$1,"&lt;"&amp;36))</f>
        <v>-1</v>
      </c>
      <c r="CE17">
        <f>(RANK(_calc_라운드기준!AL17,_calc_라운드기준!$B17:$AT17,0)+COUNTIFS(_calc_라운드기준!$B17:$AT17,_calc_라운드기준!AL17,$B$1:$AT$1,"&lt;"&amp;37))-(RANK(AL17,$B17:$AT17,0)+COUNTIFS($B17:$AT17,AL17,$B$1:$AT$1,"&lt;"&amp;37))</f>
        <v>13</v>
      </c>
      <c r="CF17">
        <f>(RANK(_calc_라운드기준!AM17,_calc_라운드기준!$B17:$AT17,0)+COUNTIFS(_calc_라운드기준!$B17:$AT17,_calc_라운드기준!AM17,$B$1:$AT$1,"&lt;"&amp;38))-(RANK(AM17,$B17:$AT17,0)+COUNTIFS($B17:$AT17,AM17,$B$1:$AT$1,"&lt;"&amp;38))</f>
        <v>21</v>
      </c>
      <c r="CG17">
        <f>(RANK(_calc_라운드기준!AN17,_calc_라운드기준!$B17:$AT17,0)+COUNTIFS(_calc_라운드기준!$B17:$AT17,_calc_라운드기준!AN17,$B$1:$AT$1,"&lt;"&amp;39))-(RANK(AN17,$B17:$AT17,0)+COUNTIFS($B17:$AT17,AN17,$B$1:$AT$1,"&lt;"&amp;39))</f>
        <v>0</v>
      </c>
      <c r="CH17">
        <f>(RANK(_calc_라운드기준!AO17,_calc_라운드기준!$B17:$AT17,0)+COUNTIFS(_calc_라운드기준!$B17:$AT17,_calc_라운드기준!AO17,$B$1:$AT$1,"&lt;"&amp;40))-(RANK(AO17,$B17:$AT17,0)+COUNTIFS($B17:$AT17,AO17,$B$1:$AT$1,"&lt;"&amp;40))</f>
        <v>-12</v>
      </c>
      <c r="CI17">
        <f>(RANK(_calc_라운드기준!AP17,_calc_라운드기준!$B17:$AT17,0)+COUNTIFS(_calc_라운드기준!$B17:$AT17,_calc_라운드기준!AP17,$B$1:$AT$1,"&lt;"&amp;41))-(RANK(AP17,$B17:$AT17,0)+COUNTIFS($B17:$AT17,AP17,$B$1:$AT$1,"&lt;"&amp;41))</f>
        <v>-28</v>
      </c>
      <c r="CJ17">
        <f>(RANK(_calc_라운드기준!AQ17,_calc_라운드기준!$B17:$AT17,0)+COUNTIFS(_calc_라운드기준!$B17:$AT17,_calc_라운드기준!AQ17,$B$1:$AT$1,"&lt;"&amp;42))-(RANK(AQ17,$B17:$AT17,0)+COUNTIFS($B17:$AT17,AQ17,$B$1:$AT$1,"&lt;"&amp;42))</f>
        <v>3</v>
      </c>
      <c r="CK17">
        <f>(RANK(_calc_라운드기준!AR17,_calc_라운드기준!$B17:$AT17,0)+COUNTIFS(_calc_라운드기준!$B17:$AT17,_calc_라운드기준!AR17,$B$1:$AT$1,"&lt;"&amp;43))-(RANK(AR17,$B17:$AT17,0)+COUNTIFS($B17:$AT17,AR17,$B$1:$AT$1,"&lt;"&amp;43))</f>
        <v>1</v>
      </c>
      <c r="CL17">
        <f>(RANK(_calc_라운드기준!AS17,_calc_라운드기준!$B17:$AT17,0)+COUNTIFS(_calc_라운드기준!$B17:$AT17,_calc_라운드기준!AS17,$B$1:$AT$1,"&lt;"&amp;44))-(RANK(AS17,$B17:$AT17,0)+COUNTIFS($B17:$AT17,AS17,$B$1:$AT$1,"&lt;"&amp;44))</f>
        <v>10</v>
      </c>
      <c r="CM17">
        <f>(RANK(_calc_라운드기준!AT17,_calc_라운드기준!$B17:$AT17,0)+COUNTIFS(_calc_라운드기준!$B17:$AT17,_calc_라운드기준!AT17,$B$1:$AT$1,"&lt;"&amp;45))-(RANK(AT17,$B17:$AT17,0)+COUNTIFS($B17:$AT17,AT17,$B$1:$AT$1,"&lt;"&amp;45))</f>
        <v>19</v>
      </c>
      <c r="CN17">
        <f t="shared" si="0"/>
        <v>42</v>
      </c>
      <c r="CO17">
        <f t="shared" si="1"/>
        <v>27</v>
      </c>
      <c r="CP17">
        <f t="shared" si="2"/>
        <v>15</v>
      </c>
      <c r="CQ17">
        <f t="shared" si="3"/>
        <v>40</v>
      </c>
      <c r="CR17">
        <f t="shared" si="4"/>
        <v>31</v>
      </c>
      <c r="CS17">
        <f t="shared" si="5"/>
        <v>16</v>
      </c>
      <c r="CT17">
        <f t="shared" si="6"/>
        <v>1</v>
      </c>
      <c r="CU17">
        <f t="shared" si="7"/>
        <v>44</v>
      </c>
      <c r="CV17">
        <f t="shared" si="8"/>
        <v>36</v>
      </c>
      <c r="CW17">
        <f t="shared" si="9"/>
        <v>34</v>
      </c>
      <c r="CX17">
        <f t="shared" si="10"/>
        <v>17</v>
      </c>
      <c r="CY17">
        <f t="shared" si="11"/>
        <v>4</v>
      </c>
      <c r="CZ17">
        <f t="shared" si="12"/>
        <v>13</v>
      </c>
      <c r="DA17">
        <f t="shared" si="13"/>
        <v>5</v>
      </c>
      <c r="DB17">
        <f t="shared" si="14"/>
        <v>35</v>
      </c>
      <c r="DC17">
        <f t="shared" si="15"/>
        <v>21</v>
      </c>
      <c r="DD17">
        <f t="shared" si="16"/>
        <v>37</v>
      </c>
      <c r="DE17">
        <f t="shared" si="17"/>
        <v>7</v>
      </c>
      <c r="DF17">
        <f t="shared" si="18"/>
        <v>32</v>
      </c>
      <c r="DG17">
        <f t="shared" si="19"/>
        <v>23</v>
      </c>
      <c r="DH17">
        <f t="shared" si="20"/>
        <v>3</v>
      </c>
      <c r="DI17">
        <f t="shared" si="21"/>
        <v>10</v>
      </c>
      <c r="DJ17">
        <f t="shared" si="22"/>
        <v>41</v>
      </c>
      <c r="DK17">
        <f t="shared" si="23"/>
        <v>28</v>
      </c>
      <c r="DL17">
        <f t="shared" si="24"/>
        <v>43</v>
      </c>
      <c r="DM17">
        <f t="shared" si="25"/>
        <v>25</v>
      </c>
      <c r="DN17">
        <f t="shared" si="26"/>
        <v>30</v>
      </c>
      <c r="DO17">
        <f t="shared" si="27"/>
        <v>39</v>
      </c>
      <c r="DP17">
        <f t="shared" si="28"/>
        <v>26</v>
      </c>
      <c r="DQ17">
        <f t="shared" si="29"/>
        <v>18</v>
      </c>
      <c r="DR17">
        <f t="shared" si="30"/>
        <v>38</v>
      </c>
      <c r="DS17">
        <f t="shared" si="31"/>
        <v>29</v>
      </c>
      <c r="DT17">
        <f t="shared" si="32"/>
        <v>14</v>
      </c>
      <c r="DU17">
        <f t="shared" si="33"/>
        <v>11</v>
      </c>
      <c r="DV17">
        <f t="shared" si="34"/>
        <v>2</v>
      </c>
      <c r="DW17">
        <f t="shared" si="35"/>
        <v>24</v>
      </c>
      <c r="DX17">
        <f t="shared" si="36"/>
        <v>9</v>
      </c>
      <c r="DY17">
        <f t="shared" si="37"/>
        <v>6</v>
      </c>
      <c r="DZ17">
        <f t="shared" si="38"/>
        <v>22</v>
      </c>
      <c r="EA17">
        <f t="shared" si="39"/>
        <v>33</v>
      </c>
      <c r="EB17">
        <f t="shared" si="40"/>
        <v>45</v>
      </c>
      <c r="EC17">
        <f t="shared" si="41"/>
        <v>19</v>
      </c>
      <c r="ED17">
        <f t="shared" si="42"/>
        <v>20</v>
      </c>
      <c r="EE17">
        <f t="shared" si="43"/>
        <v>12</v>
      </c>
      <c r="EF17">
        <f t="shared" si="44"/>
        <v>8</v>
      </c>
    </row>
    <row r="18" spans="1:136" ht="16.5" customHeight="1">
      <c r="A18">
        <f>_calc_라운드기준!A18</f>
        <v>1228</v>
      </c>
      <c r="B18">
        <f>INDEX(_calc_누적빈도!B:B,$A18)-INDEX(_calc_누적빈도!B:B,$A18-기준350회_후보!$B$1)</f>
        <v>46</v>
      </c>
      <c r="C18">
        <f>INDEX(_calc_누적빈도!C:C,$A18)-INDEX(_calc_누적빈도!C:C,$A18-기준350회_후보!$B$1)</f>
        <v>39</v>
      </c>
      <c r="D18">
        <f>INDEX(_calc_누적빈도!D:D,$A18)-INDEX(_calc_누적빈도!D:D,$A18-기준350회_후보!$B$1)</f>
        <v>57</v>
      </c>
      <c r="E18">
        <f>INDEX(_calc_누적빈도!E:E,$A18)-INDEX(_calc_누적빈도!E:E,$A18-기준350회_후보!$B$1)</f>
        <v>44</v>
      </c>
      <c r="F18">
        <f>INDEX(_calc_누적빈도!F:F,$A18)-INDEX(_calc_누적빈도!F:F,$A18-기준350회_후보!$B$1)</f>
        <v>31</v>
      </c>
      <c r="G18">
        <f>INDEX(_calc_누적빈도!G:G,$A18)-INDEX(_calc_누적빈도!G:G,$A18-기준350회_후보!$B$1)</f>
        <v>55</v>
      </c>
      <c r="H18">
        <f>INDEX(_calc_누적빈도!H:H,$A18)-INDEX(_calc_누적빈도!H:H,$A18-기준350회_후보!$B$1)</f>
        <v>53</v>
      </c>
      <c r="I18">
        <f>INDEX(_calc_누적빈도!I:I,$A18)-INDEX(_calc_누적빈도!I:I,$A18-기준350회_후보!$B$1)</f>
        <v>37</v>
      </c>
      <c r="J18">
        <f>INDEX(_calc_누적빈도!J:J,$A18)-INDEX(_calc_누적빈도!J:J,$A18-기준350회_후보!$B$1)</f>
        <v>45</v>
      </c>
      <c r="K18">
        <f>INDEX(_calc_누적빈도!K:K,$A18)-INDEX(_calc_누적빈도!K:K,$A18-기준350회_후보!$B$1)</f>
        <v>37</v>
      </c>
      <c r="L18">
        <f>INDEX(_calc_누적빈도!L:L,$A18)-INDEX(_calc_누적빈도!L:L,$A18-기준350회_후보!$B$1)</f>
        <v>44</v>
      </c>
      <c r="M18">
        <f>INDEX(_calc_누적빈도!M:M,$A18)-INDEX(_calc_누적빈도!M:M,$A18-기준350회_후보!$B$1)</f>
        <v>51</v>
      </c>
      <c r="N18">
        <f>INDEX(_calc_누적빈도!N:N,$A18)-INDEX(_calc_누적빈도!N:N,$A18-기준350회_후보!$B$1)</f>
        <v>53</v>
      </c>
      <c r="O18">
        <f>INDEX(_calc_누적빈도!O:O,$A18)-INDEX(_calc_누적빈도!O:O,$A18-기준350회_후보!$B$1)</f>
        <v>48</v>
      </c>
      <c r="P18">
        <f>INDEX(_calc_누적빈도!P:P,$A18)-INDEX(_calc_누적빈도!P:P,$A18-기준350회_후보!$B$1)</f>
        <v>48</v>
      </c>
      <c r="Q18">
        <f>INDEX(_calc_누적빈도!Q:Q,$A18)-INDEX(_calc_누적빈도!Q:Q,$A18-기준350회_후보!$B$1)</f>
        <v>56</v>
      </c>
      <c r="R18">
        <f>INDEX(_calc_누적빈도!R:R,$A18)-INDEX(_calc_누적빈도!R:R,$A18-기준350회_후보!$B$1)</f>
        <v>44</v>
      </c>
      <c r="S18">
        <f>INDEX(_calc_누적빈도!S:S,$A18)-INDEX(_calc_누적빈도!S:S,$A18-기준350회_후보!$B$1)</f>
        <v>52</v>
      </c>
      <c r="T18">
        <f>INDEX(_calc_누적빈도!T:T,$A18)-INDEX(_calc_누적빈도!T:T,$A18-기준350회_후보!$B$1)</f>
        <v>46</v>
      </c>
      <c r="U18">
        <f>INDEX(_calc_누적빈도!U:U,$A18)-INDEX(_calc_누적빈도!U:U,$A18-기준350회_후보!$B$1)</f>
        <v>44</v>
      </c>
      <c r="V18">
        <f>INDEX(_calc_누적빈도!V:V,$A18)-INDEX(_calc_누적빈도!V:V,$A18-기준350회_후보!$B$1)</f>
        <v>50</v>
      </c>
      <c r="W18">
        <f>INDEX(_calc_누적빈도!W:W,$A18)-INDEX(_calc_누적빈도!W:W,$A18-기준350회_후보!$B$1)</f>
        <v>46</v>
      </c>
      <c r="X18">
        <f>INDEX(_calc_누적빈도!X:X,$A18)-INDEX(_calc_누적빈도!X:X,$A18-기준350회_후보!$B$1)</f>
        <v>46</v>
      </c>
      <c r="Y18">
        <f>INDEX(_calc_누적빈도!Y:Y,$A18)-INDEX(_calc_누적빈도!Y:Y,$A18-기준350회_후보!$B$1)</f>
        <v>48</v>
      </c>
      <c r="Z18">
        <f>INDEX(_calc_누적빈도!Z:Z,$A18)-INDEX(_calc_누적빈도!Z:Z,$A18-기준350회_후보!$B$1)</f>
        <v>37</v>
      </c>
      <c r="AA18">
        <f>INDEX(_calc_누적빈도!AA:AA,$A18)-INDEX(_calc_누적빈도!AA:AA,$A18-기준350회_후보!$B$1)</f>
        <v>47</v>
      </c>
      <c r="AB18">
        <f>INDEX(_calc_누적빈도!AB:AB,$A18)-INDEX(_calc_누적빈도!AB:AB,$A18-기준350회_후보!$B$1)</f>
        <v>53</v>
      </c>
      <c r="AC18">
        <f>INDEX(_calc_누적빈도!AC:AC,$A18)-INDEX(_calc_누적빈도!AC:AC,$A18-기준350회_후보!$B$1)</f>
        <v>48</v>
      </c>
      <c r="AD18">
        <f>INDEX(_calc_누적빈도!AD:AD,$A18)-INDEX(_calc_누적빈도!AD:AD,$A18-기준350회_후보!$B$1)</f>
        <v>46</v>
      </c>
      <c r="AE18">
        <f>INDEX(_calc_누적빈도!AE:AE,$A18)-INDEX(_calc_누적빈도!AE:AE,$A18-기준350회_후보!$B$1)</f>
        <v>48</v>
      </c>
      <c r="AF18">
        <f>INDEX(_calc_누적빈도!AF:AF,$A18)-INDEX(_calc_누적빈도!AF:AF,$A18-기준350회_후보!$B$1)</f>
        <v>48</v>
      </c>
      <c r="AG18">
        <f>INDEX(_calc_누적빈도!AG:AG,$A18)-INDEX(_calc_누적빈도!AG:AG,$A18-기준350회_후보!$B$1)</f>
        <v>43</v>
      </c>
      <c r="AH18">
        <f>INDEX(_calc_누적빈도!AH:AH,$A18)-INDEX(_calc_누적빈도!AH:AH,$A18-기준350회_후보!$B$1)</f>
        <v>50</v>
      </c>
      <c r="AI18">
        <f>INDEX(_calc_누적빈도!AI:AI,$A18)-INDEX(_calc_누적빈도!AI:AI,$A18-기준350회_후보!$B$1)</f>
        <v>44</v>
      </c>
      <c r="AJ18">
        <f>INDEX(_calc_누적빈도!AJ:AJ,$A18)-INDEX(_calc_누적빈도!AJ:AJ,$A18-기준350회_후보!$B$1)</f>
        <v>54</v>
      </c>
      <c r="AK18">
        <f>INDEX(_calc_누적빈도!AK:AK,$A18)-INDEX(_calc_누적빈도!AK:AK,$A18-기준350회_후보!$B$1)</f>
        <v>47</v>
      </c>
      <c r="AL18">
        <f>INDEX(_calc_누적빈도!AL:AL,$A18)-INDEX(_calc_누적빈도!AL:AL,$A18-기준350회_후보!$B$1)</f>
        <v>52</v>
      </c>
      <c r="AM18">
        <f>INDEX(_calc_누적빈도!AM:AM,$A18)-INDEX(_calc_누적빈도!AM:AM,$A18-기준350회_후보!$B$1)</f>
        <v>55</v>
      </c>
      <c r="AN18">
        <f>INDEX(_calc_누적빈도!AN:AN,$A18)-INDEX(_calc_누적빈도!AN:AN,$A18-기준350회_후보!$B$1)</f>
        <v>44</v>
      </c>
      <c r="AO18">
        <f>INDEX(_calc_누적빈도!AO:AO,$A18)-INDEX(_calc_누적빈도!AO:AO,$A18-기준350회_후보!$B$1)</f>
        <v>43</v>
      </c>
      <c r="AP18">
        <f>INDEX(_calc_누적빈도!AP:AP,$A18)-INDEX(_calc_누적빈도!AP:AP,$A18-기준350회_후보!$B$1)</f>
        <v>44</v>
      </c>
      <c r="AQ18">
        <f>INDEX(_calc_누적빈도!AQ:AQ,$A18)-INDEX(_calc_누적빈도!AQ:AQ,$A18-기준350회_후보!$B$1)</f>
        <v>43</v>
      </c>
      <c r="AR18">
        <f>INDEX(_calc_누적빈도!AR:AR,$A18)-INDEX(_calc_누적빈도!AR:AR,$A18-기준350회_후보!$B$1)</f>
        <v>33</v>
      </c>
      <c r="AS18">
        <f>INDEX(_calc_누적빈도!AS:AS,$A18)-INDEX(_calc_누적빈도!AS:AS,$A18-기준350회_후보!$B$1)</f>
        <v>48</v>
      </c>
      <c r="AT18">
        <f>INDEX(_calc_누적빈도!AT:AT,$A18)-INDEX(_calc_누적빈도!AT:AT,$A18-기준350회_후보!$B$1)</f>
        <v>53</v>
      </c>
      <c r="AU18">
        <f>(RANK(_calc_라운드기준!B18,_calc_라운드기준!$B18:$AT18,0)+COUNTIFS(_calc_라운드기준!$B18:$AT18,_calc_라운드기준!B18,$B$1:$AT$1,"&lt;"&amp;1))-(RANK(B18,$B18:$AT18,0)+COUNTIFS($B18:$AT18,B18,$B$1:$AT$1,"&lt;"&amp;1))</f>
        <v>-20</v>
      </c>
      <c r="AV18">
        <f>(RANK(_calc_라운드기준!C18,_calc_라운드기준!$B18:$AT18,0)+COUNTIFS(_calc_라운드기준!$B18:$AT18,_calc_라운드기준!C18,$B$1:$AT$1,"&lt;"&amp;2))-(RANK(C18,$B18:$AT18,0)+COUNTIFS($B18:$AT18,C18,$B$1:$AT$1,"&lt;"&amp;2))</f>
        <v>-5</v>
      </c>
      <c r="AW18">
        <f>(RANK(_calc_라운드기준!D18,_calc_라운드기준!$B18:$AT18,0)+COUNTIFS(_calc_라운드기준!$B18:$AT18,_calc_라운드기준!D18,$B$1:$AT$1,"&lt;"&amp;3))-(RANK(D18,$B18:$AT18,0)+COUNTIFS($B18:$AT18,D18,$B$1:$AT$1,"&lt;"&amp;3))</f>
        <v>6</v>
      </c>
      <c r="AX18">
        <f>(RANK(_calc_라운드기준!E18,_calc_라운드기준!$B18:$AT18,0)+COUNTIFS(_calc_라운드기준!$B18:$AT18,_calc_라운드기준!E18,$B$1:$AT$1,"&lt;"&amp;4))-(RANK(E18,$B18:$AT18,0)+COUNTIFS($B18:$AT18,E18,$B$1:$AT$1,"&lt;"&amp;4))</f>
        <v>-19</v>
      </c>
      <c r="AY18">
        <f>(RANK(_calc_라운드기준!F18,_calc_라운드기준!$B18:$AT18,0)+COUNTIFS(_calc_라운드기준!$B18:$AT18,_calc_라운드기준!F18,$B$1:$AT$1,"&lt;"&amp;5))-(RANK(F18,$B18:$AT18,0)+COUNTIFS($B18:$AT18,F18,$B$1:$AT$1,"&lt;"&amp;5))</f>
        <v>-18</v>
      </c>
      <c r="AZ18">
        <f>(RANK(_calc_라운드기준!G18,_calc_라운드기준!$B18:$AT18,0)+COUNTIFS(_calc_라운드기준!$B18:$AT18,_calc_라운드기준!G18,$B$1:$AT$1,"&lt;"&amp;6))-(RANK(G18,$B18:$AT18,0)+COUNTIFS($B18:$AT18,G18,$B$1:$AT$1,"&lt;"&amp;6))</f>
        <v>5</v>
      </c>
      <c r="BA18">
        <f>(RANK(_calc_라운드기준!H18,_calc_라운드기준!$B18:$AT18,0)+COUNTIFS(_calc_라운드기준!$B18:$AT18,_calc_라운드기준!H18,$B$1:$AT$1,"&lt;"&amp;7))-(RANK(H18,$B18:$AT18,0)+COUNTIFS($B18:$AT18,H18,$B$1:$AT$1,"&lt;"&amp;7))</f>
        <v>33</v>
      </c>
      <c r="BB18">
        <f>(RANK(_calc_라운드기준!I18,_calc_라운드기준!$B18:$AT18,0)+COUNTIFS(_calc_라운드기준!$B18:$AT18,_calc_라운드기준!I18,$B$1:$AT$1,"&lt;"&amp;8))-(RANK(I18,$B18:$AT18,0)+COUNTIFS($B18:$AT18,I18,$B$1:$AT$1,"&lt;"&amp;8))</f>
        <v>-29</v>
      </c>
      <c r="BC18">
        <f>(RANK(_calc_라운드기준!J18,_calc_라운드기준!$B18:$AT18,0)+COUNTIFS(_calc_라운드기준!$B18:$AT18,_calc_라운드기준!J18,$B$1:$AT$1,"&lt;"&amp;9))-(RANK(J18,$B18:$AT18,0)+COUNTIFS($B18:$AT18,J18,$B$1:$AT$1,"&lt;"&amp;9))</f>
        <v>-16</v>
      </c>
      <c r="BD18">
        <f>(RANK(_calc_라운드기준!K18,_calc_라운드기준!$B18:$AT18,0)+COUNTIFS(_calc_라운드기준!$B18:$AT18,_calc_라운드기준!K18,$B$1:$AT$1,"&lt;"&amp;10))-(RANK(K18,$B18:$AT18,0)+COUNTIFS($B18:$AT18,K18,$B$1:$AT$1,"&lt;"&amp;10))</f>
        <v>-14</v>
      </c>
      <c r="BE18">
        <f>(RANK(_calc_라운드기준!L18,_calc_라운드기준!$B18:$AT18,0)+COUNTIFS(_calc_라운드기준!$B18:$AT18,_calc_라운드기준!L18,$B$1:$AT$1,"&lt;"&amp;11))-(RANK(L18,$B18:$AT18,0)+COUNTIFS($B18:$AT18,L18,$B$1:$AT$1,"&lt;"&amp;11))</f>
        <v>9</v>
      </c>
      <c r="BF18">
        <f>(RANK(_calc_라운드기준!M18,_calc_라운드기준!$B18:$AT18,0)+COUNTIFS(_calc_라운드기준!$B18:$AT18,_calc_라운드기준!M18,$B$1:$AT$1,"&lt;"&amp;12))-(RANK(M18,$B18:$AT18,0)+COUNTIFS($B18:$AT18,M18,$B$1:$AT$1,"&lt;"&amp;12))</f>
        <v>24</v>
      </c>
      <c r="BG18">
        <f>(RANK(_calc_라운드기준!N18,_calc_라운드기준!$B18:$AT18,0)+COUNTIFS(_calc_라운드기준!$B18:$AT18,_calc_라운드기준!N18,$B$1:$AT$1,"&lt;"&amp;13))-(RANK(N18,$B18:$AT18,0)+COUNTIFS($B18:$AT18,N18,$B$1:$AT$1,"&lt;"&amp;13))</f>
        <v>7</v>
      </c>
      <c r="BH18">
        <f>(RANK(_calc_라운드기준!O18,_calc_라운드기준!$B18:$AT18,0)+COUNTIFS(_calc_라운드기준!$B18:$AT18,_calc_라운드기준!O18,$B$1:$AT$1,"&lt;"&amp;14))-(RANK(O18,$B18:$AT18,0)+COUNTIFS($B18:$AT18,O18,$B$1:$AT$1,"&lt;"&amp;14))</f>
        <v>26</v>
      </c>
      <c r="BI18">
        <f>(RANK(_calc_라운드기준!P18,_calc_라운드기준!$B18:$AT18,0)+COUNTIFS(_calc_라운드기준!$B18:$AT18,_calc_라운드기준!P18,$B$1:$AT$1,"&lt;"&amp;15))-(RANK(P18,$B18:$AT18,0)+COUNTIFS($B18:$AT18,P18,$B$1:$AT$1,"&lt;"&amp;15))</f>
        <v>-11</v>
      </c>
      <c r="BJ18">
        <f>(RANK(_calc_라운드기준!Q18,_calc_라운드기준!$B18:$AT18,0)+COUNTIFS(_calc_라운드기준!$B18:$AT18,_calc_라운드기준!Q18,$B$1:$AT$1,"&lt;"&amp;16))-(RANK(Q18,$B18:$AT18,0)+COUNTIFS($B18:$AT18,Q18,$B$1:$AT$1,"&lt;"&amp;16))</f>
        <v>0</v>
      </c>
      <c r="BK18">
        <f>(RANK(_calc_라운드기준!R18,_calc_라운드기준!$B18:$AT18,0)+COUNTIFS(_calc_라운드기준!$B18:$AT18,_calc_라운드기준!R18,$B$1:$AT$1,"&lt;"&amp;17))-(RANK(R18,$B18:$AT18,0)+COUNTIFS($B18:$AT18,R18,$B$1:$AT$1,"&lt;"&amp;17))</f>
        <v>-17</v>
      </c>
      <c r="BL18">
        <f>(RANK(_calc_라운드기준!S18,_calc_라운드기준!$B18:$AT18,0)+COUNTIFS(_calc_라운드기준!$B18:$AT18,_calc_라운드기준!S18,$B$1:$AT$1,"&lt;"&amp;18))-(RANK(S18,$B18:$AT18,0)+COUNTIFS($B18:$AT18,S18,$B$1:$AT$1,"&lt;"&amp;18))</f>
        <v>19</v>
      </c>
      <c r="BM18">
        <f>(RANK(_calc_라운드기준!T18,_calc_라운드기준!$B18:$AT18,0)+COUNTIFS(_calc_라운드기준!$B18:$AT18,_calc_라운드기준!T18,$B$1:$AT$1,"&lt;"&amp;19))-(RANK(T18,$B18:$AT18,0)+COUNTIFS($B18:$AT18,T18,$B$1:$AT$1,"&lt;"&amp;19))</f>
        <v>-9</v>
      </c>
      <c r="BN18">
        <f>(RANK(_calc_라운드기준!U18,_calc_라운드기준!$B18:$AT18,0)+COUNTIFS(_calc_라운드기준!$B18:$AT18,_calc_라운드기준!U18,$B$1:$AT$1,"&lt;"&amp;20))-(RANK(U18,$B18:$AT18,0)+COUNTIFS($B18:$AT18,U18,$B$1:$AT$1,"&lt;"&amp;20))</f>
        <v>-3</v>
      </c>
      <c r="BO18">
        <f>(RANK(_calc_라운드기준!V18,_calc_라운드기준!$B18:$AT18,0)+COUNTIFS(_calc_라운드기준!$B18:$AT18,_calc_라운드기준!V18,$B$1:$AT$1,"&lt;"&amp;21))-(RANK(V18,$B18:$AT18,0)+COUNTIFS($B18:$AT18,V18,$B$1:$AT$1,"&lt;"&amp;21))</f>
        <v>29</v>
      </c>
      <c r="BP18">
        <f>(RANK(_calc_라운드기준!W18,_calc_라운드기준!$B18:$AT18,0)+COUNTIFS(_calc_라운드기준!$B18:$AT18,_calc_라운드기준!W18,$B$1:$AT$1,"&lt;"&amp;22))-(RANK(W18,$B18:$AT18,0)+COUNTIFS($B18:$AT18,W18,$B$1:$AT$1,"&lt;"&amp;22))</f>
        <v>11</v>
      </c>
      <c r="BQ18">
        <f>(RANK(_calc_라운드기준!X18,_calc_라운드기준!$B18:$AT18,0)+COUNTIFS(_calc_라운드기준!$B18:$AT18,_calc_라운드기준!X18,$B$1:$AT$1,"&lt;"&amp;23))-(RANK(X18,$B18:$AT18,0)+COUNTIFS($B18:$AT18,X18,$B$1:$AT$1,"&lt;"&amp;23))</f>
        <v>-18</v>
      </c>
      <c r="BR18">
        <f>(RANK(_calc_라운드기준!Y18,_calc_라운드기준!$B18:$AT18,0)+COUNTIFS(_calc_라운드기준!$B18:$AT18,_calc_라운드기준!Y18,$B$1:$AT$1,"&lt;"&amp;24))-(RANK(Y18,$B18:$AT18,0)+COUNTIFS($B18:$AT18,Y18,$B$1:$AT$1,"&lt;"&amp;24))</f>
        <v>0</v>
      </c>
      <c r="BS18">
        <f>(RANK(_calc_라운드기준!Z18,_calc_라운드기준!$B18:$AT18,0)+COUNTIFS(_calc_라운드기준!$B18:$AT18,_calc_라운드기준!Z18,$B$1:$AT$1,"&lt;"&amp;25))-(RANK(Z18,$B18:$AT18,0)+COUNTIFS($B18:$AT18,Z18,$B$1:$AT$1,"&lt;"&amp;25))</f>
        <v>-25</v>
      </c>
      <c r="BT18">
        <f>(RANK(_calc_라운드기준!AA18,_calc_라운드기준!$B18:$AT18,0)+COUNTIFS(_calc_라운드기준!$B18:$AT18,_calc_라운드기준!AA18,$B$1:$AT$1,"&lt;"&amp;26))-(RANK(AA18,$B18:$AT18,0)+COUNTIFS($B18:$AT18,AA18,$B$1:$AT$1,"&lt;"&amp;26))</f>
        <v>-3</v>
      </c>
      <c r="BU18">
        <f>(RANK(_calc_라운드기준!AB18,_calc_라운드기준!$B18:$AT18,0)+COUNTIFS(_calc_라운드기준!$B18:$AT18,_calc_라운드기준!AB18,$B$1:$AT$1,"&lt;"&amp;27))-(RANK(AB18,$B18:$AT18,0)+COUNTIFS($B18:$AT18,AB18,$B$1:$AT$1,"&lt;"&amp;27))</f>
        <v>-7</v>
      </c>
      <c r="BV18">
        <f>(RANK(_calc_라운드기준!AC18,_calc_라운드기준!$B18:$AT18,0)+COUNTIFS(_calc_라운드기준!$B18:$AT18,_calc_라운드기준!AC18,$B$1:$AT$1,"&lt;"&amp;28))-(RANK(AC18,$B18:$AT18,0)+COUNTIFS($B18:$AT18,AC18,$B$1:$AT$1,"&lt;"&amp;28))</f>
        <v>-15</v>
      </c>
      <c r="BW18">
        <f>(RANK(_calc_라운드기준!AD18,_calc_라운드기준!$B18:$AT18,0)+COUNTIFS(_calc_라운드기준!$B18:$AT18,_calc_라운드기준!AD18,$B$1:$AT$1,"&lt;"&amp;29))-(RANK(AD18,$B18:$AT18,0)+COUNTIFS($B18:$AT18,AD18,$B$1:$AT$1,"&lt;"&amp;29))</f>
        <v>3</v>
      </c>
      <c r="BX18">
        <f>(RANK(_calc_라운드기준!AE18,_calc_라운드기준!$B18:$AT18,0)+COUNTIFS(_calc_라운드기준!$B18:$AT18,_calc_라운드기준!AE18,$B$1:$AT$1,"&lt;"&amp;30))-(RANK(AE18,$B18:$AT18,0)+COUNTIFS($B18:$AT18,AE18,$B$1:$AT$1,"&lt;"&amp;30))</f>
        <v>13</v>
      </c>
      <c r="BY18">
        <f>(RANK(_calc_라운드기준!AF18,_calc_라운드기준!$B18:$AT18,0)+COUNTIFS(_calc_라운드기준!$B18:$AT18,_calc_라운드기준!AF18,$B$1:$AT$1,"&lt;"&amp;31))-(RANK(AF18,$B18:$AT18,0)+COUNTIFS($B18:$AT18,AF18,$B$1:$AT$1,"&lt;"&amp;31))</f>
        <v>-10</v>
      </c>
      <c r="BZ18">
        <f>(RANK(_calc_라운드기준!AG18,_calc_라운드기준!$B18:$AT18,0)+COUNTIFS(_calc_라운드기준!$B18:$AT18,_calc_라운드기준!AG18,$B$1:$AT$1,"&lt;"&amp;32))-(RANK(AG18,$B18:$AT18,0)+COUNTIFS($B18:$AT18,AG18,$B$1:$AT$1,"&lt;"&amp;32))</f>
        <v>-4</v>
      </c>
      <c r="CA18">
        <f>(RANK(_calc_라운드기준!AH18,_calc_라운드기준!$B18:$AT18,0)+COUNTIFS(_calc_라운드기준!$B18:$AT18,_calc_라운드기준!AH18,$B$1:$AT$1,"&lt;"&amp;33))-(RANK(AH18,$B18:$AT18,0)+COUNTIFS($B18:$AT18,AH18,$B$1:$AT$1,"&lt;"&amp;33))</f>
        <v>6</v>
      </c>
      <c r="CB18">
        <f>(RANK(_calc_라운드기준!AI18,_calc_라운드기준!$B18:$AT18,0)+COUNTIFS(_calc_라운드기준!$B18:$AT18,_calc_라운드기준!AI18,$B$1:$AT$1,"&lt;"&amp;34))-(RANK(AI18,$B18:$AT18,0)+COUNTIFS($B18:$AT18,AI18,$B$1:$AT$1,"&lt;"&amp;34))</f>
        <v>10</v>
      </c>
      <c r="CC18">
        <f>(RANK(_calc_라운드기준!AJ18,_calc_라운드기준!$B18:$AT18,0)+COUNTIFS(_calc_라운드기준!$B18:$AT18,_calc_라운드기준!AJ18,$B$1:$AT$1,"&lt;"&amp;35))-(RANK(AJ18,$B18:$AT18,0)+COUNTIFS($B18:$AT18,AJ18,$B$1:$AT$1,"&lt;"&amp;35))</f>
        <v>33</v>
      </c>
      <c r="CD18">
        <f>(RANK(_calc_라운드기준!AK18,_calc_라운드기준!$B18:$AT18,0)+COUNTIFS(_calc_라운드기준!$B18:$AT18,_calc_라운드기준!AK18,$B$1:$AT$1,"&lt;"&amp;36))-(RANK(AK18,$B18:$AT18,0)+COUNTIFS($B18:$AT18,AK18,$B$1:$AT$1,"&lt;"&amp;36))</f>
        <v>-2</v>
      </c>
      <c r="CE18">
        <f>(RANK(_calc_라운드기준!AL18,_calc_라운드기준!$B18:$AT18,0)+COUNTIFS(_calc_라운드기준!$B18:$AT18,_calc_라운드기준!AL18,$B$1:$AT$1,"&lt;"&amp;37))-(RANK(AL18,$B18:$AT18,0)+COUNTIFS($B18:$AT18,AL18,$B$1:$AT$1,"&lt;"&amp;37))</f>
        <v>11</v>
      </c>
      <c r="CF18">
        <f>(RANK(_calc_라운드기준!AM18,_calc_라운드기준!$B18:$AT18,0)+COUNTIFS(_calc_라운드기준!$B18:$AT18,_calc_라운드기준!AM18,$B$1:$AT$1,"&lt;"&amp;38))-(RANK(AM18,$B18:$AT18,0)+COUNTIFS($B18:$AT18,AM18,$B$1:$AT$1,"&lt;"&amp;38))</f>
        <v>19</v>
      </c>
      <c r="CG18">
        <f>(RANK(_calc_라운드기준!AN18,_calc_라운드기준!$B18:$AT18,0)+COUNTIFS(_calc_라운드기준!$B18:$AT18,_calc_라운드기준!AN18,$B$1:$AT$1,"&lt;"&amp;39))-(RANK(AN18,$B18:$AT18,0)+COUNTIFS($B18:$AT18,AN18,$B$1:$AT$1,"&lt;"&amp;39))</f>
        <v>-1</v>
      </c>
      <c r="CH18">
        <f>(RANK(_calc_라운드기준!AO18,_calc_라운드기준!$B18:$AT18,0)+COUNTIFS(_calc_라운드기준!$B18:$AT18,_calc_라운드기준!AO18,$B$1:$AT$1,"&lt;"&amp;40))-(RANK(AO18,$B18:$AT18,0)+COUNTIFS($B18:$AT18,AO18,$B$1:$AT$1,"&lt;"&amp;40))</f>
        <v>-14</v>
      </c>
      <c r="CI18">
        <f>(RANK(_calc_라운드기준!AP18,_calc_라운드기준!$B18:$AT18,0)+COUNTIFS(_calc_라운드기준!$B18:$AT18,_calc_라운드기준!AP18,$B$1:$AT$1,"&lt;"&amp;41))-(RANK(AP18,$B18:$AT18,0)+COUNTIFS($B18:$AT18,AP18,$B$1:$AT$1,"&lt;"&amp;41))</f>
        <v>-30</v>
      </c>
      <c r="CJ18">
        <f>(RANK(_calc_라운드기준!AQ18,_calc_라운드기준!$B18:$AT18,0)+COUNTIFS(_calc_라운드기준!$B18:$AT18,_calc_라운드기준!AQ18,$B$1:$AT$1,"&lt;"&amp;42))-(RANK(AQ18,$B18:$AT18,0)+COUNTIFS($B18:$AT18,AQ18,$B$1:$AT$1,"&lt;"&amp;42))</f>
        <v>4</v>
      </c>
      <c r="CK18">
        <f>(RANK(_calc_라운드기준!AR18,_calc_라운드기준!$B18:$AT18,0)+COUNTIFS(_calc_라운드기준!$B18:$AT18,_calc_라운드기준!AR18,$B$1:$AT$1,"&lt;"&amp;43))-(RANK(AR18,$B18:$AT18,0)+COUNTIFS($B18:$AT18,AR18,$B$1:$AT$1,"&lt;"&amp;43))</f>
        <v>1</v>
      </c>
      <c r="CL18">
        <f>(RANK(_calc_라운드기준!AS18,_calc_라운드기준!$B18:$AT18,0)+COUNTIFS(_calc_라운드기준!$B18:$AT18,_calc_라운드기준!AS18,$B$1:$AT$1,"&lt;"&amp;44))-(RANK(AS18,$B18:$AT18,0)+COUNTIFS($B18:$AT18,AS18,$B$1:$AT$1,"&lt;"&amp;44))</f>
        <v>4</v>
      </c>
      <c r="CM18">
        <f>(RANK(_calc_라운드기준!AT18,_calc_라운드기준!$B18:$AT18,0)+COUNTIFS(_calc_라운드기준!$B18:$AT18,_calc_라운드기준!AT18,$B$1:$AT$1,"&lt;"&amp;45))-(RANK(AT18,$B18:$AT18,0)+COUNTIFS($B18:$AT18,AT18,$B$1:$AT$1,"&lt;"&amp;45))</f>
        <v>17</v>
      </c>
      <c r="CN18">
        <f t="shared" si="0"/>
        <v>42</v>
      </c>
      <c r="CO18">
        <f t="shared" si="1"/>
        <v>29</v>
      </c>
      <c r="CP18">
        <f t="shared" si="2"/>
        <v>15</v>
      </c>
      <c r="CQ18">
        <f t="shared" si="3"/>
        <v>41</v>
      </c>
      <c r="CR18">
        <f t="shared" si="4"/>
        <v>39</v>
      </c>
      <c r="CS18">
        <f t="shared" si="5"/>
        <v>17</v>
      </c>
      <c r="CT18">
        <f t="shared" si="6"/>
        <v>1</v>
      </c>
      <c r="CU18">
        <f t="shared" si="7"/>
        <v>44</v>
      </c>
      <c r="CV18">
        <f t="shared" si="8"/>
        <v>37</v>
      </c>
      <c r="CW18">
        <f t="shared" si="9"/>
        <v>34</v>
      </c>
      <c r="CX18">
        <f t="shared" si="10"/>
        <v>13</v>
      </c>
      <c r="CY18">
        <f t="shared" si="11"/>
        <v>5</v>
      </c>
      <c r="CZ18">
        <f t="shared" si="12"/>
        <v>14</v>
      </c>
      <c r="DA18">
        <f t="shared" si="13"/>
        <v>4</v>
      </c>
      <c r="DB18">
        <f t="shared" si="14"/>
        <v>33</v>
      </c>
      <c r="DC18">
        <f t="shared" si="15"/>
        <v>22</v>
      </c>
      <c r="DD18">
        <f t="shared" si="16"/>
        <v>38</v>
      </c>
      <c r="DE18">
        <f t="shared" si="17"/>
        <v>6</v>
      </c>
      <c r="DF18">
        <f t="shared" si="18"/>
        <v>31</v>
      </c>
      <c r="DG18">
        <f t="shared" si="19"/>
        <v>26</v>
      </c>
      <c r="DH18">
        <f t="shared" si="20"/>
        <v>3</v>
      </c>
      <c r="DI18">
        <f t="shared" si="21"/>
        <v>10</v>
      </c>
      <c r="DJ18">
        <f t="shared" si="22"/>
        <v>40</v>
      </c>
      <c r="DK18">
        <f t="shared" si="23"/>
        <v>23</v>
      </c>
      <c r="DL18">
        <f t="shared" si="24"/>
        <v>43</v>
      </c>
      <c r="DM18">
        <f t="shared" si="25"/>
        <v>27</v>
      </c>
      <c r="DN18">
        <f t="shared" si="26"/>
        <v>30</v>
      </c>
      <c r="DO18">
        <f t="shared" si="27"/>
        <v>36</v>
      </c>
      <c r="DP18">
        <f t="shared" si="28"/>
        <v>20</v>
      </c>
      <c r="DQ18">
        <f t="shared" si="29"/>
        <v>9</v>
      </c>
      <c r="DR18">
        <f t="shared" si="30"/>
        <v>32</v>
      </c>
      <c r="DS18">
        <f t="shared" si="31"/>
        <v>28</v>
      </c>
      <c r="DT18">
        <f t="shared" si="32"/>
        <v>16</v>
      </c>
      <c r="DU18">
        <f t="shared" si="33"/>
        <v>12</v>
      </c>
      <c r="DV18">
        <f t="shared" si="34"/>
        <v>2</v>
      </c>
      <c r="DW18">
        <f t="shared" si="35"/>
        <v>25</v>
      </c>
      <c r="DX18">
        <f t="shared" si="36"/>
        <v>11</v>
      </c>
      <c r="DY18">
        <f t="shared" si="37"/>
        <v>7</v>
      </c>
      <c r="DZ18">
        <f t="shared" si="38"/>
        <v>24</v>
      </c>
      <c r="EA18">
        <f t="shared" si="39"/>
        <v>35</v>
      </c>
      <c r="EB18">
        <f t="shared" si="40"/>
        <v>45</v>
      </c>
      <c r="EC18">
        <f t="shared" si="41"/>
        <v>18</v>
      </c>
      <c r="ED18">
        <f t="shared" si="42"/>
        <v>21</v>
      </c>
      <c r="EE18">
        <f t="shared" si="43"/>
        <v>19</v>
      </c>
      <c r="EF18">
        <f t="shared" si="44"/>
        <v>8</v>
      </c>
    </row>
    <row r="19" spans="1:136" ht="16.5" customHeight="1">
      <c r="A19">
        <f>_calc_라운드기준!A19</f>
        <v>1227</v>
      </c>
      <c r="B19">
        <f>INDEX(_calc_누적빈도!B:B,$A19)-INDEX(_calc_누적빈도!B:B,$A19-기준350회_후보!$B$1)</f>
        <v>45</v>
      </c>
      <c r="C19">
        <f>INDEX(_calc_누적빈도!C:C,$A19)-INDEX(_calc_누적빈도!C:C,$A19-기준350회_후보!$B$1)</f>
        <v>39</v>
      </c>
      <c r="D19">
        <f>INDEX(_calc_누적빈도!D:D,$A19)-INDEX(_calc_누적빈도!D:D,$A19-기준350회_후보!$B$1)</f>
        <v>57</v>
      </c>
      <c r="E19">
        <f>INDEX(_calc_누적빈도!E:E,$A19)-INDEX(_calc_누적빈도!E:E,$A19-기준350회_후보!$B$1)</f>
        <v>44</v>
      </c>
      <c r="F19">
        <f>INDEX(_calc_누적빈도!F:F,$A19)-INDEX(_calc_누적빈도!F:F,$A19-기준350회_후보!$B$1)</f>
        <v>32</v>
      </c>
      <c r="G19">
        <f>INDEX(_calc_누적빈도!G:G,$A19)-INDEX(_calc_누적빈도!G:G,$A19-기준350회_후보!$B$1)</f>
        <v>55</v>
      </c>
      <c r="H19">
        <f>INDEX(_calc_누적빈도!H:H,$A19)-INDEX(_calc_누적빈도!H:H,$A19-기준350회_후보!$B$1)</f>
        <v>53</v>
      </c>
      <c r="I19">
        <f>INDEX(_calc_누적빈도!I:I,$A19)-INDEX(_calc_누적빈도!I:I,$A19-기준350회_후보!$B$1)</f>
        <v>37</v>
      </c>
      <c r="J19">
        <f>INDEX(_calc_누적빈도!J:J,$A19)-INDEX(_calc_누적빈도!J:J,$A19-기준350회_후보!$B$1)</f>
        <v>45</v>
      </c>
      <c r="K19">
        <f>INDEX(_calc_누적빈도!K:K,$A19)-INDEX(_calc_누적빈도!K:K,$A19-기준350회_후보!$B$1)</f>
        <v>37</v>
      </c>
      <c r="L19">
        <f>INDEX(_calc_누적빈도!L:L,$A19)-INDEX(_calc_누적빈도!L:L,$A19-기준350회_후보!$B$1)</f>
        <v>44</v>
      </c>
      <c r="M19">
        <f>INDEX(_calc_누적빈도!M:M,$A19)-INDEX(_calc_누적빈도!M:M,$A19-기준350회_후보!$B$1)</f>
        <v>51</v>
      </c>
      <c r="N19">
        <f>INDEX(_calc_누적빈도!N:N,$A19)-INDEX(_calc_누적빈도!N:N,$A19-기준350회_후보!$B$1)</f>
        <v>53</v>
      </c>
      <c r="O19">
        <f>INDEX(_calc_누적빈도!O:O,$A19)-INDEX(_calc_누적빈도!O:O,$A19-기준350회_후보!$B$1)</f>
        <v>47</v>
      </c>
      <c r="P19">
        <f>INDEX(_calc_누적빈도!P:P,$A19)-INDEX(_calc_누적빈도!P:P,$A19-기준350회_후보!$B$1)</f>
        <v>48</v>
      </c>
      <c r="Q19">
        <f>INDEX(_calc_누적빈도!Q:Q,$A19)-INDEX(_calc_누적빈도!Q:Q,$A19-기준350회_후보!$B$1)</f>
        <v>55</v>
      </c>
      <c r="R19">
        <f>INDEX(_calc_누적빈도!R:R,$A19)-INDEX(_calc_누적빈도!R:R,$A19-기준350회_후보!$B$1)</f>
        <v>45</v>
      </c>
      <c r="S19">
        <f>INDEX(_calc_누적빈도!S:S,$A19)-INDEX(_calc_누적빈도!S:S,$A19-기준350회_후보!$B$1)</f>
        <v>53</v>
      </c>
      <c r="T19">
        <f>INDEX(_calc_누적빈도!T:T,$A19)-INDEX(_calc_누적빈도!T:T,$A19-기준350회_후보!$B$1)</f>
        <v>46</v>
      </c>
      <c r="U19">
        <f>INDEX(_calc_누적빈도!U:U,$A19)-INDEX(_calc_누적빈도!U:U,$A19-기준350회_후보!$B$1)</f>
        <v>44</v>
      </c>
      <c r="V19">
        <f>INDEX(_calc_누적빈도!V:V,$A19)-INDEX(_calc_누적빈도!V:V,$A19-기준350회_후보!$B$1)</f>
        <v>50</v>
      </c>
      <c r="W19">
        <f>INDEX(_calc_누적빈도!W:W,$A19)-INDEX(_calc_누적빈도!W:W,$A19-기준350회_후보!$B$1)</f>
        <v>47</v>
      </c>
      <c r="X19">
        <f>INDEX(_calc_누적빈도!X:X,$A19)-INDEX(_calc_누적빈도!X:X,$A19-기준350회_후보!$B$1)</f>
        <v>47</v>
      </c>
      <c r="Y19">
        <f>INDEX(_calc_누적빈도!Y:Y,$A19)-INDEX(_calc_누적빈도!Y:Y,$A19-기준350회_후보!$B$1)</f>
        <v>48</v>
      </c>
      <c r="Z19">
        <f>INDEX(_calc_누적빈도!Z:Z,$A19)-INDEX(_calc_누적빈도!Z:Z,$A19-기준350회_후보!$B$1)</f>
        <v>37</v>
      </c>
      <c r="AA19">
        <f>INDEX(_calc_누적빈도!AA:AA,$A19)-INDEX(_calc_누적빈도!AA:AA,$A19-기준350회_후보!$B$1)</f>
        <v>47</v>
      </c>
      <c r="AB19">
        <f>INDEX(_calc_누적빈도!AB:AB,$A19)-INDEX(_calc_누적빈도!AB:AB,$A19-기준350회_후보!$B$1)</f>
        <v>53</v>
      </c>
      <c r="AC19">
        <f>INDEX(_calc_누적빈도!AC:AC,$A19)-INDEX(_calc_누적빈도!AC:AC,$A19-기준350회_후보!$B$1)</f>
        <v>48</v>
      </c>
      <c r="AD19">
        <f>INDEX(_calc_누적빈도!AD:AD,$A19)-INDEX(_calc_누적빈도!AD:AD,$A19-기준350회_후보!$B$1)</f>
        <v>46</v>
      </c>
      <c r="AE19">
        <f>INDEX(_calc_누적빈도!AE:AE,$A19)-INDEX(_calc_누적빈도!AE:AE,$A19-기준350회_후보!$B$1)</f>
        <v>48</v>
      </c>
      <c r="AF19">
        <f>INDEX(_calc_누적빈도!AF:AF,$A19)-INDEX(_calc_누적빈도!AF:AF,$A19-기준350회_후보!$B$1)</f>
        <v>48</v>
      </c>
      <c r="AG19">
        <f>INDEX(_calc_누적빈도!AG:AG,$A19)-INDEX(_calc_누적빈도!AG:AG,$A19-기준350회_후보!$B$1)</f>
        <v>43</v>
      </c>
      <c r="AH19">
        <f>INDEX(_calc_누적빈도!AH:AH,$A19)-INDEX(_calc_누적빈도!AH:AH,$A19-기준350회_후보!$B$1)</f>
        <v>50</v>
      </c>
      <c r="AI19">
        <f>INDEX(_calc_누적빈도!AI:AI,$A19)-INDEX(_calc_누적빈도!AI:AI,$A19-기준350회_후보!$B$1)</f>
        <v>43</v>
      </c>
      <c r="AJ19">
        <f>INDEX(_calc_누적빈도!AJ:AJ,$A19)-INDEX(_calc_누적빈도!AJ:AJ,$A19-기준350회_후보!$B$1)</f>
        <v>54</v>
      </c>
      <c r="AK19">
        <f>INDEX(_calc_누적빈도!AK:AK,$A19)-INDEX(_calc_누적빈도!AK:AK,$A19-기준350회_후보!$B$1)</f>
        <v>47</v>
      </c>
      <c r="AL19">
        <f>INDEX(_calc_누적빈도!AL:AL,$A19)-INDEX(_calc_누적빈도!AL:AL,$A19-기준350회_후보!$B$1)</f>
        <v>52</v>
      </c>
      <c r="AM19">
        <f>INDEX(_calc_누적빈도!AM:AM,$A19)-INDEX(_calc_누적빈도!AM:AM,$A19-기준350회_후보!$B$1)</f>
        <v>55</v>
      </c>
      <c r="AN19">
        <f>INDEX(_calc_누적빈도!AN:AN,$A19)-INDEX(_calc_누적빈도!AN:AN,$A19-기준350회_후보!$B$1)</f>
        <v>44</v>
      </c>
      <c r="AO19">
        <f>INDEX(_calc_누적빈도!AO:AO,$A19)-INDEX(_calc_누적빈도!AO:AO,$A19-기준350회_후보!$B$1)</f>
        <v>43</v>
      </c>
      <c r="AP19">
        <f>INDEX(_calc_누적빈도!AP:AP,$A19)-INDEX(_calc_누적빈도!AP:AP,$A19-기준350회_후보!$B$1)</f>
        <v>43</v>
      </c>
      <c r="AQ19">
        <f>INDEX(_calc_누적빈도!AQ:AQ,$A19)-INDEX(_calc_누적빈도!AQ:AQ,$A19-기준350회_후보!$B$1)</f>
        <v>43</v>
      </c>
      <c r="AR19">
        <f>INDEX(_calc_누적빈도!AR:AR,$A19)-INDEX(_calc_누적빈도!AR:AR,$A19-기준350회_후보!$B$1)</f>
        <v>34</v>
      </c>
      <c r="AS19">
        <f>INDEX(_calc_누적빈도!AS:AS,$A19)-INDEX(_calc_누적빈도!AS:AS,$A19-기준350회_후보!$B$1)</f>
        <v>47</v>
      </c>
      <c r="AT19">
        <f>INDEX(_calc_누적빈도!AT:AT,$A19)-INDEX(_calc_누적빈도!AT:AT,$A19-기준350회_후보!$B$1)</f>
        <v>53</v>
      </c>
      <c r="AU19">
        <f>(RANK(_calc_라운드기준!B19,_calc_라운드기준!$B19:$AT19,0)+COUNTIFS(_calc_라운드기준!$B19:$AT19,_calc_라운드기준!B19,$B$1:$AT$1,"&lt;"&amp;1))-(RANK(B19,$B19:$AT19,0)+COUNTIFS($B19:$AT19,B19,$B$1:$AT$1,"&lt;"&amp;1))</f>
        <v>-22</v>
      </c>
      <c r="AV19">
        <f>(RANK(_calc_라운드기준!C19,_calc_라운드기준!$B19:$AT19,0)+COUNTIFS(_calc_라운드기준!$B19:$AT19,_calc_라운드기준!C19,$B$1:$AT$1,"&lt;"&amp;2))-(RANK(C19,$B19:$AT19,0)+COUNTIFS($B19:$AT19,C19,$B$1:$AT$1,"&lt;"&amp;2))</f>
        <v>-5</v>
      </c>
      <c r="AW19">
        <f>(RANK(_calc_라운드기준!D19,_calc_라운드기준!$B19:$AT19,0)+COUNTIFS(_calc_라운드기준!$B19:$AT19,_calc_라운드기준!D19,$B$1:$AT$1,"&lt;"&amp;3))-(RANK(D19,$B19:$AT19,0)+COUNTIFS($B19:$AT19,D19,$B$1:$AT$1,"&lt;"&amp;3))</f>
        <v>4</v>
      </c>
      <c r="AX19">
        <f>(RANK(_calc_라운드기준!E19,_calc_라운드기준!$B19:$AT19,0)+COUNTIFS(_calc_라운드기준!$B19:$AT19,_calc_라운드기준!E19,$B$1:$AT$1,"&lt;"&amp;4))-(RANK(E19,$B19:$AT19,0)+COUNTIFS($B19:$AT19,E19,$B$1:$AT$1,"&lt;"&amp;4))</f>
        <v>-19</v>
      </c>
      <c r="AY19">
        <f>(RANK(_calc_라운드기준!F19,_calc_라운드기준!$B19:$AT19,0)+COUNTIFS(_calc_라운드기준!$B19:$AT19,_calc_라운드기준!F19,$B$1:$AT$1,"&lt;"&amp;5))-(RANK(F19,$B19:$AT19,0)+COUNTIFS($B19:$AT19,F19,$B$1:$AT$1,"&lt;"&amp;5))</f>
        <v>-19</v>
      </c>
      <c r="AZ19">
        <f>(RANK(_calc_라운드기준!G19,_calc_라운드기준!$B19:$AT19,0)+COUNTIFS(_calc_라운드기준!$B19:$AT19,_calc_라운드기준!G19,$B$1:$AT$1,"&lt;"&amp;6))-(RANK(G19,$B19:$AT19,0)+COUNTIFS($B19:$AT19,G19,$B$1:$AT$1,"&lt;"&amp;6))</f>
        <v>5</v>
      </c>
      <c r="BA19">
        <f>(RANK(_calc_라운드기준!H19,_calc_라운드기준!$B19:$AT19,0)+COUNTIFS(_calc_라운드기준!$B19:$AT19,_calc_라운드기준!H19,$B$1:$AT$1,"&lt;"&amp;7))-(RANK(H19,$B19:$AT19,0)+COUNTIFS($B19:$AT19,H19,$B$1:$AT$1,"&lt;"&amp;7))</f>
        <v>30</v>
      </c>
      <c r="BB19">
        <f>(RANK(_calc_라운드기준!I19,_calc_라운드기준!$B19:$AT19,0)+COUNTIFS(_calc_라운드기준!$B19:$AT19,_calc_라운드기준!I19,$B$1:$AT$1,"&lt;"&amp;8))-(RANK(I19,$B19:$AT19,0)+COUNTIFS($B19:$AT19,I19,$B$1:$AT$1,"&lt;"&amp;8))</f>
        <v>-28</v>
      </c>
      <c r="BC19">
        <f>(RANK(_calc_라운드기준!J19,_calc_라운드기준!$B19:$AT19,0)+COUNTIFS(_calc_라운드기준!$B19:$AT19,_calc_라운드기준!J19,$B$1:$AT$1,"&lt;"&amp;9))-(RANK(J19,$B19:$AT19,0)+COUNTIFS($B19:$AT19,J19,$B$1:$AT$1,"&lt;"&amp;9))</f>
        <v>-15</v>
      </c>
      <c r="BD19">
        <f>(RANK(_calc_라운드기준!K19,_calc_라운드기준!$B19:$AT19,0)+COUNTIFS(_calc_라운드기준!$B19:$AT19,_calc_라운드기준!K19,$B$1:$AT$1,"&lt;"&amp;10))-(RANK(K19,$B19:$AT19,0)+COUNTIFS($B19:$AT19,K19,$B$1:$AT$1,"&lt;"&amp;10))</f>
        <v>-15</v>
      </c>
      <c r="BE19">
        <f>(RANK(_calc_라운드기준!L19,_calc_라운드기준!$B19:$AT19,0)+COUNTIFS(_calc_라운드기준!$B19:$AT19,_calc_라운드기준!L19,$B$1:$AT$1,"&lt;"&amp;11))-(RANK(L19,$B19:$AT19,0)+COUNTIFS($B19:$AT19,L19,$B$1:$AT$1,"&lt;"&amp;11))</f>
        <v>8</v>
      </c>
      <c r="BF19">
        <f>(RANK(_calc_라운드기준!M19,_calc_라운드기준!$B19:$AT19,0)+COUNTIFS(_calc_라운드기준!$B19:$AT19,_calc_라운드기준!M19,$B$1:$AT$1,"&lt;"&amp;12))-(RANK(M19,$B19:$AT19,0)+COUNTIFS($B19:$AT19,M19,$B$1:$AT$1,"&lt;"&amp;12))</f>
        <v>25</v>
      </c>
      <c r="BG19">
        <f>(RANK(_calc_라운드기준!N19,_calc_라운드기준!$B19:$AT19,0)+COUNTIFS(_calc_라운드기준!$B19:$AT19,_calc_라운드기준!N19,$B$1:$AT$1,"&lt;"&amp;13))-(RANK(N19,$B19:$AT19,0)+COUNTIFS($B19:$AT19,N19,$B$1:$AT$1,"&lt;"&amp;13))</f>
        <v>8</v>
      </c>
      <c r="BH19">
        <f>(RANK(_calc_라운드기준!O19,_calc_라운드기준!$B19:$AT19,0)+COUNTIFS(_calc_라운드기준!$B19:$AT19,_calc_라운드기준!O19,$B$1:$AT$1,"&lt;"&amp;14))-(RANK(O19,$B19:$AT19,0)+COUNTIFS($B19:$AT19,O19,$B$1:$AT$1,"&lt;"&amp;14))</f>
        <v>24</v>
      </c>
      <c r="BI19">
        <f>(RANK(_calc_라운드기준!P19,_calc_라운드기준!$B19:$AT19,0)+COUNTIFS(_calc_라운드기준!$B19:$AT19,_calc_라운드기준!P19,$B$1:$AT$1,"&lt;"&amp;15))-(RANK(P19,$B19:$AT19,0)+COUNTIFS($B19:$AT19,P19,$B$1:$AT$1,"&lt;"&amp;15))</f>
        <v>-11</v>
      </c>
      <c r="BJ19">
        <f>(RANK(_calc_라운드기준!Q19,_calc_라운드기준!$B19:$AT19,0)+COUNTIFS(_calc_라운드기준!$B19:$AT19,_calc_라운드기준!Q19,$B$1:$AT$1,"&lt;"&amp;16))-(RANK(Q19,$B19:$AT19,0)+COUNTIFS($B19:$AT19,Q19,$B$1:$AT$1,"&lt;"&amp;16))</f>
        <v>-1</v>
      </c>
      <c r="BK19">
        <f>(RANK(_calc_라운드기준!R19,_calc_라운드기준!$B19:$AT19,0)+COUNTIFS(_calc_라운드기준!$B19:$AT19,_calc_라운드기준!R19,$B$1:$AT$1,"&lt;"&amp;17))-(RANK(R19,$B19:$AT19,0)+COUNTIFS($B19:$AT19,R19,$B$1:$AT$1,"&lt;"&amp;17))</f>
        <v>-14</v>
      </c>
      <c r="BL19">
        <f>(RANK(_calc_라운드기준!S19,_calc_라운드기준!$B19:$AT19,0)+COUNTIFS(_calc_라운드기준!$B19:$AT19,_calc_라운드기준!S19,$B$1:$AT$1,"&lt;"&amp;18))-(RANK(S19,$B19:$AT19,0)+COUNTIFS($B19:$AT19,S19,$B$1:$AT$1,"&lt;"&amp;18))</f>
        <v>20</v>
      </c>
      <c r="BM19">
        <f>(RANK(_calc_라운드기준!T19,_calc_라운드기준!$B19:$AT19,0)+COUNTIFS(_calc_라운드기준!$B19:$AT19,_calc_라운드기준!T19,$B$1:$AT$1,"&lt;"&amp;19))-(RANK(T19,$B19:$AT19,0)+COUNTIFS($B19:$AT19,T19,$B$1:$AT$1,"&lt;"&amp;19))</f>
        <v>-18</v>
      </c>
      <c r="BN19">
        <f>(RANK(_calc_라운드기준!U19,_calc_라운드기준!$B19:$AT19,0)+COUNTIFS(_calc_라운드기준!$B19:$AT19,_calc_라운드기준!U19,$B$1:$AT$1,"&lt;"&amp;20))-(RANK(U19,$B19:$AT19,0)+COUNTIFS($B19:$AT19,U19,$B$1:$AT$1,"&lt;"&amp;20))</f>
        <v>-4</v>
      </c>
      <c r="BO19">
        <f>(RANK(_calc_라운드기준!V19,_calc_라운드기준!$B19:$AT19,0)+COUNTIFS(_calc_라운드기준!$B19:$AT19,_calc_라운드기준!V19,$B$1:$AT$1,"&lt;"&amp;21))-(RANK(V19,$B19:$AT19,0)+COUNTIFS($B19:$AT19,V19,$B$1:$AT$1,"&lt;"&amp;21))</f>
        <v>28</v>
      </c>
      <c r="BP19">
        <f>(RANK(_calc_라운드기준!W19,_calc_라운드기준!$B19:$AT19,0)+COUNTIFS(_calc_라운드기준!$B19:$AT19,_calc_라운드기준!W19,$B$1:$AT$1,"&lt;"&amp;22))-(RANK(W19,$B19:$AT19,0)+COUNTIFS($B19:$AT19,W19,$B$1:$AT$1,"&lt;"&amp;22))</f>
        <v>17</v>
      </c>
      <c r="BQ19">
        <f>(RANK(_calc_라운드기준!X19,_calc_라운드기준!$B19:$AT19,0)+COUNTIFS(_calc_라운드기준!$B19:$AT19,_calc_라운드기준!X19,$B$1:$AT$1,"&lt;"&amp;23))-(RANK(X19,$B19:$AT19,0)+COUNTIFS($B19:$AT19,X19,$B$1:$AT$1,"&lt;"&amp;23))</f>
        <v>-13</v>
      </c>
      <c r="BR19">
        <f>(RANK(_calc_라운드기준!Y19,_calc_라운드기준!$B19:$AT19,0)+COUNTIFS(_calc_라운드기준!$B19:$AT19,_calc_라운드기준!Y19,$B$1:$AT$1,"&lt;"&amp;24))-(RANK(Y19,$B19:$AT19,0)+COUNTIFS($B19:$AT19,Y19,$B$1:$AT$1,"&lt;"&amp;24))</f>
        <v>1</v>
      </c>
      <c r="BS19">
        <f>(RANK(_calc_라운드기준!Z19,_calc_라운드기준!$B19:$AT19,0)+COUNTIFS(_calc_라운드기준!$B19:$AT19,_calc_라운드기준!Z19,$B$1:$AT$1,"&lt;"&amp;25))-(RANK(Z19,$B19:$AT19,0)+COUNTIFS($B19:$AT19,Z19,$B$1:$AT$1,"&lt;"&amp;25))</f>
        <v>-25</v>
      </c>
      <c r="BT19">
        <f>(RANK(_calc_라운드기준!AA19,_calc_라운드기준!$B19:$AT19,0)+COUNTIFS(_calc_라운드기준!$B19:$AT19,_calc_라운드기준!AA19,$B$1:$AT$1,"&lt;"&amp;26))-(RANK(AA19,$B19:$AT19,0)+COUNTIFS($B19:$AT19,AA19,$B$1:$AT$1,"&lt;"&amp;26))</f>
        <v>-4</v>
      </c>
      <c r="BU19">
        <f>(RANK(_calc_라운드기준!AB19,_calc_라운드기준!$B19:$AT19,0)+COUNTIFS(_calc_라운드기준!$B19:$AT19,_calc_라운드기준!AB19,$B$1:$AT$1,"&lt;"&amp;27))-(RANK(AB19,$B19:$AT19,0)+COUNTIFS($B19:$AT19,AB19,$B$1:$AT$1,"&lt;"&amp;27))</f>
        <v>-8</v>
      </c>
      <c r="BV19">
        <f>(RANK(_calc_라운드기준!AC19,_calc_라운드기준!$B19:$AT19,0)+COUNTIFS(_calc_라운드기준!$B19:$AT19,_calc_라운드기준!AC19,$B$1:$AT$1,"&lt;"&amp;28))-(RANK(AC19,$B19:$AT19,0)+COUNTIFS($B19:$AT19,AC19,$B$1:$AT$1,"&lt;"&amp;28))</f>
        <v>-14</v>
      </c>
      <c r="BW19">
        <f>(RANK(_calc_라운드기준!AD19,_calc_라운드기준!$B19:$AT19,0)+COUNTIFS(_calc_라운드기준!$B19:$AT19,_calc_라운드기준!AD19,$B$1:$AT$1,"&lt;"&amp;29))-(RANK(AD19,$B19:$AT19,0)+COUNTIFS($B19:$AT19,AD19,$B$1:$AT$1,"&lt;"&amp;29))</f>
        <v>3</v>
      </c>
      <c r="BX19">
        <f>(RANK(_calc_라운드기준!AE19,_calc_라운드기준!$B19:$AT19,0)+COUNTIFS(_calc_라운드기준!$B19:$AT19,_calc_라운드기준!AE19,$B$1:$AT$1,"&lt;"&amp;30))-(RANK(AE19,$B19:$AT19,0)+COUNTIFS($B19:$AT19,AE19,$B$1:$AT$1,"&lt;"&amp;30))</f>
        <v>13</v>
      </c>
      <c r="BY19">
        <f>(RANK(_calc_라운드기준!AF19,_calc_라운드기준!$B19:$AT19,0)+COUNTIFS(_calc_라운드기준!$B19:$AT19,_calc_라운드기준!AF19,$B$1:$AT$1,"&lt;"&amp;31))-(RANK(AF19,$B19:$AT19,0)+COUNTIFS($B19:$AT19,AF19,$B$1:$AT$1,"&lt;"&amp;31))</f>
        <v>-9</v>
      </c>
      <c r="BZ19">
        <f>(RANK(_calc_라운드기준!AG19,_calc_라운드기준!$B19:$AT19,0)+COUNTIFS(_calc_라운드기준!$B19:$AT19,_calc_라운드기준!AG19,$B$1:$AT$1,"&lt;"&amp;32))-(RANK(AG19,$B19:$AT19,0)+COUNTIFS($B19:$AT19,AG19,$B$1:$AT$1,"&lt;"&amp;32))</f>
        <v>-3</v>
      </c>
      <c r="CA19">
        <f>(RANK(_calc_라운드기준!AH19,_calc_라운드기준!$B19:$AT19,0)+COUNTIFS(_calc_라운드기준!$B19:$AT19,_calc_라운드기준!AH19,$B$1:$AT$1,"&lt;"&amp;33))-(RANK(AH19,$B19:$AT19,0)+COUNTIFS($B19:$AT19,AH19,$B$1:$AT$1,"&lt;"&amp;33))</f>
        <v>6</v>
      </c>
      <c r="CB19">
        <f>(RANK(_calc_라운드기준!AI19,_calc_라운드기준!$B19:$AT19,0)+COUNTIFS(_calc_라운드기준!$B19:$AT19,_calc_라운드기준!AI19,$B$1:$AT$1,"&lt;"&amp;34))-(RANK(AI19,$B19:$AT19,0)+COUNTIFS($B19:$AT19,AI19,$B$1:$AT$1,"&lt;"&amp;34))</f>
        <v>9</v>
      </c>
      <c r="CC19">
        <f>(RANK(_calc_라운드기준!AJ19,_calc_라운드기준!$B19:$AT19,0)+COUNTIFS(_calc_라운드기준!$B19:$AT19,_calc_라운드기준!AJ19,$B$1:$AT$1,"&lt;"&amp;35))-(RANK(AJ19,$B19:$AT19,0)+COUNTIFS($B19:$AT19,AJ19,$B$1:$AT$1,"&lt;"&amp;35))</f>
        <v>34</v>
      </c>
      <c r="CD19">
        <f>(RANK(_calc_라운드기준!AK19,_calc_라운드기준!$B19:$AT19,0)+COUNTIFS(_calc_라운드기준!$B19:$AT19,_calc_라운드기준!AK19,$B$1:$AT$1,"&lt;"&amp;36))-(RANK(AK19,$B19:$AT19,0)+COUNTIFS($B19:$AT19,AK19,$B$1:$AT$1,"&lt;"&amp;36))</f>
        <v>-3</v>
      </c>
      <c r="CE19">
        <f>(RANK(_calc_라운드기준!AL19,_calc_라운드기준!$B19:$AT19,0)+COUNTIFS(_calc_라운드기준!$B19:$AT19,_calc_라운드기준!AL19,$B$1:$AT$1,"&lt;"&amp;37))-(RANK(AL19,$B19:$AT19,0)+COUNTIFS($B19:$AT19,AL19,$B$1:$AT$1,"&lt;"&amp;37))</f>
        <v>11</v>
      </c>
      <c r="CF19">
        <f>(RANK(_calc_라운드기준!AM19,_calc_라운드기준!$B19:$AT19,0)+COUNTIFS(_calc_라운드기준!$B19:$AT19,_calc_라운드기준!AM19,$B$1:$AT$1,"&lt;"&amp;38))-(RANK(AM19,$B19:$AT19,0)+COUNTIFS($B19:$AT19,AM19,$B$1:$AT$1,"&lt;"&amp;38))</f>
        <v>19</v>
      </c>
      <c r="CG19">
        <f>(RANK(_calc_라운드기준!AN19,_calc_라운드기준!$B19:$AT19,0)+COUNTIFS(_calc_라운드기준!$B19:$AT19,_calc_라운드기준!AN19,$B$1:$AT$1,"&lt;"&amp;39))-(RANK(AN19,$B19:$AT19,0)+COUNTIFS($B19:$AT19,AN19,$B$1:$AT$1,"&lt;"&amp;39))</f>
        <v>-1</v>
      </c>
      <c r="CH19">
        <f>(RANK(_calc_라운드기준!AO19,_calc_라운드기준!$B19:$AT19,0)+COUNTIFS(_calc_라운드기준!$B19:$AT19,_calc_라운드기준!AO19,$B$1:$AT$1,"&lt;"&amp;40))-(RANK(AO19,$B19:$AT19,0)+COUNTIFS($B19:$AT19,AO19,$B$1:$AT$1,"&lt;"&amp;40))</f>
        <v>-13</v>
      </c>
      <c r="CI19">
        <f>(RANK(_calc_라운드기준!AP19,_calc_라운드기준!$B19:$AT19,0)+COUNTIFS(_calc_라운드기준!$B19:$AT19,_calc_라운드기준!AP19,$B$1:$AT$1,"&lt;"&amp;41))-(RANK(AP19,$B19:$AT19,0)+COUNTIFS($B19:$AT19,AP19,$B$1:$AT$1,"&lt;"&amp;41))</f>
        <v>-27</v>
      </c>
      <c r="CJ19">
        <f>(RANK(_calc_라운드기준!AQ19,_calc_라운드기준!$B19:$AT19,0)+COUNTIFS(_calc_라운드기준!$B19:$AT19,_calc_라운드기준!AQ19,$B$1:$AT$1,"&lt;"&amp;42))-(RANK(AQ19,$B19:$AT19,0)+COUNTIFS($B19:$AT19,AQ19,$B$1:$AT$1,"&lt;"&amp;42))</f>
        <v>3</v>
      </c>
      <c r="CK19">
        <f>(RANK(_calc_라운드기준!AR19,_calc_라운드기준!$B19:$AT19,0)+COUNTIFS(_calc_라운드기준!$B19:$AT19,_calc_라운드기준!AR19,$B$1:$AT$1,"&lt;"&amp;43))-(RANK(AR19,$B19:$AT19,0)+COUNTIFS($B19:$AT19,AR19,$B$1:$AT$1,"&lt;"&amp;43))</f>
        <v>-1</v>
      </c>
      <c r="CL19">
        <f>(RANK(_calc_라운드기준!AS19,_calc_라운드기준!$B19:$AT19,0)+COUNTIFS(_calc_라운드기준!$B19:$AT19,_calc_라운드기준!AS19,$B$1:$AT$1,"&lt;"&amp;44))-(RANK(AS19,$B19:$AT19,0)+COUNTIFS($B19:$AT19,AS19,$B$1:$AT$1,"&lt;"&amp;44))</f>
        <v>9</v>
      </c>
      <c r="CM19">
        <f>(RANK(_calc_라운드기준!AT19,_calc_라운드기준!$B19:$AT19,0)+COUNTIFS(_calc_라운드기준!$B19:$AT19,_calc_라운드기준!AT19,$B$1:$AT$1,"&lt;"&amp;45))-(RANK(AT19,$B19:$AT19,0)+COUNTIFS($B19:$AT19,AT19,$B$1:$AT$1,"&lt;"&amp;45))</f>
        <v>15</v>
      </c>
      <c r="CN19">
        <f t="shared" si="0"/>
        <v>42</v>
      </c>
      <c r="CO19">
        <f t="shared" si="1"/>
        <v>29</v>
      </c>
      <c r="CP19">
        <f t="shared" si="2"/>
        <v>18</v>
      </c>
      <c r="CQ19">
        <f t="shared" si="3"/>
        <v>40</v>
      </c>
      <c r="CR19">
        <f t="shared" si="4"/>
        <v>41</v>
      </c>
      <c r="CS19">
        <f t="shared" si="5"/>
        <v>17</v>
      </c>
      <c r="CT19">
        <f t="shared" si="6"/>
        <v>2</v>
      </c>
      <c r="CU19">
        <f t="shared" si="7"/>
        <v>45</v>
      </c>
      <c r="CV19">
        <f t="shared" si="8"/>
        <v>37</v>
      </c>
      <c r="CW19">
        <f t="shared" si="9"/>
        <v>38</v>
      </c>
      <c r="CX19">
        <f t="shared" si="10"/>
        <v>14</v>
      </c>
      <c r="CY19">
        <f t="shared" si="11"/>
        <v>4</v>
      </c>
      <c r="CZ19">
        <f t="shared" si="12"/>
        <v>15</v>
      </c>
      <c r="DA19">
        <f t="shared" si="13"/>
        <v>5</v>
      </c>
      <c r="DB19">
        <f t="shared" si="14"/>
        <v>32</v>
      </c>
      <c r="DC19">
        <f t="shared" si="15"/>
        <v>22</v>
      </c>
      <c r="DD19">
        <f t="shared" si="16"/>
        <v>35</v>
      </c>
      <c r="DE19">
        <f t="shared" si="17"/>
        <v>6</v>
      </c>
      <c r="DF19">
        <f t="shared" si="18"/>
        <v>39</v>
      </c>
      <c r="DG19">
        <f t="shared" si="19"/>
        <v>27</v>
      </c>
      <c r="DH19">
        <f t="shared" si="20"/>
        <v>3</v>
      </c>
      <c r="DI19">
        <f t="shared" si="21"/>
        <v>8</v>
      </c>
      <c r="DJ19">
        <f t="shared" si="22"/>
        <v>33</v>
      </c>
      <c r="DK19">
        <f t="shared" si="23"/>
        <v>21</v>
      </c>
      <c r="DL19">
        <f t="shared" si="24"/>
        <v>43</v>
      </c>
      <c r="DM19">
        <f t="shared" si="25"/>
        <v>28</v>
      </c>
      <c r="DN19">
        <f t="shared" si="26"/>
        <v>30</v>
      </c>
      <c r="DO19">
        <f t="shared" si="27"/>
        <v>36</v>
      </c>
      <c r="DP19">
        <f t="shared" si="28"/>
        <v>19</v>
      </c>
      <c r="DQ19">
        <f t="shared" si="29"/>
        <v>10</v>
      </c>
      <c r="DR19">
        <f t="shared" si="30"/>
        <v>31</v>
      </c>
      <c r="DS19">
        <f t="shared" si="31"/>
        <v>25</v>
      </c>
      <c r="DT19">
        <f t="shared" si="32"/>
        <v>16</v>
      </c>
      <c r="DU19">
        <f t="shared" si="33"/>
        <v>12</v>
      </c>
      <c r="DV19">
        <f t="shared" si="34"/>
        <v>1</v>
      </c>
      <c r="DW19">
        <f t="shared" si="35"/>
        <v>26</v>
      </c>
      <c r="DX19">
        <f t="shared" si="36"/>
        <v>11</v>
      </c>
      <c r="DY19">
        <f t="shared" si="37"/>
        <v>7</v>
      </c>
      <c r="DZ19">
        <f t="shared" si="38"/>
        <v>23</v>
      </c>
      <c r="EA19">
        <f t="shared" si="39"/>
        <v>34</v>
      </c>
      <c r="EB19">
        <f t="shared" si="40"/>
        <v>44</v>
      </c>
      <c r="EC19">
        <f t="shared" si="41"/>
        <v>20</v>
      </c>
      <c r="ED19">
        <f t="shared" si="42"/>
        <v>24</v>
      </c>
      <c r="EE19">
        <f t="shared" si="43"/>
        <v>13</v>
      </c>
      <c r="EF19">
        <f t="shared" si="44"/>
        <v>9</v>
      </c>
    </row>
    <row r="20" spans="1:136" ht="16.5" customHeight="1">
      <c r="A20">
        <f>_calc_라운드기준!A20</f>
        <v>1226</v>
      </c>
      <c r="B20">
        <f>INDEX(_calc_누적빈도!B:B,$A20)-INDEX(_calc_누적빈도!B:B,$A20-기준350회_후보!$B$1)</f>
        <v>45</v>
      </c>
      <c r="C20">
        <f>INDEX(_calc_누적빈도!C:C,$A20)-INDEX(_calc_누적빈도!C:C,$A20-기준350회_후보!$B$1)</f>
        <v>39</v>
      </c>
      <c r="D20">
        <f>INDEX(_calc_누적빈도!D:D,$A20)-INDEX(_calc_누적빈도!D:D,$A20-기준350회_후보!$B$1)</f>
        <v>57</v>
      </c>
      <c r="E20">
        <f>INDEX(_calc_누적빈도!E:E,$A20)-INDEX(_calc_누적빈도!E:E,$A20-기준350회_후보!$B$1)</f>
        <v>43</v>
      </c>
      <c r="F20">
        <f>INDEX(_calc_누적빈도!F:F,$A20)-INDEX(_calc_누적빈도!F:F,$A20-기준350회_후보!$B$1)</f>
        <v>33</v>
      </c>
      <c r="G20">
        <f>INDEX(_calc_누적빈도!G:G,$A20)-INDEX(_calc_누적빈도!G:G,$A20-기준350회_후보!$B$1)</f>
        <v>54</v>
      </c>
      <c r="H20">
        <f>INDEX(_calc_누적빈도!H:H,$A20)-INDEX(_calc_누적빈도!H:H,$A20-기준350회_후보!$B$1)</f>
        <v>53</v>
      </c>
      <c r="I20">
        <f>INDEX(_calc_누적빈도!I:I,$A20)-INDEX(_calc_누적빈도!I:I,$A20-기준350회_후보!$B$1)</f>
        <v>37</v>
      </c>
      <c r="J20">
        <f>INDEX(_calc_누적빈도!J:J,$A20)-INDEX(_calc_누적빈도!J:J,$A20-기준350회_후보!$B$1)</f>
        <v>45</v>
      </c>
      <c r="K20">
        <f>INDEX(_calc_누적빈도!K:K,$A20)-INDEX(_calc_누적빈도!K:K,$A20-기준350회_후보!$B$1)</f>
        <v>37</v>
      </c>
      <c r="L20">
        <f>INDEX(_calc_누적빈도!L:L,$A20)-INDEX(_calc_누적빈도!L:L,$A20-기준350회_후보!$B$1)</f>
        <v>44</v>
      </c>
      <c r="M20">
        <f>INDEX(_calc_누적빈도!M:M,$A20)-INDEX(_calc_누적빈도!M:M,$A20-기준350회_후보!$B$1)</f>
        <v>51</v>
      </c>
      <c r="N20">
        <f>INDEX(_calc_누적빈도!N:N,$A20)-INDEX(_calc_누적빈도!N:N,$A20-기준350회_후보!$B$1)</f>
        <v>52</v>
      </c>
      <c r="O20">
        <f>INDEX(_calc_누적빈도!O:O,$A20)-INDEX(_calc_누적빈도!O:O,$A20-기준350회_후보!$B$1)</f>
        <v>47</v>
      </c>
      <c r="P20">
        <f>INDEX(_calc_누적빈도!P:P,$A20)-INDEX(_calc_누적빈도!P:P,$A20-기준350회_후보!$B$1)</f>
        <v>48</v>
      </c>
      <c r="Q20">
        <f>INDEX(_calc_누적빈도!Q:Q,$A20)-INDEX(_calc_누적빈도!Q:Q,$A20-기준350회_후보!$B$1)</f>
        <v>56</v>
      </c>
      <c r="R20">
        <f>INDEX(_calc_누적빈도!R:R,$A20)-INDEX(_calc_누적빈도!R:R,$A20-기준350회_후보!$B$1)</f>
        <v>44</v>
      </c>
      <c r="S20">
        <f>INDEX(_calc_누적빈도!S:S,$A20)-INDEX(_calc_누적빈도!S:S,$A20-기준350회_후보!$B$1)</f>
        <v>53</v>
      </c>
      <c r="T20">
        <f>INDEX(_calc_누적빈도!T:T,$A20)-INDEX(_calc_누적빈도!T:T,$A20-기준350회_후보!$B$1)</f>
        <v>46</v>
      </c>
      <c r="U20">
        <f>INDEX(_calc_누적빈도!U:U,$A20)-INDEX(_calc_누적빈도!U:U,$A20-기준350회_후보!$B$1)</f>
        <v>44</v>
      </c>
      <c r="V20">
        <f>INDEX(_calc_누적빈도!V:V,$A20)-INDEX(_calc_누적빈도!V:V,$A20-기준350회_후보!$B$1)</f>
        <v>51</v>
      </c>
      <c r="W20">
        <f>INDEX(_calc_누적빈도!W:W,$A20)-INDEX(_calc_누적빈도!W:W,$A20-기준350회_후보!$B$1)</f>
        <v>47</v>
      </c>
      <c r="X20">
        <f>INDEX(_calc_누적빈도!X:X,$A20)-INDEX(_calc_누적빈도!X:X,$A20-기준350회_후보!$B$1)</f>
        <v>47</v>
      </c>
      <c r="Y20">
        <f>INDEX(_calc_누적빈도!Y:Y,$A20)-INDEX(_calc_누적빈도!Y:Y,$A20-기준350회_후보!$B$1)</f>
        <v>48</v>
      </c>
      <c r="Z20">
        <f>INDEX(_calc_누적빈도!Z:Z,$A20)-INDEX(_calc_누적빈도!Z:Z,$A20-기준350회_후보!$B$1)</f>
        <v>37</v>
      </c>
      <c r="AA20">
        <f>INDEX(_calc_누적빈도!AA:AA,$A20)-INDEX(_calc_누적빈도!AA:AA,$A20-기준350회_후보!$B$1)</f>
        <v>47</v>
      </c>
      <c r="AB20">
        <f>INDEX(_calc_누적빈도!AB:AB,$A20)-INDEX(_calc_누적빈도!AB:AB,$A20-기준350회_후보!$B$1)</f>
        <v>53</v>
      </c>
      <c r="AC20">
        <f>INDEX(_calc_누적빈도!AC:AC,$A20)-INDEX(_calc_누적빈도!AC:AC,$A20-기준350회_후보!$B$1)</f>
        <v>47</v>
      </c>
      <c r="AD20">
        <f>INDEX(_calc_누적빈도!AD:AD,$A20)-INDEX(_calc_누적빈도!AD:AD,$A20-기준350회_후보!$B$1)</f>
        <v>46</v>
      </c>
      <c r="AE20">
        <f>INDEX(_calc_누적빈도!AE:AE,$A20)-INDEX(_calc_누적빈도!AE:AE,$A20-기준350회_후보!$B$1)</f>
        <v>48</v>
      </c>
      <c r="AF20">
        <f>INDEX(_calc_누적빈도!AF:AF,$A20)-INDEX(_calc_누적빈도!AF:AF,$A20-기준350회_후보!$B$1)</f>
        <v>48</v>
      </c>
      <c r="AG20">
        <f>INDEX(_calc_누적빈도!AG:AG,$A20)-INDEX(_calc_누적빈도!AG:AG,$A20-기준350회_후보!$B$1)</f>
        <v>43</v>
      </c>
      <c r="AH20">
        <f>INDEX(_calc_누적빈도!AH:AH,$A20)-INDEX(_calc_누적빈도!AH:AH,$A20-기준350회_후보!$B$1)</f>
        <v>50</v>
      </c>
      <c r="AI20">
        <f>INDEX(_calc_누적빈도!AI:AI,$A20)-INDEX(_calc_누적빈도!AI:AI,$A20-기준350회_후보!$B$1)</f>
        <v>44</v>
      </c>
      <c r="AJ20">
        <f>INDEX(_calc_누적빈도!AJ:AJ,$A20)-INDEX(_calc_누적빈도!AJ:AJ,$A20-기준350회_후보!$B$1)</f>
        <v>54</v>
      </c>
      <c r="AK20">
        <f>INDEX(_calc_누적빈도!AK:AK,$A20)-INDEX(_calc_누적빈도!AK:AK,$A20-기준350회_후보!$B$1)</f>
        <v>47</v>
      </c>
      <c r="AL20">
        <f>INDEX(_calc_누적빈도!AL:AL,$A20)-INDEX(_calc_누적빈도!AL:AL,$A20-기준350회_후보!$B$1)</f>
        <v>52</v>
      </c>
      <c r="AM20">
        <f>INDEX(_calc_누적빈도!AM:AM,$A20)-INDEX(_calc_누적빈도!AM:AM,$A20-기준350회_후보!$B$1)</f>
        <v>55</v>
      </c>
      <c r="AN20">
        <f>INDEX(_calc_누적빈도!AN:AN,$A20)-INDEX(_calc_누적빈도!AN:AN,$A20-기준350회_후보!$B$1)</f>
        <v>44</v>
      </c>
      <c r="AO20">
        <f>INDEX(_calc_누적빈도!AO:AO,$A20)-INDEX(_calc_누적빈도!AO:AO,$A20-기준350회_후보!$B$1)</f>
        <v>43</v>
      </c>
      <c r="AP20">
        <f>INDEX(_calc_누적빈도!AP:AP,$A20)-INDEX(_calc_누적빈도!AP:AP,$A20-기준350회_후보!$B$1)</f>
        <v>43</v>
      </c>
      <c r="AQ20">
        <f>INDEX(_calc_누적빈도!AQ:AQ,$A20)-INDEX(_calc_누적빈도!AQ:AQ,$A20-기준350회_후보!$B$1)</f>
        <v>44</v>
      </c>
      <c r="AR20">
        <f>INDEX(_calc_누적빈도!AR:AR,$A20)-INDEX(_calc_누적빈도!AR:AR,$A20-기준350회_후보!$B$1)</f>
        <v>34</v>
      </c>
      <c r="AS20">
        <f>INDEX(_calc_누적빈도!AS:AS,$A20)-INDEX(_calc_누적빈도!AS:AS,$A20-기준350회_후보!$B$1)</f>
        <v>47</v>
      </c>
      <c r="AT20">
        <f>INDEX(_calc_누적빈도!AT:AT,$A20)-INDEX(_calc_누적빈도!AT:AT,$A20-기준350회_후보!$B$1)</f>
        <v>53</v>
      </c>
      <c r="AU20">
        <f>(RANK(_calc_라운드기준!B20,_calc_라운드기준!$B20:$AT20,0)+COUNTIFS(_calc_라운드기준!$B20:$AT20,_calc_라운드기준!B20,$B$1:$AT$1,"&lt;"&amp;1))-(RANK(B20,$B20:$AT20,0)+COUNTIFS($B20:$AT20,B20,$B$1:$AT$1,"&lt;"&amp;1))</f>
        <v>-22</v>
      </c>
      <c r="AV20">
        <f>(RANK(_calc_라운드기준!C20,_calc_라운드기준!$B20:$AT20,0)+COUNTIFS(_calc_라운드기준!$B20:$AT20,_calc_라운드기준!C20,$B$1:$AT$1,"&lt;"&amp;2))-(RANK(C20,$B20:$AT20,0)+COUNTIFS($B20:$AT20,C20,$B$1:$AT$1,"&lt;"&amp;2))</f>
        <v>-3</v>
      </c>
      <c r="AW20">
        <f>(RANK(_calc_라운드기준!D20,_calc_라운드기준!$B20:$AT20,0)+COUNTIFS(_calc_라운드기준!$B20:$AT20,_calc_라운드기준!D20,$B$1:$AT$1,"&lt;"&amp;3))-(RANK(D20,$B20:$AT20,0)+COUNTIFS($B20:$AT20,D20,$B$1:$AT$1,"&lt;"&amp;3))</f>
        <v>4</v>
      </c>
      <c r="AX20">
        <f>(RANK(_calc_라운드기준!E20,_calc_라운드기준!$B20:$AT20,0)+COUNTIFS(_calc_라운드기준!$B20:$AT20,_calc_라운드기준!E20,$B$1:$AT$1,"&lt;"&amp;4))-(RANK(E20,$B20:$AT20,0)+COUNTIFS($B20:$AT20,E20,$B$1:$AT$1,"&lt;"&amp;4))</f>
        <v>-13</v>
      </c>
      <c r="AY20">
        <f>(RANK(_calc_라운드기준!F20,_calc_라운드기준!$B20:$AT20,0)+COUNTIFS(_calc_라운드기준!$B20:$AT20,_calc_라운드기준!F20,$B$1:$AT$1,"&lt;"&amp;5))-(RANK(F20,$B20:$AT20,0)+COUNTIFS($B20:$AT20,F20,$B$1:$AT$1,"&lt;"&amp;5))</f>
        <v>-21</v>
      </c>
      <c r="AZ20">
        <f>(RANK(_calc_라운드기준!G20,_calc_라운드기준!$B20:$AT20,0)+COUNTIFS(_calc_라운드기준!$B20:$AT20,_calc_라운드기준!G20,$B$1:$AT$1,"&lt;"&amp;6))-(RANK(G20,$B20:$AT20,0)+COUNTIFS($B20:$AT20,G20,$B$1:$AT$1,"&lt;"&amp;6))</f>
        <v>8</v>
      </c>
      <c r="BA20">
        <f>(RANK(_calc_라운드기준!H20,_calc_라운드기준!$B20:$AT20,0)+COUNTIFS(_calc_라운드기준!$B20:$AT20,_calc_라운드기준!H20,$B$1:$AT$1,"&lt;"&amp;7))-(RANK(H20,$B20:$AT20,0)+COUNTIFS($B20:$AT20,H20,$B$1:$AT$1,"&lt;"&amp;7))</f>
        <v>19</v>
      </c>
      <c r="BB20">
        <f>(RANK(_calc_라운드기준!I20,_calc_라운드기준!$B20:$AT20,0)+COUNTIFS(_calc_라운드기준!$B20:$AT20,_calc_라운드기준!I20,$B$1:$AT$1,"&lt;"&amp;8))-(RANK(I20,$B20:$AT20,0)+COUNTIFS($B20:$AT20,I20,$B$1:$AT$1,"&lt;"&amp;8))</f>
        <v>-28</v>
      </c>
      <c r="BC20">
        <f>(RANK(_calc_라운드기준!J20,_calc_라운드기준!$B20:$AT20,0)+COUNTIFS(_calc_라운드기준!$B20:$AT20,_calc_라운드기준!J20,$B$1:$AT$1,"&lt;"&amp;9))-(RANK(J20,$B20:$AT20,0)+COUNTIFS($B20:$AT20,J20,$B$1:$AT$1,"&lt;"&amp;9))</f>
        <v>-22</v>
      </c>
      <c r="BD20">
        <f>(RANK(_calc_라운드기준!K20,_calc_라운드기준!$B20:$AT20,0)+COUNTIFS(_calc_라운드기준!$B20:$AT20,_calc_라운드기준!K20,$B$1:$AT$1,"&lt;"&amp;10))-(RANK(K20,$B20:$AT20,0)+COUNTIFS($B20:$AT20,K20,$B$1:$AT$1,"&lt;"&amp;10))</f>
        <v>-16</v>
      </c>
      <c r="BE20">
        <f>(RANK(_calc_라운드기준!L20,_calc_라운드기준!$B20:$AT20,0)+COUNTIFS(_calc_라운드기준!$B20:$AT20,_calc_라운드기준!L20,$B$1:$AT$1,"&lt;"&amp;11))-(RANK(L20,$B20:$AT20,0)+COUNTIFS($B20:$AT20,L20,$B$1:$AT$1,"&lt;"&amp;11))</f>
        <v>8</v>
      </c>
      <c r="BF20">
        <f>(RANK(_calc_라운드기준!M20,_calc_라운드기준!$B20:$AT20,0)+COUNTIFS(_calc_라운드기준!$B20:$AT20,_calc_라운드기준!M20,$B$1:$AT$1,"&lt;"&amp;12))-(RANK(M20,$B20:$AT20,0)+COUNTIFS($B20:$AT20,M20,$B$1:$AT$1,"&lt;"&amp;12))</f>
        <v>27</v>
      </c>
      <c r="BG20">
        <f>(RANK(_calc_라운드기준!N20,_calc_라운드기준!$B20:$AT20,0)+COUNTIFS(_calc_라운드기준!$B20:$AT20,_calc_라운드기준!N20,$B$1:$AT$1,"&lt;"&amp;13))-(RANK(N20,$B20:$AT20,0)+COUNTIFS($B20:$AT20,N20,$B$1:$AT$1,"&lt;"&amp;13))</f>
        <v>17</v>
      </c>
      <c r="BH20">
        <f>(RANK(_calc_라운드기준!O20,_calc_라운드기준!$B20:$AT20,0)+COUNTIFS(_calc_라운드기준!$B20:$AT20,_calc_라운드기준!O20,$B$1:$AT$1,"&lt;"&amp;14))-(RANK(O20,$B20:$AT20,0)+COUNTIFS($B20:$AT20,O20,$B$1:$AT$1,"&lt;"&amp;14))</f>
        <v>25</v>
      </c>
      <c r="BI20">
        <f>(RANK(_calc_라운드기준!P20,_calc_라운드기준!$B20:$AT20,0)+COUNTIFS(_calc_라운드기준!$B20:$AT20,_calc_라운드기준!P20,$B$1:$AT$1,"&lt;"&amp;15))-(RANK(P20,$B20:$AT20,0)+COUNTIFS($B20:$AT20,P20,$B$1:$AT$1,"&lt;"&amp;15))</f>
        <v>-12</v>
      </c>
      <c r="BJ20">
        <f>(RANK(_calc_라운드기준!Q20,_calc_라운드기준!$B20:$AT20,0)+COUNTIFS(_calc_라운드기준!$B20:$AT20,_calc_라운드기준!Q20,$B$1:$AT$1,"&lt;"&amp;16))-(RANK(Q20,$B20:$AT20,0)+COUNTIFS($B20:$AT20,Q20,$B$1:$AT$1,"&lt;"&amp;16))</f>
        <v>0</v>
      </c>
      <c r="BK20">
        <f>(RANK(_calc_라운드기준!R20,_calc_라운드기준!$B20:$AT20,0)+COUNTIFS(_calc_라운드기준!$B20:$AT20,_calc_라운드기준!R20,$B$1:$AT$1,"&lt;"&amp;17))-(RANK(R20,$B20:$AT20,0)+COUNTIFS($B20:$AT20,R20,$B$1:$AT$1,"&lt;"&amp;17))</f>
        <v>-3</v>
      </c>
      <c r="BL20">
        <f>(RANK(_calc_라운드기준!S20,_calc_라운드기준!$B20:$AT20,0)+COUNTIFS(_calc_라운드기준!$B20:$AT20,_calc_라운드기준!S20,$B$1:$AT$1,"&lt;"&amp;18))-(RANK(S20,$B20:$AT20,0)+COUNTIFS($B20:$AT20,S20,$B$1:$AT$1,"&lt;"&amp;18))</f>
        <v>22</v>
      </c>
      <c r="BM20">
        <f>(RANK(_calc_라운드기준!T20,_calc_라운드기준!$B20:$AT20,0)+COUNTIFS(_calc_라운드기준!$B20:$AT20,_calc_라운드기준!T20,$B$1:$AT$1,"&lt;"&amp;19))-(RANK(T20,$B20:$AT20,0)+COUNTIFS($B20:$AT20,T20,$B$1:$AT$1,"&lt;"&amp;19))</f>
        <v>-18</v>
      </c>
      <c r="BN20">
        <f>(RANK(_calc_라운드기준!U20,_calc_라운드기준!$B20:$AT20,0)+COUNTIFS(_calc_라운드기준!$B20:$AT20,_calc_라운드기준!U20,$B$1:$AT$1,"&lt;"&amp;20))-(RANK(U20,$B20:$AT20,0)+COUNTIFS($B20:$AT20,U20,$B$1:$AT$1,"&lt;"&amp;20))</f>
        <v>-2</v>
      </c>
      <c r="BO20">
        <f>(RANK(_calc_라운드기준!V20,_calc_라운드기준!$B20:$AT20,0)+COUNTIFS(_calc_라운드기준!$B20:$AT20,_calc_라운드기준!V20,$B$1:$AT$1,"&lt;"&amp;21))-(RANK(V20,$B20:$AT20,0)+COUNTIFS($B20:$AT20,V20,$B$1:$AT$1,"&lt;"&amp;21))</f>
        <v>27</v>
      </c>
      <c r="BP20">
        <f>(RANK(_calc_라운드기준!W20,_calc_라운드기준!$B20:$AT20,0)+COUNTIFS(_calc_라운드기준!$B20:$AT20,_calc_라운드기준!W20,$B$1:$AT$1,"&lt;"&amp;22))-(RANK(W20,$B20:$AT20,0)+COUNTIFS($B20:$AT20,W20,$B$1:$AT$1,"&lt;"&amp;22))</f>
        <v>21</v>
      </c>
      <c r="BQ20">
        <f>(RANK(_calc_라운드기준!X20,_calc_라운드기준!$B20:$AT20,0)+COUNTIFS(_calc_라운드기준!$B20:$AT20,_calc_라운드기준!X20,$B$1:$AT$1,"&lt;"&amp;23))-(RANK(X20,$B20:$AT20,0)+COUNTIFS($B20:$AT20,X20,$B$1:$AT$1,"&lt;"&amp;23))</f>
        <v>-12</v>
      </c>
      <c r="BR20">
        <f>(RANK(_calc_라운드기준!Y20,_calc_라운드기준!$B20:$AT20,0)+COUNTIFS(_calc_라운드기준!$B20:$AT20,_calc_라운드기준!Y20,$B$1:$AT$1,"&lt;"&amp;24))-(RANK(Y20,$B20:$AT20,0)+COUNTIFS($B20:$AT20,Y20,$B$1:$AT$1,"&lt;"&amp;24))</f>
        <v>-2</v>
      </c>
      <c r="BS20">
        <f>(RANK(_calc_라운드기준!Z20,_calc_라운드기준!$B20:$AT20,0)+COUNTIFS(_calc_라운드기준!$B20:$AT20,_calc_라운드기준!Z20,$B$1:$AT$1,"&lt;"&amp;25))-(RANK(Z20,$B20:$AT20,0)+COUNTIFS($B20:$AT20,Z20,$B$1:$AT$1,"&lt;"&amp;25))</f>
        <v>-28</v>
      </c>
      <c r="BT20">
        <f>(RANK(_calc_라운드기준!AA20,_calc_라운드기준!$B20:$AT20,0)+COUNTIFS(_calc_라운드기준!$B20:$AT20,_calc_라운드기준!AA20,$B$1:$AT$1,"&lt;"&amp;26))-(RANK(AA20,$B20:$AT20,0)+COUNTIFS($B20:$AT20,AA20,$B$1:$AT$1,"&lt;"&amp;26))</f>
        <v>9</v>
      </c>
      <c r="BU20">
        <f>(RANK(_calc_라운드기준!AB20,_calc_라운드기준!$B20:$AT20,0)+COUNTIFS(_calc_라운드기준!$B20:$AT20,_calc_라운드기준!AB20,$B$1:$AT$1,"&lt;"&amp;27))-(RANK(AB20,$B20:$AT20,0)+COUNTIFS($B20:$AT20,AB20,$B$1:$AT$1,"&lt;"&amp;27))</f>
        <v>-7</v>
      </c>
      <c r="BV20">
        <f>(RANK(_calc_라운드기준!AC20,_calc_라운드기준!$B20:$AT20,0)+COUNTIFS(_calc_라운드기준!$B20:$AT20,_calc_라운드기준!AC20,$B$1:$AT$1,"&lt;"&amp;28))-(RANK(AC20,$B20:$AT20,0)+COUNTIFS($B20:$AT20,AC20,$B$1:$AT$1,"&lt;"&amp;28))</f>
        <v>-19</v>
      </c>
      <c r="BW20">
        <f>(RANK(_calc_라운드기준!AD20,_calc_라운드기준!$B20:$AT20,0)+COUNTIFS(_calc_라운드기준!$B20:$AT20,_calc_라운드기준!AD20,$B$1:$AT$1,"&lt;"&amp;29))-(RANK(AD20,$B20:$AT20,0)+COUNTIFS($B20:$AT20,AD20,$B$1:$AT$1,"&lt;"&amp;29))</f>
        <v>5</v>
      </c>
      <c r="BX20">
        <f>(RANK(_calc_라운드기준!AE20,_calc_라운드기준!$B20:$AT20,0)+COUNTIFS(_calc_라운드기준!$B20:$AT20,_calc_라운드기준!AE20,$B$1:$AT$1,"&lt;"&amp;30))-(RANK(AE20,$B20:$AT20,0)+COUNTIFS($B20:$AT20,AE20,$B$1:$AT$1,"&lt;"&amp;30))</f>
        <v>-1</v>
      </c>
      <c r="BY20">
        <f>(RANK(_calc_라운드기준!AF20,_calc_라운드기준!$B20:$AT20,0)+COUNTIFS(_calc_라운드기준!$B20:$AT20,_calc_라운드기준!AF20,$B$1:$AT$1,"&lt;"&amp;31))-(RANK(AF20,$B20:$AT20,0)+COUNTIFS($B20:$AT20,AF20,$B$1:$AT$1,"&lt;"&amp;31))</f>
        <v>-8</v>
      </c>
      <c r="BZ20">
        <f>(RANK(_calc_라운드기준!AG20,_calc_라운드기준!$B20:$AT20,0)+COUNTIFS(_calc_라운드기준!$B20:$AT20,_calc_라운드기준!AG20,$B$1:$AT$1,"&lt;"&amp;32))-(RANK(AG20,$B20:$AT20,0)+COUNTIFS($B20:$AT20,AG20,$B$1:$AT$1,"&lt;"&amp;32))</f>
        <v>-4</v>
      </c>
      <c r="CA20">
        <f>(RANK(_calc_라운드기준!AH20,_calc_라운드기준!$B20:$AT20,0)+COUNTIFS(_calc_라운드기준!$B20:$AT20,_calc_라운드기준!AH20,$B$1:$AT$1,"&lt;"&amp;33))-(RANK(AH20,$B20:$AT20,0)+COUNTIFS($B20:$AT20,AH20,$B$1:$AT$1,"&lt;"&amp;33))</f>
        <v>3</v>
      </c>
      <c r="CB20">
        <f>(RANK(_calc_라운드기준!AI20,_calc_라운드기준!$B20:$AT20,0)+COUNTIFS(_calc_라운드기준!$B20:$AT20,_calc_라운드기준!AI20,$B$1:$AT$1,"&lt;"&amp;34))-(RANK(AI20,$B20:$AT20,0)+COUNTIFS($B20:$AT20,AI20,$B$1:$AT$1,"&lt;"&amp;34))</f>
        <v>12</v>
      </c>
      <c r="CC20">
        <f>(RANK(_calc_라운드기준!AJ20,_calc_라운드기준!$B20:$AT20,0)+COUNTIFS(_calc_라운드기준!$B20:$AT20,_calc_라운드기준!AJ20,$B$1:$AT$1,"&lt;"&amp;35))-(RANK(AJ20,$B20:$AT20,0)+COUNTIFS($B20:$AT20,AJ20,$B$1:$AT$1,"&lt;"&amp;35))</f>
        <v>29</v>
      </c>
      <c r="CD20">
        <f>(RANK(_calc_라운드기준!AK20,_calc_라운드기준!$B20:$AT20,0)+COUNTIFS(_calc_라운드기준!$B20:$AT20,_calc_라운드기준!AK20,$B$1:$AT$1,"&lt;"&amp;36))-(RANK(AK20,$B20:$AT20,0)+COUNTIFS($B20:$AT20,AK20,$B$1:$AT$1,"&lt;"&amp;36))</f>
        <v>-6</v>
      </c>
      <c r="CE20">
        <f>(RANK(_calc_라운드기준!AL20,_calc_라운드기준!$B20:$AT20,0)+COUNTIFS(_calc_라운드기준!$B20:$AT20,_calc_라운드기준!AL20,$B$1:$AT$1,"&lt;"&amp;37))-(RANK(AL20,$B20:$AT20,0)+COUNTIFS($B20:$AT20,AL20,$B$1:$AT$1,"&lt;"&amp;37))</f>
        <v>8</v>
      </c>
      <c r="CF20">
        <f>(RANK(_calc_라운드기준!AM20,_calc_라운드기준!$B20:$AT20,0)+COUNTIFS(_calc_라운드기준!$B20:$AT20,_calc_라운드기준!AM20,$B$1:$AT$1,"&lt;"&amp;38))-(RANK(AM20,$B20:$AT20,0)+COUNTIFS($B20:$AT20,AM20,$B$1:$AT$1,"&lt;"&amp;38))</f>
        <v>17</v>
      </c>
      <c r="CG20">
        <f>(RANK(_calc_라운드기준!AN20,_calc_라운드기준!$B20:$AT20,0)+COUNTIFS(_calc_라운드기준!$B20:$AT20,_calc_라운드기준!AN20,$B$1:$AT$1,"&lt;"&amp;39))-(RANK(AN20,$B20:$AT20,0)+COUNTIFS($B20:$AT20,AN20,$B$1:$AT$1,"&lt;"&amp;39))</f>
        <v>1</v>
      </c>
      <c r="CH20">
        <f>(RANK(_calc_라운드기준!AO20,_calc_라운드기준!$B20:$AT20,0)+COUNTIFS(_calc_라운드기준!$B20:$AT20,_calc_라운드기준!AO20,$B$1:$AT$1,"&lt;"&amp;40))-(RANK(AO20,$B20:$AT20,0)+COUNTIFS($B20:$AT20,AO20,$B$1:$AT$1,"&lt;"&amp;40))</f>
        <v>-17</v>
      </c>
      <c r="CI20">
        <f>(RANK(_calc_라운드기준!AP20,_calc_라운드기준!$B20:$AT20,0)+COUNTIFS(_calc_라운드기준!$B20:$AT20,_calc_라운드기준!AP20,$B$1:$AT$1,"&lt;"&amp;41))-(RANK(AP20,$B20:$AT20,0)+COUNTIFS($B20:$AT20,AP20,$B$1:$AT$1,"&lt;"&amp;41))</f>
        <v>-28</v>
      </c>
      <c r="CJ20">
        <f>(RANK(_calc_라운드기준!AQ20,_calc_라운드기준!$B20:$AT20,0)+COUNTIFS(_calc_라운드기준!$B20:$AT20,_calc_라운드기준!AQ20,$B$1:$AT$1,"&lt;"&amp;42))-(RANK(AQ20,$B20:$AT20,0)+COUNTIFS($B20:$AT20,AQ20,$B$1:$AT$1,"&lt;"&amp;42))</f>
        <v>7</v>
      </c>
      <c r="CK20">
        <f>(RANK(_calc_라운드기준!AR20,_calc_라운드기준!$B20:$AT20,0)+COUNTIFS(_calc_라운드기준!$B20:$AT20,_calc_라운드기준!AR20,$B$1:$AT$1,"&lt;"&amp;43))-(RANK(AR20,$B20:$AT20,0)+COUNTIFS($B20:$AT20,AR20,$B$1:$AT$1,"&lt;"&amp;43))</f>
        <v>-1</v>
      </c>
      <c r="CL20">
        <f>(RANK(_calc_라운드기준!AS20,_calc_라운드기준!$B20:$AT20,0)+COUNTIFS(_calc_라운드기준!$B20:$AT20,_calc_라운드기준!AS20,$B$1:$AT$1,"&lt;"&amp;44))-(RANK(AS20,$B20:$AT20,0)+COUNTIFS($B20:$AT20,AS20,$B$1:$AT$1,"&lt;"&amp;44))</f>
        <v>11</v>
      </c>
      <c r="CM20">
        <f>(RANK(_calc_라운드기준!AT20,_calc_라운드기준!$B20:$AT20,0)+COUNTIFS(_calc_라운드기준!$B20:$AT20,_calc_라운드기준!AT20,$B$1:$AT$1,"&lt;"&amp;45))-(RANK(AT20,$B20:$AT20,0)+COUNTIFS($B20:$AT20,AT20,$B$1:$AT$1,"&lt;"&amp;45))</f>
        <v>13</v>
      </c>
      <c r="CN20">
        <f t="shared" si="0"/>
        <v>41</v>
      </c>
      <c r="CO20">
        <f t="shared" si="1"/>
        <v>27</v>
      </c>
      <c r="CP20">
        <f t="shared" si="2"/>
        <v>19</v>
      </c>
      <c r="CQ20">
        <f t="shared" si="3"/>
        <v>35</v>
      </c>
      <c r="CR20">
        <f t="shared" si="4"/>
        <v>40</v>
      </c>
      <c r="CS20">
        <f t="shared" si="5"/>
        <v>14</v>
      </c>
      <c r="CT20">
        <f t="shared" si="6"/>
        <v>7</v>
      </c>
      <c r="CU20">
        <f t="shared" si="7"/>
        <v>43</v>
      </c>
      <c r="CV20">
        <f t="shared" si="8"/>
        <v>42</v>
      </c>
      <c r="CW20">
        <f t="shared" si="9"/>
        <v>36</v>
      </c>
      <c r="CX20">
        <f t="shared" si="10"/>
        <v>15</v>
      </c>
      <c r="CY20">
        <f t="shared" si="11"/>
        <v>2</v>
      </c>
      <c r="CZ20">
        <f t="shared" si="12"/>
        <v>8</v>
      </c>
      <c r="DA20">
        <f t="shared" si="13"/>
        <v>4</v>
      </c>
      <c r="DB20">
        <f t="shared" si="14"/>
        <v>33</v>
      </c>
      <c r="DC20">
        <f t="shared" si="15"/>
        <v>22</v>
      </c>
      <c r="DD20">
        <f t="shared" si="16"/>
        <v>28</v>
      </c>
      <c r="DE20">
        <f t="shared" si="17"/>
        <v>5</v>
      </c>
      <c r="DF20">
        <f t="shared" si="18"/>
        <v>38</v>
      </c>
      <c r="DG20">
        <f t="shared" si="19"/>
        <v>25</v>
      </c>
      <c r="DH20">
        <f t="shared" si="20"/>
        <v>3</v>
      </c>
      <c r="DI20">
        <f t="shared" si="21"/>
        <v>6</v>
      </c>
      <c r="DJ20">
        <f t="shared" si="22"/>
        <v>34</v>
      </c>
      <c r="DK20">
        <f t="shared" si="23"/>
        <v>26</v>
      </c>
      <c r="DL20">
        <f t="shared" si="24"/>
        <v>44</v>
      </c>
      <c r="DM20">
        <f t="shared" si="25"/>
        <v>13</v>
      </c>
      <c r="DN20">
        <f t="shared" si="26"/>
        <v>31</v>
      </c>
      <c r="DO20">
        <f t="shared" si="27"/>
        <v>39</v>
      </c>
      <c r="DP20">
        <f t="shared" si="28"/>
        <v>18</v>
      </c>
      <c r="DQ20">
        <f t="shared" si="29"/>
        <v>23</v>
      </c>
      <c r="DR20">
        <f t="shared" si="30"/>
        <v>32</v>
      </c>
      <c r="DS20">
        <f t="shared" si="31"/>
        <v>29</v>
      </c>
      <c r="DT20">
        <f t="shared" si="32"/>
        <v>20</v>
      </c>
      <c r="DU20">
        <f t="shared" si="33"/>
        <v>11</v>
      </c>
      <c r="DV20">
        <f t="shared" si="34"/>
        <v>1</v>
      </c>
      <c r="DW20">
        <f t="shared" si="35"/>
        <v>30</v>
      </c>
      <c r="DX20">
        <f t="shared" si="36"/>
        <v>16</v>
      </c>
      <c r="DY20">
        <f t="shared" si="37"/>
        <v>9</v>
      </c>
      <c r="DZ20">
        <f t="shared" si="38"/>
        <v>21</v>
      </c>
      <c r="EA20">
        <f t="shared" si="39"/>
        <v>37</v>
      </c>
      <c r="EB20">
        <f t="shared" si="40"/>
        <v>45</v>
      </c>
      <c r="EC20">
        <f t="shared" si="41"/>
        <v>17</v>
      </c>
      <c r="ED20">
        <f t="shared" si="42"/>
        <v>24</v>
      </c>
      <c r="EE20">
        <f t="shared" si="43"/>
        <v>12</v>
      </c>
      <c r="EF20">
        <f t="shared" si="44"/>
        <v>10</v>
      </c>
    </row>
    <row r="21" spans="1:136" ht="16.5" customHeight="1">
      <c r="A21">
        <f>_calc_라운드기준!A21</f>
        <v>1225</v>
      </c>
      <c r="B21">
        <f>INDEX(_calc_누적빈도!B:B,$A21)-INDEX(_calc_누적빈도!B:B,$A21-기준350회_후보!$B$1)</f>
        <v>45</v>
      </c>
      <c r="C21">
        <f>INDEX(_calc_누적빈도!C:C,$A21)-INDEX(_calc_누적빈도!C:C,$A21-기준350회_후보!$B$1)</f>
        <v>39</v>
      </c>
      <c r="D21">
        <f>INDEX(_calc_누적빈도!D:D,$A21)-INDEX(_calc_누적빈도!D:D,$A21-기준350회_후보!$B$1)</f>
        <v>57</v>
      </c>
      <c r="E21">
        <f>INDEX(_calc_누적빈도!E:E,$A21)-INDEX(_calc_누적빈도!E:E,$A21-기준350회_후보!$B$1)</f>
        <v>43</v>
      </c>
      <c r="F21">
        <f>INDEX(_calc_누적빈도!F:F,$A21)-INDEX(_calc_누적빈도!F:F,$A21-기준350회_후보!$B$1)</f>
        <v>33</v>
      </c>
      <c r="G21">
        <f>INDEX(_calc_누적빈도!G:G,$A21)-INDEX(_calc_누적빈도!G:G,$A21-기준350회_후보!$B$1)</f>
        <v>54</v>
      </c>
      <c r="H21">
        <f>INDEX(_calc_누적빈도!H:H,$A21)-INDEX(_calc_누적빈도!H:H,$A21-기준350회_후보!$B$1)</f>
        <v>53</v>
      </c>
      <c r="I21">
        <f>INDEX(_calc_누적빈도!I:I,$A21)-INDEX(_calc_누적빈도!I:I,$A21-기준350회_후보!$B$1)</f>
        <v>36</v>
      </c>
      <c r="J21">
        <f>INDEX(_calc_누적빈도!J:J,$A21)-INDEX(_calc_누적빈도!J:J,$A21-기준350회_후보!$B$1)</f>
        <v>44</v>
      </c>
      <c r="K21">
        <f>INDEX(_calc_누적빈도!K:K,$A21)-INDEX(_calc_누적빈도!K:K,$A21-기준350회_후보!$B$1)</f>
        <v>37</v>
      </c>
      <c r="L21">
        <f>INDEX(_calc_누적빈도!L:L,$A21)-INDEX(_calc_누적빈도!L:L,$A21-기준350회_후보!$B$1)</f>
        <v>44</v>
      </c>
      <c r="M21">
        <f>INDEX(_calc_누적빈도!M:M,$A21)-INDEX(_calc_누적빈도!M:M,$A21-기준350회_후보!$B$1)</f>
        <v>51</v>
      </c>
      <c r="N21">
        <f>INDEX(_calc_누적빈도!N:N,$A21)-INDEX(_calc_누적빈도!N:N,$A21-기준350회_후보!$B$1)</f>
        <v>52</v>
      </c>
      <c r="O21">
        <f>INDEX(_calc_누적빈도!O:O,$A21)-INDEX(_calc_누적빈도!O:O,$A21-기준350회_후보!$B$1)</f>
        <v>47</v>
      </c>
      <c r="P21">
        <f>INDEX(_calc_누적빈도!P:P,$A21)-INDEX(_calc_누적빈도!P:P,$A21-기준350회_후보!$B$1)</f>
        <v>48</v>
      </c>
      <c r="Q21">
        <f>INDEX(_calc_누적빈도!Q:Q,$A21)-INDEX(_calc_누적빈도!Q:Q,$A21-기준350회_후보!$B$1)</f>
        <v>56</v>
      </c>
      <c r="R21">
        <f>INDEX(_calc_누적빈도!R:R,$A21)-INDEX(_calc_누적빈도!R:R,$A21-기준350회_후보!$B$1)</f>
        <v>44</v>
      </c>
      <c r="S21">
        <f>INDEX(_calc_누적빈도!S:S,$A21)-INDEX(_calc_누적빈도!S:S,$A21-기준350회_후보!$B$1)</f>
        <v>53</v>
      </c>
      <c r="T21">
        <f>INDEX(_calc_누적빈도!T:T,$A21)-INDEX(_calc_누적빈도!T:T,$A21-기준350회_후보!$B$1)</f>
        <v>46</v>
      </c>
      <c r="U21">
        <f>INDEX(_calc_누적빈도!U:U,$A21)-INDEX(_calc_누적빈도!U:U,$A21-기준350회_후보!$B$1)</f>
        <v>44</v>
      </c>
      <c r="V21">
        <f>INDEX(_calc_누적빈도!V:V,$A21)-INDEX(_calc_누적빈도!V:V,$A21-기준350회_후보!$B$1)</f>
        <v>51</v>
      </c>
      <c r="W21">
        <f>INDEX(_calc_누적빈도!W:W,$A21)-INDEX(_calc_누적빈도!W:W,$A21-기준350회_후보!$B$1)</f>
        <v>48</v>
      </c>
      <c r="X21">
        <f>INDEX(_calc_누적빈도!X:X,$A21)-INDEX(_calc_누적빈도!X:X,$A21-기준350회_후보!$B$1)</f>
        <v>47</v>
      </c>
      <c r="Y21">
        <f>INDEX(_calc_누적빈도!Y:Y,$A21)-INDEX(_calc_누적빈도!Y:Y,$A21-기준350회_후보!$B$1)</f>
        <v>48</v>
      </c>
      <c r="Z21">
        <f>INDEX(_calc_누적빈도!Z:Z,$A21)-INDEX(_calc_누적빈도!Z:Z,$A21-기준350회_후보!$B$1)</f>
        <v>36</v>
      </c>
      <c r="AA21">
        <f>INDEX(_calc_누적빈도!AA:AA,$A21)-INDEX(_calc_누적빈도!AA:AA,$A21-기준350회_후보!$B$1)</f>
        <v>47</v>
      </c>
      <c r="AB21">
        <f>INDEX(_calc_누적빈도!AB:AB,$A21)-INDEX(_calc_누적빈도!AB:AB,$A21-기준350회_후보!$B$1)</f>
        <v>53</v>
      </c>
      <c r="AC21">
        <f>INDEX(_calc_누적빈도!AC:AC,$A21)-INDEX(_calc_누적빈도!AC:AC,$A21-기준350회_후보!$B$1)</f>
        <v>47</v>
      </c>
      <c r="AD21">
        <f>INDEX(_calc_누적빈도!AD:AD,$A21)-INDEX(_calc_누적빈도!AD:AD,$A21-기준350회_후보!$B$1)</f>
        <v>46</v>
      </c>
      <c r="AE21">
        <f>INDEX(_calc_누적빈도!AE:AE,$A21)-INDEX(_calc_누적빈도!AE:AE,$A21-기준350회_후보!$B$1)</f>
        <v>49</v>
      </c>
      <c r="AF21">
        <f>INDEX(_calc_누적빈도!AF:AF,$A21)-INDEX(_calc_누적빈도!AF:AF,$A21-기준350회_후보!$B$1)</f>
        <v>48</v>
      </c>
      <c r="AG21">
        <f>INDEX(_calc_누적빈도!AG:AG,$A21)-INDEX(_calc_누적빈도!AG:AG,$A21-기준350회_후보!$B$1)</f>
        <v>43</v>
      </c>
      <c r="AH21">
        <f>INDEX(_calc_누적빈도!AH:AH,$A21)-INDEX(_calc_누적빈도!AH:AH,$A21-기준350회_후보!$B$1)</f>
        <v>50</v>
      </c>
      <c r="AI21">
        <f>INDEX(_calc_누적빈도!AI:AI,$A21)-INDEX(_calc_누적빈도!AI:AI,$A21-기준350회_후보!$B$1)</f>
        <v>45</v>
      </c>
      <c r="AJ21">
        <f>INDEX(_calc_누적빈도!AJ:AJ,$A21)-INDEX(_calc_누적빈도!AJ:AJ,$A21-기준350회_후보!$B$1)</f>
        <v>54</v>
      </c>
      <c r="AK21">
        <f>INDEX(_calc_누적빈도!AK:AK,$A21)-INDEX(_calc_누적빈도!AK:AK,$A21-기준350회_후보!$B$1)</f>
        <v>47</v>
      </c>
      <c r="AL21">
        <f>INDEX(_calc_누적빈도!AL:AL,$A21)-INDEX(_calc_누적빈도!AL:AL,$A21-기준350회_후보!$B$1)</f>
        <v>52</v>
      </c>
      <c r="AM21">
        <f>INDEX(_calc_누적빈도!AM:AM,$A21)-INDEX(_calc_누적빈도!AM:AM,$A21-기준350회_후보!$B$1)</f>
        <v>55</v>
      </c>
      <c r="AN21">
        <f>INDEX(_calc_누적빈도!AN:AN,$A21)-INDEX(_calc_누적빈도!AN:AN,$A21-기준350회_후보!$B$1)</f>
        <v>45</v>
      </c>
      <c r="AO21">
        <f>INDEX(_calc_누적빈도!AO:AO,$A21)-INDEX(_calc_누적빈도!AO:AO,$A21-기준350회_후보!$B$1)</f>
        <v>43</v>
      </c>
      <c r="AP21">
        <f>INDEX(_calc_누적빈도!AP:AP,$A21)-INDEX(_calc_누적빈도!AP:AP,$A21-기준350회_후보!$B$1)</f>
        <v>42</v>
      </c>
      <c r="AQ21">
        <f>INDEX(_calc_누적빈도!AQ:AQ,$A21)-INDEX(_calc_누적빈도!AQ:AQ,$A21-기준350회_후보!$B$1)</f>
        <v>43</v>
      </c>
      <c r="AR21">
        <f>INDEX(_calc_누적빈도!AR:AR,$A21)-INDEX(_calc_누적빈도!AR:AR,$A21-기준350회_후보!$B$1)</f>
        <v>34</v>
      </c>
      <c r="AS21">
        <f>INDEX(_calc_누적빈도!AS:AS,$A21)-INDEX(_calc_누적빈도!AS:AS,$A21-기준350회_후보!$B$1)</f>
        <v>48</v>
      </c>
      <c r="AT21">
        <f>INDEX(_calc_누적빈도!AT:AT,$A21)-INDEX(_calc_누적빈도!AT:AT,$A21-기준350회_후보!$B$1)</f>
        <v>53</v>
      </c>
      <c r="AU21">
        <f>(RANK(_calc_라운드기준!B21,_calc_라운드기준!$B21:$AT21,0)+COUNTIFS(_calc_라운드기준!$B21:$AT21,_calc_라운드기준!B21,$B$1:$AT$1,"&lt;"&amp;1))-(RANK(B21,$B21:$AT21,0)+COUNTIFS($B21:$AT21,B21,$B$1:$AT$1,"&lt;"&amp;1))</f>
        <v>-22</v>
      </c>
      <c r="AV21">
        <f>(RANK(_calc_라운드기준!C21,_calc_라운드기준!$B21:$AT21,0)+COUNTIFS(_calc_라운드기준!$B21:$AT21,_calc_라운드기준!C21,$B$1:$AT$1,"&lt;"&amp;2))-(RANK(C21,$B21:$AT21,0)+COUNTIFS($B21:$AT21,C21,$B$1:$AT$1,"&lt;"&amp;2))</f>
        <v>-3</v>
      </c>
      <c r="AW21">
        <f>(RANK(_calc_라운드기준!D21,_calc_라운드기준!$B21:$AT21,0)+COUNTIFS(_calc_라운드기준!$B21:$AT21,_calc_라운드기준!D21,$B$1:$AT$1,"&lt;"&amp;3))-(RANK(D21,$B21:$AT21,0)+COUNTIFS($B21:$AT21,D21,$B$1:$AT$1,"&lt;"&amp;3))</f>
        <v>2</v>
      </c>
      <c r="AX21">
        <f>(RANK(_calc_라운드기준!E21,_calc_라운드기준!$B21:$AT21,0)+COUNTIFS(_calc_라운드기준!$B21:$AT21,_calc_라운드기준!E21,$B$1:$AT$1,"&lt;"&amp;4))-(RANK(E21,$B21:$AT21,0)+COUNTIFS($B21:$AT21,E21,$B$1:$AT$1,"&lt;"&amp;4))</f>
        <v>-25</v>
      </c>
      <c r="AY21">
        <f>(RANK(_calc_라운드기준!F21,_calc_라운드기준!$B21:$AT21,0)+COUNTIFS(_calc_라운드기준!$B21:$AT21,_calc_라운드기준!F21,$B$1:$AT$1,"&lt;"&amp;5))-(RANK(F21,$B21:$AT21,0)+COUNTIFS($B21:$AT21,F21,$B$1:$AT$1,"&lt;"&amp;5))</f>
        <v>-21</v>
      </c>
      <c r="AZ21">
        <f>(RANK(_calc_라운드기준!G21,_calc_라운드기준!$B21:$AT21,0)+COUNTIFS(_calc_라운드기준!$B21:$AT21,_calc_라운드기준!G21,$B$1:$AT$1,"&lt;"&amp;6))-(RANK(G21,$B21:$AT21,0)+COUNTIFS($B21:$AT21,G21,$B$1:$AT$1,"&lt;"&amp;6))</f>
        <v>3</v>
      </c>
      <c r="BA21">
        <f>(RANK(_calc_라운드기준!H21,_calc_라운드기준!$B21:$AT21,0)+COUNTIFS(_calc_라운드기준!$B21:$AT21,_calc_라운드기준!H21,$B$1:$AT$1,"&lt;"&amp;7))-(RANK(H21,$B21:$AT21,0)+COUNTIFS($B21:$AT21,H21,$B$1:$AT$1,"&lt;"&amp;7))</f>
        <v>19</v>
      </c>
      <c r="BB21">
        <f>(RANK(_calc_라운드기준!I21,_calc_라운드기준!$B21:$AT21,0)+COUNTIFS(_calc_라운드기준!$B21:$AT21,_calc_라운드기준!I21,$B$1:$AT$1,"&lt;"&amp;8))-(RANK(I21,$B21:$AT21,0)+COUNTIFS($B21:$AT21,I21,$B$1:$AT$1,"&lt;"&amp;8))</f>
        <v>-31</v>
      </c>
      <c r="BC21">
        <f>(RANK(_calc_라운드기준!J21,_calc_라운드기준!$B21:$AT21,0)+COUNTIFS(_calc_라운드기준!$B21:$AT21,_calc_라운드기준!J21,$B$1:$AT$1,"&lt;"&amp;9))-(RANK(J21,$B21:$AT21,0)+COUNTIFS($B21:$AT21,J21,$B$1:$AT$1,"&lt;"&amp;9))</f>
        <v>-19</v>
      </c>
      <c r="BD21">
        <f>(RANK(_calc_라운드기준!K21,_calc_라운드기준!$B21:$AT21,0)+COUNTIFS(_calc_라운드기준!$B21:$AT21,_calc_라운드기준!K21,$B$1:$AT$1,"&lt;"&amp;10))-(RANK(K21,$B21:$AT21,0)+COUNTIFS($B21:$AT21,K21,$B$1:$AT$1,"&lt;"&amp;10))</f>
        <v>-15</v>
      </c>
      <c r="BE21">
        <f>(RANK(_calc_라운드기준!L21,_calc_라운드기준!$B21:$AT21,0)+COUNTIFS(_calc_라운드기준!$B21:$AT21,_calc_라운드기준!L21,$B$1:$AT$1,"&lt;"&amp;11))-(RANK(L21,$B21:$AT21,0)+COUNTIFS($B21:$AT21,L21,$B$1:$AT$1,"&lt;"&amp;11))</f>
        <v>6</v>
      </c>
      <c r="BF21">
        <f>(RANK(_calc_라운드기준!M21,_calc_라운드기준!$B21:$AT21,0)+COUNTIFS(_calc_라운드기준!$B21:$AT21,_calc_라운드기준!M21,$B$1:$AT$1,"&lt;"&amp;12))-(RANK(M21,$B21:$AT21,0)+COUNTIFS($B21:$AT21,M21,$B$1:$AT$1,"&lt;"&amp;12))</f>
        <v>27</v>
      </c>
      <c r="BG21">
        <f>(RANK(_calc_라운드기준!N21,_calc_라운드기준!$B21:$AT21,0)+COUNTIFS(_calc_라운드기준!$B21:$AT21,_calc_라운드기준!N21,$B$1:$AT$1,"&lt;"&amp;13))-(RANK(N21,$B21:$AT21,0)+COUNTIFS($B21:$AT21,N21,$B$1:$AT$1,"&lt;"&amp;13))</f>
        <v>17</v>
      </c>
      <c r="BH21">
        <f>(RANK(_calc_라운드기준!O21,_calc_라운드기준!$B21:$AT21,0)+COUNTIFS(_calc_라운드기준!$B21:$AT21,_calc_라운드기준!O21,$B$1:$AT$1,"&lt;"&amp;14))-(RANK(O21,$B21:$AT21,0)+COUNTIFS($B21:$AT21,O21,$B$1:$AT$1,"&lt;"&amp;14))</f>
        <v>23</v>
      </c>
      <c r="BI21">
        <f>(RANK(_calc_라운드기준!P21,_calc_라운드기준!$B21:$AT21,0)+COUNTIFS(_calc_라운드기준!$B21:$AT21,_calc_라운드기준!P21,$B$1:$AT$1,"&lt;"&amp;15))-(RANK(P21,$B21:$AT21,0)+COUNTIFS($B21:$AT21,P21,$B$1:$AT$1,"&lt;"&amp;15))</f>
        <v>-12</v>
      </c>
      <c r="BJ21">
        <f>(RANK(_calc_라운드기준!Q21,_calc_라운드기준!$B21:$AT21,0)+COUNTIFS(_calc_라운드기준!$B21:$AT21,_calc_라운드기준!Q21,$B$1:$AT$1,"&lt;"&amp;16))-(RANK(Q21,$B21:$AT21,0)+COUNTIFS($B21:$AT21,Q21,$B$1:$AT$1,"&lt;"&amp;16))</f>
        <v>0</v>
      </c>
      <c r="BK21">
        <f>(RANK(_calc_라운드기준!R21,_calc_라운드기준!$B21:$AT21,0)+COUNTIFS(_calc_라운드기준!$B21:$AT21,_calc_라운드기준!R21,$B$1:$AT$1,"&lt;"&amp;17))-(RANK(R21,$B21:$AT21,0)+COUNTIFS($B21:$AT21,R21,$B$1:$AT$1,"&lt;"&amp;17))</f>
        <v>-5</v>
      </c>
      <c r="BL21">
        <f>(RANK(_calc_라운드기준!S21,_calc_라운드기준!$B21:$AT21,0)+COUNTIFS(_calc_라운드기준!$B21:$AT21,_calc_라운드기준!S21,$B$1:$AT$1,"&lt;"&amp;18))-(RANK(S21,$B21:$AT21,0)+COUNTIFS($B21:$AT21,S21,$B$1:$AT$1,"&lt;"&amp;18))</f>
        <v>22</v>
      </c>
      <c r="BM21">
        <f>(RANK(_calc_라운드기준!T21,_calc_라운드기준!$B21:$AT21,0)+COUNTIFS(_calc_라운드기준!$B21:$AT21,_calc_라운드기준!T21,$B$1:$AT$1,"&lt;"&amp;19))-(RANK(T21,$B21:$AT21,0)+COUNTIFS($B21:$AT21,T21,$B$1:$AT$1,"&lt;"&amp;19))</f>
        <v>-13</v>
      </c>
      <c r="BN21">
        <f>(RANK(_calc_라운드기준!U21,_calc_라운드기준!$B21:$AT21,0)+COUNTIFS(_calc_라운드기준!$B21:$AT21,_calc_라운드기준!U21,$B$1:$AT$1,"&lt;"&amp;20))-(RANK(U21,$B21:$AT21,0)+COUNTIFS($B21:$AT21,U21,$B$1:$AT$1,"&lt;"&amp;20))</f>
        <v>-4</v>
      </c>
      <c r="BO21">
        <f>(RANK(_calc_라운드기준!V21,_calc_라운드기준!$B21:$AT21,0)+COUNTIFS(_calc_라운드기준!$B21:$AT21,_calc_라운드기준!V21,$B$1:$AT$1,"&lt;"&amp;21))-(RANK(V21,$B21:$AT21,0)+COUNTIFS($B21:$AT21,V21,$B$1:$AT$1,"&lt;"&amp;21))</f>
        <v>27</v>
      </c>
      <c r="BP21">
        <f>(RANK(_calc_라운드기준!W21,_calc_라운드기준!$B21:$AT21,0)+COUNTIFS(_calc_라운드기준!$B21:$AT21,_calc_라운드기준!W21,$B$1:$AT$1,"&lt;"&amp;22))-(RANK(W21,$B21:$AT21,0)+COUNTIFS($B21:$AT21,W21,$B$1:$AT$1,"&lt;"&amp;22))</f>
        <v>24</v>
      </c>
      <c r="BQ21">
        <f>(RANK(_calc_라운드기준!X21,_calc_라운드기준!$B21:$AT21,0)+COUNTIFS(_calc_라운드기준!$B21:$AT21,_calc_라운드기준!X21,$B$1:$AT$1,"&lt;"&amp;23))-(RANK(X21,$B21:$AT21,0)+COUNTIFS($B21:$AT21,X21,$B$1:$AT$1,"&lt;"&amp;23))</f>
        <v>-14</v>
      </c>
      <c r="BR21">
        <f>(RANK(_calc_라운드기준!Y21,_calc_라운드기준!$B21:$AT21,0)+COUNTIFS(_calc_라운드기준!$B21:$AT21,_calc_라운드기준!Y21,$B$1:$AT$1,"&lt;"&amp;24))-(RANK(Y21,$B21:$AT21,0)+COUNTIFS($B21:$AT21,Y21,$B$1:$AT$1,"&lt;"&amp;24))</f>
        <v>-4</v>
      </c>
      <c r="BS21">
        <f>(RANK(_calc_라운드기준!Z21,_calc_라운드기준!$B21:$AT21,0)+COUNTIFS(_calc_라운드기준!$B21:$AT21,_calc_라운드기준!Z21,$B$1:$AT$1,"&lt;"&amp;25))-(RANK(Z21,$B21:$AT21,0)+COUNTIFS($B21:$AT21,Z21,$B$1:$AT$1,"&lt;"&amp;25))</f>
        <v>-12</v>
      </c>
      <c r="BT21">
        <f>(RANK(_calc_라운드기준!AA21,_calc_라운드기준!$B21:$AT21,0)+COUNTIFS(_calc_라운드기준!$B21:$AT21,_calc_라운드기준!AA21,$B$1:$AT$1,"&lt;"&amp;26))-(RANK(AA21,$B21:$AT21,0)+COUNTIFS($B21:$AT21,AA21,$B$1:$AT$1,"&lt;"&amp;26))</f>
        <v>9</v>
      </c>
      <c r="BU21">
        <f>(RANK(_calc_라운드기준!AB21,_calc_라운드기준!$B21:$AT21,0)+COUNTIFS(_calc_라운드기준!$B21:$AT21,_calc_라운드기준!AB21,$B$1:$AT$1,"&lt;"&amp;27))-(RANK(AB21,$B21:$AT21,0)+COUNTIFS($B21:$AT21,AB21,$B$1:$AT$1,"&lt;"&amp;27))</f>
        <v>-7</v>
      </c>
      <c r="BV21">
        <f>(RANK(_calc_라운드기준!AC21,_calc_라운드기준!$B21:$AT21,0)+COUNTIFS(_calc_라운드기준!$B21:$AT21,_calc_라운드기준!AC21,$B$1:$AT$1,"&lt;"&amp;28))-(RANK(AC21,$B21:$AT21,0)+COUNTIFS($B21:$AT21,AC21,$B$1:$AT$1,"&lt;"&amp;28))</f>
        <v>-19</v>
      </c>
      <c r="BW21">
        <f>(RANK(_calc_라운드기준!AD21,_calc_라운드기준!$B21:$AT21,0)+COUNTIFS(_calc_라운드기준!$B21:$AT21,_calc_라운드기준!AD21,$B$1:$AT$1,"&lt;"&amp;29))-(RANK(AD21,$B21:$AT21,0)+COUNTIFS($B21:$AT21,AD21,$B$1:$AT$1,"&lt;"&amp;29))</f>
        <v>6</v>
      </c>
      <c r="BX21">
        <f>(RANK(_calc_라운드기준!AE21,_calc_라운드기준!$B21:$AT21,0)+COUNTIFS(_calc_라운드기준!$B21:$AT21,_calc_라운드기준!AE21,$B$1:$AT$1,"&lt;"&amp;30))-(RANK(AE21,$B21:$AT21,0)+COUNTIFS($B21:$AT21,AE21,$B$1:$AT$1,"&lt;"&amp;30))</f>
        <v>0</v>
      </c>
      <c r="BY21">
        <f>(RANK(_calc_라운드기준!AF21,_calc_라운드기준!$B21:$AT21,0)+COUNTIFS(_calc_라운드기준!$B21:$AT21,_calc_라운드기준!AF21,$B$1:$AT$1,"&lt;"&amp;31))-(RANK(AF21,$B21:$AT21,0)+COUNTIFS($B21:$AT21,AF21,$B$1:$AT$1,"&lt;"&amp;31))</f>
        <v>-10</v>
      </c>
      <c r="BZ21">
        <f>(RANK(_calc_라운드기준!AG21,_calc_라운드기준!$B21:$AT21,0)+COUNTIFS(_calc_라운드기준!$B21:$AT21,_calc_라운드기준!AG21,$B$1:$AT$1,"&lt;"&amp;32))-(RANK(AG21,$B21:$AT21,0)+COUNTIFS($B21:$AT21,AG21,$B$1:$AT$1,"&lt;"&amp;32))</f>
        <v>-20</v>
      </c>
      <c r="CA21">
        <f>(RANK(_calc_라운드기준!AH21,_calc_라운드기준!$B21:$AT21,0)+COUNTIFS(_calc_라운드기준!$B21:$AT21,_calc_라운드기준!AH21,$B$1:$AT$1,"&lt;"&amp;33))-(RANK(AH21,$B21:$AT21,0)+COUNTIFS($B21:$AT21,AH21,$B$1:$AT$1,"&lt;"&amp;33))</f>
        <v>3</v>
      </c>
      <c r="CB21">
        <f>(RANK(_calc_라운드기준!AI21,_calc_라운드기준!$B21:$AT21,0)+COUNTIFS(_calc_라운드기준!$B21:$AT21,_calc_라운드기준!AI21,$B$1:$AT$1,"&lt;"&amp;34))-(RANK(AI21,$B21:$AT21,0)+COUNTIFS($B21:$AT21,AI21,$B$1:$AT$1,"&lt;"&amp;34))</f>
        <v>16</v>
      </c>
      <c r="CC21">
        <f>(RANK(_calc_라운드기준!AJ21,_calc_라운드기준!$B21:$AT21,0)+COUNTIFS(_calc_라운드기준!$B21:$AT21,_calc_라운드기준!AJ21,$B$1:$AT$1,"&lt;"&amp;35))-(RANK(AJ21,$B21:$AT21,0)+COUNTIFS($B21:$AT21,AJ21,$B$1:$AT$1,"&lt;"&amp;35))</f>
        <v>29</v>
      </c>
      <c r="CD21">
        <f>(RANK(_calc_라운드기준!AK21,_calc_라운드기준!$B21:$AT21,0)+COUNTIFS(_calc_라운드기준!$B21:$AT21,_calc_라운드기준!AK21,$B$1:$AT$1,"&lt;"&amp;36))-(RANK(AK21,$B21:$AT21,0)+COUNTIFS($B21:$AT21,AK21,$B$1:$AT$1,"&lt;"&amp;36))</f>
        <v>-7</v>
      </c>
      <c r="CE21">
        <f>(RANK(_calc_라운드기준!AL21,_calc_라운드기준!$B21:$AT21,0)+COUNTIFS(_calc_라운드기준!$B21:$AT21,_calc_라운드기준!AL21,$B$1:$AT$1,"&lt;"&amp;37))-(RANK(AL21,$B21:$AT21,0)+COUNTIFS($B21:$AT21,AL21,$B$1:$AT$1,"&lt;"&amp;37))</f>
        <v>8</v>
      </c>
      <c r="CF21">
        <f>(RANK(_calc_라운드기준!AM21,_calc_라운드기준!$B21:$AT21,0)+COUNTIFS(_calc_라운드기준!$B21:$AT21,_calc_라운드기준!AM21,$B$1:$AT$1,"&lt;"&amp;38))-(RANK(AM21,$B21:$AT21,0)+COUNTIFS($B21:$AT21,AM21,$B$1:$AT$1,"&lt;"&amp;38))</f>
        <v>17</v>
      </c>
      <c r="CG21">
        <f>(RANK(_calc_라운드기준!AN21,_calc_라운드기준!$B21:$AT21,0)+COUNTIFS(_calc_라운드기준!$B21:$AT21,_calc_라운드기준!AN21,$B$1:$AT$1,"&lt;"&amp;39))-(RANK(AN21,$B21:$AT21,0)+COUNTIFS($B21:$AT21,AN21,$B$1:$AT$1,"&lt;"&amp;39))</f>
        <v>5</v>
      </c>
      <c r="CH21">
        <f>(RANK(_calc_라운드기준!AO21,_calc_라운드기준!$B21:$AT21,0)+COUNTIFS(_calc_라운드기준!$B21:$AT21,_calc_라운드기준!AO21,$B$1:$AT$1,"&lt;"&amp;40))-(RANK(AO21,$B21:$AT21,0)+COUNTIFS($B21:$AT21,AO21,$B$1:$AT$1,"&lt;"&amp;40))</f>
        <v>-16</v>
      </c>
      <c r="CI21">
        <f>(RANK(_calc_라운드기준!AP21,_calc_라운드기준!$B21:$AT21,0)+COUNTIFS(_calc_라운드기준!$B21:$AT21,_calc_라운드기준!AP21,$B$1:$AT$1,"&lt;"&amp;41))-(RANK(AP21,$B21:$AT21,0)+COUNTIFS($B21:$AT21,AP21,$B$1:$AT$1,"&lt;"&amp;41))</f>
        <v>-17</v>
      </c>
      <c r="CJ21">
        <f>(RANK(_calc_라운드기준!AQ21,_calc_라운드기준!$B21:$AT21,0)+COUNTIFS(_calc_라운드기준!$B21:$AT21,_calc_라운드기준!AQ21,$B$1:$AT$1,"&lt;"&amp;42))-(RANK(AQ21,$B21:$AT21,0)+COUNTIFS($B21:$AT21,AQ21,$B$1:$AT$1,"&lt;"&amp;42))</f>
        <v>4</v>
      </c>
      <c r="CK21">
        <f>(RANK(_calc_라운드기준!AR21,_calc_라운드기준!$B21:$AT21,0)+COUNTIFS(_calc_라운드기준!$B21:$AT21,_calc_라운드기준!AR21,$B$1:$AT$1,"&lt;"&amp;43))-(RANK(AR21,$B21:$AT21,0)+COUNTIFS($B21:$AT21,AR21,$B$1:$AT$1,"&lt;"&amp;43))</f>
        <v>-1</v>
      </c>
      <c r="CL21">
        <f>(RANK(_calc_라운드기준!AS21,_calc_라운드기준!$B21:$AT21,0)+COUNTIFS(_calc_라운드기준!$B21:$AT21,_calc_라운드기준!AS21,$B$1:$AT$1,"&lt;"&amp;44))-(RANK(AS21,$B21:$AT21,0)+COUNTIFS($B21:$AT21,AS21,$B$1:$AT$1,"&lt;"&amp;44))</f>
        <v>16</v>
      </c>
      <c r="CM21">
        <f>(RANK(_calc_라운드기준!AT21,_calc_라운드기준!$B21:$AT21,0)+COUNTIFS(_calc_라운드기준!$B21:$AT21,_calc_라운드기준!AT21,$B$1:$AT$1,"&lt;"&amp;45))-(RANK(AT21,$B21:$AT21,0)+COUNTIFS($B21:$AT21,AT21,$B$1:$AT$1,"&lt;"&amp;45))</f>
        <v>14</v>
      </c>
      <c r="CN21">
        <f t="shared" si="0"/>
        <v>43</v>
      </c>
      <c r="CO21">
        <f t="shared" si="1"/>
        <v>25</v>
      </c>
      <c r="CP21">
        <f t="shared" si="2"/>
        <v>21</v>
      </c>
      <c r="CQ21">
        <f t="shared" si="3"/>
        <v>44</v>
      </c>
      <c r="CR21">
        <f t="shared" si="4"/>
        <v>42</v>
      </c>
      <c r="CS21">
        <f t="shared" si="5"/>
        <v>19</v>
      </c>
      <c r="CT21">
        <f t="shared" si="6"/>
        <v>7</v>
      </c>
      <c r="CU21">
        <f t="shared" si="7"/>
        <v>45</v>
      </c>
      <c r="CV21">
        <f t="shared" si="8"/>
        <v>39</v>
      </c>
      <c r="CW21">
        <f t="shared" si="9"/>
        <v>36</v>
      </c>
      <c r="CX21">
        <f t="shared" si="10"/>
        <v>15</v>
      </c>
      <c r="CY21">
        <f t="shared" si="11"/>
        <v>2</v>
      </c>
      <c r="CZ21">
        <f t="shared" si="12"/>
        <v>8</v>
      </c>
      <c r="DA21">
        <f t="shared" si="13"/>
        <v>5</v>
      </c>
      <c r="DB21">
        <f t="shared" si="14"/>
        <v>32</v>
      </c>
      <c r="DC21">
        <f t="shared" si="15"/>
        <v>22</v>
      </c>
      <c r="DD21">
        <f t="shared" si="16"/>
        <v>28</v>
      </c>
      <c r="DE21">
        <f t="shared" si="17"/>
        <v>6</v>
      </c>
      <c r="DF21">
        <f t="shared" si="18"/>
        <v>34</v>
      </c>
      <c r="DG21">
        <f t="shared" si="19"/>
        <v>26</v>
      </c>
      <c r="DH21">
        <f t="shared" si="20"/>
        <v>3</v>
      </c>
      <c r="DI21">
        <f t="shared" si="21"/>
        <v>4</v>
      </c>
      <c r="DJ21">
        <f t="shared" si="22"/>
        <v>35</v>
      </c>
      <c r="DK21">
        <f t="shared" si="23"/>
        <v>27</v>
      </c>
      <c r="DL21">
        <f t="shared" si="24"/>
        <v>33</v>
      </c>
      <c r="DM21">
        <f t="shared" si="25"/>
        <v>13</v>
      </c>
      <c r="DN21">
        <f t="shared" si="26"/>
        <v>29</v>
      </c>
      <c r="DO21">
        <f t="shared" si="27"/>
        <v>40</v>
      </c>
      <c r="DP21">
        <f t="shared" si="28"/>
        <v>16</v>
      </c>
      <c r="DQ21">
        <f t="shared" si="29"/>
        <v>23</v>
      </c>
      <c r="DR21">
        <f t="shared" si="30"/>
        <v>31</v>
      </c>
      <c r="DS21">
        <f t="shared" si="31"/>
        <v>41</v>
      </c>
      <c r="DT21">
        <f t="shared" si="32"/>
        <v>20</v>
      </c>
      <c r="DU21">
        <f t="shared" si="33"/>
        <v>10</v>
      </c>
      <c r="DV21">
        <f t="shared" si="34"/>
        <v>1</v>
      </c>
      <c r="DW21">
        <f t="shared" si="35"/>
        <v>30</v>
      </c>
      <c r="DX21">
        <f t="shared" si="36"/>
        <v>14</v>
      </c>
      <c r="DY21">
        <f t="shared" si="37"/>
        <v>9</v>
      </c>
      <c r="DZ21">
        <f t="shared" si="38"/>
        <v>17</v>
      </c>
      <c r="EA21">
        <f t="shared" si="39"/>
        <v>37</v>
      </c>
      <c r="EB21">
        <f t="shared" si="40"/>
        <v>38</v>
      </c>
      <c r="EC21">
        <f t="shared" si="41"/>
        <v>18</v>
      </c>
      <c r="ED21">
        <f t="shared" si="42"/>
        <v>24</v>
      </c>
      <c r="EE21">
        <f t="shared" si="43"/>
        <v>11</v>
      </c>
      <c r="EF21">
        <f t="shared" si="44"/>
        <v>12</v>
      </c>
    </row>
    <row r="22" spans="1:136" ht="16.5" customHeight="1">
      <c r="A22">
        <f>_calc_라운드기준!A22</f>
        <v>1224</v>
      </c>
      <c r="B22">
        <f>INDEX(_calc_누적빈도!B:B,$A22)-INDEX(_calc_누적빈도!B:B,$A22-기준350회_후보!$B$1)</f>
        <v>46</v>
      </c>
      <c r="C22">
        <f>INDEX(_calc_누적빈도!C:C,$A22)-INDEX(_calc_누적빈도!C:C,$A22-기준350회_후보!$B$1)</f>
        <v>39</v>
      </c>
      <c r="D22">
        <f>INDEX(_calc_누적빈도!D:D,$A22)-INDEX(_calc_누적빈도!D:D,$A22-기준350회_후보!$B$1)</f>
        <v>57</v>
      </c>
      <c r="E22">
        <f>INDEX(_calc_누적빈도!E:E,$A22)-INDEX(_calc_누적빈도!E:E,$A22-기준350회_후보!$B$1)</f>
        <v>43</v>
      </c>
      <c r="F22">
        <f>INDEX(_calc_누적빈도!F:F,$A22)-INDEX(_calc_누적빈도!F:F,$A22-기준350회_후보!$B$1)</f>
        <v>33</v>
      </c>
      <c r="G22">
        <f>INDEX(_calc_누적빈도!G:G,$A22)-INDEX(_calc_누적빈도!G:G,$A22-기준350회_후보!$B$1)</f>
        <v>54</v>
      </c>
      <c r="H22">
        <f>INDEX(_calc_누적빈도!H:H,$A22)-INDEX(_calc_누적빈도!H:H,$A22-기준350회_후보!$B$1)</f>
        <v>53</v>
      </c>
      <c r="I22">
        <f>INDEX(_calc_누적빈도!I:I,$A22)-INDEX(_calc_누적빈도!I:I,$A22-기준350회_후보!$B$1)</f>
        <v>36</v>
      </c>
      <c r="J22">
        <f>INDEX(_calc_누적빈도!J:J,$A22)-INDEX(_calc_누적빈도!J:J,$A22-기준350회_후보!$B$1)</f>
        <v>43</v>
      </c>
      <c r="K22">
        <f>INDEX(_calc_누적빈도!K:K,$A22)-INDEX(_calc_누적빈도!K:K,$A22-기준350회_후보!$B$1)</f>
        <v>37</v>
      </c>
      <c r="L22">
        <f>INDEX(_calc_누적빈도!L:L,$A22)-INDEX(_calc_누적빈도!L:L,$A22-기준350회_후보!$B$1)</f>
        <v>44</v>
      </c>
      <c r="M22">
        <f>INDEX(_calc_누적빈도!M:M,$A22)-INDEX(_calc_누적빈도!M:M,$A22-기준350회_후보!$B$1)</f>
        <v>51</v>
      </c>
      <c r="N22">
        <f>INDEX(_calc_누적빈도!N:N,$A22)-INDEX(_calc_누적빈도!N:N,$A22-기준350회_후보!$B$1)</f>
        <v>52</v>
      </c>
      <c r="O22">
        <f>INDEX(_calc_누적빈도!O:O,$A22)-INDEX(_calc_누적빈도!O:O,$A22-기준350회_후보!$B$1)</f>
        <v>47</v>
      </c>
      <c r="P22">
        <f>INDEX(_calc_누적빈도!P:P,$A22)-INDEX(_calc_누적빈도!P:P,$A22-기준350회_후보!$B$1)</f>
        <v>49</v>
      </c>
      <c r="Q22">
        <f>INDEX(_calc_누적빈도!Q:Q,$A22)-INDEX(_calc_누적빈도!Q:Q,$A22-기준350회_후보!$B$1)</f>
        <v>56</v>
      </c>
      <c r="R22">
        <f>INDEX(_calc_누적빈도!R:R,$A22)-INDEX(_calc_누적빈도!R:R,$A22-기준350회_후보!$B$1)</f>
        <v>44</v>
      </c>
      <c r="S22">
        <f>INDEX(_calc_누적빈도!S:S,$A22)-INDEX(_calc_누적빈도!S:S,$A22-기준350회_후보!$B$1)</f>
        <v>52</v>
      </c>
      <c r="T22">
        <f>INDEX(_calc_누적빈도!T:T,$A22)-INDEX(_calc_누적빈도!T:T,$A22-기준350회_후보!$B$1)</f>
        <v>47</v>
      </c>
      <c r="U22">
        <f>INDEX(_calc_누적빈도!U:U,$A22)-INDEX(_calc_누적빈도!U:U,$A22-기준350회_후보!$B$1)</f>
        <v>44</v>
      </c>
      <c r="V22">
        <f>INDEX(_calc_누적빈도!V:V,$A22)-INDEX(_calc_누적빈도!V:V,$A22-기준350회_후보!$B$1)</f>
        <v>50</v>
      </c>
      <c r="W22">
        <f>INDEX(_calc_누적빈도!W:W,$A22)-INDEX(_calc_누적빈도!W:W,$A22-기준350회_후보!$B$1)</f>
        <v>48</v>
      </c>
      <c r="X22">
        <f>INDEX(_calc_누적빈도!X:X,$A22)-INDEX(_calc_누적빈도!X:X,$A22-기준350회_후보!$B$1)</f>
        <v>48</v>
      </c>
      <c r="Y22">
        <f>INDEX(_calc_누적빈도!Y:Y,$A22)-INDEX(_calc_누적빈도!Y:Y,$A22-기준350회_후보!$B$1)</f>
        <v>48</v>
      </c>
      <c r="Z22">
        <f>INDEX(_calc_누적빈도!Z:Z,$A22)-INDEX(_calc_누적빈도!Z:Z,$A22-기준350회_후보!$B$1)</f>
        <v>36</v>
      </c>
      <c r="AA22">
        <f>INDEX(_calc_누적빈도!AA:AA,$A22)-INDEX(_calc_누적빈도!AA:AA,$A22-기준350회_후보!$B$1)</f>
        <v>47</v>
      </c>
      <c r="AB22">
        <f>INDEX(_calc_누적빈도!AB:AB,$A22)-INDEX(_calc_누적빈도!AB:AB,$A22-기준350회_후보!$B$1)</f>
        <v>52</v>
      </c>
      <c r="AC22">
        <f>INDEX(_calc_누적빈도!AC:AC,$A22)-INDEX(_calc_누적빈도!AC:AC,$A22-기준350회_후보!$B$1)</f>
        <v>48</v>
      </c>
      <c r="AD22">
        <f>INDEX(_calc_누적빈도!AD:AD,$A22)-INDEX(_calc_누적빈도!AD:AD,$A22-기준350회_후보!$B$1)</f>
        <v>46</v>
      </c>
      <c r="AE22">
        <f>INDEX(_calc_누적빈도!AE:AE,$A22)-INDEX(_calc_누적빈도!AE:AE,$A22-기준350회_후보!$B$1)</f>
        <v>49</v>
      </c>
      <c r="AF22">
        <f>INDEX(_calc_누적빈도!AF:AF,$A22)-INDEX(_calc_누적빈도!AF:AF,$A22-기준350회_후보!$B$1)</f>
        <v>48</v>
      </c>
      <c r="AG22">
        <f>INDEX(_calc_누적빈도!AG:AG,$A22)-INDEX(_calc_누적빈도!AG:AG,$A22-기준350회_후보!$B$1)</f>
        <v>43</v>
      </c>
      <c r="AH22">
        <f>INDEX(_calc_누적빈도!AH:AH,$A22)-INDEX(_calc_누적빈도!AH:AH,$A22-기준350회_후보!$B$1)</f>
        <v>50</v>
      </c>
      <c r="AI22">
        <f>INDEX(_calc_누적빈도!AI:AI,$A22)-INDEX(_calc_누적빈도!AI:AI,$A22-기준350회_후보!$B$1)</f>
        <v>45</v>
      </c>
      <c r="AJ22">
        <f>INDEX(_calc_누적빈도!AJ:AJ,$A22)-INDEX(_calc_누적빈도!AJ:AJ,$A22-기준350회_후보!$B$1)</f>
        <v>54</v>
      </c>
      <c r="AK22">
        <f>INDEX(_calc_누적빈도!AK:AK,$A22)-INDEX(_calc_누적빈도!AK:AK,$A22-기준350회_후보!$B$1)</f>
        <v>47</v>
      </c>
      <c r="AL22">
        <f>INDEX(_calc_누적빈도!AL:AL,$A22)-INDEX(_calc_누적빈도!AL:AL,$A22-기준350회_후보!$B$1)</f>
        <v>52</v>
      </c>
      <c r="AM22">
        <f>INDEX(_calc_누적빈도!AM:AM,$A22)-INDEX(_calc_누적빈도!AM:AM,$A22-기준350회_후보!$B$1)</f>
        <v>55</v>
      </c>
      <c r="AN22">
        <f>INDEX(_calc_누적빈도!AN:AN,$A22)-INDEX(_calc_누적빈도!AN:AN,$A22-기준350회_후보!$B$1)</f>
        <v>45</v>
      </c>
      <c r="AO22">
        <f>INDEX(_calc_누적빈도!AO:AO,$A22)-INDEX(_calc_누적빈도!AO:AO,$A22-기준350회_후보!$B$1)</f>
        <v>43</v>
      </c>
      <c r="AP22">
        <f>INDEX(_calc_누적빈도!AP:AP,$A22)-INDEX(_calc_누적빈도!AP:AP,$A22-기준350회_후보!$B$1)</f>
        <v>42</v>
      </c>
      <c r="AQ22">
        <f>INDEX(_calc_누적빈도!AQ:AQ,$A22)-INDEX(_calc_누적빈도!AQ:AQ,$A22-기준350회_후보!$B$1)</f>
        <v>44</v>
      </c>
      <c r="AR22">
        <f>INDEX(_calc_누적빈도!AR:AR,$A22)-INDEX(_calc_누적빈도!AR:AR,$A22-기준350회_후보!$B$1)</f>
        <v>34</v>
      </c>
      <c r="AS22">
        <f>INDEX(_calc_누적빈도!AS:AS,$A22)-INDEX(_calc_누적빈도!AS:AS,$A22-기준350회_후보!$B$1)</f>
        <v>47</v>
      </c>
      <c r="AT22">
        <f>INDEX(_calc_누적빈도!AT:AT,$A22)-INDEX(_calc_누적빈도!AT:AT,$A22-기준350회_후보!$B$1)</f>
        <v>52</v>
      </c>
      <c r="AU22">
        <f>(RANK(_calc_라운드기준!B22,_calc_라운드기준!$B22:$AT22,0)+COUNTIFS(_calc_라운드기준!$B22:$AT22,_calc_라운드기준!B22,$B$1:$AT$1,"&lt;"&amp;1))-(RANK(B22,$B22:$AT22,0)+COUNTIFS($B22:$AT22,B22,$B$1:$AT$1,"&lt;"&amp;1))</f>
        <v>-21</v>
      </c>
      <c r="AV22">
        <f>(RANK(_calc_라운드기준!C22,_calc_라운드기준!$B22:$AT22,0)+COUNTIFS(_calc_라운드기준!$B22:$AT22,_calc_라운드기준!C22,$B$1:$AT$1,"&lt;"&amp;2))-(RANK(C22,$B22:$AT22,0)+COUNTIFS($B22:$AT22,C22,$B$1:$AT$1,"&lt;"&amp;2))</f>
        <v>-4</v>
      </c>
      <c r="AW22">
        <f>(RANK(_calc_라운드기준!D22,_calc_라운드기준!$B22:$AT22,0)+COUNTIFS(_calc_라운드기준!$B22:$AT22,_calc_라운드기준!D22,$B$1:$AT$1,"&lt;"&amp;3))-(RANK(D22,$B22:$AT22,0)+COUNTIFS($B22:$AT22,D22,$B$1:$AT$1,"&lt;"&amp;3))</f>
        <v>2</v>
      </c>
      <c r="AX22">
        <f>(RANK(_calc_라운드기준!E22,_calc_라운드기준!$B22:$AT22,0)+COUNTIFS(_calc_라운드기준!$B22:$AT22,_calc_라운드기준!E22,$B$1:$AT$1,"&lt;"&amp;4))-(RANK(E22,$B22:$AT22,0)+COUNTIFS($B22:$AT22,E22,$B$1:$AT$1,"&lt;"&amp;4))</f>
        <v>-23</v>
      </c>
      <c r="AY22">
        <f>(RANK(_calc_라운드기준!F22,_calc_라운드기준!$B22:$AT22,0)+COUNTIFS(_calc_라운드기준!$B22:$AT22,_calc_라운드기준!F22,$B$1:$AT$1,"&lt;"&amp;5))-(RANK(F22,$B22:$AT22,0)+COUNTIFS($B22:$AT22,F22,$B$1:$AT$1,"&lt;"&amp;5))</f>
        <v>-21</v>
      </c>
      <c r="AZ22">
        <f>(RANK(_calc_라운드기준!G22,_calc_라운드기준!$B22:$AT22,0)+COUNTIFS(_calc_라운드기준!$B22:$AT22,_calc_라운드기준!G22,$B$1:$AT$1,"&lt;"&amp;6))-(RANK(G22,$B22:$AT22,0)+COUNTIFS($B22:$AT22,G22,$B$1:$AT$1,"&lt;"&amp;6))</f>
        <v>3</v>
      </c>
      <c r="BA22">
        <f>(RANK(_calc_라운드기준!H22,_calc_라운드기준!$B22:$AT22,0)+COUNTIFS(_calc_라운드기준!$B22:$AT22,_calc_라운드기준!H22,$B$1:$AT$1,"&lt;"&amp;7))-(RANK(H22,$B22:$AT22,0)+COUNTIFS($B22:$AT22,H22,$B$1:$AT$1,"&lt;"&amp;7))</f>
        <v>19</v>
      </c>
      <c r="BB22">
        <f>(RANK(_calc_라운드기준!I22,_calc_라운드기준!$B22:$AT22,0)+COUNTIFS(_calc_라운드기준!$B22:$AT22,_calc_라운드기준!I22,$B$1:$AT$1,"&lt;"&amp;8))-(RANK(I22,$B22:$AT22,0)+COUNTIFS($B22:$AT22,I22,$B$1:$AT$1,"&lt;"&amp;8))</f>
        <v>-34</v>
      </c>
      <c r="BC22">
        <f>(RANK(_calc_라운드기준!J22,_calc_라운드기준!$B22:$AT22,0)+COUNTIFS(_calc_라운드기준!$B22:$AT22,_calc_라운드기준!J22,$B$1:$AT$1,"&lt;"&amp;9))-(RANK(J22,$B22:$AT22,0)+COUNTIFS($B22:$AT22,J22,$B$1:$AT$1,"&lt;"&amp;9))</f>
        <v>-10</v>
      </c>
      <c r="BD22">
        <f>(RANK(_calc_라운드기준!K22,_calc_라운드기준!$B22:$AT22,0)+COUNTIFS(_calc_라운드기준!$B22:$AT22,_calc_라운드기준!K22,$B$1:$AT$1,"&lt;"&amp;10))-(RANK(K22,$B22:$AT22,0)+COUNTIFS($B22:$AT22,K22,$B$1:$AT$1,"&lt;"&amp;10))</f>
        <v>-14</v>
      </c>
      <c r="BE22">
        <f>(RANK(_calc_라운드기준!L22,_calc_라운드기준!$B22:$AT22,0)+COUNTIFS(_calc_라운드기준!$B22:$AT22,_calc_라운드기준!L22,$B$1:$AT$1,"&lt;"&amp;11))-(RANK(L22,$B22:$AT22,0)+COUNTIFS($B22:$AT22,L22,$B$1:$AT$1,"&lt;"&amp;11))</f>
        <v>-3</v>
      </c>
      <c r="BF22">
        <f>(RANK(_calc_라운드기준!M22,_calc_라운드기준!$B22:$AT22,0)+COUNTIFS(_calc_라운드기준!$B22:$AT22,_calc_라운드기준!M22,$B$1:$AT$1,"&lt;"&amp;12))-(RANK(M22,$B22:$AT22,0)+COUNTIFS($B22:$AT22,M22,$B$1:$AT$1,"&lt;"&amp;12))</f>
        <v>25</v>
      </c>
      <c r="BG22">
        <f>(RANK(_calc_라운드기준!N22,_calc_라운드기준!$B22:$AT22,0)+COUNTIFS(_calc_라운드기준!$B22:$AT22,_calc_라운드기준!N22,$B$1:$AT$1,"&lt;"&amp;13))-(RANK(N22,$B22:$AT22,0)+COUNTIFS($B22:$AT22,N22,$B$1:$AT$1,"&lt;"&amp;13))</f>
        <v>22</v>
      </c>
      <c r="BH22">
        <f>(RANK(_calc_라운드기준!O22,_calc_라운드기준!$B22:$AT22,0)+COUNTIFS(_calc_라운드기준!$B22:$AT22,_calc_라운드기준!O22,$B$1:$AT$1,"&lt;"&amp;14))-(RANK(O22,$B22:$AT22,0)+COUNTIFS($B22:$AT22,O22,$B$1:$AT$1,"&lt;"&amp;14))</f>
        <v>19</v>
      </c>
      <c r="BI22">
        <f>(RANK(_calc_라운드기준!P22,_calc_라운드기준!$B22:$AT22,0)+COUNTIFS(_calc_라운드기준!$B22:$AT22,_calc_라운드기준!P22,$B$1:$AT$1,"&lt;"&amp;15))-(RANK(P22,$B22:$AT22,0)+COUNTIFS($B22:$AT22,P22,$B$1:$AT$1,"&lt;"&amp;15))</f>
        <v>-11</v>
      </c>
      <c r="BJ22">
        <f>(RANK(_calc_라운드기준!Q22,_calc_라운드기준!$B22:$AT22,0)+COUNTIFS(_calc_라운드기준!$B22:$AT22,_calc_라운드기준!Q22,$B$1:$AT$1,"&lt;"&amp;16))-(RANK(Q22,$B22:$AT22,0)+COUNTIFS($B22:$AT22,Q22,$B$1:$AT$1,"&lt;"&amp;16))</f>
        <v>0</v>
      </c>
      <c r="BK22">
        <f>(RANK(_calc_라운드기준!R22,_calc_라운드기준!$B22:$AT22,0)+COUNTIFS(_calc_라운드기준!$B22:$AT22,_calc_라운드기준!R22,$B$1:$AT$1,"&lt;"&amp;17))-(RANK(R22,$B22:$AT22,0)+COUNTIFS($B22:$AT22,R22,$B$1:$AT$1,"&lt;"&amp;17))</f>
        <v>-19</v>
      </c>
      <c r="BL22">
        <f>(RANK(_calc_라운드기준!S22,_calc_라운드기준!$B22:$AT22,0)+COUNTIFS(_calc_라운드기준!$B22:$AT22,_calc_라운드기준!S22,$B$1:$AT$1,"&lt;"&amp;18))-(RANK(S22,$B22:$AT22,0)+COUNTIFS($B22:$AT22,S22,$B$1:$AT$1,"&lt;"&amp;18))</f>
        <v>30</v>
      </c>
      <c r="BM22">
        <f>(RANK(_calc_라운드기준!T22,_calc_라운드기준!$B22:$AT22,0)+COUNTIFS(_calc_라운드기준!$B22:$AT22,_calc_라운드기준!T22,$B$1:$AT$1,"&lt;"&amp;19))-(RANK(T22,$B22:$AT22,0)+COUNTIFS($B22:$AT22,T22,$B$1:$AT$1,"&lt;"&amp;19))</f>
        <v>-9</v>
      </c>
      <c r="BN22">
        <f>(RANK(_calc_라운드기준!U22,_calc_라운드기준!$B22:$AT22,0)+COUNTIFS(_calc_라운드기준!$B22:$AT22,_calc_라운드기준!U22,$B$1:$AT$1,"&lt;"&amp;20))-(RANK(U22,$B22:$AT22,0)+COUNTIFS($B22:$AT22,U22,$B$1:$AT$1,"&lt;"&amp;20))</f>
        <v>-3</v>
      </c>
      <c r="BO22">
        <f>(RANK(_calc_라운드기준!V22,_calc_라운드기준!$B22:$AT22,0)+COUNTIFS(_calc_라운드기준!$B22:$AT22,_calc_라운드기준!V22,$B$1:$AT$1,"&lt;"&amp;21))-(RANK(V22,$B22:$AT22,0)+COUNTIFS($B22:$AT22,V22,$B$1:$AT$1,"&lt;"&amp;21))</f>
        <v>29</v>
      </c>
      <c r="BP22">
        <f>(RANK(_calc_라운드기준!W22,_calc_라운드기준!$B22:$AT22,0)+COUNTIFS(_calc_라운드기준!$B22:$AT22,_calc_라운드기준!W22,$B$1:$AT$1,"&lt;"&amp;22))-(RANK(W22,$B22:$AT22,0)+COUNTIFS($B22:$AT22,W22,$B$1:$AT$1,"&lt;"&amp;22))</f>
        <v>22</v>
      </c>
      <c r="BQ22">
        <f>(RANK(_calc_라운드기준!X22,_calc_라운드기준!$B22:$AT22,0)+COUNTIFS(_calc_라운드기준!$B22:$AT22,_calc_라운드기준!X22,$B$1:$AT$1,"&lt;"&amp;23))-(RANK(X22,$B22:$AT22,0)+COUNTIFS($B22:$AT22,X22,$B$1:$AT$1,"&lt;"&amp;23))</f>
        <v>-9</v>
      </c>
      <c r="BR22">
        <f>(RANK(_calc_라운드기준!Y22,_calc_라운드기준!$B22:$AT22,0)+COUNTIFS(_calc_라운드기준!$B22:$AT22,_calc_라운드기준!Y22,$B$1:$AT$1,"&lt;"&amp;24))-(RANK(Y22,$B22:$AT22,0)+COUNTIFS($B22:$AT22,Y22,$B$1:$AT$1,"&lt;"&amp;24))</f>
        <v>-4</v>
      </c>
      <c r="BS22">
        <f>(RANK(_calc_라운드기준!Z22,_calc_라운드기준!$B22:$AT22,0)+COUNTIFS(_calc_라운드기준!$B22:$AT22,_calc_라운드기준!Z22,$B$1:$AT$1,"&lt;"&amp;25))-(RANK(Z22,$B22:$AT22,0)+COUNTIFS($B22:$AT22,Z22,$B$1:$AT$1,"&lt;"&amp;25))</f>
        <v>-12</v>
      </c>
      <c r="BT22">
        <f>(RANK(_calc_라운드기준!AA22,_calc_라운드기준!$B22:$AT22,0)+COUNTIFS(_calc_라운드기준!$B22:$AT22,_calc_라운드기준!AA22,$B$1:$AT$1,"&lt;"&amp;26))-(RANK(AA22,$B22:$AT22,0)+COUNTIFS($B22:$AT22,AA22,$B$1:$AT$1,"&lt;"&amp;26))</f>
        <v>8</v>
      </c>
      <c r="BU22">
        <f>(RANK(_calc_라운드기준!AB22,_calc_라운드기준!$B22:$AT22,0)+COUNTIFS(_calc_라운드기준!$B22:$AT22,_calc_라운드기준!AB22,$B$1:$AT$1,"&lt;"&amp;27))-(RANK(AB22,$B22:$AT22,0)+COUNTIFS($B22:$AT22,AB22,$B$1:$AT$1,"&lt;"&amp;27))</f>
        <v>-8</v>
      </c>
      <c r="BV22">
        <f>(RANK(_calc_라운드기준!AC22,_calc_라운드기준!$B22:$AT22,0)+COUNTIFS(_calc_라운드기준!$B22:$AT22,_calc_라운드기준!AC22,$B$1:$AT$1,"&lt;"&amp;28))-(RANK(AC22,$B22:$AT22,0)+COUNTIFS($B22:$AT22,AC22,$B$1:$AT$1,"&lt;"&amp;28))</f>
        <v>-15</v>
      </c>
      <c r="BW22">
        <f>(RANK(_calc_라운드기준!AD22,_calc_라운드기준!$B22:$AT22,0)+COUNTIFS(_calc_라운드기준!$B22:$AT22,_calc_라운드기준!AD22,$B$1:$AT$1,"&lt;"&amp;29))-(RANK(AD22,$B22:$AT22,0)+COUNTIFS($B22:$AT22,AD22,$B$1:$AT$1,"&lt;"&amp;29))</f>
        <v>5</v>
      </c>
      <c r="BX22">
        <f>(RANK(_calc_라운드기준!AE22,_calc_라운드기준!$B22:$AT22,0)+COUNTIFS(_calc_라운드기준!$B22:$AT22,_calc_라운드기준!AE22,$B$1:$AT$1,"&lt;"&amp;30))-(RANK(AE22,$B22:$AT22,0)+COUNTIFS($B22:$AT22,AE22,$B$1:$AT$1,"&lt;"&amp;30))</f>
        <v>0</v>
      </c>
      <c r="BY22">
        <f>(RANK(_calc_라운드기준!AF22,_calc_라운드기준!$B22:$AT22,0)+COUNTIFS(_calc_라운드기준!$B22:$AT22,_calc_라운드기준!AF22,$B$1:$AT$1,"&lt;"&amp;31))-(RANK(AF22,$B22:$AT22,0)+COUNTIFS($B22:$AT22,AF22,$B$1:$AT$1,"&lt;"&amp;31))</f>
        <v>-11</v>
      </c>
      <c r="BZ22">
        <f>(RANK(_calc_라운드기준!AG22,_calc_라운드기준!$B22:$AT22,0)+COUNTIFS(_calc_라운드기준!$B22:$AT22,_calc_라운드기준!AG22,$B$1:$AT$1,"&lt;"&amp;32))-(RANK(AG22,$B22:$AT22,0)+COUNTIFS($B22:$AT22,AG22,$B$1:$AT$1,"&lt;"&amp;32))</f>
        <v>-20</v>
      </c>
      <c r="CA22">
        <f>(RANK(_calc_라운드기준!AH22,_calc_라운드기준!$B22:$AT22,0)+COUNTIFS(_calc_라운드기준!$B22:$AT22,_calc_라운드기준!AH22,$B$1:$AT$1,"&lt;"&amp;33))-(RANK(AH22,$B22:$AT22,0)+COUNTIFS($B22:$AT22,AH22,$B$1:$AT$1,"&lt;"&amp;33))</f>
        <v>4</v>
      </c>
      <c r="CB22">
        <f>(RANK(_calc_라운드기준!AI22,_calc_라운드기준!$B22:$AT22,0)+COUNTIFS(_calc_라운드기준!$B22:$AT22,_calc_라운드기준!AI22,$B$1:$AT$1,"&lt;"&amp;34))-(RANK(AI22,$B22:$AT22,0)+COUNTIFS($B22:$AT22,AI22,$B$1:$AT$1,"&lt;"&amp;34))</f>
        <v>16</v>
      </c>
      <c r="CC22">
        <f>(RANK(_calc_라운드기준!AJ22,_calc_라운드기준!$B22:$AT22,0)+COUNTIFS(_calc_라운드기준!$B22:$AT22,_calc_라운드기준!AJ22,$B$1:$AT$1,"&lt;"&amp;35))-(RANK(AJ22,$B22:$AT22,0)+COUNTIFS($B22:$AT22,AJ22,$B$1:$AT$1,"&lt;"&amp;35))</f>
        <v>29</v>
      </c>
      <c r="CD22">
        <f>(RANK(_calc_라운드기준!AK22,_calc_라운드기준!$B22:$AT22,0)+COUNTIFS(_calc_라운드기준!$B22:$AT22,_calc_라운드기준!AK22,$B$1:$AT$1,"&lt;"&amp;36))-(RANK(AK22,$B22:$AT22,0)+COUNTIFS($B22:$AT22,AK22,$B$1:$AT$1,"&lt;"&amp;36))</f>
        <v>-14</v>
      </c>
      <c r="CE22">
        <f>(RANK(_calc_라운드기준!AL22,_calc_라운드기준!$B22:$AT22,0)+COUNTIFS(_calc_라운드기준!$B22:$AT22,_calc_라운드기준!AL22,$B$1:$AT$1,"&lt;"&amp;37))-(RANK(AL22,$B22:$AT22,0)+COUNTIFS($B22:$AT22,AL22,$B$1:$AT$1,"&lt;"&amp;37))</f>
        <v>9</v>
      </c>
      <c r="CF22">
        <f>(RANK(_calc_라운드기준!AM22,_calc_라운드기준!$B22:$AT22,0)+COUNTIFS(_calc_라운드기준!$B22:$AT22,_calc_라운드기준!AM22,$B$1:$AT$1,"&lt;"&amp;38))-(RANK(AM22,$B22:$AT22,0)+COUNTIFS($B22:$AT22,AM22,$B$1:$AT$1,"&lt;"&amp;38))</f>
        <v>17</v>
      </c>
      <c r="CG22">
        <f>(RANK(_calc_라운드기준!AN22,_calc_라운드기준!$B22:$AT22,0)+COUNTIFS(_calc_라운드기준!$B22:$AT22,_calc_라운드기준!AN22,$B$1:$AT$1,"&lt;"&amp;39))-(RANK(AN22,$B22:$AT22,0)+COUNTIFS($B22:$AT22,AN22,$B$1:$AT$1,"&lt;"&amp;39))</f>
        <v>-9</v>
      </c>
      <c r="CH22">
        <f>(RANK(_calc_라운드기준!AO22,_calc_라운드기준!$B22:$AT22,0)+COUNTIFS(_calc_라운드기준!$B22:$AT22,_calc_라운드기준!AO22,$B$1:$AT$1,"&lt;"&amp;40))-(RANK(AO22,$B22:$AT22,0)+COUNTIFS($B22:$AT22,AO22,$B$1:$AT$1,"&lt;"&amp;40))</f>
        <v>-16</v>
      </c>
      <c r="CI22">
        <f>(RANK(_calc_라운드기준!AP22,_calc_라운드기준!$B22:$AT22,0)+COUNTIFS(_calc_라운드기준!$B22:$AT22,_calc_라운드기준!AP22,$B$1:$AT$1,"&lt;"&amp;41))-(RANK(AP22,$B22:$AT22,0)+COUNTIFS($B22:$AT22,AP22,$B$1:$AT$1,"&lt;"&amp;41))</f>
        <v>-16</v>
      </c>
      <c r="CJ22">
        <f>(RANK(_calc_라운드기준!AQ22,_calc_라운드기준!$B22:$AT22,0)+COUNTIFS(_calc_라운드기준!$B22:$AT22,_calc_라운드기준!AQ22,$B$1:$AT$1,"&lt;"&amp;42))-(RANK(AQ22,$B22:$AT22,0)+COUNTIFS($B22:$AT22,AQ22,$B$1:$AT$1,"&lt;"&amp;42))</f>
        <v>9</v>
      </c>
      <c r="CK22">
        <f>(RANK(_calc_라운드기준!AR22,_calc_라운드기준!$B22:$AT22,0)+COUNTIFS(_calc_라운드기준!$B22:$AT22,_calc_라운드기준!AR22,$B$1:$AT$1,"&lt;"&amp;43))-(RANK(AR22,$B22:$AT22,0)+COUNTIFS($B22:$AT22,AR22,$B$1:$AT$1,"&lt;"&amp;43))</f>
        <v>0</v>
      </c>
      <c r="CL22">
        <f>(RANK(_calc_라운드기준!AS22,_calc_라운드기준!$B22:$AT22,0)+COUNTIFS(_calc_라운드기준!$B22:$AT22,_calc_라운드기준!AS22,$B$1:$AT$1,"&lt;"&amp;44))-(RANK(AS22,$B22:$AT22,0)+COUNTIFS($B22:$AT22,AS22,$B$1:$AT$1,"&lt;"&amp;44))</f>
        <v>14</v>
      </c>
      <c r="CM22">
        <f>(RANK(_calc_라운드기준!AT22,_calc_라운드기준!$B22:$AT22,0)+COUNTIFS(_calc_라운드기준!$B22:$AT22,_calc_라운드기준!AT22,$B$1:$AT$1,"&lt;"&amp;45))-(RANK(AT22,$B22:$AT22,0)+COUNTIFS($B22:$AT22,AT22,$B$1:$AT$1,"&lt;"&amp;45))</f>
        <v>24</v>
      </c>
      <c r="CN22">
        <f t="shared" si="0"/>
        <v>42</v>
      </c>
      <c r="CO22">
        <f t="shared" si="1"/>
        <v>25</v>
      </c>
      <c r="CP22">
        <f t="shared" si="2"/>
        <v>19</v>
      </c>
      <c r="CQ22">
        <f t="shared" si="3"/>
        <v>44</v>
      </c>
      <c r="CR22">
        <f t="shared" si="4"/>
        <v>43</v>
      </c>
      <c r="CS22">
        <f t="shared" si="5"/>
        <v>18</v>
      </c>
      <c r="CT22">
        <f t="shared" si="6"/>
        <v>8</v>
      </c>
      <c r="CU22">
        <f t="shared" si="7"/>
        <v>45</v>
      </c>
      <c r="CV22">
        <f t="shared" si="8"/>
        <v>31</v>
      </c>
      <c r="CW22">
        <f t="shared" si="9"/>
        <v>35</v>
      </c>
      <c r="CX22">
        <f t="shared" si="10"/>
        <v>23</v>
      </c>
      <c r="CY22">
        <f t="shared" si="11"/>
        <v>4</v>
      </c>
      <c r="CZ22">
        <f t="shared" si="12"/>
        <v>6</v>
      </c>
      <c r="DA22">
        <f t="shared" si="13"/>
        <v>9</v>
      </c>
      <c r="DB22">
        <f t="shared" si="14"/>
        <v>32</v>
      </c>
      <c r="DC22">
        <f t="shared" si="15"/>
        <v>20</v>
      </c>
      <c r="DD22">
        <f t="shared" si="16"/>
        <v>40</v>
      </c>
      <c r="DE22">
        <f t="shared" si="17"/>
        <v>1</v>
      </c>
      <c r="DF22">
        <f t="shared" si="18"/>
        <v>28</v>
      </c>
      <c r="DG22">
        <f t="shared" si="19"/>
        <v>24</v>
      </c>
      <c r="DH22">
        <f t="shared" si="20"/>
        <v>2</v>
      </c>
      <c r="DI22">
        <f t="shared" si="21"/>
        <v>7</v>
      </c>
      <c r="DJ22">
        <f t="shared" si="22"/>
        <v>29</v>
      </c>
      <c r="DK22">
        <f t="shared" si="23"/>
        <v>26</v>
      </c>
      <c r="DL22">
        <f t="shared" si="24"/>
        <v>34</v>
      </c>
      <c r="DM22">
        <f t="shared" si="25"/>
        <v>15</v>
      </c>
      <c r="DN22">
        <f t="shared" si="26"/>
        <v>27</v>
      </c>
      <c r="DO22">
        <f t="shared" si="27"/>
        <v>37</v>
      </c>
      <c r="DP22">
        <f t="shared" si="28"/>
        <v>16</v>
      </c>
      <c r="DQ22">
        <f t="shared" si="29"/>
        <v>21</v>
      </c>
      <c r="DR22">
        <f t="shared" si="30"/>
        <v>33</v>
      </c>
      <c r="DS22">
        <f t="shared" si="31"/>
        <v>41</v>
      </c>
      <c r="DT22">
        <f t="shared" si="32"/>
        <v>17</v>
      </c>
      <c r="DU22">
        <f t="shared" si="33"/>
        <v>11</v>
      </c>
      <c r="DV22">
        <f t="shared" si="34"/>
        <v>3</v>
      </c>
      <c r="DW22">
        <f t="shared" si="35"/>
        <v>36</v>
      </c>
      <c r="DX22">
        <f t="shared" si="36"/>
        <v>13</v>
      </c>
      <c r="DY22">
        <f t="shared" si="37"/>
        <v>10</v>
      </c>
      <c r="DZ22">
        <f t="shared" si="38"/>
        <v>30</v>
      </c>
      <c r="EA22">
        <f t="shared" si="39"/>
        <v>38</v>
      </c>
      <c r="EB22">
        <f t="shared" si="40"/>
        <v>39</v>
      </c>
      <c r="EC22">
        <f t="shared" si="41"/>
        <v>14</v>
      </c>
      <c r="ED22">
        <f t="shared" si="42"/>
        <v>22</v>
      </c>
      <c r="EE22">
        <f t="shared" si="43"/>
        <v>12</v>
      </c>
      <c r="EF22">
        <f t="shared" si="44"/>
        <v>5</v>
      </c>
    </row>
    <row r="23" spans="1:136" ht="16.5" customHeight="1">
      <c r="A23">
        <f>_calc_라운드기준!A23</f>
        <v>1223</v>
      </c>
      <c r="B23">
        <f>INDEX(_calc_누적빈도!B:B,$A23)-INDEX(_calc_누적빈도!B:B,$A23-기준350회_후보!$B$1)</f>
        <v>46</v>
      </c>
      <c r="C23">
        <f>INDEX(_calc_누적빈도!C:C,$A23)-INDEX(_calc_누적빈도!C:C,$A23-기준350회_후보!$B$1)</f>
        <v>39</v>
      </c>
      <c r="D23">
        <f>INDEX(_calc_누적빈도!D:D,$A23)-INDEX(_calc_누적빈도!D:D,$A23-기준350회_후보!$B$1)</f>
        <v>58</v>
      </c>
      <c r="E23">
        <f>INDEX(_calc_누적빈도!E:E,$A23)-INDEX(_calc_누적빈도!E:E,$A23-기준350회_후보!$B$1)</f>
        <v>43</v>
      </c>
      <c r="F23">
        <f>INDEX(_calc_누적빈도!F:F,$A23)-INDEX(_calc_누적빈도!F:F,$A23-기준350회_후보!$B$1)</f>
        <v>34</v>
      </c>
      <c r="G23">
        <f>INDEX(_calc_누적빈도!G:G,$A23)-INDEX(_calc_누적빈도!G:G,$A23-기준350회_후보!$B$1)</f>
        <v>54</v>
      </c>
      <c r="H23">
        <f>INDEX(_calc_누적빈도!H:H,$A23)-INDEX(_calc_누적빈도!H:H,$A23-기준350회_후보!$B$1)</f>
        <v>53</v>
      </c>
      <c r="I23">
        <f>INDEX(_calc_누적빈도!I:I,$A23)-INDEX(_calc_누적빈도!I:I,$A23-기준350회_후보!$B$1)</f>
        <v>36</v>
      </c>
      <c r="J23">
        <f>INDEX(_calc_누적빈도!J:J,$A23)-INDEX(_calc_누적빈도!J:J,$A23-기준350회_후보!$B$1)</f>
        <v>43</v>
      </c>
      <c r="K23">
        <f>INDEX(_calc_누적빈도!K:K,$A23)-INDEX(_calc_누적빈도!K:K,$A23-기준350회_후보!$B$1)</f>
        <v>37</v>
      </c>
      <c r="L23">
        <f>INDEX(_calc_누적빈도!L:L,$A23)-INDEX(_calc_누적빈도!L:L,$A23-기준350회_후보!$B$1)</f>
        <v>44</v>
      </c>
      <c r="M23">
        <f>INDEX(_calc_누적빈도!M:M,$A23)-INDEX(_calc_누적빈도!M:M,$A23-기준350회_후보!$B$1)</f>
        <v>52</v>
      </c>
      <c r="N23">
        <f>INDEX(_calc_누적빈도!N:N,$A23)-INDEX(_calc_누적빈도!N:N,$A23-기준350회_후보!$B$1)</f>
        <v>53</v>
      </c>
      <c r="O23">
        <f>INDEX(_calc_누적빈도!O:O,$A23)-INDEX(_calc_누적빈도!O:O,$A23-기준350회_후보!$B$1)</f>
        <v>47</v>
      </c>
      <c r="P23">
        <f>INDEX(_calc_누적빈도!P:P,$A23)-INDEX(_calc_누적빈도!P:P,$A23-기준350회_후보!$B$1)</f>
        <v>49</v>
      </c>
      <c r="Q23">
        <f>INDEX(_calc_누적빈도!Q:Q,$A23)-INDEX(_calc_누적빈도!Q:Q,$A23-기준350회_후보!$B$1)</f>
        <v>55</v>
      </c>
      <c r="R23">
        <f>INDEX(_calc_누적빈도!R:R,$A23)-INDEX(_calc_누적빈도!R:R,$A23-기준350회_후보!$B$1)</f>
        <v>44</v>
      </c>
      <c r="S23">
        <f>INDEX(_calc_누적빈도!S:S,$A23)-INDEX(_calc_누적빈도!S:S,$A23-기준350회_후보!$B$1)</f>
        <v>51</v>
      </c>
      <c r="T23">
        <f>INDEX(_calc_누적빈도!T:T,$A23)-INDEX(_calc_누적빈도!T:T,$A23-기준350회_후보!$B$1)</f>
        <v>47</v>
      </c>
      <c r="U23">
        <f>INDEX(_calc_누적빈도!U:U,$A23)-INDEX(_calc_누적빈도!U:U,$A23-기준350회_후보!$B$1)</f>
        <v>43</v>
      </c>
      <c r="V23">
        <f>INDEX(_calc_누적빈도!V:V,$A23)-INDEX(_calc_누적빈도!V:V,$A23-기준350회_후보!$B$1)</f>
        <v>50</v>
      </c>
      <c r="W23">
        <f>INDEX(_calc_누적빈도!W:W,$A23)-INDEX(_calc_누적빈도!W:W,$A23-기준350회_후보!$B$1)</f>
        <v>48</v>
      </c>
      <c r="X23">
        <f>INDEX(_calc_누적빈도!X:X,$A23)-INDEX(_calc_누적빈도!X:X,$A23-기준350회_후보!$B$1)</f>
        <v>48</v>
      </c>
      <c r="Y23">
        <f>INDEX(_calc_누적빈도!Y:Y,$A23)-INDEX(_calc_누적빈도!Y:Y,$A23-기준350회_후보!$B$1)</f>
        <v>48</v>
      </c>
      <c r="Z23">
        <f>INDEX(_calc_누적빈도!Z:Z,$A23)-INDEX(_calc_누적빈도!Z:Z,$A23-기준350회_후보!$B$1)</f>
        <v>36</v>
      </c>
      <c r="AA23">
        <f>INDEX(_calc_누적빈도!AA:AA,$A23)-INDEX(_calc_누적빈도!AA:AA,$A23-기준350회_후보!$B$1)</f>
        <v>47</v>
      </c>
      <c r="AB23">
        <f>INDEX(_calc_누적빈도!AB:AB,$A23)-INDEX(_calc_누적빈도!AB:AB,$A23-기준350회_후보!$B$1)</f>
        <v>52</v>
      </c>
      <c r="AC23">
        <f>INDEX(_calc_누적빈도!AC:AC,$A23)-INDEX(_calc_누적빈도!AC:AC,$A23-기준350회_후보!$B$1)</f>
        <v>48</v>
      </c>
      <c r="AD23">
        <f>INDEX(_calc_누적빈도!AD:AD,$A23)-INDEX(_calc_누적빈도!AD:AD,$A23-기준350회_후보!$B$1)</f>
        <v>46</v>
      </c>
      <c r="AE23">
        <f>INDEX(_calc_누적빈도!AE:AE,$A23)-INDEX(_calc_누적빈도!AE:AE,$A23-기준350회_후보!$B$1)</f>
        <v>49</v>
      </c>
      <c r="AF23">
        <f>INDEX(_calc_누적빈도!AF:AF,$A23)-INDEX(_calc_누적빈도!AF:AF,$A23-기준350회_후보!$B$1)</f>
        <v>48</v>
      </c>
      <c r="AG23">
        <f>INDEX(_calc_누적빈도!AG:AG,$A23)-INDEX(_calc_누적빈도!AG:AG,$A23-기준350회_후보!$B$1)</f>
        <v>42</v>
      </c>
      <c r="AH23">
        <f>INDEX(_calc_누적빈도!AH:AH,$A23)-INDEX(_calc_누적빈도!AH:AH,$A23-기준350회_후보!$B$1)</f>
        <v>50</v>
      </c>
      <c r="AI23">
        <f>INDEX(_calc_누적빈도!AI:AI,$A23)-INDEX(_calc_누적빈도!AI:AI,$A23-기준350회_후보!$B$1)</f>
        <v>45</v>
      </c>
      <c r="AJ23">
        <f>INDEX(_calc_누적빈도!AJ:AJ,$A23)-INDEX(_calc_누적빈도!AJ:AJ,$A23-기준350회_후보!$B$1)</f>
        <v>54</v>
      </c>
      <c r="AK23">
        <f>INDEX(_calc_누적빈도!AK:AK,$A23)-INDEX(_calc_누적빈도!AK:AK,$A23-기준350회_후보!$B$1)</f>
        <v>47</v>
      </c>
      <c r="AL23">
        <f>INDEX(_calc_누적빈도!AL:AL,$A23)-INDEX(_calc_누적빈도!AL:AL,$A23-기준350회_후보!$B$1)</f>
        <v>52</v>
      </c>
      <c r="AM23">
        <f>INDEX(_calc_누적빈도!AM:AM,$A23)-INDEX(_calc_누적빈도!AM:AM,$A23-기준350회_후보!$B$1)</f>
        <v>55</v>
      </c>
      <c r="AN23">
        <f>INDEX(_calc_누적빈도!AN:AN,$A23)-INDEX(_calc_누적빈도!AN:AN,$A23-기준350회_후보!$B$1)</f>
        <v>45</v>
      </c>
      <c r="AO23">
        <f>INDEX(_calc_누적빈도!AO:AO,$A23)-INDEX(_calc_누적빈도!AO:AO,$A23-기준350회_후보!$B$1)</f>
        <v>43</v>
      </c>
      <c r="AP23">
        <f>INDEX(_calc_누적빈도!AP:AP,$A23)-INDEX(_calc_누적빈도!AP:AP,$A23-기준350회_후보!$B$1)</f>
        <v>42</v>
      </c>
      <c r="AQ23">
        <f>INDEX(_calc_누적빈도!AQ:AQ,$A23)-INDEX(_calc_누적빈도!AQ:AQ,$A23-기준350회_후보!$B$1)</f>
        <v>44</v>
      </c>
      <c r="AR23">
        <f>INDEX(_calc_누적빈도!AR:AR,$A23)-INDEX(_calc_누적빈도!AR:AR,$A23-기준350회_후보!$B$1)</f>
        <v>34</v>
      </c>
      <c r="AS23">
        <f>INDEX(_calc_누적빈도!AS:AS,$A23)-INDEX(_calc_누적빈도!AS:AS,$A23-기준350회_후보!$B$1)</f>
        <v>47</v>
      </c>
      <c r="AT23">
        <f>INDEX(_calc_누적빈도!AT:AT,$A23)-INDEX(_calc_누적빈도!AT:AT,$A23-기준350회_후보!$B$1)</f>
        <v>52</v>
      </c>
      <c r="AU23">
        <f>(RANK(_calc_라운드기준!B23,_calc_라운드기준!$B23:$AT23,0)+COUNTIFS(_calc_라운드기준!$B23:$AT23,_calc_라운드기준!B23,$B$1:$AT$1,"&lt;"&amp;1))-(RANK(B23,$B23:$AT23,0)+COUNTIFS($B23:$AT23,B23,$B$1:$AT$1,"&lt;"&amp;1))</f>
        <v>-21</v>
      </c>
      <c r="AV23">
        <f>(RANK(_calc_라운드기준!C23,_calc_라운드기준!$B23:$AT23,0)+COUNTIFS(_calc_라운드기준!$B23:$AT23,_calc_라운드기준!C23,$B$1:$AT$1,"&lt;"&amp;2))-(RANK(C23,$B23:$AT23,0)+COUNTIFS($B23:$AT23,C23,$B$1:$AT$1,"&lt;"&amp;2))</f>
        <v>-4</v>
      </c>
      <c r="AW23">
        <f>(RANK(_calc_라운드기준!D23,_calc_라운드기준!$B23:$AT23,0)+COUNTIFS(_calc_라운드기준!$B23:$AT23,_calc_라운드기준!D23,$B$1:$AT$1,"&lt;"&amp;3))-(RANK(D23,$B23:$AT23,0)+COUNTIFS($B23:$AT23,D23,$B$1:$AT$1,"&lt;"&amp;3))</f>
        <v>1</v>
      </c>
      <c r="AX23">
        <f>(RANK(_calc_라운드기준!E23,_calc_라운드기준!$B23:$AT23,0)+COUNTIFS(_calc_라운드기준!$B23:$AT23,_calc_라운드기준!E23,$B$1:$AT$1,"&lt;"&amp;4))-(RANK(E23,$B23:$AT23,0)+COUNTIFS($B23:$AT23,E23,$B$1:$AT$1,"&lt;"&amp;4))</f>
        <v>-21</v>
      </c>
      <c r="AY23">
        <f>(RANK(_calc_라운드기준!F23,_calc_라운드기준!$B23:$AT23,0)+COUNTIFS(_calc_라운드기준!$B23:$AT23,_calc_라운드기준!F23,$B$1:$AT$1,"&lt;"&amp;5))-(RANK(F23,$B23:$AT23,0)+COUNTIFS($B23:$AT23,F23,$B$1:$AT$1,"&lt;"&amp;5))</f>
        <v>-30</v>
      </c>
      <c r="AZ23">
        <f>(RANK(_calc_라운드기준!G23,_calc_라운드기준!$B23:$AT23,0)+COUNTIFS(_calc_라운드기준!$B23:$AT23,_calc_라운드기준!G23,$B$1:$AT$1,"&lt;"&amp;6))-(RANK(G23,$B23:$AT23,0)+COUNTIFS($B23:$AT23,G23,$B$1:$AT$1,"&lt;"&amp;6))</f>
        <v>3</v>
      </c>
      <c r="BA23">
        <f>(RANK(_calc_라운드기준!H23,_calc_라운드기준!$B23:$AT23,0)+COUNTIFS(_calc_라운드기준!$B23:$AT23,_calc_라운드기준!H23,$B$1:$AT$1,"&lt;"&amp;7))-(RANK(H23,$B23:$AT23,0)+COUNTIFS($B23:$AT23,H23,$B$1:$AT$1,"&lt;"&amp;7))</f>
        <v>17</v>
      </c>
      <c r="BB23">
        <f>(RANK(_calc_라운드기준!I23,_calc_라운드기준!$B23:$AT23,0)+COUNTIFS(_calc_라운드기준!$B23:$AT23,_calc_라운드기준!I23,$B$1:$AT$1,"&lt;"&amp;8))-(RANK(I23,$B23:$AT23,0)+COUNTIFS($B23:$AT23,I23,$B$1:$AT$1,"&lt;"&amp;8))</f>
        <v>-34</v>
      </c>
      <c r="BC23">
        <f>(RANK(_calc_라운드기준!J23,_calc_라운드기준!$B23:$AT23,0)+COUNTIFS(_calc_라운드기준!$B23:$AT23,_calc_라운드기준!J23,$B$1:$AT$1,"&lt;"&amp;9))-(RANK(J23,$B23:$AT23,0)+COUNTIFS($B23:$AT23,J23,$B$1:$AT$1,"&lt;"&amp;9))</f>
        <v>-11</v>
      </c>
      <c r="BD23">
        <f>(RANK(_calc_라운드기준!K23,_calc_라운드기준!$B23:$AT23,0)+COUNTIFS(_calc_라운드기준!$B23:$AT23,_calc_라운드기준!K23,$B$1:$AT$1,"&lt;"&amp;10))-(RANK(K23,$B23:$AT23,0)+COUNTIFS($B23:$AT23,K23,$B$1:$AT$1,"&lt;"&amp;10))</f>
        <v>-16</v>
      </c>
      <c r="BE23">
        <f>(RANK(_calc_라운드기준!L23,_calc_라운드기준!$B23:$AT23,0)+COUNTIFS(_calc_라운드기준!$B23:$AT23,_calc_라운드기준!L23,$B$1:$AT$1,"&lt;"&amp;11))-(RANK(L23,$B23:$AT23,0)+COUNTIFS($B23:$AT23,L23,$B$1:$AT$1,"&lt;"&amp;11))</f>
        <v>-5</v>
      </c>
      <c r="BF23">
        <f>(RANK(_calc_라운드기준!M23,_calc_라운드기준!$B23:$AT23,0)+COUNTIFS(_calc_라운드기준!$B23:$AT23,_calc_라운드기준!M23,$B$1:$AT$1,"&lt;"&amp;12))-(RANK(M23,$B23:$AT23,0)+COUNTIFS($B23:$AT23,M23,$B$1:$AT$1,"&lt;"&amp;12))</f>
        <v>29</v>
      </c>
      <c r="BG23">
        <f>(RANK(_calc_라운드기준!N23,_calc_라운드기준!$B23:$AT23,0)+COUNTIFS(_calc_라운드기준!$B23:$AT23,_calc_라운드기준!N23,$B$1:$AT$1,"&lt;"&amp;13))-(RANK(N23,$B23:$AT23,0)+COUNTIFS($B23:$AT23,N23,$B$1:$AT$1,"&lt;"&amp;13))</f>
        <v>20</v>
      </c>
      <c r="BH23">
        <f>(RANK(_calc_라운드기준!O23,_calc_라운드기준!$B23:$AT23,0)+COUNTIFS(_calc_라운드기준!$B23:$AT23,_calc_라운드기준!O23,$B$1:$AT$1,"&lt;"&amp;14))-(RANK(O23,$B23:$AT23,0)+COUNTIFS($B23:$AT23,O23,$B$1:$AT$1,"&lt;"&amp;14))</f>
        <v>19</v>
      </c>
      <c r="BI23">
        <f>(RANK(_calc_라운드기준!P23,_calc_라운드기준!$B23:$AT23,0)+COUNTIFS(_calc_라운드기준!$B23:$AT23,_calc_라운드기준!P23,$B$1:$AT$1,"&lt;"&amp;15))-(RANK(P23,$B23:$AT23,0)+COUNTIFS($B23:$AT23,P23,$B$1:$AT$1,"&lt;"&amp;15))</f>
        <v>-12</v>
      </c>
      <c r="BJ23">
        <f>(RANK(_calc_라운드기준!Q23,_calc_라운드기준!$B23:$AT23,0)+COUNTIFS(_calc_라운드기준!$B23:$AT23,_calc_라운드기준!Q23,$B$1:$AT$1,"&lt;"&amp;16))-(RANK(Q23,$B23:$AT23,0)+COUNTIFS($B23:$AT23,Q23,$B$1:$AT$1,"&lt;"&amp;16))</f>
        <v>2</v>
      </c>
      <c r="BK23">
        <f>(RANK(_calc_라운드기준!R23,_calc_라운드기준!$B23:$AT23,0)+COUNTIFS(_calc_라운드기준!$B23:$AT23,_calc_라운드기준!R23,$B$1:$AT$1,"&lt;"&amp;17))-(RANK(R23,$B23:$AT23,0)+COUNTIFS($B23:$AT23,R23,$B$1:$AT$1,"&lt;"&amp;17))</f>
        <v>-17</v>
      </c>
      <c r="BL23">
        <f>(RANK(_calc_라운드기준!S23,_calc_라운드기준!$B23:$AT23,0)+COUNTIFS(_calc_라운드기준!$B23:$AT23,_calc_라운드기준!S23,$B$1:$AT$1,"&lt;"&amp;18))-(RANK(S23,$B23:$AT23,0)+COUNTIFS($B23:$AT23,S23,$B$1:$AT$1,"&lt;"&amp;18))</f>
        <v>26</v>
      </c>
      <c r="BM23">
        <f>(RANK(_calc_라운드기준!T23,_calc_라운드기준!$B23:$AT23,0)+COUNTIFS(_calc_라운드기준!$B23:$AT23,_calc_라운드기준!T23,$B$1:$AT$1,"&lt;"&amp;19))-(RANK(T23,$B23:$AT23,0)+COUNTIFS($B23:$AT23,T23,$B$1:$AT$1,"&lt;"&amp;19))</f>
        <v>-7</v>
      </c>
      <c r="BN23">
        <f>(RANK(_calc_라운드기준!U23,_calc_라운드기준!$B23:$AT23,0)+COUNTIFS(_calc_라운드기준!$B23:$AT23,_calc_라운드기준!U23,$B$1:$AT$1,"&lt;"&amp;20))-(RANK(U23,$B23:$AT23,0)+COUNTIFS($B23:$AT23,U23,$B$1:$AT$1,"&lt;"&amp;20))</f>
        <v>-8</v>
      </c>
      <c r="BO23">
        <f>(RANK(_calc_라운드기준!V23,_calc_라운드기준!$B23:$AT23,0)+COUNTIFS(_calc_라운드기준!$B23:$AT23,_calc_라운드기준!V23,$B$1:$AT$1,"&lt;"&amp;21))-(RANK(V23,$B23:$AT23,0)+COUNTIFS($B23:$AT23,V23,$B$1:$AT$1,"&lt;"&amp;21))</f>
        <v>29</v>
      </c>
      <c r="BP23">
        <f>(RANK(_calc_라운드기준!W23,_calc_라운드기준!$B23:$AT23,0)+COUNTIFS(_calc_라운드기준!$B23:$AT23,_calc_라운드기준!W23,$B$1:$AT$1,"&lt;"&amp;22))-(RANK(W23,$B23:$AT23,0)+COUNTIFS($B23:$AT23,W23,$B$1:$AT$1,"&lt;"&amp;22))</f>
        <v>22</v>
      </c>
      <c r="BQ23">
        <f>(RANK(_calc_라운드기준!X23,_calc_라운드기준!$B23:$AT23,0)+COUNTIFS(_calc_라운드기준!$B23:$AT23,_calc_라운드기준!X23,$B$1:$AT$1,"&lt;"&amp;23))-(RANK(X23,$B23:$AT23,0)+COUNTIFS($B23:$AT23,X23,$B$1:$AT$1,"&lt;"&amp;23))</f>
        <v>-9</v>
      </c>
      <c r="BR23">
        <f>(RANK(_calc_라운드기준!Y23,_calc_라운드기준!$B23:$AT23,0)+COUNTIFS(_calc_라운드기준!$B23:$AT23,_calc_라운드기준!Y23,$B$1:$AT$1,"&lt;"&amp;24))-(RANK(Y23,$B23:$AT23,0)+COUNTIFS($B23:$AT23,Y23,$B$1:$AT$1,"&lt;"&amp;24))</f>
        <v>-2</v>
      </c>
      <c r="BS23">
        <f>(RANK(_calc_라운드기준!Z23,_calc_라운드기준!$B23:$AT23,0)+COUNTIFS(_calc_라운드기준!$B23:$AT23,_calc_라운드기준!Z23,$B$1:$AT$1,"&lt;"&amp;25))-(RANK(Z23,$B23:$AT23,0)+COUNTIFS($B23:$AT23,Z23,$B$1:$AT$1,"&lt;"&amp;25))</f>
        <v>-14</v>
      </c>
      <c r="BT23">
        <f>(RANK(_calc_라운드기준!AA23,_calc_라운드기준!$B23:$AT23,0)+COUNTIFS(_calc_라운드기준!$B23:$AT23,_calc_라운드기준!AA23,$B$1:$AT$1,"&lt;"&amp;26))-(RANK(AA23,$B23:$AT23,0)+COUNTIFS($B23:$AT23,AA23,$B$1:$AT$1,"&lt;"&amp;26))</f>
        <v>6</v>
      </c>
      <c r="BU23">
        <f>(RANK(_calc_라운드기준!AB23,_calc_라운드기준!$B23:$AT23,0)+COUNTIFS(_calc_라운드기준!$B23:$AT23,_calc_라운드기준!AB23,$B$1:$AT$1,"&lt;"&amp;27))-(RANK(AB23,$B23:$AT23,0)+COUNTIFS($B23:$AT23,AB23,$B$1:$AT$1,"&lt;"&amp;27))</f>
        <v>-8</v>
      </c>
      <c r="BV23">
        <f>(RANK(_calc_라운드기준!AC23,_calc_라운드기준!$B23:$AT23,0)+COUNTIFS(_calc_라운드기준!$B23:$AT23,_calc_라운드기준!AC23,$B$1:$AT$1,"&lt;"&amp;28))-(RANK(AC23,$B23:$AT23,0)+COUNTIFS($B23:$AT23,AC23,$B$1:$AT$1,"&lt;"&amp;28))</f>
        <v>-15</v>
      </c>
      <c r="BW23">
        <f>(RANK(_calc_라운드기준!AD23,_calc_라운드기준!$B23:$AT23,0)+COUNTIFS(_calc_라운드기준!$B23:$AT23,_calc_라운드기준!AD23,$B$1:$AT$1,"&lt;"&amp;29))-(RANK(AD23,$B23:$AT23,0)+COUNTIFS($B23:$AT23,AD23,$B$1:$AT$1,"&lt;"&amp;29))</f>
        <v>3</v>
      </c>
      <c r="BX23">
        <f>(RANK(_calc_라운드기준!AE23,_calc_라운드기준!$B23:$AT23,0)+COUNTIFS(_calc_라운드기준!$B23:$AT23,_calc_라운드기준!AE23,$B$1:$AT$1,"&lt;"&amp;30))-(RANK(AE23,$B23:$AT23,0)+COUNTIFS($B23:$AT23,AE23,$B$1:$AT$1,"&lt;"&amp;30))</f>
        <v>-6</v>
      </c>
      <c r="BY23">
        <f>(RANK(_calc_라운드기준!AF23,_calc_라운드기준!$B23:$AT23,0)+COUNTIFS(_calc_라운드기준!$B23:$AT23,_calc_라운드기준!AF23,$B$1:$AT$1,"&lt;"&amp;31))-(RANK(AF23,$B23:$AT23,0)+COUNTIFS($B23:$AT23,AF23,$B$1:$AT$1,"&lt;"&amp;31))</f>
        <v>-10</v>
      </c>
      <c r="BZ23">
        <f>(RANK(_calc_라운드기준!AG23,_calc_라운드기준!$B23:$AT23,0)+COUNTIFS(_calc_라운드기준!$B23:$AT23,_calc_라운드기준!AG23,$B$1:$AT$1,"&lt;"&amp;32))-(RANK(AG23,$B23:$AT23,0)+COUNTIFS($B23:$AT23,AG23,$B$1:$AT$1,"&lt;"&amp;32))</f>
        <v>-6</v>
      </c>
      <c r="CA23">
        <f>(RANK(_calc_라운드기준!AH23,_calc_라운드기준!$B23:$AT23,0)+COUNTIFS(_calc_라운드기준!$B23:$AT23,_calc_라운드기준!AH23,$B$1:$AT$1,"&lt;"&amp;33))-(RANK(AH23,$B23:$AT23,0)+COUNTIFS($B23:$AT23,AH23,$B$1:$AT$1,"&lt;"&amp;33))</f>
        <v>19</v>
      </c>
      <c r="CB23">
        <f>(RANK(_calc_라운드기준!AI23,_calc_라운드기준!$B23:$AT23,0)+COUNTIFS(_calc_라운드기준!$B23:$AT23,_calc_라운드기준!AI23,$B$1:$AT$1,"&lt;"&amp;34))-(RANK(AI23,$B23:$AT23,0)+COUNTIFS($B23:$AT23,AI23,$B$1:$AT$1,"&lt;"&amp;34))</f>
        <v>16</v>
      </c>
      <c r="CC23">
        <f>(RANK(_calc_라운드기준!AJ23,_calc_라운드기준!$B23:$AT23,0)+COUNTIFS(_calc_라운드기준!$B23:$AT23,_calc_라운드기준!AJ23,$B$1:$AT$1,"&lt;"&amp;35))-(RANK(AJ23,$B23:$AT23,0)+COUNTIFS($B23:$AT23,AJ23,$B$1:$AT$1,"&lt;"&amp;35))</f>
        <v>13</v>
      </c>
      <c r="CD23">
        <f>(RANK(_calc_라운드기준!AK23,_calc_라운드기준!$B23:$AT23,0)+COUNTIFS(_calc_라운드기준!$B23:$AT23,_calc_라운드기준!AK23,$B$1:$AT$1,"&lt;"&amp;36))-(RANK(AK23,$B23:$AT23,0)+COUNTIFS($B23:$AT23,AK23,$B$1:$AT$1,"&lt;"&amp;36))</f>
        <v>-13</v>
      </c>
      <c r="CE23">
        <f>(RANK(_calc_라운드기준!AL23,_calc_라운드기준!$B23:$AT23,0)+COUNTIFS(_calc_라운드기준!$B23:$AT23,_calc_라운드기준!AL23,$B$1:$AT$1,"&lt;"&amp;37))-(RANK(AL23,$B23:$AT23,0)+COUNTIFS($B23:$AT23,AL23,$B$1:$AT$1,"&lt;"&amp;37))</f>
        <v>9</v>
      </c>
      <c r="CF23">
        <f>(RANK(_calc_라운드기준!AM23,_calc_라운드기준!$B23:$AT23,0)+COUNTIFS(_calc_라운드기준!$B23:$AT23,_calc_라운드기준!AM23,$B$1:$AT$1,"&lt;"&amp;38))-(RANK(AM23,$B23:$AT23,0)+COUNTIFS($B23:$AT23,AM23,$B$1:$AT$1,"&lt;"&amp;38))</f>
        <v>17</v>
      </c>
      <c r="CG23">
        <f>(RANK(_calc_라운드기준!AN23,_calc_라운드기준!$B23:$AT23,0)+COUNTIFS(_calc_라운드기준!$B23:$AT23,_calc_라운드기준!AN23,$B$1:$AT$1,"&lt;"&amp;39))-(RANK(AN23,$B23:$AT23,0)+COUNTIFS($B23:$AT23,AN23,$B$1:$AT$1,"&lt;"&amp;39))</f>
        <v>4</v>
      </c>
      <c r="CH23">
        <f>(RANK(_calc_라운드기준!AO23,_calc_라운드기준!$B23:$AT23,0)+COUNTIFS(_calc_라운드기준!$B23:$AT23,_calc_라운드기준!AO23,$B$1:$AT$1,"&lt;"&amp;40))-(RANK(AO23,$B23:$AT23,0)+COUNTIFS($B23:$AT23,AO23,$B$1:$AT$1,"&lt;"&amp;40))</f>
        <v>-16</v>
      </c>
      <c r="CI23">
        <f>(RANK(_calc_라운드기준!AP23,_calc_라운드기준!$B23:$AT23,0)+COUNTIFS(_calc_라운드기준!$B23:$AT23,_calc_라운드기준!AP23,$B$1:$AT$1,"&lt;"&amp;41))-(RANK(AP23,$B23:$AT23,0)+COUNTIFS($B23:$AT23,AP23,$B$1:$AT$1,"&lt;"&amp;41))</f>
        <v>-17</v>
      </c>
      <c r="CJ23">
        <f>(RANK(_calc_라운드기준!AQ23,_calc_라운드기준!$B23:$AT23,0)+COUNTIFS(_calc_라운드기준!$B23:$AT23,_calc_라운드기준!AQ23,$B$1:$AT$1,"&lt;"&amp;42))-(RANK(AQ23,$B23:$AT23,0)+COUNTIFS($B23:$AT23,AQ23,$B$1:$AT$1,"&lt;"&amp;42))</f>
        <v>10</v>
      </c>
      <c r="CK23">
        <f>(RANK(_calc_라운드기준!AR23,_calc_라운드기준!$B23:$AT23,0)+COUNTIFS(_calc_라운드기준!$B23:$AT23,_calc_라운드기준!AR23,$B$1:$AT$1,"&lt;"&amp;43))-(RANK(AR23,$B23:$AT23,0)+COUNTIFS($B23:$AT23,AR23,$B$1:$AT$1,"&lt;"&amp;43))</f>
        <v>-1</v>
      </c>
      <c r="CL23">
        <f>(RANK(_calc_라운드기준!AS23,_calc_라운드기준!$B23:$AT23,0)+COUNTIFS(_calc_라운드기준!$B23:$AT23,_calc_라운드기준!AS23,$B$1:$AT$1,"&lt;"&amp;44))-(RANK(AS23,$B23:$AT23,0)+COUNTIFS($B23:$AT23,AS23,$B$1:$AT$1,"&lt;"&amp;44))</f>
        <v>14</v>
      </c>
      <c r="CM23">
        <f>(RANK(_calc_라운드기준!AT23,_calc_라운드기준!$B23:$AT23,0)+COUNTIFS(_calc_라운드기준!$B23:$AT23,_calc_라운드기준!AT23,$B$1:$AT$1,"&lt;"&amp;45))-(RANK(AT23,$B23:$AT23,0)+COUNTIFS($B23:$AT23,AT23,$B$1:$AT$1,"&lt;"&amp;45))</f>
        <v>24</v>
      </c>
      <c r="CN23">
        <f t="shared" si="0"/>
        <v>42</v>
      </c>
      <c r="CO23">
        <f t="shared" si="1"/>
        <v>24</v>
      </c>
      <c r="CP23">
        <f t="shared" si="2"/>
        <v>21</v>
      </c>
      <c r="CQ23">
        <f t="shared" si="3"/>
        <v>43</v>
      </c>
      <c r="CR23">
        <f t="shared" si="4"/>
        <v>44</v>
      </c>
      <c r="CS23">
        <f t="shared" si="5"/>
        <v>18</v>
      </c>
      <c r="CT23">
        <f t="shared" si="6"/>
        <v>9</v>
      </c>
      <c r="CU23">
        <f t="shared" si="7"/>
        <v>45</v>
      </c>
      <c r="CV23">
        <f t="shared" si="8"/>
        <v>33</v>
      </c>
      <c r="CW23">
        <f t="shared" si="9"/>
        <v>38</v>
      </c>
      <c r="CX23">
        <f t="shared" si="10"/>
        <v>25</v>
      </c>
      <c r="CY23">
        <f t="shared" si="11"/>
        <v>1</v>
      </c>
      <c r="CZ23">
        <f t="shared" si="12"/>
        <v>6</v>
      </c>
      <c r="DA23">
        <f t="shared" si="13"/>
        <v>7</v>
      </c>
      <c r="DB23">
        <f t="shared" si="14"/>
        <v>34</v>
      </c>
      <c r="DC23">
        <f t="shared" si="15"/>
        <v>20</v>
      </c>
      <c r="DD23">
        <f t="shared" si="16"/>
        <v>40</v>
      </c>
      <c r="DE23">
        <f t="shared" si="17"/>
        <v>3</v>
      </c>
      <c r="DF23">
        <f t="shared" si="18"/>
        <v>28</v>
      </c>
      <c r="DG23">
        <f t="shared" si="19"/>
        <v>29</v>
      </c>
      <c r="DH23">
        <f t="shared" si="20"/>
        <v>2</v>
      </c>
      <c r="DI23">
        <f t="shared" si="21"/>
        <v>5</v>
      </c>
      <c r="DJ23">
        <f t="shared" si="22"/>
        <v>31</v>
      </c>
      <c r="DK23">
        <f t="shared" si="23"/>
        <v>23</v>
      </c>
      <c r="DL23">
        <f t="shared" si="24"/>
        <v>36</v>
      </c>
      <c r="DM23">
        <f t="shared" si="25"/>
        <v>16</v>
      </c>
      <c r="DN23">
        <f t="shared" si="26"/>
        <v>30</v>
      </c>
      <c r="DO23">
        <f t="shared" si="27"/>
        <v>37</v>
      </c>
      <c r="DP23">
        <f t="shared" si="28"/>
        <v>19</v>
      </c>
      <c r="DQ23">
        <f t="shared" si="29"/>
        <v>26</v>
      </c>
      <c r="DR23">
        <f t="shared" si="30"/>
        <v>32</v>
      </c>
      <c r="DS23">
        <f t="shared" si="31"/>
        <v>27</v>
      </c>
      <c r="DT23">
        <f t="shared" si="32"/>
        <v>8</v>
      </c>
      <c r="DU23">
        <f t="shared" si="33"/>
        <v>11</v>
      </c>
      <c r="DV23">
        <f t="shared" si="34"/>
        <v>13</v>
      </c>
      <c r="DW23">
        <f t="shared" si="35"/>
        <v>35</v>
      </c>
      <c r="DX23">
        <f t="shared" si="36"/>
        <v>15</v>
      </c>
      <c r="DY23">
        <f t="shared" si="37"/>
        <v>10</v>
      </c>
      <c r="DZ23">
        <f t="shared" si="38"/>
        <v>17</v>
      </c>
      <c r="EA23">
        <f t="shared" si="39"/>
        <v>39</v>
      </c>
      <c r="EB23">
        <f t="shared" si="40"/>
        <v>41</v>
      </c>
      <c r="EC23">
        <f t="shared" si="41"/>
        <v>14</v>
      </c>
      <c r="ED23">
        <f t="shared" si="42"/>
        <v>22</v>
      </c>
      <c r="EE23">
        <f t="shared" si="43"/>
        <v>12</v>
      </c>
      <c r="EF23">
        <f t="shared" si="44"/>
        <v>4</v>
      </c>
    </row>
    <row r="24" spans="1:136" ht="16.5" customHeight="1">
      <c r="A24">
        <f>_calc_라운드기준!A24</f>
        <v>1222</v>
      </c>
      <c r="B24">
        <f>INDEX(_calc_누적빈도!B:B,$A24)-INDEX(_calc_누적빈도!B:B,$A24-기준350회_후보!$B$1)</f>
        <v>46</v>
      </c>
      <c r="C24">
        <f>INDEX(_calc_누적빈도!C:C,$A24)-INDEX(_calc_누적빈도!C:C,$A24-기준350회_후보!$B$1)</f>
        <v>40</v>
      </c>
      <c r="D24">
        <f>INDEX(_calc_누적빈도!D:D,$A24)-INDEX(_calc_누적빈도!D:D,$A24-기준350회_후보!$B$1)</f>
        <v>58</v>
      </c>
      <c r="E24">
        <f>INDEX(_calc_누적빈도!E:E,$A24)-INDEX(_calc_누적빈도!E:E,$A24-기준350회_후보!$B$1)</f>
        <v>43</v>
      </c>
      <c r="F24">
        <f>INDEX(_calc_누적빈도!F:F,$A24)-INDEX(_calc_누적빈도!F:F,$A24-기준350회_후보!$B$1)</f>
        <v>34</v>
      </c>
      <c r="G24">
        <f>INDEX(_calc_누적빈도!G:G,$A24)-INDEX(_calc_누적빈도!G:G,$A24-기준350회_후보!$B$1)</f>
        <v>54</v>
      </c>
      <c r="H24">
        <f>INDEX(_calc_누적빈도!H:H,$A24)-INDEX(_calc_누적빈도!H:H,$A24-기준350회_후보!$B$1)</f>
        <v>53</v>
      </c>
      <c r="I24">
        <f>INDEX(_calc_누적빈도!I:I,$A24)-INDEX(_calc_누적빈도!I:I,$A24-기준350회_후보!$B$1)</f>
        <v>36</v>
      </c>
      <c r="J24">
        <f>INDEX(_calc_누적빈도!J:J,$A24)-INDEX(_calc_누적빈도!J:J,$A24-기준350회_후보!$B$1)</f>
        <v>43</v>
      </c>
      <c r="K24">
        <f>INDEX(_calc_누적빈도!K:K,$A24)-INDEX(_calc_누적빈도!K:K,$A24-기준350회_후보!$B$1)</f>
        <v>37</v>
      </c>
      <c r="L24">
        <f>INDEX(_calc_누적빈도!L:L,$A24)-INDEX(_calc_누적빈도!L:L,$A24-기준350회_후보!$B$1)</f>
        <v>43</v>
      </c>
      <c r="M24">
        <f>INDEX(_calc_누적빈도!M:M,$A24)-INDEX(_calc_누적빈도!M:M,$A24-기준350회_후보!$B$1)</f>
        <v>52</v>
      </c>
      <c r="N24">
        <f>INDEX(_calc_누적빈도!N:N,$A24)-INDEX(_calc_누적빈도!N:N,$A24-기준350회_후보!$B$1)</f>
        <v>53</v>
      </c>
      <c r="O24">
        <f>INDEX(_calc_누적빈도!O:O,$A24)-INDEX(_calc_누적빈도!O:O,$A24-기준350회_후보!$B$1)</f>
        <v>47</v>
      </c>
      <c r="P24">
        <f>INDEX(_calc_누적빈도!P:P,$A24)-INDEX(_calc_누적빈도!P:P,$A24-기준350회_후보!$B$1)</f>
        <v>49</v>
      </c>
      <c r="Q24">
        <f>INDEX(_calc_누적빈도!Q:Q,$A24)-INDEX(_calc_누적빈도!Q:Q,$A24-기준350회_후보!$B$1)</f>
        <v>55</v>
      </c>
      <c r="R24">
        <f>INDEX(_calc_누적빈도!R:R,$A24)-INDEX(_calc_누적빈도!R:R,$A24-기준350회_후보!$B$1)</f>
        <v>43</v>
      </c>
      <c r="S24">
        <f>INDEX(_calc_누적빈도!S:S,$A24)-INDEX(_calc_누적빈도!S:S,$A24-기준350회_후보!$B$1)</f>
        <v>51</v>
      </c>
      <c r="T24">
        <f>INDEX(_calc_누적빈도!T:T,$A24)-INDEX(_calc_누적빈도!T:T,$A24-기준350회_후보!$B$1)</f>
        <v>47</v>
      </c>
      <c r="U24">
        <f>INDEX(_calc_누적빈도!U:U,$A24)-INDEX(_calc_누적빈도!U:U,$A24-기준350회_후보!$B$1)</f>
        <v>43</v>
      </c>
      <c r="V24">
        <f>INDEX(_calc_누적빈도!V:V,$A24)-INDEX(_calc_누적빈도!V:V,$A24-기준350회_후보!$B$1)</f>
        <v>50</v>
      </c>
      <c r="W24">
        <f>INDEX(_calc_누적빈도!W:W,$A24)-INDEX(_calc_누적빈도!W:W,$A24-기준350회_후보!$B$1)</f>
        <v>47</v>
      </c>
      <c r="X24">
        <f>INDEX(_calc_누적빈도!X:X,$A24)-INDEX(_calc_누적빈도!X:X,$A24-기준350회_후보!$B$1)</f>
        <v>48</v>
      </c>
      <c r="Y24">
        <f>INDEX(_calc_누적빈도!Y:Y,$A24)-INDEX(_calc_누적빈도!Y:Y,$A24-기준350회_후보!$B$1)</f>
        <v>48</v>
      </c>
      <c r="Z24">
        <f>INDEX(_calc_누적빈도!Z:Z,$A24)-INDEX(_calc_누적빈도!Z:Z,$A24-기준350회_후보!$B$1)</f>
        <v>36</v>
      </c>
      <c r="AA24">
        <f>INDEX(_calc_누적빈도!AA:AA,$A24)-INDEX(_calc_누적빈도!AA:AA,$A24-기준350회_후보!$B$1)</f>
        <v>47</v>
      </c>
      <c r="AB24">
        <f>INDEX(_calc_누적빈도!AB:AB,$A24)-INDEX(_calc_누적빈도!AB:AB,$A24-기준350회_후보!$B$1)</f>
        <v>52</v>
      </c>
      <c r="AC24">
        <f>INDEX(_calc_누적빈도!AC:AC,$A24)-INDEX(_calc_누적빈도!AC:AC,$A24-기준350회_후보!$B$1)</f>
        <v>48</v>
      </c>
      <c r="AD24">
        <f>INDEX(_calc_누적빈도!AD:AD,$A24)-INDEX(_calc_누적빈도!AD:AD,$A24-기준350회_후보!$B$1)</f>
        <v>46</v>
      </c>
      <c r="AE24">
        <f>INDEX(_calc_누적빈도!AE:AE,$A24)-INDEX(_calc_누적빈도!AE:AE,$A24-기준350회_후보!$B$1)</f>
        <v>50</v>
      </c>
      <c r="AF24">
        <f>INDEX(_calc_누적빈도!AF:AF,$A24)-INDEX(_calc_누적빈도!AF:AF,$A24-기준350회_후보!$B$1)</f>
        <v>48</v>
      </c>
      <c r="AG24">
        <f>INDEX(_calc_누적빈도!AG:AG,$A24)-INDEX(_calc_누적빈도!AG:AG,$A24-기준350회_후보!$B$1)</f>
        <v>42</v>
      </c>
      <c r="AH24">
        <f>INDEX(_calc_누적빈도!AH:AH,$A24)-INDEX(_calc_누적빈도!AH:AH,$A24-기준350회_후보!$B$1)</f>
        <v>51</v>
      </c>
      <c r="AI24">
        <f>INDEX(_calc_누적빈도!AI:AI,$A24)-INDEX(_calc_누적빈도!AI:AI,$A24-기준350회_후보!$B$1)</f>
        <v>45</v>
      </c>
      <c r="AJ24">
        <f>INDEX(_calc_누적빈도!AJ:AJ,$A24)-INDEX(_calc_누적빈도!AJ:AJ,$A24-기준350회_후보!$B$1)</f>
        <v>54</v>
      </c>
      <c r="AK24">
        <f>INDEX(_calc_누적빈도!AK:AK,$A24)-INDEX(_calc_누적빈도!AK:AK,$A24-기준350회_후보!$B$1)</f>
        <v>47</v>
      </c>
      <c r="AL24">
        <f>INDEX(_calc_누적빈도!AL:AL,$A24)-INDEX(_calc_누적빈도!AL:AL,$A24-기준350회_후보!$B$1)</f>
        <v>52</v>
      </c>
      <c r="AM24">
        <f>INDEX(_calc_누적빈도!AM:AM,$A24)-INDEX(_calc_누적빈도!AM:AM,$A24-기준350회_후보!$B$1)</f>
        <v>55</v>
      </c>
      <c r="AN24">
        <f>INDEX(_calc_누적빈도!AN:AN,$A24)-INDEX(_calc_누적빈도!AN:AN,$A24-기준350회_후보!$B$1)</f>
        <v>45</v>
      </c>
      <c r="AO24">
        <f>INDEX(_calc_누적빈도!AO:AO,$A24)-INDEX(_calc_누적빈도!AO:AO,$A24-기준350회_후보!$B$1)</f>
        <v>43</v>
      </c>
      <c r="AP24">
        <f>INDEX(_calc_누적빈도!AP:AP,$A24)-INDEX(_calc_누적빈도!AP:AP,$A24-기준350회_후보!$B$1)</f>
        <v>41</v>
      </c>
      <c r="AQ24">
        <f>INDEX(_calc_누적빈도!AQ:AQ,$A24)-INDEX(_calc_누적빈도!AQ:AQ,$A24-기준350회_후보!$B$1)</f>
        <v>44</v>
      </c>
      <c r="AR24">
        <f>INDEX(_calc_누적빈도!AR:AR,$A24)-INDEX(_calc_누적빈도!AR:AR,$A24-기준350회_후보!$B$1)</f>
        <v>35</v>
      </c>
      <c r="AS24">
        <f>INDEX(_calc_누적빈도!AS:AS,$A24)-INDEX(_calc_누적빈도!AS:AS,$A24-기준350회_후보!$B$1)</f>
        <v>47</v>
      </c>
      <c r="AT24">
        <f>INDEX(_calc_누적빈도!AT:AT,$A24)-INDEX(_calc_누적빈도!AT:AT,$A24-기준350회_후보!$B$1)</f>
        <v>52</v>
      </c>
      <c r="AU24">
        <f>(RANK(_calc_라운드기준!B24,_calc_라운드기준!$B24:$AT24,0)+COUNTIFS(_calc_라운드기준!$B24:$AT24,_calc_라운드기준!B24,$B$1:$AT$1,"&lt;"&amp;1))-(RANK(B24,$B24:$AT24,0)+COUNTIFS($B24:$AT24,B24,$B$1:$AT$1,"&lt;"&amp;1))</f>
        <v>-21</v>
      </c>
      <c r="AV24">
        <f>(RANK(_calc_라운드기준!C24,_calc_라운드기준!$B24:$AT24,0)+COUNTIFS(_calc_라운드기준!$B24:$AT24,_calc_라운드기준!C24,$B$1:$AT$1,"&lt;"&amp;2))-(RANK(C24,$B24:$AT24,0)+COUNTIFS($B24:$AT24,C24,$B$1:$AT$1,"&lt;"&amp;2))</f>
        <v>-5</v>
      </c>
      <c r="AW24">
        <f>(RANK(_calc_라운드기준!D24,_calc_라운드기준!$B24:$AT24,0)+COUNTIFS(_calc_라운드기준!$B24:$AT24,_calc_라운드기준!D24,$B$1:$AT$1,"&lt;"&amp;3))-(RANK(D24,$B24:$AT24,0)+COUNTIFS($B24:$AT24,D24,$B$1:$AT$1,"&lt;"&amp;3))</f>
        <v>1</v>
      </c>
      <c r="AX24">
        <f>(RANK(_calc_라운드기준!E24,_calc_라운드기준!$B24:$AT24,0)+COUNTIFS(_calc_라운드기준!$B24:$AT24,_calc_라운드기준!E24,$B$1:$AT$1,"&lt;"&amp;4))-(RANK(E24,$B24:$AT24,0)+COUNTIFS($B24:$AT24,E24,$B$1:$AT$1,"&lt;"&amp;4))</f>
        <v>-10</v>
      </c>
      <c r="AY24">
        <f>(RANK(_calc_라운드기준!F24,_calc_라운드기준!$B24:$AT24,0)+COUNTIFS(_calc_라운드기준!$B24:$AT24,_calc_라운드기준!F24,$B$1:$AT$1,"&lt;"&amp;5))-(RANK(F24,$B24:$AT24,0)+COUNTIFS($B24:$AT24,F24,$B$1:$AT$1,"&lt;"&amp;5))</f>
        <v>-30</v>
      </c>
      <c r="AZ24">
        <f>(RANK(_calc_라운드기준!G24,_calc_라운드기준!$B24:$AT24,0)+COUNTIFS(_calc_라운드기준!$B24:$AT24,_calc_라운드기준!G24,$B$1:$AT$1,"&lt;"&amp;6))-(RANK(G24,$B24:$AT24,0)+COUNTIFS($B24:$AT24,G24,$B$1:$AT$1,"&lt;"&amp;6))</f>
        <v>3</v>
      </c>
      <c r="BA24">
        <f>(RANK(_calc_라운드기준!H24,_calc_라운드기준!$B24:$AT24,0)+COUNTIFS(_calc_라운드기준!$B24:$AT24,_calc_라운드기준!H24,$B$1:$AT$1,"&lt;"&amp;7))-(RANK(H24,$B24:$AT24,0)+COUNTIFS($B24:$AT24,H24,$B$1:$AT$1,"&lt;"&amp;7))</f>
        <v>10</v>
      </c>
      <c r="BB24">
        <f>(RANK(_calc_라운드기준!I24,_calc_라운드기준!$B24:$AT24,0)+COUNTIFS(_calc_라운드기준!$B24:$AT24,_calc_라운드기준!I24,$B$1:$AT$1,"&lt;"&amp;8))-(RANK(I24,$B24:$AT24,0)+COUNTIFS($B24:$AT24,I24,$B$1:$AT$1,"&lt;"&amp;8))</f>
        <v>-34</v>
      </c>
      <c r="BC24">
        <f>(RANK(_calc_라운드기준!J24,_calc_라운드기준!$B24:$AT24,0)+COUNTIFS(_calc_라운드기준!$B24:$AT24,_calc_라운드기준!J24,$B$1:$AT$1,"&lt;"&amp;9))-(RANK(J24,$B24:$AT24,0)+COUNTIFS($B24:$AT24,J24,$B$1:$AT$1,"&lt;"&amp;9))</f>
        <v>-16</v>
      </c>
      <c r="BD24">
        <f>(RANK(_calc_라운드기준!K24,_calc_라운드기준!$B24:$AT24,0)+COUNTIFS(_calc_라운드기준!$B24:$AT24,_calc_라운드기준!K24,$B$1:$AT$1,"&lt;"&amp;10))-(RANK(K24,$B24:$AT24,0)+COUNTIFS($B24:$AT24,K24,$B$1:$AT$1,"&lt;"&amp;10))</f>
        <v>-18</v>
      </c>
      <c r="BE24">
        <f>(RANK(_calc_라운드기준!L24,_calc_라운드기준!$B24:$AT24,0)+COUNTIFS(_calc_라운드기준!$B24:$AT24,_calc_라운드기준!L24,$B$1:$AT$1,"&lt;"&amp;11))-(RANK(L24,$B24:$AT24,0)+COUNTIFS($B24:$AT24,L24,$B$1:$AT$1,"&lt;"&amp;11))</f>
        <v>2</v>
      </c>
      <c r="BF24">
        <f>(RANK(_calc_라운드기준!M24,_calc_라운드기준!$B24:$AT24,0)+COUNTIFS(_calc_라운드기준!$B24:$AT24,_calc_라운드기준!M24,$B$1:$AT$1,"&lt;"&amp;12))-(RANK(M24,$B24:$AT24,0)+COUNTIFS($B24:$AT24,M24,$B$1:$AT$1,"&lt;"&amp;12))</f>
        <v>29</v>
      </c>
      <c r="BG24">
        <f>(RANK(_calc_라운드기준!N24,_calc_라운드기준!$B24:$AT24,0)+COUNTIFS(_calc_라운드기준!$B24:$AT24,_calc_라운드기준!N24,$B$1:$AT$1,"&lt;"&amp;13))-(RANK(N24,$B24:$AT24,0)+COUNTIFS($B24:$AT24,N24,$B$1:$AT$1,"&lt;"&amp;13))</f>
        <v>17</v>
      </c>
      <c r="BH24">
        <f>(RANK(_calc_라운드기준!O24,_calc_라운드기준!$B24:$AT24,0)+COUNTIFS(_calc_라운드기준!$B24:$AT24,_calc_라운드기준!O24,$B$1:$AT$1,"&lt;"&amp;14))-(RANK(O24,$B24:$AT24,0)+COUNTIFS($B24:$AT24,O24,$B$1:$AT$1,"&lt;"&amp;14))</f>
        <v>20</v>
      </c>
      <c r="BI24">
        <f>(RANK(_calc_라운드기준!P24,_calc_라운드기준!$B24:$AT24,0)+COUNTIFS(_calc_라운드기준!$B24:$AT24,_calc_라운드기준!P24,$B$1:$AT$1,"&lt;"&amp;15))-(RANK(P24,$B24:$AT24,0)+COUNTIFS($B24:$AT24,P24,$B$1:$AT$1,"&lt;"&amp;15))</f>
        <v>-13</v>
      </c>
      <c r="BJ24">
        <f>(RANK(_calc_라운드기준!Q24,_calc_라운드기준!$B24:$AT24,0)+COUNTIFS(_calc_라운드기준!$B24:$AT24,_calc_라운드기준!Q24,$B$1:$AT$1,"&lt;"&amp;16))-(RANK(Q24,$B24:$AT24,0)+COUNTIFS($B24:$AT24,Q24,$B$1:$AT$1,"&lt;"&amp;16))</f>
        <v>2</v>
      </c>
      <c r="BK24">
        <f>(RANK(_calc_라운드기준!R24,_calc_라운드기준!$B24:$AT24,0)+COUNTIFS(_calc_라운드기준!$B24:$AT24,_calc_라운드기준!R24,$B$1:$AT$1,"&lt;"&amp;17))-(RANK(R24,$B24:$AT24,0)+COUNTIFS($B24:$AT24,R24,$B$1:$AT$1,"&lt;"&amp;17))</f>
        <v>-10</v>
      </c>
      <c r="BL24">
        <f>(RANK(_calc_라운드기준!S24,_calc_라운드기준!$B24:$AT24,0)+COUNTIFS(_calc_라운드기준!$B24:$AT24,_calc_라운드기준!S24,$B$1:$AT$1,"&lt;"&amp;18))-(RANK(S24,$B24:$AT24,0)+COUNTIFS($B24:$AT24,S24,$B$1:$AT$1,"&lt;"&amp;18))</f>
        <v>26</v>
      </c>
      <c r="BM24">
        <f>(RANK(_calc_라운드기준!T24,_calc_라운드기준!$B24:$AT24,0)+COUNTIFS(_calc_라운드기준!$B24:$AT24,_calc_라운드기준!T24,$B$1:$AT$1,"&lt;"&amp;19))-(RANK(T24,$B24:$AT24,0)+COUNTIFS($B24:$AT24,T24,$B$1:$AT$1,"&lt;"&amp;19))</f>
        <v>-4</v>
      </c>
      <c r="BN24">
        <f>(RANK(_calc_라운드기준!U24,_calc_라운드기준!$B24:$AT24,0)+COUNTIFS(_calc_라운드기준!$B24:$AT24,_calc_라운드기준!U24,$B$1:$AT$1,"&lt;"&amp;20))-(RANK(U24,$B24:$AT24,0)+COUNTIFS($B24:$AT24,U24,$B$1:$AT$1,"&lt;"&amp;20))</f>
        <v>-10</v>
      </c>
      <c r="BO24">
        <f>(RANK(_calc_라운드기준!V24,_calc_라운드기준!$B24:$AT24,0)+COUNTIFS(_calc_라운드기준!$B24:$AT24,_calc_라운드기준!V24,$B$1:$AT$1,"&lt;"&amp;21))-(RANK(V24,$B24:$AT24,0)+COUNTIFS($B24:$AT24,V24,$B$1:$AT$1,"&lt;"&amp;21))</f>
        <v>28</v>
      </c>
      <c r="BP24">
        <f>(RANK(_calc_라운드기준!W24,_calc_라운드기준!$B24:$AT24,0)+COUNTIFS(_calc_라운드기준!$B24:$AT24,_calc_라운드기준!W24,$B$1:$AT$1,"&lt;"&amp;22))-(RANK(W24,$B24:$AT24,0)+COUNTIFS($B24:$AT24,W24,$B$1:$AT$1,"&lt;"&amp;22))</f>
        <v>20</v>
      </c>
      <c r="BQ24">
        <f>(RANK(_calc_라운드기준!X24,_calc_라운드기준!$B24:$AT24,0)+COUNTIFS(_calc_라운드기준!$B24:$AT24,_calc_라운드기준!X24,$B$1:$AT$1,"&lt;"&amp;23))-(RANK(X24,$B24:$AT24,0)+COUNTIFS($B24:$AT24,X24,$B$1:$AT$1,"&lt;"&amp;23))</f>
        <v>-8</v>
      </c>
      <c r="BR24">
        <f>(RANK(_calc_라운드기준!Y24,_calc_라운드기준!$B24:$AT24,0)+COUNTIFS(_calc_라운드기준!$B24:$AT24,_calc_라운드기준!Y24,$B$1:$AT$1,"&lt;"&amp;24))-(RANK(Y24,$B24:$AT24,0)+COUNTIFS($B24:$AT24,Y24,$B$1:$AT$1,"&lt;"&amp;24))</f>
        <v>-8</v>
      </c>
      <c r="BS24">
        <f>(RANK(_calc_라운드기준!Z24,_calc_라운드기준!$B24:$AT24,0)+COUNTIFS(_calc_라운드기준!$B24:$AT24,_calc_라운드기준!Z24,$B$1:$AT$1,"&lt;"&amp;25))-(RANK(Z24,$B24:$AT24,0)+COUNTIFS($B24:$AT24,Z24,$B$1:$AT$1,"&lt;"&amp;25))</f>
        <v>-16</v>
      </c>
      <c r="BT24">
        <f>(RANK(_calc_라운드기준!AA24,_calc_라운드기준!$B24:$AT24,0)+COUNTIFS(_calc_라운드기준!$B24:$AT24,_calc_라운드기준!AA24,$B$1:$AT$1,"&lt;"&amp;26))-(RANK(AA24,$B24:$AT24,0)+COUNTIFS($B24:$AT24,AA24,$B$1:$AT$1,"&lt;"&amp;26))</f>
        <v>4</v>
      </c>
      <c r="BU24">
        <f>(RANK(_calc_라운드기준!AB24,_calc_라운드기준!$B24:$AT24,0)+COUNTIFS(_calc_라운드기준!$B24:$AT24,_calc_라운드기준!AB24,$B$1:$AT$1,"&lt;"&amp;27))-(RANK(AB24,$B24:$AT24,0)+COUNTIFS($B24:$AT24,AB24,$B$1:$AT$1,"&lt;"&amp;27))</f>
        <v>-8</v>
      </c>
      <c r="BV24">
        <f>(RANK(_calc_라운드기준!AC24,_calc_라운드기준!$B24:$AT24,0)+COUNTIFS(_calc_라운드기준!$B24:$AT24,_calc_라운드기준!AC24,$B$1:$AT$1,"&lt;"&amp;28))-(RANK(AC24,$B24:$AT24,0)+COUNTIFS($B24:$AT24,AC24,$B$1:$AT$1,"&lt;"&amp;28))</f>
        <v>-14</v>
      </c>
      <c r="BW24">
        <f>(RANK(_calc_라운드기준!AD24,_calc_라운드기준!$B24:$AT24,0)+COUNTIFS(_calc_라운드기준!$B24:$AT24,_calc_라운드기준!AD24,$B$1:$AT$1,"&lt;"&amp;29))-(RANK(AD24,$B24:$AT24,0)+COUNTIFS($B24:$AT24,AD24,$B$1:$AT$1,"&lt;"&amp;29))</f>
        <v>1</v>
      </c>
      <c r="BX24">
        <f>(RANK(_calc_라운드기준!AE24,_calc_라운드기준!$B24:$AT24,0)+COUNTIFS(_calc_라운드기준!$B24:$AT24,_calc_라운드기준!AE24,$B$1:$AT$1,"&lt;"&amp;30))-(RANK(AE24,$B24:$AT24,0)+COUNTIFS($B24:$AT24,AE24,$B$1:$AT$1,"&lt;"&amp;30))</f>
        <v>-4</v>
      </c>
      <c r="BY24">
        <f>(RANK(_calc_라운드기준!AF24,_calc_라운드기준!$B24:$AT24,0)+COUNTIFS(_calc_라운드기준!$B24:$AT24,_calc_라운드기준!AF24,$B$1:$AT$1,"&lt;"&amp;31))-(RANK(AF24,$B24:$AT24,0)+COUNTIFS($B24:$AT24,AF24,$B$1:$AT$1,"&lt;"&amp;31))</f>
        <v>-8</v>
      </c>
      <c r="BZ24">
        <f>(RANK(_calc_라운드기준!AG24,_calc_라운드기준!$B24:$AT24,0)+COUNTIFS(_calc_라운드기준!$B24:$AT24,_calc_라운드기준!AG24,$B$1:$AT$1,"&lt;"&amp;32))-(RANK(AG24,$B24:$AT24,0)+COUNTIFS($B24:$AT24,AG24,$B$1:$AT$1,"&lt;"&amp;32))</f>
        <v>1</v>
      </c>
      <c r="CA24">
        <f>(RANK(_calc_라운드기준!AH24,_calc_라운드기준!$B24:$AT24,0)+COUNTIFS(_calc_라운드기준!$B24:$AT24,_calc_라운드기준!AH24,$B$1:$AT$1,"&lt;"&amp;33))-(RANK(AH24,$B24:$AT24,0)+COUNTIFS($B24:$AT24,AH24,$B$1:$AT$1,"&lt;"&amp;33))</f>
        <v>17</v>
      </c>
      <c r="CB24">
        <f>(RANK(_calc_라운드기준!AI24,_calc_라운드기준!$B24:$AT24,0)+COUNTIFS(_calc_라운드기준!$B24:$AT24,_calc_라운드기준!AI24,$B$1:$AT$1,"&lt;"&amp;34))-(RANK(AI24,$B24:$AT24,0)+COUNTIFS($B24:$AT24,AI24,$B$1:$AT$1,"&lt;"&amp;34))</f>
        <v>16</v>
      </c>
      <c r="CC24">
        <f>(RANK(_calc_라운드기준!AJ24,_calc_라운드기준!$B24:$AT24,0)+COUNTIFS(_calc_라운드기준!$B24:$AT24,_calc_라운드기준!AJ24,$B$1:$AT$1,"&lt;"&amp;35))-(RANK(AJ24,$B24:$AT24,0)+COUNTIFS($B24:$AT24,AJ24,$B$1:$AT$1,"&lt;"&amp;35))</f>
        <v>14</v>
      </c>
      <c r="CD24">
        <f>(RANK(_calc_라운드기준!AK24,_calc_라운드기준!$B24:$AT24,0)+COUNTIFS(_calc_라운드기준!$B24:$AT24,_calc_라운드기준!AK24,$B$1:$AT$1,"&lt;"&amp;36))-(RANK(AK24,$B24:$AT24,0)+COUNTIFS($B24:$AT24,AK24,$B$1:$AT$1,"&lt;"&amp;36))</f>
        <v>-12</v>
      </c>
      <c r="CE24">
        <f>(RANK(_calc_라운드기준!AL24,_calc_라운드기준!$B24:$AT24,0)+COUNTIFS(_calc_라운드기준!$B24:$AT24,_calc_라운드기준!AL24,$B$1:$AT$1,"&lt;"&amp;37))-(RANK(AL24,$B24:$AT24,0)+COUNTIFS($B24:$AT24,AL24,$B$1:$AT$1,"&lt;"&amp;37))</f>
        <v>10</v>
      </c>
      <c r="CF24">
        <f>(RANK(_calc_라운드기준!AM24,_calc_라운드기준!$B24:$AT24,0)+COUNTIFS(_calc_라운드기준!$B24:$AT24,_calc_라운드기준!AM24,$B$1:$AT$1,"&lt;"&amp;38))-(RANK(AM24,$B24:$AT24,0)+COUNTIFS($B24:$AT24,AM24,$B$1:$AT$1,"&lt;"&amp;38))</f>
        <v>18</v>
      </c>
      <c r="CG24">
        <f>(RANK(_calc_라운드기준!AN24,_calc_라운드기준!$B24:$AT24,0)+COUNTIFS(_calc_라운드기준!$B24:$AT24,_calc_라운드기준!AN24,$B$1:$AT$1,"&lt;"&amp;39))-(RANK(AN24,$B24:$AT24,0)+COUNTIFS($B24:$AT24,AN24,$B$1:$AT$1,"&lt;"&amp;39))</f>
        <v>1</v>
      </c>
      <c r="CH24">
        <f>(RANK(_calc_라운드기준!AO24,_calc_라운드기준!$B24:$AT24,0)+COUNTIFS(_calc_라운드기준!$B24:$AT24,_calc_라운드기준!AO24,$B$1:$AT$1,"&lt;"&amp;40))-(RANK(AO24,$B24:$AT24,0)+COUNTIFS($B24:$AT24,AO24,$B$1:$AT$1,"&lt;"&amp;40))</f>
        <v>-23</v>
      </c>
      <c r="CI24">
        <f>(RANK(_calc_라운드기준!AP24,_calc_라운드기준!$B24:$AT24,0)+COUNTIFS(_calc_라운드기준!$B24:$AT24,_calc_라운드기준!AP24,$B$1:$AT$1,"&lt;"&amp;41))-(RANK(AP24,$B24:$AT24,0)+COUNTIFS($B24:$AT24,AP24,$B$1:$AT$1,"&lt;"&amp;41))</f>
        <v>-7</v>
      </c>
      <c r="CJ24">
        <f>(RANK(_calc_라운드기준!AQ24,_calc_라운드기준!$B24:$AT24,0)+COUNTIFS(_calc_라운드기준!$B24:$AT24,_calc_라운드기준!AQ24,$B$1:$AT$1,"&lt;"&amp;42))-(RANK(AQ24,$B24:$AT24,0)+COUNTIFS($B24:$AT24,AQ24,$B$1:$AT$1,"&lt;"&amp;42))</f>
        <v>9</v>
      </c>
      <c r="CK24">
        <f>(RANK(_calc_라운드기준!AR24,_calc_라운드기준!$B24:$AT24,0)+COUNTIFS(_calc_라운드기준!$B24:$AT24,_calc_라운드기준!AR24,$B$1:$AT$1,"&lt;"&amp;43))-(RANK(AR24,$B24:$AT24,0)+COUNTIFS($B24:$AT24,AR24,$B$1:$AT$1,"&lt;"&amp;43))</f>
        <v>0</v>
      </c>
      <c r="CL24">
        <f>(RANK(_calc_라운드기준!AS24,_calc_라운드기준!$B24:$AT24,0)+COUNTIFS(_calc_라운드기준!$B24:$AT24,_calc_라운드기준!AS24,$B$1:$AT$1,"&lt;"&amp;44))-(RANK(AS24,$B24:$AT24,0)+COUNTIFS($B24:$AT24,AS24,$B$1:$AT$1,"&lt;"&amp;44))</f>
        <v>7</v>
      </c>
      <c r="CM24">
        <f>(RANK(_calc_라운드기준!AT24,_calc_라운드기준!$B24:$AT24,0)+COUNTIFS(_calc_라운드기준!$B24:$AT24,_calc_라운드기준!AT24,$B$1:$AT$1,"&lt;"&amp;45))-(RANK(AT24,$B24:$AT24,0)+COUNTIFS($B24:$AT24,AT24,$B$1:$AT$1,"&lt;"&amp;45))</f>
        <v>23</v>
      </c>
      <c r="CN24">
        <f t="shared" si="0"/>
        <v>42</v>
      </c>
      <c r="CO24">
        <f t="shared" si="1"/>
        <v>27</v>
      </c>
      <c r="CP24">
        <f t="shared" si="2"/>
        <v>20</v>
      </c>
      <c r="CQ24">
        <f t="shared" si="3"/>
        <v>33</v>
      </c>
      <c r="CR24">
        <f t="shared" si="4"/>
        <v>44</v>
      </c>
      <c r="CS24">
        <f t="shared" si="5"/>
        <v>17</v>
      </c>
      <c r="CT24">
        <f t="shared" si="6"/>
        <v>12</v>
      </c>
      <c r="CU24">
        <f t="shared" si="7"/>
        <v>45</v>
      </c>
      <c r="CV24">
        <f t="shared" si="8"/>
        <v>39</v>
      </c>
      <c r="CW24">
        <f t="shared" si="9"/>
        <v>41</v>
      </c>
      <c r="CX24">
        <f t="shared" si="10"/>
        <v>18</v>
      </c>
      <c r="CY24">
        <f t="shared" si="11"/>
        <v>1</v>
      </c>
      <c r="CZ24">
        <f t="shared" si="12"/>
        <v>8</v>
      </c>
      <c r="DA24">
        <f t="shared" si="13"/>
        <v>5</v>
      </c>
      <c r="DB24">
        <f t="shared" si="14"/>
        <v>37</v>
      </c>
      <c r="DC24">
        <f t="shared" si="15"/>
        <v>19</v>
      </c>
      <c r="DD24">
        <f t="shared" si="16"/>
        <v>34</v>
      </c>
      <c r="DE24">
        <f t="shared" si="17"/>
        <v>3</v>
      </c>
      <c r="DF24">
        <f t="shared" si="18"/>
        <v>25</v>
      </c>
      <c r="DG24">
        <f t="shared" si="19"/>
        <v>35</v>
      </c>
      <c r="DH24">
        <f t="shared" si="20"/>
        <v>2</v>
      </c>
      <c r="DI24">
        <f t="shared" si="21"/>
        <v>6</v>
      </c>
      <c r="DJ24">
        <f t="shared" si="22"/>
        <v>29</v>
      </c>
      <c r="DK24">
        <f t="shared" si="23"/>
        <v>30</v>
      </c>
      <c r="DL24">
        <f t="shared" si="24"/>
        <v>40</v>
      </c>
      <c r="DM24">
        <f t="shared" si="25"/>
        <v>16</v>
      </c>
      <c r="DN24">
        <f t="shared" si="26"/>
        <v>31</v>
      </c>
      <c r="DO24">
        <f t="shared" si="27"/>
        <v>38</v>
      </c>
      <c r="DP24">
        <f t="shared" si="28"/>
        <v>21</v>
      </c>
      <c r="DQ24">
        <f t="shared" si="29"/>
        <v>26</v>
      </c>
      <c r="DR24">
        <f t="shared" si="30"/>
        <v>32</v>
      </c>
      <c r="DS24">
        <f t="shared" si="31"/>
        <v>22</v>
      </c>
      <c r="DT24">
        <f t="shared" si="32"/>
        <v>9</v>
      </c>
      <c r="DU24">
        <f t="shared" si="33"/>
        <v>10</v>
      </c>
      <c r="DV24">
        <f t="shared" si="34"/>
        <v>11</v>
      </c>
      <c r="DW24">
        <f t="shared" si="35"/>
        <v>36</v>
      </c>
      <c r="DX24">
        <f t="shared" si="36"/>
        <v>13</v>
      </c>
      <c r="DY24">
        <f t="shared" si="37"/>
        <v>7</v>
      </c>
      <c r="DZ24">
        <f t="shared" si="38"/>
        <v>23</v>
      </c>
      <c r="EA24">
        <f t="shared" si="39"/>
        <v>43</v>
      </c>
      <c r="EB24">
        <f t="shared" si="40"/>
        <v>28</v>
      </c>
      <c r="EC24">
        <f t="shared" si="41"/>
        <v>14</v>
      </c>
      <c r="ED24">
        <f t="shared" si="42"/>
        <v>24</v>
      </c>
      <c r="EE24">
        <f t="shared" si="43"/>
        <v>15</v>
      </c>
      <c r="EF24">
        <f t="shared" si="44"/>
        <v>4</v>
      </c>
    </row>
    <row r="25" spans="1:136" ht="16.5" customHeight="1">
      <c r="A25">
        <f>_calc_라운드기준!A25</f>
        <v>1221</v>
      </c>
      <c r="B25">
        <f>INDEX(_calc_누적빈도!B:B,$A25)-INDEX(_calc_누적빈도!B:B,$A25-기준350회_후보!$B$1)</f>
        <v>46</v>
      </c>
      <c r="C25">
        <f>INDEX(_calc_누적빈도!C:C,$A25)-INDEX(_calc_누적빈도!C:C,$A25-기준350회_후보!$B$1)</f>
        <v>41</v>
      </c>
      <c r="D25">
        <f>INDEX(_calc_누적빈도!D:D,$A25)-INDEX(_calc_누적빈도!D:D,$A25-기준350회_후보!$B$1)</f>
        <v>58</v>
      </c>
      <c r="E25">
        <f>INDEX(_calc_누적빈도!E:E,$A25)-INDEX(_calc_누적빈도!E:E,$A25-기준350회_후보!$B$1)</f>
        <v>43</v>
      </c>
      <c r="F25">
        <f>INDEX(_calc_누적빈도!F:F,$A25)-INDEX(_calc_누적빈도!F:F,$A25-기준350회_후보!$B$1)</f>
        <v>34</v>
      </c>
      <c r="G25">
        <f>INDEX(_calc_누적빈도!G:G,$A25)-INDEX(_calc_누적빈도!G:G,$A25-기준350회_후보!$B$1)</f>
        <v>54</v>
      </c>
      <c r="H25">
        <f>INDEX(_calc_누적빈도!H:H,$A25)-INDEX(_calc_누적빈도!H:H,$A25-기준350회_후보!$B$1)</f>
        <v>53</v>
      </c>
      <c r="I25">
        <f>INDEX(_calc_누적빈도!I:I,$A25)-INDEX(_calc_누적빈도!I:I,$A25-기준350회_후보!$B$1)</f>
        <v>36</v>
      </c>
      <c r="J25">
        <f>INDEX(_calc_누적빈도!J:J,$A25)-INDEX(_calc_누적빈도!J:J,$A25-기준350회_후보!$B$1)</f>
        <v>43</v>
      </c>
      <c r="K25">
        <f>INDEX(_calc_누적빈도!K:K,$A25)-INDEX(_calc_누적빈도!K:K,$A25-기준350회_후보!$B$1)</f>
        <v>37</v>
      </c>
      <c r="L25">
        <f>INDEX(_calc_누적빈도!L:L,$A25)-INDEX(_calc_누적빈도!L:L,$A25-기준350회_후보!$B$1)</f>
        <v>43</v>
      </c>
      <c r="M25">
        <f>INDEX(_calc_누적빈도!M:M,$A25)-INDEX(_calc_누적빈도!M:M,$A25-기준350회_후보!$B$1)</f>
        <v>53</v>
      </c>
      <c r="N25">
        <f>INDEX(_calc_누적빈도!N:N,$A25)-INDEX(_calc_누적빈도!N:N,$A25-기준350회_후보!$B$1)</f>
        <v>52</v>
      </c>
      <c r="O25">
        <f>INDEX(_calc_누적빈도!O:O,$A25)-INDEX(_calc_누적빈도!O:O,$A25-기준350회_후보!$B$1)</f>
        <v>47</v>
      </c>
      <c r="P25">
        <f>INDEX(_calc_누적빈도!P:P,$A25)-INDEX(_calc_누적빈도!P:P,$A25-기준350회_후보!$B$1)</f>
        <v>49</v>
      </c>
      <c r="Q25">
        <f>INDEX(_calc_누적빈도!Q:Q,$A25)-INDEX(_calc_누적빈도!Q:Q,$A25-기준350회_후보!$B$1)</f>
        <v>55</v>
      </c>
      <c r="R25">
        <f>INDEX(_calc_누적빈도!R:R,$A25)-INDEX(_calc_누적빈도!R:R,$A25-기준350회_후보!$B$1)</f>
        <v>43</v>
      </c>
      <c r="S25">
        <f>INDEX(_calc_누적빈도!S:S,$A25)-INDEX(_calc_누적빈도!S:S,$A25-기준350회_후보!$B$1)</f>
        <v>50</v>
      </c>
      <c r="T25">
        <f>INDEX(_calc_누적빈도!T:T,$A25)-INDEX(_calc_누적빈도!T:T,$A25-기준350회_후보!$B$1)</f>
        <v>47</v>
      </c>
      <c r="U25">
        <f>INDEX(_calc_누적빈도!U:U,$A25)-INDEX(_calc_누적빈도!U:U,$A25-기준350회_후보!$B$1)</f>
        <v>43</v>
      </c>
      <c r="V25">
        <f>INDEX(_calc_누적빈도!V:V,$A25)-INDEX(_calc_누적빈도!V:V,$A25-기준350회_후보!$B$1)</f>
        <v>50</v>
      </c>
      <c r="W25">
        <f>INDEX(_calc_누적빈도!W:W,$A25)-INDEX(_calc_누적빈도!W:W,$A25-기준350회_후보!$B$1)</f>
        <v>47</v>
      </c>
      <c r="X25">
        <f>INDEX(_calc_누적빈도!X:X,$A25)-INDEX(_calc_누적빈도!X:X,$A25-기준350회_후보!$B$1)</f>
        <v>48</v>
      </c>
      <c r="Y25">
        <f>INDEX(_calc_누적빈도!Y:Y,$A25)-INDEX(_calc_누적빈도!Y:Y,$A25-기준350회_후보!$B$1)</f>
        <v>48</v>
      </c>
      <c r="Z25">
        <f>INDEX(_calc_누적빈도!Z:Z,$A25)-INDEX(_calc_누적빈도!Z:Z,$A25-기준350회_후보!$B$1)</f>
        <v>36</v>
      </c>
      <c r="AA25">
        <f>INDEX(_calc_누적빈도!AA:AA,$A25)-INDEX(_calc_누적빈도!AA:AA,$A25-기준350회_후보!$B$1)</f>
        <v>48</v>
      </c>
      <c r="AB25">
        <f>INDEX(_calc_누적빈도!AB:AB,$A25)-INDEX(_calc_누적빈도!AB:AB,$A25-기준350회_후보!$B$1)</f>
        <v>52</v>
      </c>
      <c r="AC25">
        <f>INDEX(_calc_누적빈도!AC:AC,$A25)-INDEX(_calc_누적빈도!AC:AC,$A25-기준350회_후보!$B$1)</f>
        <v>47</v>
      </c>
      <c r="AD25">
        <f>INDEX(_calc_누적빈도!AD:AD,$A25)-INDEX(_calc_누적빈도!AD:AD,$A25-기준350회_후보!$B$1)</f>
        <v>46</v>
      </c>
      <c r="AE25">
        <f>INDEX(_calc_누적빈도!AE:AE,$A25)-INDEX(_calc_누적빈도!AE:AE,$A25-기준350회_후보!$B$1)</f>
        <v>50</v>
      </c>
      <c r="AF25">
        <f>INDEX(_calc_누적빈도!AF:AF,$A25)-INDEX(_calc_누적빈도!AF:AF,$A25-기준350회_후보!$B$1)</f>
        <v>48</v>
      </c>
      <c r="AG25">
        <f>INDEX(_calc_누적빈도!AG:AG,$A25)-INDEX(_calc_누적빈도!AG:AG,$A25-기준350회_후보!$B$1)</f>
        <v>42</v>
      </c>
      <c r="AH25">
        <f>INDEX(_calc_누적빈도!AH:AH,$A25)-INDEX(_calc_누적빈도!AH:AH,$A25-기준350회_후보!$B$1)</f>
        <v>51</v>
      </c>
      <c r="AI25">
        <f>INDEX(_calc_누적빈도!AI:AI,$A25)-INDEX(_calc_누적빈도!AI:AI,$A25-기준350회_후보!$B$1)</f>
        <v>46</v>
      </c>
      <c r="AJ25">
        <f>INDEX(_calc_누적빈도!AJ:AJ,$A25)-INDEX(_calc_누적빈도!AJ:AJ,$A25-기준350회_후보!$B$1)</f>
        <v>54</v>
      </c>
      <c r="AK25">
        <f>INDEX(_calc_누적빈도!AK:AK,$A25)-INDEX(_calc_누적빈도!AK:AK,$A25-기준350회_후보!$B$1)</f>
        <v>46</v>
      </c>
      <c r="AL25">
        <f>INDEX(_calc_누적빈도!AL:AL,$A25)-INDEX(_calc_누적빈도!AL:AL,$A25-기준350회_후보!$B$1)</f>
        <v>52</v>
      </c>
      <c r="AM25">
        <f>INDEX(_calc_누적빈도!AM:AM,$A25)-INDEX(_calc_누적빈도!AM:AM,$A25-기준350회_후보!$B$1)</f>
        <v>55</v>
      </c>
      <c r="AN25">
        <f>INDEX(_calc_누적빈도!AN:AN,$A25)-INDEX(_calc_누적빈도!AN:AN,$A25-기준350회_후보!$B$1)</f>
        <v>45</v>
      </c>
      <c r="AO25">
        <f>INDEX(_calc_누적빈도!AO:AO,$A25)-INDEX(_calc_누적빈도!AO:AO,$A25-기준350회_후보!$B$1)</f>
        <v>43</v>
      </c>
      <c r="AP25">
        <f>INDEX(_calc_누적빈도!AP:AP,$A25)-INDEX(_calc_누적빈도!AP:AP,$A25-기준350회_후보!$B$1)</f>
        <v>41</v>
      </c>
      <c r="AQ25">
        <f>INDEX(_calc_누적빈도!AQ:AQ,$A25)-INDEX(_calc_누적빈도!AQ:AQ,$A25-기준350회_후보!$B$1)</f>
        <v>44</v>
      </c>
      <c r="AR25">
        <f>INDEX(_calc_누적빈도!AR:AR,$A25)-INDEX(_calc_누적빈도!AR:AR,$A25-기준350회_후보!$B$1)</f>
        <v>35</v>
      </c>
      <c r="AS25">
        <f>INDEX(_calc_누적빈도!AS:AS,$A25)-INDEX(_calc_누적빈도!AS:AS,$A25-기준350회_후보!$B$1)</f>
        <v>47</v>
      </c>
      <c r="AT25">
        <f>INDEX(_calc_누적빈도!AT:AT,$A25)-INDEX(_calc_누적빈도!AT:AT,$A25-기준350회_후보!$B$1)</f>
        <v>52</v>
      </c>
      <c r="AU25">
        <f>(RANK(_calc_라운드기준!B25,_calc_라운드기준!$B25:$AT25,0)+COUNTIFS(_calc_라운드기준!$B25:$AT25,_calc_라운드기준!B25,$B$1:$AT$1,"&lt;"&amp;1))-(RANK(B25,$B25:$AT25,0)+COUNTIFS($B25:$AT25,B25,$B$1:$AT$1,"&lt;"&amp;1))</f>
        <v>-21</v>
      </c>
      <c r="AV25">
        <f>(RANK(_calc_라운드기준!C25,_calc_라운드기준!$B25:$AT25,0)+COUNTIFS(_calc_라운드기준!$B25:$AT25,_calc_라운드기준!C25,$B$1:$AT$1,"&lt;"&amp;2))-(RANK(C25,$B25:$AT25,0)+COUNTIFS($B25:$AT25,C25,$B$1:$AT$1,"&lt;"&amp;2))</f>
        <v>-3</v>
      </c>
      <c r="AW25">
        <f>(RANK(_calc_라운드기준!D25,_calc_라운드기준!$B25:$AT25,0)+COUNTIFS(_calc_라운드기준!$B25:$AT25,_calc_라운드기준!D25,$B$1:$AT$1,"&lt;"&amp;3))-(RANK(D25,$B25:$AT25,0)+COUNTIFS($B25:$AT25,D25,$B$1:$AT$1,"&lt;"&amp;3))</f>
        <v>1</v>
      </c>
      <c r="AX25">
        <f>(RANK(_calc_라운드기준!E25,_calc_라운드기준!$B25:$AT25,0)+COUNTIFS(_calc_라운드기준!$B25:$AT25,_calc_라운드기준!E25,$B$1:$AT$1,"&lt;"&amp;4))-(RANK(E25,$B25:$AT25,0)+COUNTIFS($B25:$AT25,E25,$B$1:$AT$1,"&lt;"&amp;4))</f>
        <v>-9</v>
      </c>
      <c r="AY25">
        <f>(RANK(_calc_라운드기준!F25,_calc_라운드기준!$B25:$AT25,0)+COUNTIFS(_calc_라운드기준!$B25:$AT25,_calc_라운드기준!F25,$B$1:$AT$1,"&lt;"&amp;5))-(RANK(F25,$B25:$AT25,0)+COUNTIFS($B25:$AT25,F25,$B$1:$AT$1,"&lt;"&amp;5))</f>
        <v>-31</v>
      </c>
      <c r="AZ25">
        <f>(RANK(_calc_라운드기준!G25,_calc_라운드기준!$B25:$AT25,0)+COUNTIFS(_calc_라운드기준!$B25:$AT25,_calc_라운드기준!G25,$B$1:$AT$1,"&lt;"&amp;6))-(RANK(G25,$B25:$AT25,0)+COUNTIFS($B25:$AT25,G25,$B$1:$AT$1,"&lt;"&amp;6))</f>
        <v>3</v>
      </c>
      <c r="BA25">
        <f>(RANK(_calc_라운드기준!H25,_calc_라운드기준!$B25:$AT25,0)+COUNTIFS(_calc_라운드기준!$B25:$AT25,_calc_라운드기준!H25,$B$1:$AT$1,"&lt;"&amp;7))-(RANK(H25,$B25:$AT25,0)+COUNTIFS($B25:$AT25,H25,$B$1:$AT$1,"&lt;"&amp;7))</f>
        <v>2</v>
      </c>
      <c r="BB25">
        <f>(RANK(_calc_라운드기준!I25,_calc_라운드기준!$B25:$AT25,0)+COUNTIFS(_calc_라운드기준!$B25:$AT25,_calc_라운드기준!I25,$B$1:$AT$1,"&lt;"&amp;8))-(RANK(I25,$B25:$AT25,0)+COUNTIFS($B25:$AT25,I25,$B$1:$AT$1,"&lt;"&amp;8))</f>
        <v>-33</v>
      </c>
      <c r="BC25">
        <f>(RANK(_calc_라운드기준!J25,_calc_라운드기준!$B25:$AT25,0)+COUNTIFS(_calc_라운드기준!$B25:$AT25,_calc_라운드기준!J25,$B$1:$AT$1,"&lt;"&amp;9))-(RANK(J25,$B25:$AT25,0)+COUNTIFS($B25:$AT25,J25,$B$1:$AT$1,"&lt;"&amp;9))</f>
        <v>-18</v>
      </c>
      <c r="BD25">
        <f>(RANK(_calc_라운드기준!K25,_calc_라운드기준!$B25:$AT25,0)+COUNTIFS(_calc_라운드기준!$B25:$AT25,_calc_라운드기준!K25,$B$1:$AT$1,"&lt;"&amp;10))-(RANK(K25,$B25:$AT25,0)+COUNTIFS($B25:$AT25,K25,$B$1:$AT$1,"&lt;"&amp;10))</f>
        <v>-17</v>
      </c>
      <c r="BE25">
        <f>(RANK(_calc_라운드기준!L25,_calc_라운드기준!$B25:$AT25,0)+COUNTIFS(_calc_라운드기준!$B25:$AT25,_calc_라운드기준!L25,$B$1:$AT$1,"&lt;"&amp;11))-(RANK(L25,$B25:$AT25,0)+COUNTIFS($B25:$AT25,L25,$B$1:$AT$1,"&lt;"&amp;11))</f>
        <v>-9</v>
      </c>
      <c r="BF25">
        <f>(RANK(_calc_라운드기준!M25,_calc_라운드기준!$B25:$AT25,0)+COUNTIFS(_calc_라운드기준!$B25:$AT25,_calc_라운드기준!M25,$B$1:$AT$1,"&lt;"&amp;12))-(RANK(M25,$B25:$AT25,0)+COUNTIFS($B25:$AT25,M25,$B$1:$AT$1,"&lt;"&amp;12))</f>
        <v>19</v>
      </c>
      <c r="BG25">
        <f>(RANK(_calc_라운드기준!N25,_calc_라운드기준!$B25:$AT25,0)+COUNTIFS(_calc_라운드기준!$B25:$AT25,_calc_라운드기준!N25,$B$1:$AT$1,"&lt;"&amp;13))-(RANK(N25,$B25:$AT25,0)+COUNTIFS($B25:$AT25,N25,$B$1:$AT$1,"&lt;"&amp;13))</f>
        <v>29</v>
      </c>
      <c r="BH25">
        <f>(RANK(_calc_라운드기준!O25,_calc_라운드기준!$B25:$AT25,0)+COUNTIFS(_calc_라운드기준!$B25:$AT25,_calc_라운드기준!O25,$B$1:$AT$1,"&lt;"&amp;14))-(RANK(O25,$B25:$AT25,0)+COUNTIFS($B25:$AT25,O25,$B$1:$AT$1,"&lt;"&amp;14))</f>
        <v>19</v>
      </c>
      <c r="BI25">
        <f>(RANK(_calc_라운드기준!P25,_calc_라운드기준!$B25:$AT25,0)+COUNTIFS(_calc_라운드기준!$B25:$AT25,_calc_라운드기준!P25,$B$1:$AT$1,"&lt;"&amp;15))-(RANK(P25,$B25:$AT25,0)+COUNTIFS($B25:$AT25,P25,$B$1:$AT$1,"&lt;"&amp;15))</f>
        <v>-13</v>
      </c>
      <c r="BJ25">
        <f>(RANK(_calc_라운드기준!Q25,_calc_라운드기준!$B25:$AT25,0)+COUNTIFS(_calc_라운드기준!$B25:$AT25,_calc_라운드기준!Q25,$B$1:$AT$1,"&lt;"&amp;16))-(RANK(Q25,$B25:$AT25,0)+COUNTIFS($B25:$AT25,Q25,$B$1:$AT$1,"&lt;"&amp;16))</f>
        <v>2</v>
      </c>
      <c r="BK25">
        <f>(RANK(_calc_라운드기준!R25,_calc_라운드기준!$B25:$AT25,0)+COUNTIFS(_calc_라운드기준!$B25:$AT25,_calc_라운드기준!R25,$B$1:$AT$1,"&lt;"&amp;17))-(RANK(R25,$B25:$AT25,0)+COUNTIFS($B25:$AT25,R25,$B$1:$AT$1,"&lt;"&amp;17))</f>
        <v>-19</v>
      </c>
      <c r="BL25">
        <f>(RANK(_calc_라운드기준!S25,_calc_라운드기준!$B25:$AT25,0)+COUNTIFS(_calc_라운드기준!$B25:$AT25,_calc_라운드기준!S25,$B$1:$AT$1,"&lt;"&amp;18))-(RANK(S25,$B25:$AT25,0)+COUNTIFS($B25:$AT25,S25,$B$1:$AT$1,"&lt;"&amp;18))</f>
        <v>28</v>
      </c>
      <c r="BM25">
        <f>(RANK(_calc_라운드기준!T25,_calc_라운드기준!$B25:$AT25,0)+COUNTIFS(_calc_라운드기준!$B25:$AT25,_calc_라운드기준!T25,$B$1:$AT$1,"&lt;"&amp;19))-(RANK(T25,$B25:$AT25,0)+COUNTIFS($B25:$AT25,T25,$B$1:$AT$1,"&lt;"&amp;19))</f>
        <v>-5</v>
      </c>
      <c r="BN25">
        <f>(RANK(_calc_라운드기준!U25,_calc_라운드기준!$B25:$AT25,0)+COUNTIFS(_calc_라운드기준!$B25:$AT25,_calc_라운드기준!U25,$B$1:$AT$1,"&lt;"&amp;20))-(RANK(U25,$B25:$AT25,0)+COUNTIFS($B25:$AT25,U25,$B$1:$AT$1,"&lt;"&amp;20))</f>
        <v>-9</v>
      </c>
      <c r="BO25">
        <f>(RANK(_calc_라운드기준!V25,_calc_라운드기준!$B25:$AT25,0)+COUNTIFS(_calc_라운드기준!$B25:$AT25,_calc_라운드기준!V25,$B$1:$AT$1,"&lt;"&amp;21))-(RANK(V25,$B25:$AT25,0)+COUNTIFS($B25:$AT25,V25,$B$1:$AT$1,"&lt;"&amp;21))</f>
        <v>28</v>
      </c>
      <c r="BP25">
        <f>(RANK(_calc_라운드기준!W25,_calc_라운드기준!$B25:$AT25,0)+COUNTIFS(_calc_라운드기준!$B25:$AT25,_calc_라운드기준!W25,$B$1:$AT$1,"&lt;"&amp;22))-(RANK(W25,$B25:$AT25,0)+COUNTIFS($B25:$AT25,W25,$B$1:$AT$1,"&lt;"&amp;22))</f>
        <v>20</v>
      </c>
      <c r="BQ25">
        <f>(RANK(_calc_라운드기준!X25,_calc_라운드기준!$B25:$AT25,0)+COUNTIFS(_calc_라운드기준!$B25:$AT25,_calc_라운드기준!X25,$B$1:$AT$1,"&lt;"&amp;23))-(RANK(X25,$B25:$AT25,0)+COUNTIFS($B25:$AT25,X25,$B$1:$AT$1,"&lt;"&amp;23))</f>
        <v>-7</v>
      </c>
      <c r="BR25">
        <f>(RANK(_calc_라운드기준!Y25,_calc_라운드기준!$B25:$AT25,0)+COUNTIFS(_calc_라운드기준!$B25:$AT25,_calc_라운드기준!Y25,$B$1:$AT$1,"&lt;"&amp;24))-(RANK(Y25,$B25:$AT25,0)+COUNTIFS($B25:$AT25,Y25,$B$1:$AT$1,"&lt;"&amp;24))</f>
        <v>-7</v>
      </c>
      <c r="BS25">
        <f>(RANK(_calc_라운드기준!Z25,_calc_라운드기준!$B25:$AT25,0)+COUNTIFS(_calc_라운드기준!$B25:$AT25,_calc_라운드기준!Z25,$B$1:$AT$1,"&lt;"&amp;25))-(RANK(Z25,$B25:$AT25,0)+COUNTIFS($B25:$AT25,Z25,$B$1:$AT$1,"&lt;"&amp;25))</f>
        <v>-15</v>
      </c>
      <c r="BT25">
        <f>(RANK(_calc_라운드기준!AA25,_calc_라운드기준!$B25:$AT25,0)+COUNTIFS(_calc_라운드기준!$B25:$AT25,_calc_라운드기준!AA25,$B$1:$AT$1,"&lt;"&amp;26))-(RANK(AA25,$B25:$AT25,0)+COUNTIFS($B25:$AT25,AA25,$B$1:$AT$1,"&lt;"&amp;26))</f>
        <v>10</v>
      </c>
      <c r="BU25">
        <f>(RANK(_calc_라운드기준!AB25,_calc_라운드기준!$B25:$AT25,0)+COUNTIFS(_calc_라운드기준!$B25:$AT25,_calc_라운드기준!AB25,$B$1:$AT$1,"&lt;"&amp;27))-(RANK(AB25,$B25:$AT25,0)+COUNTIFS($B25:$AT25,AB25,$B$1:$AT$1,"&lt;"&amp;27))</f>
        <v>-8</v>
      </c>
      <c r="BV25">
        <f>(RANK(_calc_라운드기준!AC25,_calc_라운드기준!$B25:$AT25,0)+COUNTIFS(_calc_라운드기준!$B25:$AT25,_calc_라운드기준!AC25,$B$1:$AT$1,"&lt;"&amp;28))-(RANK(AC25,$B25:$AT25,0)+COUNTIFS($B25:$AT25,AC25,$B$1:$AT$1,"&lt;"&amp;28))</f>
        <v>-18</v>
      </c>
      <c r="BW25">
        <f>(RANK(_calc_라운드기준!AD25,_calc_라운드기준!$B25:$AT25,0)+COUNTIFS(_calc_라운드기준!$B25:$AT25,_calc_라운드기준!AD25,$B$1:$AT$1,"&lt;"&amp;29))-(RANK(AD25,$B25:$AT25,0)+COUNTIFS($B25:$AT25,AD25,$B$1:$AT$1,"&lt;"&amp;29))</f>
        <v>3</v>
      </c>
      <c r="BX25">
        <f>(RANK(_calc_라운드기준!AE25,_calc_라운드기준!$B25:$AT25,0)+COUNTIFS(_calc_라운드기준!$B25:$AT25,_calc_라운드기준!AE25,$B$1:$AT$1,"&lt;"&amp;30))-(RANK(AE25,$B25:$AT25,0)+COUNTIFS($B25:$AT25,AE25,$B$1:$AT$1,"&lt;"&amp;30))</f>
        <v>3</v>
      </c>
      <c r="BY25">
        <f>(RANK(_calc_라운드기준!AF25,_calc_라운드기준!$B25:$AT25,0)+COUNTIFS(_calc_라운드기준!$B25:$AT25,_calc_라운드기준!AF25,$B$1:$AT$1,"&lt;"&amp;31))-(RANK(AF25,$B25:$AT25,0)+COUNTIFS($B25:$AT25,AF25,$B$1:$AT$1,"&lt;"&amp;31))</f>
        <v>-8</v>
      </c>
      <c r="BZ25">
        <f>(RANK(_calc_라운드기준!AG25,_calc_라운드기준!$B25:$AT25,0)+COUNTIFS(_calc_라운드기준!$B25:$AT25,_calc_라운드기준!AG25,$B$1:$AT$1,"&lt;"&amp;32))-(RANK(AG25,$B25:$AT25,0)+COUNTIFS($B25:$AT25,AG25,$B$1:$AT$1,"&lt;"&amp;32))</f>
        <v>0</v>
      </c>
      <c r="CA25">
        <f>(RANK(_calc_라운드기준!AH25,_calc_라운드기준!$B25:$AT25,0)+COUNTIFS(_calc_라운드기준!$B25:$AT25,_calc_라운드기준!AH25,$B$1:$AT$1,"&lt;"&amp;33))-(RANK(AH25,$B25:$AT25,0)+COUNTIFS($B25:$AT25,AH25,$B$1:$AT$1,"&lt;"&amp;33))</f>
        <v>19</v>
      </c>
      <c r="CB25">
        <f>(RANK(_calc_라운드기준!AI25,_calc_라운드기준!$B25:$AT25,0)+COUNTIFS(_calc_라운드기준!$B25:$AT25,_calc_라운드기준!AI25,$B$1:$AT$1,"&lt;"&amp;34))-(RANK(AI25,$B25:$AT25,0)+COUNTIFS($B25:$AT25,AI25,$B$1:$AT$1,"&lt;"&amp;34))</f>
        <v>17</v>
      </c>
      <c r="CC25">
        <f>(RANK(_calc_라운드기준!AJ25,_calc_라운드기준!$B25:$AT25,0)+COUNTIFS(_calc_라운드기준!$B25:$AT25,_calc_라운드기준!AJ25,$B$1:$AT$1,"&lt;"&amp;35))-(RANK(AJ25,$B25:$AT25,0)+COUNTIFS($B25:$AT25,AJ25,$B$1:$AT$1,"&lt;"&amp;35))</f>
        <v>14</v>
      </c>
      <c r="CD25">
        <f>(RANK(_calc_라운드기준!AK25,_calc_라운드기준!$B25:$AT25,0)+COUNTIFS(_calc_라운드기준!$B25:$AT25,_calc_라운드기준!AK25,$B$1:$AT$1,"&lt;"&amp;36))-(RANK(AK25,$B25:$AT25,0)+COUNTIFS($B25:$AT25,AK25,$B$1:$AT$1,"&lt;"&amp;36))</f>
        <v>-9</v>
      </c>
      <c r="CE25">
        <f>(RANK(_calc_라운드기준!AL25,_calc_라운드기준!$B25:$AT25,0)+COUNTIFS(_calc_라운드기준!$B25:$AT25,_calc_라운드기준!AL25,$B$1:$AT$1,"&lt;"&amp;37))-(RANK(AL25,$B25:$AT25,0)+COUNTIFS($B25:$AT25,AL25,$B$1:$AT$1,"&lt;"&amp;37))</f>
        <v>11</v>
      </c>
      <c r="CF25">
        <f>(RANK(_calc_라운드기준!AM25,_calc_라운드기준!$B25:$AT25,0)+COUNTIFS(_calc_라운드기준!$B25:$AT25,_calc_라운드기준!AM25,$B$1:$AT$1,"&lt;"&amp;38))-(RANK(AM25,$B25:$AT25,0)+COUNTIFS($B25:$AT25,AM25,$B$1:$AT$1,"&lt;"&amp;38))</f>
        <v>19</v>
      </c>
      <c r="CG25">
        <f>(RANK(_calc_라운드기준!AN25,_calc_라운드기준!$B25:$AT25,0)+COUNTIFS(_calc_라운드기준!$B25:$AT25,_calc_라운드기준!AN25,$B$1:$AT$1,"&lt;"&amp;39))-(RANK(AN25,$B25:$AT25,0)+COUNTIFS($B25:$AT25,AN25,$B$1:$AT$1,"&lt;"&amp;39))</f>
        <v>2</v>
      </c>
      <c r="CH25">
        <f>(RANK(_calc_라운드기준!AO25,_calc_라운드기준!$B25:$AT25,0)+COUNTIFS(_calc_라운드기준!$B25:$AT25,_calc_라운드기준!AO25,$B$1:$AT$1,"&lt;"&amp;40))-(RANK(AO25,$B25:$AT25,0)+COUNTIFS($B25:$AT25,AO25,$B$1:$AT$1,"&lt;"&amp;40))</f>
        <v>-24</v>
      </c>
      <c r="CI25">
        <f>(RANK(_calc_라운드기준!AP25,_calc_라운드기준!$B25:$AT25,0)+COUNTIFS(_calc_라운드기준!$B25:$AT25,_calc_라운드기준!AP25,$B$1:$AT$1,"&lt;"&amp;41))-(RANK(AP25,$B25:$AT25,0)+COUNTIFS($B25:$AT25,AP25,$B$1:$AT$1,"&lt;"&amp;41))</f>
        <v>-7</v>
      </c>
      <c r="CJ25">
        <f>(RANK(_calc_라운드기준!AQ25,_calc_라운드기준!$B25:$AT25,0)+COUNTIFS(_calc_라운드기준!$B25:$AT25,_calc_라운드기준!AQ25,$B$1:$AT$1,"&lt;"&amp;42))-(RANK(AQ25,$B25:$AT25,0)+COUNTIFS($B25:$AT25,AQ25,$B$1:$AT$1,"&lt;"&amp;42))</f>
        <v>8</v>
      </c>
      <c r="CK25">
        <f>(RANK(_calc_라운드기준!AR25,_calc_라운드기준!$B25:$AT25,0)+COUNTIFS(_calc_라운드기준!$B25:$AT25,_calc_라운드기준!AR25,$B$1:$AT$1,"&lt;"&amp;43))-(RANK(AR25,$B25:$AT25,0)+COUNTIFS($B25:$AT25,AR25,$B$1:$AT$1,"&lt;"&amp;43))</f>
        <v>0</v>
      </c>
      <c r="CL25">
        <f>(RANK(_calc_라운드기준!AS25,_calc_라운드기준!$B25:$AT25,0)+COUNTIFS(_calc_라운드기준!$B25:$AT25,_calc_라운드기준!AS25,$B$1:$AT$1,"&lt;"&amp;44))-(RANK(AS25,$B25:$AT25,0)+COUNTIFS($B25:$AT25,AS25,$B$1:$AT$1,"&lt;"&amp;44))</f>
        <v>9</v>
      </c>
      <c r="CM25">
        <f>(RANK(_calc_라운드기준!AT25,_calc_라운드기준!$B25:$AT25,0)+COUNTIFS(_calc_라운드기준!$B25:$AT25,_calc_라운드기준!AT25,$B$1:$AT$1,"&lt;"&amp;45))-(RANK(AT25,$B25:$AT25,0)+COUNTIFS($B25:$AT25,AT25,$B$1:$AT$1,"&lt;"&amp;45))</f>
        <v>24</v>
      </c>
      <c r="CN25">
        <f t="shared" si="0"/>
        <v>42</v>
      </c>
      <c r="CO25">
        <f t="shared" si="1"/>
        <v>25</v>
      </c>
      <c r="CP25">
        <f t="shared" si="2"/>
        <v>22</v>
      </c>
      <c r="CQ25">
        <f t="shared" si="3"/>
        <v>32</v>
      </c>
      <c r="CR25">
        <f t="shared" si="4"/>
        <v>44</v>
      </c>
      <c r="CS25">
        <f t="shared" si="5"/>
        <v>16</v>
      </c>
      <c r="CT25">
        <f t="shared" si="6"/>
        <v>19</v>
      </c>
      <c r="CU25">
        <f t="shared" si="7"/>
        <v>45</v>
      </c>
      <c r="CV25">
        <f t="shared" si="8"/>
        <v>39</v>
      </c>
      <c r="CW25">
        <f t="shared" si="9"/>
        <v>38</v>
      </c>
      <c r="CX25">
        <f t="shared" si="10"/>
        <v>33</v>
      </c>
      <c r="CY25">
        <f t="shared" si="11"/>
        <v>6</v>
      </c>
      <c r="CZ25">
        <f t="shared" si="12"/>
        <v>1</v>
      </c>
      <c r="DA25">
        <f t="shared" si="13"/>
        <v>7</v>
      </c>
      <c r="DB25">
        <f t="shared" si="14"/>
        <v>36</v>
      </c>
      <c r="DC25">
        <f t="shared" si="15"/>
        <v>20</v>
      </c>
      <c r="DD25">
        <f t="shared" si="16"/>
        <v>41</v>
      </c>
      <c r="DE25">
        <f t="shared" si="17"/>
        <v>2</v>
      </c>
      <c r="DF25">
        <f t="shared" si="18"/>
        <v>26</v>
      </c>
      <c r="DG25">
        <f t="shared" si="19"/>
        <v>34</v>
      </c>
      <c r="DH25">
        <f t="shared" si="20"/>
        <v>3</v>
      </c>
      <c r="DI25">
        <f t="shared" si="21"/>
        <v>5</v>
      </c>
      <c r="DJ25">
        <f t="shared" si="22"/>
        <v>27</v>
      </c>
      <c r="DK25">
        <f t="shared" si="23"/>
        <v>28</v>
      </c>
      <c r="DL25">
        <f t="shared" si="24"/>
        <v>37</v>
      </c>
      <c r="DM25">
        <f t="shared" si="25"/>
        <v>13</v>
      </c>
      <c r="DN25">
        <f t="shared" si="26"/>
        <v>30</v>
      </c>
      <c r="DO25">
        <f t="shared" si="27"/>
        <v>40</v>
      </c>
      <c r="DP25">
        <f t="shared" si="28"/>
        <v>17</v>
      </c>
      <c r="DQ25">
        <f t="shared" si="29"/>
        <v>18</v>
      </c>
      <c r="DR25">
        <f t="shared" si="30"/>
        <v>31</v>
      </c>
      <c r="DS25">
        <f t="shared" si="31"/>
        <v>23</v>
      </c>
      <c r="DT25">
        <f t="shared" si="32"/>
        <v>8</v>
      </c>
      <c r="DU25">
        <f t="shared" si="33"/>
        <v>10</v>
      </c>
      <c r="DV25">
        <f t="shared" si="34"/>
        <v>11</v>
      </c>
      <c r="DW25">
        <f t="shared" si="35"/>
        <v>35</v>
      </c>
      <c r="DX25">
        <f t="shared" si="36"/>
        <v>12</v>
      </c>
      <c r="DY25">
        <f t="shared" si="37"/>
        <v>9</v>
      </c>
      <c r="DZ25">
        <f t="shared" si="38"/>
        <v>21</v>
      </c>
      <c r="EA25">
        <f t="shared" si="39"/>
        <v>43</v>
      </c>
      <c r="EB25">
        <f t="shared" si="40"/>
        <v>29</v>
      </c>
      <c r="EC25">
        <f t="shared" si="41"/>
        <v>15</v>
      </c>
      <c r="ED25">
        <f t="shared" si="42"/>
        <v>24</v>
      </c>
      <c r="EE25">
        <f t="shared" si="43"/>
        <v>14</v>
      </c>
      <c r="EF25">
        <f t="shared" si="44"/>
        <v>4</v>
      </c>
    </row>
    <row r="26" spans="1:136" ht="16.5" customHeight="1">
      <c r="A26">
        <f>_calc_라운드기준!A26</f>
        <v>1220</v>
      </c>
      <c r="B26">
        <f>INDEX(_calc_누적빈도!B:B,$A26)-INDEX(_calc_누적빈도!B:B,$A26-기준350회_후보!$B$1)</f>
        <v>46</v>
      </c>
      <c r="C26">
        <f>INDEX(_calc_누적빈도!C:C,$A26)-INDEX(_calc_누적빈도!C:C,$A26-기준350회_후보!$B$1)</f>
        <v>40</v>
      </c>
      <c r="D26">
        <f>INDEX(_calc_누적빈도!D:D,$A26)-INDEX(_calc_누적빈도!D:D,$A26-기준350회_후보!$B$1)</f>
        <v>58</v>
      </c>
      <c r="E26">
        <f>INDEX(_calc_누적빈도!E:E,$A26)-INDEX(_calc_누적빈도!E:E,$A26-기준350회_후보!$B$1)</f>
        <v>43</v>
      </c>
      <c r="F26">
        <f>INDEX(_calc_누적빈도!F:F,$A26)-INDEX(_calc_누적빈도!F:F,$A26-기준350회_후보!$B$1)</f>
        <v>34</v>
      </c>
      <c r="G26">
        <f>INDEX(_calc_누적빈도!G:G,$A26)-INDEX(_calc_누적빈도!G:G,$A26-기준350회_후보!$B$1)</f>
        <v>54</v>
      </c>
      <c r="H26">
        <f>INDEX(_calc_누적빈도!H:H,$A26)-INDEX(_calc_누적빈도!H:H,$A26-기준350회_후보!$B$1)</f>
        <v>53</v>
      </c>
      <c r="I26">
        <f>INDEX(_calc_누적빈도!I:I,$A26)-INDEX(_calc_누적빈도!I:I,$A26-기준350회_후보!$B$1)</f>
        <v>36</v>
      </c>
      <c r="J26">
        <f>INDEX(_calc_누적빈도!J:J,$A26)-INDEX(_calc_누적빈도!J:J,$A26-기준350회_후보!$B$1)</f>
        <v>43</v>
      </c>
      <c r="K26">
        <f>INDEX(_calc_누적빈도!K:K,$A26)-INDEX(_calc_누적빈도!K:K,$A26-기준350회_후보!$B$1)</f>
        <v>37</v>
      </c>
      <c r="L26">
        <f>INDEX(_calc_누적빈도!L:L,$A26)-INDEX(_calc_누적빈도!L:L,$A26-기준350회_후보!$B$1)</f>
        <v>43</v>
      </c>
      <c r="M26">
        <f>INDEX(_calc_누적빈도!M:M,$A26)-INDEX(_calc_누적빈도!M:M,$A26-기준350회_후보!$B$1)</f>
        <v>53</v>
      </c>
      <c r="N26">
        <f>INDEX(_calc_누적빈도!N:N,$A26)-INDEX(_calc_누적빈도!N:N,$A26-기준350회_후보!$B$1)</f>
        <v>52</v>
      </c>
      <c r="O26">
        <f>INDEX(_calc_누적빈도!O:O,$A26)-INDEX(_calc_누적빈도!O:O,$A26-기준350회_후보!$B$1)</f>
        <v>47</v>
      </c>
      <c r="P26">
        <f>INDEX(_calc_누적빈도!P:P,$A26)-INDEX(_calc_누적빈도!P:P,$A26-기준350회_후보!$B$1)</f>
        <v>49</v>
      </c>
      <c r="Q26">
        <f>INDEX(_calc_누적빈도!Q:Q,$A26)-INDEX(_calc_누적빈도!Q:Q,$A26-기준350회_후보!$B$1)</f>
        <v>55</v>
      </c>
      <c r="R26">
        <f>INDEX(_calc_누적빈도!R:R,$A26)-INDEX(_calc_누적빈도!R:R,$A26-기준350회_후보!$B$1)</f>
        <v>43</v>
      </c>
      <c r="S26">
        <f>INDEX(_calc_누적빈도!S:S,$A26)-INDEX(_calc_누적빈도!S:S,$A26-기준350회_후보!$B$1)</f>
        <v>50</v>
      </c>
      <c r="T26">
        <f>INDEX(_calc_누적빈도!T:T,$A26)-INDEX(_calc_누적빈도!T:T,$A26-기준350회_후보!$B$1)</f>
        <v>47</v>
      </c>
      <c r="U26">
        <f>INDEX(_calc_누적빈도!U:U,$A26)-INDEX(_calc_누적빈도!U:U,$A26-기준350회_후보!$B$1)</f>
        <v>43</v>
      </c>
      <c r="V26">
        <f>INDEX(_calc_누적빈도!V:V,$A26)-INDEX(_calc_누적빈도!V:V,$A26-기준350회_후보!$B$1)</f>
        <v>51</v>
      </c>
      <c r="W26">
        <f>INDEX(_calc_누적빈도!W:W,$A26)-INDEX(_calc_누적빈도!W:W,$A26-기준350회_후보!$B$1)</f>
        <v>46</v>
      </c>
      <c r="X26">
        <f>INDEX(_calc_누적빈도!X:X,$A26)-INDEX(_calc_누적빈도!X:X,$A26-기준350회_후보!$B$1)</f>
        <v>48</v>
      </c>
      <c r="Y26">
        <f>INDEX(_calc_누적빈도!Y:Y,$A26)-INDEX(_calc_누적빈도!Y:Y,$A26-기준350회_후보!$B$1)</f>
        <v>48</v>
      </c>
      <c r="Z26">
        <f>INDEX(_calc_누적빈도!Z:Z,$A26)-INDEX(_calc_누적빈도!Z:Z,$A26-기준350회_후보!$B$1)</f>
        <v>36</v>
      </c>
      <c r="AA26">
        <f>INDEX(_calc_누적빈도!AA:AA,$A26)-INDEX(_calc_누적빈도!AA:AA,$A26-기준350회_후보!$B$1)</f>
        <v>48</v>
      </c>
      <c r="AB26">
        <f>INDEX(_calc_누적빈도!AB:AB,$A26)-INDEX(_calc_누적빈도!AB:AB,$A26-기준350회_후보!$B$1)</f>
        <v>52</v>
      </c>
      <c r="AC26">
        <f>INDEX(_calc_누적빈도!AC:AC,$A26)-INDEX(_calc_누적빈도!AC:AC,$A26-기준350회_후보!$B$1)</f>
        <v>46</v>
      </c>
      <c r="AD26">
        <f>INDEX(_calc_누적빈도!AD:AD,$A26)-INDEX(_calc_누적빈도!AD:AD,$A26-기준350회_후보!$B$1)</f>
        <v>46</v>
      </c>
      <c r="AE26">
        <f>INDEX(_calc_누적빈도!AE:AE,$A26)-INDEX(_calc_누적빈도!AE:AE,$A26-기준350회_후보!$B$1)</f>
        <v>51</v>
      </c>
      <c r="AF26">
        <f>INDEX(_calc_누적빈도!AF:AF,$A26)-INDEX(_calc_누적빈도!AF:AF,$A26-기준350회_후보!$B$1)</f>
        <v>48</v>
      </c>
      <c r="AG26">
        <f>INDEX(_calc_누적빈도!AG:AG,$A26)-INDEX(_calc_누적빈도!AG:AG,$A26-기준350회_후보!$B$1)</f>
        <v>43</v>
      </c>
      <c r="AH26">
        <f>INDEX(_calc_누적빈도!AH:AH,$A26)-INDEX(_calc_누적빈도!AH:AH,$A26-기준350회_후보!$B$1)</f>
        <v>51</v>
      </c>
      <c r="AI26">
        <f>INDEX(_calc_누적빈도!AI:AI,$A26)-INDEX(_calc_누적빈도!AI:AI,$A26-기준350회_후보!$B$1)</f>
        <v>45</v>
      </c>
      <c r="AJ26">
        <f>INDEX(_calc_누적빈도!AJ:AJ,$A26)-INDEX(_calc_누적빈도!AJ:AJ,$A26-기준350회_후보!$B$1)</f>
        <v>54</v>
      </c>
      <c r="AK26">
        <f>INDEX(_calc_누적빈도!AK:AK,$A26)-INDEX(_calc_누적빈도!AK:AK,$A26-기준350회_후보!$B$1)</f>
        <v>46</v>
      </c>
      <c r="AL26">
        <f>INDEX(_calc_누적빈도!AL:AL,$A26)-INDEX(_calc_누적빈도!AL:AL,$A26-기준350회_후보!$B$1)</f>
        <v>52</v>
      </c>
      <c r="AM26">
        <f>INDEX(_calc_누적빈도!AM:AM,$A26)-INDEX(_calc_누적빈도!AM:AM,$A26-기준350회_후보!$B$1)</f>
        <v>55</v>
      </c>
      <c r="AN26">
        <f>INDEX(_calc_누적빈도!AN:AN,$A26)-INDEX(_calc_누적빈도!AN:AN,$A26-기준350회_후보!$B$1)</f>
        <v>45</v>
      </c>
      <c r="AO26">
        <f>INDEX(_calc_누적빈도!AO:AO,$A26)-INDEX(_calc_누적빈도!AO:AO,$A26-기준350회_후보!$B$1)</f>
        <v>44</v>
      </c>
      <c r="AP26">
        <f>INDEX(_calc_누적빈도!AP:AP,$A26)-INDEX(_calc_누적빈도!AP:AP,$A26-기준350회_후보!$B$1)</f>
        <v>41</v>
      </c>
      <c r="AQ26">
        <f>INDEX(_calc_누적빈도!AQ:AQ,$A26)-INDEX(_calc_누적빈도!AQ:AQ,$A26-기준350회_후보!$B$1)</f>
        <v>45</v>
      </c>
      <c r="AR26">
        <f>INDEX(_calc_누적빈도!AR:AR,$A26)-INDEX(_calc_누적빈도!AR:AR,$A26-기준350회_후보!$B$1)</f>
        <v>34</v>
      </c>
      <c r="AS26">
        <f>INDEX(_calc_누적빈도!AS:AS,$A26)-INDEX(_calc_누적빈도!AS:AS,$A26-기준350회_후보!$B$1)</f>
        <v>47</v>
      </c>
      <c r="AT26">
        <f>INDEX(_calc_누적빈도!AT:AT,$A26)-INDEX(_calc_누적빈도!AT:AT,$A26-기준350회_후보!$B$1)</f>
        <v>52</v>
      </c>
      <c r="AU26">
        <f>(RANK(_calc_라운드기준!B26,_calc_라운드기준!$B26:$AT26,0)+COUNTIFS(_calc_라운드기준!$B26:$AT26,_calc_라운드기준!B26,$B$1:$AT$1,"&lt;"&amp;1))-(RANK(B26,$B26:$AT26,0)+COUNTIFS($B26:$AT26,B26,$B$1:$AT$1,"&lt;"&amp;1))</f>
        <v>-19</v>
      </c>
      <c r="AV26">
        <f>(RANK(_calc_라운드기준!C26,_calc_라운드기준!$B26:$AT26,0)+COUNTIFS(_calc_라운드기준!$B26:$AT26,_calc_라운드기준!C26,$B$1:$AT$1,"&lt;"&amp;2))-(RANK(C26,$B26:$AT26,0)+COUNTIFS($B26:$AT26,C26,$B$1:$AT$1,"&lt;"&amp;2))</f>
        <v>-1</v>
      </c>
      <c r="AW26">
        <f>(RANK(_calc_라운드기준!D26,_calc_라운드기준!$B26:$AT26,0)+COUNTIFS(_calc_라운드기준!$B26:$AT26,_calc_라운드기준!D26,$B$1:$AT$1,"&lt;"&amp;3))-(RANK(D26,$B26:$AT26,0)+COUNTIFS($B26:$AT26,D26,$B$1:$AT$1,"&lt;"&amp;3))</f>
        <v>0</v>
      </c>
      <c r="AX26">
        <f>(RANK(_calc_라운드기준!E26,_calc_라운드기준!$B26:$AT26,0)+COUNTIFS(_calc_라운드기준!$B26:$AT26,_calc_라운드기준!E26,$B$1:$AT$1,"&lt;"&amp;4))-(RANK(E26,$B26:$AT26,0)+COUNTIFS($B26:$AT26,E26,$B$1:$AT$1,"&lt;"&amp;4))</f>
        <v>-10</v>
      </c>
      <c r="AY26">
        <f>(RANK(_calc_라운드기준!F26,_calc_라운드기준!$B26:$AT26,0)+COUNTIFS(_calc_라운드기준!$B26:$AT26,_calc_라운드기준!F26,$B$1:$AT$1,"&lt;"&amp;5))-(RANK(F26,$B26:$AT26,0)+COUNTIFS($B26:$AT26,F26,$B$1:$AT$1,"&lt;"&amp;5))</f>
        <v>-29</v>
      </c>
      <c r="AZ26">
        <f>(RANK(_calc_라운드기준!G26,_calc_라운드기준!$B26:$AT26,0)+COUNTIFS(_calc_라운드기준!$B26:$AT26,_calc_라운드기준!G26,$B$1:$AT$1,"&lt;"&amp;6))-(RANK(G26,$B26:$AT26,0)+COUNTIFS($B26:$AT26,G26,$B$1:$AT$1,"&lt;"&amp;6))</f>
        <v>3</v>
      </c>
      <c r="BA26">
        <f>(RANK(_calc_라운드기준!H26,_calc_라운드기준!$B26:$AT26,0)+COUNTIFS(_calc_라운드기준!$B26:$AT26,_calc_라운드기준!H26,$B$1:$AT$1,"&lt;"&amp;7))-(RANK(H26,$B26:$AT26,0)+COUNTIFS($B26:$AT26,H26,$B$1:$AT$1,"&lt;"&amp;7))</f>
        <v>2</v>
      </c>
      <c r="BB26">
        <f>(RANK(_calc_라운드기준!I26,_calc_라운드기준!$B26:$AT26,0)+COUNTIFS(_calc_라운드기준!$B26:$AT26,_calc_라운드기준!I26,$B$1:$AT$1,"&lt;"&amp;8))-(RANK(I26,$B26:$AT26,0)+COUNTIFS($B26:$AT26,I26,$B$1:$AT$1,"&lt;"&amp;8))</f>
        <v>-33</v>
      </c>
      <c r="BC26">
        <f>(RANK(_calc_라운드기준!J26,_calc_라운드기준!$B26:$AT26,0)+COUNTIFS(_calc_라운드기준!$B26:$AT26,_calc_라운드기준!J26,$B$1:$AT$1,"&lt;"&amp;9))-(RANK(J26,$B26:$AT26,0)+COUNTIFS($B26:$AT26,J26,$B$1:$AT$1,"&lt;"&amp;9))</f>
        <v>-18</v>
      </c>
      <c r="BD26">
        <f>(RANK(_calc_라운드기준!K26,_calc_라운드기준!$B26:$AT26,0)+COUNTIFS(_calc_라운드기준!$B26:$AT26,_calc_라운드기준!K26,$B$1:$AT$1,"&lt;"&amp;10))-(RANK(K26,$B26:$AT26,0)+COUNTIFS($B26:$AT26,K26,$B$1:$AT$1,"&lt;"&amp;10))</f>
        <v>-17</v>
      </c>
      <c r="BE26">
        <f>(RANK(_calc_라운드기준!L26,_calc_라운드기준!$B26:$AT26,0)+COUNTIFS(_calc_라운드기준!$B26:$AT26,_calc_라운드기준!L26,$B$1:$AT$1,"&lt;"&amp;11))-(RANK(L26,$B26:$AT26,0)+COUNTIFS($B26:$AT26,L26,$B$1:$AT$1,"&lt;"&amp;11))</f>
        <v>-10</v>
      </c>
      <c r="BF26">
        <f>(RANK(_calc_라운드기준!M26,_calc_라운드기준!$B26:$AT26,0)+COUNTIFS(_calc_라운드기준!$B26:$AT26,_calc_라운드기준!M26,$B$1:$AT$1,"&lt;"&amp;12))-(RANK(M26,$B26:$AT26,0)+COUNTIFS($B26:$AT26,M26,$B$1:$AT$1,"&lt;"&amp;12))</f>
        <v>19</v>
      </c>
      <c r="BG26">
        <f>(RANK(_calc_라운드기준!N26,_calc_라운드기준!$B26:$AT26,0)+COUNTIFS(_calc_라운드기준!$B26:$AT26,_calc_라운드기준!N26,$B$1:$AT$1,"&lt;"&amp;13))-(RANK(N26,$B26:$AT26,0)+COUNTIFS($B26:$AT26,N26,$B$1:$AT$1,"&lt;"&amp;13))</f>
        <v>19</v>
      </c>
      <c r="BH26">
        <f>(RANK(_calc_라운드기준!O26,_calc_라운드기준!$B26:$AT26,0)+COUNTIFS(_calc_라운드기준!$B26:$AT26,_calc_라운드기준!O26,$B$1:$AT$1,"&lt;"&amp;14))-(RANK(O26,$B26:$AT26,0)+COUNTIFS($B26:$AT26,O26,$B$1:$AT$1,"&lt;"&amp;14))</f>
        <v>19</v>
      </c>
      <c r="BI26">
        <f>(RANK(_calc_라운드기준!P26,_calc_라운드기준!$B26:$AT26,0)+COUNTIFS(_calc_라운드기준!$B26:$AT26,_calc_라운드기준!P26,$B$1:$AT$1,"&lt;"&amp;15))-(RANK(P26,$B26:$AT26,0)+COUNTIFS($B26:$AT26,P26,$B$1:$AT$1,"&lt;"&amp;15))</f>
        <v>-13</v>
      </c>
      <c r="BJ26">
        <f>(RANK(_calc_라운드기준!Q26,_calc_라운드기준!$B26:$AT26,0)+COUNTIFS(_calc_라운드기준!$B26:$AT26,_calc_라운드기준!Q26,$B$1:$AT$1,"&lt;"&amp;16))-(RANK(Q26,$B26:$AT26,0)+COUNTIFS($B26:$AT26,Q26,$B$1:$AT$1,"&lt;"&amp;16))</f>
        <v>2</v>
      </c>
      <c r="BK26">
        <f>(RANK(_calc_라운드기준!R26,_calc_라운드기준!$B26:$AT26,0)+COUNTIFS(_calc_라운드기준!$B26:$AT26,_calc_라운드기준!R26,$B$1:$AT$1,"&lt;"&amp;17))-(RANK(R26,$B26:$AT26,0)+COUNTIFS($B26:$AT26,R26,$B$1:$AT$1,"&lt;"&amp;17))</f>
        <v>-19</v>
      </c>
      <c r="BL26">
        <f>(RANK(_calc_라운드기준!S26,_calc_라운드기준!$B26:$AT26,0)+COUNTIFS(_calc_라운드기준!$B26:$AT26,_calc_라운드기준!S26,$B$1:$AT$1,"&lt;"&amp;18))-(RANK(S26,$B26:$AT26,0)+COUNTIFS($B26:$AT26,S26,$B$1:$AT$1,"&lt;"&amp;18))</f>
        <v>26</v>
      </c>
      <c r="BM26">
        <f>(RANK(_calc_라운드기준!T26,_calc_라운드기준!$B26:$AT26,0)+COUNTIFS(_calc_라운드기준!$B26:$AT26,_calc_라운드기준!T26,$B$1:$AT$1,"&lt;"&amp;19))-(RANK(T26,$B26:$AT26,0)+COUNTIFS($B26:$AT26,T26,$B$1:$AT$1,"&lt;"&amp;19))</f>
        <v>-4</v>
      </c>
      <c r="BN26">
        <f>(RANK(_calc_라운드기준!U26,_calc_라운드기준!$B26:$AT26,0)+COUNTIFS(_calc_라운드기준!$B26:$AT26,_calc_라운드기준!U26,$B$1:$AT$1,"&lt;"&amp;20))-(RANK(U26,$B26:$AT26,0)+COUNTIFS($B26:$AT26,U26,$B$1:$AT$1,"&lt;"&amp;20))</f>
        <v>-9</v>
      </c>
      <c r="BO26">
        <f>(RANK(_calc_라운드기준!V26,_calc_라운드기준!$B26:$AT26,0)+COUNTIFS(_calc_라운드기준!$B26:$AT26,_calc_라운드기준!V26,$B$1:$AT$1,"&lt;"&amp;21))-(RANK(V26,$B26:$AT26,0)+COUNTIFS($B26:$AT26,V26,$B$1:$AT$1,"&lt;"&amp;21))</f>
        <v>30</v>
      </c>
      <c r="BP26">
        <f>(RANK(_calc_라운드기준!W26,_calc_라운드기준!$B26:$AT26,0)+COUNTIFS(_calc_라운드기준!$B26:$AT26,_calc_라운드기준!W26,$B$1:$AT$1,"&lt;"&amp;22))-(RANK(W26,$B26:$AT26,0)+COUNTIFS($B26:$AT26,W26,$B$1:$AT$1,"&lt;"&amp;22))</f>
        <v>18</v>
      </c>
      <c r="BQ26">
        <f>(RANK(_calc_라운드기준!X26,_calc_라운드기준!$B26:$AT26,0)+COUNTIFS(_calc_라운드기준!$B26:$AT26,_calc_라운드기준!X26,$B$1:$AT$1,"&lt;"&amp;23))-(RANK(X26,$B26:$AT26,0)+COUNTIFS($B26:$AT26,X26,$B$1:$AT$1,"&lt;"&amp;23))</f>
        <v>-7</v>
      </c>
      <c r="BR26">
        <f>(RANK(_calc_라운드기준!Y26,_calc_라운드기준!$B26:$AT26,0)+COUNTIFS(_calc_라운드기준!$B26:$AT26,_calc_라운드기준!Y26,$B$1:$AT$1,"&lt;"&amp;24))-(RANK(Y26,$B26:$AT26,0)+COUNTIFS($B26:$AT26,Y26,$B$1:$AT$1,"&lt;"&amp;24))</f>
        <v>-7</v>
      </c>
      <c r="BS26">
        <f>(RANK(_calc_라운드기준!Z26,_calc_라운드기준!$B26:$AT26,0)+COUNTIFS(_calc_라운드기준!$B26:$AT26,_calc_라운드기준!Z26,$B$1:$AT$1,"&lt;"&amp;25))-(RANK(Z26,$B26:$AT26,0)+COUNTIFS($B26:$AT26,Z26,$B$1:$AT$1,"&lt;"&amp;25))</f>
        <v>-6</v>
      </c>
      <c r="BT26">
        <f>(RANK(_calc_라운드기준!AA26,_calc_라운드기준!$B26:$AT26,0)+COUNTIFS(_calc_라운드기준!$B26:$AT26,_calc_라운드기준!AA26,$B$1:$AT$1,"&lt;"&amp;26))-(RANK(AA26,$B26:$AT26,0)+COUNTIFS($B26:$AT26,AA26,$B$1:$AT$1,"&lt;"&amp;26))</f>
        <v>10</v>
      </c>
      <c r="BU26">
        <f>(RANK(_calc_라운드기준!AB26,_calc_라운드기준!$B26:$AT26,0)+COUNTIFS(_calc_라운드기준!$B26:$AT26,_calc_라운드기준!AB26,$B$1:$AT$1,"&lt;"&amp;27))-(RANK(AB26,$B26:$AT26,0)+COUNTIFS($B26:$AT26,AB26,$B$1:$AT$1,"&lt;"&amp;27))</f>
        <v>-7</v>
      </c>
      <c r="BV26">
        <f>(RANK(_calc_라운드기준!AC26,_calc_라운드기준!$B26:$AT26,0)+COUNTIFS(_calc_라운드기준!$B26:$AT26,_calc_라운드기준!AC26,$B$1:$AT$1,"&lt;"&amp;28))-(RANK(AC26,$B26:$AT26,0)+COUNTIFS($B26:$AT26,AC26,$B$1:$AT$1,"&lt;"&amp;28))</f>
        <v>-20</v>
      </c>
      <c r="BW26">
        <f>(RANK(_calc_라운드기준!AD26,_calc_라운드기준!$B26:$AT26,0)+COUNTIFS(_calc_라운드기준!$B26:$AT26,_calc_라운드기준!AD26,$B$1:$AT$1,"&lt;"&amp;29))-(RANK(AD26,$B26:$AT26,0)+COUNTIFS($B26:$AT26,AD26,$B$1:$AT$1,"&lt;"&amp;29))</f>
        <v>3</v>
      </c>
      <c r="BX26">
        <f>(RANK(_calc_라운드기준!AE26,_calc_라운드기준!$B26:$AT26,0)+COUNTIFS(_calc_라운드기준!$B26:$AT26,_calc_라운드기준!AE26,$B$1:$AT$1,"&lt;"&amp;30))-(RANK(AE26,$B26:$AT26,0)+COUNTIFS($B26:$AT26,AE26,$B$1:$AT$1,"&lt;"&amp;30))</f>
        <v>6</v>
      </c>
      <c r="BY26">
        <f>(RANK(_calc_라운드기준!AF26,_calc_라운드기준!$B26:$AT26,0)+COUNTIFS(_calc_라운드기준!$B26:$AT26,_calc_라운드기준!AF26,$B$1:$AT$1,"&lt;"&amp;31))-(RANK(AF26,$B26:$AT26,0)+COUNTIFS($B26:$AT26,AF26,$B$1:$AT$1,"&lt;"&amp;31))</f>
        <v>-8</v>
      </c>
      <c r="BZ26">
        <f>(RANK(_calc_라운드기준!AG26,_calc_라운드기준!$B26:$AT26,0)+COUNTIFS(_calc_라운드기준!$B26:$AT26,_calc_라운드기준!AG26,$B$1:$AT$1,"&lt;"&amp;32))-(RANK(AG26,$B26:$AT26,0)+COUNTIFS($B26:$AT26,AG26,$B$1:$AT$1,"&lt;"&amp;32))</f>
        <v>0</v>
      </c>
      <c r="CA26">
        <f>(RANK(_calc_라운드기준!AH26,_calc_라운드기준!$B26:$AT26,0)+COUNTIFS(_calc_라운드기준!$B26:$AT26,_calc_라운드기준!AH26,$B$1:$AT$1,"&lt;"&amp;33))-(RANK(AH26,$B26:$AT26,0)+COUNTIFS($B26:$AT26,AH26,$B$1:$AT$1,"&lt;"&amp;33))</f>
        <v>17</v>
      </c>
      <c r="CB26">
        <f>(RANK(_calc_라운드기준!AI26,_calc_라운드기준!$B26:$AT26,0)+COUNTIFS(_calc_라운드기준!$B26:$AT26,_calc_라운드기준!AI26,$B$1:$AT$1,"&lt;"&amp;34))-(RANK(AI26,$B26:$AT26,0)+COUNTIFS($B26:$AT26,AI26,$B$1:$AT$1,"&lt;"&amp;34))</f>
        <v>16</v>
      </c>
      <c r="CC26">
        <f>(RANK(_calc_라운드기준!AJ26,_calc_라운드기준!$B26:$AT26,0)+COUNTIFS(_calc_라운드기준!$B26:$AT26,_calc_라운드기준!AJ26,$B$1:$AT$1,"&lt;"&amp;35))-(RANK(AJ26,$B26:$AT26,0)+COUNTIFS($B26:$AT26,AJ26,$B$1:$AT$1,"&lt;"&amp;35))</f>
        <v>15</v>
      </c>
      <c r="CD26">
        <f>(RANK(_calc_라운드기준!AK26,_calc_라운드기준!$B26:$AT26,0)+COUNTIFS(_calc_라운드기준!$B26:$AT26,_calc_라운드기준!AK26,$B$1:$AT$1,"&lt;"&amp;36))-(RANK(AK26,$B26:$AT26,0)+COUNTIFS($B26:$AT26,AK26,$B$1:$AT$1,"&lt;"&amp;36))</f>
        <v>-7</v>
      </c>
      <c r="CE26">
        <f>(RANK(_calc_라운드기준!AL26,_calc_라운드기준!$B26:$AT26,0)+COUNTIFS(_calc_라운드기준!$B26:$AT26,_calc_라운드기준!AL26,$B$1:$AT$1,"&lt;"&amp;37))-(RANK(AL26,$B26:$AT26,0)+COUNTIFS($B26:$AT26,AL26,$B$1:$AT$1,"&lt;"&amp;37))</f>
        <v>12</v>
      </c>
      <c r="CF26">
        <f>(RANK(_calc_라운드기준!AM26,_calc_라운드기준!$B26:$AT26,0)+COUNTIFS(_calc_라운드기준!$B26:$AT26,_calc_라운드기준!AM26,$B$1:$AT$1,"&lt;"&amp;38))-(RANK(AM26,$B26:$AT26,0)+COUNTIFS($B26:$AT26,AM26,$B$1:$AT$1,"&lt;"&amp;38))</f>
        <v>10</v>
      </c>
      <c r="CG26">
        <f>(RANK(_calc_라운드기준!AN26,_calc_라운드기준!$B26:$AT26,0)+COUNTIFS(_calc_라운드기준!$B26:$AT26,_calc_라운드기준!AN26,$B$1:$AT$1,"&lt;"&amp;39))-(RANK(AN26,$B26:$AT26,0)+COUNTIFS($B26:$AT26,AN26,$B$1:$AT$1,"&lt;"&amp;39))</f>
        <v>2</v>
      </c>
      <c r="CH26">
        <f>(RANK(_calc_라운드기준!AO26,_calc_라운드기준!$B26:$AT26,0)+COUNTIFS(_calc_라운드기준!$B26:$AT26,_calc_라운드기준!AO26,$B$1:$AT$1,"&lt;"&amp;40))-(RANK(AO26,$B26:$AT26,0)+COUNTIFS($B26:$AT26,AO26,$B$1:$AT$1,"&lt;"&amp;40))</f>
        <v>-18</v>
      </c>
      <c r="CI26">
        <f>(RANK(_calc_라운드기준!AP26,_calc_라운드기준!$B26:$AT26,0)+COUNTIFS(_calc_라운드기준!$B26:$AT26,_calc_라운드기준!AP26,$B$1:$AT$1,"&lt;"&amp;41))-(RANK(AP26,$B26:$AT26,0)+COUNTIFS($B26:$AT26,AP26,$B$1:$AT$1,"&lt;"&amp;41))</f>
        <v>-6</v>
      </c>
      <c r="CJ26">
        <f>(RANK(_calc_라운드기준!AQ26,_calc_라운드기준!$B26:$AT26,0)+COUNTIFS(_calc_라운드기준!$B26:$AT26,_calc_라운드기준!AQ26,$B$1:$AT$1,"&lt;"&amp;42))-(RANK(AQ26,$B26:$AT26,0)+COUNTIFS($B26:$AT26,AQ26,$B$1:$AT$1,"&lt;"&amp;42))</f>
        <v>3</v>
      </c>
      <c r="CK26">
        <f>(RANK(_calc_라운드기준!AR26,_calc_라운드기준!$B26:$AT26,0)+COUNTIFS(_calc_라운드기준!$B26:$AT26,_calc_라운드기준!AR26,$B$1:$AT$1,"&lt;"&amp;43))-(RANK(AR26,$B26:$AT26,0)+COUNTIFS($B26:$AT26,AR26,$B$1:$AT$1,"&lt;"&amp;43))</f>
        <v>-1</v>
      </c>
      <c r="CL26">
        <f>(RANK(_calc_라운드기준!AS26,_calc_라운드기준!$B26:$AT26,0)+COUNTIFS(_calc_라운드기준!$B26:$AT26,_calc_라운드기준!AS26,$B$1:$AT$1,"&lt;"&amp;44))-(RANK(AS26,$B26:$AT26,0)+COUNTIFS($B26:$AT26,AS26,$B$1:$AT$1,"&lt;"&amp;44))</f>
        <v>12</v>
      </c>
      <c r="CM26">
        <f>(RANK(_calc_라운드기준!AT26,_calc_라운드기준!$B26:$AT26,0)+COUNTIFS(_calc_라운드기준!$B26:$AT26,_calc_라운드기준!AT26,$B$1:$AT$1,"&lt;"&amp;45))-(RANK(AT26,$B26:$AT26,0)+COUNTIFS($B26:$AT26,AT26,$B$1:$AT$1,"&lt;"&amp;45))</f>
        <v>25</v>
      </c>
      <c r="CN26">
        <f t="shared" si="0"/>
        <v>41</v>
      </c>
      <c r="CO26">
        <f t="shared" si="1"/>
        <v>24</v>
      </c>
      <c r="CP26">
        <f t="shared" si="2"/>
        <v>22</v>
      </c>
      <c r="CQ26">
        <f t="shared" si="3"/>
        <v>35</v>
      </c>
      <c r="CR26">
        <f t="shared" si="4"/>
        <v>44</v>
      </c>
      <c r="CS26">
        <f t="shared" si="5"/>
        <v>16</v>
      </c>
      <c r="CT26">
        <f t="shared" si="6"/>
        <v>19</v>
      </c>
      <c r="CU26">
        <f t="shared" si="7"/>
        <v>45</v>
      </c>
      <c r="CV26">
        <f t="shared" si="8"/>
        <v>39</v>
      </c>
      <c r="CW26">
        <f t="shared" si="9"/>
        <v>38</v>
      </c>
      <c r="CX26">
        <f t="shared" si="10"/>
        <v>36</v>
      </c>
      <c r="CY26">
        <f t="shared" si="11"/>
        <v>4</v>
      </c>
      <c r="CZ26">
        <f t="shared" si="12"/>
        <v>5</v>
      </c>
      <c r="DA26">
        <f t="shared" si="13"/>
        <v>6</v>
      </c>
      <c r="DB26">
        <f t="shared" si="14"/>
        <v>37</v>
      </c>
      <c r="DC26">
        <f t="shared" si="15"/>
        <v>20</v>
      </c>
      <c r="DD26">
        <f t="shared" si="16"/>
        <v>42</v>
      </c>
      <c r="DE26">
        <f t="shared" si="17"/>
        <v>2</v>
      </c>
      <c r="DF26">
        <f t="shared" si="18"/>
        <v>26</v>
      </c>
      <c r="DG26">
        <f t="shared" si="19"/>
        <v>34</v>
      </c>
      <c r="DH26">
        <f t="shared" si="20"/>
        <v>1</v>
      </c>
      <c r="DI26">
        <f t="shared" si="21"/>
        <v>7</v>
      </c>
      <c r="DJ26">
        <f t="shared" si="22"/>
        <v>29</v>
      </c>
      <c r="DK26">
        <f t="shared" si="23"/>
        <v>30</v>
      </c>
      <c r="DL26">
        <f t="shared" si="24"/>
        <v>27</v>
      </c>
      <c r="DM26">
        <f t="shared" si="25"/>
        <v>13</v>
      </c>
      <c r="DN26">
        <f t="shared" si="26"/>
        <v>31</v>
      </c>
      <c r="DO26">
        <f t="shared" si="27"/>
        <v>43</v>
      </c>
      <c r="DP26">
        <f t="shared" si="28"/>
        <v>17</v>
      </c>
      <c r="DQ26">
        <f t="shared" si="29"/>
        <v>15</v>
      </c>
      <c r="DR26">
        <f t="shared" si="30"/>
        <v>33</v>
      </c>
      <c r="DS26">
        <f t="shared" si="31"/>
        <v>23</v>
      </c>
      <c r="DT26">
        <f t="shared" si="32"/>
        <v>8</v>
      </c>
      <c r="DU26">
        <f t="shared" si="33"/>
        <v>9</v>
      </c>
      <c r="DV26">
        <f t="shared" si="34"/>
        <v>10</v>
      </c>
      <c r="DW26">
        <f t="shared" si="35"/>
        <v>32</v>
      </c>
      <c r="DX26">
        <f t="shared" si="36"/>
        <v>11</v>
      </c>
      <c r="DY26">
        <f t="shared" si="37"/>
        <v>14</v>
      </c>
      <c r="DZ26">
        <f t="shared" si="38"/>
        <v>21</v>
      </c>
      <c r="EA26">
        <f t="shared" si="39"/>
        <v>40</v>
      </c>
      <c r="EB26">
        <f t="shared" si="40"/>
        <v>28</v>
      </c>
      <c r="EC26">
        <f t="shared" si="41"/>
        <v>18</v>
      </c>
      <c r="ED26">
        <f t="shared" si="42"/>
        <v>25</v>
      </c>
      <c r="EE26">
        <f t="shared" si="43"/>
        <v>12</v>
      </c>
      <c r="EF26">
        <f t="shared" si="44"/>
        <v>3</v>
      </c>
    </row>
    <row r="27" spans="1:136" ht="16.5" customHeight="1">
      <c r="A27">
        <f>_calc_라운드기준!A27</f>
        <v>1219</v>
      </c>
      <c r="B27">
        <f>INDEX(_calc_누적빈도!B:B,$A27)-INDEX(_calc_누적빈도!B:B,$A27-기준350회_후보!$B$1)</f>
        <v>45</v>
      </c>
      <c r="C27">
        <f>INDEX(_calc_누적빈도!C:C,$A27)-INDEX(_calc_누적빈도!C:C,$A27-기준350회_후보!$B$1)</f>
        <v>40</v>
      </c>
      <c r="D27">
        <f>INDEX(_calc_누적빈도!D:D,$A27)-INDEX(_calc_누적빈도!D:D,$A27-기준350회_후보!$B$1)</f>
        <v>58</v>
      </c>
      <c r="E27">
        <f>INDEX(_calc_누적빈도!E:E,$A27)-INDEX(_calc_누적빈도!E:E,$A27-기준350회_후보!$B$1)</f>
        <v>43</v>
      </c>
      <c r="F27">
        <f>INDEX(_calc_누적빈도!F:F,$A27)-INDEX(_calc_누적빈도!F:F,$A27-기준350회_후보!$B$1)</f>
        <v>34</v>
      </c>
      <c r="G27">
        <f>INDEX(_calc_누적빈도!G:G,$A27)-INDEX(_calc_누적빈도!G:G,$A27-기준350회_후보!$B$1)</f>
        <v>55</v>
      </c>
      <c r="H27">
        <f>INDEX(_calc_누적빈도!H:H,$A27)-INDEX(_calc_누적빈도!H:H,$A27-기준350회_후보!$B$1)</f>
        <v>53</v>
      </c>
      <c r="I27">
        <f>INDEX(_calc_누적빈도!I:I,$A27)-INDEX(_calc_누적빈도!I:I,$A27-기준350회_후보!$B$1)</f>
        <v>36</v>
      </c>
      <c r="J27">
        <f>INDEX(_calc_누적빈도!J:J,$A27)-INDEX(_calc_누적빈도!J:J,$A27-기준350회_후보!$B$1)</f>
        <v>43</v>
      </c>
      <c r="K27">
        <f>INDEX(_calc_누적빈도!K:K,$A27)-INDEX(_calc_누적빈도!K:K,$A27-기준350회_후보!$B$1)</f>
        <v>37</v>
      </c>
      <c r="L27">
        <f>INDEX(_calc_누적빈도!L:L,$A27)-INDEX(_calc_누적빈도!L:L,$A27-기준350회_후보!$B$1)</f>
        <v>43</v>
      </c>
      <c r="M27">
        <f>INDEX(_calc_누적빈도!M:M,$A27)-INDEX(_calc_누적빈도!M:M,$A27-기준350회_후보!$B$1)</f>
        <v>53</v>
      </c>
      <c r="N27">
        <f>INDEX(_calc_누적빈도!N:N,$A27)-INDEX(_calc_누적빈도!N:N,$A27-기준350회_후보!$B$1)</f>
        <v>52</v>
      </c>
      <c r="O27">
        <f>INDEX(_calc_누적빈도!O:O,$A27)-INDEX(_calc_누적빈도!O:O,$A27-기준350회_후보!$B$1)</f>
        <v>47</v>
      </c>
      <c r="P27">
        <f>INDEX(_calc_누적빈도!P:P,$A27)-INDEX(_calc_누적빈도!P:P,$A27-기준350회_후보!$B$1)</f>
        <v>48</v>
      </c>
      <c r="Q27">
        <f>INDEX(_calc_누적빈도!Q:Q,$A27)-INDEX(_calc_누적빈도!Q:Q,$A27-기준350회_후보!$B$1)</f>
        <v>55</v>
      </c>
      <c r="R27">
        <f>INDEX(_calc_누적빈도!R:R,$A27)-INDEX(_calc_누적빈도!R:R,$A27-기준350회_후보!$B$1)</f>
        <v>43</v>
      </c>
      <c r="S27">
        <f>INDEX(_calc_누적빈도!S:S,$A27)-INDEX(_calc_누적빈도!S:S,$A27-기준350회_후보!$B$1)</f>
        <v>50</v>
      </c>
      <c r="T27">
        <f>INDEX(_calc_누적빈도!T:T,$A27)-INDEX(_calc_누적빈도!T:T,$A27-기준350회_후보!$B$1)</f>
        <v>47</v>
      </c>
      <c r="U27">
        <f>INDEX(_calc_누적빈도!U:U,$A27)-INDEX(_calc_누적빈도!U:U,$A27-기준350회_후보!$B$1)</f>
        <v>44</v>
      </c>
      <c r="V27">
        <f>INDEX(_calc_누적빈도!V:V,$A27)-INDEX(_calc_누적빈도!V:V,$A27-기준350회_후보!$B$1)</f>
        <v>51</v>
      </c>
      <c r="W27">
        <f>INDEX(_calc_누적빈도!W:W,$A27)-INDEX(_calc_누적빈도!W:W,$A27-기준350회_후보!$B$1)</f>
        <v>46</v>
      </c>
      <c r="X27">
        <f>INDEX(_calc_누적빈도!X:X,$A27)-INDEX(_calc_누적빈도!X:X,$A27-기준350회_후보!$B$1)</f>
        <v>48</v>
      </c>
      <c r="Y27">
        <f>INDEX(_calc_누적빈도!Y:Y,$A27)-INDEX(_calc_누적빈도!Y:Y,$A27-기준350회_후보!$B$1)</f>
        <v>48</v>
      </c>
      <c r="Z27">
        <f>INDEX(_calc_누적빈도!Z:Z,$A27)-INDEX(_calc_누적빈도!Z:Z,$A27-기준350회_후보!$B$1)</f>
        <v>36</v>
      </c>
      <c r="AA27">
        <f>INDEX(_calc_누적빈도!AA:AA,$A27)-INDEX(_calc_누적빈도!AA:AA,$A27-기준350회_후보!$B$1)</f>
        <v>48</v>
      </c>
      <c r="AB27">
        <f>INDEX(_calc_누적빈도!AB:AB,$A27)-INDEX(_calc_누적빈도!AB:AB,$A27-기준350회_후보!$B$1)</f>
        <v>53</v>
      </c>
      <c r="AC27">
        <f>INDEX(_calc_누적빈도!AC:AC,$A27)-INDEX(_calc_누적빈도!AC:AC,$A27-기준350회_후보!$B$1)</f>
        <v>45</v>
      </c>
      <c r="AD27">
        <f>INDEX(_calc_누적빈도!AD:AD,$A27)-INDEX(_calc_누적빈도!AD:AD,$A27-기준350회_후보!$B$1)</f>
        <v>46</v>
      </c>
      <c r="AE27">
        <f>INDEX(_calc_누적빈도!AE:AE,$A27)-INDEX(_calc_누적빈도!AE:AE,$A27-기준350회_후보!$B$1)</f>
        <v>51</v>
      </c>
      <c r="AF27">
        <f>INDEX(_calc_누적빈도!AF:AF,$A27)-INDEX(_calc_누적빈도!AF:AF,$A27-기준350회_후보!$B$1)</f>
        <v>48</v>
      </c>
      <c r="AG27">
        <f>INDEX(_calc_누적빈도!AG:AG,$A27)-INDEX(_calc_누적빈도!AG:AG,$A27-기준350회_후보!$B$1)</f>
        <v>43</v>
      </c>
      <c r="AH27">
        <f>INDEX(_calc_누적빈도!AH:AH,$A27)-INDEX(_calc_누적빈도!AH:AH,$A27-기준350회_후보!$B$1)</f>
        <v>51</v>
      </c>
      <c r="AI27">
        <f>INDEX(_calc_누적빈도!AI:AI,$A27)-INDEX(_calc_누적빈도!AI:AI,$A27-기준350회_후보!$B$1)</f>
        <v>45</v>
      </c>
      <c r="AJ27">
        <f>INDEX(_calc_누적빈도!AJ:AJ,$A27)-INDEX(_calc_누적빈도!AJ:AJ,$A27-기준350회_후보!$B$1)</f>
        <v>54</v>
      </c>
      <c r="AK27">
        <f>INDEX(_calc_누적빈도!AK:AK,$A27)-INDEX(_calc_누적빈도!AK:AK,$A27-기준350회_후보!$B$1)</f>
        <v>46</v>
      </c>
      <c r="AL27">
        <f>INDEX(_calc_누적빈도!AL:AL,$A27)-INDEX(_calc_누적빈도!AL:AL,$A27-기준350회_후보!$B$1)</f>
        <v>53</v>
      </c>
      <c r="AM27">
        <f>INDEX(_calc_누적빈도!AM:AM,$A27)-INDEX(_calc_누적빈도!AM:AM,$A27-기준350회_후보!$B$1)</f>
        <v>55</v>
      </c>
      <c r="AN27">
        <f>INDEX(_calc_누적빈도!AN:AN,$A27)-INDEX(_calc_누적빈도!AN:AN,$A27-기준350회_후보!$B$1)</f>
        <v>45</v>
      </c>
      <c r="AO27">
        <f>INDEX(_calc_누적빈도!AO:AO,$A27)-INDEX(_calc_누적빈도!AO:AO,$A27-기준350회_후보!$B$1)</f>
        <v>44</v>
      </c>
      <c r="AP27">
        <f>INDEX(_calc_누적빈도!AP:AP,$A27)-INDEX(_calc_누적빈도!AP:AP,$A27-기준350회_후보!$B$1)</f>
        <v>41</v>
      </c>
      <c r="AQ27">
        <f>INDEX(_calc_누적빈도!AQ:AQ,$A27)-INDEX(_calc_누적빈도!AQ:AQ,$A27-기준350회_후보!$B$1)</f>
        <v>45</v>
      </c>
      <c r="AR27">
        <f>INDEX(_calc_누적빈도!AR:AR,$A27)-INDEX(_calc_누적빈도!AR:AR,$A27-기준350회_후보!$B$1)</f>
        <v>34</v>
      </c>
      <c r="AS27">
        <f>INDEX(_calc_누적빈도!AS:AS,$A27)-INDEX(_calc_누적빈도!AS:AS,$A27-기준350회_후보!$B$1)</f>
        <v>47</v>
      </c>
      <c r="AT27">
        <f>INDEX(_calc_누적빈도!AT:AT,$A27)-INDEX(_calc_누적빈도!AT:AT,$A27-기준350회_후보!$B$1)</f>
        <v>51</v>
      </c>
      <c r="AU27">
        <f>(RANK(_calc_라운드기준!B27,_calc_라운드기준!$B27:$AT27,0)+COUNTIFS(_calc_라운드기준!$B27:$AT27,_calc_라운드기준!B27,$B$1:$AT$1,"&lt;"&amp;1))-(RANK(B27,$B27:$AT27,0)+COUNTIFS($B27:$AT27,B27,$B$1:$AT$1,"&lt;"&amp;1))</f>
        <v>-21</v>
      </c>
      <c r="AV27">
        <f>(RANK(_calc_라운드기준!C27,_calc_라운드기준!$B27:$AT27,0)+COUNTIFS(_calc_라운드기준!$B27:$AT27,_calc_라운드기준!C27,$B$1:$AT$1,"&lt;"&amp;2))-(RANK(C27,$B27:$AT27,0)+COUNTIFS($B27:$AT27,C27,$B$1:$AT$1,"&lt;"&amp;2))</f>
        <v>2</v>
      </c>
      <c r="AW27">
        <f>(RANK(_calc_라운드기준!D27,_calc_라운드기준!$B27:$AT27,0)+COUNTIFS(_calc_라운드기준!$B27:$AT27,_calc_라운드기준!D27,$B$1:$AT$1,"&lt;"&amp;3))-(RANK(D27,$B27:$AT27,0)+COUNTIFS($B27:$AT27,D27,$B$1:$AT$1,"&lt;"&amp;3))</f>
        <v>0</v>
      </c>
      <c r="AX27">
        <f>(RANK(_calc_라운드기준!E27,_calc_라운드기준!$B27:$AT27,0)+COUNTIFS(_calc_라운드기준!$B27:$AT27,_calc_라운드기준!E27,$B$1:$AT$1,"&lt;"&amp;4))-(RANK(E27,$B27:$AT27,0)+COUNTIFS($B27:$AT27,E27,$B$1:$AT$1,"&lt;"&amp;4))</f>
        <v>-8</v>
      </c>
      <c r="AY27">
        <f>(RANK(_calc_라운드기준!F27,_calc_라운드기준!$B27:$AT27,0)+COUNTIFS(_calc_라운드기준!$B27:$AT27,_calc_라운드기준!F27,$B$1:$AT$1,"&lt;"&amp;5))-(RANK(F27,$B27:$AT27,0)+COUNTIFS($B27:$AT27,F27,$B$1:$AT$1,"&lt;"&amp;5))</f>
        <v>-37</v>
      </c>
      <c r="AZ27">
        <f>(RANK(_calc_라운드기준!G27,_calc_라운드기준!$B27:$AT27,0)+COUNTIFS(_calc_라운드기준!$B27:$AT27,_calc_라운드기준!G27,$B$1:$AT$1,"&lt;"&amp;6))-(RANK(G27,$B27:$AT27,0)+COUNTIFS($B27:$AT27,G27,$B$1:$AT$1,"&lt;"&amp;6))</f>
        <v>6</v>
      </c>
      <c r="BA27">
        <f>(RANK(_calc_라운드기준!H27,_calc_라운드기준!$B27:$AT27,0)+COUNTIFS(_calc_라운드기준!$B27:$AT27,_calc_라운드기준!H27,$B$1:$AT$1,"&lt;"&amp;7))-(RANK(H27,$B27:$AT27,0)+COUNTIFS($B27:$AT27,H27,$B$1:$AT$1,"&lt;"&amp;7))</f>
        <v>3</v>
      </c>
      <c r="BB27">
        <f>(RANK(_calc_라운드기준!I27,_calc_라운드기준!$B27:$AT27,0)+COUNTIFS(_calc_라운드기준!$B27:$AT27,_calc_라운드기준!I27,$B$1:$AT$1,"&lt;"&amp;8))-(RANK(I27,$B27:$AT27,0)+COUNTIFS($B27:$AT27,I27,$B$1:$AT$1,"&lt;"&amp;8))</f>
        <v>-32</v>
      </c>
      <c r="BC27">
        <f>(RANK(_calc_라운드기준!J27,_calc_라운드기준!$B27:$AT27,0)+COUNTIFS(_calc_라운드기준!$B27:$AT27,_calc_라운드기준!J27,$B$1:$AT$1,"&lt;"&amp;9))-(RANK(J27,$B27:$AT27,0)+COUNTIFS($B27:$AT27,J27,$B$1:$AT$1,"&lt;"&amp;9))</f>
        <v>-19</v>
      </c>
      <c r="BD27">
        <f>(RANK(_calc_라운드기준!K27,_calc_라운드기준!$B27:$AT27,0)+COUNTIFS(_calc_라운드기준!$B27:$AT27,_calc_라운드기준!K27,$B$1:$AT$1,"&lt;"&amp;10))-(RANK(K27,$B27:$AT27,0)+COUNTIFS($B27:$AT27,K27,$B$1:$AT$1,"&lt;"&amp;10))</f>
        <v>-14</v>
      </c>
      <c r="BE27">
        <f>(RANK(_calc_라운드기준!L27,_calc_라운드기준!$B27:$AT27,0)+COUNTIFS(_calc_라운드기준!$B27:$AT27,_calc_라운드기준!L27,$B$1:$AT$1,"&lt;"&amp;11))-(RANK(L27,$B27:$AT27,0)+COUNTIFS($B27:$AT27,L27,$B$1:$AT$1,"&lt;"&amp;11))</f>
        <v>-8</v>
      </c>
      <c r="BF27">
        <f>(RANK(_calc_라운드기준!M27,_calc_라운드기준!$B27:$AT27,0)+COUNTIFS(_calc_라운드기준!$B27:$AT27,_calc_라운드기준!M27,$B$1:$AT$1,"&lt;"&amp;12))-(RANK(M27,$B27:$AT27,0)+COUNTIFS($B27:$AT27,M27,$B$1:$AT$1,"&lt;"&amp;12))</f>
        <v>10</v>
      </c>
      <c r="BG27">
        <f>(RANK(_calc_라운드기준!N27,_calc_라운드기준!$B27:$AT27,0)+COUNTIFS(_calc_라운드기준!$B27:$AT27,_calc_라운드기준!N27,$B$1:$AT$1,"&lt;"&amp;13))-(RANK(N27,$B27:$AT27,0)+COUNTIFS($B27:$AT27,N27,$B$1:$AT$1,"&lt;"&amp;13))</f>
        <v>19</v>
      </c>
      <c r="BH27">
        <f>(RANK(_calc_라운드기준!O27,_calc_라운드기준!$B27:$AT27,0)+COUNTIFS(_calc_라운드기준!$B27:$AT27,_calc_라운드기준!O27,$B$1:$AT$1,"&lt;"&amp;14))-(RANK(O27,$B27:$AT27,0)+COUNTIFS($B27:$AT27,O27,$B$1:$AT$1,"&lt;"&amp;14))</f>
        <v>18</v>
      </c>
      <c r="BI27">
        <f>(RANK(_calc_라운드기준!P27,_calc_라운드기준!$B27:$AT27,0)+COUNTIFS(_calc_라운드기준!$B27:$AT27,_calc_라운드기준!P27,$B$1:$AT$1,"&lt;"&amp;15))-(RANK(P27,$B27:$AT27,0)+COUNTIFS($B27:$AT27,P27,$B$1:$AT$1,"&lt;"&amp;15))</f>
        <v>-12</v>
      </c>
      <c r="BJ27">
        <f>(RANK(_calc_라운드기준!Q27,_calc_라운드기준!$B27:$AT27,0)+COUNTIFS(_calc_라운드기준!$B27:$AT27,_calc_라운드기준!Q27,$B$1:$AT$1,"&lt;"&amp;16))-(RANK(Q27,$B27:$AT27,0)+COUNTIFS($B27:$AT27,Q27,$B$1:$AT$1,"&lt;"&amp;16))</f>
        <v>0</v>
      </c>
      <c r="BK27">
        <f>(RANK(_calc_라운드기준!R27,_calc_라운드기준!$B27:$AT27,0)+COUNTIFS(_calc_라운드기준!$B27:$AT27,_calc_라운드기준!R27,$B$1:$AT$1,"&lt;"&amp;17))-(RANK(R27,$B27:$AT27,0)+COUNTIFS($B27:$AT27,R27,$B$1:$AT$1,"&lt;"&amp;17))</f>
        <v>-19</v>
      </c>
      <c r="BL27">
        <f>(RANK(_calc_라운드기준!S27,_calc_라운드기준!$B27:$AT27,0)+COUNTIFS(_calc_라운드기준!$B27:$AT27,_calc_라운드기준!S27,$B$1:$AT$1,"&lt;"&amp;18))-(RANK(S27,$B27:$AT27,0)+COUNTIFS($B27:$AT27,S27,$B$1:$AT$1,"&lt;"&amp;18))</f>
        <v>25</v>
      </c>
      <c r="BM27">
        <f>(RANK(_calc_라운드기준!T27,_calc_라운드기준!$B27:$AT27,0)+COUNTIFS(_calc_라운드기준!$B27:$AT27,_calc_라운드기준!T27,$B$1:$AT$1,"&lt;"&amp;19))-(RANK(T27,$B27:$AT27,0)+COUNTIFS($B27:$AT27,T27,$B$1:$AT$1,"&lt;"&amp;19))</f>
        <v>-3</v>
      </c>
      <c r="BN27">
        <f>(RANK(_calc_라운드기준!U27,_calc_라운드기준!$B27:$AT27,0)+COUNTIFS(_calc_라운드기준!$B27:$AT27,_calc_라운드기준!U27,$B$1:$AT$1,"&lt;"&amp;20))-(RANK(U27,$B27:$AT27,0)+COUNTIFS($B27:$AT27,U27,$B$1:$AT$1,"&lt;"&amp;20))</f>
        <v>-2</v>
      </c>
      <c r="BO27">
        <f>(RANK(_calc_라운드기준!V27,_calc_라운드기준!$B27:$AT27,0)+COUNTIFS(_calc_라운드기준!$B27:$AT27,_calc_라운드기준!V27,$B$1:$AT$1,"&lt;"&amp;21))-(RANK(V27,$B27:$AT27,0)+COUNTIFS($B27:$AT27,V27,$B$1:$AT$1,"&lt;"&amp;21))</f>
        <v>30</v>
      </c>
      <c r="BP27">
        <f>(RANK(_calc_라운드기준!W27,_calc_라운드기준!$B27:$AT27,0)+COUNTIFS(_calc_라운드기준!$B27:$AT27,_calc_라운드기준!W27,$B$1:$AT$1,"&lt;"&amp;22))-(RANK(W27,$B27:$AT27,0)+COUNTIFS($B27:$AT27,W27,$B$1:$AT$1,"&lt;"&amp;22))</f>
        <v>19</v>
      </c>
      <c r="BQ27">
        <f>(RANK(_calc_라운드기준!X27,_calc_라운드기준!$B27:$AT27,0)+COUNTIFS(_calc_라운드기준!$B27:$AT27,_calc_라운드기준!X27,$B$1:$AT$1,"&lt;"&amp;23))-(RANK(X27,$B27:$AT27,0)+COUNTIFS($B27:$AT27,X27,$B$1:$AT$1,"&lt;"&amp;23))</f>
        <v>-6</v>
      </c>
      <c r="BR27">
        <f>(RANK(_calc_라운드기준!Y27,_calc_라운드기준!$B27:$AT27,0)+COUNTIFS(_calc_라운드기준!$B27:$AT27,_calc_라운드기준!Y27,$B$1:$AT$1,"&lt;"&amp;24))-(RANK(Y27,$B27:$AT27,0)+COUNTIFS($B27:$AT27,Y27,$B$1:$AT$1,"&lt;"&amp;24))</f>
        <v>-13</v>
      </c>
      <c r="BS27">
        <f>(RANK(_calc_라운드기준!Z27,_calc_라운드기준!$B27:$AT27,0)+COUNTIFS(_calc_라운드기준!$B27:$AT27,_calc_라운드기준!Z27,$B$1:$AT$1,"&lt;"&amp;25))-(RANK(Z27,$B27:$AT27,0)+COUNTIFS($B27:$AT27,Z27,$B$1:$AT$1,"&lt;"&amp;25))</f>
        <v>-7</v>
      </c>
      <c r="BT27">
        <f>(RANK(_calc_라운드기준!AA27,_calc_라운드기준!$B27:$AT27,0)+COUNTIFS(_calc_라운드기준!$B27:$AT27,_calc_라운드기준!AA27,$B$1:$AT$1,"&lt;"&amp;26))-(RANK(AA27,$B27:$AT27,0)+COUNTIFS($B27:$AT27,AA27,$B$1:$AT$1,"&lt;"&amp;26))</f>
        <v>1</v>
      </c>
      <c r="BU27">
        <f>(RANK(_calc_라운드기준!AB27,_calc_라운드기준!$B27:$AT27,0)+COUNTIFS(_calc_라운드기준!$B27:$AT27,_calc_라운드기준!AB27,$B$1:$AT$1,"&lt;"&amp;27))-(RANK(AB27,$B27:$AT27,0)+COUNTIFS($B27:$AT27,AB27,$B$1:$AT$1,"&lt;"&amp;27))</f>
        <v>-6</v>
      </c>
      <c r="BV27">
        <f>(RANK(_calc_라운드기준!AC27,_calc_라운드기준!$B27:$AT27,0)+COUNTIFS(_calc_라운드기준!$B27:$AT27,_calc_라운드기준!AC27,$B$1:$AT$1,"&lt;"&amp;28))-(RANK(AC27,$B27:$AT27,0)+COUNTIFS($B27:$AT27,AC27,$B$1:$AT$1,"&lt;"&amp;28))</f>
        <v>-16</v>
      </c>
      <c r="BW27">
        <f>(RANK(_calc_라운드기준!AD27,_calc_라운드기준!$B27:$AT27,0)+COUNTIFS(_calc_라운드기준!$B27:$AT27,_calc_라운드기준!AD27,$B$1:$AT$1,"&lt;"&amp;29))-(RANK(AD27,$B27:$AT27,0)+COUNTIFS($B27:$AT27,AD27,$B$1:$AT$1,"&lt;"&amp;29))</f>
        <v>6</v>
      </c>
      <c r="BX27">
        <f>(RANK(_calc_라운드기준!AE27,_calc_라운드기준!$B27:$AT27,0)+COUNTIFS(_calc_라운드기준!$B27:$AT27,_calc_라운드기준!AE27,$B$1:$AT$1,"&lt;"&amp;30))-(RANK(AE27,$B27:$AT27,0)+COUNTIFS($B27:$AT27,AE27,$B$1:$AT$1,"&lt;"&amp;30))</f>
        <v>9</v>
      </c>
      <c r="BY27">
        <f>(RANK(_calc_라운드기준!AF27,_calc_라운드기준!$B27:$AT27,0)+COUNTIFS(_calc_라운드기준!$B27:$AT27,_calc_라운드기준!AF27,$B$1:$AT$1,"&lt;"&amp;31))-(RANK(AF27,$B27:$AT27,0)+COUNTIFS($B27:$AT27,AF27,$B$1:$AT$1,"&lt;"&amp;31))</f>
        <v>-7</v>
      </c>
      <c r="BZ27">
        <f>(RANK(_calc_라운드기준!AG27,_calc_라운드기준!$B27:$AT27,0)+COUNTIFS(_calc_라운드기준!$B27:$AT27,_calc_라운드기준!AG27,$B$1:$AT$1,"&lt;"&amp;32))-(RANK(AG27,$B27:$AT27,0)+COUNTIFS($B27:$AT27,AG27,$B$1:$AT$1,"&lt;"&amp;32))</f>
        <v>-1</v>
      </c>
      <c r="CA27">
        <f>(RANK(_calc_라운드기준!AH27,_calc_라운드기준!$B27:$AT27,0)+COUNTIFS(_calc_라운드기준!$B27:$AT27,_calc_라운드기준!AH27,$B$1:$AT$1,"&lt;"&amp;33))-(RANK(AH27,$B27:$AT27,0)+COUNTIFS($B27:$AT27,AH27,$B$1:$AT$1,"&lt;"&amp;33))</f>
        <v>19</v>
      </c>
      <c r="CB27">
        <f>(RANK(_calc_라운드기준!AI27,_calc_라운드기준!$B27:$AT27,0)+COUNTIFS(_calc_라운드기준!$B27:$AT27,_calc_라운드기준!AI27,$B$1:$AT$1,"&lt;"&amp;34))-(RANK(AI27,$B27:$AT27,0)+COUNTIFS($B27:$AT27,AI27,$B$1:$AT$1,"&lt;"&amp;34))</f>
        <v>16</v>
      </c>
      <c r="CC27">
        <f>(RANK(_calc_라운드기준!AJ27,_calc_라운드기준!$B27:$AT27,0)+COUNTIFS(_calc_라운드기준!$B27:$AT27,_calc_라운드기준!AJ27,$B$1:$AT$1,"&lt;"&amp;35))-(RANK(AJ27,$B27:$AT27,0)+COUNTIFS($B27:$AT27,AJ27,$B$1:$AT$1,"&lt;"&amp;35))</f>
        <v>17</v>
      </c>
      <c r="CD27">
        <f>(RANK(_calc_라운드기준!AK27,_calc_라운드기준!$B27:$AT27,0)+COUNTIFS(_calc_라운드기준!$B27:$AT27,_calc_라운드기준!AK27,$B$1:$AT$1,"&lt;"&amp;36))-(RANK(AK27,$B27:$AT27,0)+COUNTIFS($B27:$AT27,AK27,$B$1:$AT$1,"&lt;"&amp;36))</f>
        <v>-3</v>
      </c>
      <c r="CE27">
        <f>(RANK(_calc_라운드기준!AL27,_calc_라운드기준!$B27:$AT27,0)+COUNTIFS(_calc_라운드기준!$B27:$AT27,_calc_라운드기준!AL27,$B$1:$AT$1,"&lt;"&amp;37))-(RANK(AL27,$B27:$AT27,0)+COUNTIFS($B27:$AT27,AL27,$B$1:$AT$1,"&lt;"&amp;37))</f>
        <v>15</v>
      </c>
      <c r="CF27">
        <f>(RANK(_calc_라운드기준!AM27,_calc_라운드기준!$B27:$AT27,0)+COUNTIFS(_calc_라운드기준!$B27:$AT27,_calc_라운드기준!AM27,$B$1:$AT$1,"&lt;"&amp;38))-(RANK(AM27,$B27:$AT27,0)+COUNTIFS($B27:$AT27,AM27,$B$1:$AT$1,"&lt;"&amp;38))</f>
        <v>10</v>
      </c>
      <c r="CG27">
        <f>(RANK(_calc_라운드기준!AN27,_calc_라운드기준!$B27:$AT27,0)+COUNTIFS(_calc_라운드기준!$B27:$AT27,_calc_라운드기준!AN27,$B$1:$AT$1,"&lt;"&amp;39))-(RANK(AN27,$B27:$AT27,0)+COUNTIFS($B27:$AT27,AN27,$B$1:$AT$1,"&lt;"&amp;39))</f>
        <v>3</v>
      </c>
      <c r="CH27">
        <f>(RANK(_calc_라운드기준!AO27,_calc_라운드기준!$B27:$AT27,0)+COUNTIFS(_calc_라운드기준!$B27:$AT27,_calc_라운드기준!AO27,$B$1:$AT$1,"&lt;"&amp;40))-(RANK(AO27,$B27:$AT27,0)+COUNTIFS($B27:$AT27,AO27,$B$1:$AT$1,"&lt;"&amp;40))</f>
        <v>-18</v>
      </c>
      <c r="CI27">
        <f>(RANK(_calc_라운드기준!AP27,_calc_라운드기준!$B27:$AT27,0)+COUNTIFS(_calc_라운드기준!$B27:$AT27,_calc_라운드기준!AP27,$B$1:$AT$1,"&lt;"&amp;41))-(RANK(AP27,$B27:$AT27,0)+COUNTIFS($B27:$AT27,AP27,$B$1:$AT$1,"&lt;"&amp;41))</f>
        <v>-5</v>
      </c>
      <c r="CJ27">
        <f>(RANK(_calc_라운드기준!AQ27,_calc_라운드기준!$B27:$AT27,0)+COUNTIFS(_calc_라운드기준!$B27:$AT27,_calc_라운드기준!AQ27,$B$1:$AT$1,"&lt;"&amp;42))-(RANK(AQ27,$B27:$AT27,0)+COUNTIFS($B27:$AT27,AQ27,$B$1:$AT$1,"&lt;"&amp;42))</f>
        <v>-6</v>
      </c>
      <c r="CK27">
        <f>(RANK(_calc_라운드기준!AR27,_calc_라운드기준!$B27:$AT27,0)+COUNTIFS(_calc_라운드기준!$B27:$AT27,_calc_라운드기준!AR27,$B$1:$AT$1,"&lt;"&amp;43))-(RANK(AR27,$B27:$AT27,0)+COUNTIFS($B27:$AT27,AR27,$B$1:$AT$1,"&lt;"&amp;43))</f>
        <v>-1</v>
      </c>
      <c r="CL27">
        <f>(RANK(_calc_라운드기준!AS27,_calc_라운드기준!$B27:$AT27,0)+COUNTIFS(_calc_라운드기준!$B27:$AT27,_calc_라운드기준!AS27,$B$1:$AT$1,"&lt;"&amp;44))-(RANK(AS27,$B27:$AT27,0)+COUNTIFS($B27:$AT27,AS27,$B$1:$AT$1,"&lt;"&amp;44))</f>
        <v>12</v>
      </c>
      <c r="CM27">
        <f>(RANK(_calc_라운드기준!AT27,_calc_라운드기준!$B27:$AT27,0)+COUNTIFS(_calc_라운드기준!$B27:$AT27,_calc_라운드기준!AT27,$B$1:$AT$1,"&lt;"&amp;45))-(RANK(AT27,$B27:$AT27,0)+COUNTIFS($B27:$AT27,AT27,$B$1:$AT$1,"&lt;"&amp;45))</f>
        <v>24</v>
      </c>
      <c r="CN27">
        <f t="shared" si="0"/>
        <v>43</v>
      </c>
      <c r="CO27">
        <f t="shared" si="1"/>
        <v>19</v>
      </c>
      <c r="CP27">
        <f t="shared" si="2"/>
        <v>21</v>
      </c>
      <c r="CQ27">
        <f t="shared" si="3"/>
        <v>34</v>
      </c>
      <c r="CR27">
        <f t="shared" si="4"/>
        <v>45</v>
      </c>
      <c r="CS27">
        <f t="shared" si="5"/>
        <v>15</v>
      </c>
      <c r="CT27">
        <f t="shared" si="6"/>
        <v>17</v>
      </c>
      <c r="CU27">
        <f t="shared" si="7"/>
        <v>44</v>
      </c>
      <c r="CV27">
        <f t="shared" si="8"/>
        <v>41</v>
      </c>
      <c r="CW27">
        <f t="shared" si="9"/>
        <v>38</v>
      </c>
      <c r="CX27">
        <f t="shared" si="10"/>
        <v>35</v>
      </c>
      <c r="CY27">
        <f t="shared" si="11"/>
        <v>12</v>
      </c>
      <c r="CZ27">
        <f t="shared" si="12"/>
        <v>4</v>
      </c>
      <c r="DA27">
        <f t="shared" si="13"/>
        <v>7</v>
      </c>
      <c r="DB27">
        <f t="shared" si="14"/>
        <v>36</v>
      </c>
      <c r="DC27">
        <f t="shared" si="15"/>
        <v>22</v>
      </c>
      <c r="DD27">
        <f t="shared" si="16"/>
        <v>42</v>
      </c>
      <c r="DE27">
        <f t="shared" si="17"/>
        <v>2</v>
      </c>
      <c r="DF27">
        <f t="shared" si="18"/>
        <v>26</v>
      </c>
      <c r="DG27">
        <f t="shared" si="19"/>
        <v>25</v>
      </c>
      <c r="DH27">
        <f t="shared" si="20"/>
        <v>1</v>
      </c>
      <c r="DI27">
        <f t="shared" si="21"/>
        <v>5</v>
      </c>
      <c r="DJ27">
        <f t="shared" si="22"/>
        <v>29</v>
      </c>
      <c r="DK27">
        <f t="shared" si="23"/>
        <v>37</v>
      </c>
      <c r="DL27">
        <f t="shared" si="24"/>
        <v>32</v>
      </c>
      <c r="DM27">
        <f t="shared" si="25"/>
        <v>20</v>
      </c>
      <c r="DN27">
        <f t="shared" si="26"/>
        <v>30</v>
      </c>
      <c r="DO27">
        <f t="shared" si="27"/>
        <v>39</v>
      </c>
      <c r="DP27">
        <f t="shared" si="28"/>
        <v>16</v>
      </c>
      <c r="DQ27">
        <f t="shared" si="29"/>
        <v>14</v>
      </c>
      <c r="DR27">
        <f t="shared" si="30"/>
        <v>33</v>
      </c>
      <c r="DS27">
        <f t="shared" si="31"/>
        <v>23</v>
      </c>
      <c r="DT27">
        <f t="shared" si="32"/>
        <v>6</v>
      </c>
      <c r="DU27">
        <f t="shared" si="33"/>
        <v>9</v>
      </c>
      <c r="DV27">
        <f t="shared" si="34"/>
        <v>8</v>
      </c>
      <c r="DW27">
        <f t="shared" si="35"/>
        <v>27</v>
      </c>
      <c r="DX27">
        <f t="shared" si="36"/>
        <v>10</v>
      </c>
      <c r="DY27">
        <f t="shared" si="37"/>
        <v>13</v>
      </c>
      <c r="DZ27">
        <f t="shared" si="38"/>
        <v>18</v>
      </c>
      <c r="EA27">
        <f t="shared" si="39"/>
        <v>40</v>
      </c>
      <c r="EB27">
        <f t="shared" si="40"/>
        <v>28</v>
      </c>
      <c r="EC27">
        <f t="shared" si="41"/>
        <v>31</v>
      </c>
      <c r="ED27">
        <f t="shared" si="42"/>
        <v>24</v>
      </c>
      <c r="EE27">
        <f t="shared" si="43"/>
        <v>11</v>
      </c>
      <c r="EF27">
        <f t="shared" si="44"/>
        <v>3</v>
      </c>
    </row>
    <row r="28" spans="1:136" ht="16.5" customHeight="1">
      <c r="A28">
        <f>_calc_라운드기준!A28</f>
        <v>1218</v>
      </c>
      <c r="B28">
        <f>INDEX(_calc_누적빈도!B:B,$A28)-INDEX(_calc_누적빈도!B:B,$A28-기준350회_후보!$B$1)</f>
        <v>45</v>
      </c>
      <c r="C28">
        <f>INDEX(_calc_누적빈도!C:C,$A28)-INDEX(_calc_누적빈도!C:C,$A28-기준350회_후보!$B$1)</f>
        <v>40</v>
      </c>
      <c r="D28">
        <f>INDEX(_calc_누적빈도!D:D,$A28)-INDEX(_calc_누적빈도!D:D,$A28-기준350회_후보!$B$1)</f>
        <v>57</v>
      </c>
      <c r="E28">
        <f>INDEX(_calc_누적빈도!E:E,$A28)-INDEX(_calc_누적빈도!E:E,$A28-기준350회_후보!$B$1)</f>
        <v>43</v>
      </c>
      <c r="F28">
        <f>INDEX(_calc_누적빈도!F:F,$A28)-INDEX(_calc_누적빈도!F:F,$A28-기준350회_후보!$B$1)</f>
        <v>34</v>
      </c>
      <c r="G28">
        <f>INDEX(_calc_누적빈도!G:G,$A28)-INDEX(_calc_누적빈도!G:G,$A28-기준350회_후보!$B$1)</f>
        <v>55</v>
      </c>
      <c r="H28">
        <f>INDEX(_calc_누적빈도!H:H,$A28)-INDEX(_calc_누적빈도!H:H,$A28-기준350회_후보!$B$1)</f>
        <v>53</v>
      </c>
      <c r="I28">
        <f>INDEX(_calc_누적빈도!I:I,$A28)-INDEX(_calc_누적빈도!I:I,$A28-기준350회_후보!$B$1)</f>
        <v>36</v>
      </c>
      <c r="J28">
        <f>INDEX(_calc_누적빈도!J:J,$A28)-INDEX(_calc_누적빈도!J:J,$A28-기준350회_후보!$B$1)</f>
        <v>43</v>
      </c>
      <c r="K28">
        <f>INDEX(_calc_누적빈도!K:K,$A28)-INDEX(_calc_누적빈도!K:K,$A28-기준350회_후보!$B$1)</f>
        <v>37</v>
      </c>
      <c r="L28">
        <f>INDEX(_calc_누적빈도!L:L,$A28)-INDEX(_calc_누적빈도!L:L,$A28-기준350회_후보!$B$1)</f>
        <v>43</v>
      </c>
      <c r="M28">
        <f>INDEX(_calc_누적빈도!M:M,$A28)-INDEX(_calc_누적빈도!M:M,$A28-기준350회_후보!$B$1)</f>
        <v>54</v>
      </c>
      <c r="N28">
        <f>INDEX(_calc_누적빈도!N:N,$A28)-INDEX(_calc_누적빈도!N:N,$A28-기준350회_후보!$B$1)</f>
        <v>52</v>
      </c>
      <c r="O28">
        <f>INDEX(_calc_누적빈도!O:O,$A28)-INDEX(_calc_누적빈도!O:O,$A28-기준350회_후보!$B$1)</f>
        <v>47</v>
      </c>
      <c r="P28">
        <f>INDEX(_calc_누적빈도!P:P,$A28)-INDEX(_calc_누적빈도!P:P,$A28-기준350회_후보!$B$1)</f>
        <v>48</v>
      </c>
      <c r="Q28">
        <f>INDEX(_calc_누적빈도!Q:Q,$A28)-INDEX(_calc_누적빈도!Q:Q,$A28-기준350회_후보!$B$1)</f>
        <v>55</v>
      </c>
      <c r="R28">
        <f>INDEX(_calc_누적빈도!R:R,$A28)-INDEX(_calc_누적빈도!R:R,$A28-기준350회_후보!$B$1)</f>
        <v>44</v>
      </c>
      <c r="S28">
        <f>INDEX(_calc_누적빈도!S:S,$A28)-INDEX(_calc_누적빈도!S:S,$A28-기준350회_후보!$B$1)</f>
        <v>50</v>
      </c>
      <c r="T28">
        <f>INDEX(_calc_누적빈도!T:T,$A28)-INDEX(_calc_누적빈도!T:T,$A28-기준350회_후보!$B$1)</f>
        <v>47</v>
      </c>
      <c r="U28">
        <f>INDEX(_calc_누적빈도!U:U,$A28)-INDEX(_calc_누적빈도!U:U,$A28-기준350회_후보!$B$1)</f>
        <v>44</v>
      </c>
      <c r="V28">
        <f>INDEX(_calc_누적빈도!V:V,$A28)-INDEX(_calc_누적빈도!V:V,$A28-기준350회_후보!$B$1)</f>
        <v>51</v>
      </c>
      <c r="W28">
        <f>INDEX(_calc_누적빈도!W:W,$A28)-INDEX(_calc_누적빈도!W:W,$A28-기준350회_후보!$B$1)</f>
        <v>46</v>
      </c>
      <c r="X28">
        <f>INDEX(_calc_누적빈도!X:X,$A28)-INDEX(_calc_누적빈도!X:X,$A28-기준350회_후보!$B$1)</f>
        <v>48</v>
      </c>
      <c r="Y28">
        <f>INDEX(_calc_누적빈도!Y:Y,$A28)-INDEX(_calc_누적빈도!Y:Y,$A28-기준350회_후보!$B$1)</f>
        <v>48</v>
      </c>
      <c r="Z28">
        <f>INDEX(_calc_누적빈도!Z:Z,$A28)-INDEX(_calc_누적빈도!Z:Z,$A28-기준350회_후보!$B$1)</f>
        <v>36</v>
      </c>
      <c r="AA28">
        <f>INDEX(_calc_누적빈도!AA:AA,$A28)-INDEX(_calc_누적빈도!AA:AA,$A28-기준350회_후보!$B$1)</f>
        <v>48</v>
      </c>
      <c r="AB28">
        <f>INDEX(_calc_누적빈도!AB:AB,$A28)-INDEX(_calc_누적빈도!AB:AB,$A28-기준350회_후보!$B$1)</f>
        <v>53</v>
      </c>
      <c r="AC28">
        <f>INDEX(_calc_누적빈도!AC:AC,$A28)-INDEX(_calc_누적빈도!AC:AC,$A28-기준350회_후보!$B$1)</f>
        <v>45</v>
      </c>
      <c r="AD28">
        <f>INDEX(_calc_누적빈도!AD:AD,$A28)-INDEX(_calc_누적빈도!AD:AD,$A28-기준350회_후보!$B$1)</f>
        <v>46</v>
      </c>
      <c r="AE28">
        <f>INDEX(_calc_누적빈도!AE:AE,$A28)-INDEX(_calc_누적빈도!AE:AE,$A28-기준350회_후보!$B$1)</f>
        <v>51</v>
      </c>
      <c r="AF28">
        <f>INDEX(_calc_누적빈도!AF:AF,$A28)-INDEX(_calc_누적빈도!AF:AF,$A28-기준350회_후보!$B$1)</f>
        <v>47</v>
      </c>
      <c r="AG28">
        <f>INDEX(_calc_누적빈도!AG:AG,$A28)-INDEX(_calc_누적빈도!AG:AG,$A28-기준350회_후보!$B$1)</f>
        <v>42</v>
      </c>
      <c r="AH28">
        <f>INDEX(_calc_누적빈도!AH:AH,$A28)-INDEX(_calc_누적빈도!AH:AH,$A28-기준350회_후보!$B$1)</f>
        <v>51</v>
      </c>
      <c r="AI28">
        <f>INDEX(_calc_누적빈도!AI:AI,$A28)-INDEX(_calc_누적빈도!AI:AI,$A28-기준350회_후보!$B$1)</f>
        <v>45</v>
      </c>
      <c r="AJ28">
        <f>INDEX(_calc_누적빈도!AJ:AJ,$A28)-INDEX(_calc_누적빈도!AJ:AJ,$A28-기준350회_후보!$B$1)</f>
        <v>54</v>
      </c>
      <c r="AK28">
        <f>INDEX(_calc_누적빈도!AK:AK,$A28)-INDEX(_calc_누적빈도!AK:AK,$A28-기준350회_후보!$B$1)</f>
        <v>46</v>
      </c>
      <c r="AL28">
        <f>INDEX(_calc_누적빈도!AL:AL,$A28)-INDEX(_calc_누적빈도!AL:AL,$A28-기준350회_후보!$B$1)</f>
        <v>53</v>
      </c>
      <c r="AM28">
        <f>INDEX(_calc_누적빈도!AM:AM,$A28)-INDEX(_calc_누적빈도!AM:AM,$A28-기준350회_후보!$B$1)</f>
        <v>55</v>
      </c>
      <c r="AN28">
        <f>INDEX(_calc_누적빈도!AN:AN,$A28)-INDEX(_calc_누적빈도!AN:AN,$A28-기준350회_후보!$B$1)</f>
        <v>45</v>
      </c>
      <c r="AO28">
        <f>INDEX(_calc_누적빈도!AO:AO,$A28)-INDEX(_calc_누적빈도!AO:AO,$A28-기준350회_후보!$B$1)</f>
        <v>44</v>
      </c>
      <c r="AP28">
        <f>INDEX(_calc_누적빈도!AP:AP,$A28)-INDEX(_calc_누적빈도!AP:AP,$A28-기준350회_후보!$B$1)</f>
        <v>42</v>
      </c>
      <c r="AQ28">
        <f>INDEX(_calc_누적빈도!AQ:AQ,$A28)-INDEX(_calc_누적빈도!AQ:AQ,$A28-기준350회_후보!$B$1)</f>
        <v>44</v>
      </c>
      <c r="AR28">
        <f>INDEX(_calc_누적빈도!AR:AR,$A28)-INDEX(_calc_누적빈도!AR:AR,$A28-기준350회_후보!$B$1)</f>
        <v>35</v>
      </c>
      <c r="AS28">
        <f>INDEX(_calc_누적빈도!AS:AS,$A28)-INDEX(_calc_누적빈도!AS:AS,$A28-기준350회_후보!$B$1)</f>
        <v>48</v>
      </c>
      <c r="AT28">
        <f>INDEX(_calc_누적빈도!AT:AT,$A28)-INDEX(_calc_누적빈도!AT:AT,$A28-기준350회_후보!$B$1)</f>
        <v>50</v>
      </c>
      <c r="AU28">
        <f>(RANK(_calc_라운드기준!B28,_calc_라운드기준!$B28:$AT28,0)+COUNTIFS(_calc_라운드기준!$B28:$AT28,_calc_라운드기준!B28,$B$1:$AT$1,"&lt;"&amp;1))-(RANK(B28,$B28:$AT28,0)+COUNTIFS($B28:$AT28,B28,$B$1:$AT$1,"&lt;"&amp;1))</f>
        <v>-21</v>
      </c>
      <c r="AV28">
        <f>(RANK(_calc_라운드기준!C28,_calc_라운드기준!$B28:$AT28,0)+COUNTIFS(_calc_라운드기준!$B28:$AT28,_calc_라운드기준!C28,$B$1:$AT$1,"&lt;"&amp;2))-(RANK(C28,$B28:$AT28,0)+COUNTIFS($B28:$AT28,C28,$B$1:$AT$1,"&lt;"&amp;2))</f>
        <v>2</v>
      </c>
      <c r="AW28">
        <f>(RANK(_calc_라운드기준!D28,_calc_라운드기준!$B28:$AT28,0)+COUNTIFS(_calc_라운드기준!$B28:$AT28,_calc_라운드기준!D28,$B$1:$AT$1,"&lt;"&amp;3))-(RANK(D28,$B28:$AT28,0)+COUNTIFS($B28:$AT28,D28,$B$1:$AT$1,"&lt;"&amp;3))</f>
        <v>1</v>
      </c>
      <c r="AX28">
        <f>(RANK(_calc_라운드기준!E28,_calc_라운드기준!$B28:$AT28,0)+COUNTIFS(_calc_라운드기준!$B28:$AT28,_calc_라운드기준!E28,$B$1:$AT$1,"&lt;"&amp;4))-(RANK(E28,$B28:$AT28,0)+COUNTIFS($B28:$AT28,E28,$B$1:$AT$1,"&lt;"&amp;4))</f>
        <v>-9</v>
      </c>
      <c r="AY28">
        <f>(RANK(_calc_라운드기준!F28,_calc_라운드기준!$B28:$AT28,0)+COUNTIFS(_calc_라운드기준!$B28:$AT28,_calc_라운드기준!F28,$B$1:$AT$1,"&lt;"&amp;5))-(RANK(F28,$B28:$AT28,0)+COUNTIFS($B28:$AT28,F28,$B$1:$AT$1,"&lt;"&amp;5))</f>
        <v>-38</v>
      </c>
      <c r="AZ28">
        <f>(RANK(_calc_라운드기준!G28,_calc_라운드기준!$B28:$AT28,0)+COUNTIFS(_calc_라운드기준!$B28:$AT28,_calc_라운드기준!G28,$B$1:$AT$1,"&lt;"&amp;6))-(RANK(G28,$B28:$AT28,0)+COUNTIFS($B28:$AT28,G28,$B$1:$AT$1,"&lt;"&amp;6))</f>
        <v>6</v>
      </c>
      <c r="BA28">
        <f>(RANK(_calc_라운드기준!H28,_calc_라운드기준!$B28:$AT28,0)+COUNTIFS(_calc_라운드기준!$B28:$AT28,_calc_라운드기준!H28,$B$1:$AT$1,"&lt;"&amp;7))-(RANK(H28,$B28:$AT28,0)+COUNTIFS($B28:$AT28,H28,$B$1:$AT$1,"&lt;"&amp;7))</f>
        <v>2</v>
      </c>
      <c r="BB28">
        <f>(RANK(_calc_라운드기준!I28,_calc_라운드기준!$B28:$AT28,0)+COUNTIFS(_calc_라운드기준!$B28:$AT28,_calc_라운드기준!I28,$B$1:$AT$1,"&lt;"&amp;8))-(RANK(I28,$B28:$AT28,0)+COUNTIFS($B28:$AT28,I28,$B$1:$AT$1,"&lt;"&amp;8))</f>
        <v>-32</v>
      </c>
      <c r="BC28">
        <f>(RANK(_calc_라운드기준!J28,_calc_라운드기준!$B28:$AT28,0)+COUNTIFS(_calc_라운드기준!$B28:$AT28,_calc_라운드기준!J28,$B$1:$AT$1,"&lt;"&amp;9))-(RANK(J28,$B28:$AT28,0)+COUNTIFS($B28:$AT28,J28,$B$1:$AT$1,"&lt;"&amp;9))</f>
        <v>-25</v>
      </c>
      <c r="BD28">
        <f>(RANK(_calc_라운드기준!K28,_calc_라운드기준!$B28:$AT28,0)+COUNTIFS(_calc_라운드기준!$B28:$AT28,_calc_라운드기준!K28,$B$1:$AT$1,"&lt;"&amp;10))-(RANK(K28,$B28:$AT28,0)+COUNTIFS($B28:$AT28,K28,$B$1:$AT$1,"&lt;"&amp;10))</f>
        <v>-14</v>
      </c>
      <c r="BE28">
        <f>(RANK(_calc_라운드기준!L28,_calc_라운드기준!$B28:$AT28,0)+COUNTIFS(_calc_라운드기준!$B28:$AT28,_calc_라운드기준!L28,$B$1:$AT$1,"&lt;"&amp;11))-(RANK(L28,$B28:$AT28,0)+COUNTIFS($B28:$AT28,L28,$B$1:$AT$1,"&lt;"&amp;11))</f>
        <v>-9</v>
      </c>
      <c r="BF28">
        <f>(RANK(_calc_라운드기준!M28,_calc_라운드기준!$B28:$AT28,0)+COUNTIFS(_calc_라운드기준!$B28:$AT28,_calc_라운드기준!M28,$B$1:$AT$1,"&lt;"&amp;12))-(RANK(M28,$B28:$AT28,0)+COUNTIFS($B28:$AT28,M28,$B$1:$AT$1,"&lt;"&amp;12))</f>
        <v>12</v>
      </c>
      <c r="BG28">
        <f>(RANK(_calc_라운드기준!N28,_calc_라운드기준!$B28:$AT28,0)+COUNTIFS(_calc_라운드기준!$B28:$AT28,_calc_라운드기준!N28,$B$1:$AT$1,"&lt;"&amp;13))-(RANK(N28,$B28:$AT28,0)+COUNTIFS($B28:$AT28,N28,$B$1:$AT$1,"&lt;"&amp;13))</f>
        <v>19</v>
      </c>
      <c r="BH28">
        <f>(RANK(_calc_라운드기준!O28,_calc_라운드기준!$B28:$AT28,0)+COUNTIFS(_calc_라운드기준!$B28:$AT28,_calc_라운드기준!O28,$B$1:$AT$1,"&lt;"&amp;14))-(RANK(O28,$B28:$AT28,0)+COUNTIFS($B28:$AT28,O28,$B$1:$AT$1,"&lt;"&amp;14))</f>
        <v>17</v>
      </c>
      <c r="BI28">
        <f>(RANK(_calc_라운드기준!P28,_calc_라운드기준!$B28:$AT28,0)+COUNTIFS(_calc_라운드기준!$B28:$AT28,_calc_라운드기준!P28,$B$1:$AT$1,"&lt;"&amp;15))-(RANK(P28,$B28:$AT28,0)+COUNTIFS($B28:$AT28,P28,$B$1:$AT$1,"&lt;"&amp;15))</f>
        <v>-11</v>
      </c>
      <c r="BJ28">
        <f>(RANK(_calc_라운드기준!Q28,_calc_라운드기준!$B28:$AT28,0)+COUNTIFS(_calc_라운드기준!$B28:$AT28,_calc_라운드기준!Q28,$B$1:$AT$1,"&lt;"&amp;16))-(RANK(Q28,$B28:$AT28,0)+COUNTIFS($B28:$AT28,Q28,$B$1:$AT$1,"&lt;"&amp;16))</f>
        <v>0</v>
      </c>
      <c r="BK28">
        <f>(RANK(_calc_라운드기준!R28,_calc_라운드기준!$B28:$AT28,0)+COUNTIFS(_calc_라운드기준!$B28:$AT28,_calc_라운드기준!R28,$B$1:$AT$1,"&lt;"&amp;17))-(RANK(R28,$B28:$AT28,0)+COUNTIFS($B28:$AT28,R28,$B$1:$AT$1,"&lt;"&amp;17))</f>
        <v>-13</v>
      </c>
      <c r="BL28">
        <f>(RANK(_calc_라운드기준!S28,_calc_라운드기준!$B28:$AT28,0)+COUNTIFS(_calc_라운드기준!$B28:$AT28,_calc_라운드기준!S28,$B$1:$AT$1,"&lt;"&amp;18))-(RANK(S28,$B28:$AT28,0)+COUNTIFS($B28:$AT28,S28,$B$1:$AT$1,"&lt;"&amp;18))</f>
        <v>25</v>
      </c>
      <c r="BM28">
        <f>(RANK(_calc_라운드기준!T28,_calc_라운드기준!$B28:$AT28,0)+COUNTIFS(_calc_라운드기준!$B28:$AT28,_calc_라운드기준!T28,$B$1:$AT$1,"&lt;"&amp;19))-(RANK(T28,$B28:$AT28,0)+COUNTIFS($B28:$AT28,T28,$B$1:$AT$1,"&lt;"&amp;19))</f>
        <v>-3</v>
      </c>
      <c r="BN28">
        <f>(RANK(_calc_라운드기준!U28,_calc_라운드기준!$B28:$AT28,0)+COUNTIFS(_calc_라운드기준!$B28:$AT28,_calc_라운드기준!U28,$B$1:$AT$1,"&lt;"&amp;20))-(RANK(U28,$B28:$AT28,0)+COUNTIFS($B28:$AT28,U28,$B$1:$AT$1,"&lt;"&amp;20))</f>
        <v>-2</v>
      </c>
      <c r="BO28">
        <f>(RANK(_calc_라운드기준!V28,_calc_라운드기준!$B28:$AT28,0)+COUNTIFS(_calc_라운드기준!$B28:$AT28,_calc_라운드기준!V28,$B$1:$AT$1,"&lt;"&amp;21))-(RANK(V28,$B28:$AT28,0)+COUNTIFS($B28:$AT28,V28,$B$1:$AT$1,"&lt;"&amp;21))</f>
        <v>25</v>
      </c>
      <c r="BP28">
        <f>(RANK(_calc_라운드기준!W28,_calc_라운드기준!$B28:$AT28,0)+COUNTIFS(_calc_라운드기준!$B28:$AT28,_calc_라운드기준!W28,$B$1:$AT$1,"&lt;"&amp;22))-(RANK(W28,$B28:$AT28,0)+COUNTIFS($B28:$AT28,W28,$B$1:$AT$1,"&lt;"&amp;22))</f>
        <v>19</v>
      </c>
      <c r="BQ28">
        <f>(RANK(_calc_라운드기준!X28,_calc_라운드기준!$B28:$AT28,0)+COUNTIFS(_calc_라운드기준!$B28:$AT28,_calc_라운드기준!X28,$B$1:$AT$1,"&lt;"&amp;23))-(RANK(X28,$B28:$AT28,0)+COUNTIFS($B28:$AT28,X28,$B$1:$AT$1,"&lt;"&amp;23))</f>
        <v>-5</v>
      </c>
      <c r="BR28">
        <f>(RANK(_calc_라운드기준!Y28,_calc_라운드기준!$B28:$AT28,0)+COUNTIFS(_calc_라운드기준!$B28:$AT28,_calc_라운드기준!Y28,$B$1:$AT$1,"&lt;"&amp;24))-(RANK(Y28,$B28:$AT28,0)+COUNTIFS($B28:$AT28,Y28,$B$1:$AT$1,"&lt;"&amp;24))</f>
        <v>-14</v>
      </c>
      <c r="BS28">
        <f>(RANK(_calc_라운드기준!Z28,_calc_라운드기준!$B28:$AT28,0)+COUNTIFS(_calc_라운드기준!$B28:$AT28,_calc_라운드기준!Z28,$B$1:$AT$1,"&lt;"&amp;25))-(RANK(Z28,$B28:$AT28,0)+COUNTIFS($B28:$AT28,Z28,$B$1:$AT$1,"&lt;"&amp;25))</f>
        <v>-6</v>
      </c>
      <c r="BT28">
        <f>(RANK(_calc_라운드기준!AA28,_calc_라운드기준!$B28:$AT28,0)+COUNTIFS(_calc_라운드기준!$B28:$AT28,_calc_라운드기준!AA28,$B$1:$AT$1,"&lt;"&amp;26))-(RANK(AA28,$B28:$AT28,0)+COUNTIFS($B28:$AT28,AA28,$B$1:$AT$1,"&lt;"&amp;26))</f>
        <v>1</v>
      </c>
      <c r="BU28">
        <f>(RANK(_calc_라운드기준!AB28,_calc_라운드기준!$B28:$AT28,0)+COUNTIFS(_calc_라운드기준!$B28:$AT28,_calc_라운드기준!AB28,$B$1:$AT$1,"&lt;"&amp;27))-(RANK(AB28,$B28:$AT28,0)+COUNTIFS($B28:$AT28,AB28,$B$1:$AT$1,"&lt;"&amp;27))</f>
        <v>-7</v>
      </c>
      <c r="BV28">
        <f>(RANK(_calc_라운드기준!AC28,_calc_라운드기준!$B28:$AT28,0)+COUNTIFS(_calc_라운드기준!$B28:$AT28,_calc_라운드기준!AC28,$B$1:$AT$1,"&lt;"&amp;28))-(RANK(AC28,$B28:$AT28,0)+COUNTIFS($B28:$AT28,AC28,$B$1:$AT$1,"&lt;"&amp;28))</f>
        <v>-7</v>
      </c>
      <c r="BW28">
        <f>(RANK(_calc_라운드기준!AD28,_calc_라운드기준!$B28:$AT28,0)+COUNTIFS(_calc_라운드기준!$B28:$AT28,_calc_라운드기준!AD28,$B$1:$AT$1,"&lt;"&amp;29))-(RANK(AD28,$B28:$AT28,0)+COUNTIFS($B28:$AT28,AD28,$B$1:$AT$1,"&lt;"&amp;29))</f>
        <v>6</v>
      </c>
      <c r="BX28">
        <f>(RANK(_calc_라운드기준!AE28,_calc_라운드기준!$B28:$AT28,0)+COUNTIFS(_calc_라운드기준!$B28:$AT28,_calc_라운드기준!AE28,$B$1:$AT$1,"&lt;"&amp;30))-(RANK(AE28,$B28:$AT28,0)+COUNTIFS($B28:$AT28,AE28,$B$1:$AT$1,"&lt;"&amp;30))</f>
        <v>1</v>
      </c>
      <c r="BY28">
        <f>(RANK(_calc_라운드기준!AF28,_calc_라운드기준!$B28:$AT28,0)+COUNTIFS(_calc_라운드기준!$B28:$AT28,_calc_라운드기준!AF28,$B$1:$AT$1,"&lt;"&amp;31))-(RANK(AF28,$B28:$AT28,0)+COUNTIFS($B28:$AT28,AF28,$B$1:$AT$1,"&lt;"&amp;31))</f>
        <v>-1</v>
      </c>
      <c r="BZ28">
        <f>(RANK(_calc_라운드기준!AG28,_calc_라운드기준!$B28:$AT28,0)+COUNTIFS(_calc_라운드기준!$B28:$AT28,_calc_라운드기준!AG28,$B$1:$AT$1,"&lt;"&amp;32))-(RANK(AG28,$B28:$AT28,0)+COUNTIFS($B28:$AT28,AG28,$B$1:$AT$1,"&lt;"&amp;32))</f>
        <v>2</v>
      </c>
      <c r="CA28">
        <f>(RANK(_calc_라운드기준!AH28,_calc_라운드기준!$B28:$AT28,0)+COUNTIFS(_calc_라운드기준!$B28:$AT28,_calc_라운드기준!AH28,$B$1:$AT$1,"&lt;"&amp;33))-(RANK(AH28,$B28:$AT28,0)+COUNTIFS($B28:$AT28,AH28,$B$1:$AT$1,"&lt;"&amp;33))</f>
        <v>10</v>
      </c>
      <c r="CB28">
        <f>(RANK(_calc_라운드기준!AI28,_calc_라운드기준!$B28:$AT28,0)+COUNTIFS(_calc_라운드기준!$B28:$AT28,_calc_라운드기준!AI28,$B$1:$AT$1,"&lt;"&amp;34))-(RANK(AI28,$B28:$AT28,0)+COUNTIFS($B28:$AT28,AI28,$B$1:$AT$1,"&lt;"&amp;34))</f>
        <v>16</v>
      </c>
      <c r="CC28">
        <f>(RANK(_calc_라운드기준!AJ28,_calc_라운드기준!$B28:$AT28,0)+COUNTIFS(_calc_라운드기준!$B28:$AT28,_calc_라운드기준!AJ28,$B$1:$AT$1,"&lt;"&amp;35))-(RANK(AJ28,$B28:$AT28,0)+COUNTIFS($B28:$AT28,AJ28,$B$1:$AT$1,"&lt;"&amp;35))</f>
        <v>18</v>
      </c>
      <c r="CD28">
        <f>(RANK(_calc_라운드기준!AK28,_calc_라운드기준!$B28:$AT28,0)+COUNTIFS(_calc_라운드기준!$B28:$AT28,_calc_라운드기준!AK28,$B$1:$AT$1,"&lt;"&amp;36))-(RANK(AK28,$B28:$AT28,0)+COUNTIFS($B28:$AT28,AK28,$B$1:$AT$1,"&lt;"&amp;36))</f>
        <v>-1</v>
      </c>
      <c r="CE28">
        <f>(RANK(_calc_라운드기준!AL28,_calc_라운드기준!$B28:$AT28,0)+COUNTIFS(_calc_라운드기준!$B28:$AT28,_calc_라운드기준!AL28,$B$1:$AT$1,"&lt;"&amp;37))-(RANK(AL28,$B28:$AT28,0)+COUNTIFS($B28:$AT28,AL28,$B$1:$AT$1,"&lt;"&amp;37))</f>
        <v>5</v>
      </c>
      <c r="CF28">
        <f>(RANK(_calc_라운드기준!AM28,_calc_라운드기준!$B28:$AT28,0)+COUNTIFS(_calc_라운드기준!$B28:$AT28,_calc_라운드기준!AM28,$B$1:$AT$1,"&lt;"&amp;38))-(RANK(AM28,$B28:$AT28,0)+COUNTIFS($B28:$AT28,AM28,$B$1:$AT$1,"&lt;"&amp;38))</f>
        <v>11</v>
      </c>
      <c r="CG28">
        <f>(RANK(_calc_라운드기준!AN28,_calc_라운드기준!$B28:$AT28,0)+COUNTIFS(_calc_라운드기준!$B28:$AT28,_calc_라운드기준!AN28,$B$1:$AT$1,"&lt;"&amp;39))-(RANK(AN28,$B28:$AT28,0)+COUNTIFS($B28:$AT28,AN28,$B$1:$AT$1,"&lt;"&amp;39))</f>
        <v>2</v>
      </c>
      <c r="CH28">
        <f>(RANK(_calc_라운드기준!AO28,_calc_라운드기준!$B28:$AT28,0)+COUNTIFS(_calc_라운드기준!$B28:$AT28,_calc_라운드기준!AO28,$B$1:$AT$1,"&lt;"&amp;40))-(RANK(AO28,$B28:$AT28,0)+COUNTIFS($B28:$AT28,AO28,$B$1:$AT$1,"&lt;"&amp;40))</f>
        <v>-17</v>
      </c>
      <c r="CI28">
        <f>(RANK(_calc_라운드기준!AP28,_calc_라운드기준!$B28:$AT28,0)+COUNTIFS(_calc_라운드기준!$B28:$AT28,_calc_라운드기준!AP28,$B$1:$AT$1,"&lt;"&amp;41))-(RANK(AP28,$B28:$AT28,0)+COUNTIFS($B28:$AT28,AP28,$B$1:$AT$1,"&lt;"&amp;41))</f>
        <v>-6</v>
      </c>
      <c r="CJ28">
        <f>(RANK(_calc_라운드기준!AQ28,_calc_라운드기준!$B28:$AT28,0)+COUNTIFS(_calc_라운드기준!$B28:$AT28,_calc_라운드기준!AQ28,$B$1:$AT$1,"&lt;"&amp;42))-(RANK(AQ28,$B28:$AT28,0)+COUNTIFS($B28:$AT28,AQ28,$B$1:$AT$1,"&lt;"&amp;42))</f>
        <v>0</v>
      </c>
      <c r="CK28">
        <f>(RANK(_calc_라운드기준!AR28,_calc_라운드기준!$B28:$AT28,0)+COUNTIFS(_calc_라운드기준!$B28:$AT28,_calc_라운드기준!AR28,$B$1:$AT$1,"&lt;"&amp;43))-(RANK(AR28,$B28:$AT28,0)+COUNTIFS($B28:$AT28,AR28,$B$1:$AT$1,"&lt;"&amp;43))</f>
        <v>0</v>
      </c>
      <c r="CL28">
        <f>(RANK(_calc_라운드기준!AS28,_calc_라운드기준!$B28:$AT28,0)+COUNTIFS(_calc_라운드기준!$B28:$AT28,_calc_라운드기준!AS28,$B$1:$AT$1,"&lt;"&amp;44))-(RANK(AS28,$B28:$AT28,0)+COUNTIFS($B28:$AT28,AS28,$B$1:$AT$1,"&lt;"&amp;44))</f>
        <v>15</v>
      </c>
      <c r="CM28">
        <f>(RANK(_calc_라운드기준!AT28,_calc_라운드기준!$B28:$AT28,0)+COUNTIFS(_calc_라운드기준!$B28:$AT28,_calc_라운드기준!AT28,$B$1:$AT$1,"&lt;"&amp;45))-(RANK(AT28,$B28:$AT28,0)+COUNTIFS($B28:$AT28,AT28,$B$1:$AT$1,"&lt;"&amp;45))</f>
        <v>26</v>
      </c>
      <c r="CN28">
        <f t="shared" si="0"/>
        <v>42</v>
      </c>
      <c r="CO28">
        <f t="shared" si="1"/>
        <v>16</v>
      </c>
      <c r="CP28">
        <f t="shared" si="2"/>
        <v>20</v>
      </c>
      <c r="CQ28">
        <f t="shared" si="3"/>
        <v>35</v>
      </c>
      <c r="CR28">
        <f t="shared" si="4"/>
        <v>45</v>
      </c>
      <c r="CS28">
        <f t="shared" si="5"/>
        <v>13</v>
      </c>
      <c r="CT28">
        <f t="shared" si="6"/>
        <v>17</v>
      </c>
      <c r="CU28">
        <f t="shared" si="7"/>
        <v>44</v>
      </c>
      <c r="CV28">
        <f t="shared" si="8"/>
        <v>43</v>
      </c>
      <c r="CW28">
        <f t="shared" si="9"/>
        <v>39</v>
      </c>
      <c r="CX28">
        <f t="shared" si="10"/>
        <v>36</v>
      </c>
      <c r="CY28">
        <f t="shared" si="11"/>
        <v>10</v>
      </c>
      <c r="CZ28">
        <f t="shared" si="12"/>
        <v>4</v>
      </c>
      <c r="DA28">
        <f t="shared" si="13"/>
        <v>7</v>
      </c>
      <c r="DB28">
        <f t="shared" si="14"/>
        <v>37</v>
      </c>
      <c r="DC28">
        <f t="shared" si="15"/>
        <v>23</v>
      </c>
      <c r="DD28">
        <f t="shared" si="16"/>
        <v>38</v>
      </c>
      <c r="DE28">
        <f t="shared" si="17"/>
        <v>2</v>
      </c>
      <c r="DF28">
        <f t="shared" si="18"/>
        <v>29</v>
      </c>
      <c r="DG28">
        <f t="shared" si="19"/>
        <v>28</v>
      </c>
      <c r="DH28">
        <f t="shared" si="20"/>
        <v>3</v>
      </c>
      <c r="DI28">
        <f t="shared" si="21"/>
        <v>5</v>
      </c>
      <c r="DJ28">
        <f t="shared" si="22"/>
        <v>30</v>
      </c>
      <c r="DK28">
        <f t="shared" si="23"/>
        <v>40</v>
      </c>
      <c r="DL28">
        <f t="shared" si="24"/>
        <v>31</v>
      </c>
      <c r="DM28">
        <f t="shared" si="25"/>
        <v>21</v>
      </c>
      <c r="DN28">
        <f t="shared" si="26"/>
        <v>33</v>
      </c>
      <c r="DO28">
        <f t="shared" si="27"/>
        <v>34</v>
      </c>
      <c r="DP28">
        <f t="shared" si="28"/>
        <v>14</v>
      </c>
      <c r="DQ28">
        <f t="shared" si="29"/>
        <v>22</v>
      </c>
      <c r="DR28">
        <f t="shared" si="30"/>
        <v>26</v>
      </c>
      <c r="DS28">
        <f t="shared" si="31"/>
        <v>18</v>
      </c>
      <c r="DT28">
        <f t="shared" si="32"/>
        <v>12</v>
      </c>
      <c r="DU28">
        <f t="shared" si="33"/>
        <v>8</v>
      </c>
      <c r="DV28">
        <f t="shared" si="34"/>
        <v>6</v>
      </c>
      <c r="DW28">
        <f t="shared" si="35"/>
        <v>27</v>
      </c>
      <c r="DX28">
        <f t="shared" si="36"/>
        <v>15</v>
      </c>
      <c r="DY28">
        <f t="shared" si="37"/>
        <v>11</v>
      </c>
      <c r="DZ28">
        <f t="shared" si="38"/>
        <v>19</v>
      </c>
      <c r="EA28">
        <f t="shared" si="39"/>
        <v>41</v>
      </c>
      <c r="EB28">
        <f t="shared" si="40"/>
        <v>32</v>
      </c>
      <c r="EC28">
        <f t="shared" si="41"/>
        <v>24</v>
      </c>
      <c r="ED28">
        <f t="shared" si="42"/>
        <v>25</v>
      </c>
      <c r="EE28">
        <f t="shared" si="43"/>
        <v>9</v>
      </c>
      <c r="EF28">
        <f t="shared" si="44"/>
        <v>1</v>
      </c>
    </row>
    <row r="29" spans="1:136" ht="16.5" customHeight="1">
      <c r="A29">
        <f>_calc_라운드기준!A29</f>
        <v>1217</v>
      </c>
      <c r="B29">
        <f>INDEX(_calc_누적빈도!B:B,$A29)-INDEX(_calc_누적빈도!B:B,$A29-기준350회_후보!$B$1)</f>
        <v>45</v>
      </c>
      <c r="C29">
        <f>INDEX(_calc_누적빈도!C:C,$A29)-INDEX(_calc_누적빈도!C:C,$A29-기준350회_후보!$B$1)</f>
        <v>40</v>
      </c>
      <c r="D29">
        <f>INDEX(_calc_누적빈도!D:D,$A29)-INDEX(_calc_누적빈도!D:D,$A29-기준350회_후보!$B$1)</f>
        <v>57</v>
      </c>
      <c r="E29">
        <f>INDEX(_calc_누적빈도!E:E,$A29)-INDEX(_calc_누적빈도!E:E,$A29-기준350회_후보!$B$1)</f>
        <v>43</v>
      </c>
      <c r="F29">
        <f>INDEX(_calc_누적빈도!F:F,$A29)-INDEX(_calc_누적빈도!F:F,$A29-기준350회_후보!$B$1)</f>
        <v>34</v>
      </c>
      <c r="G29">
        <f>INDEX(_calc_누적빈도!G:G,$A29)-INDEX(_calc_누적빈도!G:G,$A29-기준350회_후보!$B$1)</f>
        <v>55</v>
      </c>
      <c r="H29">
        <f>INDEX(_calc_누적빈도!H:H,$A29)-INDEX(_calc_누적빈도!H:H,$A29-기준350회_후보!$B$1)</f>
        <v>53</v>
      </c>
      <c r="I29">
        <f>INDEX(_calc_누적빈도!I:I,$A29)-INDEX(_calc_누적빈도!I:I,$A29-기준350회_후보!$B$1)</f>
        <v>35</v>
      </c>
      <c r="J29">
        <f>INDEX(_calc_누적빈도!J:J,$A29)-INDEX(_calc_누적빈도!J:J,$A29-기준350회_후보!$B$1)</f>
        <v>43</v>
      </c>
      <c r="K29">
        <f>INDEX(_calc_누적빈도!K:K,$A29)-INDEX(_calc_누적빈도!K:K,$A29-기준350회_후보!$B$1)</f>
        <v>36</v>
      </c>
      <c r="L29">
        <f>INDEX(_calc_누적빈도!L:L,$A29)-INDEX(_calc_누적빈도!L:L,$A29-기준350회_후보!$B$1)</f>
        <v>43</v>
      </c>
      <c r="M29">
        <f>INDEX(_calc_누적빈도!M:M,$A29)-INDEX(_calc_누적빈도!M:M,$A29-기준350회_후보!$B$1)</f>
        <v>54</v>
      </c>
      <c r="N29">
        <f>INDEX(_calc_누적빈도!N:N,$A29)-INDEX(_calc_누적빈도!N:N,$A29-기준350회_후보!$B$1)</f>
        <v>52</v>
      </c>
      <c r="O29">
        <f>INDEX(_calc_누적빈도!O:O,$A29)-INDEX(_calc_누적빈도!O:O,$A29-기준350회_후보!$B$1)</f>
        <v>48</v>
      </c>
      <c r="P29">
        <f>INDEX(_calc_누적빈도!P:P,$A29)-INDEX(_calc_누적빈도!P:P,$A29-기준350회_후보!$B$1)</f>
        <v>47</v>
      </c>
      <c r="Q29">
        <f>INDEX(_calc_누적빈도!Q:Q,$A29)-INDEX(_calc_누적빈도!Q:Q,$A29-기준350회_후보!$B$1)</f>
        <v>55</v>
      </c>
      <c r="R29">
        <f>INDEX(_calc_누적빈도!R:R,$A29)-INDEX(_calc_누적빈도!R:R,$A29-기준350회_후보!$B$1)</f>
        <v>45</v>
      </c>
      <c r="S29">
        <f>INDEX(_calc_누적빈도!S:S,$A29)-INDEX(_calc_누적빈도!S:S,$A29-기준350회_후보!$B$1)</f>
        <v>50</v>
      </c>
      <c r="T29">
        <f>INDEX(_calc_누적빈도!T:T,$A29)-INDEX(_calc_누적빈도!T:T,$A29-기준350회_후보!$B$1)</f>
        <v>48</v>
      </c>
      <c r="U29">
        <f>INDEX(_calc_누적빈도!U:U,$A29)-INDEX(_calc_누적빈도!U:U,$A29-기준350회_후보!$B$1)</f>
        <v>43</v>
      </c>
      <c r="V29">
        <f>INDEX(_calc_누적빈도!V:V,$A29)-INDEX(_calc_누적빈도!V:V,$A29-기준350회_후보!$B$1)</f>
        <v>51</v>
      </c>
      <c r="W29">
        <f>INDEX(_calc_누적빈도!W:W,$A29)-INDEX(_calc_누적빈도!W:W,$A29-기준350회_후보!$B$1)</f>
        <v>47</v>
      </c>
      <c r="X29">
        <f>INDEX(_calc_누적빈도!X:X,$A29)-INDEX(_calc_누적빈도!X:X,$A29-기준350회_후보!$B$1)</f>
        <v>48</v>
      </c>
      <c r="Y29">
        <f>INDEX(_calc_누적빈도!Y:Y,$A29)-INDEX(_calc_누적빈도!Y:Y,$A29-기준350회_후보!$B$1)</f>
        <v>49</v>
      </c>
      <c r="Z29">
        <f>INDEX(_calc_누적빈도!Z:Z,$A29)-INDEX(_calc_누적빈도!Z:Z,$A29-기준350회_후보!$B$1)</f>
        <v>36</v>
      </c>
      <c r="AA29">
        <f>INDEX(_calc_누적빈도!AA:AA,$A29)-INDEX(_calc_누적빈도!AA:AA,$A29-기준350회_후보!$B$1)</f>
        <v>48</v>
      </c>
      <c r="AB29">
        <f>INDEX(_calc_누적빈도!AB:AB,$A29)-INDEX(_calc_누적빈도!AB:AB,$A29-기준350회_후보!$B$1)</f>
        <v>53</v>
      </c>
      <c r="AC29">
        <f>INDEX(_calc_누적빈도!AC:AC,$A29)-INDEX(_calc_누적빈도!AC:AC,$A29-기준350회_후보!$B$1)</f>
        <v>45</v>
      </c>
      <c r="AD29">
        <f>INDEX(_calc_누적빈도!AD:AD,$A29)-INDEX(_calc_누적빈도!AD:AD,$A29-기준350회_후보!$B$1)</f>
        <v>45</v>
      </c>
      <c r="AE29">
        <f>INDEX(_calc_누적빈도!AE:AE,$A29)-INDEX(_calc_누적빈도!AE:AE,$A29-기준350회_후보!$B$1)</f>
        <v>51</v>
      </c>
      <c r="AF29">
        <f>INDEX(_calc_누적빈도!AF:AF,$A29)-INDEX(_calc_누적빈도!AF:AF,$A29-기준350회_후보!$B$1)</f>
        <v>46</v>
      </c>
      <c r="AG29">
        <f>INDEX(_calc_누적빈도!AG:AG,$A29)-INDEX(_calc_누적빈도!AG:AG,$A29-기준350회_후보!$B$1)</f>
        <v>42</v>
      </c>
      <c r="AH29">
        <f>INDEX(_calc_누적빈도!AH:AH,$A29)-INDEX(_calc_누적빈도!AH:AH,$A29-기준350회_후보!$B$1)</f>
        <v>51</v>
      </c>
      <c r="AI29">
        <f>INDEX(_calc_누적빈도!AI:AI,$A29)-INDEX(_calc_누적빈도!AI:AI,$A29-기준350회_후보!$B$1)</f>
        <v>45</v>
      </c>
      <c r="AJ29">
        <f>INDEX(_calc_누적빈도!AJ:AJ,$A29)-INDEX(_calc_누적빈도!AJ:AJ,$A29-기준350회_후보!$B$1)</f>
        <v>54</v>
      </c>
      <c r="AK29">
        <f>INDEX(_calc_누적빈도!AK:AK,$A29)-INDEX(_calc_누적빈도!AK:AK,$A29-기준350회_후보!$B$1)</f>
        <v>46</v>
      </c>
      <c r="AL29">
        <f>INDEX(_calc_누적빈도!AL:AL,$A29)-INDEX(_calc_누적빈도!AL:AL,$A29-기준350회_후보!$B$1)</f>
        <v>53</v>
      </c>
      <c r="AM29">
        <f>INDEX(_calc_누적빈도!AM:AM,$A29)-INDEX(_calc_누적빈도!AM:AM,$A29-기준350회_후보!$B$1)</f>
        <v>55</v>
      </c>
      <c r="AN29">
        <f>INDEX(_calc_누적빈도!AN:AN,$A29)-INDEX(_calc_누적빈도!AN:AN,$A29-기준350회_후보!$B$1)</f>
        <v>45</v>
      </c>
      <c r="AO29">
        <f>INDEX(_calc_누적빈도!AO:AO,$A29)-INDEX(_calc_누적빈도!AO:AO,$A29-기준350회_후보!$B$1)</f>
        <v>45</v>
      </c>
      <c r="AP29">
        <f>INDEX(_calc_누적빈도!AP:AP,$A29)-INDEX(_calc_누적빈도!AP:AP,$A29-기준350회_후보!$B$1)</f>
        <v>42</v>
      </c>
      <c r="AQ29">
        <f>INDEX(_calc_누적빈도!AQ:AQ,$A29)-INDEX(_calc_누적빈도!AQ:AQ,$A29-기준350회_후보!$B$1)</f>
        <v>44</v>
      </c>
      <c r="AR29">
        <f>INDEX(_calc_누적빈도!AR:AR,$A29)-INDEX(_calc_누적빈도!AR:AR,$A29-기준350회_후보!$B$1)</f>
        <v>35</v>
      </c>
      <c r="AS29">
        <f>INDEX(_calc_누적빈도!AS:AS,$A29)-INDEX(_calc_누적빈도!AS:AS,$A29-기준350회_후보!$B$1)</f>
        <v>48</v>
      </c>
      <c r="AT29">
        <f>INDEX(_calc_누적빈도!AT:AT,$A29)-INDEX(_calc_누적빈도!AT:AT,$A29-기준350회_후보!$B$1)</f>
        <v>50</v>
      </c>
      <c r="AU29">
        <f>(RANK(_calc_라운드기준!B29,_calc_라운드기준!$B29:$AT29,0)+COUNTIFS(_calc_라운드기준!$B29:$AT29,_calc_라운드기준!B29,$B$1:$AT$1,"&lt;"&amp;1))-(RANK(B29,$B29:$AT29,0)+COUNTIFS($B29:$AT29,B29,$B$1:$AT$1,"&lt;"&amp;1))</f>
        <v>-19</v>
      </c>
      <c r="AV29">
        <f>(RANK(_calc_라운드기준!C29,_calc_라운드기준!$B29:$AT29,0)+COUNTIFS(_calc_라운드기준!$B29:$AT29,_calc_라운드기준!C29,$B$1:$AT$1,"&lt;"&amp;2))-(RANK(C29,$B29:$AT29,0)+COUNTIFS($B29:$AT29,C29,$B$1:$AT$1,"&lt;"&amp;2))</f>
        <v>2</v>
      </c>
      <c r="AW29">
        <f>(RANK(_calc_라운드기준!D29,_calc_라운드기준!$B29:$AT29,0)+COUNTIFS(_calc_라운드기준!$B29:$AT29,_calc_라운드기준!D29,$B$1:$AT$1,"&lt;"&amp;3))-(RANK(D29,$B29:$AT29,0)+COUNTIFS($B29:$AT29,D29,$B$1:$AT$1,"&lt;"&amp;3))</f>
        <v>1</v>
      </c>
      <c r="AX29">
        <f>(RANK(_calc_라운드기준!E29,_calc_라운드기준!$B29:$AT29,0)+COUNTIFS(_calc_라운드기준!$B29:$AT29,_calc_라운드기준!E29,$B$1:$AT$1,"&lt;"&amp;4))-(RANK(E29,$B29:$AT29,0)+COUNTIFS($B29:$AT29,E29,$B$1:$AT$1,"&lt;"&amp;4))</f>
        <v>-7</v>
      </c>
      <c r="AY29">
        <f>(RANK(_calc_라운드기준!F29,_calc_라운드기준!$B29:$AT29,0)+COUNTIFS(_calc_라운드기준!$B29:$AT29,_calc_라운드기준!F29,$B$1:$AT$1,"&lt;"&amp;5))-(RANK(F29,$B29:$AT29,0)+COUNTIFS($B29:$AT29,F29,$B$1:$AT$1,"&lt;"&amp;5))</f>
        <v>-37</v>
      </c>
      <c r="AZ29">
        <f>(RANK(_calc_라운드기준!G29,_calc_라운드기준!$B29:$AT29,0)+COUNTIFS(_calc_라운드기준!$B29:$AT29,_calc_라운드기준!G29,$B$1:$AT$1,"&lt;"&amp;6))-(RANK(G29,$B29:$AT29,0)+COUNTIFS($B29:$AT29,G29,$B$1:$AT$1,"&lt;"&amp;6))</f>
        <v>7</v>
      </c>
      <c r="BA29">
        <f>(RANK(_calc_라운드기준!H29,_calc_라운드기준!$B29:$AT29,0)+COUNTIFS(_calc_라운드기준!$B29:$AT29,_calc_라운드기준!H29,$B$1:$AT$1,"&lt;"&amp;7))-(RANK(H29,$B29:$AT29,0)+COUNTIFS($B29:$AT29,H29,$B$1:$AT$1,"&lt;"&amp;7))</f>
        <v>3</v>
      </c>
      <c r="BB29">
        <f>(RANK(_calc_라운드기준!I29,_calc_라운드기준!$B29:$AT29,0)+COUNTIFS(_calc_라운드기준!$B29:$AT29,_calc_라운드기준!I29,$B$1:$AT$1,"&lt;"&amp;8))-(RANK(I29,$B29:$AT29,0)+COUNTIFS($B29:$AT29,I29,$B$1:$AT$1,"&lt;"&amp;8))</f>
        <v>-32</v>
      </c>
      <c r="BC29">
        <f>(RANK(_calc_라운드기준!J29,_calc_라운드기준!$B29:$AT29,0)+COUNTIFS(_calc_라운드기준!$B29:$AT29,_calc_라운드기준!J29,$B$1:$AT$1,"&lt;"&amp;9))-(RANK(J29,$B29:$AT29,0)+COUNTIFS($B29:$AT29,J29,$B$1:$AT$1,"&lt;"&amp;9))</f>
        <v>-23</v>
      </c>
      <c r="BD29">
        <f>(RANK(_calc_라운드기준!K29,_calc_라운드기준!$B29:$AT29,0)+COUNTIFS(_calc_라운드기준!$B29:$AT29,_calc_라운드기준!K29,$B$1:$AT$1,"&lt;"&amp;10))-(RANK(K29,$B29:$AT29,0)+COUNTIFS($B29:$AT29,K29,$B$1:$AT$1,"&lt;"&amp;10))</f>
        <v>-8</v>
      </c>
      <c r="BE29">
        <f>(RANK(_calc_라운드기준!L29,_calc_라운드기준!$B29:$AT29,0)+COUNTIFS(_calc_라운드기준!$B29:$AT29,_calc_라운드기준!L29,$B$1:$AT$1,"&lt;"&amp;11))-(RANK(L29,$B29:$AT29,0)+COUNTIFS($B29:$AT29,L29,$B$1:$AT$1,"&lt;"&amp;11))</f>
        <v>-8</v>
      </c>
      <c r="BF29">
        <f>(RANK(_calc_라운드기준!M29,_calc_라운드기준!$B29:$AT29,0)+COUNTIFS(_calc_라운드기준!$B29:$AT29,_calc_라운드기준!M29,$B$1:$AT$1,"&lt;"&amp;12))-(RANK(M29,$B29:$AT29,0)+COUNTIFS($B29:$AT29,M29,$B$1:$AT$1,"&lt;"&amp;12))</f>
        <v>13</v>
      </c>
      <c r="BG29">
        <f>(RANK(_calc_라운드기준!N29,_calc_라운드기준!$B29:$AT29,0)+COUNTIFS(_calc_라운드기준!$B29:$AT29,_calc_라운드기준!N29,$B$1:$AT$1,"&lt;"&amp;13))-(RANK(N29,$B29:$AT29,0)+COUNTIFS($B29:$AT29,N29,$B$1:$AT$1,"&lt;"&amp;13))</f>
        <v>19</v>
      </c>
      <c r="BH29">
        <f>(RANK(_calc_라운드기준!O29,_calc_라운드기준!$B29:$AT29,0)+COUNTIFS(_calc_라운드기준!$B29:$AT29,_calc_라운드기준!O29,$B$1:$AT$1,"&lt;"&amp;14))-(RANK(O29,$B29:$AT29,0)+COUNTIFS($B29:$AT29,O29,$B$1:$AT$1,"&lt;"&amp;14))</f>
        <v>21</v>
      </c>
      <c r="BI29">
        <f>(RANK(_calc_라운드기준!P29,_calc_라운드기준!$B29:$AT29,0)+COUNTIFS(_calc_라운드기준!$B29:$AT29,_calc_라운드기준!P29,$B$1:$AT$1,"&lt;"&amp;15))-(RANK(P29,$B29:$AT29,0)+COUNTIFS($B29:$AT29,P29,$B$1:$AT$1,"&lt;"&amp;15))</f>
        <v>-9</v>
      </c>
      <c r="BJ29">
        <f>(RANK(_calc_라운드기준!Q29,_calc_라운드기준!$B29:$AT29,0)+COUNTIFS(_calc_라운드기준!$B29:$AT29,_calc_라운드기준!Q29,$B$1:$AT$1,"&lt;"&amp;16))-(RANK(Q29,$B29:$AT29,0)+COUNTIFS($B29:$AT29,Q29,$B$1:$AT$1,"&lt;"&amp;16))</f>
        <v>0</v>
      </c>
      <c r="BK29">
        <f>(RANK(_calc_라운드기준!R29,_calc_라운드기준!$B29:$AT29,0)+COUNTIFS(_calc_라운드기준!$B29:$AT29,_calc_라운드기준!R29,$B$1:$AT$1,"&lt;"&amp;17))-(RANK(R29,$B29:$AT29,0)+COUNTIFS($B29:$AT29,R29,$B$1:$AT$1,"&lt;"&amp;17))</f>
        <v>-8</v>
      </c>
      <c r="BL29">
        <f>(RANK(_calc_라운드기준!S29,_calc_라운드기준!$B29:$AT29,0)+COUNTIFS(_calc_라운드기준!$B29:$AT29,_calc_라운드기준!S29,$B$1:$AT$1,"&lt;"&amp;18))-(RANK(S29,$B29:$AT29,0)+COUNTIFS($B29:$AT29,S29,$B$1:$AT$1,"&lt;"&amp;18))</f>
        <v>25</v>
      </c>
      <c r="BM29">
        <f>(RANK(_calc_라운드기준!T29,_calc_라운드기준!$B29:$AT29,0)+COUNTIFS(_calc_라운드기준!$B29:$AT29,_calc_라운드기준!T29,$B$1:$AT$1,"&lt;"&amp;19))-(RANK(T29,$B29:$AT29,0)+COUNTIFS($B29:$AT29,T29,$B$1:$AT$1,"&lt;"&amp;19))</f>
        <v>2</v>
      </c>
      <c r="BN29">
        <f>(RANK(_calc_라운드기준!U29,_calc_라운드기준!$B29:$AT29,0)+COUNTIFS(_calc_라운드기준!$B29:$AT29,_calc_라운드기준!U29,$B$1:$AT$1,"&lt;"&amp;20))-(RANK(U29,$B29:$AT29,0)+COUNTIFS($B29:$AT29,U29,$B$1:$AT$1,"&lt;"&amp;20))</f>
        <v>-3</v>
      </c>
      <c r="BO29">
        <f>(RANK(_calc_라운드기준!V29,_calc_라운드기준!$B29:$AT29,0)+COUNTIFS(_calc_라운드기준!$B29:$AT29,_calc_라운드기준!V29,$B$1:$AT$1,"&lt;"&amp;21))-(RANK(V29,$B29:$AT29,0)+COUNTIFS($B29:$AT29,V29,$B$1:$AT$1,"&lt;"&amp;21))</f>
        <v>24</v>
      </c>
      <c r="BP29">
        <f>(RANK(_calc_라운드기준!W29,_calc_라운드기준!$B29:$AT29,0)+COUNTIFS(_calc_라운드기준!$B29:$AT29,_calc_라운드기준!W29,$B$1:$AT$1,"&lt;"&amp;22))-(RANK(W29,$B29:$AT29,0)+COUNTIFS($B29:$AT29,W29,$B$1:$AT$1,"&lt;"&amp;22))</f>
        <v>20</v>
      </c>
      <c r="BQ29">
        <f>(RANK(_calc_라운드기준!X29,_calc_라운드기준!$B29:$AT29,0)+COUNTIFS(_calc_라운드기준!$B29:$AT29,_calc_라운드기준!X29,$B$1:$AT$1,"&lt;"&amp;23))-(RANK(X29,$B29:$AT29,0)+COUNTIFS($B29:$AT29,X29,$B$1:$AT$1,"&lt;"&amp;23))</f>
        <v>-14</v>
      </c>
      <c r="BR29">
        <f>(RANK(_calc_라운드기준!Y29,_calc_라운드기준!$B29:$AT29,0)+COUNTIFS(_calc_라운드기준!$B29:$AT29,_calc_라운드기준!Y29,$B$1:$AT$1,"&lt;"&amp;24))-(RANK(Y29,$B29:$AT29,0)+COUNTIFS($B29:$AT29,Y29,$B$1:$AT$1,"&lt;"&amp;24))</f>
        <v>-12</v>
      </c>
      <c r="BS29">
        <f>(RANK(_calc_라운드기준!Z29,_calc_라운드기준!$B29:$AT29,0)+COUNTIFS(_calc_라운드기준!$B29:$AT29,_calc_라운드기준!Z29,$B$1:$AT$1,"&lt;"&amp;25))-(RANK(Z29,$B29:$AT29,0)+COUNTIFS($B29:$AT29,Z29,$B$1:$AT$1,"&lt;"&amp;25))</f>
        <v>-6</v>
      </c>
      <c r="BT29">
        <f>(RANK(_calc_라운드기준!AA29,_calc_라운드기준!$B29:$AT29,0)+COUNTIFS(_calc_라운드기준!$B29:$AT29,_calc_라운드기준!AA29,$B$1:$AT$1,"&lt;"&amp;26))-(RANK(AA29,$B29:$AT29,0)+COUNTIFS($B29:$AT29,AA29,$B$1:$AT$1,"&lt;"&amp;26))</f>
        <v>1</v>
      </c>
      <c r="BU29">
        <f>(RANK(_calc_라운드기준!AB29,_calc_라운드기준!$B29:$AT29,0)+COUNTIFS(_calc_라운드기준!$B29:$AT29,_calc_라운드기준!AB29,$B$1:$AT$1,"&lt;"&amp;27))-(RANK(AB29,$B29:$AT29,0)+COUNTIFS($B29:$AT29,AB29,$B$1:$AT$1,"&lt;"&amp;27))</f>
        <v>-7</v>
      </c>
      <c r="BV29">
        <f>(RANK(_calc_라운드기준!AC29,_calc_라운드기준!$B29:$AT29,0)+COUNTIFS(_calc_라운드기준!$B29:$AT29,_calc_라운드기준!AC29,$B$1:$AT$1,"&lt;"&amp;28))-(RANK(AC29,$B29:$AT29,0)+COUNTIFS($B29:$AT29,AC29,$B$1:$AT$1,"&lt;"&amp;28))</f>
        <v>-6</v>
      </c>
      <c r="BW29">
        <f>(RANK(_calc_라운드기준!AD29,_calc_라운드기준!$B29:$AT29,0)+COUNTIFS(_calc_라운드기준!$B29:$AT29,_calc_라운드기준!AD29,$B$1:$AT$1,"&lt;"&amp;29))-(RANK(AD29,$B29:$AT29,0)+COUNTIFS($B29:$AT29,AD29,$B$1:$AT$1,"&lt;"&amp;29))</f>
        <v>8</v>
      </c>
      <c r="BX29">
        <f>(RANK(_calc_라운드기준!AE29,_calc_라운드기준!$B29:$AT29,0)+COUNTIFS(_calc_라운드기준!$B29:$AT29,_calc_라운드기준!AE29,$B$1:$AT$1,"&lt;"&amp;30))-(RANK(AE29,$B29:$AT29,0)+COUNTIFS($B29:$AT29,AE29,$B$1:$AT$1,"&lt;"&amp;30))</f>
        <v>2</v>
      </c>
      <c r="BY29">
        <f>(RANK(_calc_라운드기준!AF29,_calc_라운드기준!$B29:$AT29,0)+COUNTIFS(_calc_라운드기준!$B29:$AT29,_calc_라운드기준!AF29,$B$1:$AT$1,"&lt;"&amp;31))-(RANK(AF29,$B29:$AT29,0)+COUNTIFS($B29:$AT29,AF29,$B$1:$AT$1,"&lt;"&amp;31))</f>
        <v>-1</v>
      </c>
      <c r="BZ29">
        <f>(RANK(_calc_라운드기준!AG29,_calc_라운드기준!$B29:$AT29,0)+COUNTIFS(_calc_라운드기준!$B29:$AT29,_calc_라운드기준!AG29,$B$1:$AT$1,"&lt;"&amp;32))-(RANK(AG29,$B29:$AT29,0)+COUNTIFS($B29:$AT29,AG29,$B$1:$AT$1,"&lt;"&amp;32))</f>
        <v>2</v>
      </c>
      <c r="CA29">
        <f>(RANK(_calc_라운드기준!AH29,_calc_라운드기준!$B29:$AT29,0)+COUNTIFS(_calc_라운드기준!$B29:$AT29,_calc_라운드기준!AH29,$B$1:$AT$1,"&lt;"&amp;33))-(RANK(AH29,$B29:$AT29,0)+COUNTIFS($B29:$AT29,AH29,$B$1:$AT$1,"&lt;"&amp;33))</f>
        <v>11</v>
      </c>
      <c r="CB29">
        <f>(RANK(_calc_라운드기준!AI29,_calc_라운드기준!$B29:$AT29,0)+COUNTIFS(_calc_라운드기준!$B29:$AT29,_calc_라운드기준!AI29,$B$1:$AT$1,"&lt;"&amp;34))-(RANK(AI29,$B29:$AT29,0)+COUNTIFS($B29:$AT29,AI29,$B$1:$AT$1,"&lt;"&amp;34))</f>
        <v>15</v>
      </c>
      <c r="CC29">
        <f>(RANK(_calc_라운드기준!AJ29,_calc_라운드기준!$B29:$AT29,0)+COUNTIFS(_calc_라운드기준!$B29:$AT29,_calc_라운드기준!AJ29,$B$1:$AT$1,"&lt;"&amp;35))-(RANK(AJ29,$B29:$AT29,0)+COUNTIFS($B29:$AT29,AJ29,$B$1:$AT$1,"&lt;"&amp;35))</f>
        <v>9</v>
      </c>
      <c r="CD29">
        <f>(RANK(_calc_라운드기준!AK29,_calc_라운드기준!$B29:$AT29,0)+COUNTIFS(_calc_라운드기준!$B29:$AT29,_calc_라운드기준!AK29,$B$1:$AT$1,"&lt;"&amp;36))-(RANK(AK29,$B29:$AT29,0)+COUNTIFS($B29:$AT29,AK29,$B$1:$AT$1,"&lt;"&amp;36))</f>
        <v>0</v>
      </c>
      <c r="CE29">
        <f>(RANK(_calc_라운드기준!AL29,_calc_라운드기준!$B29:$AT29,0)+COUNTIFS(_calc_라운드기준!$B29:$AT29,_calc_라운드기준!AL29,$B$1:$AT$1,"&lt;"&amp;37))-(RANK(AL29,$B29:$AT29,0)+COUNTIFS($B29:$AT29,AL29,$B$1:$AT$1,"&lt;"&amp;37))</f>
        <v>7</v>
      </c>
      <c r="CF29">
        <f>(RANK(_calc_라운드기준!AM29,_calc_라운드기준!$B29:$AT29,0)+COUNTIFS(_calc_라운드기준!$B29:$AT29,_calc_라운드기준!AM29,$B$1:$AT$1,"&lt;"&amp;38))-(RANK(AM29,$B29:$AT29,0)+COUNTIFS($B29:$AT29,AM29,$B$1:$AT$1,"&lt;"&amp;38))</f>
        <v>13</v>
      </c>
      <c r="CG29">
        <f>(RANK(_calc_라운드기준!AN29,_calc_라운드기준!$B29:$AT29,0)+COUNTIFS(_calc_라운드기준!$B29:$AT29,_calc_라운드기준!AN29,$B$1:$AT$1,"&lt;"&amp;39))-(RANK(AN29,$B29:$AT29,0)+COUNTIFS($B29:$AT29,AN29,$B$1:$AT$1,"&lt;"&amp;39))</f>
        <v>-5</v>
      </c>
      <c r="CH29">
        <f>(RANK(_calc_라운드기준!AO29,_calc_라운드기준!$B29:$AT29,0)+COUNTIFS(_calc_라운드기준!$B29:$AT29,_calc_라운드기준!AO29,$B$1:$AT$1,"&lt;"&amp;40))-(RANK(AO29,$B29:$AT29,0)+COUNTIFS($B29:$AT29,AO29,$B$1:$AT$1,"&lt;"&amp;40))</f>
        <v>-26</v>
      </c>
      <c r="CI29">
        <f>(RANK(_calc_라운드기준!AP29,_calc_라운드기준!$B29:$AT29,0)+COUNTIFS(_calc_라운드기준!$B29:$AT29,_calc_라운드기준!AP29,$B$1:$AT$1,"&lt;"&amp;41))-(RANK(AP29,$B29:$AT29,0)+COUNTIFS($B29:$AT29,AP29,$B$1:$AT$1,"&lt;"&amp;41))</f>
        <v>-9</v>
      </c>
      <c r="CJ29">
        <f>(RANK(_calc_라운드기준!AQ29,_calc_라운드기준!$B29:$AT29,0)+COUNTIFS(_calc_라운드기준!$B29:$AT29,_calc_라운드기준!AQ29,$B$1:$AT$1,"&lt;"&amp;42))-(RANK(AQ29,$B29:$AT29,0)+COUNTIFS($B29:$AT29,AQ29,$B$1:$AT$1,"&lt;"&amp;42))</f>
        <v>-2</v>
      </c>
      <c r="CK29">
        <f>(RANK(_calc_라운드기준!AR29,_calc_라운드기준!$B29:$AT29,0)+COUNTIFS(_calc_라운드기준!$B29:$AT29,_calc_라운드기준!AR29,$B$1:$AT$1,"&lt;"&amp;43))-(RANK(AR29,$B29:$AT29,0)+COUNTIFS($B29:$AT29,AR29,$B$1:$AT$1,"&lt;"&amp;43))</f>
        <v>0</v>
      </c>
      <c r="CL29">
        <f>(RANK(_calc_라운드기준!AS29,_calc_라운드기준!$B29:$AT29,0)+COUNTIFS(_calc_라운드기준!$B29:$AT29,_calc_라운드기준!AS29,$B$1:$AT$1,"&lt;"&amp;44))-(RANK(AS29,$B29:$AT29,0)+COUNTIFS($B29:$AT29,AS29,$B$1:$AT$1,"&lt;"&amp;44))</f>
        <v>11</v>
      </c>
      <c r="CM29">
        <f>(RANK(_calc_라운드기준!AT29,_calc_라운드기준!$B29:$AT29,0)+COUNTIFS(_calc_라운드기준!$B29:$AT29,_calc_라운드기준!AT29,$B$1:$AT$1,"&lt;"&amp;45))-(RANK(AT29,$B29:$AT29,0)+COUNTIFS($B29:$AT29,AT29,$B$1:$AT$1,"&lt;"&amp;45))</f>
        <v>26</v>
      </c>
      <c r="CN29">
        <f t="shared" si="0"/>
        <v>41</v>
      </c>
      <c r="CO29">
        <f t="shared" si="1"/>
        <v>17</v>
      </c>
      <c r="CP29">
        <f t="shared" si="2"/>
        <v>21</v>
      </c>
      <c r="CQ29">
        <f t="shared" si="3"/>
        <v>32</v>
      </c>
      <c r="CR29">
        <f t="shared" si="4"/>
        <v>45</v>
      </c>
      <c r="CS29">
        <f t="shared" si="5"/>
        <v>14</v>
      </c>
      <c r="CT29">
        <f t="shared" si="6"/>
        <v>16</v>
      </c>
      <c r="CU29">
        <f t="shared" si="7"/>
        <v>44</v>
      </c>
      <c r="CV29">
        <f t="shared" si="8"/>
        <v>42</v>
      </c>
      <c r="CW29">
        <f t="shared" si="9"/>
        <v>34</v>
      </c>
      <c r="CX29">
        <f t="shared" si="10"/>
        <v>35</v>
      </c>
      <c r="CY29">
        <f t="shared" si="11"/>
        <v>8</v>
      </c>
      <c r="CZ29">
        <f t="shared" si="12"/>
        <v>6</v>
      </c>
      <c r="DA29">
        <f t="shared" si="13"/>
        <v>4</v>
      </c>
      <c r="DB29">
        <f t="shared" si="14"/>
        <v>37</v>
      </c>
      <c r="DC29">
        <f t="shared" si="15"/>
        <v>23</v>
      </c>
      <c r="DD29">
        <f t="shared" si="16"/>
        <v>36</v>
      </c>
      <c r="DE29">
        <f t="shared" si="17"/>
        <v>2</v>
      </c>
      <c r="DF29">
        <f t="shared" si="18"/>
        <v>18</v>
      </c>
      <c r="DG29">
        <f t="shared" si="19"/>
        <v>28</v>
      </c>
      <c r="DH29">
        <f t="shared" si="20"/>
        <v>3</v>
      </c>
      <c r="DI29">
        <f t="shared" si="21"/>
        <v>5</v>
      </c>
      <c r="DJ29">
        <f t="shared" si="22"/>
        <v>40</v>
      </c>
      <c r="DK29">
        <f t="shared" si="23"/>
        <v>39</v>
      </c>
      <c r="DL29">
        <f t="shared" si="24"/>
        <v>30</v>
      </c>
      <c r="DM29">
        <f t="shared" si="25"/>
        <v>22</v>
      </c>
      <c r="DN29">
        <f t="shared" si="26"/>
        <v>33</v>
      </c>
      <c r="DO29">
        <f t="shared" si="27"/>
        <v>31</v>
      </c>
      <c r="DP29">
        <f t="shared" si="28"/>
        <v>13</v>
      </c>
      <c r="DQ29">
        <f t="shared" si="29"/>
        <v>19</v>
      </c>
      <c r="DR29">
        <f t="shared" si="30"/>
        <v>26</v>
      </c>
      <c r="DS29">
        <f t="shared" si="31"/>
        <v>20</v>
      </c>
      <c r="DT29">
        <f t="shared" si="32"/>
        <v>10</v>
      </c>
      <c r="DU29">
        <f t="shared" si="33"/>
        <v>7</v>
      </c>
      <c r="DV29">
        <f t="shared" si="34"/>
        <v>12</v>
      </c>
      <c r="DW29">
        <f t="shared" si="35"/>
        <v>24</v>
      </c>
      <c r="DX29">
        <f t="shared" si="36"/>
        <v>15</v>
      </c>
      <c r="DY29">
        <f t="shared" si="37"/>
        <v>9</v>
      </c>
      <c r="DZ29">
        <f t="shared" si="38"/>
        <v>29</v>
      </c>
      <c r="EA29">
        <f t="shared" si="39"/>
        <v>43</v>
      </c>
      <c r="EB29">
        <f t="shared" si="40"/>
        <v>38</v>
      </c>
      <c r="EC29">
        <f t="shared" si="41"/>
        <v>27</v>
      </c>
      <c r="ED29">
        <f t="shared" si="42"/>
        <v>25</v>
      </c>
      <c r="EE29">
        <f t="shared" si="43"/>
        <v>11</v>
      </c>
      <c r="EF29">
        <f t="shared" si="44"/>
        <v>1</v>
      </c>
    </row>
    <row r="30" spans="1:136" ht="16.5" customHeight="1">
      <c r="A30">
        <f>_calc_라운드기준!A30</f>
        <v>1216</v>
      </c>
      <c r="B30">
        <f>INDEX(_calc_누적빈도!B:B,$A30)-INDEX(_calc_누적빈도!B:B,$A30-기준350회_후보!$B$1)</f>
        <v>45</v>
      </c>
      <c r="C30">
        <f>INDEX(_calc_누적빈도!C:C,$A30)-INDEX(_calc_누적빈도!C:C,$A30-기준350회_후보!$B$1)</f>
        <v>40</v>
      </c>
      <c r="D30">
        <f>INDEX(_calc_누적빈도!D:D,$A30)-INDEX(_calc_누적빈도!D:D,$A30-기준350회_후보!$B$1)</f>
        <v>56</v>
      </c>
      <c r="E30">
        <f>INDEX(_calc_누적빈도!E:E,$A30)-INDEX(_calc_누적빈도!E:E,$A30-기준350회_후보!$B$1)</f>
        <v>43</v>
      </c>
      <c r="F30">
        <f>INDEX(_calc_누적빈도!F:F,$A30)-INDEX(_calc_누적빈도!F:F,$A30-기준350회_후보!$B$1)</f>
        <v>34</v>
      </c>
      <c r="G30">
        <f>INDEX(_calc_누적빈도!G:G,$A30)-INDEX(_calc_누적빈도!G:G,$A30-기준350회_후보!$B$1)</f>
        <v>55</v>
      </c>
      <c r="H30">
        <f>INDEX(_calc_누적빈도!H:H,$A30)-INDEX(_calc_누적빈도!H:H,$A30-기준350회_후보!$B$1)</f>
        <v>53</v>
      </c>
      <c r="I30">
        <f>INDEX(_calc_누적빈도!I:I,$A30)-INDEX(_calc_누적빈도!I:I,$A30-기준350회_후보!$B$1)</f>
        <v>35</v>
      </c>
      <c r="J30">
        <f>INDEX(_calc_누적빈도!J:J,$A30)-INDEX(_calc_누적빈도!J:J,$A30-기준350회_후보!$B$1)</f>
        <v>44</v>
      </c>
      <c r="K30">
        <f>INDEX(_calc_누적빈도!K:K,$A30)-INDEX(_calc_누적빈도!K:K,$A30-기준350회_후보!$B$1)</f>
        <v>35</v>
      </c>
      <c r="L30">
        <f>INDEX(_calc_누적빈도!L:L,$A30)-INDEX(_calc_누적빈도!L:L,$A30-기준350회_후보!$B$1)</f>
        <v>43</v>
      </c>
      <c r="M30">
        <f>INDEX(_calc_누적빈도!M:M,$A30)-INDEX(_calc_누적빈도!M:M,$A30-기준350회_후보!$B$1)</f>
        <v>54</v>
      </c>
      <c r="N30">
        <f>INDEX(_calc_누적빈도!N:N,$A30)-INDEX(_calc_누적빈도!N:N,$A30-기준350회_후보!$B$1)</f>
        <v>52</v>
      </c>
      <c r="O30">
        <f>INDEX(_calc_누적빈도!O:O,$A30)-INDEX(_calc_누적빈도!O:O,$A30-기준350회_후보!$B$1)</f>
        <v>47</v>
      </c>
      <c r="P30">
        <f>INDEX(_calc_누적빈도!P:P,$A30)-INDEX(_calc_누적빈도!P:P,$A30-기준350회_후보!$B$1)</f>
        <v>47</v>
      </c>
      <c r="Q30">
        <f>INDEX(_calc_누적빈도!Q:Q,$A30)-INDEX(_calc_누적빈도!Q:Q,$A30-기준350회_후보!$B$1)</f>
        <v>55</v>
      </c>
      <c r="R30">
        <f>INDEX(_calc_누적빈도!R:R,$A30)-INDEX(_calc_누적빈도!R:R,$A30-기준350회_후보!$B$1)</f>
        <v>45</v>
      </c>
      <c r="S30">
        <f>INDEX(_calc_누적빈도!S:S,$A30)-INDEX(_calc_누적빈도!S:S,$A30-기준350회_후보!$B$1)</f>
        <v>50</v>
      </c>
      <c r="T30">
        <f>INDEX(_calc_누적빈도!T:T,$A30)-INDEX(_calc_누적빈도!T:T,$A30-기준350회_후보!$B$1)</f>
        <v>48</v>
      </c>
      <c r="U30">
        <f>INDEX(_calc_누적빈도!U:U,$A30)-INDEX(_calc_누적빈도!U:U,$A30-기준350회_후보!$B$1)</f>
        <v>43</v>
      </c>
      <c r="V30">
        <f>INDEX(_calc_누적빈도!V:V,$A30)-INDEX(_calc_누적빈도!V:V,$A30-기준350회_후보!$B$1)</f>
        <v>51</v>
      </c>
      <c r="W30">
        <f>INDEX(_calc_누적빈도!W:W,$A30)-INDEX(_calc_누적빈도!W:W,$A30-기준350회_후보!$B$1)</f>
        <v>47</v>
      </c>
      <c r="X30">
        <f>INDEX(_calc_누적빈도!X:X,$A30)-INDEX(_calc_누적빈도!X:X,$A30-기준350회_후보!$B$1)</f>
        <v>47</v>
      </c>
      <c r="Y30">
        <f>INDEX(_calc_누적빈도!Y:Y,$A30)-INDEX(_calc_누적빈도!Y:Y,$A30-기준350회_후보!$B$1)</f>
        <v>48</v>
      </c>
      <c r="Z30">
        <f>INDEX(_calc_누적빈도!Z:Z,$A30)-INDEX(_calc_누적빈도!Z:Z,$A30-기준350회_후보!$B$1)</f>
        <v>36</v>
      </c>
      <c r="AA30">
        <f>INDEX(_calc_누적빈도!AA:AA,$A30)-INDEX(_calc_누적빈도!AA:AA,$A30-기준350회_후보!$B$1)</f>
        <v>48</v>
      </c>
      <c r="AB30">
        <f>INDEX(_calc_누적빈도!AB:AB,$A30)-INDEX(_calc_누적빈도!AB:AB,$A30-기준350회_후보!$B$1)</f>
        <v>53</v>
      </c>
      <c r="AC30">
        <f>INDEX(_calc_누적빈도!AC:AC,$A30)-INDEX(_calc_누적빈도!AC:AC,$A30-기준350회_후보!$B$1)</f>
        <v>45</v>
      </c>
      <c r="AD30">
        <f>INDEX(_calc_누적빈도!AD:AD,$A30)-INDEX(_calc_누적빈도!AD:AD,$A30-기준350회_후보!$B$1)</f>
        <v>46</v>
      </c>
      <c r="AE30">
        <f>INDEX(_calc_누적빈도!AE:AE,$A30)-INDEX(_calc_누적빈도!AE:AE,$A30-기준350회_후보!$B$1)</f>
        <v>51</v>
      </c>
      <c r="AF30">
        <f>INDEX(_calc_누적빈도!AF:AF,$A30)-INDEX(_calc_누적빈도!AF:AF,$A30-기준350회_후보!$B$1)</f>
        <v>46</v>
      </c>
      <c r="AG30">
        <f>INDEX(_calc_누적빈도!AG:AG,$A30)-INDEX(_calc_누적빈도!AG:AG,$A30-기준350회_후보!$B$1)</f>
        <v>42</v>
      </c>
      <c r="AH30">
        <f>INDEX(_calc_누적빈도!AH:AH,$A30)-INDEX(_calc_누적빈도!AH:AH,$A30-기준350회_후보!$B$1)</f>
        <v>51</v>
      </c>
      <c r="AI30">
        <f>INDEX(_calc_누적빈도!AI:AI,$A30)-INDEX(_calc_누적빈도!AI:AI,$A30-기준350회_후보!$B$1)</f>
        <v>46</v>
      </c>
      <c r="AJ30">
        <f>INDEX(_calc_누적빈도!AJ:AJ,$A30)-INDEX(_calc_누적빈도!AJ:AJ,$A30-기준350회_후보!$B$1)</f>
        <v>54</v>
      </c>
      <c r="AK30">
        <f>INDEX(_calc_누적빈도!AK:AK,$A30)-INDEX(_calc_누적빈도!AK:AK,$A30-기준350회_후보!$B$1)</f>
        <v>46</v>
      </c>
      <c r="AL30">
        <f>INDEX(_calc_누적빈도!AL:AL,$A30)-INDEX(_calc_누적빈도!AL:AL,$A30-기준350회_후보!$B$1)</f>
        <v>54</v>
      </c>
      <c r="AM30">
        <f>INDEX(_calc_누적빈도!AM:AM,$A30)-INDEX(_calc_누적빈도!AM:AM,$A30-기준350회_후보!$B$1)</f>
        <v>55</v>
      </c>
      <c r="AN30">
        <f>INDEX(_calc_누적빈도!AN:AN,$A30)-INDEX(_calc_누적빈도!AN:AN,$A30-기준350회_후보!$B$1)</f>
        <v>46</v>
      </c>
      <c r="AO30">
        <f>INDEX(_calc_누적빈도!AO:AO,$A30)-INDEX(_calc_누적빈도!AO:AO,$A30-기준350회_후보!$B$1)</f>
        <v>45</v>
      </c>
      <c r="AP30">
        <f>INDEX(_calc_누적빈도!AP:AP,$A30)-INDEX(_calc_누적빈도!AP:AP,$A30-기준350회_후보!$B$1)</f>
        <v>42</v>
      </c>
      <c r="AQ30">
        <f>INDEX(_calc_누적빈도!AQ:AQ,$A30)-INDEX(_calc_누적빈도!AQ:AQ,$A30-기준350회_후보!$B$1)</f>
        <v>44</v>
      </c>
      <c r="AR30">
        <f>INDEX(_calc_누적빈도!AR:AR,$A30)-INDEX(_calc_누적빈도!AR:AR,$A30-기준350회_후보!$B$1)</f>
        <v>35</v>
      </c>
      <c r="AS30">
        <f>INDEX(_calc_누적빈도!AS:AS,$A30)-INDEX(_calc_누적빈도!AS:AS,$A30-기준350회_후보!$B$1)</f>
        <v>48</v>
      </c>
      <c r="AT30">
        <f>INDEX(_calc_누적빈도!AT:AT,$A30)-INDEX(_calc_누적빈도!AT:AT,$A30-기준350회_후보!$B$1)</f>
        <v>50</v>
      </c>
      <c r="AU30">
        <f>(RANK(_calc_라운드기준!B30,_calc_라운드기준!$B30:$AT30,0)+COUNTIFS(_calc_라운드기준!$B30:$AT30,_calc_라운드기준!B30,$B$1:$AT$1,"&lt;"&amp;1))-(RANK(B30,$B30:$AT30,0)+COUNTIFS($B30:$AT30,B30,$B$1:$AT$1,"&lt;"&amp;1))</f>
        <v>-22</v>
      </c>
      <c r="AV30">
        <f>(RANK(_calc_라운드기준!C30,_calc_라운드기준!$B30:$AT30,0)+COUNTIFS(_calc_라운드기준!$B30:$AT30,_calc_라운드기준!C30,$B$1:$AT$1,"&lt;"&amp;2))-(RANK(C30,$B30:$AT30,0)+COUNTIFS($B30:$AT30,C30,$B$1:$AT$1,"&lt;"&amp;2))</f>
        <v>2</v>
      </c>
      <c r="AW30">
        <f>(RANK(_calc_라운드기준!D30,_calc_라운드기준!$B30:$AT30,0)+COUNTIFS(_calc_라운드기준!$B30:$AT30,_calc_라운드기준!D30,$B$1:$AT$1,"&lt;"&amp;3))-(RANK(D30,$B30:$AT30,0)+COUNTIFS($B30:$AT30,D30,$B$1:$AT$1,"&lt;"&amp;3))</f>
        <v>1</v>
      </c>
      <c r="AX30">
        <f>(RANK(_calc_라운드기준!E30,_calc_라운드기준!$B30:$AT30,0)+COUNTIFS(_calc_라운드기준!$B30:$AT30,_calc_라운드기준!E30,$B$1:$AT$1,"&lt;"&amp;4))-(RANK(E30,$B30:$AT30,0)+COUNTIFS($B30:$AT30,E30,$B$1:$AT$1,"&lt;"&amp;4))</f>
        <v>-7</v>
      </c>
      <c r="AY30">
        <f>(RANK(_calc_라운드기준!F30,_calc_라운드기준!$B30:$AT30,0)+COUNTIFS(_calc_라운드기준!$B30:$AT30,_calc_라운드기준!F30,$B$1:$AT$1,"&lt;"&amp;5))-(RANK(F30,$B30:$AT30,0)+COUNTIFS($B30:$AT30,F30,$B$1:$AT$1,"&lt;"&amp;5))</f>
        <v>-37</v>
      </c>
      <c r="AZ30">
        <f>(RANK(_calc_라운드기준!G30,_calc_라운드기준!$B30:$AT30,0)+COUNTIFS(_calc_라운드기준!$B30:$AT30,_calc_라운드기준!G30,$B$1:$AT$1,"&lt;"&amp;6))-(RANK(G30,$B30:$AT30,0)+COUNTIFS($B30:$AT30,G30,$B$1:$AT$1,"&lt;"&amp;6))</f>
        <v>7</v>
      </c>
      <c r="BA30">
        <f>(RANK(_calc_라운드기준!H30,_calc_라운드기준!$B30:$AT30,0)+COUNTIFS(_calc_라운드기준!$B30:$AT30,_calc_라운드기준!H30,$B$1:$AT$1,"&lt;"&amp;7))-(RANK(H30,$B30:$AT30,0)+COUNTIFS($B30:$AT30,H30,$B$1:$AT$1,"&lt;"&amp;7))</f>
        <v>2</v>
      </c>
      <c r="BB30">
        <f>(RANK(_calc_라운드기준!I30,_calc_라운드기준!$B30:$AT30,0)+COUNTIFS(_calc_라운드기준!$B30:$AT30,_calc_라운드기준!I30,$B$1:$AT$1,"&lt;"&amp;8))-(RANK(I30,$B30:$AT30,0)+COUNTIFS($B30:$AT30,I30,$B$1:$AT$1,"&lt;"&amp;8))</f>
        <v>-31</v>
      </c>
      <c r="BC30">
        <f>(RANK(_calc_라운드기준!J30,_calc_라운드기준!$B30:$AT30,0)+COUNTIFS(_calc_라운드기준!$B30:$AT30,_calc_라운드기준!J30,$B$1:$AT$1,"&lt;"&amp;9))-(RANK(J30,$B30:$AT30,0)+COUNTIFS($B30:$AT30,J30,$B$1:$AT$1,"&lt;"&amp;9))</f>
        <v>-21</v>
      </c>
      <c r="BD30">
        <f>(RANK(_calc_라운드기준!K30,_calc_라운드기준!$B30:$AT30,0)+COUNTIFS(_calc_라운드기준!$B30:$AT30,_calc_라운드기준!K30,$B$1:$AT$1,"&lt;"&amp;10))-(RANK(K30,$B30:$AT30,0)+COUNTIFS($B30:$AT30,K30,$B$1:$AT$1,"&lt;"&amp;10))</f>
        <v>-6</v>
      </c>
      <c r="BE30">
        <f>(RANK(_calc_라운드기준!L30,_calc_라운드기준!$B30:$AT30,0)+COUNTIFS(_calc_라운드기준!$B30:$AT30,_calc_라운드기준!L30,$B$1:$AT$1,"&lt;"&amp;11))-(RANK(L30,$B30:$AT30,0)+COUNTIFS($B30:$AT30,L30,$B$1:$AT$1,"&lt;"&amp;11))</f>
        <v>-7</v>
      </c>
      <c r="BF30">
        <f>(RANK(_calc_라운드기준!M30,_calc_라운드기준!$B30:$AT30,0)+COUNTIFS(_calc_라운드기준!$B30:$AT30,_calc_라운드기준!M30,$B$1:$AT$1,"&lt;"&amp;12))-(RANK(M30,$B30:$AT30,0)+COUNTIFS($B30:$AT30,M30,$B$1:$AT$1,"&lt;"&amp;12))</f>
        <v>12</v>
      </c>
      <c r="BG30">
        <f>(RANK(_calc_라운드기준!N30,_calc_라운드기준!$B30:$AT30,0)+COUNTIFS(_calc_라운드기준!$B30:$AT30,_calc_라운드기준!N30,$B$1:$AT$1,"&lt;"&amp;13))-(RANK(N30,$B30:$AT30,0)+COUNTIFS($B30:$AT30,N30,$B$1:$AT$1,"&lt;"&amp;13))</f>
        <v>20</v>
      </c>
      <c r="BH30">
        <f>(RANK(_calc_라운드기준!O30,_calc_라운드기준!$B30:$AT30,0)+COUNTIFS(_calc_라운드기준!$B30:$AT30,_calc_라운드기준!O30,$B$1:$AT$1,"&lt;"&amp;14))-(RANK(O30,$B30:$AT30,0)+COUNTIFS($B30:$AT30,O30,$B$1:$AT$1,"&lt;"&amp;14))</f>
        <v>18</v>
      </c>
      <c r="BI30">
        <f>(RANK(_calc_라운드기준!P30,_calc_라운드기준!$B30:$AT30,0)+COUNTIFS(_calc_라운드기준!$B30:$AT30,_calc_라운드기준!P30,$B$1:$AT$1,"&lt;"&amp;15))-(RANK(P30,$B30:$AT30,0)+COUNTIFS($B30:$AT30,P30,$B$1:$AT$1,"&lt;"&amp;15))</f>
        <v>-3</v>
      </c>
      <c r="BJ30">
        <f>(RANK(_calc_라운드기준!Q30,_calc_라운드기준!$B30:$AT30,0)+COUNTIFS(_calc_라운드기준!$B30:$AT30,_calc_라운드기준!Q30,$B$1:$AT$1,"&lt;"&amp;16))-(RANK(Q30,$B30:$AT30,0)+COUNTIFS($B30:$AT30,Q30,$B$1:$AT$1,"&lt;"&amp;16))</f>
        <v>0</v>
      </c>
      <c r="BK30">
        <f>(RANK(_calc_라운드기준!R30,_calc_라운드기준!$B30:$AT30,0)+COUNTIFS(_calc_라운드기준!$B30:$AT30,_calc_라운드기준!R30,$B$1:$AT$1,"&lt;"&amp;17))-(RANK(R30,$B30:$AT30,0)+COUNTIFS($B30:$AT30,R30,$B$1:$AT$1,"&lt;"&amp;17))</f>
        <v>-11</v>
      </c>
      <c r="BL30">
        <f>(RANK(_calc_라운드기준!S30,_calc_라운드기준!$B30:$AT30,0)+COUNTIFS(_calc_라운드기준!$B30:$AT30,_calc_라운드기준!S30,$B$1:$AT$1,"&lt;"&amp;18))-(RANK(S30,$B30:$AT30,0)+COUNTIFS($B30:$AT30,S30,$B$1:$AT$1,"&lt;"&amp;18))</f>
        <v>25</v>
      </c>
      <c r="BM30">
        <f>(RANK(_calc_라운드기준!T30,_calc_라운드기준!$B30:$AT30,0)+COUNTIFS(_calc_라운드기준!$B30:$AT30,_calc_라운드기준!T30,$B$1:$AT$1,"&lt;"&amp;19))-(RANK(T30,$B30:$AT30,0)+COUNTIFS($B30:$AT30,T30,$B$1:$AT$1,"&lt;"&amp;19))</f>
        <v>4</v>
      </c>
      <c r="BN30">
        <f>(RANK(_calc_라운드기준!U30,_calc_라운드기준!$B30:$AT30,0)+COUNTIFS(_calc_라운드기준!$B30:$AT30,_calc_라운드기준!U30,$B$1:$AT$1,"&lt;"&amp;20))-(RANK(U30,$B30:$AT30,0)+COUNTIFS($B30:$AT30,U30,$B$1:$AT$1,"&lt;"&amp;20))</f>
        <v>-2</v>
      </c>
      <c r="BO30">
        <f>(RANK(_calc_라운드기준!V30,_calc_라운드기준!$B30:$AT30,0)+COUNTIFS(_calc_라운드기준!$B30:$AT30,_calc_라운드기준!V30,$B$1:$AT$1,"&lt;"&amp;21))-(RANK(V30,$B30:$AT30,0)+COUNTIFS($B30:$AT30,V30,$B$1:$AT$1,"&lt;"&amp;21))</f>
        <v>25</v>
      </c>
      <c r="BP30">
        <f>(RANK(_calc_라운드기준!W30,_calc_라운드기준!$B30:$AT30,0)+COUNTIFS(_calc_라운드기준!$B30:$AT30,_calc_라운드기준!W30,$B$1:$AT$1,"&lt;"&amp;22))-(RANK(W30,$B30:$AT30,0)+COUNTIFS($B30:$AT30,W30,$B$1:$AT$1,"&lt;"&amp;22))</f>
        <v>21</v>
      </c>
      <c r="BQ30">
        <f>(RANK(_calc_라운드기준!X30,_calc_라운드기준!$B30:$AT30,0)+COUNTIFS(_calc_라운드기준!$B30:$AT30,_calc_라운드기준!X30,$B$1:$AT$1,"&lt;"&amp;23))-(RANK(X30,$B30:$AT30,0)+COUNTIFS($B30:$AT30,X30,$B$1:$AT$1,"&lt;"&amp;23))</f>
        <v>-19</v>
      </c>
      <c r="BR30">
        <f>(RANK(_calc_라운드기준!Y30,_calc_라운드기준!$B30:$AT30,0)+COUNTIFS(_calc_라운드기준!$B30:$AT30,_calc_라운드기준!Y30,$B$1:$AT$1,"&lt;"&amp;24))-(RANK(Y30,$B30:$AT30,0)+COUNTIFS($B30:$AT30,Y30,$B$1:$AT$1,"&lt;"&amp;24))</f>
        <v>-12</v>
      </c>
      <c r="BS30">
        <f>(RANK(_calc_라운드기준!Z30,_calc_라운드기준!$B30:$AT30,0)+COUNTIFS(_calc_라운드기준!$B30:$AT30,_calc_라운드기준!Z30,$B$1:$AT$1,"&lt;"&amp;25))-(RANK(Z30,$B30:$AT30,0)+COUNTIFS($B30:$AT30,Z30,$B$1:$AT$1,"&lt;"&amp;25))</f>
        <v>-10</v>
      </c>
      <c r="BT30">
        <f>(RANK(_calc_라운드기준!AA30,_calc_라운드기준!$B30:$AT30,0)+COUNTIFS(_calc_라운드기준!$B30:$AT30,_calc_라운드기준!AA30,$B$1:$AT$1,"&lt;"&amp;26))-(RANK(AA30,$B30:$AT30,0)+COUNTIFS($B30:$AT30,AA30,$B$1:$AT$1,"&lt;"&amp;26))</f>
        <v>3</v>
      </c>
      <c r="BU30">
        <f>(RANK(_calc_라운드기준!AB30,_calc_라운드기준!$B30:$AT30,0)+COUNTIFS(_calc_라운드기준!$B30:$AT30,_calc_라운드기준!AB30,$B$1:$AT$1,"&lt;"&amp;27))-(RANK(AB30,$B30:$AT30,0)+COUNTIFS($B30:$AT30,AB30,$B$1:$AT$1,"&lt;"&amp;27))</f>
        <v>-8</v>
      </c>
      <c r="BV30">
        <f>(RANK(_calc_라운드기준!AC30,_calc_라운드기준!$B30:$AT30,0)+COUNTIFS(_calc_라운드기준!$B30:$AT30,_calc_라운드기준!AC30,$B$1:$AT$1,"&lt;"&amp;28))-(RANK(AC30,$B30:$AT30,0)+COUNTIFS($B30:$AT30,AC30,$B$1:$AT$1,"&lt;"&amp;28))</f>
        <v>-9</v>
      </c>
      <c r="BW30">
        <f>(RANK(_calc_라운드기준!AD30,_calc_라운드기준!$B30:$AT30,0)+COUNTIFS(_calc_라운드기준!$B30:$AT30,_calc_라운드기준!AD30,$B$1:$AT$1,"&lt;"&amp;29))-(RANK(AD30,$B30:$AT30,0)+COUNTIFS($B30:$AT30,AD30,$B$1:$AT$1,"&lt;"&amp;29))</f>
        <v>8</v>
      </c>
      <c r="BX30">
        <f>(RANK(_calc_라운드기준!AE30,_calc_라운드기준!$B30:$AT30,0)+COUNTIFS(_calc_라운드기준!$B30:$AT30,_calc_라운드기준!AE30,$B$1:$AT$1,"&lt;"&amp;30))-(RANK(AE30,$B30:$AT30,0)+COUNTIFS($B30:$AT30,AE30,$B$1:$AT$1,"&lt;"&amp;30))</f>
        <v>1</v>
      </c>
      <c r="BY30">
        <f>(RANK(_calc_라운드기준!AF30,_calc_라운드기준!$B30:$AT30,0)+COUNTIFS(_calc_라운드기준!$B30:$AT30,_calc_라운드기준!AF30,$B$1:$AT$1,"&lt;"&amp;31))-(RANK(AF30,$B30:$AT30,0)+COUNTIFS($B30:$AT30,AF30,$B$1:$AT$1,"&lt;"&amp;31))</f>
        <v>-2</v>
      </c>
      <c r="BZ30">
        <f>(RANK(_calc_라운드기준!AG30,_calc_라운드기준!$B30:$AT30,0)+COUNTIFS(_calc_라운드기준!$B30:$AT30,_calc_라운드기준!AG30,$B$1:$AT$1,"&lt;"&amp;32))-(RANK(AG30,$B30:$AT30,0)+COUNTIFS($B30:$AT30,AG30,$B$1:$AT$1,"&lt;"&amp;32))</f>
        <v>2</v>
      </c>
      <c r="CA30">
        <f>(RANK(_calc_라운드기준!AH30,_calc_라운드기준!$B30:$AT30,0)+COUNTIFS(_calc_라운드기준!$B30:$AT30,_calc_라운드기준!AH30,$B$1:$AT$1,"&lt;"&amp;33))-(RANK(AH30,$B30:$AT30,0)+COUNTIFS($B30:$AT30,AH30,$B$1:$AT$1,"&lt;"&amp;33))</f>
        <v>11</v>
      </c>
      <c r="CB30">
        <f>(RANK(_calc_라운드기준!AI30,_calc_라운드기준!$B30:$AT30,0)+COUNTIFS(_calc_라운드기준!$B30:$AT30,_calc_라운드기준!AI30,$B$1:$AT$1,"&lt;"&amp;34))-(RANK(AI30,$B30:$AT30,0)+COUNTIFS($B30:$AT30,AI30,$B$1:$AT$1,"&lt;"&amp;34))</f>
        <v>19</v>
      </c>
      <c r="CC30">
        <f>(RANK(_calc_라운드기준!AJ30,_calc_라운드기준!$B30:$AT30,0)+COUNTIFS(_calc_라운드기준!$B30:$AT30,_calc_라운드기준!AJ30,$B$1:$AT$1,"&lt;"&amp;35))-(RANK(AJ30,$B30:$AT30,0)+COUNTIFS($B30:$AT30,AJ30,$B$1:$AT$1,"&lt;"&amp;35))</f>
        <v>8</v>
      </c>
      <c r="CD30">
        <f>(RANK(_calc_라운드기준!AK30,_calc_라운드기준!$B30:$AT30,0)+COUNTIFS(_calc_라운드기준!$B30:$AT30,_calc_라운드기준!AK30,$B$1:$AT$1,"&lt;"&amp;36))-(RANK(AK30,$B30:$AT30,0)+COUNTIFS($B30:$AT30,AK30,$B$1:$AT$1,"&lt;"&amp;36))</f>
        <v>-2</v>
      </c>
      <c r="CE30">
        <f>(RANK(_calc_라운드기준!AL30,_calc_라운드기준!$B30:$AT30,0)+COUNTIFS(_calc_라운드기준!$B30:$AT30,_calc_라운드기준!AL30,$B$1:$AT$1,"&lt;"&amp;37))-(RANK(AL30,$B30:$AT30,0)+COUNTIFS($B30:$AT30,AL30,$B$1:$AT$1,"&lt;"&amp;37))</f>
        <v>8</v>
      </c>
      <c r="CF30">
        <f>(RANK(_calc_라운드기준!AM30,_calc_라운드기준!$B30:$AT30,0)+COUNTIFS(_calc_라운드기준!$B30:$AT30,_calc_라운드기준!AM30,$B$1:$AT$1,"&lt;"&amp;38))-(RANK(AM30,$B30:$AT30,0)+COUNTIFS($B30:$AT30,AM30,$B$1:$AT$1,"&lt;"&amp;38))</f>
        <v>12</v>
      </c>
      <c r="CG30">
        <f>(RANK(_calc_라운드기준!AN30,_calc_라운드기준!$B30:$AT30,0)+COUNTIFS(_calc_라운드기준!$B30:$AT30,_calc_라운드기준!AN30,$B$1:$AT$1,"&lt;"&amp;39))-(RANK(AN30,$B30:$AT30,0)+COUNTIFS($B30:$AT30,AN30,$B$1:$AT$1,"&lt;"&amp;39))</f>
        <v>-2</v>
      </c>
      <c r="CH30">
        <f>(RANK(_calc_라운드기준!AO30,_calc_라운드기준!$B30:$AT30,0)+COUNTIFS(_calc_라운드기준!$B30:$AT30,_calc_라운드기준!AO30,$B$1:$AT$1,"&lt;"&amp;40))-(RANK(AO30,$B30:$AT30,0)+COUNTIFS($B30:$AT30,AO30,$B$1:$AT$1,"&lt;"&amp;40))</f>
        <v>-26</v>
      </c>
      <c r="CI30">
        <f>(RANK(_calc_라운드기준!AP30,_calc_라운드기준!$B30:$AT30,0)+COUNTIFS(_calc_라운드기준!$B30:$AT30,_calc_라운드기준!AP30,$B$1:$AT$1,"&lt;"&amp;41))-(RANK(AP30,$B30:$AT30,0)+COUNTIFS($B30:$AT30,AP30,$B$1:$AT$1,"&lt;"&amp;41))</f>
        <v>-6</v>
      </c>
      <c r="CJ30">
        <f>(RANK(_calc_라운드기준!AQ30,_calc_라운드기준!$B30:$AT30,0)+COUNTIFS(_calc_라운드기준!$B30:$AT30,_calc_라운드기준!AQ30,$B$1:$AT$1,"&lt;"&amp;42))-(RANK(AQ30,$B30:$AT30,0)+COUNTIFS($B30:$AT30,AQ30,$B$1:$AT$1,"&lt;"&amp;42))</f>
        <v>-7</v>
      </c>
      <c r="CK30">
        <f>(RANK(_calc_라운드기준!AR30,_calc_라운드기준!$B30:$AT30,0)+COUNTIFS(_calc_라운드기준!$B30:$AT30,_calc_라운드기준!AR30,$B$1:$AT$1,"&lt;"&amp;43))-(RANK(AR30,$B30:$AT30,0)+COUNTIFS($B30:$AT30,AR30,$B$1:$AT$1,"&lt;"&amp;43))</f>
        <v>0</v>
      </c>
      <c r="CL30">
        <f>(RANK(_calc_라운드기준!AS30,_calc_라운드기준!$B30:$AT30,0)+COUNTIFS(_calc_라운드기준!$B30:$AT30,_calc_라운드기준!AS30,$B$1:$AT$1,"&lt;"&amp;44))-(RANK(AS30,$B30:$AT30,0)+COUNTIFS($B30:$AT30,AS30,$B$1:$AT$1,"&lt;"&amp;44))</f>
        <v>15</v>
      </c>
      <c r="CM30">
        <f>(RANK(_calc_라운드기준!AT30,_calc_라운드기준!$B30:$AT30,0)+COUNTIFS(_calc_라운드기준!$B30:$AT30,_calc_라운드기준!AT30,$B$1:$AT$1,"&lt;"&amp;45))-(RANK(AT30,$B30:$AT30,0)+COUNTIFS($B30:$AT30,AT30,$B$1:$AT$1,"&lt;"&amp;45))</f>
        <v>26</v>
      </c>
      <c r="CN30">
        <f t="shared" si="0"/>
        <v>42</v>
      </c>
      <c r="CO30">
        <f t="shared" si="1"/>
        <v>18</v>
      </c>
      <c r="CP30">
        <f t="shared" si="2"/>
        <v>21</v>
      </c>
      <c r="CQ30">
        <f t="shared" si="3"/>
        <v>32</v>
      </c>
      <c r="CR30">
        <f t="shared" si="4"/>
        <v>45</v>
      </c>
      <c r="CS30">
        <f t="shared" si="5"/>
        <v>15</v>
      </c>
      <c r="CT30">
        <f t="shared" si="6"/>
        <v>19</v>
      </c>
      <c r="CU30">
        <f t="shared" si="7"/>
        <v>44</v>
      </c>
      <c r="CV30">
        <f t="shared" si="8"/>
        <v>41</v>
      </c>
      <c r="CW30">
        <f t="shared" si="9"/>
        <v>30</v>
      </c>
      <c r="CX30">
        <f t="shared" si="10"/>
        <v>33</v>
      </c>
      <c r="CY30">
        <f t="shared" si="11"/>
        <v>9</v>
      </c>
      <c r="CZ30">
        <f t="shared" si="12"/>
        <v>5</v>
      </c>
      <c r="DA30">
        <f t="shared" si="13"/>
        <v>7</v>
      </c>
      <c r="DB30">
        <f t="shared" si="14"/>
        <v>29</v>
      </c>
      <c r="DC30">
        <f t="shared" si="15"/>
        <v>23</v>
      </c>
      <c r="DD30">
        <f t="shared" si="16"/>
        <v>38</v>
      </c>
      <c r="DE30">
        <f t="shared" si="17"/>
        <v>2</v>
      </c>
      <c r="DF30">
        <f t="shared" si="18"/>
        <v>16</v>
      </c>
      <c r="DG30">
        <f t="shared" si="19"/>
        <v>25</v>
      </c>
      <c r="DH30">
        <f t="shared" si="20"/>
        <v>3</v>
      </c>
      <c r="DI30">
        <f t="shared" si="21"/>
        <v>4</v>
      </c>
      <c r="DJ30">
        <f t="shared" si="22"/>
        <v>40</v>
      </c>
      <c r="DK30">
        <f t="shared" si="23"/>
        <v>39</v>
      </c>
      <c r="DL30">
        <f t="shared" si="24"/>
        <v>37</v>
      </c>
      <c r="DM30">
        <f t="shared" si="25"/>
        <v>17</v>
      </c>
      <c r="DN30">
        <f t="shared" si="26"/>
        <v>35</v>
      </c>
      <c r="DO30">
        <f t="shared" si="27"/>
        <v>36</v>
      </c>
      <c r="DP30">
        <f t="shared" si="28"/>
        <v>12</v>
      </c>
      <c r="DQ30">
        <f t="shared" si="29"/>
        <v>22</v>
      </c>
      <c r="DR30">
        <f t="shared" si="30"/>
        <v>26</v>
      </c>
      <c r="DS30">
        <f t="shared" si="31"/>
        <v>20</v>
      </c>
      <c r="DT30">
        <f t="shared" si="32"/>
        <v>11</v>
      </c>
      <c r="DU30">
        <f t="shared" si="33"/>
        <v>6</v>
      </c>
      <c r="DV30">
        <f t="shared" si="34"/>
        <v>13</v>
      </c>
      <c r="DW30">
        <f t="shared" si="35"/>
        <v>27</v>
      </c>
      <c r="DX30">
        <f t="shared" si="36"/>
        <v>14</v>
      </c>
      <c r="DY30">
        <f t="shared" si="37"/>
        <v>10</v>
      </c>
      <c r="DZ30">
        <f t="shared" si="38"/>
        <v>28</v>
      </c>
      <c r="EA30">
        <f t="shared" si="39"/>
        <v>43</v>
      </c>
      <c r="EB30">
        <f t="shared" si="40"/>
        <v>31</v>
      </c>
      <c r="EC30">
        <f t="shared" si="41"/>
        <v>34</v>
      </c>
      <c r="ED30">
        <f t="shared" si="42"/>
        <v>24</v>
      </c>
      <c r="EE30">
        <f t="shared" si="43"/>
        <v>8</v>
      </c>
      <c r="EF30">
        <f t="shared" si="44"/>
        <v>1</v>
      </c>
    </row>
    <row r="31" spans="1:136" ht="16.5" customHeight="1">
      <c r="A31">
        <f>_calc_라운드기준!A31</f>
        <v>1215</v>
      </c>
      <c r="B31">
        <f>INDEX(_calc_누적빈도!B:B,$A31)-INDEX(_calc_누적빈도!B:B,$A31-기준350회_후보!$B$1)</f>
        <v>45</v>
      </c>
      <c r="C31">
        <f>INDEX(_calc_누적빈도!C:C,$A31)-INDEX(_calc_누적빈도!C:C,$A31-기준350회_후보!$B$1)</f>
        <v>40</v>
      </c>
      <c r="D31">
        <f>INDEX(_calc_누적빈도!D:D,$A31)-INDEX(_calc_누적빈도!D:D,$A31-기준350회_후보!$B$1)</f>
        <v>57</v>
      </c>
      <c r="E31">
        <f>INDEX(_calc_누적빈도!E:E,$A31)-INDEX(_calc_누적빈도!E:E,$A31-기준350회_후보!$B$1)</f>
        <v>43</v>
      </c>
      <c r="F31">
        <f>INDEX(_calc_누적빈도!F:F,$A31)-INDEX(_calc_누적빈도!F:F,$A31-기준350회_후보!$B$1)</f>
        <v>34</v>
      </c>
      <c r="G31">
        <f>INDEX(_calc_누적빈도!G:G,$A31)-INDEX(_calc_누적빈도!G:G,$A31-기준350회_후보!$B$1)</f>
        <v>55</v>
      </c>
      <c r="H31">
        <f>INDEX(_calc_누적빈도!H:H,$A31)-INDEX(_calc_누적빈도!H:H,$A31-기준350회_후보!$B$1)</f>
        <v>53</v>
      </c>
      <c r="I31">
        <f>INDEX(_calc_누적빈도!I:I,$A31)-INDEX(_calc_누적빈도!I:I,$A31-기준350회_후보!$B$1)</f>
        <v>35</v>
      </c>
      <c r="J31">
        <f>INDEX(_calc_누적빈도!J:J,$A31)-INDEX(_calc_누적빈도!J:J,$A31-기준350회_후보!$B$1)</f>
        <v>44</v>
      </c>
      <c r="K31">
        <f>INDEX(_calc_누적빈도!K:K,$A31)-INDEX(_calc_누적빈도!K:K,$A31-기준350회_후보!$B$1)</f>
        <v>35</v>
      </c>
      <c r="L31">
        <f>INDEX(_calc_누적빈도!L:L,$A31)-INDEX(_calc_누적빈도!L:L,$A31-기준350회_후보!$B$1)</f>
        <v>43</v>
      </c>
      <c r="M31">
        <f>INDEX(_calc_누적빈도!M:M,$A31)-INDEX(_calc_누적빈도!M:M,$A31-기준350회_후보!$B$1)</f>
        <v>54</v>
      </c>
      <c r="N31">
        <f>INDEX(_calc_누적빈도!N:N,$A31)-INDEX(_calc_누적빈도!N:N,$A31-기준350회_후보!$B$1)</f>
        <v>51</v>
      </c>
      <c r="O31">
        <f>INDEX(_calc_누적빈도!O:O,$A31)-INDEX(_calc_누적빈도!O:O,$A31-기준350회_후보!$B$1)</f>
        <v>47</v>
      </c>
      <c r="P31">
        <f>INDEX(_calc_누적빈도!P:P,$A31)-INDEX(_calc_누적빈도!P:P,$A31-기준350회_후보!$B$1)</f>
        <v>47</v>
      </c>
      <c r="Q31">
        <f>INDEX(_calc_누적빈도!Q:Q,$A31)-INDEX(_calc_누적빈도!Q:Q,$A31-기준350회_후보!$B$1)</f>
        <v>55</v>
      </c>
      <c r="R31">
        <f>INDEX(_calc_누적빈도!R:R,$A31)-INDEX(_calc_누적빈도!R:R,$A31-기준350회_후보!$B$1)</f>
        <v>45</v>
      </c>
      <c r="S31">
        <f>INDEX(_calc_누적빈도!S:S,$A31)-INDEX(_calc_누적빈도!S:S,$A31-기준350회_후보!$B$1)</f>
        <v>50</v>
      </c>
      <c r="T31">
        <f>INDEX(_calc_누적빈도!T:T,$A31)-INDEX(_calc_누적빈도!T:T,$A31-기준350회_후보!$B$1)</f>
        <v>47</v>
      </c>
      <c r="U31">
        <f>INDEX(_calc_누적빈도!U:U,$A31)-INDEX(_calc_누적빈도!U:U,$A31-기준350회_후보!$B$1)</f>
        <v>43</v>
      </c>
      <c r="V31">
        <f>INDEX(_calc_누적빈도!V:V,$A31)-INDEX(_calc_누적빈도!V:V,$A31-기준350회_후보!$B$1)</f>
        <v>50</v>
      </c>
      <c r="W31">
        <f>INDEX(_calc_누적빈도!W:W,$A31)-INDEX(_calc_누적빈도!W:W,$A31-기준350회_후보!$B$1)</f>
        <v>48</v>
      </c>
      <c r="X31">
        <f>INDEX(_calc_누적빈도!X:X,$A31)-INDEX(_calc_누적빈도!X:X,$A31-기준350회_후보!$B$1)</f>
        <v>47</v>
      </c>
      <c r="Y31">
        <f>INDEX(_calc_누적빈도!Y:Y,$A31)-INDEX(_calc_누적빈도!Y:Y,$A31-기준350회_후보!$B$1)</f>
        <v>48</v>
      </c>
      <c r="Z31">
        <f>INDEX(_calc_누적빈도!Z:Z,$A31)-INDEX(_calc_누적빈도!Z:Z,$A31-기준350회_후보!$B$1)</f>
        <v>36</v>
      </c>
      <c r="AA31">
        <f>INDEX(_calc_누적빈도!AA:AA,$A31)-INDEX(_calc_누적빈도!AA:AA,$A31-기준350회_후보!$B$1)</f>
        <v>48</v>
      </c>
      <c r="AB31">
        <f>INDEX(_calc_누적빈도!AB:AB,$A31)-INDEX(_calc_누적빈도!AB:AB,$A31-기준350회_후보!$B$1)</f>
        <v>53</v>
      </c>
      <c r="AC31">
        <f>INDEX(_calc_누적빈도!AC:AC,$A31)-INDEX(_calc_누적빈도!AC:AC,$A31-기준350회_후보!$B$1)</f>
        <v>45</v>
      </c>
      <c r="AD31">
        <f>INDEX(_calc_누적빈도!AD:AD,$A31)-INDEX(_calc_누적빈도!AD:AD,$A31-기준350회_후보!$B$1)</f>
        <v>46</v>
      </c>
      <c r="AE31">
        <f>INDEX(_calc_누적빈도!AE:AE,$A31)-INDEX(_calc_누적빈도!AE:AE,$A31-기준350회_후보!$B$1)</f>
        <v>51</v>
      </c>
      <c r="AF31">
        <f>INDEX(_calc_누적빈도!AF:AF,$A31)-INDEX(_calc_누적빈도!AF:AF,$A31-기준350회_후보!$B$1)</f>
        <v>46</v>
      </c>
      <c r="AG31">
        <f>INDEX(_calc_누적빈도!AG:AG,$A31)-INDEX(_calc_누적빈도!AG:AG,$A31-기준350회_후보!$B$1)</f>
        <v>43</v>
      </c>
      <c r="AH31">
        <f>INDEX(_calc_누적빈도!AH:AH,$A31)-INDEX(_calc_누적빈도!AH:AH,$A31-기준350회_후보!$B$1)</f>
        <v>52</v>
      </c>
      <c r="AI31">
        <f>INDEX(_calc_누적빈도!AI:AI,$A31)-INDEX(_calc_누적빈도!AI:AI,$A31-기준350회_후보!$B$1)</f>
        <v>46</v>
      </c>
      <c r="AJ31">
        <f>INDEX(_calc_누적빈도!AJ:AJ,$A31)-INDEX(_calc_누적빈도!AJ:AJ,$A31-기준350회_후보!$B$1)</f>
        <v>54</v>
      </c>
      <c r="AK31">
        <f>INDEX(_calc_누적빈도!AK:AK,$A31)-INDEX(_calc_누적빈도!AK:AK,$A31-기준350회_후보!$B$1)</f>
        <v>46</v>
      </c>
      <c r="AL31">
        <f>INDEX(_calc_누적빈도!AL:AL,$A31)-INDEX(_calc_누적빈도!AL:AL,$A31-기준350회_후보!$B$1)</f>
        <v>54</v>
      </c>
      <c r="AM31">
        <f>INDEX(_calc_누적빈도!AM:AM,$A31)-INDEX(_calc_누적빈도!AM:AM,$A31-기준350회_후보!$B$1)</f>
        <v>55</v>
      </c>
      <c r="AN31">
        <f>INDEX(_calc_누적빈도!AN:AN,$A31)-INDEX(_calc_누적빈도!AN:AN,$A31-기준350회_후보!$B$1)</f>
        <v>46</v>
      </c>
      <c r="AO31">
        <f>INDEX(_calc_누적빈도!AO:AO,$A31)-INDEX(_calc_누적빈도!AO:AO,$A31-기준350회_후보!$B$1)</f>
        <v>45</v>
      </c>
      <c r="AP31">
        <f>INDEX(_calc_누적빈도!AP:AP,$A31)-INDEX(_calc_누적빈도!AP:AP,$A31-기준350회_후보!$B$1)</f>
        <v>42</v>
      </c>
      <c r="AQ31">
        <f>INDEX(_calc_누적빈도!AQ:AQ,$A31)-INDEX(_calc_누적빈도!AQ:AQ,$A31-기준350회_후보!$B$1)</f>
        <v>44</v>
      </c>
      <c r="AR31">
        <f>INDEX(_calc_누적빈도!AR:AR,$A31)-INDEX(_calc_누적빈도!AR:AR,$A31-기준350회_후보!$B$1)</f>
        <v>35</v>
      </c>
      <c r="AS31">
        <f>INDEX(_calc_누적빈도!AS:AS,$A31)-INDEX(_calc_누적빈도!AS:AS,$A31-기준350회_후보!$B$1)</f>
        <v>47</v>
      </c>
      <c r="AT31">
        <f>INDEX(_calc_누적빈도!AT:AT,$A31)-INDEX(_calc_누적빈도!AT:AT,$A31-기준350회_후보!$B$1)</f>
        <v>50</v>
      </c>
      <c r="AU31">
        <f>(RANK(_calc_라운드기준!B31,_calc_라운드기준!$B31:$AT31,0)+COUNTIFS(_calc_라운드기준!$B31:$AT31,_calc_라운드기준!B31,$B$1:$AT$1,"&lt;"&amp;1))-(RANK(B31,$B31:$AT31,0)+COUNTIFS($B31:$AT31,B31,$B$1:$AT$1,"&lt;"&amp;1))</f>
        <v>-19</v>
      </c>
      <c r="AV31">
        <f>(RANK(_calc_라운드기준!C31,_calc_라운드기준!$B31:$AT31,0)+COUNTIFS(_calc_라운드기준!$B31:$AT31,_calc_라운드기준!C31,$B$1:$AT$1,"&lt;"&amp;2))-(RANK(C31,$B31:$AT31,0)+COUNTIFS($B31:$AT31,C31,$B$1:$AT$1,"&lt;"&amp;2))</f>
        <v>2</v>
      </c>
      <c r="AW31">
        <f>(RANK(_calc_라운드기준!D31,_calc_라운드기준!$B31:$AT31,0)+COUNTIFS(_calc_라운드기준!$B31:$AT31,_calc_라운드기준!D31,$B$1:$AT$1,"&lt;"&amp;3))-(RANK(D31,$B31:$AT31,0)+COUNTIFS($B31:$AT31,D31,$B$1:$AT$1,"&lt;"&amp;3))</f>
        <v>1</v>
      </c>
      <c r="AX31">
        <f>(RANK(_calc_라운드기준!E31,_calc_라운드기준!$B31:$AT31,0)+COUNTIFS(_calc_라운드기준!$B31:$AT31,_calc_라운드기준!E31,$B$1:$AT$1,"&lt;"&amp;4))-(RANK(E31,$B31:$AT31,0)+COUNTIFS($B31:$AT31,E31,$B$1:$AT$1,"&lt;"&amp;4))</f>
        <v>-8</v>
      </c>
      <c r="AY31">
        <f>(RANK(_calc_라운드기준!F31,_calc_라운드기준!$B31:$AT31,0)+COUNTIFS(_calc_라운드기준!$B31:$AT31,_calc_라운드기준!F31,$B$1:$AT$1,"&lt;"&amp;5))-(RANK(F31,$B31:$AT31,0)+COUNTIFS($B31:$AT31,F31,$B$1:$AT$1,"&lt;"&amp;5))</f>
        <v>-34</v>
      </c>
      <c r="AZ31">
        <f>(RANK(_calc_라운드기준!G31,_calc_라운드기준!$B31:$AT31,0)+COUNTIFS(_calc_라운드기준!$B31:$AT31,_calc_라운드기준!G31,$B$1:$AT$1,"&lt;"&amp;6))-(RANK(G31,$B31:$AT31,0)+COUNTIFS($B31:$AT31,G31,$B$1:$AT$1,"&lt;"&amp;6))</f>
        <v>2</v>
      </c>
      <c r="BA31">
        <f>(RANK(_calc_라운드기준!H31,_calc_라운드기준!$B31:$AT31,0)+COUNTIFS(_calc_라운드기준!$B31:$AT31,_calc_라운드기준!H31,$B$1:$AT$1,"&lt;"&amp;7))-(RANK(H31,$B31:$AT31,0)+COUNTIFS($B31:$AT31,H31,$B$1:$AT$1,"&lt;"&amp;7))</f>
        <v>-3</v>
      </c>
      <c r="BB31">
        <f>(RANK(_calc_라운드기준!I31,_calc_라운드기준!$B31:$AT31,0)+COUNTIFS(_calc_라운드기준!$B31:$AT31,_calc_라운드기준!I31,$B$1:$AT$1,"&lt;"&amp;8))-(RANK(I31,$B31:$AT31,0)+COUNTIFS($B31:$AT31,I31,$B$1:$AT$1,"&lt;"&amp;8))</f>
        <v>-30</v>
      </c>
      <c r="BC31">
        <f>(RANK(_calc_라운드기준!J31,_calc_라운드기준!$B31:$AT31,0)+COUNTIFS(_calc_라운드기준!$B31:$AT31,_calc_라운드기준!J31,$B$1:$AT$1,"&lt;"&amp;9))-(RANK(J31,$B31:$AT31,0)+COUNTIFS($B31:$AT31,J31,$B$1:$AT$1,"&lt;"&amp;9))</f>
        <v>-20</v>
      </c>
      <c r="BD31">
        <f>(RANK(_calc_라운드기준!K31,_calc_라운드기준!$B31:$AT31,0)+COUNTIFS(_calc_라운드기준!$B31:$AT31,_calc_라운드기준!K31,$B$1:$AT$1,"&lt;"&amp;10))-(RANK(K31,$B31:$AT31,0)+COUNTIFS($B31:$AT31,K31,$B$1:$AT$1,"&lt;"&amp;10))</f>
        <v>-7</v>
      </c>
      <c r="BE31">
        <f>(RANK(_calc_라운드기준!L31,_calc_라운드기준!$B31:$AT31,0)+COUNTIFS(_calc_라운드기준!$B31:$AT31,_calc_라운드기준!L31,$B$1:$AT$1,"&lt;"&amp;11))-(RANK(L31,$B31:$AT31,0)+COUNTIFS($B31:$AT31,L31,$B$1:$AT$1,"&lt;"&amp;11))</f>
        <v>-8</v>
      </c>
      <c r="BF31">
        <f>(RANK(_calc_라운드기준!M31,_calc_라운드기준!$B31:$AT31,0)+COUNTIFS(_calc_라운드기준!$B31:$AT31,_calc_라운드기준!M31,$B$1:$AT$1,"&lt;"&amp;12))-(RANK(M31,$B31:$AT31,0)+COUNTIFS($B31:$AT31,M31,$B$1:$AT$1,"&lt;"&amp;12))</f>
        <v>12</v>
      </c>
      <c r="BG31">
        <f>(RANK(_calc_라운드기준!N31,_calc_라운드기준!$B31:$AT31,0)+COUNTIFS(_calc_라운드기준!$B31:$AT31,_calc_라운드기준!N31,$B$1:$AT$1,"&lt;"&amp;13))-(RANK(N31,$B31:$AT31,0)+COUNTIFS($B31:$AT31,N31,$B$1:$AT$1,"&lt;"&amp;13))</f>
        <v>22</v>
      </c>
      <c r="BH31">
        <f>(RANK(_calc_라운드기준!O31,_calc_라운드기준!$B31:$AT31,0)+COUNTIFS(_calc_라운드기준!$B31:$AT31,_calc_라운드기준!O31,$B$1:$AT$1,"&lt;"&amp;14))-(RANK(O31,$B31:$AT31,0)+COUNTIFS($B31:$AT31,O31,$B$1:$AT$1,"&lt;"&amp;14))</f>
        <v>18</v>
      </c>
      <c r="BI31">
        <f>(RANK(_calc_라운드기준!P31,_calc_라운드기준!$B31:$AT31,0)+COUNTIFS(_calc_라운드기준!$B31:$AT31,_calc_라운드기준!P31,$B$1:$AT$1,"&lt;"&amp;15))-(RANK(P31,$B31:$AT31,0)+COUNTIFS($B31:$AT31,P31,$B$1:$AT$1,"&lt;"&amp;15))</f>
        <v>9</v>
      </c>
      <c r="BJ31">
        <f>(RANK(_calc_라운드기준!Q31,_calc_라운드기준!$B31:$AT31,0)+COUNTIFS(_calc_라운드기준!$B31:$AT31,_calc_라운드기준!Q31,$B$1:$AT$1,"&lt;"&amp;16))-(RANK(Q31,$B31:$AT31,0)+COUNTIFS($B31:$AT31,Q31,$B$1:$AT$1,"&lt;"&amp;16))</f>
        <v>0</v>
      </c>
      <c r="BK31">
        <f>(RANK(_calc_라운드기준!R31,_calc_라운드기준!$B31:$AT31,0)+COUNTIFS(_calc_라운드기준!$B31:$AT31,_calc_라운드기준!R31,$B$1:$AT$1,"&lt;"&amp;17))-(RANK(R31,$B31:$AT31,0)+COUNTIFS($B31:$AT31,R31,$B$1:$AT$1,"&lt;"&amp;17))</f>
        <v>-12</v>
      </c>
      <c r="BL31">
        <f>(RANK(_calc_라운드기준!S31,_calc_라운드기준!$B31:$AT31,0)+COUNTIFS(_calc_라운드기준!$B31:$AT31,_calc_라운드기준!S31,$B$1:$AT$1,"&lt;"&amp;18))-(RANK(S31,$B31:$AT31,0)+COUNTIFS($B31:$AT31,S31,$B$1:$AT$1,"&lt;"&amp;18))</f>
        <v>25</v>
      </c>
      <c r="BM31">
        <f>(RANK(_calc_라운드기준!T31,_calc_라운드기준!$B31:$AT31,0)+COUNTIFS(_calc_라운드기준!$B31:$AT31,_calc_라운드기준!T31,$B$1:$AT$1,"&lt;"&amp;19))-(RANK(T31,$B31:$AT31,0)+COUNTIFS($B31:$AT31,T31,$B$1:$AT$1,"&lt;"&amp;19))</f>
        <v>9</v>
      </c>
      <c r="BN31">
        <f>(RANK(_calc_라운드기준!U31,_calc_라운드기준!$B31:$AT31,0)+COUNTIFS(_calc_라운드기준!$B31:$AT31,_calc_라운드기준!U31,$B$1:$AT$1,"&lt;"&amp;20))-(RANK(U31,$B31:$AT31,0)+COUNTIFS($B31:$AT31,U31,$B$1:$AT$1,"&lt;"&amp;20))</f>
        <v>-3</v>
      </c>
      <c r="BO31">
        <f>(RANK(_calc_라운드기준!V31,_calc_라운드기준!$B31:$AT31,0)+COUNTIFS(_calc_라운드기준!$B31:$AT31,_calc_라운드기준!V31,$B$1:$AT$1,"&lt;"&amp;21))-(RANK(V31,$B31:$AT31,0)+COUNTIFS($B31:$AT31,V31,$B$1:$AT$1,"&lt;"&amp;21))</f>
        <v>25</v>
      </c>
      <c r="BP31">
        <f>(RANK(_calc_라운드기준!W31,_calc_라운드기준!$B31:$AT31,0)+COUNTIFS(_calc_라운드기준!$B31:$AT31,_calc_라운드기준!W31,$B$1:$AT$1,"&lt;"&amp;22))-(RANK(W31,$B31:$AT31,0)+COUNTIFS($B31:$AT31,W31,$B$1:$AT$1,"&lt;"&amp;22))</f>
        <v>27</v>
      </c>
      <c r="BQ31">
        <f>(RANK(_calc_라운드기준!X31,_calc_라운드기준!$B31:$AT31,0)+COUNTIFS(_calc_라운드기준!$B31:$AT31,_calc_라운드기준!X31,$B$1:$AT$1,"&lt;"&amp;23))-(RANK(X31,$B31:$AT31,0)+COUNTIFS($B31:$AT31,X31,$B$1:$AT$1,"&lt;"&amp;23))</f>
        <v>-16</v>
      </c>
      <c r="BR31">
        <f>(RANK(_calc_라운드기준!Y31,_calc_라운드기준!$B31:$AT31,0)+COUNTIFS(_calc_라운드기준!$B31:$AT31,_calc_라운드기준!Y31,$B$1:$AT$1,"&lt;"&amp;24))-(RANK(Y31,$B31:$AT31,0)+COUNTIFS($B31:$AT31,Y31,$B$1:$AT$1,"&lt;"&amp;24))</f>
        <v>-10</v>
      </c>
      <c r="BS31">
        <f>(RANK(_calc_라운드기준!Z31,_calc_라운드기준!$B31:$AT31,0)+COUNTIFS(_calc_라운드기준!$B31:$AT31,_calc_라운드기준!Z31,$B$1:$AT$1,"&lt;"&amp;25))-(RANK(Z31,$B31:$AT31,0)+COUNTIFS($B31:$AT31,Z31,$B$1:$AT$1,"&lt;"&amp;25))</f>
        <v>-10</v>
      </c>
      <c r="BT31">
        <f>(RANK(_calc_라운드기준!AA31,_calc_라운드기준!$B31:$AT31,0)+COUNTIFS(_calc_라운드기준!$B31:$AT31,_calc_라운드기준!AA31,$B$1:$AT$1,"&lt;"&amp;26))-(RANK(AA31,$B31:$AT31,0)+COUNTIFS($B31:$AT31,AA31,$B$1:$AT$1,"&lt;"&amp;26))</f>
        <v>1</v>
      </c>
      <c r="BU31">
        <f>(RANK(_calc_라운드기준!AB31,_calc_라운드기준!$B31:$AT31,0)+COUNTIFS(_calc_라운드기준!$B31:$AT31,_calc_라운드기준!AB31,$B$1:$AT$1,"&lt;"&amp;27))-(RANK(AB31,$B31:$AT31,0)+COUNTIFS($B31:$AT31,AB31,$B$1:$AT$1,"&lt;"&amp;27))</f>
        <v>-8</v>
      </c>
      <c r="BV31">
        <f>(RANK(_calc_라운드기준!AC31,_calc_라운드기준!$B31:$AT31,0)+COUNTIFS(_calc_라운드기준!$B31:$AT31,_calc_라운드기준!AC31,$B$1:$AT$1,"&lt;"&amp;28))-(RANK(AC31,$B31:$AT31,0)+COUNTIFS($B31:$AT31,AC31,$B$1:$AT$1,"&lt;"&amp;28))</f>
        <v>-11</v>
      </c>
      <c r="BW31">
        <f>(RANK(_calc_라운드기준!AD31,_calc_라운드기준!$B31:$AT31,0)+COUNTIFS(_calc_라운드기준!$B31:$AT31,_calc_라운드기준!AD31,$B$1:$AT$1,"&lt;"&amp;29))-(RANK(AD31,$B31:$AT31,0)+COUNTIFS($B31:$AT31,AD31,$B$1:$AT$1,"&lt;"&amp;29))</f>
        <v>-3</v>
      </c>
      <c r="BX31">
        <f>(RANK(_calc_라운드기준!AE31,_calc_라운드기준!$B31:$AT31,0)+COUNTIFS(_calc_라운드기준!$B31:$AT31,_calc_라운드기준!AE31,$B$1:$AT$1,"&lt;"&amp;30))-(RANK(AE31,$B31:$AT31,0)+COUNTIFS($B31:$AT31,AE31,$B$1:$AT$1,"&lt;"&amp;30))</f>
        <v>2</v>
      </c>
      <c r="BY31">
        <f>(RANK(_calc_라운드기준!AF31,_calc_라운드기준!$B31:$AT31,0)+COUNTIFS(_calc_라운드기준!$B31:$AT31,_calc_라운드기준!AF31,$B$1:$AT$1,"&lt;"&amp;31))-(RANK(AF31,$B31:$AT31,0)+COUNTIFS($B31:$AT31,AF31,$B$1:$AT$1,"&lt;"&amp;31))</f>
        <v>-3</v>
      </c>
      <c r="BZ31">
        <f>(RANK(_calc_라운드기준!AG31,_calc_라운드기준!$B31:$AT31,0)+COUNTIFS(_calc_라운드기준!$B31:$AT31,_calc_라운드기준!AG31,$B$1:$AT$1,"&lt;"&amp;32))-(RANK(AG31,$B31:$AT31,0)+COUNTIFS($B31:$AT31,AG31,$B$1:$AT$1,"&lt;"&amp;32))</f>
        <v>2</v>
      </c>
      <c r="CA31">
        <f>(RANK(_calc_라운드기준!AH31,_calc_라운드기준!$B31:$AT31,0)+COUNTIFS(_calc_라운드기준!$B31:$AT31,_calc_라운드기준!AH31,$B$1:$AT$1,"&lt;"&amp;33))-(RANK(AH31,$B31:$AT31,0)+COUNTIFS($B31:$AT31,AH31,$B$1:$AT$1,"&lt;"&amp;33))</f>
        <v>13</v>
      </c>
      <c r="CB31">
        <f>(RANK(_calc_라운드기준!AI31,_calc_라운드기준!$B31:$AT31,0)+COUNTIFS(_calc_라운드기준!$B31:$AT31,_calc_라운드기준!AI31,$B$1:$AT$1,"&lt;"&amp;34))-(RANK(AI31,$B31:$AT31,0)+COUNTIFS($B31:$AT31,AI31,$B$1:$AT$1,"&lt;"&amp;34))</f>
        <v>19</v>
      </c>
      <c r="CC31">
        <f>(RANK(_calc_라운드기준!AJ31,_calc_라운드기준!$B31:$AT31,0)+COUNTIFS(_calc_라운드기준!$B31:$AT31,_calc_라운드기준!AJ31,$B$1:$AT$1,"&lt;"&amp;35))-(RANK(AJ31,$B31:$AT31,0)+COUNTIFS($B31:$AT31,AJ31,$B$1:$AT$1,"&lt;"&amp;35))</f>
        <v>9</v>
      </c>
      <c r="CD31">
        <f>(RANK(_calc_라운드기준!AK31,_calc_라운드기준!$B31:$AT31,0)+COUNTIFS(_calc_라운드기준!$B31:$AT31,_calc_라운드기준!AK31,$B$1:$AT$1,"&lt;"&amp;36))-(RANK(AK31,$B31:$AT31,0)+COUNTIFS($B31:$AT31,AK31,$B$1:$AT$1,"&lt;"&amp;36))</f>
        <v>-3</v>
      </c>
      <c r="CE31">
        <f>(RANK(_calc_라운드기준!AL31,_calc_라운드기준!$B31:$AT31,0)+COUNTIFS(_calc_라운드기준!$B31:$AT31,_calc_라운드기준!AL31,$B$1:$AT$1,"&lt;"&amp;37))-(RANK(AL31,$B31:$AT31,0)+COUNTIFS($B31:$AT31,AL31,$B$1:$AT$1,"&lt;"&amp;37))</f>
        <v>9</v>
      </c>
      <c r="CF31">
        <f>(RANK(_calc_라운드기준!AM31,_calc_라운드기준!$B31:$AT31,0)+COUNTIFS(_calc_라운드기준!$B31:$AT31,_calc_라운드기준!AM31,$B$1:$AT$1,"&lt;"&amp;38))-(RANK(AM31,$B31:$AT31,0)+COUNTIFS($B31:$AT31,AM31,$B$1:$AT$1,"&lt;"&amp;38))</f>
        <v>4</v>
      </c>
      <c r="CG31">
        <f>(RANK(_calc_라운드기준!AN31,_calc_라운드기준!$B31:$AT31,0)+COUNTIFS(_calc_라운드기준!$B31:$AT31,_calc_라운드기준!AN31,$B$1:$AT$1,"&lt;"&amp;39))-(RANK(AN31,$B31:$AT31,0)+COUNTIFS($B31:$AT31,AN31,$B$1:$AT$1,"&lt;"&amp;39))</f>
        <v>-3</v>
      </c>
      <c r="CH31">
        <f>(RANK(_calc_라운드기준!AO31,_calc_라운드기준!$B31:$AT31,0)+COUNTIFS(_calc_라운드기준!$B31:$AT31,_calc_라운드기준!AO31,$B$1:$AT$1,"&lt;"&amp;40))-(RANK(AO31,$B31:$AT31,0)+COUNTIFS($B31:$AT31,AO31,$B$1:$AT$1,"&lt;"&amp;40))</f>
        <v>-23</v>
      </c>
      <c r="CI31">
        <f>(RANK(_calc_라운드기준!AP31,_calc_라운드기준!$B31:$AT31,0)+COUNTIFS(_calc_라운드기준!$B31:$AT31,_calc_라운드기준!AP31,$B$1:$AT$1,"&lt;"&amp;41))-(RANK(AP31,$B31:$AT31,0)+COUNTIFS($B31:$AT31,AP31,$B$1:$AT$1,"&lt;"&amp;41))</f>
        <v>-7</v>
      </c>
      <c r="CJ31">
        <f>(RANK(_calc_라운드기준!AQ31,_calc_라운드기준!$B31:$AT31,0)+COUNTIFS(_calc_라운드기준!$B31:$AT31,_calc_라운드기준!AQ31,$B$1:$AT$1,"&lt;"&amp;42))-(RANK(AQ31,$B31:$AT31,0)+COUNTIFS($B31:$AT31,AQ31,$B$1:$AT$1,"&lt;"&amp;42))</f>
        <v>-8</v>
      </c>
      <c r="CK31">
        <f>(RANK(_calc_라운드기준!AR31,_calc_라운드기준!$B31:$AT31,0)+COUNTIFS(_calc_라운드기준!$B31:$AT31,_calc_라운드기준!AR31,$B$1:$AT$1,"&lt;"&amp;43))-(RANK(AR31,$B31:$AT31,0)+COUNTIFS($B31:$AT31,AR31,$B$1:$AT$1,"&lt;"&amp;43))</f>
        <v>0</v>
      </c>
      <c r="CL31">
        <f>(RANK(_calc_라운드기준!AS31,_calc_라운드기준!$B31:$AT31,0)+COUNTIFS(_calc_라운드기준!$B31:$AT31,_calc_라운드기준!AS31,$B$1:$AT$1,"&lt;"&amp;44))-(RANK(AS31,$B31:$AT31,0)+COUNTIFS($B31:$AT31,AS31,$B$1:$AT$1,"&lt;"&amp;44))</f>
        <v>12</v>
      </c>
      <c r="CM31">
        <f>(RANK(_calc_라운드기준!AT31,_calc_라운드기준!$B31:$AT31,0)+COUNTIFS(_calc_라운드기준!$B31:$AT31,_calc_라운드기준!AT31,$B$1:$AT$1,"&lt;"&amp;45))-(RANK(AT31,$B31:$AT31,0)+COUNTIFS($B31:$AT31,AT31,$B$1:$AT$1,"&lt;"&amp;45))</f>
        <v>26</v>
      </c>
      <c r="CN31">
        <f t="shared" si="0"/>
        <v>41</v>
      </c>
      <c r="CO31">
        <f t="shared" si="1"/>
        <v>16</v>
      </c>
      <c r="CP31">
        <f t="shared" si="2"/>
        <v>20</v>
      </c>
      <c r="CQ31">
        <f t="shared" si="3"/>
        <v>32</v>
      </c>
      <c r="CR31">
        <f t="shared" si="4"/>
        <v>45</v>
      </c>
      <c r="CS31">
        <f t="shared" si="5"/>
        <v>17</v>
      </c>
      <c r="CT31">
        <f t="shared" si="6"/>
        <v>24</v>
      </c>
      <c r="CU31">
        <f t="shared" si="7"/>
        <v>44</v>
      </c>
      <c r="CV31">
        <f t="shared" si="8"/>
        <v>42</v>
      </c>
      <c r="CW31">
        <f t="shared" si="9"/>
        <v>30</v>
      </c>
      <c r="CX31">
        <f t="shared" si="10"/>
        <v>33</v>
      </c>
      <c r="CY31">
        <f t="shared" si="11"/>
        <v>9</v>
      </c>
      <c r="CZ31">
        <f t="shared" si="12"/>
        <v>5</v>
      </c>
      <c r="DA31">
        <f t="shared" si="13"/>
        <v>7</v>
      </c>
      <c r="DB31">
        <f t="shared" si="14"/>
        <v>11</v>
      </c>
      <c r="DC31">
        <f t="shared" si="15"/>
        <v>22</v>
      </c>
      <c r="DD31">
        <f t="shared" si="16"/>
        <v>39</v>
      </c>
      <c r="DE31">
        <f t="shared" si="17"/>
        <v>3</v>
      </c>
      <c r="DF31">
        <f t="shared" si="18"/>
        <v>12</v>
      </c>
      <c r="DG31">
        <f t="shared" si="19"/>
        <v>25</v>
      </c>
      <c r="DH31">
        <f t="shared" si="20"/>
        <v>4</v>
      </c>
      <c r="DI31">
        <f t="shared" si="21"/>
        <v>1</v>
      </c>
      <c r="DJ31">
        <f t="shared" si="22"/>
        <v>40</v>
      </c>
      <c r="DK31">
        <f t="shared" si="23"/>
        <v>36</v>
      </c>
      <c r="DL31">
        <f t="shared" si="24"/>
        <v>37</v>
      </c>
      <c r="DM31">
        <f t="shared" si="25"/>
        <v>21</v>
      </c>
      <c r="DN31">
        <f t="shared" si="26"/>
        <v>34</v>
      </c>
      <c r="DO31">
        <f t="shared" si="27"/>
        <v>38</v>
      </c>
      <c r="DP31">
        <f t="shared" si="28"/>
        <v>26</v>
      </c>
      <c r="DQ31">
        <f t="shared" si="29"/>
        <v>18</v>
      </c>
      <c r="DR31">
        <f t="shared" si="30"/>
        <v>27</v>
      </c>
      <c r="DS31">
        <f t="shared" si="31"/>
        <v>19</v>
      </c>
      <c r="DT31">
        <f t="shared" si="32"/>
        <v>8</v>
      </c>
      <c r="DU31">
        <f t="shared" si="33"/>
        <v>6</v>
      </c>
      <c r="DV31">
        <f t="shared" si="34"/>
        <v>13</v>
      </c>
      <c r="DW31">
        <f t="shared" si="35"/>
        <v>28</v>
      </c>
      <c r="DX31">
        <f t="shared" si="36"/>
        <v>14</v>
      </c>
      <c r="DY31">
        <f t="shared" si="37"/>
        <v>15</v>
      </c>
      <c r="DZ31">
        <f t="shared" si="38"/>
        <v>29</v>
      </c>
      <c r="EA31">
        <f t="shared" si="39"/>
        <v>43</v>
      </c>
      <c r="EB31">
        <f t="shared" si="40"/>
        <v>31</v>
      </c>
      <c r="EC31">
        <f t="shared" si="41"/>
        <v>35</v>
      </c>
      <c r="ED31">
        <f t="shared" si="42"/>
        <v>23</v>
      </c>
      <c r="EE31">
        <f t="shared" si="43"/>
        <v>10</v>
      </c>
      <c r="EF31">
        <f t="shared" si="44"/>
        <v>2</v>
      </c>
    </row>
    <row r="32" spans="1:136" ht="16.5" customHeight="1">
      <c r="A32">
        <f>_calc_라운드기준!A32</f>
        <v>1214</v>
      </c>
      <c r="B32">
        <f>INDEX(_calc_누적빈도!B:B,$A32)-INDEX(_calc_누적빈도!B:B,$A32-기준350회_후보!$B$1)</f>
        <v>45</v>
      </c>
      <c r="C32">
        <f>INDEX(_calc_누적빈도!C:C,$A32)-INDEX(_calc_누적빈도!C:C,$A32-기준350회_후보!$B$1)</f>
        <v>40</v>
      </c>
      <c r="D32">
        <f>INDEX(_calc_누적빈도!D:D,$A32)-INDEX(_calc_누적빈도!D:D,$A32-기준350회_후보!$B$1)</f>
        <v>58</v>
      </c>
      <c r="E32">
        <f>INDEX(_calc_누적빈도!E:E,$A32)-INDEX(_calc_누적빈도!E:E,$A32-기준350회_후보!$B$1)</f>
        <v>43</v>
      </c>
      <c r="F32">
        <f>INDEX(_calc_누적빈도!F:F,$A32)-INDEX(_calc_누적빈도!F:F,$A32-기준350회_후보!$B$1)</f>
        <v>34</v>
      </c>
      <c r="G32">
        <f>INDEX(_calc_누적빈도!G:G,$A32)-INDEX(_calc_누적빈도!G:G,$A32-기준350회_후보!$B$1)</f>
        <v>55</v>
      </c>
      <c r="H32">
        <f>INDEX(_calc_누적빈도!H:H,$A32)-INDEX(_calc_누적빈도!H:H,$A32-기준350회_후보!$B$1)</f>
        <v>54</v>
      </c>
      <c r="I32">
        <f>INDEX(_calc_누적빈도!I:I,$A32)-INDEX(_calc_누적빈도!I:I,$A32-기준350회_후보!$B$1)</f>
        <v>35</v>
      </c>
      <c r="J32">
        <f>INDEX(_calc_누적빈도!J:J,$A32)-INDEX(_calc_누적빈도!J:J,$A32-기준350회_후보!$B$1)</f>
        <v>44</v>
      </c>
      <c r="K32">
        <f>INDEX(_calc_누적빈도!K:K,$A32)-INDEX(_calc_누적빈도!K:K,$A32-기준350회_후보!$B$1)</f>
        <v>35</v>
      </c>
      <c r="L32">
        <f>INDEX(_calc_누적빈도!L:L,$A32)-INDEX(_calc_누적빈도!L:L,$A32-기준350회_후보!$B$1)</f>
        <v>43</v>
      </c>
      <c r="M32">
        <f>INDEX(_calc_누적빈도!M:M,$A32)-INDEX(_calc_누적빈도!M:M,$A32-기준350회_후보!$B$1)</f>
        <v>54</v>
      </c>
      <c r="N32">
        <f>INDEX(_calc_누적빈도!N:N,$A32)-INDEX(_calc_누적빈도!N:N,$A32-기준350회_후보!$B$1)</f>
        <v>52</v>
      </c>
      <c r="O32">
        <f>INDEX(_calc_누적빈도!O:O,$A32)-INDEX(_calc_누적빈도!O:O,$A32-기준350회_후보!$B$1)</f>
        <v>47</v>
      </c>
      <c r="P32">
        <f>INDEX(_calc_누적빈도!P:P,$A32)-INDEX(_calc_누적빈도!P:P,$A32-기준350회_후보!$B$1)</f>
        <v>46</v>
      </c>
      <c r="Q32">
        <f>INDEX(_calc_누적빈도!Q:Q,$A32)-INDEX(_calc_누적빈도!Q:Q,$A32-기준350회_후보!$B$1)</f>
        <v>55</v>
      </c>
      <c r="R32">
        <f>INDEX(_calc_누적빈도!R:R,$A32)-INDEX(_calc_누적빈도!R:R,$A32-기준350회_후보!$B$1)</f>
        <v>45</v>
      </c>
      <c r="S32">
        <f>INDEX(_calc_누적빈도!S:S,$A32)-INDEX(_calc_누적빈도!S:S,$A32-기준350회_후보!$B$1)</f>
        <v>50</v>
      </c>
      <c r="T32">
        <f>INDEX(_calc_누적빈도!T:T,$A32)-INDEX(_calc_누적빈도!T:T,$A32-기준350회_후보!$B$1)</f>
        <v>46</v>
      </c>
      <c r="U32">
        <f>INDEX(_calc_누적빈도!U:U,$A32)-INDEX(_calc_누적빈도!U:U,$A32-기준350회_후보!$B$1)</f>
        <v>43</v>
      </c>
      <c r="V32">
        <f>INDEX(_calc_누적빈도!V:V,$A32)-INDEX(_calc_누적빈도!V:V,$A32-기준350회_후보!$B$1)</f>
        <v>50</v>
      </c>
      <c r="W32">
        <f>INDEX(_calc_누적빈도!W:W,$A32)-INDEX(_calc_누적빈도!W:W,$A32-기준350회_후보!$B$1)</f>
        <v>48</v>
      </c>
      <c r="X32">
        <f>INDEX(_calc_누적빈도!X:X,$A32)-INDEX(_calc_누적빈도!X:X,$A32-기준350회_후보!$B$1)</f>
        <v>47</v>
      </c>
      <c r="Y32">
        <f>INDEX(_calc_누적빈도!Y:Y,$A32)-INDEX(_calc_누적빈도!Y:Y,$A32-기준350회_후보!$B$1)</f>
        <v>48</v>
      </c>
      <c r="Z32">
        <f>INDEX(_calc_누적빈도!Z:Z,$A32)-INDEX(_calc_누적빈도!Z:Z,$A32-기준350회_후보!$B$1)</f>
        <v>37</v>
      </c>
      <c r="AA32">
        <f>INDEX(_calc_누적빈도!AA:AA,$A32)-INDEX(_calc_누적빈도!AA:AA,$A32-기준350회_후보!$B$1)</f>
        <v>48</v>
      </c>
      <c r="AB32">
        <f>INDEX(_calc_누적빈도!AB:AB,$A32)-INDEX(_calc_누적빈도!AB:AB,$A32-기준350회_후보!$B$1)</f>
        <v>52</v>
      </c>
      <c r="AC32">
        <f>INDEX(_calc_누적빈도!AC:AC,$A32)-INDEX(_calc_누적빈도!AC:AC,$A32-기준350회_후보!$B$1)</f>
        <v>45</v>
      </c>
      <c r="AD32">
        <f>INDEX(_calc_누적빈도!AD:AD,$A32)-INDEX(_calc_누적빈도!AD:AD,$A32-기준350회_후보!$B$1)</f>
        <v>46</v>
      </c>
      <c r="AE32">
        <f>INDEX(_calc_누적빈도!AE:AE,$A32)-INDEX(_calc_누적빈도!AE:AE,$A32-기준350회_후보!$B$1)</f>
        <v>50</v>
      </c>
      <c r="AF32">
        <f>INDEX(_calc_누적빈도!AF:AF,$A32)-INDEX(_calc_누적빈도!AF:AF,$A32-기준350회_후보!$B$1)</f>
        <v>46</v>
      </c>
      <c r="AG32">
        <f>INDEX(_calc_누적빈도!AG:AG,$A32)-INDEX(_calc_누적빈도!AG:AG,$A32-기준350회_후보!$B$1)</f>
        <v>43</v>
      </c>
      <c r="AH32">
        <f>INDEX(_calc_누적빈도!AH:AH,$A32)-INDEX(_calc_누적빈도!AH:AH,$A32-기준350회_후보!$B$1)</f>
        <v>51</v>
      </c>
      <c r="AI32">
        <f>INDEX(_calc_누적빈도!AI:AI,$A32)-INDEX(_calc_누적빈도!AI:AI,$A32-기준350회_후보!$B$1)</f>
        <v>46</v>
      </c>
      <c r="AJ32">
        <f>INDEX(_calc_누적빈도!AJ:AJ,$A32)-INDEX(_calc_누적빈도!AJ:AJ,$A32-기준350회_후보!$B$1)</f>
        <v>54</v>
      </c>
      <c r="AK32">
        <f>INDEX(_calc_누적빈도!AK:AK,$A32)-INDEX(_calc_누적빈도!AK:AK,$A32-기준350회_후보!$B$1)</f>
        <v>47</v>
      </c>
      <c r="AL32">
        <f>INDEX(_calc_누적빈도!AL:AL,$A32)-INDEX(_calc_누적빈도!AL:AL,$A32-기준350회_후보!$B$1)</f>
        <v>54</v>
      </c>
      <c r="AM32">
        <f>INDEX(_calc_누적빈도!AM:AM,$A32)-INDEX(_calc_누적빈도!AM:AM,$A32-기준350회_후보!$B$1)</f>
        <v>55</v>
      </c>
      <c r="AN32">
        <f>INDEX(_calc_누적빈도!AN:AN,$A32)-INDEX(_calc_누적빈도!AN:AN,$A32-기준350회_후보!$B$1)</f>
        <v>46</v>
      </c>
      <c r="AO32">
        <f>INDEX(_calc_누적빈도!AO:AO,$A32)-INDEX(_calc_누적빈도!AO:AO,$A32-기준350회_후보!$B$1)</f>
        <v>45</v>
      </c>
      <c r="AP32">
        <f>INDEX(_calc_누적빈도!AP:AP,$A32)-INDEX(_calc_누적빈도!AP:AP,$A32-기준350회_후보!$B$1)</f>
        <v>42</v>
      </c>
      <c r="AQ32">
        <f>INDEX(_calc_누적빈도!AQ:AQ,$A32)-INDEX(_calc_누적빈도!AQ:AQ,$A32-기준350회_후보!$B$1)</f>
        <v>44</v>
      </c>
      <c r="AR32">
        <f>INDEX(_calc_누적빈도!AR:AR,$A32)-INDEX(_calc_누적빈도!AR:AR,$A32-기준350회_후보!$B$1)</f>
        <v>35</v>
      </c>
      <c r="AS32">
        <f>INDEX(_calc_누적빈도!AS:AS,$A32)-INDEX(_calc_누적빈도!AS:AS,$A32-기준350회_후보!$B$1)</f>
        <v>47</v>
      </c>
      <c r="AT32">
        <f>INDEX(_calc_누적빈도!AT:AT,$A32)-INDEX(_calc_누적빈도!AT:AT,$A32-기준350회_후보!$B$1)</f>
        <v>50</v>
      </c>
      <c r="AU32">
        <f>(RANK(_calc_라운드기준!B32,_calc_라운드기준!$B32:$AT32,0)+COUNTIFS(_calc_라운드기준!$B32:$AT32,_calc_라운드기준!B32,$B$1:$AT$1,"&lt;"&amp;1))-(RANK(B32,$B32:$AT32,0)+COUNTIFS($B32:$AT32,B32,$B$1:$AT$1,"&lt;"&amp;1))</f>
        <v>-19</v>
      </c>
      <c r="AV32">
        <f>(RANK(_calc_라운드기준!C32,_calc_라운드기준!$B32:$AT32,0)+COUNTIFS(_calc_라운드기준!$B32:$AT32,_calc_라운드기준!C32,$B$1:$AT$1,"&lt;"&amp;2))-(RANK(C32,$B32:$AT32,0)+COUNTIFS($B32:$AT32,C32,$B$1:$AT$1,"&lt;"&amp;2))</f>
        <v>1</v>
      </c>
      <c r="AW32">
        <f>(RANK(_calc_라운드기준!D32,_calc_라운드기준!$B32:$AT32,0)+COUNTIFS(_calc_라운드기준!$B32:$AT32,_calc_라운드기준!D32,$B$1:$AT$1,"&lt;"&amp;3))-(RANK(D32,$B32:$AT32,0)+COUNTIFS($B32:$AT32,D32,$B$1:$AT$1,"&lt;"&amp;3))</f>
        <v>1</v>
      </c>
      <c r="AX32">
        <f>(RANK(_calc_라운드기준!E32,_calc_라운드기준!$B32:$AT32,0)+COUNTIFS(_calc_라운드기준!$B32:$AT32,_calc_라운드기준!E32,$B$1:$AT$1,"&lt;"&amp;4))-(RANK(E32,$B32:$AT32,0)+COUNTIFS($B32:$AT32,E32,$B$1:$AT$1,"&lt;"&amp;4))</f>
        <v>-8</v>
      </c>
      <c r="AY32">
        <f>(RANK(_calc_라운드기준!F32,_calc_라운드기준!$B32:$AT32,0)+COUNTIFS(_calc_라운드기준!$B32:$AT32,_calc_라운드기준!F32,$B$1:$AT$1,"&lt;"&amp;5))-(RANK(F32,$B32:$AT32,0)+COUNTIFS($B32:$AT32,F32,$B$1:$AT$1,"&lt;"&amp;5))</f>
        <v>-34</v>
      </c>
      <c r="AZ32">
        <f>(RANK(_calc_라운드기준!G32,_calc_라운드기준!$B32:$AT32,0)+COUNTIFS(_calc_라운드기준!$B32:$AT32,_calc_라운드기준!G32,$B$1:$AT$1,"&lt;"&amp;6))-(RANK(G32,$B32:$AT32,0)+COUNTIFS($B32:$AT32,G32,$B$1:$AT$1,"&lt;"&amp;6))</f>
        <v>4</v>
      </c>
      <c r="BA32">
        <f>(RANK(_calc_라운드기준!H32,_calc_라운드기준!$B32:$AT32,0)+COUNTIFS(_calc_라운드기준!$B32:$AT32,_calc_라운드기준!H32,$B$1:$AT$1,"&lt;"&amp;7))-(RANK(H32,$B32:$AT32,0)+COUNTIFS($B32:$AT32,H32,$B$1:$AT$1,"&lt;"&amp;7))</f>
        <v>2</v>
      </c>
      <c r="BB32">
        <f>(RANK(_calc_라운드기준!I32,_calc_라운드기준!$B32:$AT32,0)+COUNTIFS(_calc_라운드기준!$B32:$AT32,_calc_라운드기준!I32,$B$1:$AT$1,"&lt;"&amp;8))-(RANK(I32,$B32:$AT32,0)+COUNTIFS($B32:$AT32,I32,$B$1:$AT$1,"&lt;"&amp;8))</f>
        <v>-30</v>
      </c>
      <c r="BC32">
        <f>(RANK(_calc_라운드기준!J32,_calc_라운드기준!$B32:$AT32,0)+COUNTIFS(_calc_라운드기준!$B32:$AT32,_calc_라운드기준!J32,$B$1:$AT$1,"&lt;"&amp;9))-(RANK(J32,$B32:$AT32,0)+COUNTIFS($B32:$AT32,J32,$B$1:$AT$1,"&lt;"&amp;9))</f>
        <v>-20</v>
      </c>
      <c r="BD32">
        <f>(RANK(_calc_라운드기준!K32,_calc_라운드기준!$B32:$AT32,0)+COUNTIFS(_calc_라운드기준!$B32:$AT32,_calc_라운드기준!K32,$B$1:$AT$1,"&lt;"&amp;10))-(RANK(K32,$B32:$AT32,0)+COUNTIFS($B32:$AT32,K32,$B$1:$AT$1,"&lt;"&amp;10))</f>
        <v>-1</v>
      </c>
      <c r="BE32">
        <f>(RANK(_calc_라운드기준!L32,_calc_라운드기준!$B32:$AT32,0)+COUNTIFS(_calc_라운드기준!$B32:$AT32,_calc_라운드기준!L32,$B$1:$AT$1,"&lt;"&amp;11))-(RANK(L32,$B32:$AT32,0)+COUNTIFS($B32:$AT32,L32,$B$1:$AT$1,"&lt;"&amp;11))</f>
        <v>-8</v>
      </c>
      <c r="BF32">
        <f>(RANK(_calc_라운드기준!M32,_calc_라운드기준!$B32:$AT32,0)+COUNTIFS(_calc_라운드기준!$B32:$AT32,_calc_라운드기준!M32,$B$1:$AT$1,"&lt;"&amp;12))-(RANK(M32,$B32:$AT32,0)+COUNTIFS($B32:$AT32,M32,$B$1:$AT$1,"&lt;"&amp;12))</f>
        <v>12</v>
      </c>
      <c r="BG32">
        <f>(RANK(_calc_라운드기준!N32,_calc_라운드기준!$B32:$AT32,0)+COUNTIFS(_calc_라운드기준!$B32:$AT32,_calc_라운드기준!N32,$B$1:$AT$1,"&lt;"&amp;13))-(RANK(N32,$B32:$AT32,0)+COUNTIFS($B32:$AT32,N32,$B$1:$AT$1,"&lt;"&amp;13))</f>
        <v>22</v>
      </c>
      <c r="BH32">
        <f>(RANK(_calc_라운드기준!O32,_calc_라운드기준!$B32:$AT32,0)+COUNTIFS(_calc_라운드기준!$B32:$AT32,_calc_라운드기준!O32,$B$1:$AT$1,"&lt;"&amp;14))-(RANK(O32,$B32:$AT32,0)+COUNTIFS($B32:$AT32,O32,$B$1:$AT$1,"&lt;"&amp;14))</f>
        <v>18</v>
      </c>
      <c r="BI32">
        <f>(RANK(_calc_라운드기준!P32,_calc_라운드기준!$B32:$AT32,0)+COUNTIFS(_calc_라운드기준!$B32:$AT32,_calc_라운드기준!P32,$B$1:$AT$1,"&lt;"&amp;15))-(RANK(P32,$B32:$AT32,0)+COUNTIFS($B32:$AT32,P32,$B$1:$AT$1,"&lt;"&amp;15))</f>
        <v>9</v>
      </c>
      <c r="BJ32">
        <f>(RANK(_calc_라운드기준!Q32,_calc_라운드기준!$B32:$AT32,0)+COUNTIFS(_calc_라운드기준!$B32:$AT32,_calc_라운드기준!Q32,$B$1:$AT$1,"&lt;"&amp;16))-(RANK(Q32,$B32:$AT32,0)+COUNTIFS($B32:$AT32,Q32,$B$1:$AT$1,"&lt;"&amp;16))</f>
        <v>0</v>
      </c>
      <c r="BK32">
        <f>(RANK(_calc_라운드기준!R32,_calc_라운드기준!$B32:$AT32,0)+COUNTIFS(_calc_라운드기준!$B32:$AT32,_calc_라운드기준!R32,$B$1:$AT$1,"&lt;"&amp;17))-(RANK(R32,$B32:$AT32,0)+COUNTIFS($B32:$AT32,R32,$B$1:$AT$1,"&lt;"&amp;17))</f>
        <v>-16</v>
      </c>
      <c r="BL32">
        <f>(RANK(_calc_라운드기준!S32,_calc_라운드기준!$B32:$AT32,0)+COUNTIFS(_calc_라운드기준!$B32:$AT32,_calc_라운드기준!S32,$B$1:$AT$1,"&lt;"&amp;18))-(RANK(S32,$B32:$AT32,0)+COUNTIFS($B32:$AT32,S32,$B$1:$AT$1,"&lt;"&amp;18))</f>
        <v>21</v>
      </c>
      <c r="BM32">
        <f>(RANK(_calc_라운드기준!T32,_calc_라운드기준!$B32:$AT32,0)+COUNTIFS(_calc_라운드기준!$B32:$AT32,_calc_라운드기준!T32,$B$1:$AT$1,"&lt;"&amp;19))-(RANK(T32,$B32:$AT32,0)+COUNTIFS($B32:$AT32,T32,$B$1:$AT$1,"&lt;"&amp;19))</f>
        <v>10</v>
      </c>
      <c r="BN32">
        <f>(RANK(_calc_라운드기준!U32,_calc_라운드기준!$B32:$AT32,0)+COUNTIFS(_calc_라운드기준!$B32:$AT32,_calc_라운드기준!U32,$B$1:$AT$1,"&lt;"&amp;20))-(RANK(U32,$B32:$AT32,0)+COUNTIFS($B32:$AT32,U32,$B$1:$AT$1,"&lt;"&amp;20))</f>
        <v>-2</v>
      </c>
      <c r="BO32">
        <f>(RANK(_calc_라운드기준!V32,_calc_라운드기준!$B32:$AT32,0)+COUNTIFS(_calc_라운드기준!$B32:$AT32,_calc_라운드기준!V32,$B$1:$AT$1,"&lt;"&amp;21))-(RANK(V32,$B32:$AT32,0)+COUNTIFS($B32:$AT32,V32,$B$1:$AT$1,"&lt;"&amp;21))</f>
        <v>25</v>
      </c>
      <c r="BP32">
        <f>(RANK(_calc_라운드기준!W32,_calc_라운드기준!$B32:$AT32,0)+COUNTIFS(_calc_라운드기준!$B32:$AT32,_calc_라운드기준!W32,$B$1:$AT$1,"&lt;"&amp;22))-(RANK(W32,$B32:$AT32,0)+COUNTIFS($B32:$AT32,W32,$B$1:$AT$1,"&lt;"&amp;22))</f>
        <v>27</v>
      </c>
      <c r="BQ32">
        <f>(RANK(_calc_라운드기준!X32,_calc_라운드기준!$B32:$AT32,0)+COUNTIFS(_calc_라운드기준!$B32:$AT32,_calc_라운드기준!X32,$B$1:$AT$1,"&lt;"&amp;23))-(RANK(X32,$B32:$AT32,0)+COUNTIFS($B32:$AT32,X32,$B$1:$AT$1,"&lt;"&amp;23))</f>
        <v>-16</v>
      </c>
      <c r="BR32">
        <f>(RANK(_calc_라운드기준!Y32,_calc_라운드기준!$B32:$AT32,0)+COUNTIFS(_calc_라운드기준!$B32:$AT32,_calc_라운드기준!Y32,$B$1:$AT$1,"&lt;"&amp;24))-(RANK(Y32,$B32:$AT32,0)+COUNTIFS($B32:$AT32,Y32,$B$1:$AT$1,"&lt;"&amp;24))</f>
        <v>-9</v>
      </c>
      <c r="BS32">
        <f>(RANK(_calc_라운드기준!Z32,_calc_라운드기준!$B32:$AT32,0)+COUNTIFS(_calc_라운드기준!$B32:$AT32,_calc_라운드기준!Z32,$B$1:$AT$1,"&lt;"&amp;25))-(RANK(Z32,$B32:$AT32,0)+COUNTIFS($B32:$AT32,Z32,$B$1:$AT$1,"&lt;"&amp;25))</f>
        <v>-22</v>
      </c>
      <c r="BT32">
        <f>(RANK(_calc_라운드기준!AA32,_calc_라운드기준!$B32:$AT32,0)+COUNTIFS(_calc_라운드기준!$B32:$AT32,_calc_라운드기준!AA32,$B$1:$AT$1,"&lt;"&amp;26))-(RANK(AA32,$B32:$AT32,0)+COUNTIFS($B32:$AT32,AA32,$B$1:$AT$1,"&lt;"&amp;26))</f>
        <v>2</v>
      </c>
      <c r="BU32">
        <f>(RANK(_calc_라운드기준!AB32,_calc_라운드기준!$B32:$AT32,0)+COUNTIFS(_calc_라운드기준!$B32:$AT32,_calc_라운드기준!AB32,$B$1:$AT$1,"&lt;"&amp;27))-(RANK(AB32,$B32:$AT32,0)+COUNTIFS($B32:$AT32,AB32,$B$1:$AT$1,"&lt;"&amp;27))</f>
        <v>-9</v>
      </c>
      <c r="BV32">
        <f>(RANK(_calc_라운드기준!AC32,_calc_라운드기준!$B32:$AT32,0)+COUNTIFS(_calc_라운드기준!$B32:$AT32,_calc_라운드기준!AC32,$B$1:$AT$1,"&lt;"&amp;28))-(RANK(AC32,$B32:$AT32,0)+COUNTIFS($B32:$AT32,AC32,$B$1:$AT$1,"&lt;"&amp;28))</f>
        <v>-10</v>
      </c>
      <c r="BW32">
        <f>(RANK(_calc_라운드기준!AD32,_calc_라운드기준!$B32:$AT32,0)+COUNTIFS(_calc_라운드기준!$B32:$AT32,_calc_라운드기준!AD32,$B$1:$AT$1,"&lt;"&amp;29))-(RANK(AD32,$B32:$AT32,0)+COUNTIFS($B32:$AT32,AD32,$B$1:$AT$1,"&lt;"&amp;29))</f>
        <v>-3</v>
      </c>
      <c r="BX32">
        <f>(RANK(_calc_라운드기준!AE32,_calc_라운드기준!$B32:$AT32,0)+COUNTIFS(_calc_라운드기준!$B32:$AT32,_calc_라운드기준!AE32,$B$1:$AT$1,"&lt;"&amp;30))-(RANK(AE32,$B32:$AT32,0)+COUNTIFS($B32:$AT32,AE32,$B$1:$AT$1,"&lt;"&amp;30))</f>
        <v>9</v>
      </c>
      <c r="BY32">
        <f>(RANK(_calc_라운드기준!AF32,_calc_라운드기준!$B32:$AT32,0)+COUNTIFS(_calc_라운드기준!$B32:$AT32,_calc_라운드기준!AF32,$B$1:$AT$1,"&lt;"&amp;31))-(RANK(AF32,$B32:$AT32,0)+COUNTIFS($B32:$AT32,AF32,$B$1:$AT$1,"&lt;"&amp;31))</f>
        <v>-2</v>
      </c>
      <c r="BZ32">
        <f>(RANK(_calc_라운드기준!AG32,_calc_라운드기준!$B32:$AT32,0)+COUNTIFS(_calc_라운드기준!$B32:$AT32,_calc_라운드기준!AG32,$B$1:$AT$1,"&lt;"&amp;32))-(RANK(AG32,$B32:$AT32,0)+COUNTIFS($B32:$AT32,AG32,$B$1:$AT$1,"&lt;"&amp;32))</f>
        <v>1</v>
      </c>
      <c r="CA32">
        <f>(RANK(_calc_라운드기준!AH32,_calc_라운드기준!$B32:$AT32,0)+COUNTIFS(_calc_라운드기준!$B32:$AT32,_calc_라운드기준!AH32,$B$1:$AT$1,"&lt;"&amp;33))-(RANK(AH32,$B32:$AT32,0)+COUNTIFS($B32:$AT32,AH32,$B$1:$AT$1,"&lt;"&amp;33))</f>
        <v>18</v>
      </c>
      <c r="CB32">
        <f>(RANK(_calc_라운드기준!AI32,_calc_라운드기준!$B32:$AT32,0)+COUNTIFS(_calc_라운드기준!$B32:$AT32,_calc_라운드기준!AI32,$B$1:$AT$1,"&lt;"&amp;34))-(RANK(AI32,$B32:$AT32,0)+COUNTIFS($B32:$AT32,AI32,$B$1:$AT$1,"&lt;"&amp;34))</f>
        <v>18</v>
      </c>
      <c r="CC32">
        <f>(RANK(_calc_라운드기준!AJ32,_calc_라운드기준!$B32:$AT32,0)+COUNTIFS(_calc_라운드기준!$B32:$AT32,_calc_라운드기준!AJ32,$B$1:$AT$1,"&lt;"&amp;35))-(RANK(AJ32,$B32:$AT32,0)+COUNTIFS($B32:$AT32,AJ32,$B$1:$AT$1,"&lt;"&amp;35))</f>
        <v>8</v>
      </c>
      <c r="CD32">
        <f>(RANK(_calc_라운드기준!AK32,_calc_라운드기준!$B32:$AT32,0)+COUNTIFS(_calc_라운드기준!$B32:$AT32,_calc_라운드기준!AK32,$B$1:$AT$1,"&lt;"&amp;36))-(RANK(AK32,$B32:$AT32,0)+COUNTIFS($B32:$AT32,AK32,$B$1:$AT$1,"&lt;"&amp;36))</f>
        <v>4</v>
      </c>
      <c r="CE32">
        <f>(RANK(_calc_라운드기준!AL32,_calc_라운드기준!$B32:$AT32,0)+COUNTIFS(_calc_라운드기준!$B32:$AT32,_calc_라운드기준!AL32,$B$1:$AT$1,"&lt;"&amp;37))-(RANK(AL32,$B32:$AT32,0)+COUNTIFS($B32:$AT32,AL32,$B$1:$AT$1,"&lt;"&amp;37))</f>
        <v>8</v>
      </c>
      <c r="CF32">
        <f>(RANK(_calc_라운드기준!AM32,_calc_라운드기준!$B32:$AT32,0)+COUNTIFS(_calc_라운드기준!$B32:$AT32,_calc_라운드기준!AM32,$B$1:$AT$1,"&lt;"&amp;38))-(RANK(AM32,$B32:$AT32,0)+COUNTIFS($B32:$AT32,AM32,$B$1:$AT$1,"&lt;"&amp;38))</f>
        <v>1</v>
      </c>
      <c r="CG32">
        <f>(RANK(_calc_라운드기준!AN32,_calc_라운드기준!$B32:$AT32,0)+COUNTIFS(_calc_라운드기준!$B32:$AT32,_calc_라운드기준!AN32,$B$1:$AT$1,"&lt;"&amp;39))-(RANK(AN32,$B32:$AT32,0)+COUNTIFS($B32:$AT32,AN32,$B$1:$AT$1,"&lt;"&amp;39))</f>
        <v>-11</v>
      </c>
      <c r="CH32">
        <f>(RANK(_calc_라운드기준!AO32,_calc_라운드기준!$B32:$AT32,0)+COUNTIFS(_calc_라운드기준!$B32:$AT32,_calc_라운드기준!AO32,$B$1:$AT$1,"&lt;"&amp;40))-(RANK(AO32,$B32:$AT32,0)+COUNTIFS($B32:$AT32,AO32,$B$1:$AT$1,"&lt;"&amp;40))</f>
        <v>-23</v>
      </c>
      <c r="CI32">
        <f>(RANK(_calc_라운드기준!AP32,_calc_라운드기준!$B32:$AT32,0)+COUNTIFS(_calc_라운드기준!$B32:$AT32,_calc_라운드기준!AP32,$B$1:$AT$1,"&lt;"&amp;41))-(RANK(AP32,$B32:$AT32,0)+COUNTIFS($B32:$AT32,AP32,$B$1:$AT$1,"&lt;"&amp;41))</f>
        <v>-9</v>
      </c>
      <c r="CJ32">
        <f>(RANK(_calc_라운드기준!AQ32,_calc_라운드기준!$B32:$AT32,0)+COUNTIFS(_calc_라운드기준!$B32:$AT32,_calc_라운드기준!AQ32,$B$1:$AT$1,"&lt;"&amp;42))-(RANK(AQ32,$B32:$AT32,0)+COUNTIFS($B32:$AT32,AQ32,$B$1:$AT$1,"&lt;"&amp;42))</f>
        <v>-8</v>
      </c>
      <c r="CK32">
        <f>(RANK(_calc_라운드기준!AR32,_calc_라운드기준!$B32:$AT32,0)+COUNTIFS(_calc_라운드기준!$B32:$AT32,_calc_라운드기준!AR32,$B$1:$AT$1,"&lt;"&amp;43))-(RANK(AR32,$B32:$AT32,0)+COUNTIFS($B32:$AT32,AR32,$B$1:$AT$1,"&lt;"&amp;43))</f>
        <v>0</v>
      </c>
      <c r="CL32">
        <f>(RANK(_calc_라운드기준!AS32,_calc_라운드기준!$B32:$AT32,0)+COUNTIFS(_calc_라운드기준!$B32:$AT32,_calc_라운드기준!AS32,$B$1:$AT$1,"&lt;"&amp;44))-(RANK(AS32,$B32:$AT32,0)+COUNTIFS($B32:$AT32,AS32,$B$1:$AT$1,"&lt;"&amp;44))</f>
        <v>14</v>
      </c>
      <c r="CM32">
        <f>(RANK(_calc_라운드기준!AT32,_calc_라운드기준!$B32:$AT32,0)+COUNTIFS(_calc_라운드기준!$B32:$AT32,_calc_라운드기준!AT32,$B$1:$AT$1,"&lt;"&amp;45))-(RANK(AT32,$B32:$AT32,0)+COUNTIFS($B32:$AT32,AT32,$B$1:$AT$1,"&lt;"&amp;45))</f>
        <v>25</v>
      </c>
      <c r="CN32">
        <f t="shared" si="0"/>
        <v>40</v>
      </c>
      <c r="CO32">
        <f t="shared" si="1"/>
        <v>20</v>
      </c>
      <c r="CP32">
        <f t="shared" si="2"/>
        <v>21</v>
      </c>
      <c r="CQ32">
        <f t="shared" si="3"/>
        <v>30</v>
      </c>
      <c r="CR32">
        <f t="shared" si="4"/>
        <v>45</v>
      </c>
      <c r="CS32">
        <f t="shared" si="5"/>
        <v>16</v>
      </c>
      <c r="CT32">
        <f t="shared" si="6"/>
        <v>18</v>
      </c>
      <c r="CU32">
        <f t="shared" si="7"/>
        <v>44</v>
      </c>
      <c r="CV32">
        <f t="shared" si="8"/>
        <v>41</v>
      </c>
      <c r="CW32">
        <f t="shared" si="9"/>
        <v>26</v>
      </c>
      <c r="CX32">
        <f t="shared" si="10"/>
        <v>31</v>
      </c>
      <c r="CY32">
        <f t="shared" si="11"/>
        <v>10</v>
      </c>
      <c r="CZ32">
        <f t="shared" si="12"/>
        <v>4</v>
      </c>
      <c r="DA32">
        <f t="shared" si="13"/>
        <v>6</v>
      </c>
      <c r="DB32">
        <f t="shared" si="14"/>
        <v>12</v>
      </c>
      <c r="DC32">
        <f t="shared" si="15"/>
        <v>24</v>
      </c>
      <c r="DD32">
        <f t="shared" si="16"/>
        <v>38</v>
      </c>
      <c r="DE32">
        <f t="shared" si="17"/>
        <v>5</v>
      </c>
      <c r="DF32">
        <f t="shared" si="18"/>
        <v>11</v>
      </c>
      <c r="DG32">
        <f t="shared" si="19"/>
        <v>27</v>
      </c>
      <c r="DH32">
        <f t="shared" si="20"/>
        <v>2</v>
      </c>
      <c r="DI32">
        <f t="shared" si="21"/>
        <v>1</v>
      </c>
      <c r="DJ32">
        <f t="shared" si="22"/>
        <v>39</v>
      </c>
      <c r="DK32">
        <f t="shared" si="23"/>
        <v>33</v>
      </c>
      <c r="DL32">
        <f t="shared" si="24"/>
        <v>42</v>
      </c>
      <c r="DM32">
        <f t="shared" si="25"/>
        <v>19</v>
      </c>
      <c r="DN32">
        <f t="shared" si="26"/>
        <v>34</v>
      </c>
      <c r="DO32">
        <f t="shared" si="27"/>
        <v>36</v>
      </c>
      <c r="DP32">
        <f t="shared" si="28"/>
        <v>29</v>
      </c>
      <c r="DQ32">
        <f t="shared" si="29"/>
        <v>13</v>
      </c>
      <c r="DR32">
        <f t="shared" si="30"/>
        <v>28</v>
      </c>
      <c r="DS32">
        <f t="shared" si="31"/>
        <v>22</v>
      </c>
      <c r="DT32">
        <f t="shared" si="32"/>
        <v>7</v>
      </c>
      <c r="DU32">
        <f t="shared" si="33"/>
        <v>8</v>
      </c>
      <c r="DV32">
        <f t="shared" si="34"/>
        <v>14</v>
      </c>
      <c r="DW32">
        <f t="shared" si="35"/>
        <v>17</v>
      </c>
      <c r="DX32">
        <f t="shared" si="36"/>
        <v>15</v>
      </c>
      <c r="DY32">
        <f t="shared" si="37"/>
        <v>23</v>
      </c>
      <c r="DZ32">
        <f t="shared" si="38"/>
        <v>37</v>
      </c>
      <c r="EA32">
        <f t="shared" si="39"/>
        <v>43</v>
      </c>
      <c r="EB32">
        <f t="shared" si="40"/>
        <v>35</v>
      </c>
      <c r="EC32">
        <f t="shared" si="41"/>
        <v>32</v>
      </c>
      <c r="ED32">
        <f t="shared" si="42"/>
        <v>25</v>
      </c>
      <c r="EE32">
        <f t="shared" si="43"/>
        <v>9</v>
      </c>
      <c r="EF32">
        <f t="shared" si="44"/>
        <v>3</v>
      </c>
    </row>
    <row r="33" spans="1:136" ht="16.5" customHeight="1">
      <c r="A33">
        <f>_calc_라운드기준!A33</f>
        <v>1213</v>
      </c>
      <c r="B33">
        <f>INDEX(_calc_누적빈도!B:B,$A33)-INDEX(_calc_누적빈도!B:B,$A33-기준350회_후보!$B$1)</f>
        <v>45</v>
      </c>
      <c r="C33">
        <f>INDEX(_calc_누적빈도!C:C,$A33)-INDEX(_calc_누적빈도!C:C,$A33-기준350회_후보!$B$1)</f>
        <v>40</v>
      </c>
      <c r="D33">
        <f>INDEX(_calc_누적빈도!D:D,$A33)-INDEX(_calc_누적빈도!D:D,$A33-기준350회_후보!$B$1)</f>
        <v>58</v>
      </c>
      <c r="E33">
        <f>INDEX(_calc_누적빈도!E:E,$A33)-INDEX(_calc_누적빈도!E:E,$A33-기준350회_후보!$B$1)</f>
        <v>43</v>
      </c>
      <c r="F33">
        <f>INDEX(_calc_누적빈도!F:F,$A33)-INDEX(_calc_누적빈도!F:F,$A33-기준350회_후보!$B$1)</f>
        <v>33</v>
      </c>
      <c r="G33">
        <f>INDEX(_calc_누적빈도!G:G,$A33)-INDEX(_calc_누적빈도!G:G,$A33-기준350회_후보!$B$1)</f>
        <v>55</v>
      </c>
      <c r="H33">
        <f>INDEX(_calc_누적빈도!H:H,$A33)-INDEX(_calc_누적빈도!H:H,$A33-기준350회_후보!$B$1)</f>
        <v>54</v>
      </c>
      <c r="I33">
        <f>INDEX(_calc_누적빈도!I:I,$A33)-INDEX(_calc_누적빈도!I:I,$A33-기준350회_후보!$B$1)</f>
        <v>35</v>
      </c>
      <c r="J33">
        <f>INDEX(_calc_누적빈도!J:J,$A33)-INDEX(_calc_누적빈도!J:J,$A33-기준350회_후보!$B$1)</f>
        <v>44</v>
      </c>
      <c r="K33">
        <f>INDEX(_calc_누적빈도!K:K,$A33)-INDEX(_calc_누적빈도!K:K,$A33-기준350회_후보!$B$1)</f>
        <v>35</v>
      </c>
      <c r="L33">
        <f>INDEX(_calc_누적빈도!L:L,$A33)-INDEX(_calc_누적빈도!L:L,$A33-기준350회_후보!$B$1)</f>
        <v>42</v>
      </c>
      <c r="M33">
        <f>INDEX(_calc_누적빈도!M:M,$A33)-INDEX(_calc_누적빈도!M:M,$A33-기준350회_후보!$B$1)</f>
        <v>54</v>
      </c>
      <c r="N33">
        <f>INDEX(_calc_누적빈도!N:N,$A33)-INDEX(_calc_누적빈도!N:N,$A33-기준350회_후보!$B$1)</f>
        <v>52</v>
      </c>
      <c r="O33">
        <f>INDEX(_calc_누적빈도!O:O,$A33)-INDEX(_calc_누적빈도!O:O,$A33-기준350회_후보!$B$1)</f>
        <v>47</v>
      </c>
      <c r="P33">
        <f>INDEX(_calc_누적빈도!P:P,$A33)-INDEX(_calc_누적빈도!P:P,$A33-기준350회_후보!$B$1)</f>
        <v>46</v>
      </c>
      <c r="Q33">
        <f>INDEX(_calc_누적빈도!Q:Q,$A33)-INDEX(_calc_누적빈도!Q:Q,$A33-기준350회_후보!$B$1)</f>
        <v>56</v>
      </c>
      <c r="R33">
        <f>INDEX(_calc_누적빈도!R:R,$A33)-INDEX(_calc_누적빈도!R:R,$A33-기준350회_후보!$B$1)</f>
        <v>45</v>
      </c>
      <c r="S33">
        <f>INDEX(_calc_누적빈도!S:S,$A33)-INDEX(_calc_누적빈도!S:S,$A33-기준350회_후보!$B$1)</f>
        <v>50</v>
      </c>
      <c r="T33">
        <f>INDEX(_calc_누적빈도!T:T,$A33)-INDEX(_calc_누적빈도!T:T,$A33-기준350회_후보!$B$1)</f>
        <v>46</v>
      </c>
      <c r="U33">
        <f>INDEX(_calc_누적빈도!U:U,$A33)-INDEX(_calc_누적빈도!U:U,$A33-기준350회_후보!$B$1)</f>
        <v>43</v>
      </c>
      <c r="V33">
        <f>INDEX(_calc_누적빈도!V:V,$A33)-INDEX(_calc_누적빈도!V:V,$A33-기준350회_후보!$B$1)</f>
        <v>51</v>
      </c>
      <c r="W33">
        <f>INDEX(_calc_누적빈도!W:W,$A33)-INDEX(_calc_누적빈도!W:W,$A33-기준350회_후보!$B$1)</f>
        <v>48</v>
      </c>
      <c r="X33">
        <f>INDEX(_calc_누적빈도!X:X,$A33)-INDEX(_calc_누적빈도!X:X,$A33-기준350회_후보!$B$1)</f>
        <v>47</v>
      </c>
      <c r="Y33">
        <f>INDEX(_calc_누적빈도!Y:Y,$A33)-INDEX(_calc_누적빈도!Y:Y,$A33-기준350회_후보!$B$1)</f>
        <v>48</v>
      </c>
      <c r="Z33">
        <f>INDEX(_calc_누적빈도!Z:Z,$A33)-INDEX(_calc_누적빈도!Z:Z,$A33-기준350회_후보!$B$1)</f>
        <v>36</v>
      </c>
      <c r="AA33">
        <f>INDEX(_calc_누적빈도!AA:AA,$A33)-INDEX(_calc_누적빈도!AA:AA,$A33-기준350회_후보!$B$1)</f>
        <v>48</v>
      </c>
      <c r="AB33">
        <f>INDEX(_calc_누적빈도!AB:AB,$A33)-INDEX(_calc_누적빈도!AB:AB,$A33-기준350회_후보!$B$1)</f>
        <v>51</v>
      </c>
      <c r="AC33">
        <f>INDEX(_calc_누적빈도!AC:AC,$A33)-INDEX(_calc_누적빈도!AC:AC,$A33-기준350회_후보!$B$1)</f>
        <v>46</v>
      </c>
      <c r="AD33">
        <f>INDEX(_calc_누적빈도!AD:AD,$A33)-INDEX(_calc_누적빈도!AD:AD,$A33-기준350회_후보!$B$1)</f>
        <v>46</v>
      </c>
      <c r="AE33">
        <f>INDEX(_calc_누적빈도!AE:AE,$A33)-INDEX(_calc_누적빈도!AE:AE,$A33-기준350회_후보!$B$1)</f>
        <v>50</v>
      </c>
      <c r="AF33">
        <f>INDEX(_calc_누적빈도!AF:AF,$A33)-INDEX(_calc_누적빈도!AF:AF,$A33-기준350회_후보!$B$1)</f>
        <v>46</v>
      </c>
      <c r="AG33">
        <f>INDEX(_calc_누적빈도!AG:AG,$A33)-INDEX(_calc_누적빈도!AG:AG,$A33-기준350회_후보!$B$1)</f>
        <v>43</v>
      </c>
      <c r="AH33">
        <f>INDEX(_calc_누적빈도!AH:AH,$A33)-INDEX(_calc_누적빈도!AH:AH,$A33-기준350회_후보!$B$1)</f>
        <v>51</v>
      </c>
      <c r="AI33">
        <f>INDEX(_calc_누적빈도!AI:AI,$A33)-INDEX(_calc_누적빈도!AI:AI,$A33-기준350회_후보!$B$1)</f>
        <v>46</v>
      </c>
      <c r="AJ33">
        <f>INDEX(_calc_누적빈도!AJ:AJ,$A33)-INDEX(_calc_누적빈도!AJ:AJ,$A33-기준350회_후보!$B$1)</f>
        <v>55</v>
      </c>
      <c r="AK33">
        <f>INDEX(_calc_누적빈도!AK:AK,$A33)-INDEX(_calc_누적빈도!AK:AK,$A33-기준350회_후보!$B$1)</f>
        <v>46</v>
      </c>
      <c r="AL33">
        <f>INDEX(_calc_누적빈도!AL:AL,$A33)-INDEX(_calc_누적빈도!AL:AL,$A33-기준350회_후보!$B$1)</f>
        <v>54</v>
      </c>
      <c r="AM33">
        <f>INDEX(_calc_누적빈도!AM:AM,$A33)-INDEX(_calc_누적빈도!AM:AM,$A33-기준350회_후보!$B$1)</f>
        <v>54</v>
      </c>
      <c r="AN33">
        <f>INDEX(_calc_누적빈도!AN:AN,$A33)-INDEX(_calc_누적빈도!AN:AN,$A33-기준350회_후보!$B$1)</f>
        <v>47</v>
      </c>
      <c r="AO33">
        <f>INDEX(_calc_누적빈도!AO:AO,$A33)-INDEX(_calc_누적빈도!AO:AO,$A33-기준350회_후보!$B$1)</f>
        <v>45</v>
      </c>
      <c r="AP33">
        <f>INDEX(_calc_누적빈도!AP:AP,$A33)-INDEX(_calc_누적빈도!AP:AP,$A33-기준350회_후보!$B$1)</f>
        <v>42</v>
      </c>
      <c r="AQ33">
        <f>INDEX(_calc_누적빈도!AQ:AQ,$A33)-INDEX(_calc_누적빈도!AQ:AQ,$A33-기준350회_후보!$B$1)</f>
        <v>44</v>
      </c>
      <c r="AR33">
        <f>INDEX(_calc_누적빈도!AR:AR,$A33)-INDEX(_calc_누적빈도!AR:AR,$A33-기준350회_후보!$B$1)</f>
        <v>36</v>
      </c>
      <c r="AS33">
        <f>INDEX(_calc_누적빈도!AS:AS,$A33)-INDEX(_calc_누적빈도!AS:AS,$A33-기준350회_후보!$B$1)</f>
        <v>47</v>
      </c>
      <c r="AT33">
        <f>INDEX(_calc_누적빈도!AT:AT,$A33)-INDEX(_calc_누적빈도!AT:AT,$A33-기준350회_후보!$B$1)</f>
        <v>50</v>
      </c>
      <c r="AU33">
        <f>(RANK(_calc_라운드기준!B33,_calc_라운드기준!$B33:$AT33,0)+COUNTIFS(_calc_라운드기준!$B33:$AT33,_calc_라운드기준!B33,$B$1:$AT$1,"&lt;"&amp;1))-(RANK(B33,$B33:$AT33,0)+COUNTIFS($B33:$AT33,B33,$B$1:$AT$1,"&lt;"&amp;1))</f>
        <v>-20</v>
      </c>
      <c r="AV33">
        <f>(RANK(_calc_라운드기준!C33,_calc_라운드기준!$B33:$AT33,0)+COUNTIFS(_calc_라운드기준!$B33:$AT33,_calc_라운드기준!C33,$B$1:$AT$1,"&lt;"&amp;2))-(RANK(C33,$B33:$AT33,0)+COUNTIFS($B33:$AT33,C33,$B$1:$AT$1,"&lt;"&amp;2))</f>
        <v>-3</v>
      </c>
      <c r="AW33">
        <f>(RANK(_calc_라운드기준!D33,_calc_라운드기준!$B33:$AT33,0)+COUNTIFS(_calc_라운드기준!$B33:$AT33,_calc_라운드기준!D33,$B$1:$AT$1,"&lt;"&amp;3))-(RANK(D33,$B33:$AT33,0)+COUNTIFS($B33:$AT33,D33,$B$1:$AT$1,"&lt;"&amp;3))</f>
        <v>2</v>
      </c>
      <c r="AX33">
        <f>(RANK(_calc_라운드기준!E33,_calc_라운드기준!$B33:$AT33,0)+COUNTIFS(_calc_라운드기준!$B33:$AT33,_calc_라운드기준!E33,$B$1:$AT$1,"&lt;"&amp;4))-(RANK(E33,$B33:$AT33,0)+COUNTIFS($B33:$AT33,E33,$B$1:$AT$1,"&lt;"&amp;4))</f>
        <v>-9</v>
      </c>
      <c r="AY33">
        <f>(RANK(_calc_라운드기준!F33,_calc_라운드기준!$B33:$AT33,0)+COUNTIFS(_calc_라운드기준!$B33:$AT33,_calc_라운드기준!F33,$B$1:$AT$1,"&lt;"&amp;5))-(RANK(F33,$B33:$AT33,0)+COUNTIFS($B33:$AT33,F33,$B$1:$AT$1,"&lt;"&amp;5))</f>
        <v>-28</v>
      </c>
      <c r="AZ33">
        <f>(RANK(_calc_라운드기준!G33,_calc_라운드기준!$B33:$AT33,0)+COUNTIFS(_calc_라운드기준!$B33:$AT33,_calc_라운드기준!G33,$B$1:$AT$1,"&lt;"&amp;6))-(RANK(G33,$B33:$AT33,0)+COUNTIFS($B33:$AT33,G33,$B$1:$AT$1,"&lt;"&amp;6))</f>
        <v>2</v>
      </c>
      <c r="BA33">
        <f>(RANK(_calc_라운드기준!H33,_calc_라운드기준!$B33:$AT33,0)+COUNTIFS(_calc_라운드기준!$B33:$AT33,_calc_라운드기준!H33,$B$1:$AT$1,"&lt;"&amp;7))-(RANK(H33,$B33:$AT33,0)+COUNTIFS($B33:$AT33,H33,$B$1:$AT$1,"&lt;"&amp;7))</f>
        <v>1</v>
      </c>
      <c r="BB33">
        <f>(RANK(_calc_라운드기준!I33,_calc_라운드기준!$B33:$AT33,0)+COUNTIFS(_calc_라운드기준!$B33:$AT33,_calc_라운드기준!I33,$B$1:$AT$1,"&lt;"&amp;8))-(RANK(I33,$B33:$AT33,0)+COUNTIFS($B33:$AT33,I33,$B$1:$AT$1,"&lt;"&amp;8))</f>
        <v>-32</v>
      </c>
      <c r="BC33">
        <f>(RANK(_calc_라운드기준!J33,_calc_라운드기준!$B33:$AT33,0)+COUNTIFS(_calc_라운드기준!$B33:$AT33,_calc_라운드기준!J33,$B$1:$AT$1,"&lt;"&amp;9))-(RANK(J33,$B33:$AT33,0)+COUNTIFS($B33:$AT33,J33,$B$1:$AT$1,"&lt;"&amp;9))</f>
        <v>-21</v>
      </c>
      <c r="BD33">
        <f>(RANK(_calc_라운드기준!K33,_calc_라운드기준!$B33:$AT33,0)+COUNTIFS(_calc_라운드기준!$B33:$AT33,_calc_라운드기준!K33,$B$1:$AT$1,"&lt;"&amp;10))-(RANK(K33,$B33:$AT33,0)+COUNTIFS($B33:$AT33,K33,$B$1:$AT$1,"&lt;"&amp;10))</f>
        <v>-1</v>
      </c>
      <c r="BE33">
        <f>(RANK(_calc_라운드기준!L33,_calc_라운드기준!$B33:$AT33,0)+COUNTIFS(_calc_라운드기준!$B33:$AT33,_calc_라운드기준!L33,$B$1:$AT$1,"&lt;"&amp;11))-(RANK(L33,$B33:$AT33,0)+COUNTIFS($B33:$AT33,L33,$B$1:$AT$1,"&lt;"&amp;11))</f>
        <v>-6</v>
      </c>
      <c r="BF33">
        <f>(RANK(_calc_라운드기준!M33,_calc_라운드기준!$B33:$AT33,0)+COUNTIFS(_calc_라운드기준!$B33:$AT33,_calc_라운드기준!M33,$B$1:$AT$1,"&lt;"&amp;12))-(RANK(M33,$B33:$AT33,0)+COUNTIFS($B33:$AT33,M33,$B$1:$AT$1,"&lt;"&amp;12))</f>
        <v>12</v>
      </c>
      <c r="BG33">
        <f>(RANK(_calc_라운드기준!N33,_calc_라운드기준!$B33:$AT33,0)+COUNTIFS(_calc_라운드기준!$B33:$AT33,_calc_라운드기준!N33,$B$1:$AT$1,"&lt;"&amp;13))-(RANK(N33,$B33:$AT33,0)+COUNTIFS($B33:$AT33,N33,$B$1:$AT$1,"&lt;"&amp;13))</f>
        <v>18</v>
      </c>
      <c r="BH33">
        <f>(RANK(_calc_라운드기준!O33,_calc_라운드기준!$B33:$AT33,0)+COUNTIFS(_calc_라운드기준!$B33:$AT33,_calc_라운드기준!O33,$B$1:$AT$1,"&lt;"&amp;14))-(RANK(O33,$B33:$AT33,0)+COUNTIFS($B33:$AT33,O33,$B$1:$AT$1,"&lt;"&amp;14))</f>
        <v>19</v>
      </c>
      <c r="BI33">
        <f>(RANK(_calc_라운드기준!P33,_calc_라운드기준!$B33:$AT33,0)+COUNTIFS(_calc_라운드기준!$B33:$AT33,_calc_라운드기준!P33,$B$1:$AT$1,"&lt;"&amp;15))-(RANK(P33,$B33:$AT33,0)+COUNTIFS($B33:$AT33,P33,$B$1:$AT$1,"&lt;"&amp;15))</f>
        <v>5</v>
      </c>
      <c r="BJ33">
        <f>(RANK(_calc_라운드기준!Q33,_calc_라운드기준!$B33:$AT33,0)+COUNTIFS(_calc_라운드기준!$B33:$AT33,_calc_라운드기준!Q33,$B$1:$AT$1,"&lt;"&amp;16))-(RANK(Q33,$B33:$AT33,0)+COUNTIFS($B33:$AT33,Q33,$B$1:$AT$1,"&lt;"&amp;16))</f>
        <v>0</v>
      </c>
      <c r="BK33">
        <f>(RANK(_calc_라운드기준!R33,_calc_라운드기준!$B33:$AT33,0)+COUNTIFS(_calc_라운드기준!$B33:$AT33,_calc_라운드기준!R33,$B$1:$AT$1,"&lt;"&amp;17))-(RANK(R33,$B33:$AT33,0)+COUNTIFS($B33:$AT33,R33,$B$1:$AT$1,"&lt;"&amp;17))</f>
        <v>-18</v>
      </c>
      <c r="BL33">
        <f>(RANK(_calc_라운드기준!S33,_calc_라운드기준!$B33:$AT33,0)+COUNTIFS(_calc_라운드기준!$B33:$AT33,_calc_라운드기준!S33,$B$1:$AT$1,"&lt;"&amp;18))-(RANK(S33,$B33:$AT33,0)+COUNTIFS($B33:$AT33,S33,$B$1:$AT$1,"&lt;"&amp;18))</f>
        <v>20</v>
      </c>
      <c r="BM33">
        <f>(RANK(_calc_라운드기준!T33,_calc_라운드기준!$B33:$AT33,0)+COUNTIFS(_calc_라운드기준!$B33:$AT33,_calc_라운드기준!T33,$B$1:$AT$1,"&lt;"&amp;19))-(RANK(T33,$B33:$AT33,0)+COUNTIFS($B33:$AT33,T33,$B$1:$AT$1,"&lt;"&amp;19))</f>
        <v>10</v>
      </c>
      <c r="BN33">
        <f>(RANK(_calc_라운드기준!U33,_calc_라운드기준!$B33:$AT33,0)+COUNTIFS(_calc_라운드기준!$B33:$AT33,_calc_라운드기준!U33,$B$1:$AT$1,"&lt;"&amp;20))-(RANK(U33,$B33:$AT33,0)+COUNTIFS($B33:$AT33,U33,$B$1:$AT$1,"&lt;"&amp;20))</f>
        <v>-1</v>
      </c>
      <c r="BO33">
        <f>(RANK(_calc_라운드기준!V33,_calc_라운드기준!$B33:$AT33,0)+COUNTIFS(_calc_라운드기준!$B33:$AT33,_calc_라운드기준!V33,$B$1:$AT$1,"&lt;"&amp;21))-(RANK(V33,$B33:$AT33,0)+COUNTIFS($B33:$AT33,V33,$B$1:$AT$1,"&lt;"&amp;21))</f>
        <v>29</v>
      </c>
      <c r="BP33">
        <f>(RANK(_calc_라운드기준!W33,_calc_라운드기준!$B33:$AT33,0)+COUNTIFS(_calc_라운드기준!$B33:$AT33,_calc_라운드기준!W33,$B$1:$AT$1,"&lt;"&amp;22))-(RANK(W33,$B33:$AT33,0)+COUNTIFS($B33:$AT33,W33,$B$1:$AT$1,"&lt;"&amp;22))</f>
        <v>28</v>
      </c>
      <c r="BQ33">
        <f>(RANK(_calc_라운드기준!X33,_calc_라운드기준!$B33:$AT33,0)+COUNTIFS(_calc_라운드기준!$B33:$AT33,_calc_라운드기준!X33,$B$1:$AT$1,"&lt;"&amp;23))-(RANK(X33,$B33:$AT33,0)+COUNTIFS($B33:$AT33,X33,$B$1:$AT$1,"&lt;"&amp;23))</f>
        <v>-16</v>
      </c>
      <c r="BR33">
        <f>(RANK(_calc_라운드기준!Y33,_calc_라운드기준!$B33:$AT33,0)+COUNTIFS(_calc_라운드기준!$B33:$AT33,_calc_라운드기준!Y33,$B$1:$AT$1,"&lt;"&amp;24))-(RANK(Y33,$B33:$AT33,0)+COUNTIFS($B33:$AT33,Y33,$B$1:$AT$1,"&lt;"&amp;24))</f>
        <v>-10</v>
      </c>
      <c r="BS33">
        <f>(RANK(_calc_라운드기준!Z33,_calc_라운드기준!$B33:$AT33,0)+COUNTIFS(_calc_라운드기준!$B33:$AT33,_calc_라운드기준!Z33,$B$1:$AT$1,"&lt;"&amp;25))-(RANK(Z33,$B33:$AT33,0)+COUNTIFS($B33:$AT33,Z33,$B$1:$AT$1,"&lt;"&amp;25))</f>
        <v>-12</v>
      </c>
      <c r="BT33">
        <f>(RANK(_calc_라운드기준!AA33,_calc_라운드기준!$B33:$AT33,0)+COUNTIFS(_calc_라운드기준!$B33:$AT33,_calc_라운드기준!AA33,$B$1:$AT$1,"&lt;"&amp;26))-(RANK(AA33,$B33:$AT33,0)+COUNTIFS($B33:$AT33,AA33,$B$1:$AT$1,"&lt;"&amp;26))</f>
        <v>1</v>
      </c>
      <c r="BU33">
        <f>(RANK(_calc_라운드기준!AB33,_calc_라운드기준!$B33:$AT33,0)+COUNTIFS(_calc_라운드기준!$B33:$AT33,_calc_라운드기준!AB33,$B$1:$AT$1,"&lt;"&amp;27))-(RANK(AB33,$B33:$AT33,0)+COUNTIFS($B33:$AT33,AB33,$B$1:$AT$1,"&lt;"&amp;27))</f>
        <v>-10</v>
      </c>
      <c r="BV33">
        <f>(RANK(_calc_라운드기준!AC33,_calc_라운드기준!$B33:$AT33,0)+COUNTIFS(_calc_라운드기준!$B33:$AT33,_calc_라운드기준!AC33,$B$1:$AT$1,"&lt;"&amp;28))-(RANK(AC33,$B33:$AT33,0)+COUNTIFS($B33:$AT33,AC33,$B$1:$AT$1,"&lt;"&amp;28))</f>
        <v>-5</v>
      </c>
      <c r="BW33">
        <f>(RANK(_calc_라운드기준!AD33,_calc_라운드기준!$B33:$AT33,0)+COUNTIFS(_calc_라운드기준!$B33:$AT33,_calc_라운드기준!AD33,$B$1:$AT$1,"&lt;"&amp;29))-(RANK(AD33,$B33:$AT33,0)+COUNTIFS($B33:$AT33,AD33,$B$1:$AT$1,"&lt;"&amp;29))</f>
        <v>-5</v>
      </c>
      <c r="BX33">
        <f>(RANK(_calc_라운드기준!AE33,_calc_라운드기준!$B33:$AT33,0)+COUNTIFS(_calc_라운드기준!$B33:$AT33,_calc_라운드기준!AE33,$B$1:$AT$1,"&lt;"&amp;30))-(RANK(AE33,$B33:$AT33,0)+COUNTIFS($B33:$AT33,AE33,$B$1:$AT$1,"&lt;"&amp;30))</f>
        <v>8</v>
      </c>
      <c r="BY33">
        <f>(RANK(_calc_라운드기준!AF33,_calc_라운드기준!$B33:$AT33,0)+COUNTIFS(_calc_라운드기준!$B33:$AT33,_calc_라운드기준!AF33,$B$1:$AT$1,"&lt;"&amp;31))-(RANK(AF33,$B33:$AT33,0)+COUNTIFS($B33:$AT33,AF33,$B$1:$AT$1,"&lt;"&amp;31))</f>
        <v>-4</v>
      </c>
      <c r="BZ33">
        <f>(RANK(_calc_라운드기준!AG33,_calc_라운드기준!$B33:$AT33,0)+COUNTIFS(_calc_라운드기준!$B33:$AT33,_calc_라운드기준!AG33,$B$1:$AT$1,"&lt;"&amp;32))-(RANK(AG33,$B33:$AT33,0)+COUNTIFS($B33:$AT33,AG33,$B$1:$AT$1,"&lt;"&amp;32))</f>
        <v>3</v>
      </c>
      <c r="CA33">
        <f>(RANK(_calc_라운드기준!AH33,_calc_라운드기준!$B33:$AT33,0)+COUNTIFS(_calc_라운드기준!$B33:$AT33,_calc_라운드기준!AH33,$B$1:$AT$1,"&lt;"&amp;33))-(RANK(AH33,$B33:$AT33,0)+COUNTIFS($B33:$AT33,AH33,$B$1:$AT$1,"&lt;"&amp;33))</f>
        <v>12</v>
      </c>
      <c r="CB33">
        <f>(RANK(_calc_라운드기준!AI33,_calc_라운드기준!$B33:$AT33,0)+COUNTIFS(_calc_라운드기준!$B33:$AT33,_calc_라운드기준!AI33,$B$1:$AT$1,"&lt;"&amp;34))-(RANK(AI33,$B33:$AT33,0)+COUNTIFS($B33:$AT33,AI33,$B$1:$AT$1,"&lt;"&amp;34))</f>
        <v>17</v>
      </c>
      <c r="CC33">
        <f>(RANK(_calc_라운드기준!AJ33,_calc_라운드기준!$B33:$AT33,0)+COUNTIFS(_calc_라운드기준!$B33:$AT33,_calc_라운드기준!AJ33,$B$1:$AT$1,"&lt;"&amp;35))-(RANK(AJ33,$B33:$AT33,0)+COUNTIFS($B33:$AT33,AJ33,$B$1:$AT$1,"&lt;"&amp;35))</f>
        <v>10</v>
      </c>
      <c r="CD33">
        <f>(RANK(_calc_라운드기준!AK33,_calc_라운드기준!$B33:$AT33,0)+COUNTIFS(_calc_라운드기준!$B33:$AT33,_calc_라운드기준!AK33,$B$1:$AT$1,"&lt;"&amp;36))-(RANK(AK33,$B33:$AT33,0)+COUNTIFS($B33:$AT33,AK33,$B$1:$AT$1,"&lt;"&amp;36))</f>
        <v>1</v>
      </c>
      <c r="CE33">
        <f>(RANK(_calc_라운드기준!AL33,_calc_라운드기준!$B33:$AT33,0)+COUNTIFS(_calc_라운드기준!$B33:$AT33,_calc_라운드기준!AL33,$B$1:$AT$1,"&lt;"&amp;37))-(RANK(AL33,$B33:$AT33,0)+COUNTIFS($B33:$AT33,AL33,$B$1:$AT$1,"&lt;"&amp;37))</f>
        <v>8</v>
      </c>
      <c r="CF33">
        <f>(RANK(_calc_라운드기준!AM33,_calc_라운드기준!$B33:$AT33,0)+COUNTIFS(_calc_라운드기준!$B33:$AT33,_calc_라운드기준!AM33,$B$1:$AT$1,"&lt;"&amp;38))-(RANK(AM33,$B33:$AT33,0)+COUNTIFS($B33:$AT33,AM33,$B$1:$AT$1,"&lt;"&amp;38))</f>
        <v>0</v>
      </c>
      <c r="CG33">
        <f>(RANK(_calc_라운드기준!AN33,_calc_라운드기준!$B33:$AT33,0)+COUNTIFS(_calc_라운드기준!$B33:$AT33,_calc_라운드기준!AN33,$B$1:$AT$1,"&lt;"&amp;39))-(RANK(AN33,$B33:$AT33,0)+COUNTIFS($B33:$AT33,AN33,$B$1:$AT$1,"&lt;"&amp;39))</f>
        <v>-5</v>
      </c>
      <c r="CH33">
        <f>(RANK(_calc_라운드기준!AO33,_calc_라운드기준!$B33:$AT33,0)+COUNTIFS(_calc_라운드기준!$B33:$AT33,_calc_라운드기준!AO33,$B$1:$AT$1,"&lt;"&amp;40))-(RANK(AO33,$B33:$AT33,0)+COUNTIFS($B33:$AT33,AO33,$B$1:$AT$1,"&lt;"&amp;40))</f>
        <v>-23</v>
      </c>
      <c r="CI33">
        <f>(RANK(_calc_라운드기준!AP33,_calc_라운드기준!$B33:$AT33,0)+COUNTIFS(_calc_라운드기준!$B33:$AT33,_calc_라운드기준!AP33,$B$1:$AT$1,"&lt;"&amp;41))-(RANK(AP33,$B33:$AT33,0)+COUNTIFS($B33:$AT33,AP33,$B$1:$AT$1,"&lt;"&amp;41))</f>
        <v>-8</v>
      </c>
      <c r="CJ33">
        <f>(RANK(_calc_라운드기준!AQ33,_calc_라운드기준!$B33:$AT33,0)+COUNTIFS(_calc_라운드기준!$B33:$AT33,_calc_라운드기준!AQ33,$B$1:$AT$1,"&lt;"&amp;42))-(RANK(AQ33,$B33:$AT33,0)+COUNTIFS($B33:$AT33,AQ33,$B$1:$AT$1,"&lt;"&amp;42))</f>
        <v>-9</v>
      </c>
      <c r="CK33">
        <f>(RANK(_calc_라운드기준!AR33,_calc_라운드기준!$B33:$AT33,0)+COUNTIFS(_calc_라운드기준!$B33:$AT33,_calc_라운드기준!AR33,$B$1:$AT$1,"&lt;"&amp;43))-(RANK(AR33,$B33:$AT33,0)+COUNTIFS($B33:$AT33,AR33,$B$1:$AT$1,"&lt;"&amp;43))</f>
        <v>-1</v>
      </c>
      <c r="CL33">
        <f>(RANK(_calc_라운드기준!AS33,_calc_라운드기준!$B33:$AT33,0)+COUNTIFS(_calc_라운드기준!$B33:$AT33,_calc_라운드기준!AS33,$B$1:$AT$1,"&lt;"&amp;44))-(RANK(AS33,$B33:$AT33,0)+COUNTIFS($B33:$AT33,AS33,$B$1:$AT$1,"&lt;"&amp;44))</f>
        <v>14</v>
      </c>
      <c r="CM33">
        <f>(RANK(_calc_라운드기준!AT33,_calc_라운드기준!$B33:$AT33,0)+COUNTIFS(_calc_라운드기준!$B33:$AT33,_calc_라운드기준!AT33,$B$1:$AT$1,"&lt;"&amp;45))-(RANK(AT33,$B33:$AT33,0)+COUNTIFS($B33:$AT33,AT33,$B$1:$AT$1,"&lt;"&amp;45))</f>
        <v>27</v>
      </c>
      <c r="CN33">
        <f t="shared" si="0"/>
        <v>41</v>
      </c>
      <c r="CO33">
        <f t="shared" si="1"/>
        <v>27</v>
      </c>
      <c r="CP33">
        <f t="shared" si="2"/>
        <v>17</v>
      </c>
      <c r="CQ33">
        <f t="shared" si="3"/>
        <v>34</v>
      </c>
      <c r="CR33">
        <f t="shared" si="4"/>
        <v>44</v>
      </c>
      <c r="CS33">
        <f t="shared" si="5"/>
        <v>18</v>
      </c>
      <c r="CT33">
        <f t="shared" si="6"/>
        <v>19</v>
      </c>
      <c r="CU33">
        <f t="shared" si="7"/>
        <v>45</v>
      </c>
      <c r="CV33">
        <f t="shared" si="8"/>
        <v>42</v>
      </c>
      <c r="CW33">
        <f t="shared" si="9"/>
        <v>24</v>
      </c>
      <c r="CX33">
        <f t="shared" si="10"/>
        <v>32</v>
      </c>
      <c r="CY33">
        <f t="shared" si="11"/>
        <v>9</v>
      </c>
      <c r="CZ33">
        <f t="shared" si="12"/>
        <v>6</v>
      </c>
      <c r="DA33">
        <f t="shared" si="13"/>
        <v>5</v>
      </c>
      <c r="DB33">
        <f t="shared" si="14"/>
        <v>15</v>
      </c>
      <c r="DC33">
        <f t="shared" si="15"/>
        <v>22</v>
      </c>
      <c r="DD33">
        <f t="shared" si="16"/>
        <v>40</v>
      </c>
      <c r="DE33">
        <f t="shared" si="17"/>
        <v>4</v>
      </c>
      <c r="DF33">
        <f t="shared" si="18"/>
        <v>11</v>
      </c>
      <c r="DG33">
        <f t="shared" si="19"/>
        <v>25</v>
      </c>
      <c r="DH33">
        <f t="shared" si="20"/>
        <v>1</v>
      </c>
      <c r="DI33">
        <f t="shared" si="21"/>
        <v>2</v>
      </c>
      <c r="DJ33">
        <f t="shared" si="22"/>
        <v>39</v>
      </c>
      <c r="DK33">
        <f t="shared" si="23"/>
        <v>36</v>
      </c>
      <c r="DL33">
        <f t="shared" si="24"/>
        <v>38</v>
      </c>
      <c r="DM33">
        <f t="shared" si="25"/>
        <v>20</v>
      </c>
      <c r="DN33">
        <f t="shared" si="26"/>
        <v>37</v>
      </c>
      <c r="DO33">
        <f t="shared" si="27"/>
        <v>29</v>
      </c>
      <c r="DP33">
        <f t="shared" si="28"/>
        <v>30</v>
      </c>
      <c r="DQ33">
        <f t="shared" si="29"/>
        <v>13</v>
      </c>
      <c r="DR33">
        <f t="shared" si="30"/>
        <v>28</v>
      </c>
      <c r="DS33">
        <f t="shared" si="31"/>
        <v>16</v>
      </c>
      <c r="DT33">
        <f t="shared" si="32"/>
        <v>10</v>
      </c>
      <c r="DU33">
        <f t="shared" si="33"/>
        <v>7</v>
      </c>
      <c r="DV33">
        <f t="shared" si="34"/>
        <v>12</v>
      </c>
      <c r="DW33">
        <f t="shared" si="35"/>
        <v>21</v>
      </c>
      <c r="DX33">
        <f t="shared" si="36"/>
        <v>14</v>
      </c>
      <c r="DY33">
        <f t="shared" si="37"/>
        <v>23</v>
      </c>
      <c r="DZ33">
        <f t="shared" si="38"/>
        <v>31</v>
      </c>
      <c r="EA33">
        <f t="shared" si="39"/>
        <v>43</v>
      </c>
      <c r="EB33">
        <f t="shared" si="40"/>
        <v>33</v>
      </c>
      <c r="EC33">
        <f t="shared" si="41"/>
        <v>35</v>
      </c>
      <c r="ED33">
        <f t="shared" si="42"/>
        <v>26</v>
      </c>
      <c r="EE33">
        <f t="shared" si="43"/>
        <v>8</v>
      </c>
      <c r="EF33">
        <f t="shared" si="44"/>
        <v>3</v>
      </c>
    </row>
    <row r="34" spans="1:136" ht="16.5" customHeight="1">
      <c r="A34">
        <f>_calc_라운드기준!A34</f>
        <v>1212</v>
      </c>
      <c r="B34">
        <f>INDEX(_calc_누적빈도!B:B,$A34)-INDEX(_calc_누적빈도!B:B,$A34-기준350회_후보!$B$1)</f>
        <v>45</v>
      </c>
      <c r="C34">
        <f>INDEX(_calc_누적빈도!C:C,$A34)-INDEX(_calc_누적빈도!C:C,$A34-기준350회_후보!$B$1)</f>
        <v>40</v>
      </c>
      <c r="D34">
        <f>INDEX(_calc_누적빈도!D:D,$A34)-INDEX(_calc_누적빈도!D:D,$A34-기준350회_후보!$B$1)</f>
        <v>58</v>
      </c>
      <c r="E34">
        <f>INDEX(_calc_누적빈도!E:E,$A34)-INDEX(_calc_누적빈도!E:E,$A34-기준350회_후보!$B$1)</f>
        <v>43</v>
      </c>
      <c r="F34">
        <f>INDEX(_calc_누적빈도!F:F,$A34)-INDEX(_calc_누적빈도!F:F,$A34-기준350회_후보!$B$1)</f>
        <v>32</v>
      </c>
      <c r="G34">
        <f>INDEX(_calc_누적빈도!G:G,$A34)-INDEX(_calc_누적빈도!G:G,$A34-기준350회_후보!$B$1)</f>
        <v>55</v>
      </c>
      <c r="H34">
        <f>INDEX(_calc_누적빈도!H:H,$A34)-INDEX(_calc_누적빈도!H:H,$A34-기준350회_후보!$B$1)</f>
        <v>54</v>
      </c>
      <c r="I34">
        <f>INDEX(_calc_누적빈도!I:I,$A34)-INDEX(_calc_누적빈도!I:I,$A34-기준350회_후보!$B$1)</f>
        <v>34</v>
      </c>
      <c r="J34">
        <f>INDEX(_calc_누적빈도!J:J,$A34)-INDEX(_calc_누적빈도!J:J,$A34-기준350회_후보!$B$1)</f>
        <v>44</v>
      </c>
      <c r="K34">
        <f>INDEX(_calc_누적빈도!K:K,$A34)-INDEX(_calc_누적빈도!K:K,$A34-기준350회_후보!$B$1)</f>
        <v>36</v>
      </c>
      <c r="L34">
        <f>INDEX(_calc_누적빈도!L:L,$A34)-INDEX(_calc_누적빈도!L:L,$A34-기준350회_후보!$B$1)</f>
        <v>42</v>
      </c>
      <c r="M34">
        <f>INDEX(_calc_누적빈도!M:M,$A34)-INDEX(_calc_누적빈도!M:M,$A34-기준350회_후보!$B$1)</f>
        <v>54</v>
      </c>
      <c r="N34">
        <f>INDEX(_calc_누적빈도!N:N,$A34)-INDEX(_calc_누적빈도!N:N,$A34-기준350회_후보!$B$1)</f>
        <v>52</v>
      </c>
      <c r="O34">
        <f>INDEX(_calc_누적빈도!O:O,$A34)-INDEX(_calc_누적빈도!O:O,$A34-기준350회_후보!$B$1)</f>
        <v>47</v>
      </c>
      <c r="P34">
        <f>INDEX(_calc_누적빈도!P:P,$A34)-INDEX(_calc_누적빈도!P:P,$A34-기준350회_후보!$B$1)</f>
        <v>46</v>
      </c>
      <c r="Q34">
        <f>INDEX(_calc_누적빈도!Q:Q,$A34)-INDEX(_calc_누적빈도!Q:Q,$A34-기준350회_후보!$B$1)</f>
        <v>56</v>
      </c>
      <c r="R34">
        <f>INDEX(_calc_누적빈도!R:R,$A34)-INDEX(_calc_누적빈도!R:R,$A34-기준350회_후보!$B$1)</f>
        <v>45</v>
      </c>
      <c r="S34">
        <f>INDEX(_calc_누적빈도!S:S,$A34)-INDEX(_calc_누적빈도!S:S,$A34-기준350회_후보!$B$1)</f>
        <v>50</v>
      </c>
      <c r="T34">
        <f>INDEX(_calc_누적빈도!T:T,$A34)-INDEX(_calc_누적빈도!T:T,$A34-기준350회_후보!$B$1)</f>
        <v>46</v>
      </c>
      <c r="U34">
        <f>INDEX(_calc_누적빈도!U:U,$A34)-INDEX(_calc_누적빈도!U:U,$A34-기준350회_후보!$B$1)</f>
        <v>43</v>
      </c>
      <c r="V34">
        <f>INDEX(_calc_누적빈도!V:V,$A34)-INDEX(_calc_누적빈도!V:V,$A34-기준350회_후보!$B$1)</f>
        <v>51</v>
      </c>
      <c r="W34">
        <f>INDEX(_calc_누적빈도!W:W,$A34)-INDEX(_calc_누적빈도!W:W,$A34-기준350회_후보!$B$1)</f>
        <v>48</v>
      </c>
      <c r="X34">
        <f>INDEX(_calc_누적빈도!X:X,$A34)-INDEX(_calc_누적빈도!X:X,$A34-기준350회_후보!$B$1)</f>
        <v>47</v>
      </c>
      <c r="Y34">
        <f>INDEX(_calc_누적빈도!Y:Y,$A34)-INDEX(_calc_누적빈도!Y:Y,$A34-기준350회_후보!$B$1)</f>
        <v>48</v>
      </c>
      <c r="Z34">
        <f>INDEX(_calc_누적빈도!Z:Z,$A34)-INDEX(_calc_누적빈도!Z:Z,$A34-기준350회_후보!$B$1)</f>
        <v>35</v>
      </c>
      <c r="AA34">
        <f>INDEX(_calc_누적빈도!AA:AA,$A34)-INDEX(_calc_누적빈도!AA:AA,$A34-기준350회_후보!$B$1)</f>
        <v>48</v>
      </c>
      <c r="AB34">
        <f>INDEX(_calc_누적빈도!AB:AB,$A34)-INDEX(_calc_누적빈도!AB:AB,$A34-기준350회_후보!$B$1)</f>
        <v>51</v>
      </c>
      <c r="AC34">
        <f>INDEX(_calc_누적빈도!AC:AC,$A34)-INDEX(_calc_누적빈도!AC:AC,$A34-기준350회_후보!$B$1)</f>
        <v>46</v>
      </c>
      <c r="AD34">
        <f>INDEX(_calc_누적빈도!AD:AD,$A34)-INDEX(_calc_누적빈도!AD:AD,$A34-기준350회_후보!$B$1)</f>
        <v>46</v>
      </c>
      <c r="AE34">
        <f>INDEX(_calc_누적빈도!AE:AE,$A34)-INDEX(_calc_누적빈도!AE:AE,$A34-기준350회_후보!$B$1)</f>
        <v>50</v>
      </c>
      <c r="AF34">
        <f>INDEX(_calc_누적빈도!AF:AF,$A34)-INDEX(_calc_누적빈도!AF:AF,$A34-기준350회_후보!$B$1)</f>
        <v>45</v>
      </c>
      <c r="AG34">
        <f>INDEX(_calc_누적빈도!AG:AG,$A34)-INDEX(_calc_누적빈도!AG:AG,$A34-기준350회_후보!$B$1)</f>
        <v>43</v>
      </c>
      <c r="AH34">
        <f>INDEX(_calc_누적빈도!AH:AH,$A34)-INDEX(_calc_누적빈도!AH:AH,$A34-기준350회_후보!$B$1)</f>
        <v>51</v>
      </c>
      <c r="AI34">
        <f>INDEX(_calc_누적빈도!AI:AI,$A34)-INDEX(_calc_누적빈도!AI:AI,$A34-기준350회_후보!$B$1)</f>
        <v>47</v>
      </c>
      <c r="AJ34">
        <f>INDEX(_calc_누적빈도!AJ:AJ,$A34)-INDEX(_calc_누적빈도!AJ:AJ,$A34-기준350회_후보!$B$1)</f>
        <v>55</v>
      </c>
      <c r="AK34">
        <f>INDEX(_calc_누적빈도!AK:AK,$A34)-INDEX(_calc_누적빈도!AK:AK,$A34-기준350회_후보!$B$1)</f>
        <v>46</v>
      </c>
      <c r="AL34">
        <f>INDEX(_calc_누적빈도!AL:AL,$A34)-INDEX(_calc_누적빈도!AL:AL,$A34-기준350회_후보!$B$1)</f>
        <v>54</v>
      </c>
      <c r="AM34">
        <f>INDEX(_calc_누적빈도!AM:AM,$A34)-INDEX(_calc_누적빈도!AM:AM,$A34-기준350회_후보!$B$1)</f>
        <v>55</v>
      </c>
      <c r="AN34">
        <f>INDEX(_calc_누적빈도!AN:AN,$A34)-INDEX(_calc_누적빈도!AN:AN,$A34-기준350회_후보!$B$1)</f>
        <v>47</v>
      </c>
      <c r="AO34">
        <f>INDEX(_calc_누적빈도!AO:AO,$A34)-INDEX(_calc_누적빈도!AO:AO,$A34-기준350회_후보!$B$1)</f>
        <v>46</v>
      </c>
      <c r="AP34">
        <f>INDEX(_calc_누적빈도!AP:AP,$A34)-INDEX(_calc_누적빈도!AP:AP,$A34-기준350회_후보!$B$1)</f>
        <v>41</v>
      </c>
      <c r="AQ34">
        <f>INDEX(_calc_누적빈도!AQ:AQ,$A34)-INDEX(_calc_누적빈도!AQ:AQ,$A34-기준350회_후보!$B$1)</f>
        <v>45</v>
      </c>
      <c r="AR34">
        <f>INDEX(_calc_누적빈도!AR:AR,$A34)-INDEX(_calc_누적빈도!AR:AR,$A34-기준350회_후보!$B$1)</f>
        <v>37</v>
      </c>
      <c r="AS34">
        <f>INDEX(_calc_누적빈도!AS:AS,$A34)-INDEX(_calc_누적빈도!AS:AS,$A34-기준350회_후보!$B$1)</f>
        <v>46</v>
      </c>
      <c r="AT34">
        <f>INDEX(_calc_누적빈도!AT:AT,$A34)-INDEX(_calc_누적빈도!AT:AT,$A34-기준350회_후보!$B$1)</f>
        <v>50</v>
      </c>
      <c r="AU34">
        <f>(RANK(_calc_라운드기준!B34,_calc_라운드기준!$B34:$AT34,0)+COUNTIFS(_calc_라운드기준!$B34:$AT34,_calc_라운드기준!B34,$B$1:$AT$1,"&lt;"&amp;1))-(RANK(B34,$B34:$AT34,0)+COUNTIFS($B34:$AT34,B34,$B$1:$AT$1,"&lt;"&amp;1))</f>
        <v>-20</v>
      </c>
      <c r="AV34">
        <f>(RANK(_calc_라운드기준!C34,_calc_라운드기준!$B34:$AT34,0)+COUNTIFS(_calc_라운드기준!$B34:$AT34,_calc_라운드기준!C34,$B$1:$AT$1,"&lt;"&amp;2))-(RANK(C34,$B34:$AT34,0)+COUNTIFS($B34:$AT34,C34,$B$1:$AT$1,"&lt;"&amp;2))</f>
        <v>-3</v>
      </c>
      <c r="AW34">
        <f>(RANK(_calc_라운드기준!D34,_calc_라운드기준!$B34:$AT34,0)+COUNTIFS(_calc_라운드기준!$B34:$AT34,_calc_라운드기준!D34,$B$1:$AT$1,"&lt;"&amp;3))-(RANK(D34,$B34:$AT34,0)+COUNTIFS($B34:$AT34,D34,$B$1:$AT$1,"&lt;"&amp;3))</f>
        <v>2</v>
      </c>
      <c r="AX34">
        <f>(RANK(_calc_라운드기준!E34,_calc_라운드기준!$B34:$AT34,0)+COUNTIFS(_calc_라운드기준!$B34:$AT34,_calc_라운드기준!E34,$B$1:$AT$1,"&lt;"&amp;4))-(RANK(E34,$B34:$AT34,0)+COUNTIFS($B34:$AT34,E34,$B$1:$AT$1,"&lt;"&amp;4))</f>
        <v>-11</v>
      </c>
      <c r="AY34">
        <f>(RANK(_calc_라운드기준!F34,_calc_라운드기준!$B34:$AT34,0)+COUNTIFS(_calc_라운드기준!$B34:$AT34,_calc_라운드기준!F34,$B$1:$AT$1,"&lt;"&amp;5))-(RANK(F34,$B34:$AT34,0)+COUNTIFS($B34:$AT34,F34,$B$1:$AT$1,"&lt;"&amp;5))</f>
        <v>-20</v>
      </c>
      <c r="AZ34">
        <f>(RANK(_calc_라운드기준!G34,_calc_라운드기준!$B34:$AT34,0)+COUNTIFS(_calc_라운드기준!$B34:$AT34,_calc_라운드기준!G34,$B$1:$AT$1,"&lt;"&amp;6))-(RANK(G34,$B34:$AT34,0)+COUNTIFS($B34:$AT34,G34,$B$1:$AT$1,"&lt;"&amp;6))</f>
        <v>2</v>
      </c>
      <c r="BA34">
        <f>(RANK(_calc_라운드기준!H34,_calc_라운드기준!$B34:$AT34,0)+COUNTIFS(_calc_라운드기준!$B34:$AT34,_calc_라운드기준!H34,$B$1:$AT$1,"&lt;"&amp;7))-(RANK(H34,$B34:$AT34,0)+COUNTIFS($B34:$AT34,H34,$B$1:$AT$1,"&lt;"&amp;7))</f>
        <v>0</v>
      </c>
      <c r="BB34">
        <f>(RANK(_calc_라운드기준!I34,_calc_라운드기준!$B34:$AT34,0)+COUNTIFS(_calc_라운드기준!$B34:$AT34,_calc_라운드기준!I34,$B$1:$AT$1,"&lt;"&amp;8))-(RANK(I34,$B34:$AT34,0)+COUNTIFS($B34:$AT34,I34,$B$1:$AT$1,"&lt;"&amp;8))</f>
        <v>-26</v>
      </c>
      <c r="BC34">
        <f>(RANK(_calc_라운드기준!J34,_calc_라운드기준!$B34:$AT34,0)+COUNTIFS(_calc_라운드기준!$B34:$AT34,_calc_라운드기준!J34,$B$1:$AT$1,"&lt;"&amp;9))-(RANK(J34,$B34:$AT34,0)+COUNTIFS($B34:$AT34,J34,$B$1:$AT$1,"&lt;"&amp;9))</f>
        <v>-23</v>
      </c>
      <c r="BD34">
        <f>(RANK(_calc_라운드기준!K34,_calc_라운드기준!$B34:$AT34,0)+COUNTIFS(_calc_라운드기준!$B34:$AT34,_calc_라운드기준!K34,$B$1:$AT$1,"&lt;"&amp;10))-(RANK(K34,$B34:$AT34,0)+COUNTIFS($B34:$AT34,K34,$B$1:$AT$1,"&lt;"&amp;10))</f>
        <v>2</v>
      </c>
      <c r="BE34">
        <f>(RANK(_calc_라운드기준!L34,_calc_라운드기준!$B34:$AT34,0)+COUNTIFS(_calc_라운드기준!$B34:$AT34,_calc_라운드기준!L34,$B$1:$AT$1,"&lt;"&amp;11))-(RANK(L34,$B34:$AT34,0)+COUNTIFS($B34:$AT34,L34,$B$1:$AT$1,"&lt;"&amp;11))</f>
        <v>-6</v>
      </c>
      <c r="BF34">
        <f>(RANK(_calc_라운드기준!M34,_calc_라운드기준!$B34:$AT34,0)+COUNTIFS(_calc_라운드기준!$B34:$AT34,_calc_라운드기준!M34,$B$1:$AT$1,"&lt;"&amp;12))-(RANK(M34,$B34:$AT34,0)+COUNTIFS($B34:$AT34,M34,$B$1:$AT$1,"&lt;"&amp;12))</f>
        <v>12</v>
      </c>
      <c r="BG34">
        <f>(RANK(_calc_라운드기준!N34,_calc_라운드기준!$B34:$AT34,0)+COUNTIFS(_calc_라운드기준!$B34:$AT34,_calc_라운드기준!N34,$B$1:$AT$1,"&lt;"&amp;13))-(RANK(N34,$B34:$AT34,0)+COUNTIFS($B34:$AT34,N34,$B$1:$AT$1,"&lt;"&amp;13))</f>
        <v>17</v>
      </c>
      <c r="BH34">
        <f>(RANK(_calc_라운드기준!O34,_calc_라운드기준!$B34:$AT34,0)+COUNTIFS(_calc_라운드기준!$B34:$AT34,_calc_라운드기준!O34,$B$1:$AT$1,"&lt;"&amp;14))-(RANK(O34,$B34:$AT34,0)+COUNTIFS($B34:$AT34,O34,$B$1:$AT$1,"&lt;"&amp;14))</f>
        <v>19</v>
      </c>
      <c r="BI34">
        <f>(RANK(_calc_라운드기준!P34,_calc_라운드기준!$B34:$AT34,0)+COUNTIFS(_calc_라운드기준!$B34:$AT34,_calc_라운드기준!P34,$B$1:$AT$1,"&lt;"&amp;15))-(RANK(P34,$B34:$AT34,0)+COUNTIFS($B34:$AT34,P34,$B$1:$AT$1,"&lt;"&amp;15))</f>
        <v>4</v>
      </c>
      <c r="BJ34">
        <f>(RANK(_calc_라운드기준!Q34,_calc_라운드기준!$B34:$AT34,0)+COUNTIFS(_calc_라운드기준!$B34:$AT34,_calc_라운드기준!Q34,$B$1:$AT$1,"&lt;"&amp;16))-(RANK(Q34,$B34:$AT34,0)+COUNTIFS($B34:$AT34,Q34,$B$1:$AT$1,"&lt;"&amp;16))</f>
        <v>0</v>
      </c>
      <c r="BK34">
        <f>(RANK(_calc_라운드기준!R34,_calc_라운드기준!$B34:$AT34,0)+COUNTIFS(_calc_라운드기준!$B34:$AT34,_calc_라운드기준!R34,$B$1:$AT$1,"&lt;"&amp;17))-(RANK(R34,$B34:$AT34,0)+COUNTIFS($B34:$AT34,R34,$B$1:$AT$1,"&lt;"&amp;17))</f>
        <v>-19</v>
      </c>
      <c r="BL34">
        <f>(RANK(_calc_라운드기준!S34,_calc_라운드기준!$B34:$AT34,0)+COUNTIFS(_calc_라운드기준!$B34:$AT34,_calc_라운드기준!S34,$B$1:$AT$1,"&lt;"&amp;18))-(RANK(S34,$B34:$AT34,0)+COUNTIFS($B34:$AT34,S34,$B$1:$AT$1,"&lt;"&amp;18))</f>
        <v>20</v>
      </c>
      <c r="BM34">
        <f>(RANK(_calc_라운드기준!T34,_calc_라운드기준!$B34:$AT34,0)+COUNTIFS(_calc_라운드기준!$B34:$AT34,_calc_라운드기준!T34,$B$1:$AT$1,"&lt;"&amp;19))-(RANK(T34,$B34:$AT34,0)+COUNTIFS($B34:$AT34,T34,$B$1:$AT$1,"&lt;"&amp;19))</f>
        <v>10</v>
      </c>
      <c r="BN34">
        <f>(RANK(_calc_라운드기준!U34,_calc_라운드기준!$B34:$AT34,0)+COUNTIFS(_calc_라운드기준!$B34:$AT34,_calc_라운드기준!U34,$B$1:$AT$1,"&lt;"&amp;20))-(RANK(U34,$B34:$AT34,0)+COUNTIFS($B34:$AT34,U34,$B$1:$AT$1,"&lt;"&amp;20))</f>
        <v>-8</v>
      </c>
      <c r="BO34">
        <f>(RANK(_calc_라운드기준!V34,_calc_라운드기준!$B34:$AT34,0)+COUNTIFS(_calc_라운드기준!$B34:$AT34,_calc_라운드기준!V34,$B$1:$AT$1,"&lt;"&amp;21))-(RANK(V34,$B34:$AT34,0)+COUNTIFS($B34:$AT34,V34,$B$1:$AT$1,"&lt;"&amp;21))</f>
        <v>25</v>
      </c>
      <c r="BP34">
        <f>(RANK(_calc_라운드기준!W34,_calc_라운드기준!$B34:$AT34,0)+COUNTIFS(_calc_라운드기준!$B34:$AT34,_calc_라운드기준!W34,$B$1:$AT$1,"&lt;"&amp;22))-(RANK(W34,$B34:$AT34,0)+COUNTIFS($B34:$AT34,W34,$B$1:$AT$1,"&lt;"&amp;22))</f>
        <v>23</v>
      </c>
      <c r="BQ34">
        <f>(RANK(_calc_라운드기준!X34,_calc_라운드기준!$B34:$AT34,0)+COUNTIFS(_calc_라운드기준!$B34:$AT34,_calc_라운드기준!X34,$B$1:$AT$1,"&lt;"&amp;23))-(RANK(X34,$B34:$AT34,0)+COUNTIFS($B34:$AT34,X34,$B$1:$AT$1,"&lt;"&amp;23))</f>
        <v>-16</v>
      </c>
      <c r="BR34">
        <f>(RANK(_calc_라운드기준!Y34,_calc_라운드기준!$B34:$AT34,0)+COUNTIFS(_calc_라운드기준!$B34:$AT34,_calc_라운드기준!Y34,$B$1:$AT$1,"&lt;"&amp;24))-(RANK(Y34,$B34:$AT34,0)+COUNTIFS($B34:$AT34,Y34,$B$1:$AT$1,"&lt;"&amp;24))</f>
        <v>-10</v>
      </c>
      <c r="BS34">
        <f>(RANK(_calc_라운드기준!Z34,_calc_라운드기준!$B34:$AT34,0)+COUNTIFS(_calc_라운드기준!$B34:$AT34,_calc_라운드기준!Z34,$B$1:$AT$1,"&lt;"&amp;25))-(RANK(Z34,$B34:$AT34,0)+COUNTIFS($B34:$AT34,Z34,$B$1:$AT$1,"&lt;"&amp;25))</f>
        <v>-14</v>
      </c>
      <c r="BT34">
        <f>(RANK(_calc_라운드기준!AA34,_calc_라운드기준!$B34:$AT34,0)+COUNTIFS(_calc_라운드기준!$B34:$AT34,_calc_라운드기준!AA34,$B$1:$AT$1,"&lt;"&amp;26))-(RANK(AA34,$B34:$AT34,0)+COUNTIFS($B34:$AT34,AA34,$B$1:$AT$1,"&lt;"&amp;26))</f>
        <v>2</v>
      </c>
      <c r="BU34">
        <f>(RANK(_calc_라운드기준!AB34,_calc_라운드기준!$B34:$AT34,0)+COUNTIFS(_calc_라운드기준!$B34:$AT34,_calc_라운드기준!AB34,$B$1:$AT$1,"&lt;"&amp;27))-(RANK(AB34,$B34:$AT34,0)+COUNTIFS($B34:$AT34,AB34,$B$1:$AT$1,"&lt;"&amp;27))</f>
        <v>-10</v>
      </c>
      <c r="BV34">
        <f>(RANK(_calc_라운드기준!AC34,_calc_라운드기준!$B34:$AT34,0)+COUNTIFS(_calc_라운드기준!$B34:$AT34,_calc_라운드기준!AC34,$B$1:$AT$1,"&lt;"&amp;28))-(RANK(AC34,$B34:$AT34,0)+COUNTIFS($B34:$AT34,AC34,$B$1:$AT$1,"&lt;"&amp;28))</f>
        <v>-12</v>
      </c>
      <c r="BW34">
        <f>(RANK(_calc_라운드기준!AD34,_calc_라운드기준!$B34:$AT34,0)+COUNTIFS(_calc_라운드기준!$B34:$AT34,_calc_라운드기준!AD34,$B$1:$AT$1,"&lt;"&amp;29))-(RANK(AD34,$B34:$AT34,0)+COUNTIFS($B34:$AT34,AD34,$B$1:$AT$1,"&lt;"&amp;29))</f>
        <v>-12</v>
      </c>
      <c r="BX34">
        <f>(RANK(_calc_라운드기준!AE34,_calc_라운드기준!$B34:$AT34,0)+COUNTIFS(_calc_라운드기준!$B34:$AT34,_calc_라운드기준!AE34,$B$1:$AT$1,"&lt;"&amp;30))-(RANK(AE34,$B34:$AT34,0)+COUNTIFS($B34:$AT34,AE34,$B$1:$AT$1,"&lt;"&amp;30))</f>
        <v>7</v>
      </c>
      <c r="BY34">
        <f>(RANK(_calc_라운드기준!AF34,_calc_라운드기준!$B34:$AT34,0)+COUNTIFS(_calc_라운드기준!$B34:$AT34,_calc_라운드기준!AF34,$B$1:$AT$1,"&lt;"&amp;31))-(RANK(AF34,$B34:$AT34,0)+COUNTIFS($B34:$AT34,AF34,$B$1:$AT$1,"&lt;"&amp;31))</f>
        <v>-2</v>
      </c>
      <c r="BZ34">
        <f>(RANK(_calc_라운드기준!AG34,_calc_라운드기준!$B34:$AT34,0)+COUNTIFS(_calc_라운드기준!$B34:$AT34,_calc_라운드기준!AG34,$B$1:$AT$1,"&lt;"&amp;32))-(RANK(AG34,$B34:$AT34,0)+COUNTIFS($B34:$AT34,AG34,$B$1:$AT$1,"&lt;"&amp;32))</f>
        <v>3</v>
      </c>
      <c r="CA34">
        <f>(RANK(_calc_라운드기준!AH34,_calc_라운드기준!$B34:$AT34,0)+COUNTIFS(_calc_라운드기준!$B34:$AT34,_calc_라운드기준!AH34,$B$1:$AT$1,"&lt;"&amp;33))-(RANK(AH34,$B34:$AT34,0)+COUNTIFS($B34:$AT34,AH34,$B$1:$AT$1,"&lt;"&amp;33))</f>
        <v>10</v>
      </c>
      <c r="CB34">
        <f>(RANK(_calc_라운드기준!AI34,_calc_라운드기준!$B34:$AT34,0)+COUNTIFS(_calc_라운드기준!$B34:$AT34,_calc_라운드기준!AI34,$B$1:$AT$1,"&lt;"&amp;34))-(RANK(AI34,$B34:$AT34,0)+COUNTIFS($B34:$AT34,AI34,$B$1:$AT$1,"&lt;"&amp;34))</f>
        <v>24</v>
      </c>
      <c r="CC34">
        <f>(RANK(_calc_라운드기준!AJ34,_calc_라운드기준!$B34:$AT34,0)+COUNTIFS(_calc_라운드기준!$B34:$AT34,_calc_라운드기준!AJ34,$B$1:$AT$1,"&lt;"&amp;35))-(RANK(AJ34,$B34:$AT34,0)+COUNTIFS($B34:$AT34,AJ34,$B$1:$AT$1,"&lt;"&amp;35))</f>
        <v>11</v>
      </c>
      <c r="CD34">
        <f>(RANK(_calc_라운드기준!AK34,_calc_라운드기준!$B34:$AT34,0)+COUNTIFS(_calc_라운드기준!$B34:$AT34,_calc_라운드기준!AK34,$B$1:$AT$1,"&lt;"&amp;36))-(RANK(AK34,$B34:$AT34,0)+COUNTIFS($B34:$AT34,AK34,$B$1:$AT$1,"&lt;"&amp;36))</f>
        <v>4</v>
      </c>
      <c r="CE34">
        <f>(RANK(_calc_라운드기준!AL34,_calc_라운드기준!$B34:$AT34,0)+COUNTIFS(_calc_라운드기준!$B34:$AT34,_calc_라운드기준!AL34,$B$1:$AT$1,"&lt;"&amp;37))-(RANK(AL34,$B34:$AT34,0)+COUNTIFS($B34:$AT34,AL34,$B$1:$AT$1,"&lt;"&amp;37))</f>
        <v>8</v>
      </c>
      <c r="CF34">
        <f>(RANK(_calc_라운드기준!AM34,_calc_라운드기준!$B34:$AT34,0)+COUNTIFS(_calc_라운드기준!$B34:$AT34,_calc_라운드기준!AM34,$B$1:$AT$1,"&lt;"&amp;38))-(RANK(AM34,$B34:$AT34,0)+COUNTIFS($B34:$AT34,AM34,$B$1:$AT$1,"&lt;"&amp;38))</f>
        <v>3</v>
      </c>
      <c r="CG34">
        <f>(RANK(_calc_라운드기준!AN34,_calc_라운드기준!$B34:$AT34,0)+COUNTIFS(_calc_라운드기준!$B34:$AT34,_calc_라운드기준!AN34,$B$1:$AT$1,"&lt;"&amp;39))-(RANK(AN34,$B34:$AT34,0)+COUNTIFS($B34:$AT34,AN34,$B$1:$AT$1,"&lt;"&amp;39))</f>
        <v>-5</v>
      </c>
      <c r="CH34">
        <f>(RANK(_calc_라운드기준!AO34,_calc_라운드기준!$B34:$AT34,0)+COUNTIFS(_calc_라운드기준!$B34:$AT34,_calc_라운드기준!AO34,$B$1:$AT$1,"&lt;"&amp;40))-(RANK(AO34,$B34:$AT34,0)+COUNTIFS($B34:$AT34,AO34,$B$1:$AT$1,"&lt;"&amp;40))</f>
        <v>-19</v>
      </c>
      <c r="CI34">
        <f>(RANK(_calc_라운드기준!AP34,_calc_라운드기준!$B34:$AT34,0)+COUNTIFS(_calc_라운드기준!$B34:$AT34,_calc_라운드기준!AP34,$B$1:$AT$1,"&lt;"&amp;41))-(RANK(AP34,$B34:$AT34,0)+COUNTIFS($B34:$AT34,AP34,$B$1:$AT$1,"&lt;"&amp;41))</f>
        <v>-3</v>
      </c>
      <c r="CJ34">
        <f>(RANK(_calc_라운드기준!AQ34,_calc_라운드기준!$B34:$AT34,0)+COUNTIFS(_calc_라운드기준!$B34:$AT34,_calc_라운드기준!AQ34,$B$1:$AT$1,"&lt;"&amp;42))-(RANK(AQ34,$B34:$AT34,0)+COUNTIFS($B34:$AT34,AQ34,$B$1:$AT$1,"&lt;"&amp;42))</f>
        <v>-10</v>
      </c>
      <c r="CK34">
        <f>(RANK(_calc_라운드기준!AR34,_calc_라운드기준!$B34:$AT34,0)+COUNTIFS(_calc_라운드기준!$B34:$AT34,_calc_라운드기준!AR34,$B$1:$AT$1,"&lt;"&amp;43))-(RANK(AR34,$B34:$AT34,0)+COUNTIFS($B34:$AT34,AR34,$B$1:$AT$1,"&lt;"&amp;43))</f>
        <v>0</v>
      </c>
      <c r="CL34">
        <f>(RANK(_calc_라운드기준!AS34,_calc_라운드기준!$B34:$AT34,0)+COUNTIFS(_calc_라운드기준!$B34:$AT34,_calc_라운드기준!AS34,$B$1:$AT$1,"&lt;"&amp;44))-(RANK(AS34,$B34:$AT34,0)+COUNTIFS($B34:$AT34,AS34,$B$1:$AT$1,"&lt;"&amp;44))</f>
        <v>13</v>
      </c>
      <c r="CM34">
        <f>(RANK(_calc_라운드기준!AT34,_calc_라운드기준!$B34:$AT34,0)+COUNTIFS(_calc_라운드기준!$B34:$AT34,_calc_라운드기준!AT34,$B$1:$AT$1,"&lt;"&amp;45))-(RANK(AT34,$B34:$AT34,0)+COUNTIFS($B34:$AT34,AT34,$B$1:$AT$1,"&lt;"&amp;45))</f>
        <v>28</v>
      </c>
      <c r="CN34">
        <f t="shared" ref="CN34:CN52" si="45">RANK(AU34,$AU34:$CM34,0)+COUNTIFS($AU34:$CM34,AU34,$B$1:$AT$1,"&lt;"&amp;1)</f>
        <v>42</v>
      </c>
      <c r="CO34">
        <f t="shared" ref="CO34:CO52" si="46">RANK(AV34,$AU34:$CM34,0)+COUNTIFS($AU34:$CM34,AV34,$B$1:$AT$1,"&lt;"&amp;2)</f>
        <v>27</v>
      </c>
      <c r="CP34">
        <f t="shared" ref="CP34:CP52" si="47">RANK(AW34,$AU34:$CM34,0)+COUNTIFS($AU34:$CM34,AW34,$B$1:$AT$1,"&lt;"&amp;3)</f>
        <v>19</v>
      </c>
      <c r="CQ34">
        <f t="shared" ref="CQ34:CQ52" si="48">RANK(AX34,$AU34:$CM34,0)+COUNTIFS($AU34:$CM34,AX34,$B$1:$AT$1,"&lt;"&amp;4)</f>
        <v>35</v>
      </c>
      <c r="CR34">
        <f t="shared" ref="CR34:CR52" si="49">RANK(AY34,$AU34:$CM34,0)+COUNTIFS($AU34:$CM34,AY34,$B$1:$AT$1,"&lt;"&amp;5)</f>
        <v>43</v>
      </c>
      <c r="CS34">
        <f t="shared" ref="CS34:CS52" si="50">RANK(AZ34,$AU34:$CM34,0)+COUNTIFS($AU34:$CM34,AZ34,$B$1:$AT$1,"&lt;"&amp;6)</f>
        <v>20</v>
      </c>
      <c r="CT34">
        <f t="shared" ref="CT34:CT52" si="51">RANK(BA34,$AU34:$CM34,0)+COUNTIFS($AU34:$CM34,BA34,$B$1:$AT$1,"&lt;"&amp;7)</f>
        <v>23</v>
      </c>
      <c r="CU34">
        <f t="shared" ref="CU34:CU52" si="52">RANK(BB34,$AU34:$CM34,0)+COUNTIFS($AU34:$CM34,BB34,$B$1:$AT$1,"&lt;"&amp;8)</f>
        <v>45</v>
      </c>
      <c r="CV34">
        <f t="shared" ref="CV34:CV52" si="53">RANK(BC34,$AU34:$CM34,0)+COUNTIFS($AU34:$CM34,BC34,$B$1:$AT$1,"&lt;"&amp;9)</f>
        <v>44</v>
      </c>
      <c r="CW34">
        <f t="shared" ref="CW34:CW52" si="54">RANK(BD34,$AU34:$CM34,0)+COUNTIFS($AU34:$CM34,BD34,$B$1:$AT$1,"&lt;"&amp;10)</f>
        <v>21</v>
      </c>
      <c r="CX34">
        <f t="shared" ref="CX34:CX52" si="55">RANK(BE34,$AU34:$CM34,0)+COUNTIFS($AU34:$CM34,BE34,$B$1:$AT$1,"&lt;"&amp;11)</f>
        <v>30</v>
      </c>
      <c r="CY34">
        <f t="shared" ref="CY34:CY52" si="56">RANK(BF34,$AU34:$CM34,0)+COUNTIFS($AU34:$CM34,BF34,$B$1:$AT$1,"&lt;"&amp;12)</f>
        <v>9</v>
      </c>
      <c r="CZ34">
        <f t="shared" ref="CZ34:CZ52" si="57">RANK(BG34,$AU34:$CM34,0)+COUNTIFS($AU34:$CM34,BG34,$B$1:$AT$1,"&lt;"&amp;13)</f>
        <v>7</v>
      </c>
      <c r="DA34">
        <f t="shared" ref="DA34:DA52" si="58">RANK(BH34,$AU34:$CM34,0)+COUNTIFS($AU34:$CM34,BH34,$B$1:$AT$1,"&lt;"&amp;14)</f>
        <v>6</v>
      </c>
      <c r="DB34">
        <f t="shared" ref="DB34:DB52" si="59">RANK(BI34,$AU34:$CM34,0)+COUNTIFS($AU34:$CM34,BI34,$B$1:$AT$1,"&lt;"&amp;15)</f>
        <v>15</v>
      </c>
      <c r="DC34">
        <f t="shared" ref="DC34:DC52" si="60">RANK(BJ34,$AU34:$CM34,0)+COUNTIFS($AU34:$CM34,BJ34,$B$1:$AT$1,"&lt;"&amp;16)</f>
        <v>24</v>
      </c>
      <c r="DD34">
        <f t="shared" ref="DD34:DD52" si="61">RANK(BK34,$AU34:$CM34,0)+COUNTIFS($AU34:$CM34,BK34,$B$1:$AT$1,"&lt;"&amp;17)</f>
        <v>40</v>
      </c>
      <c r="DE34">
        <f t="shared" ref="DE34:DE52" si="62">RANK(BL34,$AU34:$CM34,0)+COUNTIFS($AU34:$CM34,BL34,$B$1:$AT$1,"&lt;"&amp;18)</f>
        <v>5</v>
      </c>
      <c r="DF34">
        <f t="shared" ref="DF34:DF52" si="63">RANK(BM34,$AU34:$CM34,0)+COUNTIFS($AU34:$CM34,BM34,$B$1:$AT$1,"&lt;"&amp;19)</f>
        <v>11</v>
      </c>
      <c r="DG34">
        <f t="shared" ref="DG34:DG52" si="64">RANK(BN34,$AU34:$CM34,0)+COUNTIFS($AU34:$CM34,BN34,$B$1:$AT$1,"&lt;"&amp;20)</f>
        <v>31</v>
      </c>
      <c r="DH34">
        <f t="shared" ref="DH34:DH52" si="65">RANK(BO34,$AU34:$CM34,0)+COUNTIFS($AU34:$CM34,BO34,$B$1:$AT$1,"&lt;"&amp;21)</f>
        <v>2</v>
      </c>
      <c r="DI34">
        <f t="shared" ref="DI34:DI52" si="66">RANK(BP34,$AU34:$CM34,0)+COUNTIFS($AU34:$CM34,BP34,$B$1:$AT$1,"&lt;"&amp;22)</f>
        <v>4</v>
      </c>
      <c r="DJ34">
        <f t="shared" ref="DJ34:DJ52" si="67">RANK(BQ34,$AU34:$CM34,0)+COUNTIFS($AU34:$CM34,BQ34,$B$1:$AT$1,"&lt;"&amp;23)</f>
        <v>39</v>
      </c>
      <c r="DK34">
        <f t="shared" ref="DK34:DK52" si="68">RANK(BR34,$AU34:$CM34,0)+COUNTIFS($AU34:$CM34,BR34,$B$1:$AT$1,"&lt;"&amp;24)</f>
        <v>32</v>
      </c>
      <c r="DL34">
        <f t="shared" ref="DL34:DL52" si="69">RANK(BS34,$AU34:$CM34,0)+COUNTIFS($AU34:$CM34,BS34,$B$1:$AT$1,"&lt;"&amp;25)</f>
        <v>38</v>
      </c>
      <c r="DM34">
        <f t="shared" ref="DM34:DM52" si="70">RANK(BT34,$AU34:$CM34,0)+COUNTIFS($AU34:$CM34,BT34,$B$1:$AT$1,"&lt;"&amp;26)</f>
        <v>22</v>
      </c>
      <c r="DN34">
        <f t="shared" ref="DN34:DN52" si="71">RANK(BU34,$AU34:$CM34,0)+COUNTIFS($AU34:$CM34,BU34,$B$1:$AT$1,"&lt;"&amp;27)</f>
        <v>33</v>
      </c>
      <c r="DO34">
        <f t="shared" ref="DO34:DO52" si="72">RANK(BV34,$AU34:$CM34,0)+COUNTIFS($AU34:$CM34,BV34,$B$1:$AT$1,"&lt;"&amp;28)</f>
        <v>36</v>
      </c>
      <c r="DP34">
        <f t="shared" ref="DP34:DP52" si="73">RANK(BW34,$AU34:$CM34,0)+COUNTIFS($AU34:$CM34,BW34,$B$1:$AT$1,"&lt;"&amp;29)</f>
        <v>37</v>
      </c>
      <c r="DQ34">
        <f t="shared" ref="DQ34:DQ52" si="74">RANK(BX34,$AU34:$CM34,0)+COUNTIFS($AU34:$CM34,BX34,$B$1:$AT$1,"&lt;"&amp;30)</f>
        <v>14</v>
      </c>
      <c r="DR34">
        <f t="shared" ref="DR34:DR52" si="75">RANK(BY34,$AU34:$CM34,0)+COUNTIFS($AU34:$CM34,BY34,$B$1:$AT$1,"&lt;"&amp;31)</f>
        <v>26</v>
      </c>
      <c r="DS34">
        <f t="shared" ref="DS34:DS52" si="76">RANK(BZ34,$AU34:$CM34,0)+COUNTIFS($AU34:$CM34,BZ34,$B$1:$AT$1,"&lt;"&amp;32)</f>
        <v>17</v>
      </c>
      <c r="DT34">
        <f t="shared" ref="DT34:DT52" si="77">RANK(CA34,$AU34:$CM34,0)+COUNTIFS($AU34:$CM34,CA34,$B$1:$AT$1,"&lt;"&amp;33)</f>
        <v>12</v>
      </c>
      <c r="DU34">
        <f t="shared" ref="DU34:DU52" si="78">RANK(CB34,$AU34:$CM34,0)+COUNTIFS($AU34:$CM34,CB34,$B$1:$AT$1,"&lt;"&amp;34)</f>
        <v>3</v>
      </c>
      <c r="DV34">
        <f t="shared" ref="DV34:DV52" si="79">RANK(CC34,$AU34:$CM34,0)+COUNTIFS($AU34:$CM34,CC34,$B$1:$AT$1,"&lt;"&amp;35)</f>
        <v>10</v>
      </c>
      <c r="DW34">
        <f t="shared" ref="DW34:DW52" si="80">RANK(CD34,$AU34:$CM34,0)+COUNTIFS($AU34:$CM34,CD34,$B$1:$AT$1,"&lt;"&amp;36)</f>
        <v>16</v>
      </c>
      <c r="DX34">
        <f t="shared" ref="DX34:DX52" si="81">RANK(CE34,$AU34:$CM34,0)+COUNTIFS($AU34:$CM34,CE34,$B$1:$AT$1,"&lt;"&amp;37)</f>
        <v>13</v>
      </c>
      <c r="DY34">
        <f t="shared" ref="DY34:DY52" si="82">RANK(CF34,$AU34:$CM34,0)+COUNTIFS($AU34:$CM34,CF34,$B$1:$AT$1,"&lt;"&amp;38)</f>
        <v>18</v>
      </c>
      <c r="DZ34">
        <f t="shared" ref="DZ34:DZ52" si="83">RANK(CG34,$AU34:$CM34,0)+COUNTIFS($AU34:$CM34,CG34,$B$1:$AT$1,"&lt;"&amp;39)</f>
        <v>29</v>
      </c>
      <c r="EA34">
        <f t="shared" ref="EA34:EA52" si="84">RANK(CH34,$AU34:$CM34,0)+COUNTIFS($AU34:$CM34,CH34,$B$1:$AT$1,"&lt;"&amp;40)</f>
        <v>41</v>
      </c>
      <c r="EB34">
        <f t="shared" ref="EB34:EB52" si="85">RANK(CI34,$AU34:$CM34,0)+COUNTIFS($AU34:$CM34,CI34,$B$1:$AT$1,"&lt;"&amp;41)</f>
        <v>28</v>
      </c>
      <c r="EC34">
        <f t="shared" ref="EC34:EC52" si="86">RANK(CJ34,$AU34:$CM34,0)+COUNTIFS($AU34:$CM34,CJ34,$B$1:$AT$1,"&lt;"&amp;42)</f>
        <v>34</v>
      </c>
      <c r="ED34">
        <f t="shared" ref="ED34:ED52" si="87">RANK(CK34,$AU34:$CM34,0)+COUNTIFS($AU34:$CM34,CK34,$B$1:$AT$1,"&lt;"&amp;43)</f>
        <v>25</v>
      </c>
      <c r="EE34">
        <f t="shared" ref="EE34:EE52" si="88">RANK(CL34,$AU34:$CM34,0)+COUNTIFS($AU34:$CM34,CL34,$B$1:$AT$1,"&lt;"&amp;44)</f>
        <v>8</v>
      </c>
      <c r="EF34">
        <f t="shared" ref="EF34:EF52" si="89">RANK(CM34,$AU34:$CM34,0)+COUNTIFS($AU34:$CM34,CM34,$B$1:$AT$1,"&lt;"&amp;45)</f>
        <v>1</v>
      </c>
    </row>
    <row r="35" spans="1:136" ht="16.5" customHeight="1">
      <c r="A35">
        <f>_calc_라운드기준!A35</f>
        <v>1211</v>
      </c>
      <c r="B35">
        <f>INDEX(_calc_누적빈도!B:B,$A35)-INDEX(_calc_누적빈도!B:B,$A35-기준350회_후보!$B$1)</f>
        <v>45</v>
      </c>
      <c r="C35">
        <f>INDEX(_calc_누적빈도!C:C,$A35)-INDEX(_calc_누적빈도!C:C,$A35-기준350회_후보!$B$1)</f>
        <v>40</v>
      </c>
      <c r="D35">
        <f>INDEX(_calc_누적빈도!D:D,$A35)-INDEX(_calc_누적빈도!D:D,$A35-기준350회_후보!$B$1)</f>
        <v>58</v>
      </c>
      <c r="E35">
        <f>INDEX(_calc_누적빈도!E:E,$A35)-INDEX(_calc_누적빈도!E:E,$A35-기준350회_후보!$B$1)</f>
        <v>43</v>
      </c>
      <c r="F35">
        <f>INDEX(_calc_누적빈도!F:F,$A35)-INDEX(_calc_누적빈도!F:F,$A35-기준350회_후보!$B$1)</f>
        <v>32</v>
      </c>
      <c r="G35">
        <f>INDEX(_calc_누적빈도!G:G,$A35)-INDEX(_calc_누적빈도!G:G,$A35-기준350회_후보!$B$1)</f>
        <v>55</v>
      </c>
      <c r="H35">
        <f>INDEX(_calc_누적빈도!H:H,$A35)-INDEX(_calc_누적빈도!H:H,$A35-기준350회_후보!$B$1)</f>
        <v>54</v>
      </c>
      <c r="I35">
        <f>INDEX(_calc_누적빈도!I:I,$A35)-INDEX(_calc_누적빈도!I:I,$A35-기준350회_후보!$B$1)</f>
        <v>34</v>
      </c>
      <c r="J35">
        <f>INDEX(_calc_누적빈도!J:J,$A35)-INDEX(_calc_누적빈도!J:J,$A35-기준350회_후보!$B$1)</f>
        <v>44</v>
      </c>
      <c r="K35">
        <f>INDEX(_calc_누적빈도!K:K,$A35)-INDEX(_calc_누적빈도!K:K,$A35-기준350회_후보!$B$1)</f>
        <v>36</v>
      </c>
      <c r="L35">
        <f>INDEX(_calc_누적빈도!L:L,$A35)-INDEX(_calc_누적빈도!L:L,$A35-기준350회_후보!$B$1)</f>
        <v>43</v>
      </c>
      <c r="M35">
        <f>INDEX(_calc_누적빈도!M:M,$A35)-INDEX(_calc_누적빈도!M:M,$A35-기준350회_후보!$B$1)</f>
        <v>54</v>
      </c>
      <c r="N35">
        <f>INDEX(_calc_누적빈도!N:N,$A35)-INDEX(_calc_누적빈도!N:N,$A35-기준350회_후보!$B$1)</f>
        <v>52</v>
      </c>
      <c r="O35">
        <f>INDEX(_calc_누적빈도!O:O,$A35)-INDEX(_calc_누적빈도!O:O,$A35-기준350회_후보!$B$1)</f>
        <v>47</v>
      </c>
      <c r="P35">
        <f>INDEX(_calc_누적빈도!P:P,$A35)-INDEX(_calc_누적빈도!P:P,$A35-기준350회_후보!$B$1)</f>
        <v>46</v>
      </c>
      <c r="Q35">
        <f>INDEX(_calc_누적빈도!Q:Q,$A35)-INDEX(_calc_누적빈도!Q:Q,$A35-기준350회_후보!$B$1)</f>
        <v>56</v>
      </c>
      <c r="R35">
        <f>INDEX(_calc_누적빈도!R:R,$A35)-INDEX(_calc_누적빈도!R:R,$A35-기준350회_후보!$B$1)</f>
        <v>46</v>
      </c>
      <c r="S35">
        <f>INDEX(_calc_누적빈도!S:S,$A35)-INDEX(_calc_누적빈도!S:S,$A35-기준350회_후보!$B$1)</f>
        <v>50</v>
      </c>
      <c r="T35">
        <f>INDEX(_calc_누적빈도!T:T,$A35)-INDEX(_calc_누적빈도!T:T,$A35-기준350회_후보!$B$1)</f>
        <v>47</v>
      </c>
      <c r="U35">
        <f>INDEX(_calc_누적빈도!U:U,$A35)-INDEX(_calc_누적빈도!U:U,$A35-기준350회_후보!$B$1)</f>
        <v>43</v>
      </c>
      <c r="V35">
        <f>INDEX(_calc_누적빈도!V:V,$A35)-INDEX(_calc_누적빈도!V:V,$A35-기준350회_후보!$B$1)</f>
        <v>52</v>
      </c>
      <c r="W35">
        <f>INDEX(_calc_누적빈도!W:W,$A35)-INDEX(_calc_누적빈도!W:W,$A35-기준350회_후보!$B$1)</f>
        <v>49</v>
      </c>
      <c r="X35">
        <f>INDEX(_calc_누적빈도!X:X,$A35)-INDEX(_calc_누적빈도!X:X,$A35-기준350회_후보!$B$1)</f>
        <v>46</v>
      </c>
      <c r="Y35">
        <f>INDEX(_calc_누적빈도!Y:Y,$A35)-INDEX(_calc_누적빈도!Y:Y,$A35-기준350회_후보!$B$1)</f>
        <v>48</v>
      </c>
      <c r="Z35">
        <f>INDEX(_calc_누적빈도!Z:Z,$A35)-INDEX(_calc_누적빈도!Z:Z,$A35-기준350회_후보!$B$1)</f>
        <v>36</v>
      </c>
      <c r="AA35">
        <f>INDEX(_calc_누적빈도!AA:AA,$A35)-INDEX(_calc_누적빈도!AA:AA,$A35-기준350회_후보!$B$1)</f>
        <v>47</v>
      </c>
      <c r="AB35">
        <f>INDEX(_calc_누적빈도!AB:AB,$A35)-INDEX(_calc_누적빈도!AB:AB,$A35-기준350회_후보!$B$1)</f>
        <v>50</v>
      </c>
      <c r="AC35">
        <f>INDEX(_calc_누적빈도!AC:AC,$A35)-INDEX(_calc_누적빈도!AC:AC,$A35-기준350회_후보!$B$1)</f>
        <v>46</v>
      </c>
      <c r="AD35">
        <f>INDEX(_calc_누적빈도!AD:AD,$A35)-INDEX(_calc_누적빈도!AD:AD,$A35-기준350회_후보!$B$1)</f>
        <v>46</v>
      </c>
      <c r="AE35">
        <f>INDEX(_calc_누적빈도!AE:AE,$A35)-INDEX(_calc_누적빈도!AE:AE,$A35-기준350회_후보!$B$1)</f>
        <v>50</v>
      </c>
      <c r="AF35">
        <f>INDEX(_calc_누적빈도!AF:AF,$A35)-INDEX(_calc_누적빈도!AF:AF,$A35-기준350회_후보!$B$1)</f>
        <v>45</v>
      </c>
      <c r="AG35">
        <f>INDEX(_calc_누적빈도!AG:AG,$A35)-INDEX(_calc_누적빈도!AG:AG,$A35-기준350회_후보!$B$1)</f>
        <v>43</v>
      </c>
      <c r="AH35">
        <f>INDEX(_calc_누적빈도!AH:AH,$A35)-INDEX(_calc_누적빈도!AH:AH,$A35-기준350회_후보!$B$1)</f>
        <v>51</v>
      </c>
      <c r="AI35">
        <f>INDEX(_calc_누적빈도!AI:AI,$A35)-INDEX(_calc_누적빈도!AI:AI,$A35-기준350회_후보!$B$1)</f>
        <v>47</v>
      </c>
      <c r="AJ35">
        <f>INDEX(_calc_누적빈도!AJ:AJ,$A35)-INDEX(_calc_누적빈도!AJ:AJ,$A35-기준350회_후보!$B$1)</f>
        <v>54</v>
      </c>
      <c r="AK35">
        <f>INDEX(_calc_누적빈도!AK:AK,$A35)-INDEX(_calc_누적빈도!AK:AK,$A35-기준350회_후보!$B$1)</f>
        <v>46</v>
      </c>
      <c r="AL35">
        <f>INDEX(_calc_누적빈도!AL:AL,$A35)-INDEX(_calc_누적빈도!AL:AL,$A35-기준350회_후보!$B$1)</f>
        <v>54</v>
      </c>
      <c r="AM35">
        <f>INDEX(_calc_누적빈도!AM:AM,$A35)-INDEX(_calc_누적빈도!AM:AM,$A35-기준350회_후보!$B$1)</f>
        <v>54</v>
      </c>
      <c r="AN35">
        <f>INDEX(_calc_누적빈도!AN:AN,$A35)-INDEX(_calc_누적빈도!AN:AN,$A35-기준350회_후보!$B$1)</f>
        <v>47</v>
      </c>
      <c r="AO35">
        <f>INDEX(_calc_누적빈도!AO:AO,$A35)-INDEX(_calc_누적빈도!AO:AO,$A35-기준350회_후보!$B$1)</f>
        <v>45</v>
      </c>
      <c r="AP35">
        <f>INDEX(_calc_누적빈도!AP:AP,$A35)-INDEX(_calc_누적빈도!AP:AP,$A35-기준350회_후보!$B$1)</f>
        <v>41</v>
      </c>
      <c r="AQ35">
        <f>INDEX(_calc_누적빈도!AQ:AQ,$A35)-INDEX(_calc_누적빈도!AQ:AQ,$A35-기준350회_후보!$B$1)</f>
        <v>45</v>
      </c>
      <c r="AR35">
        <f>INDEX(_calc_누적빈도!AR:AR,$A35)-INDEX(_calc_누적빈도!AR:AR,$A35-기준350회_후보!$B$1)</f>
        <v>37</v>
      </c>
      <c r="AS35">
        <f>INDEX(_calc_누적빈도!AS:AS,$A35)-INDEX(_calc_누적빈도!AS:AS,$A35-기준350회_후보!$B$1)</f>
        <v>46</v>
      </c>
      <c r="AT35">
        <f>INDEX(_calc_누적빈도!AT:AT,$A35)-INDEX(_calc_누적빈도!AT:AT,$A35-기준350회_후보!$B$1)</f>
        <v>50</v>
      </c>
      <c r="AU35">
        <f>(RANK(_calc_라운드기준!B35,_calc_라운드기준!$B35:$AT35,0)+COUNTIFS(_calc_라운드기준!$B35:$AT35,_calc_라운드기준!B35,$B$1:$AT$1,"&lt;"&amp;1))-(RANK(B35,$B35:$AT35,0)+COUNTIFS($B35:$AT35,B35,$B$1:$AT$1,"&lt;"&amp;1))</f>
        <v>-22</v>
      </c>
      <c r="AV35">
        <f>(RANK(_calc_라운드기준!C35,_calc_라운드기준!$B35:$AT35,0)+COUNTIFS(_calc_라운드기준!$B35:$AT35,_calc_라운드기준!C35,$B$1:$AT$1,"&lt;"&amp;2))-(RANK(C35,$B35:$AT35,0)+COUNTIFS($B35:$AT35,C35,$B$1:$AT$1,"&lt;"&amp;2))</f>
        <v>-8</v>
      </c>
      <c r="AW35">
        <f>(RANK(_calc_라운드기준!D35,_calc_라운드기준!$B35:$AT35,0)+COUNTIFS(_calc_라운드기준!$B35:$AT35,_calc_라운드기준!D35,$B$1:$AT$1,"&lt;"&amp;3))-(RANK(D35,$B35:$AT35,0)+COUNTIFS($B35:$AT35,D35,$B$1:$AT$1,"&lt;"&amp;3))</f>
        <v>2</v>
      </c>
      <c r="AX35">
        <f>(RANK(_calc_라운드기준!E35,_calc_라운드기준!$B35:$AT35,0)+COUNTIFS(_calc_라운드기준!$B35:$AT35,_calc_라운드기준!E35,$B$1:$AT$1,"&lt;"&amp;4))-(RANK(E35,$B35:$AT35,0)+COUNTIFS($B35:$AT35,E35,$B$1:$AT$1,"&lt;"&amp;4))</f>
        <v>-11</v>
      </c>
      <c r="AY35">
        <f>(RANK(_calc_라운드기준!F35,_calc_라운드기준!$B35:$AT35,0)+COUNTIFS(_calc_라운드기준!$B35:$AT35,_calc_라운드기준!F35,$B$1:$AT$1,"&lt;"&amp;5))-(RANK(F35,$B35:$AT35,0)+COUNTIFS($B35:$AT35,F35,$B$1:$AT$1,"&lt;"&amp;5))</f>
        <v>-20</v>
      </c>
      <c r="AZ35">
        <f>(RANK(_calc_라운드기준!G35,_calc_라운드기준!$B35:$AT35,0)+COUNTIFS(_calc_라운드기준!$B35:$AT35,_calc_라운드기준!G35,$B$1:$AT$1,"&lt;"&amp;6))-(RANK(G35,$B35:$AT35,0)+COUNTIFS($B35:$AT35,G35,$B$1:$AT$1,"&lt;"&amp;6))</f>
        <v>2</v>
      </c>
      <c r="BA35">
        <f>(RANK(_calc_라운드기준!H35,_calc_라운드기준!$B35:$AT35,0)+COUNTIFS(_calc_라운드기준!$B35:$AT35,_calc_라운드기준!H35,$B$1:$AT$1,"&lt;"&amp;7))-(RANK(H35,$B35:$AT35,0)+COUNTIFS($B35:$AT35,H35,$B$1:$AT$1,"&lt;"&amp;7))</f>
        <v>2</v>
      </c>
      <c r="BB35">
        <f>(RANK(_calc_라운드기준!I35,_calc_라운드기준!$B35:$AT35,0)+COUNTIFS(_calc_라운드기준!$B35:$AT35,_calc_라운드기준!I35,$B$1:$AT$1,"&lt;"&amp;8))-(RANK(I35,$B35:$AT35,0)+COUNTIFS($B35:$AT35,I35,$B$1:$AT$1,"&lt;"&amp;8))</f>
        <v>-25</v>
      </c>
      <c r="BC35">
        <f>(RANK(_calc_라운드기준!J35,_calc_라운드기준!$B35:$AT35,0)+COUNTIFS(_calc_라운드기준!$B35:$AT35,_calc_라운드기준!J35,$B$1:$AT$1,"&lt;"&amp;9))-(RANK(J35,$B35:$AT35,0)+COUNTIFS($B35:$AT35,J35,$B$1:$AT$1,"&lt;"&amp;9))</f>
        <v>-25</v>
      </c>
      <c r="BD35">
        <f>(RANK(_calc_라운드기준!K35,_calc_라운드기준!$B35:$AT35,0)+COUNTIFS(_calc_라운드기준!$B35:$AT35,_calc_라운드기준!K35,$B$1:$AT$1,"&lt;"&amp;10))-(RANK(K35,$B35:$AT35,0)+COUNTIFS($B35:$AT35,K35,$B$1:$AT$1,"&lt;"&amp;10))</f>
        <v>2</v>
      </c>
      <c r="BE35">
        <f>(RANK(_calc_라운드기준!L35,_calc_라운드기준!$B35:$AT35,0)+COUNTIFS(_calc_라운드기준!$B35:$AT35,_calc_라운드기준!L35,$B$1:$AT$1,"&lt;"&amp;11))-(RANK(L35,$B35:$AT35,0)+COUNTIFS($B35:$AT35,L35,$B$1:$AT$1,"&lt;"&amp;11))</f>
        <v>-3</v>
      </c>
      <c r="BF35">
        <f>(RANK(_calc_라운드기준!M35,_calc_라운드기준!$B35:$AT35,0)+COUNTIFS(_calc_라운드기준!$B35:$AT35,_calc_라운드기준!M35,$B$1:$AT$1,"&lt;"&amp;12))-(RANK(M35,$B35:$AT35,0)+COUNTIFS($B35:$AT35,M35,$B$1:$AT$1,"&lt;"&amp;12))</f>
        <v>5</v>
      </c>
      <c r="BG35">
        <f>(RANK(_calc_라운드기준!N35,_calc_라운드기준!$B35:$AT35,0)+COUNTIFS(_calc_라운드기준!$B35:$AT35,_calc_라운드기준!N35,$B$1:$AT$1,"&lt;"&amp;13))-(RANK(N35,$B35:$AT35,0)+COUNTIFS($B35:$AT35,N35,$B$1:$AT$1,"&lt;"&amp;13))</f>
        <v>17</v>
      </c>
      <c r="BH35">
        <f>(RANK(_calc_라운드기준!O35,_calc_라운드기준!$B35:$AT35,0)+COUNTIFS(_calc_라운드기준!$B35:$AT35,_calc_라운드기준!O35,$B$1:$AT$1,"&lt;"&amp;14))-(RANK(O35,$B35:$AT35,0)+COUNTIFS($B35:$AT35,O35,$B$1:$AT$1,"&lt;"&amp;14))</f>
        <v>20</v>
      </c>
      <c r="BI35">
        <f>(RANK(_calc_라운드기준!P35,_calc_라운드기준!$B35:$AT35,0)+COUNTIFS(_calc_라운드기준!$B35:$AT35,_calc_라운드기준!P35,$B$1:$AT$1,"&lt;"&amp;15))-(RANK(P35,$B35:$AT35,0)+COUNTIFS($B35:$AT35,P35,$B$1:$AT$1,"&lt;"&amp;15))</f>
        <v>4</v>
      </c>
      <c r="BJ35">
        <f>(RANK(_calc_라운드기준!Q35,_calc_라운드기준!$B35:$AT35,0)+COUNTIFS(_calc_라운드기준!$B35:$AT35,_calc_라운드기준!Q35,$B$1:$AT$1,"&lt;"&amp;16))-(RANK(Q35,$B35:$AT35,0)+COUNTIFS($B35:$AT35,Q35,$B$1:$AT$1,"&lt;"&amp;16))</f>
        <v>-1</v>
      </c>
      <c r="BK35">
        <f>(RANK(_calc_라운드기준!R35,_calc_라운드기준!$B35:$AT35,0)+COUNTIFS(_calc_라운드기준!$B35:$AT35,_calc_라운드기준!R35,$B$1:$AT$1,"&lt;"&amp;17))-(RANK(R35,$B35:$AT35,0)+COUNTIFS($B35:$AT35,R35,$B$1:$AT$1,"&lt;"&amp;17))</f>
        <v>-13</v>
      </c>
      <c r="BL35">
        <f>(RANK(_calc_라운드기준!S35,_calc_라운드기준!$B35:$AT35,0)+COUNTIFS(_calc_라운드기준!$B35:$AT35,_calc_라운드기준!S35,$B$1:$AT$1,"&lt;"&amp;18))-(RANK(S35,$B35:$AT35,0)+COUNTIFS($B35:$AT35,S35,$B$1:$AT$1,"&lt;"&amp;18))</f>
        <v>22</v>
      </c>
      <c r="BM35">
        <f>(RANK(_calc_라운드기준!T35,_calc_라운드기준!$B35:$AT35,0)+COUNTIFS(_calc_라운드기준!$B35:$AT35,_calc_라운드기준!T35,$B$1:$AT$1,"&lt;"&amp;19))-(RANK(T35,$B35:$AT35,0)+COUNTIFS($B35:$AT35,T35,$B$1:$AT$1,"&lt;"&amp;19))</f>
        <v>16</v>
      </c>
      <c r="BN35">
        <f>(RANK(_calc_라운드기준!U35,_calc_라운드기준!$B35:$AT35,0)+COUNTIFS(_calc_라운드기준!$B35:$AT35,_calc_라운드기준!U35,$B$1:$AT$1,"&lt;"&amp;20))-(RANK(U35,$B35:$AT35,0)+COUNTIFS($B35:$AT35,U35,$B$1:$AT$1,"&lt;"&amp;20))</f>
        <v>-17</v>
      </c>
      <c r="BO35">
        <f>(RANK(_calc_라운드기준!V35,_calc_라운드기준!$B35:$AT35,0)+COUNTIFS(_calc_라운드기준!$B35:$AT35,_calc_라운드기준!V35,$B$1:$AT$1,"&lt;"&amp;21))-(RANK(V35,$B35:$AT35,0)+COUNTIFS($B35:$AT35,V35,$B$1:$AT$1,"&lt;"&amp;21))</f>
        <v>26</v>
      </c>
      <c r="BP35">
        <f>(RANK(_calc_라운드기준!W35,_calc_라운드기준!$B35:$AT35,0)+COUNTIFS(_calc_라운드기준!$B35:$AT35,_calc_라운드기준!W35,$B$1:$AT$1,"&lt;"&amp;22))-(RANK(W35,$B35:$AT35,0)+COUNTIFS($B35:$AT35,W35,$B$1:$AT$1,"&lt;"&amp;22))</f>
        <v>23</v>
      </c>
      <c r="BQ35">
        <f>(RANK(_calc_라운드기준!X35,_calc_라운드기준!$B35:$AT35,0)+COUNTIFS(_calc_라운드기준!$B35:$AT35,_calc_라운드기준!X35,$B$1:$AT$1,"&lt;"&amp;23))-(RANK(X35,$B35:$AT35,0)+COUNTIFS($B35:$AT35,X35,$B$1:$AT$1,"&lt;"&amp;23))</f>
        <v>-18</v>
      </c>
      <c r="BR35">
        <f>(RANK(_calc_라운드기준!Y35,_calc_라운드기준!$B35:$AT35,0)+COUNTIFS(_calc_라운드기준!$B35:$AT35,_calc_라운드기준!Y35,$B$1:$AT$1,"&lt;"&amp;24))-(RANK(Y35,$B35:$AT35,0)+COUNTIFS($B35:$AT35,Y35,$B$1:$AT$1,"&lt;"&amp;24))</f>
        <v>-13</v>
      </c>
      <c r="BS35">
        <f>(RANK(_calc_라운드기준!Z35,_calc_라운드기준!$B35:$AT35,0)+COUNTIFS(_calc_라운드기준!$B35:$AT35,_calc_라운드기준!Z35,$B$1:$AT$1,"&lt;"&amp;25))-(RANK(Z35,$B35:$AT35,0)+COUNTIFS($B35:$AT35,Z35,$B$1:$AT$1,"&lt;"&amp;25))</f>
        <v>-15</v>
      </c>
      <c r="BT35">
        <f>(RANK(_calc_라운드기준!AA35,_calc_라운드기준!$B35:$AT35,0)+COUNTIFS(_calc_라운드기준!$B35:$AT35,_calc_라운드기준!AA35,$B$1:$AT$1,"&lt;"&amp;26))-(RANK(AA35,$B35:$AT35,0)+COUNTIFS($B35:$AT35,AA35,$B$1:$AT$1,"&lt;"&amp;26))</f>
        <v>9</v>
      </c>
      <c r="BU35">
        <f>(RANK(_calc_라운드기준!AB35,_calc_라운드기준!$B35:$AT35,0)+COUNTIFS(_calc_라운드기준!$B35:$AT35,_calc_라운드기준!AB35,$B$1:$AT$1,"&lt;"&amp;27))-(RANK(AB35,$B35:$AT35,0)+COUNTIFS($B35:$AT35,AB35,$B$1:$AT$1,"&lt;"&amp;27))</f>
        <v>-11</v>
      </c>
      <c r="BV35">
        <f>(RANK(_calc_라운드기준!AC35,_calc_라운드기준!$B35:$AT35,0)+COUNTIFS(_calc_라운드기준!$B35:$AT35,_calc_라운드기준!AC35,$B$1:$AT$1,"&lt;"&amp;28))-(RANK(AC35,$B35:$AT35,0)+COUNTIFS($B35:$AT35,AC35,$B$1:$AT$1,"&lt;"&amp;28))</f>
        <v>-14</v>
      </c>
      <c r="BW35">
        <f>(RANK(_calc_라운드기준!AD35,_calc_라운드기준!$B35:$AT35,0)+COUNTIFS(_calc_라운드기준!$B35:$AT35,_calc_라운드기준!AD35,$B$1:$AT$1,"&lt;"&amp;29))-(RANK(AD35,$B35:$AT35,0)+COUNTIFS($B35:$AT35,AD35,$B$1:$AT$1,"&lt;"&amp;29))</f>
        <v>-14</v>
      </c>
      <c r="BX35">
        <f>(RANK(_calc_라운드기준!AE35,_calc_라운드기준!$B35:$AT35,0)+COUNTIFS(_calc_라운드기준!$B35:$AT35,_calc_라운드기준!AE35,$B$1:$AT$1,"&lt;"&amp;30))-(RANK(AE35,$B35:$AT35,0)+COUNTIFS($B35:$AT35,AE35,$B$1:$AT$1,"&lt;"&amp;30))</f>
        <v>7</v>
      </c>
      <c r="BY35">
        <f>(RANK(_calc_라운드기준!AF35,_calc_라운드기준!$B35:$AT35,0)+COUNTIFS(_calc_라운드기준!$B35:$AT35,_calc_라운드기준!AF35,$B$1:$AT$1,"&lt;"&amp;31))-(RANK(AF35,$B35:$AT35,0)+COUNTIFS($B35:$AT35,AF35,$B$1:$AT$1,"&lt;"&amp;31))</f>
        <v>-1</v>
      </c>
      <c r="BZ35">
        <f>(RANK(_calc_라운드기준!AG35,_calc_라운드기준!$B35:$AT35,0)+COUNTIFS(_calc_라운드기준!$B35:$AT35,_calc_라운드기준!AG35,$B$1:$AT$1,"&lt;"&amp;32))-(RANK(AG35,$B35:$AT35,0)+COUNTIFS($B35:$AT35,AG35,$B$1:$AT$1,"&lt;"&amp;32))</f>
        <v>2</v>
      </c>
      <c r="CA35">
        <f>(RANK(_calc_라운드기준!AH35,_calc_라운드기준!$B35:$AT35,0)+COUNTIFS(_calc_라운드기준!$B35:$AT35,_calc_라운드기준!AH35,$B$1:$AT$1,"&lt;"&amp;33))-(RANK(AH35,$B35:$AT35,0)+COUNTIFS($B35:$AT35,AH35,$B$1:$AT$1,"&lt;"&amp;33))</f>
        <v>11</v>
      </c>
      <c r="CB35">
        <f>(RANK(_calc_라운드기준!AI35,_calc_라운드기준!$B35:$AT35,0)+COUNTIFS(_calc_라운드기준!$B35:$AT35,_calc_라운드기준!AI35,$B$1:$AT$1,"&lt;"&amp;34))-(RANK(AI35,$B35:$AT35,0)+COUNTIFS($B35:$AT35,AI35,$B$1:$AT$1,"&lt;"&amp;34))</f>
        <v>24</v>
      </c>
      <c r="CC35">
        <f>(RANK(_calc_라운드기준!AJ35,_calc_라운드기준!$B35:$AT35,0)+COUNTIFS(_calc_라운드기준!$B35:$AT35,_calc_라운드기준!AJ35,$B$1:$AT$1,"&lt;"&amp;35))-(RANK(AJ35,$B35:$AT35,0)+COUNTIFS($B35:$AT35,AJ35,$B$1:$AT$1,"&lt;"&amp;35))</f>
        <v>17</v>
      </c>
      <c r="CD35">
        <f>(RANK(_calc_라운드기준!AK35,_calc_라운드기준!$B35:$AT35,0)+COUNTIFS(_calc_라운드기준!$B35:$AT35,_calc_라운드기준!AK35,$B$1:$AT$1,"&lt;"&amp;36))-(RANK(AK35,$B35:$AT35,0)+COUNTIFS($B35:$AT35,AK35,$B$1:$AT$1,"&lt;"&amp;36))</f>
        <v>3</v>
      </c>
      <c r="CE35">
        <f>(RANK(_calc_라운드기준!AL35,_calc_라운드기준!$B35:$AT35,0)+COUNTIFS(_calc_라운드기준!$B35:$AT35,_calc_라운드기준!AL35,$B$1:$AT$1,"&lt;"&amp;37))-(RANK(AL35,$B35:$AT35,0)+COUNTIFS($B35:$AT35,AL35,$B$1:$AT$1,"&lt;"&amp;37))</f>
        <v>7</v>
      </c>
      <c r="CF35">
        <f>(RANK(_calc_라운드기준!AM35,_calc_라운드기준!$B35:$AT35,0)+COUNTIFS(_calc_라운드기준!$B35:$AT35,_calc_라운드기준!AM35,$B$1:$AT$1,"&lt;"&amp;38))-(RANK(AM35,$B35:$AT35,0)+COUNTIFS($B35:$AT35,AM35,$B$1:$AT$1,"&lt;"&amp;38))</f>
        <v>7</v>
      </c>
      <c r="CG35">
        <f>(RANK(_calc_라운드기준!AN35,_calc_라운드기준!$B35:$AT35,0)+COUNTIFS(_calc_라운드기준!$B35:$AT35,_calc_라운드기준!AN35,$B$1:$AT$1,"&lt;"&amp;39))-(RANK(AN35,$B35:$AT35,0)+COUNTIFS($B35:$AT35,AN35,$B$1:$AT$1,"&lt;"&amp;39))</f>
        <v>-6</v>
      </c>
      <c r="CH35">
        <f>(RANK(_calc_라운드기준!AO35,_calc_라운드기준!$B35:$AT35,0)+COUNTIFS(_calc_라운드기준!$B35:$AT35,_calc_라운드기준!AO35,$B$1:$AT$1,"&lt;"&amp;40))-(RANK(AO35,$B35:$AT35,0)+COUNTIFS($B35:$AT35,AO35,$B$1:$AT$1,"&lt;"&amp;40))</f>
        <v>-15</v>
      </c>
      <c r="CI35">
        <f>(RANK(_calc_라운드기준!AP35,_calc_라운드기준!$B35:$AT35,0)+COUNTIFS(_calc_라운드기준!$B35:$AT35,_calc_라운드기준!AP35,$B$1:$AT$1,"&lt;"&amp;41))-(RANK(AP35,$B35:$AT35,0)+COUNTIFS($B35:$AT35,AP35,$B$1:$AT$1,"&lt;"&amp;41))</f>
        <v>-2</v>
      </c>
      <c r="CJ35">
        <f>(RANK(_calc_라운드기준!AQ35,_calc_라운드기준!$B35:$AT35,0)+COUNTIFS(_calc_라운드기준!$B35:$AT35,_calc_라운드기준!AQ35,$B$1:$AT$1,"&lt;"&amp;42))-(RANK(AQ35,$B35:$AT35,0)+COUNTIFS($B35:$AT35,AQ35,$B$1:$AT$1,"&lt;"&amp;42))</f>
        <v>-15</v>
      </c>
      <c r="CK35">
        <f>(RANK(_calc_라운드기준!AR35,_calc_라운드기준!$B35:$AT35,0)+COUNTIFS(_calc_라운드기준!$B35:$AT35,_calc_라운드기준!AR35,$B$1:$AT$1,"&lt;"&amp;43))-(RANK(AR35,$B35:$AT35,0)+COUNTIFS($B35:$AT35,AR35,$B$1:$AT$1,"&lt;"&amp;43))</f>
        <v>0</v>
      </c>
      <c r="CL35">
        <f>(RANK(_calc_라운드기준!AS35,_calc_라운드기준!$B35:$AT35,0)+COUNTIFS(_calc_라운드기준!$B35:$AT35,_calc_라운드기준!AS35,$B$1:$AT$1,"&lt;"&amp;44))-(RANK(AS35,$B35:$AT35,0)+COUNTIFS($B35:$AT35,AS35,$B$1:$AT$1,"&lt;"&amp;44))</f>
        <v>13</v>
      </c>
      <c r="CM35">
        <f>(RANK(_calc_라운드기준!AT35,_calc_라운드기준!$B35:$AT35,0)+COUNTIFS(_calc_라운드기준!$B35:$AT35,_calc_라운드기준!AT35,$B$1:$AT$1,"&lt;"&amp;45))-(RANK(AT35,$B35:$AT35,0)+COUNTIFS($B35:$AT35,AT35,$B$1:$AT$1,"&lt;"&amp;45))</f>
        <v>28</v>
      </c>
      <c r="CN35">
        <f t="shared" si="45"/>
        <v>43</v>
      </c>
      <c r="CO35">
        <f t="shared" si="46"/>
        <v>30</v>
      </c>
      <c r="CP35">
        <f t="shared" si="47"/>
        <v>19</v>
      </c>
      <c r="CQ35">
        <f t="shared" si="48"/>
        <v>31</v>
      </c>
      <c r="CR35">
        <f t="shared" si="49"/>
        <v>42</v>
      </c>
      <c r="CS35">
        <f t="shared" si="50"/>
        <v>20</v>
      </c>
      <c r="CT35">
        <f t="shared" si="51"/>
        <v>21</v>
      </c>
      <c r="CU35">
        <f t="shared" si="52"/>
        <v>44</v>
      </c>
      <c r="CV35">
        <f t="shared" si="53"/>
        <v>45</v>
      </c>
      <c r="CW35">
        <f t="shared" si="54"/>
        <v>22</v>
      </c>
      <c r="CX35">
        <f t="shared" si="55"/>
        <v>28</v>
      </c>
      <c r="CY35">
        <f t="shared" si="56"/>
        <v>16</v>
      </c>
      <c r="CZ35">
        <f t="shared" si="57"/>
        <v>7</v>
      </c>
      <c r="DA35">
        <f t="shared" si="58"/>
        <v>6</v>
      </c>
      <c r="DB35">
        <f t="shared" si="59"/>
        <v>17</v>
      </c>
      <c r="DC35">
        <f t="shared" si="60"/>
        <v>25</v>
      </c>
      <c r="DD35">
        <f t="shared" si="61"/>
        <v>33</v>
      </c>
      <c r="DE35">
        <f t="shared" si="62"/>
        <v>5</v>
      </c>
      <c r="DF35">
        <f t="shared" si="63"/>
        <v>9</v>
      </c>
      <c r="DG35">
        <f t="shared" si="64"/>
        <v>40</v>
      </c>
      <c r="DH35">
        <f t="shared" si="65"/>
        <v>2</v>
      </c>
      <c r="DI35">
        <f t="shared" si="66"/>
        <v>4</v>
      </c>
      <c r="DJ35">
        <f t="shared" si="67"/>
        <v>41</v>
      </c>
      <c r="DK35">
        <f t="shared" si="68"/>
        <v>34</v>
      </c>
      <c r="DL35">
        <f t="shared" si="69"/>
        <v>37</v>
      </c>
      <c r="DM35">
        <f t="shared" si="70"/>
        <v>12</v>
      </c>
      <c r="DN35">
        <f t="shared" si="71"/>
        <v>32</v>
      </c>
      <c r="DO35">
        <f t="shared" si="72"/>
        <v>35</v>
      </c>
      <c r="DP35">
        <f t="shared" si="73"/>
        <v>36</v>
      </c>
      <c r="DQ35">
        <f t="shared" si="74"/>
        <v>13</v>
      </c>
      <c r="DR35">
        <f t="shared" si="75"/>
        <v>26</v>
      </c>
      <c r="DS35">
        <f t="shared" si="76"/>
        <v>23</v>
      </c>
      <c r="DT35">
        <f t="shared" si="77"/>
        <v>11</v>
      </c>
      <c r="DU35">
        <f t="shared" si="78"/>
        <v>3</v>
      </c>
      <c r="DV35">
        <f t="shared" si="79"/>
        <v>8</v>
      </c>
      <c r="DW35">
        <f t="shared" si="80"/>
        <v>18</v>
      </c>
      <c r="DX35">
        <f t="shared" si="81"/>
        <v>14</v>
      </c>
      <c r="DY35">
        <f t="shared" si="82"/>
        <v>15</v>
      </c>
      <c r="DZ35">
        <f t="shared" si="83"/>
        <v>29</v>
      </c>
      <c r="EA35">
        <f t="shared" si="84"/>
        <v>38</v>
      </c>
      <c r="EB35">
        <f t="shared" si="85"/>
        <v>27</v>
      </c>
      <c r="EC35">
        <f t="shared" si="86"/>
        <v>39</v>
      </c>
      <c r="ED35">
        <f t="shared" si="87"/>
        <v>24</v>
      </c>
      <c r="EE35">
        <f t="shared" si="88"/>
        <v>10</v>
      </c>
      <c r="EF35">
        <f t="shared" si="89"/>
        <v>1</v>
      </c>
    </row>
    <row r="36" spans="1:136" ht="16.5" customHeight="1">
      <c r="A36">
        <f>_calc_라운드기준!A36</f>
        <v>1210</v>
      </c>
      <c r="B36">
        <f>INDEX(_calc_누적빈도!B:B,$A36)-INDEX(_calc_누적빈도!B:B,$A36-기준350회_후보!$B$1)</f>
        <v>44</v>
      </c>
      <c r="C36">
        <f>INDEX(_calc_누적빈도!C:C,$A36)-INDEX(_calc_누적빈도!C:C,$A36-기준350회_후보!$B$1)</f>
        <v>40</v>
      </c>
      <c r="D36">
        <f>INDEX(_calc_누적빈도!D:D,$A36)-INDEX(_calc_누적빈도!D:D,$A36-기준350회_후보!$B$1)</f>
        <v>58</v>
      </c>
      <c r="E36">
        <f>INDEX(_calc_누적빈도!E:E,$A36)-INDEX(_calc_누적빈도!E:E,$A36-기준350회_후보!$B$1)</f>
        <v>44</v>
      </c>
      <c r="F36">
        <f>INDEX(_calc_누적빈도!F:F,$A36)-INDEX(_calc_누적빈도!F:F,$A36-기준350회_후보!$B$1)</f>
        <v>32</v>
      </c>
      <c r="G36">
        <f>INDEX(_calc_누적빈도!G:G,$A36)-INDEX(_calc_누적빈도!G:G,$A36-기준350회_후보!$B$1)</f>
        <v>55</v>
      </c>
      <c r="H36">
        <f>INDEX(_calc_누적빈도!H:H,$A36)-INDEX(_calc_누적빈도!H:H,$A36-기준350회_후보!$B$1)</f>
        <v>53</v>
      </c>
      <c r="I36">
        <f>INDEX(_calc_누적빈도!I:I,$A36)-INDEX(_calc_누적빈도!I:I,$A36-기준350회_후보!$B$1)</f>
        <v>35</v>
      </c>
      <c r="J36">
        <f>INDEX(_calc_누적빈도!J:J,$A36)-INDEX(_calc_누적빈도!J:J,$A36-기준350회_후보!$B$1)</f>
        <v>43</v>
      </c>
      <c r="K36">
        <f>INDEX(_calc_누적빈도!K:K,$A36)-INDEX(_calc_누적빈도!K:K,$A36-기준350회_후보!$B$1)</f>
        <v>36</v>
      </c>
      <c r="L36">
        <f>INDEX(_calc_누적빈도!L:L,$A36)-INDEX(_calc_누적빈도!L:L,$A36-기준350회_후보!$B$1)</f>
        <v>43</v>
      </c>
      <c r="M36">
        <f>INDEX(_calc_누적빈도!M:M,$A36)-INDEX(_calc_누적빈도!M:M,$A36-기준350회_후보!$B$1)</f>
        <v>54</v>
      </c>
      <c r="N36">
        <f>INDEX(_calc_누적빈도!N:N,$A36)-INDEX(_calc_누적빈도!N:N,$A36-기준350회_후보!$B$1)</f>
        <v>52</v>
      </c>
      <c r="O36">
        <f>INDEX(_calc_누적빈도!O:O,$A36)-INDEX(_calc_누적빈도!O:O,$A36-기준350회_후보!$B$1)</f>
        <v>47</v>
      </c>
      <c r="P36">
        <f>INDEX(_calc_누적빈도!P:P,$A36)-INDEX(_calc_누적빈도!P:P,$A36-기준350회_후보!$B$1)</f>
        <v>46</v>
      </c>
      <c r="Q36">
        <f>INDEX(_calc_누적빈도!Q:Q,$A36)-INDEX(_calc_누적빈도!Q:Q,$A36-기준350회_후보!$B$1)</f>
        <v>56</v>
      </c>
      <c r="R36">
        <f>INDEX(_calc_누적빈도!R:R,$A36)-INDEX(_calc_누적빈도!R:R,$A36-기준350회_후보!$B$1)</f>
        <v>45</v>
      </c>
      <c r="S36">
        <f>INDEX(_calc_누적빈도!S:S,$A36)-INDEX(_calc_누적빈도!S:S,$A36-기준350회_후보!$B$1)</f>
        <v>51</v>
      </c>
      <c r="T36">
        <f>INDEX(_calc_누적빈도!T:T,$A36)-INDEX(_calc_누적빈도!T:T,$A36-기준350회_후보!$B$1)</f>
        <v>47</v>
      </c>
      <c r="U36">
        <f>INDEX(_calc_누적빈도!U:U,$A36)-INDEX(_calc_누적빈도!U:U,$A36-기준350회_후보!$B$1)</f>
        <v>43</v>
      </c>
      <c r="V36">
        <f>INDEX(_calc_누적빈도!V:V,$A36)-INDEX(_calc_누적빈도!V:V,$A36-기준350회_후보!$B$1)</f>
        <v>52</v>
      </c>
      <c r="W36">
        <f>INDEX(_calc_누적빈도!W:W,$A36)-INDEX(_calc_누적빈도!W:W,$A36-기준350회_후보!$B$1)</f>
        <v>49</v>
      </c>
      <c r="X36">
        <f>INDEX(_calc_누적빈도!X:X,$A36)-INDEX(_calc_누적빈도!X:X,$A36-기준350회_후보!$B$1)</f>
        <v>46</v>
      </c>
      <c r="Y36">
        <f>INDEX(_calc_누적빈도!Y:Y,$A36)-INDEX(_calc_누적빈도!Y:Y,$A36-기준350회_후보!$B$1)</f>
        <v>48</v>
      </c>
      <c r="Z36">
        <f>INDEX(_calc_누적빈도!Z:Z,$A36)-INDEX(_calc_누적빈도!Z:Z,$A36-기준350회_후보!$B$1)</f>
        <v>37</v>
      </c>
      <c r="AA36">
        <f>INDEX(_calc_누적빈도!AA:AA,$A36)-INDEX(_calc_누적빈도!AA:AA,$A36-기준350회_후보!$B$1)</f>
        <v>47</v>
      </c>
      <c r="AB36">
        <f>INDEX(_calc_누적빈도!AB:AB,$A36)-INDEX(_calc_누적빈도!AB:AB,$A36-기준350회_후보!$B$1)</f>
        <v>50</v>
      </c>
      <c r="AC36">
        <f>INDEX(_calc_누적빈도!AC:AC,$A36)-INDEX(_calc_누적빈도!AC:AC,$A36-기준350회_후보!$B$1)</f>
        <v>46</v>
      </c>
      <c r="AD36">
        <f>INDEX(_calc_누적빈도!AD:AD,$A36)-INDEX(_calc_누적빈도!AD:AD,$A36-기준350회_후보!$B$1)</f>
        <v>46</v>
      </c>
      <c r="AE36">
        <f>INDEX(_calc_누적빈도!AE:AE,$A36)-INDEX(_calc_누적빈도!AE:AE,$A36-기준350회_후보!$B$1)</f>
        <v>50</v>
      </c>
      <c r="AF36">
        <f>INDEX(_calc_누적빈도!AF:AF,$A36)-INDEX(_calc_누적빈도!AF:AF,$A36-기준350회_후보!$B$1)</f>
        <v>45</v>
      </c>
      <c r="AG36">
        <f>INDEX(_calc_누적빈도!AG:AG,$A36)-INDEX(_calc_누적빈도!AG:AG,$A36-기준350회_후보!$B$1)</f>
        <v>44</v>
      </c>
      <c r="AH36">
        <f>INDEX(_calc_누적빈도!AH:AH,$A36)-INDEX(_calc_누적빈도!AH:AH,$A36-기준350회_후보!$B$1)</f>
        <v>51</v>
      </c>
      <c r="AI36">
        <f>INDEX(_calc_누적빈도!AI:AI,$A36)-INDEX(_calc_누적빈도!AI:AI,$A36-기준350회_후보!$B$1)</f>
        <v>47</v>
      </c>
      <c r="AJ36">
        <f>INDEX(_calc_누적빈도!AJ:AJ,$A36)-INDEX(_calc_누적빈도!AJ:AJ,$A36-기준350회_후보!$B$1)</f>
        <v>54</v>
      </c>
      <c r="AK36">
        <f>INDEX(_calc_누적빈도!AK:AK,$A36)-INDEX(_calc_누적빈도!AK:AK,$A36-기준350회_후보!$B$1)</f>
        <v>46</v>
      </c>
      <c r="AL36">
        <f>INDEX(_calc_누적빈도!AL:AL,$A36)-INDEX(_calc_누적빈도!AL:AL,$A36-기준350회_후보!$B$1)</f>
        <v>54</v>
      </c>
      <c r="AM36">
        <f>INDEX(_calc_누적빈도!AM:AM,$A36)-INDEX(_calc_누적빈도!AM:AM,$A36-기준350회_후보!$B$1)</f>
        <v>53</v>
      </c>
      <c r="AN36">
        <f>INDEX(_calc_누적빈도!AN:AN,$A36)-INDEX(_calc_누적빈도!AN:AN,$A36-기준350회_후보!$B$1)</f>
        <v>47</v>
      </c>
      <c r="AO36">
        <f>INDEX(_calc_누적빈도!AO:AO,$A36)-INDEX(_calc_누적빈도!AO:AO,$A36-기준350회_후보!$B$1)</f>
        <v>45</v>
      </c>
      <c r="AP36">
        <f>INDEX(_calc_누적빈도!AP:AP,$A36)-INDEX(_calc_누적빈도!AP:AP,$A36-기준350회_후보!$B$1)</f>
        <v>41</v>
      </c>
      <c r="AQ36">
        <f>INDEX(_calc_누적빈도!AQ:AQ,$A36)-INDEX(_calc_누적빈도!AQ:AQ,$A36-기준350회_후보!$B$1)</f>
        <v>45</v>
      </c>
      <c r="AR36">
        <f>INDEX(_calc_누적빈도!AR:AR,$A36)-INDEX(_calc_누적빈도!AR:AR,$A36-기준350회_후보!$B$1)</f>
        <v>37</v>
      </c>
      <c r="AS36">
        <f>INDEX(_calc_누적빈도!AS:AS,$A36)-INDEX(_calc_누적빈도!AS:AS,$A36-기준350회_후보!$B$1)</f>
        <v>46</v>
      </c>
      <c r="AT36">
        <f>INDEX(_calc_누적빈도!AT:AT,$A36)-INDEX(_calc_누적빈도!AT:AT,$A36-기준350회_후보!$B$1)</f>
        <v>50</v>
      </c>
      <c r="AU36">
        <f>(RANK(_calc_라운드기준!B36,_calc_라운드기준!$B36:$AT36,0)+COUNTIFS(_calc_라운드기준!$B36:$AT36,_calc_라운드기준!B36,$B$1:$AT$1,"&lt;"&amp;1))-(RANK(B36,$B36:$AT36,0)+COUNTIFS($B36:$AT36,B36,$B$1:$AT$1,"&lt;"&amp;1))</f>
        <v>-18</v>
      </c>
      <c r="AV36">
        <f>(RANK(_calc_라운드기준!C36,_calc_라운드기준!$B36:$AT36,0)+COUNTIFS(_calc_라운드기준!$B36:$AT36,_calc_라운드기준!C36,$B$1:$AT$1,"&lt;"&amp;2))-(RANK(C36,$B36:$AT36,0)+COUNTIFS($B36:$AT36,C36,$B$1:$AT$1,"&lt;"&amp;2))</f>
        <v>-7</v>
      </c>
      <c r="AW36">
        <f>(RANK(_calc_라운드기준!D36,_calc_라운드기준!$B36:$AT36,0)+COUNTIFS(_calc_라운드기준!$B36:$AT36,_calc_라운드기준!D36,$B$1:$AT$1,"&lt;"&amp;3))-(RANK(D36,$B36:$AT36,0)+COUNTIFS($B36:$AT36,D36,$B$1:$AT$1,"&lt;"&amp;3))</f>
        <v>1</v>
      </c>
      <c r="AX36">
        <f>(RANK(_calc_라운드기준!E36,_calc_라운드기준!$B36:$AT36,0)+COUNTIFS(_calc_라운드기준!$B36:$AT36,_calc_라운드기준!E36,$B$1:$AT$1,"&lt;"&amp;4))-(RANK(E36,$B36:$AT36,0)+COUNTIFS($B36:$AT36,E36,$B$1:$AT$1,"&lt;"&amp;4))</f>
        <v>-8</v>
      </c>
      <c r="AY36">
        <f>(RANK(_calc_라운드기준!F36,_calc_라운드기준!$B36:$AT36,0)+COUNTIFS(_calc_라운드기준!$B36:$AT36,_calc_라운드기준!F36,$B$1:$AT$1,"&lt;"&amp;5))-(RANK(F36,$B36:$AT36,0)+COUNTIFS($B36:$AT36,F36,$B$1:$AT$1,"&lt;"&amp;5))</f>
        <v>-18</v>
      </c>
      <c r="AZ36">
        <f>(RANK(_calc_라운드기준!G36,_calc_라운드기준!$B36:$AT36,0)+COUNTIFS(_calc_라운드기준!$B36:$AT36,_calc_라운드기준!G36,$B$1:$AT$1,"&lt;"&amp;6))-(RANK(G36,$B36:$AT36,0)+COUNTIFS($B36:$AT36,G36,$B$1:$AT$1,"&lt;"&amp;6))</f>
        <v>2</v>
      </c>
      <c r="BA36">
        <f>(RANK(_calc_라운드기준!H36,_calc_라운드기준!$B36:$AT36,0)+COUNTIFS(_calc_라운드기준!$B36:$AT36,_calc_라운드기준!H36,$B$1:$AT$1,"&lt;"&amp;7))-(RANK(H36,$B36:$AT36,0)+COUNTIFS($B36:$AT36,H36,$B$1:$AT$1,"&lt;"&amp;7))</f>
        <v>-1</v>
      </c>
      <c r="BB36">
        <f>(RANK(_calc_라운드기준!I36,_calc_라운드기준!$B36:$AT36,0)+COUNTIFS(_calc_라운드기준!$B36:$AT36,_calc_라운드기준!I36,$B$1:$AT$1,"&lt;"&amp;8))-(RANK(I36,$B36:$AT36,0)+COUNTIFS($B36:$AT36,I36,$B$1:$AT$1,"&lt;"&amp;8))</f>
        <v>-28</v>
      </c>
      <c r="BC36">
        <f>(RANK(_calc_라운드기준!J36,_calc_라운드기준!$B36:$AT36,0)+COUNTIFS(_calc_라운드기준!$B36:$AT36,_calc_라운드기준!J36,$B$1:$AT$1,"&lt;"&amp;9))-(RANK(J36,$B36:$AT36,0)+COUNTIFS($B36:$AT36,J36,$B$1:$AT$1,"&lt;"&amp;9))</f>
        <v>-19</v>
      </c>
      <c r="BD36">
        <f>(RANK(_calc_라운드기준!K36,_calc_라운드기준!$B36:$AT36,0)+COUNTIFS(_calc_라운드기준!$B36:$AT36,_calc_라운드기준!K36,$B$1:$AT$1,"&lt;"&amp;10))-(RANK(K36,$B36:$AT36,0)+COUNTIFS($B36:$AT36,K36,$B$1:$AT$1,"&lt;"&amp;10))</f>
        <v>1</v>
      </c>
      <c r="BE36">
        <f>(RANK(_calc_라운드기준!L36,_calc_라운드기준!$B36:$AT36,0)+COUNTIFS(_calc_라운드기준!$B36:$AT36,_calc_라운드기준!L36,$B$1:$AT$1,"&lt;"&amp;11))-(RANK(L36,$B36:$AT36,0)+COUNTIFS($B36:$AT36,L36,$B$1:$AT$1,"&lt;"&amp;11))</f>
        <v>-3</v>
      </c>
      <c r="BF36">
        <f>(RANK(_calc_라운드기준!M36,_calc_라운드기준!$B36:$AT36,0)+COUNTIFS(_calc_라운드기준!$B36:$AT36,_calc_라운드기준!M36,$B$1:$AT$1,"&lt;"&amp;12))-(RANK(M36,$B36:$AT36,0)+COUNTIFS($B36:$AT36,M36,$B$1:$AT$1,"&lt;"&amp;12))</f>
        <v>5</v>
      </c>
      <c r="BG36">
        <f>(RANK(_calc_라운드기준!N36,_calc_라운드기준!$B36:$AT36,0)+COUNTIFS(_calc_라운드기준!$B36:$AT36,_calc_라운드기준!N36,$B$1:$AT$1,"&lt;"&amp;13))-(RANK(N36,$B36:$AT36,0)+COUNTIFS($B36:$AT36,N36,$B$1:$AT$1,"&lt;"&amp;13))</f>
        <v>9</v>
      </c>
      <c r="BH36">
        <f>(RANK(_calc_라운드기준!O36,_calc_라운드기준!$B36:$AT36,0)+COUNTIFS(_calc_라운드기준!$B36:$AT36,_calc_라운드기준!O36,$B$1:$AT$1,"&lt;"&amp;14))-(RANK(O36,$B36:$AT36,0)+COUNTIFS($B36:$AT36,O36,$B$1:$AT$1,"&lt;"&amp;14))</f>
        <v>21</v>
      </c>
      <c r="BI36">
        <f>(RANK(_calc_라운드기준!P36,_calc_라운드기준!$B36:$AT36,0)+COUNTIFS(_calc_라운드기준!$B36:$AT36,_calc_라운드기준!P36,$B$1:$AT$1,"&lt;"&amp;15))-(RANK(P36,$B36:$AT36,0)+COUNTIFS($B36:$AT36,P36,$B$1:$AT$1,"&lt;"&amp;15))</f>
        <v>5</v>
      </c>
      <c r="BJ36">
        <f>(RANK(_calc_라운드기준!Q36,_calc_라운드기준!$B36:$AT36,0)+COUNTIFS(_calc_라운드기준!$B36:$AT36,_calc_라운드기준!Q36,$B$1:$AT$1,"&lt;"&amp;16))-(RANK(Q36,$B36:$AT36,0)+COUNTIFS($B36:$AT36,Q36,$B$1:$AT$1,"&lt;"&amp;16))</f>
        <v>-1</v>
      </c>
      <c r="BK36">
        <f>(RANK(_calc_라운드기준!R36,_calc_라운드기준!$B36:$AT36,0)+COUNTIFS(_calc_라운드기준!$B36:$AT36,_calc_라운드기준!R36,$B$1:$AT$1,"&lt;"&amp;17))-(RANK(R36,$B36:$AT36,0)+COUNTIFS($B36:$AT36,R36,$B$1:$AT$1,"&lt;"&amp;17))</f>
        <v>-10</v>
      </c>
      <c r="BL36">
        <f>(RANK(_calc_라운드기준!S36,_calc_라운드기준!$B36:$AT36,0)+COUNTIFS(_calc_라운드기준!$B36:$AT36,_calc_라운드기준!S36,$B$1:$AT$1,"&lt;"&amp;18))-(RANK(S36,$B36:$AT36,0)+COUNTIFS($B36:$AT36,S36,$B$1:$AT$1,"&lt;"&amp;18))</f>
        <v>18</v>
      </c>
      <c r="BM36">
        <f>(RANK(_calc_라운드기준!T36,_calc_라운드기준!$B36:$AT36,0)+COUNTIFS(_calc_라운드기준!$B36:$AT36,_calc_라운드기준!T36,$B$1:$AT$1,"&lt;"&amp;19))-(RANK(T36,$B36:$AT36,0)+COUNTIFS($B36:$AT36,T36,$B$1:$AT$1,"&lt;"&amp;19))</f>
        <v>16</v>
      </c>
      <c r="BN36">
        <f>(RANK(_calc_라운드기준!U36,_calc_라운드기준!$B36:$AT36,0)+COUNTIFS(_calc_라운드기준!$B36:$AT36,_calc_라운드기준!U36,$B$1:$AT$1,"&lt;"&amp;20))-(RANK(U36,$B36:$AT36,0)+COUNTIFS($B36:$AT36,U36,$B$1:$AT$1,"&lt;"&amp;20))</f>
        <v>-18</v>
      </c>
      <c r="BO36">
        <f>(RANK(_calc_라운드기준!V36,_calc_라운드기준!$B36:$AT36,0)+COUNTIFS(_calc_라운드기준!$B36:$AT36,_calc_라운드기준!V36,$B$1:$AT$1,"&lt;"&amp;21))-(RANK(V36,$B36:$AT36,0)+COUNTIFS($B36:$AT36,V36,$B$1:$AT$1,"&lt;"&amp;21))</f>
        <v>26</v>
      </c>
      <c r="BP36">
        <f>(RANK(_calc_라운드기준!W36,_calc_라운드기준!$B36:$AT36,0)+COUNTIFS(_calc_라운드기준!$B36:$AT36,_calc_라운드기준!W36,$B$1:$AT$1,"&lt;"&amp;22))-(RANK(W36,$B36:$AT36,0)+COUNTIFS($B36:$AT36,W36,$B$1:$AT$1,"&lt;"&amp;22))</f>
        <v>24</v>
      </c>
      <c r="BQ36">
        <f>(RANK(_calc_라운드기준!X36,_calc_라운드기준!$B36:$AT36,0)+COUNTIFS(_calc_라운드기준!$B36:$AT36,_calc_라운드기준!X36,$B$1:$AT$1,"&lt;"&amp;23))-(RANK(X36,$B36:$AT36,0)+COUNTIFS($B36:$AT36,X36,$B$1:$AT$1,"&lt;"&amp;23))</f>
        <v>-17</v>
      </c>
      <c r="BR36">
        <f>(RANK(_calc_라운드기준!Y36,_calc_라운드기준!$B36:$AT36,0)+COUNTIFS(_calc_라운드기준!$B36:$AT36,_calc_라운드기준!Y36,$B$1:$AT$1,"&lt;"&amp;24))-(RANK(Y36,$B36:$AT36,0)+COUNTIFS($B36:$AT36,Y36,$B$1:$AT$1,"&lt;"&amp;24))</f>
        <v>-14</v>
      </c>
      <c r="BS36">
        <f>(RANK(_calc_라운드기준!Z36,_calc_라운드기준!$B36:$AT36,0)+COUNTIFS(_calc_라운드기준!$B36:$AT36,_calc_라운드기준!Z36,$B$1:$AT$1,"&lt;"&amp;25))-(RANK(Z36,$B36:$AT36,0)+COUNTIFS($B36:$AT36,Z36,$B$1:$AT$1,"&lt;"&amp;25))</f>
        <v>-11</v>
      </c>
      <c r="BT36">
        <f>(RANK(_calc_라운드기준!AA36,_calc_라운드기준!$B36:$AT36,0)+COUNTIFS(_calc_라운드기준!$B36:$AT36,_calc_라운드기준!AA36,$B$1:$AT$1,"&lt;"&amp;26))-(RANK(AA36,$B36:$AT36,0)+COUNTIFS($B36:$AT36,AA36,$B$1:$AT$1,"&lt;"&amp;26))</f>
        <v>11</v>
      </c>
      <c r="BU36">
        <f>(RANK(_calc_라운드기준!AB36,_calc_라운드기준!$B36:$AT36,0)+COUNTIFS(_calc_라운드기준!$B36:$AT36,_calc_라운드기준!AB36,$B$1:$AT$1,"&lt;"&amp;27))-(RANK(AB36,$B36:$AT36,0)+COUNTIFS($B36:$AT36,AB36,$B$1:$AT$1,"&lt;"&amp;27))</f>
        <v>-9</v>
      </c>
      <c r="BV36">
        <f>(RANK(_calc_라운드기준!AC36,_calc_라운드기준!$B36:$AT36,0)+COUNTIFS(_calc_라운드기준!$B36:$AT36,_calc_라운드기준!AC36,$B$1:$AT$1,"&lt;"&amp;28))-(RANK(AC36,$B36:$AT36,0)+COUNTIFS($B36:$AT36,AC36,$B$1:$AT$1,"&lt;"&amp;28))</f>
        <v>-15</v>
      </c>
      <c r="BW36">
        <f>(RANK(_calc_라운드기준!AD36,_calc_라운드기준!$B36:$AT36,0)+COUNTIFS(_calc_라운드기준!$B36:$AT36,_calc_라운드기준!AD36,$B$1:$AT$1,"&lt;"&amp;29))-(RANK(AD36,$B36:$AT36,0)+COUNTIFS($B36:$AT36,AD36,$B$1:$AT$1,"&lt;"&amp;29))</f>
        <v>-15</v>
      </c>
      <c r="BX36">
        <f>(RANK(_calc_라운드기준!AE36,_calc_라운드기준!$B36:$AT36,0)+COUNTIFS(_calc_라운드기준!$B36:$AT36,_calc_라운드기준!AE36,$B$1:$AT$1,"&lt;"&amp;30))-(RANK(AE36,$B36:$AT36,0)+COUNTIFS($B36:$AT36,AE36,$B$1:$AT$1,"&lt;"&amp;30))</f>
        <v>7</v>
      </c>
      <c r="BY36">
        <f>(RANK(_calc_라운드기준!AF36,_calc_라운드기준!$B36:$AT36,0)+COUNTIFS(_calc_라운드기준!$B36:$AT36,_calc_라운드기준!AF36,$B$1:$AT$1,"&lt;"&amp;31))-(RANK(AF36,$B36:$AT36,0)+COUNTIFS($B36:$AT36,AF36,$B$1:$AT$1,"&lt;"&amp;31))</f>
        <v>2</v>
      </c>
      <c r="BZ36">
        <f>(RANK(_calc_라운드기준!AG36,_calc_라운드기준!$B36:$AT36,0)+COUNTIFS(_calc_라운드기준!$B36:$AT36,_calc_라운드기준!AG36,$B$1:$AT$1,"&lt;"&amp;32))-(RANK(AG36,$B36:$AT36,0)+COUNTIFS($B36:$AT36,AG36,$B$1:$AT$1,"&lt;"&amp;32))</f>
        <v>6</v>
      </c>
      <c r="CA36">
        <f>(RANK(_calc_라운드기준!AH36,_calc_라운드기준!$B36:$AT36,0)+COUNTIFS(_calc_라운드기준!$B36:$AT36,_calc_라운드기준!AH36,$B$1:$AT$1,"&lt;"&amp;33))-(RANK(AH36,$B36:$AT36,0)+COUNTIFS($B36:$AT36,AH36,$B$1:$AT$1,"&lt;"&amp;33))</f>
        <v>10</v>
      </c>
      <c r="CB36">
        <f>(RANK(_calc_라운드기준!AI36,_calc_라운드기준!$B36:$AT36,0)+COUNTIFS(_calc_라운드기준!$B36:$AT36,_calc_라운드기준!AI36,$B$1:$AT$1,"&lt;"&amp;34))-(RANK(AI36,$B36:$AT36,0)+COUNTIFS($B36:$AT36,AI36,$B$1:$AT$1,"&lt;"&amp;34))</f>
        <v>24</v>
      </c>
      <c r="CC36">
        <f>(RANK(_calc_라운드기준!AJ36,_calc_라운드기준!$B36:$AT36,0)+COUNTIFS(_calc_라운드기준!$B36:$AT36,_calc_라운드기준!AJ36,$B$1:$AT$1,"&lt;"&amp;35))-(RANK(AJ36,$B36:$AT36,0)+COUNTIFS($B36:$AT36,AJ36,$B$1:$AT$1,"&lt;"&amp;35))</f>
        <v>18</v>
      </c>
      <c r="CD36">
        <f>(RANK(_calc_라운드기준!AK36,_calc_라운드기준!$B36:$AT36,0)+COUNTIFS(_calc_라운드기준!$B36:$AT36,_calc_라운드기준!AK36,$B$1:$AT$1,"&lt;"&amp;36))-(RANK(AK36,$B36:$AT36,0)+COUNTIFS($B36:$AT36,AK36,$B$1:$AT$1,"&lt;"&amp;36))</f>
        <v>-3</v>
      </c>
      <c r="CE36">
        <f>(RANK(_calc_라운드기준!AL36,_calc_라운드기준!$B36:$AT36,0)+COUNTIFS(_calc_라운드기준!$B36:$AT36,_calc_라운드기준!AL36,$B$1:$AT$1,"&lt;"&amp;37))-(RANK(AL36,$B36:$AT36,0)+COUNTIFS($B36:$AT36,AL36,$B$1:$AT$1,"&lt;"&amp;37))</f>
        <v>6</v>
      </c>
      <c r="CF36">
        <f>(RANK(_calc_라운드기준!AM36,_calc_라운드기준!$B36:$AT36,0)+COUNTIFS(_calc_라운드기준!$B36:$AT36,_calc_라운드기준!AM36,$B$1:$AT$1,"&lt;"&amp;38))-(RANK(AM36,$B36:$AT36,0)+COUNTIFS($B36:$AT36,AM36,$B$1:$AT$1,"&lt;"&amp;38))</f>
        <v>17</v>
      </c>
      <c r="CG36">
        <f>(RANK(_calc_라운드기준!AN36,_calc_라운드기준!$B36:$AT36,0)+COUNTIFS(_calc_라운드기준!$B36:$AT36,_calc_라운드기준!AN36,$B$1:$AT$1,"&lt;"&amp;39))-(RANK(AN36,$B36:$AT36,0)+COUNTIFS($B36:$AT36,AN36,$B$1:$AT$1,"&lt;"&amp;39))</f>
        <v>-14</v>
      </c>
      <c r="CH36">
        <f>(RANK(_calc_라운드기준!AO36,_calc_라운드기준!$B36:$AT36,0)+COUNTIFS(_calc_라운드기준!$B36:$AT36,_calc_라운드기준!AO36,$B$1:$AT$1,"&lt;"&amp;40))-(RANK(AO36,$B36:$AT36,0)+COUNTIFS($B36:$AT36,AO36,$B$1:$AT$1,"&lt;"&amp;40))</f>
        <v>-18</v>
      </c>
      <c r="CI36">
        <f>(RANK(_calc_라운드기준!AP36,_calc_라운드기준!$B36:$AT36,0)+COUNTIFS(_calc_라운드기준!$B36:$AT36,_calc_라운드기준!AP36,$B$1:$AT$1,"&lt;"&amp;41))-(RANK(AP36,$B36:$AT36,0)+COUNTIFS($B36:$AT36,AP36,$B$1:$AT$1,"&lt;"&amp;41))</f>
        <v>-2</v>
      </c>
      <c r="CJ36">
        <f>(RANK(_calc_라운드기준!AQ36,_calc_라운드기준!$B36:$AT36,0)+COUNTIFS(_calc_라운드기준!$B36:$AT36,_calc_라운드기준!AQ36,$B$1:$AT$1,"&lt;"&amp;42))-(RANK(AQ36,$B36:$AT36,0)+COUNTIFS($B36:$AT36,AQ36,$B$1:$AT$1,"&lt;"&amp;42))</f>
        <v>-18</v>
      </c>
      <c r="CK36">
        <f>(RANK(_calc_라운드기준!AR36,_calc_라운드기준!$B36:$AT36,0)+COUNTIFS(_calc_라운드기준!$B36:$AT36,_calc_라운드기준!AR36,$B$1:$AT$1,"&lt;"&amp;43))-(RANK(AR36,$B36:$AT36,0)+COUNTIFS($B36:$AT36,AR36,$B$1:$AT$1,"&lt;"&amp;43))</f>
        <v>0</v>
      </c>
      <c r="CL36">
        <f>(RANK(_calc_라운드기준!AS36,_calc_라운드기준!$B36:$AT36,0)+COUNTIFS(_calc_라운드기준!$B36:$AT36,_calc_라운드기준!AS36,$B$1:$AT$1,"&lt;"&amp;44))-(RANK(AS36,$B36:$AT36,0)+COUNTIFS($B36:$AT36,AS36,$B$1:$AT$1,"&lt;"&amp;44))</f>
        <v>15</v>
      </c>
      <c r="CM36">
        <f>(RANK(_calc_라운드기준!AT36,_calc_라운드기준!$B36:$AT36,0)+COUNTIFS(_calc_라운드기준!$B36:$AT36,_calc_라운드기준!AT36,$B$1:$AT$1,"&lt;"&amp;45))-(RANK(AT36,$B36:$AT36,0)+COUNTIFS($B36:$AT36,AT36,$B$1:$AT$1,"&lt;"&amp;45))</f>
        <v>23</v>
      </c>
      <c r="CN36">
        <f t="shared" si="45"/>
        <v>39</v>
      </c>
      <c r="CO36">
        <f t="shared" si="46"/>
        <v>29</v>
      </c>
      <c r="CP36">
        <f t="shared" si="47"/>
        <v>21</v>
      </c>
      <c r="CQ36">
        <f t="shared" si="48"/>
        <v>30</v>
      </c>
      <c r="CR36">
        <f t="shared" si="49"/>
        <v>40</v>
      </c>
      <c r="CS36">
        <f t="shared" si="50"/>
        <v>19</v>
      </c>
      <c r="CT36">
        <f t="shared" si="51"/>
        <v>24</v>
      </c>
      <c r="CU36">
        <f t="shared" si="52"/>
        <v>45</v>
      </c>
      <c r="CV36">
        <f t="shared" si="53"/>
        <v>44</v>
      </c>
      <c r="CW36">
        <f t="shared" si="54"/>
        <v>22</v>
      </c>
      <c r="CX36">
        <f t="shared" si="55"/>
        <v>27</v>
      </c>
      <c r="CY36">
        <f t="shared" si="56"/>
        <v>17</v>
      </c>
      <c r="CZ36">
        <f t="shared" si="57"/>
        <v>13</v>
      </c>
      <c r="DA36">
        <f t="shared" si="58"/>
        <v>5</v>
      </c>
      <c r="DB36">
        <f t="shared" si="59"/>
        <v>18</v>
      </c>
      <c r="DC36">
        <f t="shared" si="60"/>
        <v>25</v>
      </c>
      <c r="DD36">
        <f t="shared" si="61"/>
        <v>32</v>
      </c>
      <c r="DE36">
        <f t="shared" si="62"/>
        <v>6</v>
      </c>
      <c r="DF36">
        <f t="shared" si="63"/>
        <v>9</v>
      </c>
      <c r="DG36">
        <f t="shared" si="64"/>
        <v>41</v>
      </c>
      <c r="DH36">
        <f t="shared" si="65"/>
        <v>1</v>
      </c>
      <c r="DI36">
        <f t="shared" si="66"/>
        <v>2</v>
      </c>
      <c r="DJ36">
        <f t="shared" si="67"/>
        <v>38</v>
      </c>
      <c r="DK36">
        <f t="shared" si="68"/>
        <v>34</v>
      </c>
      <c r="DL36">
        <f t="shared" si="69"/>
        <v>33</v>
      </c>
      <c r="DM36">
        <f t="shared" si="70"/>
        <v>11</v>
      </c>
      <c r="DN36">
        <f t="shared" si="71"/>
        <v>31</v>
      </c>
      <c r="DO36">
        <f t="shared" si="72"/>
        <v>36</v>
      </c>
      <c r="DP36">
        <f t="shared" si="73"/>
        <v>37</v>
      </c>
      <c r="DQ36">
        <f t="shared" si="74"/>
        <v>14</v>
      </c>
      <c r="DR36">
        <f t="shared" si="75"/>
        <v>20</v>
      </c>
      <c r="DS36">
        <f t="shared" si="76"/>
        <v>15</v>
      </c>
      <c r="DT36">
        <f t="shared" si="77"/>
        <v>12</v>
      </c>
      <c r="DU36">
        <f t="shared" si="78"/>
        <v>3</v>
      </c>
      <c r="DV36">
        <f t="shared" si="79"/>
        <v>7</v>
      </c>
      <c r="DW36">
        <f t="shared" si="80"/>
        <v>28</v>
      </c>
      <c r="DX36">
        <f t="shared" si="81"/>
        <v>16</v>
      </c>
      <c r="DY36">
        <f t="shared" si="82"/>
        <v>8</v>
      </c>
      <c r="DZ36">
        <f t="shared" si="83"/>
        <v>35</v>
      </c>
      <c r="EA36">
        <f t="shared" si="84"/>
        <v>42</v>
      </c>
      <c r="EB36">
        <f t="shared" si="85"/>
        <v>26</v>
      </c>
      <c r="EC36">
        <f t="shared" si="86"/>
        <v>43</v>
      </c>
      <c r="ED36">
        <f t="shared" si="87"/>
        <v>23</v>
      </c>
      <c r="EE36">
        <f t="shared" si="88"/>
        <v>10</v>
      </c>
      <c r="EF36">
        <f t="shared" si="89"/>
        <v>4</v>
      </c>
    </row>
    <row r="37" spans="1:136" ht="16.5" customHeight="1">
      <c r="A37">
        <f>_calc_라운드기준!A37</f>
        <v>1209</v>
      </c>
      <c r="B37">
        <f>INDEX(_calc_누적빈도!B:B,$A37)-INDEX(_calc_누적빈도!B:B,$A37-기준350회_후보!$B$1)</f>
        <v>44</v>
      </c>
      <c r="C37">
        <f>INDEX(_calc_누적빈도!C:C,$A37)-INDEX(_calc_누적빈도!C:C,$A37-기준350회_후보!$B$1)</f>
        <v>39</v>
      </c>
      <c r="D37">
        <f>INDEX(_calc_누적빈도!D:D,$A37)-INDEX(_calc_누적빈도!D:D,$A37-기준350회_후보!$B$1)</f>
        <v>58</v>
      </c>
      <c r="E37">
        <f>INDEX(_calc_누적빈도!E:E,$A37)-INDEX(_calc_누적빈도!E:E,$A37-기준350회_후보!$B$1)</f>
        <v>44</v>
      </c>
      <c r="F37">
        <f>INDEX(_calc_누적빈도!F:F,$A37)-INDEX(_calc_누적빈도!F:F,$A37-기준350회_후보!$B$1)</f>
        <v>32</v>
      </c>
      <c r="G37">
        <f>INDEX(_calc_누적빈도!G:G,$A37)-INDEX(_calc_누적빈도!G:G,$A37-기준350회_후보!$B$1)</f>
        <v>55</v>
      </c>
      <c r="H37">
        <f>INDEX(_calc_누적빈도!H:H,$A37)-INDEX(_calc_누적빈도!H:H,$A37-기준350회_후보!$B$1)</f>
        <v>53</v>
      </c>
      <c r="I37">
        <f>INDEX(_calc_누적빈도!I:I,$A37)-INDEX(_calc_누적빈도!I:I,$A37-기준350회_후보!$B$1)</f>
        <v>36</v>
      </c>
      <c r="J37">
        <f>INDEX(_calc_누적빈도!J:J,$A37)-INDEX(_calc_누적빈도!J:J,$A37-기준350회_후보!$B$1)</f>
        <v>43</v>
      </c>
      <c r="K37">
        <f>INDEX(_calc_누적빈도!K:K,$A37)-INDEX(_calc_누적빈도!K:K,$A37-기준350회_후보!$B$1)</f>
        <v>36</v>
      </c>
      <c r="L37">
        <f>INDEX(_calc_누적빈도!L:L,$A37)-INDEX(_calc_누적빈도!L:L,$A37-기준350회_후보!$B$1)</f>
        <v>43</v>
      </c>
      <c r="M37">
        <f>INDEX(_calc_누적빈도!M:M,$A37)-INDEX(_calc_누적빈도!M:M,$A37-기준350회_후보!$B$1)</f>
        <v>54</v>
      </c>
      <c r="N37">
        <f>INDEX(_calc_누적빈도!N:N,$A37)-INDEX(_calc_누적빈도!N:N,$A37-기준350회_후보!$B$1)</f>
        <v>52</v>
      </c>
      <c r="O37">
        <f>INDEX(_calc_누적빈도!O:O,$A37)-INDEX(_calc_누적빈도!O:O,$A37-기준350회_후보!$B$1)</f>
        <v>47</v>
      </c>
      <c r="P37">
        <f>INDEX(_calc_누적빈도!P:P,$A37)-INDEX(_calc_누적빈도!P:P,$A37-기준350회_후보!$B$1)</f>
        <v>46</v>
      </c>
      <c r="Q37">
        <f>INDEX(_calc_누적빈도!Q:Q,$A37)-INDEX(_calc_누적빈도!Q:Q,$A37-기준350회_후보!$B$1)</f>
        <v>56</v>
      </c>
      <c r="R37">
        <f>INDEX(_calc_누적빈도!R:R,$A37)-INDEX(_calc_누적빈도!R:R,$A37-기준350회_후보!$B$1)</f>
        <v>44</v>
      </c>
      <c r="S37">
        <f>INDEX(_calc_누적빈도!S:S,$A37)-INDEX(_calc_누적빈도!S:S,$A37-기준350회_후보!$B$1)</f>
        <v>51</v>
      </c>
      <c r="T37">
        <f>INDEX(_calc_누적빈도!T:T,$A37)-INDEX(_calc_누적빈도!T:T,$A37-기준350회_후보!$B$1)</f>
        <v>47</v>
      </c>
      <c r="U37">
        <f>INDEX(_calc_누적빈도!U:U,$A37)-INDEX(_calc_누적빈도!U:U,$A37-기준350회_후보!$B$1)</f>
        <v>42</v>
      </c>
      <c r="V37">
        <f>INDEX(_calc_누적빈도!V:V,$A37)-INDEX(_calc_누적빈도!V:V,$A37-기준350회_후보!$B$1)</f>
        <v>52</v>
      </c>
      <c r="W37">
        <f>INDEX(_calc_누적빈도!W:W,$A37)-INDEX(_calc_누적빈도!W:W,$A37-기준350회_후보!$B$1)</f>
        <v>50</v>
      </c>
      <c r="X37">
        <f>INDEX(_calc_누적빈도!X:X,$A37)-INDEX(_calc_누적빈도!X:X,$A37-기준350회_후보!$B$1)</f>
        <v>46</v>
      </c>
      <c r="Y37">
        <f>INDEX(_calc_누적빈도!Y:Y,$A37)-INDEX(_calc_누적빈도!Y:Y,$A37-기준350회_후보!$B$1)</f>
        <v>48</v>
      </c>
      <c r="Z37">
        <f>INDEX(_calc_누적빈도!Z:Z,$A37)-INDEX(_calc_누적빈도!Z:Z,$A37-기준350회_후보!$B$1)</f>
        <v>37</v>
      </c>
      <c r="AA37">
        <f>INDEX(_calc_누적빈도!AA:AA,$A37)-INDEX(_calc_누적빈도!AA:AA,$A37-기준350회_후보!$B$1)</f>
        <v>47</v>
      </c>
      <c r="AB37">
        <f>INDEX(_calc_누적빈도!AB:AB,$A37)-INDEX(_calc_누적빈도!AB:AB,$A37-기준350회_후보!$B$1)</f>
        <v>50</v>
      </c>
      <c r="AC37">
        <f>INDEX(_calc_누적빈도!AC:AC,$A37)-INDEX(_calc_누적빈도!AC:AC,$A37-기준350회_후보!$B$1)</f>
        <v>46</v>
      </c>
      <c r="AD37">
        <f>INDEX(_calc_누적빈도!AD:AD,$A37)-INDEX(_calc_누적빈도!AD:AD,$A37-기준350회_후보!$B$1)</f>
        <v>46</v>
      </c>
      <c r="AE37">
        <f>INDEX(_calc_누적빈도!AE:AE,$A37)-INDEX(_calc_누적빈도!AE:AE,$A37-기준350회_후보!$B$1)</f>
        <v>50</v>
      </c>
      <c r="AF37">
        <f>INDEX(_calc_누적빈도!AF:AF,$A37)-INDEX(_calc_누적빈도!AF:AF,$A37-기준350회_후보!$B$1)</f>
        <v>45</v>
      </c>
      <c r="AG37">
        <f>INDEX(_calc_누적빈도!AG:AG,$A37)-INDEX(_calc_누적빈도!AG:AG,$A37-기준350회_후보!$B$1)</f>
        <v>44</v>
      </c>
      <c r="AH37">
        <f>INDEX(_calc_누적빈도!AH:AH,$A37)-INDEX(_calc_누적빈도!AH:AH,$A37-기준350회_후보!$B$1)</f>
        <v>51</v>
      </c>
      <c r="AI37">
        <f>INDEX(_calc_누적빈도!AI:AI,$A37)-INDEX(_calc_누적빈도!AI:AI,$A37-기준350회_후보!$B$1)</f>
        <v>47</v>
      </c>
      <c r="AJ37">
        <f>INDEX(_calc_누적빈도!AJ:AJ,$A37)-INDEX(_calc_누적빈도!AJ:AJ,$A37-기준350회_후보!$B$1)</f>
        <v>54</v>
      </c>
      <c r="AK37">
        <f>INDEX(_calc_누적빈도!AK:AK,$A37)-INDEX(_calc_누적빈도!AK:AK,$A37-기준350회_후보!$B$1)</f>
        <v>46</v>
      </c>
      <c r="AL37">
        <f>INDEX(_calc_누적빈도!AL:AL,$A37)-INDEX(_calc_누적빈도!AL:AL,$A37-기준350회_후보!$B$1)</f>
        <v>53</v>
      </c>
      <c r="AM37">
        <f>INDEX(_calc_누적빈도!AM:AM,$A37)-INDEX(_calc_누적빈도!AM:AM,$A37-기준350회_후보!$B$1)</f>
        <v>54</v>
      </c>
      <c r="AN37">
        <f>INDEX(_calc_누적빈도!AN:AN,$A37)-INDEX(_calc_누적빈도!AN:AN,$A37-기준350회_후보!$B$1)</f>
        <v>47</v>
      </c>
      <c r="AO37">
        <f>INDEX(_calc_누적빈도!AO:AO,$A37)-INDEX(_calc_누적빈도!AO:AO,$A37-기준350회_후보!$B$1)</f>
        <v>45</v>
      </c>
      <c r="AP37">
        <f>INDEX(_calc_누적빈도!AP:AP,$A37)-INDEX(_calc_누적빈도!AP:AP,$A37-기준350회_후보!$B$1)</f>
        <v>42</v>
      </c>
      <c r="AQ37">
        <f>INDEX(_calc_누적빈도!AQ:AQ,$A37)-INDEX(_calc_누적빈도!AQ:AQ,$A37-기준350회_후보!$B$1)</f>
        <v>45</v>
      </c>
      <c r="AR37">
        <f>INDEX(_calc_누적빈도!AR:AR,$A37)-INDEX(_calc_누적빈도!AR:AR,$A37-기준350회_후보!$B$1)</f>
        <v>37</v>
      </c>
      <c r="AS37">
        <f>INDEX(_calc_누적빈도!AS:AS,$A37)-INDEX(_calc_누적빈도!AS:AS,$A37-기준350회_후보!$B$1)</f>
        <v>46</v>
      </c>
      <c r="AT37">
        <f>INDEX(_calc_누적빈도!AT:AT,$A37)-INDEX(_calc_누적빈도!AT:AT,$A37-기준350회_후보!$B$1)</f>
        <v>50</v>
      </c>
      <c r="AU37">
        <f>(RANK(_calc_라운드기준!B37,_calc_라운드기준!$B37:$AT37,0)+COUNTIFS(_calc_라운드기준!$B37:$AT37,_calc_라운드기준!B37,$B$1:$AT$1,"&lt;"&amp;1))-(RANK(B37,$B37:$AT37,0)+COUNTIFS($B37:$AT37,B37,$B$1:$AT$1,"&lt;"&amp;1))</f>
        <v>-16</v>
      </c>
      <c r="AV37">
        <f>(RANK(_calc_라운드기준!C37,_calc_라운드기준!$B37:$AT37,0)+COUNTIFS(_calc_라운드기준!$B37:$AT37,_calc_라운드기준!C37,$B$1:$AT$1,"&lt;"&amp;2))-(RANK(C37,$B37:$AT37,0)+COUNTIFS($B37:$AT37,C37,$B$1:$AT$1,"&lt;"&amp;2))</f>
        <v>-2</v>
      </c>
      <c r="AW37">
        <f>(RANK(_calc_라운드기준!D37,_calc_라운드기준!$B37:$AT37,0)+COUNTIFS(_calc_라운드기준!$B37:$AT37,_calc_라운드기준!D37,$B$1:$AT$1,"&lt;"&amp;3))-(RANK(D37,$B37:$AT37,0)+COUNTIFS($B37:$AT37,D37,$B$1:$AT$1,"&lt;"&amp;3))</f>
        <v>0</v>
      </c>
      <c r="AX37">
        <f>(RANK(_calc_라운드기준!E37,_calc_라운드기준!$B37:$AT37,0)+COUNTIFS(_calc_라운드기준!$B37:$AT37,_calc_라운드기준!E37,$B$1:$AT$1,"&lt;"&amp;4))-(RANK(E37,$B37:$AT37,0)+COUNTIFS($B37:$AT37,E37,$B$1:$AT$1,"&lt;"&amp;4))</f>
        <v>-10</v>
      </c>
      <c r="AY37">
        <f>(RANK(_calc_라운드기준!F37,_calc_라운드기준!$B37:$AT37,0)+COUNTIFS(_calc_라운드기준!$B37:$AT37,_calc_라운드기준!F37,$B$1:$AT$1,"&lt;"&amp;5))-(RANK(F37,$B37:$AT37,0)+COUNTIFS($B37:$AT37,F37,$B$1:$AT$1,"&lt;"&amp;5))</f>
        <v>-21</v>
      </c>
      <c r="AZ37">
        <f>(RANK(_calc_라운드기준!G37,_calc_라운드기준!$B37:$AT37,0)+COUNTIFS(_calc_라운드기준!$B37:$AT37,_calc_라운드기준!G37,$B$1:$AT$1,"&lt;"&amp;6))-(RANK(G37,$B37:$AT37,0)+COUNTIFS($B37:$AT37,G37,$B$1:$AT$1,"&lt;"&amp;6))</f>
        <v>2</v>
      </c>
      <c r="BA37">
        <f>(RANK(_calc_라운드기준!H37,_calc_라운드기준!$B37:$AT37,0)+COUNTIFS(_calc_라운드기준!$B37:$AT37,_calc_라운드기준!H37,$B$1:$AT$1,"&lt;"&amp;7))-(RANK(H37,$B37:$AT37,0)+COUNTIFS($B37:$AT37,H37,$B$1:$AT$1,"&lt;"&amp;7))</f>
        <v>-1</v>
      </c>
      <c r="BB37">
        <f>(RANK(_calc_라운드기준!I37,_calc_라운드기준!$B37:$AT37,0)+COUNTIFS(_calc_라운드기준!$B37:$AT37,_calc_라운드기준!I37,$B$1:$AT$1,"&lt;"&amp;8))-(RANK(I37,$B37:$AT37,0)+COUNTIFS($B37:$AT37,I37,$B$1:$AT$1,"&lt;"&amp;8))</f>
        <v>-26</v>
      </c>
      <c r="BC37">
        <f>(RANK(_calc_라운드기준!J37,_calc_라운드기준!$B37:$AT37,0)+COUNTIFS(_calc_라운드기준!$B37:$AT37,_calc_라운드기준!J37,$B$1:$AT$1,"&lt;"&amp;9))-(RANK(J37,$B37:$AT37,0)+COUNTIFS($B37:$AT37,J37,$B$1:$AT$1,"&lt;"&amp;9))</f>
        <v>-26</v>
      </c>
      <c r="BD37">
        <f>(RANK(_calc_라운드기준!K37,_calc_라운드기준!$B37:$AT37,0)+COUNTIFS(_calc_라운드기준!$B37:$AT37,_calc_라운드기준!K37,$B$1:$AT$1,"&lt;"&amp;10))-(RANK(K37,$B37:$AT37,0)+COUNTIFS($B37:$AT37,K37,$B$1:$AT$1,"&lt;"&amp;10))</f>
        <v>0</v>
      </c>
      <c r="BE37">
        <f>(RANK(_calc_라운드기준!L37,_calc_라운드기준!$B37:$AT37,0)+COUNTIFS(_calc_라운드기준!$B37:$AT37,_calc_라운드기준!L37,$B$1:$AT$1,"&lt;"&amp;11))-(RANK(L37,$B37:$AT37,0)+COUNTIFS($B37:$AT37,L37,$B$1:$AT$1,"&lt;"&amp;11))</f>
        <v>-4</v>
      </c>
      <c r="BF37">
        <f>(RANK(_calc_라운드기준!M37,_calc_라운드기준!$B37:$AT37,0)+COUNTIFS(_calc_라운드기준!$B37:$AT37,_calc_라운드기준!M37,$B$1:$AT$1,"&lt;"&amp;12))-(RANK(M37,$B37:$AT37,0)+COUNTIFS($B37:$AT37,M37,$B$1:$AT$1,"&lt;"&amp;12))</f>
        <v>7</v>
      </c>
      <c r="BG37">
        <f>(RANK(_calc_라운드기준!N37,_calc_라운드기준!$B37:$AT37,0)+COUNTIFS(_calc_라운드기준!$B37:$AT37,_calc_라운드기준!N37,$B$1:$AT$1,"&lt;"&amp;13))-(RANK(N37,$B37:$AT37,0)+COUNTIFS($B37:$AT37,N37,$B$1:$AT$1,"&lt;"&amp;13))</f>
        <v>9</v>
      </c>
      <c r="BH37">
        <f>(RANK(_calc_라운드기준!O37,_calc_라운드기준!$B37:$AT37,0)+COUNTIFS(_calc_라운드기준!$B37:$AT37,_calc_라운드기준!O37,$B$1:$AT$1,"&lt;"&amp;14))-(RANK(O37,$B37:$AT37,0)+COUNTIFS($B37:$AT37,O37,$B$1:$AT$1,"&lt;"&amp;14))</f>
        <v>21</v>
      </c>
      <c r="BI37">
        <f>(RANK(_calc_라운드기준!P37,_calc_라운드기준!$B37:$AT37,0)+COUNTIFS(_calc_라운드기준!$B37:$AT37,_calc_라운드기준!P37,$B$1:$AT$1,"&lt;"&amp;15))-(RANK(P37,$B37:$AT37,0)+COUNTIFS($B37:$AT37,P37,$B$1:$AT$1,"&lt;"&amp;15))</f>
        <v>2</v>
      </c>
      <c r="BJ37">
        <f>(RANK(_calc_라운드기준!Q37,_calc_라운드기준!$B37:$AT37,0)+COUNTIFS(_calc_라운드기준!$B37:$AT37,_calc_라운드기준!Q37,$B$1:$AT$1,"&lt;"&amp;16))-(RANK(Q37,$B37:$AT37,0)+COUNTIFS($B37:$AT37,Q37,$B$1:$AT$1,"&lt;"&amp;16))</f>
        <v>0</v>
      </c>
      <c r="BK37">
        <f>(RANK(_calc_라운드기준!R37,_calc_라운드기준!$B37:$AT37,0)+COUNTIFS(_calc_라운드기준!$B37:$AT37,_calc_라운드기준!R37,$B$1:$AT$1,"&lt;"&amp;17))-(RANK(R37,$B37:$AT37,0)+COUNTIFS($B37:$AT37,R37,$B$1:$AT$1,"&lt;"&amp;17))</f>
        <v>-8</v>
      </c>
      <c r="BL37">
        <f>(RANK(_calc_라운드기준!S37,_calc_라운드기준!$B37:$AT37,0)+COUNTIFS(_calc_라운드기준!$B37:$AT37,_calc_라운드기준!S37,$B$1:$AT$1,"&lt;"&amp;18))-(RANK(S37,$B37:$AT37,0)+COUNTIFS($B37:$AT37,S37,$B$1:$AT$1,"&lt;"&amp;18))</f>
        <v>16</v>
      </c>
      <c r="BM37">
        <f>(RANK(_calc_라운드기준!T37,_calc_라운드기준!$B37:$AT37,0)+COUNTIFS(_calc_라운드기준!$B37:$AT37,_calc_라운드기준!T37,$B$1:$AT$1,"&lt;"&amp;19))-(RANK(T37,$B37:$AT37,0)+COUNTIFS($B37:$AT37,T37,$B$1:$AT$1,"&lt;"&amp;19))</f>
        <v>15</v>
      </c>
      <c r="BN37">
        <f>(RANK(_calc_라운드기준!U37,_calc_라운드기준!$B37:$AT37,0)+COUNTIFS(_calc_라운드기준!$B37:$AT37,_calc_라운드기준!U37,$B$1:$AT$1,"&lt;"&amp;20))-(RANK(U37,$B37:$AT37,0)+COUNTIFS($B37:$AT37,U37,$B$1:$AT$1,"&lt;"&amp;20))</f>
        <v>-10</v>
      </c>
      <c r="BO37">
        <f>(RANK(_calc_라운드기준!V37,_calc_라운드기준!$B37:$AT37,0)+COUNTIFS(_calc_라운드기준!$B37:$AT37,_calc_라운드기준!V37,$B$1:$AT$1,"&lt;"&amp;21))-(RANK(V37,$B37:$AT37,0)+COUNTIFS($B37:$AT37,V37,$B$1:$AT$1,"&lt;"&amp;21))</f>
        <v>25</v>
      </c>
      <c r="BP37">
        <f>(RANK(_calc_라운드기준!W37,_calc_라운드기준!$B37:$AT37,0)+COUNTIFS(_calc_라운드기준!$B37:$AT37,_calc_라운드기준!W37,$B$1:$AT$1,"&lt;"&amp;22))-(RANK(W37,$B37:$AT37,0)+COUNTIFS($B37:$AT37,W37,$B$1:$AT$1,"&lt;"&amp;22))</f>
        <v>27</v>
      </c>
      <c r="BQ37">
        <f>(RANK(_calc_라운드기준!X37,_calc_라운드기준!$B37:$AT37,0)+COUNTIFS(_calc_라운드기준!$B37:$AT37,_calc_라운드기준!X37,$B$1:$AT$1,"&lt;"&amp;23))-(RANK(X37,$B37:$AT37,0)+COUNTIFS($B37:$AT37,X37,$B$1:$AT$1,"&lt;"&amp;23))</f>
        <v>-17</v>
      </c>
      <c r="BR37">
        <f>(RANK(_calc_라운드기준!Y37,_calc_라운드기준!$B37:$AT37,0)+COUNTIFS(_calc_라운드기준!$B37:$AT37,_calc_라운드기준!Y37,$B$1:$AT$1,"&lt;"&amp;24))-(RANK(Y37,$B37:$AT37,0)+COUNTIFS($B37:$AT37,Y37,$B$1:$AT$1,"&lt;"&amp;24))</f>
        <v>-13</v>
      </c>
      <c r="BS37">
        <f>(RANK(_calc_라운드기준!Z37,_calc_라운드기준!$B37:$AT37,0)+COUNTIFS(_calc_라운드기준!$B37:$AT37,_calc_라운드기준!Z37,$B$1:$AT$1,"&lt;"&amp;25))-(RANK(Z37,$B37:$AT37,0)+COUNTIFS($B37:$AT37,Z37,$B$1:$AT$1,"&lt;"&amp;25))</f>
        <v>-12</v>
      </c>
      <c r="BT37">
        <f>(RANK(_calc_라운드기준!AA37,_calc_라운드기준!$B37:$AT37,0)+COUNTIFS(_calc_라운드기준!$B37:$AT37,_calc_라운드기준!AA37,$B$1:$AT$1,"&lt;"&amp;26))-(RANK(AA37,$B37:$AT37,0)+COUNTIFS($B37:$AT37,AA37,$B$1:$AT$1,"&lt;"&amp;26))</f>
        <v>10</v>
      </c>
      <c r="BU37">
        <f>(RANK(_calc_라운드기준!AB37,_calc_라운드기준!$B37:$AT37,0)+COUNTIFS(_calc_라운드기준!$B37:$AT37,_calc_라운드기준!AB37,$B$1:$AT$1,"&lt;"&amp;27))-(RANK(AB37,$B37:$AT37,0)+COUNTIFS($B37:$AT37,AB37,$B$1:$AT$1,"&lt;"&amp;27))</f>
        <v>-11</v>
      </c>
      <c r="BV37">
        <f>(RANK(_calc_라운드기준!AC37,_calc_라운드기준!$B37:$AT37,0)+COUNTIFS(_calc_라운드기준!$B37:$AT37,_calc_라운드기준!AC37,$B$1:$AT$1,"&lt;"&amp;28))-(RANK(AC37,$B37:$AT37,0)+COUNTIFS($B37:$AT37,AC37,$B$1:$AT$1,"&lt;"&amp;28))</f>
        <v>-17</v>
      </c>
      <c r="BW37">
        <f>(RANK(_calc_라운드기준!AD37,_calc_라운드기준!$B37:$AT37,0)+COUNTIFS(_calc_라운드기준!$B37:$AT37,_calc_라운드기준!AD37,$B$1:$AT$1,"&lt;"&amp;29))-(RANK(AD37,$B37:$AT37,0)+COUNTIFS($B37:$AT37,AD37,$B$1:$AT$1,"&lt;"&amp;29))</f>
        <v>-14</v>
      </c>
      <c r="BX37">
        <f>(RANK(_calc_라운드기준!AE37,_calc_라운드기준!$B37:$AT37,0)+COUNTIFS(_calc_라운드기준!$B37:$AT37,_calc_라운드기준!AE37,$B$1:$AT$1,"&lt;"&amp;30))-(RANK(AE37,$B37:$AT37,0)+COUNTIFS($B37:$AT37,AE37,$B$1:$AT$1,"&lt;"&amp;30))</f>
        <v>4</v>
      </c>
      <c r="BY37">
        <f>(RANK(_calc_라운드기준!AF37,_calc_라운드기준!$B37:$AT37,0)+COUNTIFS(_calc_라운드기준!$B37:$AT37,_calc_라운드기준!AF37,$B$1:$AT$1,"&lt;"&amp;31))-(RANK(AF37,$B37:$AT37,0)+COUNTIFS($B37:$AT37,AF37,$B$1:$AT$1,"&lt;"&amp;31))</f>
        <v>2</v>
      </c>
      <c r="BZ37">
        <f>(RANK(_calc_라운드기준!AG37,_calc_라운드기준!$B37:$AT37,0)+COUNTIFS(_calc_라운드기준!$B37:$AT37,_calc_라운드기준!AG37,$B$1:$AT$1,"&lt;"&amp;32))-(RANK(AG37,$B37:$AT37,0)+COUNTIFS($B37:$AT37,AG37,$B$1:$AT$1,"&lt;"&amp;32))</f>
        <v>6</v>
      </c>
      <c r="CA37">
        <f>(RANK(_calc_라운드기준!AH37,_calc_라운드기준!$B37:$AT37,0)+COUNTIFS(_calc_라운드기준!$B37:$AT37,_calc_라운드기준!AH37,$B$1:$AT$1,"&lt;"&amp;33))-(RANK(AH37,$B37:$AT37,0)+COUNTIFS($B37:$AT37,AH37,$B$1:$AT$1,"&lt;"&amp;33))</f>
        <v>8</v>
      </c>
      <c r="CB37">
        <f>(RANK(_calc_라운드기준!AI37,_calc_라운드기준!$B37:$AT37,0)+COUNTIFS(_calc_라운드기준!$B37:$AT37,_calc_라운드기준!AI37,$B$1:$AT$1,"&lt;"&amp;34))-(RANK(AI37,$B37:$AT37,0)+COUNTIFS($B37:$AT37,AI37,$B$1:$AT$1,"&lt;"&amp;34))</f>
        <v>24</v>
      </c>
      <c r="CC37">
        <f>(RANK(_calc_라운드기준!AJ37,_calc_라운드기준!$B37:$AT37,0)+COUNTIFS(_calc_라운드기준!$B37:$AT37,_calc_라운드기준!AJ37,$B$1:$AT$1,"&lt;"&amp;35))-(RANK(AJ37,$B37:$AT37,0)+COUNTIFS($B37:$AT37,AJ37,$B$1:$AT$1,"&lt;"&amp;35))</f>
        <v>27</v>
      </c>
      <c r="CD37">
        <f>(RANK(_calc_라운드기준!AK37,_calc_라운드기준!$B37:$AT37,0)+COUNTIFS(_calc_라운드기준!$B37:$AT37,_calc_라운드기준!AK37,$B$1:$AT$1,"&lt;"&amp;36))-(RANK(AK37,$B37:$AT37,0)+COUNTIFS($B37:$AT37,AK37,$B$1:$AT$1,"&lt;"&amp;36))</f>
        <v>-6</v>
      </c>
      <c r="CE37">
        <f>(RANK(_calc_라운드기준!AL37,_calc_라운드기준!$B37:$AT37,0)+COUNTIFS(_calc_라운드기준!$B37:$AT37,_calc_라운드기준!AL37,$B$1:$AT$1,"&lt;"&amp;37))-(RANK(AL37,$B37:$AT37,0)+COUNTIFS($B37:$AT37,AL37,$B$1:$AT$1,"&lt;"&amp;37))</f>
        <v>14</v>
      </c>
      <c r="CF37">
        <f>(RANK(_calc_라운드기준!AM37,_calc_라운드기준!$B37:$AT37,0)+COUNTIFS(_calc_라운드기준!$B37:$AT37,_calc_라운드기준!AM37,$B$1:$AT$1,"&lt;"&amp;38))-(RANK(AM37,$B37:$AT37,0)+COUNTIFS($B37:$AT37,AM37,$B$1:$AT$1,"&lt;"&amp;38))</f>
        <v>7</v>
      </c>
      <c r="CG37">
        <f>(RANK(_calc_라운드기준!AN37,_calc_라운드기준!$B37:$AT37,0)+COUNTIFS(_calc_라운드기준!$B37:$AT37,_calc_라운드기준!AN37,$B$1:$AT$1,"&lt;"&amp;39))-(RANK(AN37,$B37:$AT37,0)+COUNTIFS($B37:$AT37,AN37,$B$1:$AT$1,"&lt;"&amp;39))</f>
        <v>-13</v>
      </c>
      <c r="CH37">
        <f>(RANK(_calc_라운드기준!AO37,_calc_라운드기준!$B37:$AT37,0)+COUNTIFS(_calc_라운드기준!$B37:$AT37,_calc_라운드기준!AO37,$B$1:$AT$1,"&lt;"&amp;40))-(RANK(AO37,$B37:$AT37,0)+COUNTIFS($B37:$AT37,AO37,$B$1:$AT$1,"&lt;"&amp;40))</f>
        <v>-16</v>
      </c>
      <c r="CI37">
        <f>(RANK(_calc_라운드기준!AP37,_calc_라운드기준!$B37:$AT37,0)+COUNTIFS(_calc_라운드기준!$B37:$AT37,_calc_라운드기준!AP37,$B$1:$AT$1,"&lt;"&amp;41))-(RANK(AP37,$B37:$AT37,0)+COUNTIFS($B37:$AT37,AP37,$B$1:$AT$1,"&lt;"&amp;41))</f>
        <v>-3</v>
      </c>
      <c r="CJ37">
        <f>(RANK(_calc_라운드기준!AQ37,_calc_라운드기준!$B37:$AT37,0)+COUNTIFS(_calc_라운드기준!$B37:$AT37,_calc_라운드기준!AQ37,$B$1:$AT$1,"&lt;"&amp;42))-(RANK(AQ37,$B37:$AT37,0)+COUNTIFS($B37:$AT37,AQ37,$B$1:$AT$1,"&lt;"&amp;42))</f>
        <v>-16</v>
      </c>
      <c r="CK37">
        <f>(RANK(_calc_라운드기준!AR37,_calc_라운드기준!$B37:$AT37,0)+COUNTIFS(_calc_라운드기준!$B37:$AT37,_calc_라운드기준!AR37,$B$1:$AT$1,"&lt;"&amp;43))-(RANK(AR37,$B37:$AT37,0)+COUNTIFS($B37:$AT37,AR37,$B$1:$AT$1,"&lt;"&amp;43))</f>
        <v>0</v>
      </c>
      <c r="CL37">
        <f>(RANK(_calc_라운드기준!AS37,_calc_라운드기준!$B37:$AT37,0)+COUNTIFS(_calc_라운드기준!$B37:$AT37,_calc_라운드기준!AS37,$B$1:$AT$1,"&lt;"&amp;44))-(RANK(AS37,$B37:$AT37,0)+COUNTIFS($B37:$AT37,AS37,$B$1:$AT$1,"&lt;"&amp;44))</f>
        <v>15</v>
      </c>
      <c r="CM37">
        <f>(RANK(_calc_라운드기준!AT37,_calc_라운드기준!$B37:$AT37,0)+COUNTIFS(_calc_라운드기준!$B37:$AT37,_calc_라운드기준!AT37,$B$1:$AT$1,"&lt;"&amp;45))-(RANK(AT37,$B37:$AT37,0)+COUNTIFS($B37:$AT37,AT37,$B$1:$AT$1,"&lt;"&amp;45))</f>
        <v>21</v>
      </c>
      <c r="CN37">
        <f t="shared" si="45"/>
        <v>38</v>
      </c>
      <c r="CO37">
        <f t="shared" si="46"/>
        <v>26</v>
      </c>
      <c r="CP37">
        <f t="shared" si="47"/>
        <v>21</v>
      </c>
      <c r="CQ37">
        <f t="shared" si="48"/>
        <v>31</v>
      </c>
      <c r="CR37">
        <f t="shared" si="49"/>
        <v>43</v>
      </c>
      <c r="CS37">
        <f t="shared" si="50"/>
        <v>18</v>
      </c>
      <c r="CT37">
        <f t="shared" si="51"/>
        <v>25</v>
      </c>
      <c r="CU37">
        <f t="shared" si="52"/>
        <v>44</v>
      </c>
      <c r="CV37">
        <f t="shared" si="53"/>
        <v>45</v>
      </c>
      <c r="CW37">
        <f t="shared" si="54"/>
        <v>22</v>
      </c>
      <c r="CX37">
        <f t="shared" si="55"/>
        <v>28</v>
      </c>
      <c r="CY37">
        <f t="shared" si="56"/>
        <v>14</v>
      </c>
      <c r="CZ37">
        <f t="shared" si="57"/>
        <v>12</v>
      </c>
      <c r="DA37">
        <f t="shared" si="58"/>
        <v>5</v>
      </c>
      <c r="DB37">
        <f t="shared" si="59"/>
        <v>19</v>
      </c>
      <c r="DC37">
        <f t="shared" si="60"/>
        <v>23</v>
      </c>
      <c r="DD37">
        <f t="shared" si="61"/>
        <v>30</v>
      </c>
      <c r="DE37">
        <f t="shared" si="62"/>
        <v>7</v>
      </c>
      <c r="DF37">
        <f t="shared" si="63"/>
        <v>8</v>
      </c>
      <c r="DG37">
        <f t="shared" si="64"/>
        <v>32</v>
      </c>
      <c r="DH37">
        <f t="shared" si="65"/>
        <v>3</v>
      </c>
      <c r="DI37">
        <f t="shared" si="66"/>
        <v>1</v>
      </c>
      <c r="DJ37">
        <f t="shared" si="67"/>
        <v>41</v>
      </c>
      <c r="DK37">
        <f t="shared" si="68"/>
        <v>35</v>
      </c>
      <c r="DL37">
        <f t="shared" si="69"/>
        <v>34</v>
      </c>
      <c r="DM37">
        <f t="shared" si="70"/>
        <v>11</v>
      </c>
      <c r="DN37">
        <f t="shared" si="71"/>
        <v>33</v>
      </c>
      <c r="DO37">
        <f t="shared" si="72"/>
        <v>42</v>
      </c>
      <c r="DP37">
        <f t="shared" si="73"/>
        <v>37</v>
      </c>
      <c r="DQ37">
        <f t="shared" si="74"/>
        <v>17</v>
      </c>
      <c r="DR37">
        <f t="shared" si="75"/>
        <v>20</v>
      </c>
      <c r="DS37">
        <f t="shared" si="76"/>
        <v>16</v>
      </c>
      <c r="DT37">
        <f t="shared" si="77"/>
        <v>13</v>
      </c>
      <c r="DU37">
        <f t="shared" si="78"/>
        <v>4</v>
      </c>
      <c r="DV37">
        <f t="shared" si="79"/>
        <v>2</v>
      </c>
      <c r="DW37">
        <f t="shared" si="80"/>
        <v>29</v>
      </c>
      <c r="DX37">
        <f t="shared" si="81"/>
        <v>10</v>
      </c>
      <c r="DY37">
        <f t="shared" si="82"/>
        <v>15</v>
      </c>
      <c r="DZ37">
        <f t="shared" si="83"/>
        <v>36</v>
      </c>
      <c r="EA37">
        <f t="shared" si="84"/>
        <v>39</v>
      </c>
      <c r="EB37">
        <f t="shared" si="85"/>
        <v>27</v>
      </c>
      <c r="EC37">
        <f t="shared" si="86"/>
        <v>40</v>
      </c>
      <c r="ED37">
        <f t="shared" si="87"/>
        <v>24</v>
      </c>
      <c r="EE37">
        <f t="shared" si="88"/>
        <v>9</v>
      </c>
      <c r="EF37">
        <f t="shared" si="89"/>
        <v>6</v>
      </c>
    </row>
    <row r="38" spans="1:136" ht="16.5" customHeight="1">
      <c r="A38">
        <f>_calc_라운드기준!A38</f>
        <v>1208</v>
      </c>
      <c r="B38">
        <f>INDEX(_calc_누적빈도!B:B,$A38)-INDEX(_calc_누적빈도!B:B,$A38-기준350회_후보!$B$1)</f>
        <v>44</v>
      </c>
      <c r="C38">
        <f>INDEX(_calc_누적빈도!C:C,$A38)-INDEX(_calc_누적빈도!C:C,$A38-기준350회_후보!$B$1)</f>
        <v>39</v>
      </c>
      <c r="D38">
        <f>INDEX(_calc_누적빈도!D:D,$A38)-INDEX(_calc_누적빈도!D:D,$A38-기준350회_후보!$B$1)</f>
        <v>58</v>
      </c>
      <c r="E38">
        <f>INDEX(_calc_누적빈도!E:E,$A38)-INDEX(_calc_누적빈도!E:E,$A38-기준350회_후보!$B$1)</f>
        <v>44</v>
      </c>
      <c r="F38">
        <f>INDEX(_calc_누적빈도!F:F,$A38)-INDEX(_calc_누적빈도!F:F,$A38-기준350회_후보!$B$1)</f>
        <v>32</v>
      </c>
      <c r="G38">
        <f>INDEX(_calc_누적빈도!G:G,$A38)-INDEX(_calc_누적빈도!G:G,$A38-기준350회_후보!$B$1)</f>
        <v>54</v>
      </c>
      <c r="H38">
        <f>INDEX(_calc_누적빈도!H:H,$A38)-INDEX(_calc_누적빈도!H:H,$A38-기준350회_후보!$B$1)</f>
        <v>53</v>
      </c>
      <c r="I38">
        <f>INDEX(_calc_누적빈도!I:I,$A38)-INDEX(_calc_누적빈도!I:I,$A38-기준350회_후보!$B$1)</f>
        <v>36</v>
      </c>
      <c r="J38">
        <f>INDEX(_calc_누적빈도!J:J,$A38)-INDEX(_calc_누적빈도!J:J,$A38-기준350회_후보!$B$1)</f>
        <v>44</v>
      </c>
      <c r="K38">
        <f>INDEX(_calc_누적빈도!K:K,$A38)-INDEX(_calc_누적빈도!K:K,$A38-기준350회_후보!$B$1)</f>
        <v>36</v>
      </c>
      <c r="L38">
        <f>INDEX(_calc_누적빈도!L:L,$A38)-INDEX(_calc_누적빈도!L:L,$A38-기준350회_후보!$B$1)</f>
        <v>43</v>
      </c>
      <c r="M38">
        <f>INDEX(_calc_누적빈도!M:M,$A38)-INDEX(_calc_누적빈도!M:M,$A38-기준350회_후보!$B$1)</f>
        <v>54</v>
      </c>
      <c r="N38">
        <f>INDEX(_calc_누적빈도!N:N,$A38)-INDEX(_calc_누적빈도!N:N,$A38-기준350회_후보!$B$1)</f>
        <v>53</v>
      </c>
      <c r="O38">
        <f>INDEX(_calc_누적빈도!O:O,$A38)-INDEX(_calc_누적빈도!O:O,$A38-기준350회_후보!$B$1)</f>
        <v>47</v>
      </c>
      <c r="P38">
        <f>INDEX(_calc_누적빈도!P:P,$A38)-INDEX(_calc_누적빈도!P:P,$A38-기준350회_후보!$B$1)</f>
        <v>46</v>
      </c>
      <c r="Q38">
        <f>INDEX(_calc_누적빈도!Q:Q,$A38)-INDEX(_calc_누적빈도!Q:Q,$A38-기준350회_후보!$B$1)</f>
        <v>56</v>
      </c>
      <c r="R38">
        <f>INDEX(_calc_누적빈도!R:R,$A38)-INDEX(_calc_누적빈도!R:R,$A38-기준350회_후보!$B$1)</f>
        <v>44</v>
      </c>
      <c r="S38">
        <f>INDEX(_calc_누적빈도!S:S,$A38)-INDEX(_calc_누적빈도!S:S,$A38-기준350회_후보!$B$1)</f>
        <v>51</v>
      </c>
      <c r="T38">
        <f>INDEX(_calc_누적빈도!T:T,$A38)-INDEX(_calc_누적빈도!T:T,$A38-기준350회_후보!$B$1)</f>
        <v>47</v>
      </c>
      <c r="U38">
        <f>INDEX(_calc_누적빈도!U:U,$A38)-INDEX(_calc_누적빈도!U:U,$A38-기준350회_후보!$B$1)</f>
        <v>42</v>
      </c>
      <c r="V38">
        <f>INDEX(_calc_누적빈도!V:V,$A38)-INDEX(_calc_누적빈도!V:V,$A38-기준350회_후보!$B$1)</f>
        <v>52</v>
      </c>
      <c r="W38">
        <f>INDEX(_calc_누적빈도!W:W,$A38)-INDEX(_calc_누적빈도!W:W,$A38-기준350회_후보!$B$1)</f>
        <v>50</v>
      </c>
      <c r="X38">
        <f>INDEX(_calc_누적빈도!X:X,$A38)-INDEX(_calc_누적빈도!X:X,$A38-기준350회_후보!$B$1)</f>
        <v>46</v>
      </c>
      <c r="Y38">
        <f>INDEX(_calc_누적빈도!Y:Y,$A38)-INDEX(_calc_누적빈도!Y:Y,$A38-기준350회_후보!$B$1)</f>
        <v>48</v>
      </c>
      <c r="Z38">
        <f>INDEX(_calc_누적빈도!Z:Z,$A38)-INDEX(_calc_누적빈도!Z:Z,$A38-기준350회_후보!$B$1)</f>
        <v>37</v>
      </c>
      <c r="AA38">
        <f>INDEX(_calc_누적빈도!AA:AA,$A38)-INDEX(_calc_누적빈도!AA:AA,$A38-기준350회_후보!$B$1)</f>
        <v>47</v>
      </c>
      <c r="AB38">
        <f>INDEX(_calc_누적빈도!AB:AB,$A38)-INDEX(_calc_누적빈도!AB:AB,$A38-기준350회_후보!$B$1)</f>
        <v>49</v>
      </c>
      <c r="AC38">
        <f>INDEX(_calc_누적빈도!AC:AC,$A38)-INDEX(_calc_누적빈도!AC:AC,$A38-기준350회_후보!$B$1)</f>
        <v>46</v>
      </c>
      <c r="AD38">
        <f>INDEX(_calc_누적빈도!AD:AD,$A38)-INDEX(_calc_누적빈도!AD:AD,$A38-기준350회_후보!$B$1)</f>
        <v>46</v>
      </c>
      <c r="AE38">
        <f>INDEX(_calc_누적빈도!AE:AE,$A38)-INDEX(_calc_누적빈도!AE:AE,$A38-기준350회_후보!$B$1)</f>
        <v>49</v>
      </c>
      <c r="AF38">
        <f>INDEX(_calc_누적빈도!AF:AF,$A38)-INDEX(_calc_누적빈도!AF:AF,$A38-기준350회_후보!$B$1)</f>
        <v>45</v>
      </c>
      <c r="AG38">
        <f>INDEX(_calc_누적빈도!AG:AG,$A38)-INDEX(_calc_누적빈도!AG:AG,$A38-기준350회_후보!$B$1)</f>
        <v>45</v>
      </c>
      <c r="AH38">
        <f>INDEX(_calc_누적빈도!AH:AH,$A38)-INDEX(_calc_누적빈도!AH:AH,$A38-기준350회_후보!$B$1)</f>
        <v>51</v>
      </c>
      <c r="AI38">
        <f>INDEX(_calc_누적빈도!AI:AI,$A38)-INDEX(_calc_누적빈도!AI:AI,$A38-기준350회_후보!$B$1)</f>
        <v>47</v>
      </c>
      <c r="AJ38">
        <f>INDEX(_calc_누적빈도!AJ:AJ,$A38)-INDEX(_calc_누적빈도!AJ:AJ,$A38-기준350회_후보!$B$1)</f>
        <v>54</v>
      </c>
      <c r="AK38">
        <f>INDEX(_calc_누적빈도!AK:AK,$A38)-INDEX(_calc_누적빈도!AK:AK,$A38-기준350회_후보!$B$1)</f>
        <v>45</v>
      </c>
      <c r="AL38">
        <f>INDEX(_calc_누적빈도!AL:AL,$A38)-INDEX(_calc_누적빈도!AL:AL,$A38-기준350회_후보!$B$1)</f>
        <v>53</v>
      </c>
      <c r="AM38">
        <f>INDEX(_calc_누적빈도!AM:AM,$A38)-INDEX(_calc_누적빈도!AM:AM,$A38-기준350회_후보!$B$1)</f>
        <v>54</v>
      </c>
      <c r="AN38">
        <f>INDEX(_calc_누적빈도!AN:AN,$A38)-INDEX(_calc_누적빈도!AN:AN,$A38-기준350회_후보!$B$1)</f>
        <v>48</v>
      </c>
      <c r="AO38">
        <f>INDEX(_calc_누적빈도!AO:AO,$A38)-INDEX(_calc_누적빈도!AO:AO,$A38-기준350회_후보!$B$1)</f>
        <v>45</v>
      </c>
      <c r="AP38">
        <f>INDEX(_calc_누적빈도!AP:AP,$A38)-INDEX(_calc_누적빈도!AP:AP,$A38-기준350회_후보!$B$1)</f>
        <v>42</v>
      </c>
      <c r="AQ38">
        <f>INDEX(_calc_누적빈도!AQ:AQ,$A38)-INDEX(_calc_누적빈도!AQ:AQ,$A38-기준350회_후보!$B$1)</f>
        <v>44</v>
      </c>
      <c r="AR38">
        <f>INDEX(_calc_누적빈도!AR:AR,$A38)-INDEX(_calc_누적빈도!AR:AR,$A38-기준350회_후보!$B$1)</f>
        <v>38</v>
      </c>
      <c r="AS38">
        <f>INDEX(_calc_누적빈도!AS:AS,$A38)-INDEX(_calc_누적빈도!AS:AS,$A38-기준350회_후보!$B$1)</f>
        <v>46</v>
      </c>
      <c r="AT38">
        <f>INDEX(_calc_누적빈도!AT:AT,$A38)-INDEX(_calc_누적빈도!AT:AT,$A38-기준350회_후보!$B$1)</f>
        <v>50</v>
      </c>
      <c r="AU38">
        <f>(RANK(_calc_라운드기준!B38,_calc_라운드기준!$B38:$AT38,0)+COUNTIFS(_calc_라운드기준!$B38:$AT38,_calc_라운드기준!B38,$B$1:$AT$1,"&lt;"&amp;1))-(RANK(B38,$B38:$AT38,0)+COUNTIFS($B38:$AT38,B38,$B$1:$AT$1,"&lt;"&amp;1))</f>
        <v>-16</v>
      </c>
      <c r="AV38">
        <f>(RANK(_calc_라운드기준!C38,_calc_라운드기준!$B38:$AT38,0)+COUNTIFS(_calc_라운드기준!$B38:$AT38,_calc_라운드기준!C38,$B$1:$AT$1,"&lt;"&amp;2))-(RANK(C38,$B38:$AT38,0)+COUNTIFS($B38:$AT38,C38,$B$1:$AT$1,"&lt;"&amp;2))</f>
        <v>-1</v>
      </c>
      <c r="AW38">
        <f>(RANK(_calc_라운드기준!D38,_calc_라운드기준!$B38:$AT38,0)+COUNTIFS(_calc_라운드기준!$B38:$AT38,_calc_라운드기준!D38,$B$1:$AT$1,"&lt;"&amp;3))-(RANK(D38,$B38:$AT38,0)+COUNTIFS($B38:$AT38,D38,$B$1:$AT$1,"&lt;"&amp;3))</f>
        <v>0</v>
      </c>
      <c r="AX38">
        <f>(RANK(_calc_라운드기준!E38,_calc_라운드기준!$B38:$AT38,0)+COUNTIFS(_calc_라운드기준!$B38:$AT38,_calc_라운드기준!E38,$B$1:$AT$1,"&lt;"&amp;4))-(RANK(E38,$B38:$AT38,0)+COUNTIFS($B38:$AT38,E38,$B$1:$AT$1,"&lt;"&amp;4))</f>
        <v>-11</v>
      </c>
      <c r="AY38">
        <f>(RANK(_calc_라운드기준!F38,_calc_라운드기준!$B38:$AT38,0)+COUNTIFS(_calc_라운드기준!$B38:$AT38,_calc_라운드기준!F38,$B$1:$AT$1,"&lt;"&amp;5))-(RANK(F38,$B38:$AT38,0)+COUNTIFS($B38:$AT38,F38,$B$1:$AT$1,"&lt;"&amp;5))</f>
        <v>-22</v>
      </c>
      <c r="AZ38">
        <f>(RANK(_calc_라운드기준!G38,_calc_라운드기준!$B38:$AT38,0)+COUNTIFS(_calc_라운드기준!$B38:$AT38,_calc_라운드기준!G38,$B$1:$AT$1,"&lt;"&amp;6))-(RANK(G38,$B38:$AT38,0)+COUNTIFS($B38:$AT38,G38,$B$1:$AT$1,"&lt;"&amp;6))</f>
        <v>6</v>
      </c>
      <c r="BA38">
        <f>(RANK(_calc_라운드기준!H38,_calc_라운드기준!$B38:$AT38,0)+COUNTIFS(_calc_라운드기준!$B38:$AT38,_calc_라운드기준!H38,$B$1:$AT$1,"&lt;"&amp;7))-(RANK(H38,$B38:$AT38,0)+COUNTIFS($B38:$AT38,H38,$B$1:$AT$1,"&lt;"&amp;7))</f>
        <v>-2</v>
      </c>
      <c r="BB38">
        <f>(RANK(_calc_라운드기준!I38,_calc_라운드기준!$B38:$AT38,0)+COUNTIFS(_calc_라운드기준!$B38:$AT38,_calc_라운드기준!I38,$B$1:$AT$1,"&lt;"&amp;8))-(RANK(I38,$B38:$AT38,0)+COUNTIFS($B38:$AT38,I38,$B$1:$AT$1,"&lt;"&amp;8))</f>
        <v>-26</v>
      </c>
      <c r="BC38">
        <f>(RANK(_calc_라운드기준!J38,_calc_라운드기준!$B38:$AT38,0)+COUNTIFS(_calc_라운드기준!$B38:$AT38,_calc_라운드기준!J38,$B$1:$AT$1,"&lt;"&amp;9))-(RANK(J38,$B38:$AT38,0)+COUNTIFS($B38:$AT38,J38,$B$1:$AT$1,"&lt;"&amp;9))</f>
        <v>-24</v>
      </c>
      <c r="BD38">
        <f>(RANK(_calc_라운드기준!K38,_calc_라운드기준!$B38:$AT38,0)+COUNTIFS(_calc_라운드기준!$B38:$AT38,_calc_라운드기준!K38,$B$1:$AT$1,"&lt;"&amp;10))-(RANK(K38,$B38:$AT38,0)+COUNTIFS($B38:$AT38,K38,$B$1:$AT$1,"&lt;"&amp;10))</f>
        <v>0</v>
      </c>
      <c r="BE38">
        <f>(RANK(_calc_라운드기준!L38,_calc_라운드기준!$B38:$AT38,0)+COUNTIFS(_calc_라운드기준!$B38:$AT38,_calc_라운드기준!L38,$B$1:$AT$1,"&lt;"&amp;11))-(RANK(L38,$B38:$AT38,0)+COUNTIFS($B38:$AT38,L38,$B$1:$AT$1,"&lt;"&amp;11))</f>
        <v>-3</v>
      </c>
      <c r="BF38">
        <f>(RANK(_calc_라운드기준!M38,_calc_라운드기준!$B38:$AT38,0)+COUNTIFS(_calc_라운드기준!$B38:$AT38,_calc_라운드기준!M38,$B$1:$AT$1,"&lt;"&amp;12))-(RANK(M38,$B38:$AT38,0)+COUNTIFS($B38:$AT38,M38,$B$1:$AT$1,"&lt;"&amp;12))</f>
        <v>7</v>
      </c>
      <c r="BG38">
        <f>(RANK(_calc_라운드기준!N38,_calc_라운드기준!$B38:$AT38,0)+COUNTIFS(_calc_라운드기준!$B38:$AT38,_calc_라운드기준!N38,$B$1:$AT$1,"&lt;"&amp;13))-(RANK(N38,$B38:$AT38,0)+COUNTIFS($B38:$AT38,N38,$B$1:$AT$1,"&lt;"&amp;13))</f>
        <v>10</v>
      </c>
      <c r="BH38">
        <f>(RANK(_calc_라운드기준!O38,_calc_라운드기준!$B38:$AT38,0)+COUNTIFS(_calc_라운드기준!$B38:$AT38,_calc_라운드기준!O38,$B$1:$AT$1,"&lt;"&amp;14))-(RANK(O38,$B38:$AT38,0)+COUNTIFS($B38:$AT38,O38,$B$1:$AT$1,"&lt;"&amp;14))</f>
        <v>21</v>
      </c>
      <c r="BI38">
        <f>(RANK(_calc_라운드기준!P38,_calc_라운드기준!$B38:$AT38,0)+COUNTIFS(_calc_라운드기준!$B38:$AT38,_calc_라운드기준!P38,$B$1:$AT$1,"&lt;"&amp;15))-(RANK(P38,$B38:$AT38,0)+COUNTIFS($B38:$AT38,P38,$B$1:$AT$1,"&lt;"&amp;15))</f>
        <v>1</v>
      </c>
      <c r="BJ38">
        <f>(RANK(_calc_라운드기준!Q38,_calc_라운드기준!$B38:$AT38,0)+COUNTIFS(_calc_라운드기준!$B38:$AT38,_calc_라운드기준!Q38,$B$1:$AT$1,"&lt;"&amp;16))-(RANK(Q38,$B38:$AT38,0)+COUNTIFS($B38:$AT38,Q38,$B$1:$AT$1,"&lt;"&amp;16))</f>
        <v>0</v>
      </c>
      <c r="BK38">
        <f>(RANK(_calc_라운드기준!R38,_calc_라운드기준!$B38:$AT38,0)+COUNTIFS(_calc_라운드기준!$B38:$AT38,_calc_라운드기준!R38,$B$1:$AT$1,"&lt;"&amp;17))-(RANK(R38,$B38:$AT38,0)+COUNTIFS($B38:$AT38,R38,$B$1:$AT$1,"&lt;"&amp;17))</f>
        <v>-10</v>
      </c>
      <c r="BL38">
        <f>(RANK(_calc_라운드기준!S38,_calc_라운드기준!$B38:$AT38,0)+COUNTIFS(_calc_라운드기준!$B38:$AT38,_calc_라운드기준!S38,$B$1:$AT$1,"&lt;"&amp;18))-(RANK(S38,$B38:$AT38,0)+COUNTIFS($B38:$AT38,S38,$B$1:$AT$1,"&lt;"&amp;18))</f>
        <v>15</v>
      </c>
      <c r="BM38">
        <f>(RANK(_calc_라운드기준!T38,_calc_라운드기준!$B38:$AT38,0)+COUNTIFS(_calc_라운드기준!$B38:$AT38,_calc_라운드기준!T38,$B$1:$AT$1,"&lt;"&amp;19))-(RANK(T38,$B38:$AT38,0)+COUNTIFS($B38:$AT38,T38,$B$1:$AT$1,"&lt;"&amp;19))</f>
        <v>15</v>
      </c>
      <c r="BN38">
        <f>(RANK(_calc_라운드기준!U38,_calc_라운드기준!$B38:$AT38,0)+COUNTIFS(_calc_라운드기준!$B38:$AT38,_calc_라운드기준!U38,$B$1:$AT$1,"&lt;"&amp;20))-(RANK(U38,$B38:$AT38,0)+COUNTIFS($B38:$AT38,U38,$B$1:$AT$1,"&lt;"&amp;20))</f>
        <v>-11</v>
      </c>
      <c r="BO38">
        <f>(RANK(_calc_라운드기준!V38,_calc_라운드기준!$B38:$AT38,0)+COUNTIFS(_calc_라운드기준!$B38:$AT38,_calc_라운드기준!V38,$B$1:$AT$1,"&lt;"&amp;21))-(RANK(V38,$B38:$AT38,0)+COUNTIFS($B38:$AT38,V38,$B$1:$AT$1,"&lt;"&amp;21))</f>
        <v>18</v>
      </c>
      <c r="BP38">
        <f>(RANK(_calc_라운드기준!W38,_calc_라운드기준!$B38:$AT38,0)+COUNTIFS(_calc_라운드기준!$B38:$AT38,_calc_라운드기준!W38,$B$1:$AT$1,"&lt;"&amp;22))-(RANK(W38,$B38:$AT38,0)+COUNTIFS($B38:$AT38,W38,$B$1:$AT$1,"&lt;"&amp;22))</f>
        <v>28</v>
      </c>
      <c r="BQ38">
        <f>(RANK(_calc_라운드기준!X38,_calc_라운드기준!$B38:$AT38,0)+COUNTIFS(_calc_라운드기준!$B38:$AT38,_calc_라운드기준!X38,$B$1:$AT$1,"&lt;"&amp;23))-(RANK(X38,$B38:$AT38,0)+COUNTIFS($B38:$AT38,X38,$B$1:$AT$1,"&lt;"&amp;23))</f>
        <v>-18</v>
      </c>
      <c r="BR38">
        <f>(RANK(_calc_라운드기준!Y38,_calc_라운드기준!$B38:$AT38,0)+COUNTIFS(_calc_라운드기준!$B38:$AT38,_calc_라운드기준!Y38,$B$1:$AT$1,"&lt;"&amp;24))-(RANK(Y38,$B38:$AT38,0)+COUNTIFS($B38:$AT38,Y38,$B$1:$AT$1,"&lt;"&amp;24))</f>
        <v>-13</v>
      </c>
      <c r="BS38">
        <f>(RANK(_calc_라운드기준!Z38,_calc_라운드기준!$B38:$AT38,0)+COUNTIFS(_calc_라운드기준!$B38:$AT38,_calc_라운드기준!Z38,$B$1:$AT$1,"&lt;"&amp;25))-(RANK(Z38,$B38:$AT38,0)+COUNTIFS($B38:$AT38,Z38,$B$1:$AT$1,"&lt;"&amp;25))</f>
        <v>-23</v>
      </c>
      <c r="BT38">
        <f>(RANK(_calc_라운드기준!AA38,_calc_라운드기준!$B38:$AT38,0)+COUNTIFS(_calc_라운드기준!$B38:$AT38,_calc_라운드기준!AA38,$B$1:$AT$1,"&lt;"&amp;26))-(RANK(AA38,$B38:$AT38,0)+COUNTIFS($B38:$AT38,AA38,$B$1:$AT$1,"&lt;"&amp;26))</f>
        <v>8</v>
      </c>
      <c r="BU38">
        <f>(RANK(_calc_라운드기준!AB38,_calc_라운드기준!$B38:$AT38,0)+COUNTIFS(_calc_라운드기준!$B38:$AT38,_calc_라운드기준!AB38,$B$1:$AT$1,"&lt;"&amp;27))-(RANK(AB38,$B38:$AT38,0)+COUNTIFS($B38:$AT38,AB38,$B$1:$AT$1,"&lt;"&amp;27))</f>
        <v>-12</v>
      </c>
      <c r="BV38">
        <f>(RANK(_calc_라운드기준!AC38,_calc_라운드기준!$B38:$AT38,0)+COUNTIFS(_calc_라운드기준!$B38:$AT38,_calc_라운드기준!AC38,$B$1:$AT$1,"&lt;"&amp;28))-(RANK(AC38,$B38:$AT38,0)+COUNTIFS($B38:$AT38,AC38,$B$1:$AT$1,"&lt;"&amp;28))</f>
        <v>-18</v>
      </c>
      <c r="BW38">
        <f>(RANK(_calc_라운드기준!AD38,_calc_라운드기준!$B38:$AT38,0)+COUNTIFS(_calc_라운드기준!$B38:$AT38,_calc_라운드기준!AD38,$B$1:$AT$1,"&lt;"&amp;29))-(RANK(AD38,$B38:$AT38,0)+COUNTIFS($B38:$AT38,AD38,$B$1:$AT$1,"&lt;"&amp;29))</f>
        <v>-14</v>
      </c>
      <c r="BX38">
        <f>(RANK(_calc_라운드기준!AE38,_calc_라운드기준!$B38:$AT38,0)+COUNTIFS(_calc_라운드기준!$B38:$AT38,_calc_라운드기준!AE38,$B$1:$AT$1,"&lt;"&amp;30))-(RANK(AE38,$B38:$AT38,0)+COUNTIFS($B38:$AT38,AE38,$B$1:$AT$1,"&lt;"&amp;30))</f>
        <v>14</v>
      </c>
      <c r="BY38">
        <f>(RANK(_calc_라운드기준!AF38,_calc_라운드기준!$B38:$AT38,0)+COUNTIFS(_calc_라운드기준!$B38:$AT38,_calc_라운드기준!AF38,$B$1:$AT$1,"&lt;"&amp;31))-(RANK(AF38,$B38:$AT38,0)+COUNTIFS($B38:$AT38,AF38,$B$1:$AT$1,"&lt;"&amp;31))</f>
        <v>3</v>
      </c>
      <c r="BZ38">
        <f>(RANK(_calc_라운드기준!AG38,_calc_라운드기준!$B38:$AT38,0)+COUNTIFS(_calc_라운드기준!$B38:$AT38,_calc_라운드기준!AG38,$B$1:$AT$1,"&lt;"&amp;32))-(RANK(AG38,$B38:$AT38,0)+COUNTIFS($B38:$AT38,AG38,$B$1:$AT$1,"&lt;"&amp;32))</f>
        <v>7</v>
      </c>
      <c r="CA38">
        <f>(RANK(_calc_라운드기준!AH38,_calc_라운드기준!$B38:$AT38,0)+COUNTIFS(_calc_라운드기준!$B38:$AT38,_calc_라운드기준!AH38,$B$1:$AT$1,"&lt;"&amp;33))-(RANK(AH38,$B38:$AT38,0)+COUNTIFS($B38:$AT38,AH38,$B$1:$AT$1,"&lt;"&amp;33))</f>
        <v>8</v>
      </c>
      <c r="CB38">
        <f>(RANK(_calc_라운드기준!AI38,_calc_라운드기준!$B38:$AT38,0)+COUNTIFS(_calc_라운드기준!$B38:$AT38,_calc_라운드기준!AI38,$B$1:$AT$1,"&lt;"&amp;34))-(RANK(AI38,$B38:$AT38,0)+COUNTIFS($B38:$AT38,AI38,$B$1:$AT$1,"&lt;"&amp;34))</f>
        <v>23</v>
      </c>
      <c r="CC38">
        <f>(RANK(_calc_라운드기준!AJ38,_calc_라운드기준!$B38:$AT38,0)+COUNTIFS(_calc_라운드기준!$B38:$AT38,_calc_라운드기준!AJ38,$B$1:$AT$1,"&lt;"&amp;35))-(RANK(AJ38,$B38:$AT38,0)+COUNTIFS($B38:$AT38,AJ38,$B$1:$AT$1,"&lt;"&amp;35))</f>
        <v>27</v>
      </c>
      <c r="CD38">
        <f>(RANK(_calc_라운드기준!AK38,_calc_라운드기준!$B38:$AT38,0)+COUNTIFS(_calc_라운드기준!$B38:$AT38,_calc_라운드기준!AK38,$B$1:$AT$1,"&lt;"&amp;36))-(RANK(AK38,$B38:$AT38,0)+COUNTIFS($B38:$AT38,AK38,$B$1:$AT$1,"&lt;"&amp;36))</f>
        <v>3</v>
      </c>
      <c r="CE38">
        <f>(RANK(_calc_라운드기준!AL38,_calc_라운드기준!$B38:$AT38,0)+COUNTIFS(_calc_라운드기준!$B38:$AT38,_calc_라운드기준!AL38,$B$1:$AT$1,"&lt;"&amp;37))-(RANK(AL38,$B38:$AT38,0)+COUNTIFS($B38:$AT38,AL38,$B$1:$AT$1,"&lt;"&amp;37))</f>
        <v>4</v>
      </c>
      <c r="CF38">
        <f>(RANK(_calc_라운드기준!AM38,_calc_라운드기준!$B38:$AT38,0)+COUNTIFS(_calc_라운드기준!$B38:$AT38,_calc_라운드기준!AM38,$B$1:$AT$1,"&lt;"&amp;38))-(RANK(AM38,$B38:$AT38,0)+COUNTIFS($B38:$AT38,AM38,$B$1:$AT$1,"&lt;"&amp;38))</f>
        <v>8</v>
      </c>
      <c r="CG38">
        <f>(RANK(_calc_라운드기준!AN38,_calc_라운드기준!$B38:$AT38,0)+COUNTIFS(_calc_라운드기준!$B38:$AT38,_calc_라운드기준!AN38,$B$1:$AT$1,"&lt;"&amp;39))-(RANK(AN38,$B38:$AT38,0)+COUNTIFS($B38:$AT38,AN38,$B$1:$AT$1,"&lt;"&amp;39))</f>
        <v>-10</v>
      </c>
      <c r="CH38">
        <f>(RANK(_calc_라운드기준!AO38,_calc_라운드기준!$B38:$AT38,0)+COUNTIFS(_calc_라운드기준!$B38:$AT38,_calc_라운드기준!AO38,$B$1:$AT$1,"&lt;"&amp;40))-(RANK(AO38,$B38:$AT38,0)+COUNTIFS($B38:$AT38,AO38,$B$1:$AT$1,"&lt;"&amp;40))</f>
        <v>-16</v>
      </c>
      <c r="CI38">
        <f>(RANK(_calc_라운드기준!AP38,_calc_라운드기준!$B38:$AT38,0)+COUNTIFS(_calc_라운드기준!$B38:$AT38,_calc_라운드기준!AP38,$B$1:$AT$1,"&lt;"&amp;41))-(RANK(AP38,$B38:$AT38,0)+COUNTIFS($B38:$AT38,AP38,$B$1:$AT$1,"&lt;"&amp;41))</f>
        <v>-2</v>
      </c>
      <c r="CJ38">
        <f>(RANK(_calc_라운드기준!AQ38,_calc_라운드기준!$B38:$AT38,0)+COUNTIFS(_calc_라운드기준!$B38:$AT38,_calc_라운드기준!AQ38,$B$1:$AT$1,"&lt;"&amp;42))-(RANK(AQ38,$B38:$AT38,0)+COUNTIFS($B38:$AT38,AQ38,$B$1:$AT$1,"&lt;"&amp;42))</f>
        <v>-15</v>
      </c>
      <c r="CK38">
        <f>(RANK(_calc_라운드기준!AR38,_calc_라운드기준!$B38:$AT38,0)+COUNTIFS(_calc_라운드기준!$B38:$AT38,_calc_라운드기준!AR38,$B$1:$AT$1,"&lt;"&amp;43))-(RANK(AR38,$B38:$AT38,0)+COUNTIFS($B38:$AT38,AR38,$B$1:$AT$1,"&lt;"&amp;43))</f>
        <v>1</v>
      </c>
      <c r="CL38">
        <f>(RANK(_calc_라운드기준!AS38,_calc_라운드기준!$B38:$AT38,0)+COUNTIFS(_calc_라운드기준!$B38:$AT38,_calc_라운드기준!AS38,$B$1:$AT$1,"&lt;"&amp;44))-(RANK(AS38,$B38:$AT38,0)+COUNTIFS($B38:$AT38,AS38,$B$1:$AT$1,"&lt;"&amp;44))</f>
        <v>16</v>
      </c>
      <c r="CM38">
        <f>(RANK(_calc_라운드기준!AT38,_calc_라운드기준!$B38:$AT38,0)+COUNTIFS(_calc_라운드기준!$B38:$AT38,_calc_라운드기준!AT38,$B$1:$AT$1,"&lt;"&amp;45))-(RANK(AT38,$B38:$AT38,0)+COUNTIFS($B38:$AT38,AT38,$B$1:$AT$1,"&lt;"&amp;45))</f>
        <v>24</v>
      </c>
      <c r="CN38">
        <f t="shared" si="45"/>
        <v>38</v>
      </c>
      <c r="CO38">
        <f t="shared" si="46"/>
        <v>26</v>
      </c>
      <c r="CP38">
        <f t="shared" si="47"/>
        <v>23</v>
      </c>
      <c r="CQ38">
        <f t="shared" si="48"/>
        <v>32</v>
      </c>
      <c r="CR38">
        <f t="shared" si="49"/>
        <v>42</v>
      </c>
      <c r="CS38">
        <f t="shared" si="50"/>
        <v>17</v>
      </c>
      <c r="CT38">
        <f t="shared" si="51"/>
        <v>27</v>
      </c>
      <c r="CU38">
        <f t="shared" si="52"/>
        <v>45</v>
      </c>
      <c r="CV38">
        <f t="shared" si="53"/>
        <v>44</v>
      </c>
      <c r="CW38">
        <f t="shared" si="54"/>
        <v>24</v>
      </c>
      <c r="CX38">
        <f t="shared" si="55"/>
        <v>29</v>
      </c>
      <c r="CY38">
        <f t="shared" si="56"/>
        <v>15</v>
      </c>
      <c r="CZ38">
        <f t="shared" si="57"/>
        <v>11</v>
      </c>
      <c r="DA38">
        <f t="shared" si="58"/>
        <v>5</v>
      </c>
      <c r="DB38">
        <f t="shared" si="59"/>
        <v>21</v>
      </c>
      <c r="DC38">
        <f t="shared" si="60"/>
        <v>25</v>
      </c>
      <c r="DD38">
        <f t="shared" si="61"/>
        <v>30</v>
      </c>
      <c r="DE38">
        <f t="shared" si="62"/>
        <v>8</v>
      </c>
      <c r="DF38">
        <f t="shared" si="63"/>
        <v>9</v>
      </c>
      <c r="DG38">
        <f t="shared" si="64"/>
        <v>33</v>
      </c>
      <c r="DH38">
        <f t="shared" si="65"/>
        <v>6</v>
      </c>
      <c r="DI38">
        <f t="shared" si="66"/>
        <v>1</v>
      </c>
      <c r="DJ38">
        <f t="shared" si="67"/>
        <v>40</v>
      </c>
      <c r="DK38">
        <f t="shared" si="68"/>
        <v>35</v>
      </c>
      <c r="DL38">
        <f t="shared" si="69"/>
        <v>43</v>
      </c>
      <c r="DM38">
        <f t="shared" si="70"/>
        <v>12</v>
      </c>
      <c r="DN38">
        <f t="shared" si="71"/>
        <v>34</v>
      </c>
      <c r="DO38">
        <f t="shared" si="72"/>
        <v>41</v>
      </c>
      <c r="DP38">
        <f t="shared" si="73"/>
        <v>36</v>
      </c>
      <c r="DQ38">
        <f t="shared" si="74"/>
        <v>10</v>
      </c>
      <c r="DR38">
        <f t="shared" si="75"/>
        <v>19</v>
      </c>
      <c r="DS38">
        <f t="shared" si="76"/>
        <v>16</v>
      </c>
      <c r="DT38">
        <f t="shared" si="77"/>
        <v>13</v>
      </c>
      <c r="DU38">
        <f t="shared" si="78"/>
        <v>4</v>
      </c>
      <c r="DV38">
        <f t="shared" si="79"/>
        <v>2</v>
      </c>
      <c r="DW38">
        <f t="shared" si="80"/>
        <v>20</v>
      </c>
      <c r="DX38">
        <f t="shared" si="81"/>
        <v>18</v>
      </c>
      <c r="DY38">
        <f t="shared" si="82"/>
        <v>14</v>
      </c>
      <c r="DZ38">
        <f t="shared" si="83"/>
        <v>31</v>
      </c>
      <c r="EA38">
        <f t="shared" si="84"/>
        <v>39</v>
      </c>
      <c r="EB38">
        <f t="shared" si="85"/>
        <v>28</v>
      </c>
      <c r="EC38">
        <f t="shared" si="86"/>
        <v>37</v>
      </c>
      <c r="ED38">
        <f t="shared" si="87"/>
        <v>22</v>
      </c>
      <c r="EE38">
        <f t="shared" si="88"/>
        <v>7</v>
      </c>
      <c r="EF38">
        <f t="shared" si="89"/>
        <v>3</v>
      </c>
    </row>
    <row r="39" spans="1:136" ht="16.5" customHeight="1">
      <c r="A39">
        <f>_calc_라운드기준!A39</f>
        <v>1207</v>
      </c>
      <c r="B39">
        <f>INDEX(_calc_누적빈도!B:B,$A39)-INDEX(_calc_누적빈도!B:B,$A39-기준350회_후보!$B$1)</f>
        <v>44</v>
      </c>
      <c r="C39">
        <f>INDEX(_calc_누적빈도!C:C,$A39)-INDEX(_calc_누적빈도!C:C,$A39-기준350회_후보!$B$1)</f>
        <v>39</v>
      </c>
      <c r="D39">
        <f>INDEX(_calc_누적빈도!D:D,$A39)-INDEX(_calc_누적빈도!D:D,$A39-기준350회_후보!$B$1)</f>
        <v>58</v>
      </c>
      <c r="E39">
        <f>INDEX(_calc_누적빈도!E:E,$A39)-INDEX(_calc_누적빈도!E:E,$A39-기준350회_후보!$B$1)</f>
        <v>44</v>
      </c>
      <c r="F39">
        <f>INDEX(_calc_누적빈도!F:F,$A39)-INDEX(_calc_누적빈도!F:F,$A39-기준350회_후보!$B$1)</f>
        <v>32</v>
      </c>
      <c r="G39">
        <f>INDEX(_calc_누적빈도!G:G,$A39)-INDEX(_calc_누적빈도!G:G,$A39-기준350회_후보!$B$1)</f>
        <v>55</v>
      </c>
      <c r="H39">
        <f>INDEX(_calc_누적빈도!H:H,$A39)-INDEX(_calc_누적빈도!H:H,$A39-기준350회_후보!$B$1)</f>
        <v>53</v>
      </c>
      <c r="I39">
        <f>INDEX(_calc_누적빈도!I:I,$A39)-INDEX(_calc_누적빈도!I:I,$A39-기준350회_후보!$B$1)</f>
        <v>36</v>
      </c>
      <c r="J39">
        <f>INDEX(_calc_누적빈도!J:J,$A39)-INDEX(_calc_누적빈도!J:J,$A39-기준350회_후보!$B$1)</f>
        <v>44</v>
      </c>
      <c r="K39">
        <f>INDEX(_calc_누적빈도!K:K,$A39)-INDEX(_calc_누적빈도!K:K,$A39-기준350회_후보!$B$1)</f>
        <v>36</v>
      </c>
      <c r="L39">
        <f>INDEX(_calc_누적빈도!L:L,$A39)-INDEX(_calc_누적빈도!L:L,$A39-기준350회_후보!$B$1)</f>
        <v>43</v>
      </c>
      <c r="M39">
        <f>INDEX(_calc_누적빈도!M:M,$A39)-INDEX(_calc_누적빈도!M:M,$A39-기준350회_후보!$B$1)</f>
        <v>54</v>
      </c>
      <c r="N39">
        <f>INDEX(_calc_누적빈도!N:N,$A39)-INDEX(_calc_누적빈도!N:N,$A39-기준350회_후보!$B$1)</f>
        <v>53</v>
      </c>
      <c r="O39">
        <f>INDEX(_calc_누적빈도!O:O,$A39)-INDEX(_calc_누적빈도!O:O,$A39-기준350회_후보!$B$1)</f>
        <v>47</v>
      </c>
      <c r="P39">
        <f>INDEX(_calc_누적빈도!P:P,$A39)-INDEX(_calc_누적빈도!P:P,$A39-기준350회_후보!$B$1)</f>
        <v>46</v>
      </c>
      <c r="Q39">
        <f>INDEX(_calc_누적빈도!Q:Q,$A39)-INDEX(_calc_누적빈도!Q:Q,$A39-기준350회_후보!$B$1)</f>
        <v>57</v>
      </c>
      <c r="R39">
        <f>INDEX(_calc_누적빈도!R:R,$A39)-INDEX(_calc_누적빈도!R:R,$A39-기준350회_후보!$B$1)</f>
        <v>44</v>
      </c>
      <c r="S39">
        <f>INDEX(_calc_누적빈도!S:S,$A39)-INDEX(_calc_누적빈도!S:S,$A39-기준350회_후보!$B$1)</f>
        <v>51</v>
      </c>
      <c r="T39">
        <f>INDEX(_calc_누적빈도!T:T,$A39)-INDEX(_calc_누적빈도!T:T,$A39-기준350회_후보!$B$1)</f>
        <v>47</v>
      </c>
      <c r="U39">
        <f>INDEX(_calc_누적빈도!U:U,$A39)-INDEX(_calc_누적빈도!U:U,$A39-기준350회_후보!$B$1)</f>
        <v>42</v>
      </c>
      <c r="V39">
        <f>INDEX(_calc_누적빈도!V:V,$A39)-INDEX(_calc_누적빈도!V:V,$A39-기준350회_후보!$B$1)</f>
        <v>52</v>
      </c>
      <c r="W39">
        <f>INDEX(_calc_누적빈도!W:W,$A39)-INDEX(_calc_누적빈도!W:W,$A39-기준350회_후보!$B$1)</f>
        <v>49</v>
      </c>
      <c r="X39">
        <f>INDEX(_calc_누적빈도!X:X,$A39)-INDEX(_calc_누적빈도!X:X,$A39-기준350회_후보!$B$1)</f>
        <v>46</v>
      </c>
      <c r="Y39">
        <f>INDEX(_calc_누적빈도!Y:Y,$A39)-INDEX(_calc_누적빈도!Y:Y,$A39-기준350회_후보!$B$1)</f>
        <v>47</v>
      </c>
      <c r="Z39">
        <f>INDEX(_calc_누적빈도!Z:Z,$A39)-INDEX(_calc_누적빈도!Z:Z,$A39-기준350회_후보!$B$1)</f>
        <v>37</v>
      </c>
      <c r="AA39">
        <f>INDEX(_calc_누적빈도!AA:AA,$A39)-INDEX(_calc_누적빈도!AA:AA,$A39-기준350회_후보!$B$1)</f>
        <v>47</v>
      </c>
      <c r="AB39">
        <f>INDEX(_calc_누적빈도!AB:AB,$A39)-INDEX(_calc_누적빈도!AB:AB,$A39-기준350회_후보!$B$1)</f>
        <v>48</v>
      </c>
      <c r="AC39">
        <f>INDEX(_calc_누적빈도!AC:AC,$A39)-INDEX(_calc_누적빈도!AC:AC,$A39-기준350회_후보!$B$1)</f>
        <v>47</v>
      </c>
      <c r="AD39">
        <f>INDEX(_calc_누적빈도!AD:AD,$A39)-INDEX(_calc_누적빈도!AD:AD,$A39-기준350회_후보!$B$1)</f>
        <v>46</v>
      </c>
      <c r="AE39">
        <f>INDEX(_calc_누적빈도!AE:AE,$A39)-INDEX(_calc_누적빈도!AE:AE,$A39-기준350회_후보!$B$1)</f>
        <v>49</v>
      </c>
      <c r="AF39">
        <f>INDEX(_calc_누적빈도!AF:AF,$A39)-INDEX(_calc_누적빈도!AF:AF,$A39-기준350회_후보!$B$1)</f>
        <v>45</v>
      </c>
      <c r="AG39">
        <f>INDEX(_calc_누적빈도!AG:AG,$A39)-INDEX(_calc_누적빈도!AG:AG,$A39-기준350회_후보!$B$1)</f>
        <v>45</v>
      </c>
      <c r="AH39">
        <f>INDEX(_calc_누적빈도!AH:AH,$A39)-INDEX(_calc_누적빈도!AH:AH,$A39-기준350회_후보!$B$1)</f>
        <v>51</v>
      </c>
      <c r="AI39">
        <f>INDEX(_calc_누적빈도!AI:AI,$A39)-INDEX(_calc_누적빈도!AI:AI,$A39-기준350회_후보!$B$1)</f>
        <v>48</v>
      </c>
      <c r="AJ39">
        <f>INDEX(_calc_누적빈도!AJ:AJ,$A39)-INDEX(_calc_누적빈도!AJ:AJ,$A39-기준350회_후보!$B$1)</f>
        <v>54</v>
      </c>
      <c r="AK39">
        <f>INDEX(_calc_누적빈도!AK:AK,$A39)-INDEX(_calc_누적빈도!AK:AK,$A39-기준350회_후보!$B$1)</f>
        <v>45</v>
      </c>
      <c r="AL39">
        <f>INDEX(_calc_누적빈도!AL:AL,$A39)-INDEX(_calc_누적빈도!AL:AL,$A39-기준350회_후보!$B$1)</f>
        <v>53</v>
      </c>
      <c r="AM39">
        <f>INDEX(_calc_누적빈도!AM:AM,$A39)-INDEX(_calc_누적빈도!AM:AM,$A39-기준350회_후보!$B$1)</f>
        <v>54</v>
      </c>
      <c r="AN39">
        <f>INDEX(_calc_누적빈도!AN:AN,$A39)-INDEX(_calc_누적빈도!AN:AN,$A39-기준350회_후보!$B$1)</f>
        <v>48</v>
      </c>
      <c r="AO39">
        <f>INDEX(_calc_누적빈도!AO:AO,$A39)-INDEX(_calc_누적빈도!AO:AO,$A39-기준350회_후보!$B$1)</f>
        <v>45</v>
      </c>
      <c r="AP39">
        <f>INDEX(_calc_누적빈도!AP:AP,$A39)-INDEX(_calc_누적빈도!AP:AP,$A39-기준350회_후보!$B$1)</f>
        <v>42</v>
      </c>
      <c r="AQ39">
        <f>INDEX(_calc_누적빈도!AQ:AQ,$A39)-INDEX(_calc_누적빈도!AQ:AQ,$A39-기준350회_후보!$B$1)</f>
        <v>44</v>
      </c>
      <c r="AR39">
        <f>INDEX(_calc_누적빈도!AR:AR,$A39)-INDEX(_calc_누적빈도!AR:AR,$A39-기준350회_후보!$B$1)</f>
        <v>38</v>
      </c>
      <c r="AS39">
        <f>INDEX(_calc_누적빈도!AS:AS,$A39)-INDEX(_calc_누적빈도!AS:AS,$A39-기준350회_후보!$B$1)</f>
        <v>46</v>
      </c>
      <c r="AT39">
        <f>INDEX(_calc_누적빈도!AT:AT,$A39)-INDEX(_calc_누적빈도!AT:AT,$A39-기준350회_후보!$B$1)</f>
        <v>49</v>
      </c>
      <c r="AU39">
        <f>(RANK(_calc_라운드기준!B39,_calc_라운드기준!$B39:$AT39,0)+COUNTIFS(_calc_라운드기준!$B39:$AT39,_calc_라운드기준!B39,$B$1:$AT$1,"&lt;"&amp;1))-(RANK(B39,$B39:$AT39,0)+COUNTIFS($B39:$AT39,B39,$B$1:$AT$1,"&lt;"&amp;1))</f>
        <v>-16</v>
      </c>
      <c r="AV39">
        <f>(RANK(_calc_라운드기준!C39,_calc_라운드기준!$B39:$AT39,0)+COUNTIFS(_calc_라운드기준!$B39:$AT39,_calc_라운드기준!C39,$B$1:$AT$1,"&lt;"&amp;2))-(RANK(C39,$B39:$AT39,0)+COUNTIFS($B39:$AT39,C39,$B$1:$AT$1,"&lt;"&amp;2))</f>
        <v>-2</v>
      </c>
      <c r="AW39">
        <f>(RANK(_calc_라운드기준!D39,_calc_라운드기준!$B39:$AT39,0)+COUNTIFS(_calc_라운드기준!$B39:$AT39,_calc_라운드기준!D39,$B$1:$AT$1,"&lt;"&amp;3))-(RANK(D39,$B39:$AT39,0)+COUNTIFS($B39:$AT39,D39,$B$1:$AT$1,"&lt;"&amp;3))</f>
        <v>0</v>
      </c>
      <c r="AX39">
        <f>(RANK(_calc_라운드기준!E39,_calc_라운드기준!$B39:$AT39,0)+COUNTIFS(_calc_라운드기준!$B39:$AT39,_calc_라운드기준!E39,$B$1:$AT$1,"&lt;"&amp;4))-(RANK(E39,$B39:$AT39,0)+COUNTIFS($B39:$AT39,E39,$B$1:$AT$1,"&lt;"&amp;4))</f>
        <v>-8</v>
      </c>
      <c r="AY39">
        <f>(RANK(_calc_라운드기준!F39,_calc_라운드기준!$B39:$AT39,0)+COUNTIFS(_calc_라운드기준!$B39:$AT39,_calc_라운드기준!F39,$B$1:$AT$1,"&lt;"&amp;5))-(RANK(F39,$B39:$AT39,0)+COUNTIFS($B39:$AT39,F39,$B$1:$AT$1,"&lt;"&amp;5))</f>
        <v>-28</v>
      </c>
      <c r="AZ39">
        <f>(RANK(_calc_라운드기준!G39,_calc_라운드기준!$B39:$AT39,0)+COUNTIFS(_calc_라운드기준!$B39:$AT39,_calc_라운드기준!G39,$B$1:$AT$1,"&lt;"&amp;6))-(RANK(G39,$B39:$AT39,0)+COUNTIFS($B39:$AT39,G39,$B$1:$AT$1,"&lt;"&amp;6))</f>
        <v>7</v>
      </c>
      <c r="BA39">
        <f>(RANK(_calc_라운드기준!H39,_calc_라운드기준!$B39:$AT39,0)+COUNTIFS(_calc_라운드기준!$B39:$AT39,_calc_라운드기준!H39,$B$1:$AT$1,"&lt;"&amp;7))-(RANK(H39,$B39:$AT39,0)+COUNTIFS($B39:$AT39,H39,$B$1:$AT$1,"&lt;"&amp;7))</f>
        <v>-4</v>
      </c>
      <c r="BB39">
        <f>(RANK(_calc_라운드기준!I39,_calc_라운드기준!$B39:$AT39,0)+COUNTIFS(_calc_라운드기준!$B39:$AT39,_calc_라운드기준!I39,$B$1:$AT$1,"&lt;"&amp;8))-(RANK(I39,$B39:$AT39,0)+COUNTIFS($B39:$AT39,I39,$B$1:$AT$1,"&lt;"&amp;8))</f>
        <v>-25</v>
      </c>
      <c r="BC39">
        <f>(RANK(_calc_라운드기준!J39,_calc_라운드기준!$B39:$AT39,0)+COUNTIFS(_calc_라운드기준!$B39:$AT39,_calc_라운드기준!J39,$B$1:$AT$1,"&lt;"&amp;9))-(RANK(J39,$B39:$AT39,0)+COUNTIFS($B39:$AT39,J39,$B$1:$AT$1,"&lt;"&amp;9))</f>
        <v>-23</v>
      </c>
      <c r="BD39">
        <f>(RANK(_calc_라운드기준!K39,_calc_라운드기준!$B39:$AT39,0)+COUNTIFS(_calc_라운드기준!$B39:$AT39,_calc_라운드기준!K39,$B$1:$AT$1,"&lt;"&amp;10))-(RANK(K39,$B39:$AT39,0)+COUNTIFS($B39:$AT39,K39,$B$1:$AT$1,"&lt;"&amp;10))</f>
        <v>1</v>
      </c>
      <c r="BE39">
        <f>(RANK(_calc_라운드기준!L39,_calc_라운드기준!$B39:$AT39,0)+COUNTIFS(_calc_라운드기준!$B39:$AT39,_calc_라운드기준!L39,$B$1:$AT$1,"&lt;"&amp;11))-(RANK(L39,$B39:$AT39,0)+COUNTIFS($B39:$AT39,L39,$B$1:$AT$1,"&lt;"&amp;11))</f>
        <v>-3</v>
      </c>
      <c r="BF39">
        <f>(RANK(_calc_라운드기준!M39,_calc_라운드기준!$B39:$AT39,0)+COUNTIFS(_calc_라운드기준!$B39:$AT39,_calc_라운드기준!M39,$B$1:$AT$1,"&lt;"&amp;12))-(RANK(M39,$B39:$AT39,0)+COUNTIFS($B39:$AT39,M39,$B$1:$AT$1,"&lt;"&amp;12))</f>
        <v>1</v>
      </c>
      <c r="BG39">
        <f>(RANK(_calc_라운드기준!N39,_calc_라운드기준!$B39:$AT39,0)+COUNTIFS(_calc_라운드기준!$B39:$AT39,_calc_라운드기준!N39,$B$1:$AT$1,"&lt;"&amp;13))-(RANK(N39,$B39:$AT39,0)+COUNTIFS($B39:$AT39,N39,$B$1:$AT$1,"&lt;"&amp;13))</f>
        <v>11</v>
      </c>
      <c r="BH39">
        <f>(RANK(_calc_라운드기준!O39,_calc_라운드기준!$B39:$AT39,0)+COUNTIFS(_calc_라운드기준!$B39:$AT39,_calc_라운드기준!O39,$B$1:$AT$1,"&lt;"&amp;14))-(RANK(O39,$B39:$AT39,0)+COUNTIFS($B39:$AT39,O39,$B$1:$AT$1,"&lt;"&amp;14))</f>
        <v>20</v>
      </c>
      <c r="BI39">
        <f>(RANK(_calc_라운드기준!P39,_calc_라운드기준!$B39:$AT39,0)+COUNTIFS(_calc_라운드기준!$B39:$AT39,_calc_라운드기준!P39,$B$1:$AT$1,"&lt;"&amp;15))-(RANK(P39,$B39:$AT39,0)+COUNTIFS($B39:$AT39,P39,$B$1:$AT$1,"&lt;"&amp;15))</f>
        <v>2</v>
      </c>
      <c r="BJ39">
        <f>(RANK(_calc_라운드기준!Q39,_calc_라운드기준!$B39:$AT39,0)+COUNTIFS(_calc_라운드기준!$B39:$AT39,_calc_라운드기준!Q39,$B$1:$AT$1,"&lt;"&amp;16))-(RANK(Q39,$B39:$AT39,0)+COUNTIFS($B39:$AT39,Q39,$B$1:$AT$1,"&lt;"&amp;16))</f>
        <v>0</v>
      </c>
      <c r="BK39">
        <f>(RANK(_calc_라운드기준!R39,_calc_라운드기준!$B39:$AT39,0)+COUNTIFS(_calc_라운드기준!$B39:$AT39,_calc_라운드기준!R39,$B$1:$AT$1,"&lt;"&amp;17))-(RANK(R39,$B39:$AT39,0)+COUNTIFS($B39:$AT39,R39,$B$1:$AT$1,"&lt;"&amp;17))</f>
        <v>-8</v>
      </c>
      <c r="BL39">
        <f>(RANK(_calc_라운드기준!S39,_calc_라운드기준!$B39:$AT39,0)+COUNTIFS(_calc_라운드기준!$B39:$AT39,_calc_라운드기준!S39,$B$1:$AT$1,"&lt;"&amp;18))-(RANK(S39,$B39:$AT39,0)+COUNTIFS($B39:$AT39,S39,$B$1:$AT$1,"&lt;"&amp;18))</f>
        <v>17</v>
      </c>
      <c r="BM39">
        <f>(RANK(_calc_라운드기준!T39,_calc_라운드기준!$B39:$AT39,0)+COUNTIFS(_calc_라운드기준!$B39:$AT39,_calc_라운드기준!T39,$B$1:$AT$1,"&lt;"&amp;19))-(RANK(T39,$B39:$AT39,0)+COUNTIFS($B39:$AT39,T39,$B$1:$AT$1,"&lt;"&amp;19))</f>
        <v>15</v>
      </c>
      <c r="BN39">
        <f>(RANK(_calc_라운드기준!U39,_calc_라운드기준!$B39:$AT39,0)+COUNTIFS(_calc_라운드기준!$B39:$AT39,_calc_라운드기준!U39,$B$1:$AT$1,"&lt;"&amp;20))-(RANK(U39,$B39:$AT39,0)+COUNTIFS($B39:$AT39,U39,$B$1:$AT$1,"&lt;"&amp;20))</f>
        <v>-18</v>
      </c>
      <c r="BO39">
        <f>(RANK(_calc_라운드기준!V39,_calc_라운드기준!$B39:$AT39,0)+COUNTIFS(_calc_라운드기준!$B39:$AT39,_calc_라운드기준!V39,$B$1:$AT$1,"&lt;"&amp;21))-(RANK(V39,$B39:$AT39,0)+COUNTIFS($B39:$AT39,V39,$B$1:$AT$1,"&lt;"&amp;21))</f>
        <v>19</v>
      </c>
      <c r="BP39">
        <f>(RANK(_calc_라운드기준!W39,_calc_라운드기준!$B39:$AT39,0)+COUNTIFS(_calc_라운드기준!$B39:$AT39,_calc_라운드기준!W39,$B$1:$AT$1,"&lt;"&amp;22))-(RANK(W39,$B39:$AT39,0)+COUNTIFS($B39:$AT39,W39,$B$1:$AT$1,"&lt;"&amp;22))</f>
        <v>30</v>
      </c>
      <c r="BQ39">
        <f>(RANK(_calc_라운드기준!X39,_calc_라운드기준!$B39:$AT39,0)+COUNTIFS(_calc_라운드기준!$B39:$AT39,_calc_라운드기준!X39,$B$1:$AT$1,"&lt;"&amp;23))-(RANK(X39,$B39:$AT39,0)+COUNTIFS($B39:$AT39,X39,$B$1:$AT$1,"&lt;"&amp;23))</f>
        <v>-19</v>
      </c>
      <c r="BR39">
        <f>(RANK(_calc_라운드기준!Y39,_calc_라운드기준!$B39:$AT39,0)+COUNTIFS(_calc_라운드기준!$B39:$AT39,_calc_라운드기준!Y39,$B$1:$AT$1,"&lt;"&amp;24))-(RANK(Y39,$B39:$AT39,0)+COUNTIFS($B39:$AT39,Y39,$B$1:$AT$1,"&lt;"&amp;24))</f>
        <v>-14</v>
      </c>
      <c r="BS39">
        <f>(RANK(_calc_라운드기준!Z39,_calc_라운드기준!$B39:$AT39,0)+COUNTIFS(_calc_라운드기준!$B39:$AT39,_calc_라운드기준!Z39,$B$1:$AT$1,"&lt;"&amp;25))-(RANK(Z39,$B39:$AT39,0)+COUNTIFS($B39:$AT39,Z39,$B$1:$AT$1,"&lt;"&amp;25))</f>
        <v>-30</v>
      </c>
      <c r="BT39">
        <f>(RANK(_calc_라운드기준!AA39,_calc_라운드기준!$B39:$AT39,0)+COUNTIFS(_calc_라운드기준!$B39:$AT39,_calc_라운드기준!AA39,$B$1:$AT$1,"&lt;"&amp;26))-(RANK(AA39,$B39:$AT39,0)+COUNTIFS($B39:$AT39,AA39,$B$1:$AT$1,"&lt;"&amp;26))</f>
        <v>-1</v>
      </c>
      <c r="BU39">
        <f>(RANK(_calc_라운드기준!AB39,_calc_라운드기준!$B39:$AT39,0)+COUNTIFS(_calc_라운드기준!$B39:$AT39,_calc_라운드기준!AB39,$B$1:$AT$1,"&lt;"&amp;27))-(RANK(AB39,$B39:$AT39,0)+COUNTIFS($B39:$AT39,AB39,$B$1:$AT$1,"&lt;"&amp;27))</f>
        <v>-12</v>
      </c>
      <c r="BV39">
        <f>(RANK(_calc_라운드기준!AC39,_calc_라운드기준!$B39:$AT39,0)+COUNTIFS(_calc_라운드기준!$B39:$AT39,_calc_라운드기준!AC39,$B$1:$AT$1,"&lt;"&amp;28))-(RANK(AC39,$B39:$AT39,0)+COUNTIFS($B39:$AT39,AC39,$B$1:$AT$1,"&lt;"&amp;28))</f>
        <v>-15</v>
      </c>
      <c r="BW39">
        <f>(RANK(_calc_라운드기준!AD39,_calc_라운드기준!$B39:$AT39,0)+COUNTIFS(_calc_라운드기준!$B39:$AT39,_calc_라운드기준!AD39,$B$1:$AT$1,"&lt;"&amp;29))-(RANK(AD39,$B39:$AT39,0)+COUNTIFS($B39:$AT39,AD39,$B$1:$AT$1,"&lt;"&amp;29))</f>
        <v>-13</v>
      </c>
      <c r="BX39">
        <f>(RANK(_calc_라운드기준!AE39,_calc_라운드기준!$B39:$AT39,0)+COUNTIFS(_calc_라운드기준!$B39:$AT39,_calc_라운드기준!AE39,$B$1:$AT$1,"&lt;"&amp;30))-(RANK(AE39,$B39:$AT39,0)+COUNTIFS($B39:$AT39,AE39,$B$1:$AT$1,"&lt;"&amp;30))</f>
        <v>16</v>
      </c>
      <c r="BY39">
        <f>(RANK(_calc_라운드기준!AF39,_calc_라운드기준!$B39:$AT39,0)+COUNTIFS(_calc_라운드기준!$B39:$AT39,_calc_라운드기준!AF39,$B$1:$AT$1,"&lt;"&amp;31))-(RANK(AF39,$B39:$AT39,0)+COUNTIFS($B39:$AT39,AF39,$B$1:$AT$1,"&lt;"&amp;31))</f>
        <v>3</v>
      </c>
      <c r="BZ39">
        <f>(RANK(_calc_라운드기준!AG39,_calc_라운드기준!$B39:$AT39,0)+COUNTIFS(_calc_라운드기준!$B39:$AT39,_calc_라운드기준!AG39,$B$1:$AT$1,"&lt;"&amp;32))-(RANK(AG39,$B39:$AT39,0)+COUNTIFS($B39:$AT39,AG39,$B$1:$AT$1,"&lt;"&amp;32))</f>
        <v>7</v>
      </c>
      <c r="CA39">
        <f>(RANK(_calc_라운드기준!AH39,_calc_라운드기준!$B39:$AT39,0)+COUNTIFS(_calc_라운드기준!$B39:$AT39,_calc_라운드기준!AH39,$B$1:$AT$1,"&lt;"&amp;33))-(RANK(AH39,$B39:$AT39,0)+COUNTIFS($B39:$AT39,AH39,$B$1:$AT$1,"&lt;"&amp;33))</f>
        <v>10</v>
      </c>
      <c r="CB39">
        <f>(RANK(_calc_라운드기준!AI39,_calc_라운드기준!$B39:$AT39,0)+COUNTIFS(_calc_라운드기준!$B39:$AT39,_calc_라운드기준!AI39,$B$1:$AT$1,"&lt;"&amp;34))-(RANK(AI39,$B39:$AT39,0)+COUNTIFS($B39:$AT39,AI39,$B$1:$AT$1,"&lt;"&amp;34))</f>
        <v>27</v>
      </c>
      <c r="CC39">
        <f>(RANK(_calc_라운드기준!AJ39,_calc_라운드기준!$B39:$AT39,0)+COUNTIFS(_calc_라운드기준!$B39:$AT39,_calc_라운드기준!AJ39,$B$1:$AT$1,"&lt;"&amp;35))-(RANK(AJ39,$B39:$AT39,0)+COUNTIFS($B39:$AT39,AJ39,$B$1:$AT$1,"&lt;"&amp;35))</f>
        <v>27</v>
      </c>
      <c r="CD39">
        <f>(RANK(_calc_라운드기준!AK39,_calc_라운드기준!$B39:$AT39,0)+COUNTIFS(_calc_라운드기준!$B39:$AT39,_calc_라운드기준!AK39,$B$1:$AT$1,"&lt;"&amp;36))-(RANK(AK39,$B39:$AT39,0)+COUNTIFS($B39:$AT39,AK39,$B$1:$AT$1,"&lt;"&amp;36))</f>
        <v>3</v>
      </c>
      <c r="CE39">
        <f>(RANK(_calc_라운드기준!AL39,_calc_라운드기준!$B39:$AT39,0)+COUNTIFS(_calc_라운드기준!$B39:$AT39,_calc_라운드기준!AL39,$B$1:$AT$1,"&lt;"&amp;37))-(RANK(AL39,$B39:$AT39,0)+COUNTIFS($B39:$AT39,AL39,$B$1:$AT$1,"&lt;"&amp;37))</f>
        <v>5</v>
      </c>
      <c r="CF39">
        <f>(RANK(_calc_라운드기준!AM39,_calc_라운드기준!$B39:$AT39,0)+COUNTIFS(_calc_라운드기준!$B39:$AT39,_calc_라운드기준!AM39,$B$1:$AT$1,"&lt;"&amp;38))-(RANK(AM39,$B39:$AT39,0)+COUNTIFS($B39:$AT39,AM39,$B$1:$AT$1,"&lt;"&amp;38))</f>
        <v>17</v>
      </c>
      <c r="CG39">
        <f>(RANK(_calc_라운드기준!AN39,_calc_라운드기준!$B39:$AT39,0)+COUNTIFS(_calc_라운드기준!$B39:$AT39,_calc_라운드기준!AN39,$B$1:$AT$1,"&lt;"&amp;39))-(RANK(AN39,$B39:$AT39,0)+COUNTIFS($B39:$AT39,AN39,$B$1:$AT$1,"&lt;"&amp;39))</f>
        <v>-9</v>
      </c>
      <c r="CH39">
        <f>(RANK(_calc_라운드기준!AO39,_calc_라운드기준!$B39:$AT39,0)+COUNTIFS(_calc_라운드기준!$B39:$AT39,_calc_라운드기준!AO39,$B$1:$AT$1,"&lt;"&amp;40))-(RANK(AO39,$B39:$AT39,0)+COUNTIFS($B39:$AT39,AO39,$B$1:$AT$1,"&lt;"&amp;40))</f>
        <v>-16</v>
      </c>
      <c r="CI39">
        <f>(RANK(_calc_라운드기준!AP39,_calc_라운드기준!$B39:$AT39,0)+COUNTIFS(_calc_라운드기준!$B39:$AT39,_calc_라운드기준!AP39,$B$1:$AT$1,"&lt;"&amp;41))-(RANK(AP39,$B39:$AT39,0)+COUNTIFS($B39:$AT39,AP39,$B$1:$AT$1,"&lt;"&amp;41))</f>
        <v>-2</v>
      </c>
      <c r="CJ39">
        <f>(RANK(_calc_라운드기준!AQ39,_calc_라운드기준!$B39:$AT39,0)+COUNTIFS(_calc_라운드기준!$B39:$AT39,_calc_라운드기준!AQ39,$B$1:$AT$1,"&lt;"&amp;42))-(RANK(AQ39,$B39:$AT39,0)+COUNTIFS($B39:$AT39,AQ39,$B$1:$AT$1,"&lt;"&amp;42))</f>
        <v>-12</v>
      </c>
      <c r="CK39">
        <f>(RANK(_calc_라운드기준!AR39,_calc_라운드기준!$B39:$AT39,0)+COUNTIFS(_calc_라운드기준!$B39:$AT39,_calc_라운드기준!AR39,$B$1:$AT$1,"&lt;"&amp;43))-(RANK(AR39,$B39:$AT39,0)+COUNTIFS($B39:$AT39,AR39,$B$1:$AT$1,"&lt;"&amp;43))</f>
        <v>-1</v>
      </c>
      <c r="CL39">
        <f>(RANK(_calc_라운드기준!AS39,_calc_라운드기준!$B39:$AT39,0)+COUNTIFS(_calc_라운드기준!$B39:$AT39,_calc_라운드기준!AS39,$B$1:$AT$1,"&lt;"&amp;44))-(RANK(AS39,$B39:$AT39,0)+COUNTIFS($B39:$AT39,AS39,$B$1:$AT$1,"&lt;"&amp;44))</f>
        <v>14</v>
      </c>
      <c r="CM39">
        <f>(RANK(_calc_라운드기준!AT39,_calc_라운드기준!$B39:$AT39,0)+COUNTIFS(_calc_라운드기준!$B39:$AT39,_calc_라운드기준!AT39,$B$1:$AT$1,"&lt;"&amp;45))-(RANK(AT39,$B39:$AT39,0)+COUNTIFS($B39:$AT39,AT39,$B$1:$AT$1,"&lt;"&amp;45))</f>
        <v>27</v>
      </c>
      <c r="CN39">
        <f t="shared" si="45"/>
        <v>38</v>
      </c>
      <c r="CO39">
        <f t="shared" si="46"/>
        <v>26</v>
      </c>
      <c r="CP39">
        <f t="shared" si="47"/>
        <v>22</v>
      </c>
      <c r="CQ39">
        <f t="shared" si="48"/>
        <v>30</v>
      </c>
      <c r="CR39">
        <f t="shared" si="49"/>
        <v>44</v>
      </c>
      <c r="CS39">
        <f t="shared" si="50"/>
        <v>14</v>
      </c>
      <c r="CT39">
        <f t="shared" si="51"/>
        <v>29</v>
      </c>
      <c r="CU39">
        <f t="shared" si="52"/>
        <v>43</v>
      </c>
      <c r="CV39">
        <f t="shared" si="53"/>
        <v>42</v>
      </c>
      <c r="CW39">
        <f t="shared" si="54"/>
        <v>20</v>
      </c>
      <c r="CX39">
        <f t="shared" si="55"/>
        <v>28</v>
      </c>
      <c r="CY39">
        <f t="shared" si="56"/>
        <v>21</v>
      </c>
      <c r="CZ39">
        <f t="shared" si="57"/>
        <v>12</v>
      </c>
      <c r="DA39">
        <f t="shared" si="58"/>
        <v>5</v>
      </c>
      <c r="DB39">
        <f t="shared" si="59"/>
        <v>19</v>
      </c>
      <c r="DC39">
        <f t="shared" si="60"/>
        <v>23</v>
      </c>
      <c r="DD39">
        <f t="shared" si="61"/>
        <v>31</v>
      </c>
      <c r="DE39">
        <f t="shared" si="62"/>
        <v>7</v>
      </c>
      <c r="DF39">
        <f t="shared" si="63"/>
        <v>10</v>
      </c>
      <c r="DG39">
        <f t="shared" si="64"/>
        <v>40</v>
      </c>
      <c r="DH39">
        <f t="shared" si="65"/>
        <v>6</v>
      </c>
      <c r="DI39">
        <f t="shared" si="66"/>
        <v>1</v>
      </c>
      <c r="DJ39">
        <f t="shared" si="67"/>
        <v>41</v>
      </c>
      <c r="DK39">
        <f t="shared" si="68"/>
        <v>36</v>
      </c>
      <c r="DL39">
        <f t="shared" si="69"/>
        <v>45</v>
      </c>
      <c r="DM39">
        <f t="shared" si="70"/>
        <v>24</v>
      </c>
      <c r="DN39">
        <f t="shared" si="71"/>
        <v>33</v>
      </c>
      <c r="DO39">
        <f t="shared" si="72"/>
        <v>37</v>
      </c>
      <c r="DP39">
        <f t="shared" si="73"/>
        <v>35</v>
      </c>
      <c r="DQ39">
        <f t="shared" si="74"/>
        <v>9</v>
      </c>
      <c r="DR39">
        <f t="shared" si="75"/>
        <v>17</v>
      </c>
      <c r="DS39">
        <f t="shared" si="76"/>
        <v>15</v>
      </c>
      <c r="DT39">
        <f t="shared" si="77"/>
        <v>13</v>
      </c>
      <c r="DU39">
        <f t="shared" si="78"/>
        <v>2</v>
      </c>
      <c r="DV39">
        <f t="shared" si="79"/>
        <v>3</v>
      </c>
      <c r="DW39">
        <f t="shared" si="80"/>
        <v>18</v>
      </c>
      <c r="DX39">
        <f t="shared" si="81"/>
        <v>16</v>
      </c>
      <c r="DY39">
        <f t="shared" si="82"/>
        <v>8</v>
      </c>
      <c r="DZ39">
        <f t="shared" si="83"/>
        <v>32</v>
      </c>
      <c r="EA39">
        <f t="shared" si="84"/>
        <v>39</v>
      </c>
      <c r="EB39">
        <f t="shared" si="85"/>
        <v>27</v>
      </c>
      <c r="EC39">
        <f t="shared" si="86"/>
        <v>34</v>
      </c>
      <c r="ED39">
        <f t="shared" si="87"/>
        <v>25</v>
      </c>
      <c r="EE39">
        <f t="shared" si="88"/>
        <v>11</v>
      </c>
      <c r="EF39">
        <f t="shared" si="89"/>
        <v>4</v>
      </c>
    </row>
    <row r="40" spans="1:136" ht="16.5" customHeight="1">
      <c r="A40">
        <f>_calc_라운드기준!A40</f>
        <v>1206</v>
      </c>
      <c r="B40">
        <f>INDEX(_calc_누적빈도!B:B,$A40)-INDEX(_calc_누적빈도!B:B,$A40-기준350회_후보!$B$1)</f>
        <v>43</v>
      </c>
      <c r="C40">
        <f>INDEX(_calc_누적빈도!C:C,$A40)-INDEX(_calc_누적빈도!C:C,$A40-기준350회_후보!$B$1)</f>
        <v>39</v>
      </c>
      <c r="D40">
        <f>INDEX(_calc_누적빈도!D:D,$A40)-INDEX(_calc_누적빈도!D:D,$A40-기준350회_후보!$B$1)</f>
        <v>57</v>
      </c>
      <c r="E40">
        <f>INDEX(_calc_누적빈도!E:E,$A40)-INDEX(_calc_누적빈도!E:E,$A40-기준350회_후보!$B$1)</f>
        <v>44</v>
      </c>
      <c r="F40">
        <f>INDEX(_calc_누적빈도!F:F,$A40)-INDEX(_calc_누적빈도!F:F,$A40-기준350회_후보!$B$1)</f>
        <v>32</v>
      </c>
      <c r="G40">
        <f>INDEX(_calc_누적빈도!G:G,$A40)-INDEX(_calc_누적빈도!G:G,$A40-기준350회_후보!$B$1)</f>
        <v>55</v>
      </c>
      <c r="H40">
        <f>INDEX(_calc_누적빈도!H:H,$A40)-INDEX(_calc_누적빈도!H:H,$A40-기준350회_후보!$B$1)</f>
        <v>53</v>
      </c>
      <c r="I40">
        <f>INDEX(_calc_누적빈도!I:I,$A40)-INDEX(_calc_누적빈도!I:I,$A40-기준350회_후보!$B$1)</f>
        <v>36</v>
      </c>
      <c r="J40">
        <f>INDEX(_calc_누적빈도!J:J,$A40)-INDEX(_calc_누적빈도!J:J,$A40-기준350회_후보!$B$1)</f>
        <v>44</v>
      </c>
      <c r="K40">
        <f>INDEX(_calc_누적빈도!K:K,$A40)-INDEX(_calc_누적빈도!K:K,$A40-기준350회_후보!$B$1)</f>
        <v>37</v>
      </c>
      <c r="L40">
        <f>INDEX(_calc_누적빈도!L:L,$A40)-INDEX(_calc_누적빈도!L:L,$A40-기준350회_후보!$B$1)</f>
        <v>43</v>
      </c>
      <c r="M40">
        <f>INDEX(_calc_누적빈도!M:M,$A40)-INDEX(_calc_누적빈도!M:M,$A40-기준350회_후보!$B$1)</f>
        <v>54</v>
      </c>
      <c r="N40">
        <f>INDEX(_calc_누적빈도!N:N,$A40)-INDEX(_calc_누적빈도!N:N,$A40-기준350회_후보!$B$1)</f>
        <v>53</v>
      </c>
      <c r="O40">
        <f>INDEX(_calc_누적빈도!O:O,$A40)-INDEX(_calc_누적빈도!O:O,$A40-기준350회_후보!$B$1)</f>
        <v>47</v>
      </c>
      <c r="P40">
        <f>INDEX(_calc_누적빈도!P:P,$A40)-INDEX(_calc_누적빈도!P:P,$A40-기준350회_후보!$B$1)</f>
        <v>46</v>
      </c>
      <c r="Q40">
        <f>INDEX(_calc_누적빈도!Q:Q,$A40)-INDEX(_calc_누적빈도!Q:Q,$A40-기준350회_후보!$B$1)</f>
        <v>57</v>
      </c>
      <c r="R40">
        <f>INDEX(_calc_누적빈도!R:R,$A40)-INDEX(_calc_누적빈도!R:R,$A40-기준350회_후보!$B$1)</f>
        <v>43</v>
      </c>
      <c r="S40">
        <f>INDEX(_calc_누적빈도!S:S,$A40)-INDEX(_calc_누적빈도!S:S,$A40-기준350회_후보!$B$1)</f>
        <v>51</v>
      </c>
      <c r="T40">
        <f>INDEX(_calc_누적빈도!T:T,$A40)-INDEX(_calc_누적빈도!T:T,$A40-기준350회_후보!$B$1)</f>
        <v>47</v>
      </c>
      <c r="U40">
        <f>INDEX(_calc_누적빈도!U:U,$A40)-INDEX(_calc_누적빈도!U:U,$A40-기준350회_후보!$B$1)</f>
        <v>42</v>
      </c>
      <c r="V40">
        <f>INDEX(_calc_누적빈도!V:V,$A40)-INDEX(_calc_누적빈도!V:V,$A40-기준350회_후보!$B$1)</f>
        <v>52</v>
      </c>
      <c r="W40">
        <f>INDEX(_calc_누적빈도!W:W,$A40)-INDEX(_calc_누적빈도!W:W,$A40-기준350회_후보!$B$1)</f>
        <v>49</v>
      </c>
      <c r="X40">
        <f>INDEX(_calc_누적빈도!X:X,$A40)-INDEX(_calc_누적빈도!X:X,$A40-기준350회_후보!$B$1)</f>
        <v>46</v>
      </c>
      <c r="Y40">
        <f>INDEX(_calc_누적빈도!Y:Y,$A40)-INDEX(_calc_누적빈도!Y:Y,$A40-기준350회_후보!$B$1)</f>
        <v>48</v>
      </c>
      <c r="Z40">
        <f>INDEX(_calc_누적빈도!Z:Z,$A40)-INDEX(_calc_누적빈도!Z:Z,$A40-기준350회_후보!$B$1)</f>
        <v>37</v>
      </c>
      <c r="AA40">
        <f>INDEX(_calc_누적빈도!AA:AA,$A40)-INDEX(_calc_누적빈도!AA:AA,$A40-기준350회_후보!$B$1)</f>
        <v>46</v>
      </c>
      <c r="AB40">
        <f>INDEX(_calc_누적빈도!AB:AB,$A40)-INDEX(_calc_누적빈도!AB:AB,$A40-기준350회_후보!$B$1)</f>
        <v>47</v>
      </c>
      <c r="AC40">
        <f>INDEX(_calc_누적빈도!AC:AC,$A40)-INDEX(_calc_누적빈도!AC:AC,$A40-기준350회_후보!$B$1)</f>
        <v>47</v>
      </c>
      <c r="AD40">
        <f>INDEX(_calc_누적빈도!AD:AD,$A40)-INDEX(_calc_누적빈도!AD:AD,$A40-기준350회_후보!$B$1)</f>
        <v>46</v>
      </c>
      <c r="AE40">
        <f>INDEX(_calc_누적빈도!AE:AE,$A40)-INDEX(_calc_누적빈도!AE:AE,$A40-기준350회_후보!$B$1)</f>
        <v>49</v>
      </c>
      <c r="AF40">
        <f>INDEX(_calc_누적빈도!AF:AF,$A40)-INDEX(_calc_누적빈도!AF:AF,$A40-기준350회_후보!$B$1)</f>
        <v>45</v>
      </c>
      <c r="AG40">
        <f>INDEX(_calc_누적빈도!AG:AG,$A40)-INDEX(_calc_누적빈도!AG:AG,$A40-기준350회_후보!$B$1)</f>
        <v>45</v>
      </c>
      <c r="AH40">
        <f>INDEX(_calc_누적빈도!AH:AH,$A40)-INDEX(_calc_누적빈도!AH:AH,$A40-기준350회_후보!$B$1)</f>
        <v>51</v>
      </c>
      <c r="AI40">
        <f>INDEX(_calc_누적빈도!AI:AI,$A40)-INDEX(_calc_누적빈도!AI:AI,$A40-기준350회_후보!$B$1)</f>
        <v>48</v>
      </c>
      <c r="AJ40">
        <f>INDEX(_calc_누적빈도!AJ:AJ,$A40)-INDEX(_calc_누적빈도!AJ:AJ,$A40-기준350회_후보!$B$1)</f>
        <v>54</v>
      </c>
      <c r="AK40">
        <f>INDEX(_calc_누적빈도!AK:AK,$A40)-INDEX(_calc_누적빈도!AK:AK,$A40-기준350회_후보!$B$1)</f>
        <v>45</v>
      </c>
      <c r="AL40">
        <f>INDEX(_calc_누적빈도!AL:AL,$A40)-INDEX(_calc_누적빈도!AL:AL,$A40-기준350회_후보!$B$1)</f>
        <v>53</v>
      </c>
      <c r="AM40">
        <f>INDEX(_calc_누적빈도!AM:AM,$A40)-INDEX(_calc_누적빈도!AM:AM,$A40-기준350회_후보!$B$1)</f>
        <v>54</v>
      </c>
      <c r="AN40">
        <f>INDEX(_calc_누적빈도!AN:AN,$A40)-INDEX(_calc_누적빈도!AN:AN,$A40-기준350회_후보!$B$1)</f>
        <v>48</v>
      </c>
      <c r="AO40">
        <f>INDEX(_calc_누적빈도!AO:AO,$A40)-INDEX(_calc_누적빈도!AO:AO,$A40-기준350회_후보!$B$1)</f>
        <v>46</v>
      </c>
      <c r="AP40">
        <f>INDEX(_calc_누적빈도!AP:AP,$A40)-INDEX(_calc_누적빈도!AP:AP,$A40-기준350회_후보!$B$1)</f>
        <v>43</v>
      </c>
      <c r="AQ40">
        <f>INDEX(_calc_누적빈도!AQ:AQ,$A40)-INDEX(_calc_누적빈도!AQ:AQ,$A40-기준350회_후보!$B$1)</f>
        <v>43</v>
      </c>
      <c r="AR40">
        <f>INDEX(_calc_누적빈도!AR:AR,$A40)-INDEX(_calc_누적빈도!AR:AR,$A40-기준350회_후보!$B$1)</f>
        <v>39</v>
      </c>
      <c r="AS40">
        <f>INDEX(_calc_누적빈도!AS:AS,$A40)-INDEX(_calc_누적빈도!AS:AS,$A40-기준350회_후보!$B$1)</f>
        <v>47</v>
      </c>
      <c r="AT40">
        <f>INDEX(_calc_누적빈도!AT:AT,$A40)-INDEX(_calc_누적빈도!AT:AT,$A40-기준350회_후보!$B$1)</f>
        <v>49</v>
      </c>
      <c r="AU40">
        <f>(RANK(_calc_라운드기준!B40,_calc_라운드기준!$B40:$AT40,0)+COUNTIFS(_calc_라운드기준!$B40:$AT40,_calc_라운드기준!B40,$B$1:$AT$1,"&lt;"&amp;1))-(RANK(B40,$B40:$AT40,0)+COUNTIFS($B40:$AT40,B40,$B$1:$AT$1,"&lt;"&amp;1))</f>
        <v>-10</v>
      </c>
      <c r="AV40">
        <f>(RANK(_calc_라운드기준!C40,_calc_라운드기준!$B40:$AT40,0)+COUNTIFS(_calc_라운드기준!$B40:$AT40,_calc_라운드기준!C40,$B$1:$AT$1,"&lt;"&amp;2))-(RANK(C40,$B40:$AT40,0)+COUNTIFS($B40:$AT40,C40,$B$1:$AT$1,"&lt;"&amp;2))</f>
        <v>-1</v>
      </c>
      <c r="AW40">
        <f>(RANK(_calc_라운드기준!D40,_calc_라운드기준!$B40:$AT40,0)+COUNTIFS(_calc_라운드기준!$B40:$AT40,_calc_라운드기준!D40,$B$1:$AT$1,"&lt;"&amp;3))-(RANK(D40,$B40:$AT40,0)+COUNTIFS($B40:$AT40,D40,$B$1:$AT$1,"&lt;"&amp;3))</f>
        <v>1</v>
      </c>
      <c r="AX40">
        <f>(RANK(_calc_라운드기준!E40,_calc_라운드기준!$B40:$AT40,0)+COUNTIFS(_calc_라운드기준!$B40:$AT40,_calc_라운드기준!E40,$B$1:$AT$1,"&lt;"&amp;4))-(RANK(E40,$B40:$AT40,0)+COUNTIFS($B40:$AT40,E40,$B$1:$AT$1,"&lt;"&amp;4))</f>
        <v>-7</v>
      </c>
      <c r="AY40">
        <f>(RANK(_calc_라운드기준!F40,_calc_라운드기준!$B40:$AT40,0)+COUNTIFS(_calc_라운드기준!$B40:$AT40,_calc_라운드기준!F40,$B$1:$AT$1,"&lt;"&amp;5))-(RANK(F40,$B40:$AT40,0)+COUNTIFS($B40:$AT40,F40,$B$1:$AT$1,"&lt;"&amp;5))</f>
        <v>-29</v>
      </c>
      <c r="AZ40">
        <f>(RANK(_calc_라운드기준!G40,_calc_라운드기준!$B40:$AT40,0)+COUNTIFS(_calc_라운드기준!$B40:$AT40,_calc_라운드기준!G40,$B$1:$AT$1,"&lt;"&amp;6))-(RANK(G40,$B40:$AT40,0)+COUNTIFS($B40:$AT40,G40,$B$1:$AT$1,"&lt;"&amp;6))</f>
        <v>7</v>
      </c>
      <c r="BA40">
        <f>(RANK(_calc_라운드기준!H40,_calc_라운드기준!$B40:$AT40,0)+COUNTIFS(_calc_라운드기준!$B40:$AT40,_calc_라운드기준!H40,$B$1:$AT$1,"&lt;"&amp;7))-(RANK(H40,$B40:$AT40,0)+COUNTIFS($B40:$AT40,H40,$B$1:$AT$1,"&lt;"&amp;7))</f>
        <v>-4</v>
      </c>
      <c r="BB40">
        <f>(RANK(_calc_라운드기준!I40,_calc_라운드기준!$B40:$AT40,0)+COUNTIFS(_calc_라운드기준!$B40:$AT40,_calc_라운드기준!I40,$B$1:$AT$1,"&lt;"&amp;8))-(RANK(I40,$B40:$AT40,0)+COUNTIFS($B40:$AT40,I40,$B$1:$AT$1,"&lt;"&amp;8))</f>
        <v>-27</v>
      </c>
      <c r="BC40">
        <f>(RANK(_calc_라운드기준!J40,_calc_라운드기준!$B40:$AT40,0)+COUNTIFS(_calc_라운드기준!$B40:$AT40,_calc_라운드기준!J40,$B$1:$AT$1,"&lt;"&amp;9))-(RANK(J40,$B40:$AT40,0)+COUNTIFS($B40:$AT40,J40,$B$1:$AT$1,"&lt;"&amp;9))</f>
        <v>-22</v>
      </c>
      <c r="BD40">
        <f>(RANK(_calc_라운드기준!K40,_calc_라운드기준!$B40:$AT40,0)+COUNTIFS(_calc_라운드기준!$B40:$AT40,_calc_라운드기준!K40,$B$1:$AT$1,"&lt;"&amp;10))-(RANK(K40,$B40:$AT40,0)+COUNTIFS($B40:$AT40,K40,$B$1:$AT$1,"&lt;"&amp;10))</f>
        <v>3</v>
      </c>
      <c r="BE40">
        <f>(RANK(_calc_라운드기준!L40,_calc_라운드기준!$B40:$AT40,0)+COUNTIFS(_calc_라운드기준!$B40:$AT40,_calc_라운드기준!L40,$B$1:$AT$1,"&lt;"&amp;11))-(RANK(L40,$B40:$AT40,0)+COUNTIFS($B40:$AT40,L40,$B$1:$AT$1,"&lt;"&amp;11))</f>
        <v>-1</v>
      </c>
      <c r="BF40">
        <f>(RANK(_calc_라운드기준!M40,_calc_라운드기준!$B40:$AT40,0)+COUNTIFS(_calc_라운드기준!$B40:$AT40,_calc_라운드기준!M40,$B$1:$AT$1,"&lt;"&amp;12))-(RANK(M40,$B40:$AT40,0)+COUNTIFS($B40:$AT40,M40,$B$1:$AT$1,"&lt;"&amp;12))</f>
        <v>1</v>
      </c>
      <c r="BG40">
        <f>(RANK(_calc_라운드기준!N40,_calc_라운드기준!$B40:$AT40,0)+COUNTIFS(_calc_라운드기준!$B40:$AT40,_calc_라운드기준!N40,$B$1:$AT$1,"&lt;"&amp;13))-(RANK(N40,$B40:$AT40,0)+COUNTIFS($B40:$AT40,N40,$B$1:$AT$1,"&lt;"&amp;13))</f>
        <v>10</v>
      </c>
      <c r="BH40">
        <f>(RANK(_calc_라운드기준!O40,_calc_라운드기준!$B40:$AT40,0)+COUNTIFS(_calc_라운드기준!$B40:$AT40,_calc_라운드기준!O40,$B$1:$AT$1,"&lt;"&amp;14))-(RANK(O40,$B40:$AT40,0)+COUNTIFS($B40:$AT40,O40,$B$1:$AT$1,"&lt;"&amp;14))</f>
        <v>21</v>
      </c>
      <c r="BI40">
        <f>(RANK(_calc_라운드기준!P40,_calc_라운드기준!$B40:$AT40,0)+COUNTIFS(_calc_라운드기준!$B40:$AT40,_calc_라운드기준!P40,$B$1:$AT$1,"&lt;"&amp;15))-(RANK(P40,$B40:$AT40,0)+COUNTIFS($B40:$AT40,P40,$B$1:$AT$1,"&lt;"&amp;15))</f>
        <v>2</v>
      </c>
      <c r="BJ40">
        <f>(RANK(_calc_라운드기준!Q40,_calc_라운드기준!$B40:$AT40,0)+COUNTIFS(_calc_라운드기준!$B40:$AT40,_calc_라운드기준!Q40,$B$1:$AT$1,"&lt;"&amp;16))-(RANK(Q40,$B40:$AT40,0)+COUNTIFS($B40:$AT40,Q40,$B$1:$AT$1,"&lt;"&amp;16))</f>
        <v>-1</v>
      </c>
      <c r="BK40">
        <f>(RANK(_calc_라운드기준!R40,_calc_라운드기준!$B40:$AT40,0)+COUNTIFS(_calc_라운드기준!$B40:$AT40,_calc_라운드기준!R40,$B$1:$AT$1,"&lt;"&amp;17))-(RANK(R40,$B40:$AT40,0)+COUNTIFS($B40:$AT40,R40,$B$1:$AT$1,"&lt;"&amp;17))</f>
        <v>-1</v>
      </c>
      <c r="BL40">
        <f>(RANK(_calc_라운드기준!S40,_calc_라운드기준!$B40:$AT40,0)+COUNTIFS(_calc_라운드기준!$B40:$AT40,_calc_라운드기준!S40,$B$1:$AT$1,"&lt;"&amp;18))-(RANK(S40,$B40:$AT40,0)+COUNTIFS($B40:$AT40,S40,$B$1:$AT$1,"&lt;"&amp;18))</f>
        <v>16</v>
      </c>
      <c r="BM40">
        <f>(RANK(_calc_라운드기준!T40,_calc_라운드기준!$B40:$AT40,0)+COUNTIFS(_calc_라운드기준!$B40:$AT40,_calc_라운드기준!T40,$B$1:$AT$1,"&lt;"&amp;19))-(RANK(T40,$B40:$AT40,0)+COUNTIFS($B40:$AT40,T40,$B$1:$AT$1,"&lt;"&amp;19))</f>
        <v>16</v>
      </c>
      <c r="BN40">
        <f>(RANK(_calc_라운드기준!U40,_calc_라운드기준!$B40:$AT40,0)+COUNTIFS(_calc_라운드기준!$B40:$AT40,_calc_라운드기준!U40,$B$1:$AT$1,"&lt;"&amp;20))-(RANK(U40,$B40:$AT40,0)+COUNTIFS($B40:$AT40,U40,$B$1:$AT$1,"&lt;"&amp;20))</f>
        <v>-20</v>
      </c>
      <c r="BO40">
        <f>(RANK(_calc_라운드기준!V40,_calc_라운드기준!$B40:$AT40,0)+COUNTIFS(_calc_라운드기준!$B40:$AT40,_calc_라운드기준!V40,$B$1:$AT$1,"&lt;"&amp;21))-(RANK(V40,$B40:$AT40,0)+COUNTIFS($B40:$AT40,V40,$B$1:$AT$1,"&lt;"&amp;21))</f>
        <v>18</v>
      </c>
      <c r="BP40">
        <f>(RANK(_calc_라운드기준!W40,_calc_라운드기준!$B40:$AT40,0)+COUNTIFS(_calc_라운드기준!$B40:$AT40,_calc_라운드기준!W40,$B$1:$AT$1,"&lt;"&amp;22))-(RANK(W40,$B40:$AT40,0)+COUNTIFS($B40:$AT40,W40,$B$1:$AT$1,"&lt;"&amp;22))</f>
        <v>31</v>
      </c>
      <c r="BQ40">
        <f>(RANK(_calc_라운드기준!X40,_calc_라운드기준!$B40:$AT40,0)+COUNTIFS(_calc_라운드기준!$B40:$AT40,_calc_라운드기준!X40,$B$1:$AT$1,"&lt;"&amp;23))-(RANK(X40,$B40:$AT40,0)+COUNTIFS($B40:$AT40,X40,$B$1:$AT$1,"&lt;"&amp;23))</f>
        <v>-19</v>
      </c>
      <c r="BR40">
        <f>(RANK(_calc_라운드기준!Y40,_calc_라운드기준!$B40:$AT40,0)+COUNTIFS(_calc_라운드기준!$B40:$AT40,_calc_라운드기준!Y40,$B$1:$AT$1,"&lt;"&amp;24))-(RANK(Y40,$B40:$AT40,0)+COUNTIFS($B40:$AT40,Y40,$B$1:$AT$1,"&lt;"&amp;24))</f>
        <v>-9</v>
      </c>
      <c r="BS40">
        <f>(RANK(_calc_라운드기준!Z40,_calc_라운드기준!$B40:$AT40,0)+COUNTIFS(_calc_라운드기준!$B40:$AT40,_calc_라운드기준!Z40,$B$1:$AT$1,"&lt;"&amp;25))-(RANK(Z40,$B40:$AT40,0)+COUNTIFS($B40:$AT40,Z40,$B$1:$AT$1,"&lt;"&amp;25))</f>
        <v>-31</v>
      </c>
      <c r="BT40">
        <f>(RANK(_calc_라운드기준!AA40,_calc_라운드기준!$B40:$AT40,0)+COUNTIFS(_calc_라운드기준!$B40:$AT40,_calc_라운드기준!AA40,$B$1:$AT$1,"&lt;"&amp;26))-(RANK(AA40,$B40:$AT40,0)+COUNTIFS($B40:$AT40,AA40,$B$1:$AT$1,"&lt;"&amp;26))</f>
        <v>3</v>
      </c>
      <c r="BU40">
        <f>(RANK(_calc_라운드기준!AB40,_calc_라운드기준!$B40:$AT40,0)+COUNTIFS(_calc_라운드기준!$B40:$AT40,_calc_라운드기준!AB40,$B$1:$AT$1,"&lt;"&amp;27))-(RANK(AB40,$B40:$AT40,0)+COUNTIFS($B40:$AT40,AB40,$B$1:$AT$1,"&lt;"&amp;27))</f>
        <v>-13</v>
      </c>
      <c r="BV40">
        <f>(RANK(_calc_라운드기준!AC40,_calc_라운드기준!$B40:$AT40,0)+COUNTIFS(_calc_라운드기준!$B40:$AT40,_calc_라운드기준!AC40,$B$1:$AT$1,"&lt;"&amp;28))-(RANK(AC40,$B40:$AT40,0)+COUNTIFS($B40:$AT40,AC40,$B$1:$AT$1,"&lt;"&amp;28))</f>
        <v>-13</v>
      </c>
      <c r="BW40">
        <f>(RANK(_calc_라운드기준!AD40,_calc_라운드기준!$B40:$AT40,0)+COUNTIFS(_calc_라운드기준!$B40:$AT40,_calc_라운드기준!AD40,$B$1:$AT$1,"&lt;"&amp;29))-(RANK(AD40,$B40:$AT40,0)+COUNTIFS($B40:$AT40,AD40,$B$1:$AT$1,"&lt;"&amp;29))</f>
        <v>-14</v>
      </c>
      <c r="BX40">
        <f>(RANK(_calc_라운드기준!AE40,_calc_라운드기준!$B40:$AT40,0)+COUNTIFS(_calc_라운드기준!$B40:$AT40,_calc_라운드기준!AE40,$B$1:$AT$1,"&lt;"&amp;30))-(RANK(AE40,$B40:$AT40,0)+COUNTIFS($B40:$AT40,AE40,$B$1:$AT$1,"&lt;"&amp;30))</f>
        <v>6</v>
      </c>
      <c r="BY40">
        <f>(RANK(_calc_라운드기준!AF40,_calc_라운드기준!$B40:$AT40,0)+COUNTIFS(_calc_라운드기준!$B40:$AT40,_calc_라운드기준!AF40,$B$1:$AT$1,"&lt;"&amp;31))-(RANK(AF40,$B40:$AT40,0)+COUNTIFS($B40:$AT40,AF40,$B$1:$AT$1,"&lt;"&amp;31))</f>
        <v>-8</v>
      </c>
      <c r="BZ40">
        <f>(RANK(_calc_라운드기준!AG40,_calc_라운드기준!$B40:$AT40,0)+COUNTIFS(_calc_라운드기준!$B40:$AT40,_calc_라운드기준!AG40,$B$1:$AT$1,"&lt;"&amp;32))-(RANK(AG40,$B40:$AT40,0)+COUNTIFS($B40:$AT40,AG40,$B$1:$AT$1,"&lt;"&amp;32))</f>
        <v>7</v>
      </c>
      <c r="CA40">
        <f>(RANK(_calc_라운드기준!AH40,_calc_라운드기준!$B40:$AT40,0)+COUNTIFS(_calc_라운드기준!$B40:$AT40,_calc_라운드기준!AH40,$B$1:$AT$1,"&lt;"&amp;33))-(RANK(AH40,$B40:$AT40,0)+COUNTIFS($B40:$AT40,AH40,$B$1:$AT$1,"&lt;"&amp;33))</f>
        <v>10</v>
      </c>
      <c r="CB40">
        <f>(RANK(_calc_라운드기준!AI40,_calc_라운드기준!$B40:$AT40,0)+COUNTIFS(_calc_라운드기준!$B40:$AT40,_calc_라운드기준!AI40,$B$1:$AT$1,"&lt;"&amp;34))-(RANK(AI40,$B40:$AT40,0)+COUNTIFS($B40:$AT40,AI40,$B$1:$AT$1,"&lt;"&amp;34))</f>
        <v>24</v>
      </c>
      <c r="CC40">
        <f>(RANK(_calc_라운드기준!AJ40,_calc_라운드기준!$B40:$AT40,0)+COUNTIFS(_calc_라운드기준!$B40:$AT40,_calc_라운드기준!AJ40,$B$1:$AT$1,"&lt;"&amp;35))-(RANK(AJ40,$B40:$AT40,0)+COUNTIFS($B40:$AT40,AJ40,$B$1:$AT$1,"&lt;"&amp;35))</f>
        <v>25</v>
      </c>
      <c r="CD40">
        <f>(RANK(_calc_라운드기준!AK40,_calc_라운드기준!$B40:$AT40,0)+COUNTIFS(_calc_라운드기준!$B40:$AT40,_calc_라운드기준!AK40,$B$1:$AT$1,"&lt;"&amp;36))-(RANK(AK40,$B40:$AT40,0)+COUNTIFS($B40:$AT40,AK40,$B$1:$AT$1,"&lt;"&amp;36))</f>
        <v>0</v>
      </c>
      <c r="CE40">
        <f>(RANK(_calc_라운드기준!AL40,_calc_라운드기준!$B40:$AT40,0)+COUNTIFS(_calc_라운드기준!$B40:$AT40,_calc_라운드기준!AL40,$B$1:$AT$1,"&lt;"&amp;37))-(RANK(AL40,$B40:$AT40,0)+COUNTIFS($B40:$AT40,AL40,$B$1:$AT$1,"&lt;"&amp;37))</f>
        <v>5</v>
      </c>
      <c r="CF40">
        <f>(RANK(_calc_라운드기준!AM40,_calc_라운드기준!$B40:$AT40,0)+COUNTIFS(_calc_라운드기준!$B40:$AT40,_calc_라운드기준!AM40,$B$1:$AT$1,"&lt;"&amp;38))-(RANK(AM40,$B40:$AT40,0)+COUNTIFS($B40:$AT40,AM40,$B$1:$AT$1,"&lt;"&amp;38))</f>
        <v>17</v>
      </c>
      <c r="CG40">
        <f>(RANK(_calc_라운드기준!AN40,_calc_라운드기준!$B40:$AT40,0)+COUNTIFS(_calc_라운드기준!$B40:$AT40,_calc_라운드기준!AN40,$B$1:$AT$1,"&lt;"&amp;39))-(RANK(AN40,$B40:$AT40,0)+COUNTIFS($B40:$AT40,AN40,$B$1:$AT$1,"&lt;"&amp;39))</f>
        <v>-14</v>
      </c>
      <c r="CH40">
        <f>(RANK(_calc_라운드기준!AO40,_calc_라운드기준!$B40:$AT40,0)+COUNTIFS(_calc_라운드기준!$B40:$AT40,_calc_라운드기준!AO40,$B$1:$AT$1,"&lt;"&amp;40))-(RANK(AO40,$B40:$AT40,0)+COUNTIFS($B40:$AT40,AO40,$B$1:$AT$1,"&lt;"&amp;40))</f>
        <v>-13</v>
      </c>
      <c r="CI40">
        <f>(RANK(_calc_라운드기준!AP40,_calc_라운드기준!$B40:$AT40,0)+COUNTIFS(_calc_라운드기준!$B40:$AT40,_calc_라운드기준!AP40,$B$1:$AT$1,"&lt;"&amp;41))-(RANK(AP40,$B40:$AT40,0)+COUNTIFS($B40:$AT40,AP40,$B$1:$AT$1,"&lt;"&amp;41))</f>
        <v>-5</v>
      </c>
      <c r="CJ40">
        <f>(RANK(_calc_라운드기준!AQ40,_calc_라운드기준!$B40:$AT40,0)+COUNTIFS(_calc_라운드기준!$B40:$AT40,_calc_라운드기준!AQ40,$B$1:$AT$1,"&lt;"&amp;42))-(RANK(AQ40,$B40:$AT40,0)+COUNTIFS($B40:$AT40,AQ40,$B$1:$AT$1,"&lt;"&amp;42))</f>
        <v>-5</v>
      </c>
      <c r="CK40">
        <f>(RANK(_calc_라운드기준!AR40,_calc_라운드기준!$B40:$AT40,0)+COUNTIFS(_calc_라운드기준!$B40:$AT40,_calc_라운드기준!AR40,$B$1:$AT$1,"&lt;"&amp;43))-(RANK(AR40,$B40:$AT40,0)+COUNTIFS($B40:$AT40,AR40,$B$1:$AT$1,"&lt;"&amp;43))</f>
        <v>1</v>
      </c>
      <c r="CL40">
        <f>(RANK(_calc_라운드기준!AS40,_calc_라운드기준!$B40:$AT40,0)+COUNTIFS(_calc_라운드기준!$B40:$AT40,_calc_라운드기준!AS40,$B$1:$AT$1,"&lt;"&amp;44))-(RANK(AS40,$B40:$AT40,0)+COUNTIFS($B40:$AT40,AS40,$B$1:$AT$1,"&lt;"&amp;44))</f>
        <v>20</v>
      </c>
      <c r="CM40">
        <f>(RANK(_calc_라운드기준!AT40,_calc_라운드기준!$B40:$AT40,0)+COUNTIFS(_calc_라운드기준!$B40:$AT40,_calc_라운드기준!AT40,$B$1:$AT$1,"&lt;"&amp;45))-(RANK(AT40,$B40:$AT40,0)+COUNTIFS($B40:$AT40,AT40,$B$1:$AT$1,"&lt;"&amp;45))</f>
        <v>23</v>
      </c>
      <c r="CN40">
        <f t="shared" si="45"/>
        <v>34</v>
      </c>
      <c r="CO40">
        <f t="shared" si="46"/>
        <v>24</v>
      </c>
      <c r="CP40">
        <f t="shared" si="47"/>
        <v>20</v>
      </c>
      <c r="CQ40">
        <f t="shared" si="48"/>
        <v>31</v>
      </c>
      <c r="CR40">
        <f t="shared" si="49"/>
        <v>44</v>
      </c>
      <c r="CS40">
        <f t="shared" si="50"/>
        <v>13</v>
      </c>
      <c r="CT40">
        <f t="shared" si="51"/>
        <v>28</v>
      </c>
      <c r="CU40">
        <f t="shared" si="52"/>
        <v>43</v>
      </c>
      <c r="CV40">
        <f t="shared" si="53"/>
        <v>42</v>
      </c>
      <c r="CW40">
        <f t="shared" si="54"/>
        <v>17</v>
      </c>
      <c r="CX40">
        <f t="shared" si="55"/>
        <v>25</v>
      </c>
      <c r="CY40">
        <f t="shared" si="56"/>
        <v>21</v>
      </c>
      <c r="CZ40">
        <f t="shared" si="57"/>
        <v>11</v>
      </c>
      <c r="DA40">
        <f t="shared" si="58"/>
        <v>5</v>
      </c>
      <c r="DB40">
        <f t="shared" si="59"/>
        <v>19</v>
      </c>
      <c r="DC40">
        <f t="shared" si="60"/>
        <v>26</v>
      </c>
      <c r="DD40">
        <f t="shared" si="61"/>
        <v>27</v>
      </c>
      <c r="DE40">
        <f t="shared" si="62"/>
        <v>9</v>
      </c>
      <c r="DF40">
        <f t="shared" si="63"/>
        <v>10</v>
      </c>
      <c r="DG40">
        <f t="shared" si="64"/>
        <v>41</v>
      </c>
      <c r="DH40">
        <f t="shared" si="65"/>
        <v>7</v>
      </c>
      <c r="DI40">
        <f t="shared" si="66"/>
        <v>1</v>
      </c>
      <c r="DJ40">
        <f t="shared" si="67"/>
        <v>40</v>
      </c>
      <c r="DK40">
        <f t="shared" si="68"/>
        <v>33</v>
      </c>
      <c r="DL40">
        <f t="shared" si="69"/>
        <v>45</v>
      </c>
      <c r="DM40">
        <f t="shared" si="70"/>
        <v>18</v>
      </c>
      <c r="DN40">
        <f t="shared" si="71"/>
        <v>35</v>
      </c>
      <c r="DO40">
        <f t="shared" si="72"/>
        <v>36</v>
      </c>
      <c r="DP40">
        <f t="shared" si="73"/>
        <v>38</v>
      </c>
      <c r="DQ40">
        <f t="shared" si="74"/>
        <v>15</v>
      </c>
      <c r="DR40">
        <f t="shared" si="75"/>
        <v>32</v>
      </c>
      <c r="DS40">
        <f t="shared" si="76"/>
        <v>14</v>
      </c>
      <c r="DT40">
        <f t="shared" si="77"/>
        <v>12</v>
      </c>
      <c r="DU40">
        <f t="shared" si="78"/>
        <v>3</v>
      </c>
      <c r="DV40">
        <f t="shared" si="79"/>
        <v>2</v>
      </c>
      <c r="DW40">
        <f t="shared" si="80"/>
        <v>23</v>
      </c>
      <c r="DX40">
        <f t="shared" si="81"/>
        <v>16</v>
      </c>
      <c r="DY40">
        <f t="shared" si="82"/>
        <v>8</v>
      </c>
      <c r="DZ40">
        <f t="shared" si="83"/>
        <v>39</v>
      </c>
      <c r="EA40">
        <f t="shared" si="84"/>
        <v>37</v>
      </c>
      <c r="EB40">
        <f t="shared" si="85"/>
        <v>29</v>
      </c>
      <c r="EC40">
        <f t="shared" si="86"/>
        <v>30</v>
      </c>
      <c r="ED40">
        <f t="shared" si="87"/>
        <v>22</v>
      </c>
      <c r="EE40">
        <f t="shared" si="88"/>
        <v>6</v>
      </c>
      <c r="EF40">
        <f t="shared" si="89"/>
        <v>4</v>
      </c>
    </row>
    <row r="41" spans="1:136" ht="16.5" customHeight="1">
      <c r="A41">
        <f>_calc_라운드기준!A41</f>
        <v>1205</v>
      </c>
      <c r="B41">
        <f>INDEX(_calc_누적빈도!B:B,$A41)-INDEX(_calc_누적빈도!B:B,$A41-기준350회_후보!$B$1)</f>
        <v>42</v>
      </c>
      <c r="C41">
        <f>INDEX(_calc_누적빈도!C:C,$A41)-INDEX(_calc_누적빈도!C:C,$A41-기준350회_후보!$B$1)</f>
        <v>39</v>
      </c>
      <c r="D41">
        <f>INDEX(_calc_누적빈도!D:D,$A41)-INDEX(_calc_누적빈도!D:D,$A41-기준350회_후보!$B$1)</f>
        <v>57</v>
      </c>
      <c r="E41">
        <f>INDEX(_calc_누적빈도!E:E,$A41)-INDEX(_calc_누적빈도!E:E,$A41-기준350회_후보!$B$1)</f>
        <v>43</v>
      </c>
      <c r="F41">
        <f>INDEX(_calc_누적빈도!F:F,$A41)-INDEX(_calc_누적빈도!F:F,$A41-기준350회_후보!$B$1)</f>
        <v>32</v>
      </c>
      <c r="G41">
        <f>INDEX(_calc_누적빈도!G:G,$A41)-INDEX(_calc_누적빈도!G:G,$A41-기준350회_후보!$B$1)</f>
        <v>55</v>
      </c>
      <c r="H41">
        <f>INDEX(_calc_누적빈도!H:H,$A41)-INDEX(_calc_누적빈도!H:H,$A41-기준350회_후보!$B$1)</f>
        <v>53</v>
      </c>
      <c r="I41">
        <f>INDEX(_calc_누적빈도!I:I,$A41)-INDEX(_calc_누적빈도!I:I,$A41-기준350회_후보!$B$1)</f>
        <v>37</v>
      </c>
      <c r="J41">
        <f>INDEX(_calc_누적빈도!J:J,$A41)-INDEX(_calc_누적빈도!J:J,$A41-기준350회_후보!$B$1)</f>
        <v>44</v>
      </c>
      <c r="K41">
        <f>INDEX(_calc_누적빈도!K:K,$A41)-INDEX(_calc_누적빈도!K:K,$A41-기준350회_후보!$B$1)</f>
        <v>37</v>
      </c>
      <c r="L41">
        <f>INDEX(_calc_누적빈도!L:L,$A41)-INDEX(_calc_누적빈도!L:L,$A41-기준350회_후보!$B$1)</f>
        <v>43</v>
      </c>
      <c r="M41">
        <f>INDEX(_calc_누적빈도!M:M,$A41)-INDEX(_calc_누적빈도!M:M,$A41-기준350회_후보!$B$1)</f>
        <v>54</v>
      </c>
      <c r="N41">
        <f>INDEX(_calc_누적빈도!N:N,$A41)-INDEX(_calc_누적빈도!N:N,$A41-기준350회_후보!$B$1)</f>
        <v>53</v>
      </c>
      <c r="O41">
        <f>INDEX(_calc_누적빈도!O:O,$A41)-INDEX(_calc_누적빈도!O:O,$A41-기준350회_후보!$B$1)</f>
        <v>47</v>
      </c>
      <c r="P41">
        <f>INDEX(_calc_누적빈도!P:P,$A41)-INDEX(_calc_누적빈도!P:P,$A41-기준350회_후보!$B$1)</f>
        <v>47</v>
      </c>
      <c r="Q41">
        <f>INDEX(_calc_누적빈도!Q:Q,$A41)-INDEX(_calc_누적빈도!Q:Q,$A41-기준350회_후보!$B$1)</f>
        <v>56</v>
      </c>
      <c r="R41">
        <f>INDEX(_calc_누적빈도!R:R,$A41)-INDEX(_calc_누적빈도!R:R,$A41-기준350회_후보!$B$1)</f>
        <v>44</v>
      </c>
      <c r="S41">
        <f>INDEX(_calc_누적빈도!S:S,$A41)-INDEX(_calc_누적빈도!S:S,$A41-기준350회_후보!$B$1)</f>
        <v>51</v>
      </c>
      <c r="T41">
        <f>INDEX(_calc_누적빈도!T:T,$A41)-INDEX(_calc_누적빈도!T:T,$A41-기준350회_후보!$B$1)</f>
        <v>48</v>
      </c>
      <c r="U41">
        <f>INDEX(_calc_누적빈도!U:U,$A41)-INDEX(_calc_누적빈도!U:U,$A41-기준350회_후보!$B$1)</f>
        <v>42</v>
      </c>
      <c r="V41">
        <f>INDEX(_calc_누적빈도!V:V,$A41)-INDEX(_calc_누적빈도!V:V,$A41-기준350회_후보!$B$1)</f>
        <v>52</v>
      </c>
      <c r="W41">
        <f>INDEX(_calc_누적빈도!W:W,$A41)-INDEX(_calc_누적빈도!W:W,$A41-기준350회_후보!$B$1)</f>
        <v>49</v>
      </c>
      <c r="X41">
        <f>INDEX(_calc_누적빈도!X:X,$A41)-INDEX(_calc_누적빈도!X:X,$A41-기준350회_후보!$B$1)</f>
        <v>45</v>
      </c>
      <c r="Y41">
        <f>INDEX(_calc_누적빈도!Y:Y,$A41)-INDEX(_calc_누적빈도!Y:Y,$A41-기준350회_후보!$B$1)</f>
        <v>48</v>
      </c>
      <c r="Z41">
        <f>INDEX(_calc_누적빈도!Z:Z,$A41)-INDEX(_calc_누적빈도!Z:Z,$A41-기준350회_후보!$B$1)</f>
        <v>37</v>
      </c>
      <c r="AA41">
        <f>INDEX(_calc_누적빈도!AA:AA,$A41)-INDEX(_calc_누적빈도!AA:AA,$A41-기준350회_후보!$B$1)</f>
        <v>46</v>
      </c>
      <c r="AB41">
        <f>INDEX(_calc_누적빈도!AB:AB,$A41)-INDEX(_calc_누적빈도!AB:AB,$A41-기준350회_후보!$B$1)</f>
        <v>47</v>
      </c>
      <c r="AC41">
        <f>INDEX(_calc_누적빈도!AC:AC,$A41)-INDEX(_calc_누적빈도!AC:AC,$A41-기준350회_후보!$B$1)</f>
        <v>47</v>
      </c>
      <c r="AD41">
        <f>INDEX(_calc_누적빈도!AD:AD,$A41)-INDEX(_calc_누적빈도!AD:AD,$A41-기준350회_후보!$B$1)</f>
        <v>46</v>
      </c>
      <c r="AE41">
        <f>INDEX(_calc_누적빈도!AE:AE,$A41)-INDEX(_calc_누적빈도!AE:AE,$A41-기준350회_후보!$B$1)</f>
        <v>49</v>
      </c>
      <c r="AF41">
        <f>INDEX(_calc_누적빈도!AF:AF,$A41)-INDEX(_calc_누적빈도!AF:AF,$A41-기준350회_후보!$B$1)</f>
        <v>44</v>
      </c>
      <c r="AG41">
        <f>INDEX(_calc_누적빈도!AG:AG,$A41)-INDEX(_calc_누적빈도!AG:AG,$A41-기준350회_후보!$B$1)</f>
        <v>45</v>
      </c>
      <c r="AH41">
        <f>INDEX(_calc_누적빈도!AH:AH,$A41)-INDEX(_calc_누적빈도!AH:AH,$A41-기준350회_후보!$B$1)</f>
        <v>51</v>
      </c>
      <c r="AI41">
        <f>INDEX(_calc_누적빈도!AI:AI,$A41)-INDEX(_calc_누적빈도!AI:AI,$A41-기준350회_후보!$B$1)</f>
        <v>48</v>
      </c>
      <c r="AJ41">
        <f>INDEX(_calc_누적빈도!AJ:AJ,$A41)-INDEX(_calc_누적빈도!AJ:AJ,$A41-기준350회_후보!$B$1)</f>
        <v>54</v>
      </c>
      <c r="AK41">
        <f>INDEX(_calc_누적빈도!AK:AK,$A41)-INDEX(_calc_누적빈도!AK:AK,$A41-기준350회_후보!$B$1)</f>
        <v>45</v>
      </c>
      <c r="AL41">
        <f>INDEX(_calc_누적빈도!AL:AL,$A41)-INDEX(_calc_누적빈도!AL:AL,$A41-기준350회_후보!$B$1)</f>
        <v>53</v>
      </c>
      <c r="AM41">
        <f>INDEX(_calc_누적빈도!AM:AM,$A41)-INDEX(_calc_누적빈도!AM:AM,$A41-기준350회_후보!$B$1)</f>
        <v>54</v>
      </c>
      <c r="AN41">
        <f>INDEX(_calc_누적빈도!AN:AN,$A41)-INDEX(_calc_누적빈도!AN:AN,$A41-기준350회_후보!$B$1)</f>
        <v>48</v>
      </c>
      <c r="AO41">
        <f>INDEX(_calc_누적빈도!AO:AO,$A41)-INDEX(_calc_누적빈도!AO:AO,$A41-기준350회_후보!$B$1)</f>
        <v>46</v>
      </c>
      <c r="AP41">
        <f>INDEX(_calc_누적빈도!AP:AP,$A41)-INDEX(_calc_누적빈도!AP:AP,$A41-기준350회_후보!$B$1)</f>
        <v>42</v>
      </c>
      <c r="AQ41">
        <f>INDEX(_calc_누적빈도!AQ:AQ,$A41)-INDEX(_calc_누적빈도!AQ:AQ,$A41-기준350회_후보!$B$1)</f>
        <v>43</v>
      </c>
      <c r="AR41">
        <f>INDEX(_calc_누적빈도!AR:AR,$A41)-INDEX(_calc_누적빈도!AR:AR,$A41-기준350회_후보!$B$1)</f>
        <v>40</v>
      </c>
      <c r="AS41">
        <f>INDEX(_calc_누적빈도!AS:AS,$A41)-INDEX(_calc_누적빈도!AS:AS,$A41-기준350회_후보!$B$1)</f>
        <v>48</v>
      </c>
      <c r="AT41">
        <f>INDEX(_calc_누적빈도!AT:AT,$A41)-INDEX(_calc_누적빈도!AT:AT,$A41-기준350회_후보!$B$1)</f>
        <v>49</v>
      </c>
      <c r="AU41">
        <f>(RANK(_calc_라운드기준!B41,_calc_라운드기준!$B41:$AT41,0)+COUNTIFS(_calc_라운드기준!$B41:$AT41,_calc_라운드기준!B41,$B$1:$AT$1,"&lt;"&amp;1))-(RANK(B41,$B41:$AT41,0)+COUNTIFS($B41:$AT41,B41,$B$1:$AT$1,"&lt;"&amp;1))</f>
        <v>-5</v>
      </c>
      <c r="AV41">
        <f>(RANK(_calc_라운드기준!C41,_calc_라운드기준!$B41:$AT41,0)+COUNTIFS(_calc_라운드기준!$B41:$AT41,_calc_라운드기준!C41,$B$1:$AT$1,"&lt;"&amp;2))-(RANK(C41,$B41:$AT41,0)+COUNTIFS($B41:$AT41,C41,$B$1:$AT$1,"&lt;"&amp;2))</f>
        <v>-2</v>
      </c>
      <c r="AW41">
        <f>(RANK(_calc_라운드기준!D41,_calc_라운드기준!$B41:$AT41,0)+COUNTIFS(_calc_라운드기준!$B41:$AT41,_calc_라운드기준!D41,$B$1:$AT$1,"&lt;"&amp;3))-(RANK(D41,$B41:$AT41,0)+COUNTIFS($B41:$AT41,D41,$B$1:$AT$1,"&lt;"&amp;3))</f>
        <v>1</v>
      </c>
      <c r="AX41">
        <f>(RANK(_calc_라운드기준!E41,_calc_라운드기준!$B41:$AT41,0)+COUNTIFS(_calc_라운드기준!$B41:$AT41,_calc_라운드기준!E41,$B$1:$AT$1,"&lt;"&amp;4))-(RANK(E41,$B41:$AT41,0)+COUNTIFS($B41:$AT41,E41,$B$1:$AT$1,"&lt;"&amp;4))</f>
        <v>-1</v>
      </c>
      <c r="AY41">
        <f>(RANK(_calc_라운드기준!F41,_calc_라운드기준!$B41:$AT41,0)+COUNTIFS(_calc_라운드기준!$B41:$AT41,_calc_라운드기준!F41,$B$1:$AT$1,"&lt;"&amp;5))-(RANK(F41,$B41:$AT41,0)+COUNTIFS($B41:$AT41,F41,$B$1:$AT$1,"&lt;"&amp;5))</f>
        <v>-28</v>
      </c>
      <c r="AZ41">
        <f>(RANK(_calc_라운드기준!G41,_calc_라운드기준!$B41:$AT41,0)+COUNTIFS(_calc_라운드기준!$B41:$AT41,_calc_라운드기준!G41,$B$1:$AT$1,"&lt;"&amp;6))-(RANK(G41,$B41:$AT41,0)+COUNTIFS($B41:$AT41,G41,$B$1:$AT$1,"&lt;"&amp;6))</f>
        <v>7</v>
      </c>
      <c r="BA41">
        <f>(RANK(_calc_라운드기준!H41,_calc_라운드기준!$B41:$AT41,0)+COUNTIFS(_calc_라운드기준!$B41:$AT41,_calc_라운드기준!H41,$B$1:$AT$1,"&lt;"&amp;7))-(RANK(H41,$B41:$AT41,0)+COUNTIFS($B41:$AT41,H41,$B$1:$AT$1,"&lt;"&amp;7))</f>
        <v>-4</v>
      </c>
      <c r="BB41">
        <f>(RANK(_calc_라운드기준!I41,_calc_라운드기준!$B41:$AT41,0)+COUNTIFS(_calc_라운드기준!$B41:$AT41,_calc_라운드기준!I41,$B$1:$AT$1,"&lt;"&amp;8))-(RANK(I41,$B41:$AT41,0)+COUNTIFS($B41:$AT41,I41,$B$1:$AT$1,"&lt;"&amp;8))</f>
        <v>-24</v>
      </c>
      <c r="BC41">
        <f>(RANK(_calc_라운드기준!J41,_calc_라운드기준!$B41:$AT41,0)+COUNTIFS(_calc_라운드기준!$B41:$AT41,_calc_라운드기준!J41,$B$1:$AT$1,"&lt;"&amp;9))-(RANK(J41,$B41:$AT41,0)+COUNTIFS($B41:$AT41,J41,$B$1:$AT$1,"&lt;"&amp;9))</f>
        <v>-20</v>
      </c>
      <c r="BD41">
        <f>(RANK(_calc_라운드기준!K41,_calc_라운드기준!$B41:$AT41,0)+COUNTIFS(_calc_라운드기준!$B41:$AT41,_calc_라운드기준!K41,$B$1:$AT$1,"&lt;"&amp;10))-(RANK(K41,$B41:$AT41,0)+COUNTIFS($B41:$AT41,K41,$B$1:$AT$1,"&lt;"&amp;10))</f>
        <v>1</v>
      </c>
      <c r="BE41">
        <f>(RANK(_calc_라운드기준!L41,_calc_라운드기준!$B41:$AT41,0)+COUNTIFS(_calc_라운드기준!$B41:$AT41,_calc_라운드기준!L41,$B$1:$AT$1,"&lt;"&amp;11))-(RANK(L41,$B41:$AT41,0)+COUNTIFS($B41:$AT41,L41,$B$1:$AT$1,"&lt;"&amp;11))</f>
        <v>-1</v>
      </c>
      <c r="BF41">
        <f>(RANK(_calc_라운드기준!M41,_calc_라운드기준!$B41:$AT41,0)+COUNTIFS(_calc_라운드기준!$B41:$AT41,_calc_라운드기준!M41,$B$1:$AT$1,"&lt;"&amp;12))-(RANK(M41,$B41:$AT41,0)+COUNTIFS($B41:$AT41,M41,$B$1:$AT$1,"&lt;"&amp;12))</f>
        <v>2</v>
      </c>
      <c r="BG41">
        <f>(RANK(_calc_라운드기준!N41,_calc_라운드기준!$B41:$AT41,0)+COUNTIFS(_calc_라운드기준!$B41:$AT41,_calc_라운드기준!N41,$B$1:$AT$1,"&lt;"&amp;13))-(RANK(N41,$B41:$AT41,0)+COUNTIFS($B41:$AT41,N41,$B$1:$AT$1,"&lt;"&amp;13))</f>
        <v>11</v>
      </c>
      <c r="BH41">
        <f>(RANK(_calc_라운드기준!O41,_calc_라운드기준!$B41:$AT41,0)+COUNTIFS(_calc_라운드기준!$B41:$AT41,_calc_라운드기준!O41,$B$1:$AT$1,"&lt;"&amp;14))-(RANK(O41,$B41:$AT41,0)+COUNTIFS($B41:$AT41,O41,$B$1:$AT$1,"&lt;"&amp;14))</f>
        <v>19</v>
      </c>
      <c r="BI41">
        <f>(RANK(_calc_라운드기준!P41,_calc_라운드기준!$B41:$AT41,0)+COUNTIFS(_calc_라운드기준!$B41:$AT41,_calc_라운드기준!P41,$B$1:$AT$1,"&lt;"&amp;15))-(RANK(P41,$B41:$AT41,0)+COUNTIFS($B41:$AT41,P41,$B$1:$AT$1,"&lt;"&amp;15))</f>
        <v>1</v>
      </c>
      <c r="BJ41">
        <f>(RANK(_calc_라운드기준!Q41,_calc_라운드기준!$B41:$AT41,0)+COUNTIFS(_calc_라운드기준!$B41:$AT41,_calc_라운드기준!Q41,$B$1:$AT$1,"&lt;"&amp;16))-(RANK(Q41,$B41:$AT41,0)+COUNTIFS($B41:$AT41,Q41,$B$1:$AT$1,"&lt;"&amp;16))</f>
        <v>-1</v>
      </c>
      <c r="BK41">
        <f>(RANK(_calc_라운드기준!R41,_calc_라운드기준!$B41:$AT41,0)+COUNTIFS(_calc_라운드기준!$B41:$AT41,_calc_라운드기준!R41,$B$1:$AT$1,"&lt;"&amp;17))-(RANK(R41,$B41:$AT41,0)+COUNTIFS($B41:$AT41,R41,$B$1:$AT$1,"&lt;"&amp;17))</f>
        <v>3</v>
      </c>
      <c r="BL41">
        <f>(RANK(_calc_라운드기준!S41,_calc_라운드기준!$B41:$AT41,0)+COUNTIFS(_calc_라운드기준!$B41:$AT41,_calc_라운드기준!S41,$B$1:$AT$1,"&lt;"&amp;18))-(RANK(S41,$B41:$AT41,0)+COUNTIFS($B41:$AT41,S41,$B$1:$AT$1,"&lt;"&amp;18))</f>
        <v>13</v>
      </c>
      <c r="BM41">
        <f>(RANK(_calc_라운드기준!T41,_calc_라운드기준!$B41:$AT41,0)+COUNTIFS(_calc_라운드기준!$B41:$AT41,_calc_라운드기준!T41,$B$1:$AT$1,"&lt;"&amp;19))-(RANK(T41,$B41:$AT41,0)+COUNTIFS($B41:$AT41,T41,$B$1:$AT$1,"&lt;"&amp;19))</f>
        <v>9</v>
      </c>
      <c r="BN41">
        <f>(RANK(_calc_라운드기준!U41,_calc_라운드기준!$B41:$AT41,0)+COUNTIFS(_calc_라운드기준!$B41:$AT41,_calc_라운드기준!U41,$B$1:$AT$1,"&lt;"&amp;20))-(RANK(U41,$B41:$AT41,0)+COUNTIFS($B41:$AT41,U41,$B$1:$AT$1,"&lt;"&amp;20))</f>
        <v>-18</v>
      </c>
      <c r="BO41">
        <f>(RANK(_calc_라운드기준!V41,_calc_라운드기준!$B41:$AT41,0)+COUNTIFS(_calc_라운드기준!$B41:$AT41,_calc_라운드기준!V41,$B$1:$AT$1,"&lt;"&amp;21))-(RANK(V41,$B41:$AT41,0)+COUNTIFS($B41:$AT41,V41,$B$1:$AT$1,"&lt;"&amp;21))</f>
        <v>16</v>
      </c>
      <c r="BP41">
        <f>(RANK(_calc_라운드기준!W41,_calc_라운드기준!$B41:$AT41,0)+COUNTIFS(_calc_라운드기준!$B41:$AT41,_calc_라운드기준!W41,$B$1:$AT$1,"&lt;"&amp;22))-(RANK(W41,$B41:$AT41,0)+COUNTIFS($B41:$AT41,W41,$B$1:$AT$1,"&lt;"&amp;22))</f>
        <v>32</v>
      </c>
      <c r="BQ41">
        <f>(RANK(_calc_라운드기준!X41,_calc_라운드기준!$B41:$AT41,0)+COUNTIFS(_calc_라운드기준!$B41:$AT41,_calc_라운드기준!X41,$B$1:$AT$1,"&lt;"&amp;23))-(RANK(X41,$B41:$AT41,0)+COUNTIFS($B41:$AT41,X41,$B$1:$AT$1,"&lt;"&amp;23))</f>
        <v>-16</v>
      </c>
      <c r="BR41">
        <f>(RANK(_calc_라운드기준!Y41,_calc_라운드기준!$B41:$AT41,0)+COUNTIFS(_calc_라운드기준!$B41:$AT41,_calc_라운드기준!Y41,$B$1:$AT$1,"&lt;"&amp;24))-(RANK(Y41,$B41:$AT41,0)+COUNTIFS($B41:$AT41,Y41,$B$1:$AT$1,"&lt;"&amp;24))</f>
        <v>-10</v>
      </c>
      <c r="BS41">
        <f>(RANK(_calc_라운드기준!Z41,_calc_라운드기준!$B41:$AT41,0)+COUNTIFS(_calc_라운드기준!$B41:$AT41,_calc_라운드기준!Z41,$B$1:$AT$1,"&lt;"&amp;25))-(RANK(Z41,$B41:$AT41,0)+COUNTIFS($B41:$AT41,Z41,$B$1:$AT$1,"&lt;"&amp;25))</f>
        <v>-31</v>
      </c>
      <c r="BT41">
        <f>(RANK(_calc_라운드기준!AA41,_calc_라운드기준!$B41:$AT41,0)+COUNTIFS(_calc_라운드기준!$B41:$AT41,_calc_라운드기준!AA41,$B$1:$AT$1,"&lt;"&amp;26))-(RANK(AA41,$B41:$AT41,0)+COUNTIFS($B41:$AT41,AA41,$B$1:$AT$1,"&lt;"&amp;26))</f>
        <v>2</v>
      </c>
      <c r="BU41">
        <f>(RANK(_calc_라운드기준!AB41,_calc_라운드기준!$B41:$AT41,0)+COUNTIFS(_calc_라운드기준!$B41:$AT41,_calc_라운드기준!AB41,$B$1:$AT$1,"&lt;"&amp;27))-(RANK(AB41,$B41:$AT41,0)+COUNTIFS($B41:$AT41,AB41,$B$1:$AT$1,"&lt;"&amp;27))</f>
        <v>-19</v>
      </c>
      <c r="BV41">
        <f>(RANK(_calc_라운드기준!AC41,_calc_라운드기준!$B41:$AT41,0)+COUNTIFS(_calc_라운드기준!$B41:$AT41,_calc_라운드기준!AC41,$B$1:$AT$1,"&lt;"&amp;28))-(RANK(AC41,$B41:$AT41,0)+COUNTIFS($B41:$AT41,AC41,$B$1:$AT$1,"&lt;"&amp;28))</f>
        <v>-16</v>
      </c>
      <c r="BW41">
        <f>(RANK(_calc_라운드기준!AD41,_calc_라운드기준!$B41:$AT41,0)+COUNTIFS(_calc_라운드기준!$B41:$AT41,_calc_라운드기준!AD41,$B$1:$AT$1,"&lt;"&amp;29))-(RANK(AD41,$B41:$AT41,0)+COUNTIFS($B41:$AT41,AD41,$B$1:$AT$1,"&lt;"&amp;29))</f>
        <v>-12</v>
      </c>
      <c r="BX41">
        <f>(RANK(_calc_라운드기준!AE41,_calc_라운드기준!$B41:$AT41,0)+COUNTIFS(_calc_라운드기준!$B41:$AT41,_calc_라운드기준!AE41,$B$1:$AT$1,"&lt;"&amp;30))-(RANK(AE41,$B41:$AT41,0)+COUNTIFS($B41:$AT41,AE41,$B$1:$AT$1,"&lt;"&amp;30))</f>
        <v>7</v>
      </c>
      <c r="BY41">
        <f>(RANK(_calc_라운드기준!AF41,_calc_라운드기준!$B41:$AT41,0)+COUNTIFS(_calc_라운드기준!$B41:$AT41,_calc_라운드기준!AF41,$B$1:$AT$1,"&lt;"&amp;31))-(RANK(AF41,$B41:$AT41,0)+COUNTIFS($B41:$AT41,AF41,$B$1:$AT$1,"&lt;"&amp;31))</f>
        <v>-5</v>
      </c>
      <c r="BZ41">
        <f>(RANK(_calc_라운드기준!AG41,_calc_라운드기준!$B41:$AT41,0)+COUNTIFS(_calc_라운드기준!$B41:$AT41,_calc_라운드기준!AG41,$B$1:$AT$1,"&lt;"&amp;32))-(RANK(AG41,$B41:$AT41,0)+COUNTIFS($B41:$AT41,AG41,$B$1:$AT$1,"&lt;"&amp;32))</f>
        <v>7</v>
      </c>
      <c r="CA41">
        <f>(RANK(_calc_라운드기준!AH41,_calc_라운드기준!$B41:$AT41,0)+COUNTIFS(_calc_라운드기준!$B41:$AT41,_calc_라운드기준!AH41,$B$1:$AT$1,"&lt;"&amp;33))-(RANK(AH41,$B41:$AT41,0)+COUNTIFS($B41:$AT41,AH41,$B$1:$AT$1,"&lt;"&amp;33))</f>
        <v>10</v>
      </c>
      <c r="CB41">
        <f>(RANK(_calc_라운드기준!AI41,_calc_라운드기준!$B41:$AT41,0)+COUNTIFS(_calc_라운드기준!$B41:$AT41,_calc_라운드기준!AI41,$B$1:$AT$1,"&lt;"&amp;34))-(RANK(AI41,$B41:$AT41,0)+COUNTIFS($B41:$AT41,AI41,$B$1:$AT$1,"&lt;"&amp;34))</f>
        <v>23</v>
      </c>
      <c r="CC41">
        <f>(RANK(_calc_라운드기준!AJ41,_calc_라운드기준!$B41:$AT41,0)+COUNTIFS(_calc_라운드기준!$B41:$AT41,_calc_라운드기준!AJ41,$B$1:$AT$1,"&lt;"&amp;35))-(RANK(AJ41,$B41:$AT41,0)+COUNTIFS($B41:$AT41,AJ41,$B$1:$AT$1,"&lt;"&amp;35))</f>
        <v>24</v>
      </c>
      <c r="CD41">
        <f>(RANK(_calc_라운드기준!AK41,_calc_라운드기준!$B41:$AT41,0)+COUNTIFS(_calc_라운드기준!$B41:$AT41,_calc_라운드기준!AK41,$B$1:$AT$1,"&lt;"&amp;36))-(RANK(AK41,$B41:$AT41,0)+COUNTIFS($B41:$AT41,AK41,$B$1:$AT$1,"&lt;"&amp;36))</f>
        <v>0</v>
      </c>
      <c r="CE41">
        <f>(RANK(_calc_라운드기준!AL41,_calc_라운드기준!$B41:$AT41,0)+COUNTIFS(_calc_라운드기준!$B41:$AT41,_calc_라운드기준!AL41,$B$1:$AT$1,"&lt;"&amp;37))-(RANK(AL41,$B41:$AT41,0)+COUNTIFS($B41:$AT41,AL41,$B$1:$AT$1,"&lt;"&amp;37))</f>
        <v>0</v>
      </c>
      <c r="CF41">
        <f>(RANK(_calc_라운드기준!AM41,_calc_라운드기준!$B41:$AT41,0)+COUNTIFS(_calc_라운드기준!$B41:$AT41,_calc_라운드기준!AM41,$B$1:$AT$1,"&lt;"&amp;38))-(RANK(AM41,$B41:$AT41,0)+COUNTIFS($B41:$AT41,AM41,$B$1:$AT$1,"&lt;"&amp;38))</f>
        <v>9</v>
      </c>
      <c r="CG41">
        <f>(RANK(_calc_라운드기준!AN41,_calc_라운드기준!$B41:$AT41,0)+COUNTIFS(_calc_라운드기준!$B41:$AT41,_calc_라운드기준!AN41,$B$1:$AT$1,"&lt;"&amp;39))-(RANK(AN41,$B41:$AT41,0)+COUNTIFS($B41:$AT41,AN41,$B$1:$AT$1,"&lt;"&amp;39))</f>
        <v>-14</v>
      </c>
      <c r="CH41">
        <f>(RANK(_calc_라운드기준!AO41,_calc_라운드기준!$B41:$AT41,0)+COUNTIFS(_calc_라운드기준!$B41:$AT41,_calc_라운드기준!AO41,$B$1:$AT$1,"&lt;"&amp;40))-(RANK(AO41,$B41:$AT41,0)+COUNTIFS($B41:$AT41,AO41,$B$1:$AT$1,"&lt;"&amp;40))</f>
        <v>-11</v>
      </c>
      <c r="CI41">
        <f>(RANK(_calc_라운드기준!AP41,_calc_라운드기준!$B41:$AT41,0)+COUNTIFS(_calc_라운드기준!$B41:$AT41,_calc_라운드기준!AP41,$B$1:$AT$1,"&lt;"&amp;41))-(RANK(AP41,$B41:$AT41,0)+COUNTIFS($B41:$AT41,AP41,$B$1:$AT$1,"&lt;"&amp;41))</f>
        <v>-2</v>
      </c>
      <c r="CJ41">
        <f>(RANK(_calc_라운드기준!AQ41,_calc_라운드기준!$B41:$AT41,0)+COUNTIFS(_calc_라운드기준!$B41:$AT41,_calc_라운드기준!AQ41,$B$1:$AT$1,"&lt;"&amp;42))-(RANK(AQ41,$B41:$AT41,0)+COUNTIFS($B41:$AT41,AQ41,$B$1:$AT$1,"&lt;"&amp;42))</f>
        <v>-5</v>
      </c>
      <c r="CK41">
        <f>(RANK(_calc_라운드기준!AR41,_calc_라운드기준!$B41:$AT41,0)+COUNTIFS(_calc_라운드기준!$B41:$AT41,_calc_라운드기준!AR41,$B$1:$AT$1,"&lt;"&amp;43))-(RANK(AR41,$B41:$AT41,0)+COUNTIFS($B41:$AT41,AR41,$B$1:$AT$1,"&lt;"&amp;43))</f>
        <v>2</v>
      </c>
      <c r="CL41">
        <f>(RANK(_calc_라운드기준!AS41,_calc_라운드기준!$B41:$AT41,0)+COUNTIFS(_calc_라운드기준!$B41:$AT41,_calc_라운드기준!AS41,$B$1:$AT$1,"&lt;"&amp;44))-(RANK(AS41,$B41:$AT41,0)+COUNTIFS($B41:$AT41,AS41,$B$1:$AT$1,"&lt;"&amp;44))</f>
        <v>23</v>
      </c>
      <c r="CM41">
        <f>(RANK(_calc_라운드기준!AT41,_calc_라운드기준!$B41:$AT41,0)+COUNTIFS(_calc_라운드기준!$B41:$AT41,_calc_라운드기준!AT41,$B$1:$AT$1,"&lt;"&amp;45))-(RANK(AT41,$B41:$AT41,0)+COUNTIFS($B41:$AT41,AT41,$B$1:$AT$1,"&lt;"&amp;45))</f>
        <v>23</v>
      </c>
      <c r="CN41">
        <f t="shared" si="45"/>
        <v>31</v>
      </c>
      <c r="CO41">
        <f t="shared" si="46"/>
        <v>28</v>
      </c>
      <c r="CP41">
        <f t="shared" si="47"/>
        <v>20</v>
      </c>
      <c r="CQ41">
        <f t="shared" si="48"/>
        <v>25</v>
      </c>
      <c r="CR41">
        <f t="shared" si="49"/>
        <v>44</v>
      </c>
      <c r="CS41">
        <f t="shared" si="50"/>
        <v>13</v>
      </c>
      <c r="CT41">
        <f t="shared" si="51"/>
        <v>30</v>
      </c>
      <c r="CU41">
        <f t="shared" si="52"/>
        <v>43</v>
      </c>
      <c r="CV41">
        <f t="shared" si="53"/>
        <v>42</v>
      </c>
      <c r="CW41">
        <f t="shared" si="54"/>
        <v>21</v>
      </c>
      <c r="CX41">
        <f t="shared" si="55"/>
        <v>26</v>
      </c>
      <c r="CY41">
        <f t="shared" si="56"/>
        <v>17</v>
      </c>
      <c r="CZ41">
        <f t="shared" si="57"/>
        <v>9</v>
      </c>
      <c r="DA41">
        <f t="shared" si="58"/>
        <v>6</v>
      </c>
      <c r="DB41">
        <f t="shared" si="59"/>
        <v>22</v>
      </c>
      <c r="DC41">
        <f t="shared" si="60"/>
        <v>27</v>
      </c>
      <c r="DD41">
        <f t="shared" si="61"/>
        <v>16</v>
      </c>
      <c r="DE41">
        <f t="shared" si="62"/>
        <v>8</v>
      </c>
      <c r="DF41">
        <f t="shared" si="63"/>
        <v>11</v>
      </c>
      <c r="DG41">
        <f t="shared" si="64"/>
        <v>40</v>
      </c>
      <c r="DH41">
        <f t="shared" si="65"/>
        <v>7</v>
      </c>
      <c r="DI41">
        <f t="shared" si="66"/>
        <v>1</v>
      </c>
      <c r="DJ41">
        <f t="shared" si="67"/>
        <v>38</v>
      </c>
      <c r="DK41">
        <f t="shared" si="68"/>
        <v>34</v>
      </c>
      <c r="DL41">
        <f t="shared" si="69"/>
        <v>45</v>
      </c>
      <c r="DM41">
        <f t="shared" si="70"/>
        <v>18</v>
      </c>
      <c r="DN41">
        <f t="shared" si="71"/>
        <v>41</v>
      </c>
      <c r="DO41">
        <f t="shared" si="72"/>
        <v>39</v>
      </c>
      <c r="DP41">
        <f t="shared" si="73"/>
        <v>36</v>
      </c>
      <c r="DQ41">
        <f t="shared" si="74"/>
        <v>14</v>
      </c>
      <c r="DR41">
        <f t="shared" si="75"/>
        <v>32</v>
      </c>
      <c r="DS41">
        <f t="shared" si="76"/>
        <v>15</v>
      </c>
      <c r="DT41">
        <f t="shared" si="77"/>
        <v>10</v>
      </c>
      <c r="DU41">
        <f t="shared" si="78"/>
        <v>3</v>
      </c>
      <c r="DV41">
        <f t="shared" si="79"/>
        <v>2</v>
      </c>
      <c r="DW41">
        <f t="shared" si="80"/>
        <v>23</v>
      </c>
      <c r="DX41">
        <f t="shared" si="81"/>
        <v>24</v>
      </c>
      <c r="DY41">
        <f t="shared" si="82"/>
        <v>12</v>
      </c>
      <c r="DZ41">
        <f t="shared" si="83"/>
        <v>37</v>
      </c>
      <c r="EA41">
        <f t="shared" si="84"/>
        <v>35</v>
      </c>
      <c r="EB41">
        <f t="shared" si="85"/>
        <v>29</v>
      </c>
      <c r="EC41">
        <f t="shared" si="86"/>
        <v>33</v>
      </c>
      <c r="ED41">
        <f t="shared" si="87"/>
        <v>19</v>
      </c>
      <c r="EE41">
        <f t="shared" si="88"/>
        <v>4</v>
      </c>
      <c r="EF41">
        <f t="shared" si="89"/>
        <v>5</v>
      </c>
    </row>
    <row r="42" spans="1:136" ht="16.5" customHeight="1">
      <c r="A42">
        <f>_calc_라운드기준!A42</f>
        <v>1204</v>
      </c>
      <c r="B42">
        <f>INDEX(_calc_누적빈도!B:B,$A42)-INDEX(_calc_누적빈도!B:B,$A42-기준350회_후보!$B$1)</f>
        <v>42</v>
      </c>
      <c r="C42">
        <f>INDEX(_calc_누적빈도!C:C,$A42)-INDEX(_calc_누적빈도!C:C,$A42-기준350회_후보!$B$1)</f>
        <v>39</v>
      </c>
      <c r="D42">
        <f>INDEX(_calc_누적빈도!D:D,$A42)-INDEX(_calc_누적빈도!D:D,$A42-기준350회_후보!$B$1)</f>
        <v>57</v>
      </c>
      <c r="E42">
        <f>INDEX(_calc_누적빈도!E:E,$A42)-INDEX(_calc_누적빈도!E:E,$A42-기준350회_후보!$B$1)</f>
        <v>43</v>
      </c>
      <c r="F42">
        <f>INDEX(_calc_누적빈도!F:F,$A42)-INDEX(_calc_누적빈도!F:F,$A42-기준350회_후보!$B$1)</f>
        <v>32</v>
      </c>
      <c r="G42">
        <f>INDEX(_calc_누적빈도!G:G,$A42)-INDEX(_calc_누적빈도!G:G,$A42-기준350회_후보!$B$1)</f>
        <v>55</v>
      </c>
      <c r="H42">
        <f>INDEX(_calc_누적빈도!H:H,$A42)-INDEX(_calc_누적빈도!H:H,$A42-기준350회_후보!$B$1)</f>
        <v>53</v>
      </c>
      <c r="I42">
        <f>INDEX(_calc_누적빈도!I:I,$A42)-INDEX(_calc_누적빈도!I:I,$A42-기준350회_후보!$B$1)</f>
        <v>36</v>
      </c>
      <c r="J42">
        <f>INDEX(_calc_누적빈도!J:J,$A42)-INDEX(_calc_누적빈도!J:J,$A42-기준350회_후보!$B$1)</f>
        <v>44</v>
      </c>
      <c r="K42">
        <f>INDEX(_calc_누적빈도!K:K,$A42)-INDEX(_calc_누적빈도!K:K,$A42-기준350회_후보!$B$1)</f>
        <v>37</v>
      </c>
      <c r="L42">
        <f>INDEX(_calc_누적빈도!L:L,$A42)-INDEX(_calc_누적빈도!L:L,$A42-기준350회_후보!$B$1)</f>
        <v>43</v>
      </c>
      <c r="M42">
        <f>INDEX(_calc_누적빈도!M:M,$A42)-INDEX(_calc_누적빈도!M:M,$A42-기준350회_후보!$B$1)</f>
        <v>54</v>
      </c>
      <c r="N42">
        <f>INDEX(_calc_누적빈도!N:N,$A42)-INDEX(_calc_누적빈도!N:N,$A42-기준350회_후보!$B$1)</f>
        <v>53</v>
      </c>
      <c r="O42">
        <f>INDEX(_calc_누적빈도!O:O,$A42)-INDEX(_calc_누적빈도!O:O,$A42-기준350회_후보!$B$1)</f>
        <v>47</v>
      </c>
      <c r="P42">
        <f>INDEX(_calc_누적빈도!P:P,$A42)-INDEX(_calc_누적빈도!P:P,$A42-기준350회_후보!$B$1)</f>
        <v>47</v>
      </c>
      <c r="Q42">
        <f>INDEX(_calc_누적빈도!Q:Q,$A42)-INDEX(_calc_누적빈도!Q:Q,$A42-기준350회_후보!$B$1)</f>
        <v>55</v>
      </c>
      <c r="R42">
        <f>INDEX(_calc_누적빈도!R:R,$A42)-INDEX(_calc_누적빈도!R:R,$A42-기준350회_후보!$B$1)</f>
        <v>44</v>
      </c>
      <c r="S42">
        <f>INDEX(_calc_누적빈도!S:S,$A42)-INDEX(_calc_누적빈도!S:S,$A42-기준350회_후보!$B$1)</f>
        <v>51</v>
      </c>
      <c r="T42">
        <f>INDEX(_calc_누적빈도!T:T,$A42)-INDEX(_calc_누적빈도!T:T,$A42-기준350회_후보!$B$1)</f>
        <v>48</v>
      </c>
      <c r="U42">
        <f>INDEX(_calc_누적빈도!U:U,$A42)-INDEX(_calc_누적빈도!U:U,$A42-기준350회_후보!$B$1)</f>
        <v>43</v>
      </c>
      <c r="V42">
        <f>INDEX(_calc_누적빈도!V:V,$A42)-INDEX(_calc_누적빈도!V:V,$A42-기준350회_후보!$B$1)</f>
        <v>52</v>
      </c>
      <c r="W42">
        <f>INDEX(_calc_누적빈도!W:W,$A42)-INDEX(_calc_누적빈도!W:W,$A42-기준350회_후보!$B$1)</f>
        <v>49</v>
      </c>
      <c r="X42">
        <f>INDEX(_calc_누적빈도!X:X,$A42)-INDEX(_calc_누적빈도!X:X,$A42-기준350회_후보!$B$1)</f>
        <v>45</v>
      </c>
      <c r="Y42">
        <f>INDEX(_calc_누적빈도!Y:Y,$A42)-INDEX(_calc_누적빈도!Y:Y,$A42-기준350회_후보!$B$1)</f>
        <v>48</v>
      </c>
      <c r="Z42">
        <f>INDEX(_calc_누적빈도!Z:Z,$A42)-INDEX(_calc_누적빈도!Z:Z,$A42-기준350회_후보!$B$1)</f>
        <v>38</v>
      </c>
      <c r="AA42">
        <f>INDEX(_calc_누적빈도!AA:AA,$A42)-INDEX(_calc_누적빈도!AA:AA,$A42-기준350회_후보!$B$1)</f>
        <v>46</v>
      </c>
      <c r="AB42">
        <f>INDEX(_calc_누적빈도!AB:AB,$A42)-INDEX(_calc_누적빈도!AB:AB,$A42-기준350회_후보!$B$1)</f>
        <v>47</v>
      </c>
      <c r="AC42">
        <f>INDEX(_calc_누적빈도!AC:AC,$A42)-INDEX(_calc_누적빈도!AC:AC,$A42-기준350회_후보!$B$1)</f>
        <v>46</v>
      </c>
      <c r="AD42">
        <f>INDEX(_calc_누적빈도!AD:AD,$A42)-INDEX(_calc_누적빈도!AD:AD,$A42-기준350회_후보!$B$1)</f>
        <v>46</v>
      </c>
      <c r="AE42">
        <f>INDEX(_calc_누적빈도!AE:AE,$A42)-INDEX(_calc_누적빈도!AE:AE,$A42-기준350회_후보!$B$1)</f>
        <v>48</v>
      </c>
      <c r="AF42">
        <f>INDEX(_calc_누적빈도!AF:AF,$A42)-INDEX(_calc_누적빈도!AF:AF,$A42-기준350회_후보!$B$1)</f>
        <v>44</v>
      </c>
      <c r="AG42">
        <f>INDEX(_calc_누적빈도!AG:AG,$A42)-INDEX(_calc_누적빈도!AG:AG,$A42-기준350회_후보!$B$1)</f>
        <v>46</v>
      </c>
      <c r="AH42">
        <f>INDEX(_calc_누적빈도!AH:AH,$A42)-INDEX(_calc_누적빈도!AH:AH,$A42-기준350회_후보!$B$1)</f>
        <v>51</v>
      </c>
      <c r="AI42">
        <f>INDEX(_calc_누적빈도!AI:AI,$A42)-INDEX(_calc_누적빈도!AI:AI,$A42-기준350회_후보!$B$1)</f>
        <v>48</v>
      </c>
      <c r="AJ42">
        <f>INDEX(_calc_누적빈도!AJ:AJ,$A42)-INDEX(_calc_누적빈도!AJ:AJ,$A42-기준350회_후보!$B$1)</f>
        <v>54</v>
      </c>
      <c r="AK42">
        <f>INDEX(_calc_누적빈도!AK:AK,$A42)-INDEX(_calc_누적빈도!AK:AK,$A42-기준350회_후보!$B$1)</f>
        <v>46</v>
      </c>
      <c r="AL42">
        <f>INDEX(_calc_누적빈도!AL:AL,$A42)-INDEX(_calc_누적빈도!AL:AL,$A42-기준350회_후보!$B$1)</f>
        <v>53</v>
      </c>
      <c r="AM42">
        <f>INDEX(_calc_누적빈도!AM:AM,$A42)-INDEX(_calc_누적빈도!AM:AM,$A42-기준350회_후보!$B$1)</f>
        <v>54</v>
      </c>
      <c r="AN42">
        <f>INDEX(_calc_누적빈도!AN:AN,$A42)-INDEX(_calc_누적빈도!AN:AN,$A42-기준350회_후보!$B$1)</f>
        <v>48</v>
      </c>
      <c r="AO42">
        <f>INDEX(_calc_누적빈도!AO:AO,$A42)-INDEX(_calc_누적빈도!AO:AO,$A42-기준350회_후보!$B$1)</f>
        <v>46</v>
      </c>
      <c r="AP42">
        <f>INDEX(_calc_누적빈도!AP:AP,$A42)-INDEX(_calc_누적빈도!AP:AP,$A42-기준350회_후보!$B$1)</f>
        <v>42</v>
      </c>
      <c r="AQ42">
        <f>INDEX(_calc_누적빈도!AQ:AQ,$A42)-INDEX(_calc_누적빈도!AQ:AQ,$A42-기준350회_후보!$B$1)</f>
        <v>43</v>
      </c>
      <c r="AR42">
        <f>INDEX(_calc_누적빈도!AR:AR,$A42)-INDEX(_calc_누적빈도!AR:AR,$A42-기준350회_후보!$B$1)</f>
        <v>41</v>
      </c>
      <c r="AS42">
        <f>INDEX(_calc_누적빈도!AS:AS,$A42)-INDEX(_calc_누적빈도!AS:AS,$A42-기준350회_후보!$B$1)</f>
        <v>47</v>
      </c>
      <c r="AT42">
        <f>INDEX(_calc_누적빈도!AT:AT,$A42)-INDEX(_calc_누적빈도!AT:AT,$A42-기준350회_후보!$B$1)</f>
        <v>49</v>
      </c>
      <c r="AU42">
        <f>(RANK(_calc_라운드기준!B42,_calc_라운드기준!$B42:$AT42,0)+COUNTIFS(_calc_라운드기준!$B42:$AT42,_calc_라운드기준!B42,$B$1:$AT$1,"&lt;"&amp;1))-(RANK(B42,$B42:$AT42,0)+COUNTIFS($B42:$AT42,B42,$B$1:$AT$1,"&lt;"&amp;1))</f>
        <v>-5</v>
      </c>
      <c r="AV42">
        <f>(RANK(_calc_라운드기준!C42,_calc_라운드기준!$B42:$AT42,0)+COUNTIFS(_calc_라운드기준!$B42:$AT42,_calc_라운드기준!C42,$B$1:$AT$1,"&lt;"&amp;2))-(RANK(C42,$B42:$AT42,0)+COUNTIFS($B42:$AT42,C42,$B$1:$AT$1,"&lt;"&amp;2))</f>
        <v>-2</v>
      </c>
      <c r="AW42">
        <f>(RANK(_calc_라운드기준!D42,_calc_라운드기준!$B42:$AT42,0)+COUNTIFS(_calc_라운드기준!$B42:$AT42,_calc_라운드기준!D42,$B$1:$AT$1,"&lt;"&amp;3))-(RANK(D42,$B42:$AT42,0)+COUNTIFS($B42:$AT42,D42,$B$1:$AT$1,"&lt;"&amp;3))</f>
        <v>0</v>
      </c>
      <c r="AX42">
        <f>(RANK(_calc_라운드기준!E42,_calc_라운드기준!$B42:$AT42,0)+COUNTIFS(_calc_라운드기준!$B42:$AT42,_calc_라운드기준!E42,$B$1:$AT$1,"&lt;"&amp;4))-(RANK(E42,$B42:$AT42,0)+COUNTIFS($B42:$AT42,E42,$B$1:$AT$1,"&lt;"&amp;4))</f>
        <v>-11</v>
      </c>
      <c r="AY42">
        <f>(RANK(_calc_라운드기준!F42,_calc_라운드기준!$B42:$AT42,0)+COUNTIFS(_calc_라운드기준!$B42:$AT42,_calc_라운드기준!F42,$B$1:$AT$1,"&lt;"&amp;5))-(RANK(F42,$B42:$AT42,0)+COUNTIFS($B42:$AT42,F42,$B$1:$AT$1,"&lt;"&amp;5))</f>
        <v>-28</v>
      </c>
      <c r="AZ42">
        <f>(RANK(_calc_라운드기준!G42,_calc_라운드기준!$B42:$AT42,0)+COUNTIFS(_calc_라운드기준!$B42:$AT42,_calc_라운드기준!G42,$B$1:$AT$1,"&lt;"&amp;6))-(RANK(G42,$B42:$AT42,0)+COUNTIFS($B42:$AT42,G42,$B$1:$AT$1,"&lt;"&amp;6))</f>
        <v>8</v>
      </c>
      <c r="BA42">
        <f>(RANK(_calc_라운드기준!H42,_calc_라운드기준!$B42:$AT42,0)+COUNTIFS(_calc_라운드기준!$B42:$AT42,_calc_라운드기준!H42,$B$1:$AT$1,"&lt;"&amp;7))-(RANK(H42,$B42:$AT42,0)+COUNTIFS($B42:$AT42,H42,$B$1:$AT$1,"&lt;"&amp;7))</f>
        <v>-5</v>
      </c>
      <c r="BB42">
        <f>(RANK(_calc_라운드기준!I42,_calc_라운드기준!$B42:$AT42,0)+COUNTIFS(_calc_라운드기준!$B42:$AT42,_calc_라운드기준!I42,$B$1:$AT$1,"&lt;"&amp;8))-(RANK(I42,$B42:$AT42,0)+COUNTIFS($B42:$AT42,I42,$B$1:$AT$1,"&lt;"&amp;8))</f>
        <v>-26</v>
      </c>
      <c r="BC42">
        <f>(RANK(_calc_라운드기준!J42,_calc_라운드기준!$B42:$AT42,0)+COUNTIFS(_calc_라운드기준!$B42:$AT42,_calc_라운드기준!J42,$B$1:$AT$1,"&lt;"&amp;9))-(RANK(J42,$B42:$AT42,0)+COUNTIFS($B42:$AT42,J42,$B$1:$AT$1,"&lt;"&amp;9))</f>
        <v>-20</v>
      </c>
      <c r="BD42">
        <f>(RANK(_calc_라운드기준!K42,_calc_라운드기준!$B42:$AT42,0)+COUNTIFS(_calc_라운드기준!$B42:$AT42,_calc_라운드기준!K42,$B$1:$AT$1,"&lt;"&amp;10))-(RANK(K42,$B42:$AT42,0)+COUNTIFS($B42:$AT42,K42,$B$1:$AT$1,"&lt;"&amp;10))</f>
        <v>1</v>
      </c>
      <c r="BE42">
        <f>(RANK(_calc_라운드기준!L42,_calc_라운드기준!$B42:$AT42,0)+COUNTIFS(_calc_라운드기준!$B42:$AT42,_calc_라운드기준!L42,$B$1:$AT$1,"&lt;"&amp;11))-(RANK(L42,$B42:$AT42,0)+COUNTIFS($B42:$AT42,L42,$B$1:$AT$1,"&lt;"&amp;11))</f>
        <v>-1</v>
      </c>
      <c r="BF42">
        <f>(RANK(_calc_라운드기준!M42,_calc_라운드기준!$B42:$AT42,0)+COUNTIFS(_calc_라운드기준!$B42:$AT42,_calc_라운드기준!M42,$B$1:$AT$1,"&lt;"&amp;12))-(RANK(M42,$B42:$AT42,0)+COUNTIFS($B42:$AT42,M42,$B$1:$AT$1,"&lt;"&amp;12))</f>
        <v>2</v>
      </c>
      <c r="BG42">
        <f>(RANK(_calc_라운드기준!N42,_calc_라운드기준!$B42:$AT42,0)+COUNTIFS(_calc_라운드기준!$B42:$AT42,_calc_라운드기준!N42,$B$1:$AT$1,"&lt;"&amp;13))-(RANK(N42,$B42:$AT42,0)+COUNTIFS($B42:$AT42,N42,$B$1:$AT$1,"&lt;"&amp;13))</f>
        <v>11</v>
      </c>
      <c r="BH42">
        <f>(RANK(_calc_라운드기준!O42,_calc_라운드기준!$B42:$AT42,0)+COUNTIFS(_calc_라운드기준!$B42:$AT42,_calc_라운드기준!O42,$B$1:$AT$1,"&lt;"&amp;14))-(RANK(O42,$B42:$AT42,0)+COUNTIFS($B42:$AT42,O42,$B$1:$AT$1,"&lt;"&amp;14))</f>
        <v>20</v>
      </c>
      <c r="BI42">
        <f>(RANK(_calc_라운드기준!P42,_calc_라운드기준!$B42:$AT42,0)+COUNTIFS(_calc_라운드기준!$B42:$AT42,_calc_라운드기준!P42,$B$1:$AT$1,"&lt;"&amp;15))-(RANK(P42,$B42:$AT42,0)+COUNTIFS($B42:$AT42,P42,$B$1:$AT$1,"&lt;"&amp;15))</f>
        <v>3</v>
      </c>
      <c r="BJ42">
        <f>(RANK(_calc_라운드기준!Q42,_calc_라운드기준!$B42:$AT42,0)+COUNTIFS(_calc_라운드기준!$B42:$AT42,_calc_라운드기준!Q42,$B$1:$AT$1,"&lt;"&amp;16))-(RANK(Q42,$B42:$AT42,0)+COUNTIFS($B42:$AT42,Q42,$B$1:$AT$1,"&lt;"&amp;16))</f>
        <v>0</v>
      </c>
      <c r="BK42">
        <f>(RANK(_calc_라운드기준!R42,_calc_라운드기준!$B42:$AT42,0)+COUNTIFS(_calc_라운드기준!$B42:$AT42,_calc_라운드기준!R42,$B$1:$AT$1,"&lt;"&amp;17))-(RANK(R42,$B42:$AT42,0)+COUNTIFS($B42:$AT42,R42,$B$1:$AT$1,"&lt;"&amp;17))</f>
        <v>3</v>
      </c>
      <c r="BL42">
        <f>(RANK(_calc_라운드기준!S42,_calc_라운드기준!$B42:$AT42,0)+COUNTIFS(_calc_라운드기준!$B42:$AT42,_calc_라운드기준!S42,$B$1:$AT$1,"&lt;"&amp;18))-(RANK(S42,$B42:$AT42,0)+COUNTIFS($B42:$AT42,S42,$B$1:$AT$1,"&lt;"&amp;18))</f>
        <v>14</v>
      </c>
      <c r="BM42">
        <f>(RANK(_calc_라운드기준!T42,_calc_라운드기준!$B42:$AT42,0)+COUNTIFS(_calc_라운드기준!$B42:$AT42,_calc_라운드기준!T42,$B$1:$AT$1,"&lt;"&amp;19))-(RANK(T42,$B42:$AT42,0)+COUNTIFS($B42:$AT42,T42,$B$1:$AT$1,"&lt;"&amp;19))</f>
        <v>11</v>
      </c>
      <c r="BN42">
        <f>(RANK(_calc_라운드기준!U42,_calc_라운드기준!$B42:$AT42,0)+COUNTIFS(_calc_라운드기준!$B42:$AT42,_calc_라운드기준!U42,$B$1:$AT$1,"&lt;"&amp;20))-(RANK(U42,$B42:$AT42,0)+COUNTIFS($B42:$AT42,U42,$B$1:$AT$1,"&lt;"&amp;20))</f>
        <v>-16</v>
      </c>
      <c r="BO42">
        <f>(RANK(_calc_라운드기준!V42,_calc_라운드기준!$B42:$AT42,0)+COUNTIFS(_calc_라운드기준!$B42:$AT42,_calc_라운드기준!V42,$B$1:$AT$1,"&lt;"&amp;21))-(RANK(V42,$B42:$AT42,0)+COUNTIFS($B42:$AT42,V42,$B$1:$AT$1,"&lt;"&amp;21))</f>
        <v>17</v>
      </c>
      <c r="BP42">
        <f>(RANK(_calc_라운드기준!W42,_calc_라운드기준!$B42:$AT42,0)+COUNTIFS(_calc_라운드기준!$B42:$AT42,_calc_라운드기준!W42,$B$1:$AT$1,"&lt;"&amp;22))-(RANK(W42,$B42:$AT42,0)+COUNTIFS($B42:$AT42,W42,$B$1:$AT$1,"&lt;"&amp;22))</f>
        <v>28</v>
      </c>
      <c r="BQ42">
        <f>(RANK(_calc_라운드기준!X42,_calc_라운드기준!$B42:$AT42,0)+COUNTIFS(_calc_라운드기준!$B42:$AT42,_calc_라운드기준!X42,$B$1:$AT$1,"&lt;"&amp;23))-(RANK(X42,$B42:$AT42,0)+COUNTIFS($B42:$AT42,X42,$B$1:$AT$1,"&lt;"&amp;23))</f>
        <v>-18</v>
      </c>
      <c r="BR42">
        <f>(RANK(_calc_라운드기준!Y42,_calc_라운드기준!$B42:$AT42,0)+COUNTIFS(_calc_라운드기준!$B42:$AT42,_calc_라운드기준!Y42,$B$1:$AT$1,"&lt;"&amp;24))-(RANK(Y42,$B42:$AT42,0)+COUNTIFS($B42:$AT42,Y42,$B$1:$AT$1,"&lt;"&amp;24))</f>
        <v>-9</v>
      </c>
      <c r="BS42">
        <f>(RANK(_calc_라운드기준!Z42,_calc_라운드기준!$B42:$AT42,0)+COUNTIFS(_calc_라운드기준!$B42:$AT42,_calc_라운드기준!Z42,$B$1:$AT$1,"&lt;"&amp;25))-(RANK(Z42,$B42:$AT42,0)+COUNTIFS($B42:$AT42,Z42,$B$1:$AT$1,"&lt;"&amp;25))</f>
        <v>-29</v>
      </c>
      <c r="BT42">
        <f>(RANK(_calc_라운드기준!AA42,_calc_라운드기준!$B42:$AT42,0)+COUNTIFS(_calc_라운드기준!$B42:$AT42,_calc_라운드기준!AA42,$B$1:$AT$1,"&lt;"&amp;26))-(RANK(AA42,$B42:$AT42,0)+COUNTIFS($B42:$AT42,AA42,$B$1:$AT$1,"&lt;"&amp;26))</f>
        <v>-3</v>
      </c>
      <c r="BU42">
        <f>(RANK(_calc_라운드기준!AB42,_calc_라운드기준!$B42:$AT42,0)+COUNTIFS(_calc_라운드기준!$B42:$AT42,_calc_라운드기준!AB42,$B$1:$AT$1,"&lt;"&amp;27))-(RANK(AB42,$B42:$AT42,0)+COUNTIFS($B42:$AT42,AB42,$B$1:$AT$1,"&lt;"&amp;27))</f>
        <v>-18</v>
      </c>
      <c r="BV42">
        <f>(RANK(_calc_라운드기준!AC42,_calc_라운드기준!$B42:$AT42,0)+COUNTIFS(_calc_라운드기준!$B42:$AT42,_calc_라운드기준!AC42,$B$1:$AT$1,"&lt;"&amp;28))-(RANK(AC42,$B42:$AT42,0)+COUNTIFS($B42:$AT42,AC42,$B$1:$AT$1,"&lt;"&amp;28))</f>
        <v>-11</v>
      </c>
      <c r="BW42">
        <f>(RANK(_calc_라운드기준!AD42,_calc_라운드기준!$B42:$AT42,0)+COUNTIFS(_calc_라운드기준!$B42:$AT42,_calc_라운드기준!AD42,$B$1:$AT$1,"&lt;"&amp;29))-(RANK(AD42,$B42:$AT42,0)+COUNTIFS($B42:$AT42,AD42,$B$1:$AT$1,"&lt;"&amp;29))</f>
        <v>-11</v>
      </c>
      <c r="BX42">
        <f>(RANK(_calc_라운드기준!AE42,_calc_라운드기준!$B42:$AT42,0)+COUNTIFS(_calc_라운드기준!$B42:$AT42,_calc_라운드기준!AE42,$B$1:$AT$1,"&lt;"&amp;30))-(RANK(AE42,$B42:$AT42,0)+COUNTIFS($B42:$AT42,AE42,$B$1:$AT$1,"&lt;"&amp;30))</f>
        <v>11</v>
      </c>
      <c r="BY42">
        <f>(RANK(_calc_라운드기준!AF42,_calc_라운드기준!$B42:$AT42,0)+COUNTIFS(_calc_라운드기준!$B42:$AT42,_calc_라운드기준!AF42,$B$1:$AT$1,"&lt;"&amp;31))-(RANK(AF42,$B42:$AT42,0)+COUNTIFS($B42:$AT42,AF42,$B$1:$AT$1,"&lt;"&amp;31))</f>
        <v>3</v>
      </c>
      <c r="BZ42">
        <f>(RANK(_calc_라운드기준!AG42,_calc_라운드기준!$B42:$AT42,0)+COUNTIFS(_calc_라운드기준!$B42:$AT42,_calc_라운드기준!AG42,$B$1:$AT$1,"&lt;"&amp;32))-(RANK(AG42,$B42:$AT42,0)+COUNTIFS($B42:$AT42,AG42,$B$1:$AT$1,"&lt;"&amp;32))</f>
        <v>2</v>
      </c>
      <c r="CA42">
        <f>(RANK(_calc_라운드기준!AH42,_calc_라운드기준!$B42:$AT42,0)+COUNTIFS(_calc_라운드기준!$B42:$AT42,_calc_라운드기준!AH42,$B$1:$AT$1,"&lt;"&amp;33))-(RANK(AH42,$B42:$AT42,0)+COUNTIFS($B42:$AT42,AH42,$B$1:$AT$1,"&lt;"&amp;33))</f>
        <v>10</v>
      </c>
      <c r="CB42">
        <f>(RANK(_calc_라운드기준!AI42,_calc_라운드기준!$B42:$AT42,0)+COUNTIFS(_calc_라운드기준!$B42:$AT42,_calc_라운드기준!AI42,$B$1:$AT$1,"&lt;"&amp;34))-(RANK(AI42,$B42:$AT42,0)+COUNTIFS($B42:$AT42,AI42,$B$1:$AT$1,"&lt;"&amp;34))</f>
        <v>24</v>
      </c>
      <c r="CC42">
        <f>(RANK(_calc_라운드기준!AJ42,_calc_라운드기준!$B42:$AT42,0)+COUNTIFS(_calc_라운드기준!$B42:$AT42,_calc_라운드기준!AJ42,$B$1:$AT$1,"&lt;"&amp;35))-(RANK(AJ42,$B42:$AT42,0)+COUNTIFS($B42:$AT42,AJ42,$B$1:$AT$1,"&lt;"&amp;35))</f>
        <v>25</v>
      </c>
      <c r="CD42">
        <f>(RANK(_calc_라운드기준!AK42,_calc_라운드기준!$B42:$AT42,0)+COUNTIFS(_calc_라운드기준!$B42:$AT42,_calc_라운드기준!AK42,$B$1:$AT$1,"&lt;"&amp;36))-(RANK(AK42,$B42:$AT42,0)+COUNTIFS($B42:$AT42,AK42,$B$1:$AT$1,"&lt;"&amp;36))</f>
        <v>3</v>
      </c>
      <c r="CE42">
        <f>(RANK(_calc_라운드기준!AL42,_calc_라운드기준!$B42:$AT42,0)+COUNTIFS(_calc_라운드기준!$B42:$AT42,_calc_라운드기준!AL42,$B$1:$AT$1,"&lt;"&amp;37))-(RANK(AL42,$B42:$AT42,0)+COUNTIFS($B42:$AT42,AL42,$B$1:$AT$1,"&lt;"&amp;37))</f>
        <v>-1</v>
      </c>
      <c r="CF42">
        <f>(RANK(_calc_라운드기준!AM42,_calc_라운드기준!$B42:$AT42,0)+COUNTIFS(_calc_라운드기준!$B42:$AT42,_calc_라운드기준!AM42,$B$1:$AT$1,"&lt;"&amp;38))-(RANK(AM42,$B42:$AT42,0)+COUNTIFS($B42:$AT42,AM42,$B$1:$AT$1,"&lt;"&amp;38))</f>
        <v>3</v>
      </c>
      <c r="CG42">
        <f>(RANK(_calc_라운드기준!AN42,_calc_라운드기준!$B42:$AT42,0)+COUNTIFS(_calc_라운드기준!$B42:$AT42,_calc_라운드기준!AN42,$B$1:$AT$1,"&lt;"&amp;39))-(RANK(AN42,$B42:$AT42,0)+COUNTIFS($B42:$AT42,AN42,$B$1:$AT$1,"&lt;"&amp;39))</f>
        <v>-14</v>
      </c>
      <c r="CH42">
        <f>(RANK(_calc_라운드기준!AO42,_calc_라운드기준!$B42:$AT42,0)+COUNTIFS(_calc_라운드기준!$B42:$AT42,_calc_라운드기준!AO42,$B$1:$AT$1,"&lt;"&amp;40))-(RANK(AO42,$B42:$AT42,0)+COUNTIFS($B42:$AT42,AO42,$B$1:$AT$1,"&lt;"&amp;40))</f>
        <v>-13</v>
      </c>
      <c r="CI42">
        <f>(RANK(_calc_라운드기준!AP42,_calc_라운드기준!$B42:$AT42,0)+COUNTIFS(_calc_라운드기준!$B42:$AT42,_calc_라운드기준!AP42,$B$1:$AT$1,"&lt;"&amp;41))-(RANK(AP42,$B42:$AT42,0)+COUNTIFS($B42:$AT42,AP42,$B$1:$AT$1,"&lt;"&amp;41))</f>
        <v>-2</v>
      </c>
      <c r="CJ42">
        <f>(RANK(_calc_라운드기준!AQ42,_calc_라운드기준!$B42:$AT42,0)+COUNTIFS(_calc_라운드기준!$B42:$AT42,_calc_라운드기준!AQ42,$B$1:$AT$1,"&lt;"&amp;42))-(RANK(AQ42,$B42:$AT42,0)+COUNTIFS($B42:$AT42,AQ42,$B$1:$AT$1,"&lt;"&amp;42))</f>
        <v>-5</v>
      </c>
      <c r="CK42">
        <f>(RANK(_calc_라운드기준!AR42,_calc_라운드기준!$B42:$AT42,0)+COUNTIFS(_calc_라운드기준!$B42:$AT42,_calc_라운드기준!AR42,$B$1:$AT$1,"&lt;"&amp;43))-(RANK(AR42,$B42:$AT42,0)+COUNTIFS($B42:$AT42,AR42,$B$1:$AT$1,"&lt;"&amp;43))</f>
        <v>3</v>
      </c>
      <c r="CL42">
        <f>(RANK(_calc_라운드기준!AS42,_calc_라운드기준!$B42:$AT42,0)+COUNTIFS(_calc_라운드기준!$B42:$AT42,_calc_라운드기준!AS42,$B$1:$AT$1,"&lt;"&amp;44))-(RANK(AS42,$B42:$AT42,0)+COUNTIFS($B42:$AT42,AS42,$B$1:$AT$1,"&lt;"&amp;44))</f>
        <v>22</v>
      </c>
      <c r="CM42">
        <f>(RANK(_calc_라운드기준!AT42,_calc_라운드기준!$B42:$AT42,0)+COUNTIFS(_calc_라운드기준!$B42:$AT42,_calc_라운드기준!AT42,$B$1:$AT$1,"&lt;"&amp;45))-(RANK(AT42,$B42:$AT42,0)+COUNTIFS($B42:$AT42,AT42,$B$1:$AT$1,"&lt;"&amp;45))</f>
        <v>24</v>
      </c>
      <c r="CN42">
        <f t="shared" si="45"/>
        <v>30</v>
      </c>
      <c r="CO42">
        <f t="shared" si="46"/>
        <v>27</v>
      </c>
      <c r="CP42">
        <f t="shared" si="47"/>
        <v>23</v>
      </c>
      <c r="CQ42">
        <f t="shared" si="48"/>
        <v>34</v>
      </c>
      <c r="CR42">
        <f t="shared" si="49"/>
        <v>44</v>
      </c>
      <c r="CS42">
        <f t="shared" si="50"/>
        <v>13</v>
      </c>
      <c r="CT42">
        <f t="shared" si="51"/>
        <v>31</v>
      </c>
      <c r="CU42">
        <f t="shared" si="52"/>
        <v>43</v>
      </c>
      <c r="CV42">
        <f t="shared" si="53"/>
        <v>42</v>
      </c>
      <c r="CW42">
        <f t="shared" si="54"/>
        <v>22</v>
      </c>
      <c r="CX42">
        <f t="shared" si="55"/>
        <v>25</v>
      </c>
      <c r="CY42">
        <f t="shared" si="56"/>
        <v>20</v>
      </c>
      <c r="CZ42">
        <f t="shared" si="57"/>
        <v>9</v>
      </c>
      <c r="DA42">
        <f t="shared" si="58"/>
        <v>6</v>
      </c>
      <c r="DB42">
        <f t="shared" si="59"/>
        <v>14</v>
      </c>
      <c r="DC42">
        <f t="shared" si="60"/>
        <v>24</v>
      </c>
      <c r="DD42">
        <f t="shared" si="61"/>
        <v>15</v>
      </c>
      <c r="DE42">
        <f t="shared" si="62"/>
        <v>8</v>
      </c>
      <c r="DF42">
        <f t="shared" si="63"/>
        <v>10</v>
      </c>
      <c r="DG42">
        <f t="shared" si="64"/>
        <v>39</v>
      </c>
      <c r="DH42">
        <f t="shared" si="65"/>
        <v>7</v>
      </c>
      <c r="DI42">
        <f t="shared" si="66"/>
        <v>1</v>
      </c>
      <c r="DJ42">
        <f t="shared" si="67"/>
        <v>40</v>
      </c>
      <c r="DK42">
        <f t="shared" si="68"/>
        <v>33</v>
      </c>
      <c r="DL42">
        <f t="shared" si="69"/>
        <v>45</v>
      </c>
      <c r="DM42">
        <f t="shared" si="70"/>
        <v>29</v>
      </c>
      <c r="DN42">
        <f t="shared" si="71"/>
        <v>41</v>
      </c>
      <c r="DO42">
        <f t="shared" si="72"/>
        <v>35</v>
      </c>
      <c r="DP42">
        <f t="shared" si="73"/>
        <v>36</v>
      </c>
      <c r="DQ42">
        <f t="shared" si="74"/>
        <v>11</v>
      </c>
      <c r="DR42">
        <f t="shared" si="75"/>
        <v>16</v>
      </c>
      <c r="DS42">
        <f t="shared" si="76"/>
        <v>21</v>
      </c>
      <c r="DT42">
        <f t="shared" si="77"/>
        <v>12</v>
      </c>
      <c r="DU42">
        <f t="shared" si="78"/>
        <v>3</v>
      </c>
      <c r="DV42">
        <f t="shared" si="79"/>
        <v>2</v>
      </c>
      <c r="DW42">
        <f t="shared" si="80"/>
        <v>17</v>
      </c>
      <c r="DX42">
        <f t="shared" si="81"/>
        <v>26</v>
      </c>
      <c r="DY42">
        <f t="shared" si="82"/>
        <v>18</v>
      </c>
      <c r="DZ42">
        <f t="shared" si="83"/>
        <v>38</v>
      </c>
      <c r="EA42">
        <f t="shared" si="84"/>
        <v>37</v>
      </c>
      <c r="EB42">
        <f t="shared" si="85"/>
        <v>28</v>
      </c>
      <c r="EC42">
        <f t="shared" si="86"/>
        <v>32</v>
      </c>
      <c r="ED42">
        <f t="shared" si="87"/>
        <v>19</v>
      </c>
      <c r="EE42">
        <f t="shared" si="88"/>
        <v>5</v>
      </c>
      <c r="EF42">
        <f t="shared" si="89"/>
        <v>4</v>
      </c>
    </row>
    <row r="43" spans="1:136" ht="16.5" customHeight="1">
      <c r="A43">
        <f>_calc_라운드기준!A43</f>
        <v>1203</v>
      </c>
      <c r="B43">
        <f>INDEX(_calc_누적빈도!B:B,$A43)-INDEX(_calc_누적빈도!B:B,$A43-기준350회_후보!$B$1)</f>
        <v>42</v>
      </c>
      <c r="C43">
        <f>INDEX(_calc_누적빈도!C:C,$A43)-INDEX(_calc_누적빈도!C:C,$A43-기준350회_후보!$B$1)</f>
        <v>40</v>
      </c>
      <c r="D43">
        <f>INDEX(_calc_누적빈도!D:D,$A43)-INDEX(_calc_누적빈도!D:D,$A43-기준350회_후보!$B$1)</f>
        <v>56</v>
      </c>
      <c r="E43">
        <f>INDEX(_calc_누적빈도!E:E,$A43)-INDEX(_calc_누적빈도!E:E,$A43-기준350회_후보!$B$1)</f>
        <v>43</v>
      </c>
      <c r="F43">
        <f>INDEX(_calc_누적빈도!F:F,$A43)-INDEX(_calc_누적빈도!F:F,$A43-기준350회_후보!$B$1)</f>
        <v>32</v>
      </c>
      <c r="G43">
        <f>INDEX(_calc_누적빈도!G:G,$A43)-INDEX(_calc_누적빈도!G:G,$A43-기준350회_후보!$B$1)</f>
        <v>54</v>
      </c>
      <c r="H43">
        <f>INDEX(_calc_누적빈도!H:H,$A43)-INDEX(_calc_누적빈도!H:H,$A43-기준350회_후보!$B$1)</f>
        <v>53</v>
      </c>
      <c r="I43">
        <f>INDEX(_calc_누적빈도!I:I,$A43)-INDEX(_calc_누적빈도!I:I,$A43-기준350회_후보!$B$1)</f>
        <v>37</v>
      </c>
      <c r="J43">
        <f>INDEX(_calc_누적빈도!J:J,$A43)-INDEX(_calc_누적빈도!J:J,$A43-기준350회_후보!$B$1)</f>
        <v>44</v>
      </c>
      <c r="K43">
        <f>INDEX(_calc_누적빈도!K:K,$A43)-INDEX(_calc_누적빈도!K:K,$A43-기준350회_후보!$B$1)</f>
        <v>37</v>
      </c>
      <c r="L43">
        <f>INDEX(_calc_누적빈도!L:L,$A43)-INDEX(_calc_누적빈도!L:L,$A43-기준350회_후보!$B$1)</f>
        <v>43</v>
      </c>
      <c r="M43">
        <f>INDEX(_calc_누적빈도!M:M,$A43)-INDEX(_calc_누적빈도!M:M,$A43-기준350회_후보!$B$1)</f>
        <v>54</v>
      </c>
      <c r="N43">
        <f>INDEX(_calc_누적빈도!N:N,$A43)-INDEX(_calc_누적빈도!N:N,$A43-기준350회_후보!$B$1)</f>
        <v>53</v>
      </c>
      <c r="O43">
        <f>INDEX(_calc_누적빈도!O:O,$A43)-INDEX(_calc_누적빈도!O:O,$A43-기준350회_후보!$B$1)</f>
        <v>47</v>
      </c>
      <c r="P43">
        <f>INDEX(_calc_누적빈도!P:P,$A43)-INDEX(_calc_누적빈도!P:P,$A43-기준350회_후보!$B$1)</f>
        <v>47</v>
      </c>
      <c r="Q43">
        <f>INDEX(_calc_누적빈도!Q:Q,$A43)-INDEX(_calc_누적빈도!Q:Q,$A43-기준350회_후보!$B$1)</f>
        <v>55</v>
      </c>
      <c r="R43">
        <f>INDEX(_calc_누적빈도!R:R,$A43)-INDEX(_calc_누적빈도!R:R,$A43-기준350회_후보!$B$1)</f>
        <v>44</v>
      </c>
      <c r="S43">
        <f>INDEX(_calc_누적빈도!S:S,$A43)-INDEX(_calc_누적빈도!S:S,$A43-기준350회_후보!$B$1)</f>
        <v>50</v>
      </c>
      <c r="T43">
        <f>INDEX(_calc_누적빈도!T:T,$A43)-INDEX(_calc_누적빈도!T:T,$A43-기준350회_후보!$B$1)</f>
        <v>48</v>
      </c>
      <c r="U43">
        <f>INDEX(_calc_누적빈도!U:U,$A43)-INDEX(_calc_누적빈도!U:U,$A43-기준350회_후보!$B$1)</f>
        <v>43</v>
      </c>
      <c r="V43">
        <f>INDEX(_calc_누적빈도!V:V,$A43)-INDEX(_calc_누적빈도!V:V,$A43-기준350회_후보!$B$1)</f>
        <v>52</v>
      </c>
      <c r="W43">
        <f>INDEX(_calc_누적빈도!W:W,$A43)-INDEX(_calc_누적빈도!W:W,$A43-기준350회_후보!$B$1)</f>
        <v>49</v>
      </c>
      <c r="X43">
        <f>INDEX(_calc_누적빈도!X:X,$A43)-INDEX(_calc_누적빈도!X:X,$A43-기준350회_후보!$B$1)</f>
        <v>46</v>
      </c>
      <c r="Y43">
        <f>INDEX(_calc_누적빈도!Y:Y,$A43)-INDEX(_calc_누적빈도!Y:Y,$A43-기준350회_후보!$B$1)</f>
        <v>48</v>
      </c>
      <c r="Z43">
        <f>INDEX(_calc_누적빈도!Z:Z,$A43)-INDEX(_calc_누적빈도!Z:Z,$A43-기준350회_후보!$B$1)</f>
        <v>38</v>
      </c>
      <c r="AA43">
        <f>INDEX(_calc_누적빈도!AA:AA,$A43)-INDEX(_calc_누적빈도!AA:AA,$A43-기준350회_후보!$B$1)</f>
        <v>47</v>
      </c>
      <c r="AB43">
        <f>INDEX(_calc_누적빈도!AB:AB,$A43)-INDEX(_calc_누적빈도!AB:AB,$A43-기준350회_후보!$B$1)</f>
        <v>48</v>
      </c>
      <c r="AC43">
        <f>INDEX(_calc_누적빈도!AC:AC,$A43)-INDEX(_calc_누적빈도!AC:AC,$A43-기준350회_후보!$B$1)</f>
        <v>46</v>
      </c>
      <c r="AD43">
        <f>INDEX(_calc_누적빈도!AD:AD,$A43)-INDEX(_calc_누적빈도!AD:AD,$A43-기준350회_후보!$B$1)</f>
        <v>45</v>
      </c>
      <c r="AE43">
        <f>INDEX(_calc_누적빈도!AE:AE,$A43)-INDEX(_calc_누적빈도!AE:AE,$A43-기준350회_후보!$B$1)</f>
        <v>48</v>
      </c>
      <c r="AF43">
        <f>INDEX(_calc_누적빈도!AF:AF,$A43)-INDEX(_calc_누적빈도!AF:AF,$A43-기준350회_후보!$B$1)</f>
        <v>44</v>
      </c>
      <c r="AG43">
        <f>INDEX(_calc_누적빈도!AG:AG,$A43)-INDEX(_calc_누적빈도!AG:AG,$A43-기준350회_후보!$B$1)</f>
        <v>46</v>
      </c>
      <c r="AH43">
        <f>INDEX(_calc_누적빈도!AH:AH,$A43)-INDEX(_calc_누적빈도!AH:AH,$A43-기준350회_후보!$B$1)</f>
        <v>51</v>
      </c>
      <c r="AI43">
        <f>INDEX(_calc_누적빈도!AI:AI,$A43)-INDEX(_calc_누적빈도!AI:AI,$A43-기준350회_후보!$B$1)</f>
        <v>48</v>
      </c>
      <c r="AJ43">
        <f>INDEX(_calc_누적빈도!AJ:AJ,$A43)-INDEX(_calc_누적빈도!AJ:AJ,$A43-기준350회_후보!$B$1)</f>
        <v>53</v>
      </c>
      <c r="AK43">
        <f>INDEX(_calc_누적빈도!AK:AK,$A43)-INDEX(_calc_누적빈도!AK:AK,$A43-기준350회_후보!$B$1)</f>
        <v>46</v>
      </c>
      <c r="AL43">
        <f>INDEX(_calc_누적빈도!AL:AL,$A43)-INDEX(_calc_누적빈도!AL:AL,$A43-기준350회_후보!$B$1)</f>
        <v>53</v>
      </c>
      <c r="AM43">
        <f>INDEX(_calc_누적빈도!AM:AM,$A43)-INDEX(_calc_누적빈도!AM:AM,$A43-기준350회_후보!$B$1)</f>
        <v>54</v>
      </c>
      <c r="AN43">
        <f>INDEX(_calc_누적빈도!AN:AN,$A43)-INDEX(_calc_누적빈도!AN:AN,$A43-기준350회_후보!$B$1)</f>
        <v>47</v>
      </c>
      <c r="AO43">
        <f>INDEX(_calc_누적빈도!AO:AO,$A43)-INDEX(_calc_누적빈도!AO:AO,$A43-기준350회_후보!$B$1)</f>
        <v>46</v>
      </c>
      <c r="AP43">
        <f>INDEX(_calc_누적빈도!AP:AP,$A43)-INDEX(_calc_누적빈도!AP:AP,$A43-기준350회_후보!$B$1)</f>
        <v>42</v>
      </c>
      <c r="AQ43">
        <f>INDEX(_calc_누적빈도!AQ:AQ,$A43)-INDEX(_calc_누적빈도!AQ:AQ,$A43-기준350회_후보!$B$1)</f>
        <v>43</v>
      </c>
      <c r="AR43">
        <f>INDEX(_calc_누적빈도!AR:AR,$A43)-INDEX(_calc_누적빈도!AR:AR,$A43-기준350회_후보!$B$1)</f>
        <v>41</v>
      </c>
      <c r="AS43">
        <f>INDEX(_calc_누적빈도!AS:AS,$A43)-INDEX(_calc_누적빈도!AS:AS,$A43-기준350회_후보!$B$1)</f>
        <v>48</v>
      </c>
      <c r="AT43">
        <f>INDEX(_calc_누적빈도!AT:AT,$A43)-INDEX(_calc_누적빈도!AT:AT,$A43-기준350회_후보!$B$1)</f>
        <v>49</v>
      </c>
      <c r="AU43">
        <f>(RANK(_calc_라운드기준!B43,_calc_라운드기준!$B43:$AT43,0)+COUNTIFS(_calc_라운드기준!$B43:$AT43,_calc_라운드기준!B43,$B$1:$AT$1,"&lt;"&amp;1))-(RANK(B43,$B43:$AT43,0)+COUNTIFS($B43:$AT43,B43,$B$1:$AT$1,"&lt;"&amp;1))</f>
        <v>-15</v>
      </c>
      <c r="AV43">
        <f>(RANK(_calc_라운드기준!C43,_calc_라운드기준!$B43:$AT43,0)+COUNTIFS(_calc_라운드기준!$B43:$AT43,_calc_라운드기준!C43,$B$1:$AT$1,"&lt;"&amp;2))-(RANK(C43,$B43:$AT43,0)+COUNTIFS($B43:$AT43,C43,$B$1:$AT$1,"&lt;"&amp;2))</f>
        <v>-2</v>
      </c>
      <c r="AW43">
        <f>(RANK(_calc_라운드기준!D43,_calc_라운드기준!$B43:$AT43,0)+COUNTIFS(_calc_라운드기준!$B43:$AT43,_calc_라운드기준!D43,$B$1:$AT$1,"&lt;"&amp;3))-(RANK(D43,$B43:$AT43,0)+COUNTIFS($B43:$AT43,D43,$B$1:$AT$1,"&lt;"&amp;3))</f>
        <v>3</v>
      </c>
      <c r="AX43">
        <f>(RANK(_calc_라운드기준!E43,_calc_라운드기준!$B43:$AT43,0)+COUNTIFS(_calc_라운드기준!$B43:$AT43,_calc_라운드기준!E43,$B$1:$AT$1,"&lt;"&amp;4))-(RANK(E43,$B43:$AT43,0)+COUNTIFS($B43:$AT43,E43,$B$1:$AT$1,"&lt;"&amp;4))</f>
        <v>-10</v>
      </c>
      <c r="AY43">
        <f>(RANK(_calc_라운드기준!F43,_calc_라운드기준!$B43:$AT43,0)+COUNTIFS(_calc_라운드기준!$B43:$AT43,_calc_라운드기준!F43,$B$1:$AT$1,"&lt;"&amp;5))-(RANK(F43,$B43:$AT43,0)+COUNTIFS($B43:$AT43,F43,$B$1:$AT$1,"&lt;"&amp;5))</f>
        <v>-29</v>
      </c>
      <c r="AZ43">
        <f>(RANK(_calc_라운드기준!G43,_calc_라운드기준!$B43:$AT43,0)+COUNTIFS(_calc_라운드기준!$B43:$AT43,_calc_라운드기준!G43,$B$1:$AT$1,"&lt;"&amp;6))-(RANK(G43,$B43:$AT43,0)+COUNTIFS($B43:$AT43,G43,$B$1:$AT$1,"&lt;"&amp;6))</f>
        <v>14</v>
      </c>
      <c r="BA43">
        <f>(RANK(_calc_라운드기준!H43,_calc_라운드기준!$B43:$AT43,0)+COUNTIFS(_calc_라운드기준!$B43:$AT43,_calc_라운드기준!H43,$B$1:$AT$1,"&lt;"&amp;7))-(RANK(H43,$B43:$AT43,0)+COUNTIFS($B43:$AT43,H43,$B$1:$AT$1,"&lt;"&amp;7))</f>
        <v>-5</v>
      </c>
      <c r="BB43">
        <f>(RANK(_calc_라운드기준!I43,_calc_라운드기준!$B43:$AT43,0)+COUNTIFS(_calc_라운드기준!$B43:$AT43,_calc_라운드기준!I43,$B$1:$AT$1,"&lt;"&amp;8))-(RANK(I43,$B43:$AT43,0)+COUNTIFS($B43:$AT43,I43,$B$1:$AT$1,"&lt;"&amp;8))</f>
        <v>-25</v>
      </c>
      <c r="BC43">
        <f>(RANK(_calc_라운드기준!J43,_calc_라운드기준!$B43:$AT43,0)+COUNTIFS(_calc_라운드기준!$B43:$AT43,_calc_라운드기준!J43,$B$1:$AT$1,"&lt;"&amp;9))-(RANK(J43,$B43:$AT43,0)+COUNTIFS($B43:$AT43,J43,$B$1:$AT$1,"&lt;"&amp;9))</f>
        <v>-26</v>
      </c>
      <c r="BD43">
        <f>(RANK(_calc_라운드기준!K43,_calc_라운드기준!$B43:$AT43,0)+COUNTIFS(_calc_라운드기준!$B43:$AT43,_calc_라운드기준!K43,$B$1:$AT$1,"&lt;"&amp;10))-(RANK(K43,$B43:$AT43,0)+COUNTIFS($B43:$AT43,K43,$B$1:$AT$1,"&lt;"&amp;10))</f>
        <v>-4</v>
      </c>
      <c r="BE43">
        <f>(RANK(_calc_라운드기준!L43,_calc_라운드기준!$B43:$AT43,0)+COUNTIFS(_calc_라운드기준!$B43:$AT43,_calc_라운드기준!L43,$B$1:$AT$1,"&lt;"&amp;11))-(RANK(L43,$B43:$AT43,0)+COUNTIFS($B43:$AT43,L43,$B$1:$AT$1,"&lt;"&amp;11))</f>
        <v>-2</v>
      </c>
      <c r="BF43">
        <f>(RANK(_calc_라운드기준!M43,_calc_라운드기준!$B43:$AT43,0)+COUNTIFS(_calc_라운드기준!$B43:$AT43,_calc_라운드기준!M43,$B$1:$AT$1,"&lt;"&amp;12))-(RANK(M43,$B43:$AT43,0)+COUNTIFS($B43:$AT43,M43,$B$1:$AT$1,"&lt;"&amp;12))</f>
        <v>2</v>
      </c>
      <c r="BG43">
        <f>(RANK(_calc_라운드기준!N43,_calc_라운드기준!$B43:$AT43,0)+COUNTIFS(_calc_라운드기준!$B43:$AT43,_calc_라운드기준!N43,$B$1:$AT$1,"&lt;"&amp;13))-(RANK(N43,$B43:$AT43,0)+COUNTIFS($B43:$AT43,N43,$B$1:$AT$1,"&lt;"&amp;13))</f>
        <v>4</v>
      </c>
      <c r="BH43">
        <f>(RANK(_calc_라운드기준!O43,_calc_라운드기준!$B43:$AT43,0)+COUNTIFS(_calc_라운드기준!$B43:$AT43,_calc_라운드기준!O43,$B$1:$AT$1,"&lt;"&amp;14))-(RANK(O43,$B43:$AT43,0)+COUNTIFS($B43:$AT43,O43,$B$1:$AT$1,"&lt;"&amp;14))</f>
        <v>20</v>
      </c>
      <c r="BI43">
        <f>(RANK(_calc_라운드기준!P43,_calc_라운드기준!$B43:$AT43,0)+COUNTIFS(_calc_라운드기준!$B43:$AT43,_calc_라운드기준!P43,$B$1:$AT$1,"&lt;"&amp;15))-(RANK(P43,$B43:$AT43,0)+COUNTIFS($B43:$AT43,P43,$B$1:$AT$1,"&lt;"&amp;15))</f>
        <v>3</v>
      </c>
      <c r="BJ43">
        <f>(RANK(_calc_라운드기준!Q43,_calc_라운드기준!$B43:$AT43,0)+COUNTIFS(_calc_라운드기준!$B43:$AT43,_calc_라운드기준!Q43,$B$1:$AT$1,"&lt;"&amp;16))-(RANK(Q43,$B43:$AT43,0)+COUNTIFS($B43:$AT43,Q43,$B$1:$AT$1,"&lt;"&amp;16))</f>
        <v>0</v>
      </c>
      <c r="BK43">
        <f>(RANK(_calc_라운드기준!R43,_calc_라운드기준!$B43:$AT43,0)+COUNTIFS(_calc_라운드기준!$B43:$AT43,_calc_라운드기준!R43,$B$1:$AT$1,"&lt;"&amp;17))-(RANK(R43,$B43:$AT43,0)+COUNTIFS($B43:$AT43,R43,$B$1:$AT$1,"&lt;"&amp;17))</f>
        <v>2</v>
      </c>
      <c r="BL43">
        <f>(RANK(_calc_라운드기준!S43,_calc_라운드기준!$B43:$AT43,0)+COUNTIFS(_calc_라운드기준!$B43:$AT43,_calc_라운드기준!S43,$B$1:$AT$1,"&lt;"&amp;18))-(RANK(S43,$B43:$AT43,0)+COUNTIFS($B43:$AT43,S43,$B$1:$AT$1,"&lt;"&amp;18))</f>
        <v>23</v>
      </c>
      <c r="BM43">
        <f>(RANK(_calc_라운드기준!T43,_calc_라운드기준!$B43:$AT43,0)+COUNTIFS(_calc_라운드기준!$B43:$AT43,_calc_라운드기준!T43,$B$1:$AT$1,"&lt;"&amp;19))-(RANK(T43,$B43:$AT43,0)+COUNTIFS($B43:$AT43,T43,$B$1:$AT$1,"&lt;"&amp;19))</f>
        <v>11</v>
      </c>
      <c r="BN43">
        <f>(RANK(_calc_라운드기준!U43,_calc_라운드기준!$B43:$AT43,0)+COUNTIFS(_calc_라운드기준!$B43:$AT43,_calc_라운드기준!U43,$B$1:$AT$1,"&lt;"&amp;20))-(RANK(U43,$B43:$AT43,0)+COUNTIFS($B43:$AT43,U43,$B$1:$AT$1,"&lt;"&amp;20))</f>
        <v>-17</v>
      </c>
      <c r="BO43">
        <f>(RANK(_calc_라운드기준!V43,_calc_라운드기준!$B43:$AT43,0)+COUNTIFS(_calc_라운드기준!$B43:$AT43,_calc_라운드기준!V43,$B$1:$AT$1,"&lt;"&amp;21))-(RANK(V43,$B43:$AT43,0)+COUNTIFS($B43:$AT43,V43,$B$1:$AT$1,"&lt;"&amp;21))</f>
        <v>17</v>
      </c>
      <c r="BP43">
        <f>(RANK(_calc_라운드기준!W43,_calc_라운드기준!$B43:$AT43,0)+COUNTIFS(_calc_라운드기준!$B43:$AT43,_calc_라운드기준!W43,$B$1:$AT$1,"&lt;"&amp;22))-(RANK(W43,$B43:$AT43,0)+COUNTIFS($B43:$AT43,W43,$B$1:$AT$1,"&lt;"&amp;22))</f>
        <v>29</v>
      </c>
      <c r="BQ43">
        <f>(RANK(_calc_라운드기준!X43,_calc_라운드기준!$B43:$AT43,0)+COUNTIFS(_calc_라운드기준!$B43:$AT43,_calc_라운드기준!X43,$B$1:$AT$1,"&lt;"&amp;23))-(RANK(X43,$B43:$AT43,0)+COUNTIFS($B43:$AT43,X43,$B$1:$AT$1,"&lt;"&amp;23))</f>
        <v>-13</v>
      </c>
      <c r="BR43">
        <f>(RANK(_calc_라운드기준!Y43,_calc_라운드기준!$B43:$AT43,0)+COUNTIFS(_calc_라운드기준!$B43:$AT43,_calc_라운드기준!Y43,$B$1:$AT$1,"&lt;"&amp;24))-(RANK(Y43,$B43:$AT43,0)+COUNTIFS($B43:$AT43,Y43,$B$1:$AT$1,"&lt;"&amp;24))</f>
        <v>-9</v>
      </c>
      <c r="BS43">
        <f>(RANK(_calc_라운드기준!Z43,_calc_라운드기준!$B43:$AT43,0)+COUNTIFS(_calc_라운드기준!$B43:$AT43,_calc_라운드기준!Z43,$B$1:$AT$1,"&lt;"&amp;25))-(RANK(Z43,$B43:$AT43,0)+COUNTIFS($B43:$AT43,Z43,$B$1:$AT$1,"&lt;"&amp;25))</f>
        <v>-29</v>
      </c>
      <c r="BT43">
        <f>(RANK(_calc_라운드기준!AA43,_calc_라운드기준!$B43:$AT43,0)+COUNTIFS(_calc_라운드기준!$B43:$AT43,_calc_라운드기준!AA43,$B$1:$AT$1,"&lt;"&amp;26))-(RANK(AA43,$B43:$AT43,0)+COUNTIFS($B43:$AT43,AA43,$B$1:$AT$1,"&lt;"&amp;26))</f>
        <v>-3</v>
      </c>
      <c r="BU43">
        <f>(RANK(_calc_라운드기준!AB43,_calc_라운드기준!$B43:$AT43,0)+COUNTIFS(_calc_라운드기준!$B43:$AT43,_calc_라운드기준!AB43,$B$1:$AT$1,"&lt;"&amp;27))-(RANK(AB43,$B43:$AT43,0)+COUNTIFS($B43:$AT43,AB43,$B$1:$AT$1,"&lt;"&amp;27))</f>
        <v>-14</v>
      </c>
      <c r="BV43">
        <f>(RANK(_calc_라운드기준!AC43,_calc_라운드기준!$B43:$AT43,0)+COUNTIFS(_calc_라운드기준!$B43:$AT43,_calc_라운드기준!AC43,$B$1:$AT$1,"&lt;"&amp;28))-(RANK(AC43,$B43:$AT43,0)+COUNTIFS($B43:$AT43,AC43,$B$1:$AT$1,"&lt;"&amp;28))</f>
        <v>-12</v>
      </c>
      <c r="BW43">
        <f>(RANK(_calc_라운드기준!AD43,_calc_라운드기준!$B43:$AT43,0)+COUNTIFS(_calc_라운드기준!$B43:$AT43,_calc_라운드기준!AD43,$B$1:$AT$1,"&lt;"&amp;29))-(RANK(AD43,$B43:$AT43,0)+COUNTIFS($B43:$AT43,AD43,$B$1:$AT$1,"&lt;"&amp;29))</f>
        <v>-9</v>
      </c>
      <c r="BX43">
        <f>(RANK(_calc_라운드기준!AE43,_calc_라운드기준!$B43:$AT43,0)+COUNTIFS(_calc_라운드기준!$B43:$AT43,_calc_라운드기준!AE43,$B$1:$AT$1,"&lt;"&amp;30))-(RANK(AE43,$B43:$AT43,0)+COUNTIFS($B43:$AT43,AE43,$B$1:$AT$1,"&lt;"&amp;30))</f>
        <v>10</v>
      </c>
      <c r="BY43">
        <f>(RANK(_calc_라운드기준!AF43,_calc_라운드기준!$B43:$AT43,0)+COUNTIFS(_calc_라운드기준!$B43:$AT43,_calc_라운드기준!AF43,$B$1:$AT$1,"&lt;"&amp;31))-(RANK(AF43,$B43:$AT43,0)+COUNTIFS($B43:$AT43,AF43,$B$1:$AT$1,"&lt;"&amp;31))</f>
        <v>3</v>
      </c>
      <c r="BZ43">
        <f>(RANK(_calc_라운드기준!AG43,_calc_라운드기준!$B43:$AT43,0)+COUNTIFS(_calc_라운드기준!$B43:$AT43,_calc_라운드기준!AG43,$B$1:$AT$1,"&lt;"&amp;32))-(RANK(AG43,$B43:$AT43,0)+COUNTIFS($B43:$AT43,AG43,$B$1:$AT$1,"&lt;"&amp;32))</f>
        <v>2</v>
      </c>
      <c r="CA43">
        <f>(RANK(_calc_라운드기준!AH43,_calc_라운드기준!$B43:$AT43,0)+COUNTIFS(_calc_라운드기준!$B43:$AT43,_calc_라운드기준!AH43,$B$1:$AT$1,"&lt;"&amp;33))-(RANK(AH43,$B43:$AT43,0)+COUNTIFS($B43:$AT43,AH43,$B$1:$AT$1,"&lt;"&amp;33))</f>
        <v>11</v>
      </c>
      <c r="CB43">
        <f>(RANK(_calc_라운드기준!AI43,_calc_라운드기준!$B43:$AT43,0)+COUNTIFS(_calc_라운드기준!$B43:$AT43,_calc_라운드기준!AI43,$B$1:$AT$1,"&lt;"&amp;34))-(RANK(AI43,$B43:$AT43,0)+COUNTIFS($B43:$AT43,AI43,$B$1:$AT$1,"&lt;"&amp;34))</f>
        <v>24</v>
      </c>
      <c r="CC43">
        <f>(RANK(_calc_라운드기준!AJ43,_calc_라운드기준!$B43:$AT43,0)+COUNTIFS(_calc_라운드기준!$B43:$AT43,_calc_라운드기준!AJ43,$B$1:$AT$1,"&lt;"&amp;35))-(RANK(AJ43,$B43:$AT43,0)+COUNTIFS($B43:$AT43,AJ43,$B$1:$AT$1,"&lt;"&amp;35))</f>
        <v>22</v>
      </c>
      <c r="CD43">
        <f>(RANK(_calc_라운드기준!AK43,_calc_라운드기준!$B43:$AT43,0)+COUNTIFS(_calc_라운드기준!$B43:$AT43,_calc_라운드기준!AK43,$B$1:$AT$1,"&lt;"&amp;36))-(RANK(AK43,$B43:$AT43,0)+COUNTIFS($B43:$AT43,AK43,$B$1:$AT$1,"&lt;"&amp;36))</f>
        <v>3</v>
      </c>
      <c r="CE43">
        <f>(RANK(_calc_라운드기준!AL43,_calc_라운드기준!$B43:$AT43,0)+COUNTIFS(_calc_라운드기준!$B43:$AT43,_calc_라운드기준!AL43,$B$1:$AT$1,"&lt;"&amp;37))-(RANK(AL43,$B43:$AT43,0)+COUNTIFS($B43:$AT43,AL43,$B$1:$AT$1,"&lt;"&amp;37))</f>
        <v>-1</v>
      </c>
      <c r="CF43">
        <f>(RANK(_calc_라운드기준!AM43,_calc_라운드기준!$B43:$AT43,0)+COUNTIFS(_calc_라운드기준!$B43:$AT43,_calc_라운드기준!AM43,$B$1:$AT$1,"&lt;"&amp;38))-(RANK(AM43,$B43:$AT43,0)+COUNTIFS($B43:$AT43,AM43,$B$1:$AT$1,"&lt;"&amp;38))</f>
        <v>4</v>
      </c>
      <c r="CG43">
        <f>(RANK(_calc_라운드기준!AN43,_calc_라운드기준!$B43:$AT43,0)+COUNTIFS(_calc_라운드기준!$B43:$AT43,_calc_라운드기준!AN43,$B$1:$AT$1,"&lt;"&amp;39))-(RANK(AN43,$B43:$AT43,0)+COUNTIFS($B43:$AT43,AN43,$B$1:$AT$1,"&lt;"&amp;39))</f>
        <v>-14</v>
      </c>
      <c r="CH43">
        <f>(RANK(_calc_라운드기준!AO43,_calc_라운드기준!$B43:$AT43,0)+COUNTIFS(_calc_라운드기준!$B43:$AT43,_calc_라운드기준!AO43,$B$1:$AT$1,"&lt;"&amp;40))-(RANK(AO43,$B43:$AT43,0)+COUNTIFS($B43:$AT43,AO43,$B$1:$AT$1,"&lt;"&amp;40))</f>
        <v>-14</v>
      </c>
      <c r="CI43">
        <f>(RANK(_calc_라운드기준!AP43,_calc_라운드기준!$B43:$AT43,0)+COUNTIFS(_calc_라운드기준!$B43:$AT43,_calc_라운드기준!AP43,$B$1:$AT$1,"&lt;"&amp;41))-(RANK(AP43,$B43:$AT43,0)+COUNTIFS($B43:$AT43,AP43,$B$1:$AT$1,"&lt;"&amp;41))</f>
        <v>-2</v>
      </c>
      <c r="CJ43">
        <f>(RANK(_calc_라운드기준!AQ43,_calc_라운드기준!$B43:$AT43,0)+COUNTIFS(_calc_라운드기준!$B43:$AT43,_calc_라운드기준!AQ43,$B$1:$AT$1,"&lt;"&amp;42))-(RANK(AQ43,$B43:$AT43,0)+COUNTIFS($B43:$AT43,AQ43,$B$1:$AT$1,"&lt;"&amp;42))</f>
        <v>-5</v>
      </c>
      <c r="CK43">
        <f>(RANK(_calc_라운드기준!AR43,_calc_라운드기준!$B43:$AT43,0)+COUNTIFS(_calc_라운드기준!$B43:$AT43,_calc_라운드기준!AR43,$B$1:$AT$1,"&lt;"&amp;43))-(RANK(AR43,$B43:$AT43,0)+COUNTIFS($B43:$AT43,AR43,$B$1:$AT$1,"&lt;"&amp;43))</f>
        <v>4</v>
      </c>
      <c r="CL43">
        <f>(RANK(_calc_라운드기준!AS43,_calc_라운드기준!$B43:$AT43,0)+COUNTIFS(_calc_라운드기준!$B43:$AT43,_calc_라운드기준!AS43,$B$1:$AT$1,"&lt;"&amp;44))-(RANK(AS43,$B43:$AT43,0)+COUNTIFS($B43:$AT43,AS43,$B$1:$AT$1,"&lt;"&amp;44))</f>
        <v>25</v>
      </c>
      <c r="CM43">
        <f>(RANK(_calc_라운드기준!AT43,_calc_라운드기준!$B43:$AT43,0)+COUNTIFS(_calc_라운드기준!$B43:$AT43,_calc_라운드기준!AT43,$B$1:$AT$1,"&lt;"&amp;45))-(RANK(AT43,$B43:$AT43,0)+COUNTIFS($B43:$AT43,AT43,$B$1:$AT$1,"&lt;"&amp;45))</f>
        <v>24</v>
      </c>
      <c r="CN43">
        <f t="shared" si="45"/>
        <v>40</v>
      </c>
      <c r="CO43">
        <f t="shared" si="46"/>
        <v>25</v>
      </c>
      <c r="CP43">
        <f t="shared" si="47"/>
        <v>16</v>
      </c>
      <c r="CQ43">
        <f t="shared" si="48"/>
        <v>34</v>
      </c>
      <c r="CR43">
        <f t="shared" si="49"/>
        <v>44</v>
      </c>
      <c r="CS43">
        <f t="shared" si="50"/>
        <v>9</v>
      </c>
      <c r="CT43">
        <f t="shared" si="51"/>
        <v>30</v>
      </c>
      <c r="CU43">
        <f t="shared" si="52"/>
        <v>42</v>
      </c>
      <c r="CV43">
        <f t="shared" si="53"/>
        <v>43</v>
      </c>
      <c r="CW43">
        <f t="shared" si="54"/>
        <v>29</v>
      </c>
      <c r="CX43">
        <f t="shared" si="55"/>
        <v>26</v>
      </c>
      <c r="CY43">
        <f t="shared" si="56"/>
        <v>20</v>
      </c>
      <c r="CZ43">
        <f t="shared" si="57"/>
        <v>13</v>
      </c>
      <c r="DA43">
        <f t="shared" si="58"/>
        <v>7</v>
      </c>
      <c r="DB43">
        <f t="shared" si="59"/>
        <v>17</v>
      </c>
      <c r="DC43">
        <f t="shared" si="60"/>
        <v>23</v>
      </c>
      <c r="DD43">
        <f t="shared" si="61"/>
        <v>21</v>
      </c>
      <c r="DE43">
        <f t="shared" si="62"/>
        <v>5</v>
      </c>
      <c r="DF43">
        <f t="shared" si="63"/>
        <v>10</v>
      </c>
      <c r="DG43">
        <f t="shared" si="64"/>
        <v>41</v>
      </c>
      <c r="DH43">
        <f t="shared" si="65"/>
        <v>8</v>
      </c>
      <c r="DI43">
        <f t="shared" si="66"/>
        <v>1</v>
      </c>
      <c r="DJ43">
        <f t="shared" si="67"/>
        <v>36</v>
      </c>
      <c r="DK43">
        <f t="shared" si="68"/>
        <v>32</v>
      </c>
      <c r="DL43">
        <f t="shared" si="69"/>
        <v>45</v>
      </c>
      <c r="DM43">
        <f t="shared" si="70"/>
        <v>28</v>
      </c>
      <c r="DN43">
        <f t="shared" si="71"/>
        <v>37</v>
      </c>
      <c r="DO43">
        <f t="shared" si="72"/>
        <v>35</v>
      </c>
      <c r="DP43">
        <f t="shared" si="73"/>
        <v>33</v>
      </c>
      <c r="DQ43">
        <f t="shared" si="74"/>
        <v>12</v>
      </c>
      <c r="DR43">
        <f t="shared" si="75"/>
        <v>18</v>
      </c>
      <c r="DS43">
        <f t="shared" si="76"/>
        <v>22</v>
      </c>
      <c r="DT43">
        <f t="shared" si="77"/>
        <v>11</v>
      </c>
      <c r="DU43">
        <f t="shared" si="78"/>
        <v>3</v>
      </c>
      <c r="DV43">
        <f t="shared" si="79"/>
        <v>6</v>
      </c>
      <c r="DW43">
        <f t="shared" si="80"/>
        <v>19</v>
      </c>
      <c r="DX43">
        <f t="shared" si="81"/>
        <v>24</v>
      </c>
      <c r="DY43">
        <f t="shared" si="82"/>
        <v>14</v>
      </c>
      <c r="DZ43">
        <f t="shared" si="83"/>
        <v>38</v>
      </c>
      <c r="EA43">
        <f t="shared" si="84"/>
        <v>39</v>
      </c>
      <c r="EB43">
        <f t="shared" si="85"/>
        <v>27</v>
      </c>
      <c r="EC43">
        <f t="shared" si="86"/>
        <v>31</v>
      </c>
      <c r="ED43">
        <f t="shared" si="87"/>
        <v>15</v>
      </c>
      <c r="EE43">
        <f t="shared" si="88"/>
        <v>2</v>
      </c>
      <c r="EF43">
        <f t="shared" si="89"/>
        <v>4</v>
      </c>
    </row>
    <row r="44" spans="1:136" ht="16.5" customHeight="1">
      <c r="A44">
        <f>_calc_라운드기준!A44</f>
        <v>1202</v>
      </c>
      <c r="B44">
        <f>INDEX(_calc_누적빈도!B:B,$A44)-INDEX(_calc_누적빈도!B:B,$A44-기준350회_후보!$B$1)</f>
        <v>42</v>
      </c>
      <c r="C44">
        <f>INDEX(_calc_누적빈도!C:C,$A44)-INDEX(_calc_누적빈도!C:C,$A44-기준350회_후보!$B$1)</f>
        <v>40</v>
      </c>
      <c r="D44">
        <f>INDEX(_calc_누적빈도!D:D,$A44)-INDEX(_calc_누적빈도!D:D,$A44-기준350회_후보!$B$1)</f>
        <v>56</v>
      </c>
      <c r="E44">
        <f>INDEX(_calc_누적빈도!E:E,$A44)-INDEX(_calc_누적빈도!E:E,$A44-기준350회_후보!$B$1)</f>
        <v>43</v>
      </c>
      <c r="F44">
        <f>INDEX(_calc_누적빈도!F:F,$A44)-INDEX(_calc_누적빈도!F:F,$A44-기준350회_후보!$B$1)</f>
        <v>31</v>
      </c>
      <c r="G44">
        <f>INDEX(_calc_누적빈도!G:G,$A44)-INDEX(_calc_누적빈도!G:G,$A44-기준350회_후보!$B$1)</f>
        <v>54</v>
      </c>
      <c r="H44">
        <f>INDEX(_calc_누적빈도!H:H,$A44)-INDEX(_calc_누적빈도!H:H,$A44-기준350회_후보!$B$1)</f>
        <v>53</v>
      </c>
      <c r="I44">
        <f>INDEX(_calc_누적빈도!I:I,$A44)-INDEX(_calc_누적빈도!I:I,$A44-기준350회_후보!$B$1)</f>
        <v>37</v>
      </c>
      <c r="J44">
        <f>INDEX(_calc_누적빈도!J:J,$A44)-INDEX(_calc_누적빈도!J:J,$A44-기준350회_후보!$B$1)</f>
        <v>44</v>
      </c>
      <c r="K44">
        <f>INDEX(_calc_누적빈도!K:K,$A44)-INDEX(_calc_누적빈도!K:K,$A44-기준350회_후보!$B$1)</f>
        <v>37</v>
      </c>
      <c r="L44">
        <f>INDEX(_calc_누적빈도!L:L,$A44)-INDEX(_calc_누적빈도!L:L,$A44-기준350회_후보!$B$1)</f>
        <v>44</v>
      </c>
      <c r="M44">
        <f>INDEX(_calc_누적빈도!M:M,$A44)-INDEX(_calc_누적빈도!M:M,$A44-기준350회_후보!$B$1)</f>
        <v>53</v>
      </c>
      <c r="N44">
        <f>INDEX(_calc_누적빈도!N:N,$A44)-INDEX(_calc_누적빈도!N:N,$A44-기준350회_후보!$B$1)</f>
        <v>53</v>
      </c>
      <c r="O44">
        <f>INDEX(_calc_누적빈도!O:O,$A44)-INDEX(_calc_누적빈도!O:O,$A44-기준350회_후보!$B$1)</f>
        <v>47</v>
      </c>
      <c r="P44">
        <f>INDEX(_calc_누적빈도!P:P,$A44)-INDEX(_calc_누적빈도!P:P,$A44-기준350회_후보!$B$1)</f>
        <v>47</v>
      </c>
      <c r="Q44">
        <f>INDEX(_calc_누적빈도!Q:Q,$A44)-INDEX(_calc_누적빈도!Q:Q,$A44-기준350회_후보!$B$1)</f>
        <v>55</v>
      </c>
      <c r="R44">
        <f>INDEX(_calc_누적빈도!R:R,$A44)-INDEX(_calc_누적빈도!R:R,$A44-기준350회_후보!$B$1)</f>
        <v>45</v>
      </c>
      <c r="S44">
        <f>INDEX(_calc_누적빈도!S:S,$A44)-INDEX(_calc_누적빈도!S:S,$A44-기준350회_후보!$B$1)</f>
        <v>50</v>
      </c>
      <c r="T44">
        <f>INDEX(_calc_누적빈도!T:T,$A44)-INDEX(_calc_누적빈도!T:T,$A44-기준350회_후보!$B$1)</f>
        <v>48</v>
      </c>
      <c r="U44">
        <f>INDEX(_calc_누적빈도!U:U,$A44)-INDEX(_calc_누적빈도!U:U,$A44-기준350회_후보!$B$1)</f>
        <v>43</v>
      </c>
      <c r="V44">
        <f>INDEX(_calc_누적빈도!V:V,$A44)-INDEX(_calc_누적빈도!V:V,$A44-기준350회_후보!$B$1)</f>
        <v>51</v>
      </c>
      <c r="W44">
        <f>INDEX(_calc_누적빈도!W:W,$A44)-INDEX(_calc_누적빈도!W:W,$A44-기준350회_후보!$B$1)</f>
        <v>49</v>
      </c>
      <c r="X44">
        <f>INDEX(_calc_누적빈도!X:X,$A44)-INDEX(_calc_누적빈도!X:X,$A44-기준350회_후보!$B$1)</f>
        <v>46</v>
      </c>
      <c r="Y44">
        <f>INDEX(_calc_누적빈도!Y:Y,$A44)-INDEX(_calc_누적빈도!Y:Y,$A44-기준350회_후보!$B$1)</f>
        <v>48</v>
      </c>
      <c r="Z44">
        <f>INDEX(_calc_누적빈도!Z:Z,$A44)-INDEX(_calc_누적빈도!Z:Z,$A44-기준350회_후보!$B$1)</f>
        <v>38</v>
      </c>
      <c r="AA44">
        <f>INDEX(_calc_누적빈도!AA:AA,$A44)-INDEX(_calc_누적빈도!AA:AA,$A44-기준350회_후보!$B$1)</f>
        <v>47</v>
      </c>
      <c r="AB44">
        <f>INDEX(_calc_누적빈도!AB:AB,$A44)-INDEX(_calc_누적빈도!AB:AB,$A44-기준350회_후보!$B$1)</f>
        <v>48</v>
      </c>
      <c r="AC44">
        <f>INDEX(_calc_누적빈도!AC:AC,$A44)-INDEX(_calc_누적빈도!AC:AC,$A44-기준350회_후보!$B$1)</f>
        <v>47</v>
      </c>
      <c r="AD44">
        <f>INDEX(_calc_누적빈도!AD:AD,$A44)-INDEX(_calc_누적빈도!AD:AD,$A44-기준350회_후보!$B$1)</f>
        <v>45</v>
      </c>
      <c r="AE44">
        <f>INDEX(_calc_누적빈도!AE:AE,$A44)-INDEX(_calc_누적빈도!AE:AE,$A44-기준350회_후보!$B$1)</f>
        <v>49</v>
      </c>
      <c r="AF44">
        <f>INDEX(_calc_누적빈도!AF:AF,$A44)-INDEX(_calc_누적빈도!AF:AF,$A44-기준350회_후보!$B$1)</f>
        <v>44</v>
      </c>
      <c r="AG44">
        <f>INDEX(_calc_누적빈도!AG:AG,$A44)-INDEX(_calc_누적빈도!AG:AG,$A44-기준350회_후보!$B$1)</f>
        <v>46</v>
      </c>
      <c r="AH44">
        <f>INDEX(_calc_누적빈도!AH:AH,$A44)-INDEX(_calc_누적빈도!AH:AH,$A44-기준350회_후보!$B$1)</f>
        <v>51</v>
      </c>
      <c r="AI44">
        <f>INDEX(_calc_누적빈도!AI:AI,$A44)-INDEX(_calc_누적빈도!AI:AI,$A44-기준350회_후보!$B$1)</f>
        <v>48</v>
      </c>
      <c r="AJ44">
        <f>INDEX(_calc_누적빈도!AJ:AJ,$A44)-INDEX(_calc_누적빈도!AJ:AJ,$A44-기준350회_후보!$B$1)</f>
        <v>54</v>
      </c>
      <c r="AK44">
        <f>INDEX(_calc_누적빈도!AK:AK,$A44)-INDEX(_calc_누적빈도!AK:AK,$A44-기준350회_후보!$B$1)</f>
        <v>46</v>
      </c>
      <c r="AL44">
        <f>INDEX(_calc_누적빈도!AL:AL,$A44)-INDEX(_calc_누적빈도!AL:AL,$A44-기준350회_후보!$B$1)</f>
        <v>52</v>
      </c>
      <c r="AM44">
        <f>INDEX(_calc_누적빈도!AM:AM,$A44)-INDEX(_calc_누적빈도!AM:AM,$A44-기준350회_후보!$B$1)</f>
        <v>54</v>
      </c>
      <c r="AN44">
        <f>INDEX(_calc_누적빈도!AN:AN,$A44)-INDEX(_calc_누적빈도!AN:AN,$A44-기준350회_후보!$B$1)</f>
        <v>47</v>
      </c>
      <c r="AO44">
        <f>INDEX(_calc_누적빈도!AO:AO,$A44)-INDEX(_calc_누적빈도!AO:AO,$A44-기준350회_후보!$B$1)</f>
        <v>45</v>
      </c>
      <c r="AP44">
        <f>INDEX(_calc_누적빈도!AP:AP,$A44)-INDEX(_calc_누적빈도!AP:AP,$A44-기준350회_후보!$B$1)</f>
        <v>42</v>
      </c>
      <c r="AQ44">
        <f>INDEX(_calc_누적빈도!AQ:AQ,$A44)-INDEX(_calc_누적빈도!AQ:AQ,$A44-기준350회_후보!$B$1)</f>
        <v>43</v>
      </c>
      <c r="AR44">
        <f>INDEX(_calc_누적빈도!AR:AR,$A44)-INDEX(_calc_누적빈도!AR:AR,$A44-기준350회_후보!$B$1)</f>
        <v>41</v>
      </c>
      <c r="AS44">
        <f>INDEX(_calc_누적빈도!AS:AS,$A44)-INDEX(_calc_누적빈도!AS:AS,$A44-기준350회_후보!$B$1)</f>
        <v>48</v>
      </c>
      <c r="AT44">
        <f>INDEX(_calc_누적빈도!AT:AT,$A44)-INDEX(_calc_누적빈도!AT:AT,$A44-기준350회_후보!$B$1)</f>
        <v>49</v>
      </c>
      <c r="AU44">
        <f>(RANK(_calc_라운드기준!B44,_calc_라운드기준!$B44:$AT44,0)+COUNTIFS(_calc_라운드기준!$B44:$AT44,_calc_라운드기준!B44,$B$1:$AT$1,"&lt;"&amp;1))-(RANK(B44,$B44:$AT44,0)+COUNTIFS($B44:$AT44,B44,$B$1:$AT$1,"&lt;"&amp;1))</f>
        <v>-13</v>
      </c>
      <c r="AV44">
        <f>(RANK(_calc_라운드기준!C44,_calc_라운드기준!$B44:$AT44,0)+COUNTIFS(_calc_라운드기준!$B44:$AT44,_calc_라운드기준!C44,$B$1:$AT$1,"&lt;"&amp;2))-(RANK(C44,$B44:$AT44,0)+COUNTIFS($B44:$AT44,C44,$B$1:$AT$1,"&lt;"&amp;2))</f>
        <v>-2</v>
      </c>
      <c r="AW44">
        <f>(RANK(_calc_라운드기준!D44,_calc_라운드기준!$B44:$AT44,0)+COUNTIFS(_calc_라운드기준!$B44:$AT44,_calc_라운드기준!D44,$B$1:$AT$1,"&lt;"&amp;3))-(RANK(D44,$B44:$AT44,0)+COUNTIFS($B44:$AT44,D44,$B$1:$AT$1,"&lt;"&amp;3))</f>
        <v>3</v>
      </c>
      <c r="AX44">
        <f>(RANK(_calc_라운드기준!E44,_calc_라운드기준!$B44:$AT44,0)+COUNTIFS(_calc_라운드기준!$B44:$AT44,_calc_라운드기준!E44,$B$1:$AT$1,"&lt;"&amp;4))-(RANK(E44,$B44:$AT44,0)+COUNTIFS($B44:$AT44,E44,$B$1:$AT$1,"&lt;"&amp;4))</f>
        <v>-9</v>
      </c>
      <c r="AY44">
        <f>(RANK(_calc_라운드기준!F44,_calc_라운드기준!$B44:$AT44,0)+COUNTIFS(_calc_라운드기준!$B44:$AT44,_calc_라운드기준!F44,$B$1:$AT$1,"&lt;"&amp;5))-(RANK(F44,$B44:$AT44,0)+COUNTIFS($B44:$AT44,F44,$B$1:$AT$1,"&lt;"&amp;5))</f>
        <v>-18</v>
      </c>
      <c r="AZ44">
        <f>(RANK(_calc_라운드기준!G44,_calc_라운드기준!$B44:$AT44,0)+COUNTIFS(_calc_라운드기준!$B44:$AT44,_calc_라운드기준!G44,$B$1:$AT$1,"&lt;"&amp;6))-(RANK(G44,$B44:$AT44,0)+COUNTIFS($B44:$AT44,G44,$B$1:$AT$1,"&lt;"&amp;6))</f>
        <v>12</v>
      </c>
      <c r="BA44">
        <f>(RANK(_calc_라운드기준!H44,_calc_라운드기준!$B44:$AT44,0)+COUNTIFS(_calc_라운드기준!$B44:$AT44,_calc_라운드기준!H44,$B$1:$AT$1,"&lt;"&amp;7))-(RANK(H44,$B44:$AT44,0)+COUNTIFS($B44:$AT44,H44,$B$1:$AT$1,"&lt;"&amp;7))</f>
        <v>-5</v>
      </c>
      <c r="BB44">
        <f>(RANK(_calc_라운드기준!I44,_calc_라운드기준!$B44:$AT44,0)+COUNTIFS(_calc_라운드기준!$B44:$AT44,_calc_라운드기준!I44,$B$1:$AT$1,"&lt;"&amp;8))-(RANK(I44,$B44:$AT44,0)+COUNTIFS($B44:$AT44,I44,$B$1:$AT$1,"&lt;"&amp;8))</f>
        <v>-27</v>
      </c>
      <c r="BC44">
        <f>(RANK(_calc_라운드기준!J44,_calc_라운드기준!$B44:$AT44,0)+COUNTIFS(_calc_라운드기준!$B44:$AT44,_calc_라운드기준!J44,$B$1:$AT$1,"&lt;"&amp;9))-(RANK(J44,$B44:$AT44,0)+COUNTIFS($B44:$AT44,J44,$B$1:$AT$1,"&lt;"&amp;9))</f>
        <v>-27</v>
      </c>
      <c r="BD44">
        <f>(RANK(_calc_라운드기준!K44,_calc_라운드기준!$B44:$AT44,0)+COUNTIFS(_calc_라운드기준!$B44:$AT44,_calc_라운드기준!K44,$B$1:$AT$1,"&lt;"&amp;10))-(RANK(K44,$B44:$AT44,0)+COUNTIFS($B44:$AT44,K44,$B$1:$AT$1,"&lt;"&amp;10))</f>
        <v>-4</v>
      </c>
      <c r="BE44">
        <f>(RANK(_calc_라운드기준!L44,_calc_라운드기준!$B44:$AT44,0)+COUNTIFS(_calc_라운드기준!$B44:$AT44,_calc_라운드기준!L44,$B$1:$AT$1,"&lt;"&amp;11))-(RANK(L44,$B44:$AT44,0)+COUNTIFS($B44:$AT44,L44,$B$1:$AT$1,"&lt;"&amp;11))</f>
        <v>0</v>
      </c>
      <c r="BF44">
        <f>(RANK(_calc_라운드기준!M44,_calc_라운드기준!$B44:$AT44,0)+COUNTIFS(_calc_라운드기준!$B44:$AT44,_calc_라운드기준!M44,$B$1:$AT$1,"&lt;"&amp;12))-(RANK(M44,$B44:$AT44,0)+COUNTIFS($B44:$AT44,M44,$B$1:$AT$1,"&lt;"&amp;12))</f>
        <v>3</v>
      </c>
      <c r="BG44">
        <f>(RANK(_calc_라운드기준!N44,_calc_라운드기준!$B44:$AT44,0)+COUNTIFS(_calc_라운드기준!$B44:$AT44,_calc_라운드기준!N44,$B$1:$AT$1,"&lt;"&amp;13))-(RANK(N44,$B44:$AT44,0)+COUNTIFS($B44:$AT44,N44,$B$1:$AT$1,"&lt;"&amp;13))</f>
        <v>3</v>
      </c>
      <c r="BH44">
        <f>(RANK(_calc_라운드기준!O44,_calc_라운드기준!$B44:$AT44,0)+COUNTIFS(_calc_라운드기준!$B44:$AT44,_calc_라운드기준!O44,$B$1:$AT$1,"&lt;"&amp;14))-(RANK(O44,$B44:$AT44,0)+COUNTIFS($B44:$AT44,O44,$B$1:$AT$1,"&lt;"&amp;14))</f>
        <v>20</v>
      </c>
      <c r="BI44">
        <f>(RANK(_calc_라운드기준!P44,_calc_라운드기준!$B44:$AT44,0)+COUNTIFS(_calc_라운드기준!$B44:$AT44,_calc_라운드기준!P44,$B$1:$AT$1,"&lt;"&amp;15))-(RANK(P44,$B44:$AT44,0)+COUNTIFS($B44:$AT44,P44,$B$1:$AT$1,"&lt;"&amp;15))</f>
        <v>6</v>
      </c>
      <c r="BJ44">
        <f>(RANK(_calc_라운드기준!Q44,_calc_라운드기준!$B44:$AT44,0)+COUNTIFS(_calc_라운드기준!$B44:$AT44,_calc_라운드기준!Q44,$B$1:$AT$1,"&lt;"&amp;16))-(RANK(Q44,$B44:$AT44,0)+COUNTIFS($B44:$AT44,Q44,$B$1:$AT$1,"&lt;"&amp;16))</f>
        <v>0</v>
      </c>
      <c r="BK44">
        <f>(RANK(_calc_라운드기준!R44,_calc_라운드기준!$B44:$AT44,0)+COUNTIFS(_calc_라운드기준!$B44:$AT44,_calc_라운드기준!R44,$B$1:$AT$1,"&lt;"&amp;17))-(RANK(R44,$B44:$AT44,0)+COUNTIFS($B44:$AT44,R44,$B$1:$AT$1,"&lt;"&amp;17))</f>
        <v>5</v>
      </c>
      <c r="BL44">
        <f>(RANK(_calc_라운드기준!S44,_calc_라운드기준!$B44:$AT44,0)+COUNTIFS(_calc_라운드기준!$B44:$AT44,_calc_라운드기준!S44,$B$1:$AT$1,"&lt;"&amp;18))-(RANK(S44,$B44:$AT44,0)+COUNTIFS($B44:$AT44,S44,$B$1:$AT$1,"&lt;"&amp;18))</f>
        <v>23</v>
      </c>
      <c r="BM44">
        <f>(RANK(_calc_라운드기준!T44,_calc_라운드기준!$B44:$AT44,0)+COUNTIFS(_calc_라운드기준!$B44:$AT44,_calc_라운드기준!T44,$B$1:$AT$1,"&lt;"&amp;19))-(RANK(T44,$B44:$AT44,0)+COUNTIFS($B44:$AT44,T44,$B$1:$AT$1,"&lt;"&amp;19))</f>
        <v>13</v>
      </c>
      <c r="BN44">
        <f>(RANK(_calc_라운드기준!U44,_calc_라운드기준!$B44:$AT44,0)+COUNTIFS(_calc_라운드기준!$B44:$AT44,_calc_라운드기준!U44,$B$1:$AT$1,"&lt;"&amp;20))-(RANK(U44,$B44:$AT44,0)+COUNTIFS($B44:$AT44,U44,$B$1:$AT$1,"&lt;"&amp;20))</f>
        <v>-19</v>
      </c>
      <c r="BO44">
        <f>(RANK(_calc_라운드기준!V44,_calc_라운드기준!$B44:$AT44,0)+COUNTIFS(_calc_라운드기준!$B44:$AT44,_calc_라운드기준!V44,$B$1:$AT$1,"&lt;"&amp;21))-(RANK(V44,$B44:$AT44,0)+COUNTIFS($B44:$AT44,V44,$B$1:$AT$1,"&lt;"&amp;21))</f>
        <v>26</v>
      </c>
      <c r="BP44">
        <f>(RANK(_calc_라운드기준!W44,_calc_라운드기준!$B44:$AT44,0)+COUNTIFS(_calc_라운드기준!$B44:$AT44,_calc_라운드기준!W44,$B$1:$AT$1,"&lt;"&amp;22))-(RANK(W44,$B44:$AT44,0)+COUNTIFS($B44:$AT44,W44,$B$1:$AT$1,"&lt;"&amp;22))</f>
        <v>29</v>
      </c>
      <c r="BQ44">
        <f>(RANK(_calc_라운드기준!X44,_calc_라운드기준!$B44:$AT44,0)+COUNTIFS(_calc_라운드기준!$B44:$AT44,_calc_라운드기준!X44,$B$1:$AT$1,"&lt;"&amp;23))-(RANK(X44,$B44:$AT44,0)+COUNTIFS($B44:$AT44,X44,$B$1:$AT$1,"&lt;"&amp;23))</f>
        <v>-14</v>
      </c>
      <c r="BR44">
        <f>(RANK(_calc_라운드기준!Y44,_calc_라운드기준!$B44:$AT44,0)+COUNTIFS(_calc_라운드기준!$B44:$AT44,_calc_라운드기준!Y44,$B$1:$AT$1,"&lt;"&amp;24))-(RANK(Y44,$B44:$AT44,0)+COUNTIFS($B44:$AT44,Y44,$B$1:$AT$1,"&lt;"&amp;24))</f>
        <v>-11</v>
      </c>
      <c r="BS44">
        <f>(RANK(_calc_라운드기준!Z44,_calc_라운드기준!$B44:$AT44,0)+COUNTIFS(_calc_라운드기준!$B44:$AT44,_calc_라운드기준!Z44,$B$1:$AT$1,"&lt;"&amp;25))-(RANK(Z44,$B44:$AT44,0)+COUNTIFS($B44:$AT44,Z44,$B$1:$AT$1,"&lt;"&amp;25))</f>
        <v>-29</v>
      </c>
      <c r="BT44">
        <f>(RANK(_calc_라운드기준!AA44,_calc_라운드기준!$B44:$AT44,0)+COUNTIFS(_calc_라운드기준!$B44:$AT44,_calc_라운드기준!AA44,$B$1:$AT$1,"&lt;"&amp;26))-(RANK(AA44,$B44:$AT44,0)+COUNTIFS($B44:$AT44,AA44,$B$1:$AT$1,"&lt;"&amp;26))</f>
        <v>-5</v>
      </c>
      <c r="BU44">
        <f>(RANK(_calc_라운드기준!AB44,_calc_라운드기준!$B44:$AT44,0)+COUNTIFS(_calc_라운드기준!$B44:$AT44,_calc_라운드기준!AB44,$B$1:$AT$1,"&lt;"&amp;27))-(RANK(AB44,$B44:$AT44,0)+COUNTIFS($B44:$AT44,AB44,$B$1:$AT$1,"&lt;"&amp;27))</f>
        <v>-15</v>
      </c>
      <c r="BV44">
        <f>(RANK(_calc_라운드기준!AC44,_calc_라운드기준!$B44:$AT44,0)+COUNTIFS(_calc_라운드기준!$B44:$AT44,_calc_라운드기준!AC44,$B$1:$AT$1,"&lt;"&amp;28))-(RANK(AC44,$B44:$AT44,0)+COUNTIFS($B44:$AT44,AC44,$B$1:$AT$1,"&lt;"&amp;28))</f>
        <v>-10</v>
      </c>
      <c r="BW44">
        <f>(RANK(_calc_라운드기준!AD44,_calc_라운드기준!$B44:$AT44,0)+COUNTIFS(_calc_라운드기준!$B44:$AT44,_calc_라운드기준!AD44,$B$1:$AT$1,"&lt;"&amp;29))-(RANK(AD44,$B44:$AT44,0)+COUNTIFS($B44:$AT44,AD44,$B$1:$AT$1,"&lt;"&amp;29))</f>
        <v>-11</v>
      </c>
      <c r="BX44">
        <f>(RANK(_calc_라운드기준!AE44,_calc_라운드기준!$B44:$AT44,0)+COUNTIFS(_calc_라운드기준!$B44:$AT44,_calc_라운드기준!AE44,$B$1:$AT$1,"&lt;"&amp;30))-(RANK(AE44,$B44:$AT44,0)+COUNTIFS($B44:$AT44,AE44,$B$1:$AT$1,"&lt;"&amp;30))</f>
        <v>6</v>
      </c>
      <c r="BY44">
        <f>(RANK(_calc_라운드기준!AF44,_calc_라운드기준!$B44:$AT44,0)+COUNTIFS(_calc_라운드기준!$B44:$AT44,_calc_라운드기준!AF44,$B$1:$AT$1,"&lt;"&amp;31))-(RANK(AF44,$B44:$AT44,0)+COUNTIFS($B44:$AT44,AF44,$B$1:$AT$1,"&lt;"&amp;31))</f>
        <v>-4</v>
      </c>
      <c r="BZ44">
        <f>(RANK(_calc_라운드기준!AG44,_calc_라운드기준!$B44:$AT44,0)+COUNTIFS(_calc_라운드기준!$B44:$AT44,_calc_라운드기준!AG44,$B$1:$AT$1,"&lt;"&amp;32))-(RANK(AG44,$B44:$AT44,0)+COUNTIFS($B44:$AT44,AG44,$B$1:$AT$1,"&lt;"&amp;32))</f>
        <v>-6</v>
      </c>
      <c r="CA44">
        <f>(RANK(_calc_라운드기준!AH44,_calc_라운드기준!$B44:$AT44,0)+COUNTIFS(_calc_라운드기준!$B44:$AT44,_calc_라운드기준!AH44,$B$1:$AT$1,"&lt;"&amp;33))-(RANK(AH44,$B44:$AT44,0)+COUNTIFS($B44:$AT44,AH44,$B$1:$AT$1,"&lt;"&amp;33))</f>
        <v>20</v>
      </c>
      <c r="CB44">
        <f>(RANK(_calc_라운드기준!AI44,_calc_라운드기준!$B44:$AT44,0)+COUNTIFS(_calc_라운드기준!$B44:$AT44,_calc_라운드기준!AI44,$B$1:$AT$1,"&lt;"&amp;34))-(RANK(AI44,$B44:$AT44,0)+COUNTIFS($B44:$AT44,AI44,$B$1:$AT$1,"&lt;"&amp;34))</f>
        <v>24</v>
      </c>
      <c r="CC44">
        <f>(RANK(_calc_라운드기준!AJ44,_calc_라운드기준!$B44:$AT44,0)+COUNTIFS(_calc_라운드기준!$B44:$AT44,_calc_라운드기준!AJ44,$B$1:$AT$1,"&lt;"&amp;35))-(RANK(AJ44,$B44:$AT44,0)+COUNTIFS($B44:$AT44,AJ44,$B$1:$AT$1,"&lt;"&amp;35))</f>
        <v>18</v>
      </c>
      <c r="CD44">
        <f>(RANK(_calc_라운드기준!AK44,_calc_라운드기준!$B44:$AT44,0)+COUNTIFS(_calc_라운드기준!$B44:$AT44,_calc_라운드기준!AK44,$B$1:$AT$1,"&lt;"&amp;36))-(RANK(AK44,$B44:$AT44,0)+COUNTIFS($B44:$AT44,AK44,$B$1:$AT$1,"&lt;"&amp;36))</f>
        <v>-5</v>
      </c>
      <c r="CE44">
        <f>(RANK(_calc_라운드기준!AL44,_calc_라운드기준!$B44:$AT44,0)+COUNTIFS(_calc_라운드기준!$B44:$AT44,_calc_라운드기준!AL44,$B$1:$AT$1,"&lt;"&amp;37))-(RANK(AL44,$B44:$AT44,0)+COUNTIFS($B44:$AT44,AL44,$B$1:$AT$1,"&lt;"&amp;37))</f>
        <v>-2</v>
      </c>
      <c r="CF44">
        <f>(RANK(_calc_라운드기준!AM44,_calc_라운드기준!$B44:$AT44,0)+COUNTIFS(_calc_라운드기준!$B44:$AT44,_calc_라운드기준!AM44,$B$1:$AT$1,"&lt;"&amp;38))-(RANK(AM44,$B44:$AT44,0)+COUNTIFS($B44:$AT44,AM44,$B$1:$AT$1,"&lt;"&amp;38))</f>
        <v>3</v>
      </c>
      <c r="CG44">
        <f>(RANK(_calc_라운드기준!AN44,_calc_라운드기준!$B44:$AT44,0)+COUNTIFS(_calc_라운드기준!$B44:$AT44,_calc_라운드기준!AN44,$B$1:$AT$1,"&lt;"&amp;39))-(RANK(AN44,$B44:$AT44,0)+COUNTIFS($B44:$AT44,AN44,$B$1:$AT$1,"&lt;"&amp;39))</f>
        <v>-16</v>
      </c>
      <c r="CH44">
        <f>(RANK(_calc_라운드기준!AO44,_calc_라운드기준!$B44:$AT44,0)+COUNTIFS(_calc_라운드기준!$B44:$AT44,_calc_라운드기준!AO44,$B$1:$AT$1,"&lt;"&amp;40))-(RANK(AO44,$B44:$AT44,0)+COUNTIFS($B44:$AT44,AO44,$B$1:$AT$1,"&lt;"&amp;40))</f>
        <v>-7</v>
      </c>
      <c r="CI44">
        <f>(RANK(_calc_라운드기준!AP44,_calc_라운드기준!$B44:$AT44,0)+COUNTIFS(_calc_라운드기준!$B44:$AT44,_calc_라운드기준!AP44,$B$1:$AT$1,"&lt;"&amp;41))-(RANK(AP44,$B44:$AT44,0)+COUNTIFS($B44:$AT44,AP44,$B$1:$AT$1,"&lt;"&amp;41))</f>
        <v>-2</v>
      </c>
      <c r="CJ44">
        <f>(RANK(_calc_라운드기준!AQ44,_calc_라운드기준!$B44:$AT44,0)+COUNTIFS(_calc_라운드기준!$B44:$AT44,_calc_라운드기준!AQ44,$B$1:$AT$1,"&lt;"&amp;42))-(RANK(AQ44,$B44:$AT44,0)+COUNTIFS($B44:$AT44,AQ44,$B$1:$AT$1,"&lt;"&amp;42))</f>
        <v>-5</v>
      </c>
      <c r="CK44">
        <f>(RANK(_calc_라운드기준!AR44,_calc_라운드기준!$B44:$AT44,0)+COUNTIFS(_calc_라운드기준!$B44:$AT44,_calc_라운드기준!AR44,$B$1:$AT$1,"&lt;"&amp;43))-(RANK(AR44,$B44:$AT44,0)+COUNTIFS($B44:$AT44,AR44,$B$1:$AT$1,"&lt;"&amp;43))</f>
        <v>4</v>
      </c>
      <c r="CL44">
        <f>(RANK(_calc_라운드기준!AS44,_calc_라운드기준!$B44:$AT44,0)+COUNTIFS(_calc_라운드기준!$B44:$AT44,_calc_라운드기준!AS44,$B$1:$AT$1,"&lt;"&amp;44))-(RANK(AS44,$B44:$AT44,0)+COUNTIFS($B44:$AT44,AS44,$B$1:$AT$1,"&lt;"&amp;44))</f>
        <v>25</v>
      </c>
      <c r="CM44">
        <f>(RANK(_calc_라운드기준!AT44,_calc_라운드기준!$B44:$AT44,0)+COUNTIFS(_calc_라운드기준!$B44:$AT44,_calc_라운드기준!AT44,$B$1:$AT$1,"&lt;"&amp;45))-(RANK(AT44,$B44:$AT44,0)+COUNTIFS($B44:$AT44,AT44,$B$1:$AT$1,"&lt;"&amp;45))</f>
        <v>23</v>
      </c>
      <c r="CN44">
        <f t="shared" si="45"/>
        <v>37</v>
      </c>
      <c r="CO44">
        <f t="shared" si="46"/>
        <v>22</v>
      </c>
      <c r="CP44">
        <f t="shared" si="47"/>
        <v>16</v>
      </c>
      <c r="CQ44">
        <f t="shared" si="48"/>
        <v>33</v>
      </c>
      <c r="CR44">
        <f t="shared" si="49"/>
        <v>41</v>
      </c>
      <c r="CS44">
        <f t="shared" si="50"/>
        <v>11</v>
      </c>
      <c r="CT44">
        <f t="shared" si="51"/>
        <v>27</v>
      </c>
      <c r="CU44">
        <f t="shared" si="52"/>
        <v>43</v>
      </c>
      <c r="CV44">
        <f t="shared" si="53"/>
        <v>44</v>
      </c>
      <c r="CW44">
        <f t="shared" si="54"/>
        <v>25</v>
      </c>
      <c r="CX44">
        <f t="shared" si="55"/>
        <v>20</v>
      </c>
      <c r="CY44">
        <f t="shared" si="56"/>
        <v>17</v>
      </c>
      <c r="CZ44">
        <f t="shared" si="57"/>
        <v>18</v>
      </c>
      <c r="DA44">
        <f t="shared" si="58"/>
        <v>7</v>
      </c>
      <c r="DB44">
        <f t="shared" si="59"/>
        <v>12</v>
      </c>
      <c r="DC44">
        <f t="shared" si="60"/>
        <v>21</v>
      </c>
      <c r="DD44">
        <f t="shared" si="61"/>
        <v>14</v>
      </c>
      <c r="DE44">
        <f t="shared" si="62"/>
        <v>5</v>
      </c>
      <c r="DF44">
        <f t="shared" si="63"/>
        <v>10</v>
      </c>
      <c r="DG44">
        <f t="shared" si="64"/>
        <v>42</v>
      </c>
      <c r="DH44">
        <f t="shared" si="65"/>
        <v>2</v>
      </c>
      <c r="DI44">
        <f t="shared" si="66"/>
        <v>1</v>
      </c>
      <c r="DJ44">
        <f t="shared" si="67"/>
        <v>38</v>
      </c>
      <c r="DK44">
        <f t="shared" si="68"/>
        <v>35</v>
      </c>
      <c r="DL44">
        <f t="shared" si="69"/>
        <v>45</v>
      </c>
      <c r="DM44">
        <f t="shared" si="70"/>
        <v>28</v>
      </c>
      <c r="DN44">
        <f t="shared" si="71"/>
        <v>39</v>
      </c>
      <c r="DO44">
        <f t="shared" si="72"/>
        <v>34</v>
      </c>
      <c r="DP44">
        <f t="shared" si="73"/>
        <v>36</v>
      </c>
      <c r="DQ44">
        <f t="shared" si="74"/>
        <v>13</v>
      </c>
      <c r="DR44">
        <f t="shared" si="75"/>
        <v>26</v>
      </c>
      <c r="DS44">
        <f t="shared" si="76"/>
        <v>31</v>
      </c>
      <c r="DT44">
        <f t="shared" si="77"/>
        <v>8</v>
      </c>
      <c r="DU44">
        <f t="shared" si="78"/>
        <v>4</v>
      </c>
      <c r="DV44">
        <f t="shared" si="79"/>
        <v>9</v>
      </c>
      <c r="DW44">
        <f t="shared" si="80"/>
        <v>29</v>
      </c>
      <c r="DX44">
        <f t="shared" si="81"/>
        <v>23</v>
      </c>
      <c r="DY44">
        <f t="shared" si="82"/>
        <v>19</v>
      </c>
      <c r="DZ44">
        <f t="shared" si="83"/>
        <v>40</v>
      </c>
      <c r="EA44">
        <f t="shared" si="84"/>
        <v>32</v>
      </c>
      <c r="EB44">
        <f t="shared" si="85"/>
        <v>24</v>
      </c>
      <c r="EC44">
        <f t="shared" si="86"/>
        <v>30</v>
      </c>
      <c r="ED44">
        <f t="shared" si="87"/>
        <v>15</v>
      </c>
      <c r="EE44">
        <f t="shared" si="88"/>
        <v>3</v>
      </c>
      <c r="EF44">
        <f t="shared" si="89"/>
        <v>6</v>
      </c>
    </row>
    <row r="45" spans="1:136" ht="16.5" customHeight="1">
      <c r="A45">
        <f>_calc_라운드기준!A45</f>
        <v>1201</v>
      </c>
      <c r="B45">
        <f>INDEX(_calc_누적빈도!B:B,$A45)-INDEX(_calc_누적빈도!B:B,$A45-기준350회_후보!$B$1)</f>
        <v>42</v>
      </c>
      <c r="C45">
        <f>INDEX(_calc_누적빈도!C:C,$A45)-INDEX(_calc_누적빈도!C:C,$A45-기준350회_후보!$B$1)</f>
        <v>40</v>
      </c>
      <c r="D45">
        <f>INDEX(_calc_누적빈도!D:D,$A45)-INDEX(_calc_누적빈도!D:D,$A45-기준350회_후보!$B$1)</f>
        <v>56</v>
      </c>
      <c r="E45">
        <f>INDEX(_calc_누적빈도!E:E,$A45)-INDEX(_calc_누적빈도!E:E,$A45-기준350회_후보!$B$1)</f>
        <v>43</v>
      </c>
      <c r="F45">
        <f>INDEX(_calc_누적빈도!F:F,$A45)-INDEX(_calc_누적빈도!F:F,$A45-기준350회_후보!$B$1)</f>
        <v>31</v>
      </c>
      <c r="G45">
        <f>INDEX(_calc_누적빈도!G:G,$A45)-INDEX(_calc_누적빈도!G:G,$A45-기준350회_후보!$B$1)</f>
        <v>54</v>
      </c>
      <c r="H45">
        <f>INDEX(_calc_누적빈도!H:H,$A45)-INDEX(_calc_누적빈도!H:H,$A45-기준350회_후보!$B$1)</f>
        <v>52</v>
      </c>
      <c r="I45">
        <f>INDEX(_calc_누적빈도!I:I,$A45)-INDEX(_calc_누적빈도!I:I,$A45-기준350회_후보!$B$1)</f>
        <v>37</v>
      </c>
      <c r="J45">
        <f>INDEX(_calc_누적빈도!J:J,$A45)-INDEX(_calc_누적빈도!J:J,$A45-기준350회_후보!$B$1)</f>
        <v>43</v>
      </c>
      <c r="K45">
        <f>INDEX(_calc_누적빈도!K:K,$A45)-INDEX(_calc_누적빈도!K:K,$A45-기준350회_후보!$B$1)</f>
        <v>37</v>
      </c>
      <c r="L45">
        <f>INDEX(_calc_누적빈도!L:L,$A45)-INDEX(_calc_누적빈도!L:L,$A45-기준350회_후보!$B$1)</f>
        <v>44</v>
      </c>
      <c r="M45">
        <f>INDEX(_calc_누적빈도!M:M,$A45)-INDEX(_calc_누적빈도!M:M,$A45-기준350회_후보!$B$1)</f>
        <v>53</v>
      </c>
      <c r="N45">
        <f>INDEX(_calc_누적빈도!N:N,$A45)-INDEX(_calc_누적빈도!N:N,$A45-기준350회_후보!$B$1)</f>
        <v>53</v>
      </c>
      <c r="O45">
        <f>INDEX(_calc_누적빈도!O:O,$A45)-INDEX(_calc_누적빈도!O:O,$A45-기준350회_후보!$B$1)</f>
        <v>48</v>
      </c>
      <c r="P45">
        <f>INDEX(_calc_누적빈도!P:P,$A45)-INDEX(_calc_누적빈도!P:P,$A45-기준350회_후보!$B$1)</f>
        <v>47</v>
      </c>
      <c r="Q45">
        <f>INDEX(_calc_누적빈도!Q:Q,$A45)-INDEX(_calc_누적빈도!Q:Q,$A45-기준350회_후보!$B$1)</f>
        <v>55</v>
      </c>
      <c r="R45">
        <f>INDEX(_calc_누적빈도!R:R,$A45)-INDEX(_calc_누적빈도!R:R,$A45-기준350회_후보!$B$1)</f>
        <v>45</v>
      </c>
      <c r="S45">
        <f>INDEX(_calc_누적빈도!S:S,$A45)-INDEX(_calc_누적빈도!S:S,$A45-기준350회_후보!$B$1)</f>
        <v>51</v>
      </c>
      <c r="T45">
        <f>INDEX(_calc_누적빈도!T:T,$A45)-INDEX(_calc_누적빈도!T:T,$A45-기준350회_후보!$B$1)</f>
        <v>48</v>
      </c>
      <c r="U45">
        <f>INDEX(_calc_누적빈도!U:U,$A45)-INDEX(_calc_누적빈도!U:U,$A45-기준350회_후보!$B$1)</f>
        <v>43</v>
      </c>
      <c r="V45">
        <f>INDEX(_calc_누적빈도!V:V,$A45)-INDEX(_calc_누적빈도!V:V,$A45-기준350회_후보!$B$1)</f>
        <v>51</v>
      </c>
      <c r="W45">
        <f>INDEX(_calc_누적빈도!W:W,$A45)-INDEX(_calc_누적빈도!W:W,$A45-기준350회_후보!$B$1)</f>
        <v>50</v>
      </c>
      <c r="X45">
        <f>INDEX(_calc_누적빈도!X:X,$A45)-INDEX(_calc_누적빈도!X:X,$A45-기준350회_후보!$B$1)</f>
        <v>46</v>
      </c>
      <c r="Y45">
        <f>INDEX(_calc_누적빈도!Y:Y,$A45)-INDEX(_calc_누적빈도!Y:Y,$A45-기준350회_후보!$B$1)</f>
        <v>47</v>
      </c>
      <c r="Z45">
        <f>INDEX(_calc_누적빈도!Z:Z,$A45)-INDEX(_calc_누적빈도!Z:Z,$A45-기준350회_후보!$B$1)</f>
        <v>38</v>
      </c>
      <c r="AA45">
        <f>INDEX(_calc_누적빈도!AA:AA,$A45)-INDEX(_calc_누적빈도!AA:AA,$A45-기준350회_후보!$B$1)</f>
        <v>48</v>
      </c>
      <c r="AB45">
        <f>INDEX(_calc_누적빈도!AB:AB,$A45)-INDEX(_calc_누적빈도!AB:AB,$A45-기준350회_후보!$B$1)</f>
        <v>47</v>
      </c>
      <c r="AC45">
        <f>INDEX(_calc_누적빈도!AC:AC,$A45)-INDEX(_calc_누적빈도!AC:AC,$A45-기준350회_후보!$B$1)</f>
        <v>47</v>
      </c>
      <c r="AD45">
        <f>INDEX(_calc_누적빈도!AD:AD,$A45)-INDEX(_calc_누적빈도!AD:AD,$A45-기준350회_후보!$B$1)</f>
        <v>45</v>
      </c>
      <c r="AE45">
        <f>INDEX(_calc_누적빈도!AE:AE,$A45)-INDEX(_calc_누적빈도!AE:AE,$A45-기준350회_후보!$B$1)</f>
        <v>49</v>
      </c>
      <c r="AF45">
        <f>INDEX(_calc_누적빈도!AF:AF,$A45)-INDEX(_calc_누적빈도!AF:AF,$A45-기준350회_후보!$B$1)</f>
        <v>45</v>
      </c>
      <c r="AG45">
        <f>INDEX(_calc_누적빈도!AG:AG,$A45)-INDEX(_calc_누적빈도!AG:AG,$A45-기준350회_후보!$B$1)</f>
        <v>46</v>
      </c>
      <c r="AH45">
        <f>INDEX(_calc_누적빈도!AH:AH,$A45)-INDEX(_calc_누적빈도!AH:AH,$A45-기준350회_후보!$B$1)</f>
        <v>51</v>
      </c>
      <c r="AI45">
        <f>INDEX(_calc_누적빈도!AI:AI,$A45)-INDEX(_calc_누적빈도!AI:AI,$A45-기준350회_후보!$B$1)</f>
        <v>48</v>
      </c>
      <c r="AJ45">
        <f>INDEX(_calc_누적빈도!AJ:AJ,$A45)-INDEX(_calc_누적빈도!AJ:AJ,$A45-기준350회_후보!$B$1)</f>
        <v>53</v>
      </c>
      <c r="AK45">
        <f>INDEX(_calc_누적빈도!AK:AK,$A45)-INDEX(_calc_누적빈도!AK:AK,$A45-기준350회_후보!$B$1)</f>
        <v>45</v>
      </c>
      <c r="AL45">
        <f>INDEX(_calc_누적빈도!AL:AL,$A45)-INDEX(_calc_누적빈도!AL:AL,$A45-기준350회_후보!$B$1)</f>
        <v>52</v>
      </c>
      <c r="AM45">
        <f>INDEX(_calc_누적빈도!AM:AM,$A45)-INDEX(_calc_누적빈도!AM:AM,$A45-기준350회_후보!$B$1)</f>
        <v>54</v>
      </c>
      <c r="AN45">
        <f>INDEX(_calc_누적빈도!AN:AN,$A45)-INDEX(_calc_누적빈도!AN:AN,$A45-기준350회_후보!$B$1)</f>
        <v>47</v>
      </c>
      <c r="AO45">
        <f>INDEX(_calc_누적빈도!AO:AO,$A45)-INDEX(_calc_누적빈도!AO:AO,$A45-기준350회_후보!$B$1)</f>
        <v>45</v>
      </c>
      <c r="AP45">
        <f>INDEX(_calc_누적빈도!AP:AP,$A45)-INDEX(_calc_누적빈도!AP:AP,$A45-기준350회_후보!$B$1)</f>
        <v>42</v>
      </c>
      <c r="AQ45">
        <f>INDEX(_calc_누적빈도!AQ:AQ,$A45)-INDEX(_calc_누적빈도!AQ:AQ,$A45-기준350회_후보!$B$1)</f>
        <v>43</v>
      </c>
      <c r="AR45">
        <f>INDEX(_calc_누적빈도!AR:AR,$A45)-INDEX(_calc_누적빈도!AR:AR,$A45-기준350회_후보!$B$1)</f>
        <v>41</v>
      </c>
      <c r="AS45">
        <f>INDEX(_calc_누적빈도!AS:AS,$A45)-INDEX(_calc_누적빈도!AS:AS,$A45-기준350회_후보!$B$1)</f>
        <v>49</v>
      </c>
      <c r="AT45">
        <f>INDEX(_calc_누적빈도!AT:AT,$A45)-INDEX(_calc_누적빈도!AT:AT,$A45-기준350회_후보!$B$1)</f>
        <v>49</v>
      </c>
      <c r="AU45">
        <f>(RANK(_calc_라운드기준!B45,_calc_라운드기준!$B45:$AT45,0)+COUNTIFS(_calc_라운드기준!$B45:$AT45,_calc_라운드기준!B45,$B$1:$AT$1,"&lt;"&amp;1))-(RANK(B45,$B45:$AT45,0)+COUNTIFS($B45:$AT45,B45,$B$1:$AT$1,"&lt;"&amp;1))</f>
        <v>-14</v>
      </c>
      <c r="AV45">
        <f>(RANK(_calc_라운드기준!C45,_calc_라운드기준!$B45:$AT45,0)+COUNTIFS(_calc_라운드기준!$B45:$AT45,_calc_라운드기준!C45,$B$1:$AT$1,"&lt;"&amp;2))-(RANK(C45,$B45:$AT45,0)+COUNTIFS($B45:$AT45,C45,$B$1:$AT$1,"&lt;"&amp;2))</f>
        <v>-8</v>
      </c>
      <c r="AW45">
        <f>(RANK(_calc_라운드기준!D45,_calc_라운드기준!$B45:$AT45,0)+COUNTIFS(_calc_라운드기준!$B45:$AT45,_calc_라운드기준!D45,$B$1:$AT$1,"&lt;"&amp;3))-(RANK(D45,$B45:$AT45,0)+COUNTIFS($B45:$AT45,D45,$B$1:$AT$1,"&lt;"&amp;3))</f>
        <v>0</v>
      </c>
      <c r="AX45">
        <f>(RANK(_calc_라운드기준!E45,_calc_라운드기준!$B45:$AT45,0)+COUNTIFS(_calc_라운드기준!$B45:$AT45,_calc_라운드기준!E45,$B$1:$AT$1,"&lt;"&amp;4))-(RANK(E45,$B45:$AT45,0)+COUNTIFS($B45:$AT45,E45,$B$1:$AT$1,"&lt;"&amp;4))</f>
        <v>-9</v>
      </c>
      <c r="AY45">
        <f>(RANK(_calc_라운드기준!F45,_calc_라운드기준!$B45:$AT45,0)+COUNTIFS(_calc_라운드기준!$B45:$AT45,_calc_라운드기준!F45,$B$1:$AT$1,"&lt;"&amp;5))-(RANK(F45,$B45:$AT45,0)+COUNTIFS($B45:$AT45,F45,$B$1:$AT$1,"&lt;"&amp;5))</f>
        <v>-19</v>
      </c>
      <c r="AZ45">
        <f>(RANK(_calc_라운드기준!G45,_calc_라운드기준!$B45:$AT45,0)+COUNTIFS(_calc_라운드기준!$B45:$AT45,_calc_라운드기준!G45,$B$1:$AT$1,"&lt;"&amp;6))-(RANK(G45,$B45:$AT45,0)+COUNTIFS($B45:$AT45,G45,$B$1:$AT$1,"&lt;"&amp;6))</f>
        <v>13</v>
      </c>
      <c r="BA45">
        <f>(RANK(_calc_라운드기준!H45,_calc_라운드기준!$B45:$AT45,0)+COUNTIFS(_calc_라운드기준!$B45:$AT45,_calc_라운드기준!H45,$B$1:$AT$1,"&lt;"&amp;7))-(RANK(H45,$B45:$AT45,0)+COUNTIFS($B45:$AT45,H45,$B$1:$AT$1,"&lt;"&amp;7))</f>
        <v>-4</v>
      </c>
      <c r="BB45">
        <f>(RANK(_calc_라운드기준!I45,_calc_라운드기준!$B45:$AT45,0)+COUNTIFS(_calc_라운드기준!$B45:$AT45,_calc_라운드기준!I45,$B$1:$AT$1,"&lt;"&amp;8))-(RANK(I45,$B45:$AT45,0)+COUNTIFS($B45:$AT45,I45,$B$1:$AT$1,"&lt;"&amp;8))</f>
        <v>-26</v>
      </c>
      <c r="BC45">
        <f>(RANK(_calc_라운드기준!J45,_calc_라운드기준!$B45:$AT45,0)+COUNTIFS(_calc_라운드기준!$B45:$AT45,_calc_라운드기준!J45,$B$1:$AT$1,"&lt;"&amp;9))-(RANK(J45,$B45:$AT45,0)+COUNTIFS($B45:$AT45,J45,$B$1:$AT$1,"&lt;"&amp;9))</f>
        <v>-30</v>
      </c>
      <c r="BD45">
        <f>(RANK(_calc_라운드기준!K45,_calc_라운드기준!$B45:$AT45,0)+COUNTIFS(_calc_라운드기준!$B45:$AT45,_calc_라운드기준!K45,$B$1:$AT$1,"&lt;"&amp;10))-(RANK(K45,$B45:$AT45,0)+COUNTIFS($B45:$AT45,K45,$B$1:$AT$1,"&lt;"&amp;10))</f>
        <v>-4</v>
      </c>
      <c r="BE45">
        <f>(RANK(_calc_라운드기준!L45,_calc_라운드기준!$B45:$AT45,0)+COUNTIFS(_calc_라운드기준!$B45:$AT45,_calc_라운드기준!L45,$B$1:$AT$1,"&lt;"&amp;11))-(RANK(L45,$B45:$AT45,0)+COUNTIFS($B45:$AT45,L45,$B$1:$AT$1,"&lt;"&amp;11))</f>
        <v>1</v>
      </c>
      <c r="BF45">
        <f>(RANK(_calc_라운드기준!M45,_calc_라운드기준!$B45:$AT45,0)+COUNTIFS(_calc_라운드기준!$B45:$AT45,_calc_라운드기준!M45,$B$1:$AT$1,"&lt;"&amp;12))-(RANK(M45,$B45:$AT45,0)+COUNTIFS($B45:$AT45,M45,$B$1:$AT$1,"&lt;"&amp;12))</f>
        <v>4</v>
      </c>
      <c r="BG45">
        <f>(RANK(_calc_라운드기준!N45,_calc_라운드기준!$B45:$AT45,0)+COUNTIFS(_calc_라운드기준!$B45:$AT45,_calc_라운드기준!N45,$B$1:$AT$1,"&lt;"&amp;13))-(RANK(N45,$B45:$AT45,0)+COUNTIFS($B45:$AT45,N45,$B$1:$AT$1,"&lt;"&amp;13))</f>
        <v>4</v>
      </c>
      <c r="BH45">
        <f>(RANK(_calc_라운드기준!O45,_calc_라운드기준!$B45:$AT45,0)+COUNTIFS(_calc_라운드기준!$B45:$AT45,_calc_라운드기준!O45,$B$1:$AT$1,"&lt;"&amp;14))-(RANK(O45,$B45:$AT45,0)+COUNTIFS($B45:$AT45,O45,$B$1:$AT$1,"&lt;"&amp;14))</f>
        <v>24</v>
      </c>
      <c r="BI45">
        <f>(RANK(_calc_라운드기준!P45,_calc_라운드기준!$B45:$AT45,0)+COUNTIFS(_calc_라운드기준!$B45:$AT45,_calc_라운드기준!P45,$B$1:$AT$1,"&lt;"&amp;15))-(RANK(P45,$B45:$AT45,0)+COUNTIFS($B45:$AT45,P45,$B$1:$AT$1,"&lt;"&amp;15))</f>
        <v>-3</v>
      </c>
      <c r="BJ45">
        <f>(RANK(_calc_라운드기준!Q45,_calc_라운드기준!$B45:$AT45,0)+COUNTIFS(_calc_라운드기준!$B45:$AT45,_calc_라운드기준!Q45,$B$1:$AT$1,"&lt;"&amp;16))-(RANK(Q45,$B45:$AT45,0)+COUNTIFS($B45:$AT45,Q45,$B$1:$AT$1,"&lt;"&amp;16))</f>
        <v>0</v>
      </c>
      <c r="BK45">
        <f>(RANK(_calc_라운드기준!R45,_calc_라운드기준!$B45:$AT45,0)+COUNTIFS(_calc_라운드기준!$B45:$AT45,_calc_라운드기준!R45,$B$1:$AT$1,"&lt;"&amp;17))-(RANK(R45,$B45:$AT45,0)+COUNTIFS($B45:$AT45,R45,$B$1:$AT$1,"&lt;"&amp;17))</f>
        <v>7</v>
      </c>
      <c r="BL45">
        <f>(RANK(_calc_라운드기준!S45,_calc_라운드기준!$B45:$AT45,0)+COUNTIFS(_calc_라운드기준!$B45:$AT45,_calc_라운드기준!S45,$B$1:$AT$1,"&lt;"&amp;18))-(RANK(S45,$B45:$AT45,0)+COUNTIFS($B45:$AT45,S45,$B$1:$AT$1,"&lt;"&amp;18))</f>
        <v>26</v>
      </c>
      <c r="BM45">
        <f>(RANK(_calc_라운드기준!T45,_calc_라운드기준!$B45:$AT45,0)+COUNTIFS(_calc_라운드기준!$B45:$AT45,_calc_라운드기준!T45,$B$1:$AT$1,"&lt;"&amp;19))-(RANK(T45,$B45:$AT45,0)+COUNTIFS($B45:$AT45,T45,$B$1:$AT$1,"&lt;"&amp;19))</f>
        <v>9</v>
      </c>
      <c r="BN45">
        <f>(RANK(_calc_라운드기준!U45,_calc_라운드기준!$B45:$AT45,0)+COUNTIFS(_calc_라운드기준!$B45:$AT45,_calc_라운드기준!U45,$B$1:$AT$1,"&lt;"&amp;20))-(RANK(U45,$B45:$AT45,0)+COUNTIFS($B45:$AT45,U45,$B$1:$AT$1,"&lt;"&amp;20))</f>
        <v>-17</v>
      </c>
      <c r="BO45">
        <f>(RANK(_calc_라운드기준!V45,_calc_라운드기준!$B45:$AT45,0)+COUNTIFS(_calc_라운드기준!$B45:$AT45,_calc_라운드기준!V45,$B$1:$AT$1,"&lt;"&amp;21))-(RANK(V45,$B45:$AT45,0)+COUNTIFS($B45:$AT45,V45,$B$1:$AT$1,"&lt;"&amp;21))</f>
        <v>26</v>
      </c>
      <c r="BP45">
        <f>(RANK(_calc_라운드기준!W45,_calc_라운드기준!$B45:$AT45,0)+COUNTIFS(_calc_라운드기준!$B45:$AT45,_calc_라운드기준!W45,$B$1:$AT$1,"&lt;"&amp;22))-(RANK(W45,$B45:$AT45,0)+COUNTIFS($B45:$AT45,W45,$B$1:$AT$1,"&lt;"&amp;22))</f>
        <v>29</v>
      </c>
      <c r="BQ45">
        <f>(RANK(_calc_라운드기준!X45,_calc_라운드기준!$B45:$AT45,0)+COUNTIFS(_calc_라운드기준!$B45:$AT45,_calc_라운드기준!X45,$B$1:$AT$1,"&lt;"&amp;23))-(RANK(X45,$B45:$AT45,0)+COUNTIFS($B45:$AT45,X45,$B$1:$AT$1,"&lt;"&amp;23))</f>
        <v>-15</v>
      </c>
      <c r="BR45">
        <f>(RANK(_calc_라운드기준!Y45,_calc_라운드기준!$B45:$AT45,0)+COUNTIFS(_calc_라운드기준!$B45:$AT45,_calc_라운드기준!Y45,$B$1:$AT$1,"&lt;"&amp;24))-(RANK(Y45,$B45:$AT45,0)+COUNTIFS($B45:$AT45,Y45,$B$1:$AT$1,"&lt;"&amp;24))</f>
        <v>-10</v>
      </c>
      <c r="BS45">
        <f>(RANK(_calc_라운드기준!Z45,_calc_라운드기준!$B45:$AT45,0)+COUNTIFS(_calc_라운드기준!$B45:$AT45,_calc_라운드기준!Z45,$B$1:$AT$1,"&lt;"&amp;25))-(RANK(Z45,$B45:$AT45,0)+COUNTIFS($B45:$AT45,Z45,$B$1:$AT$1,"&lt;"&amp;25))</f>
        <v>-29</v>
      </c>
      <c r="BT45">
        <f>(RANK(_calc_라운드기준!AA45,_calc_라운드기준!$B45:$AT45,0)+COUNTIFS(_calc_라운드기준!$B45:$AT45,_calc_라운드기준!AA45,$B$1:$AT$1,"&lt;"&amp;26))-(RANK(AA45,$B45:$AT45,0)+COUNTIFS($B45:$AT45,AA45,$B$1:$AT$1,"&lt;"&amp;26))</f>
        <v>1</v>
      </c>
      <c r="BU45">
        <f>(RANK(_calc_라운드기준!AB45,_calc_라운드기준!$B45:$AT45,0)+COUNTIFS(_calc_라운드기준!$B45:$AT45,_calc_라운드기준!AB45,$B$1:$AT$1,"&lt;"&amp;27))-(RANK(AB45,$B45:$AT45,0)+COUNTIFS($B45:$AT45,AB45,$B$1:$AT$1,"&lt;"&amp;27))</f>
        <v>-20</v>
      </c>
      <c r="BV45">
        <f>(RANK(_calc_라운드기준!AC45,_calc_라운드기준!$B45:$AT45,0)+COUNTIFS(_calc_라운드기준!$B45:$AT45,_calc_라운드기준!AC45,$B$1:$AT$1,"&lt;"&amp;28))-(RANK(AC45,$B45:$AT45,0)+COUNTIFS($B45:$AT45,AC45,$B$1:$AT$1,"&lt;"&amp;28))</f>
        <v>-10</v>
      </c>
      <c r="BW45">
        <f>(RANK(_calc_라운드기준!AD45,_calc_라운드기준!$B45:$AT45,0)+COUNTIFS(_calc_라운드기준!$B45:$AT45,_calc_라운드기준!AD45,$B$1:$AT$1,"&lt;"&amp;29))-(RANK(AD45,$B45:$AT45,0)+COUNTIFS($B45:$AT45,AD45,$B$1:$AT$1,"&lt;"&amp;29))</f>
        <v>-14</v>
      </c>
      <c r="BX45">
        <f>(RANK(_calc_라운드기준!AE45,_calc_라운드기준!$B45:$AT45,0)+COUNTIFS(_calc_라운드기준!$B45:$AT45,_calc_라운드기준!AE45,$B$1:$AT$1,"&lt;"&amp;30))-(RANK(AE45,$B45:$AT45,0)+COUNTIFS($B45:$AT45,AE45,$B$1:$AT$1,"&lt;"&amp;30))</f>
        <v>7</v>
      </c>
      <c r="BY45">
        <f>(RANK(_calc_라운드기준!AF45,_calc_라운드기준!$B45:$AT45,0)+COUNTIFS(_calc_라운드기준!$B45:$AT45,_calc_라운드기준!AF45,$B$1:$AT$1,"&lt;"&amp;31))-(RANK(AF45,$B45:$AT45,0)+COUNTIFS($B45:$AT45,AF45,$B$1:$AT$1,"&lt;"&amp;31))</f>
        <v>-2</v>
      </c>
      <c r="BZ45">
        <f>(RANK(_calc_라운드기준!AG45,_calc_라운드기준!$B45:$AT45,0)+COUNTIFS(_calc_라운드기준!$B45:$AT45,_calc_라운드기준!AG45,$B$1:$AT$1,"&lt;"&amp;32))-(RANK(AG45,$B45:$AT45,0)+COUNTIFS($B45:$AT45,AG45,$B$1:$AT$1,"&lt;"&amp;32))</f>
        <v>-5</v>
      </c>
      <c r="CA45">
        <f>(RANK(_calc_라운드기준!AH45,_calc_라운드기준!$B45:$AT45,0)+COUNTIFS(_calc_라운드기준!$B45:$AT45,_calc_라운드기준!AH45,$B$1:$AT$1,"&lt;"&amp;33))-(RANK(AH45,$B45:$AT45,0)+COUNTIFS($B45:$AT45,AH45,$B$1:$AT$1,"&lt;"&amp;33))</f>
        <v>17</v>
      </c>
      <c r="CB45">
        <f>(RANK(_calc_라운드기준!AI45,_calc_라운드기준!$B45:$AT45,0)+COUNTIFS(_calc_라운드기준!$B45:$AT45,_calc_라운드기준!AI45,$B$1:$AT$1,"&lt;"&amp;34))-(RANK(AI45,$B45:$AT45,0)+COUNTIFS($B45:$AT45,AI45,$B$1:$AT$1,"&lt;"&amp;34))</f>
        <v>23</v>
      </c>
      <c r="CC45">
        <f>(RANK(_calc_라운드기준!AJ45,_calc_라운드기준!$B45:$AT45,0)+COUNTIFS(_calc_라운드기준!$B45:$AT45,_calc_라운드기준!AJ45,$B$1:$AT$1,"&lt;"&amp;35))-(RANK(AJ45,$B45:$AT45,0)+COUNTIFS($B45:$AT45,AJ45,$B$1:$AT$1,"&lt;"&amp;35))</f>
        <v>23</v>
      </c>
      <c r="CD45">
        <f>(RANK(_calc_라운드기준!AK45,_calc_라운드기준!$B45:$AT45,0)+COUNTIFS(_calc_라운드기준!$B45:$AT45,_calc_라운드기준!AK45,$B$1:$AT$1,"&lt;"&amp;36))-(RANK(AK45,$B45:$AT45,0)+COUNTIFS($B45:$AT45,AK45,$B$1:$AT$1,"&lt;"&amp;36))</f>
        <v>0</v>
      </c>
      <c r="CE45">
        <f>(RANK(_calc_라운드기준!AL45,_calc_라운드기준!$B45:$AT45,0)+COUNTIFS(_calc_라운드기준!$B45:$AT45,_calc_라운드기준!AL45,$B$1:$AT$1,"&lt;"&amp;37))-(RANK(AL45,$B45:$AT45,0)+COUNTIFS($B45:$AT45,AL45,$B$1:$AT$1,"&lt;"&amp;37))</f>
        <v>-3</v>
      </c>
      <c r="CF45">
        <f>(RANK(_calc_라운드기준!AM45,_calc_라운드기준!$B45:$AT45,0)+COUNTIFS(_calc_라운드기준!$B45:$AT45,_calc_라운드기준!AM45,$B$1:$AT$1,"&lt;"&amp;38))-(RANK(AM45,$B45:$AT45,0)+COUNTIFS($B45:$AT45,AM45,$B$1:$AT$1,"&lt;"&amp;38))</f>
        <v>3</v>
      </c>
      <c r="CG45">
        <f>(RANK(_calc_라운드기준!AN45,_calc_라운드기준!$B45:$AT45,0)+COUNTIFS(_calc_라운드기준!$B45:$AT45,_calc_라운드기준!AN45,$B$1:$AT$1,"&lt;"&amp;39))-(RANK(AN45,$B45:$AT45,0)+COUNTIFS($B45:$AT45,AN45,$B$1:$AT$1,"&lt;"&amp;39))</f>
        <v>-17</v>
      </c>
      <c r="CH45">
        <f>(RANK(_calc_라운드기준!AO45,_calc_라운드기준!$B45:$AT45,0)+COUNTIFS(_calc_라운드기준!$B45:$AT45,_calc_라운드기준!AO45,$B$1:$AT$1,"&lt;"&amp;40))-(RANK(AO45,$B45:$AT45,0)+COUNTIFS($B45:$AT45,AO45,$B$1:$AT$1,"&lt;"&amp;40))</f>
        <v>-9</v>
      </c>
      <c r="CI45">
        <f>(RANK(_calc_라운드기준!AP45,_calc_라운드기준!$B45:$AT45,0)+COUNTIFS(_calc_라운드기준!$B45:$AT45,_calc_라운드기준!AP45,$B$1:$AT$1,"&lt;"&amp;41))-(RANK(AP45,$B45:$AT45,0)+COUNTIFS($B45:$AT45,AP45,$B$1:$AT$1,"&lt;"&amp;41))</f>
        <v>-1</v>
      </c>
      <c r="CJ45">
        <f>(RANK(_calc_라운드기준!AQ45,_calc_라운드기준!$B45:$AT45,0)+COUNTIFS(_calc_라운드기준!$B45:$AT45,_calc_라운드기준!AQ45,$B$1:$AT$1,"&lt;"&amp;42))-(RANK(AQ45,$B45:$AT45,0)+COUNTIFS($B45:$AT45,AQ45,$B$1:$AT$1,"&lt;"&amp;42))</f>
        <v>-5</v>
      </c>
      <c r="CK45">
        <f>(RANK(_calc_라운드기준!AR45,_calc_라운드기준!$B45:$AT45,0)+COUNTIFS(_calc_라운드기준!$B45:$AT45,_calc_라운드기준!AR45,$B$1:$AT$1,"&lt;"&amp;43))-(RANK(AR45,$B45:$AT45,0)+COUNTIFS($B45:$AT45,AR45,$B$1:$AT$1,"&lt;"&amp;43))</f>
        <v>4</v>
      </c>
      <c r="CL45">
        <f>(RANK(_calc_라운드기준!AS45,_calc_라운드기준!$B45:$AT45,0)+COUNTIFS(_calc_라운드기준!$B45:$AT45,_calc_라운드기준!AS45,$B$1:$AT$1,"&lt;"&amp;44))-(RANK(AS45,$B45:$AT45,0)+COUNTIFS($B45:$AT45,AS45,$B$1:$AT$1,"&lt;"&amp;44))</f>
        <v>30</v>
      </c>
      <c r="CM45">
        <f>(RANK(_calc_라운드기준!AT45,_calc_라운드기준!$B45:$AT45,0)+COUNTIFS(_calc_라운드기준!$B45:$AT45,_calc_라운드기준!AT45,$B$1:$AT$1,"&lt;"&amp;45))-(RANK(AT45,$B45:$AT45,0)+COUNTIFS($B45:$AT45,AT45,$B$1:$AT$1,"&lt;"&amp;45))</f>
        <v>23</v>
      </c>
      <c r="CN45">
        <f t="shared" si="45"/>
        <v>36</v>
      </c>
      <c r="CO45">
        <f t="shared" si="46"/>
        <v>31</v>
      </c>
      <c r="CP45">
        <f t="shared" si="47"/>
        <v>20</v>
      </c>
      <c r="CQ45">
        <f t="shared" si="48"/>
        <v>32</v>
      </c>
      <c r="CR45">
        <f t="shared" si="49"/>
        <v>41</v>
      </c>
      <c r="CS45">
        <f t="shared" si="50"/>
        <v>10</v>
      </c>
      <c r="CT45">
        <f t="shared" si="51"/>
        <v>27</v>
      </c>
      <c r="CU45">
        <f t="shared" si="52"/>
        <v>43</v>
      </c>
      <c r="CV45">
        <f t="shared" si="53"/>
        <v>45</v>
      </c>
      <c r="CW45">
        <f t="shared" si="54"/>
        <v>28</v>
      </c>
      <c r="CX45">
        <f t="shared" si="55"/>
        <v>18</v>
      </c>
      <c r="CY45">
        <f t="shared" si="56"/>
        <v>14</v>
      </c>
      <c r="CZ45">
        <f t="shared" si="57"/>
        <v>15</v>
      </c>
      <c r="DA45">
        <f t="shared" si="58"/>
        <v>5</v>
      </c>
      <c r="DB45">
        <f t="shared" si="59"/>
        <v>25</v>
      </c>
      <c r="DC45">
        <f t="shared" si="60"/>
        <v>21</v>
      </c>
      <c r="DD45">
        <f t="shared" si="61"/>
        <v>12</v>
      </c>
      <c r="DE45">
        <f t="shared" si="62"/>
        <v>3</v>
      </c>
      <c r="DF45">
        <f t="shared" si="63"/>
        <v>11</v>
      </c>
      <c r="DG45">
        <f t="shared" si="64"/>
        <v>39</v>
      </c>
      <c r="DH45">
        <f t="shared" si="65"/>
        <v>4</v>
      </c>
      <c r="DI45">
        <f t="shared" si="66"/>
        <v>2</v>
      </c>
      <c r="DJ45">
        <f t="shared" si="67"/>
        <v>38</v>
      </c>
      <c r="DK45">
        <f t="shared" si="68"/>
        <v>34</v>
      </c>
      <c r="DL45">
        <f t="shared" si="69"/>
        <v>44</v>
      </c>
      <c r="DM45">
        <f t="shared" si="70"/>
        <v>19</v>
      </c>
      <c r="DN45">
        <f t="shared" si="71"/>
        <v>42</v>
      </c>
      <c r="DO45">
        <f t="shared" si="72"/>
        <v>35</v>
      </c>
      <c r="DP45">
        <f t="shared" si="73"/>
        <v>37</v>
      </c>
      <c r="DQ45">
        <f t="shared" si="74"/>
        <v>13</v>
      </c>
      <c r="DR45">
        <f t="shared" si="75"/>
        <v>24</v>
      </c>
      <c r="DS45">
        <f t="shared" si="76"/>
        <v>29</v>
      </c>
      <c r="DT45">
        <f t="shared" si="77"/>
        <v>9</v>
      </c>
      <c r="DU45">
        <f t="shared" si="78"/>
        <v>6</v>
      </c>
      <c r="DV45">
        <f t="shared" si="79"/>
        <v>7</v>
      </c>
      <c r="DW45">
        <f t="shared" si="80"/>
        <v>22</v>
      </c>
      <c r="DX45">
        <f t="shared" si="81"/>
        <v>26</v>
      </c>
      <c r="DY45">
        <f t="shared" si="82"/>
        <v>17</v>
      </c>
      <c r="DZ45">
        <f t="shared" si="83"/>
        <v>40</v>
      </c>
      <c r="EA45">
        <f t="shared" si="84"/>
        <v>33</v>
      </c>
      <c r="EB45">
        <f t="shared" si="85"/>
        <v>23</v>
      </c>
      <c r="EC45">
        <f t="shared" si="86"/>
        <v>30</v>
      </c>
      <c r="ED45">
        <f t="shared" si="87"/>
        <v>16</v>
      </c>
      <c r="EE45">
        <f t="shared" si="88"/>
        <v>1</v>
      </c>
      <c r="EF45">
        <f t="shared" si="89"/>
        <v>8</v>
      </c>
    </row>
    <row r="46" spans="1:136" ht="16.5" customHeight="1">
      <c r="A46">
        <f>_calc_라운드기준!A46</f>
        <v>1200</v>
      </c>
      <c r="B46">
        <f>INDEX(_calc_누적빈도!B:B,$A46)-INDEX(_calc_누적빈도!B:B,$A46-기준350회_후보!$B$1)</f>
        <v>41</v>
      </c>
      <c r="C46">
        <f>INDEX(_calc_누적빈도!C:C,$A46)-INDEX(_calc_누적빈도!C:C,$A46-기준350회_후보!$B$1)</f>
        <v>39</v>
      </c>
      <c r="D46">
        <f>INDEX(_calc_누적빈도!D:D,$A46)-INDEX(_calc_누적빈도!D:D,$A46-기준350회_후보!$B$1)</f>
        <v>56</v>
      </c>
      <c r="E46">
        <f>INDEX(_calc_누적빈도!E:E,$A46)-INDEX(_calc_누적빈도!E:E,$A46-기준350회_후보!$B$1)</f>
        <v>42</v>
      </c>
      <c r="F46">
        <f>INDEX(_calc_누적빈도!F:F,$A46)-INDEX(_calc_누적빈도!F:F,$A46-기준350회_후보!$B$1)</f>
        <v>31</v>
      </c>
      <c r="G46">
        <f>INDEX(_calc_누적빈도!G:G,$A46)-INDEX(_calc_누적빈도!G:G,$A46-기준350회_후보!$B$1)</f>
        <v>54</v>
      </c>
      <c r="H46">
        <f>INDEX(_calc_누적빈도!H:H,$A46)-INDEX(_calc_누적빈도!H:H,$A46-기준350회_후보!$B$1)</f>
        <v>52</v>
      </c>
      <c r="I46">
        <f>INDEX(_calc_누적빈도!I:I,$A46)-INDEX(_calc_누적빈도!I:I,$A46-기준350회_후보!$B$1)</f>
        <v>37</v>
      </c>
      <c r="J46">
        <f>INDEX(_calc_누적빈도!J:J,$A46)-INDEX(_calc_누적빈도!J:J,$A46-기준350회_후보!$B$1)</f>
        <v>43</v>
      </c>
      <c r="K46">
        <f>INDEX(_calc_누적빈도!K:K,$A46)-INDEX(_calc_누적빈도!K:K,$A46-기준350회_후보!$B$1)</f>
        <v>37</v>
      </c>
      <c r="L46">
        <f>INDEX(_calc_누적빈도!L:L,$A46)-INDEX(_calc_누적빈도!L:L,$A46-기준350회_후보!$B$1)</f>
        <v>44</v>
      </c>
      <c r="M46">
        <f>INDEX(_calc_누적빈도!M:M,$A46)-INDEX(_calc_누적빈도!M:M,$A46-기준350회_후보!$B$1)</f>
        <v>53</v>
      </c>
      <c r="N46">
        <f>INDEX(_calc_누적빈도!N:N,$A46)-INDEX(_calc_누적빈도!N:N,$A46-기준350회_후보!$B$1)</f>
        <v>53</v>
      </c>
      <c r="O46">
        <f>INDEX(_calc_누적빈도!O:O,$A46)-INDEX(_calc_누적빈도!O:O,$A46-기준350회_후보!$B$1)</f>
        <v>48</v>
      </c>
      <c r="P46">
        <f>INDEX(_calc_누적빈도!P:P,$A46)-INDEX(_calc_누적빈도!P:P,$A46-기준350회_후보!$B$1)</f>
        <v>47</v>
      </c>
      <c r="Q46">
        <f>INDEX(_calc_누적빈도!Q:Q,$A46)-INDEX(_calc_누적빈도!Q:Q,$A46-기준350회_후보!$B$1)</f>
        <v>55</v>
      </c>
      <c r="R46">
        <f>INDEX(_calc_누적빈도!R:R,$A46)-INDEX(_calc_누적빈도!R:R,$A46-기준350회_후보!$B$1)</f>
        <v>45</v>
      </c>
      <c r="S46">
        <f>INDEX(_calc_누적빈도!S:S,$A46)-INDEX(_calc_누적빈도!S:S,$A46-기준350회_후보!$B$1)</f>
        <v>51</v>
      </c>
      <c r="T46">
        <f>INDEX(_calc_누적빈도!T:T,$A46)-INDEX(_calc_누적빈도!T:T,$A46-기준350회_후보!$B$1)</f>
        <v>48</v>
      </c>
      <c r="U46">
        <f>INDEX(_calc_누적빈도!U:U,$A46)-INDEX(_calc_누적빈도!U:U,$A46-기준350회_후보!$B$1)</f>
        <v>43</v>
      </c>
      <c r="V46">
        <f>INDEX(_calc_누적빈도!V:V,$A46)-INDEX(_calc_누적빈도!V:V,$A46-기준350회_후보!$B$1)</f>
        <v>51</v>
      </c>
      <c r="W46">
        <f>INDEX(_calc_누적빈도!W:W,$A46)-INDEX(_calc_누적빈도!W:W,$A46-기준350회_후보!$B$1)</f>
        <v>50</v>
      </c>
      <c r="X46">
        <f>INDEX(_calc_누적빈도!X:X,$A46)-INDEX(_calc_누적빈도!X:X,$A46-기준350회_후보!$B$1)</f>
        <v>46</v>
      </c>
      <c r="Y46">
        <f>INDEX(_calc_누적빈도!Y:Y,$A46)-INDEX(_calc_누적빈도!Y:Y,$A46-기준350회_후보!$B$1)</f>
        <v>48</v>
      </c>
      <c r="Z46">
        <f>INDEX(_calc_누적빈도!Z:Z,$A46)-INDEX(_calc_누적빈도!Z:Z,$A46-기준350회_후보!$B$1)</f>
        <v>38</v>
      </c>
      <c r="AA46">
        <f>INDEX(_calc_누적빈도!AA:AA,$A46)-INDEX(_calc_누적빈도!AA:AA,$A46-기준350회_후보!$B$1)</f>
        <v>48</v>
      </c>
      <c r="AB46">
        <f>INDEX(_calc_누적빈도!AB:AB,$A46)-INDEX(_calc_누적빈도!AB:AB,$A46-기준350회_후보!$B$1)</f>
        <v>47</v>
      </c>
      <c r="AC46">
        <f>INDEX(_calc_누적빈도!AC:AC,$A46)-INDEX(_calc_누적빈도!AC:AC,$A46-기준350회_후보!$B$1)</f>
        <v>48</v>
      </c>
      <c r="AD46">
        <f>INDEX(_calc_누적빈도!AD:AD,$A46)-INDEX(_calc_누적빈도!AD:AD,$A46-기준350회_후보!$B$1)</f>
        <v>45</v>
      </c>
      <c r="AE46">
        <f>INDEX(_calc_누적빈도!AE:AE,$A46)-INDEX(_calc_누적빈도!AE:AE,$A46-기준350회_후보!$B$1)</f>
        <v>49</v>
      </c>
      <c r="AF46">
        <f>INDEX(_calc_누적빈도!AF:AF,$A46)-INDEX(_calc_누적빈도!AF:AF,$A46-기준350회_후보!$B$1)</f>
        <v>45</v>
      </c>
      <c r="AG46">
        <f>INDEX(_calc_누적빈도!AG:AG,$A46)-INDEX(_calc_누적빈도!AG:AG,$A46-기준350회_후보!$B$1)</f>
        <v>45</v>
      </c>
      <c r="AH46">
        <f>INDEX(_calc_누적빈도!AH:AH,$A46)-INDEX(_calc_누적빈도!AH:AH,$A46-기준350회_후보!$B$1)</f>
        <v>51</v>
      </c>
      <c r="AI46">
        <f>INDEX(_calc_누적빈도!AI:AI,$A46)-INDEX(_calc_누적빈도!AI:AI,$A46-기준350회_후보!$B$1)</f>
        <v>48</v>
      </c>
      <c r="AJ46">
        <f>INDEX(_calc_누적빈도!AJ:AJ,$A46)-INDEX(_calc_누적빈도!AJ:AJ,$A46-기준350회_후보!$B$1)</f>
        <v>53</v>
      </c>
      <c r="AK46">
        <f>INDEX(_calc_누적빈도!AK:AK,$A46)-INDEX(_calc_누적빈도!AK:AK,$A46-기준350회_후보!$B$1)</f>
        <v>46</v>
      </c>
      <c r="AL46">
        <f>INDEX(_calc_누적빈도!AL:AL,$A46)-INDEX(_calc_누적빈도!AL:AL,$A46-기준350회_후보!$B$1)</f>
        <v>52</v>
      </c>
      <c r="AM46">
        <f>INDEX(_calc_누적빈도!AM:AM,$A46)-INDEX(_calc_누적빈도!AM:AM,$A46-기준350회_후보!$B$1)</f>
        <v>54</v>
      </c>
      <c r="AN46">
        <f>INDEX(_calc_누적빈도!AN:AN,$A46)-INDEX(_calc_누적빈도!AN:AN,$A46-기준350회_후보!$B$1)</f>
        <v>48</v>
      </c>
      <c r="AO46">
        <f>INDEX(_calc_누적빈도!AO:AO,$A46)-INDEX(_calc_누적빈도!AO:AO,$A46-기준350회_후보!$B$1)</f>
        <v>45</v>
      </c>
      <c r="AP46">
        <f>INDEX(_calc_누적빈도!AP:AP,$A46)-INDEX(_calc_누적빈도!AP:AP,$A46-기준350회_후보!$B$1)</f>
        <v>42</v>
      </c>
      <c r="AQ46">
        <f>INDEX(_calc_누적빈도!AQ:AQ,$A46)-INDEX(_calc_누적빈도!AQ:AQ,$A46-기준350회_후보!$B$1)</f>
        <v>43</v>
      </c>
      <c r="AR46">
        <f>INDEX(_calc_누적빈도!AR:AR,$A46)-INDEX(_calc_누적빈도!AR:AR,$A46-기준350회_후보!$B$1)</f>
        <v>41</v>
      </c>
      <c r="AS46">
        <f>INDEX(_calc_누적빈도!AS:AS,$A46)-INDEX(_calc_누적빈도!AS:AS,$A46-기준350회_후보!$B$1)</f>
        <v>49</v>
      </c>
      <c r="AT46">
        <f>INDEX(_calc_누적빈도!AT:AT,$A46)-INDEX(_calc_누적빈도!AT:AT,$A46-기준350회_후보!$B$1)</f>
        <v>49</v>
      </c>
      <c r="AU46">
        <f>(RANK(_calc_라운드기준!B46,_calc_라운드기준!$B46:$AT46,0)+COUNTIFS(_calc_라운드기준!$B46:$AT46,_calc_라운드기준!B46,$B$1:$AT$1,"&lt;"&amp;1))-(RANK(B46,$B46:$AT46,0)+COUNTIFS($B46:$AT46,B46,$B$1:$AT$1,"&lt;"&amp;1))</f>
        <v>-6</v>
      </c>
      <c r="AV46">
        <f>(RANK(_calc_라운드기준!C46,_calc_라운드기준!$B46:$AT46,0)+COUNTIFS(_calc_라운드기준!$B46:$AT46,_calc_라운드기준!C46,$B$1:$AT$1,"&lt;"&amp;2))-(RANK(C46,$B46:$AT46,0)+COUNTIFS($B46:$AT46,C46,$B$1:$AT$1,"&lt;"&amp;2))</f>
        <v>-2</v>
      </c>
      <c r="AW46">
        <f>(RANK(_calc_라운드기준!D46,_calc_라운드기준!$B46:$AT46,0)+COUNTIFS(_calc_라운드기준!$B46:$AT46,_calc_라운드기준!D46,$B$1:$AT$1,"&lt;"&amp;3))-(RANK(D46,$B46:$AT46,0)+COUNTIFS($B46:$AT46,D46,$B$1:$AT$1,"&lt;"&amp;3))</f>
        <v>0</v>
      </c>
      <c r="AX46">
        <f>(RANK(_calc_라운드기준!E46,_calc_라운드기준!$B46:$AT46,0)+COUNTIFS(_calc_라운드기준!$B46:$AT46,_calc_라운드기준!E46,$B$1:$AT$1,"&lt;"&amp;4))-(RANK(E46,$B46:$AT46,0)+COUNTIFS($B46:$AT46,E46,$B$1:$AT$1,"&lt;"&amp;4))</f>
        <v>-3</v>
      </c>
      <c r="AY46">
        <f>(RANK(_calc_라운드기준!F46,_calc_라운드기준!$B46:$AT46,0)+COUNTIFS(_calc_라운드기준!$B46:$AT46,_calc_라운드기준!F46,$B$1:$AT$1,"&lt;"&amp;5))-(RANK(F46,$B46:$AT46,0)+COUNTIFS($B46:$AT46,F46,$B$1:$AT$1,"&lt;"&amp;5))</f>
        <v>-22</v>
      </c>
      <c r="AZ46">
        <f>(RANK(_calc_라운드기준!G46,_calc_라운드기준!$B46:$AT46,0)+COUNTIFS(_calc_라운드기준!$B46:$AT46,_calc_라운드기준!G46,$B$1:$AT$1,"&lt;"&amp;6))-(RANK(G46,$B46:$AT46,0)+COUNTIFS($B46:$AT46,G46,$B$1:$AT$1,"&lt;"&amp;6))</f>
        <v>14</v>
      </c>
      <c r="BA46">
        <f>(RANK(_calc_라운드기준!H46,_calc_라운드기준!$B46:$AT46,0)+COUNTIFS(_calc_라운드기준!$B46:$AT46,_calc_라운드기준!H46,$B$1:$AT$1,"&lt;"&amp;7))-(RANK(H46,$B46:$AT46,0)+COUNTIFS($B46:$AT46,H46,$B$1:$AT$1,"&lt;"&amp;7))</f>
        <v>-3</v>
      </c>
      <c r="BB46">
        <f>(RANK(_calc_라운드기준!I46,_calc_라운드기준!$B46:$AT46,0)+COUNTIFS(_calc_라운드기준!$B46:$AT46,_calc_라운드기준!I46,$B$1:$AT$1,"&lt;"&amp;8))-(RANK(I46,$B46:$AT46,0)+COUNTIFS($B46:$AT46,I46,$B$1:$AT$1,"&lt;"&amp;8))</f>
        <v>-34</v>
      </c>
      <c r="BC46">
        <f>(RANK(_calc_라운드기준!J46,_calc_라운드기준!$B46:$AT46,0)+COUNTIFS(_calc_라운드기준!$B46:$AT46,_calc_라운드기준!J46,$B$1:$AT$1,"&lt;"&amp;9))-(RANK(J46,$B46:$AT46,0)+COUNTIFS($B46:$AT46,J46,$B$1:$AT$1,"&lt;"&amp;9))</f>
        <v>-32</v>
      </c>
      <c r="BD46">
        <f>(RANK(_calc_라운드기준!K46,_calc_라운드기준!$B46:$AT46,0)+COUNTIFS(_calc_라운드기준!$B46:$AT46,_calc_라운드기준!K46,$B$1:$AT$1,"&lt;"&amp;10))-(RANK(K46,$B46:$AT46,0)+COUNTIFS($B46:$AT46,K46,$B$1:$AT$1,"&lt;"&amp;10))</f>
        <v>-4</v>
      </c>
      <c r="BE46">
        <f>(RANK(_calc_라운드기준!L46,_calc_라운드기준!$B46:$AT46,0)+COUNTIFS(_calc_라운드기준!$B46:$AT46,_calc_라운드기준!L46,$B$1:$AT$1,"&lt;"&amp;11))-(RANK(L46,$B46:$AT46,0)+COUNTIFS($B46:$AT46,L46,$B$1:$AT$1,"&lt;"&amp;11))</f>
        <v>2</v>
      </c>
      <c r="BF46">
        <f>(RANK(_calc_라운드기준!M46,_calc_라운드기준!$B46:$AT46,0)+COUNTIFS(_calc_라운드기준!$B46:$AT46,_calc_라운드기준!M46,$B$1:$AT$1,"&lt;"&amp;12))-(RANK(M46,$B46:$AT46,0)+COUNTIFS($B46:$AT46,M46,$B$1:$AT$1,"&lt;"&amp;12))</f>
        <v>5</v>
      </c>
      <c r="BG46">
        <f>(RANK(_calc_라운드기준!N46,_calc_라운드기준!$B46:$AT46,0)+COUNTIFS(_calc_라운드기준!$B46:$AT46,_calc_라운드기준!N46,$B$1:$AT$1,"&lt;"&amp;13))-(RANK(N46,$B46:$AT46,0)+COUNTIFS($B46:$AT46,N46,$B$1:$AT$1,"&lt;"&amp;13))</f>
        <v>5</v>
      </c>
      <c r="BH46">
        <f>(RANK(_calc_라운드기준!O46,_calc_라운드기준!$B46:$AT46,0)+COUNTIFS(_calc_라운드기준!$B46:$AT46,_calc_라운드기준!O46,$B$1:$AT$1,"&lt;"&amp;14))-(RANK(O46,$B46:$AT46,0)+COUNTIFS($B46:$AT46,O46,$B$1:$AT$1,"&lt;"&amp;14))</f>
        <v>24</v>
      </c>
      <c r="BI46">
        <f>(RANK(_calc_라운드기준!P46,_calc_라운드기준!$B46:$AT46,0)+COUNTIFS(_calc_라운드기준!$B46:$AT46,_calc_라운드기준!P46,$B$1:$AT$1,"&lt;"&amp;15))-(RANK(P46,$B46:$AT46,0)+COUNTIFS($B46:$AT46,P46,$B$1:$AT$1,"&lt;"&amp;15))</f>
        <v>-6</v>
      </c>
      <c r="BJ46">
        <f>(RANK(_calc_라운드기준!Q46,_calc_라운드기준!$B46:$AT46,0)+COUNTIFS(_calc_라운드기준!$B46:$AT46,_calc_라운드기준!Q46,$B$1:$AT$1,"&lt;"&amp;16))-(RANK(Q46,$B46:$AT46,0)+COUNTIFS($B46:$AT46,Q46,$B$1:$AT$1,"&lt;"&amp;16))</f>
        <v>4</v>
      </c>
      <c r="BK46">
        <f>(RANK(_calc_라운드기준!R46,_calc_라운드기준!$B46:$AT46,0)+COUNTIFS(_calc_라운드기준!$B46:$AT46,_calc_라운드기준!R46,$B$1:$AT$1,"&lt;"&amp;17))-(RANK(R46,$B46:$AT46,0)+COUNTIFS($B46:$AT46,R46,$B$1:$AT$1,"&lt;"&amp;17))</f>
        <v>8</v>
      </c>
      <c r="BL46">
        <f>(RANK(_calc_라운드기준!S46,_calc_라운드기준!$B46:$AT46,0)+COUNTIFS(_calc_라운드기준!$B46:$AT46,_calc_라운드기준!S46,$B$1:$AT$1,"&lt;"&amp;18))-(RANK(S46,$B46:$AT46,0)+COUNTIFS($B46:$AT46,S46,$B$1:$AT$1,"&lt;"&amp;18))</f>
        <v>14</v>
      </c>
      <c r="BM46">
        <f>(RANK(_calc_라운드기준!T46,_calc_라운드기준!$B46:$AT46,0)+COUNTIFS(_calc_라운드기준!$B46:$AT46,_calc_라운드기준!T46,$B$1:$AT$1,"&lt;"&amp;19))-(RANK(T46,$B46:$AT46,0)+COUNTIFS($B46:$AT46,T46,$B$1:$AT$1,"&lt;"&amp;19))</f>
        <v>7</v>
      </c>
      <c r="BN46">
        <f>(RANK(_calc_라운드기준!U46,_calc_라운드기준!$B46:$AT46,0)+COUNTIFS(_calc_라운드기준!$B46:$AT46,_calc_라운드기준!U46,$B$1:$AT$1,"&lt;"&amp;20))-(RANK(U46,$B46:$AT46,0)+COUNTIFS($B46:$AT46,U46,$B$1:$AT$1,"&lt;"&amp;20))</f>
        <v>-9</v>
      </c>
      <c r="BO46">
        <f>(RANK(_calc_라운드기준!V46,_calc_라운드기준!$B46:$AT46,0)+COUNTIFS(_calc_라운드기준!$B46:$AT46,_calc_라운드기준!V46,$B$1:$AT$1,"&lt;"&amp;21))-(RANK(V46,$B46:$AT46,0)+COUNTIFS($B46:$AT46,V46,$B$1:$AT$1,"&lt;"&amp;21))</f>
        <v>26</v>
      </c>
      <c r="BP46">
        <f>(RANK(_calc_라운드기준!W46,_calc_라운드기준!$B46:$AT46,0)+COUNTIFS(_calc_라운드기준!$B46:$AT46,_calc_라운드기준!W46,$B$1:$AT$1,"&lt;"&amp;22))-(RANK(W46,$B46:$AT46,0)+COUNTIFS($B46:$AT46,W46,$B$1:$AT$1,"&lt;"&amp;22))</f>
        <v>29</v>
      </c>
      <c r="BQ46">
        <f>(RANK(_calc_라운드기준!X46,_calc_라운드기준!$B46:$AT46,0)+COUNTIFS(_calc_라운드기준!$B46:$AT46,_calc_라운드기준!X46,$B$1:$AT$1,"&lt;"&amp;23))-(RANK(X46,$B46:$AT46,0)+COUNTIFS($B46:$AT46,X46,$B$1:$AT$1,"&lt;"&amp;23))</f>
        <v>-14</v>
      </c>
      <c r="BR46">
        <f>(RANK(_calc_라운드기준!Y46,_calc_라운드기준!$B46:$AT46,0)+COUNTIFS(_calc_라운드기준!$B46:$AT46,_calc_라운드기준!Y46,$B$1:$AT$1,"&lt;"&amp;24))-(RANK(Y46,$B46:$AT46,0)+COUNTIFS($B46:$AT46,Y46,$B$1:$AT$1,"&lt;"&amp;24))</f>
        <v>-6</v>
      </c>
      <c r="BS46">
        <f>(RANK(_calc_라운드기준!Z46,_calc_라운드기준!$B46:$AT46,0)+COUNTIFS(_calc_라운드기준!$B46:$AT46,_calc_라운드기준!Z46,$B$1:$AT$1,"&lt;"&amp;25))-(RANK(Z46,$B46:$AT46,0)+COUNTIFS($B46:$AT46,Z46,$B$1:$AT$1,"&lt;"&amp;25))</f>
        <v>-28</v>
      </c>
      <c r="BT46">
        <f>(RANK(_calc_라운드기준!AA46,_calc_라운드기준!$B46:$AT46,0)+COUNTIFS(_calc_라운드기준!$B46:$AT46,_calc_라운드기준!AA46,$B$1:$AT$1,"&lt;"&amp;26))-(RANK(AA46,$B46:$AT46,0)+COUNTIFS($B46:$AT46,AA46,$B$1:$AT$1,"&lt;"&amp;26))</f>
        <v>-1</v>
      </c>
      <c r="BU46">
        <f>(RANK(_calc_라운드기준!AB46,_calc_라운드기준!$B46:$AT46,0)+COUNTIFS(_calc_라운드기준!$B46:$AT46,_calc_라운드기준!AB46,$B$1:$AT$1,"&lt;"&amp;27))-(RANK(AB46,$B46:$AT46,0)+COUNTIFS($B46:$AT46,AB46,$B$1:$AT$1,"&lt;"&amp;27))</f>
        <v>-22</v>
      </c>
      <c r="BV46">
        <f>(RANK(_calc_라운드기준!AC46,_calc_라운드기준!$B46:$AT46,0)+COUNTIFS(_calc_라운드기준!$B46:$AT46,_calc_라운드기준!AC46,$B$1:$AT$1,"&lt;"&amp;28))-(RANK(AC46,$B46:$AT46,0)+COUNTIFS($B46:$AT46,AC46,$B$1:$AT$1,"&lt;"&amp;28))</f>
        <v>-6</v>
      </c>
      <c r="BW46">
        <f>(RANK(_calc_라운드기준!AD46,_calc_라운드기준!$B46:$AT46,0)+COUNTIFS(_calc_라운드기준!$B46:$AT46,_calc_라운드기준!AD46,$B$1:$AT$1,"&lt;"&amp;29))-(RANK(AD46,$B46:$AT46,0)+COUNTIFS($B46:$AT46,AD46,$B$1:$AT$1,"&lt;"&amp;29))</f>
        <v>-13</v>
      </c>
      <c r="BX46">
        <f>(RANK(_calc_라운드기준!AE46,_calc_라운드기준!$B46:$AT46,0)+COUNTIFS(_calc_라운드기준!$B46:$AT46,_calc_라운드기준!AE46,$B$1:$AT$1,"&lt;"&amp;30))-(RANK(AE46,$B46:$AT46,0)+COUNTIFS($B46:$AT46,AE46,$B$1:$AT$1,"&lt;"&amp;30))</f>
        <v>6</v>
      </c>
      <c r="BY46">
        <f>(RANK(_calc_라운드기준!AF46,_calc_라운드기준!$B46:$AT46,0)+COUNTIFS(_calc_라운드기준!$B46:$AT46,_calc_라운드기준!AF46,$B$1:$AT$1,"&lt;"&amp;31))-(RANK(AF46,$B46:$AT46,0)+COUNTIFS($B46:$AT46,AF46,$B$1:$AT$1,"&lt;"&amp;31))</f>
        <v>-3</v>
      </c>
      <c r="BZ46">
        <f>(RANK(_calc_라운드기준!AG46,_calc_라운드기준!$B46:$AT46,0)+COUNTIFS(_calc_라운드기준!$B46:$AT46,_calc_라운드기준!AG46,$B$1:$AT$1,"&lt;"&amp;32))-(RANK(AG46,$B46:$AT46,0)+COUNTIFS($B46:$AT46,AG46,$B$1:$AT$1,"&lt;"&amp;32))</f>
        <v>-3</v>
      </c>
      <c r="CA46">
        <f>(RANK(_calc_라운드기준!AH46,_calc_라운드기준!$B46:$AT46,0)+COUNTIFS(_calc_라운드기준!$B46:$AT46,_calc_라운드기준!AH46,$B$1:$AT$1,"&lt;"&amp;33))-(RANK(AH46,$B46:$AT46,0)+COUNTIFS($B46:$AT46,AH46,$B$1:$AT$1,"&lt;"&amp;33))</f>
        <v>17</v>
      </c>
      <c r="CB46">
        <f>(RANK(_calc_라운드기준!AI46,_calc_라운드기준!$B46:$AT46,0)+COUNTIFS(_calc_라운드기준!$B46:$AT46,_calc_라운드기준!AI46,$B$1:$AT$1,"&lt;"&amp;34))-(RANK(AI46,$B46:$AT46,0)+COUNTIFS($B46:$AT46,AI46,$B$1:$AT$1,"&lt;"&amp;34))</f>
        <v>21</v>
      </c>
      <c r="CC46">
        <f>(RANK(_calc_라운드기준!AJ46,_calc_라운드기준!$B46:$AT46,0)+COUNTIFS(_calc_라운드기준!$B46:$AT46,_calc_라운드기준!AJ46,$B$1:$AT$1,"&lt;"&amp;35))-(RANK(AJ46,$B46:$AT46,0)+COUNTIFS($B46:$AT46,AJ46,$B$1:$AT$1,"&lt;"&amp;35))</f>
        <v>14</v>
      </c>
      <c r="CD46">
        <f>(RANK(_calc_라운드기준!AK46,_calc_라운드기준!$B46:$AT46,0)+COUNTIFS(_calc_라운드기준!$B46:$AT46,_calc_라운드기준!AK46,$B$1:$AT$1,"&lt;"&amp;36))-(RANK(AK46,$B46:$AT46,0)+COUNTIFS($B46:$AT46,AK46,$B$1:$AT$1,"&lt;"&amp;36))</f>
        <v>3</v>
      </c>
      <c r="CE46">
        <f>(RANK(_calc_라운드기준!AL46,_calc_라운드기준!$B46:$AT46,0)+COUNTIFS(_calc_라운드기준!$B46:$AT46,_calc_라운드기준!AL46,$B$1:$AT$1,"&lt;"&amp;37))-(RANK(AL46,$B46:$AT46,0)+COUNTIFS($B46:$AT46,AL46,$B$1:$AT$1,"&lt;"&amp;37))</f>
        <v>-2</v>
      </c>
      <c r="CF46">
        <f>(RANK(_calc_라운드기준!AM46,_calc_라운드기준!$B46:$AT46,0)+COUNTIFS(_calc_라운드기준!$B46:$AT46,_calc_라운드기준!AM46,$B$1:$AT$1,"&lt;"&amp;38))-(RANK(AM46,$B46:$AT46,0)+COUNTIFS($B46:$AT46,AM46,$B$1:$AT$1,"&lt;"&amp;38))</f>
        <v>4</v>
      </c>
      <c r="CG46">
        <f>(RANK(_calc_라운드기준!AN46,_calc_라운드기준!$B46:$AT46,0)+COUNTIFS(_calc_라운드기준!$B46:$AT46,_calc_라운드기준!AN46,$B$1:$AT$1,"&lt;"&amp;39))-(RANK(AN46,$B46:$AT46,0)+COUNTIFS($B46:$AT46,AN46,$B$1:$AT$1,"&lt;"&amp;39))</f>
        <v>-19</v>
      </c>
      <c r="CH46">
        <f>(RANK(_calc_라운드기준!AO46,_calc_라운드기준!$B46:$AT46,0)+COUNTIFS(_calc_라운드기준!$B46:$AT46,_calc_라운드기준!AO46,$B$1:$AT$1,"&lt;"&amp;40))-(RANK(AO46,$B46:$AT46,0)+COUNTIFS($B46:$AT46,AO46,$B$1:$AT$1,"&lt;"&amp;40))</f>
        <v>-10</v>
      </c>
      <c r="CI46">
        <f>(RANK(_calc_라운드기준!AP46,_calc_라운드기준!$B46:$AT46,0)+COUNTIFS(_calc_라운드기준!$B46:$AT46,_calc_라운드기준!AP46,$B$1:$AT$1,"&lt;"&amp;41))-(RANK(AP46,$B46:$AT46,0)+COUNTIFS($B46:$AT46,AP46,$B$1:$AT$1,"&lt;"&amp;41))</f>
        <v>0</v>
      </c>
      <c r="CJ46">
        <f>(RANK(_calc_라운드기준!AQ46,_calc_라운드기준!$B46:$AT46,0)+COUNTIFS(_calc_라운드기준!$B46:$AT46,_calc_라운드기준!AQ46,$B$1:$AT$1,"&lt;"&amp;42))-(RANK(AQ46,$B46:$AT46,0)+COUNTIFS($B46:$AT46,AQ46,$B$1:$AT$1,"&lt;"&amp;42))</f>
        <v>-5</v>
      </c>
      <c r="CK46">
        <f>(RANK(_calc_라운드기준!AR46,_calc_라운드기준!$B46:$AT46,0)+COUNTIFS(_calc_라운드기준!$B46:$AT46,_calc_라운드기준!AR46,$B$1:$AT$1,"&lt;"&amp;43))-(RANK(AR46,$B46:$AT46,0)+COUNTIFS($B46:$AT46,AR46,$B$1:$AT$1,"&lt;"&amp;43))</f>
        <v>4</v>
      </c>
      <c r="CL46">
        <f>(RANK(_calc_라운드기준!AS46,_calc_라운드기준!$B46:$AT46,0)+COUNTIFS(_calc_라운드기준!$B46:$AT46,_calc_라운드기준!AS46,$B$1:$AT$1,"&lt;"&amp;44))-(RANK(AS46,$B46:$AT46,0)+COUNTIFS($B46:$AT46,AS46,$B$1:$AT$1,"&lt;"&amp;44))</f>
        <v>30</v>
      </c>
      <c r="CM46">
        <f>(RANK(_calc_라운드기준!AT46,_calc_라운드기준!$B46:$AT46,0)+COUNTIFS(_calc_라운드기준!$B46:$AT46,_calc_라운드기준!AT46,$B$1:$AT$1,"&lt;"&amp;45))-(RANK(AT46,$B46:$AT46,0)+COUNTIFS($B46:$AT46,AT46,$B$1:$AT$1,"&lt;"&amp;45))</f>
        <v>16</v>
      </c>
      <c r="CN46">
        <f t="shared" si="45"/>
        <v>32</v>
      </c>
      <c r="CO46">
        <f t="shared" si="46"/>
        <v>24</v>
      </c>
      <c r="CP46">
        <f t="shared" si="47"/>
        <v>21</v>
      </c>
      <c r="CQ46">
        <f t="shared" si="48"/>
        <v>26</v>
      </c>
      <c r="CR46">
        <f t="shared" si="49"/>
        <v>41</v>
      </c>
      <c r="CS46">
        <f t="shared" si="50"/>
        <v>8</v>
      </c>
      <c r="CT46">
        <f t="shared" si="51"/>
        <v>27</v>
      </c>
      <c r="CU46">
        <f t="shared" si="52"/>
        <v>45</v>
      </c>
      <c r="CV46">
        <f t="shared" si="53"/>
        <v>44</v>
      </c>
      <c r="CW46">
        <f t="shared" si="54"/>
        <v>30</v>
      </c>
      <c r="CX46">
        <f t="shared" si="55"/>
        <v>20</v>
      </c>
      <c r="CY46">
        <f t="shared" si="56"/>
        <v>14</v>
      </c>
      <c r="CZ46">
        <f t="shared" si="57"/>
        <v>15</v>
      </c>
      <c r="DA46">
        <f t="shared" si="58"/>
        <v>4</v>
      </c>
      <c r="DB46">
        <f t="shared" si="59"/>
        <v>33</v>
      </c>
      <c r="DC46">
        <f t="shared" si="60"/>
        <v>16</v>
      </c>
      <c r="DD46">
        <f t="shared" si="61"/>
        <v>11</v>
      </c>
      <c r="DE46">
        <f t="shared" si="62"/>
        <v>9</v>
      </c>
      <c r="DF46">
        <f t="shared" si="63"/>
        <v>12</v>
      </c>
      <c r="DG46">
        <f t="shared" si="64"/>
        <v>36</v>
      </c>
      <c r="DH46">
        <f t="shared" si="65"/>
        <v>3</v>
      </c>
      <c r="DI46">
        <f t="shared" si="66"/>
        <v>2</v>
      </c>
      <c r="DJ46">
        <f t="shared" si="67"/>
        <v>39</v>
      </c>
      <c r="DK46">
        <f t="shared" si="68"/>
        <v>34</v>
      </c>
      <c r="DL46">
        <f t="shared" si="69"/>
        <v>43</v>
      </c>
      <c r="DM46">
        <f t="shared" si="70"/>
        <v>23</v>
      </c>
      <c r="DN46">
        <f t="shared" si="71"/>
        <v>42</v>
      </c>
      <c r="DO46">
        <f t="shared" si="72"/>
        <v>35</v>
      </c>
      <c r="DP46">
        <f t="shared" si="73"/>
        <v>38</v>
      </c>
      <c r="DQ46">
        <f t="shared" si="74"/>
        <v>13</v>
      </c>
      <c r="DR46">
        <f t="shared" si="75"/>
        <v>28</v>
      </c>
      <c r="DS46">
        <f t="shared" si="76"/>
        <v>29</v>
      </c>
      <c r="DT46">
        <f t="shared" si="77"/>
        <v>6</v>
      </c>
      <c r="DU46">
        <f t="shared" si="78"/>
        <v>5</v>
      </c>
      <c r="DV46">
        <f t="shared" si="79"/>
        <v>10</v>
      </c>
      <c r="DW46">
        <f t="shared" si="80"/>
        <v>19</v>
      </c>
      <c r="DX46">
        <f t="shared" si="81"/>
        <v>25</v>
      </c>
      <c r="DY46">
        <f t="shared" si="82"/>
        <v>17</v>
      </c>
      <c r="DZ46">
        <f t="shared" si="83"/>
        <v>40</v>
      </c>
      <c r="EA46">
        <f t="shared" si="84"/>
        <v>37</v>
      </c>
      <c r="EB46">
        <f t="shared" si="85"/>
        <v>22</v>
      </c>
      <c r="EC46">
        <f t="shared" si="86"/>
        <v>31</v>
      </c>
      <c r="ED46">
        <f t="shared" si="87"/>
        <v>18</v>
      </c>
      <c r="EE46">
        <f t="shared" si="88"/>
        <v>1</v>
      </c>
      <c r="EF46">
        <f t="shared" si="89"/>
        <v>7</v>
      </c>
    </row>
    <row r="47" spans="1:136" ht="16.5" customHeight="1">
      <c r="A47">
        <f>_calc_라운드기준!A47</f>
        <v>1199</v>
      </c>
      <c r="B47">
        <f>INDEX(_calc_누적빈도!B:B,$A47)-INDEX(_calc_누적빈도!B:B,$A47-기준350회_후보!$B$1)</f>
        <v>41</v>
      </c>
      <c r="C47">
        <f>INDEX(_calc_누적빈도!C:C,$A47)-INDEX(_calc_누적빈도!C:C,$A47-기준350회_후보!$B$1)</f>
        <v>39</v>
      </c>
      <c r="D47">
        <f>INDEX(_calc_누적빈도!D:D,$A47)-INDEX(_calc_누적빈도!D:D,$A47-기준350회_후보!$B$1)</f>
        <v>56</v>
      </c>
      <c r="E47">
        <f>INDEX(_calc_누적빈도!E:E,$A47)-INDEX(_calc_누적빈도!E:E,$A47-기준350회_후보!$B$1)</f>
        <v>42</v>
      </c>
      <c r="F47">
        <f>INDEX(_calc_누적빈도!F:F,$A47)-INDEX(_calc_누적빈도!F:F,$A47-기준350회_후보!$B$1)</f>
        <v>32</v>
      </c>
      <c r="G47">
        <f>INDEX(_calc_누적빈도!G:G,$A47)-INDEX(_calc_누적빈도!G:G,$A47-기준350회_후보!$B$1)</f>
        <v>54</v>
      </c>
      <c r="H47">
        <f>INDEX(_calc_누적빈도!H:H,$A47)-INDEX(_calc_누적빈도!H:H,$A47-기준350회_후보!$B$1)</f>
        <v>52</v>
      </c>
      <c r="I47">
        <f>INDEX(_calc_누적빈도!I:I,$A47)-INDEX(_calc_누적빈도!I:I,$A47-기준350회_후보!$B$1)</f>
        <v>37</v>
      </c>
      <c r="J47">
        <f>INDEX(_calc_누적빈도!J:J,$A47)-INDEX(_calc_누적빈도!J:J,$A47-기준350회_후보!$B$1)</f>
        <v>43</v>
      </c>
      <c r="K47">
        <f>INDEX(_calc_누적빈도!K:K,$A47)-INDEX(_calc_누적빈도!K:K,$A47-기준350회_후보!$B$1)</f>
        <v>37</v>
      </c>
      <c r="L47">
        <f>INDEX(_calc_누적빈도!L:L,$A47)-INDEX(_calc_누적빈도!L:L,$A47-기준350회_후보!$B$1)</f>
        <v>44</v>
      </c>
      <c r="M47">
        <f>INDEX(_calc_누적빈도!M:M,$A47)-INDEX(_calc_누적빈도!M:M,$A47-기준350회_후보!$B$1)</f>
        <v>53</v>
      </c>
      <c r="N47">
        <f>INDEX(_calc_누적빈도!N:N,$A47)-INDEX(_calc_누적빈도!N:N,$A47-기준350회_후보!$B$1)</f>
        <v>54</v>
      </c>
      <c r="O47">
        <f>INDEX(_calc_누적빈도!O:O,$A47)-INDEX(_calc_누적빈도!O:O,$A47-기준350회_후보!$B$1)</f>
        <v>48</v>
      </c>
      <c r="P47">
        <f>INDEX(_calc_누적빈도!P:P,$A47)-INDEX(_calc_누적빈도!P:P,$A47-기준350회_후보!$B$1)</f>
        <v>47</v>
      </c>
      <c r="Q47">
        <f>INDEX(_calc_누적빈도!Q:Q,$A47)-INDEX(_calc_누적빈도!Q:Q,$A47-기준350회_후보!$B$1)</f>
        <v>54</v>
      </c>
      <c r="R47">
        <f>INDEX(_calc_누적빈도!R:R,$A47)-INDEX(_calc_누적빈도!R:R,$A47-기준350회_후보!$B$1)</f>
        <v>46</v>
      </c>
      <c r="S47">
        <f>INDEX(_calc_누적빈도!S:S,$A47)-INDEX(_calc_누적빈도!S:S,$A47-기준350회_후보!$B$1)</f>
        <v>51</v>
      </c>
      <c r="T47">
        <f>INDEX(_calc_누적빈도!T:T,$A47)-INDEX(_calc_누적빈도!T:T,$A47-기준350회_후보!$B$1)</f>
        <v>48</v>
      </c>
      <c r="U47">
        <f>INDEX(_calc_누적빈도!U:U,$A47)-INDEX(_calc_누적빈도!U:U,$A47-기준350회_후보!$B$1)</f>
        <v>43</v>
      </c>
      <c r="V47">
        <f>INDEX(_calc_누적빈도!V:V,$A47)-INDEX(_calc_누적빈도!V:V,$A47-기준350회_후보!$B$1)</f>
        <v>51</v>
      </c>
      <c r="W47">
        <f>INDEX(_calc_누적빈도!W:W,$A47)-INDEX(_calc_누적빈도!W:W,$A47-기준350회_후보!$B$1)</f>
        <v>50</v>
      </c>
      <c r="X47">
        <f>INDEX(_calc_누적빈도!X:X,$A47)-INDEX(_calc_누적빈도!X:X,$A47-기준350회_후보!$B$1)</f>
        <v>46</v>
      </c>
      <c r="Y47">
        <f>INDEX(_calc_누적빈도!Y:Y,$A47)-INDEX(_calc_누적빈도!Y:Y,$A47-기준350회_후보!$B$1)</f>
        <v>47</v>
      </c>
      <c r="Z47">
        <f>INDEX(_calc_누적빈도!Z:Z,$A47)-INDEX(_calc_누적빈도!Z:Z,$A47-기준350회_후보!$B$1)</f>
        <v>37</v>
      </c>
      <c r="AA47">
        <f>INDEX(_calc_누적빈도!AA:AA,$A47)-INDEX(_calc_누적빈도!AA:AA,$A47-기준350회_후보!$B$1)</f>
        <v>48</v>
      </c>
      <c r="AB47">
        <f>INDEX(_calc_누적빈도!AB:AB,$A47)-INDEX(_calc_누적빈도!AB:AB,$A47-기준350회_후보!$B$1)</f>
        <v>47</v>
      </c>
      <c r="AC47">
        <f>INDEX(_calc_누적빈도!AC:AC,$A47)-INDEX(_calc_누적빈도!AC:AC,$A47-기준350회_후보!$B$1)</f>
        <v>48</v>
      </c>
      <c r="AD47">
        <f>INDEX(_calc_누적빈도!AD:AD,$A47)-INDEX(_calc_누적빈도!AD:AD,$A47-기준350회_후보!$B$1)</f>
        <v>46</v>
      </c>
      <c r="AE47">
        <f>INDEX(_calc_누적빈도!AE:AE,$A47)-INDEX(_calc_누적빈도!AE:AE,$A47-기준350회_후보!$B$1)</f>
        <v>48</v>
      </c>
      <c r="AF47">
        <f>INDEX(_calc_누적빈도!AF:AF,$A47)-INDEX(_calc_누적빈도!AF:AF,$A47-기준350회_후보!$B$1)</f>
        <v>44</v>
      </c>
      <c r="AG47">
        <f>INDEX(_calc_누적빈도!AG:AG,$A47)-INDEX(_calc_누적빈도!AG:AG,$A47-기준350회_후보!$B$1)</f>
        <v>44</v>
      </c>
      <c r="AH47">
        <f>INDEX(_calc_누적빈도!AH:AH,$A47)-INDEX(_calc_누적빈도!AH:AH,$A47-기준350회_후보!$B$1)</f>
        <v>51</v>
      </c>
      <c r="AI47">
        <f>INDEX(_calc_누적빈도!AI:AI,$A47)-INDEX(_calc_누적빈도!AI:AI,$A47-기준350회_후보!$B$1)</f>
        <v>49</v>
      </c>
      <c r="AJ47">
        <f>INDEX(_calc_누적빈도!AJ:AJ,$A47)-INDEX(_calc_누적빈도!AJ:AJ,$A47-기준350회_후보!$B$1)</f>
        <v>53</v>
      </c>
      <c r="AK47">
        <f>INDEX(_calc_누적빈도!AK:AK,$A47)-INDEX(_calc_누적빈도!AK:AK,$A47-기준350회_후보!$B$1)</f>
        <v>46</v>
      </c>
      <c r="AL47">
        <f>INDEX(_calc_누적빈도!AL:AL,$A47)-INDEX(_calc_누적빈도!AL:AL,$A47-기준350회_후보!$B$1)</f>
        <v>52</v>
      </c>
      <c r="AM47">
        <f>INDEX(_calc_누적빈도!AM:AM,$A47)-INDEX(_calc_누적빈도!AM:AM,$A47-기준350회_후보!$B$1)</f>
        <v>54</v>
      </c>
      <c r="AN47">
        <f>INDEX(_calc_누적빈도!AN:AN,$A47)-INDEX(_calc_누적빈도!AN:AN,$A47-기준350회_후보!$B$1)</f>
        <v>49</v>
      </c>
      <c r="AO47">
        <f>INDEX(_calc_누적빈도!AO:AO,$A47)-INDEX(_calc_누적빈도!AO:AO,$A47-기준350회_후보!$B$1)</f>
        <v>45</v>
      </c>
      <c r="AP47">
        <f>INDEX(_calc_누적빈도!AP:AP,$A47)-INDEX(_calc_누적빈도!AP:AP,$A47-기준350회_후보!$B$1)</f>
        <v>42</v>
      </c>
      <c r="AQ47">
        <f>INDEX(_calc_누적빈도!AQ:AQ,$A47)-INDEX(_calc_누적빈도!AQ:AQ,$A47-기준350회_후보!$B$1)</f>
        <v>43</v>
      </c>
      <c r="AR47">
        <f>INDEX(_calc_누적빈도!AR:AR,$A47)-INDEX(_calc_누적빈도!AR:AR,$A47-기준350회_후보!$B$1)</f>
        <v>41</v>
      </c>
      <c r="AS47">
        <f>INDEX(_calc_누적빈도!AS:AS,$A47)-INDEX(_calc_누적빈도!AS:AS,$A47-기준350회_후보!$B$1)</f>
        <v>49</v>
      </c>
      <c r="AT47">
        <f>INDEX(_calc_누적빈도!AT:AT,$A47)-INDEX(_calc_누적빈도!AT:AT,$A47-기준350회_후보!$B$1)</f>
        <v>49</v>
      </c>
      <c r="AU47">
        <f>(RANK(_calc_라운드기준!B47,_calc_라운드기준!$B47:$AT47,0)+COUNTIFS(_calc_라운드기준!$B47:$AT47,_calc_라운드기준!B47,$B$1:$AT$1,"&lt;"&amp;1))-(RANK(B47,$B47:$AT47,0)+COUNTIFS($B47:$AT47,B47,$B$1:$AT$1,"&lt;"&amp;1))</f>
        <v>-6</v>
      </c>
      <c r="AV47">
        <f>(RANK(_calc_라운드기준!C47,_calc_라운드기준!$B47:$AT47,0)+COUNTIFS(_calc_라운드기준!$B47:$AT47,_calc_라운드기준!C47,$B$1:$AT$1,"&lt;"&amp;2))-(RANK(C47,$B47:$AT47,0)+COUNTIFS($B47:$AT47,C47,$B$1:$AT$1,"&lt;"&amp;2))</f>
        <v>-2</v>
      </c>
      <c r="AW47">
        <f>(RANK(_calc_라운드기준!D47,_calc_라운드기준!$B47:$AT47,0)+COUNTIFS(_calc_라운드기준!$B47:$AT47,_calc_라운드기준!D47,$B$1:$AT$1,"&lt;"&amp;3))-(RANK(D47,$B47:$AT47,0)+COUNTIFS($B47:$AT47,D47,$B$1:$AT$1,"&lt;"&amp;3))</f>
        <v>0</v>
      </c>
      <c r="AX47">
        <f>(RANK(_calc_라운드기준!E47,_calc_라운드기준!$B47:$AT47,0)+COUNTIFS(_calc_라운드기준!$B47:$AT47,_calc_라운드기준!E47,$B$1:$AT$1,"&lt;"&amp;4))-(RANK(E47,$B47:$AT47,0)+COUNTIFS($B47:$AT47,E47,$B$1:$AT$1,"&lt;"&amp;4))</f>
        <v>-3</v>
      </c>
      <c r="AY47">
        <f>(RANK(_calc_라운드기준!F47,_calc_라운드기준!$B47:$AT47,0)+COUNTIFS(_calc_라운드기준!$B47:$AT47,_calc_라운드기준!F47,$B$1:$AT$1,"&lt;"&amp;5))-(RANK(F47,$B47:$AT47,0)+COUNTIFS($B47:$AT47,F47,$B$1:$AT$1,"&lt;"&amp;5))</f>
        <v>-21</v>
      </c>
      <c r="AZ47">
        <f>(RANK(_calc_라운드기준!G47,_calc_라운드기준!$B47:$AT47,0)+COUNTIFS(_calc_라운드기준!$B47:$AT47,_calc_라운드기준!G47,$B$1:$AT$1,"&lt;"&amp;6))-(RANK(G47,$B47:$AT47,0)+COUNTIFS($B47:$AT47,G47,$B$1:$AT$1,"&lt;"&amp;6))</f>
        <v>14</v>
      </c>
      <c r="BA47">
        <f>(RANK(_calc_라운드기준!H47,_calc_라운드기준!$B47:$AT47,0)+COUNTIFS(_calc_라운드기준!$B47:$AT47,_calc_라운드기준!H47,$B$1:$AT$1,"&lt;"&amp;7))-(RANK(H47,$B47:$AT47,0)+COUNTIFS($B47:$AT47,H47,$B$1:$AT$1,"&lt;"&amp;7))</f>
        <v>-3</v>
      </c>
      <c r="BB47">
        <f>(RANK(_calc_라운드기준!I47,_calc_라운드기준!$B47:$AT47,0)+COUNTIFS(_calc_라운드기준!$B47:$AT47,_calc_라운드기준!I47,$B$1:$AT$1,"&lt;"&amp;8))-(RANK(I47,$B47:$AT47,0)+COUNTIFS($B47:$AT47,I47,$B$1:$AT$1,"&lt;"&amp;8))</f>
        <v>-36</v>
      </c>
      <c r="BC47">
        <f>(RANK(_calc_라운드기준!J47,_calc_라운드기준!$B47:$AT47,0)+COUNTIFS(_calc_라운드기준!$B47:$AT47,_calc_라운드기준!J47,$B$1:$AT$1,"&lt;"&amp;9))-(RANK(J47,$B47:$AT47,0)+COUNTIFS($B47:$AT47,J47,$B$1:$AT$1,"&lt;"&amp;9))</f>
        <v>-32</v>
      </c>
      <c r="BD47">
        <f>(RANK(_calc_라운드기준!K47,_calc_라운드기준!$B47:$AT47,0)+COUNTIFS(_calc_라운드기준!$B47:$AT47,_calc_라운드기준!K47,$B$1:$AT$1,"&lt;"&amp;10))-(RANK(K47,$B47:$AT47,0)+COUNTIFS($B47:$AT47,K47,$B$1:$AT$1,"&lt;"&amp;10))</f>
        <v>-3</v>
      </c>
      <c r="BE47">
        <f>(RANK(_calc_라운드기준!L47,_calc_라운드기준!$B47:$AT47,0)+COUNTIFS(_calc_라운드기준!$B47:$AT47,_calc_라운드기준!L47,$B$1:$AT$1,"&lt;"&amp;11))-(RANK(L47,$B47:$AT47,0)+COUNTIFS($B47:$AT47,L47,$B$1:$AT$1,"&lt;"&amp;11))</f>
        <v>4</v>
      </c>
      <c r="BF47">
        <f>(RANK(_calc_라운드기준!M47,_calc_라운드기준!$B47:$AT47,0)+COUNTIFS(_calc_라운드기준!$B47:$AT47,_calc_라운드기준!M47,$B$1:$AT$1,"&lt;"&amp;12))-(RANK(M47,$B47:$AT47,0)+COUNTIFS($B47:$AT47,M47,$B$1:$AT$1,"&lt;"&amp;12))</f>
        <v>3</v>
      </c>
      <c r="BG47">
        <f>(RANK(_calc_라운드기준!N47,_calc_라운드기준!$B47:$AT47,0)+COUNTIFS(_calc_라운드기준!$B47:$AT47,_calc_라운드기준!N47,$B$1:$AT$1,"&lt;"&amp;13))-(RANK(N47,$B47:$AT47,0)+COUNTIFS($B47:$AT47,N47,$B$1:$AT$1,"&lt;"&amp;13))</f>
        <v>7</v>
      </c>
      <c r="BH47">
        <f>(RANK(_calc_라운드기준!O47,_calc_라운드기준!$B47:$AT47,0)+COUNTIFS(_calc_라운드기준!$B47:$AT47,_calc_라운드기준!O47,$B$1:$AT$1,"&lt;"&amp;14))-(RANK(O47,$B47:$AT47,0)+COUNTIFS($B47:$AT47,O47,$B$1:$AT$1,"&lt;"&amp;14))</f>
        <v>23</v>
      </c>
      <c r="BI47">
        <f>(RANK(_calc_라운드기준!P47,_calc_라운드기준!$B47:$AT47,0)+COUNTIFS(_calc_라운드기준!$B47:$AT47,_calc_라운드기준!P47,$B$1:$AT$1,"&lt;"&amp;15))-(RANK(P47,$B47:$AT47,0)+COUNTIFS($B47:$AT47,P47,$B$1:$AT$1,"&lt;"&amp;15))</f>
        <v>-12</v>
      </c>
      <c r="BJ47">
        <f>(RANK(_calc_라운드기준!Q47,_calc_라운드기준!$B47:$AT47,0)+COUNTIFS(_calc_라운드기준!$B47:$AT47,_calc_라운드기준!Q47,$B$1:$AT$1,"&lt;"&amp;16))-(RANK(Q47,$B47:$AT47,0)+COUNTIFS($B47:$AT47,Q47,$B$1:$AT$1,"&lt;"&amp;16))</f>
        <v>8</v>
      </c>
      <c r="BK47">
        <f>(RANK(_calc_라운드기준!R47,_calc_라운드기준!$B47:$AT47,0)+COUNTIFS(_calc_라운드기준!$B47:$AT47,_calc_라운드기준!R47,$B$1:$AT$1,"&lt;"&amp;17))-(RANK(R47,$B47:$AT47,0)+COUNTIFS($B47:$AT47,R47,$B$1:$AT$1,"&lt;"&amp;17))</f>
        <v>10</v>
      </c>
      <c r="BL47">
        <f>(RANK(_calc_라운드기준!S47,_calc_라운드기준!$B47:$AT47,0)+COUNTIFS(_calc_라운드기준!$B47:$AT47,_calc_라운드기준!S47,$B$1:$AT$1,"&lt;"&amp;18))-(RANK(S47,$B47:$AT47,0)+COUNTIFS($B47:$AT47,S47,$B$1:$AT$1,"&lt;"&amp;18))</f>
        <v>15</v>
      </c>
      <c r="BM47">
        <f>(RANK(_calc_라운드기준!T47,_calc_라운드기준!$B47:$AT47,0)+COUNTIFS(_calc_라운드기준!$B47:$AT47,_calc_라운드기준!T47,$B$1:$AT$1,"&lt;"&amp;19))-(RANK(T47,$B47:$AT47,0)+COUNTIFS($B47:$AT47,T47,$B$1:$AT$1,"&lt;"&amp;19))</f>
        <v>-2</v>
      </c>
      <c r="BN47">
        <f>(RANK(_calc_라운드기준!U47,_calc_라운드기준!$B47:$AT47,0)+COUNTIFS(_calc_라운드기준!$B47:$AT47,_calc_라운드기준!U47,$B$1:$AT$1,"&lt;"&amp;20))-(RANK(U47,$B47:$AT47,0)+COUNTIFS($B47:$AT47,U47,$B$1:$AT$1,"&lt;"&amp;20))</f>
        <v>-9</v>
      </c>
      <c r="BO47">
        <f>(RANK(_calc_라운드기준!V47,_calc_라운드기준!$B47:$AT47,0)+COUNTIFS(_calc_라운드기준!$B47:$AT47,_calc_라운드기준!V47,$B$1:$AT$1,"&lt;"&amp;21))-(RANK(V47,$B47:$AT47,0)+COUNTIFS($B47:$AT47,V47,$B$1:$AT$1,"&lt;"&amp;21))</f>
        <v>16</v>
      </c>
      <c r="BP47">
        <f>(RANK(_calc_라운드기준!W47,_calc_라운드기준!$B47:$AT47,0)+COUNTIFS(_calc_라운드기준!$B47:$AT47,_calc_라운드기준!W47,$B$1:$AT$1,"&lt;"&amp;22))-(RANK(W47,$B47:$AT47,0)+COUNTIFS($B47:$AT47,W47,$B$1:$AT$1,"&lt;"&amp;22))</f>
        <v>29</v>
      </c>
      <c r="BQ47">
        <f>(RANK(_calc_라운드기준!X47,_calc_라운드기준!$B47:$AT47,0)+COUNTIFS(_calc_라운드기준!$B47:$AT47,_calc_라운드기준!X47,$B$1:$AT$1,"&lt;"&amp;23))-(RANK(X47,$B47:$AT47,0)+COUNTIFS($B47:$AT47,X47,$B$1:$AT$1,"&lt;"&amp;23))</f>
        <v>-14</v>
      </c>
      <c r="BR47">
        <f>(RANK(_calc_라운드기준!Y47,_calc_라운드기준!$B47:$AT47,0)+COUNTIFS(_calc_라운드기준!$B47:$AT47,_calc_라운드기준!Y47,$B$1:$AT$1,"&lt;"&amp;24))-(RANK(Y47,$B47:$AT47,0)+COUNTIFS($B47:$AT47,Y47,$B$1:$AT$1,"&lt;"&amp;24))</f>
        <v>-6</v>
      </c>
      <c r="BS47">
        <f>(RANK(_calc_라운드기준!Z47,_calc_라운드기준!$B47:$AT47,0)+COUNTIFS(_calc_라운드기준!$B47:$AT47,_calc_라운드기준!Z47,$B$1:$AT$1,"&lt;"&amp;25))-(RANK(Z47,$B47:$AT47,0)+COUNTIFS($B47:$AT47,Z47,$B$1:$AT$1,"&lt;"&amp;25))</f>
        <v>-25</v>
      </c>
      <c r="BT47">
        <f>(RANK(_calc_라운드기준!AA47,_calc_라운드기준!$B47:$AT47,0)+COUNTIFS(_calc_라운드기준!$B47:$AT47,_calc_라운드기준!AA47,$B$1:$AT$1,"&lt;"&amp;26))-(RANK(AA47,$B47:$AT47,0)+COUNTIFS($B47:$AT47,AA47,$B$1:$AT$1,"&lt;"&amp;26))</f>
        <v>0</v>
      </c>
      <c r="BU47">
        <f>(RANK(_calc_라운드기준!AB47,_calc_라운드기준!$B47:$AT47,0)+COUNTIFS(_calc_라운드기준!$B47:$AT47,_calc_라운드기준!AB47,$B$1:$AT$1,"&lt;"&amp;27))-(RANK(AB47,$B47:$AT47,0)+COUNTIFS($B47:$AT47,AB47,$B$1:$AT$1,"&lt;"&amp;27))</f>
        <v>-22</v>
      </c>
      <c r="BV47">
        <f>(RANK(_calc_라운드기준!AC47,_calc_라운드기준!$B47:$AT47,0)+COUNTIFS(_calc_라운드기준!$B47:$AT47,_calc_라운드기준!AC47,$B$1:$AT$1,"&lt;"&amp;28))-(RANK(AC47,$B47:$AT47,0)+COUNTIFS($B47:$AT47,AC47,$B$1:$AT$1,"&lt;"&amp;28))</f>
        <v>-7</v>
      </c>
      <c r="BW47">
        <f>(RANK(_calc_라운드기준!AD47,_calc_라운드기준!$B47:$AT47,0)+COUNTIFS(_calc_라운드기준!$B47:$AT47,_calc_라운드기준!AD47,$B$1:$AT$1,"&lt;"&amp;29))-(RANK(AD47,$B47:$AT47,0)+COUNTIFS($B47:$AT47,AD47,$B$1:$AT$1,"&lt;"&amp;29))</f>
        <v>-13</v>
      </c>
      <c r="BX47">
        <f>(RANK(_calc_라운드기준!AE47,_calc_라운드기준!$B47:$AT47,0)+COUNTIFS(_calc_라운드기준!$B47:$AT47,_calc_라운드기준!AE47,$B$1:$AT$1,"&lt;"&amp;30))-(RANK(AE47,$B47:$AT47,0)+COUNTIFS($B47:$AT47,AE47,$B$1:$AT$1,"&lt;"&amp;30))</f>
        <v>6</v>
      </c>
      <c r="BY47">
        <f>(RANK(_calc_라운드기준!AF47,_calc_라운드기준!$B47:$AT47,0)+COUNTIFS(_calc_라운드기준!$B47:$AT47,_calc_라운드기준!AF47,$B$1:$AT$1,"&lt;"&amp;31))-(RANK(AF47,$B47:$AT47,0)+COUNTIFS($B47:$AT47,AF47,$B$1:$AT$1,"&lt;"&amp;31))</f>
        <v>5</v>
      </c>
      <c r="BZ47">
        <f>(RANK(_calc_라운드기준!AG47,_calc_라운드기준!$B47:$AT47,0)+COUNTIFS(_calc_라운드기준!$B47:$AT47,_calc_라운드기준!AG47,$B$1:$AT$1,"&lt;"&amp;32))-(RANK(AG47,$B47:$AT47,0)+COUNTIFS($B47:$AT47,AG47,$B$1:$AT$1,"&lt;"&amp;32))</f>
        <v>-4</v>
      </c>
      <c r="CA47">
        <f>(RANK(_calc_라운드기준!AH47,_calc_라운드기준!$B47:$AT47,0)+COUNTIFS(_calc_라운드기준!$B47:$AT47,_calc_라운드기준!AH47,$B$1:$AT$1,"&lt;"&amp;33))-(RANK(AH47,$B47:$AT47,0)+COUNTIFS($B47:$AT47,AH47,$B$1:$AT$1,"&lt;"&amp;33))</f>
        <v>18</v>
      </c>
      <c r="CB47">
        <f>(RANK(_calc_라운드기준!AI47,_calc_라운드기준!$B47:$AT47,0)+COUNTIFS(_calc_라운드기준!$B47:$AT47,_calc_라운드기준!AI47,$B$1:$AT$1,"&lt;"&amp;34))-(RANK(AI47,$B47:$AT47,0)+COUNTIFS($B47:$AT47,AI47,$B$1:$AT$1,"&lt;"&amp;34))</f>
        <v>29</v>
      </c>
      <c r="CC47">
        <f>(RANK(_calc_라운드기준!AJ47,_calc_라운드기준!$B47:$AT47,0)+COUNTIFS(_calc_라운드기준!$B47:$AT47,_calc_라운드기준!AJ47,$B$1:$AT$1,"&lt;"&amp;35))-(RANK(AJ47,$B47:$AT47,0)+COUNTIFS($B47:$AT47,AJ47,$B$1:$AT$1,"&lt;"&amp;35))</f>
        <v>14</v>
      </c>
      <c r="CD47">
        <f>(RANK(_calc_라운드기준!AK47,_calc_라운드기준!$B47:$AT47,0)+COUNTIFS(_calc_라운드기준!$B47:$AT47,_calc_라운드기준!AK47,$B$1:$AT$1,"&lt;"&amp;36))-(RANK(AK47,$B47:$AT47,0)+COUNTIFS($B47:$AT47,AK47,$B$1:$AT$1,"&lt;"&amp;36))</f>
        <v>-7</v>
      </c>
      <c r="CE47">
        <f>(RANK(_calc_라운드기준!AL47,_calc_라운드기준!$B47:$AT47,0)+COUNTIFS(_calc_라운드기준!$B47:$AT47,_calc_라운드기준!AL47,$B$1:$AT$1,"&lt;"&amp;37))-(RANK(AL47,$B47:$AT47,0)+COUNTIFS($B47:$AT47,AL47,$B$1:$AT$1,"&lt;"&amp;37))</f>
        <v>-2</v>
      </c>
      <c r="CF47">
        <f>(RANK(_calc_라운드기준!AM47,_calc_라운드기준!$B47:$AT47,0)+COUNTIFS(_calc_라운드기준!$B47:$AT47,_calc_라운드기준!AM47,$B$1:$AT$1,"&lt;"&amp;38))-(RANK(AM47,$B47:$AT47,0)+COUNTIFS($B47:$AT47,AM47,$B$1:$AT$1,"&lt;"&amp;38))</f>
        <v>3</v>
      </c>
      <c r="CG47">
        <f>(RANK(_calc_라운드기준!AN47,_calc_라운드기준!$B47:$AT47,0)+COUNTIFS(_calc_라운드기준!$B47:$AT47,_calc_라운드기준!AN47,$B$1:$AT$1,"&lt;"&amp;39))-(RANK(AN47,$B47:$AT47,0)+COUNTIFS($B47:$AT47,AN47,$B$1:$AT$1,"&lt;"&amp;39))</f>
        <v>-11</v>
      </c>
      <c r="CH47">
        <f>(RANK(_calc_라운드기준!AO47,_calc_라운드기준!$B47:$AT47,0)+COUNTIFS(_calc_라운드기준!$B47:$AT47,_calc_라운드기준!AO47,$B$1:$AT$1,"&lt;"&amp;40))-(RANK(AO47,$B47:$AT47,0)+COUNTIFS($B47:$AT47,AO47,$B$1:$AT$1,"&lt;"&amp;40))</f>
        <v>-7</v>
      </c>
      <c r="CI47">
        <f>(RANK(_calc_라운드기준!AP47,_calc_라운드기준!$B47:$AT47,0)+COUNTIFS(_calc_라운드기준!$B47:$AT47,_calc_라운드기준!AP47,$B$1:$AT$1,"&lt;"&amp;41))-(RANK(AP47,$B47:$AT47,0)+COUNTIFS($B47:$AT47,AP47,$B$1:$AT$1,"&lt;"&amp;41))</f>
        <v>0</v>
      </c>
      <c r="CJ47">
        <f>(RANK(_calc_라운드기준!AQ47,_calc_라운드기준!$B47:$AT47,0)+COUNTIFS(_calc_라운드기준!$B47:$AT47,_calc_라운드기준!AQ47,$B$1:$AT$1,"&lt;"&amp;42))-(RANK(AQ47,$B47:$AT47,0)+COUNTIFS($B47:$AT47,AQ47,$B$1:$AT$1,"&lt;"&amp;42))</f>
        <v>-5</v>
      </c>
      <c r="CK47">
        <f>(RANK(_calc_라운드기준!AR47,_calc_라운드기준!$B47:$AT47,0)+COUNTIFS(_calc_라운드기준!$B47:$AT47,_calc_라운드기준!AR47,$B$1:$AT$1,"&lt;"&amp;43))-(RANK(AR47,$B47:$AT47,0)+COUNTIFS($B47:$AT47,AR47,$B$1:$AT$1,"&lt;"&amp;43))</f>
        <v>4</v>
      </c>
      <c r="CL47">
        <f>(RANK(_calc_라운드기준!AS47,_calc_라운드기준!$B47:$AT47,0)+COUNTIFS(_calc_라운드기준!$B47:$AT47,_calc_라운드기준!AS47,$B$1:$AT$1,"&lt;"&amp;44))-(RANK(AS47,$B47:$AT47,0)+COUNTIFS($B47:$AT47,AS47,$B$1:$AT$1,"&lt;"&amp;44))</f>
        <v>29</v>
      </c>
      <c r="CM47">
        <f>(RANK(_calc_라운드기준!AT47,_calc_라운드기준!$B47:$AT47,0)+COUNTIFS(_calc_라운드기준!$B47:$AT47,_calc_라운드기준!AT47,$B$1:$AT$1,"&lt;"&amp;45))-(RANK(AT47,$B47:$AT47,0)+COUNTIFS($B47:$AT47,AT47,$B$1:$AT$1,"&lt;"&amp;45))</f>
        <v>15</v>
      </c>
      <c r="CN47">
        <f t="shared" si="45"/>
        <v>31</v>
      </c>
      <c r="CO47">
        <f t="shared" si="46"/>
        <v>23</v>
      </c>
      <c r="CP47">
        <f t="shared" si="47"/>
        <v>20</v>
      </c>
      <c r="CQ47">
        <f t="shared" si="48"/>
        <v>26</v>
      </c>
      <c r="CR47">
        <f t="shared" si="49"/>
        <v>41</v>
      </c>
      <c r="CS47">
        <f t="shared" si="50"/>
        <v>9</v>
      </c>
      <c r="CT47">
        <f t="shared" si="51"/>
        <v>27</v>
      </c>
      <c r="CU47">
        <f t="shared" si="52"/>
        <v>45</v>
      </c>
      <c r="CV47">
        <f t="shared" si="53"/>
        <v>44</v>
      </c>
      <c r="CW47">
        <f t="shared" si="54"/>
        <v>28</v>
      </c>
      <c r="CX47">
        <f t="shared" si="55"/>
        <v>16</v>
      </c>
      <c r="CY47">
        <f t="shared" si="56"/>
        <v>18</v>
      </c>
      <c r="CZ47">
        <f t="shared" si="57"/>
        <v>13</v>
      </c>
      <c r="DA47">
        <f t="shared" si="58"/>
        <v>4</v>
      </c>
      <c r="DB47">
        <f t="shared" si="59"/>
        <v>38</v>
      </c>
      <c r="DC47">
        <f t="shared" si="60"/>
        <v>12</v>
      </c>
      <c r="DD47">
        <f t="shared" si="61"/>
        <v>11</v>
      </c>
      <c r="DE47">
        <f t="shared" si="62"/>
        <v>7</v>
      </c>
      <c r="DF47">
        <f t="shared" si="63"/>
        <v>24</v>
      </c>
      <c r="DG47">
        <f t="shared" si="64"/>
        <v>36</v>
      </c>
      <c r="DH47">
        <f t="shared" si="65"/>
        <v>6</v>
      </c>
      <c r="DI47">
        <f t="shared" si="66"/>
        <v>1</v>
      </c>
      <c r="DJ47">
        <f t="shared" si="67"/>
        <v>40</v>
      </c>
      <c r="DK47">
        <f t="shared" si="68"/>
        <v>32</v>
      </c>
      <c r="DL47">
        <f t="shared" si="69"/>
        <v>43</v>
      </c>
      <c r="DM47">
        <f t="shared" si="70"/>
        <v>21</v>
      </c>
      <c r="DN47">
        <f t="shared" si="71"/>
        <v>42</v>
      </c>
      <c r="DO47">
        <f t="shared" si="72"/>
        <v>33</v>
      </c>
      <c r="DP47">
        <f t="shared" si="73"/>
        <v>39</v>
      </c>
      <c r="DQ47">
        <f t="shared" si="74"/>
        <v>14</v>
      </c>
      <c r="DR47">
        <f t="shared" si="75"/>
        <v>15</v>
      </c>
      <c r="DS47">
        <f t="shared" si="76"/>
        <v>29</v>
      </c>
      <c r="DT47">
        <f t="shared" si="77"/>
        <v>5</v>
      </c>
      <c r="DU47">
        <f t="shared" si="78"/>
        <v>2</v>
      </c>
      <c r="DV47">
        <f t="shared" si="79"/>
        <v>10</v>
      </c>
      <c r="DW47">
        <f t="shared" si="80"/>
        <v>34</v>
      </c>
      <c r="DX47">
        <f t="shared" si="81"/>
        <v>25</v>
      </c>
      <c r="DY47">
        <f t="shared" si="82"/>
        <v>19</v>
      </c>
      <c r="DZ47">
        <f t="shared" si="83"/>
        <v>37</v>
      </c>
      <c r="EA47">
        <f t="shared" si="84"/>
        <v>35</v>
      </c>
      <c r="EB47">
        <f t="shared" si="85"/>
        <v>22</v>
      </c>
      <c r="EC47">
        <f t="shared" si="86"/>
        <v>30</v>
      </c>
      <c r="ED47">
        <f t="shared" si="87"/>
        <v>17</v>
      </c>
      <c r="EE47">
        <f t="shared" si="88"/>
        <v>3</v>
      </c>
      <c r="EF47">
        <f t="shared" si="89"/>
        <v>8</v>
      </c>
    </row>
    <row r="48" spans="1:136" ht="16.5" customHeight="1">
      <c r="A48">
        <f>_calc_라운드기준!A48</f>
        <v>1198</v>
      </c>
      <c r="B48">
        <f>INDEX(_calc_누적빈도!B:B,$A48)-INDEX(_calc_누적빈도!B:B,$A48-기준350회_후보!$B$1)</f>
        <v>42</v>
      </c>
      <c r="C48">
        <f>INDEX(_calc_누적빈도!C:C,$A48)-INDEX(_calc_누적빈도!C:C,$A48-기준350회_후보!$B$1)</f>
        <v>40</v>
      </c>
      <c r="D48">
        <f>INDEX(_calc_누적빈도!D:D,$A48)-INDEX(_calc_누적빈도!D:D,$A48-기준350회_후보!$B$1)</f>
        <v>56</v>
      </c>
      <c r="E48">
        <f>INDEX(_calc_누적빈도!E:E,$A48)-INDEX(_calc_누적빈도!E:E,$A48-기준350회_후보!$B$1)</f>
        <v>42</v>
      </c>
      <c r="F48">
        <f>INDEX(_calc_누적빈도!F:F,$A48)-INDEX(_calc_누적빈도!F:F,$A48-기준350회_후보!$B$1)</f>
        <v>32</v>
      </c>
      <c r="G48">
        <f>INDEX(_calc_누적빈도!G:G,$A48)-INDEX(_calc_누적빈도!G:G,$A48-기준350회_후보!$B$1)</f>
        <v>54</v>
      </c>
      <c r="H48">
        <f>INDEX(_calc_누적빈도!H:H,$A48)-INDEX(_calc_누적빈도!H:H,$A48-기준350회_후보!$B$1)</f>
        <v>52</v>
      </c>
      <c r="I48">
        <f>INDEX(_calc_누적빈도!I:I,$A48)-INDEX(_calc_누적빈도!I:I,$A48-기준350회_후보!$B$1)</f>
        <v>37</v>
      </c>
      <c r="J48">
        <f>INDEX(_calc_누적빈도!J:J,$A48)-INDEX(_calc_누적빈도!J:J,$A48-기준350회_후보!$B$1)</f>
        <v>43</v>
      </c>
      <c r="K48">
        <f>INDEX(_calc_누적빈도!K:K,$A48)-INDEX(_calc_누적빈도!K:K,$A48-기준350회_후보!$B$1)</f>
        <v>37</v>
      </c>
      <c r="L48">
        <f>INDEX(_calc_누적빈도!L:L,$A48)-INDEX(_calc_누적빈도!L:L,$A48-기준350회_후보!$B$1)</f>
        <v>44</v>
      </c>
      <c r="M48">
        <f>INDEX(_calc_누적빈도!M:M,$A48)-INDEX(_calc_누적빈도!M:M,$A48-기준350회_후보!$B$1)</f>
        <v>53</v>
      </c>
      <c r="N48">
        <f>INDEX(_calc_누적빈도!N:N,$A48)-INDEX(_calc_누적빈도!N:N,$A48-기준350회_후보!$B$1)</f>
        <v>54</v>
      </c>
      <c r="O48">
        <f>INDEX(_calc_누적빈도!O:O,$A48)-INDEX(_calc_누적빈도!O:O,$A48-기준350회_후보!$B$1)</f>
        <v>48</v>
      </c>
      <c r="P48">
        <f>INDEX(_calc_누적빈도!P:P,$A48)-INDEX(_calc_누적빈도!P:P,$A48-기준350회_후보!$B$1)</f>
        <v>47</v>
      </c>
      <c r="Q48">
        <f>INDEX(_calc_누적빈도!Q:Q,$A48)-INDEX(_calc_누적빈도!Q:Q,$A48-기준350회_후보!$B$1)</f>
        <v>55</v>
      </c>
      <c r="R48">
        <f>INDEX(_calc_누적빈도!R:R,$A48)-INDEX(_calc_누적빈도!R:R,$A48-기준350회_후보!$B$1)</f>
        <v>46</v>
      </c>
      <c r="S48">
        <f>INDEX(_calc_누적빈도!S:S,$A48)-INDEX(_calc_누적빈도!S:S,$A48-기준350회_후보!$B$1)</f>
        <v>51</v>
      </c>
      <c r="T48">
        <f>INDEX(_calc_누적빈도!T:T,$A48)-INDEX(_calc_누적빈도!T:T,$A48-기준350회_후보!$B$1)</f>
        <v>48</v>
      </c>
      <c r="U48">
        <f>INDEX(_calc_누적빈도!U:U,$A48)-INDEX(_calc_누적빈도!U:U,$A48-기준350회_후보!$B$1)</f>
        <v>43</v>
      </c>
      <c r="V48">
        <f>INDEX(_calc_누적빈도!V:V,$A48)-INDEX(_calc_누적빈도!V:V,$A48-기준350회_후보!$B$1)</f>
        <v>51</v>
      </c>
      <c r="W48">
        <f>INDEX(_calc_누적빈도!W:W,$A48)-INDEX(_calc_누적빈도!W:W,$A48-기준350회_후보!$B$1)</f>
        <v>51</v>
      </c>
      <c r="X48">
        <f>INDEX(_calc_누적빈도!X:X,$A48)-INDEX(_calc_누적빈도!X:X,$A48-기준350회_후보!$B$1)</f>
        <v>46</v>
      </c>
      <c r="Y48">
        <f>INDEX(_calc_누적빈도!Y:Y,$A48)-INDEX(_calc_누적빈도!Y:Y,$A48-기준350회_후보!$B$1)</f>
        <v>47</v>
      </c>
      <c r="Z48">
        <f>INDEX(_calc_누적빈도!Z:Z,$A48)-INDEX(_calc_누적빈도!Z:Z,$A48-기준350회_후보!$B$1)</f>
        <v>37</v>
      </c>
      <c r="AA48">
        <f>INDEX(_calc_누적빈도!AA:AA,$A48)-INDEX(_calc_누적빈도!AA:AA,$A48-기준350회_후보!$B$1)</f>
        <v>47</v>
      </c>
      <c r="AB48">
        <f>INDEX(_calc_누적빈도!AB:AB,$A48)-INDEX(_calc_누적빈도!AB:AB,$A48-기준350회_후보!$B$1)</f>
        <v>47</v>
      </c>
      <c r="AC48">
        <f>INDEX(_calc_누적빈도!AC:AC,$A48)-INDEX(_calc_누적빈도!AC:AC,$A48-기준350회_후보!$B$1)</f>
        <v>48</v>
      </c>
      <c r="AD48">
        <f>INDEX(_calc_누적빈도!AD:AD,$A48)-INDEX(_calc_누적빈도!AD:AD,$A48-기준350회_후보!$B$1)</f>
        <v>46</v>
      </c>
      <c r="AE48">
        <f>INDEX(_calc_누적빈도!AE:AE,$A48)-INDEX(_calc_누적빈도!AE:AE,$A48-기준350회_후보!$B$1)</f>
        <v>47</v>
      </c>
      <c r="AF48">
        <f>INDEX(_calc_누적빈도!AF:AF,$A48)-INDEX(_calc_누적빈도!AF:AF,$A48-기준350회_후보!$B$1)</f>
        <v>44</v>
      </c>
      <c r="AG48">
        <f>INDEX(_calc_누적빈도!AG:AG,$A48)-INDEX(_calc_누적빈도!AG:AG,$A48-기준350회_후보!$B$1)</f>
        <v>44</v>
      </c>
      <c r="AH48">
        <f>INDEX(_calc_누적빈도!AH:AH,$A48)-INDEX(_calc_누적빈도!AH:AH,$A48-기준350회_후보!$B$1)</f>
        <v>50</v>
      </c>
      <c r="AI48">
        <f>INDEX(_calc_누적빈도!AI:AI,$A48)-INDEX(_calc_누적빈도!AI:AI,$A48-기준350회_후보!$B$1)</f>
        <v>49</v>
      </c>
      <c r="AJ48">
        <f>INDEX(_calc_누적빈도!AJ:AJ,$A48)-INDEX(_calc_누적빈도!AJ:AJ,$A48-기준350회_후보!$B$1)</f>
        <v>53</v>
      </c>
      <c r="AK48">
        <f>INDEX(_calc_누적빈도!AK:AK,$A48)-INDEX(_calc_누적빈도!AK:AK,$A48-기준350회_후보!$B$1)</f>
        <v>46</v>
      </c>
      <c r="AL48">
        <f>INDEX(_calc_누적빈도!AL:AL,$A48)-INDEX(_calc_누적빈도!AL:AL,$A48-기준350회_후보!$B$1)</f>
        <v>52</v>
      </c>
      <c r="AM48">
        <f>INDEX(_calc_누적빈도!AM:AM,$A48)-INDEX(_calc_누적빈도!AM:AM,$A48-기준350회_후보!$B$1)</f>
        <v>54</v>
      </c>
      <c r="AN48">
        <f>INDEX(_calc_누적빈도!AN:AN,$A48)-INDEX(_calc_누적빈도!AN:AN,$A48-기준350회_후보!$B$1)</f>
        <v>49</v>
      </c>
      <c r="AO48">
        <f>INDEX(_calc_누적빈도!AO:AO,$A48)-INDEX(_calc_누적빈도!AO:AO,$A48-기준350회_후보!$B$1)</f>
        <v>45</v>
      </c>
      <c r="AP48">
        <f>INDEX(_calc_누적빈도!AP:AP,$A48)-INDEX(_calc_누적빈도!AP:AP,$A48-기준350회_후보!$B$1)</f>
        <v>41</v>
      </c>
      <c r="AQ48">
        <f>INDEX(_calc_누적빈도!AQ:AQ,$A48)-INDEX(_calc_누적빈도!AQ:AQ,$A48-기준350회_후보!$B$1)</f>
        <v>43</v>
      </c>
      <c r="AR48">
        <f>INDEX(_calc_누적빈도!AR:AR,$A48)-INDEX(_calc_누적빈도!AR:AR,$A48-기준350회_후보!$B$1)</f>
        <v>41</v>
      </c>
      <c r="AS48">
        <f>INDEX(_calc_누적빈도!AS:AS,$A48)-INDEX(_calc_누적빈도!AS:AS,$A48-기준350회_후보!$B$1)</f>
        <v>49</v>
      </c>
      <c r="AT48">
        <f>INDEX(_calc_누적빈도!AT:AT,$A48)-INDEX(_calc_누적빈도!AT:AT,$A48-기준350회_후보!$B$1)</f>
        <v>49</v>
      </c>
      <c r="AU48">
        <f>(RANK(_calc_라운드기준!B48,_calc_라운드기준!$B48:$AT48,0)+COUNTIFS(_calc_라운드기준!$B48:$AT48,_calc_라운드기준!B48,$B$1:$AT$1,"&lt;"&amp;1))-(RANK(B48,$B48:$AT48,0)+COUNTIFS($B48:$AT48,B48,$B$1:$AT$1,"&lt;"&amp;1))</f>
        <v>-6</v>
      </c>
      <c r="AV48">
        <f>(RANK(_calc_라운드기준!C48,_calc_라운드기준!$B48:$AT48,0)+COUNTIFS(_calc_라운드기준!$B48:$AT48,_calc_라운드기준!C48,$B$1:$AT$1,"&lt;"&amp;2))-(RANK(C48,$B48:$AT48,0)+COUNTIFS($B48:$AT48,C48,$B$1:$AT$1,"&lt;"&amp;2))</f>
        <v>-2</v>
      </c>
      <c r="AW48">
        <f>(RANK(_calc_라운드기준!D48,_calc_라운드기준!$B48:$AT48,0)+COUNTIFS(_calc_라운드기준!$B48:$AT48,_calc_라운드기준!D48,$B$1:$AT$1,"&lt;"&amp;3))-(RANK(D48,$B48:$AT48,0)+COUNTIFS($B48:$AT48,D48,$B$1:$AT$1,"&lt;"&amp;3))</f>
        <v>0</v>
      </c>
      <c r="AX48">
        <f>(RANK(_calc_라운드기준!E48,_calc_라운드기준!$B48:$AT48,0)+COUNTIFS(_calc_라운드기준!$B48:$AT48,_calc_라운드기준!E48,$B$1:$AT$1,"&lt;"&amp;4))-(RANK(E48,$B48:$AT48,0)+COUNTIFS($B48:$AT48,E48,$B$1:$AT$1,"&lt;"&amp;4))</f>
        <v>-6</v>
      </c>
      <c r="AY48">
        <f>(RANK(_calc_라운드기준!F48,_calc_라운드기준!$B48:$AT48,0)+COUNTIFS(_calc_라운드기준!$B48:$AT48,_calc_라운드기준!F48,$B$1:$AT$1,"&lt;"&amp;5))-(RANK(F48,$B48:$AT48,0)+COUNTIFS($B48:$AT48,F48,$B$1:$AT$1,"&lt;"&amp;5))</f>
        <v>-22</v>
      </c>
      <c r="AZ48">
        <f>(RANK(_calc_라운드기준!G48,_calc_라운드기준!$B48:$AT48,0)+COUNTIFS(_calc_라운드기준!$B48:$AT48,_calc_라운드기준!G48,$B$1:$AT$1,"&lt;"&amp;6))-(RANK(G48,$B48:$AT48,0)+COUNTIFS($B48:$AT48,G48,$B$1:$AT$1,"&lt;"&amp;6))</f>
        <v>8</v>
      </c>
      <c r="BA48">
        <f>(RANK(_calc_라운드기준!H48,_calc_라운드기준!$B48:$AT48,0)+COUNTIFS(_calc_라운드기준!$B48:$AT48,_calc_라운드기준!H48,$B$1:$AT$1,"&lt;"&amp;7))-(RANK(H48,$B48:$AT48,0)+COUNTIFS($B48:$AT48,H48,$B$1:$AT$1,"&lt;"&amp;7))</f>
        <v>-4</v>
      </c>
      <c r="BB48">
        <f>(RANK(_calc_라운드기준!I48,_calc_라운드기준!$B48:$AT48,0)+COUNTIFS(_calc_라운드기준!$B48:$AT48,_calc_라운드기준!I48,$B$1:$AT$1,"&lt;"&amp;8))-(RANK(I48,$B48:$AT48,0)+COUNTIFS($B48:$AT48,I48,$B$1:$AT$1,"&lt;"&amp;8))</f>
        <v>-37</v>
      </c>
      <c r="BC48">
        <f>(RANK(_calc_라운드기준!J48,_calc_라운드기준!$B48:$AT48,0)+COUNTIFS(_calc_라운드기준!$B48:$AT48,_calc_라운드기준!J48,$B$1:$AT$1,"&lt;"&amp;9))-(RANK(J48,$B48:$AT48,0)+COUNTIFS($B48:$AT48,J48,$B$1:$AT$1,"&lt;"&amp;9))</f>
        <v>-32</v>
      </c>
      <c r="BD48">
        <f>(RANK(_calc_라운드기준!K48,_calc_라운드기준!$B48:$AT48,0)+COUNTIFS(_calc_라운드기준!$B48:$AT48,_calc_라운드기준!K48,$B$1:$AT$1,"&lt;"&amp;10))-(RANK(K48,$B48:$AT48,0)+COUNTIFS($B48:$AT48,K48,$B$1:$AT$1,"&lt;"&amp;10))</f>
        <v>-3</v>
      </c>
      <c r="BE48">
        <f>(RANK(_calc_라운드기준!L48,_calc_라운드기준!$B48:$AT48,0)+COUNTIFS(_calc_라운드기준!$B48:$AT48,_calc_라운드기준!L48,$B$1:$AT$1,"&lt;"&amp;11))-(RANK(L48,$B48:$AT48,0)+COUNTIFS($B48:$AT48,L48,$B$1:$AT$1,"&lt;"&amp;11))</f>
        <v>2</v>
      </c>
      <c r="BF48">
        <f>(RANK(_calc_라운드기준!M48,_calc_라운드기준!$B48:$AT48,0)+COUNTIFS(_calc_라운드기준!$B48:$AT48,_calc_라운드기준!M48,$B$1:$AT$1,"&lt;"&amp;12))-(RANK(M48,$B48:$AT48,0)+COUNTIFS($B48:$AT48,M48,$B$1:$AT$1,"&lt;"&amp;12))</f>
        <v>6</v>
      </c>
      <c r="BG48">
        <f>(RANK(_calc_라운드기준!N48,_calc_라운드기준!$B48:$AT48,0)+COUNTIFS(_calc_라운드기준!$B48:$AT48,_calc_라운드기준!N48,$B$1:$AT$1,"&lt;"&amp;13))-(RANK(N48,$B48:$AT48,0)+COUNTIFS($B48:$AT48,N48,$B$1:$AT$1,"&lt;"&amp;13))</f>
        <v>2</v>
      </c>
      <c r="BH48">
        <f>(RANK(_calc_라운드기준!O48,_calc_라운드기준!$B48:$AT48,0)+COUNTIFS(_calc_라운드기준!$B48:$AT48,_calc_라운드기준!O48,$B$1:$AT$1,"&lt;"&amp;14))-(RANK(O48,$B48:$AT48,0)+COUNTIFS($B48:$AT48,O48,$B$1:$AT$1,"&lt;"&amp;14))</f>
        <v>23</v>
      </c>
      <c r="BI48">
        <f>(RANK(_calc_라운드기준!P48,_calc_라운드기준!$B48:$AT48,0)+COUNTIFS(_calc_라운드기준!$B48:$AT48,_calc_라운드기준!P48,$B$1:$AT$1,"&lt;"&amp;15))-(RANK(P48,$B48:$AT48,0)+COUNTIFS($B48:$AT48,P48,$B$1:$AT$1,"&lt;"&amp;15))</f>
        <v>-14</v>
      </c>
      <c r="BJ48">
        <f>(RANK(_calc_라운드기준!Q48,_calc_라운드기준!$B48:$AT48,0)+COUNTIFS(_calc_라운드기준!$B48:$AT48,_calc_라운드기준!Q48,$B$1:$AT$1,"&lt;"&amp;16))-(RANK(Q48,$B48:$AT48,0)+COUNTIFS($B48:$AT48,Q48,$B$1:$AT$1,"&lt;"&amp;16))</f>
        <v>6</v>
      </c>
      <c r="BK48">
        <f>(RANK(_calc_라운드기준!R48,_calc_라운드기준!$B48:$AT48,0)+COUNTIFS(_calc_라운드기준!$B48:$AT48,_calc_라운드기준!R48,$B$1:$AT$1,"&lt;"&amp;17))-(RANK(R48,$B48:$AT48,0)+COUNTIFS($B48:$AT48,R48,$B$1:$AT$1,"&lt;"&amp;17))</f>
        <v>8</v>
      </c>
      <c r="BL48">
        <f>(RANK(_calc_라운드기준!S48,_calc_라운드기준!$B48:$AT48,0)+COUNTIFS(_calc_라운드기준!$B48:$AT48,_calc_라운드기준!S48,$B$1:$AT$1,"&lt;"&amp;18))-(RANK(S48,$B48:$AT48,0)+COUNTIFS($B48:$AT48,S48,$B$1:$AT$1,"&lt;"&amp;18))</f>
        <v>14</v>
      </c>
      <c r="BM48">
        <f>(RANK(_calc_라운드기준!T48,_calc_라운드기준!$B48:$AT48,0)+COUNTIFS(_calc_라운드기준!$B48:$AT48,_calc_라운드기준!T48,$B$1:$AT$1,"&lt;"&amp;19))-(RANK(T48,$B48:$AT48,0)+COUNTIFS($B48:$AT48,T48,$B$1:$AT$1,"&lt;"&amp;19))</f>
        <v>-2</v>
      </c>
      <c r="BN48">
        <f>(RANK(_calc_라운드기준!U48,_calc_라운드기준!$B48:$AT48,0)+COUNTIFS(_calc_라운드기준!$B48:$AT48,_calc_라운드기준!U48,$B$1:$AT$1,"&lt;"&amp;20))-(RANK(U48,$B48:$AT48,0)+COUNTIFS($B48:$AT48,U48,$B$1:$AT$1,"&lt;"&amp;20))</f>
        <v>-10</v>
      </c>
      <c r="BO48">
        <f>(RANK(_calc_라운드기준!V48,_calc_라운드기준!$B48:$AT48,0)+COUNTIFS(_calc_라운드기준!$B48:$AT48,_calc_라운드기준!V48,$B$1:$AT$1,"&lt;"&amp;21))-(RANK(V48,$B48:$AT48,0)+COUNTIFS($B48:$AT48,V48,$B$1:$AT$1,"&lt;"&amp;21))</f>
        <v>15</v>
      </c>
      <c r="BP48">
        <f>(RANK(_calc_라운드기준!W48,_calc_라운드기준!$B48:$AT48,0)+COUNTIFS(_calc_라운드기준!$B48:$AT48,_calc_라운드기준!W48,$B$1:$AT$1,"&lt;"&amp;22))-(RANK(W48,$B48:$AT48,0)+COUNTIFS($B48:$AT48,W48,$B$1:$AT$1,"&lt;"&amp;22))</f>
        <v>23</v>
      </c>
      <c r="BQ48">
        <f>(RANK(_calc_라운드기준!X48,_calc_라운드기준!$B48:$AT48,0)+COUNTIFS(_calc_라운드기준!$B48:$AT48,_calc_라운드기준!X48,$B$1:$AT$1,"&lt;"&amp;23))-(RANK(X48,$B48:$AT48,0)+COUNTIFS($B48:$AT48,X48,$B$1:$AT$1,"&lt;"&amp;23))</f>
        <v>-14</v>
      </c>
      <c r="BR48">
        <f>(RANK(_calc_라운드기준!Y48,_calc_라운드기준!$B48:$AT48,0)+COUNTIFS(_calc_라운드기준!$B48:$AT48,_calc_라운드기준!Y48,$B$1:$AT$1,"&lt;"&amp;24))-(RANK(Y48,$B48:$AT48,0)+COUNTIFS($B48:$AT48,Y48,$B$1:$AT$1,"&lt;"&amp;24))</f>
        <v>-4</v>
      </c>
      <c r="BS48">
        <f>(RANK(_calc_라운드기준!Z48,_calc_라운드기준!$B48:$AT48,0)+COUNTIFS(_calc_라운드기준!$B48:$AT48,_calc_라운드기준!Z48,$B$1:$AT$1,"&lt;"&amp;25))-(RANK(Z48,$B48:$AT48,0)+COUNTIFS($B48:$AT48,Z48,$B$1:$AT$1,"&lt;"&amp;25))</f>
        <v>-25</v>
      </c>
      <c r="BT48">
        <f>(RANK(_calc_라운드기준!AA48,_calc_라운드기준!$B48:$AT48,0)+COUNTIFS(_calc_라운드기준!$B48:$AT48,_calc_라운드기준!AA48,$B$1:$AT$1,"&lt;"&amp;26))-(RANK(AA48,$B48:$AT48,0)+COUNTIFS($B48:$AT48,AA48,$B$1:$AT$1,"&lt;"&amp;26))</f>
        <v>4</v>
      </c>
      <c r="BU48">
        <f>(RANK(_calc_라운드기준!AB48,_calc_라운드기준!$B48:$AT48,0)+COUNTIFS(_calc_라운드기준!$B48:$AT48,_calc_라운드기준!AB48,$B$1:$AT$1,"&lt;"&amp;27))-(RANK(AB48,$B48:$AT48,0)+COUNTIFS($B48:$AT48,AB48,$B$1:$AT$1,"&lt;"&amp;27))</f>
        <v>-21</v>
      </c>
      <c r="BV48">
        <f>(RANK(_calc_라운드기준!AC48,_calc_라운드기준!$B48:$AT48,0)+COUNTIFS(_calc_라운드기준!$B48:$AT48,_calc_라운드기준!AC48,$B$1:$AT$1,"&lt;"&amp;28))-(RANK(AC48,$B48:$AT48,0)+COUNTIFS($B48:$AT48,AC48,$B$1:$AT$1,"&lt;"&amp;28))</f>
        <v>-6</v>
      </c>
      <c r="BW48">
        <f>(RANK(_calc_라운드기준!AD48,_calc_라운드기준!$B48:$AT48,0)+COUNTIFS(_calc_라운드기준!$B48:$AT48,_calc_라운드기준!AD48,$B$1:$AT$1,"&lt;"&amp;29))-(RANK(AD48,$B48:$AT48,0)+COUNTIFS($B48:$AT48,AD48,$B$1:$AT$1,"&lt;"&amp;29))</f>
        <v>-13</v>
      </c>
      <c r="BX48">
        <f>(RANK(_calc_라운드기준!AE48,_calc_라운드기준!$B48:$AT48,0)+COUNTIFS(_calc_라운드기준!$B48:$AT48,_calc_라운드기준!AE48,$B$1:$AT$1,"&lt;"&amp;30))-(RANK(AE48,$B48:$AT48,0)+COUNTIFS($B48:$AT48,AE48,$B$1:$AT$1,"&lt;"&amp;30))</f>
        <v>11</v>
      </c>
      <c r="BY48">
        <f>(RANK(_calc_라운드기준!AF48,_calc_라운드기준!$B48:$AT48,0)+COUNTIFS(_calc_라운드기준!$B48:$AT48,_calc_라운드기준!AF48,$B$1:$AT$1,"&lt;"&amp;31))-(RANK(AF48,$B48:$AT48,0)+COUNTIFS($B48:$AT48,AF48,$B$1:$AT$1,"&lt;"&amp;31))</f>
        <v>5</v>
      </c>
      <c r="BZ48">
        <f>(RANK(_calc_라운드기준!AG48,_calc_라운드기준!$B48:$AT48,0)+COUNTIFS(_calc_라운드기준!$B48:$AT48,_calc_라운드기준!AG48,$B$1:$AT$1,"&lt;"&amp;32))-(RANK(AG48,$B48:$AT48,0)+COUNTIFS($B48:$AT48,AG48,$B$1:$AT$1,"&lt;"&amp;32))</f>
        <v>-5</v>
      </c>
      <c r="CA48">
        <f>(RANK(_calc_라운드기준!AH48,_calc_라운드기준!$B48:$AT48,0)+COUNTIFS(_calc_라운드기준!$B48:$AT48,_calc_라운드기준!AH48,$B$1:$AT$1,"&lt;"&amp;33))-(RANK(AH48,$B48:$AT48,0)+COUNTIFS($B48:$AT48,AH48,$B$1:$AT$1,"&lt;"&amp;33))</f>
        <v>25</v>
      </c>
      <c r="CB48">
        <f>(RANK(_calc_라운드기준!AI48,_calc_라운드기준!$B48:$AT48,0)+COUNTIFS(_calc_라운드기준!$B48:$AT48,_calc_라운드기준!AI48,$B$1:$AT$1,"&lt;"&amp;34))-(RANK(AI48,$B48:$AT48,0)+COUNTIFS($B48:$AT48,AI48,$B$1:$AT$1,"&lt;"&amp;34))</f>
        <v>28</v>
      </c>
      <c r="CC48">
        <f>(RANK(_calc_라운드기준!AJ48,_calc_라운드기준!$B48:$AT48,0)+COUNTIFS(_calc_라운드기준!$B48:$AT48,_calc_라운드기준!AJ48,$B$1:$AT$1,"&lt;"&amp;35))-(RANK(AJ48,$B48:$AT48,0)+COUNTIFS($B48:$AT48,AJ48,$B$1:$AT$1,"&lt;"&amp;35))</f>
        <v>13</v>
      </c>
      <c r="CD48">
        <f>(RANK(_calc_라운드기준!AK48,_calc_라운드기준!$B48:$AT48,0)+COUNTIFS(_calc_라운드기준!$B48:$AT48,_calc_라운드기준!AK48,$B$1:$AT$1,"&lt;"&amp;36))-(RANK(AK48,$B48:$AT48,0)+COUNTIFS($B48:$AT48,AK48,$B$1:$AT$1,"&lt;"&amp;36))</f>
        <v>-8</v>
      </c>
      <c r="CE48">
        <f>(RANK(_calc_라운드기준!AL48,_calc_라운드기준!$B48:$AT48,0)+COUNTIFS(_calc_라운드기준!$B48:$AT48,_calc_라운드기준!AL48,$B$1:$AT$1,"&lt;"&amp;37))-(RANK(AL48,$B48:$AT48,0)+COUNTIFS($B48:$AT48,AL48,$B$1:$AT$1,"&lt;"&amp;37))</f>
        <v>0</v>
      </c>
      <c r="CF48">
        <f>(RANK(_calc_라운드기준!AM48,_calc_라운드기준!$B48:$AT48,0)+COUNTIFS(_calc_라운드기준!$B48:$AT48,_calc_라운드기준!AM48,$B$1:$AT$1,"&lt;"&amp;38))-(RANK(AM48,$B48:$AT48,0)+COUNTIFS($B48:$AT48,AM48,$B$1:$AT$1,"&lt;"&amp;38))</f>
        <v>11</v>
      </c>
      <c r="CG48">
        <f>(RANK(_calc_라운드기준!AN48,_calc_라운드기준!$B48:$AT48,0)+COUNTIFS(_calc_라운드기준!$B48:$AT48,_calc_라운드기준!AN48,$B$1:$AT$1,"&lt;"&amp;39))-(RANK(AN48,$B48:$AT48,0)+COUNTIFS($B48:$AT48,AN48,$B$1:$AT$1,"&lt;"&amp;39))</f>
        <v>-5</v>
      </c>
      <c r="CH48">
        <f>(RANK(_calc_라운드기준!AO48,_calc_라운드기준!$B48:$AT48,0)+COUNTIFS(_calc_라운드기준!$B48:$AT48,_calc_라운드기준!AO48,$B$1:$AT$1,"&lt;"&amp;40))-(RANK(AO48,$B48:$AT48,0)+COUNTIFS($B48:$AT48,AO48,$B$1:$AT$1,"&lt;"&amp;40))</f>
        <v>-8</v>
      </c>
      <c r="CI48">
        <f>(RANK(_calc_라운드기준!AP48,_calc_라운드기준!$B48:$AT48,0)+COUNTIFS(_calc_라운드기준!$B48:$AT48,_calc_라운드기준!AP48,$B$1:$AT$1,"&lt;"&amp;41))-(RANK(AP48,$B48:$AT48,0)+COUNTIFS($B48:$AT48,AP48,$B$1:$AT$1,"&lt;"&amp;41))</f>
        <v>4</v>
      </c>
      <c r="CJ48">
        <f>(RANK(_calc_라운드기준!AQ48,_calc_라운드기준!$B48:$AT48,0)+COUNTIFS(_calc_라운드기준!$B48:$AT48,_calc_라운드기준!AQ48,$B$1:$AT$1,"&lt;"&amp;42))-(RANK(AQ48,$B48:$AT48,0)+COUNTIFS($B48:$AT48,AQ48,$B$1:$AT$1,"&lt;"&amp;42))</f>
        <v>-7</v>
      </c>
      <c r="CK48">
        <f>(RANK(_calc_라운드기준!AR48,_calc_라운드기준!$B48:$AT48,0)+COUNTIFS(_calc_라운드기준!$B48:$AT48,_calc_라운드기준!AR48,$B$1:$AT$1,"&lt;"&amp;43))-(RANK(AR48,$B48:$AT48,0)+COUNTIFS($B48:$AT48,AR48,$B$1:$AT$1,"&lt;"&amp;43))</f>
        <v>4</v>
      </c>
      <c r="CL48">
        <f>(RANK(_calc_라운드기준!AS48,_calc_라운드기준!$B48:$AT48,0)+COUNTIFS(_calc_라운드기준!$B48:$AT48,_calc_라운드기준!AS48,$B$1:$AT$1,"&lt;"&amp;44))-(RANK(AS48,$B48:$AT48,0)+COUNTIFS($B48:$AT48,AS48,$B$1:$AT$1,"&lt;"&amp;44))</f>
        <v>29</v>
      </c>
      <c r="CM48">
        <f>(RANK(_calc_라운드기준!AT48,_calc_라운드기준!$B48:$AT48,0)+COUNTIFS(_calc_라운드기준!$B48:$AT48,_calc_라운드기준!AT48,$B$1:$AT$1,"&lt;"&amp;45))-(RANK(AT48,$B48:$AT48,0)+COUNTIFS($B48:$AT48,AT48,$B$1:$AT$1,"&lt;"&amp;45))</f>
        <v>13</v>
      </c>
      <c r="CN48">
        <f t="shared" si="45"/>
        <v>31</v>
      </c>
      <c r="CO48">
        <f t="shared" si="46"/>
        <v>24</v>
      </c>
      <c r="CP48">
        <f t="shared" si="47"/>
        <v>22</v>
      </c>
      <c r="CQ48">
        <f t="shared" si="48"/>
        <v>32</v>
      </c>
      <c r="CR48">
        <f t="shared" si="49"/>
        <v>42</v>
      </c>
      <c r="CS48">
        <f t="shared" si="50"/>
        <v>12</v>
      </c>
      <c r="CT48">
        <f t="shared" si="51"/>
        <v>27</v>
      </c>
      <c r="CU48">
        <f t="shared" si="52"/>
        <v>45</v>
      </c>
      <c r="CV48">
        <f t="shared" si="53"/>
        <v>44</v>
      </c>
      <c r="CW48">
        <f t="shared" si="54"/>
        <v>26</v>
      </c>
      <c r="CX48">
        <f t="shared" si="55"/>
        <v>20</v>
      </c>
      <c r="CY48">
        <f t="shared" si="56"/>
        <v>14</v>
      </c>
      <c r="CZ48">
        <f t="shared" si="57"/>
        <v>21</v>
      </c>
      <c r="DA48">
        <f t="shared" si="58"/>
        <v>4</v>
      </c>
      <c r="DB48">
        <f t="shared" si="59"/>
        <v>39</v>
      </c>
      <c r="DC48">
        <f t="shared" si="60"/>
        <v>15</v>
      </c>
      <c r="DD48">
        <f t="shared" si="61"/>
        <v>13</v>
      </c>
      <c r="DE48">
        <f t="shared" si="62"/>
        <v>7</v>
      </c>
      <c r="DF48">
        <f t="shared" si="63"/>
        <v>25</v>
      </c>
      <c r="DG48">
        <f t="shared" si="64"/>
        <v>37</v>
      </c>
      <c r="DH48">
        <f t="shared" si="65"/>
        <v>6</v>
      </c>
      <c r="DI48">
        <f t="shared" si="66"/>
        <v>5</v>
      </c>
      <c r="DJ48">
        <f t="shared" si="67"/>
        <v>40</v>
      </c>
      <c r="DK48">
        <f t="shared" si="68"/>
        <v>28</v>
      </c>
      <c r="DL48">
        <f t="shared" si="69"/>
        <v>43</v>
      </c>
      <c r="DM48">
        <f t="shared" si="70"/>
        <v>17</v>
      </c>
      <c r="DN48">
        <f t="shared" si="71"/>
        <v>41</v>
      </c>
      <c r="DO48">
        <f t="shared" si="72"/>
        <v>33</v>
      </c>
      <c r="DP48">
        <f t="shared" si="73"/>
        <v>38</v>
      </c>
      <c r="DQ48">
        <f t="shared" si="74"/>
        <v>10</v>
      </c>
      <c r="DR48">
        <f t="shared" si="75"/>
        <v>16</v>
      </c>
      <c r="DS48">
        <f t="shared" si="76"/>
        <v>29</v>
      </c>
      <c r="DT48">
        <f t="shared" si="77"/>
        <v>3</v>
      </c>
      <c r="DU48">
        <f t="shared" si="78"/>
        <v>2</v>
      </c>
      <c r="DV48">
        <f t="shared" si="79"/>
        <v>8</v>
      </c>
      <c r="DW48">
        <f t="shared" si="80"/>
        <v>35</v>
      </c>
      <c r="DX48">
        <f t="shared" si="81"/>
        <v>23</v>
      </c>
      <c r="DY48">
        <f t="shared" si="82"/>
        <v>11</v>
      </c>
      <c r="DZ48">
        <f t="shared" si="83"/>
        <v>30</v>
      </c>
      <c r="EA48">
        <f t="shared" si="84"/>
        <v>36</v>
      </c>
      <c r="EB48">
        <f t="shared" si="85"/>
        <v>18</v>
      </c>
      <c r="EC48">
        <f t="shared" si="86"/>
        <v>34</v>
      </c>
      <c r="ED48">
        <f t="shared" si="87"/>
        <v>19</v>
      </c>
      <c r="EE48">
        <f t="shared" si="88"/>
        <v>1</v>
      </c>
      <c r="EF48">
        <f t="shared" si="89"/>
        <v>9</v>
      </c>
    </row>
    <row r="49" spans="1:136" ht="16.5" customHeight="1">
      <c r="A49">
        <f>_calc_라운드기준!A49</f>
        <v>1197</v>
      </c>
      <c r="B49">
        <f>INDEX(_calc_누적빈도!B:B,$A49)-INDEX(_calc_누적빈도!B:B,$A49-기준350회_후보!$B$1)</f>
        <v>41</v>
      </c>
      <c r="C49">
        <f>INDEX(_calc_누적빈도!C:C,$A49)-INDEX(_calc_누적빈도!C:C,$A49-기준350회_후보!$B$1)</f>
        <v>40</v>
      </c>
      <c r="D49">
        <f>INDEX(_calc_누적빈도!D:D,$A49)-INDEX(_calc_누적빈도!D:D,$A49-기준350회_후보!$B$1)</f>
        <v>56</v>
      </c>
      <c r="E49">
        <f>INDEX(_calc_누적빈도!E:E,$A49)-INDEX(_calc_누적빈도!E:E,$A49-기준350회_후보!$B$1)</f>
        <v>42</v>
      </c>
      <c r="F49">
        <f>INDEX(_calc_누적빈도!F:F,$A49)-INDEX(_calc_누적빈도!F:F,$A49-기준350회_후보!$B$1)</f>
        <v>31</v>
      </c>
      <c r="G49">
        <f>INDEX(_calc_누적빈도!G:G,$A49)-INDEX(_calc_누적빈도!G:G,$A49-기준350회_후보!$B$1)</f>
        <v>54</v>
      </c>
      <c r="H49">
        <f>INDEX(_calc_누적빈도!H:H,$A49)-INDEX(_calc_누적빈도!H:H,$A49-기준350회_후보!$B$1)</f>
        <v>51</v>
      </c>
      <c r="I49">
        <f>INDEX(_calc_누적빈도!I:I,$A49)-INDEX(_calc_누적빈도!I:I,$A49-기준350회_후보!$B$1)</f>
        <v>37</v>
      </c>
      <c r="J49">
        <f>INDEX(_calc_누적빈도!J:J,$A49)-INDEX(_calc_누적빈도!J:J,$A49-기준350회_후보!$B$1)</f>
        <v>43</v>
      </c>
      <c r="K49">
        <f>INDEX(_calc_누적빈도!K:K,$A49)-INDEX(_calc_누적빈도!K:K,$A49-기준350회_후보!$B$1)</f>
        <v>37</v>
      </c>
      <c r="L49">
        <f>INDEX(_calc_누적빈도!L:L,$A49)-INDEX(_calc_누적빈도!L:L,$A49-기준350회_후보!$B$1)</f>
        <v>44</v>
      </c>
      <c r="M49">
        <f>INDEX(_calc_누적빈도!M:M,$A49)-INDEX(_calc_누적빈도!M:M,$A49-기준350회_후보!$B$1)</f>
        <v>54</v>
      </c>
      <c r="N49">
        <f>INDEX(_calc_누적빈도!N:N,$A49)-INDEX(_calc_누적빈도!N:N,$A49-기준350회_후보!$B$1)</f>
        <v>54</v>
      </c>
      <c r="O49">
        <f>INDEX(_calc_누적빈도!O:O,$A49)-INDEX(_calc_누적빈도!O:O,$A49-기준350회_후보!$B$1)</f>
        <v>48</v>
      </c>
      <c r="P49">
        <f>INDEX(_calc_누적빈도!P:P,$A49)-INDEX(_calc_누적빈도!P:P,$A49-기준350회_후보!$B$1)</f>
        <v>47</v>
      </c>
      <c r="Q49">
        <f>INDEX(_calc_누적빈도!Q:Q,$A49)-INDEX(_calc_누적빈도!Q:Q,$A49-기준350회_후보!$B$1)</f>
        <v>56</v>
      </c>
      <c r="R49">
        <f>INDEX(_calc_누적빈도!R:R,$A49)-INDEX(_calc_누적빈도!R:R,$A49-기준350회_후보!$B$1)</f>
        <v>46</v>
      </c>
      <c r="S49">
        <f>INDEX(_calc_누적빈도!S:S,$A49)-INDEX(_calc_누적빈도!S:S,$A49-기준350회_후보!$B$1)</f>
        <v>51</v>
      </c>
      <c r="T49">
        <f>INDEX(_calc_누적빈도!T:T,$A49)-INDEX(_calc_누적빈도!T:T,$A49-기준350회_후보!$B$1)</f>
        <v>48</v>
      </c>
      <c r="U49">
        <f>INDEX(_calc_누적빈도!U:U,$A49)-INDEX(_calc_누적빈도!U:U,$A49-기준350회_후보!$B$1)</f>
        <v>43</v>
      </c>
      <c r="V49">
        <f>INDEX(_calc_누적빈도!V:V,$A49)-INDEX(_calc_누적빈도!V:V,$A49-기준350회_후보!$B$1)</f>
        <v>51</v>
      </c>
      <c r="W49">
        <f>INDEX(_calc_누적빈도!W:W,$A49)-INDEX(_calc_누적빈도!W:W,$A49-기준350회_후보!$B$1)</f>
        <v>51</v>
      </c>
      <c r="X49">
        <f>INDEX(_calc_누적빈도!X:X,$A49)-INDEX(_calc_누적빈도!X:X,$A49-기준350회_후보!$B$1)</f>
        <v>46</v>
      </c>
      <c r="Y49">
        <f>INDEX(_calc_누적빈도!Y:Y,$A49)-INDEX(_calc_누적빈도!Y:Y,$A49-기준350회_후보!$B$1)</f>
        <v>47</v>
      </c>
      <c r="Z49">
        <f>INDEX(_calc_누적빈도!Z:Z,$A49)-INDEX(_calc_누적빈도!Z:Z,$A49-기준350회_후보!$B$1)</f>
        <v>37</v>
      </c>
      <c r="AA49">
        <f>INDEX(_calc_누적빈도!AA:AA,$A49)-INDEX(_calc_누적빈도!AA:AA,$A49-기준350회_후보!$B$1)</f>
        <v>47</v>
      </c>
      <c r="AB49">
        <f>INDEX(_calc_누적빈도!AB:AB,$A49)-INDEX(_calc_누적빈도!AB:AB,$A49-기준350회_후보!$B$1)</f>
        <v>47</v>
      </c>
      <c r="AC49">
        <f>INDEX(_calc_누적빈도!AC:AC,$A49)-INDEX(_calc_누적빈도!AC:AC,$A49-기준350회_후보!$B$1)</f>
        <v>48</v>
      </c>
      <c r="AD49">
        <f>INDEX(_calc_누적빈도!AD:AD,$A49)-INDEX(_calc_누적빈도!AD:AD,$A49-기준350회_후보!$B$1)</f>
        <v>46</v>
      </c>
      <c r="AE49">
        <f>INDEX(_calc_누적빈도!AE:AE,$A49)-INDEX(_calc_누적빈도!AE:AE,$A49-기준350회_후보!$B$1)</f>
        <v>48</v>
      </c>
      <c r="AF49">
        <f>INDEX(_calc_누적빈도!AF:AF,$A49)-INDEX(_calc_누적빈도!AF:AF,$A49-기준350회_후보!$B$1)</f>
        <v>44</v>
      </c>
      <c r="AG49">
        <f>INDEX(_calc_누적빈도!AG:AG,$A49)-INDEX(_calc_누적빈도!AG:AG,$A49-기준350회_후보!$B$1)</f>
        <v>44</v>
      </c>
      <c r="AH49">
        <f>INDEX(_calc_누적빈도!AH:AH,$A49)-INDEX(_calc_누적빈도!AH:AH,$A49-기준350회_후보!$B$1)</f>
        <v>50</v>
      </c>
      <c r="AI49">
        <f>INDEX(_calc_누적빈도!AI:AI,$A49)-INDEX(_calc_누적빈도!AI:AI,$A49-기준350회_후보!$B$1)</f>
        <v>49</v>
      </c>
      <c r="AJ49">
        <f>INDEX(_calc_누적빈도!AJ:AJ,$A49)-INDEX(_calc_누적빈도!AJ:AJ,$A49-기준350회_후보!$B$1)</f>
        <v>53</v>
      </c>
      <c r="AK49">
        <f>INDEX(_calc_누적빈도!AK:AK,$A49)-INDEX(_calc_누적빈도!AK:AK,$A49-기준350회_후보!$B$1)</f>
        <v>46</v>
      </c>
      <c r="AL49">
        <f>INDEX(_calc_누적빈도!AL:AL,$A49)-INDEX(_calc_누적빈도!AL:AL,$A49-기준350회_후보!$B$1)</f>
        <v>52</v>
      </c>
      <c r="AM49">
        <f>INDEX(_calc_누적빈도!AM:AM,$A49)-INDEX(_calc_누적빈도!AM:AM,$A49-기준350회_후보!$B$1)</f>
        <v>54</v>
      </c>
      <c r="AN49">
        <f>INDEX(_calc_누적빈도!AN:AN,$A49)-INDEX(_calc_누적빈도!AN:AN,$A49-기준350회_후보!$B$1)</f>
        <v>49</v>
      </c>
      <c r="AO49">
        <f>INDEX(_calc_누적빈도!AO:AO,$A49)-INDEX(_calc_누적빈도!AO:AO,$A49-기준350회_후보!$B$1)</f>
        <v>45</v>
      </c>
      <c r="AP49">
        <f>INDEX(_calc_누적빈도!AP:AP,$A49)-INDEX(_calc_누적빈도!AP:AP,$A49-기준350회_후보!$B$1)</f>
        <v>41</v>
      </c>
      <c r="AQ49">
        <f>INDEX(_calc_누적빈도!AQ:AQ,$A49)-INDEX(_calc_누적빈도!AQ:AQ,$A49-기준350회_후보!$B$1)</f>
        <v>44</v>
      </c>
      <c r="AR49">
        <f>INDEX(_calc_누적빈도!AR:AR,$A49)-INDEX(_calc_누적빈도!AR:AR,$A49-기준350회_후보!$B$1)</f>
        <v>40</v>
      </c>
      <c r="AS49">
        <f>INDEX(_calc_누적빈도!AS:AS,$A49)-INDEX(_calc_누적빈도!AS:AS,$A49-기준350회_후보!$B$1)</f>
        <v>49</v>
      </c>
      <c r="AT49">
        <f>INDEX(_calc_누적빈도!AT:AT,$A49)-INDEX(_calc_누적빈도!AT:AT,$A49-기준350회_후보!$B$1)</f>
        <v>49</v>
      </c>
      <c r="AU49">
        <f>(RANK(_calc_라운드기준!B49,_calc_라운드기준!$B49:$AT49,0)+COUNTIFS(_calc_라운드기준!$B49:$AT49,_calc_라운드기준!B49,$B$1:$AT$1,"&lt;"&amp;1))-(RANK(B49,$B49:$AT49,0)+COUNTIFS($B49:$AT49,B49,$B$1:$AT$1,"&lt;"&amp;1))</f>
        <v>0</v>
      </c>
      <c r="AV49">
        <f>(RANK(_calc_라운드기준!C49,_calc_라운드기준!$B49:$AT49,0)+COUNTIFS(_calc_라운드기준!$B49:$AT49,_calc_라운드기준!C49,$B$1:$AT$1,"&lt;"&amp;2))-(RANK(C49,$B49:$AT49,0)+COUNTIFS($B49:$AT49,C49,$B$1:$AT$1,"&lt;"&amp;2))</f>
        <v>-1</v>
      </c>
      <c r="AW49">
        <f>(RANK(_calc_라운드기준!D49,_calc_라운드기준!$B49:$AT49,0)+COUNTIFS(_calc_라운드기준!$B49:$AT49,_calc_라운드기준!D49,$B$1:$AT$1,"&lt;"&amp;3))-(RANK(D49,$B49:$AT49,0)+COUNTIFS($B49:$AT49,D49,$B$1:$AT$1,"&lt;"&amp;3))</f>
        <v>0</v>
      </c>
      <c r="AX49">
        <f>(RANK(_calc_라운드기준!E49,_calc_라운드기준!$B49:$AT49,0)+COUNTIFS(_calc_라운드기준!$B49:$AT49,_calc_라운드기준!E49,$B$1:$AT$1,"&lt;"&amp;4))-(RANK(E49,$B49:$AT49,0)+COUNTIFS($B49:$AT49,E49,$B$1:$AT$1,"&lt;"&amp;4))</f>
        <v>-6</v>
      </c>
      <c r="AY49">
        <f>(RANK(_calc_라운드기준!F49,_calc_라운드기준!$B49:$AT49,0)+COUNTIFS(_calc_라운드기준!$B49:$AT49,_calc_라운드기준!F49,$B$1:$AT$1,"&lt;"&amp;5))-(RANK(F49,$B49:$AT49,0)+COUNTIFS($B49:$AT49,F49,$B$1:$AT$1,"&lt;"&amp;5))</f>
        <v>-13</v>
      </c>
      <c r="AZ49">
        <f>(RANK(_calc_라운드기준!G49,_calc_라운드기준!$B49:$AT49,0)+COUNTIFS(_calc_라운드기준!$B49:$AT49,_calc_라운드기준!G49,$B$1:$AT$1,"&lt;"&amp;6))-(RANK(G49,$B49:$AT49,0)+COUNTIFS($B49:$AT49,G49,$B$1:$AT$1,"&lt;"&amp;6))</f>
        <v>8</v>
      </c>
      <c r="BA49">
        <f>(RANK(_calc_라운드기준!H49,_calc_라운드기준!$B49:$AT49,0)+COUNTIFS(_calc_라운드기준!$B49:$AT49,_calc_라운드기준!H49,$B$1:$AT$1,"&lt;"&amp;7))-(RANK(H49,$B49:$AT49,0)+COUNTIFS($B49:$AT49,H49,$B$1:$AT$1,"&lt;"&amp;7))</f>
        <v>-4</v>
      </c>
      <c r="BB49">
        <f>(RANK(_calc_라운드기준!I49,_calc_라운드기준!$B49:$AT49,0)+COUNTIFS(_calc_라운드기준!$B49:$AT49,_calc_라운드기준!I49,$B$1:$AT$1,"&lt;"&amp;8))-(RANK(I49,$B49:$AT49,0)+COUNTIFS($B49:$AT49,I49,$B$1:$AT$1,"&lt;"&amp;8))</f>
        <v>-36</v>
      </c>
      <c r="BC49">
        <f>(RANK(_calc_라운드기준!J49,_calc_라운드기준!$B49:$AT49,0)+COUNTIFS(_calc_라운드기준!$B49:$AT49,_calc_라운드기준!J49,$B$1:$AT$1,"&lt;"&amp;9))-(RANK(J49,$B49:$AT49,0)+COUNTIFS($B49:$AT49,J49,$B$1:$AT$1,"&lt;"&amp;9))</f>
        <v>-32</v>
      </c>
      <c r="BD49">
        <f>(RANK(_calc_라운드기준!K49,_calc_라운드기준!$B49:$AT49,0)+COUNTIFS(_calc_라운드기준!$B49:$AT49,_calc_라운드기준!K49,$B$1:$AT$1,"&lt;"&amp;10))-(RANK(K49,$B49:$AT49,0)+COUNTIFS($B49:$AT49,K49,$B$1:$AT$1,"&lt;"&amp;10))</f>
        <v>-3</v>
      </c>
      <c r="BE49">
        <f>(RANK(_calc_라운드기준!L49,_calc_라운드기준!$B49:$AT49,0)+COUNTIFS(_calc_라운드기준!$B49:$AT49,_calc_라운드기준!L49,$B$1:$AT$1,"&lt;"&amp;11))-(RANK(L49,$B49:$AT49,0)+COUNTIFS($B49:$AT49,L49,$B$1:$AT$1,"&lt;"&amp;11))</f>
        <v>-8</v>
      </c>
      <c r="BF49">
        <f>(RANK(_calc_라운드기준!M49,_calc_라운드기준!$B49:$AT49,0)+COUNTIFS(_calc_라운드기준!$B49:$AT49,_calc_라운드기준!M49,$B$1:$AT$1,"&lt;"&amp;12))-(RANK(M49,$B49:$AT49,0)+COUNTIFS($B49:$AT49,M49,$B$1:$AT$1,"&lt;"&amp;12))</f>
        <v>8</v>
      </c>
      <c r="BG49">
        <f>(RANK(_calc_라운드기준!N49,_calc_라운드기준!$B49:$AT49,0)+COUNTIFS(_calc_라운드기준!$B49:$AT49,_calc_라운드기준!N49,$B$1:$AT$1,"&lt;"&amp;13))-(RANK(N49,$B49:$AT49,0)+COUNTIFS($B49:$AT49,N49,$B$1:$AT$1,"&lt;"&amp;13))</f>
        <v>2</v>
      </c>
      <c r="BH49">
        <f>(RANK(_calc_라운드기준!O49,_calc_라운드기준!$B49:$AT49,0)+COUNTIFS(_calc_라운드기준!$B49:$AT49,_calc_라운드기준!O49,$B$1:$AT$1,"&lt;"&amp;14))-(RANK(O49,$B49:$AT49,0)+COUNTIFS($B49:$AT49,O49,$B$1:$AT$1,"&lt;"&amp;14))</f>
        <v>23</v>
      </c>
      <c r="BI49">
        <f>(RANK(_calc_라운드기준!P49,_calc_라운드기준!$B49:$AT49,0)+COUNTIFS(_calc_라운드기준!$B49:$AT49,_calc_라운드기준!P49,$B$1:$AT$1,"&lt;"&amp;15))-(RANK(P49,$B49:$AT49,0)+COUNTIFS($B49:$AT49,P49,$B$1:$AT$1,"&lt;"&amp;15))</f>
        <v>-14</v>
      </c>
      <c r="BJ49">
        <f>(RANK(_calc_라운드기준!Q49,_calc_라운드기준!$B49:$AT49,0)+COUNTIFS(_calc_라운드기준!$B49:$AT49,_calc_라운드기준!Q49,$B$1:$AT$1,"&lt;"&amp;16))-(RANK(Q49,$B49:$AT49,0)+COUNTIFS($B49:$AT49,Q49,$B$1:$AT$1,"&lt;"&amp;16))</f>
        <v>7</v>
      </c>
      <c r="BK49">
        <f>(RANK(_calc_라운드기준!R49,_calc_라운드기준!$B49:$AT49,0)+COUNTIFS(_calc_라운드기준!$B49:$AT49,_calc_라운드기준!R49,$B$1:$AT$1,"&lt;"&amp;17))-(RANK(R49,$B49:$AT49,0)+COUNTIFS($B49:$AT49,R49,$B$1:$AT$1,"&lt;"&amp;17))</f>
        <v>7</v>
      </c>
      <c r="BL49">
        <f>(RANK(_calc_라운드기준!S49,_calc_라운드기준!$B49:$AT49,0)+COUNTIFS(_calc_라운드기준!$B49:$AT49,_calc_라운드기준!S49,$B$1:$AT$1,"&lt;"&amp;18))-(RANK(S49,$B49:$AT49,0)+COUNTIFS($B49:$AT49,S49,$B$1:$AT$1,"&lt;"&amp;18))</f>
        <v>14</v>
      </c>
      <c r="BM49">
        <f>(RANK(_calc_라운드기준!T49,_calc_라운드기준!$B49:$AT49,0)+COUNTIFS(_calc_라운드기준!$B49:$AT49,_calc_라운드기준!T49,$B$1:$AT$1,"&lt;"&amp;19))-(RANK(T49,$B49:$AT49,0)+COUNTIFS($B49:$AT49,T49,$B$1:$AT$1,"&lt;"&amp;19))</f>
        <v>-2</v>
      </c>
      <c r="BN49">
        <f>(RANK(_calc_라운드기준!U49,_calc_라운드기준!$B49:$AT49,0)+COUNTIFS(_calc_라운드기준!$B49:$AT49,_calc_라운드기준!U49,$B$1:$AT$1,"&lt;"&amp;20))-(RANK(U49,$B49:$AT49,0)+COUNTIFS($B49:$AT49,U49,$B$1:$AT$1,"&lt;"&amp;20))</f>
        <v>-11</v>
      </c>
      <c r="BO49">
        <f>(RANK(_calc_라운드기준!V49,_calc_라운드기준!$B49:$AT49,0)+COUNTIFS(_calc_라운드기준!$B49:$AT49,_calc_라운드기준!V49,$B$1:$AT$1,"&lt;"&amp;21))-(RANK(V49,$B49:$AT49,0)+COUNTIFS($B49:$AT49,V49,$B$1:$AT$1,"&lt;"&amp;21))</f>
        <v>15</v>
      </c>
      <c r="BP49">
        <f>(RANK(_calc_라운드기준!W49,_calc_라운드기준!$B49:$AT49,0)+COUNTIFS(_calc_라운드기준!$B49:$AT49,_calc_라운드기준!W49,$B$1:$AT$1,"&lt;"&amp;22))-(RANK(W49,$B49:$AT49,0)+COUNTIFS($B49:$AT49,W49,$B$1:$AT$1,"&lt;"&amp;22))</f>
        <v>22</v>
      </c>
      <c r="BQ49">
        <f>(RANK(_calc_라운드기준!X49,_calc_라운드기준!$B49:$AT49,0)+COUNTIFS(_calc_라운드기준!$B49:$AT49,_calc_라운드기준!X49,$B$1:$AT$1,"&lt;"&amp;23))-(RANK(X49,$B49:$AT49,0)+COUNTIFS($B49:$AT49,X49,$B$1:$AT$1,"&lt;"&amp;23))</f>
        <v>-14</v>
      </c>
      <c r="BR49">
        <f>(RANK(_calc_라운드기준!Y49,_calc_라운드기준!$B49:$AT49,0)+COUNTIFS(_calc_라운드기준!$B49:$AT49,_calc_라운드기준!Y49,$B$1:$AT$1,"&lt;"&amp;24))-(RANK(Y49,$B49:$AT49,0)+COUNTIFS($B49:$AT49,Y49,$B$1:$AT$1,"&lt;"&amp;24))</f>
        <v>-9</v>
      </c>
      <c r="BS49">
        <f>(RANK(_calc_라운드기준!Z49,_calc_라운드기준!$B49:$AT49,0)+COUNTIFS(_calc_라운드기준!$B49:$AT49,_calc_라운드기준!Z49,$B$1:$AT$1,"&lt;"&amp;25))-(RANK(Z49,$B49:$AT49,0)+COUNTIFS($B49:$AT49,Z49,$B$1:$AT$1,"&lt;"&amp;25))</f>
        <v>-26</v>
      </c>
      <c r="BT49">
        <f>(RANK(_calc_라운드기준!AA49,_calc_라운드기준!$B49:$AT49,0)+COUNTIFS(_calc_라운드기준!$B49:$AT49,_calc_라운드기준!AA49,$B$1:$AT$1,"&lt;"&amp;26))-(RANK(AA49,$B49:$AT49,0)+COUNTIFS($B49:$AT49,AA49,$B$1:$AT$1,"&lt;"&amp;26))</f>
        <v>3</v>
      </c>
      <c r="BU49">
        <f>(RANK(_calc_라운드기준!AB49,_calc_라운드기준!$B49:$AT49,0)+COUNTIFS(_calc_라운드기준!$B49:$AT49,_calc_라운드기준!AB49,$B$1:$AT$1,"&lt;"&amp;27))-(RANK(AB49,$B49:$AT49,0)+COUNTIFS($B49:$AT49,AB49,$B$1:$AT$1,"&lt;"&amp;27))</f>
        <v>-23</v>
      </c>
      <c r="BV49">
        <f>(RANK(_calc_라운드기준!AC49,_calc_라운드기준!$B49:$AT49,0)+COUNTIFS(_calc_라운드기준!$B49:$AT49,_calc_라운드기준!AC49,$B$1:$AT$1,"&lt;"&amp;28))-(RANK(AC49,$B49:$AT49,0)+COUNTIFS($B49:$AT49,AC49,$B$1:$AT$1,"&lt;"&amp;28))</f>
        <v>-1</v>
      </c>
      <c r="BW49">
        <f>(RANK(_calc_라운드기준!AD49,_calc_라운드기준!$B49:$AT49,0)+COUNTIFS(_calc_라운드기준!$B49:$AT49,_calc_라운드기준!AD49,$B$1:$AT$1,"&lt;"&amp;29))-(RANK(AD49,$B49:$AT49,0)+COUNTIFS($B49:$AT49,AD49,$B$1:$AT$1,"&lt;"&amp;29))</f>
        <v>-13</v>
      </c>
      <c r="BX49">
        <f>(RANK(_calc_라운드기준!AE49,_calc_라운드기준!$B49:$AT49,0)+COUNTIFS(_calc_라운드기준!$B49:$AT49,_calc_라운드기준!AE49,$B$1:$AT$1,"&lt;"&amp;30))-(RANK(AE49,$B49:$AT49,0)+COUNTIFS($B49:$AT49,AE49,$B$1:$AT$1,"&lt;"&amp;30))</f>
        <v>14</v>
      </c>
      <c r="BY49">
        <f>(RANK(_calc_라운드기준!AF49,_calc_라운드기준!$B49:$AT49,0)+COUNTIFS(_calc_라운드기준!$B49:$AT49,_calc_라운드기준!AF49,$B$1:$AT$1,"&lt;"&amp;31))-(RANK(AF49,$B49:$AT49,0)+COUNTIFS($B49:$AT49,AF49,$B$1:$AT$1,"&lt;"&amp;31))</f>
        <v>4</v>
      </c>
      <c r="BZ49">
        <f>(RANK(_calc_라운드기준!AG49,_calc_라운드기준!$B49:$AT49,0)+COUNTIFS(_calc_라운드기준!$B49:$AT49,_calc_라운드기준!AG49,$B$1:$AT$1,"&lt;"&amp;32))-(RANK(AG49,$B49:$AT49,0)+COUNTIFS($B49:$AT49,AG49,$B$1:$AT$1,"&lt;"&amp;32))</f>
        <v>-5</v>
      </c>
      <c r="CA49">
        <f>(RANK(_calc_라운드기준!AH49,_calc_라운드기준!$B49:$AT49,0)+COUNTIFS(_calc_라운드기준!$B49:$AT49,_calc_라운드기준!AH49,$B$1:$AT$1,"&lt;"&amp;33))-(RANK(AH49,$B49:$AT49,0)+COUNTIFS($B49:$AT49,AH49,$B$1:$AT$1,"&lt;"&amp;33))</f>
        <v>24</v>
      </c>
      <c r="CB49">
        <f>(RANK(_calc_라운드기준!AI49,_calc_라운드기준!$B49:$AT49,0)+COUNTIFS(_calc_라운드기준!$B49:$AT49,_calc_라운드기준!AI49,$B$1:$AT$1,"&lt;"&amp;34))-(RANK(AI49,$B49:$AT49,0)+COUNTIFS($B49:$AT49,AI49,$B$1:$AT$1,"&lt;"&amp;34))</f>
        <v>28</v>
      </c>
      <c r="CC49">
        <f>(RANK(_calc_라운드기준!AJ49,_calc_라운드기준!$B49:$AT49,0)+COUNTIFS(_calc_라운드기준!$B49:$AT49,_calc_라운드기준!AJ49,$B$1:$AT$1,"&lt;"&amp;35))-(RANK(AJ49,$B49:$AT49,0)+COUNTIFS($B49:$AT49,AJ49,$B$1:$AT$1,"&lt;"&amp;35))</f>
        <v>13</v>
      </c>
      <c r="CD49">
        <f>(RANK(_calc_라운드기준!AK49,_calc_라운드기준!$B49:$AT49,0)+COUNTIFS(_calc_라운드기준!$B49:$AT49,_calc_라운드기준!AK49,$B$1:$AT$1,"&lt;"&amp;36))-(RANK(AK49,$B49:$AT49,0)+COUNTIFS($B49:$AT49,AK49,$B$1:$AT$1,"&lt;"&amp;36))</f>
        <v>-8</v>
      </c>
      <c r="CE49">
        <f>(RANK(_calc_라운드기준!AL49,_calc_라운드기준!$B49:$AT49,0)+COUNTIFS(_calc_라운드기준!$B49:$AT49,_calc_라운드기준!AL49,$B$1:$AT$1,"&lt;"&amp;37))-(RANK(AL49,$B49:$AT49,0)+COUNTIFS($B49:$AT49,AL49,$B$1:$AT$1,"&lt;"&amp;37))</f>
        <v>-4</v>
      </c>
      <c r="CF49">
        <f>(RANK(_calc_라운드기준!AM49,_calc_라운드기준!$B49:$AT49,0)+COUNTIFS(_calc_라운드기준!$B49:$AT49,_calc_라운드기준!AM49,$B$1:$AT$1,"&lt;"&amp;38))-(RANK(AM49,$B49:$AT49,0)+COUNTIFS($B49:$AT49,AM49,$B$1:$AT$1,"&lt;"&amp;38))</f>
        <v>10</v>
      </c>
      <c r="CG49">
        <f>(RANK(_calc_라운드기준!AN49,_calc_라운드기준!$B49:$AT49,0)+COUNTIFS(_calc_라운드기준!$B49:$AT49,_calc_라운드기준!AN49,$B$1:$AT$1,"&lt;"&amp;39))-(RANK(AN49,$B49:$AT49,0)+COUNTIFS($B49:$AT49,AN49,$B$1:$AT$1,"&lt;"&amp;39))</f>
        <v>-5</v>
      </c>
      <c r="CH49">
        <f>(RANK(_calc_라운드기준!AO49,_calc_라운드기준!$B49:$AT49,0)+COUNTIFS(_calc_라운드기준!$B49:$AT49,_calc_라운드기준!AO49,$B$1:$AT$1,"&lt;"&amp;40))-(RANK(AO49,$B49:$AT49,0)+COUNTIFS($B49:$AT49,AO49,$B$1:$AT$1,"&lt;"&amp;40))</f>
        <v>-8</v>
      </c>
      <c r="CI49">
        <f>(RANK(_calc_라운드기준!AP49,_calc_라운드기준!$B49:$AT49,0)+COUNTIFS(_calc_라운드기준!$B49:$AT49,_calc_라운드기준!AP49,$B$1:$AT$1,"&lt;"&amp;41))-(RANK(AP49,$B49:$AT49,0)+COUNTIFS($B49:$AT49,AP49,$B$1:$AT$1,"&lt;"&amp;41))</f>
        <v>4</v>
      </c>
      <c r="CJ49">
        <f>(RANK(_calc_라운드기준!AQ49,_calc_라운드기준!$B49:$AT49,0)+COUNTIFS(_calc_라운드기준!$B49:$AT49,_calc_라운드기준!AQ49,$B$1:$AT$1,"&lt;"&amp;42))-(RANK(AQ49,$B49:$AT49,0)+COUNTIFS($B49:$AT49,AQ49,$B$1:$AT$1,"&lt;"&amp;42))</f>
        <v>-5</v>
      </c>
      <c r="CK49">
        <f>(RANK(_calc_라운드기준!AR49,_calc_라운드기준!$B49:$AT49,0)+COUNTIFS(_calc_라운드기준!$B49:$AT49,_calc_라운드기준!AR49,$B$1:$AT$1,"&lt;"&amp;43))-(RANK(AR49,$B49:$AT49,0)+COUNTIFS($B49:$AT49,AR49,$B$1:$AT$1,"&lt;"&amp;43))</f>
        <v>4</v>
      </c>
      <c r="CL49">
        <f>(RANK(_calc_라운드기준!AS49,_calc_라운드기준!$B49:$AT49,0)+COUNTIFS(_calc_라운드기준!$B49:$AT49,_calc_라운드기준!AS49,$B$1:$AT$1,"&lt;"&amp;44))-(RANK(AS49,$B49:$AT49,0)+COUNTIFS($B49:$AT49,AS49,$B$1:$AT$1,"&lt;"&amp;44))</f>
        <v>28</v>
      </c>
      <c r="CM49">
        <f>(RANK(_calc_라운드기준!AT49,_calc_라운드기준!$B49:$AT49,0)+COUNTIFS(_calc_라운드기준!$B49:$AT49,_calc_라운드기준!AT49,$B$1:$AT$1,"&lt;"&amp;45))-(RANK(AT49,$B49:$AT49,0)+COUNTIFS($B49:$AT49,AT49,$B$1:$AT$1,"&lt;"&amp;45))</f>
        <v>13</v>
      </c>
      <c r="CN49">
        <f t="shared" si="45"/>
        <v>21</v>
      </c>
      <c r="CO49">
        <f t="shared" si="46"/>
        <v>23</v>
      </c>
      <c r="CP49">
        <f t="shared" si="47"/>
        <v>22</v>
      </c>
      <c r="CQ49">
        <f t="shared" si="48"/>
        <v>32</v>
      </c>
      <c r="CR49">
        <f t="shared" si="49"/>
        <v>38</v>
      </c>
      <c r="CS49">
        <f t="shared" si="50"/>
        <v>12</v>
      </c>
      <c r="CT49">
        <f t="shared" si="51"/>
        <v>27</v>
      </c>
      <c r="CU49">
        <f t="shared" si="52"/>
        <v>45</v>
      </c>
      <c r="CV49">
        <f t="shared" si="53"/>
        <v>44</v>
      </c>
      <c r="CW49">
        <f t="shared" si="54"/>
        <v>26</v>
      </c>
      <c r="CX49">
        <f t="shared" si="55"/>
        <v>33</v>
      </c>
      <c r="CY49">
        <f t="shared" si="56"/>
        <v>13</v>
      </c>
      <c r="CZ49">
        <f t="shared" si="57"/>
        <v>20</v>
      </c>
      <c r="DA49">
        <f t="shared" si="58"/>
        <v>4</v>
      </c>
      <c r="DB49">
        <f t="shared" si="59"/>
        <v>40</v>
      </c>
      <c r="DC49">
        <f t="shared" si="60"/>
        <v>14</v>
      </c>
      <c r="DD49">
        <f t="shared" si="61"/>
        <v>15</v>
      </c>
      <c r="DE49">
        <f t="shared" si="62"/>
        <v>7</v>
      </c>
      <c r="DF49">
        <f t="shared" si="63"/>
        <v>25</v>
      </c>
      <c r="DG49">
        <f t="shared" si="64"/>
        <v>37</v>
      </c>
      <c r="DH49">
        <f t="shared" si="65"/>
        <v>6</v>
      </c>
      <c r="DI49">
        <f t="shared" si="66"/>
        <v>5</v>
      </c>
      <c r="DJ49">
        <f t="shared" si="67"/>
        <v>41</v>
      </c>
      <c r="DK49">
        <f t="shared" si="68"/>
        <v>36</v>
      </c>
      <c r="DL49">
        <f t="shared" si="69"/>
        <v>43</v>
      </c>
      <c r="DM49">
        <f t="shared" si="70"/>
        <v>19</v>
      </c>
      <c r="DN49">
        <f t="shared" si="71"/>
        <v>42</v>
      </c>
      <c r="DO49">
        <f t="shared" si="72"/>
        <v>24</v>
      </c>
      <c r="DP49">
        <f t="shared" si="73"/>
        <v>39</v>
      </c>
      <c r="DQ49">
        <f t="shared" si="74"/>
        <v>8</v>
      </c>
      <c r="DR49">
        <f t="shared" si="75"/>
        <v>16</v>
      </c>
      <c r="DS49">
        <f t="shared" si="76"/>
        <v>29</v>
      </c>
      <c r="DT49">
        <f t="shared" si="77"/>
        <v>3</v>
      </c>
      <c r="DU49">
        <f t="shared" si="78"/>
        <v>1</v>
      </c>
      <c r="DV49">
        <f t="shared" si="79"/>
        <v>9</v>
      </c>
      <c r="DW49">
        <f t="shared" si="80"/>
        <v>34</v>
      </c>
      <c r="DX49">
        <f t="shared" si="81"/>
        <v>28</v>
      </c>
      <c r="DY49">
        <f t="shared" si="82"/>
        <v>11</v>
      </c>
      <c r="DZ49">
        <f t="shared" si="83"/>
        <v>30</v>
      </c>
      <c r="EA49">
        <f t="shared" si="84"/>
        <v>35</v>
      </c>
      <c r="EB49">
        <f t="shared" si="85"/>
        <v>17</v>
      </c>
      <c r="EC49">
        <f t="shared" si="86"/>
        <v>31</v>
      </c>
      <c r="ED49">
        <f t="shared" si="87"/>
        <v>18</v>
      </c>
      <c r="EE49">
        <f t="shared" si="88"/>
        <v>2</v>
      </c>
      <c r="EF49">
        <f t="shared" si="89"/>
        <v>10</v>
      </c>
    </row>
    <row r="50" spans="1:136" ht="16.5" customHeight="1">
      <c r="A50">
        <f>_calc_라운드기준!A50</f>
        <v>1196</v>
      </c>
      <c r="B50">
        <f>INDEX(_calc_누적빈도!B:B,$A50)-INDEX(_calc_누적빈도!B:B,$A50-기준350회_후보!$B$1)</f>
        <v>41</v>
      </c>
      <c r="C50">
        <f>INDEX(_calc_누적빈도!C:C,$A50)-INDEX(_calc_누적빈도!C:C,$A50-기준350회_후보!$B$1)</f>
        <v>40</v>
      </c>
      <c r="D50">
        <f>INDEX(_calc_누적빈도!D:D,$A50)-INDEX(_calc_누적빈도!D:D,$A50-기준350회_후보!$B$1)</f>
        <v>56</v>
      </c>
      <c r="E50">
        <f>INDEX(_calc_누적빈도!E:E,$A50)-INDEX(_calc_누적빈도!E:E,$A50-기준350회_후보!$B$1)</f>
        <v>42</v>
      </c>
      <c r="F50">
        <f>INDEX(_calc_누적빈도!F:F,$A50)-INDEX(_calc_누적빈도!F:F,$A50-기준350회_후보!$B$1)</f>
        <v>32</v>
      </c>
      <c r="G50">
        <f>INDEX(_calc_누적빈도!G:G,$A50)-INDEX(_calc_누적빈도!G:G,$A50-기준350회_후보!$B$1)</f>
        <v>54</v>
      </c>
      <c r="H50">
        <f>INDEX(_calc_누적빈도!H:H,$A50)-INDEX(_calc_누적빈도!H:H,$A50-기준350회_후보!$B$1)</f>
        <v>51</v>
      </c>
      <c r="I50">
        <f>INDEX(_calc_누적빈도!I:I,$A50)-INDEX(_calc_누적빈도!I:I,$A50-기준350회_후보!$B$1)</f>
        <v>36</v>
      </c>
      <c r="J50">
        <f>INDEX(_calc_누적빈도!J:J,$A50)-INDEX(_calc_누적빈도!J:J,$A50-기준350회_후보!$B$1)</f>
        <v>43</v>
      </c>
      <c r="K50">
        <f>INDEX(_calc_누적빈도!K:K,$A50)-INDEX(_calc_누적빈도!K:K,$A50-기준350회_후보!$B$1)</f>
        <v>37</v>
      </c>
      <c r="L50">
        <f>INDEX(_calc_누적빈도!L:L,$A50)-INDEX(_calc_누적빈도!L:L,$A50-기준350회_후보!$B$1)</f>
        <v>44</v>
      </c>
      <c r="M50">
        <f>INDEX(_calc_누적빈도!M:M,$A50)-INDEX(_calc_누적빈도!M:M,$A50-기준350회_후보!$B$1)</f>
        <v>53</v>
      </c>
      <c r="N50">
        <f>INDEX(_calc_누적빈도!N:N,$A50)-INDEX(_calc_누적빈도!N:N,$A50-기준350회_후보!$B$1)</f>
        <v>54</v>
      </c>
      <c r="O50">
        <f>INDEX(_calc_누적빈도!O:O,$A50)-INDEX(_calc_누적빈도!O:O,$A50-기준350회_후보!$B$1)</f>
        <v>48</v>
      </c>
      <c r="P50">
        <f>INDEX(_calc_누적빈도!P:P,$A50)-INDEX(_calc_누적빈도!P:P,$A50-기준350회_후보!$B$1)</f>
        <v>46</v>
      </c>
      <c r="Q50">
        <f>INDEX(_calc_누적빈도!Q:Q,$A50)-INDEX(_calc_누적빈도!Q:Q,$A50-기준350회_후보!$B$1)</f>
        <v>56</v>
      </c>
      <c r="R50">
        <f>INDEX(_calc_누적빈도!R:R,$A50)-INDEX(_calc_누적빈도!R:R,$A50-기준350회_후보!$B$1)</f>
        <v>46</v>
      </c>
      <c r="S50">
        <f>INDEX(_calc_누적빈도!S:S,$A50)-INDEX(_calc_누적빈도!S:S,$A50-기준350회_후보!$B$1)</f>
        <v>52</v>
      </c>
      <c r="T50">
        <f>INDEX(_calc_누적빈도!T:T,$A50)-INDEX(_calc_누적빈도!T:T,$A50-기준350회_후보!$B$1)</f>
        <v>48</v>
      </c>
      <c r="U50">
        <f>INDEX(_calc_누적빈도!U:U,$A50)-INDEX(_calc_누적빈도!U:U,$A50-기준350회_후보!$B$1)</f>
        <v>43</v>
      </c>
      <c r="V50">
        <f>INDEX(_calc_누적빈도!V:V,$A50)-INDEX(_calc_누적빈도!V:V,$A50-기준350회_후보!$B$1)</f>
        <v>51</v>
      </c>
      <c r="W50">
        <f>INDEX(_calc_누적빈도!W:W,$A50)-INDEX(_calc_누적빈도!W:W,$A50-기준350회_후보!$B$1)</f>
        <v>51</v>
      </c>
      <c r="X50">
        <f>INDEX(_calc_누적빈도!X:X,$A50)-INDEX(_calc_누적빈도!X:X,$A50-기준350회_후보!$B$1)</f>
        <v>46</v>
      </c>
      <c r="Y50">
        <f>INDEX(_calc_누적빈도!Y:Y,$A50)-INDEX(_calc_누적빈도!Y:Y,$A50-기준350회_후보!$B$1)</f>
        <v>47</v>
      </c>
      <c r="Z50">
        <f>INDEX(_calc_누적빈도!Z:Z,$A50)-INDEX(_calc_누적빈도!Z:Z,$A50-기준350회_후보!$B$1)</f>
        <v>37</v>
      </c>
      <c r="AA50">
        <f>INDEX(_calc_누적빈도!AA:AA,$A50)-INDEX(_calc_누적빈도!AA:AA,$A50-기준350회_후보!$B$1)</f>
        <v>47</v>
      </c>
      <c r="AB50">
        <f>INDEX(_calc_누적빈도!AB:AB,$A50)-INDEX(_calc_누적빈도!AB:AB,$A50-기준350회_후보!$B$1)</f>
        <v>47</v>
      </c>
      <c r="AC50">
        <f>INDEX(_calc_누적빈도!AC:AC,$A50)-INDEX(_calc_누적빈도!AC:AC,$A50-기준350회_후보!$B$1)</f>
        <v>48</v>
      </c>
      <c r="AD50">
        <f>INDEX(_calc_누적빈도!AD:AD,$A50)-INDEX(_calc_누적빈도!AD:AD,$A50-기준350회_후보!$B$1)</f>
        <v>45</v>
      </c>
      <c r="AE50">
        <f>INDEX(_calc_누적빈도!AE:AE,$A50)-INDEX(_calc_누적빈도!AE:AE,$A50-기준350회_후보!$B$1)</f>
        <v>49</v>
      </c>
      <c r="AF50">
        <f>INDEX(_calc_누적빈도!AF:AF,$A50)-INDEX(_calc_누적빈도!AF:AF,$A50-기준350회_후보!$B$1)</f>
        <v>44</v>
      </c>
      <c r="AG50">
        <f>INDEX(_calc_누적빈도!AG:AG,$A50)-INDEX(_calc_누적빈도!AG:AG,$A50-기준350회_후보!$B$1)</f>
        <v>44</v>
      </c>
      <c r="AH50">
        <f>INDEX(_calc_누적빈도!AH:AH,$A50)-INDEX(_calc_누적빈도!AH:AH,$A50-기준350회_후보!$B$1)</f>
        <v>50</v>
      </c>
      <c r="AI50">
        <f>INDEX(_calc_누적빈도!AI:AI,$A50)-INDEX(_calc_누적빈도!AI:AI,$A50-기준350회_후보!$B$1)</f>
        <v>49</v>
      </c>
      <c r="AJ50">
        <f>INDEX(_calc_누적빈도!AJ:AJ,$A50)-INDEX(_calc_누적빈도!AJ:AJ,$A50-기준350회_후보!$B$1)</f>
        <v>53</v>
      </c>
      <c r="AK50">
        <f>INDEX(_calc_누적빈도!AK:AK,$A50)-INDEX(_calc_누적빈도!AK:AK,$A50-기준350회_후보!$B$1)</f>
        <v>46</v>
      </c>
      <c r="AL50">
        <f>INDEX(_calc_누적빈도!AL:AL,$A50)-INDEX(_calc_누적빈도!AL:AL,$A50-기준350회_후보!$B$1)</f>
        <v>52</v>
      </c>
      <c r="AM50">
        <f>INDEX(_calc_누적빈도!AM:AM,$A50)-INDEX(_calc_누적빈도!AM:AM,$A50-기준350회_후보!$B$1)</f>
        <v>54</v>
      </c>
      <c r="AN50">
        <f>INDEX(_calc_누적빈도!AN:AN,$A50)-INDEX(_calc_누적빈도!AN:AN,$A50-기준350회_후보!$B$1)</f>
        <v>49</v>
      </c>
      <c r="AO50">
        <f>INDEX(_calc_누적빈도!AO:AO,$A50)-INDEX(_calc_누적빈도!AO:AO,$A50-기준350회_후보!$B$1)</f>
        <v>44</v>
      </c>
      <c r="AP50">
        <f>INDEX(_calc_누적빈도!AP:AP,$A50)-INDEX(_calc_누적빈도!AP:AP,$A50-기준350회_후보!$B$1)</f>
        <v>42</v>
      </c>
      <c r="AQ50">
        <f>INDEX(_calc_누적빈도!AQ:AQ,$A50)-INDEX(_calc_누적빈도!AQ:AQ,$A50-기준350회_후보!$B$1)</f>
        <v>44</v>
      </c>
      <c r="AR50">
        <f>INDEX(_calc_누적빈도!AR:AR,$A50)-INDEX(_calc_누적빈도!AR:AR,$A50-기준350회_후보!$B$1)</f>
        <v>41</v>
      </c>
      <c r="AS50">
        <f>INDEX(_calc_누적빈도!AS:AS,$A50)-INDEX(_calc_누적빈도!AS:AS,$A50-기준350회_후보!$B$1)</f>
        <v>49</v>
      </c>
      <c r="AT50">
        <f>INDEX(_calc_누적빈도!AT:AT,$A50)-INDEX(_calc_누적빈도!AT:AT,$A50-기준350회_후보!$B$1)</f>
        <v>49</v>
      </c>
      <c r="AU50">
        <f>(RANK(_calc_라운드기준!B50,_calc_라운드기준!$B50:$AT50,0)+COUNTIFS(_calc_라운드기준!$B50:$AT50,_calc_라운드기준!B50,$B$1:$AT$1,"&lt;"&amp;1))-(RANK(B50,$B50:$AT50,0)+COUNTIFS($B50:$AT50,B50,$B$1:$AT$1,"&lt;"&amp;1))</f>
        <v>-1</v>
      </c>
      <c r="AV50">
        <f>(RANK(_calc_라운드기준!C50,_calc_라운드기준!$B50:$AT50,0)+COUNTIFS(_calc_라운드기준!$B50:$AT50,_calc_라운드기준!C50,$B$1:$AT$1,"&lt;"&amp;2))-(RANK(C50,$B50:$AT50,0)+COUNTIFS($B50:$AT50,C50,$B$1:$AT$1,"&lt;"&amp;2))</f>
        <v>-2</v>
      </c>
      <c r="AW50">
        <f>(RANK(_calc_라운드기준!D50,_calc_라운드기준!$B50:$AT50,0)+COUNTIFS(_calc_라운드기준!$B50:$AT50,_calc_라운드기준!D50,$B$1:$AT$1,"&lt;"&amp;3))-(RANK(D50,$B50:$AT50,0)+COUNTIFS($B50:$AT50,D50,$B$1:$AT$1,"&lt;"&amp;3))</f>
        <v>0</v>
      </c>
      <c r="AX50">
        <f>(RANK(_calc_라운드기준!E50,_calc_라운드기준!$B50:$AT50,0)+COUNTIFS(_calc_라운드기준!$B50:$AT50,_calc_라운드기준!E50,$B$1:$AT$1,"&lt;"&amp;4))-(RANK(E50,$B50:$AT50,0)+COUNTIFS($B50:$AT50,E50,$B$1:$AT$1,"&lt;"&amp;4))</f>
        <v>-6</v>
      </c>
      <c r="AY50">
        <f>(RANK(_calc_라운드기준!F50,_calc_라운드기준!$B50:$AT50,0)+COUNTIFS(_calc_라운드기준!$B50:$AT50,_calc_라운드기준!F50,$B$1:$AT$1,"&lt;"&amp;5))-(RANK(F50,$B50:$AT50,0)+COUNTIFS($B50:$AT50,F50,$B$1:$AT$1,"&lt;"&amp;5))</f>
        <v>-13</v>
      </c>
      <c r="AZ50">
        <f>(RANK(_calc_라운드기준!G50,_calc_라운드기준!$B50:$AT50,0)+COUNTIFS(_calc_라운드기준!$B50:$AT50,_calc_라운드기준!G50,$B$1:$AT$1,"&lt;"&amp;6))-(RANK(G50,$B50:$AT50,0)+COUNTIFS($B50:$AT50,G50,$B$1:$AT$1,"&lt;"&amp;6))</f>
        <v>2</v>
      </c>
      <c r="BA50">
        <f>(RANK(_calc_라운드기준!H50,_calc_라운드기준!$B50:$AT50,0)+COUNTIFS(_calc_라운드기준!$B50:$AT50,_calc_라운드기준!H50,$B$1:$AT$1,"&lt;"&amp;7))-(RANK(H50,$B50:$AT50,0)+COUNTIFS($B50:$AT50,H50,$B$1:$AT$1,"&lt;"&amp;7))</f>
        <v>-4</v>
      </c>
      <c r="BB50">
        <f>(RANK(_calc_라운드기준!I50,_calc_라운드기준!$B50:$AT50,0)+COUNTIFS(_calc_라운드기준!$B50:$AT50,_calc_라운드기준!I50,$B$1:$AT$1,"&lt;"&amp;8))-(RANK(I50,$B50:$AT50,0)+COUNTIFS($B50:$AT50,I50,$B$1:$AT$1,"&lt;"&amp;8))</f>
        <v>-34</v>
      </c>
      <c r="BC50">
        <f>(RANK(_calc_라운드기준!J50,_calc_라운드기준!$B50:$AT50,0)+COUNTIFS(_calc_라운드기준!$B50:$AT50,_calc_라운드기준!J50,$B$1:$AT$1,"&lt;"&amp;9))-(RANK(J50,$B50:$AT50,0)+COUNTIFS($B50:$AT50,J50,$B$1:$AT$1,"&lt;"&amp;9))</f>
        <v>-32</v>
      </c>
      <c r="BD50">
        <f>(RANK(_calc_라운드기준!K50,_calc_라운드기준!$B50:$AT50,0)+COUNTIFS(_calc_라운드기준!$B50:$AT50,_calc_라운드기준!K50,$B$1:$AT$1,"&lt;"&amp;10))-(RANK(K50,$B50:$AT50,0)+COUNTIFS($B50:$AT50,K50,$B$1:$AT$1,"&lt;"&amp;10))</f>
        <v>-2</v>
      </c>
      <c r="BE50">
        <f>(RANK(_calc_라운드기준!L50,_calc_라운드기준!$B50:$AT50,0)+COUNTIFS(_calc_라운드기준!$B50:$AT50,_calc_라운드기준!L50,$B$1:$AT$1,"&lt;"&amp;11))-(RANK(L50,$B50:$AT50,0)+COUNTIFS($B50:$AT50,L50,$B$1:$AT$1,"&lt;"&amp;11))</f>
        <v>-14</v>
      </c>
      <c r="BF50">
        <f>(RANK(_calc_라운드기준!M50,_calc_라운드기준!$B50:$AT50,0)+COUNTIFS(_calc_라운드기준!$B50:$AT50,_calc_라운드기준!M50,$B$1:$AT$1,"&lt;"&amp;12))-(RANK(M50,$B50:$AT50,0)+COUNTIFS($B50:$AT50,M50,$B$1:$AT$1,"&lt;"&amp;12))</f>
        <v>11</v>
      </c>
      <c r="BG50">
        <f>(RANK(_calc_라운드기준!N50,_calc_라운드기준!$B50:$AT50,0)+COUNTIFS(_calc_라운드기준!$B50:$AT50,_calc_라운드기준!N50,$B$1:$AT$1,"&lt;"&amp;13))-(RANK(N50,$B50:$AT50,0)+COUNTIFS($B50:$AT50,N50,$B$1:$AT$1,"&lt;"&amp;13))</f>
        <v>3</v>
      </c>
      <c r="BH50">
        <f>(RANK(_calc_라운드기준!O50,_calc_라운드기준!$B50:$AT50,0)+COUNTIFS(_calc_라운드기준!$B50:$AT50,_calc_라운드기준!O50,$B$1:$AT$1,"&lt;"&amp;14))-(RANK(O50,$B50:$AT50,0)+COUNTIFS($B50:$AT50,O50,$B$1:$AT$1,"&lt;"&amp;14))</f>
        <v>22</v>
      </c>
      <c r="BI50">
        <f>(RANK(_calc_라운드기준!P50,_calc_라운드기준!$B50:$AT50,0)+COUNTIFS(_calc_라운드기준!$B50:$AT50,_calc_라운드기준!P50,$B$1:$AT$1,"&lt;"&amp;15))-(RANK(P50,$B50:$AT50,0)+COUNTIFS($B50:$AT50,P50,$B$1:$AT$1,"&lt;"&amp;15))</f>
        <v>-14</v>
      </c>
      <c r="BJ50">
        <f>(RANK(_calc_라운드기준!Q50,_calc_라운드기준!$B50:$AT50,0)+COUNTIFS(_calc_라운드기준!$B50:$AT50,_calc_라운드기준!Q50,$B$1:$AT$1,"&lt;"&amp;16))-(RANK(Q50,$B50:$AT50,0)+COUNTIFS($B50:$AT50,Q50,$B$1:$AT$1,"&lt;"&amp;16))</f>
        <v>6</v>
      </c>
      <c r="BK50">
        <f>(RANK(_calc_라운드기준!R50,_calc_라운드기준!$B50:$AT50,0)+COUNTIFS(_calc_라운드기준!$B50:$AT50,_calc_라운드기준!R50,$B$1:$AT$1,"&lt;"&amp;17))-(RANK(R50,$B50:$AT50,0)+COUNTIFS($B50:$AT50,R50,$B$1:$AT$1,"&lt;"&amp;17))</f>
        <v>-2</v>
      </c>
      <c r="BL50">
        <f>(RANK(_calc_라운드기준!S50,_calc_라운드기준!$B50:$AT50,0)+COUNTIFS(_calc_라운드기준!$B50:$AT50,_calc_라운드기준!S50,$B$1:$AT$1,"&lt;"&amp;18))-(RANK(S50,$B50:$AT50,0)+COUNTIFS($B50:$AT50,S50,$B$1:$AT$1,"&lt;"&amp;18))</f>
        <v>17</v>
      </c>
      <c r="BM50">
        <f>(RANK(_calc_라운드기준!T50,_calc_라운드기준!$B50:$AT50,0)+COUNTIFS(_calc_라운드기준!$B50:$AT50,_calc_라운드기준!T50,$B$1:$AT$1,"&lt;"&amp;19))-(RANK(T50,$B50:$AT50,0)+COUNTIFS($B50:$AT50,T50,$B$1:$AT$1,"&lt;"&amp;19))</f>
        <v>-8</v>
      </c>
      <c r="BN50">
        <f>(RANK(_calc_라운드기준!U50,_calc_라운드기준!$B50:$AT50,0)+COUNTIFS(_calc_라운드기준!$B50:$AT50,_calc_라운드기준!U50,$B$1:$AT$1,"&lt;"&amp;20))-(RANK(U50,$B50:$AT50,0)+COUNTIFS($B50:$AT50,U50,$B$1:$AT$1,"&lt;"&amp;20))</f>
        <v>-10</v>
      </c>
      <c r="BO50">
        <f>(RANK(_calc_라운드기준!V50,_calc_라운드기준!$B50:$AT50,0)+COUNTIFS(_calc_라운드기준!$B50:$AT50,_calc_라운드기준!V50,$B$1:$AT$1,"&lt;"&amp;21))-(RANK(V50,$B50:$AT50,0)+COUNTIFS($B50:$AT50,V50,$B$1:$AT$1,"&lt;"&amp;21))</f>
        <v>16</v>
      </c>
      <c r="BP50">
        <f>(RANK(_calc_라운드기준!W50,_calc_라운드기준!$B50:$AT50,0)+COUNTIFS(_calc_라운드기준!$B50:$AT50,_calc_라운드기준!W50,$B$1:$AT$1,"&lt;"&amp;22))-(RANK(W50,$B50:$AT50,0)+COUNTIFS($B50:$AT50,W50,$B$1:$AT$1,"&lt;"&amp;22))</f>
        <v>21</v>
      </c>
      <c r="BQ50">
        <f>(RANK(_calc_라운드기준!X50,_calc_라운드기준!$B50:$AT50,0)+COUNTIFS(_calc_라운드기준!$B50:$AT50,_calc_라운드기준!X50,$B$1:$AT$1,"&lt;"&amp;23))-(RANK(X50,$B50:$AT50,0)+COUNTIFS($B50:$AT50,X50,$B$1:$AT$1,"&lt;"&amp;23))</f>
        <v>-14</v>
      </c>
      <c r="BR50">
        <f>(RANK(_calc_라운드기준!Y50,_calc_라운드기준!$B50:$AT50,0)+COUNTIFS(_calc_라운드기준!$B50:$AT50,_calc_라운드기준!Y50,$B$1:$AT$1,"&lt;"&amp;24))-(RANK(Y50,$B50:$AT50,0)+COUNTIFS($B50:$AT50,Y50,$B$1:$AT$1,"&lt;"&amp;24))</f>
        <v>-8</v>
      </c>
      <c r="BS50">
        <f>(RANK(_calc_라운드기준!Z50,_calc_라운드기준!$B50:$AT50,0)+COUNTIFS(_calc_라운드기준!$B50:$AT50,_calc_라운드기준!Z50,$B$1:$AT$1,"&lt;"&amp;25))-(RANK(Z50,$B50:$AT50,0)+COUNTIFS($B50:$AT50,Z50,$B$1:$AT$1,"&lt;"&amp;25))</f>
        <v>-25</v>
      </c>
      <c r="BT50">
        <f>(RANK(_calc_라운드기준!AA50,_calc_라운드기준!$B50:$AT50,0)+COUNTIFS(_calc_라운드기준!$B50:$AT50,_calc_라운드기준!AA50,$B$1:$AT$1,"&lt;"&amp;26))-(RANK(AA50,$B50:$AT50,0)+COUNTIFS($B50:$AT50,AA50,$B$1:$AT$1,"&lt;"&amp;26))</f>
        <v>5</v>
      </c>
      <c r="BU50">
        <f>(RANK(_calc_라운드기준!AB50,_calc_라운드기준!$B50:$AT50,0)+COUNTIFS(_calc_라운드기준!$B50:$AT50,_calc_라운드기준!AB50,$B$1:$AT$1,"&lt;"&amp;27))-(RANK(AB50,$B50:$AT50,0)+COUNTIFS($B50:$AT50,AB50,$B$1:$AT$1,"&lt;"&amp;27))</f>
        <v>-22</v>
      </c>
      <c r="BV50">
        <f>(RANK(_calc_라운드기준!AC50,_calc_라운드기준!$B50:$AT50,0)+COUNTIFS(_calc_라운드기준!$B50:$AT50,_calc_라운드기준!AC50,$B$1:$AT$1,"&lt;"&amp;28))-(RANK(AC50,$B50:$AT50,0)+COUNTIFS($B50:$AT50,AC50,$B$1:$AT$1,"&lt;"&amp;28))</f>
        <v>-2</v>
      </c>
      <c r="BW50">
        <f>(RANK(_calc_라운드기준!AD50,_calc_라운드기준!$B50:$AT50,0)+COUNTIFS(_calc_라운드기준!$B50:$AT50,_calc_라운드기준!AD50,$B$1:$AT$1,"&lt;"&amp;29))-(RANK(AD50,$B50:$AT50,0)+COUNTIFS($B50:$AT50,AD50,$B$1:$AT$1,"&lt;"&amp;29))</f>
        <v>-9</v>
      </c>
      <c r="BX50">
        <f>(RANK(_calc_라운드기준!AE50,_calc_라운드기준!$B50:$AT50,0)+COUNTIFS(_calc_라운드기준!$B50:$AT50,_calc_라운드기준!AE50,$B$1:$AT$1,"&lt;"&amp;30))-(RANK(AE50,$B50:$AT50,0)+COUNTIFS($B50:$AT50,AE50,$B$1:$AT$1,"&lt;"&amp;30))</f>
        <v>20</v>
      </c>
      <c r="BY50">
        <f>(RANK(_calc_라운드기준!AF50,_calc_라운드기준!$B50:$AT50,0)+COUNTIFS(_calc_라운드기준!$B50:$AT50,_calc_라운드기준!AF50,$B$1:$AT$1,"&lt;"&amp;31))-(RANK(AF50,$B50:$AT50,0)+COUNTIFS($B50:$AT50,AF50,$B$1:$AT$1,"&lt;"&amp;31))</f>
        <v>4</v>
      </c>
      <c r="BZ50">
        <f>(RANK(_calc_라운드기준!AG50,_calc_라운드기준!$B50:$AT50,0)+COUNTIFS(_calc_라운드기준!$B50:$AT50,_calc_라운드기준!AG50,$B$1:$AT$1,"&lt;"&amp;32))-(RANK(AG50,$B50:$AT50,0)+COUNTIFS($B50:$AT50,AG50,$B$1:$AT$1,"&lt;"&amp;32))</f>
        <v>-3</v>
      </c>
      <c r="CA50">
        <f>(RANK(_calc_라운드기준!AH50,_calc_라운드기준!$B50:$AT50,0)+COUNTIFS(_calc_라운드기준!$B50:$AT50,_calc_라운드기준!AH50,$B$1:$AT$1,"&lt;"&amp;33))-(RANK(AH50,$B50:$AT50,0)+COUNTIFS($B50:$AT50,AH50,$B$1:$AT$1,"&lt;"&amp;33))</f>
        <v>23</v>
      </c>
      <c r="CB50">
        <f>(RANK(_calc_라운드기준!AI50,_calc_라운드기준!$B50:$AT50,0)+COUNTIFS(_calc_라운드기준!$B50:$AT50,_calc_라운드기준!AI50,$B$1:$AT$1,"&lt;"&amp;34))-(RANK(AI50,$B50:$AT50,0)+COUNTIFS($B50:$AT50,AI50,$B$1:$AT$1,"&lt;"&amp;34))</f>
        <v>27</v>
      </c>
      <c r="CC50">
        <f>(RANK(_calc_라운드기준!AJ50,_calc_라운드기준!$B50:$AT50,0)+COUNTIFS(_calc_라운드기준!$B50:$AT50,_calc_라운드기준!AJ50,$B$1:$AT$1,"&lt;"&amp;35))-(RANK(AJ50,$B50:$AT50,0)+COUNTIFS($B50:$AT50,AJ50,$B$1:$AT$1,"&lt;"&amp;35))</f>
        <v>14</v>
      </c>
      <c r="CD50">
        <f>(RANK(_calc_라운드기준!AK50,_calc_라운드기준!$B50:$AT50,0)+COUNTIFS(_calc_라운드기준!$B50:$AT50,_calc_라운드기준!AK50,$B$1:$AT$1,"&lt;"&amp;36))-(RANK(AK50,$B50:$AT50,0)+COUNTIFS($B50:$AT50,AK50,$B$1:$AT$1,"&lt;"&amp;36))</f>
        <v>-6</v>
      </c>
      <c r="CE50">
        <f>(RANK(_calc_라운드기준!AL50,_calc_라운드기준!$B50:$AT50,0)+COUNTIFS(_calc_라운드기준!$B50:$AT50,_calc_라운드기준!AL50,$B$1:$AT$1,"&lt;"&amp;37))-(RANK(AL50,$B50:$AT50,0)+COUNTIFS($B50:$AT50,AL50,$B$1:$AT$1,"&lt;"&amp;37))</f>
        <v>-5</v>
      </c>
      <c r="CF50">
        <f>(RANK(_calc_라운드기준!AM50,_calc_라운드기준!$B50:$AT50,0)+COUNTIFS(_calc_라운드기준!$B50:$AT50,_calc_라운드기준!AM50,$B$1:$AT$1,"&lt;"&amp;38))-(RANK(AM50,$B50:$AT50,0)+COUNTIFS($B50:$AT50,AM50,$B$1:$AT$1,"&lt;"&amp;38))</f>
        <v>10</v>
      </c>
      <c r="CG50">
        <f>(RANK(_calc_라운드기준!AN50,_calc_라운드기준!$B50:$AT50,0)+COUNTIFS(_calc_라운드기준!$B50:$AT50,_calc_라운드기준!AN50,$B$1:$AT$1,"&lt;"&amp;39))-(RANK(AN50,$B50:$AT50,0)+COUNTIFS($B50:$AT50,AN50,$B$1:$AT$1,"&lt;"&amp;39))</f>
        <v>-7</v>
      </c>
      <c r="CH50">
        <f>(RANK(_calc_라운드기준!AO50,_calc_라운드기준!$B50:$AT50,0)+COUNTIFS(_calc_라운드기준!$B50:$AT50,_calc_라운드기준!AO50,$B$1:$AT$1,"&lt;"&amp;40))-(RANK(AO50,$B50:$AT50,0)+COUNTIFS($B50:$AT50,AO50,$B$1:$AT$1,"&lt;"&amp;40))</f>
        <v>-10</v>
      </c>
      <c r="CI50">
        <f>(RANK(_calc_라운드기준!AP50,_calc_라운드기준!$B50:$AT50,0)+COUNTIFS(_calc_라운드기준!$B50:$AT50,_calc_라운드기준!AP50,$B$1:$AT$1,"&lt;"&amp;41))-(RANK(AP50,$B50:$AT50,0)+COUNTIFS($B50:$AT50,AP50,$B$1:$AT$1,"&lt;"&amp;41))</f>
        <v>5</v>
      </c>
      <c r="CJ50">
        <f>(RANK(_calc_라운드기준!AQ50,_calc_라운드기준!$B50:$AT50,0)+COUNTIFS(_calc_라운드기준!$B50:$AT50,_calc_라운드기준!AQ50,$B$1:$AT$1,"&lt;"&amp;42))-(RANK(AQ50,$B50:$AT50,0)+COUNTIFS($B50:$AT50,AQ50,$B$1:$AT$1,"&lt;"&amp;42))</f>
        <v>-4</v>
      </c>
      <c r="CK50">
        <f>(RANK(_calc_라운드기준!AR50,_calc_라운드기준!$B50:$AT50,0)+COUNTIFS(_calc_라운드기준!$B50:$AT50,_calc_라운드기준!AR50,$B$1:$AT$1,"&lt;"&amp;43))-(RANK(AR50,$B50:$AT50,0)+COUNTIFS($B50:$AT50,AR50,$B$1:$AT$1,"&lt;"&amp;43))</f>
        <v>4</v>
      </c>
      <c r="CL50">
        <f>(RANK(_calc_라운드기준!AS50,_calc_라운드기준!$B50:$AT50,0)+COUNTIFS(_calc_라운드기준!$B50:$AT50,_calc_라운드기준!AS50,$B$1:$AT$1,"&lt;"&amp;44))-(RANK(AS50,$B50:$AT50,0)+COUNTIFS($B50:$AT50,AS50,$B$1:$AT$1,"&lt;"&amp;44))</f>
        <v>28</v>
      </c>
      <c r="CM50">
        <f>(RANK(_calc_라운드기준!AT50,_calc_라운드기준!$B50:$AT50,0)+COUNTIFS(_calc_라운드기준!$B50:$AT50,_calc_라운드기준!AT50,$B$1:$AT$1,"&lt;"&amp;45))-(RANK(AT50,$B50:$AT50,0)+COUNTIFS($B50:$AT50,AT50,$B$1:$AT$1,"&lt;"&amp;45))</f>
        <v>19</v>
      </c>
      <c r="CN50">
        <f t="shared" si="45"/>
        <v>21</v>
      </c>
      <c r="CO50">
        <f t="shared" si="46"/>
        <v>22</v>
      </c>
      <c r="CP50">
        <f t="shared" si="47"/>
        <v>20</v>
      </c>
      <c r="CQ50">
        <f t="shared" si="48"/>
        <v>30</v>
      </c>
      <c r="CR50">
        <f t="shared" si="49"/>
        <v>38</v>
      </c>
      <c r="CS50">
        <f t="shared" si="50"/>
        <v>19</v>
      </c>
      <c r="CT50">
        <f t="shared" si="51"/>
        <v>27</v>
      </c>
      <c r="CU50">
        <f t="shared" si="52"/>
        <v>45</v>
      </c>
      <c r="CV50">
        <f t="shared" si="53"/>
        <v>44</v>
      </c>
      <c r="CW50">
        <f t="shared" si="54"/>
        <v>23</v>
      </c>
      <c r="CX50">
        <f t="shared" si="55"/>
        <v>39</v>
      </c>
      <c r="CY50">
        <f t="shared" si="56"/>
        <v>11</v>
      </c>
      <c r="CZ50">
        <f t="shared" si="57"/>
        <v>18</v>
      </c>
      <c r="DA50">
        <f t="shared" si="58"/>
        <v>4</v>
      </c>
      <c r="DB50">
        <f t="shared" si="59"/>
        <v>40</v>
      </c>
      <c r="DC50">
        <f t="shared" si="60"/>
        <v>13</v>
      </c>
      <c r="DD50">
        <f t="shared" si="61"/>
        <v>24</v>
      </c>
      <c r="DE50">
        <f t="shared" si="62"/>
        <v>8</v>
      </c>
      <c r="DF50">
        <f t="shared" si="63"/>
        <v>33</v>
      </c>
      <c r="DG50">
        <f t="shared" si="64"/>
        <v>36</v>
      </c>
      <c r="DH50">
        <f t="shared" si="65"/>
        <v>9</v>
      </c>
      <c r="DI50">
        <f t="shared" si="66"/>
        <v>5</v>
      </c>
      <c r="DJ50">
        <f t="shared" si="67"/>
        <v>41</v>
      </c>
      <c r="DK50">
        <f t="shared" si="68"/>
        <v>34</v>
      </c>
      <c r="DL50">
        <f t="shared" si="69"/>
        <v>43</v>
      </c>
      <c r="DM50">
        <f t="shared" si="70"/>
        <v>14</v>
      </c>
      <c r="DN50">
        <f t="shared" si="71"/>
        <v>42</v>
      </c>
      <c r="DO50">
        <f t="shared" si="72"/>
        <v>25</v>
      </c>
      <c r="DP50">
        <f t="shared" si="73"/>
        <v>35</v>
      </c>
      <c r="DQ50">
        <f t="shared" si="74"/>
        <v>6</v>
      </c>
      <c r="DR50">
        <f t="shared" si="75"/>
        <v>16</v>
      </c>
      <c r="DS50">
        <f t="shared" si="76"/>
        <v>26</v>
      </c>
      <c r="DT50">
        <f t="shared" si="77"/>
        <v>3</v>
      </c>
      <c r="DU50">
        <f t="shared" si="78"/>
        <v>2</v>
      </c>
      <c r="DV50">
        <f t="shared" si="79"/>
        <v>10</v>
      </c>
      <c r="DW50">
        <f t="shared" si="80"/>
        <v>31</v>
      </c>
      <c r="DX50">
        <f t="shared" si="81"/>
        <v>29</v>
      </c>
      <c r="DY50">
        <f t="shared" si="82"/>
        <v>12</v>
      </c>
      <c r="DZ50">
        <f t="shared" si="83"/>
        <v>32</v>
      </c>
      <c r="EA50">
        <f t="shared" si="84"/>
        <v>37</v>
      </c>
      <c r="EB50">
        <f t="shared" si="85"/>
        <v>15</v>
      </c>
      <c r="EC50">
        <f t="shared" si="86"/>
        <v>28</v>
      </c>
      <c r="ED50">
        <f t="shared" si="87"/>
        <v>17</v>
      </c>
      <c r="EE50">
        <f t="shared" si="88"/>
        <v>1</v>
      </c>
      <c r="EF50">
        <f t="shared" si="89"/>
        <v>7</v>
      </c>
    </row>
    <row r="51" spans="1:136" ht="16.5" customHeight="1">
      <c r="A51">
        <f>_calc_라운드기준!A51</f>
        <v>1195</v>
      </c>
      <c r="B51">
        <f>INDEX(_calc_누적빈도!B:B,$A51)-INDEX(_calc_누적빈도!B:B,$A51-기준350회_후보!$B$1)</f>
        <v>42</v>
      </c>
      <c r="C51">
        <f>INDEX(_calc_누적빈도!C:C,$A51)-INDEX(_calc_누적빈도!C:C,$A51-기준350회_후보!$B$1)</f>
        <v>40</v>
      </c>
      <c r="D51">
        <f>INDEX(_calc_누적빈도!D:D,$A51)-INDEX(_calc_누적빈도!D:D,$A51-기준350회_후보!$B$1)</f>
        <v>55</v>
      </c>
      <c r="E51">
        <f>INDEX(_calc_누적빈도!E:E,$A51)-INDEX(_calc_누적빈도!E:E,$A51-기준350회_후보!$B$1)</f>
        <v>42</v>
      </c>
      <c r="F51">
        <f>INDEX(_calc_누적빈도!F:F,$A51)-INDEX(_calc_누적빈도!F:F,$A51-기준350회_후보!$B$1)</f>
        <v>32</v>
      </c>
      <c r="G51">
        <f>INDEX(_calc_누적빈도!G:G,$A51)-INDEX(_calc_누적빈도!G:G,$A51-기준350회_후보!$B$1)</f>
        <v>54</v>
      </c>
      <c r="H51">
        <f>INDEX(_calc_누적빈도!H:H,$A51)-INDEX(_calc_누적빈도!H:H,$A51-기준350회_후보!$B$1)</f>
        <v>51</v>
      </c>
      <c r="I51">
        <f>INDEX(_calc_누적빈도!I:I,$A51)-INDEX(_calc_누적빈도!I:I,$A51-기준350회_후보!$B$1)</f>
        <v>36</v>
      </c>
      <c r="J51">
        <f>INDEX(_calc_누적빈도!J:J,$A51)-INDEX(_calc_누적빈도!J:J,$A51-기준350회_후보!$B$1)</f>
        <v>43</v>
      </c>
      <c r="K51">
        <f>INDEX(_calc_누적빈도!K:K,$A51)-INDEX(_calc_누적빈도!K:K,$A51-기준350회_후보!$B$1)</f>
        <v>37</v>
      </c>
      <c r="L51">
        <f>INDEX(_calc_누적빈도!L:L,$A51)-INDEX(_calc_누적빈도!L:L,$A51-기준350회_후보!$B$1)</f>
        <v>44</v>
      </c>
      <c r="M51">
        <f>INDEX(_calc_누적빈도!M:M,$A51)-INDEX(_calc_누적빈도!M:M,$A51-기준350회_후보!$B$1)</f>
        <v>53</v>
      </c>
      <c r="N51">
        <f>INDEX(_calc_누적빈도!N:N,$A51)-INDEX(_calc_누적빈도!N:N,$A51-기준350회_후보!$B$1)</f>
        <v>54</v>
      </c>
      <c r="O51">
        <f>INDEX(_calc_누적빈도!O:O,$A51)-INDEX(_calc_누적빈도!O:O,$A51-기준350회_후보!$B$1)</f>
        <v>48</v>
      </c>
      <c r="P51">
        <f>INDEX(_calc_누적빈도!P:P,$A51)-INDEX(_calc_누적빈도!P:P,$A51-기준350회_후보!$B$1)</f>
        <v>45</v>
      </c>
      <c r="Q51">
        <f>INDEX(_calc_누적빈도!Q:Q,$A51)-INDEX(_calc_누적빈도!Q:Q,$A51-기준350회_후보!$B$1)</f>
        <v>57</v>
      </c>
      <c r="R51">
        <f>INDEX(_calc_누적빈도!R:R,$A51)-INDEX(_calc_누적빈도!R:R,$A51-기준350회_후보!$B$1)</f>
        <v>46</v>
      </c>
      <c r="S51">
        <f>INDEX(_calc_누적빈도!S:S,$A51)-INDEX(_calc_누적빈도!S:S,$A51-기준350회_후보!$B$1)</f>
        <v>52</v>
      </c>
      <c r="T51">
        <f>INDEX(_calc_누적빈도!T:T,$A51)-INDEX(_calc_누적빈도!T:T,$A51-기준350회_후보!$B$1)</f>
        <v>48</v>
      </c>
      <c r="U51">
        <f>INDEX(_calc_누적빈도!U:U,$A51)-INDEX(_calc_누적빈도!U:U,$A51-기준350회_후보!$B$1)</f>
        <v>43</v>
      </c>
      <c r="V51">
        <f>INDEX(_calc_누적빈도!V:V,$A51)-INDEX(_calc_누적빈도!V:V,$A51-기준350회_후보!$B$1)</f>
        <v>51</v>
      </c>
      <c r="W51">
        <f>INDEX(_calc_누적빈도!W:W,$A51)-INDEX(_calc_누적빈도!W:W,$A51-기준350회_후보!$B$1)</f>
        <v>51</v>
      </c>
      <c r="X51">
        <f>INDEX(_calc_누적빈도!X:X,$A51)-INDEX(_calc_누적빈도!X:X,$A51-기준350회_후보!$B$1)</f>
        <v>46</v>
      </c>
      <c r="Y51">
        <f>INDEX(_calc_누적빈도!Y:Y,$A51)-INDEX(_calc_누적빈도!Y:Y,$A51-기준350회_후보!$B$1)</f>
        <v>47</v>
      </c>
      <c r="Z51">
        <f>INDEX(_calc_누적빈도!Z:Z,$A51)-INDEX(_calc_누적빈도!Z:Z,$A51-기준350회_후보!$B$1)</f>
        <v>37</v>
      </c>
      <c r="AA51">
        <f>INDEX(_calc_누적빈도!AA:AA,$A51)-INDEX(_calc_누적빈도!AA:AA,$A51-기준350회_후보!$B$1)</f>
        <v>47</v>
      </c>
      <c r="AB51">
        <f>INDEX(_calc_누적빈도!AB:AB,$A51)-INDEX(_calc_누적빈도!AB:AB,$A51-기준350회_후보!$B$1)</f>
        <v>46</v>
      </c>
      <c r="AC51">
        <f>INDEX(_calc_누적빈도!AC:AC,$A51)-INDEX(_calc_누적빈도!AC:AC,$A51-기준350회_후보!$B$1)</f>
        <v>48</v>
      </c>
      <c r="AD51">
        <f>INDEX(_calc_누적빈도!AD:AD,$A51)-INDEX(_calc_누적빈도!AD:AD,$A51-기준350회_후보!$B$1)</f>
        <v>46</v>
      </c>
      <c r="AE51">
        <f>INDEX(_calc_누적빈도!AE:AE,$A51)-INDEX(_calc_누적빈도!AE:AE,$A51-기준350회_후보!$B$1)</f>
        <v>49</v>
      </c>
      <c r="AF51">
        <f>INDEX(_calc_누적빈도!AF:AF,$A51)-INDEX(_calc_누적빈도!AF:AF,$A51-기준350회_후보!$B$1)</f>
        <v>44</v>
      </c>
      <c r="AG51">
        <f>INDEX(_calc_누적빈도!AG:AG,$A51)-INDEX(_calc_누적빈도!AG:AG,$A51-기준350회_후보!$B$1)</f>
        <v>44</v>
      </c>
      <c r="AH51">
        <f>INDEX(_calc_누적빈도!AH:AH,$A51)-INDEX(_calc_누적빈도!AH:AH,$A51-기준350회_후보!$B$1)</f>
        <v>50</v>
      </c>
      <c r="AI51">
        <f>INDEX(_calc_누적빈도!AI:AI,$A51)-INDEX(_calc_누적빈도!AI:AI,$A51-기준350회_후보!$B$1)</f>
        <v>48</v>
      </c>
      <c r="AJ51">
        <f>INDEX(_calc_누적빈도!AJ:AJ,$A51)-INDEX(_calc_누적빈도!AJ:AJ,$A51-기준350회_후보!$B$1)</f>
        <v>53</v>
      </c>
      <c r="AK51">
        <f>INDEX(_calc_누적빈도!AK:AK,$A51)-INDEX(_calc_누적빈도!AK:AK,$A51-기준350회_후보!$B$1)</f>
        <v>45</v>
      </c>
      <c r="AL51">
        <f>INDEX(_calc_누적빈도!AL:AL,$A51)-INDEX(_calc_누적빈도!AL:AL,$A51-기준350회_후보!$B$1)</f>
        <v>52</v>
      </c>
      <c r="AM51">
        <f>INDEX(_calc_누적빈도!AM:AM,$A51)-INDEX(_calc_누적빈도!AM:AM,$A51-기준350회_후보!$B$1)</f>
        <v>54</v>
      </c>
      <c r="AN51">
        <f>INDEX(_calc_누적빈도!AN:AN,$A51)-INDEX(_calc_누적빈도!AN:AN,$A51-기준350회_후보!$B$1)</f>
        <v>49</v>
      </c>
      <c r="AO51">
        <f>INDEX(_calc_누적빈도!AO:AO,$A51)-INDEX(_calc_누적빈도!AO:AO,$A51-기준350회_후보!$B$1)</f>
        <v>45</v>
      </c>
      <c r="AP51">
        <f>INDEX(_calc_누적빈도!AP:AP,$A51)-INDEX(_calc_누적빈도!AP:AP,$A51-기준350회_후보!$B$1)</f>
        <v>42</v>
      </c>
      <c r="AQ51">
        <f>INDEX(_calc_누적빈도!AQ:AQ,$A51)-INDEX(_calc_누적빈도!AQ:AQ,$A51-기준350회_후보!$B$1)</f>
        <v>44</v>
      </c>
      <c r="AR51">
        <f>INDEX(_calc_누적빈도!AR:AR,$A51)-INDEX(_calc_누적빈도!AR:AR,$A51-기준350회_후보!$B$1)</f>
        <v>41</v>
      </c>
      <c r="AS51">
        <f>INDEX(_calc_누적빈도!AS:AS,$A51)-INDEX(_calc_누적빈도!AS:AS,$A51-기준350회_후보!$B$1)</f>
        <v>49</v>
      </c>
      <c r="AT51">
        <f>INDEX(_calc_누적빈도!AT:AT,$A51)-INDEX(_calc_누적빈도!AT:AT,$A51-기준350회_후보!$B$1)</f>
        <v>50</v>
      </c>
      <c r="AU51">
        <f>(RANK(_calc_라운드기준!B51,_calc_라운드기준!$B51:$AT51,0)+COUNTIFS(_calc_라운드기준!$B51:$AT51,_calc_라운드기준!B51,$B$1:$AT$1,"&lt;"&amp;1))-(RANK(B51,$B51:$AT51,0)+COUNTIFS($B51:$AT51,B51,$B$1:$AT$1,"&lt;"&amp;1))</f>
        <v>3</v>
      </c>
      <c r="AV51">
        <f>(RANK(_calc_라운드기준!C51,_calc_라운드기준!$B51:$AT51,0)+COUNTIFS(_calc_라운드기준!$B51:$AT51,_calc_라운드기준!C51,$B$1:$AT$1,"&lt;"&amp;2))-(RANK(C51,$B51:$AT51,0)+COUNTIFS($B51:$AT51,C51,$B$1:$AT$1,"&lt;"&amp;2))</f>
        <v>-9</v>
      </c>
      <c r="AW51">
        <f>(RANK(_calc_라운드기준!D51,_calc_라운드기준!$B51:$AT51,0)+COUNTIFS(_calc_라운드기준!$B51:$AT51,_calc_라운드기준!D51,$B$1:$AT$1,"&lt;"&amp;3))-(RANK(D51,$B51:$AT51,0)+COUNTIFS($B51:$AT51,D51,$B$1:$AT$1,"&lt;"&amp;3))</f>
        <v>0</v>
      </c>
      <c r="AX51">
        <f>(RANK(_calc_라운드기준!E51,_calc_라운드기준!$B51:$AT51,0)+COUNTIFS(_calc_라운드기준!$B51:$AT51,_calc_라운드기준!E51,$B$1:$AT$1,"&lt;"&amp;4))-(RANK(E51,$B51:$AT51,0)+COUNTIFS($B51:$AT51,E51,$B$1:$AT$1,"&lt;"&amp;4))</f>
        <v>-5</v>
      </c>
      <c r="AY51">
        <f>(RANK(_calc_라운드기준!F51,_calc_라운드기준!$B51:$AT51,0)+COUNTIFS(_calc_라운드기준!$B51:$AT51,_calc_라운드기준!F51,$B$1:$AT$1,"&lt;"&amp;5))-(RANK(F51,$B51:$AT51,0)+COUNTIFS($B51:$AT51,F51,$B$1:$AT$1,"&lt;"&amp;5))</f>
        <v>-11</v>
      </c>
      <c r="AZ51">
        <f>(RANK(_calc_라운드기준!G51,_calc_라운드기준!$B51:$AT51,0)+COUNTIFS(_calc_라운드기준!$B51:$AT51,_calc_라운드기준!G51,$B$1:$AT$1,"&lt;"&amp;6))-(RANK(G51,$B51:$AT51,0)+COUNTIFS($B51:$AT51,G51,$B$1:$AT$1,"&lt;"&amp;6))</f>
        <v>2</v>
      </c>
      <c r="BA51">
        <f>(RANK(_calc_라운드기준!H51,_calc_라운드기준!$B51:$AT51,0)+COUNTIFS(_calc_라운드기준!$B51:$AT51,_calc_라운드기준!H51,$B$1:$AT$1,"&lt;"&amp;7))-(RANK(H51,$B51:$AT51,0)+COUNTIFS($B51:$AT51,H51,$B$1:$AT$1,"&lt;"&amp;7))</f>
        <v>-4</v>
      </c>
      <c r="BB51">
        <f>(RANK(_calc_라운드기준!I51,_calc_라운드기준!$B51:$AT51,0)+COUNTIFS(_calc_라운드기준!$B51:$AT51,_calc_라운드기준!I51,$B$1:$AT$1,"&lt;"&amp;8))-(RANK(I51,$B51:$AT51,0)+COUNTIFS($B51:$AT51,I51,$B$1:$AT$1,"&lt;"&amp;8))</f>
        <v>-34</v>
      </c>
      <c r="BC51">
        <f>(RANK(_calc_라운드기준!J51,_calc_라운드기준!$B51:$AT51,0)+COUNTIFS(_calc_라운드기준!$B51:$AT51,_calc_라운드기준!J51,$B$1:$AT$1,"&lt;"&amp;9))-(RANK(J51,$B51:$AT51,0)+COUNTIFS($B51:$AT51,J51,$B$1:$AT$1,"&lt;"&amp;9))</f>
        <v>-32</v>
      </c>
      <c r="BD51">
        <f>(RANK(_calc_라운드기준!K51,_calc_라운드기준!$B51:$AT51,0)+COUNTIFS(_calc_라운드기준!$B51:$AT51,_calc_라운드기준!K51,$B$1:$AT$1,"&lt;"&amp;10))-(RANK(K51,$B51:$AT51,0)+COUNTIFS($B51:$AT51,K51,$B$1:$AT$1,"&lt;"&amp;10))</f>
        <v>-1</v>
      </c>
      <c r="BE51">
        <f>(RANK(_calc_라운드기준!L51,_calc_라운드기준!$B51:$AT51,0)+COUNTIFS(_calc_라운드기준!$B51:$AT51,_calc_라운드기준!L51,$B$1:$AT$1,"&lt;"&amp;11))-(RANK(L51,$B51:$AT51,0)+COUNTIFS($B51:$AT51,L51,$B$1:$AT$1,"&lt;"&amp;11))</f>
        <v>-20</v>
      </c>
      <c r="BF51">
        <f>(RANK(_calc_라운드기준!M51,_calc_라운드기준!$B51:$AT51,0)+COUNTIFS(_calc_라운드기준!$B51:$AT51,_calc_라운드기준!M51,$B$1:$AT$1,"&lt;"&amp;12))-(RANK(M51,$B51:$AT51,0)+COUNTIFS($B51:$AT51,M51,$B$1:$AT$1,"&lt;"&amp;12))</f>
        <v>10</v>
      </c>
      <c r="BG51">
        <f>(RANK(_calc_라운드기준!N51,_calc_라운드기준!$B51:$AT51,0)+COUNTIFS(_calc_라운드기준!$B51:$AT51,_calc_라운드기준!N51,$B$1:$AT$1,"&lt;"&amp;13))-(RANK(N51,$B51:$AT51,0)+COUNTIFS($B51:$AT51,N51,$B$1:$AT$1,"&lt;"&amp;13))</f>
        <v>3</v>
      </c>
      <c r="BH51">
        <f>(RANK(_calc_라운드기준!O51,_calc_라운드기준!$B51:$AT51,0)+COUNTIFS(_calc_라운드기준!$B51:$AT51,_calc_라운드기준!O51,$B$1:$AT$1,"&lt;"&amp;14))-(RANK(O51,$B51:$AT51,0)+COUNTIFS($B51:$AT51,O51,$B$1:$AT$1,"&lt;"&amp;14))</f>
        <v>24</v>
      </c>
      <c r="BI51">
        <f>(RANK(_calc_라운드기준!P51,_calc_라운드기준!$B51:$AT51,0)+COUNTIFS(_calc_라운드기준!$B51:$AT51,_calc_라운드기준!P51,$B$1:$AT$1,"&lt;"&amp;15))-(RANK(P51,$B51:$AT51,0)+COUNTIFS($B51:$AT51,P51,$B$1:$AT$1,"&lt;"&amp;15))</f>
        <v>-11</v>
      </c>
      <c r="BJ51">
        <f>(RANK(_calc_라운드기준!Q51,_calc_라운드기준!$B51:$AT51,0)+COUNTIFS(_calc_라운드기준!$B51:$AT51,_calc_라운드기준!Q51,$B$1:$AT$1,"&lt;"&amp;16))-(RANK(Q51,$B51:$AT51,0)+COUNTIFS($B51:$AT51,Q51,$B$1:$AT$1,"&lt;"&amp;16))</f>
        <v>7</v>
      </c>
      <c r="BK51">
        <f>(RANK(_calc_라운드기준!R51,_calc_라운드기준!$B51:$AT51,0)+COUNTIFS(_calc_라운드기준!$B51:$AT51,_calc_라운드기준!R51,$B$1:$AT$1,"&lt;"&amp;17))-(RANK(R51,$B51:$AT51,0)+COUNTIFS($B51:$AT51,R51,$B$1:$AT$1,"&lt;"&amp;17))</f>
        <v>-1</v>
      </c>
      <c r="BL51">
        <f>(RANK(_calc_라운드기준!S51,_calc_라운드기준!$B51:$AT51,0)+COUNTIFS(_calc_라운드기준!$B51:$AT51,_calc_라운드기준!S51,$B$1:$AT$1,"&lt;"&amp;18))-(RANK(S51,$B51:$AT51,0)+COUNTIFS($B51:$AT51,S51,$B$1:$AT$1,"&lt;"&amp;18))</f>
        <v>16</v>
      </c>
      <c r="BM51">
        <f>(RANK(_calc_라운드기준!T51,_calc_라운드기준!$B51:$AT51,0)+COUNTIFS(_calc_라운드기준!$B51:$AT51,_calc_라운드기준!T51,$B$1:$AT$1,"&lt;"&amp;19))-(RANK(T51,$B51:$AT51,0)+COUNTIFS($B51:$AT51,T51,$B$1:$AT$1,"&lt;"&amp;19))</f>
        <v>-7</v>
      </c>
      <c r="BN51">
        <f>(RANK(_calc_라운드기준!U51,_calc_라운드기준!$B51:$AT51,0)+COUNTIFS(_calc_라운드기준!$B51:$AT51,_calc_라운드기준!U51,$B$1:$AT$1,"&lt;"&amp;20))-(RANK(U51,$B51:$AT51,0)+COUNTIFS($B51:$AT51,U51,$B$1:$AT$1,"&lt;"&amp;20))</f>
        <v>-11</v>
      </c>
      <c r="BO51">
        <f>(RANK(_calc_라운드기준!V51,_calc_라운드기준!$B51:$AT51,0)+COUNTIFS(_calc_라운드기준!$B51:$AT51,_calc_라운드기준!V51,$B$1:$AT$1,"&lt;"&amp;21))-(RANK(V51,$B51:$AT51,0)+COUNTIFS($B51:$AT51,V51,$B$1:$AT$1,"&lt;"&amp;21))</f>
        <v>15</v>
      </c>
      <c r="BP51">
        <f>(RANK(_calc_라운드기준!W51,_calc_라운드기준!$B51:$AT51,0)+COUNTIFS(_calc_라운드기준!$B51:$AT51,_calc_라운드기준!W51,$B$1:$AT$1,"&lt;"&amp;22))-(RANK(W51,$B51:$AT51,0)+COUNTIFS($B51:$AT51,W51,$B$1:$AT$1,"&lt;"&amp;22))</f>
        <v>23</v>
      </c>
      <c r="BQ51">
        <f>(RANK(_calc_라운드기준!X51,_calc_라운드기준!$B51:$AT51,0)+COUNTIFS(_calc_라운드기준!$B51:$AT51,_calc_라운드기준!X51,$B$1:$AT$1,"&lt;"&amp;23))-(RANK(X51,$B51:$AT51,0)+COUNTIFS($B51:$AT51,X51,$B$1:$AT$1,"&lt;"&amp;23))</f>
        <v>-12</v>
      </c>
      <c r="BR51">
        <f>(RANK(_calc_라운드기준!Y51,_calc_라운드기준!$B51:$AT51,0)+COUNTIFS(_calc_라운드기준!$B51:$AT51,_calc_라운드기준!Y51,$B$1:$AT$1,"&lt;"&amp;24))-(RANK(Y51,$B51:$AT51,0)+COUNTIFS($B51:$AT51,Y51,$B$1:$AT$1,"&lt;"&amp;24))</f>
        <v>-8</v>
      </c>
      <c r="BS51">
        <f>(RANK(_calc_라운드기준!Z51,_calc_라운드기준!$B51:$AT51,0)+COUNTIFS(_calc_라운드기준!$B51:$AT51,_calc_라운드기준!Z51,$B$1:$AT$1,"&lt;"&amp;25))-(RANK(Z51,$B51:$AT51,0)+COUNTIFS($B51:$AT51,Z51,$B$1:$AT$1,"&lt;"&amp;25))</f>
        <v>-25</v>
      </c>
      <c r="BT51">
        <f>(RANK(_calc_라운드기준!AA51,_calc_라운드기준!$B51:$AT51,0)+COUNTIFS(_calc_라운드기준!$B51:$AT51,_calc_라운드기준!AA51,$B$1:$AT$1,"&lt;"&amp;26))-(RANK(AA51,$B51:$AT51,0)+COUNTIFS($B51:$AT51,AA51,$B$1:$AT$1,"&lt;"&amp;26))</f>
        <v>4</v>
      </c>
      <c r="BU51">
        <f>(RANK(_calc_라운드기준!AB51,_calc_라운드기준!$B51:$AT51,0)+COUNTIFS(_calc_라운드기준!$B51:$AT51,_calc_라운드기준!AB51,$B$1:$AT$1,"&lt;"&amp;27))-(RANK(AB51,$B51:$AT51,0)+COUNTIFS($B51:$AT51,AB51,$B$1:$AT$1,"&lt;"&amp;27))</f>
        <v>-22</v>
      </c>
      <c r="BV51">
        <f>(RANK(_calc_라운드기준!AC51,_calc_라운드기준!$B51:$AT51,0)+COUNTIFS(_calc_라운드기준!$B51:$AT51,_calc_라운드기준!AC51,$B$1:$AT$1,"&lt;"&amp;28))-(RANK(AC51,$B51:$AT51,0)+COUNTIFS($B51:$AT51,AC51,$B$1:$AT$1,"&lt;"&amp;28))</f>
        <v>-1</v>
      </c>
      <c r="BW51">
        <f>(RANK(_calc_라운드기준!AD51,_calc_라운드기준!$B51:$AT51,0)+COUNTIFS(_calc_라운드기준!$B51:$AT51,_calc_라운드기준!AD51,$B$1:$AT$1,"&lt;"&amp;29))-(RANK(AD51,$B51:$AT51,0)+COUNTIFS($B51:$AT51,AD51,$B$1:$AT$1,"&lt;"&amp;29))</f>
        <v>-7</v>
      </c>
      <c r="BX51">
        <f>(RANK(_calc_라운드기준!AE51,_calc_라운드기준!$B51:$AT51,0)+COUNTIFS(_calc_라운드기준!$B51:$AT51,_calc_라운드기준!AE51,$B$1:$AT$1,"&lt;"&amp;30))-(RANK(AE51,$B51:$AT51,0)+COUNTIFS($B51:$AT51,AE51,$B$1:$AT$1,"&lt;"&amp;30))</f>
        <v>21</v>
      </c>
      <c r="BY51">
        <f>(RANK(_calc_라운드기준!AF51,_calc_라운드기준!$B51:$AT51,0)+COUNTIFS(_calc_라운드기준!$B51:$AT51,_calc_라운드기준!AF51,$B$1:$AT$1,"&lt;"&amp;31))-(RANK(AF51,$B51:$AT51,0)+COUNTIFS($B51:$AT51,AF51,$B$1:$AT$1,"&lt;"&amp;31))</f>
        <v>-4</v>
      </c>
      <c r="BZ51">
        <f>(RANK(_calc_라운드기준!AG51,_calc_라운드기준!$B51:$AT51,0)+COUNTIFS(_calc_라운드기준!$B51:$AT51,_calc_라운드기준!AG51,$B$1:$AT$1,"&lt;"&amp;32))-(RANK(AG51,$B51:$AT51,0)+COUNTIFS($B51:$AT51,AG51,$B$1:$AT$1,"&lt;"&amp;32))</f>
        <v>-4</v>
      </c>
      <c r="CA51">
        <f>(RANK(_calc_라운드기준!AH51,_calc_라운드기준!$B51:$AT51,0)+COUNTIFS(_calc_라운드기준!$B51:$AT51,_calc_라운드기준!AH51,$B$1:$AT$1,"&lt;"&amp;33))-(RANK(AH51,$B51:$AT51,0)+COUNTIFS($B51:$AT51,AH51,$B$1:$AT$1,"&lt;"&amp;33))</f>
        <v>24</v>
      </c>
      <c r="CB51">
        <f>(RANK(_calc_라운드기준!AI51,_calc_라운드기준!$B51:$AT51,0)+COUNTIFS(_calc_라운드기준!$B51:$AT51,_calc_라운드기준!AI51,$B$1:$AT$1,"&lt;"&amp;34))-(RANK(AI51,$B51:$AT51,0)+COUNTIFS($B51:$AT51,AI51,$B$1:$AT$1,"&lt;"&amp;34))</f>
        <v>24</v>
      </c>
      <c r="CC51">
        <f>(RANK(_calc_라운드기준!AJ51,_calc_라운드기준!$B51:$AT51,0)+COUNTIFS(_calc_라운드기준!$B51:$AT51,_calc_라운드기준!AJ51,$B$1:$AT$1,"&lt;"&amp;35))-(RANK(AJ51,$B51:$AT51,0)+COUNTIFS($B51:$AT51,AJ51,$B$1:$AT$1,"&lt;"&amp;35))</f>
        <v>14</v>
      </c>
      <c r="CD51">
        <f>(RANK(_calc_라운드기준!AK51,_calc_라운드기준!$B51:$AT51,0)+COUNTIFS(_calc_라운드기준!$B51:$AT51,_calc_라운드기준!AK51,$B$1:$AT$1,"&lt;"&amp;36))-(RANK(AK51,$B51:$AT51,0)+COUNTIFS($B51:$AT51,AK51,$B$1:$AT$1,"&lt;"&amp;36))</f>
        <v>1</v>
      </c>
      <c r="CE51">
        <f>(RANK(_calc_라운드기준!AL51,_calc_라운드기준!$B51:$AT51,0)+COUNTIFS(_calc_라운드기준!$B51:$AT51,_calc_라운드기준!AL51,$B$1:$AT$1,"&lt;"&amp;37))-(RANK(AL51,$B51:$AT51,0)+COUNTIFS($B51:$AT51,AL51,$B$1:$AT$1,"&lt;"&amp;37))</f>
        <v>-8</v>
      </c>
      <c r="CF51">
        <f>(RANK(_calc_라운드기준!AM51,_calc_라운드기준!$B51:$AT51,0)+COUNTIFS(_calc_라운드기준!$B51:$AT51,_calc_라운드기준!AM51,$B$1:$AT$1,"&lt;"&amp;38))-(RANK(AM51,$B51:$AT51,0)+COUNTIFS($B51:$AT51,AM51,$B$1:$AT$1,"&lt;"&amp;38))</f>
        <v>10</v>
      </c>
      <c r="CG51">
        <f>(RANK(_calc_라운드기준!AN51,_calc_라운드기준!$B51:$AT51,0)+COUNTIFS(_calc_라운드기준!$B51:$AT51,_calc_라운드기준!AN51,$B$1:$AT$1,"&lt;"&amp;39))-(RANK(AN51,$B51:$AT51,0)+COUNTIFS($B51:$AT51,AN51,$B$1:$AT$1,"&lt;"&amp;39))</f>
        <v>-7</v>
      </c>
      <c r="CH51">
        <f>(RANK(_calc_라운드기준!AO51,_calc_라운드기준!$B51:$AT51,0)+COUNTIFS(_calc_라운드기준!$B51:$AT51,_calc_라운드기준!AO51,$B$1:$AT$1,"&lt;"&amp;40))-(RANK(AO51,$B51:$AT51,0)+COUNTIFS($B51:$AT51,AO51,$B$1:$AT$1,"&lt;"&amp;40))</f>
        <v>-8</v>
      </c>
      <c r="CI51">
        <f>(RANK(_calc_라운드기준!AP51,_calc_라운드기준!$B51:$AT51,0)+COUNTIFS(_calc_라운드기준!$B51:$AT51,_calc_라운드기준!AP51,$B$1:$AT$1,"&lt;"&amp;41))-(RANK(AP51,$B51:$AT51,0)+COUNTIFS($B51:$AT51,AP51,$B$1:$AT$1,"&lt;"&amp;41))</f>
        <v>4</v>
      </c>
      <c r="CJ51">
        <f>(RANK(_calc_라운드기준!AQ51,_calc_라운드기준!$B51:$AT51,0)+COUNTIFS(_calc_라운드기준!$B51:$AT51,_calc_라운드기준!AQ51,$B$1:$AT$1,"&lt;"&amp;42))-(RANK(AQ51,$B51:$AT51,0)+COUNTIFS($B51:$AT51,AQ51,$B$1:$AT$1,"&lt;"&amp;42))</f>
        <v>-3</v>
      </c>
      <c r="CK51">
        <f>(RANK(_calc_라운드기준!AR51,_calc_라운드기준!$B51:$AT51,0)+COUNTIFS(_calc_라운드기준!$B51:$AT51,_calc_라운드기준!AR51,$B$1:$AT$1,"&lt;"&amp;43))-(RANK(AR51,$B51:$AT51,0)+COUNTIFS($B51:$AT51,AR51,$B$1:$AT$1,"&lt;"&amp;43))</f>
        <v>4</v>
      </c>
      <c r="CL51">
        <f>(RANK(_calc_라운드기준!AS51,_calc_라운드기준!$B51:$AT51,0)+COUNTIFS(_calc_라운드기준!$B51:$AT51,_calc_라운드기준!AS51,$B$1:$AT$1,"&lt;"&amp;44))-(RANK(AS51,$B51:$AT51,0)+COUNTIFS($B51:$AT51,AS51,$B$1:$AT$1,"&lt;"&amp;44))</f>
        <v>21</v>
      </c>
      <c r="CM51">
        <f>(RANK(_calc_라운드기준!AT51,_calc_라운드기준!$B51:$AT51,0)+COUNTIFS(_calc_라운드기준!$B51:$AT51,_calc_라운드기준!AT51,$B$1:$AT$1,"&lt;"&amp;45))-(RANK(AT51,$B51:$AT51,0)+COUNTIFS($B51:$AT51,AT51,$B$1:$AT$1,"&lt;"&amp;45))</f>
        <v>25</v>
      </c>
      <c r="CN51">
        <f t="shared" si="45"/>
        <v>17</v>
      </c>
      <c r="CO51">
        <f t="shared" si="46"/>
        <v>36</v>
      </c>
      <c r="CP51">
        <f t="shared" si="47"/>
        <v>21</v>
      </c>
      <c r="CQ51">
        <f t="shared" si="48"/>
        <v>29</v>
      </c>
      <c r="CR51">
        <f t="shared" si="49"/>
        <v>37</v>
      </c>
      <c r="CS51">
        <f t="shared" si="50"/>
        <v>19</v>
      </c>
      <c r="CT51">
        <f t="shared" si="51"/>
        <v>26</v>
      </c>
      <c r="CU51">
        <f t="shared" si="52"/>
        <v>45</v>
      </c>
      <c r="CV51">
        <f t="shared" si="53"/>
        <v>44</v>
      </c>
      <c r="CW51">
        <f t="shared" si="54"/>
        <v>22</v>
      </c>
      <c r="CX51">
        <f t="shared" si="55"/>
        <v>41</v>
      </c>
      <c r="CY51">
        <f t="shared" si="56"/>
        <v>11</v>
      </c>
      <c r="CZ51">
        <f t="shared" si="57"/>
        <v>18</v>
      </c>
      <c r="DA51">
        <f t="shared" si="58"/>
        <v>2</v>
      </c>
      <c r="DB51">
        <f t="shared" si="59"/>
        <v>38</v>
      </c>
      <c r="DC51">
        <f t="shared" si="60"/>
        <v>13</v>
      </c>
      <c r="DD51">
        <f t="shared" si="61"/>
        <v>23</v>
      </c>
      <c r="DE51">
        <f t="shared" si="62"/>
        <v>8</v>
      </c>
      <c r="DF51">
        <f t="shared" si="63"/>
        <v>30</v>
      </c>
      <c r="DG51">
        <f t="shared" si="64"/>
        <v>39</v>
      </c>
      <c r="DH51">
        <f t="shared" si="65"/>
        <v>9</v>
      </c>
      <c r="DI51">
        <f t="shared" si="66"/>
        <v>5</v>
      </c>
      <c r="DJ51">
        <f t="shared" si="67"/>
        <v>40</v>
      </c>
      <c r="DK51">
        <f t="shared" si="68"/>
        <v>33</v>
      </c>
      <c r="DL51">
        <f t="shared" si="69"/>
        <v>43</v>
      </c>
      <c r="DM51">
        <f t="shared" si="70"/>
        <v>14</v>
      </c>
      <c r="DN51">
        <f t="shared" si="71"/>
        <v>42</v>
      </c>
      <c r="DO51">
        <f t="shared" si="72"/>
        <v>24</v>
      </c>
      <c r="DP51">
        <f t="shared" si="73"/>
        <v>31</v>
      </c>
      <c r="DQ51">
        <f t="shared" si="74"/>
        <v>6</v>
      </c>
      <c r="DR51">
        <f t="shared" si="75"/>
        <v>27</v>
      </c>
      <c r="DS51">
        <f t="shared" si="76"/>
        <v>28</v>
      </c>
      <c r="DT51">
        <f t="shared" si="77"/>
        <v>3</v>
      </c>
      <c r="DU51">
        <f t="shared" si="78"/>
        <v>4</v>
      </c>
      <c r="DV51">
        <f t="shared" si="79"/>
        <v>10</v>
      </c>
      <c r="DW51">
        <f t="shared" si="80"/>
        <v>20</v>
      </c>
      <c r="DX51">
        <f t="shared" si="81"/>
        <v>34</v>
      </c>
      <c r="DY51">
        <f t="shared" si="82"/>
        <v>12</v>
      </c>
      <c r="DZ51">
        <f t="shared" si="83"/>
        <v>32</v>
      </c>
      <c r="EA51">
        <f t="shared" si="84"/>
        <v>35</v>
      </c>
      <c r="EB51">
        <f t="shared" si="85"/>
        <v>15</v>
      </c>
      <c r="EC51">
        <f t="shared" si="86"/>
        <v>25</v>
      </c>
      <c r="ED51">
        <f t="shared" si="87"/>
        <v>16</v>
      </c>
      <c r="EE51">
        <f t="shared" si="88"/>
        <v>7</v>
      </c>
      <c r="EF51">
        <f t="shared" si="89"/>
        <v>1</v>
      </c>
    </row>
    <row r="52" spans="1:136" ht="16.5" customHeight="1">
      <c r="A52">
        <f>_calc_라운드기준!A52</f>
        <v>1194</v>
      </c>
      <c r="B52">
        <f>INDEX(_calc_누적빈도!B:B,$A52)-INDEX(_calc_누적빈도!B:B,$A52-기준350회_후보!$B$1)</f>
        <v>42</v>
      </c>
      <c r="C52">
        <f>INDEX(_calc_누적빈도!C:C,$A52)-INDEX(_calc_누적빈도!C:C,$A52-기준350회_후보!$B$1)</f>
        <v>40</v>
      </c>
      <c r="D52">
        <f>INDEX(_calc_누적빈도!D:D,$A52)-INDEX(_calc_누적빈도!D:D,$A52-기준350회_후보!$B$1)</f>
        <v>54</v>
      </c>
      <c r="E52">
        <f>INDEX(_calc_누적빈도!E:E,$A52)-INDEX(_calc_누적빈도!E:E,$A52-기준350회_후보!$B$1)</f>
        <v>42</v>
      </c>
      <c r="F52">
        <f>INDEX(_calc_누적빈도!F:F,$A52)-INDEX(_calc_누적빈도!F:F,$A52-기준350회_후보!$B$1)</f>
        <v>32</v>
      </c>
      <c r="G52">
        <f>INDEX(_calc_누적빈도!G:G,$A52)-INDEX(_calc_누적빈도!G:G,$A52-기준350회_후보!$B$1)</f>
        <v>54</v>
      </c>
      <c r="H52">
        <f>INDEX(_calc_누적빈도!H:H,$A52)-INDEX(_calc_누적빈도!H:H,$A52-기준350회_후보!$B$1)</f>
        <v>52</v>
      </c>
      <c r="I52">
        <f>INDEX(_calc_누적빈도!I:I,$A52)-INDEX(_calc_누적빈도!I:I,$A52-기준350회_후보!$B$1)</f>
        <v>37</v>
      </c>
      <c r="J52">
        <f>INDEX(_calc_누적빈도!J:J,$A52)-INDEX(_calc_누적빈도!J:J,$A52-기준350회_후보!$B$1)</f>
        <v>43</v>
      </c>
      <c r="K52">
        <f>INDEX(_calc_누적빈도!K:K,$A52)-INDEX(_calc_누적빈도!K:K,$A52-기준350회_후보!$B$1)</f>
        <v>37</v>
      </c>
      <c r="L52">
        <f>INDEX(_calc_누적빈도!L:L,$A52)-INDEX(_calc_누적빈도!L:L,$A52-기준350회_후보!$B$1)</f>
        <v>44</v>
      </c>
      <c r="M52">
        <f>INDEX(_calc_누적빈도!M:M,$A52)-INDEX(_calc_누적빈도!M:M,$A52-기준350회_후보!$B$1)</f>
        <v>53</v>
      </c>
      <c r="N52">
        <f>INDEX(_calc_누적빈도!N:N,$A52)-INDEX(_calc_누적빈도!N:N,$A52-기준350회_후보!$B$1)</f>
        <v>54</v>
      </c>
      <c r="O52">
        <f>INDEX(_calc_누적빈도!O:O,$A52)-INDEX(_calc_누적빈도!O:O,$A52-기준350회_후보!$B$1)</f>
        <v>48</v>
      </c>
      <c r="P52">
        <f>INDEX(_calc_누적빈도!P:P,$A52)-INDEX(_calc_누적빈도!P:P,$A52-기준350회_후보!$B$1)</f>
        <v>45</v>
      </c>
      <c r="Q52">
        <f>INDEX(_calc_누적빈도!Q:Q,$A52)-INDEX(_calc_누적빈도!Q:Q,$A52-기준350회_후보!$B$1)</f>
        <v>57</v>
      </c>
      <c r="R52">
        <f>INDEX(_calc_누적빈도!R:R,$A52)-INDEX(_calc_누적빈도!R:R,$A52-기준350회_후보!$B$1)</f>
        <v>46</v>
      </c>
      <c r="S52">
        <f>INDEX(_calc_누적빈도!S:S,$A52)-INDEX(_calc_누적빈도!S:S,$A52-기준350회_후보!$B$1)</f>
        <v>52</v>
      </c>
      <c r="T52">
        <f>INDEX(_calc_누적빈도!T:T,$A52)-INDEX(_calc_누적빈도!T:T,$A52-기준350회_후보!$B$1)</f>
        <v>48</v>
      </c>
      <c r="U52">
        <f>INDEX(_calc_누적빈도!U:U,$A52)-INDEX(_calc_누적빈도!U:U,$A52-기준350회_후보!$B$1)</f>
        <v>43</v>
      </c>
      <c r="V52">
        <f>INDEX(_calc_누적빈도!V:V,$A52)-INDEX(_calc_누적빈도!V:V,$A52-기준350회_후보!$B$1)</f>
        <v>51</v>
      </c>
      <c r="W52">
        <f>INDEX(_calc_누적빈도!W:W,$A52)-INDEX(_calc_누적빈도!W:W,$A52-기준350회_후보!$B$1)</f>
        <v>51</v>
      </c>
      <c r="X52">
        <f>INDEX(_calc_누적빈도!X:X,$A52)-INDEX(_calc_누적빈도!X:X,$A52-기준350회_후보!$B$1)</f>
        <v>46</v>
      </c>
      <c r="Y52">
        <f>INDEX(_calc_누적빈도!Y:Y,$A52)-INDEX(_calc_누적빈도!Y:Y,$A52-기준350회_후보!$B$1)</f>
        <v>46</v>
      </c>
      <c r="Z52">
        <f>INDEX(_calc_누적빈도!Z:Z,$A52)-INDEX(_calc_누적빈도!Z:Z,$A52-기준350회_후보!$B$1)</f>
        <v>37</v>
      </c>
      <c r="AA52">
        <f>INDEX(_calc_누적빈도!AA:AA,$A52)-INDEX(_calc_누적빈도!AA:AA,$A52-기준350회_후보!$B$1)</f>
        <v>47</v>
      </c>
      <c r="AB52">
        <f>INDEX(_calc_누적빈도!AB:AB,$A52)-INDEX(_calc_누적빈도!AB:AB,$A52-기준350회_후보!$B$1)</f>
        <v>46</v>
      </c>
      <c r="AC52">
        <f>INDEX(_calc_누적빈도!AC:AC,$A52)-INDEX(_calc_누적빈도!AC:AC,$A52-기준350회_후보!$B$1)</f>
        <v>48</v>
      </c>
      <c r="AD52">
        <f>INDEX(_calc_누적빈도!AD:AD,$A52)-INDEX(_calc_누적빈도!AD:AD,$A52-기준350회_후보!$B$1)</f>
        <v>46</v>
      </c>
      <c r="AE52">
        <f>INDEX(_calc_누적빈도!AE:AE,$A52)-INDEX(_calc_누적빈도!AE:AE,$A52-기준350회_후보!$B$1)</f>
        <v>49</v>
      </c>
      <c r="AF52">
        <f>INDEX(_calc_누적빈도!AF:AF,$A52)-INDEX(_calc_누적빈도!AF:AF,$A52-기준350회_후보!$B$1)</f>
        <v>44</v>
      </c>
      <c r="AG52">
        <f>INDEX(_calc_누적빈도!AG:AG,$A52)-INDEX(_calc_누적빈도!AG:AG,$A52-기준350회_후보!$B$1)</f>
        <v>44</v>
      </c>
      <c r="AH52">
        <f>INDEX(_calc_누적빈도!AH:AH,$A52)-INDEX(_calc_누적빈도!AH:AH,$A52-기준350회_후보!$B$1)</f>
        <v>50</v>
      </c>
      <c r="AI52">
        <f>INDEX(_calc_누적빈도!AI:AI,$A52)-INDEX(_calc_누적빈도!AI:AI,$A52-기준350회_후보!$B$1)</f>
        <v>48</v>
      </c>
      <c r="AJ52">
        <f>INDEX(_calc_누적빈도!AJ:AJ,$A52)-INDEX(_calc_누적빈도!AJ:AJ,$A52-기준350회_후보!$B$1)</f>
        <v>53</v>
      </c>
      <c r="AK52">
        <f>INDEX(_calc_누적빈도!AK:AK,$A52)-INDEX(_calc_누적빈도!AK:AK,$A52-기준350회_후보!$B$1)</f>
        <v>45</v>
      </c>
      <c r="AL52">
        <f>INDEX(_calc_누적빈도!AL:AL,$A52)-INDEX(_calc_누적빈도!AL:AL,$A52-기준350회_후보!$B$1)</f>
        <v>51</v>
      </c>
      <c r="AM52">
        <f>INDEX(_calc_누적빈도!AM:AM,$A52)-INDEX(_calc_누적빈도!AM:AM,$A52-기준350회_후보!$B$1)</f>
        <v>54</v>
      </c>
      <c r="AN52">
        <f>INDEX(_calc_누적빈도!AN:AN,$A52)-INDEX(_calc_누적빈도!AN:AN,$A52-기준350회_후보!$B$1)</f>
        <v>49</v>
      </c>
      <c r="AO52">
        <f>INDEX(_calc_누적빈도!AO:AO,$A52)-INDEX(_calc_누적빈도!AO:AO,$A52-기준350회_후보!$B$1)</f>
        <v>45</v>
      </c>
      <c r="AP52">
        <f>INDEX(_calc_누적빈도!AP:AP,$A52)-INDEX(_calc_누적빈도!AP:AP,$A52-기준350회_후보!$B$1)</f>
        <v>42</v>
      </c>
      <c r="AQ52">
        <f>INDEX(_calc_누적빈도!AQ:AQ,$A52)-INDEX(_calc_누적빈도!AQ:AQ,$A52-기준350회_후보!$B$1)</f>
        <v>44</v>
      </c>
      <c r="AR52">
        <f>INDEX(_calc_누적빈도!AR:AR,$A52)-INDEX(_calc_누적빈도!AR:AR,$A52-기준350회_후보!$B$1)</f>
        <v>41</v>
      </c>
      <c r="AS52">
        <f>INDEX(_calc_누적빈도!AS:AS,$A52)-INDEX(_calc_누적빈도!AS:AS,$A52-기준350회_후보!$B$1)</f>
        <v>49</v>
      </c>
      <c r="AT52">
        <f>INDEX(_calc_누적빈도!AT:AT,$A52)-INDEX(_calc_누적빈도!AT:AT,$A52-기준350회_후보!$B$1)</f>
        <v>51</v>
      </c>
      <c r="AU52">
        <f>(RANK(_calc_라운드기준!B52,_calc_라운드기준!$B52:$AT52,0)+COUNTIFS(_calc_라운드기준!$B52:$AT52,_calc_라운드기준!B52,$B$1:$AT$1,"&lt;"&amp;1))-(RANK(B52,$B52:$AT52,0)+COUNTIFS($B52:$AT52,B52,$B$1:$AT$1,"&lt;"&amp;1))</f>
        <v>2</v>
      </c>
      <c r="AV52">
        <f>(RANK(_calc_라운드기준!C52,_calc_라운드기준!$B52:$AT52,0)+COUNTIFS(_calc_라운드기준!$B52:$AT52,_calc_라운드기준!C52,$B$1:$AT$1,"&lt;"&amp;2))-(RANK(C52,$B52:$AT52,0)+COUNTIFS($B52:$AT52,C52,$B$1:$AT$1,"&lt;"&amp;2))</f>
        <v>-8</v>
      </c>
      <c r="AW52">
        <f>(RANK(_calc_라운드기준!D52,_calc_라운드기준!$B52:$AT52,0)+COUNTIFS(_calc_라운드기준!$B52:$AT52,_calc_라운드기준!D52,$B$1:$AT$1,"&lt;"&amp;3))-(RANK(D52,$B52:$AT52,0)+COUNTIFS($B52:$AT52,D52,$B$1:$AT$1,"&lt;"&amp;3))</f>
        <v>-1</v>
      </c>
      <c r="AX52">
        <f>(RANK(_calc_라운드기준!E52,_calc_라운드기준!$B52:$AT52,0)+COUNTIFS(_calc_라운드기준!$B52:$AT52,_calc_라운드기준!E52,$B$1:$AT$1,"&lt;"&amp;4))-(RANK(E52,$B52:$AT52,0)+COUNTIFS($B52:$AT52,E52,$B$1:$AT$1,"&lt;"&amp;4))</f>
        <v>-14</v>
      </c>
      <c r="AY52">
        <f>(RANK(_calc_라운드기준!F52,_calc_라운드기준!$B52:$AT52,0)+COUNTIFS(_calc_라운드기준!$B52:$AT52,_calc_라운드기준!F52,$B$1:$AT$1,"&lt;"&amp;5))-(RANK(F52,$B52:$AT52,0)+COUNTIFS($B52:$AT52,F52,$B$1:$AT$1,"&lt;"&amp;5))</f>
        <v>-11</v>
      </c>
      <c r="AZ52">
        <f>(RANK(_calc_라운드기준!G52,_calc_라운드기준!$B52:$AT52,0)+COUNTIFS(_calc_라운드기준!$B52:$AT52,_calc_라운드기준!G52,$B$1:$AT$1,"&lt;"&amp;6))-(RANK(G52,$B52:$AT52,0)+COUNTIFS($B52:$AT52,G52,$B$1:$AT$1,"&lt;"&amp;6))</f>
        <v>2</v>
      </c>
      <c r="BA52">
        <f>(RANK(_calc_라운드기준!H52,_calc_라운드기준!$B52:$AT52,0)+COUNTIFS(_calc_라운드기준!$B52:$AT52,_calc_라운드기준!H52,$B$1:$AT$1,"&lt;"&amp;7))-(RANK(H52,$B52:$AT52,0)+COUNTIFS($B52:$AT52,H52,$B$1:$AT$1,"&lt;"&amp;7))</f>
        <v>-2</v>
      </c>
      <c r="BB52">
        <f>(RANK(_calc_라운드기준!I52,_calc_라운드기준!$B52:$AT52,0)+COUNTIFS(_calc_라운드기준!$B52:$AT52,_calc_라운드기준!I52,$B$1:$AT$1,"&lt;"&amp;8))-(RANK(I52,$B52:$AT52,0)+COUNTIFS($B52:$AT52,I52,$B$1:$AT$1,"&lt;"&amp;8))</f>
        <v>-33</v>
      </c>
      <c r="BC52">
        <f>(RANK(_calc_라운드기준!J52,_calc_라운드기준!$B52:$AT52,0)+COUNTIFS(_calc_라운드기준!$B52:$AT52,_calc_라운드기준!J52,$B$1:$AT$1,"&lt;"&amp;9))-(RANK(J52,$B52:$AT52,0)+COUNTIFS($B52:$AT52,J52,$B$1:$AT$1,"&lt;"&amp;9))</f>
        <v>-33</v>
      </c>
      <c r="BD52">
        <f>(RANK(_calc_라운드기준!K52,_calc_라운드기준!$B52:$AT52,0)+COUNTIFS(_calc_라운드기준!$B52:$AT52,_calc_라운드기준!K52,$B$1:$AT$1,"&lt;"&amp;10))-(RANK(K52,$B52:$AT52,0)+COUNTIFS($B52:$AT52,K52,$B$1:$AT$1,"&lt;"&amp;10))</f>
        <v>-3</v>
      </c>
      <c r="BE52">
        <f>(RANK(_calc_라운드기준!L52,_calc_라운드기준!$B52:$AT52,0)+COUNTIFS(_calc_라운드기준!$B52:$AT52,_calc_라운드기준!L52,$B$1:$AT$1,"&lt;"&amp;11))-(RANK(L52,$B52:$AT52,0)+COUNTIFS($B52:$AT52,L52,$B$1:$AT$1,"&lt;"&amp;11))</f>
        <v>-21</v>
      </c>
      <c r="BF52">
        <f>(RANK(_calc_라운드기준!M52,_calc_라운드기준!$B52:$AT52,0)+COUNTIFS(_calc_라운드기준!$B52:$AT52,_calc_라운드기준!M52,$B$1:$AT$1,"&lt;"&amp;12))-(RANK(M52,$B52:$AT52,0)+COUNTIFS($B52:$AT52,M52,$B$1:$AT$1,"&lt;"&amp;12))</f>
        <v>5</v>
      </c>
      <c r="BG52">
        <f>(RANK(_calc_라운드기준!N52,_calc_라운드기준!$B52:$AT52,0)+COUNTIFS(_calc_라운드기준!$B52:$AT52,_calc_라운드기준!N52,$B$1:$AT$1,"&lt;"&amp;13))-(RANK(N52,$B52:$AT52,0)+COUNTIFS($B52:$AT52,N52,$B$1:$AT$1,"&lt;"&amp;13))</f>
        <v>8</v>
      </c>
      <c r="BH52">
        <f>(RANK(_calc_라운드기준!O52,_calc_라운드기준!$B52:$AT52,0)+COUNTIFS(_calc_라운드기준!$B52:$AT52,_calc_라운드기준!O52,$B$1:$AT$1,"&lt;"&amp;14))-(RANK(O52,$B52:$AT52,0)+COUNTIFS($B52:$AT52,O52,$B$1:$AT$1,"&lt;"&amp;14))</f>
        <v>23</v>
      </c>
      <c r="BI52">
        <f>(RANK(_calc_라운드기준!P52,_calc_라운드기준!$B52:$AT52,0)+COUNTIFS(_calc_라운드기준!$B52:$AT52,_calc_라운드기준!P52,$B$1:$AT$1,"&lt;"&amp;15))-(RANK(P52,$B52:$AT52,0)+COUNTIFS($B52:$AT52,P52,$B$1:$AT$1,"&lt;"&amp;15))</f>
        <v>-12</v>
      </c>
      <c r="BJ52">
        <f>(RANK(_calc_라운드기준!Q52,_calc_라운드기준!$B52:$AT52,0)+COUNTIFS(_calc_라운드기준!$B52:$AT52,_calc_라운드기준!Q52,$B$1:$AT$1,"&lt;"&amp;16))-(RANK(Q52,$B52:$AT52,0)+COUNTIFS($B52:$AT52,Q52,$B$1:$AT$1,"&lt;"&amp;16))</f>
        <v>6</v>
      </c>
      <c r="BK52">
        <f>(RANK(_calc_라운드기준!R52,_calc_라운드기준!$B52:$AT52,0)+COUNTIFS(_calc_라운드기준!$B52:$AT52,_calc_라운드기준!R52,$B$1:$AT$1,"&lt;"&amp;17))-(RANK(R52,$B52:$AT52,0)+COUNTIFS($B52:$AT52,R52,$B$1:$AT$1,"&lt;"&amp;17))</f>
        <v>2</v>
      </c>
      <c r="BL52">
        <f>(RANK(_calc_라운드기준!S52,_calc_라운드기준!$B52:$AT52,0)+COUNTIFS(_calc_라운드기준!$B52:$AT52,_calc_라운드기준!S52,$B$1:$AT$1,"&lt;"&amp;18))-(RANK(S52,$B52:$AT52,0)+COUNTIFS($B52:$AT52,S52,$B$1:$AT$1,"&lt;"&amp;18))</f>
        <v>17</v>
      </c>
      <c r="BM52">
        <f>(RANK(_calc_라운드기준!T52,_calc_라운드기준!$B52:$AT52,0)+COUNTIFS(_calc_라운드기준!$B52:$AT52,_calc_라운드기준!T52,$B$1:$AT$1,"&lt;"&amp;19))-(RANK(T52,$B52:$AT52,0)+COUNTIFS($B52:$AT52,T52,$B$1:$AT$1,"&lt;"&amp;19))</f>
        <v>-6</v>
      </c>
      <c r="BN52">
        <f>(RANK(_calc_라운드기준!U52,_calc_라운드기준!$B52:$AT52,0)+COUNTIFS(_calc_라운드기준!$B52:$AT52,_calc_라운드기준!U52,$B$1:$AT$1,"&lt;"&amp;20))-(RANK(U52,$B52:$AT52,0)+COUNTIFS($B52:$AT52,U52,$B$1:$AT$1,"&lt;"&amp;20))</f>
        <v>-9</v>
      </c>
      <c r="BO52">
        <f>(RANK(_calc_라운드기준!V52,_calc_라운드기준!$B52:$AT52,0)+COUNTIFS(_calc_라운드기준!$B52:$AT52,_calc_라운드기준!V52,$B$1:$AT$1,"&lt;"&amp;21))-(RANK(V52,$B52:$AT52,0)+COUNTIFS($B52:$AT52,V52,$B$1:$AT$1,"&lt;"&amp;21))</f>
        <v>18</v>
      </c>
      <c r="BP52">
        <f>(RANK(_calc_라운드기준!W52,_calc_라운드기준!$B52:$AT52,0)+COUNTIFS(_calc_라운드기준!$B52:$AT52,_calc_라운드기준!W52,$B$1:$AT$1,"&lt;"&amp;22))-(RANK(W52,$B52:$AT52,0)+COUNTIFS($B52:$AT52,W52,$B$1:$AT$1,"&lt;"&amp;22))</f>
        <v>24</v>
      </c>
      <c r="BQ52">
        <f>(RANK(_calc_라운드기준!X52,_calc_라운드기준!$B52:$AT52,0)+COUNTIFS(_calc_라운드기준!$B52:$AT52,_calc_라운드기준!X52,$B$1:$AT$1,"&lt;"&amp;23))-(RANK(X52,$B52:$AT52,0)+COUNTIFS($B52:$AT52,X52,$B$1:$AT$1,"&lt;"&amp;23))</f>
        <v>-10</v>
      </c>
      <c r="BR52">
        <f>(RANK(_calc_라운드기준!Y52,_calc_라운드기준!$B52:$AT52,0)+COUNTIFS(_calc_라운드기준!$B52:$AT52,_calc_라운드기준!Y52,$B$1:$AT$1,"&lt;"&amp;24))-(RANK(Y52,$B52:$AT52,0)+COUNTIFS($B52:$AT52,Y52,$B$1:$AT$1,"&lt;"&amp;24))</f>
        <v>-8</v>
      </c>
      <c r="BS52">
        <f>(RANK(_calc_라운드기준!Z52,_calc_라운드기준!$B52:$AT52,0)+COUNTIFS(_calc_라운드기준!$B52:$AT52,_calc_라운드기준!Z52,$B$1:$AT$1,"&lt;"&amp;25))-(RANK(Z52,$B52:$AT52,0)+COUNTIFS($B52:$AT52,Z52,$B$1:$AT$1,"&lt;"&amp;25))</f>
        <v>-26</v>
      </c>
      <c r="BT52">
        <f>(RANK(_calc_라운드기준!AA52,_calc_라운드기준!$B52:$AT52,0)+COUNTIFS(_calc_라운드기준!$B52:$AT52,_calc_라운드기준!AA52,$B$1:$AT$1,"&lt;"&amp;26))-(RANK(AA52,$B52:$AT52,0)+COUNTIFS($B52:$AT52,AA52,$B$1:$AT$1,"&lt;"&amp;26))</f>
        <v>-3</v>
      </c>
      <c r="BU52">
        <f>(RANK(_calc_라운드기준!AB52,_calc_라운드기준!$B52:$AT52,0)+COUNTIFS(_calc_라운드기준!$B52:$AT52,_calc_라운드기준!AB52,$B$1:$AT$1,"&lt;"&amp;27))-(RANK(AB52,$B52:$AT52,0)+COUNTIFS($B52:$AT52,AB52,$B$1:$AT$1,"&lt;"&amp;27))</f>
        <v>-23</v>
      </c>
      <c r="BV52">
        <f>(RANK(_calc_라운드기준!AC52,_calc_라운드기준!$B52:$AT52,0)+COUNTIFS(_calc_라운드기준!$B52:$AT52,_calc_라운드기준!AC52,$B$1:$AT$1,"&lt;"&amp;28))-(RANK(AC52,$B52:$AT52,0)+COUNTIFS($B52:$AT52,AC52,$B$1:$AT$1,"&lt;"&amp;28))</f>
        <v>0</v>
      </c>
      <c r="BW52">
        <f>(RANK(_calc_라운드기준!AD52,_calc_라운드기준!$B52:$AT52,0)+COUNTIFS(_calc_라운드기준!$B52:$AT52,_calc_라운드기준!AD52,$B$1:$AT$1,"&lt;"&amp;29))-(RANK(AD52,$B52:$AT52,0)+COUNTIFS($B52:$AT52,AD52,$B$1:$AT$1,"&lt;"&amp;29))</f>
        <v>-6</v>
      </c>
      <c r="BX52">
        <f>(RANK(_calc_라운드기준!AE52,_calc_라운드기준!$B52:$AT52,0)+COUNTIFS(_calc_라운드기준!$B52:$AT52,_calc_라운드기준!AE52,$B$1:$AT$1,"&lt;"&amp;30))-(RANK(AE52,$B52:$AT52,0)+COUNTIFS($B52:$AT52,AE52,$B$1:$AT$1,"&lt;"&amp;30))</f>
        <v>21</v>
      </c>
      <c r="BY52">
        <f>(RANK(_calc_라운드기준!AF52,_calc_라운드기준!$B52:$AT52,0)+COUNTIFS(_calc_라운드기준!$B52:$AT52,_calc_라운드기준!AF52,$B$1:$AT$1,"&lt;"&amp;31))-(RANK(AF52,$B52:$AT52,0)+COUNTIFS($B52:$AT52,AF52,$B$1:$AT$1,"&lt;"&amp;31))</f>
        <v>-3</v>
      </c>
      <c r="BZ52">
        <f>(RANK(_calc_라운드기준!AG52,_calc_라운드기준!$B52:$AT52,0)+COUNTIFS(_calc_라운드기준!$B52:$AT52,_calc_라운드기준!AG52,$B$1:$AT$1,"&lt;"&amp;32))-(RANK(AG52,$B52:$AT52,0)+COUNTIFS($B52:$AT52,AG52,$B$1:$AT$1,"&lt;"&amp;32))</f>
        <v>-3</v>
      </c>
      <c r="CA52">
        <f>(RANK(_calc_라운드기준!AH52,_calc_라운드기준!$B52:$AT52,0)+COUNTIFS(_calc_라운드기준!$B52:$AT52,_calc_라운드기준!AH52,$B$1:$AT$1,"&lt;"&amp;33))-(RANK(AH52,$B52:$AT52,0)+COUNTIFS($B52:$AT52,AH52,$B$1:$AT$1,"&lt;"&amp;33))</f>
        <v>28</v>
      </c>
      <c r="CB52">
        <f>(RANK(_calc_라운드기준!AI52,_calc_라운드기준!$B52:$AT52,0)+COUNTIFS(_calc_라운드기준!$B52:$AT52,_calc_라운드기준!AI52,$B$1:$AT$1,"&lt;"&amp;34))-(RANK(AI52,$B52:$AT52,0)+COUNTIFS($B52:$AT52,AI52,$B$1:$AT$1,"&lt;"&amp;34))</f>
        <v>22</v>
      </c>
      <c r="CC52">
        <f>(RANK(_calc_라운드기준!AJ52,_calc_라운드기준!$B52:$AT52,0)+COUNTIFS(_calc_라운드기준!$B52:$AT52,_calc_라운드기준!AJ52,$B$1:$AT$1,"&lt;"&amp;35))-(RANK(AJ52,$B52:$AT52,0)+COUNTIFS($B52:$AT52,AJ52,$B$1:$AT$1,"&lt;"&amp;35))</f>
        <v>15</v>
      </c>
      <c r="CD52">
        <f>(RANK(_calc_라운드기준!AK52,_calc_라운드기준!$B52:$AT52,0)+COUNTIFS(_calc_라운드기준!$B52:$AT52,_calc_라운드기준!AK52,$B$1:$AT$1,"&lt;"&amp;36))-(RANK(AK52,$B52:$AT52,0)+COUNTIFS($B52:$AT52,AK52,$B$1:$AT$1,"&lt;"&amp;36))</f>
        <v>2</v>
      </c>
      <c r="CE52">
        <f>(RANK(_calc_라운드기준!AL52,_calc_라운드기준!$B52:$AT52,0)+COUNTIFS(_calc_라운드기준!$B52:$AT52,_calc_라운드기준!AL52,$B$1:$AT$1,"&lt;"&amp;37))-(RANK(AL52,$B52:$AT52,0)+COUNTIFS($B52:$AT52,AL52,$B$1:$AT$1,"&lt;"&amp;37))</f>
        <v>-8</v>
      </c>
      <c r="CF52">
        <f>(RANK(_calc_라운드기준!AM52,_calc_라운드기준!$B52:$AT52,0)+COUNTIFS(_calc_라운드기준!$B52:$AT52,_calc_라운드기준!AM52,$B$1:$AT$1,"&lt;"&amp;38))-(RANK(AM52,$B52:$AT52,0)+COUNTIFS($B52:$AT52,AM52,$B$1:$AT$1,"&lt;"&amp;38))</f>
        <v>10</v>
      </c>
      <c r="CG52">
        <f>(RANK(_calc_라운드기준!AN52,_calc_라운드기준!$B52:$AT52,0)+COUNTIFS(_calc_라운드기준!$B52:$AT52,_calc_라운드기준!AN52,$B$1:$AT$1,"&lt;"&amp;39))-(RANK(AN52,$B52:$AT52,0)+COUNTIFS($B52:$AT52,AN52,$B$1:$AT$1,"&lt;"&amp;39))</f>
        <v>-8</v>
      </c>
      <c r="CH52">
        <f>(RANK(_calc_라운드기준!AO52,_calc_라운드기준!$B52:$AT52,0)+COUNTIFS(_calc_라운드기준!$B52:$AT52,_calc_라운드기준!AO52,$B$1:$AT$1,"&lt;"&amp;40))-(RANK(AO52,$B52:$AT52,0)+COUNTIFS($B52:$AT52,AO52,$B$1:$AT$1,"&lt;"&amp;40))</f>
        <v>-7</v>
      </c>
      <c r="CI52">
        <f>(RANK(_calc_라운드기준!AP52,_calc_라운드기준!$B52:$AT52,0)+COUNTIFS(_calc_라운드기준!$B52:$AT52,_calc_라운드기준!AP52,$B$1:$AT$1,"&lt;"&amp;41))-(RANK(AP52,$B52:$AT52,0)+COUNTIFS($B52:$AT52,AP52,$B$1:$AT$1,"&lt;"&amp;41))</f>
        <v>5</v>
      </c>
      <c r="CJ52">
        <f>(RANK(_calc_라운드기준!AQ52,_calc_라운드기준!$B52:$AT52,0)+COUNTIFS(_calc_라운드기준!$B52:$AT52,_calc_라운드기준!AQ52,$B$1:$AT$1,"&lt;"&amp;42))-(RANK(AQ52,$B52:$AT52,0)+COUNTIFS($B52:$AT52,AQ52,$B$1:$AT$1,"&lt;"&amp;42))</f>
        <v>-2</v>
      </c>
      <c r="CK52">
        <f>(RANK(_calc_라운드기준!AR52,_calc_라운드기준!$B52:$AT52,0)+COUNTIFS(_calc_라운드기준!$B52:$AT52,_calc_라운드기준!AR52,$B$1:$AT$1,"&lt;"&amp;43))-(RANK(AR52,$B52:$AT52,0)+COUNTIFS($B52:$AT52,AR52,$B$1:$AT$1,"&lt;"&amp;43))</f>
        <v>5</v>
      </c>
      <c r="CL52">
        <f>(RANK(_calc_라운드기준!AS52,_calc_라운드기준!$B52:$AT52,0)+COUNTIFS(_calc_라운드기준!$B52:$AT52,_calc_라운드기준!AS52,$B$1:$AT$1,"&lt;"&amp;44))-(RANK(AS52,$B52:$AT52,0)+COUNTIFS($B52:$AT52,AS52,$B$1:$AT$1,"&lt;"&amp;44))</f>
        <v>20</v>
      </c>
      <c r="CM52">
        <f>(RANK(_calc_라운드기준!AT52,_calc_라운드기준!$B52:$AT52,0)+COUNTIFS(_calc_라운드기준!$B52:$AT52,_calc_라운드기준!AT52,$B$1:$AT$1,"&lt;"&amp;45))-(RANK(AT52,$B52:$AT52,0)+COUNTIFS($B52:$AT52,AT52,$B$1:$AT$1,"&lt;"&amp;45))</f>
        <v>25</v>
      </c>
      <c r="CN52">
        <f t="shared" si="45"/>
        <v>17</v>
      </c>
      <c r="CO52">
        <f t="shared" si="46"/>
        <v>32</v>
      </c>
      <c r="CP52">
        <f t="shared" si="47"/>
        <v>22</v>
      </c>
      <c r="CQ52">
        <f t="shared" si="48"/>
        <v>40</v>
      </c>
      <c r="CR52">
        <f t="shared" si="49"/>
        <v>38</v>
      </c>
      <c r="CS52">
        <f t="shared" si="50"/>
        <v>18</v>
      </c>
      <c r="CT52">
        <f t="shared" si="51"/>
        <v>23</v>
      </c>
      <c r="CU52">
        <f t="shared" si="52"/>
        <v>44</v>
      </c>
      <c r="CV52">
        <f t="shared" si="53"/>
        <v>45</v>
      </c>
      <c r="CW52">
        <f t="shared" si="54"/>
        <v>25</v>
      </c>
      <c r="CX52">
        <f t="shared" si="55"/>
        <v>41</v>
      </c>
      <c r="CY52">
        <f t="shared" si="56"/>
        <v>14</v>
      </c>
      <c r="CZ52">
        <f t="shared" si="57"/>
        <v>12</v>
      </c>
      <c r="DA52">
        <f t="shared" si="58"/>
        <v>4</v>
      </c>
      <c r="DB52">
        <f t="shared" si="59"/>
        <v>39</v>
      </c>
      <c r="DC52">
        <f t="shared" si="60"/>
        <v>13</v>
      </c>
      <c r="DD52">
        <f t="shared" si="61"/>
        <v>19</v>
      </c>
      <c r="DE52">
        <f t="shared" si="62"/>
        <v>9</v>
      </c>
      <c r="DF52">
        <f t="shared" si="63"/>
        <v>29</v>
      </c>
      <c r="DG52">
        <f t="shared" si="64"/>
        <v>36</v>
      </c>
      <c r="DH52">
        <f t="shared" si="65"/>
        <v>8</v>
      </c>
      <c r="DI52">
        <f t="shared" si="66"/>
        <v>3</v>
      </c>
      <c r="DJ52">
        <f t="shared" si="67"/>
        <v>37</v>
      </c>
      <c r="DK52">
        <f t="shared" si="68"/>
        <v>33</v>
      </c>
      <c r="DL52">
        <f t="shared" si="69"/>
        <v>43</v>
      </c>
      <c r="DM52">
        <f t="shared" si="70"/>
        <v>26</v>
      </c>
      <c r="DN52">
        <f t="shared" si="71"/>
        <v>42</v>
      </c>
      <c r="DO52">
        <f t="shared" si="72"/>
        <v>21</v>
      </c>
      <c r="DP52">
        <f t="shared" si="73"/>
        <v>30</v>
      </c>
      <c r="DQ52">
        <f t="shared" si="74"/>
        <v>6</v>
      </c>
      <c r="DR52">
        <f t="shared" si="75"/>
        <v>27</v>
      </c>
      <c r="DS52">
        <f t="shared" si="76"/>
        <v>28</v>
      </c>
      <c r="DT52">
        <f t="shared" si="77"/>
        <v>1</v>
      </c>
      <c r="DU52">
        <f t="shared" si="78"/>
        <v>5</v>
      </c>
      <c r="DV52">
        <f t="shared" si="79"/>
        <v>10</v>
      </c>
      <c r="DW52">
        <f t="shared" si="80"/>
        <v>20</v>
      </c>
      <c r="DX52">
        <f t="shared" si="81"/>
        <v>34</v>
      </c>
      <c r="DY52">
        <f t="shared" si="82"/>
        <v>11</v>
      </c>
      <c r="DZ52">
        <f t="shared" si="83"/>
        <v>35</v>
      </c>
      <c r="EA52">
        <f t="shared" si="84"/>
        <v>31</v>
      </c>
      <c r="EB52">
        <f t="shared" si="85"/>
        <v>15</v>
      </c>
      <c r="EC52">
        <f t="shared" si="86"/>
        <v>24</v>
      </c>
      <c r="ED52">
        <f t="shared" si="87"/>
        <v>16</v>
      </c>
      <c r="EE52">
        <f t="shared" si="88"/>
        <v>7</v>
      </c>
      <c r="EF52">
        <f t="shared" si="89"/>
        <v>2</v>
      </c>
    </row>
  </sheetData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F52"/>
  <sheetViews>
    <sheetView zoomScaleNormal="100" workbookViewId="0"/>
  </sheetViews>
  <sheetFormatPr defaultColWidth="8.5" defaultRowHeight="16.5"/>
  <sheetData>
    <row r="1" spans="1:136" ht="16.5" customHeight="1">
      <c r="A1" s="6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</row>
    <row r="2" spans="1:136" ht="16.5" customHeight="1">
      <c r="A2">
        <f>_calc_라운드기준!A2</f>
        <v>1244</v>
      </c>
      <c r="B2">
        <f>INDEX(_calc_누적빈도!B:B,$A2)-INDEX(_calc_누적빈도!B:B,$A2-기준400회_후보!$B$1)</f>
        <v>50</v>
      </c>
      <c r="C2">
        <f>INDEX(_calc_누적빈도!C:C,$A2)-INDEX(_calc_누적빈도!C:C,$A2-기준400회_후보!$B$1)</f>
        <v>47</v>
      </c>
      <c r="D2">
        <f>INDEX(_calc_누적빈도!D:D,$A2)-INDEX(_calc_누적빈도!D:D,$A2-기준400회_후보!$B$1)</f>
        <v>61</v>
      </c>
      <c r="E2">
        <f>INDEX(_calc_누적빈도!E:E,$A2)-INDEX(_calc_누적빈도!E:E,$A2-기준400회_후보!$B$1)</f>
        <v>48</v>
      </c>
      <c r="F2">
        <f>INDEX(_calc_누적빈도!F:F,$A2)-INDEX(_calc_누적빈도!F:F,$A2-기준400회_후보!$B$1)</f>
        <v>36</v>
      </c>
      <c r="G2">
        <f>INDEX(_calc_누적빈도!G:G,$A2)-INDEX(_calc_누적빈도!G:G,$A2-기준400회_후보!$B$1)</f>
        <v>59</v>
      </c>
      <c r="H2">
        <f>INDEX(_calc_누적빈도!H:H,$A2)-INDEX(_calc_누적빈도!H:H,$A2-기준400회_후보!$B$1)</f>
        <v>58</v>
      </c>
      <c r="I2">
        <f>INDEX(_calc_누적빈도!I:I,$A2)-INDEX(_calc_누적빈도!I:I,$A2-기준400회_후보!$B$1)</f>
        <v>43</v>
      </c>
      <c r="J2">
        <f>INDEX(_calc_누적빈도!J:J,$A2)-INDEX(_calc_누적빈도!J:J,$A2-기준400회_후보!$B$1)</f>
        <v>49</v>
      </c>
      <c r="K2">
        <f>INDEX(_calc_누적빈도!K:K,$A2)-INDEX(_calc_누적빈도!K:K,$A2-기준400회_후보!$B$1)</f>
        <v>43</v>
      </c>
      <c r="L2">
        <f>INDEX(_calc_누적빈도!L:L,$A2)-INDEX(_calc_누적빈도!L:L,$A2-기준400회_후보!$B$1)</f>
        <v>49</v>
      </c>
      <c r="M2">
        <f>INDEX(_calc_누적빈도!M:M,$A2)-INDEX(_calc_누적빈도!M:M,$A2-기준400회_후보!$B$1)</f>
        <v>58</v>
      </c>
      <c r="N2">
        <f>INDEX(_calc_누적빈도!N:N,$A2)-INDEX(_calc_누적빈도!N:N,$A2-기준400회_후보!$B$1)</f>
        <v>64</v>
      </c>
      <c r="O2">
        <f>INDEX(_calc_누적빈도!O:O,$A2)-INDEX(_calc_누적빈도!O:O,$A2-기준400회_후보!$B$1)</f>
        <v>51</v>
      </c>
      <c r="P2">
        <f>INDEX(_calc_누적빈도!P:P,$A2)-INDEX(_calc_누적빈도!P:P,$A2-기준400회_후보!$B$1)</f>
        <v>56</v>
      </c>
      <c r="Q2">
        <f>INDEX(_calc_누적빈도!Q:Q,$A2)-INDEX(_calc_누적빈도!Q:Q,$A2-기준400회_후보!$B$1)</f>
        <v>65</v>
      </c>
      <c r="R2">
        <f>INDEX(_calc_누적빈도!R:R,$A2)-INDEX(_calc_누적빈도!R:R,$A2-기준400회_후보!$B$1)</f>
        <v>51</v>
      </c>
      <c r="S2">
        <f>INDEX(_calc_누적빈도!S:S,$A2)-INDEX(_calc_누적빈도!S:S,$A2-기준400회_후보!$B$1)</f>
        <v>60</v>
      </c>
      <c r="T2">
        <f>INDEX(_calc_누적빈도!T:T,$A2)-INDEX(_calc_누적빈도!T:T,$A2-기준400회_후보!$B$1)</f>
        <v>54</v>
      </c>
      <c r="U2">
        <f>INDEX(_calc_누적빈도!U:U,$A2)-INDEX(_calc_누적빈도!U:U,$A2-기준400회_후보!$B$1)</f>
        <v>50</v>
      </c>
      <c r="V2">
        <f>INDEX(_calc_누적빈도!V:V,$A2)-INDEX(_calc_누적빈도!V:V,$A2-기준400회_후보!$B$1)</f>
        <v>55</v>
      </c>
      <c r="W2">
        <f>INDEX(_calc_누적빈도!W:W,$A2)-INDEX(_calc_누적빈도!W:W,$A2-기준400회_후보!$B$1)</f>
        <v>57</v>
      </c>
      <c r="X2">
        <f>INDEX(_calc_누적빈도!X:X,$A2)-INDEX(_calc_누적빈도!X:X,$A2-기준400회_후보!$B$1)</f>
        <v>51</v>
      </c>
      <c r="Y2">
        <f>INDEX(_calc_누적빈도!Y:Y,$A2)-INDEX(_calc_누적빈도!Y:Y,$A2-기준400회_후보!$B$1)</f>
        <v>55</v>
      </c>
      <c r="Z2">
        <f>INDEX(_calc_누적빈도!Z:Z,$A2)-INDEX(_calc_누적빈도!Z:Z,$A2-기준400회_후보!$B$1)</f>
        <v>43</v>
      </c>
      <c r="AA2">
        <f>INDEX(_calc_누적빈도!AA:AA,$A2)-INDEX(_calc_누적빈도!AA:AA,$A2-기준400회_후보!$B$1)</f>
        <v>52</v>
      </c>
      <c r="AB2">
        <f>INDEX(_calc_누적빈도!AB:AB,$A2)-INDEX(_calc_누적빈도!AB:AB,$A2-기준400회_후보!$B$1)</f>
        <v>56</v>
      </c>
      <c r="AC2">
        <f>INDEX(_calc_누적빈도!AC:AC,$A2)-INDEX(_calc_누적빈도!AC:AC,$A2-기준400회_후보!$B$1)</f>
        <v>56</v>
      </c>
      <c r="AD2">
        <f>INDEX(_calc_누적빈도!AD:AD,$A2)-INDEX(_calc_누적빈도!AD:AD,$A2-기준400회_후보!$B$1)</f>
        <v>52</v>
      </c>
      <c r="AE2">
        <f>INDEX(_calc_누적빈도!AE:AE,$A2)-INDEX(_calc_누적빈도!AE:AE,$A2-기준400회_후보!$B$1)</f>
        <v>56</v>
      </c>
      <c r="AF2">
        <f>INDEX(_calc_누적빈도!AF:AF,$A2)-INDEX(_calc_누적빈도!AF:AF,$A2-기준400회_후보!$B$1)</f>
        <v>55</v>
      </c>
      <c r="AG2">
        <f>INDEX(_calc_누적빈도!AG:AG,$A2)-INDEX(_calc_누적빈도!AG:AG,$A2-기준400회_후보!$B$1)</f>
        <v>51</v>
      </c>
      <c r="AH2">
        <f>INDEX(_calc_누적빈도!AH:AH,$A2)-INDEX(_calc_누적빈도!AH:AH,$A2-기준400회_후보!$B$1)</f>
        <v>57</v>
      </c>
      <c r="AI2">
        <f>INDEX(_calc_누적빈도!AI:AI,$A2)-INDEX(_calc_누적빈도!AI:AI,$A2-기준400회_후보!$B$1)</f>
        <v>54</v>
      </c>
      <c r="AJ2">
        <f>INDEX(_calc_누적빈도!AJ:AJ,$A2)-INDEX(_calc_누적빈도!AJ:AJ,$A2-기준400회_후보!$B$1)</f>
        <v>59</v>
      </c>
      <c r="AK2">
        <f>INDEX(_calc_누적빈도!AK:AK,$A2)-INDEX(_calc_누적빈도!AK:AK,$A2-기준400회_후보!$B$1)</f>
        <v>52</v>
      </c>
      <c r="AL2">
        <f>INDEX(_calc_누적빈도!AL:AL,$A2)-INDEX(_calc_누적빈도!AL:AL,$A2-기준400회_후보!$B$1)</f>
        <v>57</v>
      </c>
      <c r="AM2">
        <f>INDEX(_calc_누적빈도!AM:AM,$A2)-INDEX(_calc_누적빈도!AM:AM,$A2-기준400회_후보!$B$1)</f>
        <v>64</v>
      </c>
      <c r="AN2">
        <f>INDEX(_calc_누적빈도!AN:AN,$A2)-INDEX(_calc_누적빈도!AN:AN,$A2-기준400회_후보!$B$1)</f>
        <v>55</v>
      </c>
      <c r="AO2">
        <f>INDEX(_calc_누적빈도!AO:AO,$A2)-INDEX(_calc_누적빈도!AO:AO,$A2-기준400회_후보!$B$1)</f>
        <v>50</v>
      </c>
      <c r="AP2">
        <f>INDEX(_calc_누적빈도!AP:AP,$A2)-INDEX(_calc_누적빈도!AP:AP,$A2-기준400회_후보!$B$1)</f>
        <v>49</v>
      </c>
      <c r="AQ2">
        <f>INDEX(_calc_누적빈도!AQ:AQ,$A2)-INDEX(_calc_누적빈도!AQ:AQ,$A2-기준400회_후보!$B$1)</f>
        <v>51</v>
      </c>
      <c r="AR2">
        <f>INDEX(_calc_누적빈도!AR:AR,$A2)-INDEX(_calc_누적빈도!AR:AR,$A2-기준400회_후보!$B$1)</f>
        <v>47</v>
      </c>
      <c r="AS2">
        <f>INDEX(_calc_누적빈도!AS:AS,$A2)-INDEX(_calc_누적빈도!AS:AS,$A2-기준400회_후보!$B$1)</f>
        <v>57</v>
      </c>
      <c r="AT2">
        <f>INDEX(_calc_누적빈도!AT:AT,$A2)-INDEX(_calc_누적빈도!AT:AT,$A2-기준400회_후보!$B$1)</f>
        <v>57</v>
      </c>
      <c r="AU2">
        <f>(RANK(_calc_라운드기준!B2,_calc_라운드기준!$B2:$AT2,0)+COUNTIFS(_calc_라운드기준!$B2:$AT2,_calc_라운드기준!B2,$B$1:$AT$1,"&lt;"&amp;1))-(RANK(B2,$B2:$AT2,0)+COUNTIFS($B2:$AT2,B2,$B$1:$AT$1,"&lt;"&amp;1))</f>
        <v>-26</v>
      </c>
      <c r="AV2">
        <f>(RANK(_calc_라운드기준!C2,_calc_라운드기준!$B2:$AT2,0)+COUNTIFS(_calc_라운드기준!$B2:$AT2,_calc_라운드기준!C2,$B$1:$AT$1,"&lt;"&amp;2))-(RANK(C2,$B2:$AT2,0)+COUNTIFS($B2:$AT2,C2,$B$1:$AT$1,"&lt;"&amp;2))</f>
        <v>-28</v>
      </c>
      <c r="AW2">
        <f>(RANK(_calc_라운드기준!D2,_calc_라운드기준!$B2:$AT2,0)+COUNTIFS(_calc_라운드기준!$B2:$AT2,_calc_라운드기준!D2,$B$1:$AT$1,"&lt;"&amp;3))-(RANK(D2,$B2:$AT2,0)+COUNTIFS($B2:$AT2,D2,$B$1:$AT$1,"&lt;"&amp;3))</f>
        <v>9</v>
      </c>
      <c r="AX2">
        <f>(RANK(_calc_라운드기준!E2,_calc_라운드기준!$B2:$AT2,0)+COUNTIFS(_calc_라운드기준!$B2:$AT2,_calc_라운드기준!E2,$B$1:$AT$1,"&lt;"&amp;4))-(RANK(E2,$B2:$AT2,0)+COUNTIFS($B2:$AT2,E2,$B$1:$AT$1,"&lt;"&amp;4))</f>
        <v>-18</v>
      </c>
      <c r="AY2">
        <f>(RANK(_calc_라운드기준!F2,_calc_라운드기준!$B2:$AT2,0)+COUNTIFS(_calc_라운드기준!$B2:$AT2,_calc_라운드기준!F2,$B$1:$AT$1,"&lt;"&amp;5))-(RANK(F2,$B2:$AT2,0)+COUNTIFS($B2:$AT2,F2,$B$1:$AT$1,"&lt;"&amp;5))</f>
        <v>-2</v>
      </c>
      <c r="AZ2">
        <f>(RANK(_calc_라운드기준!G2,_calc_라운드기준!$B2:$AT2,0)+COUNTIFS(_calc_라운드기준!$B2:$AT2,_calc_라운드기준!G2,$B$1:$AT$1,"&lt;"&amp;6))-(RANK(G2,$B2:$AT2,0)+COUNTIFS($B2:$AT2,G2,$B$1:$AT$1,"&lt;"&amp;6))</f>
        <v>30</v>
      </c>
      <c r="BA2">
        <f>(RANK(_calc_라운드기준!H2,_calc_라운드기준!$B2:$AT2,0)+COUNTIFS(_calc_라운드기준!$B2:$AT2,_calc_라운드기준!H2,$B$1:$AT$1,"&lt;"&amp;7))-(RANK(H2,$B2:$AT2,0)+COUNTIFS($B2:$AT2,H2,$B$1:$AT$1,"&lt;"&amp;7))</f>
        <v>14</v>
      </c>
      <c r="BB2">
        <f>(RANK(_calc_라운드기준!I2,_calc_라운드기준!$B2:$AT2,0)+COUNTIFS(_calc_라운드기준!$B2:$AT2,_calc_라운드기준!I2,$B$1:$AT$1,"&lt;"&amp;8))-(RANK(I2,$B2:$AT2,0)+COUNTIFS($B2:$AT2,I2,$B$1:$AT$1,"&lt;"&amp;8))</f>
        <v>-19</v>
      </c>
      <c r="BC2">
        <f>(RANK(_calc_라운드기준!J2,_calc_라운드기준!$B2:$AT2,0)+COUNTIFS(_calc_라운드기준!$B2:$AT2,_calc_라운드기준!J2,$B$1:$AT$1,"&lt;"&amp;9))-(RANK(J2,$B2:$AT2,0)+COUNTIFS($B2:$AT2,J2,$B$1:$AT$1,"&lt;"&amp;9))</f>
        <v>-12</v>
      </c>
      <c r="BD2">
        <f>(RANK(_calc_라운드기준!K2,_calc_라운드기준!$B2:$AT2,0)+COUNTIFS(_calc_라운드기준!$B2:$AT2,_calc_라운드기준!K2,$B$1:$AT$1,"&lt;"&amp;10))-(RANK(K2,$B2:$AT2,0)+COUNTIFS($B2:$AT2,K2,$B$1:$AT$1,"&lt;"&amp;10))</f>
        <v>-18</v>
      </c>
      <c r="BE2">
        <f>(RANK(_calc_라운드기준!L2,_calc_라운드기준!$B2:$AT2,0)+COUNTIFS(_calc_라운드기준!$B2:$AT2,_calc_라운드기준!L2,$B$1:$AT$1,"&lt;"&amp;11))-(RANK(L2,$B2:$AT2,0)+COUNTIFS($B2:$AT2,L2,$B$1:$AT$1,"&lt;"&amp;11))</f>
        <v>0</v>
      </c>
      <c r="BF2">
        <f>(RANK(_calc_라운드기준!M2,_calc_라운드기준!$B2:$AT2,0)+COUNTIFS(_calc_라운드기준!$B2:$AT2,_calc_라운드기준!M2,$B$1:$AT$1,"&lt;"&amp;12))-(RANK(M2,$B2:$AT2,0)+COUNTIFS($B2:$AT2,M2,$B$1:$AT$1,"&lt;"&amp;12))</f>
        <v>29</v>
      </c>
      <c r="BG2">
        <f>(RANK(_calc_라운드기준!N2,_calc_라운드기준!$B2:$AT2,0)+COUNTIFS(_calc_라운드기준!$B2:$AT2,_calc_라운드기준!N2,$B$1:$AT$1,"&lt;"&amp;13))-(RANK(N2,$B2:$AT2,0)+COUNTIFS($B2:$AT2,N2,$B$1:$AT$1,"&lt;"&amp;13))</f>
        <v>1</v>
      </c>
      <c r="BH2">
        <f>(RANK(_calc_라운드기준!O2,_calc_라운드기준!$B2:$AT2,0)+COUNTIFS(_calc_라운드기준!$B2:$AT2,_calc_라운드기준!O2,$B$1:$AT$1,"&lt;"&amp;14))-(RANK(O2,$B2:$AT2,0)+COUNTIFS($B2:$AT2,O2,$B$1:$AT$1,"&lt;"&amp;14))</f>
        <v>17</v>
      </c>
      <c r="BI2">
        <f>(RANK(_calc_라운드기준!P2,_calc_라운드기준!$B2:$AT2,0)+COUNTIFS(_calc_라운드기준!$B2:$AT2,_calc_라운드기준!P2,$B$1:$AT$1,"&lt;"&amp;15))-(RANK(P2,$B2:$AT2,0)+COUNTIFS($B2:$AT2,P2,$B$1:$AT$1,"&lt;"&amp;15))</f>
        <v>-14</v>
      </c>
      <c r="BJ2">
        <f>(RANK(_calc_라운드기준!Q2,_calc_라운드기준!$B2:$AT2,0)+COUNTIFS(_calc_라운드기준!$B2:$AT2,_calc_라운드기준!Q2,$B$1:$AT$1,"&lt;"&amp;16))-(RANK(Q2,$B2:$AT2,0)+COUNTIFS($B2:$AT2,Q2,$B$1:$AT$1,"&lt;"&amp;16))</f>
        <v>7</v>
      </c>
      <c r="BK2">
        <f>(RANK(_calc_라운드기준!R2,_calc_라운드기준!$B2:$AT2,0)+COUNTIFS(_calc_라운드기준!$B2:$AT2,_calc_라운드기준!R2,$B$1:$AT$1,"&lt;"&amp;17))-(RANK(R2,$B2:$AT2,0)+COUNTIFS($B2:$AT2,R2,$B$1:$AT$1,"&lt;"&amp;17))</f>
        <v>10</v>
      </c>
      <c r="BL2">
        <f>(RANK(_calc_라운드기준!S2,_calc_라운드기준!$B2:$AT2,0)+COUNTIFS(_calc_라운드기준!$B2:$AT2,_calc_라운드기준!S2,$B$1:$AT$1,"&lt;"&amp;18))-(RANK(S2,$B2:$AT2,0)+COUNTIFS($B2:$AT2,S2,$B$1:$AT$1,"&lt;"&amp;18))</f>
        <v>4</v>
      </c>
      <c r="BM2">
        <f>(RANK(_calc_라운드기준!T2,_calc_라운드기준!$B2:$AT2,0)+COUNTIFS(_calc_라운드기준!$B2:$AT2,_calc_라운드기준!T2,$B$1:$AT$1,"&lt;"&amp;19))-(RANK(T2,$B2:$AT2,0)+COUNTIFS($B2:$AT2,T2,$B$1:$AT$1,"&lt;"&amp;19))</f>
        <v>3</v>
      </c>
      <c r="BN2">
        <f>(RANK(_calc_라운드기준!U2,_calc_라운드기준!$B2:$AT2,0)+COUNTIFS(_calc_라운드기준!$B2:$AT2,_calc_라운드기준!U2,$B$1:$AT$1,"&lt;"&amp;20))-(RANK(U2,$B2:$AT2,0)+COUNTIFS($B2:$AT2,U2,$B$1:$AT$1,"&lt;"&amp;20))</f>
        <v>-20</v>
      </c>
      <c r="BO2">
        <f>(RANK(_calc_라운드기준!V2,_calc_라운드기준!$B2:$AT2,0)+COUNTIFS(_calc_라운드기준!$B2:$AT2,_calc_라운드기준!V2,$B$1:$AT$1,"&lt;"&amp;21))-(RANK(V2,$B2:$AT2,0)+COUNTIFS($B2:$AT2,V2,$B$1:$AT$1,"&lt;"&amp;21))</f>
        <v>25</v>
      </c>
      <c r="BP2">
        <f>(RANK(_calc_라운드기준!W2,_calc_라운드기준!$B2:$AT2,0)+COUNTIFS(_calc_라운드기준!$B2:$AT2,_calc_라운드기준!W2,$B$1:$AT$1,"&lt;"&amp;22))-(RANK(W2,$B2:$AT2,0)+COUNTIFS($B2:$AT2,W2,$B$1:$AT$1,"&lt;"&amp;22))</f>
        <v>17</v>
      </c>
      <c r="BQ2">
        <f>(RANK(_calc_라운드기준!X2,_calc_라운드기준!$B2:$AT2,0)+COUNTIFS(_calc_라운드기준!$B2:$AT2,_calc_라운드기준!X2,$B$1:$AT$1,"&lt;"&amp;23))-(RANK(X2,$B2:$AT2,0)+COUNTIFS($B2:$AT2,X2,$B$1:$AT$1,"&lt;"&amp;23))</f>
        <v>10</v>
      </c>
      <c r="BR2">
        <f>(RANK(_calc_라운드기준!Y2,_calc_라운드기준!$B2:$AT2,0)+COUNTIFS(_calc_라운드기준!$B2:$AT2,_calc_라운드기준!Y2,$B$1:$AT$1,"&lt;"&amp;24))-(RANK(Y2,$B2:$AT2,0)+COUNTIFS($B2:$AT2,Y2,$B$1:$AT$1,"&lt;"&amp;24))</f>
        <v>-14</v>
      </c>
      <c r="BS2">
        <f>(RANK(_calc_라운드기준!Z2,_calc_라운드기준!$B2:$AT2,0)+COUNTIFS(_calc_라운드기준!$B2:$AT2,_calc_라운드기준!Z2,$B$1:$AT$1,"&lt;"&amp;25))-(RANK(Z2,$B2:$AT2,0)+COUNTIFS($B2:$AT2,Z2,$B$1:$AT$1,"&lt;"&amp;25))</f>
        <v>-16</v>
      </c>
      <c r="BT2">
        <f>(RANK(_calc_라운드기준!AA2,_calc_라운드기준!$B2:$AT2,0)+COUNTIFS(_calc_라운드기준!$B2:$AT2,_calc_라운드기준!AA2,$B$1:$AT$1,"&lt;"&amp;26))-(RANK(AA2,$B2:$AT2,0)+COUNTIFS($B2:$AT2,AA2,$B$1:$AT$1,"&lt;"&amp;26))</f>
        <v>16</v>
      </c>
      <c r="BU2">
        <f>(RANK(_calc_라운드기준!AB2,_calc_라운드기준!$B2:$AT2,0)+COUNTIFS(_calc_라운드기준!$B2:$AT2,_calc_라운드기준!AB2,$B$1:$AT$1,"&lt;"&amp;27))-(RANK(AB2,$B2:$AT2,0)+COUNTIFS($B2:$AT2,AB2,$B$1:$AT$1,"&lt;"&amp;27))</f>
        <v>-12</v>
      </c>
      <c r="BV2">
        <f>(RANK(_calc_라운드기준!AC2,_calc_라운드기준!$B2:$AT2,0)+COUNTIFS(_calc_라운드기준!$B2:$AT2,_calc_라운드기준!AC2,$B$1:$AT$1,"&lt;"&amp;28))-(RANK(AC2,$B2:$AT2,0)+COUNTIFS($B2:$AT2,AC2,$B$1:$AT$1,"&lt;"&amp;28))</f>
        <v>-7</v>
      </c>
      <c r="BW2">
        <f>(RANK(_calc_라운드기준!AD2,_calc_라운드기준!$B2:$AT2,0)+COUNTIFS(_calc_라운드기준!$B2:$AT2,_calc_라운드기준!AD2,$B$1:$AT$1,"&lt;"&amp;29))-(RANK(AD2,$B2:$AT2,0)+COUNTIFS($B2:$AT2,AD2,$B$1:$AT$1,"&lt;"&amp;29))</f>
        <v>3</v>
      </c>
      <c r="BX2">
        <f>(RANK(_calc_라운드기준!AE2,_calc_라운드기준!$B2:$AT2,0)+COUNTIFS(_calc_라운드기준!$B2:$AT2,_calc_라운드기준!AE2,$B$1:$AT$1,"&lt;"&amp;30))-(RANK(AE2,$B2:$AT2,0)+COUNTIFS($B2:$AT2,AE2,$B$1:$AT$1,"&lt;"&amp;30))</f>
        <v>-3</v>
      </c>
      <c r="BY2">
        <f>(RANK(_calc_라운드기준!AF2,_calc_라운드기준!$B2:$AT2,0)+COUNTIFS(_calc_라운드기준!$B2:$AT2,_calc_라운드기준!AF2,$B$1:$AT$1,"&lt;"&amp;31))-(RANK(AF2,$B2:$AT2,0)+COUNTIFS($B2:$AT2,AF2,$B$1:$AT$1,"&lt;"&amp;31))</f>
        <v>-19</v>
      </c>
      <c r="BZ2">
        <f>(RANK(_calc_라운드기준!AG2,_calc_라운드기준!$B2:$AT2,0)+COUNTIFS(_calc_라운드기준!$B2:$AT2,_calc_라운드기준!AG2,$B$1:$AT$1,"&lt;"&amp;32))-(RANK(AG2,$B2:$AT2,0)+COUNTIFS($B2:$AT2,AG2,$B$1:$AT$1,"&lt;"&amp;32))</f>
        <v>-15</v>
      </c>
      <c r="CA2">
        <f>(RANK(_calc_라운드기준!AH2,_calc_라운드기준!$B2:$AT2,0)+COUNTIFS(_calc_라운드기준!$B2:$AT2,_calc_라운드기준!AH2,$B$1:$AT$1,"&lt;"&amp;33))-(RANK(AH2,$B2:$AT2,0)+COUNTIFS($B2:$AT2,AH2,$B$1:$AT$1,"&lt;"&amp;33))</f>
        <v>6</v>
      </c>
      <c r="CB2">
        <f>(RANK(_calc_라운드기준!AI2,_calc_라운드기준!$B2:$AT2,0)+COUNTIFS(_calc_라운드기준!$B2:$AT2,_calc_라운드기준!AI2,$B$1:$AT$1,"&lt;"&amp;34))-(RANK(AI2,$B2:$AT2,0)+COUNTIFS($B2:$AT2,AI2,$B$1:$AT$1,"&lt;"&amp;34))</f>
        <v>6</v>
      </c>
      <c r="CC2">
        <f>(RANK(_calc_라운드기준!AJ2,_calc_라운드기준!$B2:$AT2,0)+COUNTIFS(_calc_라운드기준!$B2:$AT2,_calc_라운드기준!AJ2,$B$1:$AT$1,"&lt;"&amp;35))-(RANK(AJ2,$B2:$AT2,0)+COUNTIFS($B2:$AT2,AJ2,$B$1:$AT$1,"&lt;"&amp;35))</f>
        <v>24</v>
      </c>
      <c r="CD2">
        <f>(RANK(_calc_라운드기준!AK2,_calc_라운드기준!$B2:$AT2,0)+COUNTIFS(_calc_라운드기준!$B2:$AT2,_calc_라운드기준!AK2,$B$1:$AT$1,"&lt;"&amp;36))-(RANK(AK2,$B2:$AT2,0)+COUNTIFS($B2:$AT2,AK2,$B$1:$AT$1,"&lt;"&amp;36))</f>
        <v>-9</v>
      </c>
      <c r="CE2">
        <f>(RANK(_calc_라운드기준!AL2,_calc_라운드기준!$B2:$AT2,0)+COUNTIFS(_calc_라운드기준!$B2:$AT2,_calc_라운드기준!AL2,$B$1:$AT$1,"&lt;"&amp;37))-(RANK(AL2,$B2:$AT2,0)+COUNTIFS($B2:$AT2,AL2,$B$1:$AT$1,"&lt;"&amp;37))</f>
        <v>20</v>
      </c>
      <c r="CF2">
        <f>(RANK(_calc_라운드기준!AM2,_calc_라운드기준!$B2:$AT2,0)+COUNTIFS(_calc_라운드기준!$B2:$AT2,_calc_라운드기준!AM2,$B$1:$AT$1,"&lt;"&amp;38))-(RANK(AM2,$B2:$AT2,0)+COUNTIFS($B2:$AT2,AM2,$B$1:$AT$1,"&lt;"&amp;38))</f>
        <v>2</v>
      </c>
      <c r="CG2">
        <f>(RANK(_calc_라운드기준!AN2,_calc_라운드기준!$B2:$AT2,0)+COUNTIFS(_calc_라운드기준!$B2:$AT2,_calc_라운드기준!AN2,$B$1:$AT$1,"&lt;"&amp;39))-(RANK(AN2,$B2:$AT2,0)+COUNTIFS($B2:$AT2,AN2,$B$1:$AT$1,"&lt;"&amp;39))</f>
        <v>11</v>
      </c>
      <c r="CH2">
        <f>(RANK(_calc_라운드기준!AO2,_calc_라운드기준!$B2:$AT2,0)+COUNTIFS(_calc_라운드기준!$B2:$AT2,_calc_라운드기준!AO2,$B$1:$AT$1,"&lt;"&amp;40))-(RANK(AO2,$B2:$AT2,0)+COUNTIFS($B2:$AT2,AO2,$B$1:$AT$1,"&lt;"&amp;40))</f>
        <v>7</v>
      </c>
      <c r="CI2">
        <f>(RANK(_calc_라운드기준!AP2,_calc_라운드기준!$B2:$AT2,0)+COUNTIFS(_calc_라운드기준!$B2:$AT2,_calc_라운드기준!AP2,$B$1:$AT$1,"&lt;"&amp;41))-(RANK(AP2,$B2:$AT2,0)+COUNTIFS($B2:$AT2,AP2,$B$1:$AT$1,"&lt;"&amp;41))</f>
        <v>-19</v>
      </c>
      <c r="CJ2">
        <f>(RANK(_calc_라운드기준!AQ2,_calc_라운드기준!$B2:$AT2,0)+COUNTIFS(_calc_라운드기준!$B2:$AT2,_calc_라운드기준!AQ2,$B$1:$AT$1,"&lt;"&amp;42))-(RANK(AQ2,$B2:$AT2,0)+COUNTIFS($B2:$AT2,AQ2,$B$1:$AT$1,"&lt;"&amp;42))</f>
        <v>-12</v>
      </c>
      <c r="CK2">
        <f>(RANK(_calc_라운드기준!AR2,_calc_라운드기준!$B2:$AT2,0)+COUNTIFS(_calc_라운드기준!$B2:$AT2,_calc_라운드기준!AR2,$B$1:$AT$1,"&lt;"&amp;43))-(RANK(AR2,$B2:$AT2,0)+COUNTIFS($B2:$AT2,AR2,$B$1:$AT$1,"&lt;"&amp;43))</f>
        <v>-7</v>
      </c>
      <c r="CL2">
        <f>(RANK(_calc_라운드기준!AS2,_calc_라운드기준!$B2:$AT2,0)+COUNTIFS(_calc_라운드기준!$B2:$AT2,_calc_라운드기준!AS2,$B$1:$AT$1,"&lt;"&amp;44))-(RANK(AS2,$B2:$AT2,0)+COUNTIFS($B2:$AT2,AS2,$B$1:$AT$1,"&lt;"&amp;44))</f>
        <v>-2</v>
      </c>
      <c r="CM2">
        <f>(RANK(_calc_라운드기준!AT2,_calc_라운드기준!$B2:$AT2,0)+COUNTIFS(_calc_라운드기준!$B2:$AT2,_calc_라운드기준!AT2,$B$1:$AT$1,"&lt;"&amp;45))-(RANK(AT2,$B2:$AT2,0)+COUNTIFS($B2:$AT2,AT2,$B$1:$AT$1,"&lt;"&amp;45))</f>
        <v>21</v>
      </c>
      <c r="CN2">
        <f t="shared" ref="CN2:CN33" si="0">RANK(AU2,$AU2:$CM2,0)+COUNTIFS($AU2:$CM2,AU2,$B$1:$AT$1,"&lt;"&amp;1)</f>
        <v>44</v>
      </c>
      <c r="CO2">
        <f t="shared" ref="CO2:CO33" si="1">RANK(AV2,$AU2:$CM2,0)+COUNTIFS($AU2:$CM2,AV2,$B$1:$AT$1,"&lt;"&amp;2)</f>
        <v>45</v>
      </c>
      <c r="CP2">
        <f t="shared" ref="CP2:CP33" si="2">RANK(AW2,$AU2:$CM2,0)+COUNTIFS($AU2:$CM2,AW2,$B$1:$AT$1,"&lt;"&amp;3)</f>
        <v>14</v>
      </c>
      <c r="CQ2">
        <f t="shared" ref="CQ2:CQ33" si="3">RANK(AX2,$AU2:$CM2,0)+COUNTIFS($AU2:$CM2,AX2,$B$1:$AT$1,"&lt;"&amp;4)</f>
        <v>38</v>
      </c>
      <c r="CR2">
        <f t="shared" ref="CR2:CR33" si="4">RANK(AY2,$AU2:$CM2,0)+COUNTIFS($AU2:$CM2,AY2,$B$1:$AT$1,"&lt;"&amp;5)</f>
        <v>25</v>
      </c>
      <c r="CS2">
        <f t="shared" ref="CS2:CS33" si="5">RANK(AZ2,$AU2:$CM2,0)+COUNTIFS($AU2:$CM2,AZ2,$B$1:$AT$1,"&lt;"&amp;6)</f>
        <v>1</v>
      </c>
      <c r="CT2">
        <f t="shared" ref="CT2:CT33" si="6">RANK(BA2,$AU2:$CM2,0)+COUNTIFS($AU2:$CM2,BA2,$B$1:$AT$1,"&lt;"&amp;7)</f>
        <v>10</v>
      </c>
      <c r="CU2">
        <f t="shared" ref="CU2:CU33" si="7">RANK(BB2,$AU2:$CM2,0)+COUNTIFS($AU2:$CM2,BB2,$B$1:$AT$1,"&lt;"&amp;8)</f>
        <v>40</v>
      </c>
      <c r="CV2">
        <f t="shared" ref="CV2:CV33" si="8">RANK(BC2,$AU2:$CM2,0)+COUNTIFS($AU2:$CM2,BC2,$B$1:$AT$1,"&lt;"&amp;9)</f>
        <v>31</v>
      </c>
      <c r="CW2">
        <f t="shared" ref="CW2:CW33" si="9">RANK(BD2,$AU2:$CM2,0)+COUNTIFS($AU2:$CM2,BD2,$B$1:$AT$1,"&lt;"&amp;10)</f>
        <v>39</v>
      </c>
      <c r="CX2">
        <f t="shared" ref="CX2:CX33" si="10">RANK(BE2,$AU2:$CM2,0)+COUNTIFS($AU2:$CM2,BE2,$B$1:$AT$1,"&lt;"&amp;11)</f>
        <v>24</v>
      </c>
      <c r="CY2">
        <f t="shared" ref="CY2:CY33" si="11">RANK(BF2,$AU2:$CM2,0)+COUNTIFS($AU2:$CM2,BF2,$B$1:$AT$1,"&lt;"&amp;12)</f>
        <v>2</v>
      </c>
      <c r="CZ2">
        <f t="shared" ref="CZ2:CZ33" si="12">RANK(BG2,$AU2:$CM2,0)+COUNTIFS($AU2:$CM2,BG2,$B$1:$AT$1,"&lt;"&amp;13)</f>
        <v>23</v>
      </c>
      <c r="DA2">
        <f t="shared" ref="DA2:DA33" si="13">RANK(BH2,$AU2:$CM2,0)+COUNTIFS($AU2:$CM2,BH2,$B$1:$AT$1,"&lt;"&amp;14)</f>
        <v>7</v>
      </c>
      <c r="DB2">
        <f t="shared" ref="DB2:DB33" si="14">RANK(BI2,$AU2:$CM2,0)+COUNTIFS($AU2:$CM2,BI2,$B$1:$AT$1,"&lt;"&amp;15)</f>
        <v>34</v>
      </c>
      <c r="DC2">
        <f t="shared" ref="DC2:DC33" si="15">RANK(BJ2,$AU2:$CM2,0)+COUNTIFS($AU2:$CM2,BJ2,$B$1:$AT$1,"&lt;"&amp;16)</f>
        <v>15</v>
      </c>
      <c r="DD2">
        <f t="shared" ref="DD2:DD33" si="16">RANK(BK2,$AU2:$CM2,0)+COUNTIFS($AU2:$CM2,BK2,$B$1:$AT$1,"&lt;"&amp;17)</f>
        <v>12</v>
      </c>
      <c r="DE2">
        <f t="shared" ref="DE2:DE33" si="17">RANK(BL2,$AU2:$CM2,0)+COUNTIFS($AU2:$CM2,BL2,$B$1:$AT$1,"&lt;"&amp;18)</f>
        <v>19</v>
      </c>
      <c r="DF2">
        <f t="shared" ref="DF2:DF33" si="18">RANK(BM2,$AU2:$CM2,0)+COUNTIFS($AU2:$CM2,BM2,$B$1:$AT$1,"&lt;"&amp;19)</f>
        <v>20</v>
      </c>
      <c r="DG2">
        <f t="shared" ref="DG2:DG33" si="19">RANK(BN2,$AU2:$CM2,0)+COUNTIFS($AU2:$CM2,BN2,$B$1:$AT$1,"&lt;"&amp;20)</f>
        <v>43</v>
      </c>
      <c r="DH2">
        <f t="shared" ref="DH2:DH33" si="20">RANK(BO2,$AU2:$CM2,0)+COUNTIFS($AU2:$CM2,BO2,$B$1:$AT$1,"&lt;"&amp;21)</f>
        <v>3</v>
      </c>
      <c r="DI2">
        <f t="shared" ref="DI2:DI33" si="21">RANK(BP2,$AU2:$CM2,0)+COUNTIFS($AU2:$CM2,BP2,$B$1:$AT$1,"&lt;"&amp;22)</f>
        <v>8</v>
      </c>
      <c r="DJ2">
        <f t="shared" ref="DJ2:DJ33" si="22">RANK(BQ2,$AU2:$CM2,0)+COUNTIFS($AU2:$CM2,BQ2,$B$1:$AT$1,"&lt;"&amp;23)</f>
        <v>13</v>
      </c>
      <c r="DK2">
        <f t="shared" ref="DK2:DK33" si="23">RANK(BR2,$AU2:$CM2,0)+COUNTIFS($AU2:$CM2,BR2,$B$1:$AT$1,"&lt;"&amp;24)</f>
        <v>35</v>
      </c>
      <c r="DL2">
        <f t="shared" ref="DL2:DL33" si="24">RANK(BS2,$AU2:$CM2,0)+COUNTIFS($AU2:$CM2,BS2,$B$1:$AT$1,"&lt;"&amp;25)</f>
        <v>37</v>
      </c>
      <c r="DM2">
        <f t="shared" ref="DM2:DM33" si="25">RANK(BT2,$AU2:$CM2,0)+COUNTIFS($AU2:$CM2,BT2,$B$1:$AT$1,"&lt;"&amp;26)</f>
        <v>9</v>
      </c>
      <c r="DN2">
        <f t="shared" ref="DN2:DN33" si="26">RANK(BU2,$AU2:$CM2,0)+COUNTIFS($AU2:$CM2,BU2,$B$1:$AT$1,"&lt;"&amp;27)</f>
        <v>32</v>
      </c>
      <c r="DO2">
        <f t="shared" ref="DO2:DO33" si="27">RANK(BV2,$AU2:$CM2,0)+COUNTIFS($AU2:$CM2,BV2,$B$1:$AT$1,"&lt;"&amp;28)</f>
        <v>28</v>
      </c>
      <c r="DP2">
        <f t="shared" ref="DP2:DP33" si="28">RANK(BW2,$AU2:$CM2,0)+COUNTIFS($AU2:$CM2,BW2,$B$1:$AT$1,"&lt;"&amp;29)</f>
        <v>21</v>
      </c>
      <c r="DQ2">
        <f t="shared" ref="DQ2:DQ33" si="29">RANK(BX2,$AU2:$CM2,0)+COUNTIFS($AU2:$CM2,BX2,$B$1:$AT$1,"&lt;"&amp;30)</f>
        <v>27</v>
      </c>
      <c r="DR2">
        <f t="shared" ref="DR2:DR33" si="30">RANK(BY2,$AU2:$CM2,0)+COUNTIFS($AU2:$CM2,BY2,$B$1:$AT$1,"&lt;"&amp;31)</f>
        <v>41</v>
      </c>
      <c r="DS2">
        <f t="shared" ref="DS2:DS33" si="31">RANK(BZ2,$AU2:$CM2,0)+COUNTIFS($AU2:$CM2,BZ2,$B$1:$AT$1,"&lt;"&amp;32)</f>
        <v>36</v>
      </c>
      <c r="DT2">
        <f t="shared" ref="DT2:DT33" si="32">RANK(CA2,$AU2:$CM2,0)+COUNTIFS($AU2:$CM2,CA2,$B$1:$AT$1,"&lt;"&amp;33)</f>
        <v>17</v>
      </c>
      <c r="DU2">
        <f t="shared" ref="DU2:DU33" si="33">RANK(CB2,$AU2:$CM2,0)+COUNTIFS($AU2:$CM2,CB2,$B$1:$AT$1,"&lt;"&amp;34)</f>
        <v>18</v>
      </c>
      <c r="DV2">
        <f t="shared" ref="DV2:DV33" si="34">RANK(CC2,$AU2:$CM2,0)+COUNTIFS($AU2:$CM2,CC2,$B$1:$AT$1,"&lt;"&amp;35)</f>
        <v>4</v>
      </c>
      <c r="DW2">
        <f t="shared" ref="DW2:DW33" si="35">RANK(CD2,$AU2:$CM2,0)+COUNTIFS($AU2:$CM2,CD2,$B$1:$AT$1,"&lt;"&amp;36)</f>
        <v>30</v>
      </c>
      <c r="DX2">
        <f t="shared" ref="DX2:DX33" si="36">RANK(CE2,$AU2:$CM2,0)+COUNTIFS($AU2:$CM2,CE2,$B$1:$AT$1,"&lt;"&amp;37)</f>
        <v>6</v>
      </c>
      <c r="DY2">
        <f t="shared" ref="DY2:DY33" si="37">RANK(CF2,$AU2:$CM2,0)+COUNTIFS($AU2:$CM2,CF2,$B$1:$AT$1,"&lt;"&amp;38)</f>
        <v>22</v>
      </c>
      <c r="DZ2">
        <f t="shared" ref="DZ2:DZ33" si="38">RANK(CG2,$AU2:$CM2,0)+COUNTIFS($AU2:$CM2,CG2,$B$1:$AT$1,"&lt;"&amp;39)</f>
        <v>11</v>
      </c>
      <c r="EA2">
        <f t="shared" ref="EA2:EA33" si="39">RANK(CH2,$AU2:$CM2,0)+COUNTIFS($AU2:$CM2,CH2,$B$1:$AT$1,"&lt;"&amp;40)</f>
        <v>16</v>
      </c>
      <c r="EB2">
        <f t="shared" ref="EB2:EB33" si="40">RANK(CI2,$AU2:$CM2,0)+COUNTIFS($AU2:$CM2,CI2,$B$1:$AT$1,"&lt;"&amp;41)</f>
        <v>42</v>
      </c>
      <c r="EC2">
        <f t="shared" ref="EC2:EC33" si="41">RANK(CJ2,$AU2:$CM2,0)+COUNTIFS($AU2:$CM2,CJ2,$B$1:$AT$1,"&lt;"&amp;42)</f>
        <v>33</v>
      </c>
      <c r="ED2">
        <f t="shared" ref="ED2:ED33" si="42">RANK(CK2,$AU2:$CM2,0)+COUNTIFS($AU2:$CM2,CK2,$B$1:$AT$1,"&lt;"&amp;43)</f>
        <v>29</v>
      </c>
      <c r="EE2">
        <f t="shared" ref="EE2:EE33" si="43">RANK(CL2,$AU2:$CM2,0)+COUNTIFS($AU2:$CM2,CL2,$B$1:$AT$1,"&lt;"&amp;44)</f>
        <v>26</v>
      </c>
      <c r="EF2">
        <f t="shared" ref="EF2:EF33" si="44">RANK(CM2,$AU2:$CM2,0)+COUNTIFS($AU2:$CM2,CM2,$B$1:$AT$1,"&lt;"&amp;45)</f>
        <v>5</v>
      </c>
    </row>
    <row r="3" spans="1:136" ht="16.5" customHeight="1">
      <c r="A3">
        <f>_calc_라운드기준!A3</f>
        <v>1243</v>
      </c>
      <c r="B3">
        <f>INDEX(_calc_누적빈도!B:B,$A3)-INDEX(_calc_누적빈도!B:B,$A3-기준400회_후보!$B$1)</f>
        <v>50</v>
      </c>
      <c r="C3">
        <f>INDEX(_calc_누적빈도!C:C,$A3)-INDEX(_calc_누적빈도!C:C,$A3-기준400회_후보!$B$1)</f>
        <v>47</v>
      </c>
      <c r="D3">
        <f>INDEX(_calc_누적빈도!D:D,$A3)-INDEX(_calc_누적빈도!D:D,$A3-기준400회_후보!$B$1)</f>
        <v>61</v>
      </c>
      <c r="E3">
        <f>INDEX(_calc_누적빈도!E:E,$A3)-INDEX(_calc_누적빈도!E:E,$A3-기준400회_후보!$B$1)</f>
        <v>48</v>
      </c>
      <c r="F3">
        <f>INDEX(_calc_누적빈도!F:F,$A3)-INDEX(_calc_누적빈도!F:F,$A3-기준400회_후보!$B$1)</f>
        <v>36</v>
      </c>
      <c r="G3">
        <f>INDEX(_calc_누적빈도!G:G,$A3)-INDEX(_calc_누적빈도!G:G,$A3-기준400회_후보!$B$1)</f>
        <v>59</v>
      </c>
      <c r="H3">
        <f>INDEX(_calc_누적빈도!H:H,$A3)-INDEX(_calc_누적빈도!H:H,$A3-기준400회_후보!$B$1)</f>
        <v>58</v>
      </c>
      <c r="I3">
        <f>INDEX(_calc_누적빈도!I:I,$A3)-INDEX(_calc_누적빈도!I:I,$A3-기준400회_후보!$B$1)</f>
        <v>43</v>
      </c>
      <c r="J3">
        <f>INDEX(_calc_누적빈도!J:J,$A3)-INDEX(_calc_누적빈도!J:J,$A3-기준400회_후보!$B$1)</f>
        <v>48</v>
      </c>
      <c r="K3">
        <f>INDEX(_calc_누적빈도!K:K,$A3)-INDEX(_calc_누적빈도!K:K,$A3-기준400회_후보!$B$1)</f>
        <v>43</v>
      </c>
      <c r="L3">
        <f>INDEX(_calc_누적빈도!L:L,$A3)-INDEX(_calc_누적빈도!L:L,$A3-기준400회_후보!$B$1)</f>
        <v>49</v>
      </c>
      <c r="M3">
        <f>INDEX(_calc_누적빈도!M:M,$A3)-INDEX(_calc_누적빈도!M:M,$A3-기준400회_후보!$B$1)</f>
        <v>58</v>
      </c>
      <c r="N3">
        <f>INDEX(_calc_누적빈도!N:N,$A3)-INDEX(_calc_누적빈도!N:N,$A3-기준400회_후보!$B$1)</f>
        <v>64</v>
      </c>
      <c r="O3">
        <f>INDEX(_calc_누적빈도!O:O,$A3)-INDEX(_calc_누적빈도!O:O,$A3-기준400회_후보!$B$1)</f>
        <v>51</v>
      </c>
      <c r="P3">
        <f>INDEX(_calc_누적빈도!P:P,$A3)-INDEX(_calc_누적빈도!P:P,$A3-기준400회_후보!$B$1)</f>
        <v>56</v>
      </c>
      <c r="Q3">
        <f>INDEX(_calc_누적빈도!Q:Q,$A3)-INDEX(_calc_누적빈도!Q:Q,$A3-기준400회_후보!$B$1)</f>
        <v>65</v>
      </c>
      <c r="R3">
        <f>INDEX(_calc_누적빈도!R:R,$A3)-INDEX(_calc_누적빈도!R:R,$A3-기준400회_후보!$B$1)</f>
        <v>51</v>
      </c>
      <c r="S3">
        <f>INDEX(_calc_누적빈도!S:S,$A3)-INDEX(_calc_누적빈도!S:S,$A3-기준400회_후보!$B$1)</f>
        <v>59</v>
      </c>
      <c r="T3">
        <f>INDEX(_calc_누적빈도!T:T,$A3)-INDEX(_calc_누적빈도!T:T,$A3-기준400회_후보!$B$1)</f>
        <v>55</v>
      </c>
      <c r="U3">
        <f>INDEX(_calc_누적빈도!U:U,$A3)-INDEX(_calc_누적빈도!U:U,$A3-기준400회_후보!$B$1)</f>
        <v>50</v>
      </c>
      <c r="V3">
        <f>INDEX(_calc_누적빈도!V:V,$A3)-INDEX(_calc_누적빈도!V:V,$A3-기준400회_후보!$B$1)</f>
        <v>56</v>
      </c>
      <c r="W3">
        <f>INDEX(_calc_누적빈도!W:W,$A3)-INDEX(_calc_누적빈도!W:W,$A3-기준400회_후보!$B$1)</f>
        <v>57</v>
      </c>
      <c r="X3">
        <f>INDEX(_calc_누적빈도!X:X,$A3)-INDEX(_calc_누적빈도!X:X,$A3-기준400회_후보!$B$1)</f>
        <v>51</v>
      </c>
      <c r="Y3">
        <f>INDEX(_calc_누적빈도!Y:Y,$A3)-INDEX(_calc_누적빈도!Y:Y,$A3-기준400회_후보!$B$1)</f>
        <v>54</v>
      </c>
      <c r="Z3">
        <f>INDEX(_calc_누적빈도!Z:Z,$A3)-INDEX(_calc_누적빈도!Z:Z,$A3-기준400회_후보!$B$1)</f>
        <v>43</v>
      </c>
      <c r="AA3">
        <f>INDEX(_calc_누적빈도!AA:AA,$A3)-INDEX(_calc_누적빈도!AA:AA,$A3-기준400회_후보!$B$1)</f>
        <v>52</v>
      </c>
      <c r="AB3">
        <f>INDEX(_calc_누적빈도!AB:AB,$A3)-INDEX(_calc_누적빈도!AB:AB,$A3-기준400회_후보!$B$1)</f>
        <v>56</v>
      </c>
      <c r="AC3">
        <f>INDEX(_calc_누적빈도!AC:AC,$A3)-INDEX(_calc_누적빈도!AC:AC,$A3-기준400회_후보!$B$1)</f>
        <v>56</v>
      </c>
      <c r="AD3">
        <f>INDEX(_calc_누적빈도!AD:AD,$A3)-INDEX(_calc_누적빈도!AD:AD,$A3-기준400회_후보!$B$1)</f>
        <v>52</v>
      </c>
      <c r="AE3">
        <f>INDEX(_calc_누적빈도!AE:AE,$A3)-INDEX(_calc_누적빈도!AE:AE,$A3-기준400회_후보!$B$1)</f>
        <v>57</v>
      </c>
      <c r="AF3">
        <f>INDEX(_calc_누적빈도!AF:AF,$A3)-INDEX(_calc_누적빈도!AF:AF,$A3-기준400회_후보!$B$1)</f>
        <v>55</v>
      </c>
      <c r="AG3">
        <f>INDEX(_calc_누적빈도!AG:AG,$A3)-INDEX(_calc_누적빈도!AG:AG,$A3-기준400회_후보!$B$1)</f>
        <v>51</v>
      </c>
      <c r="AH3">
        <f>INDEX(_calc_누적빈도!AH:AH,$A3)-INDEX(_calc_누적빈도!AH:AH,$A3-기준400회_후보!$B$1)</f>
        <v>58</v>
      </c>
      <c r="AI3">
        <f>INDEX(_calc_누적빈도!AI:AI,$A3)-INDEX(_calc_누적빈도!AI:AI,$A3-기준400회_후보!$B$1)</f>
        <v>55</v>
      </c>
      <c r="AJ3">
        <f>INDEX(_calc_누적빈도!AJ:AJ,$A3)-INDEX(_calc_누적빈도!AJ:AJ,$A3-기준400회_후보!$B$1)</f>
        <v>59</v>
      </c>
      <c r="AK3">
        <f>INDEX(_calc_누적빈도!AK:AK,$A3)-INDEX(_calc_누적빈도!AK:AK,$A3-기준400회_후보!$B$1)</f>
        <v>52</v>
      </c>
      <c r="AL3">
        <f>INDEX(_calc_누적빈도!AL:AL,$A3)-INDEX(_calc_누적빈도!AL:AL,$A3-기준400회_후보!$B$1)</f>
        <v>57</v>
      </c>
      <c r="AM3">
        <f>INDEX(_calc_누적빈도!AM:AM,$A3)-INDEX(_calc_누적빈도!AM:AM,$A3-기준400회_후보!$B$1)</f>
        <v>63</v>
      </c>
      <c r="AN3">
        <f>INDEX(_calc_누적빈도!AN:AN,$A3)-INDEX(_calc_누적빈도!AN:AN,$A3-기준400회_후보!$B$1)</f>
        <v>55</v>
      </c>
      <c r="AO3">
        <f>INDEX(_calc_누적빈도!AO:AO,$A3)-INDEX(_calc_누적빈도!AO:AO,$A3-기준400회_후보!$B$1)</f>
        <v>50</v>
      </c>
      <c r="AP3">
        <f>INDEX(_calc_누적빈도!AP:AP,$A3)-INDEX(_calc_누적빈도!AP:AP,$A3-기준400회_후보!$B$1)</f>
        <v>49</v>
      </c>
      <c r="AQ3">
        <f>INDEX(_calc_누적빈도!AQ:AQ,$A3)-INDEX(_calc_누적빈도!AQ:AQ,$A3-기준400회_후보!$B$1)</f>
        <v>52</v>
      </c>
      <c r="AR3">
        <f>INDEX(_calc_누적빈도!AR:AR,$A3)-INDEX(_calc_누적빈도!AR:AR,$A3-기준400회_후보!$B$1)</f>
        <v>46</v>
      </c>
      <c r="AS3">
        <f>INDEX(_calc_누적빈도!AS:AS,$A3)-INDEX(_calc_누적빈도!AS:AS,$A3-기준400회_후보!$B$1)</f>
        <v>56</v>
      </c>
      <c r="AT3">
        <f>INDEX(_calc_누적빈도!AT:AT,$A3)-INDEX(_calc_누적빈도!AT:AT,$A3-기준400회_후보!$B$1)</f>
        <v>57</v>
      </c>
      <c r="AU3">
        <f>(RANK(_calc_라운드기준!B3,_calc_라운드기준!$B3:$AT3,0)+COUNTIFS(_calc_라운드기준!$B3:$AT3,_calc_라운드기준!B3,$B$1:$AT$1,"&lt;"&amp;1))-(RANK(B3,$B3:$AT3,0)+COUNTIFS($B3:$AT3,B3,$B$1:$AT$1,"&lt;"&amp;1))</f>
        <v>-24</v>
      </c>
      <c r="AV3">
        <f>(RANK(_calc_라운드기준!C3,_calc_라운드기준!$B3:$AT3,0)+COUNTIFS(_calc_라운드기준!$B3:$AT3,_calc_라운드기준!C3,$B$1:$AT$1,"&lt;"&amp;2))-(RANK(C3,$B3:$AT3,0)+COUNTIFS($B3:$AT3,C3,$B$1:$AT$1,"&lt;"&amp;2))</f>
        <v>-30</v>
      </c>
      <c r="AW3">
        <f>(RANK(_calc_라운드기준!D3,_calc_라운드기준!$B3:$AT3,0)+COUNTIFS(_calc_라운드기준!$B3:$AT3,_calc_라운드기준!D3,$B$1:$AT$1,"&lt;"&amp;3))-(RANK(D3,$B3:$AT3,0)+COUNTIFS($B3:$AT3,D3,$B$1:$AT$1,"&lt;"&amp;3))</f>
        <v>7</v>
      </c>
      <c r="AX3">
        <f>(RANK(_calc_라운드기준!E3,_calc_라운드기준!$B3:$AT3,0)+COUNTIFS(_calc_라운드기준!$B3:$AT3,_calc_라운드기준!E3,$B$1:$AT$1,"&lt;"&amp;4))-(RANK(E3,$B3:$AT3,0)+COUNTIFS($B3:$AT3,E3,$B$1:$AT$1,"&lt;"&amp;4))</f>
        <v>-16</v>
      </c>
      <c r="AY3">
        <f>(RANK(_calc_라운드기준!F3,_calc_라운드기준!$B3:$AT3,0)+COUNTIFS(_calc_라운드기준!$B3:$AT3,_calc_라운드기준!F3,$B$1:$AT$1,"&lt;"&amp;5))-(RANK(F3,$B3:$AT3,0)+COUNTIFS($B3:$AT3,F3,$B$1:$AT$1,"&lt;"&amp;5))</f>
        <v>-2</v>
      </c>
      <c r="AZ3">
        <f>(RANK(_calc_라운드기준!G3,_calc_라운드기준!$B3:$AT3,0)+COUNTIFS(_calc_라운드기준!$B3:$AT3,_calc_라운드기준!G3,$B$1:$AT$1,"&lt;"&amp;6))-(RANK(G3,$B3:$AT3,0)+COUNTIFS($B3:$AT3,G3,$B$1:$AT$1,"&lt;"&amp;6))</f>
        <v>18</v>
      </c>
      <c r="BA3">
        <f>(RANK(_calc_라운드기준!H3,_calc_라운드기준!$B3:$AT3,0)+COUNTIFS(_calc_라운드기준!$B3:$AT3,_calc_라운드기준!H3,$B$1:$AT$1,"&lt;"&amp;7))-(RANK(H3,$B3:$AT3,0)+COUNTIFS($B3:$AT3,H3,$B$1:$AT$1,"&lt;"&amp;7))</f>
        <v>16</v>
      </c>
      <c r="BB3">
        <f>(RANK(_calc_라운드기준!I3,_calc_라운드기준!$B3:$AT3,0)+COUNTIFS(_calc_라운드기준!$B3:$AT3,_calc_라운드기준!I3,$B$1:$AT$1,"&lt;"&amp;8))-(RANK(I3,$B3:$AT3,0)+COUNTIFS($B3:$AT3,I3,$B$1:$AT$1,"&lt;"&amp;8))</f>
        <v>-17</v>
      </c>
      <c r="BC3">
        <f>(RANK(_calc_라운드기준!J3,_calc_라운드기준!$B3:$AT3,0)+COUNTIFS(_calc_라운드기준!$B3:$AT3,_calc_라운드기준!J3,$B$1:$AT$1,"&lt;"&amp;9))-(RANK(J3,$B3:$AT3,0)+COUNTIFS($B3:$AT3,J3,$B$1:$AT$1,"&lt;"&amp;9))</f>
        <v>-13</v>
      </c>
      <c r="BD3">
        <f>(RANK(_calc_라운드기준!K3,_calc_라운드기준!$B3:$AT3,0)+COUNTIFS(_calc_라운드기준!$B3:$AT3,_calc_라운드기준!K3,$B$1:$AT$1,"&lt;"&amp;10))-(RANK(K3,$B3:$AT3,0)+COUNTIFS($B3:$AT3,K3,$B$1:$AT$1,"&lt;"&amp;10))</f>
        <v>-16</v>
      </c>
      <c r="BE3">
        <f>(RANK(_calc_라운드기준!L3,_calc_라운드기준!$B3:$AT3,0)+COUNTIFS(_calc_라운드기준!$B3:$AT3,_calc_라운드기준!L3,$B$1:$AT$1,"&lt;"&amp;11))-(RANK(L3,$B3:$AT3,0)+COUNTIFS($B3:$AT3,L3,$B$1:$AT$1,"&lt;"&amp;11))</f>
        <v>0</v>
      </c>
      <c r="BF3">
        <f>(RANK(_calc_라운드기준!M3,_calc_라운드기준!$B3:$AT3,0)+COUNTIFS(_calc_라운드기준!$B3:$AT3,_calc_라운드기준!M3,$B$1:$AT$1,"&lt;"&amp;12))-(RANK(M3,$B3:$AT3,0)+COUNTIFS($B3:$AT3,M3,$B$1:$AT$1,"&lt;"&amp;12))</f>
        <v>28</v>
      </c>
      <c r="BG3">
        <f>(RANK(_calc_라운드기준!N3,_calc_라운드기준!$B3:$AT3,0)+COUNTIFS(_calc_라운드기준!$B3:$AT3,_calc_라운드기준!N3,$B$1:$AT$1,"&lt;"&amp;13))-(RANK(N3,$B3:$AT3,0)+COUNTIFS($B3:$AT3,N3,$B$1:$AT$1,"&lt;"&amp;13))</f>
        <v>1</v>
      </c>
      <c r="BH3">
        <f>(RANK(_calc_라운드기준!O3,_calc_라운드기준!$B3:$AT3,0)+COUNTIFS(_calc_라운드기준!$B3:$AT3,_calc_라운드기준!O3,$B$1:$AT$1,"&lt;"&amp;14))-(RANK(O3,$B3:$AT3,0)+COUNTIFS($B3:$AT3,O3,$B$1:$AT$1,"&lt;"&amp;14))</f>
        <v>16</v>
      </c>
      <c r="BI3">
        <f>(RANK(_calc_라운드기준!P3,_calc_라운드기준!$B3:$AT3,0)+COUNTIFS(_calc_라운드기준!$B3:$AT3,_calc_라운드기준!P3,$B$1:$AT$1,"&lt;"&amp;15))-(RANK(P3,$B3:$AT3,0)+COUNTIFS($B3:$AT3,P3,$B$1:$AT$1,"&lt;"&amp;15))</f>
        <v>-14</v>
      </c>
      <c r="BJ3">
        <f>(RANK(_calc_라운드기준!Q3,_calc_라운드기준!$B3:$AT3,0)+COUNTIFS(_calc_라운드기준!$B3:$AT3,_calc_라운드기준!Q3,$B$1:$AT$1,"&lt;"&amp;16))-(RANK(Q3,$B3:$AT3,0)+COUNTIFS($B3:$AT3,Q3,$B$1:$AT$1,"&lt;"&amp;16))</f>
        <v>4</v>
      </c>
      <c r="BK3">
        <f>(RANK(_calc_라운드기준!R3,_calc_라운드기준!$B3:$AT3,0)+COUNTIFS(_calc_라운드기준!$B3:$AT3,_calc_라운드기준!R3,$B$1:$AT$1,"&lt;"&amp;17))-(RANK(R3,$B3:$AT3,0)+COUNTIFS($B3:$AT3,R3,$B$1:$AT$1,"&lt;"&amp;17))</f>
        <v>8</v>
      </c>
      <c r="BL3">
        <f>(RANK(_calc_라운드기준!S3,_calc_라운드기준!$B3:$AT3,0)+COUNTIFS(_calc_라운드기준!$B3:$AT3,_calc_라운드기준!S3,$B$1:$AT$1,"&lt;"&amp;18))-(RANK(S3,$B3:$AT3,0)+COUNTIFS($B3:$AT3,S3,$B$1:$AT$1,"&lt;"&amp;18))</f>
        <v>6</v>
      </c>
      <c r="BM3">
        <f>(RANK(_calc_라운드기준!T3,_calc_라운드기준!$B3:$AT3,0)+COUNTIFS(_calc_라운드기준!$B3:$AT3,_calc_라운드기준!T3,$B$1:$AT$1,"&lt;"&amp;19))-(RANK(T3,$B3:$AT3,0)+COUNTIFS($B3:$AT3,T3,$B$1:$AT$1,"&lt;"&amp;19))</f>
        <v>-7</v>
      </c>
      <c r="BN3">
        <f>(RANK(_calc_라운드기준!U3,_calc_라운드기준!$B3:$AT3,0)+COUNTIFS(_calc_라운드기준!$B3:$AT3,_calc_라운드기준!U3,$B$1:$AT$1,"&lt;"&amp;20))-(RANK(U3,$B3:$AT3,0)+COUNTIFS($B3:$AT3,U3,$B$1:$AT$1,"&lt;"&amp;20))</f>
        <v>-20</v>
      </c>
      <c r="BO3">
        <f>(RANK(_calc_라운드기준!V3,_calc_라운드기준!$B3:$AT3,0)+COUNTIFS(_calc_라운드기준!$B3:$AT3,_calc_라운드기준!V3,$B$1:$AT$1,"&lt;"&amp;21))-(RANK(V3,$B3:$AT3,0)+COUNTIFS($B3:$AT3,V3,$B$1:$AT$1,"&lt;"&amp;21))</f>
        <v>28</v>
      </c>
      <c r="BP3">
        <f>(RANK(_calc_라운드기준!W3,_calc_라운드기준!$B3:$AT3,0)+COUNTIFS(_calc_라운드기준!$B3:$AT3,_calc_라운드기준!W3,$B$1:$AT$1,"&lt;"&amp;22))-(RANK(W3,$B3:$AT3,0)+COUNTIFS($B3:$AT3,W3,$B$1:$AT$1,"&lt;"&amp;22))</f>
        <v>17</v>
      </c>
      <c r="BQ3">
        <f>(RANK(_calc_라운드기준!X3,_calc_라운드기준!$B3:$AT3,0)+COUNTIFS(_calc_라운드기준!$B3:$AT3,_calc_라운드기준!X3,$B$1:$AT$1,"&lt;"&amp;23))-(RANK(X3,$B3:$AT3,0)+COUNTIFS($B3:$AT3,X3,$B$1:$AT$1,"&lt;"&amp;23))</f>
        <v>8</v>
      </c>
      <c r="BR3">
        <f>(RANK(_calc_라운드기준!Y3,_calc_라운드기준!$B3:$AT3,0)+COUNTIFS(_calc_라운드기준!$B3:$AT3,_calc_라운드기준!Y3,$B$1:$AT$1,"&lt;"&amp;24))-(RANK(Y3,$B3:$AT3,0)+COUNTIFS($B3:$AT3,Y3,$B$1:$AT$1,"&lt;"&amp;24))</f>
        <v>-18</v>
      </c>
      <c r="BS3">
        <f>(RANK(_calc_라운드기준!Z3,_calc_라운드기준!$B3:$AT3,0)+COUNTIFS(_calc_라운드기준!$B3:$AT3,_calc_라운드기준!Z3,$B$1:$AT$1,"&lt;"&amp;25))-(RANK(Z3,$B3:$AT3,0)+COUNTIFS($B3:$AT3,Z3,$B$1:$AT$1,"&lt;"&amp;25))</f>
        <v>-15</v>
      </c>
      <c r="BT3">
        <f>(RANK(_calc_라운드기준!AA3,_calc_라운드기준!$B3:$AT3,0)+COUNTIFS(_calc_라운드기준!$B3:$AT3,_calc_라운드기준!AA3,$B$1:$AT$1,"&lt;"&amp;26))-(RANK(AA3,$B3:$AT3,0)+COUNTIFS($B3:$AT3,AA3,$B$1:$AT$1,"&lt;"&amp;26))</f>
        <v>15</v>
      </c>
      <c r="BU3">
        <f>(RANK(_calc_라운드기준!AB3,_calc_라운드기준!$B3:$AT3,0)+COUNTIFS(_calc_라운드기준!$B3:$AT3,_calc_라운드기준!AB3,$B$1:$AT$1,"&lt;"&amp;27))-(RANK(AB3,$B3:$AT3,0)+COUNTIFS($B3:$AT3,AB3,$B$1:$AT$1,"&lt;"&amp;27))</f>
        <v>-13</v>
      </c>
      <c r="BV3">
        <f>(RANK(_calc_라운드기준!AC3,_calc_라운드기준!$B3:$AT3,0)+COUNTIFS(_calc_라운드기준!$B3:$AT3,_calc_라운드기준!AC3,$B$1:$AT$1,"&lt;"&amp;28))-(RANK(AC3,$B3:$AT3,0)+COUNTIFS($B3:$AT3,AC3,$B$1:$AT$1,"&lt;"&amp;28))</f>
        <v>-11</v>
      </c>
      <c r="BW3">
        <f>(RANK(_calc_라운드기준!AD3,_calc_라운드기준!$B3:$AT3,0)+COUNTIFS(_calc_라운드기준!$B3:$AT3,_calc_라운드기준!AD3,$B$1:$AT$1,"&lt;"&amp;29))-(RANK(AD3,$B3:$AT3,0)+COUNTIFS($B3:$AT3,AD3,$B$1:$AT$1,"&lt;"&amp;29))</f>
        <v>4</v>
      </c>
      <c r="BX3">
        <f>(RANK(_calc_라운드기준!AE3,_calc_라운드기준!$B3:$AT3,0)+COUNTIFS(_calc_라운드기준!$B3:$AT3,_calc_라운드기준!AE3,$B$1:$AT$1,"&lt;"&amp;30))-(RANK(AE3,$B3:$AT3,0)+COUNTIFS($B3:$AT3,AE3,$B$1:$AT$1,"&lt;"&amp;30))</f>
        <v>3</v>
      </c>
      <c r="BY3">
        <f>(RANK(_calc_라운드기준!AF3,_calc_라운드기준!$B3:$AT3,0)+COUNTIFS(_calc_라운드기준!$B3:$AT3,_calc_라운드기준!AF3,$B$1:$AT$1,"&lt;"&amp;31))-(RANK(AF3,$B3:$AT3,0)+COUNTIFS($B3:$AT3,AF3,$B$1:$AT$1,"&lt;"&amp;31))</f>
        <v>-19</v>
      </c>
      <c r="BZ3">
        <f>(RANK(_calc_라운드기준!AG3,_calc_라운드기준!$B3:$AT3,0)+COUNTIFS(_calc_라운드기준!$B3:$AT3,_calc_라운드기준!AG3,$B$1:$AT$1,"&lt;"&amp;32))-(RANK(AG3,$B3:$AT3,0)+COUNTIFS($B3:$AT3,AG3,$B$1:$AT$1,"&lt;"&amp;32))</f>
        <v>-16</v>
      </c>
      <c r="CA3">
        <f>(RANK(_calc_라운드기준!AH3,_calc_라운드기준!$B3:$AT3,0)+COUNTIFS(_calc_라운드기준!$B3:$AT3,_calc_라운드기준!AH3,$B$1:$AT$1,"&lt;"&amp;33))-(RANK(AH3,$B3:$AT3,0)+COUNTIFS($B3:$AT3,AH3,$B$1:$AT$1,"&lt;"&amp;33))</f>
        <v>7</v>
      </c>
      <c r="CB3">
        <f>(RANK(_calc_라운드기준!AI3,_calc_라운드기준!$B3:$AT3,0)+COUNTIFS(_calc_라운드기준!$B3:$AT3,_calc_라운드기준!AI3,$B$1:$AT$1,"&lt;"&amp;34))-(RANK(AI3,$B3:$AT3,0)+COUNTIFS($B3:$AT3,AI3,$B$1:$AT$1,"&lt;"&amp;34))</f>
        <v>9</v>
      </c>
      <c r="CC3">
        <f>(RANK(_calc_라운드기준!AJ3,_calc_라운드기준!$B3:$AT3,0)+COUNTIFS(_calc_라운드기준!$B3:$AT3,_calc_라운드기준!AJ3,$B$1:$AT$1,"&lt;"&amp;35))-(RANK(AJ3,$B3:$AT3,0)+COUNTIFS($B3:$AT3,AJ3,$B$1:$AT$1,"&lt;"&amp;35))</f>
        <v>25</v>
      </c>
      <c r="CD3">
        <f>(RANK(_calc_라운드기준!AK3,_calc_라운드기준!$B3:$AT3,0)+COUNTIFS(_calc_라운드기준!$B3:$AT3,_calc_라운드기준!AK3,$B$1:$AT$1,"&lt;"&amp;36))-(RANK(AK3,$B3:$AT3,0)+COUNTIFS($B3:$AT3,AK3,$B$1:$AT$1,"&lt;"&amp;36))</f>
        <v>-9</v>
      </c>
      <c r="CE3">
        <f>(RANK(_calc_라운드기준!AL3,_calc_라운드기준!$B3:$AT3,0)+COUNTIFS(_calc_라운드기준!$B3:$AT3,_calc_라운드기준!AL3,$B$1:$AT$1,"&lt;"&amp;37))-(RANK(AL3,$B3:$AT3,0)+COUNTIFS($B3:$AT3,AL3,$B$1:$AT$1,"&lt;"&amp;37))</f>
        <v>20</v>
      </c>
      <c r="CF3">
        <f>(RANK(_calc_라운드기준!AM3,_calc_라운드기준!$B3:$AT3,0)+COUNTIFS(_calc_라운드기준!$B3:$AT3,_calc_라운드기준!AM3,$B$1:$AT$1,"&lt;"&amp;38))-(RANK(AM3,$B3:$AT3,0)+COUNTIFS($B3:$AT3,AM3,$B$1:$AT$1,"&lt;"&amp;38))</f>
        <v>5</v>
      </c>
      <c r="CG3">
        <f>(RANK(_calc_라운드기준!AN3,_calc_라운드기준!$B3:$AT3,0)+COUNTIFS(_calc_라운드기준!$B3:$AT3,_calc_라운드기준!AN3,$B$1:$AT$1,"&lt;"&amp;39))-(RANK(AN3,$B3:$AT3,0)+COUNTIFS($B3:$AT3,AN3,$B$1:$AT$1,"&lt;"&amp;39))</f>
        <v>11</v>
      </c>
      <c r="CH3">
        <f>(RANK(_calc_라운드기준!AO3,_calc_라운드기준!$B3:$AT3,0)+COUNTIFS(_calc_라운드기준!$B3:$AT3,_calc_라운드기준!AO3,$B$1:$AT$1,"&lt;"&amp;40))-(RANK(AO3,$B3:$AT3,0)+COUNTIFS($B3:$AT3,AO3,$B$1:$AT$1,"&lt;"&amp;40))</f>
        <v>6</v>
      </c>
      <c r="CI3">
        <f>(RANK(_calc_라운드기준!AP3,_calc_라운드기준!$B3:$AT3,0)+COUNTIFS(_calc_라운드기준!$B3:$AT3,_calc_라운드기준!AP3,$B$1:$AT$1,"&lt;"&amp;41))-(RANK(AP3,$B3:$AT3,0)+COUNTIFS($B3:$AT3,AP3,$B$1:$AT$1,"&lt;"&amp;41))</f>
        <v>-18</v>
      </c>
      <c r="CJ3">
        <f>(RANK(_calc_라운드기준!AQ3,_calc_라운드기준!$B3:$AT3,0)+COUNTIFS(_calc_라운드기준!$B3:$AT3,_calc_라운드기준!AQ3,$B$1:$AT$1,"&lt;"&amp;42))-(RANK(AQ3,$B3:$AT3,0)+COUNTIFS($B3:$AT3,AQ3,$B$1:$AT$1,"&lt;"&amp;42))</f>
        <v>-8</v>
      </c>
      <c r="CK3">
        <f>(RANK(_calc_라운드기준!AR3,_calc_라운드기준!$B3:$AT3,0)+COUNTIFS(_calc_라운드기준!$B3:$AT3,_calc_라운드기준!AR3,$B$1:$AT$1,"&lt;"&amp;43))-(RANK(AR3,$B3:$AT3,0)+COUNTIFS($B3:$AT3,AR3,$B$1:$AT$1,"&lt;"&amp;43))</f>
        <v>1</v>
      </c>
      <c r="CL3">
        <f>(RANK(_calc_라운드기준!AS3,_calc_라운드기준!$B3:$AT3,0)+COUNTIFS(_calc_라운드기준!$B3:$AT3,_calc_라운드기준!AS3,$B$1:$AT$1,"&lt;"&amp;44))-(RANK(AS3,$B3:$AT3,0)+COUNTIFS($B3:$AT3,AS3,$B$1:$AT$1,"&lt;"&amp;44))</f>
        <v>2</v>
      </c>
      <c r="CM3">
        <f>(RANK(_calc_라운드기준!AT3,_calc_라운드기준!$B3:$AT3,0)+COUNTIFS(_calc_라운드기준!$B3:$AT3,_calc_라운드기준!AT3,$B$1:$AT$1,"&lt;"&amp;45))-(RANK(AT3,$B3:$AT3,0)+COUNTIFS($B3:$AT3,AT3,$B$1:$AT$1,"&lt;"&amp;45))</f>
        <v>21</v>
      </c>
      <c r="CN3">
        <f t="shared" si="0"/>
        <v>44</v>
      </c>
      <c r="CO3">
        <f t="shared" si="1"/>
        <v>45</v>
      </c>
      <c r="CP3">
        <f t="shared" si="2"/>
        <v>15</v>
      </c>
      <c r="CQ3">
        <f t="shared" si="3"/>
        <v>36</v>
      </c>
      <c r="CR3">
        <f t="shared" si="4"/>
        <v>27</v>
      </c>
      <c r="CS3">
        <f t="shared" si="5"/>
        <v>6</v>
      </c>
      <c r="CT3">
        <f t="shared" si="6"/>
        <v>8</v>
      </c>
      <c r="CU3">
        <f t="shared" si="7"/>
        <v>39</v>
      </c>
      <c r="CV3">
        <f t="shared" si="8"/>
        <v>32</v>
      </c>
      <c r="CW3">
        <f t="shared" si="9"/>
        <v>37</v>
      </c>
      <c r="CX3">
        <f t="shared" si="10"/>
        <v>26</v>
      </c>
      <c r="CY3">
        <f t="shared" si="11"/>
        <v>1</v>
      </c>
      <c r="CZ3">
        <f t="shared" si="12"/>
        <v>24</v>
      </c>
      <c r="DA3">
        <f t="shared" si="13"/>
        <v>9</v>
      </c>
      <c r="DB3">
        <f t="shared" si="14"/>
        <v>34</v>
      </c>
      <c r="DC3">
        <f t="shared" si="15"/>
        <v>20</v>
      </c>
      <c r="DD3">
        <f t="shared" si="16"/>
        <v>13</v>
      </c>
      <c r="DE3">
        <f t="shared" si="17"/>
        <v>17</v>
      </c>
      <c r="DF3">
        <f t="shared" si="18"/>
        <v>28</v>
      </c>
      <c r="DG3">
        <f t="shared" si="19"/>
        <v>43</v>
      </c>
      <c r="DH3">
        <f t="shared" si="20"/>
        <v>2</v>
      </c>
      <c r="DI3">
        <f t="shared" si="21"/>
        <v>7</v>
      </c>
      <c r="DJ3">
        <f t="shared" si="22"/>
        <v>14</v>
      </c>
      <c r="DK3">
        <f t="shared" si="23"/>
        <v>40</v>
      </c>
      <c r="DL3">
        <f t="shared" si="24"/>
        <v>35</v>
      </c>
      <c r="DM3">
        <f t="shared" si="25"/>
        <v>10</v>
      </c>
      <c r="DN3">
        <f t="shared" si="26"/>
        <v>33</v>
      </c>
      <c r="DO3">
        <f t="shared" si="27"/>
        <v>31</v>
      </c>
      <c r="DP3">
        <f t="shared" si="28"/>
        <v>21</v>
      </c>
      <c r="DQ3">
        <f t="shared" si="29"/>
        <v>22</v>
      </c>
      <c r="DR3">
        <f t="shared" si="30"/>
        <v>42</v>
      </c>
      <c r="DS3">
        <f t="shared" si="31"/>
        <v>38</v>
      </c>
      <c r="DT3">
        <f t="shared" si="32"/>
        <v>16</v>
      </c>
      <c r="DU3">
        <f t="shared" si="33"/>
        <v>12</v>
      </c>
      <c r="DV3">
        <f t="shared" si="34"/>
        <v>3</v>
      </c>
      <c r="DW3">
        <f t="shared" si="35"/>
        <v>30</v>
      </c>
      <c r="DX3">
        <f t="shared" si="36"/>
        <v>5</v>
      </c>
      <c r="DY3">
        <f t="shared" si="37"/>
        <v>19</v>
      </c>
      <c r="DZ3">
        <f t="shared" si="38"/>
        <v>11</v>
      </c>
      <c r="EA3">
        <f t="shared" si="39"/>
        <v>18</v>
      </c>
      <c r="EB3">
        <f t="shared" si="40"/>
        <v>41</v>
      </c>
      <c r="EC3">
        <f t="shared" si="41"/>
        <v>29</v>
      </c>
      <c r="ED3">
        <f t="shared" si="42"/>
        <v>25</v>
      </c>
      <c r="EE3">
        <f t="shared" si="43"/>
        <v>23</v>
      </c>
      <c r="EF3">
        <f t="shared" si="44"/>
        <v>4</v>
      </c>
    </row>
    <row r="4" spans="1:136" ht="16.5" customHeight="1">
      <c r="A4">
        <f>_calc_라운드기준!A4</f>
        <v>1242</v>
      </c>
      <c r="B4">
        <f>INDEX(_calc_누적빈도!B:B,$A4)-INDEX(_calc_누적빈도!B:B,$A4-기준400회_후보!$B$1)</f>
        <v>50</v>
      </c>
      <c r="C4">
        <f>INDEX(_calc_누적빈도!C:C,$A4)-INDEX(_calc_누적빈도!C:C,$A4-기준400회_후보!$B$1)</f>
        <v>46</v>
      </c>
      <c r="D4">
        <f>INDEX(_calc_누적빈도!D:D,$A4)-INDEX(_calc_누적빈도!D:D,$A4-기준400회_후보!$B$1)</f>
        <v>61</v>
      </c>
      <c r="E4">
        <f>INDEX(_calc_누적빈도!E:E,$A4)-INDEX(_calc_누적빈도!E:E,$A4-기준400회_후보!$B$1)</f>
        <v>47</v>
      </c>
      <c r="F4">
        <f>INDEX(_calc_누적빈도!F:F,$A4)-INDEX(_calc_누적빈도!F:F,$A4-기준400회_후보!$B$1)</f>
        <v>36</v>
      </c>
      <c r="G4">
        <f>INDEX(_calc_누적빈도!G:G,$A4)-INDEX(_calc_누적빈도!G:G,$A4-기준400회_후보!$B$1)</f>
        <v>59</v>
      </c>
      <c r="H4">
        <f>INDEX(_calc_누적빈도!H:H,$A4)-INDEX(_calc_누적빈도!H:H,$A4-기준400회_후보!$B$1)</f>
        <v>58</v>
      </c>
      <c r="I4">
        <f>INDEX(_calc_누적빈도!I:I,$A4)-INDEX(_calc_누적빈도!I:I,$A4-기준400회_후보!$B$1)</f>
        <v>43</v>
      </c>
      <c r="J4">
        <f>INDEX(_calc_누적빈도!J:J,$A4)-INDEX(_calc_누적빈도!J:J,$A4-기준400회_후보!$B$1)</f>
        <v>48</v>
      </c>
      <c r="K4">
        <f>INDEX(_calc_누적빈도!K:K,$A4)-INDEX(_calc_누적빈도!K:K,$A4-기준400회_후보!$B$1)</f>
        <v>42</v>
      </c>
      <c r="L4">
        <f>INDEX(_calc_누적빈도!L:L,$A4)-INDEX(_calc_누적빈도!L:L,$A4-기준400회_후보!$B$1)</f>
        <v>49</v>
      </c>
      <c r="M4">
        <f>INDEX(_calc_누적빈도!M:M,$A4)-INDEX(_calc_누적빈도!M:M,$A4-기준400회_후보!$B$1)</f>
        <v>58</v>
      </c>
      <c r="N4">
        <f>INDEX(_calc_누적빈도!N:N,$A4)-INDEX(_calc_누적빈도!N:N,$A4-기준400회_후보!$B$1)</f>
        <v>64</v>
      </c>
      <c r="O4">
        <f>INDEX(_calc_누적빈도!O:O,$A4)-INDEX(_calc_누적빈도!O:O,$A4-기준400회_후보!$B$1)</f>
        <v>52</v>
      </c>
      <c r="P4">
        <f>INDEX(_calc_누적빈도!P:P,$A4)-INDEX(_calc_누적빈도!P:P,$A4-기준400회_후보!$B$1)</f>
        <v>56</v>
      </c>
      <c r="Q4">
        <f>INDEX(_calc_누적빈도!Q:Q,$A4)-INDEX(_calc_누적빈도!Q:Q,$A4-기준400회_후보!$B$1)</f>
        <v>64</v>
      </c>
      <c r="R4">
        <f>INDEX(_calc_누적빈도!R:R,$A4)-INDEX(_calc_누적빈도!R:R,$A4-기준400회_후보!$B$1)</f>
        <v>51</v>
      </c>
      <c r="S4">
        <f>INDEX(_calc_누적빈도!S:S,$A4)-INDEX(_calc_누적빈도!S:S,$A4-기준400회_후보!$B$1)</f>
        <v>59</v>
      </c>
      <c r="T4">
        <f>INDEX(_calc_누적빈도!T:T,$A4)-INDEX(_calc_누적빈도!T:T,$A4-기준400회_후보!$B$1)</f>
        <v>55</v>
      </c>
      <c r="U4">
        <f>INDEX(_calc_누적빈도!U:U,$A4)-INDEX(_calc_누적빈도!U:U,$A4-기준400회_후보!$B$1)</f>
        <v>50</v>
      </c>
      <c r="V4">
        <f>INDEX(_calc_누적빈도!V:V,$A4)-INDEX(_calc_누적빈도!V:V,$A4-기준400회_후보!$B$1)</f>
        <v>56</v>
      </c>
      <c r="W4">
        <f>INDEX(_calc_누적빈도!W:W,$A4)-INDEX(_calc_누적빈도!W:W,$A4-기준400회_후보!$B$1)</f>
        <v>57</v>
      </c>
      <c r="X4">
        <f>INDEX(_calc_누적빈도!X:X,$A4)-INDEX(_calc_누적빈도!X:X,$A4-기준400회_후보!$B$1)</f>
        <v>51</v>
      </c>
      <c r="Y4">
        <f>INDEX(_calc_누적빈도!Y:Y,$A4)-INDEX(_calc_누적빈도!Y:Y,$A4-기준400회_후보!$B$1)</f>
        <v>54</v>
      </c>
      <c r="Z4">
        <f>INDEX(_calc_누적빈도!Z:Z,$A4)-INDEX(_calc_누적빈도!Z:Z,$A4-기준400회_후보!$B$1)</f>
        <v>43</v>
      </c>
      <c r="AA4">
        <f>INDEX(_calc_누적빈도!AA:AA,$A4)-INDEX(_calc_누적빈도!AA:AA,$A4-기준400회_후보!$B$1)</f>
        <v>53</v>
      </c>
      <c r="AB4">
        <f>INDEX(_calc_누적빈도!AB:AB,$A4)-INDEX(_calc_누적빈도!AB:AB,$A4-기준400회_후보!$B$1)</f>
        <v>56</v>
      </c>
      <c r="AC4">
        <f>INDEX(_calc_누적빈도!AC:AC,$A4)-INDEX(_calc_누적빈도!AC:AC,$A4-기준400회_후보!$B$1)</f>
        <v>56</v>
      </c>
      <c r="AD4">
        <f>INDEX(_calc_누적빈도!AD:AD,$A4)-INDEX(_calc_누적빈도!AD:AD,$A4-기준400회_후보!$B$1)</f>
        <v>52</v>
      </c>
      <c r="AE4">
        <f>INDEX(_calc_누적빈도!AE:AE,$A4)-INDEX(_calc_누적빈도!AE:AE,$A4-기준400회_후보!$B$1)</f>
        <v>57</v>
      </c>
      <c r="AF4">
        <f>INDEX(_calc_누적빈도!AF:AF,$A4)-INDEX(_calc_누적빈도!AF:AF,$A4-기준400회_후보!$B$1)</f>
        <v>54</v>
      </c>
      <c r="AG4">
        <f>INDEX(_calc_누적빈도!AG:AG,$A4)-INDEX(_calc_누적빈도!AG:AG,$A4-기준400회_후보!$B$1)</f>
        <v>52</v>
      </c>
      <c r="AH4">
        <f>INDEX(_calc_누적빈도!AH:AH,$A4)-INDEX(_calc_누적빈도!AH:AH,$A4-기준400회_후보!$B$1)</f>
        <v>58</v>
      </c>
      <c r="AI4">
        <f>INDEX(_calc_누적빈도!AI:AI,$A4)-INDEX(_calc_누적빈도!AI:AI,$A4-기준400회_후보!$B$1)</f>
        <v>55</v>
      </c>
      <c r="AJ4">
        <f>INDEX(_calc_누적빈도!AJ:AJ,$A4)-INDEX(_calc_누적빈도!AJ:AJ,$A4-기준400회_후보!$B$1)</f>
        <v>59</v>
      </c>
      <c r="AK4">
        <f>INDEX(_calc_누적빈도!AK:AK,$A4)-INDEX(_calc_누적빈도!AK:AK,$A4-기준400회_후보!$B$1)</f>
        <v>53</v>
      </c>
      <c r="AL4">
        <f>INDEX(_calc_누적빈도!AL:AL,$A4)-INDEX(_calc_누적빈도!AL:AL,$A4-기준400회_후보!$B$1)</f>
        <v>57</v>
      </c>
      <c r="AM4">
        <f>INDEX(_calc_누적빈도!AM:AM,$A4)-INDEX(_calc_누적빈도!AM:AM,$A4-기준400회_후보!$B$1)</f>
        <v>63</v>
      </c>
      <c r="AN4">
        <f>INDEX(_calc_누적빈도!AN:AN,$A4)-INDEX(_calc_누적빈도!AN:AN,$A4-기준400회_후보!$B$1)</f>
        <v>56</v>
      </c>
      <c r="AO4">
        <f>INDEX(_calc_누적빈도!AO:AO,$A4)-INDEX(_calc_누적빈도!AO:AO,$A4-기준400회_후보!$B$1)</f>
        <v>50</v>
      </c>
      <c r="AP4">
        <f>INDEX(_calc_누적빈도!AP:AP,$A4)-INDEX(_calc_누적빈도!AP:AP,$A4-기준400회_후보!$B$1)</f>
        <v>48</v>
      </c>
      <c r="AQ4">
        <f>INDEX(_calc_누적빈도!AQ:AQ,$A4)-INDEX(_calc_누적빈도!AQ:AQ,$A4-기준400회_후보!$B$1)</f>
        <v>53</v>
      </c>
      <c r="AR4">
        <f>INDEX(_calc_누적빈도!AR:AR,$A4)-INDEX(_calc_누적빈도!AR:AR,$A4-기준400회_후보!$B$1)</f>
        <v>46</v>
      </c>
      <c r="AS4">
        <f>INDEX(_calc_누적빈도!AS:AS,$A4)-INDEX(_calc_누적빈도!AS:AS,$A4-기준400회_후보!$B$1)</f>
        <v>56</v>
      </c>
      <c r="AT4">
        <f>INDEX(_calc_누적빈도!AT:AT,$A4)-INDEX(_calc_누적빈도!AT:AT,$A4-기준400회_후보!$B$1)</f>
        <v>57</v>
      </c>
      <c r="AU4">
        <f>(RANK(_calc_라운드기준!B4,_calc_라운드기준!$B4:$AT4,0)+COUNTIFS(_calc_라운드기준!$B4:$AT4,_calc_라운드기준!B4,$B$1:$AT$1,"&lt;"&amp;1))-(RANK(B4,$B4:$AT4,0)+COUNTIFS($B4:$AT4,B4,$B$1:$AT$1,"&lt;"&amp;1))</f>
        <v>-24</v>
      </c>
      <c r="AV4">
        <f>(RANK(_calc_라운드기준!C4,_calc_라운드기준!$B4:$AT4,0)+COUNTIFS(_calc_라운드기준!$B4:$AT4,_calc_라운드기준!C4,$B$1:$AT$1,"&lt;"&amp;2))-(RANK(C4,$B4:$AT4,0)+COUNTIFS($B4:$AT4,C4,$B$1:$AT$1,"&lt;"&amp;2))</f>
        <v>-19</v>
      </c>
      <c r="AW4">
        <f>(RANK(_calc_라운드기준!D4,_calc_라운드기준!$B4:$AT4,0)+COUNTIFS(_calc_라운드기준!$B4:$AT4,_calc_라운드기준!D4,$B$1:$AT$1,"&lt;"&amp;3))-(RANK(D4,$B4:$AT4,0)+COUNTIFS($B4:$AT4,D4,$B$1:$AT$1,"&lt;"&amp;3))</f>
        <v>7</v>
      </c>
      <c r="AX4">
        <f>(RANK(_calc_라운드기준!E4,_calc_라운드기준!$B4:$AT4,0)+COUNTIFS(_calc_라운드기준!$B4:$AT4,_calc_라운드기준!E4,$B$1:$AT$1,"&lt;"&amp;4))-(RANK(E4,$B4:$AT4,0)+COUNTIFS($B4:$AT4,E4,$B$1:$AT$1,"&lt;"&amp;4))</f>
        <v>-2</v>
      </c>
      <c r="AY4">
        <f>(RANK(_calc_라운드기준!F4,_calc_라운드기준!$B4:$AT4,0)+COUNTIFS(_calc_라운드기준!$B4:$AT4,_calc_라운드기준!F4,$B$1:$AT$1,"&lt;"&amp;5))-(RANK(F4,$B4:$AT4,0)+COUNTIFS($B4:$AT4,F4,$B$1:$AT$1,"&lt;"&amp;5))</f>
        <v>-2</v>
      </c>
      <c r="AZ4">
        <f>(RANK(_calc_라운드기준!G4,_calc_라운드기준!$B4:$AT4,0)+COUNTIFS(_calc_라운드기준!$B4:$AT4,_calc_라운드기준!G4,$B$1:$AT$1,"&lt;"&amp;6))-(RANK(G4,$B4:$AT4,0)+COUNTIFS($B4:$AT4,G4,$B$1:$AT$1,"&lt;"&amp;6))</f>
        <v>17</v>
      </c>
      <c r="BA4">
        <f>(RANK(_calc_라운드기준!H4,_calc_라운드기준!$B4:$AT4,0)+COUNTIFS(_calc_라운드기준!$B4:$AT4,_calc_라운드기준!H4,$B$1:$AT$1,"&lt;"&amp;7))-(RANK(H4,$B4:$AT4,0)+COUNTIFS($B4:$AT4,H4,$B$1:$AT$1,"&lt;"&amp;7))</f>
        <v>15</v>
      </c>
      <c r="BB4">
        <f>(RANK(_calc_라운드기준!I4,_calc_라운드기준!$B4:$AT4,0)+COUNTIFS(_calc_라운드기준!$B4:$AT4,_calc_라운드기준!I4,$B$1:$AT$1,"&lt;"&amp;8))-(RANK(I4,$B4:$AT4,0)+COUNTIFS($B4:$AT4,I4,$B$1:$AT$1,"&lt;"&amp;8))</f>
        <v>-18</v>
      </c>
      <c r="BC4">
        <f>(RANK(_calc_라운드기준!J4,_calc_라운드기준!$B4:$AT4,0)+COUNTIFS(_calc_라운드기준!$B4:$AT4,_calc_라운드기준!J4,$B$1:$AT$1,"&lt;"&amp;9))-(RANK(J4,$B4:$AT4,0)+COUNTIFS($B4:$AT4,J4,$B$1:$AT$1,"&lt;"&amp;9))</f>
        <v>-12</v>
      </c>
      <c r="BD4">
        <f>(RANK(_calc_라운드기준!K4,_calc_라운드기준!$B4:$AT4,0)+COUNTIFS(_calc_라운드기준!$B4:$AT4,_calc_라운드기준!K4,$B$1:$AT$1,"&lt;"&amp;10))-(RANK(K4,$B4:$AT4,0)+COUNTIFS($B4:$AT4,K4,$B$1:$AT$1,"&lt;"&amp;10))</f>
        <v>-18</v>
      </c>
      <c r="BE4">
        <f>(RANK(_calc_라운드기준!L4,_calc_라운드기준!$B4:$AT4,0)+COUNTIFS(_calc_라운드기준!$B4:$AT4,_calc_라운드기준!L4,$B$1:$AT$1,"&lt;"&amp;11))-(RANK(L4,$B4:$AT4,0)+COUNTIFS($B4:$AT4,L4,$B$1:$AT$1,"&lt;"&amp;11))</f>
        <v>2</v>
      </c>
      <c r="BF4">
        <f>(RANK(_calc_라운드기준!M4,_calc_라운드기준!$B4:$AT4,0)+COUNTIFS(_calc_라운드기준!$B4:$AT4,_calc_라운드기준!M4,$B$1:$AT$1,"&lt;"&amp;12))-(RANK(M4,$B4:$AT4,0)+COUNTIFS($B4:$AT4,M4,$B$1:$AT$1,"&lt;"&amp;12))</f>
        <v>30</v>
      </c>
      <c r="BG4">
        <f>(RANK(_calc_라운드기준!N4,_calc_라운드기준!$B4:$AT4,0)+COUNTIFS(_calc_라운드기준!$B4:$AT4,_calc_라운드기준!N4,$B$1:$AT$1,"&lt;"&amp;13))-(RANK(N4,$B4:$AT4,0)+COUNTIFS($B4:$AT4,N4,$B$1:$AT$1,"&lt;"&amp;13))</f>
        <v>1</v>
      </c>
      <c r="BH4">
        <f>(RANK(_calc_라운드기준!O4,_calc_라운드기준!$B4:$AT4,0)+COUNTIFS(_calc_라운드기준!$B4:$AT4,_calc_라운드기준!O4,$B$1:$AT$1,"&lt;"&amp;14))-(RANK(O4,$B4:$AT4,0)+COUNTIFS($B4:$AT4,O4,$B$1:$AT$1,"&lt;"&amp;14))</f>
        <v>17</v>
      </c>
      <c r="BI4">
        <f>(RANK(_calc_라운드기준!P4,_calc_라운드기준!$B4:$AT4,0)+COUNTIFS(_calc_라운드기준!$B4:$AT4,_calc_라운드기준!P4,$B$1:$AT$1,"&lt;"&amp;15))-(RANK(P4,$B4:$AT4,0)+COUNTIFS($B4:$AT4,P4,$B$1:$AT$1,"&lt;"&amp;15))</f>
        <v>-14</v>
      </c>
      <c r="BJ4">
        <f>(RANK(_calc_라운드기준!Q4,_calc_라운드기준!$B4:$AT4,0)+COUNTIFS(_calc_라운드기준!$B4:$AT4,_calc_라운드기준!Q4,$B$1:$AT$1,"&lt;"&amp;16))-(RANK(Q4,$B4:$AT4,0)+COUNTIFS($B4:$AT4,Q4,$B$1:$AT$1,"&lt;"&amp;16))</f>
        <v>3</v>
      </c>
      <c r="BK4">
        <f>(RANK(_calc_라운드기준!R4,_calc_라운드기준!$B4:$AT4,0)+COUNTIFS(_calc_라운드기준!$B4:$AT4,_calc_라운드기준!R4,$B$1:$AT$1,"&lt;"&amp;17))-(RANK(R4,$B4:$AT4,0)+COUNTIFS($B4:$AT4,R4,$B$1:$AT$1,"&lt;"&amp;17))</f>
        <v>9</v>
      </c>
      <c r="BL4">
        <f>(RANK(_calc_라운드기준!S4,_calc_라운드기준!$B4:$AT4,0)+COUNTIFS(_calc_라운드기준!$B4:$AT4,_calc_라운드기준!S4,$B$1:$AT$1,"&lt;"&amp;18))-(RANK(S4,$B4:$AT4,0)+COUNTIFS($B4:$AT4,S4,$B$1:$AT$1,"&lt;"&amp;18))</f>
        <v>6</v>
      </c>
      <c r="BM4">
        <f>(RANK(_calc_라운드기준!T4,_calc_라운드기준!$B4:$AT4,0)+COUNTIFS(_calc_라운드기준!$B4:$AT4,_calc_라운드기준!T4,$B$1:$AT$1,"&lt;"&amp;19))-(RANK(T4,$B4:$AT4,0)+COUNTIFS($B4:$AT4,T4,$B$1:$AT$1,"&lt;"&amp;19))</f>
        <v>-8</v>
      </c>
      <c r="BN4">
        <f>(RANK(_calc_라운드기준!U4,_calc_라운드기준!$B4:$AT4,0)+COUNTIFS(_calc_라운드기준!$B4:$AT4,_calc_라운드기준!U4,$B$1:$AT$1,"&lt;"&amp;20))-(RANK(U4,$B4:$AT4,0)+COUNTIFS($B4:$AT4,U4,$B$1:$AT$1,"&lt;"&amp;20))</f>
        <v>-20</v>
      </c>
      <c r="BO4">
        <f>(RANK(_calc_라운드기준!V4,_calc_라운드기준!$B4:$AT4,0)+COUNTIFS(_calc_라운드기준!$B4:$AT4,_calc_라운드기준!V4,$B$1:$AT$1,"&lt;"&amp;21))-(RANK(V4,$B4:$AT4,0)+COUNTIFS($B4:$AT4,V4,$B$1:$AT$1,"&lt;"&amp;21))</f>
        <v>28</v>
      </c>
      <c r="BP4">
        <f>(RANK(_calc_라운드기준!W4,_calc_라운드기준!$B4:$AT4,0)+COUNTIFS(_calc_라운드기준!$B4:$AT4,_calc_라운드기준!W4,$B$1:$AT$1,"&lt;"&amp;22))-(RANK(W4,$B4:$AT4,0)+COUNTIFS($B4:$AT4,W4,$B$1:$AT$1,"&lt;"&amp;22))</f>
        <v>16</v>
      </c>
      <c r="BQ4">
        <f>(RANK(_calc_라운드기준!X4,_calc_라운드기준!$B4:$AT4,0)+COUNTIFS(_calc_라운드기준!$B4:$AT4,_calc_라운드기준!X4,$B$1:$AT$1,"&lt;"&amp;23))-(RANK(X4,$B4:$AT4,0)+COUNTIFS($B4:$AT4,X4,$B$1:$AT$1,"&lt;"&amp;23))</f>
        <v>-4</v>
      </c>
      <c r="BR4">
        <f>(RANK(_calc_라운드기준!Y4,_calc_라운드기준!$B4:$AT4,0)+COUNTIFS(_calc_라운드기준!$B4:$AT4,_calc_라운드기준!Y4,$B$1:$AT$1,"&lt;"&amp;24))-(RANK(Y4,$B4:$AT4,0)+COUNTIFS($B4:$AT4,Y4,$B$1:$AT$1,"&lt;"&amp;24))</f>
        <v>-17</v>
      </c>
      <c r="BS4">
        <f>(RANK(_calc_라운드기준!Z4,_calc_라운드기준!$B4:$AT4,0)+COUNTIFS(_calc_라운드기준!$B4:$AT4,_calc_라운드기준!Z4,$B$1:$AT$1,"&lt;"&amp;25))-(RANK(Z4,$B4:$AT4,0)+COUNTIFS($B4:$AT4,Z4,$B$1:$AT$1,"&lt;"&amp;25))</f>
        <v>-14</v>
      </c>
      <c r="BT4">
        <f>(RANK(_calc_라운드기준!AA4,_calc_라운드기준!$B4:$AT4,0)+COUNTIFS(_calc_라운드기준!$B4:$AT4,_calc_라운드기준!AA4,$B$1:$AT$1,"&lt;"&amp;26))-(RANK(AA4,$B4:$AT4,0)+COUNTIFS($B4:$AT4,AA4,$B$1:$AT$1,"&lt;"&amp;26))</f>
        <v>16</v>
      </c>
      <c r="BU4">
        <f>(RANK(_calc_라운드기준!AB4,_calc_라운드기준!$B4:$AT4,0)+COUNTIFS(_calc_라운드기준!$B4:$AT4,_calc_라운드기준!AB4,$B$1:$AT$1,"&lt;"&amp;27))-(RANK(AB4,$B4:$AT4,0)+COUNTIFS($B4:$AT4,AB4,$B$1:$AT$1,"&lt;"&amp;27))</f>
        <v>-14</v>
      </c>
      <c r="BV4">
        <f>(RANK(_calc_라운드기준!AC4,_calc_라운드기준!$B4:$AT4,0)+COUNTIFS(_calc_라운드기준!$B4:$AT4,_calc_라운드기준!AC4,$B$1:$AT$1,"&lt;"&amp;28))-(RANK(AC4,$B4:$AT4,0)+COUNTIFS($B4:$AT4,AC4,$B$1:$AT$1,"&lt;"&amp;28))</f>
        <v>-11</v>
      </c>
      <c r="BW4">
        <f>(RANK(_calc_라운드기준!AD4,_calc_라운드기준!$B4:$AT4,0)+COUNTIFS(_calc_라운드기준!$B4:$AT4,_calc_라운드기준!AD4,$B$1:$AT$1,"&lt;"&amp;29))-(RANK(AD4,$B4:$AT4,0)+COUNTIFS($B4:$AT4,AD4,$B$1:$AT$1,"&lt;"&amp;29))</f>
        <v>1</v>
      </c>
      <c r="BX4">
        <f>(RANK(_calc_라운드기준!AE4,_calc_라운드기준!$B4:$AT4,0)+COUNTIFS(_calc_라운드기준!$B4:$AT4,_calc_라운드기준!AE4,$B$1:$AT$1,"&lt;"&amp;30))-(RANK(AE4,$B4:$AT4,0)+COUNTIFS($B4:$AT4,AE4,$B$1:$AT$1,"&lt;"&amp;30))</f>
        <v>3</v>
      </c>
      <c r="BY4">
        <f>(RANK(_calc_라운드기준!AF4,_calc_라운드기준!$B4:$AT4,0)+COUNTIFS(_calc_라운드기준!$B4:$AT4,_calc_라운드기준!AF4,$B$1:$AT$1,"&lt;"&amp;31))-(RANK(AF4,$B4:$AT4,0)+COUNTIFS($B4:$AT4,AF4,$B$1:$AT$1,"&lt;"&amp;31))</f>
        <v>-20</v>
      </c>
      <c r="BZ4">
        <f>(RANK(_calc_라운드기준!AG4,_calc_라운드기준!$B4:$AT4,0)+COUNTIFS(_calc_라운드기준!$B4:$AT4,_calc_라운드기준!AG4,$B$1:$AT$1,"&lt;"&amp;32))-(RANK(AG4,$B4:$AT4,0)+COUNTIFS($B4:$AT4,AG4,$B$1:$AT$1,"&lt;"&amp;32))</f>
        <v>-14</v>
      </c>
      <c r="CA4">
        <f>(RANK(_calc_라운드기준!AH4,_calc_라운드기준!$B4:$AT4,0)+COUNTIFS(_calc_라운드기준!$B4:$AT4,_calc_라운드기준!AH4,$B$1:$AT$1,"&lt;"&amp;33))-(RANK(AH4,$B4:$AT4,0)+COUNTIFS($B4:$AT4,AH4,$B$1:$AT$1,"&lt;"&amp;33))</f>
        <v>7</v>
      </c>
      <c r="CB4">
        <f>(RANK(_calc_라운드기준!AI4,_calc_라운드기준!$B4:$AT4,0)+COUNTIFS(_calc_라운드기준!$B4:$AT4,_calc_라운드기준!AI4,$B$1:$AT$1,"&lt;"&amp;34))-(RANK(AI4,$B4:$AT4,0)+COUNTIFS($B4:$AT4,AI4,$B$1:$AT$1,"&lt;"&amp;34))</f>
        <v>9</v>
      </c>
      <c r="CC4">
        <f>(RANK(_calc_라운드기준!AJ4,_calc_라운드기준!$B4:$AT4,0)+COUNTIFS(_calc_라운드기준!$B4:$AT4,_calc_라운드기준!AJ4,$B$1:$AT$1,"&lt;"&amp;35))-(RANK(AJ4,$B4:$AT4,0)+COUNTIFS($B4:$AT4,AJ4,$B$1:$AT$1,"&lt;"&amp;35))</f>
        <v>25</v>
      </c>
      <c r="CD4">
        <f>(RANK(_calc_라운드기준!AK4,_calc_라운드기준!$B4:$AT4,0)+COUNTIFS(_calc_라운드기준!$B4:$AT4,_calc_라운드기준!AK4,$B$1:$AT$1,"&lt;"&amp;36))-(RANK(AK4,$B4:$AT4,0)+COUNTIFS($B4:$AT4,AK4,$B$1:$AT$1,"&lt;"&amp;36))</f>
        <v>-16</v>
      </c>
      <c r="CE4">
        <f>(RANK(_calc_라운드기준!AL4,_calc_라운드기준!$B4:$AT4,0)+COUNTIFS(_calc_라운드기준!$B4:$AT4,_calc_라운드기준!AL4,$B$1:$AT$1,"&lt;"&amp;37))-(RANK(AL4,$B4:$AT4,0)+COUNTIFS($B4:$AT4,AL4,$B$1:$AT$1,"&lt;"&amp;37))</f>
        <v>20</v>
      </c>
      <c r="CF4">
        <f>(RANK(_calc_라운드기준!AM4,_calc_라운드기준!$B4:$AT4,0)+COUNTIFS(_calc_라운드기준!$B4:$AT4,_calc_라운드기준!AM4,$B$1:$AT$1,"&lt;"&amp;38))-(RANK(AM4,$B4:$AT4,0)+COUNTIFS($B4:$AT4,AM4,$B$1:$AT$1,"&lt;"&amp;38))</f>
        <v>5</v>
      </c>
      <c r="CG4">
        <f>(RANK(_calc_라운드기준!AN4,_calc_라운드기준!$B4:$AT4,0)+COUNTIFS(_calc_라운드기준!$B4:$AT4,_calc_라운드기준!AN4,$B$1:$AT$1,"&lt;"&amp;39))-(RANK(AN4,$B4:$AT4,0)+COUNTIFS($B4:$AT4,AN4,$B$1:$AT$1,"&lt;"&amp;39))</f>
        <v>-1</v>
      </c>
      <c r="CH4">
        <f>(RANK(_calc_라운드기준!AO4,_calc_라운드기준!$B4:$AT4,0)+COUNTIFS(_calc_라운드기준!$B4:$AT4,_calc_라운드기준!AO4,$B$1:$AT$1,"&lt;"&amp;40))-(RANK(AO4,$B4:$AT4,0)+COUNTIFS($B4:$AT4,AO4,$B$1:$AT$1,"&lt;"&amp;40))</f>
        <v>-1</v>
      </c>
      <c r="CI4">
        <f>(RANK(_calc_라운드기준!AP4,_calc_라운드기준!$B4:$AT4,0)+COUNTIFS(_calc_라운드기준!$B4:$AT4,_calc_라운드기준!AP4,$B$1:$AT$1,"&lt;"&amp;41))-(RANK(AP4,$B4:$AT4,0)+COUNTIFS($B4:$AT4,AP4,$B$1:$AT$1,"&lt;"&amp;41))</f>
        <v>-3</v>
      </c>
      <c r="CJ4">
        <f>(RANK(_calc_라운드기준!AQ4,_calc_라운드기준!$B4:$AT4,0)+COUNTIFS(_calc_라운드기준!$B4:$AT4,_calc_라운드기준!AQ4,$B$1:$AT$1,"&lt;"&amp;42))-(RANK(AQ4,$B4:$AT4,0)+COUNTIFS($B4:$AT4,AQ4,$B$1:$AT$1,"&lt;"&amp;42))</f>
        <v>-8</v>
      </c>
      <c r="CK4">
        <f>(RANK(_calc_라운드기준!AR4,_calc_라운드기준!$B4:$AT4,0)+COUNTIFS(_calc_라운드기준!$B4:$AT4,_calc_라운드기준!AR4,$B$1:$AT$1,"&lt;"&amp;43))-(RANK(AR4,$B4:$AT4,0)+COUNTIFS($B4:$AT4,AR4,$B$1:$AT$1,"&lt;"&amp;43))</f>
        <v>1</v>
      </c>
      <c r="CL4">
        <f>(RANK(_calc_라운드기준!AS4,_calc_라운드기준!$B4:$AT4,0)+COUNTIFS(_calc_라운드기준!$B4:$AT4,_calc_라운드기준!AS4,$B$1:$AT$1,"&lt;"&amp;44))-(RANK(AS4,$B4:$AT4,0)+COUNTIFS($B4:$AT4,AS4,$B$1:$AT$1,"&lt;"&amp;44))</f>
        <v>0</v>
      </c>
      <c r="CM4">
        <f>(RANK(_calc_라운드기준!AT4,_calc_라운드기준!$B4:$AT4,0)+COUNTIFS(_calc_라운드기준!$B4:$AT4,_calc_라운드기준!AT4,$B$1:$AT$1,"&lt;"&amp;45))-(RANK(AT4,$B4:$AT4,0)+COUNTIFS($B4:$AT4,AT4,$B$1:$AT$1,"&lt;"&amp;45))</f>
        <v>22</v>
      </c>
      <c r="CN4">
        <f t="shared" si="0"/>
        <v>45</v>
      </c>
      <c r="CO4">
        <f t="shared" si="1"/>
        <v>42</v>
      </c>
      <c r="CP4">
        <f t="shared" si="2"/>
        <v>13</v>
      </c>
      <c r="CQ4">
        <f t="shared" si="3"/>
        <v>26</v>
      </c>
      <c r="CR4">
        <f t="shared" si="4"/>
        <v>27</v>
      </c>
      <c r="CS4">
        <f t="shared" si="5"/>
        <v>6</v>
      </c>
      <c r="CT4">
        <f t="shared" si="6"/>
        <v>10</v>
      </c>
      <c r="CU4">
        <f t="shared" si="7"/>
        <v>40</v>
      </c>
      <c r="CV4">
        <f t="shared" si="8"/>
        <v>33</v>
      </c>
      <c r="CW4">
        <f t="shared" si="9"/>
        <v>41</v>
      </c>
      <c r="CX4">
        <f t="shared" si="10"/>
        <v>19</v>
      </c>
      <c r="CY4">
        <f t="shared" si="11"/>
        <v>1</v>
      </c>
      <c r="CZ4">
        <f t="shared" si="12"/>
        <v>20</v>
      </c>
      <c r="DA4">
        <f t="shared" si="13"/>
        <v>7</v>
      </c>
      <c r="DB4">
        <f t="shared" si="14"/>
        <v>34</v>
      </c>
      <c r="DC4">
        <f t="shared" si="15"/>
        <v>17</v>
      </c>
      <c r="DD4">
        <f t="shared" si="16"/>
        <v>11</v>
      </c>
      <c r="DE4">
        <f t="shared" si="17"/>
        <v>15</v>
      </c>
      <c r="DF4">
        <f t="shared" si="18"/>
        <v>30</v>
      </c>
      <c r="DG4">
        <f t="shared" si="19"/>
        <v>43</v>
      </c>
      <c r="DH4">
        <f t="shared" si="20"/>
        <v>2</v>
      </c>
      <c r="DI4">
        <f t="shared" si="21"/>
        <v>8</v>
      </c>
      <c r="DJ4">
        <f t="shared" si="22"/>
        <v>29</v>
      </c>
      <c r="DK4">
        <f t="shared" si="23"/>
        <v>39</v>
      </c>
      <c r="DL4">
        <f t="shared" si="24"/>
        <v>35</v>
      </c>
      <c r="DM4">
        <f t="shared" si="25"/>
        <v>9</v>
      </c>
      <c r="DN4">
        <f t="shared" si="26"/>
        <v>36</v>
      </c>
      <c r="DO4">
        <f t="shared" si="27"/>
        <v>32</v>
      </c>
      <c r="DP4">
        <f t="shared" si="28"/>
        <v>21</v>
      </c>
      <c r="DQ4">
        <f t="shared" si="29"/>
        <v>18</v>
      </c>
      <c r="DR4">
        <f t="shared" si="30"/>
        <v>44</v>
      </c>
      <c r="DS4">
        <f t="shared" si="31"/>
        <v>37</v>
      </c>
      <c r="DT4">
        <f t="shared" si="32"/>
        <v>14</v>
      </c>
      <c r="DU4">
        <f t="shared" si="33"/>
        <v>12</v>
      </c>
      <c r="DV4">
        <f t="shared" si="34"/>
        <v>3</v>
      </c>
      <c r="DW4">
        <f t="shared" si="35"/>
        <v>38</v>
      </c>
      <c r="DX4">
        <f t="shared" si="36"/>
        <v>5</v>
      </c>
      <c r="DY4">
        <f t="shared" si="37"/>
        <v>16</v>
      </c>
      <c r="DZ4">
        <f t="shared" si="38"/>
        <v>24</v>
      </c>
      <c r="EA4">
        <f t="shared" si="39"/>
        <v>25</v>
      </c>
      <c r="EB4">
        <f t="shared" si="40"/>
        <v>28</v>
      </c>
      <c r="EC4">
        <f t="shared" si="41"/>
        <v>31</v>
      </c>
      <c r="ED4">
        <f t="shared" si="42"/>
        <v>22</v>
      </c>
      <c r="EE4">
        <f t="shared" si="43"/>
        <v>23</v>
      </c>
      <c r="EF4">
        <f t="shared" si="44"/>
        <v>4</v>
      </c>
    </row>
    <row r="5" spans="1:136" ht="16.5" customHeight="1">
      <c r="A5">
        <f>_calc_라운드기준!A5</f>
        <v>1241</v>
      </c>
      <c r="B5">
        <f>INDEX(_calc_누적빈도!B:B,$A5)-INDEX(_calc_누적빈도!B:B,$A5-기준400회_후보!$B$1)</f>
        <v>50</v>
      </c>
      <c r="C5">
        <f>INDEX(_calc_누적빈도!C:C,$A5)-INDEX(_calc_누적빈도!C:C,$A5-기준400회_후보!$B$1)</f>
        <v>46</v>
      </c>
      <c r="D5">
        <f>INDEX(_calc_누적빈도!D:D,$A5)-INDEX(_calc_누적빈도!D:D,$A5-기준400회_후보!$B$1)</f>
        <v>61</v>
      </c>
      <c r="E5">
        <f>INDEX(_calc_누적빈도!E:E,$A5)-INDEX(_calc_누적빈도!E:E,$A5-기준400회_후보!$B$1)</f>
        <v>47</v>
      </c>
      <c r="F5">
        <f>INDEX(_calc_누적빈도!F:F,$A5)-INDEX(_calc_누적빈도!F:F,$A5-기준400회_후보!$B$1)</f>
        <v>37</v>
      </c>
      <c r="G5">
        <f>INDEX(_calc_누적빈도!G:G,$A5)-INDEX(_calc_누적빈도!G:G,$A5-기준400회_후보!$B$1)</f>
        <v>59</v>
      </c>
      <c r="H5">
        <f>INDEX(_calc_누적빈도!H:H,$A5)-INDEX(_calc_누적빈도!H:H,$A5-기준400회_후보!$B$1)</f>
        <v>57</v>
      </c>
      <c r="I5">
        <f>INDEX(_calc_누적빈도!I:I,$A5)-INDEX(_calc_누적빈도!I:I,$A5-기준400회_후보!$B$1)</f>
        <v>43</v>
      </c>
      <c r="J5">
        <f>INDEX(_calc_누적빈도!J:J,$A5)-INDEX(_calc_누적빈도!J:J,$A5-기준400회_후보!$B$1)</f>
        <v>48</v>
      </c>
      <c r="K5">
        <f>INDEX(_calc_누적빈도!K:K,$A5)-INDEX(_calc_누적빈도!K:K,$A5-기준400회_후보!$B$1)</f>
        <v>42</v>
      </c>
      <c r="L5">
        <f>INDEX(_calc_누적빈도!L:L,$A5)-INDEX(_calc_누적빈도!L:L,$A5-기준400회_후보!$B$1)</f>
        <v>50</v>
      </c>
      <c r="M5">
        <f>INDEX(_calc_누적빈도!M:M,$A5)-INDEX(_calc_누적빈도!M:M,$A5-기준400회_후보!$B$1)</f>
        <v>58</v>
      </c>
      <c r="N5">
        <f>INDEX(_calc_누적빈도!N:N,$A5)-INDEX(_calc_누적빈도!N:N,$A5-기준400회_후보!$B$1)</f>
        <v>63</v>
      </c>
      <c r="O5">
        <f>INDEX(_calc_누적빈도!O:O,$A5)-INDEX(_calc_누적빈도!O:O,$A5-기준400회_후보!$B$1)</f>
        <v>53</v>
      </c>
      <c r="P5">
        <f>INDEX(_calc_누적빈도!P:P,$A5)-INDEX(_calc_누적빈도!P:P,$A5-기준400회_후보!$B$1)</f>
        <v>56</v>
      </c>
      <c r="Q5">
        <f>INDEX(_calc_누적빈도!Q:Q,$A5)-INDEX(_calc_누적빈도!Q:Q,$A5-기준400회_후보!$B$1)</f>
        <v>63</v>
      </c>
      <c r="R5">
        <f>INDEX(_calc_누적빈도!R:R,$A5)-INDEX(_calc_누적빈도!R:R,$A5-기준400회_후보!$B$1)</f>
        <v>51</v>
      </c>
      <c r="S5">
        <f>INDEX(_calc_누적빈도!S:S,$A5)-INDEX(_calc_누적빈도!S:S,$A5-기준400회_후보!$B$1)</f>
        <v>59</v>
      </c>
      <c r="T5">
        <f>INDEX(_calc_누적빈도!T:T,$A5)-INDEX(_calc_누적빈도!T:T,$A5-기준400회_후보!$B$1)</f>
        <v>55</v>
      </c>
      <c r="U5">
        <f>INDEX(_calc_누적빈도!U:U,$A5)-INDEX(_calc_누적빈도!U:U,$A5-기준400회_후보!$B$1)</f>
        <v>50</v>
      </c>
      <c r="V5">
        <f>INDEX(_calc_누적빈도!V:V,$A5)-INDEX(_calc_누적빈도!V:V,$A5-기준400회_후보!$B$1)</f>
        <v>56</v>
      </c>
      <c r="W5">
        <f>INDEX(_calc_누적빈도!W:W,$A5)-INDEX(_calc_누적빈도!W:W,$A5-기준400회_후보!$B$1)</f>
        <v>57</v>
      </c>
      <c r="X5">
        <f>INDEX(_calc_누적빈도!X:X,$A5)-INDEX(_calc_누적빈도!X:X,$A5-기준400회_후보!$B$1)</f>
        <v>50</v>
      </c>
      <c r="Y5">
        <f>INDEX(_calc_누적빈도!Y:Y,$A5)-INDEX(_calc_누적빈도!Y:Y,$A5-기준400회_후보!$B$1)</f>
        <v>53</v>
      </c>
      <c r="Z5">
        <f>INDEX(_calc_누적빈도!Z:Z,$A5)-INDEX(_calc_누적빈도!Z:Z,$A5-기준400회_후보!$B$1)</f>
        <v>43</v>
      </c>
      <c r="AA5">
        <f>INDEX(_calc_누적빈도!AA:AA,$A5)-INDEX(_calc_누적빈도!AA:AA,$A5-기준400회_후보!$B$1)</f>
        <v>53</v>
      </c>
      <c r="AB5">
        <f>INDEX(_calc_누적빈도!AB:AB,$A5)-INDEX(_calc_누적빈도!AB:AB,$A5-기준400회_후보!$B$1)</f>
        <v>56</v>
      </c>
      <c r="AC5">
        <f>INDEX(_calc_누적빈도!AC:AC,$A5)-INDEX(_calc_누적빈도!AC:AC,$A5-기준400회_후보!$B$1)</f>
        <v>56</v>
      </c>
      <c r="AD5">
        <f>INDEX(_calc_누적빈도!AD:AD,$A5)-INDEX(_calc_누적빈도!AD:AD,$A5-기준400회_후보!$B$1)</f>
        <v>52</v>
      </c>
      <c r="AE5">
        <f>INDEX(_calc_누적빈도!AE:AE,$A5)-INDEX(_calc_누적빈도!AE:AE,$A5-기준400회_후보!$B$1)</f>
        <v>58</v>
      </c>
      <c r="AF5">
        <f>INDEX(_calc_누적빈도!AF:AF,$A5)-INDEX(_calc_누적빈도!AF:AF,$A5-기준400회_후보!$B$1)</f>
        <v>54</v>
      </c>
      <c r="AG5">
        <f>INDEX(_calc_누적빈도!AG:AG,$A5)-INDEX(_calc_누적빈도!AG:AG,$A5-기준400회_후보!$B$1)</f>
        <v>52</v>
      </c>
      <c r="AH5">
        <f>INDEX(_calc_누적빈도!AH:AH,$A5)-INDEX(_calc_누적빈도!AH:AH,$A5-기준400회_후보!$B$1)</f>
        <v>59</v>
      </c>
      <c r="AI5">
        <f>INDEX(_calc_누적빈도!AI:AI,$A5)-INDEX(_calc_누적빈도!AI:AI,$A5-기준400회_후보!$B$1)</f>
        <v>55</v>
      </c>
      <c r="AJ5">
        <f>INDEX(_calc_누적빈도!AJ:AJ,$A5)-INDEX(_calc_누적빈도!AJ:AJ,$A5-기준400회_후보!$B$1)</f>
        <v>59</v>
      </c>
      <c r="AK5">
        <f>INDEX(_calc_누적빈도!AK:AK,$A5)-INDEX(_calc_누적빈도!AK:AK,$A5-기준400회_후보!$B$1)</f>
        <v>53</v>
      </c>
      <c r="AL5">
        <f>INDEX(_calc_누적빈도!AL:AL,$A5)-INDEX(_calc_누적빈도!AL:AL,$A5-기준400회_후보!$B$1)</f>
        <v>57</v>
      </c>
      <c r="AM5">
        <f>INDEX(_calc_누적빈도!AM:AM,$A5)-INDEX(_calc_누적빈도!AM:AM,$A5-기준400회_후보!$B$1)</f>
        <v>64</v>
      </c>
      <c r="AN5">
        <f>INDEX(_calc_누적빈도!AN:AN,$A5)-INDEX(_calc_누적빈도!AN:AN,$A5-기준400회_후보!$B$1)</f>
        <v>56</v>
      </c>
      <c r="AO5">
        <f>INDEX(_calc_누적빈도!AO:AO,$A5)-INDEX(_calc_누적빈도!AO:AO,$A5-기준400회_후보!$B$1)</f>
        <v>50</v>
      </c>
      <c r="AP5">
        <f>INDEX(_calc_누적빈도!AP:AP,$A5)-INDEX(_calc_누적빈도!AP:AP,$A5-기준400회_후보!$B$1)</f>
        <v>48</v>
      </c>
      <c r="AQ5">
        <f>INDEX(_calc_누적빈도!AQ:AQ,$A5)-INDEX(_calc_누적빈도!AQ:AQ,$A5-기준400회_후보!$B$1)</f>
        <v>53</v>
      </c>
      <c r="AR5">
        <f>INDEX(_calc_누적빈도!AR:AR,$A5)-INDEX(_calc_누적빈도!AR:AR,$A5-기준400회_후보!$B$1)</f>
        <v>45</v>
      </c>
      <c r="AS5">
        <f>INDEX(_calc_누적빈도!AS:AS,$A5)-INDEX(_calc_누적빈도!AS:AS,$A5-기준400회_후보!$B$1)</f>
        <v>56</v>
      </c>
      <c r="AT5">
        <f>INDEX(_calc_누적빈도!AT:AT,$A5)-INDEX(_calc_누적빈도!AT:AT,$A5-기준400회_후보!$B$1)</f>
        <v>57</v>
      </c>
      <c r="AU5">
        <f>(RANK(_calc_라운드기준!B5,_calc_라운드기준!$B5:$AT5,0)+COUNTIFS(_calc_라운드기준!$B5:$AT5,_calc_라운드기준!B5,$B$1:$AT$1,"&lt;"&amp;1))-(RANK(B5,$B5:$AT5,0)+COUNTIFS($B5:$AT5,B5,$B$1:$AT$1,"&lt;"&amp;1))</f>
        <v>-28</v>
      </c>
      <c r="AV5">
        <f>(RANK(_calc_라운드기준!C5,_calc_라운드기준!$B5:$AT5,0)+COUNTIFS(_calc_라운드기준!$B5:$AT5,_calc_라운드기준!C5,$B$1:$AT$1,"&lt;"&amp;2))-(RANK(C5,$B5:$AT5,0)+COUNTIFS($B5:$AT5,C5,$B$1:$AT$1,"&lt;"&amp;2))</f>
        <v>-18</v>
      </c>
      <c r="AW5">
        <f>(RANK(_calc_라운드기준!D5,_calc_라운드기준!$B5:$AT5,0)+COUNTIFS(_calc_라운드기준!$B5:$AT5,_calc_라운드기준!D5,$B$1:$AT$1,"&lt;"&amp;3))-(RANK(D5,$B5:$AT5,0)+COUNTIFS($B5:$AT5,D5,$B$1:$AT$1,"&lt;"&amp;3))</f>
        <v>8</v>
      </c>
      <c r="AX5">
        <f>(RANK(_calc_라운드기준!E5,_calc_라운드기준!$B5:$AT5,0)+COUNTIFS(_calc_라운드기준!$B5:$AT5,_calc_라운드기준!E5,$B$1:$AT$1,"&lt;"&amp;4))-(RANK(E5,$B5:$AT5,0)+COUNTIFS($B5:$AT5,E5,$B$1:$AT$1,"&lt;"&amp;4))</f>
        <v>-16</v>
      </c>
      <c r="AY5">
        <f>(RANK(_calc_라운드기준!F5,_calc_라운드기준!$B5:$AT5,0)+COUNTIFS(_calc_라운드기준!$B5:$AT5,_calc_라운드기준!F5,$B$1:$AT$1,"&lt;"&amp;5))-(RANK(F5,$B5:$AT5,0)+COUNTIFS($B5:$AT5,F5,$B$1:$AT$1,"&lt;"&amp;5))</f>
        <v>-3</v>
      </c>
      <c r="AZ5">
        <f>(RANK(_calc_라운드기준!G5,_calc_라운드기준!$B5:$AT5,0)+COUNTIFS(_calc_라운드기준!$B5:$AT5,_calc_라운드기준!G5,$B$1:$AT$1,"&lt;"&amp;6))-(RANK(G5,$B5:$AT5,0)+COUNTIFS($B5:$AT5,G5,$B$1:$AT$1,"&lt;"&amp;6))</f>
        <v>19</v>
      </c>
      <c r="BA5">
        <f>(RANK(_calc_라운드기준!H5,_calc_라운드기준!$B5:$AT5,0)+COUNTIFS(_calc_라운드기준!$B5:$AT5,_calc_라운드기준!H5,$B$1:$AT$1,"&lt;"&amp;7))-(RANK(H5,$B5:$AT5,0)+COUNTIFS($B5:$AT5,H5,$B$1:$AT$1,"&lt;"&amp;7))</f>
        <v>27</v>
      </c>
      <c r="BB5">
        <f>(RANK(_calc_라운드기준!I5,_calc_라운드기준!$B5:$AT5,0)+COUNTIFS(_calc_라운드기준!$B5:$AT5,_calc_라운드기준!I5,$B$1:$AT$1,"&lt;"&amp;8))-(RANK(I5,$B5:$AT5,0)+COUNTIFS($B5:$AT5,I5,$B$1:$AT$1,"&lt;"&amp;8))</f>
        <v>-17</v>
      </c>
      <c r="BC5">
        <f>(RANK(_calc_라운드기준!J5,_calc_라운드기준!$B5:$AT5,0)+COUNTIFS(_calc_라운드기준!$B5:$AT5,_calc_라운드기준!J5,$B$1:$AT$1,"&lt;"&amp;9))-(RANK(J5,$B5:$AT5,0)+COUNTIFS($B5:$AT5,J5,$B$1:$AT$1,"&lt;"&amp;9))</f>
        <v>-11</v>
      </c>
      <c r="BD5">
        <f>(RANK(_calc_라운드기준!K5,_calc_라운드기준!$B5:$AT5,0)+COUNTIFS(_calc_라운드기준!$B5:$AT5,_calc_라운드기준!K5,$B$1:$AT$1,"&lt;"&amp;10))-(RANK(K5,$B5:$AT5,0)+COUNTIFS($B5:$AT5,K5,$B$1:$AT$1,"&lt;"&amp;10))</f>
        <v>-17</v>
      </c>
      <c r="BE5">
        <f>(RANK(_calc_라운드기준!L5,_calc_라운드기준!$B5:$AT5,0)+COUNTIFS(_calc_라운드기준!$B5:$AT5,_calc_라운드기준!L5,$B$1:$AT$1,"&lt;"&amp;11))-(RANK(L5,$B5:$AT5,0)+COUNTIFS($B5:$AT5,L5,$B$1:$AT$1,"&lt;"&amp;11))</f>
        <v>-5</v>
      </c>
      <c r="BF5">
        <f>(RANK(_calc_라운드기준!M5,_calc_라운드기준!$B5:$AT5,0)+COUNTIFS(_calc_라운드기준!$B5:$AT5,_calc_라운드기준!M5,$B$1:$AT$1,"&lt;"&amp;12))-(RANK(M5,$B5:$AT5,0)+COUNTIFS($B5:$AT5,M5,$B$1:$AT$1,"&lt;"&amp;12))</f>
        <v>20</v>
      </c>
      <c r="BG5">
        <f>(RANK(_calc_라운드기준!N5,_calc_라운드기준!$B5:$AT5,0)+COUNTIFS(_calc_라운드기준!$B5:$AT5,_calc_라운드기준!N5,$B$1:$AT$1,"&lt;"&amp;13))-(RANK(N5,$B5:$AT5,0)+COUNTIFS($B5:$AT5,N5,$B$1:$AT$1,"&lt;"&amp;13))</f>
        <v>3</v>
      </c>
      <c r="BH5">
        <f>(RANK(_calc_라운드기준!O5,_calc_라운드기준!$B5:$AT5,0)+COUNTIFS(_calc_라운드기준!$B5:$AT5,_calc_라운드기준!O5,$B$1:$AT$1,"&lt;"&amp;14))-(RANK(O5,$B5:$AT5,0)+COUNTIFS($B5:$AT5,O5,$B$1:$AT$1,"&lt;"&amp;14))</f>
        <v>21</v>
      </c>
      <c r="BI5">
        <f>(RANK(_calc_라운드기준!P5,_calc_라운드기준!$B5:$AT5,0)+COUNTIFS(_calc_라운드기준!$B5:$AT5,_calc_라운드기준!P5,$B$1:$AT$1,"&lt;"&amp;15))-(RANK(P5,$B5:$AT5,0)+COUNTIFS($B5:$AT5,P5,$B$1:$AT$1,"&lt;"&amp;15))</f>
        <v>-14</v>
      </c>
      <c r="BJ5">
        <f>(RANK(_calc_라운드기준!Q5,_calc_라운드기준!$B5:$AT5,0)+COUNTIFS(_calc_라운드기준!$B5:$AT5,_calc_라운드기준!Q5,$B$1:$AT$1,"&lt;"&amp;16))-(RANK(Q5,$B5:$AT5,0)+COUNTIFS($B5:$AT5,Q5,$B$1:$AT$1,"&lt;"&amp;16))</f>
        <v>5</v>
      </c>
      <c r="BK5">
        <f>(RANK(_calc_라운드기준!R5,_calc_라운드기준!$B5:$AT5,0)+COUNTIFS(_calc_라운드기준!$B5:$AT5,_calc_라운드기준!R5,$B$1:$AT$1,"&lt;"&amp;17))-(RANK(R5,$B5:$AT5,0)+COUNTIFS($B5:$AT5,R5,$B$1:$AT$1,"&lt;"&amp;17))</f>
        <v>8</v>
      </c>
      <c r="BL5">
        <f>(RANK(_calc_라운드기준!S5,_calc_라운드기준!$B5:$AT5,0)+COUNTIFS(_calc_라운드기준!$B5:$AT5,_calc_라운드기준!S5,$B$1:$AT$1,"&lt;"&amp;18))-(RANK(S5,$B5:$AT5,0)+COUNTIFS($B5:$AT5,S5,$B$1:$AT$1,"&lt;"&amp;18))</f>
        <v>7</v>
      </c>
      <c r="BM5">
        <f>(RANK(_calc_라운드기준!T5,_calc_라운드기준!$B5:$AT5,0)+COUNTIFS(_calc_라운드기준!$B5:$AT5,_calc_라운드기준!T5,$B$1:$AT$1,"&lt;"&amp;19))-(RANK(T5,$B5:$AT5,0)+COUNTIFS($B5:$AT5,T5,$B$1:$AT$1,"&lt;"&amp;19))</f>
        <v>-7</v>
      </c>
      <c r="BN5">
        <f>(RANK(_calc_라운드기준!U5,_calc_라운드기준!$B5:$AT5,0)+COUNTIFS(_calc_라운드기준!$B5:$AT5,_calc_라운드기준!U5,$B$1:$AT$1,"&lt;"&amp;20))-(RANK(U5,$B5:$AT5,0)+COUNTIFS($B5:$AT5,U5,$B$1:$AT$1,"&lt;"&amp;20))</f>
        <v>-25</v>
      </c>
      <c r="BO5">
        <f>(RANK(_calc_라운드기준!V5,_calc_라운드기준!$B5:$AT5,0)+COUNTIFS(_calc_라운드기준!$B5:$AT5,_calc_라운드기준!V5,$B$1:$AT$1,"&lt;"&amp;21))-(RANK(V5,$B5:$AT5,0)+COUNTIFS($B5:$AT5,V5,$B$1:$AT$1,"&lt;"&amp;21))</f>
        <v>27</v>
      </c>
      <c r="BP5">
        <f>(RANK(_calc_라운드기준!W5,_calc_라운드기준!$B5:$AT5,0)+COUNTIFS(_calc_라운드기준!$B5:$AT5,_calc_라운드기준!W5,$B$1:$AT$1,"&lt;"&amp;22))-(RANK(W5,$B5:$AT5,0)+COUNTIFS($B5:$AT5,W5,$B$1:$AT$1,"&lt;"&amp;22))</f>
        <v>18</v>
      </c>
      <c r="BQ5">
        <f>(RANK(_calc_라운드기준!X5,_calc_라운드기준!$B5:$AT5,0)+COUNTIFS(_calc_라운드기준!$B5:$AT5,_calc_라운드기준!X5,$B$1:$AT$1,"&lt;"&amp;23))-(RANK(X5,$B5:$AT5,0)+COUNTIFS($B5:$AT5,X5,$B$1:$AT$1,"&lt;"&amp;23))</f>
        <v>5</v>
      </c>
      <c r="BR5">
        <f>(RANK(_calc_라운드기준!Y5,_calc_라운드기준!$B5:$AT5,0)+COUNTIFS(_calc_라운드기준!$B5:$AT5,_calc_라운드기준!Y5,$B$1:$AT$1,"&lt;"&amp;24))-(RANK(Y5,$B5:$AT5,0)+COUNTIFS($B5:$AT5,Y5,$B$1:$AT$1,"&lt;"&amp;24))</f>
        <v>-15</v>
      </c>
      <c r="BS5">
        <f>(RANK(_calc_라운드기준!Z5,_calc_라운드기준!$B5:$AT5,0)+COUNTIFS(_calc_라운드기준!$B5:$AT5,_calc_라운드기준!Z5,$B$1:$AT$1,"&lt;"&amp;25))-(RANK(Z5,$B5:$AT5,0)+COUNTIFS($B5:$AT5,Z5,$B$1:$AT$1,"&lt;"&amp;25))</f>
        <v>-12</v>
      </c>
      <c r="BT5">
        <f>(RANK(_calc_라운드기준!AA5,_calc_라운드기준!$B5:$AT5,0)+COUNTIFS(_calc_라운드기준!$B5:$AT5,_calc_라운드기준!AA5,$B$1:$AT$1,"&lt;"&amp;26))-(RANK(AA5,$B5:$AT5,0)+COUNTIFS($B5:$AT5,AA5,$B$1:$AT$1,"&lt;"&amp;26))</f>
        <v>15</v>
      </c>
      <c r="BU5">
        <f>(RANK(_calc_라운드기준!AB5,_calc_라운드기준!$B5:$AT5,0)+COUNTIFS(_calc_라운드기준!$B5:$AT5,_calc_라운드기준!AB5,$B$1:$AT$1,"&lt;"&amp;27))-(RANK(AB5,$B5:$AT5,0)+COUNTIFS($B5:$AT5,AB5,$B$1:$AT$1,"&lt;"&amp;27))</f>
        <v>-15</v>
      </c>
      <c r="BV5">
        <f>(RANK(_calc_라운드기준!AC5,_calc_라운드기준!$B5:$AT5,0)+COUNTIFS(_calc_라운드기준!$B5:$AT5,_calc_라운드기준!AC5,$B$1:$AT$1,"&lt;"&amp;28))-(RANK(AC5,$B5:$AT5,0)+COUNTIFS($B5:$AT5,AC5,$B$1:$AT$1,"&lt;"&amp;28))</f>
        <v>-12</v>
      </c>
      <c r="BW5">
        <f>(RANK(_calc_라운드기준!AD5,_calc_라운드기준!$B5:$AT5,0)+COUNTIFS(_calc_라운드기준!$B5:$AT5,_calc_라운드기준!AD5,$B$1:$AT$1,"&lt;"&amp;29))-(RANK(AD5,$B5:$AT5,0)+COUNTIFS($B5:$AT5,AD5,$B$1:$AT$1,"&lt;"&amp;29))</f>
        <v>3</v>
      </c>
      <c r="BX5">
        <f>(RANK(_calc_라운드기준!AE5,_calc_라운드기준!$B5:$AT5,0)+COUNTIFS(_calc_라운드기준!$B5:$AT5,_calc_라운드기준!AE5,$B$1:$AT$1,"&lt;"&amp;30))-(RANK(AE5,$B5:$AT5,0)+COUNTIFS($B5:$AT5,AE5,$B$1:$AT$1,"&lt;"&amp;30))</f>
        <v>5</v>
      </c>
      <c r="BY5">
        <f>(RANK(_calc_라운드기준!AF5,_calc_라운드기준!$B5:$AT5,0)+COUNTIFS(_calc_라운드기준!$B5:$AT5,_calc_라운드기준!AF5,$B$1:$AT$1,"&lt;"&amp;31))-(RANK(AF5,$B5:$AT5,0)+COUNTIFS($B5:$AT5,AF5,$B$1:$AT$1,"&lt;"&amp;31))</f>
        <v>-20</v>
      </c>
      <c r="BZ5">
        <f>(RANK(_calc_라운드기준!AG5,_calc_라운드기준!$B5:$AT5,0)+COUNTIFS(_calc_라운드기준!$B5:$AT5,_calc_라운드기준!AG5,$B$1:$AT$1,"&lt;"&amp;32))-(RANK(AG5,$B5:$AT5,0)+COUNTIFS($B5:$AT5,AG5,$B$1:$AT$1,"&lt;"&amp;32))</f>
        <v>-14</v>
      </c>
      <c r="CA5">
        <f>(RANK(_calc_라운드기준!AH5,_calc_라운드기준!$B5:$AT5,0)+COUNTIFS(_calc_라운드기준!$B5:$AT5,_calc_라운드기준!AH5,$B$1:$AT$1,"&lt;"&amp;33))-(RANK(AH5,$B5:$AT5,0)+COUNTIFS($B5:$AT5,AH5,$B$1:$AT$1,"&lt;"&amp;33))</f>
        <v>10</v>
      </c>
      <c r="CB5">
        <f>(RANK(_calc_라운드기준!AI5,_calc_라운드기준!$B5:$AT5,0)+COUNTIFS(_calc_라운드기준!$B5:$AT5,_calc_라운드기준!AI5,$B$1:$AT$1,"&lt;"&amp;34))-(RANK(AI5,$B5:$AT5,0)+COUNTIFS($B5:$AT5,AI5,$B$1:$AT$1,"&lt;"&amp;34))</f>
        <v>11</v>
      </c>
      <c r="CC5">
        <f>(RANK(_calc_라운드기준!AJ5,_calc_라운드기준!$B5:$AT5,0)+COUNTIFS(_calc_라운드기준!$B5:$AT5,_calc_라운드기준!AJ5,$B$1:$AT$1,"&lt;"&amp;35))-(RANK(AJ5,$B5:$AT5,0)+COUNTIFS($B5:$AT5,AJ5,$B$1:$AT$1,"&lt;"&amp;35))</f>
        <v>26</v>
      </c>
      <c r="CD5">
        <f>(RANK(_calc_라운드기준!AK5,_calc_라운드기준!$B5:$AT5,0)+COUNTIFS(_calc_라운드기준!$B5:$AT5,_calc_라운드기준!AK5,$B$1:$AT$1,"&lt;"&amp;36))-(RANK(AK5,$B5:$AT5,0)+COUNTIFS($B5:$AT5,AK5,$B$1:$AT$1,"&lt;"&amp;36))</f>
        <v>-16</v>
      </c>
      <c r="CE5">
        <f>(RANK(_calc_라운드기준!AL5,_calc_라운드기준!$B5:$AT5,0)+COUNTIFS(_calc_라운드기준!$B5:$AT5,_calc_라운드기준!AL5,$B$1:$AT$1,"&lt;"&amp;37))-(RANK(AL5,$B5:$AT5,0)+COUNTIFS($B5:$AT5,AL5,$B$1:$AT$1,"&lt;"&amp;37))</f>
        <v>22</v>
      </c>
      <c r="CF5">
        <f>(RANK(_calc_라운드기준!AM5,_calc_라운드기준!$B5:$AT5,0)+COUNTIFS(_calc_라운드기준!$B5:$AT5,_calc_라운드기준!AM5,$B$1:$AT$1,"&lt;"&amp;38))-(RANK(AM5,$B5:$AT5,0)+COUNTIFS($B5:$AT5,AM5,$B$1:$AT$1,"&lt;"&amp;38))</f>
        <v>6</v>
      </c>
      <c r="CG5">
        <f>(RANK(_calc_라운드기준!AN5,_calc_라운드기준!$B5:$AT5,0)+COUNTIFS(_calc_라운드기준!$B5:$AT5,_calc_라운드기준!AN5,$B$1:$AT$1,"&lt;"&amp;39))-(RANK(AN5,$B5:$AT5,0)+COUNTIFS($B5:$AT5,AN5,$B$1:$AT$1,"&lt;"&amp;39))</f>
        <v>-1</v>
      </c>
      <c r="CH5">
        <f>(RANK(_calc_라운드기준!AO5,_calc_라운드기준!$B5:$AT5,0)+COUNTIFS(_calc_라운드기준!$B5:$AT5,_calc_라운드기준!AO5,$B$1:$AT$1,"&lt;"&amp;40))-(RANK(AO5,$B5:$AT5,0)+COUNTIFS($B5:$AT5,AO5,$B$1:$AT$1,"&lt;"&amp;40))</f>
        <v>0</v>
      </c>
      <c r="CI5">
        <f>(RANK(_calc_라운드기준!AP5,_calc_라운드기준!$B5:$AT5,0)+COUNTIFS(_calc_라운드기준!$B5:$AT5,_calc_라운드기준!AP5,$B$1:$AT$1,"&lt;"&amp;41))-(RANK(AP5,$B5:$AT5,0)+COUNTIFS($B5:$AT5,AP5,$B$1:$AT$1,"&lt;"&amp;41))</f>
        <v>-19</v>
      </c>
      <c r="CJ5">
        <f>(RANK(_calc_라운드기준!AQ5,_calc_라운드기준!$B5:$AT5,0)+COUNTIFS(_calc_라운드기준!$B5:$AT5,_calc_라운드기준!AQ5,$B$1:$AT$1,"&lt;"&amp;42))-(RANK(AQ5,$B5:$AT5,0)+COUNTIFS($B5:$AT5,AQ5,$B$1:$AT$1,"&lt;"&amp;42))</f>
        <v>-8</v>
      </c>
      <c r="CK5">
        <f>(RANK(_calc_라운드기준!AR5,_calc_라운드기준!$B5:$AT5,0)+COUNTIFS(_calc_라운드기준!$B5:$AT5,_calc_라운드기준!AR5,$B$1:$AT$1,"&lt;"&amp;43))-(RANK(AR5,$B5:$AT5,0)+COUNTIFS($B5:$AT5,AR5,$B$1:$AT$1,"&lt;"&amp;43))</f>
        <v>3</v>
      </c>
      <c r="CL5">
        <f>(RANK(_calc_라운드기준!AS5,_calc_라운드기준!$B5:$AT5,0)+COUNTIFS(_calc_라운드기준!$B5:$AT5,_calc_라운드기준!AS5,$B$1:$AT$1,"&lt;"&amp;44))-(RANK(AS5,$B5:$AT5,0)+COUNTIFS($B5:$AT5,AS5,$B$1:$AT$1,"&lt;"&amp;44))</f>
        <v>1</v>
      </c>
      <c r="CM5">
        <f>(RANK(_calc_라운드기준!AT5,_calc_라운드기준!$B5:$AT5,0)+COUNTIFS(_calc_라운드기준!$B5:$AT5,_calc_라운드기준!AT5,$B$1:$AT$1,"&lt;"&amp;45))-(RANK(AT5,$B5:$AT5,0)+COUNTIFS($B5:$AT5,AT5,$B$1:$AT$1,"&lt;"&amp;45))</f>
        <v>23</v>
      </c>
      <c r="CN5">
        <f t="shared" si="0"/>
        <v>45</v>
      </c>
      <c r="CO5">
        <f t="shared" si="1"/>
        <v>41</v>
      </c>
      <c r="CP5">
        <f t="shared" si="2"/>
        <v>13</v>
      </c>
      <c r="CQ5">
        <f t="shared" si="3"/>
        <v>37</v>
      </c>
      <c r="CR5">
        <f t="shared" si="4"/>
        <v>26</v>
      </c>
      <c r="CS5">
        <f t="shared" si="5"/>
        <v>8</v>
      </c>
      <c r="CT5">
        <f t="shared" si="6"/>
        <v>1</v>
      </c>
      <c r="CU5">
        <f t="shared" si="7"/>
        <v>39</v>
      </c>
      <c r="CV5">
        <f t="shared" si="8"/>
        <v>30</v>
      </c>
      <c r="CW5">
        <f t="shared" si="9"/>
        <v>40</v>
      </c>
      <c r="CX5">
        <f t="shared" si="10"/>
        <v>27</v>
      </c>
      <c r="CY5">
        <f t="shared" si="11"/>
        <v>7</v>
      </c>
      <c r="CZ5">
        <f t="shared" si="12"/>
        <v>20</v>
      </c>
      <c r="DA5">
        <f t="shared" si="13"/>
        <v>6</v>
      </c>
      <c r="DB5">
        <f t="shared" si="14"/>
        <v>33</v>
      </c>
      <c r="DC5">
        <f t="shared" si="15"/>
        <v>17</v>
      </c>
      <c r="DD5">
        <f t="shared" si="16"/>
        <v>14</v>
      </c>
      <c r="DE5">
        <f t="shared" si="17"/>
        <v>15</v>
      </c>
      <c r="DF5">
        <f t="shared" si="18"/>
        <v>28</v>
      </c>
      <c r="DG5">
        <f t="shared" si="19"/>
        <v>44</v>
      </c>
      <c r="DH5">
        <f t="shared" si="20"/>
        <v>2</v>
      </c>
      <c r="DI5">
        <f t="shared" si="21"/>
        <v>9</v>
      </c>
      <c r="DJ5">
        <f t="shared" si="22"/>
        <v>18</v>
      </c>
      <c r="DK5">
        <f t="shared" si="23"/>
        <v>35</v>
      </c>
      <c r="DL5">
        <f t="shared" si="24"/>
        <v>31</v>
      </c>
      <c r="DM5">
        <f t="shared" si="25"/>
        <v>10</v>
      </c>
      <c r="DN5">
        <f t="shared" si="26"/>
        <v>36</v>
      </c>
      <c r="DO5">
        <f t="shared" si="27"/>
        <v>32</v>
      </c>
      <c r="DP5">
        <f t="shared" si="28"/>
        <v>21</v>
      </c>
      <c r="DQ5">
        <f t="shared" si="29"/>
        <v>19</v>
      </c>
      <c r="DR5">
        <f t="shared" si="30"/>
        <v>43</v>
      </c>
      <c r="DS5">
        <f t="shared" si="31"/>
        <v>34</v>
      </c>
      <c r="DT5">
        <f t="shared" si="32"/>
        <v>12</v>
      </c>
      <c r="DU5">
        <f t="shared" si="33"/>
        <v>11</v>
      </c>
      <c r="DV5">
        <f t="shared" si="34"/>
        <v>3</v>
      </c>
      <c r="DW5">
        <f t="shared" si="35"/>
        <v>38</v>
      </c>
      <c r="DX5">
        <f t="shared" si="36"/>
        <v>5</v>
      </c>
      <c r="DY5">
        <f t="shared" si="37"/>
        <v>16</v>
      </c>
      <c r="DZ5">
        <f t="shared" si="38"/>
        <v>25</v>
      </c>
      <c r="EA5">
        <f t="shared" si="39"/>
        <v>24</v>
      </c>
      <c r="EB5">
        <f t="shared" si="40"/>
        <v>42</v>
      </c>
      <c r="EC5">
        <f t="shared" si="41"/>
        <v>29</v>
      </c>
      <c r="ED5">
        <f t="shared" si="42"/>
        <v>22</v>
      </c>
      <c r="EE5">
        <f t="shared" si="43"/>
        <v>23</v>
      </c>
      <c r="EF5">
        <f t="shared" si="44"/>
        <v>4</v>
      </c>
    </row>
    <row r="6" spans="1:136" ht="16.5" customHeight="1">
      <c r="A6">
        <f>_calc_라운드기준!A6</f>
        <v>1240</v>
      </c>
      <c r="B6">
        <f>INDEX(_calc_누적빈도!B:B,$A6)-INDEX(_calc_누적빈도!B:B,$A6-기준400회_후보!$B$1)</f>
        <v>50</v>
      </c>
      <c r="C6">
        <f>INDEX(_calc_누적빈도!C:C,$A6)-INDEX(_calc_누적빈도!C:C,$A6-기준400회_후보!$B$1)</f>
        <v>47</v>
      </c>
      <c r="D6">
        <f>INDEX(_calc_누적빈도!D:D,$A6)-INDEX(_calc_누적빈도!D:D,$A6-기준400회_후보!$B$1)</f>
        <v>61</v>
      </c>
      <c r="E6">
        <f>INDEX(_calc_누적빈도!E:E,$A6)-INDEX(_calc_누적빈도!E:E,$A6-기준400회_후보!$B$1)</f>
        <v>48</v>
      </c>
      <c r="F6">
        <f>INDEX(_calc_누적빈도!F:F,$A6)-INDEX(_calc_누적빈도!F:F,$A6-기준400회_후보!$B$1)</f>
        <v>37</v>
      </c>
      <c r="G6">
        <f>INDEX(_calc_누적빈도!G:G,$A6)-INDEX(_calc_누적빈도!G:G,$A6-기준400회_후보!$B$1)</f>
        <v>59</v>
      </c>
      <c r="H6">
        <f>INDEX(_calc_누적빈도!H:H,$A6)-INDEX(_calc_누적빈도!H:H,$A6-기준400회_후보!$B$1)</f>
        <v>57</v>
      </c>
      <c r="I6">
        <f>INDEX(_calc_누적빈도!I:I,$A6)-INDEX(_calc_누적빈도!I:I,$A6-기준400회_후보!$B$1)</f>
        <v>43</v>
      </c>
      <c r="J6">
        <f>INDEX(_calc_누적빈도!J:J,$A6)-INDEX(_calc_누적빈도!J:J,$A6-기준400회_후보!$B$1)</f>
        <v>48</v>
      </c>
      <c r="K6">
        <f>INDEX(_calc_누적빈도!K:K,$A6)-INDEX(_calc_누적빈도!K:K,$A6-기준400회_후보!$B$1)</f>
        <v>42</v>
      </c>
      <c r="L6">
        <f>INDEX(_calc_누적빈도!L:L,$A6)-INDEX(_calc_누적빈도!L:L,$A6-기준400회_후보!$B$1)</f>
        <v>50</v>
      </c>
      <c r="M6">
        <f>INDEX(_calc_누적빈도!M:M,$A6)-INDEX(_calc_누적빈도!M:M,$A6-기준400회_후보!$B$1)</f>
        <v>58</v>
      </c>
      <c r="N6">
        <f>INDEX(_calc_누적빈도!N:N,$A6)-INDEX(_calc_누적빈도!N:N,$A6-기준400회_후보!$B$1)</f>
        <v>62</v>
      </c>
      <c r="O6">
        <f>INDEX(_calc_누적빈도!O:O,$A6)-INDEX(_calc_누적빈도!O:O,$A6-기준400회_후보!$B$1)</f>
        <v>53</v>
      </c>
      <c r="P6">
        <f>INDEX(_calc_누적빈도!P:P,$A6)-INDEX(_calc_누적빈도!P:P,$A6-기준400회_후보!$B$1)</f>
        <v>56</v>
      </c>
      <c r="Q6">
        <f>INDEX(_calc_누적빈도!Q:Q,$A6)-INDEX(_calc_누적빈도!Q:Q,$A6-기준400회_후보!$B$1)</f>
        <v>63</v>
      </c>
      <c r="R6">
        <f>INDEX(_calc_누적빈도!R:R,$A6)-INDEX(_calc_누적빈도!R:R,$A6-기준400회_후보!$B$1)</f>
        <v>51</v>
      </c>
      <c r="S6">
        <f>INDEX(_calc_누적빈도!S:S,$A6)-INDEX(_calc_누적빈도!S:S,$A6-기준400회_후보!$B$1)</f>
        <v>59</v>
      </c>
      <c r="T6">
        <f>INDEX(_calc_누적빈도!T:T,$A6)-INDEX(_calc_누적빈도!T:T,$A6-기준400회_후보!$B$1)</f>
        <v>54</v>
      </c>
      <c r="U6">
        <f>INDEX(_calc_누적빈도!U:U,$A6)-INDEX(_calc_누적빈도!U:U,$A6-기준400회_후보!$B$1)</f>
        <v>49</v>
      </c>
      <c r="V6">
        <f>INDEX(_calc_누적빈도!V:V,$A6)-INDEX(_calc_누적빈도!V:V,$A6-기준400회_후보!$B$1)</f>
        <v>56</v>
      </c>
      <c r="W6">
        <f>INDEX(_calc_누적빈도!W:W,$A6)-INDEX(_calc_누적빈도!W:W,$A6-기준400회_후보!$B$1)</f>
        <v>57</v>
      </c>
      <c r="X6">
        <f>INDEX(_calc_누적빈도!X:X,$A6)-INDEX(_calc_누적빈도!X:X,$A6-기준400회_후보!$B$1)</f>
        <v>50</v>
      </c>
      <c r="Y6">
        <f>INDEX(_calc_누적빈도!Y:Y,$A6)-INDEX(_calc_누적빈도!Y:Y,$A6-기준400회_후보!$B$1)</f>
        <v>53</v>
      </c>
      <c r="Z6">
        <f>INDEX(_calc_누적빈도!Z:Z,$A6)-INDEX(_calc_누적빈도!Z:Z,$A6-기준400회_후보!$B$1)</f>
        <v>43</v>
      </c>
      <c r="AA6">
        <f>INDEX(_calc_누적빈도!AA:AA,$A6)-INDEX(_calc_누적빈도!AA:AA,$A6-기준400회_후보!$B$1)</f>
        <v>53</v>
      </c>
      <c r="AB6">
        <f>INDEX(_calc_누적빈도!AB:AB,$A6)-INDEX(_calc_누적빈도!AB:AB,$A6-기준400회_후보!$B$1)</f>
        <v>56</v>
      </c>
      <c r="AC6">
        <f>INDEX(_calc_누적빈도!AC:AC,$A6)-INDEX(_calc_누적빈도!AC:AC,$A6-기준400회_후보!$B$1)</f>
        <v>57</v>
      </c>
      <c r="AD6">
        <f>INDEX(_calc_누적빈도!AD:AD,$A6)-INDEX(_calc_누적빈도!AD:AD,$A6-기준400회_후보!$B$1)</f>
        <v>53</v>
      </c>
      <c r="AE6">
        <f>INDEX(_calc_누적빈도!AE:AE,$A6)-INDEX(_calc_누적빈도!AE:AE,$A6-기준400회_후보!$B$1)</f>
        <v>58</v>
      </c>
      <c r="AF6">
        <f>INDEX(_calc_누적빈도!AF:AF,$A6)-INDEX(_calc_누적빈도!AF:AF,$A6-기준400회_후보!$B$1)</f>
        <v>53</v>
      </c>
      <c r="AG6">
        <f>INDEX(_calc_누적빈도!AG:AG,$A6)-INDEX(_calc_누적빈도!AG:AG,$A6-기준400회_후보!$B$1)</f>
        <v>52</v>
      </c>
      <c r="AH6">
        <f>INDEX(_calc_누적빈도!AH:AH,$A6)-INDEX(_calc_누적빈도!AH:AH,$A6-기준400회_후보!$B$1)</f>
        <v>59</v>
      </c>
      <c r="AI6">
        <f>INDEX(_calc_누적빈도!AI:AI,$A6)-INDEX(_calc_누적빈도!AI:AI,$A6-기준400회_후보!$B$1)</f>
        <v>55</v>
      </c>
      <c r="AJ6">
        <f>INDEX(_calc_누적빈도!AJ:AJ,$A6)-INDEX(_calc_누적빈도!AJ:AJ,$A6-기준400회_후보!$B$1)</f>
        <v>59</v>
      </c>
      <c r="AK6">
        <f>INDEX(_calc_누적빈도!AK:AK,$A6)-INDEX(_calc_누적빈도!AK:AK,$A6-기준400회_후보!$B$1)</f>
        <v>53</v>
      </c>
      <c r="AL6">
        <f>INDEX(_calc_누적빈도!AL:AL,$A6)-INDEX(_calc_누적빈도!AL:AL,$A6-기준400회_후보!$B$1)</f>
        <v>57</v>
      </c>
      <c r="AM6">
        <f>INDEX(_calc_누적빈도!AM:AM,$A6)-INDEX(_calc_누적빈도!AM:AM,$A6-기준400회_후보!$B$1)</f>
        <v>64</v>
      </c>
      <c r="AN6">
        <f>INDEX(_calc_누적빈도!AN:AN,$A6)-INDEX(_calc_누적빈도!AN:AN,$A6-기준400회_후보!$B$1)</f>
        <v>56</v>
      </c>
      <c r="AO6">
        <f>INDEX(_calc_누적빈도!AO:AO,$A6)-INDEX(_calc_누적빈도!AO:AO,$A6-기준400회_후보!$B$1)</f>
        <v>50</v>
      </c>
      <c r="AP6">
        <f>INDEX(_calc_누적빈도!AP:AP,$A6)-INDEX(_calc_누적빈도!AP:AP,$A6-기준400회_후보!$B$1)</f>
        <v>48</v>
      </c>
      <c r="AQ6">
        <f>INDEX(_calc_누적빈도!AQ:AQ,$A6)-INDEX(_calc_누적빈도!AQ:AQ,$A6-기준400회_후보!$B$1)</f>
        <v>53</v>
      </c>
      <c r="AR6">
        <f>INDEX(_calc_누적빈도!AR:AR,$A6)-INDEX(_calc_누적빈도!AR:AR,$A6-기준400회_후보!$B$1)</f>
        <v>46</v>
      </c>
      <c r="AS6">
        <f>INDEX(_calc_누적빈도!AS:AS,$A6)-INDEX(_calc_누적빈도!AS:AS,$A6-기준400회_후보!$B$1)</f>
        <v>55</v>
      </c>
      <c r="AT6">
        <f>INDEX(_calc_누적빈도!AT:AT,$A6)-INDEX(_calc_누적빈도!AT:AT,$A6-기준400회_후보!$B$1)</f>
        <v>57</v>
      </c>
      <c r="AU6">
        <f>(RANK(_calc_라운드기준!B6,_calc_라운드기준!$B6:$AT6,0)+COUNTIFS(_calc_라운드기준!$B6:$AT6,_calc_라운드기준!B6,$B$1:$AT$1,"&lt;"&amp;1))-(RANK(B6,$B6:$AT6,0)+COUNTIFS($B6:$AT6,B6,$B$1:$AT$1,"&lt;"&amp;1))</f>
        <v>-29</v>
      </c>
      <c r="AV6">
        <f>(RANK(_calc_라운드기준!C6,_calc_라운드기준!$B6:$AT6,0)+COUNTIFS(_calc_라운드기준!$B6:$AT6,_calc_라운드기준!C6,$B$1:$AT$1,"&lt;"&amp;2))-(RANK(C6,$B6:$AT6,0)+COUNTIFS($B6:$AT6,C6,$B$1:$AT$1,"&lt;"&amp;2))</f>
        <v>-17</v>
      </c>
      <c r="AW6">
        <f>(RANK(_calc_라운드기준!D6,_calc_라운드기준!$B6:$AT6,0)+COUNTIFS(_calc_라운드기준!$B6:$AT6,_calc_라운드기준!D6,$B$1:$AT$1,"&lt;"&amp;3))-(RANK(D6,$B6:$AT6,0)+COUNTIFS($B6:$AT6,D6,$B$1:$AT$1,"&lt;"&amp;3))</f>
        <v>7</v>
      </c>
      <c r="AX6">
        <f>(RANK(_calc_라운드기준!E6,_calc_라운드기준!$B6:$AT6,0)+COUNTIFS(_calc_라운드기준!$B6:$AT6,_calc_라운드기준!E6,$B$1:$AT$1,"&lt;"&amp;4))-(RANK(E6,$B6:$AT6,0)+COUNTIFS($B6:$AT6,E6,$B$1:$AT$1,"&lt;"&amp;4))</f>
        <v>-13</v>
      </c>
      <c r="AY6">
        <f>(RANK(_calc_라운드기준!F6,_calc_라운드기준!$B6:$AT6,0)+COUNTIFS(_calc_라운드기준!$B6:$AT6,_calc_라운드기준!F6,$B$1:$AT$1,"&lt;"&amp;5))-(RANK(F6,$B6:$AT6,0)+COUNTIFS($B6:$AT6,F6,$B$1:$AT$1,"&lt;"&amp;5))</f>
        <v>-3</v>
      </c>
      <c r="AZ6">
        <f>(RANK(_calc_라운드기준!G6,_calc_라운드기준!$B6:$AT6,0)+COUNTIFS(_calc_라운드기준!$B6:$AT6,_calc_라운드기준!G6,$B$1:$AT$1,"&lt;"&amp;6))-(RANK(G6,$B6:$AT6,0)+COUNTIFS($B6:$AT6,G6,$B$1:$AT$1,"&lt;"&amp;6))</f>
        <v>20</v>
      </c>
      <c r="BA6">
        <f>(RANK(_calc_라운드기준!H6,_calc_라운드기준!$B6:$AT6,0)+COUNTIFS(_calc_라운드기준!$B6:$AT6,_calc_라운드기준!H6,$B$1:$AT$1,"&lt;"&amp;7))-(RANK(H6,$B6:$AT6,0)+COUNTIFS($B6:$AT6,H6,$B$1:$AT$1,"&lt;"&amp;7))</f>
        <v>15</v>
      </c>
      <c r="BB6">
        <f>(RANK(_calc_라운드기준!I6,_calc_라운드기준!$B6:$AT6,0)+COUNTIFS(_calc_라운드기준!$B6:$AT6,_calc_라운드기준!I6,$B$1:$AT$1,"&lt;"&amp;8))-(RANK(I6,$B6:$AT6,0)+COUNTIFS($B6:$AT6,I6,$B$1:$AT$1,"&lt;"&amp;8))</f>
        <v>-15</v>
      </c>
      <c r="BC6">
        <f>(RANK(_calc_라운드기준!J6,_calc_라운드기준!$B6:$AT6,0)+COUNTIFS(_calc_라운드기준!$B6:$AT6,_calc_라운드기준!J6,$B$1:$AT$1,"&lt;"&amp;9))-(RANK(J6,$B6:$AT6,0)+COUNTIFS($B6:$AT6,J6,$B$1:$AT$1,"&lt;"&amp;9))</f>
        <v>-26</v>
      </c>
      <c r="BD6">
        <f>(RANK(_calc_라운드기준!K6,_calc_라운드기준!$B6:$AT6,0)+COUNTIFS(_calc_라운드기준!$B6:$AT6,_calc_라운드기준!K6,$B$1:$AT$1,"&lt;"&amp;10))-(RANK(K6,$B6:$AT6,0)+COUNTIFS($B6:$AT6,K6,$B$1:$AT$1,"&lt;"&amp;10))</f>
        <v>-16</v>
      </c>
      <c r="BE6">
        <f>(RANK(_calc_라운드기준!L6,_calc_라운드기준!$B6:$AT6,0)+COUNTIFS(_calc_라운드기준!$B6:$AT6,_calc_라운드기준!L6,$B$1:$AT$1,"&lt;"&amp;11))-(RANK(L6,$B6:$AT6,0)+COUNTIFS($B6:$AT6,L6,$B$1:$AT$1,"&lt;"&amp;11))</f>
        <v>7</v>
      </c>
      <c r="BF6">
        <f>(RANK(_calc_라운드기준!M6,_calc_라운드기준!$B6:$AT6,0)+COUNTIFS(_calc_라운드기준!$B6:$AT6,_calc_라운드기준!M6,$B$1:$AT$1,"&lt;"&amp;12))-(RANK(M6,$B6:$AT6,0)+COUNTIFS($B6:$AT6,M6,$B$1:$AT$1,"&lt;"&amp;12))</f>
        <v>20</v>
      </c>
      <c r="BG6">
        <f>(RANK(_calc_라운드기준!N6,_calc_라운드기준!$B6:$AT6,0)+COUNTIFS(_calc_라운드기준!$B6:$AT6,_calc_라운드기준!N6,$B$1:$AT$1,"&lt;"&amp;13))-(RANK(N6,$B6:$AT6,0)+COUNTIFS($B6:$AT6,N6,$B$1:$AT$1,"&lt;"&amp;13))</f>
        <v>4</v>
      </c>
      <c r="BH6">
        <f>(RANK(_calc_라운드기준!O6,_calc_라운드기준!$B6:$AT6,0)+COUNTIFS(_calc_라운드기준!$B6:$AT6,_calc_라운드기준!O6,$B$1:$AT$1,"&lt;"&amp;14))-(RANK(O6,$B6:$AT6,0)+COUNTIFS($B6:$AT6,O6,$B$1:$AT$1,"&lt;"&amp;14))</f>
        <v>22</v>
      </c>
      <c r="BI6">
        <f>(RANK(_calc_라운드기준!P6,_calc_라운드기준!$B6:$AT6,0)+COUNTIFS(_calc_라운드기준!$B6:$AT6,_calc_라운드기준!P6,$B$1:$AT$1,"&lt;"&amp;15))-(RANK(P6,$B6:$AT6,0)+COUNTIFS($B6:$AT6,P6,$B$1:$AT$1,"&lt;"&amp;15))</f>
        <v>-15</v>
      </c>
      <c r="BJ6">
        <f>(RANK(_calc_라운드기준!Q6,_calc_라운드기준!$B6:$AT6,0)+COUNTIFS(_calc_라운드기준!$B6:$AT6,_calc_라운드기준!Q6,$B$1:$AT$1,"&lt;"&amp;16))-(RANK(Q6,$B6:$AT6,0)+COUNTIFS($B6:$AT6,Q6,$B$1:$AT$1,"&lt;"&amp;16))</f>
        <v>6</v>
      </c>
      <c r="BK6">
        <f>(RANK(_calc_라운드기준!R6,_calc_라운드기준!$B6:$AT6,0)+COUNTIFS(_calc_라운드기준!$B6:$AT6,_calc_라운드기준!R6,$B$1:$AT$1,"&lt;"&amp;17))-(RANK(R6,$B6:$AT6,0)+COUNTIFS($B6:$AT6,R6,$B$1:$AT$1,"&lt;"&amp;17))</f>
        <v>10</v>
      </c>
      <c r="BL6">
        <f>(RANK(_calc_라운드기준!S6,_calc_라운드기준!$B6:$AT6,0)+COUNTIFS(_calc_라운드기준!$B6:$AT6,_calc_라운드기준!S6,$B$1:$AT$1,"&lt;"&amp;18))-(RANK(S6,$B6:$AT6,0)+COUNTIFS($B6:$AT6,S6,$B$1:$AT$1,"&lt;"&amp;18))</f>
        <v>7</v>
      </c>
      <c r="BM6">
        <f>(RANK(_calc_라운드기준!T6,_calc_라운드기준!$B6:$AT6,0)+COUNTIFS(_calc_라운드기준!$B6:$AT6,_calc_라운드기준!T6,$B$1:$AT$1,"&lt;"&amp;19))-(RANK(T6,$B6:$AT6,0)+COUNTIFS($B6:$AT6,T6,$B$1:$AT$1,"&lt;"&amp;19))</f>
        <v>-8</v>
      </c>
      <c r="BN6">
        <f>(RANK(_calc_라운드기준!U6,_calc_라운드기준!$B6:$AT6,0)+COUNTIFS(_calc_라운드기준!$B6:$AT6,_calc_라운드기준!U6,$B$1:$AT$1,"&lt;"&amp;20))-(RANK(U6,$B6:$AT6,0)+COUNTIFS($B6:$AT6,U6,$B$1:$AT$1,"&lt;"&amp;20))</f>
        <v>-21</v>
      </c>
      <c r="BO6">
        <f>(RANK(_calc_라운드기준!V6,_calc_라운드기준!$B6:$AT6,0)+COUNTIFS(_calc_라운드기준!$B6:$AT6,_calc_라운드기준!V6,$B$1:$AT$1,"&lt;"&amp;21))-(RANK(V6,$B6:$AT6,0)+COUNTIFS($B6:$AT6,V6,$B$1:$AT$1,"&lt;"&amp;21))</f>
        <v>26</v>
      </c>
      <c r="BP6">
        <f>(RANK(_calc_라운드기준!W6,_calc_라운드기준!$B6:$AT6,0)+COUNTIFS(_calc_라운드기준!$B6:$AT6,_calc_라운드기준!W6,$B$1:$AT$1,"&lt;"&amp;22))-(RANK(W6,$B6:$AT6,0)+COUNTIFS($B6:$AT6,W6,$B$1:$AT$1,"&lt;"&amp;22))</f>
        <v>18</v>
      </c>
      <c r="BQ6">
        <f>(RANK(_calc_라운드기준!X6,_calc_라운드기준!$B6:$AT6,0)+COUNTIFS(_calc_라운드기준!$B6:$AT6,_calc_라운드기준!X6,$B$1:$AT$1,"&lt;"&amp;23))-(RANK(X6,$B6:$AT6,0)+COUNTIFS($B6:$AT6,X6,$B$1:$AT$1,"&lt;"&amp;23))</f>
        <v>-3</v>
      </c>
      <c r="BR6">
        <f>(RANK(_calc_라운드기준!Y6,_calc_라운드기준!$B6:$AT6,0)+COUNTIFS(_calc_라운드기준!$B6:$AT6,_calc_라운드기준!Y6,$B$1:$AT$1,"&lt;"&amp;24))-(RANK(Y6,$B6:$AT6,0)+COUNTIFS($B6:$AT6,Y6,$B$1:$AT$1,"&lt;"&amp;24))</f>
        <v>-15</v>
      </c>
      <c r="BS6">
        <f>(RANK(_calc_라운드기준!Z6,_calc_라운드기준!$B6:$AT6,0)+COUNTIFS(_calc_라운드기준!$B6:$AT6,_calc_라운드기준!Z6,$B$1:$AT$1,"&lt;"&amp;25))-(RANK(Z6,$B6:$AT6,0)+COUNTIFS($B6:$AT6,Z6,$B$1:$AT$1,"&lt;"&amp;25))</f>
        <v>-11</v>
      </c>
      <c r="BT6">
        <f>(RANK(_calc_라운드기준!AA6,_calc_라운드기준!$B6:$AT6,0)+COUNTIFS(_calc_라운드기준!$B6:$AT6,_calc_라운드기준!AA6,$B$1:$AT$1,"&lt;"&amp;26))-(RANK(AA6,$B6:$AT6,0)+COUNTIFS($B6:$AT6,AA6,$B$1:$AT$1,"&lt;"&amp;26))</f>
        <v>8</v>
      </c>
      <c r="BU6">
        <f>(RANK(_calc_라운드기준!AB6,_calc_라운드기준!$B6:$AT6,0)+COUNTIFS(_calc_라운드기준!$B6:$AT6,_calc_라운드기준!AB6,$B$1:$AT$1,"&lt;"&amp;27))-(RANK(AB6,$B6:$AT6,0)+COUNTIFS($B6:$AT6,AB6,$B$1:$AT$1,"&lt;"&amp;27))</f>
        <v>-16</v>
      </c>
      <c r="BV6">
        <f>(RANK(_calc_라운드기준!AC6,_calc_라운드기준!$B6:$AT6,0)+COUNTIFS(_calc_라운드기준!$B6:$AT6,_calc_라운드기준!AC6,$B$1:$AT$1,"&lt;"&amp;28))-(RANK(AC6,$B6:$AT6,0)+COUNTIFS($B6:$AT6,AC6,$B$1:$AT$1,"&lt;"&amp;28))</f>
        <v>-9</v>
      </c>
      <c r="BW6">
        <f>(RANK(_calc_라운드기준!AD6,_calc_라운드기준!$B6:$AT6,0)+COUNTIFS(_calc_라운드기준!$B6:$AT6,_calc_라운드기준!AD6,$B$1:$AT$1,"&lt;"&amp;29))-(RANK(AD6,$B6:$AT6,0)+COUNTIFS($B6:$AT6,AD6,$B$1:$AT$1,"&lt;"&amp;29))</f>
        <v>8</v>
      </c>
      <c r="BX6">
        <f>(RANK(_calc_라운드기준!AE6,_calc_라운드기준!$B6:$AT6,0)+COUNTIFS(_calc_라운드기준!$B6:$AT6,_calc_라운드기준!AE6,$B$1:$AT$1,"&lt;"&amp;30))-(RANK(AE6,$B6:$AT6,0)+COUNTIFS($B6:$AT6,AE6,$B$1:$AT$1,"&lt;"&amp;30))</f>
        <v>6</v>
      </c>
      <c r="BY6">
        <f>(RANK(_calc_라운드기준!AF6,_calc_라운드기준!$B6:$AT6,0)+COUNTIFS(_calc_라운드기준!$B6:$AT6,_calc_라운드기준!AF6,$B$1:$AT$1,"&lt;"&amp;31))-(RANK(AF6,$B6:$AT6,0)+COUNTIFS($B6:$AT6,AF6,$B$1:$AT$1,"&lt;"&amp;31))</f>
        <v>-22</v>
      </c>
      <c r="BZ6">
        <f>(RANK(_calc_라운드기준!AG6,_calc_라운드기준!$B6:$AT6,0)+COUNTIFS(_calc_라운드기준!$B6:$AT6,_calc_라운드기준!AG6,$B$1:$AT$1,"&lt;"&amp;32))-(RANK(AG6,$B6:$AT6,0)+COUNTIFS($B6:$AT6,AG6,$B$1:$AT$1,"&lt;"&amp;32))</f>
        <v>-13</v>
      </c>
      <c r="CA6">
        <f>(RANK(_calc_라운드기준!AH6,_calc_라운드기준!$B6:$AT6,0)+COUNTIFS(_calc_라운드기준!$B6:$AT6,_calc_라운드기준!AH6,$B$1:$AT$1,"&lt;"&amp;33))-(RANK(AH6,$B6:$AT6,0)+COUNTIFS($B6:$AT6,AH6,$B$1:$AT$1,"&lt;"&amp;33))</f>
        <v>11</v>
      </c>
      <c r="CB6">
        <f>(RANK(_calc_라운드기준!AI6,_calc_라운드기준!$B6:$AT6,0)+COUNTIFS(_calc_라운드기준!$B6:$AT6,_calc_라운드기준!AI6,$B$1:$AT$1,"&lt;"&amp;34))-(RANK(AI6,$B6:$AT6,0)+COUNTIFS($B6:$AT6,AI6,$B$1:$AT$1,"&lt;"&amp;34))</f>
        <v>15</v>
      </c>
      <c r="CC6">
        <f>(RANK(_calc_라운드기준!AJ6,_calc_라운드기준!$B6:$AT6,0)+COUNTIFS(_calc_라운드기준!$B6:$AT6,_calc_라운드기준!AJ6,$B$1:$AT$1,"&lt;"&amp;35))-(RANK(AJ6,$B6:$AT6,0)+COUNTIFS($B6:$AT6,AJ6,$B$1:$AT$1,"&lt;"&amp;35))</f>
        <v>28</v>
      </c>
      <c r="CD6">
        <f>(RANK(_calc_라운드기준!AK6,_calc_라운드기준!$B6:$AT6,0)+COUNTIFS(_calc_라운드기준!$B6:$AT6,_calc_라운드기준!AK6,$B$1:$AT$1,"&lt;"&amp;36))-(RANK(AK6,$B6:$AT6,0)+COUNTIFS($B6:$AT6,AK6,$B$1:$AT$1,"&lt;"&amp;36))</f>
        <v>-18</v>
      </c>
      <c r="CE6">
        <f>(RANK(_calc_라운드기준!AL6,_calc_라운드기준!$B6:$AT6,0)+COUNTIFS(_calc_라운드기준!$B6:$AT6,_calc_라운드기준!AL6,$B$1:$AT$1,"&lt;"&amp;37))-(RANK(AL6,$B6:$AT6,0)+COUNTIFS($B6:$AT6,AL6,$B$1:$AT$1,"&lt;"&amp;37))</f>
        <v>23</v>
      </c>
      <c r="CF6">
        <f>(RANK(_calc_라운드기준!AM6,_calc_라운드기준!$B6:$AT6,0)+COUNTIFS(_calc_라운드기준!$B6:$AT6,_calc_라운드기준!AM6,$B$1:$AT$1,"&lt;"&amp;38))-(RANK(AM6,$B6:$AT6,0)+COUNTIFS($B6:$AT6,AM6,$B$1:$AT$1,"&lt;"&amp;38))</f>
        <v>5</v>
      </c>
      <c r="CG6">
        <f>(RANK(_calc_라운드기준!AN6,_calc_라운드기준!$B6:$AT6,0)+COUNTIFS(_calc_라운드기준!$B6:$AT6,_calc_라운드기준!AN6,$B$1:$AT$1,"&lt;"&amp;39))-(RANK(AN6,$B6:$AT6,0)+COUNTIFS($B6:$AT6,AN6,$B$1:$AT$1,"&lt;"&amp;39))</f>
        <v>0</v>
      </c>
      <c r="CH6">
        <f>(RANK(_calc_라운드기준!AO6,_calc_라운드기준!$B6:$AT6,0)+COUNTIFS(_calc_라운드기준!$B6:$AT6,_calc_라운드기준!AO6,$B$1:$AT$1,"&lt;"&amp;40))-(RANK(AO6,$B6:$AT6,0)+COUNTIFS($B6:$AT6,AO6,$B$1:$AT$1,"&lt;"&amp;40))</f>
        <v>3</v>
      </c>
      <c r="CI6">
        <f>(RANK(_calc_라운드기준!AP6,_calc_라운드기준!$B6:$AT6,0)+COUNTIFS(_calc_라운드기준!$B6:$AT6,_calc_라운드기준!AP6,$B$1:$AT$1,"&lt;"&amp;41))-(RANK(AP6,$B6:$AT6,0)+COUNTIFS($B6:$AT6,AP6,$B$1:$AT$1,"&lt;"&amp;41))</f>
        <v>-19</v>
      </c>
      <c r="CJ6">
        <f>(RANK(_calc_라운드기준!AQ6,_calc_라운드기준!$B6:$AT6,0)+COUNTIFS(_calc_라운드기준!$B6:$AT6,_calc_라운드기준!AQ6,$B$1:$AT$1,"&lt;"&amp;42))-(RANK(AQ6,$B6:$AT6,0)+COUNTIFS($B6:$AT6,AQ6,$B$1:$AT$1,"&lt;"&amp;42))</f>
        <v>-8</v>
      </c>
      <c r="CK6">
        <f>(RANK(_calc_라운드기준!AR6,_calc_라운드기준!$B6:$AT6,0)+COUNTIFS(_calc_라운드기준!$B6:$AT6,_calc_라운드기준!AR6,$B$1:$AT$1,"&lt;"&amp;43))-(RANK(AR6,$B6:$AT6,0)+COUNTIFS($B6:$AT6,AR6,$B$1:$AT$1,"&lt;"&amp;43))</f>
        <v>3</v>
      </c>
      <c r="CL6">
        <f>(RANK(_calc_라운드기준!AS6,_calc_라운드기준!$B6:$AT6,0)+COUNTIFS(_calc_라운드기준!$B6:$AT6,_calc_라운드기준!AS6,$B$1:$AT$1,"&lt;"&amp;44))-(RANK(AS6,$B6:$AT6,0)+COUNTIFS($B6:$AT6,AS6,$B$1:$AT$1,"&lt;"&amp;44))</f>
        <v>18</v>
      </c>
      <c r="CM6">
        <f>(RANK(_calc_라운드기준!AT6,_calc_라운드기준!$B6:$AT6,0)+COUNTIFS(_calc_라운드기준!$B6:$AT6,_calc_라운드기준!AT6,$B$1:$AT$1,"&lt;"&amp;45))-(RANK(AT6,$B6:$AT6,0)+COUNTIFS($B6:$AT6,AT6,$B$1:$AT$1,"&lt;"&amp;45))</f>
        <v>7</v>
      </c>
      <c r="CN6">
        <f t="shared" si="0"/>
        <v>45</v>
      </c>
      <c r="CO6">
        <f t="shared" si="1"/>
        <v>39</v>
      </c>
      <c r="CP6">
        <f t="shared" si="2"/>
        <v>15</v>
      </c>
      <c r="CQ6">
        <f t="shared" si="3"/>
        <v>32</v>
      </c>
      <c r="CR6">
        <f t="shared" si="4"/>
        <v>26</v>
      </c>
      <c r="CS6">
        <f t="shared" si="5"/>
        <v>5</v>
      </c>
      <c r="CT6">
        <f t="shared" si="6"/>
        <v>9</v>
      </c>
      <c r="CU6">
        <f t="shared" si="7"/>
        <v>34</v>
      </c>
      <c r="CV6">
        <f t="shared" si="8"/>
        <v>44</v>
      </c>
      <c r="CW6">
        <f t="shared" si="9"/>
        <v>37</v>
      </c>
      <c r="CX6">
        <f t="shared" si="10"/>
        <v>16</v>
      </c>
      <c r="CY6">
        <f t="shared" si="11"/>
        <v>6</v>
      </c>
      <c r="CZ6">
        <f t="shared" si="12"/>
        <v>22</v>
      </c>
      <c r="DA6">
        <f t="shared" si="13"/>
        <v>4</v>
      </c>
      <c r="DB6">
        <f t="shared" si="14"/>
        <v>35</v>
      </c>
      <c r="DC6">
        <f t="shared" si="15"/>
        <v>19</v>
      </c>
      <c r="DD6">
        <f t="shared" si="16"/>
        <v>12</v>
      </c>
      <c r="DE6">
        <f t="shared" si="17"/>
        <v>17</v>
      </c>
      <c r="DF6">
        <f t="shared" si="18"/>
        <v>28</v>
      </c>
      <c r="DG6">
        <f t="shared" si="19"/>
        <v>42</v>
      </c>
      <c r="DH6">
        <f t="shared" si="20"/>
        <v>2</v>
      </c>
      <c r="DI6">
        <f t="shared" si="21"/>
        <v>7</v>
      </c>
      <c r="DJ6">
        <f t="shared" si="22"/>
        <v>27</v>
      </c>
      <c r="DK6">
        <f t="shared" si="23"/>
        <v>36</v>
      </c>
      <c r="DL6">
        <f t="shared" si="24"/>
        <v>31</v>
      </c>
      <c r="DM6">
        <f t="shared" si="25"/>
        <v>13</v>
      </c>
      <c r="DN6">
        <f t="shared" si="26"/>
        <v>38</v>
      </c>
      <c r="DO6">
        <f t="shared" si="27"/>
        <v>30</v>
      </c>
      <c r="DP6">
        <f t="shared" si="28"/>
        <v>14</v>
      </c>
      <c r="DQ6">
        <f t="shared" si="29"/>
        <v>20</v>
      </c>
      <c r="DR6">
        <f t="shared" si="30"/>
        <v>43</v>
      </c>
      <c r="DS6">
        <f t="shared" si="31"/>
        <v>33</v>
      </c>
      <c r="DT6">
        <f t="shared" si="32"/>
        <v>11</v>
      </c>
      <c r="DU6">
        <f t="shared" si="33"/>
        <v>10</v>
      </c>
      <c r="DV6">
        <f t="shared" si="34"/>
        <v>1</v>
      </c>
      <c r="DW6">
        <f t="shared" si="35"/>
        <v>40</v>
      </c>
      <c r="DX6">
        <f t="shared" si="36"/>
        <v>3</v>
      </c>
      <c r="DY6">
        <f t="shared" si="37"/>
        <v>21</v>
      </c>
      <c r="DZ6">
        <f t="shared" si="38"/>
        <v>25</v>
      </c>
      <c r="EA6">
        <f t="shared" si="39"/>
        <v>23</v>
      </c>
      <c r="EB6">
        <f t="shared" si="40"/>
        <v>41</v>
      </c>
      <c r="EC6">
        <f t="shared" si="41"/>
        <v>29</v>
      </c>
      <c r="ED6">
        <f t="shared" si="42"/>
        <v>24</v>
      </c>
      <c r="EE6">
        <f t="shared" si="43"/>
        <v>8</v>
      </c>
      <c r="EF6">
        <f t="shared" si="44"/>
        <v>18</v>
      </c>
    </row>
    <row r="7" spans="1:136" ht="16.5" customHeight="1">
      <c r="A7">
        <f>_calc_라운드기준!A7</f>
        <v>1239</v>
      </c>
      <c r="B7">
        <f>INDEX(_calc_누적빈도!B:B,$A7)-INDEX(_calc_누적빈도!B:B,$A7-기준400회_후보!$B$1)</f>
        <v>50</v>
      </c>
      <c r="C7">
        <f>INDEX(_calc_누적빈도!C:C,$A7)-INDEX(_calc_누적빈도!C:C,$A7-기준400회_후보!$B$1)</f>
        <v>47</v>
      </c>
      <c r="D7">
        <f>INDEX(_calc_누적빈도!D:D,$A7)-INDEX(_calc_누적빈도!D:D,$A7-기준400회_후보!$B$1)</f>
        <v>62</v>
      </c>
      <c r="E7">
        <f>INDEX(_calc_누적빈도!E:E,$A7)-INDEX(_calc_누적빈도!E:E,$A7-기준400회_후보!$B$1)</f>
        <v>48</v>
      </c>
      <c r="F7">
        <f>INDEX(_calc_누적빈도!F:F,$A7)-INDEX(_calc_누적빈도!F:F,$A7-기준400회_후보!$B$1)</f>
        <v>37</v>
      </c>
      <c r="G7">
        <f>INDEX(_calc_누적빈도!G:G,$A7)-INDEX(_calc_누적빈도!G:G,$A7-기준400회_후보!$B$1)</f>
        <v>59</v>
      </c>
      <c r="H7">
        <f>INDEX(_calc_누적빈도!H:H,$A7)-INDEX(_calc_누적빈도!H:H,$A7-기준400회_후보!$B$1)</f>
        <v>57</v>
      </c>
      <c r="I7">
        <f>INDEX(_calc_누적빈도!I:I,$A7)-INDEX(_calc_누적빈도!I:I,$A7-기준400회_후보!$B$1)</f>
        <v>43</v>
      </c>
      <c r="J7">
        <f>INDEX(_calc_누적빈도!J:J,$A7)-INDEX(_calc_누적빈도!J:J,$A7-기준400회_후보!$B$1)</f>
        <v>49</v>
      </c>
      <c r="K7">
        <f>INDEX(_calc_누적빈도!K:K,$A7)-INDEX(_calc_누적빈도!K:K,$A7-기준400회_후보!$B$1)</f>
        <v>42</v>
      </c>
      <c r="L7">
        <f>INDEX(_calc_누적빈도!L:L,$A7)-INDEX(_calc_누적빈도!L:L,$A7-기준400회_후보!$B$1)</f>
        <v>50</v>
      </c>
      <c r="M7">
        <f>INDEX(_calc_누적빈도!M:M,$A7)-INDEX(_calc_누적빈도!M:M,$A7-기준400회_후보!$B$1)</f>
        <v>59</v>
      </c>
      <c r="N7">
        <f>INDEX(_calc_누적빈도!N:N,$A7)-INDEX(_calc_누적빈도!N:N,$A7-기준400회_후보!$B$1)</f>
        <v>62</v>
      </c>
      <c r="O7">
        <f>INDEX(_calc_누적빈도!O:O,$A7)-INDEX(_calc_누적빈도!O:O,$A7-기준400회_후보!$B$1)</f>
        <v>53</v>
      </c>
      <c r="P7">
        <f>INDEX(_calc_누적빈도!P:P,$A7)-INDEX(_calc_누적빈도!P:P,$A7-기준400회_후보!$B$1)</f>
        <v>56</v>
      </c>
      <c r="Q7">
        <f>INDEX(_calc_누적빈도!Q:Q,$A7)-INDEX(_calc_누적빈도!Q:Q,$A7-기준400회_후보!$B$1)</f>
        <v>63</v>
      </c>
      <c r="R7">
        <f>INDEX(_calc_누적빈도!R:R,$A7)-INDEX(_calc_누적빈도!R:R,$A7-기준400회_후보!$B$1)</f>
        <v>51</v>
      </c>
      <c r="S7">
        <f>INDEX(_calc_누적빈도!S:S,$A7)-INDEX(_calc_누적빈도!S:S,$A7-기준400회_후보!$B$1)</f>
        <v>59</v>
      </c>
      <c r="T7">
        <f>INDEX(_calc_누적빈도!T:T,$A7)-INDEX(_calc_누적빈도!T:T,$A7-기준400회_후보!$B$1)</f>
        <v>55</v>
      </c>
      <c r="U7">
        <f>INDEX(_calc_누적빈도!U:U,$A7)-INDEX(_calc_누적빈도!U:U,$A7-기준400회_후보!$B$1)</f>
        <v>49</v>
      </c>
      <c r="V7">
        <f>INDEX(_calc_누적빈도!V:V,$A7)-INDEX(_calc_누적빈도!V:V,$A7-기준400회_후보!$B$1)</f>
        <v>56</v>
      </c>
      <c r="W7">
        <f>INDEX(_calc_누적빈도!W:W,$A7)-INDEX(_calc_누적빈도!W:W,$A7-기준400회_후보!$B$1)</f>
        <v>56</v>
      </c>
      <c r="X7">
        <f>INDEX(_calc_누적빈도!X:X,$A7)-INDEX(_calc_누적빈도!X:X,$A7-기준400회_후보!$B$1)</f>
        <v>50</v>
      </c>
      <c r="Y7">
        <f>INDEX(_calc_누적빈도!Y:Y,$A7)-INDEX(_calc_누적빈도!Y:Y,$A7-기준400회_후보!$B$1)</f>
        <v>53</v>
      </c>
      <c r="Z7">
        <f>INDEX(_calc_누적빈도!Z:Z,$A7)-INDEX(_calc_누적빈도!Z:Z,$A7-기준400회_후보!$B$1)</f>
        <v>43</v>
      </c>
      <c r="AA7">
        <f>INDEX(_calc_누적빈도!AA:AA,$A7)-INDEX(_calc_누적빈도!AA:AA,$A7-기준400회_후보!$B$1)</f>
        <v>53</v>
      </c>
      <c r="AB7">
        <f>INDEX(_calc_누적빈도!AB:AB,$A7)-INDEX(_calc_누적빈도!AB:AB,$A7-기준400회_후보!$B$1)</f>
        <v>56</v>
      </c>
      <c r="AC7">
        <f>INDEX(_calc_누적빈도!AC:AC,$A7)-INDEX(_calc_누적빈도!AC:AC,$A7-기준400회_후보!$B$1)</f>
        <v>57</v>
      </c>
      <c r="AD7">
        <f>INDEX(_calc_누적빈도!AD:AD,$A7)-INDEX(_calc_누적빈도!AD:AD,$A7-기준400회_후보!$B$1)</f>
        <v>53</v>
      </c>
      <c r="AE7">
        <f>INDEX(_calc_누적빈도!AE:AE,$A7)-INDEX(_calc_누적빈도!AE:AE,$A7-기준400회_후보!$B$1)</f>
        <v>58</v>
      </c>
      <c r="AF7">
        <f>INDEX(_calc_누적빈도!AF:AF,$A7)-INDEX(_calc_누적빈도!AF:AF,$A7-기준400회_후보!$B$1)</f>
        <v>53</v>
      </c>
      <c r="AG7">
        <f>INDEX(_calc_누적빈도!AG:AG,$A7)-INDEX(_calc_누적빈도!AG:AG,$A7-기준400회_후보!$B$1)</f>
        <v>51</v>
      </c>
      <c r="AH7">
        <f>INDEX(_calc_누적빈도!AH:AH,$A7)-INDEX(_calc_누적빈도!AH:AH,$A7-기준400회_후보!$B$1)</f>
        <v>58</v>
      </c>
      <c r="AI7">
        <f>INDEX(_calc_누적빈도!AI:AI,$A7)-INDEX(_calc_누적빈도!AI:AI,$A7-기준400회_후보!$B$1)</f>
        <v>55</v>
      </c>
      <c r="AJ7">
        <f>INDEX(_calc_누적빈도!AJ:AJ,$A7)-INDEX(_calc_누적빈도!AJ:AJ,$A7-기준400회_후보!$B$1)</f>
        <v>59</v>
      </c>
      <c r="AK7">
        <f>INDEX(_calc_누적빈도!AK:AK,$A7)-INDEX(_calc_누적빈도!AK:AK,$A7-기준400회_후보!$B$1)</f>
        <v>52</v>
      </c>
      <c r="AL7">
        <f>INDEX(_calc_누적빈도!AL:AL,$A7)-INDEX(_calc_누적빈도!AL:AL,$A7-기준400회_후보!$B$1)</f>
        <v>57</v>
      </c>
      <c r="AM7">
        <f>INDEX(_calc_누적빈도!AM:AM,$A7)-INDEX(_calc_누적빈도!AM:AM,$A7-기준400회_후보!$B$1)</f>
        <v>64</v>
      </c>
      <c r="AN7">
        <f>INDEX(_calc_누적빈도!AN:AN,$A7)-INDEX(_calc_누적빈도!AN:AN,$A7-기준400회_후보!$B$1)</f>
        <v>56</v>
      </c>
      <c r="AO7">
        <f>INDEX(_calc_누적빈도!AO:AO,$A7)-INDEX(_calc_누적빈도!AO:AO,$A7-기준400회_후보!$B$1)</f>
        <v>50</v>
      </c>
      <c r="AP7">
        <f>INDEX(_calc_누적빈도!AP:AP,$A7)-INDEX(_calc_누적빈도!AP:AP,$A7-기준400회_후보!$B$1)</f>
        <v>48</v>
      </c>
      <c r="AQ7">
        <f>INDEX(_calc_누적빈도!AQ:AQ,$A7)-INDEX(_calc_누적빈도!AQ:AQ,$A7-기준400회_후보!$B$1)</f>
        <v>53</v>
      </c>
      <c r="AR7">
        <f>INDEX(_calc_누적빈도!AR:AR,$A7)-INDEX(_calc_누적빈도!AR:AR,$A7-기준400회_후보!$B$1)</f>
        <v>46</v>
      </c>
      <c r="AS7">
        <f>INDEX(_calc_누적빈도!AS:AS,$A7)-INDEX(_calc_누적빈도!AS:AS,$A7-기준400회_후보!$B$1)</f>
        <v>55</v>
      </c>
      <c r="AT7">
        <f>INDEX(_calc_누적빈도!AT:AT,$A7)-INDEX(_calc_누적빈도!AT:AT,$A7-기준400회_후보!$B$1)</f>
        <v>57</v>
      </c>
      <c r="AU7">
        <f>(RANK(_calc_라운드기준!B7,_calc_라운드기준!$B7:$AT7,0)+COUNTIFS(_calc_라운드기준!$B7:$AT7,_calc_라운드기준!B7,$B$1:$AT$1,"&lt;"&amp;1))-(RANK(B7,$B7:$AT7,0)+COUNTIFS($B7:$AT7,B7,$B$1:$AT$1,"&lt;"&amp;1))</f>
        <v>-28</v>
      </c>
      <c r="AV7">
        <f>(RANK(_calc_라운드기준!C7,_calc_라운드기준!$B7:$AT7,0)+COUNTIFS(_calc_라운드기준!$B7:$AT7,_calc_라운드기준!C7,$B$1:$AT$1,"&lt;"&amp;2))-(RANK(C7,$B7:$AT7,0)+COUNTIFS($B7:$AT7,C7,$B$1:$AT$1,"&lt;"&amp;2))</f>
        <v>-16</v>
      </c>
      <c r="AW7">
        <f>(RANK(_calc_라운드기준!D7,_calc_라운드기준!$B7:$AT7,0)+COUNTIFS(_calc_라운드기준!$B7:$AT7,_calc_라운드기준!D7,$B$1:$AT$1,"&lt;"&amp;3))-(RANK(D7,$B7:$AT7,0)+COUNTIFS($B7:$AT7,D7,$B$1:$AT$1,"&lt;"&amp;3))</f>
        <v>8</v>
      </c>
      <c r="AX7">
        <f>(RANK(_calc_라운드기준!E7,_calc_라운드기준!$B7:$AT7,0)+COUNTIFS(_calc_라운드기준!$B7:$AT7,_calc_라운드기준!E7,$B$1:$AT$1,"&lt;"&amp;4))-(RANK(E7,$B7:$AT7,0)+COUNTIFS($B7:$AT7,E7,$B$1:$AT$1,"&lt;"&amp;4))</f>
        <v>-13</v>
      </c>
      <c r="AY7">
        <f>(RANK(_calc_라운드기준!F7,_calc_라운드기준!$B7:$AT7,0)+COUNTIFS(_calc_라운드기준!$B7:$AT7,_calc_라운드기준!F7,$B$1:$AT$1,"&lt;"&amp;5))-(RANK(F7,$B7:$AT7,0)+COUNTIFS($B7:$AT7,F7,$B$1:$AT$1,"&lt;"&amp;5))</f>
        <v>-4</v>
      </c>
      <c r="AZ7">
        <f>(RANK(_calc_라운드기준!G7,_calc_라운드기준!$B7:$AT7,0)+COUNTIFS(_calc_라운드기준!$B7:$AT7,_calc_라운드기준!G7,$B$1:$AT$1,"&lt;"&amp;6))-(RANK(G7,$B7:$AT7,0)+COUNTIFS($B7:$AT7,G7,$B$1:$AT$1,"&lt;"&amp;6))</f>
        <v>21</v>
      </c>
      <c r="BA7">
        <f>(RANK(_calc_라운드기준!H7,_calc_라운드기준!$B7:$AT7,0)+COUNTIFS(_calc_라운드기준!$B7:$AT7,_calc_라운드기준!H7,$B$1:$AT$1,"&lt;"&amp;7))-(RANK(H7,$B7:$AT7,0)+COUNTIFS($B7:$AT7,H7,$B$1:$AT$1,"&lt;"&amp;7))</f>
        <v>16</v>
      </c>
      <c r="BB7">
        <f>(RANK(_calc_라운드기준!I7,_calc_라운드기준!$B7:$AT7,0)+COUNTIFS(_calc_라운드기준!$B7:$AT7,_calc_라운드기준!I7,$B$1:$AT$1,"&lt;"&amp;8))-(RANK(I7,$B7:$AT7,0)+COUNTIFS($B7:$AT7,I7,$B$1:$AT$1,"&lt;"&amp;8))</f>
        <v>-14</v>
      </c>
      <c r="BC7">
        <f>(RANK(_calc_라운드기준!J7,_calc_라운드기준!$B7:$AT7,0)+COUNTIFS(_calc_라운드기준!$B7:$AT7,_calc_라운드기준!J7,$B$1:$AT$1,"&lt;"&amp;9))-(RANK(J7,$B7:$AT7,0)+COUNTIFS($B7:$AT7,J7,$B$1:$AT$1,"&lt;"&amp;9))</f>
        <v>-29</v>
      </c>
      <c r="BD7">
        <f>(RANK(_calc_라운드기준!K7,_calc_라운드기준!$B7:$AT7,0)+COUNTIFS(_calc_라운드기준!$B7:$AT7,_calc_라운드기준!K7,$B$1:$AT$1,"&lt;"&amp;10))-(RANK(K7,$B7:$AT7,0)+COUNTIFS($B7:$AT7,K7,$B$1:$AT$1,"&lt;"&amp;10))</f>
        <v>-15</v>
      </c>
      <c r="BE7">
        <f>(RANK(_calc_라운드기준!L7,_calc_라운드기준!$B7:$AT7,0)+COUNTIFS(_calc_라운드기준!$B7:$AT7,_calc_라운드기준!L7,$B$1:$AT$1,"&lt;"&amp;11))-(RANK(L7,$B7:$AT7,0)+COUNTIFS($B7:$AT7,L7,$B$1:$AT$1,"&lt;"&amp;11))</f>
        <v>9</v>
      </c>
      <c r="BF7">
        <f>(RANK(_calc_라운드기준!M7,_calc_라운드기준!$B7:$AT7,0)+COUNTIFS(_calc_라운드기준!$B7:$AT7,_calc_라운드기준!M7,$B$1:$AT$1,"&lt;"&amp;12))-(RANK(M7,$B7:$AT7,0)+COUNTIFS($B7:$AT7,M7,$B$1:$AT$1,"&lt;"&amp;12))</f>
        <v>24</v>
      </c>
      <c r="BG7">
        <f>(RANK(_calc_라운드기준!N7,_calc_라운드기준!$B7:$AT7,0)+COUNTIFS(_calc_라운드기준!$B7:$AT7,_calc_라운드기준!N7,$B$1:$AT$1,"&lt;"&amp;13))-(RANK(N7,$B7:$AT7,0)+COUNTIFS($B7:$AT7,N7,$B$1:$AT$1,"&lt;"&amp;13))</f>
        <v>8</v>
      </c>
      <c r="BH7">
        <f>(RANK(_calc_라운드기준!O7,_calc_라운드기준!$B7:$AT7,0)+COUNTIFS(_calc_라운드기준!$B7:$AT7,_calc_라운드기준!O7,$B$1:$AT$1,"&lt;"&amp;14))-(RANK(O7,$B7:$AT7,0)+COUNTIFS($B7:$AT7,O7,$B$1:$AT$1,"&lt;"&amp;14))</f>
        <v>22</v>
      </c>
      <c r="BI7">
        <f>(RANK(_calc_라운드기준!P7,_calc_라운드기준!$B7:$AT7,0)+COUNTIFS(_calc_라운드기준!$B7:$AT7,_calc_라운드기준!P7,$B$1:$AT$1,"&lt;"&amp;15))-(RANK(P7,$B7:$AT7,0)+COUNTIFS($B7:$AT7,P7,$B$1:$AT$1,"&lt;"&amp;15))</f>
        <v>-14</v>
      </c>
      <c r="BJ7">
        <f>(RANK(_calc_라운드기준!Q7,_calc_라운드기준!$B7:$AT7,0)+COUNTIFS(_calc_라운드기준!$B7:$AT7,_calc_라운드기준!Q7,$B$1:$AT$1,"&lt;"&amp;16))-(RANK(Q7,$B7:$AT7,0)+COUNTIFS($B7:$AT7,Q7,$B$1:$AT$1,"&lt;"&amp;16))</f>
        <v>6</v>
      </c>
      <c r="BK7">
        <f>(RANK(_calc_라운드기준!R7,_calc_라운드기준!$B7:$AT7,0)+COUNTIFS(_calc_라운드기준!$B7:$AT7,_calc_라운드기준!R7,$B$1:$AT$1,"&lt;"&amp;17))-(RANK(R7,$B7:$AT7,0)+COUNTIFS($B7:$AT7,R7,$B$1:$AT$1,"&lt;"&amp;17))</f>
        <v>9</v>
      </c>
      <c r="BL7">
        <f>(RANK(_calc_라운드기준!S7,_calc_라운드기준!$B7:$AT7,0)+COUNTIFS(_calc_라운드기준!$B7:$AT7,_calc_라운드기준!S7,$B$1:$AT$1,"&lt;"&amp;18))-(RANK(S7,$B7:$AT7,0)+COUNTIFS($B7:$AT7,S7,$B$1:$AT$1,"&lt;"&amp;18))</f>
        <v>6</v>
      </c>
      <c r="BM7">
        <f>(RANK(_calc_라운드기준!T7,_calc_라운드기준!$B7:$AT7,0)+COUNTIFS(_calc_라운드기준!$B7:$AT7,_calc_라운드기준!T7,$B$1:$AT$1,"&lt;"&amp;19))-(RANK(T7,$B7:$AT7,0)+COUNTIFS($B7:$AT7,T7,$B$1:$AT$1,"&lt;"&amp;19))</f>
        <v>-11</v>
      </c>
      <c r="BN7">
        <f>(RANK(_calc_라운드기준!U7,_calc_라운드기준!$B7:$AT7,0)+COUNTIFS(_calc_라운드기준!$B7:$AT7,_calc_라운드기준!U7,$B$1:$AT$1,"&lt;"&amp;20))-(RANK(U7,$B7:$AT7,0)+COUNTIFS($B7:$AT7,U7,$B$1:$AT$1,"&lt;"&amp;20))</f>
        <v>-23</v>
      </c>
      <c r="BO7">
        <f>(RANK(_calc_라운드기준!V7,_calc_라운드기준!$B7:$AT7,0)+COUNTIFS(_calc_라운드기준!$B7:$AT7,_calc_라운드기준!V7,$B$1:$AT$1,"&lt;"&amp;21))-(RANK(V7,$B7:$AT7,0)+COUNTIFS($B7:$AT7,V7,$B$1:$AT$1,"&lt;"&amp;21))</f>
        <v>27</v>
      </c>
      <c r="BP7">
        <f>(RANK(_calc_라운드기준!W7,_calc_라운드기준!$B7:$AT7,0)+COUNTIFS(_calc_라운드기준!$B7:$AT7,_calc_라운드기준!W7,$B$1:$AT$1,"&lt;"&amp;22))-(RANK(W7,$B7:$AT7,0)+COUNTIFS($B7:$AT7,W7,$B$1:$AT$1,"&lt;"&amp;22))</f>
        <v>23</v>
      </c>
      <c r="BQ7">
        <f>(RANK(_calc_라운드기준!X7,_calc_라운드기준!$B7:$AT7,0)+COUNTIFS(_calc_라운드기준!$B7:$AT7,_calc_라운드기준!X7,$B$1:$AT$1,"&lt;"&amp;23))-(RANK(X7,$B7:$AT7,0)+COUNTIFS($B7:$AT7,X7,$B$1:$AT$1,"&lt;"&amp;23))</f>
        <v>-3</v>
      </c>
      <c r="BR7">
        <f>(RANK(_calc_라운드기준!Y7,_calc_라운드기준!$B7:$AT7,0)+COUNTIFS(_calc_라운드기준!$B7:$AT7,_calc_라운드기준!Y7,$B$1:$AT$1,"&lt;"&amp;24))-(RANK(Y7,$B7:$AT7,0)+COUNTIFS($B7:$AT7,Y7,$B$1:$AT$1,"&lt;"&amp;24))</f>
        <v>-14</v>
      </c>
      <c r="BS7">
        <f>(RANK(_calc_라운드기준!Z7,_calc_라운드기준!$B7:$AT7,0)+COUNTIFS(_calc_라운드기준!$B7:$AT7,_calc_라운드기준!Z7,$B$1:$AT$1,"&lt;"&amp;25))-(RANK(Z7,$B7:$AT7,0)+COUNTIFS($B7:$AT7,Z7,$B$1:$AT$1,"&lt;"&amp;25))</f>
        <v>-11</v>
      </c>
      <c r="BT7">
        <f>(RANK(_calc_라운드기준!AA7,_calc_라운드기준!$B7:$AT7,0)+COUNTIFS(_calc_라운드기준!$B7:$AT7,_calc_라운드기준!AA7,$B$1:$AT$1,"&lt;"&amp;26))-(RANK(AA7,$B7:$AT7,0)+COUNTIFS($B7:$AT7,AA7,$B$1:$AT$1,"&lt;"&amp;26))</f>
        <v>8</v>
      </c>
      <c r="BU7">
        <f>(RANK(_calc_라운드기준!AB7,_calc_라운드기준!$B7:$AT7,0)+COUNTIFS(_calc_라운드기준!$B7:$AT7,_calc_라운드기준!AB7,$B$1:$AT$1,"&lt;"&amp;27))-(RANK(AB7,$B7:$AT7,0)+COUNTIFS($B7:$AT7,AB7,$B$1:$AT$1,"&lt;"&amp;27))</f>
        <v>-16</v>
      </c>
      <c r="BV7">
        <f>(RANK(_calc_라운드기준!AC7,_calc_라운드기준!$B7:$AT7,0)+COUNTIFS(_calc_라운드기준!$B7:$AT7,_calc_라운드기준!AC7,$B$1:$AT$1,"&lt;"&amp;28))-(RANK(AC7,$B7:$AT7,0)+COUNTIFS($B7:$AT7,AC7,$B$1:$AT$1,"&lt;"&amp;28))</f>
        <v>-7</v>
      </c>
      <c r="BW7">
        <f>(RANK(_calc_라운드기준!AD7,_calc_라운드기준!$B7:$AT7,0)+COUNTIFS(_calc_라운드기준!$B7:$AT7,_calc_라운드기준!AD7,$B$1:$AT$1,"&lt;"&amp;29))-(RANK(AD7,$B7:$AT7,0)+COUNTIFS($B7:$AT7,AD7,$B$1:$AT$1,"&lt;"&amp;29))</f>
        <v>-11</v>
      </c>
      <c r="BX7">
        <f>(RANK(_calc_라운드기준!AE7,_calc_라운드기준!$B7:$AT7,0)+COUNTIFS(_calc_라운드기준!$B7:$AT7,_calc_라운드기준!AE7,$B$1:$AT$1,"&lt;"&amp;30))-(RANK(AE7,$B7:$AT7,0)+COUNTIFS($B7:$AT7,AE7,$B$1:$AT$1,"&lt;"&amp;30))</f>
        <v>7</v>
      </c>
      <c r="BY7">
        <f>(RANK(_calc_라운드기준!AF7,_calc_라운드기준!$B7:$AT7,0)+COUNTIFS(_calc_라운드기준!$B7:$AT7,_calc_라운드기준!AF7,$B$1:$AT$1,"&lt;"&amp;31))-(RANK(AF7,$B7:$AT7,0)+COUNTIFS($B7:$AT7,AF7,$B$1:$AT$1,"&lt;"&amp;31))</f>
        <v>-21</v>
      </c>
      <c r="BZ7">
        <f>(RANK(_calc_라운드기준!AG7,_calc_라운드기준!$B7:$AT7,0)+COUNTIFS(_calc_라운드기준!$B7:$AT7,_calc_라운드기준!AG7,$B$1:$AT$1,"&lt;"&amp;32))-(RANK(AG7,$B7:$AT7,0)+COUNTIFS($B7:$AT7,AG7,$B$1:$AT$1,"&lt;"&amp;32))</f>
        <v>3</v>
      </c>
      <c r="CA7">
        <f>(RANK(_calc_라운드기준!AH7,_calc_라운드기준!$B7:$AT7,0)+COUNTIFS(_calc_라운드기준!$B7:$AT7,_calc_라운드기준!AH7,$B$1:$AT$1,"&lt;"&amp;33))-(RANK(AH7,$B7:$AT7,0)+COUNTIFS($B7:$AT7,AH7,$B$1:$AT$1,"&lt;"&amp;33))</f>
        <v>25</v>
      </c>
      <c r="CB7">
        <f>(RANK(_calc_라운드기준!AI7,_calc_라운드기준!$B7:$AT7,0)+COUNTIFS(_calc_라운드기준!$B7:$AT7,_calc_라운드기준!AI7,$B$1:$AT$1,"&lt;"&amp;34))-(RANK(AI7,$B7:$AT7,0)+COUNTIFS($B7:$AT7,AI7,$B$1:$AT$1,"&lt;"&amp;34))</f>
        <v>15</v>
      </c>
      <c r="CC7">
        <f>(RANK(_calc_라운드기준!AJ7,_calc_라운드기준!$B7:$AT7,0)+COUNTIFS(_calc_라운드기준!$B7:$AT7,_calc_라운드기준!AJ7,$B$1:$AT$1,"&lt;"&amp;35))-(RANK(AJ7,$B7:$AT7,0)+COUNTIFS($B7:$AT7,AJ7,$B$1:$AT$1,"&lt;"&amp;35))</f>
        <v>9</v>
      </c>
      <c r="CD7">
        <f>(RANK(_calc_라운드기준!AK7,_calc_라운드기준!$B7:$AT7,0)+COUNTIFS(_calc_라운드기준!$B7:$AT7,_calc_라운드기준!AK7,$B$1:$AT$1,"&lt;"&amp;36))-(RANK(AK7,$B7:$AT7,0)+COUNTIFS($B7:$AT7,AK7,$B$1:$AT$1,"&lt;"&amp;36))</f>
        <v>-11</v>
      </c>
      <c r="CE7">
        <f>(RANK(_calc_라운드기준!AL7,_calc_라운드기준!$B7:$AT7,0)+COUNTIFS(_calc_라운드기준!$B7:$AT7,_calc_라운드기준!AL7,$B$1:$AT$1,"&lt;"&amp;37))-(RANK(AL7,$B7:$AT7,0)+COUNTIFS($B7:$AT7,AL7,$B$1:$AT$1,"&lt;"&amp;37))</f>
        <v>6</v>
      </c>
      <c r="CF7">
        <f>(RANK(_calc_라운드기준!AM7,_calc_라운드기준!$B7:$AT7,0)+COUNTIFS(_calc_라운드기준!$B7:$AT7,_calc_라운드기준!AM7,$B$1:$AT$1,"&lt;"&amp;38))-(RANK(AM7,$B7:$AT7,0)+COUNTIFS($B7:$AT7,AM7,$B$1:$AT$1,"&lt;"&amp;38))</f>
        <v>2</v>
      </c>
      <c r="CG7">
        <f>(RANK(_calc_라운드기준!AN7,_calc_라운드기준!$B7:$AT7,0)+COUNTIFS(_calc_라운드기준!$B7:$AT7,_calc_라운드기준!AN7,$B$1:$AT$1,"&lt;"&amp;39))-(RANK(AN7,$B7:$AT7,0)+COUNTIFS($B7:$AT7,AN7,$B$1:$AT$1,"&lt;"&amp;39))</f>
        <v>1</v>
      </c>
      <c r="CH7">
        <f>(RANK(_calc_라운드기준!AO7,_calc_라운드기준!$B7:$AT7,0)+COUNTIFS(_calc_라운드기준!$B7:$AT7,_calc_라운드기준!AO7,$B$1:$AT$1,"&lt;"&amp;40))-(RANK(AO7,$B7:$AT7,0)+COUNTIFS($B7:$AT7,AO7,$B$1:$AT$1,"&lt;"&amp;40))</f>
        <v>2</v>
      </c>
      <c r="CI7">
        <f>(RANK(_calc_라운드기준!AP7,_calc_라운드기준!$B7:$AT7,0)+COUNTIFS(_calc_라운드기준!$B7:$AT7,_calc_라운드기준!AP7,$B$1:$AT$1,"&lt;"&amp;41))-(RANK(AP7,$B7:$AT7,0)+COUNTIFS($B7:$AT7,AP7,$B$1:$AT$1,"&lt;"&amp;41))</f>
        <v>-18</v>
      </c>
      <c r="CJ7">
        <f>(RANK(_calc_라운드기준!AQ7,_calc_라운드기준!$B7:$AT7,0)+COUNTIFS(_calc_라운드기준!$B7:$AT7,_calc_라운드기준!AQ7,$B$1:$AT$1,"&lt;"&amp;42))-(RANK(AQ7,$B7:$AT7,0)+COUNTIFS($B7:$AT7,AQ7,$B$1:$AT$1,"&lt;"&amp;42))</f>
        <v>-6</v>
      </c>
      <c r="CK7">
        <f>(RANK(_calc_라운드기준!AR7,_calc_라운드기준!$B7:$AT7,0)+COUNTIFS(_calc_라운드기준!$B7:$AT7,_calc_라운드기준!AR7,$B$1:$AT$1,"&lt;"&amp;43))-(RANK(AR7,$B7:$AT7,0)+COUNTIFS($B7:$AT7,AR7,$B$1:$AT$1,"&lt;"&amp;43))</f>
        <v>3</v>
      </c>
      <c r="CL7">
        <f>(RANK(_calc_라운드기준!AS7,_calc_라운드기준!$B7:$AT7,0)+COUNTIFS(_calc_라운드기준!$B7:$AT7,_calc_라운드기준!AS7,$B$1:$AT$1,"&lt;"&amp;44))-(RANK(AS7,$B7:$AT7,0)+COUNTIFS($B7:$AT7,AS7,$B$1:$AT$1,"&lt;"&amp;44))</f>
        <v>16</v>
      </c>
      <c r="CM7">
        <f>(RANK(_calc_라운드기준!AT7,_calc_라운드기준!$B7:$AT7,0)+COUNTIFS(_calc_라운드기준!$B7:$AT7,_calc_라운드기준!AT7,$B$1:$AT$1,"&lt;"&amp;45))-(RANK(AT7,$B7:$AT7,0)+COUNTIFS($B7:$AT7,AT7,$B$1:$AT$1,"&lt;"&amp;45))</f>
        <v>9</v>
      </c>
      <c r="CN7">
        <f t="shared" si="0"/>
        <v>44</v>
      </c>
      <c r="CO7">
        <f t="shared" si="1"/>
        <v>39</v>
      </c>
      <c r="CP7">
        <f t="shared" si="2"/>
        <v>14</v>
      </c>
      <c r="CQ7">
        <f t="shared" si="3"/>
        <v>34</v>
      </c>
      <c r="CR7">
        <f t="shared" si="4"/>
        <v>27</v>
      </c>
      <c r="CS7">
        <f t="shared" si="5"/>
        <v>6</v>
      </c>
      <c r="CT7">
        <f t="shared" si="6"/>
        <v>7</v>
      </c>
      <c r="CU7">
        <f t="shared" si="7"/>
        <v>35</v>
      </c>
      <c r="CV7">
        <f t="shared" si="8"/>
        <v>45</v>
      </c>
      <c r="CW7">
        <f t="shared" si="9"/>
        <v>38</v>
      </c>
      <c r="CX7">
        <f t="shared" si="10"/>
        <v>10</v>
      </c>
      <c r="CY7">
        <f t="shared" si="11"/>
        <v>3</v>
      </c>
      <c r="CZ7">
        <f t="shared" si="12"/>
        <v>15</v>
      </c>
      <c r="DA7">
        <f t="shared" si="13"/>
        <v>5</v>
      </c>
      <c r="DB7">
        <f t="shared" si="14"/>
        <v>36</v>
      </c>
      <c r="DC7">
        <f t="shared" si="15"/>
        <v>18</v>
      </c>
      <c r="DD7">
        <f t="shared" si="16"/>
        <v>11</v>
      </c>
      <c r="DE7">
        <f t="shared" si="17"/>
        <v>19</v>
      </c>
      <c r="DF7">
        <f t="shared" si="18"/>
        <v>30</v>
      </c>
      <c r="DG7">
        <f t="shared" si="19"/>
        <v>43</v>
      </c>
      <c r="DH7">
        <f t="shared" si="20"/>
        <v>1</v>
      </c>
      <c r="DI7">
        <f t="shared" si="21"/>
        <v>4</v>
      </c>
      <c r="DJ7">
        <f t="shared" si="22"/>
        <v>26</v>
      </c>
      <c r="DK7">
        <f t="shared" si="23"/>
        <v>37</v>
      </c>
      <c r="DL7">
        <f t="shared" si="24"/>
        <v>31</v>
      </c>
      <c r="DM7">
        <f t="shared" si="25"/>
        <v>16</v>
      </c>
      <c r="DN7">
        <f t="shared" si="26"/>
        <v>40</v>
      </c>
      <c r="DO7">
        <f t="shared" si="27"/>
        <v>29</v>
      </c>
      <c r="DP7">
        <f t="shared" si="28"/>
        <v>32</v>
      </c>
      <c r="DQ7">
        <f t="shared" si="29"/>
        <v>17</v>
      </c>
      <c r="DR7">
        <f t="shared" si="30"/>
        <v>42</v>
      </c>
      <c r="DS7">
        <f t="shared" si="31"/>
        <v>21</v>
      </c>
      <c r="DT7">
        <f t="shared" si="32"/>
        <v>2</v>
      </c>
      <c r="DU7">
        <f t="shared" si="33"/>
        <v>9</v>
      </c>
      <c r="DV7">
        <f t="shared" si="34"/>
        <v>12</v>
      </c>
      <c r="DW7">
        <f t="shared" si="35"/>
        <v>33</v>
      </c>
      <c r="DX7">
        <f t="shared" si="36"/>
        <v>20</v>
      </c>
      <c r="DY7">
        <f t="shared" si="37"/>
        <v>23</v>
      </c>
      <c r="DZ7">
        <f t="shared" si="38"/>
        <v>25</v>
      </c>
      <c r="EA7">
        <f t="shared" si="39"/>
        <v>24</v>
      </c>
      <c r="EB7">
        <f t="shared" si="40"/>
        <v>41</v>
      </c>
      <c r="EC7">
        <f t="shared" si="41"/>
        <v>28</v>
      </c>
      <c r="ED7">
        <f t="shared" si="42"/>
        <v>22</v>
      </c>
      <c r="EE7">
        <f t="shared" si="43"/>
        <v>8</v>
      </c>
      <c r="EF7">
        <f t="shared" si="44"/>
        <v>13</v>
      </c>
    </row>
    <row r="8" spans="1:136" ht="16.5" customHeight="1">
      <c r="A8">
        <f>_calc_라운드기준!A8</f>
        <v>1238</v>
      </c>
      <c r="B8">
        <f>INDEX(_calc_누적빈도!B:B,$A8)-INDEX(_calc_누적빈도!B:B,$A8-기준400회_후보!$B$1)</f>
        <v>50</v>
      </c>
      <c r="C8">
        <f>INDEX(_calc_누적빈도!C:C,$A8)-INDEX(_calc_누적빈도!C:C,$A8-기준400회_후보!$B$1)</f>
        <v>46</v>
      </c>
      <c r="D8">
        <f>INDEX(_calc_누적빈도!D:D,$A8)-INDEX(_calc_누적빈도!D:D,$A8-기준400회_후보!$B$1)</f>
        <v>62</v>
      </c>
      <c r="E8">
        <f>INDEX(_calc_누적빈도!E:E,$A8)-INDEX(_calc_누적빈도!E:E,$A8-기준400회_후보!$B$1)</f>
        <v>48</v>
      </c>
      <c r="F8">
        <f>INDEX(_calc_누적빈도!F:F,$A8)-INDEX(_calc_누적빈도!F:F,$A8-기준400회_후보!$B$1)</f>
        <v>37</v>
      </c>
      <c r="G8">
        <f>INDEX(_calc_누적빈도!G:G,$A8)-INDEX(_calc_누적빈도!G:G,$A8-기준400회_후보!$B$1)</f>
        <v>59</v>
      </c>
      <c r="H8">
        <f>INDEX(_calc_누적빈도!H:H,$A8)-INDEX(_calc_누적빈도!H:H,$A8-기준400회_후보!$B$1)</f>
        <v>57</v>
      </c>
      <c r="I8">
        <f>INDEX(_calc_누적빈도!I:I,$A8)-INDEX(_calc_누적빈도!I:I,$A8-기준400회_후보!$B$1)</f>
        <v>43</v>
      </c>
      <c r="J8">
        <f>INDEX(_calc_누적빈도!J:J,$A8)-INDEX(_calc_누적빈도!J:J,$A8-기준400회_후보!$B$1)</f>
        <v>50</v>
      </c>
      <c r="K8">
        <f>INDEX(_calc_누적빈도!K:K,$A8)-INDEX(_calc_누적빈도!K:K,$A8-기준400회_후보!$B$1)</f>
        <v>42</v>
      </c>
      <c r="L8">
        <f>INDEX(_calc_누적빈도!L:L,$A8)-INDEX(_calc_누적빈도!L:L,$A8-기준400회_후보!$B$1)</f>
        <v>50</v>
      </c>
      <c r="M8">
        <f>INDEX(_calc_누적빈도!M:M,$A8)-INDEX(_calc_누적빈도!M:M,$A8-기준400회_후보!$B$1)</f>
        <v>59</v>
      </c>
      <c r="N8">
        <f>INDEX(_calc_누적빈도!N:N,$A8)-INDEX(_calc_누적빈도!N:N,$A8-기준400회_후보!$B$1)</f>
        <v>61</v>
      </c>
      <c r="O8">
        <f>INDEX(_calc_누적빈도!O:O,$A8)-INDEX(_calc_누적빈도!O:O,$A8-기준400회_후보!$B$1)</f>
        <v>54</v>
      </c>
      <c r="P8">
        <f>INDEX(_calc_누적빈도!P:P,$A8)-INDEX(_calc_누적빈도!P:P,$A8-기준400회_후보!$B$1)</f>
        <v>56</v>
      </c>
      <c r="Q8">
        <f>INDEX(_calc_누적빈도!Q:Q,$A8)-INDEX(_calc_누적빈도!Q:Q,$A8-기준400회_후보!$B$1)</f>
        <v>63</v>
      </c>
      <c r="R8">
        <f>INDEX(_calc_누적빈도!R:R,$A8)-INDEX(_calc_누적빈도!R:R,$A8-기준400회_후보!$B$1)</f>
        <v>52</v>
      </c>
      <c r="S8">
        <f>INDEX(_calc_누적빈도!S:S,$A8)-INDEX(_calc_누적빈도!S:S,$A8-기준400회_후보!$B$1)</f>
        <v>58</v>
      </c>
      <c r="T8">
        <f>INDEX(_calc_누적빈도!T:T,$A8)-INDEX(_calc_누적빈도!T:T,$A8-기준400회_후보!$B$1)</f>
        <v>55</v>
      </c>
      <c r="U8">
        <f>INDEX(_calc_누적빈도!U:U,$A8)-INDEX(_calc_누적빈도!U:U,$A8-기준400회_후보!$B$1)</f>
        <v>49</v>
      </c>
      <c r="V8">
        <f>INDEX(_calc_누적빈도!V:V,$A8)-INDEX(_calc_누적빈도!V:V,$A8-기준400회_후보!$B$1)</f>
        <v>56</v>
      </c>
      <c r="W8">
        <f>INDEX(_calc_누적빈도!W:W,$A8)-INDEX(_calc_누적빈도!W:W,$A8-기준400회_후보!$B$1)</f>
        <v>56</v>
      </c>
      <c r="X8">
        <f>INDEX(_calc_누적빈도!X:X,$A8)-INDEX(_calc_누적빈도!X:X,$A8-기준400회_후보!$B$1)</f>
        <v>50</v>
      </c>
      <c r="Y8">
        <f>INDEX(_calc_누적빈도!Y:Y,$A8)-INDEX(_calc_누적빈도!Y:Y,$A8-기준400회_후보!$B$1)</f>
        <v>53</v>
      </c>
      <c r="Z8">
        <f>INDEX(_calc_누적빈도!Z:Z,$A8)-INDEX(_calc_누적빈도!Z:Z,$A8-기준400회_후보!$B$1)</f>
        <v>43</v>
      </c>
      <c r="AA8">
        <f>INDEX(_calc_누적빈도!AA:AA,$A8)-INDEX(_calc_누적빈도!AA:AA,$A8-기준400회_후보!$B$1)</f>
        <v>53</v>
      </c>
      <c r="AB8">
        <f>INDEX(_calc_누적빈도!AB:AB,$A8)-INDEX(_calc_누적빈도!AB:AB,$A8-기준400회_후보!$B$1)</f>
        <v>56</v>
      </c>
      <c r="AC8">
        <f>INDEX(_calc_누적빈도!AC:AC,$A8)-INDEX(_calc_누적빈도!AC:AC,$A8-기준400회_후보!$B$1)</f>
        <v>57</v>
      </c>
      <c r="AD8">
        <f>INDEX(_calc_누적빈도!AD:AD,$A8)-INDEX(_calc_누적빈도!AD:AD,$A8-기준400회_후보!$B$1)</f>
        <v>53</v>
      </c>
      <c r="AE8">
        <f>INDEX(_calc_누적빈도!AE:AE,$A8)-INDEX(_calc_누적빈도!AE:AE,$A8-기준400회_후보!$B$1)</f>
        <v>58</v>
      </c>
      <c r="AF8">
        <f>INDEX(_calc_누적빈도!AF:AF,$A8)-INDEX(_calc_누적빈도!AF:AF,$A8-기준400회_후보!$B$1)</f>
        <v>53</v>
      </c>
      <c r="AG8">
        <f>INDEX(_calc_누적빈도!AG:AG,$A8)-INDEX(_calc_누적빈도!AG:AG,$A8-기준400회_후보!$B$1)</f>
        <v>50</v>
      </c>
      <c r="AH8">
        <f>INDEX(_calc_누적빈도!AH:AH,$A8)-INDEX(_calc_누적빈도!AH:AH,$A8-기준400회_후보!$B$1)</f>
        <v>59</v>
      </c>
      <c r="AI8">
        <f>INDEX(_calc_누적빈도!AI:AI,$A8)-INDEX(_calc_누적빈도!AI:AI,$A8-기준400회_후보!$B$1)</f>
        <v>55</v>
      </c>
      <c r="AJ8">
        <f>INDEX(_calc_누적빈도!AJ:AJ,$A8)-INDEX(_calc_누적빈도!AJ:AJ,$A8-기준400회_후보!$B$1)</f>
        <v>59</v>
      </c>
      <c r="AK8">
        <f>INDEX(_calc_누적빈도!AK:AK,$A8)-INDEX(_calc_누적빈도!AK:AK,$A8-기준400회_후보!$B$1)</f>
        <v>53</v>
      </c>
      <c r="AL8">
        <f>INDEX(_calc_누적빈도!AL:AL,$A8)-INDEX(_calc_누적빈도!AL:AL,$A8-기준400회_후보!$B$1)</f>
        <v>57</v>
      </c>
      <c r="AM8">
        <f>INDEX(_calc_누적빈도!AM:AM,$A8)-INDEX(_calc_누적빈도!AM:AM,$A8-기준400회_후보!$B$1)</f>
        <v>64</v>
      </c>
      <c r="AN8">
        <f>INDEX(_calc_누적빈도!AN:AN,$A8)-INDEX(_calc_누적빈도!AN:AN,$A8-기준400회_후보!$B$1)</f>
        <v>56</v>
      </c>
      <c r="AO8">
        <f>INDEX(_calc_누적빈도!AO:AO,$A8)-INDEX(_calc_누적빈도!AO:AO,$A8-기준400회_후보!$B$1)</f>
        <v>50</v>
      </c>
      <c r="AP8">
        <f>INDEX(_calc_누적빈도!AP:AP,$A8)-INDEX(_calc_누적빈도!AP:AP,$A8-기준400회_후보!$B$1)</f>
        <v>48</v>
      </c>
      <c r="AQ8">
        <f>INDEX(_calc_누적빈도!AQ:AQ,$A8)-INDEX(_calc_누적빈도!AQ:AQ,$A8-기준400회_후보!$B$1)</f>
        <v>52</v>
      </c>
      <c r="AR8">
        <f>INDEX(_calc_누적빈도!AR:AR,$A8)-INDEX(_calc_누적빈도!AR:AR,$A8-기준400회_후보!$B$1)</f>
        <v>46</v>
      </c>
      <c r="AS8">
        <f>INDEX(_calc_누적빈도!AS:AS,$A8)-INDEX(_calc_누적빈도!AS:AS,$A8-기준400회_후보!$B$1)</f>
        <v>55</v>
      </c>
      <c r="AT8">
        <f>INDEX(_calc_누적빈도!AT:AT,$A8)-INDEX(_calc_누적빈도!AT:AT,$A8-기준400회_후보!$B$1)</f>
        <v>57</v>
      </c>
      <c r="AU8">
        <f>(RANK(_calc_라운드기준!B8,_calc_라운드기준!$B8:$AT8,0)+COUNTIFS(_calc_라운드기준!$B8:$AT8,_calc_라운드기준!B8,$B$1:$AT$1,"&lt;"&amp;1))-(RANK(B8,$B8:$AT8,0)+COUNTIFS($B8:$AT8,B8,$B$1:$AT$1,"&lt;"&amp;1))</f>
        <v>-28</v>
      </c>
      <c r="AV8">
        <f>(RANK(_calc_라운드기준!C8,_calc_라운드기준!$B8:$AT8,0)+COUNTIFS(_calc_라운드기준!$B8:$AT8,_calc_라운드기준!C8,$B$1:$AT$1,"&lt;"&amp;2))-(RANK(C8,$B8:$AT8,0)+COUNTIFS($B8:$AT8,C8,$B$1:$AT$1,"&lt;"&amp;2))</f>
        <v>-2</v>
      </c>
      <c r="AW8">
        <f>(RANK(_calc_라운드기준!D8,_calc_라운드기준!$B8:$AT8,0)+COUNTIFS(_calc_라운드기준!$B8:$AT8,_calc_라운드기준!D8,$B$1:$AT$1,"&lt;"&amp;3))-(RANK(D8,$B8:$AT8,0)+COUNTIFS($B8:$AT8,D8,$B$1:$AT$1,"&lt;"&amp;3))</f>
        <v>5</v>
      </c>
      <c r="AX8">
        <f>(RANK(_calc_라운드기준!E8,_calc_라운드기준!$B8:$AT8,0)+COUNTIFS(_calc_라운드기준!$B8:$AT8,_calc_라운드기준!E8,$B$1:$AT$1,"&lt;"&amp;4))-(RANK(E8,$B8:$AT8,0)+COUNTIFS($B8:$AT8,E8,$B$1:$AT$1,"&lt;"&amp;4))</f>
        <v>-26</v>
      </c>
      <c r="AY8">
        <f>(RANK(_calc_라운드기준!F8,_calc_라운드기준!$B8:$AT8,0)+COUNTIFS(_calc_라운드기준!$B8:$AT8,_calc_라운드기준!F8,$B$1:$AT$1,"&lt;"&amp;5))-(RANK(F8,$B8:$AT8,0)+COUNTIFS($B8:$AT8,F8,$B$1:$AT$1,"&lt;"&amp;5))</f>
        <v>-4</v>
      </c>
      <c r="AZ8">
        <f>(RANK(_calc_라운드기준!G8,_calc_라운드기준!$B8:$AT8,0)+COUNTIFS(_calc_라운드기준!$B8:$AT8,_calc_라운드기준!G8,$B$1:$AT$1,"&lt;"&amp;6))-(RANK(G8,$B8:$AT8,0)+COUNTIFS($B8:$AT8,G8,$B$1:$AT$1,"&lt;"&amp;6))</f>
        <v>18</v>
      </c>
      <c r="BA8">
        <f>(RANK(_calc_라운드기준!H8,_calc_라운드기준!$B8:$AT8,0)+COUNTIFS(_calc_라운드기준!$B8:$AT8,_calc_라운드기준!H8,$B$1:$AT$1,"&lt;"&amp;7))-(RANK(H8,$B8:$AT8,0)+COUNTIFS($B8:$AT8,H8,$B$1:$AT$1,"&lt;"&amp;7))</f>
        <v>13</v>
      </c>
      <c r="BB8">
        <f>(RANK(_calc_라운드기준!I8,_calc_라운드기준!$B8:$AT8,0)+COUNTIFS(_calc_라운드기준!$B8:$AT8,_calc_라운드기준!I8,$B$1:$AT$1,"&lt;"&amp;8))-(RANK(I8,$B8:$AT8,0)+COUNTIFS($B8:$AT8,I8,$B$1:$AT$1,"&lt;"&amp;8))</f>
        <v>-17</v>
      </c>
      <c r="BC8">
        <f>(RANK(_calc_라운드기준!J8,_calc_라운드기준!$B8:$AT8,0)+COUNTIFS(_calc_라운드기준!$B8:$AT8,_calc_라운드기준!J8,$B$1:$AT$1,"&lt;"&amp;9))-(RANK(J8,$B8:$AT8,0)+COUNTIFS($B8:$AT8,J8,$B$1:$AT$1,"&lt;"&amp;9))</f>
        <v>-23</v>
      </c>
      <c r="BD8">
        <f>(RANK(_calc_라운드기준!K8,_calc_라운드기준!$B8:$AT8,0)+COUNTIFS(_calc_라운드기준!$B8:$AT8,_calc_라운드기준!K8,$B$1:$AT$1,"&lt;"&amp;10))-(RANK(K8,$B8:$AT8,0)+COUNTIFS($B8:$AT8,K8,$B$1:$AT$1,"&lt;"&amp;10))</f>
        <v>-18</v>
      </c>
      <c r="BE8">
        <f>(RANK(_calc_라운드기준!L8,_calc_라운드기준!$B8:$AT8,0)+COUNTIFS(_calc_라운드기준!$B8:$AT8,_calc_라운드기준!L8,$B$1:$AT$1,"&lt;"&amp;11))-(RANK(L8,$B8:$AT8,0)+COUNTIFS($B8:$AT8,L8,$B$1:$AT$1,"&lt;"&amp;11))</f>
        <v>9</v>
      </c>
      <c r="BF8">
        <f>(RANK(_calc_라운드기준!M8,_calc_라운드기준!$B8:$AT8,0)+COUNTIFS(_calc_라운드기준!$B8:$AT8,_calc_라운드기준!M8,$B$1:$AT$1,"&lt;"&amp;12))-(RANK(M8,$B8:$AT8,0)+COUNTIFS($B8:$AT8,M8,$B$1:$AT$1,"&lt;"&amp;12))</f>
        <v>7</v>
      </c>
      <c r="BG8">
        <f>(RANK(_calc_라운드기준!N8,_calc_라운드기준!$B8:$AT8,0)+COUNTIFS(_calc_라운드기준!$B8:$AT8,_calc_라운드기준!N8,$B$1:$AT$1,"&lt;"&amp;13))-(RANK(N8,$B8:$AT8,0)+COUNTIFS($B8:$AT8,N8,$B$1:$AT$1,"&lt;"&amp;13))</f>
        <v>23</v>
      </c>
      <c r="BH8">
        <f>(RANK(_calc_라운드기준!O8,_calc_라운드기준!$B8:$AT8,0)+COUNTIFS(_calc_라운드기준!$B8:$AT8,_calc_라운드기준!O8,$B$1:$AT$1,"&lt;"&amp;14))-(RANK(O8,$B8:$AT8,0)+COUNTIFS($B8:$AT8,O8,$B$1:$AT$1,"&lt;"&amp;14))</f>
        <v>22</v>
      </c>
      <c r="BI8">
        <f>(RANK(_calc_라운드기준!P8,_calc_라운드기준!$B8:$AT8,0)+COUNTIFS(_calc_라운드기준!$B8:$AT8,_calc_라운드기준!P8,$B$1:$AT$1,"&lt;"&amp;15))-(RANK(P8,$B8:$AT8,0)+COUNTIFS($B8:$AT8,P8,$B$1:$AT$1,"&lt;"&amp;15))</f>
        <v>-14</v>
      </c>
      <c r="BJ8">
        <f>(RANK(_calc_라운드기준!Q8,_calc_라운드기준!$B8:$AT8,0)+COUNTIFS(_calc_라운드기준!$B8:$AT8,_calc_라운드기준!Q8,$B$1:$AT$1,"&lt;"&amp;16))-(RANK(Q8,$B8:$AT8,0)+COUNTIFS($B8:$AT8,Q8,$B$1:$AT$1,"&lt;"&amp;16))</f>
        <v>8</v>
      </c>
      <c r="BK8">
        <f>(RANK(_calc_라운드기준!R8,_calc_라운드기준!$B8:$AT8,0)+COUNTIFS(_calc_라운드기준!$B8:$AT8,_calc_라운드기준!R8,$B$1:$AT$1,"&lt;"&amp;17))-(RANK(R8,$B8:$AT8,0)+COUNTIFS($B8:$AT8,R8,$B$1:$AT$1,"&lt;"&amp;17))</f>
        <v>10</v>
      </c>
      <c r="BL8">
        <f>(RANK(_calc_라운드기준!S8,_calc_라운드기준!$B8:$AT8,0)+COUNTIFS(_calc_라운드기준!$B8:$AT8,_calc_라운드기준!S8,$B$1:$AT$1,"&lt;"&amp;18))-(RANK(S8,$B8:$AT8,0)+COUNTIFS($B8:$AT8,S8,$B$1:$AT$1,"&lt;"&amp;18))</f>
        <v>19</v>
      </c>
      <c r="BM8">
        <f>(RANK(_calc_라운드기준!T8,_calc_라운드기준!$B8:$AT8,0)+COUNTIFS(_calc_라운드기준!$B8:$AT8,_calc_라운드기준!T8,$B$1:$AT$1,"&lt;"&amp;19))-(RANK(T8,$B8:$AT8,0)+COUNTIFS($B8:$AT8,T8,$B$1:$AT$1,"&lt;"&amp;19))</f>
        <v>-16</v>
      </c>
      <c r="BN8">
        <f>(RANK(_calc_라운드기준!U8,_calc_라운드기준!$B8:$AT8,0)+COUNTIFS(_calc_라운드기준!$B8:$AT8,_calc_라운드기준!U8,$B$1:$AT$1,"&lt;"&amp;20))-(RANK(U8,$B8:$AT8,0)+COUNTIFS($B8:$AT8,U8,$B$1:$AT$1,"&lt;"&amp;20))</f>
        <v>-23</v>
      </c>
      <c r="BO8">
        <f>(RANK(_calc_라운드기준!V8,_calc_라운드기준!$B8:$AT8,0)+COUNTIFS(_calc_라운드기준!$B8:$AT8,_calc_라운드기준!V8,$B$1:$AT$1,"&lt;"&amp;21))-(RANK(V8,$B8:$AT8,0)+COUNTIFS($B8:$AT8,V8,$B$1:$AT$1,"&lt;"&amp;21))</f>
        <v>27</v>
      </c>
      <c r="BP8">
        <f>(RANK(_calc_라운드기준!W8,_calc_라운드기준!$B8:$AT8,0)+COUNTIFS(_calc_라운드기준!$B8:$AT8,_calc_라운드기준!W8,$B$1:$AT$1,"&lt;"&amp;22))-(RANK(W8,$B8:$AT8,0)+COUNTIFS($B8:$AT8,W8,$B$1:$AT$1,"&lt;"&amp;22))</f>
        <v>12</v>
      </c>
      <c r="BQ8">
        <f>(RANK(_calc_라운드기준!X8,_calc_라운드기준!$B8:$AT8,0)+COUNTIFS(_calc_라운드기준!$B8:$AT8,_calc_라운드기준!X8,$B$1:$AT$1,"&lt;"&amp;23))-(RANK(X8,$B8:$AT8,0)+COUNTIFS($B8:$AT8,X8,$B$1:$AT$1,"&lt;"&amp;23))</f>
        <v>-4</v>
      </c>
      <c r="BR8">
        <f>(RANK(_calc_라운드기준!Y8,_calc_라운드기준!$B8:$AT8,0)+COUNTIFS(_calc_라운드기준!$B8:$AT8,_calc_라운드기준!Y8,$B$1:$AT$1,"&lt;"&amp;24))-(RANK(Y8,$B8:$AT8,0)+COUNTIFS($B8:$AT8,Y8,$B$1:$AT$1,"&lt;"&amp;24))</f>
        <v>-13</v>
      </c>
      <c r="BS8">
        <f>(RANK(_calc_라운드기준!Z8,_calc_라운드기준!$B8:$AT8,0)+COUNTIFS(_calc_라운드기준!$B8:$AT8,_calc_라운드기준!Z8,$B$1:$AT$1,"&lt;"&amp;25))-(RANK(Z8,$B8:$AT8,0)+COUNTIFS($B8:$AT8,Z8,$B$1:$AT$1,"&lt;"&amp;25))</f>
        <v>-12</v>
      </c>
      <c r="BT8">
        <f>(RANK(_calc_라운드기준!AA8,_calc_라운드기준!$B8:$AT8,0)+COUNTIFS(_calc_라운드기준!$B8:$AT8,_calc_라운드기준!AA8,$B$1:$AT$1,"&lt;"&amp;26))-(RANK(AA8,$B8:$AT8,0)+COUNTIFS($B8:$AT8,AA8,$B$1:$AT$1,"&lt;"&amp;26))</f>
        <v>7</v>
      </c>
      <c r="BU8">
        <f>(RANK(_calc_라운드기준!AB8,_calc_라운드기준!$B8:$AT8,0)+COUNTIFS(_calc_라운드기준!$B8:$AT8,_calc_라운드기준!AB8,$B$1:$AT$1,"&lt;"&amp;27))-(RANK(AB8,$B8:$AT8,0)+COUNTIFS($B8:$AT8,AB8,$B$1:$AT$1,"&lt;"&amp;27))</f>
        <v>-16</v>
      </c>
      <c r="BV8">
        <f>(RANK(_calc_라운드기준!AC8,_calc_라운드기준!$B8:$AT8,0)+COUNTIFS(_calc_라운드기준!$B8:$AT8,_calc_라운드기준!AC8,$B$1:$AT$1,"&lt;"&amp;28))-(RANK(AC8,$B8:$AT8,0)+COUNTIFS($B8:$AT8,AC8,$B$1:$AT$1,"&lt;"&amp;28))</f>
        <v>-7</v>
      </c>
      <c r="BW8">
        <f>(RANK(_calc_라운드기준!AD8,_calc_라운드기준!$B8:$AT8,0)+COUNTIFS(_calc_라운드기준!$B8:$AT8,_calc_라운드기준!AD8,$B$1:$AT$1,"&lt;"&amp;29))-(RANK(AD8,$B8:$AT8,0)+COUNTIFS($B8:$AT8,AD8,$B$1:$AT$1,"&lt;"&amp;29))</f>
        <v>-11</v>
      </c>
      <c r="BX8">
        <f>(RANK(_calc_라운드기준!AE8,_calc_라운드기준!$B8:$AT8,0)+COUNTIFS(_calc_라운드기준!$B8:$AT8,_calc_라운드기준!AE8,$B$1:$AT$1,"&lt;"&amp;30))-(RANK(AE8,$B8:$AT8,0)+COUNTIFS($B8:$AT8,AE8,$B$1:$AT$1,"&lt;"&amp;30))</f>
        <v>6</v>
      </c>
      <c r="BY8">
        <f>(RANK(_calc_라운드기준!AF8,_calc_라운드기준!$B8:$AT8,0)+COUNTIFS(_calc_라운드기준!$B8:$AT8,_calc_라운드기준!AF8,$B$1:$AT$1,"&lt;"&amp;31))-(RANK(AF8,$B8:$AT8,0)+COUNTIFS($B8:$AT8,AF8,$B$1:$AT$1,"&lt;"&amp;31))</f>
        <v>-21</v>
      </c>
      <c r="BZ8">
        <f>(RANK(_calc_라운드기준!AG8,_calc_라운드기준!$B8:$AT8,0)+COUNTIFS(_calc_라운드기준!$B8:$AT8,_calc_라운드기준!AG8,$B$1:$AT$1,"&lt;"&amp;32))-(RANK(AG8,$B8:$AT8,0)+COUNTIFS($B8:$AT8,AG8,$B$1:$AT$1,"&lt;"&amp;32))</f>
        <v>5</v>
      </c>
      <c r="CA8">
        <f>(RANK(_calc_라운드기준!AH8,_calc_라운드기준!$B8:$AT8,0)+COUNTIFS(_calc_라운드기준!$B8:$AT8,_calc_라운드기준!AH8,$B$1:$AT$1,"&lt;"&amp;33))-(RANK(AH8,$B8:$AT8,0)+COUNTIFS($B8:$AT8,AH8,$B$1:$AT$1,"&lt;"&amp;33))</f>
        <v>26</v>
      </c>
      <c r="CB8">
        <f>(RANK(_calc_라운드기준!AI8,_calc_라운드기준!$B8:$AT8,0)+COUNTIFS(_calc_라운드기준!$B8:$AT8,_calc_라운드기준!AI8,$B$1:$AT$1,"&lt;"&amp;34))-(RANK(AI8,$B8:$AT8,0)+COUNTIFS($B8:$AT8,AI8,$B$1:$AT$1,"&lt;"&amp;34))</f>
        <v>13</v>
      </c>
      <c r="CC8">
        <f>(RANK(_calc_라운드기준!AJ8,_calc_라운드기준!$B8:$AT8,0)+COUNTIFS(_calc_라운드기준!$B8:$AT8,_calc_라운드기준!AJ8,$B$1:$AT$1,"&lt;"&amp;35))-(RANK(AJ8,$B8:$AT8,0)+COUNTIFS($B8:$AT8,AJ8,$B$1:$AT$1,"&lt;"&amp;35))</f>
        <v>9</v>
      </c>
      <c r="CD8">
        <f>(RANK(_calc_라운드기준!AK8,_calc_라운드기준!$B8:$AT8,0)+COUNTIFS(_calc_라운드기준!$B8:$AT8,_calc_라운드기준!AK8,$B$1:$AT$1,"&lt;"&amp;36))-(RANK(AK8,$B8:$AT8,0)+COUNTIFS($B8:$AT8,AK8,$B$1:$AT$1,"&lt;"&amp;36))</f>
        <v>-10</v>
      </c>
      <c r="CE8">
        <f>(RANK(_calc_라운드기준!AL8,_calc_라운드기준!$B8:$AT8,0)+COUNTIFS(_calc_라운드기준!$B8:$AT8,_calc_라운드기준!AL8,$B$1:$AT$1,"&lt;"&amp;37))-(RANK(AL8,$B8:$AT8,0)+COUNTIFS($B8:$AT8,AL8,$B$1:$AT$1,"&lt;"&amp;37))</f>
        <v>6</v>
      </c>
      <c r="CF8">
        <f>(RANK(_calc_라운드기준!AM8,_calc_라운드기준!$B8:$AT8,0)+COUNTIFS(_calc_라운드기준!$B8:$AT8,_calc_라운드기준!AM8,$B$1:$AT$1,"&lt;"&amp;38))-(RANK(AM8,$B8:$AT8,0)+COUNTIFS($B8:$AT8,AM8,$B$1:$AT$1,"&lt;"&amp;38))</f>
        <v>6</v>
      </c>
      <c r="CG8">
        <f>(RANK(_calc_라운드기준!AN8,_calc_라운드기준!$B8:$AT8,0)+COUNTIFS(_calc_라운드기준!$B8:$AT8,_calc_라운드기준!AN8,$B$1:$AT$1,"&lt;"&amp;39))-(RANK(AN8,$B8:$AT8,0)+COUNTIFS($B8:$AT8,AN8,$B$1:$AT$1,"&lt;"&amp;39))</f>
        <v>1</v>
      </c>
      <c r="CH8">
        <f>(RANK(_calc_라운드기준!AO8,_calc_라운드기준!$B8:$AT8,0)+COUNTIFS(_calc_라운드기준!$B8:$AT8,_calc_라운드기준!AO8,$B$1:$AT$1,"&lt;"&amp;40))-(RANK(AO8,$B8:$AT8,0)+COUNTIFS($B8:$AT8,AO8,$B$1:$AT$1,"&lt;"&amp;40))</f>
        <v>-1</v>
      </c>
      <c r="CI8">
        <f>(RANK(_calc_라운드기준!AP8,_calc_라운드기준!$B8:$AT8,0)+COUNTIFS(_calc_라운드기준!$B8:$AT8,_calc_라운드기준!AP8,$B$1:$AT$1,"&lt;"&amp;41))-(RANK(AP8,$B8:$AT8,0)+COUNTIFS($B8:$AT8,AP8,$B$1:$AT$1,"&lt;"&amp;41))</f>
        <v>-18</v>
      </c>
      <c r="CJ8">
        <f>(RANK(_calc_라운드기준!AQ8,_calc_라운드기준!$B8:$AT8,0)+COUNTIFS(_calc_라운드기준!$B8:$AT8,_calc_라운드기준!AQ8,$B$1:$AT$1,"&lt;"&amp;42))-(RANK(AQ8,$B8:$AT8,0)+COUNTIFS($B8:$AT8,AQ8,$B$1:$AT$1,"&lt;"&amp;42))</f>
        <v>6</v>
      </c>
      <c r="CK8">
        <f>(RANK(_calc_라운드기준!AR8,_calc_라운드기준!$B8:$AT8,0)+COUNTIFS(_calc_라운드기준!$B8:$AT8,_calc_라운드기준!AR8,$B$1:$AT$1,"&lt;"&amp;43))-(RANK(AR8,$B8:$AT8,0)+COUNTIFS($B8:$AT8,AR8,$B$1:$AT$1,"&lt;"&amp;43))</f>
        <v>3</v>
      </c>
      <c r="CL8">
        <f>(RANK(_calc_라운드기준!AS8,_calc_라운드기준!$B8:$AT8,0)+COUNTIFS(_calc_라운드기준!$B8:$AT8,_calc_라운드기준!AS8,$B$1:$AT$1,"&lt;"&amp;44))-(RANK(AS8,$B8:$AT8,0)+COUNTIFS($B8:$AT8,AS8,$B$1:$AT$1,"&lt;"&amp;44))</f>
        <v>15</v>
      </c>
      <c r="CM8">
        <f>(RANK(_calc_라운드기준!AT8,_calc_라운드기준!$B8:$AT8,0)+COUNTIFS(_calc_라운드기준!$B8:$AT8,_calc_라운드기준!AT8,$B$1:$AT$1,"&lt;"&amp;45))-(RANK(AT8,$B8:$AT8,0)+COUNTIFS($B8:$AT8,AT8,$B$1:$AT$1,"&lt;"&amp;45))</f>
        <v>8</v>
      </c>
      <c r="CN8">
        <f t="shared" si="0"/>
        <v>45</v>
      </c>
      <c r="CO8">
        <f t="shared" si="1"/>
        <v>27</v>
      </c>
      <c r="CP8">
        <f t="shared" si="2"/>
        <v>22</v>
      </c>
      <c r="CQ8">
        <f t="shared" si="3"/>
        <v>44</v>
      </c>
      <c r="CR8">
        <f t="shared" si="4"/>
        <v>28</v>
      </c>
      <c r="CS8">
        <f t="shared" si="5"/>
        <v>6</v>
      </c>
      <c r="CT8">
        <f t="shared" si="6"/>
        <v>8</v>
      </c>
      <c r="CU8">
        <f t="shared" si="7"/>
        <v>38</v>
      </c>
      <c r="CV8">
        <f t="shared" si="8"/>
        <v>42</v>
      </c>
      <c r="CW8">
        <f t="shared" si="9"/>
        <v>39</v>
      </c>
      <c r="CX8">
        <f t="shared" si="10"/>
        <v>12</v>
      </c>
      <c r="CY8">
        <f t="shared" si="11"/>
        <v>16</v>
      </c>
      <c r="CZ8">
        <f t="shared" si="12"/>
        <v>3</v>
      </c>
      <c r="DA8">
        <f t="shared" si="13"/>
        <v>4</v>
      </c>
      <c r="DB8">
        <f t="shared" si="14"/>
        <v>35</v>
      </c>
      <c r="DC8">
        <f t="shared" si="15"/>
        <v>14</v>
      </c>
      <c r="DD8">
        <f t="shared" si="16"/>
        <v>11</v>
      </c>
      <c r="DE8">
        <f t="shared" si="17"/>
        <v>5</v>
      </c>
      <c r="DF8">
        <f t="shared" si="18"/>
        <v>36</v>
      </c>
      <c r="DG8">
        <f t="shared" si="19"/>
        <v>43</v>
      </c>
      <c r="DH8">
        <f t="shared" si="20"/>
        <v>1</v>
      </c>
      <c r="DI8">
        <f t="shared" si="21"/>
        <v>10</v>
      </c>
      <c r="DJ8">
        <f t="shared" si="22"/>
        <v>29</v>
      </c>
      <c r="DK8">
        <f t="shared" si="23"/>
        <v>34</v>
      </c>
      <c r="DL8">
        <f t="shared" si="24"/>
        <v>33</v>
      </c>
      <c r="DM8">
        <f t="shared" si="25"/>
        <v>17</v>
      </c>
      <c r="DN8">
        <f t="shared" si="26"/>
        <v>37</v>
      </c>
      <c r="DO8">
        <f t="shared" si="27"/>
        <v>30</v>
      </c>
      <c r="DP8">
        <f t="shared" si="28"/>
        <v>32</v>
      </c>
      <c r="DQ8">
        <f t="shared" si="29"/>
        <v>18</v>
      </c>
      <c r="DR8">
        <f t="shared" si="30"/>
        <v>41</v>
      </c>
      <c r="DS8">
        <f t="shared" si="31"/>
        <v>23</v>
      </c>
      <c r="DT8">
        <f t="shared" si="32"/>
        <v>2</v>
      </c>
      <c r="DU8">
        <f t="shared" si="33"/>
        <v>9</v>
      </c>
      <c r="DV8">
        <f t="shared" si="34"/>
        <v>13</v>
      </c>
      <c r="DW8">
        <f t="shared" si="35"/>
        <v>31</v>
      </c>
      <c r="DX8">
        <f t="shared" si="36"/>
        <v>19</v>
      </c>
      <c r="DY8">
        <f t="shared" si="37"/>
        <v>20</v>
      </c>
      <c r="DZ8">
        <f t="shared" si="38"/>
        <v>25</v>
      </c>
      <c r="EA8">
        <f t="shared" si="39"/>
        <v>26</v>
      </c>
      <c r="EB8">
        <f t="shared" si="40"/>
        <v>40</v>
      </c>
      <c r="EC8">
        <f t="shared" si="41"/>
        <v>21</v>
      </c>
      <c r="ED8">
        <f t="shared" si="42"/>
        <v>24</v>
      </c>
      <c r="EE8">
        <f t="shared" si="43"/>
        <v>7</v>
      </c>
      <c r="EF8">
        <f t="shared" si="44"/>
        <v>15</v>
      </c>
    </row>
    <row r="9" spans="1:136" ht="16.5" customHeight="1">
      <c r="A9">
        <f>_calc_라운드기준!A9</f>
        <v>1237</v>
      </c>
      <c r="B9">
        <f>INDEX(_calc_누적빈도!B:B,$A9)-INDEX(_calc_누적빈도!B:B,$A9-기준400회_후보!$B$1)</f>
        <v>50</v>
      </c>
      <c r="C9">
        <f>INDEX(_calc_누적빈도!C:C,$A9)-INDEX(_calc_누적빈도!C:C,$A9-기준400회_후보!$B$1)</f>
        <v>47</v>
      </c>
      <c r="D9">
        <f>INDEX(_calc_누적빈도!D:D,$A9)-INDEX(_calc_누적빈도!D:D,$A9-기준400회_후보!$B$1)</f>
        <v>62</v>
      </c>
      <c r="E9">
        <f>INDEX(_calc_누적빈도!E:E,$A9)-INDEX(_calc_누적빈도!E:E,$A9-기준400회_후보!$B$1)</f>
        <v>48</v>
      </c>
      <c r="F9">
        <f>INDEX(_calc_누적빈도!F:F,$A9)-INDEX(_calc_누적빈도!F:F,$A9-기준400회_후보!$B$1)</f>
        <v>37</v>
      </c>
      <c r="G9">
        <f>INDEX(_calc_누적빈도!G:G,$A9)-INDEX(_calc_누적빈도!G:G,$A9-기준400회_후보!$B$1)</f>
        <v>59</v>
      </c>
      <c r="H9">
        <f>INDEX(_calc_누적빈도!H:H,$A9)-INDEX(_calc_누적빈도!H:H,$A9-기준400회_후보!$B$1)</f>
        <v>57</v>
      </c>
      <c r="I9">
        <f>INDEX(_calc_누적빈도!I:I,$A9)-INDEX(_calc_누적빈도!I:I,$A9-기준400회_후보!$B$1)</f>
        <v>43</v>
      </c>
      <c r="J9">
        <f>INDEX(_calc_누적빈도!J:J,$A9)-INDEX(_calc_누적빈도!J:J,$A9-기준400회_후보!$B$1)</f>
        <v>50</v>
      </c>
      <c r="K9">
        <f>INDEX(_calc_누적빈도!K:K,$A9)-INDEX(_calc_누적빈도!K:K,$A9-기준400회_후보!$B$1)</f>
        <v>41</v>
      </c>
      <c r="L9">
        <f>INDEX(_calc_누적빈도!L:L,$A9)-INDEX(_calc_누적빈도!L:L,$A9-기준400회_후보!$B$1)</f>
        <v>50</v>
      </c>
      <c r="M9">
        <f>INDEX(_calc_누적빈도!M:M,$A9)-INDEX(_calc_누적빈도!M:M,$A9-기준400회_후보!$B$1)</f>
        <v>59</v>
      </c>
      <c r="N9">
        <f>INDEX(_calc_누적빈도!N:N,$A9)-INDEX(_calc_누적빈도!N:N,$A9-기준400회_후보!$B$1)</f>
        <v>61</v>
      </c>
      <c r="O9">
        <f>INDEX(_calc_누적빈도!O:O,$A9)-INDEX(_calc_누적빈도!O:O,$A9-기준400회_후보!$B$1)</f>
        <v>54</v>
      </c>
      <c r="P9">
        <f>INDEX(_calc_누적빈도!P:P,$A9)-INDEX(_calc_누적빈도!P:P,$A9-기준400회_후보!$B$1)</f>
        <v>56</v>
      </c>
      <c r="Q9">
        <f>INDEX(_calc_누적빈도!Q:Q,$A9)-INDEX(_calc_누적빈도!Q:Q,$A9-기준400회_후보!$B$1)</f>
        <v>63</v>
      </c>
      <c r="R9">
        <f>INDEX(_calc_누적빈도!R:R,$A9)-INDEX(_calc_누적빈도!R:R,$A9-기준400회_후보!$B$1)</f>
        <v>52</v>
      </c>
      <c r="S9">
        <f>INDEX(_calc_누적빈도!S:S,$A9)-INDEX(_calc_누적빈도!S:S,$A9-기준400회_후보!$B$1)</f>
        <v>58</v>
      </c>
      <c r="T9">
        <f>INDEX(_calc_누적빈도!T:T,$A9)-INDEX(_calc_누적빈도!T:T,$A9-기준400회_후보!$B$1)</f>
        <v>55</v>
      </c>
      <c r="U9">
        <f>INDEX(_calc_누적빈도!U:U,$A9)-INDEX(_calc_누적빈도!U:U,$A9-기준400회_후보!$B$1)</f>
        <v>48</v>
      </c>
      <c r="V9">
        <f>INDEX(_calc_누적빈도!V:V,$A9)-INDEX(_calc_누적빈도!V:V,$A9-기준400회_후보!$B$1)</f>
        <v>56</v>
      </c>
      <c r="W9">
        <f>INDEX(_calc_누적빈도!W:W,$A9)-INDEX(_calc_누적빈도!W:W,$A9-기준400회_후보!$B$1)</f>
        <v>56</v>
      </c>
      <c r="X9">
        <f>INDEX(_calc_누적빈도!X:X,$A9)-INDEX(_calc_누적빈도!X:X,$A9-기준400회_후보!$B$1)</f>
        <v>49</v>
      </c>
      <c r="Y9">
        <f>INDEX(_calc_누적빈도!Y:Y,$A9)-INDEX(_calc_누적빈도!Y:Y,$A9-기준400회_후보!$B$1)</f>
        <v>53</v>
      </c>
      <c r="Z9">
        <f>INDEX(_calc_누적빈도!Z:Z,$A9)-INDEX(_calc_누적빈도!Z:Z,$A9-기준400회_후보!$B$1)</f>
        <v>44</v>
      </c>
      <c r="AA9">
        <f>INDEX(_calc_누적빈도!AA:AA,$A9)-INDEX(_calc_누적빈도!AA:AA,$A9-기준400회_후보!$B$1)</f>
        <v>53</v>
      </c>
      <c r="AB9">
        <f>INDEX(_calc_누적빈도!AB:AB,$A9)-INDEX(_calc_누적빈도!AB:AB,$A9-기준400회_후보!$B$1)</f>
        <v>56</v>
      </c>
      <c r="AC9">
        <f>INDEX(_calc_누적빈도!AC:AC,$A9)-INDEX(_calc_누적빈도!AC:AC,$A9-기준400회_후보!$B$1)</f>
        <v>58</v>
      </c>
      <c r="AD9">
        <f>INDEX(_calc_누적빈도!AD:AD,$A9)-INDEX(_calc_누적빈도!AD:AD,$A9-기준400회_후보!$B$1)</f>
        <v>53</v>
      </c>
      <c r="AE9">
        <f>INDEX(_calc_누적빈도!AE:AE,$A9)-INDEX(_calc_누적빈도!AE:AE,$A9-기준400회_후보!$B$1)</f>
        <v>59</v>
      </c>
      <c r="AF9">
        <f>INDEX(_calc_누적빈도!AF:AF,$A9)-INDEX(_calc_누적빈도!AF:AF,$A9-기준400회_후보!$B$1)</f>
        <v>53</v>
      </c>
      <c r="AG9">
        <f>INDEX(_calc_누적빈도!AG:AG,$A9)-INDEX(_calc_누적빈도!AG:AG,$A9-기준400회_후보!$B$1)</f>
        <v>50</v>
      </c>
      <c r="AH9">
        <f>INDEX(_calc_누적빈도!AH:AH,$A9)-INDEX(_calc_누적빈도!AH:AH,$A9-기준400회_후보!$B$1)</f>
        <v>60</v>
      </c>
      <c r="AI9">
        <f>INDEX(_calc_누적빈도!AI:AI,$A9)-INDEX(_calc_누적빈도!AI:AI,$A9-기준400회_후보!$B$1)</f>
        <v>54</v>
      </c>
      <c r="AJ9">
        <f>INDEX(_calc_누적빈도!AJ:AJ,$A9)-INDEX(_calc_누적빈도!AJ:AJ,$A9-기준400회_후보!$B$1)</f>
        <v>59</v>
      </c>
      <c r="AK9">
        <f>INDEX(_calc_누적빈도!AK:AK,$A9)-INDEX(_calc_누적빈도!AK:AK,$A9-기준400회_후보!$B$1)</f>
        <v>53</v>
      </c>
      <c r="AL9">
        <f>INDEX(_calc_누적빈도!AL:AL,$A9)-INDEX(_calc_누적빈도!AL:AL,$A9-기준400회_후보!$B$1)</f>
        <v>56</v>
      </c>
      <c r="AM9">
        <f>INDEX(_calc_누적빈도!AM:AM,$A9)-INDEX(_calc_누적빈도!AM:AM,$A9-기준400회_후보!$B$1)</f>
        <v>64</v>
      </c>
      <c r="AN9">
        <f>INDEX(_calc_누적빈도!AN:AN,$A9)-INDEX(_calc_누적빈도!AN:AN,$A9-기준400회_후보!$B$1)</f>
        <v>56</v>
      </c>
      <c r="AO9">
        <f>INDEX(_calc_누적빈도!AO:AO,$A9)-INDEX(_calc_누적빈도!AO:AO,$A9-기준400회_후보!$B$1)</f>
        <v>49</v>
      </c>
      <c r="AP9">
        <f>INDEX(_calc_누적빈도!AP:AP,$A9)-INDEX(_calc_누적빈도!AP:AP,$A9-기준400회_후보!$B$1)</f>
        <v>48</v>
      </c>
      <c r="AQ9">
        <f>INDEX(_calc_누적빈도!AQ:AQ,$A9)-INDEX(_calc_누적빈도!AQ:AQ,$A9-기준400회_후보!$B$1)</f>
        <v>52</v>
      </c>
      <c r="AR9">
        <f>INDEX(_calc_누적빈도!AR:AR,$A9)-INDEX(_calc_누적빈도!AR:AR,$A9-기준400회_후보!$B$1)</f>
        <v>46</v>
      </c>
      <c r="AS9">
        <f>INDEX(_calc_누적빈도!AS:AS,$A9)-INDEX(_calc_누적빈도!AS:AS,$A9-기준400회_후보!$B$1)</f>
        <v>55</v>
      </c>
      <c r="AT9">
        <f>INDEX(_calc_누적빈도!AT:AT,$A9)-INDEX(_calc_누적빈도!AT:AT,$A9-기준400회_후보!$B$1)</f>
        <v>58</v>
      </c>
      <c r="AU9">
        <f>(RANK(_calc_라운드기준!B9,_calc_라운드기준!$B9:$AT9,0)+COUNTIFS(_calc_라운드기준!$B9:$AT9,_calc_라운드기준!B9,$B$1:$AT$1,"&lt;"&amp;1))-(RANK(B9,$B9:$AT9,0)+COUNTIFS($B9:$AT9,B9,$B$1:$AT$1,"&lt;"&amp;1))</f>
        <v>-28</v>
      </c>
      <c r="AV9">
        <f>(RANK(_calc_라운드기준!C9,_calc_라운드기준!$B9:$AT9,0)+COUNTIFS(_calc_라운드기준!$B9:$AT9,_calc_라운드기준!C9,$B$1:$AT$1,"&lt;"&amp;2))-(RANK(C9,$B9:$AT9,0)+COUNTIFS($B9:$AT9,C9,$B$1:$AT$1,"&lt;"&amp;2))</f>
        <v>-5</v>
      </c>
      <c r="AW9">
        <f>(RANK(_calc_라운드기준!D9,_calc_라운드기준!$B9:$AT9,0)+COUNTIFS(_calc_라운드기준!$B9:$AT9,_calc_라운드기준!D9,$B$1:$AT$1,"&lt;"&amp;3))-(RANK(D9,$B9:$AT9,0)+COUNTIFS($B9:$AT9,D9,$B$1:$AT$1,"&lt;"&amp;3))</f>
        <v>5</v>
      </c>
      <c r="AX9">
        <f>(RANK(_calc_라운드기준!E9,_calc_라운드기준!$B9:$AT9,0)+COUNTIFS(_calc_라운드기준!$B9:$AT9,_calc_라운드기준!E9,$B$1:$AT$1,"&lt;"&amp;4))-(RANK(E9,$B9:$AT9,0)+COUNTIFS($B9:$AT9,E9,$B$1:$AT$1,"&lt;"&amp;4))</f>
        <v>-24</v>
      </c>
      <c r="AY9">
        <f>(RANK(_calc_라운드기준!F9,_calc_라운드기준!$B9:$AT9,0)+COUNTIFS(_calc_라운드기준!$B9:$AT9,_calc_라운드기준!F9,$B$1:$AT$1,"&lt;"&amp;5))-(RANK(F9,$B9:$AT9,0)+COUNTIFS($B9:$AT9,F9,$B$1:$AT$1,"&lt;"&amp;5))</f>
        <v>-9</v>
      </c>
      <c r="AZ9">
        <f>(RANK(_calc_라운드기준!G9,_calc_라운드기준!$B9:$AT9,0)+COUNTIFS(_calc_라운드기준!$B9:$AT9,_calc_라운드기준!G9,$B$1:$AT$1,"&lt;"&amp;6))-(RANK(G9,$B9:$AT9,0)+COUNTIFS($B9:$AT9,G9,$B$1:$AT$1,"&lt;"&amp;6))</f>
        <v>18</v>
      </c>
      <c r="BA9">
        <f>(RANK(_calc_라운드기준!H9,_calc_라운드기준!$B9:$AT9,0)+COUNTIFS(_calc_라운드기준!$B9:$AT9,_calc_라운드기준!H9,$B$1:$AT$1,"&lt;"&amp;7))-(RANK(H9,$B9:$AT9,0)+COUNTIFS($B9:$AT9,H9,$B$1:$AT$1,"&lt;"&amp;7))</f>
        <v>12</v>
      </c>
      <c r="BB9">
        <f>(RANK(_calc_라운드기준!I9,_calc_라운드기준!$B9:$AT9,0)+COUNTIFS(_calc_라운드기준!$B9:$AT9,_calc_라운드기준!I9,$B$1:$AT$1,"&lt;"&amp;8))-(RANK(I9,$B9:$AT9,0)+COUNTIFS($B9:$AT9,I9,$B$1:$AT$1,"&lt;"&amp;8))</f>
        <v>-17</v>
      </c>
      <c r="BC9">
        <f>(RANK(_calc_라운드기준!J9,_calc_라운드기준!$B9:$AT9,0)+COUNTIFS(_calc_라운드기준!$B9:$AT9,_calc_라운드기준!J9,$B$1:$AT$1,"&lt;"&amp;9))-(RANK(J9,$B9:$AT9,0)+COUNTIFS($B9:$AT9,J9,$B$1:$AT$1,"&lt;"&amp;9))</f>
        <v>-23</v>
      </c>
      <c r="BD9">
        <f>(RANK(_calc_라운드기준!K9,_calc_라운드기준!$B9:$AT9,0)+COUNTIFS(_calc_라운드기준!$B9:$AT9,_calc_라운드기준!K9,$B$1:$AT$1,"&lt;"&amp;10))-(RANK(K9,$B9:$AT9,0)+COUNTIFS($B9:$AT9,K9,$B$1:$AT$1,"&lt;"&amp;10))</f>
        <v>-7</v>
      </c>
      <c r="BE9">
        <f>(RANK(_calc_라운드기준!L9,_calc_라운드기준!$B9:$AT9,0)+COUNTIFS(_calc_라운드기준!$B9:$AT9,_calc_라운드기준!L9,$B$1:$AT$1,"&lt;"&amp;11))-(RANK(L9,$B9:$AT9,0)+COUNTIFS($B9:$AT9,L9,$B$1:$AT$1,"&lt;"&amp;11))</f>
        <v>9</v>
      </c>
      <c r="BF9">
        <f>(RANK(_calc_라운드기준!M9,_calc_라운드기준!$B9:$AT9,0)+COUNTIFS(_calc_라운드기준!$B9:$AT9,_calc_라운드기준!M9,$B$1:$AT$1,"&lt;"&amp;12))-(RANK(M9,$B9:$AT9,0)+COUNTIFS($B9:$AT9,M9,$B$1:$AT$1,"&lt;"&amp;12))</f>
        <v>7</v>
      </c>
      <c r="BG9">
        <f>(RANK(_calc_라운드기준!N9,_calc_라운드기준!$B9:$AT9,0)+COUNTIFS(_calc_라운드기준!$B9:$AT9,_calc_라운드기준!N9,$B$1:$AT$1,"&lt;"&amp;13))-(RANK(N9,$B9:$AT9,0)+COUNTIFS($B9:$AT9,N9,$B$1:$AT$1,"&lt;"&amp;13))</f>
        <v>11</v>
      </c>
      <c r="BH9">
        <f>(RANK(_calc_라운드기준!O9,_calc_라운드기준!$B9:$AT9,0)+COUNTIFS(_calc_라운드기준!$B9:$AT9,_calc_라운드기준!O9,$B$1:$AT$1,"&lt;"&amp;14))-(RANK(O9,$B9:$AT9,0)+COUNTIFS($B9:$AT9,O9,$B$1:$AT$1,"&lt;"&amp;14))</f>
        <v>23</v>
      </c>
      <c r="BI9">
        <f>(RANK(_calc_라운드기준!P9,_calc_라운드기준!$B9:$AT9,0)+COUNTIFS(_calc_라운드기준!$B9:$AT9,_calc_라운드기준!P9,$B$1:$AT$1,"&lt;"&amp;15))-(RANK(P9,$B9:$AT9,0)+COUNTIFS($B9:$AT9,P9,$B$1:$AT$1,"&lt;"&amp;15))</f>
        <v>-13</v>
      </c>
      <c r="BJ9">
        <f>(RANK(_calc_라운드기준!Q9,_calc_라운드기준!$B9:$AT9,0)+COUNTIFS(_calc_라운드기준!$B9:$AT9,_calc_라운드기준!Q9,$B$1:$AT$1,"&lt;"&amp;16))-(RANK(Q9,$B9:$AT9,0)+COUNTIFS($B9:$AT9,Q9,$B$1:$AT$1,"&lt;"&amp;16))</f>
        <v>8</v>
      </c>
      <c r="BK9">
        <f>(RANK(_calc_라운드기준!R9,_calc_라운드기준!$B9:$AT9,0)+COUNTIFS(_calc_라운드기준!$B9:$AT9,_calc_라운드기준!R9,$B$1:$AT$1,"&lt;"&amp;17))-(RANK(R9,$B9:$AT9,0)+COUNTIFS($B9:$AT9,R9,$B$1:$AT$1,"&lt;"&amp;17))</f>
        <v>9</v>
      </c>
      <c r="BL9">
        <f>(RANK(_calc_라운드기준!S9,_calc_라운드기준!$B9:$AT9,0)+COUNTIFS(_calc_라운드기준!$B9:$AT9,_calc_라운드기준!S9,$B$1:$AT$1,"&lt;"&amp;18))-(RANK(S9,$B9:$AT9,0)+COUNTIFS($B9:$AT9,S9,$B$1:$AT$1,"&lt;"&amp;18))</f>
        <v>17</v>
      </c>
      <c r="BM9">
        <f>(RANK(_calc_라운드기준!T9,_calc_라운드기준!$B9:$AT9,0)+COUNTIFS(_calc_라운드기준!$B9:$AT9,_calc_라운드기준!T9,$B$1:$AT$1,"&lt;"&amp;19))-(RANK(T9,$B9:$AT9,0)+COUNTIFS($B9:$AT9,T9,$B$1:$AT$1,"&lt;"&amp;19))</f>
        <v>-16</v>
      </c>
      <c r="BN9">
        <f>(RANK(_calc_라운드기준!U9,_calc_라운드기준!$B9:$AT9,0)+COUNTIFS(_calc_라운드기준!$B9:$AT9,_calc_라운드기준!U9,$B$1:$AT$1,"&lt;"&amp;20))-(RANK(U9,$B9:$AT9,0)+COUNTIFS($B9:$AT9,U9,$B$1:$AT$1,"&lt;"&amp;20))</f>
        <v>-10</v>
      </c>
      <c r="BO9">
        <f>(RANK(_calc_라운드기준!V9,_calc_라운드기준!$B9:$AT9,0)+COUNTIFS(_calc_라운드기준!$B9:$AT9,_calc_라운드기준!V9,$B$1:$AT$1,"&lt;"&amp;21))-(RANK(V9,$B9:$AT9,0)+COUNTIFS($B9:$AT9,V9,$B$1:$AT$1,"&lt;"&amp;21))</f>
        <v>28</v>
      </c>
      <c r="BP9">
        <f>(RANK(_calc_라운드기준!W9,_calc_라운드기준!$B9:$AT9,0)+COUNTIFS(_calc_라운드기준!$B9:$AT9,_calc_라운드기준!W9,$B$1:$AT$1,"&lt;"&amp;22))-(RANK(W9,$B9:$AT9,0)+COUNTIFS($B9:$AT9,W9,$B$1:$AT$1,"&lt;"&amp;22))</f>
        <v>13</v>
      </c>
      <c r="BQ9">
        <f>(RANK(_calc_라운드기준!X9,_calc_라운드기준!$B9:$AT9,0)+COUNTIFS(_calc_라운드기준!$B9:$AT9,_calc_라운드기준!X9,$B$1:$AT$1,"&lt;"&amp;23))-(RANK(X9,$B9:$AT9,0)+COUNTIFS($B9:$AT9,X9,$B$1:$AT$1,"&lt;"&amp;23))</f>
        <v>4</v>
      </c>
      <c r="BR9">
        <f>(RANK(_calc_라운드기준!Y9,_calc_라운드기준!$B9:$AT9,0)+COUNTIFS(_calc_라운드기준!$B9:$AT9,_calc_라운드기준!Y9,$B$1:$AT$1,"&lt;"&amp;24))-(RANK(Y9,$B9:$AT9,0)+COUNTIFS($B9:$AT9,Y9,$B$1:$AT$1,"&lt;"&amp;24))</f>
        <v>-13</v>
      </c>
      <c r="BS9">
        <f>(RANK(_calc_라운드기준!Z9,_calc_라운드기준!$B9:$AT9,0)+COUNTIFS(_calc_라운드기준!$B9:$AT9,_calc_라운드기준!Z9,$B$1:$AT$1,"&lt;"&amp;25))-(RANK(Z9,$B9:$AT9,0)+COUNTIFS($B9:$AT9,Z9,$B$1:$AT$1,"&lt;"&amp;25))</f>
        <v>-12</v>
      </c>
      <c r="BT9">
        <f>(RANK(_calc_라운드기준!AA9,_calc_라운드기준!$B9:$AT9,0)+COUNTIFS(_calc_라운드기준!$B9:$AT9,_calc_라운드기준!AA9,$B$1:$AT$1,"&lt;"&amp;26))-(RANK(AA9,$B9:$AT9,0)+COUNTIFS($B9:$AT9,AA9,$B$1:$AT$1,"&lt;"&amp;26))</f>
        <v>-9</v>
      </c>
      <c r="BU9">
        <f>(RANK(_calc_라운드기준!AB9,_calc_라운드기준!$B9:$AT9,0)+COUNTIFS(_calc_라운드기준!$B9:$AT9,_calc_라운드기준!AB9,$B$1:$AT$1,"&lt;"&amp;27))-(RANK(AB9,$B9:$AT9,0)+COUNTIFS($B9:$AT9,AB9,$B$1:$AT$1,"&lt;"&amp;27))</f>
        <v>-15</v>
      </c>
      <c r="BV9">
        <f>(RANK(_calc_라운드기준!AC9,_calc_라운드기준!$B9:$AT9,0)+COUNTIFS(_calc_라운드기준!$B9:$AT9,_calc_라운드기준!AC9,$B$1:$AT$1,"&lt;"&amp;28))-(RANK(AC9,$B9:$AT9,0)+COUNTIFS($B9:$AT9,AC9,$B$1:$AT$1,"&lt;"&amp;28))</f>
        <v>-6</v>
      </c>
      <c r="BW9">
        <f>(RANK(_calc_라운드기준!AD9,_calc_라운드기준!$B9:$AT9,0)+COUNTIFS(_calc_라운드기준!$B9:$AT9,_calc_라운드기준!AD9,$B$1:$AT$1,"&lt;"&amp;29))-(RANK(AD9,$B9:$AT9,0)+COUNTIFS($B9:$AT9,AD9,$B$1:$AT$1,"&lt;"&amp;29))</f>
        <v>-14</v>
      </c>
      <c r="BX9">
        <f>(RANK(_calc_라운드기준!AE9,_calc_라운드기준!$B9:$AT9,0)+COUNTIFS(_calc_라운드기준!$B9:$AT9,_calc_라운드기준!AE9,$B$1:$AT$1,"&lt;"&amp;30))-(RANK(AE9,$B9:$AT9,0)+COUNTIFS($B9:$AT9,AE9,$B$1:$AT$1,"&lt;"&amp;30))</f>
        <v>9</v>
      </c>
      <c r="BY9">
        <f>(RANK(_calc_라운드기준!AF9,_calc_라운드기준!$B9:$AT9,0)+COUNTIFS(_calc_라운드기준!$B9:$AT9,_calc_라운드기준!AF9,$B$1:$AT$1,"&lt;"&amp;31))-(RANK(AF9,$B9:$AT9,0)+COUNTIFS($B9:$AT9,AF9,$B$1:$AT$1,"&lt;"&amp;31))</f>
        <v>-21</v>
      </c>
      <c r="BZ9">
        <f>(RANK(_calc_라운드기준!AG9,_calc_라운드기준!$B9:$AT9,0)+COUNTIFS(_calc_라운드기준!$B9:$AT9,_calc_라운드기준!AG9,$B$1:$AT$1,"&lt;"&amp;32))-(RANK(AG9,$B9:$AT9,0)+COUNTIFS($B9:$AT9,AG9,$B$1:$AT$1,"&lt;"&amp;32))</f>
        <v>6</v>
      </c>
      <c r="CA9">
        <f>(RANK(_calc_라운드기준!AH9,_calc_라운드기준!$B9:$AT9,0)+COUNTIFS(_calc_라운드기준!$B9:$AT9,_calc_라운드기준!AH9,$B$1:$AT$1,"&lt;"&amp;33))-(RANK(AH9,$B9:$AT9,0)+COUNTIFS($B9:$AT9,AH9,$B$1:$AT$1,"&lt;"&amp;33))</f>
        <v>26</v>
      </c>
      <c r="CB9">
        <f>(RANK(_calc_라운드기준!AI9,_calc_라운드기준!$B9:$AT9,0)+COUNTIFS(_calc_라운드기준!$B9:$AT9,_calc_라운드기준!AI9,$B$1:$AT$1,"&lt;"&amp;34))-(RANK(AI9,$B9:$AT9,0)+COUNTIFS($B9:$AT9,AI9,$B$1:$AT$1,"&lt;"&amp;34))</f>
        <v>18</v>
      </c>
      <c r="CC9">
        <f>(RANK(_calc_라운드기준!AJ9,_calc_라운드기준!$B9:$AT9,0)+COUNTIFS(_calc_라운드기준!$B9:$AT9,_calc_라운드기준!AJ9,$B$1:$AT$1,"&lt;"&amp;35))-(RANK(AJ9,$B9:$AT9,0)+COUNTIFS($B9:$AT9,AJ9,$B$1:$AT$1,"&lt;"&amp;35))</f>
        <v>9</v>
      </c>
      <c r="CD9">
        <f>(RANK(_calc_라운드기준!AK9,_calc_라운드기준!$B9:$AT9,0)+COUNTIFS(_calc_라운드기준!$B9:$AT9,_calc_라운드기준!AK9,$B$1:$AT$1,"&lt;"&amp;36))-(RANK(AK9,$B9:$AT9,0)+COUNTIFS($B9:$AT9,AK9,$B$1:$AT$1,"&lt;"&amp;36))</f>
        <v>-9</v>
      </c>
      <c r="CE9">
        <f>(RANK(_calc_라운드기준!AL9,_calc_라운드기준!$B9:$AT9,0)+COUNTIFS(_calc_라운드기준!$B9:$AT9,_calc_라운드기준!AL9,$B$1:$AT$1,"&lt;"&amp;37))-(RANK(AL9,$B9:$AT9,0)+COUNTIFS($B9:$AT9,AL9,$B$1:$AT$1,"&lt;"&amp;37))</f>
        <v>2</v>
      </c>
      <c r="CF9">
        <f>(RANK(_calc_라운드기준!AM9,_calc_라운드기준!$B9:$AT9,0)+COUNTIFS(_calc_라운드기준!$B9:$AT9,_calc_라운드기준!AM9,$B$1:$AT$1,"&lt;"&amp;38))-(RANK(AM9,$B9:$AT9,0)+COUNTIFS($B9:$AT9,AM9,$B$1:$AT$1,"&lt;"&amp;38))</f>
        <v>6</v>
      </c>
      <c r="CG9">
        <f>(RANK(_calc_라운드기준!AN9,_calc_라운드기준!$B9:$AT9,0)+COUNTIFS(_calc_라운드기준!$B9:$AT9,_calc_라운드기준!AN9,$B$1:$AT$1,"&lt;"&amp;39))-(RANK(AN9,$B9:$AT9,0)+COUNTIFS($B9:$AT9,AN9,$B$1:$AT$1,"&lt;"&amp;39))</f>
        <v>2</v>
      </c>
      <c r="CH9">
        <f>(RANK(_calc_라운드기준!AO9,_calc_라운드기준!$B9:$AT9,0)+COUNTIFS(_calc_라운드기준!$B9:$AT9,_calc_라운드기준!AO9,$B$1:$AT$1,"&lt;"&amp;40))-(RANK(AO9,$B9:$AT9,0)+COUNTIFS($B9:$AT9,AO9,$B$1:$AT$1,"&lt;"&amp;40))</f>
        <v>-4</v>
      </c>
      <c r="CI9">
        <f>(RANK(_calc_라운드기준!AP9,_calc_라운드기준!$B9:$AT9,0)+COUNTIFS(_calc_라운드기준!$B9:$AT9,_calc_라운드기준!AP9,$B$1:$AT$1,"&lt;"&amp;41))-(RANK(AP9,$B9:$AT9,0)+COUNTIFS($B9:$AT9,AP9,$B$1:$AT$1,"&lt;"&amp;41))</f>
        <v>-17</v>
      </c>
      <c r="CJ9">
        <f>(RANK(_calc_라운드기준!AQ9,_calc_라운드기준!$B9:$AT9,0)+COUNTIFS(_calc_라운드기준!$B9:$AT9,_calc_라운드기준!AQ9,$B$1:$AT$1,"&lt;"&amp;42))-(RANK(AQ9,$B9:$AT9,0)+COUNTIFS($B9:$AT9,AQ9,$B$1:$AT$1,"&lt;"&amp;42))</f>
        <v>3</v>
      </c>
      <c r="CK9">
        <f>(RANK(_calc_라운드기준!AR9,_calc_라운드기준!$B9:$AT9,0)+COUNTIFS(_calc_라운드기준!$B9:$AT9,_calc_라운드기준!AR9,$B$1:$AT$1,"&lt;"&amp;43))-(RANK(AR9,$B9:$AT9,0)+COUNTIFS($B9:$AT9,AR9,$B$1:$AT$1,"&lt;"&amp;43))</f>
        <v>3</v>
      </c>
      <c r="CL9">
        <f>(RANK(_calc_라운드기준!AS9,_calc_라운드기준!$B9:$AT9,0)+COUNTIFS(_calc_라운드기준!$B9:$AT9,_calc_라운드기준!AS9,$B$1:$AT$1,"&lt;"&amp;44))-(RANK(AS9,$B9:$AT9,0)+COUNTIFS($B9:$AT9,AS9,$B$1:$AT$1,"&lt;"&amp;44))</f>
        <v>13</v>
      </c>
      <c r="CM9">
        <f>(RANK(_calc_라운드기준!AT9,_calc_라운드기준!$B9:$AT9,0)+COUNTIFS(_calc_라운드기준!$B9:$AT9,_calc_라운드기준!AT9,$B$1:$AT$1,"&lt;"&amp;45))-(RANK(AT9,$B9:$AT9,0)+COUNTIFS($B9:$AT9,AT9,$B$1:$AT$1,"&lt;"&amp;45))</f>
        <v>11</v>
      </c>
      <c r="CN9">
        <f t="shared" si="0"/>
        <v>45</v>
      </c>
      <c r="CO9">
        <f t="shared" si="1"/>
        <v>27</v>
      </c>
      <c r="CP9">
        <f t="shared" si="2"/>
        <v>20</v>
      </c>
      <c r="CQ9">
        <f t="shared" si="3"/>
        <v>44</v>
      </c>
      <c r="CR9">
        <f t="shared" si="4"/>
        <v>30</v>
      </c>
      <c r="CS9">
        <f t="shared" si="5"/>
        <v>4</v>
      </c>
      <c r="CT9">
        <f t="shared" si="6"/>
        <v>9</v>
      </c>
      <c r="CU9">
        <f t="shared" si="7"/>
        <v>40</v>
      </c>
      <c r="CV9">
        <f t="shared" si="8"/>
        <v>43</v>
      </c>
      <c r="CW9">
        <f t="shared" si="9"/>
        <v>29</v>
      </c>
      <c r="CX9">
        <f t="shared" si="10"/>
        <v>12</v>
      </c>
      <c r="CY9">
        <f t="shared" si="11"/>
        <v>17</v>
      </c>
      <c r="CZ9">
        <f t="shared" si="12"/>
        <v>10</v>
      </c>
      <c r="DA9">
        <f t="shared" si="13"/>
        <v>3</v>
      </c>
      <c r="DB9">
        <f t="shared" si="14"/>
        <v>35</v>
      </c>
      <c r="DC9">
        <f t="shared" si="15"/>
        <v>16</v>
      </c>
      <c r="DD9">
        <f t="shared" si="16"/>
        <v>13</v>
      </c>
      <c r="DE9">
        <f t="shared" si="17"/>
        <v>6</v>
      </c>
      <c r="DF9">
        <f t="shared" si="18"/>
        <v>39</v>
      </c>
      <c r="DG9">
        <f t="shared" si="19"/>
        <v>33</v>
      </c>
      <c r="DH9">
        <f t="shared" si="20"/>
        <v>1</v>
      </c>
      <c r="DI9">
        <f t="shared" si="21"/>
        <v>7</v>
      </c>
      <c r="DJ9">
        <f t="shared" si="22"/>
        <v>21</v>
      </c>
      <c r="DK9">
        <f t="shared" si="23"/>
        <v>36</v>
      </c>
      <c r="DL9">
        <f t="shared" si="24"/>
        <v>34</v>
      </c>
      <c r="DM9">
        <f t="shared" si="25"/>
        <v>31</v>
      </c>
      <c r="DN9">
        <f t="shared" si="26"/>
        <v>38</v>
      </c>
      <c r="DO9">
        <f t="shared" si="27"/>
        <v>28</v>
      </c>
      <c r="DP9">
        <f t="shared" si="28"/>
        <v>37</v>
      </c>
      <c r="DQ9">
        <f t="shared" si="29"/>
        <v>14</v>
      </c>
      <c r="DR9">
        <f t="shared" si="30"/>
        <v>42</v>
      </c>
      <c r="DS9">
        <f t="shared" si="31"/>
        <v>18</v>
      </c>
      <c r="DT9">
        <f t="shared" si="32"/>
        <v>2</v>
      </c>
      <c r="DU9">
        <f t="shared" si="33"/>
        <v>5</v>
      </c>
      <c r="DV9">
        <f t="shared" si="34"/>
        <v>15</v>
      </c>
      <c r="DW9">
        <f t="shared" si="35"/>
        <v>32</v>
      </c>
      <c r="DX9">
        <f t="shared" si="36"/>
        <v>24</v>
      </c>
      <c r="DY9">
        <f t="shared" si="37"/>
        <v>19</v>
      </c>
      <c r="DZ9">
        <f t="shared" si="38"/>
        <v>25</v>
      </c>
      <c r="EA9">
        <f t="shared" si="39"/>
        <v>26</v>
      </c>
      <c r="EB9">
        <f t="shared" si="40"/>
        <v>41</v>
      </c>
      <c r="EC9">
        <f t="shared" si="41"/>
        <v>22</v>
      </c>
      <c r="ED9">
        <f t="shared" si="42"/>
        <v>23</v>
      </c>
      <c r="EE9">
        <f t="shared" si="43"/>
        <v>8</v>
      </c>
      <c r="EF9">
        <f t="shared" si="44"/>
        <v>11</v>
      </c>
    </row>
    <row r="10" spans="1:136" ht="16.5" customHeight="1">
      <c r="A10">
        <f>_calc_라운드기준!A10</f>
        <v>1236</v>
      </c>
      <c r="B10">
        <f>INDEX(_calc_누적빈도!B:B,$A10)-INDEX(_calc_누적빈도!B:B,$A10-기준400회_후보!$B$1)</f>
        <v>51</v>
      </c>
      <c r="C10">
        <f>INDEX(_calc_누적빈도!C:C,$A10)-INDEX(_calc_누적빈도!C:C,$A10-기준400회_후보!$B$1)</f>
        <v>47</v>
      </c>
      <c r="D10">
        <f>INDEX(_calc_누적빈도!D:D,$A10)-INDEX(_calc_누적빈도!D:D,$A10-기준400회_후보!$B$1)</f>
        <v>62</v>
      </c>
      <c r="E10">
        <f>INDEX(_calc_누적빈도!E:E,$A10)-INDEX(_calc_누적빈도!E:E,$A10-기준400회_후보!$B$1)</f>
        <v>48</v>
      </c>
      <c r="F10">
        <f>INDEX(_calc_누적빈도!F:F,$A10)-INDEX(_calc_누적빈도!F:F,$A10-기준400회_후보!$B$1)</f>
        <v>37</v>
      </c>
      <c r="G10">
        <f>INDEX(_calc_누적빈도!G:G,$A10)-INDEX(_calc_누적빈도!G:G,$A10-기준400회_후보!$B$1)</f>
        <v>59</v>
      </c>
      <c r="H10">
        <f>INDEX(_calc_누적빈도!H:H,$A10)-INDEX(_calc_누적빈도!H:H,$A10-기준400회_후보!$B$1)</f>
        <v>57</v>
      </c>
      <c r="I10">
        <f>INDEX(_calc_누적빈도!I:I,$A10)-INDEX(_calc_누적빈도!I:I,$A10-기준400회_후보!$B$1)</f>
        <v>43</v>
      </c>
      <c r="J10">
        <f>INDEX(_calc_누적빈도!J:J,$A10)-INDEX(_calc_누적빈도!J:J,$A10-기준400회_후보!$B$1)</f>
        <v>51</v>
      </c>
      <c r="K10">
        <f>INDEX(_calc_누적빈도!K:K,$A10)-INDEX(_calc_누적빈도!K:K,$A10-기준400회_후보!$B$1)</f>
        <v>41</v>
      </c>
      <c r="L10">
        <f>INDEX(_calc_누적빈도!L:L,$A10)-INDEX(_calc_누적빈도!L:L,$A10-기준400회_후보!$B$1)</f>
        <v>51</v>
      </c>
      <c r="M10">
        <f>INDEX(_calc_누적빈도!M:M,$A10)-INDEX(_calc_누적빈도!M:M,$A10-기준400회_후보!$B$1)</f>
        <v>58</v>
      </c>
      <c r="N10">
        <f>INDEX(_calc_누적빈도!N:N,$A10)-INDEX(_calc_누적빈도!N:N,$A10-기준400회_후보!$B$1)</f>
        <v>61</v>
      </c>
      <c r="O10">
        <f>INDEX(_calc_누적빈도!O:O,$A10)-INDEX(_calc_누적빈도!O:O,$A10-기준400회_후보!$B$1)</f>
        <v>55</v>
      </c>
      <c r="P10">
        <f>INDEX(_calc_누적빈도!P:P,$A10)-INDEX(_calc_누적빈도!P:P,$A10-기준400회_후보!$B$1)</f>
        <v>56</v>
      </c>
      <c r="Q10">
        <f>INDEX(_calc_누적빈도!Q:Q,$A10)-INDEX(_calc_누적빈도!Q:Q,$A10-기준400회_후보!$B$1)</f>
        <v>63</v>
      </c>
      <c r="R10">
        <f>INDEX(_calc_누적빈도!R:R,$A10)-INDEX(_calc_누적빈도!R:R,$A10-기준400회_후보!$B$1)</f>
        <v>52</v>
      </c>
      <c r="S10">
        <f>INDEX(_calc_누적빈도!S:S,$A10)-INDEX(_calc_누적빈도!S:S,$A10-기준400회_후보!$B$1)</f>
        <v>57</v>
      </c>
      <c r="T10">
        <f>INDEX(_calc_누적빈도!T:T,$A10)-INDEX(_calc_누적빈도!T:T,$A10-기준400회_후보!$B$1)</f>
        <v>55</v>
      </c>
      <c r="U10">
        <f>INDEX(_calc_누적빈도!U:U,$A10)-INDEX(_calc_누적빈도!U:U,$A10-기준400회_후보!$B$1)</f>
        <v>48</v>
      </c>
      <c r="V10">
        <f>INDEX(_calc_누적빈도!V:V,$A10)-INDEX(_calc_누적빈도!V:V,$A10-기준400회_후보!$B$1)</f>
        <v>55</v>
      </c>
      <c r="W10">
        <f>INDEX(_calc_누적빈도!W:W,$A10)-INDEX(_calc_누적빈도!W:W,$A10-기준400회_후보!$B$1)</f>
        <v>56</v>
      </c>
      <c r="X10">
        <f>INDEX(_calc_누적빈도!X:X,$A10)-INDEX(_calc_누적빈도!X:X,$A10-기준400회_후보!$B$1)</f>
        <v>49</v>
      </c>
      <c r="Y10">
        <f>INDEX(_calc_누적빈도!Y:Y,$A10)-INDEX(_calc_누적빈도!Y:Y,$A10-기준400회_후보!$B$1)</f>
        <v>53</v>
      </c>
      <c r="Z10">
        <f>INDEX(_calc_누적빈도!Z:Z,$A10)-INDEX(_calc_누적빈도!Z:Z,$A10-기준400회_후보!$B$1)</f>
        <v>44</v>
      </c>
      <c r="AA10">
        <f>INDEX(_calc_누적빈도!AA:AA,$A10)-INDEX(_calc_누적빈도!AA:AA,$A10-기준400회_후보!$B$1)</f>
        <v>54</v>
      </c>
      <c r="AB10">
        <f>INDEX(_calc_누적빈도!AB:AB,$A10)-INDEX(_calc_누적빈도!AB:AB,$A10-기준400회_후보!$B$1)</f>
        <v>56</v>
      </c>
      <c r="AC10">
        <f>INDEX(_calc_누적빈도!AC:AC,$A10)-INDEX(_calc_누적빈도!AC:AC,$A10-기준400회_후보!$B$1)</f>
        <v>59</v>
      </c>
      <c r="AD10">
        <f>INDEX(_calc_누적빈도!AD:AD,$A10)-INDEX(_calc_누적빈도!AD:AD,$A10-기준400회_후보!$B$1)</f>
        <v>52</v>
      </c>
      <c r="AE10">
        <f>INDEX(_calc_누적빈도!AE:AE,$A10)-INDEX(_calc_누적빈도!AE:AE,$A10-기준400회_후보!$B$1)</f>
        <v>59</v>
      </c>
      <c r="AF10">
        <f>INDEX(_calc_누적빈도!AF:AF,$A10)-INDEX(_calc_누적빈도!AF:AF,$A10-기준400회_후보!$B$1)</f>
        <v>53</v>
      </c>
      <c r="AG10">
        <f>INDEX(_calc_누적빈도!AG:AG,$A10)-INDEX(_calc_누적빈도!AG:AG,$A10-기준400회_후보!$B$1)</f>
        <v>50</v>
      </c>
      <c r="AH10">
        <f>INDEX(_calc_누적빈도!AH:AH,$A10)-INDEX(_calc_누적빈도!AH:AH,$A10-기준400회_후보!$B$1)</f>
        <v>60</v>
      </c>
      <c r="AI10">
        <f>INDEX(_calc_누적빈도!AI:AI,$A10)-INDEX(_calc_누적빈도!AI:AI,$A10-기준400회_후보!$B$1)</f>
        <v>53</v>
      </c>
      <c r="AJ10">
        <f>INDEX(_calc_누적빈도!AJ:AJ,$A10)-INDEX(_calc_누적빈도!AJ:AJ,$A10-기준400회_후보!$B$1)</f>
        <v>59</v>
      </c>
      <c r="AK10">
        <f>INDEX(_calc_누적빈도!AK:AK,$A10)-INDEX(_calc_누적빈도!AK:AK,$A10-기준400회_후보!$B$1)</f>
        <v>53</v>
      </c>
      <c r="AL10">
        <f>INDEX(_calc_누적빈도!AL:AL,$A10)-INDEX(_calc_누적빈도!AL:AL,$A10-기준400회_후보!$B$1)</f>
        <v>56</v>
      </c>
      <c r="AM10">
        <f>INDEX(_calc_누적빈도!AM:AM,$A10)-INDEX(_calc_누적빈도!AM:AM,$A10-기준400회_후보!$B$1)</f>
        <v>63</v>
      </c>
      <c r="AN10">
        <f>INDEX(_calc_누적빈도!AN:AN,$A10)-INDEX(_calc_누적빈도!AN:AN,$A10-기준400회_후보!$B$1)</f>
        <v>56</v>
      </c>
      <c r="AO10">
        <f>INDEX(_calc_누적빈도!AO:AO,$A10)-INDEX(_calc_누적빈도!AO:AO,$A10-기준400회_후보!$B$1)</f>
        <v>49</v>
      </c>
      <c r="AP10">
        <f>INDEX(_calc_누적빈도!AP:AP,$A10)-INDEX(_calc_누적빈도!AP:AP,$A10-기준400회_후보!$B$1)</f>
        <v>48</v>
      </c>
      <c r="AQ10">
        <f>INDEX(_calc_누적빈도!AQ:AQ,$A10)-INDEX(_calc_누적빈도!AQ:AQ,$A10-기준400회_후보!$B$1)</f>
        <v>52</v>
      </c>
      <c r="AR10">
        <f>INDEX(_calc_누적빈도!AR:AR,$A10)-INDEX(_calc_누적빈도!AR:AR,$A10-기준400회_후보!$B$1)</f>
        <v>46</v>
      </c>
      <c r="AS10">
        <f>INDEX(_calc_누적빈도!AS:AS,$A10)-INDEX(_calc_누적빈도!AS:AS,$A10-기준400회_후보!$B$1)</f>
        <v>55</v>
      </c>
      <c r="AT10">
        <f>INDEX(_calc_누적빈도!AT:AT,$A10)-INDEX(_calc_누적빈도!AT:AT,$A10-기준400회_후보!$B$1)</f>
        <v>58</v>
      </c>
      <c r="AU10">
        <f>(RANK(_calc_라운드기준!B10,_calc_라운드기준!$B10:$AT10,0)+COUNTIFS(_calc_라운드기준!$B10:$AT10,_calc_라운드기준!B10,$B$1:$AT$1,"&lt;"&amp;1))-(RANK(B10,$B10:$AT10,0)+COUNTIFS($B10:$AT10,B10,$B$1:$AT$1,"&lt;"&amp;1))</f>
        <v>-27</v>
      </c>
      <c r="AV10">
        <f>(RANK(_calc_라운드기준!C10,_calc_라운드기준!$B10:$AT10,0)+COUNTIFS(_calc_라운드기준!$B10:$AT10,_calc_라운드기준!C10,$B$1:$AT$1,"&lt;"&amp;2))-(RANK(C10,$B10:$AT10,0)+COUNTIFS($B10:$AT10,C10,$B$1:$AT$1,"&lt;"&amp;2))</f>
        <v>-16</v>
      </c>
      <c r="AW10">
        <f>(RANK(_calc_라운드기준!D10,_calc_라운드기준!$B10:$AT10,0)+COUNTIFS(_calc_라운드기준!$B10:$AT10,_calc_라운드기준!D10,$B$1:$AT$1,"&lt;"&amp;3))-(RANK(D10,$B10:$AT10,0)+COUNTIFS($B10:$AT10,D10,$B$1:$AT$1,"&lt;"&amp;3))</f>
        <v>5</v>
      </c>
      <c r="AX10">
        <f>(RANK(_calc_라운드기준!E10,_calc_라운드기준!$B10:$AT10,0)+COUNTIFS(_calc_라운드기준!$B10:$AT10,_calc_라운드기준!E10,$B$1:$AT$1,"&lt;"&amp;4))-(RANK(E10,$B10:$AT10,0)+COUNTIFS($B10:$AT10,E10,$B$1:$AT$1,"&lt;"&amp;4))</f>
        <v>-24</v>
      </c>
      <c r="AY10">
        <f>(RANK(_calc_라운드기준!F10,_calc_라운드기준!$B10:$AT10,0)+COUNTIFS(_calc_라운드기준!$B10:$AT10,_calc_라운드기준!F10,$B$1:$AT$1,"&lt;"&amp;5))-(RANK(F10,$B10:$AT10,0)+COUNTIFS($B10:$AT10,F10,$B$1:$AT$1,"&lt;"&amp;5))</f>
        <v>-9</v>
      </c>
      <c r="AZ10">
        <f>(RANK(_calc_라운드기준!G10,_calc_라운드기준!$B10:$AT10,0)+COUNTIFS(_calc_라운드기준!$B10:$AT10,_calc_라운드기준!G10,$B$1:$AT$1,"&lt;"&amp;6))-(RANK(G10,$B10:$AT10,0)+COUNTIFS($B10:$AT10,G10,$B$1:$AT$1,"&lt;"&amp;6))</f>
        <v>19</v>
      </c>
      <c r="BA10">
        <f>(RANK(_calc_라운드기준!H10,_calc_라운드기준!$B10:$AT10,0)+COUNTIFS(_calc_라운드기준!$B10:$AT10,_calc_라운드기준!H10,$B$1:$AT$1,"&lt;"&amp;7))-(RANK(H10,$B10:$AT10,0)+COUNTIFS($B10:$AT10,H10,$B$1:$AT$1,"&lt;"&amp;7))</f>
        <v>14</v>
      </c>
      <c r="BB10">
        <f>(RANK(_calc_라운드기준!I10,_calc_라운드기준!$B10:$AT10,0)+COUNTIFS(_calc_라운드기준!$B10:$AT10,_calc_라운드기준!I10,$B$1:$AT$1,"&lt;"&amp;8))-(RANK(I10,$B10:$AT10,0)+COUNTIFS($B10:$AT10,I10,$B$1:$AT$1,"&lt;"&amp;8))</f>
        <v>-29</v>
      </c>
      <c r="BC10">
        <f>(RANK(_calc_라운드기준!J10,_calc_라운드기준!$B10:$AT10,0)+COUNTIFS(_calc_라운드기준!$B10:$AT10,_calc_라운드기준!J10,$B$1:$AT$1,"&lt;"&amp;9))-(RANK(J10,$B10:$AT10,0)+COUNTIFS($B10:$AT10,J10,$B$1:$AT$1,"&lt;"&amp;9))</f>
        <v>-23</v>
      </c>
      <c r="BD10">
        <f>(RANK(_calc_라운드기준!K10,_calc_라운드기준!$B10:$AT10,0)+COUNTIFS(_calc_라운드기준!$B10:$AT10,_calc_라운드기준!K10,$B$1:$AT$1,"&lt;"&amp;10))-(RANK(K10,$B10:$AT10,0)+COUNTIFS($B10:$AT10,K10,$B$1:$AT$1,"&lt;"&amp;10))</f>
        <v>-7</v>
      </c>
      <c r="BE10">
        <f>(RANK(_calc_라운드기준!L10,_calc_라운드기준!$B10:$AT10,0)+COUNTIFS(_calc_라운드기준!$B10:$AT10,_calc_라운드기준!L10,$B$1:$AT$1,"&lt;"&amp;11))-(RANK(L10,$B10:$AT10,0)+COUNTIFS($B10:$AT10,L10,$B$1:$AT$1,"&lt;"&amp;11))</f>
        <v>8</v>
      </c>
      <c r="BF10">
        <f>(RANK(_calc_라운드기준!M10,_calc_라운드기준!$B10:$AT10,0)+COUNTIFS(_calc_라운드기준!$B10:$AT10,_calc_라운드기준!M10,$B$1:$AT$1,"&lt;"&amp;12))-(RANK(M10,$B10:$AT10,0)+COUNTIFS($B10:$AT10,M10,$B$1:$AT$1,"&lt;"&amp;12))</f>
        <v>17</v>
      </c>
      <c r="BG10">
        <f>(RANK(_calc_라운드기준!N10,_calc_라운드기준!$B10:$AT10,0)+COUNTIFS(_calc_라운드기준!$B10:$AT10,_calc_라운드기준!N10,$B$1:$AT$1,"&lt;"&amp;13))-(RANK(N10,$B10:$AT10,0)+COUNTIFS($B10:$AT10,N10,$B$1:$AT$1,"&lt;"&amp;13))</f>
        <v>6</v>
      </c>
      <c r="BH10">
        <f>(RANK(_calc_라운드기준!O10,_calc_라운드기준!$B10:$AT10,0)+COUNTIFS(_calc_라운드기준!$B10:$AT10,_calc_라운드기준!O10,$B$1:$AT$1,"&lt;"&amp;14))-(RANK(O10,$B10:$AT10,0)+COUNTIFS($B10:$AT10,O10,$B$1:$AT$1,"&lt;"&amp;14))</f>
        <v>25</v>
      </c>
      <c r="BI10">
        <f>(RANK(_calc_라운드기준!P10,_calc_라운드기준!$B10:$AT10,0)+COUNTIFS(_calc_라운드기준!$B10:$AT10,_calc_라운드기준!P10,$B$1:$AT$1,"&lt;"&amp;15))-(RANK(P10,$B10:$AT10,0)+COUNTIFS($B10:$AT10,P10,$B$1:$AT$1,"&lt;"&amp;15))</f>
        <v>-13</v>
      </c>
      <c r="BJ10">
        <f>(RANK(_calc_라운드기준!Q10,_calc_라운드기준!$B10:$AT10,0)+COUNTIFS(_calc_라운드기준!$B10:$AT10,_calc_라운드기준!Q10,$B$1:$AT$1,"&lt;"&amp;16))-(RANK(Q10,$B10:$AT10,0)+COUNTIFS($B10:$AT10,Q10,$B$1:$AT$1,"&lt;"&amp;16))</f>
        <v>4</v>
      </c>
      <c r="BK10">
        <f>(RANK(_calc_라운드기준!R10,_calc_라운드기준!$B10:$AT10,0)+COUNTIFS(_calc_라운드기준!$B10:$AT10,_calc_라운드기준!R10,$B$1:$AT$1,"&lt;"&amp;17))-(RANK(R10,$B10:$AT10,0)+COUNTIFS($B10:$AT10,R10,$B$1:$AT$1,"&lt;"&amp;17))</f>
        <v>10</v>
      </c>
      <c r="BL10">
        <f>(RANK(_calc_라운드기준!S10,_calc_라운드기준!$B10:$AT10,0)+COUNTIFS(_calc_라운드기준!$B10:$AT10,_calc_라운드기준!S10,$B$1:$AT$1,"&lt;"&amp;18))-(RANK(S10,$B10:$AT10,0)+COUNTIFS($B10:$AT10,S10,$B$1:$AT$1,"&lt;"&amp;18))</f>
        <v>26</v>
      </c>
      <c r="BM10">
        <f>(RANK(_calc_라운드기준!T10,_calc_라운드기준!$B10:$AT10,0)+COUNTIFS(_calc_라운드기준!$B10:$AT10,_calc_라운드기준!T10,$B$1:$AT$1,"&lt;"&amp;19))-(RANK(T10,$B10:$AT10,0)+COUNTIFS($B10:$AT10,T10,$B$1:$AT$1,"&lt;"&amp;19))</f>
        <v>-14</v>
      </c>
      <c r="BN10">
        <f>(RANK(_calc_라운드기준!U10,_calc_라운드기준!$B10:$AT10,0)+COUNTIFS(_calc_라운드기준!$B10:$AT10,_calc_라운드기준!U10,$B$1:$AT$1,"&lt;"&amp;20))-(RANK(U10,$B10:$AT10,0)+COUNTIFS($B10:$AT10,U10,$B$1:$AT$1,"&lt;"&amp;20))</f>
        <v>-10</v>
      </c>
      <c r="BO10">
        <f>(RANK(_calc_라운드기준!V10,_calc_라운드기준!$B10:$AT10,0)+COUNTIFS(_calc_라운드기준!$B10:$AT10,_calc_라운드기준!V10,$B$1:$AT$1,"&lt;"&amp;21))-(RANK(V10,$B10:$AT10,0)+COUNTIFS($B10:$AT10,V10,$B$1:$AT$1,"&lt;"&amp;21))</f>
        <v>24</v>
      </c>
      <c r="BP10">
        <f>(RANK(_calc_라운드기준!W10,_calc_라운드기준!$B10:$AT10,0)+COUNTIFS(_calc_라운드기준!$B10:$AT10,_calc_라운드기준!W10,$B$1:$AT$1,"&lt;"&amp;22))-(RANK(W10,$B10:$AT10,0)+COUNTIFS($B10:$AT10,W10,$B$1:$AT$1,"&lt;"&amp;22))</f>
        <v>14</v>
      </c>
      <c r="BQ10">
        <f>(RANK(_calc_라운드기준!X10,_calc_라운드기준!$B10:$AT10,0)+COUNTIFS(_calc_라운드기준!$B10:$AT10,_calc_라운드기준!X10,$B$1:$AT$1,"&lt;"&amp;23))-(RANK(X10,$B10:$AT10,0)+COUNTIFS($B10:$AT10,X10,$B$1:$AT$1,"&lt;"&amp;23))</f>
        <v>-5</v>
      </c>
      <c r="BR10">
        <f>(RANK(_calc_라운드기준!Y10,_calc_라운드기준!$B10:$AT10,0)+COUNTIFS(_calc_라운드기준!$B10:$AT10,_calc_라운드기준!Y10,$B$1:$AT$1,"&lt;"&amp;24))-(RANK(Y10,$B10:$AT10,0)+COUNTIFS($B10:$AT10,Y10,$B$1:$AT$1,"&lt;"&amp;24))</f>
        <v>-13</v>
      </c>
      <c r="BS10">
        <f>(RANK(_calc_라운드기준!Z10,_calc_라운드기준!$B10:$AT10,0)+COUNTIFS(_calc_라운드기준!$B10:$AT10,_calc_라운드기준!Z10,$B$1:$AT$1,"&lt;"&amp;25))-(RANK(Z10,$B10:$AT10,0)+COUNTIFS($B10:$AT10,Z10,$B$1:$AT$1,"&lt;"&amp;25))</f>
        <v>-11</v>
      </c>
      <c r="BT10">
        <f>(RANK(_calc_라운드기준!AA10,_calc_라운드기준!$B10:$AT10,0)+COUNTIFS(_calc_라운드기준!$B10:$AT10,_calc_라운드기준!AA10,$B$1:$AT$1,"&lt;"&amp;26))-(RANK(AA10,$B10:$AT10,0)+COUNTIFS($B10:$AT10,AA10,$B$1:$AT$1,"&lt;"&amp;26))</f>
        <v>-8</v>
      </c>
      <c r="BU10">
        <f>(RANK(_calc_라운드기준!AB10,_calc_라운드기준!$B10:$AT10,0)+COUNTIFS(_calc_라운드기준!$B10:$AT10,_calc_라운드기준!AB10,$B$1:$AT$1,"&lt;"&amp;27))-(RANK(AB10,$B10:$AT10,0)+COUNTIFS($B10:$AT10,AB10,$B$1:$AT$1,"&lt;"&amp;27))</f>
        <v>-14</v>
      </c>
      <c r="BV10">
        <f>(RANK(_calc_라운드기준!AC10,_calc_라운드기준!$B10:$AT10,0)+COUNTIFS(_calc_라운드기준!$B10:$AT10,_calc_라운드기준!AC10,$B$1:$AT$1,"&lt;"&amp;28))-(RANK(AC10,$B10:$AT10,0)+COUNTIFS($B10:$AT10,AC10,$B$1:$AT$1,"&lt;"&amp;28))</f>
        <v>-4</v>
      </c>
      <c r="BW10">
        <f>(RANK(_calc_라운드기준!AD10,_calc_라운드기준!$B10:$AT10,0)+COUNTIFS(_calc_라운드기준!$B10:$AT10,_calc_라운드기준!AD10,$B$1:$AT$1,"&lt;"&amp;29))-(RANK(AD10,$B10:$AT10,0)+COUNTIFS($B10:$AT10,AD10,$B$1:$AT$1,"&lt;"&amp;29))</f>
        <v>-13</v>
      </c>
      <c r="BX10">
        <f>(RANK(_calc_라운드기준!AE10,_calc_라운드기준!$B10:$AT10,0)+COUNTIFS(_calc_라운드기준!$B10:$AT10,_calc_라운드기준!AE10,$B$1:$AT$1,"&lt;"&amp;30))-(RANK(AE10,$B10:$AT10,0)+COUNTIFS($B10:$AT10,AE10,$B$1:$AT$1,"&lt;"&amp;30))</f>
        <v>9</v>
      </c>
      <c r="BY10">
        <f>(RANK(_calc_라운드기준!AF10,_calc_라운드기준!$B10:$AT10,0)+COUNTIFS(_calc_라운드기준!$B10:$AT10,_calc_라운드기준!AF10,$B$1:$AT$1,"&lt;"&amp;31))-(RANK(AF10,$B10:$AT10,0)+COUNTIFS($B10:$AT10,AF10,$B$1:$AT$1,"&lt;"&amp;31))</f>
        <v>-18</v>
      </c>
      <c r="BZ10">
        <f>(RANK(_calc_라운드기준!AG10,_calc_라운드기준!$B10:$AT10,0)+COUNTIFS(_calc_라운드기준!$B10:$AT10,_calc_라운드기준!AG10,$B$1:$AT$1,"&lt;"&amp;32))-(RANK(AG10,$B10:$AT10,0)+COUNTIFS($B10:$AT10,AG10,$B$1:$AT$1,"&lt;"&amp;32))</f>
        <v>6</v>
      </c>
      <c r="CA10">
        <f>(RANK(_calc_라운드기준!AH10,_calc_라운드기준!$B10:$AT10,0)+COUNTIFS(_calc_라운드기준!$B10:$AT10,_calc_라운드기준!AH10,$B$1:$AT$1,"&lt;"&amp;33))-(RANK(AH10,$B10:$AT10,0)+COUNTIFS($B10:$AT10,AH10,$B$1:$AT$1,"&lt;"&amp;33))</f>
        <v>27</v>
      </c>
      <c r="CB10">
        <f>(RANK(_calc_라운드기준!AI10,_calc_라운드기준!$B10:$AT10,0)+COUNTIFS(_calc_라운드기준!$B10:$AT10,_calc_라운드기준!AI10,$B$1:$AT$1,"&lt;"&amp;34))-(RANK(AI10,$B10:$AT10,0)+COUNTIFS($B10:$AT10,AI10,$B$1:$AT$1,"&lt;"&amp;34))</f>
        <v>16</v>
      </c>
      <c r="CC10">
        <f>(RANK(_calc_라운드기준!AJ10,_calc_라운드기준!$B10:$AT10,0)+COUNTIFS(_calc_라운드기준!$B10:$AT10,_calc_라운드기준!AJ10,$B$1:$AT$1,"&lt;"&amp;35))-(RANK(AJ10,$B10:$AT10,0)+COUNTIFS($B10:$AT10,AJ10,$B$1:$AT$1,"&lt;"&amp;35))</f>
        <v>9</v>
      </c>
      <c r="CD10">
        <f>(RANK(_calc_라운드기준!AK10,_calc_라운드기준!$B10:$AT10,0)+COUNTIFS(_calc_라운드기준!$B10:$AT10,_calc_라운드기준!AK10,$B$1:$AT$1,"&lt;"&amp;36))-(RANK(AK10,$B10:$AT10,0)+COUNTIFS($B10:$AT10,AK10,$B$1:$AT$1,"&lt;"&amp;36))</f>
        <v>-8</v>
      </c>
      <c r="CE10">
        <f>(RANK(_calc_라운드기준!AL10,_calc_라운드기준!$B10:$AT10,0)+COUNTIFS(_calc_라운드기준!$B10:$AT10,_calc_라운드기준!AL10,$B$1:$AT$1,"&lt;"&amp;37))-(RANK(AL10,$B10:$AT10,0)+COUNTIFS($B10:$AT10,AL10,$B$1:$AT$1,"&lt;"&amp;37))</f>
        <v>3</v>
      </c>
      <c r="CF10">
        <f>(RANK(_calc_라운드기준!AM10,_calc_라운드기준!$B10:$AT10,0)+COUNTIFS(_calc_라운드기준!$B10:$AT10,_calc_라운드기준!AM10,$B$1:$AT$1,"&lt;"&amp;38))-(RANK(AM10,$B10:$AT10,0)+COUNTIFS($B10:$AT10,AM10,$B$1:$AT$1,"&lt;"&amp;38))</f>
        <v>10</v>
      </c>
      <c r="CG10">
        <f>(RANK(_calc_라운드기준!AN10,_calc_라운드기준!$B10:$AT10,0)+COUNTIFS(_calc_라운드기준!$B10:$AT10,_calc_라운드기준!AN10,$B$1:$AT$1,"&lt;"&amp;39))-(RANK(AN10,$B10:$AT10,0)+COUNTIFS($B10:$AT10,AN10,$B$1:$AT$1,"&lt;"&amp;39))</f>
        <v>3</v>
      </c>
      <c r="CH10">
        <f>(RANK(_calc_라운드기준!AO10,_calc_라운드기준!$B10:$AT10,0)+COUNTIFS(_calc_라운드기준!$B10:$AT10,_calc_라운드기준!AO10,$B$1:$AT$1,"&lt;"&amp;40))-(RANK(AO10,$B10:$AT10,0)+COUNTIFS($B10:$AT10,AO10,$B$1:$AT$1,"&lt;"&amp;40))</f>
        <v>-3</v>
      </c>
      <c r="CI10">
        <f>(RANK(_calc_라운드기준!AP10,_calc_라운드기준!$B10:$AT10,0)+COUNTIFS(_calc_라운드기준!$B10:$AT10,_calc_라운드기준!AP10,$B$1:$AT$1,"&lt;"&amp;41))-(RANK(AP10,$B10:$AT10,0)+COUNTIFS($B10:$AT10,AP10,$B$1:$AT$1,"&lt;"&amp;41))</f>
        <v>-17</v>
      </c>
      <c r="CJ10">
        <f>(RANK(_calc_라운드기준!AQ10,_calc_라운드기준!$B10:$AT10,0)+COUNTIFS(_calc_라운드기준!$B10:$AT10,_calc_라운드기준!AQ10,$B$1:$AT$1,"&lt;"&amp;42))-(RANK(AQ10,$B10:$AT10,0)+COUNTIFS($B10:$AT10,AQ10,$B$1:$AT$1,"&lt;"&amp;42))</f>
        <v>4</v>
      </c>
      <c r="CK10">
        <f>(RANK(_calc_라운드기준!AR10,_calc_라운드기준!$B10:$AT10,0)+COUNTIFS(_calc_라운드기준!$B10:$AT10,_calc_라운드기준!AR10,$B$1:$AT$1,"&lt;"&amp;43))-(RANK(AR10,$B10:$AT10,0)+COUNTIFS($B10:$AT10,AR10,$B$1:$AT$1,"&lt;"&amp;43))</f>
        <v>2</v>
      </c>
      <c r="CL10">
        <f>(RANK(_calc_라운드기준!AS10,_calc_라운드기준!$B10:$AT10,0)+COUNTIFS(_calc_라운드기준!$B10:$AT10,_calc_라운드기준!AS10,$B$1:$AT$1,"&lt;"&amp;44))-(RANK(AS10,$B10:$AT10,0)+COUNTIFS($B10:$AT10,AS10,$B$1:$AT$1,"&lt;"&amp;44))</f>
        <v>13</v>
      </c>
      <c r="CM10">
        <f>(RANK(_calc_라운드기준!AT10,_calc_라운드기준!$B10:$AT10,0)+COUNTIFS(_calc_라운드기준!$B10:$AT10,_calc_라운드기준!AT10,$B$1:$AT$1,"&lt;"&amp;45))-(RANK(AT10,$B10:$AT10,0)+COUNTIFS($B10:$AT10,AT10,$B$1:$AT$1,"&lt;"&amp;45))</f>
        <v>12</v>
      </c>
      <c r="CN10">
        <f t="shared" si="0"/>
        <v>44</v>
      </c>
      <c r="CO10">
        <f t="shared" si="1"/>
        <v>39</v>
      </c>
      <c r="CP10">
        <f t="shared" si="2"/>
        <v>19</v>
      </c>
      <c r="CQ10">
        <f t="shared" si="3"/>
        <v>43</v>
      </c>
      <c r="CR10">
        <f t="shared" si="4"/>
        <v>31</v>
      </c>
      <c r="CS10">
        <f t="shared" si="5"/>
        <v>5</v>
      </c>
      <c r="CT10">
        <f t="shared" si="6"/>
        <v>8</v>
      </c>
      <c r="CU10">
        <f t="shared" si="7"/>
        <v>45</v>
      </c>
      <c r="CV10">
        <f t="shared" si="8"/>
        <v>42</v>
      </c>
      <c r="CW10">
        <f t="shared" si="9"/>
        <v>28</v>
      </c>
      <c r="CX10">
        <f t="shared" si="10"/>
        <v>16</v>
      </c>
      <c r="CY10">
        <f t="shared" si="11"/>
        <v>6</v>
      </c>
      <c r="CZ10">
        <f t="shared" si="12"/>
        <v>17</v>
      </c>
      <c r="DA10">
        <f t="shared" si="13"/>
        <v>3</v>
      </c>
      <c r="DB10">
        <f t="shared" si="14"/>
        <v>34</v>
      </c>
      <c r="DC10">
        <f t="shared" si="15"/>
        <v>20</v>
      </c>
      <c r="DD10">
        <f t="shared" si="16"/>
        <v>12</v>
      </c>
      <c r="DE10">
        <f t="shared" si="17"/>
        <v>2</v>
      </c>
      <c r="DF10">
        <f t="shared" si="18"/>
        <v>37</v>
      </c>
      <c r="DG10">
        <f t="shared" si="19"/>
        <v>32</v>
      </c>
      <c r="DH10">
        <f t="shared" si="20"/>
        <v>4</v>
      </c>
      <c r="DI10">
        <f t="shared" si="21"/>
        <v>9</v>
      </c>
      <c r="DJ10">
        <f t="shared" si="22"/>
        <v>27</v>
      </c>
      <c r="DK10">
        <f t="shared" si="23"/>
        <v>35</v>
      </c>
      <c r="DL10">
        <f t="shared" si="24"/>
        <v>33</v>
      </c>
      <c r="DM10">
        <f t="shared" si="25"/>
        <v>29</v>
      </c>
      <c r="DN10">
        <f t="shared" si="26"/>
        <v>38</v>
      </c>
      <c r="DO10">
        <f t="shared" si="27"/>
        <v>26</v>
      </c>
      <c r="DP10">
        <f t="shared" si="28"/>
        <v>36</v>
      </c>
      <c r="DQ10">
        <f t="shared" si="29"/>
        <v>14</v>
      </c>
      <c r="DR10">
        <f t="shared" si="30"/>
        <v>41</v>
      </c>
      <c r="DS10">
        <f t="shared" si="31"/>
        <v>18</v>
      </c>
      <c r="DT10">
        <f t="shared" si="32"/>
        <v>1</v>
      </c>
      <c r="DU10">
        <f t="shared" si="33"/>
        <v>7</v>
      </c>
      <c r="DV10">
        <f t="shared" si="34"/>
        <v>15</v>
      </c>
      <c r="DW10">
        <f t="shared" si="35"/>
        <v>30</v>
      </c>
      <c r="DX10">
        <f t="shared" si="36"/>
        <v>22</v>
      </c>
      <c r="DY10">
        <f t="shared" si="37"/>
        <v>13</v>
      </c>
      <c r="DZ10">
        <f t="shared" si="38"/>
        <v>23</v>
      </c>
      <c r="EA10">
        <f t="shared" si="39"/>
        <v>25</v>
      </c>
      <c r="EB10">
        <f t="shared" si="40"/>
        <v>40</v>
      </c>
      <c r="EC10">
        <f t="shared" si="41"/>
        <v>21</v>
      </c>
      <c r="ED10">
        <f t="shared" si="42"/>
        <v>24</v>
      </c>
      <c r="EE10">
        <f t="shared" si="43"/>
        <v>10</v>
      </c>
      <c r="EF10">
        <f t="shared" si="44"/>
        <v>11</v>
      </c>
    </row>
    <row r="11" spans="1:136" ht="16.5" customHeight="1">
      <c r="A11">
        <f>_calc_라운드기준!A11</f>
        <v>1235</v>
      </c>
      <c r="B11">
        <f>INDEX(_calc_누적빈도!B:B,$A11)-INDEX(_calc_누적빈도!B:B,$A11-기준400회_후보!$B$1)</f>
        <v>51</v>
      </c>
      <c r="C11">
        <f>INDEX(_calc_누적빈도!C:C,$A11)-INDEX(_calc_누적빈도!C:C,$A11-기준400회_후보!$B$1)</f>
        <v>47</v>
      </c>
      <c r="D11">
        <f>INDEX(_calc_누적빈도!D:D,$A11)-INDEX(_calc_누적빈도!D:D,$A11-기준400회_후보!$B$1)</f>
        <v>62</v>
      </c>
      <c r="E11">
        <f>INDEX(_calc_누적빈도!E:E,$A11)-INDEX(_calc_누적빈도!E:E,$A11-기준400회_후보!$B$1)</f>
        <v>48</v>
      </c>
      <c r="F11">
        <f>INDEX(_calc_누적빈도!F:F,$A11)-INDEX(_calc_누적빈도!F:F,$A11-기준400회_후보!$B$1)</f>
        <v>37</v>
      </c>
      <c r="G11">
        <f>INDEX(_calc_누적빈도!G:G,$A11)-INDEX(_calc_누적빈도!G:G,$A11-기준400회_후보!$B$1)</f>
        <v>58</v>
      </c>
      <c r="H11">
        <f>INDEX(_calc_누적빈도!H:H,$A11)-INDEX(_calc_누적빈도!H:H,$A11-기준400회_후보!$B$1)</f>
        <v>56</v>
      </c>
      <c r="I11">
        <f>INDEX(_calc_누적빈도!I:I,$A11)-INDEX(_calc_누적빈도!I:I,$A11-기준400회_후보!$B$1)</f>
        <v>43</v>
      </c>
      <c r="J11">
        <f>INDEX(_calc_누적빈도!J:J,$A11)-INDEX(_calc_누적빈도!J:J,$A11-기준400회_후보!$B$1)</f>
        <v>52</v>
      </c>
      <c r="K11">
        <f>INDEX(_calc_누적빈도!K:K,$A11)-INDEX(_calc_누적빈도!K:K,$A11-기준400회_후보!$B$1)</f>
        <v>42</v>
      </c>
      <c r="L11">
        <f>INDEX(_calc_누적빈도!L:L,$A11)-INDEX(_calc_누적빈도!L:L,$A11-기준400회_후보!$B$1)</f>
        <v>50</v>
      </c>
      <c r="M11">
        <f>INDEX(_calc_누적빈도!M:M,$A11)-INDEX(_calc_누적빈도!M:M,$A11-기준400회_후보!$B$1)</f>
        <v>58</v>
      </c>
      <c r="N11">
        <f>INDEX(_calc_누적빈도!N:N,$A11)-INDEX(_calc_누적빈도!N:N,$A11-기준400회_후보!$B$1)</f>
        <v>62</v>
      </c>
      <c r="O11">
        <f>INDEX(_calc_누적빈도!O:O,$A11)-INDEX(_calc_누적빈도!O:O,$A11-기준400회_후보!$B$1)</f>
        <v>55</v>
      </c>
      <c r="P11">
        <f>INDEX(_calc_누적빈도!P:P,$A11)-INDEX(_calc_누적빈도!P:P,$A11-기준400회_후보!$B$1)</f>
        <v>55</v>
      </c>
      <c r="Q11">
        <f>INDEX(_calc_누적빈도!Q:Q,$A11)-INDEX(_calc_누적빈도!Q:Q,$A11-기준400회_후보!$B$1)</f>
        <v>63</v>
      </c>
      <c r="R11">
        <f>INDEX(_calc_누적빈도!R:R,$A11)-INDEX(_calc_누적빈도!R:R,$A11-기준400회_후보!$B$1)</f>
        <v>52</v>
      </c>
      <c r="S11">
        <f>INDEX(_calc_누적빈도!S:S,$A11)-INDEX(_calc_누적빈도!S:S,$A11-기준400회_후보!$B$1)</f>
        <v>57</v>
      </c>
      <c r="T11">
        <f>INDEX(_calc_누적빈도!T:T,$A11)-INDEX(_calc_누적빈도!T:T,$A11-기준400회_후보!$B$1)</f>
        <v>55</v>
      </c>
      <c r="U11">
        <f>INDEX(_calc_누적빈도!U:U,$A11)-INDEX(_calc_누적빈도!U:U,$A11-기준400회_후보!$B$1)</f>
        <v>48</v>
      </c>
      <c r="V11">
        <f>INDEX(_calc_누적빈도!V:V,$A11)-INDEX(_calc_누적빈도!V:V,$A11-기준400회_후보!$B$1)</f>
        <v>55</v>
      </c>
      <c r="W11">
        <f>INDEX(_calc_누적빈도!W:W,$A11)-INDEX(_calc_누적빈도!W:W,$A11-기준400회_후보!$B$1)</f>
        <v>56</v>
      </c>
      <c r="X11">
        <f>INDEX(_calc_누적빈도!X:X,$A11)-INDEX(_calc_누적빈도!X:X,$A11-기준400회_후보!$B$1)</f>
        <v>49</v>
      </c>
      <c r="Y11">
        <f>INDEX(_calc_누적빈도!Y:Y,$A11)-INDEX(_calc_누적빈도!Y:Y,$A11-기준400회_후보!$B$1)</f>
        <v>53</v>
      </c>
      <c r="Z11">
        <f>INDEX(_calc_누적빈도!Z:Z,$A11)-INDEX(_calc_누적빈도!Z:Z,$A11-기준400회_후보!$B$1)</f>
        <v>44</v>
      </c>
      <c r="AA11">
        <f>INDEX(_calc_누적빈도!AA:AA,$A11)-INDEX(_calc_누적빈도!AA:AA,$A11-기준400회_후보!$B$1)</f>
        <v>54</v>
      </c>
      <c r="AB11">
        <f>INDEX(_calc_누적빈도!AB:AB,$A11)-INDEX(_calc_누적빈도!AB:AB,$A11-기준400회_후보!$B$1)</f>
        <v>56</v>
      </c>
      <c r="AC11">
        <f>INDEX(_calc_누적빈도!AC:AC,$A11)-INDEX(_calc_누적빈도!AC:AC,$A11-기준400회_후보!$B$1)</f>
        <v>60</v>
      </c>
      <c r="AD11">
        <f>INDEX(_calc_누적빈도!AD:AD,$A11)-INDEX(_calc_누적빈도!AD:AD,$A11-기준400회_후보!$B$1)</f>
        <v>52</v>
      </c>
      <c r="AE11">
        <f>INDEX(_calc_누적빈도!AE:AE,$A11)-INDEX(_calc_누적빈도!AE:AE,$A11-기준400회_후보!$B$1)</f>
        <v>59</v>
      </c>
      <c r="AF11">
        <f>INDEX(_calc_누적빈도!AF:AF,$A11)-INDEX(_calc_누적빈도!AF:AF,$A11-기준400회_후보!$B$1)</f>
        <v>53</v>
      </c>
      <c r="AG11">
        <f>INDEX(_calc_누적빈도!AG:AG,$A11)-INDEX(_calc_누적빈도!AG:AG,$A11-기준400회_후보!$B$1)</f>
        <v>50</v>
      </c>
      <c r="AH11">
        <f>INDEX(_calc_누적빈도!AH:AH,$A11)-INDEX(_calc_누적빈도!AH:AH,$A11-기준400회_후보!$B$1)</f>
        <v>60</v>
      </c>
      <c r="AI11">
        <f>INDEX(_calc_누적빈도!AI:AI,$A11)-INDEX(_calc_누적빈도!AI:AI,$A11-기준400회_후보!$B$1)</f>
        <v>53</v>
      </c>
      <c r="AJ11">
        <f>INDEX(_calc_누적빈도!AJ:AJ,$A11)-INDEX(_calc_누적빈도!AJ:AJ,$A11-기준400회_후보!$B$1)</f>
        <v>59</v>
      </c>
      <c r="AK11">
        <f>INDEX(_calc_누적빈도!AK:AK,$A11)-INDEX(_calc_누적빈도!AK:AK,$A11-기준400회_후보!$B$1)</f>
        <v>53</v>
      </c>
      <c r="AL11">
        <f>INDEX(_calc_누적빈도!AL:AL,$A11)-INDEX(_calc_누적빈도!AL:AL,$A11-기준400회_후보!$B$1)</f>
        <v>56</v>
      </c>
      <c r="AM11">
        <f>INDEX(_calc_누적빈도!AM:AM,$A11)-INDEX(_calc_누적빈도!AM:AM,$A11-기준400회_후보!$B$1)</f>
        <v>64</v>
      </c>
      <c r="AN11">
        <f>INDEX(_calc_누적빈도!AN:AN,$A11)-INDEX(_calc_누적빈도!AN:AN,$A11-기준400회_후보!$B$1)</f>
        <v>55</v>
      </c>
      <c r="AO11">
        <f>INDEX(_calc_누적빈도!AO:AO,$A11)-INDEX(_calc_누적빈도!AO:AO,$A11-기준400회_후보!$B$1)</f>
        <v>49</v>
      </c>
      <c r="AP11">
        <f>INDEX(_calc_누적빈도!AP:AP,$A11)-INDEX(_calc_누적빈도!AP:AP,$A11-기준400회_후보!$B$1)</f>
        <v>48</v>
      </c>
      <c r="AQ11">
        <f>INDEX(_calc_누적빈도!AQ:AQ,$A11)-INDEX(_calc_누적빈도!AQ:AQ,$A11-기준400회_후보!$B$1)</f>
        <v>52</v>
      </c>
      <c r="AR11">
        <f>INDEX(_calc_누적빈도!AR:AR,$A11)-INDEX(_calc_누적빈도!AR:AR,$A11-기준400회_후보!$B$1)</f>
        <v>45</v>
      </c>
      <c r="AS11">
        <f>INDEX(_calc_누적빈도!AS:AS,$A11)-INDEX(_calc_누적빈도!AS:AS,$A11-기준400회_후보!$B$1)</f>
        <v>55</v>
      </c>
      <c r="AT11">
        <f>INDEX(_calc_누적빈도!AT:AT,$A11)-INDEX(_calc_누적빈도!AT:AT,$A11-기준400회_후보!$B$1)</f>
        <v>59</v>
      </c>
      <c r="AU11">
        <f>(RANK(_calc_라운드기준!B11,_calc_라운드기준!$B11:$AT11,0)+COUNTIFS(_calc_라운드기준!$B11:$AT11,_calc_라운드기준!B11,$B$1:$AT$1,"&lt;"&amp;1))-(RANK(B11,$B11:$AT11,0)+COUNTIFS($B11:$AT11,B11,$B$1:$AT$1,"&lt;"&amp;1))</f>
        <v>-28</v>
      </c>
      <c r="AV11">
        <f>(RANK(_calc_라운드기준!C11,_calc_라운드기준!$B11:$AT11,0)+COUNTIFS(_calc_라운드기준!$B11:$AT11,_calc_라운드기준!C11,$B$1:$AT$1,"&lt;"&amp;2))-(RANK(C11,$B11:$AT11,0)+COUNTIFS($B11:$AT11,C11,$B$1:$AT$1,"&lt;"&amp;2))</f>
        <v>-16</v>
      </c>
      <c r="AW11">
        <f>(RANK(_calc_라운드기준!D11,_calc_라운드기준!$B11:$AT11,0)+COUNTIFS(_calc_라운드기준!$B11:$AT11,_calc_라운드기준!D11,$B$1:$AT$1,"&lt;"&amp;3))-(RANK(D11,$B11:$AT11,0)+COUNTIFS($B11:$AT11,D11,$B$1:$AT$1,"&lt;"&amp;3))</f>
        <v>5</v>
      </c>
      <c r="AX11">
        <f>(RANK(_calc_라운드기준!E11,_calc_라운드기준!$B11:$AT11,0)+COUNTIFS(_calc_라운드기준!$B11:$AT11,_calc_라운드기준!E11,$B$1:$AT$1,"&lt;"&amp;4))-(RANK(E11,$B11:$AT11,0)+COUNTIFS($B11:$AT11,E11,$B$1:$AT$1,"&lt;"&amp;4))</f>
        <v>-23</v>
      </c>
      <c r="AY11">
        <f>(RANK(_calc_라운드기준!F11,_calc_라운드기준!$B11:$AT11,0)+COUNTIFS(_calc_라운드기준!$B11:$AT11,_calc_라운드기준!F11,$B$1:$AT$1,"&lt;"&amp;5))-(RANK(F11,$B11:$AT11,0)+COUNTIFS($B11:$AT11,F11,$B$1:$AT$1,"&lt;"&amp;5))</f>
        <v>-8</v>
      </c>
      <c r="AZ11">
        <f>(RANK(_calc_라운드기준!G11,_calc_라운드기준!$B11:$AT11,0)+COUNTIFS(_calc_라운드기준!$B11:$AT11,_calc_라운드기준!G11,$B$1:$AT$1,"&lt;"&amp;6))-(RANK(G11,$B11:$AT11,0)+COUNTIFS($B11:$AT11,G11,$B$1:$AT$1,"&lt;"&amp;6))</f>
        <v>15</v>
      </c>
      <c r="BA11">
        <f>(RANK(_calc_라운드기준!H11,_calc_라운드기준!$B11:$AT11,0)+COUNTIFS(_calc_라운드기준!$B11:$AT11,_calc_라운드기준!H11,$B$1:$AT$1,"&lt;"&amp;7))-(RANK(H11,$B11:$AT11,0)+COUNTIFS($B11:$AT11,H11,$B$1:$AT$1,"&lt;"&amp;7))</f>
        <v>25</v>
      </c>
      <c r="BB11">
        <f>(RANK(_calc_라운드기준!I11,_calc_라운드기준!$B11:$AT11,0)+COUNTIFS(_calc_라운드기준!$B11:$AT11,_calc_라운드기준!I11,$B$1:$AT$1,"&lt;"&amp;8))-(RANK(I11,$B11:$AT11,0)+COUNTIFS($B11:$AT11,I11,$B$1:$AT$1,"&lt;"&amp;8))</f>
        <v>-28</v>
      </c>
      <c r="BC11">
        <f>(RANK(_calc_라운드기준!J11,_calc_라운드기준!$B11:$AT11,0)+COUNTIFS(_calc_라운드기준!$B11:$AT11,_calc_라운드기준!J11,$B$1:$AT$1,"&lt;"&amp;9))-(RANK(J11,$B11:$AT11,0)+COUNTIFS($B11:$AT11,J11,$B$1:$AT$1,"&lt;"&amp;9))</f>
        <v>-19</v>
      </c>
      <c r="BD11">
        <f>(RANK(_calc_라운드기준!K11,_calc_라운드기준!$B11:$AT11,0)+COUNTIFS(_calc_라운드기준!$B11:$AT11,_calc_라운드기준!K11,$B$1:$AT$1,"&lt;"&amp;10))-(RANK(K11,$B11:$AT11,0)+COUNTIFS($B11:$AT11,K11,$B$1:$AT$1,"&lt;"&amp;10))</f>
        <v>-5</v>
      </c>
      <c r="BE11">
        <f>(RANK(_calc_라운드기준!L11,_calc_라운드기준!$B11:$AT11,0)+COUNTIFS(_calc_라운드기준!$B11:$AT11,_calc_라운드기준!L11,$B$1:$AT$1,"&lt;"&amp;11))-(RANK(L11,$B11:$AT11,0)+COUNTIFS($B11:$AT11,L11,$B$1:$AT$1,"&lt;"&amp;11))</f>
        <v>9</v>
      </c>
      <c r="BF11">
        <f>(RANK(_calc_라운드기준!M11,_calc_라운드기준!$B11:$AT11,0)+COUNTIFS(_calc_라운드기준!$B11:$AT11,_calc_라운드기준!M11,$B$1:$AT$1,"&lt;"&amp;12))-(RANK(M11,$B11:$AT11,0)+COUNTIFS($B11:$AT11,M11,$B$1:$AT$1,"&lt;"&amp;12))</f>
        <v>15</v>
      </c>
      <c r="BG11">
        <f>(RANK(_calc_라운드기준!N11,_calc_라운드기준!$B11:$AT11,0)+COUNTIFS(_calc_라운드기준!$B11:$AT11,_calc_라운드기준!N11,$B$1:$AT$1,"&lt;"&amp;13))-(RANK(N11,$B11:$AT11,0)+COUNTIFS($B11:$AT11,N11,$B$1:$AT$1,"&lt;"&amp;13))</f>
        <v>6</v>
      </c>
      <c r="BH11">
        <f>(RANK(_calc_라운드기준!O11,_calc_라운드기준!$B11:$AT11,0)+COUNTIFS(_calc_라운드기준!$B11:$AT11,_calc_라운드기준!O11,$B$1:$AT$1,"&lt;"&amp;14))-(RANK(O11,$B11:$AT11,0)+COUNTIFS($B11:$AT11,O11,$B$1:$AT$1,"&lt;"&amp;14))</f>
        <v>26</v>
      </c>
      <c r="BI11">
        <f>(RANK(_calc_라운드기준!P11,_calc_라운드기준!$B11:$AT11,0)+COUNTIFS(_calc_라운드기준!$B11:$AT11,_calc_라운드기준!P11,$B$1:$AT$1,"&lt;"&amp;15))-(RANK(P11,$B11:$AT11,0)+COUNTIFS($B11:$AT11,P11,$B$1:$AT$1,"&lt;"&amp;15))</f>
        <v>-15</v>
      </c>
      <c r="BJ11">
        <f>(RANK(_calc_라운드기준!Q11,_calc_라운드기준!$B11:$AT11,0)+COUNTIFS(_calc_라운드기준!$B11:$AT11,_calc_라운드기준!Q11,$B$1:$AT$1,"&lt;"&amp;16))-(RANK(Q11,$B11:$AT11,0)+COUNTIFS($B11:$AT11,Q11,$B$1:$AT$1,"&lt;"&amp;16))</f>
        <v>3</v>
      </c>
      <c r="BK11">
        <f>(RANK(_calc_라운드기준!R11,_calc_라운드기준!$B11:$AT11,0)+COUNTIFS(_calc_라운드기준!$B11:$AT11,_calc_라운드기준!R11,$B$1:$AT$1,"&lt;"&amp;17))-(RANK(R11,$B11:$AT11,0)+COUNTIFS($B11:$AT11,R11,$B$1:$AT$1,"&lt;"&amp;17))</f>
        <v>-2</v>
      </c>
      <c r="BL11">
        <f>(RANK(_calc_라운드기준!S11,_calc_라운드기준!$B11:$AT11,0)+COUNTIFS(_calc_라운드기준!$B11:$AT11,_calc_라운드기준!S11,$B$1:$AT$1,"&lt;"&amp;18))-(RANK(S11,$B11:$AT11,0)+COUNTIFS($B11:$AT11,S11,$B$1:$AT$1,"&lt;"&amp;18))</f>
        <v>28</v>
      </c>
      <c r="BM11">
        <f>(RANK(_calc_라운드기준!T11,_calc_라운드기준!$B11:$AT11,0)+COUNTIFS(_calc_라운드기준!$B11:$AT11,_calc_라운드기준!T11,$B$1:$AT$1,"&lt;"&amp;19))-(RANK(T11,$B11:$AT11,0)+COUNTIFS($B11:$AT11,T11,$B$1:$AT$1,"&lt;"&amp;19))</f>
        <v>-13</v>
      </c>
      <c r="BN11">
        <f>(RANK(_calc_라운드기준!U11,_calc_라운드기준!$B11:$AT11,0)+COUNTIFS(_calc_라운드기준!$B11:$AT11,_calc_라운드기준!U11,$B$1:$AT$1,"&lt;"&amp;20))-(RANK(U11,$B11:$AT11,0)+COUNTIFS($B11:$AT11,U11,$B$1:$AT$1,"&lt;"&amp;20))</f>
        <v>-10</v>
      </c>
      <c r="BO11">
        <f>(RANK(_calc_라운드기준!V11,_calc_라운드기준!$B11:$AT11,0)+COUNTIFS(_calc_라운드기준!$B11:$AT11,_calc_라운드기준!V11,$B$1:$AT$1,"&lt;"&amp;21))-(RANK(V11,$B11:$AT11,0)+COUNTIFS($B11:$AT11,V11,$B$1:$AT$1,"&lt;"&amp;21))</f>
        <v>24</v>
      </c>
      <c r="BP11">
        <f>(RANK(_calc_라운드기준!W11,_calc_라운드기준!$B11:$AT11,0)+COUNTIFS(_calc_라운드기준!$B11:$AT11,_calc_라운드기준!W11,$B$1:$AT$1,"&lt;"&amp;22))-(RANK(W11,$B11:$AT11,0)+COUNTIFS($B11:$AT11,W11,$B$1:$AT$1,"&lt;"&amp;22))</f>
        <v>2</v>
      </c>
      <c r="BQ11">
        <f>(RANK(_calc_라운드기준!X11,_calc_라운드기준!$B11:$AT11,0)+COUNTIFS(_calc_라운드기준!$B11:$AT11,_calc_라운드기준!X11,$B$1:$AT$1,"&lt;"&amp;23))-(RANK(X11,$B11:$AT11,0)+COUNTIFS($B11:$AT11,X11,$B$1:$AT$1,"&lt;"&amp;23))</f>
        <v>-6</v>
      </c>
      <c r="BR11">
        <f>(RANK(_calc_라운드기준!Y11,_calc_라운드기준!$B11:$AT11,0)+COUNTIFS(_calc_라운드기준!$B11:$AT11,_calc_라운드기준!Y11,$B$1:$AT$1,"&lt;"&amp;24))-(RANK(Y11,$B11:$AT11,0)+COUNTIFS($B11:$AT11,Y11,$B$1:$AT$1,"&lt;"&amp;24))</f>
        <v>-13</v>
      </c>
      <c r="BS11">
        <f>(RANK(_calc_라운드기준!Z11,_calc_라운드기준!$B11:$AT11,0)+COUNTIFS(_calc_라운드기준!$B11:$AT11,_calc_라운드기준!Z11,$B$1:$AT$1,"&lt;"&amp;25))-(RANK(Z11,$B11:$AT11,0)+COUNTIFS($B11:$AT11,Z11,$B$1:$AT$1,"&lt;"&amp;25))</f>
        <v>-12</v>
      </c>
      <c r="BT11">
        <f>(RANK(_calc_라운드기준!AA11,_calc_라운드기준!$B11:$AT11,0)+COUNTIFS(_calc_라운드기준!$B11:$AT11,_calc_라운드기준!AA11,$B$1:$AT$1,"&lt;"&amp;26))-(RANK(AA11,$B11:$AT11,0)+COUNTIFS($B11:$AT11,AA11,$B$1:$AT$1,"&lt;"&amp;26))</f>
        <v>-6</v>
      </c>
      <c r="BU11">
        <f>(RANK(_calc_라운드기준!AB11,_calc_라운드기준!$B11:$AT11,0)+COUNTIFS(_calc_라운드기준!$B11:$AT11,_calc_라운드기준!AB11,$B$1:$AT$1,"&lt;"&amp;27))-(RANK(AB11,$B11:$AT11,0)+COUNTIFS($B11:$AT11,AB11,$B$1:$AT$1,"&lt;"&amp;27))</f>
        <v>-14</v>
      </c>
      <c r="BV11">
        <f>(RANK(_calc_라운드기준!AC11,_calc_라운드기준!$B11:$AT11,0)+COUNTIFS(_calc_라운드기준!$B11:$AT11,_calc_라운드기준!AC11,$B$1:$AT$1,"&lt;"&amp;28))-(RANK(AC11,$B11:$AT11,0)+COUNTIFS($B11:$AT11,AC11,$B$1:$AT$1,"&lt;"&amp;28))</f>
        <v>-3</v>
      </c>
      <c r="BW11">
        <f>(RANK(_calc_라운드기준!AD11,_calc_라운드기준!$B11:$AT11,0)+COUNTIFS(_calc_라운드기준!$B11:$AT11,_calc_라운드기준!AD11,$B$1:$AT$1,"&lt;"&amp;29))-(RANK(AD11,$B11:$AT11,0)+COUNTIFS($B11:$AT11,AD11,$B$1:$AT$1,"&lt;"&amp;29))</f>
        <v>-18</v>
      </c>
      <c r="BX11">
        <f>(RANK(_calc_라운드기준!AE11,_calc_라운드기준!$B11:$AT11,0)+COUNTIFS(_calc_라운드기준!$B11:$AT11,_calc_라운드기준!AE11,$B$1:$AT$1,"&lt;"&amp;30))-(RANK(AE11,$B11:$AT11,0)+COUNTIFS($B11:$AT11,AE11,$B$1:$AT$1,"&lt;"&amp;30))</f>
        <v>11</v>
      </c>
      <c r="BY11">
        <f>(RANK(_calc_라운드기준!AF11,_calc_라운드기준!$B11:$AT11,0)+COUNTIFS(_calc_라운드기준!$B11:$AT11,_calc_라운드기준!AF11,$B$1:$AT$1,"&lt;"&amp;31))-(RANK(AF11,$B11:$AT11,0)+COUNTIFS($B11:$AT11,AF11,$B$1:$AT$1,"&lt;"&amp;31))</f>
        <v>-18</v>
      </c>
      <c r="BZ11">
        <f>(RANK(_calc_라운드기준!AG11,_calc_라운드기준!$B11:$AT11,0)+COUNTIFS(_calc_라운드기준!$B11:$AT11,_calc_라운드기준!AG11,$B$1:$AT$1,"&lt;"&amp;32))-(RANK(AG11,$B11:$AT11,0)+COUNTIFS($B11:$AT11,AG11,$B$1:$AT$1,"&lt;"&amp;32))</f>
        <v>-3</v>
      </c>
      <c r="CA11">
        <f>(RANK(_calc_라운드기준!AH11,_calc_라운드기준!$B11:$AT11,0)+COUNTIFS(_calc_라운드기준!$B11:$AT11,_calc_라운드기준!AH11,$B$1:$AT$1,"&lt;"&amp;33))-(RANK(AH11,$B11:$AT11,0)+COUNTIFS($B11:$AT11,AH11,$B$1:$AT$1,"&lt;"&amp;33))</f>
        <v>26</v>
      </c>
      <c r="CB11">
        <f>(RANK(_calc_라운드기준!AI11,_calc_라운드기준!$B11:$AT11,0)+COUNTIFS(_calc_라운드기준!$B11:$AT11,_calc_라운드기준!AI11,$B$1:$AT$1,"&lt;"&amp;34))-(RANK(AI11,$B11:$AT11,0)+COUNTIFS($B11:$AT11,AI11,$B$1:$AT$1,"&lt;"&amp;34))</f>
        <v>15</v>
      </c>
      <c r="CC11">
        <f>(RANK(_calc_라운드기준!AJ11,_calc_라운드기준!$B11:$AT11,0)+COUNTIFS(_calc_라운드기준!$B11:$AT11,_calc_라운드기준!AJ11,$B$1:$AT$1,"&lt;"&amp;35))-(RANK(AJ11,$B11:$AT11,0)+COUNTIFS($B11:$AT11,AJ11,$B$1:$AT$1,"&lt;"&amp;35))</f>
        <v>11</v>
      </c>
      <c r="CD11">
        <f>(RANK(_calc_라운드기준!AK11,_calc_라운드기준!$B11:$AT11,0)+COUNTIFS(_calc_라운드기준!$B11:$AT11,_calc_라운드기준!AK11,$B$1:$AT$1,"&lt;"&amp;36))-(RANK(AK11,$B11:$AT11,0)+COUNTIFS($B11:$AT11,AK11,$B$1:$AT$1,"&lt;"&amp;36))</f>
        <v>-7</v>
      </c>
      <c r="CE11">
        <f>(RANK(_calc_라운드기준!AL11,_calc_라운드기준!$B11:$AT11,0)+COUNTIFS(_calc_라운드기준!$B11:$AT11,_calc_라운드기준!AL11,$B$1:$AT$1,"&lt;"&amp;37))-(RANK(AL11,$B11:$AT11,0)+COUNTIFS($B11:$AT11,AL11,$B$1:$AT$1,"&lt;"&amp;37))</f>
        <v>5</v>
      </c>
      <c r="CF11">
        <f>(RANK(_calc_라운드기준!AM11,_calc_라운드기준!$B11:$AT11,0)+COUNTIFS(_calc_라운드기준!$B11:$AT11,_calc_라운드기준!AM11,$B$1:$AT$1,"&lt;"&amp;38))-(RANK(AM11,$B11:$AT11,0)+COUNTIFS($B11:$AT11,AM11,$B$1:$AT$1,"&lt;"&amp;38))</f>
        <v>12</v>
      </c>
      <c r="CG11">
        <f>(RANK(_calc_라운드기준!AN11,_calc_라운드기준!$B11:$AT11,0)+COUNTIFS(_calc_라운드기준!$B11:$AT11,_calc_라운드기준!AN11,$B$1:$AT$1,"&lt;"&amp;39))-(RANK(AN11,$B11:$AT11,0)+COUNTIFS($B11:$AT11,AN11,$B$1:$AT$1,"&lt;"&amp;39))</f>
        <v>12</v>
      </c>
      <c r="CH11">
        <f>(RANK(_calc_라운드기준!AO11,_calc_라운드기준!$B11:$AT11,0)+COUNTIFS(_calc_라운드기준!$B11:$AT11,_calc_라운드기준!AO11,$B$1:$AT$1,"&lt;"&amp;40))-(RANK(AO11,$B11:$AT11,0)+COUNTIFS($B11:$AT11,AO11,$B$1:$AT$1,"&lt;"&amp;40))</f>
        <v>-2</v>
      </c>
      <c r="CI11">
        <f>(RANK(_calc_라운드기준!AP11,_calc_라운드기준!$B11:$AT11,0)+COUNTIFS(_calc_라운드기준!$B11:$AT11,_calc_라운드기준!AP11,$B$1:$AT$1,"&lt;"&amp;41))-(RANK(AP11,$B11:$AT11,0)+COUNTIFS($B11:$AT11,AP11,$B$1:$AT$1,"&lt;"&amp;41))</f>
        <v>-17</v>
      </c>
      <c r="CJ11">
        <f>(RANK(_calc_라운드기준!AQ11,_calc_라운드기준!$B11:$AT11,0)+COUNTIFS(_calc_라운드기준!$B11:$AT11,_calc_라운드기준!AQ11,$B$1:$AT$1,"&lt;"&amp;42))-(RANK(AQ11,$B11:$AT11,0)+COUNTIFS($B11:$AT11,AQ11,$B$1:$AT$1,"&lt;"&amp;42))</f>
        <v>4</v>
      </c>
      <c r="CK11">
        <f>(RANK(_calc_라운드기준!AR11,_calc_라운드기준!$B11:$AT11,0)+COUNTIFS(_calc_라운드기준!$B11:$AT11,_calc_라운드기준!AR11,$B$1:$AT$1,"&lt;"&amp;43))-(RANK(AR11,$B11:$AT11,0)+COUNTIFS($B11:$AT11,AR11,$B$1:$AT$1,"&lt;"&amp;43))</f>
        <v>4</v>
      </c>
      <c r="CL11">
        <f>(RANK(_calc_라운드기준!AS11,_calc_라운드기준!$B11:$AT11,0)+COUNTIFS(_calc_라운드기준!$B11:$AT11,_calc_라운드기준!AS11,$B$1:$AT$1,"&lt;"&amp;44))-(RANK(AS11,$B11:$AT11,0)+COUNTIFS($B11:$AT11,AS11,$B$1:$AT$1,"&lt;"&amp;44))</f>
        <v>14</v>
      </c>
      <c r="CM11">
        <f>(RANK(_calc_라운드기준!AT11,_calc_라운드기준!$B11:$AT11,0)+COUNTIFS(_calc_라운드기준!$B11:$AT11,_calc_라운드기준!AT11,$B$1:$AT$1,"&lt;"&amp;45))-(RANK(AT11,$B11:$AT11,0)+COUNTIFS($B11:$AT11,AT11,$B$1:$AT$1,"&lt;"&amp;45))</f>
        <v>14</v>
      </c>
      <c r="CN11">
        <f t="shared" si="0"/>
        <v>44</v>
      </c>
      <c r="CO11">
        <f t="shared" si="1"/>
        <v>38</v>
      </c>
      <c r="CP11">
        <f t="shared" si="2"/>
        <v>17</v>
      </c>
      <c r="CQ11">
        <f t="shared" si="3"/>
        <v>43</v>
      </c>
      <c r="CR11">
        <f t="shared" si="4"/>
        <v>31</v>
      </c>
      <c r="CS11">
        <f t="shared" si="5"/>
        <v>6</v>
      </c>
      <c r="CT11">
        <f t="shared" si="6"/>
        <v>4</v>
      </c>
      <c r="CU11">
        <f t="shared" si="7"/>
        <v>45</v>
      </c>
      <c r="CV11">
        <f t="shared" si="8"/>
        <v>42</v>
      </c>
      <c r="CW11">
        <f t="shared" si="9"/>
        <v>27</v>
      </c>
      <c r="CX11">
        <f t="shared" si="10"/>
        <v>15</v>
      </c>
      <c r="CY11">
        <f t="shared" si="11"/>
        <v>7</v>
      </c>
      <c r="CZ11">
        <f t="shared" si="12"/>
        <v>16</v>
      </c>
      <c r="DA11">
        <f t="shared" si="13"/>
        <v>2</v>
      </c>
      <c r="DB11">
        <f t="shared" si="14"/>
        <v>37</v>
      </c>
      <c r="DC11">
        <f t="shared" si="15"/>
        <v>21</v>
      </c>
      <c r="DD11">
        <f t="shared" si="16"/>
        <v>23</v>
      </c>
      <c r="DE11">
        <f t="shared" si="17"/>
        <v>1</v>
      </c>
      <c r="DF11">
        <f t="shared" si="18"/>
        <v>34</v>
      </c>
      <c r="DG11">
        <f t="shared" si="19"/>
        <v>32</v>
      </c>
      <c r="DH11">
        <f t="shared" si="20"/>
        <v>5</v>
      </c>
      <c r="DI11">
        <f t="shared" si="21"/>
        <v>22</v>
      </c>
      <c r="DJ11">
        <f t="shared" si="22"/>
        <v>28</v>
      </c>
      <c r="DK11">
        <f t="shared" si="23"/>
        <v>35</v>
      </c>
      <c r="DL11">
        <f t="shared" si="24"/>
        <v>33</v>
      </c>
      <c r="DM11">
        <f t="shared" si="25"/>
        <v>29</v>
      </c>
      <c r="DN11">
        <f t="shared" si="26"/>
        <v>36</v>
      </c>
      <c r="DO11">
        <f t="shared" si="27"/>
        <v>25</v>
      </c>
      <c r="DP11">
        <f t="shared" si="28"/>
        <v>40</v>
      </c>
      <c r="DQ11">
        <f t="shared" si="29"/>
        <v>13</v>
      </c>
      <c r="DR11">
        <f t="shared" si="30"/>
        <v>41</v>
      </c>
      <c r="DS11">
        <f t="shared" si="31"/>
        <v>26</v>
      </c>
      <c r="DT11">
        <f t="shared" si="32"/>
        <v>3</v>
      </c>
      <c r="DU11">
        <f t="shared" si="33"/>
        <v>8</v>
      </c>
      <c r="DV11">
        <f t="shared" si="34"/>
        <v>14</v>
      </c>
      <c r="DW11">
        <f t="shared" si="35"/>
        <v>30</v>
      </c>
      <c r="DX11">
        <f t="shared" si="36"/>
        <v>18</v>
      </c>
      <c r="DY11">
        <f t="shared" si="37"/>
        <v>11</v>
      </c>
      <c r="DZ11">
        <f t="shared" si="38"/>
        <v>12</v>
      </c>
      <c r="EA11">
        <f t="shared" si="39"/>
        <v>24</v>
      </c>
      <c r="EB11">
        <f t="shared" si="40"/>
        <v>39</v>
      </c>
      <c r="EC11">
        <f t="shared" si="41"/>
        <v>19</v>
      </c>
      <c r="ED11">
        <f t="shared" si="42"/>
        <v>20</v>
      </c>
      <c r="EE11">
        <f t="shared" si="43"/>
        <v>9</v>
      </c>
      <c r="EF11">
        <f t="shared" si="44"/>
        <v>10</v>
      </c>
    </row>
    <row r="12" spans="1:136" ht="16.5" customHeight="1">
      <c r="A12">
        <f>_calc_라운드기준!A12</f>
        <v>1234</v>
      </c>
      <c r="B12">
        <f>INDEX(_calc_누적빈도!B:B,$A12)-INDEX(_calc_누적빈도!B:B,$A12-기준400회_후보!$B$1)</f>
        <v>50</v>
      </c>
      <c r="C12">
        <f>INDEX(_calc_누적빈도!C:C,$A12)-INDEX(_calc_누적빈도!C:C,$A12-기준400회_후보!$B$1)</f>
        <v>47</v>
      </c>
      <c r="D12">
        <f>INDEX(_calc_누적빈도!D:D,$A12)-INDEX(_calc_누적빈도!D:D,$A12-기준400회_후보!$B$1)</f>
        <v>62</v>
      </c>
      <c r="E12">
        <f>INDEX(_calc_누적빈도!E:E,$A12)-INDEX(_calc_누적빈도!E:E,$A12-기준400회_후보!$B$1)</f>
        <v>48</v>
      </c>
      <c r="F12">
        <f>INDEX(_calc_누적빈도!F:F,$A12)-INDEX(_calc_누적빈도!F:F,$A12-기준400회_후보!$B$1)</f>
        <v>37</v>
      </c>
      <c r="G12">
        <f>INDEX(_calc_누적빈도!G:G,$A12)-INDEX(_calc_누적빈도!G:G,$A12-기준400회_후보!$B$1)</f>
        <v>59</v>
      </c>
      <c r="H12">
        <f>INDEX(_calc_누적빈도!H:H,$A12)-INDEX(_calc_누적빈도!H:H,$A12-기준400회_후보!$B$1)</f>
        <v>56</v>
      </c>
      <c r="I12">
        <f>INDEX(_calc_누적빈도!I:I,$A12)-INDEX(_calc_누적빈도!I:I,$A12-기준400회_후보!$B$1)</f>
        <v>44</v>
      </c>
      <c r="J12">
        <f>INDEX(_calc_누적빈도!J:J,$A12)-INDEX(_calc_누적빈도!J:J,$A12-기준400회_후보!$B$1)</f>
        <v>52</v>
      </c>
      <c r="K12">
        <f>INDEX(_calc_누적빈도!K:K,$A12)-INDEX(_calc_누적빈도!K:K,$A12-기준400회_후보!$B$1)</f>
        <v>42</v>
      </c>
      <c r="L12">
        <f>INDEX(_calc_누적빈도!L:L,$A12)-INDEX(_calc_누적빈도!L:L,$A12-기준400회_후보!$B$1)</f>
        <v>50</v>
      </c>
      <c r="M12">
        <f>INDEX(_calc_누적빈도!M:M,$A12)-INDEX(_calc_누적빈도!M:M,$A12-기준400회_후보!$B$1)</f>
        <v>58</v>
      </c>
      <c r="N12">
        <f>INDEX(_calc_누적빈도!N:N,$A12)-INDEX(_calc_누적빈도!N:N,$A12-기준400회_후보!$B$1)</f>
        <v>62</v>
      </c>
      <c r="O12">
        <f>INDEX(_calc_누적빈도!O:O,$A12)-INDEX(_calc_누적빈도!O:O,$A12-기준400회_후보!$B$1)</f>
        <v>55</v>
      </c>
      <c r="P12">
        <f>INDEX(_calc_누적빈도!P:P,$A12)-INDEX(_calc_누적빈도!P:P,$A12-기준400회_후보!$B$1)</f>
        <v>54</v>
      </c>
      <c r="Q12">
        <f>INDEX(_calc_누적빈도!Q:Q,$A12)-INDEX(_calc_누적빈도!Q:Q,$A12-기준400회_후보!$B$1)</f>
        <v>63</v>
      </c>
      <c r="R12">
        <f>INDEX(_calc_누적빈도!R:R,$A12)-INDEX(_calc_누적빈도!R:R,$A12-기준400회_후보!$B$1)</f>
        <v>52</v>
      </c>
      <c r="S12">
        <f>INDEX(_calc_누적빈도!S:S,$A12)-INDEX(_calc_누적빈도!S:S,$A12-기준400회_후보!$B$1)</f>
        <v>58</v>
      </c>
      <c r="T12">
        <f>INDEX(_calc_누적빈도!T:T,$A12)-INDEX(_calc_누적빈도!T:T,$A12-기준400회_후보!$B$1)</f>
        <v>54</v>
      </c>
      <c r="U12">
        <f>INDEX(_calc_누적빈도!U:U,$A12)-INDEX(_calc_누적빈도!U:U,$A12-기준400회_후보!$B$1)</f>
        <v>48</v>
      </c>
      <c r="V12">
        <f>INDEX(_calc_누적빈도!V:V,$A12)-INDEX(_calc_누적빈도!V:V,$A12-기준400회_후보!$B$1)</f>
        <v>55</v>
      </c>
      <c r="W12">
        <f>INDEX(_calc_누적빈도!W:W,$A12)-INDEX(_calc_누적빈도!W:W,$A12-기준400회_후보!$B$1)</f>
        <v>56</v>
      </c>
      <c r="X12">
        <f>INDEX(_calc_누적빈도!X:X,$A12)-INDEX(_calc_누적빈도!X:X,$A12-기준400회_후보!$B$1)</f>
        <v>49</v>
      </c>
      <c r="Y12">
        <f>INDEX(_calc_누적빈도!Y:Y,$A12)-INDEX(_calc_누적빈도!Y:Y,$A12-기준400회_후보!$B$1)</f>
        <v>53</v>
      </c>
      <c r="Z12">
        <f>INDEX(_calc_누적빈도!Z:Z,$A12)-INDEX(_calc_누적빈도!Z:Z,$A12-기준400회_후보!$B$1)</f>
        <v>44</v>
      </c>
      <c r="AA12">
        <f>INDEX(_calc_누적빈도!AA:AA,$A12)-INDEX(_calc_누적빈도!AA:AA,$A12-기준400회_후보!$B$1)</f>
        <v>54</v>
      </c>
      <c r="AB12">
        <f>INDEX(_calc_누적빈도!AB:AB,$A12)-INDEX(_calc_누적빈도!AB:AB,$A12-기준400회_후보!$B$1)</f>
        <v>56</v>
      </c>
      <c r="AC12">
        <f>INDEX(_calc_누적빈도!AC:AC,$A12)-INDEX(_calc_누적빈도!AC:AC,$A12-기준400회_후보!$B$1)</f>
        <v>60</v>
      </c>
      <c r="AD12">
        <f>INDEX(_calc_누적빈도!AD:AD,$A12)-INDEX(_calc_누적빈도!AD:AD,$A12-기준400회_후보!$B$1)</f>
        <v>52</v>
      </c>
      <c r="AE12">
        <f>INDEX(_calc_누적빈도!AE:AE,$A12)-INDEX(_calc_누적빈도!AE:AE,$A12-기준400회_후보!$B$1)</f>
        <v>59</v>
      </c>
      <c r="AF12">
        <f>INDEX(_calc_누적빈도!AF:AF,$A12)-INDEX(_calc_누적빈도!AF:AF,$A12-기준400회_후보!$B$1)</f>
        <v>52</v>
      </c>
      <c r="AG12">
        <f>INDEX(_calc_누적빈도!AG:AG,$A12)-INDEX(_calc_누적빈도!AG:AG,$A12-기준400회_후보!$B$1)</f>
        <v>50</v>
      </c>
      <c r="AH12">
        <f>INDEX(_calc_누적빈도!AH:AH,$A12)-INDEX(_calc_누적빈도!AH:AH,$A12-기준400회_후보!$B$1)</f>
        <v>60</v>
      </c>
      <c r="AI12">
        <f>INDEX(_calc_누적빈도!AI:AI,$A12)-INDEX(_calc_누적빈도!AI:AI,$A12-기준400회_후보!$B$1)</f>
        <v>53</v>
      </c>
      <c r="AJ12">
        <f>INDEX(_calc_누적빈도!AJ:AJ,$A12)-INDEX(_calc_누적빈도!AJ:AJ,$A12-기준400회_후보!$B$1)</f>
        <v>59</v>
      </c>
      <c r="AK12">
        <f>INDEX(_calc_누적빈도!AK:AK,$A12)-INDEX(_calc_누적빈도!AK:AK,$A12-기준400회_후보!$B$1)</f>
        <v>53</v>
      </c>
      <c r="AL12">
        <f>INDEX(_calc_누적빈도!AL:AL,$A12)-INDEX(_calc_누적빈도!AL:AL,$A12-기준400회_후보!$B$1)</f>
        <v>56</v>
      </c>
      <c r="AM12">
        <f>INDEX(_calc_누적빈도!AM:AM,$A12)-INDEX(_calc_누적빈도!AM:AM,$A12-기준400회_후보!$B$1)</f>
        <v>64</v>
      </c>
      <c r="AN12">
        <f>INDEX(_calc_누적빈도!AN:AN,$A12)-INDEX(_calc_누적빈도!AN:AN,$A12-기준400회_후보!$B$1)</f>
        <v>55</v>
      </c>
      <c r="AO12">
        <f>INDEX(_calc_누적빈도!AO:AO,$A12)-INDEX(_calc_누적빈도!AO:AO,$A12-기준400회_후보!$B$1)</f>
        <v>49</v>
      </c>
      <c r="AP12">
        <f>INDEX(_calc_누적빈도!AP:AP,$A12)-INDEX(_calc_누적빈도!AP:AP,$A12-기준400회_후보!$B$1)</f>
        <v>48</v>
      </c>
      <c r="AQ12">
        <f>INDEX(_calc_누적빈도!AQ:AQ,$A12)-INDEX(_calc_누적빈도!AQ:AQ,$A12-기준400회_후보!$B$1)</f>
        <v>53</v>
      </c>
      <c r="AR12">
        <f>INDEX(_calc_누적빈도!AR:AR,$A12)-INDEX(_calc_누적빈도!AR:AR,$A12-기준400회_후보!$B$1)</f>
        <v>45</v>
      </c>
      <c r="AS12">
        <f>INDEX(_calc_누적빈도!AS:AS,$A12)-INDEX(_calc_누적빈도!AS:AS,$A12-기준400회_후보!$B$1)</f>
        <v>55</v>
      </c>
      <c r="AT12">
        <f>INDEX(_calc_누적빈도!AT:AT,$A12)-INDEX(_calc_누적빈도!AT:AT,$A12-기준400회_후보!$B$1)</f>
        <v>59</v>
      </c>
      <c r="AU12">
        <f>(RANK(_calc_라운드기준!B12,_calc_라운드기준!$B12:$AT12,0)+COUNTIFS(_calc_라운드기준!$B12:$AT12,_calc_라운드기준!B12,$B$1:$AT$1,"&lt;"&amp;1))-(RANK(B12,$B12:$AT12,0)+COUNTIFS($B12:$AT12,B12,$B$1:$AT$1,"&lt;"&amp;1))</f>
        <v>-26</v>
      </c>
      <c r="AV12">
        <f>(RANK(_calc_라운드기준!C12,_calc_라운드기준!$B12:$AT12,0)+COUNTIFS(_calc_라운드기준!$B12:$AT12,_calc_라운드기준!C12,$B$1:$AT$1,"&lt;"&amp;2))-(RANK(C12,$B12:$AT12,0)+COUNTIFS($B12:$AT12,C12,$B$1:$AT$1,"&lt;"&amp;2))</f>
        <v>-15</v>
      </c>
      <c r="AW12">
        <f>(RANK(_calc_라운드기준!D12,_calc_라운드기준!$B12:$AT12,0)+COUNTIFS(_calc_라운드기준!$B12:$AT12,_calc_라운드기준!D12,$B$1:$AT$1,"&lt;"&amp;3))-(RANK(D12,$B12:$AT12,0)+COUNTIFS($B12:$AT12,D12,$B$1:$AT$1,"&lt;"&amp;3))</f>
        <v>4</v>
      </c>
      <c r="AX12">
        <f>(RANK(_calc_라운드기준!E12,_calc_라운드기준!$B12:$AT12,0)+COUNTIFS(_calc_라운드기준!$B12:$AT12,_calc_라운드기준!E12,$B$1:$AT$1,"&lt;"&amp;4))-(RANK(E12,$B12:$AT12,0)+COUNTIFS($B12:$AT12,E12,$B$1:$AT$1,"&lt;"&amp;4))</f>
        <v>-22</v>
      </c>
      <c r="AY12">
        <f>(RANK(_calc_라운드기준!F12,_calc_라운드기준!$B12:$AT12,0)+COUNTIFS(_calc_라운드기준!$B12:$AT12,_calc_라운드기준!F12,$B$1:$AT$1,"&lt;"&amp;5))-(RANK(F12,$B12:$AT12,0)+COUNTIFS($B12:$AT12,F12,$B$1:$AT$1,"&lt;"&amp;5))</f>
        <v>-8</v>
      </c>
      <c r="AZ12">
        <f>(RANK(_calc_라운드기준!G12,_calc_라운드기준!$B12:$AT12,0)+COUNTIFS(_calc_라운드기준!$B12:$AT12,_calc_라운드기준!G12,$B$1:$AT$1,"&lt;"&amp;6))-(RANK(G12,$B12:$AT12,0)+COUNTIFS($B12:$AT12,G12,$B$1:$AT$1,"&lt;"&amp;6))</f>
        <v>19</v>
      </c>
      <c r="BA12">
        <f>(RANK(_calc_라운드기준!H12,_calc_라운드기준!$B12:$AT12,0)+COUNTIFS(_calc_라운드기준!$B12:$AT12,_calc_라운드기준!H12,$B$1:$AT$1,"&lt;"&amp;7))-(RANK(H12,$B12:$AT12,0)+COUNTIFS($B12:$AT12,H12,$B$1:$AT$1,"&lt;"&amp;7))</f>
        <v>25</v>
      </c>
      <c r="BB12">
        <f>(RANK(_calc_라운드기준!I12,_calc_라운드기준!$B12:$AT12,0)+COUNTIFS(_calc_라운드기준!$B12:$AT12,_calc_라운드기준!I12,$B$1:$AT$1,"&lt;"&amp;8))-(RANK(I12,$B12:$AT12,0)+COUNTIFS($B12:$AT12,I12,$B$1:$AT$1,"&lt;"&amp;8))</f>
        <v>-26</v>
      </c>
      <c r="BC12">
        <f>(RANK(_calc_라운드기준!J12,_calc_라운드기준!$B12:$AT12,0)+COUNTIFS(_calc_라운드기준!$B12:$AT12,_calc_라운드기준!J12,$B$1:$AT$1,"&lt;"&amp;9))-(RANK(J12,$B12:$AT12,0)+COUNTIFS($B12:$AT12,J12,$B$1:$AT$1,"&lt;"&amp;9))</f>
        <v>-20</v>
      </c>
      <c r="BD12">
        <f>(RANK(_calc_라운드기준!K12,_calc_라운드기준!$B12:$AT12,0)+COUNTIFS(_calc_라운드기준!$B12:$AT12,_calc_라운드기준!K12,$B$1:$AT$1,"&lt;"&amp;10))-(RANK(K12,$B12:$AT12,0)+COUNTIFS($B12:$AT12,K12,$B$1:$AT$1,"&lt;"&amp;10))</f>
        <v>-5</v>
      </c>
      <c r="BE12">
        <f>(RANK(_calc_라운드기준!L12,_calc_라운드기준!$B12:$AT12,0)+COUNTIFS(_calc_라운드기준!$B12:$AT12,_calc_라운드기준!L12,$B$1:$AT$1,"&lt;"&amp;11))-(RANK(L12,$B12:$AT12,0)+COUNTIFS($B12:$AT12,L12,$B$1:$AT$1,"&lt;"&amp;11))</f>
        <v>10</v>
      </c>
      <c r="BF12">
        <f>(RANK(_calc_라운드기준!M12,_calc_라운드기준!$B12:$AT12,0)+COUNTIFS(_calc_라운드기준!$B12:$AT12,_calc_라운드기준!M12,$B$1:$AT$1,"&lt;"&amp;12))-(RANK(M12,$B12:$AT12,0)+COUNTIFS($B12:$AT12,M12,$B$1:$AT$1,"&lt;"&amp;12))</f>
        <v>16</v>
      </c>
      <c r="BG12">
        <f>(RANK(_calc_라운드기준!N12,_calc_라운드기준!$B12:$AT12,0)+COUNTIFS(_calc_라운드기준!$B12:$AT12,_calc_라운드기준!N12,$B$1:$AT$1,"&lt;"&amp;13))-(RANK(N12,$B12:$AT12,0)+COUNTIFS($B12:$AT12,N12,$B$1:$AT$1,"&lt;"&amp;13))</f>
        <v>5</v>
      </c>
      <c r="BH12">
        <f>(RANK(_calc_라운드기준!O12,_calc_라운드기준!$B12:$AT12,0)+COUNTIFS(_calc_라운드기준!$B12:$AT12,_calc_라운드기준!O12,$B$1:$AT$1,"&lt;"&amp;14))-(RANK(O12,$B12:$AT12,0)+COUNTIFS($B12:$AT12,O12,$B$1:$AT$1,"&lt;"&amp;14))</f>
        <v>24</v>
      </c>
      <c r="BI12">
        <f>(RANK(_calc_라운드기준!P12,_calc_라운드기준!$B12:$AT12,0)+COUNTIFS(_calc_라운드기준!$B12:$AT12,_calc_라운드기준!P12,$B$1:$AT$1,"&lt;"&amp;15))-(RANK(P12,$B12:$AT12,0)+COUNTIFS($B12:$AT12,P12,$B$1:$AT$1,"&lt;"&amp;15))</f>
        <v>-17</v>
      </c>
      <c r="BJ12">
        <f>(RANK(_calc_라운드기준!Q12,_calc_라운드기준!$B12:$AT12,0)+COUNTIFS(_calc_라운드기준!$B12:$AT12,_calc_라운드기준!Q12,$B$1:$AT$1,"&lt;"&amp;16))-(RANK(Q12,$B12:$AT12,0)+COUNTIFS($B12:$AT12,Q12,$B$1:$AT$1,"&lt;"&amp;16))</f>
        <v>1</v>
      </c>
      <c r="BK12">
        <f>(RANK(_calc_라운드기준!R12,_calc_라운드기준!$B12:$AT12,0)+COUNTIFS(_calc_라운드기준!$B12:$AT12,_calc_라운드기준!R12,$B$1:$AT$1,"&lt;"&amp;17))-(RANK(R12,$B12:$AT12,0)+COUNTIFS($B12:$AT12,R12,$B$1:$AT$1,"&lt;"&amp;17))</f>
        <v>-1</v>
      </c>
      <c r="BL12">
        <f>(RANK(_calc_라운드기준!S12,_calc_라운드기준!$B12:$AT12,0)+COUNTIFS(_calc_라운드기준!$B12:$AT12,_calc_라운드기준!S12,$B$1:$AT$1,"&lt;"&amp;18))-(RANK(S12,$B12:$AT12,0)+COUNTIFS($B12:$AT12,S12,$B$1:$AT$1,"&lt;"&amp;18))</f>
        <v>28</v>
      </c>
      <c r="BM12">
        <f>(RANK(_calc_라운드기준!T12,_calc_라운드기준!$B12:$AT12,0)+COUNTIFS(_calc_라운드기준!$B12:$AT12,_calc_라운드기준!T12,$B$1:$AT$1,"&lt;"&amp;19))-(RANK(T12,$B12:$AT12,0)+COUNTIFS($B12:$AT12,T12,$B$1:$AT$1,"&lt;"&amp;19))</f>
        <v>-12</v>
      </c>
      <c r="BN12">
        <f>(RANK(_calc_라운드기준!U12,_calc_라운드기준!$B12:$AT12,0)+COUNTIFS(_calc_라운드기준!$B12:$AT12,_calc_라운드기준!U12,$B$1:$AT$1,"&lt;"&amp;20))-(RANK(U12,$B12:$AT12,0)+COUNTIFS($B12:$AT12,U12,$B$1:$AT$1,"&lt;"&amp;20))</f>
        <v>-9</v>
      </c>
      <c r="BO12">
        <f>(RANK(_calc_라운드기준!V12,_calc_라운드기준!$B12:$AT12,0)+COUNTIFS(_calc_라운드기준!$B12:$AT12,_calc_라운드기준!V12,$B$1:$AT$1,"&lt;"&amp;21))-(RANK(V12,$B12:$AT12,0)+COUNTIFS($B12:$AT12,V12,$B$1:$AT$1,"&lt;"&amp;21))</f>
        <v>26</v>
      </c>
      <c r="BP12">
        <f>(RANK(_calc_라운드기준!W12,_calc_라운드기준!$B12:$AT12,0)+COUNTIFS(_calc_라운드기준!$B12:$AT12,_calc_라운드기준!W12,$B$1:$AT$1,"&lt;"&amp;22))-(RANK(W12,$B12:$AT12,0)+COUNTIFS($B12:$AT12,W12,$B$1:$AT$1,"&lt;"&amp;22))</f>
        <v>3</v>
      </c>
      <c r="BQ12">
        <f>(RANK(_calc_라운드기준!X12,_calc_라운드기준!$B12:$AT12,0)+COUNTIFS(_calc_라운드기준!$B12:$AT12,_calc_라운드기준!X12,$B$1:$AT$1,"&lt;"&amp;23))-(RANK(X12,$B12:$AT12,0)+COUNTIFS($B12:$AT12,X12,$B$1:$AT$1,"&lt;"&amp;23))</f>
        <v>-17</v>
      </c>
      <c r="BR12">
        <f>(RANK(_calc_라운드기준!Y12,_calc_라운드기준!$B12:$AT12,0)+COUNTIFS(_calc_라운드기준!$B12:$AT12,_calc_라운드기준!Y12,$B$1:$AT$1,"&lt;"&amp;24))-(RANK(Y12,$B12:$AT12,0)+COUNTIFS($B12:$AT12,Y12,$B$1:$AT$1,"&lt;"&amp;24))</f>
        <v>-13</v>
      </c>
      <c r="BS12">
        <f>(RANK(_calc_라운드기준!Z12,_calc_라운드기준!$B12:$AT12,0)+COUNTIFS(_calc_라운드기준!$B12:$AT12,_calc_라운드기준!Z12,$B$1:$AT$1,"&lt;"&amp;25))-(RANK(Z12,$B12:$AT12,0)+COUNTIFS($B12:$AT12,Z12,$B$1:$AT$1,"&lt;"&amp;25))</f>
        <v>-24</v>
      </c>
      <c r="BT12">
        <f>(RANK(_calc_라운드기준!AA12,_calc_라운드기준!$B12:$AT12,0)+COUNTIFS(_calc_라운드기준!$B12:$AT12,_calc_라운드기준!AA12,$B$1:$AT$1,"&lt;"&amp;26))-(RANK(AA12,$B12:$AT12,0)+COUNTIFS($B12:$AT12,AA12,$B$1:$AT$1,"&lt;"&amp;26))</f>
        <v>-3</v>
      </c>
      <c r="BU12">
        <f>(RANK(_calc_라운드기준!AB12,_calc_라운드기준!$B12:$AT12,0)+COUNTIFS(_calc_라운드기준!$B12:$AT12,_calc_라운드기준!AB12,$B$1:$AT$1,"&lt;"&amp;27))-(RANK(AB12,$B12:$AT12,0)+COUNTIFS($B12:$AT12,AB12,$B$1:$AT$1,"&lt;"&amp;27))</f>
        <v>-14</v>
      </c>
      <c r="BV12">
        <f>(RANK(_calc_라운드기준!AC12,_calc_라운드기준!$B12:$AT12,0)+COUNTIFS(_calc_라운드기준!$B12:$AT12,_calc_라운드기준!AC12,$B$1:$AT$1,"&lt;"&amp;28))-(RANK(AC12,$B12:$AT12,0)+COUNTIFS($B12:$AT12,AC12,$B$1:$AT$1,"&lt;"&amp;28))</f>
        <v>-3</v>
      </c>
      <c r="BW12">
        <f>(RANK(_calc_라운드기준!AD12,_calc_라운드기준!$B12:$AT12,0)+COUNTIFS(_calc_라운드기준!$B12:$AT12,_calc_라운드기준!AD12,$B$1:$AT$1,"&lt;"&amp;29))-(RANK(AD12,$B12:$AT12,0)+COUNTIFS($B12:$AT12,AD12,$B$1:$AT$1,"&lt;"&amp;29))</f>
        <v>-18</v>
      </c>
      <c r="BX12">
        <f>(RANK(_calc_라운드기준!AE12,_calc_라운드기준!$B12:$AT12,0)+COUNTIFS(_calc_라운드기준!$B12:$AT12,_calc_라운드기준!AE12,$B$1:$AT$1,"&lt;"&amp;30))-(RANK(AE12,$B12:$AT12,0)+COUNTIFS($B12:$AT12,AE12,$B$1:$AT$1,"&lt;"&amp;30))</f>
        <v>13</v>
      </c>
      <c r="BY12">
        <f>(RANK(_calc_라운드기준!AF12,_calc_라운드기준!$B12:$AT12,0)+COUNTIFS(_calc_라운드기준!$B12:$AT12,_calc_라운드기준!AF12,$B$1:$AT$1,"&lt;"&amp;31))-(RANK(AF12,$B12:$AT12,0)+COUNTIFS($B12:$AT12,AF12,$B$1:$AT$1,"&lt;"&amp;31))</f>
        <v>-26</v>
      </c>
      <c r="BZ12">
        <f>(RANK(_calc_라운드기준!AG12,_calc_라운드기준!$B12:$AT12,0)+COUNTIFS(_calc_라운드기준!$B12:$AT12,_calc_라운드기준!AG12,$B$1:$AT$1,"&lt;"&amp;32))-(RANK(AG12,$B12:$AT12,0)+COUNTIFS($B12:$AT12,AG12,$B$1:$AT$1,"&lt;"&amp;32))</f>
        <v>-4</v>
      </c>
      <c r="CA12">
        <f>(RANK(_calc_라운드기준!AH12,_calc_라운드기준!$B12:$AT12,0)+COUNTIFS(_calc_라운드기준!$B12:$AT12,_calc_라운드기준!AH12,$B$1:$AT$1,"&lt;"&amp;33))-(RANK(AH12,$B12:$AT12,0)+COUNTIFS($B12:$AT12,AH12,$B$1:$AT$1,"&lt;"&amp;33))</f>
        <v>25</v>
      </c>
      <c r="CB12">
        <f>(RANK(_calc_라운드기준!AI12,_calc_라운드기준!$B12:$AT12,0)+COUNTIFS(_calc_라운드기준!$B12:$AT12,_calc_라운드기준!AI12,$B$1:$AT$1,"&lt;"&amp;34))-(RANK(AI12,$B12:$AT12,0)+COUNTIFS($B12:$AT12,AI12,$B$1:$AT$1,"&lt;"&amp;34))</f>
        <v>17</v>
      </c>
      <c r="CC12">
        <f>(RANK(_calc_라운드기준!AJ12,_calc_라운드기준!$B12:$AT12,0)+COUNTIFS(_calc_라운드기준!$B12:$AT12,_calc_라운드기준!AJ12,$B$1:$AT$1,"&lt;"&amp;35))-(RANK(AJ12,$B12:$AT12,0)+COUNTIFS($B12:$AT12,AJ12,$B$1:$AT$1,"&lt;"&amp;35))</f>
        <v>23</v>
      </c>
      <c r="CD12">
        <f>(RANK(_calc_라운드기준!AK12,_calc_라운드기준!$B12:$AT12,0)+COUNTIFS(_calc_라운드기준!$B12:$AT12,_calc_라운드기준!AK12,$B$1:$AT$1,"&lt;"&amp;36))-(RANK(AK12,$B12:$AT12,0)+COUNTIFS($B12:$AT12,AK12,$B$1:$AT$1,"&lt;"&amp;36))</f>
        <v>-4</v>
      </c>
      <c r="CE12">
        <f>(RANK(_calc_라운드기준!AL12,_calc_라운드기준!$B12:$AT12,0)+COUNTIFS(_calc_라운드기준!$B12:$AT12,_calc_라운드기준!AL12,$B$1:$AT$1,"&lt;"&amp;37))-(RANK(AL12,$B12:$AT12,0)+COUNTIFS($B12:$AT12,AL12,$B$1:$AT$1,"&lt;"&amp;37))</f>
        <v>-3</v>
      </c>
      <c r="CF12">
        <f>(RANK(_calc_라운드기준!AM12,_calc_라운드기준!$B12:$AT12,0)+COUNTIFS(_calc_라운드기준!$B12:$AT12,_calc_라운드기준!AM12,$B$1:$AT$1,"&lt;"&amp;38))-(RANK(AM12,$B12:$AT12,0)+COUNTIFS($B12:$AT12,AM12,$B$1:$AT$1,"&lt;"&amp;38))</f>
        <v>13</v>
      </c>
      <c r="CG12">
        <f>(RANK(_calc_라운드기준!AN12,_calc_라운드기준!$B12:$AT12,0)+COUNTIFS(_calc_라운드기준!$B12:$AT12,_calc_라운드기준!AN12,$B$1:$AT$1,"&lt;"&amp;39))-(RANK(AN12,$B12:$AT12,0)+COUNTIFS($B12:$AT12,AN12,$B$1:$AT$1,"&lt;"&amp;39))</f>
        <v>14</v>
      </c>
      <c r="CH12">
        <f>(RANK(_calc_라운드기준!AO12,_calc_라운드기준!$B12:$AT12,0)+COUNTIFS(_calc_라운드기준!$B12:$AT12,_calc_라운드기준!AO12,$B$1:$AT$1,"&lt;"&amp;40))-(RANK(AO12,$B12:$AT12,0)+COUNTIFS($B12:$AT12,AO12,$B$1:$AT$1,"&lt;"&amp;40))</f>
        <v>-2</v>
      </c>
      <c r="CI12">
        <f>(RANK(_calc_라운드기준!AP12,_calc_라운드기준!$B12:$AT12,0)+COUNTIFS(_calc_라운드기준!$B12:$AT12,_calc_라운드기준!AP12,$B$1:$AT$1,"&lt;"&amp;41))-(RANK(AP12,$B12:$AT12,0)+COUNTIFS($B12:$AT12,AP12,$B$1:$AT$1,"&lt;"&amp;41))</f>
        <v>-16</v>
      </c>
      <c r="CJ12">
        <f>(RANK(_calc_라운드기준!AQ12,_calc_라운드기준!$B12:$AT12,0)+COUNTIFS(_calc_라운드기준!$B12:$AT12,_calc_라운드기준!AQ12,$B$1:$AT$1,"&lt;"&amp;42))-(RANK(AQ12,$B12:$AT12,0)+COUNTIFS($B12:$AT12,AQ12,$B$1:$AT$1,"&lt;"&amp;42))</f>
        <v>8</v>
      </c>
      <c r="CK12">
        <f>(RANK(_calc_라운드기준!AR12,_calc_라운드기준!$B12:$AT12,0)+COUNTIFS(_calc_라운드기준!$B12:$AT12,_calc_라운드기준!AR12,$B$1:$AT$1,"&lt;"&amp;43))-(RANK(AR12,$B12:$AT12,0)+COUNTIFS($B12:$AT12,AR12,$B$1:$AT$1,"&lt;"&amp;43))</f>
        <v>4</v>
      </c>
      <c r="CL12">
        <f>(RANK(_calc_라운드기준!AS12,_calc_라운드기준!$B12:$AT12,0)+COUNTIFS(_calc_라운드기준!$B12:$AT12,_calc_라운드기준!AS12,$B$1:$AT$1,"&lt;"&amp;44))-(RANK(AS12,$B12:$AT12,0)+COUNTIFS($B12:$AT12,AS12,$B$1:$AT$1,"&lt;"&amp;44))</f>
        <v>16</v>
      </c>
      <c r="CM12">
        <f>(RANK(_calc_라운드기준!AT12,_calc_라운드기준!$B12:$AT12,0)+COUNTIFS(_calc_라운드기준!$B12:$AT12,_calc_라운드기준!AT12,$B$1:$AT$1,"&lt;"&amp;45))-(RANK(AT12,$B12:$AT12,0)+COUNTIFS($B12:$AT12,AT12,$B$1:$AT$1,"&lt;"&amp;45))</f>
        <v>14</v>
      </c>
      <c r="CN12">
        <f t="shared" si="0"/>
        <v>43</v>
      </c>
      <c r="CO12">
        <f t="shared" si="1"/>
        <v>35</v>
      </c>
      <c r="CP12">
        <f t="shared" si="2"/>
        <v>18</v>
      </c>
      <c r="CQ12">
        <f t="shared" si="3"/>
        <v>41</v>
      </c>
      <c r="CR12">
        <f t="shared" si="4"/>
        <v>30</v>
      </c>
      <c r="CS12">
        <f t="shared" si="5"/>
        <v>7</v>
      </c>
      <c r="CT12">
        <f t="shared" si="6"/>
        <v>3</v>
      </c>
      <c r="CU12">
        <f t="shared" si="7"/>
        <v>44</v>
      </c>
      <c r="CV12">
        <f t="shared" si="8"/>
        <v>40</v>
      </c>
      <c r="CW12">
        <f t="shared" si="9"/>
        <v>29</v>
      </c>
      <c r="CX12">
        <f t="shared" si="10"/>
        <v>15</v>
      </c>
      <c r="CY12">
        <f t="shared" si="11"/>
        <v>9</v>
      </c>
      <c r="CZ12">
        <f t="shared" si="12"/>
        <v>17</v>
      </c>
      <c r="DA12">
        <f t="shared" si="13"/>
        <v>5</v>
      </c>
      <c r="DB12">
        <f t="shared" si="14"/>
        <v>37</v>
      </c>
      <c r="DC12">
        <f t="shared" si="15"/>
        <v>21</v>
      </c>
      <c r="DD12">
        <f t="shared" si="16"/>
        <v>22</v>
      </c>
      <c r="DE12">
        <f t="shared" si="17"/>
        <v>1</v>
      </c>
      <c r="DF12">
        <f t="shared" si="18"/>
        <v>32</v>
      </c>
      <c r="DG12">
        <f t="shared" si="19"/>
        <v>31</v>
      </c>
      <c r="DH12">
        <f t="shared" si="20"/>
        <v>2</v>
      </c>
      <c r="DI12">
        <f t="shared" si="21"/>
        <v>20</v>
      </c>
      <c r="DJ12">
        <f t="shared" si="22"/>
        <v>38</v>
      </c>
      <c r="DK12">
        <f t="shared" si="23"/>
        <v>33</v>
      </c>
      <c r="DL12">
        <f t="shared" si="24"/>
        <v>42</v>
      </c>
      <c r="DM12">
        <f t="shared" si="25"/>
        <v>24</v>
      </c>
      <c r="DN12">
        <f t="shared" si="26"/>
        <v>34</v>
      </c>
      <c r="DO12">
        <f t="shared" si="27"/>
        <v>25</v>
      </c>
      <c r="DP12">
        <f t="shared" si="28"/>
        <v>39</v>
      </c>
      <c r="DQ12">
        <f t="shared" si="29"/>
        <v>13</v>
      </c>
      <c r="DR12">
        <f t="shared" si="30"/>
        <v>45</v>
      </c>
      <c r="DS12">
        <f t="shared" si="31"/>
        <v>27</v>
      </c>
      <c r="DT12">
        <f t="shared" si="32"/>
        <v>4</v>
      </c>
      <c r="DU12">
        <f t="shared" si="33"/>
        <v>8</v>
      </c>
      <c r="DV12">
        <f t="shared" si="34"/>
        <v>6</v>
      </c>
      <c r="DW12">
        <f t="shared" si="35"/>
        <v>28</v>
      </c>
      <c r="DX12">
        <f t="shared" si="36"/>
        <v>26</v>
      </c>
      <c r="DY12">
        <f t="shared" si="37"/>
        <v>14</v>
      </c>
      <c r="DZ12">
        <f t="shared" si="38"/>
        <v>11</v>
      </c>
      <c r="EA12">
        <f t="shared" si="39"/>
        <v>23</v>
      </c>
      <c r="EB12">
        <f t="shared" si="40"/>
        <v>36</v>
      </c>
      <c r="EC12">
        <f t="shared" si="41"/>
        <v>16</v>
      </c>
      <c r="ED12">
        <f t="shared" si="42"/>
        <v>19</v>
      </c>
      <c r="EE12">
        <f t="shared" si="43"/>
        <v>10</v>
      </c>
      <c r="EF12">
        <f t="shared" si="44"/>
        <v>12</v>
      </c>
    </row>
    <row r="13" spans="1:136" ht="16.5" customHeight="1">
      <c r="A13">
        <f>_calc_라운드기준!A13</f>
        <v>1233</v>
      </c>
      <c r="B13">
        <f>INDEX(_calc_누적빈도!B:B,$A13)-INDEX(_calc_누적빈도!B:B,$A13-기준400회_후보!$B$1)</f>
        <v>50</v>
      </c>
      <c r="C13">
        <f>INDEX(_calc_누적빈도!C:C,$A13)-INDEX(_calc_누적빈도!C:C,$A13-기준400회_후보!$B$1)</f>
        <v>46</v>
      </c>
      <c r="D13">
        <f>INDEX(_calc_누적빈도!D:D,$A13)-INDEX(_calc_누적빈도!D:D,$A13-기준400회_후보!$B$1)</f>
        <v>62</v>
      </c>
      <c r="E13">
        <f>INDEX(_calc_누적빈도!E:E,$A13)-INDEX(_calc_누적빈도!E:E,$A13-기준400회_후보!$B$1)</f>
        <v>48</v>
      </c>
      <c r="F13">
        <f>INDEX(_calc_누적빈도!F:F,$A13)-INDEX(_calc_누적빈도!F:F,$A13-기준400회_후보!$B$1)</f>
        <v>37</v>
      </c>
      <c r="G13">
        <f>INDEX(_calc_누적빈도!G:G,$A13)-INDEX(_calc_누적빈도!G:G,$A13-기준400회_후보!$B$1)</f>
        <v>59</v>
      </c>
      <c r="H13">
        <f>INDEX(_calc_누적빈도!H:H,$A13)-INDEX(_calc_누적빈도!H:H,$A13-기준400회_후보!$B$1)</f>
        <v>55</v>
      </c>
      <c r="I13">
        <f>INDEX(_calc_누적빈도!I:I,$A13)-INDEX(_calc_누적빈도!I:I,$A13-기준400회_후보!$B$1)</f>
        <v>44</v>
      </c>
      <c r="J13">
        <f>INDEX(_calc_누적빈도!J:J,$A13)-INDEX(_calc_누적빈도!J:J,$A13-기준400회_후보!$B$1)</f>
        <v>52</v>
      </c>
      <c r="K13">
        <f>INDEX(_calc_누적빈도!K:K,$A13)-INDEX(_calc_누적빈도!K:K,$A13-기준400회_후보!$B$1)</f>
        <v>42</v>
      </c>
      <c r="L13">
        <f>INDEX(_calc_누적빈도!L:L,$A13)-INDEX(_calc_누적빈도!L:L,$A13-기준400회_후보!$B$1)</f>
        <v>50</v>
      </c>
      <c r="M13">
        <f>INDEX(_calc_누적빈도!M:M,$A13)-INDEX(_calc_누적빈도!M:M,$A13-기준400회_후보!$B$1)</f>
        <v>59</v>
      </c>
      <c r="N13">
        <f>INDEX(_calc_누적빈도!N:N,$A13)-INDEX(_calc_누적빈도!N:N,$A13-기준400회_후보!$B$1)</f>
        <v>62</v>
      </c>
      <c r="O13">
        <f>INDEX(_calc_누적빈도!O:O,$A13)-INDEX(_calc_누적빈도!O:O,$A13-기준400회_후보!$B$1)</f>
        <v>55</v>
      </c>
      <c r="P13">
        <f>INDEX(_calc_누적빈도!P:P,$A13)-INDEX(_calc_누적빈도!P:P,$A13-기준400회_후보!$B$1)</f>
        <v>54</v>
      </c>
      <c r="Q13">
        <f>INDEX(_calc_누적빈도!Q:Q,$A13)-INDEX(_calc_누적빈도!Q:Q,$A13-기준400회_후보!$B$1)</f>
        <v>63</v>
      </c>
      <c r="R13">
        <f>INDEX(_calc_누적빈도!R:R,$A13)-INDEX(_calc_누적빈도!R:R,$A13-기준400회_후보!$B$1)</f>
        <v>52</v>
      </c>
      <c r="S13">
        <f>INDEX(_calc_누적빈도!S:S,$A13)-INDEX(_calc_누적빈도!S:S,$A13-기준400회_후보!$B$1)</f>
        <v>59</v>
      </c>
      <c r="T13">
        <f>INDEX(_calc_누적빈도!T:T,$A13)-INDEX(_calc_누적빈도!T:T,$A13-기준400회_후보!$B$1)</f>
        <v>54</v>
      </c>
      <c r="U13">
        <f>INDEX(_calc_누적빈도!U:U,$A13)-INDEX(_calc_누적빈도!U:U,$A13-기준400회_후보!$B$1)</f>
        <v>47</v>
      </c>
      <c r="V13">
        <f>INDEX(_calc_누적빈도!V:V,$A13)-INDEX(_calc_누적빈도!V:V,$A13-기준400회_후보!$B$1)</f>
        <v>55</v>
      </c>
      <c r="W13">
        <f>INDEX(_calc_누적빈도!W:W,$A13)-INDEX(_calc_누적빈도!W:W,$A13-기준400회_후보!$B$1)</f>
        <v>56</v>
      </c>
      <c r="X13">
        <f>INDEX(_calc_누적빈도!X:X,$A13)-INDEX(_calc_누적빈도!X:X,$A13-기준400회_후보!$B$1)</f>
        <v>49</v>
      </c>
      <c r="Y13">
        <f>INDEX(_calc_누적빈도!Y:Y,$A13)-INDEX(_calc_누적빈도!Y:Y,$A13-기준400회_후보!$B$1)</f>
        <v>53</v>
      </c>
      <c r="Z13">
        <f>INDEX(_calc_누적빈도!Z:Z,$A13)-INDEX(_calc_누적빈도!Z:Z,$A13-기준400회_후보!$B$1)</f>
        <v>43</v>
      </c>
      <c r="AA13">
        <f>INDEX(_calc_누적빈도!AA:AA,$A13)-INDEX(_calc_누적빈도!AA:AA,$A13-기준400회_후보!$B$1)</f>
        <v>54</v>
      </c>
      <c r="AB13">
        <f>INDEX(_calc_누적빈도!AB:AB,$A13)-INDEX(_calc_누적빈도!AB:AB,$A13-기준400회_후보!$B$1)</f>
        <v>56</v>
      </c>
      <c r="AC13">
        <f>INDEX(_calc_누적빈도!AC:AC,$A13)-INDEX(_calc_누적빈도!AC:AC,$A13-기준400회_후보!$B$1)</f>
        <v>60</v>
      </c>
      <c r="AD13">
        <f>INDEX(_calc_누적빈도!AD:AD,$A13)-INDEX(_calc_누적빈도!AD:AD,$A13-기준400회_후보!$B$1)</f>
        <v>52</v>
      </c>
      <c r="AE13">
        <f>INDEX(_calc_누적빈도!AE:AE,$A13)-INDEX(_calc_누적빈도!AE:AE,$A13-기준400회_후보!$B$1)</f>
        <v>60</v>
      </c>
      <c r="AF13">
        <f>INDEX(_calc_누적빈도!AF:AF,$A13)-INDEX(_calc_누적빈도!AF:AF,$A13-기준400회_후보!$B$1)</f>
        <v>52</v>
      </c>
      <c r="AG13">
        <f>INDEX(_calc_누적빈도!AG:AG,$A13)-INDEX(_calc_누적빈도!AG:AG,$A13-기준400회_후보!$B$1)</f>
        <v>50</v>
      </c>
      <c r="AH13">
        <f>INDEX(_calc_누적빈도!AH:AH,$A13)-INDEX(_calc_누적빈도!AH:AH,$A13-기준400회_후보!$B$1)</f>
        <v>60</v>
      </c>
      <c r="AI13">
        <f>INDEX(_calc_누적빈도!AI:AI,$A13)-INDEX(_calc_누적빈도!AI:AI,$A13-기준400회_후보!$B$1)</f>
        <v>53</v>
      </c>
      <c r="AJ13">
        <f>INDEX(_calc_누적빈도!AJ:AJ,$A13)-INDEX(_calc_누적빈도!AJ:AJ,$A13-기준400회_후보!$B$1)</f>
        <v>59</v>
      </c>
      <c r="AK13">
        <f>INDEX(_calc_누적빈도!AK:AK,$A13)-INDEX(_calc_누적빈도!AK:AK,$A13-기준400회_후보!$B$1)</f>
        <v>53</v>
      </c>
      <c r="AL13">
        <f>INDEX(_calc_누적빈도!AL:AL,$A13)-INDEX(_calc_누적빈도!AL:AL,$A13-기준400회_후보!$B$1)</f>
        <v>55</v>
      </c>
      <c r="AM13">
        <f>INDEX(_calc_누적빈도!AM:AM,$A13)-INDEX(_calc_누적빈도!AM:AM,$A13-기준400회_후보!$B$1)</f>
        <v>64</v>
      </c>
      <c r="AN13">
        <f>INDEX(_calc_누적빈도!AN:AN,$A13)-INDEX(_calc_누적빈도!AN:AN,$A13-기준400회_후보!$B$1)</f>
        <v>56</v>
      </c>
      <c r="AO13">
        <f>INDEX(_calc_누적빈도!AO:AO,$A13)-INDEX(_calc_누적빈도!AO:AO,$A13-기준400회_후보!$B$1)</f>
        <v>48</v>
      </c>
      <c r="AP13">
        <f>INDEX(_calc_누적빈도!AP:AP,$A13)-INDEX(_calc_누적빈도!AP:AP,$A13-기준400회_후보!$B$1)</f>
        <v>49</v>
      </c>
      <c r="AQ13">
        <f>INDEX(_calc_누적빈도!AQ:AQ,$A13)-INDEX(_calc_누적빈도!AQ:AQ,$A13-기준400회_후보!$B$1)</f>
        <v>54</v>
      </c>
      <c r="AR13">
        <f>INDEX(_calc_누적빈도!AR:AR,$A13)-INDEX(_calc_누적빈도!AR:AR,$A13-기준400회_후보!$B$1)</f>
        <v>45</v>
      </c>
      <c r="AS13">
        <f>INDEX(_calc_누적빈도!AS:AS,$A13)-INDEX(_calc_누적빈도!AS:AS,$A13-기준400회_후보!$B$1)</f>
        <v>55</v>
      </c>
      <c r="AT13">
        <f>INDEX(_calc_누적빈도!AT:AT,$A13)-INDEX(_calc_누적빈도!AT:AT,$A13-기준400회_후보!$B$1)</f>
        <v>59</v>
      </c>
      <c r="AU13">
        <f>(RANK(_calc_라운드기준!B13,_calc_라운드기준!$B13:$AT13,0)+COUNTIFS(_calc_라운드기준!$B13:$AT13,_calc_라운드기준!B13,$B$1:$AT$1,"&lt;"&amp;1))-(RANK(B13,$B13:$AT13,0)+COUNTIFS($B13:$AT13,B13,$B$1:$AT$1,"&lt;"&amp;1))</f>
        <v>-26</v>
      </c>
      <c r="AV13">
        <f>(RANK(_calc_라운드기준!C13,_calc_라운드기준!$B13:$AT13,0)+COUNTIFS(_calc_라운드기준!$B13:$AT13,_calc_라운드기준!C13,$B$1:$AT$1,"&lt;"&amp;2))-(RANK(C13,$B13:$AT13,0)+COUNTIFS($B13:$AT13,C13,$B$1:$AT$1,"&lt;"&amp;2))</f>
        <v>-6</v>
      </c>
      <c r="AW13">
        <f>(RANK(_calc_라운드기준!D13,_calc_라운드기준!$B13:$AT13,0)+COUNTIFS(_calc_라운드기준!$B13:$AT13,_calc_라운드기준!D13,$B$1:$AT$1,"&lt;"&amp;3))-(RANK(D13,$B13:$AT13,0)+COUNTIFS($B13:$AT13,D13,$B$1:$AT$1,"&lt;"&amp;3))</f>
        <v>4</v>
      </c>
      <c r="AX13">
        <f>(RANK(_calc_라운드기준!E13,_calc_라운드기준!$B13:$AT13,0)+COUNTIFS(_calc_라운드기준!$B13:$AT13,_calc_라운드기준!E13,$B$1:$AT$1,"&lt;"&amp;4))-(RANK(E13,$B13:$AT13,0)+COUNTIFS($B13:$AT13,E13,$B$1:$AT$1,"&lt;"&amp;4))</f>
        <v>-29</v>
      </c>
      <c r="AY13">
        <f>(RANK(_calc_라운드기준!F13,_calc_라운드기준!$B13:$AT13,0)+COUNTIFS(_calc_라운드기준!$B13:$AT13,_calc_라운드기준!F13,$B$1:$AT$1,"&lt;"&amp;5))-(RANK(F13,$B13:$AT13,0)+COUNTIFS($B13:$AT13,F13,$B$1:$AT$1,"&lt;"&amp;5))</f>
        <v>-10</v>
      </c>
      <c r="AZ13">
        <f>(RANK(_calc_라운드기준!G13,_calc_라운드기준!$B13:$AT13,0)+COUNTIFS(_calc_라운드기준!$B13:$AT13,_calc_라운드기준!G13,$B$1:$AT$1,"&lt;"&amp;6))-(RANK(G13,$B13:$AT13,0)+COUNTIFS($B13:$AT13,G13,$B$1:$AT$1,"&lt;"&amp;6))</f>
        <v>17</v>
      </c>
      <c r="BA13">
        <f>(RANK(_calc_라운드기준!H13,_calc_라운드기준!$B13:$AT13,0)+COUNTIFS(_calc_라운드기준!$B13:$AT13,_calc_라운드기준!H13,$B$1:$AT$1,"&lt;"&amp;7))-(RANK(H13,$B13:$AT13,0)+COUNTIFS($B13:$AT13,H13,$B$1:$AT$1,"&lt;"&amp;7))</f>
        <v>24</v>
      </c>
      <c r="BB13">
        <f>(RANK(_calc_라운드기준!I13,_calc_라운드기준!$B13:$AT13,0)+COUNTIFS(_calc_라운드기준!$B13:$AT13,_calc_라운드기준!I13,$B$1:$AT$1,"&lt;"&amp;8))-(RANK(I13,$B13:$AT13,0)+COUNTIFS($B13:$AT13,I13,$B$1:$AT$1,"&lt;"&amp;8))</f>
        <v>-25</v>
      </c>
      <c r="BC13">
        <f>(RANK(_calc_라운드기준!J13,_calc_라운드기준!$B13:$AT13,0)+COUNTIFS(_calc_라운드기준!$B13:$AT13,_calc_라운드기준!J13,$B$1:$AT$1,"&lt;"&amp;9))-(RANK(J13,$B13:$AT13,0)+COUNTIFS($B13:$AT13,J13,$B$1:$AT$1,"&lt;"&amp;9))</f>
        <v>-19</v>
      </c>
      <c r="BD13">
        <f>(RANK(_calc_라운드기준!K13,_calc_라운드기준!$B13:$AT13,0)+COUNTIFS(_calc_라운드기준!$B13:$AT13,_calc_라운드기준!K13,$B$1:$AT$1,"&lt;"&amp;10))-(RANK(K13,$B13:$AT13,0)+COUNTIFS($B13:$AT13,K13,$B$1:$AT$1,"&lt;"&amp;10))</f>
        <v>-8</v>
      </c>
      <c r="BE13">
        <f>(RANK(_calc_라운드기준!L13,_calc_라운드기준!$B13:$AT13,0)+COUNTIFS(_calc_라운드기준!$B13:$AT13,_calc_라운드기준!L13,$B$1:$AT$1,"&lt;"&amp;11))-(RANK(L13,$B13:$AT13,0)+COUNTIFS($B13:$AT13,L13,$B$1:$AT$1,"&lt;"&amp;11))</f>
        <v>10</v>
      </c>
      <c r="BF13">
        <f>(RANK(_calc_라운드기준!M13,_calc_라운드기준!$B13:$AT13,0)+COUNTIFS(_calc_라운드기준!$B13:$AT13,_calc_라운드기준!M13,$B$1:$AT$1,"&lt;"&amp;12))-(RANK(M13,$B13:$AT13,0)+COUNTIFS($B13:$AT13,M13,$B$1:$AT$1,"&lt;"&amp;12))</f>
        <v>17</v>
      </c>
      <c r="BG13">
        <f>(RANK(_calc_라운드기준!N13,_calc_라운드기준!$B13:$AT13,0)+COUNTIFS(_calc_라운드기준!$B13:$AT13,_calc_라운드기준!N13,$B$1:$AT$1,"&lt;"&amp;13))-(RANK(N13,$B13:$AT13,0)+COUNTIFS($B13:$AT13,N13,$B$1:$AT$1,"&lt;"&amp;13))</f>
        <v>6</v>
      </c>
      <c r="BH13">
        <f>(RANK(_calc_라운드기준!O13,_calc_라운드기준!$B13:$AT13,0)+COUNTIFS(_calc_라운드기준!$B13:$AT13,_calc_라운드기준!O13,$B$1:$AT$1,"&lt;"&amp;14))-(RANK(O13,$B13:$AT13,0)+COUNTIFS($B13:$AT13,O13,$B$1:$AT$1,"&lt;"&amp;14))</f>
        <v>24</v>
      </c>
      <c r="BI13">
        <f>(RANK(_calc_라운드기준!P13,_calc_라운드기준!$B13:$AT13,0)+COUNTIFS(_calc_라운드기준!$B13:$AT13,_calc_라운드기준!P13,$B$1:$AT$1,"&lt;"&amp;15))-(RANK(P13,$B13:$AT13,0)+COUNTIFS($B13:$AT13,P13,$B$1:$AT$1,"&lt;"&amp;15))</f>
        <v>-18</v>
      </c>
      <c r="BJ13">
        <f>(RANK(_calc_라운드기준!Q13,_calc_라운드기준!$B13:$AT13,0)+COUNTIFS(_calc_라운드기준!$B13:$AT13,_calc_라운드기준!Q13,$B$1:$AT$1,"&lt;"&amp;16))-(RANK(Q13,$B13:$AT13,0)+COUNTIFS($B13:$AT13,Q13,$B$1:$AT$1,"&lt;"&amp;16))</f>
        <v>2</v>
      </c>
      <c r="BK13">
        <f>(RANK(_calc_라운드기준!R13,_calc_라운드기준!$B13:$AT13,0)+COUNTIFS(_calc_라운드기준!$B13:$AT13,_calc_라운드기준!R13,$B$1:$AT$1,"&lt;"&amp;17))-(RANK(R13,$B13:$AT13,0)+COUNTIFS($B13:$AT13,R13,$B$1:$AT$1,"&lt;"&amp;17))</f>
        <v>-11</v>
      </c>
      <c r="BL13">
        <f>(RANK(_calc_라운드기준!S13,_calc_라운드기준!$B13:$AT13,0)+COUNTIFS(_calc_라운드기준!$B13:$AT13,_calc_라운드기준!S13,$B$1:$AT$1,"&lt;"&amp;18))-(RANK(S13,$B13:$AT13,0)+COUNTIFS($B13:$AT13,S13,$B$1:$AT$1,"&lt;"&amp;18))</f>
        <v>27</v>
      </c>
      <c r="BM13">
        <f>(RANK(_calc_라운드기준!T13,_calc_라운드기준!$B13:$AT13,0)+COUNTIFS(_calc_라운드기준!$B13:$AT13,_calc_라운드기준!T13,$B$1:$AT$1,"&lt;"&amp;19))-(RANK(T13,$B13:$AT13,0)+COUNTIFS($B13:$AT13,T13,$B$1:$AT$1,"&lt;"&amp;19))</f>
        <v>-11</v>
      </c>
      <c r="BN13">
        <f>(RANK(_calc_라운드기준!U13,_calc_라운드기준!$B13:$AT13,0)+COUNTIFS(_calc_라운드기준!$B13:$AT13,_calc_라운드기준!U13,$B$1:$AT$1,"&lt;"&amp;20))-(RANK(U13,$B13:$AT13,0)+COUNTIFS($B13:$AT13,U13,$B$1:$AT$1,"&lt;"&amp;20))</f>
        <v>-1</v>
      </c>
      <c r="BO13">
        <f>(RANK(_calc_라운드기준!V13,_calc_라운드기준!$B13:$AT13,0)+COUNTIFS(_calc_라운드기준!$B13:$AT13,_calc_라운드기준!V13,$B$1:$AT$1,"&lt;"&amp;21))-(RANK(V13,$B13:$AT13,0)+COUNTIFS($B13:$AT13,V13,$B$1:$AT$1,"&lt;"&amp;21))</f>
        <v>26</v>
      </c>
      <c r="BP13">
        <f>(RANK(_calc_라운드기준!W13,_calc_라운드기준!$B13:$AT13,0)+COUNTIFS(_calc_라운드기준!$B13:$AT13,_calc_라운드기준!W13,$B$1:$AT$1,"&lt;"&amp;22))-(RANK(W13,$B13:$AT13,0)+COUNTIFS($B13:$AT13,W13,$B$1:$AT$1,"&lt;"&amp;22))</f>
        <v>6</v>
      </c>
      <c r="BQ13">
        <f>(RANK(_calc_라운드기준!X13,_calc_라운드기준!$B13:$AT13,0)+COUNTIFS(_calc_라운드기준!$B13:$AT13,_calc_라운드기준!X13,$B$1:$AT$1,"&lt;"&amp;23))-(RANK(X13,$B13:$AT13,0)+COUNTIFS($B13:$AT13,X13,$B$1:$AT$1,"&lt;"&amp;23))</f>
        <v>-23</v>
      </c>
      <c r="BR13">
        <f>(RANK(_calc_라운드기준!Y13,_calc_라운드기준!$B13:$AT13,0)+COUNTIFS(_calc_라운드기준!$B13:$AT13,_calc_라운드기준!Y13,$B$1:$AT$1,"&lt;"&amp;24))-(RANK(Y13,$B13:$AT13,0)+COUNTIFS($B13:$AT13,Y13,$B$1:$AT$1,"&lt;"&amp;24))</f>
        <v>-12</v>
      </c>
      <c r="BS13">
        <f>(RANK(_calc_라운드기준!Z13,_calc_라운드기준!$B13:$AT13,0)+COUNTIFS(_calc_라운드기준!$B13:$AT13,_calc_라운드기준!Z13,$B$1:$AT$1,"&lt;"&amp;25))-(RANK(Z13,$B13:$AT13,0)+COUNTIFS($B13:$AT13,Z13,$B$1:$AT$1,"&lt;"&amp;25))</f>
        <v>-16</v>
      </c>
      <c r="BT13">
        <f>(RANK(_calc_라운드기준!AA13,_calc_라운드기준!$B13:$AT13,0)+COUNTIFS(_calc_라운드기준!$B13:$AT13,_calc_라운드기준!AA13,$B$1:$AT$1,"&lt;"&amp;26))-(RANK(AA13,$B13:$AT13,0)+COUNTIFS($B13:$AT13,AA13,$B$1:$AT$1,"&lt;"&amp;26))</f>
        <v>-3</v>
      </c>
      <c r="BU13">
        <f>(RANK(_calc_라운드기준!AB13,_calc_라운드기준!$B13:$AT13,0)+COUNTIFS(_calc_라운드기준!$B13:$AT13,_calc_라운드기준!AB13,$B$1:$AT$1,"&lt;"&amp;27))-(RANK(AB13,$B13:$AT13,0)+COUNTIFS($B13:$AT13,AB13,$B$1:$AT$1,"&lt;"&amp;27))</f>
        <v>-13</v>
      </c>
      <c r="BV13">
        <f>(RANK(_calc_라운드기준!AC13,_calc_라운드기준!$B13:$AT13,0)+COUNTIFS(_calc_라운드기준!$B13:$AT13,_calc_라운드기준!AC13,$B$1:$AT$1,"&lt;"&amp;28))-(RANK(AC13,$B13:$AT13,0)+COUNTIFS($B13:$AT13,AC13,$B$1:$AT$1,"&lt;"&amp;28))</f>
        <v>-3</v>
      </c>
      <c r="BW13">
        <f>(RANK(_calc_라운드기준!AD13,_calc_라운드기준!$B13:$AT13,0)+COUNTIFS(_calc_라운드기준!$B13:$AT13,_calc_라운드기준!AD13,$B$1:$AT$1,"&lt;"&amp;29))-(RANK(AD13,$B13:$AT13,0)+COUNTIFS($B13:$AT13,AD13,$B$1:$AT$1,"&lt;"&amp;29))</f>
        <v>-16</v>
      </c>
      <c r="BX13">
        <f>(RANK(_calc_라운드기준!AE13,_calc_라운드기준!$B13:$AT13,0)+COUNTIFS(_calc_라운드기준!$B13:$AT13,_calc_라운드기준!AE13,$B$1:$AT$1,"&lt;"&amp;30))-(RANK(AE13,$B13:$AT13,0)+COUNTIFS($B13:$AT13,AE13,$B$1:$AT$1,"&lt;"&amp;30))</f>
        <v>15</v>
      </c>
      <c r="BY13">
        <f>(RANK(_calc_라운드기준!AF13,_calc_라운드기준!$B13:$AT13,0)+COUNTIFS(_calc_라운드기준!$B13:$AT13,_calc_라운드기준!AF13,$B$1:$AT$1,"&lt;"&amp;31))-(RANK(AF13,$B13:$AT13,0)+COUNTIFS($B13:$AT13,AF13,$B$1:$AT$1,"&lt;"&amp;31))</f>
        <v>-26</v>
      </c>
      <c r="BZ13">
        <f>(RANK(_calc_라운드기준!AG13,_calc_라운드기준!$B13:$AT13,0)+COUNTIFS(_calc_라운드기준!$B13:$AT13,_calc_라운드기준!AG13,$B$1:$AT$1,"&lt;"&amp;32))-(RANK(AG13,$B13:$AT13,0)+COUNTIFS($B13:$AT13,AG13,$B$1:$AT$1,"&lt;"&amp;32))</f>
        <v>-6</v>
      </c>
      <c r="CA13">
        <f>(RANK(_calc_라운드기준!AH13,_calc_라운드기준!$B13:$AT13,0)+COUNTIFS(_calc_라운드기준!$B13:$AT13,_calc_라운드기준!AH13,$B$1:$AT$1,"&lt;"&amp;33))-(RANK(AH13,$B13:$AT13,0)+COUNTIFS($B13:$AT13,AH13,$B$1:$AT$1,"&lt;"&amp;33))</f>
        <v>22</v>
      </c>
      <c r="CB13">
        <f>(RANK(_calc_라운드기준!AI13,_calc_라운드기준!$B13:$AT13,0)+COUNTIFS(_calc_라운드기준!$B13:$AT13,_calc_라운드기준!AI13,$B$1:$AT$1,"&lt;"&amp;34))-(RANK(AI13,$B13:$AT13,0)+COUNTIFS($B13:$AT13,AI13,$B$1:$AT$1,"&lt;"&amp;34))</f>
        <v>16</v>
      </c>
      <c r="CC13">
        <f>(RANK(_calc_라운드기준!AJ13,_calc_라운드기준!$B13:$AT13,0)+COUNTIFS(_calc_라운드기준!$B13:$AT13,_calc_라운드기준!AJ13,$B$1:$AT$1,"&lt;"&amp;35))-(RANK(AJ13,$B13:$AT13,0)+COUNTIFS($B13:$AT13,AJ13,$B$1:$AT$1,"&lt;"&amp;35))</f>
        <v>19</v>
      </c>
      <c r="CD13">
        <f>(RANK(_calc_라운드기준!AK13,_calc_라운드기준!$B13:$AT13,0)+COUNTIFS(_calc_라운드기준!$B13:$AT13,_calc_라운드기준!AK13,$B$1:$AT$1,"&lt;"&amp;36))-(RANK(AK13,$B13:$AT13,0)+COUNTIFS($B13:$AT13,AK13,$B$1:$AT$1,"&lt;"&amp;36))</f>
        <v>-12</v>
      </c>
      <c r="CE13">
        <f>(RANK(_calc_라운드기준!AL13,_calc_라운드기준!$B13:$AT13,0)+COUNTIFS(_calc_라운드기준!$B13:$AT13,_calc_라운드기준!AL13,$B$1:$AT$1,"&lt;"&amp;37))-(RANK(AL13,$B13:$AT13,0)+COUNTIFS($B13:$AT13,AL13,$B$1:$AT$1,"&lt;"&amp;37))</f>
        <v>3</v>
      </c>
      <c r="CF13">
        <f>(RANK(_calc_라운드기준!AM13,_calc_라운드기준!$B13:$AT13,0)+COUNTIFS(_calc_라운드기준!$B13:$AT13,_calc_라운드기준!AM13,$B$1:$AT$1,"&lt;"&amp;38))-(RANK(AM13,$B13:$AT13,0)+COUNTIFS($B13:$AT13,AM13,$B$1:$AT$1,"&lt;"&amp;38))</f>
        <v>15</v>
      </c>
      <c r="CG13">
        <f>(RANK(_calc_라운드기준!AN13,_calc_라운드기준!$B13:$AT13,0)+COUNTIFS(_calc_라운드기준!$B13:$AT13,_calc_라운드기준!AN13,$B$1:$AT$1,"&lt;"&amp;39))-(RANK(AN13,$B13:$AT13,0)+COUNTIFS($B13:$AT13,AN13,$B$1:$AT$1,"&lt;"&amp;39))</f>
        <v>16</v>
      </c>
      <c r="CH13">
        <f>(RANK(_calc_라운드기준!AO13,_calc_라운드기준!$B13:$AT13,0)+COUNTIFS(_calc_라운드기준!$B13:$AT13,_calc_라운드기준!AO13,$B$1:$AT$1,"&lt;"&amp;40))-(RANK(AO13,$B13:$AT13,0)+COUNTIFS($B13:$AT13,AO13,$B$1:$AT$1,"&lt;"&amp;40))</f>
        <v>1</v>
      </c>
      <c r="CI13">
        <f>(RANK(_calc_라운드기준!AP13,_calc_라운드기준!$B13:$AT13,0)+COUNTIFS(_calc_라운드기준!$B13:$AT13,_calc_라운드기준!AP13,$B$1:$AT$1,"&lt;"&amp;41))-(RANK(AP13,$B13:$AT13,0)+COUNTIFS($B13:$AT13,AP13,$B$1:$AT$1,"&lt;"&amp;41))</f>
        <v>-13</v>
      </c>
      <c r="CJ13">
        <f>(RANK(_calc_라운드기준!AQ13,_calc_라운드기준!$B13:$AT13,0)+COUNTIFS(_calc_라운드기준!$B13:$AT13,_calc_라운드기준!AQ13,$B$1:$AT$1,"&lt;"&amp;42))-(RANK(AQ13,$B13:$AT13,0)+COUNTIFS($B13:$AT13,AQ13,$B$1:$AT$1,"&lt;"&amp;42))</f>
        <v>8</v>
      </c>
      <c r="CK13">
        <f>(RANK(_calc_라운드기준!AR13,_calc_라운드기준!$B13:$AT13,0)+COUNTIFS(_calc_라운드기준!$B13:$AT13,_calc_라운드기준!AR13,$B$1:$AT$1,"&lt;"&amp;43))-(RANK(AR13,$B13:$AT13,0)+COUNTIFS($B13:$AT13,AR13,$B$1:$AT$1,"&lt;"&amp;43))</f>
        <v>4</v>
      </c>
      <c r="CL13">
        <f>(RANK(_calc_라운드기준!AS13,_calc_라운드기준!$B13:$AT13,0)+COUNTIFS(_calc_라운드기준!$B13:$AT13,_calc_라운드기준!AS13,$B$1:$AT$1,"&lt;"&amp;44))-(RANK(AS13,$B13:$AT13,0)+COUNTIFS($B13:$AT13,AS13,$B$1:$AT$1,"&lt;"&amp;44))</f>
        <v>13</v>
      </c>
      <c r="CM13">
        <f>(RANK(_calc_라운드기준!AT13,_calc_라운드기준!$B13:$AT13,0)+COUNTIFS(_calc_라운드기준!$B13:$AT13,_calc_라운드기준!AT13,$B$1:$AT$1,"&lt;"&amp;45))-(RANK(AT13,$B13:$AT13,0)+COUNTIFS($B13:$AT13,AT13,$B$1:$AT$1,"&lt;"&amp;45))</f>
        <v>12</v>
      </c>
      <c r="CN13">
        <f t="shared" si="0"/>
        <v>43</v>
      </c>
      <c r="CO13">
        <f t="shared" si="1"/>
        <v>27</v>
      </c>
      <c r="CP13">
        <f t="shared" si="2"/>
        <v>19</v>
      </c>
      <c r="CQ13">
        <f t="shared" si="3"/>
        <v>45</v>
      </c>
      <c r="CR13">
        <f t="shared" si="4"/>
        <v>30</v>
      </c>
      <c r="CS13">
        <f t="shared" si="5"/>
        <v>7</v>
      </c>
      <c r="CT13">
        <f t="shared" si="6"/>
        <v>3</v>
      </c>
      <c r="CU13">
        <f t="shared" si="7"/>
        <v>42</v>
      </c>
      <c r="CV13">
        <f t="shared" si="8"/>
        <v>40</v>
      </c>
      <c r="CW13">
        <f t="shared" si="9"/>
        <v>29</v>
      </c>
      <c r="CX13">
        <f t="shared" si="10"/>
        <v>15</v>
      </c>
      <c r="CY13">
        <f t="shared" si="11"/>
        <v>8</v>
      </c>
      <c r="CZ13">
        <f t="shared" si="12"/>
        <v>17</v>
      </c>
      <c r="DA13">
        <f t="shared" si="13"/>
        <v>4</v>
      </c>
      <c r="DB13">
        <f t="shared" si="14"/>
        <v>39</v>
      </c>
      <c r="DC13">
        <f t="shared" si="15"/>
        <v>22</v>
      </c>
      <c r="DD13">
        <f t="shared" si="16"/>
        <v>31</v>
      </c>
      <c r="DE13">
        <f t="shared" si="17"/>
        <v>1</v>
      </c>
      <c r="DF13">
        <f t="shared" si="18"/>
        <v>32</v>
      </c>
      <c r="DG13">
        <f t="shared" si="19"/>
        <v>24</v>
      </c>
      <c r="DH13">
        <f t="shared" si="20"/>
        <v>2</v>
      </c>
      <c r="DI13">
        <f t="shared" si="21"/>
        <v>18</v>
      </c>
      <c r="DJ13">
        <f t="shared" si="22"/>
        <v>41</v>
      </c>
      <c r="DK13">
        <f t="shared" si="23"/>
        <v>33</v>
      </c>
      <c r="DL13">
        <f t="shared" si="24"/>
        <v>37</v>
      </c>
      <c r="DM13">
        <f t="shared" si="25"/>
        <v>25</v>
      </c>
      <c r="DN13">
        <f t="shared" si="26"/>
        <v>35</v>
      </c>
      <c r="DO13">
        <f t="shared" si="27"/>
        <v>26</v>
      </c>
      <c r="DP13">
        <f t="shared" si="28"/>
        <v>38</v>
      </c>
      <c r="DQ13">
        <f t="shared" si="29"/>
        <v>11</v>
      </c>
      <c r="DR13">
        <f t="shared" si="30"/>
        <v>44</v>
      </c>
      <c r="DS13">
        <f t="shared" si="31"/>
        <v>28</v>
      </c>
      <c r="DT13">
        <f t="shared" si="32"/>
        <v>5</v>
      </c>
      <c r="DU13">
        <f t="shared" si="33"/>
        <v>9</v>
      </c>
      <c r="DV13">
        <f t="shared" si="34"/>
        <v>6</v>
      </c>
      <c r="DW13">
        <f t="shared" si="35"/>
        <v>34</v>
      </c>
      <c r="DX13">
        <f t="shared" si="36"/>
        <v>21</v>
      </c>
      <c r="DY13">
        <f t="shared" si="37"/>
        <v>12</v>
      </c>
      <c r="DZ13">
        <f t="shared" si="38"/>
        <v>10</v>
      </c>
      <c r="EA13">
        <f t="shared" si="39"/>
        <v>23</v>
      </c>
      <c r="EB13">
        <f t="shared" si="40"/>
        <v>36</v>
      </c>
      <c r="EC13">
        <f t="shared" si="41"/>
        <v>16</v>
      </c>
      <c r="ED13">
        <f t="shared" si="42"/>
        <v>20</v>
      </c>
      <c r="EE13">
        <f t="shared" si="43"/>
        <v>13</v>
      </c>
      <c r="EF13">
        <f t="shared" si="44"/>
        <v>14</v>
      </c>
    </row>
    <row r="14" spans="1:136" ht="16.5" customHeight="1">
      <c r="A14">
        <f>_calc_라운드기준!A14</f>
        <v>1232</v>
      </c>
      <c r="B14">
        <f>INDEX(_calc_누적빈도!B:B,$A14)-INDEX(_calc_누적빈도!B:B,$A14-기준400회_후보!$B$1)</f>
        <v>50</v>
      </c>
      <c r="C14">
        <f>INDEX(_calc_누적빈도!C:C,$A14)-INDEX(_calc_누적빈도!C:C,$A14-기준400회_후보!$B$1)</f>
        <v>46</v>
      </c>
      <c r="D14">
        <f>INDEX(_calc_누적빈도!D:D,$A14)-INDEX(_calc_누적빈도!D:D,$A14-기준400회_후보!$B$1)</f>
        <v>62</v>
      </c>
      <c r="E14">
        <f>INDEX(_calc_누적빈도!E:E,$A14)-INDEX(_calc_누적빈도!E:E,$A14-기준400회_후보!$B$1)</f>
        <v>48</v>
      </c>
      <c r="F14">
        <f>INDEX(_calc_누적빈도!F:F,$A14)-INDEX(_calc_누적빈도!F:F,$A14-기준400회_후보!$B$1)</f>
        <v>37</v>
      </c>
      <c r="G14">
        <f>INDEX(_calc_누적빈도!G:G,$A14)-INDEX(_calc_누적빈도!G:G,$A14-기준400회_후보!$B$1)</f>
        <v>59</v>
      </c>
      <c r="H14">
        <f>INDEX(_calc_누적빈도!H:H,$A14)-INDEX(_calc_누적빈도!H:H,$A14-기준400회_후보!$B$1)</f>
        <v>55</v>
      </c>
      <c r="I14">
        <f>INDEX(_calc_누적빈도!I:I,$A14)-INDEX(_calc_누적빈도!I:I,$A14-기준400회_후보!$B$1)</f>
        <v>44</v>
      </c>
      <c r="J14">
        <f>INDEX(_calc_누적빈도!J:J,$A14)-INDEX(_calc_누적빈도!J:J,$A14-기준400회_후보!$B$1)</f>
        <v>52</v>
      </c>
      <c r="K14">
        <f>INDEX(_calc_누적빈도!K:K,$A14)-INDEX(_calc_누적빈도!K:K,$A14-기준400회_후보!$B$1)</f>
        <v>42</v>
      </c>
      <c r="L14">
        <f>INDEX(_calc_누적빈도!L:L,$A14)-INDEX(_calc_누적빈도!L:L,$A14-기준400회_후보!$B$1)</f>
        <v>50</v>
      </c>
      <c r="M14">
        <f>INDEX(_calc_누적빈도!M:M,$A14)-INDEX(_calc_누적빈도!M:M,$A14-기준400회_후보!$B$1)</f>
        <v>58</v>
      </c>
      <c r="N14">
        <f>INDEX(_calc_누적빈도!N:N,$A14)-INDEX(_calc_누적빈도!N:N,$A14-기준400회_후보!$B$1)</f>
        <v>63</v>
      </c>
      <c r="O14">
        <f>INDEX(_calc_누적빈도!O:O,$A14)-INDEX(_calc_누적빈도!O:O,$A14-기준400회_후보!$B$1)</f>
        <v>56</v>
      </c>
      <c r="P14">
        <f>INDEX(_calc_누적빈도!P:P,$A14)-INDEX(_calc_누적빈도!P:P,$A14-기준400회_후보!$B$1)</f>
        <v>53</v>
      </c>
      <c r="Q14">
        <f>INDEX(_calc_누적빈도!Q:Q,$A14)-INDEX(_calc_누적빈도!Q:Q,$A14-기준400회_후보!$B$1)</f>
        <v>63</v>
      </c>
      <c r="R14">
        <f>INDEX(_calc_누적빈도!R:R,$A14)-INDEX(_calc_누적빈도!R:R,$A14-기준400회_후보!$B$1)</f>
        <v>52</v>
      </c>
      <c r="S14">
        <f>INDEX(_calc_누적빈도!S:S,$A14)-INDEX(_calc_누적빈도!S:S,$A14-기준400회_후보!$B$1)</f>
        <v>59</v>
      </c>
      <c r="T14">
        <f>INDEX(_calc_누적빈도!T:T,$A14)-INDEX(_calc_누적빈도!T:T,$A14-기준400회_후보!$B$1)</f>
        <v>54</v>
      </c>
      <c r="U14">
        <f>INDEX(_calc_누적빈도!U:U,$A14)-INDEX(_calc_누적빈도!U:U,$A14-기준400회_후보!$B$1)</f>
        <v>47</v>
      </c>
      <c r="V14">
        <f>INDEX(_calc_누적빈도!V:V,$A14)-INDEX(_calc_누적빈도!V:V,$A14-기준400회_후보!$B$1)</f>
        <v>55</v>
      </c>
      <c r="W14">
        <f>INDEX(_calc_누적빈도!W:W,$A14)-INDEX(_calc_누적빈도!W:W,$A14-기준400회_후보!$B$1)</f>
        <v>55</v>
      </c>
      <c r="X14">
        <f>INDEX(_calc_누적빈도!X:X,$A14)-INDEX(_calc_누적빈도!X:X,$A14-기준400회_후보!$B$1)</f>
        <v>49</v>
      </c>
      <c r="Y14">
        <f>INDEX(_calc_누적빈도!Y:Y,$A14)-INDEX(_calc_누적빈도!Y:Y,$A14-기준400회_후보!$B$1)</f>
        <v>52</v>
      </c>
      <c r="Z14">
        <f>INDEX(_calc_누적빈도!Z:Z,$A14)-INDEX(_calc_누적빈도!Z:Z,$A14-기준400회_후보!$B$1)</f>
        <v>43</v>
      </c>
      <c r="AA14">
        <f>INDEX(_calc_누적빈도!AA:AA,$A14)-INDEX(_calc_누적빈도!AA:AA,$A14-기준400회_후보!$B$1)</f>
        <v>55</v>
      </c>
      <c r="AB14">
        <f>INDEX(_calc_누적빈도!AB:AB,$A14)-INDEX(_calc_누적빈도!AB:AB,$A14-기준400회_후보!$B$1)</f>
        <v>56</v>
      </c>
      <c r="AC14">
        <f>INDEX(_calc_누적빈도!AC:AC,$A14)-INDEX(_calc_누적빈도!AC:AC,$A14-기준400회_후보!$B$1)</f>
        <v>60</v>
      </c>
      <c r="AD14">
        <f>INDEX(_calc_누적빈도!AD:AD,$A14)-INDEX(_calc_누적빈도!AD:AD,$A14-기준400회_후보!$B$1)</f>
        <v>52</v>
      </c>
      <c r="AE14">
        <f>INDEX(_calc_누적빈도!AE:AE,$A14)-INDEX(_calc_누적빈도!AE:AE,$A14-기준400회_후보!$B$1)</f>
        <v>60</v>
      </c>
      <c r="AF14">
        <f>INDEX(_calc_누적빈도!AF:AF,$A14)-INDEX(_calc_누적빈도!AF:AF,$A14-기준400회_후보!$B$1)</f>
        <v>52</v>
      </c>
      <c r="AG14">
        <f>INDEX(_calc_누적빈도!AG:AG,$A14)-INDEX(_calc_누적빈도!AG:AG,$A14-기준400회_후보!$B$1)</f>
        <v>50</v>
      </c>
      <c r="AH14">
        <f>INDEX(_calc_누적빈도!AH:AH,$A14)-INDEX(_calc_누적빈도!AH:AH,$A14-기준400회_후보!$B$1)</f>
        <v>60</v>
      </c>
      <c r="AI14">
        <f>INDEX(_calc_누적빈도!AI:AI,$A14)-INDEX(_calc_누적빈도!AI:AI,$A14-기준400회_후보!$B$1)</f>
        <v>53</v>
      </c>
      <c r="AJ14">
        <f>INDEX(_calc_누적빈도!AJ:AJ,$A14)-INDEX(_calc_누적빈도!AJ:AJ,$A14-기준400회_후보!$B$1)</f>
        <v>59</v>
      </c>
      <c r="AK14">
        <f>INDEX(_calc_누적빈도!AK:AK,$A14)-INDEX(_calc_누적빈도!AK:AK,$A14-기준400회_후보!$B$1)</f>
        <v>52</v>
      </c>
      <c r="AL14">
        <f>INDEX(_calc_누적빈도!AL:AL,$A14)-INDEX(_calc_누적빈도!AL:AL,$A14-기준400회_후보!$B$1)</f>
        <v>55</v>
      </c>
      <c r="AM14">
        <f>INDEX(_calc_누적빈도!AM:AM,$A14)-INDEX(_calc_누적빈도!AM:AM,$A14-기준400회_후보!$B$1)</f>
        <v>64</v>
      </c>
      <c r="AN14">
        <f>INDEX(_calc_누적빈도!AN:AN,$A14)-INDEX(_calc_누적빈도!AN:AN,$A14-기준400회_후보!$B$1)</f>
        <v>56</v>
      </c>
      <c r="AO14">
        <f>INDEX(_calc_누적빈도!AO:AO,$A14)-INDEX(_calc_누적빈도!AO:AO,$A14-기준400회_후보!$B$1)</f>
        <v>49</v>
      </c>
      <c r="AP14">
        <f>INDEX(_calc_누적빈도!AP:AP,$A14)-INDEX(_calc_누적빈도!AP:AP,$A14-기준400회_후보!$B$1)</f>
        <v>49</v>
      </c>
      <c r="AQ14">
        <f>INDEX(_calc_누적빈도!AQ:AQ,$A14)-INDEX(_calc_누적빈도!AQ:AQ,$A14-기준400회_후보!$B$1)</f>
        <v>54</v>
      </c>
      <c r="AR14">
        <f>INDEX(_calc_누적빈도!AR:AR,$A14)-INDEX(_calc_누적빈도!AR:AR,$A14-기준400회_후보!$B$1)</f>
        <v>46</v>
      </c>
      <c r="AS14">
        <f>INDEX(_calc_누적빈도!AS:AS,$A14)-INDEX(_calc_누적빈도!AS:AS,$A14-기준400회_후보!$B$1)</f>
        <v>55</v>
      </c>
      <c r="AT14">
        <f>INDEX(_calc_누적빈도!AT:AT,$A14)-INDEX(_calc_누적빈도!AT:AT,$A14-기준400회_후보!$B$1)</f>
        <v>59</v>
      </c>
      <c r="AU14">
        <f>(RANK(_calc_라운드기준!B14,_calc_라운드기준!$B14:$AT14,0)+COUNTIFS(_calc_라운드기준!$B14:$AT14,_calc_라운드기준!B14,$B$1:$AT$1,"&lt;"&amp;1))-(RANK(B14,$B14:$AT14,0)+COUNTIFS($B14:$AT14,B14,$B$1:$AT$1,"&lt;"&amp;1))</f>
        <v>-27</v>
      </c>
      <c r="AV14">
        <f>(RANK(_calc_라운드기준!C14,_calc_라운드기준!$B14:$AT14,0)+COUNTIFS(_calc_라운드기준!$B14:$AT14,_calc_라운드기준!C14,$B$1:$AT$1,"&lt;"&amp;2))-(RANK(C14,$B14:$AT14,0)+COUNTIFS($B14:$AT14,C14,$B$1:$AT$1,"&lt;"&amp;2))</f>
        <v>-7</v>
      </c>
      <c r="AW14">
        <f>(RANK(_calc_라운드기준!D14,_calc_라운드기준!$B14:$AT14,0)+COUNTIFS(_calc_라운드기준!$B14:$AT14,_calc_라운드기준!D14,$B$1:$AT$1,"&lt;"&amp;3))-(RANK(D14,$B14:$AT14,0)+COUNTIFS($B14:$AT14,D14,$B$1:$AT$1,"&lt;"&amp;3))</f>
        <v>4</v>
      </c>
      <c r="AX14">
        <f>(RANK(_calc_라운드기준!E14,_calc_라운드기준!$B14:$AT14,0)+COUNTIFS(_calc_라운드기준!$B14:$AT14,_calc_라운드기준!E14,$B$1:$AT$1,"&lt;"&amp;4))-(RANK(E14,$B14:$AT14,0)+COUNTIFS($B14:$AT14,E14,$B$1:$AT$1,"&lt;"&amp;4))</f>
        <v>-29</v>
      </c>
      <c r="AY14">
        <f>(RANK(_calc_라운드기준!F14,_calc_라운드기준!$B14:$AT14,0)+COUNTIFS(_calc_라운드기준!$B14:$AT14,_calc_라운드기준!F14,$B$1:$AT$1,"&lt;"&amp;5))-(RANK(F14,$B14:$AT14,0)+COUNTIFS($B14:$AT14,F14,$B$1:$AT$1,"&lt;"&amp;5))</f>
        <v>-11</v>
      </c>
      <c r="AZ14">
        <f>(RANK(_calc_라운드기준!G14,_calc_라운드기준!$B14:$AT14,0)+COUNTIFS(_calc_라운드기준!$B14:$AT14,_calc_라운드기준!G14,$B$1:$AT$1,"&lt;"&amp;6))-(RANK(G14,$B14:$AT14,0)+COUNTIFS($B14:$AT14,G14,$B$1:$AT$1,"&lt;"&amp;6))</f>
        <v>17</v>
      </c>
      <c r="BA14">
        <f>(RANK(_calc_라운드기준!H14,_calc_라운드기준!$B14:$AT14,0)+COUNTIFS(_calc_라운드기준!$B14:$AT14,_calc_라운드기준!H14,$B$1:$AT$1,"&lt;"&amp;7))-(RANK(H14,$B14:$AT14,0)+COUNTIFS($B14:$AT14,H14,$B$1:$AT$1,"&lt;"&amp;7))</f>
        <v>24</v>
      </c>
      <c r="BB14">
        <f>(RANK(_calc_라운드기준!I14,_calc_라운드기준!$B14:$AT14,0)+COUNTIFS(_calc_라운드기준!$B14:$AT14,_calc_라운드기준!I14,$B$1:$AT$1,"&lt;"&amp;8))-(RANK(I14,$B14:$AT14,0)+COUNTIFS($B14:$AT14,I14,$B$1:$AT$1,"&lt;"&amp;8))</f>
        <v>-28</v>
      </c>
      <c r="BC14">
        <f>(RANK(_calc_라운드기준!J14,_calc_라운드기준!$B14:$AT14,0)+COUNTIFS(_calc_라운드기준!$B14:$AT14,_calc_라운드기준!J14,$B$1:$AT$1,"&lt;"&amp;9))-(RANK(J14,$B14:$AT14,0)+COUNTIFS($B14:$AT14,J14,$B$1:$AT$1,"&lt;"&amp;9))</f>
        <v>-16</v>
      </c>
      <c r="BD14">
        <f>(RANK(_calc_라운드기준!K14,_calc_라운드기준!$B14:$AT14,0)+COUNTIFS(_calc_라운드기준!$B14:$AT14,_calc_라운드기준!K14,$B$1:$AT$1,"&lt;"&amp;10))-(RANK(K14,$B14:$AT14,0)+COUNTIFS($B14:$AT14,K14,$B$1:$AT$1,"&lt;"&amp;10))</f>
        <v>-9</v>
      </c>
      <c r="BE14">
        <f>(RANK(_calc_라운드기준!L14,_calc_라운드기준!$B14:$AT14,0)+COUNTIFS(_calc_라운드기준!$B14:$AT14,_calc_라운드기준!L14,$B$1:$AT$1,"&lt;"&amp;11))-(RANK(L14,$B14:$AT14,0)+COUNTIFS($B14:$AT14,L14,$B$1:$AT$1,"&lt;"&amp;11))</f>
        <v>11</v>
      </c>
      <c r="BF14">
        <f>(RANK(_calc_라운드기준!M14,_calc_라운드기준!$B14:$AT14,0)+COUNTIFS(_calc_라운드기준!$B14:$AT14,_calc_라운드기준!M14,$B$1:$AT$1,"&lt;"&amp;12))-(RANK(M14,$B14:$AT14,0)+COUNTIFS($B14:$AT14,M14,$B$1:$AT$1,"&lt;"&amp;12))</f>
        <v>24</v>
      </c>
      <c r="BG14">
        <f>(RANK(_calc_라운드기준!N14,_calc_라운드기준!$B14:$AT14,0)+COUNTIFS(_calc_라운드기준!$B14:$AT14,_calc_라운드기준!N14,$B$1:$AT$1,"&lt;"&amp;13))-(RANK(N14,$B14:$AT14,0)+COUNTIFS($B14:$AT14,N14,$B$1:$AT$1,"&lt;"&amp;13))</f>
        <v>4</v>
      </c>
      <c r="BH14">
        <f>(RANK(_calc_라운드기준!O14,_calc_라운드기준!$B14:$AT14,0)+COUNTIFS(_calc_라운드기준!$B14:$AT14,_calc_라운드기준!O14,$B$1:$AT$1,"&lt;"&amp;14))-(RANK(O14,$B14:$AT14,0)+COUNTIFS($B14:$AT14,O14,$B$1:$AT$1,"&lt;"&amp;14))</f>
        <v>28</v>
      </c>
      <c r="BI14">
        <f>(RANK(_calc_라운드기준!P14,_calc_라운드기준!$B14:$AT14,0)+COUNTIFS(_calc_라운드기준!$B14:$AT14,_calc_라운드기준!P14,$B$1:$AT$1,"&lt;"&amp;15))-(RANK(P14,$B14:$AT14,0)+COUNTIFS($B14:$AT14,P14,$B$1:$AT$1,"&lt;"&amp;15))</f>
        <v>-17</v>
      </c>
      <c r="BJ14">
        <f>(RANK(_calc_라운드기준!Q14,_calc_라운드기준!$B14:$AT14,0)+COUNTIFS(_calc_라운드기준!$B14:$AT14,_calc_라운드기준!Q14,$B$1:$AT$1,"&lt;"&amp;16))-(RANK(Q14,$B14:$AT14,0)+COUNTIFS($B14:$AT14,Q14,$B$1:$AT$1,"&lt;"&amp;16))</f>
        <v>0</v>
      </c>
      <c r="BK14">
        <f>(RANK(_calc_라운드기준!R14,_calc_라운드기준!$B14:$AT14,0)+COUNTIFS(_calc_라운드기준!$B14:$AT14,_calc_라운드기준!R14,$B$1:$AT$1,"&lt;"&amp;17))-(RANK(R14,$B14:$AT14,0)+COUNTIFS($B14:$AT14,R14,$B$1:$AT$1,"&lt;"&amp;17))</f>
        <v>-12</v>
      </c>
      <c r="BL14">
        <f>(RANK(_calc_라운드기준!S14,_calc_라운드기준!$B14:$AT14,0)+COUNTIFS(_calc_라운드기준!$B14:$AT14,_calc_라운드기준!S14,$B$1:$AT$1,"&lt;"&amp;18))-(RANK(S14,$B14:$AT14,0)+COUNTIFS($B14:$AT14,S14,$B$1:$AT$1,"&lt;"&amp;18))</f>
        <v>28</v>
      </c>
      <c r="BM14">
        <f>(RANK(_calc_라운드기준!T14,_calc_라운드기준!$B14:$AT14,0)+COUNTIFS(_calc_라운드기준!$B14:$AT14,_calc_라운드기준!T14,$B$1:$AT$1,"&lt;"&amp;19))-(RANK(T14,$B14:$AT14,0)+COUNTIFS($B14:$AT14,T14,$B$1:$AT$1,"&lt;"&amp;19))</f>
        <v>-6</v>
      </c>
      <c r="BN14">
        <f>(RANK(_calc_라운드기준!U14,_calc_라운드기준!$B14:$AT14,0)+COUNTIFS(_calc_라운드기준!$B14:$AT14,_calc_라운드기준!U14,$B$1:$AT$1,"&lt;"&amp;20))-(RANK(U14,$B14:$AT14,0)+COUNTIFS($B14:$AT14,U14,$B$1:$AT$1,"&lt;"&amp;20))</f>
        <v>-1</v>
      </c>
      <c r="BO14">
        <f>(RANK(_calc_라운드기준!V14,_calc_라운드기준!$B14:$AT14,0)+COUNTIFS(_calc_라운드기준!$B14:$AT14,_calc_라운드기준!V14,$B$1:$AT$1,"&lt;"&amp;21))-(RANK(V14,$B14:$AT14,0)+COUNTIFS($B14:$AT14,V14,$B$1:$AT$1,"&lt;"&amp;21))</f>
        <v>25</v>
      </c>
      <c r="BP14">
        <f>(RANK(_calc_라운드기준!W14,_calc_라운드기준!$B14:$AT14,0)+COUNTIFS(_calc_라운드기준!$B14:$AT14,_calc_라운드기준!W14,$B$1:$AT$1,"&lt;"&amp;22))-(RANK(W14,$B14:$AT14,0)+COUNTIFS($B14:$AT14,W14,$B$1:$AT$1,"&lt;"&amp;22))</f>
        <v>8</v>
      </c>
      <c r="BQ14">
        <f>(RANK(_calc_라운드기준!X14,_calc_라운드기준!$B14:$AT14,0)+COUNTIFS(_calc_라운드기준!$B14:$AT14,_calc_라운드기준!X14,$B$1:$AT$1,"&lt;"&amp;23))-(RANK(X14,$B14:$AT14,0)+COUNTIFS($B14:$AT14,X14,$B$1:$AT$1,"&lt;"&amp;23))</f>
        <v>-24</v>
      </c>
      <c r="BR14">
        <f>(RANK(_calc_라운드기준!Y14,_calc_라운드기준!$B14:$AT14,0)+COUNTIFS(_calc_라운드기준!$B14:$AT14,_calc_라운드기준!Y14,$B$1:$AT$1,"&lt;"&amp;24))-(RANK(Y14,$B14:$AT14,0)+COUNTIFS($B14:$AT14,Y14,$B$1:$AT$1,"&lt;"&amp;24))</f>
        <v>-11</v>
      </c>
      <c r="BS14">
        <f>(RANK(_calc_라운드기준!Z14,_calc_라운드기준!$B14:$AT14,0)+COUNTIFS(_calc_라운드기준!$B14:$AT14,_calc_라운드기준!Z14,$B$1:$AT$1,"&lt;"&amp;25))-(RANK(Z14,$B14:$AT14,0)+COUNTIFS($B14:$AT14,Z14,$B$1:$AT$1,"&lt;"&amp;25))</f>
        <v>-25</v>
      </c>
      <c r="BT14">
        <f>(RANK(_calc_라운드기준!AA14,_calc_라운드기준!$B14:$AT14,0)+COUNTIFS(_calc_라운드기준!$B14:$AT14,_calc_라운드기준!AA14,$B$1:$AT$1,"&lt;"&amp;26))-(RANK(AA14,$B14:$AT14,0)+COUNTIFS($B14:$AT14,AA14,$B$1:$AT$1,"&lt;"&amp;26))</f>
        <v>0</v>
      </c>
      <c r="BU14">
        <f>(RANK(_calc_라운드기준!AB14,_calc_라운드기준!$B14:$AT14,0)+COUNTIFS(_calc_라운드기준!$B14:$AT14,_calc_라운드기준!AB14,$B$1:$AT$1,"&lt;"&amp;27))-(RANK(AB14,$B14:$AT14,0)+COUNTIFS($B14:$AT14,AB14,$B$1:$AT$1,"&lt;"&amp;27))</f>
        <v>-13</v>
      </c>
      <c r="BV14">
        <f>(RANK(_calc_라운드기준!AC14,_calc_라운드기준!$B14:$AT14,0)+COUNTIFS(_calc_라운드기준!$B14:$AT14,_calc_라운드기준!AC14,$B$1:$AT$1,"&lt;"&amp;28))-(RANK(AC14,$B14:$AT14,0)+COUNTIFS($B14:$AT14,AC14,$B$1:$AT$1,"&lt;"&amp;28))</f>
        <v>-3</v>
      </c>
      <c r="BW14">
        <f>(RANK(_calc_라운드기준!AD14,_calc_라운드기준!$B14:$AT14,0)+COUNTIFS(_calc_라운드기준!$B14:$AT14,_calc_라운드기준!AD14,$B$1:$AT$1,"&lt;"&amp;29))-(RANK(AD14,$B14:$AT14,0)+COUNTIFS($B14:$AT14,AD14,$B$1:$AT$1,"&lt;"&amp;29))</f>
        <v>-17</v>
      </c>
      <c r="BX14">
        <f>(RANK(_calc_라운드기준!AE14,_calc_라운드기준!$B14:$AT14,0)+COUNTIFS(_calc_라운드기준!$B14:$AT14,_calc_라운드기준!AE14,$B$1:$AT$1,"&lt;"&amp;30))-(RANK(AE14,$B14:$AT14,0)+COUNTIFS($B14:$AT14,AE14,$B$1:$AT$1,"&lt;"&amp;30))</f>
        <v>14</v>
      </c>
      <c r="BY14">
        <f>(RANK(_calc_라운드기준!AF14,_calc_라운드기준!$B14:$AT14,0)+COUNTIFS(_calc_라운드기준!$B14:$AT14,_calc_라운드기준!AF14,$B$1:$AT$1,"&lt;"&amp;31))-(RANK(AF14,$B14:$AT14,0)+COUNTIFS($B14:$AT14,AF14,$B$1:$AT$1,"&lt;"&amp;31))</f>
        <v>-26</v>
      </c>
      <c r="BZ14">
        <f>(RANK(_calc_라운드기준!AG14,_calc_라운드기준!$B14:$AT14,0)+COUNTIFS(_calc_라운드기준!$B14:$AT14,_calc_라운드기준!AG14,$B$1:$AT$1,"&lt;"&amp;32))-(RANK(AG14,$B14:$AT14,0)+COUNTIFS($B14:$AT14,AG14,$B$1:$AT$1,"&lt;"&amp;32))</f>
        <v>-7</v>
      </c>
      <c r="CA14">
        <f>(RANK(_calc_라운드기준!AH14,_calc_라운드기준!$B14:$AT14,0)+COUNTIFS(_calc_라운드기준!$B14:$AT14,_calc_라운드기준!AH14,$B$1:$AT$1,"&lt;"&amp;33))-(RANK(AH14,$B14:$AT14,0)+COUNTIFS($B14:$AT14,AH14,$B$1:$AT$1,"&lt;"&amp;33))</f>
        <v>21</v>
      </c>
      <c r="CB14">
        <f>(RANK(_calc_라운드기준!AI14,_calc_라운드기준!$B14:$AT14,0)+COUNTIFS(_calc_라운드기준!$B14:$AT14,_calc_라운드기준!AI14,$B$1:$AT$1,"&lt;"&amp;34))-(RANK(AI14,$B14:$AT14,0)+COUNTIFS($B14:$AT14,AI14,$B$1:$AT$1,"&lt;"&amp;34))</f>
        <v>18</v>
      </c>
      <c r="CC14">
        <f>(RANK(_calc_라운드기준!AJ14,_calc_라운드기준!$B14:$AT14,0)+COUNTIFS(_calc_라운드기준!$B14:$AT14,_calc_라운드기준!AJ14,$B$1:$AT$1,"&lt;"&amp;35))-(RANK(AJ14,$B14:$AT14,0)+COUNTIFS($B14:$AT14,AJ14,$B$1:$AT$1,"&lt;"&amp;35))</f>
        <v>19</v>
      </c>
      <c r="CD14">
        <f>(RANK(_calc_라운드기준!AK14,_calc_라운드기준!$B14:$AT14,0)+COUNTIFS(_calc_라운드기준!$B14:$AT14,_calc_라운드기준!AK14,$B$1:$AT$1,"&lt;"&amp;36))-(RANK(AK14,$B14:$AT14,0)+COUNTIFS($B14:$AT14,AK14,$B$1:$AT$1,"&lt;"&amp;36))</f>
        <v>-10</v>
      </c>
      <c r="CE14">
        <f>(RANK(_calc_라운드기준!AL14,_calc_라운드기준!$B14:$AT14,0)+COUNTIFS(_calc_라운드기준!$B14:$AT14,_calc_라운드기준!AL14,$B$1:$AT$1,"&lt;"&amp;37))-(RANK(AL14,$B14:$AT14,0)+COUNTIFS($B14:$AT14,AL14,$B$1:$AT$1,"&lt;"&amp;37))</f>
        <v>2</v>
      </c>
      <c r="CF14">
        <f>(RANK(_calc_라운드기준!AM14,_calc_라운드기준!$B14:$AT14,0)+COUNTIFS(_calc_라운드기준!$B14:$AT14,_calc_라운드기준!AM14,$B$1:$AT$1,"&lt;"&amp;38))-(RANK(AM14,$B14:$AT14,0)+COUNTIFS($B14:$AT14,AM14,$B$1:$AT$1,"&lt;"&amp;38))</f>
        <v>12</v>
      </c>
      <c r="CG14">
        <f>(RANK(_calc_라운드기준!AN14,_calc_라운드기준!$B14:$AT14,0)+COUNTIFS(_calc_라운드기준!$B14:$AT14,_calc_라운드기준!AN14,$B$1:$AT$1,"&lt;"&amp;39))-(RANK(AN14,$B14:$AT14,0)+COUNTIFS($B14:$AT14,AN14,$B$1:$AT$1,"&lt;"&amp;39))</f>
        <v>15</v>
      </c>
      <c r="CH14">
        <f>(RANK(_calc_라운드기준!AO14,_calc_라운드기준!$B14:$AT14,0)+COUNTIFS(_calc_라운드기준!$B14:$AT14,_calc_라운드기준!AO14,$B$1:$AT$1,"&lt;"&amp;40))-(RANK(AO14,$B14:$AT14,0)+COUNTIFS($B14:$AT14,AO14,$B$1:$AT$1,"&lt;"&amp;40))</f>
        <v>3</v>
      </c>
      <c r="CI14">
        <f>(RANK(_calc_라운드기준!AP14,_calc_라운드기준!$B14:$AT14,0)+COUNTIFS(_calc_라운드기준!$B14:$AT14,_calc_라운드기준!AP14,$B$1:$AT$1,"&lt;"&amp;41))-(RANK(AP14,$B14:$AT14,0)+COUNTIFS($B14:$AT14,AP14,$B$1:$AT$1,"&lt;"&amp;41))</f>
        <v>-14</v>
      </c>
      <c r="CJ14">
        <f>(RANK(_calc_라운드기준!AQ14,_calc_라운드기준!$B14:$AT14,0)+COUNTIFS(_calc_라운드기준!$B14:$AT14,_calc_라운드기준!AQ14,$B$1:$AT$1,"&lt;"&amp;42))-(RANK(AQ14,$B14:$AT14,0)+COUNTIFS($B14:$AT14,AQ14,$B$1:$AT$1,"&lt;"&amp;42))</f>
        <v>8</v>
      </c>
      <c r="CK14">
        <f>(RANK(_calc_라운드기준!AR14,_calc_라운드기준!$B14:$AT14,0)+COUNTIFS(_calc_라운드기준!$B14:$AT14,_calc_라운드기준!AR14,$B$1:$AT$1,"&lt;"&amp;43))-(RANK(AR14,$B14:$AT14,0)+COUNTIFS($B14:$AT14,AR14,$B$1:$AT$1,"&lt;"&amp;43))</f>
        <v>4</v>
      </c>
      <c r="CL14">
        <f>(RANK(_calc_라운드기준!AS14,_calc_라운드기준!$B14:$AT14,0)+COUNTIFS(_calc_라운드기준!$B14:$AT14,_calc_라운드기준!AS14,$B$1:$AT$1,"&lt;"&amp;44))-(RANK(AS14,$B14:$AT14,0)+COUNTIFS($B14:$AT14,AS14,$B$1:$AT$1,"&lt;"&amp;44))</f>
        <v>11</v>
      </c>
      <c r="CM14">
        <f>(RANK(_calc_라운드기준!AT14,_calc_라운드기준!$B14:$AT14,0)+COUNTIFS(_calc_라운드기준!$B14:$AT14,_calc_라운드기준!AT14,$B$1:$AT$1,"&lt;"&amp;45))-(RANK(AT14,$B14:$AT14,0)+COUNTIFS($B14:$AT14,AT14,$B$1:$AT$1,"&lt;"&amp;45))</f>
        <v>13</v>
      </c>
      <c r="CN14">
        <f t="shared" si="0"/>
        <v>43</v>
      </c>
      <c r="CO14">
        <f t="shared" si="1"/>
        <v>28</v>
      </c>
      <c r="CP14">
        <f t="shared" si="2"/>
        <v>18</v>
      </c>
      <c r="CQ14">
        <f t="shared" si="3"/>
        <v>45</v>
      </c>
      <c r="CR14">
        <f t="shared" si="4"/>
        <v>32</v>
      </c>
      <c r="CS14">
        <f t="shared" si="5"/>
        <v>9</v>
      </c>
      <c r="CT14">
        <f t="shared" si="6"/>
        <v>4</v>
      </c>
      <c r="CU14">
        <f t="shared" si="7"/>
        <v>44</v>
      </c>
      <c r="CV14">
        <f t="shared" si="8"/>
        <v>37</v>
      </c>
      <c r="CW14">
        <f t="shared" si="9"/>
        <v>30</v>
      </c>
      <c r="CX14">
        <f t="shared" si="10"/>
        <v>14</v>
      </c>
      <c r="CY14">
        <f t="shared" si="11"/>
        <v>5</v>
      </c>
      <c r="CZ14">
        <f t="shared" si="12"/>
        <v>19</v>
      </c>
      <c r="DA14">
        <f t="shared" si="13"/>
        <v>1</v>
      </c>
      <c r="DB14">
        <f t="shared" si="14"/>
        <v>38</v>
      </c>
      <c r="DC14">
        <f t="shared" si="15"/>
        <v>23</v>
      </c>
      <c r="DD14">
        <f t="shared" si="16"/>
        <v>34</v>
      </c>
      <c r="DE14">
        <f t="shared" si="17"/>
        <v>2</v>
      </c>
      <c r="DF14">
        <f t="shared" si="18"/>
        <v>27</v>
      </c>
      <c r="DG14">
        <f t="shared" si="19"/>
        <v>25</v>
      </c>
      <c r="DH14">
        <f t="shared" si="20"/>
        <v>3</v>
      </c>
      <c r="DI14">
        <f t="shared" si="21"/>
        <v>16</v>
      </c>
      <c r="DJ14">
        <f t="shared" si="22"/>
        <v>40</v>
      </c>
      <c r="DK14">
        <f t="shared" si="23"/>
        <v>33</v>
      </c>
      <c r="DL14">
        <f t="shared" si="24"/>
        <v>41</v>
      </c>
      <c r="DM14">
        <f t="shared" si="25"/>
        <v>24</v>
      </c>
      <c r="DN14">
        <f t="shared" si="26"/>
        <v>35</v>
      </c>
      <c r="DO14">
        <f t="shared" si="27"/>
        <v>26</v>
      </c>
      <c r="DP14">
        <f t="shared" si="28"/>
        <v>39</v>
      </c>
      <c r="DQ14">
        <f t="shared" si="29"/>
        <v>11</v>
      </c>
      <c r="DR14">
        <f t="shared" si="30"/>
        <v>42</v>
      </c>
      <c r="DS14">
        <f t="shared" si="31"/>
        <v>29</v>
      </c>
      <c r="DT14">
        <f t="shared" si="32"/>
        <v>6</v>
      </c>
      <c r="DU14">
        <f t="shared" si="33"/>
        <v>8</v>
      </c>
      <c r="DV14">
        <f t="shared" si="34"/>
        <v>7</v>
      </c>
      <c r="DW14">
        <f t="shared" si="35"/>
        <v>31</v>
      </c>
      <c r="DX14">
        <f t="shared" si="36"/>
        <v>22</v>
      </c>
      <c r="DY14">
        <f t="shared" si="37"/>
        <v>13</v>
      </c>
      <c r="DZ14">
        <f t="shared" si="38"/>
        <v>10</v>
      </c>
      <c r="EA14">
        <f t="shared" si="39"/>
        <v>21</v>
      </c>
      <c r="EB14">
        <f t="shared" si="40"/>
        <v>36</v>
      </c>
      <c r="EC14">
        <f t="shared" si="41"/>
        <v>17</v>
      </c>
      <c r="ED14">
        <f t="shared" si="42"/>
        <v>20</v>
      </c>
      <c r="EE14">
        <f t="shared" si="43"/>
        <v>15</v>
      </c>
      <c r="EF14">
        <f t="shared" si="44"/>
        <v>12</v>
      </c>
    </row>
    <row r="15" spans="1:136" ht="16.5" customHeight="1">
      <c r="A15">
        <f>_calc_라운드기준!A15</f>
        <v>1231</v>
      </c>
      <c r="B15">
        <f>INDEX(_calc_누적빈도!B:B,$A15)-INDEX(_calc_누적빈도!B:B,$A15-기준400회_후보!$B$1)</f>
        <v>50</v>
      </c>
      <c r="C15">
        <f>INDEX(_calc_누적빈도!C:C,$A15)-INDEX(_calc_누적빈도!C:C,$A15-기준400회_후보!$B$1)</f>
        <v>46</v>
      </c>
      <c r="D15">
        <f>INDEX(_calc_누적빈도!D:D,$A15)-INDEX(_calc_누적빈도!D:D,$A15-기준400회_후보!$B$1)</f>
        <v>63</v>
      </c>
      <c r="E15">
        <f>INDEX(_calc_누적빈도!E:E,$A15)-INDEX(_calc_누적빈도!E:E,$A15-기준400회_후보!$B$1)</f>
        <v>47</v>
      </c>
      <c r="F15">
        <f>INDEX(_calc_누적빈도!F:F,$A15)-INDEX(_calc_누적빈도!F:F,$A15-기준400회_후보!$B$1)</f>
        <v>37</v>
      </c>
      <c r="G15">
        <f>INDEX(_calc_누적빈도!G:G,$A15)-INDEX(_calc_누적빈도!G:G,$A15-기준400회_후보!$B$1)</f>
        <v>59</v>
      </c>
      <c r="H15">
        <f>INDEX(_calc_누적빈도!H:H,$A15)-INDEX(_calc_누적빈도!H:H,$A15-기준400회_후보!$B$1)</f>
        <v>55</v>
      </c>
      <c r="I15">
        <f>INDEX(_calc_누적빈도!I:I,$A15)-INDEX(_calc_누적빈도!I:I,$A15-기준400회_후보!$B$1)</f>
        <v>44</v>
      </c>
      <c r="J15">
        <f>INDEX(_calc_누적빈도!J:J,$A15)-INDEX(_calc_누적빈도!J:J,$A15-기준400회_후보!$B$1)</f>
        <v>52</v>
      </c>
      <c r="K15">
        <f>INDEX(_calc_누적빈도!K:K,$A15)-INDEX(_calc_누적빈도!K:K,$A15-기준400회_후보!$B$1)</f>
        <v>43</v>
      </c>
      <c r="L15">
        <f>INDEX(_calc_누적빈도!L:L,$A15)-INDEX(_calc_누적빈도!L:L,$A15-기준400회_후보!$B$1)</f>
        <v>50</v>
      </c>
      <c r="M15">
        <f>INDEX(_calc_누적빈도!M:M,$A15)-INDEX(_calc_누적빈도!M:M,$A15-기준400회_후보!$B$1)</f>
        <v>58</v>
      </c>
      <c r="N15">
        <f>INDEX(_calc_누적빈도!N:N,$A15)-INDEX(_calc_누적빈도!N:N,$A15-기준400회_후보!$B$1)</f>
        <v>62</v>
      </c>
      <c r="O15">
        <f>INDEX(_calc_누적빈도!O:O,$A15)-INDEX(_calc_누적빈도!O:O,$A15-기준400회_후보!$B$1)</f>
        <v>55</v>
      </c>
      <c r="P15">
        <f>INDEX(_calc_누적빈도!P:P,$A15)-INDEX(_calc_누적빈도!P:P,$A15-기준400회_후보!$B$1)</f>
        <v>53</v>
      </c>
      <c r="Q15">
        <f>INDEX(_calc_누적빈도!Q:Q,$A15)-INDEX(_calc_누적빈도!Q:Q,$A15-기준400회_후보!$B$1)</f>
        <v>64</v>
      </c>
      <c r="R15">
        <f>INDEX(_calc_누적빈도!R:R,$A15)-INDEX(_calc_누적빈도!R:R,$A15-기준400회_후보!$B$1)</f>
        <v>52</v>
      </c>
      <c r="S15">
        <f>INDEX(_calc_누적빈도!S:S,$A15)-INDEX(_calc_누적빈도!S:S,$A15-기준400회_후보!$B$1)</f>
        <v>58</v>
      </c>
      <c r="T15">
        <f>INDEX(_calc_누적빈도!T:T,$A15)-INDEX(_calc_누적빈도!T:T,$A15-기준400회_후보!$B$1)</f>
        <v>55</v>
      </c>
      <c r="U15">
        <f>INDEX(_calc_누적빈도!U:U,$A15)-INDEX(_calc_누적빈도!U:U,$A15-기준400회_후보!$B$1)</f>
        <v>47</v>
      </c>
      <c r="V15">
        <f>INDEX(_calc_누적빈도!V:V,$A15)-INDEX(_calc_누적빈도!V:V,$A15-기준400회_후보!$B$1)</f>
        <v>55</v>
      </c>
      <c r="W15">
        <f>INDEX(_calc_누적빈도!W:W,$A15)-INDEX(_calc_누적빈도!W:W,$A15-기준400회_후보!$B$1)</f>
        <v>55</v>
      </c>
      <c r="X15">
        <f>INDEX(_calc_누적빈도!X:X,$A15)-INDEX(_calc_누적빈도!X:X,$A15-기준400회_후보!$B$1)</f>
        <v>49</v>
      </c>
      <c r="Y15">
        <f>INDEX(_calc_누적빈도!Y:Y,$A15)-INDEX(_calc_누적빈도!Y:Y,$A15-기준400회_후보!$B$1)</f>
        <v>52</v>
      </c>
      <c r="Z15">
        <f>INDEX(_calc_누적빈도!Z:Z,$A15)-INDEX(_calc_누적빈도!Z:Z,$A15-기준400회_후보!$B$1)</f>
        <v>43</v>
      </c>
      <c r="AA15">
        <f>INDEX(_calc_누적빈도!AA:AA,$A15)-INDEX(_calc_누적빈도!AA:AA,$A15-기준400회_후보!$B$1)</f>
        <v>55</v>
      </c>
      <c r="AB15">
        <f>INDEX(_calc_누적빈도!AB:AB,$A15)-INDEX(_calc_누적빈도!AB:AB,$A15-기준400회_후보!$B$1)</f>
        <v>56</v>
      </c>
      <c r="AC15">
        <f>INDEX(_calc_누적빈도!AC:AC,$A15)-INDEX(_calc_누적빈도!AC:AC,$A15-기준400회_후보!$B$1)</f>
        <v>60</v>
      </c>
      <c r="AD15">
        <f>INDEX(_calc_누적빈도!AD:AD,$A15)-INDEX(_calc_누적빈도!AD:AD,$A15-기준400회_후보!$B$1)</f>
        <v>52</v>
      </c>
      <c r="AE15">
        <f>INDEX(_calc_누적빈도!AE:AE,$A15)-INDEX(_calc_누적빈도!AE:AE,$A15-기준400회_후보!$B$1)</f>
        <v>60</v>
      </c>
      <c r="AF15">
        <f>INDEX(_calc_누적빈도!AF:AF,$A15)-INDEX(_calc_누적빈도!AF:AF,$A15-기준400회_후보!$B$1)</f>
        <v>52</v>
      </c>
      <c r="AG15">
        <f>INDEX(_calc_누적빈도!AG:AG,$A15)-INDEX(_calc_누적빈도!AG:AG,$A15-기준400회_후보!$B$1)</f>
        <v>50</v>
      </c>
      <c r="AH15">
        <f>INDEX(_calc_누적빈도!AH:AH,$A15)-INDEX(_calc_누적빈도!AH:AH,$A15-기준400회_후보!$B$1)</f>
        <v>60</v>
      </c>
      <c r="AI15">
        <f>INDEX(_calc_누적빈도!AI:AI,$A15)-INDEX(_calc_누적빈도!AI:AI,$A15-기준400회_후보!$B$1)</f>
        <v>53</v>
      </c>
      <c r="AJ15">
        <f>INDEX(_calc_누적빈도!AJ:AJ,$A15)-INDEX(_calc_누적빈도!AJ:AJ,$A15-기준400회_후보!$B$1)</f>
        <v>59</v>
      </c>
      <c r="AK15">
        <f>INDEX(_calc_누적빈도!AK:AK,$A15)-INDEX(_calc_누적빈도!AK:AK,$A15-기준400회_후보!$B$1)</f>
        <v>52</v>
      </c>
      <c r="AL15">
        <f>INDEX(_calc_누적빈도!AL:AL,$A15)-INDEX(_calc_누적빈도!AL:AL,$A15-기준400회_후보!$B$1)</f>
        <v>55</v>
      </c>
      <c r="AM15">
        <f>INDEX(_calc_누적빈도!AM:AM,$A15)-INDEX(_calc_누적빈도!AM:AM,$A15-기준400회_후보!$B$1)</f>
        <v>63</v>
      </c>
      <c r="AN15">
        <f>INDEX(_calc_누적빈도!AN:AN,$A15)-INDEX(_calc_누적빈도!AN:AN,$A15-기준400회_후보!$B$1)</f>
        <v>57</v>
      </c>
      <c r="AO15">
        <f>INDEX(_calc_누적빈도!AO:AO,$A15)-INDEX(_calc_누적빈도!AO:AO,$A15-기준400회_후보!$B$1)</f>
        <v>49</v>
      </c>
      <c r="AP15">
        <f>INDEX(_calc_누적빈도!AP:AP,$A15)-INDEX(_calc_누적빈도!AP:AP,$A15-기준400회_후보!$B$1)</f>
        <v>49</v>
      </c>
      <c r="AQ15">
        <f>INDEX(_calc_누적빈도!AQ:AQ,$A15)-INDEX(_calc_누적빈도!AQ:AQ,$A15-기준400회_후보!$B$1)</f>
        <v>54</v>
      </c>
      <c r="AR15">
        <f>INDEX(_calc_누적빈도!AR:AR,$A15)-INDEX(_calc_누적빈도!AR:AR,$A15-기준400회_후보!$B$1)</f>
        <v>46</v>
      </c>
      <c r="AS15">
        <f>INDEX(_calc_누적빈도!AS:AS,$A15)-INDEX(_calc_누적빈도!AS:AS,$A15-기준400회_후보!$B$1)</f>
        <v>55</v>
      </c>
      <c r="AT15">
        <f>INDEX(_calc_누적빈도!AT:AT,$A15)-INDEX(_calc_누적빈도!AT:AT,$A15-기준400회_후보!$B$1)</f>
        <v>59</v>
      </c>
      <c r="AU15">
        <f>(RANK(_calc_라운드기준!B15,_calc_라운드기준!$B15:$AT15,0)+COUNTIFS(_calc_라운드기준!$B15:$AT15,_calc_라운드기준!B15,$B$1:$AT$1,"&lt;"&amp;1))-(RANK(B15,$B15:$AT15,0)+COUNTIFS($B15:$AT15,B15,$B$1:$AT$1,"&lt;"&amp;1))</f>
        <v>-28</v>
      </c>
      <c r="AV15">
        <f>(RANK(_calc_라운드기준!C15,_calc_라운드기준!$B15:$AT15,0)+COUNTIFS(_calc_라운드기준!$B15:$AT15,_calc_라운드기준!C15,$B$1:$AT$1,"&lt;"&amp;2))-(RANK(C15,$B15:$AT15,0)+COUNTIFS($B15:$AT15,C15,$B$1:$AT$1,"&lt;"&amp;2))</f>
        <v>-5</v>
      </c>
      <c r="AW15">
        <f>(RANK(_calc_라운드기준!D15,_calc_라운드기준!$B15:$AT15,0)+COUNTIFS(_calc_라운드기준!$B15:$AT15,_calc_라운드기준!D15,$B$1:$AT$1,"&lt;"&amp;3))-(RANK(D15,$B15:$AT15,0)+COUNTIFS($B15:$AT15,D15,$B$1:$AT$1,"&lt;"&amp;3))</f>
        <v>5</v>
      </c>
      <c r="AX15">
        <f>(RANK(_calc_라운드기준!E15,_calc_라운드기준!$B15:$AT15,0)+COUNTIFS(_calc_라운드기준!$B15:$AT15,_calc_라운드기준!E15,$B$1:$AT$1,"&lt;"&amp;4))-(RANK(E15,$B15:$AT15,0)+COUNTIFS($B15:$AT15,E15,$B$1:$AT$1,"&lt;"&amp;4))</f>
        <v>-24</v>
      </c>
      <c r="AY15">
        <f>(RANK(_calc_라운드기준!F15,_calc_라운드기준!$B15:$AT15,0)+COUNTIFS(_calc_라운드기준!$B15:$AT15,_calc_라운드기준!F15,$B$1:$AT$1,"&lt;"&amp;5))-(RANK(F15,$B15:$AT15,0)+COUNTIFS($B15:$AT15,F15,$B$1:$AT$1,"&lt;"&amp;5))</f>
        <v>-9</v>
      </c>
      <c r="AZ15">
        <f>(RANK(_calc_라운드기준!G15,_calc_라운드기준!$B15:$AT15,0)+COUNTIFS(_calc_라운드기준!$B15:$AT15,_calc_라운드기준!G15,$B$1:$AT$1,"&lt;"&amp;6))-(RANK(G15,$B15:$AT15,0)+COUNTIFS($B15:$AT15,G15,$B$1:$AT$1,"&lt;"&amp;6))</f>
        <v>18</v>
      </c>
      <c r="BA15">
        <f>(RANK(_calc_라운드기준!H15,_calc_라운드기준!$B15:$AT15,0)+COUNTIFS(_calc_라운드기준!$B15:$AT15,_calc_라운드기준!H15,$B$1:$AT$1,"&lt;"&amp;7))-(RANK(H15,$B15:$AT15,0)+COUNTIFS($B15:$AT15,H15,$B$1:$AT$1,"&lt;"&amp;7))</f>
        <v>24</v>
      </c>
      <c r="BB15">
        <f>(RANK(_calc_라운드기준!I15,_calc_라운드기준!$B15:$AT15,0)+COUNTIFS(_calc_라운드기준!$B15:$AT15,_calc_라운드기준!I15,$B$1:$AT$1,"&lt;"&amp;8))-(RANK(I15,$B15:$AT15,0)+COUNTIFS($B15:$AT15,I15,$B$1:$AT$1,"&lt;"&amp;8))</f>
        <v>-34</v>
      </c>
      <c r="BC15">
        <f>(RANK(_calc_라운드기준!J15,_calc_라운드기준!$B15:$AT15,0)+COUNTIFS(_calc_라운드기준!$B15:$AT15,_calc_라운드기준!J15,$B$1:$AT$1,"&lt;"&amp;9))-(RANK(J15,$B15:$AT15,0)+COUNTIFS($B15:$AT15,J15,$B$1:$AT$1,"&lt;"&amp;9))</f>
        <v>-17</v>
      </c>
      <c r="BD15">
        <f>(RANK(_calc_라운드기준!K15,_calc_라운드기준!$B15:$AT15,0)+COUNTIFS(_calc_라운드기준!$B15:$AT15,_calc_라운드기준!K15,$B$1:$AT$1,"&lt;"&amp;10))-(RANK(K15,$B15:$AT15,0)+COUNTIFS($B15:$AT15,K15,$B$1:$AT$1,"&lt;"&amp;10))</f>
        <v>-16</v>
      </c>
      <c r="BE15">
        <f>(RANK(_calc_라운드기준!L15,_calc_라운드기준!$B15:$AT15,0)+COUNTIFS(_calc_라운드기준!$B15:$AT15,_calc_라운드기준!L15,$B$1:$AT$1,"&lt;"&amp;11))-(RANK(L15,$B15:$AT15,0)+COUNTIFS($B15:$AT15,L15,$B$1:$AT$1,"&lt;"&amp;11))</f>
        <v>11</v>
      </c>
      <c r="BF15">
        <f>(RANK(_calc_라운드기준!M15,_calc_라운드기준!$B15:$AT15,0)+COUNTIFS(_calc_라운드기준!$B15:$AT15,_calc_라운드기준!M15,$B$1:$AT$1,"&lt;"&amp;12))-(RANK(M15,$B15:$AT15,0)+COUNTIFS($B15:$AT15,M15,$B$1:$AT$1,"&lt;"&amp;12))</f>
        <v>26</v>
      </c>
      <c r="BG15">
        <f>(RANK(_calc_라운드기준!N15,_calc_라운드기준!$B15:$AT15,0)+COUNTIFS(_calc_라운드기준!$B15:$AT15,_calc_라운드기준!N15,$B$1:$AT$1,"&lt;"&amp;13))-(RANK(N15,$B15:$AT15,0)+COUNTIFS($B15:$AT15,N15,$B$1:$AT$1,"&lt;"&amp;13))</f>
        <v>6</v>
      </c>
      <c r="BH15">
        <f>(RANK(_calc_라운드기준!O15,_calc_라운드기준!$B15:$AT15,0)+COUNTIFS(_calc_라운드기준!$B15:$AT15,_calc_라운드기준!O15,$B$1:$AT$1,"&lt;"&amp;14))-(RANK(O15,$B15:$AT15,0)+COUNTIFS($B15:$AT15,O15,$B$1:$AT$1,"&lt;"&amp;14))</f>
        <v>24</v>
      </c>
      <c r="BI15">
        <f>(RANK(_calc_라운드기준!P15,_calc_라운드기준!$B15:$AT15,0)+COUNTIFS(_calc_라운드기준!$B15:$AT15,_calc_라운드기준!P15,$B$1:$AT$1,"&lt;"&amp;15))-(RANK(P15,$B15:$AT15,0)+COUNTIFS($B15:$AT15,P15,$B$1:$AT$1,"&lt;"&amp;15))</f>
        <v>-19</v>
      </c>
      <c r="BJ15">
        <f>(RANK(_calc_라운드기준!Q15,_calc_라운드기준!$B15:$AT15,0)+COUNTIFS(_calc_라운드기준!$B15:$AT15,_calc_라운드기준!Q15,$B$1:$AT$1,"&lt;"&amp;16))-(RANK(Q15,$B15:$AT15,0)+COUNTIFS($B15:$AT15,Q15,$B$1:$AT$1,"&lt;"&amp;16))</f>
        <v>2</v>
      </c>
      <c r="BK15">
        <f>(RANK(_calc_라운드기준!R15,_calc_라운드기준!$B15:$AT15,0)+COUNTIFS(_calc_라운드기준!$B15:$AT15,_calc_라운드기준!R15,$B$1:$AT$1,"&lt;"&amp;17))-(RANK(R15,$B15:$AT15,0)+COUNTIFS($B15:$AT15,R15,$B$1:$AT$1,"&lt;"&amp;17))</f>
        <v>-12</v>
      </c>
      <c r="BL15">
        <f>(RANK(_calc_라운드기준!S15,_calc_라운드기준!$B15:$AT15,0)+COUNTIFS(_calc_라운드기준!$B15:$AT15,_calc_라운드기준!S15,$B$1:$AT$1,"&lt;"&amp;18))-(RANK(S15,$B15:$AT15,0)+COUNTIFS($B15:$AT15,S15,$B$1:$AT$1,"&lt;"&amp;18))</f>
        <v>29</v>
      </c>
      <c r="BM15">
        <f>(RANK(_calc_라운드기준!T15,_calc_라운드기준!$B15:$AT15,0)+COUNTIFS(_calc_라운드기준!$B15:$AT15,_calc_라운드기준!T15,$B$1:$AT$1,"&lt;"&amp;19))-(RANK(T15,$B15:$AT15,0)+COUNTIFS($B15:$AT15,T15,$B$1:$AT$1,"&lt;"&amp;19))</f>
        <v>-1</v>
      </c>
      <c r="BN15">
        <f>(RANK(_calc_라운드기준!U15,_calc_라운드기준!$B15:$AT15,0)+COUNTIFS(_calc_라운드기준!$B15:$AT15,_calc_라운드기준!U15,$B$1:$AT$1,"&lt;"&amp;20))-(RANK(U15,$B15:$AT15,0)+COUNTIFS($B15:$AT15,U15,$B$1:$AT$1,"&lt;"&amp;20))</f>
        <v>-11</v>
      </c>
      <c r="BO15">
        <f>(RANK(_calc_라운드기준!V15,_calc_라운드기준!$B15:$AT15,0)+COUNTIFS(_calc_라운드기준!$B15:$AT15,_calc_라운드기준!V15,$B$1:$AT$1,"&lt;"&amp;21))-(RANK(V15,$B15:$AT15,0)+COUNTIFS($B15:$AT15,V15,$B$1:$AT$1,"&lt;"&amp;21))</f>
        <v>24</v>
      </c>
      <c r="BP15">
        <f>(RANK(_calc_라운드기준!W15,_calc_라운드기준!$B15:$AT15,0)+COUNTIFS(_calc_라운드기준!$B15:$AT15,_calc_라운드기준!W15,$B$1:$AT$1,"&lt;"&amp;22))-(RANK(W15,$B15:$AT15,0)+COUNTIFS($B15:$AT15,W15,$B$1:$AT$1,"&lt;"&amp;22))</f>
        <v>10</v>
      </c>
      <c r="BQ15">
        <f>(RANK(_calc_라운드기준!X15,_calc_라운드기준!$B15:$AT15,0)+COUNTIFS(_calc_라운드기준!$B15:$AT15,_calc_라운드기준!X15,$B$1:$AT$1,"&lt;"&amp;23))-(RANK(X15,$B15:$AT15,0)+COUNTIFS($B15:$AT15,X15,$B$1:$AT$1,"&lt;"&amp;23))</f>
        <v>-24</v>
      </c>
      <c r="BR15">
        <f>(RANK(_calc_라운드기준!Y15,_calc_라운드기준!$B15:$AT15,0)+COUNTIFS(_calc_라운드기준!$B15:$AT15,_calc_라운드기준!Y15,$B$1:$AT$1,"&lt;"&amp;24))-(RANK(Y15,$B15:$AT15,0)+COUNTIFS($B15:$AT15,Y15,$B$1:$AT$1,"&lt;"&amp;24))</f>
        <v>-11</v>
      </c>
      <c r="BS15">
        <f>(RANK(_calc_라운드기준!Z15,_calc_라운드기준!$B15:$AT15,0)+COUNTIFS(_calc_라운드기준!$B15:$AT15,_calc_라운드기준!Z15,$B$1:$AT$1,"&lt;"&amp;25))-(RANK(Z15,$B15:$AT15,0)+COUNTIFS($B15:$AT15,Z15,$B$1:$AT$1,"&lt;"&amp;25))</f>
        <v>-26</v>
      </c>
      <c r="BT15">
        <f>(RANK(_calc_라운드기준!AA15,_calc_라운드기준!$B15:$AT15,0)+COUNTIFS(_calc_라운드기준!$B15:$AT15,_calc_라운드기준!AA15,$B$1:$AT$1,"&lt;"&amp;26))-(RANK(AA15,$B15:$AT15,0)+COUNTIFS($B15:$AT15,AA15,$B$1:$AT$1,"&lt;"&amp;26))</f>
        <v>-1</v>
      </c>
      <c r="BU15">
        <f>(RANK(_calc_라운드기준!AB15,_calc_라운드기준!$B15:$AT15,0)+COUNTIFS(_calc_라운드기준!$B15:$AT15,_calc_라운드기준!AB15,$B$1:$AT$1,"&lt;"&amp;27))-(RANK(AB15,$B15:$AT15,0)+COUNTIFS($B15:$AT15,AB15,$B$1:$AT$1,"&lt;"&amp;27))</f>
        <v>-13</v>
      </c>
      <c r="BV15">
        <f>(RANK(_calc_라운드기준!AC15,_calc_라운드기준!$B15:$AT15,0)+COUNTIFS(_calc_라운드기준!$B15:$AT15,_calc_라운드기준!AC15,$B$1:$AT$1,"&lt;"&amp;28))-(RANK(AC15,$B15:$AT15,0)+COUNTIFS($B15:$AT15,AC15,$B$1:$AT$1,"&lt;"&amp;28))</f>
        <v>-3</v>
      </c>
      <c r="BW15">
        <f>(RANK(_calc_라운드기준!AD15,_calc_라운드기준!$B15:$AT15,0)+COUNTIFS(_calc_라운드기준!$B15:$AT15,_calc_라운드기준!AD15,$B$1:$AT$1,"&lt;"&amp;29))-(RANK(AD15,$B15:$AT15,0)+COUNTIFS($B15:$AT15,AD15,$B$1:$AT$1,"&lt;"&amp;29))</f>
        <v>-17</v>
      </c>
      <c r="BX15">
        <f>(RANK(_calc_라운드기준!AE15,_calc_라운드기준!$B15:$AT15,0)+COUNTIFS(_calc_라운드기준!$B15:$AT15,_calc_라운드기준!AE15,$B$1:$AT$1,"&lt;"&amp;30))-(RANK(AE15,$B15:$AT15,0)+COUNTIFS($B15:$AT15,AE15,$B$1:$AT$1,"&lt;"&amp;30))</f>
        <v>14</v>
      </c>
      <c r="BY15">
        <f>(RANK(_calc_라운드기준!AF15,_calc_라운드기준!$B15:$AT15,0)+COUNTIFS(_calc_라운드기준!$B15:$AT15,_calc_라운드기준!AF15,$B$1:$AT$1,"&lt;"&amp;31))-(RANK(AF15,$B15:$AT15,0)+COUNTIFS($B15:$AT15,AF15,$B$1:$AT$1,"&lt;"&amp;31))</f>
        <v>-24</v>
      </c>
      <c r="BZ15">
        <f>(RANK(_calc_라운드기준!AG15,_calc_라운드기준!$B15:$AT15,0)+COUNTIFS(_calc_라운드기준!$B15:$AT15,_calc_라운드기준!AG15,$B$1:$AT$1,"&lt;"&amp;32))-(RANK(AG15,$B15:$AT15,0)+COUNTIFS($B15:$AT15,AG15,$B$1:$AT$1,"&lt;"&amp;32))</f>
        <v>-4</v>
      </c>
      <c r="CA15">
        <f>(RANK(_calc_라운드기준!AH15,_calc_라운드기준!$B15:$AT15,0)+COUNTIFS(_calc_라운드기준!$B15:$AT15,_calc_라운드기준!AH15,$B$1:$AT$1,"&lt;"&amp;33))-(RANK(AH15,$B15:$AT15,0)+COUNTIFS($B15:$AT15,AH15,$B$1:$AT$1,"&lt;"&amp;33))</f>
        <v>14</v>
      </c>
      <c r="CB15">
        <f>(RANK(_calc_라운드기준!AI15,_calc_라운드기준!$B15:$AT15,0)+COUNTIFS(_calc_라운드기준!$B15:$AT15,_calc_라운드기준!AI15,$B$1:$AT$1,"&lt;"&amp;34))-(RANK(AI15,$B15:$AT15,0)+COUNTIFS($B15:$AT15,AI15,$B$1:$AT$1,"&lt;"&amp;34))</f>
        <v>18</v>
      </c>
      <c r="CC15">
        <f>(RANK(_calc_라운드기준!AJ15,_calc_라운드기준!$B15:$AT15,0)+COUNTIFS(_calc_라운드기준!$B15:$AT15,_calc_라운드기준!AJ15,$B$1:$AT$1,"&lt;"&amp;35))-(RANK(AJ15,$B15:$AT15,0)+COUNTIFS($B15:$AT15,AJ15,$B$1:$AT$1,"&lt;"&amp;35))</f>
        <v>22</v>
      </c>
      <c r="CD15">
        <f>(RANK(_calc_라운드기준!AK15,_calc_라운드기준!$B15:$AT15,0)+COUNTIFS(_calc_라운드기준!$B15:$AT15,_calc_라운드기준!AK15,$B$1:$AT$1,"&lt;"&amp;36))-(RANK(AK15,$B15:$AT15,0)+COUNTIFS($B15:$AT15,AK15,$B$1:$AT$1,"&lt;"&amp;36))</f>
        <v>-9</v>
      </c>
      <c r="CE15">
        <f>(RANK(_calc_라운드기준!AL15,_calc_라운드기준!$B15:$AT15,0)+COUNTIFS(_calc_라운드기준!$B15:$AT15,_calc_라운드기준!AL15,$B$1:$AT$1,"&lt;"&amp;37))-(RANK(AL15,$B15:$AT15,0)+COUNTIFS($B15:$AT15,AL15,$B$1:$AT$1,"&lt;"&amp;37))</f>
        <v>2</v>
      </c>
      <c r="CF15">
        <f>(RANK(_calc_라운드기준!AM15,_calc_라운드기준!$B15:$AT15,0)+COUNTIFS(_calc_라운드기준!$B15:$AT15,_calc_라운드기준!AM15,$B$1:$AT$1,"&lt;"&amp;38))-(RANK(AM15,$B15:$AT15,0)+COUNTIFS($B15:$AT15,AM15,$B$1:$AT$1,"&lt;"&amp;38))</f>
        <v>21</v>
      </c>
      <c r="CG15">
        <f>(RANK(_calc_라운드기준!AN15,_calc_라운드기준!$B15:$AT15,0)+COUNTIFS(_calc_라운드기준!$B15:$AT15,_calc_라운드기준!AN15,$B$1:$AT$1,"&lt;"&amp;39))-(RANK(AN15,$B15:$AT15,0)+COUNTIFS($B15:$AT15,AN15,$B$1:$AT$1,"&lt;"&amp;39))</f>
        <v>19</v>
      </c>
      <c r="CH15">
        <f>(RANK(_calc_라운드기준!AO15,_calc_라운드기준!$B15:$AT15,0)+COUNTIFS(_calc_라운드기준!$B15:$AT15,_calc_라운드기준!AO15,$B$1:$AT$1,"&lt;"&amp;40))-(RANK(AO15,$B15:$AT15,0)+COUNTIFS($B15:$AT15,AO15,$B$1:$AT$1,"&lt;"&amp;40))</f>
        <v>2</v>
      </c>
      <c r="CI15">
        <f>(RANK(_calc_라운드기준!AP15,_calc_라운드기준!$B15:$AT15,0)+COUNTIFS(_calc_라운드기준!$B15:$AT15,_calc_라운드기준!AP15,$B$1:$AT$1,"&lt;"&amp;41))-(RANK(AP15,$B15:$AT15,0)+COUNTIFS($B15:$AT15,AP15,$B$1:$AT$1,"&lt;"&amp;41))</f>
        <v>-24</v>
      </c>
      <c r="CJ15">
        <f>(RANK(_calc_라운드기준!AQ15,_calc_라운드기준!$B15:$AT15,0)+COUNTIFS(_calc_라운드기준!$B15:$AT15,_calc_라운드기준!AQ15,$B$1:$AT$1,"&lt;"&amp;42))-(RANK(AQ15,$B15:$AT15,0)+COUNTIFS($B15:$AT15,AQ15,$B$1:$AT$1,"&lt;"&amp;42))</f>
        <v>10</v>
      </c>
      <c r="CK15">
        <f>(RANK(_calc_라운드기준!AR15,_calc_라운드기준!$B15:$AT15,0)+COUNTIFS(_calc_라운드기준!$B15:$AT15,_calc_라운드기준!AR15,$B$1:$AT$1,"&lt;"&amp;43))-(RANK(AR15,$B15:$AT15,0)+COUNTIFS($B15:$AT15,AR15,$B$1:$AT$1,"&lt;"&amp;43))</f>
        <v>4</v>
      </c>
      <c r="CL15">
        <f>(RANK(_calc_라운드기준!AS15,_calc_라운드기준!$B15:$AT15,0)+COUNTIFS(_calc_라운드기준!$B15:$AT15,_calc_라운드기준!AS15,$B$1:$AT$1,"&lt;"&amp;44))-(RANK(AS15,$B15:$AT15,0)+COUNTIFS($B15:$AT15,AS15,$B$1:$AT$1,"&lt;"&amp;44))</f>
        <v>12</v>
      </c>
      <c r="CM15">
        <f>(RANK(_calc_라운드기준!AT15,_calc_라운드기준!$B15:$AT15,0)+COUNTIFS(_calc_라운드기준!$B15:$AT15,_calc_라운드기준!AT15,$B$1:$AT$1,"&lt;"&amp;45))-(RANK(AT15,$B15:$AT15,0)+COUNTIFS($B15:$AT15,AT15,$B$1:$AT$1,"&lt;"&amp;45))</f>
        <v>15</v>
      </c>
      <c r="CN15">
        <f t="shared" si="0"/>
        <v>44</v>
      </c>
      <c r="CO15">
        <f t="shared" si="1"/>
        <v>28</v>
      </c>
      <c r="CP15">
        <f t="shared" si="2"/>
        <v>19</v>
      </c>
      <c r="CQ15">
        <f t="shared" si="3"/>
        <v>39</v>
      </c>
      <c r="CR15">
        <f t="shared" si="4"/>
        <v>29</v>
      </c>
      <c r="CS15">
        <f t="shared" si="5"/>
        <v>9</v>
      </c>
      <c r="CT15">
        <f t="shared" si="6"/>
        <v>3</v>
      </c>
      <c r="CU15">
        <f t="shared" si="7"/>
        <v>45</v>
      </c>
      <c r="CV15">
        <f t="shared" si="8"/>
        <v>36</v>
      </c>
      <c r="CW15">
        <f t="shared" si="9"/>
        <v>35</v>
      </c>
      <c r="CX15">
        <f t="shared" si="10"/>
        <v>15</v>
      </c>
      <c r="CY15">
        <f t="shared" si="11"/>
        <v>2</v>
      </c>
      <c r="CZ15">
        <f t="shared" si="12"/>
        <v>18</v>
      </c>
      <c r="DA15">
        <f t="shared" si="13"/>
        <v>4</v>
      </c>
      <c r="DB15">
        <f t="shared" si="14"/>
        <v>38</v>
      </c>
      <c r="DC15">
        <f t="shared" si="15"/>
        <v>21</v>
      </c>
      <c r="DD15">
        <f t="shared" si="16"/>
        <v>33</v>
      </c>
      <c r="DE15">
        <f t="shared" si="17"/>
        <v>1</v>
      </c>
      <c r="DF15">
        <f t="shared" si="18"/>
        <v>24</v>
      </c>
      <c r="DG15">
        <f t="shared" si="19"/>
        <v>31</v>
      </c>
      <c r="DH15">
        <f t="shared" si="20"/>
        <v>5</v>
      </c>
      <c r="DI15">
        <f t="shared" si="21"/>
        <v>16</v>
      </c>
      <c r="DJ15">
        <f t="shared" si="22"/>
        <v>40</v>
      </c>
      <c r="DK15">
        <f t="shared" si="23"/>
        <v>32</v>
      </c>
      <c r="DL15">
        <f t="shared" si="24"/>
        <v>43</v>
      </c>
      <c r="DM15">
        <f t="shared" si="25"/>
        <v>25</v>
      </c>
      <c r="DN15">
        <f t="shared" si="26"/>
        <v>34</v>
      </c>
      <c r="DO15">
        <f t="shared" si="27"/>
        <v>26</v>
      </c>
      <c r="DP15">
        <f t="shared" si="28"/>
        <v>37</v>
      </c>
      <c r="DQ15">
        <f t="shared" si="29"/>
        <v>12</v>
      </c>
      <c r="DR15">
        <f t="shared" si="30"/>
        <v>41</v>
      </c>
      <c r="DS15">
        <f t="shared" si="31"/>
        <v>27</v>
      </c>
      <c r="DT15">
        <f t="shared" si="32"/>
        <v>13</v>
      </c>
      <c r="DU15">
        <f t="shared" si="33"/>
        <v>10</v>
      </c>
      <c r="DV15">
        <f t="shared" si="34"/>
        <v>6</v>
      </c>
      <c r="DW15">
        <f t="shared" si="35"/>
        <v>30</v>
      </c>
      <c r="DX15">
        <f t="shared" si="36"/>
        <v>22</v>
      </c>
      <c r="DY15">
        <f t="shared" si="37"/>
        <v>7</v>
      </c>
      <c r="DZ15">
        <f t="shared" si="38"/>
        <v>8</v>
      </c>
      <c r="EA15">
        <f t="shared" si="39"/>
        <v>23</v>
      </c>
      <c r="EB15">
        <f t="shared" si="40"/>
        <v>42</v>
      </c>
      <c r="EC15">
        <f t="shared" si="41"/>
        <v>17</v>
      </c>
      <c r="ED15">
        <f t="shared" si="42"/>
        <v>20</v>
      </c>
      <c r="EE15">
        <f t="shared" si="43"/>
        <v>14</v>
      </c>
      <c r="EF15">
        <f t="shared" si="44"/>
        <v>11</v>
      </c>
    </row>
    <row r="16" spans="1:136" ht="16.5" customHeight="1">
      <c r="A16">
        <f>_calc_라운드기준!A16</f>
        <v>1230</v>
      </c>
      <c r="B16">
        <f>INDEX(_calc_누적빈도!B:B,$A16)-INDEX(_calc_누적빈도!B:B,$A16-기준400회_후보!$B$1)</f>
        <v>50</v>
      </c>
      <c r="C16">
        <f>INDEX(_calc_누적빈도!C:C,$A16)-INDEX(_calc_누적빈도!C:C,$A16-기준400회_후보!$B$1)</f>
        <v>46</v>
      </c>
      <c r="D16">
        <f>INDEX(_calc_누적빈도!D:D,$A16)-INDEX(_calc_누적빈도!D:D,$A16-기준400회_후보!$B$1)</f>
        <v>62</v>
      </c>
      <c r="E16">
        <f>INDEX(_calc_누적빈도!E:E,$A16)-INDEX(_calc_누적빈도!E:E,$A16-기준400회_후보!$B$1)</f>
        <v>47</v>
      </c>
      <c r="F16">
        <f>INDEX(_calc_누적빈도!F:F,$A16)-INDEX(_calc_누적빈도!F:F,$A16-기준400회_후보!$B$1)</f>
        <v>38</v>
      </c>
      <c r="G16">
        <f>INDEX(_calc_누적빈도!G:G,$A16)-INDEX(_calc_누적빈도!G:G,$A16-기준400회_후보!$B$1)</f>
        <v>60</v>
      </c>
      <c r="H16">
        <f>INDEX(_calc_누적빈도!H:H,$A16)-INDEX(_calc_누적빈도!H:H,$A16-기준400회_후보!$B$1)</f>
        <v>55</v>
      </c>
      <c r="I16">
        <f>INDEX(_calc_누적빈도!I:I,$A16)-INDEX(_calc_누적빈도!I:I,$A16-기준400회_후보!$B$1)</f>
        <v>43</v>
      </c>
      <c r="J16">
        <f>INDEX(_calc_누적빈도!J:J,$A16)-INDEX(_calc_누적빈도!J:J,$A16-기준400회_후보!$B$1)</f>
        <v>51</v>
      </c>
      <c r="K16">
        <f>INDEX(_calc_누적빈도!K:K,$A16)-INDEX(_calc_누적빈도!K:K,$A16-기준400회_후보!$B$1)</f>
        <v>43</v>
      </c>
      <c r="L16">
        <f>INDEX(_calc_누적빈도!L:L,$A16)-INDEX(_calc_누적빈도!L:L,$A16-기준400회_후보!$B$1)</f>
        <v>50</v>
      </c>
      <c r="M16">
        <f>INDEX(_calc_누적빈도!M:M,$A16)-INDEX(_calc_누적빈도!M:M,$A16-기준400회_후보!$B$1)</f>
        <v>58</v>
      </c>
      <c r="N16">
        <f>INDEX(_calc_누적빈도!N:N,$A16)-INDEX(_calc_누적빈도!N:N,$A16-기준400회_후보!$B$1)</f>
        <v>62</v>
      </c>
      <c r="O16">
        <f>INDEX(_calc_누적빈도!O:O,$A16)-INDEX(_calc_누적빈도!O:O,$A16-기준400회_후보!$B$1)</f>
        <v>55</v>
      </c>
      <c r="P16">
        <f>INDEX(_calc_누적빈도!P:P,$A16)-INDEX(_calc_누적빈도!P:P,$A16-기준400회_후보!$B$1)</f>
        <v>53</v>
      </c>
      <c r="Q16">
        <f>INDEX(_calc_누적빈도!Q:Q,$A16)-INDEX(_calc_누적빈도!Q:Q,$A16-기준400회_후보!$B$1)</f>
        <v>65</v>
      </c>
      <c r="R16">
        <f>INDEX(_calc_누적빈도!R:R,$A16)-INDEX(_calc_누적빈도!R:R,$A16-기준400회_후보!$B$1)</f>
        <v>52</v>
      </c>
      <c r="S16">
        <f>INDEX(_calc_누적빈도!S:S,$A16)-INDEX(_calc_누적빈도!S:S,$A16-기준400회_후보!$B$1)</f>
        <v>59</v>
      </c>
      <c r="T16">
        <f>INDEX(_calc_누적빈도!T:T,$A16)-INDEX(_calc_누적빈도!T:T,$A16-기준400회_후보!$B$1)</f>
        <v>55</v>
      </c>
      <c r="U16">
        <f>INDEX(_calc_누적빈도!U:U,$A16)-INDEX(_calc_누적빈도!U:U,$A16-기준400회_후보!$B$1)</f>
        <v>47</v>
      </c>
      <c r="V16">
        <f>INDEX(_calc_누적빈도!V:V,$A16)-INDEX(_calc_누적빈도!V:V,$A16-기준400회_후보!$B$1)</f>
        <v>55</v>
      </c>
      <c r="W16">
        <f>INDEX(_calc_누적빈도!W:W,$A16)-INDEX(_calc_누적빈도!W:W,$A16-기준400회_후보!$B$1)</f>
        <v>54</v>
      </c>
      <c r="X16">
        <f>INDEX(_calc_누적빈도!X:X,$A16)-INDEX(_calc_누적빈도!X:X,$A16-기준400회_후보!$B$1)</f>
        <v>49</v>
      </c>
      <c r="Y16">
        <f>INDEX(_calc_누적빈도!Y:Y,$A16)-INDEX(_calc_누적빈도!Y:Y,$A16-기준400회_후보!$B$1)</f>
        <v>52</v>
      </c>
      <c r="Z16">
        <f>INDEX(_calc_누적빈도!Z:Z,$A16)-INDEX(_calc_누적빈도!Z:Z,$A16-기준400회_후보!$B$1)</f>
        <v>43</v>
      </c>
      <c r="AA16">
        <f>INDEX(_calc_누적빈도!AA:AA,$A16)-INDEX(_calc_누적빈도!AA:AA,$A16-기준400회_후보!$B$1)</f>
        <v>55</v>
      </c>
      <c r="AB16">
        <f>INDEX(_calc_누적빈도!AB:AB,$A16)-INDEX(_calc_누적빈도!AB:AB,$A16-기준400회_후보!$B$1)</f>
        <v>56</v>
      </c>
      <c r="AC16">
        <f>INDEX(_calc_누적빈도!AC:AC,$A16)-INDEX(_calc_누적빈도!AC:AC,$A16-기준400회_후보!$B$1)</f>
        <v>59</v>
      </c>
      <c r="AD16">
        <f>INDEX(_calc_누적빈도!AD:AD,$A16)-INDEX(_calc_누적빈도!AD:AD,$A16-기준400회_후보!$B$1)</f>
        <v>52</v>
      </c>
      <c r="AE16">
        <f>INDEX(_calc_누적빈도!AE:AE,$A16)-INDEX(_calc_누적빈도!AE:AE,$A16-기준400회_후보!$B$1)</f>
        <v>60</v>
      </c>
      <c r="AF16">
        <f>INDEX(_calc_누적빈도!AF:AF,$A16)-INDEX(_calc_누적빈도!AF:AF,$A16-기준400회_후보!$B$1)</f>
        <v>52</v>
      </c>
      <c r="AG16">
        <f>INDEX(_calc_누적빈도!AG:AG,$A16)-INDEX(_calc_누적빈도!AG:AG,$A16-기준400회_후보!$B$1)</f>
        <v>50</v>
      </c>
      <c r="AH16">
        <f>INDEX(_calc_누적빈도!AH:AH,$A16)-INDEX(_calc_누적빈도!AH:AH,$A16-기준400회_후보!$B$1)</f>
        <v>60</v>
      </c>
      <c r="AI16">
        <f>INDEX(_calc_누적빈도!AI:AI,$A16)-INDEX(_calc_누적빈도!AI:AI,$A16-기준400회_후보!$B$1)</f>
        <v>53</v>
      </c>
      <c r="AJ16">
        <f>INDEX(_calc_누적빈도!AJ:AJ,$A16)-INDEX(_calc_누적빈도!AJ:AJ,$A16-기준400회_후보!$B$1)</f>
        <v>59</v>
      </c>
      <c r="AK16">
        <f>INDEX(_calc_누적빈도!AK:AK,$A16)-INDEX(_calc_누적빈도!AK:AK,$A16-기준400회_후보!$B$1)</f>
        <v>52</v>
      </c>
      <c r="AL16">
        <f>INDEX(_calc_누적빈도!AL:AL,$A16)-INDEX(_calc_누적빈도!AL:AL,$A16-기준400회_후보!$B$1)</f>
        <v>56</v>
      </c>
      <c r="AM16">
        <f>INDEX(_calc_누적빈도!AM:AM,$A16)-INDEX(_calc_누적빈도!AM:AM,$A16-기준400회_후보!$B$1)</f>
        <v>64</v>
      </c>
      <c r="AN16">
        <f>INDEX(_calc_누적빈도!AN:AN,$A16)-INDEX(_calc_누적빈도!AN:AN,$A16-기준400회_후보!$B$1)</f>
        <v>57</v>
      </c>
      <c r="AO16">
        <f>INDEX(_calc_누적빈도!AO:AO,$A16)-INDEX(_calc_누적빈도!AO:AO,$A16-기준400회_후보!$B$1)</f>
        <v>49</v>
      </c>
      <c r="AP16">
        <f>INDEX(_calc_누적빈도!AP:AP,$A16)-INDEX(_calc_누적빈도!AP:AP,$A16-기준400회_후보!$B$1)</f>
        <v>49</v>
      </c>
      <c r="AQ16">
        <f>INDEX(_calc_누적빈도!AQ:AQ,$A16)-INDEX(_calc_누적빈도!AQ:AQ,$A16-기준400회_후보!$B$1)</f>
        <v>53</v>
      </c>
      <c r="AR16">
        <f>INDEX(_calc_누적빈도!AR:AR,$A16)-INDEX(_calc_누적빈도!AR:AR,$A16-기준400회_후보!$B$1)</f>
        <v>46</v>
      </c>
      <c r="AS16">
        <f>INDEX(_calc_누적빈도!AS:AS,$A16)-INDEX(_calc_누적빈도!AS:AS,$A16-기준400회_후보!$B$1)</f>
        <v>55</v>
      </c>
      <c r="AT16">
        <f>INDEX(_calc_누적빈도!AT:AT,$A16)-INDEX(_calc_누적빈도!AT:AT,$A16-기준400회_후보!$B$1)</f>
        <v>59</v>
      </c>
      <c r="AU16">
        <f>(RANK(_calc_라운드기준!B16,_calc_라운드기준!$B16:$AT16,0)+COUNTIFS(_calc_라운드기준!$B16:$AT16,_calc_라운드기준!B16,$B$1:$AT$1,"&lt;"&amp;1))-(RANK(B16,$B16:$AT16,0)+COUNTIFS($B16:$AT16,B16,$B$1:$AT$1,"&lt;"&amp;1))</f>
        <v>-28</v>
      </c>
      <c r="AV16">
        <f>(RANK(_calc_라운드기준!C16,_calc_라운드기준!$B16:$AT16,0)+COUNTIFS(_calc_라운드기준!$B16:$AT16,_calc_라운드기준!C16,$B$1:$AT$1,"&lt;"&amp;2))-(RANK(C16,$B16:$AT16,0)+COUNTIFS($B16:$AT16,C16,$B$1:$AT$1,"&lt;"&amp;2))</f>
        <v>-5</v>
      </c>
      <c r="AW16">
        <f>(RANK(_calc_라운드기준!D16,_calc_라운드기준!$B16:$AT16,0)+COUNTIFS(_calc_라운드기준!$B16:$AT16,_calc_라운드기준!D16,$B$1:$AT$1,"&lt;"&amp;3))-(RANK(D16,$B16:$AT16,0)+COUNTIFS($B16:$AT16,D16,$B$1:$AT$1,"&lt;"&amp;3))</f>
        <v>9</v>
      </c>
      <c r="AX16">
        <f>(RANK(_calc_라운드기준!E16,_calc_라운드기준!$B16:$AT16,0)+COUNTIFS(_calc_라운드기준!$B16:$AT16,_calc_라운드기준!E16,$B$1:$AT$1,"&lt;"&amp;4))-(RANK(E16,$B16:$AT16,0)+COUNTIFS($B16:$AT16,E16,$B$1:$AT$1,"&lt;"&amp;4))</f>
        <v>-25</v>
      </c>
      <c r="AY16">
        <f>(RANK(_calc_라운드기준!F16,_calc_라운드기준!$B16:$AT16,0)+COUNTIFS(_calc_라운드기준!$B16:$AT16,_calc_라운드기준!F16,$B$1:$AT$1,"&lt;"&amp;5))-(RANK(F16,$B16:$AT16,0)+COUNTIFS($B16:$AT16,F16,$B$1:$AT$1,"&lt;"&amp;5))</f>
        <v>-9</v>
      </c>
      <c r="AZ16">
        <f>(RANK(_calc_라운드기준!G16,_calc_라운드기준!$B16:$AT16,0)+COUNTIFS(_calc_라운드기준!$B16:$AT16,_calc_라운드기준!G16,$B$1:$AT$1,"&lt;"&amp;6))-(RANK(G16,$B16:$AT16,0)+COUNTIFS($B16:$AT16,G16,$B$1:$AT$1,"&lt;"&amp;6))</f>
        <v>9</v>
      </c>
      <c r="BA16">
        <f>(RANK(_calc_라운드기준!H16,_calc_라운드기준!$B16:$AT16,0)+COUNTIFS(_calc_라운드기준!$B16:$AT16,_calc_라운드기준!H16,$B$1:$AT$1,"&lt;"&amp;7))-(RANK(H16,$B16:$AT16,0)+COUNTIFS($B16:$AT16,H16,$B$1:$AT$1,"&lt;"&amp;7))</f>
        <v>24</v>
      </c>
      <c r="BB16">
        <f>(RANK(_calc_라운드기준!I16,_calc_라운드기준!$B16:$AT16,0)+COUNTIFS(_calc_라운드기준!$B16:$AT16,_calc_라운드기준!I16,$B$1:$AT$1,"&lt;"&amp;8))-(RANK(I16,$B16:$AT16,0)+COUNTIFS($B16:$AT16,I16,$B$1:$AT$1,"&lt;"&amp;8))</f>
        <v>-27</v>
      </c>
      <c r="BC16">
        <f>(RANK(_calc_라운드기준!J16,_calc_라운드기준!$B16:$AT16,0)+COUNTIFS(_calc_라운드기준!$B16:$AT16,_calc_라운드기준!J16,$B$1:$AT$1,"&lt;"&amp;9))-(RANK(J16,$B16:$AT16,0)+COUNTIFS($B16:$AT16,J16,$B$1:$AT$1,"&lt;"&amp;9))</f>
        <v>-15</v>
      </c>
      <c r="BD16">
        <f>(RANK(_calc_라운드기준!K16,_calc_라운드기준!$B16:$AT16,0)+COUNTIFS(_calc_라운드기준!$B16:$AT16,_calc_라운드기준!K16,$B$1:$AT$1,"&lt;"&amp;10))-(RANK(K16,$B16:$AT16,0)+COUNTIFS($B16:$AT16,K16,$B$1:$AT$1,"&lt;"&amp;10))</f>
        <v>-16</v>
      </c>
      <c r="BE16">
        <f>(RANK(_calc_라운드기준!L16,_calc_라운드기준!$B16:$AT16,0)+COUNTIFS(_calc_라운드기준!$B16:$AT16,_calc_라운드기준!L16,$B$1:$AT$1,"&lt;"&amp;11))-(RANK(L16,$B16:$AT16,0)+COUNTIFS($B16:$AT16,L16,$B$1:$AT$1,"&lt;"&amp;11))</f>
        <v>11</v>
      </c>
      <c r="BF16">
        <f>(RANK(_calc_라운드기준!M16,_calc_라운드기준!$B16:$AT16,0)+COUNTIFS(_calc_라운드기준!$B16:$AT16,_calc_라운드기준!M16,$B$1:$AT$1,"&lt;"&amp;12))-(RANK(M16,$B16:$AT16,0)+COUNTIFS($B16:$AT16,M16,$B$1:$AT$1,"&lt;"&amp;12))</f>
        <v>16</v>
      </c>
      <c r="BG16">
        <f>(RANK(_calc_라운드기준!N16,_calc_라운드기준!$B16:$AT16,0)+COUNTIFS(_calc_라운드기준!$B16:$AT16,_calc_라운드기준!N16,$B$1:$AT$1,"&lt;"&amp;13))-(RANK(N16,$B16:$AT16,0)+COUNTIFS($B16:$AT16,N16,$B$1:$AT$1,"&lt;"&amp;13))</f>
        <v>4</v>
      </c>
      <c r="BH16">
        <f>(RANK(_calc_라운드기준!O16,_calc_라운드기준!$B16:$AT16,0)+COUNTIFS(_calc_라운드기준!$B16:$AT16,_calc_라운드기준!O16,$B$1:$AT$1,"&lt;"&amp;14))-(RANK(O16,$B16:$AT16,0)+COUNTIFS($B16:$AT16,O16,$B$1:$AT$1,"&lt;"&amp;14))</f>
        <v>24</v>
      </c>
      <c r="BI16">
        <f>(RANK(_calc_라운드기준!P16,_calc_라운드기준!$B16:$AT16,0)+COUNTIFS(_calc_라운드기준!$B16:$AT16,_calc_라운드기준!P16,$B$1:$AT$1,"&lt;"&amp;15))-(RANK(P16,$B16:$AT16,0)+COUNTIFS($B16:$AT16,P16,$B$1:$AT$1,"&lt;"&amp;15))</f>
        <v>-18</v>
      </c>
      <c r="BJ16">
        <f>(RANK(_calc_라운드기준!Q16,_calc_라운드기준!$B16:$AT16,0)+COUNTIFS(_calc_라운드기준!$B16:$AT16,_calc_라운드기준!Q16,$B$1:$AT$1,"&lt;"&amp;16))-(RANK(Q16,$B16:$AT16,0)+COUNTIFS($B16:$AT16,Q16,$B$1:$AT$1,"&lt;"&amp;16))</f>
        <v>2</v>
      </c>
      <c r="BK16">
        <f>(RANK(_calc_라운드기준!R16,_calc_라운드기준!$B16:$AT16,0)+COUNTIFS(_calc_라운드기준!$B16:$AT16,_calc_라운드기준!R16,$B$1:$AT$1,"&lt;"&amp;17))-(RANK(R16,$B16:$AT16,0)+COUNTIFS($B16:$AT16,R16,$B$1:$AT$1,"&lt;"&amp;17))</f>
        <v>-9</v>
      </c>
      <c r="BL16">
        <f>(RANK(_calc_라운드기준!S16,_calc_라운드기준!$B16:$AT16,0)+COUNTIFS(_calc_라운드기준!$B16:$AT16,_calc_라운드기준!S16,$B$1:$AT$1,"&lt;"&amp;18))-(RANK(S16,$B16:$AT16,0)+COUNTIFS($B16:$AT16,S16,$B$1:$AT$1,"&lt;"&amp;18))</f>
        <v>29</v>
      </c>
      <c r="BM16">
        <f>(RANK(_calc_라운드기준!T16,_calc_라운드기준!$B16:$AT16,0)+COUNTIFS(_calc_라운드기준!$B16:$AT16,_calc_라운드기준!T16,$B$1:$AT$1,"&lt;"&amp;19))-(RANK(T16,$B16:$AT16,0)+COUNTIFS($B16:$AT16,T16,$B$1:$AT$1,"&lt;"&amp;19))</f>
        <v>0</v>
      </c>
      <c r="BN16">
        <f>(RANK(_calc_라운드기준!U16,_calc_라운드기준!$B16:$AT16,0)+COUNTIFS(_calc_라운드기준!$B16:$AT16,_calc_라운드기준!U16,$B$1:$AT$1,"&lt;"&amp;20))-(RANK(U16,$B16:$AT16,0)+COUNTIFS($B16:$AT16,U16,$B$1:$AT$1,"&lt;"&amp;20))</f>
        <v>-10</v>
      </c>
      <c r="BO16">
        <f>(RANK(_calc_라운드기준!V16,_calc_라운드기준!$B16:$AT16,0)+COUNTIFS(_calc_라운드기준!$B16:$AT16,_calc_라운드기준!V16,$B$1:$AT$1,"&lt;"&amp;21))-(RANK(V16,$B16:$AT16,0)+COUNTIFS($B16:$AT16,V16,$B$1:$AT$1,"&lt;"&amp;21))</f>
        <v>23</v>
      </c>
      <c r="BP16">
        <f>(RANK(_calc_라운드기준!W16,_calc_라운드기준!$B16:$AT16,0)+COUNTIFS(_calc_라운드기준!$B16:$AT16,_calc_라운드기준!W16,$B$1:$AT$1,"&lt;"&amp;22))-(RANK(W16,$B16:$AT16,0)+COUNTIFS($B16:$AT16,W16,$B$1:$AT$1,"&lt;"&amp;22))</f>
        <v>16</v>
      </c>
      <c r="BQ16">
        <f>(RANK(_calc_라운드기준!X16,_calc_라운드기준!$B16:$AT16,0)+COUNTIFS(_calc_라운드기준!$B16:$AT16,_calc_라운드기준!X16,$B$1:$AT$1,"&lt;"&amp;23))-(RANK(X16,$B16:$AT16,0)+COUNTIFS($B16:$AT16,X16,$B$1:$AT$1,"&lt;"&amp;23))</f>
        <v>-26</v>
      </c>
      <c r="BR16">
        <f>(RANK(_calc_라운드기준!Y16,_calc_라운드기준!$B16:$AT16,0)+COUNTIFS(_calc_라운드기준!$B16:$AT16,_calc_라운드기준!Y16,$B$1:$AT$1,"&lt;"&amp;24))-(RANK(Y16,$B16:$AT16,0)+COUNTIFS($B16:$AT16,Y16,$B$1:$AT$1,"&lt;"&amp;24))</f>
        <v>-8</v>
      </c>
      <c r="BS16">
        <f>(RANK(_calc_라운드기준!Z16,_calc_라운드기준!$B16:$AT16,0)+COUNTIFS(_calc_라운드기준!$B16:$AT16,_calc_라운드기준!Z16,$B$1:$AT$1,"&lt;"&amp;25))-(RANK(Z16,$B16:$AT16,0)+COUNTIFS($B16:$AT16,Z16,$B$1:$AT$1,"&lt;"&amp;25))</f>
        <v>-24</v>
      </c>
      <c r="BT16">
        <f>(RANK(_calc_라운드기준!AA16,_calc_라운드기준!$B16:$AT16,0)+COUNTIFS(_calc_라운드기준!$B16:$AT16,_calc_라운드기준!AA16,$B$1:$AT$1,"&lt;"&amp;26))-(RANK(AA16,$B16:$AT16,0)+COUNTIFS($B16:$AT16,AA16,$B$1:$AT$1,"&lt;"&amp;26))</f>
        <v>1</v>
      </c>
      <c r="BU16">
        <f>(RANK(_calc_라운드기준!AB16,_calc_라운드기준!$B16:$AT16,0)+COUNTIFS(_calc_라운드기준!$B16:$AT16,_calc_라운드기준!AB16,$B$1:$AT$1,"&lt;"&amp;27))-(RANK(AB16,$B16:$AT16,0)+COUNTIFS($B16:$AT16,AB16,$B$1:$AT$1,"&lt;"&amp;27))</f>
        <v>-13</v>
      </c>
      <c r="BV16">
        <f>(RANK(_calc_라운드기준!AC16,_calc_라운드기준!$B16:$AT16,0)+COUNTIFS(_calc_라운드기준!$B16:$AT16,_calc_라운드기준!AC16,$B$1:$AT$1,"&lt;"&amp;28))-(RANK(AC16,$B16:$AT16,0)+COUNTIFS($B16:$AT16,AC16,$B$1:$AT$1,"&lt;"&amp;28))</f>
        <v>-7</v>
      </c>
      <c r="BW16">
        <f>(RANK(_calc_라운드기준!AD16,_calc_라운드기준!$B16:$AT16,0)+COUNTIFS(_calc_라운드기준!$B16:$AT16,_calc_라운드기준!AD16,$B$1:$AT$1,"&lt;"&amp;29))-(RANK(AD16,$B16:$AT16,0)+COUNTIFS($B16:$AT16,AD16,$B$1:$AT$1,"&lt;"&amp;29))</f>
        <v>-18</v>
      </c>
      <c r="BX16">
        <f>(RANK(_calc_라운드기준!AE16,_calc_라운드기준!$B16:$AT16,0)+COUNTIFS(_calc_라운드기준!$B16:$AT16,_calc_라운드기준!AE16,$B$1:$AT$1,"&lt;"&amp;30))-(RANK(AE16,$B16:$AT16,0)+COUNTIFS($B16:$AT16,AE16,$B$1:$AT$1,"&lt;"&amp;30))</f>
        <v>16</v>
      </c>
      <c r="BY16">
        <f>(RANK(_calc_라운드기준!AF16,_calc_라운드기준!$B16:$AT16,0)+COUNTIFS(_calc_라운드기준!$B16:$AT16,_calc_라운드기준!AF16,$B$1:$AT$1,"&lt;"&amp;31))-(RANK(AF16,$B16:$AT16,0)+COUNTIFS($B16:$AT16,AF16,$B$1:$AT$1,"&lt;"&amp;31))</f>
        <v>-23</v>
      </c>
      <c r="BZ16">
        <f>(RANK(_calc_라운드기준!AG16,_calc_라운드기준!$B16:$AT16,0)+COUNTIFS(_calc_라운드기준!$B16:$AT16,_calc_라운드기준!AG16,$B$1:$AT$1,"&lt;"&amp;32))-(RANK(AG16,$B16:$AT16,0)+COUNTIFS($B16:$AT16,AG16,$B$1:$AT$1,"&lt;"&amp;32))</f>
        <v>-4</v>
      </c>
      <c r="CA16">
        <f>(RANK(_calc_라운드기준!AH16,_calc_라운드기준!$B16:$AT16,0)+COUNTIFS(_calc_라운드기준!$B16:$AT16,_calc_라운드기준!AH16,$B$1:$AT$1,"&lt;"&amp;33))-(RANK(AH16,$B16:$AT16,0)+COUNTIFS($B16:$AT16,AH16,$B$1:$AT$1,"&lt;"&amp;33))</f>
        <v>16</v>
      </c>
      <c r="CB16">
        <f>(RANK(_calc_라운드기준!AI16,_calc_라운드기준!$B16:$AT16,0)+COUNTIFS(_calc_라운드기준!$B16:$AT16,_calc_라운드기준!AI16,$B$1:$AT$1,"&lt;"&amp;34))-(RANK(AI16,$B16:$AT16,0)+COUNTIFS($B16:$AT16,AI16,$B$1:$AT$1,"&lt;"&amp;34))</f>
        <v>19</v>
      </c>
      <c r="CC16">
        <f>(RANK(_calc_라운드기준!AJ16,_calc_라운드기준!$B16:$AT16,0)+COUNTIFS(_calc_라운드기준!$B16:$AT16,_calc_라운드기준!AJ16,$B$1:$AT$1,"&lt;"&amp;35))-(RANK(AJ16,$B16:$AT16,0)+COUNTIFS($B16:$AT16,AJ16,$B$1:$AT$1,"&lt;"&amp;35))</f>
        <v>21</v>
      </c>
      <c r="CD16">
        <f>(RANK(_calc_라운드기준!AK16,_calc_라운드기준!$B16:$AT16,0)+COUNTIFS(_calc_라운드기준!$B16:$AT16,_calc_라운드기준!AK16,$B$1:$AT$1,"&lt;"&amp;36))-(RANK(AK16,$B16:$AT16,0)+COUNTIFS($B16:$AT16,AK16,$B$1:$AT$1,"&lt;"&amp;36))</f>
        <v>-6</v>
      </c>
      <c r="CE16">
        <f>(RANK(_calc_라운드기준!AL16,_calc_라운드기준!$B16:$AT16,0)+COUNTIFS(_calc_라운드기준!$B16:$AT16,_calc_라운드기준!AL16,$B$1:$AT$1,"&lt;"&amp;37))-(RANK(AL16,$B16:$AT16,0)+COUNTIFS($B16:$AT16,AL16,$B$1:$AT$1,"&lt;"&amp;37))</f>
        <v>-4</v>
      </c>
      <c r="CF16">
        <f>(RANK(_calc_라운드기준!AM16,_calc_라운드기준!$B16:$AT16,0)+COUNTIFS(_calc_라운드기준!$B16:$AT16,_calc_라운드기준!AM16,$B$1:$AT$1,"&lt;"&amp;38))-(RANK(AM16,$B16:$AT16,0)+COUNTIFS($B16:$AT16,AM16,$B$1:$AT$1,"&lt;"&amp;38))</f>
        <v>23</v>
      </c>
      <c r="CG16">
        <f>(RANK(_calc_라운드기준!AN16,_calc_라운드기준!$B16:$AT16,0)+COUNTIFS(_calc_라운드기준!$B16:$AT16,_calc_라운드기준!AN16,$B$1:$AT$1,"&lt;"&amp;39))-(RANK(AN16,$B16:$AT16,0)+COUNTIFS($B16:$AT16,AN16,$B$1:$AT$1,"&lt;"&amp;39))</f>
        <v>19</v>
      </c>
      <c r="CH16">
        <f>(RANK(_calc_라운드기준!AO16,_calc_라운드기준!$B16:$AT16,0)+COUNTIFS(_calc_라운드기준!$B16:$AT16,_calc_라운드기준!AO16,$B$1:$AT$1,"&lt;"&amp;40))-(RANK(AO16,$B16:$AT16,0)+COUNTIFS($B16:$AT16,AO16,$B$1:$AT$1,"&lt;"&amp;40))</f>
        <v>-3</v>
      </c>
      <c r="CI16">
        <f>(RANK(_calc_라운드기준!AP16,_calc_라운드기준!$B16:$AT16,0)+COUNTIFS(_calc_라운드기준!$B16:$AT16,_calc_라운드기준!AP16,$B$1:$AT$1,"&lt;"&amp;41))-(RANK(AP16,$B16:$AT16,0)+COUNTIFS($B16:$AT16,AP16,$B$1:$AT$1,"&lt;"&amp;41))</f>
        <v>-30</v>
      </c>
      <c r="CJ16">
        <f>(RANK(_calc_라운드기준!AQ16,_calc_라운드기준!$B16:$AT16,0)+COUNTIFS(_calc_라운드기준!$B16:$AT16,_calc_라운드기준!AQ16,$B$1:$AT$1,"&lt;"&amp;42))-(RANK(AQ16,$B16:$AT16,0)+COUNTIFS($B16:$AT16,AQ16,$B$1:$AT$1,"&lt;"&amp;42))</f>
        <v>14</v>
      </c>
      <c r="CK16">
        <f>(RANK(_calc_라운드기준!AR16,_calc_라운드기준!$B16:$AT16,0)+COUNTIFS(_calc_라운드기준!$B16:$AT16,_calc_라운드기준!AR16,$B$1:$AT$1,"&lt;"&amp;43))-(RANK(AR16,$B16:$AT16,0)+COUNTIFS($B16:$AT16,AR16,$B$1:$AT$1,"&lt;"&amp;43))</f>
        <v>4</v>
      </c>
      <c r="CL16">
        <f>(RANK(_calc_라운드기준!AS16,_calc_라운드기준!$B16:$AT16,0)+COUNTIFS(_calc_라운드기준!$B16:$AT16,_calc_라운드기준!AS16,$B$1:$AT$1,"&lt;"&amp;44))-(RANK(AS16,$B16:$AT16,0)+COUNTIFS($B16:$AT16,AS16,$B$1:$AT$1,"&lt;"&amp;44))</f>
        <v>13</v>
      </c>
      <c r="CM16">
        <f>(RANK(_calc_라운드기준!AT16,_calc_라운드기준!$B16:$AT16,0)+COUNTIFS(_calc_라운드기준!$B16:$AT16,_calc_라운드기준!AT16,$B$1:$AT$1,"&lt;"&amp;45))-(RANK(AT16,$B16:$AT16,0)+COUNTIFS($B16:$AT16,AT16,$B$1:$AT$1,"&lt;"&amp;45))</f>
        <v>15</v>
      </c>
      <c r="CN16">
        <f t="shared" si="0"/>
        <v>44</v>
      </c>
      <c r="CO16">
        <f t="shared" si="1"/>
        <v>27</v>
      </c>
      <c r="CP16">
        <f t="shared" si="2"/>
        <v>17</v>
      </c>
      <c r="CQ16">
        <f t="shared" si="3"/>
        <v>41</v>
      </c>
      <c r="CR16">
        <f t="shared" si="4"/>
        <v>31</v>
      </c>
      <c r="CS16">
        <f t="shared" si="5"/>
        <v>18</v>
      </c>
      <c r="CT16">
        <f t="shared" si="6"/>
        <v>2</v>
      </c>
      <c r="CU16">
        <f t="shared" si="7"/>
        <v>43</v>
      </c>
      <c r="CV16">
        <f t="shared" si="8"/>
        <v>35</v>
      </c>
      <c r="CW16">
        <f t="shared" si="9"/>
        <v>36</v>
      </c>
      <c r="CX16">
        <f t="shared" si="10"/>
        <v>16</v>
      </c>
      <c r="CY16">
        <f t="shared" si="11"/>
        <v>9</v>
      </c>
      <c r="CZ16">
        <f t="shared" si="12"/>
        <v>19</v>
      </c>
      <c r="DA16">
        <f t="shared" si="13"/>
        <v>3</v>
      </c>
      <c r="DB16">
        <f t="shared" si="14"/>
        <v>37</v>
      </c>
      <c r="DC16">
        <f t="shared" si="15"/>
        <v>21</v>
      </c>
      <c r="DD16">
        <f t="shared" si="16"/>
        <v>32</v>
      </c>
      <c r="DE16">
        <f t="shared" si="17"/>
        <v>1</v>
      </c>
      <c r="DF16">
        <f t="shared" si="18"/>
        <v>23</v>
      </c>
      <c r="DG16">
        <f t="shared" si="19"/>
        <v>33</v>
      </c>
      <c r="DH16">
        <f t="shared" si="20"/>
        <v>4</v>
      </c>
      <c r="DI16">
        <f t="shared" si="21"/>
        <v>10</v>
      </c>
      <c r="DJ16">
        <f t="shared" si="22"/>
        <v>42</v>
      </c>
      <c r="DK16">
        <f t="shared" si="23"/>
        <v>30</v>
      </c>
      <c r="DL16">
        <f t="shared" si="24"/>
        <v>40</v>
      </c>
      <c r="DM16">
        <f t="shared" si="25"/>
        <v>22</v>
      </c>
      <c r="DN16">
        <f t="shared" si="26"/>
        <v>34</v>
      </c>
      <c r="DO16">
        <f t="shared" si="27"/>
        <v>29</v>
      </c>
      <c r="DP16">
        <f t="shared" si="28"/>
        <v>38</v>
      </c>
      <c r="DQ16">
        <f t="shared" si="29"/>
        <v>11</v>
      </c>
      <c r="DR16">
        <f t="shared" si="30"/>
        <v>39</v>
      </c>
      <c r="DS16">
        <f t="shared" si="31"/>
        <v>25</v>
      </c>
      <c r="DT16">
        <f t="shared" si="32"/>
        <v>12</v>
      </c>
      <c r="DU16">
        <f t="shared" si="33"/>
        <v>7</v>
      </c>
      <c r="DV16">
        <f t="shared" si="34"/>
        <v>6</v>
      </c>
      <c r="DW16">
        <f t="shared" si="35"/>
        <v>28</v>
      </c>
      <c r="DX16">
        <f t="shared" si="36"/>
        <v>26</v>
      </c>
      <c r="DY16">
        <f t="shared" si="37"/>
        <v>5</v>
      </c>
      <c r="DZ16">
        <f t="shared" si="38"/>
        <v>8</v>
      </c>
      <c r="EA16">
        <f t="shared" si="39"/>
        <v>24</v>
      </c>
      <c r="EB16">
        <f t="shared" si="40"/>
        <v>45</v>
      </c>
      <c r="EC16">
        <f t="shared" si="41"/>
        <v>14</v>
      </c>
      <c r="ED16">
        <f t="shared" si="42"/>
        <v>20</v>
      </c>
      <c r="EE16">
        <f t="shared" si="43"/>
        <v>15</v>
      </c>
      <c r="EF16">
        <f t="shared" si="44"/>
        <v>13</v>
      </c>
    </row>
    <row r="17" spans="1:136" ht="16.5" customHeight="1">
      <c r="A17">
        <f>_calc_라운드기준!A17</f>
        <v>1229</v>
      </c>
      <c r="B17">
        <f>INDEX(_calc_누적빈도!B:B,$A17)-INDEX(_calc_누적빈도!B:B,$A17-기준400회_후보!$B$1)</f>
        <v>50</v>
      </c>
      <c r="C17">
        <f>INDEX(_calc_누적빈도!C:C,$A17)-INDEX(_calc_누적빈도!C:C,$A17-기준400회_후보!$B$1)</f>
        <v>46</v>
      </c>
      <c r="D17">
        <f>INDEX(_calc_누적빈도!D:D,$A17)-INDEX(_calc_누적빈도!D:D,$A17-기준400회_후보!$B$1)</f>
        <v>62</v>
      </c>
      <c r="E17">
        <f>INDEX(_calc_누적빈도!E:E,$A17)-INDEX(_calc_누적빈도!E:E,$A17-기준400회_후보!$B$1)</f>
        <v>48</v>
      </c>
      <c r="F17">
        <f>INDEX(_calc_누적빈도!F:F,$A17)-INDEX(_calc_누적빈도!F:F,$A17-기준400회_후보!$B$1)</f>
        <v>39</v>
      </c>
      <c r="G17">
        <f>INDEX(_calc_누적빈도!G:G,$A17)-INDEX(_calc_누적빈도!G:G,$A17-기준400회_후보!$B$1)</f>
        <v>60</v>
      </c>
      <c r="H17">
        <f>INDEX(_calc_누적빈도!H:H,$A17)-INDEX(_calc_누적빈도!H:H,$A17-기준400회_후보!$B$1)</f>
        <v>55</v>
      </c>
      <c r="I17">
        <f>INDEX(_calc_누적빈도!I:I,$A17)-INDEX(_calc_누적빈도!I:I,$A17-기준400회_후보!$B$1)</f>
        <v>43</v>
      </c>
      <c r="J17">
        <f>INDEX(_calc_누적빈도!J:J,$A17)-INDEX(_calc_누적빈도!J:J,$A17-기준400회_후보!$B$1)</f>
        <v>51</v>
      </c>
      <c r="K17">
        <f>INDEX(_calc_누적빈도!K:K,$A17)-INDEX(_calc_누적빈도!K:K,$A17-기준400회_후보!$B$1)</f>
        <v>43</v>
      </c>
      <c r="L17">
        <f>INDEX(_calc_누적빈도!L:L,$A17)-INDEX(_calc_누적빈도!L:L,$A17-기준400회_후보!$B$1)</f>
        <v>50</v>
      </c>
      <c r="M17">
        <f>INDEX(_calc_누적빈도!M:M,$A17)-INDEX(_calc_누적빈도!M:M,$A17-기준400회_후보!$B$1)</f>
        <v>57</v>
      </c>
      <c r="N17">
        <f>INDEX(_calc_누적빈도!N:N,$A17)-INDEX(_calc_누적빈도!N:N,$A17-기준400회_후보!$B$1)</f>
        <v>61</v>
      </c>
      <c r="O17">
        <f>INDEX(_calc_누적빈도!O:O,$A17)-INDEX(_calc_누적빈도!O:O,$A17-기준400회_후보!$B$1)</f>
        <v>55</v>
      </c>
      <c r="P17">
        <f>INDEX(_calc_누적빈도!P:P,$A17)-INDEX(_calc_누적빈도!P:P,$A17-기준400회_후보!$B$1)</f>
        <v>53</v>
      </c>
      <c r="Q17">
        <f>INDEX(_calc_누적빈도!Q:Q,$A17)-INDEX(_calc_누적빈도!Q:Q,$A17-기준400회_후보!$B$1)</f>
        <v>65</v>
      </c>
      <c r="R17">
        <f>INDEX(_calc_누적빈도!R:R,$A17)-INDEX(_calc_누적빈도!R:R,$A17-기준400회_후보!$B$1)</f>
        <v>52</v>
      </c>
      <c r="S17">
        <f>INDEX(_calc_누적빈도!S:S,$A17)-INDEX(_calc_누적빈도!S:S,$A17-기준400회_후보!$B$1)</f>
        <v>59</v>
      </c>
      <c r="T17">
        <f>INDEX(_calc_누적빈도!T:T,$A17)-INDEX(_calc_누적빈도!T:T,$A17-기준400회_후보!$B$1)</f>
        <v>55</v>
      </c>
      <c r="U17">
        <f>INDEX(_calc_누적빈도!U:U,$A17)-INDEX(_calc_누적빈도!U:U,$A17-기준400회_후보!$B$1)</f>
        <v>47</v>
      </c>
      <c r="V17">
        <f>INDEX(_calc_누적빈도!V:V,$A17)-INDEX(_calc_누적빈도!V:V,$A17-기준400회_후보!$B$1)</f>
        <v>55</v>
      </c>
      <c r="W17">
        <f>INDEX(_calc_누적빈도!W:W,$A17)-INDEX(_calc_누적빈도!W:W,$A17-기준400회_후보!$B$1)</f>
        <v>54</v>
      </c>
      <c r="X17">
        <f>INDEX(_calc_누적빈도!X:X,$A17)-INDEX(_calc_누적빈도!X:X,$A17-기준400회_후보!$B$1)</f>
        <v>49</v>
      </c>
      <c r="Y17">
        <f>INDEX(_calc_누적빈도!Y:Y,$A17)-INDEX(_calc_누적빈도!Y:Y,$A17-기준400회_후보!$B$1)</f>
        <v>52</v>
      </c>
      <c r="Z17">
        <f>INDEX(_calc_누적빈도!Z:Z,$A17)-INDEX(_calc_누적빈도!Z:Z,$A17-기준400회_후보!$B$1)</f>
        <v>43</v>
      </c>
      <c r="AA17">
        <f>INDEX(_calc_누적빈도!AA:AA,$A17)-INDEX(_calc_누적빈도!AA:AA,$A17-기준400회_후보!$B$1)</f>
        <v>55</v>
      </c>
      <c r="AB17">
        <f>INDEX(_calc_누적빈도!AB:AB,$A17)-INDEX(_calc_누적빈도!AB:AB,$A17-기준400회_후보!$B$1)</f>
        <v>56</v>
      </c>
      <c r="AC17">
        <f>INDEX(_calc_누적빈도!AC:AC,$A17)-INDEX(_calc_누적빈도!AC:AC,$A17-기준400회_후보!$B$1)</f>
        <v>59</v>
      </c>
      <c r="AD17">
        <f>INDEX(_calc_누적빈도!AD:AD,$A17)-INDEX(_calc_누적빈도!AD:AD,$A17-기준400회_후보!$B$1)</f>
        <v>51</v>
      </c>
      <c r="AE17">
        <f>INDEX(_calc_누적빈도!AE:AE,$A17)-INDEX(_calc_누적빈도!AE:AE,$A17-기준400회_후보!$B$1)</f>
        <v>60</v>
      </c>
      <c r="AF17">
        <f>INDEX(_calc_누적빈도!AF:AF,$A17)-INDEX(_calc_누적빈도!AF:AF,$A17-기준400회_후보!$B$1)</f>
        <v>53</v>
      </c>
      <c r="AG17">
        <f>INDEX(_calc_누적빈도!AG:AG,$A17)-INDEX(_calc_누적빈도!AG:AG,$A17-기준400회_후보!$B$1)</f>
        <v>50</v>
      </c>
      <c r="AH17">
        <f>INDEX(_calc_누적빈도!AH:AH,$A17)-INDEX(_calc_누적빈도!AH:AH,$A17-기준400회_후보!$B$1)</f>
        <v>60</v>
      </c>
      <c r="AI17">
        <f>INDEX(_calc_누적빈도!AI:AI,$A17)-INDEX(_calc_누적빈도!AI:AI,$A17-기준400회_후보!$B$1)</f>
        <v>52</v>
      </c>
      <c r="AJ17">
        <f>INDEX(_calc_누적빈도!AJ:AJ,$A17)-INDEX(_calc_누적빈도!AJ:AJ,$A17-기준400회_후보!$B$1)</f>
        <v>60</v>
      </c>
      <c r="AK17">
        <f>INDEX(_calc_누적빈도!AK:AK,$A17)-INDEX(_calc_누적빈도!AK:AK,$A17-기준400회_후보!$B$1)</f>
        <v>52</v>
      </c>
      <c r="AL17">
        <f>INDEX(_calc_누적빈도!AL:AL,$A17)-INDEX(_calc_누적빈도!AL:AL,$A17-기준400회_후보!$B$1)</f>
        <v>55</v>
      </c>
      <c r="AM17">
        <f>INDEX(_calc_누적빈도!AM:AM,$A17)-INDEX(_calc_누적빈도!AM:AM,$A17-기준400회_후보!$B$1)</f>
        <v>64</v>
      </c>
      <c r="AN17">
        <f>INDEX(_calc_누적빈도!AN:AN,$A17)-INDEX(_calc_누적빈도!AN:AN,$A17-기준400회_후보!$B$1)</f>
        <v>57</v>
      </c>
      <c r="AO17">
        <f>INDEX(_calc_누적빈도!AO:AO,$A17)-INDEX(_calc_누적빈도!AO:AO,$A17-기준400회_후보!$B$1)</f>
        <v>49</v>
      </c>
      <c r="AP17">
        <f>INDEX(_calc_누적빈도!AP:AP,$A17)-INDEX(_calc_누적빈도!AP:AP,$A17-기준400회_후보!$B$1)</f>
        <v>49</v>
      </c>
      <c r="AQ17">
        <f>INDEX(_calc_누적빈도!AQ:AQ,$A17)-INDEX(_calc_누적빈도!AQ:AQ,$A17-기준400회_후보!$B$1)</f>
        <v>52</v>
      </c>
      <c r="AR17">
        <f>INDEX(_calc_누적빈도!AR:AR,$A17)-INDEX(_calc_누적빈도!AR:AR,$A17-기준400회_후보!$B$1)</f>
        <v>47</v>
      </c>
      <c r="AS17">
        <f>INDEX(_calc_누적빈도!AS:AS,$A17)-INDEX(_calc_누적빈도!AS:AS,$A17-기준400회_후보!$B$1)</f>
        <v>55</v>
      </c>
      <c r="AT17">
        <f>INDEX(_calc_누적빈도!AT:AT,$A17)-INDEX(_calc_누적빈도!AT:AT,$A17-기준400회_후보!$B$1)</f>
        <v>60</v>
      </c>
      <c r="AU17">
        <f>(RANK(_calc_라운드기준!B17,_calc_라운드기준!$B17:$AT17,0)+COUNTIFS(_calc_라운드기준!$B17:$AT17,_calc_라운드기준!B17,$B$1:$AT$1,"&lt;"&amp;1))-(RANK(B17,$B17:$AT17,0)+COUNTIFS($B17:$AT17,B17,$B$1:$AT$1,"&lt;"&amp;1))</f>
        <v>-28</v>
      </c>
      <c r="AV17">
        <f>(RANK(_calc_라운드기준!C17,_calc_라운드기준!$B17:$AT17,0)+COUNTIFS(_calc_라운드기준!$B17:$AT17,_calc_라운드기준!C17,$B$1:$AT$1,"&lt;"&amp;2))-(RANK(C17,$B17:$AT17,0)+COUNTIFS($B17:$AT17,C17,$B$1:$AT$1,"&lt;"&amp;2))</f>
        <v>-6</v>
      </c>
      <c r="AW17">
        <f>(RANK(_calc_라운드기준!D17,_calc_라운드기준!$B17:$AT17,0)+COUNTIFS(_calc_라운드기준!$B17:$AT17,_calc_라운드기준!D17,$B$1:$AT$1,"&lt;"&amp;3))-(RANK(D17,$B17:$AT17,0)+COUNTIFS($B17:$AT17,D17,$B$1:$AT$1,"&lt;"&amp;3))</f>
        <v>5</v>
      </c>
      <c r="AX17">
        <f>(RANK(_calc_라운드기준!E17,_calc_라운드기준!$B17:$AT17,0)+COUNTIFS(_calc_라운드기준!$B17:$AT17,_calc_라운드기준!E17,$B$1:$AT$1,"&lt;"&amp;4))-(RANK(E17,$B17:$AT17,0)+COUNTIFS($B17:$AT17,E17,$B$1:$AT$1,"&lt;"&amp;4))</f>
        <v>-27</v>
      </c>
      <c r="AY17">
        <f>(RANK(_calc_라운드기준!F17,_calc_라운드기준!$B17:$AT17,0)+COUNTIFS(_calc_라운드기준!$B17:$AT17,_calc_라운드기준!F17,$B$1:$AT$1,"&lt;"&amp;5))-(RANK(F17,$B17:$AT17,0)+COUNTIFS($B17:$AT17,F17,$B$1:$AT$1,"&lt;"&amp;5))</f>
        <v>-9</v>
      </c>
      <c r="AZ17">
        <f>(RANK(_calc_라운드기준!G17,_calc_라운드기준!$B17:$AT17,0)+COUNTIFS(_calc_라운드기준!$B17:$AT17,_calc_라운드기준!G17,$B$1:$AT$1,"&lt;"&amp;6))-(RANK(G17,$B17:$AT17,0)+COUNTIFS($B17:$AT17,G17,$B$1:$AT$1,"&lt;"&amp;6))</f>
        <v>7</v>
      </c>
      <c r="BA17">
        <f>(RANK(_calc_라운드기준!H17,_calc_라운드기준!$B17:$AT17,0)+COUNTIFS(_calc_라운드기준!$B17:$AT17,_calc_라운드기준!H17,$B$1:$AT$1,"&lt;"&amp;7))-(RANK(H17,$B17:$AT17,0)+COUNTIFS($B17:$AT17,H17,$B$1:$AT$1,"&lt;"&amp;7))</f>
        <v>24</v>
      </c>
      <c r="BB17">
        <f>(RANK(_calc_라운드기준!I17,_calc_라운드기준!$B17:$AT17,0)+COUNTIFS(_calc_라운드기준!$B17:$AT17,_calc_라운드기준!I17,$B$1:$AT$1,"&lt;"&amp;8))-(RANK(I17,$B17:$AT17,0)+COUNTIFS($B17:$AT17,I17,$B$1:$AT$1,"&lt;"&amp;8))</f>
        <v>-29</v>
      </c>
      <c r="BC17">
        <f>(RANK(_calc_라운드기준!J17,_calc_라운드기준!$B17:$AT17,0)+COUNTIFS(_calc_라운드기준!$B17:$AT17,_calc_라운드기준!J17,$B$1:$AT$1,"&lt;"&amp;9))-(RANK(J17,$B17:$AT17,0)+COUNTIFS($B17:$AT17,J17,$B$1:$AT$1,"&lt;"&amp;9))</f>
        <v>-16</v>
      </c>
      <c r="BD17">
        <f>(RANK(_calc_라운드기준!K17,_calc_라운드기준!$B17:$AT17,0)+COUNTIFS(_calc_라운드기준!$B17:$AT17,_calc_라운드기준!K17,$B$1:$AT$1,"&lt;"&amp;10))-(RANK(K17,$B17:$AT17,0)+COUNTIFS($B17:$AT17,K17,$B$1:$AT$1,"&lt;"&amp;10))</f>
        <v>-14</v>
      </c>
      <c r="BE17">
        <f>(RANK(_calc_라운드기준!L17,_calc_라운드기준!$B17:$AT17,0)+COUNTIFS(_calc_라운드기준!$B17:$AT17,_calc_라운드기준!L17,$B$1:$AT$1,"&lt;"&amp;11))-(RANK(L17,$B17:$AT17,0)+COUNTIFS($B17:$AT17,L17,$B$1:$AT$1,"&lt;"&amp;11))</f>
        <v>10</v>
      </c>
      <c r="BF17">
        <f>(RANK(_calc_라운드기준!M17,_calc_라운드기준!$B17:$AT17,0)+COUNTIFS(_calc_라운드기준!$B17:$AT17,_calc_라운드기준!M17,$B$1:$AT$1,"&lt;"&amp;12))-(RANK(M17,$B17:$AT17,0)+COUNTIFS($B17:$AT17,M17,$B$1:$AT$1,"&lt;"&amp;12))</f>
        <v>25</v>
      </c>
      <c r="BG17">
        <f>(RANK(_calc_라운드기준!N17,_calc_라운드기준!$B17:$AT17,0)+COUNTIFS(_calc_라운드기준!$B17:$AT17,_calc_라운드기준!N17,$B$1:$AT$1,"&lt;"&amp;13))-(RANK(N17,$B17:$AT17,0)+COUNTIFS($B17:$AT17,N17,$B$1:$AT$1,"&lt;"&amp;13))</f>
        <v>11</v>
      </c>
      <c r="BH17">
        <f>(RANK(_calc_라운드기준!O17,_calc_라운드기준!$B17:$AT17,0)+COUNTIFS(_calc_라운드기준!$B17:$AT17,_calc_라운드기준!O17,$B$1:$AT$1,"&lt;"&amp;14))-(RANK(O17,$B17:$AT17,0)+COUNTIFS($B17:$AT17,O17,$B$1:$AT$1,"&lt;"&amp;14))</f>
        <v>24</v>
      </c>
      <c r="BI17">
        <f>(RANK(_calc_라운드기준!P17,_calc_라운드기준!$B17:$AT17,0)+COUNTIFS(_calc_라운드기준!$B17:$AT17,_calc_라운드기준!P17,$B$1:$AT$1,"&lt;"&amp;15))-(RANK(P17,$B17:$AT17,0)+COUNTIFS($B17:$AT17,P17,$B$1:$AT$1,"&lt;"&amp;15))</f>
        <v>-18</v>
      </c>
      <c r="BJ17">
        <f>(RANK(_calc_라운드기준!Q17,_calc_라운드기준!$B17:$AT17,0)+COUNTIFS(_calc_라운드기준!$B17:$AT17,_calc_라운드기준!Q17,$B$1:$AT$1,"&lt;"&amp;16))-(RANK(Q17,$B17:$AT17,0)+COUNTIFS($B17:$AT17,Q17,$B$1:$AT$1,"&lt;"&amp;16))</f>
        <v>1</v>
      </c>
      <c r="BK17">
        <f>(RANK(_calc_라운드기준!R17,_calc_라운드기준!$B17:$AT17,0)+COUNTIFS(_calc_라운드기준!$B17:$AT17,_calc_라운드기준!R17,$B$1:$AT$1,"&lt;"&amp;17))-(RANK(R17,$B17:$AT17,0)+COUNTIFS($B17:$AT17,R17,$B$1:$AT$1,"&lt;"&amp;17))</f>
        <v>-9</v>
      </c>
      <c r="BL17">
        <f>(RANK(_calc_라운드기준!S17,_calc_라운드기준!$B17:$AT17,0)+COUNTIFS(_calc_라운드기준!$B17:$AT17,_calc_라운드기준!S17,$B$1:$AT$1,"&lt;"&amp;18))-(RANK(S17,$B17:$AT17,0)+COUNTIFS($B17:$AT17,S17,$B$1:$AT$1,"&lt;"&amp;18))</f>
        <v>20</v>
      </c>
      <c r="BM17">
        <f>(RANK(_calc_라운드기준!T17,_calc_라운드기준!$B17:$AT17,0)+COUNTIFS(_calc_라운드기준!$B17:$AT17,_calc_라운드기준!T17,$B$1:$AT$1,"&lt;"&amp;19))-(RANK(T17,$B17:$AT17,0)+COUNTIFS($B17:$AT17,T17,$B$1:$AT$1,"&lt;"&amp;19))</f>
        <v>0</v>
      </c>
      <c r="BN17">
        <f>(RANK(_calc_라운드기준!U17,_calc_라운드기준!$B17:$AT17,0)+COUNTIFS(_calc_라운드기준!$B17:$AT17,_calc_라운드기준!U17,$B$1:$AT$1,"&lt;"&amp;20))-(RANK(U17,$B17:$AT17,0)+COUNTIFS($B17:$AT17,U17,$B$1:$AT$1,"&lt;"&amp;20))</f>
        <v>-8</v>
      </c>
      <c r="BO17">
        <f>(RANK(_calc_라운드기준!V17,_calc_라운드기준!$B17:$AT17,0)+COUNTIFS(_calc_라운드기준!$B17:$AT17,_calc_라운드기준!V17,$B$1:$AT$1,"&lt;"&amp;21))-(RANK(V17,$B17:$AT17,0)+COUNTIFS($B17:$AT17,V17,$B$1:$AT$1,"&lt;"&amp;21))</f>
        <v>23</v>
      </c>
      <c r="BP17">
        <f>(RANK(_calc_라운드기준!W17,_calc_라운드기준!$B17:$AT17,0)+COUNTIFS(_calc_라운드기준!$B17:$AT17,_calc_라운드기준!W17,$B$1:$AT$1,"&lt;"&amp;22))-(RANK(W17,$B17:$AT17,0)+COUNTIFS($B17:$AT17,W17,$B$1:$AT$1,"&lt;"&amp;22))</f>
        <v>16</v>
      </c>
      <c r="BQ17">
        <f>(RANK(_calc_라운드기준!X17,_calc_라운드기준!$B17:$AT17,0)+COUNTIFS(_calc_라운드기준!$B17:$AT17,_calc_라운드기준!X17,$B$1:$AT$1,"&lt;"&amp;23))-(RANK(X17,$B17:$AT17,0)+COUNTIFS($B17:$AT17,X17,$B$1:$AT$1,"&lt;"&amp;23))</f>
        <v>-26</v>
      </c>
      <c r="BR17">
        <f>(RANK(_calc_라운드기준!Y17,_calc_라운드기준!$B17:$AT17,0)+COUNTIFS(_calc_라운드기준!$B17:$AT17,_calc_라운드기준!Y17,$B$1:$AT$1,"&lt;"&amp;24))-(RANK(Y17,$B17:$AT17,0)+COUNTIFS($B17:$AT17,Y17,$B$1:$AT$1,"&lt;"&amp;24))</f>
        <v>-16</v>
      </c>
      <c r="BS17">
        <f>(RANK(_calc_라운드기준!Z17,_calc_라운드기준!$B17:$AT17,0)+COUNTIFS(_calc_라운드기준!$B17:$AT17,_calc_라운드기준!Z17,$B$1:$AT$1,"&lt;"&amp;25))-(RANK(Z17,$B17:$AT17,0)+COUNTIFS($B17:$AT17,Z17,$B$1:$AT$1,"&lt;"&amp;25))</f>
        <v>-26</v>
      </c>
      <c r="BT17">
        <f>(RANK(_calc_라운드기준!AA17,_calc_라운드기준!$B17:$AT17,0)+COUNTIFS(_calc_라운드기준!$B17:$AT17,_calc_라운드기준!AA17,$B$1:$AT$1,"&lt;"&amp;26))-(RANK(AA17,$B17:$AT17,0)+COUNTIFS($B17:$AT17,AA17,$B$1:$AT$1,"&lt;"&amp;26))</f>
        <v>0</v>
      </c>
      <c r="BU17">
        <f>(RANK(_calc_라운드기준!AB17,_calc_라운드기준!$B17:$AT17,0)+COUNTIFS(_calc_라운드기준!$B17:$AT17,_calc_라운드기준!AB17,$B$1:$AT$1,"&lt;"&amp;27))-(RANK(AB17,$B17:$AT17,0)+COUNTIFS($B17:$AT17,AB17,$B$1:$AT$1,"&lt;"&amp;27))</f>
        <v>-13</v>
      </c>
      <c r="BV17">
        <f>(RANK(_calc_라운드기준!AC17,_calc_라운드기준!$B17:$AT17,0)+COUNTIFS(_calc_라운드기준!$B17:$AT17,_calc_라운드기준!AC17,$B$1:$AT$1,"&lt;"&amp;28))-(RANK(AC17,$B17:$AT17,0)+COUNTIFS($B17:$AT17,AC17,$B$1:$AT$1,"&lt;"&amp;28))</f>
        <v>-8</v>
      </c>
      <c r="BW17">
        <f>(RANK(_calc_라운드기준!AD17,_calc_라운드기준!$B17:$AT17,0)+COUNTIFS(_calc_라운드기준!$B17:$AT17,_calc_라운드기준!AD17,$B$1:$AT$1,"&lt;"&amp;29))-(RANK(AD17,$B17:$AT17,0)+COUNTIFS($B17:$AT17,AD17,$B$1:$AT$1,"&lt;"&amp;29))</f>
        <v>-11</v>
      </c>
      <c r="BX17">
        <f>(RANK(_calc_라운드기준!AE17,_calc_라운드기준!$B17:$AT17,0)+COUNTIFS(_calc_라운드기준!$B17:$AT17,_calc_라운드기준!AE17,$B$1:$AT$1,"&lt;"&amp;30))-(RANK(AE17,$B17:$AT17,0)+COUNTIFS($B17:$AT17,AE17,$B$1:$AT$1,"&lt;"&amp;30))</f>
        <v>15</v>
      </c>
      <c r="BY17">
        <f>(RANK(_calc_라운드기준!AF17,_calc_라운드기준!$B17:$AT17,0)+COUNTIFS(_calc_라운드기준!$B17:$AT17,_calc_라운드기준!AF17,$B$1:$AT$1,"&lt;"&amp;31))-(RANK(AF17,$B17:$AT17,0)+COUNTIFS($B17:$AT17,AF17,$B$1:$AT$1,"&lt;"&amp;31))</f>
        <v>-18</v>
      </c>
      <c r="BZ17">
        <f>(RANK(_calc_라운드기준!AG17,_calc_라운드기준!$B17:$AT17,0)+COUNTIFS(_calc_라운드기준!$B17:$AT17,_calc_라운드기준!AG17,$B$1:$AT$1,"&lt;"&amp;32))-(RANK(AG17,$B17:$AT17,0)+COUNTIFS($B17:$AT17,AG17,$B$1:$AT$1,"&lt;"&amp;32))</f>
        <v>-2</v>
      </c>
      <c r="CA17">
        <f>(RANK(_calc_라운드기준!AH17,_calc_라운드기준!$B17:$AT17,0)+COUNTIFS(_calc_라운드기준!$B17:$AT17,_calc_라운드기준!AH17,$B$1:$AT$1,"&lt;"&amp;33))-(RANK(AH17,$B17:$AT17,0)+COUNTIFS($B17:$AT17,AH17,$B$1:$AT$1,"&lt;"&amp;33))</f>
        <v>15</v>
      </c>
      <c r="CB17">
        <f>(RANK(_calc_라운드기준!AI17,_calc_라운드기준!$B17:$AT17,0)+COUNTIFS(_calc_라운드기준!$B17:$AT17,_calc_라운드기준!AI17,$B$1:$AT$1,"&lt;"&amp;34))-(RANK(AI17,$B17:$AT17,0)+COUNTIFS($B17:$AT17,AI17,$B$1:$AT$1,"&lt;"&amp;34))</f>
        <v>17</v>
      </c>
      <c r="CC17">
        <f>(RANK(_calc_라운드기준!AJ17,_calc_라운드기준!$B17:$AT17,0)+COUNTIFS(_calc_라운드기준!$B17:$AT17,_calc_라운드기준!AJ17,$B$1:$AT$1,"&lt;"&amp;35))-(RANK(AJ17,$B17:$AT17,0)+COUNTIFS($B17:$AT17,AJ17,$B$1:$AT$1,"&lt;"&amp;35))</f>
        <v>25</v>
      </c>
      <c r="CD17">
        <f>(RANK(_calc_라운드기준!AK17,_calc_라운드기준!$B17:$AT17,0)+COUNTIFS(_calc_라운드기준!$B17:$AT17,_calc_라운드기준!AK17,$B$1:$AT$1,"&lt;"&amp;36))-(RANK(AK17,$B17:$AT17,0)+COUNTIFS($B17:$AT17,AK17,$B$1:$AT$1,"&lt;"&amp;36))</f>
        <v>-5</v>
      </c>
      <c r="CE17">
        <f>(RANK(_calc_라운드기준!AL17,_calc_라운드기준!$B17:$AT17,0)+COUNTIFS(_calc_라운드기준!$B17:$AT17,_calc_라운드기준!AL17,$B$1:$AT$1,"&lt;"&amp;37))-(RANK(AL17,$B17:$AT17,0)+COUNTIFS($B17:$AT17,AL17,$B$1:$AT$1,"&lt;"&amp;37))</f>
        <v>4</v>
      </c>
      <c r="CF17">
        <f>(RANK(_calc_라운드기준!AM17,_calc_라운드기준!$B17:$AT17,0)+COUNTIFS(_calc_라운드기준!$B17:$AT17,_calc_라운드기준!AM17,$B$1:$AT$1,"&lt;"&amp;38))-(RANK(AM17,$B17:$AT17,0)+COUNTIFS($B17:$AT17,AM17,$B$1:$AT$1,"&lt;"&amp;38))</f>
        <v>23</v>
      </c>
      <c r="CG17">
        <f>(RANK(_calc_라운드기준!AN17,_calc_라운드기준!$B17:$AT17,0)+COUNTIFS(_calc_라운드기준!$B17:$AT17,_calc_라운드기준!AN17,$B$1:$AT$1,"&lt;"&amp;39))-(RANK(AN17,$B17:$AT17,0)+COUNTIFS($B17:$AT17,AN17,$B$1:$AT$1,"&lt;"&amp;39))</f>
        <v>21</v>
      </c>
      <c r="CH17">
        <f>(RANK(_calc_라운드기준!AO17,_calc_라운드기준!$B17:$AT17,0)+COUNTIFS(_calc_라운드기준!$B17:$AT17,_calc_라운드기준!AO17,$B$1:$AT$1,"&lt;"&amp;40))-(RANK(AO17,$B17:$AT17,0)+COUNTIFS($B17:$AT17,AO17,$B$1:$AT$1,"&lt;"&amp;40))</f>
        <v>-10</v>
      </c>
      <c r="CI17">
        <f>(RANK(_calc_라운드기준!AP17,_calc_라운드기준!$B17:$AT17,0)+COUNTIFS(_calc_라운드기준!$B17:$AT17,_calc_라운드기준!AP17,$B$1:$AT$1,"&lt;"&amp;41))-(RANK(AP17,$B17:$AT17,0)+COUNTIFS($B17:$AT17,AP17,$B$1:$AT$1,"&lt;"&amp;41))</f>
        <v>-30</v>
      </c>
      <c r="CJ17">
        <f>(RANK(_calc_라운드기준!AQ17,_calc_라운드기준!$B17:$AT17,0)+COUNTIFS(_calc_라운드기준!$B17:$AT17,_calc_라운드기준!AQ17,$B$1:$AT$1,"&lt;"&amp;42))-(RANK(AQ17,$B17:$AT17,0)+COUNTIFS($B17:$AT17,AQ17,$B$1:$AT$1,"&lt;"&amp;42))</f>
        <v>13</v>
      </c>
      <c r="CK17">
        <f>(RANK(_calc_라운드기준!AR17,_calc_라운드기준!$B17:$AT17,0)+COUNTIFS(_calc_라운드기준!$B17:$AT17,_calc_라운드기준!AR17,$B$1:$AT$1,"&lt;"&amp;43))-(RANK(AR17,$B17:$AT17,0)+COUNTIFS($B17:$AT17,AR17,$B$1:$AT$1,"&lt;"&amp;43))</f>
        <v>5</v>
      </c>
      <c r="CL17">
        <f>(RANK(_calc_라운드기준!AS17,_calc_라운드기준!$B17:$AT17,0)+COUNTIFS(_calc_라운드기준!$B17:$AT17,_calc_라운드기준!AS17,$B$1:$AT$1,"&lt;"&amp;44))-(RANK(AS17,$B17:$AT17,0)+COUNTIFS($B17:$AT17,AS17,$B$1:$AT$1,"&lt;"&amp;44))</f>
        <v>6</v>
      </c>
      <c r="CM17">
        <f>(RANK(_calc_라운드기준!AT17,_calc_라운드기준!$B17:$AT17,0)+COUNTIFS(_calc_라운드기준!$B17:$AT17,_calc_라운드기준!AT17,$B$1:$AT$1,"&lt;"&amp;45))-(RANK(AT17,$B17:$AT17,0)+COUNTIFS($B17:$AT17,AT17,$B$1:$AT$1,"&lt;"&amp;45))</f>
        <v>19</v>
      </c>
      <c r="CN17">
        <f t="shared" si="0"/>
        <v>43</v>
      </c>
      <c r="CO17">
        <f t="shared" si="1"/>
        <v>27</v>
      </c>
      <c r="CP17">
        <f t="shared" si="2"/>
        <v>19</v>
      </c>
      <c r="CQ17">
        <f t="shared" si="3"/>
        <v>42</v>
      </c>
      <c r="CR17">
        <f t="shared" si="4"/>
        <v>30</v>
      </c>
      <c r="CS17">
        <f t="shared" si="5"/>
        <v>17</v>
      </c>
      <c r="CT17">
        <f t="shared" si="6"/>
        <v>3</v>
      </c>
      <c r="CU17">
        <f t="shared" si="7"/>
        <v>44</v>
      </c>
      <c r="CV17">
        <f t="shared" si="8"/>
        <v>36</v>
      </c>
      <c r="CW17">
        <f t="shared" si="9"/>
        <v>35</v>
      </c>
      <c r="CX17">
        <f t="shared" si="10"/>
        <v>16</v>
      </c>
      <c r="CY17">
        <f t="shared" si="11"/>
        <v>1</v>
      </c>
      <c r="CZ17">
        <f t="shared" si="12"/>
        <v>15</v>
      </c>
      <c r="DA17">
        <f t="shared" si="13"/>
        <v>4</v>
      </c>
      <c r="DB17">
        <f t="shared" si="14"/>
        <v>38</v>
      </c>
      <c r="DC17">
        <f t="shared" si="15"/>
        <v>22</v>
      </c>
      <c r="DD17">
        <f t="shared" si="16"/>
        <v>31</v>
      </c>
      <c r="DE17">
        <f t="shared" si="17"/>
        <v>8</v>
      </c>
      <c r="DF17">
        <f t="shared" si="18"/>
        <v>23</v>
      </c>
      <c r="DG17">
        <f t="shared" si="19"/>
        <v>28</v>
      </c>
      <c r="DH17">
        <f t="shared" si="20"/>
        <v>5</v>
      </c>
      <c r="DI17">
        <f t="shared" si="21"/>
        <v>11</v>
      </c>
      <c r="DJ17">
        <f t="shared" si="22"/>
        <v>40</v>
      </c>
      <c r="DK17">
        <f t="shared" si="23"/>
        <v>37</v>
      </c>
      <c r="DL17">
        <f t="shared" si="24"/>
        <v>41</v>
      </c>
      <c r="DM17">
        <f t="shared" si="25"/>
        <v>24</v>
      </c>
      <c r="DN17">
        <f t="shared" si="26"/>
        <v>34</v>
      </c>
      <c r="DO17">
        <f t="shared" si="27"/>
        <v>29</v>
      </c>
      <c r="DP17">
        <f t="shared" si="28"/>
        <v>33</v>
      </c>
      <c r="DQ17">
        <f t="shared" si="29"/>
        <v>12</v>
      </c>
      <c r="DR17">
        <f t="shared" si="30"/>
        <v>39</v>
      </c>
      <c r="DS17">
        <f t="shared" si="31"/>
        <v>25</v>
      </c>
      <c r="DT17">
        <f t="shared" si="32"/>
        <v>13</v>
      </c>
      <c r="DU17">
        <f t="shared" si="33"/>
        <v>10</v>
      </c>
      <c r="DV17">
        <f t="shared" si="34"/>
        <v>2</v>
      </c>
      <c r="DW17">
        <f t="shared" si="35"/>
        <v>26</v>
      </c>
      <c r="DX17">
        <f t="shared" si="36"/>
        <v>21</v>
      </c>
      <c r="DY17">
        <f t="shared" si="37"/>
        <v>6</v>
      </c>
      <c r="DZ17">
        <f t="shared" si="38"/>
        <v>7</v>
      </c>
      <c r="EA17">
        <f t="shared" si="39"/>
        <v>32</v>
      </c>
      <c r="EB17">
        <f t="shared" si="40"/>
        <v>45</v>
      </c>
      <c r="EC17">
        <f t="shared" si="41"/>
        <v>14</v>
      </c>
      <c r="ED17">
        <f t="shared" si="42"/>
        <v>20</v>
      </c>
      <c r="EE17">
        <f t="shared" si="43"/>
        <v>18</v>
      </c>
      <c r="EF17">
        <f t="shared" si="44"/>
        <v>9</v>
      </c>
    </row>
    <row r="18" spans="1:136" ht="16.5" customHeight="1">
      <c r="A18">
        <f>_calc_라운드기준!A18</f>
        <v>1228</v>
      </c>
      <c r="B18">
        <f>INDEX(_calc_누적빈도!B:B,$A18)-INDEX(_calc_누적빈도!B:B,$A18-기준400회_후보!$B$1)</f>
        <v>50</v>
      </c>
      <c r="C18">
        <f>INDEX(_calc_누적빈도!C:C,$A18)-INDEX(_calc_누적빈도!C:C,$A18-기준400회_후보!$B$1)</f>
        <v>46</v>
      </c>
      <c r="D18">
        <f>INDEX(_calc_누적빈도!D:D,$A18)-INDEX(_calc_누적빈도!D:D,$A18-기준400회_후보!$B$1)</f>
        <v>62</v>
      </c>
      <c r="E18">
        <f>INDEX(_calc_누적빈도!E:E,$A18)-INDEX(_calc_누적빈도!E:E,$A18-기준400회_후보!$B$1)</f>
        <v>49</v>
      </c>
      <c r="F18">
        <f>INDEX(_calc_누적빈도!F:F,$A18)-INDEX(_calc_누적빈도!F:F,$A18-기준400회_후보!$B$1)</f>
        <v>39</v>
      </c>
      <c r="G18">
        <f>INDEX(_calc_누적빈도!G:G,$A18)-INDEX(_calc_누적빈도!G:G,$A18-기준400회_후보!$B$1)</f>
        <v>60</v>
      </c>
      <c r="H18">
        <f>INDEX(_calc_누적빈도!H:H,$A18)-INDEX(_calc_누적빈도!H:H,$A18-기준400회_후보!$B$1)</f>
        <v>56</v>
      </c>
      <c r="I18">
        <f>INDEX(_calc_누적빈도!I:I,$A18)-INDEX(_calc_누적빈도!I:I,$A18-기준400회_후보!$B$1)</f>
        <v>43</v>
      </c>
      <c r="J18">
        <f>INDEX(_calc_누적빈도!J:J,$A18)-INDEX(_calc_누적빈도!J:J,$A18-기준400회_후보!$B$1)</f>
        <v>51</v>
      </c>
      <c r="K18">
        <f>INDEX(_calc_누적빈도!K:K,$A18)-INDEX(_calc_누적빈도!K:K,$A18-기준400회_후보!$B$1)</f>
        <v>43</v>
      </c>
      <c r="L18">
        <f>INDEX(_calc_누적빈도!L:L,$A18)-INDEX(_calc_누적빈도!L:L,$A18-기준400회_후보!$B$1)</f>
        <v>50</v>
      </c>
      <c r="M18">
        <f>INDEX(_calc_누적빈도!M:M,$A18)-INDEX(_calc_누적빈도!M:M,$A18-기준400회_후보!$B$1)</f>
        <v>57</v>
      </c>
      <c r="N18">
        <f>INDEX(_calc_누적빈도!N:N,$A18)-INDEX(_calc_누적빈도!N:N,$A18-기준400회_후보!$B$1)</f>
        <v>62</v>
      </c>
      <c r="O18">
        <f>INDEX(_calc_누적빈도!O:O,$A18)-INDEX(_calc_누적빈도!O:O,$A18-기준400회_후보!$B$1)</f>
        <v>55</v>
      </c>
      <c r="P18">
        <f>INDEX(_calc_누적빈도!P:P,$A18)-INDEX(_calc_누적빈도!P:P,$A18-기준400회_후보!$B$1)</f>
        <v>53</v>
      </c>
      <c r="Q18">
        <f>INDEX(_calc_누적빈도!Q:Q,$A18)-INDEX(_calc_누적빈도!Q:Q,$A18-기준400회_후보!$B$1)</f>
        <v>65</v>
      </c>
      <c r="R18">
        <f>INDEX(_calc_누적빈도!R:R,$A18)-INDEX(_calc_누적빈도!R:R,$A18-기준400회_후보!$B$1)</f>
        <v>52</v>
      </c>
      <c r="S18">
        <f>INDEX(_calc_누적빈도!S:S,$A18)-INDEX(_calc_누적빈도!S:S,$A18-기준400회_후보!$B$1)</f>
        <v>59</v>
      </c>
      <c r="T18">
        <f>INDEX(_calc_누적빈도!T:T,$A18)-INDEX(_calc_누적빈도!T:T,$A18-기준400회_후보!$B$1)</f>
        <v>55</v>
      </c>
      <c r="U18">
        <f>INDEX(_calc_누적빈도!U:U,$A18)-INDEX(_calc_누적빈도!U:U,$A18-기준400회_후보!$B$1)</f>
        <v>47</v>
      </c>
      <c r="V18">
        <f>INDEX(_calc_누적빈도!V:V,$A18)-INDEX(_calc_누적빈도!V:V,$A18-기준400회_후보!$B$1)</f>
        <v>55</v>
      </c>
      <c r="W18">
        <f>INDEX(_calc_누적빈도!W:W,$A18)-INDEX(_calc_누적빈도!W:W,$A18-기준400회_후보!$B$1)</f>
        <v>54</v>
      </c>
      <c r="X18">
        <f>INDEX(_calc_누적빈도!X:X,$A18)-INDEX(_calc_누적빈도!X:X,$A18-기준400회_후보!$B$1)</f>
        <v>49</v>
      </c>
      <c r="Y18">
        <f>INDEX(_calc_누적빈도!Y:Y,$A18)-INDEX(_calc_누적빈도!Y:Y,$A18-기준400회_후보!$B$1)</f>
        <v>51</v>
      </c>
      <c r="Z18">
        <f>INDEX(_calc_누적빈도!Z:Z,$A18)-INDEX(_calc_누적빈도!Z:Z,$A18-기준400회_후보!$B$1)</f>
        <v>43</v>
      </c>
      <c r="AA18">
        <f>INDEX(_calc_누적빈도!AA:AA,$A18)-INDEX(_calc_누적빈도!AA:AA,$A18-기준400회_후보!$B$1)</f>
        <v>55</v>
      </c>
      <c r="AB18">
        <f>INDEX(_calc_누적빈도!AB:AB,$A18)-INDEX(_calc_누적빈도!AB:AB,$A18-기준400회_후보!$B$1)</f>
        <v>56</v>
      </c>
      <c r="AC18">
        <f>INDEX(_calc_누적빈도!AC:AC,$A18)-INDEX(_calc_누적빈도!AC:AC,$A18-기준400회_후보!$B$1)</f>
        <v>59</v>
      </c>
      <c r="AD18">
        <f>INDEX(_calc_누적빈도!AD:AD,$A18)-INDEX(_calc_누적빈도!AD:AD,$A18-기준400회_후보!$B$1)</f>
        <v>51</v>
      </c>
      <c r="AE18">
        <f>INDEX(_calc_누적빈도!AE:AE,$A18)-INDEX(_calc_누적빈도!AE:AE,$A18-기준400회_후보!$B$1)</f>
        <v>59</v>
      </c>
      <c r="AF18">
        <f>INDEX(_calc_누적빈도!AF:AF,$A18)-INDEX(_calc_누적빈도!AF:AF,$A18-기준400회_후보!$B$1)</f>
        <v>53</v>
      </c>
      <c r="AG18">
        <f>INDEX(_calc_누적빈도!AG:AG,$A18)-INDEX(_calc_누적빈도!AG:AG,$A18-기준400회_후보!$B$1)</f>
        <v>50</v>
      </c>
      <c r="AH18">
        <f>INDEX(_calc_누적빈도!AH:AH,$A18)-INDEX(_calc_누적빈도!AH:AH,$A18-기준400회_후보!$B$1)</f>
        <v>60</v>
      </c>
      <c r="AI18">
        <f>INDEX(_calc_누적빈도!AI:AI,$A18)-INDEX(_calc_누적빈도!AI:AI,$A18-기준400회_후보!$B$1)</f>
        <v>52</v>
      </c>
      <c r="AJ18">
        <f>INDEX(_calc_누적빈도!AJ:AJ,$A18)-INDEX(_calc_누적빈도!AJ:AJ,$A18-기준400회_후보!$B$1)</f>
        <v>59</v>
      </c>
      <c r="AK18">
        <f>INDEX(_calc_누적빈도!AK:AK,$A18)-INDEX(_calc_누적빈도!AK:AK,$A18-기준400회_후보!$B$1)</f>
        <v>52</v>
      </c>
      <c r="AL18">
        <f>INDEX(_calc_누적빈도!AL:AL,$A18)-INDEX(_calc_누적빈도!AL:AL,$A18-기준400회_후보!$B$1)</f>
        <v>55</v>
      </c>
      <c r="AM18">
        <f>INDEX(_calc_누적빈도!AM:AM,$A18)-INDEX(_calc_누적빈도!AM:AM,$A18-기준400회_후보!$B$1)</f>
        <v>64</v>
      </c>
      <c r="AN18">
        <f>INDEX(_calc_누적빈도!AN:AN,$A18)-INDEX(_calc_누적빈도!AN:AN,$A18-기준400회_후보!$B$1)</f>
        <v>58</v>
      </c>
      <c r="AO18">
        <f>INDEX(_calc_누적빈도!AO:AO,$A18)-INDEX(_calc_누적빈도!AO:AO,$A18-기준400회_후보!$B$1)</f>
        <v>49</v>
      </c>
      <c r="AP18">
        <f>INDEX(_calc_누적빈도!AP:AP,$A18)-INDEX(_calc_누적빈도!AP:AP,$A18-기준400회_후보!$B$1)</f>
        <v>49</v>
      </c>
      <c r="AQ18">
        <f>INDEX(_calc_누적빈도!AQ:AQ,$A18)-INDEX(_calc_누적빈도!AQ:AQ,$A18-기준400회_후보!$B$1)</f>
        <v>52</v>
      </c>
      <c r="AR18">
        <f>INDEX(_calc_누적빈도!AR:AR,$A18)-INDEX(_calc_누적빈도!AR:AR,$A18-기준400회_후보!$B$1)</f>
        <v>47</v>
      </c>
      <c r="AS18">
        <f>INDEX(_calc_누적빈도!AS:AS,$A18)-INDEX(_calc_누적빈도!AS:AS,$A18-기준400회_후보!$B$1)</f>
        <v>54</v>
      </c>
      <c r="AT18">
        <f>INDEX(_calc_누적빈도!AT:AT,$A18)-INDEX(_calc_누적빈도!AT:AT,$A18-기준400회_후보!$B$1)</f>
        <v>60</v>
      </c>
      <c r="AU18">
        <f>(RANK(_calc_라운드기준!B18,_calc_라운드기준!$B18:$AT18,0)+COUNTIFS(_calc_라운드기준!$B18:$AT18,_calc_라운드기준!B18,$B$1:$AT$1,"&lt;"&amp;1))-(RANK(B18,$B18:$AT18,0)+COUNTIFS($B18:$AT18,B18,$B$1:$AT$1,"&lt;"&amp;1))</f>
        <v>-28</v>
      </c>
      <c r="AV18">
        <f>(RANK(_calc_라운드기준!C18,_calc_라운드기준!$B18:$AT18,0)+COUNTIFS(_calc_라운드기준!$B18:$AT18,_calc_라운드기준!C18,$B$1:$AT$1,"&lt;"&amp;2))-(RANK(C18,$B18:$AT18,0)+COUNTIFS($B18:$AT18,C18,$B$1:$AT$1,"&lt;"&amp;2))</f>
        <v>-6</v>
      </c>
      <c r="AW18">
        <f>(RANK(_calc_라운드기준!D18,_calc_라운드기준!$B18:$AT18,0)+COUNTIFS(_calc_라운드기준!$B18:$AT18,_calc_라운드기준!D18,$B$1:$AT$1,"&lt;"&amp;3))-(RANK(D18,$B18:$AT18,0)+COUNTIFS($B18:$AT18,D18,$B$1:$AT$1,"&lt;"&amp;3))</f>
        <v>4</v>
      </c>
      <c r="AX18">
        <f>(RANK(_calc_라운드기준!E18,_calc_라운드기준!$B18:$AT18,0)+COUNTIFS(_calc_라운드기준!$B18:$AT18,_calc_라운드기준!E18,$B$1:$AT$1,"&lt;"&amp;4))-(RANK(E18,$B18:$AT18,0)+COUNTIFS($B18:$AT18,E18,$B$1:$AT$1,"&lt;"&amp;4))</f>
        <v>-24</v>
      </c>
      <c r="AY18">
        <f>(RANK(_calc_라운드기준!F18,_calc_라운드기준!$B18:$AT18,0)+COUNTIFS(_calc_라운드기준!$B18:$AT18,_calc_라운드기준!F18,$B$1:$AT$1,"&lt;"&amp;5))-(RANK(F18,$B18:$AT18,0)+COUNTIFS($B18:$AT18,F18,$B$1:$AT$1,"&lt;"&amp;5))</f>
        <v>-18</v>
      </c>
      <c r="AZ18">
        <f>(RANK(_calc_라운드기준!G18,_calc_라운드기준!$B18:$AT18,0)+COUNTIFS(_calc_라운드기준!$B18:$AT18,_calc_라운드기준!G18,$B$1:$AT$1,"&lt;"&amp;6))-(RANK(G18,$B18:$AT18,0)+COUNTIFS($B18:$AT18,G18,$B$1:$AT$1,"&lt;"&amp;6))</f>
        <v>3</v>
      </c>
      <c r="BA18">
        <f>(RANK(_calc_라운드기준!H18,_calc_라운드기준!$B18:$AT18,0)+COUNTIFS(_calc_라운드기준!$B18:$AT18,_calc_라운드기준!H18,$B$1:$AT$1,"&lt;"&amp;7))-(RANK(H18,$B18:$AT18,0)+COUNTIFS($B18:$AT18,H18,$B$1:$AT$1,"&lt;"&amp;7))</f>
        <v>25</v>
      </c>
      <c r="BB18">
        <f>(RANK(_calc_라운드기준!I18,_calc_라운드기준!$B18:$AT18,0)+COUNTIFS(_calc_라운드기준!$B18:$AT18,_calc_라운드기준!I18,$B$1:$AT$1,"&lt;"&amp;8))-(RANK(I18,$B18:$AT18,0)+COUNTIFS($B18:$AT18,I18,$B$1:$AT$1,"&lt;"&amp;8))</f>
        <v>-30</v>
      </c>
      <c r="BC18">
        <f>(RANK(_calc_라운드기준!J18,_calc_라운드기준!$B18:$AT18,0)+COUNTIFS(_calc_라운드기준!$B18:$AT18,_calc_라운드기준!J18,$B$1:$AT$1,"&lt;"&amp;9))-(RANK(J18,$B18:$AT18,0)+COUNTIFS($B18:$AT18,J18,$B$1:$AT$1,"&lt;"&amp;9))</f>
        <v>-16</v>
      </c>
      <c r="BD18">
        <f>(RANK(_calc_라운드기준!K18,_calc_라운드기준!$B18:$AT18,0)+COUNTIFS(_calc_라운드기준!$B18:$AT18,_calc_라운드기준!K18,$B$1:$AT$1,"&lt;"&amp;10))-(RANK(K18,$B18:$AT18,0)+COUNTIFS($B18:$AT18,K18,$B$1:$AT$1,"&lt;"&amp;10))</f>
        <v>-15</v>
      </c>
      <c r="BE18">
        <f>(RANK(_calc_라운드기준!L18,_calc_라운드기준!$B18:$AT18,0)+COUNTIFS(_calc_라운드기준!$B18:$AT18,_calc_라운드기준!L18,$B$1:$AT$1,"&lt;"&amp;11))-(RANK(L18,$B18:$AT18,0)+COUNTIFS($B18:$AT18,L18,$B$1:$AT$1,"&lt;"&amp;11))</f>
        <v>7</v>
      </c>
      <c r="BF18">
        <f>(RANK(_calc_라운드기준!M18,_calc_라운드기준!$B18:$AT18,0)+COUNTIFS(_calc_라운드기준!$B18:$AT18,_calc_라운드기준!M18,$B$1:$AT$1,"&lt;"&amp;12))-(RANK(M18,$B18:$AT18,0)+COUNTIFS($B18:$AT18,M18,$B$1:$AT$1,"&lt;"&amp;12))</f>
        <v>23</v>
      </c>
      <c r="BG18">
        <f>(RANK(_calc_라운드기준!N18,_calc_라운드기준!$B18:$AT18,0)+COUNTIFS(_calc_라운드기준!$B18:$AT18,_calc_라운드기준!N18,$B$1:$AT$1,"&lt;"&amp;13))-(RANK(N18,$B18:$AT18,0)+COUNTIFS($B18:$AT18,N18,$B$1:$AT$1,"&lt;"&amp;13))</f>
        <v>10</v>
      </c>
      <c r="BH18">
        <f>(RANK(_calc_라운드기준!O18,_calc_라운드기준!$B18:$AT18,0)+COUNTIFS(_calc_라운드기준!$B18:$AT18,_calc_라운드기준!O18,$B$1:$AT$1,"&lt;"&amp;14))-(RANK(O18,$B18:$AT18,0)+COUNTIFS($B18:$AT18,O18,$B$1:$AT$1,"&lt;"&amp;14))</f>
        <v>25</v>
      </c>
      <c r="BI18">
        <f>(RANK(_calc_라운드기준!P18,_calc_라운드기준!$B18:$AT18,0)+COUNTIFS(_calc_라운드기준!$B18:$AT18,_calc_라운드기준!P18,$B$1:$AT$1,"&lt;"&amp;15))-(RANK(P18,$B18:$AT18,0)+COUNTIFS($B18:$AT18,P18,$B$1:$AT$1,"&lt;"&amp;15))</f>
        <v>-18</v>
      </c>
      <c r="BJ18">
        <f>(RANK(_calc_라운드기준!Q18,_calc_라운드기준!$B18:$AT18,0)+COUNTIFS(_calc_라운드기준!$B18:$AT18,_calc_라운드기준!Q18,$B$1:$AT$1,"&lt;"&amp;16))-(RANK(Q18,$B18:$AT18,0)+COUNTIFS($B18:$AT18,Q18,$B$1:$AT$1,"&lt;"&amp;16))</f>
        <v>1</v>
      </c>
      <c r="BK18">
        <f>(RANK(_calc_라운드기준!R18,_calc_라운드기준!$B18:$AT18,0)+COUNTIFS(_calc_라운드기준!$B18:$AT18,_calc_라운드기준!R18,$B$1:$AT$1,"&lt;"&amp;17))-(RANK(R18,$B18:$AT18,0)+COUNTIFS($B18:$AT18,R18,$B$1:$AT$1,"&lt;"&amp;17))</f>
        <v>-10</v>
      </c>
      <c r="BL18">
        <f>(RANK(_calc_라운드기준!S18,_calc_라운드기준!$B18:$AT18,0)+COUNTIFS(_calc_라운드기준!$B18:$AT18,_calc_라운드기준!S18,$B$1:$AT$1,"&lt;"&amp;18))-(RANK(S18,$B18:$AT18,0)+COUNTIFS($B18:$AT18,S18,$B$1:$AT$1,"&lt;"&amp;18))</f>
        <v>21</v>
      </c>
      <c r="BM18">
        <f>(RANK(_calc_라운드기준!T18,_calc_라운드기준!$B18:$AT18,0)+COUNTIFS(_calc_라운드기준!$B18:$AT18,_calc_라운드기준!T18,$B$1:$AT$1,"&lt;"&amp;19))-(RANK(T18,$B18:$AT18,0)+COUNTIFS($B18:$AT18,T18,$B$1:$AT$1,"&lt;"&amp;19))</f>
        <v>-1</v>
      </c>
      <c r="BN18">
        <f>(RANK(_calc_라운드기준!U18,_calc_라운드기준!$B18:$AT18,0)+COUNTIFS(_calc_라운드기준!$B18:$AT18,_calc_라운드기준!U18,$B$1:$AT$1,"&lt;"&amp;20))-(RANK(U18,$B18:$AT18,0)+COUNTIFS($B18:$AT18,U18,$B$1:$AT$1,"&lt;"&amp;20))</f>
        <v>-9</v>
      </c>
      <c r="BO18">
        <f>(RANK(_calc_라운드기준!V18,_calc_라운드기준!$B18:$AT18,0)+COUNTIFS(_calc_라운드기준!$B18:$AT18,_calc_라운드기준!V18,$B$1:$AT$1,"&lt;"&amp;21))-(RANK(V18,$B18:$AT18,0)+COUNTIFS($B18:$AT18,V18,$B$1:$AT$1,"&lt;"&amp;21))</f>
        <v>24</v>
      </c>
      <c r="BP18">
        <f>(RANK(_calc_라운드기준!W18,_calc_라운드기준!$B18:$AT18,0)+COUNTIFS(_calc_라운드기준!$B18:$AT18,_calc_라운드기준!W18,$B$1:$AT$1,"&lt;"&amp;22))-(RANK(W18,$B18:$AT18,0)+COUNTIFS($B18:$AT18,W18,$B$1:$AT$1,"&lt;"&amp;22))</f>
        <v>16</v>
      </c>
      <c r="BQ18">
        <f>(RANK(_calc_라운드기준!X18,_calc_라운드기준!$B18:$AT18,0)+COUNTIFS(_calc_라운드기준!$B18:$AT18,_calc_라운드기준!X18,$B$1:$AT$1,"&lt;"&amp;23))-(RANK(X18,$B18:$AT18,0)+COUNTIFS($B18:$AT18,X18,$B$1:$AT$1,"&lt;"&amp;23))</f>
        <v>-27</v>
      </c>
      <c r="BR18">
        <f>(RANK(_calc_라운드기준!Y18,_calc_라운드기준!$B18:$AT18,0)+COUNTIFS(_calc_라운드기준!$B18:$AT18,_calc_라운드기준!Y18,$B$1:$AT$1,"&lt;"&amp;24))-(RANK(Y18,$B18:$AT18,0)+COUNTIFS($B18:$AT18,Y18,$B$1:$AT$1,"&lt;"&amp;24))</f>
        <v>-13</v>
      </c>
      <c r="BS18">
        <f>(RANK(_calc_라운드기준!Z18,_calc_라운드기준!$B18:$AT18,0)+COUNTIFS(_calc_라운드기준!$B18:$AT18,_calc_라운드기준!Z18,$B$1:$AT$1,"&lt;"&amp;25))-(RANK(Z18,$B18:$AT18,0)+COUNTIFS($B18:$AT18,Z18,$B$1:$AT$1,"&lt;"&amp;25))</f>
        <v>-26</v>
      </c>
      <c r="BT18">
        <f>(RANK(_calc_라운드기준!AA18,_calc_라운드기준!$B18:$AT18,0)+COUNTIFS(_calc_라운드기준!$B18:$AT18,_calc_라운드기준!AA18,$B$1:$AT$1,"&lt;"&amp;26))-(RANK(AA18,$B18:$AT18,0)+COUNTIFS($B18:$AT18,AA18,$B$1:$AT$1,"&lt;"&amp;26))</f>
        <v>0</v>
      </c>
      <c r="BU18">
        <f>(RANK(_calc_라운드기준!AB18,_calc_라운드기준!$B18:$AT18,0)+COUNTIFS(_calc_라운드기준!$B18:$AT18,_calc_라운드기준!AB18,$B$1:$AT$1,"&lt;"&amp;27))-(RANK(AB18,$B18:$AT18,0)+COUNTIFS($B18:$AT18,AB18,$B$1:$AT$1,"&lt;"&amp;27))</f>
        <v>-14</v>
      </c>
      <c r="BV18">
        <f>(RANK(_calc_라운드기준!AC18,_calc_라운드기준!$B18:$AT18,0)+COUNTIFS(_calc_라운드기준!$B18:$AT18,_calc_라운드기준!AC18,$B$1:$AT$1,"&lt;"&amp;28))-(RANK(AC18,$B18:$AT18,0)+COUNTIFS($B18:$AT18,AC18,$B$1:$AT$1,"&lt;"&amp;28))</f>
        <v>-6</v>
      </c>
      <c r="BW18">
        <f>(RANK(_calc_라운드기준!AD18,_calc_라운드기준!$B18:$AT18,0)+COUNTIFS(_calc_라운드기준!$B18:$AT18,_calc_라운드기준!AD18,$B$1:$AT$1,"&lt;"&amp;29))-(RANK(AD18,$B18:$AT18,0)+COUNTIFS($B18:$AT18,AD18,$B$1:$AT$1,"&lt;"&amp;29))</f>
        <v>0</v>
      </c>
      <c r="BX18">
        <f>(RANK(_calc_라운드기준!AE18,_calc_라운드기준!$B18:$AT18,0)+COUNTIFS(_calc_라운드기준!$B18:$AT18,_calc_라운드기준!AE18,$B$1:$AT$1,"&lt;"&amp;30))-(RANK(AE18,$B18:$AT18,0)+COUNTIFS($B18:$AT18,AE18,$B$1:$AT$1,"&lt;"&amp;30))</f>
        <v>22</v>
      </c>
      <c r="BY18">
        <f>(RANK(_calc_라운드기준!AF18,_calc_라운드기준!$B18:$AT18,0)+COUNTIFS(_calc_라운드기준!$B18:$AT18,_calc_라운드기준!AF18,$B$1:$AT$1,"&lt;"&amp;31))-(RANK(AF18,$B18:$AT18,0)+COUNTIFS($B18:$AT18,AF18,$B$1:$AT$1,"&lt;"&amp;31))</f>
        <v>-14</v>
      </c>
      <c r="BZ18">
        <f>(RANK(_calc_라운드기준!AG18,_calc_라운드기준!$B18:$AT18,0)+COUNTIFS(_calc_라운드기준!$B18:$AT18,_calc_라운드기준!AG18,$B$1:$AT$1,"&lt;"&amp;32))-(RANK(AG18,$B18:$AT18,0)+COUNTIFS($B18:$AT18,AG18,$B$1:$AT$1,"&lt;"&amp;32))</f>
        <v>-1</v>
      </c>
      <c r="CA18">
        <f>(RANK(_calc_라운드기준!AH18,_calc_라운드기준!$B18:$AT18,0)+COUNTIFS(_calc_라운드기준!$B18:$AT18,_calc_라운드기준!AH18,$B$1:$AT$1,"&lt;"&amp;33))-(RANK(AH18,$B18:$AT18,0)+COUNTIFS($B18:$AT18,AH18,$B$1:$AT$1,"&lt;"&amp;33))</f>
        <v>14</v>
      </c>
      <c r="CB18">
        <f>(RANK(_calc_라운드기준!AI18,_calc_라운드기준!$B18:$AT18,0)+COUNTIFS(_calc_라운드기준!$B18:$AT18,_calc_라운드기준!AI18,$B$1:$AT$1,"&lt;"&amp;34))-(RANK(AI18,$B18:$AT18,0)+COUNTIFS($B18:$AT18,AI18,$B$1:$AT$1,"&lt;"&amp;34))</f>
        <v>18</v>
      </c>
      <c r="CC18">
        <f>(RANK(_calc_라운드기준!AJ18,_calc_라운드기준!$B18:$AT18,0)+COUNTIFS(_calc_라운드기준!$B18:$AT18,_calc_라운드기준!AJ18,$B$1:$AT$1,"&lt;"&amp;35))-(RANK(AJ18,$B18:$AT18,0)+COUNTIFS($B18:$AT18,AJ18,$B$1:$AT$1,"&lt;"&amp;35))</f>
        <v>27</v>
      </c>
      <c r="CD18">
        <f>(RANK(_calc_라운드기준!AK18,_calc_라운드기준!$B18:$AT18,0)+COUNTIFS(_calc_라운드기준!$B18:$AT18,_calc_라운드기준!AK18,$B$1:$AT$1,"&lt;"&amp;36))-(RANK(AK18,$B18:$AT18,0)+COUNTIFS($B18:$AT18,AK18,$B$1:$AT$1,"&lt;"&amp;36))</f>
        <v>-6</v>
      </c>
      <c r="CE18">
        <f>(RANK(_calc_라운드기준!AL18,_calc_라운드기준!$B18:$AT18,0)+COUNTIFS(_calc_라운드기준!$B18:$AT18,_calc_라운드기준!AL18,$B$1:$AT$1,"&lt;"&amp;37))-(RANK(AL18,$B18:$AT18,0)+COUNTIFS($B18:$AT18,AL18,$B$1:$AT$1,"&lt;"&amp;37))</f>
        <v>2</v>
      </c>
      <c r="CF18">
        <f>(RANK(_calc_라운드기준!AM18,_calc_라운드기준!$B18:$AT18,0)+COUNTIFS(_calc_라운드기준!$B18:$AT18,_calc_라운드기준!AM18,$B$1:$AT$1,"&lt;"&amp;38))-(RANK(AM18,$B18:$AT18,0)+COUNTIFS($B18:$AT18,AM18,$B$1:$AT$1,"&lt;"&amp;38))</f>
        <v>21</v>
      </c>
      <c r="CG18">
        <f>(RANK(_calc_라운드기준!AN18,_calc_라운드기준!$B18:$AT18,0)+COUNTIFS(_calc_라운드기준!$B18:$AT18,_calc_라운드기준!AN18,$B$1:$AT$1,"&lt;"&amp;39))-(RANK(AN18,$B18:$AT18,0)+COUNTIFS($B18:$AT18,AN18,$B$1:$AT$1,"&lt;"&amp;39))</f>
        <v>22</v>
      </c>
      <c r="CH18">
        <f>(RANK(_calc_라운드기준!AO18,_calc_라운드기준!$B18:$AT18,0)+COUNTIFS(_calc_라운드기준!$B18:$AT18,_calc_라운드기준!AO18,$B$1:$AT$1,"&lt;"&amp;40))-(RANK(AO18,$B18:$AT18,0)+COUNTIFS($B18:$AT18,AO18,$B$1:$AT$1,"&lt;"&amp;40))</f>
        <v>-13</v>
      </c>
      <c r="CI18">
        <f>(RANK(_calc_라운드기준!AP18,_calc_라운드기준!$B18:$AT18,0)+COUNTIFS(_calc_라운드기준!$B18:$AT18,_calc_라운드기준!AP18,$B$1:$AT$1,"&lt;"&amp;41))-(RANK(AP18,$B18:$AT18,0)+COUNTIFS($B18:$AT18,AP18,$B$1:$AT$1,"&lt;"&amp;41))</f>
        <v>-32</v>
      </c>
      <c r="CJ18">
        <f>(RANK(_calc_라운드기준!AQ18,_calc_라운드기준!$B18:$AT18,0)+COUNTIFS(_calc_라운드기준!$B18:$AT18,_calc_라운드기준!AQ18,$B$1:$AT$1,"&lt;"&amp;42))-(RANK(AQ18,$B18:$AT18,0)+COUNTIFS($B18:$AT18,AQ18,$B$1:$AT$1,"&lt;"&amp;42))</f>
        <v>15</v>
      </c>
      <c r="CK18">
        <f>(RANK(_calc_라운드기준!AR18,_calc_라운드기준!$B18:$AT18,0)+COUNTIFS(_calc_라운드기준!$B18:$AT18,_calc_라운드기준!AR18,$B$1:$AT$1,"&lt;"&amp;43))-(RANK(AR18,$B18:$AT18,0)+COUNTIFS($B18:$AT18,AR18,$B$1:$AT$1,"&lt;"&amp;43))</f>
        <v>5</v>
      </c>
      <c r="CL18">
        <f>(RANK(_calc_라운드기준!AS18,_calc_라운드기준!$B18:$AT18,0)+COUNTIFS(_calc_라운드기준!$B18:$AT18,_calc_라운드기준!AS18,$B$1:$AT$1,"&lt;"&amp;44))-(RANK(AS18,$B18:$AT18,0)+COUNTIFS($B18:$AT18,AS18,$B$1:$AT$1,"&lt;"&amp;44))</f>
        <v>3</v>
      </c>
      <c r="CM18">
        <f>(RANK(_calc_라운드기준!AT18,_calc_라운드기준!$B18:$AT18,0)+COUNTIFS(_calc_라운드기준!$B18:$AT18,_calc_라운드기준!AT18,$B$1:$AT$1,"&lt;"&amp;45))-(RANK(AT18,$B18:$AT18,0)+COUNTIFS($B18:$AT18,AT18,$B$1:$AT$1,"&lt;"&amp;45))</f>
        <v>19</v>
      </c>
      <c r="CN18">
        <f t="shared" si="0"/>
        <v>43</v>
      </c>
      <c r="CO18">
        <f t="shared" si="1"/>
        <v>27</v>
      </c>
      <c r="CP18">
        <f t="shared" si="2"/>
        <v>18</v>
      </c>
      <c r="CQ18">
        <f t="shared" si="3"/>
        <v>40</v>
      </c>
      <c r="CR18">
        <f t="shared" si="4"/>
        <v>38</v>
      </c>
      <c r="CS18">
        <f t="shared" si="5"/>
        <v>19</v>
      </c>
      <c r="CT18">
        <f t="shared" si="6"/>
        <v>2</v>
      </c>
      <c r="CU18">
        <f t="shared" si="7"/>
        <v>44</v>
      </c>
      <c r="CV18">
        <f t="shared" si="8"/>
        <v>37</v>
      </c>
      <c r="CW18">
        <f t="shared" si="9"/>
        <v>36</v>
      </c>
      <c r="CX18">
        <f t="shared" si="10"/>
        <v>16</v>
      </c>
      <c r="CY18">
        <f t="shared" si="11"/>
        <v>5</v>
      </c>
      <c r="CZ18">
        <f t="shared" si="12"/>
        <v>15</v>
      </c>
      <c r="DA18">
        <f t="shared" si="13"/>
        <v>3</v>
      </c>
      <c r="DB18">
        <f t="shared" si="14"/>
        <v>39</v>
      </c>
      <c r="DC18">
        <f t="shared" si="15"/>
        <v>22</v>
      </c>
      <c r="DD18">
        <f t="shared" si="16"/>
        <v>31</v>
      </c>
      <c r="DE18">
        <f t="shared" si="17"/>
        <v>8</v>
      </c>
      <c r="DF18">
        <f t="shared" si="18"/>
        <v>25</v>
      </c>
      <c r="DG18">
        <f t="shared" si="19"/>
        <v>30</v>
      </c>
      <c r="DH18">
        <f t="shared" si="20"/>
        <v>4</v>
      </c>
      <c r="DI18">
        <f t="shared" si="21"/>
        <v>12</v>
      </c>
      <c r="DJ18">
        <f t="shared" si="22"/>
        <v>42</v>
      </c>
      <c r="DK18">
        <f t="shared" si="23"/>
        <v>32</v>
      </c>
      <c r="DL18">
        <f t="shared" si="24"/>
        <v>41</v>
      </c>
      <c r="DM18">
        <f t="shared" si="25"/>
        <v>23</v>
      </c>
      <c r="DN18">
        <f t="shared" si="26"/>
        <v>34</v>
      </c>
      <c r="DO18">
        <f t="shared" si="27"/>
        <v>28</v>
      </c>
      <c r="DP18">
        <f t="shared" si="28"/>
        <v>24</v>
      </c>
      <c r="DQ18">
        <f t="shared" si="29"/>
        <v>6</v>
      </c>
      <c r="DR18">
        <f t="shared" si="30"/>
        <v>35</v>
      </c>
      <c r="DS18">
        <f t="shared" si="31"/>
        <v>26</v>
      </c>
      <c r="DT18">
        <f t="shared" si="32"/>
        <v>14</v>
      </c>
      <c r="DU18">
        <f t="shared" si="33"/>
        <v>11</v>
      </c>
      <c r="DV18">
        <f t="shared" si="34"/>
        <v>1</v>
      </c>
      <c r="DW18">
        <f t="shared" si="35"/>
        <v>29</v>
      </c>
      <c r="DX18">
        <f t="shared" si="36"/>
        <v>21</v>
      </c>
      <c r="DY18">
        <f t="shared" si="37"/>
        <v>9</v>
      </c>
      <c r="DZ18">
        <f t="shared" si="38"/>
        <v>7</v>
      </c>
      <c r="EA18">
        <f t="shared" si="39"/>
        <v>33</v>
      </c>
      <c r="EB18">
        <f t="shared" si="40"/>
        <v>45</v>
      </c>
      <c r="EC18">
        <f t="shared" si="41"/>
        <v>13</v>
      </c>
      <c r="ED18">
        <f t="shared" si="42"/>
        <v>17</v>
      </c>
      <c r="EE18">
        <f t="shared" si="43"/>
        <v>20</v>
      </c>
      <c r="EF18">
        <f t="shared" si="44"/>
        <v>10</v>
      </c>
    </row>
    <row r="19" spans="1:136" ht="16.5" customHeight="1">
      <c r="A19">
        <f>_calc_라운드기준!A19</f>
        <v>1227</v>
      </c>
      <c r="B19">
        <f>INDEX(_calc_누적빈도!B:B,$A19)-INDEX(_calc_누적빈도!B:B,$A19-기준400회_후보!$B$1)</f>
        <v>49</v>
      </c>
      <c r="C19">
        <f>INDEX(_calc_누적빈도!C:C,$A19)-INDEX(_calc_누적빈도!C:C,$A19-기준400회_후보!$B$1)</f>
        <v>46</v>
      </c>
      <c r="D19">
        <f>INDEX(_calc_누적빈도!D:D,$A19)-INDEX(_calc_누적빈도!D:D,$A19-기준400회_후보!$B$1)</f>
        <v>62</v>
      </c>
      <c r="E19">
        <f>INDEX(_calc_누적빈도!E:E,$A19)-INDEX(_calc_누적빈도!E:E,$A19-기준400회_후보!$B$1)</f>
        <v>49</v>
      </c>
      <c r="F19">
        <f>INDEX(_calc_누적빈도!F:F,$A19)-INDEX(_calc_누적빈도!F:F,$A19-기준400회_후보!$B$1)</f>
        <v>40</v>
      </c>
      <c r="G19">
        <f>INDEX(_calc_누적빈도!G:G,$A19)-INDEX(_calc_누적빈도!G:G,$A19-기준400회_후보!$B$1)</f>
        <v>60</v>
      </c>
      <c r="H19">
        <f>INDEX(_calc_누적빈도!H:H,$A19)-INDEX(_calc_누적빈도!H:H,$A19-기준400회_후보!$B$1)</f>
        <v>56</v>
      </c>
      <c r="I19">
        <f>INDEX(_calc_누적빈도!I:I,$A19)-INDEX(_calc_누적빈도!I:I,$A19-기준400회_후보!$B$1)</f>
        <v>43</v>
      </c>
      <c r="J19">
        <f>INDEX(_calc_누적빈도!J:J,$A19)-INDEX(_calc_누적빈도!J:J,$A19-기준400회_후보!$B$1)</f>
        <v>51</v>
      </c>
      <c r="K19">
        <f>INDEX(_calc_누적빈도!K:K,$A19)-INDEX(_calc_누적빈도!K:K,$A19-기준400회_후보!$B$1)</f>
        <v>43</v>
      </c>
      <c r="L19">
        <f>INDEX(_calc_누적빈도!L:L,$A19)-INDEX(_calc_누적빈도!L:L,$A19-기준400회_후보!$B$1)</f>
        <v>51</v>
      </c>
      <c r="M19">
        <f>INDEX(_calc_누적빈도!M:M,$A19)-INDEX(_calc_누적빈도!M:M,$A19-기준400회_후보!$B$1)</f>
        <v>58</v>
      </c>
      <c r="N19">
        <f>INDEX(_calc_누적빈도!N:N,$A19)-INDEX(_calc_누적빈도!N:N,$A19-기준400회_후보!$B$1)</f>
        <v>62</v>
      </c>
      <c r="O19">
        <f>INDEX(_calc_누적빈도!O:O,$A19)-INDEX(_calc_누적빈도!O:O,$A19-기준400회_후보!$B$1)</f>
        <v>54</v>
      </c>
      <c r="P19">
        <f>INDEX(_calc_누적빈도!P:P,$A19)-INDEX(_calc_누적빈도!P:P,$A19-기준400회_후보!$B$1)</f>
        <v>53</v>
      </c>
      <c r="Q19">
        <f>INDEX(_calc_누적빈도!Q:Q,$A19)-INDEX(_calc_누적빈도!Q:Q,$A19-기준400회_후보!$B$1)</f>
        <v>64</v>
      </c>
      <c r="R19">
        <f>INDEX(_calc_누적빈도!R:R,$A19)-INDEX(_calc_누적빈도!R:R,$A19-기준400회_후보!$B$1)</f>
        <v>52</v>
      </c>
      <c r="S19">
        <f>INDEX(_calc_누적빈도!S:S,$A19)-INDEX(_calc_누적빈도!S:S,$A19-기준400회_후보!$B$1)</f>
        <v>59</v>
      </c>
      <c r="T19">
        <f>INDEX(_calc_누적빈도!T:T,$A19)-INDEX(_calc_누적빈도!T:T,$A19-기준400회_후보!$B$1)</f>
        <v>55</v>
      </c>
      <c r="U19">
        <f>INDEX(_calc_누적빈도!U:U,$A19)-INDEX(_calc_누적빈도!U:U,$A19-기준400회_후보!$B$1)</f>
        <v>47</v>
      </c>
      <c r="V19">
        <f>INDEX(_calc_누적빈도!V:V,$A19)-INDEX(_calc_누적빈도!V:V,$A19-기준400회_후보!$B$1)</f>
        <v>55</v>
      </c>
      <c r="W19">
        <f>INDEX(_calc_누적빈도!W:W,$A19)-INDEX(_calc_누적빈도!W:W,$A19-기준400회_후보!$B$1)</f>
        <v>54</v>
      </c>
      <c r="X19">
        <f>INDEX(_calc_누적빈도!X:X,$A19)-INDEX(_calc_누적빈도!X:X,$A19-기준400회_후보!$B$1)</f>
        <v>49</v>
      </c>
      <c r="Y19">
        <f>INDEX(_calc_누적빈도!Y:Y,$A19)-INDEX(_calc_누적빈도!Y:Y,$A19-기준400회_후보!$B$1)</f>
        <v>51</v>
      </c>
      <c r="Z19">
        <f>INDEX(_calc_누적빈도!Z:Z,$A19)-INDEX(_calc_누적빈도!Z:Z,$A19-기준400회_후보!$B$1)</f>
        <v>43</v>
      </c>
      <c r="AA19">
        <f>INDEX(_calc_누적빈도!AA:AA,$A19)-INDEX(_calc_누적빈도!AA:AA,$A19-기준400회_후보!$B$1)</f>
        <v>55</v>
      </c>
      <c r="AB19">
        <f>INDEX(_calc_누적빈도!AB:AB,$A19)-INDEX(_calc_누적빈도!AB:AB,$A19-기준400회_후보!$B$1)</f>
        <v>56</v>
      </c>
      <c r="AC19">
        <f>INDEX(_calc_누적빈도!AC:AC,$A19)-INDEX(_calc_누적빈도!AC:AC,$A19-기준400회_후보!$B$1)</f>
        <v>59</v>
      </c>
      <c r="AD19">
        <f>INDEX(_calc_누적빈도!AD:AD,$A19)-INDEX(_calc_누적빈도!AD:AD,$A19-기준400회_후보!$B$1)</f>
        <v>52</v>
      </c>
      <c r="AE19">
        <f>INDEX(_calc_누적빈도!AE:AE,$A19)-INDEX(_calc_누적빈도!AE:AE,$A19-기준400회_후보!$B$1)</f>
        <v>59</v>
      </c>
      <c r="AF19">
        <f>INDEX(_calc_누적빈도!AF:AF,$A19)-INDEX(_calc_누적빈도!AF:AF,$A19-기준400회_후보!$B$1)</f>
        <v>53</v>
      </c>
      <c r="AG19">
        <f>INDEX(_calc_누적빈도!AG:AG,$A19)-INDEX(_calc_누적빈도!AG:AG,$A19-기준400회_후보!$B$1)</f>
        <v>50</v>
      </c>
      <c r="AH19">
        <f>INDEX(_calc_누적빈도!AH:AH,$A19)-INDEX(_calc_누적빈도!AH:AH,$A19-기준400회_후보!$B$1)</f>
        <v>61</v>
      </c>
      <c r="AI19">
        <f>INDEX(_calc_누적빈도!AI:AI,$A19)-INDEX(_calc_누적빈도!AI:AI,$A19-기준400회_후보!$B$1)</f>
        <v>51</v>
      </c>
      <c r="AJ19">
        <f>INDEX(_calc_누적빈도!AJ:AJ,$A19)-INDEX(_calc_누적빈도!AJ:AJ,$A19-기준400회_후보!$B$1)</f>
        <v>59</v>
      </c>
      <c r="AK19">
        <f>INDEX(_calc_누적빈도!AK:AK,$A19)-INDEX(_calc_누적빈도!AK:AK,$A19-기준400회_후보!$B$1)</f>
        <v>52</v>
      </c>
      <c r="AL19">
        <f>INDEX(_calc_누적빈도!AL:AL,$A19)-INDEX(_calc_누적빈도!AL:AL,$A19-기준400회_후보!$B$1)</f>
        <v>55</v>
      </c>
      <c r="AM19">
        <f>INDEX(_calc_누적빈도!AM:AM,$A19)-INDEX(_calc_누적빈도!AM:AM,$A19-기준400회_후보!$B$1)</f>
        <v>64</v>
      </c>
      <c r="AN19">
        <f>INDEX(_calc_누적빈도!AN:AN,$A19)-INDEX(_calc_누적빈도!AN:AN,$A19-기준400회_후보!$B$1)</f>
        <v>58</v>
      </c>
      <c r="AO19">
        <f>INDEX(_calc_누적빈도!AO:AO,$A19)-INDEX(_calc_누적빈도!AO:AO,$A19-기준400회_후보!$B$1)</f>
        <v>49</v>
      </c>
      <c r="AP19">
        <f>INDEX(_calc_누적빈도!AP:AP,$A19)-INDEX(_calc_누적빈도!AP:AP,$A19-기준400회_후보!$B$1)</f>
        <v>48</v>
      </c>
      <c r="AQ19">
        <f>INDEX(_calc_누적빈도!AQ:AQ,$A19)-INDEX(_calc_누적빈도!AQ:AQ,$A19-기준400회_후보!$B$1)</f>
        <v>52</v>
      </c>
      <c r="AR19">
        <f>INDEX(_calc_누적빈도!AR:AR,$A19)-INDEX(_calc_누적빈도!AR:AR,$A19-기준400회_후보!$B$1)</f>
        <v>47</v>
      </c>
      <c r="AS19">
        <f>INDEX(_calc_누적빈도!AS:AS,$A19)-INDEX(_calc_누적빈도!AS:AS,$A19-기준400회_후보!$B$1)</f>
        <v>54</v>
      </c>
      <c r="AT19">
        <f>INDEX(_calc_누적빈도!AT:AT,$A19)-INDEX(_calc_누적빈도!AT:AT,$A19-기준400회_후보!$B$1)</f>
        <v>60</v>
      </c>
      <c r="AU19">
        <f>(RANK(_calc_라운드기준!B19,_calc_라운드기준!$B19:$AT19,0)+COUNTIFS(_calc_라운드기준!$B19:$AT19,_calc_라운드기준!B19,$B$1:$AT$1,"&lt;"&amp;1))-(RANK(B19,$B19:$AT19,0)+COUNTIFS($B19:$AT19,B19,$B$1:$AT$1,"&lt;"&amp;1))</f>
        <v>-28</v>
      </c>
      <c r="AV19">
        <f>(RANK(_calc_라운드기준!C19,_calc_라운드기준!$B19:$AT19,0)+COUNTIFS(_calc_라운드기준!$B19:$AT19,_calc_라운드기준!C19,$B$1:$AT$1,"&lt;"&amp;2))-(RANK(C19,$B19:$AT19,0)+COUNTIFS($B19:$AT19,C19,$B$1:$AT$1,"&lt;"&amp;2))</f>
        <v>-6</v>
      </c>
      <c r="AW19">
        <f>(RANK(_calc_라운드기준!D19,_calc_라운드기준!$B19:$AT19,0)+COUNTIFS(_calc_라운드기준!$B19:$AT19,_calc_라운드기준!D19,$B$1:$AT$1,"&lt;"&amp;3))-(RANK(D19,$B19:$AT19,0)+COUNTIFS($B19:$AT19,D19,$B$1:$AT$1,"&lt;"&amp;3))</f>
        <v>2</v>
      </c>
      <c r="AX19">
        <f>(RANK(_calc_라운드기준!E19,_calc_라운드기준!$B19:$AT19,0)+COUNTIFS(_calc_라운드기준!$B19:$AT19,_calc_라운드기준!E19,$B$1:$AT$1,"&lt;"&amp;4))-(RANK(E19,$B19:$AT19,0)+COUNTIFS($B19:$AT19,E19,$B$1:$AT$1,"&lt;"&amp;4))</f>
        <v>-23</v>
      </c>
      <c r="AY19">
        <f>(RANK(_calc_라운드기준!F19,_calc_라운드기준!$B19:$AT19,0)+COUNTIFS(_calc_라운드기준!$B19:$AT19,_calc_라운드기준!F19,$B$1:$AT$1,"&lt;"&amp;5))-(RANK(F19,$B19:$AT19,0)+COUNTIFS($B19:$AT19,F19,$B$1:$AT$1,"&lt;"&amp;5))</f>
        <v>-19</v>
      </c>
      <c r="AZ19">
        <f>(RANK(_calc_라운드기준!G19,_calc_라운드기준!$B19:$AT19,0)+COUNTIFS(_calc_라운드기준!$B19:$AT19,_calc_라운드기준!G19,$B$1:$AT$1,"&lt;"&amp;6))-(RANK(G19,$B19:$AT19,0)+COUNTIFS($B19:$AT19,G19,$B$1:$AT$1,"&lt;"&amp;6))</f>
        <v>1</v>
      </c>
      <c r="BA19">
        <f>(RANK(_calc_라운드기준!H19,_calc_라운드기준!$B19:$AT19,0)+COUNTIFS(_calc_라운드기준!$B19:$AT19,_calc_라운드기준!H19,$B$1:$AT$1,"&lt;"&amp;7))-(RANK(H19,$B19:$AT19,0)+COUNTIFS($B19:$AT19,H19,$B$1:$AT$1,"&lt;"&amp;7))</f>
        <v>22</v>
      </c>
      <c r="BB19">
        <f>(RANK(_calc_라운드기준!I19,_calc_라운드기준!$B19:$AT19,0)+COUNTIFS(_calc_라운드기준!$B19:$AT19,_calc_라운드기준!I19,$B$1:$AT$1,"&lt;"&amp;8))-(RANK(I19,$B19:$AT19,0)+COUNTIFS($B19:$AT19,I19,$B$1:$AT$1,"&lt;"&amp;8))</f>
        <v>-29</v>
      </c>
      <c r="BC19">
        <f>(RANK(_calc_라운드기준!J19,_calc_라운드기준!$B19:$AT19,0)+COUNTIFS(_calc_라운드기준!$B19:$AT19,_calc_라운드기준!J19,$B$1:$AT$1,"&lt;"&amp;9))-(RANK(J19,$B19:$AT19,0)+COUNTIFS($B19:$AT19,J19,$B$1:$AT$1,"&lt;"&amp;9))</f>
        <v>-15</v>
      </c>
      <c r="BD19">
        <f>(RANK(_calc_라운드기준!K19,_calc_라운드기준!$B19:$AT19,0)+COUNTIFS(_calc_라운드기준!$B19:$AT19,_calc_라운드기준!K19,$B$1:$AT$1,"&lt;"&amp;10))-(RANK(K19,$B19:$AT19,0)+COUNTIFS($B19:$AT19,K19,$B$1:$AT$1,"&lt;"&amp;10))</f>
        <v>-16</v>
      </c>
      <c r="BE19">
        <f>(RANK(_calc_라운드기준!L19,_calc_라운드기준!$B19:$AT19,0)+COUNTIFS(_calc_라운드기준!$B19:$AT19,_calc_라운드기준!L19,$B$1:$AT$1,"&lt;"&amp;11))-(RANK(L19,$B19:$AT19,0)+COUNTIFS($B19:$AT19,L19,$B$1:$AT$1,"&lt;"&amp;11))</f>
        <v>10</v>
      </c>
      <c r="BF19">
        <f>(RANK(_calc_라운드기준!M19,_calc_라운드기준!$B19:$AT19,0)+COUNTIFS(_calc_라운드기준!$B19:$AT19,_calc_라운드기준!M19,$B$1:$AT$1,"&lt;"&amp;12))-(RANK(M19,$B19:$AT19,0)+COUNTIFS($B19:$AT19,M19,$B$1:$AT$1,"&lt;"&amp;12))</f>
        <v>25</v>
      </c>
      <c r="BG19">
        <f>(RANK(_calc_라운드기준!N19,_calc_라운드기준!$B19:$AT19,0)+COUNTIFS(_calc_라운드기준!$B19:$AT19,_calc_라운드기준!N19,$B$1:$AT$1,"&lt;"&amp;13))-(RANK(N19,$B19:$AT19,0)+COUNTIFS($B19:$AT19,N19,$B$1:$AT$1,"&lt;"&amp;13))</f>
        <v>11</v>
      </c>
      <c r="BH19">
        <f>(RANK(_calc_라운드기준!O19,_calc_라운드기준!$B19:$AT19,0)+COUNTIFS(_calc_라운드기준!$B19:$AT19,_calc_라운드기준!O19,$B$1:$AT$1,"&lt;"&amp;14))-(RANK(O19,$B19:$AT19,0)+COUNTIFS($B19:$AT19,O19,$B$1:$AT$1,"&lt;"&amp;14))</f>
        <v>24</v>
      </c>
      <c r="BI19">
        <f>(RANK(_calc_라운드기준!P19,_calc_라운드기준!$B19:$AT19,0)+COUNTIFS(_calc_라운드기준!$B19:$AT19,_calc_라운드기준!P19,$B$1:$AT$1,"&lt;"&amp;15))-(RANK(P19,$B19:$AT19,0)+COUNTIFS($B19:$AT19,P19,$B$1:$AT$1,"&lt;"&amp;15))</f>
        <v>-19</v>
      </c>
      <c r="BJ19">
        <f>(RANK(_calc_라운드기준!Q19,_calc_라운드기준!$B19:$AT19,0)+COUNTIFS(_calc_라운드기준!$B19:$AT19,_calc_라운드기준!Q19,$B$1:$AT$1,"&lt;"&amp;16))-(RANK(Q19,$B19:$AT19,0)+COUNTIFS($B19:$AT19,Q19,$B$1:$AT$1,"&lt;"&amp;16))</f>
        <v>1</v>
      </c>
      <c r="BK19">
        <f>(RANK(_calc_라운드기준!R19,_calc_라운드기준!$B19:$AT19,0)+COUNTIFS(_calc_라운드기준!$B19:$AT19,_calc_라운드기준!R19,$B$1:$AT$1,"&lt;"&amp;17))-(RANK(R19,$B19:$AT19,0)+COUNTIFS($B19:$AT19,R19,$B$1:$AT$1,"&lt;"&amp;17))</f>
        <v>-9</v>
      </c>
      <c r="BL19">
        <f>(RANK(_calc_라운드기준!S19,_calc_라운드기준!$B19:$AT19,0)+COUNTIFS(_calc_라운드기준!$B19:$AT19,_calc_라운드기준!S19,$B$1:$AT$1,"&lt;"&amp;18))-(RANK(S19,$B19:$AT19,0)+COUNTIFS($B19:$AT19,S19,$B$1:$AT$1,"&lt;"&amp;18))</f>
        <v>20</v>
      </c>
      <c r="BM19">
        <f>(RANK(_calc_라운드기준!T19,_calc_라운드기준!$B19:$AT19,0)+COUNTIFS(_calc_라운드기준!$B19:$AT19,_calc_라운드기준!T19,$B$1:$AT$1,"&lt;"&amp;19))-(RANK(T19,$B19:$AT19,0)+COUNTIFS($B19:$AT19,T19,$B$1:$AT$1,"&lt;"&amp;19))</f>
        <v>-8</v>
      </c>
      <c r="BN19">
        <f>(RANK(_calc_라운드기준!U19,_calc_라운드기준!$B19:$AT19,0)+COUNTIFS(_calc_라운드기준!$B19:$AT19,_calc_라운드기준!U19,$B$1:$AT$1,"&lt;"&amp;20))-(RANK(U19,$B19:$AT19,0)+COUNTIFS($B19:$AT19,U19,$B$1:$AT$1,"&lt;"&amp;20))</f>
        <v>-10</v>
      </c>
      <c r="BO19">
        <f>(RANK(_calc_라운드기준!V19,_calc_라운드기준!$B19:$AT19,0)+COUNTIFS(_calc_라운드기준!$B19:$AT19,_calc_라운드기준!V19,$B$1:$AT$1,"&lt;"&amp;21))-(RANK(V19,$B19:$AT19,0)+COUNTIFS($B19:$AT19,V19,$B$1:$AT$1,"&lt;"&amp;21))</f>
        <v>24</v>
      </c>
      <c r="BP19">
        <f>(RANK(_calc_라운드기준!W19,_calc_라운드기준!$B19:$AT19,0)+COUNTIFS(_calc_라운드기준!$B19:$AT19,_calc_라운드기준!W19,$B$1:$AT$1,"&lt;"&amp;22))-(RANK(W19,$B19:$AT19,0)+COUNTIFS($B19:$AT19,W19,$B$1:$AT$1,"&lt;"&amp;22))</f>
        <v>17</v>
      </c>
      <c r="BQ19">
        <f>(RANK(_calc_라운드기준!X19,_calc_라운드기준!$B19:$AT19,0)+COUNTIFS(_calc_라운드기준!$B19:$AT19,_calc_라운드기준!X19,$B$1:$AT$1,"&lt;"&amp;23))-(RANK(X19,$B19:$AT19,0)+COUNTIFS($B19:$AT19,X19,$B$1:$AT$1,"&lt;"&amp;23))</f>
        <v>-27</v>
      </c>
      <c r="BR19">
        <f>(RANK(_calc_라운드기준!Y19,_calc_라운드기준!$B19:$AT19,0)+COUNTIFS(_calc_라운드기준!$B19:$AT19,_calc_라운드기준!Y19,$B$1:$AT$1,"&lt;"&amp;24))-(RANK(Y19,$B19:$AT19,0)+COUNTIFS($B19:$AT19,Y19,$B$1:$AT$1,"&lt;"&amp;24))</f>
        <v>-14</v>
      </c>
      <c r="BS19">
        <f>(RANK(_calc_라운드기준!Z19,_calc_라운드기준!$B19:$AT19,0)+COUNTIFS(_calc_라운드기준!$B19:$AT19,_calc_라운드기준!Z19,$B$1:$AT$1,"&lt;"&amp;25))-(RANK(Z19,$B19:$AT19,0)+COUNTIFS($B19:$AT19,Z19,$B$1:$AT$1,"&lt;"&amp;25))</f>
        <v>-26</v>
      </c>
      <c r="BT19">
        <f>(RANK(_calc_라운드기준!AA19,_calc_라운드기준!$B19:$AT19,0)+COUNTIFS(_calc_라운드기준!$B19:$AT19,_calc_라운드기준!AA19,$B$1:$AT$1,"&lt;"&amp;26))-(RANK(AA19,$B19:$AT19,0)+COUNTIFS($B19:$AT19,AA19,$B$1:$AT$1,"&lt;"&amp;26))</f>
        <v>1</v>
      </c>
      <c r="BU19">
        <f>(RANK(_calc_라운드기준!AB19,_calc_라운드기준!$B19:$AT19,0)+COUNTIFS(_calc_라운드기준!$B19:$AT19,_calc_라운드기준!AB19,$B$1:$AT$1,"&lt;"&amp;27))-(RANK(AB19,$B19:$AT19,0)+COUNTIFS($B19:$AT19,AB19,$B$1:$AT$1,"&lt;"&amp;27))</f>
        <v>-14</v>
      </c>
      <c r="BV19">
        <f>(RANK(_calc_라운드기준!AC19,_calc_라운드기준!$B19:$AT19,0)+COUNTIFS(_calc_라운드기준!$B19:$AT19,_calc_라운드기준!AC19,$B$1:$AT$1,"&lt;"&amp;28))-(RANK(AC19,$B19:$AT19,0)+COUNTIFS($B19:$AT19,AC19,$B$1:$AT$1,"&lt;"&amp;28))</f>
        <v>-6</v>
      </c>
      <c r="BW19">
        <f>(RANK(_calc_라운드기준!AD19,_calc_라운드기준!$B19:$AT19,0)+COUNTIFS(_calc_라운드기준!$B19:$AT19,_calc_라운드기준!AD19,$B$1:$AT$1,"&lt;"&amp;29))-(RANK(AD19,$B19:$AT19,0)+COUNTIFS($B19:$AT19,AD19,$B$1:$AT$1,"&lt;"&amp;29))</f>
        <v>4</v>
      </c>
      <c r="BX19">
        <f>(RANK(_calc_라운드기준!AE19,_calc_라운드기준!$B19:$AT19,0)+COUNTIFS(_calc_라운드기준!$B19:$AT19,_calc_라운드기준!AE19,$B$1:$AT$1,"&lt;"&amp;30))-(RANK(AE19,$B19:$AT19,0)+COUNTIFS($B19:$AT19,AE19,$B$1:$AT$1,"&lt;"&amp;30))</f>
        <v>21</v>
      </c>
      <c r="BY19">
        <f>(RANK(_calc_라운드기준!AF19,_calc_라운드기준!$B19:$AT19,0)+COUNTIFS(_calc_라운드기준!$B19:$AT19,_calc_라운드기준!AF19,$B$1:$AT$1,"&lt;"&amp;31))-(RANK(AF19,$B19:$AT19,0)+COUNTIFS($B19:$AT19,AF19,$B$1:$AT$1,"&lt;"&amp;31))</f>
        <v>-14</v>
      </c>
      <c r="BZ19">
        <f>(RANK(_calc_라운드기준!AG19,_calc_라운드기준!$B19:$AT19,0)+COUNTIFS(_calc_라운드기준!$B19:$AT19,_calc_라운드기준!AG19,$B$1:$AT$1,"&lt;"&amp;32))-(RANK(AG19,$B19:$AT19,0)+COUNTIFS($B19:$AT19,AG19,$B$1:$AT$1,"&lt;"&amp;32))</f>
        <v>-1</v>
      </c>
      <c r="CA19">
        <f>(RANK(_calc_라운드기준!AH19,_calc_라운드기준!$B19:$AT19,0)+COUNTIFS(_calc_라운드기준!$B19:$AT19,_calc_라운드기준!AH19,$B$1:$AT$1,"&lt;"&amp;33))-(RANK(AH19,$B19:$AT19,0)+COUNTIFS($B19:$AT19,AH19,$B$1:$AT$1,"&lt;"&amp;33))</f>
        <v>15</v>
      </c>
      <c r="CB19">
        <f>(RANK(_calc_라운드기준!AI19,_calc_라운드기준!$B19:$AT19,0)+COUNTIFS(_calc_라운드기준!$B19:$AT19,_calc_라운드기준!AI19,$B$1:$AT$1,"&lt;"&amp;34))-(RANK(AI19,$B19:$AT19,0)+COUNTIFS($B19:$AT19,AI19,$B$1:$AT$1,"&lt;"&amp;34))</f>
        <v>13</v>
      </c>
      <c r="CC19">
        <f>(RANK(_calc_라운드기준!AJ19,_calc_라운드기준!$B19:$AT19,0)+COUNTIFS(_calc_라운드기준!$B19:$AT19,_calc_라운드기준!AJ19,$B$1:$AT$1,"&lt;"&amp;35))-(RANK(AJ19,$B19:$AT19,0)+COUNTIFS($B19:$AT19,AJ19,$B$1:$AT$1,"&lt;"&amp;35))</f>
        <v>28</v>
      </c>
      <c r="CD19">
        <f>(RANK(_calc_라운드기준!AK19,_calc_라운드기준!$B19:$AT19,0)+COUNTIFS(_calc_라운드기준!$B19:$AT19,_calc_라운드기준!AK19,$B$1:$AT$1,"&lt;"&amp;36))-(RANK(AK19,$B19:$AT19,0)+COUNTIFS($B19:$AT19,AK19,$B$1:$AT$1,"&lt;"&amp;36))</f>
        <v>-6</v>
      </c>
      <c r="CE19">
        <f>(RANK(_calc_라운드기준!AL19,_calc_라운드기준!$B19:$AT19,0)+COUNTIFS(_calc_라운드기준!$B19:$AT19,_calc_라운드기준!AL19,$B$1:$AT$1,"&lt;"&amp;37))-(RANK(AL19,$B19:$AT19,0)+COUNTIFS($B19:$AT19,AL19,$B$1:$AT$1,"&lt;"&amp;37))</f>
        <v>3</v>
      </c>
      <c r="CF19">
        <f>(RANK(_calc_라운드기준!AM19,_calc_라운드기준!$B19:$AT19,0)+COUNTIFS(_calc_라운드기준!$B19:$AT19,_calc_라운드기준!AM19,$B$1:$AT$1,"&lt;"&amp;38))-(RANK(AM19,$B19:$AT19,0)+COUNTIFS($B19:$AT19,AM19,$B$1:$AT$1,"&lt;"&amp;38))</f>
        <v>21</v>
      </c>
      <c r="CG19">
        <f>(RANK(_calc_라운드기준!AN19,_calc_라운드기준!$B19:$AT19,0)+COUNTIFS(_calc_라운드기준!$B19:$AT19,_calc_라운드기준!AN19,$B$1:$AT$1,"&lt;"&amp;39))-(RANK(AN19,$B19:$AT19,0)+COUNTIFS($B19:$AT19,AN19,$B$1:$AT$1,"&lt;"&amp;39))</f>
        <v>20</v>
      </c>
      <c r="CH19">
        <f>(RANK(_calc_라운드기준!AO19,_calc_라운드기준!$B19:$AT19,0)+COUNTIFS(_calc_라운드기준!$B19:$AT19,_calc_라운드기준!AO19,$B$1:$AT$1,"&lt;"&amp;40))-(RANK(AO19,$B19:$AT19,0)+COUNTIFS($B19:$AT19,AO19,$B$1:$AT$1,"&lt;"&amp;40))</f>
        <v>-13</v>
      </c>
      <c r="CI19">
        <f>(RANK(_calc_라운드기준!AP19,_calc_라운드기준!$B19:$AT19,0)+COUNTIFS(_calc_라운드기준!$B19:$AT19,_calc_라운드기준!AP19,$B$1:$AT$1,"&lt;"&amp;41))-(RANK(AP19,$B19:$AT19,0)+COUNTIFS($B19:$AT19,AP19,$B$1:$AT$1,"&lt;"&amp;41))</f>
        <v>-27</v>
      </c>
      <c r="CJ19">
        <f>(RANK(_calc_라운드기준!AQ19,_calc_라운드기준!$B19:$AT19,0)+COUNTIFS(_calc_라운드기준!$B19:$AT19,_calc_라운드기준!AQ19,$B$1:$AT$1,"&lt;"&amp;42))-(RANK(AQ19,$B19:$AT19,0)+COUNTIFS($B19:$AT19,AQ19,$B$1:$AT$1,"&lt;"&amp;42))</f>
        <v>14</v>
      </c>
      <c r="CK19">
        <f>(RANK(_calc_라운드기준!AR19,_calc_라운드기준!$B19:$AT19,0)+COUNTIFS(_calc_라운드기준!$B19:$AT19,_calc_라운드기준!AR19,$B$1:$AT$1,"&lt;"&amp;43))-(RANK(AR19,$B19:$AT19,0)+COUNTIFS($B19:$AT19,AR19,$B$1:$AT$1,"&lt;"&amp;43))</f>
        <v>3</v>
      </c>
      <c r="CL19">
        <f>(RANK(_calc_라운드기준!AS19,_calc_라운드기준!$B19:$AT19,0)+COUNTIFS(_calc_라운드기준!$B19:$AT19,_calc_라운드기준!AS19,$B$1:$AT$1,"&lt;"&amp;44))-(RANK(AS19,$B19:$AT19,0)+COUNTIFS($B19:$AT19,AS19,$B$1:$AT$1,"&lt;"&amp;44))</f>
        <v>12</v>
      </c>
      <c r="CM19">
        <f>(RANK(_calc_라운드기준!AT19,_calc_라운드기준!$B19:$AT19,0)+COUNTIFS(_calc_라운드기준!$B19:$AT19,_calc_라운드기준!AT19,$B$1:$AT$1,"&lt;"&amp;45))-(RANK(AT19,$B19:$AT19,0)+COUNTIFS($B19:$AT19,AT19,$B$1:$AT$1,"&lt;"&amp;45))</f>
        <v>18</v>
      </c>
      <c r="CN19">
        <f t="shared" si="0"/>
        <v>44</v>
      </c>
      <c r="CO19">
        <f t="shared" si="1"/>
        <v>26</v>
      </c>
      <c r="CP19">
        <f t="shared" si="2"/>
        <v>21</v>
      </c>
      <c r="CQ19">
        <f t="shared" si="3"/>
        <v>40</v>
      </c>
      <c r="CR19">
        <f t="shared" si="4"/>
        <v>38</v>
      </c>
      <c r="CS19">
        <f t="shared" si="5"/>
        <v>22</v>
      </c>
      <c r="CT19">
        <f t="shared" si="6"/>
        <v>5</v>
      </c>
      <c r="CU19">
        <f t="shared" si="7"/>
        <v>45</v>
      </c>
      <c r="CV19">
        <f t="shared" si="8"/>
        <v>36</v>
      </c>
      <c r="CW19">
        <f t="shared" si="9"/>
        <v>37</v>
      </c>
      <c r="CX19">
        <f t="shared" si="10"/>
        <v>17</v>
      </c>
      <c r="CY19">
        <f t="shared" si="11"/>
        <v>2</v>
      </c>
      <c r="CZ19">
        <f t="shared" si="12"/>
        <v>16</v>
      </c>
      <c r="DA19">
        <f t="shared" si="13"/>
        <v>3</v>
      </c>
      <c r="DB19">
        <f t="shared" si="14"/>
        <v>39</v>
      </c>
      <c r="DC19">
        <f t="shared" si="15"/>
        <v>23</v>
      </c>
      <c r="DD19">
        <f t="shared" si="16"/>
        <v>30</v>
      </c>
      <c r="DE19">
        <f t="shared" si="17"/>
        <v>8</v>
      </c>
      <c r="DF19">
        <f t="shared" si="18"/>
        <v>29</v>
      </c>
      <c r="DG19">
        <f t="shared" si="19"/>
        <v>31</v>
      </c>
      <c r="DH19">
        <f t="shared" si="20"/>
        <v>4</v>
      </c>
      <c r="DI19">
        <f t="shared" si="21"/>
        <v>11</v>
      </c>
      <c r="DJ19">
        <f t="shared" si="22"/>
        <v>42</v>
      </c>
      <c r="DK19">
        <f t="shared" si="23"/>
        <v>33</v>
      </c>
      <c r="DL19">
        <f t="shared" si="24"/>
        <v>41</v>
      </c>
      <c r="DM19">
        <f t="shared" si="25"/>
        <v>24</v>
      </c>
      <c r="DN19">
        <f t="shared" si="26"/>
        <v>34</v>
      </c>
      <c r="DO19">
        <f t="shared" si="27"/>
        <v>27</v>
      </c>
      <c r="DP19">
        <f t="shared" si="28"/>
        <v>18</v>
      </c>
      <c r="DQ19">
        <f t="shared" si="29"/>
        <v>6</v>
      </c>
      <c r="DR19">
        <f t="shared" si="30"/>
        <v>35</v>
      </c>
      <c r="DS19">
        <f t="shared" si="31"/>
        <v>25</v>
      </c>
      <c r="DT19">
        <f t="shared" si="32"/>
        <v>12</v>
      </c>
      <c r="DU19">
        <f t="shared" si="33"/>
        <v>14</v>
      </c>
      <c r="DV19">
        <f t="shared" si="34"/>
        <v>1</v>
      </c>
      <c r="DW19">
        <f t="shared" si="35"/>
        <v>28</v>
      </c>
      <c r="DX19">
        <f t="shared" si="36"/>
        <v>19</v>
      </c>
      <c r="DY19">
        <f t="shared" si="37"/>
        <v>7</v>
      </c>
      <c r="DZ19">
        <f t="shared" si="38"/>
        <v>9</v>
      </c>
      <c r="EA19">
        <f t="shared" si="39"/>
        <v>32</v>
      </c>
      <c r="EB19">
        <f t="shared" si="40"/>
        <v>43</v>
      </c>
      <c r="EC19">
        <f t="shared" si="41"/>
        <v>13</v>
      </c>
      <c r="ED19">
        <f t="shared" si="42"/>
        <v>20</v>
      </c>
      <c r="EE19">
        <f t="shared" si="43"/>
        <v>15</v>
      </c>
      <c r="EF19">
        <f t="shared" si="44"/>
        <v>10</v>
      </c>
    </row>
    <row r="20" spans="1:136" ht="16.5" customHeight="1">
      <c r="A20">
        <f>_calc_라운드기준!A20</f>
        <v>1226</v>
      </c>
      <c r="B20">
        <f>INDEX(_calc_누적빈도!B:B,$A20)-INDEX(_calc_누적빈도!B:B,$A20-기준400회_후보!$B$1)</f>
        <v>49</v>
      </c>
      <c r="C20">
        <f>INDEX(_calc_누적빈도!C:C,$A20)-INDEX(_calc_누적빈도!C:C,$A20-기준400회_후보!$B$1)</f>
        <v>46</v>
      </c>
      <c r="D20">
        <f>INDEX(_calc_누적빈도!D:D,$A20)-INDEX(_calc_누적빈도!D:D,$A20-기준400회_후보!$B$1)</f>
        <v>62</v>
      </c>
      <c r="E20">
        <f>INDEX(_calc_누적빈도!E:E,$A20)-INDEX(_calc_누적빈도!E:E,$A20-기준400회_후보!$B$1)</f>
        <v>48</v>
      </c>
      <c r="F20">
        <f>INDEX(_calc_누적빈도!F:F,$A20)-INDEX(_calc_누적빈도!F:F,$A20-기준400회_후보!$B$1)</f>
        <v>40</v>
      </c>
      <c r="G20">
        <f>INDEX(_calc_누적빈도!G:G,$A20)-INDEX(_calc_누적빈도!G:G,$A20-기준400회_후보!$B$1)</f>
        <v>59</v>
      </c>
      <c r="H20">
        <f>INDEX(_calc_누적빈도!H:H,$A20)-INDEX(_calc_누적빈도!H:H,$A20-기준400회_후보!$B$1)</f>
        <v>56</v>
      </c>
      <c r="I20">
        <f>INDEX(_calc_누적빈도!I:I,$A20)-INDEX(_calc_누적빈도!I:I,$A20-기준400회_후보!$B$1)</f>
        <v>43</v>
      </c>
      <c r="J20">
        <f>INDEX(_calc_누적빈도!J:J,$A20)-INDEX(_calc_누적빈도!J:J,$A20-기준400회_후보!$B$1)</f>
        <v>51</v>
      </c>
      <c r="K20">
        <f>INDEX(_calc_누적빈도!K:K,$A20)-INDEX(_calc_누적빈도!K:K,$A20-기준400회_후보!$B$1)</f>
        <v>43</v>
      </c>
      <c r="L20">
        <f>INDEX(_calc_누적빈도!L:L,$A20)-INDEX(_calc_누적빈도!L:L,$A20-기준400회_후보!$B$1)</f>
        <v>51</v>
      </c>
      <c r="M20">
        <f>INDEX(_calc_누적빈도!M:M,$A20)-INDEX(_calc_누적빈도!M:M,$A20-기준400회_후보!$B$1)</f>
        <v>58</v>
      </c>
      <c r="N20">
        <f>INDEX(_calc_누적빈도!N:N,$A20)-INDEX(_calc_누적빈도!N:N,$A20-기준400회_후보!$B$1)</f>
        <v>62</v>
      </c>
      <c r="O20">
        <f>INDEX(_calc_누적빈도!O:O,$A20)-INDEX(_calc_누적빈도!O:O,$A20-기준400회_후보!$B$1)</f>
        <v>54</v>
      </c>
      <c r="P20">
        <f>INDEX(_calc_누적빈도!P:P,$A20)-INDEX(_calc_누적빈도!P:P,$A20-기준400회_후보!$B$1)</f>
        <v>53</v>
      </c>
      <c r="Q20">
        <f>INDEX(_calc_누적빈도!Q:Q,$A20)-INDEX(_calc_누적빈도!Q:Q,$A20-기준400회_후보!$B$1)</f>
        <v>65</v>
      </c>
      <c r="R20">
        <f>INDEX(_calc_누적빈도!R:R,$A20)-INDEX(_calc_누적빈도!R:R,$A20-기준400회_후보!$B$1)</f>
        <v>51</v>
      </c>
      <c r="S20">
        <f>INDEX(_calc_누적빈도!S:S,$A20)-INDEX(_calc_누적빈도!S:S,$A20-기준400회_후보!$B$1)</f>
        <v>59</v>
      </c>
      <c r="T20">
        <f>INDEX(_calc_누적빈도!T:T,$A20)-INDEX(_calc_누적빈도!T:T,$A20-기준400회_후보!$B$1)</f>
        <v>55</v>
      </c>
      <c r="U20">
        <f>INDEX(_calc_누적빈도!U:U,$A20)-INDEX(_calc_누적빈도!U:U,$A20-기준400회_후보!$B$1)</f>
        <v>47</v>
      </c>
      <c r="V20">
        <f>INDEX(_calc_누적빈도!V:V,$A20)-INDEX(_calc_누적빈도!V:V,$A20-기준400회_후보!$B$1)</f>
        <v>55</v>
      </c>
      <c r="W20">
        <f>INDEX(_calc_누적빈도!W:W,$A20)-INDEX(_calc_누적빈도!W:W,$A20-기준400회_후보!$B$1)</f>
        <v>54</v>
      </c>
      <c r="X20">
        <f>INDEX(_calc_누적빈도!X:X,$A20)-INDEX(_calc_누적빈도!X:X,$A20-기준400회_후보!$B$1)</f>
        <v>49</v>
      </c>
      <c r="Y20">
        <f>INDEX(_calc_누적빈도!Y:Y,$A20)-INDEX(_calc_누적빈도!Y:Y,$A20-기준400회_후보!$B$1)</f>
        <v>52</v>
      </c>
      <c r="Z20">
        <f>INDEX(_calc_누적빈도!Z:Z,$A20)-INDEX(_calc_누적빈도!Z:Z,$A20-기준400회_후보!$B$1)</f>
        <v>44</v>
      </c>
      <c r="AA20">
        <f>INDEX(_calc_누적빈도!AA:AA,$A20)-INDEX(_calc_누적빈도!AA:AA,$A20-기준400회_후보!$B$1)</f>
        <v>54</v>
      </c>
      <c r="AB20">
        <f>INDEX(_calc_누적빈도!AB:AB,$A20)-INDEX(_calc_누적빈도!AB:AB,$A20-기준400회_후보!$B$1)</f>
        <v>56</v>
      </c>
      <c r="AC20">
        <f>INDEX(_calc_누적빈도!AC:AC,$A20)-INDEX(_calc_누적빈도!AC:AC,$A20-기준400회_후보!$B$1)</f>
        <v>58</v>
      </c>
      <c r="AD20">
        <f>INDEX(_calc_누적빈도!AD:AD,$A20)-INDEX(_calc_누적빈도!AD:AD,$A20-기준400회_후보!$B$1)</f>
        <v>52</v>
      </c>
      <c r="AE20">
        <f>INDEX(_calc_누적빈도!AE:AE,$A20)-INDEX(_calc_누적빈도!AE:AE,$A20-기준400회_후보!$B$1)</f>
        <v>59</v>
      </c>
      <c r="AF20">
        <f>INDEX(_calc_누적빈도!AF:AF,$A20)-INDEX(_calc_누적빈도!AF:AF,$A20-기준400회_후보!$B$1)</f>
        <v>53</v>
      </c>
      <c r="AG20">
        <f>INDEX(_calc_누적빈도!AG:AG,$A20)-INDEX(_calc_누적빈도!AG:AG,$A20-기준400회_후보!$B$1)</f>
        <v>50</v>
      </c>
      <c r="AH20">
        <f>INDEX(_calc_누적빈도!AH:AH,$A20)-INDEX(_calc_누적빈도!AH:AH,$A20-기준400회_후보!$B$1)</f>
        <v>62</v>
      </c>
      <c r="AI20">
        <f>INDEX(_calc_누적빈도!AI:AI,$A20)-INDEX(_calc_누적빈도!AI:AI,$A20-기준400회_후보!$B$1)</f>
        <v>51</v>
      </c>
      <c r="AJ20">
        <f>INDEX(_calc_누적빈도!AJ:AJ,$A20)-INDEX(_calc_누적빈도!AJ:AJ,$A20-기준400회_후보!$B$1)</f>
        <v>59</v>
      </c>
      <c r="AK20">
        <f>INDEX(_calc_누적빈도!AK:AK,$A20)-INDEX(_calc_누적빈도!AK:AK,$A20-기준400회_후보!$B$1)</f>
        <v>53</v>
      </c>
      <c r="AL20">
        <f>INDEX(_calc_누적빈도!AL:AL,$A20)-INDEX(_calc_누적빈도!AL:AL,$A20-기준400회_후보!$B$1)</f>
        <v>55</v>
      </c>
      <c r="AM20">
        <f>INDEX(_calc_누적빈도!AM:AM,$A20)-INDEX(_calc_누적빈도!AM:AM,$A20-기준400회_후보!$B$1)</f>
        <v>64</v>
      </c>
      <c r="AN20">
        <f>INDEX(_calc_누적빈도!AN:AN,$A20)-INDEX(_calc_누적빈도!AN:AN,$A20-기준400회_후보!$B$1)</f>
        <v>58</v>
      </c>
      <c r="AO20">
        <f>INDEX(_calc_누적빈도!AO:AO,$A20)-INDEX(_calc_누적빈도!AO:AO,$A20-기준400회_후보!$B$1)</f>
        <v>49</v>
      </c>
      <c r="AP20">
        <f>INDEX(_calc_누적빈도!AP:AP,$A20)-INDEX(_calc_누적빈도!AP:AP,$A20-기준400회_후보!$B$1)</f>
        <v>48</v>
      </c>
      <c r="AQ20">
        <f>INDEX(_calc_누적빈도!AQ:AQ,$A20)-INDEX(_calc_누적빈도!AQ:AQ,$A20-기준400회_후보!$B$1)</f>
        <v>52</v>
      </c>
      <c r="AR20">
        <f>INDEX(_calc_누적빈도!AR:AR,$A20)-INDEX(_calc_누적빈도!AR:AR,$A20-기준400회_후보!$B$1)</f>
        <v>47</v>
      </c>
      <c r="AS20">
        <f>INDEX(_calc_누적빈도!AS:AS,$A20)-INDEX(_calc_누적빈도!AS:AS,$A20-기준400회_후보!$B$1)</f>
        <v>54</v>
      </c>
      <c r="AT20">
        <f>INDEX(_calc_누적빈도!AT:AT,$A20)-INDEX(_calc_누적빈도!AT:AT,$A20-기준400회_후보!$B$1)</f>
        <v>60</v>
      </c>
      <c r="AU20">
        <f>(RANK(_calc_라운드기준!B20,_calc_라운드기준!$B20:$AT20,0)+COUNTIFS(_calc_라운드기준!$B20:$AT20,_calc_라운드기준!B20,$B$1:$AT$1,"&lt;"&amp;1))-(RANK(B20,$B20:$AT20,0)+COUNTIFS($B20:$AT20,B20,$B$1:$AT$1,"&lt;"&amp;1))</f>
        <v>-28</v>
      </c>
      <c r="AV20">
        <f>(RANK(_calc_라운드기준!C20,_calc_라운드기준!$B20:$AT20,0)+COUNTIFS(_calc_라운드기준!$B20:$AT20,_calc_라운드기준!C20,$B$1:$AT$1,"&lt;"&amp;2))-(RANK(C20,$B20:$AT20,0)+COUNTIFS($B20:$AT20,C20,$B$1:$AT$1,"&lt;"&amp;2))</f>
        <v>-4</v>
      </c>
      <c r="AW20">
        <f>(RANK(_calc_라운드기준!D20,_calc_라운드기준!$B20:$AT20,0)+COUNTIFS(_calc_라운드기준!$B20:$AT20,_calc_라운드기준!D20,$B$1:$AT$1,"&lt;"&amp;3))-(RANK(D20,$B20:$AT20,0)+COUNTIFS($B20:$AT20,D20,$B$1:$AT$1,"&lt;"&amp;3))</f>
        <v>2</v>
      </c>
      <c r="AX20">
        <f>(RANK(_calc_라운드기준!E20,_calc_라운드기준!$B20:$AT20,0)+COUNTIFS(_calc_라운드기준!$B20:$AT20,_calc_라운드기준!E20,$B$1:$AT$1,"&lt;"&amp;4))-(RANK(E20,$B20:$AT20,0)+COUNTIFS($B20:$AT20,E20,$B$1:$AT$1,"&lt;"&amp;4))</f>
        <v>-14</v>
      </c>
      <c r="AY20">
        <f>(RANK(_calc_라운드기준!F20,_calc_라운드기준!$B20:$AT20,0)+COUNTIFS(_calc_라운드기준!$B20:$AT20,_calc_라운드기준!F20,$B$1:$AT$1,"&lt;"&amp;5))-(RANK(F20,$B20:$AT20,0)+COUNTIFS($B20:$AT20,F20,$B$1:$AT$1,"&lt;"&amp;5))</f>
        <v>-21</v>
      </c>
      <c r="AZ20">
        <f>(RANK(_calc_라운드기준!G20,_calc_라운드기준!$B20:$AT20,0)+COUNTIFS(_calc_라운드기준!$B20:$AT20,_calc_라운드기준!G20,$B$1:$AT$1,"&lt;"&amp;6))-(RANK(G20,$B20:$AT20,0)+COUNTIFS($B20:$AT20,G20,$B$1:$AT$1,"&lt;"&amp;6))</f>
        <v>5</v>
      </c>
      <c r="BA20">
        <f>(RANK(_calc_라운드기준!H20,_calc_라운드기준!$B20:$AT20,0)+COUNTIFS(_calc_라운드기준!$B20:$AT20,_calc_라운드기준!H20,$B$1:$AT$1,"&lt;"&amp;7))-(RANK(H20,$B20:$AT20,0)+COUNTIFS($B20:$AT20,H20,$B$1:$AT$1,"&lt;"&amp;7))</f>
        <v>11</v>
      </c>
      <c r="BB20">
        <f>(RANK(_calc_라운드기준!I20,_calc_라운드기준!$B20:$AT20,0)+COUNTIFS(_calc_라운드기준!$B20:$AT20,_calc_라운드기준!I20,$B$1:$AT$1,"&lt;"&amp;8))-(RANK(I20,$B20:$AT20,0)+COUNTIFS($B20:$AT20,I20,$B$1:$AT$1,"&lt;"&amp;8))</f>
        <v>-30</v>
      </c>
      <c r="BC20">
        <f>(RANK(_calc_라운드기준!J20,_calc_라운드기준!$B20:$AT20,0)+COUNTIFS(_calc_라운드기준!$B20:$AT20,_calc_라운드기준!J20,$B$1:$AT$1,"&lt;"&amp;9))-(RANK(J20,$B20:$AT20,0)+COUNTIFS($B20:$AT20,J20,$B$1:$AT$1,"&lt;"&amp;9))</f>
        <v>-22</v>
      </c>
      <c r="BD20">
        <f>(RANK(_calc_라운드기준!K20,_calc_라운드기준!$B20:$AT20,0)+COUNTIFS(_calc_라운드기준!$B20:$AT20,_calc_라운드기준!K20,$B$1:$AT$1,"&lt;"&amp;10))-(RANK(K20,$B20:$AT20,0)+COUNTIFS($B20:$AT20,K20,$B$1:$AT$1,"&lt;"&amp;10))</f>
        <v>-18</v>
      </c>
      <c r="BE20">
        <f>(RANK(_calc_라운드기준!L20,_calc_라운드기준!$B20:$AT20,0)+COUNTIFS(_calc_라운드기준!$B20:$AT20,_calc_라운드기준!L20,$B$1:$AT$1,"&lt;"&amp;11))-(RANK(L20,$B20:$AT20,0)+COUNTIFS($B20:$AT20,L20,$B$1:$AT$1,"&lt;"&amp;11))</f>
        <v>8</v>
      </c>
      <c r="BF20">
        <f>(RANK(_calc_라운드기준!M20,_calc_라운드기준!$B20:$AT20,0)+COUNTIFS(_calc_라운드기준!$B20:$AT20,_calc_라운드기준!M20,$B$1:$AT$1,"&lt;"&amp;12))-(RANK(M20,$B20:$AT20,0)+COUNTIFS($B20:$AT20,M20,$B$1:$AT$1,"&lt;"&amp;12))</f>
        <v>28</v>
      </c>
      <c r="BG20">
        <f>(RANK(_calc_라운드기준!N20,_calc_라운드기준!$B20:$AT20,0)+COUNTIFS(_calc_라운드기준!$B20:$AT20,_calc_라운드기준!N20,$B$1:$AT$1,"&lt;"&amp;13))-(RANK(N20,$B20:$AT20,0)+COUNTIFS($B20:$AT20,N20,$B$1:$AT$1,"&lt;"&amp;13))</f>
        <v>23</v>
      </c>
      <c r="BH20">
        <f>(RANK(_calc_라운드기준!O20,_calc_라운드기준!$B20:$AT20,0)+COUNTIFS(_calc_라운드기준!$B20:$AT20,_calc_라운드기준!O20,$B$1:$AT$1,"&lt;"&amp;14))-(RANK(O20,$B20:$AT20,0)+COUNTIFS($B20:$AT20,O20,$B$1:$AT$1,"&lt;"&amp;14))</f>
        <v>25</v>
      </c>
      <c r="BI20">
        <f>(RANK(_calc_라운드기준!P20,_calc_라운드기준!$B20:$AT20,0)+COUNTIFS(_calc_라운드기준!$B20:$AT20,_calc_라운드기준!P20,$B$1:$AT$1,"&lt;"&amp;15))-(RANK(P20,$B20:$AT20,0)+COUNTIFS($B20:$AT20,P20,$B$1:$AT$1,"&lt;"&amp;15))</f>
        <v>-20</v>
      </c>
      <c r="BJ20">
        <f>(RANK(_calc_라운드기준!Q20,_calc_라운드기준!$B20:$AT20,0)+COUNTIFS(_calc_라운드기준!$B20:$AT20,_calc_라운드기준!Q20,$B$1:$AT$1,"&lt;"&amp;16))-(RANK(Q20,$B20:$AT20,0)+COUNTIFS($B20:$AT20,Q20,$B$1:$AT$1,"&lt;"&amp;16))</f>
        <v>1</v>
      </c>
      <c r="BK20">
        <f>(RANK(_calc_라운드기준!R20,_calc_라운드기준!$B20:$AT20,0)+COUNTIFS(_calc_라운드기준!$B20:$AT20,_calc_라운드기준!R20,$B$1:$AT$1,"&lt;"&amp;17))-(RANK(R20,$B20:$AT20,0)+COUNTIFS($B20:$AT20,R20,$B$1:$AT$1,"&lt;"&amp;17))</f>
        <v>-3</v>
      </c>
      <c r="BL20">
        <f>(RANK(_calc_라운드기준!S20,_calc_라운드기준!$B20:$AT20,0)+COUNTIFS(_calc_라운드기준!$B20:$AT20,_calc_라운드기준!S20,$B$1:$AT$1,"&lt;"&amp;18))-(RANK(S20,$B20:$AT20,0)+COUNTIFS($B20:$AT20,S20,$B$1:$AT$1,"&lt;"&amp;18))</f>
        <v>21</v>
      </c>
      <c r="BM20">
        <f>(RANK(_calc_라운드기준!T20,_calc_라운드기준!$B20:$AT20,0)+COUNTIFS(_calc_라운드기준!$B20:$AT20,_calc_라운드기준!T20,$B$1:$AT$1,"&lt;"&amp;19))-(RANK(T20,$B20:$AT20,0)+COUNTIFS($B20:$AT20,T20,$B$1:$AT$1,"&lt;"&amp;19))</f>
        <v>-8</v>
      </c>
      <c r="BN20">
        <f>(RANK(_calc_라운드기준!U20,_calc_라운드기준!$B20:$AT20,0)+COUNTIFS(_calc_라운드기준!$B20:$AT20,_calc_라운드기준!U20,$B$1:$AT$1,"&lt;"&amp;20))-(RANK(U20,$B20:$AT20,0)+COUNTIFS($B20:$AT20,U20,$B$1:$AT$1,"&lt;"&amp;20))</f>
        <v>-9</v>
      </c>
      <c r="BO20">
        <f>(RANK(_calc_라운드기준!V20,_calc_라운드기준!$B20:$AT20,0)+COUNTIFS(_calc_라운드기준!$B20:$AT20,_calc_라운드기준!V20,$B$1:$AT$1,"&lt;"&amp;21))-(RANK(V20,$B20:$AT20,0)+COUNTIFS($B20:$AT20,V20,$B$1:$AT$1,"&lt;"&amp;21))</f>
        <v>23</v>
      </c>
      <c r="BP20">
        <f>(RANK(_calc_라운드기준!W20,_calc_라운드기준!$B20:$AT20,0)+COUNTIFS(_calc_라운드기준!$B20:$AT20,_calc_라운드기준!W20,$B$1:$AT$1,"&lt;"&amp;22))-(RANK(W20,$B20:$AT20,0)+COUNTIFS($B20:$AT20,W20,$B$1:$AT$1,"&lt;"&amp;22))</f>
        <v>21</v>
      </c>
      <c r="BQ20">
        <f>(RANK(_calc_라운드기준!X20,_calc_라운드기준!$B20:$AT20,0)+COUNTIFS(_calc_라운드기준!$B20:$AT20,_calc_라운드기준!X20,$B$1:$AT$1,"&lt;"&amp;23))-(RANK(X20,$B20:$AT20,0)+COUNTIFS($B20:$AT20,X20,$B$1:$AT$1,"&lt;"&amp;23))</f>
        <v>-26</v>
      </c>
      <c r="BR20">
        <f>(RANK(_calc_라운드기준!Y20,_calc_라운드기준!$B20:$AT20,0)+COUNTIFS(_calc_라운드기준!$B20:$AT20,_calc_라운드기준!Y20,$B$1:$AT$1,"&lt;"&amp;24))-(RANK(Y20,$B20:$AT20,0)+COUNTIFS($B20:$AT20,Y20,$B$1:$AT$1,"&lt;"&amp;24))</f>
        <v>-12</v>
      </c>
      <c r="BS20">
        <f>(RANK(_calc_라운드기준!Z20,_calc_라운드기준!$B20:$AT20,0)+COUNTIFS(_calc_라운드기준!$B20:$AT20,_calc_라운드기준!Z20,$B$1:$AT$1,"&lt;"&amp;25))-(RANK(Z20,$B20:$AT20,0)+COUNTIFS($B20:$AT20,Z20,$B$1:$AT$1,"&lt;"&amp;25))</f>
        <v>-27</v>
      </c>
      <c r="BT20">
        <f>(RANK(_calc_라운드기준!AA20,_calc_라운드기준!$B20:$AT20,0)+COUNTIFS(_calc_라운드기준!$B20:$AT20,_calc_라운드기준!AA20,$B$1:$AT$1,"&lt;"&amp;26))-(RANK(AA20,$B20:$AT20,0)+COUNTIFS($B20:$AT20,AA20,$B$1:$AT$1,"&lt;"&amp;26))</f>
        <v>10</v>
      </c>
      <c r="BU20">
        <f>(RANK(_calc_라운드기준!AB20,_calc_라운드기준!$B20:$AT20,0)+COUNTIFS(_calc_라운드기준!$B20:$AT20,_calc_라운드기준!AB20,$B$1:$AT$1,"&lt;"&amp;27))-(RANK(AB20,$B20:$AT20,0)+COUNTIFS($B20:$AT20,AB20,$B$1:$AT$1,"&lt;"&amp;27))</f>
        <v>-14</v>
      </c>
      <c r="BV20">
        <f>(RANK(_calc_라운드기준!AC20,_calc_라운드기준!$B20:$AT20,0)+COUNTIFS(_calc_라운드기준!$B20:$AT20,_calc_라운드기준!AC20,$B$1:$AT$1,"&lt;"&amp;28))-(RANK(AC20,$B20:$AT20,0)+COUNTIFS($B20:$AT20,AC20,$B$1:$AT$1,"&lt;"&amp;28))</f>
        <v>-8</v>
      </c>
      <c r="BW20">
        <f>(RANK(_calc_라운드기준!AD20,_calc_라운드기준!$B20:$AT20,0)+COUNTIFS(_calc_라운드기준!$B20:$AT20,_calc_라운드기준!AD20,$B$1:$AT$1,"&lt;"&amp;29))-(RANK(AD20,$B20:$AT20,0)+COUNTIFS($B20:$AT20,AD20,$B$1:$AT$1,"&lt;"&amp;29))</f>
        <v>5</v>
      </c>
      <c r="BX20">
        <f>(RANK(_calc_라운드기준!AE20,_calc_라운드기준!$B20:$AT20,0)+COUNTIFS(_calc_라운드기준!$B20:$AT20,_calc_라운드기준!AE20,$B$1:$AT$1,"&lt;"&amp;30))-(RANK(AE20,$B20:$AT20,0)+COUNTIFS($B20:$AT20,AE20,$B$1:$AT$1,"&lt;"&amp;30))</f>
        <v>7</v>
      </c>
      <c r="BY20">
        <f>(RANK(_calc_라운드기준!AF20,_calc_라운드기준!$B20:$AT20,0)+COUNTIFS(_calc_라운드기준!$B20:$AT20,_calc_라운드기준!AF20,$B$1:$AT$1,"&lt;"&amp;31))-(RANK(AF20,$B20:$AT20,0)+COUNTIFS($B20:$AT20,AF20,$B$1:$AT$1,"&lt;"&amp;31))</f>
        <v>-14</v>
      </c>
      <c r="BZ20">
        <f>(RANK(_calc_라운드기준!AG20,_calc_라운드기준!$B20:$AT20,0)+COUNTIFS(_calc_라운드기준!$B20:$AT20,_calc_라운드기준!AG20,$B$1:$AT$1,"&lt;"&amp;32))-(RANK(AG20,$B20:$AT20,0)+COUNTIFS($B20:$AT20,AG20,$B$1:$AT$1,"&lt;"&amp;32))</f>
        <v>0</v>
      </c>
      <c r="CA20">
        <f>(RANK(_calc_라운드기준!AH20,_calc_라운드기준!$B20:$AT20,0)+COUNTIFS(_calc_라운드기준!$B20:$AT20,_calc_라운드기준!AH20,$B$1:$AT$1,"&lt;"&amp;33))-(RANK(AH20,$B20:$AT20,0)+COUNTIFS($B20:$AT20,AH20,$B$1:$AT$1,"&lt;"&amp;33))</f>
        <v>12</v>
      </c>
      <c r="CB20">
        <f>(RANK(_calc_라운드기준!AI20,_calc_라운드기준!$B20:$AT20,0)+COUNTIFS(_calc_라운드기준!$B20:$AT20,_calc_라운드기준!AI20,$B$1:$AT$1,"&lt;"&amp;34))-(RANK(AI20,$B20:$AT20,0)+COUNTIFS($B20:$AT20,AI20,$B$1:$AT$1,"&lt;"&amp;34))</f>
        <v>13</v>
      </c>
      <c r="CC20">
        <f>(RANK(_calc_라운드기준!AJ20,_calc_라운드기준!$B20:$AT20,0)+COUNTIFS(_calc_라운드기준!$B20:$AT20,_calc_라운드기준!AJ20,$B$1:$AT$1,"&lt;"&amp;35))-(RANK(AJ20,$B20:$AT20,0)+COUNTIFS($B20:$AT20,AJ20,$B$1:$AT$1,"&lt;"&amp;35))</f>
        <v>24</v>
      </c>
      <c r="CD20">
        <f>(RANK(_calc_라운드기준!AK20,_calc_라운드기준!$B20:$AT20,0)+COUNTIFS(_calc_라운드기준!$B20:$AT20,_calc_라운드기준!AK20,$B$1:$AT$1,"&lt;"&amp;36))-(RANK(AK20,$B20:$AT20,0)+COUNTIFS($B20:$AT20,AK20,$B$1:$AT$1,"&lt;"&amp;36))</f>
        <v>-7</v>
      </c>
      <c r="CE20">
        <f>(RANK(_calc_라운드기준!AL20,_calc_라운드기준!$B20:$AT20,0)+COUNTIFS(_calc_라운드기준!$B20:$AT20,_calc_라운드기준!AL20,$B$1:$AT$1,"&lt;"&amp;37))-(RANK(AL20,$B20:$AT20,0)+COUNTIFS($B20:$AT20,AL20,$B$1:$AT$1,"&lt;"&amp;37))</f>
        <v>1</v>
      </c>
      <c r="CF20">
        <f>(RANK(_calc_라운드기준!AM20,_calc_라운드기준!$B20:$AT20,0)+COUNTIFS(_calc_라운드기준!$B20:$AT20,_calc_라운드기준!AM20,$B$1:$AT$1,"&lt;"&amp;38))-(RANK(AM20,$B20:$AT20,0)+COUNTIFS($B20:$AT20,AM20,$B$1:$AT$1,"&lt;"&amp;38))</f>
        <v>18</v>
      </c>
      <c r="CG20">
        <f>(RANK(_calc_라운드기준!AN20,_calc_라운드기준!$B20:$AT20,0)+COUNTIFS(_calc_라운드기준!$B20:$AT20,_calc_라운드기준!AN20,$B$1:$AT$1,"&lt;"&amp;39))-(RANK(AN20,$B20:$AT20,0)+COUNTIFS($B20:$AT20,AN20,$B$1:$AT$1,"&lt;"&amp;39))</f>
        <v>22</v>
      </c>
      <c r="CH20">
        <f>(RANK(_calc_라운드기준!AO20,_calc_라운드기준!$B20:$AT20,0)+COUNTIFS(_calc_라운드기준!$B20:$AT20,_calc_라운드기준!AO20,$B$1:$AT$1,"&lt;"&amp;40))-(RANK(AO20,$B20:$AT20,0)+COUNTIFS($B20:$AT20,AO20,$B$1:$AT$1,"&lt;"&amp;40))</f>
        <v>-15</v>
      </c>
      <c r="CI20">
        <f>(RANK(_calc_라운드기준!AP20,_calc_라운드기준!$B20:$AT20,0)+COUNTIFS(_calc_라운드기준!$B20:$AT20,_calc_라운드기준!AP20,$B$1:$AT$1,"&lt;"&amp;41))-(RANK(AP20,$B20:$AT20,0)+COUNTIFS($B20:$AT20,AP20,$B$1:$AT$1,"&lt;"&amp;41))</f>
        <v>-27</v>
      </c>
      <c r="CJ20">
        <f>(RANK(_calc_라운드기준!AQ20,_calc_라운드기준!$B20:$AT20,0)+COUNTIFS(_calc_라운드기준!$B20:$AT20,_calc_라운드기준!AQ20,$B$1:$AT$1,"&lt;"&amp;42))-(RANK(AQ20,$B20:$AT20,0)+COUNTIFS($B20:$AT20,AQ20,$B$1:$AT$1,"&lt;"&amp;42))</f>
        <v>14</v>
      </c>
      <c r="CK20">
        <f>(RANK(_calc_라운드기준!AR20,_calc_라운드기준!$B20:$AT20,0)+COUNTIFS(_calc_라운드기준!$B20:$AT20,_calc_라운드기준!AR20,$B$1:$AT$1,"&lt;"&amp;43))-(RANK(AR20,$B20:$AT20,0)+COUNTIFS($B20:$AT20,AR20,$B$1:$AT$1,"&lt;"&amp;43))</f>
        <v>3</v>
      </c>
      <c r="CL20">
        <f>(RANK(_calc_라운드기준!AS20,_calc_라운드기준!$B20:$AT20,0)+COUNTIFS(_calc_라운드기준!$B20:$AT20,_calc_라운드기준!AS20,$B$1:$AT$1,"&lt;"&amp;44))-(RANK(AS20,$B20:$AT20,0)+COUNTIFS($B20:$AT20,AS20,$B$1:$AT$1,"&lt;"&amp;44))</f>
        <v>14</v>
      </c>
      <c r="CM20">
        <f>(RANK(_calc_라운드기준!AT20,_calc_라운드기준!$B20:$AT20,0)+COUNTIFS(_calc_라운드기준!$B20:$AT20,_calc_라운드기준!AT20,$B$1:$AT$1,"&lt;"&amp;45))-(RANK(AT20,$B20:$AT20,0)+COUNTIFS($B20:$AT20,AT20,$B$1:$AT$1,"&lt;"&amp;45))</f>
        <v>16</v>
      </c>
      <c r="CN20">
        <f t="shared" si="0"/>
        <v>44</v>
      </c>
      <c r="CO20">
        <f t="shared" si="1"/>
        <v>27</v>
      </c>
      <c r="CP20">
        <f t="shared" si="2"/>
        <v>22</v>
      </c>
      <c r="CQ20">
        <f t="shared" si="3"/>
        <v>33</v>
      </c>
      <c r="CR20">
        <f t="shared" si="4"/>
        <v>39</v>
      </c>
      <c r="CS20">
        <f t="shared" si="5"/>
        <v>19</v>
      </c>
      <c r="CT20">
        <f t="shared" si="6"/>
        <v>15</v>
      </c>
      <c r="CU20">
        <f t="shared" si="7"/>
        <v>45</v>
      </c>
      <c r="CV20">
        <f t="shared" si="8"/>
        <v>40</v>
      </c>
      <c r="CW20">
        <f t="shared" si="9"/>
        <v>37</v>
      </c>
      <c r="CX20">
        <f t="shared" si="10"/>
        <v>17</v>
      </c>
      <c r="CY20">
        <f t="shared" si="11"/>
        <v>1</v>
      </c>
      <c r="CZ20">
        <f t="shared" si="12"/>
        <v>4</v>
      </c>
      <c r="DA20">
        <f t="shared" si="13"/>
        <v>2</v>
      </c>
      <c r="DB20">
        <f t="shared" si="14"/>
        <v>38</v>
      </c>
      <c r="DC20">
        <f t="shared" si="15"/>
        <v>23</v>
      </c>
      <c r="DD20">
        <f t="shared" si="16"/>
        <v>26</v>
      </c>
      <c r="DE20">
        <f t="shared" si="17"/>
        <v>7</v>
      </c>
      <c r="DF20">
        <f t="shared" si="18"/>
        <v>29</v>
      </c>
      <c r="DG20">
        <f t="shared" si="19"/>
        <v>31</v>
      </c>
      <c r="DH20">
        <f t="shared" si="20"/>
        <v>5</v>
      </c>
      <c r="DI20">
        <f t="shared" si="21"/>
        <v>8</v>
      </c>
      <c r="DJ20">
        <f t="shared" si="22"/>
        <v>41</v>
      </c>
      <c r="DK20">
        <f t="shared" si="23"/>
        <v>32</v>
      </c>
      <c r="DL20">
        <f t="shared" si="24"/>
        <v>42</v>
      </c>
      <c r="DM20">
        <f t="shared" si="25"/>
        <v>16</v>
      </c>
      <c r="DN20">
        <f t="shared" si="26"/>
        <v>34</v>
      </c>
      <c r="DO20">
        <f t="shared" si="27"/>
        <v>30</v>
      </c>
      <c r="DP20">
        <f t="shared" si="28"/>
        <v>20</v>
      </c>
      <c r="DQ20">
        <f t="shared" si="29"/>
        <v>18</v>
      </c>
      <c r="DR20">
        <f t="shared" si="30"/>
        <v>35</v>
      </c>
      <c r="DS20">
        <f t="shared" si="31"/>
        <v>25</v>
      </c>
      <c r="DT20">
        <f t="shared" si="32"/>
        <v>14</v>
      </c>
      <c r="DU20">
        <f t="shared" si="33"/>
        <v>13</v>
      </c>
      <c r="DV20">
        <f t="shared" si="34"/>
        <v>3</v>
      </c>
      <c r="DW20">
        <f t="shared" si="35"/>
        <v>28</v>
      </c>
      <c r="DX20">
        <f t="shared" si="36"/>
        <v>24</v>
      </c>
      <c r="DY20">
        <f t="shared" si="37"/>
        <v>9</v>
      </c>
      <c r="DZ20">
        <f t="shared" si="38"/>
        <v>6</v>
      </c>
      <c r="EA20">
        <f t="shared" si="39"/>
        <v>36</v>
      </c>
      <c r="EB20">
        <f t="shared" si="40"/>
        <v>43</v>
      </c>
      <c r="EC20">
        <f t="shared" si="41"/>
        <v>11</v>
      </c>
      <c r="ED20">
        <f t="shared" si="42"/>
        <v>21</v>
      </c>
      <c r="EE20">
        <f t="shared" si="43"/>
        <v>12</v>
      </c>
      <c r="EF20">
        <f t="shared" si="44"/>
        <v>10</v>
      </c>
    </row>
    <row r="21" spans="1:136" ht="16.5" customHeight="1">
      <c r="A21">
        <f>_calc_라운드기준!A21</f>
        <v>1225</v>
      </c>
      <c r="B21">
        <f>INDEX(_calc_누적빈도!B:B,$A21)-INDEX(_calc_누적빈도!B:B,$A21-기준400회_후보!$B$1)</f>
        <v>49</v>
      </c>
      <c r="C21">
        <f>INDEX(_calc_누적빈도!C:C,$A21)-INDEX(_calc_누적빈도!C:C,$A21-기준400회_후보!$B$1)</f>
        <v>46</v>
      </c>
      <c r="D21">
        <f>INDEX(_calc_누적빈도!D:D,$A21)-INDEX(_calc_누적빈도!D:D,$A21-기준400회_후보!$B$1)</f>
        <v>62</v>
      </c>
      <c r="E21">
        <f>INDEX(_calc_누적빈도!E:E,$A21)-INDEX(_calc_누적빈도!E:E,$A21-기준400회_후보!$B$1)</f>
        <v>48</v>
      </c>
      <c r="F21">
        <f>INDEX(_calc_누적빈도!F:F,$A21)-INDEX(_calc_누적빈도!F:F,$A21-기준400회_후보!$B$1)</f>
        <v>40</v>
      </c>
      <c r="G21">
        <f>INDEX(_calc_누적빈도!G:G,$A21)-INDEX(_calc_누적빈도!G:G,$A21-기준400회_후보!$B$1)</f>
        <v>59</v>
      </c>
      <c r="H21">
        <f>INDEX(_calc_누적빈도!H:H,$A21)-INDEX(_calc_누적빈도!H:H,$A21-기준400회_후보!$B$1)</f>
        <v>56</v>
      </c>
      <c r="I21">
        <f>INDEX(_calc_누적빈도!I:I,$A21)-INDEX(_calc_누적빈도!I:I,$A21-기준400회_후보!$B$1)</f>
        <v>43</v>
      </c>
      <c r="J21">
        <f>INDEX(_calc_누적빈도!J:J,$A21)-INDEX(_calc_누적빈도!J:J,$A21-기준400회_후보!$B$1)</f>
        <v>50</v>
      </c>
      <c r="K21">
        <f>INDEX(_calc_누적빈도!K:K,$A21)-INDEX(_calc_누적빈도!K:K,$A21-기준400회_후보!$B$1)</f>
        <v>43</v>
      </c>
      <c r="L21">
        <f>INDEX(_calc_누적빈도!L:L,$A21)-INDEX(_calc_누적빈도!L:L,$A21-기준400회_후보!$B$1)</f>
        <v>51</v>
      </c>
      <c r="M21">
        <f>INDEX(_calc_누적빈도!M:M,$A21)-INDEX(_calc_누적빈도!M:M,$A21-기준400회_후보!$B$1)</f>
        <v>58</v>
      </c>
      <c r="N21">
        <f>INDEX(_calc_누적빈도!N:N,$A21)-INDEX(_calc_누적빈도!N:N,$A21-기준400회_후보!$B$1)</f>
        <v>62</v>
      </c>
      <c r="O21">
        <f>INDEX(_calc_누적빈도!O:O,$A21)-INDEX(_calc_누적빈도!O:O,$A21-기준400회_후보!$B$1)</f>
        <v>54</v>
      </c>
      <c r="P21">
        <f>INDEX(_calc_누적빈도!P:P,$A21)-INDEX(_calc_누적빈도!P:P,$A21-기준400회_후보!$B$1)</f>
        <v>54</v>
      </c>
      <c r="Q21">
        <f>INDEX(_calc_누적빈도!Q:Q,$A21)-INDEX(_calc_누적빈도!Q:Q,$A21-기준400회_후보!$B$1)</f>
        <v>65</v>
      </c>
      <c r="R21">
        <f>INDEX(_calc_누적빈도!R:R,$A21)-INDEX(_calc_누적빈도!R:R,$A21-기준400회_후보!$B$1)</f>
        <v>51</v>
      </c>
      <c r="S21">
        <f>INDEX(_calc_누적빈도!S:S,$A21)-INDEX(_calc_누적빈도!S:S,$A21-기준400회_후보!$B$1)</f>
        <v>59</v>
      </c>
      <c r="T21">
        <f>INDEX(_calc_누적빈도!T:T,$A21)-INDEX(_calc_누적빈도!T:T,$A21-기준400회_후보!$B$1)</f>
        <v>54</v>
      </c>
      <c r="U21">
        <f>INDEX(_calc_누적빈도!U:U,$A21)-INDEX(_calc_누적빈도!U:U,$A21-기준400회_후보!$B$1)</f>
        <v>47</v>
      </c>
      <c r="V21">
        <f>INDEX(_calc_누적빈도!V:V,$A21)-INDEX(_calc_누적빈도!V:V,$A21-기준400회_후보!$B$1)</f>
        <v>56</v>
      </c>
      <c r="W21">
        <f>INDEX(_calc_누적빈도!W:W,$A21)-INDEX(_calc_누적빈도!W:W,$A21-기준400회_후보!$B$1)</f>
        <v>54</v>
      </c>
      <c r="X21">
        <f>INDEX(_calc_누적빈도!X:X,$A21)-INDEX(_calc_누적빈도!X:X,$A21-기준400회_후보!$B$1)</f>
        <v>49</v>
      </c>
      <c r="Y21">
        <f>INDEX(_calc_누적빈도!Y:Y,$A21)-INDEX(_calc_누적빈도!Y:Y,$A21-기준400회_후보!$B$1)</f>
        <v>52</v>
      </c>
      <c r="Z21">
        <f>INDEX(_calc_누적빈도!Z:Z,$A21)-INDEX(_calc_누적빈도!Z:Z,$A21-기준400회_후보!$B$1)</f>
        <v>43</v>
      </c>
      <c r="AA21">
        <f>INDEX(_calc_누적빈도!AA:AA,$A21)-INDEX(_calc_누적빈도!AA:AA,$A21-기준400회_후보!$B$1)</f>
        <v>54</v>
      </c>
      <c r="AB21">
        <f>INDEX(_calc_누적빈도!AB:AB,$A21)-INDEX(_calc_누적빈도!AB:AB,$A21-기준400회_후보!$B$1)</f>
        <v>56</v>
      </c>
      <c r="AC21">
        <f>INDEX(_calc_누적빈도!AC:AC,$A21)-INDEX(_calc_누적빈도!AC:AC,$A21-기준400회_후보!$B$1)</f>
        <v>58</v>
      </c>
      <c r="AD21">
        <f>INDEX(_calc_누적빈도!AD:AD,$A21)-INDEX(_calc_누적빈도!AD:AD,$A21-기준400회_후보!$B$1)</f>
        <v>52</v>
      </c>
      <c r="AE21">
        <f>INDEX(_calc_누적빈도!AE:AE,$A21)-INDEX(_calc_누적빈도!AE:AE,$A21-기준400회_후보!$B$1)</f>
        <v>59</v>
      </c>
      <c r="AF21">
        <f>INDEX(_calc_누적빈도!AF:AF,$A21)-INDEX(_calc_누적빈도!AF:AF,$A21-기준400회_후보!$B$1)</f>
        <v>54</v>
      </c>
      <c r="AG21">
        <f>INDEX(_calc_누적빈도!AG:AG,$A21)-INDEX(_calc_누적빈도!AG:AG,$A21-기준400회_후보!$B$1)</f>
        <v>50</v>
      </c>
      <c r="AH21">
        <f>INDEX(_calc_누적빈도!AH:AH,$A21)-INDEX(_calc_누적빈도!AH:AH,$A21-기준400회_후보!$B$1)</f>
        <v>63</v>
      </c>
      <c r="AI21">
        <f>INDEX(_calc_누적빈도!AI:AI,$A21)-INDEX(_calc_누적빈도!AI:AI,$A21-기준400회_후보!$B$1)</f>
        <v>51</v>
      </c>
      <c r="AJ21">
        <f>INDEX(_calc_누적빈도!AJ:AJ,$A21)-INDEX(_calc_누적빈도!AJ:AJ,$A21-기준400회_후보!$B$1)</f>
        <v>59</v>
      </c>
      <c r="AK21">
        <f>INDEX(_calc_누적빈도!AK:AK,$A21)-INDEX(_calc_누적빈도!AK:AK,$A21-기준400회_후보!$B$1)</f>
        <v>53</v>
      </c>
      <c r="AL21">
        <f>INDEX(_calc_누적빈도!AL:AL,$A21)-INDEX(_calc_누적빈도!AL:AL,$A21-기준400회_후보!$B$1)</f>
        <v>55</v>
      </c>
      <c r="AM21">
        <f>INDEX(_calc_누적빈도!AM:AM,$A21)-INDEX(_calc_누적빈도!AM:AM,$A21-기준400회_후보!$B$1)</f>
        <v>65</v>
      </c>
      <c r="AN21">
        <f>INDEX(_calc_누적빈도!AN:AN,$A21)-INDEX(_calc_누적빈도!AN:AN,$A21-기준400회_후보!$B$1)</f>
        <v>58</v>
      </c>
      <c r="AO21">
        <f>INDEX(_calc_누적빈도!AO:AO,$A21)-INDEX(_calc_누적빈도!AO:AO,$A21-기준400회_후보!$B$1)</f>
        <v>49</v>
      </c>
      <c r="AP21">
        <f>INDEX(_calc_누적빈도!AP:AP,$A21)-INDEX(_calc_누적빈도!AP:AP,$A21-기준400회_후보!$B$1)</f>
        <v>47</v>
      </c>
      <c r="AQ21">
        <f>INDEX(_calc_누적빈도!AQ:AQ,$A21)-INDEX(_calc_누적빈도!AQ:AQ,$A21-기준400회_후보!$B$1)</f>
        <v>51</v>
      </c>
      <c r="AR21">
        <f>INDEX(_calc_누적빈도!AR:AR,$A21)-INDEX(_calc_누적빈도!AR:AR,$A21-기준400회_후보!$B$1)</f>
        <v>47</v>
      </c>
      <c r="AS21">
        <f>INDEX(_calc_누적빈도!AS:AS,$A21)-INDEX(_calc_누적빈도!AS:AS,$A21-기준400회_후보!$B$1)</f>
        <v>54</v>
      </c>
      <c r="AT21">
        <f>INDEX(_calc_누적빈도!AT:AT,$A21)-INDEX(_calc_누적빈도!AT:AT,$A21-기준400회_후보!$B$1)</f>
        <v>60</v>
      </c>
      <c r="AU21">
        <f>(RANK(_calc_라운드기준!B21,_calc_라운드기준!$B21:$AT21,0)+COUNTIFS(_calc_라운드기준!$B21:$AT21,_calc_라운드기준!B21,$B$1:$AT$1,"&lt;"&amp;1))-(RANK(B21,$B21:$AT21,0)+COUNTIFS($B21:$AT21,B21,$B$1:$AT$1,"&lt;"&amp;1))</f>
        <v>-28</v>
      </c>
      <c r="AV21">
        <f>(RANK(_calc_라운드기준!C21,_calc_라운드기준!$B21:$AT21,0)+COUNTIFS(_calc_라운드기준!$B21:$AT21,_calc_라운드기준!C21,$B$1:$AT$1,"&lt;"&amp;2))-(RANK(C21,$B21:$AT21,0)+COUNTIFS($B21:$AT21,C21,$B$1:$AT$1,"&lt;"&amp;2))</f>
        <v>-4</v>
      </c>
      <c r="AW21">
        <f>(RANK(_calc_라운드기준!D21,_calc_라운드기준!$B21:$AT21,0)+COUNTIFS(_calc_라운드기준!$B21:$AT21,_calc_라운드기준!D21,$B$1:$AT$1,"&lt;"&amp;3))-(RANK(D21,$B21:$AT21,0)+COUNTIFS($B21:$AT21,D21,$B$1:$AT$1,"&lt;"&amp;3))</f>
        <v>-1</v>
      </c>
      <c r="AX21">
        <f>(RANK(_calc_라운드기준!E21,_calc_라운드기준!$B21:$AT21,0)+COUNTIFS(_calc_라운드기준!$B21:$AT21,_calc_라운드기준!E21,$B$1:$AT$1,"&lt;"&amp;4))-(RANK(E21,$B21:$AT21,0)+COUNTIFS($B21:$AT21,E21,$B$1:$AT$1,"&lt;"&amp;4))</f>
        <v>-27</v>
      </c>
      <c r="AY21">
        <f>(RANK(_calc_라운드기준!F21,_calc_라운드기준!$B21:$AT21,0)+COUNTIFS(_calc_라운드기준!$B21:$AT21,_calc_라운드기준!F21,$B$1:$AT$1,"&lt;"&amp;5))-(RANK(F21,$B21:$AT21,0)+COUNTIFS($B21:$AT21,F21,$B$1:$AT$1,"&lt;"&amp;5))</f>
        <v>-21</v>
      </c>
      <c r="AZ21">
        <f>(RANK(_calc_라운드기준!G21,_calc_라운드기준!$B21:$AT21,0)+COUNTIFS(_calc_라운드기준!$B21:$AT21,_calc_라운드기준!G21,$B$1:$AT$1,"&lt;"&amp;6))-(RANK(G21,$B21:$AT21,0)+COUNTIFS($B21:$AT21,G21,$B$1:$AT$1,"&lt;"&amp;6))</f>
        <v>0</v>
      </c>
      <c r="BA21">
        <f>(RANK(_calc_라운드기준!H21,_calc_라운드기준!$B21:$AT21,0)+COUNTIFS(_calc_라운드기준!$B21:$AT21,_calc_라운드기준!H21,$B$1:$AT$1,"&lt;"&amp;7))-(RANK(H21,$B21:$AT21,0)+COUNTIFS($B21:$AT21,H21,$B$1:$AT$1,"&lt;"&amp;7))</f>
        <v>11</v>
      </c>
      <c r="BB21">
        <f>(RANK(_calc_라운드기준!I21,_calc_라운드기준!$B21:$AT21,0)+COUNTIFS(_calc_라운드기준!$B21:$AT21,_calc_라운드기준!I21,$B$1:$AT$1,"&lt;"&amp;8))-(RANK(I21,$B21:$AT21,0)+COUNTIFS($B21:$AT21,I21,$B$1:$AT$1,"&lt;"&amp;8))</f>
        <v>-31</v>
      </c>
      <c r="BC21">
        <f>(RANK(_calc_라운드기준!J21,_calc_라운드기준!$B21:$AT21,0)+COUNTIFS(_calc_라운드기준!$B21:$AT21,_calc_라운드기준!J21,$B$1:$AT$1,"&lt;"&amp;9))-(RANK(J21,$B21:$AT21,0)+COUNTIFS($B21:$AT21,J21,$B$1:$AT$1,"&lt;"&amp;9))</f>
        <v>-20</v>
      </c>
      <c r="BD21">
        <f>(RANK(_calc_라운드기준!K21,_calc_라운드기준!$B21:$AT21,0)+COUNTIFS(_calc_라운드기준!$B21:$AT21,_calc_라운드기준!K21,$B$1:$AT$1,"&lt;"&amp;10))-(RANK(K21,$B21:$AT21,0)+COUNTIFS($B21:$AT21,K21,$B$1:$AT$1,"&lt;"&amp;10))</f>
        <v>-17</v>
      </c>
      <c r="BE21">
        <f>(RANK(_calc_라운드기준!L21,_calc_라운드기준!$B21:$AT21,0)+COUNTIFS(_calc_라운드기준!$B21:$AT21,_calc_라운드기준!L21,$B$1:$AT$1,"&lt;"&amp;11))-(RANK(L21,$B21:$AT21,0)+COUNTIFS($B21:$AT21,L21,$B$1:$AT$1,"&lt;"&amp;11))</f>
        <v>10</v>
      </c>
      <c r="BF21">
        <f>(RANK(_calc_라운드기준!M21,_calc_라운드기준!$B21:$AT21,0)+COUNTIFS(_calc_라운드기준!$B21:$AT21,_calc_라운드기준!M21,$B$1:$AT$1,"&lt;"&amp;12))-(RANK(M21,$B21:$AT21,0)+COUNTIFS($B21:$AT21,M21,$B$1:$AT$1,"&lt;"&amp;12))</f>
        <v>28</v>
      </c>
      <c r="BG21">
        <f>(RANK(_calc_라운드기준!N21,_calc_라운드기준!$B21:$AT21,0)+COUNTIFS(_calc_라운드기준!$B21:$AT21,_calc_라운드기준!N21,$B$1:$AT$1,"&lt;"&amp;13))-(RANK(N21,$B21:$AT21,0)+COUNTIFS($B21:$AT21,N21,$B$1:$AT$1,"&lt;"&amp;13))</f>
        <v>22</v>
      </c>
      <c r="BH21">
        <f>(RANK(_calc_라운드기준!O21,_calc_라운드기준!$B21:$AT21,0)+COUNTIFS(_calc_라운드기준!$B21:$AT21,_calc_라운드기준!O21,$B$1:$AT$1,"&lt;"&amp;14))-(RANK(O21,$B21:$AT21,0)+COUNTIFS($B21:$AT21,O21,$B$1:$AT$1,"&lt;"&amp;14))</f>
        <v>26</v>
      </c>
      <c r="BI21">
        <f>(RANK(_calc_라운드기준!P21,_calc_라운드기준!$B21:$AT21,0)+COUNTIFS(_calc_라운드기준!$B21:$AT21,_calc_라운드기준!P21,$B$1:$AT$1,"&lt;"&amp;15))-(RANK(P21,$B21:$AT21,0)+COUNTIFS($B21:$AT21,P21,$B$1:$AT$1,"&lt;"&amp;15))</f>
        <v>-15</v>
      </c>
      <c r="BJ21">
        <f>(RANK(_calc_라운드기준!Q21,_calc_라운드기준!$B21:$AT21,0)+COUNTIFS(_calc_라운드기준!$B21:$AT21,_calc_라운드기준!Q21,$B$1:$AT$1,"&lt;"&amp;16))-(RANK(Q21,$B21:$AT21,0)+COUNTIFS($B21:$AT21,Q21,$B$1:$AT$1,"&lt;"&amp;16))</f>
        <v>1</v>
      </c>
      <c r="BK21">
        <f>(RANK(_calc_라운드기준!R21,_calc_라운드기준!$B21:$AT21,0)+COUNTIFS(_calc_라운드기준!$B21:$AT21,_calc_라운드기준!R21,$B$1:$AT$1,"&lt;"&amp;17))-(RANK(R21,$B21:$AT21,0)+COUNTIFS($B21:$AT21,R21,$B$1:$AT$1,"&lt;"&amp;17))</f>
        <v>-1</v>
      </c>
      <c r="BL21">
        <f>(RANK(_calc_라운드기준!S21,_calc_라운드기준!$B21:$AT21,0)+COUNTIFS(_calc_라운드기준!$B21:$AT21,_calc_라운드기준!S21,$B$1:$AT$1,"&lt;"&amp;18))-(RANK(S21,$B21:$AT21,0)+COUNTIFS($B21:$AT21,S21,$B$1:$AT$1,"&lt;"&amp;18))</f>
        <v>21</v>
      </c>
      <c r="BM21">
        <f>(RANK(_calc_라운드기준!T21,_calc_라운드기준!$B21:$AT21,0)+COUNTIFS(_calc_라운드기준!$B21:$AT21,_calc_라운드기준!T21,$B$1:$AT$1,"&lt;"&amp;19))-(RANK(T21,$B21:$AT21,0)+COUNTIFS($B21:$AT21,T21,$B$1:$AT$1,"&lt;"&amp;19))</f>
        <v>-7</v>
      </c>
      <c r="BN21">
        <f>(RANK(_calc_라운드기준!U21,_calc_라운드기준!$B21:$AT21,0)+COUNTIFS(_calc_라운드기준!$B21:$AT21,_calc_라운드기준!U21,$B$1:$AT$1,"&lt;"&amp;20))-(RANK(U21,$B21:$AT21,0)+COUNTIFS($B21:$AT21,U21,$B$1:$AT$1,"&lt;"&amp;20))</f>
        <v>-8</v>
      </c>
      <c r="BO21">
        <f>(RANK(_calc_라운드기준!V21,_calc_라운드기준!$B21:$AT21,0)+COUNTIFS(_calc_라운드기준!$B21:$AT21,_calc_라운드기준!V21,$B$1:$AT$1,"&lt;"&amp;21))-(RANK(V21,$B21:$AT21,0)+COUNTIFS($B21:$AT21,V21,$B$1:$AT$1,"&lt;"&amp;21))</f>
        <v>25</v>
      </c>
      <c r="BP21">
        <f>(RANK(_calc_라운드기준!W21,_calc_라운드기준!$B21:$AT21,0)+COUNTIFS(_calc_라운드기준!$B21:$AT21,_calc_라운드기준!W21,$B$1:$AT$1,"&lt;"&amp;22))-(RANK(W21,$B21:$AT21,0)+COUNTIFS($B21:$AT21,W21,$B$1:$AT$1,"&lt;"&amp;22))</f>
        <v>20</v>
      </c>
      <c r="BQ21">
        <f>(RANK(_calc_라운드기준!X21,_calc_라운드기준!$B21:$AT21,0)+COUNTIFS(_calc_라운드기준!$B21:$AT21,_calc_라운드기준!X21,$B$1:$AT$1,"&lt;"&amp;23))-(RANK(X21,$B21:$AT21,0)+COUNTIFS($B21:$AT21,X21,$B$1:$AT$1,"&lt;"&amp;23))</f>
        <v>-27</v>
      </c>
      <c r="BR21">
        <f>(RANK(_calc_라운드기준!Y21,_calc_라운드기준!$B21:$AT21,0)+COUNTIFS(_calc_라운드기준!$B21:$AT21,_calc_라운드기준!Y21,$B$1:$AT$1,"&lt;"&amp;24))-(RANK(Y21,$B21:$AT21,0)+COUNTIFS($B21:$AT21,Y21,$B$1:$AT$1,"&lt;"&amp;24))</f>
        <v>-12</v>
      </c>
      <c r="BS21">
        <f>(RANK(_calc_라운드기준!Z21,_calc_라운드기준!$B21:$AT21,0)+COUNTIFS(_calc_라운드기준!$B21:$AT21,_calc_라운드기준!Z21,$B$1:$AT$1,"&lt;"&amp;25))-(RANK(Z21,$B21:$AT21,0)+COUNTIFS($B21:$AT21,Z21,$B$1:$AT$1,"&lt;"&amp;25))</f>
        <v>-13</v>
      </c>
      <c r="BT21">
        <f>(RANK(_calc_라운드기준!AA21,_calc_라운드기준!$B21:$AT21,0)+COUNTIFS(_calc_라운드기준!$B21:$AT21,_calc_라운드기준!AA21,$B$1:$AT$1,"&lt;"&amp;26))-(RANK(AA21,$B21:$AT21,0)+COUNTIFS($B21:$AT21,AA21,$B$1:$AT$1,"&lt;"&amp;26))</f>
        <v>10</v>
      </c>
      <c r="BU21">
        <f>(RANK(_calc_라운드기준!AB21,_calc_라운드기준!$B21:$AT21,0)+COUNTIFS(_calc_라운드기준!$B21:$AT21,_calc_라운드기준!AB21,$B$1:$AT$1,"&lt;"&amp;27))-(RANK(AB21,$B21:$AT21,0)+COUNTIFS($B21:$AT21,AB21,$B$1:$AT$1,"&lt;"&amp;27))</f>
        <v>-15</v>
      </c>
      <c r="BV21">
        <f>(RANK(_calc_라운드기준!AC21,_calc_라운드기준!$B21:$AT21,0)+COUNTIFS(_calc_라운드기준!$B21:$AT21,_calc_라운드기준!AC21,$B$1:$AT$1,"&lt;"&amp;28))-(RANK(AC21,$B21:$AT21,0)+COUNTIFS($B21:$AT21,AC21,$B$1:$AT$1,"&lt;"&amp;28))</f>
        <v>-7</v>
      </c>
      <c r="BW21">
        <f>(RANK(_calc_라운드기준!AD21,_calc_라운드기준!$B21:$AT21,0)+COUNTIFS(_calc_라운드기준!$B21:$AT21,_calc_라운드기준!AD21,$B$1:$AT$1,"&lt;"&amp;29))-(RANK(AD21,$B21:$AT21,0)+COUNTIFS($B21:$AT21,AD21,$B$1:$AT$1,"&lt;"&amp;29))</f>
        <v>6</v>
      </c>
      <c r="BX21">
        <f>(RANK(_calc_라운드기준!AE21,_calc_라운드기준!$B21:$AT21,0)+COUNTIFS(_calc_라운드기준!$B21:$AT21,_calc_라운드기준!AE21,$B$1:$AT$1,"&lt;"&amp;30))-(RANK(AE21,$B21:$AT21,0)+COUNTIFS($B21:$AT21,AE21,$B$1:$AT$1,"&lt;"&amp;30))</f>
        <v>6</v>
      </c>
      <c r="BY21">
        <f>(RANK(_calc_라운드기준!AF21,_calc_라운드기준!$B21:$AT21,0)+COUNTIFS(_calc_라운드기준!$B21:$AT21,_calc_라운드기준!AF21,$B$1:$AT$1,"&lt;"&amp;31))-(RANK(AF21,$B21:$AT21,0)+COUNTIFS($B21:$AT21,AF21,$B$1:$AT$1,"&lt;"&amp;31))</f>
        <v>-14</v>
      </c>
      <c r="BZ21">
        <f>(RANK(_calc_라운드기준!AG21,_calc_라운드기준!$B21:$AT21,0)+COUNTIFS(_calc_라운드기준!$B21:$AT21,_calc_라운드기준!AG21,$B$1:$AT$1,"&lt;"&amp;32))-(RANK(AG21,$B21:$AT21,0)+COUNTIFS($B21:$AT21,AG21,$B$1:$AT$1,"&lt;"&amp;32))</f>
        <v>-17</v>
      </c>
      <c r="CA21">
        <f>(RANK(_calc_라운드기준!AH21,_calc_라운드기준!$B21:$AT21,0)+COUNTIFS(_calc_라운드기준!$B21:$AT21,_calc_라운드기준!AH21,$B$1:$AT$1,"&lt;"&amp;33))-(RANK(AH21,$B21:$AT21,0)+COUNTIFS($B21:$AT21,AH21,$B$1:$AT$1,"&lt;"&amp;33))</f>
        <v>14</v>
      </c>
      <c r="CB21">
        <f>(RANK(_calc_라운드기준!AI21,_calc_라운드기준!$B21:$AT21,0)+COUNTIFS(_calc_라운드기준!$B21:$AT21,_calc_라운드기준!AI21,$B$1:$AT$1,"&lt;"&amp;34))-(RANK(AI21,$B21:$AT21,0)+COUNTIFS($B21:$AT21,AI21,$B$1:$AT$1,"&lt;"&amp;34))</f>
        <v>15</v>
      </c>
      <c r="CC21">
        <f>(RANK(_calc_라운드기준!AJ21,_calc_라운드기준!$B21:$AT21,0)+COUNTIFS(_calc_라운드기준!$B21:$AT21,_calc_라운드기준!AJ21,$B$1:$AT$1,"&lt;"&amp;35))-(RANK(AJ21,$B21:$AT21,0)+COUNTIFS($B21:$AT21,AJ21,$B$1:$AT$1,"&lt;"&amp;35))</f>
        <v>24</v>
      </c>
      <c r="CD21">
        <f>(RANK(_calc_라운드기준!AK21,_calc_라운드기준!$B21:$AT21,0)+COUNTIFS(_calc_라운드기준!$B21:$AT21,_calc_라운드기준!AK21,$B$1:$AT$1,"&lt;"&amp;36))-(RANK(AK21,$B21:$AT21,0)+COUNTIFS($B21:$AT21,AK21,$B$1:$AT$1,"&lt;"&amp;36))</f>
        <v>-7</v>
      </c>
      <c r="CE21">
        <f>(RANK(_calc_라운드기준!AL21,_calc_라운드기준!$B21:$AT21,0)+COUNTIFS(_calc_라운드기준!$B21:$AT21,_calc_라운드기준!AL21,$B$1:$AT$1,"&lt;"&amp;37))-(RANK(AL21,$B21:$AT21,0)+COUNTIFS($B21:$AT21,AL21,$B$1:$AT$1,"&lt;"&amp;37))</f>
        <v>2</v>
      </c>
      <c r="CF21">
        <f>(RANK(_calc_라운드기준!AM21,_calc_라운드기준!$B21:$AT21,0)+COUNTIFS(_calc_라운드기준!$B21:$AT21,_calc_라운드기준!AM21,$B$1:$AT$1,"&lt;"&amp;38))-(RANK(AM21,$B21:$AT21,0)+COUNTIFS($B21:$AT21,AM21,$B$1:$AT$1,"&lt;"&amp;38))</f>
        <v>18</v>
      </c>
      <c r="CG21">
        <f>(RANK(_calc_라운드기준!AN21,_calc_라운드기준!$B21:$AT21,0)+COUNTIFS(_calc_라운드기준!$B21:$AT21,_calc_라운드기준!AN21,$B$1:$AT$1,"&lt;"&amp;39))-(RANK(AN21,$B21:$AT21,0)+COUNTIFS($B21:$AT21,AN21,$B$1:$AT$1,"&lt;"&amp;39))</f>
        <v>22</v>
      </c>
      <c r="CH21">
        <f>(RANK(_calc_라운드기준!AO21,_calc_라운드기준!$B21:$AT21,0)+COUNTIFS(_calc_라운드기준!$B21:$AT21,_calc_라운드기준!AO21,$B$1:$AT$1,"&lt;"&amp;40))-(RANK(AO21,$B21:$AT21,0)+COUNTIFS($B21:$AT21,AO21,$B$1:$AT$1,"&lt;"&amp;40))</f>
        <v>-15</v>
      </c>
      <c r="CI21">
        <f>(RANK(_calc_라운드기준!AP21,_calc_라운드기준!$B21:$AT21,0)+COUNTIFS(_calc_라운드기준!$B21:$AT21,_calc_라운드기준!AP21,$B$1:$AT$1,"&lt;"&amp;41))-(RANK(AP21,$B21:$AT21,0)+COUNTIFS($B21:$AT21,AP21,$B$1:$AT$1,"&lt;"&amp;41))</f>
        <v>-17</v>
      </c>
      <c r="CJ21">
        <f>(RANK(_calc_라운드기준!AQ21,_calc_라운드기준!$B21:$AT21,0)+COUNTIFS(_calc_라운드기준!$B21:$AT21,_calc_라운드기준!AQ21,$B$1:$AT$1,"&lt;"&amp;42))-(RANK(AQ21,$B21:$AT21,0)+COUNTIFS($B21:$AT21,AQ21,$B$1:$AT$1,"&lt;"&amp;42))</f>
        <v>11</v>
      </c>
      <c r="CK21">
        <f>(RANK(_calc_라운드기준!AR21,_calc_라운드기준!$B21:$AT21,0)+COUNTIFS(_calc_라운드기준!$B21:$AT21,_calc_라운드기준!AR21,$B$1:$AT$1,"&lt;"&amp;43))-(RANK(AR21,$B21:$AT21,0)+COUNTIFS($B21:$AT21,AR21,$B$1:$AT$1,"&lt;"&amp;43))</f>
        <v>3</v>
      </c>
      <c r="CL21">
        <f>(RANK(_calc_라운드기준!AS21,_calc_라운드기준!$B21:$AT21,0)+COUNTIFS(_calc_라운드기준!$B21:$AT21,_calc_라운드기준!AS21,$B$1:$AT$1,"&lt;"&amp;44))-(RANK(AS21,$B21:$AT21,0)+COUNTIFS($B21:$AT21,AS21,$B$1:$AT$1,"&lt;"&amp;44))</f>
        <v>12</v>
      </c>
      <c r="CM21">
        <f>(RANK(_calc_라운드기준!AT21,_calc_라운드기준!$B21:$AT21,0)+COUNTIFS(_calc_라운드기준!$B21:$AT21,_calc_라운드기준!AT21,$B$1:$AT$1,"&lt;"&amp;45))-(RANK(AT21,$B21:$AT21,0)+COUNTIFS($B21:$AT21,AT21,$B$1:$AT$1,"&lt;"&amp;45))</f>
        <v>17</v>
      </c>
      <c r="CN21">
        <f t="shared" si="0"/>
        <v>44</v>
      </c>
      <c r="CO21">
        <f t="shared" si="1"/>
        <v>26</v>
      </c>
      <c r="CP21">
        <f t="shared" si="2"/>
        <v>24</v>
      </c>
      <c r="CQ21">
        <f t="shared" si="3"/>
        <v>42</v>
      </c>
      <c r="CR21">
        <f t="shared" si="4"/>
        <v>41</v>
      </c>
      <c r="CS21">
        <f t="shared" si="5"/>
        <v>23</v>
      </c>
      <c r="CT21">
        <f t="shared" si="6"/>
        <v>14</v>
      </c>
      <c r="CU21">
        <f t="shared" si="7"/>
        <v>45</v>
      </c>
      <c r="CV21">
        <f t="shared" si="8"/>
        <v>40</v>
      </c>
      <c r="CW21">
        <f t="shared" si="9"/>
        <v>37</v>
      </c>
      <c r="CX21">
        <f t="shared" si="10"/>
        <v>16</v>
      </c>
      <c r="CY21">
        <f t="shared" si="11"/>
        <v>1</v>
      </c>
      <c r="CZ21">
        <f t="shared" si="12"/>
        <v>5</v>
      </c>
      <c r="DA21">
        <f t="shared" si="13"/>
        <v>2</v>
      </c>
      <c r="DB21">
        <f t="shared" si="14"/>
        <v>34</v>
      </c>
      <c r="DC21">
        <f t="shared" si="15"/>
        <v>22</v>
      </c>
      <c r="DD21">
        <f t="shared" si="16"/>
        <v>25</v>
      </c>
      <c r="DE21">
        <f t="shared" si="17"/>
        <v>7</v>
      </c>
      <c r="DF21">
        <f t="shared" si="18"/>
        <v>27</v>
      </c>
      <c r="DG21">
        <f t="shared" si="19"/>
        <v>30</v>
      </c>
      <c r="DH21">
        <f t="shared" si="20"/>
        <v>3</v>
      </c>
      <c r="DI21">
        <f t="shared" si="21"/>
        <v>8</v>
      </c>
      <c r="DJ21">
        <f t="shared" si="22"/>
        <v>43</v>
      </c>
      <c r="DK21">
        <f t="shared" si="23"/>
        <v>31</v>
      </c>
      <c r="DL21">
        <f t="shared" si="24"/>
        <v>32</v>
      </c>
      <c r="DM21">
        <f t="shared" si="25"/>
        <v>17</v>
      </c>
      <c r="DN21">
        <f t="shared" si="26"/>
        <v>35</v>
      </c>
      <c r="DO21">
        <f t="shared" si="27"/>
        <v>28</v>
      </c>
      <c r="DP21">
        <f t="shared" si="28"/>
        <v>18</v>
      </c>
      <c r="DQ21">
        <f t="shared" si="29"/>
        <v>19</v>
      </c>
      <c r="DR21">
        <f t="shared" si="30"/>
        <v>33</v>
      </c>
      <c r="DS21">
        <f t="shared" si="31"/>
        <v>38</v>
      </c>
      <c r="DT21">
        <f t="shared" si="32"/>
        <v>12</v>
      </c>
      <c r="DU21">
        <f t="shared" si="33"/>
        <v>11</v>
      </c>
      <c r="DV21">
        <f t="shared" si="34"/>
        <v>4</v>
      </c>
      <c r="DW21">
        <f t="shared" si="35"/>
        <v>29</v>
      </c>
      <c r="DX21">
        <f t="shared" si="36"/>
        <v>21</v>
      </c>
      <c r="DY21">
        <f t="shared" si="37"/>
        <v>9</v>
      </c>
      <c r="DZ21">
        <f t="shared" si="38"/>
        <v>6</v>
      </c>
      <c r="EA21">
        <f t="shared" si="39"/>
        <v>36</v>
      </c>
      <c r="EB21">
        <f t="shared" si="40"/>
        <v>39</v>
      </c>
      <c r="EC21">
        <f t="shared" si="41"/>
        <v>15</v>
      </c>
      <c r="ED21">
        <f t="shared" si="42"/>
        <v>20</v>
      </c>
      <c r="EE21">
        <f t="shared" si="43"/>
        <v>13</v>
      </c>
      <c r="EF21">
        <f t="shared" si="44"/>
        <v>10</v>
      </c>
    </row>
    <row r="22" spans="1:136" ht="16.5" customHeight="1">
      <c r="A22">
        <f>_calc_라운드기준!A22</f>
        <v>1224</v>
      </c>
      <c r="B22">
        <f>INDEX(_calc_누적빈도!B:B,$A22)-INDEX(_calc_누적빈도!B:B,$A22-기준400회_후보!$B$1)</f>
        <v>49</v>
      </c>
      <c r="C22">
        <f>INDEX(_calc_누적빈도!C:C,$A22)-INDEX(_calc_누적빈도!C:C,$A22-기준400회_후보!$B$1)</f>
        <v>46</v>
      </c>
      <c r="D22">
        <f>INDEX(_calc_누적빈도!D:D,$A22)-INDEX(_calc_누적빈도!D:D,$A22-기준400회_후보!$B$1)</f>
        <v>62</v>
      </c>
      <c r="E22">
        <f>INDEX(_calc_누적빈도!E:E,$A22)-INDEX(_calc_누적빈도!E:E,$A22-기준400회_후보!$B$1)</f>
        <v>48</v>
      </c>
      <c r="F22">
        <f>INDEX(_calc_누적빈도!F:F,$A22)-INDEX(_calc_누적빈도!F:F,$A22-기준400회_후보!$B$1)</f>
        <v>40</v>
      </c>
      <c r="G22">
        <f>INDEX(_calc_누적빈도!G:G,$A22)-INDEX(_calc_누적빈도!G:G,$A22-기준400회_후보!$B$1)</f>
        <v>59</v>
      </c>
      <c r="H22">
        <f>INDEX(_calc_누적빈도!H:H,$A22)-INDEX(_calc_누적빈도!H:H,$A22-기준400회_후보!$B$1)</f>
        <v>57</v>
      </c>
      <c r="I22">
        <f>INDEX(_calc_누적빈도!I:I,$A22)-INDEX(_calc_누적빈도!I:I,$A22-기준400회_후보!$B$1)</f>
        <v>43</v>
      </c>
      <c r="J22">
        <f>INDEX(_calc_누적빈도!J:J,$A22)-INDEX(_calc_누적빈도!J:J,$A22-기준400회_후보!$B$1)</f>
        <v>50</v>
      </c>
      <c r="K22">
        <f>INDEX(_calc_누적빈도!K:K,$A22)-INDEX(_calc_누적빈도!K:K,$A22-기준400회_후보!$B$1)</f>
        <v>43</v>
      </c>
      <c r="L22">
        <f>INDEX(_calc_누적빈도!L:L,$A22)-INDEX(_calc_누적빈도!L:L,$A22-기준400회_후보!$B$1)</f>
        <v>51</v>
      </c>
      <c r="M22">
        <f>INDEX(_calc_누적빈도!M:M,$A22)-INDEX(_calc_누적빈도!M:M,$A22-기준400회_후보!$B$1)</f>
        <v>58</v>
      </c>
      <c r="N22">
        <f>INDEX(_calc_누적빈도!N:N,$A22)-INDEX(_calc_누적빈도!N:N,$A22-기준400회_후보!$B$1)</f>
        <v>62</v>
      </c>
      <c r="O22">
        <f>INDEX(_calc_누적빈도!O:O,$A22)-INDEX(_calc_누적빈도!O:O,$A22-기준400회_후보!$B$1)</f>
        <v>54</v>
      </c>
      <c r="P22">
        <f>INDEX(_calc_누적빈도!P:P,$A22)-INDEX(_calc_누적빈도!P:P,$A22-기준400회_후보!$B$1)</f>
        <v>54</v>
      </c>
      <c r="Q22">
        <f>INDEX(_calc_누적빈도!Q:Q,$A22)-INDEX(_calc_누적빈도!Q:Q,$A22-기준400회_후보!$B$1)</f>
        <v>65</v>
      </c>
      <c r="R22">
        <f>INDEX(_calc_누적빈도!R:R,$A22)-INDEX(_calc_누적빈도!R:R,$A22-기준400회_후보!$B$1)</f>
        <v>51</v>
      </c>
      <c r="S22">
        <f>INDEX(_calc_누적빈도!S:S,$A22)-INDEX(_calc_누적빈도!S:S,$A22-기준400회_후보!$B$1)</f>
        <v>58</v>
      </c>
      <c r="T22">
        <f>INDEX(_calc_누적빈도!T:T,$A22)-INDEX(_calc_누적빈도!T:T,$A22-기준400회_후보!$B$1)</f>
        <v>54</v>
      </c>
      <c r="U22">
        <f>INDEX(_calc_누적빈도!U:U,$A22)-INDEX(_calc_누적빈도!U:U,$A22-기준400회_후보!$B$1)</f>
        <v>47</v>
      </c>
      <c r="V22">
        <f>INDEX(_calc_누적빈도!V:V,$A22)-INDEX(_calc_누적빈도!V:V,$A22-기준400회_후보!$B$1)</f>
        <v>55</v>
      </c>
      <c r="W22">
        <f>INDEX(_calc_누적빈도!W:W,$A22)-INDEX(_calc_누적빈도!W:W,$A22-기준400회_후보!$B$1)</f>
        <v>54</v>
      </c>
      <c r="X22">
        <f>INDEX(_calc_누적빈도!X:X,$A22)-INDEX(_calc_누적빈도!X:X,$A22-기준400회_후보!$B$1)</f>
        <v>49</v>
      </c>
      <c r="Y22">
        <f>INDEX(_calc_누적빈도!Y:Y,$A22)-INDEX(_calc_누적빈도!Y:Y,$A22-기준400회_후보!$B$1)</f>
        <v>53</v>
      </c>
      <c r="Z22">
        <f>INDEX(_calc_누적빈도!Z:Z,$A22)-INDEX(_calc_누적빈도!Z:Z,$A22-기준400회_후보!$B$1)</f>
        <v>43</v>
      </c>
      <c r="AA22">
        <f>INDEX(_calc_누적빈도!AA:AA,$A22)-INDEX(_calc_누적빈도!AA:AA,$A22-기준400회_후보!$B$1)</f>
        <v>54</v>
      </c>
      <c r="AB22">
        <f>INDEX(_calc_누적빈도!AB:AB,$A22)-INDEX(_calc_누적빈도!AB:AB,$A22-기준400회_후보!$B$1)</f>
        <v>55</v>
      </c>
      <c r="AC22">
        <f>INDEX(_calc_누적빈도!AC:AC,$A22)-INDEX(_calc_누적빈도!AC:AC,$A22-기준400회_후보!$B$1)</f>
        <v>58</v>
      </c>
      <c r="AD22">
        <f>INDEX(_calc_누적빈도!AD:AD,$A22)-INDEX(_calc_누적빈도!AD:AD,$A22-기준400회_후보!$B$1)</f>
        <v>53</v>
      </c>
      <c r="AE22">
        <f>INDEX(_calc_누적빈도!AE:AE,$A22)-INDEX(_calc_누적빈도!AE:AE,$A22-기준400회_후보!$B$1)</f>
        <v>59</v>
      </c>
      <c r="AF22">
        <f>INDEX(_calc_누적빈도!AF:AF,$A22)-INDEX(_calc_누적빈도!AF:AF,$A22-기준400회_후보!$B$1)</f>
        <v>54</v>
      </c>
      <c r="AG22">
        <f>INDEX(_calc_누적빈도!AG:AG,$A22)-INDEX(_calc_누적빈도!AG:AG,$A22-기준400회_후보!$B$1)</f>
        <v>50</v>
      </c>
      <c r="AH22">
        <f>INDEX(_calc_누적빈도!AH:AH,$A22)-INDEX(_calc_누적빈도!AH:AH,$A22-기준400회_후보!$B$1)</f>
        <v>63</v>
      </c>
      <c r="AI22">
        <f>INDEX(_calc_누적빈도!AI:AI,$A22)-INDEX(_calc_누적빈도!AI:AI,$A22-기준400회_후보!$B$1)</f>
        <v>52</v>
      </c>
      <c r="AJ22">
        <f>INDEX(_calc_누적빈도!AJ:AJ,$A22)-INDEX(_calc_누적빈도!AJ:AJ,$A22-기준400회_후보!$B$1)</f>
        <v>59</v>
      </c>
      <c r="AK22">
        <f>INDEX(_calc_누적빈도!AK:AK,$A22)-INDEX(_calc_누적빈도!AK:AK,$A22-기준400회_후보!$B$1)</f>
        <v>53</v>
      </c>
      <c r="AL22">
        <f>INDEX(_calc_누적빈도!AL:AL,$A22)-INDEX(_calc_누적빈도!AL:AL,$A22-기준400회_후보!$B$1)</f>
        <v>55</v>
      </c>
      <c r="AM22">
        <f>INDEX(_calc_누적빈도!AM:AM,$A22)-INDEX(_calc_누적빈도!AM:AM,$A22-기준400회_후보!$B$1)</f>
        <v>66</v>
      </c>
      <c r="AN22">
        <f>INDEX(_calc_누적빈도!AN:AN,$A22)-INDEX(_calc_누적빈도!AN:AN,$A22-기준400회_후보!$B$1)</f>
        <v>58</v>
      </c>
      <c r="AO22">
        <f>INDEX(_calc_누적빈도!AO:AO,$A22)-INDEX(_calc_누적빈도!AO:AO,$A22-기준400회_후보!$B$1)</f>
        <v>49</v>
      </c>
      <c r="AP22">
        <f>INDEX(_calc_누적빈도!AP:AP,$A22)-INDEX(_calc_누적빈도!AP:AP,$A22-기준400회_후보!$B$1)</f>
        <v>47</v>
      </c>
      <c r="AQ22">
        <f>INDEX(_calc_누적빈도!AQ:AQ,$A22)-INDEX(_calc_누적빈도!AQ:AQ,$A22-기준400회_후보!$B$1)</f>
        <v>51</v>
      </c>
      <c r="AR22">
        <f>INDEX(_calc_누적빈도!AR:AR,$A22)-INDEX(_calc_누적빈도!AR:AR,$A22-기준400회_후보!$B$1)</f>
        <v>47</v>
      </c>
      <c r="AS22">
        <f>INDEX(_calc_누적빈도!AS:AS,$A22)-INDEX(_calc_누적빈도!AS:AS,$A22-기준400회_후보!$B$1)</f>
        <v>53</v>
      </c>
      <c r="AT22">
        <f>INDEX(_calc_누적빈도!AT:AT,$A22)-INDEX(_calc_누적빈도!AT:AT,$A22-기준400회_후보!$B$1)</f>
        <v>59</v>
      </c>
      <c r="AU22">
        <f>(RANK(_calc_라운드기준!B22,_calc_라운드기준!$B22:$AT22,0)+COUNTIFS(_calc_라운드기준!$B22:$AT22,_calc_라운드기준!B22,$B$1:$AT$1,"&lt;"&amp;1))-(RANK(B22,$B22:$AT22,0)+COUNTIFS($B22:$AT22,B22,$B$1:$AT$1,"&lt;"&amp;1))</f>
        <v>-28</v>
      </c>
      <c r="AV22">
        <f>(RANK(_calc_라운드기준!C22,_calc_라운드기준!$B22:$AT22,0)+COUNTIFS(_calc_라운드기준!$B22:$AT22,_calc_라운드기준!C22,$B$1:$AT$1,"&lt;"&amp;2))-(RANK(C22,$B22:$AT22,0)+COUNTIFS($B22:$AT22,C22,$B$1:$AT$1,"&lt;"&amp;2))</f>
        <v>-5</v>
      </c>
      <c r="AW22">
        <f>(RANK(_calc_라운드기준!D22,_calc_라운드기준!$B22:$AT22,0)+COUNTIFS(_calc_라운드기준!$B22:$AT22,_calc_라운드기준!D22,$B$1:$AT$1,"&lt;"&amp;3))-(RANK(D22,$B22:$AT22,0)+COUNTIFS($B22:$AT22,D22,$B$1:$AT$1,"&lt;"&amp;3))</f>
        <v>-1</v>
      </c>
      <c r="AX22">
        <f>(RANK(_calc_라운드기준!E22,_calc_라운드기준!$B22:$AT22,0)+COUNTIFS(_calc_라운드기준!$B22:$AT22,_calc_라운드기준!E22,$B$1:$AT$1,"&lt;"&amp;4))-(RANK(E22,$B22:$AT22,0)+COUNTIFS($B22:$AT22,E22,$B$1:$AT$1,"&lt;"&amp;4))</f>
        <v>-25</v>
      </c>
      <c r="AY22">
        <f>(RANK(_calc_라운드기준!F22,_calc_라운드기준!$B22:$AT22,0)+COUNTIFS(_calc_라운드기준!$B22:$AT22,_calc_라운드기준!F22,$B$1:$AT$1,"&lt;"&amp;5))-(RANK(F22,$B22:$AT22,0)+COUNTIFS($B22:$AT22,F22,$B$1:$AT$1,"&lt;"&amp;5))</f>
        <v>-21</v>
      </c>
      <c r="AZ22">
        <f>(RANK(_calc_라운드기준!G22,_calc_라운드기준!$B22:$AT22,0)+COUNTIFS(_calc_라운드기준!$B22:$AT22,_calc_라운드기준!G22,$B$1:$AT$1,"&lt;"&amp;6))-(RANK(G22,$B22:$AT22,0)+COUNTIFS($B22:$AT22,G22,$B$1:$AT$1,"&lt;"&amp;6))</f>
        <v>1</v>
      </c>
      <c r="BA22">
        <f>(RANK(_calc_라운드기준!H22,_calc_라운드기준!$B22:$AT22,0)+COUNTIFS(_calc_라운드기준!$B22:$AT22,_calc_라운드기준!H22,$B$1:$AT$1,"&lt;"&amp;7))-(RANK(H22,$B22:$AT22,0)+COUNTIFS($B22:$AT22,H22,$B$1:$AT$1,"&lt;"&amp;7))</f>
        <v>11</v>
      </c>
      <c r="BB22">
        <f>(RANK(_calc_라운드기준!I22,_calc_라운드기준!$B22:$AT22,0)+COUNTIFS(_calc_라운드기준!$B22:$AT22,_calc_라운드기준!I22,$B$1:$AT$1,"&lt;"&amp;8))-(RANK(I22,$B22:$AT22,0)+COUNTIFS($B22:$AT22,I22,$B$1:$AT$1,"&lt;"&amp;8))</f>
        <v>-34</v>
      </c>
      <c r="BC22">
        <f>(RANK(_calc_라운드기준!J22,_calc_라운드기준!$B22:$AT22,0)+COUNTIFS(_calc_라운드기준!$B22:$AT22,_calc_라운드기준!J22,$B$1:$AT$1,"&lt;"&amp;9))-(RANK(J22,$B22:$AT22,0)+COUNTIFS($B22:$AT22,J22,$B$1:$AT$1,"&lt;"&amp;9))</f>
        <v>-6</v>
      </c>
      <c r="BD22">
        <f>(RANK(_calc_라운드기준!K22,_calc_라운드기준!$B22:$AT22,0)+COUNTIFS(_calc_라운드기준!$B22:$AT22,_calc_라운드기준!K22,$B$1:$AT$1,"&lt;"&amp;10))-(RANK(K22,$B22:$AT22,0)+COUNTIFS($B22:$AT22,K22,$B$1:$AT$1,"&lt;"&amp;10))</f>
        <v>-16</v>
      </c>
      <c r="BE22">
        <f>(RANK(_calc_라운드기준!L22,_calc_라운드기준!$B22:$AT22,0)+COUNTIFS(_calc_라운드기준!$B22:$AT22,_calc_라운드기준!L22,$B$1:$AT$1,"&lt;"&amp;11))-(RANK(L22,$B22:$AT22,0)+COUNTIFS($B22:$AT22,L22,$B$1:$AT$1,"&lt;"&amp;11))</f>
        <v>-1</v>
      </c>
      <c r="BF22">
        <f>(RANK(_calc_라운드기준!M22,_calc_라운드기준!$B22:$AT22,0)+COUNTIFS(_calc_라운드기준!$B22:$AT22,_calc_라운드기준!M22,$B$1:$AT$1,"&lt;"&amp;12))-(RANK(M22,$B22:$AT22,0)+COUNTIFS($B22:$AT22,M22,$B$1:$AT$1,"&lt;"&amp;12))</f>
        <v>27</v>
      </c>
      <c r="BG22">
        <f>(RANK(_calc_라운드기준!N22,_calc_라운드기준!$B22:$AT22,0)+COUNTIFS(_calc_라운드기준!$B22:$AT22,_calc_라운드기준!N22,$B$1:$AT$1,"&lt;"&amp;13))-(RANK(N22,$B22:$AT22,0)+COUNTIFS($B22:$AT22,N22,$B$1:$AT$1,"&lt;"&amp;13))</f>
        <v>24</v>
      </c>
      <c r="BH22">
        <f>(RANK(_calc_라운드기준!O22,_calc_라운드기준!$B22:$AT22,0)+COUNTIFS(_calc_라운드기준!$B22:$AT22,_calc_라운드기준!O22,$B$1:$AT$1,"&lt;"&amp;14))-(RANK(O22,$B22:$AT22,0)+COUNTIFS($B22:$AT22,O22,$B$1:$AT$1,"&lt;"&amp;14))</f>
        <v>23</v>
      </c>
      <c r="BI22">
        <f>(RANK(_calc_라운드기준!P22,_calc_라운드기준!$B22:$AT22,0)+COUNTIFS(_calc_라운드기준!$B22:$AT22,_calc_라운드기준!P22,$B$1:$AT$1,"&lt;"&amp;15))-(RANK(P22,$B22:$AT22,0)+COUNTIFS($B22:$AT22,P22,$B$1:$AT$1,"&lt;"&amp;15))</f>
        <v>-15</v>
      </c>
      <c r="BJ22">
        <f>(RANK(_calc_라운드기준!Q22,_calc_라운드기준!$B22:$AT22,0)+COUNTIFS(_calc_라운드기준!$B22:$AT22,_calc_라운드기준!Q22,$B$1:$AT$1,"&lt;"&amp;16))-(RANK(Q22,$B22:$AT22,0)+COUNTIFS($B22:$AT22,Q22,$B$1:$AT$1,"&lt;"&amp;16))</f>
        <v>0</v>
      </c>
      <c r="BK22">
        <f>(RANK(_calc_라운드기준!R22,_calc_라운드기준!$B22:$AT22,0)+COUNTIFS(_calc_라운드기준!$B22:$AT22,_calc_라운드기준!R22,$B$1:$AT$1,"&lt;"&amp;17))-(RANK(R22,$B22:$AT22,0)+COUNTIFS($B22:$AT22,R22,$B$1:$AT$1,"&lt;"&amp;17))</f>
        <v>-17</v>
      </c>
      <c r="BL22">
        <f>(RANK(_calc_라운드기준!S22,_calc_라운드기준!$B22:$AT22,0)+COUNTIFS(_calc_라운드기준!$B22:$AT22,_calc_라운드기준!S22,$B$1:$AT$1,"&lt;"&amp;18))-(RANK(S22,$B22:$AT22,0)+COUNTIFS($B22:$AT22,S22,$B$1:$AT$1,"&lt;"&amp;18))</f>
        <v>27</v>
      </c>
      <c r="BM22">
        <f>(RANK(_calc_라운드기준!T22,_calc_라운드기준!$B22:$AT22,0)+COUNTIFS(_calc_라운드기준!$B22:$AT22,_calc_라운드기준!T22,$B$1:$AT$1,"&lt;"&amp;19))-(RANK(T22,$B22:$AT22,0)+COUNTIFS($B22:$AT22,T22,$B$1:$AT$1,"&lt;"&amp;19))</f>
        <v>-6</v>
      </c>
      <c r="BN22">
        <f>(RANK(_calc_라운드기준!U22,_calc_라운드기준!$B22:$AT22,0)+COUNTIFS(_calc_라운드기준!$B22:$AT22,_calc_라운드기준!U22,$B$1:$AT$1,"&lt;"&amp;20))-(RANK(U22,$B22:$AT22,0)+COUNTIFS($B22:$AT22,U22,$B$1:$AT$1,"&lt;"&amp;20))</f>
        <v>-8</v>
      </c>
      <c r="BO22">
        <f>(RANK(_calc_라운드기준!V22,_calc_라운드기준!$B22:$AT22,0)+COUNTIFS(_calc_라운드기준!$B22:$AT22,_calc_라운드기준!V22,$B$1:$AT$1,"&lt;"&amp;21))-(RANK(V22,$B22:$AT22,0)+COUNTIFS($B22:$AT22,V22,$B$1:$AT$1,"&lt;"&amp;21))</f>
        <v>27</v>
      </c>
      <c r="BP22">
        <f>(RANK(_calc_라운드기준!W22,_calc_라운드기준!$B22:$AT22,0)+COUNTIFS(_calc_라운드기준!$B22:$AT22,_calc_라운드기준!W22,$B$1:$AT$1,"&lt;"&amp;22))-(RANK(W22,$B22:$AT22,0)+COUNTIFS($B22:$AT22,W22,$B$1:$AT$1,"&lt;"&amp;22))</f>
        <v>18</v>
      </c>
      <c r="BQ22">
        <f>(RANK(_calc_라운드기준!X22,_calc_라운드기준!$B22:$AT22,0)+COUNTIFS(_calc_라운드기준!$B22:$AT22,_calc_라운드기준!X22,$B$1:$AT$1,"&lt;"&amp;23))-(RANK(X22,$B22:$AT22,0)+COUNTIFS($B22:$AT22,X22,$B$1:$AT$1,"&lt;"&amp;23))</f>
        <v>-26</v>
      </c>
      <c r="BR22">
        <f>(RANK(_calc_라운드기준!Y22,_calc_라운드기준!$B22:$AT22,0)+COUNTIFS(_calc_라운드기준!$B22:$AT22,_calc_라운드기준!Y22,$B$1:$AT$1,"&lt;"&amp;24))-(RANK(Y22,$B22:$AT22,0)+COUNTIFS($B22:$AT22,Y22,$B$1:$AT$1,"&lt;"&amp;24))</f>
        <v>-9</v>
      </c>
      <c r="BS22">
        <f>(RANK(_calc_라운드기준!Z22,_calc_라운드기준!$B22:$AT22,0)+COUNTIFS(_calc_라운드기준!$B22:$AT22,_calc_라운드기준!Z22,$B$1:$AT$1,"&lt;"&amp;25))-(RANK(Z22,$B22:$AT22,0)+COUNTIFS($B22:$AT22,Z22,$B$1:$AT$1,"&lt;"&amp;25))</f>
        <v>-13</v>
      </c>
      <c r="BT22">
        <f>(RANK(_calc_라운드기준!AA22,_calc_라운드기준!$B22:$AT22,0)+COUNTIFS(_calc_라운드기준!$B22:$AT22,_calc_라운드기준!AA22,$B$1:$AT$1,"&lt;"&amp;26))-(RANK(AA22,$B22:$AT22,0)+COUNTIFS($B22:$AT22,AA22,$B$1:$AT$1,"&lt;"&amp;26))</f>
        <v>10</v>
      </c>
      <c r="BU22">
        <f>(RANK(_calc_라운드기준!AB22,_calc_라운드기준!$B22:$AT22,0)+COUNTIFS(_calc_라운드기준!$B22:$AT22,_calc_라운드기준!AB22,$B$1:$AT$1,"&lt;"&amp;27))-(RANK(AB22,$B22:$AT22,0)+COUNTIFS($B22:$AT22,AB22,$B$1:$AT$1,"&lt;"&amp;27))</f>
        <v>-15</v>
      </c>
      <c r="BV22">
        <f>(RANK(_calc_라운드기준!AC22,_calc_라운드기준!$B22:$AT22,0)+COUNTIFS(_calc_라운드기준!$B22:$AT22,_calc_라운드기준!AC22,$B$1:$AT$1,"&lt;"&amp;28))-(RANK(AC22,$B22:$AT22,0)+COUNTIFS($B22:$AT22,AC22,$B$1:$AT$1,"&lt;"&amp;28))</f>
        <v>-7</v>
      </c>
      <c r="BW22">
        <f>(RANK(_calc_라운드기준!AD22,_calc_라운드기준!$B22:$AT22,0)+COUNTIFS(_calc_라운드기준!$B22:$AT22,_calc_라운드기준!AD22,$B$1:$AT$1,"&lt;"&amp;29))-(RANK(AD22,$B22:$AT22,0)+COUNTIFS($B22:$AT22,AD22,$B$1:$AT$1,"&lt;"&amp;29))</f>
        <v>8</v>
      </c>
      <c r="BX22">
        <f>(RANK(_calc_라운드기준!AE22,_calc_라운드기준!$B22:$AT22,0)+COUNTIFS(_calc_라운드기준!$B22:$AT22,_calc_라운드기준!AE22,$B$1:$AT$1,"&lt;"&amp;30))-(RANK(AE22,$B22:$AT22,0)+COUNTIFS($B22:$AT22,AE22,$B$1:$AT$1,"&lt;"&amp;30))</f>
        <v>9</v>
      </c>
      <c r="BY22">
        <f>(RANK(_calc_라운드기준!AF22,_calc_라운드기준!$B22:$AT22,0)+COUNTIFS(_calc_라운드기준!$B22:$AT22,_calc_라운드기준!AF22,$B$1:$AT$1,"&lt;"&amp;31))-(RANK(AF22,$B22:$AT22,0)+COUNTIFS($B22:$AT22,AF22,$B$1:$AT$1,"&lt;"&amp;31))</f>
        <v>-13</v>
      </c>
      <c r="BZ22">
        <f>(RANK(_calc_라운드기준!AG22,_calc_라운드기준!$B22:$AT22,0)+COUNTIFS(_calc_라운드기준!$B22:$AT22,_calc_라운드기준!AG22,$B$1:$AT$1,"&lt;"&amp;32))-(RANK(AG22,$B22:$AT22,0)+COUNTIFS($B22:$AT22,AG22,$B$1:$AT$1,"&lt;"&amp;32))</f>
        <v>-16</v>
      </c>
      <c r="CA22">
        <f>(RANK(_calc_라운드기준!AH22,_calc_라운드기준!$B22:$AT22,0)+COUNTIFS(_calc_라운드기준!$B22:$AT22,_calc_라운드기준!AH22,$B$1:$AT$1,"&lt;"&amp;33))-(RANK(AH22,$B22:$AT22,0)+COUNTIFS($B22:$AT22,AH22,$B$1:$AT$1,"&lt;"&amp;33))</f>
        <v>15</v>
      </c>
      <c r="CB22">
        <f>(RANK(_calc_라운드기준!AI22,_calc_라운드기준!$B22:$AT22,0)+COUNTIFS(_calc_라운드기준!$B22:$AT22,_calc_라운드기준!AI22,$B$1:$AT$1,"&lt;"&amp;34))-(RANK(AI22,$B22:$AT22,0)+COUNTIFS($B22:$AT22,AI22,$B$1:$AT$1,"&lt;"&amp;34))</f>
        <v>17</v>
      </c>
      <c r="CC22">
        <f>(RANK(_calc_라운드기준!AJ22,_calc_라운드기준!$B22:$AT22,0)+COUNTIFS(_calc_라운드기준!$B22:$AT22,_calc_라운드기준!AJ22,$B$1:$AT$1,"&lt;"&amp;35))-(RANK(AJ22,$B22:$AT22,0)+COUNTIFS($B22:$AT22,AJ22,$B$1:$AT$1,"&lt;"&amp;35))</f>
        <v>26</v>
      </c>
      <c r="CD22">
        <f>(RANK(_calc_라운드기준!AK22,_calc_라운드기준!$B22:$AT22,0)+COUNTIFS(_calc_라운드기준!$B22:$AT22,_calc_라운드기준!AK22,$B$1:$AT$1,"&lt;"&amp;36))-(RANK(AK22,$B22:$AT22,0)+COUNTIFS($B22:$AT22,AK22,$B$1:$AT$1,"&lt;"&amp;36))</f>
        <v>-15</v>
      </c>
      <c r="CE22">
        <f>(RANK(_calc_라운드기준!AL22,_calc_라운드기준!$B22:$AT22,0)+COUNTIFS(_calc_라운드기준!$B22:$AT22,_calc_라운드기준!AL22,$B$1:$AT$1,"&lt;"&amp;37))-(RANK(AL22,$B22:$AT22,0)+COUNTIFS($B22:$AT22,AL22,$B$1:$AT$1,"&lt;"&amp;37))</f>
        <v>2</v>
      </c>
      <c r="CF22">
        <f>(RANK(_calc_라운드기준!AM22,_calc_라운드기준!$B22:$AT22,0)+COUNTIFS(_calc_라운드기준!$B22:$AT22,_calc_라운드기준!AM22,$B$1:$AT$1,"&lt;"&amp;38))-(RANK(AM22,$B22:$AT22,0)+COUNTIFS($B22:$AT22,AM22,$B$1:$AT$1,"&lt;"&amp;38))</f>
        <v>19</v>
      </c>
      <c r="CG22">
        <f>(RANK(_calc_라운드기준!AN22,_calc_라운드기준!$B22:$AT22,0)+COUNTIFS(_calc_라운드기준!$B22:$AT22,_calc_라운드기준!AN22,$B$1:$AT$1,"&lt;"&amp;39))-(RANK(AN22,$B22:$AT22,0)+COUNTIFS($B22:$AT22,AN22,$B$1:$AT$1,"&lt;"&amp;39))</f>
        <v>8</v>
      </c>
      <c r="CH22">
        <f>(RANK(_calc_라운드기준!AO22,_calc_라운드기준!$B22:$AT22,0)+COUNTIFS(_calc_라운드기준!$B22:$AT22,_calc_라운드기준!AO22,$B$1:$AT$1,"&lt;"&amp;40))-(RANK(AO22,$B22:$AT22,0)+COUNTIFS($B22:$AT22,AO22,$B$1:$AT$1,"&lt;"&amp;40))</f>
        <v>-14</v>
      </c>
      <c r="CI22">
        <f>(RANK(_calc_라운드기준!AP22,_calc_라운드기준!$B22:$AT22,0)+COUNTIFS(_calc_라운드기준!$B22:$AT22,_calc_라운드기준!AP22,$B$1:$AT$1,"&lt;"&amp;41))-(RANK(AP22,$B22:$AT22,0)+COUNTIFS($B22:$AT22,AP22,$B$1:$AT$1,"&lt;"&amp;41))</f>
        <v>-16</v>
      </c>
      <c r="CJ22">
        <f>(RANK(_calc_라운드기준!AQ22,_calc_라운드기준!$B22:$AT22,0)+COUNTIFS(_calc_라운드기준!$B22:$AT22,_calc_라운드기준!AQ22,$B$1:$AT$1,"&lt;"&amp;42))-(RANK(AQ22,$B22:$AT22,0)+COUNTIFS($B22:$AT22,AQ22,$B$1:$AT$1,"&lt;"&amp;42))</f>
        <v>12</v>
      </c>
      <c r="CK22">
        <f>(RANK(_calc_라운드기준!AR22,_calc_라운드기준!$B22:$AT22,0)+COUNTIFS(_calc_라운드기준!$B22:$AT22,_calc_라운드기준!AR22,$B$1:$AT$1,"&lt;"&amp;43))-(RANK(AR22,$B22:$AT22,0)+COUNTIFS($B22:$AT22,AR22,$B$1:$AT$1,"&lt;"&amp;43))</f>
        <v>4</v>
      </c>
      <c r="CL22">
        <f>(RANK(_calc_라운드기준!AS22,_calc_라운드기준!$B22:$AT22,0)+COUNTIFS(_calc_라운드기준!$B22:$AT22,_calc_라운드기준!AS22,$B$1:$AT$1,"&lt;"&amp;44))-(RANK(AS22,$B22:$AT22,0)+COUNTIFS($B22:$AT22,AS22,$B$1:$AT$1,"&lt;"&amp;44))</f>
        <v>13</v>
      </c>
      <c r="CM22">
        <f>(RANK(_calc_라운드기준!AT22,_calc_라운드기준!$B22:$AT22,0)+COUNTIFS(_calc_라운드기준!$B22:$AT22,_calc_라운드기준!AT22,$B$1:$AT$1,"&lt;"&amp;45))-(RANK(AT22,$B22:$AT22,0)+COUNTIFS($B22:$AT22,AT22,$B$1:$AT$1,"&lt;"&amp;45))</f>
        <v>26</v>
      </c>
      <c r="CN22">
        <f t="shared" si="0"/>
        <v>44</v>
      </c>
      <c r="CO22">
        <f t="shared" si="1"/>
        <v>25</v>
      </c>
      <c r="CP22">
        <f t="shared" si="2"/>
        <v>23</v>
      </c>
      <c r="CQ22">
        <f t="shared" si="3"/>
        <v>42</v>
      </c>
      <c r="CR22">
        <f t="shared" si="4"/>
        <v>41</v>
      </c>
      <c r="CS22">
        <f t="shared" si="5"/>
        <v>21</v>
      </c>
      <c r="CT22">
        <f t="shared" si="6"/>
        <v>14</v>
      </c>
      <c r="CU22">
        <f t="shared" si="7"/>
        <v>45</v>
      </c>
      <c r="CV22">
        <f t="shared" si="8"/>
        <v>26</v>
      </c>
      <c r="CW22">
        <f t="shared" si="9"/>
        <v>37</v>
      </c>
      <c r="CX22">
        <f t="shared" si="10"/>
        <v>24</v>
      </c>
      <c r="CY22">
        <f t="shared" si="11"/>
        <v>1</v>
      </c>
      <c r="CZ22">
        <f t="shared" si="12"/>
        <v>6</v>
      </c>
      <c r="DA22">
        <f t="shared" si="13"/>
        <v>7</v>
      </c>
      <c r="DB22">
        <f t="shared" si="14"/>
        <v>34</v>
      </c>
      <c r="DC22">
        <f t="shared" si="15"/>
        <v>22</v>
      </c>
      <c r="DD22">
        <f t="shared" si="16"/>
        <v>40</v>
      </c>
      <c r="DE22">
        <f t="shared" si="17"/>
        <v>2</v>
      </c>
      <c r="DF22">
        <f t="shared" si="18"/>
        <v>27</v>
      </c>
      <c r="DG22">
        <f t="shared" si="19"/>
        <v>29</v>
      </c>
      <c r="DH22">
        <f t="shared" si="20"/>
        <v>3</v>
      </c>
      <c r="DI22">
        <f t="shared" si="21"/>
        <v>9</v>
      </c>
      <c r="DJ22">
        <f t="shared" si="22"/>
        <v>43</v>
      </c>
      <c r="DK22">
        <f t="shared" si="23"/>
        <v>30</v>
      </c>
      <c r="DL22">
        <f t="shared" si="24"/>
        <v>31</v>
      </c>
      <c r="DM22">
        <f t="shared" si="25"/>
        <v>15</v>
      </c>
      <c r="DN22">
        <f t="shared" si="26"/>
        <v>35</v>
      </c>
      <c r="DO22">
        <f t="shared" si="27"/>
        <v>28</v>
      </c>
      <c r="DP22">
        <f t="shared" si="28"/>
        <v>17</v>
      </c>
      <c r="DQ22">
        <f t="shared" si="29"/>
        <v>16</v>
      </c>
      <c r="DR22">
        <f t="shared" si="30"/>
        <v>32</v>
      </c>
      <c r="DS22">
        <f t="shared" si="31"/>
        <v>38</v>
      </c>
      <c r="DT22">
        <f t="shared" si="32"/>
        <v>11</v>
      </c>
      <c r="DU22">
        <f t="shared" si="33"/>
        <v>10</v>
      </c>
      <c r="DV22">
        <f t="shared" si="34"/>
        <v>4</v>
      </c>
      <c r="DW22">
        <f t="shared" si="35"/>
        <v>36</v>
      </c>
      <c r="DX22">
        <f t="shared" si="36"/>
        <v>20</v>
      </c>
      <c r="DY22">
        <f t="shared" si="37"/>
        <v>8</v>
      </c>
      <c r="DZ22">
        <f t="shared" si="38"/>
        <v>18</v>
      </c>
      <c r="EA22">
        <f t="shared" si="39"/>
        <v>33</v>
      </c>
      <c r="EB22">
        <f t="shared" si="40"/>
        <v>39</v>
      </c>
      <c r="EC22">
        <f t="shared" si="41"/>
        <v>13</v>
      </c>
      <c r="ED22">
        <f t="shared" si="42"/>
        <v>19</v>
      </c>
      <c r="EE22">
        <f t="shared" si="43"/>
        <v>12</v>
      </c>
      <c r="EF22">
        <f t="shared" si="44"/>
        <v>5</v>
      </c>
    </row>
    <row r="23" spans="1:136" ht="16.5" customHeight="1">
      <c r="A23">
        <f>_calc_라운드기준!A23</f>
        <v>1223</v>
      </c>
      <c r="B23">
        <f>INDEX(_calc_누적빈도!B:B,$A23)-INDEX(_calc_누적빈도!B:B,$A23-기준400회_후보!$B$1)</f>
        <v>49</v>
      </c>
      <c r="C23">
        <f>INDEX(_calc_누적빈도!C:C,$A23)-INDEX(_calc_누적빈도!C:C,$A23-기준400회_후보!$B$1)</f>
        <v>46</v>
      </c>
      <c r="D23">
        <f>INDEX(_calc_누적빈도!D:D,$A23)-INDEX(_calc_누적빈도!D:D,$A23-기준400회_후보!$B$1)</f>
        <v>62</v>
      </c>
      <c r="E23">
        <f>INDEX(_calc_누적빈도!E:E,$A23)-INDEX(_calc_누적빈도!E:E,$A23-기준400회_후보!$B$1)</f>
        <v>48</v>
      </c>
      <c r="F23">
        <f>INDEX(_calc_누적빈도!F:F,$A23)-INDEX(_calc_누적빈도!F:F,$A23-기준400회_후보!$B$1)</f>
        <v>40</v>
      </c>
      <c r="G23">
        <f>INDEX(_calc_누적빈도!G:G,$A23)-INDEX(_calc_누적빈도!G:G,$A23-기준400회_후보!$B$1)</f>
        <v>59</v>
      </c>
      <c r="H23">
        <f>INDEX(_calc_누적빈도!H:H,$A23)-INDEX(_calc_누적빈도!H:H,$A23-기준400회_후보!$B$1)</f>
        <v>57</v>
      </c>
      <c r="I23">
        <f>INDEX(_calc_누적빈도!I:I,$A23)-INDEX(_calc_누적빈도!I:I,$A23-기준400회_후보!$B$1)</f>
        <v>43</v>
      </c>
      <c r="J23">
        <f>INDEX(_calc_누적빈도!J:J,$A23)-INDEX(_calc_누적빈도!J:J,$A23-기준400회_후보!$B$1)</f>
        <v>50</v>
      </c>
      <c r="K23">
        <f>INDEX(_calc_누적빈도!K:K,$A23)-INDEX(_calc_누적빈도!K:K,$A23-기준400회_후보!$B$1)</f>
        <v>43</v>
      </c>
      <c r="L23">
        <f>INDEX(_calc_누적빈도!L:L,$A23)-INDEX(_calc_누적빈도!L:L,$A23-기준400회_후보!$B$1)</f>
        <v>51</v>
      </c>
      <c r="M23">
        <f>INDEX(_calc_누적빈도!M:M,$A23)-INDEX(_calc_누적빈도!M:M,$A23-기준400회_후보!$B$1)</f>
        <v>59</v>
      </c>
      <c r="N23">
        <f>INDEX(_calc_누적빈도!N:N,$A23)-INDEX(_calc_누적빈도!N:N,$A23-기준400회_후보!$B$1)</f>
        <v>62</v>
      </c>
      <c r="O23">
        <f>INDEX(_calc_누적빈도!O:O,$A23)-INDEX(_calc_누적빈도!O:O,$A23-기준400회_후보!$B$1)</f>
        <v>54</v>
      </c>
      <c r="P23">
        <f>INDEX(_calc_누적빈도!P:P,$A23)-INDEX(_calc_누적빈도!P:P,$A23-기준400회_후보!$B$1)</f>
        <v>54</v>
      </c>
      <c r="Q23">
        <f>INDEX(_calc_누적빈도!Q:Q,$A23)-INDEX(_calc_누적빈도!Q:Q,$A23-기준400회_후보!$B$1)</f>
        <v>64</v>
      </c>
      <c r="R23">
        <f>INDEX(_calc_누적빈도!R:R,$A23)-INDEX(_calc_누적빈도!R:R,$A23-기준400회_후보!$B$1)</f>
        <v>51</v>
      </c>
      <c r="S23">
        <f>INDEX(_calc_누적빈도!S:S,$A23)-INDEX(_calc_누적빈도!S:S,$A23-기준400회_후보!$B$1)</f>
        <v>58</v>
      </c>
      <c r="T23">
        <f>INDEX(_calc_누적빈도!T:T,$A23)-INDEX(_calc_누적빈도!T:T,$A23-기준400회_후보!$B$1)</f>
        <v>54</v>
      </c>
      <c r="U23">
        <f>INDEX(_calc_누적빈도!U:U,$A23)-INDEX(_calc_누적빈도!U:U,$A23-기준400회_후보!$B$1)</f>
        <v>46</v>
      </c>
      <c r="V23">
        <f>INDEX(_calc_누적빈도!V:V,$A23)-INDEX(_calc_누적빈도!V:V,$A23-기준400회_후보!$B$1)</f>
        <v>55</v>
      </c>
      <c r="W23">
        <f>INDEX(_calc_누적빈도!W:W,$A23)-INDEX(_calc_누적빈도!W:W,$A23-기준400회_후보!$B$1)</f>
        <v>54</v>
      </c>
      <c r="X23">
        <f>INDEX(_calc_누적빈도!X:X,$A23)-INDEX(_calc_누적빈도!X:X,$A23-기준400회_후보!$B$1)</f>
        <v>49</v>
      </c>
      <c r="Y23">
        <f>INDEX(_calc_누적빈도!Y:Y,$A23)-INDEX(_calc_누적빈도!Y:Y,$A23-기준400회_후보!$B$1)</f>
        <v>54</v>
      </c>
      <c r="Z23">
        <f>INDEX(_calc_누적빈도!Z:Z,$A23)-INDEX(_calc_누적빈도!Z:Z,$A23-기준400회_후보!$B$1)</f>
        <v>43</v>
      </c>
      <c r="AA23">
        <f>INDEX(_calc_누적빈도!AA:AA,$A23)-INDEX(_calc_누적빈도!AA:AA,$A23-기준400회_후보!$B$1)</f>
        <v>55</v>
      </c>
      <c r="AB23">
        <f>INDEX(_calc_누적빈도!AB:AB,$A23)-INDEX(_calc_누적빈도!AB:AB,$A23-기준400회_후보!$B$1)</f>
        <v>55</v>
      </c>
      <c r="AC23">
        <f>INDEX(_calc_누적빈도!AC:AC,$A23)-INDEX(_calc_누적빈도!AC:AC,$A23-기준400회_후보!$B$1)</f>
        <v>58</v>
      </c>
      <c r="AD23">
        <f>INDEX(_calc_누적빈도!AD:AD,$A23)-INDEX(_calc_누적빈도!AD:AD,$A23-기준400회_후보!$B$1)</f>
        <v>53</v>
      </c>
      <c r="AE23">
        <f>INDEX(_calc_누적빈도!AE:AE,$A23)-INDEX(_calc_누적빈도!AE:AE,$A23-기준400회_후보!$B$1)</f>
        <v>59</v>
      </c>
      <c r="AF23">
        <f>INDEX(_calc_누적빈도!AF:AF,$A23)-INDEX(_calc_누적빈도!AF:AF,$A23-기준400회_후보!$B$1)</f>
        <v>54</v>
      </c>
      <c r="AG23">
        <f>INDEX(_calc_누적빈도!AG:AG,$A23)-INDEX(_calc_누적빈도!AG:AG,$A23-기준400회_후보!$B$1)</f>
        <v>49</v>
      </c>
      <c r="AH23">
        <f>INDEX(_calc_누적빈도!AH:AH,$A23)-INDEX(_calc_누적빈도!AH:AH,$A23-기준400회_후보!$B$1)</f>
        <v>62</v>
      </c>
      <c r="AI23">
        <f>INDEX(_calc_누적빈도!AI:AI,$A23)-INDEX(_calc_누적빈도!AI:AI,$A23-기준400회_후보!$B$1)</f>
        <v>52</v>
      </c>
      <c r="AJ23">
        <f>INDEX(_calc_누적빈도!AJ:AJ,$A23)-INDEX(_calc_누적빈도!AJ:AJ,$A23-기준400회_후보!$B$1)</f>
        <v>59</v>
      </c>
      <c r="AK23">
        <f>INDEX(_calc_누적빈도!AK:AK,$A23)-INDEX(_calc_누적빈도!AK:AK,$A23-기준400회_후보!$B$1)</f>
        <v>53</v>
      </c>
      <c r="AL23">
        <f>INDEX(_calc_누적빈도!AL:AL,$A23)-INDEX(_calc_누적빈도!AL:AL,$A23-기준400회_후보!$B$1)</f>
        <v>55</v>
      </c>
      <c r="AM23">
        <f>INDEX(_calc_누적빈도!AM:AM,$A23)-INDEX(_calc_누적빈도!AM:AM,$A23-기준400회_후보!$B$1)</f>
        <v>66</v>
      </c>
      <c r="AN23">
        <f>INDEX(_calc_누적빈도!AN:AN,$A23)-INDEX(_calc_누적빈도!AN:AN,$A23-기준400회_후보!$B$1)</f>
        <v>58</v>
      </c>
      <c r="AO23">
        <f>INDEX(_calc_누적빈도!AO:AO,$A23)-INDEX(_calc_누적빈도!AO:AO,$A23-기준400회_후보!$B$1)</f>
        <v>50</v>
      </c>
      <c r="AP23">
        <f>INDEX(_calc_누적빈도!AP:AP,$A23)-INDEX(_calc_누적빈도!AP:AP,$A23-기준400회_후보!$B$1)</f>
        <v>47</v>
      </c>
      <c r="AQ23">
        <f>INDEX(_calc_누적빈도!AQ:AQ,$A23)-INDEX(_calc_누적빈도!AQ:AQ,$A23-기준400회_후보!$B$1)</f>
        <v>51</v>
      </c>
      <c r="AR23">
        <f>INDEX(_calc_누적빈도!AR:AR,$A23)-INDEX(_calc_누적빈도!AR:AR,$A23-기준400회_후보!$B$1)</f>
        <v>47</v>
      </c>
      <c r="AS23">
        <f>INDEX(_calc_누적빈도!AS:AS,$A23)-INDEX(_calc_누적빈도!AS:AS,$A23-기준400회_후보!$B$1)</f>
        <v>53</v>
      </c>
      <c r="AT23">
        <f>INDEX(_calc_누적빈도!AT:AT,$A23)-INDEX(_calc_누적빈도!AT:AT,$A23-기준400회_후보!$B$1)</f>
        <v>59</v>
      </c>
      <c r="AU23">
        <f>(RANK(_calc_라운드기준!B23,_calc_라운드기준!$B23:$AT23,0)+COUNTIFS(_calc_라운드기준!$B23:$AT23,_calc_라운드기준!B23,$B$1:$AT$1,"&lt;"&amp;1))-(RANK(B23,$B23:$AT23,0)+COUNTIFS($B23:$AT23,B23,$B$1:$AT$1,"&lt;"&amp;1))</f>
        <v>-28</v>
      </c>
      <c r="AV23">
        <f>(RANK(_calc_라운드기준!C23,_calc_라운드기준!$B23:$AT23,0)+COUNTIFS(_calc_라운드기준!$B23:$AT23,_calc_라운드기준!C23,$B$1:$AT$1,"&lt;"&amp;2))-(RANK(C23,$B23:$AT23,0)+COUNTIFS($B23:$AT23,C23,$B$1:$AT$1,"&lt;"&amp;2))</f>
        <v>-4</v>
      </c>
      <c r="AW23">
        <f>(RANK(_calc_라운드기준!D23,_calc_라운드기준!$B23:$AT23,0)+COUNTIFS(_calc_라운드기준!$B23:$AT23,_calc_라운드기준!D23,$B$1:$AT$1,"&lt;"&amp;3))-(RANK(D23,$B23:$AT23,0)+COUNTIFS($B23:$AT23,D23,$B$1:$AT$1,"&lt;"&amp;3))</f>
        <v>-1</v>
      </c>
      <c r="AX23">
        <f>(RANK(_calc_라운드기준!E23,_calc_라운드기준!$B23:$AT23,0)+COUNTIFS(_calc_라운드기준!$B23:$AT23,_calc_라운드기준!E23,$B$1:$AT$1,"&lt;"&amp;4))-(RANK(E23,$B23:$AT23,0)+COUNTIFS($B23:$AT23,E23,$B$1:$AT$1,"&lt;"&amp;4))</f>
        <v>-24</v>
      </c>
      <c r="AY23">
        <f>(RANK(_calc_라운드기준!F23,_calc_라운드기준!$B23:$AT23,0)+COUNTIFS(_calc_라운드기준!$B23:$AT23,_calc_라운드기준!F23,$B$1:$AT$1,"&lt;"&amp;5))-(RANK(F23,$B23:$AT23,0)+COUNTIFS($B23:$AT23,F23,$B$1:$AT$1,"&lt;"&amp;5))</f>
        <v>-31</v>
      </c>
      <c r="AZ23">
        <f>(RANK(_calc_라운드기준!G23,_calc_라운드기준!$B23:$AT23,0)+COUNTIFS(_calc_라운드기준!$B23:$AT23,_calc_라운드기준!G23,$B$1:$AT$1,"&lt;"&amp;6))-(RANK(G23,$B23:$AT23,0)+COUNTIFS($B23:$AT23,G23,$B$1:$AT$1,"&lt;"&amp;6))</f>
        <v>1</v>
      </c>
      <c r="BA23">
        <f>(RANK(_calc_라운드기준!H23,_calc_라운드기준!$B23:$AT23,0)+COUNTIFS(_calc_라운드기준!$B23:$AT23,_calc_라운드기준!H23,$B$1:$AT$1,"&lt;"&amp;7))-(RANK(H23,$B23:$AT23,0)+COUNTIFS($B23:$AT23,H23,$B$1:$AT$1,"&lt;"&amp;7))</f>
        <v>9</v>
      </c>
      <c r="BB23">
        <f>(RANK(_calc_라운드기준!I23,_calc_라운드기준!$B23:$AT23,0)+COUNTIFS(_calc_라운드기준!$B23:$AT23,_calc_라운드기준!I23,$B$1:$AT$1,"&lt;"&amp;8))-(RANK(I23,$B23:$AT23,0)+COUNTIFS($B23:$AT23,I23,$B$1:$AT$1,"&lt;"&amp;8))</f>
        <v>-34</v>
      </c>
      <c r="BC23">
        <f>(RANK(_calc_라운드기준!J23,_calc_라운드기준!$B23:$AT23,0)+COUNTIFS(_calc_라운드기준!$B23:$AT23,_calc_라운드기준!J23,$B$1:$AT$1,"&lt;"&amp;9))-(RANK(J23,$B23:$AT23,0)+COUNTIFS($B23:$AT23,J23,$B$1:$AT$1,"&lt;"&amp;9))</f>
        <v>-8</v>
      </c>
      <c r="BD23">
        <f>(RANK(_calc_라운드기준!K23,_calc_라운드기준!$B23:$AT23,0)+COUNTIFS(_calc_라운드기준!$B23:$AT23,_calc_라운드기준!K23,$B$1:$AT$1,"&lt;"&amp;10))-(RANK(K23,$B23:$AT23,0)+COUNTIFS($B23:$AT23,K23,$B$1:$AT$1,"&lt;"&amp;10))</f>
        <v>-18</v>
      </c>
      <c r="BE23">
        <f>(RANK(_calc_라운드기준!L23,_calc_라운드기준!$B23:$AT23,0)+COUNTIFS(_calc_라운드기준!$B23:$AT23,_calc_라운드기준!L23,$B$1:$AT$1,"&lt;"&amp;11))-(RANK(L23,$B23:$AT23,0)+COUNTIFS($B23:$AT23,L23,$B$1:$AT$1,"&lt;"&amp;11))</f>
        <v>-3</v>
      </c>
      <c r="BF23">
        <f>(RANK(_calc_라운드기준!M23,_calc_라운드기준!$B23:$AT23,0)+COUNTIFS(_calc_라운드기준!$B23:$AT23,_calc_라운드기준!M23,$B$1:$AT$1,"&lt;"&amp;12))-(RANK(M23,$B23:$AT23,0)+COUNTIFS($B23:$AT23,M23,$B$1:$AT$1,"&lt;"&amp;12))</f>
        <v>30</v>
      </c>
      <c r="BG23">
        <f>(RANK(_calc_라운드기준!N23,_calc_라운드기준!$B23:$AT23,0)+COUNTIFS(_calc_라운드기준!$B23:$AT23,_calc_라운드기준!N23,$B$1:$AT$1,"&lt;"&amp;13))-(RANK(N23,$B23:$AT23,0)+COUNTIFS($B23:$AT23,N23,$B$1:$AT$1,"&lt;"&amp;13))</f>
        <v>23</v>
      </c>
      <c r="BH23">
        <f>(RANK(_calc_라운드기준!O23,_calc_라운드기준!$B23:$AT23,0)+COUNTIFS(_calc_라운드기준!$B23:$AT23,_calc_라운드기준!O23,$B$1:$AT$1,"&lt;"&amp;14))-(RANK(O23,$B23:$AT23,0)+COUNTIFS($B23:$AT23,O23,$B$1:$AT$1,"&lt;"&amp;14))</f>
        <v>22</v>
      </c>
      <c r="BI23">
        <f>(RANK(_calc_라운드기준!P23,_calc_라운드기준!$B23:$AT23,0)+COUNTIFS(_calc_라운드기준!$B23:$AT23,_calc_라운드기준!P23,$B$1:$AT$1,"&lt;"&amp;15))-(RANK(P23,$B23:$AT23,0)+COUNTIFS($B23:$AT23,P23,$B$1:$AT$1,"&lt;"&amp;15))</f>
        <v>-17</v>
      </c>
      <c r="BJ23">
        <f>(RANK(_calc_라운드기준!Q23,_calc_라운드기준!$B23:$AT23,0)+COUNTIFS(_calc_라운드기준!$B23:$AT23,_calc_라운드기준!Q23,$B$1:$AT$1,"&lt;"&amp;16))-(RANK(Q23,$B23:$AT23,0)+COUNTIFS($B23:$AT23,Q23,$B$1:$AT$1,"&lt;"&amp;16))</f>
        <v>2</v>
      </c>
      <c r="BK23">
        <f>(RANK(_calc_라운드기준!R23,_calc_라운드기준!$B23:$AT23,0)+COUNTIFS(_calc_라운드기준!$B23:$AT23,_calc_라운드기준!R23,$B$1:$AT$1,"&lt;"&amp;17))-(RANK(R23,$B23:$AT23,0)+COUNTIFS($B23:$AT23,R23,$B$1:$AT$1,"&lt;"&amp;17))</f>
        <v>-15</v>
      </c>
      <c r="BL23">
        <f>(RANK(_calc_라운드기준!S23,_calc_라운드기준!$B23:$AT23,0)+COUNTIFS(_calc_라운드기준!$B23:$AT23,_calc_라운드기준!S23,$B$1:$AT$1,"&lt;"&amp;18))-(RANK(S23,$B23:$AT23,0)+COUNTIFS($B23:$AT23,S23,$B$1:$AT$1,"&lt;"&amp;18))</f>
        <v>27</v>
      </c>
      <c r="BM23">
        <f>(RANK(_calc_라운드기준!T23,_calc_라운드기준!$B23:$AT23,0)+COUNTIFS(_calc_라운드기준!$B23:$AT23,_calc_라운드기준!T23,$B$1:$AT$1,"&lt;"&amp;19))-(RANK(T23,$B23:$AT23,0)+COUNTIFS($B23:$AT23,T23,$B$1:$AT$1,"&lt;"&amp;19))</f>
        <v>-5</v>
      </c>
      <c r="BN23">
        <f>(RANK(_calc_라운드기준!U23,_calc_라운드기준!$B23:$AT23,0)+COUNTIFS(_calc_라운드기준!$B23:$AT23,_calc_라운드기준!U23,$B$1:$AT$1,"&lt;"&amp;20))-(RANK(U23,$B23:$AT23,0)+COUNTIFS($B23:$AT23,U23,$B$1:$AT$1,"&lt;"&amp;20))</f>
        <v>-13</v>
      </c>
      <c r="BO23">
        <f>(RANK(_calc_라운드기준!V23,_calc_라운드기준!$B23:$AT23,0)+COUNTIFS(_calc_라운드기준!$B23:$AT23,_calc_라운드기준!V23,$B$1:$AT$1,"&lt;"&amp;21))-(RANK(V23,$B23:$AT23,0)+COUNTIFS($B23:$AT23,V23,$B$1:$AT$1,"&lt;"&amp;21))</f>
        <v>27</v>
      </c>
      <c r="BP23">
        <f>(RANK(_calc_라운드기준!W23,_calc_라운드기준!$B23:$AT23,0)+COUNTIFS(_calc_라운드기준!$B23:$AT23,_calc_라운드기준!W23,$B$1:$AT$1,"&lt;"&amp;22))-(RANK(W23,$B23:$AT23,0)+COUNTIFS($B23:$AT23,W23,$B$1:$AT$1,"&lt;"&amp;22))</f>
        <v>17</v>
      </c>
      <c r="BQ23">
        <f>(RANK(_calc_라운드기준!X23,_calc_라운드기준!$B23:$AT23,0)+COUNTIFS(_calc_라운드기준!$B23:$AT23,_calc_라운드기준!X23,$B$1:$AT$1,"&lt;"&amp;23))-(RANK(X23,$B23:$AT23,0)+COUNTIFS($B23:$AT23,X23,$B$1:$AT$1,"&lt;"&amp;23))</f>
        <v>-26</v>
      </c>
      <c r="BR23">
        <f>(RANK(_calc_라운드기준!Y23,_calc_라운드기준!$B23:$AT23,0)+COUNTIFS(_calc_라운드기준!$B23:$AT23,_calc_라운드기준!Y23,$B$1:$AT$1,"&lt;"&amp;24))-(RANK(Y23,$B23:$AT23,0)+COUNTIFS($B23:$AT23,Y23,$B$1:$AT$1,"&lt;"&amp;24))</f>
        <v>-6</v>
      </c>
      <c r="BS23">
        <f>(RANK(_calc_라운드기준!Z23,_calc_라운드기준!$B23:$AT23,0)+COUNTIFS(_calc_라운드기준!$B23:$AT23,_calc_라운드기준!Z23,$B$1:$AT$1,"&lt;"&amp;25))-(RANK(Z23,$B23:$AT23,0)+COUNTIFS($B23:$AT23,Z23,$B$1:$AT$1,"&lt;"&amp;25))</f>
        <v>-15</v>
      </c>
      <c r="BT23">
        <f>(RANK(_calc_라운드기준!AA23,_calc_라운드기준!$B23:$AT23,0)+COUNTIFS(_calc_라운드기준!$B23:$AT23,_calc_라운드기준!AA23,$B$1:$AT$1,"&lt;"&amp;26))-(RANK(AA23,$B23:$AT23,0)+COUNTIFS($B23:$AT23,AA23,$B$1:$AT$1,"&lt;"&amp;26))</f>
        <v>14</v>
      </c>
      <c r="BU23">
        <f>(RANK(_calc_라운드기준!AB23,_calc_라운드기준!$B23:$AT23,0)+COUNTIFS(_calc_라운드기준!$B23:$AT23,_calc_라운드기준!AB23,$B$1:$AT$1,"&lt;"&amp;27))-(RANK(AB23,$B23:$AT23,0)+COUNTIFS($B23:$AT23,AB23,$B$1:$AT$1,"&lt;"&amp;27))</f>
        <v>-16</v>
      </c>
      <c r="BV23">
        <f>(RANK(_calc_라운드기준!AC23,_calc_라운드기준!$B23:$AT23,0)+COUNTIFS(_calc_라운드기준!$B23:$AT23,_calc_라운드기준!AC23,$B$1:$AT$1,"&lt;"&amp;28))-(RANK(AC23,$B23:$AT23,0)+COUNTIFS($B23:$AT23,AC23,$B$1:$AT$1,"&lt;"&amp;28))</f>
        <v>-7</v>
      </c>
      <c r="BW23">
        <f>(RANK(_calc_라운드기준!AD23,_calc_라운드기준!$B23:$AT23,0)+COUNTIFS(_calc_라운드기준!$B23:$AT23,_calc_라운드기준!AD23,$B$1:$AT$1,"&lt;"&amp;29))-(RANK(AD23,$B23:$AT23,0)+COUNTIFS($B23:$AT23,AD23,$B$1:$AT$1,"&lt;"&amp;29))</f>
        <v>6</v>
      </c>
      <c r="BX23">
        <f>(RANK(_calc_라운드기준!AE23,_calc_라운드기준!$B23:$AT23,0)+COUNTIFS(_calc_라운드기준!$B23:$AT23,_calc_라운드기준!AE23,$B$1:$AT$1,"&lt;"&amp;30))-(RANK(AE23,$B23:$AT23,0)+COUNTIFS($B23:$AT23,AE23,$B$1:$AT$1,"&lt;"&amp;30))</f>
        <v>2</v>
      </c>
      <c r="BY23">
        <f>(RANK(_calc_라운드기준!AF23,_calc_라운드기준!$B23:$AT23,0)+COUNTIFS(_calc_라운드기준!$B23:$AT23,_calc_라운드기준!AF23,$B$1:$AT$1,"&lt;"&amp;31))-(RANK(AF23,$B23:$AT23,0)+COUNTIFS($B23:$AT23,AF23,$B$1:$AT$1,"&lt;"&amp;31))</f>
        <v>-13</v>
      </c>
      <c r="BZ23">
        <f>(RANK(_calc_라운드기준!AG23,_calc_라운드기준!$B23:$AT23,0)+COUNTIFS(_calc_라운드기준!$B23:$AT23,_calc_라운드기준!AG23,$B$1:$AT$1,"&lt;"&amp;32))-(RANK(AG23,$B23:$AT23,0)+COUNTIFS($B23:$AT23,AG23,$B$1:$AT$1,"&lt;"&amp;32))</f>
        <v>-4</v>
      </c>
      <c r="CA23">
        <f>(RANK(_calc_라운드기준!AH23,_calc_라운드기준!$B23:$AT23,0)+COUNTIFS(_calc_라운드기준!$B23:$AT23,_calc_라운드기준!AH23,$B$1:$AT$1,"&lt;"&amp;33))-(RANK(AH23,$B23:$AT23,0)+COUNTIFS($B23:$AT23,AH23,$B$1:$AT$1,"&lt;"&amp;33))</f>
        <v>28</v>
      </c>
      <c r="CB23">
        <f>(RANK(_calc_라운드기준!AI23,_calc_라운드기준!$B23:$AT23,0)+COUNTIFS(_calc_라운드기준!$B23:$AT23,_calc_라운드기준!AI23,$B$1:$AT$1,"&lt;"&amp;34))-(RANK(AI23,$B23:$AT23,0)+COUNTIFS($B23:$AT23,AI23,$B$1:$AT$1,"&lt;"&amp;34))</f>
        <v>17</v>
      </c>
      <c r="CC23">
        <f>(RANK(_calc_라운드기준!AJ23,_calc_라운드기준!$B23:$AT23,0)+COUNTIFS(_calc_라운드기준!$B23:$AT23,_calc_라운드기준!AJ23,$B$1:$AT$1,"&lt;"&amp;35))-(RANK(AJ23,$B23:$AT23,0)+COUNTIFS($B23:$AT23,AJ23,$B$1:$AT$1,"&lt;"&amp;35))</f>
        <v>9</v>
      </c>
      <c r="CD23">
        <f>(RANK(_calc_라운드기준!AK23,_calc_라운드기준!$B23:$AT23,0)+COUNTIFS(_calc_라운드기준!$B23:$AT23,_calc_라운드기준!AK23,$B$1:$AT$1,"&lt;"&amp;36))-(RANK(AK23,$B23:$AT23,0)+COUNTIFS($B23:$AT23,AK23,$B$1:$AT$1,"&lt;"&amp;36))</f>
        <v>-14</v>
      </c>
      <c r="CE23">
        <f>(RANK(_calc_라운드기준!AL23,_calc_라운드기준!$B23:$AT23,0)+COUNTIFS(_calc_라운드기준!$B23:$AT23,_calc_라운드기준!AL23,$B$1:$AT$1,"&lt;"&amp;37))-(RANK(AL23,$B23:$AT23,0)+COUNTIFS($B23:$AT23,AL23,$B$1:$AT$1,"&lt;"&amp;37))</f>
        <v>1</v>
      </c>
      <c r="CF23">
        <f>(RANK(_calc_라운드기준!AM23,_calc_라운드기준!$B23:$AT23,0)+COUNTIFS(_calc_라운드기준!$B23:$AT23,_calc_라운드기준!AM23,$B$1:$AT$1,"&lt;"&amp;38))-(RANK(AM23,$B23:$AT23,0)+COUNTIFS($B23:$AT23,AM23,$B$1:$AT$1,"&lt;"&amp;38))</f>
        <v>19</v>
      </c>
      <c r="CG23">
        <f>(RANK(_calc_라운드기준!AN23,_calc_라운드기준!$B23:$AT23,0)+COUNTIFS(_calc_라운드기준!$B23:$AT23,_calc_라운드기준!AN23,$B$1:$AT$1,"&lt;"&amp;39))-(RANK(AN23,$B23:$AT23,0)+COUNTIFS($B23:$AT23,AN23,$B$1:$AT$1,"&lt;"&amp;39))</f>
        <v>21</v>
      </c>
      <c r="CH23">
        <f>(RANK(_calc_라운드기준!AO23,_calc_라운드기준!$B23:$AT23,0)+COUNTIFS(_calc_라운드기준!$B23:$AT23,_calc_라운드기준!AO23,$B$1:$AT$1,"&lt;"&amp;40))-(RANK(AO23,$B23:$AT23,0)+COUNTIFS($B23:$AT23,AO23,$B$1:$AT$1,"&lt;"&amp;40))</f>
        <v>-12</v>
      </c>
      <c r="CI23">
        <f>(RANK(_calc_라운드기준!AP23,_calc_라운드기준!$B23:$AT23,0)+COUNTIFS(_calc_라운드기준!$B23:$AT23,_calc_라운드기준!AP23,$B$1:$AT$1,"&lt;"&amp;41))-(RANK(AP23,$B23:$AT23,0)+COUNTIFS($B23:$AT23,AP23,$B$1:$AT$1,"&lt;"&amp;41))</f>
        <v>-16</v>
      </c>
      <c r="CJ23">
        <f>(RANK(_calc_라운드기준!AQ23,_calc_라운드기준!$B23:$AT23,0)+COUNTIFS(_calc_라운드기준!$B23:$AT23,_calc_라운드기준!AQ23,$B$1:$AT$1,"&lt;"&amp;42))-(RANK(AQ23,$B23:$AT23,0)+COUNTIFS($B23:$AT23,AQ23,$B$1:$AT$1,"&lt;"&amp;42))</f>
        <v>12</v>
      </c>
      <c r="CK23">
        <f>(RANK(_calc_라운드기준!AR23,_calc_라운드기준!$B23:$AT23,0)+COUNTIFS(_calc_라운드기준!$B23:$AT23,_calc_라운드기준!AR23,$B$1:$AT$1,"&lt;"&amp;43))-(RANK(AR23,$B23:$AT23,0)+COUNTIFS($B23:$AT23,AR23,$B$1:$AT$1,"&lt;"&amp;43))</f>
        <v>5</v>
      </c>
      <c r="CL23">
        <f>(RANK(_calc_라운드기준!AS23,_calc_라운드기준!$B23:$AT23,0)+COUNTIFS(_calc_라운드기준!$B23:$AT23,_calc_라운드기준!AS23,$B$1:$AT$1,"&lt;"&amp;44))-(RANK(AS23,$B23:$AT23,0)+COUNTIFS($B23:$AT23,AS23,$B$1:$AT$1,"&lt;"&amp;44))</f>
        <v>13</v>
      </c>
      <c r="CM23">
        <f>(RANK(_calc_라운드기준!AT23,_calc_라운드기준!$B23:$AT23,0)+COUNTIFS(_calc_라운드기준!$B23:$AT23,_calc_라운드기준!AT23,$B$1:$AT$1,"&lt;"&amp;45))-(RANK(AT23,$B23:$AT23,0)+COUNTIFS($B23:$AT23,AT23,$B$1:$AT$1,"&lt;"&amp;45))</f>
        <v>25</v>
      </c>
      <c r="CN23">
        <f t="shared" si="0"/>
        <v>43</v>
      </c>
      <c r="CO23">
        <f t="shared" si="1"/>
        <v>25</v>
      </c>
      <c r="CP23">
        <f t="shared" si="2"/>
        <v>23</v>
      </c>
      <c r="CQ23">
        <f t="shared" si="3"/>
        <v>41</v>
      </c>
      <c r="CR23">
        <f t="shared" si="4"/>
        <v>44</v>
      </c>
      <c r="CS23">
        <f t="shared" si="5"/>
        <v>21</v>
      </c>
      <c r="CT23">
        <f t="shared" si="6"/>
        <v>15</v>
      </c>
      <c r="CU23">
        <f t="shared" si="7"/>
        <v>45</v>
      </c>
      <c r="CV23">
        <f t="shared" si="8"/>
        <v>30</v>
      </c>
      <c r="CW23">
        <f t="shared" si="9"/>
        <v>40</v>
      </c>
      <c r="CX23">
        <f t="shared" si="10"/>
        <v>24</v>
      </c>
      <c r="CY23">
        <f t="shared" si="11"/>
        <v>1</v>
      </c>
      <c r="CZ23">
        <f t="shared" si="12"/>
        <v>6</v>
      </c>
      <c r="DA23">
        <f t="shared" si="13"/>
        <v>7</v>
      </c>
      <c r="DB23">
        <f t="shared" si="14"/>
        <v>39</v>
      </c>
      <c r="DC23">
        <f t="shared" si="15"/>
        <v>19</v>
      </c>
      <c r="DD23">
        <f t="shared" si="16"/>
        <v>35</v>
      </c>
      <c r="DE23">
        <f t="shared" si="17"/>
        <v>3</v>
      </c>
      <c r="DF23">
        <f t="shared" si="18"/>
        <v>27</v>
      </c>
      <c r="DG23">
        <f t="shared" si="19"/>
        <v>32</v>
      </c>
      <c r="DH23">
        <f t="shared" si="20"/>
        <v>4</v>
      </c>
      <c r="DI23">
        <f t="shared" si="21"/>
        <v>10</v>
      </c>
      <c r="DJ23">
        <f t="shared" si="22"/>
        <v>42</v>
      </c>
      <c r="DK23">
        <f t="shared" si="23"/>
        <v>28</v>
      </c>
      <c r="DL23">
        <f t="shared" si="24"/>
        <v>36</v>
      </c>
      <c r="DM23">
        <f t="shared" si="25"/>
        <v>12</v>
      </c>
      <c r="DN23">
        <f t="shared" si="26"/>
        <v>37</v>
      </c>
      <c r="DO23">
        <f t="shared" si="27"/>
        <v>29</v>
      </c>
      <c r="DP23">
        <f t="shared" si="28"/>
        <v>17</v>
      </c>
      <c r="DQ23">
        <f t="shared" si="29"/>
        <v>20</v>
      </c>
      <c r="DR23">
        <f t="shared" si="30"/>
        <v>33</v>
      </c>
      <c r="DS23">
        <f t="shared" si="31"/>
        <v>26</v>
      </c>
      <c r="DT23">
        <f t="shared" si="32"/>
        <v>2</v>
      </c>
      <c r="DU23">
        <f t="shared" si="33"/>
        <v>11</v>
      </c>
      <c r="DV23">
        <f t="shared" si="34"/>
        <v>16</v>
      </c>
      <c r="DW23">
        <f t="shared" si="35"/>
        <v>34</v>
      </c>
      <c r="DX23">
        <f t="shared" si="36"/>
        <v>22</v>
      </c>
      <c r="DY23">
        <f t="shared" si="37"/>
        <v>9</v>
      </c>
      <c r="DZ23">
        <f t="shared" si="38"/>
        <v>8</v>
      </c>
      <c r="EA23">
        <f t="shared" si="39"/>
        <v>31</v>
      </c>
      <c r="EB23">
        <f t="shared" si="40"/>
        <v>38</v>
      </c>
      <c r="EC23">
        <f t="shared" si="41"/>
        <v>14</v>
      </c>
      <c r="ED23">
        <f t="shared" si="42"/>
        <v>18</v>
      </c>
      <c r="EE23">
        <f t="shared" si="43"/>
        <v>13</v>
      </c>
      <c r="EF23">
        <f t="shared" si="44"/>
        <v>5</v>
      </c>
    </row>
    <row r="24" spans="1:136" ht="16.5" customHeight="1">
      <c r="A24">
        <f>_calc_라운드기준!A24</f>
        <v>1222</v>
      </c>
      <c r="B24">
        <f>INDEX(_calc_누적빈도!B:B,$A24)-INDEX(_calc_누적빈도!B:B,$A24-기준400회_후보!$B$1)</f>
        <v>49</v>
      </c>
      <c r="C24">
        <f>INDEX(_calc_누적빈도!C:C,$A24)-INDEX(_calc_누적빈도!C:C,$A24-기준400회_후보!$B$1)</f>
        <v>46</v>
      </c>
      <c r="D24">
        <f>INDEX(_calc_누적빈도!D:D,$A24)-INDEX(_calc_누적빈도!D:D,$A24-기준400회_후보!$B$1)</f>
        <v>62</v>
      </c>
      <c r="E24">
        <f>INDEX(_calc_누적빈도!E:E,$A24)-INDEX(_calc_누적빈도!E:E,$A24-기준400회_후보!$B$1)</f>
        <v>47</v>
      </c>
      <c r="F24">
        <f>INDEX(_calc_누적빈도!F:F,$A24)-INDEX(_calc_누적빈도!F:F,$A24-기준400회_후보!$B$1)</f>
        <v>40</v>
      </c>
      <c r="G24">
        <f>INDEX(_calc_누적빈도!G:G,$A24)-INDEX(_calc_누적빈도!G:G,$A24-기준400회_후보!$B$1)</f>
        <v>59</v>
      </c>
      <c r="H24">
        <f>INDEX(_calc_누적빈도!H:H,$A24)-INDEX(_calc_누적빈도!H:H,$A24-기준400회_후보!$B$1)</f>
        <v>57</v>
      </c>
      <c r="I24">
        <f>INDEX(_calc_누적빈도!I:I,$A24)-INDEX(_calc_누적빈도!I:I,$A24-기준400회_후보!$B$1)</f>
        <v>43</v>
      </c>
      <c r="J24">
        <f>INDEX(_calc_누적빈도!J:J,$A24)-INDEX(_calc_누적빈도!J:J,$A24-기준400회_후보!$B$1)</f>
        <v>51</v>
      </c>
      <c r="K24">
        <f>INDEX(_calc_누적빈도!K:K,$A24)-INDEX(_calc_누적빈도!K:K,$A24-기준400회_후보!$B$1)</f>
        <v>43</v>
      </c>
      <c r="L24">
        <f>INDEX(_calc_누적빈도!L:L,$A24)-INDEX(_calc_누적빈도!L:L,$A24-기준400회_후보!$B$1)</f>
        <v>50</v>
      </c>
      <c r="M24">
        <f>INDEX(_calc_누적빈도!M:M,$A24)-INDEX(_calc_누적빈도!M:M,$A24-기준400회_후보!$B$1)</f>
        <v>59</v>
      </c>
      <c r="N24">
        <f>INDEX(_calc_누적빈도!N:N,$A24)-INDEX(_calc_누적빈도!N:N,$A24-기준400회_후보!$B$1)</f>
        <v>62</v>
      </c>
      <c r="O24">
        <f>INDEX(_calc_누적빈도!O:O,$A24)-INDEX(_calc_누적빈도!O:O,$A24-기준400회_후보!$B$1)</f>
        <v>54</v>
      </c>
      <c r="P24">
        <f>INDEX(_calc_누적빈도!P:P,$A24)-INDEX(_calc_누적빈도!P:P,$A24-기준400회_후보!$B$1)</f>
        <v>54</v>
      </c>
      <c r="Q24">
        <f>INDEX(_calc_누적빈도!Q:Q,$A24)-INDEX(_calc_누적빈도!Q:Q,$A24-기준400회_후보!$B$1)</f>
        <v>64</v>
      </c>
      <c r="R24">
        <f>INDEX(_calc_누적빈도!R:R,$A24)-INDEX(_calc_누적빈도!R:R,$A24-기준400회_후보!$B$1)</f>
        <v>50</v>
      </c>
      <c r="S24">
        <f>INDEX(_calc_누적빈도!S:S,$A24)-INDEX(_calc_누적빈도!S:S,$A24-기준400회_후보!$B$1)</f>
        <v>59</v>
      </c>
      <c r="T24">
        <f>INDEX(_calc_누적빈도!T:T,$A24)-INDEX(_calc_누적빈도!T:T,$A24-기준400회_후보!$B$1)</f>
        <v>54</v>
      </c>
      <c r="U24">
        <f>INDEX(_calc_누적빈도!U:U,$A24)-INDEX(_calc_누적빈도!U:U,$A24-기준400회_후보!$B$1)</f>
        <v>47</v>
      </c>
      <c r="V24">
        <f>INDEX(_calc_누적빈도!V:V,$A24)-INDEX(_calc_누적빈도!V:V,$A24-기준400회_후보!$B$1)</f>
        <v>55</v>
      </c>
      <c r="W24">
        <f>INDEX(_calc_누적빈도!W:W,$A24)-INDEX(_calc_누적빈도!W:W,$A24-기준400회_후보!$B$1)</f>
        <v>53</v>
      </c>
      <c r="X24">
        <f>INDEX(_calc_누적빈도!X:X,$A24)-INDEX(_calc_누적빈도!X:X,$A24-기준400회_후보!$B$1)</f>
        <v>49</v>
      </c>
      <c r="Y24">
        <f>INDEX(_calc_누적빈도!Y:Y,$A24)-INDEX(_calc_누적빈도!Y:Y,$A24-기준400회_후보!$B$1)</f>
        <v>55</v>
      </c>
      <c r="Z24">
        <f>INDEX(_calc_누적빈도!Z:Z,$A24)-INDEX(_calc_누적빈도!Z:Z,$A24-기준400회_후보!$B$1)</f>
        <v>43</v>
      </c>
      <c r="AA24">
        <f>INDEX(_calc_누적빈도!AA:AA,$A24)-INDEX(_calc_누적빈도!AA:AA,$A24-기준400회_후보!$B$1)</f>
        <v>55</v>
      </c>
      <c r="AB24">
        <f>INDEX(_calc_누적빈도!AB:AB,$A24)-INDEX(_calc_누적빈도!AB:AB,$A24-기준400회_후보!$B$1)</f>
        <v>56</v>
      </c>
      <c r="AC24">
        <f>INDEX(_calc_누적빈도!AC:AC,$A24)-INDEX(_calc_누적빈도!AC:AC,$A24-기준400회_후보!$B$1)</f>
        <v>58</v>
      </c>
      <c r="AD24">
        <f>INDEX(_calc_누적빈도!AD:AD,$A24)-INDEX(_calc_누적빈도!AD:AD,$A24-기준400회_후보!$B$1)</f>
        <v>53</v>
      </c>
      <c r="AE24">
        <f>INDEX(_calc_누적빈도!AE:AE,$A24)-INDEX(_calc_누적빈도!AE:AE,$A24-기준400회_후보!$B$1)</f>
        <v>59</v>
      </c>
      <c r="AF24">
        <f>INDEX(_calc_누적빈도!AF:AF,$A24)-INDEX(_calc_누적빈도!AF:AF,$A24-기준400회_후보!$B$1)</f>
        <v>54</v>
      </c>
      <c r="AG24">
        <f>INDEX(_calc_누적빈도!AG:AG,$A24)-INDEX(_calc_누적빈도!AG:AG,$A24-기준400회_후보!$B$1)</f>
        <v>48</v>
      </c>
      <c r="AH24">
        <f>INDEX(_calc_누적빈도!AH:AH,$A24)-INDEX(_calc_누적빈도!AH:AH,$A24-기준400회_후보!$B$1)</f>
        <v>62</v>
      </c>
      <c r="AI24">
        <f>INDEX(_calc_누적빈도!AI:AI,$A24)-INDEX(_calc_누적빈도!AI:AI,$A24-기준400회_후보!$B$1)</f>
        <v>52</v>
      </c>
      <c r="AJ24">
        <f>INDEX(_calc_누적빈도!AJ:AJ,$A24)-INDEX(_calc_누적빈도!AJ:AJ,$A24-기준400회_후보!$B$1)</f>
        <v>59</v>
      </c>
      <c r="AK24">
        <f>INDEX(_calc_누적빈도!AK:AK,$A24)-INDEX(_calc_누적빈도!AK:AK,$A24-기준400회_후보!$B$1)</f>
        <v>54</v>
      </c>
      <c r="AL24">
        <f>INDEX(_calc_누적빈도!AL:AL,$A24)-INDEX(_calc_누적빈도!AL:AL,$A24-기준400회_후보!$B$1)</f>
        <v>55</v>
      </c>
      <c r="AM24">
        <f>INDEX(_calc_누적빈도!AM:AM,$A24)-INDEX(_calc_누적빈도!AM:AM,$A24-기준400회_후보!$B$1)</f>
        <v>66</v>
      </c>
      <c r="AN24">
        <f>INDEX(_calc_누적빈도!AN:AN,$A24)-INDEX(_calc_누적빈도!AN:AN,$A24-기준400회_후보!$B$1)</f>
        <v>58</v>
      </c>
      <c r="AO24">
        <f>INDEX(_calc_누적빈도!AO:AO,$A24)-INDEX(_calc_누적빈도!AO:AO,$A24-기준400회_후보!$B$1)</f>
        <v>50</v>
      </c>
      <c r="AP24">
        <f>INDEX(_calc_누적빈도!AP:AP,$A24)-INDEX(_calc_누적빈도!AP:AP,$A24-기준400회_후보!$B$1)</f>
        <v>46</v>
      </c>
      <c r="AQ24">
        <f>INDEX(_calc_누적빈도!AQ:AQ,$A24)-INDEX(_calc_누적빈도!AQ:AQ,$A24-기준400회_후보!$B$1)</f>
        <v>51</v>
      </c>
      <c r="AR24">
        <f>INDEX(_calc_누적빈도!AR:AR,$A24)-INDEX(_calc_누적빈도!AR:AR,$A24-기준400회_후보!$B$1)</f>
        <v>47</v>
      </c>
      <c r="AS24">
        <f>INDEX(_calc_누적빈도!AS:AS,$A24)-INDEX(_calc_누적빈도!AS:AS,$A24-기준400회_후보!$B$1)</f>
        <v>53</v>
      </c>
      <c r="AT24">
        <f>INDEX(_calc_누적빈도!AT:AT,$A24)-INDEX(_calc_누적빈도!AT:AT,$A24-기준400회_후보!$B$1)</f>
        <v>59</v>
      </c>
      <c r="AU24">
        <f>(RANK(_calc_라운드기준!B24,_calc_라운드기준!$B24:$AT24,0)+COUNTIFS(_calc_라운드기준!$B24:$AT24,_calc_라운드기준!B24,$B$1:$AT$1,"&lt;"&amp;1))-(RANK(B24,$B24:$AT24,0)+COUNTIFS($B24:$AT24,B24,$B$1:$AT$1,"&lt;"&amp;1))</f>
        <v>-28</v>
      </c>
      <c r="AV24">
        <f>(RANK(_calc_라운드기준!C24,_calc_라운드기준!$B24:$AT24,0)+COUNTIFS(_calc_라운드기준!$B24:$AT24,_calc_라운드기준!C24,$B$1:$AT$1,"&lt;"&amp;2))-(RANK(C24,$B24:$AT24,0)+COUNTIFS($B24:$AT24,C24,$B$1:$AT$1,"&lt;"&amp;2))</f>
        <v>-5</v>
      </c>
      <c r="AW24">
        <f>(RANK(_calc_라운드기준!D24,_calc_라운드기준!$B24:$AT24,0)+COUNTIFS(_calc_라운드기준!$B24:$AT24,_calc_라운드기준!D24,$B$1:$AT$1,"&lt;"&amp;3))-(RANK(D24,$B24:$AT24,0)+COUNTIFS($B24:$AT24,D24,$B$1:$AT$1,"&lt;"&amp;3))</f>
        <v>-1</v>
      </c>
      <c r="AX24">
        <f>(RANK(_calc_라운드기준!E24,_calc_라운드기준!$B24:$AT24,0)+COUNTIFS(_calc_라운드기준!$B24:$AT24,_calc_라운드기준!E24,$B$1:$AT$1,"&lt;"&amp;4))-(RANK(E24,$B24:$AT24,0)+COUNTIFS($B24:$AT24,E24,$B$1:$AT$1,"&lt;"&amp;4))</f>
        <v>-15</v>
      </c>
      <c r="AY24">
        <f>(RANK(_calc_라운드기준!F24,_calc_라운드기준!$B24:$AT24,0)+COUNTIFS(_calc_라운드기준!$B24:$AT24,_calc_라운드기준!F24,$B$1:$AT$1,"&lt;"&amp;5))-(RANK(F24,$B24:$AT24,0)+COUNTIFS($B24:$AT24,F24,$B$1:$AT$1,"&lt;"&amp;5))</f>
        <v>-30</v>
      </c>
      <c r="AZ24">
        <f>(RANK(_calc_라운드기준!G24,_calc_라운드기준!$B24:$AT24,0)+COUNTIFS(_calc_라운드기준!$B24:$AT24,_calc_라운드기준!G24,$B$1:$AT$1,"&lt;"&amp;6))-(RANK(G24,$B24:$AT24,0)+COUNTIFS($B24:$AT24,G24,$B$1:$AT$1,"&lt;"&amp;6))</f>
        <v>1</v>
      </c>
      <c r="BA24">
        <f>(RANK(_calc_라운드기준!H24,_calc_라운드기준!$B24:$AT24,0)+COUNTIFS(_calc_라운드기준!$B24:$AT24,_calc_라운드기준!H24,$B$1:$AT$1,"&lt;"&amp;7))-(RANK(H24,$B24:$AT24,0)+COUNTIFS($B24:$AT24,H24,$B$1:$AT$1,"&lt;"&amp;7))</f>
        <v>2</v>
      </c>
      <c r="BB24">
        <f>(RANK(_calc_라운드기준!I24,_calc_라운드기준!$B24:$AT24,0)+COUNTIFS(_calc_라운드기준!$B24:$AT24,_calc_라운드기준!I24,$B$1:$AT$1,"&lt;"&amp;8))-(RANK(I24,$B24:$AT24,0)+COUNTIFS($B24:$AT24,I24,$B$1:$AT$1,"&lt;"&amp;8))</f>
        <v>-34</v>
      </c>
      <c r="BC24">
        <f>(RANK(_calc_라운드기준!J24,_calc_라운드기준!$B24:$AT24,0)+COUNTIFS(_calc_라운드기준!$B24:$AT24,_calc_라운드기준!J24,$B$1:$AT$1,"&lt;"&amp;9))-(RANK(J24,$B24:$AT24,0)+COUNTIFS($B24:$AT24,J24,$B$1:$AT$1,"&lt;"&amp;9))</f>
        <v>-12</v>
      </c>
      <c r="BD24">
        <f>(RANK(_calc_라운드기준!K24,_calc_라운드기준!$B24:$AT24,0)+COUNTIFS(_calc_라운드기준!$B24:$AT24,_calc_라운드기준!K24,$B$1:$AT$1,"&lt;"&amp;10))-(RANK(K24,$B24:$AT24,0)+COUNTIFS($B24:$AT24,K24,$B$1:$AT$1,"&lt;"&amp;10))</f>
        <v>-20</v>
      </c>
      <c r="BE24">
        <f>(RANK(_calc_라운드기준!L24,_calc_라운드기준!$B24:$AT24,0)+COUNTIFS(_calc_라운드기준!$B24:$AT24,_calc_라운드기준!L24,$B$1:$AT$1,"&lt;"&amp;11))-(RANK(L24,$B24:$AT24,0)+COUNTIFS($B24:$AT24,L24,$B$1:$AT$1,"&lt;"&amp;11))</f>
        <v>5</v>
      </c>
      <c r="BF24">
        <f>(RANK(_calc_라운드기준!M24,_calc_라운드기준!$B24:$AT24,0)+COUNTIFS(_calc_라운드기준!$B24:$AT24,_calc_라운드기준!M24,$B$1:$AT$1,"&lt;"&amp;12))-(RANK(M24,$B24:$AT24,0)+COUNTIFS($B24:$AT24,M24,$B$1:$AT$1,"&lt;"&amp;12))</f>
        <v>30</v>
      </c>
      <c r="BG24">
        <f>(RANK(_calc_라운드기준!N24,_calc_라운드기준!$B24:$AT24,0)+COUNTIFS(_calc_라운드기준!$B24:$AT24,_calc_라운드기준!N24,$B$1:$AT$1,"&lt;"&amp;13))-(RANK(N24,$B24:$AT24,0)+COUNTIFS($B24:$AT24,N24,$B$1:$AT$1,"&lt;"&amp;13))</f>
        <v>20</v>
      </c>
      <c r="BH24">
        <f>(RANK(_calc_라운드기준!O24,_calc_라운드기준!$B24:$AT24,0)+COUNTIFS(_calc_라운드기준!$B24:$AT24,_calc_라운드기준!O24,$B$1:$AT$1,"&lt;"&amp;14))-(RANK(O24,$B24:$AT24,0)+COUNTIFS($B24:$AT24,O24,$B$1:$AT$1,"&lt;"&amp;14))</f>
        <v>21</v>
      </c>
      <c r="BI24">
        <f>(RANK(_calc_라운드기준!P24,_calc_라운드기준!$B24:$AT24,0)+COUNTIFS(_calc_라운드기준!$B24:$AT24,_calc_라운드기준!P24,$B$1:$AT$1,"&lt;"&amp;15))-(RANK(P24,$B24:$AT24,0)+COUNTIFS($B24:$AT24,P24,$B$1:$AT$1,"&lt;"&amp;15))</f>
        <v>-18</v>
      </c>
      <c r="BJ24">
        <f>(RANK(_calc_라운드기준!Q24,_calc_라운드기준!$B24:$AT24,0)+COUNTIFS(_calc_라운드기준!$B24:$AT24,_calc_라운드기준!Q24,$B$1:$AT$1,"&lt;"&amp;16))-(RANK(Q24,$B24:$AT24,0)+COUNTIFS($B24:$AT24,Q24,$B$1:$AT$1,"&lt;"&amp;16))</f>
        <v>2</v>
      </c>
      <c r="BK24">
        <f>(RANK(_calc_라운드기준!R24,_calc_라운드기준!$B24:$AT24,0)+COUNTIFS(_calc_라운드기준!$B24:$AT24,_calc_라운드기준!R24,$B$1:$AT$1,"&lt;"&amp;17))-(RANK(R24,$B24:$AT24,0)+COUNTIFS($B24:$AT24,R24,$B$1:$AT$1,"&lt;"&amp;17))</f>
        <v>-7</v>
      </c>
      <c r="BL24">
        <f>(RANK(_calc_라운드기준!S24,_calc_라운드기준!$B24:$AT24,0)+COUNTIFS(_calc_라운드기준!$B24:$AT24,_calc_라운드기준!S24,$B$1:$AT$1,"&lt;"&amp;18))-(RANK(S24,$B24:$AT24,0)+COUNTIFS($B24:$AT24,S24,$B$1:$AT$1,"&lt;"&amp;18))</f>
        <v>30</v>
      </c>
      <c r="BM24">
        <f>(RANK(_calc_라운드기준!T24,_calc_라운드기준!$B24:$AT24,0)+COUNTIFS(_calc_라운드기준!$B24:$AT24,_calc_라운드기준!T24,$B$1:$AT$1,"&lt;"&amp;19))-(RANK(T24,$B24:$AT24,0)+COUNTIFS($B24:$AT24,T24,$B$1:$AT$1,"&lt;"&amp;19))</f>
        <v>-4</v>
      </c>
      <c r="BN24">
        <f>(RANK(_calc_라운드기준!U24,_calc_라운드기준!$B24:$AT24,0)+COUNTIFS(_calc_라운드기준!$B24:$AT24,_calc_라운드기준!U24,$B$1:$AT$1,"&lt;"&amp;20))-(RANK(U24,$B24:$AT24,0)+COUNTIFS($B24:$AT24,U24,$B$1:$AT$1,"&lt;"&amp;20))</f>
        <v>-12</v>
      </c>
      <c r="BO24">
        <f>(RANK(_calc_라운드기준!V24,_calc_라운드기준!$B24:$AT24,0)+COUNTIFS(_calc_라운드기준!$B24:$AT24,_calc_라운드기준!V24,$B$1:$AT$1,"&lt;"&amp;21))-(RANK(V24,$B24:$AT24,0)+COUNTIFS($B24:$AT24,V24,$B$1:$AT$1,"&lt;"&amp;21))</f>
        <v>26</v>
      </c>
      <c r="BP24">
        <f>(RANK(_calc_라운드기준!W24,_calc_라운드기준!$B24:$AT24,0)+COUNTIFS(_calc_라운드기준!$B24:$AT24,_calc_라운드기준!W24,$B$1:$AT$1,"&lt;"&amp;22))-(RANK(W24,$B24:$AT24,0)+COUNTIFS($B24:$AT24,W24,$B$1:$AT$1,"&lt;"&amp;22))</f>
        <v>18</v>
      </c>
      <c r="BQ24">
        <f>(RANK(_calc_라운드기준!X24,_calc_라운드기준!$B24:$AT24,0)+COUNTIFS(_calc_라운드기준!$B24:$AT24,_calc_라운드기준!X24,$B$1:$AT$1,"&lt;"&amp;23))-(RANK(X24,$B24:$AT24,0)+COUNTIFS($B24:$AT24,X24,$B$1:$AT$1,"&lt;"&amp;23))</f>
        <v>-26</v>
      </c>
      <c r="BR24">
        <f>(RANK(_calc_라운드기준!Y24,_calc_라운드기준!$B24:$AT24,0)+COUNTIFS(_calc_라운드기준!$B24:$AT24,_calc_라운드기준!Y24,$B$1:$AT$1,"&lt;"&amp;24))-(RANK(Y24,$B24:$AT24,0)+COUNTIFS($B24:$AT24,Y24,$B$1:$AT$1,"&lt;"&amp;24))</f>
        <v>-7</v>
      </c>
      <c r="BS24">
        <f>(RANK(_calc_라운드기준!Z24,_calc_라운드기준!$B24:$AT24,0)+COUNTIFS(_calc_라운드기준!$B24:$AT24,_calc_라운드기준!Z24,$B$1:$AT$1,"&lt;"&amp;25))-(RANK(Z24,$B24:$AT24,0)+COUNTIFS($B24:$AT24,Z24,$B$1:$AT$1,"&lt;"&amp;25))</f>
        <v>-17</v>
      </c>
      <c r="BT24">
        <f>(RANK(_calc_라운드기준!AA24,_calc_라운드기준!$B24:$AT24,0)+COUNTIFS(_calc_라운드기준!$B24:$AT24,_calc_라운드기준!AA24,$B$1:$AT$1,"&lt;"&amp;26))-(RANK(AA24,$B24:$AT24,0)+COUNTIFS($B24:$AT24,AA24,$B$1:$AT$1,"&lt;"&amp;26))</f>
        <v>10</v>
      </c>
      <c r="BU24">
        <f>(RANK(_calc_라운드기준!AB24,_calc_라운드기준!$B24:$AT24,0)+COUNTIFS(_calc_라운드기준!$B24:$AT24,_calc_라운드기준!AB24,$B$1:$AT$1,"&lt;"&amp;27))-(RANK(AB24,$B24:$AT24,0)+COUNTIFS($B24:$AT24,AB24,$B$1:$AT$1,"&lt;"&amp;27))</f>
        <v>-14</v>
      </c>
      <c r="BV24">
        <f>(RANK(_calc_라운드기준!AC24,_calc_라운드기준!$B24:$AT24,0)+COUNTIFS(_calc_라운드기준!$B24:$AT24,_calc_라운드기준!AC24,$B$1:$AT$1,"&lt;"&amp;28))-(RANK(AC24,$B24:$AT24,0)+COUNTIFS($B24:$AT24,AC24,$B$1:$AT$1,"&lt;"&amp;28))</f>
        <v>-7</v>
      </c>
      <c r="BW24">
        <f>(RANK(_calc_라운드기준!AD24,_calc_라운드기준!$B24:$AT24,0)+COUNTIFS(_calc_라운드기준!$B24:$AT24,_calc_라운드기준!AD24,$B$1:$AT$1,"&lt;"&amp;29))-(RANK(AD24,$B24:$AT24,0)+COUNTIFS($B24:$AT24,AD24,$B$1:$AT$1,"&lt;"&amp;29))</f>
        <v>3</v>
      </c>
      <c r="BX24">
        <f>(RANK(_calc_라운드기준!AE24,_calc_라운드기준!$B24:$AT24,0)+COUNTIFS(_calc_라운드기준!$B24:$AT24,_calc_라운드기준!AE24,$B$1:$AT$1,"&lt;"&amp;30))-(RANK(AE24,$B24:$AT24,0)+COUNTIFS($B24:$AT24,AE24,$B$1:$AT$1,"&lt;"&amp;30))</f>
        <v>2</v>
      </c>
      <c r="BY24">
        <f>(RANK(_calc_라운드기준!AF24,_calc_라운드기준!$B24:$AT24,0)+COUNTIFS(_calc_라운드기준!$B24:$AT24,_calc_라운드기준!AF24,$B$1:$AT$1,"&lt;"&amp;31))-(RANK(AF24,$B24:$AT24,0)+COUNTIFS($B24:$AT24,AF24,$B$1:$AT$1,"&lt;"&amp;31))</f>
        <v>-11</v>
      </c>
      <c r="BZ24">
        <f>(RANK(_calc_라운드기준!AG24,_calc_라운드기준!$B24:$AT24,0)+COUNTIFS(_calc_라운드기준!$B24:$AT24,_calc_라운드기준!AG24,$B$1:$AT$1,"&lt;"&amp;32))-(RANK(AG24,$B24:$AT24,0)+COUNTIFS($B24:$AT24,AG24,$B$1:$AT$1,"&lt;"&amp;32))</f>
        <v>3</v>
      </c>
      <c r="CA24">
        <f>(RANK(_calc_라운드기준!AH24,_calc_라운드기준!$B24:$AT24,0)+COUNTIFS(_calc_라운드기준!$B24:$AT24,_calc_라운드기준!AH24,$B$1:$AT$1,"&lt;"&amp;33))-(RANK(AH24,$B24:$AT24,0)+COUNTIFS($B24:$AT24,AH24,$B$1:$AT$1,"&lt;"&amp;33))</f>
        <v>25</v>
      </c>
      <c r="CB24">
        <f>(RANK(_calc_라운드기준!AI24,_calc_라운드기준!$B24:$AT24,0)+COUNTIFS(_calc_라운드기준!$B24:$AT24,_calc_라운드기준!AI24,$B$1:$AT$1,"&lt;"&amp;34))-(RANK(AI24,$B24:$AT24,0)+COUNTIFS($B24:$AT24,AI24,$B$1:$AT$1,"&lt;"&amp;34))</f>
        <v>17</v>
      </c>
      <c r="CC24">
        <f>(RANK(_calc_라운드기준!AJ24,_calc_라운드기준!$B24:$AT24,0)+COUNTIFS(_calc_라운드기준!$B24:$AT24,_calc_라운드기준!AJ24,$B$1:$AT$1,"&lt;"&amp;35))-(RANK(AJ24,$B24:$AT24,0)+COUNTIFS($B24:$AT24,AJ24,$B$1:$AT$1,"&lt;"&amp;35))</f>
        <v>9</v>
      </c>
      <c r="CD24">
        <f>(RANK(_calc_라운드기준!AK24,_calc_라운드기준!$B24:$AT24,0)+COUNTIFS(_calc_라운드기준!$B24:$AT24,_calc_라운드기준!AK24,$B$1:$AT$1,"&lt;"&amp;36))-(RANK(AK24,$B24:$AT24,0)+COUNTIFS($B24:$AT24,AK24,$B$1:$AT$1,"&lt;"&amp;36))</f>
        <v>-11</v>
      </c>
      <c r="CE24">
        <f>(RANK(_calc_라운드기준!AL24,_calc_라운드기준!$B24:$AT24,0)+COUNTIFS(_calc_라운드기준!$B24:$AT24,_calc_라운드기준!AL24,$B$1:$AT$1,"&lt;"&amp;37))-(RANK(AL24,$B24:$AT24,0)+COUNTIFS($B24:$AT24,AL24,$B$1:$AT$1,"&lt;"&amp;37))</f>
        <v>1</v>
      </c>
      <c r="CF24">
        <f>(RANK(_calc_라운드기준!AM24,_calc_라운드기준!$B24:$AT24,0)+COUNTIFS(_calc_라운드기준!$B24:$AT24,_calc_라운드기준!AM24,$B$1:$AT$1,"&lt;"&amp;38))-(RANK(AM24,$B24:$AT24,0)+COUNTIFS($B24:$AT24,AM24,$B$1:$AT$1,"&lt;"&amp;38))</f>
        <v>20</v>
      </c>
      <c r="CG24">
        <f>(RANK(_calc_라운드기준!AN24,_calc_라운드기준!$B24:$AT24,0)+COUNTIFS(_calc_라운드기준!$B24:$AT24,_calc_라운드기준!AN24,$B$1:$AT$1,"&lt;"&amp;39))-(RANK(AN24,$B24:$AT24,0)+COUNTIFS($B24:$AT24,AN24,$B$1:$AT$1,"&lt;"&amp;39))</f>
        <v>18</v>
      </c>
      <c r="CH24">
        <f>(RANK(_calc_라운드기준!AO24,_calc_라운드기준!$B24:$AT24,0)+COUNTIFS(_calc_라운드기준!$B24:$AT24,_calc_라운드기준!AO24,$B$1:$AT$1,"&lt;"&amp;40))-(RANK(AO24,$B24:$AT24,0)+COUNTIFS($B24:$AT24,AO24,$B$1:$AT$1,"&lt;"&amp;40))</f>
        <v>-19</v>
      </c>
      <c r="CI24">
        <f>(RANK(_calc_라운드기준!AP24,_calc_라운드기준!$B24:$AT24,0)+COUNTIFS(_calc_라운드기준!$B24:$AT24,_calc_라운드기준!AP24,$B$1:$AT$1,"&lt;"&amp;41))-(RANK(AP24,$B24:$AT24,0)+COUNTIFS($B24:$AT24,AP24,$B$1:$AT$1,"&lt;"&amp;41))</f>
        <v>-9</v>
      </c>
      <c r="CJ24">
        <f>(RANK(_calc_라운드기준!AQ24,_calc_라운드기준!$B24:$AT24,0)+COUNTIFS(_calc_라운드기준!$B24:$AT24,_calc_라운드기준!AQ24,$B$1:$AT$1,"&lt;"&amp;42))-(RANK(AQ24,$B24:$AT24,0)+COUNTIFS($B24:$AT24,AQ24,$B$1:$AT$1,"&lt;"&amp;42))</f>
        <v>10</v>
      </c>
      <c r="CK24">
        <f>(RANK(_calc_라운드기준!AR24,_calc_라운드기준!$B24:$AT24,0)+COUNTIFS(_calc_라운드기준!$B24:$AT24,_calc_라운드기준!AR24,$B$1:$AT$1,"&lt;"&amp;43))-(RANK(AR24,$B24:$AT24,0)+COUNTIFS($B24:$AT24,AR24,$B$1:$AT$1,"&lt;"&amp;43))</f>
        <v>5</v>
      </c>
      <c r="CL24">
        <f>(RANK(_calc_라운드기준!AS24,_calc_라운드기준!$B24:$AT24,0)+COUNTIFS(_calc_라운드기준!$B24:$AT24,_calc_라운드기준!AS24,$B$1:$AT$1,"&lt;"&amp;44))-(RANK(AS24,$B24:$AT24,0)+COUNTIFS($B24:$AT24,AS24,$B$1:$AT$1,"&lt;"&amp;44))</f>
        <v>6</v>
      </c>
      <c r="CM24">
        <f>(RANK(_calc_라운드기준!AT24,_calc_라운드기준!$B24:$AT24,0)+COUNTIFS(_calc_라운드기준!$B24:$AT24,_calc_라운드기준!AT24,$B$1:$AT$1,"&lt;"&amp;45))-(RANK(AT24,$B24:$AT24,0)+COUNTIFS($B24:$AT24,AT24,$B$1:$AT$1,"&lt;"&amp;45))</f>
        <v>23</v>
      </c>
      <c r="CN24">
        <f t="shared" si="0"/>
        <v>43</v>
      </c>
      <c r="CO24">
        <f t="shared" si="1"/>
        <v>27</v>
      </c>
      <c r="CP24">
        <f t="shared" si="2"/>
        <v>25</v>
      </c>
      <c r="CQ24">
        <f t="shared" si="3"/>
        <v>37</v>
      </c>
      <c r="CR24">
        <f t="shared" si="4"/>
        <v>44</v>
      </c>
      <c r="CS24">
        <f t="shared" si="5"/>
        <v>23</v>
      </c>
      <c r="CT24">
        <f t="shared" si="6"/>
        <v>20</v>
      </c>
      <c r="CU24">
        <f t="shared" si="7"/>
        <v>45</v>
      </c>
      <c r="CV24">
        <f t="shared" si="8"/>
        <v>34</v>
      </c>
      <c r="CW24">
        <f t="shared" si="9"/>
        <v>41</v>
      </c>
      <c r="CX24">
        <f t="shared" si="10"/>
        <v>16</v>
      </c>
      <c r="CY24">
        <f t="shared" si="11"/>
        <v>1</v>
      </c>
      <c r="CZ24">
        <f t="shared" si="12"/>
        <v>7</v>
      </c>
      <c r="DA24">
        <f t="shared" si="13"/>
        <v>6</v>
      </c>
      <c r="DB24">
        <f t="shared" si="14"/>
        <v>39</v>
      </c>
      <c r="DC24">
        <f t="shared" si="15"/>
        <v>21</v>
      </c>
      <c r="DD24">
        <f t="shared" si="16"/>
        <v>28</v>
      </c>
      <c r="DE24">
        <f t="shared" si="17"/>
        <v>2</v>
      </c>
      <c r="DF24">
        <f t="shared" si="18"/>
        <v>26</v>
      </c>
      <c r="DG24">
        <f t="shared" si="19"/>
        <v>35</v>
      </c>
      <c r="DH24">
        <f t="shared" si="20"/>
        <v>3</v>
      </c>
      <c r="DI24">
        <f t="shared" si="21"/>
        <v>9</v>
      </c>
      <c r="DJ24">
        <f t="shared" si="22"/>
        <v>42</v>
      </c>
      <c r="DK24">
        <f t="shared" si="23"/>
        <v>29</v>
      </c>
      <c r="DL24">
        <f t="shared" si="24"/>
        <v>38</v>
      </c>
      <c r="DM24">
        <f t="shared" si="25"/>
        <v>12</v>
      </c>
      <c r="DN24">
        <f t="shared" si="26"/>
        <v>36</v>
      </c>
      <c r="DO24">
        <f t="shared" si="27"/>
        <v>30</v>
      </c>
      <c r="DP24">
        <f t="shared" si="28"/>
        <v>18</v>
      </c>
      <c r="DQ24">
        <f t="shared" si="29"/>
        <v>22</v>
      </c>
      <c r="DR24">
        <f t="shared" si="30"/>
        <v>32</v>
      </c>
      <c r="DS24">
        <f t="shared" si="31"/>
        <v>19</v>
      </c>
      <c r="DT24">
        <f t="shared" si="32"/>
        <v>4</v>
      </c>
      <c r="DU24">
        <f t="shared" si="33"/>
        <v>11</v>
      </c>
      <c r="DV24">
        <f t="shared" si="34"/>
        <v>14</v>
      </c>
      <c r="DW24">
        <f t="shared" si="35"/>
        <v>33</v>
      </c>
      <c r="DX24">
        <f t="shared" si="36"/>
        <v>24</v>
      </c>
      <c r="DY24">
        <f t="shared" si="37"/>
        <v>8</v>
      </c>
      <c r="DZ24">
        <f t="shared" si="38"/>
        <v>10</v>
      </c>
      <c r="EA24">
        <f t="shared" si="39"/>
        <v>40</v>
      </c>
      <c r="EB24">
        <f t="shared" si="40"/>
        <v>31</v>
      </c>
      <c r="EC24">
        <f t="shared" si="41"/>
        <v>13</v>
      </c>
      <c r="ED24">
        <f t="shared" si="42"/>
        <v>17</v>
      </c>
      <c r="EE24">
        <f t="shared" si="43"/>
        <v>15</v>
      </c>
      <c r="EF24">
        <f t="shared" si="44"/>
        <v>5</v>
      </c>
    </row>
    <row r="25" spans="1:136" ht="16.5" customHeight="1">
      <c r="A25">
        <f>_calc_라운드기준!A25</f>
        <v>1221</v>
      </c>
      <c r="B25">
        <f>INDEX(_calc_누적빈도!B:B,$A25)-INDEX(_calc_누적빈도!B:B,$A25-기준400회_후보!$B$1)</f>
        <v>50</v>
      </c>
      <c r="C25">
        <f>INDEX(_calc_누적빈도!C:C,$A25)-INDEX(_calc_누적빈도!C:C,$A25-기준400회_후보!$B$1)</f>
        <v>46</v>
      </c>
      <c r="D25">
        <f>INDEX(_calc_누적빈도!D:D,$A25)-INDEX(_calc_누적빈도!D:D,$A25-기준400회_후보!$B$1)</f>
        <v>62</v>
      </c>
      <c r="E25">
        <f>INDEX(_calc_누적빈도!E:E,$A25)-INDEX(_calc_누적빈도!E:E,$A25-기준400회_후보!$B$1)</f>
        <v>47</v>
      </c>
      <c r="F25">
        <f>INDEX(_calc_누적빈도!F:F,$A25)-INDEX(_calc_누적빈도!F:F,$A25-기준400회_후보!$B$1)</f>
        <v>40</v>
      </c>
      <c r="G25">
        <f>INDEX(_calc_누적빈도!G:G,$A25)-INDEX(_calc_누적빈도!G:G,$A25-기준400회_후보!$B$1)</f>
        <v>58</v>
      </c>
      <c r="H25">
        <f>INDEX(_calc_누적빈도!H:H,$A25)-INDEX(_calc_누적빈도!H:H,$A25-기준400회_후보!$B$1)</f>
        <v>57</v>
      </c>
      <c r="I25">
        <f>INDEX(_calc_누적빈도!I:I,$A25)-INDEX(_calc_누적빈도!I:I,$A25-기준400회_후보!$B$1)</f>
        <v>43</v>
      </c>
      <c r="J25">
        <f>INDEX(_calc_누적빈도!J:J,$A25)-INDEX(_calc_누적빈도!J:J,$A25-기준400회_후보!$B$1)</f>
        <v>51</v>
      </c>
      <c r="K25">
        <f>INDEX(_calc_누적빈도!K:K,$A25)-INDEX(_calc_누적빈도!K:K,$A25-기준400회_후보!$B$1)</f>
        <v>43</v>
      </c>
      <c r="L25">
        <f>INDEX(_calc_누적빈도!L:L,$A25)-INDEX(_calc_누적빈도!L:L,$A25-기준400회_후보!$B$1)</f>
        <v>50</v>
      </c>
      <c r="M25">
        <f>INDEX(_calc_누적빈도!M:M,$A25)-INDEX(_calc_누적빈도!M:M,$A25-기준400회_후보!$B$1)</f>
        <v>60</v>
      </c>
      <c r="N25">
        <f>INDEX(_calc_누적빈도!N:N,$A25)-INDEX(_calc_누적빈도!N:N,$A25-기준400회_후보!$B$1)</f>
        <v>62</v>
      </c>
      <c r="O25">
        <f>INDEX(_calc_누적빈도!O:O,$A25)-INDEX(_calc_누적빈도!O:O,$A25-기준400회_후보!$B$1)</f>
        <v>54</v>
      </c>
      <c r="P25">
        <f>INDEX(_calc_누적빈도!P:P,$A25)-INDEX(_calc_누적빈도!P:P,$A25-기준400회_후보!$B$1)</f>
        <v>54</v>
      </c>
      <c r="Q25">
        <f>INDEX(_calc_누적빈도!Q:Q,$A25)-INDEX(_calc_누적빈도!Q:Q,$A25-기준400회_후보!$B$1)</f>
        <v>64</v>
      </c>
      <c r="R25">
        <f>INDEX(_calc_누적빈도!R:R,$A25)-INDEX(_calc_누적빈도!R:R,$A25-기준400회_후보!$B$1)</f>
        <v>50</v>
      </c>
      <c r="S25">
        <f>INDEX(_calc_누적빈도!S:S,$A25)-INDEX(_calc_누적빈도!S:S,$A25-기준400회_후보!$B$1)</f>
        <v>58</v>
      </c>
      <c r="T25">
        <f>INDEX(_calc_누적빈도!T:T,$A25)-INDEX(_calc_누적빈도!T:T,$A25-기준400회_후보!$B$1)</f>
        <v>54</v>
      </c>
      <c r="U25">
        <f>INDEX(_calc_누적빈도!U:U,$A25)-INDEX(_calc_누적빈도!U:U,$A25-기준400회_후보!$B$1)</f>
        <v>47</v>
      </c>
      <c r="V25">
        <f>INDEX(_calc_누적빈도!V:V,$A25)-INDEX(_calc_누적빈도!V:V,$A25-기준400회_후보!$B$1)</f>
        <v>55</v>
      </c>
      <c r="W25">
        <f>INDEX(_calc_누적빈도!W:W,$A25)-INDEX(_calc_누적빈도!W:W,$A25-기준400회_후보!$B$1)</f>
        <v>53</v>
      </c>
      <c r="X25">
        <f>INDEX(_calc_누적빈도!X:X,$A25)-INDEX(_calc_누적빈도!X:X,$A25-기준400회_후보!$B$1)</f>
        <v>49</v>
      </c>
      <c r="Y25">
        <f>INDEX(_calc_누적빈도!Y:Y,$A25)-INDEX(_calc_누적빈도!Y:Y,$A25-기준400회_후보!$B$1)</f>
        <v>56</v>
      </c>
      <c r="Z25">
        <f>INDEX(_calc_누적빈도!Z:Z,$A25)-INDEX(_calc_누적빈도!Z:Z,$A25-기준400회_후보!$B$1)</f>
        <v>43</v>
      </c>
      <c r="AA25">
        <f>INDEX(_calc_누적빈도!AA:AA,$A25)-INDEX(_calc_누적빈도!AA:AA,$A25-기준400회_후보!$B$1)</f>
        <v>55</v>
      </c>
      <c r="AB25">
        <f>INDEX(_calc_누적빈도!AB:AB,$A25)-INDEX(_calc_누적빈도!AB:AB,$A25-기준400회_후보!$B$1)</f>
        <v>56</v>
      </c>
      <c r="AC25">
        <f>INDEX(_calc_누적빈도!AC:AC,$A25)-INDEX(_calc_누적빈도!AC:AC,$A25-기준400회_후보!$B$1)</f>
        <v>57</v>
      </c>
      <c r="AD25">
        <f>INDEX(_calc_누적빈도!AD:AD,$A25)-INDEX(_calc_누적빈도!AD:AD,$A25-기준400회_후보!$B$1)</f>
        <v>54</v>
      </c>
      <c r="AE25">
        <f>INDEX(_calc_누적빈도!AE:AE,$A25)-INDEX(_calc_누적빈도!AE:AE,$A25-기준400회_후보!$B$1)</f>
        <v>58</v>
      </c>
      <c r="AF25">
        <f>INDEX(_calc_누적빈도!AF:AF,$A25)-INDEX(_calc_누적빈도!AF:AF,$A25-기준400회_후보!$B$1)</f>
        <v>54</v>
      </c>
      <c r="AG25">
        <f>INDEX(_calc_누적빈도!AG:AG,$A25)-INDEX(_calc_누적빈도!AG:AG,$A25-기준400회_후보!$B$1)</f>
        <v>48</v>
      </c>
      <c r="AH25">
        <f>INDEX(_calc_누적빈도!AH:AH,$A25)-INDEX(_calc_누적빈도!AH:AH,$A25-기준400회_후보!$B$1)</f>
        <v>62</v>
      </c>
      <c r="AI25">
        <f>INDEX(_calc_누적빈도!AI:AI,$A25)-INDEX(_calc_누적빈도!AI:AI,$A25-기준400회_후보!$B$1)</f>
        <v>52</v>
      </c>
      <c r="AJ25">
        <f>INDEX(_calc_누적빈도!AJ:AJ,$A25)-INDEX(_calc_누적빈도!AJ:AJ,$A25-기준400회_후보!$B$1)</f>
        <v>59</v>
      </c>
      <c r="AK25">
        <f>INDEX(_calc_누적빈도!AK:AK,$A25)-INDEX(_calc_누적빈도!AK:AK,$A25-기준400회_후보!$B$1)</f>
        <v>53</v>
      </c>
      <c r="AL25">
        <f>INDEX(_calc_누적빈도!AL:AL,$A25)-INDEX(_calc_누적빈도!AL:AL,$A25-기준400회_후보!$B$1)</f>
        <v>55</v>
      </c>
      <c r="AM25">
        <f>INDEX(_calc_누적빈도!AM:AM,$A25)-INDEX(_calc_누적빈도!AM:AM,$A25-기준400회_후보!$B$1)</f>
        <v>66</v>
      </c>
      <c r="AN25">
        <f>INDEX(_calc_누적빈도!AN:AN,$A25)-INDEX(_calc_누적빈도!AN:AN,$A25-기준400회_후보!$B$1)</f>
        <v>58</v>
      </c>
      <c r="AO25">
        <f>INDEX(_calc_누적빈도!AO:AO,$A25)-INDEX(_calc_누적빈도!AO:AO,$A25-기준400회_후보!$B$1)</f>
        <v>50</v>
      </c>
      <c r="AP25">
        <f>INDEX(_calc_누적빈도!AP:AP,$A25)-INDEX(_calc_누적빈도!AP:AP,$A25-기준400회_후보!$B$1)</f>
        <v>46</v>
      </c>
      <c r="AQ25">
        <f>INDEX(_calc_누적빈도!AQ:AQ,$A25)-INDEX(_calc_누적빈도!AQ:AQ,$A25-기준400회_후보!$B$1)</f>
        <v>51</v>
      </c>
      <c r="AR25">
        <f>INDEX(_calc_누적빈도!AR:AR,$A25)-INDEX(_calc_누적빈도!AR:AR,$A25-기준400회_후보!$B$1)</f>
        <v>47</v>
      </c>
      <c r="AS25">
        <f>INDEX(_calc_누적빈도!AS:AS,$A25)-INDEX(_calc_누적빈도!AS:AS,$A25-기준400회_후보!$B$1)</f>
        <v>54</v>
      </c>
      <c r="AT25">
        <f>INDEX(_calc_누적빈도!AT:AT,$A25)-INDEX(_calc_누적빈도!AT:AT,$A25-기준400회_후보!$B$1)</f>
        <v>59</v>
      </c>
      <c r="AU25">
        <f>(RANK(_calc_라운드기준!B25,_calc_라운드기준!$B25:$AT25,0)+COUNTIFS(_calc_라운드기준!$B25:$AT25,_calc_라운드기준!B25,$B$1:$AT$1,"&lt;"&amp;1))-(RANK(B25,$B25:$AT25,0)+COUNTIFS($B25:$AT25,B25,$B$1:$AT$1,"&lt;"&amp;1))</f>
        <v>-26</v>
      </c>
      <c r="AV25">
        <f>(RANK(_calc_라운드기준!C25,_calc_라운드기준!$B25:$AT25,0)+COUNTIFS(_calc_라운드기준!$B25:$AT25,_calc_라운드기준!C25,$B$1:$AT$1,"&lt;"&amp;2))-(RANK(C25,$B25:$AT25,0)+COUNTIFS($B25:$AT25,C25,$B$1:$AT$1,"&lt;"&amp;2))</f>
        <v>-4</v>
      </c>
      <c r="AW25">
        <f>(RANK(_calc_라운드기준!D25,_calc_라운드기준!$B25:$AT25,0)+COUNTIFS(_calc_라운드기준!$B25:$AT25,_calc_라운드기준!D25,$B$1:$AT$1,"&lt;"&amp;3))-(RANK(D25,$B25:$AT25,0)+COUNTIFS($B25:$AT25,D25,$B$1:$AT$1,"&lt;"&amp;3))</f>
        <v>-1</v>
      </c>
      <c r="AX25">
        <f>(RANK(_calc_라운드기준!E25,_calc_라운드기준!$B25:$AT25,0)+COUNTIFS(_calc_라운드기준!$B25:$AT25,_calc_라운드기준!E25,$B$1:$AT$1,"&lt;"&amp;4))-(RANK(E25,$B25:$AT25,0)+COUNTIFS($B25:$AT25,E25,$B$1:$AT$1,"&lt;"&amp;4))</f>
        <v>-14</v>
      </c>
      <c r="AY25">
        <f>(RANK(_calc_라운드기준!F25,_calc_라운드기준!$B25:$AT25,0)+COUNTIFS(_calc_라운드기준!$B25:$AT25,_calc_라운드기준!F25,$B$1:$AT$1,"&lt;"&amp;5))-(RANK(F25,$B25:$AT25,0)+COUNTIFS($B25:$AT25,F25,$B$1:$AT$1,"&lt;"&amp;5))</f>
        <v>-31</v>
      </c>
      <c r="AZ25">
        <f>(RANK(_calc_라운드기준!G25,_calc_라운드기준!$B25:$AT25,0)+COUNTIFS(_calc_라운드기준!$B25:$AT25,_calc_라운드기준!G25,$B$1:$AT$1,"&lt;"&amp;6))-(RANK(G25,$B25:$AT25,0)+COUNTIFS($B25:$AT25,G25,$B$1:$AT$1,"&lt;"&amp;6))</f>
        <v>-2</v>
      </c>
      <c r="BA25">
        <f>(RANK(_calc_라운드기준!H25,_calc_라운드기준!$B25:$AT25,0)+COUNTIFS(_calc_라운드기준!$B25:$AT25,_calc_라운드기준!H25,$B$1:$AT$1,"&lt;"&amp;7))-(RANK(H25,$B25:$AT25,0)+COUNTIFS($B25:$AT25,H25,$B$1:$AT$1,"&lt;"&amp;7))</f>
        <v>-5</v>
      </c>
      <c r="BB25">
        <f>(RANK(_calc_라운드기준!I25,_calc_라운드기준!$B25:$AT25,0)+COUNTIFS(_calc_라운드기준!$B25:$AT25,_calc_라운드기준!I25,$B$1:$AT$1,"&lt;"&amp;8))-(RANK(I25,$B25:$AT25,0)+COUNTIFS($B25:$AT25,I25,$B$1:$AT$1,"&lt;"&amp;8))</f>
        <v>-33</v>
      </c>
      <c r="BC25">
        <f>(RANK(_calc_라운드기준!J25,_calc_라운드기준!$B25:$AT25,0)+COUNTIFS(_calc_라운드기준!$B25:$AT25,_calc_라운드기준!J25,$B$1:$AT$1,"&lt;"&amp;9))-(RANK(J25,$B25:$AT25,0)+COUNTIFS($B25:$AT25,J25,$B$1:$AT$1,"&lt;"&amp;9))</f>
        <v>-14</v>
      </c>
      <c r="BD25">
        <f>(RANK(_calc_라운드기준!K25,_calc_라운드기준!$B25:$AT25,0)+COUNTIFS(_calc_라운드기준!$B25:$AT25,_calc_라운드기준!K25,$B$1:$AT$1,"&lt;"&amp;10))-(RANK(K25,$B25:$AT25,0)+COUNTIFS($B25:$AT25,K25,$B$1:$AT$1,"&lt;"&amp;10))</f>
        <v>-19</v>
      </c>
      <c r="BE25">
        <f>(RANK(_calc_라운드기준!L25,_calc_라운드기준!$B25:$AT25,0)+COUNTIFS(_calc_라운드기준!$B25:$AT25,_calc_라운드기준!L25,$B$1:$AT$1,"&lt;"&amp;11))-(RANK(L25,$B25:$AT25,0)+COUNTIFS($B25:$AT25,L25,$B$1:$AT$1,"&lt;"&amp;11))</f>
        <v>-7</v>
      </c>
      <c r="BF25">
        <f>(RANK(_calc_라운드기준!M25,_calc_라운드기준!$B25:$AT25,0)+COUNTIFS(_calc_라운드기준!$B25:$AT25,_calc_라운드기준!M25,$B$1:$AT$1,"&lt;"&amp;12))-(RANK(M25,$B25:$AT25,0)+COUNTIFS($B25:$AT25,M25,$B$1:$AT$1,"&lt;"&amp;12))</f>
        <v>20</v>
      </c>
      <c r="BG25">
        <f>(RANK(_calc_라운드기준!N25,_calc_라운드기준!$B25:$AT25,0)+COUNTIFS(_calc_라운드기준!$B25:$AT25,_calc_라운드기준!N25,$B$1:$AT$1,"&lt;"&amp;13))-(RANK(N25,$B25:$AT25,0)+COUNTIFS($B25:$AT25,N25,$B$1:$AT$1,"&lt;"&amp;13))</f>
        <v>33</v>
      </c>
      <c r="BH25">
        <f>(RANK(_calc_라운드기준!O25,_calc_라운드기준!$B25:$AT25,0)+COUNTIFS(_calc_라운드기준!$B25:$AT25,_calc_라운드기준!O25,$B$1:$AT$1,"&lt;"&amp;14))-(RANK(O25,$B25:$AT25,0)+COUNTIFS($B25:$AT25,O25,$B$1:$AT$1,"&lt;"&amp;14))</f>
        <v>20</v>
      </c>
      <c r="BI25">
        <f>(RANK(_calc_라운드기준!P25,_calc_라운드기준!$B25:$AT25,0)+COUNTIFS(_calc_라운드기준!$B25:$AT25,_calc_라운드기준!P25,$B$1:$AT$1,"&lt;"&amp;15))-(RANK(P25,$B25:$AT25,0)+COUNTIFS($B25:$AT25,P25,$B$1:$AT$1,"&lt;"&amp;15))</f>
        <v>-18</v>
      </c>
      <c r="BJ25">
        <f>(RANK(_calc_라운드기준!Q25,_calc_라운드기준!$B25:$AT25,0)+COUNTIFS(_calc_라운드기준!$B25:$AT25,_calc_라운드기준!Q25,$B$1:$AT$1,"&lt;"&amp;16))-(RANK(Q25,$B25:$AT25,0)+COUNTIFS($B25:$AT25,Q25,$B$1:$AT$1,"&lt;"&amp;16))</f>
        <v>2</v>
      </c>
      <c r="BK25">
        <f>(RANK(_calc_라운드기준!R25,_calc_라운드기준!$B25:$AT25,0)+COUNTIFS(_calc_라운드기준!$B25:$AT25,_calc_라운드기준!R25,$B$1:$AT$1,"&lt;"&amp;17))-(RANK(R25,$B25:$AT25,0)+COUNTIFS($B25:$AT25,R25,$B$1:$AT$1,"&lt;"&amp;17))</f>
        <v>-17</v>
      </c>
      <c r="BL25">
        <f>(RANK(_calc_라운드기준!S25,_calc_라운드기준!$B25:$AT25,0)+COUNTIFS(_calc_라운드기준!$B25:$AT25,_calc_라운드기준!S25,$B$1:$AT$1,"&lt;"&amp;18))-(RANK(S25,$B25:$AT25,0)+COUNTIFS($B25:$AT25,S25,$B$1:$AT$1,"&lt;"&amp;18))</f>
        <v>31</v>
      </c>
      <c r="BM25">
        <f>(RANK(_calc_라운드기준!T25,_calc_라운드기준!$B25:$AT25,0)+COUNTIFS(_calc_라운드기준!$B25:$AT25,_calc_라운드기준!T25,$B$1:$AT$1,"&lt;"&amp;19))-(RANK(T25,$B25:$AT25,0)+COUNTIFS($B25:$AT25,T25,$B$1:$AT$1,"&lt;"&amp;19))</f>
        <v>-5</v>
      </c>
      <c r="BN25">
        <f>(RANK(_calc_라운드기준!U25,_calc_라운드기준!$B25:$AT25,0)+COUNTIFS(_calc_라운드기준!$B25:$AT25,_calc_라운드기준!U25,$B$1:$AT$1,"&lt;"&amp;20))-(RANK(U25,$B25:$AT25,0)+COUNTIFS($B25:$AT25,U25,$B$1:$AT$1,"&lt;"&amp;20))</f>
        <v>-11</v>
      </c>
      <c r="BO25">
        <f>(RANK(_calc_라운드기준!V25,_calc_라운드기준!$B25:$AT25,0)+COUNTIFS(_calc_라운드기준!$B25:$AT25,_calc_라운드기준!V25,$B$1:$AT$1,"&lt;"&amp;21))-(RANK(V25,$B25:$AT25,0)+COUNTIFS($B25:$AT25,V25,$B$1:$AT$1,"&lt;"&amp;21))</f>
        <v>25</v>
      </c>
      <c r="BP25">
        <f>(RANK(_calc_라운드기준!W25,_calc_라운드기준!$B25:$AT25,0)+COUNTIFS(_calc_라운드기준!$B25:$AT25,_calc_라운드기준!W25,$B$1:$AT$1,"&lt;"&amp;22))-(RANK(W25,$B25:$AT25,0)+COUNTIFS($B25:$AT25,W25,$B$1:$AT$1,"&lt;"&amp;22))</f>
        <v>17</v>
      </c>
      <c r="BQ25">
        <f>(RANK(_calc_라운드기준!X25,_calc_라운드기준!$B25:$AT25,0)+COUNTIFS(_calc_라운드기준!$B25:$AT25,_calc_라운드기준!X25,$B$1:$AT$1,"&lt;"&amp;23))-(RANK(X25,$B25:$AT25,0)+COUNTIFS($B25:$AT25,X25,$B$1:$AT$1,"&lt;"&amp;23))</f>
        <v>-25</v>
      </c>
      <c r="BR25">
        <f>(RANK(_calc_라운드기준!Y25,_calc_라운드기준!$B25:$AT25,0)+COUNTIFS(_calc_라운드기준!$B25:$AT25,_calc_라운드기준!Y25,$B$1:$AT$1,"&lt;"&amp;24))-(RANK(Y25,$B25:$AT25,0)+COUNTIFS($B25:$AT25,Y25,$B$1:$AT$1,"&lt;"&amp;24))</f>
        <v>-4</v>
      </c>
      <c r="BS25">
        <f>(RANK(_calc_라운드기준!Z25,_calc_라운드기준!$B25:$AT25,0)+COUNTIFS(_calc_라운드기준!$B25:$AT25,_calc_라운드기준!Z25,$B$1:$AT$1,"&lt;"&amp;25))-(RANK(Z25,$B25:$AT25,0)+COUNTIFS($B25:$AT25,Z25,$B$1:$AT$1,"&lt;"&amp;25))</f>
        <v>-16</v>
      </c>
      <c r="BT25">
        <f>(RANK(_calc_라운드기준!AA25,_calc_라운드기준!$B25:$AT25,0)+COUNTIFS(_calc_라운드기준!$B25:$AT25,_calc_라운드기준!AA25,$B$1:$AT$1,"&lt;"&amp;26))-(RANK(AA25,$B25:$AT25,0)+COUNTIFS($B25:$AT25,AA25,$B$1:$AT$1,"&lt;"&amp;26))</f>
        <v>11</v>
      </c>
      <c r="BU25">
        <f>(RANK(_calc_라운드기준!AB25,_calc_라운드기준!$B25:$AT25,0)+COUNTIFS(_calc_라운드기준!$B25:$AT25,_calc_라운드기준!AB25,$B$1:$AT$1,"&lt;"&amp;27))-(RANK(AB25,$B25:$AT25,0)+COUNTIFS($B25:$AT25,AB25,$B$1:$AT$1,"&lt;"&amp;27))</f>
        <v>-15</v>
      </c>
      <c r="BV25">
        <f>(RANK(_calc_라운드기준!AC25,_calc_라운드기준!$B25:$AT25,0)+COUNTIFS(_calc_라운드기준!$B25:$AT25,_calc_라운드기준!AC25,$B$1:$AT$1,"&lt;"&amp;28))-(RANK(AC25,$B25:$AT25,0)+COUNTIFS($B25:$AT25,AC25,$B$1:$AT$1,"&lt;"&amp;28))</f>
        <v>-8</v>
      </c>
      <c r="BW25">
        <f>(RANK(_calc_라운드기준!AD25,_calc_라운드기준!$B25:$AT25,0)+COUNTIFS(_calc_라운드기준!$B25:$AT25,_calc_라운드기준!AD25,$B$1:$AT$1,"&lt;"&amp;29))-(RANK(AD25,$B25:$AT25,0)+COUNTIFS($B25:$AT25,AD25,$B$1:$AT$1,"&lt;"&amp;29))</f>
        <v>7</v>
      </c>
      <c r="BX25">
        <f>(RANK(_calc_라운드기준!AE25,_calc_라운드기준!$B25:$AT25,0)+COUNTIFS(_calc_라운드기준!$B25:$AT25,_calc_라운드기준!AE25,$B$1:$AT$1,"&lt;"&amp;30))-(RANK(AE25,$B25:$AT25,0)+COUNTIFS($B25:$AT25,AE25,$B$1:$AT$1,"&lt;"&amp;30))</f>
        <v>7</v>
      </c>
      <c r="BY25">
        <f>(RANK(_calc_라운드기준!AF25,_calc_라운드기준!$B25:$AT25,0)+COUNTIFS(_calc_라운드기준!$B25:$AT25,_calc_라운드기준!AF25,$B$1:$AT$1,"&lt;"&amp;31))-(RANK(AF25,$B25:$AT25,0)+COUNTIFS($B25:$AT25,AF25,$B$1:$AT$1,"&lt;"&amp;31))</f>
        <v>-12</v>
      </c>
      <c r="BZ25">
        <f>(RANK(_calc_라운드기준!AG25,_calc_라운드기준!$B25:$AT25,0)+COUNTIFS(_calc_라운드기준!$B25:$AT25,_calc_라운드기준!AG25,$B$1:$AT$1,"&lt;"&amp;32))-(RANK(AG25,$B25:$AT25,0)+COUNTIFS($B25:$AT25,AG25,$B$1:$AT$1,"&lt;"&amp;32))</f>
        <v>2</v>
      </c>
      <c r="CA25">
        <f>(RANK(_calc_라운드기준!AH25,_calc_라운드기준!$B25:$AT25,0)+COUNTIFS(_calc_라운드기준!$B25:$AT25,_calc_라운드기준!AH25,$B$1:$AT$1,"&lt;"&amp;33))-(RANK(AH25,$B25:$AT25,0)+COUNTIFS($B25:$AT25,AH25,$B$1:$AT$1,"&lt;"&amp;33))</f>
        <v>26</v>
      </c>
      <c r="CB25">
        <f>(RANK(_calc_라운드기준!AI25,_calc_라운드기준!$B25:$AT25,0)+COUNTIFS(_calc_라운드기준!$B25:$AT25,_calc_라운드기준!AI25,$B$1:$AT$1,"&lt;"&amp;34))-(RANK(AI25,$B25:$AT25,0)+COUNTIFS($B25:$AT25,AI25,$B$1:$AT$1,"&lt;"&amp;34))</f>
        <v>17</v>
      </c>
      <c r="CC25">
        <f>(RANK(_calc_라운드기준!AJ25,_calc_라운드기준!$B25:$AT25,0)+COUNTIFS(_calc_라운드기준!$B25:$AT25,_calc_라운드기준!AJ25,$B$1:$AT$1,"&lt;"&amp;35))-(RANK(AJ25,$B25:$AT25,0)+COUNTIFS($B25:$AT25,AJ25,$B$1:$AT$1,"&lt;"&amp;35))</f>
        <v>12</v>
      </c>
      <c r="CD25">
        <f>(RANK(_calc_라운드기준!AK25,_calc_라운드기준!$B25:$AT25,0)+COUNTIFS(_calc_라운드기준!$B25:$AT25,_calc_라운드기준!AK25,$B$1:$AT$1,"&lt;"&amp;36))-(RANK(AK25,$B25:$AT25,0)+COUNTIFS($B25:$AT25,AK25,$B$1:$AT$1,"&lt;"&amp;36))</f>
        <v>-7</v>
      </c>
      <c r="CE25">
        <f>(RANK(_calc_라운드기준!AL25,_calc_라운드기준!$B25:$AT25,0)+COUNTIFS(_calc_라운드기준!$B25:$AT25,_calc_라운드기준!AL25,$B$1:$AT$1,"&lt;"&amp;37))-(RANK(AL25,$B25:$AT25,0)+COUNTIFS($B25:$AT25,AL25,$B$1:$AT$1,"&lt;"&amp;37))</f>
        <v>2</v>
      </c>
      <c r="CF25">
        <f>(RANK(_calc_라운드기준!AM25,_calc_라운드기준!$B25:$AT25,0)+COUNTIFS(_calc_라운드기준!$B25:$AT25,_calc_라운드기준!AM25,$B$1:$AT$1,"&lt;"&amp;38))-(RANK(AM25,$B25:$AT25,0)+COUNTIFS($B25:$AT25,AM25,$B$1:$AT$1,"&lt;"&amp;38))</f>
        <v>21</v>
      </c>
      <c r="CG25">
        <f>(RANK(_calc_라운드기준!AN25,_calc_라운드기준!$B25:$AT25,0)+COUNTIFS(_calc_라운드기준!$B25:$AT25,_calc_라운드기준!AN25,$B$1:$AT$1,"&lt;"&amp;39))-(RANK(AN25,$B25:$AT25,0)+COUNTIFS($B25:$AT25,AN25,$B$1:$AT$1,"&lt;"&amp;39))</f>
        <v>20</v>
      </c>
      <c r="CH25">
        <f>(RANK(_calc_라운드기준!AO25,_calc_라운드기준!$B25:$AT25,0)+COUNTIFS(_calc_라운드기준!$B25:$AT25,_calc_라운드기준!AO25,$B$1:$AT$1,"&lt;"&amp;40))-(RANK(AO25,$B25:$AT25,0)+COUNTIFS($B25:$AT25,AO25,$B$1:$AT$1,"&lt;"&amp;40))</f>
        <v>-21</v>
      </c>
      <c r="CI25">
        <f>(RANK(_calc_라운드기준!AP25,_calc_라운드기준!$B25:$AT25,0)+COUNTIFS(_calc_라운드기준!$B25:$AT25,_calc_라운드기준!AP25,$B$1:$AT$1,"&lt;"&amp;41))-(RANK(AP25,$B25:$AT25,0)+COUNTIFS($B25:$AT25,AP25,$B$1:$AT$1,"&lt;"&amp;41))</f>
        <v>-8</v>
      </c>
      <c r="CJ25">
        <f>(RANK(_calc_라운드기준!AQ25,_calc_라운드기준!$B25:$AT25,0)+COUNTIFS(_calc_라운드기준!$B25:$AT25,_calc_라운드기준!AQ25,$B$1:$AT$1,"&lt;"&amp;42))-(RANK(AQ25,$B25:$AT25,0)+COUNTIFS($B25:$AT25,AQ25,$B$1:$AT$1,"&lt;"&amp;42))</f>
        <v>9</v>
      </c>
      <c r="CK25">
        <f>(RANK(_calc_라운드기준!AR25,_calc_라운드기준!$B25:$AT25,0)+COUNTIFS(_calc_라운드기준!$B25:$AT25,_calc_라운드기준!AR25,$B$1:$AT$1,"&lt;"&amp;43))-(RANK(AR25,$B25:$AT25,0)+COUNTIFS($B25:$AT25,AR25,$B$1:$AT$1,"&lt;"&amp;43))</f>
        <v>5</v>
      </c>
      <c r="CL25">
        <f>(RANK(_calc_라운드기준!AS25,_calc_라운드기준!$B25:$AT25,0)+COUNTIFS(_calc_라운드기준!$B25:$AT25,_calc_라운드기준!AS25,$B$1:$AT$1,"&lt;"&amp;44))-(RANK(AS25,$B25:$AT25,0)+COUNTIFS($B25:$AT25,AS25,$B$1:$AT$1,"&lt;"&amp;44))</f>
        <v>9</v>
      </c>
      <c r="CM25">
        <f>(RANK(_calc_라운드기준!AT25,_calc_라운드기준!$B25:$AT25,0)+COUNTIFS(_calc_라운드기준!$B25:$AT25,_calc_라운드기준!AT25,$B$1:$AT$1,"&lt;"&amp;45))-(RANK(AT25,$B25:$AT25,0)+COUNTIFS($B25:$AT25,AT25,$B$1:$AT$1,"&lt;"&amp;45))</f>
        <v>27</v>
      </c>
      <c r="CN25">
        <f t="shared" si="0"/>
        <v>43</v>
      </c>
      <c r="CO25">
        <f t="shared" si="1"/>
        <v>24</v>
      </c>
      <c r="CP25">
        <f t="shared" si="2"/>
        <v>22</v>
      </c>
      <c r="CQ25">
        <f t="shared" si="3"/>
        <v>34</v>
      </c>
      <c r="CR25">
        <f t="shared" si="4"/>
        <v>44</v>
      </c>
      <c r="CS25">
        <f t="shared" si="5"/>
        <v>23</v>
      </c>
      <c r="CT25">
        <f t="shared" si="6"/>
        <v>26</v>
      </c>
      <c r="CU25">
        <f t="shared" si="7"/>
        <v>45</v>
      </c>
      <c r="CV25">
        <f t="shared" si="8"/>
        <v>35</v>
      </c>
      <c r="CW25">
        <f t="shared" si="9"/>
        <v>40</v>
      </c>
      <c r="CX25">
        <f t="shared" si="10"/>
        <v>28</v>
      </c>
      <c r="CY25">
        <f t="shared" si="11"/>
        <v>7</v>
      </c>
      <c r="CZ25">
        <f t="shared" si="12"/>
        <v>1</v>
      </c>
      <c r="DA25">
        <f t="shared" si="13"/>
        <v>8</v>
      </c>
      <c r="DB25">
        <f t="shared" si="14"/>
        <v>39</v>
      </c>
      <c r="DC25">
        <f t="shared" si="15"/>
        <v>19</v>
      </c>
      <c r="DD25">
        <f t="shared" si="16"/>
        <v>38</v>
      </c>
      <c r="DE25">
        <f t="shared" si="17"/>
        <v>2</v>
      </c>
      <c r="DF25">
        <f t="shared" si="18"/>
        <v>27</v>
      </c>
      <c r="DG25">
        <f t="shared" si="19"/>
        <v>32</v>
      </c>
      <c r="DH25">
        <f t="shared" si="20"/>
        <v>5</v>
      </c>
      <c r="DI25">
        <f t="shared" si="21"/>
        <v>10</v>
      </c>
      <c r="DJ25">
        <f t="shared" si="22"/>
        <v>42</v>
      </c>
      <c r="DK25">
        <f t="shared" si="23"/>
        <v>25</v>
      </c>
      <c r="DL25">
        <f t="shared" si="24"/>
        <v>37</v>
      </c>
      <c r="DM25">
        <f t="shared" si="25"/>
        <v>13</v>
      </c>
      <c r="DN25">
        <f t="shared" si="26"/>
        <v>36</v>
      </c>
      <c r="DO25">
        <f t="shared" si="27"/>
        <v>30</v>
      </c>
      <c r="DP25">
        <f t="shared" si="28"/>
        <v>16</v>
      </c>
      <c r="DQ25">
        <f t="shared" si="29"/>
        <v>17</v>
      </c>
      <c r="DR25">
        <f t="shared" si="30"/>
        <v>33</v>
      </c>
      <c r="DS25">
        <f t="shared" si="31"/>
        <v>20</v>
      </c>
      <c r="DT25">
        <f t="shared" si="32"/>
        <v>4</v>
      </c>
      <c r="DU25">
        <f t="shared" si="33"/>
        <v>11</v>
      </c>
      <c r="DV25">
        <f t="shared" si="34"/>
        <v>12</v>
      </c>
      <c r="DW25">
        <f t="shared" si="35"/>
        <v>29</v>
      </c>
      <c r="DX25">
        <f t="shared" si="36"/>
        <v>21</v>
      </c>
      <c r="DY25">
        <f t="shared" si="37"/>
        <v>6</v>
      </c>
      <c r="DZ25">
        <f t="shared" si="38"/>
        <v>9</v>
      </c>
      <c r="EA25">
        <f t="shared" si="39"/>
        <v>41</v>
      </c>
      <c r="EB25">
        <f t="shared" si="40"/>
        <v>31</v>
      </c>
      <c r="EC25">
        <f t="shared" si="41"/>
        <v>14</v>
      </c>
      <c r="ED25">
        <f t="shared" si="42"/>
        <v>18</v>
      </c>
      <c r="EE25">
        <f t="shared" si="43"/>
        <v>15</v>
      </c>
      <c r="EF25">
        <f t="shared" si="44"/>
        <v>3</v>
      </c>
    </row>
    <row r="26" spans="1:136" ht="16.5" customHeight="1">
      <c r="A26">
        <f>_calc_라운드기준!A26</f>
        <v>1220</v>
      </c>
      <c r="B26">
        <f>INDEX(_calc_누적빈도!B:B,$A26)-INDEX(_calc_누적빈도!B:B,$A26-기준400회_후보!$B$1)</f>
        <v>50</v>
      </c>
      <c r="C26">
        <f>INDEX(_calc_누적빈도!C:C,$A26)-INDEX(_calc_누적빈도!C:C,$A26-기준400회_후보!$B$1)</f>
        <v>45</v>
      </c>
      <c r="D26">
        <f>INDEX(_calc_누적빈도!D:D,$A26)-INDEX(_calc_누적빈도!D:D,$A26-기준400회_후보!$B$1)</f>
        <v>62</v>
      </c>
      <c r="E26">
        <f>INDEX(_calc_누적빈도!E:E,$A26)-INDEX(_calc_누적빈도!E:E,$A26-기준400회_후보!$B$1)</f>
        <v>47</v>
      </c>
      <c r="F26">
        <f>INDEX(_calc_누적빈도!F:F,$A26)-INDEX(_calc_누적빈도!F:F,$A26-기준400회_후보!$B$1)</f>
        <v>40</v>
      </c>
      <c r="G26">
        <f>INDEX(_calc_누적빈도!G:G,$A26)-INDEX(_calc_누적빈도!G:G,$A26-기준400회_후보!$B$1)</f>
        <v>58</v>
      </c>
      <c r="H26">
        <f>INDEX(_calc_누적빈도!H:H,$A26)-INDEX(_calc_누적빈도!H:H,$A26-기준400회_후보!$B$1)</f>
        <v>57</v>
      </c>
      <c r="I26">
        <f>INDEX(_calc_누적빈도!I:I,$A26)-INDEX(_calc_누적빈도!I:I,$A26-기준400회_후보!$B$1)</f>
        <v>43</v>
      </c>
      <c r="J26">
        <f>INDEX(_calc_누적빈도!J:J,$A26)-INDEX(_calc_누적빈도!J:J,$A26-기준400회_후보!$B$1)</f>
        <v>51</v>
      </c>
      <c r="K26">
        <f>INDEX(_calc_누적빈도!K:K,$A26)-INDEX(_calc_누적빈도!K:K,$A26-기준400회_후보!$B$1)</f>
        <v>44</v>
      </c>
      <c r="L26">
        <f>INDEX(_calc_누적빈도!L:L,$A26)-INDEX(_calc_누적빈도!L:L,$A26-기준400회_후보!$B$1)</f>
        <v>50</v>
      </c>
      <c r="M26">
        <f>INDEX(_calc_누적빈도!M:M,$A26)-INDEX(_calc_누적빈도!M:M,$A26-기준400회_후보!$B$1)</f>
        <v>60</v>
      </c>
      <c r="N26">
        <f>INDEX(_calc_누적빈도!N:N,$A26)-INDEX(_calc_누적빈도!N:N,$A26-기준400회_후보!$B$1)</f>
        <v>62</v>
      </c>
      <c r="O26">
        <f>INDEX(_calc_누적빈도!O:O,$A26)-INDEX(_calc_누적빈도!O:O,$A26-기준400회_후보!$B$1)</f>
        <v>54</v>
      </c>
      <c r="P26">
        <f>INDEX(_calc_누적빈도!P:P,$A26)-INDEX(_calc_누적빈도!P:P,$A26-기준400회_후보!$B$1)</f>
        <v>54</v>
      </c>
      <c r="Q26">
        <f>INDEX(_calc_누적빈도!Q:Q,$A26)-INDEX(_calc_누적빈도!Q:Q,$A26-기준400회_후보!$B$1)</f>
        <v>64</v>
      </c>
      <c r="R26">
        <f>INDEX(_calc_누적빈도!R:R,$A26)-INDEX(_calc_누적빈도!R:R,$A26-기준400회_후보!$B$1)</f>
        <v>50</v>
      </c>
      <c r="S26">
        <f>INDEX(_calc_누적빈도!S:S,$A26)-INDEX(_calc_누적빈도!S:S,$A26-기준400회_후보!$B$1)</f>
        <v>58</v>
      </c>
      <c r="T26">
        <f>INDEX(_calc_누적빈도!T:T,$A26)-INDEX(_calc_누적빈도!T:T,$A26-기준400회_후보!$B$1)</f>
        <v>54</v>
      </c>
      <c r="U26">
        <f>INDEX(_calc_누적빈도!U:U,$A26)-INDEX(_calc_누적빈도!U:U,$A26-기준400회_후보!$B$1)</f>
        <v>47</v>
      </c>
      <c r="V26">
        <f>INDEX(_calc_누적빈도!V:V,$A26)-INDEX(_calc_누적빈도!V:V,$A26-기준400회_후보!$B$1)</f>
        <v>56</v>
      </c>
      <c r="W26">
        <f>INDEX(_calc_누적빈도!W:W,$A26)-INDEX(_calc_누적빈도!W:W,$A26-기준400회_후보!$B$1)</f>
        <v>53</v>
      </c>
      <c r="X26">
        <f>INDEX(_calc_누적빈도!X:X,$A26)-INDEX(_calc_누적빈도!X:X,$A26-기준400회_후보!$B$1)</f>
        <v>49</v>
      </c>
      <c r="Y26">
        <f>INDEX(_calc_누적빈도!Y:Y,$A26)-INDEX(_calc_누적빈도!Y:Y,$A26-기준400회_후보!$B$1)</f>
        <v>56</v>
      </c>
      <c r="Z26">
        <f>INDEX(_calc_누적빈도!Z:Z,$A26)-INDEX(_calc_누적빈도!Z:Z,$A26-기준400회_후보!$B$1)</f>
        <v>42</v>
      </c>
      <c r="AA26">
        <f>INDEX(_calc_누적빈도!AA:AA,$A26)-INDEX(_calc_누적빈도!AA:AA,$A26-기준400회_후보!$B$1)</f>
        <v>55</v>
      </c>
      <c r="AB26">
        <f>INDEX(_calc_누적빈도!AB:AB,$A26)-INDEX(_calc_누적빈도!AB:AB,$A26-기준400회_후보!$B$1)</f>
        <v>56</v>
      </c>
      <c r="AC26">
        <f>INDEX(_calc_누적빈도!AC:AC,$A26)-INDEX(_calc_누적빈도!AC:AC,$A26-기준400회_후보!$B$1)</f>
        <v>56</v>
      </c>
      <c r="AD26">
        <f>INDEX(_calc_누적빈도!AD:AD,$A26)-INDEX(_calc_누적빈도!AD:AD,$A26-기준400회_후보!$B$1)</f>
        <v>54</v>
      </c>
      <c r="AE26">
        <f>INDEX(_calc_누적빈도!AE:AE,$A26)-INDEX(_calc_누적빈도!AE:AE,$A26-기준400회_후보!$B$1)</f>
        <v>59</v>
      </c>
      <c r="AF26">
        <f>INDEX(_calc_누적빈도!AF:AF,$A26)-INDEX(_calc_누적빈도!AF:AF,$A26-기준400회_후보!$B$1)</f>
        <v>54</v>
      </c>
      <c r="AG26">
        <f>INDEX(_calc_누적빈도!AG:AG,$A26)-INDEX(_calc_누적빈도!AG:AG,$A26-기준400회_후보!$B$1)</f>
        <v>48</v>
      </c>
      <c r="AH26">
        <f>INDEX(_calc_누적빈도!AH:AH,$A26)-INDEX(_calc_누적빈도!AH:AH,$A26-기준400회_후보!$B$1)</f>
        <v>62</v>
      </c>
      <c r="AI26">
        <f>INDEX(_calc_누적빈도!AI:AI,$A26)-INDEX(_calc_누적빈도!AI:AI,$A26-기준400회_후보!$B$1)</f>
        <v>51</v>
      </c>
      <c r="AJ26">
        <f>INDEX(_calc_누적빈도!AJ:AJ,$A26)-INDEX(_calc_누적빈도!AJ:AJ,$A26-기준400회_후보!$B$1)</f>
        <v>60</v>
      </c>
      <c r="AK26">
        <f>INDEX(_calc_누적빈도!AK:AK,$A26)-INDEX(_calc_누적빈도!AK:AK,$A26-기준400회_후보!$B$1)</f>
        <v>53</v>
      </c>
      <c r="AL26">
        <f>INDEX(_calc_누적빈도!AL:AL,$A26)-INDEX(_calc_누적빈도!AL:AL,$A26-기준400회_후보!$B$1)</f>
        <v>55</v>
      </c>
      <c r="AM26">
        <f>INDEX(_calc_누적빈도!AM:AM,$A26)-INDEX(_calc_누적빈도!AM:AM,$A26-기준400회_후보!$B$1)</f>
        <v>66</v>
      </c>
      <c r="AN26">
        <f>INDEX(_calc_누적빈도!AN:AN,$A26)-INDEX(_calc_누적빈도!AN:AN,$A26-기준400회_후보!$B$1)</f>
        <v>58</v>
      </c>
      <c r="AO26">
        <f>INDEX(_calc_누적빈도!AO:AO,$A26)-INDEX(_calc_누적빈도!AO:AO,$A26-기준400회_후보!$B$1)</f>
        <v>50</v>
      </c>
      <c r="AP26">
        <f>INDEX(_calc_누적빈도!AP:AP,$A26)-INDEX(_calc_누적빈도!AP:AP,$A26-기준400회_후보!$B$1)</f>
        <v>46</v>
      </c>
      <c r="AQ26">
        <f>INDEX(_calc_누적빈도!AQ:AQ,$A26)-INDEX(_calc_누적빈도!AQ:AQ,$A26-기준400회_후보!$B$1)</f>
        <v>52</v>
      </c>
      <c r="AR26">
        <f>INDEX(_calc_누적빈도!AR:AR,$A26)-INDEX(_calc_누적빈도!AR:AR,$A26-기준400회_후보!$B$1)</f>
        <v>46</v>
      </c>
      <c r="AS26">
        <f>INDEX(_calc_누적빈도!AS:AS,$A26)-INDEX(_calc_누적빈도!AS:AS,$A26-기준400회_후보!$B$1)</f>
        <v>54</v>
      </c>
      <c r="AT26">
        <f>INDEX(_calc_누적빈도!AT:AT,$A26)-INDEX(_calc_누적빈도!AT:AT,$A26-기준400회_후보!$B$1)</f>
        <v>59</v>
      </c>
      <c r="AU26">
        <f>(RANK(_calc_라운드기준!B26,_calc_라운드기준!$B26:$AT26,0)+COUNTIFS(_calc_라운드기준!$B26:$AT26,_calc_라운드기준!B26,$B$1:$AT$1,"&lt;"&amp;1))-(RANK(B26,$B26:$AT26,0)+COUNTIFS($B26:$AT26,B26,$B$1:$AT$1,"&lt;"&amp;1))</f>
        <v>-26</v>
      </c>
      <c r="AV26">
        <f>(RANK(_calc_라운드기준!C26,_calc_라운드기준!$B26:$AT26,0)+COUNTIFS(_calc_라운드기준!$B26:$AT26,_calc_라운드기준!C26,$B$1:$AT$1,"&lt;"&amp;2))-(RANK(C26,$B26:$AT26,0)+COUNTIFS($B26:$AT26,C26,$B$1:$AT$1,"&lt;"&amp;2))</f>
        <v>-2</v>
      </c>
      <c r="AW26">
        <f>(RANK(_calc_라운드기준!D26,_calc_라운드기준!$B26:$AT26,0)+COUNTIFS(_calc_라운드기준!$B26:$AT26,_calc_라운드기준!D26,$B$1:$AT$1,"&lt;"&amp;3))-(RANK(D26,$B26:$AT26,0)+COUNTIFS($B26:$AT26,D26,$B$1:$AT$1,"&lt;"&amp;3))</f>
        <v>-2</v>
      </c>
      <c r="AX26">
        <f>(RANK(_calc_라운드기준!E26,_calc_라운드기준!$B26:$AT26,0)+COUNTIFS(_calc_라운드기준!$B26:$AT26,_calc_라운드기준!E26,$B$1:$AT$1,"&lt;"&amp;4))-(RANK(E26,$B26:$AT26,0)+COUNTIFS($B26:$AT26,E26,$B$1:$AT$1,"&lt;"&amp;4))</f>
        <v>-14</v>
      </c>
      <c r="AY26">
        <f>(RANK(_calc_라운드기준!F26,_calc_라운드기준!$B26:$AT26,0)+COUNTIFS(_calc_라운드기준!$B26:$AT26,_calc_라운드기준!F26,$B$1:$AT$1,"&lt;"&amp;5))-(RANK(F26,$B26:$AT26,0)+COUNTIFS($B26:$AT26,F26,$B$1:$AT$1,"&lt;"&amp;5))</f>
        <v>-30</v>
      </c>
      <c r="AZ26">
        <f>(RANK(_calc_라운드기준!G26,_calc_라운드기준!$B26:$AT26,0)+COUNTIFS(_calc_라운드기준!$B26:$AT26,_calc_라운드기준!G26,$B$1:$AT$1,"&lt;"&amp;6))-(RANK(G26,$B26:$AT26,0)+COUNTIFS($B26:$AT26,G26,$B$1:$AT$1,"&lt;"&amp;6))</f>
        <v>-3</v>
      </c>
      <c r="BA26">
        <f>(RANK(_calc_라운드기준!H26,_calc_라운드기준!$B26:$AT26,0)+COUNTIFS(_calc_라운드기준!$B26:$AT26,_calc_라운드기준!H26,$B$1:$AT$1,"&lt;"&amp;7))-(RANK(H26,$B26:$AT26,0)+COUNTIFS($B26:$AT26,H26,$B$1:$AT$1,"&lt;"&amp;7))</f>
        <v>-5</v>
      </c>
      <c r="BB26">
        <f>(RANK(_calc_라운드기준!I26,_calc_라운드기준!$B26:$AT26,0)+COUNTIFS(_calc_라운드기준!$B26:$AT26,_calc_라운드기준!I26,$B$1:$AT$1,"&lt;"&amp;8))-(RANK(I26,$B26:$AT26,0)+COUNTIFS($B26:$AT26,I26,$B$1:$AT$1,"&lt;"&amp;8))</f>
        <v>-34</v>
      </c>
      <c r="BC26">
        <f>(RANK(_calc_라운드기준!J26,_calc_라운드기준!$B26:$AT26,0)+COUNTIFS(_calc_라운드기준!$B26:$AT26,_calc_라운드기준!J26,$B$1:$AT$1,"&lt;"&amp;9))-(RANK(J26,$B26:$AT26,0)+COUNTIFS($B26:$AT26,J26,$B$1:$AT$1,"&lt;"&amp;9))</f>
        <v>-13</v>
      </c>
      <c r="BD26">
        <f>(RANK(_calc_라운드기준!K26,_calc_라운드기준!$B26:$AT26,0)+COUNTIFS(_calc_라운드기준!$B26:$AT26,_calc_라운드기준!K26,$B$1:$AT$1,"&lt;"&amp;10))-(RANK(K26,$B26:$AT26,0)+COUNTIFS($B26:$AT26,K26,$B$1:$AT$1,"&lt;"&amp;10))</f>
        <v>-18</v>
      </c>
      <c r="BE26">
        <f>(RANK(_calc_라운드기준!L26,_calc_라운드기준!$B26:$AT26,0)+COUNTIFS(_calc_라운드기준!$B26:$AT26,_calc_라운드기준!L26,$B$1:$AT$1,"&lt;"&amp;11))-(RANK(L26,$B26:$AT26,0)+COUNTIFS($B26:$AT26,L26,$B$1:$AT$1,"&lt;"&amp;11))</f>
        <v>-7</v>
      </c>
      <c r="BF26">
        <f>(RANK(_calc_라운드기준!M26,_calc_라운드기준!$B26:$AT26,0)+COUNTIFS(_calc_라운드기준!$B26:$AT26,_calc_라운드기준!M26,$B$1:$AT$1,"&lt;"&amp;12))-(RANK(M26,$B26:$AT26,0)+COUNTIFS($B26:$AT26,M26,$B$1:$AT$1,"&lt;"&amp;12))</f>
        <v>20</v>
      </c>
      <c r="BG26">
        <f>(RANK(_calc_라운드기준!N26,_calc_라운드기준!$B26:$AT26,0)+COUNTIFS(_calc_라운드기준!$B26:$AT26,_calc_라운드기준!N26,$B$1:$AT$1,"&lt;"&amp;13))-(RANK(N26,$B26:$AT26,0)+COUNTIFS($B26:$AT26,N26,$B$1:$AT$1,"&lt;"&amp;13))</f>
        <v>23</v>
      </c>
      <c r="BH26">
        <f>(RANK(_calc_라운드기준!O26,_calc_라운드기준!$B26:$AT26,0)+COUNTIFS(_calc_라운드기준!$B26:$AT26,_calc_라운드기준!O26,$B$1:$AT$1,"&lt;"&amp;14))-(RANK(O26,$B26:$AT26,0)+COUNTIFS($B26:$AT26,O26,$B$1:$AT$1,"&lt;"&amp;14))</f>
        <v>20</v>
      </c>
      <c r="BI26">
        <f>(RANK(_calc_라운드기준!P26,_calc_라운드기준!$B26:$AT26,0)+COUNTIFS(_calc_라운드기준!$B26:$AT26,_calc_라운드기준!P26,$B$1:$AT$1,"&lt;"&amp;15))-(RANK(P26,$B26:$AT26,0)+COUNTIFS($B26:$AT26,P26,$B$1:$AT$1,"&lt;"&amp;15))</f>
        <v>-18</v>
      </c>
      <c r="BJ26">
        <f>(RANK(_calc_라운드기준!Q26,_calc_라운드기준!$B26:$AT26,0)+COUNTIFS(_calc_라운드기준!$B26:$AT26,_calc_라운드기준!Q26,$B$1:$AT$1,"&lt;"&amp;16))-(RANK(Q26,$B26:$AT26,0)+COUNTIFS($B26:$AT26,Q26,$B$1:$AT$1,"&lt;"&amp;16))</f>
        <v>2</v>
      </c>
      <c r="BK26">
        <f>(RANK(_calc_라운드기준!R26,_calc_라운드기준!$B26:$AT26,0)+COUNTIFS(_calc_라운드기준!$B26:$AT26,_calc_라운드기준!R26,$B$1:$AT$1,"&lt;"&amp;17))-(RANK(R26,$B26:$AT26,0)+COUNTIFS($B26:$AT26,R26,$B$1:$AT$1,"&lt;"&amp;17))</f>
        <v>-16</v>
      </c>
      <c r="BL26">
        <f>(RANK(_calc_라운드기준!S26,_calc_라운드기준!$B26:$AT26,0)+COUNTIFS(_calc_라운드기준!$B26:$AT26,_calc_라운드기준!S26,$B$1:$AT$1,"&lt;"&amp;18))-(RANK(S26,$B26:$AT26,0)+COUNTIFS($B26:$AT26,S26,$B$1:$AT$1,"&lt;"&amp;18))</f>
        <v>30</v>
      </c>
      <c r="BM26">
        <f>(RANK(_calc_라운드기준!T26,_calc_라운드기준!$B26:$AT26,0)+COUNTIFS(_calc_라운드기준!$B26:$AT26,_calc_라운드기준!T26,$B$1:$AT$1,"&lt;"&amp;19))-(RANK(T26,$B26:$AT26,0)+COUNTIFS($B26:$AT26,T26,$B$1:$AT$1,"&lt;"&amp;19))</f>
        <v>-4</v>
      </c>
      <c r="BN26">
        <f>(RANK(_calc_라운드기준!U26,_calc_라운드기준!$B26:$AT26,0)+COUNTIFS(_calc_라운드기준!$B26:$AT26,_calc_라운드기준!U26,$B$1:$AT$1,"&lt;"&amp;20))-(RANK(U26,$B26:$AT26,0)+COUNTIFS($B26:$AT26,U26,$B$1:$AT$1,"&lt;"&amp;20))</f>
        <v>-10</v>
      </c>
      <c r="BO26">
        <f>(RANK(_calc_라운드기준!V26,_calc_라운드기준!$B26:$AT26,0)+COUNTIFS(_calc_라운드기준!$B26:$AT26,_calc_라운드기준!V26,$B$1:$AT$1,"&lt;"&amp;21))-(RANK(V26,$B26:$AT26,0)+COUNTIFS($B26:$AT26,V26,$B$1:$AT$1,"&lt;"&amp;21))</f>
        <v>28</v>
      </c>
      <c r="BP26">
        <f>(RANK(_calc_라운드기준!W26,_calc_라운드기준!$B26:$AT26,0)+COUNTIFS(_calc_라운드기준!$B26:$AT26,_calc_라운드기준!W26,$B$1:$AT$1,"&lt;"&amp;22))-(RANK(W26,$B26:$AT26,0)+COUNTIFS($B26:$AT26,W26,$B$1:$AT$1,"&lt;"&amp;22))</f>
        <v>17</v>
      </c>
      <c r="BQ26">
        <f>(RANK(_calc_라운드기준!X26,_calc_라운드기준!$B26:$AT26,0)+COUNTIFS(_calc_라운드기준!$B26:$AT26,_calc_라운드기준!X26,$B$1:$AT$1,"&lt;"&amp;23))-(RANK(X26,$B26:$AT26,0)+COUNTIFS($B26:$AT26,X26,$B$1:$AT$1,"&lt;"&amp;23))</f>
        <v>-25</v>
      </c>
      <c r="BR26">
        <f>(RANK(_calc_라운드기준!Y26,_calc_라운드기준!$B26:$AT26,0)+COUNTIFS(_calc_라운드기준!$B26:$AT26,_calc_라운드기준!Y26,$B$1:$AT$1,"&lt;"&amp;24))-(RANK(Y26,$B26:$AT26,0)+COUNTIFS($B26:$AT26,Y26,$B$1:$AT$1,"&lt;"&amp;24))</f>
        <v>-4</v>
      </c>
      <c r="BS26">
        <f>(RANK(_calc_라운드기준!Z26,_calc_라운드기준!$B26:$AT26,0)+COUNTIFS(_calc_라운드기준!$B26:$AT26,_calc_라운드기준!Z26,$B$1:$AT$1,"&lt;"&amp;25))-(RANK(Z26,$B26:$AT26,0)+COUNTIFS($B26:$AT26,Z26,$B$1:$AT$1,"&lt;"&amp;25))</f>
        <v>-7</v>
      </c>
      <c r="BT26">
        <f>(RANK(_calc_라운드기준!AA26,_calc_라운드기준!$B26:$AT26,0)+COUNTIFS(_calc_라운드기준!$B26:$AT26,_calc_라운드기준!AA26,$B$1:$AT$1,"&lt;"&amp;26))-(RANK(AA26,$B26:$AT26,0)+COUNTIFS($B26:$AT26,AA26,$B$1:$AT$1,"&lt;"&amp;26))</f>
        <v>11</v>
      </c>
      <c r="BU26">
        <f>(RANK(_calc_라운드기준!AB26,_calc_라운드기준!$B26:$AT26,0)+COUNTIFS(_calc_라운드기준!$B26:$AT26,_calc_라운드기준!AB26,$B$1:$AT$1,"&lt;"&amp;27))-(RANK(AB26,$B26:$AT26,0)+COUNTIFS($B26:$AT26,AB26,$B$1:$AT$1,"&lt;"&amp;27))</f>
        <v>-14</v>
      </c>
      <c r="BV26">
        <f>(RANK(_calc_라운드기준!AC26,_calc_라운드기준!$B26:$AT26,0)+COUNTIFS(_calc_라운드기준!$B26:$AT26,_calc_라운드기준!AC26,$B$1:$AT$1,"&lt;"&amp;28))-(RANK(AC26,$B26:$AT26,0)+COUNTIFS($B26:$AT26,AC26,$B$1:$AT$1,"&lt;"&amp;28))</f>
        <v>-11</v>
      </c>
      <c r="BW26">
        <f>(RANK(_calc_라운드기준!AD26,_calc_라운드기준!$B26:$AT26,0)+COUNTIFS(_calc_라운드기준!$B26:$AT26,_calc_라운드기준!AD26,$B$1:$AT$1,"&lt;"&amp;29))-(RANK(AD26,$B26:$AT26,0)+COUNTIFS($B26:$AT26,AD26,$B$1:$AT$1,"&lt;"&amp;29))</f>
        <v>7</v>
      </c>
      <c r="BX26">
        <f>(RANK(_calc_라운드기준!AE26,_calc_라운드기준!$B26:$AT26,0)+COUNTIFS(_calc_라운드기준!$B26:$AT26,_calc_라운드기준!AE26,$B$1:$AT$1,"&lt;"&amp;30))-(RANK(AE26,$B26:$AT26,0)+COUNTIFS($B26:$AT26,AE26,$B$1:$AT$1,"&lt;"&amp;30))</f>
        <v>11</v>
      </c>
      <c r="BY26">
        <f>(RANK(_calc_라운드기준!AF26,_calc_라운드기준!$B26:$AT26,0)+COUNTIFS(_calc_라운드기준!$B26:$AT26,_calc_라운드기준!AF26,$B$1:$AT$1,"&lt;"&amp;31))-(RANK(AF26,$B26:$AT26,0)+COUNTIFS($B26:$AT26,AF26,$B$1:$AT$1,"&lt;"&amp;31))</f>
        <v>-12</v>
      </c>
      <c r="BZ26">
        <f>(RANK(_calc_라운드기준!AG26,_calc_라운드기준!$B26:$AT26,0)+COUNTIFS(_calc_라운드기준!$B26:$AT26,_calc_라운드기준!AG26,$B$1:$AT$1,"&lt;"&amp;32))-(RANK(AG26,$B26:$AT26,0)+COUNTIFS($B26:$AT26,AG26,$B$1:$AT$1,"&lt;"&amp;32))</f>
        <v>2</v>
      </c>
      <c r="CA26">
        <f>(RANK(_calc_라운드기준!AH26,_calc_라운드기준!$B26:$AT26,0)+COUNTIFS(_calc_라운드기준!$B26:$AT26,_calc_라운드기준!AH26,$B$1:$AT$1,"&lt;"&amp;33))-(RANK(AH26,$B26:$AT26,0)+COUNTIFS($B26:$AT26,AH26,$B$1:$AT$1,"&lt;"&amp;33))</f>
        <v>26</v>
      </c>
      <c r="CB26">
        <f>(RANK(_calc_라운드기준!AI26,_calc_라운드기준!$B26:$AT26,0)+COUNTIFS(_calc_라운드기준!$B26:$AT26,_calc_라운드기준!AI26,$B$1:$AT$1,"&lt;"&amp;34))-(RANK(AI26,$B26:$AT26,0)+COUNTIFS($B26:$AT26,AI26,$B$1:$AT$1,"&lt;"&amp;34))</f>
        <v>15</v>
      </c>
      <c r="CC26">
        <f>(RANK(_calc_라운드기준!AJ26,_calc_라운드기준!$B26:$AT26,0)+COUNTIFS(_calc_라운드기준!$B26:$AT26,_calc_라운드기준!AJ26,$B$1:$AT$1,"&lt;"&amp;35))-(RANK(AJ26,$B26:$AT26,0)+COUNTIFS($B26:$AT26,AJ26,$B$1:$AT$1,"&lt;"&amp;35))</f>
        <v>13</v>
      </c>
      <c r="CD26">
        <f>(RANK(_calc_라운드기준!AK26,_calc_라운드기준!$B26:$AT26,0)+COUNTIFS(_calc_라운드기준!$B26:$AT26,_calc_라운드기준!AK26,$B$1:$AT$1,"&lt;"&amp;36))-(RANK(AK26,$B26:$AT26,0)+COUNTIFS($B26:$AT26,AK26,$B$1:$AT$1,"&lt;"&amp;36))</f>
        <v>-6</v>
      </c>
      <c r="CE26">
        <f>(RANK(_calc_라운드기준!AL26,_calc_라운드기준!$B26:$AT26,0)+COUNTIFS(_calc_라운드기준!$B26:$AT26,_calc_라운드기준!AL26,$B$1:$AT$1,"&lt;"&amp;37))-(RANK(AL26,$B26:$AT26,0)+COUNTIFS($B26:$AT26,AL26,$B$1:$AT$1,"&lt;"&amp;37))</f>
        <v>3</v>
      </c>
      <c r="CF26">
        <f>(RANK(_calc_라운드기준!AM26,_calc_라운드기준!$B26:$AT26,0)+COUNTIFS(_calc_라운드기준!$B26:$AT26,_calc_라운드기준!AM26,$B$1:$AT$1,"&lt;"&amp;38))-(RANK(AM26,$B26:$AT26,0)+COUNTIFS($B26:$AT26,AM26,$B$1:$AT$1,"&lt;"&amp;38))</f>
        <v>12</v>
      </c>
      <c r="CG26">
        <f>(RANK(_calc_라운드기준!AN26,_calc_라운드기준!$B26:$AT26,0)+COUNTIFS(_calc_라운드기준!$B26:$AT26,_calc_라운드기준!AN26,$B$1:$AT$1,"&lt;"&amp;39))-(RANK(AN26,$B26:$AT26,0)+COUNTIFS($B26:$AT26,AN26,$B$1:$AT$1,"&lt;"&amp;39))</f>
        <v>20</v>
      </c>
      <c r="CH26">
        <f>(RANK(_calc_라운드기준!AO26,_calc_라운드기준!$B26:$AT26,0)+COUNTIFS(_calc_라운드기준!$B26:$AT26,_calc_라운드기준!AO26,$B$1:$AT$1,"&lt;"&amp;40))-(RANK(AO26,$B26:$AT26,0)+COUNTIFS($B26:$AT26,AO26,$B$1:$AT$1,"&lt;"&amp;40))</f>
        <v>-20</v>
      </c>
      <c r="CI26">
        <f>(RANK(_calc_라운드기준!AP26,_calc_라운드기준!$B26:$AT26,0)+COUNTIFS(_calc_라운드기준!$B26:$AT26,_calc_라운드기준!AP26,$B$1:$AT$1,"&lt;"&amp;41))-(RANK(AP26,$B26:$AT26,0)+COUNTIFS($B26:$AT26,AP26,$B$1:$AT$1,"&lt;"&amp;41))</f>
        <v>-6</v>
      </c>
      <c r="CJ26">
        <f>(RANK(_calc_라운드기준!AQ26,_calc_라운드기준!$B26:$AT26,0)+COUNTIFS(_calc_라운드기준!$B26:$AT26,_calc_라운드기준!AQ26,$B$1:$AT$1,"&lt;"&amp;42))-(RANK(AQ26,$B26:$AT26,0)+COUNTIFS($B26:$AT26,AQ26,$B$1:$AT$1,"&lt;"&amp;42))</f>
        <v>6</v>
      </c>
      <c r="CK26">
        <f>(RANK(_calc_라운드기준!AR26,_calc_라운드기준!$B26:$AT26,0)+COUNTIFS(_calc_라운드기준!$B26:$AT26,_calc_라운드기준!AR26,$B$1:$AT$1,"&lt;"&amp;43))-(RANK(AR26,$B26:$AT26,0)+COUNTIFS($B26:$AT26,AR26,$B$1:$AT$1,"&lt;"&amp;43))</f>
        <v>4</v>
      </c>
      <c r="CL26">
        <f>(RANK(_calc_라운드기준!AS26,_calc_라운드기준!$B26:$AT26,0)+COUNTIFS(_calc_라운드기준!$B26:$AT26,_calc_라운드기준!AS26,$B$1:$AT$1,"&lt;"&amp;44))-(RANK(AS26,$B26:$AT26,0)+COUNTIFS($B26:$AT26,AS26,$B$1:$AT$1,"&lt;"&amp;44))</f>
        <v>10</v>
      </c>
      <c r="CM26">
        <f>(RANK(_calc_라운드기준!AT26,_calc_라운드기준!$B26:$AT26,0)+COUNTIFS(_calc_라운드기준!$B26:$AT26,_calc_라운드기준!AT26,$B$1:$AT$1,"&lt;"&amp;45))-(RANK(AT26,$B26:$AT26,0)+COUNTIFS($B26:$AT26,AT26,$B$1:$AT$1,"&lt;"&amp;45))</f>
        <v>27</v>
      </c>
      <c r="CN26">
        <f t="shared" si="0"/>
        <v>43</v>
      </c>
      <c r="CO26">
        <f t="shared" si="1"/>
        <v>22</v>
      </c>
      <c r="CP26">
        <f t="shared" si="2"/>
        <v>23</v>
      </c>
      <c r="CQ26">
        <f t="shared" si="3"/>
        <v>36</v>
      </c>
      <c r="CR26">
        <f t="shared" si="4"/>
        <v>44</v>
      </c>
      <c r="CS26">
        <f t="shared" si="5"/>
        <v>24</v>
      </c>
      <c r="CT26">
        <f t="shared" si="6"/>
        <v>27</v>
      </c>
      <c r="CU26">
        <f t="shared" si="7"/>
        <v>45</v>
      </c>
      <c r="CV26">
        <f t="shared" si="8"/>
        <v>35</v>
      </c>
      <c r="CW26">
        <f t="shared" si="9"/>
        <v>39</v>
      </c>
      <c r="CX26">
        <f t="shared" si="10"/>
        <v>30</v>
      </c>
      <c r="CY26">
        <f t="shared" si="11"/>
        <v>6</v>
      </c>
      <c r="CZ26">
        <f t="shared" si="12"/>
        <v>5</v>
      </c>
      <c r="DA26">
        <f t="shared" si="13"/>
        <v>7</v>
      </c>
      <c r="DB26">
        <f t="shared" si="14"/>
        <v>40</v>
      </c>
      <c r="DC26">
        <f t="shared" si="15"/>
        <v>20</v>
      </c>
      <c r="DD26">
        <f t="shared" si="16"/>
        <v>38</v>
      </c>
      <c r="DE26">
        <f t="shared" si="17"/>
        <v>1</v>
      </c>
      <c r="DF26">
        <f t="shared" si="18"/>
        <v>25</v>
      </c>
      <c r="DG26">
        <f t="shared" si="19"/>
        <v>32</v>
      </c>
      <c r="DH26">
        <f t="shared" si="20"/>
        <v>2</v>
      </c>
      <c r="DI26">
        <f t="shared" si="21"/>
        <v>9</v>
      </c>
      <c r="DJ26">
        <f t="shared" si="22"/>
        <v>42</v>
      </c>
      <c r="DK26">
        <f t="shared" si="23"/>
        <v>26</v>
      </c>
      <c r="DL26">
        <f t="shared" si="24"/>
        <v>31</v>
      </c>
      <c r="DM26">
        <f t="shared" si="25"/>
        <v>13</v>
      </c>
      <c r="DN26">
        <f t="shared" si="26"/>
        <v>37</v>
      </c>
      <c r="DO26">
        <f t="shared" si="27"/>
        <v>33</v>
      </c>
      <c r="DP26">
        <f t="shared" si="28"/>
        <v>16</v>
      </c>
      <c r="DQ26">
        <f t="shared" si="29"/>
        <v>14</v>
      </c>
      <c r="DR26">
        <f t="shared" si="30"/>
        <v>34</v>
      </c>
      <c r="DS26">
        <f t="shared" si="31"/>
        <v>21</v>
      </c>
      <c r="DT26">
        <f t="shared" si="32"/>
        <v>4</v>
      </c>
      <c r="DU26">
        <f t="shared" si="33"/>
        <v>10</v>
      </c>
      <c r="DV26">
        <f t="shared" si="34"/>
        <v>11</v>
      </c>
      <c r="DW26">
        <f t="shared" si="35"/>
        <v>28</v>
      </c>
      <c r="DX26">
        <f t="shared" si="36"/>
        <v>19</v>
      </c>
      <c r="DY26">
        <f t="shared" si="37"/>
        <v>12</v>
      </c>
      <c r="DZ26">
        <f t="shared" si="38"/>
        <v>8</v>
      </c>
      <c r="EA26">
        <f t="shared" si="39"/>
        <v>41</v>
      </c>
      <c r="EB26">
        <f t="shared" si="40"/>
        <v>29</v>
      </c>
      <c r="EC26">
        <f t="shared" si="41"/>
        <v>17</v>
      </c>
      <c r="ED26">
        <f t="shared" si="42"/>
        <v>18</v>
      </c>
      <c r="EE26">
        <f t="shared" si="43"/>
        <v>15</v>
      </c>
      <c r="EF26">
        <f t="shared" si="44"/>
        <v>3</v>
      </c>
    </row>
    <row r="27" spans="1:136" ht="16.5" customHeight="1">
      <c r="A27">
        <f>_calc_라운드기준!A27</f>
        <v>1219</v>
      </c>
      <c r="B27">
        <f>INDEX(_calc_누적빈도!B:B,$A27)-INDEX(_calc_누적빈도!B:B,$A27-기준400회_후보!$B$1)</f>
        <v>49</v>
      </c>
      <c r="C27">
        <f>INDEX(_calc_누적빈도!C:C,$A27)-INDEX(_calc_누적빈도!C:C,$A27-기준400회_후보!$B$1)</f>
        <v>44</v>
      </c>
      <c r="D27">
        <f>INDEX(_calc_누적빈도!D:D,$A27)-INDEX(_calc_누적빈도!D:D,$A27-기준400회_후보!$B$1)</f>
        <v>62</v>
      </c>
      <c r="E27">
        <f>INDEX(_calc_누적빈도!E:E,$A27)-INDEX(_calc_누적빈도!E:E,$A27-기준400회_후보!$B$1)</f>
        <v>47</v>
      </c>
      <c r="F27">
        <f>INDEX(_calc_누적빈도!F:F,$A27)-INDEX(_calc_누적빈도!F:F,$A27-기준400회_후보!$B$1)</f>
        <v>40</v>
      </c>
      <c r="G27">
        <f>INDEX(_calc_누적빈도!G:G,$A27)-INDEX(_calc_누적빈도!G:G,$A27-기준400회_후보!$B$1)</f>
        <v>58</v>
      </c>
      <c r="H27">
        <f>INDEX(_calc_누적빈도!H:H,$A27)-INDEX(_calc_누적빈도!H:H,$A27-기준400회_후보!$B$1)</f>
        <v>57</v>
      </c>
      <c r="I27">
        <f>INDEX(_calc_누적빈도!I:I,$A27)-INDEX(_calc_누적빈도!I:I,$A27-기준400회_후보!$B$1)</f>
        <v>43</v>
      </c>
      <c r="J27">
        <f>INDEX(_calc_누적빈도!J:J,$A27)-INDEX(_calc_누적빈도!J:J,$A27-기준400회_후보!$B$1)</f>
        <v>51</v>
      </c>
      <c r="K27">
        <f>INDEX(_calc_누적빈도!K:K,$A27)-INDEX(_calc_누적빈도!K:K,$A27-기준400회_후보!$B$1)</f>
        <v>44</v>
      </c>
      <c r="L27">
        <f>INDEX(_calc_누적빈도!L:L,$A27)-INDEX(_calc_누적빈도!L:L,$A27-기준400회_후보!$B$1)</f>
        <v>50</v>
      </c>
      <c r="M27">
        <f>INDEX(_calc_누적빈도!M:M,$A27)-INDEX(_calc_누적빈도!M:M,$A27-기준400회_후보!$B$1)</f>
        <v>60</v>
      </c>
      <c r="N27">
        <f>INDEX(_calc_누적빈도!N:N,$A27)-INDEX(_calc_누적빈도!N:N,$A27-기준400회_후보!$B$1)</f>
        <v>62</v>
      </c>
      <c r="O27">
        <f>INDEX(_calc_누적빈도!O:O,$A27)-INDEX(_calc_누적빈도!O:O,$A27-기준400회_후보!$B$1)</f>
        <v>54</v>
      </c>
      <c r="P27">
        <f>INDEX(_calc_누적빈도!P:P,$A27)-INDEX(_calc_누적빈도!P:P,$A27-기준400회_후보!$B$1)</f>
        <v>53</v>
      </c>
      <c r="Q27">
        <f>INDEX(_calc_누적빈도!Q:Q,$A27)-INDEX(_calc_누적빈도!Q:Q,$A27-기준400회_후보!$B$1)</f>
        <v>65</v>
      </c>
      <c r="R27">
        <f>INDEX(_calc_누적빈도!R:R,$A27)-INDEX(_calc_누적빈도!R:R,$A27-기준400회_후보!$B$1)</f>
        <v>50</v>
      </c>
      <c r="S27">
        <f>INDEX(_calc_누적빈도!S:S,$A27)-INDEX(_calc_누적빈도!S:S,$A27-기준400회_후보!$B$1)</f>
        <v>58</v>
      </c>
      <c r="T27">
        <f>INDEX(_calc_누적빈도!T:T,$A27)-INDEX(_calc_누적빈도!T:T,$A27-기준400회_후보!$B$1)</f>
        <v>54</v>
      </c>
      <c r="U27">
        <f>INDEX(_calc_누적빈도!U:U,$A27)-INDEX(_calc_누적빈도!U:U,$A27-기준400회_후보!$B$1)</f>
        <v>47</v>
      </c>
      <c r="V27">
        <f>INDEX(_calc_누적빈도!V:V,$A27)-INDEX(_calc_누적빈도!V:V,$A27-기준400회_후보!$B$1)</f>
        <v>56</v>
      </c>
      <c r="W27">
        <f>INDEX(_calc_누적빈도!W:W,$A27)-INDEX(_calc_누적빈도!W:W,$A27-기준400회_후보!$B$1)</f>
        <v>53</v>
      </c>
      <c r="X27">
        <f>INDEX(_calc_누적빈도!X:X,$A27)-INDEX(_calc_누적빈도!X:X,$A27-기준400회_후보!$B$1)</f>
        <v>49</v>
      </c>
      <c r="Y27">
        <f>INDEX(_calc_누적빈도!Y:Y,$A27)-INDEX(_calc_누적빈도!Y:Y,$A27-기준400회_후보!$B$1)</f>
        <v>56</v>
      </c>
      <c r="Z27">
        <f>INDEX(_calc_누적빈도!Z:Z,$A27)-INDEX(_calc_누적빈도!Z:Z,$A27-기준400회_후보!$B$1)</f>
        <v>43</v>
      </c>
      <c r="AA27">
        <f>INDEX(_calc_누적빈도!AA:AA,$A27)-INDEX(_calc_누적빈도!AA:AA,$A27-기준400회_후보!$B$1)</f>
        <v>55</v>
      </c>
      <c r="AB27">
        <f>INDEX(_calc_누적빈도!AB:AB,$A27)-INDEX(_calc_누적빈도!AB:AB,$A27-기준400회_후보!$B$1)</f>
        <v>56</v>
      </c>
      <c r="AC27">
        <f>INDEX(_calc_누적빈도!AC:AC,$A27)-INDEX(_calc_누적빈도!AC:AC,$A27-기준400회_후보!$B$1)</f>
        <v>55</v>
      </c>
      <c r="AD27">
        <f>INDEX(_calc_누적빈도!AD:AD,$A27)-INDEX(_calc_누적빈도!AD:AD,$A27-기준400회_후보!$B$1)</f>
        <v>54</v>
      </c>
      <c r="AE27">
        <f>INDEX(_calc_누적빈도!AE:AE,$A27)-INDEX(_calc_누적빈도!AE:AE,$A27-기준400회_후보!$B$1)</f>
        <v>59</v>
      </c>
      <c r="AF27">
        <f>INDEX(_calc_누적빈도!AF:AF,$A27)-INDEX(_calc_누적빈도!AF:AF,$A27-기준400회_후보!$B$1)</f>
        <v>54</v>
      </c>
      <c r="AG27">
        <f>INDEX(_calc_누적빈도!AG:AG,$A27)-INDEX(_calc_누적빈도!AG:AG,$A27-기준400회_후보!$B$1)</f>
        <v>48</v>
      </c>
      <c r="AH27">
        <f>INDEX(_calc_누적빈도!AH:AH,$A27)-INDEX(_calc_누적빈도!AH:AH,$A27-기준400회_후보!$B$1)</f>
        <v>63</v>
      </c>
      <c r="AI27">
        <f>INDEX(_calc_누적빈도!AI:AI,$A27)-INDEX(_calc_누적빈도!AI:AI,$A27-기준400회_후보!$B$1)</f>
        <v>51</v>
      </c>
      <c r="AJ27">
        <f>INDEX(_calc_누적빈도!AJ:AJ,$A27)-INDEX(_calc_누적빈도!AJ:AJ,$A27-기준400회_후보!$B$1)</f>
        <v>60</v>
      </c>
      <c r="AK27">
        <f>INDEX(_calc_누적빈도!AK:AK,$A27)-INDEX(_calc_누적빈도!AK:AK,$A27-기준400회_후보!$B$1)</f>
        <v>53</v>
      </c>
      <c r="AL27">
        <f>INDEX(_calc_누적빈도!AL:AL,$A27)-INDEX(_calc_누적빈도!AL:AL,$A27-기준400회_후보!$B$1)</f>
        <v>55</v>
      </c>
      <c r="AM27">
        <f>INDEX(_calc_누적빈도!AM:AM,$A27)-INDEX(_calc_누적빈도!AM:AM,$A27-기준400회_후보!$B$1)</f>
        <v>67</v>
      </c>
      <c r="AN27">
        <f>INDEX(_calc_누적빈도!AN:AN,$A27)-INDEX(_calc_누적빈도!AN:AN,$A27-기준400회_후보!$B$1)</f>
        <v>57</v>
      </c>
      <c r="AO27">
        <f>INDEX(_calc_누적빈도!AO:AO,$A27)-INDEX(_calc_누적빈도!AO:AO,$A27-기준400회_후보!$B$1)</f>
        <v>51</v>
      </c>
      <c r="AP27">
        <f>INDEX(_calc_누적빈도!AP:AP,$A27)-INDEX(_calc_누적빈도!AP:AP,$A27-기준400회_후보!$B$1)</f>
        <v>46</v>
      </c>
      <c r="AQ27">
        <f>INDEX(_calc_누적빈도!AQ:AQ,$A27)-INDEX(_calc_누적빈도!AQ:AQ,$A27-기준400회_후보!$B$1)</f>
        <v>52</v>
      </c>
      <c r="AR27">
        <f>INDEX(_calc_누적빈도!AR:AR,$A27)-INDEX(_calc_누적빈도!AR:AR,$A27-기준400회_후보!$B$1)</f>
        <v>46</v>
      </c>
      <c r="AS27">
        <f>INDEX(_calc_누적빈도!AS:AS,$A27)-INDEX(_calc_누적빈도!AS:AS,$A27-기준400회_후보!$B$1)</f>
        <v>54</v>
      </c>
      <c r="AT27">
        <f>INDEX(_calc_누적빈도!AT:AT,$A27)-INDEX(_calc_누적빈도!AT:AT,$A27-기준400회_후보!$B$1)</f>
        <v>59</v>
      </c>
      <c r="AU27">
        <f>(RANK(_calc_라운드기준!B27,_calc_라운드기준!$B27:$AT27,0)+COUNTIFS(_calc_라운드기준!$B27:$AT27,_calc_라운드기준!B27,$B$1:$AT$1,"&lt;"&amp;1))-(RANK(B27,$B27:$AT27,0)+COUNTIFS($B27:$AT27,B27,$B$1:$AT$1,"&lt;"&amp;1))</f>
        <v>-28</v>
      </c>
      <c r="AV27">
        <f>(RANK(_calc_라운드기준!C27,_calc_라운드기준!$B27:$AT27,0)+COUNTIFS(_calc_라운드기준!$B27:$AT27,_calc_라운드기준!C27,$B$1:$AT$1,"&lt;"&amp;2))-(RANK(C27,$B27:$AT27,0)+COUNTIFS($B27:$AT27,C27,$B$1:$AT$1,"&lt;"&amp;2))</f>
        <v>1</v>
      </c>
      <c r="AW27">
        <f>(RANK(_calc_라운드기준!D27,_calc_라운드기준!$B27:$AT27,0)+COUNTIFS(_calc_라운드기준!$B27:$AT27,_calc_라운드기준!D27,$B$1:$AT$1,"&lt;"&amp;3))-(RANK(D27,$B27:$AT27,0)+COUNTIFS($B27:$AT27,D27,$B$1:$AT$1,"&lt;"&amp;3))</f>
        <v>-3</v>
      </c>
      <c r="AX27">
        <f>(RANK(_calc_라운드기준!E27,_calc_라운드기준!$B27:$AT27,0)+COUNTIFS(_calc_라운드기준!$B27:$AT27,_calc_라운드기준!E27,$B$1:$AT$1,"&lt;"&amp;4))-(RANK(E27,$B27:$AT27,0)+COUNTIFS($B27:$AT27,E27,$B$1:$AT$1,"&lt;"&amp;4))</f>
        <v>-11</v>
      </c>
      <c r="AY27">
        <f>(RANK(_calc_라운드기준!F27,_calc_라운드기준!$B27:$AT27,0)+COUNTIFS(_calc_라운드기준!$B27:$AT27,_calc_라운드기준!F27,$B$1:$AT$1,"&lt;"&amp;5))-(RANK(F27,$B27:$AT27,0)+COUNTIFS($B27:$AT27,F27,$B$1:$AT$1,"&lt;"&amp;5))</f>
        <v>-38</v>
      </c>
      <c r="AZ27">
        <f>(RANK(_calc_라운드기준!G27,_calc_라운드기준!$B27:$AT27,0)+COUNTIFS(_calc_라운드기준!$B27:$AT27,_calc_라운드기준!G27,$B$1:$AT$1,"&lt;"&amp;6))-(RANK(G27,$B27:$AT27,0)+COUNTIFS($B27:$AT27,G27,$B$1:$AT$1,"&lt;"&amp;6))</f>
        <v>-2</v>
      </c>
      <c r="BA27">
        <f>(RANK(_calc_라운드기준!H27,_calc_라운드기준!$B27:$AT27,0)+COUNTIFS(_calc_라운드기준!$B27:$AT27,_calc_라운드기준!H27,$B$1:$AT$1,"&lt;"&amp;7))-(RANK(H27,$B27:$AT27,0)+COUNTIFS($B27:$AT27,H27,$B$1:$AT$1,"&lt;"&amp;7))</f>
        <v>-3</v>
      </c>
      <c r="BB27">
        <f>(RANK(_calc_라운드기준!I27,_calc_라운드기준!$B27:$AT27,0)+COUNTIFS(_calc_라운드기준!$B27:$AT27,_calc_라운드기준!I27,$B$1:$AT$1,"&lt;"&amp;8))-(RANK(I27,$B27:$AT27,0)+COUNTIFS($B27:$AT27,I27,$B$1:$AT$1,"&lt;"&amp;8))</f>
        <v>-33</v>
      </c>
      <c r="BC27">
        <f>(RANK(_calc_라운드기준!J27,_calc_라운드기준!$B27:$AT27,0)+COUNTIFS(_calc_라운드기준!$B27:$AT27,_calc_라운드기준!J27,$B$1:$AT$1,"&lt;"&amp;9))-(RANK(J27,$B27:$AT27,0)+COUNTIFS($B27:$AT27,J27,$B$1:$AT$1,"&lt;"&amp;9))</f>
        <v>-13</v>
      </c>
      <c r="BD27">
        <f>(RANK(_calc_라운드기준!K27,_calc_라운드기준!$B27:$AT27,0)+COUNTIFS(_calc_라운드기준!$B27:$AT27,_calc_라운드기준!K27,$B$1:$AT$1,"&lt;"&amp;10))-(RANK(K27,$B27:$AT27,0)+COUNTIFS($B27:$AT27,K27,$B$1:$AT$1,"&lt;"&amp;10))</f>
        <v>-15</v>
      </c>
      <c r="BE27">
        <f>(RANK(_calc_라운드기준!L27,_calc_라운드기준!$B27:$AT27,0)+COUNTIFS(_calc_라운드기준!$B27:$AT27,_calc_라운드기준!L27,$B$1:$AT$1,"&lt;"&amp;11))-(RANK(L27,$B27:$AT27,0)+COUNTIFS($B27:$AT27,L27,$B$1:$AT$1,"&lt;"&amp;11))</f>
        <v>-4</v>
      </c>
      <c r="BF27">
        <f>(RANK(_calc_라운드기준!M27,_calc_라운드기준!$B27:$AT27,0)+COUNTIFS(_calc_라운드기준!$B27:$AT27,_calc_라운드기준!M27,$B$1:$AT$1,"&lt;"&amp;12))-(RANK(M27,$B27:$AT27,0)+COUNTIFS($B27:$AT27,M27,$B$1:$AT$1,"&lt;"&amp;12))</f>
        <v>11</v>
      </c>
      <c r="BG27">
        <f>(RANK(_calc_라운드기준!N27,_calc_라운드기준!$B27:$AT27,0)+COUNTIFS(_calc_라운드기준!$B27:$AT27,_calc_라운드기준!N27,$B$1:$AT$1,"&lt;"&amp;13))-(RANK(N27,$B27:$AT27,0)+COUNTIFS($B27:$AT27,N27,$B$1:$AT$1,"&lt;"&amp;13))</f>
        <v>24</v>
      </c>
      <c r="BH27">
        <f>(RANK(_calc_라운드기준!O27,_calc_라운드기준!$B27:$AT27,0)+COUNTIFS(_calc_라운드기준!$B27:$AT27,_calc_라운드기준!O27,$B$1:$AT$1,"&lt;"&amp;14))-(RANK(O27,$B27:$AT27,0)+COUNTIFS($B27:$AT27,O27,$B$1:$AT$1,"&lt;"&amp;14))</f>
        <v>19</v>
      </c>
      <c r="BI27">
        <f>(RANK(_calc_라운드기준!P27,_calc_라운드기준!$B27:$AT27,0)+COUNTIFS(_calc_라운드기준!$B27:$AT27,_calc_라운드기준!P27,$B$1:$AT$1,"&lt;"&amp;15))-(RANK(P27,$B27:$AT27,0)+COUNTIFS($B27:$AT27,P27,$B$1:$AT$1,"&lt;"&amp;15))</f>
        <v>-21</v>
      </c>
      <c r="BJ27">
        <f>(RANK(_calc_라운드기준!Q27,_calc_라운드기준!$B27:$AT27,0)+COUNTIFS(_calc_라운드기준!$B27:$AT27,_calc_라운드기준!Q27,$B$1:$AT$1,"&lt;"&amp;16))-(RANK(Q27,$B27:$AT27,0)+COUNTIFS($B27:$AT27,Q27,$B$1:$AT$1,"&lt;"&amp;16))</f>
        <v>1</v>
      </c>
      <c r="BK27">
        <f>(RANK(_calc_라운드기준!R27,_calc_라운드기준!$B27:$AT27,0)+COUNTIFS(_calc_라운드기준!$B27:$AT27,_calc_라운드기준!R27,$B$1:$AT$1,"&lt;"&amp;17))-(RANK(R27,$B27:$AT27,0)+COUNTIFS($B27:$AT27,R27,$B$1:$AT$1,"&lt;"&amp;17))</f>
        <v>-15</v>
      </c>
      <c r="BL27">
        <f>(RANK(_calc_라운드기준!S27,_calc_라운드기준!$B27:$AT27,0)+COUNTIFS(_calc_라운드기준!$B27:$AT27,_calc_라운드기준!S27,$B$1:$AT$1,"&lt;"&amp;18))-(RANK(S27,$B27:$AT27,0)+COUNTIFS($B27:$AT27,S27,$B$1:$AT$1,"&lt;"&amp;18))</f>
        <v>29</v>
      </c>
      <c r="BM27">
        <f>(RANK(_calc_라운드기준!T27,_calc_라운드기준!$B27:$AT27,0)+COUNTIFS(_calc_라운드기준!$B27:$AT27,_calc_라운드기준!T27,$B$1:$AT$1,"&lt;"&amp;19))-(RANK(T27,$B27:$AT27,0)+COUNTIFS($B27:$AT27,T27,$B$1:$AT$1,"&lt;"&amp;19))</f>
        <v>-2</v>
      </c>
      <c r="BN27">
        <f>(RANK(_calc_라운드기준!U27,_calc_라운드기준!$B27:$AT27,0)+COUNTIFS(_calc_라운드기준!$B27:$AT27,_calc_라운드기준!U27,$B$1:$AT$1,"&lt;"&amp;20))-(RANK(U27,$B27:$AT27,0)+COUNTIFS($B27:$AT27,U27,$B$1:$AT$1,"&lt;"&amp;20))</f>
        <v>-8</v>
      </c>
      <c r="BO27">
        <f>(RANK(_calc_라운드기준!V27,_calc_라운드기준!$B27:$AT27,0)+COUNTIFS(_calc_라운드기준!$B27:$AT27,_calc_라운드기준!V27,$B$1:$AT$1,"&lt;"&amp;21))-(RANK(V27,$B27:$AT27,0)+COUNTIFS($B27:$AT27,V27,$B$1:$AT$1,"&lt;"&amp;21))</f>
        <v>27</v>
      </c>
      <c r="BP27">
        <f>(RANK(_calc_라운드기준!W27,_calc_라운드기준!$B27:$AT27,0)+COUNTIFS(_calc_라운드기준!$B27:$AT27,_calc_라운드기준!W27,$B$1:$AT$1,"&lt;"&amp;22))-(RANK(W27,$B27:$AT27,0)+COUNTIFS($B27:$AT27,W27,$B$1:$AT$1,"&lt;"&amp;22))</f>
        <v>17</v>
      </c>
      <c r="BQ27">
        <f>(RANK(_calc_라운드기준!X27,_calc_라운드기준!$B27:$AT27,0)+COUNTIFS(_calc_라운드기준!$B27:$AT27,_calc_라운드기준!X27,$B$1:$AT$1,"&lt;"&amp;23))-(RANK(X27,$B27:$AT27,0)+COUNTIFS($B27:$AT27,X27,$B$1:$AT$1,"&lt;"&amp;23))</f>
        <v>-24</v>
      </c>
      <c r="BR27">
        <f>(RANK(_calc_라운드기준!Y27,_calc_라운드기준!$B27:$AT27,0)+COUNTIFS(_calc_라운드기준!$B27:$AT27,_calc_라운드기준!Y27,$B$1:$AT$1,"&lt;"&amp;24))-(RANK(Y27,$B27:$AT27,0)+COUNTIFS($B27:$AT27,Y27,$B$1:$AT$1,"&lt;"&amp;24))</f>
        <v>-10</v>
      </c>
      <c r="BS27">
        <f>(RANK(_calc_라운드기준!Z27,_calc_라운드기준!$B27:$AT27,0)+COUNTIFS(_calc_라운드기준!$B27:$AT27,_calc_라운드기준!Z27,$B$1:$AT$1,"&lt;"&amp;25))-(RANK(Z27,$B27:$AT27,0)+COUNTIFS($B27:$AT27,Z27,$B$1:$AT$1,"&lt;"&amp;25))</f>
        <v>-8</v>
      </c>
      <c r="BT27">
        <f>(RANK(_calc_라운드기준!AA27,_calc_라운드기준!$B27:$AT27,0)+COUNTIFS(_calc_라운드기준!$B27:$AT27,_calc_라운드기준!AA27,$B$1:$AT$1,"&lt;"&amp;26))-(RANK(AA27,$B27:$AT27,0)+COUNTIFS($B27:$AT27,AA27,$B$1:$AT$1,"&lt;"&amp;26))</f>
        <v>3</v>
      </c>
      <c r="BU27">
        <f>(RANK(_calc_라운드기준!AB27,_calc_라운드기준!$B27:$AT27,0)+COUNTIFS(_calc_라운드기준!$B27:$AT27,_calc_라운드기준!AB27,$B$1:$AT$1,"&lt;"&amp;27))-(RANK(AB27,$B27:$AT27,0)+COUNTIFS($B27:$AT27,AB27,$B$1:$AT$1,"&lt;"&amp;27))</f>
        <v>-14</v>
      </c>
      <c r="BV27">
        <f>(RANK(_calc_라운드기준!AC27,_calc_라운드기준!$B27:$AT27,0)+COUNTIFS(_calc_라운드기준!$B27:$AT27,_calc_라운드기준!AC27,$B$1:$AT$1,"&lt;"&amp;28))-(RANK(AC27,$B27:$AT27,0)+COUNTIFS($B27:$AT27,AC27,$B$1:$AT$1,"&lt;"&amp;28))</f>
        <v>-6</v>
      </c>
      <c r="BW27">
        <f>(RANK(_calc_라운드기준!AD27,_calc_라운드기준!$B27:$AT27,0)+COUNTIFS(_calc_라운드기준!$B27:$AT27,_calc_라운드기준!AD27,$B$1:$AT$1,"&lt;"&amp;29))-(RANK(AD27,$B27:$AT27,0)+COUNTIFS($B27:$AT27,AD27,$B$1:$AT$1,"&lt;"&amp;29))</f>
        <v>9</v>
      </c>
      <c r="BX27">
        <f>(RANK(_calc_라운드기준!AE27,_calc_라운드기준!$B27:$AT27,0)+COUNTIFS(_calc_라운드기준!$B27:$AT27,_calc_라운드기준!AE27,$B$1:$AT$1,"&lt;"&amp;30))-(RANK(AE27,$B27:$AT27,0)+COUNTIFS($B27:$AT27,AE27,$B$1:$AT$1,"&lt;"&amp;30))</f>
        <v>13</v>
      </c>
      <c r="BY27">
        <f>(RANK(_calc_라운드기준!AF27,_calc_라운드기준!$B27:$AT27,0)+COUNTIFS(_calc_라운드기준!$B27:$AT27,_calc_라운드기준!AF27,$B$1:$AT$1,"&lt;"&amp;31))-(RANK(AF27,$B27:$AT27,0)+COUNTIFS($B27:$AT27,AF27,$B$1:$AT$1,"&lt;"&amp;31))</f>
        <v>-10</v>
      </c>
      <c r="BZ27">
        <f>(RANK(_calc_라운드기준!AG27,_calc_라운드기준!$B27:$AT27,0)+COUNTIFS(_calc_라운드기준!$B27:$AT27,_calc_라운드기준!AG27,$B$1:$AT$1,"&lt;"&amp;32))-(RANK(AG27,$B27:$AT27,0)+COUNTIFS($B27:$AT27,AG27,$B$1:$AT$1,"&lt;"&amp;32))</f>
        <v>1</v>
      </c>
      <c r="CA27">
        <f>(RANK(_calc_라운드기준!AH27,_calc_라운드기준!$B27:$AT27,0)+COUNTIFS(_calc_라운드기준!$B27:$AT27,_calc_라운드기준!AH27,$B$1:$AT$1,"&lt;"&amp;33))-(RANK(AH27,$B27:$AT27,0)+COUNTIFS($B27:$AT27,AH27,$B$1:$AT$1,"&lt;"&amp;33))</f>
        <v>29</v>
      </c>
      <c r="CB27">
        <f>(RANK(_calc_라운드기준!AI27,_calc_라운드기준!$B27:$AT27,0)+COUNTIFS(_calc_라운드기준!$B27:$AT27,_calc_라운드기준!AI27,$B$1:$AT$1,"&lt;"&amp;34))-(RANK(AI27,$B27:$AT27,0)+COUNTIFS($B27:$AT27,AI27,$B$1:$AT$1,"&lt;"&amp;34))</f>
        <v>15</v>
      </c>
      <c r="CC27">
        <f>(RANK(_calc_라운드기준!AJ27,_calc_라운드기준!$B27:$AT27,0)+COUNTIFS(_calc_라운드기준!$B27:$AT27,_calc_라운드기준!AJ27,$B$1:$AT$1,"&lt;"&amp;35))-(RANK(AJ27,$B27:$AT27,0)+COUNTIFS($B27:$AT27,AJ27,$B$1:$AT$1,"&lt;"&amp;35))</f>
        <v>15</v>
      </c>
      <c r="CD27">
        <f>(RANK(_calc_라운드기준!AK27,_calc_라운드기준!$B27:$AT27,0)+COUNTIFS(_calc_라운드기준!$B27:$AT27,_calc_라운드기준!AK27,$B$1:$AT$1,"&lt;"&amp;36))-(RANK(AK27,$B27:$AT27,0)+COUNTIFS($B27:$AT27,AK27,$B$1:$AT$1,"&lt;"&amp;36))</f>
        <v>-4</v>
      </c>
      <c r="CE27">
        <f>(RANK(_calc_라운드기준!AL27,_calc_라운드기준!$B27:$AT27,0)+COUNTIFS(_calc_라운드기준!$B27:$AT27,_calc_라운드기준!AL27,$B$1:$AT$1,"&lt;"&amp;37))-(RANK(AL27,$B27:$AT27,0)+COUNTIFS($B27:$AT27,AL27,$B$1:$AT$1,"&lt;"&amp;37))</f>
        <v>5</v>
      </c>
      <c r="CF27">
        <f>(RANK(_calc_라운드기준!AM27,_calc_라운드기준!$B27:$AT27,0)+COUNTIFS(_calc_라운드기준!$B27:$AT27,_calc_라운드기준!AM27,$B$1:$AT$1,"&lt;"&amp;38))-(RANK(AM27,$B27:$AT27,0)+COUNTIFS($B27:$AT27,AM27,$B$1:$AT$1,"&lt;"&amp;38))</f>
        <v>13</v>
      </c>
      <c r="CG27">
        <f>(RANK(_calc_라운드기준!AN27,_calc_라운드기준!$B27:$AT27,0)+COUNTIFS(_calc_라운드기준!$B27:$AT27,_calc_라운드기준!AN27,$B$1:$AT$1,"&lt;"&amp;39))-(RANK(AN27,$B27:$AT27,0)+COUNTIFS($B27:$AT27,AN27,$B$1:$AT$1,"&lt;"&amp;39))</f>
        <v>20</v>
      </c>
      <c r="CH27">
        <f>(RANK(_calc_라운드기준!AO27,_calc_라운드기준!$B27:$AT27,0)+COUNTIFS(_calc_라운드기준!$B27:$AT27,_calc_라운드기준!AO27,$B$1:$AT$1,"&lt;"&amp;40))-(RANK(AO27,$B27:$AT27,0)+COUNTIFS($B27:$AT27,AO27,$B$1:$AT$1,"&lt;"&amp;40))</f>
        <v>-16</v>
      </c>
      <c r="CI27">
        <f>(RANK(_calc_라운드기준!AP27,_calc_라운드기준!$B27:$AT27,0)+COUNTIFS(_calc_라운드기준!$B27:$AT27,_calc_라운드기준!AP27,$B$1:$AT$1,"&lt;"&amp;41))-(RANK(AP27,$B27:$AT27,0)+COUNTIFS($B27:$AT27,AP27,$B$1:$AT$1,"&lt;"&amp;41))</f>
        <v>-5</v>
      </c>
      <c r="CJ27">
        <f>(RANK(_calc_라운드기준!AQ27,_calc_라운드기준!$B27:$AT27,0)+COUNTIFS(_calc_라운드기준!$B27:$AT27,_calc_라운드기준!AQ27,$B$1:$AT$1,"&lt;"&amp;42))-(RANK(AQ27,$B27:$AT27,0)+COUNTIFS($B27:$AT27,AQ27,$B$1:$AT$1,"&lt;"&amp;42))</f>
        <v>-3</v>
      </c>
      <c r="CK27">
        <f>(RANK(_calc_라운드기준!AR27,_calc_라운드기준!$B27:$AT27,0)+COUNTIFS(_calc_라운드기준!$B27:$AT27,_calc_라운드기준!AR27,$B$1:$AT$1,"&lt;"&amp;43))-(RANK(AR27,$B27:$AT27,0)+COUNTIFS($B27:$AT27,AR27,$B$1:$AT$1,"&lt;"&amp;43))</f>
        <v>4</v>
      </c>
      <c r="CL27">
        <f>(RANK(_calc_라운드기준!AS27,_calc_라운드기준!$B27:$AT27,0)+COUNTIFS(_calc_라운드기준!$B27:$AT27,_calc_라운드기준!AS27,$B$1:$AT$1,"&lt;"&amp;44))-(RANK(AS27,$B27:$AT27,0)+COUNTIFS($B27:$AT27,AS27,$B$1:$AT$1,"&lt;"&amp;44))</f>
        <v>11</v>
      </c>
      <c r="CM27">
        <f>(RANK(_calc_라운드기준!AT27,_calc_라운드기준!$B27:$AT27,0)+COUNTIFS(_calc_라운드기준!$B27:$AT27,_calc_라운드기준!AT27,$B$1:$AT$1,"&lt;"&amp;45))-(RANK(AT27,$B27:$AT27,0)+COUNTIFS($B27:$AT27,AT27,$B$1:$AT$1,"&lt;"&amp;45))</f>
        <v>29</v>
      </c>
      <c r="CN27">
        <f t="shared" si="0"/>
        <v>43</v>
      </c>
      <c r="CO27">
        <f t="shared" si="1"/>
        <v>19</v>
      </c>
      <c r="CP27">
        <f t="shared" si="2"/>
        <v>24</v>
      </c>
      <c r="CQ27">
        <f t="shared" si="3"/>
        <v>35</v>
      </c>
      <c r="CR27">
        <f t="shared" si="4"/>
        <v>45</v>
      </c>
      <c r="CS27">
        <f t="shared" si="5"/>
        <v>22</v>
      </c>
      <c r="CT27">
        <f t="shared" si="6"/>
        <v>25</v>
      </c>
      <c r="CU27">
        <f t="shared" si="7"/>
        <v>44</v>
      </c>
      <c r="CV27">
        <f t="shared" si="8"/>
        <v>36</v>
      </c>
      <c r="CW27">
        <f t="shared" si="9"/>
        <v>38</v>
      </c>
      <c r="CX27">
        <f t="shared" si="10"/>
        <v>27</v>
      </c>
      <c r="CY27">
        <f t="shared" si="11"/>
        <v>13</v>
      </c>
      <c r="CZ27">
        <f t="shared" si="12"/>
        <v>5</v>
      </c>
      <c r="DA27">
        <f t="shared" si="13"/>
        <v>7</v>
      </c>
      <c r="DB27">
        <f t="shared" si="14"/>
        <v>41</v>
      </c>
      <c r="DC27">
        <f t="shared" si="15"/>
        <v>20</v>
      </c>
      <c r="DD27">
        <f t="shared" si="16"/>
        <v>39</v>
      </c>
      <c r="DE27">
        <f t="shared" si="17"/>
        <v>1</v>
      </c>
      <c r="DF27">
        <f t="shared" si="18"/>
        <v>23</v>
      </c>
      <c r="DG27">
        <f t="shared" si="19"/>
        <v>31</v>
      </c>
      <c r="DH27">
        <f t="shared" si="20"/>
        <v>4</v>
      </c>
      <c r="DI27">
        <f t="shared" si="21"/>
        <v>8</v>
      </c>
      <c r="DJ27">
        <f t="shared" si="22"/>
        <v>42</v>
      </c>
      <c r="DK27">
        <f t="shared" si="23"/>
        <v>33</v>
      </c>
      <c r="DL27">
        <f t="shared" si="24"/>
        <v>32</v>
      </c>
      <c r="DM27">
        <f t="shared" si="25"/>
        <v>18</v>
      </c>
      <c r="DN27">
        <f t="shared" si="26"/>
        <v>37</v>
      </c>
      <c r="DO27">
        <f t="shared" si="27"/>
        <v>30</v>
      </c>
      <c r="DP27">
        <f t="shared" si="28"/>
        <v>15</v>
      </c>
      <c r="DQ27">
        <f t="shared" si="29"/>
        <v>11</v>
      </c>
      <c r="DR27">
        <f t="shared" si="30"/>
        <v>34</v>
      </c>
      <c r="DS27">
        <f t="shared" si="31"/>
        <v>21</v>
      </c>
      <c r="DT27">
        <f t="shared" si="32"/>
        <v>2</v>
      </c>
      <c r="DU27">
        <f t="shared" si="33"/>
        <v>9</v>
      </c>
      <c r="DV27">
        <f t="shared" si="34"/>
        <v>10</v>
      </c>
      <c r="DW27">
        <f t="shared" si="35"/>
        <v>28</v>
      </c>
      <c r="DX27">
        <f t="shared" si="36"/>
        <v>16</v>
      </c>
      <c r="DY27">
        <f t="shared" si="37"/>
        <v>12</v>
      </c>
      <c r="DZ27">
        <f t="shared" si="38"/>
        <v>6</v>
      </c>
      <c r="EA27">
        <f t="shared" si="39"/>
        <v>40</v>
      </c>
      <c r="EB27">
        <f t="shared" si="40"/>
        <v>29</v>
      </c>
      <c r="EC27">
        <f t="shared" si="41"/>
        <v>26</v>
      </c>
      <c r="ED27">
        <f t="shared" si="42"/>
        <v>17</v>
      </c>
      <c r="EE27">
        <f t="shared" si="43"/>
        <v>14</v>
      </c>
      <c r="EF27">
        <f t="shared" si="44"/>
        <v>3</v>
      </c>
    </row>
    <row r="28" spans="1:136" ht="16.5" customHeight="1">
      <c r="A28">
        <f>_calc_라운드기준!A28</f>
        <v>1218</v>
      </c>
      <c r="B28">
        <f>INDEX(_calc_누적빈도!B:B,$A28)-INDEX(_calc_누적빈도!B:B,$A28-기준400회_후보!$B$1)</f>
        <v>49</v>
      </c>
      <c r="C28">
        <f>INDEX(_calc_누적빈도!C:C,$A28)-INDEX(_calc_누적빈도!C:C,$A28-기준400회_후보!$B$1)</f>
        <v>44</v>
      </c>
      <c r="D28">
        <f>INDEX(_calc_누적빈도!D:D,$A28)-INDEX(_calc_누적빈도!D:D,$A28-기준400회_후보!$B$1)</f>
        <v>61</v>
      </c>
      <c r="E28">
        <f>INDEX(_calc_누적빈도!E:E,$A28)-INDEX(_calc_누적빈도!E:E,$A28-기준400회_후보!$B$1)</f>
        <v>47</v>
      </c>
      <c r="F28">
        <f>INDEX(_calc_누적빈도!F:F,$A28)-INDEX(_calc_누적빈도!F:F,$A28-기준400회_후보!$B$1)</f>
        <v>40</v>
      </c>
      <c r="G28">
        <f>INDEX(_calc_누적빈도!G:G,$A28)-INDEX(_calc_누적빈도!G:G,$A28-기준400회_후보!$B$1)</f>
        <v>58</v>
      </c>
      <c r="H28">
        <f>INDEX(_calc_누적빈도!H:H,$A28)-INDEX(_calc_누적빈도!H:H,$A28-기준400회_후보!$B$1)</f>
        <v>57</v>
      </c>
      <c r="I28">
        <f>INDEX(_calc_누적빈도!I:I,$A28)-INDEX(_calc_누적빈도!I:I,$A28-기준400회_후보!$B$1)</f>
        <v>43</v>
      </c>
      <c r="J28">
        <f>INDEX(_calc_누적빈도!J:J,$A28)-INDEX(_calc_누적빈도!J:J,$A28-기준400회_후보!$B$1)</f>
        <v>51</v>
      </c>
      <c r="K28">
        <f>INDEX(_calc_누적빈도!K:K,$A28)-INDEX(_calc_누적빈도!K:K,$A28-기준400회_후보!$B$1)</f>
        <v>44</v>
      </c>
      <c r="L28">
        <f>INDEX(_calc_누적빈도!L:L,$A28)-INDEX(_calc_누적빈도!L:L,$A28-기준400회_후보!$B$1)</f>
        <v>50</v>
      </c>
      <c r="M28">
        <f>INDEX(_calc_누적빈도!M:M,$A28)-INDEX(_calc_누적빈도!M:M,$A28-기준400회_후보!$B$1)</f>
        <v>60</v>
      </c>
      <c r="N28">
        <f>INDEX(_calc_누적빈도!N:N,$A28)-INDEX(_calc_누적빈도!N:N,$A28-기준400회_후보!$B$1)</f>
        <v>62</v>
      </c>
      <c r="O28">
        <f>INDEX(_calc_누적빈도!O:O,$A28)-INDEX(_calc_누적빈도!O:O,$A28-기준400회_후보!$B$1)</f>
        <v>55</v>
      </c>
      <c r="P28">
        <f>INDEX(_calc_누적빈도!P:P,$A28)-INDEX(_calc_누적빈도!P:P,$A28-기준400회_후보!$B$1)</f>
        <v>54</v>
      </c>
      <c r="Q28">
        <f>INDEX(_calc_누적빈도!Q:Q,$A28)-INDEX(_calc_누적빈도!Q:Q,$A28-기준400회_후보!$B$1)</f>
        <v>65</v>
      </c>
      <c r="R28">
        <f>INDEX(_calc_누적빈도!R:R,$A28)-INDEX(_calc_누적빈도!R:R,$A28-기준400회_후보!$B$1)</f>
        <v>50</v>
      </c>
      <c r="S28">
        <f>INDEX(_calc_누적빈도!S:S,$A28)-INDEX(_calc_누적빈도!S:S,$A28-기준400회_후보!$B$1)</f>
        <v>58</v>
      </c>
      <c r="T28">
        <f>INDEX(_calc_누적빈도!T:T,$A28)-INDEX(_calc_누적빈도!T:T,$A28-기준400회_후보!$B$1)</f>
        <v>54</v>
      </c>
      <c r="U28">
        <f>INDEX(_calc_누적빈도!U:U,$A28)-INDEX(_calc_누적빈도!U:U,$A28-기준400회_후보!$B$1)</f>
        <v>47</v>
      </c>
      <c r="V28">
        <f>INDEX(_calc_누적빈도!V:V,$A28)-INDEX(_calc_누적빈도!V:V,$A28-기준400회_후보!$B$1)</f>
        <v>56</v>
      </c>
      <c r="W28">
        <f>INDEX(_calc_누적빈도!W:W,$A28)-INDEX(_calc_누적빈도!W:W,$A28-기준400회_후보!$B$1)</f>
        <v>53</v>
      </c>
      <c r="X28">
        <f>INDEX(_calc_누적빈도!X:X,$A28)-INDEX(_calc_누적빈도!X:X,$A28-기준400회_후보!$B$1)</f>
        <v>49</v>
      </c>
      <c r="Y28">
        <f>INDEX(_calc_누적빈도!Y:Y,$A28)-INDEX(_calc_누적빈도!Y:Y,$A28-기준400회_후보!$B$1)</f>
        <v>56</v>
      </c>
      <c r="Z28">
        <f>INDEX(_calc_누적빈도!Z:Z,$A28)-INDEX(_calc_누적빈도!Z:Z,$A28-기준400회_후보!$B$1)</f>
        <v>44</v>
      </c>
      <c r="AA28">
        <f>INDEX(_calc_누적빈도!AA:AA,$A28)-INDEX(_calc_누적빈도!AA:AA,$A28-기준400회_후보!$B$1)</f>
        <v>55</v>
      </c>
      <c r="AB28">
        <f>INDEX(_calc_누적빈도!AB:AB,$A28)-INDEX(_calc_누적빈도!AB:AB,$A28-기준400회_후보!$B$1)</f>
        <v>56</v>
      </c>
      <c r="AC28">
        <f>INDEX(_calc_누적빈도!AC:AC,$A28)-INDEX(_calc_누적빈도!AC:AC,$A28-기준400회_후보!$B$1)</f>
        <v>55</v>
      </c>
      <c r="AD28">
        <f>INDEX(_calc_누적빈도!AD:AD,$A28)-INDEX(_calc_누적빈도!AD:AD,$A28-기준400회_후보!$B$1)</f>
        <v>55</v>
      </c>
      <c r="AE28">
        <f>INDEX(_calc_누적빈도!AE:AE,$A28)-INDEX(_calc_누적빈도!AE:AE,$A28-기준400회_후보!$B$1)</f>
        <v>60</v>
      </c>
      <c r="AF28">
        <f>INDEX(_calc_누적빈도!AF:AF,$A28)-INDEX(_calc_누적빈도!AF:AF,$A28-기준400회_후보!$B$1)</f>
        <v>53</v>
      </c>
      <c r="AG28">
        <f>INDEX(_calc_누적빈도!AG:AG,$A28)-INDEX(_calc_누적빈도!AG:AG,$A28-기준400회_후보!$B$1)</f>
        <v>47</v>
      </c>
      <c r="AH28">
        <f>INDEX(_calc_누적빈도!AH:AH,$A28)-INDEX(_calc_누적빈도!AH:AH,$A28-기준400회_후보!$B$1)</f>
        <v>63</v>
      </c>
      <c r="AI28">
        <f>INDEX(_calc_누적빈도!AI:AI,$A28)-INDEX(_calc_누적빈도!AI:AI,$A28-기준400회_후보!$B$1)</f>
        <v>51</v>
      </c>
      <c r="AJ28">
        <f>INDEX(_calc_누적빈도!AJ:AJ,$A28)-INDEX(_calc_누적빈도!AJ:AJ,$A28-기준400회_후보!$B$1)</f>
        <v>60</v>
      </c>
      <c r="AK28">
        <f>INDEX(_calc_누적빈도!AK:AK,$A28)-INDEX(_calc_누적빈도!AK:AK,$A28-기준400회_후보!$B$1)</f>
        <v>53</v>
      </c>
      <c r="AL28">
        <f>INDEX(_calc_누적빈도!AL:AL,$A28)-INDEX(_calc_누적빈도!AL:AL,$A28-기준400회_후보!$B$1)</f>
        <v>55</v>
      </c>
      <c r="AM28">
        <f>INDEX(_calc_누적빈도!AM:AM,$A28)-INDEX(_calc_누적빈도!AM:AM,$A28-기준400회_후보!$B$1)</f>
        <v>67</v>
      </c>
      <c r="AN28">
        <f>INDEX(_calc_누적빈도!AN:AN,$A28)-INDEX(_calc_누적빈도!AN:AN,$A28-기준400회_후보!$B$1)</f>
        <v>57</v>
      </c>
      <c r="AO28">
        <f>INDEX(_calc_누적빈도!AO:AO,$A28)-INDEX(_calc_누적빈도!AO:AO,$A28-기준400회_후보!$B$1)</f>
        <v>51</v>
      </c>
      <c r="AP28">
        <f>INDEX(_calc_누적빈도!AP:AP,$A28)-INDEX(_calc_누적빈도!AP:AP,$A28-기준400회_후보!$B$1)</f>
        <v>46</v>
      </c>
      <c r="AQ28">
        <f>INDEX(_calc_누적빈도!AQ:AQ,$A28)-INDEX(_calc_누적빈도!AQ:AQ,$A28-기준400회_후보!$B$1)</f>
        <v>51</v>
      </c>
      <c r="AR28">
        <f>INDEX(_calc_누적빈도!AR:AR,$A28)-INDEX(_calc_누적빈도!AR:AR,$A28-기준400회_후보!$B$1)</f>
        <v>46</v>
      </c>
      <c r="AS28">
        <f>INDEX(_calc_누적빈도!AS:AS,$A28)-INDEX(_calc_누적빈도!AS:AS,$A28-기준400회_후보!$B$1)</f>
        <v>54</v>
      </c>
      <c r="AT28">
        <f>INDEX(_calc_누적빈도!AT:AT,$A28)-INDEX(_calc_누적빈도!AT:AT,$A28-기준400회_후보!$B$1)</f>
        <v>58</v>
      </c>
      <c r="AU28">
        <f>(RANK(_calc_라운드기준!B28,_calc_라운드기준!$B28:$AT28,0)+COUNTIFS(_calc_라운드기준!$B28:$AT28,_calc_라운드기준!B28,$B$1:$AT$1,"&lt;"&amp;1))-(RANK(B28,$B28:$AT28,0)+COUNTIFS($B28:$AT28,B28,$B$1:$AT$1,"&lt;"&amp;1))</f>
        <v>-28</v>
      </c>
      <c r="AV28">
        <f>(RANK(_calc_라운드기준!C28,_calc_라운드기준!$B28:$AT28,0)+COUNTIFS(_calc_라운드기준!$B28:$AT28,_calc_라운드기준!C28,$B$1:$AT$1,"&lt;"&amp;2))-(RANK(C28,$B28:$AT28,0)+COUNTIFS($B28:$AT28,C28,$B$1:$AT$1,"&lt;"&amp;2))</f>
        <v>1</v>
      </c>
      <c r="AW28">
        <f>(RANK(_calc_라운드기준!D28,_calc_라운드기준!$B28:$AT28,0)+COUNTIFS(_calc_라운드기준!$B28:$AT28,_calc_라운드기준!D28,$B$1:$AT$1,"&lt;"&amp;3))-(RANK(D28,$B28:$AT28,0)+COUNTIFS($B28:$AT28,D28,$B$1:$AT$1,"&lt;"&amp;3))</f>
        <v>-3</v>
      </c>
      <c r="AX28">
        <f>(RANK(_calc_라운드기준!E28,_calc_라운드기준!$B28:$AT28,0)+COUNTIFS(_calc_라운드기준!$B28:$AT28,_calc_라운드기준!E28,$B$1:$AT$1,"&lt;"&amp;4))-(RANK(E28,$B28:$AT28,0)+COUNTIFS($B28:$AT28,E28,$B$1:$AT$1,"&lt;"&amp;4))</f>
        <v>-10</v>
      </c>
      <c r="AY28">
        <f>(RANK(_calc_라운드기준!F28,_calc_라운드기준!$B28:$AT28,0)+COUNTIFS(_calc_라운드기준!$B28:$AT28,_calc_라운드기준!F28,$B$1:$AT$1,"&lt;"&amp;5))-(RANK(F28,$B28:$AT28,0)+COUNTIFS($B28:$AT28,F28,$B$1:$AT$1,"&lt;"&amp;5))</f>
        <v>-38</v>
      </c>
      <c r="AZ28">
        <f>(RANK(_calc_라운드기준!G28,_calc_라운드기준!$B28:$AT28,0)+COUNTIFS(_calc_라운드기준!$B28:$AT28,_calc_라운드기준!G28,$B$1:$AT$1,"&lt;"&amp;6))-(RANK(G28,$B28:$AT28,0)+COUNTIFS($B28:$AT28,G28,$B$1:$AT$1,"&lt;"&amp;6))</f>
        <v>-1</v>
      </c>
      <c r="BA28">
        <f>(RANK(_calc_라운드기준!H28,_calc_라운드기준!$B28:$AT28,0)+COUNTIFS(_calc_라운드기준!$B28:$AT28,_calc_라운드기준!H28,$B$1:$AT$1,"&lt;"&amp;7))-(RANK(H28,$B28:$AT28,0)+COUNTIFS($B28:$AT28,H28,$B$1:$AT$1,"&lt;"&amp;7))</f>
        <v>-3</v>
      </c>
      <c r="BB28">
        <f>(RANK(_calc_라운드기준!I28,_calc_라운드기준!$B28:$AT28,0)+COUNTIFS(_calc_라운드기준!$B28:$AT28,_calc_라운드기준!I28,$B$1:$AT$1,"&lt;"&amp;8))-(RANK(I28,$B28:$AT28,0)+COUNTIFS($B28:$AT28,I28,$B$1:$AT$1,"&lt;"&amp;8))</f>
        <v>-34</v>
      </c>
      <c r="BC28">
        <f>(RANK(_calc_라운드기준!J28,_calc_라운드기준!$B28:$AT28,0)+COUNTIFS(_calc_라운드기준!$B28:$AT28,_calc_라운드기준!J28,$B$1:$AT$1,"&lt;"&amp;9))-(RANK(J28,$B28:$AT28,0)+COUNTIFS($B28:$AT28,J28,$B$1:$AT$1,"&lt;"&amp;9))</f>
        <v>-17</v>
      </c>
      <c r="BD28">
        <f>(RANK(_calc_라운드기준!K28,_calc_라운드기준!$B28:$AT28,0)+COUNTIFS(_calc_라운드기준!$B28:$AT28,_calc_라운드기준!K28,$B$1:$AT$1,"&lt;"&amp;10))-(RANK(K28,$B28:$AT28,0)+COUNTIFS($B28:$AT28,K28,$B$1:$AT$1,"&lt;"&amp;10))</f>
        <v>-15</v>
      </c>
      <c r="BE28">
        <f>(RANK(_calc_라운드기준!L28,_calc_라운드기준!$B28:$AT28,0)+COUNTIFS(_calc_라운드기준!$B28:$AT28,_calc_라운드기준!L28,$B$1:$AT$1,"&lt;"&amp;11))-(RANK(L28,$B28:$AT28,0)+COUNTIFS($B28:$AT28,L28,$B$1:$AT$1,"&lt;"&amp;11))</f>
        <v>-4</v>
      </c>
      <c r="BF28">
        <f>(RANK(_calc_라운드기준!M28,_calc_라운드기준!$B28:$AT28,0)+COUNTIFS(_calc_라운드기준!$B28:$AT28,_calc_라운드기준!M28,$B$1:$AT$1,"&lt;"&amp;12))-(RANK(M28,$B28:$AT28,0)+COUNTIFS($B28:$AT28,M28,$B$1:$AT$1,"&lt;"&amp;12))</f>
        <v>11</v>
      </c>
      <c r="BG28">
        <f>(RANK(_calc_라운드기준!N28,_calc_라운드기준!$B28:$AT28,0)+COUNTIFS(_calc_라운드기준!$B28:$AT28,_calc_라운드기준!N28,$B$1:$AT$1,"&lt;"&amp;13))-(RANK(N28,$B28:$AT28,0)+COUNTIFS($B28:$AT28,N28,$B$1:$AT$1,"&lt;"&amp;13))</f>
        <v>25</v>
      </c>
      <c r="BH28">
        <f>(RANK(_calc_라운드기준!O28,_calc_라운드기준!$B28:$AT28,0)+COUNTIFS(_calc_라운드기준!$B28:$AT28,_calc_라운드기준!O28,$B$1:$AT$1,"&lt;"&amp;14))-(RANK(O28,$B28:$AT28,0)+COUNTIFS($B28:$AT28,O28,$B$1:$AT$1,"&lt;"&amp;14))</f>
        <v>21</v>
      </c>
      <c r="BI28">
        <f>(RANK(_calc_라운드기준!P28,_calc_라운드기준!$B28:$AT28,0)+COUNTIFS(_calc_라운드기준!$B28:$AT28,_calc_라운드기준!P28,$B$1:$AT$1,"&lt;"&amp;15))-(RANK(P28,$B28:$AT28,0)+COUNTIFS($B28:$AT28,P28,$B$1:$AT$1,"&lt;"&amp;15))</f>
        <v>-17</v>
      </c>
      <c r="BJ28">
        <f>(RANK(_calc_라운드기준!Q28,_calc_라운드기준!$B28:$AT28,0)+COUNTIFS(_calc_라운드기준!$B28:$AT28,_calc_라운드기준!Q28,$B$1:$AT$1,"&lt;"&amp;16))-(RANK(Q28,$B28:$AT28,0)+COUNTIFS($B28:$AT28,Q28,$B$1:$AT$1,"&lt;"&amp;16))</f>
        <v>1</v>
      </c>
      <c r="BK28">
        <f>(RANK(_calc_라운드기준!R28,_calc_라운드기준!$B28:$AT28,0)+COUNTIFS(_calc_라운드기준!$B28:$AT28,_calc_라운드기준!R28,$B$1:$AT$1,"&lt;"&amp;17))-(RANK(R28,$B28:$AT28,0)+COUNTIFS($B28:$AT28,R28,$B$1:$AT$1,"&lt;"&amp;17))</f>
        <v>-15</v>
      </c>
      <c r="BL28">
        <f>(RANK(_calc_라운드기준!S28,_calc_라운드기준!$B28:$AT28,0)+COUNTIFS(_calc_라운드기준!$B28:$AT28,_calc_라운드기준!S28,$B$1:$AT$1,"&lt;"&amp;18))-(RANK(S28,$B28:$AT28,0)+COUNTIFS($B28:$AT28,S28,$B$1:$AT$1,"&lt;"&amp;18))</f>
        <v>29</v>
      </c>
      <c r="BM28">
        <f>(RANK(_calc_라운드기준!T28,_calc_라운드기준!$B28:$AT28,0)+COUNTIFS(_calc_라운드기준!$B28:$AT28,_calc_라운드기준!T28,$B$1:$AT$1,"&lt;"&amp;19))-(RANK(T28,$B28:$AT28,0)+COUNTIFS($B28:$AT28,T28,$B$1:$AT$1,"&lt;"&amp;19))</f>
        <v>-4</v>
      </c>
      <c r="BN28">
        <f>(RANK(_calc_라운드기준!U28,_calc_라운드기준!$B28:$AT28,0)+COUNTIFS(_calc_라운드기준!$B28:$AT28,_calc_라운드기준!U28,$B$1:$AT$1,"&lt;"&amp;20))-(RANK(U28,$B28:$AT28,0)+COUNTIFS($B28:$AT28,U28,$B$1:$AT$1,"&lt;"&amp;20))</f>
        <v>-7</v>
      </c>
      <c r="BO28">
        <f>(RANK(_calc_라운드기준!V28,_calc_라운드기준!$B28:$AT28,0)+COUNTIFS(_calc_라운드기준!$B28:$AT28,_calc_라운드기준!V28,$B$1:$AT$1,"&lt;"&amp;21))-(RANK(V28,$B28:$AT28,0)+COUNTIFS($B28:$AT28,V28,$B$1:$AT$1,"&lt;"&amp;21))</f>
        <v>22</v>
      </c>
      <c r="BP28">
        <f>(RANK(_calc_라운드기준!W28,_calc_라운드기준!$B28:$AT28,0)+COUNTIFS(_calc_라운드기준!$B28:$AT28,_calc_라운드기준!W28,$B$1:$AT$1,"&lt;"&amp;22))-(RANK(W28,$B28:$AT28,0)+COUNTIFS($B28:$AT28,W28,$B$1:$AT$1,"&lt;"&amp;22))</f>
        <v>18</v>
      </c>
      <c r="BQ28">
        <f>(RANK(_calc_라운드기준!X28,_calc_라운드기준!$B28:$AT28,0)+COUNTIFS(_calc_라운드기준!$B28:$AT28,_calc_라운드기준!X28,$B$1:$AT$1,"&lt;"&amp;23))-(RANK(X28,$B28:$AT28,0)+COUNTIFS($B28:$AT28,X28,$B$1:$AT$1,"&lt;"&amp;23))</f>
        <v>-23</v>
      </c>
      <c r="BR28">
        <f>(RANK(_calc_라운드기준!Y28,_calc_라운드기준!$B28:$AT28,0)+COUNTIFS(_calc_라운드기준!$B28:$AT28,_calc_라운드기준!Y28,$B$1:$AT$1,"&lt;"&amp;24))-(RANK(Y28,$B28:$AT28,0)+COUNTIFS($B28:$AT28,Y28,$B$1:$AT$1,"&lt;"&amp;24))</f>
        <v>-11</v>
      </c>
      <c r="BS28">
        <f>(RANK(_calc_라운드기준!Z28,_calc_라운드기준!$B28:$AT28,0)+COUNTIFS(_calc_라운드기준!$B28:$AT28,_calc_라운드기준!Z28,$B$1:$AT$1,"&lt;"&amp;25))-(RANK(Z28,$B28:$AT28,0)+COUNTIFS($B28:$AT28,Z28,$B$1:$AT$1,"&lt;"&amp;25))</f>
        <v>-6</v>
      </c>
      <c r="BT28">
        <f>(RANK(_calc_라운드기준!AA28,_calc_라운드기준!$B28:$AT28,0)+COUNTIFS(_calc_라운드기준!$B28:$AT28,_calc_라운드기준!AA28,$B$1:$AT$1,"&lt;"&amp;26))-(RANK(AA28,$B28:$AT28,0)+COUNTIFS($B28:$AT28,AA28,$B$1:$AT$1,"&lt;"&amp;26))</f>
        <v>2</v>
      </c>
      <c r="BU28">
        <f>(RANK(_calc_라운드기준!AB28,_calc_라운드기준!$B28:$AT28,0)+COUNTIFS(_calc_라운드기준!$B28:$AT28,_calc_라운드기준!AB28,$B$1:$AT$1,"&lt;"&amp;27))-(RANK(AB28,$B28:$AT28,0)+COUNTIFS($B28:$AT28,AB28,$B$1:$AT$1,"&lt;"&amp;27))</f>
        <v>-15</v>
      </c>
      <c r="BV28">
        <f>(RANK(_calc_라운드기준!AC28,_calc_라운드기준!$B28:$AT28,0)+COUNTIFS(_calc_라운드기준!$B28:$AT28,_calc_라운드기준!AC28,$B$1:$AT$1,"&lt;"&amp;28))-(RANK(AC28,$B28:$AT28,0)+COUNTIFS($B28:$AT28,AC28,$B$1:$AT$1,"&lt;"&amp;28))</f>
        <v>2</v>
      </c>
      <c r="BW28">
        <f>(RANK(_calc_라운드기준!AD28,_calc_라운드기준!$B28:$AT28,0)+COUNTIFS(_calc_라운드기준!$B28:$AT28,_calc_라운드기준!AD28,$B$1:$AT$1,"&lt;"&amp;29))-(RANK(AD28,$B28:$AT28,0)+COUNTIFS($B28:$AT28,AD28,$B$1:$AT$1,"&lt;"&amp;29))</f>
        <v>11</v>
      </c>
      <c r="BX28">
        <f>(RANK(_calc_라운드기준!AE28,_calc_라운드기준!$B28:$AT28,0)+COUNTIFS(_calc_라운드기준!$B28:$AT28,_calc_라운드기준!AE28,$B$1:$AT$1,"&lt;"&amp;30))-(RANK(AE28,$B28:$AT28,0)+COUNTIFS($B28:$AT28,AE28,$B$1:$AT$1,"&lt;"&amp;30))</f>
        <v>6</v>
      </c>
      <c r="BY28">
        <f>(RANK(_calc_라운드기준!AF28,_calc_라운드기준!$B28:$AT28,0)+COUNTIFS(_calc_라운드기준!$B28:$AT28,_calc_라운드기준!AF28,$B$1:$AT$1,"&lt;"&amp;31))-(RANK(AF28,$B28:$AT28,0)+COUNTIFS($B28:$AT28,AF28,$B$1:$AT$1,"&lt;"&amp;31))</f>
        <v>-4</v>
      </c>
      <c r="BZ28">
        <f>(RANK(_calc_라운드기준!AG28,_calc_라운드기준!$B28:$AT28,0)+COUNTIFS(_calc_라운드기준!$B28:$AT28,_calc_라운드기준!AG28,$B$1:$AT$1,"&lt;"&amp;32))-(RANK(AG28,$B28:$AT28,0)+COUNTIFS($B28:$AT28,AG28,$B$1:$AT$1,"&lt;"&amp;32))</f>
        <v>2</v>
      </c>
      <c r="CA28">
        <f>(RANK(_calc_라운드기준!AH28,_calc_라운드기준!$B28:$AT28,0)+COUNTIFS(_calc_라운드기준!$B28:$AT28,_calc_라운드기준!AH28,$B$1:$AT$1,"&lt;"&amp;33))-(RANK(AH28,$B28:$AT28,0)+COUNTIFS($B28:$AT28,AH28,$B$1:$AT$1,"&lt;"&amp;33))</f>
        <v>20</v>
      </c>
      <c r="CB28">
        <f>(RANK(_calc_라운드기준!AI28,_calc_라운드기준!$B28:$AT28,0)+COUNTIFS(_calc_라운드기준!$B28:$AT28,_calc_라운드기준!AI28,$B$1:$AT$1,"&lt;"&amp;34))-(RANK(AI28,$B28:$AT28,0)+COUNTIFS($B28:$AT28,AI28,$B$1:$AT$1,"&lt;"&amp;34))</f>
        <v>16</v>
      </c>
      <c r="CC28">
        <f>(RANK(_calc_라운드기준!AJ28,_calc_라운드기준!$B28:$AT28,0)+COUNTIFS(_calc_라운드기준!$B28:$AT28,_calc_라운드기준!AJ28,$B$1:$AT$1,"&lt;"&amp;35))-(RANK(AJ28,$B28:$AT28,0)+COUNTIFS($B28:$AT28,AJ28,$B$1:$AT$1,"&lt;"&amp;35))</f>
        <v>16</v>
      </c>
      <c r="CD28">
        <f>(RANK(_calc_라운드기준!AK28,_calc_라운드기준!$B28:$AT28,0)+COUNTIFS(_calc_라운드기준!$B28:$AT28,_calc_라운드기준!AK28,$B$1:$AT$1,"&lt;"&amp;36))-(RANK(AK28,$B28:$AT28,0)+COUNTIFS($B28:$AT28,AK28,$B$1:$AT$1,"&lt;"&amp;36))</f>
        <v>-2</v>
      </c>
      <c r="CE28">
        <f>(RANK(_calc_라운드기준!AL28,_calc_라운드기준!$B28:$AT28,0)+COUNTIFS(_calc_라운드기준!$B28:$AT28,_calc_라운드기준!AL28,$B$1:$AT$1,"&lt;"&amp;37))-(RANK(AL28,$B28:$AT28,0)+COUNTIFS($B28:$AT28,AL28,$B$1:$AT$1,"&lt;"&amp;37))</f>
        <v>-7</v>
      </c>
      <c r="CF28">
        <f>(RANK(_calc_라운드기준!AM28,_calc_라운드기준!$B28:$AT28,0)+COUNTIFS(_calc_라운드기준!$B28:$AT28,_calc_라운드기준!AM28,$B$1:$AT$1,"&lt;"&amp;38))-(RANK(AM28,$B28:$AT28,0)+COUNTIFS($B28:$AT28,AM28,$B$1:$AT$1,"&lt;"&amp;38))</f>
        <v>14</v>
      </c>
      <c r="CG28">
        <f>(RANK(_calc_라운드기준!AN28,_calc_라운드기준!$B28:$AT28,0)+COUNTIFS(_calc_라운드기준!$B28:$AT28,_calc_라운드기준!AN28,$B$1:$AT$1,"&lt;"&amp;39))-(RANK(AN28,$B28:$AT28,0)+COUNTIFS($B28:$AT28,AN28,$B$1:$AT$1,"&lt;"&amp;39))</f>
        <v>19</v>
      </c>
      <c r="CH28">
        <f>(RANK(_calc_라운드기준!AO28,_calc_라운드기준!$B28:$AT28,0)+COUNTIFS(_calc_라운드기준!$B28:$AT28,_calc_라운드기준!AO28,$B$1:$AT$1,"&lt;"&amp;40))-(RANK(AO28,$B28:$AT28,0)+COUNTIFS($B28:$AT28,AO28,$B$1:$AT$1,"&lt;"&amp;40))</f>
        <v>-14</v>
      </c>
      <c r="CI28">
        <f>(RANK(_calc_라운드기준!AP28,_calc_라운드기준!$B28:$AT28,0)+COUNTIFS(_calc_라운드기준!$B28:$AT28,_calc_라운드기준!AP28,$B$1:$AT$1,"&lt;"&amp;41))-(RANK(AP28,$B28:$AT28,0)+COUNTIFS($B28:$AT28,AP28,$B$1:$AT$1,"&lt;"&amp;41))</f>
        <v>-6</v>
      </c>
      <c r="CJ28">
        <f>(RANK(_calc_라운드기준!AQ28,_calc_라운드기준!$B28:$AT28,0)+COUNTIFS(_calc_라운드기준!$B28:$AT28,_calc_라운드기준!AQ28,$B$1:$AT$1,"&lt;"&amp;42))-(RANK(AQ28,$B28:$AT28,0)+COUNTIFS($B28:$AT28,AQ28,$B$1:$AT$1,"&lt;"&amp;42))</f>
        <v>3</v>
      </c>
      <c r="CK28">
        <f>(RANK(_calc_라운드기준!AR28,_calc_라운드기준!$B28:$AT28,0)+COUNTIFS(_calc_라운드기준!$B28:$AT28,_calc_라운드기준!AR28,$B$1:$AT$1,"&lt;"&amp;43))-(RANK(AR28,$B28:$AT28,0)+COUNTIFS($B28:$AT28,AR28,$B$1:$AT$1,"&lt;"&amp;43))</f>
        <v>4</v>
      </c>
      <c r="CL28">
        <f>(RANK(_calc_라운드기준!AS28,_calc_라운드기준!$B28:$AT28,0)+COUNTIFS(_calc_라운드기준!$B28:$AT28,_calc_라운드기준!AS28,$B$1:$AT$1,"&lt;"&amp;44))-(RANK(AS28,$B28:$AT28,0)+COUNTIFS($B28:$AT28,AS28,$B$1:$AT$1,"&lt;"&amp;44))</f>
        <v>11</v>
      </c>
      <c r="CM28">
        <f>(RANK(_calc_라운드기준!AT28,_calc_라운드기준!$B28:$AT28,0)+COUNTIFS(_calc_라운드기준!$B28:$AT28,_calc_라운드기준!AT28,$B$1:$AT$1,"&lt;"&amp;45))-(RANK(AT28,$B28:$AT28,0)+COUNTIFS($B28:$AT28,AT28,$B$1:$AT$1,"&lt;"&amp;45))</f>
        <v>30</v>
      </c>
      <c r="CN28">
        <f t="shared" si="0"/>
        <v>43</v>
      </c>
      <c r="CO28">
        <f t="shared" si="1"/>
        <v>21</v>
      </c>
      <c r="CP28">
        <f t="shared" si="2"/>
        <v>25</v>
      </c>
      <c r="CQ28">
        <f t="shared" si="3"/>
        <v>34</v>
      </c>
      <c r="CR28">
        <f t="shared" si="4"/>
        <v>45</v>
      </c>
      <c r="CS28">
        <f t="shared" si="5"/>
        <v>23</v>
      </c>
      <c r="CT28">
        <f t="shared" si="6"/>
        <v>26</v>
      </c>
      <c r="CU28">
        <f t="shared" si="7"/>
        <v>44</v>
      </c>
      <c r="CV28">
        <f t="shared" si="8"/>
        <v>40</v>
      </c>
      <c r="CW28">
        <f t="shared" si="9"/>
        <v>37</v>
      </c>
      <c r="CX28">
        <f t="shared" si="10"/>
        <v>27</v>
      </c>
      <c r="CY28">
        <f t="shared" si="11"/>
        <v>12</v>
      </c>
      <c r="CZ28">
        <f t="shared" si="12"/>
        <v>3</v>
      </c>
      <c r="DA28">
        <f t="shared" si="13"/>
        <v>5</v>
      </c>
      <c r="DB28">
        <f t="shared" si="14"/>
        <v>41</v>
      </c>
      <c r="DC28">
        <f t="shared" si="15"/>
        <v>22</v>
      </c>
      <c r="DD28">
        <f t="shared" si="16"/>
        <v>38</v>
      </c>
      <c r="DE28">
        <f t="shared" si="17"/>
        <v>2</v>
      </c>
      <c r="DF28">
        <f t="shared" si="18"/>
        <v>28</v>
      </c>
      <c r="DG28">
        <f t="shared" si="19"/>
        <v>32</v>
      </c>
      <c r="DH28">
        <f t="shared" si="20"/>
        <v>4</v>
      </c>
      <c r="DI28">
        <f t="shared" si="21"/>
        <v>8</v>
      </c>
      <c r="DJ28">
        <f t="shared" si="22"/>
        <v>42</v>
      </c>
      <c r="DK28">
        <f t="shared" si="23"/>
        <v>35</v>
      </c>
      <c r="DL28">
        <f t="shared" si="24"/>
        <v>30</v>
      </c>
      <c r="DM28">
        <f t="shared" si="25"/>
        <v>18</v>
      </c>
      <c r="DN28">
        <f t="shared" si="26"/>
        <v>39</v>
      </c>
      <c r="DO28">
        <f t="shared" si="27"/>
        <v>19</v>
      </c>
      <c r="DP28">
        <f t="shared" si="28"/>
        <v>13</v>
      </c>
      <c r="DQ28">
        <f t="shared" si="29"/>
        <v>15</v>
      </c>
      <c r="DR28">
        <f t="shared" si="30"/>
        <v>29</v>
      </c>
      <c r="DS28">
        <f t="shared" si="31"/>
        <v>20</v>
      </c>
      <c r="DT28">
        <f t="shared" si="32"/>
        <v>6</v>
      </c>
      <c r="DU28">
        <f t="shared" si="33"/>
        <v>9</v>
      </c>
      <c r="DV28">
        <f t="shared" si="34"/>
        <v>10</v>
      </c>
      <c r="DW28">
        <f t="shared" si="35"/>
        <v>24</v>
      </c>
      <c r="DX28">
        <f t="shared" si="36"/>
        <v>33</v>
      </c>
      <c r="DY28">
        <f t="shared" si="37"/>
        <v>11</v>
      </c>
      <c r="DZ28">
        <f t="shared" si="38"/>
        <v>7</v>
      </c>
      <c r="EA28">
        <f t="shared" si="39"/>
        <v>36</v>
      </c>
      <c r="EB28">
        <f t="shared" si="40"/>
        <v>31</v>
      </c>
      <c r="EC28">
        <f t="shared" si="41"/>
        <v>17</v>
      </c>
      <c r="ED28">
        <f t="shared" si="42"/>
        <v>16</v>
      </c>
      <c r="EE28">
        <f t="shared" si="43"/>
        <v>14</v>
      </c>
      <c r="EF28">
        <f t="shared" si="44"/>
        <v>1</v>
      </c>
    </row>
    <row r="29" spans="1:136" ht="16.5" customHeight="1">
      <c r="A29">
        <f>_calc_라운드기준!A29</f>
        <v>1217</v>
      </c>
      <c r="B29">
        <f>INDEX(_calc_누적빈도!B:B,$A29)-INDEX(_calc_누적빈도!B:B,$A29-기준400회_후보!$B$1)</f>
        <v>49</v>
      </c>
      <c r="C29">
        <f>INDEX(_calc_누적빈도!C:C,$A29)-INDEX(_calc_누적빈도!C:C,$A29-기준400회_후보!$B$1)</f>
        <v>44</v>
      </c>
      <c r="D29">
        <f>INDEX(_calc_누적빈도!D:D,$A29)-INDEX(_calc_누적빈도!D:D,$A29-기준400회_후보!$B$1)</f>
        <v>62</v>
      </c>
      <c r="E29">
        <f>INDEX(_calc_누적빈도!E:E,$A29)-INDEX(_calc_누적빈도!E:E,$A29-기준400회_후보!$B$1)</f>
        <v>47</v>
      </c>
      <c r="F29">
        <f>INDEX(_calc_누적빈도!F:F,$A29)-INDEX(_calc_누적빈도!F:F,$A29-기준400회_후보!$B$1)</f>
        <v>40</v>
      </c>
      <c r="G29">
        <f>INDEX(_calc_누적빈도!G:G,$A29)-INDEX(_calc_누적빈도!G:G,$A29-기준400회_후보!$B$1)</f>
        <v>58</v>
      </c>
      <c r="H29">
        <f>INDEX(_calc_누적빈도!H:H,$A29)-INDEX(_calc_누적빈도!H:H,$A29-기준400회_후보!$B$1)</f>
        <v>57</v>
      </c>
      <c r="I29">
        <f>INDEX(_calc_누적빈도!I:I,$A29)-INDEX(_calc_누적빈도!I:I,$A29-기준400회_후보!$B$1)</f>
        <v>42</v>
      </c>
      <c r="J29">
        <f>INDEX(_calc_누적빈도!J:J,$A29)-INDEX(_calc_누적빈도!J:J,$A29-기준400회_후보!$B$1)</f>
        <v>52</v>
      </c>
      <c r="K29">
        <f>INDEX(_calc_누적빈도!K:K,$A29)-INDEX(_calc_누적빈도!K:K,$A29-기준400회_후보!$B$1)</f>
        <v>43</v>
      </c>
      <c r="L29">
        <f>INDEX(_calc_누적빈도!L:L,$A29)-INDEX(_calc_누적빈도!L:L,$A29-기준400회_후보!$B$1)</f>
        <v>50</v>
      </c>
      <c r="M29">
        <f>INDEX(_calc_누적빈도!M:M,$A29)-INDEX(_calc_누적빈도!M:M,$A29-기준400회_후보!$B$1)</f>
        <v>61</v>
      </c>
      <c r="N29">
        <f>INDEX(_calc_누적빈도!N:N,$A29)-INDEX(_calc_누적빈도!N:N,$A29-기준400회_후보!$B$1)</f>
        <v>63</v>
      </c>
      <c r="O29">
        <f>INDEX(_calc_누적빈도!O:O,$A29)-INDEX(_calc_누적빈도!O:O,$A29-기준400회_후보!$B$1)</f>
        <v>55</v>
      </c>
      <c r="P29">
        <f>INDEX(_calc_누적빈도!P:P,$A29)-INDEX(_calc_누적빈도!P:P,$A29-기준400회_후보!$B$1)</f>
        <v>53</v>
      </c>
      <c r="Q29">
        <f>INDEX(_calc_누적빈도!Q:Q,$A29)-INDEX(_calc_누적빈도!Q:Q,$A29-기준400회_후보!$B$1)</f>
        <v>65</v>
      </c>
      <c r="R29">
        <f>INDEX(_calc_누적빈도!R:R,$A29)-INDEX(_calc_누적빈도!R:R,$A29-기준400회_후보!$B$1)</f>
        <v>50</v>
      </c>
      <c r="S29">
        <f>INDEX(_calc_누적빈도!S:S,$A29)-INDEX(_calc_누적빈도!S:S,$A29-기준400회_후보!$B$1)</f>
        <v>58</v>
      </c>
      <c r="T29">
        <f>INDEX(_calc_누적빈도!T:T,$A29)-INDEX(_calc_누적빈도!T:T,$A29-기준400회_후보!$B$1)</f>
        <v>54</v>
      </c>
      <c r="U29">
        <f>INDEX(_calc_누적빈도!U:U,$A29)-INDEX(_calc_누적빈도!U:U,$A29-기준400회_후보!$B$1)</f>
        <v>46</v>
      </c>
      <c r="V29">
        <f>INDEX(_calc_누적빈도!V:V,$A29)-INDEX(_calc_누적빈도!V:V,$A29-기준400회_후보!$B$1)</f>
        <v>56</v>
      </c>
      <c r="W29">
        <f>INDEX(_calc_누적빈도!W:W,$A29)-INDEX(_calc_누적빈도!W:W,$A29-기준400회_후보!$B$1)</f>
        <v>53</v>
      </c>
      <c r="X29">
        <f>INDEX(_calc_누적빈도!X:X,$A29)-INDEX(_calc_누적빈도!X:X,$A29-기준400회_후보!$B$1)</f>
        <v>49</v>
      </c>
      <c r="Y29">
        <f>INDEX(_calc_누적빈도!Y:Y,$A29)-INDEX(_calc_누적빈도!Y:Y,$A29-기준400회_후보!$B$1)</f>
        <v>56</v>
      </c>
      <c r="Z29">
        <f>INDEX(_calc_누적빈도!Z:Z,$A29)-INDEX(_calc_누적빈도!Z:Z,$A29-기준400회_후보!$B$1)</f>
        <v>45</v>
      </c>
      <c r="AA29">
        <f>INDEX(_calc_누적빈도!AA:AA,$A29)-INDEX(_calc_누적빈도!AA:AA,$A29-기준400회_후보!$B$1)</f>
        <v>55</v>
      </c>
      <c r="AB29">
        <f>INDEX(_calc_누적빈도!AB:AB,$A29)-INDEX(_calc_누적빈도!AB:AB,$A29-기준400회_후보!$B$1)</f>
        <v>56</v>
      </c>
      <c r="AC29">
        <f>INDEX(_calc_누적빈도!AC:AC,$A29)-INDEX(_calc_누적빈도!AC:AC,$A29-기준400회_후보!$B$1)</f>
        <v>55</v>
      </c>
      <c r="AD29">
        <f>INDEX(_calc_누적빈도!AD:AD,$A29)-INDEX(_calc_누적빈도!AD:AD,$A29-기준400회_후보!$B$1)</f>
        <v>54</v>
      </c>
      <c r="AE29">
        <f>INDEX(_calc_누적빈도!AE:AE,$A29)-INDEX(_calc_누적빈도!AE:AE,$A29-기준400회_후보!$B$1)</f>
        <v>60</v>
      </c>
      <c r="AF29">
        <f>INDEX(_calc_누적빈도!AF:AF,$A29)-INDEX(_calc_누적빈도!AF:AF,$A29-기준400회_후보!$B$1)</f>
        <v>52</v>
      </c>
      <c r="AG29">
        <f>INDEX(_calc_누적빈도!AG:AG,$A29)-INDEX(_calc_누적빈도!AG:AG,$A29-기준400회_후보!$B$1)</f>
        <v>47</v>
      </c>
      <c r="AH29">
        <f>INDEX(_calc_누적빈도!AH:AH,$A29)-INDEX(_calc_누적빈도!AH:AH,$A29-기준400회_후보!$B$1)</f>
        <v>63</v>
      </c>
      <c r="AI29">
        <f>INDEX(_calc_누적빈도!AI:AI,$A29)-INDEX(_calc_누적빈도!AI:AI,$A29-기준400회_후보!$B$1)</f>
        <v>51</v>
      </c>
      <c r="AJ29">
        <f>INDEX(_calc_누적빈도!AJ:AJ,$A29)-INDEX(_calc_누적빈도!AJ:AJ,$A29-기준400회_후보!$B$1)</f>
        <v>60</v>
      </c>
      <c r="AK29">
        <f>INDEX(_calc_누적빈도!AK:AK,$A29)-INDEX(_calc_누적빈도!AK:AK,$A29-기준400회_후보!$B$1)</f>
        <v>53</v>
      </c>
      <c r="AL29">
        <f>INDEX(_calc_누적빈도!AL:AL,$A29)-INDEX(_calc_누적빈도!AL:AL,$A29-기준400회_후보!$B$1)</f>
        <v>55</v>
      </c>
      <c r="AM29">
        <f>INDEX(_calc_누적빈도!AM:AM,$A29)-INDEX(_calc_누적빈도!AM:AM,$A29-기준400회_후보!$B$1)</f>
        <v>67</v>
      </c>
      <c r="AN29">
        <f>INDEX(_calc_누적빈도!AN:AN,$A29)-INDEX(_calc_누적빈도!AN:AN,$A29-기준400회_후보!$B$1)</f>
        <v>57</v>
      </c>
      <c r="AO29">
        <f>INDEX(_calc_누적빈도!AO:AO,$A29)-INDEX(_calc_누적빈도!AO:AO,$A29-기준400회_후보!$B$1)</f>
        <v>51</v>
      </c>
      <c r="AP29">
        <f>INDEX(_calc_누적빈도!AP:AP,$A29)-INDEX(_calc_누적빈도!AP:AP,$A29-기준400회_후보!$B$1)</f>
        <v>46</v>
      </c>
      <c r="AQ29">
        <f>INDEX(_calc_누적빈도!AQ:AQ,$A29)-INDEX(_calc_누적빈도!AQ:AQ,$A29-기준400회_후보!$B$1)</f>
        <v>51</v>
      </c>
      <c r="AR29">
        <f>INDEX(_calc_누적빈도!AR:AR,$A29)-INDEX(_calc_누적빈도!AR:AR,$A29-기준400회_후보!$B$1)</f>
        <v>47</v>
      </c>
      <c r="AS29">
        <f>INDEX(_calc_누적빈도!AS:AS,$A29)-INDEX(_calc_누적빈도!AS:AS,$A29-기준400회_후보!$B$1)</f>
        <v>54</v>
      </c>
      <c r="AT29">
        <f>INDEX(_calc_누적빈도!AT:AT,$A29)-INDEX(_calc_누적빈도!AT:AT,$A29-기준400회_후보!$B$1)</f>
        <v>58</v>
      </c>
      <c r="AU29">
        <f>(RANK(_calc_라운드기준!B29,_calc_라운드기준!$B29:$AT29,0)+COUNTIFS(_calc_라운드기준!$B29:$AT29,_calc_라운드기준!B29,$B$1:$AT$1,"&lt;"&amp;1))-(RANK(B29,$B29:$AT29,0)+COUNTIFS($B29:$AT29,B29,$B$1:$AT$1,"&lt;"&amp;1))</f>
        <v>-27</v>
      </c>
      <c r="AV29">
        <f>(RANK(_calc_라운드기준!C29,_calc_라운드기준!$B29:$AT29,0)+COUNTIFS(_calc_라운드기준!$B29:$AT29,_calc_라운드기준!C29,$B$1:$AT$1,"&lt;"&amp;2))-(RANK(C29,$B29:$AT29,0)+COUNTIFS($B29:$AT29,C29,$B$1:$AT$1,"&lt;"&amp;2))</f>
        <v>0</v>
      </c>
      <c r="AW29">
        <f>(RANK(_calc_라운드기준!D29,_calc_라운드기준!$B29:$AT29,0)+COUNTIFS(_calc_라운드기준!$B29:$AT29,_calc_라운드기준!D29,$B$1:$AT$1,"&lt;"&amp;3))-(RANK(D29,$B29:$AT29,0)+COUNTIFS($B29:$AT29,D29,$B$1:$AT$1,"&lt;"&amp;3))</f>
        <v>-3</v>
      </c>
      <c r="AX29">
        <f>(RANK(_calc_라운드기준!E29,_calc_라운드기준!$B29:$AT29,0)+COUNTIFS(_calc_라운드기준!$B29:$AT29,_calc_라운드기준!E29,$B$1:$AT$1,"&lt;"&amp;4))-(RANK(E29,$B29:$AT29,0)+COUNTIFS($B29:$AT29,E29,$B$1:$AT$1,"&lt;"&amp;4))</f>
        <v>-9</v>
      </c>
      <c r="AY29">
        <f>(RANK(_calc_라운드기준!F29,_calc_라운드기준!$B29:$AT29,0)+COUNTIFS(_calc_라운드기준!$B29:$AT29,_calc_라운드기준!F29,$B$1:$AT$1,"&lt;"&amp;5))-(RANK(F29,$B29:$AT29,0)+COUNTIFS($B29:$AT29,F29,$B$1:$AT$1,"&lt;"&amp;5))</f>
        <v>-37</v>
      </c>
      <c r="AZ29">
        <f>(RANK(_calc_라운드기준!G29,_calc_라운드기준!$B29:$AT29,0)+COUNTIFS(_calc_라운드기준!$B29:$AT29,_calc_라운드기준!G29,$B$1:$AT$1,"&lt;"&amp;6))-(RANK(G29,$B29:$AT29,0)+COUNTIFS($B29:$AT29,G29,$B$1:$AT$1,"&lt;"&amp;6))</f>
        <v>0</v>
      </c>
      <c r="BA29">
        <f>(RANK(_calc_라운드기준!H29,_calc_라운드기준!$B29:$AT29,0)+COUNTIFS(_calc_라운드기준!$B29:$AT29,_calc_라운드기준!H29,$B$1:$AT$1,"&lt;"&amp;7))-(RANK(H29,$B29:$AT29,0)+COUNTIFS($B29:$AT29,H29,$B$1:$AT$1,"&lt;"&amp;7))</f>
        <v>-2</v>
      </c>
      <c r="BB29">
        <f>(RANK(_calc_라운드기준!I29,_calc_라운드기준!$B29:$AT29,0)+COUNTIFS(_calc_라운드기준!$B29:$AT29,_calc_라운드기준!I29,$B$1:$AT$1,"&lt;"&amp;8))-(RANK(I29,$B29:$AT29,0)+COUNTIFS($B29:$AT29,I29,$B$1:$AT$1,"&lt;"&amp;8))</f>
        <v>-33</v>
      </c>
      <c r="BC29">
        <f>(RANK(_calc_라운드기준!J29,_calc_라운드기준!$B29:$AT29,0)+COUNTIFS(_calc_라운드기준!$B29:$AT29,_calc_라운드기준!J29,$B$1:$AT$1,"&lt;"&amp;9))-(RANK(J29,$B29:$AT29,0)+COUNTIFS($B29:$AT29,J29,$B$1:$AT$1,"&lt;"&amp;9))</f>
        <v>-15</v>
      </c>
      <c r="BD29">
        <f>(RANK(_calc_라운드기준!K29,_calc_라운드기준!$B29:$AT29,0)+COUNTIFS(_calc_라운드기준!$B29:$AT29,_calc_라운드기준!K29,$B$1:$AT$1,"&lt;"&amp;10))-(RANK(K29,$B29:$AT29,0)+COUNTIFS($B29:$AT29,K29,$B$1:$AT$1,"&lt;"&amp;10))</f>
        <v>-10</v>
      </c>
      <c r="BE29">
        <f>(RANK(_calc_라운드기준!L29,_calc_라운드기준!$B29:$AT29,0)+COUNTIFS(_calc_라운드기준!$B29:$AT29,_calc_라운드기준!L29,$B$1:$AT$1,"&lt;"&amp;11))-(RANK(L29,$B29:$AT29,0)+COUNTIFS($B29:$AT29,L29,$B$1:$AT$1,"&lt;"&amp;11))</f>
        <v>-4</v>
      </c>
      <c r="BF29">
        <f>(RANK(_calc_라운드기준!M29,_calc_라운드기준!$B29:$AT29,0)+COUNTIFS(_calc_라운드기준!$B29:$AT29,_calc_라운드기준!M29,$B$1:$AT$1,"&lt;"&amp;12))-(RANK(M29,$B29:$AT29,0)+COUNTIFS($B29:$AT29,M29,$B$1:$AT$1,"&lt;"&amp;12))</f>
        <v>12</v>
      </c>
      <c r="BG29">
        <f>(RANK(_calc_라운드기준!N29,_calc_라운드기준!$B29:$AT29,0)+COUNTIFS(_calc_라운드기준!$B29:$AT29,_calc_라운드기준!N29,$B$1:$AT$1,"&lt;"&amp;13))-(RANK(N29,$B29:$AT29,0)+COUNTIFS($B29:$AT29,N29,$B$1:$AT$1,"&lt;"&amp;13))</f>
        <v>26</v>
      </c>
      <c r="BH29">
        <f>(RANK(_calc_라운드기준!O29,_calc_라운드기준!$B29:$AT29,0)+COUNTIFS(_calc_라운드기준!$B29:$AT29,_calc_라운드기준!O29,$B$1:$AT$1,"&lt;"&amp;14))-(RANK(O29,$B29:$AT29,0)+COUNTIFS($B29:$AT29,O29,$B$1:$AT$1,"&lt;"&amp;14))</f>
        <v>21</v>
      </c>
      <c r="BI29">
        <f>(RANK(_calc_라운드기준!P29,_calc_라운드기준!$B29:$AT29,0)+COUNTIFS(_calc_라운드기준!$B29:$AT29,_calc_라운드기준!P29,$B$1:$AT$1,"&lt;"&amp;15))-(RANK(P29,$B29:$AT29,0)+COUNTIFS($B29:$AT29,P29,$B$1:$AT$1,"&lt;"&amp;15))</f>
        <v>-11</v>
      </c>
      <c r="BJ29">
        <f>(RANK(_calc_라운드기준!Q29,_calc_라운드기준!$B29:$AT29,0)+COUNTIFS(_calc_라운드기준!$B29:$AT29,_calc_라운드기준!Q29,$B$1:$AT$1,"&lt;"&amp;16))-(RANK(Q29,$B29:$AT29,0)+COUNTIFS($B29:$AT29,Q29,$B$1:$AT$1,"&lt;"&amp;16))</f>
        <v>1</v>
      </c>
      <c r="BK29">
        <f>(RANK(_calc_라운드기준!R29,_calc_라운드기준!$B29:$AT29,0)+COUNTIFS(_calc_라운드기준!$B29:$AT29,_calc_라운드기준!R29,$B$1:$AT$1,"&lt;"&amp;17))-(RANK(R29,$B29:$AT29,0)+COUNTIFS($B29:$AT29,R29,$B$1:$AT$1,"&lt;"&amp;17))</f>
        <v>-14</v>
      </c>
      <c r="BL29">
        <f>(RANK(_calc_라운드기준!S29,_calc_라운드기준!$B29:$AT29,0)+COUNTIFS(_calc_라운드기준!$B29:$AT29,_calc_라운드기준!S29,$B$1:$AT$1,"&lt;"&amp;18))-(RANK(S29,$B29:$AT29,0)+COUNTIFS($B29:$AT29,S29,$B$1:$AT$1,"&lt;"&amp;18))</f>
        <v>29</v>
      </c>
      <c r="BM29">
        <f>(RANK(_calc_라운드기준!T29,_calc_라운드기준!$B29:$AT29,0)+COUNTIFS(_calc_라운드기준!$B29:$AT29,_calc_라운드기준!T29,$B$1:$AT$1,"&lt;"&amp;19))-(RANK(T29,$B29:$AT29,0)+COUNTIFS($B29:$AT29,T29,$B$1:$AT$1,"&lt;"&amp;19))</f>
        <v>-1</v>
      </c>
      <c r="BN29">
        <f>(RANK(_calc_라운드기준!U29,_calc_라운드기준!$B29:$AT29,0)+COUNTIFS(_calc_라운드기준!$B29:$AT29,_calc_라운드기준!U29,$B$1:$AT$1,"&lt;"&amp;20))-(RANK(U29,$B29:$AT29,0)+COUNTIFS($B29:$AT29,U29,$B$1:$AT$1,"&lt;"&amp;20))</f>
        <v>-5</v>
      </c>
      <c r="BO29">
        <f>(RANK(_calc_라운드기준!V29,_calc_라운드기준!$B29:$AT29,0)+COUNTIFS(_calc_라운드기준!$B29:$AT29,_calc_라운드기준!V29,$B$1:$AT$1,"&lt;"&amp;21))-(RANK(V29,$B29:$AT29,0)+COUNTIFS($B29:$AT29,V29,$B$1:$AT$1,"&lt;"&amp;21))</f>
        <v>21</v>
      </c>
      <c r="BP29">
        <f>(RANK(_calc_라운드기준!W29,_calc_라운드기준!$B29:$AT29,0)+COUNTIFS(_calc_라운드기준!$B29:$AT29,_calc_라운드기준!W29,$B$1:$AT$1,"&lt;"&amp;22))-(RANK(W29,$B29:$AT29,0)+COUNTIFS($B29:$AT29,W29,$B$1:$AT$1,"&lt;"&amp;22))</f>
        <v>18</v>
      </c>
      <c r="BQ29">
        <f>(RANK(_calc_라운드기준!X29,_calc_라운드기준!$B29:$AT29,0)+COUNTIFS(_calc_라운드기준!$B29:$AT29,_calc_라운드기준!X29,$B$1:$AT$1,"&lt;"&amp;23))-(RANK(X29,$B29:$AT29,0)+COUNTIFS($B29:$AT29,X29,$B$1:$AT$1,"&lt;"&amp;23))</f>
        <v>-30</v>
      </c>
      <c r="BR29">
        <f>(RANK(_calc_라운드기준!Y29,_calc_라운드기준!$B29:$AT29,0)+COUNTIFS(_calc_라운드기준!$B29:$AT29,_calc_라운드기준!Y29,$B$1:$AT$1,"&lt;"&amp;24))-(RANK(Y29,$B29:$AT29,0)+COUNTIFS($B29:$AT29,Y29,$B$1:$AT$1,"&lt;"&amp;24))</f>
        <v>-11</v>
      </c>
      <c r="BS29">
        <f>(RANK(_calc_라운드기준!Z29,_calc_라운드기준!$B29:$AT29,0)+COUNTIFS(_calc_라운드기준!$B29:$AT29,_calc_라운드기준!Z29,$B$1:$AT$1,"&lt;"&amp;25))-(RANK(Z29,$B29:$AT29,0)+COUNTIFS($B29:$AT29,Z29,$B$1:$AT$1,"&lt;"&amp;25))</f>
        <v>-5</v>
      </c>
      <c r="BT29">
        <f>(RANK(_calc_라운드기준!AA29,_calc_라운드기준!$B29:$AT29,0)+COUNTIFS(_calc_라운드기준!$B29:$AT29,_calc_라운드기준!AA29,$B$1:$AT$1,"&lt;"&amp;26))-(RANK(AA29,$B29:$AT29,0)+COUNTIFS($B29:$AT29,AA29,$B$1:$AT$1,"&lt;"&amp;26))</f>
        <v>3</v>
      </c>
      <c r="BU29">
        <f>(RANK(_calc_라운드기준!AB29,_calc_라운드기준!$B29:$AT29,0)+COUNTIFS(_calc_라운드기준!$B29:$AT29,_calc_라운드기준!AB29,$B$1:$AT$1,"&lt;"&amp;27))-(RANK(AB29,$B29:$AT29,0)+COUNTIFS($B29:$AT29,AB29,$B$1:$AT$1,"&lt;"&amp;27))</f>
        <v>-15</v>
      </c>
      <c r="BV29">
        <f>(RANK(_calc_라운드기준!AC29,_calc_라운드기준!$B29:$AT29,0)+COUNTIFS(_calc_라운드기준!$B29:$AT29,_calc_라운드기준!AC29,$B$1:$AT$1,"&lt;"&amp;28))-(RANK(AC29,$B29:$AT29,0)+COUNTIFS($B29:$AT29,AC29,$B$1:$AT$1,"&lt;"&amp;28))</f>
        <v>3</v>
      </c>
      <c r="BW29">
        <f>(RANK(_calc_라운드기준!AD29,_calc_라운드기준!$B29:$AT29,0)+COUNTIFS(_calc_라운드기준!$B29:$AT29,_calc_라운드기준!AD29,$B$1:$AT$1,"&lt;"&amp;29))-(RANK(AD29,$B29:$AT29,0)+COUNTIFS($B29:$AT29,AD29,$B$1:$AT$1,"&lt;"&amp;29))</f>
        <v>15</v>
      </c>
      <c r="BX29">
        <f>(RANK(_calc_라운드기준!AE29,_calc_라운드기준!$B29:$AT29,0)+COUNTIFS(_calc_라운드기준!$B29:$AT29,_calc_라운드기준!AE29,$B$1:$AT$1,"&lt;"&amp;30))-(RANK(AE29,$B29:$AT29,0)+COUNTIFS($B29:$AT29,AE29,$B$1:$AT$1,"&lt;"&amp;30))</f>
        <v>7</v>
      </c>
      <c r="BY29">
        <f>(RANK(_calc_라운드기준!AF29,_calc_라운드기준!$B29:$AT29,0)+COUNTIFS(_calc_라운드기준!$B29:$AT29,_calc_라운드기준!AF29,$B$1:$AT$1,"&lt;"&amp;31))-(RANK(AF29,$B29:$AT29,0)+COUNTIFS($B29:$AT29,AF29,$B$1:$AT$1,"&lt;"&amp;31))</f>
        <v>-5</v>
      </c>
      <c r="BZ29">
        <f>(RANK(_calc_라운드기준!AG29,_calc_라운드기준!$B29:$AT29,0)+COUNTIFS(_calc_라운드기준!$B29:$AT29,_calc_라운드기준!AG29,$B$1:$AT$1,"&lt;"&amp;32))-(RANK(AG29,$B29:$AT29,0)+COUNTIFS($B29:$AT29,AG29,$B$1:$AT$1,"&lt;"&amp;32))</f>
        <v>3</v>
      </c>
      <c r="CA29">
        <f>(RANK(_calc_라운드기준!AH29,_calc_라운드기준!$B29:$AT29,0)+COUNTIFS(_calc_라운드기준!$B29:$AT29,_calc_라운드기준!AH29,$B$1:$AT$1,"&lt;"&amp;33))-(RANK(AH29,$B29:$AT29,0)+COUNTIFS($B29:$AT29,AH29,$B$1:$AT$1,"&lt;"&amp;33))</f>
        <v>20</v>
      </c>
      <c r="CB29">
        <f>(RANK(_calc_라운드기준!AI29,_calc_라운드기준!$B29:$AT29,0)+COUNTIFS(_calc_라운드기준!$B29:$AT29,_calc_라운드기준!AI29,$B$1:$AT$1,"&lt;"&amp;34))-(RANK(AI29,$B29:$AT29,0)+COUNTIFS($B29:$AT29,AI29,$B$1:$AT$1,"&lt;"&amp;34))</f>
        <v>16</v>
      </c>
      <c r="CC29">
        <f>(RANK(_calc_라운드기준!AJ29,_calc_라운드기준!$B29:$AT29,0)+COUNTIFS(_calc_라운드기준!$B29:$AT29,_calc_라운드기준!AJ29,$B$1:$AT$1,"&lt;"&amp;35))-(RANK(AJ29,$B29:$AT29,0)+COUNTIFS($B29:$AT29,AJ29,$B$1:$AT$1,"&lt;"&amp;35))</f>
        <v>7</v>
      </c>
      <c r="CD29">
        <f>(RANK(_calc_라운드기준!AK29,_calc_라운드기준!$B29:$AT29,0)+COUNTIFS(_calc_라운드기준!$B29:$AT29,_calc_라운드기준!AK29,$B$1:$AT$1,"&lt;"&amp;36))-(RANK(AK29,$B29:$AT29,0)+COUNTIFS($B29:$AT29,AK29,$B$1:$AT$1,"&lt;"&amp;36))</f>
        <v>-1</v>
      </c>
      <c r="CE29">
        <f>(RANK(_calc_라운드기준!AL29,_calc_라운드기준!$B29:$AT29,0)+COUNTIFS(_calc_라운드기준!$B29:$AT29,_calc_라운드기준!AL29,$B$1:$AT$1,"&lt;"&amp;37))-(RANK(AL29,$B29:$AT29,0)+COUNTIFS($B29:$AT29,AL29,$B$1:$AT$1,"&lt;"&amp;37))</f>
        <v>-4</v>
      </c>
      <c r="CF29">
        <f>(RANK(_calc_라운드기준!AM29,_calc_라운드기준!$B29:$AT29,0)+COUNTIFS(_calc_라운드기준!$B29:$AT29,_calc_라운드기준!AM29,$B$1:$AT$1,"&lt;"&amp;38))-(RANK(AM29,$B29:$AT29,0)+COUNTIFS($B29:$AT29,AM29,$B$1:$AT$1,"&lt;"&amp;38))</f>
        <v>16</v>
      </c>
      <c r="CG29">
        <f>(RANK(_calc_라운드기준!AN29,_calc_라운드기준!$B29:$AT29,0)+COUNTIFS(_calc_라운드기준!$B29:$AT29,_calc_라운드기준!AN29,$B$1:$AT$1,"&lt;"&amp;39))-(RANK(AN29,$B29:$AT29,0)+COUNTIFS($B29:$AT29,AN29,$B$1:$AT$1,"&lt;"&amp;39))</f>
        <v>13</v>
      </c>
      <c r="CH29">
        <f>(RANK(_calc_라운드기준!AO29,_calc_라운드기준!$B29:$AT29,0)+COUNTIFS(_calc_라운드기준!$B29:$AT29,_calc_라운드기준!AO29,$B$1:$AT$1,"&lt;"&amp;40))-(RANK(AO29,$B29:$AT29,0)+COUNTIFS($B29:$AT29,AO29,$B$1:$AT$1,"&lt;"&amp;40))</f>
        <v>-24</v>
      </c>
      <c r="CI29">
        <f>(RANK(_calc_라운드기준!AP29,_calc_라운드기준!$B29:$AT29,0)+COUNTIFS(_calc_라운드기준!$B29:$AT29,_calc_라운드기준!AP29,$B$1:$AT$1,"&lt;"&amp;41))-(RANK(AP29,$B29:$AT29,0)+COUNTIFS($B29:$AT29,AP29,$B$1:$AT$1,"&lt;"&amp;41))</f>
        <v>-10</v>
      </c>
      <c r="CJ29">
        <f>(RANK(_calc_라운드기준!AQ29,_calc_라운드기준!$B29:$AT29,0)+COUNTIFS(_calc_라운드기준!$B29:$AT29,_calc_라운드기준!AQ29,$B$1:$AT$1,"&lt;"&amp;42))-(RANK(AQ29,$B29:$AT29,0)+COUNTIFS($B29:$AT29,AQ29,$B$1:$AT$1,"&lt;"&amp;42))</f>
        <v>0</v>
      </c>
      <c r="CK29">
        <f>(RANK(_calc_라운드기준!AR29,_calc_라운드기준!$B29:$AT29,0)+COUNTIFS(_calc_라운드기준!$B29:$AT29,_calc_라운드기준!AR29,$B$1:$AT$1,"&lt;"&amp;43))-(RANK(AR29,$B29:$AT29,0)+COUNTIFS($B29:$AT29,AR29,$B$1:$AT$1,"&lt;"&amp;43))</f>
        <v>6</v>
      </c>
      <c r="CL29">
        <f>(RANK(_calc_라운드기준!AS29,_calc_라운드기준!$B29:$AT29,0)+COUNTIFS(_calc_라운드기준!$B29:$AT29,_calc_라운드기준!AS29,$B$1:$AT$1,"&lt;"&amp;44))-(RANK(AS29,$B29:$AT29,0)+COUNTIFS($B29:$AT29,AS29,$B$1:$AT$1,"&lt;"&amp;44))</f>
        <v>9</v>
      </c>
      <c r="CM29">
        <f>(RANK(_calc_라운드기준!AT29,_calc_라운드기준!$B29:$AT29,0)+COUNTIFS(_calc_라운드기준!$B29:$AT29,_calc_라운드기준!AT29,$B$1:$AT$1,"&lt;"&amp;45))-(RANK(AT29,$B29:$AT29,0)+COUNTIFS($B29:$AT29,AT29,$B$1:$AT$1,"&lt;"&amp;45))</f>
        <v>30</v>
      </c>
      <c r="CN29">
        <f t="shared" si="0"/>
        <v>42</v>
      </c>
      <c r="CO29">
        <f t="shared" si="1"/>
        <v>21</v>
      </c>
      <c r="CP29">
        <f t="shared" si="2"/>
        <v>27</v>
      </c>
      <c r="CQ29">
        <f t="shared" si="3"/>
        <v>33</v>
      </c>
      <c r="CR29">
        <f t="shared" si="4"/>
        <v>45</v>
      </c>
      <c r="CS29">
        <f t="shared" si="5"/>
        <v>22</v>
      </c>
      <c r="CT29">
        <f t="shared" si="6"/>
        <v>26</v>
      </c>
      <c r="CU29">
        <f t="shared" si="7"/>
        <v>44</v>
      </c>
      <c r="CV29">
        <f t="shared" si="8"/>
        <v>39</v>
      </c>
      <c r="CW29">
        <f t="shared" si="9"/>
        <v>34</v>
      </c>
      <c r="CX29">
        <f t="shared" si="10"/>
        <v>28</v>
      </c>
      <c r="CY29">
        <f t="shared" si="11"/>
        <v>12</v>
      </c>
      <c r="CZ29">
        <f t="shared" si="12"/>
        <v>3</v>
      </c>
      <c r="DA29">
        <f t="shared" si="13"/>
        <v>4</v>
      </c>
      <c r="DB29">
        <f t="shared" si="14"/>
        <v>36</v>
      </c>
      <c r="DC29">
        <f t="shared" si="15"/>
        <v>20</v>
      </c>
      <c r="DD29">
        <f t="shared" si="16"/>
        <v>38</v>
      </c>
      <c r="DE29">
        <f t="shared" si="17"/>
        <v>2</v>
      </c>
      <c r="DF29">
        <f t="shared" si="18"/>
        <v>24</v>
      </c>
      <c r="DG29">
        <f t="shared" si="19"/>
        <v>30</v>
      </c>
      <c r="DH29">
        <f t="shared" si="20"/>
        <v>5</v>
      </c>
      <c r="DI29">
        <f t="shared" si="21"/>
        <v>7</v>
      </c>
      <c r="DJ29">
        <f t="shared" si="22"/>
        <v>43</v>
      </c>
      <c r="DK29">
        <f t="shared" si="23"/>
        <v>37</v>
      </c>
      <c r="DL29">
        <f t="shared" si="24"/>
        <v>31</v>
      </c>
      <c r="DM29">
        <f t="shared" si="25"/>
        <v>17</v>
      </c>
      <c r="DN29">
        <f t="shared" si="26"/>
        <v>40</v>
      </c>
      <c r="DO29">
        <f t="shared" si="27"/>
        <v>18</v>
      </c>
      <c r="DP29">
        <f t="shared" si="28"/>
        <v>10</v>
      </c>
      <c r="DQ29">
        <f t="shared" si="29"/>
        <v>14</v>
      </c>
      <c r="DR29">
        <f t="shared" si="30"/>
        <v>32</v>
      </c>
      <c r="DS29">
        <f t="shared" si="31"/>
        <v>19</v>
      </c>
      <c r="DT29">
        <f t="shared" si="32"/>
        <v>6</v>
      </c>
      <c r="DU29">
        <f t="shared" si="33"/>
        <v>8</v>
      </c>
      <c r="DV29">
        <f t="shared" si="34"/>
        <v>15</v>
      </c>
      <c r="DW29">
        <f t="shared" si="35"/>
        <v>25</v>
      </c>
      <c r="DX29">
        <f t="shared" si="36"/>
        <v>29</v>
      </c>
      <c r="DY29">
        <f t="shared" si="37"/>
        <v>9</v>
      </c>
      <c r="DZ29">
        <f t="shared" si="38"/>
        <v>11</v>
      </c>
      <c r="EA29">
        <f t="shared" si="39"/>
        <v>41</v>
      </c>
      <c r="EB29">
        <f t="shared" si="40"/>
        <v>35</v>
      </c>
      <c r="EC29">
        <f t="shared" si="41"/>
        <v>23</v>
      </c>
      <c r="ED29">
        <f t="shared" si="42"/>
        <v>16</v>
      </c>
      <c r="EE29">
        <f t="shared" si="43"/>
        <v>13</v>
      </c>
      <c r="EF29">
        <f t="shared" si="44"/>
        <v>1</v>
      </c>
    </row>
    <row r="30" spans="1:136" ht="16.5" customHeight="1">
      <c r="A30">
        <f>_calc_라운드기준!A30</f>
        <v>1216</v>
      </c>
      <c r="B30">
        <f>INDEX(_calc_누적빈도!B:B,$A30)-INDEX(_calc_누적빈도!B:B,$A30-기준400회_후보!$B$1)</f>
        <v>49</v>
      </c>
      <c r="C30">
        <f>INDEX(_calc_누적빈도!C:C,$A30)-INDEX(_calc_누적빈도!C:C,$A30-기준400회_후보!$B$1)</f>
        <v>44</v>
      </c>
      <c r="D30">
        <f>INDEX(_calc_누적빈도!D:D,$A30)-INDEX(_calc_누적빈도!D:D,$A30-기준400회_후보!$B$1)</f>
        <v>61</v>
      </c>
      <c r="E30">
        <f>INDEX(_calc_누적빈도!E:E,$A30)-INDEX(_calc_누적빈도!E:E,$A30-기준400회_후보!$B$1)</f>
        <v>47</v>
      </c>
      <c r="F30">
        <f>INDEX(_calc_누적빈도!F:F,$A30)-INDEX(_calc_누적빈도!F:F,$A30-기준400회_후보!$B$1)</f>
        <v>40</v>
      </c>
      <c r="G30">
        <f>INDEX(_calc_누적빈도!G:G,$A30)-INDEX(_calc_누적빈도!G:G,$A30-기준400회_후보!$B$1)</f>
        <v>58</v>
      </c>
      <c r="H30">
        <f>INDEX(_calc_누적빈도!H:H,$A30)-INDEX(_calc_누적빈도!H:H,$A30-기준400회_후보!$B$1)</f>
        <v>57</v>
      </c>
      <c r="I30">
        <f>INDEX(_calc_누적빈도!I:I,$A30)-INDEX(_calc_누적빈도!I:I,$A30-기준400회_후보!$B$1)</f>
        <v>42</v>
      </c>
      <c r="J30">
        <f>INDEX(_calc_누적빈도!J:J,$A30)-INDEX(_calc_누적빈도!J:J,$A30-기준400회_후보!$B$1)</f>
        <v>52</v>
      </c>
      <c r="K30">
        <f>INDEX(_calc_누적빈도!K:K,$A30)-INDEX(_calc_누적빈도!K:K,$A30-기준400회_후보!$B$1)</f>
        <v>42</v>
      </c>
      <c r="L30">
        <f>INDEX(_calc_누적빈도!L:L,$A30)-INDEX(_calc_누적빈도!L:L,$A30-기준400회_후보!$B$1)</f>
        <v>50</v>
      </c>
      <c r="M30">
        <f>INDEX(_calc_누적빈도!M:M,$A30)-INDEX(_calc_누적빈도!M:M,$A30-기준400회_후보!$B$1)</f>
        <v>62</v>
      </c>
      <c r="N30">
        <f>INDEX(_calc_누적빈도!N:N,$A30)-INDEX(_calc_누적빈도!N:N,$A30-기준400회_후보!$B$1)</f>
        <v>63</v>
      </c>
      <c r="O30">
        <f>INDEX(_calc_누적빈도!O:O,$A30)-INDEX(_calc_누적빈도!O:O,$A30-기준400회_후보!$B$1)</f>
        <v>54</v>
      </c>
      <c r="P30">
        <f>INDEX(_calc_누적빈도!P:P,$A30)-INDEX(_calc_누적빈도!P:P,$A30-기준400회_후보!$B$1)</f>
        <v>52</v>
      </c>
      <c r="Q30">
        <f>INDEX(_calc_누적빈도!Q:Q,$A30)-INDEX(_calc_누적빈도!Q:Q,$A30-기준400회_후보!$B$1)</f>
        <v>65</v>
      </c>
      <c r="R30">
        <f>INDEX(_calc_누적빈도!R:R,$A30)-INDEX(_calc_누적빈도!R:R,$A30-기준400회_후보!$B$1)</f>
        <v>50</v>
      </c>
      <c r="S30">
        <f>INDEX(_calc_누적빈도!S:S,$A30)-INDEX(_calc_누적빈도!S:S,$A30-기준400회_후보!$B$1)</f>
        <v>59</v>
      </c>
      <c r="T30">
        <f>INDEX(_calc_누적빈도!T:T,$A30)-INDEX(_calc_누적빈도!T:T,$A30-기준400회_후보!$B$1)</f>
        <v>55</v>
      </c>
      <c r="U30">
        <f>INDEX(_calc_누적빈도!U:U,$A30)-INDEX(_calc_누적빈도!U:U,$A30-기준400회_후보!$B$1)</f>
        <v>46</v>
      </c>
      <c r="V30">
        <f>INDEX(_calc_누적빈도!V:V,$A30)-INDEX(_calc_누적빈도!V:V,$A30-기준400회_후보!$B$1)</f>
        <v>56</v>
      </c>
      <c r="W30">
        <f>INDEX(_calc_누적빈도!W:W,$A30)-INDEX(_calc_누적빈도!W:W,$A30-기준400회_후보!$B$1)</f>
        <v>53</v>
      </c>
      <c r="X30">
        <f>INDEX(_calc_누적빈도!X:X,$A30)-INDEX(_calc_누적빈도!X:X,$A30-기준400회_후보!$B$1)</f>
        <v>48</v>
      </c>
      <c r="Y30">
        <f>INDEX(_calc_누적빈도!Y:Y,$A30)-INDEX(_calc_누적빈도!Y:Y,$A30-기준400회_후보!$B$1)</f>
        <v>55</v>
      </c>
      <c r="Z30">
        <f>INDEX(_calc_누적빈도!Z:Z,$A30)-INDEX(_calc_누적빈도!Z:Z,$A30-기준400회_후보!$B$1)</f>
        <v>45</v>
      </c>
      <c r="AA30">
        <f>INDEX(_calc_누적빈도!AA:AA,$A30)-INDEX(_calc_누적빈도!AA:AA,$A30-기준400회_후보!$B$1)</f>
        <v>55</v>
      </c>
      <c r="AB30">
        <f>INDEX(_calc_누적빈도!AB:AB,$A30)-INDEX(_calc_누적빈도!AB:AB,$A30-기준400회_후보!$B$1)</f>
        <v>56</v>
      </c>
      <c r="AC30">
        <f>INDEX(_calc_누적빈도!AC:AC,$A30)-INDEX(_calc_누적빈도!AC:AC,$A30-기준400회_후보!$B$1)</f>
        <v>55</v>
      </c>
      <c r="AD30">
        <f>INDEX(_calc_누적빈도!AD:AD,$A30)-INDEX(_calc_누적빈도!AD:AD,$A30-기준400회_후보!$B$1)</f>
        <v>55</v>
      </c>
      <c r="AE30">
        <f>INDEX(_calc_누적빈도!AE:AE,$A30)-INDEX(_calc_누적빈도!AE:AE,$A30-기준400회_후보!$B$1)</f>
        <v>60</v>
      </c>
      <c r="AF30">
        <f>INDEX(_calc_누적빈도!AF:AF,$A30)-INDEX(_calc_누적빈도!AF:AF,$A30-기준400회_후보!$B$1)</f>
        <v>53</v>
      </c>
      <c r="AG30">
        <f>INDEX(_calc_누적빈도!AG:AG,$A30)-INDEX(_calc_누적빈도!AG:AG,$A30-기준400회_후보!$B$1)</f>
        <v>47</v>
      </c>
      <c r="AH30">
        <f>INDEX(_calc_누적빈도!AH:AH,$A30)-INDEX(_calc_누적빈도!AH:AH,$A30-기준400회_후보!$B$1)</f>
        <v>63</v>
      </c>
      <c r="AI30">
        <f>INDEX(_calc_누적빈도!AI:AI,$A30)-INDEX(_calc_누적빈도!AI:AI,$A30-기준400회_후보!$B$1)</f>
        <v>51</v>
      </c>
      <c r="AJ30">
        <f>INDEX(_calc_누적빈도!AJ:AJ,$A30)-INDEX(_calc_누적빈도!AJ:AJ,$A30-기준400회_후보!$B$1)</f>
        <v>60</v>
      </c>
      <c r="AK30">
        <f>INDEX(_calc_누적빈도!AK:AK,$A30)-INDEX(_calc_누적빈도!AK:AK,$A30-기준400회_후보!$B$1)</f>
        <v>53</v>
      </c>
      <c r="AL30">
        <f>INDEX(_calc_누적빈도!AL:AL,$A30)-INDEX(_calc_누적빈도!AL:AL,$A30-기준400회_후보!$B$1)</f>
        <v>55</v>
      </c>
      <c r="AM30">
        <f>INDEX(_calc_누적빈도!AM:AM,$A30)-INDEX(_calc_누적빈도!AM:AM,$A30-기준400회_후보!$B$1)</f>
        <v>67</v>
      </c>
      <c r="AN30">
        <f>INDEX(_calc_누적빈도!AN:AN,$A30)-INDEX(_calc_누적빈도!AN:AN,$A30-기준400회_후보!$B$1)</f>
        <v>58</v>
      </c>
      <c r="AO30">
        <f>INDEX(_calc_누적빈도!AO:AO,$A30)-INDEX(_calc_누적빈도!AO:AO,$A30-기준400회_후보!$B$1)</f>
        <v>51</v>
      </c>
      <c r="AP30">
        <f>INDEX(_calc_누적빈도!AP:AP,$A30)-INDEX(_calc_누적빈도!AP:AP,$A30-기준400회_후보!$B$1)</f>
        <v>46</v>
      </c>
      <c r="AQ30">
        <f>INDEX(_calc_누적빈도!AQ:AQ,$A30)-INDEX(_calc_누적빈도!AQ:AQ,$A30-기준400회_후보!$B$1)</f>
        <v>51</v>
      </c>
      <c r="AR30">
        <f>INDEX(_calc_누적빈도!AR:AR,$A30)-INDEX(_calc_누적빈도!AR:AR,$A30-기준400회_후보!$B$1)</f>
        <v>47</v>
      </c>
      <c r="AS30">
        <f>INDEX(_calc_누적빈도!AS:AS,$A30)-INDEX(_calc_누적빈도!AS:AS,$A30-기준400회_후보!$B$1)</f>
        <v>54</v>
      </c>
      <c r="AT30">
        <f>INDEX(_calc_누적빈도!AT:AT,$A30)-INDEX(_calc_누적빈도!AT:AT,$A30-기준400회_후보!$B$1)</f>
        <v>58</v>
      </c>
      <c r="AU30">
        <f>(RANK(_calc_라운드기준!B30,_calc_라운드기준!$B30:$AT30,0)+COUNTIFS(_calc_라운드기준!$B30:$AT30,_calc_라운드기준!B30,$B$1:$AT$1,"&lt;"&amp;1))-(RANK(B30,$B30:$AT30,0)+COUNTIFS($B30:$AT30,B30,$B$1:$AT$1,"&lt;"&amp;1))</f>
        <v>-27</v>
      </c>
      <c r="AV30">
        <f>(RANK(_calc_라운드기준!C30,_calc_라운드기준!$B30:$AT30,0)+COUNTIFS(_calc_라운드기준!$B30:$AT30,_calc_라운드기준!C30,$B$1:$AT$1,"&lt;"&amp;2))-(RANK(C30,$B30:$AT30,0)+COUNTIFS($B30:$AT30,C30,$B$1:$AT$1,"&lt;"&amp;2))</f>
        <v>0</v>
      </c>
      <c r="AW30">
        <f>(RANK(_calc_라운드기준!D30,_calc_라운드기준!$B30:$AT30,0)+COUNTIFS(_calc_라운드기준!$B30:$AT30,_calc_라운드기준!D30,$B$1:$AT$1,"&lt;"&amp;3))-(RANK(D30,$B30:$AT30,0)+COUNTIFS($B30:$AT30,D30,$B$1:$AT$1,"&lt;"&amp;3))</f>
        <v>-4</v>
      </c>
      <c r="AX30">
        <f>(RANK(_calc_라운드기준!E30,_calc_라운드기준!$B30:$AT30,0)+COUNTIFS(_calc_라운드기준!$B30:$AT30,_calc_라운드기준!E30,$B$1:$AT$1,"&lt;"&amp;4))-(RANK(E30,$B30:$AT30,0)+COUNTIFS($B30:$AT30,E30,$B$1:$AT$1,"&lt;"&amp;4))</f>
        <v>-8</v>
      </c>
      <c r="AY30">
        <f>(RANK(_calc_라운드기준!F30,_calc_라운드기준!$B30:$AT30,0)+COUNTIFS(_calc_라운드기준!$B30:$AT30,_calc_라운드기준!F30,$B$1:$AT$1,"&lt;"&amp;5))-(RANK(F30,$B30:$AT30,0)+COUNTIFS($B30:$AT30,F30,$B$1:$AT$1,"&lt;"&amp;5))</f>
        <v>-37</v>
      </c>
      <c r="AZ30">
        <f>(RANK(_calc_라운드기준!G30,_calc_라운드기준!$B30:$AT30,0)+COUNTIFS(_calc_라운드기준!$B30:$AT30,_calc_라운드기준!G30,$B$1:$AT$1,"&lt;"&amp;6))-(RANK(G30,$B30:$AT30,0)+COUNTIFS($B30:$AT30,G30,$B$1:$AT$1,"&lt;"&amp;6))</f>
        <v>-1</v>
      </c>
      <c r="BA30">
        <f>(RANK(_calc_라운드기준!H30,_calc_라운드기준!$B30:$AT30,0)+COUNTIFS(_calc_라운드기준!$B30:$AT30,_calc_라운드기준!H30,$B$1:$AT$1,"&lt;"&amp;7))-(RANK(H30,$B30:$AT30,0)+COUNTIFS($B30:$AT30,H30,$B$1:$AT$1,"&lt;"&amp;7))</f>
        <v>-3</v>
      </c>
      <c r="BB30">
        <f>(RANK(_calc_라운드기준!I30,_calc_라운드기준!$B30:$AT30,0)+COUNTIFS(_calc_라운드기준!$B30:$AT30,_calc_라운드기준!I30,$B$1:$AT$1,"&lt;"&amp;8))-(RANK(I30,$B30:$AT30,0)+COUNTIFS($B30:$AT30,I30,$B$1:$AT$1,"&lt;"&amp;8))</f>
        <v>-32</v>
      </c>
      <c r="BC30">
        <f>(RANK(_calc_라운드기준!J30,_calc_라운드기준!$B30:$AT30,0)+COUNTIFS(_calc_라운드기준!$B30:$AT30,_calc_라운드기준!J30,$B$1:$AT$1,"&lt;"&amp;9))-(RANK(J30,$B30:$AT30,0)+COUNTIFS($B30:$AT30,J30,$B$1:$AT$1,"&lt;"&amp;9))</f>
        <v>-15</v>
      </c>
      <c r="BD30">
        <f>(RANK(_calc_라운드기준!K30,_calc_라운드기준!$B30:$AT30,0)+COUNTIFS(_calc_라운드기준!$B30:$AT30,_calc_라운드기준!K30,$B$1:$AT$1,"&lt;"&amp;10))-(RANK(K30,$B30:$AT30,0)+COUNTIFS($B30:$AT30,K30,$B$1:$AT$1,"&lt;"&amp;10))</f>
        <v>-7</v>
      </c>
      <c r="BE30">
        <f>(RANK(_calc_라운드기준!L30,_calc_라운드기준!$B30:$AT30,0)+COUNTIFS(_calc_라운드기준!$B30:$AT30,_calc_라운드기준!L30,$B$1:$AT$1,"&lt;"&amp;11))-(RANK(L30,$B30:$AT30,0)+COUNTIFS($B30:$AT30,L30,$B$1:$AT$1,"&lt;"&amp;11))</f>
        <v>-3</v>
      </c>
      <c r="BF30">
        <f>(RANK(_calc_라운드기준!M30,_calc_라운드기준!$B30:$AT30,0)+COUNTIFS(_calc_라운드기준!$B30:$AT30,_calc_라운드기준!M30,$B$1:$AT$1,"&lt;"&amp;12))-(RANK(M30,$B30:$AT30,0)+COUNTIFS($B30:$AT30,M30,$B$1:$AT$1,"&lt;"&amp;12))</f>
        <v>12</v>
      </c>
      <c r="BG30">
        <f>(RANK(_calc_라운드기준!N30,_calc_라운드기준!$B30:$AT30,0)+COUNTIFS(_calc_라운드기준!$B30:$AT30,_calc_라운드기준!N30,$B$1:$AT$1,"&lt;"&amp;13))-(RANK(N30,$B30:$AT30,0)+COUNTIFS($B30:$AT30,N30,$B$1:$AT$1,"&lt;"&amp;13))</f>
        <v>27</v>
      </c>
      <c r="BH30">
        <f>(RANK(_calc_라운드기준!O30,_calc_라운드기준!$B30:$AT30,0)+COUNTIFS(_calc_라운드기준!$B30:$AT30,_calc_라운드기준!O30,$B$1:$AT$1,"&lt;"&amp;14))-(RANK(O30,$B30:$AT30,0)+COUNTIFS($B30:$AT30,O30,$B$1:$AT$1,"&lt;"&amp;14))</f>
        <v>16</v>
      </c>
      <c r="BI30">
        <f>(RANK(_calc_라운드기준!P30,_calc_라운드기준!$B30:$AT30,0)+COUNTIFS(_calc_라운드기준!$B30:$AT30,_calc_라운드기준!P30,$B$1:$AT$1,"&lt;"&amp;15))-(RANK(P30,$B30:$AT30,0)+COUNTIFS($B30:$AT30,P30,$B$1:$AT$1,"&lt;"&amp;15))</f>
        <v>-10</v>
      </c>
      <c r="BJ30">
        <f>(RANK(_calc_라운드기준!Q30,_calc_라운드기준!$B30:$AT30,0)+COUNTIFS(_calc_라운드기준!$B30:$AT30,_calc_라운드기준!Q30,$B$1:$AT$1,"&lt;"&amp;16))-(RANK(Q30,$B30:$AT30,0)+COUNTIFS($B30:$AT30,Q30,$B$1:$AT$1,"&lt;"&amp;16))</f>
        <v>1</v>
      </c>
      <c r="BK30">
        <f>(RANK(_calc_라운드기준!R30,_calc_라운드기준!$B30:$AT30,0)+COUNTIFS(_calc_라운드기준!$B30:$AT30,_calc_라운드기준!R30,$B$1:$AT$1,"&lt;"&amp;17))-(RANK(R30,$B30:$AT30,0)+COUNTIFS($B30:$AT30,R30,$B$1:$AT$1,"&lt;"&amp;17))</f>
        <v>-14</v>
      </c>
      <c r="BL30">
        <f>(RANK(_calc_라운드기준!S30,_calc_라운드기준!$B30:$AT30,0)+COUNTIFS(_calc_라운드기준!$B30:$AT30,_calc_라운드기준!S30,$B$1:$AT$1,"&lt;"&amp;18))-(RANK(S30,$B30:$AT30,0)+COUNTIFS($B30:$AT30,S30,$B$1:$AT$1,"&lt;"&amp;18))</f>
        <v>30</v>
      </c>
      <c r="BM30">
        <f>(RANK(_calc_라운드기준!T30,_calc_라운드기준!$B30:$AT30,0)+COUNTIFS(_calc_라운드기준!$B30:$AT30,_calc_라운드기준!T30,$B$1:$AT$1,"&lt;"&amp;19))-(RANK(T30,$B30:$AT30,0)+COUNTIFS($B30:$AT30,T30,$B$1:$AT$1,"&lt;"&amp;19))</f>
        <v>4</v>
      </c>
      <c r="BN30">
        <f>(RANK(_calc_라운드기준!U30,_calc_라운드기준!$B30:$AT30,0)+COUNTIFS(_calc_라운드기준!$B30:$AT30,_calc_라운드기준!U30,$B$1:$AT$1,"&lt;"&amp;20))-(RANK(U30,$B30:$AT30,0)+COUNTIFS($B30:$AT30,U30,$B$1:$AT$1,"&lt;"&amp;20))</f>
        <v>-4</v>
      </c>
      <c r="BO30">
        <f>(RANK(_calc_라운드기준!V30,_calc_라운드기준!$B30:$AT30,0)+COUNTIFS(_calc_라운드기준!$B30:$AT30,_calc_라운드기준!V30,$B$1:$AT$1,"&lt;"&amp;21))-(RANK(V30,$B30:$AT30,0)+COUNTIFS($B30:$AT30,V30,$B$1:$AT$1,"&lt;"&amp;21))</f>
        <v>22</v>
      </c>
      <c r="BP30">
        <f>(RANK(_calc_라운드기준!W30,_calc_라운드기준!$B30:$AT30,0)+COUNTIFS(_calc_라운드기준!$B30:$AT30,_calc_라운드기준!W30,$B$1:$AT$1,"&lt;"&amp;22))-(RANK(W30,$B30:$AT30,0)+COUNTIFS($B30:$AT30,W30,$B$1:$AT$1,"&lt;"&amp;22))</f>
        <v>19</v>
      </c>
      <c r="BQ30">
        <f>(RANK(_calc_라운드기준!X30,_calc_라운드기준!$B30:$AT30,0)+COUNTIFS(_calc_라운드기준!$B30:$AT30,_calc_라운드기준!X30,$B$1:$AT$1,"&lt;"&amp;23))-(RANK(X30,$B30:$AT30,0)+COUNTIFS($B30:$AT30,X30,$B$1:$AT$1,"&lt;"&amp;23))</f>
        <v>-31</v>
      </c>
      <c r="BR30">
        <f>(RANK(_calc_라운드기준!Y30,_calc_라운드기준!$B30:$AT30,0)+COUNTIFS(_calc_라운드기준!$B30:$AT30,_calc_라운드기준!Y30,$B$1:$AT$1,"&lt;"&amp;24))-(RANK(Y30,$B30:$AT30,0)+COUNTIFS($B30:$AT30,Y30,$B$1:$AT$1,"&lt;"&amp;24))</f>
        <v>-12</v>
      </c>
      <c r="BS30">
        <f>(RANK(_calc_라운드기준!Z30,_calc_라운드기준!$B30:$AT30,0)+COUNTIFS(_calc_라운드기준!$B30:$AT30,_calc_라운드기준!Z30,$B$1:$AT$1,"&lt;"&amp;25))-(RANK(Z30,$B30:$AT30,0)+COUNTIFS($B30:$AT30,Z30,$B$1:$AT$1,"&lt;"&amp;25))</f>
        <v>-10</v>
      </c>
      <c r="BT30">
        <f>(RANK(_calc_라운드기준!AA30,_calc_라운드기준!$B30:$AT30,0)+COUNTIFS(_calc_라운드기준!$B30:$AT30,_calc_라운드기준!AA30,$B$1:$AT$1,"&lt;"&amp;26))-(RANK(AA30,$B30:$AT30,0)+COUNTIFS($B30:$AT30,AA30,$B$1:$AT$1,"&lt;"&amp;26))</f>
        <v>3</v>
      </c>
      <c r="BU30">
        <f>(RANK(_calc_라운드기준!AB30,_calc_라운드기준!$B30:$AT30,0)+COUNTIFS(_calc_라운드기준!$B30:$AT30,_calc_라운드기준!AB30,$B$1:$AT$1,"&lt;"&amp;27))-(RANK(AB30,$B30:$AT30,0)+COUNTIFS($B30:$AT30,AB30,$B$1:$AT$1,"&lt;"&amp;27))</f>
        <v>-14</v>
      </c>
      <c r="BV30">
        <f>(RANK(_calc_라운드기준!AC30,_calc_라운드기준!$B30:$AT30,0)+COUNTIFS(_calc_라운드기준!$B30:$AT30,_calc_라운드기준!AC30,$B$1:$AT$1,"&lt;"&amp;28))-(RANK(AC30,$B30:$AT30,0)+COUNTIFS($B30:$AT30,AC30,$B$1:$AT$1,"&lt;"&amp;28))</f>
        <v>3</v>
      </c>
      <c r="BW30">
        <f>(RANK(_calc_라운드기준!AD30,_calc_라운드기준!$B30:$AT30,0)+COUNTIFS(_calc_라운드기준!$B30:$AT30,_calc_라운드기준!AD30,$B$1:$AT$1,"&lt;"&amp;29))-(RANK(AD30,$B30:$AT30,0)+COUNTIFS($B30:$AT30,AD30,$B$1:$AT$1,"&lt;"&amp;29))</f>
        <v>12</v>
      </c>
      <c r="BX30">
        <f>(RANK(_calc_라운드기준!AE30,_calc_라운드기준!$B30:$AT30,0)+COUNTIFS(_calc_라운드기준!$B30:$AT30,_calc_라운드기준!AE30,$B$1:$AT$1,"&lt;"&amp;30))-(RANK(AE30,$B30:$AT30,0)+COUNTIFS($B30:$AT30,AE30,$B$1:$AT$1,"&lt;"&amp;30))</f>
        <v>6</v>
      </c>
      <c r="BY30">
        <f>(RANK(_calc_라운드기준!AF30,_calc_라운드기준!$B30:$AT30,0)+COUNTIFS(_calc_라운드기준!$B30:$AT30,_calc_라운드기준!AF30,$B$1:$AT$1,"&lt;"&amp;31))-(RANK(AF30,$B30:$AT30,0)+COUNTIFS($B30:$AT30,AF30,$B$1:$AT$1,"&lt;"&amp;31))</f>
        <v>-2</v>
      </c>
      <c r="BZ30">
        <f>(RANK(_calc_라운드기준!AG30,_calc_라운드기준!$B30:$AT30,0)+COUNTIFS(_calc_라운드기준!$B30:$AT30,_calc_라운드기준!AG30,$B$1:$AT$1,"&lt;"&amp;32))-(RANK(AG30,$B30:$AT30,0)+COUNTIFS($B30:$AT30,AG30,$B$1:$AT$1,"&lt;"&amp;32))</f>
        <v>3</v>
      </c>
      <c r="CA30">
        <f>(RANK(_calc_라운드기준!AH30,_calc_라운드기준!$B30:$AT30,0)+COUNTIFS(_calc_라운드기준!$B30:$AT30,_calc_라운드기준!AH30,$B$1:$AT$1,"&lt;"&amp;33))-(RANK(AH30,$B30:$AT30,0)+COUNTIFS($B30:$AT30,AH30,$B$1:$AT$1,"&lt;"&amp;33))</f>
        <v>20</v>
      </c>
      <c r="CB30">
        <f>(RANK(_calc_라운드기준!AI30,_calc_라운드기준!$B30:$AT30,0)+COUNTIFS(_calc_라운드기준!$B30:$AT30,_calc_라운드기준!AI30,$B$1:$AT$1,"&lt;"&amp;34))-(RANK(AI30,$B30:$AT30,0)+COUNTIFS($B30:$AT30,AI30,$B$1:$AT$1,"&lt;"&amp;34))</f>
        <v>16</v>
      </c>
      <c r="CC30">
        <f>(RANK(_calc_라운드기준!AJ30,_calc_라운드기준!$B30:$AT30,0)+COUNTIFS(_calc_라운드기준!$B30:$AT30,_calc_라운드기준!AJ30,$B$1:$AT$1,"&lt;"&amp;35))-(RANK(AJ30,$B30:$AT30,0)+COUNTIFS($B30:$AT30,AJ30,$B$1:$AT$1,"&lt;"&amp;35))</f>
        <v>6</v>
      </c>
      <c r="CD30">
        <f>(RANK(_calc_라운드기준!AK30,_calc_라운드기준!$B30:$AT30,0)+COUNTIFS(_calc_라운드기준!$B30:$AT30,_calc_라운드기준!AK30,$B$1:$AT$1,"&lt;"&amp;36))-(RANK(AK30,$B30:$AT30,0)+COUNTIFS($B30:$AT30,AK30,$B$1:$AT$1,"&lt;"&amp;36))</f>
        <v>-1</v>
      </c>
      <c r="CE30">
        <f>(RANK(_calc_라운드기준!AL30,_calc_라운드기준!$B30:$AT30,0)+COUNTIFS(_calc_라운드기준!$B30:$AT30,_calc_라운드기준!AL30,$B$1:$AT$1,"&lt;"&amp;37))-(RANK(AL30,$B30:$AT30,0)+COUNTIFS($B30:$AT30,AL30,$B$1:$AT$1,"&lt;"&amp;37))</f>
        <v>-6</v>
      </c>
      <c r="CF30">
        <f>(RANK(_calc_라운드기준!AM30,_calc_라운드기준!$B30:$AT30,0)+COUNTIFS(_calc_라운드기준!$B30:$AT30,_calc_라운드기준!AM30,$B$1:$AT$1,"&lt;"&amp;38))-(RANK(AM30,$B30:$AT30,0)+COUNTIFS($B30:$AT30,AM30,$B$1:$AT$1,"&lt;"&amp;38))</f>
        <v>15</v>
      </c>
      <c r="CG30">
        <f>(RANK(_calc_라운드기준!AN30,_calc_라운드기준!$B30:$AT30,0)+COUNTIFS(_calc_라운드기준!$B30:$AT30,_calc_라운드기준!AN30,$B$1:$AT$1,"&lt;"&amp;39))-(RANK(AN30,$B30:$AT30,0)+COUNTIFS($B30:$AT30,AN30,$B$1:$AT$1,"&lt;"&amp;39))</f>
        <v>15</v>
      </c>
      <c r="CH30">
        <f>(RANK(_calc_라운드기준!AO30,_calc_라운드기준!$B30:$AT30,0)+COUNTIFS(_calc_라운드기준!$B30:$AT30,_calc_라운드기준!AO30,$B$1:$AT$1,"&lt;"&amp;40))-(RANK(AO30,$B30:$AT30,0)+COUNTIFS($B30:$AT30,AO30,$B$1:$AT$1,"&lt;"&amp;40))</f>
        <v>-24</v>
      </c>
      <c r="CI30">
        <f>(RANK(_calc_라운드기준!AP30,_calc_라운드기준!$B30:$AT30,0)+COUNTIFS(_calc_라운드기준!$B30:$AT30,_calc_라운드기준!AP30,$B$1:$AT$1,"&lt;"&amp;41))-(RANK(AP30,$B30:$AT30,0)+COUNTIFS($B30:$AT30,AP30,$B$1:$AT$1,"&lt;"&amp;41))</f>
        <v>-7</v>
      </c>
      <c r="CJ30">
        <f>(RANK(_calc_라운드기준!AQ30,_calc_라운드기준!$B30:$AT30,0)+COUNTIFS(_calc_라운드기준!$B30:$AT30,_calc_라운드기준!AQ30,$B$1:$AT$1,"&lt;"&amp;42))-(RANK(AQ30,$B30:$AT30,0)+COUNTIFS($B30:$AT30,AQ30,$B$1:$AT$1,"&lt;"&amp;42))</f>
        <v>-4</v>
      </c>
      <c r="CK30">
        <f>(RANK(_calc_라운드기준!AR30,_calc_라운드기준!$B30:$AT30,0)+COUNTIFS(_calc_라운드기준!$B30:$AT30,_calc_라운드기준!AR30,$B$1:$AT$1,"&lt;"&amp;43))-(RANK(AR30,$B30:$AT30,0)+COUNTIFS($B30:$AT30,AR30,$B$1:$AT$1,"&lt;"&amp;43))</f>
        <v>6</v>
      </c>
      <c r="CL30">
        <f>(RANK(_calc_라운드기준!AS30,_calc_라운드기준!$B30:$AT30,0)+COUNTIFS(_calc_라운드기준!$B30:$AT30,_calc_라운드기준!AS30,$B$1:$AT$1,"&lt;"&amp;44))-(RANK(AS30,$B30:$AT30,0)+COUNTIFS($B30:$AT30,AS30,$B$1:$AT$1,"&lt;"&amp;44))</f>
        <v>11</v>
      </c>
      <c r="CM30">
        <f>(RANK(_calc_라운드기준!AT30,_calc_라운드기준!$B30:$AT30,0)+COUNTIFS(_calc_라운드기준!$B30:$AT30,_calc_라운드기준!AT30,$B$1:$AT$1,"&lt;"&amp;45))-(RANK(AT30,$B30:$AT30,0)+COUNTIFS($B30:$AT30,AT30,$B$1:$AT$1,"&lt;"&amp;45))</f>
        <v>29</v>
      </c>
      <c r="CN30">
        <f t="shared" si="0"/>
        <v>42</v>
      </c>
      <c r="CO30">
        <f t="shared" si="1"/>
        <v>22</v>
      </c>
      <c r="CP30">
        <f t="shared" si="2"/>
        <v>28</v>
      </c>
      <c r="CQ30">
        <f t="shared" si="3"/>
        <v>34</v>
      </c>
      <c r="CR30">
        <f t="shared" si="4"/>
        <v>45</v>
      </c>
      <c r="CS30">
        <f t="shared" si="5"/>
        <v>23</v>
      </c>
      <c r="CT30">
        <f t="shared" si="6"/>
        <v>26</v>
      </c>
      <c r="CU30">
        <f t="shared" si="7"/>
        <v>44</v>
      </c>
      <c r="CV30">
        <f t="shared" si="8"/>
        <v>40</v>
      </c>
      <c r="CW30">
        <f t="shared" si="9"/>
        <v>32</v>
      </c>
      <c r="CX30">
        <f t="shared" si="10"/>
        <v>27</v>
      </c>
      <c r="CY30">
        <f t="shared" si="11"/>
        <v>11</v>
      </c>
      <c r="CZ30">
        <f t="shared" si="12"/>
        <v>3</v>
      </c>
      <c r="DA30">
        <f t="shared" si="13"/>
        <v>7</v>
      </c>
      <c r="DB30">
        <f t="shared" si="14"/>
        <v>35</v>
      </c>
      <c r="DC30">
        <f t="shared" si="15"/>
        <v>21</v>
      </c>
      <c r="DD30">
        <f t="shared" si="16"/>
        <v>38</v>
      </c>
      <c r="DE30">
        <f t="shared" si="17"/>
        <v>1</v>
      </c>
      <c r="DF30">
        <f t="shared" si="18"/>
        <v>17</v>
      </c>
      <c r="DG30">
        <f t="shared" si="19"/>
        <v>29</v>
      </c>
      <c r="DH30">
        <f t="shared" si="20"/>
        <v>4</v>
      </c>
      <c r="DI30">
        <f t="shared" si="21"/>
        <v>6</v>
      </c>
      <c r="DJ30">
        <f t="shared" si="22"/>
        <v>43</v>
      </c>
      <c r="DK30">
        <f t="shared" si="23"/>
        <v>37</v>
      </c>
      <c r="DL30">
        <f t="shared" si="24"/>
        <v>36</v>
      </c>
      <c r="DM30">
        <f t="shared" si="25"/>
        <v>18</v>
      </c>
      <c r="DN30">
        <f t="shared" si="26"/>
        <v>39</v>
      </c>
      <c r="DO30">
        <f t="shared" si="27"/>
        <v>19</v>
      </c>
      <c r="DP30">
        <f t="shared" si="28"/>
        <v>12</v>
      </c>
      <c r="DQ30">
        <f t="shared" si="29"/>
        <v>14</v>
      </c>
      <c r="DR30">
        <f t="shared" si="30"/>
        <v>25</v>
      </c>
      <c r="DS30">
        <f t="shared" si="31"/>
        <v>20</v>
      </c>
      <c r="DT30">
        <f t="shared" si="32"/>
        <v>5</v>
      </c>
      <c r="DU30">
        <f t="shared" si="33"/>
        <v>8</v>
      </c>
      <c r="DV30">
        <f t="shared" si="34"/>
        <v>15</v>
      </c>
      <c r="DW30">
        <f t="shared" si="35"/>
        <v>24</v>
      </c>
      <c r="DX30">
        <f t="shared" si="36"/>
        <v>31</v>
      </c>
      <c r="DY30">
        <f t="shared" si="37"/>
        <v>9</v>
      </c>
      <c r="DZ30">
        <f t="shared" si="38"/>
        <v>10</v>
      </c>
      <c r="EA30">
        <f t="shared" si="39"/>
        <v>41</v>
      </c>
      <c r="EB30">
        <f t="shared" si="40"/>
        <v>33</v>
      </c>
      <c r="EC30">
        <f t="shared" si="41"/>
        <v>30</v>
      </c>
      <c r="ED30">
        <f t="shared" si="42"/>
        <v>16</v>
      </c>
      <c r="EE30">
        <f t="shared" si="43"/>
        <v>13</v>
      </c>
      <c r="EF30">
        <f t="shared" si="44"/>
        <v>2</v>
      </c>
    </row>
    <row r="31" spans="1:136" ht="16.5" customHeight="1">
      <c r="A31">
        <f>_calc_라운드기준!A31</f>
        <v>1215</v>
      </c>
      <c r="B31">
        <f>INDEX(_calc_누적빈도!B:B,$A31)-INDEX(_calc_누적빈도!B:B,$A31-기준400회_후보!$B$1)</f>
        <v>49</v>
      </c>
      <c r="C31">
        <f>INDEX(_calc_누적빈도!C:C,$A31)-INDEX(_calc_누적빈도!C:C,$A31-기준400회_후보!$B$1)</f>
        <v>44</v>
      </c>
      <c r="D31">
        <f>INDEX(_calc_누적빈도!D:D,$A31)-INDEX(_calc_누적빈도!D:D,$A31-기준400회_후보!$B$1)</f>
        <v>61</v>
      </c>
      <c r="E31">
        <f>INDEX(_calc_누적빈도!E:E,$A31)-INDEX(_calc_누적빈도!E:E,$A31-기준400회_후보!$B$1)</f>
        <v>47</v>
      </c>
      <c r="F31">
        <f>INDEX(_calc_누적빈도!F:F,$A31)-INDEX(_calc_누적빈도!F:F,$A31-기준400회_후보!$B$1)</f>
        <v>40</v>
      </c>
      <c r="G31">
        <f>INDEX(_calc_누적빈도!G:G,$A31)-INDEX(_calc_누적빈도!G:G,$A31-기준400회_후보!$B$1)</f>
        <v>58</v>
      </c>
      <c r="H31">
        <f>INDEX(_calc_누적빈도!H:H,$A31)-INDEX(_calc_누적빈도!H:H,$A31-기준400회_후보!$B$1)</f>
        <v>57</v>
      </c>
      <c r="I31">
        <f>INDEX(_calc_누적빈도!I:I,$A31)-INDEX(_calc_누적빈도!I:I,$A31-기준400회_후보!$B$1)</f>
        <v>42</v>
      </c>
      <c r="J31">
        <f>INDEX(_calc_누적빈도!J:J,$A31)-INDEX(_calc_누적빈도!J:J,$A31-기준400회_후보!$B$1)</f>
        <v>52</v>
      </c>
      <c r="K31">
        <f>INDEX(_calc_누적빈도!K:K,$A31)-INDEX(_calc_누적빈도!K:K,$A31-기준400회_후보!$B$1)</f>
        <v>42</v>
      </c>
      <c r="L31">
        <f>INDEX(_calc_누적빈도!L:L,$A31)-INDEX(_calc_누적빈도!L:L,$A31-기준400회_후보!$B$1)</f>
        <v>50</v>
      </c>
      <c r="M31">
        <f>INDEX(_calc_누적빈도!M:M,$A31)-INDEX(_calc_누적빈도!M:M,$A31-기준400회_후보!$B$1)</f>
        <v>62</v>
      </c>
      <c r="N31">
        <f>INDEX(_calc_누적빈도!N:N,$A31)-INDEX(_calc_누적빈도!N:N,$A31-기준400회_후보!$B$1)</f>
        <v>62</v>
      </c>
      <c r="O31">
        <f>INDEX(_calc_누적빈도!O:O,$A31)-INDEX(_calc_누적빈도!O:O,$A31-기준400회_후보!$B$1)</f>
        <v>54</v>
      </c>
      <c r="P31">
        <f>INDEX(_calc_누적빈도!P:P,$A31)-INDEX(_calc_누적빈도!P:P,$A31-기준400회_후보!$B$1)</f>
        <v>51</v>
      </c>
      <c r="Q31">
        <f>INDEX(_calc_누적빈도!Q:Q,$A31)-INDEX(_calc_누적빈도!Q:Q,$A31-기준400회_후보!$B$1)</f>
        <v>65</v>
      </c>
      <c r="R31">
        <f>INDEX(_calc_누적빈도!R:R,$A31)-INDEX(_calc_누적빈도!R:R,$A31-기준400회_후보!$B$1)</f>
        <v>51</v>
      </c>
      <c r="S31">
        <f>INDEX(_calc_누적빈도!S:S,$A31)-INDEX(_calc_누적빈도!S:S,$A31-기준400회_후보!$B$1)</f>
        <v>59</v>
      </c>
      <c r="T31">
        <f>INDEX(_calc_누적빈도!T:T,$A31)-INDEX(_calc_누적빈도!T:T,$A31-기준400회_후보!$B$1)</f>
        <v>54</v>
      </c>
      <c r="U31">
        <f>INDEX(_calc_누적빈도!U:U,$A31)-INDEX(_calc_누적빈도!U:U,$A31-기준400회_후보!$B$1)</f>
        <v>46</v>
      </c>
      <c r="V31">
        <f>INDEX(_calc_누적빈도!V:V,$A31)-INDEX(_calc_누적빈도!V:V,$A31-기준400회_후보!$B$1)</f>
        <v>56</v>
      </c>
      <c r="W31">
        <f>INDEX(_calc_누적빈도!W:W,$A31)-INDEX(_calc_누적빈도!W:W,$A31-기준400회_후보!$B$1)</f>
        <v>53</v>
      </c>
      <c r="X31">
        <f>INDEX(_calc_누적빈도!X:X,$A31)-INDEX(_calc_누적빈도!X:X,$A31-기준400회_후보!$B$1)</f>
        <v>48</v>
      </c>
      <c r="Y31">
        <f>INDEX(_calc_누적빈도!Y:Y,$A31)-INDEX(_calc_누적빈도!Y:Y,$A31-기준400회_후보!$B$1)</f>
        <v>55</v>
      </c>
      <c r="Z31">
        <f>INDEX(_calc_누적빈도!Z:Z,$A31)-INDEX(_calc_누적빈도!Z:Z,$A31-기준400회_후보!$B$1)</f>
        <v>46</v>
      </c>
      <c r="AA31">
        <f>INDEX(_calc_누적빈도!AA:AA,$A31)-INDEX(_calc_누적빈도!AA:AA,$A31-기준400회_후보!$B$1)</f>
        <v>56</v>
      </c>
      <c r="AB31">
        <f>INDEX(_calc_누적빈도!AB:AB,$A31)-INDEX(_calc_누적빈도!AB:AB,$A31-기준400회_후보!$B$1)</f>
        <v>57</v>
      </c>
      <c r="AC31">
        <f>INDEX(_calc_누적빈도!AC:AC,$A31)-INDEX(_calc_누적빈도!AC:AC,$A31-기준400회_후보!$B$1)</f>
        <v>55</v>
      </c>
      <c r="AD31">
        <f>INDEX(_calc_누적빈도!AD:AD,$A31)-INDEX(_calc_누적빈도!AD:AD,$A31-기준400회_후보!$B$1)</f>
        <v>55</v>
      </c>
      <c r="AE31">
        <f>INDEX(_calc_누적빈도!AE:AE,$A31)-INDEX(_calc_누적빈도!AE:AE,$A31-기준400회_후보!$B$1)</f>
        <v>60</v>
      </c>
      <c r="AF31">
        <f>INDEX(_calc_누적빈도!AF:AF,$A31)-INDEX(_calc_누적빈도!AF:AF,$A31-기준400회_후보!$B$1)</f>
        <v>53</v>
      </c>
      <c r="AG31">
        <f>INDEX(_calc_누적빈도!AG:AG,$A31)-INDEX(_calc_누적빈도!AG:AG,$A31-기준400회_후보!$B$1)</f>
        <v>47</v>
      </c>
      <c r="AH31">
        <f>INDEX(_calc_누적빈도!AH:AH,$A31)-INDEX(_calc_누적빈도!AH:AH,$A31-기준400회_후보!$B$1)</f>
        <v>63</v>
      </c>
      <c r="AI31">
        <f>INDEX(_calc_누적빈도!AI:AI,$A31)-INDEX(_calc_누적빈도!AI:AI,$A31-기준400회_후보!$B$1)</f>
        <v>51</v>
      </c>
      <c r="AJ31">
        <f>INDEX(_calc_누적빈도!AJ:AJ,$A31)-INDEX(_calc_누적빈도!AJ:AJ,$A31-기준400회_후보!$B$1)</f>
        <v>60</v>
      </c>
      <c r="AK31">
        <f>INDEX(_calc_누적빈도!AK:AK,$A31)-INDEX(_calc_누적빈도!AK:AK,$A31-기준400회_후보!$B$1)</f>
        <v>54</v>
      </c>
      <c r="AL31">
        <f>INDEX(_calc_누적빈도!AL:AL,$A31)-INDEX(_calc_누적빈도!AL:AL,$A31-기준400회_후보!$B$1)</f>
        <v>55</v>
      </c>
      <c r="AM31">
        <f>INDEX(_calc_누적빈도!AM:AM,$A31)-INDEX(_calc_누적빈도!AM:AM,$A31-기준400회_후보!$B$1)</f>
        <v>67</v>
      </c>
      <c r="AN31">
        <f>INDEX(_calc_누적빈도!AN:AN,$A31)-INDEX(_calc_누적빈도!AN:AN,$A31-기준400회_후보!$B$1)</f>
        <v>58</v>
      </c>
      <c r="AO31">
        <f>INDEX(_calc_누적빈도!AO:AO,$A31)-INDEX(_calc_누적빈도!AO:AO,$A31-기준400회_후보!$B$1)</f>
        <v>51</v>
      </c>
      <c r="AP31">
        <f>INDEX(_calc_누적빈도!AP:AP,$A31)-INDEX(_calc_누적빈도!AP:AP,$A31-기준400회_후보!$B$1)</f>
        <v>46</v>
      </c>
      <c r="AQ31">
        <f>INDEX(_calc_누적빈도!AQ:AQ,$A31)-INDEX(_calc_누적빈도!AQ:AQ,$A31-기준400회_후보!$B$1)</f>
        <v>51</v>
      </c>
      <c r="AR31">
        <f>INDEX(_calc_누적빈도!AR:AR,$A31)-INDEX(_calc_누적빈도!AR:AR,$A31-기준400회_후보!$B$1)</f>
        <v>47</v>
      </c>
      <c r="AS31">
        <f>INDEX(_calc_누적빈도!AS:AS,$A31)-INDEX(_calc_누적빈도!AS:AS,$A31-기준400회_후보!$B$1)</f>
        <v>53</v>
      </c>
      <c r="AT31">
        <f>INDEX(_calc_누적빈도!AT:AT,$A31)-INDEX(_calc_누적빈도!AT:AT,$A31-기준400회_후보!$B$1)</f>
        <v>57</v>
      </c>
      <c r="AU31">
        <f>(RANK(_calc_라운드기준!B31,_calc_라운드기준!$B31:$AT31,0)+COUNTIFS(_calc_라운드기준!$B31:$AT31,_calc_라운드기준!B31,$B$1:$AT$1,"&lt;"&amp;1))-(RANK(B31,$B31:$AT31,0)+COUNTIFS($B31:$AT31,B31,$B$1:$AT$1,"&lt;"&amp;1))</f>
        <v>-24</v>
      </c>
      <c r="AV31">
        <f>(RANK(_calc_라운드기준!C31,_calc_라운드기준!$B31:$AT31,0)+COUNTIFS(_calc_라운드기준!$B31:$AT31,_calc_라운드기준!C31,$B$1:$AT$1,"&lt;"&amp;2))-(RANK(C31,$B31:$AT31,0)+COUNTIFS($B31:$AT31,C31,$B$1:$AT$1,"&lt;"&amp;2))</f>
        <v>0</v>
      </c>
      <c r="AW31">
        <f>(RANK(_calc_라운드기준!D31,_calc_라운드기준!$B31:$AT31,0)+COUNTIFS(_calc_라운드기준!$B31:$AT31,_calc_라운드기준!D31,$B$1:$AT$1,"&lt;"&amp;3))-(RANK(D31,$B31:$AT31,0)+COUNTIFS($B31:$AT31,D31,$B$1:$AT$1,"&lt;"&amp;3))</f>
        <v>-4</v>
      </c>
      <c r="AX31">
        <f>(RANK(_calc_라운드기준!E31,_calc_라운드기준!$B31:$AT31,0)+COUNTIFS(_calc_라운드기준!$B31:$AT31,_calc_라운드기준!E31,$B$1:$AT$1,"&lt;"&amp;4))-(RANK(E31,$B31:$AT31,0)+COUNTIFS($B31:$AT31,E31,$B$1:$AT$1,"&lt;"&amp;4))</f>
        <v>-9</v>
      </c>
      <c r="AY31">
        <f>(RANK(_calc_라운드기준!F31,_calc_라운드기준!$B31:$AT31,0)+COUNTIFS(_calc_라운드기준!$B31:$AT31,_calc_라운드기준!F31,$B$1:$AT$1,"&lt;"&amp;5))-(RANK(F31,$B31:$AT31,0)+COUNTIFS($B31:$AT31,F31,$B$1:$AT$1,"&lt;"&amp;5))</f>
        <v>-34</v>
      </c>
      <c r="AZ31">
        <f>(RANK(_calc_라운드기준!G31,_calc_라운드기준!$B31:$AT31,0)+COUNTIFS(_calc_라운드기준!$B31:$AT31,_calc_라운드기준!G31,$B$1:$AT$1,"&lt;"&amp;6))-(RANK(G31,$B31:$AT31,0)+COUNTIFS($B31:$AT31,G31,$B$1:$AT$1,"&lt;"&amp;6))</f>
        <v>-6</v>
      </c>
      <c r="BA31">
        <f>(RANK(_calc_라운드기준!H31,_calc_라운드기준!$B31:$AT31,0)+COUNTIFS(_calc_라운드기준!$B31:$AT31,_calc_라운드기준!H31,$B$1:$AT$1,"&lt;"&amp;7))-(RANK(H31,$B31:$AT31,0)+COUNTIFS($B31:$AT31,H31,$B$1:$AT$1,"&lt;"&amp;7))</f>
        <v>-7</v>
      </c>
      <c r="BB31">
        <f>(RANK(_calc_라운드기준!I31,_calc_라운드기준!$B31:$AT31,0)+COUNTIFS(_calc_라운드기준!$B31:$AT31,_calc_라운드기준!I31,$B$1:$AT$1,"&lt;"&amp;8))-(RANK(I31,$B31:$AT31,0)+COUNTIFS($B31:$AT31,I31,$B$1:$AT$1,"&lt;"&amp;8))</f>
        <v>-31</v>
      </c>
      <c r="BC31">
        <f>(RANK(_calc_라운드기준!J31,_calc_라운드기준!$B31:$AT31,0)+COUNTIFS(_calc_라운드기준!$B31:$AT31,_calc_라운드기준!J31,$B$1:$AT$1,"&lt;"&amp;9))-(RANK(J31,$B31:$AT31,0)+COUNTIFS($B31:$AT31,J31,$B$1:$AT$1,"&lt;"&amp;9))</f>
        <v>-14</v>
      </c>
      <c r="BD31">
        <f>(RANK(_calc_라운드기준!K31,_calc_라운드기준!$B31:$AT31,0)+COUNTIFS(_calc_라운드기준!$B31:$AT31,_calc_라운드기준!K31,$B$1:$AT$1,"&lt;"&amp;10))-(RANK(K31,$B31:$AT31,0)+COUNTIFS($B31:$AT31,K31,$B$1:$AT$1,"&lt;"&amp;10))</f>
        <v>-8</v>
      </c>
      <c r="BE31">
        <f>(RANK(_calc_라운드기준!L31,_calc_라운드기준!$B31:$AT31,0)+COUNTIFS(_calc_라운드기준!$B31:$AT31,_calc_라운드기준!L31,$B$1:$AT$1,"&lt;"&amp;11))-(RANK(L31,$B31:$AT31,0)+COUNTIFS($B31:$AT31,L31,$B$1:$AT$1,"&lt;"&amp;11))</f>
        <v>-5</v>
      </c>
      <c r="BF31">
        <f>(RANK(_calc_라운드기준!M31,_calc_라운드기준!$B31:$AT31,0)+COUNTIFS(_calc_라운드기준!$B31:$AT31,_calc_라운드기준!M31,$B$1:$AT$1,"&lt;"&amp;12))-(RANK(M31,$B31:$AT31,0)+COUNTIFS($B31:$AT31,M31,$B$1:$AT$1,"&lt;"&amp;12))</f>
        <v>13</v>
      </c>
      <c r="BG31">
        <f>(RANK(_calc_라운드기준!N31,_calc_라운드기준!$B31:$AT31,0)+COUNTIFS(_calc_라운드기준!$B31:$AT31,_calc_라운드기준!N31,$B$1:$AT$1,"&lt;"&amp;13))-(RANK(N31,$B31:$AT31,0)+COUNTIFS($B31:$AT31,N31,$B$1:$AT$1,"&lt;"&amp;13))</f>
        <v>28</v>
      </c>
      <c r="BH31">
        <f>(RANK(_calc_라운드기준!O31,_calc_라운드기준!$B31:$AT31,0)+COUNTIFS(_calc_라운드기준!$B31:$AT31,_calc_라운드기준!O31,$B$1:$AT$1,"&lt;"&amp;14))-(RANK(O31,$B31:$AT31,0)+COUNTIFS($B31:$AT31,O31,$B$1:$AT$1,"&lt;"&amp;14))</f>
        <v>16</v>
      </c>
      <c r="BI31">
        <f>(RANK(_calc_라운드기준!P31,_calc_라운드기준!$B31:$AT31,0)+COUNTIFS(_calc_라운드기준!$B31:$AT31,_calc_라운드기준!P31,$B$1:$AT$1,"&lt;"&amp;15))-(RANK(P31,$B31:$AT31,0)+COUNTIFS($B31:$AT31,P31,$B$1:$AT$1,"&lt;"&amp;15))</f>
        <v>1</v>
      </c>
      <c r="BJ31">
        <f>(RANK(_calc_라운드기준!Q31,_calc_라운드기준!$B31:$AT31,0)+COUNTIFS(_calc_라운드기준!$B31:$AT31,_calc_라운드기준!Q31,$B$1:$AT$1,"&lt;"&amp;16))-(RANK(Q31,$B31:$AT31,0)+COUNTIFS($B31:$AT31,Q31,$B$1:$AT$1,"&lt;"&amp;16))</f>
        <v>1</v>
      </c>
      <c r="BK31">
        <f>(RANK(_calc_라운드기준!R31,_calc_라운드기준!$B31:$AT31,0)+COUNTIFS(_calc_라운드기준!$B31:$AT31,_calc_라운드기준!R31,$B$1:$AT$1,"&lt;"&amp;17))-(RANK(R31,$B31:$AT31,0)+COUNTIFS($B31:$AT31,R31,$B$1:$AT$1,"&lt;"&amp;17))</f>
        <v>-11</v>
      </c>
      <c r="BL31">
        <f>(RANK(_calc_라운드기준!S31,_calc_라운드기준!$B31:$AT31,0)+COUNTIFS(_calc_라운드기준!$B31:$AT31,_calc_라운드기준!S31,$B$1:$AT$1,"&lt;"&amp;18))-(RANK(S31,$B31:$AT31,0)+COUNTIFS($B31:$AT31,S31,$B$1:$AT$1,"&lt;"&amp;18))</f>
        <v>29</v>
      </c>
      <c r="BM31">
        <f>(RANK(_calc_라운드기준!T31,_calc_라운드기준!$B31:$AT31,0)+COUNTIFS(_calc_라운드기준!$B31:$AT31,_calc_라운드기준!T31,$B$1:$AT$1,"&lt;"&amp;19))-(RANK(T31,$B31:$AT31,0)+COUNTIFS($B31:$AT31,T31,$B$1:$AT$1,"&lt;"&amp;19))</f>
        <v>8</v>
      </c>
      <c r="BN31">
        <f>(RANK(_calc_라운드기준!U31,_calc_라운드기준!$B31:$AT31,0)+COUNTIFS(_calc_라운드기준!$B31:$AT31,_calc_라운드기준!U31,$B$1:$AT$1,"&lt;"&amp;20))-(RANK(U31,$B31:$AT31,0)+COUNTIFS($B31:$AT31,U31,$B$1:$AT$1,"&lt;"&amp;20))</f>
        <v>-5</v>
      </c>
      <c r="BO31">
        <f>(RANK(_calc_라운드기준!V31,_calc_라운드기준!$B31:$AT31,0)+COUNTIFS(_calc_라운드기준!$B31:$AT31,_calc_라운드기준!V31,$B$1:$AT$1,"&lt;"&amp;21))-(RANK(V31,$B31:$AT31,0)+COUNTIFS($B31:$AT31,V31,$B$1:$AT$1,"&lt;"&amp;21))</f>
        <v>24</v>
      </c>
      <c r="BP31">
        <f>(RANK(_calc_라운드기준!W31,_calc_라운드기준!$B31:$AT31,0)+COUNTIFS(_calc_라운드기준!$B31:$AT31,_calc_라운드기준!W31,$B$1:$AT$1,"&lt;"&amp;22))-(RANK(W31,$B31:$AT31,0)+COUNTIFS($B31:$AT31,W31,$B$1:$AT$1,"&lt;"&amp;22))</f>
        <v>19</v>
      </c>
      <c r="BQ31">
        <f>(RANK(_calc_라운드기준!X31,_calc_라운드기준!$B31:$AT31,0)+COUNTIFS(_calc_라운드기준!$B31:$AT31,_calc_라운드기준!X31,$B$1:$AT$1,"&lt;"&amp;23))-(RANK(X31,$B31:$AT31,0)+COUNTIFS($B31:$AT31,X31,$B$1:$AT$1,"&lt;"&amp;23))</f>
        <v>-29</v>
      </c>
      <c r="BR31">
        <f>(RANK(_calc_라운드기준!Y31,_calc_라운드기준!$B31:$AT31,0)+COUNTIFS(_calc_라운드기준!$B31:$AT31,_calc_라운드기준!Y31,$B$1:$AT$1,"&lt;"&amp;24))-(RANK(Y31,$B31:$AT31,0)+COUNTIFS($B31:$AT31,Y31,$B$1:$AT$1,"&lt;"&amp;24))</f>
        <v>-10</v>
      </c>
      <c r="BS31">
        <f>(RANK(_calc_라운드기준!Z31,_calc_라운드기준!$B31:$AT31,0)+COUNTIFS(_calc_라운드기준!$B31:$AT31,_calc_라운드기준!Z31,$B$1:$AT$1,"&lt;"&amp;25))-(RANK(Z31,$B31:$AT31,0)+COUNTIFS($B31:$AT31,Z31,$B$1:$AT$1,"&lt;"&amp;25))</f>
        <v>-9</v>
      </c>
      <c r="BT31">
        <f>(RANK(_calc_라운드기준!AA31,_calc_라운드기준!$B31:$AT31,0)+COUNTIFS(_calc_라운드기준!$B31:$AT31,_calc_라운드기준!AA31,$B$1:$AT$1,"&lt;"&amp;26))-(RANK(AA31,$B31:$AT31,0)+COUNTIFS($B31:$AT31,AA31,$B$1:$AT$1,"&lt;"&amp;26))</f>
        <v>3</v>
      </c>
      <c r="BU31">
        <f>(RANK(_calc_라운드기준!AB31,_calc_라운드기준!$B31:$AT31,0)+COUNTIFS(_calc_라운드기준!$B31:$AT31,_calc_라운드기준!AB31,$B$1:$AT$1,"&lt;"&amp;27))-(RANK(AB31,$B31:$AT31,0)+COUNTIFS($B31:$AT31,AB31,$B$1:$AT$1,"&lt;"&amp;27))</f>
        <v>-12</v>
      </c>
      <c r="BV31">
        <f>(RANK(_calc_라운드기준!AC31,_calc_라운드기준!$B31:$AT31,0)+COUNTIFS(_calc_라운드기준!$B31:$AT31,_calc_라운드기준!AC31,$B$1:$AT$1,"&lt;"&amp;28))-(RANK(AC31,$B31:$AT31,0)+COUNTIFS($B31:$AT31,AC31,$B$1:$AT$1,"&lt;"&amp;28))</f>
        <v>2</v>
      </c>
      <c r="BW31">
        <f>(RANK(_calc_라운드기준!AD31,_calc_라운드기준!$B31:$AT31,0)+COUNTIFS(_calc_라운드기준!$B31:$AT31,_calc_라운드기준!AD31,$B$1:$AT$1,"&lt;"&amp;29))-(RANK(AD31,$B31:$AT31,0)+COUNTIFS($B31:$AT31,AD31,$B$1:$AT$1,"&lt;"&amp;29))</f>
        <v>2</v>
      </c>
      <c r="BX31">
        <f>(RANK(_calc_라운드기준!AE31,_calc_라운드기준!$B31:$AT31,0)+COUNTIFS(_calc_라운드기준!$B31:$AT31,_calc_라운드기준!AE31,$B$1:$AT$1,"&lt;"&amp;30))-(RANK(AE31,$B31:$AT31,0)+COUNTIFS($B31:$AT31,AE31,$B$1:$AT$1,"&lt;"&amp;30))</f>
        <v>7</v>
      </c>
      <c r="BY31">
        <f>(RANK(_calc_라운드기준!AF31,_calc_라운드기준!$B31:$AT31,0)+COUNTIFS(_calc_라운드기준!$B31:$AT31,_calc_라운드기준!AF31,$B$1:$AT$1,"&lt;"&amp;31))-(RANK(AF31,$B31:$AT31,0)+COUNTIFS($B31:$AT31,AF31,$B$1:$AT$1,"&lt;"&amp;31))</f>
        <v>-3</v>
      </c>
      <c r="BZ31">
        <f>(RANK(_calc_라운드기준!AG31,_calc_라운드기준!$B31:$AT31,0)+COUNTIFS(_calc_라운드기준!$B31:$AT31,_calc_라운드기준!AG31,$B$1:$AT$1,"&lt;"&amp;32))-(RANK(AG31,$B31:$AT31,0)+COUNTIFS($B31:$AT31,AG31,$B$1:$AT$1,"&lt;"&amp;32))</f>
        <v>3</v>
      </c>
      <c r="CA31">
        <f>(RANK(_calc_라운드기준!AH31,_calc_라운드기준!$B31:$AT31,0)+COUNTIFS(_calc_라운드기준!$B31:$AT31,_calc_라운드기준!AH31,$B$1:$AT$1,"&lt;"&amp;33))-(RANK(AH31,$B31:$AT31,0)+COUNTIFS($B31:$AT31,AH31,$B$1:$AT$1,"&lt;"&amp;33))</f>
        <v>20</v>
      </c>
      <c r="CB31">
        <f>(RANK(_calc_라운드기준!AI31,_calc_라운드기준!$B31:$AT31,0)+COUNTIFS(_calc_라운드기준!$B31:$AT31,_calc_라운드기준!AI31,$B$1:$AT$1,"&lt;"&amp;34))-(RANK(AI31,$B31:$AT31,0)+COUNTIFS($B31:$AT31,AI31,$B$1:$AT$1,"&lt;"&amp;34))</f>
        <v>15</v>
      </c>
      <c r="CC31">
        <f>(RANK(_calc_라운드기준!AJ31,_calc_라운드기준!$B31:$AT31,0)+COUNTIFS(_calc_라운드기준!$B31:$AT31,_calc_라운드기준!AJ31,$B$1:$AT$1,"&lt;"&amp;35))-(RANK(AJ31,$B31:$AT31,0)+COUNTIFS($B31:$AT31,AJ31,$B$1:$AT$1,"&lt;"&amp;35))</f>
        <v>7</v>
      </c>
      <c r="CD31">
        <f>(RANK(_calc_라운드기준!AK31,_calc_라운드기준!$B31:$AT31,0)+COUNTIFS(_calc_라운드기준!$B31:$AT31,_calc_라운드기준!AK31,$B$1:$AT$1,"&lt;"&amp;36))-(RANK(AK31,$B31:$AT31,0)+COUNTIFS($B31:$AT31,AK31,$B$1:$AT$1,"&lt;"&amp;36))</f>
        <v>1</v>
      </c>
      <c r="CE31">
        <f>(RANK(_calc_라운드기준!AL31,_calc_라운드기준!$B31:$AT31,0)+COUNTIFS(_calc_라운드기준!$B31:$AT31,_calc_라운드기준!AL31,$B$1:$AT$1,"&lt;"&amp;37))-(RANK(AL31,$B31:$AT31,0)+COUNTIFS($B31:$AT31,AL31,$B$1:$AT$1,"&lt;"&amp;37))</f>
        <v>-4</v>
      </c>
      <c r="CF31">
        <f>(RANK(_calc_라운드기준!AM31,_calc_라운드기준!$B31:$AT31,0)+COUNTIFS(_calc_라운드기준!$B31:$AT31,_calc_라운드기준!AM31,$B$1:$AT$1,"&lt;"&amp;38))-(RANK(AM31,$B31:$AT31,0)+COUNTIFS($B31:$AT31,AM31,$B$1:$AT$1,"&lt;"&amp;38))</f>
        <v>7</v>
      </c>
      <c r="CG31">
        <f>(RANK(_calc_라운드기준!AN31,_calc_라운드기준!$B31:$AT31,0)+COUNTIFS(_calc_라운드기준!$B31:$AT31,_calc_라운드기준!AN31,$B$1:$AT$1,"&lt;"&amp;39))-(RANK(AN31,$B31:$AT31,0)+COUNTIFS($B31:$AT31,AN31,$B$1:$AT$1,"&lt;"&amp;39))</f>
        <v>14</v>
      </c>
      <c r="CH31">
        <f>(RANK(_calc_라운드기준!AO31,_calc_라운드기준!$B31:$AT31,0)+COUNTIFS(_calc_라운드기준!$B31:$AT31,_calc_라운드기준!AO31,$B$1:$AT$1,"&lt;"&amp;40))-(RANK(AO31,$B31:$AT31,0)+COUNTIFS($B31:$AT31,AO31,$B$1:$AT$1,"&lt;"&amp;40))</f>
        <v>-22</v>
      </c>
      <c r="CI31">
        <f>(RANK(_calc_라운드기준!AP31,_calc_라운드기준!$B31:$AT31,0)+COUNTIFS(_calc_라운드기준!$B31:$AT31,_calc_라운드기준!AP31,$B$1:$AT$1,"&lt;"&amp;41))-(RANK(AP31,$B31:$AT31,0)+COUNTIFS($B31:$AT31,AP31,$B$1:$AT$1,"&lt;"&amp;41))</f>
        <v>-9</v>
      </c>
      <c r="CJ31">
        <f>(RANK(_calc_라운드기준!AQ31,_calc_라운드기준!$B31:$AT31,0)+COUNTIFS(_calc_라운드기준!$B31:$AT31,_calc_라운드기준!AQ31,$B$1:$AT$1,"&lt;"&amp;42))-(RANK(AQ31,$B31:$AT31,0)+COUNTIFS($B31:$AT31,AQ31,$B$1:$AT$1,"&lt;"&amp;42))</f>
        <v>-6</v>
      </c>
      <c r="CK31">
        <f>(RANK(_calc_라운드기준!AR31,_calc_라운드기준!$B31:$AT31,0)+COUNTIFS(_calc_라운드기준!$B31:$AT31,_calc_라운드기준!AR31,$B$1:$AT$1,"&lt;"&amp;43))-(RANK(AR31,$B31:$AT31,0)+COUNTIFS($B31:$AT31,AR31,$B$1:$AT$1,"&lt;"&amp;43))</f>
        <v>6</v>
      </c>
      <c r="CL31">
        <f>(RANK(_calc_라운드기준!AS31,_calc_라운드기준!$B31:$AT31,0)+COUNTIFS(_calc_라운드기준!$B31:$AT31,_calc_라운드기준!AS31,$B$1:$AT$1,"&lt;"&amp;44))-(RANK(AS31,$B31:$AT31,0)+COUNTIFS($B31:$AT31,AS31,$B$1:$AT$1,"&lt;"&amp;44))</f>
        <v>9</v>
      </c>
      <c r="CM31">
        <f>(RANK(_calc_라운드기준!AT31,_calc_라운드기준!$B31:$AT31,0)+COUNTIFS(_calc_라운드기준!$B31:$AT31,_calc_라운드기준!AT31,$B$1:$AT$1,"&lt;"&amp;45))-(RANK(AT31,$B31:$AT31,0)+COUNTIFS($B31:$AT31,AT31,$B$1:$AT$1,"&lt;"&amp;45))</f>
        <v>27</v>
      </c>
      <c r="CN31">
        <f t="shared" si="0"/>
        <v>42</v>
      </c>
      <c r="CO31">
        <f t="shared" si="1"/>
        <v>24</v>
      </c>
      <c r="CP31">
        <f t="shared" si="2"/>
        <v>26</v>
      </c>
      <c r="CQ31">
        <f t="shared" si="3"/>
        <v>34</v>
      </c>
      <c r="CR31">
        <f t="shared" si="4"/>
        <v>45</v>
      </c>
      <c r="CS31">
        <f t="shared" si="5"/>
        <v>30</v>
      </c>
      <c r="CT31">
        <f t="shared" si="6"/>
        <v>32</v>
      </c>
      <c r="CU31">
        <f t="shared" si="7"/>
        <v>44</v>
      </c>
      <c r="CV31">
        <f t="shared" si="8"/>
        <v>40</v>
      </c>
      <c r="CW31">
        <f t="shared" si="9"/>
        <v>33</v>
      </c>
      <c r="CX31">
        <f t="shared" si="10"/>
        <v>28</v>
      </c>
      <c r="CY31">
        <f t="shared" si="11"/>
        <v>10</v>
      </c>
      <c r="CZ31">
        <f t="shared" si="12"/>
        <v>2</v>
      </c>
      <c r="DA31">
        <f t="shared" si="13"/>
        <v>7</v>
      </c>
      <c r="DB31">
        <f t="shared" si="14"/>
        <v>21</v>
      </c>
      <c r="DC31">
        <f t="shared" si="15"/>
        <v>22</v>
      </c>
      <c r="DD31">
        <f t="shared" si="16"/>
        <v>38</v>
      </c>
      <c r="DE31">
        <f t="shared" si="17"/>
        <v>1</v>
      </c>
      <c r="DF31">
        <f t="shared" si="18"/>
        <v>12</v>
      </c>
      <c r="DG31">
        <f t="shared" si="19"/>
        <v>29</v>
      </c>
      <c r="DH31">
        <f t="shared" si="20"/>
        <v>4</v>
      </c>
      <c r="DI31">
        <f t="shared" si="21"/>
        <v>6</v>
      </c>
      <c r="DJ31">
        <f t="shared" si="22"/>
        <v>43</v>
      </c>
      <c r="DK31">
        <f t="shared" si="23"/>
        <v>37</v>
      </c>
      <c r="DL31">
        <f t="shared" si="24"/>
        <v>35</v>
      </c>
      <c r="DM31">
        <f t="shared" si="25"/>
        <v>17</v>
      </c>
      <c r="DN31">
        <f t="shared" si="26"/>
        <v>39</v>
      </c>
      <c r="DO31">
        <f t="shared" si="27"/>
        <v>19</v>
      </c>
      <c r="DP31">
        <f t="shared" si="28"/>
        <v>20</v>
      </c>
      <c r="DQ31">
        <f t="shared" si="29"/>
        <v>13</v>
      </c>
      <c r="DR31">
        <f t="shared" si="30"/>
        <v>25</v>
      </c>
      <c r="DS31">
        <f t="shared" si="31"/>
        <v>18</v>
      </c>
      <c r="DT31">
        <f t="shared" si="32"/>
        <v>5</v>
      </c>
      <c r="DU31">
        <f t="shared" si="33"/>
        <v>8</v>
      </c>
      <c r="DV31">
        <f t="shared" si="34"/>
        <v>14</v>
      </c>
      <c r="DW31">
        <f t="shared" si="35"/>
        <v>23</v>
      </c>
      <c r="DX31">
        <f t="shared" si="36"/>
        <v>27</v>
      </c>
      <c r="DY31">
        <f t="shared" si="37"/>
        <v>15</v>
      </c>
      <c r="DZ31">
        <f t="shared" si="38"/>
        <v>9</v>
      </c>
      <c r="EA31">
        <f t="shared" si="39"/>
        <v>41</v>
      </c>
      <c r="EB31">
        <f t="shared" si="40"/>
        <v>36</v>
      </c>
      <c r="EC31">
        <f t="shared" si="41"/>
        <v>31</v>
      </c>
      <c r="ED31">
        <f t="shared" si="42"/>
        <v>16</v>
      </c>
      <c r="EE31">
        <f t="shared" si="43"/>
        <v>11</v>
      </c>
      <c r="EF31">
        <f t="shared" si="44"/>
        <v>3</v>
      </c>
    </row>
    <row r="32" spans="1:136" ht="16.5" customHeight="1">
      <c r="A32">
        <f>_calc_라운드기준!A32</f>
        <v>1214</v>
      </c>
      <c r="B32">
        <f>INDEX(_calc_누적빈도!B:B,$A32)-INDEX(_calc_누적빈도!B:B,$A32-기준400회_후보!$B$1)</f>
        <v>49</v>
      </c>
      <c r="C32">
        <f>INDEX(_calc_누적빈도!C:C,$A32)-INDEX(_calc_누적빈도!C:C,$A32-기준400회_후보!$B$1)</f>
        <v>45</v>
      </c>
      <c r="D32">
        <f>INDEX(_calc_누적빈도!D:D,$A32)-INDEX(_calc_누적빈도!D:D,$A32-기준400회_후보!$B$1)</f>
        <v>61</v>
      </c>
      <c r="E32">
        <f>INDEX(_calc_누적빈도!E:E,$A32)-INDEX(_calc_누적빈도!E:E,$A32-기준400회_후보!$B$1)</f>
        <v>47</v>
      </c>
      <c r="F32">
        <f>INDEX(_calc_누적빈도!F:F,$A32)-INDEX(_calc_누적빈도!F:F,$A32-기준400회_후보!$B$1)</f>
        <v>40</v>
      </c>
      <c r="G32">
        <f>INDEX(_calc_누적빈도!G:G,$A32)-INDEX(_calc_누적빈도!G:G,$A32-기준400회_후보!$B$1)</f>
        <v>58</v>
      </c>
      <c r="H32">
        <f>INDEX(_calc_누적빈도!H:H,$A32)-INDEX(_calc_누적빈도!H:H,$A32-기준400회_후보!$B$1)</f>
        <v>57</v>
      </c>
      <c r="I32">
        <f>INDEX(_calc_누적빈도!I:I,$A32)-INDEX(_calc_누적빈도!I:I,$A32-기준400회_후보!$B$1)</f>
        <v>42</v>
      </c>
      <c r="J32">
        <f>INDEX(_calc_누적빈도!J:J,$A32)-INDEX(_calc_누적빈도!J:J,$A32-기준400회_후보!$B$1)</f>
        <v>52</v>
      </c>
      <c r="K32">
        <f>INDEX(_calc_누적빈도!K:K,$A32)-INDEX(_calc_누적빈도!K:K,$A32-기준400회_후보!$B$1)</f>
        <v>41</v>
      </c>
      <c r="L32">
        <f>INDEX(_calc_누적빈도!L:L,$A32)-INDEX(_calc_누적빈도!L:L,$A32-기준400회_후보!$B$1)</f>
        <v>50</v>
      </c>
      <c r="M32">
        <f>INDEX(_calc_누적빈도!M:M,$A32)-INDEX(_calc_누적빈도!M:M,$A32-기준400회_후보!$B$1)</f>
        <v>62</v>
      </c>
      <c r="N32">
        <f>INDEX(_calc_누적빈도!N:N,$A32)-INDEX(_calc_누적빈도!N:N,$A32-기준400회_후보!$B$1)</f>
        <v>62</v>
      </c>
      <c r="O32">
        <f>INDEX(_calc_누적빈도!O:O,$A32)-INDEX(_calc_누적빈도!O:O,$A32-기준400회_후보!$B$1)</f>
        <v>54</v>
      </c>
      <c r="P32">
        <f>INDEX(_calc_누적빈도!P:P,$A32)-INDEX(_calc_누적빈도!P:P,$A32-기준400회_후보!$B$1)</f>
        <v>50</v>
      </c>
      <c r="Q32">
        <f>INDEX(_calc_누적빈도!Q:Q,$A32)-INDEX(_calc_누적빈도!Q:Q,$A32-기준400회_후보!$B$1)</f>
        <v>65</v>
      </c>
      <c r="R32">
        <f>INDEX(_calc_누적빈도!R:R,$A32)-INDEX(_calc_누적빈도!R:R,$A32-기준400회_후보!$B$1)</f>
        <v>51</v>
      </c>
      <c r="S32">
        <f>INDEX(_calc_누적빈도!S:S,$A32)-INDEX(_calc_누적빈도!S:S,$A32-기준400회_후보!$B$1)</f>
        <v>59</v>
      </c>
      <c r="T32">
        <f>INDEX(_calc_누적빈도!T:T,$A32)-INDEX(_calc_누적빈도!T:T,$A32-기준400회_후보!$B$1)</f>
        <v>53</v>
      </c>
      <c r="U32">
        <f>INDEX(_calc_누적빈도!U:U,$A32)-INDEX(_calc_누적빈도!U:U,$A32-기준400회_후보!$B$1)</f>
        <v>46</v>
      </c>
      <c r="V32">
        <f>INDEX(_calc_누적빈도!V:V,$A32)-INDEX(_calc_누적빈도!V:V,$A32-기준400회_후보!$B$1)</f>
        <v>57</v>
      </c>
      <c r="W32">
        <f>INDEX(_calc_누적빈도!W:W,$A32)-INDEX(_calc_누적빈도!W:W,$A32-기준400회_후보!$B$1)</f>
        <v>53</v>
      </c>
      <c r="X32">
        <f>INDEX(_calc_누적빈도!X:X,$A32)-INDEX(_calc_누적빈도!X:X,$A32-기준400회_후보!$B$1)</f>
        <v>48</v>
      </c>
      <c r="Y32">
        <f>INDEX(_calc_누적빈도!Y:Y,$A32)-INDEX(_calc_누적빈도!Y:Y,$A32-기준400회_후보!$B$1)</f>
        <v>55</v>
      </c>
      <c r="Z32">
        <f>INDEX(_calc_누적빈도!Z:Z,$A32)-INDEX(_calc_누적빈도!Z:Z,$A32-기준400회_후보!$B$1)</f>
        <v>46</v>
      </c>
      <c r="AA32">
        <f>INDEX(_calc_누적빈도!AA:AA,$A32)-INDEX(_calc_누적빈도!AA:AA,$A32-기준400회_후보!$B$1)</f>
        <v>56</v>
      </c>
      <c r="AB32">
        <f>INDEX(_calc_누적빈도!AB:AB,$A32)-INDEX(_calc_누적빈도!AB:AB,$A32-기준400회_후보!$B$1)</f>
        <v>56</v>
      </c>
      <c r="AC32">
        <f>INDEX(_calc_누적빈도!AC:AC,$A32)-INDEX(_calc_누적빈도!AC:AC,$A32-기준400회_후보!$B$1)</f>
        <v>56</v>
      </c>
      <c r="AD32">
        <f>INDEX(_calc_누적빈도!AD:AD,$A32)-INDEX(_calc_누적빈도!AD:AD,$A32-기준400회_후보!$B$1)</f>
        <v>55</v>
      </c>
      <c r="AE32">
        <f>INDEX(_calc_누적빈도!AE:AE,$A32)-INDEX(_calc_누적빈도!AE:AE,$A32-기준400회_후보!$B$1)</f>
        <v>59</v>
      </c>
      <c r="AF32">
        <f>INDEX(_calc_누적빈도!AF:AF,$A32)-INDEX(_calc_누적빈도!AF:AF,$A32-기준400회_후보!$B$1)</f>
        <v>53</v>
      </c>
      <c r="AG32">
        <f>INDEX(_calc_누적빈도!AG:AG,$A32)-INDEX(_calc_누적빈도!AG:AG,$A32-기준400회_후보!$B$1)</f>
        <v>47</v>
      </c>
      <c r="AH32">
        <f>INDEX(_calc_누적빈도!AH:AH,$A32)-INDEX(_calc_누적빈도!AH:AH,$A32-기준400회_후보!$B$1)</f>
        <v>62</v>
      </c>
      <c r="AI32">
        <f>INDEX(_calc_누적빈도!AI:AI,$A32)-INDEX(_calc_누적빈도!AI:AI,$A32-기준400회_후보!$B$1)</f>
        <v>51</v>
      </c>
      <c r="AJ32">
        <f>INDEX(_calc_누적빈도!AJ:AJ,$A32)-INDEX(_calc_누적빈도!AJ:AJ,$A32-기준400회_후보!$B$1)</f>
        <v>60</v>
      </c>
      <c r="AK32">
        <f>INDEX(_calc_누적빈도!AK:AK,$A32)-INDEX(_calc_누적빈도!AK:AK,$A32-기준400회_후보!$B$1)</f>
        <v>54</v>
      </c>
      <c r="AL32">
        <f>INDEX(_calc_누적빈도!AL:AL,$A32)-INDEX(_calc_누적빈도!AL:AL,$A32-기준400회_후보!$B$1)</f>
        <v>55</v>
      </c>
      <c r="AM32">
        <f>INDEX(_calc_누적빈도!AM:AM,$A32)-INDEX(_calc_누적빈도!AM:AM,$A32-기준400회_후보!$B$1)</f>
        <v>68</v>
      </c>
      <c r="AN32">
        <f>INDEX(_calc_누적빈도!AN:AN,$A32)-INDEX(_calc_누적빈도!AN:AN,$A32-기준400회_후보!$B$1)</f>
        <v>58</v>
      </c>
      <c r="AO32">
        <f>INDEX(_calc_누적빈도!AO:AO,$A32)-INDEX(_calc_누적빈도!AO:AO,$A32-기준400회_후보!$B$1)</f>
        <v>51</v>
      </c>
      <c r="AP32">
        <f>INDEX(_calc_누적빈도!AP:AP,$A32)-INDEX(_calc_누적빈도!AP:AP,$A32-기준400회_후보!$B$1)</f>
        <v>46</v>
      </c>
      <c r="AQ32">
        <f>INDEX(_calc_누적빈도!AQ:AQ,$A32)-INDEX(_calc_누적빈도!AQ:AQ,$A32-기준400회_후보!$B$1)</f>
        <v>52</v>
      </c>
      <c r="AR32">
        <f>INDEX(_calc_누적빈도!AR:AR,$A32)-INDEX(_calc_누적빈도!AR:AR,$A32-기준400회_후보!$B$1)</f>
        <v>47</v>
      </c>
      <c r="AS32">
        <f>INDEX(_calc_누적빈도!AS:AS,$A32)-INDEX(_calc_누적빈도!AS:AS,$A32-기준400회_후보!$B$1)</f>
        <v>53</v>
      </c>
      <c r="AT32">
        <f>INDEX(_calc_누적빈도!AT:AT,$A32)-INDEX(_calc_누적빈도!AT:AT,$A32-기준400회_후보!$B$1)</f>
        <v>58</v>
      </c>
      <c r="AU32">
        <f>(RANK(_calc_라운드기준!B32,_calc_라운드기준!$B32:$AT32,0)+COUNTIFS(_calc_라운드기준!$B32:$AT32,_calc_라운드기준!B32,$B$1:$AT$1,"&lt;"&amp;1))-(RANK(B32,$B32:$AT32,0)+COUNTIFS($B32:$AT32,B32,$B$1:$AT$1,"&lt;"&amp;1))</f>
        <v>-24</v>
      </c>
      <c r="AV32">
        <f>(RANK(_calc_라운드기준!C32,_calc_라운드기준!$B32:$AT32,0)+COUNTIFS(_calc_라운드기준!$B32:$AT32,_calc_라운드기준!C32,$B$1:$AT$1,"&lt;"&amp;2))-(RANK(C32,$B32:$AT32,0)+COUNTIFS($B32:$AT32,C32,$B$1:$AT$1,"&lt;"&amp;2))</f>
        <v>-1</v>
      </c>
      <c r="AW32">
        <f>(RANK(_calc_라운드기준!D32,_calc_라운드기준!$B32:$AT32,0)+COUNTIFS(_calc_라운드기준!$B32:$AT32,_calc_라운드기준!D32,$B$1:$AT$1,"&lt;"&amp;3))-(RANK(D32,$B32:$AT32,0)+COUNTIFS($B32:$AT32,D32,$B$1:$AT$1,"&lt;"&amp;3))</f>
        <v>-4</v>
      </c>
      <c r="AX32">
        <f>(RANK(_calc_라운드기준!E32,_calc_라운드기준!$B32:$AT32,0)+COUNTIFS(_calc_라운드기준!$B32:$AT32,_calc_라운드기준!E32,$B$1:$AT$1,"&lt;"&amp;4))-(RANK(E32,$B32:$AT32,0)+COUNTIFS($B32:$AT32,E32,$B$1:$AT$1,"&lt;"&amp;4))</f>
        <v>-9</v>
      </c>
      <c r="AY32">
        <f>(RANK(_calc_라운드기준!F32,_calc_라운드기준!$B32:$AT32,0)+COUNTIFS(_calc_라운드기준!$B32:$AT32,_calc_라운드기준!F32,$B$1:$AT$1,"&lt;"&amp;5))-(RANK(F32,$B32:$AT32,0)+COUNTIFS($B32:$AT32,F32,$B$1:$AT$1,"&lt;"&amp;5))</f>
        <v>-34</v>
      </c>
      <c r="AZ32">
        <f>(RANK(_calc_라운드기준!G32,_calc_라운드기준!$B32:$AT32,0)+COUNTIFS(_calc_라운드기준!$B32:$AT32,_calc_라운드기준!G32,$B$1:$AT$1,"&lt;"&amp;6))-(RANK(G32,$B32:$AT32,0)+COUNTIFS($B32:$AT32,G32,$B$1:$AT$1,"&lt;"&amp;6))</f>
        <v>-4</v>
      </c>
      <c r="BA32">
        <f>(RANK(_calc_라운드기준!H32,_calc_라운드기준!$B32:$AT32,0)+COUNTIFS(_calc_라운드기준!$B32:$AT32,_calc_라운드기준!H32,$B$1:$AT$1,"&lt;"&amp;7))-(RANK(H32,$B32:$AT32,0)+COUNTIFS($B32:$AT32,H32,$B$1:$AT$1,"&lt;"&amp;7))</f>
        <v>-6</v>
      </c>
      <c r="BB32">
        <f>(RANK(_calc_라운드기준!I32,_calc_라운드기준!$B32:$AT32,0)+COUNTIFS(_calc_라운드기준!$B32:$AT32,_calc_라운드기준!I32,$B$1:$AT$1,"&lt;"&amp;8))-(RANK(I32,$B32:$AT32,0)+COUNTIFS($B32:$AT32,I32,$B$1:$AT$1,"&lt;"&amp;8))</f>
        <v>-31</v>
      </c>
      <c r="BC32">
        <f>(RANK(_calc_라운드기준!J32,_calc_라운드기준!$B32:$AT32,0)+COUNTIFS(_calc_라운드기준!$B32:$AT32,_calc_라운드기준!J32,$B$1:$AT$1,"&lt;"&amp;9))-(RANK(J32,$B32:$AT32,0)+COUNTIFS($B32:$AT32,J32,$B$1:$AT$1,"&lt;"&amp;9))</f>
        <v>-14</v>
      </c>
      <c r="BD32">
        <f>(RANK(_calc_라운드기준!K32,_calc_라운드기준!$B32:$AT32,0)+COUNTIFS(_calc_라운드기준!$B32:$AT32,_calc_라운드기준!K32,$B$1:$AT$1,"&lt;"&amp;10))-(RANK(K32,$B32:$AT32,0)+COUNTIFS($B32:$AT32,K32,$B$1:$AT$1,"&lt;"&amp;10))</f>
        <v>-2</v>
      </c>
      <c r="BE32">
        <f>(RANK(_calc_라운드기준!L32,_calc_라운드기준!$B32:$AT32,0)+COUNTIFS(_calc_라운드기준!$B32:$AT32,_calc_라운드기준!L32,$B$1:$AT$1,"&lt;"&amp;11))-(RANK(L32,$B32:$AT32,0)+COUNTIFS($B32:$AT32,L32,$B$1:$AT$1,"&lt;"&amp;11))</f>
        <v>-4</v>
      </c>
      <c r="BF32">
        <f>(RANK(_calc_라운드기준!M32,_calc_라운드기준!$B32:$AT32,0)+COUNTIFS(_calc_라운드기준!$B32:$AT32,_calc_라운드기준!M32,$B$1:$AT$1,"&lt;"&amp;12))-(RANK(M32,$B32:$AT32,0)+COUNTIFS($B32:$AT32,M32,$B$1:$AT$1,"&lt;"&amp;12))</f>
        <v>15</v>
      </c>
      <c r="BG32">
        <f>(RANK(_calc_라운드기준!N32,_calc_라운드기준!$B32:$AT32,0)+COUNTIFS(_calc_라운드기준!$B32:$AT32,_calc_라운드기준!N32,$B$1:$AT$1,"&lt;"&amp;13))-(RANK(N32,$B32:$AT32,0)+COUNTIFS($B32:$AT32,N32,$B$1:$AT$1,"&lt;"&amp;13))</f>
        <v>27</v>
      </c>
      <c r="BH32">
        <f>(RANK(_calc_라운드기준!O32,_calc_라운드기준!$B32:$AT32,0)+COUNTIFS(_calc_라운드기준!$B32:$AT32,_calc_라운드기준!O32,$B$1:$AT$1,"&lt;"&amp;14))-(RANK(O32,$B32:$AT32,0)+COUNTIFS($B32:$AT32,O32,$B$1:$AT$1,"&lt;"&amp;14))</f>
        <v>16</v>
      </c>
      <c r="BI32">
        <f>(RANK(_calc_라운드기준!P32,_calc_라운드기준!$B32:$AT32,0)+COUNTIFS(_calc_라운드기준!$B32:$AT32,_calc_라운드기준!P32,$B$1:$AT$1,"&lt;"&amp;15))-(RANK(P32,$B32:$AT32,0)+COUNTIFS($B32:$AT32,P32,$B$1:$AT$1,"&lt;"&amp;15))</f>
        <v>-1</v>
      </c>
      <c r="BJ32">
        <f>(RANK(_calc_라운드기준!Q32,_calc_라운드기준!$B32:$AT32,0)+COUNTIFS(_calc_라운드기준!$B32:$AT32,_calc_라운드기준!Q32,$B$1:$AT$1,"&lt;"&amp;16))-(RANK(Q32,$B32:$AT32,0)+COUNTIFS($B32:$AT32,Q32,$B$1:$AT$1,"&lt;"&amp;16))</f>
        <v>1</v>
      </c>
      <c r="BK32">
        <f>(RANK(_calc_라운드기준!R32,_calc_라운드기준!$B32:$AT32,0)+COUNTIFS(_calc_라운드기준!$B32:$AT32,_calc_라운드기준!R32,$B$1:$AT$1,"&lt;"&amp;17))-(RANK(R32,$B32:$AT32,0)+COUNTIFS($B32:$AT32,R32,$B$1:$AT$1,"&lt;"&amp;17))</f>
        <v>-15</v>
      </c>
      <c r="BL32">
        <f>(RANK(_calc_라운드기준!S32,_calc_라운드기준!$B32:$AT32,0)+COUNTIFS(_calc_라운드기준!$B32:$AT32,_calc_라운드기준!S32,$B$1:$AT$1,"&lt;"&amp;18))-(RANK(S32,$B32:$AT32,0)+COUNTIFS($B32:$AT32,S32,$B$1:$AT$1,"&lt;"&amp;18))</f>
        <v>25</v>
      </c>
      <c r="BM32">
        <f>(RANK(_calc_라운드기준!T32,_calc_라운드기준!$B32:$AT32,0)+COUNTIFS(_calc_라운드기준!$B32:$AT32,_calc_라운드기준!T32,$B$1:$AT$1,"&lt;"&amp;19))-(RANK(T32,$B32:$AT32,0)+COUNTIFS($B32:$AT32,T32,$B$1:$AT$1,"&lt;"&amp;19))</f>
        <v>11</v>
      </c>
      <c r="BN32">
        <f>(RANK(_calc_라운드기준!U32,_calc_라운드기준!$B32:$AT32,0)+COUNTIFS(_calc_라운드기준!$B32:$AT32,_calc_라운드기준!U32,$B$1:$AT$1,"&lt;"&amp;20))-(RANK(U32,$B32:$AT32,0)+COUNTIFS($B32:$AT32,U32,$B$1:$AT$1,"&lt;"&amp;20))</f>
        <v>-4</v>
      </c>
      <c r="BO32">
        <f>(RANK(_calc_라운드기준!V32,_calc_라운드기준!$B32:$AT32,0)+COUNTIFS(_calc_라운드기준!$B32:$AT32,_calc_라운드기준!V32,$B$1:$AT$1,"&lt;"&amp;21))-(RANK(V32,$B32:$AT32,0)+COUNTIFS($B32:$AT32,V32,$B$1:$AT$1,"&lt;"&amp;21))</f>
        <v>24</v>
      </c>
      <c r="BP32">
        <f>(RANK(_calc_라운드기준!W32,_calc_라운드기준!$B32:$AT32,0)+COUNTIFS(_calc_라운드기준!$B32:$AT32,_calc_라운드기준!W32,$B$1:$AT$1,"&lt;"&amp;22))-(RANK(W32,$B32:$AT32,0)+COUNTIFS($B32:$AT32,W32,$B$1:$AT$1,"&lt;"&amp;22))</f>
        <v>19</v>
      </c>
      <c r="BQ32">
        <f>(RANK(_calc_라운드기준!X32,_calc_라운드기준!$B32:$AT32,0)+COUNTIFS(_calc_라운드기준!$B32:$AT32,_calc_라운드기준!X32,$B$1:$AT$1,"&lt;"&amp;23))-(RANK(X32,$B32:$AT32,0)+COUNTIFS($B32:$AT32,X32,$B$1:$AT$1,"&lt;"&amp;23))</f>
        <v>-31</v>
      </c>
      <c r="BR32">
        <f>(RANK(_calc_라운드기준!Y32,_calc_라운드기준!$B32:$AT32,0)+COUNTIFS(_calc_라운드기준!$B32:$AT32,_calc_라운드기준!Y32,$B$1:$AT$1,"&lt;"&amp;24))-(RANK(Y32,$B32:$AT32,0)+COUNTIFS($B32:$AT32,Y32,$B$1:$AT$1,"&lt;"&amp;24))</f>
        <v>-10</v>
      </c>
      <c r="BS32">
        <f>(RANK(_calc_라운드기준!Z32,_calc_라운드기준!$B32:$AT32,0)+COUNTIFS(_calc_라운드기준!$B32:$AT32,_calc_라운드기준!Z32,$B$1:$AT$1,"&lt;"&amp;25))-(RANK(Z32,$B32:$AT32,0)+COUNTIFS($B32:$AT32,Z32,$B$1:$AT$1,"&lt;"&amp;25))</f>
        <v>-21</v>
      </c>
      <c r="BT32">
        <f>(RANK(_calc_라운드기준!AA32,_calc_라운드기준!$B32:$AT32,0)+COUNTIFS(_calc_라운드기준!$B32:$AT32,_calc_라운드기준!AA32,$B$1:$AT$1,"&lt;"&amp;26))-(RANK(AA32,$B32:$AT32,0)+COUNTIFS($B32:$AT32,AA32,$B$1:$AT$1,"&lt;"&amp;26))</f>
        <v>5</v>
      </c>
      <c r="BU32">
        <f>(RANK(_calc_라운드기준!AB32,_calc_라운드기준!$B32:$AT32,0)+COUNTIFS(_calc_라운드기준!$B32:$AT32,_calc_라운드기준!AB32,$B$1:$AT$1,"&lt;"&amp;27))-(RANK(AB32,$B32:$AT32,0)+COUNTIFS($B32:$AT32,AB32,$B$1:$AT$1,"&lt;"&amp;27))</f>
        <v>-15</v>
      </c>
      <c r="BV32">
        <f>(RANK(_calc_라운드기준!AC32,_calc_라운드기준!$B32:$AT32,0)+COUNTIFS(_calc_라운드기준!$B32:$AT32,_calc_라운드기준!AC32,$B$1:$AT$1,"&lt;"&amp;28))-(RANK(AC32,$B32:$AT32,0)+COUNTIFS($B32:$AT32,AC32,$B$1:$AT$1,"&lt;"&amp;28))</f>
        <v>4</v>
      </c>
      <c r="BW32">
        <f>(RANK(_calc_라운드기준!AD32,_calc_라운드기준!$B32:$AT32,0)+COUNTIFS(_calc_라운드기준!$B32:$AT32,_calc_라운드기준!AD32,$B$1:$AT$1,"&lt;"&amp;29))-(RANK(AD32,$B32:$AT32,0)+COUNTIFS($B32:$AT32,AD32,$B$1:$AT$1,"&lt;"&amp;29))</f>
        <v>3</v>
      </c>
      <c r="BX32">
        <f>(RANK(_calc_라운드기준!AE32,_calc_라운드기준!$B32:$AT32,0)+COUNTIFS(_calc_라운드기준!$B32:$AT32,_calc_라운드기준!AE32,$B$1:$AT$1,"&lt;"&amp;30))-(RANK(AE32,$B32:$AT32,0)+COUNTIFS($B32:$AT32,AE32,$B$1:$AT$1,"&lt;"&amp;30))</f>
        <v>14</v>
      </c>
      <c r="BY32">
        <f>(RANK(_calc_라운드기준!AF32,_calc_라운드기준!$B32:$AT32,0)+COUNTIFS(_calc_라운드기준!$B32:$AT32,_calc_라운드기준!AF32,$B$1:$AT$1,"&lt;"&amp;31))-(RANK(AF32,$B32:$AT32,0)+COUNTIFS($B32:$AT32,AF32,$B$1:$AT$1,"&lt;"&amp;31))</f>
        <v>-1</v>
      </c>
      <c r="BZ32">
        <f>(RANK(_calc_라운드기준!AG32,_calc_라운드기준!$B32:$AT32,0)+COUNTIFS(_calc_라운드기준!$B32:$AT32,_calc_라운드기준!AG32,$B$1:$AT$1,"&lt;"&amp;32))-(RANK(AG32,$B32:$AT32,0)+COUNTIFS($B32:$AT32,AG32,$B$1:$AT$1,"&lt;"&amp;32))</f>
        <v>2</v>
      </c>
      <c r="CA32">
        <f>(RANK(_calc_라운드기준!AH32,_calc_라운드기준!$B32:$AT32,0)+COUNTIFS(_calc_라운드기준!$B32:$AT32,_calc_라운드기준!AH32,$B$1:$AT$1,"&lt;"&amp;33))-(RANK(AH32,$B32:$AT32,0)+COUNTIFS($B32:$AT32,AH32,$B$1:$AT$1,"&lt;"&amp;33))</f>
        <v>24</v>
      </c>
      <c r="CB32">
        <f>(RANK(_calc_라운드기준!AI32,_calc_라운드기준!$B32:$AT32,0)+COUNTIFS(_calc_라운드기준!$B32:$AT32,_calc_라운드기준!AI32,$B$1:$AT$1,"&lt;"&amp;34))-(RANK(AI32,$B32:$AT32,0)+COUNTIFS($B32:$AT32,AI32,$B$1:$AT$1,"&lt;"&amp;34))</f>
        <v>15</v>
      </c>
      <c r="CC32">
        <f>(RANK(_calc_라운드기준!AJ32,_calc_라운드기준!$B32:$AT32,0)+COUNTIFS(_calc_라운드기준!$B32:$AT32,_calc_라운드기준!AJ32,$B$1:$AT$1,"&lt;"&amp;35))-(RANK(AJ32,$B32:$AT32,0)+COUNTIFS($B32:$AT32,AJ32,$B$1:$AT$1,"&lt;"&amp;35))</f>
        <v>8</v>
      </c>
      <c r="CD32">
        <f>(RANK(_calc_라운드기준!AK32,_calc_라운드기준!$B32:$AT32,0)+COUNTIFS(_calc_라운드기준!$B32:$AT32,_calc_라운드기준!AK32,$B$1:$AT$1,"&lt;"&amp;36))-(RANK(AK32,$B32:$AT32,0)+COUNTIFS($B32:$AT32,AK32,$B$1:$AT$1,"&lt;"&amp;36))</f>
        <v>3</v>
      </c>
      <c r="CE32">
        <f>(RANK(_calc_라운드기준!AL32,_calc_라운드기준!$B32:$AT32,0)+COUNTIFS(_calc_라운드기준!$B32:$AT32,_calc_라운드기준!AL32,$B$1:$AT$1,"&lt;"&amp;37))-(RANK(AL32,$B32:$AT32,0)+COUNTIFS($B32:$AT32,AL32,$B$1:$AT$1,"&lt;"&amp;37))</f>
        <v>-4</v>
      </c>
      <c r="CF32">
        <f>(RANK(_calc_라운드기준!AM32,_calc_라운드기준!$B32:$AT32,0)+COUNTIFS(_calc_라운드기준!$B32:$AT32,_calc_라운드기준!AM32,$B$1:$AT$1,"&lt;"&amp;38))-(RANK(AM32,$B32:$AT32,0)+COUNTIFS($B32:$AT32,AM32,$B$1:$AT$1,"&lt;"&amp;38))</f>
        <v>4</v>
      </c>
      <c r="CG32">
        <f>(RANK(_calc_라운드기준!AN32,_calc_라운드기준!$B32:$AT32,0)+COUNTIFS(_calc_라운드기준!$B32:$AT32,_calc_라운드기준!AN32,$B$1:$AT$1,"&lt;"&amp;39))-(RANK(AN32,$B32:$AT32,0)+COUNTIFS($B32:$AT32,AN32,$B$1:$AT$1,"&lt;"&amp;39))</f>
        <v>6</v>
      </c>
      <c r="CH32">
        <f>(RANK(_calc_라운드기준!AO32,_calc_라운드기준!$B32:$AT32,0)+COUNTIFS(_calc_라운드기준!$B32:$AT32,_calc_라운드기준!AO32,$B$1:$AT$1,"&lt;"&amp;40))-(RANK(AO32,$B32:$AT32,0)+COUNTIFS($B32:$AT32,AO32,$B$1:$AT$1,"&lt;"&amp;40))</f>
        <v>-22</v>
      </c>
      <c r="CI32">
        <f>(RANK(_calc_라운드기준!AP32,_calc_라운드기준!$B32:$AT32,0)+COUNTIFS(_calc_라운드기준!$B32:$AT32,_calc_라운드기준!AP32,$B$1:$AT$1,"&lt;"&amp;41))-(RANK(AP32,$B32:$AT32,0)+COUNTIFS($B32:$AT32,AP32,$B$1:$AT$1,"&lt;"&amp;41))</f>
        <v>-11</v>
      </c>
      <c r="CJ32">
        <f>(RANK(_calc_라운드기준!AQ32,_calc_라운드기준!$B32:$AT32,0)+COUNTIFS(_calc_라운드기준!$B32:$AT32,_calc_라운드기준!AQ32,$B$1:$AT$1,"&lt;"&amp;42))-(RANK(AQ32,$B32:$AT32,0)+COUNTIFS($B32:$AT32,AQ32,$B$1:$AT$1,"&lt;"&amp;42))</f>
        <v>-2</v>
      </c>
      <c r="CK32">
        <f>(RANK(_calc_라운드기준!AR32,_calc_라운드기준!$B32:$AT32,0)+COUNTIFS(_calc_라운드기준!$B32:$AT32,_calc_라운드기준!AR32,$B$1:$AT$1,"&lt;"&amp;43))-(RANK(AR32,$B32:$AT32,0)+COUNTIFS($B32:$AT32,AR32,$B$1:$AT$1,"&lt;"&amp;43))</f>
        <v>6</v>
      </c>
      <c r="CL32">
        <f>(RANK(_calc_라운드기준!AS32,_calc_라운드기준!$B32:$AT32,0)+COUNTIFS(_calc_라운드기준!$B32:$AT32,_calc_라운드기준!AS32,$B$1:$AT$1,"&lt;"&amp;44))-(RANK(AS32,$B32:$AT32,0)+COUNTIFS($B32:$AT32,AS32,$B$1:$AT$1,"&lt;"&amp;44))</f>
        <v>10</v>
      </c>
      <c r="CM32">
        <f>(RANK(_calc_라운드기준!AT32,_calc_라운드기준!$B32:$AT32,0)+COUNTIFS(_calc_라운드기준!$B32:$AT32,_calc_라운드기준!AT32,$B$1:$AT$1,"&lt;"&amp;45))-(RANK(AT32,$B32:$AT32,0)+COUNTIFS($B32:$AT32,AT32,$B$1:$AT$1,"&lt;"&amp;45))</f>
        <v>28</v>
      </c>
      <c r="CN32">
        <f t="shared" si="0"/>
        <v>42</v>
      </c>
      <c r="CO32">
        <f t="shared" si="1"/>
        <v>23</v>
      </c>
      <c r="CP32">
        <f t="shared" si="2"/>
        <v>28</v>
      </c>
      <c r="CQ32">
        <f t="shared" si="3"/>
        <v>34</v>
      </c>
      <c r="CR32">
        <f t="shared" si="4"/>
        <v>45</v>
      </c>
      <c r="CS32">
        <f t="shared" si="5"/>
        <v>29</v>
      </c>
      <c r="CT32">
        <f t="shared" si="6"/>
        <v>33</v>
      </c>
      <c r="CU32">
        <f t="shared" si="7"/>
        <v>43</v>
      </c>
      <c r="CV32">
        <f t="shared" si="8"/>
        <v>37</v>
      </c>
      <c r="CW32">
        <f t="shared" si="9"/>
        <v>26</v>
      </c>
      <c r="CX32">
        <f t="shared" si="10"/>
        <v>30</v>
      </c>
      <c r="CY32">
        <f t="shared" si="11"/>
        <v>8</v>
      </c>
      <c r="CZ32">
        <f t="shared" si="12"/>
        <v>2</v>
      </c>
      <c r="DA32">
        <f t="shared" si="13"/>
        <v>7</v>
      </c>
      <c r="DB32">
        <f t="shared" si="14"/>
        <v>24</v>
      </c>
      <c r="DC32">
        <f t="shared" si="15"/>
        <v>22</v>
      </c>
      <c r="DD32">
        <f t="shared" si="16"/>
        <v>38</v>
      </c>
      <c r="DE32">
        <f t="shared" si="17"/>
        <v>3</v>
      </c>
      <c r="DF32">
        <f t="shared" si="18"/>
        <v>11</v>
      </c>
      <c r="DG32">
        <f t="shared" si="19"/>
        <v>31</v>
      </c>
      <c r="DH32">
        <f t="shared" si="20"/>
        <v>4</v>
      </c>
      <c r="DI32">
        <f t="shared" si="21"/>
        <v>6</v>
      </c>
      <c r="DJ32">
        <f t="shared" si="22"/>
        <v>44</v>
      </c>
      <c r="DK32">
        <f t="shared" si="23"/>
        <v>35</v>
      </c>
      <c r="DL32">
        <f t="shared" si="24"/>
        <v>40</v>
      </c>
      <c r="DM32">
        <f t="shared" si="25"/>
        <v>16</v>
      </c>
      <c r="DN32">
        <f t="shared" si="26"/>
        <v>39</v>
      </c>
      <c r="DO32">
        <f t="shared" si="27"/>
        <v>17</v>
      </c>
      <c r="DP32">
        <f t="shared" si="28"/>
        <v>19</v>
      </c>
      <c r="DQ32">
        <f t="shared" si="29"/>
        <v>10</v>
      </c>
      <c r="DR32">
        <f t="shared" si="30"/>
        <v>25</v>
      </c>
      <c r="DS32">
        <f t="shared" si="31"/>
        <v>21</v>
      </c>
      <c r="DT32">
        <f t="shared" si="32"/>
        <v>5</v>
      </c>
      <c r="DU32">
        <f t="shared" si="33"/>
        <v>9</v>
      </c>
      <c r="DV32">
        <f t="shared" si="34"/>
        <v>13</v>
      </c>
      <c r="DW32">
        <f t="shared" si="35"/>
        <v>20</v>
      </c>
      <c r="DX32">
        <f t="shared" si="36"/>
        <v>32</v>
      </c>
      <c r="DY32">
        <f t="shared" si="37"/>
        <v>18</v>
      </c>
      <c r="DZ32">
        <f t="shared" si="38"/>
        <v>14</v>
      </c>
      <c r="EA32">
        <f t="shared" si="39"/>
        <v>41</v>
      </c>
      <c r="EB32">
        <f t="shared" si="40"/>
        <v>36</v>
      </c>
      <c r="EC32">
        <f t="shared" si="41"/>
        <v>27</v>
      </c>
      <c r="ED32">
        <f t="shared" si="42"/>
        <v>15</v>
      </c>
      <c r="EE32">
        <f t="shared" si="43"/>
        <v>12</v>
      </c>
      <c r="EF32">
        <f t="shared" si="44"/>
        <v>1</v>
      </c>
    </row>
    <row r="33" spans="1:136" ht="16.5" customHeight="1">
      <c r="A33">
        <f>_calc_라운드기준!A33</f>
        <v>1213</v>
      </c>
      <c r="B33">
        <f>INDEX(_calc_누적빈도!B:B,$A33)-INDEX(_calc_누적빈도!B:B,$A33-기준400회_후보!$B$1)</f>
        <v>49</v>
      </c>
      <c r="C33">
        <f>INDEX(_calc_누적빈도!C:C,$A33)-INDEX(_calc_누적빈도!C:C,$A33-기준400회_후보!$B$1)</f>
        <v>45</v>
      </c>
      <c r="D33">
        <f>INDEX(_calc_누적빈도!D:D,$A33)-INDEX(_calc_누적빈도!D:D,$A33-기준400회_후보!$B$1)</f>
        <v>61</v>
      </c>
      <c r="E33">
        <f>INDEX(_calc_누적빈도!E:E,$A33)-INDEX(_calc_누적빈도!E:E,$A33-기준400회_후보!$B$1)</f>
        <v>47</v>
      </c>
      <c r="F33">
        <f>INDEX(_calc_누적빈도!F:F,$A33)-INDEX(_calc_누적빈도!F:F,$A33-기준400회_후보!$B$1)</f>
        <v>39</v>
      </c>
      <c r="G33">
        <f>INDEX(_calc_누적빈도!G:G,$A33)-INDEX(_calc_누적빈도!G:G,$A33-기준400회_후보!$B$1)</f>
        <v>58</v>
      </c>
      <c r="H33">
        <f>INDEX(_calc_누적빈도!H:H,$A33)-INDEX(_calc_누적빈도!H:H,$A33-기준400회_후보!$B$1)</f>
        <v>57</v>
      </c>
      <c r="I33">
        <f>INDEX(_calc_누적빈도!I:I,$A33)-INDEX(_calc_누적빈도!I:I,$A33-기준400회_후보!$B$1)</f>
        <v>42</v>
      </c>
      <c r="J33">
        <f>INDEX(_calc_누적빈도!J:J,$A33)-INDEX(_calc_누적빈도!J:J,$A33-기준400회_후보!$B$1)</f>
        <v>52</v>
      </c>
      <c r="K33">
        <f>INDEX(_calc_누적빈도!K:K,$A33)-INDEX(_calc_누적빈도!K:K,$A33-기준400회_후보!$B$1)</f>
        <v>41</v>
      </c>
      <c r="L33">
        <f>INDEX(_calc_누적빈도!L:L,$A33)-INDEX(_calc_누적빈도!L:L,$A33-기준400회_후보!$B$1)</f>
        <v>50</v>
      </c>
      <c r="M33">
        <f>INDEX(_calc_누적빈도!M:M,$A33)-INDEX(_calc_누적빈도!M:M,$A33-기준400회_후보!$B$1)</f>
        <v>62</v>
      </c>
      <c r="N33">
        <f>INDEX(_calc_누적빈도!N:N,$A33)-INDEX(_calc_누적빈도!N:N,$A33-기준400회_후보!$B$1)</f>
        <v>62</v>
      </c>
      <c r="O33">
        <f>INDEX(_calc_누적빈도!O:O,$A33)-INDEX(_calc_누적빈도!O:O,$A33-기준400회_후보!$B$1)</f>
        <v>54</v>
      </c>
      <c r="P33">
        <f>INDEX(_calc_누적빈도!P:P,$A33)-INDEX(_calc_누적빈도!P:P,$A33-기준400회_후보!$B$1)</f>
        <v>50</v>
      </c>
      <c r="Q33">
        <f>INDEX(_calc_누적빈도!Q:Q,$A33)-INDEX(_calc_누적빈도!Q:Q,$A33-기준400회_후보!$B$1)</f>
        <v>65</v>
      </c>
      <c r="R33">
        <f>INDEX(_calc_누적빈도!R:R,$A33)-INDEX(_calc_누적빈도!R:R,$A33-기준400회_후보!$B$1)</f>
        <v>51</v>
      </c>
      <c r="S33">
        <f>INDEX(_calc_누적빈도!S:S,$A33)-INDEX(_calc_누적빈도!S:S,$A33-기준400회_후보!$B$1)</f>
        <v>59</v>
      </c>
      <c r="T33">
        <f>INDEX(_calc_누적빈도!T:T,$A33)-INDEX(_calc_누적빈도!T:T,$A33-기준400회_후보!$B$1)</f>
        <v>53</v>
      </c>
      <c r="U33">
        <f>INDEX(_calc_누적빈도!U:U,$A33)-INDEX(_calc_누적빈도!U:U,$A33-기준400회_후보!$B$1)</f>
        <v>46</v>
      </c>
      <c r="V33">
        <f>INDEX(_calc_누적빈도!V:V,$A33)-INDEX(_calc_누적빈도!V:V,$A33-기준400회_후보!$B$1)</f>
        <v>57</v>
      </c>
      <c r="W33">
        <f>INDEX(_calc_누적빈도!W:W,$A33)-INDEX(_calc_누적빈도!W:W,$A33-기준400회_후보!$B$1)</f>
        <v>53</v>
      </c>
      <c r="X33">
        <f>INDEX(_calc_누적빈도!X:X,$A33)-INDEX(_calc_누적빈도!X:X,$A33-기준400회_후보!$B$1)</f>
        <v>48</v>
      </c>
      <c r="Y33">
        <f>INDEX(_calc_누적빈도!Y:Y,$A33)-INDEX(_calc_누적빈도!Y:Y,$A33-기준400회_후보!$B$1)</f>
        <v>55</v>
      </c>
      <c r="Z33">
        <f>INDEX(_calc_누적빈도!Z:Z,$A33)-INDEX(_calc_누적빈도!Z:Z,$A33-기준400회_후보!$B$1)</f>
        <v>45</v>
      </c>
      <c r="AA33">
        <f>INDEX(_calc_누적빈도!AA:AA,$A33)-INDEX(_calc_누적빈도!AA:AA,$A33-기준400회_후보!$B$1)</f>
        <v>56</v>
      </c>
      <c r="AB33">
        <f>INDEX(_calc_누적빈도!AB:AB,$A33)-INDEX(_calc_누적빈도!AB:AB,$A33-기준400회_후보!$B$1)</f>
        <v>55</v>
      </c>
      <c r="AC33">
        <f>INDEX(_calc_누적빈도!AC:AC,$A33)-INDEX(_calc_누적빈도!AC:AC,$A33-기준400회_후보!$B$1)</f>
        <v>56</v>
      </c>
      <c r="AD33">
        <f>INDEX(_calc_누적빈도!AD:AD,$A33)-INDEX(_calc_누적빈도!AD:AD,$A33-기준400회_후보!$B$1)</f>
        <v>55</v>
      </c>
      <c r="AE33">
        <f>INDEX(_calc_누적빈도!AE:AE,$A33)-INDEX(_calc_누적빈도!AE:AE,$A33-기준400회_후보!$B$1)</f>
        <v>60</v>
      </c>
      <c r="AF33">
        <f>INDEX(_calc_누적빈도!AF:AF,$A33)-INDEX(_calc_누적빈도!AF:AF,$A33-기준400회_후보!$B$1)</f>
        <v>53</v>
      </c>
      <c r="AG33">
        <f>INDEX(_calc_누적빈도!AG:AG,$A33)-INDEX(_calc_누적빈도!AG:AG,$A33-기준400회_후보!$B$1)</f>
        <v>47</v>
      </c>
      <c r="AH33">
        <f>INDEX(_calc_누적빈도!AH:AH,$A33)-INDEX(_calc_누적빈도!AH:AH,$A33-기준400회_후보!$B$1)</f>
        <v>62</v>
      </c>
      <c r="AI33">
        <f>INDEX(_calc_누적빈도!AI:AI,$A33)-INDEX(_calc_누적빈도!AI:AI,$A33-기준400회_후보!$B$1)</f>
        <v>52</v>
      </c>
      <c r="AJ33">
        <f>INDEX(_calc_누적빈도!AJ:AJ,$A33)-INDEX(_calc_누적빈도!AJ:AJ,$A33-기준400회_후보!$B$1)</f>
        <v>61</v>
      </c>
      <c r="AK33">
        <f>INDEX(_calc_누적빈도!AK:AK,$A33)-INDEX(_calc_누적빈도!AK:AK,$A33-기준400회_후보!$B$1)</f>
        <v>53</v>
      </c>
      <c r="AL33">
        <f>INDEX(_calc_누적빈도!AL:AL,$A33)-INDEX(_calc_누적빈도!AL:AL,$A33-기준400회_후보!$B$1)</f>
        <v>55</v>
      </c>
      <c r="AM33">
        <f>INDEX(_calc_누적빈도!AM:AM,$A33)-INDEX(_calc_누적빈도!AM:AM,$A33-기준400회_후보!$B$1)</f>
        <v>67</v>
      </c>
      <c r="AN33">
        <f>INDEX(_calc_누적빈도!AN:AN,$A33)-INDEX(_calc_누적빈도!AN:AN,$A33-기준400회_후보!$B$1)</f>
        <v>58</v>
      </c>
      <c r="AO33">
        <f>INDEX(_calc_누적빈도!AO:AO,$A33)-INDEX(_calc_누적빈도!AO:AO,$A33-기준400회_후보!$B$1)</f>
        <v>51</v>
      </c>
      <c r="AP33">
        <f>INDEX(_calc_누적빈도!AP:AP,$A33)-INDEX(_calc_누적빈도!AP:AP,$A33-기준400회_후보!$B$1)</f>
        <v>46</v>
      </c>
      <c r="AQ33">
        <f>INDEX(_calc_누적빈도!AQ:AQ,$A33)-INDEX(_calc_누적빈도!AQ:AQ,$A33-기준400회_후보!$B$1)</f>
        <v>53</v>
      </c>
      <c r="AR33">
        <f>INDEX(_calc_누적빈도!AR:AR,$A33)-INDEX(_calc_누적빈도!AR:AR,$A33-기준400회_후보!$B$1)</f>
        <v>47</v>
      </c>
      <c r="AS33">
        <f>INDEX(_calc_누적빈도!AS:AS,$A33)-INDEX(_calc_누적빈도!AS:AS,$A33-기준400회_후보!$B$1)</f>
        <v>54</v>
      </c>
      <c r="AT33">
        <f>INDEX(_calc_누적빈도!AT:AT,$A33)-INDEX(_calc_누적빈도!AT:AT,$A33-기준400회_후보!$B$1)</f>
        <v>58</v>
      </c>
      <c r="AU33">
        <f>(RANK(_calc_라운드기준!B33,_calc_라운드기준!$B33:$AT33,0)+COUNTIFS(_calc_라운드기준!$B33:$AT33,_calc_라운드기준!B33,$B$1:$AT$1,"&lt;"&amp;1))-(RANK(B33,$B33:$AT33,0)+COUNTIFS($B33:$AT33,B33,$B$1:$AT$1,"&lt;"&amp;1))</f>
        <v>-24</v>
      </c>
      <c r="AV33">
        <f>(RANK(_calc_라운드기준!C33,_calc_라운드기준!$B33:$AT33,0)+COUNTIFS(_calc_라운드기준!$B33:$AT33,_calc_라운드기준!C33,$B$1:$AT$1,"&lt;"&amp;2))-(RANK(C33,$B33:$AT33,0)+COUNTIFS($B33:$AT33,C33,$B$1:$AT$1,"&lt;"&amp;2))</f>
        <v>-4</v>
      </c>
      <c r="AW33">
        <f>(RANK(_calc_라운드기준!D33,_calc_라운드기준!$B33:$AT33,0)+COUNTIFS(_calc_라운드기준!$B33:$AT33,_calc_라운드기준!D33,$B$1:$AT$1,"&lt;"&amp;3))-(RANK(D33,$B33:$AT33,0)+COUNTIFS($B33:$AT33,D33,$B$1:$AT$1,"&lt;"&amp;3))</f>
        <v>-3</v>
      </c>
      <c r="AX33">
        <f>(RANK(_calc_라운드기준!E33,_calc_라운드기준!$B33:$AT33,0)+COUNTIFS(_calc_라운드기준!$B33:$AT33,_calc_라운드기준!E33,$B$1:$AT$1,"&lt;"&amp;4))-(RANK(E33,$B33:$AT33,0)+COUNTIFS($B33:$AT33,E33,$B$1:$AT$1,"&lt;"&amp;4))</f>
        <v>-10</v>
      </c>
      <c r="AY33">
        <f>(RANK(_calc_라운드기준!F33,_calc_라운드기준!$B33:$AT33,0)+COUNTIFS(_calc_라운드기준!$B33:$AT33,_calc_라운드기준!F33,$B$1:$AT$1,"&lt;"&amp;5))-(RANK(F33,$B33:$AT33,0)+COUNTIFS($B33:$AT33,F33,$B$1:$AT$1,"&lt;"&amp;5))</f>
        <v>-28</v>
      </c>
      <c r="AZ33">
        <f>(RANK(_calc_라운드기준!G33,_calc_라운드기준!$B33:$AT33,0)+COUNTIFS(_calc_라운드기준!$B33:$AT33,_calc_라운드기준!G33,$B$1:$AT$1,"&lt;"&amp;6))-(RANK(G33,$B33:$AT33,0)+COUNTIFS($B33:$AT33,G33,$B$1:$AT$1,"&lt;"&amp;6))</f>
        <v>-5</v>
      </c>
      <c r="BA33">
        <f>(RANK(_calc_라운드기준!H33,_calc_라운드기준!$B33:$AT33,0)+COUNTIFS(_calc_라운드기준!$B33:$AT33,_calc_라운드기준!H33,$B$1:$AT$1,"&lt;"&amp;7))-(RANK(H33,$B33:$AT33,0)+COUNTIFS($B33:$AT33,H33,$B$1:$AT$1,"&lt;"&amp;7))</f>
        <v>-7</v>
      </c>
      <c r="BB33">
        <f>(RANK(_calc_라운드기준!I33,_calc_라운드기준!$B33:$AT33,0)+COUNTIFS(_calc_라운드기준!$B33:$AT33,_calc_라운드기준!I33,$B$1:$AT$1,"&lt;"&amp;8))-(RANK(I33,$B33:$AT33,0)+COUNTIFS($B33:$AT33,I33,$B$1:$AT$1,"&lt;"&amp;8))</f>
        <v>-32</v>
      </c>
      <c r="BC33">
        <f>(RANK(_calc_라운드기준!J33,_calc_라운드기준!$B33:$AT33,0)+COUNTIFS(_calc_라운드기준!$B33:$AT33,_calc_라운드기준!J33,$B$1:$AT$1,"&lt;"&amp;9))-(RANK(J33,$B33:$AT33,0)+COUNTIFS($B33:$AT33,J33,$B$1:$AT$1,"&lt;"&amp;9))</f>
        <v>-16</v>
      </c>
      <c r="BD33">
        <f>(RANK(_calc_라운드기준!K33,_calc_라운드기준!$B33:$AT33,0)+COUNTIFS(_calc_라운드기준!$B33:$AT33,_calc_라운드기준!K33,$B$1:$AT$1,"&lt;"&amp;10))-(RANK(K33,$B33:$AT33,0)+COUNTIFS($B33:$AT33,K33,$B$1:$AT$1,"&lt;"&amp;10))</f>
        <v>-1</v>
      </c>
      <c r="BE33">
        <f>(RANK(_calc_라운드기준!L33,_calc_라운드기준!$B33:$AT33,0)+COUNTIFS(_calc_라운드기준!$B33:$AT33,_calc_라운드기준!L33,$B$1:$AT$1,"&lt;"&amp;11))-(RANK(L33,$B33:$AT33,0)+COUNTIFS($B33:$AT33,L33,$B$1:$AT$1,"&lt;"&amp;11))</f>
        <v>0</v>
      </c>
      <c r="BF33">
        <f>(RANK(_calc_라운드기준!M33,_calc_라운드기준!$B33:$AT33,0)+COUNTIFS(_calc_라운드기준!$B33:$AT33,_calc_라운드기준!M33,$B$1:$AT$1,"&lt;"&amp;12))-(RANK(M33,$B33:$AT33,0)+COUNTIFS($B33:$AT33,M33,$B$1:$AT$1,"&lt;"&amp;12))</f>
        <v>15</v>
      </c>
      <c r="BG33">
        <f>(RANK(_calc_라운드기준!N33,_calc_라운드기준!$B33:$AT33,0)+COUNTIFS(_calc_라운드기준!$B33:$AT33,_calc_라운드기준!N33,$B$1:$AT$1,"&lt;"&amp;13))-(RANK(N33,$B33:$AT33,0)+COUNTIFS($B33:$AT33,N33,$B$1:$AT$1,"&lt;"&amp;13))</f>
        <v>23</v>
      </c>
      <c r="BH33">
        <f>(RANK(_calc_라운드기준!O33,_calc_라운드기준!$B33:$AT33,0)+COUNTIFS(_calc_라운드기준!$B33:$AT33,_calc_라운드기준!O33,$B$1:$AT$1,"&lt;"&amp;14))-(RANK(O33,$B33:$AT33,0)+COUNTIFS($B33:$AT33,O33,$B$1:$AT$1,"&lt;"&amp;14))</f>
        <v>17</v>
      </c>
      <c r="BI33">
        <f>(RANK(_calc_라운드기준!P33,_calc_라운드기준!$B33:$AT33,0)+COUNTIFS(_calc_라운드기준!$B33:$AT33,_calc_라운드기준!P33,$B$1:$AT$1,"&lt;"&amp;15))-(RANK(P33,$B33:$AT33,0)+COUNTIFS($B33:$AT33,P33,$B$1:$AT$1,"&lt;"&amp;15))</f>
        <v>-5</v>
      </c>
      <c r="BJ33">
        <f>(RANK(_calc_라운드기준!Q33,_calc_라운드기준!$B33:$AT33,0)+COUNTIFS(_calc_라운드기준!$B33:$AT33,_calc_라운드기준!Q33,$B$1:$AT$1,"&lt;"&amp;16))-(RANK(Q33,$B33:$AT33,0)+COUNTIFS($B33:$AT33,Q33,$B$1:$AT$1,"&lt;"&amp;16))</f>
        <v>0</v>
      </c>
      <c r="BK33">
        <f>(RANK(_calc_라운드기준!R33,_calc_라운드기준!$B33:$AT33,0)+COUNTIFS(_calc_라운드기준!$B33:$AT33,_calc_라운드기준!R33,$B$1:$AT$1,"&lt;"&amp;17))-(RANK(R33,$B33:$AT33,0)+COUNTIFS($B33:$AT33,R33,$B$1:$AT$1,"&lt;"&amp;17))</f>
        <v>-17</v>
      </c>
      <c r="BL33">
        <f>(RANK(_calc_라운드기준!S33,_calc_라운드기준!$B33:$AT33,0)+COUNTIFS(_calc_라운드기준!$B33:$AT33,_calc_라운드기준!S33,$B$1:$AT$1,"&lt;"&amp;18))-(RANK(S33,$B33:$AT33,0)+COUNTIFS($B33:$AT33,S33,$B$1:$AT$1,"&lt;"&amp;18))</f>
        <v>24</v>
      </c>
      <c r="BM33">
        <f>(RANK(_calc_라운드기준!T33,_calc_라운드기준!$B33:$AT33,0)+COUNTIFS(_calc_라운드기준!$B33:$AT33,_calc_라운드기준!T33,$B$1:$AT$1,"&lt;"&amp;19))-(RANK(T33,$B33:$AT33,0)+COUNTIFS($B33:$AT33,T33,$B$1:$AT$1,"&lt;"&amp;19))</f>
        <v>11</v>
      </c>
      <c r="BN33">
        <f>(RANK(_calc_라운드기준!U33,_calc_라운드기준!$B33:$AT33,0)+COUNTIFS(_calc_라운드기준!$B33:$AT33,_calc_라운드기준!U33,$B$1:$AT$1,"&lt;"&amp;20))-(RANK(U33,$B33:$AT33,0)+COUNTIFS($B33:$AT33,U33,$B$1:$AT$1,"&lt;"&amp;20))</f>
        <v>-4</v>
      </c>
      <c r="BO33">
        <f>(RANK(_calc_라운드기준!V33,_calc_라운드기준!$B33:$AT33,0)+COUNTIFS(_calc_라운드기준!$B33:$AT33,_calc_라운드기준!V33,$B$1:$AT$1,"&lt;"&amp;21))-(RANK(V33,$B33:$AT33,0)+COUNTIFS($B33:$AT33,V33,$B$1:$AT$1,"&lt;"&amp;21))</f>
        <v>25</v>
      </c>
      <c r="BP33">
        <f>(RANK(_calc_라운드기준!W33,_calc_라운드기준!$B33:$AT33,0)+COUNTIFS(_calc_라운드기준!$B33:$AT33,_calc_라운드기준!W33,$B$1:$AT$1,"&lt;"&amp;22))-(RANK(W33,$B33:$AT33,0)+COUNTIFS($B33:$AT33,W33,$B$1:$AT$1,"&lt;"&amp;22))</f>
        <v>20</v>
      </c>
      <c r="BQ33">
        <f>(RANK(_calc_라운드기준!X33,_calc_라운드기준!$B33:$AT33,0)+COUNTIFS(_calc_라운드기준!$B33:$AT33,_calc_라운드기준!X33,$B$1:$AT$1,"&lt;"&amp;23))-(RANK(X33,$B33:$AT33,0)+COUNTIFS($B33:$AT33,X33,$B$1:$AT$1,"&lt;"&amp;23))</f>
        <v>-31</v>
      </c>
      <c r="BR33">
        <f>(RANK(_calc_라운드기준!Y33,_calc_라운드기준!$B33:$AT33,0)+COUNTIFS(_calc_라운드기준!$B33:$AT33,_calc_라운드기준!Y33,$B$1:$AT$1,"&lt;"&amp;24))-(RANK(Y33,$B33:$AT33,0)+COUNTIFS($B33:$AT33,Y33,$B$1:$AT$1,"&lt;"&amp;24))</f>
        <v>-10</v>
      </c>
      <c r="BS33">
        <f>(RANK(_calc_라운드기준!Z33,_calc_라운드기준!$B33:$AT33,0)+COUNTIFS(_calc_라운드기준!$B33:$AT33,_calc_라운드기준!Z33,$B$1:$AT$1,"&lt;"&amp;25))-(RANK(Z33,$B33:$AT33,0)+COUNTIFS($B33:$AT33,Z33,$B$1:$AT$1,"&lt;"&amp;25))</f>
        <v>-13</v>
      </c>
      <c r="BT33">
        <f>(RANK(_calc_라운드기준!AA33,_calc_라운드기준!$B33:$AT33,0)+COUNTIFS(_calc_라운드기준!$B33:$AT33,_calc_라운드기준!AA33,$B$1:$AT$1,"&lt;"&amp;26))-(RANK(AA33,$B33:$AT33,0)+COUNTIFS($B33:$AT33,AA33,$B$1:$AT$1,"&lt;"&amp;26))</f>
        <v>4</v>
      </c>
      <c r="BU33">
        <f>(RANK(_calc_라운드기준!AB33,_calc_라운드기준!$B33:$AT33,0)+COUNTIFS(_calc_라운드기준!$B33:$AT33,_calc_라운드기준!AB33,$B$1:$AT$1,"&lt;"&amp;27))-(RANK(AB33,$B33:$AT33,0)+COUNTIFS($B33:$AT33,AB33,$B$1:$AT$1,"&lt;"&amp;27))</f>
        <v>-17</v>
      </c>
      <c r="BV33">
        <f>(RANK(_calc_라운드기준!AC33,_calc_라운드기준!$B33:$AT33,0)+COUNTIFS(_calc_라운드기준!$B33:$AT33,_calc_라운드기준!AC33,$B$1:$AT$1,"&lt;"&amp;28))-(RANK(AC33,$B33:$AT33,0)+COUNTIFS($B33:$AT33,AC33,$B$1:$AT$1,"&lt;"&amp;28))</f>
        <v>4</v>
      </c>
      <c r="BW33">
        <f>(RANK(_calc_라운드기준!AD33,_calc_라운드기준!$B33:$AT33,0)+COUNTIFS(_calc_라운드기준!$B33:$AT33,_calc_라운드기준!AD33,$B$1:$AT$1,"&lt;"&amp;29))-(RANK(AD33,$B33:$AT33,0)+COUNTIFS($B33:$AT33,AD33,$B$1:$AT$1,"&lt;"&amp;29))</f>
        <v>2</v>
      </c>
      <c r="BX33">
        <f>(RANK(_calc_라운드기준!AE33,_calc_라운드기준!$B33:$AT33,0)+COUNTIFS(_calc_라운드기준!$B33:$AT33,_calc_라운드기준!AE33,$B$1:$AT$1,"&lt;"&amp;30))-(RANK(AE33,$B33:$AT33,0)+COUNTIFS($B33:$AT33,AE33,$B$1:$AT$1,"&lt;"&amp;30))</f>
        <v>14</v>
      </c>
      <c r="BY33">
        <f>(RANK(_calc_라운드기준!AF33,_calc_라운드기준!$B33:$AT33,0)+COUNTIFS(_calc_라운드기준!$B33:$AT33,_calc_라운드기준!AF33,$B$1:$AT$1,"&lt;"&amp;31))-(RANK(AF33,$B33:$AT33,0)+COUNTIFS($B33:$AT33,AF33,$B$1:$AT$1,"&lt;"&amp;31))</f>
        <v>-2</v>
      </c>
      <c r="BZ33">
        <f>(RANK(_calc_라운드기준!AG33,_calc_라운드기준!$B33:$AT33,0)+COUNTIFS(_calc_라운드기준!$B33:$AT33,_calc_라운드기준!AG33,$B$1:$AT$1,"&lt;"&amp;32))-(RANK(AG33,$B33:$AT33,0)+COUNTIFS($B33:$AT33,AG33,$B$1:$AT$1,"&lt;"&amp;32))</f>
        <v>3</v>
      </c>
      <c r="CA33">
        <f>(RANK(_calc_라운드기준!AH33,_calc_라운드기준!$B33:$AT33,0)+COUNTIFS(_calc_라운드기준!$B33:$AT33,_calc_라운드기준!AH33,$B$1:$AT$1,"&lt;"&amp;33))-(RANK(AH33,$B33:$AT33,0)+COUNTIFS($B33:$AT33,AH33,$B$1:$AT$1,"&lt;"&amp;33))</f>
        <v>19</v>
      </c>
      <c r="CB33">
        <f>(RANK(_calc_라운드기준!AI33,_calc_라운드기준!$B33:$AT33,0)+COUNTIFS(_calc_라운드기준!$B33:$AT33,_calc_라운드기준!AI33,$B$1:$AT$1,"&lt;"&amp;34))-(RANK(AI33,$B33:$AT33,0)+COUNTIFS($B33:$AT33,AI33,$B$1:$AT$1,"&lt;"&amp;34))</f>
        <v>16</v>
      </c>
      <c r="CC33">
        <f>(RANK(_calc_라운드기준!AJ33,_calc_라운드기준!$B33:$AT33,0)+COUNTIFS(_calc_라운드기준!$B33:$AT33,_calc_라운드기준!AJ33,$B$1:$AT$1,"&lt;"&amp;35))-(RANK(AJ33,$B33:$AT33,0)+COUNTIFS($B33:$AT33,AJ33,$B$1:$AT$1,"&lt;"&amp;35))</f>
        <v>7</v>
      </c>
      <c r="CD33">
        <f>(RANK(_calc_라운드기준!AK33,_calc_라운드기준!$B33:$AT33,0)+COUNTIFS(_calc_라운드기준!$B33:$AT33,_calc_라운드기준!AK33,$B$1:$AT$1,"&lt;"&amp;36))-(RANK(AK33,$B33:$AT33,0)+COUNTIFS($B33:$AT33,AK33,$B$1:$AT$1,"&lt;"&amp;36))</f>
        <v>4</v>
      </c>
      <c r="CE33">
        <f>(RANK(_calc_라운드기준!AL33,_calc_라운드기준!$B33:$AT33,0)+COUNTIFS(_calc_라운드기준!$B33:$AT33,_calc_라운드기준!AL33,$B$1:$AT$1,"&lt;"&amp;37))-(RANK(AL33,$B33:$AT33,0)+COUNTIFS($B33:$AT33,AL33,$B$1:$AT$1,"&lt;"&amp;37))</f>
        <v>-5</v>
      </c>
      <c r="CF33">
        <f>(RANK(_calc_라운드기준!AM33,_calc_라운드기준!$B33:$AT33,0)+COUNTIFS(_calc_라운드기준!$B33:$AT33,_calc_라운드기준!AM33,$B$1:$AT$1,"&lt;"&amp;38))-(RANK(AM33,$B33:$AT33,0)+COUNTIFS($B33:$AT33,AM33,$B$1:$AT$1,"&lt;"&amp;38))</f>
        <v>7</v>
      </c>
      <c r="CG33">
        <f>(RANK(_calc_라운드기준!AN33,_calc_라운드기준!$B33:$AT33,0)+COUNTIFS(_calc_라운드기준!$B33:$AT33,_calc_라운드기준!AN33,$B$1:$AT$1,"&lt;"&amp;39))-(RANK(AN33,$B33:$AT33,0)+COUNTIFS($B33:$AT33,AN33,$B$1:$AT$1,"&lt;"&amp;39))</f>
        <v>5</v>
      </c>
      <c r="CH33">
        <f>(RANK(_calc_라운드기준!AO33,_calc_라운드기준!$B33:$AT33,0)+COUNTIFS(_calc_라운드기준!$B33:$AT33,_calc_라운드기준!AO33,$B$1:$AT$1,"&lt;"&amp;40))-(RANK(AO33,$B33:$AT33,0)+COUNTIFS($B33:$AT33,AO33,$B$1:$AT$1,"&lt;"&amp;40))</f>
        <v>-22</v>
      </c>
      <c r="CI33">
        <f>(RANK(_calc_라운드기준!AP33,_calc_라운드기준!$B33:$AT33,0)+COUNTIFS(_calc_라운드기준!$B33:$AT33,_calc_라운드기준!AP33,$B$1:$AT$1,"&lt;"&amp;41))-(RANK(AP33,$B33:$AT33,0)+COUNTIFS($B33:$AT33,AP33,$B$1:$AT$1,"&lt;"&amp;41))</f>
        <v>-9</v>
      </c>
      <c r="CJ33">
        <f>(RANK(_calc_라운드기준!AQ33,_calc_라운드기준!$B33:$AT33,0)+COUNTIFS(_calc_라운드기준!$B33:$AT33,_calc_라운드기준!AQ33,$B$1:$AT$1,"&lt;"&amp;42))-(RANK(AQ33,$B33:$AT33,0)+COUNTIFS($B33:$AT33,AQ33,$B$1:$AT$1,"&lt;"&amp;42))</f>
        <v>-2</v>
      </c>
      <c r="CK33">
        <f>(RANK(_calc_라운드기준!AR33,_calc_라운드기준!$B33:$AT33,0)+COUNTIFS(_calc_라운드기준!$B33:$AT33,_calc_라운드기준!AR33,$B$1:$AT$1,"&lt;"&amp;43))-(RANK(AR33,$B33:$AT33,0)+COUNTIFS($B33:$AT33,AR33,$B$1:$AT$1,"&lt;"&amp;43))</f>
        <v>3</v>
      </c>
      <c r="CL33">
        <f>(RANK(_calc_라운드기준!AS33,_calc_라운드기준!$B33:$AT33,0)+COUNTIFS(_calc_라운드기준!$B33:$AT33,_calc_라운드기준!AS33,$B$1:$AT$1,"&lt;"&amp;44))-(RANK(AS33,$B33:$AT33,0)+COUNTIFS($B33:$AT33,AS33,$B$1:$AT$1,"&lt;"&amp;44))</f>
        <v>14</v>
      </c>
      <c r="CM33">
        <f>(RANK(_calc_라운드기준!AT33,_calc_라운드기준!$B33:$AT33,0)+COUNTIFS(_calc_라운드기준!$B33:$AT33,_calc_라운드기준!AT33,$B$1:$AT$1,"&lt;"&amp;45))-(RANK(AT33,$B33:$AT33,0)+COUNTIFS($B33:$AT33,AT33,$B$1:$AT$1,"&lt;"&amp;45))</f>
        <v>30</v>
      </c>
      <c r="CN33">
        <f t="shared" si="0"/>
        <v>42</v>
      </c>
      <c r="CO33">
        <f t="shared" si="1"/>
        <v>28</v>
      </c>
      <c r="CP33">
        <f t="shared" si="2"/>
        <v>27</v>
      </c>
      <c r="CQ33">
        <f t="shared" si="3"/>
        <v>35</v>
      </c>
      <c r="CR33">
        <f t="shared" si="4"/>
        <v>43</v>
      </c>
      <c r="CS33">
        <f t="shared" si="5"/>
        <v>30</v>
      </c>
      <c r="CT33">
        <f t="shared" si="6"/>
        <v>33</v>
      </c>
      <c r="CU33">
        <f t="shared" si="7"/>
        <v>45</v>
      </c>
      <c r="CV33">
        <f t="shared" si="8"/>
        <v>38</v>
      </c>
      <c r="CW33">
        <f t="shared" si="9"/>
        <v>24</v>
      </c>
      <c r="CX33">
        <f t="shared" si="10"/>
        <v>22</v>
      </c>
      <c r="CY33">
        <f t="shared" si="11"/>
        <v>9</v>
      </c>
      <c r="CZ33">
        <f t="shared" si="12"/>
        <v>4</v>
      </c>
      <c r="DA33">
        <f t="shared" si="13"/>
        <v>7</v>
      </c>
      <c r="DB33">
        <f t="shared" si="14"/>
        <v>31</v>
      </c>
      <c r="DC33">
        <f t="shared" si="15"/>
        <v>23</v>
      </c>
      <c r="DD33">
        <f t="shared" si="16"/>
        <v>39</v>
      </c>
      <c r="DE33">
        <f t="shared" si="17"/>
        <v>3</v>
      </c>
      <c r="DF33">
        <f t="shared" si="18"/>
        <v>12</v>
      </c>
      <c r="DG33">
        <f t="shared" si="19"/>
        <v>29</v>
      </c>
      <c r="DH33">
        <f t="shared" si="20"/>
        <v>2</v>
      </c>
      <c r="DI33">
        <f t="shared" si="21"/>
        <v>5</v>
      </c>
      <c r="DJ33">
        <f t="shared" si="22"/>
        <v>44</v>
      </c>
      <c r="DK33">
        <f t="shared" si="23"/>
        <v>36</v>
      </c>
      <c r="DL33">
        <f t="shared" si="24"/>
        <v>37</v>
      </c>
      <c r="DM33">
        <f t="shared" si="25"/>
        <v>16</v>
      </c>
      <c r="DN33">
        <f t="shared" si="26"/>
        <v>40</v>
      </c>
      <c r="DO33">
        <f t="shared" si="27"/>
        <v>17</v>
      </c>
      <c r="DP33">
        <f t="shared" si="28"/>
        <v>21</v>
      </c>
      <c r="DQ33">
        <f t="shared" si="29"/>
        <v>10</v>
      </c>
      <c r="DR33">
        <f t="shared" si="30"/>
        <v>25</v>
      </c>
      <c r="DS33">
        <f t="shared" si="31"/>
        <v>19</v>
      </c>
      <c r="DT33">
        <f t="shared" si="32"/>
        <v>6</v>
      </c>
      <c r="DU33">
        <f t="shared" si="33"/>
        <v>8</v>
      </c>
      <c r="DV33">
        <f t="shared" si="34"/>
        <v>13</v>
      </c>
      <c r="DW33">
        <f t="shared" si="35"/>
        <v>18</v>
      </c>
      <c r="DX33">
        <f t="shared" si="36"/>
        <v>32</v>
      </c>
      <c r="DY33">
        <f t="shared" si="37"/>
        <v>14</v>
      </c>
      <c r="DZ33">
        <f t="shared" si="38"/>
        <v>15</v>
      </c>
      <c r="EA33">
        <f t="shared" si="39"/>
        <v>41</v>
      </c>
      <c r="EB33">
        <f t="shared" si="40"/>
        <v>34</v>
      </c>
      <c r="EC33">
        <f t="shared" si="41"/>
        <v>26</v>
      </c>
      <c r="ED33">
        <f t="shared" si="42"/>
        <v>20</v>
      </c>
      <c r="EE33">
        <f t="shared" si="43"/>
        <v>11</v>
      </c>
      <c r="EF33">
        <f t="shared" si="44"/>
        <v>1</v>
      </c>
    </row>
    <row r="34" spans="1:136" ht="16.5" customHeight="1">
      <c r="A34">
        <f>_calc_라운드기준!A34</f>
        <v>1212</v>
      </c>
      <c r="B34">
        <f>INDEX(_calc_누적빈도!B:B,$A34)-INDEX(_calc_누적빈도!B:B,$A34-기준400회_후보!$B$1)</f>
        <v>50</v>
      </c>
      <c r="C34">
        <f>INDEX(_calc_누적빈도!C:C,$A34)-INDEX(_calc_누적빈도!C:C,$A34-기준400회_후보!$B$1)</f>
        <v>45</v>
      </c>
      <c r="D34">
        <f>INDEX(_calc_누적빈도!D:D,$A34)-INDEX(_calc_누적빈도!D:D,$A34-기준400회_후보!$B$1)</f>
        <v>62</v>
      </c>
      <c r="E34">
        <f>INDEX(_calc_누적빈도!E:E,$A34)-INDEX(_calc_누적빈도!E:E,$A34-기준400회_후보!$B$1)</f>
        <v>47</v>
      </c>
      <c r="F34">
        <f>INDEX(_calc_누적빈도!F:F,$A34)-INDEX(_calc_누적빈도!F:F,$A34-기준400회_후보!$B$1)</f>
        <v>38</v>
      </c>
      <c r="G34">
        <f>INDEX(_calc_누적빈도!G:G,$A34)-INDEX(_calc_누적빈도!G:G,$A34-기준400회_후보!$B$1)</f>
        <v>58</v>
      </c>
      <c r="H34">
        <f>INDEX(_calc_누적빈도!H:H,$A34)-INDEX(_calc_누적빈도!H:H,$A34-기준400회_후보!$B$1)</f>
        <v>57</v>
      </c>
      <c r="I34">
        <f>INDEX(_calc_누적빈도!I:I,$A34)-INDEX(_calc_누적빈도!I:I,$A34-기준400회_후보!$B$1)</f>
        <v>41</v>
      </c>
      <c r="J34">
        <f>INDEX(_calc_누적빈도!J:J,$A34)-INDEX(_calc_누적빈도!J:J,$A34-기준400회_후보!$B$1)</f>
        <v>52</v>
      </c>
      <c r="K34">
        <f>INDEX(_calc_누적빈도!K:K,$A34)-INDEX(_calc_누적빈도!K:K,$A34-기준400회_후보!$B$1)</f>
        <v>41</v>
      </c>
      <c r="L34">
        <f>INDEX(_calc_누적빈도!L:L,$A34)-INDEX(_calc_누적빈도!L:L,$A34-기준400회_후보!$B$1)</f>
        <v>50</v>
      </c>
      <c r="M34">
        <f>INDEX(_calc_누적빈도!M:M,$A34)-INDEX(_calc_누적빈도!M:M,$A34-기준400회_후보!$B$1)</f>
        <v>63</v>
      </c>
      <c r="N34">
        <f>INDEX(_calc_누적빈도!N:N,$A34)-INDEX(_calc_누적빈도!N:N,$A34-기준400회_후보!$B$1)</f>
        <v>62</v>
      </c>
      <c r="O34">
        <f>INDEX(_calc_누적빈도!O:O,$A34)-INDEX(_calc_누적빈도!O:O,$A34-기준400회_후보!$B$1)</f>
        <v>55</v>
      </c>
      <c r="P34">
        <f>INDEX(_calc_누적빈도!P:P,$A34)-INDEX(_calc_누적빈도!P:P,$A34-기준400회_후보!$B$1)</f>
        <v>50</v>
      </c>
      <c r="Q34">
        <f>INDEX(_calc_누적빈도!Q:Q,$A34)-INDEX(_calc_누적빈도!Q:Q,$A34-기준400회_후보!$B$1)</f>
        <v>66</v>
      </c>
      <c r="R34">
        <f>INDEX(_calc_누적빈도!R:R,$A34)-INDEX(_calc_누적빈도!R:R,$A34-기준400회_후보!$B$1)</f>
        <v>51</v>
      </c>
      <c r="S34">
        <f>INDEX(_calc_누적빈도!S:S,$A34)-INDEX(_calc_누적빈도!S:S,$A34-기준400회_후보!$B$1)</f>
        <v>59</v>
      </c>
      <c r="T34">
        <f>INDEX(_calc_누적빈도!T:T,$A34)-INDEX(_calc_누적빈도!T:T,$A34-기준400회_후보!$B$1)</f>
        <v>53</v>
      </c>
      <c r="U34">
        <f>INDEX(_calc_누적빈도!U:U,$A34)-INDEX(_calc_누적빈도!U:U,$A34-기준400회_후보!$B$1)</f>
        <v>46</v>
      </c>
      <c r="V34">
        <f>INDEX(_calc_누적빈도!V:V,$A34)-INDEX(_calc_누적빈도!V:V,$A34-기준400회_후보!$B$1)</f>
        <v>57</v>
      </c>
      <c r="W34">
        <f>INDEX(_calc_누적빈도!W:W,$A34)-INDEX(_calc_누적빈도!W:W,$A34-기준400회_후보!$B$1)</f>
        <v>53</v>
      </c>
      <c r="X34">
        <f>INDEX(_calc_누적빈도!X:X,$A34)-INDEX(_calc_누적빈도!X:X,$A34-기준400회_후보!$B$1)</f>
        <v>48</v>
      </c>
      <c r="Y34">
        <f>INDEX(_calc_누적빈도!Y:Y,$A34)-INDEX(_calc_누적빈도!Y:Y,$A34-기준400회_후보!$B$1)</f>
        <v>55</v>
      </c>
      <c r="Z34">
        <f>INDEX(_calc_누적빈도!Z:Z,$A34)-INDEX(_calc_누적빈도!Z:Z,$A34-기준400회_후보!$B$1)</f>
        <v>44</v>
      </c>
      <c r="AA34">
        <f>INDEX(_calc_누적빈도!AA:AA,$A34)-INDEX(_calc_누적빈도!AA:AA,$A34-기준400회_후보!$B$1)</f>
        <v>56</v>
      </c>
      <c r="AB34">
        <f>INDEX(_calc_누적빈도!AB:AB,$A34)-INDEX(_calc_누적빈도!AB:AB,$A34-기준400회_후보!$B$1)</f>
        <v>55</v>
      </c>
      <c r="AC34">
        <f>INDEX(_calc_누적빈도!AC:AC,$A34)-INDEX(_calc_누적빈도!AC:AC,$A34-기준400회_후보!$B$1)</f>
        <v>56</v>
      </c>
      <c r="AD34">
        <f>INDEX(_calc_누적빈도!AD:AD,$A34)-INDEX(_calc_누적빈도!AD:AD,$A34-기준400회_후보!$B$1)</f>
        <v>55</v>
      </c>
      <c r="AE34">
        <f>INDEX(_calc_누적빈도!AE:AE,$A34)-INDEX(_calc_누적빈도!AE:AE,$A34-기준400회_후보!$B$1)</f>
        <v>60</v>
      </c>
      <c r="AF34">
        <f>INDEX(_calc_누적빈도!AF:AF,$A34)-INDEX(_calc_누적빈도!AF:AF,$A34-기준400회_후보!$B$1)</f>
        <v>52</v>
      </c>
      <c r="AG34">
        <f>INDEX(_calc_누적빈도!AG:AG,$A34)-INDEX(_calc_누적빈도!AG:AG,$A34-기준400회_후보!$B$1)</f>
        <v>47</v>
      </c>
      <c r="AH34">
        <f>INDEX(_calc_누적빈도!AH:AH,$A34)-INDEX(_calc_누적빈도!AH:AH,$A34-기준400회_후보!$B$1)</f>
        <v>62</v>
      </c>
      <c r="AI34">
        <f>INDEX(_calc_누적빈도!AI:AI,$A34)-INDEX(_calc_누적빈도!AI:AI,$A34-기준400회_후보!$B$1)</f>
        <v>52</v>
      </c>
      <c r="AJ34">
        <f>INDEX(_calc_누적빈도!AJ:AJ,$A34)-INDEX(_calc_누적빈도!AJ:AJ,$A34-기준400회_후보!$B$1)</f>
        <v>61</v>
      </c>
      <c r="AK34">
        <f>INDEX(_calc_누적빈도!AK:AK,$A34)-INDEX(_calc_누적빈도!AK:AK,$A34-기준400회_후보!$B$1)</f>
        <v>53</v>
      </c>
      <c r="AL34">
        <f>INDEX(_calc_누적빈도!AL:AL,$A34)-INDEX(_calc_누적빈도!AL:AL,$A34-기준400회_후보!$B$1)</f>
        <v>55</v>
      </c>
      <c r="AM34">
        <f>INDEX(_calc_누적빈도!AM:AM,$A34)-INDEX(_calc_누적빈도!AM:AM,$A34-기준400회_후보!$B$1)</f>
        <v>67</v>
      </c>
      <c r="AN34">
        <f>INDEX(_calc_누적빈도!AN:AN,$A34)-INDEX(_calc_누적빈도!AN:AN,$A34-기준400회_후보!$B$1)</f>
        <v>58</v>
      </c>
      <c r="AO34">
        <f>INDEX(_calc_누적빈도!AO:AO,$A34)-INDEX(_calc_누적빈도!AO:AO,$A34-기준400회_후보!$B$1)</f>
        <v>51</v>
      </c>
      <c r="AP34">
        <f>INDEX(_calc_누적빈도!AP:AP,$A34)-INDEX(_calc_누적빈도!AP:AP,$A34-기준400회_후보!$B$1)</f>
        <v>45</v>
      </c>
      <c r="AQ34">
        <f>INDEX(_calc_누적빈도!AQ:AQ,$A34)-INDEX(_calc_누적빈도!AQ:AQ,$A34-기준400회_후보!$B$1)</f>
        <v>53</v>
      </c>
      <c r="AR34">
        <f>INDEX(_calc_누적빈도!AR:AR,$A34)-INDEX(_calc_누적빈도!AR:AR,$A34-기준400회_후보!$B$1)</f>
        <v>48</v>
      </c>
      <c r="AS34">
        <f>INDEX(_calc_누적빈도!AS:AS,$A34)-INDEX(_calc_누적빈도!AS:AS,$A34-기준400회_후보!$B$1)</f>
        <v>53</v>
      </c>
      <c r="AT34">
        <f>INDEX(_calc_누적빈도!AT:AT,$A34)-INDEX(_calc_누적빈도!AT:AT,$A34-기준400회_후보!$B$1)</f>
        <v>58</v>
      </c>
      <c r="AU34">
        <f>(RANK(_calc_라운드기준!B34,_calc_라운드기준!$B34:$AT34,0)+COUNTIFS(_calc_라운드기준!$B34:$AT34,_calc_라운드기준!B34,$B$1:$AT$1,"&lt;"&amp;1))-(RANK(B34,$B34:$AT34,0)+COUNTIFS($B34:$AT34,B34,$B$1:$AT$1,"&lt;"&amp;1))</f>
        <v>-22</v>
      </c>
      <c r="AV34">
        <f>(RANK(_calc_라운드기준!C34,_calc_라운드기준!$B34:$AT34,0)+COUNTIFS(_calc_라운드기준!$B34:$AT34,_calc_라운드기준!C34,$B$1:$AT$1,"&lt;"&amp;2))-(RANK(C34,$B34:$AT34,0)+COUNTIFS($B34:$AT34,C34,$B$1:$AT$1,"&lt;"&amp;2))</f>
        <v>-3</v>
      </c>
      <c r="AW34">
        <f>(RANK(_calc_라운드기준!D34,_calc_라운드기준!$B34:$AT34,0)+COUNTIFS(_calc_라운드기준!$B34:$AT34,_calc_라운드기준!D34,$B$1:$AT$1,"&lt;"&amp;3))-(RANK(D34,$B34:$AT34,0)+COUNTIFS($B34:$AT34,D34,$B$1:$AT$1,"&lt;"&amp;3))</f>
        <v>-1</v>
      </c>
      <c r="AX34">
        <f>(RANK(_calc_라운드기준!E34,_calc_라운드기준!$B34:$AT34,0)+COUNTIFS(_calc_라운드기준!$B34:$AT34,_calc_라운드기준!E34,$B$1:$AT$1,"&lt;"&amp;4))-(RANK(E34,$B34:$AT34,0)+COUNTIFS($B34:$AT34,E34,$B$1:$AT$1,"&lt;"&amp;4))</f>
        <v>-13</v>
      </c>
      <c r="AY34">
        <f>(RANK(_calc_라운드기준!F34,_calc_라운드기준!$B34:$AT34,0)+COUNTIFS(_calc_라운드기준!$B34:$AT34,_calc_라운드기준!F34,$B$1:$AT$1,"&lt;"&amp;5))-(RANK(F34,$B34:$AT34,0)+COUNTIFS($B34:$AT34,F34,$B$1:$AT$1,"&lt;"&amp;5))</f>
        <v>-20</v>
      </c>
      <c r="AZ34">
        <f>(RANK(_calc_라운드기준!G34,_calc_라운드기준!$B34:$AT34,0)+COUNTIFS(_calc_라운드기준!$B34:$AT34,_calc_라운드기준!G34,$B$1:$AT$1,"&lt;"&amp;6))-(RANK(G34,$B34:$AT34,0)+COUNTIFS($B34:$AT34,G34,$B$1:$AT$1,"&lt;"&amp;6))</f>
        <v>-5</v>
      </c>
      <c r="BA34">
        <f>(RANK(_calc_라운드기준!H34,_calc_라운드기준!$B34:$AT34,0)+COUNTIFS(_calc_라운드기준!$B34:$AT34,_calc_라운드기준!H34,$B$1:$AT$1,"&lt;"&amp;7))-(RANK(H34,$B34:$AT34,0)+COUNTIFS($B34:$AT34,H34,$B$1:$AT$1,"&lt;"&amp;7))</f>
        <v>-7</v>
      </c>
      <c r="BB34">
        <f>(RANK(_calc_라운드기준!I34,_calc_라운드기준!$B34:$AT34,0)+COUNTIFS(_calc_라운드기준!$B34:$AT34,_calc_라운드기준!I34,$B$1:$AT$1,"&lt;"&amp;8))-(RANK(I34,$B34:$AT34,0)+COUNTIFS($B34:$AT34,I34,$B$1:$AT$1,"&lt;"&amp;8))</f>
        <v>-25</v>
      </c>
      <c r="BC34">
        <f>(RANK(_calc_라운드기준!J34,_calc_라운드기준!$B34:$AT34,0)+COUNTIFS(_calc_라운드기준!$B34:$AT34,_calc_라운드기준!J34,$B$1:$AT$1,"&lt;"&amp;9))-(RANK(J34,$B34:$AT34,0)+COUNTIFS($B34:$AT34,J34,$B$1:$AT$1,"&lt;"&amp;9))</f>
        <v>-16</v>
      </c>
      <c r="BD34">
        <f>(RANK(_calc_라운드기준!K34,_calc_라운드기준!$B34:$AT34,0)+COUNTIFS(_calc_라운드기준!$B34:$AT34,_calc_라운드기준!K34,$B$1:$AT$1,"&lt;"&amp;10))-(RANK(K34,$B34:$AT34,0)+COUNTIFS($B34:$AT34,K34,$B$1:$AT$1,"&lt;"&amp;10))</f>
        <v>0</v>
      </c>
      <c r="BE34">
        <f>(RANK(_calc_라운드기준!L34,_calc_라운드기준!$B34:$AT34,0)+COUNTIFS(_calc_라운드기준!$B34:$AT34,_calc_라운드기준!L34,$B$1:$AT$1,"&lt;"&amp;11))-(RANK(L34,$B34:$AT34,0)+COUNTIFS($B34:$AT34,L34,$B$1:$AT$1,"&lt;"&amp;11))</f>
        <v>-1</v>
      </c>
      <c r="BF34">
        <f>(RANK(_calc_라운드기준!M34,_calc_라운드기준!$B34:$AT34,0)+COUNTIFS(_calc_라운드기준!$B34:$AT34,_calc_라운드기준!M34,$B$1:$AT$1,"&lt;"&amp;12))-(RANK(M34,$B34:$AT34,0)+COUNTIFS($B34:$AT34,M34,$B$1:$AT$1,"&lt;"&amp;12))</f>
        <v>16</v>
      </c>
      <c r="BG34">
        <f>(RANK(_calc_라운드기준!N34,_calc_라운드기준!$B34:$AT34,0)+COUNTIFS(_calc_라운드기준!$B34:$AT34,_calc_라운드기준!N34,$B$1:$AT$1,"&lt;"&amp;13))-(RANK(N34,$B34:$AT34,0)+COUNTIFS($B34:$AT34,N34,$B$1:$AT$1,"&lt;"&amp;13))</f>
        <v>21</v>
      </c>
      <c r="BH34">
        <f>(RANK(_calc_라운드기준!O34,_calc_라운드기준!$B34:$AT34,0)+COUNTIFS(_calc_라운드기준!$B34:$AT34,_calc_라운드기준!O34,$B$1:$AT$1,"&lt;"&amp;14))-(RANK(O34,$B34:$AT34,0)+COUNTIFS($B34:$AT34,O34,$B$1:$AT$1,"&lt;"&amp;14))</f>
        <v>21</v>
      </c>
      <c r="BI34">
        <f>(RANK(_calc_라운드기준!P34,_calc_라운드기준!$B34:$AT34,0)+COUNTIFS(_calc_라운드기준!$B34:$AT34,_calc_라운드기준!P34,$B$1:$AT$1,"&lt;"&amp;15))-(RANK(P34,$B34:$AT34,0)+COUNTIFS($B34:$AT34,P34,$B$1:$AT$1,"&lt;"&amp;15))</f>
        <v>-7</v>
      </c>
      <c r="BJ34">
        <f>(RANK(_calc_라운드기준!Q34,_calc_라운드기준!$B34:$AT34,0)+COUNTIFS(_calc_라운드기준!$B34:$AT34,_calc_라운드기준!Q34,$B$1:$AT$1,"&lt;"&amp;16))-(RANK(Q34,$B34:$AT34,0)+COUNTIFS($B34:$AT34,Q34,$B$1:$AT$1,"&lt;"&amp;16))</f>
        <v>0</v>
      </c>
      <c r="BK34">
        <f>(RANK(_calc_라운드기준!R34,_calc_라운드기준!$B34:$AT34,0)+COUNTIFS(_calc_라운드기준!$B34:$AT34,_calc_라운드기준!R34,$B$1:$AT$1,"&lt;"&amp;17))-(RANK(R34,$B34:$AT34,0)+COUNTIFS($B34:$AT34,R34,$B$1:$AT$1,"&lt;"&amp;17))</f>
        <v>-18</v>
      </c>
      <c r="BL34">
        <f>(RANK(_calc_라운드기준!S34,_calc_라운드기준!$B34:$AT34,0)+COUNTIFS(_calc_라운드기준!$B34:$AT34,_calc_라운드기준!S34,$B$1:$AT$1,"&lt;"&amp;18))-(RANK(S34,$B34:$AT34,0)+COUNTIFS($B34:$AT34,S34,$B$1:$AT$1,"&lt;"&amp;18))</f>
        <v>24</v>
      </c>
      <c r="BM34">
        <f>(RANK(_calc_라운드기준!T34,_calc_라운드기준!$B34:$AT34,0)+COUNTIFS(_calc_라운드기준!$B34:$AT34,_calc_라운드기준!T34,$B$1:$AT$1,"&lt;"&amp;19))-(RANK(T34,$B34:$AT34,0)+COUNTIFS($B34:$AT34,T34,$B$1:$AT$1,"&lt;"&amp;19))</f>
        <v>12</v>
      </c>
      <c r="BN34">
        <f>(RANK(_calc_라운드기준!U34,_calc_라운드기준!$B34:$AT34,0)+COUNTIFS(_calc_라운드기준!$B34:$AT34,_calc_라운드기준!U34,$B$1:$AT$1,"&lt;"&amp;20))-(RANK(U34,$B34:$AT34,0)+COUNTIFS($B34:$AT34,U34,$B$1:$AT$1,"&lt;"&amp;20))</f>
        <v>-11</v>
      </c>
      <c r="BO34">
        <f>(RANK(_calc_라운드기준!V34,_calc_라운드기준!$B34:$AT34,0)+COUNTIFS(_calc_라운드기준!$B34:$AT34,_calc_라운드기준!V34,$B$1:$AT$1,"&lt;"&amp;21))-(RANK(V34,$B34:$AT34,0)+COUNTIFS($B34:$AT34,V34,$B$1:$AT$1,"&lt;"&amp;21))</f>
        <v>21</v>
      </c>
      <c r="BP34">
        <f>(RANK(_calc_라운드기준!W34,_calc_라운드기준!$B34:$AT34,0)+COUNTIFS(_calc_라운드기준!$B34:$AT34,_calc_라운드기준!W34,$B$1:$AT$1,"&lt;"&amp;22))-(RANK(W34,$B34:$AT34,0)+COUNTIFS($B34:$AT34,W34,$B$1:$AT$1,"&lt;"&amp;22))</f>
        <v>16</v>
      </c>
      <c r="BQ34">
        <f>(RANK(_calc_라운드기준!X34,_calc_라운드기준!$B34:$AT34,0)+COUNTIFS(_calc_라운드기준!$B34:$AT34,_calc_라운드기준!X34,$B$1:$AT$1,"&lt;"&amp;23))-(RANK(X34,$B34:$AT34,0)+COUNTIFS($B34:$AT34,X34,$B$1:$AT$1,"&lt;"&amp;23))</f>
        <v>-31</v>
      </c>
      <c r="BR34">
        <f>(RANK(_calc_라운드기준!Y34,_calc_라운드기준!$B34:$AT34,0)+COUNTIFS(_calc_라운드기준!$B34:$AT34,_calc_라운드기준!Y34,$B$1:$AT$1,"&lt;"&amp;24))-(RANK(Y34,$B34:$AT34,0)+COUNTIFS($B34:$AT34,Y34,$B$1:$AT$1,"&lt;"&amp;24))</f>
        <v>-11</v>
      </c>
      <c r="BS34">
        <f>(RANK(_calc_라운드기준!Z34,_calc_라운드기준!$B34:$AT34,0)+COUNTIFS(_calc_라운드기준!$B34:$AT34,_calc_라운드기준!Z34,$B$1:$AT$1,"&lt;"&amp;25))-(RANK(Z34,$B34:$AT34,0)+COUNTIFS($B34:$AT34,Z34,$B$1:$AT$1,"&lt;"&amp;25))</f>
        <v>-13</v>
      </c>
      <c r="BT34">
        <f>(RANK(_calc_라운드기준!AA34,_calc_라운드기준!$B34:$AT34,0)+COUNTIFS(_calc_라운드기준!$B34:$AT34,_calc_라운드기준!AA34,$B$1:$AT$1,"&lt;"&amp;26))-(RANK(AA34,$B34:$AT34,0)+COUNTIFS($B34:$AT34,AA34,$B$1:$AT$1,"&lt;"&amp;26))</f>
        <v>5</v>
      </c>
      <c r="BU34">
        <f>(RANK(_calc_라운드기준!AB34,_calc_라운드기준!$B34:$AT34,0)+COUNTIFS(_calc_라운드기준!$B34:$AT34,_calc_라운드기준!AB34,$B$1:$AT$1,"&lt;"&amp;27))-(RANK(AB34,$B34:$AT34,0)+COUNTIFS($B34:$AT34,AB34,$B$1:$AT$1,"&lt;"&amp;27))</f>
        <v>-18</v>
      </c>
      <c r="BV34">
        <f>(RANK(_calc_라운드기준!AC34,_calc_라운드기준!$B34:$AT34,0)+COUNTIFS(_calc_라운드기준!$B34:$AT34,_calc_라운드기준!AC34,$B$1:$AT$1,"&lt;"&amp;28))-(RANK(AC34,$B34:$AT34,0)+COUNTIFS($B34:$AT34,AC34,$B$1:$AT$1,"&lt;"&amp;28))</f>
        <v>-3</v>
      </c>
      <c r="BW34">
        <f>(RANK(_calc_라운드기준!AD34,_calc_라운드기준!$B34:$AT34,0)+COUNTIFS(_calc_라운드기준!$B34:$AT34,_calc_라운드기준!AD34,$B$1:$AT$1,"&lt;"&amp;29))-(RANK(AD34,$B34:$AT34,0)+COUNTIFS($B34:$AT34,AD34,$B$1:$AT$1,"&lt;"&amp;29))</f>
        <v>-6</v>
      </c>
      <c r="BX34">
        <f>(RANK(_calc_라운드기준!AE34,_calc_라운드기준!$B34:$AT34,0)+COUNTIFS(_calc_라운드기준!$B34:$AT34,_calc_라운드기준!AE34,$B$1:$AT$1,"&lt;"&amp;30))-(RANK(AE34,$B34:$AT34,0)+COUNTIFS($B34:$AT34,AE34,$B$1:$AT$1,"&lt;"&amp;30))</f>
        <v>13</v>
      </c>
      <c r="BY34">
        <f>(RANK(_calc_라운드기준!AF34,_calc_라운드기준!$B34:$AT34,0)+COUNTIFS(_calc_라운드기준!$B34:$AT34,_calc_라운드기준!AF34,$B$1:$AT$1,"&lt;"&amp;31))-(RANK(AF34,$B34:$AT34,0)+COUNTIFS($B34:$AT34,AF34,$B$1:$AT$1,"&lt;"&amp;31))</f>
        <v>2</v>
      </c>
      <c r="BZ34">
        <f>(RANK(_calc_라운드기준!AG34,_calc_라운드기준!$B34:$AT34,0)+COUNTIFS(_calc_라운드기준!$B34:$AT34,_calc_라운드기준!AG34,$B$1:$AT$1,"&lt;"&amp;32))-(RANK(AG34,$B34:$AT34,0)+COUNTIFS($B34:$AT34,AG34,$B$1:$AT$1,"&lt;"&amp;32))</f>
        <v>2</v>
      </c>
      <c r="CA34">
        <f>(RANK(_calc_라운드기준!AH34,_calc_라운드기준!$B34:$AT34,0)+COUNTIFS(_calc_라운드기준!$B34:$AT34,_calc_라운드기준!AH34,$B$1:$AT$1,"&lt;"&amp;33))-(RANK(AH34,$B34:$AT34,0)+COUNTIFS($B34:$AT34,AH34,$B$1:$AT$1,"&lt;"&amp;33))</f>
        <v>16</v>
      </c>
      <c r="CB34">
        <f>(RANK(_calc_라운드기준!AI34,_calc_라운드기준!$B34:$AT34,0)+COUNTIFS(_calc_라운드기준!$B34:$AT34,_calc_라운드기준!AI34,$B$1:$AT$1,"&lt;"&amp;34))-(RANK(AI34,$B34:$AT34,0)+COUNTIFS($B34:$AT34,AI34,$B$1:$AT$1,"&lt;"&amp;34))</f>
        <v>16</v>
      </c>
      <c r="CC34">
        <f>(RANK(_calc_라운드기준!AJ34,_calc_라운드기준!$B34:$AT34,0)+COUNTIFS(_calc_라운드기준!$B34:$AT34,_calc_라운드기준!AJ34,$B$1:$AT$1,"&lt;"&amp;35))-(RANK(AJ34,$B34:$AT34,0)+COUNTIFS($B34:$AT34,AJ34,$B$1:$AT$1,"&lt;"&amp;35))</f>
        <v>8</v>
      </c>
      <c r="CD34">
        <f>(RANK(_calc_라운드기준!AK34,_calc_라운드기준!$B34:$AT34,0)+COUNTIFS(_calc_라운드기준!$B34:$AT34,_calc_라운드기준!AK34,$B$1:$AT$1,"&lt;"&amp;36))-(RANK(AK34,$B34:$AT34,0)+COUNTIFS($B34:$AT34,AK34,$B$1:$AT$1,"&lt;"&amp;36))</f>
        <v>7</v>
      </c>
      <c r="CE34">
        <f>(RANK(_calc_라운드기준!AL34,_calc_라운드기준!$B34:$AT34,0)+COUNTIFS(_calc_라운드기준!$B34:$AT34,_calc_라운드기준!AL34,$B$1:$AT$1,"&lt;"&amp;37))-(RANK(AL34,$B34:$AT34,0)+COUNTIFS($B34:$AT34,AL34,$B$1:$AT$1,"&lt;"&amp;37))</f>
        <v>-5</v>
      </c>
      <c r="CF34">
        <f>(RANK(_calc_라운드기준!AM34,_calc_라운드기준!$B34:$AT34,0)+COUNTIFS(_calc_라운드기준!$B34:$AT34,_calc_라운드기준!AM34,$B$1:$AT$1,"&lt;"&amp;38))-(RANK(AM34,$B34:$AT34,0)+COUNTIFS($B34:$AT34,AM34,$B$1:$AT$1,"&lt;"&amp;38))</f>
        <v>7</v>
      </c>
      <c r="CG34">
        <f>(RANK(_calc_라운드기준!AN34,_calc_라운드기준!$B34:$AT34,0)+COUNTIFS(_calc_라운드기준!$B34:$AT34,_calc_라운드기준!AN34,$B$1:$AT$1,"&lt;"&amp;39))-(RANK(AN34,$B34:$AT34,0)+COUNTIFS($B34:$AT34,AN34,$B$1:$AT$1,"&lt;"&amp;39))</f>
        <v>6</v>
      </c>
      <c r="CH34">
        <f>(RANK(_calc_라운드기준!AO34,_calc_라운드기준!$B34:$AT34,0)+COUNTIFS(_calc_라운드기준!$B34:$AT34,_calc_라운드기준!AO34,$B$1:$AT$1,"&lt;"&amp;40))-(RANK(AO34,$B34:$AT34,0)+COUNTIFS($B34:$AT34,AO34,$B$1:$AT$1,"&lt;"&amp;40))</f>
        <v>-22</v>
      </c>
      <c r="CI34">
        <f>(RANK(_calc_라운드기준!AP34,_calc_라운드기준!$B34:$AT34,0)+COUNTIFS(_calc_라운드기준!$B34:$AT34,_calc_라운드기준!AP34,$B$1:$AT$1,"&lt;"&amp;41))-(RANK(AP34,$B34:$AT34,0)+COUNTIFS($B34:$AT34,AP34,$B$1:$AT$1,"&lt;"&amp;41))</f>
        <v>-5</v>
      </c>
      <c r="CJ34">
        <f>(RANK(_calc_라운드기준!AQ34,_calc_라운드기준!$B34:$AT34,0)+COUNTIFS(_calc_라운드기준!$B34:$AT34,_calc_라운드기준!AQ34,$B$1:$AT$1,"&lt;"&amp;42))-(RANK(AQ34,$B34:$AT34,0)+COUNTIFS($B34:$AT34,AQ34,$B$1:$AT$1,"&lt;"&amp;42))</f>
        <v>-2</v>
      </c>
      <c r="CK34">
        <f>(RANK(_calc_라운드기준!AR34,_calc_라운드기준!$B34:$AT34,0)+COUNTIFS(_calc_라운드기준!$B34:$AT34,_calc_라운드기준!AR34,$B$1:$AT$1,"&lt;"&amp;43))-(RANK(AR34,$B34:$AT34,0)+COUNTIFS($B34:$AT34,AR34,$B$1:$AT$1,"&lt;"&amp;43))</f>
        <v>5</v>
      </c>
      <c r="CL34">
        <f>(RANK(_calc_라운드기준!AS34,_calc_라운드기준!$B34:$AT34,0)+COUNTIFS(_calc_라운드기준!$B34:$AT34,_calc_라운드기준!AS34,$B$1:$AT$1,"&lt;"&amp;44))-(RANK(AS34,$B34:$AT34,0)+COUNTIFS($B34:$AT34,AS34,$B$1:$AT$1,"&lt;"&amp;44))</f>
        <v>16</v>
      </c>
      <c r="CM34">
        <f>(RANK(_calc_라운드기준!AT34,_calc_라운드기준!$B34:$AT34,0)+COUNTIFS(_calc_라운드기준!$B34:$AT34,_calc_라운드기준!AT34,$B$1:$AT$1,"&lt;"&amp;45))-(RANK(AT34,$B34:$AT34,0)+COUNTIFS($B34:$AT34,AT34,$B$1:$AT$1,"&lt;"&amp;45))</f>
        <v>31</v>
      </c>
      <c r="CN34">
        <f t="shared" ref="CN34:CN52" si="45">RANK(AU34,$AU34:$CM34,0)+COUNTIFS($AU34:$CM34,AU34,$B$1:$AT$1,"&lt;"&amp;1)</f>
        <v>42</v>
      </c>
      <c r="CO34">
        <f t="shared" ref="CO34:CO52" si="46">RANK(AV34,$AU34:$CM34,0)+COUNTIFS($AU34:$CM34,AV34,$B$1:$AT$1,"&lt;"&amp;2)</f>
        <v>26</v>
      </c>
      <c r="CP34">
        <f t="shared" ref="CP34:CP52" si="47">RANK(AW34,$AU34:$CM34,0)+COUNTIFS($AU34:$CM34,AW34,$B$1:$AT$1,"&lt;"&amp;3)</f>
        <v>23</v>
      </c>
      <c r="CQ34">
        <f t="shared" ref="CQ34:CQ52" si="48">RANK(AX34,$AU34:$CM34,0)+COUNTIFS($AU34:$CM34,AX34,$B$1:$AT$1,"&lt;"&amp;4)</f>
        <v>36</v>
      </c>
      <c r="CR34">
        <f t="shared" ref="CR34:CR52" si="49">RANK(AY34,$AU34:$CM34,0)+COUNTIFS($AU34:$CM34,AY34,$B$1:$AT$1,"&lt;"&amp;5)</f>
        <v>41</v>
      </c>
      <c r="CS34">
        <f t="shared" ref="CS34:CS52" si="50">RANK(AZ34,$AU34:$CM34,0)+COUNTIFS($AU34:$CM34,AZ34,$B$1:$AT$1,"&lt;"&amp;6)</f>
        <v>28</v>
      </c>
      <c r="CT34">
        <f t="shared" ref="CT34:CT52" si="51">RANK(BA34,$AU34:$CM34,0)+COUNTIFS($AU34:$CM34,BA34,$B$1:$AT$1,"&lt;"&amp;7)</f>
        <v>32</v>
      </c>
      <c r="CU34">
        <f t="shared" ref="CU34:CU52" si="52">RANK(BB34,$AU34:$CM34,0)+COUNTIFS($AU34:$CM34,BB34,$B$1:$AT$1,"&lt;"&amp;8)</f>
        <v>44</v>
      </c>
      <c r="CV34">
        <f t="shared" ref="CV34:CV52" si="53">RANK(BC34,$AU34:$CM34,0)+COUNTIFS($AU34:$CM34,BC34,$B$1:$AT$1,"&lt;"&amp;9)</f>
        <v>38</v>
      </c>
      <c r="CW34">
        <f t="shared" ref="CW34:CW52" si="54">RANK(BD34,$AU34:$CM34,0)+COUNTIFS($AU34:$CM34,BD34,$B$1:$AT$1,"&lt;"&amp;10)</f>
        <v>21</v>
      </c>
      <c r="CX34">
        <f t="shared" ref="CX34:CX52" si="55">RANK(BE34,$AU34:$CM34,0)+COUNTIFS($AU34:$CM34,BE34,$B$1:$AT$1,"&lt;"&amp;11)</f>
        <v>24</v>
      </c>
      <c r="CY34">
        <f t="shared" ref="CY34:CY52" si="56">RANK(BF34,$AU34:$CM34,0)+COUNTIFS($AU34:$CM34,BF34,$B$1:$AT$1,"&lt;"&amp;12)</f>
        <v>6</v>
      </c>
      <c r="CZ34">
        <f t="shared" ref="CZ34:CZ52" si="57">RANK(BG34,$AU34:$CM34,0)+COUNTIFS($AU34:$CM34,BG34,$B$1:$AT$1,"&lt;"&amp;13)</f>
        <v>3</v>
      </c>
      <c r="DA34">
        <f t="shared" ref="DA34:DA52" si="58">RANK(BH34,$AU34:$CM34,0)+COUNTIFS($AU34:$CM34,BH34,$B$1:$AT$1,"&lt;"&amp;14)</f>
        <v>4</v>
      </c>
      <c r="DB34">
        <f t="shared" ref="DB34:DB52" si="59">RANK(BI34,$AU34:$CM34,0)+COUNTIFS($AU34:$CM34,BI34,$B$1:$AT$1,"&lt;"&amp;15)</f>
        <v>33</v>
      </c>
      <c r="DC34">
        <f t="shared" ref="DC34:DC52" si="60">RANK(BJ34,$AU34:$CM34,0)+COUNTIFS($AU34:$CM34,BJ34,$B$1:$AT$1,"&lt;"&amp;16)</f>
        <v>22</v>
      </c>
      <c r="DD34">
        <f t="shared" ref="DD34:DD52" si="61">RANK(BK34,$AU34:$CM34,0)+COUNTIFS($AU34:$CM34,BK34,$B$1:$AT$1,"&lt;"&amp;17)</f>
        <v>39</v>
      </c>
      <c r="DE34">
        <f t="shared" ref="DE34:DE52" si="62">RANK(BL34,$AU34:$CM34,0)+COUNTIFS($AU34:$CM34,BL34,$B$1:$AT$1,"&lt;"&amp;18)</f>
        <v>2</v>
      </c>
      <c r="DF34">
        <f t="shared" ref="DF34:DF52" si="63">RANK(BM34,$AU34:$CM34,0)+COUNTIFS($AU34:$CM34,BM34,$B$1:$AT$1,"&lt;"&amp;19)</f>
        <v>12</v>
      </c>
      <c r="DG34">
        <f t="shared" ref="DG34:DG52" si="64">RANK(BN34,$AU34:$CM34,0)+COUNTIFS($AU34:$CM34,BN34,$B$1:$AT$1,"&lt;"&amp;20)</f>
        <v>34</v>
      </c>
      <c r="DH34">
        <f t="shared" ref="DH34:DH52" si="65">RANK(BO34,$AU34:$CM34,0)+COUNTIFS($AU34:$CM34,BO34,$B$1:$AT$1,"&lt;"&amp;21)</f>
        <v>5</v>
      </c>
      <c r="DI34">
        <f t="shared" ref="DI34:DI52" si="66">RANK(BP34,$AU34:$CM34,0)+COUNTIFS($AU34:$CM34,BP34,$B$1:$AT$1,"&lt;"&amp;22)</f>
        <v>7</v>
      </c>
      <c r="DJ34">
        <f t="shared" ref="DJ34:DJ52" si="67">RANK(BQ34,$AU34:$CM34,0)+COUNTIFS($AU34:$CM34,BQ34,$B$1:$AT$1,"&lt;"&amp;23)</f>
        <v>45</v>
      </c>
      <c r="DK34">
        <f t="shared" ref="DK34:DK52" si="68">RANK(BR34,$AU34:$CM34,0)+COUNTIFS($AU34:$CM34,BR34,$B$1:$AT$1,"&lt;"&amp;24)</f>
        <v>35</v>
      </c>
      <c r="DL34">
        <f t="shared" ref="DL34:DL52" si="69">RANK(BS34,$AU34:$CM34,0)+COUNTIFS($AU34:$CM34,BS34,$B$1:$AT$1,"&lt;"&amp;25)</f>
        <v>37</v>
      </c>
      <c r="DM34">
        <f t="shared" ref="DM34:DM52" si="70">RANK(BT34,$AU34:$CM34,0)+COUNTIFS($AU34:$CM34,BT34,$B$1:$AT$1,"&lt;"&amp;26)</f>
        <v>17</v>
      </c>
      <c r="DN34">
        <f t="shared" ref="DN34:DN52" si="71">RANK(BU34,$AU34:$CM34,0)+COUNTIFS($AU34:$CM34,BU34,$B$1:$AT$1,"&lt;"&amp;27)</f>
        <v>40</v>
      </c>
      <c r="DO34">
        <f t="shared" ref="DO34:DO52" si="72">RANK(BV34,$AU34:$CM34,0)+COUNTIFS($AU34:$CM34,BV34,$B$1:$AT$1,"&lt;"&amp;28)</f>
        <v>27</v>
      </c>
      <c r="DP34">
        <f t="shared" ref="DP34:DP52" si="73">RANK(BW34,$AU34:$CM34,0)+COUNTIFS($AU34:$CM34,BW34,$B$1:$AT$1,"&lt;"&amp;29)</f>
        <v>31</v>
      </c>
      <c r="DQ34">
        <f t="shared" ref="DQ34:DQ52" si="74">RANK(BX34,$AU34:$CM34,0)+COUNTIFS($AU34:$CM34,BX34,$B$1:$AT$1,"&lt;"&amp;30)</f>
        <v>11</v>
      </c>
      <c r="DR34">
        <f t="shared" ref="DR34:DR52" si="75">RANK(BY34,$AU34:$CM34,0)+COUNTIFS($AU34:$CM34,BY34,$B$1:$AT$1,"&lt;"&amp;31)</f>
        <v>19</v>
      </c>
      <c r="DS34">
        <f t="shared" ref="DS34:DS52" si="76">RANK(BZ34,$AU34:$CM34,0)+COUNTIFS($AU34:$CM34,BZ34,$B$1:$AT$1,"&lt;"&amp;32)</f>
        <v>20</v>
      </c>
      <c r="DT34">
        <f t="shared" ref="DT34:DT52" si="77">RANK(CA34,$AU34:$CM34,0)+COUNTIFS($AU34:$CM34,CA34,$B$1:$AT$1,"&lt;"&amp;33)</f>
        <v>8</v>
      </c>
      <c r="DU34">
        <f t="shared" ref="DU34:DU52" si="78">RANK(CB34,$AU34:$CM34,0)+COUNTIFS($AU34:$CM34,CB34,$B$1:$AT$1,"&lt;"&amp;34)</f>
        <v>9</v>
      </c>
      <c r="DV34">
        <f t="shared" ref="DV34:DV52" si="79">RANK(CC34,$AU34:$CM34,0)+COUNTIFS($AU34:$CM34,CC34,$B$1:$AT$1,"&lt;"&amp;35)</f>
        <v>13</v>
      </c>
      <c r="DW34">
        <f t="shared" ref="DW34:DW52" si="80">RANK(CD34,$AU34:$CM34,0)+COUNTIFS($AU34:$CM34,CD34,$B$1:$AT$1,"&lt;"&amp;36)</f>
        <v>14</v>
      </c>
      <c r="DX34">
        <f t="shared" ref="DX34:DX52" si="81">RANK(CE34,$AU34:$CM34,0)+COUNTIFS($AU34:$CM34,CE34,$B$1:$AT$1,"&lt;"&amp;37)</f>
        <v>29</v>
      </c>
      <c r="DY34">
        <f t="shared" ref="DY34:DY52" si="82">RANK(CF34,$AU34:$CM34,0)+COUNTIFS($AU34:$CM34,CF34,$B$1:$AT$1,"&lt;"&amp;38)</f>
        <v>15</v>
      </c>
      <c r="DZ34">
        <f t="shared" ref="DZ34:DZ52" si="83">RANK(CG34,$AU34:$CM34,0)+COUNTIFS($AU34:$CM34,CG34,$B$1:$AT$1,"&lt;"&amp;39)</f>
        <v>16</v>
      </c>
      <c r="EA34">
        <f t="shared" ref="EA34:EA52" si="84">RANK(CH34,$AU34:$CM34,0)+COUNTIFS($AU34:$CM34,CH34,$B$1:$AT$1,"&lt;"&amp;40)</f>
        <v>43</v>
      </c>
      <c r="EB34">
        <f t="shared" ref="EB34:EB52" si="85">RANK(CI34,$AU34:$CM34,0)+COUNTIFS($AU34:$CM34,CI34,$B$1:$AT$1,"&lt;"&amp;41)</f>
        <v>30</v>
      </c>
      <c r="EC34">
        <f t="shared" ref="EC34:EC52" si="86">RANK(CJ34,$AU34:$CM34,0)+COUNTIFS($AU34:$CM34,CJ34,$B$1:$AT$1,"&lt;"&amp;42)</f>
        <v>25</v>
      </c>
      <c r="ED34">
        <f t="shared" ref="ED34:ED52" si="87">RANK(CK34,$AU34:$CM34,0)+COUNTIFS($AU34:$CM34,CK34,$B$1:$AT$1,"&lt;"&amp;43)</f>
        <v>18</v>
      </c>
      <c r="EE34">
        <f t="shared" ref="EE34:EE52" si="88">RANK(CL34,$AU34:$CM34,0)+COUNTIFS($AU34:$CM34,CL34,$B$1:$AT$1,"&lt;"&amp;44)</f>
        <v>10</v>
      </c>
      <c r="EF34">
        <f t="shared" ref="EF34:EF52" si="89">RANK(CM34,$AU34:$CM34,0)+COUNTIFS($AU34:$CM34,CM34,$B$1:$AT$1,"&lt;"&amp;45)</f>
        <v>1</v>
      </c>
    </row>
    <row r="35" spans="1:136" ht="16.5" customHeight="1">
      <c r="A35">
        <f>_calc_라운드기준!A35</f>
        <v>1211</v>
      </c>
      <c r="B35">
        <f>INDEX(_calc_누적빈도!B:B,$A35)-INDEX(_calc_누적빈도!B:B,$A35-기준400회_후보!$B$1)</f>
        <v>50</v>
      </c>
      <c r="C35">
        <f>INDEX(_calc_누적빈도!C:C,$A35)-INDEX(_calc_누적빈도!C:C,$A35-기준400회_후보!$B$1)</f>
        <v>45</v>
      </c>
      <c r="D35">
        <f>INDEX(_calc_누적빈도!D:D,$A35)-INDEX(_calc_누적빈도!D:D,$A35-기준400회_후보!$B$1)</f>
        <v>62</v>
      </c>
      <c r="E35">
        <f>INDEX(_calc_누적빈도!E:E,$A35)-INDEX(_calc_누적빈도!E:E,$A35-기준400회_후보!$B$1)</f>
        <v>47</v>
      </c>
      <c r="F35">
        <f>INDEX(_calc_누적빈도!F:F,$A35)-INDEX(_calc_누적빈도!F:F,$A35-기준400회_후보!$B$1)</f>
        <v>38</v>
      </c>
      <c r="G35">
        <f>INDEX(_calc_누적빈도!G:G,$A35)-INDEX(_calc_누적빈도!G:G,$A35-기준400회_후보!$B$1)</f>
        <v>58</v>
      </c>
      <c r="H35">
        <f>INDEX(_calc_누적빈도!H:H,$A35)-INDEX(_calc_누적빈도!H:H,$A35-기준400회_후보!$B$1)</f>
        <v>57</v>
      </c>
      <c r="I35">
        <f>INDEX(_calc_누적빈도!I:I,$A35)-INDEX(_calc_누적빈도!I:I,$A35-기준400회_후보!$B$1)</f>
        <v>42</v>
      </c>
      <c r="J35">
        <f>INDEX(_calc_누적빈도!J:J,$A35)-INDEX(_calc_누적빈도!J:J,$A35-기준400회_후보!$B$1)</f>
        <v>52</v>
      </c>
      <c r="K35">
        <f>INDEX(_calc_누적빈도!K:K,$A35)-INDEX(_calc_누적빈도!K:K,$A35-기준400회_후보!$B$1)</f>
        <v>41</v>
      </c>
      <c r="L35">
        <f>INDEX(_calc_누적빈도!L:L,$A35)-INDEX(_calc_누적빈도!L:L,$A35-기준400회_후보!$B$1)</f>
        <v>51</v>
      </c>
      <c r="M35">
        <f>INDEX(_calc_누적빈도!M:M,$A35)-INDEX(_calc_누적빈도!M:M,$A35-기준400회_후보!$B$1)</f>
        <v>63</v>
      </c>
      <c r="N35">
        <f>INDEX(_calc_누적빈도!N:N,$A35)-INDEX(_calc_누적빈도!N:N,$A35-기준400회_후보!$B$1)</f>
        <v>62</v>
      </c>
      <c r="O35">
        <f>INDEX(_calc_누적빈도!O:O,$A35)-INDEX(_calc_누적빈도!O:O,$A35-기준400회_후보!$B$1)</f>
        <v>55</v>
      </c>
      <c r="P35">
        <f>INDEX(_calc_누적빈도!P:P,$A35)-INDEX(_calc_누적빈도!P:P,$A35-기준400회_후보!$B$1)</f>
        <v>50</v>
      </c>
      <c r="Q35">
        <f>INDEX(_calc_누적빈도!Q:Q,$A35)-INDEX(_calc_누적빈도!Q:Q,$A35-기준400회_후보!$B$1)</f>
        <v>66</v>
      </c>
      <c r="R35">
        <f>INDEX(_calc_누적빈도!R:R,$A35)-INDEX(_calc_누적빈도!R:R,$A35-기준400회_후보!$B$1)</f>
        <v>51</v>
      </c>
      <c r="S35">
        <f>INDEX(_calc_누적빈도!S:S,$A35)-INDEX(_calc_누적빈도!S:S,$A35-기준400회_후보!$B$1)</f>
        <v>59</v>
      </c>
      <c r="T35">
        <f>INDEX(_calc_누적빈도!T:T,$A35)-INDEX(_calc_누적빈도!T:T,$A35-기준400회_후보!$B$1)</f>
        <v>54</v>
      </c>
      <c r="U35">
        <f>INDEX(_calc_누적빈도!U:U,$A35)-INDEX(_calc_누적빈도!U:U,$A35-기준400회_후보!$B$1)</f>
        <v>46</v>
      </c>
      <c r="V35">
        <f>INDEX(_calc_누적빈도!V:V,$A35)-INDEX(_calc_누적빈도!V:V,$A35-기준400회_후보!$B$1)</f>
        <v>58</v>
      </c>
      <c r="W35">
        <f>INDEX(_calc_누적빈도!W:W,$A35)-INDEX(_calc_누적빈도!W:W,$A35-기준400회_후보!$B$1)</f>
        <v>53</v>
      </c>
      <c r="X35">
        <f>INDEX(_calc_누적빈도!X:X,$A35)-INDEX(_calc_누적빈도!X:X,$A35-기준400회_후보!$B$1)</f>
        <v>47</v>
      </c>
      <c r="Y35">
        <f>INDEX(_calc_누적빈도!Y:Y,$A35)-INDEX(_calc_누적빈도!Y:Y,$A35-기준400회_후보!$B$1)</f>
        <v>55</v>
      </c>
      <c r="Z35">
        <f>INDEX(_calc_누적빈도!Z:Z,$A35)-INDEX(_calc_누적빈도!Z:Z,$A35-기준400회_후보!$B$1)</f>
        <v>44</v>
      </c>
      <c r="AA35">
        <f>INDEX(_calc_누적빈도!AA:AA,$A35)-INDEX(_calc_누적빈도!AA:AA,$A35-기준400회_후보!$B$1)</f>
        <v>55</v>
      </c>
      <c r="AB35">
        <f>INDEX(_calc_누적빈도!AB:AB,$A35)-INDEX(_calc_누적빈도!AB:AB,$A35-기준400회_후보!$B$1)</f>
        <v>54</v>
      </c>
      <c r="AC35">
        <f>INDEX(_calc_누적빈도!AC:AC,$A35)-INDEX(_calc_누적빈도!AC:AC,$A35-기준400회_후보!$B$1)</f>
        <v>56</v>
      </c>
      <c r="AD35">
        <f>INDEX(_calc_누적빈도!AD:AD,$A35)-INDEX(_calc_누적빈도!AD:AD,$A35-기준400회_후보!$B$1)</f>
        <v>55</v>
      </c>
      <c r="AE35">
        <f>INDEX(_calc_누적빈도!AE:AE,$A35)-INDEX(_calc_누적빈도!AE:AE,$A35-기준400회_후보!$B$1)</f>
        <v>60</v>
      </c>
      <c r="AF35">
        <f>INDEX(_calc_누적빈도!AF:AF,$A35)-INDEX(_calc_누적빈도!AF:AF,$A35-기준400회_후보!$B$1)</f>
        <v>52</v>
      </c>
      <c r="AG35">
        <f>INDEX(_calc_누적빈도!AG:AG,$A35)-INDEX(_calc_누적빈도!AG:AG,$A35-기준400회_후보!$B$1)</f>
        <v>47</v>
      </c>
      <c r="AH35">
        <f>INDEX(_calc_누적빈도!AH:AH,$A35)-INDEX(_calc_누적빈도!AH:AH,$A35-기준400회_후보!$B$1)</f>
        <v>62</v>
      </c>
      <c r="AI35">
        <f>INDEX(_calc_누적빈도!AI:AI,$A35)-INDEX(_calc_누적빈도!AI:AI,$A35-기준400회_후보!$B$1)</f>
        <v>52</v>
      </c>
      <c r="AJ35">
        <f>INDEX(_calc_누적빈도!AJ:AJ,$A35)-INDEX(_calc_누적빈도!AJ:AJ,$A35-기준400회_후보!$B$1)</f>
        <v>60</v>
      </c>
      <c r="AK35">
        <f>INDEX(_calc_누적빈도!AK:AK,$A35)-INDEX(_calc_누적빈도!AK:AK,$A35-기준400회_후보!$B$1)</f>
        <v>54</v>
      </c>
      <c r="AL35">
        <f>INDEX(_calc_누적빈도!AL:AL,$A35)-INDEX(_calc_누적빈도!AL:AL,$A35-기준400회_후보!$B$1)</f>
        <v>55</v>
      </c>
      <c r="AM35">
        <f>INDEX(_calc_누적빈도!AM:AM,$A35)-INDEX(_calc_누적빈도!AM:AM,$A35-기준400회_후보!$B$1)</f>
        <v>66</v>
      </c>
      <c r="AN35">
        <f>INDEX(_calc_누적빈도!AN:AN,$A35)-INDEX(_calc_누적빈도!AN:AN,$A35-기준400회_후보!$B$1)</f>
        <v>58</v>
      </c>
      <c r="AO35">
        <f>INDEX(_calc_누적빈도!AO:AO,$A35)-INDEX(_calc_누적빈도!AO:AO,$A35-기준400회_후보!$B$1)</f>
        <v>50</v>
      </c>
      <c r="AP35">
        <f>INDEX(_calc_누적빈도!AP:AP,$A35)-INDEX(_calc_누적빈도!AP:AP,$A35-기준400회_후보!$B$1)</f>
        <v>45</v>
      </c>
      <c r="AQ35">
        <f>INDEX(_calc_누적빈도!AQ:AQ,$A35)-INDEX(_calc_누적빈도!AQ:AQ,$A35-기준400회_후보!$B$1)</f>
        <v>53</v>
      </c>
      <c r="AR35">
        <f>INDEX(_calc_누적빈도!AR:AR,$A35)-INDEX(_calc_누적빈도!AR:AR,$A35-기준400회_후보!$B$1)</f>
        <v>48</v>
      </c>
      <c r="AS35">
        <f>INDEX(_calc_누적빈도!AS:AS,$A35)-INDEX(_calc_누적빈도!AS:AS,$A35-기준400회_후보!$B$1)</f>
        <v>53</v>
      </c>
      <c r="AT35">
        <f>INDEX(_calc_누적빈도!AT:AT,$A35)-INDEX(_calc_누적빈도!AT:AT,$A35-기준400회_후보!$B$1)</f>
        <v>59</v>
      </c>
      <c r="AU35">
        <f>(RANK(_calc_라운드기준!B35,_calc_라운드기준!$B35:$AT35,0)+COUNTIFS(_calc_라운드기준!$B35:$AT35,_calc_라운드기준!B35,$B$1:$AT$1,"&lt;"&amp;1))-(RANK(B35,$B35:$AT35,0)+COUNTIFS($B35:$AT35,B35,$B$1:$AT$1,"&lt;"&amp;1))</f>
        <v>-24</v>
      </c>
      <c r="AV35">
        <f>(RANK(_calc_라운드기준!C35,_calc_라운드기준!$B35:$AT35,0)+COUNTIFS(_calc_라운드기준!$B35:$AT35,_calc_라운드기준!C35,$B$1:$AT$1,"&lt;"&amp;2))-(RANK(C35,$B35:$AT35,0)+COUNTIFS($B35:$AT35,C35,$B$1:$AT$1,"&lt;"&amp;2))</f>
        <v>-8</v>
      </c>
      <c r="AW35">
        <f>(RANK(_calc_라운드기준!D35,_calc_라운드기준!$B35:$AT35,0)+COUNTIFS(_calc_라운드기준!$B35:$AT35,_calc_라운드기준!D35,$B$1:$AT$1,"&lt;"&amp;3))-(RANK(D35,$B35:$AT35,0)+COUNTIFS($B35:$AT35,D35,$B$1:$AT$1,"&lt;"&amp;3))</f>
        <v>-1</v>
      </c>
      <c r="AX35">
        <f>(RANK(_calc_라운드기준!E35,_calc_라운드기준!$B35:$AT35,0)+COUNTIFS(_calc_라운드기준!$B35:$AT35,_calc_라운드기준!E35,$B$1:$AT$1,"&lt;"&amp;4))-(RANK(E35,$B35:$AT35,0)+COUNTIFS($B35:$AT35,E35,$B$1:$AT$1,"&lt;"&amp;4))</f>
        <v>-12</v>
      </c>
      <c r="AY35">
        <f>(RANK(_calc_라운드기준!F35,_calc_라운드기준!$B35:$AT35,0)+COUNTIFS(_calc_라운드기준!$B35:$AT35,_calc_라운드기준!F35,$B$1:$AT$1,"&lt;"&amp;5))-(RANK(F35,$B35:$AT35,0)+COUNTIFS($B35:$AT35,F35,$B$1:$AT$1,"&lt;"&amp;5))</f>
        <v>-20</v>
      </c>
      <c r="AZ35">
        <f>(RANK(_calc_라운드기준!G35,_calc_라운드기준!$B35:$AT35,0)+COUNTIFS(_calc_라운드기준!$B35:$AT35,_calc_라운드기준!G35,$B$1:$AT$1,"&lt;"&amp;6))-(RANK(G35,$B35:$AT35,0)+COUNTIFS($B35:$AT35,G35,$B$1:$AT$1,"&lt;"&amp;6))</f>
        <v>-6</v>
      </c>
      <c r="BA35">
        <f>(RANK(_calc_라운드기준!H35,_calc_라운드기준!$B35:$AT35,0)+COUNTIFS(_calc_라운드기준!$B35:$AT35,_calc_라운드기준!H35,$B$1:$AT$1,"&lt;"&amp;7))-(RANK(H35,$B35:$AT35,0)+COUNTIFS($B35:$AT35,H35,$B$1:$AT$1,"&lt;"&amp;7))</f>
        <v>-8</v>
      </c>
      <c r="BB35">
        <f>(RANK(_calc_라운드기준!I35,_calc_라운드기준!$B35:$AT35,0)+COUNTIFS(_calc_라운드기준!$B35:$AT35,_calc_라운드기준!I35,$B$1:$AT$1,"&lt;"&amp;8))-(RANK(I35,$B35:$AT35,0)+COUNTIFS($B35:$AT35,I35,$B$1:$AT$1,"&lt;"&amp;8))</f>
        <v>-24</v>
      </c>
      <c r="BC35">
        <f>(RANK(_calc_라운드기준!J35,_calc_라운드기준!$B35:$AT35,0)+COUNTIFS(_calc_라운드기준!$B35:$AT35,_calc_라운드기준!J35,$B$1:$AT$1,"&lt;"&amp;9))-(RANK(J35,$B35:$AT35,0)+COUNTIFS($B35:$AT35,J35,$B$1:$AT$1,"&lt;"&amp;9))</f>
        <v>-18</v>
      </c>
      <c r="BD35">
        <f>(RANK(_calc_라운드기준!K35,_calc_라운드기준!$B35:$AT35,0)+COUNTIFS(_calc_라운드기준!$B35:$AT35,_calc_라운드기준!K35,$B$1:$AT$1,"&lt;"&amp;10))-(RANK(K35,$B35:$AT35,0)+COUNTIFS($B35:$AT35,K35,$B$1:$AT$1,"&lt;"&amp;10))</f>
        <v>0</v>
      </c>
      <c r="BE35">
        <f>(RANK(_calc_라운드기준!L35,_calc_라운드기준!$B35:$AT35,0)+COUNTIFS(_calc_라운드기준!$B35:$AT35,_calc_라운드기준!L35,$B$1:$AT$1,"&lt;"&amp;11))-(RANK(L35,$B35:$AT35,0)+COUNTIFS($B35:$AT35,L35,$B$1:$AT$1,"&lt;"&amp;11))</f>
        <v>3</v>
      </c>
      <c r="BF35">
        <f>(RANK(_calc_라운드기준!M35,_calc_라운드기준!$B35:$AT35,0)+COUNTIFS(_calc_라운드기준!$B35:$AT35,_calc_라운드기준!M35,$B$1:$AT$1,"&lt;"&amp;12))-(RANK(M35,$B35:$AT35,0)+COUNTIFS($B35:$AT35,M35,$B$1:$AT$1,"&lt;"&amp;12))</f>
        <v>7</v>
      </c>
      <c r="BG35">
        <f>(RANK(_calc_라운드기준!N35,_calc_라운드기준!$B35:$AT35,0)+COUNTIFS(_calc_라운드기준!$B35:$AT35,_calc_라운드기준!N35,$B$1:$AT$1,"&lt;"&amp;13))-(RANK(N35,$B35:$AT35,0)+COUNTIFS($B35:$AT35,N35,$B$1:$AT$1,"&lt;"&amp;13))</f>
        <v>21</v>
      </c>
      <c r="BH35">
        <f>(RANK(_calc_라운드기준!O35,_calc_라운드기준!$B35:$AT35,0)+COUNTIFS(_calc_라운드기준!$B35:$AT35,_calc_라운드기준!O35,$B$1:$AT$1,"&lt;"&amp;14))-(RANK(O35,$B35:$AT35,0)+COUNTIFS($B35:$AT35,O35,$B$1:$AT$1,"&lt;"&amp;14))</f>
        <v>22</v>
      </c>
      <c r="BI35">
        <f>(RANK(_calc_라운드기준!P35,_calc_라운드기준!$B35:$AT35,0)+COUNTIFS(_calc_라운드기준!$B35:$AT35,_calc_라운드기준!P35,$B$1:$AT$1,"&lt;"&amp;15))-(RANK(P35,$B35:$AT35,0)+COUNTIFS($B35:$AT35,P35,$B$1:$AT$1,"&lt;"&amp;15))</f>
        <v>-6</v>
      </c>
      <c r="BJ35">
        <f>(RANK(_calc_라운드기준!Q35,_calc_라운드기준!$B35:$AT35,0)+COUNTIFS(_calc_라운드기준!$B35:$AT35,_calc_라운드기준!Q35,$B$1:$AT$1,"&lt;"&amp;16))-(RANK(Q35,$B35:$AT35,0)+COUNTIFS($B35:$AT35,Q35,$B$1:$AT$1,"&lt;"&amp;16))</f>
        <v>0</v>
      </c>
      <c r="BK35">
        <f>(RANK(_calc_라운드기준!R35,_calc_라운드기준!$B35:$AT35,0)+COUNTIFS(_calc_라운드기준!$B35:$AT35,_calc_라운드기준!R35,$B$1:$AT$1,"&lt;"&amp;17))-(RANK(R35,$B35:$AT35,0)+COUNTIFS($B35:$AT35,R35,$B$1:$AT$1,"&lt;"&amp;17))</f>
        <v>-20</v>
      </c>
      <c r="BL35">
        <f>(RANK(_calc_라운드기준!S35,_calc_라운드기준!$B35:$AT35,0)+COUNTIFS(_calc_라운드기준!$B35:$AT35,_calc_라운드기준!S35,$B$1:$AT$1,"&lt;"&amp;18))-(RANK(S35,$B35:$AT35,0)+COUNTIFS($B35:$AT35,S35,$B$1:$AT$1,"&lt;"&amp;18))</f>
        <v>25</v>
      </c>
      <c r="BM35">
        <f>(RANK(_calc_라운드기준!T35,_calc_라운드기준!$B35:$AT35,0)+COUNTIFS(_calc_라운드기준!$B35:$AT35,_calc_라운드기준!T35,$B$1:$AT$1,"&lt;"&amp;19))-(RANK(T35,$B35:$AT35,0)+COUNTIFS($B35:$AT35,T35,$B$1:$AT$1,"&lt;"&amp;19))</f>
        <v>14</v>
      </c>
      <c r="BN35">
        <f>(RANK(_calc_라운드기준!U35,_calc_라운드기준!$B35:$AT35,0)+COUNTIFS(_calc_라운드기준!$B35:$AT35,_calc_라운드기준!U35,$B$1:$AT$1,"&lt;"&amp;20))-(RANK(U35,$B35:$AT35,0)+COUNTIFS($B35:$AT35,U35,$B$1:$AT$1,"&lt;"&amp;20))</f>
        <v>-19</v>
      </c>
      <c r="BO35">
        <f>(RANK(_calc_라운드기준!V35,_calc_라운드기준!$B35:$AT35,0)+COUNTIFS(_calc_라운드기준!$B35:$AT35,_calc_라운드기준!V35,$B$1:$AT$1,"&lt;"&amp;21))-(RANK(V35,$B35:$AT35,0)+COUNTIFS($B35:$AT35,V35,$B$1:$AT$1,"&lt;"&amp;21))</f>
        <v>24</v>
      </c>
      <c r="BP35">
        <f>(RANK(_calc_라운드기준!W35,_calc_라운드기준!$B35:$AT35,0)+COUNTIFS(_calc_라운드기준!$B35:$AT35,_calc_라운드기준!W35,$B$1:$AT$1,"&lt;"&amp;22))-(RANK(W35,$B35:$AT35,0)+COUNTIFS($B35:$AT35,W35,$B$1:$AT$1,"&lt;"&amp;22))</f>
        <v>15</v>
      </c>
      <c r="BQ35">
        <f>(RANK(_calc_라운드기준!X35,_calc_라운드기준!$B35:$AT35,0)+COUNTIFS(_calc_라운드기준!$B35:$AT35,_calc_라운드기준!X35,$B$1:$AT$1,"&lt;"&amp;23))-(RANK(X35,$B35:$AT35,0)+COUNTIFS($B35:$AT35,X35,$B$1:$AT$1,"&lt;"&amp;23))</f>
        <v>-30</v>
      </c>
      <c r="BR35">
        <f>(RANK(_calc_라운드기준!Y35,_calc_라운드기준!$B35:$AT35,0)+COUNTIFS(_calc_라운드기준!$B35:$AT35,_calc_라운드기준!Y35,$B$1:$AT$1,"&lt;"&amp;24))-(RANK(Y35,$B35:$AT35,0)+COUNTIFS($B35:$AT35,Y35,$B$1:$AT$1,"&lt;"&amp;24))</f>
        <v>-13</v>
      </c>
      <c r="BS35">
        <f>(RANK(_calc_라운드기준!Z35,_calc_라운드기준!$B35:$AT35,0)+COUNTIFS(_calc_라운드기준!$B35:$AT35,_calc_라운드기준!Z35,$B$1:$AT$1,"&lt;"&amp;25))-(RANK(Z35,$B35:$AT35,0)+COUNTIFS($B35:$AT35,Z35,$B$1:$AT$1,"&lt;"&amp;25))</f>
        <v>-14</v>
      </c>
      <c r="BT35">
        <f>(RANK(_calc_라운드기준!AA35,_calc_라운드기준!$B35:$AT35,0)+COUNTIFS(_calc_라운드기준!$B35:$AT35,_calc_라운드기준!AA35,$B$1:$AT$1,"&lt;"&amp;26))-(RANK(AA35,$B35:$AT35,0)+COUNTIFS($B35:$AT35,AA35,$B$1:$AT$1,"&lt;"&amp;26))</f>
        <v>11</v>
      </c>
      <c r="BU35">
        <f>(RANK(_calc_라운드기준!AB35,_calc_라운드기준!$B35:$AT35,0)+COUNTIFS(_calc_라운드기준!$B35:$AT35,_calc_라운드기준!AB35,$B$1:$AT$1,"&lt;"&amp;27))-(RANK(AB35,$B35:$AT35,0)+COUNTIFS($B35:$AT35,AB35,$B$1:$AT$1,"&lt;"&amp;27))</f>
        <v>-20</v>
      </c>
      <c r="BV35">
        <f>(RANK(_calc_라운드기준!AC35,_calc_라운드기준!$B35:$AT35,0)+COUNTIFS(_calc_라운드기준!$B35:$AT35,_calc_라운드기준!AC35,$B$1:$AT$1,"&lt;"&amp;28))-(RANK(AC35,$B35:$AT35,0)+COUNTIFS($B35:$AT35,AC35,$B$1:$AT$1,"&lt;"&amp;28))</f>
        <v>-3</v>
      </c>
      <c r="BW35">
        <f>(RANK(_calc_라운드기준!AD35,_calc_라운드기준!$B35:$AT35,0)+COUNTIFS(_calc_라운드기준!$B35:$AT35,_calc_라운드기준!AD35,$B$1:$AT$1,"&lt;"&amp;29))-(RANK(AD35,$B35:$AT35,0)+COUNTIFS($B35:$AT35,AD35,$B$1:$AT$1,"&lt;"&amp;29))</f>
        <v>-6</v>
      </c>
      <c r="BX35">
        <f>(RANK(_calc_라운드기준!AE35,_calc_라운드기준!$B35:$AT35,0)+COUNTIFS(_calc_라운드기준!$B35:$AT35,_calc_라운드기준!AE35,$B$1:$AT$1,"&lt;"&amp;30))-(RANK(AE35,$B35:$AT35,0)+COUNTIFS($B35:$AT35,AE35,$B$1:$AT$1,"&lt;"&amp;30))</f>
        <v>14</v>
      </c>
      <c r="BY35">
        <f>(RANK(_calc_라운드기준!AF35,_calc_라운드기준!$B35:$AT35,0)+COUNTIFS(_calc_라운드기준!$B35:$AT35,_calc_라운드기준!AF35,$B$1:$AT$1,"&lt;"&amp;31))-(RANK(AF35,$B35:$AT35,0)+COUNTIFS($B35:$AT35,AF35,$B$1:$AT$1,"&lt;"&amp;31))</f>
        <v>2</v>
      </c>
      <c r="BZ35">
        <f>(RANK(_calc_라운드기준!AG35,_calc_라운드기준!$B35:$AT35,0)+COUNTIFS(_calc_라운드기준!$B35:$AT35,_calc_라운드기준!AG35,$B$1:$AT$1,"&lt;"&amp;32))-(RANK(AG35,$B35:$AT35,0)+COUNTIFS($B35:$AT35,AG35,$B$1:$AT$1,"&lt;"&amp;32))</f>
        <v>2</v>
      </c>
      <c r="CA35">
        <f>(RANK(_calc_라운드기준!AH35,_calc_라운드기준!$B35:$AT35,0)+COUNTIFS(_calc_라운드기준!$B35:$AT35,_calc_라운드기준!AH35,$B$1:$AT$1,"&lt;"&amp;33))-(RANK(AH35,$B35:$AT35,0)+COUNTIFS($B35:$AT35,AH35,$B$1:$AT$1,"&lt;"&amp;33))</f>
        <v>16</v>
      </c>
      <c r="CB35">
        <f>(RANK(_calc_라운드기준!AI35,_calc_라운드기준!$B35:$AT35,0)+COUNTIFS(_calc_라운드기준!$B35:$AT35,_calc_라운드기준!AI35,$B$1:$AT$1,"&lt;"&amp;34))-(RANK(AI35,$B35:$AT35,0)+COUNTIFS($B35:$AT35,AI35,$B$1:$AT$1,"&lt;"&amp;34))</f>
        <v>16</v>
      </c>
      <c r="CC35">
        <f>(RANK(_calc_라운드기준!AJ35,_calc_라운드기준!$B35:$AT35,0)+COUNTIFS(_calc_라운드기준!$B35:$AT35,_calc_라운드기준!AJ35,$B$1:$AT$1,"&lt;"&amp;35))-(RANK(AJ35,$B35:$AT35,0)+COUNTIFS($B35:$AT35,AJ35,$B$1:$AT$1,"&lt;"&amp;35))</f>
        <v>15</v>
      </c>
      <c r="CD35">
        <f>(RANK(_calc_라운드기준!AK35,_calc_라운드기준!$B35:$AT35,0)+COUNTIFS(_calc_라운드기준!$B35:$AT35,_calc_라운드기준!AK35,$B$1:$AT$1,"&lt;"&amp;36))-(RANK(AK35,$B35:$AT35,0)+COUNTIFS($B35:$AT35,AK35,$B$1:$AT$1,"&lt;"&amp;36))</f>
        <v>8</v>
      </c>
      <c r="CE35">
        <f>(RANK(_calc_라운드기준!AL35,_calc_라운드기준!$B35:$AT35,0)+COUNTIFS(_calc_라운드기준!$B35:$AT35,_calc_라운드기준!AL35,$B$1:$AT$1,"&lt;"&amp;37))-(RANK(AL35,$B35:$AT35,0)+COUNTIFS($B35:$AT35,AL35,$B$1:$AT$1,"&lt;"&amp;37))</f>
        <v>-6</v>
      </c>
      <c r="CF35">
        <f>(RANK(_calc_라운드기준!AM35,_calc_라운드기준!$B35:$AT35,0)+COUNTIFS(_calc_라운드기준!$B35:$AT35,_calc_라운드기준!AM35,$B$1:$AT$1,"&lt;"&amp;38))-(RANK(AM35,$B35:$AT35,0)+COUNTIFS($B35:$AT35,AM35,$B$1:$AT$1,"&lt;"&amp;38))</f>
        <v>13</v>
      </c>
      <c r="CG35">
        <f>(RANK(_calc_라운드기준!AN35,_calc_라운드기준!$B35:$AT35,0)+COUNTIFS(_calc_라운드기준!$B35:$AT35,_calc_라운드기준!AN35,$B$1:$AT$1,"&lt;"&amp;39))-(RANK(AN35,$B35:$AT35,0)+COUNTIFS($B35:$AT35,AN35,$B$1:$AT$1,"&lt;"&amp;39))</f>
        <v>3</v>
      </c>
      <c r="CH35">
        <f>(RANK(_calc_라운드기준!AO35,_calc_라운드기준!$B35:$AT35,0)+COUNTIFS(_calc_라운드기준!$B35:$AT35,_calc_라운드기준!AO35,$B$1:$AT$1,"&lt;"&amp;40))-(RANK(AO35,$B35:$AT35,0)+COUNTIFS($B35:$AT35,AO35,$B$1:$AT$1,"&lt;"&amp;40))</f>
        <v>-17</v>
      </c>
      <c r="CI35">
        <f>(RANK(_calc_라운드기준!AP35,_calc_라운드기준!$B35:$AT35,0)+COUNTIFS(_calc_라운드기준!$B35:$AT35,_calc_라운드기준!AP35,$B$1:$AT$1,"&lt;"&amp;41))-(RANK(AP35,$B35:$AT35,0)+COUNTIFS($B35:$AT35,AP35,$B$1:$AT$1,"&lt;"&amp;41))</f>
        <v>-4</v>
      </c>
      <c r="CJ35">
        <f>(RANK(_calc_라운드기준!AQ35,_calc_라운드기준!$B35:$AT35,0)+COUNTIFS(_calc_라운드기준!$B35:$AT35,_calc_라운드기준!AQ35,$B$1:$AT$1,"&lt;"&amp;42))-(RANK(AQ35,$B35:$AT35,0)+COUNTIFS($B35:$AT35,AQ35,$B$1:$AT$1,"&lt;"&amp;42))</f>
        <v>-7</v>
      </c>
      <c r="CK35">
        <f>(RANK(_calc_라운드기준!AR35,_calc_라운드기준!$B35:$AT35,0)+COUNTIFS(_calc_라운드기준!$B35:$AT35,_calc_라운드기준!AR35,$B$1:$AT$1,"&lt;"&amp;43))-(RANK(AR35,$B35:$AT35,0)+COUNTIFS($B35:$AT35,AR35,$B$1:$AT$1,"&lt;"&amp;43))</f>
        <v>6</v>
      </c>
      <c r="CL35">
        <f>(RANK(_calc_라운드기준!AS35,_calc_라운드기준!$B35:$AT35,0)+COUNTIFS(_calc_라운드기준!$B35:$AT35,_calc_라운드기준!AS35,$B$1:$AT$1,"&lt;"&amp;44))-(RANK(AS35,$B35:$AT35,0)+COUNTIFS($B35:$AT35,AS35,$B$1:$AT$1,"&lt;"&amp;44))</f>
        <v>16</v>
      </c>
      <c r="CM35">
        <f>(RANK(_calc_라운드기준!AT35,_calc_라운드기준!$B35:$AT35,0)+COUNTIFS(_calc_라운드기준!$B35:$AT35,_calc_라운드기준!AT35,$B$1:$AT$1,"&lt;"&amp;45))-(RANK(AT35,$B35:$AT35,0)+COUNTIFS($B35:$AT35,AT35,$B$1:$AT$1,"&lt;"&amp;45))</f>
        <v>33</v>
      </c>
      <c r="CN35">
        <f t="shared" si="45"/>
        <v>43</v>
      </c>
      <c r="CO35">
        <f t="shared" si="46"/>
        <v>32</v>
      </c>
      <c r="CP35">
        <f t="shared" si="47"/>
        <v>24</v>
      </c>
      <c r="CQ35">
        <f t="shared" si="48"/>
        <v>34</v>
      </c>
      <c r="CR35">
        <f t="shared" si="49"/>
        <v>40</v>
      </c>
      <c r="CS35">
        <f t="shared" si="50"/>
        <v>27</v>
      </c>
      <c r="CT35">
        <f t="shared" si="51"/>
        <v>33</v>
      </c>
      <c r="CU35">
        <f t="shared" si="52"/>
        <v>44</v>
      </c>
      <c r="CV35">
        <f t="shared" si="53"/>
        <v>38</v>
      </c>
      <c r="CW35">
        <f t="shared" si="54"/>
        <v>22</v>
      </c>
      <c r="CX35">
        <f t="shared" si="55"/>
        <v>18</v>
      </c>
      <c r="CY35">
        <f t="shared" si="56"/>
        <v>16</v>
      </c>
      <c r="CZ35">
        <f t="shared" si="57"/>
        <v>5</v>
      </c>
      <c r="DA35">
        <f t="shared" si="58"/>
        <v>4</v>
      </c>
      <c r="DB35">
        <f t="shared" si="59"/>
        <v>28</v>
      </c>
      <c r="DC35">
        <f t="shared" si="60"/>
        <v>23</v>
      </c>
      <c r="DD35">
        <f t="shared" si="61"/>
        <v>41</v>
      </c>
      <c r="DE35">
        <f t="shared" si="62"/>
        <v>2</v>
      </c>
      <c r="DF35">
        <f t="shared" si="63"/>
        <v>11</v>
      </c>
      <c r="DG35">
        <f t="shared" si="64"/>
        <v>39</v>
      </c>
      <c r="DH35">
        <f t="shared" si="65"/>
        <v>3</v>
      </c>
      <c r="DI35">
        <f t="shared" si="66"/>
        <v>9</v>
      </c>
      <c r="DJ35">
        <f t="shared" si="67"/>
        <v>45</v>
      </c>
      <c r="DK35">
        <f t="shared" si="68"/>
        <v>35</v>
      </c>
      <c r="DL35">
        <f t="shared" si="69"/>
        <v>36</v>
      </c>
      <c r="DM35">
        <f t="shared" si="70"/>
        <v>14</v>
      </c>
      <c r="DN35">
        <f t="shared" si="71"/>
        <v>42</v>
      </c>
      <c r="DO35">
        <f t="shared" si="72"/>
        <v>25</v>
      </c>
      <c r="DP35">
        <f t="shared" si="73"/>
        <v>29</v>
      </c>
      <c r="DQ35">
        <f t="shared" si="74"/>
        <v>12</v>
      </c>
      <c r="DR35">
        <f t="shared" si="75"/>
        <v>20</v>
      </c>
      <c r="DS35">
        <f t="shared" si="76"/>
        <v>21</v>
      </c>
      <c r="DT35">
        <f t="shared" si="77"/>
        <v>6</v>
      </c>
      <c r="DU35">
        <f t="shared" si="78"/>
        <v>7</v>
      </c>
      <c r="DV35">
        <f t="shared" si="79"/>
        <v>10</v>
      </c>
      <c r="DW35">
        <f t="shared" si="80"/>
        <v>15</v>
      </c>
      <c r="DX35">
        <f t="shared" si="81"/>
        <v>30</v>
      </c>
      <c r="DY35">
        <f t="shared" si="82"/>
        <v>13</v>
      </c>
      <c r="DZ35">
        <f t="shared" si="83"/>
        <v>19</v>
      </c>
      <c r="EA35">
        <f t="shared" si="84"/>
        <v>37</v>
      </c>
      <c r="EB35">
        <f t="shared" si="85"/>
        <v>26</v>
      </c>
      <c r="EC35">
        <f t="shared" si="86"/>
        <v>31</v>
      </c>
      <c r="ED35">
        <f t="shared" si="87"/>
        <v>17</v>
      </c>
      <c r="EE35">
        <f t="shared" si="88"/>
        <v>8</v>
      </c>
      <c r="EF35">
        <f t="shared" si="89"/>
        <v>1</v>
      </c>
    </row>
    <row r="36" spans="1:136" ht="16.5" customHeight="1">
      <c r="A36">
        <f>_calc_라운드기준!A36</f>
        <v>1210</v>
      </c>
      <c r="B36">
        <f>INDEX(_calc_누적빈도!B:B,$A36)-INDEX(_calc_누적빈도!B:B,$A36-기준400회_후보!$B$1)</f>
        <v>49</v>
      </c>
      <c r="C36">
        <f>INDEX(_calc_누적빈도!C:C,$A36)-INDEX(_calc_누적빈도!C:C,$A36-기준400회_후보!$B$1)</f>
        <v>45</v>
      </c>
      <c r="D36">
        <f>INDEX(_calc_누적빈도!D:D,$A36)-INDEX(_calc_누적빈도!D:D,$A36-기준400회_후보!$B$1)</f>
        <v>62</v>
      </c>
      <c r="E36">
        <f>INDEX(_calc_누적빈도!E:E,$A36)-INDEX(_calc_누적빈도!E:E,$A36-기준400회_후보!$B$1)</f>
        <v>47</v>
      </c>
      <c r="F36">
        <f>INDEX(_calc_누적빈도!F:F,$A36)-INDEX(_calc_누적빈도!F:F,$A36-기준400회_후보!$B$1)</f>
        <v>39</v>
      </c>
      <c r="G36">
        <f>INDEX(_calc_누적빈도!G:G,$A36)-INDEX(_calc_누적빈도!G:G,$A36-기준400회_후보!$B$1)</f>
        <v>58</v>
      </c>
      <c r="H36">
        <f>INDEX(_calc_누적빈도!H:H,$A36)-INDEX(_calc_누적빈도!H:H,$A36-기준400회_후보!$B$1)</f>
        <v>56</v>
      </c>
      <c r="I36">
        <f>INDEX(_calc_누적빈도!I:I,$A36)-INDEX(_calc_누적빈도!I:I,$A36-기준400회_후보!$B$1)</f>
        <v>42</v>
      </c>
      <c r="J36">
        <f>INDEX(_calc_누적빈도!J:J,$A36)-INDEX(_calc_누적빈도!J:J,$A36-기준400회_후보!$B$1)</f>
        <v>51</v>
      </c>
      <c r="K36">
        <f>INDEX(_calc_누적빈도!K:K,$A36)-INDEX(_calc_누적빈도!K:K,$A36-기준400회_후보!$B$1)</f>
        <v>42</v>
      </c>
      <c r="L36">
        <f>INDEX(_calc_누적빈도!L:L,$A36)-INDEX(_calc_누적빈도!L:L,$A36-기준400회_후보!$B$1)</f>
        <v>51</v>
      </c>
      <c r="M36">
        <f>INDEX(_calc_누적빈도!M:M,$A36)-INDEX(_calc_누적빈도!M:M,$A36-기준400회_후보!$B$1)</f>
        <v>63</v>
      </c>
      <c r="N36">
        <f>INDEX(_calc_누적빈도!N:N,$A36)-INDEX(_calc_누적빈도!N:N,$A36-기준400회_후보!$B$1)</f>
        <v>63</v>
      </c>
      <c r="O36">
        <f>INDEX(_calc_누적빈도!O:O,$A36)-INDEX(_calc_누적빈도!O:O,$A36-기준400회_후보!$B$1)</f>
        <v>55</v>
      </c>
      <c r="P36">
        <f>INDEX(_calc_누적빈도!P:P,$A36)-INDEX(_calc_누적빈도!P:P,$A36-기준400회_후보!$B$1)</f>
        <v>50</v>
      </c>
      <c r="Q36">
        <f>INDEX(_calc_누적빈도!Q:Q,$A36)-INDEX(_calc_누적빈도!Q:Q,$A36-기준400회_후보!$B$1)</f>
        <v>66</v>
      </c>
      <c r="R36">
        <f>INDEX(_calc_누적빈도!R:R,$A36)-INDEX(_calc_누적빈도!R:R,$A36-기준400회_후보!$B$1)</f>
        <v>50</v>
      </c>
      <c r="S36">
        <f>INDEX(_calc_누적빈도!S:S,$A36)-INDEX(_calc_누적빈도!S:S,$A36-기준400회_후보!$B$1)</f>
        <v>59</v>
      </c>
      <c r="T36">
        <f>INDEX(_calc_누적빈도!T:T,$A36)-INDEX(_calc_누적빈도!T:T,$A36-기준400회_후보!$B$1)</f>
        <v>54</v>
      </c>
      <c r="U36">
        <f>INDEX(_calc_누적빈도!U:U,$A36)-INDEX(_calc_누적빈도!U:U,$A36-기준400회_후보!$B$1)</f>
        <v>46</v>
      </c>
      <c r="V36">
        <f>INDEX(_calc_누적빈도!V:V,$A36)-INDEX(_calc_누적빈도!V:V,$A36-기준400회_후보!$B$1)</f>
        <v>59</v>
      </c>
      <c r="W36">
        <f>INDEX(_calc_누적빈도!W:W,$A36)-INDEX(_calc_누적빈도!W:W,$A36-기준400회_후보!$B$1)</f>
        <v>53</v>
      </c>
      <c r="X36">
        <f>INDEX(_calc_누적빈도!X:X,$A36)-INDEX(_calc_누적빈도!X:X,$A36-기준400회_후보!$B$1)</f>
        <v>47</v>
      </c>
      <c r="Y36">
        <f>INDEX(_calc_누적빈도!Y:Y,$A36)-INDEX(_calc_누적빈도!Y:Y,$A36-기준400회_후보!$B$1)</f>
        <v>55</v>
      </c>
      <c r="Z36">
        <f>INDEX(_calc_누적빈도!Z:Z,$A36)-INDEX(_calc_누적빈도!Z:Z,$A36-기준400회_후보!$B$1)</f>
        <v>44</v>
      </c>
      <c r="AA36">
        <f>INDEX(_calc_누적빈도!AA:AA,$A36)-INDEX(_calc_누적빈도!AA:AA,$A36-기준400회_후보!$B$1)</f>
        <v>55</v>
      </c>
      <c r="AB36">
        <f>INDEX(_calc_누적빈도!AB:AB,$A36)-INDEX(_calc_누적빈도!AB:AB,$A36-기준400회_후보!$B$1)</f>
        <v>53</v>
      </c>
      <c r="AC36">
        <f>INDEX(_calc_누적빈도!AC:AC,$A36)-INDEX(_calc_누적빈도!AC:AC,$A36-기준400회_후보!$B$1)</f>
        <v>56</v>
      </c>
      <c r="AD36">
        <f>INDEX(_calc_누적빈도!AD:AD,$A36)-INDEX(_calc_누적빈도!AD:AD,$A36-기준400회_후보!$B$1)</f>
        <v>55</v>
      </c>
      <c r="AE36">
        <f>INDEX(_calc_누적빈도!AE:AE,$A36)-INDEX(_calc_누적빈도!AE:AE,$A36-기준400회_후보!$B$1)</f>
        <v>60</v>
      </c>
      <c r="AF36">
        <f>INDEX(_calc_누적빈도!AF:AF,$A36)-INDEX(_calc_누적빈도!AF:AF,$A36-기준400회_후보!$B$1)</f>
        <v>52</v>
      </c>
      <c r="AG36">
        <f>INDEX(_calc_누적빈도!AG:AG,$A36)-INDEX(_calc_누적빈도!AG:AG,$A36-기준400회_후보!$B$1)</f>
        <v>47</v>
      </c>
      <c r="AH36">
        <f>INDEX(_calc_누적빈도!AH:AH,$A36)-INDEX(_calc_누적빈도!AH:AH,$A36-기준400회_후보!$B$1)</f>
        <v>62</v>
      </c>
      <c r="AI36">
        <f>INDEX(_calc_누적빈도!AI:AI,$A36)-INDEX(_calc_누적빈도!AI:AI,$A36-기준400회_후보!$B$1)</f>
        <v>52</v>
      </c>
      <c r="AJ36">
        <f>INDEX(_calc_누적빈도!AJ:AJ,$A36)-INDEX(_calc_누적빈도!AJ:AJ,$A36-기준400회_후보!$B$1)</f>
        <v>60</v>
      </c>
      <c r="AK36">
        <f>INDEX(_calc_누적빈도!AK:AK,$A36)-INDEX(_calc_누적빈도!AK:AK,$A36-기준400회_후보!$B$1)</f>
        <v>54</v>
      </c>
      <c r="AL36">
        <f>INDEX(_calc_누적빈도!AL:AL,$A36)-INDEX(_calc_누적빈도!AL:AL,$A36-기준400회_후보!$B$1)</f>
        <v>55</v>
      </c>
      <c r="AM36">
        <f>INDEX(_calc_누적빈도!AM:AM,$A36)-INDEX(_calc_누적빈도!AM:AM,$A36-기준400회_후보!$B$1)</f>
        <v>65</v>
      </c>
      <c r="AN36">
        <f>INDEX(_calc_누적빈도!AN:AN,$A36)-INDEX(_calc_누적빈도!AN:AN,$A36-기준400회_후보!$B$1)</f>
        <v>59</v>
      </c>
      <c r="AO36">
        <f>INDEX(_calc_누적빈도!AO:AO,$A36)-INDEX(_calc_누적빈도!AO:AO,$A36-기준400회_후보!$B$1)</f>
        <v>50</v>
      </c>
      <c r="AP36">
        <f>INDEX(_calc_누적빈도!AP:AP,$A36)-INDEX(_calc_누적빈도!AP:AP,$A36-기준400회_후보!$B$1)</f>
        <v>45</v>
      </c>
      <c r="AQ36">
        <f>INDEX(_calc_누적빈도!AQ:AQ,$A36)-INDEX(_calc_누적빈도!AQ:AQ,$A36-기준400회_후보!$B$1)</f>
        <v>53</v>
      </c>
      <c r="AR36">
        <f>INDEX(_calc_누적빈도!AR:AR,$A36)-INDEX(_calc_누적빈도!AR:AR,$A36-기준400회_후보!$B$1)</f>
        <v>49</v>
      </c>
      <c r="AS36">
        <f>INDEX(_calc_누적빈도!AS:AS,$A36)-INDEX(_calc_누적빈도!AS:AS,$A36-기준400회_후보!$B$1)</f>
        <v>53</v>
      </c>
      <c r="AT36">
        <f>INDEX(_calc_누적빈도!AT:AT,$A36)-INDEX(_calc_누적빈도!AT:AT,$A36-기준400회_후보!$B$1)</f>
        <v>59</v>
      </c>
      <c r="AU36">
        <f>(RANK(_calc_라운드기준!B36,_calc_라운드기준!$B36:$AT36,0)+COUNTIFS(_calc_라운드기준!$B36:$AT36,_calc_라운드기준!B36,$B$1:$AT$1,"&lt;"&amp;1))-(RANK(B36,$B36:$AT36,0)+COUNTIFS($B36:$AT36,B36,$B$1:$AT$1,"&lt;"&amp;1))</f>
        <v>-19</v>
      </c>
      <c r="AV36">
        <f>(RANK(_calc_라운드기준!C36,_calc_라운드기준!$B36:$AT36,0)+COUNTIFS(_calc_라운드기준!$B36:$AT36,_calc_라운드기준!C36,$B$1:$AT$1,"&lt;"&amp;2))-(RANK(C36,$B36:$AT36,0)+COUNTIFS($B36:$AT36,C36,$B$1:$AT$1,"&lt;"&amp;2))</f>
        <v>-7</v>
      </c>
      <c r="AW36">
        <f>(RANK(_calc_라운드기준!D36,_calc_라운드기준!$B36:$AT36,0)+COUNTIFS(_calc_라운드기준!$B36:$AT36,_calc_라운드기준!D36,$B$1:$AT$1,"&lt;"&amp;3))-(RANK(D36,$B36:$AT36,0)+COUNTIFS($B36:$AT36,D36,$B$1:$AT$1,"&lt;"&amp;3))</f>
        <v>-3</v>
      </c>
      <c r="AX36">
        <f>(RANK(_calc_라운드기준!E36,_calc_라운드기준!$B36:$AT36,0)+COUNTIFS(_calc_라운드기준!$B36:$AT36,_calc_라운드기준!E36,$B$1:$AT$1,"&lt;"&amp;4))-(RANK(E36,$B36:$AT36,0)+COUNTIFS($B36:$AT36,E36,$B$1:$AT$1,"&lt;"&amp;4))</f>
        <v>-10</v>
      </c>
      <c r="AY36">
        <f>(RANK(_calc_라운드기준!F36,_calc_라운드기준!$B36:$AT36,0)+COUNTIFS(_calc_라운드기준!$B36:$AT36,_calc_라운드기준!F36,$B$1:$AT$1,"&lt;"&amp;5))-(RANK(F36,$B36:$AT36,0)+COUNTIFS($B36:$AT36,F36,$B$1:$AT$1,"&lt;"&amp;5))</f>
        <v>-18</v>
      </c>
      <c r="AZ36">
        <f>(RANK(_calc_라운드기준!G36,_calc_라운드기준!$B36:$AT36,0)+COUNTIFS(_calc_라운드기준!$B36:$AT36,_calc_라운드기준!G36,$B$1:$AT$1,"&lt;"&amp;6))-(RANK(G36,$B36:$AT36,0)+COUNTIFS($B36:$AT36,G36,$B$1:$AT$1,"&lt;"&amp;6))</f>
        <v>-8</v>
      </c>
      <c r="BA36">
        <f>(RANK(_calc_라운드기준!H36,_calc_라운드기준!$B36:$AT36,0)+COUNTIFS(_calc_라운드기준!$B36:$AT36,_calc_라운드기준!H36,$B$1:$AT$1,"&lt;"&amp;7))-(RANK(H36,$B36:$AT36,0)+COUNTIFS($B36:$AT36,H36,$B$1:$AT$1,"&lt;"&amp;7))</f>
        <v>-8</v>
      </c>
      <c r="BB36">
        <f>(RANK(_calc_라운드기준!I36,_calc_라운드기준!$B36:$AT36,0)+COUNTIFS(_calc_라운드기준!$B36:$AT36,_calc_라운드기준!I36,$B$1:$AT$1,"&lt;"&amp;8))-(RANK(I36,$B36:$AT36,0)+COUNTIFS($B36:$AT36,I36,$B$1:$AT$1,"&lt;"&amp;8))</f>
        <v>-27</v>
      </c>
      <c r="BC36">
        <f>(RANK(_calc_라운드기준!J36,_calc_라운드기준!$B36:$AT36,0)+COUNTIFS(_calc_라운드기준!$B36:$AT36,_calc_라운드기준!J36,$B$1:$AT$1,"&lt;"&amp;9))-(RANK(J36,$B36:$AT36,0)+COUNTIFS($B36:$AT36,J36,$B$1:$AT$1,"&lt;"&amp;9))</f>
        <v>-12</v>
      </c>
      <c r="BD36">
        <f>(RANK(_calc_라운드기준!K36,_calc_라운드기준!$B36:$AT36,0)+COUNTIFS(_calc_라운드기준!$B36:$AT36,_calc_라운드기준!K36,$B$1:$AT$1,"&lt;"&amp;10))-(RANK(K36,$B36:$AT36,0)+COUNTIFS($B36:$AT36,K36,$B$1:$AT$1,"&lt;"&amp;10))</f>
        <v>0</v>
      </c>
      <c r="BE36">
        <f>(RANK(_calc_라운드기준!L36,_calc_라운드기준!$B36:$AT36,0)+COUNTIFS(_calc_라운드기준!$B36:$AT36,_calc_라운드기준!L36,$B$1:$AT$1,"&lt;"&amp;11))-(RANK(L36,$B36:$AT36,0)+COUNTIFS($B36:$AT36,L36,$B$1:$AT$1,"&lt;"&amp;11))</f>
        <v>4</v>
      </c>
      <c r="BF36">
        <f>(RANK(_calc_라운드기준!M36,_calc_라운드기준!$B36:$AT36,0)+COUNTIFS(_calc_라운드기준!$B36:$AT36,_calc_라운드기준!M36,$B$1:$AT$1,"&lt;"&amp;12))-(RANK(M36,$B36:$AT36,0)+COUNTIFS($B36:$AT36,M36,$B$1:$AT$1,"&lt;"&amp;12))</f>
        <v>6</v>
      </c>
      <c r="BG36">
        <f>(RANK(_calc_라운드기준!N36,_calc_라운드기준!$B36:$AT36,0)+COUNTIFS(_calc_라운드기준!$B36:$AT36,_calc_라운드기준!N36,$B$1:$AT$1,"&lt;"&amp;13))-(RANK(N36,$B36:$AT36,0)+COUNTIFS($B36:$AT36,N36,$B$1:$AT$1,"&lt;"&amp;13))</f>
        <v>14</v>
      </c>
      <c r="BH36">
        <f>(RANK(_calc_라운드기준!O36,_calc_라운드기준!$B36:$AT36,0)+COUNTIFS(_calc_라운드기준!$B36:$AT36,_calc_라운드기준!O36,$B$1:$AT$1,"&lt;"&amp;14))-(RANK(O36,$B36:$AT36,0)+COUNTIFS($B36:$AT36,O36,$B$1:$AT$1,"&lt;"&amp;14))</f>
        <v>23</v>
      </c>
      <c r="BI36">
        <f>(RANK(_calc_라운드기준!P36,_calc_라운드기준!$B36:$AT36,0)+COUNTIFS(_calc_라운드기준!$B36:$AT36,_calc_라운드기준!P36,$B$1:$AT$1,"&lt;"&amp;15))-(RANK(P36,$B36:$AT36,0)+COUNTIFS($B36:$AT36,P36,$B$1:$AT$1,"&lt;"&amp;15))</f>
        <v>-3</v>
      </c>
      <c r="BJ36">
        <f>(RANK(_calc_라운드기준!Q36,_calc_라운드기준!$B36:$AT36,0)+COUNTIFS(_calc_라운드기준!$B36:$AT36,_calc_라운드기준!Q36,$B$1:$AT$1,"&lt;"&amp;16))-(RANK(Q36,$B36:$AT36,0)+COUNTIFS($B36:$AT36,Q36,$B$1:$AT$1,"&lt;"&amp;16))</f>
        <v>0</v>
      </c>
      <c r="BK36">
        <f>(RANK(_calc_라운드기준!R36,_calc_라운드기준!$B36:$AT36,0)+COUNTIFS(_calc_라운드기준!$B36:$AT36,_calc_라운드기준!R36,$B$1:$AT$1,"&lt;"&amp;17))-(RANK(R36,$B36:$AT36,0)+COUNTIFS($B36:$AT36,R36,$B$1:$AT$1,"&lt;"&amp;17))</f>
        <v>-13</v>
      </c>
      <c r="BL36">
        <f>(RANK(_calc_라운드기준!S36,_calc_라운드기준!$B36:$AT36,0)+COUNTIFS(_calc_라운드기준!$B36:$AT36,_calc_라운드기준!S36,$B$1:$AT$1,"&lt;"&amp;18))-(RANK(S36,$B36:$AT36,0)+COUNTIFS($B36:$AT36,S36,$B$1:$AT$1,"&lt;"&amp;18))</f>
        <v>20</v>
      </c>
      <c r="BM36">
        <f>(RANK(_calc_라운드기준!T36,_calc_라운드기준!$B36:$AT36,0)+COUNTIFS(_calc_라운드기준!$B36:$AT36,_calc_라운드기준!T36,$B$1:$AT$1,"&lt;"&amp;19))-(RANK(T36,$B36:$AT36,0)+COUNTIFS($B36:$AT36,T36,$B$1:$AT$1,"&lt;"&amp;19))</f>
        <v>14</v>
      </c>
      <c r="BN36">
        <f>(RANK(_calc_라운드기준!U36,_calc_라운드기준!$B36:$AT36,0)+COUNTIFS(_calc_라운드기준!$B36:$AT36,_calc_라운드기준!U36,$B$1:$AT$1,"&lt;"&amp;20))-(RANK(U36,$B36:$AT36,0)+COUNTIFS($B36:$AT36,U36,$B$1:$AT$1,"&lt;"&amp;20))</f>
        <v>-19</v>
      </c>
      <c r="BO36">
        <f>(RANK(_calc_라운드기준!V36,_calc_라운드기준!$B36:$AT36,0)+COUNTIFS(_calc_라운드기준!$B36:$AT36,_calc_라운드기준!V36,$B$1:$AT$1,"&lt;"&amp;21))-(RANK(V36,$B36:$AT36,0)+COUNTIFS($B36:$AT36,V36,$B$1:$AT$1,"&lt;"&amp;21))</f>
        <v>26</v>
      </c>
      <c r="BP36">
        <f>(RANK(_calc_라운드기준!W36,_calc_라운드기준!$B36:$AT36,0)+COUNTIFS(_calc_라운드기준!$B36:$AT36,_calc_라운드기준!W36,$B$1:$AT$1,"&lt;"&amp;22))-(RANK(W36,$B36:$AT36,0)+COUNTIFS($B36:$AT36,W36,$B$1:$AT$1,"&lt;"&amp;22))</f>
        <v>17</v>
      </c>
      <c r="BQ36">
        <f>(RANK(_calc_라운드기준!X36,_calc_라운드기준!$B36:$AT36,0)+COUNTIFS(_calc_라운드기준!$B36:$AT36,_calc_라운드기준!X36,$B$1:$AT$1,"&lt;"&amp;23))-(RANK(X36,$B36:$AT36,0)+COUNTIFS($B36:$AT36,X36,$B$1:$AT$1,"&lt;"&amp;23))</f>
        <v>-30</v>
      </c>
      <c r="BR36">
        <f>(RANK(_calc_라운드기준!Y36,_calc_라운드기준!$B36:$AT36,0)+COUNTIFS(_calc_라운드기준!$B36:$AT36,_calc_라운드기준!Y36,$B$1:$AT$1,"&lt;"&amp;24))-(RANK(Y36,$B36:$AT36,0)+COUNTIFS($B36:$AT36,Y36,$B$1:$AT$1,"&lt;"&amp;24))</f>
        <v>-14</v>
      </c>
      <c r="BS36">
        <f>(RANK(_calc_라운드기준!Z36,_calc_라운드기준!$B36:$AT36,0)+COUNTIFS(_calc_라운드기준!$B36:$AT36,_calc_라운드기준!Z36,$B$1:$AT$1,"&lt;"&amp;25))-(RANK(Z36,$B36:$AT36,0)+COUNTIFS($B36:$AT36,Z36,$B$1:$AT$1,"&lt;"&amp;25))</f>
        <v>-12</v>
      </c>
      <c r="BT36">
        <f>(RANK(_calc_라운드기준!AA36,_calc_라운드기준!$B36:$AT36,0)+COUNTIFS(_calc_라운드기준!$B36:$AT36,_calc_라운드기준!AA36,$B$1:$AT$1,"&lt;"&amp;26))-(RANK(AA36,$B36:$AT36,0)+COUNTIFS($B36:$AT36,AA36,$B$1:$AT$1,"&lt;"&amp;26))</f>
        <v>13</v>
      </c>
      <c r="BU36">
        <f>(RANK(_calc_라운드기준!AB36,_calc_라운드기준!$B36:$AT36,0)+COUNTIFS(_calc_라운드기준!$B36:$AT36,_calc_라운드기준!AB36,$B$1:$AT$1,"&lt;"&amp;27))-(RANK(AB36,$B36:$AT36,0)+COUNTIFS($B36:$AT36,AB36,$B$1:$AT$1,"&lt;"&amp;27))</f>
        <v>-20</v>
      </c>
      <c r="BV36">
        <f>(RANK(_calc_라운드기준!AC36,_calc_라운드기준!$B36:$AT36,0)+COUNTIFS(_calc_라운드기준!$B36:$AT36,_calc_라운드기준!AC36,$B$1:$AT$1,"&lt;"&amp;28))-(RANK(AC36,$B36:$AT36,0)+COUNTIFS($B36:$AT36,AC36,$B$1:$AT$1,"&lt;"&amp;28))</f>
        <v>-5</v>
      </c>
      <c r="BW36">
        <f>(RANK(_calc_라운드기준!AD36,_calc_라운드기준!$B36:$AT36,0)+COUNTIFS(_calc_라운드기준!$B36:$AT36,_calc_라운드기준!AD36,$B$1:$AT$1,"&lt;"&amp;29))-(RANK(AD36,$B36:$AT36,0)+COUNTIFS($B36:$AT36,AD36,$B$1:$AT$1,"&lt;"&amp;29))</f>
        <v>-8</v>
      </c>
      <c r="BX36">
        <f>(RANK(_calc_라운드기준!AE36,_calc_라운드기준!$B36:$AT36,0)+COUNTIFS(_calc_라운드기준!$B36:$AT36,_calc_라운드기준!AE36,$B$1:$AT$1,"&lt;"&amp;30))-(RANK(AE36,$B36:$AT36,0)+COUNTIFS($B36:$AT36,AE36,$B$1:$AT$1,"&lt;"&amp;30))</f>
        <v>14</v>
      </c>
      <c r="BY36">
        <f>(RANK(_calc_라운드기준!AF36,_calc_라운드기준!$B36:$AT36,0)+COUNTIFS(_calc_라운드기준!$B36:$AT36,_calc_라운드기준!AF36,$B$1:$AT$1,"&lt;"&amp;31))-(RANK(AF36,$B36:$AT36,0)+COUNTIFS($B36:$AT36,AF36,$B$1:$AT$1,"&lt;"&amp;31))</f>
        <v>5</v>
      </c>
      <c r="BZ36">
        <f>(RANK(_calc_라운드기준!AG36,_calc_라운드기준!$B36:$AT36,0)+COUNTIFS(_calc_라운드기준!$B36:$AT36,_calc_라운드기준!AG36,$B$1:$AT$1,"&lt;"&amp;32))-(RANK(AG36,$B36:$AT36,0)+COUNTIFS($B36:$AT36,AG36,$B$1:$AT$1,"&lt;"&amp;32))</f>
        <v>3</v>
      </c>
      <c r="CA36">
        <f>(RANK(_calc_라운드기준!AH36,_calc_라운드기준!$B36:$AT36,0)+COUNTIFS(_calc_라운드기준!$B36:$AT36,_calc_라운드기준!AH36,$B$1:$AT$1,"&lt;"&amp;33))-(RANK(AH36,$B36:$AT36,0)+COUNTIFS($B36:$AT36,AH36,$B$1:$AT$1,"&lt;"&amp;33))</f>
        <v>16</v>
      </c>
      <c r="CB36">
        <f>(RANK(_calc_라운드기준!AI36,_calc_라운드기준!$B36:$AT36,0)+COUNTIFS(_calc_라운드기준!$B36:$AT36,_calc_라운드기준!AI36,$B$1:$AT$1,"&lt;"&amp;34))-(RANK(AI36,$B36:$AT36,0)+COUNTIFS($B36:$AT36,AI36,$B$1:$AT$1,"&lt;"&amp;34))</f>
        <v>17</v>
      </c>
      <c r="CC36">
        <f>(RANK(_calc_라운드기준!AJ36,_calc_라운드기준!$B36:$AT36,0)+COUNTIFS(_calc_라운드기준!$B36:$AT36,_calc_라운드기준!AJ36,$B$1:$AT$1,"&lt;"&amp;35))-(RANK(AJ36,$B36:$AT36,0)+COUNTIFS($B36:$AT36,AJ36,$B$1:$AT$1,"&lt;"&amp;35))</f>
        <v>15</v>
      </c>
      <c r="CD36">
        <f>(RANK(_calc_라운드기준!AK36,_calc_라운드기준!$B36:$AT36,0)+COUNTIFS(_calc_라운드기준!$B36:$AT36,_calc_라운드기준!AK36,$B$1:$AT$1,"&lt;"&amp;36))-(RANK(AK36,$B36:$AT36,0)+COUNTIFS($B36:$AT36,AK36,$B$1:$AT$1,"&lt;"&amp;36))</f>
        <v>2</v>
      </c>
      <c r="CE36">
        <f>(RANK(_calc_라운드기준!AL36,_calc_라운드기준!$B36:$AT36,0)+COUNTIFS(_calc_라운드기준!$B36:$AT36,_calc_라운드기준!AL36,$B$1:$AT$1,"&lt;"&amp;37))-(RANK(AL36,$B36:$AT36,0)+COUNTIFS($B36:$AT36,AL36,$B$1:$AT$1,"&lt;"&amp;37))</f>
        <v>-8</v>
      </c>
      <c r="CF36">
        <f>(RANK(_calc_라운드기준!AM36,_calc_라운드기준!$B36:$AT36,0)+COUNTIFS(_calc_라운드기준!$B36:$AT36,_calc_라운드기준!AM36,$B$1:$AT$1,"&lt;"&amp;38))-(RANK(AM36,$B36:$AT36,0)+COUNTIFS($B36:$AT36,AM36,$B$1:$AT$1,"&lt;"&amp;38))</f>
        <v>23</v>
      </c>
      <c r="CG36">
        <f>(RANK(_calc_라운드기준!AN36,_calc_라운드기준!$B36:$AT36,0)+COUNTIFS(_calc_라운드기준!$B36:$AT36,_calc_라운드기준!AN36,$B$1:$AT$1,"&lt;"&amp;39))-(RANK(AN36,$B36:$AT36,0)+COUNTIFS($B36:$AT36,AN36,$B$1:$AT$1,"&lt;"&amp;39))</f>
        <v>-3</v>
      </c>
      <c r="CH36">
        <f>(RANK(_calc_라운드기준!AO36,_calc_라운드기준!$B36:$AT36,0)+COUNTIFS(_calc_라운드기준!$B36:$AT36,_calc_라운드기준!AO36,$B$1:$AT$1,"&lt;"&amp;40))-(RANK(AO36,$B36:$AT36,0)+COUNTIFS($B36:$AT36,AO36,$B$1:$AT$1,"&lt;"&amp;40))</f>
        <v>-20</v>
      </c>
      <c r="CI36">
        <f>(RANK(_calc_라운드기준!AP36,_calc_라운드기준!$B36:$AT36,0)+COUNTIFS(_calc_라운드기준!$B36:$AT36,_calc_라운드기준!AP36,$B$1:$AT$1,"&lt;"&amp;41))-(RANK(AP36,$B36:$AT36,0)+COUNTIFS($B36:$AT36,AP36,$B$1:$AT$1,"&lt;"&amp;41))</f>
        <v>-4</v>
      </c>
      <c r="CJ36">
        <f>(RANK(_calc_라운드기준!AQ36,_calc_라운드기준!$B36:$AT36,0)+COUNTIFS(_calc_라운드기준!$B36:$AT36,_calc_라운드기준!AQ36,$B$1:$AT$1,"&lt;"&amp;42))-(RANK(AQ36,$B36:$AT36,0)+COUNTIFS($B36:$AT36,AQ36,$B$1:$AT$1,"&lt;"&amp;42))</f>
        <v>-11</v>
      </c>
      <c r="CK36">
        <f>(RANK(_calc_라운드기준!AR36,_calc_라운드기준!$B36:$AT36,0)+COUNTIFS(_calc_라운드기준!$B36:$AT36,_calc_라운드기준!AR36,$B$1:$AT$1,"&lt;"&amp;43))-(RANK(AR36,$B36:$AT36,0)+COUNTIFS($B36:$AT36,AR36,$B$1:$AT$1,"&lt;"&amp;43))</f>
        <v>7</v>
      </c>
      <c r="CL36">
        <f>(RANK(_calc_라운드기준!AS36,_calc_라운드기준!$B36:$AT36,0)+COUNTIFS(_calc_라운드기준!$B36:$AT36,_calc_라운드기준!AS36,$B$1:$AT$1,"&lt;"&amp;44))-(RANK(AS36,$B36:$AT36,0)+COUNTIFS($B36:$AT36,AS36,$B$1:$AT$1,"&lt;"&amp;44))</f>
        <v>17</v>
      </c>
      <c r="CM36">
        <f>(RANK(_calc_라운드기준!AT36,_calc_라운드기준!$B36:$AT36,0)+COUNTIFS(_calc_라운드기준!$B36:$AT36,_calc_라운드기준!AT36,$B$1:$AT$1,"&lt;"&amp;45))-(RANK(AT36,$B36:$AT36,0)+COUNTIFS($B36:$AT36,AT36,$B$1:$AT$1,"&lt;"&amp;45))</f>
        <v>26</v>
      </c>
      <c r="CN36">
        <f t="shared" si="45"/>
        <v>40</v>
      </c>
      <c r="CO36">
        <f t="shared" si="46"/>
        <v>28</v>
      </c>
      <c r="CP36">
        <f t="shared" si="47"/>
        <v>23</v>
      </c>
      <c r="CQ36">
        <f t="shared" si="48"/>
        <v>33</v>
      </c>
      <c r="CR36">
        <f t="shared" si="49"/>
        <v>39</v>
      </c>
      <c r="CS36">
        <f t="shared" si="50"/>
        <v>29</v>
      </c>
      <c r="CT36">
        <f t="shared" si="51"/>
        <v>30</v>
      </c>
      <c r="CU36">
        <f t="shared" si="52"/>
        <v>44</v>
      </c>
      <c r="CV36">
        <f t="shared" si="53"/>
        <v>35</v>
      </c>
      <c r="CW36">
        <f t="shared" si="54"/>
        <v>21</v>
      </c>
      <c r="CX36">
        <f t="shared" si="55"/>
        <v>18</v>
      </c>
      <c r="CY36">
        <f t="shared" si="56"/>
        <v>16</v>
      </c>
      <c r="CZ36">
        <f t="shared" si="57"/>
        <v>11</v>
      </c>
      <c r="DA36">
        <f t="shared" si="58"/>
        <v>3</v>
      </c>
      <c r="DB36">
        <f t="shared" si="59"/>
        <v>24</v>
      </c>
      <c r="DC36">
        <f t="shared" si="60"/>
        <v>22</v>
      </c>
      <c r="DD36">
        <f t="shared" si="61"/>
        <v>37</v>
      </c>
      <c r="DE36">
        <f t="shared" si="62"/>
        <v>5</v>
      </c>
      <c r="DF36">
        <f t="shared" si="63"/>
        <v>12</v>
      </c>
      <c r="DG36">
        <f t="shared" si="64"/>
        <v>41</v>
      </c>
      <c r="DH36">
        <f t="shared" si="65"/>
        <v>1</v>
      </c>
      <c r="DI36">
        <f t="shared" si="66"/>
        <v>6</v>
      </c>
      <c r="DJ36">
        <f t="shared" si="67"/>
        <v>45</v>
      </c>
      <c r="DK36">
        <f t="shared" si="68"/>
        <v>38</v>
      </c>
      <c r="DL36">
        <f t="shared" si="69"/>
        <v>36</v>
      </c>
      <c r="DM36">
        <f t="shared" si="70"/>
        <v>14</v>
      </c>
      <c r="DN36">
        <f t="shared" si="71"/>
        <v>42</v>
      </c>
      <c r="DO36">
        <f t="shared" si="72"/>
        <v>27</v>
      </c>
      <c r="DP36">
        <f t="shared" si="73"/>
        <v>31</v>
      </c>
      <c r="DQ36">
        <f t="shared" si="74"/>
        <v>13</v>
      </c>
      <c r="DR36">
        <f t="shared" si="75"/>
        <v>17</v>
      </c>
      <c r="DS36">
        <f t="shared" si="76"/>
        <v>19</v>
      </c>
      <c r="DT36">
        <f t="shared" si="77"/>
        <v>9</v>
      </c>
      <c r="DU36">
        <f t="shared" si="78"/>
        <v>7</v>
      </c>
      <c r="DV36">
        <f t="shared" si="79"/>
        <v>10</v>
      </c>
      <c r="DW36">
        <f t="shared" si="80"/>
        <v>20</v>
      </c>
      <c r="DX36">
        <f t="shared" si="81"/>
        <v>32</v>
      </c>
      <c r="DY36">
        <f t="shared" si="82"/>
        <v>4</v>
      </c>
      <c r="DZ36">
        <f t="shared" si="83"/>
        <v>25</v>
      </c>
      <c r="EA36">
        <f t="shared" si="84"/>
        <v>43</v>
      </c>
      <c r="EB36">
        <f t="shared" si="85"/>
        <v>26</v>
      </c>
      <c r="EC36">
        <f t="shared" si="86"/>
        <v>34</v>
      </c>
      <c r="ED36">
        <f t="shared" si="87"/>
        <v>15</v>
      </c>
      <c r="EE36">
        <f t="shared" si="88"/>
        <v>8</v>
      </c>
      <c r="EF36">
        <f t="shared" si="89"/>
        <v>2</v>
      </c>
    </row>
    <row r="37" spans="1:136" ht="16.5" customHeight="1">
      <c r="A37">
        <f>_calc_라운드기준!A37</f>
        <v>1209</v>
      </c>
      <c r="B37">
        <f>INDEX(_calc_누적빈도!B:B,$A37)-INDEX(_calc_누적빈도!B:B,$A37-기준400회_후보!$B$1)</f>
        <v>49</v>
      </c>
      <c r="C37">
        <f>INDEX(_calc_누적빈도!C:C,$A37)-INDEX(_calc_누적빈도!C:C,$A37-기준400회_후보!$B$1)</f>
        <v>44</v>
      </c>
      <c r="D37">
        <f>INDEX(_calc_누적빈도!D:D,$A37)-INDEX(_calc_누적빈도!D:D,$A37-기준400회_후보!$B$1)</f>
        <v>62</v>
      </c>
      <c r="E37">
        <f>INDEX(_calc_누적빈도!E:E,$A37)-INDEX(_calc_누적빈도!E:E,$A37-기준400회_후보!$B$1)</f>
        <v>47</v>
      </c>
      <c r="F37">
        <f>INDEX(_calc_누적빈도!F:F,$A37)-INDEX(_calc_누적빈도!F:F,$A37-기준400회_후보!$B$1)</f>
        <v>39</v>
      </c>
      <c r="G37">
        <f>INDEX(_calc_누적빈도!G:G,$A37)-INDEX(_calc_누적빈도!G:G,$A37-기준400회_후보!$B$1)</f>
        <v>59</v>
      </c>
      <c r="H37">
        <f>INDEX(_calc_누적빈도!H:H,$A37)-INDEX(_calc_누적빈도!H:H,$A37-기준400회_후보!$B$1)</f>
        <v>56</v>
      </c>
      <c r="I37">
        <f>INDEX(_calc_누적빈도!I:I,$A37)-INDEX(_calc_누적빈도!I:I,$A37-기준400회_후보!$B$1)</f>
        <v>42</v>
      </c>
      <c r="J37">
        <f>INDEX(_calc_누적빈도!J:J,$A37)-INDEX(_calc_누적빈도!J:J,$A37-기준400회_후보!$B$1)</f>
        <v>51</v>
      </c>
      <c r="K37">
        <f>INDEX(_calc_누적빈도!K:K,$A37)-INDEX(_calc_누적빈도!K:K,$A37-기준400회_후보!$B$1)</f>
        <v>42</v>
      </c>
      <c r="L37">
        <f>INDEX(_calc_누적빈도!L:L,$A37)-INDEX(_calc_누적빈도!L:L,$A37-기준400회_후보!$B$1)</f>
        <v>52</v>
      </c>
      <c r="M37">
        <f>INDEX(_calc_누적빈도!M:M,$A37)-INDEX(_calc_누적빈도!M:M,$A37-기준400회_후보!$B$1)</f>
        <v>63</v>
      </c>
      <c r="N37">
        <f>INDEX(_calc_누적빈도!N:N,$A37)-INDEX(_calc_누적빈도!N:N,$A37-기준400회_후보!$B$1)</f>
        <v>63</v>
      </c>
      <c r="O37">
        <f>INDEX(_calc_누적빈도!O:O,$A37)-INDEX(_calc_누적빈도!O:O,$A37-기준400회_후보!$B$1)</f>
        <v>55</v>
      </c>
      <c r="P37">
        <f>INDEX(_calc_누적빈도!P:P,$A37)-INDEX(_calc_누적빈도!P:P,$A37-기준400회_후보!$B$1)</f>
        <v>51</v>
      </c>
      <c r="Q37">
        <f>INDEX(_calc_누적빈도!Q:Q,$A37)-INDEX(_calc_누적빈도!Q:Q,$A37-기준400회_후보!$B$1)</f>
        <v>66</v>
      </c>
      <c r="R37">
        <f>INDEX(_calc_누적빈도!R:R,$A37)-INDEX(_calc_누적빈도!R:R,$A37-기준400회_후보!$B$1)</f>
        <v>50</v>
      </c>
      <c r="S37">
        <f>INDEX(_calc_누적빈도!S:S,$A37)-INDEX(_calc_누적빈도!S:S,$A37-기준400회_후보!$B$1)</f>
        <v>59</v>
      </c>
      <c r="T37">
        <f>INDEX(_calc_누적빈도!T:T,$A37)-INDEX(_calc_누적빈도!T:T,$A37-기준400회_후보!$B$1)</f>
        <v>54</v>
      </c>
      <c r="U37">
        <f>INDEX(_calc_누적빈도!U:U,$A37)-INDEX(_calc_누적빈도!U:U,$A37-기준400회_후보!$B$1)</f>
        <v>45</v>
      </c>
      <c r="V37">
        <f>INDEX(_calc_누적빈도!V:V,$A37)-INDEX(_calc_누적빈도!V:V,$A37-기준400회_후보!$B$1)</f>
        <v>59</v>
      </c>
      <c r="W37">
        <f>INDEX(_calc_누적빈도!W:W,$A37)-INDEX(_calc_누적빈도!W:W,$A37-기준400회_후보!$B$1)</f>
        <v>53</v>
      </c>
      <c r="X37">
        <f>INDEX(_calc_누적빈도!X:X,$A37)-INDEX(_calc_누적빈도!X:X,$A37-기준400회_후보!$B$1)</f>
        <v>48</v>
      </c>
      <c r="Y37">
        <f>INDEX(_calc_누적빈도!Y:Y,$A37)-INDEX(_calc_누적빈도!Y:Y,$A37-기준400회_후보!$B$1)</f>
        <v>55</v>
      </c>
      <c r="Z37">
        <f>INDEX(_calc_누적빈도!Z:Z,$A37)-INDEX(_calc_누적빈도!Z:Z,$A37-기준400회_후보!$B$1)</f>
        <v>44</v>
      </c>
      <c r="AA37">
        <f>INDEX(_calc_누적빈도!AA:AA,$A37)-INDEX(_calc_누적빈도!AA:AA,$A37-기준400회_후보!$B$1)</f>
        <v>55</v>
      </c>
      <c r="AB37">
        <f>INDEX(_calc_누적빈도!AB:AB,$A37)-INDEX(_calc_누적빈도!AB:AB,$A37-기준400회_후보!$B$1)</f>
        <v>53</v>
      </c>
      <c r="AC37">
        <f>INDEX(_calc_누적빈도!AC:AC,$A37)-INDEX(_calc_누적빈도!AC:AC,$A37-기준400회_후보!$B$1)</f>
        <v>56</v>
      </c>
      <c r="AD37">
        <f>INDEX(_calc_누적빈도!AD:AD,$A37)-INDEX(_calc_누적빈도!AD:AD,$A37-기준400회_후보!$B$1)</f>
        <v>55</v>
      </c>
      <c r="AE37">
        <f>INDEX(_calc_누적빈도!AE:AE,$A37)-INDEX(_calc_누적빈도!AE:AE,$A37-기준400회_후보!$B$1)</f>
        <v>60</v>
      </c>
      <c r="AF37">
        <f>INDEX(_calc_누적빈도!AF:AF,$A37)-INDEX(_calc_누적빈도!AF:AF,$A37-기준400회_후보!$B$1)</f>
        <v>52</v>
      </c>
      <c r="AG37">
        <f>INDEX(_calc_누적빈도!AG:AG,$A37)-INDEX(_calc_누적빈도!AG:AG,$A37-기준400회_후보!$B$1)</f>
        <v>47</v>
      </c>
      <c r="AH37">
        <f>INDEX(_calc_누적빈도!AH:AH,$A37)-INDEX(_calc_누적빈도!AH:AH,$A37-기준400회_후보!$B$1)</f>
        <v>62</v>
      </c>
      <c r="AI37">
        <f>INDEX(_calc_누적빈도!AI:AI,$A37)-INDEX(_calc_누적빈도!AI:AI,$A37-기준400회_후보!$B$1)</f>
        <v>52</v>
      </c>
      <c r="AJ37">
        <f>INDEX(_calc_누적빈도!AJ:AJ,$A37)-INDEX(_calc_누적빈도!AJ:AJ,$A37-기준400회_후보!$B$1)</f>
        <v>59</v>
      </c>
      <c r="AK37">
        <f>INDEX(_calc_누적빈도!AK:AK,$A37)-INDEX(_calc_누적빈도!AK:AK,$A37-기준400회_후보!$B$1)</f>
        <v>54</v>
      </c>
      <c r="AL37">
        <f>INDEX(_calc_누적빈도!AL:AL,$A37)-INDEX(_calc_누적빈도!AL:AL,$A37-기준400회_후보!$B$1)</f>
        <v>54</v>
      </c>
      <c r="AM37">
        <f>INDEX(_calc_누적빈도!AM:AM,$A37)-INDEX(_calc_누적빈도!AM:AM,$A37-기준400회_후보!$B$1)</f>
        <v>65</v>
      </c>
      <c r="AN37">
        <f>INDEX(_calc_누적빈도!AN:AN,$A37)-INDEX(_calc_누적빈도!AN:AN,$A37-기준400회_후보!$B$1)</f>
        <v>58</v>
      </c>
      <c r="AO37">
        <f>INDEX(_calc_누적빈도!AO:AO,$A37)-INDEX(_calc_누적빈도!AO:AO,$A37-기준400회_후보!$B$1)</f>
        <v>51</v>
      </c>
      <c r="AP37">
        <f>INDEX(_calc_누적빈도!AP:AP,$A37)-INDEX(_calc_누적빈도!AP:AP,$A37-기준400회_후보!$B$1)</f>
        <v>45</v>
      </c>
      <c r="AQ37">
        <f>INDEX(_calc_누적빈도!AQ:AQ,$A37)-INDEX(_calc_누적빈도!AQ:AQ,$A37-기준400회_후보!$B$1)</f>
        <v>53</v>
      </c>
      <c r="AR37">
        <f>INDEX(_calc_누적빈도!AR:AR,$A37)-INDEX(_calc_누적빈도!AR:AR,$A37-기준400회_후보!$B$1)</f>
        <v>49</v>
      </c>
      <c r="AS37">
        <f>INDEX(_calc_누적빈도!AS:AS,$A37)-INDEX(_calc_누적빈도!AS:AS,$A37-기준400회_후보!$B$1)</f>
        <v>53</v>
      </c>
      <c r="AT37">
        <f>INDEX(_calc_누적빈도!AT:AT,$A37)-INDEX(_calc_누적빈도!AT:AT,$A37-기준400회_후보!$B$1)</f>
        <v>59</v>
      </c>
      <c r="AU37">
        <f>(RANK(_calc_라운드기준!B37,_calc_라운드기준!$B37:$AT37,0)+COUNTIFS(_calc_라운드기준!$B37:$AT37,_calc_라운드기준!B37,$B$1:$AT$1,"&lt;"&amp;1))-(RANK(B37,$B37:$AT37,0)+COUNTIFS($B37:$AT37,B37,$B$1:$AT$1,"&lt;"&amp;1))</f>
        <v>-18</v>
      </c>
      <c r="AV37">
        <f>(RANK(_calc_라운드기준!C37,_calc_라운드기준!$B37:$AT37,0)+COUNTIFS(_calc_라운드기준!$B37:$AT37,_calc_라운드기준!C37,$B$1:$AT$1,"&lt;"&amp;2))-(RANK(C37,$B37:$AT37,0)+COUNTIFS($B37:$AT37,C37,$B$1:$AT$1,"&lt;"&amp;2))</f>
        <v>-3</v>
      </c>
      <c r="AW37">
        <f>(RANK(_calc_라운드기준!D37,_calc_라운드기준!$B37:$AT37,0)+COUNTIFS(_calc_라운드기준!$B37:$AT37,_calc_라운드기준!D37,$B$1:$AT$1,"&lt;"&amp;3))-(RANK(D37,$B37:$AT37,0)+COUNTIFS($B37:$AT37,D37,$B$1:$AT$1,"&lt;"&amp;3))</f>
        <v>-4</v>
      </c>
      <c r="AX37">
        <f>(RANK(_calc_라운드기준!E37,_calc_라운드기준!$B37:$AT37,0)+COUNTIFS(_calc_라운드기준!$B37:$AT37,_calc_라운드기준!E37,$B$1:$AT$1,"&lt;"&amp;4))-(RANK(E37,$B37:$AT37,0)+COUNTIFS($B37:$AT37,E37,$B$1:$AT$1,"&lt;"&amp;4))</f>
        <v>-14</v>
      </c>
      <c r="AY37">
        <f>(RANK(_calc_라운드기준!F37,_calc_라운드기준!$B37:$AT37,0)+COUNTIFS(_calc_라운드기준!$B37:$AT37,_calc_라운드기준!F37,$B$1:$AT$1,"&lt;"&amp;5))-(RANK(F37,$B37:$AT37,0)+COUNTIFS($B37:$AT37,F37,$B$1:$AT$1,"&lt;"&amp;5))</f>
        <v>-21</v>
      </c>
      <c r="AZ37">
        <f>(RANK(_calc_라운드기준!G37,_calc_라운드기준!$B37:$AT37,0)+COUNTIFS(_calc_라운드기준!$B37:$AT37,_calc_라운드기준!G37,$B$1:$AT$1,"&lt;"&amp;6))-(RANK(G37,$B37:$AT37,0)+COUNTIFS($B37:$AT37,G37,$B$1:$AT$1,"&lt;"&amp;6))</f>
        <v>-3</v>
      </c>
      <c r="BA37">
        <f>(RANK(_calc_라운드기준!H37,_calc_라운드기준!$B37:$AT37,0)+COUNTIFS(_calc_라운드기준!$B37:$AT37,_calc_라운드기준!H37,$B$1:$AT$1,"&lt;"&amp;7))-(RANK(H37,$B37:$AT37,0)+COUNTIFS($B37:$AT37,H37,$B$1:$AT$1,"&lt;"&amp;7))</f>
        <v>-8</v>
      </c>
      <c r="BB37">
        <f>(RANK(_calc_라운드기준!I37,_calc_라운드기준!$B37:$AT37,0)+COUNTIFS(_calc_라운드기준!$B37:$AT37,_calc_라운드기준!I37,$B$1:$AT$1,"&lt;"&amp;8))-(RANK(I37,$B37:$AT37,0)+COUNTIFS($B37:$AT37,I37,$B$1:$AT$1,"&lt;"&amp;8))</f>
        <v>-26</v>
      </c>
      <c r="BC37">
        <f>(RANK(_calc_라운드기준!J37,_calc_라운드기준!$B37:$AT37,0)+COUNTIFS(_calc_라운드기준!$B37:$AT37,_calc_라운드기준!J37,$B$1:$AT$1,"&lt;"&amp;9))-(RANK(J37,$B37:$AT37,0)+COUNTIFS($B37:$AT37,J37,$B$1:$AT$1,"&lt;"&amp;9))</f>
        <v>-20</v>
      </c>
      <c r="BD37">
        <f>(RANK(_calc_라운드기준!K37,_calc_라운드기준!$B37:$AT37,0)+COUNTIFS(_calc_라운드기준!$B37:$AT37,_calc_라운드기준!K37,$B$1:$AT$1,"&lt;"&amp;10))-(RANK(K37,$B37:$AT37,0)+COUNTIFS($B37:$AT37,K37,$B$1:$AT$1,"&lt;"&amp;10))</f>
        <v>0</v>
      </c>
      <c r="BE37">
        <f>(RANK(_calc_라운드기준!L37,_calc_라운드기준!$B37:$AT37,0)+COUNTIFS(_calc_라운드기준!$B37:$AT37,_calc_라운드기준!L37,$B$1:$AT$1,"&lt;"&amp;11))-(RANK(L37,$B37:$AT37,0)+COUNTIFS($B37:$AT37,L37,$B$1:$AT$1,"&lt;"&amp;11))</f>
        <v>6</v>
      </c>
      <c r="BF37">
        <f>(RANK(_calc_라운드기준!M37,_calc_라운드기준!$B37:$AT37,0)+COUNTIFS(_calc_라운드기준!$B37:$AT37,_calc_라운드기준!M37,$B$1:$AT$1,"&lt;"&amp;12))-(RANK(M37,$B37:$AT37,0)+COUNTIFS($B37:$AT37,M37,$B$1:$AT$1,"&lt;"&amp;12))</f>
        <v>8</v>
      </c>
      <c r="BG37">
        <f>(RANK(_calc_라운드기준!N37,_calc_라운드기준!$B37:$AT37,0)+COUNTIFS(_calc_라운드기준!$B37:$AT37,_calc_라운드기준!N37,$B$1:$AT$1,"&lt;"&amp;13))-(RANK(N37,$B37:$AT37,0)+COUNTIFS($B37:$AT37,N37,$B$1:$AT$1,"&lt;"&amp;13))</f>
        <v>14</v>
      </c>
      <c r="BH37">
        <f>(RANK(_calc_라운드기준!O37,_calc_라운드기준!$B37:$AT37,0)+COUNTIFS(_calc_라운드기준!$B37:$AT37,_calc_라운드기준!O37,$B$1:$AT$1,"&lt;"&amp;14))-(RANK(O37,$B37:$AT37,0)+COUNTIFS($B37:$AT37,O37,$B$1:$AT$1,"&lt;"&amp;14))</f>
        <v>23</v>
      </c>
      <c r="BI37">
        <f>(RANK(_calc_라운드기준!P37,_calc_라운드기준!$B37:$AT37,0)+COUNTIFS(_calc_라운드기준!$B37:$AT37,_calc_라운드기준!P37,$B$1:$AT$1,"&lt;"&amp;15))-(RANK(P37,$B37:$AT37,0)+COUNTIFS($B37:$AT37,P37,$B$1:$AT$1,"&lt;"&amp;15))</f>
        <v>-6</v>
      </c>
      <c r="BJ37">
        <f>(RANK(_calc_라운드기준!Q37,_calc_라운드기준!$B37:$AT37,0)+COUNTIFS(_calc_라운드기준!$B37:$AT37,_calc_라운드기준!Q37,$B$1:$AT$1,"&lt;"&amp;16))-(RANK(Q37,$B37:$AT37,0)+COUNTIFS($B37:$AT37,Q37,$B$1:$AT$1,"&lt;"&amp;16))</f>
        <v>1</v>
      </c>
      <c r="BK37">
        <f>(RANK(_calc_라운드기준!R37,_calc_라운드기준!$B37:$AT37,0)+COUNTIFS(_calc_라운드기준!$B37:$AT37,_calc_라운드기준!R37,$B$1:$AT$1,"&lt;"&amp;17))-(RANK(R37,$B37:$AT37,0)+COUNTIFS($B37:$AT37,R37,$B$1:$AT$1,"&lt;"&amp;17))</f>
        <v>-7</v>
      </c>
      <c r="BL37">
        <f>(RANK(_calc_라운드기준!S37,_calc_라운드기준!$B37:$AT37,0)+COUNTIFS(_calc_라운드기준!$B37:$AT37,_calc_라운드기준!S37,$B$1:$AT$1,"&lt;"&amp;18))-(RANK(S37,$B37:$AT37,0)+COUNTIFS($B37:$AT37,S37,$B$1:$AT$1,"&lt;"&amp;18))</f>
        <v>18</v>
      </c>
      <c r="BM37">
        <f>(RANK(_calc_라운드기준!T37,_calc_라운드기준!$B37:$AT37,0)+COUNTIFS(_calc_라운드기준!$B37:$AT37,_calc_라운드기준!T37,$B$1:$AT$1,"&lt;"&amp;19))-(RANK(T37,$B37:$AT37,0)+COUNTIFS($B37:$AT37,T37,$B$1:$AT$1,"&lt;"&amp;19))</f>
        <v>14</v>
      </c>
      <c r="BN37">
        <f>(RANK(_calc_라운드기준!U37,_calc_라운드기준!$B37:$AT37,0)+COUNTIFS(_calc_라운드기준!$B37:$AT37,_calc_라운드기준!U37,$B$1:$AT$1,"&lt;"&amp;20))-(RANK(U37,$B37:$AT37,0)+COUNTIFS($B37:$AT37,U37,$B$1:$AT$1,"&lt;"&amp;20))</f>
        <v>-11</v>
      </c>
      <c r="BO37">
        <f>(RANK(_calc_라운드기준!V37,_calc_라운드기준!$B37:$AT37,0)+COUNTIFS(_calc_라운드기준!$B37:$AT37,_calc_라운드기준!V37,$B$1:$AT$1,"&lt;"&amp;21))-(RANK(V37,$B37:$AT37,0)+COUNTIFS($B37:$AT37,V37,$B$1:$AT$1,"&lt;"&amp;21))</f>
        <v>25</v>
      </c>
      <c r="BP37">
        <f>(RANK(_calc_라운드기준!W37,_calc_라운드기준!$B37:$AT37,0)+COUNTIFS(_calc_라운드기준!$B37:$AT37,_calc_라운드기준!W37,$B$1:$AT$1,"&lt;"&amp;22))-(RANK(W37,$B37:$AT37,0)+COUNTIFS($B37:$AT37,W37,$B$1:$AT$1,"&lt;"&amp;22))</f>
        <v>17</v>
      </c>
      <c r="BQ37">
        <f>(RANK(_calc_라운드기준!X37,_calc_라운드기준!$B37:$AT37,0)+COUNTIFS(_calc_라운드기준!$B37:$AT37,_calc_라운드기준!X37,$B$1:$AT$1,"&lt;"&amp;23))-(RANK(X37,$B37:$AT37,0)+COUNTIFS($B37:$AT37,X37,$B$1:$AT$1,"&lt;"&amp;23))</f>
        <v>-29</v>
      </c>
      <c r="BR37">
        <f>(RANK(_calc_라운드기준!Y37,_calc_라운드기준!$B37:$AT37,0)+COUNTIFS(_calc_라운드기준!$B37:$AT37,_calc_라운드기준!Y37,$B$1:$AT$1,"&lt;"&amp;24))-(RANK(Y37,$B37:$AT37,0)+COUNTIFS($B37:$AT37,Y37,$B$1:$AT$1,"&lt;"&amp;24))</f>
        <v>-13</v>
      </c>
      <c r="BS37">
        <f>(RANK(_calc_라운드기준!Z37,_calc_라운드기준!$B37:$AT37,0)+COUNTIFS(_calc_라운드기준!$B37:$AT37,_calc_라운드기준!Z37,$B$1:$AT$1,"&lt;"&amp;25))-(RANK(Z37,$B37:$AT37,0)+COUNTIFS($B37:$AT37,Z37,$B$1:$AT$1,"&lt;"&amp;25))</f>
        <v>-13</v>
      </c>
      <c r="BT37">
        <f>(RANK(_calc_라운드기준!AA37,_calc_라운드기준!$B37:$AT37,0)+COUNTIFS(_calc_라운드기준!$B37:$AT37,_calc_라운드기준!AA37,$B$1:$AT$1,"&lt;"&amp;26))-(RANK(AA37,$B37:$AT37,0)+COUNTIFS($B37:$AT37,AA37,$B$1:$AT$1,"&lt;"&amp;26))</f>
        <v>12</v>
      </c>
      <c r="BU37">
        <f>(RANK(_calc_라운드기준!AB37,_calc_라운드기준!$B37:$AT37,0)+COUNTIFS(_calc_라운드기준!$B37:$AT37,_calc_라운드기준!AB37,$B$1:$AT$1,"&lt;"&amp;27))-(RANK(AB37,$B37:$AT37,0)+COUNTIFS($B37:$AT37,AB37,$B$1:$AT$1,"&lt;"&amp;27))</f>
        <v>-21</v>
      </c>
      <c r="BV37">
        <f>(RANK(_calc_라운드기준!AC37,_calc_라운드기준!$B37:$AT37,0)+COUNTIFS(_calc_라운드기준!$B37:$AT37,_calc_라운드기준!AC37,$B$1:$AT$1,"&lt;"&amp;28))-(RANK(AC37,$B37:$AT37,0)+COUNTIFS($B37:$AT37,AC37,$B$1:$AT$1,"&lt;"&amp;28))</f>
        <v>-7</v>
      </c>
      <c r="BW37">
        <f>(RANK(_calc_라운드기준!AD37,_calc_라운드기준!$B37:$AT37,0)+COUNTIFS(_calc_라운드기준!$B37:$AT37,_calc_라운드기준!AD37,$B$1:$AT$1,"&lt;"&amp;29))-(RANK(AD37,$B37:$AT37,0)+COUNTIFS($B37:$AT37,AD37,$B$1:$AT$1,"&lt;"&amp;29))</f>
        <v>-7</v>
      </c>
      <c r="BX37">
        <f>(RANK(_calc_라운드기준!AE37,_calc_라운드기준!$B37:$AT37,0)+COUNTIFS(_calc_라운드기준!$B37:$AT37,_calc_라운드기준!AE37,$B$1:$AT$1,"&lt;"&amp;30))-(RANK(AE37,$B37:$AT37,0)+COUNTIFS($B37:$AT37,AE37,$B$1:$AT$1,"&lt;"&amp;30))</f>
        <v>12</v>
      </c>
      <c r="BY37">
        <f>(RANK(_calc_라운드기준!AF37,_calc_라운드기준!$B37:$AT37,0)+COUNTIFS(_calc_라운드기준!$B37:$AT37,_calc_라운드기준!AF37,$B$1:$AT$1,"&lt;"&amp;31))-(RANK(AF37,$B37:$AT37,0)+COUNTIFS($B37:$AT37,AF37,$B$1:$AT$1,"&lt;"&amp;31))</f>
        <v>3</v>
      </c>
      <c r="BZ37">
        <f>(RANK(_calc_라운드기준!AG37,_calc_라운드기준!$B37:$AT37,0)+COUNTIFS(_calc_라운드기준!$B37:$AT37,_calc_라운드기준!AG37,$B$1:$AT$1,"&lt;"&amp;32))-(RANK(AG37,$B37:$AT37,0)+COUNTIFS($B37:$AT37,AG37,$B$1:$AT$1,"&lt;"&amp;32))</f>
        <v>3</v>
      </c>
      <c r="CA37">
        <f>(RANK(_calc_라운드기준!AH37,_calc_라운드기준!$B37:$AT37,0)+COUNTIFS(_calc_라운드기준!$B37:$AT37,_calc_라운드기준!AH37,$B$1:$AT$1,"&lt;"&amp;33))-(RANK(AH37,$B37:$AT37,0)+COUNTIFS($B37:$AT37,AH37,$B$1:$AT$1,"&lt;"&amp;33))</f>
        <v>14</v>
      </c>
      <c r="CB37">
        <f>(RANK(_calc_라운드기준!AI37,_calc_라운드기준!$B37:$AT37,0)+COUNTIFS(_calc_라운드기준!$B37:$AT37,_calc_라운드기준!AI37,$B$1:$AT$1,"&lt;"&amp;34))-(RANK(AI37,$B37:$AT37,0)+COUNTIFS($B37:$AT37,AI37,$B$1:$AT$1,"&lt;"&amp;34))</f>
        <v>16</v>
      </c>
      <c r="CC37">
        <f>(RANK(_calc_라운드기준!AJ37,_calc_라운드기준!$B37:$AT37,0)+COUNTIFS(_calc_라운드기준!$B37:$AT37,_calc_라운드기준!AJ37,$B$1:$AT$1,"&lt;"&amp;35))-(RANK(AJ37,$B37:$AT37,0)+COUNTIFS($B37:$AT37,AJ37,$B$1:$AT$1,"&lt;"&amp;35))</f>
        <v>21</v>
      </c>
      <c r="CD37">
        <f>(RANK(_calc_라운드기준!AK37,_calc_라운드기준!$B37:$AT37,0)+COUNTIFS(_calc_라운드기준!$B37:$AT37,_calc_라운드기준!AK37,$B$1:$AT$1,"&lt;"&amp;36))-(RANK(AK37,$B37:$AT37,0)+COUNTIFS($B37:$AT37,AK37,$B$1:$AT$1,"&lt;"&amp;36))</f>
        <v>0</v>
      </c>
      <c r="CE37">
        <f>(RANK(_calc_라운드기준!AL37,_calc_라운드기준!$B37:$AT37,0)+COUNTIFS(_calc_라운드기준!$B37:$AT37,_calc_라운드기준!AL37,$B$1:$AT$1,"&lt;"&amp;37))-(RANK(AL37,$B37:$AT37,0)+COUNTIFS($B37:$AT37,AL37,$B$1:$AT$1,"&lt;"&amp;37))</f>
        <v>0</v>
      </c>
      <c r="CF37">
        <f>(RANK(_calc_라운드기준!AM37,_calc_라운드기준!$B37:$AT37,0)+COUNTIFS(_calc_라운드기준!$B37:$AT37,_calc_라운드기준!AM37,$B$1:$AT$1,"&lt;"&amp;38))-(RANK(AM37,$B37:$AT37,0)+COUNTIFS($B37:$AT37,AM37,$B$1:$AT$1,"&lt;"&amp;38))</f>
        <v>11</v>
      </c>
      <c r="CG37">
        <f>(RANK(_calc_라운드기준!AN37,_calc_라운드기준!$B37:$AT37,0)+COUNTIFS(_calc_라운드기준!$B37:$AT37,_calc_라운드기준!AN37,$B$1:$AT$1,"&lt;"&amp;39))-(RANK(AN37,$B37:$AT37,0)+COUNTIFS($B37:$AT37,AN37,$B$1:$AT$1,"&lt;"&amp;39))</f>
        <v>-4</v>
      </c>
      <c r="CH37">
        <f>(RANK(_calc_라운드기준!AO37,_calc_라운드기준!$B37:$AT37,0)+COUNTIFS(_calc_라운드기준!$B37:$AT37,_calc_라운드기준!AO37,$B$1:$AT$1,"&lt;"&amp;40))-(RANK(AO37,$B37:$AT37,0)+COUNTIFS($B37:$AT37,AO37,$B$1:$AT$1,"&lt;"&amp;40))</f>
        <v>-18</v>
      </c>
      <c r="CI37">
        <f>(RANK(_calc_라운드기준!AP37,_calc_라운드기준!$B37:$AT37,0)+COUNTIFS(_calc_라운드기준!$B37:$AT37,_calc_라운드기준!AP37,$B$1:$AT$1,"&lt;"&amp;41))-(RANK(AP37,$B37:$AT37,0)+COUNTIFS($B37:$AT37,AP37,$B$1:$AT$1,"&lt;"&amp;41))</f>
        <v>-4</v>
      </c>
      <c r="CJ37">
        <f>(RANK(_calc_라운드기준!AQ37,_calc_라운드기준!$B37:$AT37,0)+COUNTIFS(_calc_라운드기준!$B37:$AT37,_calc_라운드기준!AQ37,$B$1:$AT$1,"&lt;"&amp;42))-(RANK(AQ37,$B37:$AT37,0)+COUNTIFS($B37:$AT37,AQ37,$B$1:$AT$1,"&lt;"&amp;42))</f>
        <v>-10</v>
      </c>
      <c r="CK37">
        <f>(RANK(_calc_라운드기준!AR37,_calc_라운드기준!$B37:$AT37,0)+COUNTIFS(_calc_라운드기준!$B37:$AT37,_calc_라운드기준!AR37,$B$1:$AT$1,"&lt;"&amp;43))-(RANK(AR37,$B37:$AT37,0)+COUNTIFS($B37:$AT37,AR37,$B$1:$AT$1,"&lt;"&amp;43))</f>
        <v>7</v>
      </c>
      <c r="CL37">
        <f>(RANK(_calc_라운드기준!AS37,_calc_라운드기준!$B37:$AT37,0)+COUNTIFS(_calc_라운드기준!$B37:$AT37,_calc_라운드기준!AS37,$B$1:$AT$1,"&lt;"&amp;44))-(RANK(AS37,$B37:$AT37,0)+COUNTIFS($B37:$AT37,AS37,$B$1:$AT$1,"&lt;"&amp;44))</f>
        <v>17</v>
      </c>
      <c r="CM37">
        <f>(RANK(_calc_라운드기준!AT37,_calc_라운드기준!$B37:$AT37,0)+COUNTIFS(_calc_라운드기준!$B37:$AT37,_calc_라운드기준!AT37,$B$1:$AT$1,"&lt;"&amp;45))-(RANK(AT37,$B37:$AT37,0)+COUNTIFS($B37:$AT37,AT37,$B$1:$AT$1,"&lt;"&amp;45))</f>
        <v>25</v>
      </c>
      <c r="CN37">
        <f t="shared" si="45"/>
        <v>39</v>
      </c>
      <c r="CO37">
        <f t="shared" si="46"/>
        <v>24</v>
      </c>
      <c r="CP37">
        <f t="shared" si="47"/>
        <v>26</v>
      </c>
      <c r="CQ37">
        <f t="shared" si="48"/>
        <v>38</v>
      </c>
      <c r="CR37">
        <f t="shared" si="49"/>
        <v>42</v>
      </c>
      <c r="CS37">
        <f t="shared" si="50"/>
        <v>25</v>
      </c>
      <c r="CT37">
        <f t="shared" si="51"/>
        <v>33</v>
      </c>
      <c r="CU37">
        <f t="shared" si="52"/>
        <v>44</v>
      </c>
      <c r="CV37">
        <f t="shared" si="53"/>
        <v>41</v>
      </c>
      <c r="CW37">
        <f t="shared" si="54"/>
        <v>21</v>
      </c>
      <c r="CX37">
        <f t="shared" si="55"/>
        <v>17</v>
      </c>
      <c r="CY37">
        <f t="shared" si="56"/>
        <v>15</v>
      </c>
      <c r="CZ37">
        <f t="shared" si="57"/>
        <v>9</v>
      </c>
      <c r="DA37">
        <f t="shared" si="58"/>
        <v>3</v>
      </c>
      <c r="DB37">
        <f t="shared" si="59"/>
        <v>29</v>
      </c>
      <c r="DC37">
        <f t="shared" si="60"/>
        <v>20</v>
      </c>
      <c r="DD37">
        <f t="shared" si="61"/>
        <v>30</v>
      </c>
      <c r="DE37">
        <f t="shared" si="62"/>
        <v>5</v>
      </c>
      <c r="DF37">
        <f t="shared" si="63"/>
        <v>10</v>
      </c>
      <c r="DG37">
        <f t="shared" si="64"/>
        <v>35</v>
      </c>
      <c r="DH37">
        <f t="shared" si="65"/>
        <v>1</v>
      </c>
      <c r="DI37">
        <f t="shared" si="66"/>
        <v>6</v>
      </c>
      <c r="DJ37">
        <f t="shared" si="67"/>
        <v>45</v>
      </c>
      <c r="DK37">
        <f t="shared" si="68"/>
        <v>36</v>
      </c>
      <c r="DL37">
        <f t="shared" si="69"/>
        <v>37</v>
      </c>
      <c r="DM37">
        <f t="shared" si="70"/>
        <v>12</v>
      </c>
      <c r="DN37">
        <f t="shared" si="71"/>
        <v>43</v>
      </c>
      <c r="DO37">
        <f t="shared" si="72"/>
        <v>31</v>
      </c>
      <c r="DP37">
        <f t="shared" si="73"/>
        <v>32</v>
      </c>
      <c r="DQ37">
        <f t="shared" si="74"/>
        <v>13</v>
      </c>
      <c r="DR37">
        <f t="shared" si="75"/>
        <v>18</v>
      </c>
      <c r="DS37">
        <f t="shared" si="76"/>
        <v>19</v>
      </c>
      <c r="DT37">
        <f t="shared" si="77"/>
        <v>11</v>
      </c>
      <c r="DU37">
        <f t="shared" si="78"/>
        <v>8</v>
      </c>
      <c r="DV37">
        <f t="shared" si="79"/>
        <v>4</v>
      </c>
      <c r="DW37">
        <f t="shared" si="80"/>
        <v>22</v>
      </c>
      <c r="DX37">
        <f t="shared" si="81"/>
        <v>23</v>
      </c>
      <c r="DY37">
        <f t="shared" si="82"/>
        <v>14</v>
      </c>
      <c r="DZ37">
        <f t="shared" si="83"/>
        <v>27</v>
      </c>
      <c r="EA37">
        <f t="shared" si="84"/>
        <v>40</v>
      </c>
      <c r="EB37">
        <f t="shared" si="85"/>
        <v>28</v>
      </c>
      <c r="EC37">
        <f t="shared" si="86"/>
        <v>34</v>
      </c>
      <c r="ED37">
        <f t="shared" si="87"/>
        <v>16</v>
      </c>
      <c r="EE37">
        <f t="shared" si="88"/>
        <v>7</v>
      </c>
      <c r="EF37">
        <f t="shared" si="89"/>
        <v>2</v>
      </c>
    </row>
    <row r="38" spans="1:136" ht="16.5" customHeight="1">
      <c r="A38">
        <f>_calc_라운드기준!A38</f>
        <v>1208</v>
      </c>
      <c r="B38">
        <f>INDEX(_calc_누적빈도!B:B,$A38)-INDEX(_calc_누적빈도!B:B,$A38-기준400회_후보!$B$1)</f>
        <v>49</v>
      </c>
      <c r="C38">
        <f>INDEX(_calc_누적빈도!C:C,$A38)-INDEX(_calc_누적빈도!C:C,$A38-기준400회_후보!$B$1)</f>
        <v>44</v>
      </c>
      <c r="D38">
        <f>INDEX(_calc_누적빈도!D:D,$A38)-INDEX(_calc_누적빈도!D:D,$A38-기준400회_후보!$B$1)</f>
        <v>62</v>
      </c>
      <c r="E38">
        <f>INDEX(_calc_누적빈도!E:E,$A38)-INDEX(_calc_누적빈도!E:E,$A38-기준400회_후보!$B$1)</f>
        <v>47</v>
      </c>
      <c r="F38">
        <f>INDEX(_calc_누적빈도!F:F,$A38)-INDEX(_calc_누적빈도!F:F,$A38-기준400회_후보!$B$1)</f>
        <v>39</v>
      </c>
      <c r="G38">
        <f>INDEX(_calc_누적빈도!G:G,$A38)-INDEX(_calc_누적빈도!G:G,$A38-기준400회_후보!$B$1)</f>
        <v>58</v>
      </c>
      <c r="H38">
        <f>INDEX(_calc_누적빈도!H:H,$A38)-INDEX(_calc_누적빈도!H:H,$A38-기준400회_후보!$B$1)</f>
        <v>56</v>
      </c>
      <c r="I38">
        <f>INDEX(_calc_누적빈도!I:I,$A38)-INDEX(_calc_누적빈도!I:I,$A38-기준400회_후보!$B$1)</f>
        <v>42</v>
      </c>
      <c r="J38">
        <f>INDEX(_calc_누적빈도!J:J,$A38)-INDEX(_calc_누적빈도!J:J,$A38-기준400회_후보!$B$1)</f>
        <v>51</v>
      </c>
      <c r="K38">
        <f>INDEX(_calc_누적빈도!K:K,$A38)-INDEX(_calc_누적빈도!K:K,$A38-기준400회_후보!$B$1)</f>
        <v>42</v>
      </c>
      <c r="L38">
        <f>INDEX(_calc_누적빈도!L:L,$A38)-INDEX(_calc_누적빈도!L:L,$A38-기준400회_후보!$B$1)</f>
        <v>52</v>
      </c>
      <c r="M38">
        <f>INDEX(_calc_누적빈도!M:M,$A38)-INDEX(_calc_누적빈도!M:M,$A38-기준400회_후보!$B$1)</f>
        <v>63</v>
      </c>
      <c r="N38">
        <f>INDEX(_calc_누적빈도!N:N,$A38)-INDEX(_calc_누적빈도!N:N,$A38-기준400회_후보!$B$1)</f>
        <v>63</v>
      </c>
      <c r="O38">
        <f>INDEX(_calc_누적빈도!O:O,$A38)-INDEX(_calc_누적빈도!O:O,$A38-기준400회_후보!$B$1)</f>
        <v>55</v>
      </c>
      <c r="P38">
        <f>INDEX(_calc_누적빈도!P:P,$A38)-INDEX(_calc_누적빈도!P:P,$A38-기준400회_후보!$B$1)</f>
        <v>52</v>
      </c>
      <c r="Q38">
        <f>INDEX(_calc_누적빈도!Q:Q,$A38)-INDEX(_calc_누적빈도!Q:Q,$A38-기준400회_후보!$B$1)</f>
        <v>66</v>
      </c>
      <c r="R38">
        <f>INDEX(_calc_누적빈도!R:R,$A38)-INDEX(_calc_누적빈도!R:R,$A38-기준400회_후보!$B$1)</f>
        <v>50</v>
      </c>
      <c r="S38">
        <f>INDEX(_calc_누적빈도!S:S,$A38)-INDEX(_calc_누적빈도!S:S,$A38-기준400회_후보!$B$1)</f>
        <v>59</v>
      </c>
      <c r="T38">
        <f>INDEX(_calc_누적빈도!T:T,$A38)-INDEX(_calc_누적빈도!T:T,$A38-기준400회_후보!$B$1)</f>
        <v>54</v>
      </c>
      <c r="U38">
        <f>INDEX(_calc_누적빈도!U:U,$A38)-INDEX(_calc_누적빈도!U:U,$A38-기준400회_후보!$B$1)</f>
        <v>45</v>
      </c>
      <c r="V38">
        <f>INDEX(_calc_누적빈도!V:V,$A38)-INDEX(_calc_누적빈도!V:V,$A38-기준400회_후보!$B$1)</f>
        <v>60</v>
      </c>
      <c r="W38">
        <f>INDEX(_calc_누적빈도!W:W,$A38)-INDEX(_calc_누적빈도!W:W,$A38-기준400회_후보!$B$1)</f>
        <v>53</v>
      </c>
      <c r="X38">
        <f>INDEX(_calc_누적빈도!X:X,$A38)-INDEX(_calc_누적빈도!X:X,$A38-기준400회_후보!$B$1)</f>
        <v>48</v>
      </c>
      <c r="Y38">
        <f>INDEX(_calc_누적빈도!Y:Y,$A38)-INDEX(_calc_누적빈도!Y:Y,$A38-기준400회_후보!$B$1)</f>
        <v>55</v>
      </c>
      <c r="Z38">
        <f>INDEX(_calc_누적빈도!Z:Z,$A38)-INDEX(_calc_누적빈도!Z:Z,$A38-기준400회_후보!$B$1)</f>
        <v>44</v>
      </c>
      <c r="AA38">
        <f>INDEX(_calc_누적빈도!AA:AA,$A38)-INDEX(_calc_누적빈도!AA:AA,$A38-기준400회_후보!$B$1)</f>
        <v>55</v>
      </c>
      <c r="AB38">
        <f>INDEX(_calc_누적빈도!AB:AB,$A38)-INDEX(_calc_누적빈도!AB:AB,$A38-기준400회_후보!$B$1)</f>
        <v>52</v>
      </c>
      <c r="AC38">
        <f>INDEX(_calc_누적빈도!AC:AC,$A38)-INDEX(_calc_누적빈도!AC:AC,$A38-기준400회_후보!$B$1)</f>
        <v>56</v>
      </c>
      <c r="AD38">
        <f>INDEX(_calc_누적빈도!AD:AD,$A38)-INDEX(_calc_누적빈도!AD:AD,$A38-기준400회_후보!$B$1)</f>
        <v>55</v>
      </c>
      <c r="AE38">
        <f>INDEX(_calc_누적빈도!AE:AE,$A38)-INDEX(_calc_누적빈도!AE:AE,$A38-기준400회_후보!$B$1)</f>
        <v>59</v>
      </c>
      <c r="AF38">
        <f>INDEX(_calc_누적빈도!AF:AF,$A38)-INDEX(_calc_누적빈도!AF:AF,$A38-기준400회_후보!$B$1)</f>
        <v>53</v>
      </c>
      <c r="AG38">
        <f>INDEX(_calc_누적빈도!AG:AG,$A38)-INDEX(_calc_누적빈도!AG:AG,$A38-기준400회_후보!$B$1)</f>
        <v>48</v>
      </c>
      <c r="AH38">
        <f>INDEX(_calc_누적빈도!AH:AH,$A38)-INDEX(_calc_누적빈도!AH:AH,$A38-기준400회_후보!$B$1)</f>
        <v>62</v>
      </c>
      <c r="AI38">
        <f>INDEX(_calc_누적빈도!AI:AI,$A38)-INDEX(_calc_누적빈도!AI:AI,$A38-기준400회_후보!$B$1)</f>
        <v>52</v>
      </c>
      <c r="AJ38">
        <f>INDEX(_calc_누적빈도!AJ:AJ,$A38)-INDEX(_calc_누적빈도!AJ:AJ,$A38-기준400회_후보!$B$1)</f>
        <v>59</v>
      </c>
      <c r="AK38">
        <f>INDEX(_calc_누적빈도!AK:AK,$A38)-INDEX(_calc_누적빈도!AK:AK,$A38-기준400회_후보!$B$1)</f>
        <v>53</v>
      </c>
      <c r="AL38">
        <f>INDEX(_calc_누적빈도!AL:AL,$A38)-INDEX(_calc_누적빈도!AL:AL,$A38-기준400회_후보!$B$1)</f>
        <v>54</v>
      </c>
      <c r="AM38">
        <f>INDEX(_calc_누적빈도!AM:AM,$A38)-INDEX(_calc_누적빈도!AM:AM,$A38-기준400회_후보!$B$1)</f>
        <v>64</v>
      </c>
      <c r="AN38">
        <f>INDEX(_calc_누적빈도!AN:AN,$A38)-INDEX(_calc_누적빈도!AN:AN,$A38-기준400회_후보!$B$1)</f>
        <v>58</v>
      </c>
      <c r="AO38">
        <f>INDEX(_calc_누적빈도!AO:AO,$A38)-INDEX(_calc_누적빈도!AO:AO,$A38-기준400회_후보!$B$1)</f>
        <v>51</v>
      </c>
      <c r="AP38">
        <f>INDEX(_calc_누적빈도!AP:AP,$A38)-INDEX(_calc_누적빈도!AP:AP,$A38-기준400회_후보!$B$1)</f>
        <v>46</v>
      </c>
      <c r="AQ38">
        <f>INDEX(_calc_누적빈도!AQ:AQ,$A38)-INDEX(_calc_누적빈도!AQ:AQ,$A38-기준400회_후보!$B$1)</f>
        <v>52</v>
      </c>
      <c r="AR38">
        <f>INDEX(_calc_누적빈도!AR:AR,$A38)-INDEX(_calc_누적빈도!AR:AR,$A38-기준400회_후보!$B$1)</f>
        <v>50</v>
      </c>
      <c r="AS38">
        <f>INDEX(_calc_누적빈도!AS:AS,$A38)-INDEX(_calc_누적빈도!AS:AS,$A38-기준400회_후보!$B$1)</f>
        <v>53</v>
      </c>
      <c r="AT38">
        <f>INDEX(_calc_누적빈도!AT:AT,$A38)-INDEX(_calc_누적빈도!AT:AT,$A38-기준400회_후보!$B$1)</f>
        <v>59</v>
      </c>
      <c r="AU38">
        <f>(RANK(_calc_라운드기준!B38,_calc_라운드기준!$B38:$AT38,0)+COUNTIFS(_calc_라운드기준!$B38:$AT38,_calc_라운드기준!B38,$B$1:$AT$1,"&lt;"&amp;1))-(RANK(B38,$B38:$AT38,0)+COUNTIFS($B38:$AT38,B38,$B$1:$AT$1,"&lt;"&amp;1))</f>
        <v>-19</v>
      </c>
      <c r="AV38">
        <f>(RANK(_calc_라운드기준!C38,_calc_라운드기준!$B38:$AT38,0)+COUNTIFS(_calc_라운드기준!$B38:$AT38,_calc_라운드기준!C38,$B$1:$AT$1,"&lt;"&amp;2))-(RANK(C38,$B38:$AT38,0)+COUNTIFS($B38:$AT38,C38,$B$1:$AT$1,"&lt;"&amp;2))</f>
        <v>-2</v>
      </c>
      <c r="AW38">
        <f>(RANK(_calc_라운드기준!D38,_calc_라운드기준!$B38:$AT38,0)+COUNTIFS(_calc_라운드기준!$B38:$AT38,_calc_라운드기준!D38,$B$1:$AT$1,"&lt;"&amp;3))-(RANK(D38,$B38:$AT38,0)+COUNTIFS($B38:$AT38,D38,$B$1:$AT$1,"&lt;"&amp;3))</f>
        <v>-4</v>
      </c>
      <c r="AX38">
        <f>(RANK(_calc_라운드기준!E38,_calc_라운드기준!$B38:$AT38,0)+COUNTIFS(_calc_라운드기준!$B38:$AT38,_calc_라운드기준!E38,$B$1:$AT$1,"&lt;"&amp;4))-(RANK(E38,$B38:$AT38,0)+COUNTIFS($B38:$AT38,E38,$B$1:$AT$1,"&lt;"&amp;4))</f>
        <v>-16</v>
      </c>
      <c r="AY38">
        <f>(RANK(_calc_라운드기준!F38,_calc_라운드기준!$B38:$AT38,0)+COUNTIFS(_calc_라운드기준!$B38:$AT38,_calc_라운드기준!F38,$B$1:$AT$1,"&lt;"&amp;5))-(RANK(F38,$B38:$AT38,0)+COUNTIFS($B38:$AT38,F38,$B$1:$AT$1,"&lt;"&amp;5))</f>
        <v>-22</v>
      </c>
      <c r="AZ38">
        <f>(RANK(_calc_라운드기준!G38,_calc_라운드기준!$B38:$AT38,0)+COUNTIFS(_calc_라운드기준!$B38:$AT38,_calc_라운드기준!G38,$B$1:$AT$1,"&lt;"&amp;6))-(RANK(G38,$B38:$AT38,0)+COUNTIFS($B38:$AT38,G38,$B$1:$AT$1,"&lt;"&amp;6))</f>
        <v>-3</v>
      </c>
      <c r="BA38">
        <f>(RANK(_calc_라운드기준!H38,_calc_라운드기준!$B38:$AT38,0)+COUNTIFS(_calc_라운드기준!$B38:$AT38,_calc_라운드기준!H38,$B$1:$AT$1,"&lt;"&amp;7))-(RANK(H38,$B38:$AT38,0)+COUNTIFS($B38:$AT38,H38,$B$1:$AT$1,"&lt;"&amp;7))</f>
        <v>-9</v>
      </c>
      <c r="BB38">
        <f>(RANK(_calc_라운드기준!I38,_calc_라운드기준!$B38:$AT38,0)+COUNTIFS(_calc_라운드기준!$B38:$AT38,_calc_라운드기준!I38,$B$1:$AT$1,"&lt;"&amp;8))-(RANK(I38,$B38:$AT38,0)+COUNTIFS($B38:$AT38,I38,$B$1:$AT$1,"&lt;"&amp;8))</f>
        <v>-26</v>
      </c>
      <c r="BC38">
        <f>(RANK(_calc_라운드기준!J38,_calc_라운드기준!$B38:$AT38,0)+COUNTIFS(_calc_라운드기준!$B38:$AT38,_calc_라운드기준!J38,$B$1:$AT$1,"&lt;"&amp;9))-(RANK(J38,$B38:$AT38,0)+COUNTIFS($B38:$AT38,J38,$B$1:$AT$1,"&lt;"&amp;9))</f>
        <v>-21</v>
      </c>
      <c r="BD38">
        <f>(RANK(_calc_라운드기준!K38,_calc_라운드기준!$B38:$AT38,0)+COUNTIFS(_calc_라운드기준!$B38:$AT38,_calc_라운드기준!K38,$B$1:$AT$1,"&lt;"&amp;10))-(RANK(K38,$B38:$AT38,0)+COUNTIFS($B38:$AT38,K38,$B$1:$AT$1,"&lt;"&amp;10))</f>
        <v>0</v>
      </c>
      <c r="BE38">
        <f>(RANK(_calc_라운드기준!L38,_calc_라운드기준!$B38:$AT38,0)+COUNTIFS(_calc_라운드기준!$B38:$AT38,_calc_라운드기준!L38,$B$1:$AT$1,"&lt;"&amp;11))-(RANK(L38,$B38:$AT38,0)+COUNTIFS($B38:$AT38,L38,$B$1:$AT$1,"&lt;"&amp;11))</f>
        <v>8</v>
      </c>
      <c r="BF38">
        <f>(RANK(_calc_라운드기준!M38,_calc_라운드기준!$B38:$AT38,0)+COUNTIFS(_calc_라운드기준!$B38:$AT38,_calc_라운드기준!M38,$B$1:$AT$1,"&lt;"&amp;12))-(RANK(M38,$B38:$AT38,0)+COUNTIFS($B38:$AT38,M38,$B$1:$AT$1,"&lt;"&amp;12))</f>
        <v>8</v>
      </c>
      <c r="BG38">
        <f>(RANK(_calc_라운드기준!N38,_calc_라운드기준!$B38:$AT38,0)+COUNTIFS(_calc_라운드기준!$B38:$AT38,_calc_라운드기준!N38,$B$1:$AT$1,"&lt;"&amp;13))-(RANK(N38,$B38:$AT38,0)+COUNTIFS($B38:$AT38,N38,$B$1:$AT$1,"&lt;"&amp;13))</f>
        <v>14</v>
      </c>
      <c r="BH38">
        <f>(RANK(_calc_라운드기준!O38,_calc_라운드기준!$B38:$AT38,0)+COUNTIFS(_calc_라운드기준!$B38:$AT38,_calc_라운드기준!O38,$B$1:$AT$1,"&lt;"&amp;14))-(RANK(O38,$B38:$AT38,0)+COUNTIFS($B38:$AT38,O38,$B$1:$AT$1,"&lt;"&amp;14))</f>
        <v>24</v>
      </c>
      <c r="BI38">
        <f>(RANK(_calc_라운드기준!P38,_calc_라운드기준!$B38:$AT38,0)+COUNTIFS(_calc_라운드기준!$B38:$AT38,_calc_라운드기준!P38,$B$1:$AT$1,"&lt;"&amp;15))-(RANK(P38,$B38:$AT38,0)+COUNTIFS($B38:$AT38,P38,$B$1:$AT$1,"&lt;"&amp;15))</f>
        <v>-3</v>
      </c>
      <c r="BJ38">
        <f>(RANK(_calc_라운드기준!Q38,_calc_라운드기준!$B38:$AT38,0)+COUNTIFS(_calc_라운드기준!$B38:$AT38,_calc_라운드기준!Q38,$B$1:$AT$1,"&lt;"&amp;16))-(RANK(Q38,$B38:$AT38,0)+COUNTIFS($B38:$AT38,Q38,$B$1:$AT$1,"&lt;"&amp;16))</f>
        <v>1</v>
      </c>
      <c r="BK38">
        <f>(RANK(_calc_라운드기준!R38,_calc_라운드기준!$B38:$AT38,0)+COUNTIFS(_calc_라운드기준!$B38:$AT38,_calc_라운드기준!R38,$B$1:$AT$1,"&lt;"&amp;17))-(RANK(R38,$B38:$AT38,0)+COUNTIFS($B38:$AT38,R38,$B$1:$AT$1,"&lt;"&amp;17))</f>
        <v>-8</v>
      </c>
      <c r="BL38">
        <f>(RANK(_calc_라운드기준!S38,_calc_라운드기준!$B38:$AT38,0)+COUNTIFS(_calc_라운드기준!$B38:$AT38,_calc_라운드기준!S38,$B$1:$AT$1,"&lt;"&amp;18))-(RANK(S38,$B38:$AT38,0)+COUNTIFS($B38:$AT38,S38,$B$1:$AT$1,"&lt;"&amp;18))</f>
        <v>18</v>
      </c>
      <c r="BM38">
        <f>(RANK(_calc_라운드기준!T38,_calc_라운드기준!$B38:$AT38,0)+COUNTIFS(_calc_라운드기준!$B38:$AT38,_calc_라운드기준!T38,$B$1:$AT$1,"&lt;"&amp;19))-(RANK(T38,$B38:$AT38,0)+COUNTIFS($B38:$AT38,T38,$B$1:$AT$1,"&lt;"&amp;19))</f>
        <v>15</v>
      </c>
      <c r="BN38">
        <f>(RANK(_calc_라운드기준!U38,_calc_라운드기준!$B38:$AT38,0)+COUNTIFS(_calc_라운드기준!$B38:$AT38,_calc_라운드기준!U38,$B$1:$AT$1,"&lt;"&amp;20))-(RANK(U38,$B38:$AT38,0)+COUNTIFS($B38:$AT38,U38,$B$1:$AT$1,"&lt;"&amp;20))</f>
        <v>-13</v>
      </c>
      <c r="BO38">
        <f>(RANK(_calc_라운드기준!V38,_calc_라운드기준!$B38:$AT38,0)+COUNTIFS(_calc_라운드기준!$B38:$AT38,_calc_라운드기준!V38,$B$1:$AT$1,"&lt;"&amp;21))-(RANK(V38,$B38:$AT38,0)+COUNTIFS($B38:$AT38,V38,$B$1:$AT$1,"&lt;"&amp;21))</f>
        <v>21</v>
      </c>
      <c r="BP38">
        <f>(RANK(_calc_라운드기준!W38,_calc_라운드기준!$B38:$AT38,0)+COUNTIFS(_calc_라운드기준!$B38:$AT38,_calc_라운드기준!W38,$B$1:$AT$1,"&lt;"&amp;22))-(RANK(W38,$B38:$AT38,0)+COUNTIFS($B38:$AT38,W38,$B$1:$AT$1,"&lt;"&amp;22))</f>
        <v>19</v>
      </c>
      <c r="BQ38">
        <f>(RANK(_calc_라운드기준!X38,_calc_라운드기준!$B38:$AT38,0)+COUNTIFS(_calc_라운드기준!$B38:$AT38,_calc_라운드기준!X38,$B$1:$AT$1,"&lt;"&amp;23))-(RANK(X38,$B38:$AT38,0)+COUNTIFS($B38:$AT38,X38,$B$1:$AT$1,"&lt;"&amp;23))</f>
        <v>-30</v>
      </c>
      <c r="BR38">
        <f>(RANK(_calc_라운드기준!Y38,_calc_라운드기준!$B38:$AT38,0)+COUNTIFS(_calc_라운드기준!$B38:$AT38,_calc_라운드기준!Y38,$B$1:$AT$1,"&lt;"&amp;24))-(RANK(Y38,$B38:$AT38,0)+COUNTIFS($B38:$AT38,Y38,$B$1:$AT$1,"&lt;"&amp;24))</f>
        <v>-13</v>
      </c>
      <c r="BS38">
        <f>(RANK(_calc_라운드기준!Z38,_calc_라운드기준!$B38:$AT38,0)+COUNTIFS(_calc_라운드기준!$B38:$AT38,_calc_라운드기준!Z38,$B$1:$AT$1,"&lt;"&amp;25))-(RANK(Z38,$B38:$AT38,0)+COUNTIFS($B38:$AT38,Z38,$B$1:$AT$1,"&lt;"&amp;25))</f>
        <v>-23</v>
      </c>
      <c r="BT38">
        <f>(RANK(_calc_라운드기준!AA38,_calc_라운드기준!$B38:$AT38,0)+COUNTIFS(_calc_라운드기준!$B38:$AT38,_calc_라운드기준!AA38,$B$1:$AT$1,"&lt;"&amp;26))-(RANK(AA38,$B38:$AT38,0)+COUNTIFS($B38:$AT38,AA38,$B$1:$AT$1,"&lt;"&amp;26))</f>
        <v>11</v>
      </c>
      <c r="BU38">
        <f>(RANK(_calc_라운드기준!AB38,_calc_라운드기준!$B38:$AT38,0)+COUNTIFS(_calc_라운드기준!$B38:$AT38,_calc_라운드기준!AB38,$B$1:$AT$1,"&lt;"&amp;27))-(RANK(AB38,$B38:$AT38,0)+COUNTIFS($B38:$AT38,AB38,$B$1:$AT$1,"&lt;"&amp;27))</f>
        <v>-25</v>
      </c>
      <c r="BV38">
        <f>(RANK(_calc_라운드기준!AC38,_calc_라운드기준!$B38:$AT38,0)+COUNTIFS(_calc_라운드기준!$B38:$AT38,_calc_라운드기준!AC38,$B$1:$AT$1,"&lt;"&amp;28))-(RANK(AC38,$B38:$AT38,0)+COUNTIFS($B38:$AT38,AC38,$B$1:$AT$1,"&lt;"&amp;28))</f>
        <v>-8</v>
      </c>
      <c r="BW38">
        <f>(RANK(_calc_라운드기준!AD38,_calc_라운드기준!$B38:$AT38,0)+COUNTIFS(_calc_라운드기준!$B38:$AT38,_calc_라운드기준!AD38,$B$1:$AT$1,"&lt;"&amp;29))-(RANK(AD38,$B38:$AT38,0)+COUNTIFS($B38:$AT38,AD38,$B$1:$AT$1,"&lt;"&amp;29))</f>
        <v>-7</v>
      </c>
      <c r="BX38">
        <f>(RANK(_calc_라운드기준!AE38,_calc_라운드기준!$B38:$AT38,0)+COUNTIFS(_calc_라운드기준!$B38:$AT38,_calc_라운드기준!AE38,$B$1:$AT$1,"&lt;"&amp;30))-(RANK(AE38,$B38:$AT38,0)+COUNTIFS($B38:$AT38,AE38,$B$1:$AT$1,"&lt;"&amp;30))</f>
        <v>21</v>
      </c>
      <c r="BY38">
        <f>(RANK(_calc_라운드기준!AF38,_calc_라운드기준!$B38:$AT38,0)+COUNTIFS(_calc_라운드기준!$B38:$AT38,_calc_라운드기준!AF38,$B$1:$AT$1,"&lt;"&amp;31))-(RANK(AF38,$B38:$AT38,0)+COUNTIFS($B38:$AT38,AF38,$B$1:$AT$1,"&lt;"&amp;31))</f>
        <v>8</v>
      </c>
      <c r="BZ38">
        <f>(RANK(_calc_라운드기준!AG38,_calc_라운드기준!$B38:$AT38,0)+COUNTIFS(_calc_라운드기준!$B38:$AT38,_calc_라운드기준!AG38,$B$1:$AT$1,"&lt;"&amp;32))-(RANK(AG38,$B38:$AT38,0)+COUNTIFS($B38:$AT38,AG38,$B$1:$AT$1,"&lt;"&amp;32))</f>
        <v>-1</v>
      </c>
      <c r="CA38">
        <f>(RANK(_calc_라운드기준!AH38,_calc_라운드기준!$B38:$AT38,0)+COUNTIFS(_calc_라운드기준!$B38:$AT38,_calc_라운드기준!AH38,$B$1:$AT$1,"&lt;"&amp;33))-(RANK(AH38,$B38:$AT38,0)+COUNTIFS($B38:$AT38,AH38,$B$1:$AT$1,"&lt;"&amp;33))</f>
        <v>14</v>
      </c>
      <c r="CB38">
        <f>(RANK(_calc_라운드기준!AI38,_calc_라운드기준!$B38:$AT38,0)+COUNTIFS(_calc_라운드기준!$B38:$AT38,_calc_라운드기준!AI38,$B$1:$AT$1,"&lt;"&amp;34))-(RANK(AI38,$B38:$AT38,0)+COUNTIFS($B38:$AT38,AI38,$B$1:$AT$1,"&lt;"&amp;34))</f>
        <v>16</v>
      </c>
      <c r="CC38">
        <f>(RANK(_calc_라운드기준!AJ38,_calc_라운드기준!$B38:$AT38,0)+COUNTIFS(_calc_라운드기준!$B38:$AT38,_calc_라운드기준!AJ38,$B$1:$AT$1,"&lt;"&amp;35))-(RANK(AJ38,$B38:$AT38,0)+COUNTIFS($B38:$AT38,AJ38,$B$1:$AT$1,"&lt;"&amp;35))</f>
        <v>22</v>
      </c>
      <c r="CD38">
        <f>(RANK(_calc_라운드기준!AK38,_calc_라운드기준!$B38:$AT38,0)+COUNTIFS(_calc_라운드기준!$B38:$AT38,_calc_라운드기준!AK38,$B$1:$AT$1,"&lt;"&amp;36))-(RANK(AK38,$B38:$AT38,0)+COUNTIFS($B38:$AT38,AK38,$B$1:$AT$1,"&lt;"&amp;36))</f>
        <v>9</v>
      </c>
      <c r="CE38">
        <f>(RANK(_calc_라운드기준!AL38,_calc_라운드기준!$B38:$AT38,0)+COUNTIFS(_calc_라운드기준!$B38:$AT38,_calc_라운드기준!AL38,$B$1:$AT$1,"&lt;"&amp;37))-(RANK(AL38,$B38:$AT38,0)+COUNTIFS($B38:$AT38,AL38,$B$1:$AT$1,"&lt;"&amp;37))</f>
        <v>-8</v>
      </c>
      <c r="CF38">
        <f>(RANK(_calc_라운드기준!AM38,_calc_라운드기준!$B38:$AT38,0)+COUNTIFS(_calc_라운드기준!$B38:$AT38,_calc_라운드기준!AM38,$B$1:$AT$1,"&lt;"&amp;38))-(RANK(AM38,$B38:$AT38,0)+COUNTIFS($B38:$AT38,AM38,$B$1:$AT$1,"&lt;"&amp;38))</f>
        <v>12</v>
      </c>
      <c r="CG38">
        <f>(RANK(_calc_라운드기준!AN38,_calc_라운드기준!$B38:$AT38,0)+COUNTIFS(_calc_라운드기준!$B38:$AT38,_calc_라운드기준!AN38,$B$1:$AT$1,"&lt;"&amp;39))-(RANK(AN38,$B38:$AT38,0)+COUNTIFS($B38:$AT38,AN38,$B$1:$AT$1,"&lt;"&amp;39))</f>
        <v>-5</v>
      </c>
      <c r="CH38">
        <f>(RANK(_calc_라운드기준!AO38,_calc_라운드기준!$B38:$AT38,0)+COUNTIFS(_calc_라운드기준!$B38:$AT38,_calc_라운드기준!AO38,$B$1:$AT$1,"&lt;"&amp;40))-(RANK(AO38,$B38:$AT38,0)+COUNTIFS($B38:$AT38,AO38,$B$1:$AT$1,"&lt;"&amp;40))</f>
        <v>-17</v>
      </c>
      <c r="CI38">
        <f>(RANK(_calc_라운드기준!AP38,_calc_라운드기준!$B38:$AT38,0)+COUNTIFS(_calc_라운드기준!$B38:$AT38,_calc_라운드기준!AP38,$B$1:$AT$1,"&lt;"&amp;41))-(RANK(AP38,$B38:$AT38,0)+COUNTIFS($B38:$AT38,AP38,$B$1:$AT$1,"&lt;"&amp;41))</f>
        <v>-2</v>
      </c>
      <c r="CJ38">
        <f>(RANK(_calc_라운드기준!AQ38,_calc_라운드기준!$B38:$AT38,0)+COUNTIFS(_calc_라운드기준!$B38:$AT38,_calc_라운드기준!AQ38,$B$1:$AT$1,"&lt;"&amp;42))-(RANK(AQ38,$B38:$AT38,0)+COUNTIFS($B38:$AT38,AQ38,$B$1:$AT$1,"&lt;"&amp;42))</f>
        <v>-9</v>
      </c>
      <c r="CK38">
        <f>(RANK(_calc_라운드기준!AR38,_calc_라운드기준!$B38:$AT38,0)+COUNTIFS(_calc_라운드기준!$B38:$AT38,_calc_라운드기준!AR38,$B$1:$AT$1,"&lt;"&amp;43))-(RANK(AR38,$B38:$AT38,0)+COUNTIFS($B38:$AT38,AR38,$B$1:$AT$1,"&lt;"&amp;43))</f>
        <v>8</v>
      </c>
      <c r="CL38">
        <f>(RANK(_calc_라운드기준!AS38,_calc_라운드기준!$B38:$AT38,0)+COUNTIFS(_calc_라운드기준!$B38:$AT38,_calc_라운드기준!AS38,$B$1:$AT$1,"&lt;"&amp;44))-(RANK(AS38,$B38:$AT38,0)+COUNTIFS($B38:$AT38,AS38,$B$1:$AT$1,"&lt;"&amp;44))</f>
        <v>18</v>
      </c>
      <c r="CM38">
        <f>(RANK(_calc_라운드기준!AT38,_calc_라운드기준!$B38:$AT38,0)+COUNTIFS(_calc_라운드기준!$B38:$AT38,_calc_라운드기준!AT38,$B$1:$AT$1,"&lt;"&amp;45))-(RANK(AT38,$B38:$AT38,0)+COUNTIFS($B38:$AT38,AT38,$B$1:$AT$1,"&lt;"&amp;45))</f>
        <v>27</v>
      </c>
      <c r="CN38">
        <f t="shared" si="45"/>
        <v>39</v>
      </c>
      <c r="CO38">
        <f t="shared" si="46"/>
        <v>23</v>
      </c>
      <c r="CP38">
        <f t="shared" si="47"/>
        <v>27</v>
      </c>
      <c r="CQ38">
        <f t="shared" si="48"/>
        <v>37</v>
      </c>
      <c r="CR38">
        <f t="shared" si="49"/>
        <v>41</v>
      </c>
      <c r="CS38">
        <f t="shared" si="50"/>
        <v>25</v>
      </c>
      <c r="CT38">
        <f t="shared" si="51"/>
        <v>33</v>
      </c>
      <c r="CU38">
        <f t="shared" si="52"/>
        <v>44</v>
      </c>
      <c r="CV38">
        <f t="shared" si="53"/>
        <v>40</v>
      </c>
      <c r="CW38">
        <f t="shared" si="54"/>
        <v>21</v>
      </c>
      <c r="CX38">
        <f t="shared" si="55"/>
        <v>16</v>
      </c>
      <c r="CY38">
        <f t="shared" si="56"/>
        <v>17</v>
      </c>
      <c r="CZ38">
        <f t="shared" si="57"/>
        <v>11</v>
      </c>
      <c r="DA38">
        <f t="shared" si="58"/>
        <v>2</v>
      </c>
      <c r="DB38">
        <f t="shared" si="59"/>
        <v>26</v>
      </c>
      <c r="DC38">
        <f t="shared" si="60"/>
        <v>20</v>
      </c>
      <c r="DD38">
        <f t="shared" si="61"/>
        <v>30</v>
      </c>
      <c r="DE38">
        <f t="shared" si="62"/>
        <v>7</v>
      </c>
      <c r="DF38">
        <f t="shared" si="63"/>
        <v>10</v>
      </c>
      <c r="DG38">
        <f t="shared" si="64"/>
        <v>35</v>
      </c>
      <c r="DH38">
        <f t="shared" si="65"/>
        <v>4</v>
      </c>
      <c r="DI38">
        <f t="shared" si="66"/>
        <v>6</v>
      </c>
      <c r="DJ38">
        <f t="shared" si="67"/>
        <v>45</v>
      </c>
      <c r="DK38">
        <f t="shared" si="68"/>
        <v>36</v>
      </c>
      <c r="DL38">
        <f t="shared" si="69"/>
        <v>42</v>
      </c>
      <c r="DM38">
        <f t="shared" si="70"/>
        <v>14</v>
      </c>
      <c r="DN38">
        <f t="shared" si="71"/>
        <v>43</v>
      </c>
      <c r="DO38">
        <f t="shared" si="72"/>
        <v>31</v>
      </c>
      <c r="DP38">
        <f t="shared" si="73"/>
        <v>29</v>
      </c>
      <c r="DQ38">
        <f t="shared" si="74"/>
        <v>5</v>
      </c>
      <c r="DR38">
        <f t="shared" si="75"/>
        <v>18</v>
      </c>
      <c r="DS38">
        <f t="shared" si="76"/>
        <v>22</v>
      </c>
      <c r="DT38">
        <f t="shared" si="77"/>
        <v>12</v>
      </c>
      <c r="DU38">
        <f t="shared" si="78"/>
        <v>9</v>
      </c>
      <c r="DV38">
        <f t="shared" si="79"/>
        <v>3</v>
      </c>
      <c r="DW38">
        <f t="shared" si="80"/>
        <v>15</v>
      </c>
      <c r="DX38">
        <f t="shared" si="81"/>
        <v>32</v>
      </c>
      <c r="DY38">
        <f t="shared" si="82"/>
        <v>13</v>
      </c>
      <c r="DZ38">
        <f t="shared" si="83"/>
        <v>28</v>
      </c>
      <c r="EA38">
        <f t="shared" si="84"/>
        <v>38</v>
      </c>
      <c r="EB38">
        <f t="shared" si="85"/>
        <v>24</v>
      </c>
      <c r="EC38">
        <f t="shared" si="86"/>
        <v>34</v>
      </c>
      <c r="ED38">
        <f t="shared" si="87"/>
        <v>19</v>
      </c>
      <c r="EE38">
        <f t="shared" si="88"/>
        <v>8</v>
      </c>
      <c r="EF38">
        <f t="shared" si="89"/>
        <v>1</v>
      </c>
    </row>
    <row r="39" spans="1:136" ht="16.5" customHeight="1">
      <c r="A39">
        <f>_calc_라운드기준!A39</f>
        <v>1207</v>
      </c>
      <c r="B39">
        <f>INDEX(_calc_누적빈도!B:B,$A39)-INDEX(_calc_누적빈도!B:B,$A39-기준400회_후보!$B$1)</f>
        <v>49</v>
      </c>
      <c r="C39">
        <f>INDEX(_calc_누적빈도!C:C,$A39)-INDEX(_calc_누적빈도!C:C,$A39-기준400회_후보!$B$1)</f>
        <v>44</v>
      </c>
      <c r="D39">
        <f>INDEX(_calc_누적빈도!D:D,$A39)-INDEX(_calc_누적빈도!D:D,$A39-기준400회_후보!$B$1)</f>
        <v>62</v>
      </c>
      <c r="E39">
        <f>INDEX(_calc_누적빈도!E:E,$A39)-INDEX(_calc_누적빈도!E:E,$A39-기준400회_후보!$B$1)</f>
        <v>47</v>
      </c>
      <c r="F39">
        <f>INDEX(_calc_누적빈도!F:F,$A39)-INDEX(_calc_누적빈도!F:F,$A39-기준400회_후보!$B$1)</f>
        <v>39</v>
      </c>
      <c r="G39">
        <f>INDEX(_calc_누적빈도!G:G,$A39)-INDEX(_calc_누적빈도!G:G,$A39-기준400회_후보!$B$1)</f>
        <v>59</v>
      </c>
      <c r="H39">
        <f>INDEX(_calc_누적빈도!H:H,$A39)-INDEX(_calc_누적빈도!H:H,$A39-기준400회_후보!$B$1)</f>
        <v>56</v>
      </c>
      <c r="I39">
        <f>INDEX(_calc_누적빈도!I:I,$A39)-INDEX(_calc_누적빈도!I:I,$A39-기준400회_후보!$B$1)</f>
        <v>42</v>
      </c>
      <c r="J39">
        <f>INDEX(_calc_누적빈도!J:J,$A39)-INDEX(_calc_누적빈도!J:J,$A39-기준400회_후보!$B$1)</f>
        <v>51</v>
      </c>
      <c r="K39">
        <f>INDEX(_calc_누적빈도!K:K,$A39)-INDEX(_calc_누적빈도!K:K,$A39-기준400회_후보!$B$1)</f>
        <v>42</v>
      </c>
      <c r="L39">
        <f>INDEX(_calc_누적빈도!L:L,$A39)-INDEX(_calc_누적빈도!L:L,$A39-기준400회_후보!$B$1)</f>
        <v>52</v>
      </c>
      <c r="M39">
        <f>INDEX(_calc_누적빈도!M:M,$A39)-INDEX(_calc_누적빈도!M:M,$A39-기준400회_후보!$B$1)</f>
        <v>63</v>
      </c>
      <c r="N39">
        <f>INDEX(_calc_누적빈도!N:N,$A39)-INDEX(_calc_누적빈도!N:N,$A39-기준400회_후보!$B$1)</f>
        <v>63</v>
      </c>
      <c r="O39">
        <f>INDEX(_calc_누적빈도!O:O,$A39)-INDEX(_calc_누적빈도!O:O,$A39-기준400회_후보!$B$1)</f>
        <v>55</v>
      </c>
      <c r="P39">
        <f>INDEX(_calc_누적빈도!P:P,$A39)-INDEX(_calc_누적빈도!P:P,$A39-기준400회_후보!$B$1)</f>
        <v>52</v>
      </c>
      <c r="Q39">
        <f>INDEX(_calc_누적빈도!Q:Q,$A39)-INDEX(_calc_누적빈도!Q:Q,$A39-기준400회_후보!$B$1)</f>
        <v>66</v>
      </c>
      <c r="R39">
        <f>INDEX(_calc_누적빈도!R:R,$A39)-INDEX(_calc_누적빈도!R:R,$A39-기준400회_후보!$B$1)</f>
        <v>50</v>
      </c>
      <c r="S39">
        <f>INDEX(_calc_누적빈도!S:S,$A39)-INDEX(_calc_누적빈도!S:S,$A39-기준400회_후보!$B$1)</f>
        <v>60</v>
      </c>
      <c r="T39">
        <f>INDEX(_calc_누적빈도!T:T,$A39)-INDEX(_calc_누적빈도!T:T,$A39-기준400회_후보!$B$1)</f>
        <v>54</v>
      </c>
      <c r="U39">
        <f>INDEX(_calc_누적빈도!U:U,$A39)-INDEX(_calc_누적빈도!U:U,$A39-기준400회_후보!$B$1)</f>
        <v>45</v>
      </c>
      <c r="V39">
        <f>INDEX(_calc_누적빈도!V:V,$A39)-INDEX(_calc_누적빈도!V:V,$A39-기준400회_후보!$B$1)</f>
        <v>60</v>
      </c>
      <c r="W39">
        <f>INDEX(_calc_누적빈도!W:W,$A39)-INDEX(_calc_누적빈도!W:W,$A39-기준400회_후보!$B$1)</f>
        <v>52</v>
      </c>
      <c r="X39">
        <f>INDEX(_calc_누적빈도!X:X,$A39)-INDEX(_calc_누적빈도!X:X,$A39-기준400회_후보!$B$1)</f>
        <v>48</v>
      </c>
      <c r="Y39">
        <f>INDEX(_calc_누적빈도!Y:Y,$A39)-INDEX(_calc_누적빈도!Y:Y,$A39-기준400회_후보!$B$1)</f>
        <v>54</v>
      </c>
      <c r="Z39">
        <f>INDEX(_calc_누적빈도!Z:Z,$A39)-INDEX(_calc_누적빈도!Z:Z,$A39-기준400회_후보!$B$1)</f>
        <v>45</v>
      </c>
      <c r="AA39">
        <f>INDEX(_calc_누적빈도!AA:AA,$A39)-INDEX(_calc_누적빈도!AA:AA,$A39-기준400회_후보!$B$1)</f>
        <v>55</v>
      </c>
      <c r="AB39">
        <f>INDEX(_calc_누적빈도!AB:AB,$A39)-INDEX(_calc_누적빈도!AB:AB,$A39-기준400회_후보!$B$1)</f>
        <v>51</v>
      </c>
      <c r="AC39">
        <f>INDEX(_calc_누적빈도!AC:AC,$A39)-INDEX(_calc_누적빈도!AC:AC,$A39-기준400회_후보!$B$1)</f>
        <v>56</v>
      </c>
      <c r="AD39">
        <f>INDEX(_calc_누적빈도!AD:AD,$A39)-INDEX(_calc_누적빈도!AD:AD,$A39-기준400회_후보!$B$1)</f>
        <v>55</v>
      </c>
      <c r="AE39">
        <f>INDEX(_calc_누적빈도!AE:AE,$A39)-INDEX(_calc_누적빈도!AE:AE,$A39-기준400회_후보!$B$1)</f>
        <v>59</v>
      </c>
      <c r="AF39">
        <f>INDEX(_calc_누적빈도!AF:AF,$A39)-INDEX(_calc_누적빈도!AF:AF,$A39-기준400회_후보!$B$1)</f>
        <v>53</v>
      </c>
      <c r="AG39">
        <f>INDEX(_calc_누적빈도!AG:AG,$A39)-INDEX(_calc_누적빈도!AG:AG,$A39-기준400회_후보!$B$1)</f>
        <v>48</v>
      </c>
      <c r="AH39">
        <f>INDEX(_calc_누적빈도!AH:AH,$A39)-INDEX(_calc_누적빈도!AH:AH,$A39-기준400회_후보!$B$1)</f>
        <v>62</v>
      </c>
      <c r="AI39">
        <f>INDEX(_calc_누적빈도!AI:AI,$A39)-INDEX(_calc_누적빈도!AI:AI,$A39-기준400회_후보!$B$1)</f>
        <v>53</v>
      </c>
      <c r="AJ39">
        <f>INDEX(_calc_누적빈도!AJ:AJ,$A39)-INDEX(_calc_누적빈도!AJ:AJ,$A39-기준400회_후보!$B$1)</f>
        <v>60</v>
      </c>
      <c r="AK39">
        <f>INDEX(_calc_누적빈도!AK:AK,$A39)-INDEX(_calc_누적빈도!AK:AK,$A39-기준400회_후보!$B$1)</f>
        <v>53</v>
      </c>
      <c r="AL39">
        <f>INDEX(_calc_누적빈도!AL:AL,$A39)-INDEX(_calc_누적빈도!AL:AL,$A39-기준400회_후보!$B$1)</f>
        <v>54</v>
      </c>
      <c r="AM39">
        <f>INDEX(_calc_누적빈도!AM:AM,$A39)-INDEX(_calc_누적빈도!AM:AM,$A39-기준400회_후보!$B$1)</f>
        <v>63</v>
      </c>
      <c r="AN39">
        <f>INDEX(_calc_누적빈도!AN:AN,$A39)-INDEX(_calc_누적빈도!AN:AN,$A39-기준400회_후보!$B$1)</f>
        <v>58</v>
      </c>
      <c r="AO39">
        <f>INDEX(_calc_누적빈도!AO:AO,$A39)-INDEX(_calc_누적빈도!AO:AO,$A39-기준400회_후보!$B$1)</f>
        <v>51</v>
      </c>
      <c r="AP39">
        <f>INDEX(_calc_누적빈도!AP:AP,$A39)-INDEX(_calc_누적빈도!AP:AP,$A39-기준400회_후보!$B$1)</f>
        <v>46</v>
      </c>
      <c r="AQ39">
        <f>INDEX(_calc_누적빈도!AQ:AQ,$A39)-INDEX(_calc_누적빈도!AQ:AQ,$A39-기준400회_후보!$B$1)</f>
        <v>52</v>
      </c>
      <c r="AR39">
        <f>INDEX(_calc_누적빈도!AR:AR,$A39)-INDEX(_calc_누적빈도!AR:AR,$A39-기준400회_후보!$B$1)</f>
        <v>50</v>
      </c>
      <c r="AS39">
        <f>INDEX(_calc_누적빈도!AS:AS,$A39)-INDEX(_calc_누적빈도!AS:AS,$A39-기준400회_후보!$B$1)</f>
        <v>53</v>
      </c>
      <c r="AT39">
        <f>INDEX(_calc_누적빈도!AT:AT,$A39)-INDEX(_calc_누적빈도!AT:AT,$A39-기준400회_후보!$B$1)</f>
        <v>58</v>
      </c>
      <c r="AU39">
        <f>(RANK(_calc_라운드기준!B39,_calc_라운드기준!$B39:$AT39,0)+COUNTIFS(_calc_라운드기준!$B39:$AT39,_calc_라운드기준!B39,$B$1:$AT$1,"&lt;"&amp;1))-(RANK(B39,$B39:$AT39,0)+COUNTIFS($B39:$AT39,B39,$B$1:$AT$1,"&lt;"&amp;1))</f>
        <v>-19</v>
      </c>
      <c r="AV39">
        <f>(RANK(_calc_라운드기준!C39,_calc_라운드기준!$B39:$AT39,0)+COUNTIFS(_calc_라운드기준!$B39:$AT39,_calc_라운드기준!C39,$B$1:$AT$1,"&lt;"&amp;2))-(RANK(C39,$B39:$AT39,0)+COUNTIFS($B39:$AT39,C39,$B$1:$AT$1,"&lt;"&amp;2))</f>
        <v>-4</v>
      </c>
      <c r="AW39">
        <f>(RANK(_calc_라운드기준!D39,_calc_라운드기준!$B39:$AT39,0)+COUNTIFS(_calc_라운드기준!$B39:$AT39,_calc_라운드기준!D39,$B$1:$AT$1,"&lt;"&amp;3))-(RANK(D39,$B39:$AT39,0)+COUNTIFS($B39:$AT39,D39,$B$1:$AT$1,"&lt;"&amp;3))</f>
        <v>-4</v>
      </c>
      <c r="AX39">
        <f>(RANK(_calc_라운드기준!E39,_calc_라운드기준!$B39:$AT39,0)+COUNTIFS(_calc_라운드기준!$B39:$AT39,_calc_라운드기준!E39,$B$1:$AT$1,"&lt;"&amp;4))-(RANK(E39,$B39:$AT39,0)+COUNTIFS($B39:$AT39,E39,$B$1:$AT$1,"&lt;"&amp;4))</f>
        <v>-13</v>
      </c>
      <c r="AY39">
        <f>(RANK(_calc_라운드기준!F39,_calc_라운드기준!$B39:$AT39,0)+COUNTIFS(_calc_라운드기준!$B39:$AT39,_calc_라운드기준!F39,$B$1:$AT$1,"&lt;"&amp;5))-(RANK(F39,$B39:$AT39,0)+COUNTIFS($B39:$AT39,F39,$B$1:$AT$1,"&lt;"&amp;5))</f>
        <v>-28</v>
      </c>
      <c r="AZ39">
        <f>(RANK(_calc_라운드기준!G39,_calc_라운드기준!$B39:$AT39,0)+COUNTIFS(_calc_라운드기준!$B39:$AT39,_calc_라운드기준!G39,$B$1:$AT$1,"&lt;"&amp;6))-(RANK(G39,$B39:$AT39,0)+COUNTIFS($B39:$AT39,G39,$B$1:$AT$1,"&lt;"&amp;6))</f>
        <v>0</v>
      </c>
      <c r="BA39">
        <f>(RANK(_calc_라운드기준!H39,_calc_라운드기준!$B39:$AT39,0)+COUNTIFS(_calc_라운드기준!$B39:$AT39,_calc_라운드기준!H39,$B$1:$AT$1,"&lt;"&amp;7))-(RANK(H39,$B39:$AT39,0)+COUNTIFS($B39:$AT39,H39,$B$1:$AT$1,"&lt;"&amp;7))</f>
        <v>-11</v>
      </c>
      <c r="BB39">
        <f>(RANK(_calc_라운드기준!I39,_calc_라운드기준!$B39:$AT39,0)+COUNTIFS(_calc_라운드기준!$B39:$AT39,_calc_라운드기준!I39,$B$1:$AT$1,"&lt;"&amp;8))-(RANK(I39,$B39:$AT39,0)+COUNTIFS($B39:$AT39,I39,$B$1:$AT$1,"&lt;"&amp;8))</f>
        <v>-25</v>
      </c>
      <c r="BC39">
        <f>(RANK(_calc_라운드기준!J39,_calc_라운드기준!$B39:$AT39,0)+COUNTIFS(_calc_라운드기준!$B39:$AT39,_calc_라운드기준!J39,$B$1:$AT$1,"&lt;"&amp;9))-(RANK(J39,$B39:$AT39,0)+COUNTIFS($B39:$AT39,J39,$B$1:$AT$1,"&lt;"&amp;9))</f>
        <v>-19</v>
      </c>
      <c r="BD39">
        <f>(RANK(_calc_라운드기준!K39,_calc_라운드기준!$B39:$AT39,0)+COUNTIFS(_calc_라운드기준!$B39:$AT39,_calc_라운드기준!K39,$B$1:$AT$1,"&lt;"&amp;10))-(RANK(K39,$B39:$AT39,0)+COUNTIFS($B39:$AT39,K39,$B$1:$AT$1,"&lt;"&amp;10))</f>
        <v>1</v>
      </c>
      <c r="BE39">
        <f>(RANK(_calc_라운드기준!L39,_calc_라운드기준!$B39:$AT39,0)+COUNTIFS(_calc_라운드기준!$B39:$AT39,_calc_라운드기준!L39,$B$1:$AT$1,"&lt;"&amp;11))-(RANK(L39,$B39:$AT39,0)+COUNTIFS($B39:$AT39,L39,$B$1:$AT$1,"&lt;"&amp;11))</f>
        <v>8</v>
      </c>
      <c r="BF39">
        <f>(RANK(_calc_라운드기준!M39,_calc_라운드기준!$B39:$AT39,0)+COUNTIFS(_calc_라운드기준!$B39:$AT39,_calc_라운드기준!M39,$B$1:$AT$1,"&lt;"&amp;12))-(RANK(M39,$B39:$AT39,0)+COUNTIFS($B39:$AT39,M39,$B$1:$AT$1,"&lt;"&amp;12))</f>
        <v>3</v>
      </c>
      <c r="BG39">
        <f>(RANK(_calc_라운드기준!N39,_calc_라운드기준!$B39:$AT39,0)+COUNTIFS(_calc_라운드기준!$B39:$AT39,_calc_라운드기준!N39,$B$1:$AT$1,"&lt;"&amp;13))-(RANK(N39,$B39:$AT39,0)+COUNTIFS($B39:$AT39,N39,$B$1:$AT$1,"&lt;"&amp;13))</f>
        <v>16</v>
      </c>
      <c r="BH39">
        <f>(RANK(_calc_라운드기준!O39,_calc_라운드기준!$B39:$AT39,0)+COUNTIFS(_calc_라운드기준!$B39:$AT39,_calc_라운드기준!O39,$B$1:$AT$1,"&lt;"&amp;14))-(RANK(O39,$B39:$AT39,0)+COUNTIFS($B39:$AT39,O39,$B$1:$AT$1,"&lt;"&amp;14))</f>
        <v>23</v>
      </c>
      <c r="BI39">
        <f>(RANK(_calc_라운드기준!P39,_calc_라운드기준!$B39:$AT39,0)+COUNTIFS(_calc_라운드기준!$B39:$AT39,_calc_라운드기준!P39,$B$1:$AT$1,"&lt;"&amp;15))-(RANK(P39,$B39:$AT39,0)+COUNTIFS($B39:$AT39,P39,$B$1:$AT$1,"&lt;"&amp;15))</f>
        <v>-1</v>
      </c>
      <c r="BJ39">
        <f>(RANK(_calc_라운드기준!Q39,_calc_라운드기준!$B39:$AT39,0)+COUNTIFS(_calc_라운드기준!$B39:$AT39,_calc_라운드기준!Q39,$B$1:$AT$1,"&lt;"&amp;16))-(RANK(Q39,$B39:$AT39,0)+COUNTIFS($B39:$AT39,Q39,$B$1:$AT$1,"&lt;"&amp;16))</f>
        <v>1</v>
      </c>
      <c r="BK39">
        <f>(RANK(_calc_라운드기준!R39,_calc_라운드기준!$B39:$AT39,0)+COUNTIFS(_calc_라운드기준!$B39:$AT39,_calc_라운드기준!R39,$B$1:$AT$1,"&lt;"&amp;17))-(RANK(R39,$B39:$AT39,0)+COUNTIFS($B39:$AT39,R39,$B$1:$AT$1,"&lt;"&amp;17))</f>
        <v>-6</v>
      </c>
      <c r="BL39">
        <f>(RANK(_calc_라운드기준!S39,_calc_라운드기준!$B39:$AT39,0)+COUNTIFS(_calc_라운드기준!$B39:$AT39,_calc_라운드기준!S39,$B$1:$AT$1,"&lt;"&amp;18))-(RANK(S39,$B39:$AT39,0)+COUNTIFS($B39:$AT39,S39,$B$1:$AT$1,"&lt;"&amp;18))</f>
        <v>21</v>
      </c>
      <c r="BM39">
        <f>(RANK(_calc_라운드기준!T39,_calc_라운드기준!$B39:$AT39,0)+COUNTIFS(_calc_라운드기준!$B39:$AT39,_calc_라운드기준!T39,$B$1:$AT$1,"&lt;"&amp;19))-(RANK(T39,$B39:$AT39,0)+COUNTIFS($B39:$AT39,T39,$B$1:$AT$1,"&lt;"&amp;19))</f>
        <v>16</v>
      </c>
      <c r="BN39">
        <f>(RANK(_calc_라운드기준!U39,_calc_라운드기준!$B39:$AT39,0)+COUNTIFS(_calc_라운드기준!$B39:$AT39,_calc_라운드기준!U39,$B$1:$AT$1,"&lt;"&amp;20))-(RANK(U39,$B39:$AT39,0)+COUNTIFS($B39:$AT39,U39,$B$1:$AT$1,"&lt;"&amp;20))</f>
        <v>-20</v>
      </c>
      <c r="BO39">
        <f>(RANK(_calc_라운드기준!V39,_calc_라운드기준!$B39:$AT39,0)+COUNTIFS(_calc_라운드기준!$B39:$AT39,_calc_라운드기준!V39,$B$1:$AT$1,"&lt;"&amp;21))-(RANK(V39,$B39:$AT39,0)+COUNTIFS($B39:$AT39,V39,$B$1:$AT$1,"&lt;"&amp;21))</f>
        <v>21</v>
      </c>
      <c r="BP39">
        <f>(RANK(_calc_라운드기준!W39,_calc_라운드기준!$B39:$AT39,0)+COUNTIFS(_calc_라운드기준!$B39:$AT39,_calc_라운드기준!W39,$B$1:$AT$1,"&lt;"&amp;22))-(RANK(W39,$B39:$AT39,0)+COUNTIFS($B39:$AT39,W39,$B$1:$AT$1,"&lt;"&amp;22))</f>
        <v>15</v>
      </c>
      <c r="BQ39">
        <f>(RANK(_calc_라운드기준!X39,_calc_라운드기준!$B39:$AT39,0)+COUNTIFS(_calc_라운드기준!$B39:$AT39,_calc_라운드기준!X39,$B$1:$AT$1,"&lt;"&amp;23))-(RANK(X39,$B39:$AT39,0)+COUNTIFS($B39:$AT39,X39,$B$1:$AT$1,"&lt;"&amp;23))</f>
        <v>-30</v>
      </c>
      <c r="BR39">
        <f>(RANK(_calc_라운드기준!Y39,_calc_라운드기준!$B39:$AT39,0)+COUNTIFS(_calc_라운드기준!$B39:$AT39,_calc_라운드기준!Y39,$B$1:$AT$1,"&lt;"&amp;24))-(RANK(Y39,$B39:$AT39,0)+COUNTIFS($B39:$AT39,Y39,$B$1:$AT$1,"&lt;"&amp;24))</f>
        <v>-13</v>
      </c>
      <c r="BS39">
        <f>(RANK(_calc_라운드기준!Z39,_calc_라운드기준!$B39:$AT39,0)+COUNTIFS(_calc_라운드기준!$B39:$AT39,_calc_라운드기준!Z39,$B$1:$AT$1,"&lt;"&amp;25))-(RANK(Z39,$B39:$AT39,0)+COUNTIFS($B39:$AT39,Z39,$B$1:$AT$1,"&lt;"&amp;25))</f>
        <v>-29</v>
      </c>
      <c r="BT39">
        <f>(RANK(_calc_라운드기준!AA39,_calc_라운드기준!$B39:$AT39,0)+COUNTIFS(_calc_라운드기준!$B39:$AT39,_calc_라운드기준!AA39,$B$1:$AT$1,"&lt;"&amp;26))-(RANK(AA39,$B39:$AT39,0)+COUNTIFS($B39:$AT39,AA39,$B$1:$AT$1,"&lt;"&amp;26))</f>
        <v>4</v>
      </c>
      <c r="BU39">
        <f>(RANK(_calc_라운드기준!AB39,_calc_라운드기준!$B39:$AT39,0)+COUNTIFS(_calc_라운드기준!$B39:$AT39,_calc_라운드기준!AB39,$B$1:$AT$1,"&lt;"&amp;27))-(RANK(AB39,$B39:$AT39,0)+COUNTIFS($B39:$AT39,AB39,$B$1:$AT$1,"&lt;"&amp;27))</f>
        <v>-27</v>
      </c>
      <c r="BV39">
        <f>(RANK(_calc_라운드기준!AC39,_calc_라운드기준!$B39:$AT39,0)+COUNTIFS(_calc_라운드기준!$B39:$AT39,_calc_라운드기준!AC39,$B$1:$AT$1,"&lt;"&amp;28))-(RANK(AC39,$B39:$AT39,0)+COUNTIFS($B39:$AT39,AC39,$B$1:$AT$1,"&lt;"&amp;28))</f>
        <v>-7</v>
      </c>
      <c r="BW39">
        <f>(RANK(_calc_라운드기준!AD39,_calc_라운드기준!$B39:$AT39,0)+COUNTIFS(_calc_라운드기준!$B39:$AT39,_calc_라운드기준!AD39,$B$1:$AT$1,"&lt;"&amp;29))-(RANK(AD39,$B39:$AT39,0)+COUNTIFS($B39:$AT39,AD39,$B$1:$AT$1,"&lt;"&amp;29))</f>
        <v>-5</v>
      </c>
      <c r="BX39">
        <f>(RANK(_calc_라운드기준!AE39,_calc_라운드기준!$B39:$AT39,0)+COUNTIFS(_calc_라운드기준!$B39:$AT39,_calc_라운드기준!AE39,$B$1:$AT$1,"&lt;"&amp;30))-(RANK(AE39,$B39:$AT39,0)+COUNTIFS($B39:$AT39,AE39,$B$1:$AT$1,"&lt;"&amp;30))</f>
        <v>19</v>
      </c>
      <c r="BY39">
        <f>(RANK(_calc_라운드기준!AF39,_calc_라운드기준!$B39:$AT39,0)+COUNTIFS(_calc_라운드기준!$B39:$AT39,_calc_라운드기준!AF39,$B$1:$AT$1,"&lt;"&amp;31))-(RANK(AF39,$B39:$AT39,0)+COUNTIFS($B39:$AT39,AF39,$B$1:$AT$1,"&lt;"&amp;31))</f>
        <v>9</v>
      </c>
      <c r="BZ39">
        <f>(RANK(_calc_라운드기준!AG39,_calc_라운드기준!$B39:$AT39,0)+COUNTIFS(_calc_라운드기준!$B39:$AT39,_calc_라운드기준!AG39,$B$1:$AT$1,"&lt;"&amp;32))-(RANK(AG39,$B39:$AT39,0)+COUNTIFS($B39:$AT39,AG39,$B$1:$AT$1,"&lt;"&amp;32))</f>
        <v>-1</v>
      </c>
      <c r="CA39">
        <f>(RANK(_calc_라운드기준!AH39,_calc_라운드기준!$B39:$AT39,0)+COUNTIFS(_calc_라운드기준!$B39:$AT39,_calc_라운드기준!AH39,$B$1:$AT$1,"&lt;"&amp;33))-(RANK(AH39,$B39:$AT39,0)+COUNTIFS($B39:$AT39,AH39,$B$1:$AT$1,"&lt;"&amp;33))</f>
        <v>16</v>
      </c>
      <c r="CB39">
        <f>(RANK(_calc_라운드기준!AI39,_calc_라운드기준!$B39:$AT39,0)+COUNTIFS(_calc_라운드기준!$B39:$AT39,_calc_라운드기준!AI39,$B$1:$AT$1,"&lt;"&amp;34))-(RANK(AI39,$B39:$AT39,0)+COUNTIFS($B39:$AT39,AI39,$B$1:$AT$1,"&lt;"&amp;34))</f>
        <v>21</v>
      </c>
      <c r="CC39">
        <f>(RANK(_calc_라운드기준!AJ39,_calc_라운드기준!$B39:$AT39,0)+COUNTIFS(_calc_라운드기준!$B39:$AT39,_calc_라운드기준!AJ39,$B$1:$AT$1,"&lt;"&amp;35))-(RANK(AJ39,$B39:$AT39,0)+COUNTIFS($B39:$AT39,AJ39,$B$1:$AT$1,"&lt;"&amp;35))</f>
        <v>23</v>
      </c>
      <c r="CD39">
        <f>(RANK(_calc_라운드기준!AK39,_calc_라운드기준!$B39:$AT39,0)+COUNTIFS(_calc_라운드기준!$B39:$AT39,_calc_라운드기준!AK39,$B$1:$AT$1,"&lt;"&amp;36))-(RANK(AK39,$B39:$AT39,0)+COUNTIFS($B39:$AT39,AK39,$B$1:$AT$1,"&lt;"&amp;36))</f>
        <v>9</v>
      </c>
      <c r="CE39">
        <f>(RANK(_calc_라운드기준!AL39,_calc_라운드기준!$B39:$AT39,0)+COUNTIFS(_calc_라운드기준!$B39:$AT39,_calc_라운드기준!AL39,$B$1:$AT$1,"&lt;"&amp;37))-(RANK(AL39,$B39:$AT39,0)+COUNTIFS($B39:$AT39,AL39,$B$1:$AT$1,"&lt;"&amp;37))</f>
        <v>-7</v>
      </c>
      <c r="CF39">
        <f>(RANK(_calc_라운드기준!AM39,_calc_라운드기준!$B39:$AT39,0)+COUNTIFS(_calc_라운드기준!$B39:$AT39,_calc_라운드기준!AM39,$B$1:$AT$1,"&lt;"&amp;38))-(RANK(AM39,$B39:$AT39,0)+COUNTIFS($B39:$AT39,AM39,$B$1:$AT$1,"&lt;"&amp;38))</f>
        <v>19</v>
      </c>
      <c r="CG39">
        <f>(RANK(_calc_라운드기준!AN39,_calc_라운드기준!$B39:$AT39,0)+COUNTIFS(_calc_라운드기준!$B39:$AT39,_calc_라운드기준!AN39,$B$1:$AT$1,"&lt;"&amp;39))-(RANK(AN39,$B39:$AT39,0)+COUNTIFS($B39:$AT39,AN39,$B$1:$AT$1,"&lt;"&amp;39))</f>
        <v>-3</v>
      </c>
      <c r="CH39">
        <f>(RANK(_calc_라운드기준!AO39,_calc_라운드기준!$B39:$AT39,0)+COUNTIFS(_calc_라운드기준!$B39:$AT39,_calc_라운드기준!AO39,$B$1:$AT$1,"&lt;"&amp;40))-(RANK(AO39,$B39:$AT39,0)+COUNTIFS($B39:$AT39,AO39,$B$1:$AT$1,"&lt;"&amp;40))</f>
        <v>-17</v>
      </c>
      <c r="CI39">
        <f>(RANK(_calc_라운드기준!AP39,_calc_라운드기준!$B39:$AT39,0)+COUNTIFS(_calc_라운드기준!$B39:$AT39,_calc_라운드기준!AP39,$B$1:$AT$1,"&lt;"&amp;41))-(RANK(AP39,$B39:$AT39,0)+COUNTIFS($B39:$AT39,AP39,$B$1:$AT$1,"&lt;"&amp;41))</f>
        <v>-2</v>
      </c>
      <c r="CJ39">
        <f>(RANK(_calc_라운드기준!AQ39,_calc_라운드기준!$B39:$AT39,0)+COUNTIFS(_calc_라운드기준!$B39:$AT39,_calc_라운드기준!AQ39,$B$1:$AT$1,"&lt;"&amp;42))-(RANK(AQ39,$B39:$AT39,0)+COUNTIFS($B39:$AT39,AQ39,$B$1:$AT$1,"&lt;"&amp;42))</f>
        <v>-5</v>
      </c>
      <c r="CK39">
        <f>(RANK(_calc_라운드기준!AR39,_calc_라운드기준!$B39:$AT39,0)+COUNTIFS(_calc_라운드기준!$B39:$AT39,_calc_라운드기준!AR39,$B$1:$AT$1,"&lt;"&amp;43))-(RANK(AR39,$B39:$AT39,0)+COUNTIFS($B39:$AT39,AR39,$B$1:$AT$1,"&lt;"&amp;43))</f>
        <v>6</v>
      </c>
      <c r="CL39">
        <f>(RANK(_calc_라운드기준!AS39,_calc_라운드기준!$B39:$AT39,0)+COUNTIFS(_calc_라운드기준!$B39:$AT39,_calc_라운드기준!AS39,$B$1:$AT$1,"&lt;"&amp;44))-(RANK(AS39,$B39:$AT39,0)+COUNTIFS($B39:$AT39,AS39,$B$1:$AT$1,"&lt;"&amp;44))</f>
        <v>16</v>
      </c>
      <c r="CM39">
        <f>(RANK(_calc_라운드기준!AT39,_calc_라운드기준!$B39:$AT39,0)+COUNTIFS(_calc_라운드기준!$B39:$AT39,_calc_라운드기준!AT39,$B$1:$AT$1,"&lt;"&amp;45))-(RANK(AT39,$B39:$AT39,0)+COUNTIFS($B39:$AT39,AT39,$B$1:$AT$1,"&lt;"&amp;45))</f>
        <v>29</v>
      </c>
      <c r="CN39">
        <f t="shared" si="45"/>
        <v>38</v>
      </c>
      <c r="CO39">
        <f t="shared" si="46"/>
        <v>27</v>
      </c>
      <c r="CP39">
        <f t="shared" si="47"/>
        <v>28</v>
      </c>
      <c r="CQ39">
        <f t="shared" si="48"/>
        <v>35</v>
      </c>
      <c r="CR39">
        <f t="shared" si="49"/>
        <v>43</v>
      </c>
      <c r="CS39">
        <f t="shared" si="50"/>
        <v>22</v>
      </c>
      <c r="CT39">
        <f t="shared" si="51"/>
        <v>34</v>
      </c>
      <c r="CU39">
        <f t="shared" si="52"/>
        <v>41</v>
      </c>
      <c r="CV39">
        <f t="shared" si="53"/>
        <v>39</v>
      </c>
      <c r="CW39">
        <f t="shared" si="54"/>
        <v>20</v>
      </c>
      <c r="CX39">
        <f t="shared" si="55"/>
        <v>16</v>
      </c>
      <c r="CY39">
        <f t="shared" si="56"/>
        <v>19</v>
      </c>
      <c r="CZ39">
        <f t="shared" si="57"/>
        <v>9</v>
      </c>
      <c r="DA39">
        <f t="shared" si="58"/>
        <v>2</v>
      </c>
      <c r="DB39">
        <f t="shared" si="59"/>
        <v>23</v>
      </c>
      <c r="DC39">
        <f t="shared" si="60"/>
        <v>21</v>
      </c>
      <c r="DD39">
        <f t="shared" si="61"/>
        <v>31</v>
      </c>
      <c r="DE39">
        <f t="shared" si="62"/>
        <v>4</v>
      </c>
      <c r="DF39">
        <f t="shared" si="63"/>
        <v>10</v>
      </c>
      <c r="DG39">
        <f t="shared" si="64"/>
        <v>40</v>
      </c>
      <c r="DH39">
        <f t="shared" si="65"/>
        <v>5</v>
      </c>
      <c r="DI39">
        <f t="shared" si="66"/>
        <v>13</v>
      </c>
      <c r="DJ39">
        <f t="shared" si="67"/>
        <v>45</v>
      </c>
      <c r="DK39">
        <f t="shared" si="68"/>
        <v>36</v>
      </c>
      <c r="DL39">
        <f t="shared" si="69"/>
        <v>44</v>
      </c>
      <c r="DM39">
        <f t="shared" si="70"/>
        <v>18</v>
      </c>
      <c r="DN39">
        <f t="shared" si="71"/>
        <v>42</v>
      </c>
      <c r="DO39">
        <f t="shared" si="72"/>
        <v>32</v>
      </c>
      <c r="DP39">
        <f t="shared" si="73"/>
        <v>29</v>
      </c>
      <c r="DQ39">
        <f t="shared" si="74"/>
        <v>7</v>
      </c>
      <c r="DR39">
        <f t="shared" si="75"/>
        <v>14</v>
      </c>
      <c r="DS39">
        <f t="shared" si="76"/>
        <v>24</v>
      </c>
      <c r="DT39">
        <f t="shared" si="77"/>
        <v>11</v>
      </c>
      <c r="DU39">
        <f t="shared" si="78"/>
        <v>6</v>
      </c>
      <c r="DV39">
        <f t="shared" si="79"/>
        <v>3</v>
      </c>
      <c r="DW39">
        <f t="shared" si="80"/>
        <v>15</v>
      </c>
      <c r="DX39">
        <f t="shared" si="81"/>
        <v>33</v>
      </c>
      <c r="DY39">
        <f t="shared" si="82"/>
        <v>8</v>
      </c>
      <c r="DZ39">
        <f t="shared" si="83"/>
        <v>26</v>
      </c>
      <c r="EA39">
        <f t="shared" si="84"/>
        <v>37</v>
      </c>
      <c r="EB39">
        <f t="shared" si="85"/>
        <v>25</v>
      </c>
      <c r="EC39">
        <f t="shared" si="86"/>
        <v>30</v>
      </c>
      <c r="ED39">
        <f t="shared" si="87"/>
        <v>17</v>
      </c>
      <c r="EE39">
        <f t="shared" si="88"/>
        <v>12</v>
      </c>
      <c r="EF39">
        <f t="shared" si="89"/>
        <v>1</v>
      </c>
    </row>
    <row r="40" spans="1:136" ht="16.5" customHeight="1">
      <c r="A40">
        <f>_calc_라운드기준!A40</f>
        <v>1206</v>
      </c>
      <c r="B40">
        <f>INDEX(_calc_누적빈도!B:B,$A40)-INDEX(_calc_누적빈도!B:B,$A40-기준400회_후보!$B$1)</f>
        <v>48</v>
      </c>
      <c r="C40">
        <f>INDEX(_calc_누적빈도!C:C,$A40)-INDEX(_calc_누적빈도!C:C,$A40-기준400회_후보!$B$1)</f>
        <v>44</v>
      </c>
      <c r="D40">
        <f>INDEX(_calc_누적빈도!D:D,$A40)-INDEX(_calc_누적빈도!D:D,$A40-기준400회_후보!$B$1)</f>
        <v>61</v>
      </c>
      <c r="E40">
        <f>INDEX(_calc_누적빈도!E:E,$A40)-INDEX(_calc_누적빈도!E:E,$A40-기준400회_후보!$B$1)</f>
        <v>47</v>
      </c>
      <c r="F40">
        <f>INDEX(_calc_누적빈도!F:F,$A40)-INDEX(_calc_누적빈도!F:F,$A40-기준400회_후보!$B$1)</f>
        <v>39</v>
      </c>
      <c r="G40">
        <f>INDEX(_calc_누적빈도!G:G,$A40)-INDEX(_calc_누적빈도!G:G,$A40-기준400회_후보!$B$1)</f>
        <v>59</v>
      </c>
      <c r="H40">
        <f>INDEX(_calc_누적빈도!H:H,$A40)-INDEX(_calc_누적빈도!H:H,$A40-기준400회_후보!$B$1)</f>
        <v>56</v>
      </c>
      <c r="I40">
        <f>INDEX(_calc_누적빈도!I:I,$A40)-INDEX(_calc_누적빈도!I:I,$A40-기준400회_후보!$B$1)</f>
        <v>42</v>
      </c>
      <c r="J40">
        <f>INDEX(_calc_누적빈도!J:J,$A40)-INDEX(_calc_누적빈도!J:J,$A40-기준400회_후보!$B$1)</f>
        <v>51</v>
      </c>
      <c r="K40">
        <f>INDEX(_calc_누적빈도!K:K,$A40)-INDEX(_calc_누적빈도!K:K,$A40-기준400회_후보!$B$1)</f>
        <v>42</v>
      </c>
      <c r="L40">
        <f>INDEX(_calc_누적빈도!L:L,$A40)-INDEX(_calc_누적빈도!L:L,$A40-기준400회_후보!$B$1)</f>
        <v>52</v>
      </c>
      <c r="M40">
        <f>INDEX(_calc_누적빈도!M:M,$A40)-INDEX(_calc_누적빈도!M:M,$A40-기준400회_후보!$B$1)</f>
        <v>63</v>
      </c>
      <c r="N40">
        <f>INDEX(_calc_누적빈도!N:N,$A40)-INDEX(_calc_누적빈도!N:N,$A40-기준400회_후보!$B$1)</f>
        <v>63</v>
      </c>
      <c r="O40">
        <f>INDEX(_calc_누적빈도!O:O,$A40)-INDEX(_calc_누적빈도!O:O,$A40-기준400회_후보!$B$1)</f>
        <v>56</v>
      </c>
      <c r="P40">
        <f>INDEX(_calc_누적빈도!P:P,$A40)-INDEX(_calc_누적빈도!P:P,$A40-기준400회_후보!$B$1)</f>
        <v>52</v>
      </c>
      <c r="Q40">
        <f>INDEX(_calc_누적빈도!Q:Q,$A40)-INDEX(_calc_누적빈도!Q:Q,$A40-기준400회_후보!$B$1)</f>
        <v>66</v>
      </c>
      <c r="R40">
        <f>INDEX(_calc_누적빈도!R:R,$A40)-INDEX(_calc_누적빈도!R:R,$A40-기준400회_후보!$B$1)</f>
        <v>49</v>
      </c>
      <c r="S40">
        <f>INDEX(_calc_누적빈도!S:S,$A40)-INDEX(_calc_누적빈도!S:S,$A40-기준400회_후보!$B$1)</f>
        <v>60</v>
      </c>
      <c r="T40">
        <f>INDEX(_calc_누적빈도!T:T,$A40)-INDEX(_calc_누적빈도!T:T,$A40-기준400회_후보!$B$1)</f>
        <v>54</v>
      </c>
      <c r="U40">
        <f>INDEX(_calc_누적빈도!U:U,$A40)-INDEX(_calc_누적빈도!U:U,$A40-기준400회_후보!$B$1)</f>
        <v>46</v>
      </c>
      <c r="V40">
        <f>INDEX(_calc_누적빈도!V:V,$A40)-INDEX(_calc_누적빈도!V:V,$A40-기준400회_후보!$B$1)</f>
        <v>60</v>
      </c>
      <c r="W40">
        <f>INDEX(_calc_누적빈도!W:W,$A40)-INDEX(_calc_누적빈도!W:W,$A40-기준400회_후보!$B$1)</f>
        <v>52</v>
      </c>
      <c r="X40">
        <f>INDEX(_calc_누적빈도!X:X,$A40)-INDEX(_calc_누적빈도!X:X,$A40-기준400회_후보!$B$1)</f>
        <v>49</v>
      </c>
      <c r="Y40">
        <f>INDEX(_calc_누적빈도!Y:Y,$A40)-INDEX(_calc_누적빈도!Y:Y,$A40-기준400회_후보!$B$1)</f>
        <v>54</v>
      </c>
      <c r="Z40">
        <f>INDEX(_calc_누적빈도!Z:Z,$A40)-INDEX(_calc_누적빈도!Z:Z,$A40-기준400회_후보!$B$1)</f>
        <v>45</v>
      </c>
      <c r="AA40">
        <f>INDEX(_calc_누적빈도!AA:AA,$A40)-INDEX(_calc_누적빈도!AA:AA,$A40-기준400회_후보!$B$1)</f>
        <v>54</v>
      </c>
      <c r="AB40">
        <f>INDEX(_calc_누적빈도!AB:AB,$A40)-INDEX(_calc_누적빈도!AB:AB,$A40-기준400회_후보!$B$1)</f>
        <v>50</v>
      </c>
      <c r="AC40">
        <f>INDEX(_calc_누적빈도!AC:AC,$A40)-INDEX(_calc_누적빈도!AC:AC,$A40-기준400회_후보!$B$1)</f>
        <v>56</v>
      </c>
      <c r="AD40">
        <f>INDEX(_calc_누적빈도!AD:AD,$A40)-INDEX(_calc_누적빈도!AD:AD,$A40-기준400회_후보!$B$1)</f>
        <v>55</v>
      </c>
      <c r="AE40">
        <f>INDEX(_calc_누적빈도!AE:AE,$A40)-INDEX(_calc_누적빈도!AE:AE,$A40-기준400회_후보!$B$1)</f>
        <v>59</v>
      </c>
      <c r="AF40">
        <f>INDEX(_calc_누적빈도!AF:AF,$A40)-INDEX(_calc_누적빈도!AF:AF,$A40-기준400회_후보!$B$1)</f>
        <v>54</v>
      </c>
      <c r="AG40">
        <f>INDEX(_calc_누적빈도!AG:AG,$A40)-INDEX(_calc_누적빈도!AG:AG,$A40-기준400회_후보!$B$1)</f>
        <v>48</v>
      </c>
      <c r="AH40">
        <f>INDEX(_calc_누적빈도!AH:AH,$A40)-INDEX(_calc_누적빈도!AH:AH,$A40-기준400회_후보!$B$1)</f>
        <v>62</v>
      </c>
      <c r="AI40">
        <f>INDEX(_calc_누적빈도!AI:AI,$A40)-INDEX(_calc_누적빈도!AI:AI,$A40-기준400회_후보!$B$1)</f>
        <v>53</v>
      </c>
      <c r="AJ40">
        <f>INDEX(_calc_누적빈도!AJ:AJ,$A40)-INDEX(_calc_누적빈도!AJ:AJ,$A40-기준400회_후보!$B$1)</f>
        <v>60</v>
      </c>
      <c r="AK40">
        <f>INDEX(_calc_누적빈도!AK:AK,$A40)-INDEX(_calc_누적빈도!AK:AK,$A40-기준400회_후보!$B$1)</f>
        <v>53</v>
      </c>
      <c r="AL40">
        <f>INDEX(_calc_누적빈도!AL:AL,$A40)-INDEX(_calc_누적빈도!AL:AL,$A40-기준400회_후보!$B$1)</f>
        <v>55</v>
      </c>
      <c r="AM40">
        <f>INDEX(_calc_누적빈도!AM:AM,$A40)-INDEX(_calc_누적빈도!AM:AM,$A40-기준400회_후보!$B$1)</f>
        <v>64</v>
      </c>
      <c r="AN40">
        <f>INDEX(_calc_누적빈도!AN:AN,$A40)-INDEX(_calc_누적빈도!AN:AN,$A40-기준400회_후보!$B$1)</f>
        <v>58</v>
      </c>
      <c r="AO40">
        <f>INDEX(_calc_누적빈도!AO:AO,$A40)-INDEX(_calc_누적빈도!AO:AO,$A40-기준400회_후보!$B$1)</f>
        <v>51</v>
      </c>
      <c r="AP40">
        <f>INDEX(_calc_누적빈도!AP:AP,$A40)-INDEX(_calc_누적빈도!AP:AP,$A40-기준400회_후보!$B$1)</f>
        <v>46</v>
      </c>
      <c r="AQ40">
        <f>INDEX(_calc_누적빈도!AQ:AQ,$A40)-INDEX(_calc_누적빈도!AQ:AQ,$A40-기준400회_후보!$B$1)</f>
        <v>51</v>
      </c>
      <c r="AR40">
        <f>INDEX(_calc_누적빈도!AR:AR,$A40)-INDEX(_calc_누적빈도!AR:AR,$A40-기준400회_후보!$B$1)</f>
        <v>50</v>
      </c>
      <c r="AS40">
        <f>INDEX(_calc_누적빈도!AS:AS,$A40)-INDEX(_calc_누적빈도!AS:AS,$A40-기준400회_후보!$B$1)</f>
        <v>53</v>
      </c>
      <c r="AT40">
        <f>INDEX(_calc_누적빈도!AT:AT,$A40)-INDEX(_calc_누적빈도!AT:AT,$A40-기준400회_후보!$B$1)</f>
        <v>58</v>
      </c>
      <c r="AU40">
        <f>(RANK(_calc_라운드기준!B40,_calc_라운드기준!$B40:$AT40,0)+COUNTIFS(_calc_라운드기준!$B40:$AT40,_calc_라운드기준!B40,$B$1:$AT$1,"&lt;"&amp;1))-(RANK(B40,$B40:$AT40,0)+COUNTIFS($B40:$AT40,B40,$B$1:$AT$1,"&lt;"&amp;1))</f>
        <v>-12</v>
      </c>
      <c r="AV40">
        <f>(RANK(_calc_라운드기준!C40,_calc_라운드기준!$B40:$AT40,0)+COUNTIFS(_calc_라운드기준!$B40:$AT40,_calc_라운드기준!C40,$B$1:$AT$1,"&lt;"&amp;2))-(RANK(C40,$B40:$AT40,0)+COUNTIFS($B40:$AT40,C40,$B$1:$AT$1,"&lt;"&amp;2))</f>
        <v>-3</v>
      </c>
      <c r="AW40">
        <f>(RANK(_calc_라운드기준!D40,_calc_라운드기준!$B40:$AT40,0)+COUNTIFS(_calc_라운드기준!$B40:$AT40,_calc_라운드기준!D40,$B$1:$AT$1,"&lt;"&amp;3))-(RANK(D40,$B40:$AT40,0)+COUNTIFS($B40:$AT40,D40,$B$1:$AT$1,"&lt;"&amp;3))</f>
        <v>-4</v>
      </c>
      <c r="AX40">
        <f>(RANK(_calc_라운드기준!E40,_calc_라운드기준!$B40:$AT40,0)+COUNTIFS(_calc_라운드기준!$B40:$AT40,_calc_라운드기준!E40,$B$1:$AT$1,"&lt;"&amp;4))-(RANK(E40,$B40:$AT40,0)+COUNTIFS($B40:$AT40,E40,$B$1:$AT$1,"&lt;"&amp;4))</f>
        <v>-13</v>
      </c>
      <c r="AY40">
        <f>(RANK(_calc_라운드기준!F40,_calc_라운드기준!$B40:$AT40,0)+COUNTIFS(_calc_라운드기준!$B40:$AT40,_calc_라운드기준!F40,$B$1:$AT$1,"&lt;"&amp;5))-(RANK(F40,$B40:$AT40,0)+COUNTIFS($B40:$AT40,F40,$B$1:$AT$1,"&lt;"&amp;5))</f>
        <v>-29</v>
      </c>
      <c r="AZ40">
        <f>(RANK(_calc_라운드기준!G40,_calc_라운드기준!$B40:$AT40,0)+COUNTIFS(_calc_라운드기준!$B40:$AT40,_calc_라운드기준!G40,$B$1:$AT$1,"&lt;"&amp;6))-(RANK(G40,$B40:$AT40,0)+COUNTIFS($B40:$AT40,G40,$B$1:$AT$1,"&lt;"&amp;6))</f>
        <v>0</v>
      </c>
      <c r="BA40">
        <f>(RANK(_calc_라운드기준!H40,_calc_라운드기준!$B40:$AT40,0)+COUNTIFS(_calc_라운드기준!$B40:$AT40,_calc_라운드기준!H40,$B$1:$AT$1,"&lt;"&amp;7))-(RANK(H40,$B40:$AT40,0)+COUNTIFS($B40:$AT40,H40,$B$1:$AT$1,"&lt;"&amp;7))</f>
        <v>-11</v>
      </c>
      <c r="BB40">
        <f>(RANK(_calc_라운드기준!I40,_calc_라운드기준!$B40:$AT40,0)+COUNTIFS(_calc_라운드기준!$B40:$AT40,_calc_라운드기준!I40,$B$1:$AT$1,"&lt;"&amp;8))-(RANK(I40,$B40:$AT40,0)+COUNTIFS($B40:$AT40,I40,$B$1:$AT$1,"&lt;"&amp;8))</f>
        <v>-26</v>
      </c>
      <c r="BC40">
        <f>(RANK(_calc_라운드기준!J40,_calc_라운드기준!$B40:$AT40,0)+COUNTIFS(_calc_라운드기준!$B40:$AT40,_calc_라운드기준!J40,$B$1:$AT$1,"&lt;"&amp;9))-(RANK(J40,$B40:$AT40,0)+COUNTIFS($B40:$AT40,J40,$B$1:$AT$1,"&lt;"&amp;9))</f>
        <v>-18</v>
      </c>
      <c r="BD40">
        <f>(RANK(_calc_라운드기준!K40,_calc_라운드기준!$B40:$AT40,0)+COUNTIFS(_calc_라운드기준!$B40:$AT40,_calc_라운드기준!K40,$B$1:$AT$1,"&lt;"&amp;10))-(RANK(K40,$B40:$AT40,0)+COUNTIFS($B40:$AT40,K40,$B$1:$AT$1,"&lt;"&amp;10))</f>
        <v>1</v>
      </c>
      <c r="BE40">
        <f>(RANK(_calc_라운드기준!L40,_calc_라운드기준!$B40:$AT40,0)+COUNTIFS(_calc_라운드기준!$B40:$AT40,_calc_라운드기준!L40,$B$1:$AT$1,"&lt;"&amp;11))-(RANK(L40,$B40:$AT40,0)+COUNTIFS($B40:$AT40,L40,$B$1:$AT$1,"&lt;"&amp;11))</f>
        <v>8</v>
      </c>
      <c r="BF40">
        <f>(RANK(_calc_라운드기준!M40,_calc_라운드기준!$B40:$AT40,0)+COUNTIFS(_calc_라운드기준!$B40:$AT40,_calc_라운드기준!M40,$B$1:$AT$1,"&lt;"&amp;12))-(RANK(M40,$B40:$AT40,0)+COUNTIFS($B40:$AT40,M40,$B$1:$AT$1,"&lt;"&amp;12))</f>
        <v>2</v>
      </c>
      <c r="BG40">
        <f>(RANK(_calc_라운드기준!N40,_calc_라운드기준!$B40:$AT40,0)+COUNTIFS(_calc_라운드기준!$B40:$AT40,_calc_라운드기준!N40,$B$1:$AT$1,"&lt;"&amp;13))-(RANK(N40,$B40:$AT40,0)+COUNTIFS($B40:$AT40,N40,$B$1:$AT$1,"&lt;"&amp;13))</f>
        <v>14</v>
      </c>
      <c r="BH40">
        <f>(RANK(_calc_라운드기준!O40,_calc_라운드기준!$B40:$AT40,0)+COUNTIFS(_calc_라운드기준!$B40:$AT40,_calc_라운드기준!O40,$B$1:$AT$1,"&lt;"&amp;14))-(RANK(O40,$B40:$AT40,0)+COUNTIFS($B40:$AT40,O40,$B$1:$AT$1,"&lt;"&amp;14))</f>
        <v>25</v>
      </c>
      <c r="BI40">
        <f>(RANK(_calc_라운드기준!P40,_calc_라운드기준!$B40:$AT40,0)+COUNTIFS(_calc_라운드기준!$B40:$AT40,_calc_라운드기준!P40,$B$1:$AT$1,"&lt;"&amp;15))-(RANK(P40,$B40:$AT40,0)+COUNTIFS($B40:$AT40,P40,$B$1:$AT$1,"&lt;"&amp;15))</f>
        <v>-1</v>
      </c>
      <c r="BJ40">
        <f>(RANK(_calc_라운드기준!Q40,_calc_라운드기준!$B40:$AT40,0)+COUNTIFS(_calc_라운드기준!$B40:$AT40,_calc_라운드기준!Q40,$B$1:$AT$1,"&lt;"&amp;16))-(RANK(Q40,$B40:$AT40,0)+COUNTIFS($B40:$AT40,Q40,$B$1:$AT$1,"&lt;"&amp;16))</f>
        <v>0</v>
      </c>
      <c r="BK40">
        <f>(RANK(_calc_라운드기준!R40,_calc_라운드기준!$B40:$AT40,0)+COUNTIFS(_calc_라운드기준!$B40:$AT40,_calc_라운드기준!R40,$B$1:$AT$1,"&lt;"&amp;17))-(RANK(R40,$B40:$AT40,0)+COUNTIFS($B40:$AT40,R40,$B$1:$AT$1,"&lt;"&amp;17))</f>
        <v>1</v>
      </c>
      <c r="BL40">
        <f>(RANK(_calc_라운드기준!S40,_calc_라운드기준!$B40:$AT40,0)+COUNTIFS(_calc_라운드기준!$B40:$AT40,_calc_라운드기준!S40,$B$1:$AT$1,"&lt;"&amp;18))-(RANK(S40,$B40:$AT40,0)+COUNTIFS($B40:$AT40,S40,$B$1:$AT$1,"&lt;"&amp;18))</f>
        <v>20</v>
      </c>
      <c r="BM40">
        <f>(RANK(_calc_라운드기준!T40,_calc_라운드기준!$B40:$AT40,0)+COUNTIFS(_calc_라운드기준!$B40:$AT40,_calc_라운드기준!T40,$B$1:$AT$1,"&lt;"&amp;19))-(RANK(T40,$B40:$AT40,0)+COUNTIFS($B40:$AT40,T40,$B$1:$AT$1,"&lt;"&amp;19))</f>
        <v>17</v>
      </c>
      <c r="BN40">
        <f>(RANK(_calc_라운드기준!U40,_calc_라운드기준!$B40:$AT40,0)+COUNTIFS(_calc_라운드기준!$B40:$AT40,_calc_라운드기준!U40,$B$1:$AT$1,"&lt;"&amp;20))-(RANK(U40,$B40:$AT40,0)+COUNTIFS($B40:$AT40,U40,$B$1:$AT$1,"&lt;"&amp;20))</f>
        <v>-20</v>
      </c>
      <c r="BO40">
        <f>(RANK(_calc_라운드기준!V40,_calc_라운드기준!$B40:$AT40,0)+COUNTIFS(_calc_라운드기준!$B40:$AT40,_calc_라운드기준!V40,$B$1:$AT$1,"&lt;"&amp;21))-(RANK(V40,$B40:$AT40,0)+COUNTIFS($B40:$AT40,V40,$B$1:$AT$1,"&lt;"&amp;21))</f>
        <v>20</v>
      </c>
      <c r="BP40">
        <f>(RANK(_calc_라운드기준!W40,_calc_라운드기준!$B40:$AT40,0)+COUNTIFS(_calc_라운드기준!$B40:$AT40,_calc_라운드기준!W40,$B$1:$AT$1,"&lt;"&amp;22))-(RANK(W40,$B40:$AT40,0)+COUNTIFS($B40:$AT40,W40,$B$1:$AT$1,"&lt;"&amp;22))</f>
        <v>16</v>
      </c>
      <c r="BQ40">
        <f>(RANK(_calc_라운드기준!X40,_calc_라운드기준!$B40:$AT40,0)+COUNTIFS(_calc_라운드기준!$B40:$AT40,_calc_라운드기준!X40,$B$1:$AT$1,"&lt;"&amp;23))-(RANK(X40,$B40:$AT40,0)+COUNTIFS($B40:$AT40,X40,$B$1:$AT$1,"&lt;"&amp;23))</f>
        <v>-29</v>
      </c>
      <c r="BR40">
        <f>(RANK(_calc_라운드기준!Y40,_calc_라운드기준!$B40:$AT40,0)+COUNTIFS(_calc_라운드기준!$B40:$AT40,_calc_라운드기준!Y40,$B$1:$AT$1,"&lt;"&amp;24))-(RANK(Y40,$B40:$AT40,0)+COUNTIFS($B40:$AT40,Y40,$B$1:$AT$1,"&lt;"&amp;24))</f>
        <v>-13</v>
      </c>
      <c r="BS40">
        <f>(RANK(_calc_라운드기준!Z40,_calc_라운드기준!$B40:$AT40,0)+COUNTIFS(_calc_라운드기준!$B40:$AT40,_calc_라운드기준!Z40,$B$1:$AT$1,"&lt;"&amp;25))-(RANK(Z40,$B40:$AT40,0)+COUNTIFS($B40:$AT40,Z40,$B$1:$AT$1,"&lt;"&amp;25))</f>
        <v>-29</v>
      </c>
      <c r="BT40">
        <f>(RANK(_calc_라운드기준!AA40,_calc_라운드기준!$B40:$AT40,0)+COUNTIFS(_calc_라운드기준!$B40:$AT40,_calc_라운드기준!AA40,$B$1:$AT$1,"&lt;"&amp;26))-(RANK(AA40,$B40:$AT40,0)+COUNTIFS($B40:$AT40,AA40,$B$1:$AT$1,"&lt;"&amp;26))</f>
        <v>8</v>
      </c>
      <c r="BU40">
        <f>(RANK(_calc_라운드기준!AB40,_calc_라운드기준!$B40:$AT40,0)+COUNTIFS(_calc_라운드기준!$B40:$AT40,_calc_라운드기준!AB40,$B$1:$AT$1,"&lt;"&amp;27))-(RANK(AB40,$B40:$AT40,0)+COUNTIFS($B40:$AT40,AB40,$B$1:$AT$1,"&lt;"&amp;27))</f>
        <v>-24</v>
      </c>
      <c r="BV40">
        <f>(RANK(_calc_라운드기준!AC40,_calc_라운드기준!$B40:$AT40,0)+COUNTIFS(_calc_라운드기준!$B40:$AT40,_calc_라운드기준!AC40,$B$1:$AT$1,"&lt;"&amp;28))-(RANK(AC40,$B40:$AT40,0)+COUNTIFS($B40:$AT40,AC40,$B$1:$AT$1,"&lt;"&amp;28))</f>
        <v>-7</v>
      </c>
      <c r="BW40">
        <f>(RANK(_calc_라운드기준!AD40,_calc_라운드기준!$B40:$AT40,0)+COUNTIFS(_calc_라운드기준!$B40:$AT40,_calc_라운드기준!AD40,$B$1:$AT$1,"&lt;"&amp;29))-(RANK(AD40,$B40:$AT40,0)+COUNTIFS($B40:$AT40,AD40,$B$1:$AT$1,"&lt;"&amp;29))</f>
        <v>-4</v>
      </c>
      <c r="BX40">
        <f>(RANK(_calc_라운드기준!AE40,_calc_라운드기준!$B40:$AT40,0)+COUNTIFS(_calc_라운드기준!$B40:$AT40,_calc_라운드기준!AE40,$B$1:$AT$1,"&lt;"&amp;30))-(RANK(AE40,$B40:$AT40,0)+COUNTIFS($B40:$AT40,AE40,$B$1:$AT$1,"&lt;"&amp;30))</f>
        <v>9</v>
      </c>
      <c r="BY40">
        <f>(RANK(_calc_라운드기준!AF40,_calc_라운드기준!$B40:$AT40,0)+COUNTIFS(_calc_라운드기준!$B40:$AT40,_calc_라운드기준!AF40,$B$1:$AT$1,"&lt;"&amp;31))-(RANK(AF40,$B40:$AT40,0)+COUNTIFS($B40:$AT40,AF40,$B$1:$AT$1,"&lt;"&amp;31))</f>
        <v>-1</v>
      </c>
      <c r="BZ40">
        <f>(RANK(_calc_라운드기준!AG40,_calc_라운드기준!$B40:$AT40,0)+COUNTIFS(_calc_라운드기준!$B40:$AT40,_calc_라운드기준!AG40,$B$1:$AT$1,"&lt;"&amp;32))-(RANK(AG40,$B40:$AT40,0)+COUNTIFS($B40:$AT40,AG40,$B$1:$AT$1,"&lt;"&amp;32))</f>
        <v>0</v>
      </c>
      <c r="CA40">
        <f>(RANK(_calc_라운드기준!AH40,_calc_라운드기준!$B40:$AT40,0)+COUNTIFS(_calc_라운드기준!$B40:$AT40,_calc_라운드기준!AH40,$B$1:$AT$1,"&lt;"&amp;33))-(RANK(AH40,$B40:$AT40,0)+COUNTIFS($B40:$AT40,AH40,$B$1:$AT$1,"&lt;"&amp;33))</f>
        <v>17</v>
      </c>
      <c r="CB40">
        <f>(RANK(_calc_라운드기준!AI40,_calc_라운드기준!$B40:$AT40,0)+COUNTIFS(_calc_라운드기준!$B40:$AT40,_calc_라운드기준!AI40,$B$1:$AT$1,"&lt;"&amp;34))-(RANK(AI40,$B40:$AT40,0)+COUNTIFS($B40:$AT40,AI40,$B$1:$AT$1,"&lt;"&amp;34))</f>
        <v>18</v>
      </c>
      <c r="CC40">
        <f>(RANK(_calc_라운드기준!AJ40,_calc_라운드기준!$B40:$AT40,0)+COUNTIFS(_calc_라운드기준!$B40:$AT40,_calc_라운드기준!AJ40,$B$1:$AT$1,"&lt;"&amp;35))-(RANK(AJ40,$B40:$AT40,0)+COUNTIFS($B40:$AT40,AJ40,$B$1:$AT$1,"&lt;"&amp;35))</f>
        <v>21</v>
      </c>
      <c r="CD40">
        <f>(RANK(_calc_라운드기준!AK40,_calc_라운드기준!$B40:$AT40,0)+COUNTIFS(_calc_라운드기준!$B40:$AT40,_calc_라운드기준!AK40,$B$1:$AT$1,"&lt;"&amp;36))-(RANK(AK40,$B40:$AT40,0)+COUNTIFS($B40:$AT40,AK40,$B$1:$AT$1,"&lt;"&amp;36))</f>
        <v>7</v>
      </c>
      <c r="CE40">
        <f>(RANK(_calc_라운드기준!AL40,_calc_라운드기준!$B40:$AT40,0)+COUNTIFS(_calc_라운드기준!$B40:$AT40,_calc_라운드기준!AL40,$B$1:$AT$1,"&lt;"&amp;37))-(RANK(AL40,$B40:$AT40,0)+COUNTIFS($B40:$AT40,AL40,$B$1:$AT$1,"&lt;"&amp;37))</f>
        <v>-4</v>
      </c>
      <c r="CF40">
        <f>(RANK(_calc_라운드기준!AM40,_calc_라운드기준!$B40:$AT40,0)+COUNTIFS(_calc_라운드기준!$B40:$AT40,_calc_라운드기준!AM40,$B$1:$AT$1,"&lt;"&amp;38))-(RANK(AM40,$B40:$AT40,0)+COUNTIFS($B40:$AT40,AM40,$B$1:$AT$1,"&lt;"&amp;38))</f>
        <v>21</v>
      </c>
      <c r="CG40">
        <f>(RANK(_calc_라운드기준!AN40,_calc_라운드기준!$B40:$AT40,0)+COUNTIFS(_calc_라운드기준!$B40:$AT40,_calc_라운드기준!AN40,$B$1:$AT$1,"&lt;"&amp;39))-(RANK(AN40,$B40:$AT40,0)+COUNTIFS($B40:$AT40,AN40,$B$1:$AT$1,"&lt;"&amp;39))</f>
        <v>-8</v>
      </c>
      <c r="CH40">
        <f>(RANK(_calc_라운드기준!AO40,_calc_라운드기준!$B40:$AT40,0)+COUNTIFS(_calc_라운드기준!$B40:$AT40,_calc_라운드기준!AO40,$B$1:$AT$1,"&lt;"&amp;40))-(RANK(AO40,$B40:$AT40,0)+COUNTIFS($B40:$AT40,AO40,$B$1:$AT$1,"&lt;"&amp;40))</f>
        <v>-15</v>
      </c>
      <c r="CI40">
        <f>(RANK(_calc_라운드기준!AP40,_calc_라운드기준!$B40:$AT40,0)+COUNTIFS(_calc_라운드기준!$B40:$AT40,_calc_라운드기준!AP40,$B$1:$AT$1,"&lt;"&amp;41))-(RANK(AP40,$B40:$AT40,0)+COUNTIFS($B40:$AT40,AP40,$B$1:$AT$1,"&lt;"&amp;41))</f>
        <v>-8</v>
      </c>
      <c r="CJ40">
        <f>(RANK(_calc_라운드기준!AQ40,_calc_라운드기준!$B40:$AT40,0)+COUNTIFS(_calc_라운드기준!$B40:$AT40,_calc_라운드기준!AQ40,$B$1:$AT$1,"&lt;"&amp;42))-(RANK(AQ40,$B40:$AT40,0)+COUNTIFS($B40:$AT40,AQ40,$B$1:$AT$1,"&lt;"&amp;42))</f>
        <v>2</v>
      </c>
      <c r="CK40">
        <f>(RANK(_calc_라운드기준!AR40,_calc_라운드기준!$B40:$AT40,0)+COUNTIFS(_calc_라운드기준!$B40:$AT40,_calc_라운드기준!AR40,$B$1:$AT$1,"&lt;"&amp;43))-(RANK(AR40,$B40:$AT40,0)+COUNTIFS($B40:$AT40,AR40,$B$1:$AT$1,"&lt;"&amp;43))</f>
        <v>9</v>
      </c>
      <c r="CL40">
        <f>(RANK(_calc_라운드기준!AS40,_calc_라운드기준!$B40:$AT40,0)+COUNTIFS(_calc_라운드기준!$B40:$AT40,_calc_라운드기준!AS40,$B$1:$AT$1,"&lt;"&amp;44))-(RANK(AS40,$B40:$AT40,0)+COUNTIFS($B40:$AT40,AS40,$B$1:$AT$1,"&lt;"&amp;44))</f>
        <v>18</v>
      </c>
      <c r="CM40">
        <f>(RANK(_calc_라운드기준!AT40,_calc_라운드기준!$B40:$AT40,0)+COUNTIFS(_calc_라운드기준!$B40:$AT40,_calc_라운드기준!AT40,$B$1:$AT$1,"&lt;"&amp;45))-(RANK(AT40,$B40:$AT40,0)+COUNTIFS($B40:$AT40,AT40,$B$1:$AT$1,"&lt;"&amp;45))</f>
        <v>25</v>
      </c>
      <c r="CN40">
        <f t="shared" si="45"/>
        <v>35</v>
      </c>
      <c r="CO40">
        <f t="shared" si="46"/>
        <v>27</v>
      </c>
      <c r="CP40">
        <f t="shared" si="47"/>
        <v>28</v>
      </c>
      <c r="CQ40">
        <f t="shared" si="48"/>
        <v>36</v>
      </c>
      <c r="CR40">
        <f t="shared" si="49"/>
        <v>43</v>
      </c>
      <c r="CS40">
        <f t="shared" si="50"/>
        <v>22</v>
      </c>
      <c r="CT40">
        <f t="shared" si="51"/>
        <v>34</v>
      </c>
      <c r="CU40">
        <f t="shared" si="52"/>
        <v>42</v>
      </c>
      <c r="CV40">
        <f t="shared" si="53"/>
        <v>39</v>
      </c>
      <c r="CW40">
        <f t="shared" si="54"/>
        <v>20</v>
      </c>
      <c r="CX40">
        <f t="shared" si="55"/>
        <v>15</v>
      </c>
      <c r="CY40">
        <f t="shared" si="56"/>
        <v>18</v>
      </c>
      <c r="CZ40">
        <f t="shared" si="57"/>
        <v>12</v>
      </c>
      <c r="DA40">
        <f t="shared" si="58"/>
        <v>1</v>
      </c>
      <c r="DB40">
        <f t="shared" si="59"/>
        <v>25</v>
      </c>
      <c r="DC40">
        <f t="shared" si="60"/>
        <v>23</v>
      </c>
      <c r="DD40">
        <f t="shared" si="61"/>
        <v>21</v>
      </c>
      <c r="DE40">
        <f t="shared" si="62"/>
        <v>5</v>
      </c>
      <c r="DF40">
        <f t="shared" si="63"/>
        <v>9</v>
      </c>
      <c r="DG40">
        <f t="shared" si="64"/>
        <v>40</v>
      </c>
      <c r="DH40">
        <f t="shared" si="65"/>
        <v>6</v>
      </c>
      <c r="DI40">
        <f t="shared" si="66"/>
        <v>11</v>
      </c>
      <c r="DJ40">
        <f t="shared" si="67"/>
        <v>44</v>
      </c>
      <c r="DK40">
        <f t="shared" si="68"/>
        <v>37</v>
      </c>
      <c r="DL40">
        <f t="shared" si="69"/>
        <v>45</v>
      </c>
      <c r="DM40">
        <f t="shared" si="70"/>
        <v>16</v>
      </c>
      <c r="DN40">
        <f t="shared" si="71"/>
        <v>41</v>
      </c>
      <c r="DO40">
        <f t="shared" si="72"/>
        <v>31</v>
      </c>
      <c r="DP40">
        <f t="shared" si="73"/>
        <v>29</v>
      </c>
      <c r="DQ40">
        <f t="shared" si="74"/>
        <v>13</v>
      </c>
      <c r="DR40">
        <f t="shared" si="75"/>
        <v>26</v>
      </c>
      <c r="DS40">
        <f t="shared" si="76"/>
        <v>24</v>
      </c>
      <c r="DT40">
        <f t="shared" si="77"/>
        <v>10</v>
      </c>
      <c r="DU40">
        <f t="shared" si="78"/>
        <v>7</v>
      </c>
      <c r="DV40">
        <f t="shared" si="79"/>
        <v>3</v>
      </c>
      <c r="DW40">
        <f t="shared" si="80"/>
        <v>17</v>
      </c>
      <c r="DX40">
        <f t="shared" si="81"/>
        <v>30</v>
      </c>
      <c r="DY40">
        <f t="shared" si="82"/>
        <v>4</v>
      </c>
      <c r="DZ40">
        <f t="shared" si="83"/>
        <v>32</v>
      </c>
      <c r="EA40">
        <f t="shared" si="84"/>
        <v>38</v>
      </c>
      <c r="EB40">
        <f t="shared" si="85"/>
        <v>33</v>
      </c>
      <c r="EC40">
        <f t="shared" si="86"/>
        <v>19</v>
      </c>
      <c r="ED40">
        <f t="shared" si="87"/>
        <v>14</v>
      </c>
      <c r="EE40">
        <f t="shared" si="88"/>
        <v>8</v>
      </c>
      <c r="EF40">
        <f t="shared" si="89"/>
        <v>2</v>
      </c>
    </row>
    <row r="41" spans="1:136" ht="16.5" customHeight="1">
      <c r="A41">
        <f>_calc_라운드기준!A41</f>
        <v>1205</v>
      </c>
      <c r="B41">
        <f>INDEX(_calc_누적빈도!B:B,$A41)-INDEX(_calc_누적빈도!B:B,$A41-기준400회_후보!$B$1)</f>
        <v>47</v>
      </c>
      <c r="C41">
        <f>INDEX(_calc_누적빈도!C:C,$A41)-INDEX(_calc_누적빈도!C:C,$A41-기준400회_후보!$B$1)</f>
        <v>44</v>
      </c>
      <c r="D41">
        <f>INDEX(_calc_누적빈도!D:D,$A41)-INDEX(_calc_누적빈도!D:D,$A41-기준400회_후보!$B$1)</f>
        <v>62</v>
      </c>
      <c r="E41">
        <f>INDEX(_calc_누적빈도!E:E,$A41)-INDEX(_calc_누적빈도!E:E,$A41-기준400회_후보!$B$1)</f>
        <v>46</v>
      </c>
      <c r="F41">
        <f>INDEX(_calc_누적빈도!F:F,$A41)-INDEX(_calc_누적빈도!F:F,$A41-기준400회_후보!$B$1)</f>
        <v>39</v>
      </c>
      <c r="G41">
        <f>INDEX(_calc_누적빈도!G:G,$A41)-INDEX(_calc_누적빈도!G:G,$A41-기준400회_후보!$B$1)</f>
        <v>59</v>
      </c>
      <c r="H41">
        <f>INDEX(_calc_누적빈도!H:H,$A41)-INDEX(_calc_누적빈도!H:H,$A41-기준400회_후보!$B$1)</f>
        <v>56</v>
      </c>
      <c r="I41">
        <f>INDEX(_calc_누적빈도!I:I,$A41)-INDEX(_calc_누적빈도!I:I,$A41-기준400회_후보!$B$1)</f>
        <v>42</v>
      </c>
      <c r="J41">
        <f>INDEX(_calc_누적빈도!J:J,$A41)-INDEX(_calc_누적빈도!J:J,$A41-기준400회_후보!$B$1)</f>
        <v>51</v>
      </c>
      <c r="K41">
        <f>INDEX(_calc_누적빈도!K:K,$A41)-INDEX(_calc_누적빈도!K:K,$A41-기준400회_후보!$B$1)</f>
        <v>42</v>
      </c>
      <c r="L41">
        <f>INDEX(_calc_누적빈도!L:L,$A41)-INDEX(_calc_누적빈도!L:L,$A41-기준400회_후보!$B$1)</f>
        <v>52</v>
      </c>
      <c r="M41">
        <f>INDEX(_calc_누적빈도!M:M,$A41)-INDEX(_calc_누적빈도!M:M,$A41-기준400회_후보!$B$1)</f>
        <v>64</v>
      </c>
      <c r="N41">
        <f>INDEX(_calc_누적빈도!N:N,$A41)-INDEX(_calc_누적빈도!N:N,$A41-기준400회_후보!$B$1)</f>
        <v>64</v>
      </c>
      <c r="O41">
        <f>INDEX(_calc_누적빈도!O:O,$A41)-INDEX(_calc_누적빈도!O:O,$A41-기준400회_후보!$B$1)</f>
        <v>56</v>
      </c>
      <c r="P41">
        <f>INDEX(_calc_누적빈도!P:P,$A41)-INDEX(_calc_누적빈도!P:P,$A41-기준400회_후보!$B$1)</f>
        <v>52</v>
      </c>
      <c r="Q41">
        <f>INDEX(_calc_누적빈도!Q:Q,$A41)-INDEX(_calc_누적빈도!Q:Q,$A41-기준400회_후보!$B$1)</f>
        <v>65</v>
      </c>
      <c r="R41">
        <f>INDEX(_calc_누적빈도!R:R,$A41)-INDEX(_calc_누적빈도!R:R,$A41-기준400회_후보!$B$1)</f>
        <v>49</v>
      </c>
      <c r="S41">
        <f>INDEX(_calc_누적빈도!S:S,$A41)-INDEX(_calc_누적빈도!S:S,$A41-기준400회_후보!$B$1)</f>
        <v>61</v>
      </c>
      <c r="T41">
        <f>INDEX(_calc_누적빈도!T:T,$A41)-INDEX(_calc_누적빈도!T:T,$A41-기준400회_후보!$B$1)</f>
        <v>54</v>
      </c>
      <c r="U41">
        <f>INDEX(_calc_누적빈도!U:U,$A41)-INDEX(_calc_누적빈도!U:U,$A41-기준400회_후보!$B$1)</f>
        <v>46</v>
      </c>
      <c r="V41">
        <f>INDEX(_calc_누적빈도!V:V,$A41)-INDEX(_calc_누적빈도!V:V,$A41-기준400회_후보!$B$1)</f>
        <v>60</v>
      </c>
      <c r="W41">
        <f>INDEX(_calc_누적빈도!W:W,$A41)-INDEX(_calc_누적빈도!W:W,$A41-기준400회_후보!$B$1)</f>
        <v>52</v>
      </c>
      <c r="X41">
        <f>INDEX(_calc_누적빈도!X:X,$A41)-INDEX(_calc_누적빈도!X:X,$A41-기준400회_후보!$B$1)</f>
        <v>48</v>
      </c>
      <c r="Y41">
        <f>INDEX(_calc_누적빈도!Y:Y,$A41)-INDEX(_calc_누적빈도!Y:Y,$A41-기준400회_후보!$B$1)</f>
        <v>54</v>
      </c>
      <c r="Z41">
        <f>INDEX(_calc_누적빈도!Z:Z,$A41)-INDEX(_calc_누적빈도!Z:Z,$A41-기준400회_후보!$B$1)</f>
        <v>45</v>
      </c>
      <c r="AA41">
        <f>INDEX(_calc_누적빈도!AA:AA,$A41)-INDEX(_calc_누적빈도!AA:AA,$A41-기준400회_후보!$B$1)</f>
        <v>54</v>
      </c>
      <c r="AB41">
        <f>INDEX(_calc_누적빈도!AB:AB,$A41)-INDEX(_calc_누적빈도!AB:AB,$A41-기준400회_후보!$B$1)</f>
        <v>50</v>
      </c>
      <c r="AC41">
        <f>INDEX(_calc_누적빈도!AC:AC,$A41)-INDEX(_calc_누적빈도!AC:AC,$A41-기준400회_후보!$B$1)</f>
        <v>56</v>
      </c>
      <c r="AD41">
        <f>INDEX(_calc_누적빈도!AD:AD,$A41)-INDEX(_calc_누적빈도!AD:AD,$A41-기준400회_후보!$B$1)</f>
        <v>55</v>
      </c>
      <c r="AE41">
        <f>INDEX(_calc_누적빈도!AE:AE,$A41)-INDEX(_calc_누적빈도!AE:AE,$A41-기준400회_후보!$B$1)</f>
        <v>59</v>
      </c>
      <c r="AF41">
        <f>INDEX(_calc_누적빈도!AF:AF,$A41)-INDEX(_calc_누적빈도!AF:AF,$A41-기준400회_후보!$B$1)</f>
        <v>54</v>
      </c>
      <c r="AG41">
        <f>INDEX(_calc_누적빈도!AG:AG,$A41)-INDEX(_calc_누적빈도!AG:AG,$A41-기준400회_후보!$B$1)</f>
        <v>49</v>
      </c>
      <c r="AH41">
        <f>INDEX(_calc_누적빈도!AH:AH,$A41)-INDEX(_calc_누적빈도!AH:AH,$A41-기준400회_후보!$B$1)</f>
        <v>62</v>
      </c>
      <c r="AI41">
        <f>INDEX(_calc_누적빈도!AI:AI,$A41)-INDEX(_calc_누적빈도!AI:AI,$A41-기준400회_후보!$B$1)</f>
        <v>53</v>
      </c>
      <c r="AJ41">
        <f>INDEX(_calc_누적빈도!AJ:AJ,$A41)-INDEX(_calc_누적빈도!AJ:AJ,$A41-기준400회_후보!$B$1)</f>
        <v>60</v>
      </c>
      <c r="AK41">
        <f>INDEX(_calc_누적빈도!AK:AK,$A41)-INDEX(_calc_누적빈도!AK:AK,$A41-기준400회_후보!$B$1)</f>
        <v>53</v>
      </c>
      <c r="AL41">
        <f>INDEX(_calc_누적빈도!AL:AL,$A41)-INDEX(_calc_누적빈도!AL:AL,$A41-기준400회_후보!$B$1)</f>
        <v>55</v>
      </c>
      <c r="AM41">
        <f>INDEX(_calc_누적빈도!AM:AM,$A41)-INDEX(_calc_누적빈도!AM:AM,$A41-기준400회_후보!$B$1)</f>
        <v>64</v>
      </c>
      <c r="AN41">
        <f>INDEX(_calc_누적빈도!AN:AN,$A41)-INDEX(_calc_누적빈도!AN:AN,$A41-기준400회_후보!$B$1)</f>
        <v>58</v>
      </c>
      <c r="AO41">
        <f>INDEX(_calc_누적빈도!AO:AO,$A41)-INDEX(_calc_누적빈도!AO:AO,$A41-기준400회_후보!$B$1)</f>
        <v>51</v>
      </c>
      <c r="AP41">
        <f>INDEX(_calc_누적빈도!AP:AP,$A41)-INDEX(_calc_누적빈도!AP:AP,$A41-기준400회_후보!$B$1)</f>
        <v>45</v>
      </c>
      <c r="AQ41">
        <f>INDEX(_calc_누적빈도!AQ:AQ,$A41)-INDEX(_calc_누적빈도!AQ:AQ,$A41-기준400회_후보!$B$1)</f>
        <v>51</v>
      </c>
      <c r="AR41">
        <f>INDEX(_calc_누적빈도!AR:AR,$A41)-INDEX(_calc_누적빈도!AR:AR,$A41-기준400회_후보!$B$1)</f>
        <v>50</v>
      </c>
      <c r="AS41">
        <f>INDEX(_calc_누적빈도!AS:AS,$A41)-INDEX(_calc_누적빈도!AS:AS,$A41-기준400회_후보!$B$1)</f>
        <v>53</v>
      </c>
      <c r="AT41">
        <f>INDEX(_calc_누적빈도!AT:AT,$A41)-INDEX(_calc_누적빈도!AT:AT,$A41-기준400회_후보!$B$1)</f>
        <v>58</v>
      </c>
      <c r="AU41">
        <f>(RANK(_calc_라운드기준!B41,_calc_라운드기준!$B41:$AT41,0)+COUNTIFS(_calc_라운드기준!$B41:$AT41,_calc_라운드기준!B41,$B$1:$AT$1,"&lt;"&amp;1))-(RANK(B41,$B41:$AT41,0)+COUNTIFS($B41:$AT41,B41,$B$1:$AT$1,"&lt;"&amp;1))</f>
        <v>-5</v>
      </c>
      <c r="AV41">
        <f>(RANK(_calc_라운드기준!C41,_calc_라운드기준!$B41:$AT41,0)+COUNTIFS(_calc_라운드기준!$B41:$AT41,_calc_라운드기준!C41,$B$1:$AT$1,"&lt;"&amp;2))-(RANK(C41,$B41:$AT41,0)+COUNTIFS($B41:$AT41,C41,$B$1:$AT$1,"&lt;"&amp;2))</f>
        <v>-3</v>
      </c>
      <c r="AW41">
        <f>(RANK(_calc_라운드기준!D41,_calc_라운드기준!$B41:$AT41,0)+COUNTIFS(_calc_라운드기준!$B41:$AT41,_calc_라운드기준!D41,$B$1:$AT$1,"&lt;"&amp;3))-(RANK(D41,$B41:$AT41,0)+COUNTIFS($B41:$AT41,D41,$B$1:$AT$1,"&lt;"&amp;3))</f>
        <v>-3</v>
      </c>
      <c r="AX41">
        <f>(RANK(_calc_라운드기준!E41,_calc_라운드기준!$B41:$AT41,0)+COUNTIFS(_calc_라운드기준!$B41:$AT41,_calc_라운드기준!E41,$B$1:$AT$1,"&lt;"&amp;4))-(RANK(E41,$B41:$AT41,0)+COUNTIFS($B41:$AT41,E41,$B$1:$AT$1,"&lt;"&amp;4))</f>
        <v>-5</v>
      </c>
      <c r="AY41">
        <f>(RANK(_calc_라운드기준!F41,_calc_라운드기준!$B41:$AT41,0)+COUNTIFS(_calc_라운드기준!$B41:$AT41,_calc_라운드기준!F41,$B$1:$AT$1,"&lt;"&amp;5))-(RANK(F41,$B41:$AT41,0)+COUNTIFS($B41:$AT41,F41,$B$1:$AT$1,"&lt;"&amp;5))</f>
        <v>-28</v>
      </c>
      <c r="AZ41">
        <f>(RANK(_calc_라운드기준!G41,_calc_라운드기준!$B41:$AT41,0)+COUNTIFS(_calc_라운드기준!$B41:$AT41,_calc_라운드기준!G41,$B$1:$AT$1,"&lt;"&amp;6))-(RANK(G41,$B41:$AT41,0)+COUNTIFS($B41:$AT41,G41,$B$1:$AT$1,"&lt;"&amp;6))</f>
        <v>0</v>
      </c>
      <c r="BA41">
        <f>(RANK(_calc_라운드기준!H41,_calc_라운드기준!$B41:$AT41,0)+COUNTIFS(_calc_라운드기준!$B41:$AT41,_calc_라운드기준!H41,$B$1:$AT$1,"&lt;"&amp;7))-(RANK(H41,$B41:$AT41,0)+COUNTIFS($B41:$AT41,H41,$B$1:$AT$1,"&lt;"&amp;7))</f>
        <v>-11</v>
      </c>
      <c r="BB41">
        <f>(RANK(_calc_라운드기준!I41,_calc_라운드기준!$B41:$AT41,0)+COUNTIFS(_calc_라운드기준!$B41:$AT41,_calc_라운드기준!I41,$B$1:$AT$1,"&lt;"&amp;8))-(RANK(I41,$B41:$AT41,0)+COUNTIFS($B41:$AT41,I41,$B$1:$AT$1,"&lt;"&amp;8))</f>
        <v>-25</v>
      </c>
      <c r="BC41">
        <f>(RANK(_calc_라운드기준!J41,_calc_라운드기준!$B41:$AT41,0)+COUNTIFS(_calc_라운드기준!$B41:$AT41,_calc_라운드기준!J41,$B$1:$AT$1,"&lt;"&amp;9))-(RANK(J41,$B41:$AT41,0)+COUNTIFS($B41:$AT41,J41,$B$1:$AT$1,"&lt;"&amp;9))</f>
        <v>-18</v>
      </c>
      <c r="BD41">
        <f>(RANK(_calc_라운드기준!K41,_calc_라운드기준!$B41:$AT41,0)+COUNTIFS(_calc_라운드기준!$B41:$AT41,_calc_라운드기준!K41,$B$1:$AT$1,"&lt;"&amp;10))-(RANK(K41,$B41:$AT41,0)+COUNTIFS($B41:$AT41,K41,$B$1:$AT$1,"&lt;"&amp;10))</f>
        <v>0</v>
      </c>
      <c r="BE41">
        <f>(RANK(_calc_라운드기준!L41,_calc_라운드기준!$B41:$AT41,0)+COUNTIFS(_calc_라운드기준!$B41:$AT41,_calc_라운드기준!L41,$B$1:$AT$1,"&lt;"&amp;11))-(RANK(L41,$B41:$AT41,0)+COUNTIFS($B41:$AT41,L41,$B$1:$AT$1,"&lt;"&amp;11))</f>
        <v>8</v>
      </c>
      <c r="BF41">
        <f>(RANK(_calc_라운드기준!M41,_calc_라운드기준!$B41:$AT41,0)+COUNTIFS(_calc_라운드기준!$B41:$AT41,_calc_라운드기준!M41,$B$1:$AT$1,"&lt;"&amp;12))-(RANK(M41,$B41:$AT41,0)+COUNTIFS($B41:$AT41,M41,$B$1:$AT$1,"&lt;"&amp;12))</f>
        <v>4</v>
      </c>
      <c r="BG41">
        <f>(RANK(_calc_라운드기준!N41,_calc_라운드기준!$B41:$AT41,0)+COUNTIFS(_calc_라운드기준!$B41:$AT41,_calc_라운드기준!N41,$B$1:$AT$1,"&lt;"&amp;13))-(RANK(N41,$B41:$AT41,0)+COUNTIFS($B41:$AT41,N41,$B$1:$AT$1,"&lt;"&amp;13))</f>
        <v>16</v>
      </c>
      <c r="BH41">
        <f>(RANK(_calc_라운드기준!O41,_calc_라운드기준!$B41:$AT41,0)+COUNTIFS(_calc_라운드기준!$B41:$AT41,_calc_라운드기준!O41,$B$1:$AT$1,"&lt;"&amp;14))-(RANK(O41,$B41:$AT41,0)+COUNTIFS($B41:$AT41,O41,$B$1:$AT$1,"&lt;"&amp;14))</f>
        <v>25</v>
      </c>
      <c r="BI41">
        <f>(RANK(_calc_라운드기준!P41,_calc_라운드기준!$B41:$AT41,0)+COUNTIFS(_calc_라운드기준!$B41:$AT41,_calc_라운드기준!P41,$B$1:$AT$1,"&lt;"&amp;15))-(RANK(P41,$B41:$AT41,0)+COUNTIFS($B41:$AT41,P41,$B$1:$AT$1,"&lt;"&amp;15))</f>
        <v>-4</v>
      </c>
      <c r="BJ41">
        <f>(RANK(_calc_라운드기준!Q41,_calc_라운드기준!$B41:$AT41,0)+COUNTIFS(_calc_라운드기준!$B41:$AT41,_calc_라운드기준!Q41,$B$1:$AT$1,"&lt;"&amp;16))-(RANK(Q41,$B41:$AT41,0)+COUNTIFS($B41:$AT41,Q41,$B$1:$AT$1,"&lt;"&amp;16))</f>
        <v>0</v>
      </c>
      <c r="BK41">
        <f>(RANK(_calc_라운드기준!R41,_calc_라운드기준!$B41:$AT41,0)+COUNTIFS(_calc_라운드기준!$B41:$AT41,_calc_라운드기준!R41,$B$1:$AT$1,"&lt;"&amp;17))-(RANK(R41,$B41:$AT41,0)+COUNTIFS($B41:$AT41,R41,$B$1:$AT$1,"&lt;"&amp;17))</f>
        <v>1</v>
      </c>
      <c r="BL41">
        <f>(RANK(_calc_라운드기준!S41,_calc_라운드기준!$B41:$AT41,0)+COUNTIFS(_calc_라운드기준!$B41:$AT41,_calc_라운드기준!S41,$B$1:$AT$1,"&lt;"&amp;18))-(RANK(S41,$B41:$AT41,0)+COUNTIFS($B41:$AT41,S41,$B$1:$AT$1,"&lt;"&amp;18))</f>
        <v>17</v>
      </c>
      <c r="BM41">
        <f>(RANK(_calc_라운드기준!T41,_calc_라운드기준!$B41:$AT41,0)+COUNTIFS(_calc_라운드기준!$B41:$AT41,_calc_라운드기준!T41,$B$1:$AT$1,"&lt;"&amp;19))-(RANK(T41,$B41:$AT41,0)+COUNTIFS($B41:$AT41,T41,$B$1:$AT$1,"&lt;"&amp;19))</f>
        <v>6</v>
      </c>
      <c r="BN41">
        <f>(RANK(_calc_라운드기준!U41,_calc_라운드기준!$B41:$AT41,0)+COUNTIFS(_calc_라운드기준!$B41:$AT41,_calc_라운드기준!U41,$B$1:$AT$1,"&lt;"&amp;20))-(RANK(U41,$B41:$AT41,0)+COUNTIFS($B41:$AT41,U41,$B$1:$AT$1,"&lt;"&amp;20))</f>
        <v>-19</v>
      </c>
      <c r="BO41">
        <f>(RANK(_calc_라운드기준!V41,_calc_라운드기준!$B41:$AT41,0)+COUNTIFS(_calc_라운드기준!$B41:$AT41,_calc_라운드기준!V41,$B$1:$AT$1,"&lt;"&amp;21))-(RANK(V41,$B41:$AT41,0)+COUNTIFS($B41:$AT41,V41,$B$1:$AT$1,"&lt;"&amp;21))</f>
        <v>18</v>
      </c>
      <c r="BP41">
        <f>(RANK(_calc_라운드기준!W41,_calc_라운드기준!$B41:$AT41,0)+COUNTIFS(_calc_라운드기준!$B41:$AT41,_calc_라운드기준!W41,$B$1:$AT$1,"&lt;"&amp;22))-(RANK(W41,$B41:$AT41,0)+COUNTIFS($B41:$AT41,W41,$B$1:$AT$1,"&lt;"&amp;22))</f>
        <v>17</v>
      </c>
      <c r="BQ41">
        <f>(RANK(_calc_라운드기준!X41,_calc_라운드기준!$B41:$AT41,0)+COUNTIFS(_calc_라운드기준!$B41:$AT41,_calc_라운드기준!X41,$B$1:$AT$1,"&lt;"&amp;23))-(RANK(X41,$B41:$AT41,0)+COUNTIFS($B41:$AT41,X41,$B$1:$AT$1,"&lt;"&amp;23))</f>
        <v>-24</v>
      </c>
      <c r="BR41">
        <f>(RANK(_calc_라운드기준!Y41,_calc_라운드기준!$B41:$AT41,0)+COUNTIFS(_calc_라운드기준!$B41:$AT41,_calc_라운드기준!Y41,$B$1:$AT$1,"&lt;"&amp;24))-(RANK(Y41,$B41:$AT41,0)+COUNTIFS($B41:$AT41,Y41,$B$1:$AT$1,"&lt;"&amp;24))</f>
        <v>-13</v>
      </c>
      <c r="BS41">
        <f>(RANK(_calc_라운드기준!Z41,_calc_라운드기준!$B41:$AT41,0)+COUNTIFS(_calc_라운드기준!$B41:$AT41,_calc_라운드기준!Z41,$B$1:$AT$1,"&lt;"&amp;25))-(RANK(Z41,$B41:$AT41,0)+COUNTIFS($B41:$AT41,Z41,$B$1:$AT$1,"&lt;"&amp;25))</f>
        <v>-27</v>
      </c>
      <c r="BT41">
        <f>(RANK(_calc_라운드기준!AA41,_calc_라운드기준!$B41:$AT41,0)+COUNTIFS(_calc_라운드기준!$B41:$AT41,_calc_라운드기준!AA41,$B$1:$AT$1,"&lt;"&amp;26))-(RANK(AA41,$B41:$AT41,0)+COUNTIFS($B41:$AT41,AA41,$B$1:$AT$1,"&lt;"&amp;26))</f>
        <v>6</v>
      </c>
      <c r="BU41">
        <f>(RANK(_calc_라운드기준!AB41,_calc_라운드기준!$B41:$AT41,0)+COUNTIFS(_calc_라운드기준!$B41:$AT41,_calc_라운드기준!AB41,$B$1:$AT$1,"&lt;"&amp;27))-(RANK(AB41,$B41:$AT41,0)+COUNTIFS($B41:$AT41,AB41,$B$1:$AT$1,"&lt;"&amp;27))</f>
        <v>-28</v>
      </c>
      <c r="BV41">
        <f>(RANK(_calc_라운드기준!AC41,_calc_라운드기준!$B41:$AT41,0)+COUNTIFS(_calc_라운드기준!$B41:$AT41,_calc_라운드기준!AC41,$B$1:$AT$1,"&lt;"&amp;28))-(RANK(AC41,$B41:$AT41,0)+COUNTIFS($B41:$AT41,AC41,$B$1:$AT$1,"&lt;"&amp;28))</f>
        <v>-8</v>
      </c>
      <c r="BW41">
        <f>(RANK(_calc_라운드기준!AD41,_calc_라운드기준!$B41:$AT41,0)+COUNTIFS(_calc_라운드기준!$B41:$AT41,_calc_라운드기준!AD41,$B$1:$AT$1,"&lt;"&amp;29))-(RANK(AD41,$B41:$AT41,0)+COUNTIFS($B41:$AT41,AD41,$B$1:$AT$1,"&lt;"&amp;29))</f>
        <v>-3</v>
      </c>
      <c r="BX41">
        <f>(RANK(_calc_라운드기준!AE41,_calc_라운드기준!$B41:$AT41,0)+COUNTIFS(_calc_라운드기준!$B41:$AT41,_calc_라운드기준!AE41,$B$1:$AT$1,"&lt;"&amp;30))-(RANK(AE41,$B41:$AT41,0)+COUNTIFS($B41:$AT41,AE41,$B$1:$AT$1,"&lt;"&amp;30))</f>
        <v>10</v>
      </c>
      <c r="BY41">
        <f>(RANK(_calc_라운드기준!AF41,_calc_라운드기준!$B41:$AT41,0)+COUNTIFS(_calc_라운드기준!$B41:$AT41,_calc_라운드기준!AF41,$B$1:$AT$1,"&lt;"&amp;31))-(RANK(AF41,$B41:$AT41,0)+COUNTIFS($B41:$AT41,AF41,$B$1:$AT$1,"&lt;"&amp;31))</f>
        <v>6</v>
      </c>
      <c r="BZ41">
        <f>(RANK(_calc_라운드기준!AG41,_calc_라운드기준!$B41:$AT41,0)+COUNTIFS(_calc_라운드기준!$B41:$AT41,_calc_라운드기준!AG41,$B$1:$AT$1,"&lt;"&amp;32))-(RANK(AG41,$B41:$AT41,0)+COUNTIFS($B41:$AT41,AG41,$B$1:$AT$1,"&lt;"&amp;32))</f>
        <v>1</v>
      </c>
      <c r="CA41">
        <f>(RANK(_calc_라운드기준!AH41,_calc_라운드기준!$B41:$AT41,0)+COUNTIFS(_calc_라운드기준!$B41:$AT41,_calc_라운드기준!AH41,$B$1:$AT$1,"&lt;"&amp;33))-(RANK(AH41,$B41:$AT41,0)+COUNTIFS($B41:$AT41,AH41,$B$1:$AT$1,"&lt;"&amp;33))</f>
        <v>16</v>
      </c>
      <c r="CB41">
        <f>(RANK(_calc_라운드기준!AI41,_calc_라운드기준!$B41:$AT41,0)+COUNTIFS(_calc_라운드기준!$B41:$AT41,_calc_라운드기준!AI41,$B$1:$AT$1,"&lt;"&amp;34))-(RANK(AI41,$B41:$AT41,0)+COUNTIFS($B41:$AT41,AI41,$B$1:$AT$1,"&lt;"&amp;34))</f>
        <v>18</v>
      </c>
      <c r="CC41">
        <f>(RANK(_calc_라운드기준!AJ41,_calc_라운드기준!$B41:$AT41,0)+COUNTIFS(_calc_라운드기준!$B41:$AT41,_calc_라운드기준!AJ41,$B$1:$AT$1,"&lt;"&amp;35))-(RANK(AJ41,$B41:$AT41,0)+COUNTIFS($B41:$AT41,AJ41,$B$1:$AT$1,"&lt;"&amp;35))</f>
        <v>20</v>
      </c>
      <c r="CD41">
        <f>(RANK(_calc_라운드기준!AK41,_calc_라운드기준!$B41:$AT41,0)+COUNTIFS(_calc_라운드기준!$B41:$AT41,_calc_라운드기준!AK41,$B$1:$AT$1,"&lt;"&amp;36))-(RANK(AK41,$B41:$AT41,0)+COUNTIFS($B41:$AT41,AK41,$B$1:$AT$1,"&lt;"&amp;36))</f>
        <v>6</v>
      </c>
      <c r="CE41">
        <f>(RANK(_calc_라운드기준!AL41,_calc_라운드기준!$B41:$AT41,0)+COUNTIFS(_calc_라운드기준!$B41:$AT41,_calc_라운드기준!AL41,$B$1:$AT$1,"&lt;"&amp;37))-(RANK(AL41,$B41:$AT41,0)+COUNTIFS($B41:$AT41,AL41,$B$1:$AT$1,"&lt;"&amp;37))</f>
        <v>-9</v>
      </c>
      <c r="CF41">
        <f>(RANK(_calc_라운드기준!AM41,_calc_라운드기준!$B41:$AT41,0)+COUNTIFS(_calc_라운드기준!$B41:$AT41,_calc_라운드기준!AM41,$B$1:$AT$1,"&lt;"&amp;38))-(RANK(AM41,$B41:$AT41,0)+COUNTIFS($B41:$AT41,AM41,$B$1:$AT$1,"&lt;"&amp;38))</f>
        <v>11</v>
      </c>
      <c r="CG41">
        <f>(RANK(_calc_라운드기준!AN41,_calc_라운드기준!$B41:$AT41,0)+COUNTIFS(_calc_라운드기준!$B41:$AT41,_calc_라운드기준!AN41,$B$1:$AT$1,"&lt;"&amp;39))-(RANK(AN41,$B41:$AT41,0)+COUNTIFS($B41:$AT41,AN41,$B$1:$AT$1,"&lt;"&amp;39))</f>
        <v>-7</v>
      </c>
      <c r="CH41">
        <f>(RANK(_calc_라운드기준!AO41,_calc_라운드기준!$B41:$AT41,0)+COUNTIFS(_calc_라운드기준!$B41:$AT41,_calc_라운드기준!AO41,$B$1:$AT$1,"&lt;"&amp;40))-(RANK(AO41,$B41:$AT41,0)+COUNTIFS($B41:$AT41,AO41,$B$1:$AT$1,"&lt;"&amp;40))</f>
        <v>-14</v>
      </c>
      <c r="CI41">
        <f>(RANK(_calc_라운드기준!AP41,_calc_라운드기준!$B41:$AT41,0)+COUNTIFS(_calc_라운드기준!$B41:$AT41,_calc_라운드기준!AP41,$B$1:$AT$1,"&lt;"&amp;41))-(RANK(AP41,$B41:$AT41,0)+COUNTIFS($B41:$AT41,AP41,$B$1:$AT$1,"&lt;"&amp;41))</f>
        <v>-4</v>
      </c>
      <c r="CJ41">
        <f>(RANK(_calc_라운드기준!AQ41,_calc_라운드기준!$B41:$AT41,0)+COUNTIFS(_calc_라운드기준!$B41:$AT41,_calc_라운드기준!AQ41,$B$1:$AT$1,"&lt;"&amp;42))-(RANK(AQ41,$B41:$AT41,0)+COUNTIFS($B41:$AT41,AQ41,$B$1:$AT$1,"&lt;"&amp;42))</f>
        <v>0</v>
      </c>
      <c r="CK41">
        <f>(RANK(_calc_라운드기준!AR41,_calc_라운드기준!$B41:$AT41,0)+COUNTIFS(_calc_라운드기준!$B41:$AT41,_calc_라운드기준!AR41,$B$1:$AT$1,"&lt;"&amp;43))-(RANK(AR41,$B41:$AT41,0)+COUNTIFS($B41:$AT41,AR41,$B$1:$AT$1,"&lt;"&amp;43))</f>
        <v>9</v>
      </c>
      <c r="CL41">
        <f>(RANK(_calc_라운드기준!AS41,_calc_라운드기준!$B41:$AT41,0)+COUNTIFS(_calc_라운드기준!$B41:$AT41,_calc_라운드기준!AS41,$B$1:$AT$1,"&lt;"&amp;44))-(RANK(AS41,$B41:$AT41,0)+COUNTIFS($B41:$AT41,AS41,$B$1:$AT$1,"&lt;"&amp;44))</f>
        <v>18</v>
      </c>
      <c r="CM41">
        <f>(RANK(_calc_라운드기준!AT41,_calc_라운드기준!$B41:$AT41,0)+COUNTIFS(_calc_라운드기준!$B41:$AT41,_calc_라운드기준!AT41,$B$1:$AT$1,"&lt;"&amp;45))-(RANK(AT41,$B41:$AT41,0)+COUNTIFS($B41:$AT41,AT41,$B$1:$AT$1,"&lt;"&amp;45))</f>
        <v>25</v>
      </c>
      <c r="CN41">
        <f t="shared" si="45"/>
        <v>31</v>
      </c>
      <c r="CO41">
        <f t="shared" si="46"/>
        <v>26</v>
      </c>
      <c r="CP41">
        <f t="shared" si="47"/>
        <v>27</v>
      </c>
      <c r="CQ41">
        <f t="shared" si="48"/>
        <v>32</v>
      </c>
      <c r="CR41">
        <f t="shared" si="49"/>
        <v>44</v>
      </c>
      <c r="CS41">
        <f t="shared" si="50"/>
        <v>22</v>
      </c>
      <c r="CT41">
        <f t="shared" si="51"/>
        <v>36</v>
      </c>
      <c r="CU41">
        <f t="shared" si="52"/>
        <v>42</v>
      </c>
      <c r="CV41">
        <f t="shared" si="53"/>
        <v>39</v>
      </c>
      <c r="CW41">
        <f t="shared" si="54"/>
        <v>23</v>
      </c>
      <c r="CX41">
        <f t="shared" si="55"/>
        <v>14</v>
      </c>
      <c r="CY41">
        <f t="shared" si="56"/>
        <v>19</v>
      </c>
      <c r="CZ41">
        <f t="shared" si="57"/>
        <v>9</v>
      </c>
      <c r="DA41">
        <f t="shared" si="58"/>
        <v>1</v>
      </c>
      <c r="DB41">
        <f t="shared" si="59"/>
        <v>29</v>
      </c>
      <c r="DC41">
        <f t="shared" si="60"/>
        <v>24</v>
      </c>
      <c r="DD41">
        <f t="shared" si="61"/>
        <v>20</v>
      </c>
      <c r="DE41">
        <f t="shared" si="62"/>
        <v>7</v>
      </c>
      <c r="DF41">
        <f t="shared" si="63"/>
        <v>15</v>
      </c>
      <c r="DG41">
        <f t="shared" si="64"/>
        <v>40</v>
      </c>
      <c r="DH41">
        <f t="shared" si="65"/>
        <v>4</v>
      </c>
      <c r="DI41">
        <f t="shared" si="66"/>
        <v>8</v>
      </c>
      <c r="DJ41">
        <f t="shared" si="67"/>
        <v>41</v>
      </c>
      <c r="DK41">
        <f t="shared" si="68"/>
        <v>37</v>
      </c>
      <c r="DL41">
        <f t="shared" si="69"/>
        <v>43</v>
      </c>
      <c r="DM41">
        <f t="shared" si="70"/>
        <v>16</v>
      </c>
      <c r="DN41">
        <f t="shared" si="71"/>
        <v>45</v>
      </c>
      <c r="DO41">
        <f t="shared" si="72"/>
        <v>34</v>
      </c>
      <c r="DP41">
        <f t="shared" si="73"/>
        <v>28</v>
      </c>
      <c r="DQ41">
        <f t="shared" si="74"/>
        <v>12</v>
      </c>
      <c r="DR41">
        <f t="shared" si="75"/>
        <v>17</v>
      </c>
      <c r="DS41">
        <f t="shared" si="76"/>
        <v>21</v>
      </c>
      <c r="DT41">
        <f t="shared" si="77"/>
        <v>10</v>
      </c>
      <c r="DU41">
        <f t="shared" si="78"/>
        <v>5</v>
      </c>
      <c r="DV41">
        <f t="shared" si="79"/>
        <v>3</v>
      </c>
      <c r="DW41">
        <f t="shared" si="80"/>
        <v>18</v>
      </c>
      <c r="DX41">
        <f t="shared" si="81"/>
        <v>35</v>
      </c>
      <c r="DY41">
        <f t="shared" si="82"/>
        <v>11</v>
      </c>
      <c r="DZ41">
        <f t="shared" si="83"/>
        <v>33</v>
      </c>
      <c r="EA41">
        <f t="shared" si="84"/>
        <v>38</v>
      </c>
      <c r="EB41">
        <f t="shared" si="85"/>
        <v>30</v>
      </c>
      <c r="EC41">
        <f t="shared" si="86"/>
        <v>25</v>
      </c>
      <c r="ED41">
        <f t="shared" si="87"/>
        <v>13</v>
      </c>
      <c r="EE41">
        <f t="shared" si="88"/>
        <v>6</v>
      </c>
      <c r="EF41">
        <f t="shared" si="89"/>
        <v>2</v>
      </c>
    </row>
    <row r="42" spans="1:136" ht="16.5" customHeight="1">
      <c r="A42">
        <f>_calc_라운드기준!A42</f>
        <v>1204</v>
      </c>
      <c r="B42">
        <f>INDEX(_calc_누적빈도!B:B,$A42)-INDEX(_calc_누적빈도!B:B,$A42-기준400회_후보!$B$1)</f>
        <v>48</v>
      </c>
      <c r="C42">
        <f>INDEX(_calc_누적빈도!C:C,$A42)-INDEX(_calc_누적빈도!C:C,$A42-기준400회_후보!$B$1)</f>
        <v>44</v>
      </c>
      <c r="D42">
        <f>INDEX(_calc_누적빈도!D:D,$A42)-INDEX(_calc_누적빈도!D:D,$A42-기준400회_후보!$B$1)</f>
        <v>62</v>
      </c>
      <c r="E42">
        <f>INDEX(_calc_누적빈도!E:E,$A42)-INDEX(_calc_누적빈도!E:E,$A42-기준400회_후보!$B$1)</f>
        <v>46</v>
      </c>
      <c r="F42">
        <f>INDEX(_calc_누적빈도!F:F,$A42)-INDEX(_calc_누적빈도!F:F,$A42-기준400회_후보!$B$1)</f>
        <v>39</v>
      </c>
      <c r="G42">
        <f>INDEX(_calc_누적빈도!G:G,$A42)-INDEX(_calc_누적빈도!G:G,$A42-기준400회_후보!$B$1)</f>
        <v>59</v>
      </c>
      <c r="H42">
        <f>INDEX(_calc_누적빈도!H:H,$A42)-INDEX(_calc_누적빈도!H:H,$A42-기준400회_후보!$B$1)</f>
        <v>56</v>
      </c>
      <c r="I42">
        <f>INDEX(_calc_누적빈도!I:I,$A42)-INDEX(_calc_누적빈도!I:I,$A42-기준400회_후보!$B$1)</f>
        <v>41</v>
      </c>
      <c r="J42">
        <f>INDEX(_calc_누적빈도!J:J,$A42)-INDEX(_calc_누적빈도!J:J,$A42-기준400회_후보!$B$1)</f>
        <v>51</v>
      </c>
      <c r="K42">
        <f>INDEX(_calc_누적빈도!K:K,$A42)-INDEX(_calc_누적빈도!K:K,$A42-기준400회_후보!$B$1)</f>
        <v>43</v>
      </c>
      <c r="L42">
        <f>INDEX(_calc_누적빈도!L:L,$A42)-INDEX(_calc_누적빈도!L:L,$A42-기준400회_후보!$B$1)</f>
        <v>52</v>
      </c>
      <c r="M42">
        <f>INDEX(_calc_누적빈도!M:M,$A42)-INDEX(_calc_누적빈도!M:M,$A42-기준400회_후보!$B$1)</f>
        <v>64</v>
      </c>
      <c r="N42">
        <f>INDEX(_calc_누적빈도!N:N,$A42)-INDEX(_calc_누적빈도!N:N,$A42-기준400회_후보!$B$1)</f>
        <v>65</v>
      </c>
      <c r="O42">
        <f>INDEX(_calc_누적빈도!O:O,$A42)-INDEX(_calc_누적빈도!O:O,$A42-기준400회_후보!$B$1)</f>
        <v>56</v>
      </c>
      <c r="P42">
        <f>INDEX(_calc_누적빈도!P:P,$A42)-INDEX(_calc_누적빈도!P:P,$A42-기준400회_후보!$B$1)</f>
        <v>52</v>
      </c>
      <c r="Q42">
        <f>INDEX(_calc_누적빈도!Q:Q,$A42)-INDEX(_calc_누적빈도!Q:Q,$A42-기준400회_후보!$B$1)</f>
        <v>64</v>
      </c>
      <c r="R42">
        <f>INDEX(_calc_누적빈도!R:R,$A42)-INDEX(_calc_누적빈도!R:R,$A42-기준400회_후보!$B$1)</f>
        <v>49</v>
      </c>
      <c r="S42">
        <f>INDEX(_calc_누적빈도!S:S,$A42)-INDEX(_calc_누적빈도!S:S,$A42-기준400회_후보!$B$1)</f>
        <v>61</v>
      </c>
      <c r="T42">
        <f>INDEX(_calc_누적빈도!T:T,$A42)-INDEX(_calc_누적빈도!T:T,$A42-기준400회_후보!$B$1)</f>
        <v>54</v>
      </c>
      <c r="U42">
        <f>INDEX(_calc_누적빈도!U:U,$A42)-INDEX(_calc_누적빈도!U:U,$A42-기준400회_후보!$B$1)</f>
        <v>46</v>
      </c>
      <c r="V42">
        <f>INDEX(_calc_누적빈도!V:V,$A42)-INDEX(_calc_누적빈도!V:V,$A42-기준400회_후보!$B$1)</f>
        <v>60</v>
      </c>
      <c r="W42">
        <f>INDEX(_calc_누적빈도!W:W,$A42)-INDEX(_calc_누적빈도!W:W,$A42-기준400회_후보!$B$1)</f>
        <v>52</v>
      </c>
      <c r="X42">
        <f>INDEX(_calc_누적빈도!X:X,$A42)-INDEX(_calc_누적빈도!X:X,$A42-기준400회_후보!$B$1)</f>
        <v>48</v>
      </c>
      <c r="Y42">
        <f>INDEX(_calc_누적빈도!Y:Y,$A42)-INDEX(_calc_누적빈도!Y:Y,$A42-기준400회_후보!$B$1)</f>
        <v>54</v>
      </c>
      <c r="Z42">
        <f>INDEX(_calc_누적빈도!Z:Z,$A42)-INDEX(_calc_누적빈도!Z:Z,$A42-기준400회_후보!$B$1)</f>
        <v>45</v>
      </c>
      <c r="AA42">
        <f>INDEX(_calc_누적빈도!AA:AA,$A42)-INDEX(_calc_누적빈도!AA:AA,$A42-기준400회_후보!$B$1)</f>
        <v>55</v>
      </c>
      <c r="AB42">
        <f>INDEX(_calc_누적빈도!AB:AB,$A42)-INDEX(_calc_누적빈도!AB:AB,$A42-기준400회_후보!$B$1)</f>
        <v>50</v>
      </c>
      <c r="AC42">
        <f>INDEX(_calc_누적빈도!AC:AC,$A42)-INDEX(_calc_누적빈도!AC:AC,$A42-기준400회_후보!$B$1)</f>
        <v>55</v>
      </c>
      <c r="AD42">
        <f>INDEX(_calc_누적빈도!AD:AD,$A42)-INDEX(_calc_누적빈도!AD:AD,$A42-기준400회_후보!$B$1)</f>
        <v>55</v>
      </c>
      <c r="AE42">
        <f>INDEX(_calc_누적빈도!AE:AE,$A42)-INDEX(_calc_누적빈도!AE:AE,$A42-기준400회_후보!$B$1)</f>
        <v>58</v>
      </c>
      <c r="AF42">
        <f>INDEX(_calc_누적빈도!AF:AF,$A42)-INDEX(_calc_누적빈도!AF:AF,$A42-기준400회_후보!$B$1)</f>
        <v>53</v>
      </c>
      <c r="AG42">
        <f>INDEX(_calc_누적빈도!AG:AG,$A42)-INDEX(_calc_누적빈도!AG:AG,$A42-기준400회_후보!$B$1)</f>
        <v>50</v>
      </c>
      <c r="AH42">
        <f>INDEX(_calc_누적빈도!AH:AH,$A42)-INDEX(_calc_누적빈도!AH:AH,$A42-기준400회_후보!$B$1)</f>
        <v>62</v>
      </c>
      <c r="AI42">
        <f>INDEX(_calc_누적빈도!AI:AI,$A42)-INDEX(_calc_누적빈도!AI:AI,$A42-기준400회_후보!$B$1)</f>
        <v>53</v>
      </c>
      <c r="AJ42">
        <f>INDEX(_calc_누적빈도!AJ:AJ,$A42)-INDEX(_calc_누적빈도!AJ:AJ,$A42-기준400회_후보!$B$1)</f>
        <v>60</v>
      </c>
      <c r="AK42">
        <f>INDEX(_calc_누적빈도!AK:AK,$A42)-INDEX(_calc_누적빈도!AK:AK,$A42-기준400회_후보!$B$1)</f>
        <v>54</v>
      </c>
      <c r="AL42">
        <f>INDEX(_calc_누적빈도!AL:AL,$A42)-INDEX(_calc_누적빈도!AL:AL,$A42-기준400회_후보!$B$1)</f>
        <v>55</v>
      </c>
      <c r="AM42">
        <f>INDEX(_calc_누적빈도!AM:AM,$A42)-INDEX(_calc_누적빈도!AM:AM,$A42-기준400회_후보!$B$1)</f>
        <v>64</v>
      </c>
      <c r="AN42">
        <f>INDEX(_calc_누적빈도!AN:AN,$A42)-INDEX(_calc_누적빈도!AN:AN,$A42-기준400회_후보!$B$1)</f>
        <v>58</v>
      </c>
      <c r="AO42">
        <f>INDEX(_calc_누적빈도!AO:AO,$A42)-INDEX(_calc_누적빈도!AO:AO,$A42-기준400회_후보!$B$1)</f>
        <v>51</v>
      </c>
      <c r="AP42">
        <f>INDEX(_calc_누적빈도!AP:AP,$A42)-INDEX(_calc_누적빈도!AP:AP,$A42-기준400회_후보!$B$1)</f>
        <v>45</v>
      </c>
      <c r="AQ42">
        <f>INDEX(_calc_누적빈도!AQ:AQ,$A42)-INDEX(_calc_누적빈도!AQ:AQ,$A42-기준400회_후보!$B$1)</f>
        <v>51</v>
      </c>
      <c r="AR42">
        <f>INDEX(_calc_누적빈도!AR:AR,$A42)-INDEX(_calc_누적빈도!AR:AR,$A42-기준400회_후보!$B$1)</f>
        <v>50</v>
      </c>
      <c r="AS42">
        <f>INDEX(_calc_누적빈도!AS:AS,$A42)-INDEX(_calc_누적빈도!AS:AS,$A42-기준400회_후보!$B$1)</f>
        <v>52</v>
      </c>
      <c r="AT42">
        <f>INDEX(_calc_누적빈도!AT:AT,$A42)-INDEX(_calc_누적빈도!AT:AT,$A42-기준400회_후보!$B$1)</f>
        <v>58</v>
      </c>
      <c r="AU42">
        <f>(RANK(_calc_라운드기준!B42,_calc_라운드기준!$B42:$AT42,0)+COUNTIFS(_calc_라운드기준!$B42:$AT42,_calc_라운드기준!B42,$B$1:$AT$1,"&lt;"&amp;1))-(RANK(B42,$B42:$AT42,0)+COUNTIFS($B42:$AT42,B42,$B$1:$AT$1,"&lt;"&amp;1))</f>
        <v>-3</v>
      </c>
      <c r="AV42">
        <f>(RANK(_calc_라운드기준!C42,_calc_라운드기준!$B42:$AT42,0)+COUNTIFS(_calc_라운드기준!$B42:$AT42,_calc_라운드기준!C42,$B$1:$AT$1,"&lt;"&amp;2))-(RANK(C42,$B42:$AT42,0)+COUNTIFS($B42:$AT42,C42,$B$1:$AT$1,"&lt;"&amp;2))</f>
        <v>-3</v>
      </c>
      <c r="AW42">
        <f>(RANK(_calc_라운드기준!D42,_calc_라운드기준!$B42:$AT42,0)+COUNTIFS(_calc_라운드기준!$B42:$AT42,_calc_라운드기준!D42,$B$1:$AT$1,"&lt;"&amp;3))-(RANK(D42,$B42:$AT42,0)+COUNTIFS($B42:$AT42,D42,$B$1:$AT$1,"&lt;"&amp;3))</f>
        <v>-4</v>
      </c>
      <c r="AX42">
        <f>(RANK(_calc_라운드기준!E42,_calc_라운드기준!$B42:$AT42,0)+COUNTIFS(_calc_라운드기준!$B42:$AT42,_calc_라운드기준!E42,$B$1:$AT$1,"&lt;"&amp;4))-(RANK(E42,$B42:$AT42,0)+COUNTIFS($B42:$AT42,E42,$B$1:$AT$1,"&lt;"&amp;4))</f>
        <v>-15</v>
      </c>
      <c r="AY42">
        <f>(RANK(_calc_라운드기준!F42,_calc_라운드기준!$B42:$AT42,0)+COUNTIFS(_calc_라운드기준!$B42:$AT42,_calc_라운드기준!F42,$B$1:$AT$1,"&lt;"&amp;5))-(RANK(F42,$B42:$AT42,0)+COUNTIFS($B42:$AT42,F42,$B$1:$AT$1,"&lt;"&amp;5))</f>
        <v>-28</v>
      </c>
      <c r="AZ42">
        <f>(RANK(_calc_라운드기준!G42,_calc_라운드기준!$B42:$AT42,0)+COUNTIFS(_calc_라운드기준!$B42:$AT42,_calc_라운드기준!G42,$B$1:$AT$1,"&lt;"&amp;6))-(RANK(G42,$B42:$AT42,0)+COUNTIFS($B42:$AT42,G42,$B$1:$AT$1,"&lt;"&amp;6))</f>
        <v>0</v>
      </c>
      <c r="BA42">
        <f>(RANK(_calc_라운드기준!H42,_calc_라운드기준!$B42:$AT42,0)+COUNTIFS(_calc_라운드기준!$B42:$AT42,_calc_라운드기준!H42,$B$1:$AT$1,"&lt;"&amp;7))-(RANK(H42,$B42:$AT42,0)+COUNTIFS($B42:$AT42,H42,$B$1:$AT$1,"&lt;"&amp;7))</f>
        <v>-12</v>
      </c>
      <c r="BB42">
        <f>(RANK(_calc_라운드기준!I42,_calc_라운드기준!$B42:$AT42,0)+COUNTIFS(_calc_라운드기준!$B42:$AT42,_calc_라운드기준!I42,$B$1:$AT$1,"&lt;"&amp;8))-(RANK(I42,$B42:$AT42,0)+COUNTIFS($B42:$AT42,I42,$B$1:$AT$1,"&lt;"&amp;8))</f>
        <v>-26</v>
      </c>
      <c r="BC42">
        <f>(RANK(_calc_라운드기준!J42,_calc_라운드기준!$B42:$AT42,0)+COUNTIFS(_calc_라운드기준!$B42:$AT42,_calc_라운드기준!J42,$B$1:$AT$1,"&lt;"&amp;9))-(RANK(J42,$B42:$AT42,0)+COUNTIFS($B42:$AT42,J42,$B$1:$AT$1,"&lt;"&amp;9))</f>
        <v>-18</v>
      </c>
      <c r="BD42">
        <f>(RANK(_calc_라운드기준!K42,_calc_라운드기준!$B42:$AT42,0)+COUNTIFS(_calc_라운드기준!$B42:$AT42,_calc_라운드기준!K42,$B$1:$AT$1,"&lt;"&amp;10))-(RANK(K42,$B42:$AT42,0)+COUNTIFS($B42:$AT42,K42,$B$1:$AT$1,"&lt;"&amp;10))</f>
        <v>1</v>
      </c>
      <c r="BE42">
        <f>(RANK(_calc_라운드기준!L42,_calc_라운드기준!$B42:$AT42,0)+COUNTIFS(_calc_라운드기준!$B42:$AT42,_calc_라운드기준!L42,$B$1:$AT$1,"&lt;"&amp;11))-(RANK(L42,$B42:$AT42,0)+COUNTIFS($B42:$AT42,L42,$B$1:$AT$1,"&lt;"&amp;11))</f>
        <v>9</v>
      </c>
      <c r="BF42">
        <f>(RANK(_calc_라운드기준!M42,_calc_라운드기준!$B42:$AT42,0)+COUNTIFS(_calc_라운드기준!$B42:$AT42,_calc_라운드기준!M42,$B$1:$AT$1,"&lt;"&amp;12))-(RANK(M42,$B42:$AT42,0)+COUNTIFS($B42:$AT42,M42,$B$1:$AT$1,"&lt;"&amp;12))</f>
        <v>4</v>
      </c>
      <c r="BG42">
        <f>(RANK(_calc_라운드기준!N42,_calc_라운드기준!$B42:$AT42,0)+COUNTIFS(_calc_라운드기준!$B42:$AT42,_calc_라운드기준!N42,$B$1:$AT$1,"&lt;"&amp;13))-(RANK(N42,$B42:$AT42,0)+COUNTIFS($B42:$AT42,N42,$B$1:$AT$1,"&lt;"&amp;13))</f>
        <v>18</v>
      </c>
      <c r="BH42">
        <f>(RANK(_calc_라운드기준!O42,_calc_라운드기준!$B42:$AT42,0)+COUNTIFS(_calc_라운드기준!$B42:$AT42,_calc_라운드기준!O42,$B$1:$AT$1,"&lt;"&amp;14))-(RANK(O42,$B42:$AT42,0)+COUNTIFS($B42:$AT42,O42,$B$1:$AT$1,"&lt;"&amp;14))</f>
        <v>25</v>
      </c>
      <c r="BI42">
        <f>(RANK(_calc_라운드기준!P42,_calc_라운드기준!$B42:$AT42,0)+COUNTIFS(_calc_라운드기준!$B42:$AT42,_calc_라운드기준!P42,$B$1:$AT$1,"&lt;"&amp;15))-(RANK(P42,$B42:$AT42,0)+COUNTIFS($B42:$AT42,P42,$B$1:$AT$1,"&lt;"&amp;15))</f>
        <v>-2</v>
      </c>
      <c r="BJ42">
        <f>(RANK(_calc_라운드기준!Q42,_calc_라운드기준!$B42:$AT42,0)+COUNTIFS(_calc_라운드기준!$B42:$AT42,_calc_라운드기준!Q42,$B$1:$AT$1,"&lt;"&amp;16))-(RANK(Q42,$B42:$AT42,0)+COUNTIFS($B42:$AT42,Q42,$B$1:$AT$1,"&lt;"&amp;16))</f>
        <v>0</v>
      </c>
      <c r="BK42">
        <f>(RANK(_calc_라운드기준!R42,_calc_라운드기준!$B42:$AT42,0)+COUNTIFS(_calc_라운드기준!$B42:$AT42,_calc_라운드기준!R42,$B$1:$AT$1,"&lt;"&amp;17))-(RANK(R42,$B42:$AT42,0)+COUNTIFS($B42:$AT42,R42,$B$1:$AT$1,"&lt;"&amp;17))</f>
        <v>0</v>
      </c>
      <c r="BL42">
        <f>(RANK(_calc_라운드기준!S42,_calc_라운드기준!$B42:$AT42,0)+COUNTIFS(_calc_라운드기준!$B42:$AT42,_calc_라운드기준!S42,$B$1:$AT$1,"&lt;"&amp;18))-(RANK(S42,$B42:$AT42,0)+COUNTIFS($B42:$AT42,S42,$B$1:$AT$1,"&lt;"&amp;18))</f>
        <v>18</v>
      </c>
      <c r="BM42">
        <f>(RANK(_calc_라운드기준!T42,_calc_라운드기준!$B42:$AT42,0)+COUNTIFS(_calc_라운드기준!$B42:$AT42,_calc_라운드기준!T42,$B$1:$AT$1,"&lt;"&amp;19))-(RANK(T42,$B42:$AT42,0)+COUNTIFS($B42:$AT42,T42,$B$1:$AT$1,"&lt;"&amp;19))</f>
        <v>6</v>
      </c>
      <c r="BN42">
        <f>(RANK(_calc_라운드기준!U42,_calc_라운드기준!$B42:$AT42,0)+COUNTIFS(_calc_라운드기준!$B42:$AT42,_calc_라운드기준!U42,$B$1:$AT$1,"&lt;"&amp;20))-(RANK(U42,$B42:$AT42,0)+COUNTIFS($B42:$AT42,U42,$B$1:$AT$1,"&lt;"&amp;20))</f>
        <v>-19</v>
      </c>
      <c r="BO42">
        <f>(RANK(_calc_라운드기준!V42,_calc_라운드기준!$B42:$AT42,0)+COUNTIFS(_calc_라운드기준!$B42:$AT42,_calc_라운드기준!V42,$B$1:$AT$1,"&lt;"&amp;21))-(RANK(V42,$B42:$AT42,0)+COUNTIFS($B42:$AT42,V42,$B$1:$AT$1,"&lt;"&amp;21))</f>
        <v>19</v>
      </c>
      <c r="BP42">
        <f>(RANK(_calc_라운드기준!W42,_calc_라운드기준!$B42:$AT42,0)+COUNTIFS(_calc_라운드기준!$B42:$AT42,_calc_라운드기준!W42,$B$1:$AT$1,"&lt;"&amp;22))-(RANK(W42,$B42:$AT42,0)+COUNTIFS($B42:$AT42,W42,$B$1:$AT$1,"&lt;"&amp;22))</f>
        <v>14</v>
      </c>
      <c r="BQ42">
        <f>(RANK(_calc_라운드기준!X42,_calc_라운드기준!$B42:$AT42,0)+COUNTIFS(_calc_라운드기준!$B42:$AT42,_calc_라운드기준!X42,$B$1:$AT$1,"&lt;"&amp;23))-(RANK(X42,$B42:$AT42,0)+COUNTIFS($B42:$AT42,X42,$B$1:$AT$1,"&lt;"&amp;23))</f>
        <v>-25</v>
      </c>
      <c r="BR42">
        <f>(RANK(_calc_라운드기준!Y42,_calc_라운드기준!$B42:$AT42,0)+COUNTIFS(_calc_라운드기준!$B42:$AT42,_calc_라운드기준!Y42,$B$1:$AT$1,"&lt;"&amp;24))-(RANK(Y42,$B42:$AT42,0)+COUNTIFS($B42:$AT42,Y42,$B$1:$AT$1,"&lt;"&amp;24))</f>
        <v>-14</v>
      </c>
      <c r="BS42">
        <f>(RANK(_calc_라운드기준!Z42,_calc_라운드기준!$B42:$AT42,0)+COUNTIFS(_calc_라운드기준!$B42:$AT42,_calc_라운드기준!Z42,$B$1:$AT$1,"&lt;"&amp;25))-(RANK(Z42,$B42:$AT42,0)+COUNTIFS($B42:$AT42,Z42,$B$1:$AT$1,"&lt;"&amp;25))</f>
        <v>-27</v>
      </c>
      <c r="BT42">
        <f>(RANK(_calc_라운드기준!AA42,_calc_라운드기준!$B42:$AT42,0)+COUNTIFS(_calc_라운드기준!$B42:$AT42,_calc_라운드기준!AA42,$B$1:$AT$1,"&lt;"&amp;26))-(RANK(AA42,$B42:$AT42,0)+COUNTIFS($B42:$AT42,AA42,$B$1:$AT$1,"&lt;"&amp;26))</f>
        <v>5</v>
      </c>
      <c r="BU42">
        <f>(RANK(_calc_라운드기준!AB42,_calc_라운드기준!$B42:$AT42,0)+COUNTIFS(_calc_라운드기준!$B42:$AT42,_calc_라운드기준!AB42,$B$1:$AT$1,"&lt;"&amp;27))-(RANK(AB42,$B42:$AT42,0)+COUNTIFS($B42:$AT42,AB42,$B$1:$AT$1,"&lt;"&amp;27))</f>
        <v>-28</v>
      </c>
      <c r="BV42">
        <f>(RANK(_calc_라운드기준!AC42,_calc_라운드기준!$B42:$AT42,0)+COUNTIFS(_calc_라운드기준!$B42:$AT42,_calc_라운드기준!AC42,$B$1:$AT$1,"&lt;"&amp;28))-(RANK(AC42,$B42:$AT42,0)+COUNTIFS($B42:$AT42,AC42,$B$1:$AT$1,"&lt;"&amp;28))</f>
        <v>-3</v>
      </c>
      <c r="BW42">
        <f>(RANK(_calc_라운드기준!AD42,_calc_라운드기준!$B42:$AT42,0)+COUNTIFS(_calc_라운드기준!$B42:$AT42,_calc_라운드기준!AD42,$B$1:$AT$1,"&lt;"&amp;29))-(RANK(AD42,$B42:$AT42,0)+COUNTIFS($B42:$AT42,AD42,$B$1:$AT$1,"&lt;"&amp;29))</f>
        <v>-3</v>
      </c>
      <c r="BX42">
        <f>(RANK(_calc_라운드기준!AE42,_calc_라운드기준!$B42:$AT42,0)+COUNTIFS(_calc_라운드기준!$B42:$AT42,_calc_라운드기준!AE42,$B$1:$AT$1,"&lt;"&amp;30))-(RANK(AE42,$B42:$AT42,0)+COUNTIFS($B42:$AT42,AE42,$B$1:$AT$1,"&lt;"&amp;30))</f>
        <v>17</v>
      </c>
      <c r="BY42">
        <f>(RANK(_calc_라운드기준!AF42,_calc_라운드기준!$B42:$AT42,0)+COUNTIFS(_calc_라운드기준!$B42:$AT42,_calc_라운드기준!AF42,$B$1:$AT$1,"&lt;"&amp;31))-(RANK(AF42,$B42:$AT42,0)+COUNTIFS($B42:$AT42,AF42,$B$1:$AT$1,"&lt;"&amp;31))</f>
        <v>13</v>
      </c>
      <c r="BZ42">
        <f>(RANK(_calc_라운드기준!AG42,_calc_라운드기준!$B42:$AT42,0)+COUNTIFS(_calc_라운드기준!$B42:$AT42,_calc_라운드기준!AG42,$B$1:$AT$1,"&lt;"&amp;32))-(RANK(AG42,$B42:$AT42,0)+COUNTIFS($B42:$AT42,AG42,$B$1:$AT$1,"&lt;"&amp;32))</f>
        <v>-4</v>
      </c>
      <c r="CA42">
        <f>(RANK(_calc_라운드기준!AH42,_calc_라운드기준!$B42:$AT42,0)+COUNTIFS(_calc_라운드기준!$B42:$AT42,_calc_라운드기준!AH42,$B$1:$AT$1,"&lt;"&amp;33))-(RANK(AH42,$B42:$AT42,0)+COUNTIFS($B42:$AT42,AH42,$B$1:$AT$1,"&lt;"&amp;33))</f>
        <v>16</v>
      </c>
      <c r="CB42">
        <f>(RANK(_calc_라운드기준!AI42,_calc_라운드기준!$B42:$AT42,0)+COUNTIFS(_calc_라운드기준!$B42:$AT42,_calc_라운드기준!AI42,$B$1:$AT$1,"&lt;"&amp;34))-(RANK(AI42,$B42:$AT42,0)+COUNTIFS($B42:$AT42,AI42,$B$1:$AT$1,"&lt;"&amp;34))</f>
        <v>18</v>
      </c>
      <c r="CC42">
        <f>(RANK(_calc_라운드기준!AJ42,_calc_라운드기준!$B42:$AT42,0)+COUNTIFS(_calc_라운드기준!$B42:$AT42,_calc_라운드기준!AJ42,$B$1:$AT$1,"&lt;"&amp;35))-(RANK(AJ42,$B42:$AT42,0)+COUNTIFS($B42:$AT42,AJ42,$B$1:$AT$1,"&lt;"&amp;35))</f>
        <v>21</v>
      </c>
      <c r="CD42">
        <f>(RANK(_calc_라운드기준!AK42,_calc_라운드기준!$B42:$AT42,0)+COUNTIFS(_calc_라운드기준!$B42:$AT42,_calc_라운드기준!AK42,$B$1:$AT$1,"&lt;"&amp;36))-(RANK(AK42,$B42:$AT42,0)+COUNTIFS($B42:$AT42,AK42,$B$1:$AT$1,"&lt;"&amp;36))</f>
        <v>9</v>
      </c>
      <c r="CE42">
        <f>(RANK(_calc_라운드기준!AL42,_calc_라운드기준!$B42:$AT42,0)+COUNTIFS(_calc_라운드기준!$B42:$AT42,_calc_라운드기준!AL42,$B$1:$AT$1,"&lt;"&amp;37))-(RANK(AL42,$B42:$AT42,0)+COUNTIFS($B42:$AT42,AL42,$B$1:$AT$1,"&lt;"&amp;37))</f>
        <v>-11</v>
      </c>
      <c r="CF42">
        <f>(RANK(_calc_라운드기준!AM42,_calc_라운드기준!$B42:$AT42,0)+COUNTIFS(_calc_라운드기준!$B42:$AT42,_calc_라운드기준!AM42,$B$1:$AT$1,"&lt;"&amp;38))-(RANK(AM42,$B42:$AT42,0)+COUNTIFS($B42:$AT42,AM42,$B$1:$AT$1,"&lt;"&amp;38))</f>
        <v>5</v>
      </c>
      <c r="CG42">
        <f>(RANK(_calc_라운드기준!AN42,_calc_라운드기준!$B42:$AT42,0)+COUNTIFS(_calc_라운드기준!$B42:$AT42,_calc_라운드기준!AN42,$B$1:$AT$1,"&lt;"&amp;39))-(RANK(AN42,$B42:$AT42,0)+COUNTIFS($B42:$AT42,AN42,$B$1:$AT$1,"&lt;"&amp;39))</f>
        <v>-7</v>
      </c>
      <c r="CH42">
        <f>(RANK(_calc_라운드기준!AO42,_calc_라운드기준!$B42:$AT42,0)+COUNTIFS(_calc_라운드기준!$B42:$AT42,_calc_라운드기준!AO42,$B$1:$AT$1,"&lt;"&amp;40))-(RANK(AO42,$B42:$AT42,0)+COUNTIFS($B42:$AT42,AO42,$B$1:$AT$1,"&lt;"&amp;40))</f>
        <v>-14</v>
      </c>
      <c r="CI42">
        <f>(RANK(_calc_라운드기준!AP42,_calc_라운드기준!$B42:$AT42,0)+COUNTIFS(_calc_라운드기준!$B42:$AT42,_calc_라운드기준!AP42,$B$1:$AT$1,"&lt;"&amp;41))-(RANK(AP42,$B42:$AT42,0)+COUNTIFS($B42:$AT42,AP42,$B$1:$AT$1,"&lt;"&amp;41))</f>
        <v>-4</v>
      </c>
      <c r="CJ42">
        <f>(RANK(_calc_라운드기준!AQ42,_calc_라운드기준!$B42:$AT42,0)+COUNTIFS(_calc_라운드기준!$B42:$AT42,_calc_라운드기준!AQ42,$B$1:$AT$1,"&lt;"&amp;42))-(RANK(AQ42,$B42:$AT42,0)+COUNTIFS($B42:$AT42,AQ42,$B$1:$AT$1,"&lt;"&amp;42))</f>
        <v>1</v>
      </c>
      <c r="CK42">
        <f>(RANK(_calc_라운드기준!AR42,_calc_라운드기준!$B42:$AT42,0)+COUNTIFS(_calc_라운드기준!$B42:$AT42,_calc_라운드기준!AR42,$B$1:$AT$1,"&lt;"&amp;43))-(RANK(AR42,$B42:$AT42,0)+COUNTIFS($B42:$AT42,AR42,$B$1:$AT$1,"&lt;"&amp;43))</f>
        <v>9</v>
      </c>
      <c r="CL42">
        <f>(RANK(_calc_라운드기준!AS42,_calc_라운드기준!$B42:$AT42,0)+COUNTIFS(_calc_라운드기준!$B42:$AT42,_calc_라운드기준!AS42,$B$1:$AT$1,"&lt;"&amp;44))-(RANK(AS42,$B42:$AT42,0)+COUNTIFS($B42:$AT42,AS42,$B$1:$AT$1,"&lt;"&amp;44))</f>
        <v>17</v>
      </c>
      <c r="CM42">
        <f>(RANK(_calc_라운드기준!AT42,_calc_라운드기준!$B42:$AT42,0)+COUNTIFS(_calc_라운드기준!$B42:$AT42,_calc_라운드기준!AT42,$B$1:$AT$1,"&lt;"&amp;45))-(RANK(AT42,$B42:$AT42,0)+COUNTIFS($B42:$AT42,AT42,$B$1:$AT$1,"&lt;"&amp;45))</f>
        <v>25</v>
      </c>
      <c r="CN42">
        <f t="shared" si="45"/>
        <v>26</v>
      </c>
      <c r="CO42">
        <f t="shared" si="46"/>
        <v>27</v>
      </c>
      <c r="CP42">
        <f t="shared" si="47"/>
        <v>30</v>
      </c>
      <c r="CQ42">
        <f t="shared" si="48"/>
        <v>38</v>
      </c>
      <c r="CR42">
        <f t="shared" si="49"/>
        <v>44</v>
      </c>
      <c r="CS42">
        <f t="shared" si="50"/>
        <v>22</v>
      </c>
      <c r="CT42">
        <f t="shared" si="51"/>
        <v>35</v>
      </c>
      <c r="CU42">
        <f t="shared" si="52"/>
        <v>42</v>
      </c>
      <c r="CV42">
        <f t="shared" si="53"/>
        <v>39</v>
      </c>
      <c r="CW42">
        <f t="shared" si="54"/>
        <v>20</v>
      </c>
      <c r="CX42">
        <f t="shared" si="55"/>
        <v>13</v>
      </c>
      <c r="CY42">
        <f t="shared" si="56"/>
        <v>19</v>
      </c>
      <c r="CZ42">
        <f t="shared" si="57"/>
        <v>5</v>
      </c>
      <c r="DA42">
        <f t="shared" si="58"/>
        <v>1</v>
      </c>
      <c r="DB42">
        <f t="shared" si="59"/>
        <v>25</v>
      </c>
      <c r="DC42">
        <f t="shared" si="60"/>
        <v>23</v>
      </c>
      <c r="DD42">
        <f t="shared" si="61"/>
        <v>24</v>
      </c>
      <c r="DE42">
        <f t="shared" si="62"/>
        <v>6</v>
      </c>
      <c r="DF42">
        <f t="shared" si="63"/>
        <v>16</v>
      </c>
      <c r="DG42">
        <f t="shared" si="64"/>
        <v>40</v>
      </c>
      <c r="DH42">
        <f t="shared" si="65"/>
        <v>4</v>
      </c>
      <c r="DI42">
        <f t="shared" si="66"/>
        <v>11</v>
      </c>
      <c r="DJ42">
        <f t="shared" si="67"/>
        <v>41</v>
      </c>
      <c r="DK42">
        <f t="shared" si="68"/>
        <v>36</v>
      </c>
      <c r="DL42">
        <f t="shared" si="69"/>
        <v>43</v>
      </c>
      <c r="DM42">
        <f t="shared" si="70"/>
        <v>17</v>
      </c>
      <c r="DN42">
        <f t="shared" si="71"/>
        <v>45</v>
      </c>
      <c r="DO42">
        <f t="shared" si="72"/>
        <v>28</v>
      </c>
      <c r="DP42">
        <f t="shared" si="73"/>
        <v>29</v>
      </c>
      <c r="DQ42">
        <f t="shared" si="74"/>
        <v>8</v>
      </c>
      <c r="DR42">
        <f t="shared" si="75"/>
        <v>12</v>
      </c>
      <c r="DS42">
        <f t="shared" si="76"/>
        <v>31</v>
      </c>
      <c r="DT42">
        <f t="shared" si="77"/>
        <v>10</v>
      </c>
      <c r="DU42">
        <f t="shared" si="78"/>
        <v>7</v>
      </c>
      <c r="DV42">
        <f t="shared" si="79"/>
        <v>3</v>
      </c>
      <c r="DW42">
        <f t="shared" si="80"/>
        <v>14</v>
      </c>
      <c r="DX42">
        <f t="shared" si="81"/>
        <v>34</v>
      </c>
      <c r="DY42">
        <f t="shared" si="82"/>
        <v>18</v>
      </c>
      <c r="DZ42">
        <f t="shared" si="83"/>
        <v>33</v>
      </c>
      <c r="EA42">
        <f t="shared" si="84"/>
        <v>37</v>
      </c>
      <c r="EB42">
        <f t="shared" si="85"/>
        <v>32</v>
      </c>
      <c r="EC42">
        <f t="shared" si="86"/>
        <v>21</v>
      </c>
      <c r="ED42">
        <f t="shared" si="87"/>
        <v>15</v>
      </c>
      <c r="EE42">
        <f t="shared" si="88"/>
        <v>9</v>
      </c>
      <c r="EF42">
        <f t="shared" si="89"/>
        <v>2</v>
      </c>
    </row>
    <row r="43" spans="1:136" ht="16.5" customHeight="1">
      <c r="A43">
        <f>_calc_라운드기준!A43</f>
        <v>1203</v>
      </c>
      <c r="B43">
        <f>INDEX(_calc_누적빈도!B:B,$A43)-INDEX(_calc_누적빈도!B:B,$A43-기준400회_후보!$B$1)</f>
        <v>48</v>
      </c>
      <c r="C43">
        <f>INDEX(_calc_누적빈도!C:C,$A43)-INDEX(_calc_누적빈도!C:C,$A43-기준400회_후보!$B$1)</f>
        <v>44</v>
      </c>
      <c r="D43">
        <f>INDEX(_calc_누적빈도!D:D,$A43)-INDEX(_calc_누적빈도!D:D,$A43-기준400회_후보!$B$1)</f>
        <v>61</v>
      </c>
      <c r="E43">
        <f>INDEX(_calc_누적빈도!E:E,$A43)-INDEX(_calc_누적빈도!E:E,$A43-기준400회_후보!$B$1)</f>
        <v>46</v>
      </c>
      <c r="F43">
        <f>INDEX(_calc_누적빈도!F:F,$A43)-INDEX(_calc_누적빈도!F:F,$A43-기준400회_후보!$B$1)</f>
        <v>40</v>
      </c>
      <c r="G43">
        <f>INDEX(_calc_누적빈도!G:G,$A43)-INDEX(_calc_누적빈도!G:G,$A43-기준400회_후보!$B$1)</f>
        <v>58</v>
      </c>
      <c r="H43">
        <f>INDEX(_calc_누적빈도!H:H,$A43)-INDEX(_calc_누적빈도!H:H,$A43-기준400회_후보!$B$1)</f>
        <v>56</v>
      </c>
      <c r="I43">
        <f>INDEX(_calc_누적빈도!I:I,$A43)-INDEX(_calc_누적빈도!I:I,$A43-기준400회_후보!$B$1)</f>
        <v>41</v>
      </c>
      <c r="J43">
        <f>INDEX(_calc_누적빈도!J:J,$A43)-INDEX(_calc_누적빈도!J:J,$A43-기준400회_후보!$B$1)</f>
        <v>52</v>
      </c>
      <c r="K43">
        <f>INDEX(_calc_누적빈도!K:K,$A43)-INDEX(_calc_누적빈도!K:K,$A43-기준400회_후보!$B$1)</f>
        <v>43</v>
      </c>
      <c r="L43">
        <f>INDEX(_calc_누적빈도!L:L,$A43)-INDEX(_calc_누적빈도!L:L,$A43-기준400회_후보!$B$1)</f>
        <v>52</v>
      </c>
      <c r="M43">
        <f>INDEX(_calc_누적빈도!M:M,$A43)-INDEX(_calc_누적빈도!M:M,$A43-기준400회_후보!$B$1)</f>
        <v>64</v>
      </c>
      <c r="N43">
        <f>INDEX(_calc_누적빈도!N:N,$A43)-INDEX(_calc_누적빈도!N:N,$A43-기준400회_후보!$B$1)</f>
        <v>65</v>
      </c>
      <c r="O43">
        <f>INDEX(_calc_누적빈도!O:O,$A43)-INDEX(_calc_누적빈도!O:O,$A43-기준400회_후보!$B$1)</f>
        <v>57</v>
      </c>
      <c r="P43">
        <f>INDEX(_calc_누적빈도!P:P,$A43)-INDEX(_calc_누적빈도!P:P,$A43-기준400회_후보!$B$1)</f>
        <v>52</v>
      </c>
      <c r="Q43">
        <f>INDEX(_calc_누적빈도!Q:Q,$A43)-INDEX(_calc_누적빈도!Q:Q,$A43-기준400회_후보!$B$1)</f>
        <v>64</v>
      </c>
      <c r="R43">
        <f>INDEX(_calc_누적빈도!R:R,$A43)-INDEX(_calc_누적빈도!R:R,$A43-기준400회_후보!$B$1)</f>
        <v>49</v>
      </c>
      <c r="S43">
        <f>INDEX(_calc_누적빈도!S:S,$A43)-INDEX(_calc_누적빈도!S:S,$A43-기준400회_후보!$B$1)</f>
        <v>60</v>
      </c>
      <c r="T43">
        <f>INDEX(_calc_누적빈도!T:T,$A43)-INDEX(_calc_누적빈도!T:T,$A43-기준400회_후보!$B$1)</f>
        <v>54</v>
      </c>
      <c r="U43">
        <f>INDEX(_calc_누적빈도!U:U,$A43)-INDEX(_calc_누적빈도!U:U,$A43-기준400회_후보!$B$1)</f>
        <v>46</v>
      </c>
      <c r="V43">
        <f>INDEX(_calc_누적빈도!V:V,$A43)-INDEX(_calc_누적빈도!V:V,$A43-기준400회_후보!$B$1)</f>
        <v>60</v>
      </c>
      <c r="W43">
        <f>INDEX(_calc_누적빈도!W:W,$A43)-INDEX(_calc_누적빈도!W:W,$A43-기준400회_후보!$B$1)</f>
        <v>52</v>
      </c>
      <c r="X43">
        <f>INDEX(_calc_누적빈도!X:X,$A43)-INDEX(_calc_누적빈도!X:X,$A43-기준400회_후보!$B$1)</f>
        <v>48</v>
      </c>
      <c r="Y43">
        <f>INDEX(_calc_누적빈도!Y:Y,$A43)-INDEX(_calc_누적빈도!Y:Y,$A43-기준400회_후보!$B$1)</f>
        <v>54</v>
      </c>
      <c r="Z43">
        <f>INDEX(_calc_누적빈도!Z:Z,$A43)-INDEX(_calc_누적빈도!Z:Z,$A43-기준400회_후보!$B$1)</f>
        <v>45</v>
      </c>
      <c r="AA43">
        <f>INDEX(_calc_누적빈도!AA:AA,$A43)-INDEX(_calc_누적빈도!AA:AA,$A43-기준400회_후보!$B$1)</f>
        <v>56</v>
      </c>
      <c r="AB43">
        <f>INDEX(_calc_누적빈도!AB:AB,$A43)-INDEX(_calc_누적빈도!AB:AB,$A43-기준400회_후보!$B$1)</f>
        <v>50</v>
      </c>
      <c r="AC43">
        <f>INDEX(_calc_누적빈도!AC:AC,$A43)-INDEX(_calc_누적빈도!AC:AC,$A43-기준400회_후보!$B$1)</f>
        <v>55</v>
      </c>
      <c r="AD43">
        <f>INDEX(_calc_누적빈도!AD:AD,$A43)-INDEX(_calc_누적빈도!AD:AD,$A43-기준400회_후보!$B$1)</f>
        <v>54</v>
      </c>
      <c r="AE43">
        <f>INDEX(_calc_누적빈도!AE:AE,$A43)-INDEX(_calc_누적빈도!AE:AE,$A43-기준400회_후보!$B$1)</f>
        <v>59</v>
      </c>
      <c r="AF43">
        <f>INDEX(_calc_누적빈도!AF:AF,$A43)-INDEX(_calc_누적빈도!AF:AF,$A43-기준400회_후보!$B$1)</f>
        <v>53</v>
      </c>
      <c r="AG43">
        <f>INDEX(_calc_누적빈도!AG:AG,$A43)-INDEX(_calc_누적빈도!AG:AG,$A43-기준400회_후보!$B$1)</f>
        <v>50</v>
      </c>
      <c r="AH43">
        <f>INDEX(_calc_누적빈도!AH:AH,$A43)-INDEX(_calc_누적빈도!AH:AH,$A43-기준400회_후보!$B$1)</f>
        <v>62</v>
      </c>
      <c r="AI43">
        <f>INDEX(_calc_누적빈도!AI:AI,$A43)-INDEX(_calc_누적빈도!AI:AI,$A43-기준400회_후보!$B$1)</f>
        <v>53</v>
      </c>
      <c r="AJ43">
        <f>INDEX(_calc_누적빈도!AJ:AJ,$A43)-INDEX(_calc_누적빈도!AJ:AJ,$A43-기준400회_후보!$B$1)</f>
        <v>59</v>
      </c>
      <c r="AK43">
        <f>INDEX(_calc_누적빈도!AK:AK,$A43)-INDEX(_calc_누적빈도!AK:AK,$A43-기준400회_후보!$B$1)</f>
        <v>54</v>
      </c>
      <c r="AL43">
        <f>INDEX(_calc_누적빈도!AL:AL,$A43)-INDEX(_calc_누적빈도!AL:AL,$A43-기준400회_후보!$B$1)</f>
        <v>55</v>
      </c>
      <c r="AM43">
        <f>INDEX(_calc_누적빈도!AM:AM,$A43)-INDEX(_calc_누적빈도!AM:AM,$A43-기준400회_후보!$B$1)</f>
        <v>64</v>
      </c>
      <c r="AN43">
        <f>INDEX(_calc_누적빈도!AN:AN,$A43)-INDEX(_calc_누적빈도!AN:AN,$A43-기준400회_후보!$B$1)</f>
        <v>57</v>
      </c>
      <c r="AO43">
        <f>INDEX(_calc_누적빈도!AO:AO,$A43)-INDEX(_calc_누적빈도!AO:AO,$A43-기준400회_후보!$B$1)</f>
        <v>51</v>
      </c>
      <c r="AP43">
        <f>INDEX(_calc_누적빈도!AP:AP,$A43)-INDEX(_calc_누적빈도!AP:AP,$A43-기준400회_후보!$B$1)</f>
        <v>45</v>
      </c>
      <c r="AQ43">
        <f>INDEX(_calc_누적빈도!AQ:AQ,$A43)-INDEX(_calc_누적빈도!AQ:AQ,$A43-기준400회_후보!$B$1)</f>
        <v>51</v>
      </c>
      <c r="AR43">
        <f>INDEX(_calc_누적빈도!AR:AR,$A43)-INDEX(_calc_누적빈도!AR:AR,$A43-기준400회_후보!$B$1)</f>
        <v>51</v>
      </c>
      <c r="AS43">
        <f>INDEX(_calc_누적빈도!AS:AS,$A43)-INDEX(_calc_누적빈도!AS:AS,$A43-기준400회_후보!$B$1)</f>
        <v>52</v>
      </c>
      <c r="AT43">
        <f>INDEX(_calc_누적빈도!AT:AT,$A43)-INDEX(_calc_누적빈도!AT:AT,$A43-기준400회_후보!$B$1)</f>
        <v>58</v>
      </c>
      <c r="AU43">
        <f>(RANK(_calc_라운드기준!B43,_calc_라운드기준!$B43:$AT43,0)+COUNTIFS(_calc_라운드기준!$B43:$AT43,_calc_라운드기준!B43,$B$1:$AT$1,"&lt;"&amp;1))-(RANK(B43,$B43:$AT43,0)+COUNTIFS($B43:$AT43,B43,$B$1:$AT$1,"&lt;"&amp;1))</f>
        <v>-13</v>
      </c>
      <c r="AV43">
        <f>(RANK(_calc_라운드기준!C43,_calc_라운드기준!$B43:$AT43,0)+COUNTIFS(_calc_라운드기준!$B43:$AT43,_calc_라운드기준!C43,$B$1:$AT$1,"&lt;"&amp;2))-(RANK(C43,$B43:$AT43,0)+COUNTIFS($B43:$AT43,C43,$B$1:$AT$1,"&lt;"&amp;2))</f>
        <v>-3</v>
      </c>
      <c r="AW43">
        <f>(RANK(_calc_라운드기준!D43,_calc_라운드기준!$B43:$AT43,0)+COUNTIFS(_calc_라운드기준!$B43:$AT43,_calc_라운드기준!D43,$B$1:$AT$1,"&lt;"&amp;3))-(RANK(D43,$B43:$AT43,0)+COUNTIFS($B43:$AT43,D43,$B$1:$AT$1,"&lt;"&amp;3))</f>
        <v>-2</v>
      </c>
      <c r="AX43">
        <f>(RANK(_calc_라운드기준!E43,_calc_라운드기준!$B43:$AT43,0)+COUNTIFS(_calc_라운드기준!$B43:$AT43,_calc_라운드기준!E43,$B$1:$AT$1,"&lt;"&amp;4))-(RANK(E43,$B43:$AT43,0)+COUNTIFS($B43:$AT43,E43,$B$1:$AT$1,"&lt;"&amp;4))</f>
        <v>-14</v>
      </c>
      <c r="AY43">
        <f>(RANK(_calc_라운드기준!F43,_calc_라운드기준!$B43:$AT43,0)+COUNTIFS(_calc_라운드기준!$B43:$AT43,_calc_라운드기준!F43,$B$1:$AT$1,"&lt;"&amp;5))-(RANK(F43,$B43:$AT43,0)+COUNTIFS($B43:$AT43,F43,$B$1:$AT$1,"&lt;"&amp;5))</f>
        <v>-29</v>
      </c>
      <c r="AZ43">
        <f>(RANK(_calc_라운드기준!G43,_calc_라운드기준!$B43:$AT43,0)+COUNTIFS(_calc_라운드기준!$B43:$AT43,_calc_라운드기준!G43,$B$1:$AT$1,"&lt;"&amp;6))-(RANK(G43,$B43:$AT43,0)+COUNTIFS($B43:$AT43,G43,$B$1:$AT$1,"&lt;"&amp;6))</f>
        <v>6</v>
      </c>
      <c r="BA43">
        <f>(RANK(_calc_라운드기준!H43,_calc_라운드기준!$B43:$AT43,0)+COUNTIFS(_calc_라운드기준!$B43:$AT43,_calc_라운드기준!H43,$B$1:$AT$1,"&lt;"&amp;7))-(RANK(H43,$B43:$AT43,0)+COUNTIFS($B43:$AT43,H43,$B$1:$AT$1,"&lt;"&amp;7))</f>
        <v>-14</v>
      </c>
      <c r="BB43">
        <f>(RANK(_calc_라운드기준!I43,_calc_라운드기준!$B43:$AT43,0)+COUNTIFS(_calc_라운드기준!$B43:$AT43,_calc_라운드기준!I43,$B$1:$AT$1,"&lt;"&amp;8))-(RANK(I43,$B43:$AT43,0)+COUNTIFS($B43:$AT43,I43,$B$1:$AT$1,"&lt;"&amp;8))</f>
        <v>-26</v>
      </c>
      <c r="BC43">
        <f>(RANK(_calc_라운드기준!J43,_calc_라운드기준!$B43:$AT43,0)+COUNTIFS(_calc_라운드기준!$B43:$AT43,_calc_라운드기준!J43,$B$1:$AT$1,"&lt;"&amp;9))-(RANK(J43,$B43:$AT43,0)+COUNTIFS($B43:$AT43,J43,$B$1:$AT$1,"&lt;"&amp;9))</f>
        <v>-20</v>
      </c>
      <c r="BD43">
        <f>(RANK(_calc_라운드기준!K43,_calc_라운드기준!$B43:$AT43,0)+COUNTIFS(_calc_라운드기준!$B43:$AT43,_calc_라운드기준!K43,$B$1:$AT$1,"&lt;"&amp;10))-(RANK(K43,$B43:$AT43,0)+COUNTIFS($B43:$AT43,K43,$B$1:$AT$1,"&lt;"&amp;10))</f>
        <v>-3</v>
      </c>
      <c r="BE43">
        <f>(RANK(_calc_라운드기준!L43,_calc_라운드기준!$B43:$AT43,0)+COUNTIFS(_calc_라운드기준!$B43:$AT43,_calc_라운드기준!L43,$B$1:$AT$1,"&lt;"&amp;11))-(RANK(L43,$B43:$AT43,0)+COUNTIFS($B43:$AT43,L43,$B$1:$AT$1,"&lt;"&amp;11))</f>
        <v>7</v>
      </c>
      <c r="BF43">
        <f>(RANK(_calc_라운드기준!M43,_calc_라운드기준!$B43:$AT43,0)+COUNTIFS(_calc_라운드기준!$B43:$AT43,_calc_라운드기준!M43,$B$1:$AT$1,"&lt;"&amp;12))-(RANK(M43,$B43:$AT43,0)+COUNTIFS($B43:$AT43,M43,$B$1:$AT$1,"&lt;"&amp;12))</f>
        <v>4</v>
      </c>
      <c r="BG43">
        <f>(RANK(_calc_라운드기준!N43,_calc_라운드기준!$B43:$AT43,0)+COUNTIFS(_calc_라운드기준!$B43:$AT43,_calc_라운드기준!N43,$B$1:$AT$1,"&lt;"&amp;13))-(RANK(N43,$B43:$AT43,0)+COUNTIFS($B43:$AT43,N43,$B$1:$AT$1,"&lt;"&amp;13))</f>
        <v>10</v>
      </c>
      <c r="BH43">
        <f>(RANK(_calc_라운드기준!O43,_calc_라운드기준!$B43:$AT43,0)+COUNTIFS(_calc_라운드기준!$B43:$AT43,_calc_라운드기준!O43,$B$1:$AT$1,"&lt;"&amp;14))-(RANK(O43,$B43:$AT43,0)+COUNTIFS($B43:$AT43,O43,$B$1:$AT$1,"&lt;"&amp;14))</f>
        <v>28</v>
      </c>
      <c r="BI43">
        <f>(RANK(_calc_라운드기준!P43,_calc_라운드기준!$B43:$AT43,0)+COUNTIFS(_calc_라운드기준!$B43:$AT43,_calc_라운드기준!P43,$B$1:$AT$1,"&lt;"&amp;15))-(RANK(P43,$B43:$AT43,0)+COUNTIFS($B43:$AT43,P43,$B$1:$AT$1,"&lt;"&amp;15))</f>
        <v>-2</v>
      </c>
      <c r="BJ43">
        <f>(RANK(_calc_라운드기준!Q43,_calc_라운드기준!$B43:$AT43,0)+COUNTIFS(_calc_라운드기준!$B43:$AT43,_calc_라운드기준!Q43,$B$1:$AT$1,"&lt;"&amp;16))-(RANK(Q43,$B43:$AT43,0)+COUNTIFS($B43:$AT43,Q43,$B$1:$AT$1,"&lt;"&amp;16))</f>
        <v>-1</v>
      </c>
      <c r="BK43">
        <f>(RANK(_calc_라운드기준!R43,_calc_라운드기준!$B43:$AT43,0)+COUNTIFS(_calc_라운드기준!$B43:$AT43,_calc_라운드기준!R43,$B$1:$AT$1,"&lt;"&amp;17))-(RANK(R43,$B43:$AT43,0)+COUNTIFS($B43:$AT43,R43,$B$1:$AT$1,"&lt;"&amp;17))</f>
        <v>-1</v>
      </c>
      <c r="BL43">
        <f>(RANK(_calc_라운드기준!S43,_calc_라운드기준!$B43:$AT43,0)+COUNTIFS(_calc_라운드기준!$B43:$AT43,_calc_라운드기준!S43,$B$1:$AT$1,"&lt;"&amp;18))-(RANK(S43,$B43:$AT43,0)+COUNTIFS($B43:$AT43,S43,$B$1:$AT$1,"&lt;"&amp;18))</f>
        <v>28</v>
      </c>
      <c r="BM43">
        <f>(RANK(_calc_라운드기준!T43,_calc_라운드기준!$B43:$AT43,0)+COUNTIFS(_calc_라운드기준!$B43:$AT43,_calc_라운드기준!T43,$B$1:$AT$1,"&lt;"&amp;19))-(RANK(T43,$B43:$AT43,0)+COUNTIFS($B43:$AT43,T43,$B$1:$AT$1,"&lt;"&amp;19))</f>
        <v>7</v>
      </c>
      <c r="BN43">
        <f>(RANK(_calc_라운드기준!U43,_calc_라운드기준!$B43:$AT43,0)+COUNTIFS(_calc_라운드기준!$B43:$AT43,_calc_라운드기준!U43,$B$1:$AT$1,"&lt;"&amp;20))-(RANK(U43,$B43:$AT43,0)+COUNTIFS($B43:$AT43,U43,$B$1:$AT$1,"&lt;"&amp;20))</f>
        <v>-20</v>
      </c>
      <c r="BO43">
        <f>(RANK(_calc_라운드기준!V43,_calc_라운드기준!$B43:$AT43,0)+COUNTIFS(_calc_라운드기준!$B43:$AT43,_calc_라운드기준!V43,$B$1:$AT$1,"&lt;"&amp;21))-(RANK(V43,$B43:$AT43,0)+COUNTIFS($B43:$AT43,V43,$B$1:$AT$1,"&lt;"&amp;21))</f>
        <v>19</v>
      </c>
      <c r="BP43">
        <f>(RANK(_calc_라운드기준!W43,_calc_라운드기준!$B43:$AT43,0)+COUNTIFS(_calc_라운드기준!$B43:$AT43,_calc_라운드기준!W43,$B$1:$AT$1,"&lt;"&amp;22))-(RANK(W43,$B43:$AT43,0)+COUNTIFS($B43:$AT43,W43,$B$1:$AT$1,"&lt;"&amp;22))</f>
        <v>14</v>
      </c>
      <c r="BQ43">
        <f>(RANK(_calc_라운드기준!X43,_calc_라운드기준!$B43:$AT43,0)+COUNTIFS(_calc_라운드기준!$B43:$AT43,_calc_라운드기준!X43,$B$1:$AT$1,"&lt;"&amp;23))-(RANK(X43,$B43:$AT43,0)+COUNTIFS($B43:$AT43,X43,$B$1:$AT$1,"&lt;"&amp;23))</f>
        <v>-25</v>
      </c>
      <c r="BR43">
        <f>(RANK(_calc_라운드기준!Y43,_calc_라운드기준!$B43:$AT43,0)+COUNTIFS(_calc_라운드기준!$B43:$AT43,_calc_라운드기준!Y43,$B$1:$AT$1,"&lt;"&amp;24))-(RANK(Y43,$B43:$AT43,0)+COUNTIFS($B43:$AT43,Y43,$B$1:$AT$1,"&lt;"&amp;24))</f>
        <v>-13</v>
      </c>
      <c r="BS43">
        <f>(RANK(_calc_라운드기준!Z43,_calc_라운드기준!$B43:$AT43,0)+COUNTIFS(_calc_라운드기준!$B43:$AT43,_calc_라운드기준!Z43,$B$1:$AT$1,"&lt;"&amp;25))-(RANK(Z43,$B43:$AT43,0)+COUNTIFS($B43:$AT43,Z43,$B$1:$AT$1,"&lt;"&amp;25))</f>
        <v>-27</v>
      </c>
      <c r="BT43">
        <f>(RANK(_calc_라운드기준!AA43,_calc_라운드기준!$B43:$AT43,0)+COUNTIFS(_calc_라운드기준!$B43:$AT43,_calc_라운드기준!AA43,$B$1:$AT$1,"&lt;"&amp;26))-(RANK(AA43,$B43:$AT43,0)+COUNTIFS($B43:$AT43,AA43,$B$1:$AT$1,"&lt;"&amp;26))</f>
        <v>4</v>
      </c>
      <c r="BU43">
        <f>(RANK(_calc_라운드기준!AB43,_calc_라운드기준!$B43:$AT43,0)+COUNTIFS(_calc_라운드기준!$B43:$AT43,_calc_라운드기준!AB43,$B$1:$AT$1,"&lt;"&amp;27))-(RANK(AB43,$B43:$AT43,0)+COUNTIFS($B43:$AT43,AB43,$B$1:$AT$1,"&lt;"&amp;27))</f>
        <v>-30</v>
      </c>
      <c r="BV43">
        <f>(RANK(_calc_라운드기준!AC43,_calc_라운드기준!$B43:$AT43,0)+COUNTIFS(_calc_라운드기준!$B43:$AT43,_calc_라운드기준!AC43,$B$1:$AT$1,"&lt;"&amp;28))-(RANK(AC43,$B43:$AT43,0)+COUNTIFS($B43:$AT43,AC43,$B$1:$AT$1,"&lt;"&amp;28))</f>
        <v>-3</v>
      </c>
      <c r="BW43">
        <f>(RANK(_calc_라운드기준!AD43,_calc_라운드기준!$B43:$AT43,0)+COUNTIFS(_calc_라운드기준!$B43:$AT43,_calc_라운드기준!AD43,$B$1:$AT$1,"&lt;"&amp;29))-(RANK(AD43,$B43:$AT43,0)+COUNTIFS($B43:$AT43,AD43,$B$1:$AT$1,"&lt;"&amp;29))</f>
        <v>0</v>
      </c>
      <c r="BX43">
        <f>(RANK(_calc_라운드기준!AE43,_calc_라운드기준!$B43:$AT43,0)+COUNTIFS(_calc_라운드기준!$B43:$AT43,_calc_라운드기준!AE43,$B$1:$AT$1,"&lt;"&amp;30))-(RANK(AE43,$B43:$AT43,0)+COUNTIFS($B43:$AT43,AE43,$B$1:$AT$1,"&lt;"&amp;30))</f>
        <v>19</v>
      </c>
      <c r="BY43">
        <f>(RANK(_calc_라운드기준!AF43,_calc_라운드기준!$B43:$AT43,0)+COUNTIFS(_calc_라운드기준!$B43:$AT43,_calc_라운드기준!AF43,$B$1:$AT$1,"&lt;"&amp;31))-(RANK(AF43,$B43:$AT43,0)+COUNTIFS($B43:$AT43,AF43,$B$1:$AT$1,"&lt;"&amp;31))</f>
        <v>13</v>
      </c>
      <c r="BZ43">
        <f>(RANK(_calc_라운드기준!AG43,_calc_라운드기준!$B43:$AT43,0)+COUNTIFS(_calc_라운드기준!$B43:$AT43,_calc_라운드기준!AG43,$B$1:$AT$1,"&lt;"&amp;32))-(RANK(AG43,$B43:$AT43,0)+COUNTIFS($B43:$AT43,AG43,$B$1:$AT$1,"&lt;"&amp;32))</f>
        <v>-5</v>
      </c>
      <c r="CA43">
        <f>(RANK(_calc_라운드기준!AH43,_calc_라운드기준!$B43:$AT43,0)+COUNTIFS(_calc_라운드기준!$B43:$AT43,_calc_라운드기준!AH43,$B$1:$AT$1,"&lt;"&amp;33))-(RANK(AH43,$B43:$AT43,0)+COUNTIFS($B43:$AT43,AH43,$B$1:$AT$1,"&lt;"&amp;33))</f>
        <v>17</v>
      </c>
      <c r="CB43">
        <f>(RANK(_calc_라운드기준!AI43,_calc_라운드기준!$B43:$AT43,0)+COUNTIFS(_calc_라운드기준!$B43:$AT43,_calc_라운드기준!AI43,$B$1:$AT$1,"&lt;"&amp;34))-(RANK(AI43,$B43:$AT43,0)+COUNTIFS($B43:$AT43,AI43,$B$1:$AT$1,"&lt;"&amp;34))</f>
        <v>19</v>
      </c>
      <c r="CC43">
        <f>(RANK(_calc_라운드기준!AJ43,_calc_라운드기준!$B43:$AT43,0)+COUNTIFS(_calc_라운드기준!$B43:$AT43,_calc_라운드기준!AJ43,$B$1:$AT$1,"&lt;"&amp;35))-(RANK(AJ43,$B43:$AT43,0)+COUNTIFS($B43:$AT43,AJ43,$B$1:$AT$1,"&lt;"&amp;35))</f>
        <v>20</v>
      </c>
      <c r="CD43">
        <f>(RANK(_calc_라운드기준!AK43,_calc_라운드기준!$B43:$AT43,0)+COUNTIFS(_calc_라운드기준!$B43:$AT43,_calc_라운드기준!AK43,$B$1:$AT$1,"&lt;"&amp;36))-(RANK(AK43,$B43:$AT43,0)+COUNTIFS($B43:$AT43,AK43,$B$1:$AT$1,"&lt;"&amp;36))</f>
        <v>9</v>
      </c>
      <c r="CE43">
        <f>(RANK(_calc_라운드기준!AL43,_calc_라운드기준!$B43:$AT43,0)+COUNTIFS(_calc_라운드기준!$B43:$AT43,_calc_라운드기준!AL43,$B$1:$AT$1,"&lt;"&amp;37))-(RANK(AL43,$B43:$AT43,0)+COUNTIFS($B43:$AT43,AL43,$B$1:$AT$1,"&lt;"&amp;37))</f>
        <v>-10</v>
      </c>
      <c r="CF43">
        <f>(RANK(_calc_라운드기준!AM43,_calc_라운드기준!$B43:$AT43,0)+COUNTIFS(_calc_라운드기준!$B43:$AT43,_calc_라운드기준!AM43,$B$1:$AT$1,"&lt;"&amp;38))-(RANK(AM43,$B43:$AT43,0)+COUNTIFS($B43:$AT43,AM43,$B$1:$AT$1,"&lt;"&amp;38))</f>
        <v>5</v>
      </c>
      <c r="CG43">
        <f>(RANK(_calc_라운드기준!AN43,_calc_라운드기준!$B43:$AT43,0)+COUNTIFS(_calc_라운드기준!$B43:$AT43,_calc_라운드기준!AN43,$B$1:$AT$1,"&lt;"&amp;39))-(RANK(AN43,$B43:$AT43,0)+COUNTIFS($B43:$AT43,AN43,$B$1:$AT$1,"&lt;"&amp;39))</f>
        <v>-4</v>
      </c>
      <c r="CH43">
        <f>(RANK(_calc_라운드기준!AO43,_calc_라운드기준!$B43:$AT43,0)+COUNTIFS(_calc_라운드기준!$B43:$AT43,_calc_라운드기준!AO43,$B$1:$AT$1,"&lt;"&amp;40))-(RANK(AO43,$B43:$AT43,0)+COUNTIFS($B43:$AT43,AO43,$B$1:$AT$1,"&lt;"&amp;40))</f>
        <v>-15</v>
      </c>
      <c r="CI43">
        <f>(RANK(_calc_라운드기준!AP43,_calc_라운드기준!$B43:$AT43,0)+COUNTIFS(_calc_라운드기준!$B43:$AT43,_calc_라운드기준!AP43,$B$1:$AT$1,"&lt;"&amp;41))-(RANK(AP43,$B43:$AT43,0)+COUNTIFS($B43:$AT43,AP43,$B$1:$AT$1,"&lt;"&amp;41))</f>
        <v>-4</v>
      </c>
      <c r="CJ43">
        <f>(RANK(_calc_라운드기준!AQ43,_calc_라운드기준!$B43:$AT43,0)+COUNTIFS(_calc_라운드기준!$B43:$AT43,_calc_라운드기준!AQ43,$B$1:$AT$1,"&lt;"&amp;42))-(RANK(AQ43,$B43:$AT43,0)+COUNTIFS($B43:$AT43,AQ43,$B$1:$AT$1,"&lt;"&amp;42))</f>
        <v>1</v>
      </c>
      <c r="CK43">
        <f>(RANK(_calc_라운드기준!AR43,_calc_라운드기준!$B43:$AT43,0)+COUNTIFS(_calc_라운드기준!$B43:$AT43,_calc_라운드기준!AR43,$B$1:$AT$1,"&lt;"&amp;43))-(RANK(AR43,$B43:$AT43,0)+COUNTIFS($B43:$AT43,AR43,$B$1:$AT$1,"&lt;"&amp;43))</f>
        <v>12</v>
      </c>
      <c r="CL43">
        <f>(RANK(_calc_라운드기준!AS43,_calc_라운드기준!$B43:$AT43,0)+COUNTIFS(_calc_라운드기준!$B43:$AT43,_calc_라운드기준!AS43,$B$1:$AT$1,"&lt;"&amp;44))-(RANK(AS43,$B43:$AT43,0)+COUNTIFS($B43:$AT43,AS43,$B$1:$AT$1,"&lt;"&amp;44))</f>
        <v>16</v>
      </c>
      <c r="CM43">
        <f>(RANK(_calc_라운드기준!AT43,_calc_라운드기준!$B43:$AT43,0)+COUNTIFS(_calc_라운드기준!$B43:$AT43,_calc_라운드기준!AT43,$B$1:$AT$1,"&lt;"&amp;45))-(RANK(AT43,$B43:$AT43,0)+COUNTIFS($B43:$AT43,AT43,$B$1:$AT$1,"&lt;"&amp;45))</f>
        <v>26</v>
      </c>
      <c r="CN43">
        <f t="shared" si="45"/>
        <v>34</v>
      </c>
      <c r="CO43">
        <f t="shared" si="46"/>
        <v>27</v>
      </c>
      <c r="CP43">
        <f t="shared" si="47"/>
        <v>25</v>
      </c>
      <c r="CQ43">
        <f t="shared" si="48"/>
        <v>36</v>
      </c>
      <c r="CR43">
        <f t="shared" si="49"/>
        <v>44</v>
      </c>
      <c r="CS43">
        <f t="shared" si="50"/>
        <v>17</v>
      </c>
      <c r="CT43">
        <f t="shared" si="51"/>
        <v>37</v>
      </c>
      <c r="CU43">
        <f t="shared" si="52"/>
        <v>42</v>
      </c>
      <c r="CV43">
        <f t="shared" si="53"/>
        <v>39</v>
      </c>
      <c r="CW43">
        <f t="shared" si="54"/>
        <v>28</v>
      </c>
      <c r="CX43">
        <f t="shared" si="55"/>
        <v>15</v>
      </c>
      <c r="CY43">
        <f t="shared" si="56"/>
        <v>19</v>
      </c>
      <c r="CZ43">
        <f t="shared" si="57"/>
        <v>13</v>
      </c>
      <c r="DA43">
        <f t="shared" si="58"/>
        <v>1</v>
      </c>
      <c r="DB43">
        <f t="shared" si="59"/>
        <v>26</v>
      </c>
      <c r="DC43">
        <f t="shared" si="60"/>
        <v>23</v>
      </c>
      <c r="DD43">
        <f t="shared" si="61"/>
        <v>24</v>
      </c>
      <c r="DE43">
        <f t="shared" si="62"/>
        <v>2</v>
      </c>
      <c r="DF43">
        <f t="shared" si="63"/>
        <v>16</v>
      </c>
      <c r="DG43">
        <f t="shared" si="64"/>
        <v>40</v>
      </c>
      <c r="DH43">
        <f t="shared" si="65"/>
        <v>5</v>
      </c>
      <c r="DI43">
        <f t="shared" si="66"/>
        <v>10</v>
      </c>
      <c r="DJ43">
        <f t="shared" si="67"/>
        <v>41</v>
      </c>
      <c r="DK43">
        <f t="shared" si="68"/>
        <v>35</v>
      </c>
      <c r="DL43">
        <f t="shared" si="69"/>
        <v>43</v>
      </c>
      <c r="DM43">
        <f t="shared" si="70"/>
        <v>20</v>
      </c>
      <c r="DN43">
        <f t="shared" si="71"/>
        <v>45</v>
      </c>
      <c r="DO43">
        <f t="shared" si="72"/>
        <v>29</v>
      </c>
      <c r="DP43">
        <f t="shared" si="73"/>
        <v>22</v>
      </c>
      <c r="DQ43">
        <f t="shared" si="74"/>
        <v>6</v>
      </c>
      <c r="DR43">
        <f t="shared" si="75"/>
        <v>11</v>
      </c>
      <c r="DS43">
        <f t="shared" si="76"/>
        <v>32</v>
      </c>
      <c r="DT43">
        <f t="shared" si="77"/>
        <v>8</v>
      </c>
      <c r="DU43">
        <f t="shared" si="78"/>
        <v>7</v>
      </c>
      <c r="DV43">
        <f t="shared" si="79"/>
        <v>4</v>
      </c>
      <c r="DW43">
        <f t="shared" si="80"/>
        <v>14</v>
      </c>
      <c r="DX43">
        <f t="shared" si="81"/>
        <v>33</v>
      </c>
      <c r="DY43">
        <f t="shared" si="82"/>
        <v>18</v>
      </c>
      <c r="DZ43">
        <f t="shared" si="83"/>
        <v>30</v>
      </c>
      <c r="EA43">
        <f t="shared" si="84"/>
        <v>38</v>
      </c>
      <c r="EB43">
        <f t="shared" si="85"/>
        <v>31</v>
      </c>
      <c r="EC43">
        <f t="shared" si="86"/>
        <v>21</v>
      </c>
      <c r="ED43">
        <f t="shared" si="87"/>
        <v>12</v>
      </c>
      <c r="EE43">
        <f t="shared" si="88"/>
        <v>9</v>
      </c>
      <c r="EF43">
        <f t="shared" si="89"/>
        <v>3</v>
      </c>
    </row>
    <row r="44" spans="1:136" ht="16.5" customHeight="1">
      <c r="A44">
        <f>_calc_라운드기준!A44</f>
        <v>1202</v>
      </c>
      <c r="B44">
        <f>INDEX(_calc_누적빈도!B:B,$A44)-INDEX(_calc_누적빈도!B:B,$A44-기준400회_후보!$B$1)</f>
        <v>48</v>
      </c>
      <c r="C44">
        <f>INDEX(_calc_누적빈도!C:C,$A44)-INDEX(_calc_누적빈도!C:C,$A44-기준400회_후보!$B$1)</f>
        <v>44</v>
      </c>
      <c r="D44">
        <f>INDEX(_calc_누적빈도!D:D,$A44)-INDEX(_calc_누적빈도!D:D,$A44-기준400회_후보!$B$1)</f>
        <v>61</v>
      </c>
      <c r="E44">
        <f>INDEX(_calc_누적빈도!E:E,$A44)-INDEX(_calc_누적빈도!E:E,$A44-기준400회_후보!$B$1)</f>
        <v>46</v>
      </c>
      <c r="F44">
        <f>INDEX(_calc_누적빈도!F:F,$A44)-INDEX(_calc_누적빈도!F:F,$A44-기준400회_후보!$B$1)</f>
        <v>39</v>
      </c>
      <c r="G44">
        <f>INDEX(_calc_누적빈도!G:G,$A44)-INDEX(_calc_누적빈도!G:G,$A44-기준400회_후보!$B$1)</f>
        <v>58</v>
      </c>
      <c r="H44">
        <f>INDEX(_calc_누적빈도!H:H,$A44)-INDEX(_calc_누적빈도!H:H,$A44-기준400회_후보!$B$1)</f>
        <v>56</v>
      </c>
      <c r="I44">
        <f>INDEX(_calc_누적빈도!I:I,$A44)-INDEX(_calc_누적빈도!I:I,$A44-기준400회_후보!$B$1)</f>
        <v>41</v>
      </c>
      <c r="J44">
        <f>INDEX(_calc_누적빈도!J:J,$A44)-INDEX(_calc_누적빈도!J:J,$A44-기준400회_후보!$B$1)</f>
        <v>52</v>
      </c>
      <c r="K44">
        <f>INDEX(_calc_누적빈도!K:K,$A44)-INDEX(_calc_누적빈도!K:K,$A44-기준400회_후보!$B$1)</f>
        <v>44</v>
      </c>
      <c r="L44">
        <f>INDEX(_calc_누적빈도!L:L,$A44)-INDEX(_calc_누적빈도!L:L,$A44-기준400회_후보!$B$1)</f>
        <v>53</v>
      </c>
      <c r="M44">
        <f>INDEX(_calc_누적빈도!M:M,$A44)-INDEX(_calc_누적빈도!M:M,$A44-기준400회_후보!$B$1)</f>
        <v>64</v>
      </c>
      <c r="N44">
        <f>INDEX(_calc_누적빈도!N:N,$A44)-INDEX(_calc_누적빈도!N:N,$A44-기준400회_후보!$B$1)</f>
        <v>65</v>
      </c>
      <c r="O44">
        <f>INDEX(_calc_누적빈도!O:O,$A44)-INDEX(_calc_누적빈도!O:O,$A44-기준400회_후보!$B$1)</f>
        <v>57</v>
      </c>
      <c r="P44">
        <f>INDEX(_calc_누적빈도!P:P,$A44)-INDEX(_calc_누적빈도!P:P,$A44-기준400회_후보!$B$1)</f>
        <v>52</v>
      </c>
      <c r="Q44">
        <f>INDEX(_calc_누적빈도!Q:Q,$A44)-INDEX(_calc_누적빈도!Q:Q,$A44-기준400회_후보!$B$1)</f>
        <v>64</v>
      </c>
      <c r="R44">
        <f>INDEX(_calc_누적빈도!R:R,$A44)-INDEX(_calc_누적빈도!R:R,$A44-기준400회_후보!$B$1)</f>
        <v>49</v>
      </c>
      <c r="S44">
        <f>INDEX(_calc_누적빈도!S:S,$A44)-INDEX(_calc_누적빈도!S:S,$A44-기준400회_후보!$B$1)</f>
        <v>61</v>
      </c>
      <c r="T44">
        <f>INDEX(_calc_누적빈도!T:T,$A44)-INDEX(_calc_누적빈도!T:T,$A44-기준400회_후보!$B$1)</f>
        <v>54</v>
      </c>
      <c r="U44">
        <f>INDEX(_calc_누적빈도!U:U,$A44)-INDEX(_calc_누적빈도!U:U,$A44-기준400회_후보!$B$1)</f>
        <v>46</v>
      </c>
      <c r="V44">
        <f>INDEX(_calc_누적빈도!V:V,$A44)-INDEX(_calc_누적빈도!V:V,$A44-기준400회_후보!$B$1)</f>
        <v>59</v>
      </c>
      <c r="W44">
        <f>INDEX(_calc_누적빈도!W:W,$A44)-INDEX(_calc_누적빈도!W:W,$A44-기준400회_후보!$B$1)</f>
        <v>52</v>
      </c>
      <c r="X44">
        <f>INDEX(_calc_누적빈도!X:X,$A44)-INDEX(_calc_누적빈도!X:X,$A44-기준400회_후보!$B$1)</f>
        <v>48</v>
      </c>
      <c r="Y44">
        <f>INDEX(_calc_누적빈도!Y:Y,$A44)-INDEX(_calc_누적빈도!Y:Y,$A44-기준400회_후보!$B$1)</f>
        <v>55</v>
      </c>
      <c r="Z44">
        <f>INDEX(_calc_누적빈도!Z:Z,$A44)-INDEX(_calc_누적빈도!Z:Z,$A44-기준400회_후보!$B$1)</f>
        <v>45</v>
      </c>
      <c r="AA44">
        <f>INDEX(_calc_누적빈도!AA:AA,$A44)-INDEX(_calc_누적빈도!AA:AA,$A44-기준400회_후보!$B$1)</f>
        <v>56</v>
      </c>
      <c r="AB44">
        <f>INDEX(_calc_누적빈도!AB:AB,$A44)-INDEX(_calc_누적빈도!AB:AB,$A44-기준400회_후보!$B$1)</f>
        <v>50</v>
      </c>
      <c r="AC44">
        <f>INDEX(_calc_누적빈도!AC:AC,$A44)-INDEX(_calc_누적빈도!AC:AC,$A44-기준400회_후보!$B$1)</f>
        <v>55</v>
      </c>
      <c r="AD44">
        <f>INDEX(_calc_누적빈도!AD:AD,$A44)-INDEX(_calc_누적빈도!AD:AD,$A44-기준400회_후보!$B$1)</f>
        <v>54</v>
      </c>
      <c r="AE44">
        <f>INDEX(_calc_누적빈도!AE:AE,$A44)-INDEX(_calc_누적빈도!AE:AE,$A44-기준400회_후보!$B$1)</f>
        <v>59</v>
      </c>
      <c r="AF44">
        <f>INDEX(_calc_누적빈도!AF:AF,$A44)-INDEX(_calc_누적빈도!AF:AF,$A44-기준400회_후보!$B$1)</f>
        <v>53</v>
      </c>
      <c r="AG44">
        <f>INDEX(_calc_누적빈도!AG:AG,$A44)-INDEX(_calc_누적빈도!AG:AG,$A44-기준400회_후보!$B$1)</f>
        <v>50</v>
      </c>
      <c r="AH44">
        <f>INDEX(_calc_누적빈도!AH:AH,$A44)-INDEX(_calc_누적빈도!AH:AH,$A44-기준400회_후보!$B$1)</f>
        <v>61</v>
      </c>
      <c r="AI44">
        <f>INDEX(_calc_누적빈도!AI:AI,$A44)-INDEX(_calc_누적빈도!AI:AI,$A44-기준400회_후보!$B$1)</f>
        <v>53</v>
      </c>
      <c r="AJ44">
        <f>INDEX(_calc_누적빈도!AJ:AJ,$A44)-INDEX(_calc_누적빈도!AJ:AJ,$A44-기준400회_후보!$B$1)</f>
        <v>59</v>
      </c>
      <c r="AK44">
        <f>INDEX(_calc_누적빈도!AK:AK,$A44)-INDEX(_calc_누적빈도!AK:AK,$A44-기준400회_후보!$B$1)</f>
        <v>54</v>
      </c>
      <c r="AL44">
        <f>INDEX(_calc_누적빈도!AL:AL,$A44)-INDEX(_calc_누적빈도!AL:AL,$A44-기준400회_후보!$B$1)</f>
        <v>54</v>
      </c>
      <c r="AM44">
        <f>INDEX(_calc_누적빈도!AM:AM,$A44)-INDEX(_calc_누적빈도!AM:AM,$A44-기준400회_후보!$B$1)</f>
        <v>64</v>
      </c>
      <c r="AN44">
        <f>INDEX(_calc_누적빈도!AN:AN,$A44)-INDEX(_calc_누적빈도!AN:AN,$A44-기준400회_후보!$B$1)</f>
        <v>57</v>
      </c>
      <c r="AO44">
        <f>INDEX(_calc_누적빈도!AO:AO,$A44)-INDEX(_calc_누적빈도!AO:AO,$A44-기준400회_후보!$B$1)</f>
        <v>50</v>
      </c>
      <c r="AP44">
        <f>INDEX(_calc_누적빈도!AP:AP,$A44)-INDEX(_calc_누적빈도!AP:AP,$A44-기준400회_후보!$B$1)</f>
        <v>45</v>
      </c>
      <c r="AQ44">
        <f>INDEX(_calc_누적빈도!AQ:AQ,$A44)-INDEX(_calc_누적빈도!AQ:AQ,$A44-기준400회_후보!$B$1)</f>
        <v>52</v>
      </c>
      <c r="AR44">
        <f>INDEX(_calc_누적빈도!AR:AR,$A44)-INDEX(_calc_누적빈도!AR:AR,$A44-기준400회_후보!$B$1)</f>
        <v>51</v>
      </c>
      <c r="AS44">
        <f>INDEX(_calc_누적빈도!AS:AS,$A44)-INDEX(_calc_누적빈도!AS:AS,$A44-기준400회_후보!$B$1)</f>
        <v>52</v>
      </c>
      <c r="AT44">
        <f>INDEX(_calc_누적빈도!AT:AT,$A44)-INDEX(_calc_누적빈도!AT:AT,$A44-기준400회_후보!$B$1)</f>
        <v>58</v>
      </c>
      <c r="AU44">
        <f>(RANK(_calc_라운드기준!B44,_calc_라운드기준!$B44:$AT44,0)+COUNTIFS(_calc_라운드기준!$B44:$AT44,_calc_라운드기준!B44,$B$1:$AT$1,"&lt;"&amp;1))-(RANK(B44,$B44:$AT44,0)+COUNTIFS($B44:$AT44,B44,$B$1:$AT$1,"&lt;"&amp;1))</f>
        <v>-11</v>
      </c>
      <c r="AV44">
        <f>(RANK(_calc_라운드기준!C44,_calc_라운드기준!$B44:$AT44,0)+COUNTIFS(_calc_라운드기준!$B44:$AT44,_calc_라운드기준!C44,$B$1:$AT$1,"&lt;"&amp;2))-(RANK(C44,$B44:$AT44,0)+COUNTIFS($B44:$AT44,C44,$B$1:$AT$1,"&lt;"&amp;2))</f>
        <v>-3</v>
      </c>
      <c r="AW44">
        <f>(RANK(_calc_라운드기준!D44,_calc_라운드기준!$B44:$AT44,0)+COUNTIFS(_calc_라운드기준!$B44:$AT44,_calc_라운드기준!D44,$B$1:$AT$1,"&lt;"&amp;3))-(RANK(D44,$B44:$AT44,0)+COUNTIFS($B44:$AT44,D44,$B$1:$AT$1,"&lt;"&amp;3))</f>
        <v>-1</v>
      </c>
      <c r="AX44">
        <f>(RANK(_calc_라운드기준!E44,_calc_라운드기준!$B44:$AT44,0)+COUNTIFS(_calc_라운드기준!$B44:$AT44,_calc_라운드기준!E44,$B$1:$AT$1,"&lt;"&amp;4))-(RANK(E44,$B44:$AT44,0)+COUNTIFS($B44:$AT44,E44,$B$1:$AT$1,"&lt;"&amp;4))</f>
        <v>-12</v>
      </c>
      <c r="AY44">
        <f>(RANK(_calc_라운드기준!F44,_calc_라운드기준!$B44:$AT44,0)+COUNTIFS(_calc_라운드기준!$B44:$AT44,_calc_라운드기준!F44,$B$1:$AT$1,"&lt;"&amp;5))-(RANK(F44,$B44:$AT44,0)+COUNTIFS($B44:$AT44,F44,$B$1:$AT$1,"&lt;"&amp;5))</f>
        <v>-18</v>
      </c>
      <c r="AZ44">
        <f>(RANK(_calc_라운드기준!G44,_calc_라운드기준!$B44:$AT44,0)+COUNTIFS(_calc_라운드기준!$B44:$AT44,_calc_라운드기준!G44,$B$1:$AT$1,"&lt;"&amp;6))-(RANK(G44,$B44:$AT44,0)+COUNTIFS($B44:$AT44,G44,$B$1:$AT$1,"&lt;"&amp;6))</f>
        <v>4</v>
      </c>
      <c r="BA44">
        <f>(RANK(_calc_라운드기준!H44,_calc_라운드기준!$B44:$AT44,0)+COUNTIFS(_calc_라운드기준!$B44:$AT44,_calc_라운드기준!H44,$B$1:$AT$1,"&lt;"&amp;7))-(RANK(H44,$B44:$AT44,0)+COUNTIFS($B44:$AT44,H44,$B$1:$AT$1,"&lt;"&amp;7))</f>
        <v>-14</v>
      </c>
      <c r="BB44">
        <f>(RANK(_calc_라운드기준!I44,_calc_라운드기준!$B44:$AT44,0)+COUNTIFS(_calc_라운드기준!$B44:$AT44,_calc_라운드기준!I44,$B$1:$AT$1,"&lt;"&amp;8))-(RANK(I44,$B44:$AT44,0)+COUNTIFS($B44:$AT44,I44,$B$1:$AT$1,"&lt;"&amp;8))</f>
        <v>-28</v>
      </c>
      <c r="BC44">
        <f>(RANK(_calc_라운드기준!J44,_calc_라운드기준!$B44:$AT44,0)+COUNTIFS(_calc_라운드기준!$B44:$AT44,_calc_라운드기준!J44,$B$1:$AT$1,"&lt;"&amp;9))-(RANK(J44,$B44:$AT44,0)+COUNTIFS($B44:$AT44,J44,$B$1:$AT$1,"&lt;"&amp;9))</f>
        <v>-21</v>
      </c>
      <c r="BD44">
        <f>(RANK(_calc_라운드기준!K44,_calc_라운드기준!$B44:$AT44,0)+COUNTIFS(_calc_라운드기준!$B44:$AT44,_calc_라운드기준!K44,$B$1:$AT$1,"&lt;"&amp;10))-(RANK(K44,$B44:$AT44,0)+COUNTIFS($B44:$AT44,K44,$B$1:$AT$1,"&lt;"&amp;10))</f>
        <v>-3</v>
      </c>
      <c r="BE44">
        <f>(RANK(_calc_라운드기준!L44,_calc_라운드기준!$B44:$AT44,0)+COUNTIFS(_calc_라운드기준!$B44:$AT44,_calc_라운드기준!L44,$B$1:$AT$1,"&lt;"&amp;11))-(RANK(L44,$B44:$AT44,0)+COUNTIFS($B44:$AT44,L44,$B$1:$AT$1,"&lt;"&amp;11))</f>
        <v>10</v>
      </c>
      <c r="BF44">
        <f>(RANK(_calc_라운드기준!M44,_calc_라운드기준!$B44:$AT44,0)+COUNTIFS(_calc_라운드기준!$B44:$AT44,_calc_라운드기준!M44,$B$1:$AT$1,"&lt;"&amp;12))-(RANK(M44,$B44:$AT44,0)+COUNTIFS($B44:$AT44,M44,$B$1:$AT$1,"&lt;"&amp;12))</f>
        <v>8</v>
      </c>
      <c r="BG44">
        <f>(RANK(_calc_라운드기준!N44,_calc_라운드기준!$B44:$AT44,0)+COUNTIFS(_calc_라운드기준!$B44:$AT44,_calc_라운드기준!N44,$B$1:$AT$1,"&lt;"&amp;13))-(RANK(N44,$B44:$AT44,0)+COUNTIFS($B44:$AT44,N44,$B$1:$AT$1,"&lt;"&amp;13))</f>
        <v>10</v>
      </c>
      <c r="BH44">
        <f>(RANK(_calc_라운드기준!O44,_calc_라운드기준!$B44:$AT44,0)+COUNTIFS(_calc_라운드기준!$B44:$AT44,_calc_라운드기준!O44,$B$1:$AT$1,"&lt;"&amp;14))-(RANK(O44,$B44:$AT44,0)+COUNTIFS($B44:$AT44,O44,$B$1:$AT$1,"&lt;"&amp;14))</f>
        <v>28</v>
      </c>
      <c r="BI44">
        <f>(RANK(_calc_라운드기준!P44,_calc_라운드기준!$B44:$AT44,0)+COUNTIFS(_calc_라운드기준!$B44:$AT44,_calc_라운드기준!P44,$B$1:$AT$1,"&lt;"&amp;15))-(RANK(P44,$B44:$AT44,0)+COUNTIFS($B44:$AT44,P44,$B$1:$AT$1,"&lt;"&amp;15))</f>
        <v>1</v>
      </c>
      <c r="BJ44">
        <f>(RANK(_calc_라운드기준!Q44,_calc_라운드기준!$B44:$AT44,0)+COUNTIFS(_calc_라운드기준!$B44:$AT44,_calc_라운드기준!Q44,$B$1:$AT$1,"&lt;"&amp;16))-(RANK(Q44,$B44:$AT44,0)+COUNTIFS($B44:$AT44,Q44,$B$1:$AT$1,"&lt;"&amp;16))</f>
        <v>-1</v>
      </c>
      <c r="BK44">
        <f>(RANK(_calc_라운드기준!R44,_calc_라운드기준!$B44:$AT44,0)+COUNTIFS(_calc_라운드기준!$B44:$AT44,_calc_라운드기준!R44,$B$1:$AT$1,"&lt;"&amp;17))-(RANK(R44,$B44:$AT44,0)+COUNTIFS($B44:$AT44,R44,$B$1:$AT$1,"&lt;"&amp;17))</f>
        <v>-1</v>
      </c>
      <c r="BL44">
        <f>(RANK(_calc_라운드기준!S44,_calc_라운드기준!$B44:$AT44,0)+COUNTIFS(_calc_라운드기준!$B44:$AT44,_calc_라운드기준!S44,$B$1:$AT$1,"&lt;"&amp;18))-(RANK(S44,$B44:$AT44,0)+COUNTIFS($B44:$AT44,S44,$B$1:$AT$1,"&lt;"&amp;18))</f>
        <v>29</v>
      </c>
      <c r="BM44">
        <f>(RANK(_calc_라운드기준!T44,_calc_라운드기준!$B44:$AT44,0)+COUNTIFS(_calc_라운드기준!$B44:$AT44,_calc_라운드기준!T44,$B$1:$AT$1,"&lt;"&amp;19))-(RANK(T44,$B44:$AT44,0)+COUNTIFS($B44:$AT44,T44,$B$1:$AT$1,"&lt;"&amp;19))</f>
        <v>10</v>
      </c>
      <c r="BN44">
        <f>(RANK(_calc_라운드기준!U44,_calc_라운드기준!$B44:$AT44,0)+COUNTIFS(_calc_라운드기준!$B44:$AT44,_calc_라운드기준!U44,$B$1:$AT$1,"&lt;"&amp;20))-(RANK(U44,$B44:$AT44,0)+COUNTIFS($B44:$AT44,U44,$B$1:$AT$1,"&lt;"&amp;20))</f>
        <v>-22</v>
      </c>
      <c r="BO44">
        <f>(RANK(_calc_라운드기준!V44,_calc_라운드기준!$B44:$AT44,0)+COUNTIFS(_calc_라운드기준!$B44:$AT44,_calc_라운드기준!V44,$B$1:$AT$1,"&lt;"&amp;21))-(RANK(V44,$B44:$AT44,0)+COUNTIFS($B44:$AT44,V44,$B$1:$AT$1,"&lt;"&amp;21))</f>
        <v>28</v>
      </c>
      <c r="BP44">
        <f>(RANK(_calc_라운드기준!W44,_calc_라운드기준!$B44:$AT44,0)+COUNTIFS(_calc_라운드기준!$B44:$AT44,_calc_라운드기준!W44,$B$1:$AT$1,"&lt;"&amp;22))-(RANK(W44,$B44:$AT44,0)+COUNTIFS($B44:$AT44,W44,$B$1:$AT$1,"&lt;"&amp;22))</f>
        <v>14</v>
      </c>
      <c r="BQ44">
        <f>(RANK(_calc_라운드기준!X44,_calc_라운드기준!$B44:$AT44,0)+COUNTIFS(_calc_라운드기준!$B44:$AT44,_calc_라운드기준!X44,$B$1:$AT$1,"&lt;"&amp;23))-(RANK(X44,$B44:$AT44,0)+COUNTIFS($B44:$AT44,X44,$B$1:$AT$1,"&lt;"&amp;23))</f>
        <v>-25</v>
      </c>
      <c r="BR44">
        <f>(RANK(_calc_라운드기준!Y44,_calc_라운드기준!$B44:$AT44,0)+COUNTIFS(_calc_라운드기준!$B44:$AT44,_calc_라운드기준!Y44,$B$1:$AT$1,"&lt;"&amp;24))-(RANK(Y44,$B44:$AT44,0)+COUNTIFS($B44:$AT44,Y44,$B$1:$AT$1,"&lt;"&amp;24))</f>
        <v>-11</v>
      </c>
      <c r="BS44">
        <f>(RANK(_calc_라운드기준!Z44,_calc_라운드기준!$B44:$AT44,0)+COUNTIFS(_calc_라운드기준!$B44:$AT44,_calc_라운드기준!Z44,$B$1:$AT$1,"&lt;"&amp;25))-(RANK(Z44,$B44:$AT44,0)+COUNTIFS($B44:$AT44,Z44,$B$1:$AT$1,"&lt;"&amp;25))</f>
        <v>-27</v>
      </c>
      <c r="BT44">
        <f>(RANK(_calc_라운드기준!AA44,_calc_라운드기준!$B44:$AT44,0)+COUNTIFS(_calc_라운드기준!$B44:$AT44,_calc_라운드기준!AA44,$B$1:$AT$1,"&lt;"&amp;26))-(RANK(AA44,$B44:$AT44,0)+COUNTIFS($B44:$AT44,AA44,$B$1:$AT$1,"&lt;"&amp;26))</f>
        <v>2</v>
      </c>
      <c r="BU44">
        <f>(RANK(_calc_라운드기준!AB44,_calc_라운드기준!$B44:$AT44,0)+COUNTIFS(_calc_라운드기준!$B44:$AT44,_calc_라운드기준!AB44,$B$1:$AT$1,"&lt;"&amp;27))-(RANK(AB44,$B44:$AT44,0)+COUNTIFS($B44:$AT44,AB44,$B$1:$AT$1,"&lt;"&amp;27))</f>
        <v>-29</v>
      </c>
      <c r="BV44">
        <f>(RANK(_calc_라운드기준!AC44,_calc_라운드기준!$B44:$AT44,0)+COUNTIFS(_calc_라운드기준!$B44:$AT44,_calc_라운드기준!AC44,$B$1:$AT$1,"&lt;"&amp;28))-(RANK(AC44,$B44:$AT44,0)+COUNTIFS($B44:$AT44,AC44,$B$1:$AT$1,"&lt;"&amp;28))</f>
        <v>-4</v>
      </c>
      <c r="BW44">
        <f>(RANK(_calc_라운드기준!AD44,_calc_라운드기준!$B44:$AT44,0)+COUNTIFS(_calc_라운드기준!$B44:$AT44,_calc_라운드기준!AD44,$B$1:$AT$1,"&lt;"&amp;29))-(RANK(AD44,$B44:$AT44,0)+COUNTIFS($B44:$AT44,AD44,$B$1:$AT$1,"&lt;"&amp;29))</f>
        <v>-1</v>
      </c>
      <c r="BX44">
        <f>(RANK(_calc_라운드기준!AE44,_calc_라운드기준!$B44:$AT44,0)+COUNTIFS(_calc_라운드기준!$B44:$AT44,_calc_라운드기준!AE44,$B$1:$AT$1,"&lt;"&amp;30))-(RANK(AE44,$B44:$AT44,0)+COUNTIFS($B44:$AT44,AE44,$B$1:$AT$1,"&lt;"&amp;30))</f>
        <v>11</v>
      </c>
      <c r="BY44">
        <f>(RANK(_calc_라운드기준!AF44,_calc_라운드기준!$B44:$AT44,0)+COUNTIFS(_calc_라운드기준!$B44:$AT44,_calc_라운드기준!AF44,$B$1:$AT$1,"&lt;"&amp;31))-(RANK(AF44,$B44:$AT44,0)+COUNTIFS($B44:$AT44,AF44,$B$1:$AT$1,"&lt;"&amp;31))</f>
        <v>6</v>
      </c>
      <c r="BZ44">
        <f>(RANK(_calc_라운드기준!AG44,_calc_라운드기준!$B44:$AT44,0)+COUNTIFS(_calc_라운드기준!$B44:$AT44,_calc_라운드기준!AG44,$B$1:$AT$1,"&lt;"&amp;32))-(RANK(AG44,$B44:$AT44,0)+COUNTIFS($B44:$AT44,AG44,$B$1:$AT$1,"&lt;"&amp;32))</f>
        <v>-12</v>
      </c>
      <c r="CA44">
        <f>(RANK(_calc_라운드기준!AH44,_calc_라운드기준!$B44:$AT44,0)+COUNTIFS(_calc_라운드기준!$B44:$AT44,_calc_라운드기준!AH44,$B$1:$AT$1,"&lt;"&amp;33))-(RANK(AH44,$B44:$AT44,0)+COUNTIFS($B44:$AT44,AH44,$B$1:$AT$1,"&lt;"&amp;33))</f>
        <v>24</v>
      </c>
      <c r="CB44">
        <f>(RANK(_calc_라운드기준!AI44,_calc_라운드기준!$B44:$AT44,0)+COUNTIFS(_calc_라운드기준!$B44:$AT44,_calc_라운드기준!AI44,$B$1:$AT$1,"&lt;"&amp;34))-(RANK(AI44,$B44:$AT44,0)+COUNTIFS($B44:$AT44,AI44,$B$1:$AT$1,"&lt;"&amp;34))</f>
        <v>18</v>
      </c>
      <c r="CC44">
        <f>(RANK(_calc_라운드기준!AJ44,_calc_라운드기준!$B44:$AT44,0)+COUNTIFS(_calc_라운드기준!$B44:$AT44,_calc_라운드기준!AJ44,$B$1:$AT$1,"&lt;"&amp;35))-(RANK(AJ44,$B44:$AT44,0)+COUNTIFS($B44:$AT44,AJ44,$B$1:$AT$1,"&lt;"&amp;35))</f>
        <v>12</v>
      </c>
      <c r="CD44">
        <f>(RANK(_calc_라운드기준!AK44,_calc_라운드기준!$B44:$AT44,0)+COUNTIFS(_calc_라운드기준!$B44:$AT44,_calc_라운드기준!AK44,$B$1:$AT$1,"&lt;"&amp;36))-(RANK(AK44,$B44:$AT44,0)+COUNTIFS($B44:$AT44,AK44,$B$1:$AT$1,"&lt;"&amp;36))</f>
        <v>2</v>
      </c>
      <c r="CE44">
        <f>(RANK(_calc_라운드기준!AL44,_calc_라운드기준!$B44:$AT44,0)+COUNTIFS(_calc_라운드기준!$B44:$AT44,_calc_라운드기준!AL44,$B$1:$AT$1,"&lt;"&amp;37))-(RANK(AL44,$B44:$AT44,0)+COUNTIFS($B44:$AT44,AL44,$B$1:$AT$1,"&lt;"&amp;37))</f>
        <v>-15</v>
      </c>
      <c r="CF44">
        <f>(RANK(_calc_라운드기준!AM44,_calc_라운드기준!$B44:$AT44,0)+COUNTIFS(_calc_라운드기준!$B44:$AT44,_calc_라운드기준!AM44,$B$1:$AT$1,"&lt;"&amp;38))-(RANK(AM44,$B44:$AT44,0)+COUNTIFS($B44:$AT44,AM44,$B$1:$AT$1,"&lt;"&amp;38))</f>
        <v>4</v>
      </c>
      <c r="CG44">
        <f>(RANK(_calc_라운드기준!AN44,_calc_라운드기준!$B44:$AT44,0)+COUNTIFS(_calc_라운드기준!$B44:$AT44,_calc_라운드기준!AN44,$B$1:$AT$1,"&lt;"&amp;39))-(RANK(AN44,$B44:$AT44,0)+COUNTIFS($B44:$AT44,AN44,$B$1:$AT$1,"&lt;"&amp;39))</f>
        <v>-5</v>
      </c>
      <c r="CH44">
        <f>(RANK(_calc_라운드기준!AO44,_calc_라운드기준!$B44:$AT44,0)+COUNTIFS(_calc_라운드기준!$B44:$AT44,_calc_라운드기준!AO44,$B$1:$AT$1,"&lt;"&amp;40))-(RANK(AO44,$B44:$AT44,0)+COUNTIFS($B44:$AT44,AO44,$B$1:$AT$1,"&lt;"&amp;40))</f>
        <v>-10</v>
      </c>
      <c r="CI44">
        <f>(RANK(_calc_라운드기준!AP44,_calc_라운드기준!$B44:$AT44,0)+COUNTIFS(_calc_라운드기준!$B44:$AT44,_calc_라운드기준!AP44,$B$1:$AT$1,"&lt;"&amp;41))-(RANK(AP44,$B44:$AT44,0)+COUNTIFS($B44:$AT44,AP44,$B$1:$AT$1,"&lt;"&amp;41))</f>
        <v>-4</v>
      </c>
      <c r="CJ44">
        <f>(RANK(_calc_라운드기준!AQ44,_calc_라운드기준!$B44:$AT44,0)+COUNTIFS(_calc_라운드기준!$B44:$AT44,_calc_라운드기준!AQ44,$B$1:$AT$1,"&lt;"&amp;42))-(RANK(AQ44,$B44:$AT44,0)+COUNTIFS($B44:$AT44,AQ44,$B$1:$AT$1,"&lt;"&amp;42))</f>
        <v>3</v>
      </c>
      <c r="CK44">
        <f>(RANK(_calc_라운드기준!AR44,_calc_라운드기준!$B44:$AT44,0)+COUNTIFS(_calc_라운드기준!$B44:$AT44,_calc_라운드기준!AR44,$B$1:$AT$1,"&lt;"&amp;43))-(RANK(AR44,$B44:$AT44,0)+COUNTIFS($B44:$AT44,AR44,$B$1:$AT$1,"&lt;"&amp;43))</f>
        <v>13</v>
      </c>
      <c r="CL44">
        <f>(RANK(_calc_라운드기준!AS44,_calc_라운드기준!$B44:$AT44,0)+COUNTIFS(_calc_라운드기준!$B44:$AT44,_calc_라운드기준!AS44,$B$1:$AT$1,"&lt;"&amp;44))-(RANK(AS44,$B44:$AT44,0)+COUNTIFS($B44:$AT44,AS44,$B$1:$AT$1,"&lt;"&amp;44))</f>
        <v>15</v>
      </c>
      <c r="CM44">
        <f>(RANK(_calc_라운드기준!AT44,_calc_라운드기준!$B44:$AT44,0)+COUNTIFS(_calc_라운드기준!$B44:$AT44,_calc_라운드기준!AT44,$B$1:$AT$1,"&lt;"&amp;45))-(RANK(AT44,$B44:$AT44,0)+COUNTIFS($B44:$AT44,AT44,$B$1:$AT$1,"&lt;"&amp;45))</f>
        <v>26</v>
      </c>
      <c r="CN44">
        <f t="shared" si="45"/>
        <v>33</v>
      </c>
      <c r="CO44">
        <f t="shared" si="46"/>
        <v>27</v>
      </c>
      <c r="CP44">
        <f t="shared" si="47"/>
        <v>23</v>
      </c>
      <c r="CQ44">
        <f t="shared" si="48"/>
        <v>35</v>
      </c>
      <c r="CR44">
        <f t="shared" si="49"/>
        <v>39</v>
      </c>
      <c r="CS44">
        <f t="shared" si="50"/>
        <v>17</v>
      </c>
      <c r="CT44">
        <f t="shared" si="51"/>
        <v>37</v>
      </c>
      <c r="CU44">
        <f t="shared" si="52"/>
        <v>44</v>
      </c>
      <c r="CV44">
        <f t="shared" si="53"/>
        <v>40</v>
      </c>
      <c r="CW44">
        <f t="shared" si="54"/>
        <v>28</v>
      </c>
      <c r="CX44">
        <f t="shared" si="55"/>
        <v>12</v>
      </c>
      <c r="CY44">
        <f t="shared" si="56"/>
        <v>15</v>
      </c>
      <c r="CZ44">
        <f t="shared" si="57"/>
        <v>13</v>
      </c>
      <c r="DA44">
        <f t="shared" si="58"/>
        <v>2</v>
      </c>
      <c r="DB44">
        <f t="shared" si="59"/>
        <v>22</v>
      </c>
      <c r="DC44">
        <f t="shared" si="60"/>
        <v>24</v>
      </c>
      <c r="DD44">
        <f t="shared" si="61"/>
        <v>25</v>
      </c>
      <c r="DE44">
        <f t="shared" si="62"/>
        <v>1</v>
      </c>
      <c r="DF44">
        <f t="shared" si="63"/>
        <v>14</v>
      </c>
      <c r="DG44">
        <f t="shared" si="64"/>
        <v>41</v>
      </c>
      <c r="DH44">
        <f t="shared" si="65"/>
        <v>3</v>
      </c>
      <c r="DI44">
        <f t="shared" si="66"/>
        <v>8</v>
      </c>
      <c r="DJ44">
        <f t="shared" si="67"/>
        <v>42</v>
      </c>
      <c r="DK44">
        <f t="shared" si="68"/>
        <v>34</v>
      </c>
      <c r="DL44">
        <f t="shared" si="69"/>
        <v>43</v>
      </c>
      <c r="DM44">
        <f t="shared" si="70"/>
        <v>20</v>
      </c>
      <c r="DN44">
        <f t="shared" si="71"/>
        <v>45</v>
      </c>
      <c r="DO44">
        <f t="shared" si="72"/>
        <v>29</v>
      </c>
      <c r="DP44">
        <f t="shared" si="73"/>
        <v>26</v>
      </c>
      <c r="DQ44">
        <f t="shared" si="74"/>
        <v>11</v>
      </c>
      <c r="DR44">
        <f t="shared" si="75"/>
        <v>16</v>
      </c>
      <c r="DS44">
        <f t="shared" si="76"/>
        <v>36</v>
      </c>
      <c r="DT44">
        <f t="shared" si="77"/>
        <v>5</v>
      </c>
      <c r="DU44">
        <f t="shared" si="78"/>
        <v>6</v>
      </c>
      <c r="DV44">
        <f t="shared" si="79"/>
        <v>10</v>
      </c>
      <c r="DW44">
        <f t="shared" si="80"/>
        <v>21</v>
      </c>
      <c r="DX44">
        <f t="shared" si="81"/>
        <v>38</v>
      </c>
      <c r="DY44">
        <f t="shared" si="82"/>
        <v>18</v>
      </c>
      <c r="DZ44">
        <f t="shared" si="83"/>
        <v>31</v>
      </c>
      <c r="EA44">
        <f t="shared" si="84"/>
        <v>32</v>
      </c>
      <c r="EB44">
        <f t="shared" si="85"/>
        <v>30</v>
      </c>
      <c r="EC44">
        <f t="shared" si="86"/>
        <v>19</v>
      </c>
      <c r="ED44">
        <f t="shared" si="87"/>
        <v>9</v>
      </c>
      <c r="EE44">
        <f t="shared" si="88"/>
        <v>7</v>
      </c>
      <c r="EF44">
        <f t="shared" si="89"/>
        <v>4</v>
      </c>
    </row>
    <row r="45" spans="1:136" ht="16.5" customHeight="1">
      <c r="A45">
        <f>_calc_라운드기준!A45</f>
        <v>1201</v>
      </c>
      <c r="B45">
        <f>INDEX(_calc_누적빈도!B:B,$A45)-INDEX(_calc_누적빈도!B:B,$A45-기준400회_후보!$B$1)</f>
        <v>48</v>
      </c>
      <c r="C45">
        <f>INDEX(_calc_누적빈도!C:C,$A45)-INDEX(_calc_누적빈도!C:C,$A45-기준400회_후보!$B$1)</f>
        <v>44</v>
      </c>
      <c r="D45">
        <f>INDEX(_calc_누적빈도!D:D,$A45)-INDEX(_calc_누적빈도!D:D,$A45-기준400회_후보!$B$1)</f>
        <v>61</v>
      </c>
      <c r="E45">
        <f>INDEX(_calc_누적빈도!E:E,$A45)-INDEX(_calc_누적빈도!E:E,$A45-기준400회_후보!$B$1)</f>
        <v>46</v>
      </c>
      <c r="F45">
        <f>INDEX(_calc_누적빈도!F:F,$A45)-INDEX(_calc_누적빈도!F:F,$A45-기준400회_후보!$B$1)</f>
        <v>39</v>
      </c>
      <c r="G45">
        <f>INDEX(_calc_누적빈도!G:G,$A45)-INDEX(_calc_누적빈도!G:G,$A45-기준400회_후보!$B$1)</f>
        <v>58</v>
      </c>
      <c r="H45">
        <f>INDEX(_calc_누적빈도!H:H,$A45)-INDEX(_calc_누적빈도!H:H,$A45-기준400회_후보!$B$1)</f>
        <v>55</v>
      </c>
      <c r="I45">
        <f>INDEX(_calc_누적빈도!I:I,$A45)-INDEX(_calc_누적빈도!I:I,$A45-기준400회_후보!$B$1)</f>
        <v>41</v>
      </c>
      <c r="J45">
        <f>INDEX(_calc_누적빈도!J:J,$A45)-INDEX(_calc_누적빈도!J:J,$A45-기준400회_후보!$B$1)</f>
        <v>51</v>
      </c>
      <c r="K45">
        <f>INDEX(_calc_누적빈도!K:K,$A45)-INDEX(_calc_누적빈도!K:K,$A45-기준400회_후보!$B$1)</f>
        <v>44</v>
      </c>
      <c r="L45">
        <f>INDEX(_calc_누적빈도!L:L,$A45)-INDEX(_calc_누적빈도!L:L,$A45-기준400회_후보!$B$1)</f>
        <v>53</v>
      </c>
      <c r="M45">
        <f>INDEX(_calc_누적빈도!M:M,$A45)-INDEX(_calc_누적빈도!M:M,$A45-기준400회_후보!$B$1)</f>
        <v>64</v>
      </c>
      <c r="N45">
        <f>INDEX(_calc_누적빈도!N:N,$A45)-INDEX(_calc_누적빈도!N:N,$A45-기준400회_후보!$B$1)</f>
        <v>65</v>
      </c>
      <c r="O45">
        <f>INDEX(_calc_누적빈도!O:O,$A45)-INDEX(_calc_누적빈도!O:O,$A45-기준400회_후보!$B$1)</f>
        <v>57</v>
      </c>
      <c r="P45">
        <f>INDEX(_calc_누적빈도!P:P,$A45)-INDEX(_calc_누적빈도!P:P,$A45-기준400회_후보!$B$1)</f>
        <v>52</v>
      </c>
      <c r="Q45">
        <f>INDEX(_calc_누적빈도!Q:Q,$A45)-INDEX(_calc_누적빈도!Q:Q,$A45-기준400회_후보!$B$1)</f>
        <v>64</v>
      </c>
      <c r="R45">
        <f>INDEX(_calc_누적빈도!R:R,$A45)-INDEX(_calc_누적빈도!R:R,$A45-기준400회_후보!$B$1)</f>
        <v>50</v>
      </c>
      <c r="S45">
        <f>INDEX(_calc_누적빈도!S:S,$A45)-INDEX(_calc_누적빈도!S:S,$A45-기준400회_후보!$B$1)</f>
        <v>61</v>
      </c>
      <c r="T45">
        <f>INDEX(_calc_누적빈도!T:T,$A45)-INDEX(_calc_누적빈도!T:T,$A45-기준400회_후보!$B$1)</f>
        <v>54</v>
      </c>
      <c r="U45">
        <f>INDEX(_calc_누적빈도!U:U,$A45)-INDEX(_calc_누적빈도!U:U,$A45-기준400회_후보!$B$1)</f>
        <v>46</v>
      </c>
      <c r="V45">
        <f>INDEX(_calc_누적빈도!V:V,$A45)-INDEX(_calc_누적빈도!V:V,$A45-기준400회_후보!$B$1)</f>
        <v>59</v>
      </c>
      <c r="W45">
        <f>INDEX(_calc_누적빈도!W:W,$A45)-INDEX(_calc_누적빈도!W:W,$A45-기준400회_후보!$B$1)</f>
        <v>52</v>
      </c>
      <c r="X45">
        <f>INDEX(_calc_누적빈도!X:X,$A45)-INDEX(_calc_누적빈도!X:X,$A45-기준400회_후보!$B$1)</f>
        <v>48</v>
      </c>
      <c r="Y45">
        <f>INDEX(_calc_누적빈도!Y:Y,$A45)-INDEX(_calc_누적빈도!Y:Y,$A45-기준400회_후보!$B$1)</f>
        <v>54</v>
      </c>
      <c r="Z45">
        <f>INDEX(_calc_누적빈도!Z:Z,$A45)-INDEX(_calc_누적빈도!Z:Z,$A45-기준400회_후보!$B$1)</f>
        <v>46</v>
      </c>
      <c r="AA45">
        <f>INDEX(_calc_누적빈도!AA:AA,$A45)-INDEX(_calc_누적빈도!AA:AA,$A45-기준400회_후보!$B$1)</f>
        <v>56</v>
      </c>
      <c r="AB45">
        <f>INDEX(_calc_누적빈도!AB:AB,$A45)-INDEX(_calc_누적빈도!AB:AB,$A45-기준400회_후보!$B$1)</f>
        <v>49</v>
      </c>
      <c r="AC45">
        <f>INDEX(_calc_누적빈도!AC:AC,$A45)-INDEX(_calc_누적빈도!AC:AC,$A45-기준400회_후보!$B$1)</f>
        <v>56</v>
      </c>
      <c r="AD45">
        <f>INDEX(_calc_누적빈도!AD:AD,$A45)-INDEX(_calc_누적빈도!AD:AD,$A45-기준400회_후보!$B$1)</f>
        <v>54</v>
      </c>
      <c r="AE45">
        <f>INDEX(_calc_누적빈도!AE:AE,$A45)-INDEX(_calc_누적빈도!AE:AE,$A45-기준400회_후보!$B$1)</f>
        <v>59</v>
      </c>
      <c r="AF45">
        <f>INDEX(_calc_누적빈도!AF:AF,$A45)-INDEX(_calc_누적빈도!AF:AF,$A45-기준400회_후보!$B$1)</f>
        <v>53</v>
      </c>
      <c r="AG45">
        <f>INDEX(_calc_누적빈도!AG:AG,$A45)-INDEX(_calc_누적빈도!AG:AG,$A45-기준400회_후보!$B$1)</f>
        <v>50</v>
      </c>
      <c r="AH45">
        <f>INDEX(_calc_누적빈도!AH:AH,$A45)-INDEX(_calc_누적빈도!AH:AH,$A45-기준400회_후보!$B$1)</f>
        <v>61</v>
      </c>
      <c r="AI45">
        <f>INDEX(_calc_누적빈도!AI:AI,$A45)-INDEX(_calc_누적빈도!AI:AI,$A45-기준400회_후보!$B$1)</f>
        <v>53</v>
      </c>
      <c r="AJ45">
        <f>INDEX(_calc_누적빈도!AJ:AJ,$A45)-INDEX(_calc_누적빈도!AJ:AJ,$A45-기준400회_후보!$B$1)</f>
        <v>58</v>
      </c>
      <c r="AK45">
        <f>INDEX(_calc_누적빈도!AK:AK,$A45)-INDEX(_calc_누적빈도!AK:AK,$A45-기준400회_후보!$B$1)</f>
        <v>53</v>
      </c>
      <c r="AL45">
        <f>INDEX(_calc_누적빈도!AL:AL,$A45)-INDEX(_calc_누적빈도!AL:AL,$A45-기준400회_후보!$B$1)</f>
        <v>55</v>
      </c>
      <c r="AM45">
        <f>INDEX(_calc_누적빈도!AM:AM,$A45)-INDEX(_calc_누적빈도!AM:AM,$A45-기준400회_후보!$B$1)</f>
        <v>64</v>
      </c>
      <c r="AN45">
        <f>INDEX(_calc_누적빈도!AN:AN,$A45)-INDEX(_calc_누적빈도!AN:AN,$A45-기준400회_후보!$B$1)</f>
        <v>57</v>
      </c>
      <c r="AO45">
        <f>INDEX(_calc_누적빈도!AO:AO,$A45)-INDEX(_calc_누적빈도!AO:AO,$A45-기준400회_후보!$B$1)</f>
        <v>50</v>
      </c>
      <c r="AP45">
        <f>INDEX(_calc_누적빈도!AP:AP,$A45)-INDEX(_calc_누적빈도!AP:AP,$A45-기준400회_후보!$B$1)</f>
        <v>45</v>
      </c>
      <c r="AQ45">
        <f>INDEX(_calc_누적빈도!AQ:AQ,$A45)-INDEX(_calc_누적빈도!AQ:AQ,$A45-기준400회_후보!$B$1)</f>
        <v>52</v>
      </c>
      <c r="AR45">
        <f>INDEX(_calc_누적빈도!AR:AR,$A45)-INDEX(_calc_누적빈도!AR:AR,$A45-기준400회_후보!$B$1)</f>
        <v>52</v>
      </c>
      <c r="AS45">
        <f>INDEX(_calc_누적빈도!AS:AS,$A45)-INDEX(_calc_누적빈도!AS:AS,$A45-기준400회_후보!$B$1)</f>
        <v>53</v>
      </c>
      <c r="AT45">
        <f>INDEX(_calc_누적빈도!AT:AT,$A45)-INDEX(_calc_누적빈도!AT:AT,$A45-기준400회_후보!$B$1)</f>
        <v>58</v>
      </c>
      <c r="AU45">
        <f>(RANK(_calc_라운드기준!B45,_calc_라운드기준!$B45:$AT45,0)+COUNTIFS(_calc_라운드기준!$B45:$AT45,_calc_라운드기준!B45,$B$1:$AT$1,"&lt;"&amp;1))-(RANK(B45,$B45:$AT45,0)+COUNTIFS($B45:$AT45,B45,$B$1:$AT$1,"&lt;"&amp;1))</f>
        <v>-12</v>
      </c>
      <c r="AV45">
        <f>(RANK(_calc_라운드기준!C45,_calc_라운드기준!$B45:$AT45,0)+COUNTIFS(_calc_라운드기준!$B45:$AT45,_calc_라운드기준!C45,$B$1:$AT$1,"&lt;"&amp;2))-(RANK(C45,$B45:$AT45,0)+COUNTIFS($B45:$AT45,C45,$B$1:$AT$1,"&lt;"&amp;2))</f>
        <v>-9</v>
      </c>
      <c r="AW45">
        <f>(RANK(_calc_라운드기준!D45,_calc_라운드기준!$B45:$AT45,0)+COUNTIFS(_calc_라운드기준!$B45:$AT45,_calc_라운드기준!D45,$B$1:$AT$1,"&lt;"&amp;3))-(RANK(D45,$B45:$AT45,0)+COUNTIFS($B45:$AT45,D45,$B$1:$AT$1,"&lt;"&amp;3))</f>
        <v>-4</v>
      </c>
      <c r="AX45">
        <f>(RANK(_calc_라운드기준!E45,_calc_라운드기준!$B45:$AT45,0)+COUNTIFS(_calc_라운드기준!$B45:$AT45,_calc_라운드기준!E45,$B$1:$AT$1,"&lt;"&amp;4))-(RANK(E45,$B45:$AT45,0)+COUNTIFS($B45:$AT45,E45,$B$1:$AT$1,"&lt;"&amp;4))</f>
        <v>-13</v>
      </c>
      <c r="AY45">
        <f>(RANK(_calc_라운드기준!F45,_calc_라운드기준!$B45:$AT45,0)+COUNTIFS(_calc_라운드기준!$B45:$AT45,_calc_라운드기준!F45,$B$1:$AT$1,"&lt;"&amp;5))-(RANK(F45,$B45:$AT45,0)+COUNTIFS($B45:$AT45,F45,$B$1:$AT$1,"&lt;"&amp;5))</f>
        <v>-19</v>
      </c>
      <c r="AZ45">
        <f>(RANK(_calc_라운드기준!G45,_calc_라운드기준!$B45:$AT45,0)+COUNTIFS(_calc_라운드기준!$B45:$AT45,_calc_라운드기준!G45,$B$1:$AT$1,"&lt;"&amp;6))-(RANK(G45,$B45:$AT45,0)+COUNTIFS($B45:$AT45,G45,$B$1:$AT$1,"&lt;"&amp;6))</f>
        <v>6</v>
      </c>
      <c r="BA45">
        <f>(RANK(_calc_라운드기준!H45,_calc_라운드기준!$B45:$AT45,0)+COUNTIFS(_calc_라운드기준!$B45:$AT45,_calc_라운드기준!H45,$B$1:$AT$1,"&lt;"&amp;7))-(RANK(H45,$B45:$AT45,0)+COUNTIFS($B45:$AT45,H45,$B$1:$AT$1,"&lt;"&amp;7))</f>
        <v>-13</v>
      </c>
      <c r="BB45">
        <f>(RANK(_calc_라운드기준!I45,_calc_라운드기준!$B45:$AT45,0)+COUNTIFS(_calc_라운드기준!$B45:$AT45,_calc_라운드기준!I45,$B$1:$AT$1,"&lt;"&amp;8))-(RANK(I45,$B45:$AT45,0)+COUNTIFS($B45:$AT45,I45,$B$1:$AT$1,"&lt;"&amp;8))</f>
        <v>-27</v>
      </c>
      <c r="BC45">
        <f>(RANK(_calc_라운드기준!J45,_calc_라운드기준!$B45:$AT45,0)+COUNTIFS(_calc_라운드기준!$B45:$AT45,_calc_라운드기준!J45,$B$1:$AT$1,"&lt;"&amp;9))-(RANK(J45,$B45:$AT45,0)+COUNTIFS($B45:$AT45,J45,$B$1:$AT$1,"&lt;"&amp;9))</f>
        <v>-26</v>
      </c>
      <c r="BD45">
        <f>(RANK(_calc_라운드기준!K45,_calc_라운드기준!$B45:$AT45,0)+COUNTIFS(_calc_라운드기준!$B45:$AT45,_calc_라운드기준!K45,$B$1:$AT$1,"&lt;"&amp;10))-(RANK(K45,$B45:$AT45,0)+COUNTIFS($B45:$AT45,K45,$B$1:$AT$1,"&lt;"&amp;10))</f>
        <v>-3</v>
      </c>
      <c r="BE45">
        <f>(RANK(_calc_라운드기준!L45,_calc_라운드기준!$B45:$AT45,0)+COUNTIFS(_calc_라운드기준!$B45:$AT45,_calc_라운드기준!L45,$B$1:$AT$1,"&lt;"&amp;11))-(RANK(L45,$B45:$AT45,0)+COUNTIFS($B45:$AT45,L45,$B$1:$AT$1,"&lt;"&amp;11))</f>
        <v>12</v>
      </c>
      <c r="BF45">
        <f>(RANK(_calc_라운드기준!M45,_calc_라운드기준!$B45:$AT45,0)+COUNTIFS(_calc_라운드기준!$B45:$AT45,_calc_라운드기준!M45,$B$1:$AT$1,"&lt;"&amp;12))-(RANK(M45,$B45:$AT45,0)+COUNTIFS($B45:$AT45,M45,$B$1:$AT$1,"&lt;"&amp;12))</f>
        <v>7</v>
      </c>
      <c r="BG45">
        <f>(RANK(_calc_라운드기준!N45,_calc_라운드기준!$B45:$AT45,0)+COUNTIFS(_calc_라운드기준!$B45:$AT45,_calc_라운드기준!N45,$B$1:$AT$1,"&lt;"&amp;13))-(RANK(N45,$B45:$AT45,0)+COUNTIFS($B45:$AT45,N45,$B$1:$AT$1,"&lt;"&amp;13))</f>
        <v>9</v>
      </c>
      <c r="BH45">
        <f>(RANK(_calc_라운드기준!O45,_calc_라운드기준!$B45:$AT45,0)+COUNTIFS(_calc_라운드기준!$B45:$AT45,_calc_라운드기준!O45,$B$1:$AT$1,"&lt;"&amp;14))-(RANK(O45,$B45:$AT45,0)+COUNTIFS($B45:$AT45,O45,$B$1:$AT$1,"&lt;"&amp;14))</f>
        <v>28</v>
      </c>
      <c r="BI45">
        <f>(RANK(_calc_라운드기준!P45,_calc_라운드기준!$B45:$AT45,0)+COUNTIFS(_calc_라운드기준!$B45:$AT45,_calc_라운드기준!P45,$B$1:$AT$1,"&lt;"&amp;15))-(RANK(P45,$B45:$AT45,0)+COUNTIFS($B45:$AT45,P45,$B$1:$AT$1,"&lt;"&amp;15))</f>
        <v>-9</v>
      </c>
      <c r="BJ45">
        <f>(RANK(_calc_라운드기준!Q45,_calc_라운드기준!$B45:$AT45,0)+COUNTIFS(_calc_라운드기준!$B45:$AT45,_calc_라운드기준!Q45,$B$1:$AT$1,"&lt;"&amp;16))-(RANK(Q45,$B45:$AT45,0)+COUNTIFS($B45:$AT45,Q45,$B$1:$AT$1,"&lt;"&amp;16))</f>
        <v>-1</v>
      </c>
      <c r="BK45">
        <f>(RANK(_calc_라운드기준!R45,_calc_라운드기준!$B45:$AT45,0)+COUNTIFS(_calc_라운드기준!$B45:$AT45,_calc_라운드기준!R45,$B$1:$AT$1,"&lt;"&amp;17))-(RANK(R45,$B45:$AT45,0)+COUNTIFS($B45:$AT45,R45,$B$1:$AT$1,"&lt;"&amp;17))</f>
        <v>3</v>
      </c>
      <c r="BL45">
        <f>(RANK(_calc_라운드기준!S45,_calc_라운드기준!$B45:$AT45,0)+COUNTIFS(_calc_라운드기준!$B45:$AT45,_calc_라운드기준!S45,$B$1:$AT$1,"&lt;"&amp;18))-(RANK(S45,$B45:$AT45,0)+COUNTIFS($B45:$AT45,S45,$B$1:$AT$1,"&lt;"&amp;18))</f>
        <v>30</v>
      </c>
      <c r="BM45">
        <f>(RANK(_calc_라운드기준!T45,_calc_라운드기준!$B45:$AT45,0)+COUNTIFS(_calc_라운드기준!$B45:$AT45,_calc_라운드기준!T45,$B$1:$AT$1,"&lt;"&amp;19))-(RANK(T45,$B45:$AT45,0)+COUNTIFS($B45:$AT45,T45,$B$1:$AT$1,"&lt;"&amp;19))</f>
        <v>8</v>
      </c>
      <c r="BN45">
        <f>(RANK(_calc_라운드기준!U45,_calc_라운드기준!$B45:$AT45,0)+COUNTIFS(_calc_라운드기준!$B45:$AT45,_calc_라운드기준!U45,$B$1:$AT$1,"&lt;"&amp;20))-(RANK(U45,$B45:$AT45,0)+COUNTIFS($B45:$AT45,U45,$B$1:$AT$1,"&lt;"&amp;20))</f>
        <v>-20</v>
      </c>
      <c r="BO45">
        <f>(RANK(_calc_라운드기준!V45,_calc_라운드기준!$B45:$AT45,0)+COUNTIFS(_calc_라운드기준!$B45:$AT45,_calc_라운드기준!V45,$B$1:$AT$1,"&lt;"&amp;21))-(RANK(V45,$B45:$AT45,0)+COUNTIFS($B45:$AT45,V45,$B$1:$AT$1,"&lt;"&amp;21))</f>
        <v>29</v>
      </c>
      <c r="BP45">
        <f>(RANK(_calc_라운드기준!W45,_calc_라운드기준!$B45:$AT45,0)+COUNTIFS(_calc_라운드기준!$B45:$AT45,_calc_라운드기준!W45,$B$1:$AT$1,"&lt;"&amp;22))-(RANK(W45,$B45:$AT45,0)+COUNTIFS($B45:$AT45,W45,$B$1:$AT$1,"&lt;"&amp;22))</f>
        <v>14</v>
      </c>
      <c r="BQ45">
        <f>(RANK(_calc_라운드기준!X45,_calc_라운드기준!$B45:$AT45,0)+COUNTIFS(_calc_라운드기준!$B45:$AT45,_calc_라운드기준!X45,$B$1:$AT$1,"&lt;"&amp;23))-(RANK(X45,$B45:$AT45,0)+COUNTIFS($B45:$AT45,X45,$B$1:$AT$1,"&lt;"&amp;23))</f>
        <v>-26</v>
      </c>
      <c r="BR45">
        <f>(RANK(_calc_라운드기준!Y45,_calc_라운드기준!$B45:$AT45,0)+COUNTIFS(_calc_라운드기준!$B45:$AT45,_calc_라운드기준!Y45,$B$1:$AT$1,"&lt;"&amp;24))-(RANK(Y45,$B45:$AT45,0)+COUNTIFS($B45:$AT45,Y45,$B$1:$AT$1,"&lt;"&amp;24))</f>
        <v>-8</v>
      </c>
      <c r="BS45">
        <f>(RANK(_calc_라운드기준!Z45,_calc_라운드기준!$B45:$AT45,0)+COUNTIFS(_calc_라운드기준!$B45:$AT45,_calc_라운드기준!Z45,$B$1:$AT$1,"&lt;"&amp;25))-(RANK(Z45,$B45:$AT45,0)+COUNTIFS($B45:$AT45,Z45,$B$1:$AT$1,"&lt;"&amp;25))</f>
        <v>-27</v>
      </c>
      <c r="BT45">
        <f>(RANK(_calc_라운드기준!AA45,_calc_라운드기준!$B45:$AT45,0)+COUNTIFS(_calc_라운드기준!$B45:$AT45,_calc_라운드기준!AA45,$B$1:$AT$1,"&lt;"&amp;26))-(RANK(AA45,$B45:$AT45,0)+COUNTIFS($B45:$AT45,AA45,$B$1:$AT$1,"&lt;"&amp;26))</f>
        <v>5</v>
      </c>
      <c r="BU45">
        <f>(RANK(_calc_라운드기준!AB45,_calc_라운드기준!$B45:$AT45,0)+COUNTIFS(_calc_라운드기준!$B45:$AT45,_calc_라운드기준!AB45,$B$1:$AT$1,"&lt;"&amp;27))-(RANK(AB45,$B45:$AT45,0)+COUNTIFS($B45:$AT45,AB45,$B$1:$AT$1,"&lt;"&amp;27))</f>
        <v>-32</v>
      </c>
      <c r="BV45">
        <f>(RANK(_calc_라운드기준!AC45,_calc_라운드기준!$B45:$AT45,0)+COUNTIFS(_calc_라운드기준!$B45:$AT45,_calc_라운드기준!AC45,$B$1:$AT$1,"&lt;"&amp;28))-(RANK(AC45,$B45:$AT45,0)+COUNTIFS($B45:$AT45,AC45,$B$1:$AT$1,"&lt;"&amp;28))</f>
        <v>-2</v>
      </c>
      <c r="BW45">
        <f>(RANK(_calc_라운드기준!AD45,_calc_라운드기준!$B45:$AT45,0)+COUNTIFS(_calc_라운드기준!$B45:$AT45,_calc_라운드기준!AD45,$B$1:$AT$1,"&lt;"&amp;29))-(RANK(AD45,$B45:$AT45,0)+COUNTIFS($B45:$AT45,AD45,$B$1:$AT$1,"&lt;"&amp;29))</f>
        <v>-6</v>
      </c>
      <c r="BX45">
        <f>(RANK(_calc_라운드기준!AE45,_calc_라운드기준!$B45:$AT45,0)+COUNTIFS(_calc_라운드기준!$B45:$AT45,_calc_라운드기준!AE45,$B$1:$AT$1,"&lt;"&amp;30))-(RANK(AE45,$B45:$AT45,0)+COUNTIFS($B45:$AT45,AE45,$B$1:$AT$1,"&lt;"&amp;30))</f>
        <v>12</v>
      </c>
      <c r="BY45">
        <f>(RANK(_calc_라운드기준!AF45,_calc_라운드기준!$B45:$AT45,0)+COUNTIFS(_calc_라운드기준!$B45:$AT45,_calc_라운드기준!AF45,$B$1:$AT$1,"&lt;"&amp;31))-(RANK(AF45,$B45:$AT45,0)+COUNTIFS($B45:$AT45,AF45,$B$1:$AT$1,"&lt;"&amp;31))</f>
        <v>5</v>
      </c>
      <c r="BZ45">
        <f>(RANK(_calc_라운드기준!AG45,_calc_라운드기준!$B45:$AT45,0)+COUNTIFS(_calc_라운드기준!$B45:$AT45,_calc_라운드기준!AG45,$B$1:$AT$1,"&lt;"&amp;32))-(RANK(AG45,$B45:$AT45,0)+COUNTIFS($B45:$AT45,AG45,$B$1:$AT$1,"&lt;"&amp;32))</f>
        <v>-11</v>
      </c>
      <c r="CA45">
        <f>(RANK(_calc_라운드기준!AH45,_calc_라운드기준!$B45:$AT45,0)+COUNTIFS(_calc_라운드기준!$B45:$AT45,_calc_라운드기준!AH45,$B$1:$AT$1,"&lt;"&amp;33))-(RANK(AH45,$B45:$AT45,0)+COUNTIFS($B45:$AT45,AH45,$B$1:$AT$1,"&lt;"&amp;33))</f>
        <v>22</v>
      </c>
      <c r="CB45">
        <f>(RANK(_calc_라운드기준!AI45,_calc_라운드기준!$B45:$AT45,0)+COUNTIFS(_calc_라운드기준!$B45:$AT45,_calc_라운드기준!AI45,$B$1:$AT$1,"&lt;"&amp;34))-(RANK(AI45,$B45:$AT45,0)+COUNTIFS($B45:$AT45,AI45,$B$1:$AT$1,"&lt;"&amp;34))</f>
        <v>19</v>
      </c>
      <c r="CC45">
        <f>(RANK(_calc_라운드기준!AJ45,_calc_라운드기준!$B45:$AT45,0)+COUNTIFS(_calc_라운드기준!$B45:$AT45,_calc_라운드기준!AJ45,$B$1:$AT$1,"&lt;"&amp;35))-(RANK(AJ45,$B45:$AT45,0)+COUNTIFS($B45:$AT45,AJ45,$B$1:$AT$1,"&lt;"&amp;35))</f>
        <v>19</v>
      </c>
      <c r="CD45">
        <f>(RANK(_calc_라운드기준!AK45,_calc_라운드기준!$B45:$AT45,0)+COUNTIFS(_calc_라운드기준!$B45:$AT45,_calc_라운드기준!AK45,$B$1:$AT$1,"&lt;"&amp;36))-(RANK(AK45,$B45:$AT45,0)+COUNTIFS($B45:$AT45,AK45,$B$1:$AT$1,"&lt;"&amp;36))</f>
        <v>6</v>
      </c>
      <c r="CE45">
        <f>(RANK(_calc_라운드기준!AL45,_calc_라운드기준!$B45:$AT45,0)+COUNTIFS(_calc_라운드기준!$B45:$AT45,_calc_라운드기준!AL45,$B$1:$AT$1,"&lt;"&amp;37))-(RANK(AL45,$B45:$AT45,0)+COUNTIFS($B45:$AT45,AL45,$B$1:$AT$1,"&lt;"&amp;37))</f>
        <v>-12</v>
      </c>
      <c r="CF45">
        <f>(RANK(_calc_라운드기준!AM45,_calc_라운드기준!$B45:$AT45,0)+COUNTIFS(_calc_라운드기준!$B45:$AT45,_calc_라운드기준!AM45,$B$1:$AT$1,"&lt;"&amp;38))-(RANK(AM45,$B45:$AT45,0)+COUNTIFS($B45:$AT45,AM45,$B$1:$AT$1,"&lt;"&amp;38))</f>
        <v>3</v>
      </c>
      <c r="CG45">
        <f>(RANK(_calc_라운드기준!AN45,_calc_라운드기준!$B45:$AT45,0)+COUNTIFS(_calc_라운드기준!$B45:$AT45,_calc_라운드기준!AN45,$B$1:$AT$1,"&lt;"&amp;39))-(RANK(AN45,$B45:$AT45,0)+COUNTIFS($B45:$AT45,AN45,$B$1:$AT$1,"&lt;"&amp;39))</f>
        <v>-6</v>
      </c>
      <c r="CH45">
        <f>(RANK(_calc_라운드기준!AO45,_calc_라운드기준!$B45:$AT45,0)+COUNTIFS(_calc_라운드기준!$B45:$AT45,_calc_라운드기준!AO45,$B$1:$AT$1,"&lt;"&amp;40))-(RANK(AO45,$B45:$AT45,0)+COUNTIFS($B45:$AT45,AO45,$B$1:$AT$1,"&lt;"&amp;40))</f>
        <v>-11</v>
      </c>
      <c r="CI45">
        <f>(RANK(_calc_라운드기준!AP45,_calc_라운드기준!$B45:$AT45,0)+COUNTIFS(_calc_라운드기준!$B45:$AT45,_calc_라운드기준!AP45,$B$1:$AT$1,"&lt;"&amp;41))-(RANK(AP45,$B45:$AT45,0)+COUNTIFS($B45:$AT45,AP45,$B$1:$AT$1,"&lt;"&amp;41))</f>
        <v>-3</v>
      </c>
      <c r="CJ45">
        <f>(RANK(_calc_라운드기준!AQ45,_calc_라운드기준!$B45:$AT45,0)+COUNTIFS(_calc_라운드기준!$B45:$AT45,_calc_라운드기준!AQ45,$B$1:$AT$1,"&lt;"&amp;42))-(RANK(AQ45,$B45:$AT45,0)+COUNTIFS($B45:$AT45,AQ45,$B$1:$AT$1,"&lt;"&amp;42))</f>
        <v>3</v>
      </c>
      <c r="CK45">
        <f>(RANK(_calc_라운드기준!AR45,_calc_라운드기준!$B45:$AT45,0)+COUNTIFS(_calc_라운드기준!$B45:$AT45,_calc_라운드기준!AR45,$B$1:$AT$1,"&lt;"&amp;43))-(RANK(AR45,$B45:$AT45,0)+COUNTIFS($B45:$AT45,AR45,$B$1:$AT$1,"&lt;"&amp;43))</f>
        <v>14</v>
      </c>
      <c r="CL45">
        <f>(RANK(_calc_라운드기준!AS45,_calc_라운드기준!$B45:$AT45,0)+COUNTIFS(_calc_라운드기준!$B45:$AT45,_calc_라운드기준!AS45,$B$1:$AT$1,"&lt;"&amp;44))-(RANK(AS45,$B45:$AT45,0)+COUNTIFS($B45:$AT45,AS45,$B$1:$AT$1,"&lt;"&amp;44))</f>
        <v>19</v>
      </c>
      <c r="CM45">
        <f>(RANK(_calc_라운드기준!AT45,_calc_라운드기준!$B45:$AT45,0)+COUNTIFS(_calc_라운드기준!$B45:$AT45,_calc_라운드기준!AT45,$B$1:$AT$1,"&lt;"&amp;45))-(RANK(AT45,$B45:$AT45,0)+COUNTIFS($B45:$AT45,AT45,$B$1:$AT$1,"&lt;"&amp;45))</f>
        <v>27</v>
      </c>
      <c r="CN45">
        <f t="shared" si="45"/>
        <v>35</v>
      </c>
      <c r="CO45">
        <f t="shared" si="46"/>
        <v>31</v>
      </c>
      <c r="CP45">
        <f t="shared" si="47"/>
        <v>27</v>
      </c>
      <c r="CQ45">
        <f t="shared" si="48"/>
        <v>37</v>
      </c>
      <c r="CR45">
        <f t="shared" si="49"/>
        <v>39</v>
      </c>
      <c r="CS45">
        <f t="shared" si="50"/>
        <v>16</v>
      </c>
      <c r="CT45">
        <f t="shared" si="51"/>
        <v>38</v>
      </c>
      <c r="CU45">
        <f t="shared" si="52"/>
        <v>43</v>
      </c>
      <c r="CV45">
        <f t="shared" si="53"/>
        <v>41</v>
      </c>
      <c r="CW45">
        <f t="shared" si="54"/>
        <v>25</v>
      </c>
      <c r="CX45">
        <f t="shared" si="55"/>
        <v>11</v>
      </c>
      <c r="CY45">
        <f t="shared" si="56"/>
        <v>15</v>
      </c>
      <c r="CZ45">
        <f t="shared" si="57"/>
        <v>13</v>
      </c>
      <c r="DA45">
        <f t="shared" si="58"/>
        <v>3</v>
      </c>
      <c r="DB45">
        <f t="shared" si="59"/>
        <v>32</v>
      </c>
      <c r="DC45">
        <f t="shared" si="60"/>
        <v>23</v>
      </c>
      <c r="DD45">
        <f t="shared" si="61"/>
        <v>20</v>
      </c>
      <c r="DE45">
        <f t="shared" si="62"/>
        <v>1</v>
      </c>
      <c r="DF45">
        <f t="shared" si="63"/>
        <v>14</v>
      </c>
      <c r="DG45">
        <f t="shared" si="64"/>
        <v>40</v>
      </c>
      <c r="DH45">
        <f t="shared" si="65"/>
        <v>2</v>
      </c>
      <c r="DI45">
        <f t="shared" si="66"/>
        <v>9</v>
      </c>
      <c r="DJ45">
        <f t="shared" si="67"/>
        <v>42</v>
      </c>
      <c r="DK45">
        <f t="shared" si="68"/>
        <v>30</v>
      </c>
      <c r="DL45">
        <f t="shared" si="69"/>
        <v>44</v>
      </c>
      <c r="DM45">
        <f t="shared" si="70"/>
        <v>18</v>
      </c>
      <c r="DN45">
        <f t="shared" si="71"/>
        <v>45</v>
      </c>
      <c r="DO45">
        <f t="shared" si="72"/>
        <v>24</v>
      </c>
      <c r="DP45">
        <f t="shared" si="73"/>
        <v>28</v>
      </c>
      <c r="DQ45">
        <f t="shared" si="74"/>
        <v>12</v>
      </c>
      <c r="DR45">
        <f t="shared" si="75"/>
        <v>19</v>
      </c>
      <c r="DS45">
        <f t="shared" si="76"/>
        <v>33</v>
      </c>
      <c r="DT45">
        <f t="shared" si="77"/>
        <v>5</v>
      </c>
      <c r="DU45">
        <f t="shared" si="78"/>
        <v>6</v>
      </c>
      <c r="DV45">
        <f t="shared" si="79"/>
        <v>7</v>
      </c>
      <c r="DW45">
        <f t="shared" si="80"/>
        <v>17</v>
      </c>
      <c r="DX45">
        <f t="shared" si="81"/>
        <v>36</v>
      </c>
      <c r="DY45">
        <f t="shared" si="82"/>
        <v>21</v>
      </c>
      <c r="DZ45">
        <f t="shared" si="83"/>
        <v>29</v>
      </c>
      <c r="EA45">
        <f t="shared" si="84"/>
        <v>34</v>
      </c>
      <c r="EB45">
        <f t="shared" si="85"/>
        <v>26</v>
      </c>
      <c r="EC45">
        <f t="shared" si="86"/>
        <v>22</v>
      </c>
      <c r="ED45">
        <f t="shared" si="87"/>
        <v>10</v>
      </c>
      <c r="EE45">
        <f t="shared" si="88"/>
        <v>8</v>
      </c>
      <c r="EF45">
        <f t="shared" si="89"/>
        <v>4</v>
      </c>
    </row>
    <row r="46" spans="1:136" ht="16.5" customHeight="1">
      <c r="A46">
        <f>_calc_라운드기준!A46</f>
        <v>1200</v>
      </c>
      <c r="B46">
        <f>INDEX(_calc_누적빈도!B:B,$A46)-INDEX(_calc_누적빈도!B:B,$A46-기준400회_후보!$B$1)</f>
        <v>48</v>
      </c>
      <c r="C46">
        <f>INDEX(_calc_누적빈도!C:C,$A46)-INDEX(_calc_누적빈도!C:C,$A46-기준400회_후보!$B$1)</f>
        <v>43</v>
      </c>
      <c r="D46">
        <f>INDEX(_calc_누적빈도!D:D,$A46)-INDEX(_calc_누적빈도!D:D,$A46-기준400회_후보!$B$1)</f>
        <v>61</v>
      </c>
      <c r="E46">
        <f>INDEX(_calc_누적빈도!E:E,$A46)-INDEX(_calc_누적빈도!E:E,$A46-기준400회_후보!$B$1)</f>
        <v>46</v>
      </c>
      <c r="F46">
        <f>INDEX(_calc_누적빈도!F:F,$A46)-INDEX(_calc_누적빈도!F:F,$A46-기준400회_후보!$B$1)</f>
        <v>39</v>
      </c>
      <c r="G46">
        <f>INDEX(_calc_누적빈도!G:G,$A46)-INDEX(_calc_누적빈도!G:G,$A46-기준400회_후보!$B$1)</f>
        <v>58</v>
      </c>
      <c r="H46">
        <f>INDEX(_calc_누적빈도!H:H,$A46)-INDEX(_calc_누적빈도!H:H,$A46-기준400회_후보!$B$1)</f>
        <v>55</v>
      </c>
      <c r="I46">
        <f>INDEX(_calc_누적빈도!I:I,$A46)-INDEX(_calc_누적빈도!I:I,$A46-기준400회_후보!$B$1)</f>
        <v>41</v>
      </c>
      <c r="J46">
        <f>INDEX(_calc_누적빈도!J:J,$A46)-INDEX(_calc_누적빈도!J:J,$A46-기준400회_후보!$B$1)</f>
        <v>51</v>
      </c>
      <c r="K46">
        <f>INDEX(_calc_누적빈도!K:K,$A46)-INDEX(_calc_누적빈도!K:K,$A46-기준400회_후보!$B$1)</f>
        <v>45</v>
      </c>
      <c r="L46">
        <f>INDEX(_calc_누적빈도!L:L,$A46)-INDEX(_calc_누적빈도!L:L,$A46-기준400회_후보!$B$1)</f>
        <v>53</v>
      </c>
      <c r="M46">
        <f>INDEX(_calc_누적빈도!M:M,$A46)-INDEX(_calc_누적빈도!M:M,$A46-기준400회_후보!$B$1)</f>
        <v>65</v>
      </c>
      <c r="N46">
        <f>INDEX(_calc_누적빈도!N:N,$A46)-INDEX(_calc_누적빈도!N:N,$A46-기준400회_후보!$B$1)</f>
        <v>65</v>
      </c>
      <c r="O46">
        <f>INDEX(_calc_누적빈도!O:O,$A46)-INDEX(_calc_누적빈도!O:O,$A46-기준400회_후보!$B$1)</f>
        <v>57</v>
      </c>
      <c r="P46">
        <f>INDEX(_calc_누적빈도!P:P,$A46)-INDEX(_calc_누적빈도!P:P,$A46-기준400회_후보!$B$1)</f>
        <v>52</v>
      </c>
      <c r="Q46">
        <f>INDEX(_calc_누적빈도!Q:Q,$A46)-INDEX(_calc_누적빈도!Q:Q,$A46-기준400회_후보!$B$1)</f>
        <v>63</v>
      </c>
      <c r="R46">
        <f>INDEX(_calc_누적빈도!R:R,$A46)-INDEX(_calc_누적빈도!R:R,$A46-기준400회_후보!$B$1)</f>
        <v>50</v>
      </c>
      <c r="S46">
        <f>INDEX(_calc_누적빈도!S:S,$A46)-INDEX(_calc_누적빈도!S:S,$A46-기준400회_후보!$B$1)</f>
        <v>61</v>
      </c>
      <c r="T46">
        <f>INDEX(_calc_누적빈도!T:T,$A46)-INDEX(_calc_누적빈도!T:T,$A46-기준400회_후보!$B$1)</f>
        <v>54</v>
      </c>
      <c r="U46">
        <f>INDEX(_calc_누적빈도!U:U,$A46)-INDEX(_calc_누적빈도!U:U,$A46-기준400회_후보!$B$1)</f>
        <v>45</v>
      </c>
      <c r="V46">
        <f>INDEX(_calc_누적빈도!V:V,$A46)-INDEX(_calc_누적빈도!V:V,$A46-기준400회_후보!$B$1)</f>
        <v>59</v>
      </c>
      <c r="W46">
        <f>INDEX(_calc_누적빈도!W:W,$A46)-INDEX(_calc_누적빈도!W:W,$A46-기준400회_후보!$B$1)</f>
        <v>52</v>
      </c>
      <c r="X46">
        <f>INDEX(_calc_누적빈도!X:X,$A46)-INDEX(_calc_누적빈도!X:X,$A46-기준400회_후보!$B$1)</f>
        <v>48</v>
      </c>
      <c r="Y46">
        <f>INDEX(_calc_누적빈도!Y:Y,$A46)-INDEX(_calc_누적빈도!Y:Y,$A46-기준400회_후보!$B$1)</f>
        <v>54</v>
      </c>
      <c r="Z46">
        <f>INDEX(_calc_누적빈도!Z:Z,$A46)-INDEX(_calc_누적빈도!Z:Z,$A46-기준400회_후보!$B$1)</f>
        <v>46</v>
      </c>
      <c r="AA46">
        <f>INDEX(_calc_누적빈도!AA:AA,$A46)-INDEX(_calc_누적빈도!AA:AA,$A46-기준400회_후보!$B$1)</f>
        <v>56</v>
      </c>
      <c r="AB46">
        <f>INDEX(_calc_누적빈도!AB:AB,$A46)-INDEX(_calc_누적빈도!AB:AB,$A46-기준400회_후보!$B$1)</f>
        <v>49</v>
      </c>
      <c r="AC46">
        <f>INDEX(_calc_누적빈도!AC:AC,$A46)-INDEX(_calc_누적빈도!AC:AC,$A46-기준400회_후보!$B$1)</f>
        <v>57</v>
      </c>
      <c r="AD46">
        <f>INDEX(_calc_누적빈도!AD:AD,$A46)-INDEX(_calc_누적빈도!AD:AD,$A46-기준400회_후보!$B$1)</f>
        <v>54</v>
      </c>
      <c r="AE46">
        <f>INDEX(_calc_누적빈도!AE:AE,$A46)-INDEX(_calc_누적빈도!AE:AE,$A46-기준400회_후보!$B$1)</f>
        <v>59</v>
      </c>
      <c r="AF46">
        <f>INDEX(_calc_누적빈도!AF:AF,$A46)-INDEX(_calc_누적빈도!AF:AF,$A46-기준400회_후보!$B$1)</f>
        <v>53</v>
      </c>
      <c r="AG46">
        <f>INDEX(_calc_누적빈도!AG:AG,$A46)-INDEX(_calc_누적빈도!AG:AG,$A46-기준400회_후보!$B$1)</f>
        <v>49</v>
      </c>
      <c r="AH46">
        <f>INDEX(_calc_누적빈도!AH:AH,$A46)-INDEX(_calc_누적빈도!AH:AH,$A46-기준400회_후보!$B$1)</f>
        <v>61</v>
      </c>
      <c r="AI46">
        <f>INDEX(_calc_누적빈도!AI:AI,$A46)-INDEX(_calc_누적빈도!AI:AI,$A46-기준400회_후보!$B$1)</f>
        <v>53</v>
      </c>
      <c r="AJ46">
        <f>INDEX(_calc_누적빈도!AJ:AJ,$A46)-INDEX(_calc_누적빈도!AJ:AJ,$A46-기준400회_후보!$B$1)</f>
        <v>58</v>
      </c>
      <c r="AK46">
        <f>INDEX(_calc_누적빈도!AK:AK,$A46)-INDEX(_calc_누적빈도!AK:AK,$A46-기준400회_후보!$B$1)</f>
        <v>53</v>
      </c>
      <c r="AL46">
        <f>INDEX(_calc_누적빈도!AL:AL,$A46)-INDEX(_calc_누적빈도!AL:AL,$A46-기준400회_후보!$B$1)</f>
        <v>55</v>
      </c>
      <c r="AM46">
        <f>INDEX(_calc_누적빈도!AM:AM,$A46)-INDEX(_calc_누적빈도!AM:AM,$A46-기준400회_후보!$B$1)</f>
        <v>64</v>
      </c>
      <c r="AN46">
        <f>INDEX(_calc_누적빈도!AN:AN,$A46)-INDEX(_calc_누적빈도!AN:AN,$A46-기준400회_후보!$B$1)</f>
        <v>57</v>
      </c>
      <c r="AO46">
        <f>INDEX(_calc_누적빈도!AO:AO,$A46)-INDEX(_calc_누적빈도!AO:AO,$A46-기준400회_후보!$B$1)</f>
        <v>50</v>
      </c>
      <c r="AP46">
        <f>INDEX(_calc_누적빈도!AP:AP,$A46)-INDEX(_calc_누적빈도!AP:AP,$A46-기준400회_후보!$B$1)</f>
        <v>45</v>
      </c>
      <c r="AQ46">
        <f>INDEX(_calc_누적빈도!AQ:AQ,$A46)-INDEX(_calc_누적빈도!AQ:AQ,$A46-기준400회_후보!$B$1)</f>
        <v>52</v>
      </c>
      <c r="AR46">
        <f>INDEX(_calc_누적빈도!AR:AR,$A46)-INDEX(_calc_누적빈도!AR:AR,$A46-기준400회_후보!$B$1)</f>
        <v>52</v>
      </c>
      <c r="AS46">
        <f>INDEX(_calc_누적빈도!AS:AS,$A46)-INDEX(_calc_누적빈도!AS:AS,$A46-기준400회_후보!$B$1)</f>
        <v>53</v>
      </c>
      <c r="AT46">
        <f>INDEX(_calc_누적빈도!AT:AT,$A46)-INDEX(_calc_누적빈도!AT:AT,$A46-기준400회_후보!$B$1)</f>
        <v>59</v>
      </c>
      <c r="AU46">
        <f>(RANK(_calc_라운드기준!B46,_calc_라운드기준!$B46:$AT46,0)+COUNTIFS(_calc_라운드기준!$B46:$AT46,_calc_라운드기준!B46,$B$1:$AT$1,"&lt;"&amp;1))-(RANK(B46,$B46:$AT46,0)+COUNTIFS($B46:$AT46,B46,$B$1:$AT$1,"&lt;"&amp;1))</f>
        <v>-3</v>
      </c>
      <c r="AV46">
        <f>(RANK(_calc_라운드기준!C46,_calc_라운드기준!$B46:$AT46,0)+COUNTIFS(_calc_라운드기준!$B46:$AT46,_calc_라운드기준!C46,$B$1:$AT$1,"&lt;"&amp;2))-(RANK(C46,$B46:$AT46,0)+COUNTIFS($B46:$AT46,C46,$B$1:$AT$1,"&lt;"&amp;2))</f>
        <v>-4</v>
      </c>
      <c r="AW46">
        <f>(RANK(_calc_라운드기준!D46,_calc_라운드기준!$B46:$AT46,0)+COUNTIFS(_calc_라운드기준!$B46:$AT46,_calc_라운드기준!D46,$B$1:$AT$1,"&lt;"&amp;3))-(RANK(D46,$B46:$AT46,0)+COUNTIFS($B46:$AT46,D46,$B$1:$AT$1,"&lt;"&amp;3))</f>
        <v>-4</v>
      </c>
      <c r="AX46">
        <f>(RANK(_calc_라운드기준!E46,_calc_라운드기준!$B46:$AT46,0)+COUNTIFS(_calc_라운드기준!$B46:$AT46,_calc_라운드기준!E46,$B$1:$AT$1,"&lt;"&amp;4))-(RANK(E46,$B46:$AT46,0)+COUNTIFS($B46:$AT46,E46,$B$1:$AT$1,"&lt;"&amp;4))</f>
        <v>-4</v>
      </c>
      <c r="AY46">
        <f>(RANK(_calc_라운드기준!F46,_calc_라운드기준!$B46:$AT46,0)+COUNTIFS(_calc_라운드기준!$B46:$AT46,_calc_라운드기준!F46,$B$1:$AT$1,"&lt;"&amp;5))-(RANK(F46,$B46:$AT46,0)+COUNTIFS($B46:$AT46,F46,$B$1:$AT$1,"&lt;"&amp;5))</f>
        <v>-22</v>
      </c>
      <c r="AZ46">
        <f>(RANK(_calc_라운드기준!G46,_calc_라운드기준!$B46:$AT46,0)+COUNTIFS(_calc_라운드기준!$B46:$AT46,_calc_라운드기준!G46,$B$1:$AT$1,"&lt;"&amp;6))-(RANK(G46,$B46:$AT46,0)+COUNTIFS($B46:$AT46,G46,$B$1:$AT$1,"&lt;"&amp;6))</f>
        <v>6</v>
      </c>
      <c r="BA46">
        <f>(RANK(_calc_라운드기준!H46,_calc_라운드기준!$B46:$AT46,0)+COUNTIFS(_calc_라운드기준!$B46:$AT46,_calc_라운드기준!H46,$B$1:$AT$1,"&lt;"&amp;7))-(RANK(H46,$B46:$AT46,0)+COUNTIFS($B46:$AT46,H46,$B$1:$AT$1,"&lt;"&amp;7))</f>
        <v>-12</v>
      </c>
      <c r="BB46">
        <f>(RANK(_calc_라운드기준!I46,_calc_라운드기준!$B46:$AT46,0)+COUNTIFS(_calc_라운드기준!$B46:$AT46,_calc_라운드기준!I46,$B$1:$AT$1,"&lt;"&amp;8))-(RANK(I46,$B46:$AT46,0)+COUNTIFS($B46:$AT46,I46,$B$1:$AT$1,"&lt;"&amp;8))</f>
        <v>-35</v>
      </c>
      <c r="BC46">
        <f>(RANK(_calc_라운드기준!J46,_calc_라운드기준!$B46:$AT46,0)+COUNTIFS(_calc_라운드기준!$B46:$AT46,_calc_라운드기준!J46,$B$1:$AT$1,"&lt;"&amp;9))-(RANK(J46,$B46:$AT46,0)+COUNTIFS($B46:$AT46,J46,$B$1:$AT$1,"&lt;"&amp;9))</f>
        <v>-29</v>
      </c>
      <c r="BD46">
        <f>(RANK(_calc_라운드기준!K46,_calc_라운드기준!$B46:$AT46,0)+COUNTIFS(_calc_라운드기준!$B46:$AT46,_calc_라운드기준!K46,$B$1:$AT$1,"&lt;"&amp;10))-(RANK(K46,$B46:$AT46,0)+COUNTIFS($B46:$AT46,K46,$B$1:$AT$1,"&lt;"&amp;10))</f>
        <v>0</v>
      </c>
      <c r="BE46">
        <f>(RANK(_calc_라운드기준!L46,_calc_라운드기준!$B46:$AT46,0)+COUNTIFS(_calc_라운드기준!$B46:$AT46,_calc_라운드기준!L46,$B$1:$AT$1,"&lt;"&amp;11))-(RANK(L46,$B46:$AT46,0)+COUNTIFS($B46:$AT46,L46,$B$1:$AT$1,"&lt;"&amp;11))</f>
        <v>13</v>
      </c>
      <c r="BF46">
        <f>(RANK(_calc_라운드기준!M46,_calc_라운드기준!$B46:$AT46,0)+COUNTIFS(_calc_라운드기준!$B46:$AT46,_calc_라운드기준!M46,$B$1:$AT$1,"&lt;"&amp;12))-(RANK(M46,$B46:$AT46,0)+COUNTIFS($B46:$AT46,M46,$B$1:$AT$1,"&lt;"&amp;12))</f>
        <v>9</v>
      </c>
      <c r="BG46">
        <f>(RANK(_calc_라운드기준!N46,_calc_라운드기준!$B46:$AT46,0)+COUNTIFS(_calc_라운드기준!$B46:$AT46,_calc_라운드기준!N46,$B$1:$AT$1,"&lt;"&amp;13))-(RANK(N46,$B46:$AT46,0)+COUNTIFS($B46:$AT46,N46,$B$1:$AT$1,"&lt;"&amp;13))</f>
        <v>9</v>
      </c>
      <c r="BH46">
        <f>(RANK(_calc_라운드기준!O46,_calc_라운드기준!$B46:$AT46,0)+COUNTIFS(_calc_라운드기준!$B46:$AT46,_calc_라운드기준!O46,$B$1:$AT$1,"&lt;"&amp;14))-(RANK(O46,$B46:$AT46,0)+COUNTIFS($B46:$AT46,O46,$B$1:$AT$1,"&lt;"&amp;14))</f>
        <v>28</v>
      </c>
      <c r="BI46">
        <f>(RANK(_calc_라운드기준!P46,_calc_라운드기준!$B46:$AT46,0)+COUNTIFS(_calc_라운드기준!$B46:$AT46,_calc_라운드기준!P46,$B$1:$AT$1,"&lt;"&amp;15))-(RANK(P46,$B46:$AT46,0)+COUNTIFS($B46:$AT46,P46,$B$1:$AT$1,"&lt;"&amp;15))</f>
        <v>-9</v>
      </c>
      <c r="BJ46">
        <f>(RANK(_calc_라운드기준!Q46,_calc_라운드기준!$B46:$AT46,0)+COUNTIFS(_calc_라운드기준!$B46:$AT46,_calc_라운드기준!Q46,$B$1:$AT$1,"&lt;"&amp;16))-(RANK(Q46,$B46:$AT46,0)+COUNTIFS($B46:$AT46,Q46,$B$1:$AT$1,"&lt;"&amp;16))</f>
        <v>2</v>
      </c>
      <c r="BK46">
        <f>(RANK(_calc_라운드기준!R46,_calc_라운드기준!$B46:$AT46,0)+COUNTIFS(_calc_라운드기준!$B46:$AT46,_calc_라운드기준!R46,$B$1:$AT$1,"&lt;"&amp;17))-(RANK(R46,$B46:$AT46,0)+COUNTIFS($B46:$AT46,R46,$B$1:$AT$1,"&lt;"&amp;17))</f>
        <v>4</v>
      </c>
      <c r="BL46">
        <f>(RANK(_calc_라운드기준!S46,_calc_라운드기준!$B46:$AT46,0)+COUNTIFS(_calc_라운드기준!$B46:$AT46,_calc_라운드기준!S46,$B$1:$AT$1,"&lt;"&amp;18))-(RANK(S46,$B46:$AT46,0)+COUNTIFS($B46:$AT46,S46,$B$1:$AT$1,"&lt;"&amp;18))</f>
        <v>18</v>
      </c>
      <c r="BM46">
        <f>(RANK(_calc_라운드기준!T46,_calc_라운드기준!$B46:$AT46,0)+COUNTIFS(_calc_라운드기준!$B46:$AT46,_calc_라운드기준!T46,$B$1:$AT$1,"&lt;"&amp;19))-(RANK(T46,$B46:$AT46,0)+COUNTIFS($B46:$AT46,T46,$B$1:$AT$1,"&lt;"&amp;19))</f>
        <v>6</v>
      </c>
      <c r="BN46">
        <f>(RANK(_calc_라운드기준!U46,_calc_라운드기준!$B46:$AT46,0)+COUNTIFS(_calc_라운드기준!$B46:$AT46,_calc_라운드기준!U46,$B$1:$AT$1,"&lt;"&amp;20))-(RANK(U46,$B46:$AT46,0)+COUNTIFS($B46:$AT46,U46,$B$1:$AT$1,"&lt;"&amp;20))</f>
        <v>-15</v>
      </c>
      <c r="BO46">
        <f>(RANK(_calc_라운드기준!V46,_calc_라운드기준!$B46:$AT46,0)+COUNTIFS(_calc_라운드기준!$B46:$AT46,_calc_라운드기준!V46,$B$1:$AT$1,"&lt;"&amp;21))-(RANK(V46,$B46:$AT46,0)+COUNTIFS($B46:$AT46,V46,$B$1:$AT$1,"&lt;"&amp;21))</f>
        <v>29</v>
      </c>
      <c r="BP46">
        <f>(RANK(_calc_라운드기준!W46,_calc_라운드기준!$B46:$AT46,0)+COUNTIFS(_calc_라운드기준!$B46:$AT46,_calc_라운드기준!W46,$B$1:$AT$1,"&lt;"&amp;22))-(RANK(W46,$B46:$AT46,0)+COUNTIFS($B46:$AT46,W46,$B$1:$AT$1,"&lt;"&amp;22))</f>
        <v>14</v>
      </c>
      <c r="BQ46">
        <f>(RANK(_calc_라운드기준!X46,_calc_라운드기준!$B46:$AT46,0)+COUNTIFS(_calc_라운드기준!$B46:$AT46,_calc_라운드기준!X46,$B$1:$AT$1,"&lt;"&amp;23))-(RANK(X46,$B46:$AT46,0)+COUNTIFS($B46:$AT46,X46,$B$1:$AT$1,"&lt;"&amp;23))</f>
        <v>-25</v>
      </c>
      <c r="BR46">
        <f>(RANK(_calc_라운드기준!Y46,_calc_라운드기준!$B46:$AT46,0)+COUNTIFS(_calc_라운드기준!$B46:$AT46,_calc_라운드기준!Y46,$B$1:$AT$1,"&lt;"&amp;24))-(RANK(Y46,$B46:$AT46,0)+COUNTIFS($B46:$AT46,Y46,$B$1:$AT$1,"&lt;"&amp;24))</f>
        <v>-7</v>
      </c>
      <c r="BS46">
        <f>(RANK(_calc_라운드기준!Z46,_calc_라운드기준!$B46:$AT46,0)+COUNTIFS(_calc_라운드기준!$B46:$AT46,_calc_라운드기준!Z46,$B$1:$AT$1,"&lt;"&amp;25))-(RANK(Z46,$B46:$AT46,0)+COUNTIFS($B46:$AT46,Z46,$B$1:$AT$1,"&lt;"&amp;25))</f>
        <v>-25</v>
      </c>
      <c r="BT46">
        <f>(RANK(_calc_라운드기준!AA46,_calc_라운드기준!$B46:$AT46,0)+COUNTIFS(_calc_라운드기준!$B46:$AT46,_calc_라운드기준!AA46,$B$1:$AT$1,"&lt;"&amp;26))-(RANK(AA46,$B46:$AT46,0)+COUNTIFS($B46:$AT46,AA46,$B$1:$AT$1,"&lt;"&amp;26))</f>
        <v>3</v>
      </c>
      <c r="BU46">
        <f>(RANK(_calc_라운드기준!AB46,_calc_라운드기준!$B46:$AT46,0)+COUNTIFS(_calc_라운드기준!$B46:$AT46,_calc_라운드기준!AB46,$B$1:$AT$1,"&lt;"&amp;27))-(RANK(AB46,$B46:$AT46,0)+COUNTIFS($B46:$AT46,AB46,$B$1:$AT$1,"&lt;"&amp;27))</f>
        <v>-31</v>
      </c>
      <c r="BV46">
        <f>(RANK(_calc_라운드기준!AC46,_calc_라운드기준!$B46:$AT46,0)+COUNTIFS(_calc_라운드기준!$B46:$AT46,_calc_라운드기준!AC46,$B$1:$AT$1,"&lt;"&amp;28))-(RANK(AC46,$B46:$AT46,0)+COUNTIFS($B46:$AT46,AC46,$B$1:$AT$1,"&lt;"&amp;28))</f>
        <v>1</v>
      </c>
      <c r="BW46">
        <f>(RANK(_calc_라운드기준!AD46,_calc_라운드기준!$B46:$AT46,0)+COUNTIFS(_calc_라운드기준!$B46:$AT46,_calc_라운드기준!AD46,$B$1:$AT$1,"&lt;"&amp;29))-(RANK(AD46,$B46:$AT46,0)+COUNTIFS($B46:$AT46,AD46,$B$1:$AT$1,"&lt;"&amp;29))</f>
        <v>-5</v>
      </c>
      <c r="BX46">
        <f>(RANK(_calc_라운드기준!AE46,_calc_라운드기준!$B46:$AT46,0)+COUNTIFS(_calc_라운드기준!$B46:$AT46,_calc_라운드기준!AE46,$B$1:$AT$1,"&lt;"&amp;30))-(RANK(AE46,$B46:$AT46,0)+COUNTIFS($B46:$AT46,AE46,$B$1:$AT$1,"&lt;"&amp;30))</f>
        <v>11</v>
      </c>
      <c r="BY46">
        <f>(RANK(_calc_라운드기준!AF46,_calc_라운드기준!$B46:$AT46,0)+COUNTIFS(_calc_라운드기준!$B46:$AT46,_calc_라운드기준!AF46,$B$1:$AT$1,"&lt;"&amp;31))-(RANK(AF46,$B46:$AT46,0)+COUNTIFS($B46:$AT46,AF46,$B$1:$AT$1,"&lt;"&amp;31))</f>
        <v>4</v>
      </c>
      <c r="BZ46">
        <f>(RANK(_calc_라운드기준!AG46,_calc_라운드기준!$B46:$AT46,0)+COUNTIFS(_calc_라운드기준!$B46:$AT46,_calc_라운드기준!AG46,$B$1:$AT$1,"&lt;"&amp;32))-(RANK(AG46,$B46:$AT46,0)+COUNTIFS($B46:$AT46,AG46,$B$1:$AT$1,"&lt;"&amp;32))</f>
        <v>-7</v>
      </c>
      <c r="CA46">
        <f>(RANK(_calc_라운드기준!AH46,_calc_라운드기준!$B46:$AT46,0)+COUNTIFS(_calc_라운드기준!$B46:$AT46,_calc_라운드기준!AH46,$B$1:$AT$1,"&lt;"&amp;33))-(RANK(AH46,$B46:$AT46,0)+COUNTIFS($B46:$AT46,AH46,$B$1:$AT$1,"&lt;"&amp;33))</f>
        <v>22</v>
      </c>
      <c r="CB46">
        <f>(RANK(_calc_라운드기준!AI46,_calc_라운드기준!$B46:$AT46,0)+COUNTIFS(_calc_라운드기준!$B46:$AT46,_calc_라운드기준!AI46,$B$1:$AT$1,"&lt;"&amp;34))-(RANK(AI46,$B46:$AT46,0)+COUNTIFS($B46:$AT46,AI46,$B$1:$AT$1,"&lt;"&amp;34))</f>
        <v>19</v>
      </c>
      <c r="CC46">
        <f>(RANK(_calc_라운드기준!AJ46,_calc_라운드기준!$B46:$AT46,0)+COUNTIFS(_calc_라운드기준!$B46:$AT46,_calc_라운드기준!AJ46,$B$1:$AT$1,"&lt;"&amp;35))-(RANK(AJ46,$B46:$AT46,0)+COUNTIFS($B46:$AT46,AJ46,$B$1:$AT$1,"&lt;"&amp;35))</f>
        <v>9</v>
      </c>
      <c r="CD46">
        <f>(RANK(_calc_라운드기준!AK46,_calc_라운드기준!$B46:$AT46,0)+COUNTIFS(_calc_라운드기준!$B46:$AT46,_calc_라운드기준!AK46,$B$1:$AT$1,"&lt;"&amp;36))-(RANK(AK46,$B46:$AT46,0)+COUNTIFS($B46:$AT46,AK46,$B$1:$AT$1,"&lt;"&amp;36))</f>
        <v>5</v>
      </c>
      <c r="CE46">
        <f>(RANK(_calc_라운드기준!AL46,_calc_라운드기준!$B46:$AT46,0)+COUNTIFS(_calc_라운드기준!$B46:$AT46,_calc_라운드기준!AL46,$B$1:$AT$1,"&lt;"&amp;37))-(RANK(AL46,$B46:$AT46,0)+COUNTIFS($B46:$AT46,AL46,$B$1:$AT$1,"&lt;"&amp;37))</f>
        <v>-11</v>
      </c>
      <c r="CF46">
        <f>(RANK(_calc_라운드기준!AM46,_calc_라운드기준!$B46:$AT46,0)+COUNTIFS(_calc_라운드기준!$B46:$AT46,_calc_라운드기준!AM46,$B$1:$AT$1,"&lt;"&amp;38))-(RANK(AM46,$B46:$AT46,0)+COUNTIFS($B46:$AT46,AM46,$B$1:$AT$1,"&lt;"&amp;38))</f>
        <v>5</v>
      </c>
      <c r="CG46">
        <f>(RANK(_calc_라운드기준!AN46,_calc_라운드기준!$B46:$AT46,0)+COUNTIFS(_calc_라운드기준!$B46:$AT46,_calc_라운드기준!AN46,$B$1:$AT$1,"&lt;"&amp;39))-(RANK(AN46,$B46:$AT46,0)+COUNTIFS($B46:$AT46,AN46,$B$1:$AT$1,"&lt;"&amp;39))</f>
        <v>-11</v>
      </c>
      <c r="CH46">
        <f>(RANK(_calc_라운드기준!AO46,_calc_라운드기준!$B46:$AT46,0)+COUNTIFS(_calc_라운드기준!$B46:$AT46,_calc_라운드기준!AO46,$B$1:$AT$1,"&lt;"&amp;40))-(RANK(AO46,$B46:$AT46,0)+COUNTIFS($B46:$AT46,AO46,$B$1:$AT$1,"&lt;"&amp;40))</f>
        <v>-11</v>
      </c>
      <c r="CI46">
        <f>(RANK(_calc_라운드기준!AP46,_calc_라운드기준!$B46:$AT46,0)+COUNTIFS(_calc_라운드기준!$B46:$AT46,_calc_라운드기준!AP46,$B$1:$AT$1,"&lt;"&amp;41))-(RANK(AP46,$B46:$AT46,0)+COUNTIFS($B46:$AT46,AP46,$B$1:$AT$1,"&lt;"&amp;41))</f>
        <v>-4</v>
      </c>
      <c r="CJ46">
        <f>(RANK(_calc_라운드기준!AQ46,_calc_라운드기준!$B46:$AT46,0)+COUNTIFS(_calc_라운드기준!$B46:$AT46,_calc_라운드기준!AQ46,$B$1:$AT$1,"&lt;"&amp;42))-(RANK(AQ46,$B46:$AT46,0)+COUNTIFS($B46:$AT46,AQ46,$B$1:$AT$1,"&lt;"&amp;42))</f>
        <v>2</v>
      </c>
      <c r="CK46">
        <f>(RANK(_calc_라운드기준!AR46,_calc_라운드기준!$B46:$AT46,0)+COUNTIFS(_calc_라운드기준!$B46:$AT46,_calc_라운드기준!AR46,$B$1:$AT$1,"&lt;"&amp;43))-(RANK(AR46,$B46:$AT46,0)+COUNTIFS($B46:$AT46,AR46,$B$1:$AT$1,"&lt;"&amp;43))</f>
        <v>14</v>
      </c>
      <c r="CL46">
        <f>(RANK(_calc_라운드기준!AS46,_calc_라운드기준!$B46:$AT46,0)+COUNTIFS(_calc_라운드기준!$B46:$AT46,_calc_라운드기준!AS46,$B$1:$AT$1,"&lt;"&amp;44))-(RANK(AS46,$B46:$AT46,0)+COUNTIFS($B46:$AT46,AS46,$B$1:$AT$1,"&lt;"&amp;44))</f>
        <v>19</v>
      </c>
      <c r="CM46">
        <f>(RANK(_calc_라운드기준!AT46,_calc_라운드기준!$B46:$AT46,0)+COUNTIFS(_calc_라운드기준!$B46:$AT46,_calc_라운드기준!AT46,$B$1:$AT$1,"&lt;"&amp;45))-(RANK(AT46,$B46:$AT46,0)+COUNTIFS($B46:$AT46,AT46,$B$1:$AT$1,"&lt;"&amp;45))</f>
        <v>22</v>
      </c>
      <c r="CN46">
        <f t="shared" si="45"/>
        <v>26</v>
      </c>
      <c r="CO46">
        <f t="shared" si="46"/>
        <v>27</v>
      </c>
      <c r="CP46">
        <f t="shared" si="47"/>
        <v>28</v>
      </c>
      <c r="CQ46">
        <f t="shared" si="48"/>
        <v>29</v>
      </c>
      <c r="CR46">
        <f t="shared" si="49"/>
        <v>40</v>
      </c>
      <c r="CS46">
        <f t="shared" si="50"/>
        <v>15</v>
      </c>
      <c r="CT46">
        <f t="shared" si="51"/>
        <v>38</v>
      </c>
      <c r="CU46">
        <f t="shared" si="52"/>
        <v>45</v>
      </c>
      <c r="CV46">
        <f t="shared" si="53"/>
        <v>43</v>
      </c>
      <c r="CW46">
        <f t="shared" si="54"/>
        <v>25</v>
      </c>
      <c r="CX46">
        <f t="shared" si="55"/>
        <v>10</v>
      </c>
      <c r="CY46">
        <f t="shared" si="56"/>
        <v>12</v>
      </c>
      <c r="CZ46">
        <f t="shared" si="57"/>
        <v>13</v>
      </c>
      <c r="DA46">
        <f t="shared" si="58"/>
        <v>2</v>
      </c>
      <c r="DB46">
        <f t="shared" si="59"/>
        <v>34</v>
      </c>
      <c r="DC46">
        <f t="shared" si="60"/>
        <v>22</v>
      </c>
      <c r="DD46">
        <f t="shared" si="61"/>
        <v>19</v>
      </c>
      <c r="DE46">
        <f t="shared" si="62"/>
        <v>7</v>
      </c>
      <c r="DF46">
        <f t="shared" si="63"/>
        <v>16</v>
      </c>
      <c r="DG46">
        <f t="shared" si="64"/>
        <v>39</v>
      </c>
      <c r="DH46">
        <f t="shared" si="65"/>
        <v>1</v>
      </c>
      <c r="DI46">
        <f t="shared" si="66"/>
        <v>8</v>
      </c>
      <c r="DJ46">
        <f t="shared" si="67"/>
        <v>41</v>
      </c>
      <c r="DK46">
        <f t="shared" si="68"/>
        <v>32</v>
      </c>
      <c r="DL46">
        <f t="shared" si="69"/>
        <v>42</v>
      </c>
      <c r="DM46">
        <f t="shared" si="70"/>
        <v>21</v>
      </c>
      <c r="DN46">
        <f t="shared" si="71"/>
        <v>44</v>
      </c>
      <c r="DO46">
        <f t="shared" si="72"/>
        <v>24</v>
      </c>
      <c r="DP46">
        <f t="shared" si="73"/>
        <v>31</v>
      </c>
      <c r="DQ46">
        <f t="shared" si="74"/>
        <v>11</v>
      </c>
      <c r="DR46">
        <f t="shared" si="75"/>
        <v>20</v>
      </c>
      <c r="DS46">
        <f t="shared" si="76"/>
        <v>33</v>
      </c>
      <c r="DT46">
        <f t="shared" si="77"/>
        <v>3</v>
      </c>
      <c r="DU46">
        <f t="shared" si="78"/>
        <v>5</v>
      </c>
      <c r="DV46">
        <f t="shared" si="79"/>
        <v>14</v>
      </c>
      <c r="DW46">
        <f t="shared" si="80"/>
        <v>17</v>
      </c>
      <c r="DX46">
        <f t="shared" si="81"/>
        <v>35</v>
      </c>
      <c r="DY46">
        <f t="shared" si="82"/>
        <v>18</v>
      </c>
      <c r="DZ46">
        <f t="shared" si="83"/>
        <v>36</v>
      </c>
      <c r="EA46">
        <f t="shared" si="84"/>
        <v>37</v>
      </c>
      <c r="EB46">
        <f t="shared" si="85"/>
        <v>30</v>
      </c>
      <c r="EC46">
        <f t="shared" si="86"/>
        <v>23</v>
      </c>
      <c r="ED46">
        <f t="shared" si="87"/>
        <v>9</v>
      </c>
      <c r="EE46">
        <f t="shared" si="88"/>
        <v>6</v>
      </c>
      <c r="EF46">
        <f t="shared" si="89"/>
        <v>4</v>
      </c>
    </row>
    <row r="47" spans="1:136" ht="16.5" customHeight="1">
      <c r="A47">
        <f>_calc_라운드기준!A47</f>
        <v>1199</v>
      </c>
      <c r="B47">
        <f>INDEX(_calc_누적빈도!B:B,$A47)-INDEX(_calc_누적빈도!B:B,$A47-기준400회_후보!$B$1)</f>
        <v>48</v>
      </c>
      <c r="C47">
        <f>INDEX(_calc_누적빈도!C:C,$A47)-INDEX(_calc_누적빈도!C:C,$A47-기준400회_후보!$B$1)</f>
        <v>43</v>
      </c>
      <c r="D47">
        <f>INDEX(_calc_누적빈도!D:D,$A47)-INDEX(_calc_누적빈도!D:D,$A47-기준400회_후보!$B$1)</f>
        <v>61</v>
      </c>
      <c r="E47">
        <f>INDEX(_calc_누적빈도!E:E,$A47)-INDEX(_calc_누적빈도!E:E,$A47-기준400회_후보!$B$1)</f>
        <v>46</v>
      </c>
      <c r="F47">
        <f>INDEX(_calc_누적빈도!F:F,$A47)-INDEX(_calc_누적빈도!F:F,$A47-기준400회_후보!$B$1)</f>
        <v>39</v>
      </c>
      <c r="G47">
        <f>INDEX(_calc_누적빈도!G:G,$A47)-INDEX(_calc_누적빈도!G:G,$A47-기준400회_후보!$B$1)</f>
        <v>58</v>
      </c>
      <c r="H47">
        <f>INDEX(_calc_누적빈도!H:H,$A47)-INDEX(_calc_누적빈도!H:H,$A47-기준400회_후보!$B$1)</f>
        <v>55</v>
      </c>
      <c r="I47">
        <f>INDEX(_calc_누적빈도!I:I,$A47)-INDEX(_calc_누적빈도!I:I,$A47-기준400회_후보!$B$1)</f>
        <v>41</v>
      </c>
      <c r="J47">
        <f>INDEX(_calc_누적빈도!J:J,$A47)-INDEX(_calc_누적빈도!J:J,$A47-기준400회_후보!$B$1)</f>
        <v>51</v>
      </c>
      <c r="K47">
        <f>INDEX(_calc_누적빈도!K:K,$A47)-INDEX(_calc_누적빈도!K:K,$A47-기준400회_후보!$B$1)</f>
        <v>45</v>
      </c>
      <c r="L47">
        <f>INDEX(_calc_누적빈도!L:L,$A47)-INDEX(_calc_누적빈도!L:L,$A47-기준400회_후보!$B$1)</f>
        <v>53</v>
      </c>
      <c r="M47">
        <f>INDEX(_calc_누적빈도!M:M,$A47)-INDEX(_calc_누적빈도!M:M,$A47-기준400회_후보!$B$1)</f>
        <v>66</v>
      </c>
      <c r="N47">
        <f>INDEX(_calc_누적빈도!N:N,$A47)-INDEX(_calc_누적빈도!N:N,$A47-기준400회_후보!$B$1)</f>
        <v>65</v>
      </c>
      <c r="O47">
        <f>INDEX(_calc_누적빈도!O:O,$A47)-INDEX(_calc_누적빈도!O:O,$A47-기준400회_후보!$B$1)</f>
        <v>57</v>
      </c>
      <c r="P47">
        <f>INDEX(_calc_누적빈도!P:P,$A47)-INDEX(_calc_누적빈도!P:P,$A47-기준400회_후보!$B$1)</f>
        <v>52</v>
      </c>
      <c r="Q47">
        <f>INDEX(_calc_누적빈도!Q:Q,$A47)-INDEX(_calc_누적빈도!Q:Q,$A47-기준400회_후보!$B$1)</f>
        <v>62</v>
      </c>
      <c r="R47">
        <f>INDEX(_calc_누적빈도!R:R,$A47)-INDEX(_calc_누적빈도!R:R,$A47-기준400회_후보!$B$1)</f>
        <v>51</v>
      </c>
      <c r="S47">
        <f>INDEX(_calc_누적빈도!S:S,$A47)-INDEX(_calc_누적빈도!S:S,$A47-기준400회_후보!$B$1)</f>
        <v>61</v>
      </c>
      <c r="T47">
        <f>INDEX(_calc_누적빈도!T:T,$A47)-INDEX(_calc_누적빈도!T:T,$A47-기준400회_후보!$B$1)</f>
        <v>54</v>
      </c>
      <c r="U47">
        <f>INDEX(_calc_누적빈도!U:U,$A47)-INDEX(_calc_누적빈도!U:U,$A47-기준400회_후보!$B$1)</f>
        <v>45</v>
      </c>
      <c r="V47">
        <f>INDEX(_calc_누적빈도!V:V,$A47)-INDEX(_calc_누적빈도!V:V,$A47-기준400회_후보!$B$1)</f>
        <v>59</v>
      </c>
      <c r="W47">
        <f>INDEX(_calc_누적빈도!W:W,$A47)-INDEX(_calc_누적빈도!W:W,$A47-기준400회_후보!$B$1)</f>
        <v>52</v>
      </c>
      <c r="X47">
        <f>INDEX(_calc_누적빈도!X:X,$A47)-INDEX(_calc_누적빈도!X:X,$A47-기준400회_후보!$B$1)</f>
        <v>49</v>
      </c>
      <c r="Y47">
        <f>INDEX(_calc_누적빈도!Y:Y,$A47)-INDEX(_calc_누적빈도!Y:Y,$A47-기준400회_후보!$B$1)</f>
        <v>53</v>
      </c>
      <c r="Z47">
        <f>INDEX(_calc_누적빈도!Z:Z,$A47)-INDEX(_calc_누적빈도!Z:Z,$A47-기준400회_후보!$B$1)</f>
        <v>45</v>
      </c>
      <c r="AA47">
        <f>INDEX(_calc_누적빈도!AA:AA,$A47)-INDEX(_calc_누적빈도!AA:AA,$A47-기준400회_후보!$B$1)</f>
        <v>56</v>
      </c>
      <c r="AB47">
        <f>INDEX(_calc_누적빈도!AB:AB,$A47)-INDEX(_calc_누적빈도!AB:AB,$A47-기준400회_후보!$B$1)</f>
        <v>49</v>
      </c>
      <c r="AC47">
        <f>INDEX(_calc_누적빈도!AC:AC,$A47)-INDEX(_calc_누적빈도!AC:AC,$A47-기준400회_후보!$B$1)</f>
        <v>57</v>
      </c>
      <c r="AD47">
        <f>INDEX(_calc_누적빈도!AD:AD,$A47)-INDEX(_calc_누적빈도!AD:AD,$A47-기준400회_후보!$B$1)</f>
        <v>54</v>
      </c>
      <c r="AE47">
        <f>INDEX(_calc_누적빈도!AE:AE,$A47)-INDEX(_calc_누적빈도!AE:AE,$A47-기준400회_후보!$B$1)</f>
        <v>58</v>
      </c>
      <c r="AF47">
        <f>INDEX(_calc_누적빈도!AF:AF,$A47)-INDEX(_calc_누적빈도!AF:AF,$A47-기준400회_후보!$B$1)</f>
        <v>52</v>
      </c>
      <c r="AG47">
        <f>INDEX(_calc_누적빈도!AG:AG,$A47)-INDEX(_calc_누적빈도!AG:AG,$A47-기준400회_후보!$B$1)</f>
        <v>48</v>
      </c>
      <c r="AH47">
        <f>INDEX(_calc_누적빈도!AH:AH,$A47)-INDEX(_calc_누적빈도!AH:AH,$A47-기준400회_후보!$B$1)</f>
        <v>61</v>
      </c>
      <c r="AI47">
        <f>INDEX(_calc_누적빈도!AI:AI,$A47)-INDEX(_calc_누적빈도!AI:AI,$A47-기준400회_후보!$B$1)</f>
        <v>54</v>
      </c>
      <c r="AJ47">
        <f>INDEX(_calc_누적빈도!AJ:AJ,$A47)-INDEX(_calc_누적빈도!AJ:AJ,$A47-기준400회_후보!$B$1)</f>
        <v>58</v>
      </c>
      <c r="AK47">
        <f>INDEX(_calc_누적빈도!AK:AK,$A47)-INDEX(_calc_누적빈도!AK:AK,$A47-기준400회_후보!$B$1)</f>
        <v>53</v>
      </c>
      <c r="AL47">
        <f>INDEX(_calc_누적빈도!AL:AL,$A47)-INDEX(_calc_누적빈도!AL:AL,$A47-기준400회_후보!$B$1)</f>
        <v>55</v>
      </c>
      <c r="AM47">
        <f>INDEX(_calc_누적빈도!AM:AM,$A47)-INDEX(_calc_누적빈도!AM:AM,$A47-기준400회_후보!$B$1)</f>
        <v>64</v>
      </c>
      <c r="AN47">
        <f>INDEX(_calc_누적빈도!AN:AN,$A47)-INDEX(_calc_누적빈도!AN:AN,$A47-기준400회_후보!$B$1)</f>
        <v>57</v>
      </c>
      <c r="AO47">
        <f>INDEX(_calc_누적빈도!AO:AO,$A47)-INDEX(_calc_누적빈도!AO:AO,$A47-기준400회_후보!$B$1)</f>
        <v>50</v>
      </c>
      <c r="AP47">
        <f>INDEX(_calc_누적빈도!AP:AP,$A47)-INDEX(_calc_누적빈도!AP:AP,$A47-기준400회_후보!$B$1)</f>
        <v>45</v>
      </c>
      <c r="AQ47">
        <f>INDEX(_calc_누적빈도!AQ:AQ,$A47)-INDEX(_calc_누적빈도!AQ:AQ,$A47-기준400회_후보!$B$1)</f>
        <v>53</v>
      </c>
      <c r="AR47">
        <f>INDEX(_calc_누적빈도!AR:AR,$A47)-INDEX(_calc_누적빈도!AR:AR,$A47-기준400회_후보!$B$1)</f>
        <v>52</v>
      </c>
      <c r="AS47">
        <f>INDEX(_calc_누적빈도!AS:AS,$A47)-INDEX(_calc_누적빈도!AS:AS,$A47-기준400회_후보!$B$1)</f>
        <v>53</v>
      </c>
      <c r="AT47">
        <f>INDEX(_calc_누적빈도!AT:AT,$A47)-INDEX(_calc_누적빈도!AT:AT,$A47-기준400회_후보!$B$1)</f>
        <v>60</v>
      </c>
      <c r="AU47">
        <f>(RANK(_calc_라운드기준!B47,_calc_라운드기준!$B47:$AT47,0)+COUNTIFS(_calc_라운드기준!$B47:$AT47,_calc_라운드기준!B47,$B$1:$AT$1,"&lt;"&amp;1))-(RANK(B47,$B47:$AT47,0)+COUNTIFS($B47:$AT47,B47,$B$1:$AT$1,"&lt;"&amp;1))</f>
        <v>-3</v>
      </c>
      <c r="AV47">
        <f>(RANK(_calc_라운드기준!C47,_calc_라운드기준!$B47:$AT47,0)+COUNTIFS(_calc_라운드기준!$B47:$AT47,_calc_라운드기준!C47,$B$1:$AT$1,"&lt;"&amp;2))-(RANK(C47,$B47:$AT47,0)+COUNTIFS($B47:$AT47,C47,$B$1:$AT$1,"&lt;"&amp;2))</f>
        <v>-4</v>
      </c>
      <c r="AW47">
        <f>(RANK(_calc_라운드기준!D47,_calc_라운드기준!$B47:$AT47,0)+COUNTIFS(_calc_라운드기준!$B47:$AT47,_calc_라운드기준!D47,$B$1:$AT$1,"&lt;"&amp;3))-(RANK(D47,$B47:$AT47,0)+COUNTIFS($B47:$AT47,D47,$B$1:$AT$1,"&lt;"&amp;3))</f>
        <v>-4</v>
      </c>
      <c r="AX47">
        <f>(RANK(_calc_라운드기준!E47,_calc_라운드기준!$B47:$AT47,0)+COUNTIFS(_calc_라운드기준!$B47:$AT47,_calc_라운드기준!E47,$B$1:$AT$1,"&lt;"&amp;4))-(RANK(E47,$B47:$AT47,0)+COUNTIFS($B47:$AT47,E47,$B$1:$AT$1,"&lt;"&amp;4))</f>
        <v>-4</v>
      </c>
      <c r="AY47">
        <f>(RANK(_calc_라운드기준!F47,_calc_라운드기준!$B47:$AT47,0)+COUNTIFS(_calc_라운드기준!$B47:$AT47,_calc_라운드기준!F47,$B$1:$AT$1,"&lt;"&amp;5))-(RANK(F47,$B47:$AT47,0)+COUNTIFS($B47:$AT47,F47,$B$1:$AT$1,"&lt;"&amp;5))</f>
        <v>-21</v>
      </c>
      <c r="AZ47">
        <f>(RANK(_calc_라운드기준!G47,_calc_라운드기준!$B47:$AT47,0)+COUNTIFS(_calc_라운드기준!$B47:$AT47,_calc_라운드기준!G47,$B$1:$AT$1,"&lt;"&amp;6))-(RANK(G47,$B47:$AT47,0)+COUNTIFS($B47:$AT47,G47,$B$1:$AT$1,"&lt;"&amp;6))</f>
        <v>6</v>
      </c>
      <c r="BA47">
        <f>(RANK(_calc_라운드기준!H47,_calc_라운드기준!$B47:$AT47,0)+COUNTIFS(_calc_라운드기준!$B47:$AT47,_calc_라운드기준!H47,$B$1:$AT$1,"&lt;"&amp;7))-(RANK(H47,$B47:$AT47,0)+COUNTIFS($B47:$AT47,H47,$B$1:$AT$1,"&lt;"&amp;7))</f>
        <v>-12</v>
      </c>
      <c r="BB47">
        <f>(RANK(_calc_라운드기준!I47,_calc_라운드기준!$B47:$AT47,0)+COUNTIFS(_calc_라운드기준!$B47:$AT47,_calc_라운드기준!I47,$B$1:$AT$1,"&lt;"&amp;8))-(RANK(I47,$B47:$AT47,0)+COUNTIFS($B47:$AT47,I47,$B$1:$AT$1,"&lt;"&amp;8))</f>
        <v>-38</v>
      </c>
      <c r="BC47">
        <f>(RANK(_calc_라운드기준!J47,_calc_라운드기준!$B47:$AT47,0)+COUNTIFS(_calc_라운드기준!$B47:$AT47,_calc_라운드기준!J47,$B$1:$AT$1,"&lt;"&amp;9))-(RANK(J47,$B47:$AT47,0)+COUNTIFS($B47:$AT47,J47,$B$1:$AT$1,"&lt;"&amp;9))</f>
        <v>-29</v>
      </c>
      <c r="BD47">
        <f>(RANK(_calc_라운드기준!K47,_calc_라운드기준!$B47:$AT47,0)+COUNTIFS(_calc_라운드기준!$B47:$AT47,_calc_라운드기준!K47,$B$1:$AT$1,"&lt;"&amp;10))-(RANK(K47,$B47:$AT47,0)+COUNTIFS($B47:$AT47,K47,$B$1:$AT$1,"&lt;"&amp;10))</f>
        <v>1</v>
      </c>
      <c r="BE47">
        <f>(RANK(_calc_라운드기준!L47,_calc_라운드기준!$B47:$AT47,0)+COUNTIFS(_calc_라운드기준!$B47:$AT47,_calc_라운드기준!L47,$B$1:$AT$1,"&lt;"&amp;11))-(RANK(L47,$B47:$AT47,0)+COUNTIFS($B47:$AT47,L47,$B$1:$AT$1,"&lt;"&amp;11))</f>
        <v>13</v>
      </c>
      <c r="BF47">
        <f>(RANK(_calc_라운드기준!M47,_calc_라운드기준!$B47:$AT47,0)+COUNTIFS(_calc_라운드기준!$B47:$AT47,_calc_라운드기준!M47,$B$1:$AT$1,"&lt;"&amp;12))-(RANK(M47,$B47:$AT47,0)+COUNTIFS($B47:$AT47,M47,$B$1:$AT$1,"&lt;"&amp;12))</f>
        <v>8</v>
      </c>
      <c r="BG47">
        <f>(RANK(_calc_라운드기준!N47,_calc_라운드기준!$B47:$AT47,0)+COUNTIFS(_calc_라운드기준!$B47:$AT47,_calc_라운드기준!N47,$B$1:$AT$1,"&lt;"&amp;13))-(RANK(N47,$B47:$AT47,0)+COUNTIFS($B47:$AT47,N47,$B$1:$AT$1,"&lt;"&amp;13))</f>
        <v>8</v>
      </c>
      <c r="BH47">
        <f>(RANK(_calc_라운드기준!O47,_calc_라운드기준!$B47:$AT47,0)+COUNTIFS(_calc_라운드기준!$B47:$AT47,_calc_라운드기준!O47,$B$1:$AT$1,"&lt;"&amp;14))-(RANK(O47,$B47:$AT47,0)+COUNTIFS($B47:$AT47,O47,$B$1:$AT$1,"&lt;"&amp;14))</f>
        <v>28</v>
      </c>
      <c r="BI47">
        <f>(RANK(_calc_라운드기준!P47,_calc_라운드기준!$B47:$AT47,0)+COUNTIFS(_calc_라운드기준!$B47:$AT47,_calc_라운드기준!P47,$B$1:$AT$1,"&lt;"&amp;15))-(RANK(P47,$B47:$AT47,0)+COUNTIFS($B47:$AT47,P47,$B$1:$AT$1,"&lt;"&amp;15))</f>
        <v>-16</v>
      </c>
      <c r="BJ47">
        <f>(RANK(_calc_라운드기준!Q47,_calc_라운드기준!$B47:$AT47,0)+COUNTIFS(_calc_라운드기준!$B47:$AT47,_calc_라운드기준!Q47,$B$1:$AT$1,"&lt;"&amp;16))-(RANK(Q47,$B47:$AT47,0)+COUNTIFS($B47:$AT47,Q47,$B$1:$AT$1,"&lt;"&amp;16))</f>
        <v>8</v>
      </c>
      <c r="BK47">
        <f>(RANK(_calc_라운드기준!R47,_calc_라운드기준!$B47:$AT47,0)+COUNTIFS(_calc_라운드기준!$B47:$AT47,_calc_라운드기준!R47,$B$1:$AT$1,"&lt;"&amp;17))-(RANK(R47,$B47:$AT47,0)+COUNTIFS($B47:$AT47,R47,$B$1:$AT$1,"&lt;"&amp;17))</f>
        <v>4</v>
      </c>
      <c r="BL47">
        <f>(RANK(_calc_라운드기준!S47,_calc_라운드기준!$B47:$AT47,0)+COUNTIFS(_calc_라운드기준!$B47:$AT47,_calc_라운드기준!S47,$B$1:$AT$1,"&lt;"&amp;18))-(RANK(S47,$B47:$AT47,0)+COUNTIFS($B47:$AT47,S47,$B$1:$AT$1,"&lt;"&amp;18))</f>
        <v>19</v>
      </c>
      <c r="BM47">
        <f>(RANK(_calc_라운드기준!T47,_calc_라운드기준!$B47:$AT47,0)+COUNTIFS(_calc_라운드기준!$B47:$AT47,_calc_라운드기준!T47,$B$1:$AT$1,"&lt;"&amp;19))-(RANK(T47,$B47:$AT47,0)+COUNTIFS($B47:$AT47,T47,$B$1:$AT$1,"&lt;"&amp;19))</f>
        <v>-2</v>
      </c>
      <c r="BN47">
        <f>(RANK(_calc_라운드기준!U47,_calc_라운드기준!$B47:$AT47,0)+COUNTIFS(_calc_라운드기준!$B47:$AT47,_calc_라운드기준!U47,$B$1:$AT$1,"&lt;"&amp;20))-(RANK(U47,$B47:$AT47,0)+COUNTIFS($B47:$AT47,U47,$B$1:$AT$1,"&lt;"&amp;20))</f>
        <v>-14</v>
      </c>
      <c r="BO47">
        <f>(RANK(_calc_라운드기준!V47,_calc_라운드기준!$B47:$AT47,0)+COUNTIFS(_calc_라운드기준!$B47:$AT47,_calc_라운드기준!V47,$B$1:$AT$1,"&lt;"&amp;21))-(RANK(V47,$B47:$AT47,0)+COUNTIFS($B47:$AT47,V47,$B$1:$AT$1,"&lt;"&amp;21))</f>
        <v>18</v>
      </c>
      <c r="BP47">
        <f>(RANK(_calc_라운드기준!W47,_calc_라운드기준!$B47:$AT47,0)+COUNTIFS(_calc_라운드기준!$B47:$AT47,_calc_라운드기준!W47,$B$1:$AT$1,"&lt;"&amp;22))-(RANK(W47,$B47:$AT47,0)+COUNTIFS($B47:$AT47,W47,$B$1:$AT$1,"&lt;"&amp;22))</f>
        <v>14</v>
      </c>
      <c r="BQ47">
        <f>(RANK(_calc_라운드기준!X47,_calc_라운드기준!$B47:$AT47,0)+COUNTIFS(_calc_라운드기준!$B47:$AT47,_calc_라운드기준!X47,$B$1:$AT$1,"&lt;"&amp;23))-(RANK(X47,$B47:$AT47,0)+COUNTIFS($B47:$AT47,X47,$B$1:$AT$1,"&lt;"&amp;23))</f>
        <v>-21</v>
      </c>
      <c r="BR47">
        <f>(RANK(_calc_라운드기준!Y47,_calc_라운드기준!$B47:$AT47,0)+COUNTIFS(_calc_라운드기준!$B47:$AT47,_calc_라운드기준!Y47,$B$1:$AT$1,"&lt;"&amp;24))-(RANK(Y47,$B47:$AT47,0)+COUNTIFS($B47:$AT47,Y47,$B$1:$AT$1,"&lt;"&amp;24))</f>
        <v>-5</v>
      </c>
      <c r="BS47">
        <f>(RANK(_calc_라운드기준!Z47,_calc_라운드기준!$B47:$AT47,0)+COUNTIFS(_calc_라운드기준!$B47:$AT47,_calc_라운드기준!Z47,$B$1:$AT$1,"&lt;"&amp;25))-(RANK(Z47,$B47:$AT47,0)+COUNTIFS($B47:$AT47,Z47,$B$1:$AT$1,"&lt;"&amp;25))</f>
        <v>-22</v>
      </c>
      <c r="BT47">
        <f>(RANK(_calc_라운드기준!AA47,_calc_라운드기준!$B47:$AT47,0)+COUNTIFS(_calc_라운드기준!$B47:$AT47,_calc_라운드기준!AA47,$B$1:$AT$1,"&lt;"&amp;26))-(RANK(AA47,$B47:$AT47,0)+COUNTIFS($B47:$AT47,AA47,$B$1:$AT$1,"&lt;"&amp;26))</f>
        <v>4</v>
      </c>
      <c r="BU47">
        <f>(RANK(_calc_라운드기준!AB47,_calc_라운드기준!$B47:$AT47,0)+COUNTIFS(_calc_라운드기준!$B47:$AT47,_calc_라운드기준!AB47,$B$1:$AT$1,"&lt;"&amp;27))-(RANK(AB47,$B47:$AT47,0)+COUNTIFS($B47:$AT47,AB47,$B$1:$AT$1,"&lt;"&amp;27))</f>
        <v>-32</v>
      </c>
      <c r="BV47">
        <f>(RANK(_calc_라운드기준!AC47,_calc_라운드기준!$B47:$AT47,0)+COUNTIFS(_calc_라운드기준!$B47:$AT47,_calc_라운드기준!AC47,$B$1:$AT$1,"&lt;"&amp;28))-(RANK(AC47,$B47:$AT47,0)+COUNTIFS($B47:$AT47,AC47,$B$1:$AT$1,"&lt;"&amp;28))</f>
        <v>0</v>
      </c>
      <c r="BW47">
        <f>(RANK(_calc_라운드기준!AD47,_calc_라운드기준!$B47:$AT47,0)+COUNTIFS(_calc_라운드기준!$B47:$AT47,_calc_라운드기준!AD47,$B$1:$AT$1,"&lt;"&amp;29))-(RANK(AD47,$B47:$AT47,0)+COUNTIFS($B47:$AT47,AD47,$B$1:$AT$1,"&lt;"&amp;29))</f>
        <v>-5</v>
      </c>
      <c r="BX47">
        <f>(RANK(_calc_라운드기준!AE47,_calc_라운드기준!$B47:$AT47,0)+COUNTIFS(_calc_라운드기준!$B47:$AT47,_calc_라운드기준!AE47,$B$1:$AT$1,"&lt;"&amp;30))-(RANK(AE47,$B47:$AT47,0)+COUNTIFS($B47:$AT47,AE47,$B$1:$AT$1,"&lt;"&amp;30))</f>
        <v>17</v>
      </c>
      <c r="BY47">
        <f>(RANK(_calc_라운드기준!AF47,_calc_라운드기준!$B47:$AT47,0)+COUNTIFS(_calc_라운드기준!$B47:$AT47,_calc_라운드기준!AF47,$B$1:$AT$1,"&lt;"&amp;31))-(RANK(AF47,$B47:$AT47,0)+COUNTIFS($B47:$AT47,AF47,$B$1:$AT$1,"&lt;"&amp;31))</f>
        <v>8</v>
      </c>
      <c r="BZ47">
        <f>(RANK(_calc_라운드기준!AG47,_calc_라운드기준!$B47:$AT47,0)+COUNTIFS(_calc_라운드기준!$B47:$AT47,_calc_라운드기준!AG47,$B$1:$AT$1,"&lt;"&amp;32))-(RANK(AG47,$B47:$AT47,0)+COUNTIFS($B47:$AT47,AG47,$B$1:$AT$1,"&lt;"&amp;32))</f>
        <v>-8</v>
      </c>
      <c r="CA47">
        <f>(RANK(_calc_라운드기준!AH47,_calc_라운드기준!$B47:$AT47,0)+COUNTIFS(_calc_라운드기준!$B47:$AT47,_calc_라운드기준!AH47,$B$1:$AT$1,"&lt;"&amp;33))-(RANK(AH47,$B47:$AT47,0)+COUNTIFS($B47:$AT47,AH47,$B$1:$AT$1,"&lt;"&amp;33))</f>
        <v>23</v>
      </c>
      <c r="CB47">
        <f>(RANK(_calc_라운드기준!AI47,_calc_라운드기준!$B47:$AT47,0)+COUNTIFS(_calc_라운드기준!$B47:$AT47,_calc_라운드기준!AI47,$B$1:$AT$1,"&lt;"&amp;34))-(RANK(AI47,$B47:$AT47,0)+COUNTIFS($B47:$AT47,AI47,$B$1:$AT$1,"&lt;"&amp;34))</f>
        <v>22</v>
      </c>
      <c r="CC47">
        <f>(RANK(_calc_라운드기준!AJ47,_calc_라운드기준!$B47:$AT47,0)+COUNTIFS(_calc_라운드기준!$B47:$AT47,_calc_라운드기준!AJ47,$B$1:$AT$1,"&lt;"&amp;35))-(RANK(AJ47,$B47:$AT47,0)+COUNTIFS($B47:$AT47,AJ47,$B$1:$AT$1,"&lt;"&amp;35))</f>
        <v>9</v>
      </c>
      <c r="CD47">
        <f>(RANK(_calc_라운드기준!AK47,_calc_라운드기준!$B47:$AT47,0)+COUNTIFS(_calc_라운드기준!$B47:$AT47,_calc_라운드기준!AK47,$B$1:$AT$1,"&lt;"&amp;36))-(RANK(AK47,$B47:$AT47,0)+COUNTIFS($B47:$AT47,AK47,$B$1:$AT$1,"&lt;"&amp;36))</f>
        <v>-2</v>
      </c>
      <c r="CE47">
        <f>(RANK(_calc_라운드기준!AL47,_calc_라운드기준!$B47:$AT47,0)+COUNTIFS(_calc_라운드기준!$B47:$AT47,_calc_라운드기준!AL47,$B$1:$AT$1,"&lt;"&amp;37))-(RANK(AL47,$B47:$AT47,0)+COUNTIFS($B47:$AT47,AL47,$B$1:$AT$1,"&lt;"&amp;37))</f>
        <v>-11</v>
      </c>
      <c r="CF47">
        <f>(RANK(_calc_라운드기준!AM47,_calc_라운드기준!$B47:$AT47,0)+COUNTIFS(_calc_라운드기준!$B47:$AT47,_calc_라운드기준!AM47,$B$1:$AT$1,"&lt;"&amp;38))-(RANK(AM47,$B47:$AT47,0)+COUNTIFS($B47:$AT47,AM47,$B$1:$AT$1,"&lt;"&amp;38))</f>
        <v>5</v>
      </c>
      <c r="CG47">
        <f>(RANK(_calc_라운드기준!AN47,_calc_라운드기준!$B47:$AT47,0)+COUNTIFS(_calc_라운드기준!$B47:$AT47,_calc_라운드기준!AN47,$B$1:$AT$1,"&lt;"&amp;39))-(RANK(AN47,$B47:$AT47,0)+COUNTIFS($B47:$AT47,AN47,$B$1:$AT$1,"&lt;"&amp;39))</f>
        <v>-11</v>
      </c>
      <c r="CH47">
        <f>(RANK(_calc_라운드기준!AO47,_calc_라운드기준!$B47:$AT47,0)+COUNTIFS(_calc_라운드기준!$B47:$AT47,_calc_라운드기준!AO47,$B$1:$AT$1,"&lt;"&amp;40))-(RANK(AO47,$B47:$AT47,0)+COUNTIFS($B47:$AT47,AO47,$B$1:$AT$1,"&lt;"&amp;40))</f>
        <v>-10</v>
      </c>
      <c r="CI47">
        <f>(RANK(_calc_라운드기준!AP47,_calc_라운드기준!$B47:$AT47,0)+COUNTIFS(_calc_라운드기준!$B47:$AT47,_calc_라운드기준!AP47,$B$1:$AT$1,"&lt;"&amp;41))-(RANK(AP47,$B47:$AT47,0)+COUNTIFS($B47:$AT47,AP47,$B$1:$AT$1,"&lt;"&amp;41))</f>
        <v>-4</v>
      </c>
      <c r="CJ47">
        <f>(RANK(_calc_라운드기준!AQ47,_calc_라운드기준!$B47:$AT47,0)+COUNTIFS(_calc_라운드기준!$B47:$AT47,_calc_라운드기준!AQ47,$B$1:$AT$1,"&lt;"&amp;42))-(RANK(AQ47,$B47:$AT47,0)+COUNTIFS($B47:$AT47,AQ47,$B$1:$AT$1,"&lt;"&amp;42))</f>
        <v>6</v>
      </c>
      <c r="CK47">
        <f>(RANK(_calc_라운드기준!AR47,_calc_라운드기준!$B47:$AT47,0)+COUNTIFS(_calc_라운드기준!$B47:$AT47,_calc_라운드기준!AR47,$B$1:$AT$1,"&lt;"&amp;43))-(RANK(AR47,$B47:$AT47,0)+COUNTIFS($B47:$AT47,AR47,$B$1:$AT$1,"&lt;"&amp;43))</f>
        <v>14</v>
      </c>
      <c r="CL47">
        <f>(RANK(_calc_라운드기준!AS47,_calc_라운드기준!$B47:$AT47,0)+COUNTIFS(_calc_라운드기준!$B47:$AT47,_calc_라운드기준!AS47,$B$1:$AT$1,"&lt;"&amp;44))-(RANK(AS47,$B47:$AT47,0)+COUNTIFS($B47:$AT47,AS47,$B$1:$AT$1,"&lt;"&amp;44))</f>
        <v>19</v>
      </c>
      <c r="CM47">
        <f>(RANK(_calc_라운드기준!AT47,_calc_라운드기준!$B47:$AT47,0)+COUNTIFS(_calc_라운드기준!$B47:$AT47,_calc_라운드기준!AT47,$B$1:$AT$1,"&lt;"&amp;45))-(RANK(AT47,$B47:$AT47,0)+COUNTIFS($B47:$AT47,AT47,$B$1:$AT$1,"&lt;"&amp;45))</f>
        <v>24</v>
      </c>
      <c r="CN47">
        <f t="shared" si="45"/>
        <v>26</v>
      </c>
      <c r="CO47">
        <f t="shared" si="46"/>
        <v>27</v>
      </c>
      <c r="CP47">
        <f t="shared" si="47"/>
        <v>28</v>
      </c>
      <c r="CQ47">
        <f t="shared" si="48"/>
        <v>29</v>
      </c>
      <c r="CR47">
        <f t="shared" si="49"/>
        <v>40</v>
      </c>
      <c r="CS47">
        <f t="shared" si="50"/>
        <v>17</v>
      </c>
      <c r="CT47">
        <f t="shared" si="51"/>
        <v>37</v>
      </c>
      <c r="CU47">
        <f t="shared" si="52"/>
        <v>45</v>
      </c>
      <c r="CV47">
        <f t="shared" si="53"/>
        <v>43</v>
      </c>
      <c r="CW47">
        <f t="shared" si="54"/>
        <v>22</v>
      </c>
      <c r="CX47">
        <f t="shared" si="55"/>
        <v>11</v>
      </c>
      <c r="CY47">
        <f t="shared" si="56"/>
        <v>13</v>
      </c>
      <c r="CZ47">
        <f t="shared" si="57"/>
        <v>14</v>
      </c>
      <c r="DA47">
        <f t="shared" si="58"/>
        <v>1</v>
      </c>
      <c r="DB47">
        <f t="shared" si="59"/>
        <v>39</v>
      </c>
      <c r="DC47">
        <f t="shared" si="60"/>
        <v>15</v>
      </c>
      <c r="DD47">
        <f t="shared" si="61"/>
        <v>20</v>
      </c>
      <c r="DE47">
        <f t="shared" si="62"/>
        <v>5</v>
      </c>
      <c r="DF47">
        <f t="shared" si="63"/>
        <v>24</v>
      </c>
      <c r="DG47">
        <f t="shared" si="64"/>
        <v>38</v>
      </c>
      <c r="DH47">
        <f t="shared" si="65"/>
        <v>7</v>
      </c>
      <c r="DI47">
        <f t="shared" si="66"/>
        <v>9</v>
      </c>
      <c r="DJ47">
        <f t="shared" si="67"/>
        <v>41</v>
      </c>
      <c r="DK47">
        <f t="shared" si="68"/>
        <v>31</v>
      </c>
      <c r="DL47">
        <f t="shared" si="69"/>
        <v>42</v>
      </c>
      <c r="DM47">
        <f t="shared" si="70"/>
        <v>21</v>
      </c>
      <c r="DN47">
        <f t="shared" si="71"/>
        <v>44</v>
      </c>
      <c r="DO47">
        <f t="shared" si="72"/>
        <v>23</v>
      </c>
      <c r="DP47">
        <f t="shared" si="73"/>
        <v>32</v>
      </c>
      <c r="DQ47">
        <f t="shared" si="74"/>
        <v>8</v>
      </c>
      <c r="DR47">
        <f t="shared" si="75"/>
        <v>16</v>
      </c>
      <c r="DS47">
        <f t="shared" si="76"/>
        <v>33</v>
      </c>
      <c r="DT47">
        <f t="shared" si="77"/>
        <v>3</v>
      </c>
      <c r="DU47">
        <f t="shared" si="78"/>
        <v>4</v>
      </c>
      <c r="DV47">
        <f t="shared" si="79"/>
        <v>12</v>
      </c>
      <c r="DW47">
        <f t="shared" si="80"/>
        <v>25</v>
      </c>
      <c r="DX47">
        <f t="shared" si="81"/>
        <v>35</v>
      </c>
      <c r="DY47">
        <f t="shared" si="82"/>
        <v>19</v>
      </c>
      <c r="DZ47">
        <f t="shared" si="83"/>
        <v>36</v>
      </c>
      <c r="EA47">
        <f t="shared" si="84"/>
        <v>34</v>
      </c>
      <c r="EB47">
        <f t="shared" si="85"/>
        <v>30</v>
      </c>
      <c r="EC47">
        <f t="shared" si="86"/>
        <v>18</v>
      </c>
      <c r="ED47">
        <f t="shared" si="87"/>
        <v>10</v>
      </c>
      <c r="EE47">
        <f t="shared" si="88"/>
        <v>6</v>
      </c>
      <c r="EF47">
        <f t="shared" si="89"/>
        <v>2</v>
      </c>
    </row>
    <row r="48" spans="1:136" ht="16.5" customHeight="1">
      <c r="A48">
        <f>_calc_라운드기준!A48</f>
        <v>1198</v>
      </c>
      <c r="B48">
        <f>INDEX(_calc_누적빈도!B:B,$A48)-INDEX(_calc_누적빈도!B:B,$A48-기준400회_후보!$B$1)</f>
        <v>48</v>
      </c>
      <c r="C48">
        <f>INDEX(_calc_누적빈도!C:C,$A48)-INDEX(_calc_누적빈도!C:C,$A48-기준400회_후보!$B$1)</f>
        <v>44</v>
      </c>
      <c r="D48">
        <f>INDEX(_calc_누적빈도!D:D,$A48)-INDEX(_calc_누적빈도!D:D,$A48-기준400회_후보!$B$1)</f>
        <v>61</v>
      </c>
      <c r="E48">
        <f>INDEX(_calc_누적빈도!E:E,$A48)-INDEX(_calc_누적빈도!E:E,$A48-기준400회_후보!$B$1)</f>
        <v>46</v>
      </c>
      <c r="F48">
        <f>INDEX(_calc_누적빈도!F:F,$A48)-INDEX(_calc_누적빈도!F:F,$A48-기준400회_후보!$B$1)</f>
        <v>39</v>
      </c>
      <c r="G48">
        <f>INDEX(_calc_누적빈도!G:G,$A48)-INDEX(_calc_누적빈도!G:G,$A48-기준400회_후보!$B$1)</f>
        <v>58</v>
      </c>
      <c r="H48">
        <f>INDEX(_calc_누적빈도!H:H,$A48)-INDEX(_calc_누적빈도!H:H,$A48-기준400회_후보!$B$1)</f>
        <v>55</v>
      </c>
      <c r="I48">
        <f>INDEX(_calc_누적빈도!I:I,$A48)-INDEX(_calc_누적빈도!I:I,$A48-기준400회_후보!$B$1)</f>
        <v>41</v>
      </c>
      <c r="J48">
        <f>INDEX(_calc_누적빈도!J:J,$A48)-INDEX(_calc_누적빈도!J:J,$A48-기준400회_후보!$B$1)</f>
        <v>51</v>
      </c>
      <c r="K48">
        <f>INDEX(_calc_누적빈도!K:K,$A48)-INDEX(_calc_누적빈도!K:K,$A48-기준400회_후보!$B$1)</f>
        <v>46</v>
      </c>
      <c r="L48">
        <f>INDEX(_calc_누적빈도!L:L,$A48)-INDEX(_calc_누적빈도!L:L,$A48-기준400회_후보!$B$1)</f>
        <v>53</v>
      </c>
      <c r="M48">
        <f>INDEX(_calc_누적빈도!M:M,$A48)-INDEX(_calc_누적빈도!M:M,$A48-기준400회_후보!$B$1)</f>
        <v>66</v>
      </c>
      <c r="N48">
        <f>INDEX(_calc_누적빈도!N:N,$A48)-INDEX(_calc_누적빈도!N:N,$A48-기준400회_후보!$B$1)</f>
        <v>65</v>
      </c>
      <c r="O48">
        <f>INDEX(_calc_누적빈도!O:O,$A48)-INDEX(_calc_누적빈도!O:O,$A48-기준400회_후보!$B$1)</f>
        <v>58</v>
      </c>
      <c r="P48">
        <f>INDEX(_calc_누적빈도!P:P,$A48)-INDEX(_calc_누적빈도!P:P,$A48-기준400회_후보!$B$1)</f>
        <v>52</v>
      </c>
      <c r="Q48">
        <f>INDEX(_calc_누적빈도!Q:Q,$A48)-INDEX(_calc_누적빈도!Q:Q,$A48-기준400회_후보!$B$1)</f>
        <v>62</v>
      </c>
      <c r="R48">
        <f>INDEX(_calc_누적빈도!R:R,$A48)-INDEX(_calc_누적빈도!R:R,$A48-기준400회_후보!$B$1)</f>
        <v>51</v>
      </c>
      <c r="S48">
        <f>INDEX(_calc_누적빈도!S:S,$A48)-INDEX(_calc_누적빈도!S:S,$A48-기준400회_후보!$B$1)</f>
        <v>61</v>
      </c>
      <c r="T48">
        <f>INDEX(_calc_누적빈도!T:T,$A48)-INDEX(_calc_누적빈도!T:T,$A48-기준400회_후보!$B$1)</f>
        <v>54</v>
      </c>
      <c r="U48">
        <f>INDEX(_calc_누적빈도!U:U,$A48)-INDEX(_calc_누적빈도!U:U,$A48-기준400회_후보!$B$1)</f>
        <v>45</v>
      </c>
      <c r="V48">
        <f>INDEX(_calc_누적빈도!V:V,$A48)-INDEX(_calc_누적빈도!V:V,$A48-기준400회_후보!$B$1)</f>
        <v>59</v>
      </c>
      <c r="W48">
        <f>INDEX(_calc_누적빈도!W:W,$A48)-INDEX(_calc_누적빈도!W:W,$A48-기준400회_후보!$B$1)</f>
        <v>53</v>
      </c>
      <c r="X48">
        <f>INDEX(_calc_누적빈도!X:X,$A48)-INDEX(_calc_누적빈도!X:X,$A48-기준400회_후보!$B$1)</f>
        <v>49</v>
      </c>
      <c r="Y48">
        <f>INDEX(_calc_누적빈도!Y:Y,$A48)-INDEX(_calc_누적빈도!Y:Y,$A48-기준400회_후보!$B$1)</f>
        <v>53</v>
      </c>
      <c r="Z48">
        <f>INDEX(_calc_누적빈도!Z:Z,$A48)-INDEX(_calc_누적빈도!Z:Z,$A48-기준400회_후보!$B$1)</f>
        <v>45</v>
      </c>
      <c r="AA48">
        <f>INDEX(_calc_누적빈도!AA:AA,$A48)-INDEX(_calc_누적빈도!AA:AA,$A48-기준400회_후보!$B$1)</f>
        <v>55</v>
      </c>
      <c r="AB48">
        <f>INDEX(_calc_누적빈도!AB:AB,$A48)-INDEX(_calc_누적빈도!AB:AB,$A48-기준400회_후보!$B$1)</f>
        <v>49</v>
      </c>
      <c r="AC48">
        <f>INDEX(_calc_누적빈도!AC:AC,$A48)-INDEX(_calc_누적빈도!AC:AC,$A48-기준400회_후보!$B$1)</f>
        <v>57</v>
      </c>
      <c r="AD48">
        <f>INDEX(_calc_누적빈도!AD:AD,$A48)-INDEX(_calc_누적빈도!AD:AD,$A48-기준400회_후보!$B$1)</f>
        <v>54</v>
      </c>
      <c r="AE48">
        <f>INDEX(_calc_누적빈도!AE:AE,$A48)-INDEX(_calc_누적빈도!AE:AE,$A48-기준400회_후보!$B$1)</f>
        <v>57</v>
      </c>
      <c r="AF48">
        <f>INDEX(_calc_누적빈도!AF:AF,$A48)-INDEX(_calc_누적빈도!AF:AF,$A48-기준400회_후보!$B$1)</f>
        <v>52</v>
      </c>
      <c r="AG48">
        <f>INDEX(_calc_누적빈도!AG:AG,$A48)-INDEX(_calc_누적빈도!AG:AG,$A48-기준400회_후보!$B$1)</f>
        <v>49</v>
      </c>
      <c r="AH48">
        <f>INDEX(_calc_누적빈도!AH:AH,$A48)-INDEX(_calc_누적빈도!AH:AH,$A48-기준400회_후보!$B$1)</f>
        <v>60</v>
      </c>
      <c r="AI48">
        <f>INDEX(_calc_누적빈도!AI:AI,$A48)-INDEX(_calc_누적빈도!AI:AI,$A48-기준400회_후보!$B$1)</f>
        <v>54</v>
      </c>
      <c r="AJ48">
        <f>INDEX(_calc_누적빈도!AJ:AJ,$A48)-INDEX(_calc_누적빈도!AJ:AJ,$A48-기준400회_후보!$B$1)</f>
        <v>58</v>
      </c>
      <c r="AK48">
        <f>INDEX(_calc_누적빈도!AK:AK,$A48)-INDEX(_calc_누적빈도!AK:AK,$A48-기준400회_후보!$B$1)</f>
        <v>54</v>
      </c>
      <c r="AL48">
        <f>INDEX(_calc_누적빈도!AL:AL,$A48)-INDEX(_calc_누적빈도!AL:AL,$A48-기준400회_후보!$B$1)</f>
        <v>55</v>
      </c>
      <c r="AM48">
        <f>INDEX(_calc_누적빈도!AM:AM,$A48)-INDEX(_calc_누적빈도!AM:AM,$A48-기준400회_후보!$B$1)</f>
        <v>63</v>
      </c>
      <c r="AN48">
        <f>INDEX(_calc_누적빈도!AN:AN,$A48)-INDEX(_calc_누적빈도!AN:AN,$A48-기준400회_후보!$B$1)</f>
        <v>56</v>
      </c>
      <c r="AO48">
        <f>INDEX(_calc_누적빈도!AO:AO,$A48)-INDEX(_calc_누적빈도!AO:AO,$A48-기준400회_후보!$B$1)</f>
        <v>50</v>
      </c>
      <c r="AP48">
        <f>INDEX(_calc_누적빈도!AP:AP,$A48)-INDEX(_calc_누적빈도!AP:AP,$A48-기준400회_후보!$B$1)</f>
        <v>44</v>
      </c>
      <c r="AQ48">
        <f>INDEX(_calc_누적빈도!AQ:AQ,$A48)-INDEX(_calc_누적빈도!AQ:AQ,$A48-기준400회_후보!$B$1)</f>
        <v>53</v>
      </c>
      <c r="AR48">
        <f>INDEX(_calc_누적빈도!AR:AR,$A48)-INDEX(_calc_누적빈도!AR:AR,$A48-기준400회_후보!$B$1)</f>
        <v>52</v>
      </c>
      <c r="AS48">
        <f>INDEX(_calc_누적빈도!AS:AS,$A48)-INDEX(_calc_누적빈도!AS:AS,$A48-기준400회_후보!$B$1)</f>
        <v>53</v>
      </c>
      <c r="AT48">
        <f>INDEX(_calc_누적빈도!AT:AT,$A48)-INDEX(_calc_누적빈도!AT:AT,$A48-기준400회_후보!$B$1)</f>
        <v>60</v>
      </c>
      <c r="AU48">
        <f>(RANK(_calc_라운드기준!B48,_calc_라운드기준!$B48:$AT48,0)+COUNTIFS(_calc_라운드기준!$B48:$AT48,_calc_라운드기준!B48,$B$1:$AT$1,"&lt;"&amp;1))-(RANK(B48,$B48:$AT48,0)+COUNTIFS($B48:$AT48,B48,$B$1:$AT$1,"&lt;"&amp;1))</f>
        <v>-6</v>
      </c>
      <c r="AV48">
        <f>(RANK(_calc_라운드기준!C48,_calc_라운드기준!$B48:$AT48,0)+COUNTIFS(_calc_라운드기준!$B48:$AT48,_calc_라운드기준!C48,$B$1:$AT$1,"&lt;"&amp;2))-(RANK(C48,$B48:$AT48,0)+COUNTIFS($B48:$AT48,C48,$B$1:$AT$1,"&lt;"&amp;2))</f>
        <v>-3</v>
      </c>
      <c r="AW48">
        <f>(RANK(_calc_라운드기준!D48,_calc_라운드기준!$B48:$AT48,0)+COUNTIFS(_calc_라운드기준!$B48:$AT48,_calc_라운드기준!D48,$B$1:$AT$1,"&lt;"&amp;3))-(RANK(D48,$B48:$AT48,0)+COUNTIFS($B48:$AT48,D48,$B$1:$AT$1,"&lt;"&amp;3))</f>
        <v>-4</v>
      </c>
      <c r="AX48">
        <f>(RANK(_calc_라운드기준!E48,_calc_라운드기준!$B48:$AT48,0)+COUNTIFS(_calc_라운드기준!$B48:$AT48,_calc_라운드기준!E48,$B$1:$AT$1,"&lt;"&amp;4))-(RANK(E48,$B48:$AT48,0)+COUNTIFS($B48:$AT48,E48,$B$1:$AT$1,"&lt;"&amp;4))</f>
        <v>-6</v>
      </c>
      <c r="AY48">
        <f>(RANK(_calc_라운드기준!F48,_calc_라운드기준!$B48:$AT48,0)+COUNTIFS(_calc_라운드기준!$B48:$AT48,_calc_라운드기준!F48,$B$1:$AT$1,"&lt;"&amp;5))-(RANK(F48,$B48:$AT48,0)+COUNTIFS($B48:$AT48,F48,$B$1:$AT$1,"&lt;"&amp;5))</f>
        <v>-22</v>
      </c>
      <c r="AZ48">
        <f>(RANK(_calc_라운드기준!G48,_calc_라운드기준!$B48:$AT48,0)+COUNTIFS(_calc_라운드기준!$B48:$AT48,_calc_라운드기준!G48,$B$1:$AT$1,"&lt;"&amp;6))-(RANK(G48,$B48:$AT48,0)+COUNTIFS($B48:$AT48,G48,$B$1:$AT$1,"&lt;"&amp;6))</f>
        <v>1</v>
      </c>
      <c r="BA48">
        <f>(RANK(_calc_라운드기준!H48,_calc_라운드기준!$B48:$AT48,0)+COUNTIFS(_calc_라운드기준!$B48:$AT48,_calc_라운드기준!H48,$B$1:$AT$1,"&lt;"&amp;7))-(RANK(H48,$B48:$AT48,0)+COUNTIFS($B48:$AT48,H48,$B$1:$AT$1,"&lt;"&amp;7))</f>
        <v>-12</v>
      </c>
      <c r="BB48">
        <f>(RANK(_calc_라운드기준!I48,_calc_라운드기준!$B48:$AT48,0)+COUNTIFS(_calc_라운드기준!$B48:$AT48,_calc_라운드기준!I48,$B$1:$AT$1,"&lt;"&amp;8))-(RANK(I48,$B48:$AT48,0)+COUNTIFS($B48:$AT48,I48,$B$1:$AT$1,"&lt;"&amp;8))</f>
        <v>-39</v>
      </c>
      <c r="BC48">
        <f>(RANK(_calc_라운드기준!J48,_calc_라운드기준!$B48:$AT48,0)+COUNTIFS(_calc_라운드기준!$B48:$AT48,_calc_라운드기준!J48,$B$1:$AT$1,"&lt;"&amp;9))-(RANK(J48,$B48:$AT48,0)+COUNTIFS($B48:$AT48,J48,$B$1:$AT$1,"&lt;"&amp;9))</f>
        <v>-29</v>
      </c>
      <c r="BD48">
        <f>(RANK(_calc_라운드기준!K48,_calc_라운드기준!$B48:$AT48,0)+COUNTIFS(_calc_라운드기준!$B48:$AT48,_calc_라운드기준!K48,$B$1:$AT$1,"&lt;"&amp;10))-(RANK(K48,$B48:$AT48,0)+COUNTIFS($B48:$AT48,K48,$B$1:$AT$1,"&lt;"&amp;10))</f>
        <v>1</v>
      </c>
      <c r="BE48">
        <f>(RANK(_calc_라운드기준!L48,_calc_라운드기준!$B48:$AT48,0)+COUNTIFS(_calc_라운드기준!$B48:$AT48,_calc_라운드기준!L48,$B$1:$AT$1,"&lt;"&amp;11))-(RANK(L48,$B48:$AT48,0)+COUNTIFS($B48:$AT48,L48,$B$1:$AT$1,"&lt;"&amp;11))</f>
        <v>10</v>
      </c>
      <c r="BF48">
        <f>(RANK(_calc_라운드기준!M48,_calc_라운드기준!$B48:$AT48,0)+COUNTIFS(_calc_라운드기준!$B48:$AT48,_calc_라운드기준!M48,$B$1:$AT$1,"&lt;"&amp;12))-(RANK(M48,$B48:$AT48,0)+COUNTIFS($B48:$AT48,M48,$B$1:$AT$1,"&lt;"&amp;12))</f>
        <v>11</v>
      </c>
      <c r="BG48">
        <f>(RANK(_calc_라운드기준!N48,_calc_라운드기준!$B48:$AT48,0)+COUNTIFS(_calc_라운드기준!$B48:$AT48,_calc_라운드기준!N48,$B$1:$AT$1,"&lt;"&amp;13))-(RANK(N48,$B48:$AT48,0)+COUNTIFS($B48:$AT48,N48,$B$1:$AT$1,"&lt;"&amp;13))</f>
        <v>4</v>
      </c>
      <c r="BH48">
        <f>(RANK(_calc_라운드기준!O48,_calc_라운드기준!$B48:$AT48,0)+COUNTIFS(_calc_라운드기준!$B48:$AT48,_calc_라운드기준!O48,$B$1:$AT$1,"&lt;"&amp;14))-(RANK(O48,$B48:$AT48,0)+COUNTIFS($B48:$AT48,O48,$B$1:$AT$1,"&lt;"&amp;14))</f>
        <v>30</v>
      </c>
      <c r="BI48">
        <f>(RANK(_calc_라운드기준!P48,_calc_라운드기준!$B48:$AT48,0)+COUNTIFS(_calc_라운드기준!$B48:$AT48,_calc_라운드기준!P48,$B$1:$AT$1,"&lt;"&amp;15))-(RANK(P48,$B48:$AT48,0)+COUNTIFS($B48:$AT48,P48,$B$1:$AT$1,"&lt;"&amp;15))</f>
        <v>-21</v>
      </c>
      <c r="BJ48">
        <f>(RANK(_calc_라운드기준!Q48,_calc_라운드기준!$B48:$AT48,0)+COUNTIFS(_calc_라운드기준!$B48:$AT48,_calc_라운드기준!Q48,$B$1:$AT$1,"&lt;"&amp;16))-(RANK(Q48,$B48:$AT48,0)+COUNTIFS($B48:$AT48,Q48,$B$1:$AT$1,"&lt;"&amp;16))</f>
        <v>4</v>
      </c>
      <c r="BK48">
        <f>(RANK(_calc_라운드기준!R48,_calc_라운드기준!$B48:$AT48,0)+COUNTIFS(_calc_라운드기준!$B48:$AT48,_calc_라운드기준!R48,$B$1:$AT$1,"&lt;"&amp;17))-(RANK(R48,$B48:$AT48,0)+COUNTIFS($B48:$AT48,R48,$B$1:$AT$1,"&lt;"&amp;17))</f>
        <v>2</v>
      </c>
      <c r="BL48">
        <f>(RANK(_calc_라운드기준!S48,_calc_라운드기준!$B48:$AT48,0)+COUNTIFS(_calc_라운드기준!$B48:$AT48,_calc_라운드기준!S48,$B$1:$AT$1,"&lt;"&amp;18))-(RANK(S48,$B48:$AT48,0)+COUNTIFS($B48:$AT48,S48,$B$1:$AT$1,"&lt;"&amp;18))</f>
        <v>18</v>
      </c>
      <c r="BM48">
        <f>(RANK(_calc_라운드기준!T48,_calc_라운드기준!$B48:$AT48,0)+COUNTIFS(_calc_라운드기준!$B48:$AT48,_calc_라운드기준!T48,$B$1:$AT$1,"&lt;"&amp;19))-(RANK(T48,$B48:$AT48,0)+COUNTIFS($B48:$AT48,T48,$B$1:$AT$1,"&lt;"&amp;19))</f>
        <v>-2</v>
      </c>
      <c r="BN48">
        <f>(RANK(_calc_라운드기준!U48,_calc_라운드기준!$B48:$AT48,0)+COUNTIFS(_calc_라운드기준!$B48:$AT48,_calc_라운드기준!U48,$B$1:$AT$1,"&lt;"&amp;20))-(RANK(U48,$B48:$AT48,0)+COUNTIFS($B48:$AT48,U48,$B$1:$AT$1,"&lt;"&amp;20))</f>
        <v>-15</v>
      </c>
      <c r="BO48">
        <f>(RANK(_calc_라운드기준!V48,_calc_라운드기준!$B48:$AT48,0)+COUNTIFS(_calc_라운드기준!$B48:$AT48,_calc_라운드기준!V48,$B$1:$AT$1,"&lt;"&amp;21))-(RANK(V48,$B48:$AT48,0)+COUNTIFS($B48:$AT48,V48,$B$1:$AT$1,"&lt;"&amp;21))</f>
        <v>17</v>
      </c>
      <c r="BP48">
        <f>(RANK(_calc_라운드기준!W48,_calc_라운드기준!$B48:$AT48,0)+COUNTIFS(_calc_라운드기준!$B48:$AT48,_calc_라운드기준!W48,$B$1:$AT$1,"&lt;"&amp;22))-(RANK(W48,$B48:$AT48,0)+COUNTIFS($B48:$AT48,W48,$B$1:$AT$1,"&lt;"&amp;22))</f>
        <v>11</v>
      </c>
      <c r="BQ48">
        <f>(RANK(_calc_라운드기준!X48,_calc_라운드기준!$B48:$AT48,0)+COUNTIFS(_calc_라운드기준!$B48:$AT48,_calc_라운드기준!X48,$B$1:$AT$1,"&lt;"&amp;23))-(RANK(X48,$B48:$AT48,0)+COUNTIFS($B48:$AT48,X48,$B$1:$AT$1,"&lt;"&amp;23))</f>
        <v>-21</v>
      </c>
      <c r="BR48">
        <f>(RANK(_calc_라운드기준!Y48,_calc_라운드기준!$B48:$AT48,0)+COUNTIFS(_calc_라운드기준!$B48:$AT48,_calc_라운드기준!Y48,$B$1:$AT$1,"&lt;"&amp;24))-(RANK(Y48,$B48:$AT48,0)+COUNTIFS($B48:$AT48,Y48,$B$1:$AT$1,"&lt;"&amp;24))</f>
        <v>-7</v>
      </c>
      <c r="BS48">
        <f>(RANK(_calc_라운드기준!Z48,_calc_라운드기준!$B48:$AT48,0)+COUNTIFS(_calc_라운드기준!$B48:$AT48,_calc_라운드기준!Z48,$B$1:$AT$1,"&lt;"&amp;25))-(RANK(Z48,$B48:$AT48,0)+COUNTIFS($B48:$AT48,Z48,$B$1:$AT$1,"&lt;"&amp;25))</f>
        <v>-22</v>
      </c>
      <c r="BT48">
        <f>(RANK(_calc_라운드기준!AA48,_calc_라운드기준!$B48:$AT48,0)+COUNTIFS(_calc_라운드기준!$B48:$AT48,_calc_라운드기준!AA48,$B$1:$AT$1,"&lt;"&amp;26))-(RANK(AA48,$B48:$AT48,0)+COUNTIFS($B48:$AT48,AA48,$B$1:$AT$1,"&lt;"&amp;26))</f>
        <v>10</v>
      </c>
      <c r="BU48">
        <f>(RANK(_calc_라운드기준!AB48,_calc_라운드기준!$B48:$AT48,0)+COUNTIFS(_calc_라운드기준!$B48:$AT48,_calc_라운드기준!AB48,$B$1:$AT$1,"&lt;"&amp;27))-(RANK(AB48,$B48:$AT48,0)+COUNTIFS($B48:$AT48,AB48,$B$1:$AT$1,"&lt;"&amp;27))</f>
        <v>-32</v>
      </c>
      <c r="BV48">
        <f>(RANK(_calc_라운드기준!AC48,_calc_라운드기준!$B48:$AT48,0)+COUNTIFS(_calc_라운드기준!$B48:$AT48,_calc_라운드기준!AC48,$B$1:$AT$1,"&lt;"&amp;28))-(RANK(AC48,$B48:$AT48,0)+COUNTIFS($B48:$AT48,AC48,$B$1:$AT$1,"&lt;"&amp;28))</f>
        <v>1</v>
      </c>
      <c r="BW48">
        <f>(RANK(_calc_라운드기준!AD48,_calc_라운드기준!$B48:$AT48,0)+COUNTIFS(_calc_라운드기준!$B48:$AT48,_calc_라운드기준!AD48,$B$1:$AT$1,"&lt;"&amp;29))-(RANK(AD48,$B48:$AT48,0)+COUNTIFS($B48:$AT48,AD48,$B$1:$AT$1,"&lt;"&amp;29))</f>
        <v>-5</v>
      </c>
      <c r="BX48">
        <f>(RANK(_calc_라운드기준!AE48,_calc_라운드기준!$B48:$AT48,0)+COUNTIFS(_calc_라운드기준!$B48:$AT48,_calc_라운드기준!AE48,$B$1:$AT$1,"&lt;"&amp;30))-(RANK(AE48,$B48:$AT48,0)+COUNTIFS($B48:$AT48,AE48,$B$1:$AT$1,"&lt;"&amp;30))</f>
        <v>22</v>
      </c>
      <c r="BY48">
        <f>(RANK(_calc_라운드기준!AF48,_calc_라운드기준!$B48:$AT48,0)+COUNTIFS(_calc_라운드기준!$B48:$AT48,_calc_라운드기준!AF48,$B$1:$AT$1,"&lt;"&amp;31))-(RANK(AF48,$B48:$AT48,0)+COUNTIFS($B48:$AT48,AF48,$B$1:$AT$1,"&lt;"&amp;31))</f>
        <v>8</v>
      </c>
      <c r="BZ48">
        <f>(RANK(_calc_라운드기준!AG48,_calc_라운드기준!$B48:$AT48,0)+COUNTIFS(_calc_라운드기준!$B48:$AT48,_calc_라운드기준!AG48,$B$1:$AT$1,"&lt;"&amp;32))-(RANK(AG48,$B48:$AT48,0)+COUNTIFS($B48:$AT48,AG48,$B$1:$AT$1,"&lt;"&amp;32))</f>
        <v>-8</v>
      </c>
      <c r="CA48">
        <f>(RANK(_calc_라운드기준!AH48,_calc_라운드기준!$B48:$AT48,0)+COUNTIFS(_calc_라운드기준!$B48:$AT48,_calc_라운드기준!AH48,$B$1:$AT$1,"&lt;"&amp;33))-(RANK(AH48,$B48:$AT48,0)+COUNTIFS($B48:$AT48,AH48,$B$1:$AT$1,"&lt;"&amp;33))</f>
        <v>31</v>
      </c>
      <c r="CB48">
        <f>(RANK(_calc_라운드기준!AI48,_calc_라운드기준!$B48:$AT48,0)+COUNTIFS(_calc_라운드기준!$B48:$AT48,_calc_라운드기준!AI48,$B$1:$AT$1,"&lt;"&amp;34))-(RANK(AI48,$B48:$AT48,0)+COUNTIFS($B48:$AT48,AI48,$B$1:$AT$1,"&lt;"&amp;34))</f>
        <v>21</v>
      </c>
      <c r="CC48">
        <f>(RANK(_calc_라운드기준!AJ48,_calc_라운드기준!$B48:$AT48,0)+COUNTIFS(_calc_라운드기준!$B48:$AT48,_calc_라운드기준!AJ48,$B$1:$AT$1,"&lt;"&amp;35))-(RANK(AJ48,$B48:$AT48,0)+COUNTIFS($B48:$AT48,AJ48,$B$1:$AT$1,"&lt;"&amp;35))</f>
        <v>8</v>
      </c>
      <c r="CD48">
        <f>(RANK(_calc_라운드기준!AK48,_calc_라운드기준!$B48:$AT48,0)+COUNTIFS(_calc_라운드기준!$B48:$AT48,_calc_라운드기준!AK48,$B$1:$AT$1,"&lt;"&amp;36))-(RANK(AK48,$B48:$AT48,0)+COUNTIFS($B48:$AT48,AK48,$B$1:$AT$1,"&lt;"&amp;36))</f>
        <v>-1</v>
      </c>
      <c r="CE48">
        <f>(RANK(_calc_라운드기준!AL48,_calc_라운드기준!$B48:$AT48,0)+COUNTIFS(_calc_라운드기준!$B48:$AT48,_calc_라운드기준!AL48,$B$1:$AT$1,"&lt;"&amp;37))-(RANK(AL48,$B48:$AT48,0)+COUNTIFS($B48:$AT48,AL48,$B$1:$AT$1,"&lt;"&amp;37))</f>
        <v>-9</v>
      </c>
      <c r="CF48">
        <f>(RANK(_calc_라운드기준!AM48,_calc_라운드기준!$B48:$AT48,0)+COUNTIFS(_calc_라운드기준!$B48:$AT48,_calc_라운드기준!AM48,$B$1:$AT$1,"&lt;"&amp;38))-(RANK(AM48,$B48:$AT48,0)+COUNTIFS($B48:$AT48,AM48,$B$1:$AT$1,"&lt;"&amp;38))</f>
        <v>13</v>
      </c>
      <c r="CG48">
        <f>(RANK(_calc_라운드기준!AN48,_calc_라운드기준!$B48:$AT48,0)+COUNTIFS(_calc_라운드기준!$B48:$AT48,_calc_라운드기준!AN48,$B$1:$AT$1,"&lt;"&amp;39))-(RANK(AN48,$B48:$AT48,0)+COUNTIFS($B48:$AT48,AN48,$B$1:$AT$1,"&lt;"&amp;39))</f>
        <v>-5</v>
      </c>
      <c r="CH48">
        <f>(RANK(_calc_라운드기준!AO48,_calc_라운드기준!$B48:$AT48,0)+COUNTIFS(_calc_라운드기준!$B48:$AT48,_calc_라운드기준!AO48,$B$1:$AT$1,"&lt;"&amp;40))-(RANK(AO48,$B48:$AT48,0)+COUNTIFS($B48:$AT48,AO48,$B$1:$AT$1,"&lt;"&amp;40))</f>
        <v>-11</v>
      </c>
      <c r="CI48">
        <f>(RANK(_calc_라운드기준!AP48,_calc_라운드기준!$B48:$AT48,0)+COUNTIFS(_calc_라운드기준!$B48:$AT48,_calc_라운드기준!AP48,$B$1:$AT$1,"&lt;"&amp;41))-(RANK(AP48,$B48:$AT48,0)+COUNTIFS($B48:$AT48,AP48,$B$1:$AT$1,"&lt;"&amp;41))</f>
        <v>0</v>
      </c>
      <c r="CJ48">
        <f>(RANK(_calc_라운드기준!AQ48,_calc_라운드기준!$B48:$AT48,0)+COUNTIFS(_calc_라운드기준!$B48:$AT48,_calc_라운드기준!AQ48,$B$1:$AT$1,"&lt;"&amp;42))-(RANK(AQ48,$B48:$AT48,0)+COUNTIFS($B48:$AT48,AQ48,$B$1:$AT$1,"&lt;"&amp;42))</f>
        <v>3</v>
      </c>
      <c r="CK48">
        <f>(RANK(_calc_라운드기준!AR48,_calc_라운드기준!$B48:$AT48,0)+COUNTIFS(_calc_라운드기준!$B48:$AT48,_calc_라운드기준!AR48,$B$1:$AT$1,"&lt;"&amp;43))-(RANK(AR48,$B48:$AT48,0)+COUNTIFS($B48:$AT48,AR48,$B$1:$AT$1,"&lt;"&amp;43))</f>
        <v>14</v>
      </c>
      <c r="CL48">
        <f>(RANK(_calc_라운드기준!AS48,_calc_라운드기준!$B48:$AT48,0)+COUNTIFS(_calc_라운드기준!$B48:$AT48,_calc_라운드기준!AS48,$B$1:$AT$1,"&lt;"&amp;44))-(RANK(AS48,$B48:$AT48,0)+COUNTIFS($B48:$AT48,AS48,$B$1:$AT$1,"&lt;"&amp;44))</f>
        <v>18</v>
      </c>
      <c r="CM48">
        <f>(RANK(_calc_라운드기준!AT48,_calc_라운드기준!$B48:$AT48,0)+COUNTIFS(_calc_라운드기준!$B48:$AT48,_calc_라운드기준!AT48,$B$1:$AT$1,"&lt;"&amp;45))-(RANK(AT48,$B48:$AT48,0)+COUNTIFS($B48:$AT48,AT48,$B$1:$AT$1,"&lt;"&amp;45))</f>
        <v>22</v>
      </c>
      <c r="CN48">
        <f t="shared" si="45"/>
        <v>31</v>
      </c>
      <c r="CO48">
        <f t="shared" si="46"/>
        <v>27</v>
      </c>
      <c r="CP48">
        <f t="shared" si="47"/>
        <v>28</v>
      </c>
      <c r="CQ48">
        <f t="shared" si="48"/>
        <v>32</v>
      </c>
      <c r="CR48">
        <f t="shared" si="49"/>
        <v>41</v>
      </c>
      <c r="CS48">
        <f t="shared" si="50"/>
        <v>21</v>
      </c>
      <c r="CT48">
        <f t="shared" si="51"/>
        <v>37</v>
      </c>
      <c r="CU48">
        <f t="shared" si="52"/>
        <v>45</v>
      </c>
      <c r="CV48">
        <f t="shared" si="53"/>
        <v>43</v>
      </c>
      <c r="CW48">
        <f t="shared" si="54"/>
        <v>22</v>
      </c>
      <c r="CX48">
        <f t="shared" si="55"/>
        <v>13</v>
      </c>
      <c r="CY48">
        <f t="shared" si="56"/>
        <v>11</v>
      </c>
      <c r="CZ48">
        <f t="shared" si="57"/>
        <v>17</v>
      </c>
      <c r="DA48">
        <f t="shared" si="58"/>
        <v>2</v>
      </c>
      <c r="DB48">
        <f t="shared" si="59"/>
        <v>39</v>
      </c>
      <c r="DC48">
        <f t="shared" si="60"/>
        <v>18</v>
      </c>
      <c r="DD48">
        <f t="shared" si="61"/>
        <v>20</v>
      </c>
      <c r="DE48">
        <f t="shared" si="62"/>
        <v>6</v>
      </c>
      <c r="DF48">
        <f t="shared" si="63"/>
        <v>26</v>
      </c>
      <c r="DG48">
        <f t="shared" si="64"/>
        <v>38</v>
      </c>
      <c r="DH48">
        <f t="shared" si="65"/>
        <v>8</v>
      </c>
      <c r="DI48">
        <f t="shared" si="66"/>
        <v>12</v>
      </c>
      <c r="DJ48">
        <f t="shared" si="67"/>
        <v>40</v>
      </c>
      <c r="DK48">
        <f t="shared" si="68"/>
        <v>33</v>
      </c>
      <c r="DL48">
        <f t="shared" si="69"/>
        <v>42</v>
      </c>
      <c r="DM48">
        <f t="shared" si="70"/>
        <v>14</v>
      </c>
      <c r="DN48">
        <f t="shared" si="71"/>
        <v>44</v>
      </c>
      <c r="DO48">
        <f t="shared" si="72"/>
        <v>23</v>
      </c>
      <c r="DP48">
        <f t="shared" si="73"/>
        <v>29</v>
      </c>
      <c r="DQ48">
        <f t="shared" si="74"/>
        <v>3</v>
      </c>
      <c r="DR48">
        <f t="shared" si="75"/>
        <v>15</v>
      </c>
      <c r="DS48">
        <f t="shared" si="76"/>
        <v>34</v>
      </c>
      <c r="DT48">
        <f t="shared" si="77"/>
        <v>1</v>
      </c>
      <c r="DU48">
        <f t="shared" si="78"/>
        <v>5</v>
      </c>
      <c r="DV48">
        <f t="shared" si="79"/>
        <v>16</v>
      </c>
      <c r="DW48">
        <f t="shared" si="80"/>
        <v>25</v>
      </c>
      <c r="DX48">
        <f t="shared" si="81"/>
        <v>35</v>
      </c>
      <c r="DY48">
        <f t="shared" si="82"/>
        <v>10</v>
      </c>
      <c r="DZ48">
        <f t="shared" si="83"/>
        <v>30</v>
      </c>
      <c r="EA48">
        <f t="shared" si="84"/>
        <v>36</v>
      </c>
      <c r="EB48">
        <f t="shared" si="85"/>
        <v>24</v>
      </c>
      <c r="EC48">
        <f t="shared" si="86"/>
        <v>19</v>
      </c>
      <c r="ED48">
        <f t="shared" si="87"/>
        <v>9</v>
      </c>
      <c r="EE48">
        <f t="shared" si="88"/>
        <v>7</v>
      </c>
      <c r="EF48">
        <f t="shared" si="89"/>
        <v>4</v>
      </c>
    </row>
    <row r="49" spans="1:136" ht="16.5" customHeight="1">
      <c r="A49">
        <f>_calc_라운드기준!A49</f>
        <v>1197</v>
      </c>
      <c r="B49">
        <f>INDEX(_calc_누적빈도!B:B,$A49)-INDEX(_calc_누적빈도!B:B,$A49-기준400회_후보!$B$1)</f>
        <v>47</v>
      </c>
      <c r="C49">
        <f>INDEX(_calc_누적빈도!C:C,$A49)-INDEX(_calc_누적빈도!C:C,$A49-기준400회_후보!$B$1)</f>
        <v>44</v>
      </c>
      <c r="D49">
        <f>INDEX(_calc_누적빈도!D:D,$A49)-INDEX(_calc_누적빈도!D:D,$A49-기준400회_후보!$B$1)</f>
        <v>61</v>
      </c>
      <c r="E49">
        <f>INDEX(_calc_누적빈도!E:E,$A49)-INDEX(_calc_누적빈도!E:E,$A49-기준400회_후보!$B$1)</f>
        <v>46</v>
      </c>
      <c r="F49">
        <f>INDEX(_calc_누적빈도!F:F,$A49)-INDEX(_calc_누적빈도!F:F,$A49-기준400회_후보!$B$1)</f>
        <v>39</v>
      </c>
      <c r="G49">
        <f>INDEX(_calc_누적빈도!G:G,$A49)-INDEX(_calc_누적빈도!G:G,$A49-기준400회_후보!$B$1)</f>
        <v>58</v>
      </c>
      <c r="H49">
        <f>INDEX(_calc_누적빈도!H:H,$A49)-INDEX(_calc_누적빈도!H:H,$A49-기준400회_후보!$B$1)</f>
        <v>54</v>
      </c>
      <c r="I49">
        <f>INDEX(_calc_누적빈도!I:I,$A49)-INDEX(_calc_누적빈도!I:I,$A49-기준400회_후보!$B$1)</f>
        <v>41</v>
      </c>
      <c r="J49">
        <f>INDEX(_calc_누적빈도!J:J,$A49)-INDEX(_calc_누적빈도!J:J,$A49-기준400회_후보!$B$1)</f>
        <v>51</v>
      </c>
      <c r="K49">
        <f>INDEX(_calc_누적빈도!K:K,$A49)-INDEX(_calc_누적빈도!K:K,$A49-기준400회_후보!$B$1)</f>
        <v>46</v>
      </c>
      <c r="L49">
        <f>INDEX(_calc_누적빈도!L:L,$A49)-INDEX(_calc_누적빈도!L:L,$A49-기준400회_후보!$B$1)</f>
        <v>53</v>
      </c>
      <c r="M49">
        <f>INDEX(_calc_누적빈도!M:M,$A49)-INDEX(_calc_누적빈도!M:M,$A49-기준400회_후보!$B$1)</f>
        <v>66</v>
      </c>
      <c r="N49">
        <f>INDEX(_calc_누적빈도!N:N,$A49)-INDEX(_calc_누적빈도!N:N,$A49-기준400회_후보!$B$1)</f>
        <v>65</v>
      </c>
      <c r="O49">
        <f>INDEX(_calc_누적빈도!O:O,$A49)-INDEX(_calc_누적빈도!O:O,$A49-기준400회_후보!$B$1)</f>
        <v>58</v>
      </c>
      <c r="P49">
        <f>INDEX(_calc_누적빈도!P:P,$A49)-INDEX(_calc_누적빈도!P:P,$A49-기준400회_후보!$B$1)</f>
        <v>52</v>
      </c>
      <c r="Q49">
        <f>INDEX(_calc_누적빈도!Q:Q,$A49)-INDEX(_calc_누적빈도!Q:Q,$A49-기준400회_후보!$B$1)</f>
        <v>62</v>
      </c>
      <c r="R49">
        <f>INDEX(_calc_누적빈도!R:R,$A49)-INDEX(_calc_누적빈도!R:R,$A49-기준400회_후보!$B$1)</f>
        <v>51</v>
      </c>
      <c r="S49">
        <f>INDEX(_calc_누적빈도!S:S,$A49)-INDEX(_calc_누적빈도!S:S,$A49-기준400회_후보!$B$1)</f>
        <v>61</v>
      </c>
      <c r="T49">
        <f>INDEX(_calc_누적빈도!T:T,$A49)-INDEX(_calc_누적빈도!T:T,$A49-기준400회_후보!$B$1)</f>
        <v>54</v>
      </c>
      <c r="U49">
        <f>INDEX(_calc_누적빈도!U:U,$A49)-INDEX(_calc_누적빈도!U:U,$A49-기준400회_후보!$B$1)</f>
        <v>45</v>
      </c>
      <c r="V49">
        <f>INDEX(_calc_누적빈도!V:V,$A49)-INDEX(_calc_누적빈도!V:V,$A49-기준400회_후보!$B$1)</f>
        <v>59</v>
      </c>
      <c r="W49">
        <f>INDEX(_calc_누적빈도!W:W,$A49)-INDEX(_calc_누적빈도!W:W,$A49-기준400회_후보!$B$1)</f>
        <v>54</v>
      </c>
      <c r="X49">
        <f>INDEX(_calc_누적빈도!X:X,$A49)-INDEX(_calc_누적빈도!X:X,$A49-기준400회_후보!$B$1)</f>
        <v>49</v>
      </c>
      <c r="Y49">
        <f>INDEX(_calc_누적빈도!Y:Y,$A49)-INDEX(_calc_누적빈도!Y:Y,$A49-기준400회_후보!$B$1)</f>
        <v>53</v>
      </c>
      <c r="Z49">
        <f>INDEX(_calc_누적빈도!Z:Z,$A49)-INDEX(_calc_누적빈도!Z:Z,$A49-기준400회_후보!$B$1)</f>
        <v>45</v>
      </c>
      <c r="AA49">
        <f>INDEX(_calc_누적빈도!AA:AA,$A49)-INDEX(_calc_누적빈도!AA:AA,$A49-기준400회_후보!$B$1)</f>
        <v>54</v>
      </c>
      <c r="AB49">
        <f>INDEX(_calc_누적빈도!AB:AB,$A49)-INDEX(_calc_누적빈도!AB:AB,$A49-기준400회_후보!$B$1)</f>
        <v>49</v>
      </c>
      <c r="AC49">
        <f>INDEX(_calc_누적빈도!AC:AC,$A49)-INDEX(_calc_누적빈도!AC:AC,$A49-기준400회_후보!$B$1)</f>
        <v>56</v>
      </c>
      <c r="AD49">
        <f>INDEX(_calc_누적빈도!AD:AD,$A49)-INDEX(_calc_누적빈도!AD:AD,$A49-기준400회_후보!$B$1)</f>
        <v>54</v>
      </c>
      <c r="AE49">
        <f>INDEX(_calc_누적빈도!AE:AE,$A49)-INDEX(_calc_누적빈도!AE:AE,$A49-기준400회_후보!$B$1)</f>
        <v>57</v>
      </c>
      <c r="AF49">
        <f>INDEX(_calc_누적빈도!AF:AF,$A49)-INDEX(_calc_누적빈도!AF:AF,$A49-기준400회_후보!$B$1)</f>
        <v>53</v>
      </c>
      <c r="AG49">
        <f>INDEX(_calc_누적빈도!AG:AG,$A49)-INDEX(_calc_누적빈도!AG:AG,$A49-기준400회_후보!$B$1)</f>
        <v>50</v>
      </c>
      <c r="AH49">
        <f>INDEX(_calc_누적빈도!AH:AH,$A49)-INDEX(_calc_누적빈도!AH:AH,$A49-기준400회_후보!$B$1)</f>
        <v>60</v>
      </c>
      <c r="AI49">
        <f>INDEX(_calc_누적빈도!AI:AI,$A49)-INDEX(_calc_누적빈도!AI:AI,$A49-기준400회_후보!$B$1)</f>
        <v>54</v>
      </c>
      <c r="AJ49">
        <f>INDEX(_calc_누적빈도!AJ:AJ,$A49)-INDEX(_calc_누적빈도!AJ:AJ,$A49-기준400회_후보!$B$1)</f>
        <v>58</v>
      </c>
      <c r="AK49">
        <f>INDEX(_calc_누적빈도!AK:AK,$A49)-INDEX(_calc_누적빈도!AK:AK,$A49-기준400회_후보!$B$1)</f>
        <v>54</v>
      </c>
      <c r="AL49">
        <f>INDEX(_calc_누적빈도!AL:AL,$A49)-INDEX(_calc_누적빈도!AL:AL,$A49-기준400회_후보!$B$1)</f>
        <v>55</v>
      </c>
      <c r="AM49">
        <f>INDEX(_calc_누적빈도!AM:AM,$A49)-INDEX(_calc_누적빈도!AM:AM,$A49-기준400회_후보!$B$1)</f>
        <v>63</v>
      </c>
      <c r="AN49">
        <f>INDEX(_calc_누적빈도!AN:AN,$A49)-INDEX(_calc_누적빈도!AN:AN,$A49-기준400회_후보!$B$1)</f>
        <v>57</v>
      </c>
      <c r="AO49">
        <f>INDEX(_calc_누적빈도!AO:AO,$A49)-INDEX(_calc_누적빈도!AO:AO,$A49-기준400회_후보!$B$1)</f>
        <v>50</v>
      </c>
      <c r="AP49">
        <f>INDEX(_calc_누적빈도!AP:AP,$A49)-INDEX(_calc_누적빈도!AP:AP,$A49-기준400회_후보!$B$1)</f>
        <v>44</v>
      </c>
      <c r="AQ49">
        <f>INDEX(_calc_누적빈도!AQ:AQ,$A49)-INDEX(_calc_누적빈도!AQ:AQ,$A49-기준400회_후보!$B$1)</f>
        <v>53</v>
      </c>
      <c r="AR49">
        <f>INDEX(_calc_누적빈도!AR:AR,$A49)-INDEX(_calc_누적빈도!AR:AR,$A49-기준400회_후보!$B$1)</f>
        <v>51</v>
      </c>
      <c r="AS49">
        <f>INDEX(_calc_누적빈도!AS:AS,$A49)-INDEX(_calc_누적빈도!AS:AS,$A49-기준400회_후보!$B$1)</f>
        <v>53</v>
      </c>
      <c r="AT49">
        <f>INDEX(_calc_누적빈도!AT:AT,$A49)-INDEX(_calc_누적빈도!AT:AT,$A49-기준400회_후보!$B$1)</f>
        <v>61</v>
      </c>
      <c r="AU49">
        <f>(RANK(_calc_라운드기준!B49,_calc_라운드기준!$B49:$AT49,0)+COUNTIFS(_calc_라운드기준!$B49:$AT49,_calc_라운드기준!B49,$B$1:$AT$1,"&lt;"&amp;1))-(RANK(B49,$B49:$AT49,0)+COUNTIFS($B49:$AT49,B49,$B$1:$AT$1,"&lt;"&amp;1))</f>
        <v>1</v>
      </c>
      <c r="AV49">
        <f>(RANK(_calc_라운드기준!C49,_calc_라운드기준!$B49:$AT49,0)+COUNTIFS(_calc_라운드기준!$B49:$AT49,_calc_라운드기준!C49,$B$1:$AT$1,"&lt;"&amp;2))-(RANK(C49,$B49:$AT49,0)+COUNTIFS($B49:$AT49,C49,$B$1:$AT$1,"&lt;"&amp;2))</f>
        <v>-3</v>
      </c>
      <c r="AW49">
        <f>(RANK(_calc_라운드기준!D49,_calc_라운드기준!$B49:$AT49,0)+COUNTIFS(_calc_라운드기준!$B49:$AT49,_calc_라운드기준!D49,$B$1:$AT$1,"&lt;"&amp;3))-(RANK(D49,$B49:$AT49,0)+COUNTIFS($B49:$AT49,D49,$B$1:$AT$1,"&lt;"&amp;3))</f>
        <v>-4</v>
      </c>
      <c r="AX49">
        <f>(RANK(_calc_라운드기준!E49,_calc_라운드기준!$B49:$AT49,0)+COUNTIFS(_calc_라운드기준!$B49:$AT49,_calc_라운드기준!E49,$B$1:$AT$1,"&lt;"&amp;4))-(RANK(E49,$B49:$AT49,0)+COUNTIFS($B49:$AT49,E49,$B$1:$AT$1,"&lt;"&amp;4))</f>
        <v>-7</v>
      </c>
      <c r="AY49">
        <f>(RANK(_calc_라운드기준!F49,_calc_라운드기준!$B49:$AT49,0)+COUNTIFS(_calc_라운드기준!$B49:$AT49,_calc_라운드기준!F49,$B$1:$AT$1,"&lt;"&amp;5))-(RANK(F49,$B49:$AT49,0)+COUNTIFS($B49:$AT49,F49,$B$1:$AT$1,"&lt;"&amp;5))</f>
        <v>-13</v>
      </c>
      <c r="AZ49">
        <f>(RANK(_calc_라운드기준!G49,_calc_라운드기준!$B49:$AT49,0)+COUNTIFS(_calc_라운드기준!$B49:$AT49,_calc_라운드기준!G49,$B$1:$AT$1,"&lt;"&amp;6))-(RANK(G49,$B49:$AT49,0)+COUNTIFS($B49:$AT49,G49,$B$1:$AT$1,"&lt;"&amp;6))</f>
        <v>1</v>
      </c>
      <c r="BA49">
        <f>(RANK(_calc_라운드기준!H49,_calc_라운드기준!$B49:$AT49,0)+COUNTIFS(_calc_라운드기준!$B49:$AT49,_calc_라운드기준!H49,$B$1:$AT$1,"&lt;"&amp;7))-(RANK(H49,$B49:$AT49,0)+COUNTIFS($B49:$AT49,H49,$B$1:$AT$1,"&lt;"&amp;7))</f>
        <v>-12</v>
      </c>
      <c r="BB49">
        <f>(RANK(_calc_라운드기준!I49,_calc_라운드기준!$B49:$AT49,0)+COUNTIFS(_calc_라운드기준!$B49:$AT49,_calc_라운드기준!I49,$B$1:$AT$1,"&lt;"&amp;8))-(RANK(I49,$B49:$AT49,0)+COUNTIFS($B49:$AT49,I49,$B$1:$AT$1,"&lt;"&amp;8))</f>
        <v>-38</v>
      </c>
      <c r="BC49">
        <f>(RANK(_calc_라운드기준!J49,_calc_라운드기준!$B49:$AT49,0)+COUNTIFS(_calc_라운드기준!$B49:$AT49,_calc_라운드기준!J49,$B$1:$AT$1,"&lt;"&amp;9))-(RANK(J49,$B49:$AT49,0)+COUNTIFS($B49:$AT49,J49,$B$1:$AT$1,"&lt;"&amp;9))</f>
        <v>-27</v>
      </c>
      <c r="BD49">
        <f>(RANK(_calc_라운드기준!K49,_calc_라운드기준!$B49:$AT49,0)+COUNTIFS(_calc_라운드기준!$B49:$AT49,_calc_라운드기준!K49,$B$1:$AT$1,"&lt;"&amp;10))-(RANK(K49,$B49:$AT49,0)+COUNTIFS($B49:$AT49,K49,$B$1:$AT$1,"&lt;"&amp;10))</f>
        <v>1</v>
      </c>
      <c r="BE49">
        <f>(RANK(_calc_라운드기준!L49,_calc_라운드기준!$B49:$AT49,0)+COUNTIFS(_calc_라운드기준!$B49:$AT49,_calc_라운드기준!L49,$B$1:$AT$1,"&lt;"&amp;11))-(RANK(L49,$B49:$AT49,0)+COUNTIFS($B49:$AT49,L49,$B$1:$AT$1,"&lt;"&amp;11))</f>
        <v>-1</v>
      </c>
      <c r="BF49">
        <f>(RANK(_calc_라운드기준!M49,_calc_라운드기준!$B49:$AT49,0)+COUNTIFS(_calc_라운드기준!$B49:$AT49,_calc_라운드기준!M49,$B$1:$AT$1,"&lt;"&amp;12))-(RANK(M49,$B49:$AT49,0)+COUNTIFS($B49:$AT49,M49,$B$1:$AT$1,"&lt;"&amp;12))</f>
        <v>11</v>
      </c>
      <c r="BG49">
        <f>(RANK(_calc_라운드기준!N49,_calc_라운드기준!$B49:$AT49,0)+COUNTIFS(_calc_라운드기준!$B49:$AT49,_calc_라운드기준!N49,$B$1:$AT$1,"&lt;"&amp;13))-(RANK(N49,$B49:$AT49,0)+COUNTIFS($B49:$AT49,N49,$B$1:$AT$1,"&lt;"&amp;13))</f>
        <v>5</v>
      </c>
      <c r="BH49">
        <f>(RANK(_calc_라운드기준!O49,_calc_라운드기준!$B49:$AT49,0)+COUNTIFS(_calc_라운드기준!$B49:$AT49,_calc_라운드기준!O49,$B$1:$AT$1,"&lt;"&amp;14))-(RANK(O49,$B49:$AT49,0)+COUNTIFS($B49:$AT49,O49,$B$1:$AT$1,"&lt;"&amp;14))</f>
        <v>30</v>
      </c>
      <c r="BI49">
        <f>(RANK(_calc_라운드기준!P49,_calc_라운드기준!$B49:$AT49,0)+COUNTIFS(_calc_라운드기준!$B49:$AT49,_calc_라운드기준!P49,$B$1:$AT$1,"&lt;"&amp;15))-(RANK(P49,$B49:$AT49,0)+COUNTIFS($B49:$AT49,P49,$B$1:$AT$1,"&lt;"&amp;15))</f>
        <v>-21</v>
      </c>
      <c r="BJ49">
        <f>(RANK(_calc_라운드기준!Q49,_calc_라운드기준!$B49:$AT49,0)+COUNTIFS(_calc_라운드기준!$B49:$AT49,_calc_라운드기준!Q49,$B$1:$AT$1,"&lt;"&amp;16))-(RANK(Q49,$B49:$AT49,0)+COUNTIFS($B49:$AT49,Q49,$B$1:$AT$1,"&lt;"&amp;16))</f>
        <v>5</v>
      </c>
      <c r="BK49">
        <f>(RANK(_calc_라운드기준!R49,_calc_라운드기준!$B49:$AT49,0)+COUNTIFS(_calc_라운드기준!$B49:$AT49,_calc_라운드기준!R49,$B$1:$AT$1,"&lt;"&amp;17))-(RANK(R49,$B49:$AT49,0)+COUNTIFS($B49:$AT49,R49,$B$1:$AT$1,"&lt;"&amp;17))</f>
        <v>2</v>
      </c>
      <c r="BL49">
        <f>(RANK(_calc_라운드기준!S49,_calc_라운드기준!$B49:$AT49,0)+COUNTIFS(_calc_라운드기준!$B49:$AT49,_calc_라운드기준!S49,$B$1:$AT$1,"&lt;"&amp;18))-(RANK(S49,$B49:$AT49,0)+COUNTIFS($B49:$AT49,S49,$B$1:$AT$1,"&lt;"&amp;18))</f>
        <v>18</v>
      </c>
      <c r="BM49">
        <f>(RANK(_calc_라운드기준!T49,_calc_라운드기준!$B49:$AT49,0)+COUNTIFS(_calc_라운드기준!$B49:$AT49,_calc_라운드기준!T49,$B$1:$AT$1,"&lt;"&amp;19))-(RANK(T49,$B49:$AT49,0)+COUNTIFS($B49:$AT49,T49,$B$1:$AT$1,"&lt;"&amp;19))</f>
        <v>-1</v>
      </c>
      <c r="BN49">
        <f>(RANK(_calc_라운드기준!U49,_calc_라운드기준!$B49:$AT49,0)+COUNTIFS(_calc_라운드기준!$B49:$AT49,_calc_라운드기준!U49,$B$1:$AT$1,"&lt;"&amp;20))-(RANK(U49,$B49:$AT49,0)+COUNTIFS($B49:$AT49,U49,$B$1:$AT$1,"&lt;"&amp;20))</f>
        <v>-15</v>
      </c>
      <c r="BO49">
        <f>(RANK(_calc_라운드기준!V49,_calc_라운드기준!$B49:$AT49,0)+COUNTIFS(_calc_라운드기준!$B49:$AT49,_calc_라운드기준!V49,$B$1:$AT$1,"&lt;"&amp;21))-(RANK(V49,$B49:$AT49,0)+COUNTIFS($B49:$AT49,V49,$B$1:$AT$1,"&lt;"&amp;21))</f>
        <v>17</v>
      </c>
      <c r="BP49">
        <f>(RANK(_calc_라운드기준!W49,_calc_라운드기준!$B49:$AT49,0)+COUNTIFS(_calc_라운드기준!$B49:$AT49,_calc_라운드기준!W49,$B$1:$AT$1,"&lt;"&amp;22))-(RANK(W49,$B49:$AT49,0)+COUNTIFS($B49:$AT49,W49,$B$1:$AT$1,"&lt;"&amp;22))</f>
        <v>15</v>
      </c>
      <c r="BQ49">
        <f>(RANK(_calc_라운드기준!X49,_calc_라운드기준!$B49:$AT49,0)+COUNTIFS(_calc_라운드기준!$B49:$AT49,_calc_라운드기준!X49,$B$1:$AT$1,"&lt;"&amp;23))-(RANK(X49,$B49:$AT49,0)+COUNTIFS($B49:$AT49,X49,$B$1:$AT$1,"&lt;"&amp;23))</f>
        <v>-22</v>
      </c>
      <c r="BR49">
        <f>(RANK(_calc_라운드기준!Y49,_calc_라운드기준!$B49:$AT49,0)+COUNTIFS(_calc_라운드기준!$B49:$AT49,_calc_라운드기준!Y49,$B$1:$AT$1,"&lt;"&amp;24))-(RANK(Y49,$B49:$AT49,0)+COUNTIFS($B49:$AT49,Y49,$B$1:$AT$1,"&lt;"&amp;24))</f>
        <v>-11</v>
      </c>
      <c r="BS49">
        <f>(RANK(_calc_라운드기준!Z49,_calc_라운드기준!$B49:$AT49,0)+COUNTIFS(_calc_라운드기준!$B49:$AT49,_calc_라운드기준!Z49,$B$1:$AT$1,"&lt;"&amp;25))-(RANK(Z49,$B49:$AT49,0)+COUNTIFS($B49:$AT49,Z49,$B$1:$AT$1,"&lt;"&amp;25))</f>
        <v>-23</v>
      </c>
      <c r="BT49">
        <f>(RANK(_calc_라운드기준!AA49,_calc_라운드기준!$B49:$AT49,0)+COUNTIFS(_calc_라운드기준!$B49:$AT49,_calc_라운드기준!AA49,$B$1:$AT$1,"&lt;"&amp;26))-(RANK(AA49,$B49:$AT49,0)+COUNTIFS($B49:$AT49,AA49,$B$1:$AT$1,"&lt;"&amp;26))</f>
        <v>7</v>
      </c>
      <c r="BU49">
        <f>(RANK(_calc_라운드기준!AB49,_calc_라운드기준!$B49:$AT49,0)+COUNTIFS(_calc_라운드기준!$B49:$AT49,_calc_라운드기준!AB49,$B$1:$AT$1,"&lt;"&amp;27))-(RANK(AB49,$B49:$AT49,0)+COUNTIFS($B49:$AT49,AB49,$B$1:$AT$1,"&lt;"&amp;27))</f>
        <v>-34</v>
      </c>
      <c r="BV49">
        <f>(RANK(_calc_라운드기준!AC49,_calc_라운드기준!$B49:$AT49,0)+COUNTIFS(_calc_라운드기준!$B49:$AT49,_calc_라운드기준!AC49,$B$1:$AT$1,"&lt;"&amp;28))-(RANK(AC49,$B49:$AT49,0)+COUNTIFS($B49:$AT49,AC49,$B$1:$AT$1,"&lt;"&amp;28))</f>
        <v>4</v>
      </c>
      <c r="BW49">
        <f>(RANK(_calc_라운드기준!AD49,_calc_라운드기준!$B49:$AT49,0)+COUNTIFS(_calc_라운드기준!$B49:$AT49,_calc_라운드기준!AD49,$B$1:$AT$1,"&lt;"&amp;29))-(RANK(AD49,$B49:$AT49,0)+COUNTIFS($B49:$AT49,AD49,$B$1:$AT$1,"&lt;"&amp;29))</f>
        <v>-6</v>
      </c>
      <c r="BX49">
        <f>(RANK(_calc_라운드기준!AE49,_calc_라운드기준!$B49:$AT49,0)+COUNTIFS(_calc_라운드기준!$B49:$AT49,_calc_라운드기준!AE49,$B$1:$AT$1,"&lt;"&amp;30))-(RANK(AE49,$B49:$AT49,0)+COUNTIFS($B49:$AT49,AE49,$B$1:$AT$1,"&lt;"&amp;30))</f>
        <v>22</v>
      </c>
      <c r="BY49">
        <f>(RANK(_calc_라운드기준!AF49,_calc_라운드기준!$B49:$AT49,0)+COUNTIFS(_calc_라운드기준!$B49:$AT49,_calc_라운드기준!AF49,$B$1:$AT$1,"&lt;"&amp;31))-(RANK(AF49,$B49:$AT49,0)+COUNTIFS($B49:$AT49,AF49,$B$1:$AT$1,"&lt;"&amp;31))</f>
        <v>10</v>
      </c>
      <c r="BZ49">
        <f>(RANK(_calc_라운드기준!AG49,_calc_라운드기준!$B49:$AT49,0)+COUNTIFS(_calc_라운드기준!$B49:$AT49,_calc_라운드기준!AG49,$B$1:$AT$1,"&lt;"&amp;32))-(RANK(AG49,$B49:$AT49,0)+COUNTIFS($B49:$AT49,AG49,$B$1:$AT$1,"&lt;"&amp;32))</f>
        <v>-5</v>
      </c>
      <c r="CA49">
        <f>(RANK(_calc_라운드기준!AH49,_calc_라운드기준!$B49:$AT49,0)+COUNTIFS(_calc_라운드기준!$B49:$AT49,_calc_라운드기준!AH49,$B$1:$AT$1,"&lt;"&amp;33))-(RANK(AH49,$B49:$AT49,0)+COUNTIFS($B49:$AT49,AH49,$B$1:$AT$1,"&lt;"&amp;33))</f>
        <v>29</v>
      </c>
      <c r="CB49">
        <f>(RANK(_calc_라운드기준!AI49,_calc_라운드기준!$B49:$AT49,0)+COUNTIFS(_calc_라운드기준!$B49:$AT49,_calc_라운드기준!AI49,$B$1:$AT$1,"&lt;"&amp;34))-(RANK(AI49,$B49:$AT49,0)+COUNTIFS($B49:$AT49,AI49,$B$1:$AT$1,"&lt;"&amp;34))</f>
        <v>20</v>
      </c>
      <c r="CC49">
        <f>(RANK(_calc_라운드기준!AJ49,_calc_라운드기준!$B49:$AT49,0)+COUNTIFS(_calc_라운드기준!$B49:$AT49,_calc_라운드기준!AJ49,$B$1:$AT$1,"&lt;"&amp;35))-(RANK(AJ49,$B49:$AT49,0)+COUNTIFS($B49:$AT49,AJ49,$B$1:$AT$1,"&lt;"&amp;35))</f>
        <v>8</v>
      </c>
      <c r="CD49">
        <f>(RANK(_calc_라운드기준!AK49,_calc_라운드기준!$B49:$AT49,0)+COUNTIFS(_calc_라운드기준!$B49:$AT49,_calc_라운드기준!AK49,$B$1:$AT$1,"&lt;"&amp;36))-(RANK(AK49,$B49:$AT49,0)+COUNTIFS($B49:$AT49,AK49,$B$1:$AT$1,"&lt;"&amp;36))</f>
        <v>-2</v>
      </c>
      <c r="CE49">
        <f>(RANK(_calc_라운드기준!AL49,_calc_라운드기준!$B49:$AT49,0)+COUNTIFS(_calc_라운드기준!$B49:$AT49,_calc_라운드기준!AL49,$B$1:$AT$1,"&lt;"&amp;37))-(RANK(AL49,$B49:$AT49,0)+COUNTIFS($B49:$AT49,AL49,$B$1:$AT$1,"&lt;"&amp;37))</f>
        <v>-12</v>
      </c>
      <c r="CF49">
        <f>(RANK(_calc_라운드기준!AM49,_calc_라운드기준!$B49:$AT49,0)+COUNTIFS(_calc_라운드기준!$B49:$AT49,_calc_라운드기준!AM49,$B$1:$AT$1,"&lt;"&amp;38))-(RANK(AM49,$B49:$AT49,0)+COUNTIFS($B49:$AT49,AM49,$B$1:$AT$1,"&lt;"&amp;38))</f>
        <v>13</v>
      </c>
      <c r="CG49">
        <f>(RANK(_calc_라운드기준!AN49,_calc_라운드기준!$B49:$AT49,0)+COUNTIFS(_calc_라운드기준!$B49:$AT49,_calc_라운드기준!AN49,$B$1:$AT$1,"&lt;"&amp;39))-(RANK(AN49,$B49:$AT49,0)+COUNTIFS($B49:$AT49,AN49,$B$1:$AT$1,"&lt;"&amp;39))</f>
        <v>-4</v>
      </c>
      <c r="CH49">
        <f>(RANK(_calc_라운드기준!AO49,_calc_라운드기준!$B49:$AT49,0)+COUNTIFS(_calc_라운드기준!$B49:$AT49,_calc_라운드기준!AO49,$B$1:$AT$1,"&lt;"&amp;40))-(RANK(AO49,$B49:$AT49,0)+COUNTIFS($B49:$AT49,AO49,$B$1:$AT$1,"&lt;"&amp;40))</f>
        <v>-12</v>
      </c>
      <c r="CI49">
        <f>(RANK(_calc_라운드기준!AP49,_calc_라운드기준!$B49:$AT49,0)+COUNTIFS(_calc_라운드기준!$B49:$AT49,_calc_라운드기준!AP49,$B$1:$AT$1,"&lt;"&amp;41))-(RANK(AP49,$B49:$AT49,0)+COUNTIFS($B49:$AT49,AP49,$B$1:$AT$1,"&lt;"&amp;41))</f>
        <v>0</v>
      </c>
      <c r="CJ49">
        <f>(RANK(_calc_라운드기준!AQ49,_calc_라운드기준!$B49:$AT49,0)+COUNTIFS(_calc_라운드기준!$B49:$AT49,_calc_라운드기준!AQ49,$B$1:$AT$1,"&lt;"&amp;42))-(RANK(AQ49,$B49:$AT49,0)+COUNTIFS($B49:$AT49,AQ49,$B$1:$AT$1,"&lt;"&amp;42))</f>
        <v>2</v>
      </c>
      <c r="CK49">
        <f>(RANK(_calc_라운드기준!AR49,_calc_라운드기준!$B49:$AT49,0)+COUNTIFS(_calc_라운드기준!$B49:$AT49,_calc_라운드기준!AR49,$B$1:$AT$1,"&lt;"&amp;43))-(RANK(AR49,$B49:$AT49,0)+COUNTIFS($B49:$AT49,AR49,$B$1:$AT$1,"&lt;"&amp;43))</f>
        <v>13</v>
      </c>
      <c r="CL49">
        <f>(RANK(_calc_라운드기준!AS49,_calc_라운드기준!$B49:$AT49,0)+COUNTIFS(_calc_라운드기준!$B49:$AT49,_calc_라운드기준!AS49,$B$1:$AT$1,"&lt;"&amp;44))-(RANK(AS49,$B49:$AT49,0)+COUNTIFS($B49:$AT49,AS49,$B$1:$AT$1,"&lt;"&amp;44))</f>
        <v>16</v>
      </c>
      <c r="CM49">
        <f>(RANK(_calc_라운드기준!AT49,_calc_라운드기준!$B49:$AT49,0)+COUNTIFS(_calc_라운드기준!$B49:$AT49,_calc_라운드기준!AT49,$B$1:$AT$1,"&lt;"&amp;45))-(RANK(AT49,$B49:$AT49,0)+COUNTIFS($B49:$AT49,AT49,$B$1:$AT$1,"&lt;"&amp;45))</f>
        <v>23</v>
      </c>
      <c r="CN49">
        <f t="shared" si="45"/>
        <v>21</v>
      </c>
      <c r="CO49">
        <f t="shared" si="46"/>
        <v>28</v>
      </c>
      <c r="CP49">
        <f t="shared" si="47"/>
        <v>29</v>
      </c>
      <c r="CQ49">
        <f t="shared" si="48"/>
        <v>33</v>
      </c>
      <c r="CR49">
        <f t="shared" si="49"/>
        <v>38</v>
      </c>
      <c r="CS49">
        <f t="shared" si="50"/>
        <v>22</v>
      </c>
      <c r="CT49">
        <f t="shared" si="51"/>
        <v>35</v>
      </c>
      <c r="CU49">
        <f t="shared" si="52"/>
        <v>45</v>
      </c>
      <c r="CV49">
        <f t="shared" si="53"/>
        <v>43</v>
      </c>
      <c r="CW49">
        <f t="shared" si="54"/>
        <v>23</v>
      </c>
      <c r="CX49">
        <f t="shared" si="55"/>
        <v>25</v>
      </c>
      <c r="CY49">
        <f t="shared" si="56"/>
        <v>12</v>
      </c>
      <c r="CZ49">
        <f t="shared" si="57"/>
        <v>16</v>
      </c>
      <c r="DA49">
        <f t="shared" si="58"/>
        <v>1</v>
      </c>
      <c r="DB49">
        <f t="shared" si="59"/>
        <v>40</v>
      </c>
      <c r="DC49">
        <f t="shared" si="60"/>
        <v>17</v>
      </c>
      <c r="DD49">
        <f t="shared" si="61"/>
        <v>19</v>
      </c>
      <c r="DE49">
        <f t="shared" si="62"/>
        <v>6</v>
      </c>
      <c r="DF49">
        <f t="shared" si="63"/>
        <v>26</v>
      </c>
      <c r="DG49">
        <f t="shared" si="64"/>
        <v>39</v>
      </c>
      <c r="DH49">
        <f t="shared" si="65"/>
        <v>7</v>
      </c>
      <c r="DI49">
        <f t="shared" si="66"/>
        <v>9</v>
      </c>
      <c r="DJ49">
        <f t="shared" si="67"/>
        <v>41</v>
      </c>
      <c r="DK49">
        <f t="shared" si="68"/>
        <v>34</v>
      </c>
      <c r="DL49">
        <f t="shared" si="69"/>
        <v>42</v>
      </c>
      <c r="DM49">
        <f t="shared" si="70"/>
        <v>15</v>
      </c>
      <c r="DN49">
        <f t="shared" si="71"/>
        <v>44</v>
      </c>
      <c r="DO49">
        <f t="shared" si="72"/>
        <v>18</v>
      </c>
      <c r="DP49">
        <f t="shared" si="73"/>
        <v>32</v>
      </c>
      <c r="DQ49">
        <f t="shared" si="74"/>
        <v>4</v>
      </c>
      <c r="DR49">
        <f t="shared" si="75"/>
        <v>13</v>
      </c>
      <c r="DS49">
        <f t="shared" si="76"/>
        <v>31</v>
      </c>
      <c r="DT49">
        <f t="shared" si="77"/>
        <v>2</v>
      </c>
      <c r="DU49">
        <f t="shared" si="78"/>
        <v>5</v>
      </c>
      <c r="DV49">
        <f t="shared" si="79"/>
        <v>14</v>
      </c>
      <c r="DW49">
        <f t="shared" si="80"/>
        <v>27</v>
      </c>
      <c r="DX49">
        <f t="shared" si="81"/>
        <v>36</v>
      </c>
      <c r="DY49">
        <f t="shared" si="82"/>
        <v>10</v>
      </c>
      <c r="DZ49">
        <f t="shared" si="83"/>
        <v>30</v>
      </c>
      <c r="EA49">
        <f t="shared" si="84"/>
        <v>37</v>
      </c>
      <c r="EB49">
        <f t="shared" si="85"/>
        <v>24</v>
      </c>
      <c r="EC49">
        <f t="shared" si="86"/>
        <v>20</v>
      </c>
      <c r="ED49">
        <f t="shared" si="87"/>
        <v>11</v>
      </c>
      <c r="EE49">
        <f t="shared" si="88"/>
        <v>8</v>
      </c>
      <c r="EF49">
        <f t="shared" si="89"/>
        <v>3</v>
      </c>
    </row>
    <row r="50" spans="1:136" ht="16.5" customHeight="1">
      <c r="A50">
        <f>_calc_라운드기준!A50</f>
        <v>1196</v>
      </c>
      <c r="B50">
        <f>INDEX(_calc_누적빈도!B:B,$A50)-INDEX(_calc_누적빈도!B:B,$A50-기준400회_후보!$B$1)</f>
        <v>48</v>
      </c>
      <c r="C50">
        <f>INDEX(_calc_누적빈도!C:C,$A50)-INDEX(_calc_누적빈도!C:C,$A50-기준400회_후보!$B$1)</f>
        <v>44</v>
      </c>
      <c r="D50">
        <f>INDEX(_calc_누적빈도!D:D,$A50)-INDEX(_calc_누적빈도!D:D,$A50-기준400회_후보!$B$1)</f>
        <v>61</v>
      </c>
      <c r="E50">
        <f>INDEX(_calc_누적빈도!E:E,$A50)-INDEX(_calc_누적빈도!E:E,$A50-기준400회_후보!$B$1)</f>
        <v>46</v>
      </c>
      <c r="F50">
        <f>INDEX(_calc_누적빈도!F:F,$A50)-INDEX(_calc_누적빈도!F:F,$A50-기준400회_후보!$B$1)</f>
        <v>39</v>
      </c>
      <c r="G50">
        <f>INDEX(_calc_누적빈도!G:G,$A50)-INDEX(_calc_누적빈도!G:G,$A50-기준400회_후보!$B$1)</f>
        <v>58</v>
      </c>
      <c r="H50">
        <f>INDEX(_calc_누적빈도!H:H,$A50)-INDEX(_calc_누적빈도!H:H,$A50-기준400회_후보!$B$1)</f>
        <v>54</v>
      </c>
      <c r="I50">
        <f>INDEX(_calc_누적빈도!I:I,$A50)-INDEX(_calc_누적빈도!I:I,$A50-기준400회_후보!$B$1)</f>
        <v>40</v>
      </c>
      <c r="J50">
        <f>INDEX(_calc_누적빈도!J:J,$A50)-INDEX(_calc_누적빈도!J:J,$A50-기준400회_후보!$B$1)</f>
        <v>51</v>
      </c>
      <c r="K50">
        <f>INDEX(_calc_누적빈도!K:K,$A50)-INDEX(_calc_누적빈도!K:K,$A50-기준400회_후보!$B$1)</f>
        <v>46</v>
      </c>
      <c r="L50">
        <f>INDEX(_calc_누적빈도!L:L,$A50)-INDEX(_calc_누적빈도!L:L,$A50-기준400회_후보!$B$1)</f>
        <v>53</v>
      </c>
      <c r="M50">
        <f>INDEX(_calc_누적빈도!M:M,$A50)-INDEX(_calc_누적빈도!M:M,$A50-기준400회_후보!$B$1)</f>
        <v>65</v>
      </c>
      <c r="N50">
        <f>INDEX(_calc_누적빈도!N:N,$A50)-INDEX(_calc_누적빈도!N:N,$A50-기준400회_후보!$B$1)</f>
        <v>65</v>
      </c>
      <c r="O50">
        <f>INDEX(_calc_누적빈도!O:O,$A50)-INDEX(_calc_누적빈도!O:O,$A50-기준400회_후보!$B$1)</f>
        <v>58</v>
      </c>
      <c r="P50">
        <f>INDEX(_calc_누적빈도!P:P,$A50)-INDEX(_calc_누적빈도!P:P,$A50-기준400회_후보!$B$1)</f>
        <v>51</v>
      </c>
      <c r="Q50">
        <f>INDEX(_calc_누적빈도!Q:Q,$A50)-INDEX(_calc_누적빈도!Q:Q,$A50-기준400회_후보!$B$1)</f>
        <v>62</v>
      </c>
      <c r="R50">
        <f>INDEX(_calc_누적빈도!R:R,$A50)-INDEX(_calc_누적빈도!R:R,$A50-기준400회_후보!$B$1)</f>
        <v>51</v>
      </c>
      <c r="S50">
        <f>INDEX(_calc_누적빈도!S:S,$A50)-INDEX(_calc_누적빈도!S:S,$A50-기준400회_후보!$B$1)</f>
        <v>61</v>
      </c>
      <c r="T50">
        <f>INDEX(_calc_누적빈도!T:T,$A50)-INDEX(_calc_누적빈도!T:T,$A50-기준400회_후보!$B$1)</f>
        <v>54</v>
      </c>
      <c r="U50">
        <f>INDEX(_calc_누적빈도!U:U,$A50)-INDEX(_calc_누적빈도!U:U,$A50-기준400회_후보!$B$1)</f>
        <v>45</v>
      </c>
      <c r="V50">
        <f>INDEX(_calc_누적빈도!V:V,$A50)-INDEX(_calc_누적빈도!V:V,$A50-기준400회_후보!$B$1)</f>
        <v>60</v>
      </c>
      <c r="W50">
        <f>INDEX(_calc_누적빈도!W:W,$A50)-INDEX(_calc_누적빈도!W:W,$A50-기준400회_후보!$B$1)</f>
        <v>54</v>
      </c>
      <c r="X50">
        <f>INDEX(_calc_누적빈도!X:X,$A50)-INDEX(_calc_누적빈도!X:X,$A50-기준400회_후보!$B$1)</f>
        <v>49</v>
      </c>
      <c r="Y50">
        <f>INDEX(_calc_누적빈도!Y:Y,$A50)-INDEX(_calc_누적빈도!Y:Y,$A50-기준400회_후보!$B$1)</f>
        <v>53</v>
      </c>
      <c r="Z50">
        <f>INDEX(_calc_누적빈도!Z:Z,$A50)-INDEX(_calc_누적빈도!Z:Z,$A50-기준400회_후보!$B$1)</f>
        <v>45</v>
      </c>
      <c r="AA50">
        <f>INDEX(_calc_누적빈도!AA:AA,$A50)-INDEX(_calc_누적빈도!AA:AA,$A50-기준400회_후보!$B$1)</f>
        <v>55</v>
      </c>
      <c r="AB50">
        <f>INDEX(_calc_누적빈도!AB:AB,$A50)-INDEX(_calc_누적빈도!AB:AB,$A50-기준400회_후보!$B$1)</f>
        <v>49</v>
      </c>
      <c r="AC50">
        <f>INDEX(_calc_누적빈도!AC:AC,$A50)-INDEX(_calc_누적빈도!AC:AC,$A50-기준400회_후보!$B$1)</f>
        <v>56</v>
      </c>
      <c r="AD50">
        <f>INDEX(_calc_누적빈도!AD:AD,$A50)-INDEX(_calc_누적빈도!AD:AD,$A50-기준400회_후보!$B$1)</f>
        <v>53</v>
      </c>
      <c r="AE50">
        <f>INDEX(_calc_누적빈도!AE:AE,$A50)-INDEX(_calc_누적빈도!AE:AE,$A50-기준400회_후보!$B$1)</f>
        <v>57</v>
      </c>
      <c r="AF50">
        <f>INDEX(_calc_누적빈도!AF:AF,$A50)-INDEX(_calc_누적빈도!AF:AF,$A50-기준400회_후보!$B$1)</f>
        <v>53</v>
      </c>
      <c r="AG50">
        <f>INDEX(_calc_누적빈도!AG:AG,$A50)-INDEX(_calc_누적빈도!AG:AG,$A50-기준400회_후보!$B$1)</f>
        <v>50</v>
      </c>
      <c r="AH50">
        <f>INDEX(_calc_누적빈도!AH:AH,$A50)-INDEX(_calc_누적빈도!AH:AH,$A50-기준400회_후보!$B$1)</f>
        <v>60</v>
      </c>
      <c r="AI50">
        <f>INDEX(_calc_누적빈도!AI:AI,$A50)-INDEX(_calc_누적빈도!AI:AI,$A50-기준400회_후보!$B$1)</f>
        <v>54</v>
      </c>
      <c r="AJ50">
        <f>INDEX(_calc_누적빈도!AJ:AJ,$A50)-INDEX(_calc_누적빈도!AJ:AJ,$A50-기준400회_후보!$B$1)</f>
        <v>58</v>
      </c>
      <c r="AK50">
        <f>INDEX(_calc_누적빈도!AK:AK,$A50)-INDEX(_calc_누적빈도!AK:AK,$A50-기준400회_후보!$B$1)</f>
        <v>55</v>
      </c>
      <c r="AL50">
        <f>INDEX(_calc_누적빈도!AL:AL,$A50)-INDEX(_calc_누적빈도!AL:AL,$A50-기준400회_후보!$B$1)</f>
        <v>55</v>
      </c>
      <c r="AM50">
        <f>INDEX(_calc_누적빈도!AM:AM,$A50)-INDEX(_calc_누적빈도!AM:AM,$A50-기준400회_후보!$B$1)</f>
        <v>63</v>
      </c>
      <c r="AN50">
        <f>INDEX(_calc_누적빈도!AN:AN,$A50)-INDEX(_calc_누적빈도!AN:AN,$A50-기준400회_후보!$B$1)</f>
        <v>57</v>
      </c>
      <c r="AO50">
        <f>INDEX(_calc_누적빈도!AO:AO,$A50)-INDEX(_calc_누적빈도!AO:AO,$A50-기준400회_후보!$B$1)</f>
        <v>50</v>
      </c>
      <c r="AP50">
        <f>INDEX(_calc_누적빈도!AP:AP,$A50)-INDEX(_calc_누적빈도!AP:AP,$A50-기준400회_후보!$B$1)</f>
        <v>45</v>
      </c>
      <c r="AQ50">
        <f>INDEX(_calc_누적빈도!AQ:AQ,$A50)-INDEX(_calc_누적빈도!AQ:AQ,$A50-기준400회_후보!$B$1)</f>
        <v>53</v>
      </c>
      <c r="AR50">
        <f>INDEX(_calc_누적빈도!AR:AR,$A50)-INDEX(_calc_누적빈도!AR:AR,$A50-기준400회_후보!$B$1)</f>
        <v>51</v>
      </c>
      <c r="AS50">
        <f>INDEX(_calc_누적빈도!AS:AS,$A50)-INDEX(_calc_누적빈도!AS:AS,$A50-기준400회_후보!$B$1)</f>
        <v>53</v>
      </c>
      <c r="AT50">
        <f>INDEX(_calc_누적빈도!AT:AT,$A50)-INDEX(_calc_누적빈도!AT:AT,$A50-기준400회_후보!$B$1)</f>
        <v>60</v>
      </c>
      <c r="AU50">
        <f>(RANK(_calc_라운드기준!B50,_calc_라운드기준!$B50:$AT50,0)+COUNTIFS(_calc_라운드기준!$B50:$AT50,_calc_라운드기준!B50,$B$1:$AT$1,"&lt;"&amp;1))-(RANK(B50,$B50:$AT50,0)+COUNTIFS($B50:$AT50,B50,$B$1:$AT$1,"&lt;"&amp;1))</f>
        <v>1</v>
      </c>
      <c r="AV50">
        <f>(RANK(_calc_라운드기준!C50,_calc_라운드기준!$B50:$AT50,0)+COUNTIFS(_calc_라운드기준!$B50:$AT50,_calc_라운드기준!C50,$B$1:$AT$1,"&lt;"&amp;2))-(RANK(C50,$B50:$AT50,0)+COUNTIFS($B50:$AT50,C50,$B$1:$AT$1,"&lt;"&amp;2))</f>
        <v>-4</v>
      </c>
      <c r="AW50">
        <f>(RANK(_calc_라운드기준!D50,_calc_라운드기준!$B50:$AT50,0)+COUNTIFS(_calc_라운드기준!$B50:$AT50,_calc_라운드기준!D50,$B$1:$AT$1,"&lt;"&amp;3))-(RANK(D50,$B50:$AT50,0)+COUNTIFS($B50:$AT50,D50,$B$1:$AT$1,"&lt;"&amp;3))</f>
        <v>-4</v>
      </c>
      <c r="AX50">
        <f>(RANK(_calc_라운드기준!E50,_calc_라운드기준!$B50:$AT50,0)+COUNTIFS(_calc_라운드기준!$B50:$AT50,_calc_라운드기준!E50,$B$1:$AT$1,"&lt;"&amp;4))-(RANK(E50,$B50:$AT50,0)+COUNTIFS($B50:$AT50,E50,$B$1:$AT$1,"&lt;"&amp;4))</f>
        <v>-7</v>
      </c>
      <c r="AY50">
        <f>(RANK(_calc_라운드기준!F50,_calc_라운드기준!$B50:$AT50,0)+COUNTIFS(_calc_라운드기준!$B50:$AT50,_calc_라운드기준!F50,$B$1:$AT$1,"&lt;"&amp;5))-(RANK(F50,$B50:$AT50,0)+COUNTIFS($B50:$AT50,F50,$B$1:$AT$1,"&lt;"&amp;5))</f>
        <v>-13</v>
      </c>
      <c r="AZ50">
        <f>(RANK(_calc_라운드기준!G50,_calc_라운드기준!$B50:$AT50,0)+COUNTIFS(_calc_라운드기준!$B50:$AT50,_calc_라운드기준!G50,$B$1:$AT$1,"&lt;"&amp;6))-(RANK(G50,$B50:$AT50,0)+COUNTIFS($B50:$AT50,G50,$B$1:$AT$1,"&lt;"&amp;6))</f>
        <v>-5</v>
      </c>
      <c r="BA50">
        <f>(RANK(_calc_라운드기준!H50,_calc_라운드기준!$B50:$AT50,0)+COUNTIFS(_calc_라운드기준!$B50:$AT50,_calc_라운드기준!H50,$B$1:$AT$1,"&lt;"&amp;7))-(RANK(H50,$B50:$AT50,0)+COUNTIFS($B50:$AT50,H50,$B$1:$AT$1,"&lt;"&amp;7))</f>
        <v>-13</v>
      </c>
      <c r="BB50">
        <f>(RANK(_calc_라운드기준!I50,_calc_라운드기준!$B50:$AT50,0)+COUNTIFS(_calc_라운드기준!$B50:$AT50,_calc_라운드기준!I50,$B$1:$AT$1,"&lt;"&amp;8))-(RANK(I50,$B50:$AT50,0)+COUNTIFS($B50:$AT50,I50,$B$1:$AT$1,"&lt;"&amp;8))</f>
        <v>-34</v>
      </c>
      <c r="BC50">
        <f>(RANK(_calc_라운드기준!J50,_calc_라운드기준!$B50:$AT50,0)+COUNTIFS(_calc_라운드기준!$B50:$AT50,_calc_라운드기준!J50,$B$1:$AT$1,"&lt;"&amp;9))-(RANK(J50,$B50:$AT50,0)+COUNTIFS($B50:$AT50,J50,$B$1:$AT$1,"&lt;"&amp;9))</f>
        <v>-26</v>
      </c>
      <c r="BD50">
        <f>(RANK(_calc_라운드기준!K50,_calc_라운드기준!$B50:$AT50,0)+COUNTIFS(_calc_라운드기준!$B50:$AT50,_calc_라운드기준!K50,$B$1:$AT$1,"&lt;"&amp;10))-(RANK(K50,$B50:$AT50,0)+COUNTIFS($B50:$AT50,K50,$B$1:$AT$1,"&lt;"&amp;10))</f>
        <v>1</v>
      </c>
      <c r="BE50">
        <f>(RANK(_calc_라운드기준!L50,_calc_라운드기준!$B50:$AT50,0)+COUNTIFS(_calc_라운드기준!$B50:$AT50,_calc_라운드기준!L50,$B$1:$AT$1,"&lt;"&amp;11))-(RANK(L50,$B50:$AT50,0)+COUNTIFS($B50:$AT50,L50,$B$1:$AT$1,"&lt;"&amp;11))</f>
        <v>-7</v>
      </c>
      <c r="BF50">
        <f>(RANK(_calc_라운드기준!M50,_calc_라운드기준!$B50:$AT50,0)+COUNTIFS(_calc_라운드기준!$B50:$AT50,_calc_라운드기준!M50,$B$1:$AT$1,"&lt;"&amp;12))-(RANK(M50,$B50:$AT50,0)+COUNTIFS($B50:$AT50,M50,$B$1:$AT$1,"&lt;"&amp;12))</f>
        <v>16</v>
      </c>
      <c r="BG50">
        <f>(RANK(_calc_라운드기준!N50,_calc_라운드기준!$B50:$AT50,0)+COUNTIFS(_calc_라운드기준!$B50:$AT50,_calc_라운드기준!N50,$B$1:$AT$1,"&lt;"&amp;13))-(RANK(N50,$B50:$AT50,0)+COUNTIFS($B50:$AT50,N50,$B$1:$AT$1,"&lt;"&amp;13))</f>
        <v>5</v>
      </c>
      <c r="BH50">
        <f>(RANK(_calc_라운드기준!O50,_calc_라운드기준!$B50:$AT50,0)+COUNTIFS(_calc_라운드기준!$B50:$AT50,_calc_라운드기준!O50,$B$1:$AT$1,"&lt;"&amp;14))-(RANK(O50,$B50:$AT50,0)+COUNTIFS($B50:$AT50,O50,$B$1:$AT$1,"&lt;"&amp;14))</f>
        <v>30</v>
      </c>
      <c r="BI50">
        <f>(RANK(_calc_라운드기준!P50,_calc_라운드기준!$B50:$AT50,0)+COUNTIFS(_calc_라운드기준!$B50:$AT50,_calc_라운드기준!P50,$B$1:$AT$1,"&lt;"&amp;15))-(RANK(P50,$B50:$AT50,0)+COUNTIFS($B50:$AT50,P50,$B$1:$AT$1,"&lt;"&amp;15))</f>
        <v>-19</v>
      </c>
      <c r="BJ50">
        <f>(RANK(_calc_라운드기준!Q50,_calc_라운드기준!$B50:$AT50,0)+COUNTIFS(_calc_라운드기준!$B50:$AT50,_calc_라운드기준!Q50,$B$1:$AT$1,"&lt;"&amp;16))-(RANK(Q50,$B50:$AT50,0)+COUNTIFS($B50:$AT50,Q50,$B$1:$AT$1,"&lt;"&amp;16))</f>
        <v>4</v>
      </c>
      <c r="BK50">
        <f>(RANK(_calc_라운드기준!R50,_calc_라운드기준!$B50:$AT50,0)+COUNTIFS(_calc_라운드기준!$B50:$AT50,_calc_라운드기준!R50,$B$1:$AT$1,"&lt;"&amp;17))-(RANK(R50,$B50:$AT50,0)+COUNTIFS($B50:$AT50,R50,$B$1:$AT$1,"&lt;"&amp;17))</f>
        <v>-7</v>
      </c>
      <c r="BL50">
        <f>(RANK(_calc_라운드기준!S50,_calc_라운드기준!$B50:$AT50,0)+COUNTIFS(_calc_라운드기준!$B50:$AT50,_calc_라운드기준!S50,$B$1:$AT$1,"&lt;"&amp;18))-(RANK(S50,$B50:$AT50,0)+COUNTIFS($B50:$AT50,S50,$B$1:$AT$1,"&lt;"&amp;18))</f>
        <v>19</v>
      </c>
      <c r="BM50">
        <f>(RANK(_calc_라운드기준!T50,_calc_라운드기준!$B50:$AT50,0)+COUNTIFS(_calc_라운드기준!$B50:$AT50,_calc_라운드기준!T50,$B$1:$AT$1,"&lt;"&amp;19))-(RANK(T50,$B50:$AT50,0)+COUNTIFS($B50:$AT50,T50,$B$1:$AT$1,"&lt;"&amp;19))</f>
        <v>-8</v>
      </c>
      <c r="BN50">
        <f>(RANK(_calc_라운드기준!U50,_calc_라운드기준!$B50:$AT50,0)+COUNTIFS(_calc_라운드기준!$B50:$AT50,_calc_라운드기준!U50,$B$1:$AT$1,"&lt;"&amp;20))-(RANK(U50,$B50:$AT50,0)+COUNTIFS($B50:$AT50,U50,$B$1:$AT$1,"&lt;"&amp;20))</f>
        <v>-14</v>
      </c>
      <c r="BO50">
        <f>(RANK(_calc_라운드기준!V50,_calc_라운드기준!$B50:$AT50,0)+COUNTIFS(_calc_라운드기준!$B50:$AT50,_calc_라운드기준!V50,$B$1:$AT$1,"&lt;"&amp;21))-(RANK(V50,$B50:$AT50,0)+COUNTIFS($B50:$AT50,V50,$B$1:$AT$1,"&lt;"&amp;21))</f>
        <v>20</v>
      </c>
      <c r="BP50">
        <f>(RANK(_calc_라운드기준!W50,_calc_라운드기준!$B50:$AT50,0)+COUNTIFS(_calc_라운드기준!$B50:$AT50,_calc_라운드기준!W50,$B$1:$AT$1,"&lt;"&amp;22))-(RANK(W50,$B50:$AT50,0)+COUNTIFS($B50:$AT50,W50,$B$1:$AT$1,"&lt;"&amp;22))</f>
        <v>12</v>
      </c>
      <c r="BQ50">
        <f>(RANK(_calc_라운드기준!X50,_calc_라운드기준!$B50:$AT50,0)+COUNTIFS(_calc_라운드기준!$B50:$AT50,_calc_라운드기준!X50,$B$1:$AT$1,"&lt;"&amp;23))-(RANK(X50,$B50:$AT50,0)+COUNTIFS($B50:$AT50,X50,$B$1:$AT$1,"&lt;"&amp;23))</f>
        <v>-22</v>
      </c>
      <c r="BR50">
        <f>(RANK(_calc_라운드기준!Y50,_calc_라운드기준!$B50:$AT50,0)+COUNTIFS(_calc_라운드기준!$B50:$AT50,_calc_라운드기준!Y50,$B$1:$AT$1,"&lt;"&amp;24))-(RANK(Y50,$B50:$AT50,0)+COUNTIFS($B50:$AT50,Y50,$B$1:$AT$1,"&lt;"&amp;24))</f>
        <v>-10</v>
      </c>
      <c r="BS50">
        <f>(RANK(_calc_라운드기준!Z50,_calc_라운드기준!$B50:$AT50,0)+COUNTIFS(_calc_라운드기준!$B50:$AT50,_calc_라운드기준!Z50,$B$1:$AT$1,"&lt;"&amp;25))-(RANK(Z50,$B50:$AT50,0)+COUNTIFS($B50:$AT50,Z50,$B$1:$AT$1,"&lt;"&amp;25))</f>
        <v>-23</v>
      </c>
      <c r="BT50">
        <f>(RANK(_calc_라운드기준!AA50,_calc_라운드기준!$B50:$AT50,0)+COUNTIFS(_calc_라운드기준!$B50:$AT50,_calc_라운드기준!AA50,$B$1:$AT$1,"&lt;"&amp;26))-(RANK(AA50,$B50:$AT50,0)+COUNTIFS($B50:$AT50,AA50,$B$1:$AT$1,"&lt;"&amp;26))</f>
        <v>12</v>
      </c>
      <c r="BU50">
        <f>(RANK(_calc_라운드기준!AB50,_calc_라운드기준!$B50:$AT50,0)+COUNTIFS(_calc_라운드기준!$B50:$AT50,_calc_라운드기준!AB50,$B$1:$AT$1,"&lt;"&amp;27))-(RANK(AB50,$B50:$AT50,0)+COUNTIFS($B50:$AT50,AB50,$B$1:$AT$1,"&lt;"&amp;27))</f>
        <v>-34</v>
      </c>
      <c r="BV50">
        <f>(RANK(_calc_라운드기준!AC50,_calc_라운드기준!$B50:$AT50,0)+COUNTIFS(_calc_라운드기준!$B50:$AT50,_calc_라운드기준!AC50,$B$1:$AT$1,"&lt;"&amp;28))-(RANK(AC50,$B50:$AT50,0)+COUNTIFS($B50:$AT50,AC50,$B$1:$AT$1,"&lt;"&amp;28))</f>
        <v>4</v>
      </c>
      <c r="BW50">
        <f>(RANK(_calc_라운드기준!AD50,_calc_라운드기준!$B50:$AT50,0)+COUNTIFS(_calc_라운드기준!$B50:$AT50,_calc_라운드기준!AD50,$B$1:$AT$1,"&lt;"&amp;29))-(RANK(AD50,$B50:$AT50,0)+COUNTIFS($B50:$AT50,AD50,$B$1:$AT$1,"&lt;"&amp;29))</f>
        <v>-5</v>
      </c>
      <c r="BX50">
        <f>(RANK(_calc_라운드기준!AE50,_calc_라운드기준!$B50:$AT50,0)+COUNTIFS(_calc_라운드기준!$B50:$AT50,_calc_라운드기준!AE50,$B$1:$AT$1,"&lt;"&amp;30))-(RANK(AE50,$B50:$AT50,0)+COUNTIFS($B50:$AT50,AE50,$B$1:$AT$1,"&lt;"&amp;30))</f>
        <v>21</v>
      </c>
      <c r="BY50">
        <f>(RANK(_calc_라운드기준!AF50,_calc_라운드기준!$B50:$AT50,0)+COUNTIFS(_calc_라운드기준!$B50:$AT50,_calc_라운드기준!AF50,$B$1:$AT$1,"&lt;"&amp;31))-(RANK(AF50,$B50:$AT50,0)+COUNTIFS($B50:$AT50,AF50,$B$1:$AT$1,"&lt;"&amp;31))</f>
        <v>9</v>
      </c>
      <c r="BZ50">
        <f>(RANK(_calc_라운드기준!AG50,_calc_라운드기준!$B50:$AT50,0)+COUNTIFS(_calc_라운드기준!$B50:$AT50,_calc_라운드기준!AG50,$B$1:$AT$1,"&lt;"&amp;32))-(RANK(AG50,$B50:$AT50,0)+COUNTIFS($B50:$AT50,AG50,$B$1:$AT$1,"&lt;"&amp;32))</f>
        <v>-4</v>
      </c>
      <c r="CA50">
        <f>(RANK(_calc_라운드기준!AH50,_calc_라운드기준!$B50:$AT50,0)+COUNTIFS(_calc_라운드기준!$B50:$AT50,_calc_라운드기준!AH50,$B$1:$AT$1,"&lt;"&amp;33))-(RANK(AH50,$B50:$AT50,0)+COUNTIFS($B50:$AT50,AH50,$B$1:$AT$1,"&lt;"&amp;33))</f>
        <v>28</v>
      </c>
      <c r="CB50">
        <f>(RANK(_calc_라운드기준!AI50,_calc_라운드기준!$B50:$AT50,0)+COUNTIFS(_calc_라운드기준!$B50:$AT50,_calc_라운드기준!AI50,$B$1:$AT$1,"&lt;"&amp;34))-(RANK(AI50,$B50:$AT50,0)+COUNTIFS($B50:$AT50,AI50,$B$1:$AT$1,"&lt;"&amp;34))</f>
        <v>20</v>
      </c>
      <c r="CC50">
        <f>(RANK(_calc_라운드기준!AJ50,_calc_라운드기준!$B50:$AT50,0)+COUNTIFS(_calc_라운드기준!$B50:$AT50,_calc_라운드기준!AJ50,$B$1:$AT$1,"&lt;"&amp;35))-(RANK(AJ50,$B50:$AT50,0)+COUNTIFS($B50:$AT50,AJ50,$B$1:$AT$1,"&lt;"&amp;35))</f>
        <v>9</v>
      </c>
      <c r="CD50">
        <f>(RANK(_calc_라운드기준!AK50,_calc_라운드기준!$B50:$AT50,0)+COUNTIFS(_calc_라운드기준!$B50:$AT50,_calc_라운드기준!AK50,$B$1:$AT$1,"&lt;"&amp;36))-(RANK(AK50,$B50:$AT50,0)+COUNTIFS($B50:$AT50,AK50,$B$1:$AT$1,"&lt;"&amp;36))</f>
        <v>5</v>
      </c>
      <c r="CE50">
        <f>(RANK(_calc_라운드기준!AL50,_calc_라운드기준!$B50:$AT50,0)+COUNTIFS(_calc_라운드기준!$B50:$AT50,_calc_라운드기준!AL50,$B$1:$AT$1,"&lt;"&amp;37))-(RANK(AL50,$B50:$AT50,0)+COUNTIFS($B50:$AT50,AL50,$B$1:$AT$1,"&lt;"&amp;37))</f>
        <v>-14</v>
      </c>
      <c r="CF50">
        <f>(RANK(_calc_라운드기준!AM50,_calc_라운드기준!$B50:$AT50,0)+COUNTIFS(_calc_라운드기준!$B50:$AT50,_calc_라운드기준!AM50,$B$1:$AT$1,"&lt;"&amp;38))-(RANK(AM50,$B50:$AT50,0)+COUNTIFS($B50:$AT50,AM50,$B$1:$AT$1,"&lt;"&amp;38))</f>
        <v>12</v>
      </c>
      <c r="CG50">
        <f>(RANK(_calc_라운드기준!AN50,_calc_라운드기준!$B50:$AT50,0)+COUNTIFS(_calc_라운드기준!$B50:$AT50,_calc_라운드기준!AN50,$B$1:$AT$1,"&lt;"&amp;39))-(RANK(AN50,$B50:$AT50,0)+COUNTIFS($B50:$AT50,AN50,$B$1:$AT$1,"&lt;"&amp;39))</f>
        <v>-5</v>
      </c>
      <c r="CH50">
        <f>(RANK(_calc_라운드기준!AO50,_calc_라운드기준!$B50:$AT50,0)+COUNTIFS(_calc_라운드기준!$B50:$AT50,_calc_라운드기준!AO50,$B$1:$AT$1,"&lt;"&amp;40))-(RANK(AO50,$B50:$AT50,0)+COUNTIFS($B50:$AT50,AO50,$B$1:$AT$1,"&lt;"&amp;40))</f>
        <v>-11</v>
      </c>
      <c r="CI50">
        <f>(RANK(_calc_라운드기준!AP50,_calc_라운드기준!$B50:$AT50,0)+COUNTIFS(_calc_라운드기준!$B50:$AT50,_calc_라운드기준!AP50,$B$1:$AT$1,"&lt;"&amp;41))-(RANK(AP50,$B50:$AT50,0)+COUNTIFS($B50:$AT50,AP50,$B$1:$AT$1,"&lt;"&amp;41))</f>
        <v>1</v>
      </c>
      <c r="CJ50">
        <f>(RANK(_calc_라운드기준!AQ50,_calc_라운드기준!$B50:$AT50,0)+COUNTIFS(_calc_라운드기준!$B50:$AT50,_calc_라운드기준!AQ50,$B$1:$AT$1,"&lt;"&amp;42))-(RANK(AQ50,$B50:$AT50,0)+COUNTIFS($B50:$AT50,AQ50,$B$1:$AT$1,"&lt;"&amp;42))</f>
        <v>3</v>
      </c>
      <c r="CK50">
        <f>(RANK(_calc_라운드기준!AR50,_calc_라운드기준!$B50:$AT50,0)+COUNTIFS(_calc_라운드기준!$B50:$AT50,_calc_라운드기준!AR50,$B$1:$AT$1,"&lt;"&amp;43))-(RANK(AR50,$B50:$AT50,0)+COUNTIFS($B50:$AT50,AR50,$B$1:$AT$1,"&lt;"&amp;43))</f>
        <v>12</v>
      </c>
      <c r="CL50">
        <f>(RANK(_calc_라운드기준!AS50,_calc_라운드기준!$B50:$AT50,0)+COUNTIFS(_calc_라운드기준!$B50:$AT50,_calc_라운드기준!AS50,$B$1:$AT$1,"&lt;"&amp;44))-(RANK(AS50,$B50:$AT50,0)+COUNTIFS($B50:$AT50,AS50,$B$1:$AT$1,"&lt;"&amp;44))</f>
        <v>17</v>
      </c>
      <c r="CM50">
        <f>(RANK(_calc_라운드기준!AT50,_calc_라운드기준!$B50:$AT50,0)+COUNTIFS(_calc_라운드기준!$B50:$AT50,_calc_라운드기준!AT50,$B$1:$AT$1,"&lt;"&amp;45))-(RANK(AT50,$B50:$AT50,0)+COUNTIFS($B50:$AT50,AT50,$B$1:$AT$1,"&lt;"&amp;45))</f>
        <v>28</v>
      </c>
      <c r="CN50">
        <f t="shared" si="45"/>
        <v>21</v>
      </c>
      <c r="CO50">
        <f t="shared" si="46"/>
        <v>24</v>
      </c>
      <c r="CP50">
        <f t="shared" si="47"/>
        <v>25</v>
      </c>
      <c r="CQ50">
        <f t="shared" si="48"/>
        <v>30</v>
      </c>
      <c r="CR50">
        <f t="shared" si="49"/>
        <v>36</v>
      </c>
      <c r="CS50">
        <f t="shared" si="50"/>
        <v>27</v>
      </c>
      <c r="CT50">
        <f t="shared" si="51"/>
        <v>37</v>
      </c>
      <c r="CU50">
        <f t="shared" si="52"/>
        <v>44</v>
      </c>
      <c r="CV50">
        <f t="shared" si="53"/>
        <v>43</v>
      </c>
      <c r="CW50">
        <f t="shared" si="54"/>
        <v>22</v>
      </c>
      <c r="CX50">
        <f t="shared" si="55"/>
        <v>31</v>
      </c>
      <c r="CY50">
        <f t="shared" si="56"/>
        <v>9</v>
      </c>
      <c r="CZ50">
        <f t="shared" si="57"/>
        <v>16</v>
      </c>
      <c r="DA50">
        <f t="shared" si="58"/>
        <v>1</v>
      </c>
      <c r="DB50">
        <f t="shared" si="59"/>
        <v>40</v>
      </c>
      <c r="DC50">
        <f t="shared" si="60"/>
        <v>18</v>
      </c>
      <c r="DD50">
        <f t="shared" si="61"/>
        <v>32</v>
      </c>
      <c r="DE50">
        <f t="shared" si="62"/>
        <v>7</v>
      </c>
      <c r="DF50">
        <f t="shared" si="63"/>
        <v>33</v>
      </c>
      <c r="DG50">
        <f t="shared" si="64"/>
        <v>38</v>
      </c>
      <c r="DH50">
        <f t="shared" si="65"/>
        <v>5</v>
      </c>
      <c r="DI50">
        <f t="shared" si="66"/>
        <v>10</v>
      </c>
      <c r="DJ50">
        <f t="shared" si="67"/>
        <v>41</v>
      </c>
      <c r="DK50">
        <f t="shared" si="68"/>
        <v>34</v>
      </c>
      <c r="DL50">
        <f t="shared" si="69"/>
        <v>42</v>
      </c>
      <c r="DM50">
        <f t="shared" si="70"/>
        <v>11</v>
      </c>
      <c r="DN50">
        <f t="shared" si="71"/>
        <v>45</v>
      </c>
      <c r="DO50">
        <f t="shared" si="72"/>
        <v>19</v>
      </c>
      <c r="DP50">
        <f t="shared" si="73"/>
        <v>28</v>
      </c>
      <c r="DQ50">
        <f t="shared" si="74"/>
        <v>4</v>
      </c>
      <c r="DR50">
        <f t="shared" si="75"/>
        <v>14</v>
      </c>
      <c r="DS50">
        <f t="shared" si="76"/>
        <v>26</v>
      </c>
      <c r="DT50">
        <f t="shared" si="77"/>
        <v>2</v>
      </c>
      <c r="DU50">
        <f t="shared" si="78"/>
        <v>6</v>
      </c>
      <c r="DV50">
        <f t="shared" si="79"/>
        <v>15</v>
      </c>
      <c r="DW50">
        <f t="shared" si="80"/>
        <v>17</v>
      </c>
      <c r="DX50">
        <f t="shared" si="81"/>
        <v>39</v>
      </c>
      <c r="DY50">
        <f t="shared" si="82"/>
        <v>12</v>
      </c>
      <c r="DZ50">
        <f t="shared" si="83"/>
        <v>29</v>
      </c>
      <c r="EA50">
        <f t="shared" si="84"/>
        <v>35</v>
      </c>
      <c r="EB50">
        <f t="shared" si="85"/>
        <v>23</v>
      </c>
      <c r="EC50">
        <f t="shared" si="86"/>
        <v>20</v>
      </c>
      <c r="ED50">
        <f t="shared" si="87"/>
        <v>13</v>
      </c>
      <c r="EE50">
        <f t="shared" si="88"/>
        <v>8</v>
      </c>
      <c r="EF50">
        <f t="shared" si="89"/>
        <v>3</v>
      </c>
    </row>
    <row r="51" spans="1:136" ht="16.5" customHeight="1">
      <c r="A51">
        <f>_calc_라운드기준!A51</f>
        <v>1195</v>
      </c>
      <c r="B51">
        <f>INDEX(_calc_누적빈도!B:B,$A51)-INDEX(_calc_누적빈도!B:B,$A51-기준400회_후보!$B$1)</f>
        <v>48</v>
      </c>
      <c r="C51">
        <f>INDEX(_calc_누적빈도!C:C,$A51)-INDEX(_calc_누적빈도!C:C,$A51-기준400회_후보!$B$1)</f>
        <v>44</v>
      </c>
      <c r="D51">
        <f>INDEX(_calc_누적빈도!D:D,$A51)-INDEX(_calc_누적빈도!D:D,$A51-기준400회_후보!$B$1)</f>
        <v>61</v>
      </c>
      <c r="E51">
        <f>INDEX(_calc_누적빈도!E:E,$A51)-INDEX(_calc_누적빈도!E:E,$A51-기준400회_후보!$B$1)</f>
        <v>46</v>
      </c>
      <c r="F51">
        <f>INDEX(_calc_누적빈도!F:F,$A51)-INDEX(_calc_누적빈도!F:F,$A51-기준400회_후보!$B$1)</f>
        <v>39</v>
      </c>
      <c r="G51">
        <f>INDEX(_calc_누적빈도!G:G,$A51)-INDEX(_calc_누적빈도!G:G,$A51-기준400회_후보!$B$1)</f>
        <v>58</v>
      </c>
      <c r="H51">
        <f>INDEX(_calc_누적빈도!H:H,$A51)-INDEX(_calc_누적빈도!H:H,$A51-기준400회_후보!$B$1)</f>
        <v>54</v>
      </c>
      <c r="I51">
        <f>INDEX(_calc_누적빈도!I:I,$A51)-INDEX(_calc_누적빈도!I:I,$A51-기준400회_후보!$B$1)</f>
        <v>40</v>
      </c>
      <c r="J51">
        <f>INDEX(_calc_누적빈도!J:J,$A51)-INDEX(_calc_누적빈도!J:J,$A51-기준400회_후보!$B$1)</f>
        <v>51</v>
      </c>
      <c r="K51">
        <f>INDEX(_calc_누적빈도!K:K,$A51)-INDEX(_calc_누적빈도!K:K,$A51-기준400회_후보!$B$1)</f>
        <v>47</v>
      </c>
      <c r="L51">
        <f>INDEX(_calc_누적빈도!L:L,$A51)-INDEX(_calc_누적빈도!L:L,$A51-기준400회_후보!$B$1)</f>
        <v>53</v>
      </c>
      <c r="M51">
        <f>INDEX(_calc_누적빈도!M:M,$A51)-INDEX(_calc_누적빈도!M:M,$A51-기준400회_후보!$B$1)</f>
        <v>65</v>
      </c>
      <c r="N51">
        <f>INDEX(_calc_누적빈도!N:N,$A51)-INDEX(_calc_누적빈도!N:N,$A51-기준400회_후보!$B$1)</f>
        <v>66</v>
      </c>
      <c r="O51">
        <f>INDEX(_calc_누적빈도!O:O,$A51)-INDEX(_calc_누적빈도!O:O,$A51-기준400회_후보!$B$1)</f>
        <v>58</v>
      </c>
      <c r="P51">
        <f>INDEX(_calc_누적빈도!P:P,$A51)-INDEX(_calc_누적빈도!P:P,$A51-기준400회_후보!$B$1)</f>
        <v>50</v>
      </c>
      <c r="Q51">
        <f>INDEX(_calc_누적빈도!Q:Q,$A51)-INDEX(_calc_누적빈도!Q:Q,$A51-기준400회_후보!$B$1)</f>
        <v>62</v>
      </c>
      <c r="R51">
        <f>INDEX(_calc_누적빈도!R:R,$A51)-INDEX(_calc_누적빈도!R:R,$A51-기준400회_후보!$B$1)</f>
        <v>51</v>
      </c>
      <c r="S51">
        <f>INDEX(_calc_누적빈도!S:S,$A51)-INDEX(_calc_누적빈도!S:S,$A51-기준400회_후보!$B$1)</f>
        <v>61</v>
      </c>
      <c r="T51">
        <f>INDEX(_calc_누적빈도!T:T,$A51)-INDEX(_calc_누적빈도!T:T,$A51-기준400회_후보!$B$1)</f>
        <v>54</v>
      </c>
      <c r="U51">
        <f>INDEX(_calc_누적빈도!U:U,$A51)-INDEX(_calc_누적빈도!U:U,$A51-기준400회_후보!$B$1)</f>
        <v>45</v>
      </c>
      <c r="V51">
        <f>INDEX(_calc_누적빈도!V:V,$A51)-INDEX(_calc_누적빈도!V:V,$A51-기준400회_후보!$B$1)</f>
        <v>60</v>
      </c>
      <c r="W51">
        <f>INDEX(_calc_누적빈도!W:W,$A51)-INDEX(_calc_누적빈도!W:W,$A51-기준400회_후보!$B$1)</f>
        <v>54</v>
      </c>
      <c r="X51">
        <f>INDEX(_calc_누적빈도!X:X,$A51)-INDEX(_calc_누적빈도!X:X,$A51-기준400회_후보!$B$1)</f>
        <v>49</v>
      </c>
      <c r="Y51">
        <f>INDEX(_calc_누적빈도!Y:Y,$A51)-INDEX(_calc_누적빈도!Y:Y,$A51-기준400회_후보!$B$1)</f>
        <v>53</v>
      </c>
      <c r="Z51">
        <f>INDEX(_calc_누적빈도!Z:Z,$A51)-INDEX(_calc_누적빈도!Z:Z,$A51-기준400회_후보!$B$1)</f>
        <v>45</v>
      </c>
      <c r="AA51">
        <f>INDEX(_calc_누적빈도!AA:AA,$A51)-INDEX(_calc_누적빈도!AA:AA,$A51-기준400회_후보!$B$1)</f>
        <v>56</v>
      </c>
      <c r="AB51">
        <f>INDEX(_calc_누적빈도!AB:AB,$A51)-INDEX(_calc_누적빈도!AB:AB,$A51-기준400회_후보!$B$1)</f>
        <v>48</v>
      </c>
      <c r="AC51">
        <f>INDEX(_calc_누적빈도!AC:AC,$A51)-INDEX(_calc_누적빈도!AC:AC,$A51-기준400회_후보!$B$1)</f>
        <v>56</v>
      </c>
      <c r="AD51">
        <f>INDEX(_calc_누적빈도!AD:AD,$A51)-INDEX(_calc_누적빈도!AD:AD,$A51-기준400회_후보!$B$1)</f>
        <v>53</v>
      </c>
      <c r="AE51">
        <f>INDEX(_calc_누적빈도!AE:AE,$A51)-INDEX(_calc_누적빈도!AE:AE,$A51-기준400회_후보!$B$1)</f>
        <v>57</v>
      </c>
      <c r="AF51">
        <f>INDEX(_calc_누적빈도!AF:AF,$A51)-INDEX(_calc_누적빈도!AF:AF,$A51-기준400회_후보!$B$1)</f>
        <v>53</v>
      </c>
      <c r="AG51">
        <f>INDEX(_calc_누적빈도!AG:AG,$A51)-INDEX(_calc_누적빈도!AG:AG,$A51-기준400회_후보!$B$1)</f>
        <v>50</v>
      </c>
      <c r="AH51">
        <f>INDEX(_calc_누적빈도!AH:AH,$A51)-INDEX(_calc_누적빈도!AH:AH,$A51-기준400회_후보!$B$1)</f>
        <v>59</v>
      </c>
      <c r="AI51">
        <f>INDEX(_calc_누적빈도!AI:AI,$A51)-INDEX(_calc_누적빈도!AI:AI,$A51-기준400회_후보!$B$1)</f>
        <v>54</v>
      </c>
      <c r="AJ51">
        <f>INDEX(_calc_누적빈도!AJ:AJ,$A51)-INDEX(_calc_누적빈도!AJ:AJ,$A51-기준400회_후보!$B$1)</f>
        <v>58</v>
      </c>
      <c r="AK51">
        <f>INDEX(_calc_누적빈도!AK:AK,$A51)-INDEX(_calc_누적빈도!AK:AK,$A51-기준400회_후보!$B$1)</f>
        <v>54</v>
      </c>
      <c r="AL51">
        <f>INDEX(_calc_누적빈도!AL:AL,$A51)-INDEX(_calc_누적빈도!AL:AL,$A51-기준400회_후보!$B$1)</f>
        <v>55</v>
      </c>
      <c r="AM51">
        <f>INDEX(_calc_누적빈도!AM:AM,$A51)-INDEX(_calc_누적빈도!AM:AM,$A51-기준400회_후보!$B$1)</f>
        <v>64</v>
      </c>
      <c r="AN51">
        <f>INDEX(_calc_누적빈도!AN:AN,$A51)-INDEX(_calc_누적빈도!AN:AN,$A51-기준400회_후보!$B$1)</f>
        <v>57</v>
      </c>
      <c r="AO51">
        <f>INDEX(_calc_누적빈도!AO:AO,$A51)-INDEX(_calc_누적빈도!AO:AO,$A51-기준400회_후보!$B$1)</f>
        <v>50</v>
      </c>
      <c r="AP51">
        <f>INDEX(_calc_누적빈도!AP:AP,$A51)-INDEX(_calc_누적빈도!AP:AP,$A51-기준400회_후보!$B$1)</f>
        <v>45</v>
      </c>
      <c r="AQ51">
        <f>INDEX(_calc_누적빈도!AQ:AQ,$A51)-INDEX(_calc_누적빈도!AQ:AQ,$A51-기준400회_후보!$B$1)</f>
        <v>53</v>
      </c>
      <c r="AR51">
        <f>INDEX(_calc_누적빈도!AR:AR,$A51)-INDEX(_calc_누적빈도!AR:AR,$A51-기준400회_후보!$B$1)</f>
        <v>51</v>
      </c>
      <c r="AS51">
        <f>INDEX(_calc_누적빈도!AS:AS,$A51)-INDEX(_calc_누적빈도!AS:AS,$A51-기준400회_후보!$B$1)</f>
        <v>53</v>
      </c>
      <c r="AT51">
        <f>INDEX(_calc_누적빈도!AT:AT,$A51)-INDEX(_calc_누적빈도!AT:AT,$A51-기준400회_후보!$B$1)</f>
        <v>60</v>
      </c>
      <c r="AU51">
        <f>(RANK(_calc_라운드기준!B51,_calc_라운드기준!$B51:$AT51,0)+COUNTIFS(_calc_라운드기준!$B51:$AT51,_calc_라운드기준!B51,$B$1:$AT$1,"&lt;"&amp;1))-(RANK(B51,$B51:$AT51,0)+COUNTIFS($B51:$AT51,B51,$B$1:$AT$1,"&lt;"&amp;1))</f>
        <v>4</v>
      </c>
      <c r="AV51">
        <f>(RANK(_calc_라운드기준!C51,_calc_라운드기준!$B51:$AT51,0)+COUNTIFS(_calc_라운드기준!$B51:$AT51,_calc_라운드기준!C51,$B$1:$AT$1,"&lt;"&amp;2))-(RANK(C51,$B51:$AT51,0)+COUNTIFS($B51:$AT51,C51,$B$1:$AT$1,"&lt;"&amp;2))</f>
        <v>-11</v>
      </c>
      <c r="AW51">
        <f>(RANK(_calc_라운드기준!D51,_calc_라운드기준!$B51:$AT51,0)+COUNTIFS(_calc_라운드기준!$B51:$AT51,_calc_라운드기준!D51,$B$1:$AT$1,"&lt;"&amp;3))-(RANK(D51,$B51:$AT51,0)+COUNTIFS($B51:$AT51,D51,$B$1:$AT$1,"&lt;"&amp;3))</f>
        <v>-3</v>
      </c>
      <c r="AX51">
        <f>(RANK(_calc_라운드기준!E51,_calc_라운드기준!$B51:$AT51,0)+COUNTIFS(_calc_라운드기준!$B51:$AT51,_calc_라운드기준!E51,$B$1:$AT$1,"&lt;"&amp;4))-(RANK(E51,$B51:$AT51,0)+COUNTIFS($B51:$AT51,E51,$B$1:$AT$1,"&lt;"&amp;4))</f>
        <v>-6</v>
      </c>
      <c r="AY51">
        <f>(RANK(_calc_라운드기준!F51,_calc_라운드기준!$B51:$AT51,0)+COUNTIFS(_calc_라운드기준!$B51:$AT51,_calc_라운드기준!F51,$B$1:$AT$1,"&lt;"&amp;5))-(RANK(F51,$B51:$AT51,0)+COUNTIFS($B51:$AT51,F51,$B$1:$AT$1,"&lt;"&amp;5))</f>
        <v>-11</v>
      </c>
      <c r="AZ51">
        <f>(RANK(_calc_라운드기준!G51,_calc_라운드기준!$B51:$AT51,0)+COUNTIFS(_calc_라운드기준!$B51:$AT51,_calc_라운드기준!G51,$B$1:$AT$1,"&lt;"&amp;6))-(RANK(G51,$B51:$AT51,0)+COUNTIFS($B51:$AT51,G51,$B$1:$AT$1,"&lt;"&amp;6))</f>
        <v>-5</v>
      </c>
      <c r="BA51">
        <f>(RANK(_calc_라운드기준!H51,_calc_라운드기준!$B51:$AT51,0)+COUNTIFS(_calc_라운드기준!$B51:$AT51,_calc_라운드기준!H51,$B$1:$AT$1,"&lt;"&amp;7))-(RANK(H51,$B51:$AT51,0)+COUNTIFS($B51:$AT51,H51,$B$1:$AT$1,"&lt;"&amp;7))</f>
        <v>-12</v>
      </c>
      <c r="BB51">
        <f>(RANK(_calc_라운드기준!I51,_calc_라운드기준!$B51:$AT51,0)+COUNTIFS(_calc_라운드기준!$B51:$AT51,_calc_라운드기준!I51,$B$1:$AT$1,"&lt;"&amp;8))-(RANK(I51,$B51:$AT51,0)+COUNTIFS($B51:$AT51,I51,$B$1:$AT$1,"&lt;"&amp;8))</f>
        <v>-34</v>
      </c>
      <c r="BC51">
        <f>(RANK(_calc_라운드기준!J51,_calc_라운드기준!$B51:$AT51,0)+COUNTIFS(_calc_라운드기준!$B51:$AT51,_calc_라운드기준!J51,$B$1:$AT$1,"&lt;"&amp;9))-(RANK(J51,$B51:$AT51,0)+COUNTIFS($B51:$AT51,J51,$B$1:$AT$1,"&lt;"&amp;9))</f>
        <v>-26</v>
      </c>
      <c r="BD51">
        <f>(RANK(_calc_라운드기준!K51,_calc_라운드기준!$B51:$AT51,0)+COUNTIFS(_calc_라운드기준!$B51:$AT51,_calc_라운드기준!K51,$B$1:$AT$1,"&lt;"&amp;10))-(RANK(K51,$B51:$AT51,0)+COUNTIFS($B51:$AT51,K51,$B$1:$AT$1,"&lt;"&amp;10))</f>
        <v>3</v>
      </c>
      <c r="BE51">
        <f>(RANK(_calc_라운드기준!L51,_calc_라운드기준!$B51:$AT51,0)+COUNTIFS(_calc_라운드기준!$B51:$AT51,_calc_라운드기준!L51,$B$1:$AT$1,"&lt;"&amp;11))-(RANK(L51,$B51:$AT51,0)+COUNTIFS($B51:$AT51,L51,$B$1:$AT$1,"&lt;"&amp;11))</f>
        <v>-12</v>
      </c>
      <c r="BF51">
        <f>(RANK(_calc_라운드기준!M51,_calc_라운드기준!$B51:$AT51,0)+COUNTIFS(_calc_라운드기준!$B51:$AT51,_calc_라운드기준!M51,$B$1:$AT$1,"&lt;"&amp;12))-(RANK(M51,$B51:$AT51,0)+COUNTIFS($B51:$AT51,M51,$B$1:$AT$1,"&lt;"&amp;12))</f>
        <v>14</v>
      </c>
      <c r="BG51">
        <f>(RANK(_calc_라운드기준!N51,_calc_라운드기준!$B51:$AT51,0)+COUNTIFS(_calc_라운드기준!$B51:$AT51,_calc_라운드기준!N51,$B$1:$AT$1,"&lt;"&amp;13))-(RANK(N51,$B51:$AT51,0)+COUNTIFS($B51:$AT51,N51,$B$1:$AT$1,"&lt;"&amp;13))</f>
        <v>6</v>
      </c>
      <c r="BH51">
        <f>(RANK(_calc_라운드기준!O51,_calc_라운드기준!$B51:$AT51,0)+COUNTIFS(_calc_라운드기준!$B51:$AT51,_calc_라운드기준!O51,$B$1:$AT$1,"&lt;"&amp;14))-(RANK(O51,$B51:$AT51,0)+COUNTIFS($B51:$AT51,O51,$B$1:$AT$1,"&lt;"&amp;14))</f>
        <v>31</v>
      </c>
      <c r="BI51">
        <f>(RANK(_calc_라운드기준!P51,_calc_라운드기준!$B51:$AT51,0)+COUNTIFS(_calc_라운드기준!$B51:$AT51,_calc_라운드기준!P51,$B$1:$AT$1,"&lt;"&amp;15))-(RANK(P51,$B51:$AT51,0)+COUNTIFS($B51:$AT51,P51,$B$1:$AT$1,"&lt;"&amp;15))</f>
        <v>-15</v>
      </c>
      <c r="BJ51">
        <f>(RANK(_calc_라운드기준!Q51,_calc_라운드기준!$B51:$AT51,0)+COUNTIFS(_calc_라운드기준!$B51:$AT51,_calc_라운드기준!Q51,$B$1:$AT$1,"&lt;"&amp;16))-(RANK(Q51,$B51:$AT51,0)+COUNTIFS($B51:$AT51,Q51,$B$1:$AT$1,"&lt;"&amp;16))</f>
        <v>4</v>
      </c>
      <c r="BK51">
        <f>(RANK(_calc_라운드기준!R51,_calc_라운드기준!$B51:$AT51,0)+COUNTIFS(_calc_라운드기준!$B51:$AT51,_calc_라운드기준!R51,$B$1:$AT$1,"&lt;"&amp;17))-(RANK(R51,$B51:$AT51,0)+COUNTIFS($B51:$AT51,R51,$B$1:$AT$1,"&lt;"&amp;17))</f>
        <v>-7</v>
      </c>
      <c r="BL51">
        <f>(RANK(_calc_라운드기준!S51,_calc_라운드기준!$B51:$AT51,0)+COUNTIFS(_calc_라운드기준!$B51:$AT51,_calc_라운드기준!S51,$B$1:$AT$1,"&lt;"&amp;18))-(RANK(S51,$B51:$AT51,0)+COUNTIFS($B51:$AT51,S51,$B$1:$AT$1,"&lt;"&amp;18))</f>
        <v>18</v>
      </c>
      <c r="BM51">
        <f>(RANK(_calc_라운드기준!T51,_calc_라운드기준!$B51:$AT51,0)+COUNTIFS(_calc_라운드기준!$B51:$AT51,_calc_라운드기준!T51,$B$1:$AT$1,"&lt;"&amp;19))-(RANK(T51,$B51:$AT51,0)+COUNTIFS($B51:$AT51,T51,$B$1:$AT$1,"&lt;"&amp;19))</f>
        <v>-7</v>
      </c>
      <c r="BN51">
        <f>(RANK(_calc_라운드기준!U51,_calc_라운드기준!$B51:$AT51,0)+COUNTIFS(_calc_라운드기준!$B51:$AT51,_calc_라운드기준!U51,$B$1:$AT$1,"&lt;"&amp;20))-(RANK(U51,$B51:$AT51,0)+COUNTIFS($B51:$AT51,U51,$B$1:$AT$1,"&lt;"&amp;20))</f>
        <v>-15</v>
      </c>
      <c r="BO51">
        <f>(RANK(_calc_라운드기준!V51,_calc_라운드기준!$B51:$AT51,0)+COUNTIFS(_calc_라운드기준!$B51:$AT51,_calc_라운드기준!V51,$B$1:$AT$1,"&lt;"&amp;21))-(RANK(V51,$B51:$AT51,0)+COUNTIFS($B51:$AT51,V51,$B$1:$AT$1,"&lt;"&amp;21))</f>
        <v>19</v>
      </c>
      <c r="BP51">
        <f>(RANK(_calc_라운드기준!W51,_calc_라운드기준!$B51:$AT51,0)+COUNTIFS(_calc_라운드기준!$B51:$AT51,_calc_라운드기준!W51,$B$1:$AT$1,"&lt;"&amp;22))-(RANK(W51,$B51:$AT51,0)+COUNTIFS($B51:$AT51,W51,$B$1:$AT$1,"&lt;"&amp;22))</f>
        <v>15</v>
      </c>
      <c r="BQ51">
        <f>(RANK(_calc_라운드기준!X51,_calc_라운드기준!$B51:$AT51,0)+COUNTIFS(_calc_라운드기준!$B51:$AT51,_calc_라운드기준!X51,$B$1:$AT$1,"&lt;"&amp;23))-(RANK(X51,$B51:$AT51,0)+COUNTIFS($B51:$AT51,X51,$B$1:$AT$1,"&lt;"&amp;23))</f>
        <v>-22</v>
      </c>
      <c r="BR51">
        <f>(RANK(_calc_라운드기준!Y51,_calc_라운드기준!$B51:$AT51,0)+COUNTIFS(_calc_라운드기준!$B51:$AT51,_calc_라운드기준!Y51,$B$1:$AT$1,"&lt;"&amp;24))-(RANK(Y51,$B51:$AT51,0)+COUNTIFS($B51:$AT51,Y51,$B$1:$AT$1,"&lt;"&amp;24))</f>
        <v>-10</v>
      </c>
      <c r="BS51">
        <f>(RANK(_calc_라운드기준!Z51,_calc_라운드기준!$B51:$AT51,0)+COUNTIFS(_calc_라운드기준!$B51:$AT51,_calc_라운드기준!Z51,$B$1:$AT$1,"&lt;"&amp;25))-(RANK(Z51,$B51:$AT51,0)+COUNTIFS($B51:$AT51,Z51,$B$1:$AT$1,"&lt;"&amp;25))</f>
        <v>-23</v>
      </c>
      <c r="BT51">
        <f>(RANK(_calc_라운드기준!AA51,_calc_라운드기준!$B51:$AT51,0)+COUNTIFS(_calc_라운드기준!$B51:$AT51,_calc_라운드기준!AA51,$B$1:$AT$1,"&lt;"&amp;26))-(RANK(AA51,$B51:$AT51,0)+COUNTIFS($B51:$AT51,AA51,$B$1:$AT$1,"&lt;"&amp;26))</f>
        <v>12</v>
      </c>
      <c r="BU51">
        <f>(RANK(_calc_라운드기준!AB51,_calc_라운드기준!$B51:$AT51,0)+COUNTIFS(_calc_라운드기준!$B51:$AT51,_calc_라운드기준!AB51,$B$1:$AT$1,"&lt;"&amp;27))-(RANK(AB51,$B51:$AT51,0)+COUNTIFS($B51:$AT51,AB51,$B$1:$AT$1,"&lt;"&amp;27))</f>
        <v>-33</v>
      </c>
      <c r="BV51">
        <f>(RANK(_calc_라운드기준!AC51,_calc_라운드기준!$B51:$AT51,0)+COUNTIFS(_calc_라운드기준!$B51:$AT51,_calc_라운드기준!AC51,$B$1:$AT$1,"&lt;"&amp;28))-(RANK(AC51,$B51:$AT51,0)+COUNTIFS($B51:$AT51,AC51,$B$1:$AT$1,"&lt;"&amp;28))</f>
        <v>3</v>
      </c>
      <c r="BW51">
        <f>(RANK(_calc_라운드기준!AD51,_calc_라운드기준!$B51:$AT51,0)+COUNTIFS(_calc_라운드기준!$B51:$AT51,_calc_라운드기준!AD51,$B$1:$AT$1,"&lt;"&amp;29))-(RANK(AD51,$B51:$AT51,0)+COUNTIFS($B51:$AT51,AD51,$B$1:$AT$1,"&lt;"&amp;29))</f>
        <v>-5</v>
      </c>
      <c r="BX51">
        <f>(RANK(_calc_라운드기준!AE51,_calc_라운드기준!$B51:$AT51,0)+COUNTIFS(_calc_라운드기준!$B51:$AT51,_calc_라운드기준!AE51,$B$1:$AT$1,"&lt;"&amp;30))-(RANK(AE51,$B51:$AT51,0)+COUNTIFS($B51:$AT51,AE51,$B$1:$AT$1,"&lt;"&amp;30))</f>
        <v>23</v>
      </c>
      <c r="BY51">
        <f>(RANK(_calc_라운드기준!AF51,_calc_라운드기준!$B51:$AT51,0)+COUNTIFS(_calc_라운드기준!$B51:$AT51,_calc_라운드기준!AF51,$B$1:$AT$1,"&lt;"&amp;31))-(RANK(AF51,$B51:$AT51,0)+COUNTIFS($B51:$AT51,AF51,$B$1:$AT$1,"&lt;"&amp;31))</f>
        <v>2</v>
      </c>
      <c r="BZ51">
        <f>(RANK(_calc_라운드기준!AG51,_calc_라운드기준!$B51:$AT51,0)+COUNTIFS(_calc_라운드기준!$B51:$AT51,_calc_라운드기준!AG51,$B$1:$AT$1,"&lt;"&amp;32))-(RANK(AG51,$B51:$AT51,0)+COUNTIFS($B51:$AT51,AG51,$B$1:$AT$1,"&lt;"&amp;32))</f>
        <v>-4</v>
      </c>
      <c r="CA51">
        <f>(RANK(_calc_라운드기준!AH51,_calc_라운드기준!$B51:$AT51,0)+COUNTIFS(_calc_라운드기준!$B51:$AT51,_calc_라운드기준!AH51,$B$1:$AT$1,"&lt;"&amp;33))-(RANK(AH51,$B51:$AT51,0)+COUNTIFS($B51:$AT51,AH51,$B$1:$AT$1,"&lt;"&amp;33))</f>
        <v>28</v>
      </c>
      <c r="CB51">
        <f>(RANK(_calc_라운드기준!AI51,_calc_라운드기준!$B51:$AT51,0)+COUNTIFS(_calc_라운드기준!$B51:$AT51,_calc_라운드기준!AI51,$B$1:$AT$1,"&lt;"&amp;34))-(RANK(AI51,$B51:$AT51,0)+COUNTIFS($B51:$AT51,AI51,$B$1:$AT$1,"&lt;"&amp;34))</f>
        <v>24</v>
      </c>
      <c r="CC51">
        <f>(RANK(_calc_라운드기준!AJ51,_calc_라운드기준!$B51:$AT51,0)+COUNTIFS(_calc_라운드기준!$B51:$AT51,_calc_라운드기준!AJ51,$B$1:$AT$1,"&lt;"&amp;35))-(RANK(AJ51,$B51:$AT51,0)+COUNTIFS($B51:$AT51,AJ51,$B$1:$AT$1,"&lt;"&amp;35))</f>
        <v>9</v>
      </c>
      <c r="CD51">
        <f>(RANK(_calc_라운드기준!AK51,_calc_라운드기준!$B51:$AT51,0)+COUNTIFS(_calc_라운드기준!$B51:$AT51,_calc_라운드기준!AK51,$B$1:$AT$1,"&lt;"&amp;36))-(RANK(AK51,$B51:$AT51,0)+COUNTIFS($B51:$AT51,AK51,$B$1:$AT$1,"&lt;"&amp;36))</f>
        <v>8</v>
      </c>
      <c r="CE51">
        <f>(RANK(_calc_라운드기준!AL51,_calc_라운드기준!$B51:$AT51,0)+COUNTIFS(_calc_라운드기준!$B51:$AT51,_calc_라운드기준!AL51,$B$1:$AT$1,"&lt;"&amp;37))-(RANK(AL51,$B51:$AT51,0)+COUNTIFS($B51:$AT51,AL51,$B$1:$AT$1,"&lt;"&amp;37))</f>
        <v>-16</v>
      </c>
      <c r="CF51">
        <f>(RANK(_calc_라운드기준!AM51,_calc_라운드기준!$B51:$AT51,0)+COUNTIFS(_calc_라운드기준!$B51:$AT51,_calc_라운드기준!AM51,$B$1:$AT$1,"&lt;"&amp;38))-(RANK(AM51,$B51:$AT51,0)+COUNTIFS($B51:$AT51,AM51,$B$1:$AT$1,"&lt;"&amp;38))</f>
        <v>12</v>
      </c>
      <c r="CG51">
        <f>(RANK(_calc_라운드기준!AN51,_calc_라운드기준!$B51:$AT51,0)+COUNTIFS(_calc_라운드기준!$B51:$AT51,_calc_라운드기준!AN51,$B$1:$AT$1,"&lt;"&amp;39))-(RANK(AN51,$B51:$AT51,0)+COUNTIFS($B51:$AT51,AN51,$B$1:$AT$1,"&lt;"&amp;39))</f>
        <v>-5</v>
      </c>
      <c r="CH51">
        <f>(RANK(_calc_라운드기준!AO51,_calc_라운드기준!$B51:$AT51,0)+COUNTIFS(_calc_라운드기준!$B51:$AT51,_calc_라운드기준!AO51,$B$1:$AT$1,"&lt;"&amp;40))-(RANK(AO51,$B51:$AT51,0)+COUNTIFS($B51:$AT51,AO51,$B$1:$AT$1,"&lt;"&amp;40))</f>
        <v>-12</v>
      </c>
      <c r="CI51">
        <f>(RANK(_calc_라운드기준!AP51,_calc_라운드기준!$B51:$AT51,0)+COUNTIFS(_calc_라운드기준!$B51:$AT51,_calc_라운드기준!AP51,$B$1:$AT$1,"&lt;"&amp;41))-(RANK(AP51,$B51:$AT51,0)+COUNTIFS($B51:$AT51,AP51,$B$1:$AT$1,"&lt;"&amp;41))</f>
        <v>1</v>
      </c>
      <c r="CJ51">
        <f>(RANK(_calc_라운드기준!AQ51,_calc_라운드기준!$B51:$AT51,0)+COUNTIFS(_calc_라운드기준!$B51:$AT51,_calc_라운드기준!AQ51,$B$1:$AT$1,"&lt;"&amp;42))-(RANK(AQ51,$B51:$AT51,0)+COUNTIFS($B51:$AT51,AQ51,$B$1:$AT$1,"&lt;"&amp;42))</f>
        <v>4</v>
      </c>
      <c r="CK51">
        <f>(RANK(_calc_라운드기준!AR51,_calc_라운드기준!$B51:$AT51,0)+COUNTIFS(_calc_라운드기준!$B51:$AT51,_calc_라운드기준!AR51,$B$1:$AT$1,"&lt;"&amp;43))-(RANK(AR51,$B51:$AT51,0)+COUNTIFS($B51:$AT51,AR51,$B$1:$AT$1,"&lt;"&amp;43))</f>
        <v>13</v>
      </c>
      <c r="CL51">
        <f>(RANK(_calc_라운드기준!AS51,_calc_라운드기준!$B51:$AT51,0)+COUNTIFS(_calc_라운드기준!$B51:$AT51,_calc_라운드기준!AS51,$B$1:$AT$1,"&lt;"&amp;44))-(RANK(AS51,$B51:$AT51,0)+COUNTIFS($B51:$AT51,AS51,$B$1:$AT$1,"&lt;"&amp;44))</f>
        <v>10</v>
      </c>
      <c r="CM51">
        <f>(RANK(_calc_라운드기준!AT51,_calc_라운드기준!$B51:$AT51,0)+COUNTIFS(_calc_라운드기준!$B51:$AT51,_calc_라운드기준!AT51,$B$1:$AT$1,"&lt;"&amp;45))-(RANK(AT51,$B51:$AT51,0)+COUNTIFS($B51:$AT51,AT51,$B$1:$AT$1,"&lt;"&amp;45))</f>
        <v>31</v>
      </c>
      <c r="CN51">
        <f t="shared" si="45"/>
        <v>17</v>
      </c>
      <c r="CO51">
        <f t="shared" si="46"/>
        <v>33</v>
      </c>
      <c r="CP51">
        <f t="shared" si="47"/>
        <v>24</v>
      </c>
      <c r="CQ51">
        <f t="shared" si="48"/>
        <v>29</v>
      </c>
      <c r="CR51">
        <f t="shared" si="49"/>
        <v>34</v>
      </c>
      <c r="CS51">
        <f t="shared" si="50"/>
        <v>26</v>
      </c>
      <c r="CT51">
        <f t="shared" si="51"/>
        <v>35</v>
      </c>
      <c r="CU51">
        <f t="shared" si="52"/>
        <v>45</v>
      </c>
      <c r="CV51">
        <f t="shared" si="53"/>
        <v>43</v>
      </c>
      <c r="CW51">
        <f t="shared" si="54"/>
        <v>20</v>
      </c>
      <c r="CX51">
        <f t="shared" si="55"/>
        <v>36</v>
      </c>
      <c r="CY51">
        <f t="shared" si="56"/>
        <v>9</v>
      </c>
      <c r="CZ51">
        <f t="shared" si="57"/>
        <v>16</v>
      </c>
      <c r="DA51">
        <f t="shared" si="58"/>
        <v>1</v>
      </c>
      <c r="DB51">
        <f t="shared" si="59"/>
        <v>38</v>
      </c>
      <c r="DC51">
        <f t="shared" si="60"/>
        <v>18</v>
      </c>
      <c r="DD51">
        <f t="shared" si="61"/>
        <v>30</v>
      </c>
      <c r="DE51">
        <f t="shared" si="62"/>
        <v>7</v>
      </c>
      <c r="DF51">
        <f t="shared" si="63"/>
        <v>31</v>
      </c>
      <c r="DG51">
        <f t="shared" si="64"/>
        <v>39</v>
      </c>
      <c r="DH51">
        <f t="shared" si="65"/>
        <v>6</v>
      </c>
      <c r="DI51">
        <f t="shared" si="66"/>
        <v>8</v>
      </c>
      <c r="DJ51">
        <f t="shared" si="67"/>
        <v>41</v>
      </c>
      <c r="DK51">
        <f t="shared" si="68"/>
        <v>32</v>
      </c>
      <c r="DL51">
        <f t="shared" si="69"/>
        <v>42</v>
      </c>
      <c r="DM51">
        <f t="shared" si="70"/>
        <v>11</v>
      </c>
      <c r="DN51">
        <f t="shared" si="71"/>
        <v>44</v>
      </c>
      <c r="DO51">
        <f t="shared" si="72"/>
        <v>21</v>
      </c>
      <c r="DP51">
        <f t="shared" si="73"/>
        <v>27</v>
      </c>
      <c r="DQ51">
        <f t="shared" si="74"/>
        <v>5</v>
      </c>
      <c r="DR51">
        <f t="shared" si="75"/>
        <v>22</v>
      </c>
      <c r="DS51">
        <f t="shared" si="76"/>
        <v>25</v>
      </c>
      <c r="DT51">
        <f t="shared" si="77"/>
        <v>3</v>
      </c>
      <c r="DU51">
        <f t="shared" si="78"/>
        <v>4</v>
      </c>
      <c r="DV51">
        <f t="shared" si="79"/>
        <v>14</v>
      </c>
      <c r="DW51">
        <f t="shared" si="80"/>
        <v>15</v>
      </c>
      <c r="DX51">
        <f t="shared" si="81"/>
        <v>40</v>
      </c>
      <c r="DY51">
        <f t="shared" si="82"/>
        <v>12</v>
      </c>
      <c r="DZ51">
        <f t="shared" si="83"/>
        <v>28</v>
      </c>
      <c r="EA51">
        <f t="shared" si="84"/>
        <v>37</v>
      </c>
      <c r="EB51">
        <f t="shared" si="85"/>
        <v>23</v>
      </c>
      <c r="EC51">
        <f t="shared" si="86"/>
        <v>19</v>
      </c>
      <c r="ED51">
        <f t="shared" si="87"/>
        <v>10</v>
      </c>
      <c r="EE51">
        <f t="shared" si="88"/>
        <v>13</v>
      </c>
      <c r="EF51">
        <f t="shared" si="89"/>
        <v>2</v>
      </c>
    </row>
    <row r="52" spans="1:136" ht="16.5" customHeight="1">
      <c r="A52">
        <f>_calc_라운드기준!A52</f>
        <v>1194</v>
      </c>
      <c r="B52">
        <f>INDEX(_calc_누적빈도!B:B,$A52)-INDEX(_calc_누적빈도!B:B,$A52-기준400회_후보!$B$1)</f>
        <v>48</v>
      </c>
      <c r="C52">
        <f>INDEX(_calc_누적빈도!C:C,$A52)-INDEX(_calc_누적빈도!C:C,$A52-기준400회_후보!$B$1)</f>
        <v>44</v>
      </c>
      <c r="D52">
        <f>INDEX(_calc_누적빈도!D:D,$A52)-INDEX(_calc_누적빈도!D:D,$A52-기준400회_후보!$B$1)</f>
        <v>60</v>
      </c>
      <c r="E52">
        <f>INDEX(_calc_누적빈도!E:E,$A52)-INDEX(_calc_누적빈도!E:E,$A52-기준400회_후보!$B$1)</f>
        <v>46</v>
      </c>
      <c r="F52">
        <f>INDEX(_calc_누적빈도!F:F,$A52)-INDEX(_calc_누적빈도!F:F,$A52-기준400회_후보!$B$1)</f>
        <v>39</v>
      </c>
      <c r="G52">
        <f>INDEX(_calc_누적빈도!G:G,$A52)-INDEX(_calc_누적빈도!G:G,$A52-기준400회_후보!$B$1)</f>
        <v>59</v>
      </c>
      <c r="H52">
        <f>INDEX(_calc_누적빈도!H:H,$A52)-INDEX(_calc_누적빈도!H:H,$A52-기준400회_후보!$B$1)</f>
        <v>55</v>
      </c>
      <c r="I52">
        <f>INDEX(_calc_누적빈도!I:I,$A52)-INDEX(_calc_누적빈도!I:I,$A52-기준400회_후보!$B$1)</f>
        <v>40</v>
      </c>
      <c r="J52">
        <f>INDEX(_calc_누적빈도!J:J,$A52)-INDEX(_calc_누적빈도!J:J,$A52-기준400회_후보!$B$1)</f>
        <v>51</v>
      </c>
      <c r="K52">
        <f>INDEX(_calc_누적빈도!K:K,$A52)-INDEX(_calc_누적빈도!K:K,$A52-기준400회_후보!$B$1)</f>
        <v>47</v>
      </c>
      <c r="L52">
        <f>INDEX(_calc_누적빈도!L:L,$A52)-INDEX(_calc_누적빈도!L:L,$A52-기준400회_후보!$B$1)</f>
        <v>53</v>
      </c>
      <c r="M52">
        <f>INDEX(_calc_누적빈도!M:M,$A52)-INDEX(_calc_누적빈도!M:M,$A52-기준400회_후보!$B$1)</f>
        <v>65</v>
      </c>
      <c r="N52">
        <f>INDEX(_calc_누적빈도!N:N,$A52)-INDEX(_calc_누적빈도!N:N,$A52-기준400회_후보!$B$1)</f>
        <v>65</v>
      </c>
      <c r="O52">
        <f>INDEX(_calc_누적빈도!O:O,$A52)-INDEX(_calc_누적빈도!O:O,$A52-기준400회_후보!$B$1)</f>
        <v>58</v>
      </c>
      <c r="P52">
        <f>INDEX(_calc_누적빈도!P:P,$A52)-INDEX(_calc_누적빈도!P:P,$A52-기준400회_후보!$B$1)</f>
        <v>49</v>
      </c>
      <c r="Q52">
        <f>INDEX(_calc_누적빈도!Q:Q,$A52)-INDEX(_calc_누적빈도!Q:Q,$A52-기준400회_후보!$B$1)</f>
        <v>62</v>
      </c>
      <c r="R52">
        <f>INDEX(_calc_누적빈도!R:R,$A52)-INDEX(_calc_누적빈도!R:R,$A52-기준400회_후보!$B$1)</f>
        <v>51</v>
      </c>
      <c r="S52">
        <f>INDEX(_calc_누적빈도!S:S,$A52)-INDEX(_calc_누적빈도!S:S,$A52-기준400회_후보!$B$1)</f>
        <v>62</v>
      </c>
      <c r="T52">
        <f>INDEX(_calc_누적빈도!T:T,$A52)-INDEX(_calc_누적빈도!T:T,$A52-기준400회_후보!$B$1)</f>
        <v>55</v>
      </c>
      <c r="U52">
        <f>INDEX(_calc_누적빈도!U:U,$A52)-INDEX(_calc_누적빈도!U:U,$A52-기준400회_후보!$B$1)</f>
        <v>45</v>
      </c>
      <c r="V52">
        <f>INDEX(_calc_누적빈도!V:V,$A52)-INDEX(_calc_누적빈도!V:V,$A52-기준400회_후보!$B$1)</f>
        <v>60</v>
      </c>
      <c r="W52">
        <f>INDEX(_calc_누적빈도!W:W,$A52)-INDEX(_calc_누적빈도!W:W,$A52-기준400회_후보!$B$1)</f>
        <v>54</v>
      </c>
      <c r="X52">
        <f>INDEX(_calc_누적빈도!X:X,$A52)-INDEX(_calc_누적빈도!X:X,$A52-기준400회_후보!$B$1)</f>
        <v>49</v>
      </c>
      <c r="Y52">
        <f>INDEX(_calc_누적빈도!Y:Y,$A52)-INDEX(_calc_누적빈도!Y:Y,$A52-기준400회_후보!$B$1)</f>
        <v>52</v>
      </c>
      <c r="Z52">
        <f>INDEX(_calc_누적빈도!Z:Z,$A52)-INDEX(_calc_누적빈도!Z:Z,$A52-기준400회_후보!$B$1)</f>
        <v>45</v>
      </c>
      <c r="AA52">
        <f>INDEX(_calc_누적빈도!AA:AA,$A52)-INDEX(_calc_누적빈도!AA:AA,$A52-기준400회_후보!$B$1)</f>
        <v>56</v>
      </c>
      <c r="AB52">
        <f>INDEX(_calc_누적빈도!AB:AB,$A52)-INDEX(_calc_누적빈도!AB:AB,$A52-기준400회_후보!$B$1)</f>
        <v>48</v>
      </c>
      <c r="AC52">
        <f>INDEX(_calc_누적빈도!AC:AC,$A52)-INDEX(_calc_누적빈도!AC:AC,$A52-기준400회_후보!$B$1)</f>
        <v>56</v>
      </c>
      <c r="AD52">
        <f>INDEX(_calc_누적빈도!AD:AD,$A52)-INDEX(_calc_누적빈도!AD:AD,$A52-기준400회_후보!$B$1)</f>
        <v>53</v>
      </c>
      <c r="AE52">
        <f>INDEX(_calc_누적빈도!AE:AE,$A52)-INDEX(_calc_누적빈도!AE:AE,$A52-기준400회_후보!$B$1)</f>
        <v>58</v>
      </c>
      <c r="AF52">
        <f>INDEX(_calc_누적빈도!AF:AF,$A52)-INDEX(_calc_누적빈도!AF:AF,$A52-기준400회_후보!$B$1)</f>
        <v>53</v>
      </c>
      <c r="AG52">
        <f>INDEX(_calc_누적빈도!AG:AG,$A52)-INDEX(_calc_누적빈도!AG:AG,$A52-기준400회_후보!$B$1)</f>
        <v>50</v>
      </c>
      <c r="AH52">
        <f>INDEX(_calc_누적빈도!AH:AH,$A52)-INDEX(_calc_누적빈도!AH:AH,$A52-기준400회_후보!$B$1)</f>
        <v>58</v>
      </c>
      <c r="AI52">
        <f>INDEX(_calc_누적빈도!AI:AI,$A52)-INDEX(_calc_누적빈도!AI:AI,$A52-기준400회_후보!$B$1)</f>
        <v>54</v>
      </c>
      <c r="AJ52">
        <f>INDEX(_calc_누적빈도!AJ:AJ,$A52)-INDEX(_calc_누적빈도!AJ:AJ,$A52-기준400회_후보!$B$1)</f>
        <v>58</v>
      </c>
      <c r="AK52">
        <f>INDEX(_calc_누적빈도!AK:AK,$A52)-INDEX(_calc_누적빈도!AK:AK,$A52-기준400회_후보!$B$1)</f>
        <v>54</v>
      </c>
      <c r="AL52">
        <f>INDEX(_calc_누적빈도!AL:AL,$A52)-INDEX(_calc_누적빈도!AL:AL,$A52-기준400회_후보!$B$1)</f>
        <v>54</v>
      </c>
      <c r="AM52">
        <f>INDEX(_calc_누적빈도!AM:AM,$A52)-INDEX(_calc_누적빈도!AM:AM,$A52-기준400회_후보!$B$1)</f>
        <v>65</v>
      </c>
      <c r="AN52">
        <f>INDEX(_calc_누적빈도!AN:AN,$A52)-INDEX(_calc_누적빈도!AN:AN,$A52-기준400회_후보!$B$1)</f>
        <v>57</v>
      </c>
      <c r="AO52">
        <f>INDEX(_calc_누적빈도!AO:AO,$A52)-INDEX(_calc_누적빈도!AO:AO,$A52-기준400회_후보!$B$1)</f>
        <v>50</v>
      </c>
      <c r="AP52">
        <f>INDEX(_calc_누적빈도!AP:AP,$A52)-INDEX(_calc_누적빈도!AP:AP,$A52-기준400회_후보!$B$1)</f>
        <v>45</v>
      </c>
      <c r="AQ52">
        <f>INDEX(_calc_누적빈도!AQ:AQ,$A52)-INDEX(_calc_누적빈도!AQ:AQ,$A52-기준400회_후보!$B$1)</f>
        <v>53</v>
      </c>
      <c r="AR52">
        <f>INDEX(_calc_누적빈도!AR:AR,$A52)-INDEX(_calc_누적빈도!AR:AR,$A52-기준400회_후보!$B$1)</f>
        <v>51</v>
      </c>
      <c r="AS52">
        <f>INDEX(_calc_누적빈도!AS:AS,$A52)-INDEX(_calc_누적빈도!AS:AS,$A52-기준400회_후보!$B$1)</f>
        <v>53</v>
      </c>
      <c r="AT52">
        <f>INDEX(_calc_누적빈도!AT:AT,$A52)-INDEX(_calc_누적빈도!AT:AT,$A52-기준400회_후보!$B$1)</f>
        <v>60</v>
      </c>
      <c r="AU52">
        <f>(RANK(_calc_라운드기준!B52,_calc_라운드기준!$B52:$AT52,0)+COUNTIFS(_calc_라운드기준!$B52:$AT52,_calc_라운드기준!B52,$B$1:$AT$1,"&lt;"&amp;1))-(RANK(B52,$B52:$AT52,0)+COUNTIFS($B52:$AT52,B52,$B$1:$AT$1,"&lt;"&amp;1))</f>
        <v>3</v>
      </c>
      <c r="AV52">
        <f>(RANK(_calc_라운드기준!C52,_calc_라운드기준!$B52:$AT52,0)+COUNTIFS(_calc_라운드기준!$B52:$AT52,_calc_라운드기준!C52,$B$1:$AT$1,"&lt;"&amp;2))-(RANK(C52,$B52:$AT52,0)+COUNTIFS($B52:$AT52,C52,$B$1:$AT$1,"&lt;"&amp;2))</f>
        <v>-10</v>
      </c>
      <c r="AW52">
        <f>(RANK(_calc_라운드기준!D52,_calc_라운드기준!$B52:$AT52,0)+COUNTIFS(_calc_라운드기준!$B52:$AT52,_calc_라운드기준!D52,$B$1:$AT$1,"&lt;"&amp;3))-(RANK(D52,$B52:$AT52,0)+COUNTIFS($B52:$AT52,D52,$B$1:$AT$1,"&lt;"&amp;3))</f>
        <v>-5</v>
      </c>
      <c r="AX52">
        <f>(RANK(_calc_라운드기준!E52,_calc_라운드기준!$B52:$AT52,0)+COUNTIFS(_calc_라운드기준!$B52:$AT52,_calc_라운드기준!E52,$B$1:$AT$1,"&lt;"&amp;4))-(RANK(E52,$B52:$AT52,0)+COUNTIFS($B52:$AT52,E52,$B$1:$AT$1,"&lt;"&amp;4))</f>
        <v>-15</v>
      </c>
      <c r="AY52">
        <f>(RANK(_calc_라운드기준!F52,_calc_라운드기준!$B52:$AT52,0)+COUNTIFS(_calc_라운드기준!$B52:$AT52,_calc_라운드기준!F52,$B$1:$AT$1,"&lt;"&amp;5))-(RANK(F52,$B52:$AT52,0)+COUNTIFS($B52:$AT52,F52,$B$1:$AT$1,"&lt;"&amp;5))</f>
        <v>-11</v>
      </c>
      <c r="AZ52">
        <f>(RANK(_calc_라운드기준!G52,_calc_라운드기준!$B52:$AT52,0)+COUNTIFS(_calc_라운드기준!$B52:$AT52,_calc_라운드기준!G52,$B$1:$AT$1,"&lt;"&amp;6))-(RANK(G52,$B52:$AT52,0)+COUNTIFS($B52:$AT52,G52,$B$1:$AT$1,"&lt;"&amp;6))</f>
        <v>-4</v>
      </c>
      <c r="BA52">
        <f>(RANK(_calc_라운드기준!H52,_calc_라운드기준!$B52:$AT52,0)+COUNTIFS(_calc_라운드기준!$B52:$AT52,_calc_라운드기준!H52,$B$1:$AT$1,"&lt;"&amp;7))-(RANK(H52,$B52:$AT52,0)+COUNTIFS($B52:$AT52,H52,$B$1:$AT$1,"&lt;"&amp;7))</f>
        <v>-11</v>
      </c>
      <c r="BB52">
        <f>(RANK(_calc_라운드기준!I52,_calc_라운드기준!$B52:$AT52,0)+COUNTIFS(_calc_라운드기준!$B52:$AT52,_calc_라운드기준!I52,$B$1:$AT$1,"&lt;"&amp;8))-(RANK(I52,$B52:$AT52,0)+COUNTIFS($B52:$AT52,I52,$B$1:$AT$1,"&lt;"&amp;8))</f>
        <v>-35</v>
      </c>
      <c r="BC52">
        <f>(RANK(_calc_라운드기준!J52,_calc_라운드기준!$B52:$AT52,0)+COUNTIFS(_calc_라운드기준!$B52:$AT52,_calc_라운드기준!J52,$B$1:$AT$1,"&lt;"&amp;9))-(RANK(J52,$B52:$AT52,0)+COUNTIFS($B52:$AT52,J52,$B$1:$AT$1,"&lt;"&amp;9))</f>
        <v>-27</v>
      </c>
      <c r="BD52">
        <f>(RANK(_calc_라운드기준!K52,_calc_라운드기준!$B52:$AT52,0)+COUNTIFS(_calc_라운드기준!$B52:$AT52,_calc_라운드기준!K52,$B$1:$AT$1,"&lt;"&amp;10))-(RANK(K52,$B52:$AT52,0)+COUNTIFS($B52:$AT52,K52,$B$1:$AT$1,"&lt;"&amp;10))</f>
        <v>2</v>
      </c>
      <c r="BE52">
        <f>(RANK(_calc_라운드기준!L52,_calc_라운드기준!$B52:$AT52,0)+COUNTIFS(_calc_라운드기준!$B52:$AT52,_calc_라운드기준!L52,$B$1:$AT$1,"&lt;"&amp;11))-(RANK(L52,$B52:$AT52,0)+COUNTIFS($B52:$AT52,L52,$B$1:$AT$1,"&lt;"&amp;11))</f>
        <v>-13</v>
      </c>
      <c r="BF52">
        <f>(RANK(_calc_라운드기준!M52,_calc_라운드기준!$B52:$AT52,0)+COUNTIFS(_calc_라운드기준!$B52:$AT52,_calc_라운드기준!M52,$B$1:$AT$1,"&lt;"&amp;12))-(RANK(M52,$B52:$AT52,0)+COUNTIFS($B52:$AT52,M52,$B$1:$AT$1,"&lt;"&amp;12))</f>
        <v>10</v>
      </c>
      <c r="BG52">
        <f>(RANK(_calc_라운드기준!N52,_calc_라운드기준!$B52:$AT52,0)+COUNTIFS(_calc_라운드기준!$B52:$AT52,_calc_라운드기준!N52,$B$1:$AT$1,"&lt;"&amp;13))-(RANK(N52,$B52:$AT52,0)+COUNTIFS($B52:$AT52,N52,$B$1:$AT$1,"&lt;"&amp;13))</f>
        <v>10</v>
      </c>
      <c r="BH52">
        <f>(RANK(_calc_라운드기준!O52,_calc_라운드기준!$B52:$AT52,0)+COUNTIFS(_calc_라운드기준!$B52:$AT52,_calc_라운드기준!O52,$B$1:$AT$1,"&lt;"&amp;14))-(RANK(O52,$B52:$AT52,0)+COUNTIFS($B52:$AT52,O52,$B$1:$AT$1,"&lt;"&amp;14))</f>
        <v>31</v>
      </c>
      <c r="BI52">
        <f>(RANK(_calc_라운드기준!P52,_calc_라운드기준!$B52:$AT52,0)+COUNTIFS(_calc_라운드기준!$B52:$AT52,_calc_라운드기준!P52,$B$1:$AT$1,"&lt;"&amp;15))-(RANK(P52,$B52:$AT52,0)+COUNTIFS($B52:$AT52,P52,$B$1:$AT$1,"&lt;"&amp;15))</f>
        <v>-18</v>
      </c>
      <c r="BJ52">
        <f>(RANK(_calc_라운드기준!Q52,_calc_라운드기준!$B52:$AT52,0)+COUNTIFS(_calc_라운드기준!$B52:$AT52,_calc_라운드기준!Q52,$B$1:$AT$1,"&lt;"&amp;16))-(RANK(Q52,$B52:$AT52,0)+COUNTIFS($B52:$AT52,Q52,$B$1:$AT$1,"&lt;"&amp;16))</f>
        <v>3</v>
      </c>
      <c r="BK52">
        <f>(RANK(_calc_라운드기준!R52,_calc_라운드기준!$B52:$AT52,0)+COUNTIFS(_calc_라운드기준!$B52:$AT52,_calc_라운드기준!R52,$B$1:$AT$1,"&lt;"&amp;17))-(RANK(R52,$B52:$AT52,0)+COUNTIFS($B52:$AT52,R52,$B$1:$AT$1,"&lt;"&amp;17))</f>
        <v>-5</v>
      </c>
      <c r="BL52">
        <f>(RANK(_calc_라운드기준!S52,_calc_라운드기준!$B52:$AT52,0)+COUNTIFS(_calc_라운드기준!$B52:$AT52,_calc_라운드기준!S52,$B$1:$AT$1,"&lt;"&amp;18))-(RANK(S52,$B52:$AT52,0)+COUNTIFS($B52:$AT52,S52,$B$1:$AT$1,"&lt;"&amp;18))</f>
        <v>21</v>
      </c>
      <c r="BM52">
        <f>(RANK(_calc_라운드기준!T52,_calc_라운드기준!$B52:$AT52,0)+COUNTIFS(_calc_라운드기준!$B52:$AT52,_calc_라운드기준!T52,$B$1:$AT$1,"&lt;"&amp;19))-(RANK(T52,$B52:$AT52,0)+COUNTIFS($B52:$AT52,T52,$B$1:$AT$1,"&lt;"&amp;19))</f>
        <v>-5</v>
      </c>
      <c r="BN52">
        <f>(RANK(_calc_라운드기준!U52,_calc_라운드기준!$B52:$AT52,0)+COUNTIFS(_calc_라운드기준!$B52:$AT52,_calc_라운드기준!U52,$B$1:$AT$1,"&lt;"&amp;20))-(RANK(U52,$B52:$AT52,0)+COUNTIFS($B52:$AT52,U52,$B$1:$AT$1,"&lt;"&amp;20))</f>
        <v>-13</v>
      </c>
      <c r="BO52">
        <f>(RANK(_calc_라운드기준!V52,_calc_라운드기준!$B52:$AT52,0)+COUNTIFS(_calc_라운드기준!$B52:$AT52,_calc_라운드기준!V52,$B$1:$AT$1,"&lt;"&amp;21))-(RANK(V52,$B52:$AT52,0)+COUNTIFS($B52:$AT52,V52,$B$1:$AT$1,"&lt;"&amp;21))</f>
        <v>21</v>
      </c>
      <c r="BP52">
        <f>(RANK(_calc_라운드기준!W52,_calc_라운드기준!$B52:$AT52,0)+COUNTIFS(_calc_라운드기준!$B52:$AT52,_calc_라운드기준!W52,$B$1:$AT$1,"&lt;"&amp;22))-(RANK(W52,$B52:$AT52,0)+COUNTIFS($B52:$AT52,W52,$B$1:$AT$1,"&lt;"&amp;22))</f>
        <v>16</v>
      </c>
      <c r="BQ52">
        <f>(RANK(_calc_라운드기준!X52,_calc_라운드기준!$B52:$AT52,0)+COUNTIFS(_calc_라운드기준!$B52:$AT52,_calc_라운드기준!X52,$B$1:$AT$1,"&lt;"&amp;23))-(RANK(X52,$B52:$AT52,0)+COUNTIFS($B52:$AT52,X52,$B$1:$AT$1,"&lt;"&amp;23))</f>
        <v>-21</v>
      </c>
      <c r="BR52">
        <f>(RANK(_calc_라운드기준!Y52,_calc_라운드기준!$B52:$AT52,0)+COUNTIFS(_calc_라운드기준!$B52:$AT52,_calc_라운드기준!Y52,$B$1:$AT$1,"&lt;"&amp;24))-(RANK(Y52,$B52:$AT52,0)+COUNTIFS($B52:$AT52,Y52,$B$1:$AT$1,"&lt;"&amp;24))</f>
        <v>-11</v>
      </c>
      <c r="BS52">
        <f>(RANK(_calc_라운드기준!Z52,_calc_라운드기준!$B52:$AT52,0)+COUNTIFS(_calc_라운드기준!$B52:$AT52,_calc_라운드기준!Z52,$B$1:$AT$1,"&lt;"&amp;25))-(RANK(Z52,$B52:$AT52,0)+COUNTIFS($B52:$AT52,Z52,$B$1:$AT$1,"&lt;"&amp;25))</f>
        <v>-23</v>
      </c>
      <c r="BT52">
        <f>(RANK(_calc_라운드기준!AA52,_calc_라운드기준!$B52:$AT52,0)+COUNTIFS(_calc_라운드기준!$B52:$AT52,_calc_라운드기준!AA52,$B$1:$AT$1,"&lt;"&amp;26))-(RANK(AA52,$B52:$AT52,0)+COUNTIFS($B52:$AT52,AA52,$B$1:$AT$1,"&lt;"&amp;26))</f>
        <v>4</v>
      </c>
      <c r="BU52">
        <f>(RANK(_calc_라운드기준!AB52,_calc_라운드기준!$B52:$AT52,0)+COUNTIFS(_calc_라운드기준!$B52:$AT52,_calc_라운드기준!AB52,$B$1:$AT$1,"&lt;"&amp;27))-(RANK(AB52,$B52:$AT52,0)+COUNTIFS($B52:$AT52,AB52,$B$1:$AT$1,"&lt;"&amp;27))</f>
        <v>-34</v>
      </c>
      <c r="BV52">
        <f>(RANK(_calc_라운드기준!AC52,_calc_라운드기준!$B52:$AT52,0)+COUNTIFS(_calc_라운드기준!$B52:$AT52,_calc_라운드기준!AC52,$B$1:$AT$1,"&lt;"&amp;28))-(RANK(AC52,$B52:$AT52,0)+COUNTIFS($B52:$AT52,AC52,$B$1:$AT$1,"&lt;"&amp;28))</f>
        <v>4</v>
      </c>
      <c r="BW52">
        <f>(RANK(_calc_라운드기준!AD52,_calc_라운드기준!$B52:$AT52,0)+COUNTIFS(_calc_라운드기준!$B52:$AT52,_calc_라운드기준!AD52,$B$1:$AT$1,"&lt;"&amp;29))-(RANK(AD52,$B52:$AT52,0)+COUNTIFS($B52:$AT52,AD52,$B$1:$AT$1,"&lt;"&amp;29))</f>
        <v>-3</v>
      </c>
      <c r="BX52">
        <f>(RANK(_calc_라운드기준!AE52,_calc_라운드기준!$B52:$AT52,0)+COUNTIFS(_calc_라운드기준!$B52:$AT52,_calc_라운드기준!AE52,$B$1:$AT$1,"&lt;"&amp;30))-(RANK(AE52,$B52:$AT52,0)+COUNTIFS($B52:$AT52,AE52,$B$1:$AT$1,"&lt;"&amp;30))</f>
        <v>25</v>
      </c>
      <c r="BY52">
        <f>(RANK(_calc_라운드기준!AF52,_calc_라운드기준!$B52:$AT52,0)+COUNTIFS(_calc_라운드기준!$B52:$AT52,_calc_라운드기준!AF52,$B$1:$AT$1,"&lt;"&amp;31))-(RANK(AF52,$B52:$AT52,0)+COUNTIFS($B52:$AT52,AF52,$B$1:$AT$1,"&lt;"&amp;31))</f>
        <v>4</v>
      </c>
      <c r="BZ52">
        <f>(RANK(_calc_라운드기준!AG52,_calc_라운드기준!$B52:$AT52,0)+COUNTIFS(_calc_라운드기준!$B52:$AT52,_calc_라운드기준!AG52,$B$1:$AT$1,"&lt;"&amp;32))-(RANK(AG52,$B52:$AT52,0)+COUNTIFS($B52:$AT52,AG52,$B$1:$AT$1,"&lt;"&amp;32))</f>
        <v>-2</v>
      </c>
      <c r="CA52">
        <f>(RANK(_calc_라운드기준!AH52,_calc_라운드기준!$B52:$AT52,0)+COUNTIFS(_calc_라운드기준!$B52:$AT52,_calc_라운드기준!AH52,$B$1:$AT$1,"&lt;"&amp;33))-(RANK(AH52,$B52:$AT52,0)+COUNTIFS($B52:$AT52,AH52,$B$1:$AT$1,"&lt;"&amp;33))</f>
        <v>30</v>
      </c>
      <c r="CB52">
        <f>(RANK(_calc_라운드기준!AI52,_calc_라운드기준!$B52:$AT52,0)+COUNTIFS(_calc_라운드기준!$B52:$AT52,_calc_라운드기준!AI52,$B$1:$AT$1,"&lt;"&amp;34))-(RANK(AI52,$B52:$AT52,0)+COUNTIFS($B52:$AT52,AI52,$B$1:$AT$1,"&lt;"&amp;34))</f>
        <v>23</v>
      </c>
      <c r="CC52">
        <f>(RANK(_calc_라운드기준!AJ52,_calc_라운드기준!$B52:$AT52,0)+COUNTIFS(_calc_라운드기준!$B52:$AT52,_calc_라운드기준!AJ52,$B$1:$AT$1,"&lt;"&amp;35))-(RANK(AJ52,$B52:$AT52,0)+COUNTIFS($B52:$AT52,AJ52,$B$1:$AT$1,"&lt;"&amp;35))</f>
        <v>9</v>
      </c>
      <c r="CD52">
        <f>(RANK(_calc_라운드기준!AK52,_calc_라운드기준!$B52:$AT52,0)+COUNTIFS(_calc_라운드기준!$B52:$AT52,_calc_라운드기준!AK52,$B$1:$AT$1,"&lt;"&amp;36))-(RANK(AK52,$B52:$AT52,0)+COUNTIFS($B52:$AT52,AK52,$B$1:$AT$1,"&lt;"&amp;36))</f>
        <v>10</v>
      </c>
      <c r="CE52">
        <f>(RANK(_calc_라운드기준!AL52,_calc_라운드기준!$B52:$AT52,0)+COUNTIFS(_calc_라운드기준!$B52:$AT52,_calc_라운드기준!AL52,$B$1:$AT$1,"&lt;"&amp;37))-(RANK(AL52,$B52:$AT52,0)+COUNTIFS($B52:$AT52,AL52,$B$1:$AT$1,"&lt;"&amp;37))</f>
        <v>-18</v>
      </c>
      <c r="CF52">
        <f>(RANK(_calc_라운드기준!AM52,_calc_라운드기준!$B52:$AT52,0)+COUNTIFS(_calc_라운드기준!$B52:$AT52,_calc_라운드기준!AM52,$B$1:$AT$1,"&lt;"&amp;38))-(RANK(AM52,$B52:$AT52,0)+COUNTIFS($B52:$AT52,AM52,$B$1:$AT$1,"&lt;"&amp;38))</f>
        <v>12</v>
      </c>
      <c r="CG52">
        <f>(RANK(_calc_라운드기준!AN52,_calc_라운드기준!$B52:$AT52,0)+COUNTIFS(_calc_라운드기준!$B52:$AT52,_calc_라운드기준!AN52,$B$1:$AT$1,"&lt;"&amp;39))-(RANK(AN52,$B52:$AT52,0)+COUNTIFS($B52:$AT52,AN52,$B$1:$AT$1,"&lt;"&amp;39))</f>
        <v>-6</v>
      </c>
      <c r="CH52">
        <f>(RANK(_calc_라운드기준!AO52,_calc_라운드기준!$B52:$AT52,0)+COUNTIFS(_calc_라운드기준!$B52:$AT52,_calc_라운드기준!AO52,$B$1:$AT$1,"&lt;"&amp;40))-(RANK(AO52,$B52:$AT52,0)+COUNTIFS($B52:$AT52,AO52,$B$1:$AT$1,"&lt;"&amp;40))</f>
        <v>-10</v>
      </c>
      <c r="CI52">
        <f>(RANK(_calc_라운드기준!AP52,_calc_라운드기준!$B52:$AT52,0)+COUNTIFS(_calc_라운드기준!$B52:$AT52,_calc_라운드기준!AP52,$B$1:$AT$1,"&lt;"&amp;41))-(RANK(AP52,$B52:$AT52,0)+COUNTIFS($B52:$AT52,AP52,$B$1:$AT$1,"&lt;"&amp;41))</f>
        <v>2</v>
      </c>
      <c r="CJ52">
        <f>(RANK(_calc_라운드기준!AQ52,_calc_라운드기준!$B52:$AT52,0)+COUNTIFS(_calc_라운드기준!$B52:$AT52,_calc_라운드기준!AQ52,$B$1:$AT$1,"&lt;"&amp;42))-(RANK(AQ52,$B52:$AT52,0)+COUNTIFS($B52:$AT52,AQ52,$B$1:$AT$1,"&lt;"&amp;42))</f>
        <v>6</v>
      </c>
      <c r="CK52">
        <f>(RANK(_calc_라운드기준!AR52,_calc_라운드기준!$B52:$AT52,0)+COUNTIFS(_calc_라운드기준!$B52:$AT52,_calc_라운드기준!AR52,$B$1:$AT$1,"&lt;"&amp;43))-(RANK(AR52,$B52:$AT52,0)+COUNTIFS($B52:$AT52,AR52,$B$1:$AT$1,"&lt;"&amp;43))</f>
        <v>14</v>
      </c>
      <c r="CL52">
        <f>(RANK(_calc_라운드기준!AS52,_calc_라운드기준!$B52:$AT52,0)+COUNTIFS(_calc_라운드기준!$B52:$AT52,_calc_라운드기준!AS52,$B$1:$AT$1,"&lt;"&amp;44))-(RANK(AS52,$B52:$AT52,0)+COUNTIFS($B52:$AT52,AS52,$B$1:$AT$1,"&lt;"&amp;44))</f>
        <v>10</v>
      </c>
      <c r="CM52">
        <f>(RANK(_calc_라운드기준!AT52,_calc_라운드기준!$B52:$AT52,0)+COUNTIFS(_calc_라운드기준!$B52:$AT52,_calc_라운드기준!AT52,$B$1:$AT$1,"&lt;"&amp;45))-(RANK(AT52,$B52:$AT52,0)+COUNTIFS($B52:$AT52,AT52,$B$1:$AT$1,"&lt;"&amp;45))</f>
        <v>30</v>
      </c>
      <c r="CN52">
        <f t="shared" si="45"/>
        <v>20</v>
      </c>
      <c r="CO52">
        <f t="shared" si="46"/>
        <v>31</v>
      </c>
      <c r="CP52">
        <f t="shared" si="47"/>
        <v>27</v>
      </c>
      <c r="CQ52">
        <f t="shared" si="48"/>
        <v>38</v>
      </c>
      <c r="CR52">
        <f t="shared" si="49"/>
        <v>33</v>
      </c>
      <c r="CS52">
        <f t="shared" si="50"/>
        <v>26</v>
      </c>
      <c r="CT52">
        <f t="shared" si="51"/>
        <v>34</v>
      </c>
      <c r="CU52">
        <f t="shared" si="52"/>
        <v>45</v>
      </c>
      <c r="CV52">
        <f t="shared" si="53"/>
        <v>43</v>
      </c>
      <c r="CW52">
        <f t="shared" si="54"/>
        <v>22</v>
      </c>
      <c r="CX52">
        <f t="shared" si="55"/>
        <v>36</v>
      </c>
      <c r="CY52">
        <f t="shared" si="56"/>
        <v>11</v>
      </c>
      <c r="CZ52">
        <f t="shared" si="57"/>
        <v>12</v>
      </c>
      <c r="DA52">
        <f t="shared" si="58"/>
        <v>1</v>
      </c>
      <c r="DB52">
        <f t="shared" si="59"/>
        <v>39</v>
      </c>
      <c r="DC52">
        <f t="shared" si="60"/>
        <v>21</v>
      </c>
      <c r="DD52">
        <f t="shared" si="61"/>
        <v>28</v>
      </c>
      <c r="DE52">
        <f t="shared" si="62"/>
        <v>6</v>
      </c>
      <c r="DF52">
        <f t="shared" si="63"/>
        <v>29</v>
      </c>
      <c r="DG52">
        <f t="shared" si="64"/>
        <v>37</v>
      </c>
      <c r="DH52">
        <f t="shared" si="65"/>
        <v>7</v>
      </c>
      <c r="DI52">
        <f t="shared" si="66"/>
        <v>8</v>
      </c>
      <c r="DJ52">
        <f t="shared" si="67"/>
        <v>41</v>
      </c>
      <c r="DK52">
        <f t="shared" si="68"/>
        <v>35</v>
      </c>
      <c r="DL52">
        <f t="shared" si="69"/>
        <v>42</v>
      </c>
      <c r="DM52">
        <f t="shared" si="70"/>
        <v>17</v>
      </c>
      <c r="DN52">
        <f t="shared" si="71"/>
        <v>44</v>
      </c>
      <c r="DO52">
        <f t="shared" si="72"/>
        <v>18</v>
      </c>
      <c r="DP52">
        <f t="shared" si="73"/>
        <v>25</v>
      </c>
      <c r="DQ52">
        <f t="shared" si="74"/>
        <v>4</v>
      </c>
      <c r="DR52">
        <f t="shared" si="75"/>
        <v>19</v>
      </c>
      <c r="DS52">
        <f t="shared" si="76"/>
        <v>24</v>
      </c>
      <c r="DT52">
        <f t="shared" si="77"/>
        <v>2</v>
      </c>
      <c r="DU52">
        <f t="shared" si="78"/>
        <v>5</v>
      </c>
      <c r="DV52">
        <f t="shared" si="79"/>
        <v>15</v>
      </c>
      <c r="DW52">
        <f t="shared" si="80"/>
        <v>13</v>
      </c>
      <c r="DX52">
        <f t="shared" si="81"/>
        <v>40</v>
      </c>
      <c r="DY52">
        <f t="shared" si="82"/>
        <v>10</v>
      </c>
      <c r="DZ52">
        <f t="shared" si="83"/>
        <v>30</v>
      </c>
      <c r="EA52">
        <f t="shared" si="84"/>
        <v>32</v>
      </c>
      <c r="EB52">
        <f t="shared" si="85"/>
        <v>23</v>
      </c>
      <c r="EC52">
        <f t="shared" si="86"/>
        <v>16</v>
      </c>
      <c r="ED52">
        <f t="shared" si="87"/>
        <v>9</v>
      </c>
      <c r="EE52">
        <f t="shared" si="88"/>
        <v>14</v>
      </c>
      <c r="EF52">
        <f t="shared" si="89"/>
        <v>3</v>
      </c>
    </row>
  </sheetData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F52"/>
  <sheetViews>
    <sheetView zoomScaleNormal="100" workbookViewId="0"/>
  </sheetViews>
  <sheetFormatPr defaultColWidth="8.5" defaultRowHeight="16.5"/>
  <sheetData>
    <row r="1" spans="1:136" ht="16.5" customHeight="1">
      <c r="A1" s="6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</row>
    <row r="2" spans="1:136" ht="16.5" customHeight="1">
      <c r="A2">
        <f>_calc_라운드기준!A2</f>
        <v>1244</v>
      </c>
      <c r="B2">
        <f>INDEX(_calc_누적빈도!B:B,$A2)-INDEX(_calc_누적빈도!B:B,$A2-기준450회_후보!$B$1)</f>
        <v>56</v>
      </c>
      <c r="C2">
        <f>INDEX(_calc_누적빈도!C:C,$A2)-INDEX(_calc_누적빈도!C:C,$A2-기준450회_후보!$B$1)</f>
        <v>51</v>
      </c>
      <c r="D2">
        <f>INDEX(_calc_누적빈도!D:D,$A2)-INDEX(_calc_누적빈도!D:D,$A2-기준450회_후보!$B$1)</f>
        <v>67</v>
      </c>
      <c r="E2">
        <f>INDEX(_calc_누적빈도!E:E,$A2)-INDEX(_calc_누적빈도!E:E,$A2-기준450회_후보!$B$1)</f>
        <v>52</v>
      </c>
      <c r="F2">
        <f>INDEX(_calc_누적빈도!F:F,$A2)-INDEX(_calc_누적빈도!F:F,$A2-기준450회_후보!$B$1)</f>
        <v>43</v>
      </c>
      <c r="G2">
        <f>INDEX(_calc_누적빈도!G:G,$A2)-INDEX(_calc_누적빈도!G:G,$A2-기준450회_후보!$B$1)</f>
        <v>64</v>
      </c>
      <c r="H2">
        <f>INDEX(_calc_누적빈도!H:H,$A2)-INDEX(_calc_누적빈도!H:H,$A2-기준450회_후보!$B$1)</f>
        <v>61</v>
      </c>
      <c r="I2">
        <f>INDEX(_calc_누적빈도!I:I,$A2)-INDEX(_calc_누적빈도!I:I,$A2-기준450회_후보!$B$1)</f>
        <v>46</v>
      </c>
      <c r="J2">
        <f>INDEX(_calc_누적빈도!J:J,$A2)-INDEX(_calc_누적빈도!J:J,$A2-기준450회_후보!$B$1)</f>
        <v>57</v>
      </c>
      <c r="K2">
        <f>INDEX(_calc_누적빈도!K:K,$A2)-INDEX(_calc_누적빈도!K:K,$A2-기준450회_후보!$B$1)</f>
        <v>53</v>
      </c>
      <c r="L2">
        <f>INDEX(_calc_누적빈도!L:L,$A2)-INDEX(_calc_누적빈도!L:L,$A2-기준450회_후보!$B$1)</f>
        <v>58</v>
      </c>
      <c r="M2">
        <f>INDEX(_calc_누적빈도!M:M,$A2)-INDEX(_calc_누적빈도!M:M,$A2-기준450회_후보!$B$1)</f>
        <v>70</v>
      </c>
      <c r="N2">
        <f>INDEX(_calc_누적빈도!N:N,$A2)-INDEX(_calc_누적빈도!N:N,$A2-기준450회_후보!$B$1)</f>
        <v>75</v>
      </c>
      <c r="O2">
        <f>INDEX(_calc_누적빈도!O:O,$A2)-INDEX(_calc_누적빈도!O:O,$A2-기준450회_후보!$B$1)</f>
        <v>61</v>
      </c>
      <c r="P2">
        <f>INDEX(_calc_누적빈도!P:P,$A2)-INDEX(_calc_누적빈도!P:P,$A2-기준450회_후보!$B$1)</f>
        <v>60</v>
      </c>
      <c r="Q2">
        <f>INDEX(_calc_누적빈도!Q:Q,$A2)-INDEX(_calc_누적빈도!Q:Q,$A2-기준450회_후보!$B$1)</f>
        <v>70</v>
      </c>
      <c r="R2">
        <f>INDEX(_calc_누적빈도!R:R,$A2)-INDEX(_calc_누적빈도!R:R,$A2-기준450회_후보!$B$1)</f>
        <v>56</v>
      </c>
      <c r="S2">
        <f>INDEX(_calc_누적빈도!S:S,$A2)-INDEX(_calc_누적빈도!S:S,$A2-기준450회_후보!$B$1)</f>
        <v>70</v>
      </c>
      <c r="T2">
        <f>INDEX(_calc_누적빈도!T:T,$A2)-INDEX(_calc_누적빈도!T:T,$A2-기준450회_후보!$B$1)</f>
        <v>61</v>
      </c>
      <c r="U2">
        <f>INDEX(_calc_누적빈도!U:U,$A2)-INDEX(_calc_누적빈도!U:U,$A2-기준450회_후보!$B$1)</f>
        <v>52</v>
      </c>
      <c r="V2">
        <f>INDEX(_calc_누적빈도!V:V,$A2)-INDEX(_calc_누적빈도!V:V,$A2-기준450회_후보!$B$1)</f>
        <v>64</v>
      </c>
      <c r="W2">
        <f>INDEX(_calc_누적빈도!W:W,$A2)-INDEX(_calc_누적빈도!W:W,$A2-기준450회_후보!$B$1)</f>
        <v>60</v>
      </c>
      <c r="X2">
        <f>INDEX(_calc_누적빈도!X:X,$A2)-INDEX(_calc_누적빈도!X:X,$A2-기준450회_후보!$B$1)</f>
        <v>54</v>
      </c>
      <c r="Y2">
        <f>INDEX(_calc_누적빈도!Y:Y,$A2)-INDEX(_calc_누적빈도!Y:Y,$A2-기준450회_후보!$B$1)</f>
        <v>61</v>
      </c>
      <c r="Z2">
        <f>INDEX(_calc_누적빈도!Z:Z,$A2)-INDEX(_calc_누적빈도!Z:Z,$A2-기준450회_후보!$B$1)</f>
        <v>51</v>
      </c>
      <c r="AA2">
        <f>INDEX(_calc_누적빈도!AA:AA,$A2)-INDEX(_calc_누적빈도!AA:AA,$A2-기준450회_후보!$B$1)</f>
        <v>61</v>
      </c>
      <c r="AB2">
        <f>INDEX(_calc_누적빈도!AB:AB,$A2)-INDEX(_calc_누적빈도!AB:AB,$A2-기준450회_후보!$B$1)</f>
        <v>58</v>
      </c>
      <c r="AC2">
        <f>INDEX(_calc_누적빈도!AC:AC,$A2)-INDEX(_calc_누적빈도!AC:AC,$A2-기준450회_후보!$B$1)</f>
        <v>64</v>
      </c>
      <c r="AD2">
        <f>INDEX(_calc_누적빈도!AD:AD,$A2)-INDEX(_calc_누적빈도!AD:AD,$A2-기준450회_후보!$B$1)</f>
        <v>59</v>
      </c>
      <c r="AE2">
        <f>INDEX(_calc_누적빈도!AE:AE,$A2)-INDEX(_calc_누적빈도!AE:AE,$A2-기준450회_후보!$B$1)</f>
        <v>65</v>
      </c>
      <c r="AF2">
        <f>INDEX(_calc_누적빈도!AF:AF,$A2)-INDEX(_calc_누적빈도!AF:AF,$A2-기준450회_후보!$B$1)</f>
        <v>64</v>
      </c>
      <c r="AG2">
        <f>INDEX(_calc_누적빈도!AG:AG,$A2)-INDEX(_calc_누적빈도!AG:AG,$A2-기준450회_후보!$B$1)</f>
        <v>57</v>
      </c>
      <c r="AH2">
        <f>INDEX(_calc_누적빈도!AH:AH,$A2)-INDEX(_calc_누적빈도!AH:AH,$A2-기준450회_후보!$B$1)</f>
        <v>65</v>
      </c>
      <c r="AI2">
        <f>INDEX(_calc_누적빈도!AI:AI,$A2)-INDEX(_calc_누적빈도!AI:AI,$A2-기준450회_후보!$B$1)</f>
        <v>60</v>
      </c>
      <c r="AJ2">
        <f>INDEX(_calc_누적빈도!AJ:AJ,$A2)-INDEX(_calc_누적빈도!AJ:AJ,$A2-기준450회_후보!$B$1)</f>
        <v>64</v>
      </c>
      <c r="AK2">
        <f>INDEX(_calc_누적빈도!AK:AK,$A2)-INDEX(_calc_누적빈도!AK:AK,$A2-기준450회_후보!$B$1)</f>
        <v>61</v>
      </c>
      <c r="AL2">
        <f>INDEX(_calc_누적빈도!AL:AL,$A2)-INDEX(_calc_누적빈도!AL:AL,$A2-기준450회_후보!$B$1)</f>
        <v>60</v>
      </c>
      <c r="AM2">
        <f>INDEX(_calc_누적빈도!AM:AM,$A2)-INDEX(_calc_누적빈도!AM:AM,$A2-기준450회_후보!$B$1)</f>
        <v>75</v>
      </c>
      <c r="AN2">
        <f>INDEX(_calc_누적빈도!AN:AN,$A2)-INDEX(_calc_누적빈도!AN:AN,$A2-기준450회_후보!$B$1)</f>
        <v>63</v>
      </c>
      <c r="AO2">
        <f>INDEX(_calc_누적빈도!AO:AO,$A2)-INDEX(_calc_누적빈도!AO:AO,$A2-기준450회_후보!$B$1)</f>
        <v>55</v>
      </c>
      <c r="AP2">
        <f>INDEX(_calc_누적빈도!AP:AP,$A2)-INDEX(_calc_누적빈도!AP:AP,$A2-기준450회_후보!$B$1)</f>
        <v>52</v>
      </c>
      <c r="AQ2">
        <f>INDEX(_calc_누적빈도!AQ:AQ,$A2)-INDEX(_calc_누적빈도!AQ:AQ,$A2-기준450회_후보!$B$1)</f>
        <v>60</v>
      </c>
      <c r="AR2">
        <f>INDEX(_calc_누적빈도!AR:AR,$A2)-INDEX(_calc_누적빈도!AR:AR,$A2-기준450회_후보!$B$1)</f>
        <v>57</v>
      </c>
      <c r="AS2">
        <f>INDEX(_calc_누적빈도!AS:AS,$A2)-INDEX(_calc_누적빈도!AS:AS,$A2-기준450회_후보!$B$1)</f>
        <v>61</v>
      </c>
      <c r="AT2">
        <f>INDEX(_calc_누적빈도!AT:AT,$A2)-INDEX(_calc_누적빈도!AT:AT,$A2-기준450회_후보!$B$1)</f>
        <v>66</v>
      </c>
      <c r="AU2">
        <f>(RANK(_calc_라운드기준!B2,_calc_라운드기준!$B2:$AT2,0)+COUNTIFS(_calc_라운드기준!$B2:$AT2,_calc_라운드기준!B2,$B$1:$AT$1,"&lt;"&amp;1))-(RANK(B2,$B2:$AT2,0)+COUNTIFS($B2:$AT2,B2,$B$1:$AT$1,"&lt;"&amp;1))</f>
        <v>-27</v>
      </c>
      <c r="AV2">
        <f>(RANK(_calc_라운드기준!C2,_calc_라운드기준!$B2:$AT2,0)+COUNTIFS(_calc_라운드기준!$B2:$AT2,_calc_라운드기준!C2,$B$1:$AT$1,"&lt;"&amp;2))-(RANK(C2,$B2:$AT2,0)+COUNTIFS($B2:$AT2,C2,$B$1:$AT$1,"&lt;"&amp;2))</f>
        <v>-30</v>
      </c>
      <c r="AW2">
        <f>(RANK(_calc_라운드기준!D2,_calc_라운드기준!$B2:$AT2,0)+COUNTIFS(_calc_라운드기준!$B2:$AT2,_calc_라운드기준!D2,$B$1:$AT$1,"&lt;"&amp;3))-(RANK(D2,$B2:$AT2,0)+COUNTIFS($B2:$AT2,D2,$B$1:$AT$1,"&lt;"&amp;3))</f>
        <v>7</v>
      </c>
      <c r="AX2">
        <f>(RANK(_calc_라운드기준!E2,_calc_라운드기준!$B2:$AT2,0)+COUNTIFS(_calc_라운드기준!$B2:$AT2,_calc_라운드기준!E2,$B$1:$AT$1,"&lt;"&amp;4))-(RANK(E2,$B2:$AT2,0)+COUNTIFS($B2:$AT2,E2,$B$1:$AT$1,"&lt;"&amp;4))</f>
        <v>-18</v>
      </c>
      <c r="AY2">
        <f>(RANK(_calc_라운드기준!F2,_calc_라운드기준!$B2:$AT2,0)+COUNTIFS(_calc_라운드기준!$B2:$AT2,_calc_라운드기준!F2,$B$1:$AT$1,"&lt;"&amp;5))-(RANK(F2,$B2:$AT2,0)+COUNTIFS($B2:$AT2,F2,$B$1:$AT$1,"&lt;"&amp;5))</f>
        <v>-2</v>
      </c>
      <c r="AZ2">
        <f>(RANK(_calc_라운드기준!G2,_calc_라운드기준!$B2:$AT2,0)+COUNTIFS(_calc_라운드기준!$B2:$AT2,_calc_라운드기준!G2,$B$1:$AT$1,"&lt;"&amp;6))-(RANK(G2,$B2:$AT2,0)+COUNTIFS($B2:$AT2,G2,$B$1:$AT$1,"&lt;"&amp;6))</f>
        <v>26</v>
      </c>
      <c r="BA2">
        <f>(RANK(_calc_라운드기준!H2,_calc_라운드기준!$B2:$AT2,0)+COUNTIFS(_calc_라운드기준!$B2:$AT2,_calc_라운드기준!H2,$B$1:$AT$1,"&lt;"&amp;7))-(RANK(H2,$B2:$AT2,0)+COUNTIFS($B2:$AT2,H2,$B$1:$AT$1,"&lt;"&amp;7))</f>
        <v>6</v>
      </c>
      <c r="BB2">
        <f>(RANK(_calc_라운드기준!I2,_calc_라운드기준!$B2:$AT2,0)+COUNTIFS(_calc_라운드기준!$B2:$AT2,_calc_라운드기준!I2,$B$1:$AT$1,"&lt;"&amp;8))-(RANK(I2,$B2:$AT2,0)+COUNTIFS($B2:$AT2,I2,$B$1:$AT$1,"&lt;"&amp;8))</f>
        <v>-21</v>
      </c>
      <c r="BC2">
        <f>(RANK(_calc_라운드기준!J2,_calc_라운드기준!$B2:$AT2,0)+COUNTIFS(_calc_라운드기준!$B2:$AT2,_calc_라운드기준!J2,$B$1:$AT$1,"&lt;"&amp;9))-(RANK(J2,$B2:$AT2,0)+COUNTIFS($B2:$AT2,J2,$B$1:$AT$1,"&lt;"&amp;9))</f>
        <v>-7</v>
      </c>
      <c r="BD2">
        <f>(RANK(_calc_라운드기준!K2,_calc_라운드기준!$B2:$AT2,0)+COUNTIFS(_calc_라운드기준!$B2:$AT2,_calc_라운드기준!K2,$B$1:$AT$1,"&lt;"&amp;10))-(RANK(K2,$B2:$AT2,0)+COUNTIFS($B2:$AT2,K2,$B$1:$AT$1,"&lt;"&amp;10))</f>
        <v>-13</v>
      </c>
      <c r="BE2">
        <f>(RANK(_calc_라운드기준!L2,_calc_라운드기준!$B2:$AT2,0)+COUNTIFS(_calc_라운드기준!$B2:$AT2,_calc_라운드기준!L2,$B$1:$AT$1,"&lt;"&amp;11))-(RANK(L2,$B2:$AT2,0)+COUNTIFS($B2:$AT2,L2,$B$1:$AT$1,"&lt;"&amp;11))</f>
        <v>8</v>
      </c>
      <c r="BF2">
        <f>(RANK(_calc_라운드기준!M2,_calc_라운드기준!$B2:$AT2,0)+COUNTIFS(_calc_라운드기준!$B2:$AT2,_calc_라운드기준!M2,$B$1:$AT$1,"&lt;"&amp;12))-(RANK(M2,$B2:$AT2,0)+COUNTIFS($B2:$AT2,M2,$B$1:$AT$1,"&lt;"&amp;12))</f>
        <v>35</v>
      </c>
      <c r="BG2">
        <f>(RANK(_calc_라운드기준!N2,_calc_라운드기준!$B2:$AT2,0)+COUNTIFS(_calc_라운드기준!$B2:$AT2,_calc_라운드기준!N2,$B$1:$AT$1,"&lt;"&amp;13))-(RANK(N2,$B2:$AT2,0)+COUNTIFS($B2:$AT2,N2,$B$1:$AT$1,"&lt;"&amp;13))</f>
        <v>2</v>
      </c>
      <c r="BH2">
        <f>(RANK(_calc_라운드기준!O2,_calc_라운드기준!$B2:$AT2,0)+COUNTIFS(_calc_라운드기준!$B2:$AT2,_calc_라운드기준!O2,$B$1:$AT$1,"&lt;"&amp;14))-(RANK(O2,$B2:$AT2,0)+COUNTIFS($B2:$AT2,O2,$B$1:$AT$1,"&lt;"&amp;14))</f>
        <v>28</v>
      </c>
      <c r="BI2">
        <f>(RANK(_calc_라운드기준!P2,_calc_라운드기준!$B2:$AT2,0)+COUNTIFS(_calc_라운드기준!$B2:$AT2,_calc_라운드기준!P2,$B$1:$AT$1,"&lt;"&amp;15))-(RANK(P2,$B2:$AT2,0)+COUNTIFS($B2:$AT2,P2,$B$1:$AT$1,"&lt;"&amp;15))</f>
        <v>-22</v>
      </c>
      <c r="BJ2">
        <f>(RANK(_calc_라운드기준!Q2,_calc_라운드기준!$B2:$AT2,0)+COUNTIFS(_calc_라운드기준!$B2:$AT2,_calc_라운드기준!Q2,$B$1:$AT$1,"&lt;"&amp;16))-(RANK(Q2,$B2:$AT2,0)+COUNTIFS($B2:$AT2,Q2,$B$1:$AT$1,"&lt;"&amp;16))</f>
        <v>4</v>
      </c>
      <c r="BK2">
        <f>(RANK(_calc_라운드기준!R2,_calc_라운드기준!$B2:$AT2,0)+COUNTIFS(_calc_라운드기준!$B2:$AT2,_calc_라운드기준!R2,$B$1:$AT$1,"&lt;"&amp;17))-(RANK(R2,$B2:$AT2,0)+COUNTIFS($B2:$AT2,R2,$B$1:$AT$1,"&lt;"&amp;17))</f>
        <v>4</v>
      </c>
      <c r="BL2">
        <f>(RANK(_calc_라운드기준!S2,_calc_라운드기준!$B2:$AT2,0)+COUNTIFS(_calc_라운드기준!$B2:$AT2,_calc_라운드기준!S2,$B$1:$AT$1,"&lt;"&amp;18))-(RANK(S2,$B2:$AT2,0)+COUNTIFS($B2:$AT2,S2,$B$1:$AT$1,"&lt;"&amp;18))</f>
        <v>4</v>
      </c>
      <c r="BM2">
        <f>(RANK(_calc_라운드기준!T2,_calc_라운드기준!$B2:$AT2,0)+COUNTIFS(_calc_라운드기준!$B2:$AT2,_calc_라운드기준!T2,$B$1:$AT$1,"&lt;"&amp;19))-(RANK(T2,$B2:$AT2,0)+COUNTIFS($B2:$AT2,T2,$B$1:$AT$1,"&lt;"&amp;19))</f>
        <v>8</v>
      </c>
      <c r="BN2">
        <f>(RANK(_calc_라운드기준!U2,_calc_라운드기준!$B2:$AT2,0)+COUNTIFS(_calc_라운드기준!$B2:$AT2,_calc_라운드기준!U2,$B$1:$AT$1,"&lt;"&amp;20))-(RANK(U2,$B2:$AT2,0)+COUNTIFS($B2:$AT2,U2,$B$1:$AT$1,"&lt;"&amp;20))</f>
        <v>-26</v>
      </c>
      <c r="BO2">
        <f>(RANK(_calc_라운드기준!V2,_calc_라운드기준!$B2:$AT2,0)+COUNTIFS(_calc_라운드기준!$B2:$AT2,_calc_라운드기준!V2,$B$1:$AT$1,"&lt;"&amp;21))-(RANK(V2,$B2:$AT2,0)+COUNTIFS($B2:$AT2,V2,$B$1:$AT$1,"&lt;"&amp;21))</f>
        <v>33</v>
      </c>
      <c r="BP2">
        <f>(RANK(_calc_라운드기준!W2,_calc_라운드기준!$B2:$AT2,0)+COUNTIFS(_calc_라운드기준!$B2:$AT2,_calc_라운드기준!W2,$B$1:$AT$1,"&lt;"&amp;22))-(RANK(W2,$B2:$AT2,0)+COUNTIFS($B2:$AT2,W2,$B$1:$AT$1,"&lt;"&amp;22))</f>
        <v>3</v>
      </c>
      <c r="BQ2">
        <f>(RANK(_calc_라운드기준!X2,_calc_라운드기준!$B2:$AT2,0)+COUNTIFS(_calc_라운드기준!$B2:$AT2,_calc_라운드기준!X2,$B$1:$AT$1,"&lt;"&amp;23))-(RANK(X2,$B2:$AT2,0)+COUNTIFS($B2:$AT2,X2,$B$1:$AT$1,"&lt;"&amp;23))</f>
        <v>3</v>
      </c>
      <c r="BR2">
        <f>(RANK(_calc_라운드기준!Y2,_calc_라운드기준!$B2:$AT2,0)+COUNTIFS(_calc_라운드기준!$B2:$AT2,_calc_라운드기준!Y2,$B$1:$AT$1,"&lt;"&amp;24))-(RANK(Y2,$B2:$AT2,0)+COUNTIFS($B2:$AT2,Y2,$B$1:$AT$1,"&lt;"&amp;24))</f>
        <v>-13</v>
      </c>
      <c r="BS2">
        <f>(RANK(_calc_라운드기준!Z2,_calc_라운드기준!$B2:$AT2,0)+COUNTIFS(_calc_라운드기준!$B2:$AT2,_calc_라운드기준!Z2,$B$1:$AT$1,"&lt;"&amp;25))-(RANK(Z2,$B2:$AT2,0)+COUNTIFS($B2:$AT2,Z2,$B$1:$AT$1,"&lt;"&amp;25))</f>
        <v>-15</v>
      </c>
      <c r="BT2">
        <f>(RANK(_calc_라운드기준!AA2,_calc_라운드기준!$B2:$AT2,0)+COUNTIFS(_calc_라운드기준!$B2:$AT2,_calc_라운드기준!AA2,$B$1:$AT$1,"&lt;"&amp;26))-(RANK(AA2,$B2:$AT2,0)+COUNTIFS($B2:$AT2,AA2,$B$1:$AT$1,"&lt;"&amp;26))</f>
        <v>21</v>
      </c>
      <c r="BU2">
        <f>(RANK(_calc_라운드기준!AB2,_calc_라운드기준!$B2:$AT2,0)+COUNTIFS(_calc_라운드기준!$B2:$AT2,_calc_라운드기준!AB2,$B$1:$AT$1,"&lt;"&amp;27))-(RANK(AB2,$B2:$AT2,0)+COUNTIFS($B2:$AT2,AB2,$B$1:$AT$1,"&lt;"&amp;27))</f>
        <v>-26</v>
      </c>
      <c r="BV2">
        <f>(RANK(_calc_라운드기준!AC2,_calc_라운드기준!$B2:$AT2,0)+COUNTIFS(_calc_라운드기준!$B2:$AT2,_calc_라운드기준!AC2,$B$1:$AT$1,"&lt;"&amp;28))-(RANK(AC2,$B2:$AT2,0)+COUNTIFS($B2:$AT2,AC2,$B$1:$AT$1,"&lt;"&amp;28))</f>
        <v>-2</v>
      </c>
      <c r="BW2">
        <f>(RANK(_calc_라운드기준!AD2,_calc_라운드기준!$B2:$AT2,0)+COUNTIFS(_calc_라운드기준!$B2:$AT2,_calc_라운드기준!AD2,$B$1:$AT$1,"&lt;"&amp;29))-(RANK(AD2,$B2:$AT2,0)+COUNTIFS($B2:$AT2,AD2,$B$1:$AT$1,"&lt;"&amp;29))</f>
        <v>1</v>
      </c>
      <c r="BX2">
        <f>(RANK(_calc_라운드기준!AE2,_calc_라운드기준!$B2:$AT2,0)+COUNTIFS(_calc_라운드기준!$B2:$AT2,_calc_라운드기준!AE2,$B$1:$AT$1,"&lt;"&amp;30))-(RANK(AE2,$B2:$AT2,0)+COUNTIFS($B2:$AT2,AE2,$B$1:$AT$1,"&lt;"&amp;30))</f>
        <v>7</v>
      </c>
      <c r="BY2">
        <f>(RANK(_calc_라운드기준!AF2,_calc_라운드기준!$B2:$AT2,0)+COUNTIFS(_calc_라운드기준!$B2:$AT2,_calc_라운드기준!AF2,$B$1:$AT$1,"&lt;"&amp;31))-(RANK(AF2,$B2:$AT2,0)+COUNTIFS($B2:$AT2,AF2,$B$1:$AT$1,"&lt;"&amp;31))</f>
        <v>-11</v>
      </c>
      <c r="BZ2">
        <f>(RANK(_calc_라운드기준!AG2,_calc_라운드기준!$B2:$AT2,0)+COUNTIFS(_calc_라운드기준!$B2:$AT2,_calc_라운드기준!AG2,$B$1:$AT$1,"&lt;"&amp;32))-(RANK(AG2,$B2:$AT2,0)+COUNTIFS($B2:$AT2,AG2,$B$1:$AT$1,"&lt;"&amp;32))</f>
        <v>-16</v>
      </c>
      <c r="CA2">
        <f>(RANK(_calc_라운드기준!AH2,_calc_라운드기준!$B2:$AT2,0)+COUNTIFS(_calc_라운드기준!$B2:$AT2,_calc_라운드기준!AH2,$B$1:$AT$1,"&lt;"&amp;33))-(RANK(AH2,$B2:$AT2,0)+COUNTIFS($B2:$AT2,AH2,$B$1:$AT$1,"&lt;"&amp;33))</f>
        <v>8</v>
      </c>
      <c r="CB2">
        <f>(RANK(_calc_라운드기준!AI2,_calc_라운드기준!$B2:$AT2,0)+COUNTIFS(_calc_라운드기준!$B2:$AT2,_calc_라운드기준!AI2,$B$1:$AT$1,"&lt;"&amp;34))-(RANK(AI2,$B2:$AT2,0)+COUNTIFS($B2:$AT2,AI2,$B$1:$AT$1,"&lt;"&amp;34))</f>
        <v>5</v>
      </c>
      <c r="CC2">
        <f>(RANK(_calc_라운드기준!AJ2,_calc_라운드기준!$B2:$AT2,0)+COUNTIFS(_calc_라운드기준!$B2:$AT2,_calc_라운드기준!AJ2,$B$1:$AT$1,"&lt;"&amp;35))-(RANK(AJ2,$B2:$AT2,0)+COUNTIFS($B2:$AT2,AJ2,$B$1:$AT$1,"&lt;"&amp;35))</f>
        <v>17</v>
      </c>
      <c r="CD2">
        <f>(RANK(_calc_라운드기준!AK2,_calc_라운드기준!$B2:$AT2,0)+COUNTIFS(_calc_라운드기준!$B2:$AT2,_calc_라운드기준!AK2,$B$1:$AT$1,"&lt;"&amp;36))-(RANK(AK2,$B2:$AT2,0)+COUNTIFS($B2:$AT2,AK2,$B$1:$AT$1,"&lt;"&amp;36))</f>
        <v>-3</v>
      </c>
      <c r="CE2">
        <f>(RANK(_calc_라운드기준!AL2,_calc_라운드기준!$B2:$AT2,0)+COUNTIFS(_calc_라운드기준!$B2:$AT2,_calc_라운드기준!AL2,$B$1:$AT$1,"&lt;"&amp;37))-(RANK(AL2,$B2:$AT2,0)+COUNTIFS($B2:$AT2,AL2,$B$1:$AT$1,"&lt;"&amp;37))</f>
        <v>6</v>
      </c>
      <c r="CF2">
        <f>(RANK(_calc_라운드기준!AM2,_calc_라운드기준!$B2:$AT2,0)+COUNTIFS(_calc_라운드기준!$B2:$AT2,_calc_라운드기준!AM2,$B$1:$AT$1,"&lt;"&amp;38))-(RANK(AM2,$B2:$AT2,0)+COUNTIFS($B2:$AT2,AM2,$B$1:$AT$1,"&lt;"&amp;38))</f>
        <v>3</v>
      </c>
      <c r="CG2">
        <f>(RANK(_calc_라운드기준!AN2,_calc_라운드기준!$B2:$AT2,0)+COUNTIFS(_calc_라운드기준!$B2:$AT2,_calc_라운드기준!AN2,$B$1:$AT$1,"&lt;"&amp;39))-(RANK(AN2,$B2:$AT2,0)+COUNTIFS($B2:$AT2,AN2,$B$1:$AT$1,"&lt;"&amp;39))</f>
        <v>18</v>
      </c>
      <c r="CH2">
        <f>(RANK(_calc_라운드기준!AO2,_calc_라운드기준!$B2:$AT2,0)+COUNTIFS(_calc_라운드기준!$B2:$AT2,_calc_라운드기준!AO2,$B$1:$AT$1,"&lt;"&amp;40))-(RANK(AO2,$B2:$AT2,0)+COUNTIFS($B2:$AT2,AO2,$B$1:$AT$1,"&lt;"&amp;40))</f>
        <v>6</v>
      </c>
      <c r="CI2">
        <f>(RANK(_calc_라운드기준!AP2,_calc_라운드기준!$B2:$AT2,0)+COUNTIFS(_calc_라운드기준!$B2:$AT2,_calc_라운드기준!AP2,$B$1:$AT$1,"&lt;"&amp;41))-(RANK(AP2,$B2:$AT2,0)+COUNTIFS($B2:$AT2,AP2,$B$1:$AT$1,"&lt;"&amp;41))</f>
        <v>-22</v>
      </c>
      <c r="CJ2">
        <f>(RANK(_calc_라운드기준!AQ2,_calc_라운드기준!$B2:$AT2,0)+COUNTIFS(_calc_라운드기준!$B2:$AT2,_calc_라운드기준!AQ2,$B$1:$AT$1,"&lt;"&amp;42))-(RANK(AQ2,$B2:$AT2,0)+COUNTIFS($B2:$AT2,AQ2,$B$1:$AT$1,"&lt;"&amp;42))</f>
        <v>-7</v>
      </c>
      <c r="CK2">
        <f>(RANK(_calc_라운드기준!AR2,_calc_라운드기준!$B2:$AT2,0)+COUNTIFS(_calc_라운드기준!$B2:$AT2,_calc_라운드기준!AR2,$B$1:$AT$1,"&lt;"&amp;43))-(RANK(AR2,$B2:$AT2,0)+COUNTIFS($B2:$AT2,AR2,$B$1:$AT$1,"&lt;"&amp;43))</f>
        <v>1</v>
      </c>
      <c r="CL2">
        <f>(RANK(_calc_라운드기준!AS2,_calc_라운드기준!$B2:$AT2,0)+COUNTIFS(_calc_라운드기준!$B2:$AT2,_calc_라운드기준!AS2,$B$1:$AT$1,"&lt;"&amp;44))-(RANK(AS2,$B2:$AT2,0)+COUNTIFS($B2:$AT2,AS2,$B$1:$AT$1,"&lt;"&amp;44))</f>
        <v>-11</v>
      </c>
      <c r="CM2">
        <f>(RANK(_calc_라운드기준!AT2,_calc_라운드기준!$B2:$AT2,0)+COUNTIFS(_calc_라운드기준!$B2:$AT2,_calc_라운드기준!AT2,$B$1:$AT$1,"&lt;"&amp;45))-(RANK(AT2,$B2:$AT2,0)+COUNTIFS($B2:$AT2,AT2,$B$1:$AT$1,"&lt;"&amp;45))</f>
        <v>28</v>
      </c>
      <c r="CN2">
        <f t="shared" ref="CN2:CN33" si="0">RANK(AU2,$AU2:$CM2,0)+COUNTIFS($AU2:$CM2,AU2,$B$1:$AT$1,"&lt;"&amp;1)</f>
        <v>44</v>
      </c>
      <c r="CO2">
        <f t="shared" ref="CO2:CO33" si="1">RANK(AV2,$AU2:$CM2,0)+COUNTIFS($AU2:$CM2,AV2,$B$1:$AT$1,"&lt;"&amp;2)</f>
        <v>45</v>
      </c>
      <c r="CP2">
        <f t="shared" ref="CP2:CP33" si="2">RANK(AW2,$AU2:$CM2,0)+COUNTIFS($AU2:$CM2,AW2,$B$1:$AT$1,"&lt;"&amp;3)</f>
        <v>12</v>
      </c>
      <c r="CQ2">
        <f t="shared" ref="CQ2:CQ33" si="3">RANK(AX2,$AU2:$CM2,0)+COUNTIFS($AU2:$CM2,AX2,$B$1:$AT$1,"&lt;"&amp;4)</f>
        <v>38</v>
      </c>
      <c r="CR2">
        <f t="shared" ref="CR2:CR33" si="4">RANK(AY2,$AU2:$CM2,0)+COUNTIFS($AU2:$CM2,AY2,$B$1:$AT$1,"&lt;"&amp;5)</f>
        <v>27</v>
      </c>
      <c r="CS2">
        <f t="shared" ref="CS2:CS33" si="5">RANK(AZ2,$AU2:$CM2,0)+COUNTIFS($AU2:$CM2,AZ2,$B$1:$AT$1,"&lt;"&amp;6)</f>
        <v>5</v>
      </c>
      <c r="CT2">
        <f t="shared" ref="CT2:CT33" si="6">RANK(BA2,$AU2:$CM2,0)+COUNTIFS($AU2:$CM2,BA2,$B$1:$AT$1,"&lt;"&amp;7)</f>
        <v>14</v>
      </c>
      <c r="CU2">
        <f t="shared" ref="CU2:CU33" si="7">RANK(BB2,$AU2:$CM2,0)+COUNTIFS($AU2:$CM2,BB2,$B$1:$AT$1,"&lt;"&amp;8)</f>
        <v>39</v>
      </c>
      <c r="CV2">
        <f t="shared" ref="CV2:CV33" si="8">RANK(BC2,$AU2:$CM2,0)+COUNTIFS($AU2:$CM2,BC2,$B$1:$AT$1,"&lt;"&amp;9)</f>
        <v>30</v>
      </c>
      <c r="CW2">
        <f t="shared" ref="CW2:CW33" si="9">RANK(BD2,$AU2:$CM2,0)+COUNTIFS($AU2:$CM2,BD2,$B$1:$AT$1,"&lt;"&amp;10)</f>
        <v>34</v>
      </c>
      <c r="CX2">
        <f t="shared" ref="CX2:CX33" si="10">RANK(BE2,$AU2:$CM2,0)+COUNTIFS($AU2:$CM2,BE2,$B$1:$AT$1,"&lt;"&amp;11)</f>
        <v>9</v>
      </c>
      <c r="CY2">
        <f t="shared" ref="CY2:CY33" si="11">RANK(BF2,$AU2:$CM2,0)+COUNTIFS($AU2:$CM2,BF2,$B$1:$AT$1,"&lt;"&amp;12)</f>
        <v>1</v>
      </c>
      <c r="CZ2">
        <f t="shared" ref="CZ2:CZ33" si="12">RANK(BG2,$AU2:$CM2,0)+COUNTIFS($AU2:$CM2,BG2,$B$1:$AT$1,"&lt;"&amp;13)</f>
        <v>24</v>
      </c>
      <c r="DA2">
        <f t="shared" ref="DA2:DA33" si="13">RANK(BH2,$AU2:$CM2,0)+COUNTIFS($AU2:$CM2,BH2,$B$1:$AT$1,"&lt;"&amp;14)</f>
        <v>3</v>
      </c>
      <c r="DB2">
        <f t="shared" ref="DB2:DB33" si="14">RANK(BI2,$AU2:$CM2,0)+COUNTIFS($AU2:$CM2,BI2,$B$1:$AT$1,"&lt;"&amp;15)</f>
        <v>40</v>
      </c>
      <c r="DC2">
        <f t="shared" ref="DC2:DC33" si="15">RANK(BJ2,$AU2:$CM2,0)+COUNTIFS($AU2:$CM2,BJ2,$B$1:$AT$1,"&lt;"&amp;16)</f>
        <v>18</v>
      </c>
      <c r="DD2">
        <f t="shared" ref="DD2:DD33" si="16">RANK(BK2,$AU2:$CM2,0)+COUNTIFS($AU2:$CM2,BK2,$B$1:$AT$1,"&lt;"&amp;17)</f>
        <v>19</v>
      </c>
      <c r="DE2">
        <f t="shared" ref="DE2:DE33" si="17">RANK(BL2,$AU2:$CM2,0)+COUNTIFS($AU2:$CM2,BL2,$B$1:$AT$1,"&lt;"&amp;18)</f>
        <v>20</v>
      </c>
      <c r="DF2">
        <f t="shared" ref="DF2:DF33" si="18">RANK(BM2,$AU2:$CM2,0)+COUNTIFS($AU2:$CM2,BM2,$B$1:$AT$1,"&lt;"&amp;19)</f>
        <v>10</v>
      </c>
      <c r="DG2">
        <f t="shared" ref="DG2:DG33" si="19">RANK(BN2,$AU2:$CM2,0)+COUNTIFS($AU2:$CM2,BN2,$B$1:$AT$1,"&lt;"&amp;20)</f>
        <v>42</v>
      </c>
      <c r="DH2">
        <f t="shared" ref="DH2:DH33" si="20">RANK(BO2,$AU2:$CM2,0)+COUNTIFS($AU2:$CM2,BO2,$B$1:$AT$1,"&lt;"&amp;21)</f>
        <v>2</v>
      </c>
      <c r="DI2">
        <f t="shared" ref="DI2:DI33" si="21">RANK(BP2,$AU2:$CM2,0)+COUNTIFS($AU2:$CM2,BP2,$B$1:$AT$1,"&lt;"&amp;22)</f>
        <v>21</v>
      </c>
      <c r="DJ2">
        <f t="shared" ref="DJ2:DJ33" si="22">RANK(BQ2,$AU2:$CM2,0)+COUNTIFS($AU2:$CM2,BQ2,$B$1:$AT$1,"&lt;"&amp;23)</f>
        <v>22</v>
      </c>
      <c r="DK2">
        <f t="shared" ref="DK2:DK33" si="23">RANK(BR2,$AU2:$CM2,0)+COUNTIFS($AU2:$CM2,BR2,$B$1:$AT$1,"&lt;"&amp;24)</f>
        <v>35</v>
      </c>
      <c r="DL2">
        <f t="shared" ref="DL2:DL33" si="24">RANK(BS2,$AU2:$CM2,0)+COUNTIFS($AU2:$CM2,BS2,$B$1:$AT$1,"&lt;"&amp;25)</f>
        <v>36</v>
      </c>
      <c r="DM2">
        <f t="shared" ref="DM2:DM33" si="25">RANK(BT2,$AU2:$CM2,0)+COUNTIFS($AU2:$CM2,BT2,$B$1:$AT$1,"&lt;"&amp;26)</f>
        <v>6</v>
      </c>
      <c r="DN2">
        <f t="shared" ref="DN2:DN33" si="26">RANK(BU2,$AU2:$CM2,0)+COUNTIFS($AU2:$CM2,BU2,$B$1:$AT$1,"&lt;"&amp;27)</f>
        <v>43</v>
      </c>
      <c r="DO2">
        <f t="shared" ref="DO2:DO33" si="27">RANK(BV2,$AU2:$CM2,0)+COUNTIFS($AU2:$CM2,BV2,$B$1:$AT$1,"&lt;"&amp;28)</f>
        <v>28</v>
      </c>
      <c r="DP2">
        <f t="shared" ref="DP2:DP33" si="28">RANK(BW2,$AU2:$CM2,0)+COUNTIFS($AU2:$CM2,BW2,$B$1:$AT$1,"&lt;"&amp;29)</f>
        <v>25</v>
      </c>
      <c r="DQ2">
        <f t="shared" ref="DQ2:DQ33" si="29">RANK(BX2,$AU2:$CM2,0)+COUNTIFS($AU2:$CM2,BX2,$B$1:$AT$1,"&lt;"&amp;30)</f>
        <v>13</v>
      </c>
      <c r="DR2">
        <f t="shared" ref="DR2:DR33" si="30">RANK(BY2,$AU2:$CM2,0)+COUNTIFS($AU2:$CM2,BY2,$B$1:$AT$1,"&lt;"&amp;31)</f>
        <v>32</v>
      </c>
      <c r="DS2">
        <f t="shared" ref="DS2:DS33" si="31">RANK(BZ2,$AU2:$CM2,0)+COUNTIFS($AU2:$CM2,BZ2,$B$1:$AT$1,"&lt;"&amp;32)</f>
        <v>37</v>
      </c>
      <c r="DT2">
        <f t="shared" ref="DT2:DT33" si="32">RANK(CA2,$AU2:$CM2,0)+COUNTIFS($AU2:$CM2,CA2,$B$1:$AT$1,"&lt;"&amp;33)</f>
        <v>11</v>
      </c>
      <c r="DU2">
        <f t="shared" ref="DU2:DU33" si="33">RANK(CB2,$AU2:$CM2,0)+COUNTIFS($AU2:$CM2,CB2,$B$1:$AT$1,"&lt;"&amp;34)</f>
        <v>17</v>
      </c>
      <c r="DV2">
        <f t="shared" ref="DV2:DV33" si="34">RANK(CC2,$AU2:$CM2,0)+COUNTIFS($AU2:$CM2,CC2,$B$1:$AT$1,"&lt;"&amp;35)</f>
        <v>8</v>
      </c>
      <c r="DW2">
        <f t="shared" ref="DW2:DW33" si="35">RANK(CD2,$AU2:$CM2,0)+COUNTIFS($AU2:$CM2,CD2,$B$1:$AT$1,"&lt;"&amp;36)</f>
        <v>29</v>
      </c>
      <c r="DX2">
        <f t="shared" ref="DX2:DX33" si="36">RANK(CE2,$AU2:$CM2,0)+COUNTIFS($AU2:$CM2,CE2,$B$1:$AT$1,"&lt;"&amp;37)</f>
        <v>15</v>
      </c>
      <c r="DY2">
        <f t="shared" ref="DY2:DY33" si="37">RANK(CF2,$AU2:$CM2,0)+COUNTIFS($AU2:$CM2,CF2,$B$1:$AT$1,"&lt;"&amp;38)</f>
        <v>23</v>
      </c>
      <c r="DZ2">
        <f t="shared" ref="DZ2:DZ33" si="38">RANK(CG2,$AU2:$CM2,0)+COUNTIFS($AU2:$CM2,CG2,$B$1:$AT$1,"&lt;"&amp;39)</f>
        <v>7</v>
      </c>
      <c r="EA2">
        <f t="shared" ref="EA2:EA33" si="39">RANK(CH2,$AU2:$CM2,0)+COUNTIFS($AU2:$CM2,CH2,$B$1:$AT$1,"&lt;"&amp;40)</f>
        <v>16</v>
      </c>
      <c r="EB2">
        <f t="shared" ref="EB2:EB33" si="40">RANK(CI2,$AU2:$CM2,0)+COUNTIFS($AU2:$CM2,CI2,$B$1:$AT$1,"&lt;"&amp;41)</f>
        <v>41</v>
      </c>
      <c r="EC2">
        <f t="shared" ref="EC2:EC33" si="41">RANK(CJ2,$AU2:$CM2,0)+COUNTIFS($AU2:$CM2,CJ2,$B$1:$AT$1,"&lt;"&amp;42)</f>
        <v>31</v>
      </c>
      <c r="ED2">
        <f t="shared" ref="ED2:ED33" si="42">RANK(CK2,$AU2:$CM2,0)+COUNTIFS($AU2:$CM2,CK2,$B$1:$AT$1,"&lt;"&amp;43)</f>
        <v>26</v>
      </c>
      <c r="EE2">
        <f t="shared" ref="EE2:EE33" si="43">RANK(CL2,$AU2:$CM2,0)+COUNTIFS($AU2:$CM2,CL2,$B$1:$AT$1,"&lt;"&amp;44)</f>
        <v>33</v>
      </c>
      <c r="EF2">
        <f t="shared" ref="EF2:EF33" si="44">RANK(CM2,$AU2:$CM2,0)+COUNTIFS($AU2:$CM2,CM2,$B$1:$AT$1,"&lt;"&amp;45)</f>
        <v>4</v>
      </c>
    </row>
    <row r="3" spans="1:136" ht="16.5" customHeight="1">
      <c r="A3">
        <f>_calc_라운드기준!A3</f>
        <v>1243</v>
      </c>
      <c r="B3">
        <f>INDEX(_calc_누적빈도!B:B,$A3)-INDEX(_calc_누적빈도!B:B,$A3-기준450회_후보!$B$1)</f>
        <v>56</v>
      </c>
      <c r="C3">
        <f>INDEX(_calc_누적빈도!C:C,$A3)-INDEX(_calc_누적빈도!C:C,$A3-기준450회_후보!$B$1)</f>
        <v>51</v>
      </c>
      <c r="D3">
        <f>INDEX(_calc_누적빈도!D:D,$A3)-INDEX(_calc_누적빈도!D:D,$A3-기준450회_후보!$B$1)</f>
        <v>67</v>
      </c>
      <c r="E3">
        <f>INDEX(_calc_누적빈도!E:E,$A3)-INDEX(_calc_누적빈도!E:E,$A3-기준450회_후보!$B$1)</f>
        <v>52</v>
      </c>
      <c r="F3">
        <f>INDEX(_calc_누적빈도!F:F,$A3)-INDEX(_calc_누적빈도!F:F,$A3-기준450회_후보!$B$1)</f>
        <v>43</v>
      </c>
      <c r="G3">
        <f>INDEX(_calc_누적빈도!G:G,$A3)-INDEX(_calc_누적빈도!G:G,$A3-기준450회_후보!$B$1)</f>
        <v>64</v>
      </c>
      <c r="H3">
        <f>INDEX(_calc_누적빈도!H:H,$A3)-INDEX(_calc_누적빈도!H:H,$A3-기준450회_후보!$B$1)</f>
        <v>61</v>
      </c>
      <c r="I3">
        <f>INDEX(_calc_누적빈도!I:I,$A3)-INDEX(_calc_누적빈도!I:I,$A3-기준450회_후보!$B$1)</f>
        <v>46</v>
      </c>
      <c r="J3">
        <f>INDEX(_calc_누적빈도!J:J,$A3)-INDEX(_calc_누적빈도!J:J,$A3-기준450회_후보!$B$1)</f>
        <v>56</v>
      </c>
      <c r="K3">
        <f>INDEX(_calc_누적빈도!K:K,$A3)-INDEX(_calc_누적빈도!K:K,$A3-기준450회_후보!$B$1)</f>
        <v>54</v>
      </c>
      <c r="L3">
        <f>INDEX(_calc_누적빈도!L:L,$A3)-INDEX(_calc_누적빈도!L:L,$A3-기준450회_후보!$B$1)</f>
        <v>58</v>
      </c>
      <c r="M3">
        <f>INDEX(_calc_누적빈도!M:M,$A3)-INDEX(_calc_누적빈도!M:M,$A3-기준450회_후보!$B$1)</f>
        <v>70</v>
      </c>
      <c r="N3">
        <f>INDEX(_calc_누적빈도!N:N,$A3)-INDEX(_calc_누적빈도!N:N,$A3-기준450회_후보!$B$1)</f>
        <v>75</v>
      </c>
      <c r="O3">
        <f>INDEX(_calc_누적빈도!O:O,$A3)-INDEX(_calc_누적빈도!O:O,$A3-기준450회_후보!$B$1)</f>
        <v>61</v>
      </c>
      <c r="P3">
        <f>INDEX(_calc_누적빈도!P:P,$A3)-INDEX(_calc_누적빈도!P:P,$A3-기준450회_후보!$B$1)</f>
        <v>61</v>
      </c>
      <c r="Q3">
        <f>INDEX(_calc_누적빈도!Q:Q,$A3)-INDEX(_calc_누적빈도!Q:Q,$A3-기준450회_후보!$B$1)</f>
        <v>70</v>
      </c>
      <c r="R3">
        <f>INDEX(_calc_누적빈도!R:R,$A3)-INDEX(_calc_누적빈도!R:R,$A3-기준450회_후보!$B$1)</f>
        <v>56</v>
      </c>
      <c r="S3">
        <f>INDEX(_calc_누적빈도!S:S,$A3)-INDEX(_calc_누적빈도!S:S,$A3-기준450회_후보!$B$1)</f>
        <v>69</v>
      </c>
      <c r="T3">
        <f>INDEX(_calc_누적빈도!T:T,$A3)-INDEX(_calc_누적빈도!T:T,$A3-기준450회_후보!$B$1)</f>
        <v>61</v>
      </c>
      <c r="U3">
        <f>INDEX(_calc_누적빈도!U:U,$A3)-INDEX(_calc_누적빈도!U:U,$A3-기준450회_후보!$B$1)</f>
        <v>52</v>
      </c>
      <c r="V3">
        <f>INDEX(_calc_누적빈도!V:V,$A3)-INDEX(_calc_누적빈도!V:V,$A3-기준450회_후보!$B$1)</f>
        <v>65</v>
      </c>
      <c r="W3">
        <f>INDEX(_calc_누적빈도!W:W,$A3)-INDEX(_calc_누적빈도!W:W,$A3-기준450회_후보!$B$1)</f>
        <v>60</v>
      </c>
      <c r="X3">
        <f>INDEX(_calc_누적빈도!X:X,$A3)-INDEX(_calc_누적빈도!X:X,$A3-기준450회_후보!$B$1)</f>
        <v>54</v>
      </c>
      <c r="Y3">
        <f>INDEX(_calc_누적빈도!Y:Y,$A3)-INDEX(_calc_누적빈도!Y:Y,$A3-기준450회_후보!$B$1)</f>
        <v>60</v>
      </c>
      <c r="Z3">
        <f>INDEX(_calc_누적빈도!Z:Z,$A3)-INDEX(_calc_누적빈도!Z:Z,$A3-기준450회_후보!$B$1)</f>
        <v>51</v>
      </c>
      <c r="AA3">
        <f>INDEX(_calc_누적빈도!AA:AA,$A3)-INDEX(_calc_누적빈도!AA:AA,$A3-기준450회_후보!$B$1)</f>
        <v>61</v>
      </c>
      <c r="AB3">
        <f>INDEX(_calc_누적빈도!AB:AB,$A3)-INDEX(_calc_누적빈도!AB:AB,$A3-기준450회_후보!$B$1)</f>
        <v>58</v>
      </c>
      <c r="AC3">
        <f>INDEX(_calc_누적빈도!AC:AC,$A3)-INDEX(_calc_누적빈도!AC:AC,$A3-기준450회_후보!$B$1)</f>
        <v>64</v>
      </c>
      <c r="AD3">
        <f>INDEX(_calc_누적빈도!AD:AD,$A3)-INDEX(_calc_누적빈도!AD:AD,$A3-기준450회_후보!$B$1)</f>
        <v>59</v>
      </c>
      <c r="AE3">
        <f>INDEX(_calc_누적빈도!AE:AE,$A3)-INDEX(_calc_누적빈도!AE:AE,$A3-기준450회_후보!$B$1)</f>
        <v>65</v>
      </c>
      <c r="AF3">
        <f>INDEX(_calc_누적빈도!AF:AF,$A3)-INDEX(_calc_누적빈도!AF:AF,$A3-기준450회_후보!$B$1)</f>
        <v>64</v>
      </c>
      <c r="AG3">
        <f>INDEX(_calc_누적빈도!AG:AG,$A3)-INDEX(_calc_누적빈도!AG:AG,$A3-기준450회_후보!$B$1)</f>
        <v>57</v>
      </c>
      <c r="AH3">
        <f>INDEX(_calc_누적빈도!AH:AH,$A3)-INDEX(_calc_누적빈도!AH:AH,$A3-기준450회_후보!$B$1)</f>
        <v>65</v>
      </c>
      <c r="AI3">
        <f>INDEX(_calc_누적빈도!AI:AI,$A3)-INDEX(_calc_누적빈도!AI:AI,$A3-기준450회_후보!$B$1)</f>
        <v>60</v>
      </c>
      <c r="AJ3">
        <f>INDEX(_calc_누적빈도!AJ:AJ,$A3)-INDEX(_calc_누적빈도!AJ:AJ,$A3-기준450회_후보!$B$1)</f>
        <v>65</v>
      </c>
      <c r="AK3">
        <f>INDEX(_calc_누적빈도!AK:AK,$A3)-INDEX(_calc_누적빈도!AK:AK,$A3-기준450회_후보!$B$1)</f>
        <v>61</v>
      </c>
      <c r="AL3">
        <f>INDEX(_calc_누적빈도!AL:AL,$A3)-INDEX(_calc_누적빈도!AL:AL,$A3-기준450회_후보!$B$1)</f>
        <v>60</v>
      </c>
      <c r="AM3">
        <f>INDEX(_calc_누적빈도!AM:AM,$A3)-INDEX(_calc_누적빈도!AM:AM,$A3-기준450회_후보!$B$1)</f>
        <v>75</v>
      </c>
      <c r="AN3">
        <f>INDEX(_calc_누적빈도!AN:AN,$A3)-INDEX(_calc_누적빈도!AN:AN,$A3-기준450회_후보!$B$1)</f>
        <v>63</v>
      </c>
      <c r="AO3">
        <f>INDEX(_calc_누적빈도!AO:AO,$A3)-INDEX(_calc_누적빈도!AO:AO,$A3-기준450회_후보!$B$1)</f>
        <v>55</v>
      </c>
      <c r="AP3">
        <f>INDEX(_calc_누적빈도!AP:AP,$A3)-INDEX(_calc_누적빈도!AP:AP,$A3-기준450회_후보!$B$1)</f>
        <v>52</v>
      </c>
      <c r="AQ3">
        <f>INDEX(_calc_누적빈도!AQ:AQ,$A3)-INDEX(_calc_누적빈도!AQ:AQ,$A3-기준450회_후보!$B$1)</f>
        <v>60</v>
      </c>
      <c r="AR3">
        <f>INDEX(_calc_누적빈도!AR:AR,$A3)-INDEX(_calc_누적빈도!AR:AR,$A3-기준450회_후보!$B$1)</f>
        <v>57</v>
      </c>
      <c r="AS3">
        <f>INDEX(_calc_누적빈도!AS:AS,$A3)-INDEX(_calc_누적빈도!AS:AS,$A3-기준450회_후보!$B$1)</f>
        <v>60</v>
      </c>
      <c r="AT3">
        <f>INDEX(_calc_누적빈도!AT:AT,$A3)-INDEX(_calc_누적빈도!AT:AT,$A3-기준450회_후보!$B$1)</f>
        <v>66</v>
      </c>
      <c r="AU3">
        <f>(RANK(_calc_라운드기준!B3,_calc_라운드기준!$B3:$AT3,0)+COUNTIFS(_calc_라운드기준!$B3:$AT3,_calc_라운드기준!B3,$B$1:$AT$1,"&lt;"&amp;1))-(RANK(B3,$B3:$AT3,0)+COUNTIFS($B3:$AT3,B3,$B$1:$AT$1,"&lt;"&amp;1))</f>
        <v>-24</v>
      </c>
      <c r="AV3">
        <f>(RANK(_calc_라운드기준!C3,_calc_라운드기준!$B3:$AT3,0)+COUNTIFS(_calc_라운드기준!$B3:$AT3,_calc_라운드기준!C3,$B$1:$AT$1,"&lt;"&amp;2))-(RANK(C3,$B3:$AT3,0)+COUNTIFS($B3:$AT3,C3,$B$1:$AT$1,"&lt;"&amp;2))</f>
        <v>-32</v>
      </c>
      <c r="AW3">
        <f>(RANK(_calc_라운드기준!D3,_calc_라운드기준!$B3:$AT3,0)+COUNTIFS(_calc_라운드기준!$B3:$AT3,_calc_라운드기준!D3,$B$1:$AT$1,"&lt;"&amp;3))-(RANK(D3,$B3:$AT3,0)+COUNTIFS($B3:$AT3,D3,$B$1:$AT$1,"&lt;"&amp;3))</f>
        <v>5</v>
      </c>
      <c r="AX3">
        <f>(RANK(_calc_라운드기준!E3,_calc_라운드기준!$B3:$AT3,0)+COUNTIFS(_calc_라운드기준!$B3:$AT3,_calc_라운드기준!E3,$B$1:$AT$1,"&lt;"&amp;4))-(RANK(E3,$B3:$AT3,0)+COUNTIFS($B3:$AT3,E3,$B$1:$AT$1,"&lt;"&amp;4))</f>
        <v>-17</v>
      </c>
      <c r="AY3">
        <f>(RANK(_calc_라운드기준!F3,_calc_라운드기준!$B3:$AT3,0)+COUNTIFS(_calc_라운드기준!$B3:$AT3,_calc_라운드기준!F3,$B$1:$AT$1,"&lt;"&amp;5))-(RANK(F3,$B3:$AT3,0)+COUNTIFS($B3:$AT3,F3,$B$1:$AT$1,"&lt;"&amp;5))</f>
        <v>-2</v>
      </c>
      <c r="AZ3">
        <f>(RANK(_calc_라운드기준!G3,_calc_라운드기준!$B3:$AT3,0)+COUNTIFS(_calc_라운드기준!$B3:$AT3,_calc_라운드기준!G3,$B$1:$AT$1,"&lt;"&amp;6))-(RANK(G3,$B3:$AT3,0)+COUNTIFS($B3:$AT3,G3,$B$1:$AT$1,"&lt;"&amp;6))</f>
        <v>11</v>
      </c>
      <c r="BA3">
        <f>(RANK(_calc_라운드기준!H3,_calc_라운드기준!$B3:$AT3,0)+COUNTIFS(_calc_라운드기준!$B3:$AT3,_calc_라운드기준!H3,$B$1:$AT$1,"&lt;"&amp;7))-(RANK(H3,$B3:$AT3,0)+COUNTIFS($B3:$AT3,H3,$B$1:$AT$1,"&lt;"&amp;7))</f>
        <v>8</v>
      </c>
      <c r="BB3">
        <f>(RANK(_calc_라운드기준!I3,_calc_라운드기준!$B3:$AT3,0)+COUNTIFS(_calc_라운드기준!$B3:$AT3,_calc_라운드기준!I3,$B$1:$AT$1,"&lt;"&amp;8))-(RANK(I3,$B3:$AT3,0)+COUNTIFS($B3:$AT3,I3,$B$1:$AT$1,"&lt;"&amp;8))</f>
        <v>-19</v>
      </c>
      <c r="BC3">
        <f>(RANK(_calc_라운드기준!J3,_calc_라운드기준!$B3:$AT3,0)+COUNTIFS(_calc_라운드기준!$B3:$AT3,_calc_라운드기준!J3,$B$1:$AT$1,"&lt;"&amp;9))-(RANK(J3,$B3:$AT3,0)+COUNTIFS($B3:$AT3,J3,$B$1:$AT$1,"&lt;"&amp;9))</f>
        <v>-8</v>
      </c>
      <c r="BD3">
        <f>(RANK(_calc_라운드기준!K3,_calc_라운드기준!$B3:$AT3,0)+COUNTIFS(_calc_라운드기준!$B3:$AT3,_calc_라운드기준!K3,$B$1:$AT$1,"&lt;"&amp;10))-(RANK(K3,$B3:$AT3,0)+COUNTIFS($B3:$AT3,K3,$B$1:$AT$1,"&lt;"&amp;10))</f>
        <v>-10</v>
      </c>
      <c r="BE3">
        <f>(RANK(_calc_라운드기준!L3,_calc_라운드기준!$B3:$AT3,0)+COUNTIFS(_calc_라운드기준!$B3:$AT3,_calc_라운드기준!L3,$B$1:$AT$1,"&lt;"&amp;11))-(RANK(L3,$B3:$AT3,0)+COUNTIFS($B3:$AT3,L3,$B$1:$AT$1,"&lt;"&amp;11))</f>
        <v>7</v>
      </c>
      <c r="BF3">
        <f>(RANK(_calc_라운드기준!M3,_calc_라운드기준!$B3:$AT3,0)+COUNTIFS(_calc_라운드기준!$B3:$AT3,_calc_라운드기준!M3,$B$1:$AT$1,"&lt;"&amp;12))-(RANK(M3,$B3:$AT3,0)+COUNTIFS($B3:$AT3,M3,$B$1:$AT$1,"&lt;"&amp;12))</f>
        <v>34</v>
      </c>
      <c r="BG3">
        <f>(RANK(_calc_라운드기준!N3,_calc_라운드기준!$B3:$AT3,0)+COUNTIFS(_calc_라운드기준!$B3:$AT3,_calc_라운드기준!N3,$B$1:$AT$1,"&lt;"&amp;13))-(RANK(N3,$B3:$AT3,0)+COUNTIFS($B3:$AT3,N3,$B$1:$AT$1,"&lt;"&amp;13))</f>
        <v>2</v>
      </c>
      <c r="BH3">
        <f>(RANK(_calc_라운드기준!O3,_calc_라운드기준!$B3:$AT3,0)+COUNTIFS(_calc_라운드기준!$B3:$AT3,_calc_라운드기준!O3,$B$1:$AT$1,"&lt;"&amp;14))-(RANK(O3,$B3:$AT3,0)+COUNTIFS($B3:$AT3,O3,$B$1:$AT$1,"&lt;"&amp;14))</f>
        <v>28</v>
      </c>
      <c r="BI3">
        <f>(RANK(_calc_라운드기준!P3,_calc_라운드기준!$B3:$AT3,0)+COUNTIFS(_calc_라운드기준!$B3:$AT3,_calc_라운드기준!P3,$B$1:$AT$1,"&lt;"&amp;15))-(RANK(P3,$B3:$AT3,0)+COUNTIFS($B3:$AT3,P3,$B$1:$AT$1,"&lt;"&amp;15))</f>
        <v>-17</v>
      </c>
      <c r="BJ3">
        <f>(RANK(_calc_라운드기준!Q3,_calc_라운드기준!$B3:$AT3,0)+COUNTIFS(_calc_라운드기준!$B3:$AT3,_calc_라운드기준!Q3,$B$1:$AT$1,"&lt;"&amp;16))-(RANK(Q3,$B3:$AT3,0)+COUNTIFS($B3:$AT3,Q3,$B$1:$AT$1,"&lt;"&amp;16))</f>
        <v>1</v>
      </c>
      <c r="BK3">
        <f>(RANK(_calc_라운드기준!R3,_calc_라운드기준!$B3:$AT3,0)+COUNTIFS(_calc_라운드기준!$B3:$AT3,_calc_라운드기준!R3,$B$1:$AT$1,"&lt;"&amp;17))-(RANK(R3,$B3:$AT3,0)+COUNTIFS($B3:$AT3,R3,$B$1:$AT$1,"&lt;"&amp;17))</f>
        <v>3</v>
      </c>
      <c r="BL3">
        <f>(RANK(_calc_라운드기준!S3,_calc_라운드기준!$B3:$AT3,0)+COUNTIFS(_calc_라운드기준!$B3:$AT3,_calc_라운드기준!S3,$B$1:$AT$1,"&lt;"&amp;18))-(RANK(S3,$B3:$AT3,0)+COUNTIFS($B3:$AT3,S3,$B$1:$AT$1,"&lt;"&amp;18))</f>
        <v>7</v>
      </c>
      <c r="BM3">
        <f>(RANK(_calc_라운드기준!T3,_calc_라운드기준!$B3:$AT3,0)+COUNTIFS(_calc_라운드기준!$B3:$AT3,_calc_라운드기준!T3,$B$1:$AT$1,"&lt;"&amp;19))-(RANK(T3,$B3:$AT3,0)+COUNTIFS($B3:$AT3,T3,$B$1:$AT$1,"&lt;"&amp;19))</f>
        <v>-6</v>
      </c>
      <c r="BN3">
        <f>(RANK(_calc_라운드기준!U3,_calc_라운드기준!$B3:$AT3,0)+COUNTIFS(_calc_라운드기준!$B3:$AT3,_calc_라운드기준!U3,$B$1:$AT$1,"&lt;"&amp;20))-(RANK(U3,$B3:$AT3,0)+COUNTIFS($B3:$AT3,U3,$B$1:$AT$1,"&lt;"&amp;20))</f>
        <v>-26</v>
      </c>
      <c r="BO3">
        <f>(RANK(_calc_라운드기준!V3,_calc_라운드기준!$B3:$AT3,0)+COUNTIFS(_calc_라운드기준!$B3:$AT3,_calc_라운드기준!V3,$B$1:$AT$1,"&lt;"&amp;21))-(RANK(V3,$B3:$AT3,0)+COUNTIFS($B3:$AT3,V3,$B$1:$AT$1,"&lt;"&amp;21))</f>
        <v>36</v>
      </c>
      <c r="BP3">
        <f>(RANK(_calc_라운드기준!W3,_calc_라운드기준!$B3:$AT3,0)+COUNTIFS(_calc_라운드기준!$B3:$AT3,_calc_라운드기준!W3,$B$1:$AT$1,"&lt;"&amp;22))-(RANK(W3,$B3:$AT3,0)+COUNTIFS($B3:$AT3,W3,$B$1:$AT$1,"&lt;"&amp;22))</f>
        <v>6</v>
      </c>
      <c r="BQ3">
        <f>(RANK(_calc_라운드기준!X3,_calc_라운드기준!$B3:$AT3,0)+COUNTIFS(_calc_라운드기준!$B3:$AT3,_calc_라운드기준!X3,$B$1:$AT$1,"&lt;"&amp;23))-(RANK(X3,$B3:$AT3,0)+COUNTIFS($B3:$AT3,X3,$B$1:$AT$1,"&lt;"&amp;23))</f>
        <v>1</v>
      </c>
      <c r="BR3">
        <f>(RANK(_calc_라운드기준!Y3,_calc_라운드기준!$B3:$AT3,0)+COUNTIFS(_calc_라운드기준!$B3:$AT3,_calc_라운드기준!Y3,$B$1:$AT$1,"&lt;"&amp;24))-(RANK(Y3,$B3:$AT3,0)+COUNTIFS($B3:$AT3,Y3,$B$1:$AT$1,"&lt;"&amp;24))</f>
        <v>-17</v>
      </c>
      <c r="BS3">
        <f>(RANK(_calc_라운드기준!Z3,_calc_라운드기준!$B3:$AT3,0)+COUNTIFS(_calc_라운드기준!$B3:$AT3,_calc_라운드기준!Z3,$B$1:$AT$1,"&lt;"&amp;25))-(RANK(Z3,$B3:$AT3,0)+COUNTIFS($B3:$AT3,Z3,$B$1:$AT$1,"&lt;"&amp;25))</f>
        <v>-14</v>
      </c>
      <c r="BT3">
        <f>(RANK(_calc_라운드기준!AA3,_calc_라운드기준!$B3:$AT3,0)+COUNTIFS(_calc_라운드기준!$B3:$AT3,_calc_라운드기준!AA3,$B$1:$AT$1,"&lt;"&amp;26))-(RANK(AA3,$B3:$AT3,0)+COUNTIFS($B3:$AT3,AA3,$B$1:$AT$1,"&lt;"&amp;26))</f>
        <v>20</v>
      </c>
      <c r="BU3">
        <f>(RANK(_calc_라운드기준!AB3,_calc_라운드기준!$B3:$AT3,0)+COUNTIFS(_calc_라운드기준!$B3:$AT3,_calc_라운드기준!AB3,$B$1:$AT$1,"&lt;"&amp;27))-(RANK(AB3,$B3:$AT3,0)+COUNTIFS($B3:$AT3,AB3,$B$1:$AT$1,"&lt;"&amp;27))</f>
        <v>-26</v>
      </c>
      <c r="BV3">
        <f>(RANK(_calc_라운드기준!AC3,_calc_라운드기준!$B3:$AT3,0)+COUNTIFS(_calc_라운드기준!$B3:$AT3,_calc_라운드기준!AC3,$B$1:$AT$1,"&lt;"&amp;28))-(RANK(AC3,$B3:$AT3,0)+COUNTIFS($B3:$AT3,AC3,$B$1:$AT$1,"&lt;"&amp;28))</f>
        <v>-6</v>
      </c>
      <c r="BW3">
        <f>(RANK(_calc_라운드기준!AD3,_calc_라운드기준!$B3:$AT3,0)+COUNTIFS(_calc_라운드기준!$B3:$AT3,_calc_라운드기준!AD3,$B$1:$AT$1,"&lt;"&amp;29))-(RANK(AD3,$B3:$AT3,0)+COUNTIFS($B3:$AT3,AD3,$B$1:$AT$1,"&lt;"&amp;29))</f>
        <v>2</v>
      </c>
      <c r="BX3">
        <f>(RANK(_calc_라운드기준!AE3,_calc_라운드기준!$B3:$AT3,0)+COUNTIFS(_calc_라운드기준!$B3:$AT3,_calc_라운드기준!AE3,$B$1:$AT$1,"&lt;"&amp;30))-(RANK(AE3,$B3:$AT3,0)+COUNTIFS($B3:$AT3,AE3,$B$1:$AT$1,"&lt;"&amp;30))</f>
        <v>6</v>
      </c>
      <c r="BY3">
        <f>(RANK(_calc_라운드기준!AF3,_calc_라운드기준!$B3:$AT3,0)+COUNTIFS(_calc_라운드기준!$B3:$AT3,_calc_라운드기준!AF3,$B$1:$AT$1,"&lt;"&amp;31))-(RANK(AF3,$B3:$AT3,0)+COUNTIFS($B3:$AT3,AF3,$B$1:$AT$1,"&lt;"&amp;31))</f>
        <v>-12</v>
      </c>
      <c r="BZ3">
        <f>(RANK(_calc_라운드기준!AG3,_calc_라운드기준!$B3:$AT3,0)+COUNTIFS(_calc_라운드기준!$B3:$AT3,_calc_라운드기준!AG3,$B$1:$AT$1,"&lt;"&amp;32))-(RANK(AG3,$B3:$AT3,0)+COUNTIFS($B3:$AT3,AG3,$B$1:$AT$1,"&lt;"&amp;32))</f>
        <v>-15</v>
      </c>
      <c r="CA3">
        <f>(RANK(_calc_라운드기준!AH3,_calc_라운드기준!$B3:$AT3,0)+COUNTIFS(_calc_라운드기준!$B3:$AT3,_calc_라운드기준!AH3,$B$1:$AT$1,"&lt;"&amp;33))-(RANK(AH3,$B3:$AT3,0)+COUNTIFS($B3:$AT3,AH3,$B$1:$AT$1,"&lt;"&amp;33))</f>
        <v>7</v>
      </c>
      <c r="CB3">
        <f>(RANK(_calc_라운드기준!AI3,_calc_라운드기준!$B3:$AT3,0)+COUNTIFS(_calc_라운드기준!$B3:$AT3,_calc_라운드기준!AI3,$B$1:$AT$1,"&lt;"&amp;34))-(RANK(AI3,$B3:$AT3,0)+COUNTIFS($B3:$AT3,AI3,$B$1:$AT$1,"&lt;"&amp;34))</f>
        <v>7</v>
      </c>
      <c r="CC3">
        <f>(RANK(_calc_라운드기준!AJ3,_calc_라운드기준!$B3:$AT3,0)+COUNTIFS(_calc_라운드기준!$B3:$AT3,_calc_라운드기준!AJ3,$B$1:$AT$1,"&lt;"&amp;35))-(RANK(AJ3,$B3:$AT3,0)+COUNTIFS($B3:$AT3,AJ3,$B$1:$AT$1,"&lt;"&amp;35))</f>
        <v>21</v>
      </c>
      <c r="CD3">
        <f>(RANK(_calc_라운드기준!AK3,_calc_라운드기준!$B3:$AT3,0)+COUNTIFS(_calc_라운드기준!$B3:$AT3,_calc_라운드기준!AK3,$B$1:$AT$1,"&lt;"&amp;36))-(RANK(AK3,$B3:$AT3,0)+COUNTIFS($B3:$AT3,AK3,$B$1:$AT$1,"&lt;"&amp;36))</f>
        <v>-3</v>
      </c>
      <c r="CE3">
        <f>(RANK(_calc_라운드기준!AL3,_calc_라운드기준!$B3:$AT3,0)+COUNTIFS(_calc_라운드기준!$B3:$AT3,_calc_라운드기준!AL3,$B$1:$AT$1,"&lt;"&amp;37))-(RANK(AL3,$B3:$AT3,0)+COUNTIFS($B3:$AT3,AL3,$B$1:$AT$1,"&lt;"&amp;37))</f>
        <v>8</v>
      </c>
      <c r="CF3">
        <f>(RANK(_calc_라운드기준!AM3,_calc_라운드기준!$B3:$AT3,0)+COUNTIFS(_calc_라운드기준!$B3:$AT3,_calc_라운드기준!AM3,$B$1:$AT$1,"&lt;"&amp;38))-(RANK(AM3,$B3:$AT3,0)+COUNTIFS($B3:$AT3,AM3,$B$1:$AT$1,"&lt;"&amp;38))</f>
        <v>6</v>
      </c>
      <c r="CG3">
        <f>(RANK(_calc_라운드기준!AN3,_calc_라운드기준!$B3:$AT3,0)+COUNTIFS(_calc_라운드기준!$B3:$AT3,_calc_라운드기준!AN3,$B$1:$AT$1,"&lt;"&amp;39))-(RANK(AN3,$B3:$AT3,0)+COUNTIFS($B3:$AT3,AN3,$B$1:$AT$1,"&lt;"&amp;39))</f>
        <v>19</v>
      </c>
      <c r="CH3">
        <f>(RANK(_calc_라운드기준!AO3,_calc_라운드기준!$B3:$AT3,0)+COUNTIFS(_calc_라운드기준!$B3:$AT3,_calc_라운드기준!AO3,$B$1:$AT$1,"&lt;"&amp;40))-(RANK(AO3,$B3:$AT3,0)+COUNTIFS($B3:$AT3,AO3,$B$1:$AT$1,"&lt;"&amp;40))</f>
        <v>5</v>
      </c>
      <c r="CI3">
        <f>(RANK(_calc_라운드기준!AP3,_calc_라운드기준!$B3:$AT3,0)+COUNTIFS(_calc_라운드기준!$B3:$AT3,_calc_라운드기준!AP3,$B$1:$AT$1,"&lt;"&amp;41))-(RANK(AP3,$B3:$AT3,0)+COUNTIFS($B3:$AT3,AP3,$B$1:$AT$1,"&lt;"&amp;41))</f>
        <v>-22</v>
      </c>
      <c r="CJ3">
        <f>(RANK(_calc_라운드기준!AQ3,_calc_라운드기준!$B3:$AT3,0)+COUNTIFS(_calc_라운드기준!$B3:$AT3,_calc_라운드기준!AQ3,$B$1:$AT$1,"&lt;"&amp;42))-(RANK(AQ3,$B3:$AT3,0)+COUNTIFS($B3:$AT3,AQ3,$B$1:$AT$1,"&lt;"&amp;42))</f>
        <v>-6</v>
      </c>
      <c r="CK3">
        <f>(RANK(_calc_라운드기준!AR3,_calc_라운드기준!$B3:$AT3,0)+COUNTIFS(_calc_라운드기준!$B3:$AT3,_calc_라운드기준!AR3,$B$1:$AT$1,"&lt;"&amp;43))-(RANK(AR3,$B3:$AT3,0)+COUNTIFS($B3:$AT3,AR3,$B$1:$AT$1,"&lt;"&amp;43))</f>
        <v>10</v>
      </c>
      <c r="CL3">
        <f>(RANK(_calc_라운드기준!AS3,_calc_라운드기준!$B3:$AT3,0)+COUNTIFS(_calc_라운드기준!$B3:$AT3,_calc_라운드기준!AS3,$B$1:$AT$1,"&lt;"&amp;44))-(RANK(AS3,$B3:$AT3,0)+COUNTIFS($B3:$AT3,AS3,$B$1:$AT$1,"&lt;"&amp;44))</f>
        <v>-6</v>
      </c>
      <c r="CM3">
        <f>(RANK(_calc_라운드기준!AT3,_calc_라운드기준!$B3:$AT3,0)+COUNTIFS(_calc_라운드기준!$B3:$AT3,_calc_라운드기준!AT3,$B$1:$AT$1,"&lt;"&amp;45))-(RANK(AT3,$B3:$AT3,0)+COUNTIFS($B3:$AT3,AT3,$B$1:$AT$1,"&lt;"&amp;45))</f>
        <v>28</v>
      </c>
      <c r="CN3">
        <f t="shared" si="0"/>
        <v>42</v>
      </c>
      <c r="CO3">
        <f t="shared" si="1"/>
        <v>45</v>
      </c>
      <c r="CP3">
        <f t="shared" si="2"/>
        <v>19</v>
      </c>
      <c r="CQ3">
        <f t="shared" si="3"/>
        <v>37</v>
      </c>
      <c r="CR3">
        <f t="shared" si="4"/>
        <v>26</v>
      </c>
      <c r="CS3">
        <f t="shared" si="5"/>
        <v>8</v>
      </c>
      <c r="CT3">
        <f t="shared" si="6"/>
        <v>10</v>
      </c>
      <c r="CU3">
        <f t="shared" si="7"/>
        <v>40</v>
      </c>
      <c r="CV3">
        <f t="shared" si="8"/>
        <v>32</v>
      </c>
      <c r="CW3">
        <f t="shared" si="9"/>
        <v>33</v>
      </c>
      <c r="CX3">
        <f t="shared" si="10"/>
        <v>12</v>
      </c>
      <c r="CY3">
        <f t="shared" si="11"/>
        <v>2</v>
      </c>
      <c r="CZ3">
        <f t="shared" si="12"/>
        <v>22</v>
      </c>
      <c r="DA3">
        <f t="shared" si="13"/>
        <v>3</v>
      </c>
      <c r="DB3">
        <f t="shared" si="14"/>
        <v>38</v>
      </c>
      <c r="DC3">
        <f t="shared" si="15"/>
        <v>24</v>
      </c>
      <c r="DD3">
        <f t="shared" si="16"/>
        <v>21</v>
      </c>
      <c r="DE3">
        <f t="shared" si="17"/>
        <v>13</v>
      </c>
      <c r="DF3">
        <f t="shared" si="18"/>
        <v>28</v>
      </c>
      <c r="DG3">
        <f t="shared" si="19"/>
        <v>43</v>
      </c>
      <c r="DH3">
        <f t="shared" si="20"/>
        <v>1</v>
      </c>
      <c r="DI3">
        <f t="shared" si="21"/>
        <v>16</v>
      </c>
      <c r="DJ3">
        <f t="shared" si="22"/>
        <v>25</v>
      </c>
      <c r="DK3">
        <f t="shared" si="23"/>
        <v>39</v>
      </c>
      <c r="DL3">
        <f t="shared" si="24"/>
        <v>35</v>
      </c>
      <c r="DM3">
        <f t="shared" si="25"/>
        <v>6</v>
      </c>
      <c r="DN3">
        <f t="shared" si="26"/>
        <v>44</v>
      </c>
      <c r="DO3">
        <f t="shared" si="27"/>
        <v>29</v>
      </c>
      <c r="DP3">
        <f t="shared" si="28"/>
        <v>23</v>
      </c>
      <c r="DQ3">
        <f t="shared" si="29"/>
        <v>17</v>
      </c>
      <c r="DR3">
        <f t="shared" si="30"/>
        <v>34</v>
      </c>
      <c r="DS3">
        <f t="shared" si="31"/>
        <v>36</v>
      </c>
      <c r="DT3">
        <f t="shared" si="32"/>
        <v>14</v>
      </c>
      <c r="DU3">
        <f t="shared" si="33"/>
        <v>15</v>
      </c>
      <c r="DV3">
        <f t="shared" si="34"/>
        <v>5</v>
      </c>
      <c r="DW3">
        <f t="shared" si="35"/>
        <v>27</v>
      </c>
      <c r="DX3">
        <f t="shared" si="36"/>
        <v>11</v>
      </c>
      <c r="DY3">
        <f t="shared" si="37"/>
        <v>18</v>
      </c>
      <c r="DZ3">
        <f t="shared" si="38"/>
        <v>7</v>
      </c>
      <c r="EA3">
        <f t="shared" si="39"/>
        <v>20</v>
      </c>
      <c r="EB3">
        <f t="shared" si="40"/>
        <v>41</v>
      </c>
      <c r="EC3">
        <f t="shared" si="41"/>
        <v>30</v>
      </c>
      <c r="ED3">
        <f t="shared" si="42"/>
        <v>9</v>
      </c>
      <c r="EE3">
        <f t="shared" si="43"/>
        <v>31</v>
      </c>
      <c r="EF3">
        <f t="shared" si="44"/>
        <v>4</v>
      </c>
    </row>
    <row r="4" spans="1:136" ht="16.5" customHeight="1">
      <c r="A4">
        <f>_calc_라운드기준!A4</f>
        <v>1242</v>
      </c>
      <c r="B4">
        <f>INDEX(_calc_누적빈도!B:B,$A4)-INDEX(_calc_누적빈도!B:B,$A4-기준450회_후보!$B$1)</f>
        <v>56</v>
      </c>
      <c r="C4">
        <f>INDEX(_calc_누적빈도!C:C,$A4)-INDEX(_calc_누적빈도!C:C,$A4-기준450회_후보!$B$1)</f>
        <v>51</v>
      </c>
      <c r="D4">
        <f>INDEX(_calc_누적빈도!D:D,$A4)-INDEX(_calc_누적빈도!D:D,$A4-기준450회_후보!$B$1)</f>
        <v>67</v>
      </c>
      <c r="E4">
        <f>INDEX(_calc_누적빈도!E:E,$A4)-INDEX(_calc_누적빈도!E:E,$A4-기준450회_후보!$B$1)</f>
        <v>51</v>
      </c>
      <c r="F4">
        <f>INDEX(_calc_누적빈도!F:F,$A4)-INDEX(_calc_누적빈도!F:F,$A4-기준450회_후보!$B$1)</f>
        <v>43</v>
      </c>
      <c r="G4">
        <f>INDEX(_calc_누적빈도!G:G,$A4)-INDEX(_calc_누적빈도!G:G,$A4-기준450회_후보!$B$1)</f>
        <v>64</v>
      </c>
      <c r="H4">
        <f>INDEX(_calc_누적빈도!H:H,$A4)-INDEX(_calc_누적빈도!H:H,$A4-기준450회_후보!$B$1)</f>
        <v>62</v>
      </c>
      <c r="I4">
        <f>INDEX(_calc_누적빈도!I:I,$A4)-INDEX(_calc_누적빈도!I:I,$A4-기준450회_후보!$B$1)</f>
        <v>46</v>
      </c>
      <c r="J4">
        <f>INDEX(_calc_누적빈도!J:J,$A4)-INDEX(_calc_누적빈도!J:J,$A4-기준450회_후보!$B$1)</f>
        <v>56</v>
      </c>
      <c r="K4">
        <f>INDEX(_calc_누적빈도!K:K,$A4)-INDEX(_calc_누적빈도!K:K,$A4-기준450회_후보!$B$1)</f>
        <v>53</v>
      </c>
      <c r="L4">
        <f>INDEX(_calc_누적빈도!L:L,$A4)-INDEX(_calc_누적빈도!L:L,$A4-기준450회_후보!$B$1)</f>
        <v>58</v>
      </c>
      <c r="M4">
        <f>INDEX(_calc_누적빈도!M:M,$A4)-INDEX(_calc_누적빈도!M:M,$A4-기준450회_후보!$B$1)</f>
        <v>70</v>
      </c>
      <c r="N4">
        <f>INDEX(_calc_누적빈도!N:N,$A4)-INDEX(_calc_누적빈도!N:N,$A4-기준450회_후보!$B$1)</f>
        <v>75</v>
      </c>
      <c r="O4">
        <f>INDEX(_calc_누적빈도!O:O,$A4)-INDEX(_calc_누적빈도!O:O,$A4-기준450회_후보!$B$1)</f>
        <v>61</v>
      </c>
      <c r="P4">
        <f>INDEX(_calc_누적빈도!P:P,$A4)-INDEX(_calc_누적빈도!P:P,$A4-기준450회_후보!$B$1)</f>
        <v>61</v>
      </c>
      <c r="Q4">
        <f>INDEX(_calc_누적빈도!Q:Q,$A4)-INDEX(_calc_누적빈도!Q:Q,$A4-기준450회_후보!$B$1)</f>
        <v>69</v>
      </c>
      <c r="R4">
        <f>INDEX(_calc_누적빈도!R:R,$A4)-INDEX(_calc_누적빈도!R:R,$A4-기준450회_후보!$B$1)</f>
        <v>56</v>
      </c>
      <c r="S4">
        <f>INDEX(_calc_누적빈도!S:S,$A4)-INDEX(_calc_누적빈도!S:S,$A4-기준450회_후보!$B$1)</f>
        <v>69</v>
      </c>
      <c r="T4">
        <f>INDEX(_calc_누적빈도!T:T,$A4)-INDEX(_calc_누적빈도!T:T,$A4-기준450회_후보!$B$1)</f>
        <v>62</v>
      </c>
      <c r="U4">
        <f>INDEX(_calc_누적빈도!U:U,$A4)-INDEX(_calc_누적빈도!U:U,$A4-기준450회_후보!$B$1)</f>
        <v>52</v>
      </c>
      <c r="V4">
        <f>INDEX(_calc_누적빈도!V:V,$A4)-INDEX(_calc_누적빈도!V:V,$A4-기준450회_후보!$B$1)</f>
        <v>65</v>
      </c>
      <c r="W4">
        <f>INDEX(_calc_누적빈도!W:W,$A4)-INDEX(_calc_누적빈도!W:W,$A4-기준450회_후보!$B$1)</f>
        <v>60</v>
      </c>
      <c r="X4">
        <f>INDEX(_calc_누적빈도!X:X,$A4)-INDEX(_calc_누적빈도!X:X,$A4-기준450회_후보!$B$1)</f>
        <v>54</v>
      </c>
      <c r="Y4">
        <f>INDEX(_calc_누적빈도!Y:Y,$A4)-INDEX(_calc_누적빈도!Y:Y,$A4-기준450회_후보!$B$1)</f>
        <v>60</v>
      </c>
      <c r="Z4">
        <f>INDEX(_calc_누적빈도!Z:Z,$A4)-INDEX(_calc_누적빈도!Z:Z,$A4-기준450회_후보!$B$1)</f>
        <v>52</v>
      </c>
      <c r="AA4">
        <f>INDEX(_calc_누적빈도!AA:AA,$A4)-INDEX(_calc_누적빈도!AA:AA,$A4-기준450회_후보!$B$1)</f>
        <v>61</v>
      </c>
      <c r="AB4">
        <f>INDEX(_calc_누적빈도!AB:AB,$A4)-INDEX(_calc_누적빈도!AB:AB,$A4-기준450회_후보!$B$1)</f>
        <v>58</v>
      </c>
      <c r="AC4">
        <f>INDEX(_calc_누적빈도!AC:AC,$A4)-INDEX(_calc_누적빈도!AC:AC,$A4-기준450회_후보!$B$1)</f>
        <v>64</v>
      </c>
      <c r="AD4">
        <f>INDEX(_calc_누적빈도!AD:AD,$A4)-INDEX(_calc_누적빈도!AD:AD,$A4-기준450회_후보!$B$1)</f>
        <v>60</v>
      </c>
      <c r="AE4">
        <f>INDEX(_calc_누적빈도!AE:AE,$A4)-INDEX(_calc_누적빈도!AE:AE,$A4-기준450회_후보!$B$1)</f>
        <v>65</v>
      </c>
      <c r="AF4">
        <f>INDEX(_calc_누적빈도!AF:AF,$A4)-INDEX(_calc_누적빈도!AF:AF,$A4-기준450회_후보!$B$1)</f>
        <v>63</v>
      </c>
      <c r="AG4">
        <f>INDEX(_calc_누적빈도!AG:AG,$A4)-INDEX(_calc_누적빈도!AG:AG,$A4-기준450회_후보!$B$1)</f>
        <v>57</v>
      </c>
      <c r="AH4">
        <f>INDEX(_calc_누적빈도!AH:AH,$A4)-INDEX(_calc_누적빈도!AH:AH,$A4-기준450회_후보!$B$1)</f>
        <v>65</v>
      </c>
      <c r="AI4">
        <f>INDEX(_calc_누적빈도!AI:AI,$A4)-INDEX(_calc_누적빈도!AI:AI,$A4-기준450회_후보!$B$1)</f>
        <v>60</v>
      </c>
      <c r="AJ4">
        <f>INDEX(_calc_누적빈도!AJ:AJ,$A4)-INDEX(_calc_누적빈도!AJ:AJ,$A4-기준450회_후보!$B$1)</f>
        <v>65</v>
      </c>
      <c r="AK4">
        <f>INDEX(_calc_누적빈도!AK:AK,$A4)-INDEX(_calc_누적빈도!AK:AK,$A4-기준450회_후보!$B$1)</f>
        <v>62</v>
      </c>
      <c r="AL4">
        <f>INDEX(_calc_누적빈도!AL:AL,$A4)-INDEX(_calc_누적빈도!AL:AL,$A4-기준450회_후보!$B$1)</f>
        <v>60</v>
      </c>
      <c r="AM4">
        <f>INDEX(_calc_누적빈도!AM:AM,$A4)-INDEX(_calc_누적빈도!AM:AM,$A4-기준450회_후보!$B$1)</f>
        <v>75</v>
      </c>
      <c r="AN4">
        <f>INDEX(_calc_누적빈도!AN:AN,$A4)-INDEX(_calc_누적빈도!AN:AN,$A4-기준450회_후보!$B$1)</f>
        <v>63</v>
      </c>
      <c r="AO4">
        <f>INDEX(_calc_누적빈도!AO:AO,$A4)-INDEX(_calc_누적빈도!AO:AO,$A4-기준450회_후보!$B$1)</f>
        <v>55</v>
      </c>
      <c r="AP4">
        <f>INDEX(_calc_누적빈도!AP:AP,$A4)-INDEX(_calc_누적빈도!AP:AP,$A4-기준450회_후보!$B$1)</f>
        <v>51</v>
      </c>
      <c r="AQ4">
        <f>INDEX(_calc_누적빈도!AQ:AQ,$A4)-INDEX(_calc_누적빈도!AQ:AQ,$A4-기준450회_후보!$B$1)</f>
        <v>60</v>
      </c>
      <c r="AR4">
        <f>INDEX(_calc_누적빈도!AR:AR,$A4)-INDEX(_calc_누적빈도!AR:AR,$A4-기준450회_후보!$B$1)</f>
        <v>57</v>
      </c>
      <c r="AS4">
        <f>INDEX(_calc_누적빈도!AS:AS,$A4)-INDEX(_calc_누적빈도!AS:AS,$A4-기준450회_후보!$B$1)</f>
        <v>60</v>
      </c>
      <c r="AT4">
        <f>INDEX(_calc_누적빈도!AT:AT,$A4)-INDEX(_calc_누적빈도!AT:AT,$A4-기준450회_후보!$B$1)</f>
        <v>66</v>
      </c>
      <c r="AU4">
        <f>(RANK(_calc_라운드기준!B4,_calc_라운드기준!$B4:$AT4,0)+COUNTIFS(_calc_라운드기준!$B4:$AT4,_calc_라운드기준!B4,$B$1:$AT$1,"&lt;"&amp;1))-(RANK(B4,$B4:$AT4,0)+COUNTIFS($B4:$AT4,B4,$B$1:$AT$1,"&lt;"&amp;1))</f>
        <v>-24</v>
      </c>
      <c r="AV4">
        <f>(RANK(_calc_라운드기준!C4,_calc_라운드기준!$B4:$AT4,0)+COUNTIFS(_calc_라운드기준!$B4:$AT4,_calc_라운드기준!C4,$B$1:$AT$1,"&lt;"&amp;2))-(RANK(C4,$B4:$AT4,0)+COUNTIFS($B4:$AT4,C4,$B$1:$AT$1,"&lt;"&amp;2))</f>
        <v>-20</v>
      </c>
      <c r="AW4">
        <f>(RANK(_calc_라운드기준!D4,_calc_라운드기준!$B4:$AT4,0)+COUNTIFS(_calc_라운드기준!$B4:$AT4,_calc_라운드기준!D4,$B$1:$AT$1,"&lt;"&amp;3))-(RANK(D4,$B4:$AT4,0)+COUNTIFS($B4:$AT4,D4,$B$1:$AT$1,"&lt;"&amp;3))</f>
        <v>5</v>
      </c>
      <c r="AX4">
        <f>(RANK(_calc_라운드기준!E4,_calc_라운드기준!$B4:$AT4,0)+COUNTIFS(_calc_라운드기준!$B4:$AT4,_calc_라운드기준!E4,$B$1:$AT$1,"&lt;"&amp;4))-(RANK(E4,$B4:$AT4,0)+COUNTIFS($B4:$AT4,E4,$B$1:$AT$1,"&lt;"&amp;4))</f>
        <v>-5</v>
      </c>
      <c r="AY4">
        <f>(RANK(_calc_라운드기준!F4,_calc_라운드기준!$B4:$AT4,0)+COUNTIFS(_calc_라운드기준!$B4:$AT4,_calc_라운드기준!F4,$B$1:$AT$1,"&lt;"&amp;5))-(RANK(F4,$B4:$AT4,0)+COUNTIFS($B4:$AT4,F4,$B$1:$AT$1,"&lt;"&amp;5))</f>
        <v>-2</v>
      </c>
      <c r="AZ4">
        <f>(RANK(_calc_라운드기준!G4,_calc_라운드기준!$B4:$AT4,0)+COUNTIFS(_calc_라운드기준!$B4:$AT4,_calc_라운드기준!G4,$B$1:$AT$1,"&lt;"&amp;6))-(RANK(G4,$B4:$AT4,0)+COUNTIFS($B4:$AT4,G4,$B$1:$AT$1,"&lt;"&amp;6))</f>
        <v>10</v>
      </c>
      <c r="BA4">
        <f>(RANK(_calc_라운드기준!H4,_calc_라운드기준!$B4:$AT4,0)+COUNTIFS(_calc_라운드기준!$B4:$AT4,_calc_라운드기준!H4,$B$1:$AT$1,"&lt;"&amp;7))-(RANK(H4,$B4:$AT4,0)+COUNTIFS($B4:$AT4,H4,$B$1:$AT$1,"&lt;"&amp;7))</f>
        <v>7</v>
      </c>
      <c r="BB4">
        <f>(RANK(_calc_라운드기준!I4,_calc_라운드기준!$B4:$AT4,0)+COUNTIFS(_calc_라운드기준!$B4:$AT4,_calc_라운드기준!I4,$B$1:$AT$1,"&lt;"&amp;8))-(RANK(I4,$B4:$AT4,0)+COUNTIFS($B4:$AT4,I4,$B$1:$AT$1,"&lt;"&amp;8))</f>
        <v>-20</v>
      </c>
      <c r="BC4">
        <f>(RANK(_calc_라운드기준!J4,_calc_라운드기준!$B4:$AT4,0)+COUNTIFS(_calc_라운드기준!$B4:$AT4,_calc_라운드기준!J4,$B$1:$AT$1,"&lt;"&amp;9))-(RANK(J4,$B4:$AT4,0)+COUNTIFS($B4:$AT4,J4,$B$1:$AT$1,"&lt;"&amp;9))</f>
        <v>-9</v>
      </c>
      <c r="BD4">
        <f>(RANK(_calc_라운드기준!K4,_calc_라운드기준!$B4:$AT4,0)+COUNTIFS(_calc_라운드기준!$B4:$AT4,_calc_라운드기준!K4,$B$1:$AT$1,"&lt;"&amp;10))-(RANK(K4,$B4:$AT4,0)+COUNTIFS($B4:$AT4,K4,$B$1:$AT$1,"&lt;"&amp;10))</f>
        <v>-12</v>
      </c>
      <c r="BE4">
        <f>(RANK(_calc_라운드기준!L4,_calc_라운드기준!$B4:$AT4,0)+COUNTIFS(_calc_라운드기준!$B4:$AT4,_calc_라운드기준!L4,$B$1:$AT$1,"&lt;"&amp;11))-(RANK(L4,$B4:$AT4,0)+COUNTIFS($B4:$AT4,L4,$B$1:$AT$1,"&lt;"&amp;11))</f>
        <v>9</v>
      </c>
      <c r="BF4">
        <f>(RANK(_calc_라운드기준!M4,_calc_라운드기준!$B4:$AT4,0)+COUNTIFS(_calc_라운드기준!$B4:$AT4,_calc_라운드기준!M4,$B$1:$AT$1,"&lt;"&amp;12))-(RANK(M4,$B4:$AT4,0)+COUNTIFS($B4:$AT4,M4,$B$1:$AT$1,"&lt;"&amp;12))</f>
        <v>36</v>
      </c>
      <c r="BG4">
        <f>(RANK(_calc_라운드기준!N4,_calc_라운드기준!$B4:$AT4,0)+COUNTIFS(_calc_라운드기준!$B4:$AT4,_calc_라운드기준!N4,$B$1:$AT$1,"&lt;"&amp;13))-(RANK(N4,$B4:$AT4,0)+COUNTIFS($B4:$AT4,N4,$B$1:$AT$1,"&lt;"&amp;13))</f>
        <v>1</v>
      </c>
      <c r="BH4">
        <f>(RANK(_calc_라운드기준!O4,_calc_라운드기준!$B4:$AT4,0)+COUNTIFS(_calc_라운드기준!$B4:$AT4,_calc_라운드기준!O4,$B$1:$AT$1,"&lt;"&amp;14))-(RANK(O4,$B4:$AT4,0)+COUNTIFS($B4:$AT4,O4,$B$1:$AT$1,"&lt;"&amp;14))</f>
        <v>26</v>
      </c>
      <c r="BI4">
        <f>(RANK(_calc_라운드기준!P4,_calc_라운드기준!$B4:$AT4,0)+COUNTIFS(_calc_라운드기준!$B4:$AT4,_calc_라운드기준!P4,$B$1:$AT$1,"&lt;"&amp;15))-(RANK(P4,$B4:$AT4,0)+COUNTIFS($B4:$AT4,P4,$B$1:$AT$1,"&lt;"&amp;15))</f>
        <v>-19</v>
      </c>
      <c r="BJ4">
        <f>(RANK(_calc_라운드기준!Q4,_calc_라운드기준!$B4:$AT4,0)+COUNTIFS(_calc_라운드기준!$B4:$AT4,_calc_라운드기준!Q4,$B$1:$AT$1,"&lt;"&amp;16))-(RANK(Q4,$B4:$AT4,0)+COUNTIFS($B4:$AT4,Q4,$B$1:$AT$1,"&lt;"&amp;16))</f>
        <v>1</v>
      </c>
      <c r="BK4">
        <f>(RANK(_calc_라운드기준!R4,_calc_라운드기준!$B4:$AT4,0)+COUNTIFS(_calc_라운드기준!$B4:$AT4,_calc_라운드기준!R4,$B$1:$AT$1,"&lt;"&amp;17))-(RANK(R4,$B4:$AT4,0)+COUNTIFS($B4:$AT4,R4,$B$1:$AT$1,"&lt;"&amp;17))</f>
        <v>5</v>
      </c>
      <c r="BL4">
        <f>(RANK(_calc_라운드기준!S4,_calc_라운드기준!$B4:$AT4,0)+COUNTIFS(_calc_라운드기준!$B4:$AT4,_calc_라운드기준!S4,$B$1:$AT$1,"&lt;"&amp;18))-(RANK(S4,$B4:$AT4,0)+COUNTIFS($B4:$AT4,S4,$B$1:$AT$1,"&lt;"&amp;18))</f>
        <v>7</v>
      </c>
      <c r="BM4">
        <f>(RANK(_calc_라운드기준!T4,_calc_라운드기준!$B4:$AT4,0)+COUNTIFS(_calc_라운드기준!$B4:$AT4,_calc_라운드기준!T4,$B$1:$AT$1,"&lt;"&amp;19))-(RANK(T4,$B4:$AT4,0)+COUNTIFS($B4:$AT4,T4,$B$1:$AT$1,"&lt;"&amp;19))</f>
        <v>-4</v>
      </c>
      <c r="BN4">
        <f>(RANK(_calc_라운드기준!U4,_calc_라운드기준!$B4:$AT4,0)+COUNTIFS(_calc_라운드기준!$B4:$AT4,_calc_라운드기준!U4,$B$1:$AT$1,"&lt;"&amp;20))-(RANK(U4,$B4:$AT4,0)+COUNTIFS($B4:$AT4,U4,$B$1:$AT$1,"&lt;"&amp;20))</f>
        <v>-25</v>
      </c>
      <c r="BO4">
        <f>(RANK(_calc_라운드기준!V4,_calc_라운드기준!$B4:$AT4,0)+COUNTIFS(_calc_라운드기준!$B4:$AT4,_calc_라운드기준!V4,$B$1:$AT$1,"&lt;"&amp;21))-(RANK(V4,$B4:$AT4,0)+COUNTIFS($B4:$AT4,V4,$B$1:$AT$1,"&lt;"&amp;21))</f>
        <v>36</v>
      </c>
      <c r="BP4">
        <f>(RANK(_calc_라운드기준!W4,_calc_라운드기준!$B4:$AT4,0)+COUNTIFS(_calc_라운드기준!$B4:$AT4,_calc_라운드기준!W4,$B$1:$AT$1,"&lt;"&amp;22))-(RANK(W4,$B4:$AT4,0)+COUNTIFS($B4:$AT4,W4,$B$1:$AT$1,"&lt;"&amp;22))</f>
        <v>5</v>
      </c>
      <c r="BQ4">
        <f>(RANK(_calc_라운드기준!X4,_calc_라운드기준!$B4:$AT4,0)+COUNTIFS(_calc_라운드기준!$B4:$AT4,_calc_라운드기준!X4,$B$1:$AT$1,"&lt;"&amp;23))-(RANK(X4,$B4:$AT4,0)+COUNTIFS($B4:$AT4,X4,$B$1:$AT$1,"&lt;"&amp;23))</f>
        <v>-9</v>
      </c>
      <c r="BR4">
        <f>(RANK(_calc_라운드기준!Y4,_calc_라운드기준!$B4:$AT4,0)+COUNTIFS(_calc_라운드기준!$B4:$AT4,_calc_라운드기준!Y4,$B$1:$AT$1,"&lt;"&amp;24))-(RANK(Y4,$B4:$AT4,0)+COUNTIFS($B4:$AT4,Y4,$B$1:$AT$1,"&lt;"&amp;24))</f>
        <v>-17</v>
      </c>
      <c r="BS4">
        <f>(RANK(_calc_라운드기준!Z4,_calc_라운드기준!$B4:$AT4,0)+COUNTIFS(_calc_라운드기준!$B4:$AT4,_calc_라운드기준!Z4,$B$1:$AT$1,"&lt;"&amp;25))-(RANK(Z4,$B4:$AT4,0)+COUNTIFS($B4:$AT4,Z4,$B$1:$AT$1,"&lt;"&amp;25))</f>
        <v>-11</v>
      </c>
      <c r="BT4">
        <f>(RANK(_calc_라운드기준!AA4,_calc_라운드기준!$B4:$AT4,0)+COUNTIFS(_calc_라운드기준!$B4:$AT4,_calc_라운드기준!AA4,$B$1:$AT$1,"&lt;"&amp;26))-(RANK(AA4,$B4:$AT4,0)+COUNTIFS($B4:$AT4,AA4,$B$1:$AT$1,"&lt;"&amp;26))</f>
        <v>20</v>
      </c>
      <c r="BU4">
        <f>(RANK(_calc_라운드기준!AB4,_calc_라운드기준!$B4:$AT4,0)+COUNTIFS(_calc_라운드기준!$B4:$AT4,_calc_라운드기준!AB4,$B$1:$AT$1,"&lt;"&amp;27))-(RANK(AB4,$B4:$AT4,0)+COUNTIFS($B4:$AT4,AB4,$B$1:$AT$1,"&lt;"&amp;27))</f>
        <v>-27</v>
      </c>
      <c r="BV4">
        <f>(RANK(_calc_라운드기준!AC4,_calc_라운드기준!$B4:$AT4,0)+COUNTIFS(_calc_라운드기준!$B4:$AT4,_calc_라운드기준!AC4,$B$1:$AT$1,"&lt;"&amp;28))-(RANK(AC4,$B4:$AT4,0)+COUNTIFS($B4:$AT4,AC4,$B$1:$AT$1,"&lt;"&amp;28))</f>
        <v>-6</v>
      </c>
      <c r="BW4">
        <f>(RANK(_calc_라운드기준!AD4,_calc_라운드기준!$B4:$AT4,0)+COUNTIFS(_calc_라운드기준!$B4:$AT4,_calc_라운드기준!AD4,$B$1:$AT$1,"&lt;"&amp;29))-(RANK(AD4,$B4:$AT4,0)+COUNTIFS($B4:$AT4,AD4,$B$1:$AT$1,"&lt;"&amp;29))</f>
        <v>6</v>
      </c>
      <c r="BX4">
        <f>(RANK(_calc_라운드기준!AE4,_calc_라운드기준!$B4:$AT4,0)+COUNTIFS(_calc_라운드기준!$B4:$AT4,_calc_라운드기준!AE4,$B$1:$AT$1,"&lt;"&amp;30))-(RANK(AE4,$B4:$AT4,0)+COUNTIFS($B4:$AT4,AE4,$B$1:$AT$1,"&lt;"&amp;30))</f>
        <v>6</v>
      </c>
      <c r="BY4">
        <f>(RANK(_calc_라운드기준!AF4,_calc_라운드기준!$B4:$AT4,0)+COUNTIFS(_calc_라운드기준!$B4:$AT4,_calc_라운드기준!AF4,$B$1:$AT$1,"&lt;"&amp;31))-(RANK(AF4,$B4:$AT4,0)+COUNTIFS($B4:$AT4,AF4,$B$1:$AT$1,"&lt;"&amp;31))</f>
        <v>-10</v>
      </c>
      <c r="BZ4">
        <f>(RANK(_calc_라운드기준!AG4,_calc_라운드기준!$B4:$AT4,0)+COUNTIFS(_calc_라운드기준!$B4:$AT4,_calc_라운드기준!AG4,$B$1:$AT$1,"&lt;"&amp;32))-(RANK(AG4,$B4:$AT4,0)+COUNTIFS($B4:$AT4,AG4,$B$1:$AT$1,"&lt;"&amp;32))</f>
        <v>-15</v>
      </c>
      <c r="CA4">
        <f>(RANK(_calc_라운드기준!AH4,_calc_라운드기준!$B4:$AT4,0)+COUNTIFS(_calc_라운드기준!$B4:$AT4,_calc_라운드기준!AH4,$B$1:$AT$1,"&lt;"&amp;33))-(RANK(AH4,$B4:$AT4,0)+COUNTIFS($B4:$AT4,AH4,$B$1:$AT$1,"&lt;"&amp;33))</f>
        <v>7</v>
      </c>
      <c r="CB4">
        <f>(RANK(_calc_라운드기준!AI4,_calc_라운드기준!$B4:$AT4,0)+COUNTIFS(_calc_라운드기준!$B4:$AT4,_calc_라운드기준!AI4,$B$1:$AT$1,"&lt;"&amp;34))-(RANK(AI4,$B4:$AT4,0)+COUNTIFS($B4:$AT4,AI4,$B$1:$AT$1,"&lt;"&amp;34))</f>
        <v>6</v>
      </c>
      <c r="CC4">
        <f>(RANK(_calc_라운드기준!AJ4,_calc_라운드기준!$B4:$AT4,0)+COUNTIFS(_calc_라운드기준!$B4:$AT4,_calc_라운드기준!AJ4,$B$1:$AT$1,"&lt;"&amp;35))-(RANK(AJ4,$B4:$AT4,0)+COUNTIFS($B4:$AT4,AJ4,$B$1:$AT$1,"&lt;"&amp;35))</f>
        <v>21</v>
      </c>
      <c r="CD4">
        <f>(RANK(_calc_라운드기준!AK4,_calc_라운드기준!$B4:$AT4,0)+COUNTIFS(_calc_라운드기준!$B4:$AT4,_calc_라운드기준!AK4,$B$1:$AT$1,"&lt;"&amp;36))-(RANK(AK4,$B4:$AT4,0)+COUNTIFS($B4:$AT4,AK4,$B$1:$AT$1,"&lt;"&amp;36))</f>
        <v>-8</v>
      </c>
      <c r="CE4">
        <f>(RANK(_calc_라운드기준!AL4,_calc_라운드기준!$B4:$AT4,0)+COUNTIFS(_calc_라운드기준!$B4:$AT4,_calc_라운드기준!AL4,$B$1:$AT$1,"&lt;"&amp;37))-(RANK(AL4,$B4:$AT4,0)+COUNTIFS($B4:$AT4,AL4,$B$1:$AT$1,"&lt;"&amp;37))</f>
        <v>7</v>
      </c>
      <c r="CF4">
        <f>(RANK(_calc_라운드기준!AM4,_calc_라운드기준!$B4:$AT4,0)+COUNTIFS(_calc_라운드기준!$B4:$AT4,_calc_라운드기준!AM4,$B$1:$AT$1,"&lt;"&amp;38))-(RANK(AM4,$B4:$AT4,0)+COUNTIFS($B4:$AT4,AM4,$B$1:$AT$1,"&lt;"&amp;38))</f>
        <v>6</v>
      </c>
      <c r="CG4">
        <f>(RANK(_calc_라운드기준!AN4,_calc_라운드기준!$B4:$AT4,0)+COUNTIFS(_calc_라운드기준!$B4:$AT4,_calc_라운드기준!AN4,$B$1:$AT$1,"&lt;"&amp;39))-(RANK(AN4,$B4:$AT4,0)+COUNTIFS($B4:$AT4,AN4,$B$1:$AT$1,"&lt;"&amp;39))</f>
        <v>3</v>
      </c>
      <c r="CH4">
        <f>(RANK(_calc_라운드기준!AO4,_calc_라운드기준!$B4:$AT4,0)+COUNTIFS(_calc_라운드기준!$B4:$AT4,_calc_라운드기준!AO4,$B$1:$AT$1,"&lt;"&amp;40))-(RANK(AO4,$B4:$AT4,0)+COUNTIFS($B4:$AT4,AO4,$B$1:$AT$1,"&lt;"&amp;40))</f>
        <v>-2</v>
      </c>
      <c r="CI4">
        <f>(RANK(_calc_라운드기준!AP4,_calc_라운드기준!$B4:$AT4,0)+COUNTIFS(_calc_라운드기준!$B4:$AT4,_calc_라운드기준!AP4,$B$1:$AT$1,"&lt;"&amp;41))-(RANK(AP4,$B4:$AT4,0)+COUNTIFS($B4:$AT4,AP4,$B$1:$AT$1,"&lt;"&amp;41))</f>
        <v>-8</v>
      </c>
      <c r="CJ4">
        <f>(RANK(_calc_라운드기준!AQ4,_calc_라운드기준!$B4:$AT4,0)+COUNTIFS(_calc_라운드기준!$B4:$AT4,_calc_라운드기준!AQ4,$B$1:$AT$1,"&lt;"&amp;42))-(RANK(AQ4,$B4:$AT4,0)+COUNTIFS($B4:$AT4,AQ4,$B$1:$AT$1,"&lt;"&amp;42))</f>
        <v>-8</v>
      </c>
      <c r="CK4">
        <f>(RANK(_calc_라운드기준!AR4,_calc_라운드기준!$B4:$AT4,0)+COUNTIFS(_calc_라운드기준!$B4:$AT4,_calc_라운드기준!AR4,$B$1:$AT$1,"&lt;"&amp;43))-(RANK(AR4,$B4:$AT4,0)+COUNTIFS($B4:$AT4,AR4,$B$1:$AT$1,"&lt;"&amp;43))</f>
        <v>10</v>
      </c>
      <c r="CL4">
        <f>(RANK(_calc_라운드기준!AS4,_calc_라운드기준!$B4:$AT4,0)+COUNTIFS(_calc_라운드기준!$B4:$AT4,_calc_라운드기준!AS4,$B$1:$AT$1,"&lt;"&amp;44))-(RANK(AS4,$B4:$AT4,0)+COUNTIFS($B4:$AT4,AS4,$B$1:$AT$1,"&lt;"&amp;44))</f>
        <v>-8</v>
      </c>
      <c r="CM4">
        <f>(RANK(_calc_라운드기준!AT4,_calc_라운드기준!$B4:$AT4,0)+COUNTIFS(_calc_라운드기준!$B4:$AT4,_calc_라운드기준!AT4,$B$1:$AT$1,"&lt;"&amp;45))-(RANK(AT4,$B4:$AT4,0)+COUNTIFS($B4:$AT4,AT4,$B$1:$AT$1,"&lt;"&amp;45))</f>
        <v>29</v>
      </c>
      <c r="CN4">
        <f t="shared" si="0"/>
        <v>43</v>
      </c>
      <c r="CO4">
        <f t="shared" si="1"/>
        <v>41</v>
      </c>
      <c r="CP4">
        <f t="shared" si="2"/>
        <v>18</v>
      </c>
      <c r="CQ4">
        <f t="shared" si="3"/>
        <v>27</v>
      </c>
      <c r="CR4">
        <f t="shared" si="4"/>
        <v>24</v>
      </c>
      <c r="CS4">
        <f t="shared" si="5"/>
        <v>7</v>
      </c>
      <c r="CT4">
        <f t="shared" si="6"/>
        <v>10</v>
      </c>
      <c r="CU4">
        <f t="shared" si="7"/>
        <v>42</v>
      </c>
      <c r="CV4">
        <f t="shared" si="8"/>
        <v>33</v>
      </c>
      <c r="CW4">
        <f t="shared" si="9"/>
        <v>37</v>
      </c>
      <c r="CX4">
        <f t="shared" si="10"/>
        <v>9</v>
      </c>
      <c r="CY4">
        <f t="shared" si="11"/>
        <v>1</v>
      </c>
      <c r="CZ4">
        <f t="shared" si="12"/>
        <v>22</v>
      </c>
      <c r="DA4">
        <f t="shared" si="13"/>
        <v>4</v>
      </c>
      <c r="DB4">
        <f t="shared" si="14"/>
        <v>40</v>
      </c>
      <c r="DC4">
        <f t="shared" si="15"/>
        <v>23</v>
      </c>
      <c r="DD4">
        <f t="shared" si="16"/>
        <v>19</v>
      </c>
      <c r="DE4">
        <f t="shared" si="17"/>
        <v>11</v>
      </c>
      <c r="DF4">
        <f t="shared" si="18"/>
        <v>26</v>
      </c>
      <c r="DG4">
        <f t="shared" si="19"/>
        <v>44</v>
      </c>
      <c r="DH4">
        <f t="shared" si="20"/>
        <v>2</v>
      </c>
      <c r="DI4">
        <f t="shared" si="21"/>
        <v>20</v>
      </c>
      <c r="DJ4">
        <f t="shared" si="22"/>
        <v>34</v>
      </c>
      <c r="DK4">
        <f t="shared" si="23"/>
        <v>39</v>
      </c>
      <c r="DL4">
        <f t="shared" si="24"/>
        <v>36</v>
      </c>
      <c r="DM4">
        <f t="shared" si="25"/>
        <v>6</v>
      </c>
      <c r="DN4">
        <f t="shared" si="26"/>
        <v>45</v>
      </c>
      <c r="DO4">
        <f t="shared" si="27"/>
        <v>28</v>
      </c>
      <c r="DP4">
        <f t="shared" si="28"/>
        <v>14</v>
      </c>
      <c r="DQ4">
        <f t="shared" si="29"/>
        <v>15</v>
      </c>
      <c r="DR4">
        <f t="shared" si="30"/>
        <v>35</v>
      </c>
      <c r="DS4">
        <f t="shared" si="31"/>
        <v>38</v>
      </c>
      <c r="DT4">
        <f t="shared" si="32"/>
        <v>12</v>
      </c>
      <c r="DU4">
        <f t="shared" si="33"/>
        <v>16</v>
      </c>
      <c r="DV4">
        <f t="shared" si="34"/>
        <v>5</v>
      </c>
      <c r="DW4">
        <f t="shared" si="35"/>
        <v>29</v>
      </c>
      <c r="DX4">
        <f t="shared" si="36"/>
        <v>13</v>
      </c>
      <c r="DY4">
        <f t="shared" si="37"/>
        <v>17</v>
      </c>
      <c r="DZ4">
        <f t="shared" si="38"/>
        <v>21</v>
      </c>
      <c r="EA4">
        <f t="shared" si="39"/>
        <v>25</v>
      </c>
      <c r="EB4">
        <f t="shared" si="40"/>
        <v>30</v>
      </c>
      <c r="EC4">
        <f t="shared" si="41"/>
        <v>31</v>
      </c>
      <c r="ED4">
        <f t="shared" si="42"/>
        <v>8</v>
      </c>
      <c r="EE4">
        <f t="shared" si="43"/>
        <v>32</v>
      </c>
      <c r="EF4">
        <f t="shared" si="44"/>
        <v>3</v>
      </c>
    </row>
    <row r="5" spans="1:136" ht="16.5" customHeight="1">
      <c r="A5">
        <f>_calc_라운드기준!A5</f>
        <v>1241</v>
      </c>
      <c r="B5">
        <f>INDEX(_calc_누적빈도!B:B,$A5)-INDEX(_calc_누적빈도!B:B,$A5-기준450회_후보!$B$1)</f>
        <v>56</v>
      </c>
      <c r="C5">
        <f>INDEX(_calc_누적빈도!C:C,$A5)-INDEX(_calc_누적빈도!C:C,$A5-기준450회_후보!$B$1)</f>
        <v>52</v>
      </c>
      <c r="D5">
        <f>INDEX(_calc_누적빈도!D:D,$A5)-INDEX(_calc_누적빈도!D:D,$A5-기준450회_후보!$B$1)</f>
        <v>67</v>
      </c>
      <c r="E5">
        <f>INDEX(_calc_누적빈도!E:E,$A5)-INDEX(_calc_누적빈도!E:E,$A5-기준450회_후보!$B$1)</f>
        <v>51</v>
      </c>
      <c r="F5">
        <f>INDEX(_calc_누적빈도!F:F,$A5)-INDEX(_calc_누적빈도!F:F,$A5-기준450회_후보!$B$1)</f>
        <v>43</v>
      </c>
      <c r="G5">
        <f>INDEX(_calc_누적빈도!G:G,$A5)-INDEX(_calc_누적빈도!G:G,$A5-기준450회_후보!$B$1)</f>
        <v>64</v>
      </c>
      <c r="H5">
        <f>INDEX(_calc_누적빈도!H:H,$A5)-INDEX(_calc_누적빈도!H:H,$A5-기준450회_후보!$B$1)</f>
        <v>61</v>
      </c>
      <c r="I5">
        <f>INDEX(_calc_누적빈도!I:I,$A5)-INDEX(_calc_누적빈도!I:I,$A5-기준450회_후보!$B$1)</f>
        <v>46</v>
      </c>
      <c r="J5">
        <f>INDEX(_calc_누적빈도!J:J,$A5)-INDEX(_calc_누적빈도!J:J,$A5-기준450회_후보!$B$1)</f>
        <v>56</v>
      </c>
      <c r="K5">
        <f>INDEX(_calc_누적빈도!K:K,$A5)-INDEX(_calc_누적빈도!K:K,$A5-기준450회_후보!$B$1)</f>
        <v>54</v>
      </c>
      <c r="L5">
        <f>INDEX(_calc_누적빈도!L:L,$A5)-INDEX(_calc_누적빈도!L:L,$A5-기준450회_후보!$B$1)</f>
        <v>58</v>
      </c>
      <c r="M5">
        <f>INDEX(_calc_누적빈도!M:M,$A5)-INDEX(_calc_누적빈도!M:M,$A5-기준450회_후보!$B$1)</f>
        <v>71</v>
      </c>
      <c r="N5">
        <f>INDEX(_calc_누적빈도!N:N,$A5)-INDEX(_calc_누적빈도!N:N,$A5-기준450회_후보!$B$1)</f>
        <v>74</v>
      </c>
      <c r="O5">
        <f>INDEX(_calc_누적빈도!O:O,$A5)-INDEX(_calc_누적빈도!O:O,$A5-기준450회_후보!$B$1)</f>
        <v>61</v>
      </c>
      <c r="P5">
        <f>INDEX(_calc_누적빈도!P:P,$A5)-INDEX(_calc_누적빈도!P:P,$A5-기준450회_후보!$B$1)</f>
        <v>61</v>
      </c>
      <c r="Q5">
        <f>INDEX(_calc_누적빈도!Q:Q,$A5)-INDEX(_calc_누적빈도!Q:Q,$A5-기준450회_후보!$B$1)</f>
        <v>68</v>
      </c>
      <c r="R5">
        <f>INDEX(_calc_누적빈도!R:R,$A5)-INDEX(_calc_누적빈도!R:R,$A5-기준450회_후보!$B$1)</f>
        <v>56</v>
      </c>
      <c r="S5">
        <f>INDEX(_calc_누적빈도!S:S,$A5)-INDEX(_calc_누적빈도!S:S,$A5-기준450회_후보!$B$1)</f>
        <v>69</v>
      </c>
      <c r="T5">
        <f>INDEX(_calc_누적빈도!T:T,$A5)-INDEX(_calc_누적빈도!T:T,$A5-기준450회_후보!$B$1)</f>
        <v>62</v>
      </c>
      <c r="U5">
        <f>INDEX(_calc_누적빈도!U:U,$A5)-INDEX(_calc_누적빈도!U:U,$A5-기준450회_후보!$B$1)</f>
        <v>52</v>
      </c>
      <c r="V5">
        <f>INDEX(_calc_누적빈도!V:V,$A5)-INDEX(_calc_누적빈도!V:V,$A5-기준450회_후보!$B$1)</f>
        <v>65</v>
      </c>
      <c r="W5">
        <f>INDEX(_calc_누적빈도!W:W,$A5)-INDEX(_calc_누적빈도!W:W,$A5-기준450회_후보!$B$1)</f>
        <v>60</v>
      </c>
      <c r="X5">
        <f>INDEX(_calc_누적빈도!X:X,$A5)-INDEX(_calc_누적빈도!X:X,$A5-기준450회_후보!$B$1)</f>
        <v>53</v>
      </c>
      <c r="Y5">
        <f>INDEX(_calc_누적빈도!Y:Y,$A5)-INDEX(_calc_누적빈도!Y:Y,$A5-기준450회_후보!$B$1)</f>
        <v>59</v>
      </c>
      <c r="Z5">
        <f>INDEX(_calc_누적빈도!Z:Z,$A5)-INDEX(_calc_누적빈도!Z:Z,$A5-기준450회_후보!$B$1)</f>
        <v>52</v>
      </c>
      <c r="AA5">
        <f>INDEX(_calc_누적빈도!AA:AA,$A5)-INDEX(_calc_누적빈도!AA:AA,$A5-기준450회_후보!$B$1)</f>
        <v>61</v>
      </c>
      <c r="AB5">
        <f>INDEX(_calc_누적빈도!AB:AB,$A5)-INDEX(_calc_누적빈도!AB:AB,$A5-기준450회_후보!$B$1)</f>
        <v>58</v>
      </c>
      <c r="AC5">
        <f>INDEX(_calc_누적빈도!AC:AC,$A5)-INDEX(_calc_누적빈도!AC:AC,$A5-기준450회_후보!$B$1)</f>
        <v>64</v>
      </c>
      <c r="AD5">
        <f>INDEX(_calc_누적빈도!AD:AD,$A5)-INDEX(_calc_누적빈도!AD:AD,$A5-기준450회_후보!$B$1)</f>
        <v>60</v>
      </c>
      <c r="AE5">
        <f>INDEX(_calc_누적빈도!AE:AE,$A5)-INDEX(_calc_누적빈도!AE:AE,$A5-기준450회_후보!$B$1)</f>
        <v>65</v>
      </c>
      <c r="AF5">
        <f>INDEX(_calc_누적빈도!AF:AF,$A5)-INDEX(_calc_누적빈도!AF:AF,$A5-기준450회_후보!$B$1)</f>
        <v>64</v>
      </c>
      <c r="AG5">
        <f>INDEX(_calc_누적빈도!AG:AG,$A5)-INDEX(_calc_누적빈도!AG:AG,$A5-기준450회_후보!$B$1)</f>
        <v>57</v>
      </c>
      <c r="AH5">
        <f>INDEX(_calc_누적빈도!AH:AH,$A5)-INDEX(_calc_누적빈도!AH:AH,$A5-기준450회_후보!$B$1)</f>
        <v>66</v>
      </c>
      <c r="AI5">
        <f>INDEX(_calc_누적빈도!AI:AI,$A5)-INDEX(_calc_누적빈도!AI:AI,$A5-기준450회_후보!$B$1)</f>
        <v>60</v>
      </c>
      <c r="AJ5">
        <f>INDEX(_calc_누적빈도!AJ:AJ,$A5)-INDEX(_calc_누적빈도!AJ:AJ,$A5-기준450회_후보!$B$1)</f>
        <v>65</v>
      </c>
      <c r="AK5">
        <f>INDEX(_calc_누적빈도!AK:AK,$A5)-INDEX(_calc_누적빈도!AK:AK,$A5-기준450회_후보!$B$1)</f>
        <v>62</v>
      </c>
      <c r="AL5">
        <f>INDEX(_calc_누적빈도!AL:AL,$A5)-INDEX(_calc_누적빈도!AL:AL,$A5-기준450회_후보!$B$1)</f>
        <v>60</v>
      </c>
      <c r="AM5">
        <f>INDEX(_calc_누적빈도!AM:AM,$A5)-INDEX(_calc_누적빈도!AM:AM,$A5-기준450회_후보!$B$1)</f>
        <v>75</v>
      </c>
      <c r="AN5">
        <f>INDEX(_calc_누적빈도!AN:AN,$A5)-INDEX(_calc_누적빈도!AN:AN,$A5-기준450회_후보!$B$1)</f>
        <v>63</v>
      </c>
      <c r="AO5">
        <f>INDEX(_calc_누적빈도!AO:AO,$A5)-INDEX(_calc_누적빈도!AO:AO,$A5-기준450회_후보!$B$1)</f>
        <v>55</v>
      </c>
      <c r="AP5">
        <f>INDEX(_calc_누적빈도!AP:AP,$A5)-INDEX(_calc_누적빈도!AP:AP,$A5-기준450회_후보!$B$1)</f>
        <v>51</v>
      </c>
      <c r="AQ5">
        <f>INDEX(_calc_누적빈도!AQ:AQ,$A5)-INDEX(_calc_누적빈도!AQ:AQ,$A5-기준450회_후보!$B$1)</f>
        <v>61</v>
      </c>
      <c r="AR5">
        <f>INDEX(_calc_누적빈도!AR:AR,$A5)-INDEX(_calc_누적빈도!AR:AR,$A5-기준450회_후보!$B$1)</f>
        <v>56</v>
      </c>
      <c r="AS5">
        <f>INDEX(_calc_누적빈도!AS:AS,$A5)-INDEX(_calc_누적빈도!AS:AS,$A5-기준450회_후보!$B$1)</f>
        <v>60</v>
      </c>
      <c r="AT5">
        <f>INDEX(_calc_누적빈도!AT:AT,$A5)-INDEX(_calc_누적빈도!AT:AT,$A5-기준450회_후보!$B$1)</f>
        <v>66</v>
      </c>
      <c r="AU5">
        <f>(RANK(_calc_라운드기준!B5,_calc_라운드기준!$B5:$AT5,0)+COUNTIFS(_calc_라운드기준!$B5:$AT5,_calc_라운드기준!B5,$B$1:$AT$1,"&lt;"&amp;1))-(RANK(B5,$B5:$AT5,0)+COUNTIFS($B5:$AT5,B5,$B$1:$AT$1,"&lt;"&amp;1))</f>
        <v>-28</v>
      </c>
      <c r="AV5">
        <f>(RANK(_calc_라운드기준!C5,_calc_라운드기준!$B5:$AT5,0)+COUNTIFS(_calc_라운드기준!$B5:$AT5,_calc_라운드기준!C5,$B$1:$AT$1,"&lt;"&amp;2))-(RANK(C5,$B5:$AT5,0)+COUNTIFS($B5:$AT5,C5,$B$1:$AT$1,"&lt;"&amp;2))</f>
        <v>-17</v>
      </c>
      <c r="AW5">
        <f>(RANK(_calc_라운드기준!D5,_calc_라운드기준!$B5:$AT5,0)+COUNTIFS(_calc_라운드기준!$B5:$AT5,_calc_라운드기준!D5,$B$1:$AT$1,"&lt;"&amp;3))-(RANK(D5,$B5:$AT5,0)+COUNTIFS($B5:$AT5,D5,$B$1:$AT$1,"&lt;"&amp;3))</f>
        <v>6</v>
      </c>
      <c r="AX5">
        <f>(RANK(_calc_라운드기준!E5,_calc_라운드기준!$B5:$AT5,0)+COUNTIFS(_calc_라운드기준!$B5:$AT5,_calc_라운드기준!E5,$B$1:$AT$1,"&lt;"&amp;4))-(RANK(E5,$B5:$AT5,0)+COUNTIFS($B5:$AT5,E5,$B$1:$AT$1,"&lt;"&amp;4))</f>
        <v>-19</v>
      </c>
      <c r="AY5">
        <f>(RANK(_calc_라운드기준!F5,_calc_라운드기준!$B5:$AT5,0)+COUNTIFS(_calc_라운드기준!$B5:$AT5,_calc_라운드기준!F5,$B$1:$AT$1,"&lt;"&amp;5))-(RANK(F5,$B5:$AT5,0)+COUNTIFS($B5:$AT5,F5,$B$1:$AT$1,"&lt;"&amp;5))</f>
        <v>-3</v>
      </c>
      <c r="AZ5">
        <f>(RANK(_calc_라운드기준!G5,_calc_라운드기준!$B5:$AT5,0)+COUNTIFS(_calc_라운드기준!$B5:$AT5,_calc_라운드기준!G5,$B$1:$AT$1,"&lt;"&amp;6))-(RANK(G5,$B5:$AT5,0)+COUNTIFS($B5:$AT5,G5,$B$1:$AT$1,"&lt;"&amp;6))</f>
        <v>12</v>
      </c>
      <c r="BA5">
        <f>(RANK(_calc_라운드기준!H5,_calc_라운드기준!$B5:$AT5,0)+COUNTIFS(_calc_라운드기준!$B5:$AT5,_calc_라운드기준!H5,$B$1:$AT$1,"&lt;"&amp;7))-(RANK(H5,$B5:$AT5,0)+COUNTIFS($B5:$AT5,H5,$B$1:$AT$1,"&lt;"&amp;7))</f>
        <v>20</v>
      </c>
      <c r="BB5">
        <f>(RANK(_calc_라운드기준!I5,_calc_라운드기준!$B5:$AT5,0)+COUNTIFS(_calc_라운드기준!$B5:$AT5,_calc_라운드기준!I5,$B$1:$AT$1,"&lt;"&amp;8))-(RANK(I5,$B5:$AT5,0)+COUNTIFS($B5:$AT5,I5,$B$1:$AT$1,"&lt;"&amp;8))</f>
        <v>-19</v>
      </c>
      <c r="BC5">
        <f>(RANK(_calc_라운드기준!J5,_calc_라운드기준!$B5:$AT5,0)+COUNTIFS(_calc_라운드기준!$B5:$AT5,_calc_라운드기준!J5,$B$1:$AT$1,"&lt;"&amp;9))-(RANK(J5,$B5:$AT5,0)+COUNTIFS($B5:$AT5,J5,$B$1:$AT$1,"&lt;"&amp;9))</f>
        <v>-7</v>
      </c>
      <c r="BD5">
        <f>(RANK(_calc_라운드기준!K5,_calc_라운드기준!$B5:$AT5,0)+COUNTIFS(_calc_라운드기준!$B5:$AT5,_calc_라운드기준!K5,$B$1:$AT$1,"&lt;"&amp;10))-(RANK(K5,$B5:$AT5,0)+COUNTIFS($B5:$AT5,K5,$B$1:$AT$1,"&lt;"&amp;10))</f>
        <v>-10</v>
      </c>
      <c r="BE5">
        <f>(RANK(_calc_라운드기준!L5,_calc_라운드기준!$B5:$AT5,0)+COUNTIFS(_calc_라운드기준!$B5:$AT5,_calc_라운드기준!L5,$B$1:$AT$1,"&lt;"&amp;11))-(RANK(L5,$B5:$AT5,0)+COUNTIFS($B5:$AT5,L5,$B$1:$AT$1,"&lt;"&amp;11))</f>
        <v>-1</v>
      </c>
      <c r="BF5">
        <f>(RANK(_calc_라운드기준!M5,_calc_라운드기준!$B5:$AT5,0)+COUNTIFS(_calc_라운드기준!$B5:$AT5,_calc_라운드기준!M5,$B$1:$AT$1,"&lt;"&amp;12))-(RANK(M5,$B5:$AT5,0)+COUNTIFS($B5:$AT5,M5,$B$1:$AT$1,"&lt;"&amp;12))</f>
        <v>26</v>
      </c>
      <c r="BG5">
        <f>(RANK(_calc_라운드기준!N5,_calc_라운드기준!$B5:$AT5,0)+COUNTIFS(_calc_라운드기준!$B5:$AT5,_calc_라운드기준!N5,$B$1:$AT$1,"&lt;"&amp;13))-(RANK(N5,$B5:$AT5,0)+COUNTIFS($B5:$AT5,N5,$B$1:$AT$1,"&lt;"&amp;13))</f>
        <v>3</v>
      </c>
      <c r="BH5">
        <f>(RANK(_calc_라운드기준!O5,_calc_라운드기준!$B5:$AT5,0)+COUNTIFS(_calc_라운드기준!$B5:$AT5,_calc_라운드기준!O5,$B$1:$AT$1,"&lt;"&amp;14))-(RANK(O5,$B5:$AT5,0)+COUNTIFS($B5:$AT5,O5,$B$1:$AT$1,"&lt;"&amp;14))</f>
        <v>26</v>
      </c>
      <c r="BI5">
        <f>(RANK(_calc_라운드기준!P5,_calc_라운드기준!$B5:$AT5,0)+COUNTIFS(_calc_라운드기준!$B5:$AT5,_calc_라운드기준!P5,$B$1:$AT$1,"&lt;"&amp;15))-(RANK(P5,$B5:$AT5,0)+COUNTIFS($B5:$AT5,P5,$B$1:$AT$1,"&lt;"&amp;15))</f>
        <v>-19</v>
      </c>
      <c r="BJ5">
        <f>(RANK(_calc_라운드기준!Q5,_calc_라운드기준!$B5:$AT5,0)+COUNTIFS(_calc_라운드기준!$B5:$AT5,_calc_라운드기준!Q5,$B$1:$AT$1,"&lt;"&amp;16))-(RANK(Q5,$B5:$AT5,0)+COUNTIFS($B5:$AT5,Q5,$B$1:$AT$1,"&lt;"&amp;16))</f>
        <v>3</v>
      </c>
      <c r="BK5">
        <f>(RANK(_calc_라운드기준!R5,_calc_라운드기준!$B5:$AT5,0)+COUNTIFS(_calc_라운드기준!$B5:$AT5,_calc_라운드기준!R5,$B$1:$AT$1,"&lt;"&amp;17))-(RANK(R5,$B5:$AT5,0)+COUNTIFS($B5:$AT5,R5,$B$1:$AT$1,"&lt;"&amp;17))</f>
        <v>5</v>
      </c>
      <c r="BL5">
        <f>(RANK(_calc_라운드기준!S5,_calc_라운드기준!$B5:$AT5,0)+COUNTIFS(_calc_라운드기준!$B5:$AT5,_calc_라운드기준!S5,$B$1:$AT$1,"&lt;"&amp;18))-(RANK(S5,$B5:$AT5,0)+COUNTIFS($B5:$AT5,S5,$B$1:$AT$1,"&lt;"&amp;18))</f>
        <v>9</v>
      </c>
      <c r="BM5">
        <f>(RANK(_calc_라운드기준!T5,_calc_라운드기준!$B5:$AT5,0)+COUNTIFS(_calc_라운드기준!$B5:$AT5,_calc_라운드기준!T5,$B$1:$AT$1,"&lt;"&amp;19))-(RANK(T5,$B5:$AT5,0)+COUNTIFS($B5:$AT5,T5,$B$1:$AT$1,"&lt;"&amp;19))</f>
        <v>-2</v>
      </c>
      <c r="BN5">
        <f>(RANK(_calc_라운드기준!U5,_calc_라운드기준!$B5:$AT5,0)+COUNTIFS(_calc_라운드기준!$B5:$AT5,_calc_라운드기준!U5,$B$1:$AT$1,"&lt;"&amp;20))-(RANK(U5,$B5:$AT5,0)+COUNTIFS($B5:$AT5,U5,$B$1:$AT$1,"&lt;"&amp;20))</f>
        <v>-31</v>
      </c>
      <c r="BO5">
        <f>(RANK(_calc_라운드기준!V5,_calc_라운드기준!$B5:$AT5,0)+COUNTIFS(_calc_라운드기준!$B5:$AT5,_calc_라운드기준!V5,$B$1:$AT$1,"&lt;"&amp;21))-(RANK(V5,$B5:$AT5,0)+COUNTIFS($B5:$AT5,V5,$B$1:$AT$1,"&lt;"&amp;21))</f>
        <v>34</v>
      </c>
      <c r="BP5">
        <f>(RANK(_calc_라운드기준!W5,_calc_라운드기준!$B5:$AT5,0)+COUNTIFS(_calc_라운드기준!$B5:$AT5,_calc_라운드기준!W5,$B$1:$AT$1,"&lt;"&amp;22))-(RANK(W5,$B5:$AT5,0)+COUNTIFS($B5:$AT5,W5,$B$1:$AT$1,"&lt;"&amp;22))</f>
        <v>7</v>
      </c>
      <c r="BQ5">
        <f>(RANK(_calc_라운드기준!X5,_calc_라운드기준!$B5:$AT5,0)+COUNTIFS(_calc_라운드기준!$B5:$AT5,_calc_라운드기준!X5,$B$1:$AT$1,"&lt;"&amp;23))-(RANK(X5,$B5:$AT5,0)+COUNTIFS($B5:$AT5,X5,$B$1:$AT$1,"&lt;"&amp;23))</f>
        <v>2</v>
      </c>
      <c r="BR5">
        <f>(RANK(_calc_라운드기준!Y5,_calc_라운드기준!$B5:$AT5,0)+COUNTIFS(_calc_라운드기준!$B5:$AT5,_calc_라운드기준!Y5,$B$1:$AT$1,"&lt;"&amp;24))-(RANK(Y5,$B5:$AT5,0)+COUNTIFS($B5:$AT5,Y5,$B$1:$AT$1,"&lt;"&amp;24))</f>
        <v>-18</v>
      </c>
      <c r="BS5">
        <f>(RANK(_calc_라운드기준!Z5,_calc_라운드기준!$B5:$AT5,0)+COUNTIFS(_calc_라운드기준!$B5:$AT5,_calc_라운드기준!Z5,$B$1:$AT$1,"&lt;"&amp;25))-(RANK(Z5,$B5:$AT5,0)+COUNTIFS($B5:$AT5,Z5,$B$1:$AT$1,"&lt;"&amp;25))</f>
        <v>-10</v>
      </c>
      <c r="BT5">
        <f>(RANK(_calc_라운드기준!AA5,_calc_라운드기준!$B5:$AT5,0)+COUNTIFS(_calc_라운드기준!$B5:$AT5,_calc_라운드기준!AA5,$B$1:$AT$1,"&lt;"&amp;26))-(RANK(AA5,$B5:$AT5,0)+COUNTIFS($B5:$AT5,AA5,$B$1:$AT$1,"&lt;"&amp;26))</f>
        <v>20</v>
      </c>
      <c r="BU5">
        <f>(RANK(_calc_라운드기준!AB5,_calc_라운드기준!$B5:$AT5,0)+COUNTIFS(_calc_라운드기준!$B5:$AT5,_calc_라운드기준!AB5,$B$1:$AT$1,"&lt;"&amp;27))-(RANK(AB5,$B5:$AT5,0)+COUNTIFS($B5:$AT5,AB5,$B$1:$AT$1,"&lt;"&amp;27))</f>
        <v>-28</v>
      </c>
      <c r="BV5">
        <f>(RANK(_calc_라운드기준!AC5,_calc_라운드기준!$B5:$AT5,0)+COUNTIFS(_calc_라운드기준!$B5:$AT5,_calc_라운드기준!AC5,$B$1:$AT$1,"&lt;"&amp;28))-(RANK(AC5,$B5:$AT5,0)+COUNTIFS($B5:$AT5,AC5,$B$1:$AT$1,"&lt;"&amp;28))</f>
        <v>-7</v>
      </c>
      <c r="BW5">
        <f>(RANK(_calc_라운드기준!AD5,_calc_라운드기준!$B5:$AT5,0)+COUNTIFS(_calc_라운드기준!$B5:$AT5,_calc_라운드기준!AD5,$B$1:$AT$1,"&lt;"&amp;29))-(RANK(AD5,$B5:$AT5,0)+COUNTIFS($B5:$AT5,AD5,$B$1:$AT$1,"&lt;"&amp;29))</f>
        <v>8</v>
      </c>
      <c r="BX5">
        <f>(RANK(_calc_라운드기준!AE5,_calc_라운드기준!$B5:$AT5,0)+COUNTIFS(_calc_라운드기준!$B5:$AT5,_calc_라운드기준!AE5,$B$1:$AT$1,"&lt;"&amp;30))-(RANK(AE5,$B5:$AT5,0)+COUNTIFS($B5:$AT5,AE5,$B$1:$AT$1,"&lt;"&amp;30))</f>
        <v>5</v>
      </c>
      <c r="BY5">
        <f>(RANK(_calc_라운드기준!AF5,_calc_라운드기준!$B5:$AT5,0)+COUNTIFS(_calc_라운드기준!$B5:$AT5,_calc_라운드기준!AF5,$B$1:$AT$1,"&lt;"&amp;31))-(RANK(AF5,$B5:$AT5,0)+COUNTIFS($B5:$AT5,AF5,$B$1:$AT$1,"&lt;"&amp;31))</f>
        <v>-11</v>
      </c>
      <c r="BZ5">
        <f>(RANK(_calc_라운드기준!AG5,_calc_라운드기준!$B5:$AT5,0)+COUNTIFS(_calc_라운드기준!$B5:$AT5,_calc_라운드기준!AG5,$B$1:$AT$1,"&lt;"&amp;32))-(RANK(AG5,$B5:$AT5,0)+COUNTIFS($B5:$AT5,AG5,$B$1:$AT$1,"&lt;"&amp;32))</f>
        <v>-15</v>
      </c>
      <c r="CA5">
        <f>(RANK(_calc_라운드기준!AH5,_calc_라운드기준!$B5:$AT5,0)+COUNTIFS(_calc_라운드기준!$B5:$AT5,_calc_라운드기준!AH5,$B$1:$AT$1,"&lt;"&amp;33))-(RANK(AH5,$B5:$AT5,0)+COUNTIFS($B5:$AT5,AH5,$B$1:$AT$1,"&lt;"&amp;33))</f>
        <v>10</v>
      </c>
      <c r="CB5">
        <f>(RANK(_calc_라운드기준!AI5,_calc_라운드기준!$B5:$AT5,0)+COUNTIFS(_calc_라운드기준!$B5:$AT5,_calc_라운드기준!AI5,$B$1:$AT$1,"&lt;"&amp;34))-(RANK(AI5,$B5:$AT5,0)+COUNTIFS($B5:$AT5,AI5,$B$1:$AT$1,"&lt;"&amp;34))</f>
        <v>8</v>
      </c>
      <c r="CC5">
        <f>(RANK(_calc_라운드기준!AJ5,_calc_라운드기준!$B5:$AT5,0)+COUNTIFS(_calc_라운드기준!$B5:$AT5,_calc_라운드기준!AJ5,$B$1:$AT$1,"&lt;"&amp;35))-(RANK(AJ5,$B5:$AT5,0)+COUNTIFS($B5:$AT5,AJ5,$B$1:$AT$1,"&lt;"&amp;35))</f>
        <v>23</v>
      </c>
      <c r="CD5">
        <f>(RANK(_calc_라운드기준!AK5,_calc_라운드기준!$B5:$AT5,0)+COUNTIFS(_calc_라운드기준!$B5:$AT5,_calc_라운드기준!AK5,$B$1:$AT$1,"&lt;"&amp;36))-(RANK(AK5,$B5:$AT5,0)+COUNTIFS($B5:$AT5,AK5,$B$1:$AT$1,"&lt;"&amp;36))</f>
        <v>-6</v>
      </c>
      <c r="CE5">
        <f>(RANK(_calc_라운드기준!AL5,_calc_라운드기준!$B5:$AT5,0)+COUNTIFS(_calc_라운드기준!$B5:$AT5,_calc_라운드기준!AL5,$B$1:$AT$1,"&lt;"&amp;37))-(RANK(AL5,$B5:$AT5,0)+COUNTIFS($B5:$AT5,AL5,$B$1:$AT$1,"&lt;"&amp;37))</f>
        <v>9</v>
      </c>
      <c r="CF5">
        <f>(RANK(_calc_라운드기준!AM5,_calc_라운드기준!$B5:$AT5,0)+COUNTIFS(_calc_라운드기준!$B5:$AT5,_calc_라운드기준!AM5,$B$1:$AT$1,"&lt;"&amp;38))-(RANK(AM5,$B5:$AT5,0)+COUNTIFS($B5:$AT5,AM5,$B$1:$AT$1,"&lt;"&amp;38))</f>
        <v>6</v>
      </c>
      <c r="CG5">
        <f>(RANK(_calc_라운드기준!AN5,_calc_라운드기준!$B5:$AT5,0)+COUNTIFS(_calc_라운드기준!$B5:$AT5,_calc_라운드기준!AN5,$B$1:$AT$1,"&lt;"&amp;39))-(RANK(AN5,$B5:$AT5,0)+COUNTIFS($B5:$AT5,AN5,$B$1:$AT$1,"&lt;"&amp;39))</f>
        <v>3</v>
      </c>
      <c r="CH5">
        <f>(RANK(_calc_라운드기준!AO5,_calc_라운드기준!$B5:$AT5,0)+COUNTIFS(_calc_라운드기준!$B5:$AT5,_calc_라운드기준!AO5,$B$1:$AT$1,"&lt;"&amp;40))-(RANK(AO5,$B5:$AT5,0)+COUNTIFS($B5:$AT5,AO5,$B$1:$AT$1,"&lt;"&amp;40))</f>
        <v>0</v>
      </c>
      <c r="CI5">
        <f>(RANK(_calc_라운드기준!AP5,_calc_라운드기준!$B5:$AT5,0)+COUNTIFS(_calc_라운드기준!$B5:$AT5,_calc_라운드기준!AP5,$B$1:$AT$1,"&lt;"&amp;41))-(RANK(AP5,$B5:$AT5,0)+COUNTIFS($B5:$AT5,AP5,$B$1:$AT$1,"&lt;"&amp;41))</f>
        <v>-24</v>
      </c>
      <c r="CJ5">
        <f>(RANK(_calc_라운드기준!AQ5,_calc_라운드기준!$B5:$AT5,0)+COUNTIFS(_calc_라운드기준!$B5:$AT5,_calc_라운드기준!AQ5,$B$1:$AT$1,"&lt;"&amp;42))-(RANK(AQ5,$B5:$AT5,0)+COUNTIFS($B5:$AT5,AQ5,$B$1:$AT$1,"&lt;"&amp;42))</f>
        <v>-2</v>
      </c>
      <c r="CK5">
        <f>(RANK(_calc_라운드기준!AR5,_calc_라운드기준!$B5:$AT5,0)+COUNTIFS(_calc_라운드기준!$B5:$AT5,_calc_라운드기준!AR5,$B$1:$AT$1,"&lt;"&amp;43))-(RANK(AR5,$B5:$AT5,0)+COUNTIFS($B5:$AT5,AR5,$B$1:$AT$1,"&lt;"&amp;43))</f>
        <v>9</v>
      </c>
      <c r="CL5">
        <f>(RANK(_calc_라운드기준!AS5,_calc_라운드기준!$B5:$AT5,0)+COUNTIFS(_calc_라운드기준!$B5:$AT5,_calc_라운드기준!AS5,$B$1:$AT$1,"&lt;"&amp;44))-(RANK(AS5,$B5:$AT5,0)+COUNTIFS($B5:$AT5,AS5,$B$1:$AT$1,"&lt;"&amp;44))</f>
        <v>-6</v>
      </c>
      <c r="CM5">
        <f>(RANK(_calc_라운드기준!AT5,_calc_라운드기준!$B5:$AT5,0)+COUNTIFS(_calc_라운드기준!$B5:$AT5,_calc_라운드기준!AT5,$B$1:$AT$1,"&lt;"&amp;45))-(RANK(AT5,$B5:$AT5,0)+COUNTIFS($B5:$AT5,AT5,$B$1:$AT$1,"&lt;"&amp;45))</f>
        <v>29</v>
      </c>
      <c r="CN5">
        <f t="shared" si="0"/>
        <v>43</v>
      </c>
      <c r="CO5">
        <f t="shared" si="1"/>
        <v>37</v>
      </c>
      <c r="CP5">
        <f t="shared" si="2"/>
        <v>16</v>
      </c>
      <c r="CQ5">
        <f t="shared" si="3"/>
        <v>39</v>
      </c>
      <c r="CR5">
        <f t="shared" si="4"/>
        <v>28</v>
      </c>
      <c r="CS5">
        <f t="shared" si="5"/>
        <v>8</v>
      </c>
      <c r="CT5">
        <f t="shared" si="6"/>
        <v>6</v>
      </c>
      <c r="CU5">
        <f t="shared" si="7"/>
        <v>40</v>
      </c>
      <c r="CV5">
        <f t="shared" si="8"/>
        <v>31</v>
      </c>
      <c r="CW5">
        <f t="shared" si="9"/>
        <v>33</v>
      </c>
      <c r="CX5">
        <f t="shared" si="10"/>
        <v>25</v>
      </c>
      <c r="CY5">
        <f t="shared" si="11"/>
        <v>3</v>
      </c>
      <c r="CZ5">
        <f t="shared" si="12"/>
        <v>20</v>
      </c>
      <c r="DA5">
        <f t="shared" si="13"/>
        <v>4</v>
      </c>
      <c r="DB5">
        <f t="shared" si="14"/>
        <v>41</v>
      </c>
      <c r="DC5">
        <f t="shared" si="15"/>
        <v>21</v>
      </c>
      <c r="DD5">
        <f t="shared" si="16"/>
        <v>18</v>
      </c>
      <c r="DE5">
        <f t="shared" si="17"/>
        <v>10</v>
      </c>
      <c r="DF5">
        <f t="shared" si="18"/>
        <v>26</v>
      </c>
      <c r="DG5">
        <f t="shared" si="19"/>
        <v>45</v>
      </c>
      <c r="DH5">
        <f t="shared" si="20"/>
        <v>1</v>
      </c>
      <c r="DI5">
        <f t="shared" si="21"/>
        <v>15</v>
      </c>
      <c r="DJ5">
        <f t="shared" si="22"/>
        <v>23</v>
      </c>
      <c r="DK5">
        <f t="shared" si="23"/>
        <v>38</v>
      </c>
      <c r="DL5">
        <f t="shared" si="24"/>
        <v>34</v>
      </c>
      <c r="DM5">
        <f t="shared" si="25"/>
        <v>7</v>
      </c>
      <c r="DN5">
        <f t="shared" si="26"/>
        <v>44</v>
      </c>
      <c r="DO5">
        <f t="shared" si="27"/>
        <v>32</v>
      </c>
      <c r="DP5">
        <f t="shared" si="28"/>
        <v>13</v>
      </c>
      <c r="DQ5">
        <f t="shared" si="29"/>
        <v>19</v>
      </c>
      <c r="DR5">
        <f t="shared" si="30"/>
        <v>35</v>
      </c>
      <c r="DS5">
        <f t="shared" si="31"/>
        <v>36</v>
      </c>
      <c r="DT5">
        <f t="shared" si="32"/>
        <v>9</v>
      </c>
      <c r="DU5">
        <f t="shared" si="33"/>
        <v>14</v>
      </c>
      <c r="DV5">
        <f t="shared" si="34"/>
        <v>5</v>
      </c>
      <c r="DW5">
        <f t="shared" si="35"/>
        <v>29</v>
      </c>
      <c r="DX5">
        <f t="shared" si="36"/>
        <v>11</v>
      </c>
      <c r="DY5">
        <f t="shared" si="37"/>
        <v>17</v>
      </c>
      <c r="DZ5">
        <f t="shared" si="38"/>
        <v>22</v>
      </c>
      <c r="EA5">
        <f t="shared" si="39"/>
        <v>24</v>
      </c>
      <c r="EB5">
        <f t="shared" si="40"/>
        <v>42</v>
      </c>
      <c r="EC5">
        <f t="shared" si="41"/>
        <v>27</v>
      </c>
      <c r="ED5">
        <f t="shared" si="42"/>
        <v>12</v>
      </c>
      <c r="EE5">
        <f t="shared" si="43"/>
        <v>30</v>
      </c>
      <c r="EF5">
        <f t="shared" si="44"/>
        <v>2</v>
      </c>
    </row>
    <row r="6" spans="1:136" ht="16.5" customHeight="1">
      <c r="A6">
        <f>_calc_라운드기준!A6</f>
        <v>1240</v>
      </c>
      <c r="B6">
        <f>INDEX(_calc_누적빈도!B:B,$A6)-INDEX(_calc_누적빈도!B:B,$A6-기준450회_후보!$B$1)</f>
        <v>56</v>
      </c>
      <c r="C6">
        <f>INDEX(_calc_누적빈도!C:C,$A6)-INDEX(_calc_누적빈도!C:C,$A6-기준450회_후보!$B$1)</f>
        <v>52</v>
      </c>
      <c r="D6">
        <f>INDEX(_calc_누적빈도!D:D,$A6)-INDEX(_calc_누적빈도!D:D,$A6-기준450회_후보!$B$1)</f>
        <v>68</v>
      </c>
      <c r="E6">
        <f>INDEX(_calc_누적빈도!E:E,$A6)-INDEX(_calc_누적빈도!E:E,$A6-기준450회_후보!$B$1)</f>
        <v>51</v>
      </c>
      <c r="F6">
        <f>INDEX(_calc_누적빈도!F:F,$A6)-INDEX(_calc_누적빈도!F:F,$A6-기준450회_후보!$B$1)</f>
        <v>43</v>
      </c>
      <c r="G6">
        <f>INDEX(_calc_누적빈도!G:G,$A6)-INDEX(_calc_누적빈도!G:G,$A6-기준450회_후보!$B$1)</f>
        <v>64</v>
      </c>
      <c r="H6">
        <f>INDEX(_calc_누적빈도!H:H,$A6)-INDEX(_calc_누적빈도!H:H,$A6-기준450회_후보!$B$1)</f>
        <v>61</v>
      </c>
      <c r="I6">
        <f>INDEX(_calc_누적빈도!I:I,$A6)-INDEX(_calc_누적빈도!I:I,$A6-기준450회_후보!$B$1)</f>
        <v>47</v>
      </c>
      <c r="J6">
        <f>INDEX(_calc_누적빈도!J:J,$A6)-INDEX(_calc_누적빈도!J:J,$A6-기준450회_후보!$B$1)</f>
        <v>56</v>
      </c>
      <c r="K6">
        <f>INDEX(_calc_누적빈도!K:K,$A6)-INDEX(_calc_누적빈도!K:K,$A6-기준450회_후보!$B$1)</f>
        <v>54</v>
      </c>
      <c r="L6">
        <f>INDEX(_calc_누적빈도!L:L,$A6)-INDEX(_calc_누적빈도!L:L,$A6-기준450회_후보!$B$1)</f>
        <v>57</v>
      </c>
      <c r="M6">
        <f>INDEX(_calc_누적빈도!M:M,$A6)-INDEX(_calc_누적빈도!M:M,$A6-기준450회_후보!$B$1)</f>
        <v>71</v>
      </c>
      <c r="N6">
        <f>INDEX(_calc_누적빈도!N:N,$A6)-INDEX(_calc_누적빈도!N:N,$A6-기준450회_후보!$B$1)</f>
        <v>73</v>
      </c>
      <c r="O6">
        <f>INDEX(_calc_누적빈도!O:O,$A6)-INDEX(_calc_누적빈도!O:O,$A6-기준450회_후보!$B$1)</f>
        <v>61</v>
      </c>
      <c r="P6">
        <f>INDEX(_calc_누적빈도!P:P,$A6)-INDEX(_calc_누적빈도!P:P,$A6-기준450회_후보!$B$1)</f>
        <v>61</v>
      </c>
      <c r="Q6">
        <f>INDEX(_calc_누적빈도!Q:Q,$A6)-INDEX(_calc_누적빈도!Q:Q,$A6-기준450회_후보!$B$1)</f>
        <v>68</v>
      </c>
      <c r="R6">
        <f>INDEX(_calc_누적빈도!R:R,$A6)-INDEX(_calc_누적빈도!R:R,$A6-기준450회_후보!$B$1)</f>
        <v>56</v>
      </c>
      <c r="S6">
        <f>INDEX(_calc_누적빈도!S:S,$A6)-INDEX(_calc_누적빈도!S:S,$A6-기준450회_후보!$B$1)</f>
        <v>69</v>
      </c>
      <c r="T6">
        <f>INDEX(_calc_누적빈도!T:T,$A6)-INDEX(_calc_누적빈도!T:T,$A6-기준450회_후보!$B$1)</f>
        <v>62</v>
      </c>
      <c r="U6">
        <f>INDEX(_calc_누적빈도!U:U,$A6)-INDEX(_calc_누적빈도!U:U,$A6-기준450회_후보!$B$1)</f>
        <v>51</v>
      </c>
      <c r="V6">
        <f>INDEX(_calc_누적빈도!V:V,$A6)-INDEX(_calc_누적빈도!V:V,$A6-기준450회_후보!$B$1)</f>
        <v>65</v>
      </c>
      <c r="W6">
        <f>INDEX(_calc_누적빈도!W:W,$A6)-INDEX(_calc_누적빈도!W:W,$A6-기준450회_후보!$B$1)</f>
        <v>60</v>
      </c>
      <c r="X6">
        <f>INDEX(_calc_누적빈도!X:X,$A6)-INDEX(_calc_누적빈도!X:X,$A6-기준450회_후보!$B$1)</f>
        <v>53</v>
      </c>
      <c r="Y6">
        <f>INDEX(_calc_누적빈도!Y:Y,$A6)-INDEX(_calc_누적빈도!Y:Y,$A6-기준450회_후보!$B$1)</f>
        <v>59</v>
      </c>
      <c r="Z6">
        <f>INDEX(_calc_누적빈도!Z:Z,$A6)-INDEX(_calc_누적빈도!Z:Z,$A6-기준450회_후보!$B$1)</f>
        <v>52</v>
      </c>
      <c r="AA6">
        <f>INDEX(_calc_누적빈도!AA:AA,$A6)-INDEX(_calc_누적빈도!AA:AA,$A6-기준450회_후보!$B$1)</f>
        <v>61</v>
      </c>
      <c r="AB6">
        <f>INDEX(_calc_누적빈도!AB:AB,$A6)-INDEX(_calc_누적빈도!AB:AB,$A6-기준450회_후보!$B$1)</f>
        <v>59</v>
      </c>
      <c r="AC6">
        <f>INDEX(_calc_누적빈도!AC:AC,$A6)-INDEX(_calc_누적빈도!AC:AC,$A6-기준450회_후보!$B$1)</f>
        <v>64</v>
      </c>
      <c r="AD6">
        <f>INDEX(_calc_누적빈도!AD:AD,$A6)-INDEX(_calc_누적빈도!AD:AD,$A6-기준450회_후보!$B$1)</f>
        <v>60</v>
      </c>
      <c r="AE6">
        <f>INDEX(_calc_누적빈도!AE:AE,$A6)-INDEX(_calc_누적빈도!AE:AE,$A6-기준450회_후보!$B$1)</f>
        <v>66</v>
      </c>
      <c r="AF6">
        <f>INDEX(_calc_누적빈도!AF:AF,$A6)-INDEX(_calc_누적빈도!AF:AF,$A6-기준450회_후보!$B$1)</f>
        <v>63</v>
      </c>
      <c r="AG6">
        <f>INDEX(_calc_누적빈도!AG:AG,$A6)-INDEX(_calc_누적빈도!AG:AG,$A6-기준450회_후보!$B$1)</f>
        <v>57</v>
      </c>
      <c r="AH6">
        <f>INDEX(_calc_누적빈도!AH:AH,$A6)-INDEX(_calc_누적빈도!AH:AH,$A6-기준450회_후보!$B$1)</f>
        <v>66</v>
      </c>
      <c r="AI6">
        <f>INDEX(_calc_누적빈도!AI:AI,$A6)-INDEX(_calc_누적빈도!AI:AI,$A6-기준450회_후보!$B$1)</f>
        <v>60</v>
      </c>
      <c r="AJ6">
        <f>INDEX(_calc_누적빈도!AJ:AJ,$A6)-INDEX(_calc_누적빈도!AJ:AJ,$A6-기준450회_후보!$B$1)</f>
        <v>65</v>
      </c>
      <c r="AK6">
        <f>INDEX(_calc_누적빈도!AK:AK,$A6)-INDEX(_calc_누적빈도!AK:AK,$A6-기준450회_후보!$B$1)</f>
        <v>62</v>
      </c>
      <c r="AL6">
        <f>INDEX(_calc_누적빈도!AL:AL,$A6)-INDEX(_calc_누적빈도!AL:AL,$A6-기준450회_후보!$B$1)</f>
        <v>60</v>
      </c>
      <c r="AM6">
        <f>INDEX(_calc_누적빈도!AM:AM,$A6)-INDEX(_calc_누적빈도!AM:AM,$A6-기준450회_후보!$B$1)</f>
        <v>75</v>
      </c>
      <c r="AN6">
        <f>INDEX(_calc_누적빈도!AN:AN,$A6)-INDEX(_calc_누적빈도!AN:AN,$A6-기준450회_후보!$B$1)</f>
        <v>63</v>
      </c>
      <c r="AO6">
        <f>INDEX(_calc_누적빈도!AO:AO,$A6)-INDEX(_calc_누적빈도!AO:AO,$A6-기준450회_후보!$B$1)</f>
        <v>55</v>
      </c>
      <c r="AP6">
        <f>INDEX(_calc_누적빈도!AP:AP,$A6)-INDEX(_calc_누적빈도!AP:AP,$A6-기준450회_후보!$B$1)</f>
        <v>52</v>
      </c>
      <c r="AQ6">
        <f>INDEX(_calc_누적빈도!AQ:AQ,$A6)-INDEX(_calc_누적빈도!AQ:AQ,$A6-기준450회_후보!$B$1)</f>
        <v>61</v>
      </c>
      <c r="AR6">
        <f>INDEX(_calc_누적빈도!AR:AR,$A6)-INDEX(_calc_누적빈도!AR:AR,$A6-기준450회_후보!$B$1)</f>
        <v>56</v>
      </c>
      <c r="AS6">
        <f>INDEX(_calc_누적빈도!AS:AS,$A6)-INDEX(_calc_누적빈도!AS:AS,$A6-기준450회_후보!$B$1)</f>
        <v>59</v>
      </c>
      <c r="AT6">
        <f>INDEX(_calc_누적빈도!AT:AT,$A6)-INDEX(_calc_누적빈도!AT:AT,$A6-기준450회_후보!$B$1)</f>
        <v>66</v>
      </c>
      <c r="AU6">
        <f>(RANK(_calc_라운드기준!B6,_calc_라운드기준!$B6:$AT6,0)+COUNTIFS(_calc_라운드기준!$B6:$AT6,_calc_라운드기준!B6,$B$1:$AT$1,"&lt;"&amp;1))-(RANK(B6,$B6:$AT6,0)+COUNTIFS($B6:$AT6,B6,$B$1:$AT$1,"&lt;"&amp;1))</f>
        <v>-29</v>
      </c>
      <c r="AV6">
        <f>(RANK(_calc_라운드기준!C6,_calc_라운드기준!$B6:$AT6,0)+COUNTIFS(_calc_라운드기준!$B6:$AT6,_calc_라운드기준!C6,$B$1:$AT$1,"&lt;"&amp;2))-(RANK(C6,$B6:$AT6,0)+COUNTIFS($B6:$AT6,C6,$B$1:$AT$1,"&lt;"&amp;2))</f>
        <v>-16</v>
      </c>
      <c r="AW6">
        <f>(RANK(_calc_라운드기준!D6,_calc_라운드기준!$B6:$AT6,0)+COUNTIFS(_calc_라운드기준!$B6:$AT6,_calc_라운드기준!D6,$B$1:$AT$1,"&lt;"&amp;3))-(RANK(D6,$B6:$AT6,0)+COUNTIFS($B6:$AT6,D6,$B$1:$AT$1,"&lt;"&amp;3))</f>
        <v>6</v>
      </c>
      <c r="AX6">
        <f>(RANK(_calc_라운드기준!E6,_calc_라운드기준!$B6:$AT6,0)+COUNTIFS(_calc_라운드기준!$B6:$AT6,_calc_라운드기준!E6,$B$1:$AT$1,"&lt;"&amp;4))-(RANK(E6,$B6:$AT6,0)+COUNTIFS($B6:$AT6,E6,$B$1:$AT$1,"&lt;"&amp;4))</f>
        <v>-18</v>
      </c>
      <c r="AY6">
        <f>(RANK(_calc_라운드기준!F6,_calc_라운드기준!$B6:$AT6,0)+COUNTIFS(_calc_라운드기준!$B6:$AT6,_calc_라운드기준!F6,$B$1:$AT$1,"&lt;"&amp;5))-(RANK(F6,$B6:$AT6,0)+COUNTIFS($B6:$AT6,F6,$B$1:$AT$1,"&lt;"&amp;5))</f>
        <v>-3</v>
      </c>
      <c r="AZ6">
        <f>(RANK(_calc_라운드기준!G6,_calc_라운드기준!$B6:$AT6,0)+COUNTIFS(_calc_라운드기준!$B6:$AT6,_calc_라운드기준!G6,$B$1:$AT$1,"&lt;"&amp;6))-(RANK(G6,$B6:$AT6,0)+COUNTIFS($B6:$AT6,G6,$B$1:$AT$1,"&lt;"&amp;6))</f>
        <v>13</v>
      </c>
      <c r="BA6">
        <f>(RANK(_calc_라운드기준!H6,_calc_라운드기준!$B6:$AT6,0)+COUNTIFS(_calc_라운드기준!$B6:$AT6,_calc_라운드기준!H6,$B$1:$AT$1,"&lt;"&amp;7))-(RANK(H6,$B6:$AT6,0)+COUNTIFS($B6:$AT6,H6,$B$1:$AT$1,"&lt;"&amp;7))</f>
        <v>8</v>
      </c>
      <c r="BB6">
        <f>(RANK(_calc_라운드기준!I6,_calc_라운드기준!$B6:$AT6,0)+COUNTIFS(_calc_라운드기준!$B6:$AT6,_calc_라운드기준!I6,$B$1:$AT$1,"&lt;"&amp;8))-(RANK(I6,$B6:$AT6,0)+COUNTIFS($B6:$AT6,I6,$B$1:$AT$1,"&lt;"&amp;8))</f>
        <v>-17</v>
      </c>
      <c r="BC6">
        <f>(RANK(_calc_라운드기준!J6,_calc_라운드기준!$B6:$AT6,0)+COUNTIFS(_calc_라운드기준!$B6:$AT6,_calc_라운드기준!J6,$B$1:$AT$1,"&lt;"&amp;9))-(RANK(J6,$B6:$AT6,0)+COUNTIFS($B6:$AT6,J6,$B$1:$AT$1,"&lt;"&amp;9))</f>
        <v>-21</v>
      </c>
      <c r="BD6">
        <f>(RANK(_calc_라운드기준!K6,_calc_라운드기준!$B6:$AT6,0)+COUNTIFS(_calc_라운드기준!$B6:$AT6,_calc_라운드기준!K6,$B$1:$AT$1,"&lt;"&amp;10))-(RANK(K6,$B6:$AT6,0)+COUNTIFS($B6:$AT6,K6,$B$1:$AT$1,"&lt;"&amp;10))</f>
        <v>-9</v>
      </c>
      <c r="BE6">
        <f>(RANK(_calc_라운드기준!L6,_calc_라운드기준!$B6:$AT6,0)+COUNTIFS(_calc_라운드기준!$B6:$AT6,_calc_라운드기준!L6,$B$1:$AT$1,"&lt;"&amp;11))-(RANK(L6,$B6:$AT6,0)+COUNTIFS($B6:$AT6,L6,$B$1:$AT$1,"&lt;"&amp;11))</f>
        <v>10</v>
      </c>
      <c r="BF6">
        <f>(RANK(_calc_라운드기준!M6,_calc_라운드기준!$B6:$AT6,0)+COUNTIFS(_calc_라운드기준!$B6:$AT6,_calc_라운드기준!M6,$B$1:$AT$1,"&lt;"&amp;12))-(RANK(M6,$B6:$AT6,0)+COUNTIFS($B6:$AT6,M6,$B$1:$AT$1,"&lt;"&amp;12))</f>
        <v>26</v>
      </c>
      <c r="BG6">
        <f>(RANK(_calc_라운드기준!N6,_calc_라운드기준!$B6:$AT6,0)+COUNTIFS(_calc_라운드기준!$B6:$AT6,_calc_라운드기준!N6,$B$1:$AT$1,"&lt;"&amp;13))-(RANK(N6,$B6:$AT6,0)+COUNTIFS($B6:$AT6,N6,$B$1:$AT$1,"&lt;"&amp;13))</f>
        <v>5</v>
      </c>
      <c r="BH6">
        <f>(RANK(_calc_라운드기준!O6,_calc_라운드기준!$B6:$AT6,0)+COUNTIFS(_calc_라운드기준!$B6:$AT6,_calc_라운드기준!O6,$B$1:$AT$1,"&lt;"&amp;14))-(RANK(O6,$B6:$AT6,0)+COUNTIFS($B6:$AT6,O6,$B$1:$AT$1,"&lt;"&amp;14))</f>
        <v>26</v>
      </c>
      <c r="BI6">
        <f>(RANK(_calc_라운드기준!P6,_calc_라운드기준!$B6:$AT6,0)+COUNTIFS(_calc_라운드기준!$B6:$AT6,_calc_라운드기준!P6,$B$1:$AT$1,"&lt;"&amp;15))-(RANK(P6,$B6:$AT6,0)+COUNTIFS($B6:$AT6,P6,$B$1:$AT$1,"&lt;"&amp;15))</f>
        <v>-19</v>
      </c>
      <c r="BJ6">
        <f>(RANK(_calc_라운드기준!Q6,_calc_라운드기준!$B6:$AT6,0)+COUNTIFS(_calc_라운드기준!$B6:$AT6,_calc_라운드기준!Q6,$B$1:$AT$1,"&lt;"&amp;16))-(RANK(Q6,$B6:$AT6,0)+COUNTIFS($B6:$AT6,Q6,$B$1:$AT$1,"&lt;"&amp;16))</f>
        <v>2</v>
      </c>
      <c r="BK6">
        <f>(RANK(_calc_라운드기준!R6,_calc_라운드기준!$B6:$AT6,0)+COUNTIFS(_calc_라운드기준!$B6:$AT6,_calc_라운드기준!R6,$B$1:$AT$1,"&lt;"&amp;17))-(RANK(R6,$B6:$AT6,0)+COUNTIFS($B6:$AT6,R6,$B$1:$AT$1,"&lt;"&amp;17))</f>
        <v>7</v>
      </c>
      <c r="BL6">
        <f>(RANK(_calc_라운드기준!S6,_calc_라운드기준!$B6:$AT6,0)+COUNTIFS(_calc_라운드기준!$B6:$AT6,_calc_라운드기준!S6,$B$1:$AT$1,"&lt;"&amp;18))-(RANK(S6,$B6:$AT6,0)+COUNTIFS($B6:$AT6,S6,$B$1:$AT$1,"&lt;"&amp;18))</f>
        <v>9</v>
      </c>
      <c r="BM6">
        <f>(RANK(_calc_라운드기준!T6,_calc_라운드기준!$B6:$AT6,0)+COUNTIFS(_calc_라운드기준!$B6:$AT6,_calc_라운드기준!T6,$B$1:$AT$1,"&lt;"&amp;19))-(RANK(T6,$B6:$AT6,0)+COUNTIFS($B6:$AT6,T6,$B$1:$AT$1,"&lt;"&amp;19))</f>
        <v>-2</v>
      </c>
      <c r="BN6">
        <f>(RANK(_calc_라운드기준!U6,_calc_라운드기준!$B6:$AT6,0)+COUNTIFS(_calc_라운드기준!$B6:$AT6,_calc_라운드기준!U6,$B$1:$AT$1,"&lt;"&amp;20))-(RANK(U6,$B6:$AT6,0)+COUNTIFS($B6:$AT6,U6,$B$1:$AT$1,"&lt;"&amp;20))</f>
        <v>-28</v>
      </c>
      <c r="BO6">
        <f>(RANK(_calc_라운드기준!V6,_calc_라운드기준!$B6:$AT6,0)+COUNTIFS(_calc_라운드기준!$B6:$AT6,_calc_라운드기준!V6,$B$1:$AT$1,"&lt;"&amp;21))-(RANK(V6,$B6:$AT6,0)+COUNTIFS($B6:$AT6,V6,$B$1:$AT$1,"&lt;"&amp;21))</f>
        <v>33</v>
      </c>
      <c r="BP6">
        <f>(RANK(_calc_라운드기준!W6,_calc_라운드기준!$B6:$AT6,0)+COUNTIFS(_calc_라운드기준!$B6:$AT6,_calc_라운드기준!W6,$B$1:$AT$1,"&lt;"&amp;22))-(RANK(W6,$B6:$AT6,0)+COUNTIFS($B6:$AT6,W6,$B$1:$AT$1,"&lt;"&amp;22))</f>
        <v>7</v>
      </c>
      <c r="BQ6">
        <f>(RANK(_calc_라운드기준!X6,_calc_라운드기준!$B6:$AT6,0)+COUNTIFS(_calc_라운드기준!$B6:$AT6,_calc_라운드기준!X6,$B$1:$AT$1,"&lt;"&amp;23))-(RANK(X6,$B6:$AT6,0)+COUNTIFS($B6:$AT6,X6,$B$1:$AT$1,"&lt;"&amp;23))</f>
        <v>-7</v>
      </c>
      <c r="BR6">
        <f>(RANK(_calc_라운드기준!Y6,_calc_라운드기준!$B6:$AT6,0)+COUNTIFS(_calc_라운드기준!$B6:$AT6,_calc_라운드기준!Y6,$B$1:$AT$1,"&lt;"&amp;24))-(RANK(Y6,$B6:$AT6,0)+COUNTIFS($B6:$AT6,Y6,$B$1:$AT$1,"&lt;"&amp;24))</f>
        <v>-18</v>
      </c>
      <c r="BS6">
        <f>(RANK(_calc_라운드기준!Z6,_calc_라운드기준!$B6:$AT6,0)+COUNTIFS(_calc_라운드기준!$B6:$AT6,_calc_라운드기준!Z6,$B$1:$AT$1,"&lt;"&amp;25))-(RANK(Z6,$B6:$AT6,0)+COUNTIFS($B6:$AT6,Z6,$B$1:$AT$1,"&lt;"&amp;25))</f>
        <v>-8</v>
      </c>
      <c r="BT6">
        <f>(RANK(_calc_라운드기준!AA6,_calc_라운드기준!$B6:$AT6,0)+COUNTIFS(_calc_라운드기준!$B6:$AT6,_calc_라운드기준!AA6,$B$1:$AT$1,"&lt;"&amp;26))-(RANK(AA6,$B6:$AT6,0)+COUNTIFS($B6:$AT6,AA6,$B$1:$AT$1,"&lt;"&amp;26))</f>
        <v>12</v>
      </c>
      <c r="BU6">
        <f>(RANK(_calc_라운드기준!AB6,_calc_라운드기준!$B6:$AT6,0)+COUNTIFS(_calc_라운드기준!$B6:$AT6,_calc_라운드기준!AB6,$B$1:$AT$1,"&lt;"&amp;27))-(RANK(AB6,$B6:$AT6,0)+COUNTIFS($B6:$AT6,AB6,$B$1:$AT$1,"&lt;"&amp;27))</f>
        <v>-26</v>
      </c>
      <c r="BV6">
        <f>(RANK(_calc_라운드기준!AC6,_calc_라운드기준!$B6:$AT6,0)+COUNTIFS(_calc_라운드기준!$B6:$AT6,_calc_라운드기준!AC6,$B$1:$AT$1,"&lt;"&amp;28))-(RANK(AC6,$B6:$AT6,0)+COUNTIFS($B6:$AT6,AC6,$B$1:$AT$1,"&lt;"&amp;28))</f>
        <v>-9</v>
      </c>
      <c r="BW6">
        <f>(RANK(_calc_라운드기준!AD6,_calc_라운드기준!$B6:$AT6,0)+COUNTIFS(_calc_라운드기준!$B6:$AT6,_calc_라운드기준!AD6,$B$1:$AT$1,"&lt;"&amp;29))-(RANK(AD6,$B6:$AT6,0)+COUNTIFS($B6:$AT6,AD6,$B$1:$AT$1,"&lt;"&amp;29))</f>
        <v>10</v>
      </c>
      <c r="BX6">
        <f>(RANK(_calc_라운드기준!AE6,_calc_라운드기준!$B6:$AT6,0)+COUNTIFS(_calc_라운드기준!$B6:$AT6,_calc_라운드기준!AE6,$B$1:$AT$1,"&lt;"&amp;30))-(RANK(AE6,$B6:$AT6,0)+COUNTIFS($B6:$AT6,AE6,$B$1:$AT$1,"&lt;"&amp;30))</f>
        <v>9</v>
      </c>
      <c r="BY6">
        <f>(RANK(_calc_라운드기준!AF6,_calc_라운드기준!$B6:$AT6,0)+COUNTIFS(_calc_라운드기준!$B6:$AT6,_calc_라운드기준!AF6,$B$1:$AT$1,"&lt;"&amp;31))-(RANK(AF6,$B6:$AT6,0)+COUNTIFS($B6:$AT6,AF6,$B$1:$AT$1,"&lt;"&amp;31))</f>
        <v>-9</v>
      </c>
      <c r="BZ6">
        <f>(RANK(_calc_라운드기준!AG6,_calc_라운드기준!$B6:$AT6,0)+COUNTIFS(_calc_라운드기준!$B6:$AT6,_calc_라운드기준!AG6,$B$1:$AT$1,"&lt;"&amp;32))-(RANK(AG6,$B6:$AT6,0)+COUNTIFS($B6:$AT6,AG6,$B$1:$AT$1,"&lt;"&amp;32))</f>
        <v>-14</v>
      </c>
      <c r="CA6">
        <f>(RANK(_calc_라운드기준!AH6,_calc_라운드기준!$B6:$AT6,0)+COUNTIFS(_calc_라운드기준!$B6:$AT6,_calc_라운드기준!AH6,$B$1:$AT$1,"&lt;"&amp;33))-(RANK(AH6,$B6:$AT6,0)+COUNTIFS($B6:$AT6,AH6,$B$1:$AT$1,"&lt;"&amp;33))</f>
        <v>10</v>
      </c>
      <c r="CB6">
        <f>(RANK(_calc_라운드기준!AI6,_calc_라운드기준!$B6:$AT6,0)+COUNTIFS(_calc_라운드기준!$B6:$AT6,_calc_라운드기준!AI6,$B$1:$AT$1,"&lt;"&amp;34))-(RANK(AI6,$B6:$AT6,0)+COUNTIFS($B6:$AT6,AI6,$B$1:$AT$1,"&lt;"&amp;34))</f>
        <v>10</v>
      </c>
      <c r="CC6">
        <f>(RANK(_calc_라운드기준!AJ6,_calc_라운드기준!$B6:$AT6,0)+COUNTIFS(_calc_라운드기준!$B6:$AT6,_calc_라운드기준!AJ6,$B$1:$AT$1,"&lt;"&amp;35))-(RANK(AJ6,$B6:$AT6,0)+COUNTIFS($B6:$AT6,AJ6,$B$1:$AT$1,"&lt;"&amp;35))</f>
        <v>25</v>
      </c>
      <c r="CD6">
        <f>(RANK(_calc_라운드기준!AK6,_calc_라운드기준!$B6:$AT6,0)+COUNTIFS(_calc_라운드기준!$B6:$AT6,_calc_라운드기준!AK6,$B$1:$AT$1,"&lt;"&amp;36))-(RANK(AK6,$B6:$AT6,0)+COUNTIFS($B6:$AT6,AK6,$B$1:$AT$1,"&lt;"&amp;36))</f>
        <v>-7</v>
      </c>
      <c r="CE6">
        <f>(RANK(_calc_라운드기준!AL6,_calc_라운드기준!$B6:$AT6,0)+COUNTIFS(_calc_라운드기준!$B6:$AT6,_calc_라운드기준!AL6,$B$1:$AT$1,"&lt;"&amp;37))-(RANK(AL6,$B6:$AT6,0)+COUNTIFS($B6:$AT6,AL6,$B$1:$AT$1,"&lt;"&amp;37))</f>
        <v>11</v>
      </c>
      <c r="CF6">
        <f>(RANK(_calc_라운드기준!AM6,_calc_라운드기준!$B6:$AT6,0)+COUNTIFS(_calc_라운드기준!$B6:$AT6,_calc_라운드기준!AM6,$B$1:$AT$1,"&lt;"&amp;38))-(RANK(AM6,$B6:$AT6,0)+COUNTIFS($B6:$AT6,AM6,$B$1:$AT$1,"&lt;"&amp;38))</f>
        <v>5</v>
      </c>
      <c r="CG6">
        <f>(RANK(_calc_라운드기준!AN6,_calc_라운드기준!$B6:$AT6,0)+COUNTIFS(_calc_라운드기준!$B6:$AT6,_calc_라운드기준!AN6,$B$1:$AT$1,"&lt;"&amp;39))-(RANK(AN6,$B6:$AT6,0)+COUNTIFS($B6:$AT6,AN6,$B$1:$AT$1,"&lt;"&amp;39))</f>
        <v>4</v>
      </c>
      <c r="CH6">
        <f>(RANK(_calc_라운드기준!AO6,_calc_라운드기준!$B6:$AT6,0)+COUNTIFS(_calc_라운드기준!$B6:$AT6,_calc_라운드기준!AO6,$B$1:$AT$1,"&lt;"&amp;40))-(RANK(AO6,$B6:$AT6,0)+COUNTIFS($B6:$AT6,AO6,$B$1:$AT$1,"&lt;"&amp;40))</f>
        <v>2</v>
      </c>
      <c r="CI6">
        <f>(RANK(_calc_라운드기준!AP6,_calc_라운드기준!$B6:$AT6,0)+COUNTIFS(_calc_라운드기준!$B6:$AT6,_calc_라운드기준!AP6,$B$1:$AT$1,"&lt;"&amp;41))-(RANK(AP6,$B6:$AT6,0)+COUNTIFS($B6:$AT6,AP6,$B$1:$AT$1,"&lt;"&amp;41))</f>
        <v>-21</v>
      </c>
      <c r="CJ6">
        <f>(RANK(_calc_라운드기준!AQ6,_calc_라운드기준!$B6:$AT6,0)+COUNTIFS(_calc_라운드기준!$B6:$AT6,_calc_라운드기준!AQ6,$B$1:$AT$1,"&lt;"&amp;42))-(RANK(AQ6,$B6:$AT6,0)+COUNTIFS($B6:$AT6,AQ6,$B$1:$AT$1,"&lt;"&amp;42))</f>
        <v>-1</v>
      </c>
      <c r="CK6">
        <f>(RANK(_calc_라운드기준!AR6,_calc_라운드기준!$B6:$AT6,0)+COUNTIFS(_calc_라운드기준!$B6:$AT6,_calc_라운드기준!AR6,$B$1:$AT$1,"&lt;"&amp;43))-(RANK(AR6,$B6:$AT6,0)+COUNTIFS($B6:$AT6,AR6,$B$1:$AT$1,"&lt;"&amp;43))</f>
        <v>9</v>
      </c>
      <c r="CL6">
        <f>(RANK(_calc_라운드기준!AS6,_calc_라운드기준!$B6:$AT6,0)+COUNTIFS(_calc_라운드기준!$B6:$AT6,_calc_라운드기준!AS6,$B$1:$AT$1,"&lt;"&amp;44))-(RANK(AS6,$B6:$AT6,0)+COUNTIFS($B6:$AT6,AS6,$B$1:$AT$1,"&lt;"&amp;44))</f>
        <v>10</v>
      </c>
      <c r="CM6">
        <f>(RANK(_calc_라운드기준!AT6,_calc_라운드기준!$B6:$AT6,0)+COUNTIFS(_calc_라운드기준!$B6:$AT6,_calc_라운드기준!AT6,$B$1:$AT$1,"&lt;"&amp;45))-(RANK(AT6,$B6:$AT6,0)+COUNTIFS($B6:$AT6,AT6,$B$1:$AT$1,"&lt;"&amp;45))</f>
        <v>13</v>
      </c>
      <c r="CN6">
        <f t="shared" si="0"/>
        <v>45</v>
      </c>
      <c r="CO6">
        <f t="shared" si="1"/>
        <v>36</v>
      </c>
      <c r="CP6">
        <f t="shared" si="2"/>
        <v>20</v>
      </c>
      <c r="CQ6">
        <f t="shared" si="3"/>
        <v>38</v>
      </c>
      <c r="CR6">
        <f t="shared" si="4"/>
        <v>28</v>
      </c>
      <c r="CS6">
        <f t="shared" si="5"/>
        <v>5</v>
      </c>
      <c r="CT6">
        <f t="shared" si="6"/>
        <v>17</v>
      </c>
      <c r="CU6">
        <f t="shared" si="7"/>
        <v>37</v>
      </c>
      <c r="CV6">
        <f t="shared" si="8"/>
        <v>41</v>
      </c>
      <c r="CW6">
        <f t="shared" si="9"/>
        <v>32</v>
      </c>
      <c r="CX6">
        <f t="shared" si="10"/>
        <v>9</v>
      </c>
      <c r="CY6">
        <f t="shared" si="11"/>
        <v>2</v>
      </c>
      <c r="CZ6">
        <f t="shared" si="12"/>
        <v>21</v>
      </c>
      <c r="DA6">
        <f t="shared" si="13"/>
        <v>3</v>
      </c>
      <c r="DB6">
        <f t="shared" si="14"/>
        <v>40</v>
      </c>
      <c r="DC6">
        <f t="shared" si="15"/>
        <v>24</v>
      </c>
      <c r="DD6">
        <f t="shared" si="16"/>
        <v>18</v>
      </c>
      <c r="DE6">
        <f t="shared" si="17"/>
        <v>14</v>
      </c>
      <c r="DF6">
        <f t="shared" si="18"/>
        <v>27</v>
      </c>
      <c r="DG6">
        <f t="shared" si="19"/>
        <v>44</v>
      </c>
      <c r="DH6">
        <f t="shared" si="20"/>
        <v>1</v>
      </c>
      <c r="DI6">
        <f t="shared" si="21"/>
        <v>19</v>
      </c>
      <c r="DJ6">
        <f t="shared" si="22"/>
        <v>29</v>
      </c>
      <c r="DK6">
        <f t="shared" si="23"/>
        <v>39</v>
      </c>
      <c r="DL6">
        <f t="shared" si="24"/>
        <v>31</v>
      </c>
      <c r="DM6">
        <f t="shared" si="25"/>
        <v>7</v>
      </c>
      <c r="DN6">
        <f t="shared" si="26"/>
        <v>43</v>
      </c>
      <c r="DO6">
        <f t="shared" si="27"/>
        <v>33</v>
      </c>
      <c r="DP6">
        <f t="shared" si="28"/>
        <v>10</v>
      </c>
      <c r="DQ6">
        <f t="shared" si="29"/>
        <v>15</v>
      </c>
      <c r="DR6">
        <f t="shared" si="30"/>
        <v>34</v>
      </c>
      <c r="DS6">
        <f t="shared" si="31"/>
        <v>35</v>
      </c>
      <c r="DT6">
        <f t="shared" si="32"/>
        <v>11</v>
      </c>
      <c r="DU6">
        <f t="shared" si="33"/>
        <v>12</v>
      </c>
      <c r="DV6">
        <f t="shared" si="34"/>
        <v>4</v>
      </c>
      <c r="DW6">
        <f t="shared" si="35"/>
        <v>30</v>
      </c>
      <c r="DX6">
        <f t="shared" si="36"/>
        <v>8</v>
      </c>
      <c r="DY6">
        <f t="shared" si="37"/>
        <v>22</v>
      </c>
      <c r="DZ6">
        <f t="shared" si="38"/>
        <v>23</v>
      </c>
      <c r="EA6">
        <f t="shared" si="39"/>
        <v>25</v>
      </c>
      <c r="EB6">
        <f t="shared" si="40"/>
        <v>42</v>
      </c>
      <c r="EC6">
        <f t="shared" si="41"/>
        <v>26</v>
      </c>
      <c r="ED6">
        <f t="shared" si="42"/>
        <v>16</v>
      </c>
      <c r="EE6">
        <f t="shared" si="43"/>
        <v>13</v>
      </c>
      <c r="EF6">
        <f t="shared" si="44"/>
        <v>6</v>
      </c>
    </row>
    <row r="7" spans="1:136" ht="16.5" customHeight="1">
      <c r="A7">
        <f>_calc_라운드기준!A7</f>
        <v>1239</v>
      </c>
      <c r="B7">
        <f>INDEX(_calc_누적빈도!B:B,$A7)-INDEX(_calc_누적빈도!B:B,$A7-기준450회_후보!$B$1)</f>
        <v>56</v>
      </c>
      <c r="C7">
        <f>INDEX(_calc_누적빈도!C:C,$A7)-INDEX(_calc_누적빈도!C:C,$A7-기준450회_후보!$B$1)</f>
        <v>53</v>
      </c>
      <c r="D7">
        <f>INDEX(_calc_누적빈도!D:D,$A7)-INDEX(_calc_누적빈도!D:D,$A7-기준450회_후보!$B$1)</f>
        <v>68</v>
      </c>
      <c r="E7">
        <f>INDEX(_calc_누적빈도!E:E,$A7)-INDEX(_calc_누적빈도!E:E,$A7-기준450회_후보!$B$1)</f>
        <v>51</v>
      </c>
      <c r="F7">
        <f>INDEX(_calc_누적빈도!F:F,$A7)-INDEX(_calc_누적빈도!F:F,$A7-기준450회_후보!$B$1)</f>
        <v>43</v>
      </c>
      <c r="G7">
        <f>INDEX(_calc_누적빈도!G:G,$A7)-INDEX(_calc_누적빈도!G:G,$A7-기준450회_후보!$B$1)</f>
        <v>65</v>
      </c>
      <c r="H7">
        <f>INDEX(_calc_누적빈도!H:H,$A7)-INDEX(_calc_누적빈도!H:H,$A7-기준450회_후보!$B$1)</f>
        <v>62</v>
      </c>
      <c r="I7">
        <f>INDEX(_calc_누적빈도!I:I,$A7)-INDEX(_calc_누적빈도!I:I,$A7-기준450회_후보!$B$1)</f>
        <v>47</v>
      </c>
      <c r="J7">
        <f>INDEX(_calc_누적빈도!J:J,$A7)-INDEX(_calc_누적빈도!J:J,$A7-기준450회_후보!$B$1)</f>
        <v>56</v>
      </c>
      <c r="K7">
        <f>INDEX(_calc_누적빈도!K:K,$A7)-INDEX(_calc_누적빈도!K:K,$A7-기준450회_후보!$B$1)</f>
        <v>54</v>
      </c>
      <c r="L7">
        <f>INDEX(_calc_누적빈도!L:L,$A7)-INDEX(_calc_누적빈도!L:L,$A7-기준450회_후보!$B$1)</f>
        <v>56</v>
      </c>
      <c r="M7">
        <f>INDEX(_calc_누적빈도!M:M,$A7)-INDEX(_calc_누적빈도!M:M,$A7-기준450회_후보!$B$1)</f>
        <v>72</v>
      </c>
      <c r="N7">
        <f>INDEX(_calc_누적빈도!N:N,$A7)-INDEX(_calc_누적빈도!N:N,$A7-기준450회_후보!$B$1)</f>
        <v>72</v>
      </c>
      <c r="O7">
        <f>INDEX(_calc_누적빈도!O:O,$A7)-INDEX(_calc_누적빈도!O:O,$A7-기준450회_후보!$B$1)</f>
        <v>61</v>
      </c>
      <c r="P7">
        <f>INDEX(_calc_누적빈도!P:P,$A7)-INDEX(_calc_누적빈도!P:P,$A7-기준450회_후보!$B$1)</f>
        <v>61</v>
      </c>
      <c r="Q7">
        <f>INDEX(_calc_누적빈도!Q:Q,$A7)-INDEX(_calc_누적빈도!Q:Q,$A7-기준450회_후보!$B$1)</f>
        <v>68</v>
      </c>
      <c r="R7">
        <f>INDEX(_calc_누적빈도!R:R,$A7)-INDEX(_calc_누적빈도!R:R,$A7-기준450회_후보!$B$1)</f>
        <v>56</v>
      </c>
      <c r="S7">
        <f>INDEX(_calc_누적빈도!S:S,$A7)-INDEX(_calc_누적빈도!S:S,$A7-기준450회_후보!$B$1)</f>
        <v>69</v>
      </c>
      <c r="T7">
        <f>INDEX(_calc_누적빈도!T:T,$A7)-INDEX(_calc_누적빈도!T:T,$A7-기준450회_후보!$B$1)</f>
        <v>63</v>
      </c>
      <c r="U7">
        <f>INDEX(_calc_누적빈도!U:U,$A7)-INDEX(_calc_누적빈도!U:U,$A7-기준450회_후보!$B$1)</f>
        <v>51</v>
      </c>
      <c r="V7">
        <f>INDEX(_calc_누적빈도!V:V,$A7)-INDEX(_calc_누적빈도!V:V,$A7-기준450회_후보!$B$1)</f>
        <v>65</v>
      </c>
      <c r="W7">
        <f>INDEX(_calc_누적빈도!W:W,$A7)-INDEX(_calc_누적빈도!W:W,$A7-기준450회_후보!$B$1)</f>
        <v>59</v>
      </c>
      <c r="X7">
        <f>INDEX(_calc_누적빈도!X:X,$A7)-INDEX(_calc_누적빈도!X:X,$A7-기준450회_후보!$B$1)</f>
        <v>53</v>
      </c>
      <c r="Y7">
        <f>INDEX(_calc_누적빈도!Y:Y,$A7)-INDEX(_calc_누적빈도!Y:Y,$A7-기준450회_후보!$B$1)</f>
        <v>59</v>
      </c>
      <c r="Z7">
        <f>INDEX(_calc_누적빈도!Z:Z,$A7)-INDEX(_calc_누적빈도!Z:Z,$A7-기준450회_후보!$B$1)</f>
        <v>52</v>
      </c>
      <c r="AA7">
        <f>INDEX(_calc_누적빈도!AA:AA,$A7)-INDEX(_calc_누적빈도!AA:AA,$A7-기준450회_후보!$B$1)</f>
        <v>61</v>
      </c>
      <c r="AB7">
        <f>INDEX(_calc_누적빈도!AB:AB,$A7)-INDEX(_calc_누적빈도!AB:AB,$A7-기준450회_후보!$B$1)</f>
        <v>59</v>
      </c>
      <c r="AC7">
        <f>INDEX(_calc_누적빈도!AC:AC,$A7)-INDEX(_calc_누적빈도!AC:AC,$A7-기준450회_후보!$B$1)</f>
        <v>64</v>
      </c>
      <c r="AD7">
        <f>INDEX(_calc_누적빈도!AD:AD,$A7)-INDEX(_calc_누적빈도!AD:AD,$A7-기준450회_후보!$B$1)</f>
        <v>60</v>
      </c>
      <c r="AE7">
        <f>INDEX(_calc_누적빈도!AE:AE,$A7)-INDEX(_calc_누적빈도!AE:AE,$A7-기준450회_후보!$B$1)</f>
        <v>66</v>
      </c>
      <c r="AF7">
        <f>INDEX(_calc_누적빈도!AF:AF,$A7)-INDEX(_calc_누적빈도!AF:AF,$A7-기준450회_후보!$B$1)</f>
        <v>63</v>
      </c>
      <c r="AG7">
        <f>INDEX(_calc_누적빈도!AG:AG,$A7)-INDEX(_calc_누적빈도!AG:AG,$A7-기준450회_후보!$B$1)</f>
        <v>56</v>
      </c>
      <c r="AH7">
        <f>INDEX(_calc_누적빈도!AH:AH,$A7)-INDEX(_calc_누적빈도!AH:AH,$A7-기준450회_후보!$B$1)</f>
        <v>65</v>
      </c>
      <c r="AI7">
        <f>INDEX(_calc_누적빈도!AI:AI,$A7)-INDEX(_calc_누적빈도!AI:AI,$A7-기준450회_후보!$B$1)</f>
        <v>60</v>
      </c>
      <c r="AJ7">
        <f>INDEX(_calc_누적빈도!AJ:AJ,$A7)-INDEX(_calc_누적빈도!AJ:AJ,$A7-기준450회_후보!$B$1)</f>
        <v>65</v>
      </c>
      <c r="AK7">
        <f>INDEX(_calc_누적빈도!AK:AK,$A7)-INDEX(_calc_누적빈도!AK:AK,$A7-기준450회_후보!$B$1)</f>
        <v>61</v>
      </c>
      <c r="AL7">
        <f>INDEX(_calc_누적빈도!AL:AL,$A7)-INDEX(_calc_누적빈도!AL:AL,$A7-기준450회_후보!$B$1)</f>
        <v>60</v>
      </c>
      <c r="AM7">
        <f>INDEX(_calc_누적빈도!AM:AM,$A7)-INDEX(_calc_누적빈도!AM:AM,$A7-기준450회_후보!$B$1)</f>
        <v>75</v>
      </c>
      <c r="AN7">
        <f>INDEX(_calc_누적빈도!AN:AN,$A7)-INDEX(_calc_누적빈도!AN:AN,$A7-기준450회_후보!$B$1)</f>
        <v>63</v>
      </c>
      <c r="AO7">
        <f>INDEX(_calc_누적빈도!AO:AO,$A7)-INDEX(_calc_누적빈도!AO:AO,$A7-기준450회_후보!$B$1)</f>
        <v>55</v>
      </c>
      <c r="AP7">
        <f>INDEX(_calc_누적빈도!AP:AP,$A7)-INDEX(_calc_누적빈도!AP:AP,$A7-기준450회_후보!$B$1)</f>
        <v>52</v>
      </c>
      <c r="AQ7">
        <f>INDEX(_calc_누적빈도!AQ:AQ,$A7)-INDEX(_calc_누적빈도!AQ:AQ,$A7-기준450회_후보!$B$1)</f>
        <v>61</v>
      </c>
      <c r="AR7">
        <f>INDEX(_calc_누적빈도!AR:AR,$A7)-INDEX(_calc_누적빈도!AR:AR,$A7-기준450회_후보!$B$1)</f>
        <v>56</v>
      </c>
      <c r="AS7">
        <f>INDEX(_calc_누적빈도!AS:AS,$A7)-INDEX(_calc_누적빈도!AS:AS,$A7-기준450회_후보!$B$1)</f>
        <v>59</v>
      </c>
      <c r="AT7">
        <f>INDEX(_calc_누적빈도!AT:AT,$A7)-INDEX(_calc_누적빈도!AT:AT,$A7-기준450회_후보!$B$1)</f>
        <v>67</v>
      </c>
      <c r="AU7">
        <f>(RANK(_calc_라운드기준!B7,_calc_라운드기준!$B7:$AT7,0)+COUNTIFS(_calc_라운드기준!$B7:$AT7,_calc_라운드기준!B7,$B$1:$AT$1,"&lt;"&amp;1))-(RANK(B7,$B7:$AT7,0)+COUNTIFS($B7:$AT7,B7,$B$1:$AT$1,"&lt;"&amp;1))</f>
        <v>-26</v>
      </c>
      <c r="AV7">
        <f>(RANK(_calc_라운드기준!C7,_calc_라운드기준!$B7:$AT7,0)+COUNTIFS(_calc_라운드기준!$B7:$AT7,_calc_라운드기준!C7,$B$1:$AT$1,"&lt;"&amp;2))-(RANK(C7,$B7:$AT7,0)+COUNTIFS($B7:$AT7,C7,$B$1:$AT$1,"&lt;"&amp;2))</f>
        <v>-14</v>
      </c>
      <c r="AW7">
        <f>(RANK(_calc_라운드기준!D7,_calc_라운드기준!$B7:$AT7,0)+COUNTIFS(_calc_라운드기준!$B7:$AT7,_calc_라운드기준!D7,$B$1:$AT$1,"&lt;"&amp;3))-(RANK(D7,$B7:$AT7,0)+COUNTIFS($B7:$AT7,D7,$B$1:$AT$1,"&lt;"&amp;3))</f>
        <v>6</v>
      </c>
      <c r="AX7">
        <f>(RANK(_calc_라운드기준!E7,_calc_라운드기준!$B7:$AT7,0)+COUNTIFS(_calc_라운드기준!$B7:$AT7,_calc_라운드기준!E7,$B$1:$AT$1,"&lt;"&amp;4))-(RANK(E7,$B7:$AT7,0)+COUNTIFS($B7:$AT7,E7,$B$1:$AT$1,"&lt;"&amp;4))</f>
        <v>-17</v>
      </c>
      <c r="AY7">
        <f>(RANK(_calc_라운드기준!F7,_calc_라운드기준!$B7:$AT7,0)+COUNTIFS(_calc_라운드기준!$B7:$AT7,_calc_라운드기준!F7,$B$1:$AT$1,"&lt;"&amp;5))-(RANK(F7,$B7:$AT7,0)+COUNTIFS($B7:$AT7,F7,$B$1:$AT$1,"&lt;"&amp;5))</f>
        <v>-4</v>
      </c>
      <c r="AZ7">
        <f>(RANK(_calc_라운드기준!G7,_calc_라운드기준!$B7:$AT7,0)+COUNTIFS(_calc_라운드기준!$B7:$AT7,_calc_라운드기준!G7,$B$1:$AT$1,"&lt;"&amp;6))-(RANK(G7,$B7:$AT7,0)+COUNTIFS($B7:$AT7,G7,$B$1:$AT$1,"&lt;"&amp;6))</f>
        <v>17</v>
      </c>
      <c r="BA7">
        <f>(RANK(_calc_라운드기준!H7,_calc_라운드기준!$B7:$AT7,0)+COUNTIFS(_calc_라운드기준!$B7:$AT7,_calc_라운드기준!H7,$B$1:$AT$1,"&lt;"&amp;7))-(RANK(H7,$B7:$AT7,0)+COUNTIFS($B7:$AT7,H7,$B$1:$AT$1,"&lt;"&amp;7))</f>
        <v>10</v>
      </c>
      <c r="BB7">
        <f>(RANK(_calc_라운드기준!I7,_calc_라운드기준!$B7:$AT7,0)+COUNTIFS(_calc_라운드기준!$B7:$AT7,_calc_라운드기준!I7,$B$1:$AT$1,"&lt;"&amp;8))-(RANK(I7,$B7:$AT7,0)+COUNTIFS($B7:$AT7,I7,$B$1:$AT$1,"&lt;"&amp;8))</f>
        <v>-16</v>
      </c>
      <c r="BC7">
        <f>(RANK(_calc_라운드기준!J7,_calc_라운드기준!$B7:$AT7,0)+COUNTIFS(_calc_라운드기준!$B7:$AT7,_calc_라운드기준!J7,$B$1:$AT$1,"&lt;"&amp;9))-(RANK(J7,$B7:$AT7,0)+COUNTIFS($B7:$AT7,J7,$B$1:$AT$1,"&lt;"&amp;9))</f>
        <v>-24</v>
      </c>
      <c r="BD7">
        <f>(RANK(_calc_라운드기준!K7,_calc_라운드기준!$B7:$AT7,0)+COUNTIFS(_calc_라운드기준!$B7:$AT7,_calc_라운드기준!K7,$B$1:$AT$1,"&lt;"&amp;10))-(RANK(K7,$B7:$AT7,0)+COUNTIFS($B7:$AT7,K7,$B$1:$AT$1,"&lt;"&amp;10))</f>
        <v>-8</v>
      </c>
      <c r="BE7">
        <f>(RANK(_calc_라운드기준!L7,_calc_라운드기준!$B7:$AT7,0)+COUNTIFS(_calc_라운드기준!$B7:$AT7,_calc_라운드기준!L7,$B$1:$AT$1,"&lt;"&amp;11))-(RANK(L7,$B7:$AT7,0)+COUNTIFS($B7:$AT7,L7,$B$1:$AT$1,"&lt;"&amp;11))</f>
        <v>10</v>
      </c>
      <c r="BF7">
        <f>(RANK(_calc_라운드기준!M7,_calc_라운드기준!$B7:$AT7,0)+COUNTIFS(_calc_라운드기준!$B7:$AT7,_calc_라운드기준!M7,$B$1:$AT$1,"&lt;"&amp;12))-(RANK(M7,$B7:$AT7,0)+COUNTIFS($B7:$AT7,M7,$B$1:$AT$1,"&lt;"&amp;12))</f>
        <v>28</v>
      </c>
      <c r="BG7">
        <f>(RANK(_calc_라운드기준!N7,_calc_라운드기준!$B7:$AT7,0)+COUNTIFS(_calc_라운드기준!$B7:$AT7,_calc_라운드기준!N7,$B$1:$AT$1,"&lt;"&amp;13))-(RANK(N7,$B7:$AT7,0)+COUNTIFS($B7:$AT7,N7,$B$1:$AT$1,"&lt;"&amp;13))</f>
        <v>9</v>
      </c>
      <c r="BH7">
        <f>(RANK(_calc_라운드기준!O7,_calc_라운드기준!$B7:$AT7,0)+COUNTIFS(_calc_라운드기준!$B7:$AT7,_calc_라운드기준!O7,$B$1:$AT$1,"&lt;"&amp;14))-(RANK(O7,$B7:$AT7,0)+COUNTIFS($B7:$AT7,O7,$B$1:$AT$1,"&lt;"&amp;14))</f>
        <v>27</v>
      </c>
      <c r="BI7">
        <f>(RANK(_calc_라운드기준!P7,_calc_라운드기준!$B7:$AT7,0)+COUNTIFS(_calc_라운드기준!$B7:$AT7,_calc_라운드기준!P7,$B$1:$AT$1,"&lt;"&amp;15))-(RANK(P7,$B7:$AT7,0)+COUNTIFS($B7:$AT7,P7,$B$1:$AT$1,"&lt;"&amp;15))</f>
        <v>-18</v>
      </c>
      <c r="BJ7">
        <f>(RANK(_calc_라운드기준!Q7,_calc_라운드기준!$B7:$AT7,0)+COUNTIFS(_calc_라운드기준!$B7:$AT7,_calc_라운드기준!Q7,$B$1:$AT$1,"&lt;"&amp;16))-(RANK(Q7,$B7:$AT7,0)+COUNTIFS($B7:$AT7,Q7,$B$1:$AT$1,"&lt;"&amp;16))</f>
        <v>2</v>
      </c>
      <c r="BK7">
        <f>(RANK(_calc_라운드기준!R7,_calc_라운드기준!$B7:$AT7,0)+COUNTIFS(_calc_라운드기준!$B7:$AT7,_calc_라운드기준!R7,$B$1:$AT$1,"&lt;"&amp;17))-(RANK(R7,$B7:$AT7,0)+COUNTIFS($B7:$AT7,R7,$B$1:$AT$1,"&lt;"&amp;17))</f>
        <v>6</v>
      </c>
      <c r="BL7">
        <f>(RANK(_calc_라운드기준!S7,_calc_라운드기준!$B7:$AT7,0)+COUNTIFS(_calc_라운드기준!$B7:$AT7,_calc_라운드기준!S7,$B$1:$AT$1,"&lt;"&amp;18))-(RANK(S7,$B7:$AT7,0)+COUNTIFS($B7:$AT7,S7,$B$1:$AT$1,"&lt;"&amp;18))</f>
        <v>9</v>
      </c>
      <c r="BM7">
        <f>(RANK(_calc_라운드기준!T7,_calc_라운드기준!$B7:$AT7,0)+COUNTIFS(_calc_라운드기준!$B7:$AT7,_calc_라운드기준!T7,$B$1:$AT$1,"&lt;"&amp;19))-(RANK(T7,$B7:$AT7,0)+COUNTIFS($B7:$AT7,T7,$B$1:$AT$1,"&lt;"&amp;19))</f>
        <v>-5</v>
      </c>
      <c r="BN7">
        <f>(RANK(_calc_라운드기준!U7,_calc_라운드기준!$B7:$AT7,0)+COUNTIFS(_calc_라운드기준!$B7:$AT7,_calc_라운드기준!U7,$B$1:$AT$1,"&lt;"&amp;20))-(RANK(U7,$B7:$AT7,0)+COUNTIFS($B7:$AT7,U7,$B$1:$AT$1,"&lt;"&amp;20))</f>
        <v>-29</v>
      </c>
      <c r="BO7">
        <f>(RANK(_calc_라운드기준!V7,_calc_라운드기준!$B7:$AT7,0)+COUNTIFS(_calc_라운드기준!$B7:$AT7,_calc_라운드기준!V7,$B$1:$AT$1,"&lt;"&amp;21))-(RANK(V7,$B7:$AT7,0)+COUNTIFS($B7:$AT7,V7,$B$1:$AT$1,"&lt;"&amp;21))</f>
        <v>33</v>
      </c>
      <c r="BP7">
        <f>(RANK(_calc_라운드기준!W7,_calc_라운드기준!$B7:$AT7,0)+COUNTIFS(_calc_라운드기준!$B7:$AT7,_calc_라운드기준!W7,$B$1:$AT$1,"&lt;"&amp;22))-(RANK(W7,$B7:$AT7,0)+COUNTIFS($B7:$AT7,W7,$B$1:$AT$1,"&lt;"&amp;22))</f>
        <v>14</v>
      </c>
      <c r="BQ7">
        <f>(RANK(_calc_라운드기준!X7,_calc_라운드기준!$B7:$AT7,0)+COUNTIFS(_calc_라운드기준!$B7:$AT7,_calc_라운드기준!X7,$B$1:$AT$1,"&lt;"&amp;23))-(RANK(X7,$B7:$AT7,0)+COUNTIFS($B7:$AT7,X7,$B$1:$AT$1,"&lt;"&amp;23))</f>
        <v>-8</v>
      </c>
      <c r="BR7">
        <f>(RANK(_calc_라운드기준!Y7,_calc_라운드기준!$B7:$AT7,0)+COUNTIFS(_calc_라운드기준!$B7:$AT7,_calc_라운드기준!Y7,$B$1:$AT$1,"&lt;"&amp;24))-(RANK(Y7,$B7:$AT7,0)+COUNTIFS($B7:$AT7,Y7,$B$1:$AT$1,"&lt;"&amp;24))</f>
        <v>-17</v>
      </c>
      <c r="BS7">
        <f>(RANK(_calc_라운드기준!Z7,_calc_라운드기준!$B7:$AT7,0)+COUNTIFS(_calc_라운드기준!$B7:$AT7,_calc_라운드기준!Z7,$B$1:$AT$1,"&lt;"&amp;25))-(RANK(Z7,$B7:$AT7,0)+COUNTIFS($B7:$AT7,Z7,$B$1:$AT$1,"&lt;"&amp;25))</f>
        <v>-8</v>
      </c>
      <c r="BT7">
        <f>(RANK(_calc_라운드기준!AA7,_calc_라운드기준!$B7:$AT7,0)+COUNTIFS(_calc_라운드기준!$B7:$AT7,_calc_라운드기준!AA7,$B$1:$AT$1,"&lt;"&amp;26))-(RANK(AA7,$B7:$AT7,0)+COUNTIFS($B7:$AT7,AA7,$B$1:$AT$1,"&lt;"&amp;26))</f>
        <v>13</v>
      </c>
      <c r="BU7">
        <f>(RANK(_calc_라운드기준!AB7,_calc_라운드기준!$B7:$AT7,0)+COUNTIFS(_calc_라운드기준!$B7:$AT7,_calc_라운드기준!AB7,$B$1:$AT$1,"&lt;"&amp;27))-(RANK(AB7,$B7:$AT7,0)+COUNTIFS($B7:$AT7,AB7,$B$1:$AT$1,"&lt;"&amp;27))</f>
        <v>-26</v>
      </c>
      <c r="BV7">
        <f>(RANK(_calc_라운드기준!AC7,_calc_라운드기준!$B7:$AT7,0)+COUNTIFS(_calc_라운드기준!$B7:$AT7,_calc_라운드기준!AC7,$B$1:$AT$1,"&lt;"&amp;28))-(RANK(AC7,$B7:$AT7,0)+COUNTIFS($B7:$AT7,AC7,$B$1:$AT$1,"&lt;"&amp;28))</f>
        <v>-8</v>
      </c>
      <c r="BW7">
        <f>(RANK(_calc_라운드기준!AD7,_calc_라운드기준!$B7:$AT7,0)+COUNTIFS(_calc_라운드기준!$B7:$AT7,_calc_라운드기준!AD7,$B$1:$AT$1,"&lt;"&amp;29))-(RANK(AD7,$B7:$AT7,0)+COUNTIFS($B7:$AT7,AD7,$B$1:$AT$1,"&lt;"&amp;29))</f>
        <v>-8</v>
      </c>
      <c r="BX7">
        <f>(RANK(_calc_라운드기준!AE7,_calc_라운드기준!$B7:$AT7,0)+COUNTIFS(_calc_라운드기준!$B7:$AT7,_calc_라운드기준!AE7,$B$1:$AT$1,"&lt;"&amp;30))-(RANK(AE7,$B7:$AT7,0)+COUNTIFS($B7:$AT7,AE7,$B$1:$AT$1,"&lt;"&amp;30))</f>
        <v>8</v>
      </c>
      <c r="BY7">
        <f>(RANK(_calc_라운드기준!AF7,_calc_라운드기준!$B7:$AT7,0)+COUNTIFS(_calc_라운드기준!$B7:$AT7,_calc_라운드기준!AF7,$B$1:$AT$1,"&lt;"&amp;31))-(RANK(AF7,$B7:$AT7,0)+COUNTIFS($B7:$AT7,AF7,$B$1:$AT$1,"&lt;"&amp;31))</f>
        <v>-9</v>
      </c>
      <c r="BZ7">
        <f>(RANK(_calc_라운드기준!AG7,_calc_라운드기준!$B7:$AT7,0)+COUNTIFS(_calc_라운드기준!$B7:$AT7,_calc_라운드기준!AG7,$B$1:$AT$1,"&lt;"&amp;32))-(RANK(AG7,$B7:$AT7,0)+COUNTIFS($B7:$AT7,AG7,$B$1:$AT$1,"&lt;"&amp;32))</f>
        <v>0</v>
      </c>
      <c r="CA7">
        <f>(RANK(_calc_라운드기준!AH7,_calc_라운드기준!$B7:$AT7,0)+COUNTIFS(_calc_라운드기준!$B7:$AT7,_calc_라운드기준!AH7,$B$1:$AT$1,"&lt;"&amp;33))-(RANK(AH7,$B7:$AT7,0)+COUNTIFS($B7:$AT7,AH7,$B$1:$AT$1,"&lt;"&amp;33))</f>
        <v>24</v>
      </c>
      <c r="CB7">
        <f>(RANK(_calc_라운드기준!AI7,_calc_라운드기준!$B7:$AT7,0)+COUNTIFS(_calc_라운드기준!$B7:$AT7,_calc_라운드기준!AI7,$B$1:$AT$1,"&lt;"&amp;34))-(RANK(AI7,$B7:$AT7,0)+COUNTIFS($B7:$AT7,AI7,$B$1:$AT$1,"&lt;"&amp;34))</f>
        <v>12</v>
      </c>
      <c r="CC7">
        <f>(RANK(_calc_라운드기준!AJ7,_calc_라운드기준!$B7:$AT7,0)+COUNTIFS(_calc_라운드기준!$B7:$AT7,_calc_라운드기준!AJ7,$B$1:$AT$1,"&lt;"&amp;35))-(RANK(AJ7,$B7:$AT7,0)+COUNTIFS($B7:$AT7,AJ7,$B$1:$AT$1,"&lt;"&amp;35))</f>
        <v>5</v>
      </c>
      <c r="CD7">
        <f>(RANK(_calc_라운드기준!AK7,_calc_라운드기준!$B7:$AT7,0)+COUNTIFS(_calc_라운드기준!$B7:$AT7,_calc_라운드기준!AK7,$B$1:$AT$1,"&lt;"&amp;36))-(RANK(AK7,$B7:$AT7,0)+COUNTIFS($B7:$AT7,AK7,$B$1:$AT$1,"&lt;"&amp;36))</f>
        <v>-3</v>
      </c>
      <c r="CE7">
        <f>(RANK(_calc_라운드기준!AL7,_calc_라운드기준!$B7:$AT7,0)+COUNTIFS(_calc_라운드기준!$B7:$AT7,_calc_라운드기준!AL7,$B$1:$AT$1,"&lt;"&amp;37))-(RANK(AL7,$B7:$AT7,0)+COUNTIFS($B7:$AT7,AL7,$B$1:$AT$1,"&lt;"&amp;37))</f>
        <v>-6</v>
      </c>
      <c r="CF7">
        <f>(RANK(_calc_라운드기준!AM7,_calc_라운드기준!$B7:$AT7,0)+COUNTIFS(_calc_라운드기준!$B7:$AT7,_calc_라운드기준!AM7,$B$1:$AT$1,"&lt;"&amp;38))-(RANK(AM7,$B7:$AT7,0)+COUNTIFS($B7:$AT7,AM7,$B$1:$AT$1,"&lt;"&amp;38))</f>
        <v>2</v>
      </c>
      <c r="CG7">
        <f>(RANK(_calc_라운드기준!AN7,_calc_라운드기준!$B7:$AT7,0)+COUNTIFS(_calc_라운드기준!$B7:$AT7,_calc_라운드기준!AN7,$B$1:$AT$1,"&lt;"&amp;39))-(RANK(AN7,$B7:$AT7,0)+COUNTIFS($B7:$AT7,AN7,$B$1:$AT$1,"&lt;"&amp;39))</f>
        <v>4</v>
      </c>
      <c r="CH7">
        <f>(RANK(_calc_라운드기준!AO7,_calc_라운드기준!$B7:$AT7,0)+COUNTIFS(_calc_라운드기준!$B7:$AT7,_calc_라운드기준!AO7,$B$1:$AT$1,"&lt;"&amp;40))-(RANK(AO7,$B7:$AT7,0)+COUNTIFS($B7:$AT7,AO7,$B$1:$AT$1,"&lt;"&amp;40))</f>
        <v>1</v>
      </c>
      <c r="CI7">
        <f>(RANK(_calc_라운드기준!AP7,_calc_라운드기준!$B7:$AT7,0)+COUNTIFS(_calc_라운드기준!$B7:$AT7,_calc_라운드기준!AP7,$B$1:$AT$1,"&lt;"&amp;41))-(RANK(AP7,$B7:$AT7,0)+COUNTIFS($B7:$AT7,AP7,$B$1:$AT$1,"&lt;"&amp;41))</f>
        <v>-20</v>
      </c>
      <c r="CJ7">
        <f>(RANK(_calc_라운드기준!AQ7,_calc_라운드기준!$B7:$AT7,0)+COUNTIFS(_calc_라운드기준!$B7:$AT7,_calc_라운드기준!AQ7,$B$1:$AT$1,"&lt;"&amp;42))-(RANK(AQ7,$B7:$AT7,0)+COUNTIFS($B7:$AT7,AQ7,$B$1:$AT$1,"&lt;"&amp;42))</f>
        <v>0</v>
      </c>
      <c r="CK7">
        <f>(RANK(_calc_라운드기준!AR7,_calc_라운드기준!$B7:$AT7,0)+COUNTIFS(_calc_라운드기준!$B7:$AT7,_calc_라운드기준!AR7,$B$1:$AT$1,"&lt;"&amp;43))-(RANK(AR7,$B7:$AT7,0)+COUNTIFS($B7:$AT7,AR7,$B$1:$AT$1,"&lt;"&amp;43))</f>
        <v>9</v>
      </c>
      <c r="CL7">
        <f>(RANK(_calc_라운드기준!AS7,_calc_라운드기준!$B7:$AT7,0)+COUNTIFS(_calc_라운드기준!$B7:$AT7,_calc_라운드기준!AS7,$B$1:$AT$1,"&lt;"&amp;44))-(RANK(AS7,$B7:$AT7,0)+COUNTIFS($B7:$AT7,AS7,$B$1:$AT$1,"&lt;"&amp;44))</f>
        <v>9</v>
      </c>
      <c r="CM7">
        <f>(RANK(_calc_라운드기준!AT7,_calc_라운드기준!$B7:$AT7,0)+COUNTIFS(_calc_라운드기준!$B7:$AT7,_calc_라운드기준!AT7,$B$1:$AT$1,"&lt;"&amp;45))-(RANK(AT7,$B7:$AT7,0)+COUNTIFS($B7:$AT7,AT7,$B$1:$AT$1,"&lt;"&amp;45))</f>
        <v>16</v>
      </c>
      <c r="CN7">
        <f t="shared" si="0"/>
        <v>43</v>
      </c>
      <c r="CO7">
        <f t="shared" si="1"/>
        <v>36</v>
      </c>
      <c r="CP7">
        <f t="shared" si="2"/>
        <v>17</v>
      </c>
      <c r="CQ7">
        <f t="shared" si="3"/>
        <v>38</v>
      </c>
      <c r="CR7">
        <f t="shared" si="4"/>
        <v>27</v>
      </c>
      <c r="CS7">
        <f t="shared" si="5"/>
        <v>5</v>
      </c>
      <c r="CT7">
        <f t="shared" si="6"/>
        <v>10</v>
      </c>
      <c r="CU7">
        <f t="shared" si="7"/>
        <v>37</v>
      </c>
      <c r="CV7">
        <f t="shared" si="8"/>
        <v>42</v>
      </c>
      <c r="CW7">
        <f t="shared" si="9"/>
        <v>30</v>
      </c>
      <c r="CX7">
        <f t="shared" si="10"/>
        <v>11</v>
      </c>
      <c r="CY7">
        <f t="shared" si="11"/>
        <v>2</v>
      </c>
      <c r="CZ7">
        <f t="shared" si="12"/>
        <v>12</v>
      </c>
      <c r="DA7">
        <f t="shared" si="13"/>
        <v>3</v>
      </c>
      <c r="DB7">
        <f t="shared" si="14"/>
        <v>40</v>
      </c>
      <c r="DC7">
        <f t="shared" si="15"/>
        <v>21</v>
      </c>
      <c r="DD7">
        <f t="shared" si="16"/>
        <v>18</v>
      </c>
      <c r="DE7">
        <f t="shared" si="17"/>
        <v>13</v>
      </c>
      <c r="DF7">
        <f t="shared" si="18"/>
        <v>28</v>
      </c>
      <c r="DG7">
        <f t="shared" si="19"/>
        <v>45</v>
      </c>
      <c r="DH7">
        <f t="shared" si="20"/>
        <v>1</v>
      </c>
      <c r="DI7">
        <f t="shared" si="21"/>
        <v>7</v>
      </c>
      <c r="DJ7">
        <f t="shared" si="22"/>
        <v>31</v>
      </c>
      <c r="DK7">
        <f t="shared" si="23"/>
        <v>39</v>
      </c>
      <c r="DL7">
        <f t="shared" si="24"/>
        <v>32</v>
      </c>
      <c r="DM7">
        <f t="shared" si="25"/>
        <v>8</v>
      </c>
      <c r="DN7">
        <f t="shared" si="26"/>
        <v>44</v>
      </c>
      <c r="DO7">
        <f t="shared" si="27"/>
        <v>33</v>
      </c>
      <c r="DP7">
        <f t="shared" si="28"/>
        <v>34</v>
      </c>
      <c r="DQ7">
        <f t="shared" si="29"/>
        <v>16</v>
      </c>
      <c r="DR7">
        <f t="shared" si="30"/>
        <v>35</v>
      </c>
      <c r="DS7">
        <f t="shared" si="31"/>
        <v>24</v>
      </c>
      <c r="DT7">
        <f t="shared" si="32"/>
        <v>4</v>
      </c>
      <c r="DU7">
        <f t="shared" si="33"/>
        <v>9</v>
      </c>
      <c r="DV7">
        <f t="shared" si="34"/>
        <v>19</v>
      </c>
      <c r="DW7">
        <f t="shared" si="35"/>
        <v>26</v>
      </c>
      <c r="DX7">
        <f t="shared" si="36"/>
        <v>29</v>
      </c>
      <c r="DY7">
        <f t="shared" si="37"/>
        <v>22</v>
      </c>
      <c r="DZ7">
        <f t="shared" si="38"/>
        <v>20</v>
      </c>
      <c r="EA7">
        <f t="shared" si="39"/>
        <v>23</v>
      </c>
      <c r="EB7">
        <f t="shared" si="40"/>
        <v>41</v>
      </c>
      <c r="EC7">
        <f t="shared" si="41"/>
        <v>25</v>
      </c>
      <c r="ED7">
        <f t="shared" si="42"/>
        <v>14</v>
      </c>
      <c r="EE7">
        <f t="shared" si="43"/>
        <v>15</v>
      </c>
      <c r="EF7">
        <f t="shared" si="44"/>
        <v>6</v>
      </c>
    </row>
    <row r="8" spans="1:136" ht="16.5" customHeight="1">
      <c r="A8">
        <f>_calc_라운드기준!A8</f>
        <v>1238</v>
      </c>
      <c r="B8">
        <f>INDEX(_calc_누적빈도!B:B,$A8)-INDEX(_calc_누적빈도!B:B,$A8-기준450회_후보!$B$1)</f>
        <v>56</v>
      </c>
      <c r="C8">
        <f>INDEX(_calc_누적빈도!C:C,$A8)-INDEX(_calc_누적빈도!C:C,$A8-기준450회_후보!$B$1)</f>
        <v>53</v>
      </c>
      <c r="D8">
        <f>INDEX(_calc_누적빈도!D:D,$A8)-INDEX(_calc_누적빈도!D:D,$A8-기준450회_후보!$B$1)</f>
        <v>68</v>
      </c>
      <c r="E8">
        <f>INDEX(_calc_누적빈도!E:E,$A8)-INDEX(_calc_누적빈도!E:E,$A8-기준450회_후보!$B$1)</f>
        <v>51</v>
      </c>
      <c r="F8">
        <f>INDEX(_calc_누적빈도!F:F,$A8)-INDEX(_calc_누적빈도!F:F,$A8-기준450회_후보!$B$1)</f>
        <v>43</v>
      </c>
      <c r="G8">
        <f>INDEX(_calc_누적빈도!G:G,$A8)-INDEX(_calc_누적빈도!G:G,$A8-기준450회_후보!$B$1)</f>
        <v>65</v>
      </c>
      <c r="H8">
        <f>INDEX(_calc_누적빈도!H:H,$A8)-INDEX(_calc_누적빈도!H:H,$A8-기준450회_후보!$B$1)</f>
        <v>62</v>
      </c>
      <c r="I8">
        <f>INDEX(_calc_누적빈도!I:I,$A8)-INDEX(_calc_누적빈도!I:I,$A8-기준450회_후보!$B$1)</f>
        <v>47</v>
      </c>
      <c r="J8">
        <f>INDEX(_calc_누적빈도!J:J,$A8)-INDEX(_calc_누적빈도!J:J,$A8-기준450회_후보!$B$1)</f>
        <v>56</v>
      </c>
      <c r="K8">
        <f>INDEX(_calc_누적빈도!K:K,$A8)-INDEX(_calc_누적빈도!K:K,$A8-기준450회_후보!$B$1)</f>
        <v>55</v>
      </c>
      <c r="L8">
        <f>INDEX(_calc_누적빈도!L:L,$A8)-INDEX(_calc_누적빈도!L:L,$A8-기준450회_후보!$B$1)</f>
        <v>57</v>
      </c>
      <c r="M8">
        <f>INDEX(_calc_누적빈도!M:M,$A8)-INDEX(_calc_누적빈도!M:M,$A8-기준450회_후보!$B$1)</f>
        <v>72</v>
      </c>
      <c r="N8">
        <f>INDEX(_calc_누적빈도!N:N,$A8)-INDEX(_calc_누적빈도!N:N,$A8-기준450회_후보!$B$1)</f>
        <v>71</v>
      </c>
      <c r="O8">
        <f>INDEX(_calc_누적빈도!O:O,$A8)-INDEX(_calc_누적빈도!O:O,$A8-기준450회_후보!$B$1)</f>
        <v>61</v>
      </c>
      <c r="P8">
        <f>INDEX(_calc_누적빈도!P:P,$A8)-INDEX(_calc_누적빈도!P:P,$A8-기준450회_후보!$B$1)</f>
        <v>61</v>
      </c>
      <c r="Q8">
        <f>INDEX(_calc_누적빈도!Q:Q,$A8)-INDEX(_calc_누적빈도!Q:Q,$A8-기준450회_후보!$B$1)</f>
        <v>68</v>
      </c>
      <c r="R8">
        <f>INDEX(_calc_누적빈도!R:R,$A8)-INDEX(_calc_누적빈도!R:R,$A8-기준450회_후보!$B$1)</f>
        <v>56</v>
      </c>
      <c r="S8">
        <f>INDEX(_calc_누적빈도!S:S,$A8)-INDEX(_calc_누적빈도!S:S,$A8-기준450회_후보!$B$1)</f>
        <v>68</v>
      </c>
      <c r="T8">
        <f>INDEX(_calc_누적빈도!T:T,$A8)-INDEX(_calc_누적빈도!T:T,$A8-기준450회_후보!$B$1)</f>
        <v>64</v>
      </c>
      <c r="U8">
        <f>INDEX(_calc_누적빈도!U:U,$A8)-INDEX(_calc_누적빈도!U:U,$A8-기준450회_후보!$B$1)</f>
        <v>51</v>
      </c>
      <c r="V8">
        <f>INDEX(_calc_누적빈도!V:V,$A8)-INDEX(_calc_누적빈도!V:V,$A8-기준450회_후보!$B$1)</f>
        <v>65</v>
      </c>
      <c r="W8">
        <f>INDEX(_calc_누적빈도!W:W,$A8)-INDEX(_calc_누적빈도!W:W,$A8-기준450회_후보!$B$1)</f>
        <v>59</v>
      </c>
      <c r="X8">
        <f>INDEX(_calc_누적빈도!X:X,$A8)-INDEX(_calc_누적빈도!X:X,$A8-기준450회_후보!$B$1)</f>
        <v>53</v>
      </c>
      <c r="Y8">
        <f>INDEX(_calc_누적빈도!Y:Y,$A8)-INDEX(_calc_누적빈도!Y:Y,$A8-기준450회_후보!$B$1)</f>
        <v>59</v>
      </c>
      <c r="Z8">
        <f>INDEX(_calc_누적빈도!Z:Z,$A8)-INDEX(_calc_누적빈도!Z:Z,$A8-기준450회_후보!$B$1)</f>
        <v>52</v>
      </c>
      <c r="AA8">
        <f>INDEX(_calc_누적빈도!AA:AA,$A8)-INDEX(_calc_누적빈도!AA:AA,$A8-기준450회_후보!$B$1)</f>
        <v>61</v>
      </c>
      <c r="AB8">
        <f>INDEX(_calc_누적빈도!AB:AB,$A8)-INDEX(_calc_누적빈도!AB:AB,$A8-기준450회_후보!$B$1)</f>
        <v>59</v>
      </c>
      <c r="AC8">
        <f>INDEX(_calc_누적빈도!AC:AC,$A8)-INDEX(_calc_누적빈도!AC:AC,$A8-기준450회_후보!$B$1)</f>
        <v>64</v>
      </c>
      <c r="AD8">
        <f>INDEX(_calc_누적빈도!AD:AD,$A8)-INDEX(_calc_누적빈도!AD:AD,$A8-기준450회_후보!$B$1)</f>
        <v>60</v>
      </c>
      <c r="AE8">
        <f>INDEX(_calc_누적빈도!AE:AE,$A8)-INDEX(_calc_누적빈도!AE:AE,$A8-기준450회_후보!$B$1)</f>
        <v>66</v>
      </c>
      <c r="AF8">
        <f>INDEX(_calc_누적빈도!AF:AF,$A8)-INDEX(_calc_누적빈도!AF:AF,$A8-기준450회_후보!$B$1)</f>
        <v>63</v>
      </c>
      <c r="AG8">
        <f>INDEX(_calc_누적빈도!AG:AG,$A8)-INDEX(_calc_누적빈도!AG:AG,$A8-기준450회_후보!$B$1)</f>
        <v>55</v>
      </c>
      <c r="AH8">
        <f>INDEX(_calc_누적빈도!AH:AH,$A8)-INDEX(_calc_누적빈도!AH:AH,$A8-기준450회_후보!$B$1)</f>
        <v>65</v>
      </c>
      <c r="AI8">
        <f>INDEX(_calc_누적빈도!AI:AI,$A8)-INDEX(_calc_누적빈도!AI:AI,$A8-기준450회_후보!$B$1)</f>
        <v>60</v>
      </c>
      <c r="AJ8">
        <f>INDEX(_calc_누적빈도!AJ:AJ,$A8)-INDEX(_calc_누적빈도!AJ:AJ,$A8-기준450회_후보!$B$1)</f>
        <v>66</v>
      </c>
      <c r="AK8">
        <f>INDEX(_calc_누적빈도!AK:AK,$A8)-INDEX(_calc_누적빈도!AK:AK,$A8-기준450회_후보!$B$1)</f>
        <v>61</v>
      </c>
      <c r="AL8">
        <f>INDEX(_calc_누적빈도!AL:AL,$A8)-INDEX(_calc_누적빈도!AL:AL,$A8-기준450회_후보!$B$1)</f>
        <v>60</v>
      </c>
      <c r="AM8">
        <f>INDEX(_calc_누적빈도!AM:AM,$A8)-INDEX(_calc_누적빈도!AM:AM,$A8-기준450회_후보!$B$1)</f>
        <v>74</v>
      </c>
      <c r="AN8">
        <f>INDEX(_calc_누적빈도!AN:AN,$A8)-INDEX(_calc_누적빈도!AN:AN,$A8-기준450회_후보!$B$1)</f>
        <v>64</v>
      </c>
      <c r="AO8">
        <f>INDEX(_calc_누적빈도!AO:AO,$A8)-INDEX(_calc_누적빈도!AO:AO,$A8-기준450회_후보!$B$1)</f>
        <v>55</v>
      </c>
      <c r="AP8">
        <f>INDEX(_calc_누적빈도!AP:AP,$A8)-INDEX(_calc_누적빈도!AP:AP,$A8-기준450회_후보!$B$1)</f>
        <v>52</v>
      </c>
      <c r="AQ8">
        <f>INDEX(_calc_누적빈도!AQ:AQ,$A8)-INDEX(_calc_누적빈도!AQ:AQ,$A8-기준450회_후보!$B$1)</f>
        <v>60</v>
      </c>
      <c r="AR8">
        <f>INDEX(_calc_누적빈도!AR:AR,$A8)-INDEX(_calc_누적빈도!AR:AR,$A8-기준450회_후보!$B$1)</f>
        <v>56</v>
      </c>
      <c r="AS8">
        <f>INDEX(_calc_누적빈도!AS:AS,$A8)-INDEX(_calc_누적빈도!AS:AS,$A8-기준450회_후보!$B$1)</f>
        <v>59</v>
      </c>
      <c r="AT8">
        <f>INDEX(_calc_누적빈도!AT:AT,$A8)-INDEX(_calc_누적빈도!AT:AT,$A8-기준450회_후보!$B$1)</f>
        <v>67</v>
      </c>
      <c r="AU8">
        <f>(RANK(_calc_라운드기준!B8,_calc_라운드기준!$B8:$AT8,0)+COUNTIFS(_calc_라운드기준!$B8:$AT8,_calc_라운드기준!B8,$B$1:$AT$1,"&lt;"&amp;1))-(RANK(B8,$B8:$AT8,0)+COUNTIFS($B8:$AT8,B8,$B$1:$AT$1,"&lt;"&amp;1))</f>
        <v>-28</v>
      </c>
      <c r="AV8">
        <f>(RANK(_calc_라운드기준!C8,_calc_라운드기준!$B8:$AT8,0)+COUNTIFS(_calc_라운드기준!$B8:$AT8,_calc_라운드기준!C8,$B$1:$AT$1,"&lt;"&amp;2))-(RANK(C8,$B8:$AT8,0)+COUNTIFS($B8:$AT8,C8,$B$1:$AT$1,"&lt;"&amp;2))</f>
        <v>0</v>
      </c>
      <c r="AW8">
        <f>(RANK(_calc_라운드기준!D8,_calc_라운드기준!$B8:$AT8,0)+COUNTIFS(_calc_라운드기준!$B8:$AT8,_calc_라운드기준!D8,$B$1:$AT$1,"&lt;"&amp;3))-(RANK(D8,$B8:$AT8,0)+COUNTIFS($B8:$AT8,D8,$B$1:$AT$1,"&lt;"&amp;3))</f>
        <v>4</v>
      </c>
      <c r="AX8">
        <f>(RANK(_calc_라운드기준!E8,_calc_라운드기준!$B8:$AT8,0)+COUNTIFS(_calc_라운드기준!$B8:$AT8,_calc_라운드기준!E8,$B$1:$AT$1,"&lt;"&amp;4))-(RANK(E8,$B8:$AT8,0)+COUNTIFS($B8:$AT8,E8,$B$1:$AT$1,"&lt;"&amp;4))</f>
        <v>-30</v>
      </c>
      <c r="AY8">
        <f>(RANK(_calc_라운드기준!F8,_calc_라운드기준!$B8:$AT8,0)+COUNTIFS(_calc_라운드기준!$B8:$AT8,_calc_라운드기준!F8,$B$1:$AT$1,"&lt;"&amp;5))-(RANK(F8,$B8:$AT8,0)+COUNTIFS($B8:$AT8,F8,$B$1:$AT$1,"&lt;"&amp;5))</f>
        <v>-4</v>
      </c>
      <c r="AZ8">
        <f>(RANK(_calc_라운드기준!G8,_calc_라운드기준!$B8:$AT8,0)+COUNTIFS(_calc_라운드기준!$B8:$AT8,_calc_라운드기준!G8,$B$1:$AT$1,"&lt;"&amp;6))-(RANK(G8,$B8:$AT8,0)+COUNTIFS($B8:$AT8,G8,$B$1:$AT$1,"&lt;"&amp;6))</f>
        <v>13</v>
      </c>
      <c r="BA8">
        <f>(RANK(_calc_라운드기준!H8,_calc_라운드기준!$B8:$AT8,0)+COUNTIFS(_calc_라운드기준!$B8:$AT8,_calc_라운드기준!H8,$B$1:$AT$1,"&lt;"&amp;7))-(RANK(H8,$B8:$AT8,0)+COUNTIFS($B8:$AT8,H8,$B$1:$AT$1,"&lt;"&amp;7))</f>
        <v>7</v>
      </c>
      <c r="BB8">
        <f>(RANK(_calc_라운드기준!I8,_calc_라운드기준!$B8:$AT8,0)+COUNTIFS(_calc_라운드기준!$B8:$AT8,_calc_라운드기준!I8,$B$1:$AT$1,"&lt;"&amp;8))-(RANK(I8,$B8:$AT8,0)+COUNTIFS($B8:$AT8,I8,$B$1:$AT$1,"&lt;"&amp;8))</f>
        <v>-19</v>
      </c>
      <c r="BC8">
        <f>(RANK(_calc_라운드기준!J8,_calc_라운드기준!$B8:$AT8,0)+COUNTIFS(_calc_라운드기준!$B8:$AT8,_calc_라운드기준!J8,$B$1:$AT$1,"&lt;"&amp;9))-(RANK(J8,$B8:$AT8,0)+COUNTIFS($B8:$AT8,J8,$B$1:$AT$1,"&lt;"&amp;9))</f>
        <v>-23</v>
      </c>
      <c r="BD8">
        <f>(RANK(_calc_라운드기준!K8,_calc_라운드기준!$B8:$AT8,0)+COUNTIFS(_calc_라운드기준!$B8:$AT8,_calc_라운드기준!K8,$B$1:$AT$1,"&lt;"&amp;10))-(RANK(K8,$B8:$AT8,0)+COUNTIFS($B8:$AT8,K8,$B$1:$AT$1,"&lt;"&amp;10))</f>
        <v>-9</v>
      </c>
      <c r="BE8">
        <f>(RANK(_calc_라운드기준!L8,_calc_라운드기준!$B8:$AT8,0)+COUNTIFS(_calc_라운드기준!$B8:$AT8,_calc_라운드기준!L8,$B$1:$AT$1,"&lt;"&amp;11))-(RANK(L8,$B8:$AT8,0)+COUNTIFS($B8:$AT8,L8,$B$1:$AT$1,"&lt;"&amp;11))</f>
        <v>12</v>
      </c>
      <c r="BF8">
        <f>(RANK(_calc_라운드기준!M8,_calc_라운드기준!$B8:$AT8,0)+COUNTIFS(_calc_라운드기준!$B8:$AT8,_calc_라운드기준!M8,$B$1:$AT$1,"&lt;"&amp;12))-(RANK(M8,$B8:$AT8,0)+COUNTIFS($B8:$AT8,M8,$B$1:$AT$1,"&lt;"&amp;12))</f>
        <v>11</v>
      </c>
      <c r="BG8">
        <f>(RANK(_calc_라운드기준!N8,_calc_라운드기준!$B8:$AT8,0)+COUNTIFS(_calc_라운드기준!$B8:$AT8,_calc_라운드기준!N8,$B$1:$AT$1,"&lt;"&amp;13))-(RANK(N8,$B8:$AT8,0)+COUNTIFS($B8:$AT8,N8,$B$1:$AT$1,"&lt;"&amp;13))</f>
        <v>24</v>
      </c>
      <c r="BH8">
        <f>(RANK(_calc_라운드기준!O8,_calc_라운드기준!$B8:$AT8,0)+COUNTIFS(_calc_라운드기준!$B8:$AT8,_calc_라운드기준!O8,$B$1:$AT$1,"&lt;"&amp;14))-(RANK(O8,$B8:$AT8,0)+COUNTIFS($B8:$AT8,O8,$B$1:$AT$1,"&lt;"&amp;14))</f>
        <v>27</v>
      </c>
      <c r="BI8">
        <f>(RANK(_calc_라운드기준!P8,_calc_라운드기준!$B8:$AT8,0)+COUNTIFS(_calc_라운드기준!$B8:$AT8,_calc_라운드기준!P8,$B$1:$AT$1,"&lt;"&amp;15))-(RANK(P8,$B8:$AT8,0)+COUNTIFS($B8:$AT8,P8,$B$1:$AT$1,"&lt;"&amp;15))</f>
        <v>-18</v>
      </c>
      <c r="BJ8">
        <f>(RANK(_calc_라운드기준!Q8,_calc_라운드기준!$B8:$AT8,0)+COUNTIFS(_calc_라운드기준!$B8:$AT8,_calc_라운드기준!Q8,$B$1:$AT$1,"&lt;"&amp;16))-(RANK(Q8,$B8:$AT8,0)+COUNTIFS($B8:$AT8,Q8,$B$1:$AT$1,"&lt;"&amp;16))</f>
        <v>5</v>
      </c>
      <c r="BK8">
        <f>(RANK(_calc_라운드기준!R8,_calc_라운드기준!$B8:$AT8,0)+COUNTIFS(_calc_라운드기준!$B8:$AT8,_calc_라운드기준!R8,$B$1:$AT$1,"&lt;"&amp;17))-(RANK(R8,$B8:$AT8,0)+COUNTIFS($B8:$AT8,R8,$B$1:$AT$1,"&lt;"&amp;17))</f>
        <v>6</v>
      </c>
      <c r="BL8">
        <f>(RANK(_calc_라운드기준!S8,_calc_라운드기준!$B8:$AT8,0)+COUNTIFS(_calc_라운드기준!$B8:$AT8,_calc_라운드기준!S8,$B$1:$AT$1,"&lt;"&amp;18))-(RANK(S8,$B8:$AT8,0)+COUNTIFS($B8:$AT8,S8,$B$1:$AT$1,"&lt;"&amp;18))</f>
        <v>22</v>
      </c>
      <c r="BM8">
        <f>(RANK(_calc_라운드기준!T8,_calc_라운드기준!$B8:$AT8,0)+COUNTIFS(_calc_라운드기준!$B8:$AT8,_calc_라운드기준!T8,$B$1:$AT$1,"&lt;"&amp;19))-(RANK(T8,$B8:$AT8,0)+COUNTIFS($B8:$AT8,T8,$B$1:$AT$1,"&lt;"&amp;19))</f>
        <v>-9</v>
      </c>
      <c r="BN8">
        <f>(RANK(_calc_라운드기준!U8,_calc_라운드기준!$B8:$AT8,0)+COUNTIFS(_calc_라운드기준!$B8:$AT8,_calc_라운드기준!U8,$B$1:$AT$1,"&lt;"&amp;20))-(RANK(U8,$B8:$AT8,0)+COUNTIFS($B8:$AT8,U8,$B$1:$AT$1,"&lt;"&amp;20))</f>
        <v>-29</v>
      </c>
      <c r="BO8">
        <f>(RANK(_calc_라운드기준!V8,_calc_라운드기준!$B8:$AT8,0)+COUNTIFS(_calc_라운드기준!$B8:$AT8,_calc_라운드기준!V8,$B$1:$AT$1,"&lt;"&amp;21))-(RANK(V8,$B8:$AT8,0)+COUNTIFS($B8:$AT8,V8,$B$1:$AT$1,"&lt;"&amp;21))</f>
        <v>32</v>
      </c>
      <c r="BP8">
        <f>(RANK(_calc_라운드기준!W8,_calc_라운드기준!$B8:$AT8,0)+COUNTIFS(_calc_라운드기준!$B8:$AT8,_calc_라운드기준!W8,$B$1:$AT$1,"&lt;"&amp;22))-(RANK(W8,$B8:$AT8,0)+COUNTIFS($B8:$AT8,W8,$B$1:$AT$1,"&lt;"&amp;22))</f>
        <v>3</v>
      </c>
      <c r="BQ8">
        <f>(RANK(_calc_라운드기준!X8,_calc_라운드기준!$B8:$AT8,0)+COUNTIFS(_calc_라운드기준!$B8:$AT8,_calc_라운드기준!X8,$B$1:$AT$1,"&lt;"&amp;23))-(RANK(X8,$B8:$AT8,0)+COUNTIFS($B8:$AT8,X8,$B$1:$AT$1,"&lt;"&amp;23))</f>
        <v>-9</v>
      </c>
      <c r="BR8">
        <f>(RANK(_calc_라운드기준!Y8,_calc_라운드기준!$B8:$AT8,0)+COUNTIFS(_calc_라운드기준!$B8:$AT8,_calc_라운드기준!Y8,$B$1:$AT$1,"&lt;"&amp;24))-(RANK(Y8,$B8:$AT8,0)+COUNTIFS($B8:$AT8,Y8,$B$1:$AT$1,"&lt;"&amp;24))</f>
        <v>-16</v>
      </c>
      <c r="BS8">
        <f>(RANK(_calc_라운드기준!Z8,_calc_라운드기준!$B8:$AT8,0)+COUNTIFS(_calc_라운드기준!$B8:$AT8,_calc_라운드기준!Z8,$B$1:$AT$1,"&lt;"&amp;25))-(RANK(Z8,$B8:$AT8,0)+COUNTIFS($B8:$AT8,Z8,$B$1:$AT$1,"&lt;"&amp;25))</f>
        <v>-9</v>
      </c>
      <c r="BT8">
        <f>(RANK(_calc_라운드기준!AA8,_calc_라운드기준!$B8:$AT8,0)+COUNTIFS(_calc_라운드기준!$B8:$AT8,_calc_라운드기준!AA8,$B$1:$AT$1,"&lt;"&amp;26))-(RANK(AA8,$B8:$AT8,0)+COUNTIFS($B8:$AT8,AA8,$B$1:$AT$1,"&lt;"&amp;26))</f>
        <v>12</v>
      </c>
      <c r="BU8">
        <f>(RANK(_calc_라운드기준!AB8,_calc_라운드기준!$B8:$AT8,0)+COUNTIFS(_calc_라운드기준!$B8:$AT8,_calc_라운드기준!AB8,$B$1:$AT$1,"&lt;"&amp;27))-(RANK(AB8,$B8:$AT8,0)+COUNTIFS($B8:$AT8,AB8,$B$1:$AT$1,"&lt;"&amp;27))</f>
        <v>-26</v>
      </c>
      <c r="BV8">
        <f>(RANK(_calc_라운드기준!AC8,_calc_라운드기준!$B8:$AT8,0)+COUNTIFS(_calc_라운드기준!$B8:$AT8,_calc_라운드기준!AC8,$B$1:$AT$1,"&lt;"&amp;28))-(RANK(AC8,$B8:$AT8,0)+COUNTIFS($B8:$AT8,AC8,$B$1:$AT$1,"&lt;"&amp;28))</f>
        <v>-9</v>
      </c>
      <c r="BW8">
        <f>(RANK(_calc_라운드기준!AD8,_calc_라운드기준!$B8:$AT8,0)+COUNTIFS(_calc_라운드기준!$B8:$AT8,_calc_라운드기준!AD8,$B$1:$AT$1,"&lt;"&amp;29))-(RANK(AD8,$B8:$AT8,0)+COUNTIFS($B8:$AT8,AD8,$B$1:$AT$1,"&lt;"&amp;29))</f>
        <v>-7</v>
      </c>
      <c r="BX8">
        <f>(RANK(_calc_라운드기준!AE8,_calc_라운드기준!$B8:$AT8,0)+COUNTIFS(_calc_라운드기준!$B8:$AT8,_calc_라운드기준!AE8,$B$1:$AT$1,"&lt;"&amp;30))-(RANK(AE8,$B8:$AT8,0)+COUNTIFS($B8:$AT8,AE8,$B$1:$AT$1,"&lt;"&amp;30))</f>
        <v>8</v>
      </c>
      <c r="BY8">
        <f>(RANK(_calc_라운드기준!AF8,_calc_라운드기준!$B8:$AT8,0)+COUNTIFS(_calc_라운드기준!$B8:$AT8,_calc_라운드기준!AF8,$B$1:$AT$1,"&lt;"&amp;31))-(RANK(AF8,$B8:$AT8,0)+COUNTIFS($B8:$AT8,AF8,$B$1:$AT$1,"&lt;"&amp;31))</f>
        <v>-10</v>
      </c>
      <c r="BZ8">
        <f>(RANK(_calc_라운드기준!AG8,_calc_라운드기준!$B8:$AT8,0)+COUNTIFS(_calc_라운드기준!$B8:$AT8,_calc_라운드기준!AG8,$B$1:$AT$1,"&lt;"&amp;32))-(RANK(AG8,$B8:$AT8,0)+COUNTIFS($B8:$AT8,AG8,$B$1:$AT$1,"&lt;"&amp;32))</f>
        <v>4</v>
      </c>
      <c r="CA8">
        <f>(RANK(_calc_라운드기준!AH8,_calc_라운드기준!$B8:$AT8,0)+COUNTIFS(_calc_라운드기준!$B8:$AT8,_calc_라운드기준!AH8,$B$1:$AT$1,"&lt;"&amp;33))-(RANK(AH8,$B8:$AT8,0)+COUNTIFS($B8:$AT8,AH8,$B$1:$AT$1,"&lt;"&amp;33))</f>
        <v>21</v>
      </c>
      <c r="CB8">
        <f>(RANK(_calc_라운드기준!AI8,_calc_라운드기준!$B8:$AT8,0)+COUNTIFS(_calc_라운드기준!$B8:$AT8,_calc_라운드기준!AI8,$B$1:$AT$1,"&lt;"&amp;34))-(RANK(AI8,$B8:$AT8,0)+COUNTIFS($B8:$AT8,AI8,$B$1:$AT$1,"&lt;"&amp;34))</f>
        <v>11</v>
      </c>
      <c r="CC8">
        <f>(RANK(_calc_라운드기준!AJ8,_calc_라운드기준!$B8:$AT8,0)+COUNTIFS(_calc_라운드기준!$B8:$AT8,_calc_라운드기준!AJ8,$B$1:$AT$1,"&lt;"&amp;35))-(RANK(AJ8,$B8:$AT8,0)+COUNTIFS($B8:$AT8,AJ8,$B$1:$AT$1,"&lt;"&amp;35))</f>
        <v>8</v>
      </c>
      <c r="CD8">
        <f>(RANK(_calc_라운드기준!AK8,_calc_라운드기준!$B8:$AT8,0)+COUNTIFS(_calc_라운드기준!$B8:$AT8,_calc_라운드기준!AK8,$B$1:$AT$1,"&lt;"&amp;36))-(RANK(AK8,$B8:$AT8,0)+COUNTIFS($B8:$AT8,AK8,$B$1:$AT$1,"&lt;"&amp;36))</f>
        <v>-3</v>
      </c>
      <c r="CE8">
        <f>(RANK(_calc_라운드기준!AL8,_calc_라운드기준!$B8:$AT8,0)+COUNTIFS(_calc_라운드기준!$B8:$AT8,_calc_라운드기준!AL8,$B$1:$AT$1,"&lt;"&amp;37))-(RANK(AL8,$B8:$AT8,0)+COUNTIFS($B8:$AT8,AL8,$B$1:$AT$1,"&lt;"&amp;37))</f>
        <v>-5</v>
      </c>
      <c r="CF8">
        <f>(RANK(_calc_라운드기준!AM8,_calc_라운드기준!$B8:$AT8,0)+COUNTIFS(_calc_라운드기준!$B8:$AT8,_calc_라운드기준!AM8,$B$1:$AT$1,"&lt;"&amp;38))-(RANK(AM8,$B8:$AT8,0)+COUNTIFS($B8:$AT8,AM8,$B$1:$AT$1,"&lt;"&amp;38))</f>
        <v>6</v>
      </c>
      <c r="CG8">
        <f>(RANK(_calc_라운드기준!AN8,_calc_라운드기준!$B8:$AT8,0)+COUNTIFS(_calc_라운드기준!$B8:$AT8,_calc_라운드기준!AN8,$B$1:$AT$1,"&lt;"&amp;39))-(RANK(AN8,$B8:$AT8,0)+COUNTIFS($B8:$AT8,AN8,$B$1:$AT$1,"&lt;"&amp;39))</f>
        <v>5</v>
      </c>
      <c r="CH8">
        <f>(RANK(_calc_라운드기준!AO8,_calc_라운드기준!$B8:$AT8,0)+COUNTIFS(_calc_라운드기준!$B8:$AT8,_calc_라운드기준!AO8,$B$1:$AT$1,"&lt;"&amp;40))-(RANK(AO8,$B8:$AT8,0)+COUNTIFS($B8:$AT8,AO8,$B$1:$AT$1,"&lt;"&amp;40))</f>
        <v>-2</v>
      </c>
      <c r="CI8">
        <f>(RANK(_calc_라운드기준!AP8,_calc_라운드기준!$B8:$AT8,0)+COUNTIFS(_calc_라운드기준!$B8:$AT8,_calc_라운드기준!AP8,$B$1:$AT$1,"&lt;"&amp;41))-(RANK(AP8,$B8:$AT8,0)+COUNTIFS($B8:$AT8,AP8,$B$1:$AT$1,"&lt;"&amp;41))</f>
        <v>-20</v>
      </c>
      <c r="CJ8">
        <f>(RANK(_calc_라운드기준!AQ8,_calc_라운드기준!$B8:$AT8,0)+COUNTIFS(_calc_라운드기준!$B8:$AT8,_calc_라운드기준!AQ8,$B$1:$AT$1,"&lt;"&amp;42))-(RANK(AQ8,$B8:$AT8,0)+COUNTIFS($B8:$AT8,AQ8,$B$1:$AT$1,"&lt;"&amp;42))</f>
        <v>11</v>
      </c>
      <c r="CK8">
        <f>(RANK(_calc_라운드기준!AR8,_calc_라운드기준!$B8:$AT8,0)+COUNTIFS(_calc_라운드기준!$B8:$AT8,_calc_라운드기준!AR8,$B$1:$AT$1,"&lt;"&amp;43))-(RANK(AR8,$B8:$AT8,0)+COUNTIFS($B8:$AT8,AR8,$B$1:$AT$1,"&lt;"&amp;43))</f>
        <v>10</v>
      </c>
      <c r="CL8">
        <f>(RANK(_calc_라운드기준!AS8,_calc_라운드기준!$B8:$AT8,0)+COUNTIFS(_calc_라운드기준!$B8:$AT8,_calc_라운드기준!AS8,$B$1:$AT$1,"&lt;"&amp;44))-(RANK(AS8,$B8:$AT8,0)+COUNTIFS($B8:$AT8,AS8,$B$1:$AT$1,"&lt;"&amp;44))</f>
        <v>8</v>
      </c>
      <c r="CM8">
        <f>(RANK(_calc_라운드기준!AT8,_calc_라운드기준!$B8:$AT8,0)+COUNTIFS(_calc_라운드기준!$B8:$AT8,_calc_라운드기준!AT8,$B$1:$AT$1,"&lt;"&amp;45))-(RANK(AT8,$B8:$AT8,0)+COUNTIFS($B8:$AT8,AT8,$B$1:$AT$1,"&lt;"&amp;45))</f>
        <v>15</v>
      </c>
      <c r="CN8">
        <f t="shared" si="0"/>
        <v>43</v>
      </c>
      <c r="CO8">
        <f t="shared" si="1"/>
        <v>25</v>
      </c>
      <c r="CP8">
        <f t="shared" si="2"/>
        <v>22</v>
      </c>
      <c r="CQ8">
        <f t="shared" si="3"/>
        <v>45</v>
      </c>
      <c r="CR8">
        <f t="shared" si="4"/>
        <v>28</v>
      </c>
      <c r="CS8">
        <f t="shared" si="5"/>
        <v>7</v>
      </c>
      <c r="CT8">
        <f t="shared" si="6"/>
        <v>17</v>
      </c>
      <c r="CU8">
        <f t="shared" si="7"/>
        <v>39</v>
      </c>
      <c r="CV8">
        <f t="shared" si="8"/>
        <v>41</v>
      </c>
      <c r="CW8">
        <f t="shared" si="9"/>
        <v>31</v>
      </c>
      <c r="CX8">
        <f t="shared" si="10"/>
        <v>8</v>
      </c>
      <c r="CY8">
        <f t="shared" si="11"/>
        <v>10</v>
      </c>
      <c r="CZ8">
        <f t="shared" si="12"/>
        <v>3</v>
      </c>
      <c r="DA8">
        <f t="shared" si="13"/>
        <v>2</v>
      </c>
      <c r="DB8">
        <f t="shared" si="14"/>
        <v>38</v>
      </c>
      <c r="DC8">
        <f t="shared" si="15"/>
        <v>20</v>
      </c>
      <c r="DD8">
        <f t="shared" si="16"/>
        <v>18</v>
      </c>
      <c r="DE8">
        <f t="shared" si="17"/>
        <v>4</v>
      </c>
      <c r="DF8">
        <f t="shared" si="18"/>
        <v>32</v>
      </c>
      <c r="DG8">
        <f t="shared" si="19"/>
        <v>44</v>
      </c>
      <c r="DH8">
        <f t="shared" si="20"/>
        <v>1</v>
      </c>
      <c r="DI8">
        <f t="shared" si="21"/>
        <v>24</v>
      </c>
      <c r="DJ8">
        <f t="shared" si="22"/>
        <v>33</v>
      </c>
      <c r="DK8">
        <f t="shared" si="23"/>
        <v>37</v>
      </c>
      <c r="DL8">
        <f t="shared" si="24"/>
        <v>34</v>
      </c>
      <c r="DM8">
        <f t="shared" si="25"/>
        <v>9</v>
      </c>
      <c r="DN8">
        <f t="shared" si="26"/>
        <v>42</v>
      </c>
      <c r="DO8">
        <f t="shared" si="27"/>
        <v>35</v>
      </c>
      <c r="DP8">
        <f t="shared" si="28"/>
        <v>30</v>
      </c>
      <c r="DQ8">
        <f t="shared" si="29"/>
        <v>14</v>
      </c>
      <c r="DR8">
        <f t="shared" si="30"/>
        <v>36</v>
      </c>
      <c r="DS8">
        <f t="shared" si="31"/>
        <v>23</v>
      </c>
      <c r="DT8">
        <f t="shared" si="32"/>
        <v>5</v>
      </c>
      <c r="DU8">
        <f t="shared" si="33"/>
        <v>11</v>
      </c>
      <c r="DV8">
        <f t="shared" si="34"/>
        <v>15</v>
      </c>
      <c r="DW8">
        <f t="shared" si="35"/>
        <v>27</v>
      </c>
      <c r="DX8">
        <f t="shared" si="36"/>
        <v>29</v>
      </c>
      <c r="DY8">
        <f t="shared" si="37"/>
        <v>19</v>
      </c>
      <c r="DZ8">
        <f t="shared" si="38"/>
        <v>21</v>
      </c>
      <c r="EA8">
        <f t="shared" si="39"/>
        <v>26</v>
      </c>
      <c r="EB8">
        <f t="shared" si="40"/>
        <v>40</v>
      </c>
      <c r="EC8">
        <f t="shared" si="41"/>
        <v>12</v>
      </c>
      <c r="ED8">
        <f t="shared" si="42"/>
        <v>13</v>
      </c>
      <c r="EE8">
        <f t="shared" si="43"/>
        <v>16</v>
      </c>
      <c r="EF8">
        <f t="shared" si="44"/>
        <v>6</v>
      </c>
    </row>
    <row r="9" spans="1:136" ht="16.5" customHeight="1">
      <c r="A9">
        <f>_calc_라운드기준!A9</f>
        <v>1237</v>
      </c>
      <c r="B9">
        <f>INDEX(_calc_누적빈도!B:B,$A9)-INDEX(_calc_누적빈도!B:B,$A9-기준450회_후보!$B$1)</f>
        <v>56</v>
      </c>
      <c r="C9">
        <f>INDEX(_calc_누적빈도!C:C,$A9)-INDEX(_calc_누적빈도!C:C,$A9-기준450회_후보!$B$1)</f>
        <v>53</v>
      </c>
      <c r="D9">
        <f>INDEX(_calc_누적빈도!D:D,$A9)-INDEX(_calc_누적빈도!D:D,$A9-기준450회_후보!$B$1)</f>
        <v>68</v>
      </c>
      <c r="E9">
        <f>INDEX(_calc_누적빈도!E:E,$A9)-INDEX(_calc_누적빈도!E:E,$A9-기준450회_후보!$B$1)</f>
        <v>51</v>
      </c>
      <c r="F9">
        <f>INDEX(_calc_누적빈도!F:F,$A9)-INDEX(_calc_누적빈도!F:F,$A9-기준450회_후보!$B$1)</f>
        <v>44</v>
      </c>
      <c r="G9">
        <f>INDEX(_calc_누적빈도!G:G,$A9)-INDEX(_calc_누적빈도!G:G,$A9-기준450회_후보!$B$1)</f>
        <v>66</v>
      </c>
      <c r="H9">
        <f>INDEX(_calc_누적빈도!H:H,$A9)-INDEX(_calc_누적빈도!H:H,$A9-기준450회_후보!$B$1)</f>
        <v>62</v>
      </c>
      <c r="I9">
        <f>INDEX(_calc_누적빈도!I:I,$A9)-INDEX(_calc_누적빈도!I:I,$A9-기준450회_후보!$B$1)</f>
        <v>47</v>
      </c>
      <c r="J9">
        <f>INDEX(_calc_누적빈도!J:J,$A9)-INDEX(_calc_누적빈도!J:J,$A9-기준450회_후보!$B$1)</f>
        <v>56</v>
      </c>
      <c r="K9">
        <f>INDEX(_calc_누적빈도!K:K,$A9)-INDEX(_calc_누적빈도!K:K,$A9-기준450회_후보!$B$1)</f>
        <v>54</v>
      </c>
      <c r="L9">
        <f>INDEX(_calc_누적빈도!L:L,$A9)-INDEX(_calc_누적빈도!L:L,$A9-기준450회_후보!$B$1)</f>
        <v>57</v>
      </c>
      <c r="M9">
        <f>INDEX(_calc_누적빈도!M:M,$A9)-INDEX(_calc_누적빈도!M:M,$A9-기준450회_후보!$B$1)</f>
        <v>72</v>
      </c>
      <c r="N9">
        <f>INDEX(_calc_누적빈도!N:N,$A9)-INDEX(_calc_누적빈도!N:N,$A9-기준450회_후보!$B$1)</f>
        <v>72</v>
      </c>
      <c r="O9">
        <f>INDEX(_calc_누적빈도!O:O,$A9)-INDEX(_calc_누적빈도!O:O,$A9-기준450회_후보!$B$1)</f>
        <v>61</v>
      </c>
      <c r="P9">
        <f>INDEX(_calc_누적빈도!P:P,$A9)-INDEX(_calc_누적빈도!P:P,$A9-기준450회_후보!$B$1)</f>
        <v>61</v>
      </c>
      <c r="Q9">
        <f>INDEX(_calc_누적빈도!Q:Q,$A9)-INDEX(_calc_누적빈도!Q:Q,$A9-기준450회_후보!$B$1)</f>
        <v>69</v>
      </c>
      <c r="R9">
        <f>INDEX(_calc_누적빈도!R:R,$A9)-INDEX(_calc_누적빈도!R:R,$A9-기준450회_후보!$B$1)</f>
        <v>56</v>
      </c>
      <c r="S9">
        <f>INDEX(_calc_누적빈도!S:S,$A9)-INDEX(_calc_누적빈도!S:S,$A9-기준450회_후보!$B$1)</f>
        <v>68</v>
      </c>
      <c r="T9">
        <f>INDEX(_calc_누적빈도!T:T,$A9)-INDEX(_calc_누적빈도!T:T,$A9-기준450회_후보!$B$1)</f>
        <v>64</v>
      </c>
      <c r="U9">
        <f>INDEX(_calc_누적빈도!U:U,$A9)-INDEX(_calc_누적빈도!U:U,$A9-기준450회_후보!$B$1)</f>
        <v>50</v>
      </c>
      <c r="V9">
        <f>INDEX(_calc_누적빈도!V:V,$A9)-INDEX(_calc_누적빈도!V:V,$A9-기준450회_후보!$B$1)</f>
        <v>65</v>
      </c>
      <c r="W9">
        <f>INDEX(_calc_누적빈도!W:W,$A9)-INDEX(_calc_누적빈도!W:W,$A9-기준450회_후보!$B$1)</f>
        <v>59</v>
      </c>
      <c r="X9">
        <f>INDEX(_calc_누적빈도!X:X,$A9)-INDEX(_calc_누적빈도!X:X,$A9-기준450회_후보!$B$1)</f>
        <v>52</v>
      </c>
      <c r="Y9">
        <f>INDEX(_calc_누적빈도!Y:Y,$A9)-INDEX(_calc_누적빈도!Y:Y,$A9-기준450회_후보!$B$1)</f>
        <v>59</v>
      </c>
      <c r="Z9">
        <f>INDEX(_calc_누적빈도!Z:Z,$A9)-INDEX(_calc_누적빈도!Z:Z,$A9-기준450회_후보!$B$1)</f>
        <v>52</v>
      </c>
      <c r="AA9">
        <f>INDEX(_calc_누적빈도!AA:AA,$A9)-INDEX(_calc_누적빈도!AA:AA,$A9-기준450회_후보!$B$1)</f>
        <v>61</v>
      </c>
      <c r="AB9">
        <f>INDEX(_calc_누적빈도!AB:AB,$A9)-INDEX(_calc_누적빈도!AB:AB,$A9-기준450회_후보!$B$1)</f>
        <v>60</v>
      </c>
      <c r="AC9">
        <f>INDEX(_calc_누적빈도!AC:AC,$A9)-INDEX(_calc_누적빈도!AC:AC,$A9-기준450회_후보!$B$1)</f>
        <v>65</v>
      </c>
      <c r="AD9">
        <f>INDEX(_calc_누적빈도!AD:AD,$A9)-INDEX(_calc_누적빈도!AD:AD,$A9-기준450회_후보!$B$1)</f>
        <v>60</v>
      </c>
      <c r="AE9">
        <f>INDEX(_calc_누적빈도!AE:AE,$A9)-INDEX(_calc_누적빈도!AE:AE,$A9-기준450회_후보!$B$1)</f>
        <v>66</v>
      </c>
      <c r="AF9">
        <f>INDEX(_calc_누적빈도!AF:AF,$A9)-INDEX(_calc_누적빈도!AF:AF,$A9-기준450회_후보!$B$1)</f>
        <v>63</v>
      </c>
      <c r="AG9">
        <f>INDEX(_calc_누적빈도!AG:AG,$A9)-INDEX(_calc_누적빈도!AG:AG,$A9-기준450회_후보!$B$1)</f>
        <v>55</v>
      </c>
      <c r="AH9">
        <f>INDEX(_calc_누적빈도!AH:AH,$A9)-INDEX(_calc_누적빈도!AH:AH,$A9-기준450회_후보!$B$1)</f>
        <v>65</v>
      </c>
      <c r="AI9">
        <f>INDEX(_calc_누적빈도!AI:AI,$A9)-INDEX(_calc_누적빈도!AI:AI,$A9-기준450회_후보!$B$1)</f>
        <v>59</v>
      </c>
      <c r="AJ9">
        <f>INDEX(_calc_누적빈도!AJ:AJ,$A9)-INDEX(_calc_누적빈도!AJ:AJ,$A9-기준450회_후보!$B$1)</f>
        <v>66</v>
      </c>
      <c r="AK9">
        <f>INDEX(_calc_누적빈도!AK:AK,$A9)-INDEX(_calc_누적빈도!AK:AK,$A9-기준450회_후보!$B$1)</f>
        <v>61</v>
      </c>
      <c r="AL9">
        <f>INDEX(_calc_누적빈도!AL:AL,$A9)-INDEX(_calc_누적빈도!AL:AL,$A9-기준450회_후보!$B$1)</f>
        <v>59</v>
      </c>
      <c r="AM9">
        <f>INDEX(_calc_누적빈도!AM:AM,$A9)-INDEX(_calc_누적빈도!AM:AM,$A9-기준450회_후보!$B$1)</f>
        <v>74</v>
      </c>
      <c r="AN9">
        <f>INDEX(_calc_누적빈도!AN:AN,$A9)-INDEX(_calc_누적빈도!AN:AN,$A9-기준450회_후보!$B$1)</f>
        <v>64</v>
      </c>
      <c r="AO9">
        <f>INDEX(_calc_누적빈도!AO:AO,$A9)-INDEX(_calc_누적빈도!AO:AO,$A9-기준450회_후보!$B$1)</f>
        <v>54</v>
      </c>
      <c r="AP9">
        <f>INDEX(_calc_누적빈도!AP:AP,$A9)-INDEX(_calc_누적빈도!AP:AP,$A9-기준450회_후보!$B$1)</f>
        <v>52</v>
      </c>
      <c r="AQ9">
        <f>INDEX(_calc_누적빈도!AQ:AQ,$A9)-INDEX(_calc_누적빈도!AQ:AQ,$A9-기준450회_후보!$B$1)</f>
        <v>60</v>
      </c>
      <c r="AR9">
        <f>INDEX(_calc_누적빈도!AR:AR,$A9)-INDEX(_calc_누적빈도!AR:AR,$A9-기준450회_후보!$B$1)</f>
        <v>56</v>
      </c>
      <c r="AS9">
        <f>INDEX(_calc_누적빈도!AS:AS,$A9)-INDEX(_calc_누적빈도!AS:AS,$A9-기준450회_후보!$B$1)</f>
        <v>59</v>
      </c>
      <c r="AT9">
        <f>INDEX(_calc_누적빈도!AT:AT,$A9)-INDEX(_calc_누적빈도!AT:AT,$A9-기준450회_후보!$B$1)</f>
        <v>67</v>
      </c>
      <c r="AU9">
        <f>(RANK(_calc_라운드기준!B9,_calc_라운드기준!$B9:$AT9,0)+COUNTIFS(_calc_라운드기준!$B9:$AT9,_calc_라운드기준!B9,$B$1:$AT$1,"&lt;"&amp;1))-(RANK(B9,$B9:$AT9,0)+COUNTIFS($B9:$AT9,B9,$B$1:$AT$1,"&lt;"&amp;1))</f>
        <v>-28</v>
      </c>
      <c r="AV9">
        <f>(RANK(_calc_라운드기준!C9,_calc_라운드기준!$B9:$AT9,0)+COUNTIFS(_calc_라운드기준!$B9:$AT9,_calc_라운드기준!C9,$B$1:$AT$1,"&lt;"&amp;2))-(RANK(C9,$B9:$AT9,0)+COUNTIFS($B9:$AT9,C9,$B$1:$AT$1,"&lt;"&amp;2))</f>
        <v>-3</v>
      </c>
      <c r="AW9">
        <f>(RANK(_calc_라운드기준!D9,_calc_라운드기준!$B9:$AT9,0)+COUNTIFS(_calc_라운드기준!$B9:$AT9,_calc_라운드기준!D9,$B$1:$AT$1,"&lt;"&amp;3))-(RANK(D9,$B9:$AT9,0)+COUNTIFS($B9:$AT9,D9,$B$1:$AT$1,"&lt;"&amp;3))</f>
        <v>3</v>
      </c>
      <c r="AX9">
        <f>(RANK(_calc_라운드기준!E9,_calc_라운드기준!$B9:$AT9,0)+COUNTIFS(_calc_라운드기준!$B9:$AT9,_calc_라운드기준!E9,$B$1:$AT$1,"&lt;"&amp;4))-(RANK(E9,$B9:$AT9,0)+COUNTIFS($B9:$AT9,E9,$B$1:$AT$1,"&lt;"&amp;4))</f>
        <v>-29</v>
      </c>
      <c r="AY9">
        <f>(RANK(_calc_라운드기준!F9,_calc_라운드기준!$B9:$AT9,0)+COUNTIFS(_calc_라운드기준!$B9:$AT9,_calc_라운드기준!F9,$B$1:$AT$1,"&lt;"&amp;5))-(RANK(F9,$B9:$AT9,0)+COUNTIFS($B9:$AT9,F9,$B$1:$AT$1,"&lt;"&amp;5))</f>
        <v>-9</v>
      </c>
      <c r="AZ9">
        <f>(RANK(_calc_라운드기준!G9,_calc_라운드기준!$B9:$AT9,0)+COUNTIFS(_calc_라운드기준!$B9:$AT9,_calc_라운드기준!G9,$B$1:$AT$1,"&lt;"&amp;6))-(RANK(G9,$B9:$AT9,0)+COUNTIFS($B9:$AT9,G9,$B$1:$AT$1,"&lt;"&amp;6))</f>
        <v>16</v>
      </c>
      <c r="BA9">
        <f>(RANK(_calc_라운드기준!H9,_calc_라운드기준!$B9:$AT9,0)+COUNTIFS(_calc_라운드기준!$B9:$AT9,_calc_라운드기준!H9,$B$1:$AT$1,"&lt;"&amp;7))-(RANK(H9,$B9:$AT9,0)+COUNTIFS($B9:$AT9,H9,$B$1:$AT$1,"&lt;"&amp;7))</f>
        <v>8</v>
      </c>
      <c r="BB9">
        <f>(RANK(_calc_라운드기준!I9,_calc_라운드기준!$B9:$AT9,0)+COUNTIFS(_calc_라운드기준!$B9:$AT9,_calc_라운드기준!I9,$B$1:$AT$1,"&lt;"&amp;8))-(RANK(I9,$B9:$AT9,0)+COUNTIFS($B9:$AT9,I9,$B$1:$AT$1,"&lt;"&amp;8))</f>
        <v>-18</v>
      </c>
      <c r="BC9">
        <f>(RANK(_calc_라운드기준!J9,_calc_라운드기준!$B9:$AT9,0)+COUNTIFS(_calc_라운드기준!$B9:$AT9,_calc_라운드기준!J9,$B$1:$AT$1,"&lt;"&amp;9))-(RANK(J9,$B9:$AT9,0)+COUNTIFS($B9:$AT9,J9,$B$1:$AT$1,"&lt;"&amp;9))</f>
        <v>-23</v>
      </c>
      <c r="BD9">
        <f>(RANK(_calc_라운드기준!K9,_calc_라운드기준!$B9:$AT9,0)+COUNTIFS(_calc_라운드기준!$B9:$AT9,_calc_라운드기준!K9,$B$1:$AT$1,"&lt;"&amp;10))-(RANK(K9,$B9:$AT9,0)+COUNTIFS($B9:$AT9,K9,$B$1:$AT$1,"&lt;"&amp;10))</f>
        <v>1</v>
      </c>
      <c r="BE9">
        <f>(RANK(_calc_라운드기준!L9,_calc_라운드기준!$B9:$AT9,0)+COUNTIFS(_calc_라운드기준!$B9:$AT9,_calc_라운드기준!L9,$B$1:$AT$1,"&lt;"&amp;11))-(RANK(L9,$B9:$AT9,0)+COUNTIFS($B9:$AT9,L9,$B$1:$AT$1,"&lt;"&amp;11))</f>
        <v>12</v>
      </c>
      <c r="BF9">
        <f>(RANK(_calc_라운드기준!M9,_calc_라운드기준!$B9:$AT9,0)+COUNTIFS(_calc_라운드기준!$B9:$AT9,_calc_라운드기준!M9,$B$1:$AT$1,"&lt;"&amp;12))-(RANK(M9,$B9:$AT9,0)+COUNTIFS($B9:$AT9,M9,$B$1:$AT$1,"&lt;"&amp;12))</f>
        <v>12</v>
      </c>
      <c r="BG9">
        <f>(RANK(_calc_라운드기준!N9,_calc_라운드기준!$B9:$AT9,0)+COUNTIFS(_calc_라운드기준!$B9:$AT9,_calc_라운드기준!N9,$B$1:$AT$1,"&lt;"&amp;13))-(RANK(N9,$B9:$AT9,0)+COUNTIFS($B9:$AT9,N9,$B$1:$AT$1,"&lt;"&amp;13))</f>
        <v>12</v>
      </c>
      <c r="BH9">
        <f>(RANK(_calc_라운드기준!O9,_calc_라운드기준!$B9:$AT9,0)+COUNTIFS(_calc_라운드기준!$B9:$AT9,_calc_라운드기준!O9,$B$1:$AT$1,"&lt;"&amp;14))-(RANK(O9,$B9:$AT9,0)+COUNTIFS($B9:$AT9,O9,$B$1:$AT$1,"&lt;"&amp;14))</f>
        <v>27</v>
      </c>
      <c r="BI9">
        <f>(RANK(_calc_라운드기준!P9,_calc_라운드기준!$B9:$AT9,0)+COUNTIFS(_calc_라운드기준!$B9:$AT9,_calc_라운드기준!P9,$B$1:$AT$1,"&lt;"&amp;15))-(RANK(P9,$B9:$AT9,0)+COUNTIFS($B9:$AT9,P9,$B$1:$AT$1,"&lt;"&amp;15))</f>
        <v>-18</v>
      </c>
      <c r="BJ9">
        <f>(RANK(_calc_라운드기준!Q9,_calc_라운드기준!$B9:$AT9,0)+COUNTIFS(_calc_라운드기준!$B9:$AT9,_calc_라운드기준!Q9,$B$1:$AT$1,"&lt;"&amp;16))-(RANK(Q9,$B9:$AT9,0)+COUNTIFS($B9:$AT9,Q9,$B$1:$AT$1,"&lt;"&amp;16))</f>
        <v>6</v>
      </c>
      <c r="BK9">
        <f>(RANK(_calc_라운드기준!R9,_calc_라운드기준!$B9:$AT9,0)+COUNTIFS(_calc_라운드기준!$B9:$AT9,_calc_라운드기준!R9,$B$1:$AT$1,"&lt;"&amp;17))-(RANK(R9,$B9:$AT9,0)+COUNTIFS($B9:$AT9,R9,$B$1:$AT$1,"&lt;"&amp;17))</f>
        <v>5</v>
      </c>
      <c r="BL9">
        <f>(RANK(_calc_라운드기준!S9,_calc_라운드기준!$B9:$AT9,0)+COUNTIFS(_calc_라운드기준!$B9:$AT9,_calc_라운드기준!S9,$B$1:$AT$1,"&lt;"&amp;18))-(RANK(S9,$B9:$AT9,0)+COUNTIFS($B9:$AT9,S9,$B$1:$AT$1,"&lt;"&amp;18))</f>
        <v>21</v>
      </c>
      <c r="BM9">
        <f>(RANK(_calc_라운드기준!T9,_calc_라운드기준!$B9:$AT9,0)+COUNTIFS(_calc_라운드기준!$B9:$AT9,_calc_라운드기준!T9,$B$1:$AT$1,"&lt;"&amp;19))-(RANK(T9,$B9:$AT9,0)+COUNTIFS($B9:$AT9,T9,$B$1:$AT$1,"&lt;"&amp;19))</f>
        <v>-10</v>
      </c>
      <c r="BN9">
        <f>(RANK(_calc_라운드기준!U9,_calc_라운드기준!$B9:$AT9,0)+COUNTIFS(_calc_라운드기준!$B9:$AT9,_calc_라운드기준!U9,$B$1:$AT$1,"&lt;"&amp;20))-(RANK(U9,$B9:$AT9,0)+COUNTIFS($B9:$AT9,U9,$B$1:$AT$1,"&lt;"&amp;20))</f>
        <v>-15</v>
      </c>
      <c r="BO9">
        <f>(RANK(_calc_라운드기준!V9,_calc_라운드기준!$B9:$AT9,0)+COUNTIFS(_calc_라운드기준!$B9:$AT9,_calc_라운드기준!V9,$B$1:$AT$1,"&lt;"&amp;21))-(RANK(V9,$B9:$AT9,0)+COUNTIFS($B9:$AT9,V9,$B$1:$AT$1,"&lt;"&amp;21))</f>
        <v>32</v>
      </c>
      <c r="BP9">
        <f>(RANK(_calc_라운드기준!W9,_calc_라운드기준!$B9:$AT9,0)+COUNTIFS(_calc_라운드기준!$B9:$AT9,_calc_라운드기준!W9,$B$1:$AT$1,"&lt;"&amp;22))-(RANK(W9,$B9:$AT9,0)+COUNTIFS($B9:$AT9,W9,$B$1:$AT$1,"&lt;"&amp;22))</f>
        <v>4</v>
      </c>
      <c r="BQ9">
        <f>(RANK(_calc_라운드기준!X9,_calc_라운드기준!$B9:$AT9,0)+COUNTIFS(_calc_라운드기준!$B9:$AT9,_calc_라운드기준!X9,$B$1:$AT$1,"&lt;"&amp;23))-(RANK(X9,$B9:$AT9,0)+COUNTIFS($B9:$AT9,X9,$B$1:$AT$1,"&lt;"&amp;23))</f>
        <v>0</v>
      </c>
      <c r="BR9">
        <f>(RANK(_calc_라운드기준!Y9,_calc_라운드기준!$B9:$AT9,0)+COUNTIFS(_calc_라운드기준!$B9:$AT9,_calc_라운드기준!Y9,$B$1:$AT$1,"&lt;"&amp;24))-(RANK(Y9,$B9:$AT9,0)+COUNTIFS($B9:$AT9,Y9,$B$1:$AT$1,"&lt;"&amp;24))</f>
        <v>-15</v>
      </c>
      <c r="BS9">
        <f>(RANK(_calc_라운드기준!Z9,_calc_라운드기준!$B9:$AT9,0)+COUNTIFS(_calc_라운드기준!$B9:$AT9,_calc_라운드기준!Z9,$B$1:$AT$1,"&lt;"&amp;25))-(RANK(Z9,$B9:$AT9,0)+COUNTIFS($B9:$AT9,Z9,$B$1:$AT$1,"&lt;"&amp;25))</f>
        <v>-10</v>
      </c>
      <c r="BT9">
        <f>(RANK(_calc_라운드기준!AA9,_calc_라운드기준!$B9:$AT9,0)+COUNTIFS(_calc_라운드기준!$B9:$AT9,_calc_라운드기준!AA9,$B$1:$AT$1,"&lt;"&amp;26))-(RANK(AA9,$B9:$AT9,0)+COUNTIFS($B9:$AT9,AA9,$B$1:$AT$1,"&lt;"&amp;26))</f>
        <v>-4</v>
      </c>
      <c r="BU9">
        <f>(RANK(_calc_라운드기준!AB9,_calc_라운드기준!$B9:$AT9,0)+COUNTIFS(_calc_라운드기준!$B9:$AT9,_calc_라운드기준!AB9,$B$1:$AT$1,"&lt;"&amp;27))-(RANK(AB9,$B9:$AT9,0)+COUNTIFS($B9:$AT9,AB9,$B$1:$AT$1,"&lt;"&amp;27))</f>
        <v>-20</v>
      </c>
      <c r="BV9">
        <f>(RANK(_calc_라운드기준!AC9,_calc_라운드기준!$B9:$AT9,0)+COUNTIFS(_calc_라운드기준!$B9:$AT9,_calc_라운드기준!AC9,$B$1:$AT$1,"&lt;"&amp;28))-(RANK(AC9,$B9:$AT9,0)+COUNTIFS($B9:$AT9,AC9,$B$1:$AT$1,"&lt;"&amp;28))</f>
        <v>-7</v>
      </c>
      <c r="BW9">
        <f>(RANK(_calc_라운드기준!AD9,_calc_라운드기준!$B9:$AT9,0)+COUNTIFS(_calc_라운드기준!$B9:$AT9,_calc_라운드기준!AD9,$B$1:$AT$1,"&lt;"&amp;29))-(RANK(AD9,$B9:$AT9,0)+COUNTIFS($B9:$AT9,AD9,$B$1:$AT$1,"&lt;"&amp;29))</f>
        <v>-11</v>
      </c>
      <c r="BX9">
        <f>(RANK(_calc_라운드기준!AE9,_calc_라운드기준!$B9:$AT9,0)+COUNTIFS(_calc_라운드기준!$B9:$AT9,_calc_라운드기준!AE9,$B$1:$AT$1,"&lt;"&amp;30))-(RANK(AE9,$B9:$AT9,0)+COUNTIFS($B9:$AT9,AE9,$B$1:$AT$1,"&lt;"&amp;30))</f>
        <v>8</v>
      </c>
      <c r="BY9">
        <f>(RANK(_calc_라운드기준!AF9,_calc_라운드기준!$B9:$AT9,0)+COUNTIFS(_calc_라운드기준!$B9:$AT9,_calc_라운드기준!AF9,$B$1:$AT$1,"&lt;"&amp;31))-(RANK(AF9,$B9:$AT9,0)+COUNTIFS($B9:$AT9,AF9,$B$1:$AT$1,"&lt;"&amp;31))</f>
        <v>-10</v>
      </c>
      <c r="BZ9">
        <f>(RANK(_calc_라운드기준!AG9,_calc_라운드기준!$B9:$AT9,0)+COUNTIFS(_calc_라운드기준!$B9:$AT9,_calc_라운드기준!AG9,$B$1:$AT$1,"&lt;"&amp;32))-(RANK(AG9,$B9:$AT9,0)+COUNTIFS($B9:$AT9,AG9,$B$1:$AT$1,"&lt;"&amp;32))</f>
        <v>5</v>
      </c>
      <c r="CA9">
        <f>(RANK(_calc_라운드기준!AH9,_calc_라운드기준!$B9:$AT9,0)+COUNTIFS(_calc_라운드기준!$B9:$AT9,_calc_라운드기준!AH9,$B$1:$AT$1,"&lt;"&amp;33))-(RANK(AH9,$B9:$AT9,0)+COUNTIFS($B9:$AT9,AH9,$B$1:$AT$1,"&lt;"&amp;33))</f>
        <v>18</v>
      </c>
      <c r="CB9">
        <f>(RANK(_calc_라운드기준!AI9,_calc_라운드기준!$B9:$AT9,0)+COUNTIFS(_calc_라운드기준!$B9:$AT9,_calc_라운드기준!AI9,$B$1:$AT$1,"&lt;"&amp;34))-(RANK(AI9,$B9:$AT9,0)+COUNTIFS($B9:$AT9,AI9,$B$1:$AT$1,"&lt;"&amp;34))</f>
        <v>14</v>
      </c>
      <c r="CC9">
        <f>(RANK(_calc_라운드기준!AJ9,_calc_라운드기준!$B9:$AT9,0)+COUNTIFS(_calc_라운드기준!$B9:$AT9,_calc_라운드기준!AJ9,$B$1:$AT$1,"&lt;"&amp;35))-(RANK(AJ9,$B9:$AT9,0)+COUNTIFS($B9:$AT9,AJ9,$B$1:$AT$1,"&lt;"&amp;35))</f>
        <v>8</v>
      </c>
      <c r="CD9">
        <f>(RANK(_calc_라운드기준!AK9,_calc_라운드기준!$B9:$AT9,0)+COUNTIFS(_calc_라운드기준!$B9:$AT9,_calc_라운드기준!AK9,$B$1:$AT$1,"&lt;"&amp;36))-(RANK(AK9,$B9:$AT9,0)+COUNTIFS($B9:$AT9,AK9,$B$1:$AT$1,"&lt;"&amp;36))</f>
        <v>-2</v>
      </c>
      <c r="CE9">
        <f>(RANK(_calc_라운드기준!AL9,_calc_라운드기준!$B9:$AT9,0)+COUNTIFS(_calc_라운드기준!$B9:$AT9,_calc_라운드기준!AL9,$B$1:$AT$1,"&lt;"&amp;37))-(RANK(AL9,$B9:$AT9,0)+COUNTIFS($B9:$AT9,AL9,$B$1:$AT$1,"&lt;"&amp;37))</f>
        <v>-8</v>
      </c>
      <c r="CF9">
        <f>(RANK(_calc_라운드기준!AM9,_calc_라운드기준!$B9:$AT9,0)+COUNTIFS(_calc_라운드기준!$B9:$AT9,_calc_라운드기준!AM9,$B$1:$AT$1,"&lt;"&amp;38))-(RANK(AM9,$B9:$AT9,0)+COUNTIFS($B9:$AT9,AM9,$B$1:$AT$1,"&lt;"&amp;38))</f>
        <v>6</v>
      </c>
      <c r="CG9">
        <f>(RANK(_calc_라운드기준!AN9,_calc_라운드기준!$B9:$AT9,0)+COUNTIFS(_calc_라운드기준!$B9:$AT9,_calc_라운드기준!AN9,$B$1:$AT$1,"&lt;"&amp;39))-(RANK(AN9,$B9:$AT9,0)+COUNTIFS($B9:$AT9,AN9,$B$1:$AT$1,"&lt;"&amp;39))</f>
        <v>6</v>
      </c>
      <c r="CH9">
        <f>(RANK(_calc_라운드기준!AO9,_calc_라운드기준!$B9:$AT9,0)+COUNTIFS(_calc_라운드기준!$B9:$AT9,_calc_라운드기준!AO9,$B$1:$AT$1,"&lt;"&amp;40))-(RANK(AO9,$B9:$AT9,0)+COUNTIFS($B9:$AT9,AO9,$B$1:$AT$1,"&lt;"&amp;40))</f>
        <v>-5</v>
      </c>
      <c r="CI9">
        <f>(RANK(_calc_라운드기준!AP9,_calc_라운드기준!$B9:$AT9,0)+COUNTIFS(_calc_라운드기준!$B9:$AT9,_calc_라운드기준!AP9,$B$1:$AT$1,"&lt;"&amp;41))-(RANK(AP9,$B9:$AT9,0)+COUNTIFS($B9:$AT9,AP9,$B$1:$AT$1,"&lt;"&amp;41))</f>
        <v>-19</v>
      </c>
      <c r="CJ9">
        <f>(RANK(_calc_라운드기준!AQ9,_calc_라운드기준!$B9:$AT9,0)+COUNTIFS(_calc_라운드기준!$B9:$AT9,_calc_라운드기준!AQ9,$B$1:$AT$1,"&lt;"&amp;42))-(RANK(AQ9,$B9:$AT9,0)+COUNTIFS($B9:$AT9,AQ9,$B$1:$AT$1,"&lt;"&amp;42))</f>
        <v>9</v>
      </c>
      <c r="CK9">
        <f>(RANK(_calc_라운드기준!AR9,_calc_라운드기준!$B9:$AT9,0)+COUNTIFS(_calc_라운드기준!$B9:$AT9,_calc_라운드기준!AR9,$B$1:$AT$1,"&lt;"&amp;43))-(RANK(AR9,$B9:$AT9,0)+COUNTIFS($B9:$AT9,AR9,$B$1:$AT$1,"&lt;"&amp;43))</f>
        <v>10</v>
      </c>
      <c r="CL9">
        <f>(RANK(_calc_라운드기준!AS9,_calc_라운드기준!$B9:$AT9,0)+COUNTIFS(_calc_라운드기준!$B9:$AT9,_calc_라운드기준!AS9,$B$1:$AT$1,"&lt;"&amp;44))-(RANK(AS9,$B9:$AT9,0)+COUNTIFS($B9:$AT9,AS9,$B$1:$AT$1,"&lt;"&amp;44))</f>
        <v>5</v>
      </c>
      <c r="CM9">
        <f>(RANK(_calc_라운드기준!AT9,_calc_라운드기준!$B9:$AT9,0)+COUNTIFS(_calc_라운드기준!$B9:$AT9,_calc_라운드기준!AT9,$B$1:$AT$1,"&lt;"&amp;45))-(RANK(AT9,$B9:$AT9,0)+COUNTIFS($B9:$AT9,AT9,$B$1:$AT$1,"&lt;"&amp;45))</f>
        <v>16</v>
      </c>
      <c r="CN9">
        <f t="shared" si="0"/>
        <v>44</v>
      </c>
      <c r="CO9">
        <f t="shared" si="1"/>
        <v>27</v>
      </c>
      <c r="CP9">
        <f t="shared" si="2"/>
        <v>23</v>
      </c>
      <c r="CQ9">
        <f t="shared" si="3"/>
        <v>45</v>
      </c>
      <c r="CR9">
        <f t="shared" si="4"/>
        <v>32</v>
      </c>
      <c r="CS9">
        <f t="shared" si="5"/>
        <v>5</v>
      </c>
      <c r="CT9">
        <f t="shared" si="6"/>
        <v>13</v>
      </c>
      <c r="CU9">
        <f t="shared" si="7"/>
        <v>39</v>
      </c>
      <c r="CV9">
        <f t="shared" si="8"/>
        <v>43</v>
      </c>
      <c r="CW9">
        <f t="shared" si="9"/>
        <v>24</v>
      </c>
      <c r="CX9">
        <f t="shared" si="10"/>
        <v>8</v>
      </c>
      <c r="CY9">
        <f t="shared" si="11"/>
        <v>9</v>
      </c>
      <c r="CZ9">
        <f t="shared" si="12"/>
        <v>10</v>
      </c>
      <c r="DA9">
        <f t="shared" si="13"/>
        <v>2</v>
      </c>
      <c r="DB9">
        <f t="shared" si="14"/>
        <v>40</v>
      </c>
      <c r="DC9">
        <f t="shared" si="15"/>
        <v>16</v>
      </c>
      <c r="DD9">
        <f t="shared" si="16"/>
        <v>19</v>
      </c>
      <c r="DE9">
        <f t="shared" si="17"/>
        <v>3</v>
      </c>
      <c r="DF9">
        <f t="shared" si="18"/>
        <v>33</v>
      </c>
      <c r="DG9">
        <f t="shared" si="19"/>
        <v>37</v>
      </c>
      <c r="DH9">
        <f t="shared" si="20"/>
        <v>1</v>
      </c>
      <c r="DI9">
        <f t="shared" si="21"/>
        <v>22</v>
      </c>
      <c r="DJ9">
        <f t="shared" si="22"/>
        <v>25</v>
      </c>
      <c r="DK9">
        <f t="shared" si="23"/>
        <v>38</v>
      </c>
      <c r="DL9">
        <f t="shared" si="24"/>
        <v>34</v>
      </c>
      <c r="DM9">
        <f t="shared" si="25"/>
        <v>28</v>
      </c>
      <c r="DN9">
        <f t="shared" si="26"/>
        <v>42</v>
      </c>
      <c r="DO9">
        <f t="shared" si="27"/>
        <v>30</v>
      </c>
      <c r="DP9">
        <f t="shared" si="28"/>
        <v>36</v>
      </c>
      <c r="DQ9">
        <f t="shared" si="29"/>
        <v>14</v>
      </c>
      <c r="DR9">
        <f t="shared" si="30"/>
        <v>35</v>
      </c>
      <c r="DS9">
        <f t="shared" si="31"/>
        <v>20</v>
      </c>
      <c r="DT9">
        <f t="shared" si="32"/>
        <v>4</v>
      </c>
      <c r="DU9">
        <f t="shared" si="33"/>
        <v>7</v>
      </c>
      <c r="DV9">
        <f t="shared" si="34"/>
        <v>15</v>
      </c>
      <c r="DW9">
        <f t="shared" si="35"/>
        <v>26</v>
      </c>
      <c r="DX9">
        <f t="shared" si="36"/>
        <v>31</v>
      </c>
      <c r="DY9">
        <f t="shared" si="37"/>
        <v>17</v>
      </c>
      <c r="DZ9">
        <f t="shared" si="38"/>
        <v>18</v>
      </c>
      <c r="EA9">
        <f t="shared" si="39"/>
        <v>29</v>
      </c>
      <c r="EB9">
        <f t="shared" si="40"/>
        <v>41</v>
      </c>
      <c r="EC9">
        <f t="shared" si="41"/>
        <v>12</v>
      </c>
      <c r="ED9">
        <f t="shared" si="42"/>
        <v>11</v>
      </c>
      <c r="EE9">
        <f t="shared" si="43"/>
        <v>21</v>
      </c>
      <c r="EF9">
        <f t="shared" si="44"/>
        <v>6</v>
      </c>
    </row>
    <row r="10" spans="1:136" ht="16.5" customHeight="1">
      <c r="A10">
        <f>_calc_라운드기준!A10</f>
        <v>1236</v>
      </c>
      <c r="B10">
        <f>INDEX(_calc_누적빈도!B:B,$A10)-INDEX(_calc_누적빈도!B:B,$A10-기준450회_후보!$B$1)</f>
        <v>56</v>
      </c>
      <c r="C10">
        <f>INDEX(_calc_누적빈도!C:C,$A10)-INDEX(_calc_누적빈도!C:C,$A10-기준450회_후보!$B$1)</f>
        <v>53</v>
      </c>
      <c r="D10">
        <f>INDEX(_calc_누적빈도!D:D,$A10)-INDEX(_calc_누적빈도!D:D,$A10-기준450회_후보!$B$1)</f>
        <v>68</v>
      </c>
      <c r="E10">
        <f>INDEX(_calc_누적빈도!E:E,$A10)-INDEX(_calc_누적빈도!E:E,$A10-기준450회_후보!$B$1)</f>
        <v>51</v>
      </c>
      <c r="F10">
        <f>INDEX(_calc_누적빈도!F:F,$A10)-INDEX(_calc_누적빈도!F:F,$A10-기준450회_후보!$B$1)</f>
        <v>44</v>
      </c>
      <c r="G10">
        <f>INDEX(_calc_누적빈도!G:G,$A10)-INDEX(_calc_누적빈도!G:G,$A10-기준450회_후보!$B$1)</f>
        <v>66</v>
      </c>
      <c r="H10">
        <f>INDEX(_calc_누적빈도!H:H,$A10)-INDEX(_calc_누적빈도!H:H,$A10-기준450회_후보!$B$1)</f>
        <v>62</v>
      </c>
      <c r="I10">
        <f>INDEX(_calc_누적빈도!I:I,$A10)-INDEX(_calc_누적빈도!I:I,$A10-기준450회_후보!$B$1)</f>
        <v>47</v>
      </c>
      <c r="J10">
        <f>INDEX(_calc_누적빈도!J:J,$A10)-INDEX(_calc_누적빈도!J:J,$A10-기준450회_후보!$B$1)</f>
        <v>56</v>
      </c>
      <c r="K10">
        <f>INDEX(_calc_누적빈도!K:K,$A10)-INDEX(_calc_누적빈도!K:K,$A10-기준450회_후보!$B$1)</f>
        <v>54</v>
      </c>
      <c r="L10">
        <f>INDEX(_calc_누적빈도!L:L,$A10)-INDEX(_calc_누적빈도!L:L,$A10-기준450회_후보!$B$1)</f>
        <v>57</v>
      </c>
      <c r="M10">
        <f>INDEX(_calc_누적빈도!M:M,$A10)-INDEX(_calc_누적빈도!M:M,$A10-기준450회_후보!$B$1)</f>
        <v>72</v>
      </c>
      <c r="N10">
        <f>INDEX(_calc_누적빈도!N:N,$A10)-INDEX(_calc_누적빈도!N:N,$A10-기준450회_후보!$B$1)</f>
        <v>72</v>
      </c>
      <c r="O10">
        <f>INDEX(_calc_누적빈도!O:O,$A10)-INDEX(_calc_누적빈도!O:O,$A10-기준450회_후보!$B$1)</f>
        <v>61</v>
      </c>
      <c r="P10">
        <f>INDEX(_calc_누적빈도!P:P,$A10)-INDEX(_calc_누적빈도!P:P,$A10-기준450회_후보!$B$1)</f>
        <v>62</v>
      </c>
      <c r="Q10">
        <f>INDEX(_calc_누적빈도!Q:Q,$A10)-INDEX(_calc_누적빈도!Q:Q,$A10-기준450회_후보!$B$1)</f>
        <v>70</v>
      </c>
      <c r="R10">
        <f>INDEX(_calc_누적빈도!R:R,$A10)-INDEX(_calc_누적빈도!R:R,$A10-기준450회_후보!$B$1)</f>
        <v>56</v>
      </c>
      <c r="S10">
        <f>INDEX(_calc_누적빈도!S:S,$A10)-INDEX(_calc_누적빈도!S:S,$A10-기준450회_후보!$B$1)</f>
        <v>67</v>
      </c>
      <c r="T10">
        <f>INDEX(_calc_누적빈도!T:T,$A10)-INDEX(_calc_누적빈도!T:T,$A10-기준450회_후보!$B$1)</f>
        <v>64</v>
      </c>
      <c r="U10">
        <f>INDEX(_calc_누적빈도!U:U,$A10)-INDEX(_calc_누적빈도!U:U,$A10-기준450회_후보!$B$1)</f>
        <v>51</v>
      </c>
      <c r="V10">
        <f>INDEX(_calc_누적빈도!V:V,$A10)-INDEX(_calc_누적빈도!V:V,$A10-기준450회_후보!$B$1)</f>
        <v>64</v>
      </c>
      <c r="W10">
        <f>INDEX(_calc_누적빈도!W:W,$A10)-INDEX(_calc_누적빈도!W:W,$A10-기준450회_후보!$B$1)</f>
        <v>59</v>
      </c>
      <c r="X10">
        <f>INDEX(_calc_누적빈도!X:X,$A10)-INDEX(_calc_누적빈도!X:X,$A10-기준450회_후보!$B$1)</f>
        <v>52</v>
      </c>
      <c r="Y10">
        <f>INDEX(_calc_누적빈도!Y:Y,$A10)-INDEX(_calc_누적빈도!Y:Y,$A10-기준450회_후보!$B$1)</f>
        <v>60</v>
      </c>
      <c r="Z10">
        <f>INDEX(_calc_누적빈도!Z:Z,$A10)-INDEX(_calc_누적빈도!Z:Z,$A10-기준450회_후보!$B$1)</f>
        <v>52</v>
      </c>
      <c r="AA10">
        <f>INDEX(_calc_누적빈도!AA:AA,$A10)-INDEX(_calc_누적빈도!AA:AA,$A10-기준450회_후보!$B$1)</f>
        <v>61</v>
      </c>
      <c r="AB10">
        <f>INDEX(_calc_누적빈도!AB:AB,$A10)-INDEX(_calc_누적빈도!AB:AB,$A10-기준450회_후보!$B$1)</f>
        <v>60</v>
      </c>
      <c r="AC10">
        <f>INDEX(_calc_누적빈도!AC:AC,$A10)-INDEX(_calc_누적빈도!AC:AC,$A10-기준450회_후보!$B$1)</f>
        <v>65</v>
      </c>
      <c r="AD10">
        <f>INDEX(_calc_누적빈도!AD:AD,$A10)-INDEX(_calc_누적빈도!AD:AD,$A10-기준450회_후보!$B$1)</f>
        <v>59</v>
      </c>
      <c r="AE10">
        <f>INDEX(_calc_누적빈도!AE:AE,$A10)-INDEX(_calc_누적빈도!AE:AE,$A10-기준450회_후보!$B$1)</f>
        <v>67</v>
      </c>
      <c r="AF10">
        <f>INDEX(_calc_누적빈도!AF:AF,$A10)-INDEX(_calc_누적빈도!AF:AF,$A10-기준450회_후보!$B$1)</f>
        <v>63</v>
      </c>
      <c r="AG10">
        <f>INDEX(_calc_누적빈도!AG:AG,$A10)-INDEX(_calc_누적빈도!AG:AG,$A10-기준450회_후보!$B$1)</f>
        <v>55</v>
      </c>
      <c r="AH10">
        <f>INDEX(_calc_누적빈도!AH:AH,$A10)-INDEX(_calc_누적빈도!AH:AH,$A10-기준450회_후보!$B$1)</f>
        <v>65</v>
      </c>
      <c r="AI10">
        <f>INDEX(_calc_누적빈도!AI:AI,$A10)-INDEX(_calc_누적빈도!AI:AI,$A10-기준450회_후보!$B$1)</f>
        <v>58</v>
      </c>
      <c r="AJ10">
        <f>INDEX(_calc_누적빈도!AJ:AJ,$A10)-INDEX(_calc_누적빈도!AJ:AJ,$A10-기준450회_후보!$B$1)</f>
        <v>66</v>
      </c>
      <c r="AK10">
        <f>INDEX(_calc_누적빈도!AK:AK,$A10)-INDEX(_calc_누적빈도!AK:AK,$A10-기준450회_후보!$B$1)</f>
        <v>61</v>
      </c>
      <c r="AL10">
        <f>INDEX(_calc_누적빈도!AL:AL,$A10)-INDEX(_calc_누적빈도!AL:AL,$A10-기준450회_후보!$B$1)</f>
        <v>59</v>
      </c>
      <c r="AM10">
        <f>INDEX(_calc_누적빈도!AM:AM,$A10)-INDEX(_calc_누적빈도!AM:AM,$A10-기준450회_후보!$B$1)</f>
        <v>73</v>
      </c>
      <c r="AN10">
        <f>INDEX(_calc_누적빈도!AN:AN,$A10)-INDEX(_calc_누적빈도!AN:AN,$A10-기준450회_후보!$B$1)</f>
        <v>64</v>
      </c>
      <c r="AO10">
        <f>INDEX(_calc_누적빈도!AO:AO,$A10)-INDEX(_calc_누적빈도!AO:AO,$A10-기준450회_후보!$B$1)</f>
        <v>54</v>
      </c>
      <c r="AP10">
        <f>INDEX(_calc_누적빈도!AP:AP,$A10)-INDEX(_calc_누적빈도!AP:AP,$A10-기준450회_후보!$B$1)</f>
        <v>52</v>
      </c>
      <c r="AQ10">
        <f>INDEX(_calc_누적빈도!AQ:AQ,$A10)-INDEX(_calc_누적빈도!AQ:AQ,$A10-기준450회_후보!$B$1)</f>
        <v>60</v>
      </c>
      <c r="AR10">
        <f>INDEX(_calc_누적빈도!AR:AR,$A10)-INDEX(_calc_누적빈도!AR:AR,$A10-기준450회_후보!$B$1)</f>
        <v>56</v>
      </c>
      <c r="AS10">
        <f>INDEX(_calc_누적빈도!AS:AS,$A10)-INDEX(_calc_누적빈도!AS:AS,$A10-기준450회_후보!$B$1)</f>
        <v>59</v>
      </c>
      <c r="AT10">
        <f>INDEX(_calc_누적빈도!AT:AT,$A10)-INDEX(_calc_누적빈도!AT:AT,$A10-기준450회_후보!$B$1)</f>
        <v>67</v>
      </c>
      <c r="AU10">
        <f>(RANK(_calc_라운드기준!B10,_calc_라운드기준!$B10:$AT10,0)+COUNTIFS(_calc_라운드기준!$B10:$AT10,_calc_라운드기준!B10,$B$1:$AT$1,"&lt;"&amp;1))-(RANK(B10,$B10:$AT10,0)+COUNTIFS($B10:$AT10,B10,$B$1:$AT$1,"&lt;"&amp;1))</f>
        <v>-27</v>
      </c>
      <c r="AV10">
        <f>(RANK(_calc_라운드기준!C10,_calc_라운드기준!$B10:$AT10,0)+COUNTIFS(_calc_라운드기준!$B10:$AT10,_calc_라운드기준!C10,$B$1:$AT$1,"&lt;"&amp;2))-(RANK(C10,$B10:$AT10,0)+COUNTIFS($B10:$AT10,C10,$B$1:$AT$1,"&lt;"&amp;2))</f>
        <v>-14</v>
      </c>
      <c r="AW10">
        <f>(RANK(_calc_라운드기준!D10,_calc_라운드기준!$B10:$AT10,0)+COUNTIFS(_calc_라운드기준!$B10:$AT10,_calc_라운드기준!D10,$B$1:$AT$1,"&lt;"&amp;3))-(RANK(D10,$B10:$AT10,0)+COUNTIFS($B10:$AT10,D10,$B$1:$AT$1,"&lt;"&amp;3))</f>
        <v>3</v>
      </c>
      <c r="AX10">
        <f>(RANK(_calc_라운드기준!E10,_calc_라운드기준!$B10:$AT10,0)+COUNTIFS(_calc_라운드기준!$B10:$AT10,_calc_라운드기준!E10,$B$1:$AT$1,"&lt;"&amp;4))-(RANK(E10,$B10:$AT10,0)+COUNTIFS($B10:$AT10,E10,$B$1:$AT$1,"&lt;"&amp;4))</f>
        <v>-29</v>
      </c>
      <c r="AY10">
        <f>(RANK(_calc_라운드기준!F10,_calc_라운드기준!$B10:$AT10,0)+COUNTIFS(_calc_라운드기준!$B10:$AT10,_calc_라운드기준!F10,$B$1:$AT$1,"&lt;"&amp;5))-(RANK(F10,$B10:$AT10,0)+COUNTIFS($B10:$AT10,F10,$B$1:$AT$1,"&lt;"&amp;5))</f>
        <v>-9</v>
      </c>
      <c r="AZ10">
        <f>(RANK(_calc_라운드기준!G10,_calc_라운드기준!$B10:$AT10,0)+COUNTIFS(_calc_라운드기준!$B10:$AT10,_calc_라운드기준!G10,$B$1:$AT$1,"&lt;"&amp;6))-(RANK(G10,$B10:$AT10,0)+COUNTIFS($B10:$AT10,G10,$B$1:$AT$1,"&lt;"&amp;6))</f>
        <v>16</v>
      </c>
      <c r="BA10">
        <f>(RANK(_calc_라운드기준!H10,_calc_라운드기준!$B10:$AT10,0)+COUNTIFS(_calc_라운드기준!$B10:$AT10,_calc_라운드기준!H10,$B$1:$AT$1,"&lt;"&amp;7))-(RANK(H10,$B10:$AT10,0)+COUNTIFS($B10:$AT10,H10,$B$1:$AT$1,"&lt;"&amp;7))</f>
        <v>9</v>
      </c>
      <c r="BB10">
        <f>(RANK(_calc_라운드기준!I10,_calc_라운드기준!$B10:$AT10,0)+COUNTIFS(_calc_라운드기준!$B10:$AT10,_calc_라운드기준!I10,$B$1:$AT$1,"&lt;"&amp;8))-(RANK(I10,$B10:$AT10,0)+COUNTIFS($B10:$AT10,I10,$B$1:$AT$1,"&lt;"&amp;8))</f>
        <v>-30</v>
      </c>
      <c r="BC10">
        <f>(RANK(_calc_라운드기준!J10,_calc_라운드기준!$B10:$AT10,0)+COUNTIFS(_calc_라운드기준!$B10:$AT10,_calc_라운드기준!J10,$B$1:$AT$1,"&lt;"&amp;9))-(RANK(J10,$B10:$AT10,0)+COUNTIFS($B10:$AT10,J10,$B$1:$AT$1,"&lt;"&amp;9))</f>
        <v>-23</v>
      </c>
      <c r="BD10">
        <f>(RANK(_calc_라운드기준!K10,_calc_라운드기준!$B10:$AT10,0)+COUNTIFS(_calc_라운드기준!$B10:$AT10,_calc_라운드기준!K10,$B$1:$AT$1,"&lt;"&amp;10))-(RANK(K10,$B10:$AT10,0)+COUNTIFS($B10:$AT10,K10,$B$1:$AT$1,"&lt;"&amp;10))</f>
        <v>1</v>
      </c>
      <c r="BE10">
        <f>(RANK(_calc_라운드기준!L10,_calc_라운드기준!$B10:$AT10,0)+COUNTIFS(_calc_라운드기준!$B10:$AT10,_calc_라운드기준!L10,$B$1:$AT$1,"&lt;"&amp;11))-(RANK(L10,$B10:$AT10,0)+COUNTIFS($B10:$AT10,L10,$B$1:$AT$1,"&lt;"&amp;11))</f>
        <v>11</v>
      </c>
      <c r="BF10">
        <f>(RANK(_calc_라운드기준!M10,_calc_라운드기준!$B10:$AT10,0)+COUNTIFS(_calc_라운드기준!$B10:$AT10,_calc_라운드기준!M10,$B$1:$AT$1,"&lt;"&amp;12))-(RANK(M10,$B10:$AT10,0)+COUNTIFS($B10:$AT10,M10,$B$1:$AT$1,"&lt;"&amp;12))</f>
        <v>25</v>
      </c>
      <c r="BG10">
        <f>(RANK(_calc_라운드기준!N10,_calc_라운드기준!$B10:$AT10,0)+COUNTIFS(_calc_라운드기준!$B10:$AT10,_calc_라운드기준!N10,$B$1:$AT$1,"&lt;"&amp;13))-(RANK(N10,$B10:$AT10,0)+COUNTIFS($B10:$AT10,N10,$B$1:$AT$1,"&lt;"&amp;13))</f>
        <v>7</v>
      </c>
      <c r="BH10">
        <f>(RANK(_calc_라운드기준!O10,_calc_라운드기준!$B10:$AT10,0)+COUNTIFS(_calc_라운드기준!$B10:$AT10,_calc_라운드기준!O10,$B$1:$AT$1,"&lt;"&amp;14))-(RANK(O10,$B10:$AT10,0)+COUNTIFS($B10:$AT10,O10,$B$1:$AT$1,"&lt;"&amp;14))</f>
        <v>25</v>
      </c>
      <c r="BI10">
        <f>(RANK(_calc_라운드기준!P10,_calc_라운드기준!$B10:$AT10,0)+COUNTIFS(_calc_라운드기준!$B10:$AT10,_calc_라운드기준!P10,$B$1:$AT$1,"&lt;"&amp;15))-(RANK(P10,$B10:$AT10,0)+COUNTIFS($B10:$AT10,P10,$B$1:$AT$1,"&lt;"&amp;15))</f>
        <v>-17</v>
      </c>
      <c r="BJ10">
        <f>(RANK(_calc_라운드기준!Q10,_calc_라운드기준!$B10:$AT10,0)+COUNTIFS(_calc_라운드기준!$B10:$AT10,_calc_라운드기준!Q10,$B$1:$AT$1,"&lt;"&amp;16))-(RANK(Q10,$B10:$AT10,0)+COUNTIFS($B10:$AT10,Q10,$B$1:$AT$1,"&lt;"&amp;16))</f>
        <v>1</v>
      </c>
      <c r="BK10">
        <f>(RANK(_calc_라운드기준!R10,_calc_라운드기준!$B10:$AT10,0)+COUNTIFS(_calc_라운드기준!$B10:$AT10,_calc_라운드기준!R10,$B$1:$AT$1,"&lt;"&amp;17))-(RANK(R10,$B10:$AT10,0)+COUNTIFS($B10:$AT10,R10,$B$1:$AT$1,"&lt;"&amp;17))</f>
        <v>5</v>
      </c>
      <c r="BL10">
        <f>(RANK(_calc_라운드기준!S10,_calc_라운드기준!$B10:$AT10,0)+COUNTIFS(_calc_라운드기준!$B10:$AT10,_calc_라운드기준!S10,$B$1:$AT$1,"&lt;"&amp;18))-(RANK(S10,$B10:$AT10,0)+COUNTIFS($B10:$AT10,S10,$B$1:$AT$1,"&lt;"&amp;18))</f>
        <v>33</v>
      </c>
      <c r="BM10">
        <f>(RANK(_calc_라운드기준!T10,_calc_라운드기준!$B10:$AT10,0)+COUNTIFS(_calc_라운드기준!$B10:$AT10,_calc_라운드기준!T10,$B$1:$AT$1,"&lt;"&amp;19))-(RANK(T10,$B10:$AT10,0)+COUNTIFS($B10:$AT10,T10,$B$1:$AT$1,"&lt;"&amp;19))</f>
        <v>-7</v>
      </c>
      <c r="BN10">
        <f>(RANK(_calc_라운드기준!U10,_calc_라운드기준!$B10:$AT10,0)+COUNTIFS(_calc_라운드기준!$B10:$AT10,_calc_라운드기준!U10,$B$1:$AT$1,"&lt;"&amp;20))-(RANK(U10,$B10:$AT10,0)+COUNTIFS($B10:$AT10,U10,$B$1:$AT$1,"&lt;"&amp;20))</f>
        <v>-15</v>
      </c>
      <c r="BO10">
        <f>(RANK(_calc_라운드기준!V10,_calc_라운드기준!$B10:$AT10,0)+COUNTIFS(_calc_라운드기준!$B10:$AT10,_calc_라운드기준!V10,$B$1:$AT$1,"&lt;"&amp;21))-(RANK(V10,$B10:$AT10,0)+COUNTIFS($B10:$AT10,V10,$B$1:$AT$1,"&lt;"&amp;21))</f>
        <v>31</v>
      </c>
      <c r="BP10">
        <f>(RANK(_calc_라운드기준!W10,_calc_라운드기준!$B10:$AT10,0)+COUNTIFS(_calc_라운드기준!$B10:$AT10,_calc_라운드기준!W10,$B$1:$AT$1,"&lt;"&amp;22))-(RANK(W10,$B10:$AT10,0)+COUNTIFS($B10:$AT10,W10,$B$1:$AT$1,"&lt;"&amp;22))</f>
        <v>4</v>
      </c>
      <c r="BQ10">
        <f>(RANK(_calc_라운드기준!X10,_calc_라운드기준!$B10:$AT10,0)+COUNTIFS(_calc_라운드기준!$B10:$AT10,_calc_라운드기준!X10,$B$1:$AT$1,"&lt;"&amp;23))-(RANK(X10,$B10:$AT10,0)+COUNTIFS($B10:$AT10,X10,$B$1:$AT$1,"&lt;"&amp;23))</f>
        <v>-9</v>
      </c>
      <c r="BR10">
        <f>(RANK(_calc_라운드기준!Y10,_calc_라운드기준!$B10:$AT10,0)+COUNTIFS(_calc_라운드기준!$B10:$AT10,_calc_라운드기준!Y10,$B$1:$AT$1,"&lt;"&amp;24))-(RANK(Y10,$B10:$AT10,0)+COUNTIFS($B10:$AT10,Y10,$B$1:$AT$1,"&lt;"&amp;24))</f>
        <v>-11</v>
      </c>
      <c r="BS10">
        <f>(RANK(_calc_라운드기준!Z10,_calc_라운드기준!$B10:$AT10,0)+COUNTIFS(_calc_라운드기준!$B10:$AT10,_calc_라운드기준!Z10,$B$1:$AT$1,"&lt;"&amp;25))-(RANK(Z10,$B10:$AT10,0)+COUNTIFS($B10:$AT10,Z10,$B$1:$AT$1,"&lt;"&amp;25))</f>
        <v>-9</v>
      </c>
      <c r="BT10">
        <f>(RANK(_calc_라운드기준!AA10,_calc_라운드기준!$B10:$AT10,0)+COUNTIFS(_calc_라운드기준!$B10:$AT10,_calc_라운드기준!AA10,$B$1:$AT$1,"&lt;"&amp;26))-(RANK(AA10,$B10:$AT10,0)+COUNTIFS($B10:$AT10,AA10,$B$1:$AT$1,"&lt;"&amp;26))</f>
        <v>-5</v>
      </c>
      <c r="BU10">
        <f>(RANK(_calc_라운드기준!AB10,_calc_라운드기준!$B10:$AT10,0)+COUNTIFS(_calc_라운드기준!$B10:$AT10,_calc_라운드기준!AB10,$B$1:$AT$1,"&lt;"&amp;27))-(RANK(AB10,$B10:$AT10,0)+COUNTIFS($B10:$AT10,AB10,$B$1:$AT$1,"&lt;"&amp;27))</f>
        <v>-21</v>
      </c>
      <c r="BV10">
        <f>(RANK(_calc_라운드기준!AC10,_calc_라운드기준!$B10:$AT10,0)+COUNTIFS(_calc_라운드기준!$B10:$AT10,_calc_라운드기준!AC10,$B$1:$AT$1,"&lt;"&amp;28))-(RANK(AC10,$B10:$AT10,0)+COUNTIFS($B10:$AT10,AC10,$B$1:$AT$1,"&lt;"&amp;28))</f>
        <v>-8</v>
      </c>
      <c r="BW10">
        <f>(RANK(_calc_라운드기준!AD10,_calc_라운드기준!$B10:$AT10,0)+COUNTIFS(_calc_라운드기준!$B10:$AT10,_calc_라운드기준!AD10,$B$1:$AT$1,"&lt;"&amp;29))-(RANK(AD10,$B10:$AT10,0)+COUNTIFS($B10:$AT10,AD10,$B$1:$AT$1,"&lt;"&amp;29))</f>
        <v>-10</v>
      </c>
      <c r="BX10">
        <f>(RANK(_calc_라운드기준!AE10,_calc_라운드기준!$B10:$AT10,0)+COUNTIFS(_calc_라운드기준!$B10:$AT10,_calc_라운드기준!AE10,$B$1:$AT$1,"&lt;"&amp;30))-(RANK(AE10,$B10:$AT10,0)+COUNTIFS($B10:$AT10,AE10,$B$1:$AT$1,"&lt;"&amp;30))</f>
        <v>10</v>
      </c>
      <c r="BY10">
        <f>(RANK(_calc_라운드기준!AF10,_calc_라운드기준!$B10:$AT10,0)+COUNTIFS(_calc_라운드기준!$B10:$AT10,_calc_라운드기준!AF10,$B$1:$AT$1,"&lt;"&amp;31))-(RANK(AF10,$B10:$AT10,0)+COUNTIFS($B10:$AT10,AF10,$B$1:$AT$1,"&lt;"&amp;31))</f>
        <v>-9</v>
      </c>
      <c r="BZ10">
        <f>(RANK(_calc_라운드기준!AG10,_calc_라운드기준!$B10:$AT10,0)+COUNTIFS(_calc_라운드기준!$B10:$AT10,_calc_라운드기준!AG10,$B$1:$AT$1,"&lt;"&amp;32))-(RANK(AG10,$B10:$AT10,0)+COUNTIFS($B10:$AT10,AG10,$B$1:$AT$1,"&lt;"&amp;32))</f>
        <v>5</v>
      </c>
      <c r="CA10">
        <f>(RANK(_calc_라운드기준!AH10,_calc_라운드기준!$B10:$AT10,0)+COUNTIFS(_calc_라운드기준!$B10:$AT10,_calc_라운드기준!AH10,$B$1:$AT$1,"&lt;"&amp;33))-(RANK(AH10,$B10:$AT10,0)+COUNTIFS($B10:$AT10,AH10,$B$1:$AT$1,"&lt;"&amp;33))</f>
        <v>20</v>
      </c>
      <c r="CB10">
        <f>(RANK(_calc_라운드기준!AI10,_calc_라운드기준!$B10:$AT10,0)+COUNTIFS(_calc_라운드기준!$B10:$AT10,_calc_라운드기준!AI10,$B$1:$AT$1,"&lt;"&amp;34))-(RANK(AI10,$B10:$AT10,0)+COUNTIFS($B10:$AT10,AI10,$B$1:$AT$1,"&lt;"&amp;34))</f>
        <v>13</v>
      </c>
      <c r="CC10">
        <f>(RANK(_calc_라운드기준!AJ10,_calc_라운드기준!$B10:$AT10,0)+COUNTIFS(_calc_라운드기준!$B10:$AT10,_calc_라운드기준!AJ10,$B$1:$AT$1,"&lt;"&amp;35))-(RANK(AJ10,$B10:$AT10,0)+COUNTIFS($B10:$AT10,AJ10,$B$1:$AT$1,"&lt;"&amp;35))</f>
        <v>8</v>
      </c>
      <c r="CD10">
        <f>(RANK(_calc_라운드기준!AK10,_calc_라운드기준!$B10:$AT10,0)+COUNTIFS(_calc_라운드기준!$B10:$AT10,_calc_라운드기준!AK10,$B$1:$AT$1,"&lt;"&amp;36))-(RANK(AK10,$B10:$AT10,0)+COUNTIFS($B10:$AT10,AK10,$B$1:$AT$1,"&lt;"&amp;36))</f>
        <v>-2</v>
      </c>
      <c r="CE10">
        <f>(RANK(_calc_라운드기준!AL10,_calc_라운드기준!$B10:$AT10,0)+COUNTIFS(_calc_라운드기준!$B10:$AT10,_calc_라운드기준!AL10,$B$1:$AT$1,"&lt;"&amp;37))-(RANK(AL10,$B10:$AT10,0)+COUNTIFS($B10:$AT10,AL10,$B$1:$AT$1,"&lt;"&amp;37))</f>
        <v>-7</v>
      </c>
      <c r="CF10">
        <f>(RANK(_calc_라운드기준!AM10,_calc_라운드기준!$B10:$AT10,0)+COUNTIFS(_calc_라운드기준!$B10:$AT10,_calc_라운드기준!AM10,$B$1:$AT$1,"&lt;"&amp;38))-(RANK(AM10,$B10:$AT10,0)+COUNTIFS($B10:$AT10,AM10,$B$1:$AT$1,"&lt;"&amp;38))</f>
        <v>11</v>
      </c>
      <c r="CG10">
        <f>(RANK(_calc_라운드기준!AN10,_calc_라운드기준!$B10:$AT10,0)+COUNTIFS(_calc_라운드기준!$B10:$AT10,_calc_라운드기준!AN10,$B$1:$AT$1,"&lt;"&amp;39))-(RANK(AN10,$B10:$AT10,0)+COUNTIFS($B10:$AT10,AN10,$B$1:$AT$1,"&lt;"&amp;39))</f>
        <v>6</v>
      </c>
      <c r="CH10">
        <f>(RANK(_calc_라운드기준!AO10,_calc_라운드기준!$B10:$AT10,0)+COUNTIFS(_calc_라운드기준!$B10:$AT10,_calc_라운드기준!AO10,$B$1:$AT$1,"&lt;"&amp;40))-(RANK(AO10,$B10:$AT10,0)+COUNTIFS($B10:$AT10,AO10,$B$1:$AT$1,"&lt;"&amp;40))</f>
        <v>-4</v>
      </c>
      <c r="CI10">
        <f>(RANK(_calc_라운드기준!AP10,_calc_라운드기준!$B10:$AT10,0)+COUNTIFS(_calc_라운드기준!$B10:$AT10,_calc_라운드기준!AP10,$B$1:$AT$1,"&lt;"&amp;41))-(RANK(AP10,$B10:$AT10,0)+COUNTIFS($B10:$AT10,AP10,$B$1:$AT$1,"&lt;"&amp;41))</f>
        <v>-19</v>
      </c>
      <c r="CJ10">
        <f>(RANK(_calc_라운드기준!AQ10,_calc_라운드기준!$B10:$AT10,0)+COUNTIFS(_calc_라운드기준!$B10:$AT10,_calc_라운드기준!AQ10,$B$1:$AT$1,"&lt;"&amp;42))-(RANK(AQ10,$B10:$AT10,0)+COUNTIFS($B10:$AT10,AQ10,$B$1:$AT$1,"&lt;"&amp;42))</f>
        <v>10</v>
      </c>
      <c r="CK10">
        <f>(RANK(_calc_라운드기준!AR10,_calc_라운드기준!$B10:$AT10,0)+COUNTIFS(_calc_라운드기준!$B10:$AT10,_calc_라운드기준!AR10,$B$1:$AT$1,"&lt;"&amp;43))-(RANK(AR10,$B10:$AT10,0)+COUNTIFS($B10:$AT10,AR10,$B$1:$AT$1,"&lt;"&amp;43))</f>
        <v>9</v>
      </c>
      <c r="CL10">
        <f>(RANK(_calc_라운드기준!AS10,_calc_라운드기준!$B10:$AT10,0)+COUNTIFS(_calc_라운드기준!$B10:$AT10,_calc_라운드기준!AS10,$B$1:$AT$1,"&lt;"&amp;44))-(RANK(AS10,$B10:$AT10,0)+COUNTIFS($B10:$AT10,AS10,$B$1:$AT$1,"&lt;"&amp;44))</f>
        <v>7</v>
      </c>
      <c r="CM10">
        <f>(RANK(_calc_라운드기준!AT10,_calc_라운드기준!$B10:$AT10,0)+COUNTIFS(_calc_라운드기준!$B10:$AT10,_calc_라운드기준!AT10,$B$1:$AT$1,"&lt;"&amp;45))-(RANK(AT10,$B10:$AT10,0)+COUNTIFS($B10:$AT10,AT10,$B$1:$AT$1,"&lt;"&amp;45))</f>
        <v>15</v>
      </c>
      <c r="CN10">
        <f t="shared" si="0"/>
        <v>43</v>
      </c>
      <c r="CO10">
        <f t="shared" si="1"/>
        <v>37</v>
      </c>
      <c r="CP10">
        <f t="shared" si="2"/>
        <v>22</v>
      </c>
      <c r="CQ10">
        <f t="shared" si="3"/>
        <v>44</v>
      </c>
      <c r="CR10">
        <f t="shared" si="4"/>
        <v>31</v>
      </c>
      <c r="CS10">
        <f t="shared" si="5"/>
        <v>6</v>
      </c>
      <c r="CT10">
        <f t="shared" si="6"/>
        <v>13</v>
      </c>
      <c r="CU10">
        <f t="shared" si="7"/>
        <v>45</v>
      </c>
      <c r="CV10">
        <f t="shared" si="8"/>
        <v>42</v>
      </c>
      <c r="CW10">
        <f t="shared" si="9"/>
        <v>23</v>
      </c>
      <c r="CX10">
        <f t="shared" si="10"/>
        <v>9</v>
      </c>
      <c r="CY10">
        <f t="shared" si="11"/>
        <v>3</v>
      </c>
      <c r="CZ10">
        <f t="shared" si="12"/>
        <v>16</v>
      </c>
      <c r="DA10">
        <f t="shared" si="13"/>
        <v>4</v>
      </c>
      <c r="DB10">
        <f t="shared" si="14"/>
        <v>39</v>
      </c>
      <c r="DC10">
        <f t="shared" si="15"/>
        <v>24</v>
      </c>
      <c r="DD10">
        <f t="shared" si="16"/>
        <v>19</v>
      </c>
      <c r="DE10">
        <f t="shared" si="17"/>
        <v>1</v>
      </c>
      <c r="DF10">
        <f t="shared" si="18"/>
        <v>28</v>
      </c>
      <c r="DG10">
        <f t="shared" si="19"/>
        <v>38</v>
      </c>
      <c r="DH10">
        <f t="shared" si="20"/>
        <v>2</v>
      </c>
      <c r="DI10">
        <f t="shared" si="21"/>
        <v>21</v>
      </c>
      <c r="DJ10">
        <f t="shared" si="22"/>
        <v>32</v>
      </c>
      <c r="DK10">
        <f t="shared" si="23"/>
        <v>36</v>
      </c>
      <c r="DL10">
        <f t="shared" si="24"/>
        <v>33</v>
      </c>
      <c r="DM10">
        <f t="shared" si="25"/>
        <v>27</v>
      </c>
      <c r="DN10">
        <f t="shared" si="26"/>
        <v>41</v>
      </c>
      <c r="DO10">
        <f t="shared" si="27"/>
        <v>30</v>
      </c>
      <c r="DP10">
        <f t="shared" si="28"/>
        <v>35</v>
      </c>
      <c r="DQ10">
        <f t="shared" si="29"/>
        <v>11</v>
      </c>
      <c r="DR10">
        <f t="shared" si="30"/>
        <v>34</v>
      </c>
      <c r="DS10">
        <f t="shared" si="31"/>
        <v>20</v>
      </c>
      <c r="DT10">
        <f t="shared" si="32"/>
        <v>5</v>
      </c>
      <c r="DU10">
        <f t="shared" si="33"/>
        <v>8</v>
      </c>
      <c r="DV10">
        <f t="shared" si="34"/>
        <v>15</v>
      </c>
      <c r="DW10">
        <f t="shared" si="35"/>
        <v>25</v>
      </c>
      <c r="DX10">
        <f t="shared" si="36"/>
        <v>29</v>
      </c>
      <c r="DY10">
        <f t="shared" si="37"/>
        <v>10</v>
      </c>
      <c r="DZ10">
        <f t="shared" si="38"/>
        <v>18</v>
      </c>
      <c r="EA10">
        <f t="shared" si="39"/>
        <v>26</v>
      </c>
      <c r="EB10">
        <f t="shared" si="40"/>
        <v>40</v>
      </c>
      <c r="EC10">
        <f t="shared" si="41"/>
        <v>12</v>
      </c>
      <c r="ED10">
        <f t="shared" si="42"/>
        <v>14</v>
      </c>
      <c r="EE10">
        <f t="shared" si="43"/>
        <v>17</v>
      </c>
      <c r="EF10">
        <f t="shared" si="44"/>
        <v>7</v>
      </c>
    </row>
    <row r="11" spans="1:136" ht="16.5" customHeight="1">
      <c r="A11">
        <f>_calc_라운드기준!A11</f>
        <v>1235</v>
      </c>
      <c r="B11">
        <f>INDEX(_calc_누적빈도!B:B,$A11)-INDEX(_calc_누적빈도!B:B,$A11-기준450회_후보!$B$1)</f>
        <v>56</v>
      </c>
      <c r="C11">
        <f>INDEX(_calc_누적빈도!C:C,$A11)-INDEX(_calc_누적빈도!C:C,$A11-기준450회_후보!$B$1)</f>
        <v>53</v>
      </c>
      <c r="D11">
        <f>INDEX(_calc_누적빈도!D:D,$A11)-INDEX(_calc_누적빈도!D:D,$A11-기준450회_후보!$B$1)</f>
        <v>68</v>
      </c>
      <c r="E11">
        <f>INDEX(_calc_누적빈도!E:E,$A11)-INDEX(_calc_누적빈도!E:E,$A11-기준450회_후보!$B$1)</f>
        <v>52</v>
      </c>
      <c r="F11">
        <f>INDEX(_calc_누적빈도!F:F,$A11)-INDEX(_calc_누적빈도!F:F,$A11-기준450회_후보!$B$1)</f>
        <v>44</v>
      </c>
      <c r="G11">
        <f>INDEX(_calc_누적빈도!G:G,$A11)-INDEX(_calc_누적빈도!G:G,$A11-기준450회_후보!$B$1)</f>
        <v>66</v>
      </c>
      <c r="H11">
        <f>INDEX(_calc_누적빈도!H:H,$A11)-INDEX(_calc_누적빈도!H:H,$A11-기준450회_후보!$B$1)</f>
        <v>61</v>
      </c>
      <c r="I11">
        <f>INDEX(_calc_누적빈도!I:I,$A11)-INDEX(_calc_누적빈도!I:I,$A11-기준450회_후보!$B$1)</f>
        <v>47</v>
      </c>
      <c r="J11">
        <f>INDEX(_calc_누적빈도!J:J,$A11)-INDEX(_calc_누적빈도!J:J,$A11-기준450회_후보!$B$1)</f>
        <v>56</v>
      </c>
      <c r="K11">
        <f>INDEX(_calc_누적빈도!K:K,$A11)-INDEX(_calc_누적빈도!K:K,$A11-기준450회_후보!$B$1)</f>
        <v>54</v>
      </c>
      <c r="L11">
        <f>INDEX(_calc_누적빈도!L:L,$A11)-INDEX(_calc_누적빈도!L:L,$A11-기준450회_후보!$B$1)</f>
        <v>56</v>
      </c>
      <c r="M11">
        <f>INDEX(_calc_누적빈도!M:M,$A11)-INDEX(_calc_누적빈도!M:M,$A11-기준450회_후보!$B$1)</f>
        <v>72</v>
      </c>
      <c r="N11">
        <f>INDEX(_calc_누적빈도!N:N,$A11)-INDEX(_calc_누적빈도!N:N,$A11-기준450회_후보!$B$1)</f>
        <v>72</v>
      </c>
      <c r="O11">
        <f>INDEX(_calc_누적빈도!O:O,$A11)-INDEX(_calc_누적빈도!O:O,$A11-기준450회_후보!$B$1)</f>
        <v>61</v>
      </c>
      <c r="P11">
        <f>INDEX(_calc_누적빈도!P:P,$A11)-INDEX(_calc_누적빈도!P:P,$A11-기준450회_후보!$B$1)</f>
        <v>62</v>
      </c>
      <c r="Q11">
        <f>INDEX(_calc_누적빈도!Q:Q,$A11)-INDEX(_calc_누적빈도!Q:Q,$A11-기준450회_후보!$B$1)</f>
        <v>70</v>
      </c>
      <c r="R11">
        <f>INDEX(_calc_누적빈도!R:R,$A11)-INDEX(_calc_누적빈도!R:R,$A11-기준450회_후보!$B$1)</f>
        <v>56</v>
      </c>
      <c r="S11">
        <f>INDEX(_calc_누적빈도!S:S,$A11)-INDEX(_calc_누적빈도!S:S,$A11-기준450회_후보!$B$1)</f>
        <v>67</v>
      </c>
      <c r="T11">
        <f>INDEX(_calc_누적빈도!T:T,$A11)-INDEX(_calc_누적빈도!T:T,$A11-기준450회_후보!$B$1)</f>
        <v>64</v>
      </c>
      <c r="U11">
        <f>INDEX(_calc_누적빈도!U:U,$A11)-INDEX(_calc_누적빈도!U:U,$A11-기준450회_후보!$B$1)</f>
        <v>51</v>
      </c>
      <c r="V11">
        <f>INDEX(_calc_누적빈도!V:V,$A11)-INDEX(_calc_누적빈도!V:V,$A11-기준450회_후보!$B$1)</f>
        <v>64</v>
      </c>
      <c r="W11">
        <f>INDEX(_calc_누적빈도!W:W,$A11)-INDEX(_calc_누적빈도!W:W,$A11-기준450회_후보!$B$1)</f>
        <v>59</v>
      </c>
      <c r="X11">
        <f>INDEX(_calc_누적빈도!X:X,$A11)-INDEX(_calc_누적빈도!X:X,$A11-기준450회_후보!$B$1)</f>
        <v>52</v>
      </c>
      <c r="Y11">
        <f>INDEX(_calc_누적빈도!Y:Y,$A11)-INDEX(_calc_누적빈도!Y:Y,$A11-기준450회_후보!$B$1)</f>
        <v>60</v>
      </c>
      <c r="Z11">
        <f>INDEX(_calc_누적빈도!Z:Z,$A11)-INDEX(_calc_누적빈도!Z:Z,$A11-기준450회_후보!$B$1)</f>
        <v>53</v>
      </c>
      <c r="AA11">
        <f>INDEX(_calc_누적빈도!AA:AA,$A11)-INDEX(_calc_누적빈도!AA:AA,$A11-기준450회_후보!$B$1)</f>
        <v>62</v>
      </c>
      <c r="AB11">
        <f>INDEX(_calc_누적빈도!AB:AB,$A11)-INDEX(_calc_누적빈도!AB:AB,$A11-기준450회_후보!$B$1)</f>
        <v>60</v>
      </c>
      <c r="AC11">
        <f>INDEX(_calc_누적빈도!AC:AC,$A11)-INDEX(_calc_누적빈도!AC:AC,$A11-기준450회_후보!$B$1)</f>
        <v>65</v>
      </c>
      <c r="AD11">
        <f>INDEX(_calc_누적빈도!AD:AD,$A11)-INDEX(_calc_누적빈도!AD:AD,$A11-기준450회_후보!$B$1)</f>
        <v>59</v>
      </c>
      <c r="AE11">
        <f>INDEX(_calc_누적빈도!AE:AE,$A11)-INDEX(_calc_누적빈도!AE:AE,$A11-기준450회_후보!$B$1)</f>
        <v>67</v>
      </c>
      <c r="AF11">
        <f>INDEX(_calc_누적빈도!AF:AF,$A11)-INDEX(_calc_누적빈도!AF:AF,$A11-기준450회_후보!$B$1)</f>
        <v>63</v>
      </c>
      <c r="AG11">
        <f>INDEX(_calc_누적빈도!AG:AG,$A11)-INDEX(_calc_누적빈도!AG:AG,$A11-기준450회_후보!$B$1)</f>
        <v>55</v>
      </c>
      <c r="AH11">
        <f>INDEX(_calc_누적빈도!AH:AH,$A11)-INDEX(_calc_누적빈도!AH:AH,$A11-기준450회_후보!$B$1)</f>
        <v>66</v>
      </c>
      <c r="AI11">
        <f>INDEX(_calc_누적빈도!AI:AI,$A11)-INDEX(_calc_누적빈도!AI:AI,$A11-기준450회_후보!$B$1)</f>
        <v>58</v>
      </c>
      <c r="AJ11">
        <f>INDEX(_calc_누적빈도!AJ:AJ,$A11)-INDEX(_calc_누적빈도!AJ:AJ,$A11-기준450회_후보!$B$1)</f>
        <v>66</v>
      </c>
      <c r="AK11">
        <f>INDEX(_calc_누적빈도!AK:AK,$A11)-INDEX(_calc_누적빈도!AK:AK,$A11-기준450회_후보!$B$1)</f>
        <v>61</v>
      </c>
      <c r="AL11">
        <f>INDEX(_calc_누적빈도!AL:AL,$A11)-INDEX(_calc_누적빈도!AL:AL,$A11-기준450회_후보!$B$1)</f>
        <v>59</v>
      </c>
      <c r="AM11">
        <f>INDEX(_calc_누적빈도!AM:AM,$A11)-INDEX(_calc_누적빈도!AM:AM,$A11-기준450회_후보!$B$1)</f>
        <v>73</v>
      </c>
      <c r="AN11">
        <f>INDEX(_calc_누적빈도!AN:AN,$A11)-INDEX(_calc_누적빈도!AN:AN,$A11-기준450회_후보!$B$1)</f>
        <v>63</v>
      </c>
      <c r="AO11">
        <f>INDEX(_calc_누적빈도!AO:AO,$A11)-INDEX(_calc_누적빈도!AO:AO,$A11-기준450회_후보!$B$1)</f>
        <v>54</v>
      </c>
      <c r="AP11">
        <f>INDEX(_calc_누적빈도!AP:AP,$A11)-INDEX(_calc_누적빈도!AP:AP,$A11-기준450회_후보!$B$1)</f>
        <v>52</v>
      </c>
      <c r="AQ11">
        <f>INDEX(_calc_누적빈도!AQ:AQ,$A11)-INDEX(_calc_누적빈도!AQ:AQ,$A11-기준450회_후보!$B$1)</f>
        <v>60</v>
      </c>
      <c r="AR11">
        <f>INDEX(_calc_누적빈도!AR:AR,$A11)-INDEX(_calc_누적빈도!AR:AR,$A11-기준450회_후보!$B$1)</f>
        <v>55</v>
      </c>
      <c r="AS11">
        <f>INDEX(_calc_누적빈도!AS:AS,$A11)-INDEX(_calc_누적빈도!AS:AS,$A11-기준450회_후보!$B$1)</f>
        <v>59</v>
      </c>
      <c r="AT11">
        <f>INDEX(_calc_누적빈도!AT:AT,$A11)-INDEX(_calc_누적빈도!AT:AT,$A11-기준450회_후보!$B$1)</f>
        <v>67</v>
      </c>
      <c r="AU11">
        <f>(RANK(_calc_라운드기준!B11,_calc_라운드기준!$B11:$AT11,0)+COUNTIFS(_calc_라운드기준!$B11:$AT11,_calc_라운드기준!B11,$B$1:$AT$1,"&lt;"&amp;1))-(RANK(B11,$B11:$AT11,0)+COUNTIFS($B11:$AT11,B11,$B$1:$AT$1,"&lt;"&amp;1))</f>
        <v>-26</v>
      </c>
      <c r="AV11">
        <f>(RANK(_calc_라운드기준!C11,_calc_라운드기준!$B11:$AT11,0)+COUNTIFS(_calc_라운드기준!$B11:$AT11,_calc_라운드기준!C11,$B$1:$AT$1,"&lt;"&amp;2))-(RANK(C11,$B11:$AT11,0)+COUNTIFS($B11:$AT11,C11,$B$1:$AT$1,"&lt;"&amp;2))</f>
        <v>-14</v>
      </c>
      <c r="AW11">
        <f>(RANK(_calc_라운드기준!D11,_calc_라운드기준!$B11:$AT11,0)+COUNTIFS(_calc_라운드기준!$B11:$AT11,_calc_라운드기준!D11,$B$1:$AT$1,"&lt;"&amp;3))-(RANK(D11,$B11:$AT11,0)+COUNTIFS($B11:$AT11,D11,$B$1:$AT$1,"&lt;"&amp;3))</f>
        <v>3</v>
      </c>
      <c r="AX11">
        <f>(RANK(_calc_라운드기준!E11,_calc_라운드기준!$B11:$AT11,0)+COUNTIFS(_calc_라운드기준!$B11:$AT11,_calc_라운드기준!E11,$B$1:$AT$1,"&lt;"&amp;4))-(RANK(E11,$B11:$AT11,0)+COUNTIFS($B11:$AT11,E11,$B$1:$AT$1,"&lt;"&amp;4))</f>
        <v>-26</v>
      </c>
      <c r="AY11">
        <f>(RANK(_calc_라운드기준!F11,_calc_라운드기준!$B11:$AT11,0)+COUNTIFS(_calc_라운드기준!$B11:$AT11,_calc_라운드기준!F11,$B$1:$AT$1,"&lt;"&amp;5))-(RANK(F11,$B11:$AT11,0)+COUNTIFS($B11:$AT11,F11,$B$1:$AT$1,"&lt;"&amp;5))</f>
        <v>-8</v>
      </c>
      <c r="AZ11">
        <f>(RANK(_calc_라운드기준!G11,_calc_라운드기준!$B11:$AT11,0)+COUNTIFS(_calc_라운드기준!$B11:$AT11,_calc_라운드기준!G11,$B$1:$AT$1,"&lt;"&amp;6))-(RANK(G11,$B11:$AT11,0)+COUNTIFS($B11:$AT11,G11,$B$1:$AT$1,"&lt;"&amp;6))</f>
        <v>16</v>
      </c>
      <c r="BA11">
        <f>(RANK(_calc_라운드기준!H11,_calc_라운드기준!$B11:$AT11,0)+COUNTIFS(_calc_라운드기준!$B11:$AT11,_calc_라운드기준!H11,$B$1:$AT$1,"&lt;"&amp;7))-(RANK(H11,$B11:$AT11,0)+COUNTIFS($B11:$AT11,H11,$B$1:$AT$1,"&lt;"&amp;7))</f>
        <v>19</v>
      </c>
      <c r="BB11">
        <f>(RANK(_calc_라운드기준!I11,_calc_라운드기준!$B11:$AT11,0)+COUNTIFS(_calc_라운드기준!$B11:$AT11,_calc_라운드기준!I11,$B$1:$AT$1,"&lt;"&amp;8))-(RANK(I11,$B11:$AT11,0)+COUNTIFS($B11:$AT11,I11,$B$1:$AT$1,"&lt;"&amp;8))</f>
        <v>-29</v>
      </c>
      <c r="BC11">
        <f>(RANK(_calc_라운드기준!J11,_calc_라운드기준!$B11:$AT11,0)+COUNTIFS(_calc_라운드기준!$B11:$AT11,_calc_라운드기준!J11,$B$1:$AT$1,"&lt;"&amp;9))-(RANK(J11,$B11:$AT11,0)+COUNTIFS($B11:$AT11,J11,$B$1:$AT$1,"&lt;"&amp;9))</f>
        <v>-22</v>
      </c>
      <c r="BD11">
        <f>(RANK(_calc_라운드기준!K11,_calc_라운드기준!$B11:$AT11,0)+COUNTIFS(_calc_라운드기준!$B11:$AT11,_calc_라운드기준!K11,$B$1:$AT$1,"&lt;"&amp;10))-(RANK(K11,$B11:$AT11,0)+COUNTIFS($B11:$AT11,K11,$B$1:$AT$1,"&lt;"&amp;10))</f>
        <v>3</v>
      </c>
      <c r="BE11">
        <f>(RANK(_calc_라운드기준!L11,_calc_라운드기준!$B11:$AT11,0)+COUNTIFS(_calc_라운드기준!$B11:$AT11,_calc_라운드기준!L11,$B$1:$AT$1,"&lt;"&amp;11))-(RANK(L11,$B11:$AT11,0)+COUNTIFS($B11:$AT11,L11,$B$1:$AT$1,"&lt;"&amp;11))</f>
        <v>10</v>
      </c>
      <c r="BF11">
        <f>(RANK(_calc_라운드기준!M11,_calc_라운드기준!$B11:$AT11,0)+COUNTIFS(_calc_라운드기준!$B11:$AT11,_calc_라운드기준!M11,$B$1:$AT$1,"&lt;"&amp;12))-(RANK(M11,$B11:$AT11,0)+COUNTIFS($B11:$AT11,M11,$B$1:$AT$1,"&lt;"&amp;12))</f>
        <v>24</v>
      </c>
      <c r="BG11">
        <f>(RANK(_calc_라운드기준!N11,_calc_라운드기준!$B11:$AT11,0)+COUNTIFS(_calc_라운드기준!$B11:$AT11,_calc_라운드기준!N11,$B$1:$AT$1,"&lt;"&amp;13))-(RANK(N11,$B11:$AT11,0)+COUNTIFS($B11:$AT11,N11,$B$1:$AT$1,"&lt;"&amp;13))</f>
        <v>7</v>
      </c>
      <c r="BH11">
        <f>(RANK(_calc_라운드기준!O11,_calc_라운드기준!$B11:$AT11,0)+COUNTIFS(_calc_라운드기준!$B11:$AT11,_calc_라운드기준!O11,$B$1:$AT$1,"&lt;"&amp;14))-(RANK(O11,$B11:$AT11,0)+COUNTIFS($B11:$AT11,O11,$B$1:$AT$1,"&lt;"&amp;14))</f>
        <v>23</v>
      </c>
      <c r="BI11">
        <f>(RANK(_calc_라운드기준!P11,_calc_라운드기준!$B11:$AT11,0)+COUNTIFS(_calc_라운드기준!$B11:$AT11,_calc_라운드기준!P11,$B$1:$AT$1,"&lt;"&amp;15))-(RANK(P11,$B11:$AT11,0)+COUNTIFS($B11:$AT11,P11,$B$1:$AT$1,"&lt;"&amp;15))</f>
        <v>-14</v>
      </c>
      <c r="BJ11">
        <f>(RANK(_calc_라운드기준!Q11,_calc_라운드기준!$B11:$AT11,0)+COUNTIFS(_calc_라운드기준!$B11:$AT11,_calc_라운드기준!Q11,$B$1:$AT$1,"&lt;"&amp;16))-(RANK(Q11,$B11:$AT11,0)+COUNTIFS($B11:$AT11,Q11,$B$1:$AT$1,"&lt;"&amp;16))</f>
        <v>1</v>
      </c>
      <c r="BK11">
        <f>(RANK(_calc_라운드기준!R11,_calc_라운드기준!$B11:$AT11,0)+COUNTIFS(_calc_라운드기준!$B11:$AT11,_calc_라운드기준!R11,$B$1:$AT$1,"&lt;"&amp;17))-(RANK(R11,$B11:$AT11,0)+COUNTIFS($B11:$AT11,R11,$B$1:$AT$1,"&lt;"&amp;17))</f>
        <v>-6</v>
      </c>
      <c r="BL11">
        <f>(RANK(_calc_라운드기준!S11,_calc_라운드기준!$B11:$AT11,0)+COUNTIFS(_calc_라운드기준!$B11:$AT11,_calc_라운드기준!S11,$B$1:$AT$1,"&lt;"&amp;18))-(RANK(S11,$B11:$AT11,0)+COUNTIFS($B11:$AT11,S11,$B$1:$AT$1,"&lt;"&amp;18))</f>
        <v>34</v>
      </c>
      <c r="BM11">
        <f>(RANK(_calc_라운드기준!T11,_calc_라운드기준!$B11:$AT11,0)+COUNTIFS(_calc_라운드기준!$B11:$AT11,_calc_라운드기준!T11,$B$1:$AT$1,"&lt;"&amp;19))-(RANK(T11,$B11:$AT11,0)+COUNTIFS($B11:$AT11,T11,$B$1:$AT$1,"&lt;"&amp;19))</f>
        <v>-7</v>
      </c>
      <c r="BN11">
        <f>(RANK(_calc_라운드기준!U11,_calc_라운드기준!$B11:$AT11,0)+COUNTIFS(_calc_라운드기준!$B11:$AT11,_calc_라운드기준!U11,$B$1:$AT$1,"&lt;"&amp;20))-(RANK(U11,$B11:$AT11,0)+COUNTIFS($B11:$AT11,U11,$B$1:$AT$1,"&lt;"&amp;20))</f>
        <v>-15</v>
      </c>
      <c r="BO11">
        <f>(RANK(_calc_라운드기준!V11,_calc_라운드기준!$B11:$AT11,0)+COUNTIFS(_calc_라운드기준!$B11:$AT11,_calc_라운드기준!V11,$B$1:$AT$1,"&lt;"&amp;21))-(RANK(V11,$B11:$AT11,0)+COUNTIFS($B11:$AT11,V11,$B$1:$AT$1,"&lt;"&amp;21))</f>
        <v>30</v>
      </c>
      <c r="BP11">
        <f>(RANK(_calc_라운드기준!W11,_calc_라운드기준!$B11:$AT11,0)+COUNTIFS(_calc_라운드기준!$B11:$AT11,_calc_라운드기준!W11,$B$1:$AT$1,"&lt;"&amp;22))-(RANK(W11,$B11:$AT11,0)+COUNTIFS($B11:$AT11,W11,$B$1:$AT$1,"&lt;"&amp;22))</f>
        <v>-9</v>
      </c>
      <c r="BQ11">
        <f>(RANK(_calc_라운드기준!X11,_calc_라운드기준!$B11:$AT11,0)+COUNTIFS(_calc_라운드기준!$B11:$AT11,_calc_라운드기준!X11,$B$1:$AT$1,"&lt;"&amp;23))-(RANK(X11,$B11:$AT11,0)+COUNTIFS($B11:$AT11,X11,$B$1:$AT$1,"&lt;"&amp;23))</f>
        <v>-12</v>
      </c>
      <c r="BR11">
        <f>(RANK(_calc_라운드기준!Y11,_calc_라운드기준!$B11:$AT11,0)+COUNTIFS(_calc_라운드기준!$B11:$AT11,_calc_라운드기준!Y11,$B$1:$AT$1,"&lt;"&amp;24))-(RANK(Y11,$B11:$AT11,0)+COUNTIFS($B11:$AT11,Y11,$B$1:$AT$1,"&lt;"&amp;24))</f>
        <v>-11</v>
      </c>
      <c r="BS11">
        <f>(RANK(_calc_라운드기준!Z11,_calc_라운드기준!$B11:$AT11,0)+COUNTIFS(_calc_라운드기준!$B11:$AT11,_calc_라운드기준!Z11,$B$1:$AT$1,"&lt;"&amp;25))-(RANK(Z11,$B11:$AT11,0)+COUNTIFS($B11:$AT11,Z11,$B$1:$AT$1,"&lt;"&amp;25))</f>
        <v>-9</v>
      </c>
      <c r="BT11">
        <f>(RANK(_calc_라운드기준!AA11,_calc_라운드기준!$B11:$AT11,0)+COUNTIFS(_calc_라운드기준!$B11:$AT11,_calc_라운드기준!AA11,$B$1:$AT$1,"&lt;"&amp;26))-(RANK(AA11,$B11:$AT11,0)+COUNTIFS($B11:$AT11,AA11,$B$1:$AT$1,"&lt;"&amp;26))</f>
        <v>-1</v>
      </c>
      <c r="BU11">
        <f>(RANK(_calc_라운드기준!AB11,_calc_라운드기준!$B11:$AT11,0)+COUNTIFS(_calc_라운드기준!$B11:$AT11,_calc_라운드기준!AB11,$B$1:$AT$1,"&lt;"&amp;27))-(RANK(AB11,$B11:$AT11,0)+COUNTIFS($B11:$AT11,AB11,$B$1:$AT$1,"&lt;"&amp;27))</f>
        <v>-22</v>
      </c>
      <c r="BV11">
        <f>(RANK(_calc_라운드기준!AC11,_calc_라운드기준!$B11:$AT11,0)+COUNTIFS(_calc_라운드기준!$B11:$AT11,_calc_라운드기준!AC11,$B$1:$AT$1,"&lt;"&amp;28))-(RANK(AC11,$B11:$AT11,0)+COUNTIFS($B11:$AT11,AC11,$B$1:$AT$1,"&lt;"&amp;28))</f>
        <v>-10</v>
      </c>
      <c r="BW11">
        <f>(RANK(_calc_라운드기준!AD11,_calc_라운드기준!$B11:$AT11,0)+COUNTIFS(_calc_라운드기준!$B11:$AT11,_calc_라운드기준!AD11,$B$1:$AT$1,"&lt;"&amp;29))-(RANK(AD11,$B11:$AT11,0)+COUNTIFS($B11:$AT11,AD11,$B$1:$AT$1,"&lt;"&amp;29))</f>
        <v>-14</v>
      </c>
      <c r="BX11">
        <f>(RANK(_calc_라운드기준!AE11,_calc_라운드기준!$B11:$AT11,0)+COUNTIFS(_calc_라운드기준!$B11:$AT11,_calc_라운드기준!AE11,$B$1:$AT$1,"&lt;"&amp;30))-(RANK(AE11,$B11:$AT11,0)+COUNTIFS($B11:$AT11,AE11,$B$1:$AT$1,"&lt;"&amp;30))</f>
        <v>11</v>
      </c>
      <c r="BY11">
        <f>(RANK(_calc_라운드기준!AF11,_calc_라운드기준!$B11:$AT11,0)+COUNTIFS(_calc_라운드기준!$B11:$AT11,_calc_라운드기준!AF11,$B$1:$AT$1,"&lt;"&amp;31))-(RANK(AF11,$B11:$AT11,0)+COUNTIFS($B11:$AT11,AF11,$B$1:$AT$1,"&lt;"&amp;31))</f>
        <v>-8</v>
      </c>
      <c r="BZ11">
        <f>(RANK(_calc_라운드기준!AG11,_calc_라운드기준!$B11:$AT11,0)+COUNTIFS(_calc_라운드기준!$B11:$AT11,_calc_라운드기준!AG11,$B$1:$AT$1,"&lt;"&amp;32))-(RANK(AG11,$B11:$AT11,0)+COUNTIFS($B11:$AT11,AG11,$B$1:$AT$1,"&lt;"&amp;32))</f>
        <v>-3</v>
      </c>
      <c r="CA11">
        <f>(RANK(_calc_라운드기준!AH11,_calc_라운드기준!$B11:$AT11,0)+COUNTIFS(_calc_라운드기준!$B11:$AT11,_calc_라운드기준!AH11,$B$1:$AT$1,"&lt;"&amp;33))-(RANK(AH11,$B11:$AT11,0)+COUNTIFS($B11:$AT11,AH11,$B$1:$AT$1,"&lt;"&amp;33))</f>
        <v>22</v>
      </c>
      <c r="CB11">
        <f>(RANK(_calc_라운드기준!AI11,_calc_라운드기준!$B11:$AT11,0)+COUNTIFS(_calc_라운드기준!$B11:$AT11,_calc_라운드기준!AI11,$B$1:$AT$1,"&lt;"&amp;34))-(RANK(AI11,$B11:$AT11,0)+COUNTIFS($B11:$AT11,AI11,$B$1:$AT$1,"&lt;"&amp;34))</f>
        <v>12</v>
      </c>
      <c r="CC11">
        <f>(RANK(_calc_라운드기준!AJ11,_calc_라운드기준!$B11:$AT11,0)+COUNTIFS(_calc_라운드기준!$B11:$AT11,_calc_라운드기준!AJ11,$B$1:$AT$1,"&lt;"&amp;35))-(RANK(AJ11,$B11:$AT11,0)+COUNTIFS($B11:$AT11,AJ11,$B$1:$AT$1,"&lt;"&amp;35))</f>
        <v>8</v>
      </c>
      <c r="CD11">
        <f>(RANK(_calc_라운드기준!AK11,_calc_라운드기준!$B11:$AT11,0)+COUNTIFS(_calc_라운드기준!$B11:$AT11,_calc_라운드기준!AK11,$B$1:$AT$1,"&lt;"&amp;36))-(RANK(AK11,$B11:$AT11,0)+COUNTIFS($B11:$AT11,AK11,$B$1:$AT$1,"&lt;"&amp;36))</f>
        <v>-1</v>
      </c>
      <c r="CE11">
        <f>(RANK(_calc_라운드기준!AL11,_calc_라운드기준!$B11:$AT11,0)+COUNTIFS(_calc_라운드기준!$B11:$AT11,_calc_라운드기준!AL11,$B$1:$AT$1,"&lt;"&amp;37))-(RANK(AL11,$B11:$AT11,0)+COUNTIFS($B11:$AT11,AL11,$B$1:$AT$1,"&lt;"&amp;37))</f>
        <v>-6</v>
      </c>
      <c r="CF11">
        <f>(RANK(_calc_라운드기준!AM11,_calc_라운드기준!$B11:$AT11,0)+COUNTIFS(_calc_라운드기준!$B11:$AT11,_calc_라운드기준!AM11,$B$1:$AT$1,"&lt;"&amp;38))-(RANK(AM11,$B11:$AT11,0)+COUNTIFS($B11:$AT11,AM11,$B$1:$AT$1,"&lt;"&amp;38))</f>
        <v>12</v>
      </c>
      <c r="CG11">
        <f>(RANK(_calc_라운드기준!AN11,_calc_라운드기준!$B11:$AT11,0)+COUNTIFS(_calc_라운드기준!$B11:$AT11,_calc_라운드기준!AN11,$B$1:$AT$1,"&lt;"&amp;39))-(RANK(AN11,$B11:$AT11,0)+COUNTIFS($B11:$AT11,AN11,$B$1:$AT$1,"&lt;"&amp;39))</f>
        <v>17</v>
      </c>
      <c r="CH11">
        <f>(RANK(_calc_라운드기준!AO11,_calc_라운드기준!$B11:$AT11,0)+COUNTIFS(_calc_라운드기준!$B11:$AT11,_calc_라운드기준!AO11,$B$1:$AT$1,"&lt;"&amp;40))-(RANK(AO11,$B11:$AT11,0)+COUNTIFS($B11:$AT11,AO11,$B$1:$AT$1,"&lt;"&amp;40))</f>
        <v>-3</v>
      </c>
      <c r="CI11">
        <f>(RANK(_calc_라운드기준!AP11,_calc_라운드기준!$B11:$AT11,0)+COUNTIFS(_calc_라운드기준!$B11:$AT11,_calc_라운드기준!AP11,$B$1:$AT$1,"&lt;"&amp;41))-(RANK(AP11,$B11:$AT11,0)+COUNTIFS($B11:$AT11,AP11,$B$1:$AT$1,"&lt;"&amp;41))</f>
        <v>-20</v>
      </c>
      <c r="CJ11">
        <f>(RANK(_calc_라운드기준!AQ11,_calc_라운드기준!$B11:$AT11,0)+COUNTIFS(_calc_라운드기준!$B11:$AT11,_calc_라운드기준!AQ11,$B$1:$AT$1,"&lt;"&amp;42))-(RANK(AQ11,$B11:$AT11,0)+COUNTIFS($B11:$AT11,AQ11,$B$1:$AT$1,"&lt;"&amp;42))</f>
        <v>11</v>
      </c>
      <c r="CK11">
        <f>(RANK(_calc_라운드기준!AR11,_calc_라운드기준!$B11:$AT11,0)+COUNTIFS(_calc_라운드기준!$B11:$AT11,_calc_라운드기준!AR11,$B$1:$AT$1,"&lt;"&amp;43))-(RANK(AR11,$B11:$AT11,0)+COUNTIFS($B11:$AT11,AR11,$B$1:$AT$1,"&lt;"&amp;43))</f>
        <v>10</v>
      </c>
      <c r="CL11">
        <f>(RANK(_calc_라운드기준!AS11,_calc_라운드기준!$B11:$AT11,0)+COUNTIFS(_calc_라운드기준!$B11:$AT11,_calc_라운드기준!AS11,$B$1:$AT$1,"&lt;"&amp;44))-(RANK(AS11,$B11:$AT11,0)+COUNTIFS($B11:$AT11,AS11,$B$1:$AT$1,"&lt;"&amp;44))</f>
        <v>8</v>
      </c>
      <c r="CM11">
        <f>(RANK(_calc_라운드기준!AT11,_calc_라운드기준!$B11:$AT11,0)+COUNTIFS(_calc_라운드기준!$B11:$AT11,_calc_라운드기준!AT11,$B$1:$AT$1,"&lt;"&amp;45))-(RANK(AT11,$B11:$AT11,0)+COUNTIFS($B11:$AT11,AT11,$B$1:$AT$1,"&lt;"&amp;45))</f>
        <v>15</v>
      </c>
      <c r="CN11">
        <f t="shared" si="0"/>
        <v>43</v>
      </c>
      <c r="CO11">
        <f t="shared" si="1"/>
        <v>36</v>
      </c>
      <c r="CP11">
        <f t="shared" si="2"/>
        <v>19</v>
      </c>
      <c r="CQ11">
        <f t="shared" si="3"/>
        <v>44</v>
      </c>
      <c r="CR11">
        <f t="shared" si="4"/>
        <v>29</v>
      </c>
      <c r="CS11">
        <f t="shared" si="5"/>
        <v>8</v>
      </c>
      <c r="CT11">
        <f t="shared" si="6"/>
        <v>6</v>
      </c>
      <c r="CU11">
        <f t="shared" si="7"/>
        <v>45</v>
      </c>
      <c r="CV11">
        <f t="shared" si="8"/>
        <v>41</v>
      </c>
      <c r="CW11">
        <f t="shared" si="9"/>
        <v>20</v>
      </c>
      <c r="CX11">
        <f t="shared" si="10"/>
        <v>14</v>
      </c>
      <c r="CY11">
        <f t="shared" si="11"/>
        <v>3</v>
      </c>
      <c r="CZ11">
        <f t="shared" si="12"/>
        <v>18</v>
      </c>
      <c r="DA11">
        <f t="shared" si="13"/>
        <v>4</v>
      </c>
      <c r="DB11">
        <f t="shared" si="14"/>
        <v>37</v>
      </c>
      <c r="DC11">
        <f t="shared" si="15"/>
        <v>21</v>
      </c>
      <c r="DD11">
        <f t="shared" si="16"/>
        <v>26</v>
      </c>
      <c r="DE11">
        <f t="shared" si="17"/>
        <v>1</v>
      </c>
      <c r="DF11">
        <f t="shared" si="18"/>
        <v>28</v>
      </c>
      <c r="DG11">
        <f t="shared" si="19"/>
        <v>39</v>
      </c>
      <c r="DH11">
        <f t="shared" si="20"/>
        <v>2</v>
      </c>
      <c r="DI11">
        <f t="shared" si="21"/>
        <v>31</v>
      </c>
      <c r="DJ11">
        <f t="shared" si="22"/>
        <v>35</v>
      </c>
      <c r="DK11">
        <f t="shared" si="23"/>
        <v>34</v>
      </c>
      <c r="DL11">
        <f t="shared" si="24"/>
        <v>32</v>
      </c>
      <c r="DM11">
        <f t="shared" si="25"/>
        <v>22</v>
      </c>
      <c r="DN11">
        <f t="shared" si="26"/>
        <v>42</v>
      </c>
      <c r="DO11">
        <f t="shared" si="27"/>
        <v>33</v>
      </c>
      <c r="DP11">
        <f t="shared" si="28"/>
        <v>38</v>
      </c>
      <c r="DQ11">
        <f t="shared" si="29"/>
        <v>12</v>
      </c>
      <c r="DR11">
        <f t="shared" si="30"/>
        <v>30</v>
      </c>
      <c r="DS11">
        <f t="shared" si="31"/>
        <v>24</v>
      </c>
      <c r="DT11">
        <f t="shared" si="32"/>
        <v>5</v>
      </c>
      <c r="DU11">
        <f t="shared" si="33"/>
        <v>10</v>
      </c>
      <c r="DV11">
        <f t="shared" si="34"/>
        <v>16</v>
      </c>
      <c r="DW11">
        <f t="shared" si="35"/>
        <v>23</v>
      </c>
      <c r="DX11">
        <f t="shared" si="36"/>
        <v>27</v>
      </c>
      <c r="DY11">
        <f t="shared" si="37"/>
        <v>11</v>
      </c>
      <c r="DZ11">
        <f t="shared" si="38"/>
        <v>7</v>
      </c>
      <c r="EA11">
        <f t="shared" si="39"/>
        <v>25</v>
      </c>
      <c r="EB11">
        <f t="shared" si="40"/>
        <v>40</v>
      </c>
      <c r="EC11">
        <f t="shared" si="41"/>
        <v>13</v>
      </c>
      <c r="ED11">
        <f t="shared" si="42"/>
        <v>15</v>
      </c>
      <c r="EE11">
        <f t="shared" si="43"/>
        <v>17</v>
      </c>
      <c r="EF11">
        <f t="shared" si="44"/>
        <v>9</v>
      </c>
    </row>
    <row r="12" spans="1:136" ht="16.5" customHeight="1">
      <c r="A12">
        <f>_calc_라운드기준!A12</f>
        <v>1234</v>
      </c>
      <c r="B12">
        <f>INDEX(_calc_누적빈도!B:B,$A12)-INDEX(_calc_누적빈도!B:B,$A12-기준450회_후보!$B$1)</f>
        <v>55</v>
      </c>
      <c r="C12">
        <f>INDEX(_calc_누적빈도!C:C,$A12)-INDEX(_calc_누적빈도!C:C,$A12-기준450회_후보!$B$1)</f>
        <v>53</v>
      </c>
      <c r="D12">
        <f>INDEX(_calc_누적빈도!D:D,$A12)-INDEX(_calc_누적빈도!D:D,$A12-기준450회_후보!$B$1)</f>
        <v>69</v>
      </c>
      <c r="E12">
        <f>INDEX(_calc_누적빈도!E:E,$A12)-INDEX(_calc_누적빈도!E:E,$A12-기준450회_후보!$B$1)</f>
        <v>52</v>
      </c>
      <c r="F12">
        <f>INDEX(_calc_누적빈도!F:F,$A12)-INDEX(_calc_누적빈도!F:F,$A12-기준450회_후보!$B$1)</f>
        <v>44</v>
      </c>
      <c r="G12">
        <f>INDEX(_calc_누적빈도!G:G,$A12)-INDEX(_calc_누적빈도!G:G,$A12-기준450회_후보!$B$1)</f>
        <v>66</v>
      </c>
      <c r="H12">
        <f>INDEX(_calc_누적빈도!H:H,$A12)-INDEX(_calc_누적빈도!H:H,$A12-기준450회_후보!$B$1)</f>
        <v>61</v>
      </c>
      <c r="I12">
        <f>INDEX(_calc_누적빈도!I:I,$A12)-INDEX(_calc_누적빈도!I:I,$A12-기준450회_후보!$B$1)</f>
        <v>47</v>
      </c>
      <c r="J12">
        <f>INDEX(_calc_누적빈도!J:J,$A12)-INDEX(_calc_누적빈도!J:J,$A12-기준450회_후보!$B$1)</f>
        <v>56</v>
      </c>
      <c r="K12">
        <f>INDEX(_calc_누적빈도!K:K,$A12)-INDEX(_calc_누적빈도!K:K,$A12-기준450회_후보!$B$1)</f>
        <v>55</v>
      </c>
      <c r="L12">
        <f>INDEX(_calc_누적빈도!L:L,$A12)-INDEX(_calc_누적빈도!L:L,$A12-기준450회_후보!$B$1)</f>
        <v>56</v>
      </c>
      <c r="M12">
        <f>INDEX(_calc_누적빈도!M:M,$A12)-INDEX(_calc_누적빈도!M:M,$A12-기준450회_후보!$B$1)</f>
        <v>72</v>
      </c>
      <c r="N12">
        <f>INDEX(_calc_누적빈도!N:N,$A12)-INDEX(_calc_누적빈도!N:N,$A12-기준450회_후보!$B$1)</f>
        <v>72</v>
      </c>
      <c r="O12">
        <f>INDEX(_calc_누적빈도!O:O,$A12)-INDEX(_calc_누적빈도!O:O,$A12-기준450회_후보!$B$1)</f>
        <v>61</v>
      </c>
      <c r="P12">
        <f>INDEX(_calc_누적빈도!P:P,$A12)-INDEX(_calc_누적빈도!P:P,$A12-기준450회_후보!$B$1)</f>
        <v>61</v>
      </c>
      <c r="Q12">
        <f>INDEX(_calc_누적빈도!Q:Q,$A12)-INDEX(_calc_누적빈도!Q:Q,$A12-기준450회_후보!$B$1)</f>
        <v>70</v>
      </c>
      <c r="R12">
        <f>INDEX(_calc_누적빈도!R:R,$A12)-INDEX(_calc_누적빈도!R:R,$A12-기준450회_후보!$B$1)</f>
        <v>56</v>
      </c>
      <c r="S12">
        <f>INDEX(_calc_누적빈도!S:S,$A12)-INDEX(_calc_누적빈도!S:S,$A12-기준450회_후보!$B$1)</f>
        <v>67</v>
      </c>
      <c r="T12">
        <f>INDEX(_calc_누적빈도!T:T,$A12)-INDEX(_calc_누적빈도!T:T,$A12-기준450회_후보!$B$1)</f>
        <v>63</v>
      </c>
      <c r="U12">
        <f>INDEX(_calc_누적빈도!U:U,$A12)-INDEX(_calc_누적빈도!U:U,$A12-기준450회_후보!$B$1)</f>
        <v>51</v>
      </c>
      <c r="V12">
        <f>INDEX(_calc_누적빈도!V:V,$A12)-INDEX(_calc_누적빈도!V:V,$A12-기준450회_후보!$B$1)</f>
        <v>64</v>
      </c>
      <c r="W12">
        <f>INDEX(_calc_누적빈도!W:W,$A12)-INDEX(_calc_누적빈도!W:W,$A12-기준450회_후보!$B$1)</f>
        <v>59</v>
      </c>
      <c r="X12">
        <f>INDEX(_calc_누적빈도!X:X,$A12)-INDEX(_calc_누적빈도!X:X,$A12-기준450회_후보!$B$1)</f>
        <v>53</v>
      </c>
      <c r="Y12">
        <f>INDEX(_calc_누적빈도!Y:Y,$A12)-INDEX(_calc_누적빈도!Y:Y,$A12-기준450회_후보!$B$1)</f>
        <v>61</v>
      </c>
      <c r="Z12">
        <f>INDEX(_calc_누적빈도!Z:Z,$A12)-INDEX(_calc_누적빈도!Z:Z,$A12-기준450회_후보!$B$1)</f>
        <v>53</v>
      </c>
      <c r="AA12">
        <f>INDEX(_calc_누적빈도!AA:AA,$A12)-INDEX(_calc_누적빈도!AA:AA,$A12-기준450회_후보!$B$1)</f>
        <v>62</v>
      </c>
      <c r="AB12">
        <f>INDEX(_calc_누적빈도!AB:AB,$A12)-INDEX(_calc_누적빈도!AB:AB,$A12-기준450회_후보!$B$1)</f>
        <v>60</v>
      </c>
      <c r="AC12">
        <f>INDEX(_calc_누적빈도!AC:AC,$A12)-INDEX(_calc_누적빈도!AC:AC,$A12-기준450회_후보!$B$1)</f>
        <v>65</v>
      </c>
      <c r="AD12">
        <f>INDEX(_calc_누적빈도!AD:AD,$A12)-INDEX(_calc_누적빈도!AD:AD,$A12-기준450회_후보!$B$1)</f>
        <v>59</v>
      </c>
      <c r="AE12">
        <f>INDEX(_calc_누적빈도!AE:AE,$A12)-INDEX(_calc_누적빈도!AE:AE,$A12-기준450회_후보!$B$1)</f>
        <v>67</v>
      </c>
      <c r="AF12">
        <f>INDEX(_calc_누적빈도!AF:AF,$A12)-INDEX(_calc_누적빈도!AF:AF,$A12-기준450회_후보!$B$1)</f>
        <v>63</v>
      </c>
      <c r="AG12">
        <f>INDEX(_calc_누적빈도!AG:AG,$A12)-INDEX(_calc_누적빈도!AG:AG,$A12-기준450회_후보!$B$1)</f>
        <v>55</v>
      </c>
      <c r="AH12">
        <f>INDEX(_calc_누적빈도!AH:AH,$A12)-INDEX(_calc_누적빈도!AH:AH,$A12-기준450회_후보!$B$1)</f>
        <v>66</v>
      </c>
      <c r="AI12">
        <f>INDEX(_calc_누적빈도!AI:AI,$A12)-INDEX(_calc_누적빈도!AI:AI,$A12-기준450회_후보!$B$1)</f>
        <v>58</v>
      </c>
      <c r="AJ12">
        <f>INDEX(_calc_누적빈도!AJ:AJ,$A12)-INDEX(_calc_누적빈도!AJ:AJ,$A12-기준450회_후보!$B$1)</f>
        <v>65</v>
      </c>
      <c r="AK12">
        <f>INDEX(_calc_누적빈도!AK:AK,$A12)-INDEX(_calc_누적빈도!AK:AK,$A12-기준450회_후보!$B$1)</f>
        <v>61</v>
      </c>
      <c r="AL12">
        <f>INDEX(_calc_누적빈도!AL:AL,$A12)-INDEX(_calc_누적빈도!AL:AL,$A12-기준450회_후보!$B$1)</f>
        <v>59</v>
      </c>
      <c r="AM12">
        <f>INDEX(_calc_누적빈도!AM:AM,$A12)-INDEX(_calc_누적빈도!AM:AM,$A12-기준450회_후보!$B$1)</f>
        <v>73</v>
      </c>
      <c r="AN12">
        <f>INDEX(_calc_누적빈도!AN:AN,$A12)-INDEX(_calc_누적빈도!AN:AN,$A12-기준450회_후보!$B$1)</f>
        <v>64</v>
      </c>
      <c r="AO12">
        <f>INDEX(_calc_누적빈도!AO:AO,$A12)-INDEX(_calc_누적빈도!AO:AO,$A12-기준450회_후보!$B$1)</f>
        <v>54</v>
      </c>
      <c r="AP12">
        <f>INDEX(_calc_누적빈도!AP:AP,$A12)-INDEX(_calc_누적빈도!AP:AP,$A12-기준450회_후보!$B$1)</f>
        <v>52</v>
      </c>
      <c r="AQ12">
        <f>INDEX(_calc_누적빈도!AQ:AQ,$A12)-INDEX(_calc_누적빈도!AQ:AQ,$A12-기준450회_후보!$B$1)</f>
        <v>60</v>
      </c>
      <c r="AR12">
        <f>INDEX(_calc_누적빈도!AR:AR,$A12)-INDEX(_calc_누적빈도!AR:AR,$A12-기준450회_후보!$B$1)</f>
        <v>54</v>
      </c>
      <c r="AS12">
        <f>INDEX(_calc_누적빈도!AS:AS,$A12)-INDEX(_calc_누적빈도!AS:AS,$A12-기준450회_후보!$B$1)</f>
        <v>59</v>
      </c>
      <c r="AT12">
        <f>INDEX(_calc_누적빈도!AT:AT,$A12)-INDEX(_calc_누적빈도!AT:AT,$A12-기준450회_후보!$B$1)</f>
        <v>67</v>
      </c>
      <c r="AU12">
        <f>(RANK(_calc_라운드기준!B12,_calc_라운드기준!$B12:$AT12,0)+COUNTIFS(_calc_라운드기준!$B12:$AT12,_calc_라운드기준!B12,$B$1:$AT$1,"&lt;"&amp;1))-(RANK(B12,$B12:$AT12,0)+COUNTIFS($B12:$AT12,B12,$B$1:$AT$1,"&lt;"&amp;1))</f>
        <v>-27</v>
      </c>
      <c r="AV12">
        <f>(RANK(_calc_라운드기준!C12,_calc_라운드기준!$B12:$AT12,0)+COUNTIFS(_calc_라운드기준!$B12:$AT12,_calc_라운드기준!C12,$B$1:$AT$1,"&lt;"&amp;2))-(RANK(C12,$B12:$AT12,0)+COUNTIFS($B12:$AT12,C12,$B$1:$AT$1,"&lt;"&amp;2))</f>
        <v>-13</v>
      </c>
      <c r="AW12">
        <f>(RANK(_calc_라운드기준!D12,_calc_라운드기준!$B12:$AT12,0)+COUNTIFS(_calc_라운드기준!$B12:$AT12,_calc_라운드기준!D12,$B$1:$AT$1,"&lt;"&amp;3))-(RANK(D12,$B12:$AT12,0)+COUNTIFS($B12:$AT12,D12,$B$1:$AT$1,"&lt;"&amp;3))</f>
        <v>2</v>
      </c>
      <c r="AX12">
        <f>(RANK(_calc_라운드기준!E12,_calc_라운드기준!$B12:$AT12,0)+COUNTIFS(_calc_라운드기준!$B12:$AT12,_calc_라운드기준!E12,$B$1:$AT$1,"&lt;"&amp;4))-(RANK(E12,$B12:$AT12,0)+COUNTIFS($B12:$AT12,E12,$B$1:$AT$1,"&lt;"&amp;4))</f>
        <v>-26</v>
      </c>
      <c r="AY12">
        <f>(RANK(_calc_라운드기준!F12,_calc_라운드기준!$B12:$AT12,0)+COUNTIFS(_calc_라운드기준!$B12:$AT12,_calc_라운드기준!F12,$B$1:$AT$1,"&lt;"&amp;5))-(RANK(F12,$B12:$AT12,0)+COUNTIFS($B12:$AT12,F12,$B$1:$AT$1,"&lt;"&amp;5))</f>
        <v>-8</v>
      </c>
      <c r="AZ12">
        <f>(RANK(_calc_라운드기준!G12,_calc_라운드기준!$B12:$AT12,0)+COUNTIFS(_calc_라운드기준!$B12:$AT12,_calc_라운드기준!G12,$B$1:$AT$1,"&lt;"&amp;6))-(RANK(G12,$B12:$AT12,0)+COUNTIFS($B12:$AT12,G12,$B$1:$AT$1,"&lt;"&amp;6))</f>
        <v>17</v>
      </c>
      <c r="BA12">
        <f>(RANK(_calc_라운드기준!H12,_calc_라운드기준!$B12:$AT12,0)+COUNTIFS(_calc_라운드기준!$B12:$AT12,_calc_라운드기준!H12,$B$1:$AT$1,"&lt;"&amp;7))-(RANK(H12,$B12:$AT12,0)+COUNTIFS($B12:$AT12,H12,$B$1:$AT$1,"&lt;"&amp;7))</f>
        <v>20</v>
      </c>
      <c r="BB12">
        <f>(RANK(_calc_라운드기준!I12,_calc_라운드기준!$B12:$AT12,0)+COUNTIFS(_calc_라운드기준!$B12:$AT12,_calc_라운드기준!I12,$B$1:$AT$1,"&lt;"&amp;8))-(RANK(I12,$B12:$AT12,0)+COUNTIFS($B12:$AT12,I12,$B$1:$AT$1,"&lt;"&amp;8))</f>
        <v>-28</v>
      </c>
      <c r="BC12">
        <f>(RANK(_calc_라운드기준!J12,_calc_라운드기준!$B12:$AT12,0)+COUNTIFS(_calc_라운드기준!$B12:$AT12,_calc_라운드기준!J12,$B$1:$AT$1,"&lt;"&amp;9))-(RANK(J12,$B12:$AT12,0)+COUNTIFS($B12:$AT12,J12,$B$1:$AT$1,"&lt;"&amp;9))</f>
        <v>-22</v>
      </c>
      <c r="BD12">
        <f>(RANK(_calc_라운드기준!K12,_calc_라운드기준!$B12:$AT12,0)+COUNTIFS(_calc_라운드기준!$B12:$AT12,_calc_라운드기준!K12,$B$1:$AT$1,"&lt;"&amp;10))-(RANK(K12,$B12:$AT12,0)+COUNTIFS($B12:$AT12,K12,$B$1:$AT$1,"&lt;"&amp;10))</f>
        <v>5</v>
      </c>
      <c r="BE12">
        <f>(RANK(_calc_라운드기준!L12,_calc_라운드기준!$B12:$AT12,0)+COUNTIFS(_calc_라운드기준!$B12:$AT12,_calc_라운드기준!L12,$B$1:$AT$1,"&lt;"&amp;11))-(RANK(L12,$B12:$AT12,0)+COUNTIFS($B12:$AT12,L12,$B$1:$AT$1,"&lt;"&amp;11))</f>
        <v>12</v>
      </c>
      <c r="BF12">
        <f>(RANK(_calc_라운드기준!M12,_calc_라운드기준!$B12:$AT12,0)+COUNTIFS(_calc_라운드기준!$B12:$AT12,_calc_라운드기준!M12,$B$1:$AT$1,"&lt;"&amp;12))-(RANK(M12,$B12:$AT12,0)+COUNTIFS($B12:$AT12,M12,$B$1:$AT$1,"&lt;"&amp;12))</f>
        <v>25</v>
      </c>
      <c r="BG12">
        <f>(RANK(_calc_라운드기준!N12,_calc_라운드기준!$B12:$AT12,0)+COUNTIFS(_calc_라운드기준!$B12:$AT12,_calc_라운드기준!N12,$B$1:$AT$1,"&lt;"&amp;13))-(RANK(N12,$B12:$AT12,0)+COUNTIFS($B12:$AT12,N12,$B$1:$AT$1,"&lt;"&amp;13))</f>
        <v>6</v>
      </c>
      <c r="BH12">
        <f>(RANK(_calc_라운드기준!O12,_calc_라운드기준!$B12:$AT12,0)+COUNTIFS(_calc_라운드기준!$B12:$AT12,_calc_라운드기준!O12,$B$1:$AT$1,"&lt;"&amp;14))-(RANK(O12,$B12:$AT12,0)+COUNTIFS($B12:$AT12,O12,$B$1:$AT$1,"&lt;"&amp;14))</f>
        <v>22</v>
      </c>
      <c r="BI12">
        <f>(RANK(_calc_라운드기준!P12,_calc_라운드기준!$B12:$AT12,0)+COUNTIFS(_calc_라운드기준!$B12:$AT12,_calc_라운드기준!P12,$B$1:$AT$1,"&lt;"&amp;15))-(RANK(P12,$B12:$AT12,0)+COUNTIFS($B12:$AT12,P12,$B$1:$AT$1,"&lt;"&amp;15))</f>
        <v>-16</v>
      </c>
      <c r="BJ12">
        <f>(RANK(_calc_라운드기준!Q12,_calc_라운드기준!$B12:$AT12,0)+COUNTIFS(_calc_라운드기준!$B12:$AT12,_calc_라운드기준!Q12,$B$1:$AT$1,"&lt;"&amp;16))-(RANK(Q12,$B12:$AT12,0)+COUNTIFS($B12:$AT12,Q12,$B$1:$AT$1,"&lt;"&amp;16))</f>
        <v>-1</v>
      </c>
      <c r="BK12">
        <f>(RANK(_calc_라운드기준!R12,_calc_라운드기준!$B12:$AT12,0)+COUNTIFS(_calc_라운드기준!$B12:$AT12,_calc_라운드기준!R12,$B$1:$AT$1,"&lt;"&amp;17))-(RANK(R12,$B12:$AT12,0)+COUNTIFS($B12:$AT12,R12,$B$1:$AT$1,"&lt;"&amp;17))</f>
        <v>-4</v>
      </c>
      <c r="BL12">
        <f>(RANK(_calc_라운드기준!S12,_calc_라운드기준!$B12:$AT12,0)+COUNTIFS(_calc_라운드기준!$B12:$AT12,_calc_라운드기준!S12,$B$1:$AT$1,"&lt;"&amp;18))-(RANK(S12,$B12:$AT12,0)+COUNTIFS($B12:$AT12,S12,$B$1:$AT$1,"&lt;"&amp;18))</f>
        <v>34</v>
      </c>
      <c r="BM12">
        <f>(RANK(_calc_라운드기준!T12,_calc_라운드기준!$B12:$AT12,0)+COUNTIFS(_calc_라운드기준!$B12:$AT12,_calc_라운드기준!T12,$B$1:$AT$1,"&lt;"&amp;19))-(RANK(T12,$B12:$AT12,0)+COUNTIFS($B12:$AT12,T12,$B$1:$AT$1,"&lt;"&amp;19))</f>
        <v>-5</v>
      </c>
      <c r="BN12">
        <f>(RANK(_calc_라운드기준!U12,_calc_라운드기준!$B12:$AT12,0)+COUNTIFS(_calc_라운드기준!$B12:$AT12,_calc_라운드기준!U12,$B$1:$AT$1,"&lt;"&amp;20))-(RANK(U12,$B12:$AT12,0)+COUNTIFS($B12:$AT12,U12,$B$1:$AT$1,"&lt;"&amp;20))</f>
        <v>-14</v>
      </c>
      <c r="BO12">
        <f>(RANK(_calc_라운드기준!V12,_calc_라운드기준!$B12:$AT12,0)+COUNTIFS(_calc_라운드기준!$B12:$AT12,_calc_라운드기준!V12,$B$1:$AT$1,"&lt;"&amp;21))-(RANK(V12,$B12:$AT12,0)+COUNTIFS($B12:$AT12,V12,$B$1:$AT$1,"&lt;"&amp;21))</f>
        <v>31</v>
      </c>
      <c r="BP12">
        <f>(RANK(_calc_라운드기준!W12,_calc_라운드기준!$B12:$AT12,0)+COUNTIFS(_calc_라운드기준!$B12:$AT12,_calc_라운드기준!W12,$B$1:$AT$1,"&lt;"&amp;22))-(RANK(W12,$B12:$AT12,0)+COUNTIFS($B12:$AT12,W12,$B$1:$AT$1,"&lt;"&amp;22))</f>
        <v>-8</v>
      </c>
      <c r="BQ12">
        <f>(RANK(_calc_라운드기준!X12,_calc_라운드기준!$B12:$AT12,0)+COUNTIFS(_calc_라운드기준!$B12:$AT12,_calc_라운드기준!X12,$B$1:$AT$1,"&lt;"&amp;23))-(RANK(X12,$B12:$AT12,0)+COUNTIFS($B12:$AT12,X12,$B$1:$AT$1,"&lt;"&amp;23))</f>
        <v>-21</v>
      </c>
      <c r="BR12">
        <f>(RANK(_calc_라운드기준!Y12,_calc_라운드기준!$B12:$AT12,0)+COUNTIFS(_calc_라운드기준!$B12:$AT12,_calc_라운드기준!Y12,$B$1:$AT$1,"&lt;"&amp;24))-(RANK(Y12,$B12:$AT12,0)+COUNTIFS($B12:$AT12,Y12,$B$1:$AT$1,"&lt;"&amp;24))</f>
        <v>-10</v>
      </c>
      <c r="BS12">
        <f>(RANK(_calc_라운드기준!Z12,_calc_라운드기준!$B12:$AT12,0)+COUNTIFS(_calc_라운드기준!$B12:$AT12,_calc_라운드기준!Z12,$B$1:$AT$1,"&lt;"&amp;25))-(RANK(Z12,$B12:$AT12,0)+COUNTIFS($B12:$AT12,Z12,$B$1:$AT$1,"&lt;"&amp;25))</f>
        <v>-21</v>
      </c>
      <c r="BT12">
        <f>(RANK(_calc_라운드기준!AA12,_calc_라운드기준!$B12:$AT12,0)+COUNTIFS(_calc_라운드기준!$B12:$AT12,_calc_라운드기준!AA12,$B$1:$AT$1,"&lt;"&amp;26))-(RANK(AA12,$B12:$AT12,0)+COUNTIFS($B12:$AT12,AA12,$B$1:$AT$1,"&lt;"&amp;26))</f>
        <v>3</v>
      </c>
      <c r="BU12">
        <f>(RANK(_calc_라운드기준!AB12,_calc_라운드기준!$B12:$AT12,0)+COUNTIFS(_calc_라운드기준!$B12:$AT12,_calc_라운드기준!AB12,$B$1:$AT$1,"&lt;"&amp;27))-(RANK(AB12,$B12:$AT12,0)+COUNTIFS($B12:$AT12,AB12,$B$1:$AT$1,"&lt;"&amp;27))</f>
        <v>-22</v>
      </c>
      <c r="BV12">
        <f>(RANK(_calc_라운드기준!AC12,_calc_라운드기준!$B12:$AT12,0)+COUNTIFS(_calc_라운드기준!$B12:$AT12,_calc_라운드기준!AC12,$B$1:$AT$1,"&lt;"&amp;28))-(RANK(AC12,$B12:$AT12,0)+COUNTIFS($B12:$AT12,AC12,$B$1:$AT$1,"&lt;"&amp;28))</f>
        <v>-9</v>
      </c>
      <c r="BW12">
        <f>(RANK(_calc_라운드기준!AD12,_calc_라운드기준!$B12:$AT12,0)+COUNTIFS(_calc_라운드기준!$B12:$AT12,_calc_라운드기준!AD12,$B$1:$AT$1,"&lt;"&amp;29))-(RANK(AD12,$B12:$AT12,0)+COUNTIFS($B12:$AT12,AD12,$B$1:$AT$1,"&lt;"&amp;29))</f>
        <v>-14</v>
      </c>
      <c r="BX12">
        <f>(RANK(_calc_라운드기준!AE12,_calc_라운드기준!$B12:$AT12,0)+COUNTIFS(_calc_라운드기준!$B12:$AT12,_calc_라운드기준!AE12,$B$1:$AT$1,"&lt;"&amp;30))-(RANK(AE12,$B12:$AT12,0)+COUNTIFS($B12:$AT12,AE12,$B$1:$AT$1,"&lt;"&amp;30))</f>
        <v>14</v>
      </c>
      <c r="BY12">
        <f>(RANK(_calc_라운드기준!AF12,_calc_라운드기준!$B12:$AT12,0)+COUNTIFS(_calc_라운드기준!$B12:$AT12,_calc_라운드기준!AF12,$B$1:$AT$1,"&lt;"&amp;31))-(RANK(AF12,$B12:$AT12,0)+COUNTIFS($B12:$AT12,AF12,$B$1:$AT$1,"&lt;"&amp;31))</f>
        <v>-11</v>
      </c>
      <c r="BZ12">
        <f>(RANK(_calc_라운드기준!AG12,_calc_라운드기준!$B12:$AT12,0)+COUNTIFS(_calc_라운드기준!$B12:$AT12,_calc_라운드기준!AG12,$B$1:$AT$1,"&lt;"&amp;32))-(RANK(AG12,$B12:$AT12,0)+COUNTIFS($B12:$AT12,AG12,$B$1:$AT$1,"&lt;"&amp;32))</f>
        <v>-5</v>
      </c>
      <c r="CA12">
        <f>(RANK(_calc_라운드기준!AH12,_calc_라운드기준!$B12:$AT12,0)+COUNTIFS(_calc_라운드기준!$B12:$AT12,_calc_라운드기준!AH12,$B$1:$AT$1,"&lt;"&amp;33))-(RANK(AH12,$B12:$AT12,0)+COUNTIFS($B12:$AT12,AH12,$B$1:$AT$1,"&lt;"&amp;33))</f>
        <v>21</v>
      </c>
      <c r="CB12">
        <f>(RANK(_calc_라운드기준!AI12,_calc_라운드기준!$B12:$AT12,0)+COUNTIFS(_calc_라운드기준!$B12:$AT12,_calc_라운드기준!AI12,$B$1:$AT$1,"&lt;"&amp;34))-(RANK(AI12,$B12:$AT12,0)+COUNTIFS($B12:$AT12,AI12,$B$1:$AT$1,"&lt;"&amp;34))</f>
        <v>13</v>
      </c>
      <c r="CC12">
        <f>(RANK(_calc_라운드기준!AJ12,_calc_라운드기준!$B12:$AT12,0)+COUNTIFS(_calc_라운드기준!$B12:$AT12,_calc_라운드기준!AJ12,$B$1:$AT$1,"&lt;"&amp;35))-(RANK(AJ12,$B12:$AT12,0)+COUNTIFS($B12:$AT12,AJ12,$B$1:$AT$1,"&lt;"&amp;35))</f>
        <v>20</v>
      </c>
      <c r="CD12">
        <f>(RANK(_calc_라운드기준!AK12,_calc_라운드기준!$B12:$AT12,0)+COUNTIFS(_calc_라운드기준!$B12:$AT12,_calc_라운드기준!AK12,$B$1:$AT$1,"&lt;"&amp;36))-(RANK(AK12,$B12:$AT12,0)+COUNTIFS($B12:$AT12,AK12,$B$1:$AT$1,"&lt;"&amp;36))</f>
        <v>0</v>
      </c>
      <c r="CE12">
        <f>(RANK(_calc_라운드기준!AL12,_calc_라운드기준!$B12:$AT12,0)+COUNTIFS(_calc_라운드기준!$B12:$AT12,_calc_라운드기준!AL12,$B$1:$AT$1,"&lt;"&amp;37))-(RANK(AL12,$B12:$AT12,0)+COUNTIFS($B12:$AT12,AL12,$B$1:$AT$1,"&lt;"&amp;37))</f>
        <v>-14</v>
      </c>
      <c r="CF12">
        <f>(RANK(_calc_라운드기준!AM12,_calc_라운드기준!$B12:$AT12,0)+COUNTIFS(_calc_라운드기준!$B12:$AT12,_calc_라운드기준!AM12,$B$1:$AT$1,"&lt;"&amp;38))-(RANK(AM12,$B12:$AT12,0)+COUNTIFS($B12:$AT12,AM12,$B$1:$AT$1,"&lt;"&amp;38))</f>
        <v>13</v>
      </c>
      <c r="CG12">
        <f>(RANK(_calc_라운드기준!AN12,_calc_라운드기준!$B12:$AT12,0)+COUNTIFS(_calc_라운드기준!$B12:$AT12,_calc_라운드기준!AN12,$B$1:$AT$1,"&lt;"&amp;39))-(RANK(AN12,$B12:$AT12,0)+COUNTIFS($B12:$AT12,AN12,$B$1:$AT$1,"&lt;"&amp;39))</f>
        <v>19</v>
      </c>
      <c r="CH12">
        <f>(RANK(_calc_라운드기준!AO12,_calc_라운드기준!$B12:$AT12,0)+COUNTIFS(_calc_라운드기준!$B12:$AT12,_calc_라운드기준!AO12,$B$1:$AT$1,"&lt;"&amp;40))-(RANK(AO12,$B12:$AT12,0)+COUNTIFS($B12:$AT12,AO12,$B$1:$AT$1,"&lt;"&amp;40))</f>
        <v>-2</v>
      </c>
      <c r="CI12">
        <f>(RANK(_calc_라운드기준!AP12,_calc_라운드기준!$B12:$AT12,0)+COUNTIFS(_calc_라운드기준!$B12:$AT12,_calc_라운드기준!AP12,$B$1:$AT$1,"&lt;"&amp;41))-(RANK(AP12,$B12:$AT12,0)+COUNTIFS($B12:$AT12,AP12,$B$1:$AT$1,"&lt;"&amp;41))</f>
        <v>-19</v>
      </c>
      <c r="CJ12">
        <f>(RANK(_calc_라운드기준!AQ12,_calc_라운드기준!$B12:$AT12,0)+COUNTIFS(_calc_라운드기준!$B12:$AT12,_calc_라운드기준!AQ12,$B$1:$AT$1,"&lt;"&amp;42))-(RANK(AQ12,$B12:$AT12,0)+COUNTIFS($B12:$AT12,AQ12,$B$1:$AT$1,"&lt;"&amp;42))</f>
        <v>11</v>
      </c>
      <c r="CK12">
        <f>(RANK(_calc_라운드기준!AR12,_calc_라운드기준!$B12:$AT12,0)+COUNTIFS(_calc_라운드기준!$B12:$AT12,_calc_라운드기준!AR12,$B$1:$AT$1,"&lt;"&amp;43))-(RANK(AR12,$B12:$AT12,0)+COUNTIFS($B12:$AT12,AR12,$B$1:$AT$1,"&lt;"&amp;43))</f>
        <v>8</v>
      </c>
      <c r="CL12">
        <f>(RANK(_calc_라운드기준!AS12,_calc_라운드기준!$B12:$AT12,0)+COUNTIFS(_calc_라운드기준!$B12:$AT12,_calc_라운드기준!AS12,$B$1:$AT$1,"&lt;"&amp;44))-(RANK(AS12,$B12:$AT12,0)+COUNTIFS($B12:$AT12,AS12,$B$1:$AT$1,"&lt;"&amp;44))</f>
        <v>8</v>
      </c>
      <c r="CM12">
        <f>(RANK(_calc_라운드기준!AT12,_calc_라운드기준!$B12:$AT12,0)+COUNTIFS(_calc_라운드기준!$B12:$AT12,_calc_라운드기준!AT12,$B$1:$AT$1,"&lt;"&amp;45))-(RANK(AT12,$B12:$AT12,0)+COUNTIFS($B12:$AT12,AT12,$B$1:$AT$1,"&lt;"&amp;45))</f>
        <v>16</v>
      </c>
      <c r="CN12">
        <f t="shared" si="0"/>
        <v>44</v>
      </c>
      <c r="CO12">
        <f t="shared" si="1"/>
        <v>33</v>
      </c>
      <c r="CP12">
        <f t="shared" si="2"/>
        <v>21</v>
      </c>
      <c r="CQ12">
        <f t="shared" si="3"/>
        <v>43</v>
      </c>
      <c r="CR12">
        <f t="shared" si="4"/>
        <v>28</v>
      </c>
      <c r="CS12">
        <f t="shared" si="5"/>
        <v>9</v>
      </c>
      <c r="CT12">
        <f t="shared" si="6"/>
        <v>6</v>
      </c>
      <c r="CU12">
        <f t="shared" si="7"/>
        <v>45</v>
      </c>
      <c r="CV12">
        <f t="shared" si="8"/>
        <v>41</v>
      </c>
      <c r="CW12">
        <f t="shared" si="9"/>
        <v>19</v>
      </c>
      <c r="CX12">
        <f t="shared" si="10"/>
        <v>14</v>
      </c>
      <c r="CY12">
        <f t="shared" si="11"/>
        <v>3</v>
      </c>
      <c r="CZ12">
        <f t="shared" si="12"/>
        <v>18</v>
      </c>
      <c r="DA12">
        <f t="shared" si="13"/>
        <v>4</v>
      </c>
      <c r="DB12">
        <f t="shared" si="14"/>
        <v>37</v>
      </c>
      <c r="DC12">
        <f t="shared" si="15"/>
        <v>23</v>
      </c>
      <c r="DD12">
        <f t="shared" si="16"/>
        <v>25</v>
      </c>
      <c r="DE12">
        <f t="shared" si="17"/>
        <v>1</v>
      </c>
      <c r="DF12">
        <f t="shared" si="18"/>
        <v>26</v>
      </c>
      <c r="DG12">
        <f t="shared" si="19"/>
        <v>34</v>
      </c>
      <c r="DH12">
        <f t="shared" si="20"/>
        <v>2</v>
      </c>
      <c r="DI12">
        <f t="shared" si="21"/>
        <v>29</v>
      </c>
      <c r="DJ12">
        <f t="shared" si="22"/>
        <v>39</v>
      </c>
      <c r="DK12">
        <f t="shared" si="23"/>
        <v>31</v>
      </c>
      <c r="DL12">
        <f t="shared" si="24"/>
        <v>40</v>
      </c>
      <c r="DM12">
        <f t="shared" si="25"/>
        <v>20</v>
      </c>
      <c r="DN12">
        <f t="shared" si="26"/>
        <v>42</v>
      </c>
      <c r="DO12">
        <f t="shared" si="27"/>
        <v>30</v>
      </c>
      <c r="DP12">
        <f t="shared" si="28"/>
        <v>35</v>
      </c>
      <c r="DQ12">
        <f t="shared" si="29"/>
        <v>11</v>
      </c>
      <c r="DR12">
        <f t="shared" si="30"/>
        <v>32</v>
      </c>
      <c r="DS12">
        <f t="shared" si="31"/>
        <v>27</v>
      </c>
      <c r="DT12">
        <f t="shared" si="32"/>
        <v>5</v>
      </c>
      <c r="DU12">
        <f t="shared" si="33"/>
        <v>12</v>
      </c>
      <c r="DV12">
        <f t="shared" si="34"/>
        <v>7</v>
      </c>
      <c r="DW12">
        <f t="shared" si="35"/>
        <v>22</v>
      </c>
      <c r="DX12">
        <f t="shared" si="36"/>
        <v>36</v>
      </c>
      <c r="DY12">
        <f t="shared" si="37"/>
        <v>13</v>
      </c>
      <c r="DZ12">
        <f t="shared" si="38"/>
        <v>8</v>
      </c>
      <c r="EA12">
        <f t="shared" si="39"/>
        <v>24</v>
      </c>
      <c r="EB12">
        <f t="shared" si="40"/>
        <v>38</v>
      </c>
      <c r="EC12">
        <f t="shared" si="41"/>
        <v>15</v>
      </c>
      <c r="ED12">
        <f t="shared" si="42"/>
        <v>16</v>
      </c>
      <c r="EE12">
        <f t="shared" si="43"/>
        <v>17</v>
      </c>
      <c r="EF12">
        <f t="shared" si="44"/>
        <v>10</v>
      </c>
    </row>
    <row r="13" spans="1:136" ht="16.5" customHeight="1">
      <c r="A13">
        <f>_calc_라운드기준!A13</f>
        <v>1233</v>
      </c>
      <c r="B13">
        <f>INDEX(_calc_누적빈도!B:B,$A13)-INDEX(_calc_누적빈도!B:B,$A13-기준450회_후보!$B$1)</f>
        <v>55</v>
      </c>
      <c r="C13">
        <f>INDEX(_calc_누적빈도!C:C,$A13)-INDEX(_calc_누적빈도!C:C,$A13-기준450회_후보!$B$1)</f>
        <v>52</v>
      </c>
      <c r="D13">
        <f>INDEX(_calc_누적빈도!D:D,$A13)-INDEX(_calc_누적빈도!D:D,$A13-기준450회_후보!$B$1)</f>
        <v>69</v>
      </c>
      <c r="E13">
        <f>INDEX(_calc_누적빈도!E:E,$A13)-INDEX(_calc_누적빈도!E:E,$A13-기준450회_후보!$B$1)</f>
        <v>52</v>
      </c>
      <c r="F13">
        <f>INDEX(_calc_누적빈도!F:F,$A13)-INDEX(_calc_누적빈도!F:F,$A13-기준450회_후보!$B$1)</f>
        <v>44</v>
      </c>
      <c r="G13">
        <f>INDEX(_calc_누적빈도!G:G,$A13)-INDEX(_calc_누적빈도!G:G,$A13-기준450회_후보!$B$1)</f>
        <v>66</v>
      </c>
      <c r="H13">
        <f>INDEX(_calc_누적빈도!H:H,$A13)-INDEX(_calc_누적빈도!H:H,$A13-기준450회_후보!$B$1)</f>
        <v>60</v>
      </c>
      <c r="I13">
        <f>INDEX(_calc_누적빈도!I:I,$A13)-INDEX(_calc_누적빈도!I:I,$A13-기준450회_후보!$B$1)</f>
        <v>47</v>
      </c>
      <c r="J13">
        <f>INDEX(_calc_누적빈도!J:J,$A13)-INDEX(_calc_누적빈도!J:J,$A13-기준450회_후보!$B$1)</f>
        <v>56</v>
      </c>
      <c r="K13">
        <f>INDEX(_calc_누적빈도!K:K,$A13)-INDEX(_calc_누적빈도!K:K,$A13-기준450회_후보!$B$1)</f>
        <v>55</v>
      </c>
      <c r="L13">
        <f>INDEX(_calc_누적빈도!L:L,$A13)-INDEX(_calc_누적빈도!L:L,$A13-기준450회_후보!$B$1)</f>
        <v>56</v>
      </c>
      <c r="M13">
        <f>INDEX(_calc_누적빈도!M:M,$A13)-INDEX(_calc_누적빈도!M:M,$A13-기준450회_후보!$B$1)</f>
        <v>72</v>
      </c>
      <c r="N13">
        <f>INDEX(_calc_누적빈도!N:N,$A13)-INDEX(_calc_누적빈도!N:N,$A13-기준450회_후보!$B$1)</f>
        <v>72</v>
      </c>
      <c r="O13">
        <f>INDEX(_calc_누적빈도!O:O,$A13)-INDEX(_calc_누적빈도!O:O,$A13-기준450회_후보!$B$1)</f>
        <v>62</v>
      </c>
      <c r="P13">
        <f>INDEX(_calc_누적빈도!P:P,$A13)-INDEX(_calc_누적빈도!P:P,$A13-기준450회_후보!$B$1)</f>
        <v>62</v>
      </c>
      <c r="Q13">
        <f>INDEX(_calc_누적빈도!Q:Q,$A13)-INDEX(_calc_누적빈도!Q:Q,$A13-기준450회_후보!$B$1)</f>
        <v>71</v>
      </c>
      <c r="R13">
        <f>INDEX(_calc_누적빈도!R:R,$A13)-INDEX(_calc_누적빈도!R:R,$A13-기준450회_후보!$B$1)</f>
        <v>57</v>
      </c>
      <c r="S13">
        <f>INDEX(_calc_누적빈도!S:S,$A13)-INDEX(_calc_누적빈도!S:S,$A13-기준450회_후보!$B$1)</f>
        <v>67</v>
      </c>
      <c r="T13">
        <f>INDEX(_calc_누적빈도!T:T,$A13)-INDEX(_calc_누적빈도!T:T,$A13-기준450회_후보!$B$1)</f>
        <v>63</v>
      </c>
      <c r="U13">
        <f>INDEX(_calc_누적빈도!U:U,$A13)-INDEX(_calc_누적빈도!U:U,$A13-기준450회_후보!$B$1)</f>
        <v>50</v>
      </c>
      <c r="V13">
        <f>INDEX(_calc_누적빈도!V:V,$A13)-INDEX(_calc_누적빈도!V:V,$A13-기준450회_후보!$B$1)</f>
        <v>64</v>
      </c>
      <c r="W13">
        <f>INDEX(_calc_누적빈도!W:W,$A13)-INDEX(_calc_누적빈도!W:W,$A13-기준450회_후보!$B$1)</f>
        <v>59</v>
      </c>
      <c r="X13">
        <f>INDEX(_calc_누적빈도!X:X,$A13)-INDEX(_calc_누적빈도!X:X,$A13-기준450회_후보!$B$1)</f>
        <v>53</v>
      </c>
      <c r="Y13">
        <f>INDEX(_calc_누적빈도!Y:Y,$A13)-INDEX(_calc_누적빈도!Y:Y,$A13-기준450회_후보!$B$1)</f>
        <v>61</v>
      </c>
      <c r="Z13">
        <f>INDEX(_calc_누적빈도!Z:Z,$A13)-INDEX(_calc_누적빈도!Z:Z,$A13-기준450회_후보!$B$1)</f>
        <v>52</v>
      </c>
      <c r="AA13">
        <f>INDEX(_calc_누적빈도!AA:AA,$A13)-INDEX(_calc_누적빈도!AA:AA,$A13-기준450회_후보!$B$1)</f>
        <v>62</v>
      </c>
      <c r="AB13">
        <f>INDEX(_calc_누적빈도!AB:AB,$A13)-INDEX(_calc_누적빈도!AB:AB,$A13-기준450회_후보!$B$1)</f>
        <v>60</v>
      </c>
      <c r="AC13">
        <f>INDEX(_calc_누적빈도!AC:AC,$A13)-INDEX(_calc_누적빈도!AC:AC,$A13-기준450회_후보!$B$1)</f>
        <v>65</v>
      </c>
      <c r="AD13">
        <f>INDEX(_calc_누적빈도!AD:AD,$A13)-INDEX(_calc_누적빈도!AD:AD,$A13-기준450회_후보!$B$1)</f>
        <v>59</v>
      </c>
      <c r="AE13">
        <f>INDEX(_calc_누적빈도!AE:AE,$A13)-INDEX(_calc_누적빈도!AE:AE,$A13-기준450회_후보!$B$1)</f>
        <v>67</v>
      </c>
      <c r="AF13">
        <f>INDEX(_calc_누적빈도!AF:AF,$A13)-INDEX(_calc_누적빈도!AF:AF,$A13-기준450회_후보!$B$1)</f>
        <v>63</v>
      </c>
      <c r="AG13">
        <f>INDEX(_calc_누적빈도!AG:AG,$A13)-INDEX(_calc_누적빈도!AG:AG,$A13-기준450회_후보!$B$1)</f>
        <v>55</v>
      </c>
      <c r="AH13">
        <f>INDEX(_calc_누적빈도!AH:AH,$A13)-INDEX(_calc_누적빈도!AH:AH,$A13-기준450회_후보!$B$1)</f>
        <v>66</v>
      </c>
      <c r="AI13">
        <f>INDEX(_calc_누적빈도!AI:AI,$A13)-INDEX(_calc_누적빈도!AI:AI,$A13-기준450회_후보!$B$1)</f>
        <v>58</v>
      </c>
      <c r="AJ13">
        <f>INDEX(_calc_누적빈도!AJ:AJ,$A13)-INDEX(_calc_누적빈도!AJ:AJ,$A13-기준450회_후보!$B$1)</f>
        <v>65</v>
      </c>
      <c r="AK13">
        <f>INDEX(_calc_누적빈도!AK:AK,$A13)-INDEX(_calc_누적빈도!AK:AK,$A13-기준450회_후보!$B$1)</f>
        <v>61</v>
      </c>
      <c r="AL13">
        <f>INDEX(_calc_누적빈도!AL:AL,$A13)-INDEX(_calc_누적빈도!AL:AL,$A13-기준450회_후보!$B$1)</f>
        <v>58</v>
      </c>
      <c r="AM13">
        <f>INDEX(_calc_누적빈도!AM:AM,$A13)-INDEX(_calc_누적빈도!AM:AM,$A13-기준450회_후보!$B$1)</f>
        <v>74</v>
      </c>
      <c r="AN13">
        <f>INDEX(_calc_누적빈도!AN:AN,$A13)-INDEX(_calc_누적빈도!AN:AN,$A13-기준450회_후보!$B$1)</f>
        <v>64</v>
      </c>
      <c r="AO13">
        <f>INDEX(_calc_누적빈도!AO:AO,$A13)-INDEX(_calc_누적빈도!AO:AO,$A13-기준450회_후보!$B$1)</f>
        <v>53</v>
      </c>
      <c r="AP13">
        <f>INDEX(_calc_누적빈도!AP:AP,$A13)-INDEX(_calc_누적빈도!AP:AP,$A13-기준450회_후보!$B$1)</f>
        <v>52</v>
      </c>
      <c r="AQ13">
        <f>INDEX(_calc_누적빈도!AQ:AQ,$A13)-INDEX(_calc_누적빈도!AQ:AQ,$A13-기준450회_후보!$B$1)</f>
        <v>60</v>
      </c>
      <c r="AR13">
        <f>INDEX(_calc_누적빈도!AR:AR,$A13)-INDEX(_calc_누적빈도!AR:AR,$A13-기준450회_후보!$B$1)</f>
        <v>54</v>
      </c>
      <c r="AS13">
        <f>INDEX(_calc_누적빈도!AS:AS,$A13)-INDEX(_calc_누적빈도!AS:AS,$A13-기준450회_후보!$B$1)</f>
        <v>59</v>
      </c>
      <c r="AT13">
        <f>INDEX(_calc_누적빈도!AT:AT,$A13)-INDEX(_calc_누적빈도!AT:AT,$A13-기준450회_후보!$B$1)</f>
        <v>68</v>
      </c>
      <c r="AU13">
        <f>(RANK(_calc_라운드기준!B13,_calc_라운드기준!$B13:$AT13,0)+COUNTIFS(_calc_라운드기준!$B13:$AT13,_calc_라운드기준!B13,$B$1:$AT$1,"&lt;"&amp;1))-(RANK(B13,$B13:$AT13,0)+COUNTIFS($B13:$AT13,B13,$B$1:$AT$1,"&lt;"&amp;1))</f>
        <v>-27</v>
      </c>
      <c r="AV13">
        <f>(RANK(_calc_라운드기준!C13,_calc_라운드기준!$B13:$AT13,0)+COUNTIFS(_calc_라운드기준!$B13:$AT13,_calc_라운드기준!C13,$B$1:$AT$1,"&lt;"&amp;2))-(RANK(C13,$B13:$AT13,0)+COUNTIFS($B13:$AT13,C13,$B$1:$AT$1,"&lt;"&amp;2))</f>
        <v>-5</v>
      </c>
      <c r="AW13">
        <f>(RANK(_calc_라운드기준!D13,_calc_라운드기준!$B13:$AT13,0)+COUNTIFS(_calc_라운드기준!$B13:$AT13,_calc_라운드기준!D13,$B$1:$AT$1,"&lt;"&amp;3))-(RANK(D13,$B13:$AT13,0)+COUNTIFS($B13:$AT13,D13,$B$1:$AT$1,"&lt;"&amp;3))</f>
        <v>2</v>
      </c>
      <c r="AX13">
        <f>(RANK(_calc_라운드기준!E13,_calc_라운드기준!$B13:$AT13,0)+COUNTIFS(_calc_라운드기준!$B13:$AT13,_calc_라운드기준!E13,$B$1:$AT$1,"&lt;"&amp;4))-(RANK(E13,$B13:$AT13,0)+COUNTIFS($B13:$AT13,E13,$B$1:$AT$1,"&lt;"&amp;4))</f>
        <v>-32</v>
      </c>
      <c r="AY13">
        <f>(RANK(_calc_라운드기준!F13,_calc_라운드기준!$B13:$AT13,0)+COUNTIFS(_calc_라운드기준!$B13:$AT13,_calc_라운드기준!F13,$B$1:$AT$1,"&lt;"&amp;5))-(RANK(F13,$B13:$AT13,0)+COUNTIFS($B13:$AT13,F13,$B$1:$AT$1,"&lt;"&amp;5))</f>
        <v>-10</v>
      </c>
      <c r="AZ13">
        <f>(RANK(_calc_라운드기준!G13,_calc_라운드기준!$B13:$AT13,0)+COUNTIFS(_calc_라운드기준!$B13:$AT13,_calc_라운드기준!G13,$B$1:$AT$1,"&lt;"&amp;6))-(RANK(G13,$B13:$AT13,0)+COUNTIFS($B13:$AT13,G13,$B$1:$AT$1,"&lt;"&amp;6))</f>
        <v>16</v>
      </c>
      <c r="BA13">
        <f>(RANK(_calc_라운드기준!H13,_calc_라운드기준!$B13:$AT13,0)+COUNTIFS(_calc_라운드기준!$B13:$AT13,_calc_라운드기준!H13,$B$1:$AT$1,"&lt;"&amp;7))-(RANK(H13,$B13:$AT13,0)+COUNTIFS($B13:$AT13,H13,$B$1:$AT$1,"&lt;"&amp;7))</f>
        <v>18</v>
      </c>
      <c r="BB13">
        <f>(RANK(_calc_라운드기준!I13,_calc_라운드기준!$B13:$AT13,0)+COUNTIFS(_calc_라운드기준!$B13:$AT13,_calc_라운드기준!I13,$B$1:$AT$1,"&lt;"&amp;8))-(RANK(I13,$B13:$AT13,0)+COUNTIFS($B13:$AT13,I13,$B$1:$AT$1,"&lt;"&amp;8))</f>
        <v>-27</v>
      </c>
      <c r="BC13">
        <f>(RANK(_calc_라운드기준!J13,_calc_라운드기준!$B13:$AT13,0)+COUNTIFS(_calc_라운드기준!$B13:$AT13,_calc_라운드기준!J13,$B$1:$AT$1,"&lt;"&amp;9))-(RANK(J13,$B13:$AT13,0)+COUNTIFS($B13:$AT13,J13,$B$1:$AT$1,"&lt;"&amp;9))</f>
        <v>-22</v>
      </c>
      <c r="BD13">
        <f>(RANK(_calc_라운드기준!K13,_calc_라운드기준!$B13:$AT13,0)+COUNTIFS(_calc_라운드기준!$B13:$AT13,_calc_라운드기준!K13,$B$1:$AT$1,"&lt;"&amp;10))-(RANK(K13,$B13:$AT13,0)+COUNTIFS($B13:$AT13,K13,$B$1:$AT$1,"&lt;"&amp;10))</f>
        <v>2</v>
      </c>
      <c r="BE13">
        <f>(RANK(_calc_라운드기준!L13,_calc_라운드기준!$B13:$AT13,0)+COUNTIFS(_calc_라운드기준!$B13:$AT13,_calc_라운드기준!L13,$B$1:$AT$1,"&lt;"&amp;11))-(RANK(L13,$B13:$AT13,0)+COUNTIFS($B13:$AT13,L13,$B$1:$AT$1,"&lt;"&amp;11))</f>
        <v>11</v>
      </c>
      <c r="BF13">
        <f>(RANK(_calc_라운드기준!M13,_calc_라운드기준!$B13:$AT13,0)+COUNTIFS(_calc_라운드기준!$B13:$AT13,_calc_라운드기준!M13,$B$1:$AT$1,"&lt;"&amp;12))-(RANK(M13,$B13:$AT13,0)+COUNTIFS($B13:$AT13,M13,$B$1:$AT$1,"&lt;"&amp;12))</f>
        <v>24</v>
      </c>
      <c r="BG13">
        <f>(RANK(_calc_라운드기준!N13,_calc_라운드기준!$B13:$AT13,0)+COUNTIFS(_calc_라운드기준!$B13:$AT13,_calc_라운드기준!N13,$B$1:$AT$1,"&lt;"&amp;13))-(RANK(N13,$B13:$AT13,0)+COUNTIFS($B13:$AT13,N13,$B$1:$AT$1,"&lt;"&amp;13))</f>
        <v>7</v>
      </c>
      <c r="BH13">
        <f>(RANK(_calc_라운드기준!O13,_calc_라운드기준!$B13:$AT13,0)+COUNTIFS(_calc_라운드기준!$B13:$AT13,_calc_라운드기준!O13,$B$1:$AT$1,"&lt;"&amp;14))-(RANK(O13,$B13:$AT13,0)+COUNTIFS($B13:$AT13,O13,$B$1:$AT$1,"&lt;"&amp;14))</f>
        <v>24</v>
      </c>
      <c r="BI13">
        <f>(RANK(_calc_라운드기준!P13,_calc_라운드기준!$B13:$AT13,0)+COUNTIFS(_calc_라운드기준!$B13:$AT13,_calc_라운드기준!P13,$B$1:$AT$1,"&lt;"&amp;15))-(RANK(P13,$B13:$AT13,0)+COUNTIFS($B13:$AT13,P13,$B$1:$AT$1,"&lt;"&amp;15))</f>
        <v>-15</v>
      </c>
      <c r="BJ13">
        <f>(RANK(_calc_라운드기준!Q13,_calc_라운드기준!$B13:$AT13,0)+COUNTIFS(_calc_라운드기준!$B13:$AT13,_calc_라운드기준!Q13,$B$1:$AT$1,"&lt;"&amp;16))-(RANK(Q13,$B13:$AT13,0)+COUNTIFS($B13:$AT13,Q13,$B$1:$AT$1,"&lt;"&amp;16))</f>
        <v>0</v>
      </c>
      <c r="BK13">
        <f>(RANK(_calc_라운드기준!R13,_calc_라운드기준!$B13:$AT13,0)+COUNTIFS(_calc_라운드기준!$B13:$AT13,_calc_라운드기준!R13,$B$1:$AT$1,"&lt;"&amp;17))-(RANK(R13,$B13:$AT13,0)+COUNTIFS($B13:$AT13,R13,$B$1:$AT$1,"&lt;"&amp;17))</f>
        <v>-12</v>
      </c>
      <c r="BL13">
        <f>(RANK(_calc_라운드기준!S13,_calc_라운드기준!$B13:$AT13,0)+COUNTIFS(_calc_라운드기준!$B13:$AT13,_calc_라운드기준!S13,$B$1:$AT$1,"&lt;"&amp;18))-(RANK(S13,$B13:$AT13,0)+COUNTIFS($B13:$AT13,S13,$B$1:$AT$1,"&lt;"&amp;18))</f>
        <v>30</v>
      </c>
      <c r="BM13">
        <f>(RANK(_calc_라운드기준!T13,_calc_라운드기준!$B13:$AT13,0)+COUNTIFS(_calc_라운드기준!$B13:$AT13,_calc_라운드기준!T13,$B$1:$AT$1,"&lt;"&amp;19))-(RANK(T13,$B13:$AT13,0)+COUNTIFS($B13:$AT13,T13,$B$1:$AT$1,"&lt;"&amp;19))</f>
        <v>-4</v>
      </c>
      <c r="BN13">
        <f>(RANK(_calc_라운드기준!U13,_calc_라운드기준!$B13:$AT13,0)+COUNTIFS(_calc_라운드기준!$B13:$AT13,_calc_라운드기준!U13,$B$1:$AT$1,"&lt;"&amp;20))-(RANK(U13,$B13:$AT13,0)+COUNTIFS($B13:$AT13,U13,$B$1:$AT$1,"&lt;"&amp;20))</f>
        <v>-5</v>
      </c>
      <c r="BO13">
        <f>(RANK(_calc_라운드기준!V13,_calc_라운드기준!$B13:$AT13,0)+COUNTIFS(_calc_라운드기준!$B13:$AT13,_calc_라운드기준!V13,$B$1:$AT$1,"&lt;"&amp;21))-(RANK(V13,$B13:$AT13,0)+COUNTIFS($B13:$AT13,V13,$B$1:$AT$1,"&lt;"&amp;21))</f>
        <v>31</v>
      </c>
      <c r="BP13">
        <f>(RANK(_calc_라운드기준!W13,_calc_라운드기준!$B13:$AT13,0)+COUNTIFS(_calc_라운드기준!$B13:$AT13,_calc_라운드기준!W13,$B$1:$AT$1,"&lt;"&amp;22))-(RANK(W13,$B13:$AT13,0)+COUNTIFS($B13:$AT13,W13,$B$1:$AT$1,"&lt;"&amp;22))</f>
        <v>-6</v>
      </c>
      <c r="BQ13">
        <f>(RANK(_calc_라운드기준!X13,_calc_라운드기준!$B13:$AT13,0)+COUNTIFS(_calc_라운드기준!$B13:$AT13,_calc_라운드기준!X13,$B$1:$AT$1,"&lt;"&amp;23))-(RANK(X13,$B13:$AT13,0)+COUNTIFS($B13:$AT13,X13,$B$1:$AT$1,"&lt;"&amp;23))</f>
        <v>-25</v>
      </c>
      <c r="BR13">
        <f>(RANK(_calc_라운드기준!Y13,_calc_라운드기준!$B13:$AT13,0)+COUNTIFS(_calc_라운드기준!$B13:$AT13,_calc_라운드기준!Y13,$B$1:$AT$1,"&lt;"&amp;24))-(RANK(Y13,$B13:$AT13,0)+COUNTIFS($B13:$AT13,Y13,$B$1:$AT$1,"&lt;"&amp;24))</f>
        <v>-7</v>
      </c>
      <c r="BS13">
        <f>(RANK(_calc_라운드기준!Z13,_calc_라운드기준!$B13:$AT13,0)+COUNTIFS(_calc_라운드기준!$B13:$AT13,_calc_라운드기준!Z13,$B$1:$AT$1,"&lt;"&amp;25))-(RANK(Z13,$B13:$AT13,0)+COUNTIFS($B13:$AT13,Z13,$B$1:$AT$1,"&lt;"&amp;25))</f>
        <v>-14</v>
      </c>
      <c r="BT13">
        <f>(RANK(_calc_라운드기준!AA13,_calc_라운드기준!$B13:$AT13,0)+COUNTIFS(_calc_라운드기준!$B13:$AT13,_calc_라운드기준!AA13,$B$1:$AT$1,"&lt;"&amp;26))-(RANK(AA13,$B13:$AT13,0)+COUNTIFS($B13:$AT13,AA13,$B$1:$AT$1,"&lt;"&amp;26))</f>
        <v>1</v>
      </c>
      <c r="BU13">
        <f>(RANK(_calc_라운드기준!AB13,_calc_라운드기준!$B13:$AT13,0)+COUNTIFS(_calc_라운드기준!$B13:$AT13,_calc_라운드기준!AB13,$B$1:$AT$1,"&lt;"&amp;27))-(RANK(AB13,$B13:$AT13,0)+COUNTIFS($B13:$AT13,AB13,$B$1:$AT$1,"&lt;"&amp;27))</f>
        <v>-22</v>
      </c>
      <c r="BV13">
        <f>(RANK(_calc_라운드기준!AC13,_calc_라운드기준!$B13:$AT13,0)+COUNTIFS(_calc_라운드기준!$B13:$AT13,_calc_라운드기준!AC13,$B$1:$AT$1,"&lt;"&amp;28))-(RANK(AC13,$B13:$AT13,0)+COUNTIFS($B13:$AT13,AC13,$B$1:$AT$1,"&lt;"&amp;28))</f>
        <v>-9</v>
      </c>
      <c r="BW13">
        <f>(RANK(_calc_라운드기준!AD13,_calc_라운드기준!$B13:$AT13,0)+COUNTIFS(_calc_라운드기준!$B13:$AT13,_calc_라운드기준!AD13,$B$1:$AT$1,"&lt;"&amp;29))-(RANK(AD13,$B13:$AT13,0)+COUNTIFS($B13:$AT13,AD13,$B$1:$AT$1,"&lt;"&amp;29))</f>
        <v>-12</v>
      </c>
      <c r="BX13">
        <f>(RANK(_calc_라운드기준!AE13,_calc_라운드기준!$B13:$AT13,0)+COUNTIFS(_calc_라운드기준!$B13:$AT13,_calc_라운드기준!AE13,$B$1:$AT$1,"&lt;"&amp;30))-(RANK(AE13,$B13:$AT13,0)+COUNTIFS($B13:$AT13,AE13,$B$1:$AT$1,"&lt;"&amp;30))</f>
        <v>13</v>
      </c>
      <c r="BY13">
        <f>(RANK(_calc_라운드기준!AF13,_calc_라운드기준!$B13:$AT13,0)+COUNTIFS(_calc_라운드기준!$B13:$AT13,_calc_라운드기준!AF13,$B$1:$AT$1,"&lt;"&amp;31))-(RANK(AF13,$B13:$AT13,0)+COUNTIFS($B13:$AT13,AF13,$B$1:$AT$1,"&lt;"&amp;31))</f>
        <v>-11</v>
      </c>
      <c r="BZ13">
        <f>(RANK(_calc_라운드기준!AG13,_calc_라운드기준!$B13:$AT13,0)+COUNTIFS(_calc_라운드기준!$B13:$AT13,_calc_라운드기준!AG13,$B$1:$AT$1,"&lt;"&amp;32))-(RANK(AG13,$B13:$AT13,0)+COUNTIFS($B13:$AT13,AG13,$B$1:$AT$1,"&lt;"&amp;32))</f>
        <v>-7</v>
      </c>
      <c r="CA13">
        <f>(RANK(_calc_라운드기준!AH13,_calc_라운드기준!$B13:$AT13,0)+COUNTIFS(_calc_라운드기준!$B13:$AT13,_calc_라운드기준!AH13,$B$1:$AT$1,"&lt;"&amp;33))-(RANK(AH13,$B13:$AT13,0)+COUNTIFS($B13:$AT13,AH13,$B$1:$AT$1,"&lt;"&amp;33))</f>
        <v>19</v>
      </c>
      <c r="CB13">
        <f>(RANK(_calc_라운드기준!AI13,_calc_라운드기준!$B13:$AT13,0)+COUNTIFS(_calc_라운드기준!$B13:$AT13,_calc_라운드기준!AI13,$B$1:$AT$1,"&lt;"&amp;34))-(RANK(AI13,$B13:$AT13,0)+COUNTIFS($B13:$AT13,AI13,$B$1:$AT$1,"&lt;"&amp;34))</f>
        <v>14</v>
      </c>
      <c r="CC13">
        <f>(RANK(_calc_라운드기준!AJ13,_calc_라운드기준!$B13:$AT13,0)+COUNTIFS(_calc_라운드기준!$B13:$AT13,_calc_라운드기준!AJ13,$B$1:$AT$1,"&lt;"&amp;35))-(RANK(AJ13,$B13:$AT13,0)+COUNTIFS($B13:$AT13,AJ13,$B$1:$AT$1,"&lt;"&amp;35))</f>
        <v>18</v>
      </c>
      <c r="CD13">
        <f>(RANK(_calc_라운드기준!AK13,_calc_라운드기준!$B13:$AT13,0)+COUNTIFS(_calc_라운드기준!$B13:$AT13,_calc_라운드기준!AK13,$B$1:$AT$1,"&lt;"&amp;36))-(RANK(AK13,$B13:$AT13,0)+COUNTIFS($B13:$AT13,AK13,$B$1:$AT$1,"&lt;"&amp;36))</f>
        <v>-6</v>
      </c>
      <c r="CE13">
        <f>(RANK(_calc_라운드기준!AL13,_calc_라운드기준!$B13:$AT13,0)+COUNTIFS(_calc_라운드기준!$B13:$AT13,_calc_라운드기준!AL13,$B$1:$AT$1,"&lt;"&amp;37))-(RANK(AL13,$B13:$AT13,0)+COUNTIFS($B13:$AT13,AL13,$B$1:$AT$1,"&lt;"&amp;37))</f>
        <v>-7</v>
      </c>
      <c r="CF13">
        <f>(RANK(_calc_라운드기준!AM13,_calc_라운드기준!$B13:$AT13,0)+COUNTIFS(_calc_라운드기준!$B13:$AT13,_calc_라운드기준!AM13,$B$1:$AT$1,"&lt;"&amp;38))-(RANK(AM13,$B13:$AT13,0)+COUNTIFS($B13:$AT13,AM13,$B$1:$AT$1,"&lt;"&amp;38))</f>
        <v>15</v>
      </c>
      <c r="CG13">
        <f>(RANK(_calc_라운드기준!AN13,_calc_라운드기준!$B13:$AT13,0)+COUNTIFS(_calc_라운드기준!$B13:$AT13,_calc_라운드기준!AN13,$B$1:$AT$1,"&lt;"&amp;39))-(RANK(AN13,$B13:$AT13,0)+COUNTIFS($B13:$AT13,AN13,$B$1:$AT$1,"&lt;"&amp;39))</f>
        <v>17</v>
      </c>
      <c r="CH13">
        <f>(RANK(_calc_라운드기준!AO13,_calc_라운드기준!$B13:$AT13,0)+COUNTIFS(_calc_라운드기준!$B13:$AT13,_calc_라운드기준!AO13,$B$1:$AT$1,"&lt;"&amp;40))-(RANK(AO13,$B13:$AT13,0)+COUNTIFS($B13:$AT13,AO13,$B$1:$AT$1,"&lt;"&amp;40))</f>
        <v>1</v>
      </c>
      <c r="CI13">
        <f>(RANK(_calc_라운드기준!AP13,_calc_라운드기준!$B13:$AT13,0)+COUNTIFS(_calc_라운드기준!$B13:$AT13,_calc_라운드기준!AP13,$B$1:$AT$1,"&lt;"&amp;41))-(RANK(AP13,$B13:$AT13,0)+COUNTIFS($B13:$AT13,AP13,$B$1:$AT$1,"&lt;"&amp;41))</f>
        <v>-19</v>
      </c>
      <c r="CJ13">
        <f>(RANK(_calc_라운드기준!AQ13,_calc_라운드기준!$B13:$AT13,0)+COUNTIFS(_calc_라운드기준!$B13:$AT13,_calc_라운드기준!AQ13,$B$1:$AT$1,"&lt;"&amp;42))-(RANK(AQ13,$B13:$AT13,0)+COUNTIFS($B13:$AT13,AQ13,$B$1:$AT$1,"&lt;"&amp;42))</f>
        <v>8</v>
      </c>
      <c r="CK13">
        <f>(RANK(_calc_라운드기준!AR13,_calc_라운드기준!$B13:$AT13,0)+COUNTIFS(_calc_라운드기준!$B13:$AT13,_calc_라운드기준!AR13,$B$1:$AT$1,"&lt;"&amp;43))-(RANK(AR13,$B13:$AT13,0)+COUNTIFS($B13:$AT13,AR13,$B$1:$AT$1,"&lt;"&amp;43))</f>
        <v>9</v>
      </c>
      <c r="CL13">
        <f>(RANK(_calc_라운드기준!AS13,_calc_라운드기준!$B13:$AT13,0)+COUNTIFS(_calc_라운드기준!$B13:$AT13,_calc_라운드기준!AS13,$B$1:$AT$1,"&lt;"&amp;44))-(RANK(AS13,$B13:$AT13,0)+COUNTIFS($B13:$AT13,AS13,$B$1:$AT$1,"&lt;"&amp;44))</f>
        <v>6</v>
      </c>
      <c r="CM13">
        <f>(RANK(_calc_라운드기준!AT13,_calc_라운드기준!$B13:$AT13,0)+COUNTIFS(_calc_라운드기준!$B13:$AT13,_calc_라운드기준!AT13,$B$1:$AT$1,"&lt;"&amp;45))-(RANK(AT13,$B13:$AT13,0)+COUNTIFS($B13:$AT13,AT13,$B$1:$AT$1,"&lt;"&amp;45))</f>
        <v>18</v>
      </c>
      <c r="CN13">
        <f t="shared" si="0"/>
        <v>43</v>
      </c>
      <c r="CO13">
        <f t="shared" si="1"/>
        <v>25</v>
      </c>
      <c r="CP13">
        <f t="shared" si="2"/>
        <v>19</v>
      </c>
      <c r="CQ13">
        <f t="shared" si="3"/>
        <v>45</v>
      </c>
      <c r="CR13">
        <f t="shared" si="4"/>
        <v>33</v>
      </c>
      <c r="CS13">
        <f t="shared" si="5"/>
        <v>10</v>
      </c>
      <c r="CT13">
        <f t="shared" si="6"/>
        <v>6</v>
      </c>
      <c r="CU13">
        <f t="shared" si="7"/>
        <v>44</v>
      </c>
      <c r="CV13">
        <f t="shared" si="8"/>
        <v>40</v>
      </c>
      <c r="CW13">
        <f t="shared" si="9"/>
        <v>20</v>
      </c>
      <c r="CX13">
        <f t="shared" si="10"/>
        <v>14</v>
      </c>
      <c r="CY13">
        <f t="shared" si="11"/>
        <v>3</v>
      </c>
      <c r="CZ13">
        <f t="shared" si="12"/>
        <v>17</v>
      </c>
      <c r="DA13">
        <f t="shared" si="13"/>
        <v>4</v>
      </c>
      <c r="DB13">
        <f t="shared" si="14"/>
        <v>38</v>
      </c>
      <c r="DC13">
        <f t="shared" si="15"/>
        <v>23</v>
      </c>
      <c r="DD13">
        <f t="shared" si="16"/>
        <v>35</v>
      </c>
      <c r="DE13">
        <f t="shared" si="17"/>
        <v>2</v>
      </c>
      <c r="DF13">
        <f t="shared" si="18"/>
        <v>24</v>
      </c>
      <c r="DG13">
        <f t="shared" si="19"/>
        <v>26</v>
      </c>
      <c r="DH13">
        <f t="shared" si="20"/>
        <v>1</v>
      </c>
      <c r="DI13">
        <f t="shared" si="21"/>
        <v>27</v>
      </c>
      <c r="DJ13">
        <f t="shared" si="22"/>
        <v>42</v>
      </c>
      <c r="DK13">
        <f t="shared" si="23"/>
        <v>29</v>
      </c>
      <c r="DL13">
        <f t="shared" si="24"/>
        <v>37</v>
      </c>
      <c r="DM13">
        <f t="shared" si="25"/>
        <v>21</v>
      </c>
      <c r="DN13">
        <f t="shared" si="26"/>
        <v>41</v>
      </c>
      <c r="DO13">
        <f t="shared" si="27"/>
        <v>32</v>
      </c>
      <c r="DP13">
        <f t="shared" si="28"/>
        <v>36</v>
      </c>
      <c r="DQ13">
        <f t="shared" si="29"/>
        <v>13</v>
      </c>
      <c r="DR13">
        <f t="shared" si="30"/>
        <v>34</v>
      </c>
      <c r="DS13">
        <f t="shared" si="31"/>
        <v>30</v>
      </c>
      <c r="DT13">
        <f t="shared" si="32"/>
        <v>5</v>
      </c>
      <c r="DU13">
        <f t="shared" si="33"/>
        <v>12</v>
      </c>
      <c r="DV13">
        <f t="shared" si="34"/>
        <v>7</v>
      </c>
      <c r="DW13">
        <f t="shared" si="35"/>
        <v>28</v>
      </c>
      <c r="DX13">
        <f t="shared" si="36"/>
        <v>31</v>
      </c>
      <c r="DY13">
        <f t="shared" si="37"/>
        <v>11</v>
      </c>
      <c r="DZ13">
        <f t="shared" si="38"/>
        <v>9</v>
      </c>
      <c r="EA13">
        <f t="shared" si="39"/>
        <v>22</v>
      </c>
      <c r="EB13">
        <f t="shared" si="40"/>
        <v>39</v>
      </c>
      <c r="EC13">
        <f t="shared" si="41"/>
        <v>16</v>
      </c>
      <c r="ED13">
        <f t="shared" si="42"/>
        <v>15</v>
      </c>
      <c r="EE13">
        <f t="shared" si="43"/>
        <v>18</v>
      </c>
      <c r="EF13">
        <f t="shared" si="44"/>
        <v>8</v>
      </c>
    </row>
    <row r="14" spans="1:136" ht="16.5" customHeight="1">
      <c r="A14">
        <f>_calc_라운드기준!A14</f>
        <v>1232</v>
      </c>
      <c r="B14">
        <f>INDEX(_calc_누적빈도!B:B,$A14)-INDEX(_calc_누적빈도!B:B,$A14-기준450회_후보!$B$1)</f>
        <v>55</v>
      </c>
      <c r="C14">
        <f>INDEX(_calc_누적빈도!C:C,$A14)-INDEX(_calc_누적빈도!C:C,$A14-기준450회_후보!$B$1)</f>
        <v>52</v>
      </c>
      <c r="D14">
        <f>INDEX(_calc_누적빈도!D:D,$A14)-INDEX(_calc_누적빈도!D:D,$A14-기준450회_후보!$B$1)</f>
        <v>69</v>
      </c>
      <c r="E14">
        <f>INDEX(_calc_누적빈도!E:E,$A14)-INDEX(_calc_누적빈도!E:E,$A14-기준450회_후보!$B$1)</f>
        <v>52</v>
      </c>
      <c r="F14">
        <f>INDEX(_calc_누적빈도!F:F,$A14)-INDEX(_calc_누적빈도!F:F,$A14-기준450회_후보!$B$1)</f>
        <v>44</v>
      </c>
      <c r="G14">
        <f>INDEX(_calc_누적빈도!G:G,$A14)-INDEX(_calc_누적빈도!G:G,$A14-기준450회_후보!$B$1)</f>
        <v>67</v>
      </c>
      <c r="H14">
        <f>INDEX(_calc_누적빈도!H:H,$A14)-INDEX(_calc_누적빈도!H:H,$A14-기준450회_후보!$B$1)</f>
        <v>60</v>
      </c>
      <c r="I14">
        <f>INDEX(_calc_누적빈도!I:I,$A14)-INDEX(_calc_누적빈도!I:I,$A14-기준450회_후보!$B$1)</f>
        <v>47</v>
      </c>
      <c r="J14">
        <f>INDEX(_calc_누적빈도!J:J,$A14)-INDEX(_calc_누적빈도!J:J,$A14-기준450회_후보!$B$1)</f>
        <v>56</v>
      </c>
      <c r="K14">
        <f>INDEX(_calc_누적빈도!K:K,$A14)-INDEX(_calc_누적빈도!K:K,$A14-기준450회_후보!$B$1)</f>
        <v>55</v>
      </c>
      <c r="L14">
        <f>INDEX(_calc_누적빈도!L:L,$A14)-INDEX(_calc_누적빈도!L:L,$A14-기준450회_후보!$B$1)</f>
        <v>56</v>
      </c>
      <c r="M14">
        <f>INDEX(_calc_누적빈도!M:M,$A14)-INDEX(_calc_누적빈도!M:M,$A14-기준450회_후보!$B$1)</f>
        <v>71</v>
      </c>
      <c r="N14">
        <f>INDEX(_calc_누적빈도!N:N,$A14)-INDEX(_calc_누적빈도!N:N,$A14-기준450회_후보!$B$1)</f>
        <v>72</v>
      </c>
      <c r="O14">
        <f>INDEX(_calc_누적빈도!O:O,$A14)-INDEX(_calc_누적빈도!O:O,$A14-기준450회_후보!$B$1)</f>
        <v>62</v>
      </c>
      <c r="P14">
        <f>INDEX(_calc_누적빈도!P:P,$A14)-INDEX(_calc_누적빈도!P:P,$A14-기준450회_후보!$B$1)</f>
        <v>61</v>
      </c>
      <c r="Q14">
        <f>INDEX(_calc_누적빈도!Q:Q,$A14)-INDEX(_calc_누적빈도!Q:Q,$A14-기준450회_후보!$B$1)</f>
        <v>71</v>
      </c>
      <c r="R14">
        <f>INDEX(_calc_누적빈도!R:R,$A14)-INDEX(_calc_누적빈도!R:R,$A14-기준450회_후보!$B$1)</f>
        <v>57</v>
      </c>
      <c r="S14">
        <f>INDEX(_calc_누적빈도!S:S,$A14)-INDEX(_calc_누적빈도!S:S,$A14-기준450회_후보!$B$1)</f>
        <v>68</v>
      </c>
      <c r="T14">
        <f>INDEX(_calc_누적빈도!T:T,$A14)-INDEX(_calc_누적빈도!T:T,$A14-기준450회_후보!$B$1)</f>
        <v>62</v>
      </c>
      <c r="U14">
        <f>INDEX(_calc_누적빈도!U:U,$A14)-INDEX(_calc_누적빈도!U:U,$A14-기준450회_후보!$B$1)</f>
        <v>50</v>
      </c>
      <c r="V14">
        <f>INDEX(_calc_누적빈도!V:V,$A14)-INDEX(_calc_누적빈도!V:V,$A14-기준450회_후보!$B$1)</f>
        <v>64</v>
      </c>
      <c r="W14">
        <f>INDEX(_calc_누적빈도!W:W,$A14)-INDEX(_calc_누적빈도!W:W,$A14-기준450회_후보!$B$1)</f>
        <v>58</v>
      </c>
      <c r="X14">
        <f>INDEX(_calc_누적빈도!X:X,$A14)-INDEX(_calc_누적빈도!X:X,$A14-기준450회_후보!$B$1)</f>
        <v>53</v>
      </c>
      <c r="Y14">
        <f>INDEX(_calc_누적빈도!Y:Y,$A14)-INDEX(_calc_누적빈도!Y:Y,$A14-기준450회_후보!$B$1)</f>
        <v>60</v>
      </c>
      <c r="Z14">
        <f>INDEX(_calc_누적빈도!Z:Z,$A14)-INDEX(_calc_누적빈도!Z:Z,$A14-기준450회_후보!$B$1)</f>
        <v>52</v>
      </c>
      <c r="AA14">
        <f>INDEX(_calc_누적빈도!AA:AA,$A14)-INDEX(_calc_누적빈도!AA:AA,$A14-기준450회_후보!$B$1)</f>
        <v>62</v>
      </c>
      <c r="AB14">
        <f>INDEX(_calc_누적빈도!AB:AB,$A14)-INDEX(_calc_누적빈도!AB:AB,$A14-기준450회_후보!$B$1)</f>
        <v>60</v>
      </c>
      <c r="AC14">
        <f>INDEX(_calc_누적빈도!AC:AC,$A14)-INDEX(_calc_누적빈도!AC:AC,$A14-기준450회_후보!$B$1)</f>
        <v>65</v>
      </c>
      <c r="AD14">
        <f>INDEX(_calc_누적빈도!AD:AD,$A14)-INDEX(_calc_누적빈도!AD:AD,$A14-기준450회_후보!$B$1)</f>
        <v>59</v>
      </c>
      <c r="AE14">
        <f>INDEX(_calc_누적빈도!AE:AE,$A14)-INDEX(_calc_누적빈도!AE:AE,$A14-기준450회_후보!$B$1)</f>
        <v>67</v>
      </c>
      <c r="AF14">
        <f>INDEX(_calc_누적빈도!AF:AF,$A14)-INDEX(_calc_누적빈도!AF:AF,$A14-기준450회_후보!$B$1)</f>
        <v>64</v>
      </c>
      <c r="AG14">
        <f>INDEX(_calc_누적빈도!AG:AG,$A14)-INDEX(_calc_누적빈도!AG:AG,$A14-기준450회_후보!$B$1)</f>
        <v>55</v>
      </c>
      <c r="AH14">
        <f>INDEX(_calc_누적빈도!AH:AH,$A14)-INDEX(_calc_누적빈도!AH:AH,$A14-기준450회_후보!$B$1)</f>
        <v>66</v>
      </c>
      <c r="AI14">
        <f>INDEX(_calc_누적빈도!AI:AI,$A14)-INDEX(_calc_누적빈도!AI:AI,$A14-기준450회_후보!$B$1)</f>
        <v>59</v>
      </c>
      <c r="AJ14">
        <f>INDEX(_calc_누적빈도!AJ:AJ,$A14)-INDEX(_calc_누적빈도!AJ:AJ,$A14-기준450회_후보!$B$1)</f>
        <v>65</v>
      </c>
      <c r="AK14">
        <f>INDEX(_calc_누적빈도!AK:AK,$A14)-INDEX(_calc_누적빈도!AK:AK,$A14-기준450회_후보!$B$1)</f>
        <v>60</v>
      </c>
      <c r="AL14">
        <f>INDEX(_calc_누적빈도!AL:AL,$A14)-INDEX(_calc_누적빈도!AL:AL,$A14-기준450회_후보!$B$1)</f>
        <v>58</v>
      </c>
      <c r="AM14">
        <f>INDEX(_calc_누적빈도!AM:AM,$A14)-INDEX(_calc_누적빈도!AM:AM,$A14-기준450회_후보!$B$1)</f>
        <v>75</v>
      </c>
      <c r="AN14">
        <f>INDEX(_calc_누적빈도!AN:AN,$A14)-INDEX(_calc_누적빈도!AN:AN,$A14-기준450회_후보!$B$1)</f>
        <v>64</v>
      </c>
      <c r="AO14">
        <f>INDEX(_calc_누적빈도!AO:AO,$A14)-INDEX(_calc_누적빈도!AO:AO,$A14-기준450회_후보!$B$1)</f>
        <v>53</v>
      </c>
      <c r="AP14">
        <f>INDEX(_calc_누적빈도!AP:AP,$A14)-INDEX(_calc_누적빈도!AP:AP,$A14-기준450회_후보!$B$1)</f>
        <v>52</v>
      </c>
      <c r="AQ14">
        <f>INDEX(_calc_누적빈도!AQ:AQ,$A14)-INDEX(_calc_누적빈도!AQ:AQ,$A14-기준450회_후보!$B$1)</f>
        <v>60</v>
      </c>
      <c r="AR14">
        <f>INDEX(_calc_누적빈도!AR:AR,$A14)-INDEX(_calc_누적빈도!AR:AR,$A14-기준450회_후보!$B$1)</f>
        <v>54</v>
      </c>
      <c r="AS14">
        <f>INDEX(_calc_누적빈도!AS:AS,$A14)-INDEX(_calc_누적빈도!AS:AS,$A14-기준450회_후보!$B$1)</f>
        <v>59</v>
      </c>
      <c r="AT14">
        <f>INDEX(_calc_누적빈도!AT:AT,$A14)-INDEX(_calc_누적빈도!AT:AT,$A14-기준450회_후보!$B$1)</f>
        <v>69</v>
      </c>
      <c r="AU14">
        <f>(RANK(_calc_라운드기준!B14,_calc_라운드기준!$B14:$AT14,0)+COUNTIFS(_calc_라운드기준!$B14:$AT14,_calc_라운드기준!B14,$B$1:$AT$1,"&lt;"&amp;1))-(RANK(B14,$B14:$AT14,0)+COUNTIFS($B14:$AT14,B14,$B$1:$AT$1,"&lt;"&amp;1))</f>
        <v>-28</v>
      </c>
      <c r="AV14">
        <f>(RANK(_calc_라운드기준!C14,_calc_라운드기준!$B14:$AT14,0)+COUNTIFS(_calc_라운드기준!$B14:$AT14,_calc_라운드기준!C14,$B$1:$AT$1,"&lt;"&amp;2))-(RANK(C14,$B14:$AT14,0)+COUNTIFS($B14:$AT14,C14,$B$1:$AT$1,"&lt;"&amp;2))</f>
        <v>-6</v>
      </c>
      <c r="AW14">
        <f>(RANK(_calc_라운드기준!D14,_calc_라운드기준!$B14:$AT14,0)+COUNTIFS(_calc_라운드기준!$B14:$AT14,_calc_라운드기준!D14,$B$1:$AT$1,"&lt;"&amp;3))-(RANK(D14,$B14:$AT14,0)+COUNTIFS($B14:$AT14,D14,$B$1:$AT$1,"&lt;"&amp;3))</f>
        <v>3</v>
      </c>
      <c r="AX14">
        <f>(RANK(_calc_라운드기준!E14,_calc_라운드기준!$B14:$AT14,0)+COUNTIFS(_calc_라운드기준!$B14:$AT14,_calc_라운드기준!E14,$B$1:$AT$1,"&lt;"&amp;4))-(RANK(E14,$B14:$AT14,0)+COUNTIFS($B14:$AT14,E14,$B$1:$AT$1,"&lt;"&amp;4))</f>
        <v>-31</v>
      </c>
      <c r="AY14">
        <f>(RANK(_calc_라운드기준!F14,_calc_라운드기준!$B14:$AT14,0)+COUNTIFS(_calc_라운드기준!$B14:$AT14,_calc_라운드기준!F14,$B$1:$AT$1,"&lt;"&amp;5))-(RANK(F14,$B14:$AT14,0)+COUNTIFS($B14:$AT14,F14,$B$1:$AT$1,"&lt;"&amp;5))</f>
        <v>-11</v>
      </c>
      <c r="AZ14">
        <f>(RANK(_calc_라운드기준!G14,_calc_라운드기준!$B14:$AT14,0)+COUNTIFS(_calc_라운드기준!$B14:$AT14,_calc_라운드기준!G14,$B$1:$AT$1,"&lt;"&amp;6))-(RANK(G14,$B14:$AT14,0)+COUNTIFS($B14:$AT14,G14,$B$1:$AT$1,"&lt;"&amp;6))</f>
        <v>17</v>
      </c>
      <c r="BA14">
        <f>(RANK(_calc_라운드기준!H14,_calc_라운드기준!$B14:$AT14,0)+COUNTIFS(_calc_라운드기준!$B14:$AT14,_calc_라운드기준!H14,$B$1:$AT$1,"&lt;"&amp;7))-(RANK(H14,$B14:$AT14,0)+COUNTIFS($B14:$AT14,H14,$B$1:$AT$1,"&lt;"&amp;7))</f>
        <v>20</v>
      </c>
      <c r="BB14">
        <f>(RANK(_calc_라운드기준!I14,_calc_라운드기준!$B14:$AT14,0)+COUNTIFS(_calc_라운드기준!$B14:$AT14,_calc_라운드기준!I14,$B$1:$AT$1,"&lt;"&amp;8))-(RANK(I14,$B14:$AT14,0)+COUNTIFS($B14:$AT14,I14,$B$1:$AT$1,"&lt;"&amp;8))</f>
        <v>-30</v>
      </c>
      <c r="BC14">
        <f>(RANK(_calc_라운드기준!J14,_calc_라운드기준!$B14:$AT14,0)+COUNTIFS(_calc_라운드기준!$B14:$AT14,_calc_라운드기준!J14,$B$1:$AT$1,"&lt;"&amp;9))-(RANK(J14,$B14:$AT14,0)+COUNTIFS($B14:$AT14,J14,$B$1:$AT$1,"&lt;"&amp;9))</f>
        <v>-21</v>
      </c>
      <c r="BD14">
        <f>(RANK(_calc_라운드기준!K14,_calc_라운드기준!$B14:$AT14,0)+COUNTIFS(_calc_라운드기준!$B14:$AT14,_calc_라운드기준!K14,$B$1:$AT$1,"&lt;"&amp;10))-(RANK(K14,$B14:$AT14,0)+COUNTIFS($B14:$AT14,K14,$B$1:$AT$1,"&lt;"&amp;10))</f>
        <v>1</v>
      </c>
      <c r="BE14">
        <f>(RANK(_calc_라운드기준!L14,_calc_라운드기준!$B14:$AT14,0)+COUNTIFS(_calc_라운드기준!$B14:$AT14,_calc_라운드기준!L14,$B$1:$AT$1,"&lt;"&amp;11))-(RANK(L14,$B14:$AT14,0)+COUNTIFS($B14:$AT14,L14,$B$1:$AT$1,"&lt;"&amp;11))</f>
        <v>12</v>
      </c>
      <c r="BF14">
        <f>(RANK(_calc_라운드기준!M14,_calc_라운드기준!$B14:$AT14,0)+COUNTIFS(_calc_라운드기준!$B14:$AT14,_calc_라운드기준!M14,$B$1:$AT$1,"&lt;"&amp;12))-(RANK(M14,$B14:$AT14,0)+COUNTIFS($B14:$AT14,M14,$B$1:$AT$1,"&lt;"&amp;12))</f>
        <v>33</v>
      </c>
      <c r="BG14">
        <f>(RANK(_calc_라운드기준!N14,_calc_라운드기준!$B14:$AT14,0)+COUNTIFS(_calc_라운드기준!$B14:$AT14,_calc_라운드기준!N14,$B$1:$AT$1,"&lt;"&amp;13))-(RANK(N14,$B14:$AT14,0)+COUNTIFS($B14:$AT14,N14,$B$1:$AT$1,"&lt;"&amp;13))</f>
        <v>4</v>
      </c>
      <c r="BH14">
        <f>(RANK(_calc_라운드기준!O14,_calc_라운드기준!$B14:$AT14,0)+COUNTIFS(_calc_라운드기준!$B14:$AT14,_calc_라운드기준!O14,$B$1:$AT$1,"&lt;"&amp;14))-(RANK(O14,$B14:$AT14,0)+COUNTIFS($B14:$AT14,O14,$B$1:$AT$1,"&lt;"&amp;14))</f>
        <v>25</v>
      </c>
      <c r="BI14">
        <f>(RANK(_calc_라운드기준!P14,_calc_라운드기준!$B14:$AT14,0)+COUNTIFS(_calc_라운드기준!$B14:$AT14,_calc_라운드기준!P14,$B$1:$AT$1,"&lt;"&amp;15))-(RANK(P14,$B14:$AT14,0)+COUNTIFS($B14:$AT14,P14,$B$1:$AT$1,"&lt;"&amp;15))</f>
        <v>-12</v>
      </c>
      <c r="BJ14">
        <f>(RANK(_calc_라운드기준!Q14,_calc_라운드기준!$B14:$AT14,0)+COUNTIFS(_calc_라운드기준!$B14:$AT14,_calc_라운드기준!Q14,$B$1:$AT$1,"&lt;"&amp;16))-(RANK(Q14,$B14:$AT14,0)+COUNTIFS($B14:$AT14,Q14,$B$1:$AT$1,"&lt;"&amp;16))</f>
        <v>-1</v>
      </c>
      <c r="BK14">
        <f>(RANK(_calc_라운드기준!R14,_calc_라운드기준!$B14:$AT14,0)+COUNTIFS(_calc_라운드기준!$B14:$AT14,_calc_라운드기준!R14,$B$1:$AT$1,"&lt;"&amp;17))-(RANK(R14,$B14:$AT14,0)+COUNTIFS($B14:$AT14,R14,$B$1:$AT$1,"&lt;"&amp;17))</f>
        <v>-15</v>
      </c>
      <c r="BL14">
        <f>(RANK(_calc_라운드기준!S14,_calc_라운드기준!$B14:$AT14,0)+COUNTIFS(_calc_라운드기준!$B14:$AT14,_calc_라운드기준!S14,$B$1:$AT$1,"&lt;"&amp;18))-(RANK(S14,$B14:$AT14,0)+COUNTIFS($B14:$AT14,S14,$B$1:$AT$1,"&lt;"&amp;18))</f>
        <v>30</v>
      </c>
      <c r="BM14">
        <f>(RANK(_calc_라운드기준!T14,_calc_라운드기준!$B14:$AT14,0)+COUNTIFS(_calc_라운드기준!$B14:$AT14,_calc_라운드기준!T14,$B$1:$AT$1,"&lt;"&amp;19))-(RANK(T14,$B14:$AT14,0)+COUNTIFS($B14:$AT14,T14,$B$1:$AT$1,"&lt;"&amp;19))</f>
        <v>-1</v>
      </c>
      <c r="BN14">
        <f>(RANK(_calc_라운드기준!U14,_calc_라운드기준!$B14:$AT14,0)+COUNTIFS(_calc_라운드기준!$B14:$AT14,_calc_라운드기준!U14,$B$1:$AT$1,"&lt;"&amp;20))-(RANK(U14,$B14:$AT14,0)+COUNTIFS($B14:$AT14,U14,$B$1:$AT$1,"&lt;"&amp;20))</f>
        <v>-5</v>
      </c>
      <c r="BO14">
        <f>(RANK(_calc_라운드기준!V14,_calc_라운드기준!$B14:$AT14,0)+COUNTIFS(_calc_라운드기준!$B14:$AT14,_calc_라운드기준!V14,$B$1:$AT$1,"&lt;"&amp;21))-(RANK(V14,$B14:$AT14,0)+COUNTIFS($B14:$AT14,V14,$B$1:$AT$1,"&lt;"&amp;21))</f>
        <v>29</v>
      </c>
      <c r="BP14">
        <f>(RANK(_calc_라운드기준!W14,_calc_라운드기준!$B14:$AT14,0)+COUNTIFS(_calc_라운드기준!$B14:$AT14,_calc_라운드기준!W14,$B$1:$AT$1,"&lt;"&amp;22))-(RANK(W14,$B14:$AT14,0)+COUNTIFS($B14:$AT14,W14,$B$1:$AT$1,"&lt;"&amp;22))</f>
        <v>-2</v>
      </c>
      <c r="BQ14">
        <f>(RANK(_calc_라운드기준!X14,_calc_라운드기준!$B14:$AT14,0)+COUNTIFS(_calc_라운드기준!$B14:$AT14,_calc_라운드기준!X14,$B$1:$AT$1,"&lt;"&amp;23))-(RANK(X14,$B14:$AT14,0)+COUNTIFS($B14:$AT14,X14,$B$1:$AT$1,"&lt;"&amp;23))</f>
        <v>-26</v>
      </c>
      <c r="BR14">
        <f>(RANK(_calc_라운드기준!Y14,_calc_라운드기준!$B14:$AT14,0)+COUNTIFS(_calc_라운드기준!$B14:$AT14,_calc_라운드기준!Y14,$B$1:$AT$1,"&lt;"&amp;24))-(RANK(Y14,$B14:$AT14,0)+COUNTIFS($B14:$AT14,Y14,$B$1:$AT$1,"&lt;"&amp;24))</f>
        <v>-4</v>
      </c>
      <c r="BS14">
        <f>(RANK(_calc_라운드기준!Z14,_calc_라운드기준!$B14:$AT14,0)+COUNTIFS(_calc_라운드기준!$B14:$AT14,_calc_라운드기준!Z14,$B$1:$AT$1,"&lt;"&amp;25))-(RANK(Z14,$B14:$AT14,0)+COUNTIFS($B14:$AT14,Z14,$B$1:$AT$1,"&lt;"&amp;25))</f>
        <v>-23</v>
      </c>
      <c r="BT14">
        <f>(RANK(_calc_라운드기준!AA14,_calc_라운드기준!$B14:$AT14,0)+COUNTIFS(_calc_라운드기준!$B14:$AT14,_calc_라운드기준!AA14,$B$1:$AT$1,"&lt;"&amp;26))-(RANK(AA14,$B14:$AT14,0)+COUNTIFS($B14:$AT14,AA14,$B$1:$AT$1,"&lt;"&amp;26))</f>
        <v>1</v>
      </c>
      <c r="BU14">
        <f>(RANK(_calc_라운드기준!AB14,_calc_라운드기준!$B14:$AT14,0)+COUNTIFS(_calc_라운드기준!$B14:$AT14,_calc_라운드기준!AB14,$B$1:$AT$1,"&lt;"&amp;27))-(RANK(AB14,$B14:$AT14,0)+COUNTIFS($B14:$AT14,AB14,$B$1:$AT$1,"&lt;"&amp;27))</f>
        <v>-21</v>
      </c>
      <c r="BV14">
        <f>(RANK(_calc_라운드기준!AC14,_calc_라운드기준!$B14:$AT14,0)+COUNTIFS(_calc_라운드기준!$B14:$AT14,_calc_라운드기준!AC14,$B$1:$AT$1,"&lt;"&amp;28))-(RANK(AC14,$B14:$AT14,0)+COUNTIFS($B14:$AT14,AC14,$B$1:$AT$1,"&lt;"&amp;28))</f>
        <v>-9</v>
      </c>
      <c r="BW14">
        <f>(RANK(_calc_라운드기준!AD14,_calc_라운드기준!$B14:$AT14,0)+COUNTIFS(_calc_라운드기준!$B14:$AT14,_calc_라운드기준!AD14,$B$1:$AT$1,"&lt;"&amp;29))-(RANK(AD14,$B14:$AT14,0)+COUNTIFS($B14:$AT14,AD14,$B$1:$AT$1,"&lt;"&amp;29))</f>
        <v>-13</v>
      </c>
      <c r="BX14">
        <f>(RANK(_calc_라운드기준!AE14,_calc_라운드기준!$B14:$AT14,0)+COUNTIFS(_calc_라운드기준!$B14:$AT14,_calc_라운드기준!AE14,$B$1:$AT$1,"&lt;"&amp;30))-(RANK(AE14,$B14:$AT14,0)+COUNTIFS($B14:$AT14,AE14,$B$1:$AT$1,"&lt;"&amp;30))</f>
        <v>11</v>
      </c>
      <c r="BY14">
        <f>(RANK(_calc_라운드기준!AF14,_calc_라운드기준!$B14:$AT14,0)+COUNTIFS(_calc_라운드기준!$B14:$AT14,_calc_라운드기준!AF14,$B$1:$AT$1,"&lt;"&amp;31))-(RANK(AF14,$B14:$AT14,0)+COUNTIFS($B14:$AT14,AF14,$B$1:$AT$1,"&lt;"&amp;31))</f>
        <v>-10</v>
      </c>
      <c r="BZ14">
        <f>(RANK(_calc_라운드기준!AG14,_calc_라운드기준!$B14:$AT14,0)+COUNTIFS(_calc_라운드기준!$B14:$AT14,_calc_라운드기준!AG14,$B$1:$AT$1,"&lt;"&amp;32))-(RANK(AG14,$B14:$AT14,0)+COUNTIFS($B14:$AT14,AG14,$B$1:$AT$1,"&lt;"&amp;32))</f>
        <v>-8</v>
      </c>
      <c r="CA14">
        <f>(RANK(_calc_라운드기준!AH14,_calc_라운드기준!$B14:$AT14,0)+COUNTIFS(_calc_라운드기준!$B14:$AT14,_calc_라운드기준!AH14,$B$1:$AT$1,"&lt;"&amp;33))-(RANK(AH14,$B14:$AT14,0)+COUNTIFS($B14:$AT14,AH14,$B$1:$AT$1,"&lt;"&amp;33))</f>
        <v>18</v>
      </c>
      <c r="CB14">
        <f>(RANK(_calc_라운드기준!AI14,_calc_라운드기준!$B14:$AT14,0)+COUNTIFS(_calc_라운드기준!$B14:$AT14,_calc_라운드기준!AI14,$B$1:$AT$1,"&lt;"&amp;34))-(RANK(AI14,$B14:$AT14,0)+COUNTIFS($B14:$AT14,AI14,$B$1:$AT$1,"&lt;"&amp;34))</f>
        <v>17</v>
      </c>
      <c r="CC14">
        <f>(RANK(_calc_라운드기준!AJ14,_calc_라운드기준!$B14:$AT14,0)+COUNTIFS(_calc_라운드기준!$B14:$AT14,_calc_라운드기준!AJ14,$B$1:$AT$1,"&lt;"&amp;35))-(RANK(AJ14,$B14:$AT14,0)+COUNTIFS($B14:$AT14,AJ14,$B$1:$AT$1,"&lt;"&amp;35))</f>
        <v>17</v>
      </c>
      <c r="CD14">
        <f>(RANK(_calc_라운드기준!AK14,_calc_라운드기준!$B14:$AT14,0)+COUNTIFS(_calc_라운드기준!$B14:$AT14,_calc_라운드기준!AK14,$B$1:$AT$1,"&lt;"&amp;36))-(RANK(AK14,$B14:$AT14,0)+COUNTIFS($B14:$AT14,AK14,$B$1:$AT$1,"&lt;"&amp;36))</f>
        <v>-2</v>
      </c>
      <c r="CE14">
        <f>(RANK(_calc_라운드기준!AL14,_calc_라운드기준!$B14:$AT14,0)+COUNTIFS(_calc_라운드기준!$B14:$AT14,_calc_라운드기준!AL14,$B$1:$AT$1,"&lt;"&amp;37))-(RANK(AL14,$B14:$AT14,0)+COUNTIFS($B14:$AT14,AL14,$B$1:$AT$1,"&lt;"&amp;37))</f>
        <v>-7</v>
      </c>
      <c r="CF14">
        <f>(RANK(_calc_라운드기준!AM14,_calc_라운드기준!$B14:$AT14,0)+COUNTIFS(_calc_라운드기준!$B14:$AT14,_calc_라운드기준!AM14,$B$1:$AT$1,"&lt;"&amp;38))-(RANK(AM14,$B14:$AT14,0)+COUNTIFS($B14:$AT14,AM14,$B$1:$AT$1,"&lt;"&amp;38))</f>
        <v>12</v>
      </c>
      <c r="CG14">
        <f>(RANK(_calc_라운드기준!AN14,_calc_라운드기준!$B14:$AT14,0)+COUNTIFS(_calc_라운드기준!$B14:$AT14,_calc_라운드기준!AN14,$B$1:$AT$1,"&lt;"&amp;39))-(RANK(AN14,$B14:$AT14,0)+COUNTIFS($B14:$AT14,AN14,$B$1:$AT$1,"&lt;"&amp;39))</f>
        <v>15</v>
      </c>
      <c r="CH14">
        <f>(RANK(_calc_라운드기준!AO14,_calc_라운드기준!$B14:$AT14,0)+COUNTIFS(_calc_라운드기준!$B14:$AT14,_calc_라운드기준!AO14,$B$1:$AT$1,"&lt;"&amp;40))-(RANK(AO14,$B14:$AT14,0)+COUNTIFS($B14:$AT14,AO14,$B$1:$AT$1,"&lt;"&amp;40))</f>
        <v>1</v>
      </c>
      <c r="CI14">
        <f>(RANK(_calc_라운드기준!AP14,_calc_라운드기준!$B14:$AT14,0)+COUNTIFS(_calc_라운드기준!$B14:$AT14,_calc_라운드기준!AP14,$B$1:$AT$1,"&lt;"&amp;41))-(RANK(AP14,$B14:$AT14,0)+COUNTIFS($B14:$AT14,AP14,$B$1:$AT$1,"&lt;"&amp;41))</f>
        <v>-19</v>
      </c>
      <c r="CJ14">
        <f>(RANK(_calc_라운드기준!AQ14,_calc_라운드기준!$B14:$AT14,0)+COUNTIFS(_calc_라운드기준!$B14:$AT14,_calc_라운드기준!AQ14,$B$1:$AT$1,"&lt;"&amp;42))-(RANK(AQ14,$B14:$AT14,0)+COUNTIFS($B14:$AT14,AQ14,$B$1:$AT$1,"&lt;"&amp;42))</f>
        <v>7</v>
      </c>
      <c r="CK14">
        <f>(RANK(_calc_라운드기준!AR14,_calc_라운드기준!$B14:$AT14,0)+COUNTIFS(_calc_라운드기준!$B14:$AT14,_calc_라운드기준!AR14,$B$1:$AT$1,"&lt;"&amp;43))-(RANK(AR14,$B14:$AT14,0)+COUNTIFS($B14:$AT14,AR14,$B$1:$AT$1,"&lt;"&amp;43))</f>
        <v>9</v>
      </c>
      <c r="CL14">
        <f>(RANK(_calc_라운드기준!AS14,_calc_라운드기준!$B14:$AT14,0)+COUNTIFS(_calc_라운드기준!$B14:$AT14,_calc_라운드기준!AS14,$B$1:$AT$1,"&lt;"&amp;44))-(RANK(AS14,$B14:$AT14,0)+COUNTIFS($B14:$AT14,AS14,$B$1:$AT$1,"&lt;"&amp;44))</f>
        <v>5</v>
      </c>
      <c r="CM14">
        <f>(RANK(_calc_라운드기준!AT14,_calc_라운드기준!$B14:$AT14,0)+COUNTIFS(_calc_라운드기준!$B14:$AT14,_calc_라운드기준!AT14,$B$1:$AT$1,"&lt;"&amp;45))-(RANK(AT14,$B14:$AT14,0)+COUNTIFS($B14:$AT14,AT14,$B$1:$AT$1,"&lt;"&amp;45))</f>
        <v>18</v>
      </c>
      <c r="CN14">
        <f t="shared" si="0"/>
        <v>43</v>
      </c>
      <c r="CO14">
        <f t="shared" si="1"/>
        <v>29</v>
      </c>
      <c r="CP14">
        <f t="shared" si="2"/>
        <v>19</v>
      </c>
      <c r="CQ14">
        <f t="shared" si="3"/>
        <v>45</v>
      </c>
      <c r="CR14">
        <f t="shared" si="4"/>
        <v>34</v>
      </c>
      <c r="CS14">
        <f t="shared" si="5"/>
        <v>8</v>
      </c>
      <c r="CT14">
        <f t="shared" si="6"/>
        <v>5</v>
      </c>
      <c r="CU14">
        <f t="shared" si="7"/>
        <v>44</v>
      </c>
      <c r="CV14">
        <f t="shared" si="8"/>
        <v>39</v>
      </c>
      <c r="CW14">
        <f t="shared" si="9"/>
        <v>20</v>
      </c>
      <c r="CX14">
        <f t="shared" si="10"/>
        <v>12</v>
      </c>
      <c r="CY14">
        <f t="shared" si="11"/>
        <v>1</v>
      </c>
      <c r="CZ14">
        <f t="shared" si="12"/>
        <v>18</v>
      </c>
      <c r="DA14">
        <f t="shared" si="13"/>
        <v>4</v>
      </c>
      <c r="DB14">
        <f t="shared" si="14"/>
        <v>35</v>
      </c>
      <c r="DC14">
        <f t="shared" si="15"/>
        <v>23</v>
      </c>
      <c r="DD14">
        <f t="shared" si="16"/>
        <v>37</v>
      </c>
      <c r="DE14">
        <f t="shared" si="17"/>
        <v>2</v>
      </c>
      <c r="DF14">
        <f t="shared" si="18"/>
        <v>24</v>
      </c>
      <c r="DG14">
        <f t="shared" si="19"/>
        <v>28</v>
      </c>
      <c r="DH14">
        <f t="shared" si="20"/>
        <v>3</v>
      </c>
      <c r="DI14">
        <f t="shared" si="21"/>
        <v>25</v>
      </c>
      <c r="DJ14">
        <f t="shared" si="22"/>
        <v>42</v>
      </c>
      <c r="DK14">
        <f t="shared" si="23"/>
        <v>27</v>
      </c>
      <c r="DL14">
        <f t="shared" si="24"/>
        <v>41</v>
      </c>
      <c r="DM14">
        <f t="shared" si="25"/>
        <v>21</v>
      </c>
      <c r="DN14">
        <f t="shared" si="26"/>
        <v>40</v>
      </c>
      <c r="DO14">
        <f t="shared" si="27"/>
        <v>32</v>
      </c>
      <c r="DP14">
        <f t="shared" si="28"/>
        <v>36</v>
      </c>
      <c r="DQ14">
        <f t="shared" si="29"/>
        <v>14</v>
      </c>
      <c r="DR14">
        <f t="shared" si="30"/>
        <v>33</v>
      </c>
      <c r="DS14">
        <f t="shared" si="31"/>
        <v>31</v>
      </c>
      <c r="DT14">
        <f t="shared" si="32"/>
        <v>6</v>
      </c>
      <c r="DU14">
        <f t="shared" si="33"/>
        <v>9</v>
      </c>
      <c r="DV14">
        <f t="shared" si="34"/>
        <v>10</v>
      </c>
      <c r="DW14">
        <f t="shared" si="35"/>
        <v>26</v>
      </c>
      <c r="DX14">
        <f t="shared" si="36"/>
        <v>30</v>
      </c>
      <c r="DY14">
        <f t="shared" si="37"/>
        <v>13</v>
      </c>
      <c r="DZ14">
        <f t="shared" si="38"/>
        <v>11</v>
      </c>
      <c r="EA14">
        <f t="shared" si="39"/>
        <v>22</v>
      </c>
      <c r="EB14">
        <f t="shared" si="40"/>
        <v>38</v>
      </c>
      <c r="EC14">
        <f t="shared" si="41"/>
        <v>16</v>
      </c>
      <c r="ED14">
        <f t="shared" si="42"/>
        <v>15</v>
      </c>
      <c r="EE14">
        <f t="shared" si="43"/>
        <v>17</v>
      </c>
      <c r="EF14">
        <f t="shared" si="44"/>
        <v>7</v>
      </c>
    </row>
    <row r="15" spans="1:136" ht="16.5" customHeight="1">
      <c r="A15">
        <f>_calc_라운드기준!A15</f>
        <v>1231</v>
      </c>
      <c r="B15">
        <f>INDEX(_calc_누적빈도!B:B,$A15)-INDEX(_calc_누적빈도!B:B,$A15-기준450회_후보!$B$1)</f>
        <v>55</v>
      </c>
      <c r="C15">
        <f>INDEX(_calc_누적빈도!C:C,$A15)-INDEX(_calc_누적빈도!C:C,$A15-기준450회_후보!$B$1)</f>
        <v>52</v>
      </c>
      <c r="D15">
        <f>INDEX(_calc_누적빈도!D:D,$A15)-INDEX(_calc_누적빈도!D:D,$A15-기준450회_후보!$B$1)</f>
        <v>69</v>
      </c>
      <c r="E15">
        <f>INDEX(_calc_누적빈도!E:E,$A15)-INDEX(_calc_누적빈도!E:E,$A15-기준450회_후보!$B$1)</f>
        <v>51</v>
      </c>
      <c r="F15">
        <f>INDEX(_calc_누적빈도!F:F,$A15)-INDEX(_calc_누적빈도!F:F,$A15-기준450회_후보!$B$1)</f>
        <v>44</v>
      </c>
      <c r="G15">
        <f>INDEX(_calc_누적빈도!G:G,$A15)-INDEX(_calc_누적빈도!G:G,$A15-기준450회_후보!$B$1)</f>
        <v>67</v>
      </c>
      <c r="H15">
        <f>INDEX(_calc_누적빈도!H:H,$A15)-INDEX(_calc_누적빈도!H:H,$A15-기준450회_후보!$B$1)</f>
        <v>60</v>
      </c>
      <c r="I15">
        <f>INDEX(_calc_누적빈도!I:I,$A15)-INDEX(_calc_누적빈도!I:I,$A15-기준450회_후보!$B$1)</f>
        <v>47</v>
      </c>
      <c r="J15">
        <f>INDEX(_calc_누적빈도!J:J,$A15)-INDEX(_calc_누적빈도!J:J,$A15-기준450회_후보!$B$1)</f>
        <v>56</v>
      </c>
      <c r="K15">
        <f>INDEX(_calc_누적빈도!K:K,$A15)-INDEX(_calc_누적빈도!K:K,$A15-기준450회_후보!$B$1)</f>
        <v>55</v>
      </c>
      <c r="L15">
        <f>INDEX(_calc_누적빈도!L:L,$A15)-INDEX(_calc_누적빈도!L:L,$A15-기준450회_후보!$B$1)</f>
        <v>57</v>
      </c>
      <c r="M15">
        <f>INDEX(_calc_누적빈도!M:M,$A15)-INDEX(_calc_누적빈도!M:M,$A15-기준450회_후보!$B$1)</f>
        <v>71</v>
      </c>
      <c r="N15">
        <f>INDEX(_calc_누적빈도!N:N,$A15)-INDEX(_calc_누적빈도!N:N,$A15-기준450회_후보!$B$1)</f>
        <v>71</v>
      </c>
      <c r="O15">
        <f>INDEX(_calc_누적빈도!O:O,$A15)-INDEX(_calc_누적빈도!O:O,$A15-기준450회_후보!$B$1)</f>
        <v>61</v>
      </c>
      <c r="P15">
        <f>INDEX(_calc_누적빈도!P:P,$A15)-INDEX(_calc_누적빈도!P:P,$A15-기준450회_후보!$B$1)</f>
        <v>61</v>
      </c>
      <c r="Q15">
        <f>INDEX(_calc_누적빈도!Q:Q,$A15)-INDEX(_calc_누적빈도!Q:Q,$A15-기준450회_후보!$B$1)</f>
        <v>72</v>
      </c>
      <c r="R15">
        <f>INDEX(_calc_누적빈도!R:R,$A15)-INDEX(_calc_누적빈도!R:R,$A15-기준450회_후보!$B$1)</f>
        <v>57</v>
      </c>
      <c r="S15">
        <f>INDEX(_calc_누적빈도!S:S,$A15)-INDEX(_calc_누적빈도!S:S,$A15-기준450회_후보!$B$1)</f>
        <v>68</v>
      </c>
      <c r="T15">
        <f>INDEX(_calc_누적빈도!T:T,$A15)-INDEX(_calc_누적빈도!T:T,$A15-기준450회_후보!$B$1)</f>
        <v>63</v>
      </c>
      <c r="U15">
        <f>INDEX(_calc_누적빈도!U:U,$A15)-INDEX(_calc_누적빈도!U:U,$A15-기준450회_후보!$B$1)</f>
        <v>50</v>
      </c>
      <c r="V15">
        <f>INDEX(_calc_누적빈도!V:V,$A15)-INDEX(_calc_누적빈도!V:V,$A15-기준450회_후보!$B$1)</f>
        <v>64</v>
      </c>
      <c r="W15">
        <f>INDEX(_calc_누적빈도!W:W,$A15)-INDEX(_calc_누적빈도!W:W,$A15-기준450회_후보!$B$1)</f>
        <v>58</v>
      </c>
      <c r="X15">
        <f>INDEX(_calc_누적빈도!X:X,$A15)-INDEX(_calc_누적빈도!X:X,$A15-기준450회_후보!$B$1)</f>
        <v>53</v>
      </c>
      <c r="Y15">
        <f>INDEX(_calc_누적빈도!Y:Y,$A15)-INDEX(_calc_누적빈도!Y:Y,$A15-기준450회_후보!$B$1)</f>
        <v>61</v>
      </c>
      <c r="Z15">
        <f>INDEX(_calc_누적빈도!Z:Z,$A15)-INDEX(_calc_누적빈도!Z:Z,$A15-기준450회_후보!$B$1)</f>
        <v>52</v>
      </c>
      <c r="AA15">
        <f>INDEX(_calc_누적빈도!AA:AA,$A15)-INDEX(_calc_누적빈도!AA:AA,$A15-기준450회_후보!$B$1)</f>
        <v>62</v>
      </c>
      <c r="AB15">
        <f>INDEX(_calc_누적빈도!AB:AB,$A15)-INDEX(_calc_누적빈도!AB:AB,$A15-기준450회_후보!$B$1)</f>
        <v>60</v>
      </c>
      <c r="AC15">
        <f>INDEX(_calc_누적빈도!AC:AC,$A15)-INDEX(_calc_누적빈도!AC:AC,$A15-기준450회_후보!$B$1)</f>
        <v>65</v>
      </c>
      <c r="AD15">
        <f>INDEX(_calc_누적빈도!AD:AD,$A15)-INDEX(_calc_누적빈도!AD:AD,$A15-기준450회_후보!$B$1)</f>
        <v>59</v>
      </c>
      <c r="AE15">
        <f>INDEX(_calc_누적빈도!AE:AE,$A15)-INDEX(_calc_누적빈도!AE:AE,$A15-기준450회_후보!$B$1)</f>
        <v>67</v>
      </c>
      <c r="AF15">
        <f>INDEX(_calc_누적빈도!AF:AF,$A15)-INDEX(_calc_누적빈도!AF:AF,$A15-기준450회_후보!$B$1)</f>
        <v>63</v>
      </c>
      <c r="AG15">
        <f>INDEX(_calc_누적빈도!AG:AG,$A15)-INDEX(_calc_누적빈도!AG:AG,$A15-기준450회_후보!$B$1)</f>
        <v>55</v>
      </c>
      <c r="AH15">
        <f>INDEX(_calc_누적빈도!AH:AH,$A15)-INDEX(_calc_누적빈도!AH:AH,$A15-기준450회_후보!$B$1)</f>
        <v>66</v>
      </c>
      <c r="AI15">
        <f>INDEX(_calc_누적빈도!AI:AI,$A15)-INDEX(_calc_누적빈도!AI:AI,$A15-기준450회_후보!$B$1)</f>
        <v>59</v>
      </c>
      <c r="AJ15">
        <f>INDEX(_calc_누적빈도!AJ:AJ,$A15)-INDEX(_calc_누적빈도!AJ:AJ,$A15-기준450회_후보!$B$1)</f>
        <v>65</v>
      </c>
      <c r="AK15">
        <f>INDEX(_calc_누적빈도!AK:AK,$A15)-INDEX(_calc_누적빈도!AK:AK,$A15-기준450회_후보!$B$1)</f>
        <v>60</v>
      </c>
      <c r="AL15">
        <f>INDEX(_calc_누적빈도!AL:AL,$A15)-INDEX(_calc_누적빈도!AL:AL,$A15-기준450회_후보!$B$1)</f>
        <v>58</v>
      </c>
      <c r="AM15">
        <f>INDEX(_calc_누적빈도!AM:AM,$A15)-INDEX(_calc_누적빈도!AM:AM,$A15-기준450회_후보!$B$1)</f>
        <v>74</v>
      </c>
      <c r="AN15">
        <f>INDEX(_calc_누적빈도!AN:AN,$A15)-INDEX(_calc_누적빈도!AN:AN,$A15-기준450회_후보!$B$1)</f>
        <v>65</v>
      </c>
      <c r="AO15">
        <f>INDEX(_calc_누적빈도!AO:AO,$A15)-INDEX(_calc_누적빈도!AO:AO,$A15-기준450회_후보!$B$1)</f>
        <v>53</v>
      </c>
      <c r="AP15">
        <f>INDEX(_calc_누적빈도!AP:AP,$A15)-INDEX(_calc_누적빈도!AP:AP,$A15-기준450회_후보!$B$1)</f>
        <v>52</v>
      </c>
      <c r="AQ15">
        <f>INDEX(_calc_누적빈도!AQ:AQ,$A15)-INDEX(_calc_누적빈도!AQ:AQ,$A15-기준450회_후보!$B$1)</f>
        <v>60</v>
      </c>
      <c r="AR15">
        <f>INDEX(_calc_누적빈도!AR:AR,$A15)-INDEX(_calc_누적빈도!AR:AR,$A15-기준450회_후보!$B$1)</f>
        <v>54</v>
      </c>
      <c r="AS15">
        <f>INDEX(_calc_누적빈도!AS:AS,$A15)-INDEX(_calc_누적빈도!AS:AS,$A15-기준450회_후보!$B$1)</f>
        <v>59</v>
      </c>
      <c r="AT15">
        <f>INDEX(_calc_누적빈도!AT:AT,$A15)-INDEX(_calc_누적빈도!AT:AT,$A15-기준450회_후보!$B$1)</f>
        <v>69</v>
      </c>
      <c r="AU15">
        <f>(RANK(_calc_라운드기준!B15,_calc_라운드기준!$B15:$AT15,0)+COUNTIFS(_calc_라운드기준!$B15:$AT15,_calc_라운드기준!B15,$B$1:$AT$1,"&lt;"&amp;1))-(RANK(B15,$B15:$AT15,0)+COUNTIFS($B15:$AT15,B15,$B$1:$AT$1,"&lt;"&amp;1))</f>
        <v>-29</v>
      </c>
      <c r="AV15">
        <f>(RANK(_calc_라운드기준!C15,_calc_라운드기준!$B15:$AT15,0)+COUNTIFS(_calc_라운드기준!$B15:$AT15,_calc_라운드기준!C15,$B$1:$AT$1,"&lt;"&amp;2))-(RANK(C15,$B15:$AT15,0)+COUNTIFS($B15:$AT15,C15,$B$1:$AT$1,"&lt;"&amp;2))</f>
        <v>-4</v>
      </c>
      <c r="AW15">
        <f>(RANK(_calc_라운드기준!D15,_calc_라운드기준!$B15:$AT15,0)+COUNTIFS(_calc_라운드기준!$B15:$AT15,_calc_라운드기준!D15,$B$1:$AT$1,"&lt;"&amp;3))-(RANK(D15,$B15:$AT15,0)+COUNTIFS($B15:$AT15,D15,$B$1:$AT$1,"&lt;"&amp;3))</f>
        <v>2</v>
      </c>
      <c r="AX15">
        <f>(RANK(_calc_라운드기준!E15,_calc_라운드기준!$B15:$AT15,0)+COUNTIFS(_calc_라운드기준!$B15:$AT15,_calc_라운드기준!E15,$B$1:$AT$1,"&lt;"&amp;4))-(RANK(E15,$B15:$AT15,0)+COUNTIFS($B15:$AT15,E15,$B$1:$AT$1,"&lt;"&amp;4))</f>
        <v>-28</v>
      </c>
      <c r="AY15">
        <f>(RANK(_calc_라운드기준!F15,_calc_라운드기준!$B15:$AT15,0)+COUNTIFS(_calc_라운드기준!$B15:$AT15,_calc_라운드기준!F15,$B$1:$AT$1,"&lt;"&amp;5))-(RANK(F15,$B15:$AT15,0)+COUNTIFS($B15:$AT15,F15,$B$1:$AT$1,"&lt;"&amp;5))</f>
        <v>-9</v>
      </c>
      <c r="AZ15">
        <f>(RANK(_calc_라운드기준!G15,_calc_라운드기준!$B15:$AT15,0)+COUNTIFS(_calc_라운드기준!$B15:$AT15,_calc_라운드기준!G15,$B$1:$AT$1,"&lt;"&amp;6))-(RANK(G15,$B15:$AT15,0)+COUNTIFS($B15:$AT15,G15,$B$1:$AT$1,"&lt;"&amp;6))</f>
        <v>18</v>
      </c>
      <c r="BA15">
        <f>(RANK(_calc_라운드기준!H15,_calc_라운드기준!$B15:$AT15,0)+COUNTIFS(_calc_라운드기준!$B15:$AT15,_calc_라운드기준!H15,$B$1:$AT$1,"&lt;"&amp;7))-(RANK(H15,$B15:$AT15,0)+COUNTIFS($B15:$AT15,H15,$B$1:$AT$1,"&lt;"&amp;7))</f>
        <v>18</v>
      </c>
      <c r="BB15">
        <f>(RANK(_calc_라운드기준!I15,_calc_라운드기준!$B15:$AT15,0)+COUNTIFS(_calc_라운드기준!$B15:$AT15,_calc_라운드기준!I15,$B$1:$AT$1,"&lt;"&amp;8))-(RANK(I15,$B15:$AT15,0)+COUNTIFS($B15:$AT15,I15,$B$1:$AT$1,"&lt;"&amp;8))</f>
        <v>-36</v>
      </c>
      <c r="BC15">
        <f>(RANK(_calc_라운드기준!J15,_calc_라운드기준!$B15:$AT15,0)+COUNTIFS(_calc_라운드기준!$B15:$AT15,_calc_라운드기준!J15,$B$1:$AT$1,"&lt;"&amp;9))-(RANK(J15,$B15:$AT15,0)+COUNTIFS($B15:$AT15,J15,$B$1:$AT$1,"&lt;"&amp;9))</f>
        <v>-23</v>
      </c>
      <c r="BD15">
        <f>(RANK(_calc_라운드기준!K15,_calc_라운드기준!$B15:$AT15,0)+COUNTIFS(_calc_라운드기준!$B15:$AT15,_calc_라운드기준!K15,$B$1:$AT$1,"&lt;"&amp;10))-(RANK(K15,$B15:$AT15,0)+COUNTIFS($B15:$AT15,K15,$B$1:$AT$1,"&lt;"&amp;10))</f>
        <v>-7</v>
      </c>
      <c r="BE15">
        <f>(RANK(_calc_라운드기준!L15,_calc_라운드기준!$B15:$AT15,0)+COUNTIFS(_calc_라운드기준!$B15:$AT15,_calc_라운드기준!L15,$B$1:$AT$1,"&lt;"&amp;11))-(RANK(L15,$B15:$AT15,0)+COUNTIFS($B15:$AT15,L15,$B$1:$AT$1,"&lt;"&amp;11))</f>
        <v>14</v>
      </c>
      <c r="BF15">
        <f>(RANK(_calc_라운드기준!M15,_calc_라운드기준!$B15:$AT15,0)+COUNTIFS(_calc_라운드기준!$B15:$AT15,_calc_라운드기준!M15,$B$1:$AT$1,"&lt;"&amp;12))-(RANK(M15,$B15:$AT15,0)+COUNTIFS($B15:$AT15,M15,$B$1:$AT$1,"&lt;"&amp;12))</f>
        <v>34</v>
      </c>
      <c r="BG15">
        <f>(RANK(_calc_라운드기준!N15,_calc_라운드기준!$B15:$AT15,0)+COUNTIFS(_calc_라운드기준!$B15:$AT15,_calc_라운드기준!N15,$B$1:$AT$1,"&lt;"&amp;13))-(RANK(N15,$B15:$AT15,0)+COUNTIFS($B15:$AT15,N15,$B$1:$AT$1,"&lt;"&amp;13))</f>
        <v>6</v>
      </c>
      <c r="BH15">
        <f>(RANK(_calc_라운드기준!O15,_calc_라운드기준!$B15:$AT15,0)+COUNTIFS(_calc_라운드기준!$B15:$AT15,_calc_라운드기준!O15,$B$1:$AT$1,"&lt;"&amp;14))-(RANK(O15,$B15:$AT15,0)+COUNTIFS($B15:$AT15,O15,$B$1:$AT$1,"&lt;"&amp;14))</f>
        <v>22</v>
      </c>
      <c r="BI15">
        <f>(RANK(_calc_라운드기준!P15,_calc_라운드기준!$B15:$AT15,0)+COUNTIFS(_calc_라운드기준!$B15:$AT15,_calc_라운드기준!P15,$B$1:$AT$1,"&lt;"&amp;15))-(RANK(P15,$B15:$AT15,0)+COUNTIFS($B15:$AT15,P15,$B$1:$AT$1,"&lt;"&amp;15))</f>
        <v>-14</v>
      </c>
      <c r="BJ15">
        <f>(RANK(_calc_라운드기준!Q15,_calc_라운드기준!$B15:$AT15,0)+COUNTIFS(_calc_라운드기준!$B15:$AT15,_calc_라운드기준!Q15,$B$1:$AT$1,"&lt;"&amp;16))-(RANK(Q15,$B15:$AT15,0)+COUNTIFS($B15:$AT15,Q15,$B$1:$AT$1,"&lt;"&amp;16))</f>
        <v>1</v>
      </c>
      <c r="BK15">
        <f>(RANK(_calc_라운드기준!R15,_calc_라운드기준!$B15:$AT15,0)+COUNTIFS(_calc_라운드기준!$B15:$AT15,_calc_라운드기준!R15,$B$1:$AT$1,"&lt;"&amp;17))-(RANK(R15,$B15:$AT15,0)+COUNTIFS($B15:$AT15,R15,$B$1:$AT$1,"&lt;"&amp;17))</f>
        <v>-16</v>
      </c>
      <c r="BL15">
        <f>(RANK(_calc_라운드기준!S15,_calc_라운드기준!$B15:$AT15,0)+COUNTIFS(_calc_라운드기준!$B15:$AT15,_calc_라운드기준!S15,$B$1:$AT$1,"&lt;"&amp;18))-(RANK(S15,$B15:$AT15,0)+COUNTIFS($B15:$AT15,S15,$B$1:$AT$1,"&lt;"&amp;18))</f>
        <v>34</v>
      </c>
      <c r="BM15">
        <f>(RANK(_calc_라운드기준!T15,_calc_라운드기준!$B15:$AT15,0)+COUNTIFS(_calc_라운드기준!$B15:$AT15,_calc_라운드기준!T15,$B$1:$AT$1,"&lt;"&amp;19))-(RANK(T15,$B15:$AT15,0)+COUNTIFS($B15:$AT15,T15,$B$1:$AT$1,"&lt;"&amp;19))</f>
        <v>1</v>
      </c>
      <c r="BN15">
        <f>(RANK(_calc_라운드기준!U15,_calc_라운드기준!$B15:$AT15,0)+COUNTIFS(_calc_라운드기준!$B15:$AT15,_calc_라운드기준!U15,$B$1:$AT$1,"&lt;"&amp;20))-(RANK(U15,$B15:$AT15,0)+COUNTIFS($B15:$AT15,U15,$B$1:$AT$1,"&lt;"&amp;20))</f>
        <v>-15</v>
      </c>
      <c r="BO15">
        <f>(RANK(_calc_라운드기준!V15,_calc_라운드기준!$B15:$AT15,0)+COUNTIFS(_calc_라운드기준!$B15:$AT15,_calc_라운드기준!V15,$B$1:$AT$1,"&lt;"&amp;21))-(RANK(V15,$B15:$AT15,0)+COUNTIFS($B15:$AT15,V15,$B$1:$AT$1,"&lt;"&amp;21))</f>
        <v>28</v>
      </c>
      <c r="BP15">
        <f>(RANK(_calc_라운드기준!W15,_calc_라운드기준!$B15:$AT15,0)+COUNTIFS(_calc_라운드기준!$B15:$AT15,_calc_라운드기준!W15,$B$1:$AT$1,"&lt;"&amp;22))-(RANK(W15,$B15:$AT15,0)+COUNTIFS($B15:$AT15,W15,$B$1:$AT$1,"&lt;"&amp;22))</f>
        <v>1</v>
      </c>
      <c r="BQ15">
        <f>(RANK(_calc_라운드기준!X15,_calc_라운드기준!$B15:$AT15,0)+COUNTIFS(_calc_라운드기준!$B15:$AT15,_calc_라운드기준!X15,$B$1:$AT$1,"&lt;"&amp;23))-(RANK(X15,$B15:$AT15,0)+COUNTIFS($B15:$AT15,X15,$B$1:$AT$1,"&lt;"&amp;23))</f>
        <v>-26</v>
      </c>
      <c r="BR15">
        <f>(RANK(_calc_라운드기준!Y15,_calc_라운드기준!$B15:$AT15,0)+COUNTIFS(_calc_라운드기준!$B15:$AT15,_calc_라운드기준!Y15,$B$1:$AT$1,"&lt;"&amp;24))-(RANK(Y15,$B15:$AT15,0)+COUNTIFS($B15:$AT15,Y15,$B$1:$AT$1,"&lt;"&amp;24))</f>
        <v>-3</v>
      </c>
      <c r="BS15">
        <f>(RANK(_calc_라운드기준!Z15,_calc_라운드기준!$B15:$AT15,0)+COUNTIFS(_calc_라운드기준!$B15:$AT15,_calc_라운드기준!Z15,$B$1:$AT$1,"&lt;"&amp;25))-(RANK(Z15,$B15:$AT15,0)+COUNTIFS($B15:$AT15,Z15,$B$1:$AT$1,"&lt;"&amp;25))</f>
        <v>-22</v>
      </c>
      <c r="BT15">
        <f>(RANK(_calc_라운드기준!AA15,_calc_라운드기준!$B15:$AT15,0)+COUNTIFS(_calc_라운드기준!$B15:$AT15,_calc_라운드기준!AA15,$B$1:$AT$1,"&lt;"&amp;26))-(RANK(AA15,$B15:$AT15,0)+COUNTIFS($B15:$AT15,AA15,$B$1:$AT$1,"&lt;"&amp;26))</f>
        <v>2</v>
      </c>
      <c r="BU15">
        <f>(RANK(_calc_라운드기준!AB15,_calc_라운드기준!$B15:$AT15,0)+COUNTIFS(_calc_라운드기준!$B15:$AT15,_calc_라운드기준!AB15,$B$1:$AT$1,"&lt;"&amp;27))-(RANK(AB15,$B15:$AT15,0)+COUNTIFS($B15:$AT15,AB15,$B$1:$AT$1,"&lt;"&amp;27))</f>
        <v>-21</v>
      </c>
      <c r="BV15">
        <f>(RANK(_calc_라운드기준!AC15,_calc_라운드기준!$B15:$AT15,0)+COUNTIFS(_calc_라운드기준!$B15:$AT15,_calc_라운드기준!AC15,$B$1:$AT$1,"&lt;"&amp;28))-(RANK(AC15,$B15:$AT15,0)+COUNTIFS($B15:$AT15,AC15,$B$1:$AT$1,"&lt;"&amp;28))</f>
        <v>-9</v>
      </c>
      <c r="BW15">
        <f>(RANK(_calc_라운드기준!AD15,_calc_라운드기준!$B15:$AT15,0)+COUNTIFS(_calc_라운드기준!$B15:$AT15,_calc_라운드기준!AD15,$B$1:$AT$1,"&lt;"&amp;29))-(RANK(AD15,$B15:$AT15,0)+COUNTIFS($B15:$AT15,AD15,$B$1:$AT$1,"&lt;"&amp;29))</f>
        <v>-13</v>
      </c>
      <c r="BX15">
        <f>(RANK(_calc_라운드기준!AE15,_calc_라운드기준!$B15:$AT15,0)+COUNTIFS(_calc_라운드기준!$B15:$AT15,_calc_라운드기준!AE15,$B$1:$AT$1,"&lt;"&amp;30))-(RANK(AE15,$B15:$AT15,0)+COUNTIFS($B15:$AT15,AE15,$B$1:$AT$1,"&lt;"&amp;30))</f>
        <v>11</v>
      </c>
      <c r="BY15">
        <f>(RANK(_calc_라운드기준!AF15,_calc_라운드기준!$B15:$AT15,0)+COUNTIFS(_calc_라운드기준!$B15:$AT15,_calc_라운드기준!AF15,$B$1:$AT$1,"&lt;"&amp;31))-(RANK(AF15,$B15:$AT15,0)+COUNTIFS($B15:$AT15,AF15,$B$1:$AT$1,"&lt;"&amp;31))</f>
        <v>-10</v>
      </c>
      <c r="BZ15">
        <f>(RANK(_calc_라운드기준!AG15,_calc_라운드기준!$B15:$AT15,0)+COUNTIFS(_calc_라운드기준!$B15:$AT15,_calc_라운드기준!AG15,$B$1:$AT$1,"&lt;"&amp;32))-(RANK(AG15,$B15:$AT15,0)+COUNTIFS($B15:$AT15,AG15,$B$1:$AT$1,"&lt;"&amp;32))</f>
        <v>-5</v>
      </c>
      <c r="CA15">
        <f>(RANK(_calc_라운드기준!AH15,_calc_라운드기준!$B15:$AT15,0)+COUNTIFS(_calc_라운드기준!$B15:$AT15,_calc_라운드기준!AH15,$B$1:$AT$1,"&lt;"&amp;33))-(RANK(AH15,$B15:$AT15,0)+COUNTIFS($B15:$AT15,AH15,$B$1:$AT$1,"&lt;"&amp;33))</f>
        <v>11</v>
      </c>
      <c r="CB15">
        <f>(RANK(_calc_라운드기준!AI15,_calc_라운드기준!$B15:$AT15,0)+COUNTIFS(_calc_라운드기준!$B15:$AT15,_calc_라운드기준!AI15,$B$1:$AT$1,"&lt;"&amp;34))-(RANK(AI15,$B15:$AT15,0)+COUNTIFS($B15:$AT15,AI15,$B$1:$AT$1,"&lt;"&amp;34))</f>
        <v>17</v>
      </c>
      <c r="CC15">
        <f>(RANK(_calc_라운드기준!AJ15,_calc_라운드기준!$B15:$AT15,0)+COUNTIFS(_calc_라운드기준!$B15:$AT15,_calc_라운드기준!AJ15,$B$1:$AT$1,"&lt;"&amp;35))-(RANK(AJ15,$B15:$AT15,0)+COUNTIFS($B15:$AT15,AJ15,$B$1:$AT$1,"&lt;"&amp;35))</f>
        <v>19</v>
      </c>
      <c r="CD15">
        <f>(RANK(_calc_라운드기준!AK15,_calc_라운드기준!$B15:$AT15,0)+COUNTIFS(_calc_라운드기준!$B15:$AT15,_calc_라운드기준!AK15,$B$1:$AT$1,"&lt;"&amp;36))-(RANK(AK15,$B15:$AT15,0)+COUNTIFS($B15:$AT15,AK15,$B$1:$AT$1,"&lt;"&amp;36))</f>
        <v>-1</v>
      </c>
      <c r="CE15">
        <f>(RANK(_calc_라운드기준!AL15,_calc_라운드기준!$B15:$AT15,0)+COUNTIFS(_calc_라운드기준!$B15:$AT15,_calc_라운드기준!AL15,$B$1:$AT$1,"&lt;"&amp;37))-(RANK(AL15,$B15:$AT15,0)+COUNTIFS($B15:$AT15,AL15,$B$1:$AT$1,"&lt;"&amp;37))</f>
        <v>-6</v>
      </c>
      <c r="CF15">
        <f>(RANK(_calc_라운드기준!AM15,_calc_라운드기준!$B15:$AT15,0)+COUNTIFS(_calc_라운드기준!$B15:$AT15,_calc_라운드기준!AM15,$B$1:$AT$1,"&lt;"&amp;38))-(RANK(AM15,$B15:$AT15,0)+COUNTIFS($B15:$AT15,AM15,$B$1:$AT$1,"&lt;"&amp;38))</f>
        <v>23</v>
      </c>
      <c r="CG15">
        <f>(RANK(_calc_라운드기준!AN15,_calc_라운드기준!$B15:$AT15,0)+COUNTIFS(_calc_라운드기준!$B15:$AT15,_calc_라운드기준!AN15,$B$1:$AT$1,"&lt;"&amp;39))-(RANK(AN15,$B15:$AT15,0)+COUNTIFS($B15:$AT15,AN15,$B$1:$AT$1,"&lt;"&amp;39))</f>
        <v>19</v>
      </c>
      <c r="CH15">
        <f>(RANK(_calc_라운드기준!AO15,_calc_라운드기준!$B15:$AT15,0)+COUNTIFS(_calc_라운드기준!$B15:$AT15,_calc_라운드기준!AO15,$B$1:$AT$1,"&lt;"&amp;40))-(RANK(AO15,$B15:$AT15,0)+COUNTIFS($B15:$AT15,AO15,$B$1:$AT$1,"&lt;"&amp;40))</f>
        <v>0</v>
      </c>
      <c r="CI15">
        <f>(RANK(_calc_라운드기준!AP15,_calc_라운드기준!$B15:$AT15,0)+COUNTIFS(_calc_라운드기준!$B15:$AT15,_calc_라운드기준!AP15,$B$1:$AT$1,"&lt;"&amp;41))-(RANK(AP15,$B15:$AT15,0)+COUNTIFS($B15:$AT15,AP15,$B$1:$AT$1,"&lt;"&amp;41))</f>
        <v>-28</v>
      </c>
      <c r="CJ15">
        <f>(RANK(_calc_라운드기준!AQ15,_calc_라운드기준!$B15:$AT15,0)+COUNTIFS(_calc_라운드기준!$B15:$AT15,_calc_라운드기준!AQ15,$B$1:$AT$1,"&lt;"&amp;42))-(RANK(AQ15,$B15:$AT15,0)+COUNTIFS($B15:$AT15,AQ15,$B$1:$AT$1,"&lt;"&amp;42))</f>
        <v>9</v>
      </c>
      <c r="CK15">
        <f>(RANK(_calc_라운드기준!AR15,_calc_라운드기준!$B15:$AT15,0)+COUNTIFS(_calc_라운드기준!$B15:$AT15,_calc_라운드기준!AR15,$B$1:$AT$1,"&lt;"&amp;43))-(RANK(AR15,$B15:$AT15,0)+COUNTIFS($B15:$AT15,AR15,$B$1:$AT$1,"&lt;"&amp;43))</f>
        <v>9</v>
      </c>
      <c r="CL15">
        <f>(RANK(_calc_라운드기준!AS15,_calc_라운드기준!$B15:$AT15,0)+COUNTIFS(_calc_라운드기준!$B15:$AT15,_calc_라운드기준!AS15,$B$1:$AT$1,"&lt;"&amp;44))-(RANK(AS15,$B15:$AT15,0)+COUNTIFS($B15:$AT15,AS15,$B$1:$AT$1,"&lt;"&amp;44))</f>
        <v>7</v>
      </c>
      <c r="CM15">
        <f>(RANK(_calc_라운드기준!AT15,_calc_라운드기준!$B15:$AT15,0)+COUNTIFS(_calc_라운드기준!$B15:$AT15,_calc_라운드기준!AT15,$B$1:$AT$1,"&lt;"&amp;45))-(RANK(AT15,$B15:$AT15,0)+COUNTIFS($B15:$AT15,AT15,$B$1:$AT$1,"&lt;"&amp;45))</f>
        <v>19</v>
      </c>
      <c r="CN15">
        <f t="shared" si="0"/>
        <v>44</v>
      </c>
      <c r="CO15">
        <f t="shared" si="1"/>
        <v>27</v>
      </c>
      <c r="CP15">
        <f t="shared" si="2"/>
        <v>19</v>
      </c>
      <c r="CQ15">
        <f t="shared" si="3"/>
        <v>42</v>
      </c>
      <c r="CR15">
        <f t="shared" si="4"/>
        <v>31</v>
      </c>
      <c r="CS15">
        <f t="shared" si="5"/>
        <v>9</v>
      </c>
      <c r="CT15">
        <f t="shared" si="6"/>
        <v>10</v>
      </c>
      <c r="CU15">
        <f t="shared" si="7"/>
        <v>45</v>
      </c>
      <c r="CV15">
        <f t="shared" si="8"/>
        <v>40</v>
      </c>
      <c r="CW15">
        <f t="shared" si="9"/>
        <v>30</v>
      </c>
      <c r="CX15">
        <f t="shared" si="10"/>
        <v>12</v>
      </c>
      <c r="CY15">
        <f t="shared" si="11"/>
        <v>1</v>
      </c>
      <c r="CZ15">
        <f t="shared" si="12"/>
        <v>18</v>
      </c>
      <c r="DA15">
        <f t="shared" si="13"/>
        <v>5</v>
      </c>
      <c r="DB15">
        <f t="shared" si="14"/>
        <v>35</v>
      </c>
      <c r="DC15">
        <f t="shared" si="15"/>
        <v>21</v>
      </c>
      <c r="DD15">
        <f t="shared" si="16"/>
        <v>37</v>
      </c>
      <c r="DE15">
        <f t="shared" si="17"/>
        <v>2</v>
      </c>
      <c r="DF15">
        <f t="shared" si="18"/>
        <v>22</v>
      </c>
      <c r="DG15">
        <f t="shared" si="19"/>
        <v>36</v>
      </c>
      <c r="DH15">
        <f t="shared" si="20"/>
        <v>3</v>
      </c>
      <c r="DI15">
        <f t="shared" si="21"/>
        <v>23</v>
      </c>
      <c r="DJ15">
        <f t="shared" si="22"/>
        <v>41</v>
      </c>
      <c r="DK15">
        <f t="shared" si="23"/>
        <v>26</v>
      </c>
      <c r="DL15">
        <f t="shared" si="24"/>
        <v>39</v>
      </c>
      <c r="DM15">
        <f t="shared" si="25"/>
        <v>20</v>
      </c>
      <c r="DN15">
        <f t="shared" si="26"/>
        <v>38</v>
      </c>
      <c r="DO15">
        <f t="shared" si="27"/>
        <v>32</v>
      </c>
      <c r="DP15">
        <f t="shared" si="28"/>
        <v>34</v>
      </c>
      <c r="DQ15">
        <f t="shared" si="29"/>
        <v>13</v>
      </c>
      <c r="DR15">
        <f t="shared" si="30"/>
        <v>33</v>
      </c>
      <c r="DS15">
        <f t="shared" si="31"/>
        <v>28</v>
      </c>
      <c r="DT15">
        <f t="shared" si="32"/>
        <v>14</v>
      </c>
      <c r="DU15">
        <f t="shared" si="33"/>
        <v>11</v>
      </c>
      <c r="DV15">
        <f t="shared" si="34"/>
        <v>6</v>
      </c>
      <c r="DW15">
        <f t="shared" si="35"/>
        <v>25</v>
      </c>
      <c r="DX15">
        <f t="shared" si="36"/>
        <v>29</v>
      </c>
      <c r="DY15">
        <f t="shared" si="37"/>
        <v>4</v>
      </c>
      <c r="DZ15">
        <f t="shared" si="38"/>
        <v>7</v>
      </c>
      <c r="EA15">
        <f t="shared" si="39"/>
        <v>24</v>
      </c>
      <c r="EB15">
        <f t="shared" si="40"/>
        <v>43</v>
      </c>
      <c r="EC15">
        <f t="shared" si="41"/>
        <v>15</v>
      </c>
      <c r="ED15">
        <f t="shared" si="42"/>
        <v>16</v>
      </c>
      <c r="EE15">
        <f t="shared" si="43"/>
        <v>17</v>
      </c>
      <c r="EF15">
        <f t="shared" si="44"/>
        <v>8</v>
      </c>
    </row>
    <row r="16" spans="1:136" ht="16.5" customHeight="1">
      <c r="A16">
        <f>_calc_라운드기준!A16</f>
        <v>1230</v>
      </c>
      <c r="B16">
        <f>INDEX(_calc_누적빈도!B:B,$A16)-INDEX(_calc_누적빈도!B:B,$A16-기준450회_후보!$B$1)</f>
        <v>55</v>
      </c>
      <c r="C16">
        <f>INDEX(_calc_누적빈도!C:C,$A16)-INDEX(_calc_누적빈도!C:C,$A16-기준450회_후보!$B$1)</f>
        <v>52</v>
      </c>
      <c r="D16">
        <f>INDEX(_calc_누적빈도!D:D,$A16)-INDEX(_calc_누적빈도!D:D,$A16-기준450회_후보!$B$1)</f>
        <v>68</v>
      </c>
      <c r="E16">
        <f>INDEX(_calc_누적빈도!E:E,$A16)-INDEX(_calc_누적빈도!E:E,$A16-기준450회_후보!$B$1)</f>
        <v>51</v>
      </c>
      <c r="F16">
        <f>INDEX(_calc_누적빈도!F:F,$A16)-INDEX(_calc_누적빈도!F:F,$A16-기준450회_후보!$B$1)</f>
        <v>44</v>
      </c>
      <c r="G16">
        <f>INDEX(_calc_누적빈도!G:G,$A16)-INDEX(_calc_누적빈도!G:G,$A16-기준450회_후보!$B$1)</f>
        <v>67</v>
      </c>
      <c r="H16">
        <f>INDEX(_calc_누적빈도!H:H,$A16)-INDEX(_calc_누적빈도!H:H,$A16-기준450회_후보!$B$1)</f>
        <v>60</v>
      </c>
      <c r="I16">
        <f>INDEX(_calc_누적빈도!I:I,$A16)-INDEX(_calc_누적빈도!I:I,$A16-기준450회_후보!$B$1)</f>
        <v>46</v>
      </c>
      <c r="J16">
        <f>INDEX(_calc_누적빈도!J:J,$A16)-INDEX(_calc_누적빈도!J:J,$A16-기준450회_후보!$B$1)</f>
        <v>55</v>
      </c>
      <c r="K16">
        <f>INDEX(_calc_누적빈도!K:K,$A16)-INDEX(_calc_누적빈도!K:K,$A16-기준450회_후보!$B$1)</f>
        <v>55</v>
      </c>
      <c r="L16">
        <f>INDEX(_calc_누적빈도!L:L,$A16)-INDEX(_calc_누적빈도!L:L,$A16-기준450회_후보!$B$1)</f>
        <v>57</v>
      </c>
      <c r="M16">
        <f>INDEX(_calc_누적빈도!M:M,$A16)-INDEX(_calc_누적빈도!M:M,$A16-기준450회_후보!$B$1)</f>
        <v>71</v>
      </c>
      <c r="N16">
        <f>INDEX(_calc_누적빈도!N:N,$A16)-INDEX(_calc_누적빈도!N:N,$A16-기준450회_후보!$B$1)</f>
        <v>71</v>
      </c>
      <c r="O16">
        <f>INDEX(_calc_누적빈도!O:O,$A16)-INDEX(_calc_누적빈도!O:O,$A16-기준450회_후보!$B$1)</f>
        <v>61</v>
      </c>
      <c r="P16">
        <f>INDEX(_calc_누적빈도!P:P,$A16)-INDEX(_calc_누적빈도!P:P,$A16-기준450회_후보!$B$1)</f>
        <v>62</v>
      </c>
      <c r="Q16">
        <f>INDEX(_calc_누적빈도!Q:Q,$A16)-INDEX(_calc_누적빈도!Q:Q,$A16-기준450회_후보!$B$1)</f>
        <v>72</v>
      </c>
      <c r="R16">
        <f>INDEX(_calc_누적빈도!R:R,$A16)-INDEX(_calc_누적빈도!R:R,$A16-기준450회_후보!$B$1)</f>
        <v>58</v>
      </c>
      <c r="S16">
        <f>INDEX(_calc_누적빈도!S:S,$A16)-INDEX(_calc_누적빈도!S:S,$A16-기준450회_후보!$B$1)</f>
        <v>68</v>
      </c>
      <c r="T16">
        <f>INDEX(_calc_누적빈도!T:T,$A16)-INDEX(_calc_누적빈도!T:T,$A16-기준450회_후보!$B$1)</f>
        <v>64</v>
      </c>
      <c r="U16">
        <f>INDEX(_calc_누적빈도!U:U,$A16)-INDEX(_calc_누적빈도!U:U,$A16-기준450회_후보!$B$1)</f>
        <v>50</v>
      </c>
      <c r="V16">
        <f>INDEX(_calc_누적빈도!V:V,$A16)-INDEX(_calc_누적빈도!V:V,$A16-기준450회_후보!$B$1)</f>
        <v>65</v>
      </c>
      <c r="W16">
        <f>INDEX(_calc_누적빈도!W:W,$A16)-INDEX(_calc_누적빈도!W:W,$A16-기준450회_후보!$B$1)</f>
        <v>57</v>
      </c>
      <c r="X16">
        <f>INDEX(_calc_누적빈도!X:X,$A16)-INDEX(_calc_누적빈도!X:X,$A16-기준450회_후보!$B$1)</f>
        <v>53</v>
      </c>
      <c r="Y16">
        <f>INDEX(_calc_누적빈도!Y:Y,$A16)-INDEX(_calc_누적빈도!Y:Y,$A16-기준450회_후보!$B$1)</f>
        <v>61</v>
      </c>
      <c r="Z16">
        <f>INDEX(_calc_누적빈도!Z:Z,$A16)-INDEX(_calc_누적빈도!Z:Z,$A16-기준450회_후보!$B$1)</f>
        <v>52</v>
      </c>
      <c r="AA16">
        <f>INDEX(_calc_누적빈도!AA:AA,$A16)-INDEX(_calc_누적빈도!AA:AA,$A16-기준450회_후보!$B$1)</f>
        <v>62</v>
      </c>
      <c r="AB16">
        <f>INDEX(_calc_누적빈도!AB:AB,$A16)-INDEX(_calc_누적빈도!AB:AB,$A16-기준450회_후보!$B$1)</f>
        <v>61</v>
      </c>
      <c r="AC16">
        <f>INDEX(_calc_누적빈도!AC:AC,$A16)-INDEX(_calc_누적빈도!AC:AC,$A16-기준450회_후보!$B$1)</f>
        <v>64</v>
      </c>
      <c r="AD16">
        <f>INDEX(_calc_누적빈도!AD:AD,$A16)-INDEX(_calc_누적빈도!AD:AD,$A16-기준450회_후보!$B$1)</f>
        <v>59</v>
      </c>
      <c r="AE16">
        <f>INDEX(_calc_누적빈도!AE:AE,$A16)-INDEX(_calc_누적빈도!AE:AE,$A16-기준450회_후보!$B$1)</f>
        <v>67</v>
      </c>
      <c r="AF16">
        <f>INDEX(_calc_누적빈도!AF:AF,$A16)-INDEX(_calc_누적빈도!AF:AF,$A16-기준450회_후보!$B$1)</f>
        <v>63</v>
      </c>
      <c r="AG16">
        <f>INDEX(_calc_누적빈도!AG:AG,$A16)-INDEX(_calc_누적빈도!AG:AG,$A16-기준450회_후보!$B$1)</f>
        <v>55</v>
      </c>
      <c r="AH16">
        <f>INDEX(_calc_누적빈도!AH:AH,$A16)-INDEX(_calc_누적빈도!AH:AH,$A16-기준450회_후보!$B$1)</f>
        <v>66</v>
      </c>
      <c r="AI16">
        <f>INDEX(_calc_누적빈도!AI:AI,$A16)-INDEX(_calc_누적빈도!AI:AI,$A16-기준450회_후보!$B$1)</f>
        <v>59</v>
      </c>
      <c r="AJ16">
        <f>INDEX(_calc_누적빈도!AJ:AJ,$A16)-INDEX(_calc_누적빈도!AJ:AJ,$A16-기준450회_후보!$B$1)</f>
        <v>65</v>
      </c>
      <c r="AK16">
        <f>INDEX(_calc_누적빈도!AK:AK,$A16)-INDEX(_calc_누적빈도!AK:AK,$A16-기준450회_후보!$B$1)</f>
        <v>60</v>
      </c>
      <c r="AL16">
        <f>INDEX(_calc_누적빈도!AL:AL,$A16)-INDEX(_calc_누적빈도!AL:AL,$A16-기준450회_후보!$B$1)</f>
        <v>58</v>
      </c>
      <c r="AM16">
        <f>INDEX(_calc_누적빈도!AM:AM,$A16)-INDEX(_calc_누적빈도!AM:AM,$A16-기준450회_후보!$B$1)</f>
        <v>74</v>
      </c>
      <c r="AN16">
        <f>INDEX(_calc_누적빈도!AN:AN,$A16)-INDEX(_calc_누적빈도!AN:AN,$A16-기준450회_후보!$B$1)</f>
        <v>65</v>
      </c>
      <c r="AO16">
        <f>INDEX(_calc_누적빈도!AO:AO,$A16)-INDEX(_calc_누적빈도!AO:AO,$A16-기준450회_후보!$B$1)</f>
        <v>53</v>
      </c>
      <c r="AP16">
        <f>INDEX(_calc_누적빈도!AP:AP,$A16)-INDEX(_calc_누적빈도!AP:AP,$A16-기준450회_후보!$B$1)</f>
        <v>52</v>
      </c>
      <c r="AQ16">
        <f>INDEX(_calc_누적빈도!AQ:AQ,$A16)-INDEX(_calc_누적빈도!AQ:AQ,$A16-기준450회_후보!$B$1)</f>
        <v>59</v>
      </c>
      <c r="AR16">
        <f>INDEX(_calc_누적빈도!AR:AR,$A16)-INDEX(_calc_누적빈도!AR:AR,$A16-기준450회_후보!$B$1)</f>
        <v>54</v>
      </c>
      <c r="AS16">
        <f>INDEX(_calc_누적빈도!AS:AS,$A16)-INDEX(_calc_누적빈도!AS:AS,$A16-기준450회_후보!$B$1)</f>
        <v>59</v>
      </c>
      <c r="AT16">
        <f>INDEX(_calc_누적빈도!AT:AT,$A16)-INDEX(_calc_누적빈도!AT:AT,$A16-기준450회_후보!$B$1)</f>
        <v>70</v>
      </c>
      <c r="AU16">
        <f>(RANK(_calc_라운드기준!B16,_calc_라운드기준!$B16:$AT16,0)+COUNTIFS(_calc_라운드기준!$B16:$AT16,_calc_라운드기준!B16,$B$1:$AT$1,"&lt;"&amp;1))-(RANK(B16,$B16:$AT16,0)+COUNTIFS($B16:$AT16,B16,$B$1:$AT$1,"&lt;"&amp;1))</f>
        <v>-28</v>
      </c>
      <c r="AV16">
        <f>(RANK(_calc_라운드기준!C16,_calc_라운드기준!$B16:$AT16,0)+COUNTIFS(_calc_라운드기준!$B16:$AT16,_calc_라운드기준!C16,$B$1:$AT$1,"&lt;"&amp;2))-(RANK(C16,$B16:$AT16,0)+COUNTIFS($B16:$AT16,C16,$B$1:$AT$1,"&lt;"&amp;2))</f>
        <v>-4</v>
      </c>
      <c r="AW16">
        <f>(RANK(_calc_라운드기준!D16,_calc_라운드기준!$B16:$AT16,0)+COUNTIFS(_calc_라운드기준!$B16:$AT16,_calc_라운드기준!D16,$B$1:$AT$1,"&lt;"&amp;3))-(RANK(D16,$B16:$AT16,0)+COUNTIFS($B16:$AT16,D16,$B$1:$AT$1,"&lt;"&amp;3))</f>
        <v>6</v>
      </c>
      <c r="AX16">
        <f>(RANK(_calc_라운드기준!E16,_calc_라운드기준!$B16:$AT16,0)+COUNTIFS(_calc_라운드기준!$B16:$AT16,_calc_라운드기준!E16,$B$1:$AT$1,"&lt;"&amp;4))-(RANK(E16,$B16:$AT16,0)+COUNTIFS($B16:$AT16,E16,$B$1:$AT$1,"&lt;"&amp;4))</f>
        <v>-29</v>
      </c>
      <c r="AY16">
        <f>(RANK(_calc_라운드기준!F16,_calc_라운드기준!$B16:$AT16,0)+COUNTIFS(_calc_라운드기준!$B16:$AT16,_calc_라운드기준!F16,$B$1:$AT$1,"&lt;"&amp;5))-(RANK(F16,$B16:$AT16,0)+COUNTIFS($B16:$AT16,F16,$B$1:$AT$1,"&lt;"&amp;5))</f>
        <v>-9</v>
      </c>
      <c r="AZ16">
        <f>(RANK(_calc_라운드기준!G16,_calc_라운드기준!$B16:$AT16,0)+COUNTIFS(_calc_라운드기준!$B16:$AT16,_calc_라운드기준!G16,$B$1:$AT$1,"&lt;"&amp;6))-(RANK(G16,$B16:$AT16,0)+COUNTIFS($B16:$AT16,G16,$B$1:$AT$1,"&lt;"&amp;6))</f>
        <v>6</v>
      </c>
      <c r="BA16">
        <f>(RANK(_calc_라운드기준!H16,_calc_라운드기준!$B16:$AT16,0)+COUNTIFS(_calc_라운드기준!$B16:$AT16,_calc_라운드기준!H16,$B$1:$AT$1,"&lt;"&amp;7))-(RANK(H16,$B16:$AT16,0)+COUNTIFS($B16:$AT16,H16,$B$1:$AT$1,"&lt;"&amp;7))</f>
        <v>18</v>
      </c>
      <c r="BB16">
        <f>(RANK(_calc_라운드기준!I16,_calc_라운드기준!$B16:$AT16,0)+COUNTIFS(_calc_라운드기준!$B16:$AT16,_calc_라운드기준!I16,$B$1:$AT$1,"&lt;"&amp;8))-(RANK(I16,$B16:$AT16,0)+COUNTIFS($B16:$AT16,I16,$B$1:$AT$1,"&lt;"&amp;8))</f>
        <v>-29</v>
      </c>
      <c r="BC16">
        <f>(RANK(_calc_라운드기준!J16,_calc_라운드기준!$B16:$AT16,0)+COUNTIFS(_calc_라운드기준!$B16:$AT16,_calc_라운드기준!J16,$B$1:$AT$1,"&lt;"&amp;9))-(RANK(J16,$B16:$AT16,0)+COUNTIFS($B16:$AT16,J16,$B$1:$AT$1,"&lt;"&amp;9))</f>
        <v>-17</v>
      </c>
      <c r="BD16">
        <f>(RANK(_calc_라운드기준!K16,_calc_라운드기준!$B16:$AT16,0)+COUNTIFS(_calc_라운드기준!$B16:$AT16,_calc_라운드기준!K16,$B$1:$AT$1,"&lt;"&amp;10))-(RANK(K16,$B16:$AT16,0)+COUNTIFS($B16:$AT16,K16,$B$1:$AT$1,"&lt;"&amp;10))</f>
        <v>-7</v>
      </c>
      <c r="BE16">
        <f>(RANK(_calc_라운드기준!L16,_calc_라운드기준!$B16:$AT16,0)+COUNTIFS(_calc_라운드기준!$B16:$AT16,_calc_라운드기준!L16,$B$1:$AT$1,"&lt;"&amp;11))-(RANK(L16,$B16:$AT16,0)+COUNTIFS($B16:$AT16,L16,$B$1:$AT$1,"&lt;"&amp;11))</f>
        <v>14</v>
      </c>
      <c r="BF16">
        <f>(RANK(_calc_라운드기준!M16,_calc_라운드기준!$B16:$AT16,0)+COUNTIFS(_calc_라운드기준!$B16:$AT16,_calc_라운드기준!M16,$B$1:$AT$1,"&lt;"&amp;12))-(RANK(M16,$B16:$AT16,0)+COUNTIFS($B16:$AT16,M16,$B$1:$AT$1,"&lt;"&amp;12))</f>
        <v>25</v>
      </c>
      <c r="BG16">
        <f>(RANK(_calc_라운드기준!N16,_calc_라운드기준!$B16:$AT16,0)+COUNTIFS(_calc_라운드기준!$B16:$AT16,_calc_라운드기준!N16,$B$1:$AT$1,"&lt;"&amp;13))-(RANK(N16,$B16:$AT16,0)+COUNTIFS($B16:$AT16,N16,$B$1:$AT$1,"&lt;"&amp;13))</f>
        <v>4</v>
      </c>
      <c r="BH16">
        <f>(RANK(_calc_라운드기준!O16,_calc_라운드기준!$B16:$AT16,0)+COUNTIFS(_calc_라운드기준!$B16:$AT16,_calc_라운드기준!O16,$B$1:$AT$1,"&lt;"&amp;14))-(RANK(O16,$B16:$AT16,0)+COUNTIFS($B16:$AT16,O16,$B$1:$AT$1,"&lt;"&amp;14))</f>
        <v>22</v>
      </c>
      <c r="BI16">
        <f>(RANK(_calc_라운드기준!P16,_calc_라운드기준!$B16:$AT16,0)+COUNTIFS(_calc_라운드기준!$B16:$AT16,_calc_라운드기준!P16,$B$1:$AT$1,"&lt;"&amp;15))-(RANK(P16,$B16:$AT16,0)+COUNTIFS($B16:$AT16,P16,$B$1:$AT$1,"&lt;"&amp;15))</f>
        <v>-12</v>
      </c>
      <c r="BJ16">
        <f>(RANK(_calc_라운드기준!Q16,_calc_라운드기준!$B16:$AT16,0)+COUNTIFS(_calc_라운드기준!$B16:$AT16,_calc_라운드기준!Q16,$B$1:$AT$1,"&lt;"&amp;16))-(RANK(Q16,$B16:$AT16,0)+COUNTIFS($B16:$AT16,Q16,$B$1:$AT$1,"&lt;"&amp;16))</f>
        <v>1</v>
      </c>
      <c r="BK16">
        <f>(RANK(_calc_라운드기준!R16,_calc_라운드기준!$B16:$AT16,0)+COUNTIFS(_calc_라운드기준!$B16:$AT16,_calc_라운드기준!R16,$B$1:$AT$1,"&lt;"&amp;17))-(RANK(R16,$B16:$AT16,0)+COUNTIFS($B16:$AT16,R16,$B$1:$AT$1,"&lt;"&amp;17))</f>
        <v>-11</v>
      </c>
      <c r="BL16">
        <f>(RANK(_calc_라운드기준!S16,_calc_라운드기준!$B16:$AT16,0)+COUNTIFS(_calc_라운드기준!$B16:$AT16,_calc_라운드기준!S16,$B$1:$AT$1,"&lt;"&amp;18))-(RANK(S16,$B16:$AT16,0)+COUNTIFS($B16:$AT16,S16,$B$1:$AT$1,"&lt;"&amp;18))</f>
        <v>30</v>
      </c>
      <c r="BM16">
        <f>(RANK(_calc_라운드기준!T16,_calc_라운드기준!$B16:$AT16,0)+COUNTIFS(_calc_라운드기준!$B16:$AT16,_calc_라운드기준!T16,$B$1:$AT$1,"&lt;"&amp;19))-(RANK(T16,$B16:$AT16,0)+COUNTIFS($B16:$AT16,T16,$B$1:$AT$1,"&lt;"&amp;19))</f>
        <v>4</v>
      </c>
      <c r="BN16">
        <f>(RANK(_calc_라운드기준!U16,_calc_라운드기준!$B16:$AT16,0)+COUNTIFS(_calc_라운드기준!$B16:$AT16,_calc_라운드기준!U16,$B$1:$AT$1,"&lt;"&amp;20))-(RANK(U16,$B16:$AT16,0)+COUNTIFS($B16:$AT16,U16,$B$1:$AT$1,"&lt;"&amp;20))</f>
        <v>-14</v>
      </c>
      <c r="BO16">
        <f>(RANK(_calc_라운드기준!V16,_calc_라운드기준!$B16:$AT16,0)+COUNTIFS(_calc_라운드기준!$B16:$AT16,_calc_라운드기준!V16,$B$1:$AT$1,"&lt;"&amp;21))-(RANK(V16,$B16:$AT16,0)+COUNTIFS($B16:$AT16,V16,$B$1:$AT$1,"&lt;"&amp;21))</f>
        <v>31</v>
      </c>
      <c r="BP16">
        <f>(RANK(_calc_라운드기준!W16,_calc_라운드기준!$B16:$AT16,0)+COUNTIFS(_calc_라운드기준!$B16:$AT16,_calc_라운드기준!W16,$B$1:$AT$1,"&lt;"&amp;22))-(RANK(W16,$B16:$AT16,0)+COUNTIFS($B16:$AT16,W16,$B$1:$AT$1,"&lt;"&amp;22))</f>
        <v>7</v>
      </c>
      <c r="BQ16">
        <f>(RANK(_calc_라운드기준!X16,_calc_라운드기준!$B16:$AT16,0)+COUNTIFS(_calc_라운드기준!$B16:$AT16,_calc_라운드기준!X16,$B$1:$AT$1,"&lt;"&amp;23))-(RANK(X16,$B16:$AT16,0)+COUNTIFS($B16:$AT16,X16,$B$1:$AT$1,"&lt;"&amp;23))</f>
        <v>-28</v>
      </c>
      <c r="BR16">
        <f>(RANK(_calc_라운드기준!Y16,_calc_라운드기준!$B16:$AT16,0)+COUNTIFS(_calc_라운드기준!$B16:$AT16,_calc_라운드기준!Y16,$B$1:$AT$1,"&lt;"&amp;24))-(RANK(Y16,$B16:$AT16,0)+COUNTIFS($B16:$AT16,Y16,$B$1:$AT$1,"&lt;"&amp;24))</f>
        <v>-1</v>
      </c>
      <c r="BS16">
        <f>(RANK(_calc_라운드기준!Z16,_calc_라운드기준!$B16:$AT16,0)+COUNTIFS(_calc_라운드기준!$B16:$AT16,_calc_라운드기준!Z16,$B$1:$AT$1,"&lt;"&amp;25))-(RANK(Z16,$B16:$AT16,0)+COUNTIFS($B16:$AT16,Z16,$B$1:$AT$1,"&lt;"&amp;25))</f>
        <v>-20</v>
      </c>
      <c r="BT16">
        <f>(RANK(_calc_라운드기준!AA16,_calc_라운드기준!$B16:$AT16,0)+COUNTIFS(_calc_라운드기준!$B16:$AT16,_calc_라운드기준!AA16,$B$1:$AT$1,"&lt;"&amp;26))-(RANK(AA16,$B16:$AT16,0)+COUNTIFS($B16:$AT16,AA16,$B$1:$AT$1,"&lt;"&amp;26))</f>
        <v>3</v>
      </c>
      <c r="BU16">
        <f>(RANK(_calc_라운드기준!AB16,_calc_라운드기준!$B16:$AT16,0)+COUNTIFS(_calc_라운드기준!$B16:$AT16,_calc_라운드기준!AB16,$B$1:$AT$1,"&lt;"&amp;27))-(RANK(AB16,$B16:$AT16,0)+COUNTIFS($B16:$AT16,AB16,$B$1:$AT$1,"&lt;"&amp;27))</f>
        <v>-20</v>
      </c>
      <c r="BV16">
        <f>(RANK(_calc_라운드기준!AC16,_calc_라운드기준!$B16:$AT16,0)+COUNTIFS(_calc_라운드기준!$B16:$AT16,_calc_라운드기준!AC16,$B$1:$AT$1,"&lt;"&amp;28))-(RANK(AC16,$B16:$AT16,0)+COUNTIFS($B16:$AT16,AC16,$B$1:$AT$1,"&lt;"&amp;28))</f>
        <v>-13</v>
      </c>
      <c r="BW16">
        <f>(RANK(_calc_라운드기준!AD16,_calc_라운드기준!$B16:$AT16,0)+COUNTIFS(_calc_라운드기준!$B16:$AT16,_calc_라운드기준!AD16,$B$1:$AT$1,"&lt;"&amp;29))-(RANK(AD16,$B16:$AT16,0)+COUNTIFS($B16:$AT16,AD16,$B$1:$AT$1,"&lt;"&amp;29))</f>
        <v>-14</v>
      </c>
      <c r="BX16">
        <f>(RANK(_calc_라운드기준!AE16,_calc_라운드기준!$B16:$AT16,0)+COUNTIFS(_calc_라운드기준!$B16:$AT16,_calc_라운드기준!AE16,$B$1:$AT$1,"&lt;"&amp;30))-(RANK(AE16,$B16:$AT16,0)+COUNTIFS($B16:$AT16,AE16,$B$1:$AT$1,"&lt;"&amp;30))</f>
        <v>13</v>
      </c>
      <c r="BY16">
        <f>(RANK(_calc_라운드기준!AF16,_calc_라운드기준!$B16:$AT16,0)+COUNTIFS(_calc_라운드기준!$B16:$AT16,_calc_라운드기준!AF16,$B$1:$AT$1,"&lt;"&amp;31))-(RANK(AF16,$B16:$AT16,0)+COUNTIFS($B16:$AT16,AF16,$B$1:$AT$1,"&lt;"&amp;31))</f>
        <v>-10</v>
      </c>
      <c r="BZ16">
        <f>(RANK(_calc_라운드기준!AG16,_calc_라운드기준!$B16:$AT16,0)+COUNTIFS(_calc_라운드기준!$B16:$AT16,_calc_라운드기준!AG16,$B$1:$AT$1,"&lt;"&amp;32))-(RANK(AG16,$B16:$AT16,0)+COUNTIFS($B16:$AT16,AG16,$B$1:$AT$1,"&lt;"&amp;32))</f>
        <v>-5</v>
      </c>
      <c r="CA16">
        <f>(RANK(_calc_라운드기준!AH16,_calc_라운드기준!$B16:$AT16,0)+COUNTIFS(_calc_라운드기준!$B16:$AT16,_calc_라운드기준!AH16,$B$1:$AT$1,"&lt;"&amp;33))-(RANK(AH16,$B16:$AT16,0)+COUNTIFS($B16:$AT16,AH16,$B$1:$AT$1,"&lt;"&amp;33))</f>
        <v>13</v>
      </c>
      <c r="CB16">
        <f>(RANK(_calc_라운드기준!AI16,_calc_라운드기준!$B16:$AT16,0)+COUNTIFS(_calc_라운드기준!$B16:$AT16,_calc_라운드기준!AI16,$B$1:$AT$1,"&lt;"&amp;34))-(RANK(AI16,$B16:$AT16,0)+COUNTIFS($B16:$AT16,AI16,$B$1:$AT$1,"&lt;"&amp;34))</f>
        <v>18</v>
      </c>
      <c r="CC16">
        <f>(RANK(_calc_라운드기준!AJ16,_calc_라운드기준!$B16:$AT16,0)+COUNTIFS(_calc_라운드기준!$B16:$AT16,_calc_라운드기준!AJ16,$B$1:$AT$1,"&lt;"&amp;35))-(RANK(AJ16,$B16:$AT16,0)+COUNTIFS($B16:$AT16,AJ16,$B$1:$AT$1,"&lt;"&amp;35))</f>
        <v>19</v>
      </c>
      <c r="CD16">
        <f>(RANK(_calc_라운드기준!AK16,_calc_라운드기준!$B16:$AT16,0)+COUNTIFS(_calc_라운드기준!$B16:$AT16,_calc_라운드기준!AK16,$B$1:$AT$1,"&lt;"&amp;36))-(RANK(AK16,$B16:$AT16,0)+COUNTIFS($B16:$AT16,AK16,$B$1:$AT$1,"&lt;"&amp;36))</f>
        <v>1</v>
      </c>
      <c r="CE16">
        <f>(RANK(_calc_라운드기준!AL16,_calc_라운드기준!$B16:$AT16,0)+COUNTIFS(_calc_라운드기준!$B16:$AT16,_calc_라운드기준!AL16,$B$1:$AT$1,"&lt;"&amp;37))-(RANK(AL16,$B16:$AT16,0)+COUNTIFS($B16:$AT16,AL16,$B$1:$AT$1,"&lt;"&amp;37))</f>
        <v>-18</v>
      </c>
      <c r="CF16">
        <f>(RANK(_calc_라운드기준!AM16,_calc_라운드기준!$B16:$AT16,0)+COUNTIFS(_calc_라운드기준!$B16:$AT16,_calc_라운드기준!AM16,$B$1:$AT$1,"&lt;"&amp;38))-(RANK(AM16,$B16:$AT16,0)+COUNTIFS($B16:$AT16,AM16,$B$1:$AT$1,"&lt;"&amp;38))</f>
        <v>24</v>
      </c>
      <c r="CG16">
        <f>(RANK(_calc_라운드기준!AN16,_calc_라운드기준!$B16:$AT16,0)+COUNTIFS(_calc_라운드기준!$B16:$AT16,_calc_라운드기준!AN16,$B$1:$AT$1,"&lt;"&amp;39))-(RANK(AN16,$B16:$AT16,0)+COUNTIFS($B16:$AT16,AN16,$B$1:$AT$1,"&lt;"&amp;39))</f>
        <v>19</v>
      </c>
      <c r="CH16">
        <f>(RANK(_calc_라운드기준!AO16,_calc_라운드기준!$B16:$AT16,0)+COUNTIFS(_calc_라운드기준!$B16:$AT16,_calc_라운드기준!AO16,$B$1:$AT$1,"&lt;"&amp;40))-(RANK(AO16,$B16:$AT16,0)+COUNTIFS($B16:$AT16,AO16,$B$1:$AT$1,"&lt;"&amp;40))</f>
        <v>-5</v>
      </c>
      <c r="CI16">
        <f>(RANK(_calc_라운드기준!AP16,_calc_라운드기준!$B16:$AT16,0)+COUNTIFS(_calc_라운드기준!$B16:$AT16,_calc_라운드기준!AP16,$B$1:$AT$1,"&lt;"&amp;41))-(RANK(AP16,$B16:$AT16,0)+COUNTIFS($B16:$AT16,AP16,$B$1:$AT$1,"&lt;"&amp;41))</f>
        <v>-34</v>
      </c>
      <c r="CJ16">
        <f>(RANK(_calc_라운드기준!AQ16,_calc_라운드기준!$B16:$AT16,0)+COUNTIFS(_calc_라운드기준!$B16:$AT16,_calc_라운드기준!AQ16,$B$1:$AT$1,"&lt;"&amp;42))-(RANK(AQ16,$B16:$AT16,0)+COUNTIFS($B16:$AT16,AQ16,$B$1:$AT$1,"&lt;"&amp;42))</f>
        <v>13</v>
      </c>
      <c r="CK16">
        <f>(RANK(_calc_라운드기준!AR16,_calc_라운드기준!$B16:$AT16,0)+COUNTIFS(_calc_라운드기준!$B16:$AT16,_calc_라운드기준!AR16,$B$1:$AT$1,"&lt;"&amp;43))-(RANK(AR16,$B16:$AT16,0)+COUNTIFS($B16:$AT16,AR16,$B$1:$AT$1,"&lt;"&amp;43))</f>
        <v>9</v>
      </c>
      <c r="CL16">
        <f>(RANK(_calc_라운드기준!AS16,_calc_라운드기준!$B16:$AT16,0)+COUNTIFS(_calc_라운드기준!$B16:$AT16,_calc_라운드기준!AS16,$B$1:$AT$1,"&lt;"&amp;44))-(RANK(AS16,$B16:$AT16,0)+COUNTIFS($B16:$AT16,AS16,$B$1:$AT$1,"&lt;"&amp;44))</f>
        <v>7</v>
      </c>
      <c r="CM16">
        <f>(RANK(_calc_라운드기준!AT16,_calc_라운드기준!$B16:$AT16,0)+COUNTIFS(_calc_라운드기준!$B16:$AT16,_calc_라운드기준!AT16,$B$1:$AT$1,"&lt;"&amp;45))-(RANK(AT16,$B16:$AT16,0)+COUNTIFS($B16:$AT16,AT16,$B$1:$AT$1,"&lt;"&amp;45))</f>
        <v>21</v>
      </c>
      <c r="CN16">
        <f t="shared" si="0"/>
        <v>41</v>
      </c>
      <c r="CO16">
        <f t="shared" si="1"/>
        <v>26</v>
      </c>
      <c r="CP16">
        <f t="shared" si="2"/>
        <v>18</v>
      </c>
      <c r="CQ16">
        <f t="shared" si="3"/>
        <v>43</v>
      </c>
      <c r="CR16">
        <f t="shared" si="4"/>
        <v>30</v>
      </c>
      <c r="CS16">
        <f t="shared" si="5"/>
        <v>19</v>
      </c>
      <c r="CT16">
        <f t="shared" si="6"/>
        <v>9</v>
      </c>
      <c r="CU16">
        <f t="shared" si="7"/>
        <v>44</v>
      </c>
      <c r="CV16">
        <f t="shared" si="8"/>
        <v>37</v>
      </c>
      <c r="CW16">
        <f t="shared" si="9"/>
        <v>29</v>
      </c>
      <c r="CX16">
        <f t="shared" si="10"/>
        <v>11</v>
      </c>
      <c r="CY16">
        <f t="shared" si="11"/>
        <v>3</v>
      </c>
      <c r="CZ16">
        <f t="shared" si="12"/>
        <v>20</v>
      </c>
      <c r="DA16">
        <f t="shared" si="13"/>
        <v>5</v>
      </c>
      <c r="DB16">
        <f t="shared" si="14"/>
        <v>33</v>
      </c>
      <c r="DC16">
        <f t="shared" si="15"/>
        <v>23</v>
      </c>
      <c r="DD16">
        <f t="shared" si="16"/>
        <v>32</v>
      </c>
      <c r="DE16">
        <f t="shared" si="17"/>
        <v>2</v>
      </c>
      <c r="DF16">
        <f t="shared" si="18"/>
        <v>21</v>
      </c>
      <c r="DG16">
        <f t="shared" si="19"/>
        <v>35</v>
      </c>
      <c r="DH16">
        <f t="shared" si="20"/>
        <v>1</v>
      </c>
      <c r="DI16">
        <f t="shared" si="21"/>
        <v>16</v>
      </c>
      <c r="DJ16">
        <f t="shared" si="22"/>
        <v>42</v>
      </c>
      <c r="DK16">
        <f t="shared" si="23"/>
        <v>25</v>
      </c>
      <c r="DL16">
        <f t="shared" si="24"/>
        <v>39</v>
      </c>
      <c r="DM16">
        <f t="shared" si="25"/>
        <v>22</v>
      </c>
      <c r="DN16">
        <f t="shared" si="26"/>
        <v>40</v>
      </c>
      <c r="DO16">
        <f t="shared" si="27"/>
        <v>34</v>
      </c>
      <c r="DP16">
        <f t="shared" si="28"/>
        <v>36</v>
      </c>
      <c r="DQ16">
        <f t="shared" si="29"/>
        <v>12</v>
      </c>
      <c r="DR16">
        <f t="shared" si="30"/>
        <v>31</v>
      </c>
      <c r="DS16">
        <f t="shared" si="31"/>
        <v>27</v>
      </c>
      <c r="DT16">
        <f t="shared" si="32"/>
        <v>13</v>
      </c>
      <c r="DU16">
        <f t="shared" si="33"/>
        <v>10</v>
      </c>
      <c r="DV16">
        <f t="shared" si="34"/>
        <v>7</v>
      </c>
      <c r="DW16">
        <f t="shared" si="35"/>
        <v>24</v>
      </c>
      <c r="DX16">
        <f t="shared" si="36"/>
        <v>38</v>
      </c>
      <c r="DY16">
        <f t="shared" si="37"/>
        <v>4</v>
      </c>
      <c r="DZ16">
        <f t="shared" si="38"/>
        <v>8</v>
      </c>
      <c r="EA16">
        <f t="shared" si="39"/>
        <v>28</v>
      </c>
      <c r="EB16">
        <f t="shared" si="40"/>
        <v>45</v>
      </c>
      <c r="EC16">
        <f t="shared" si="41"/>
        <v>14</v>
      </c>
      <c r="ED16">
        <f t="shared" si="42"/>
        <v>15</v>
      </c>
      <c r="EE16">
        <f t="shared" si="43"/>
        <v>17</v>
      </c>
      <c r="EF16">
        <f t="shared" si="44"/>
        <v>6</v>
      </c>
    </row>
    <row r="17" spans="1:136" ht="16.5" customHeight="1">
      <c r="A17">
        <f>_calc_라운드기준!A17</f>
        <v>1229</v>
      </c>
      <c r="B17">
        <f>INDEX(_calc_누적빈도!B:B,$A17)-INDEX(_calc_누적빈도!B:B,$A17-기준450회_후보!$B$1)</f>
        <v>55</v>
      </c>
      <c r="C17">
        <f>INDEX(_calc_누적빈도!C:C,$A17)-INDEX(_calc_누적빈도!C:C,$A17-기준450회_후보!$B$1)</f>
        <v>52</v>
      </c>
      <c r="D17">
        <f>INDEX(_calc_누적빈도!D:D,$A17)-INDEX(_calc_누적빈도!D:D,$A17-기준450회_후보!$B$1)</f>
        <v>68</v>
      </c>
      <c r="E17">
        <f>INDEX(_calc_누적빈도!E:E,$A17)-INDEX(_calc_누적빈도!E:E,$A17-기준450회_후보!$B$1)</f>
        <v>51</v>
      </c>
      <c r="F17">
        <f>INDEX(_calc_누적빈도!F:F,$A17)-INDEX(_calc_누적빈도!F:F,$A17-기준450회_후보!$B$1)</f>
        <v>44</v>
      </c>
      <c r="G17">
        <f>INDEX(_calc_누적빈도!G:G,$A17)-INDEX(_calc_누적빈도!G:G,$A17-기준450회_후보!$B$1)</f>
        <v>68</v>
      </c>
      <c r="H17">
        <f>INDEX(_calc_누적빈도!H:H,$A17)-INDEX(_calc_누적빈도!H:H,$A17-기준450회_후보!$B$1)</f>
        <v>60</v>
      </c>
      <c r="I17">
        <f>INDEX(_calc_누적빈도!I:I,$A17)-INDEX(_calc_누적빈도!I:I,$A17-기준450회_후보!$B$1)</f>
        <v>46</v>
      </c>
      <c r="J17">
        <f>INDEX(_calc_누적빈도!J:J,$A17)-INDEX(_calc_누적빈도!J:J,$A17-기준450회_후보!$B$1)</f>
        <v>55</v>
      </c>
      <c r="K17">
        <f>INDEX(_calc_누적빈도!K:K,$A17)-INDEX(_calc_누적빈도!K:K,$A17-기준450회_후보!$B$1)</f>
        <v>55</v>
      </c>
      <c r="L17">
        <f>INDEX(_calc_누적빈도!L:L,$A17)-INDEX(_calc_누적빈도!L:L,$A17-기준450회_후보!$B$1)</f>
        <v>57</v>
      </c>
      <c r="M17">
        <f>INDEX(_calc_누적빈도!M:M,$A17)-INDEX(_calc_누적빈도!M:M,$A17-기준450회_후보!$B$1)</f>
        <v>71</v>
      </c>
      <c r="N17">
        <f>INDEX(_calc_누적빈도!N:N,$A17)-INDEX(_calc_누적빈도!N:N,$A17-기준450회_후보!$B$1)</f>
        <v>70</v>
      </c>
      <c r="O17">
        <f>INDEX(_calc_누적빈도!O:O,$A17)-INDEX(_calc_누적빈도!O:O,$A17-기준450회_후보!$B$1)</f>
        <v>61</v>
      </c>
      <c r="P17">
        <f>INDEX(_calc_누적빈도!P:P,$A17)-INDEX(_calc_누적빈도!P:P,$A17-기준450회_후보!$B$1)</f>
        <v>62</v>
      </c>
      <c r="Q17">
        <f>INDEX(_calc_누적빈도!Q:Q,$A17)-INDEX(_calc_누적빈도!Q:Q,$A17-기준450회_후보!$B$1)</f>
        <v>72</v>
      </c>
      <c r="R17">
        <f>INDEX(_calc_누적빈도!R:R,$A17)-INDEX(_calc_누적빈도!R:R,$A17-기준450회_후보!$B$1)</f>
        <v>58</v>
      </c>
      <c r="S17">
        <f>INDEX(_calc_누적빈도!S:S,$A17)-INDEX(_calc_누적빈도!S:S,$A17-기준450회_후보!$B$1)</f>
        <v>68</v>
      </c>
      <c r="T17">
        <f>INDEX(_calc_누적빈도!T:T,$A17)-INDEX(_calc_누적빈도!T:T,$A17-기준450회_후보!$B$1)</f>
        <v>65</v>
      </c>
      <c r="U17">
        <f>INDEX(_calc_누적빈도!U:U,$A17)-INDEX(_calc_누적빈도!U:U,$A17-기준450회_후보!$B$1)</f>
        <v>50</v>
      </c>
      <c r="V17">
        <f>INDEX(_calc_누적빈도!V:V,$A17)-INDEX(_calc_누적빈도!V:V,$A17-기준450회_후보!$B$1)</f>
        <v>65</v>
      </c>
      <c r="W17">
        <f>INDEX(_calc_누적빈도!W:W,$A17)-INDEX(_calc_누적빈도!W:W,$A17-기준450회_후보!$B$1)</f>
        <v>57</v>
      </c>
      <c r="X17">
        <f>INDEX(_calc_누적빈도!X:X,$A17)-INDEX(_calc_누적빈도!X:X,$A17-기준450회_후보!$B$1)</f>
        <v>53</v>
      </c>
      <c r="Y17">
        <f>INDEX(_calc_누적빈도!Y:Y,$A17)-INDEX(_calc_누적빈도!Y:Y,$A17-기준450회_후보!$B$1)</f>
        <v>62</v>
      </c>
      <c r="Z17">
        <f>INDEX(_calc_누적빈도!Z:Z,$A17)-INDEX(_calc_누적빈도!Z:Z,$A17-기준450회_후보!$B$1)</f>
        <v>52</v>
      </c>
      <c r="AA17">
        <f>INDEX(_calc_누적빈도!AA:AA,$A17)-INDEX(_calc_누적빈도!AA:AA,$A17-기준450회_후보!$B$1)</f>
        <v>62</v>
      </c>
      <c r="AB17">
        <f>INDEX(_calc_누적빈도!AB:AB,$A17)-INDEX(_calc_누적빈도!AB:AB,$A17-기준450회_후보!$B$1)</f>
        <v>61</v>
      </c>
      <c r="AC17">
        <f>INDEX(_calc_누적빈도!AC:AC,$A17)-INDEX(_calc_누적빈도!AC:AC,$A17-기준450회_후보!$B$1)</f>
        <v>64</v>
      </c>
      <c r="AD17">
        <f>INDEX(_calc_누적빈도!AD:AD,$A17)-INDEX(_calc_누적빈도!AD:AD,$A17-기준450회_후보!$B$1)</f>
        <v>58</v>
      </c>
      <c r="AE17">
        <f>INDEX(_calc_누적빈도!AE:AE,$A17)-INDEX(_calc_누적빈도!AE:AE,$A17-기준450회_후보!$B$1)</f>
        <v>67</v>
      </c>
      <c r="AF17">
        <f>INDEX(_calc_누적빈도!AF:AF,$A17)-INDEX(_calc_누적빈도!AF:AF,$A17-기준450회_후보!$B$1)</f>
        <v>63</v>
      </c>
      <c r="AG17">
        <f>INDEX(_calc_누적빈도!AG:AG,$A17)-INDEX(_calc_누적빈도!AG:AG,$A17-기준450회_후보!$B$1)</f>
        <v>55</v>
      </c>
      <c r="AH17">
        <f>INDEX(_calc_누적빈도!AH:AH,$A17)-INDEX(_calc_누적빈도!AH:AH,$A17-기준450회_후보!$B$1)</f>
        <v>66</v>
      </c>
      <c r="AI17">
        <f>INDEX(_calc_누적빈도!AI:AI,$A17)-INDEX(_calc_누적빈도!AI:AI,$A17-기준450회_후보!$B$1)</f>
        <v>59</v>
      </c>
      <c r="AJ17">
        <f>INDEX(_calc_누적빈도!AJ:AJ,$A17)-INDEX(_calc_누적빈도!AJ:AJ,$A17-기준450회_후보!$B$1)</f>
        <v>65</v>
      </c>
      <c r="AK17">
        <f>INDEX(_calc_누적빈도!AK:AK,$A17)-INDEX(_calc_누적빈도!AK:AK,$A17-기준450회_후보!$B$1)</f>
        <v>60</v>
      </c>
      <c r="AL17">
        <f>INDEX(_calc_누적빈도!AL:AL,$A17)-INDEX(_calc_누적빈도!AL:AL,$A17-기준450회_후보!$B$1)</f>
        <v>57</v>
      </c>
      <c r="AM17">
        <f>INDEX(_calc_누적빈도!AM:AM,$A17)-INDEX(_calc_누적빈도!AM:AM,$A17-기준450회_후보!$B$1)</f>
        <v>74</v>
      </c>
      <c r="AN17">
        <f>INDEX(_calc_누적빈도!AN:AN,$A17)-INDEX(_calc_누적빈도!AN:AN,$A17-기준450회_후보!$B$1)</f>
        <v>65</v>
      </c>
      <c r="AO17">
        <f>INDEX(_calc_누적빈도!AO:AO,$A17)-INDEX(_calc_누적빈도!AO:AO,$A17-기준450회_후보!$B$1)</f>
        <v>53</v>
      </c>
      <c r="AP17">
        <f>INDEX(_calc_누적빈도!AP:AP,$A17)-INDEX(_calc_누적빈도!AP:AP,$A17-기준450회_후보!$B$1)</f>
        <v>53</v>
      </c>
      <c r="AQ17">
        <f>INDEX(_calc_누적빈도!AQ:AQ,$A17)-INDEX(_calc_누적빈도!AQ:AQ,$A17-기준450회_후보!$B$1)</f>
        <v>58</v>
      </c>
      <c r="AR17">
        <f>INDEX(_calc_누적빈도!AR:AR,$A17)-INDEX(_calc_누적빈도!AR:AR,$A17-기준450회_후보!$B$1)</f>
        <v>54</v>
      </c>
      <c r="AS17">
        <f>INDEX(_calc_누적빈도!AS:AS,$A17)-INDEX(_calc_누적빈도!AS:AS,$A17-기준450회_후보!$B$1)</f>
        <v>59</v>
      </c>
      <c r="AT17">
        <f>INDEX(_calc_누적빈도!AT:AT,$A17)-INDEX(_calc_누적빈도!AT:AT,$A17-기준450회_후보!$B$1)</f>
        <v>70</v>
      </c>
      <c r="AU17">
        <f>(RANK(_calc_라운드기준!B17,_calc_라운드기준!$B17:$AT17,0)+COUNTIFS(_calc_라운드기준!$B17:$AT17,_calc_라운드기준!B17,$B$1:$AT$1,"&lt;"&amp;1))-(RANK(B17,$B17:$AT17,0)+COUNTIFS($B17:$AT17,B17,$B$1:$AT$1,"&lt;"&amp;1))</f>
        <v>-28</v>
      </c>
      <c r="AV17">
        <f>(RANK(_calc_라운드기준!C17,_calc_라운드기준!$B17:$AT17,0)+COUNTIFS(_calc_라운드기준!$B17:$AT17,_calc_라운드기준!C17,$B$1:$AT$1,"&lt;"&amp;2))-(RANK(C17,$B17:$AT17,0)+COUNTIFS($B17:$AT17,C17,$B$1:$AT$1,"&lt;"&amp;2))</f>
        <v>-5</v>
      </c>
      <c r="AW17">
        <f>(RANK(_calc_라운드기준!D17,_calc_라운드기준!$B17:$AT17,0)+COUNTIFS(_calc_라운드기준!$B17:$AT17,_calc_라운드기준!D17,$B$1:$AT$1,"&lt;"&amp;3))-(RANK(D17,$B17:$AT17,0)+COUNTIFS($B17:$AT17,D17,$B$1:$AT$1,"&lt;"&amp;3))</f>
        <v>2</v>
      </c>
      <c r="AX17">
        <f>(RANK(_calc_라운드기준!E17,_calc_라운드기준!$B17:$AT17,0)+COUNTIFS(_calc_라운드기준!$B17:$AT17,_calc_라운드기준!E17,$B$1:$AT$1,"&lt;"&amp;4))-(RANK(E17,$B17:$AT17,0)+COUNTIFS($B17:$AT17,E17,$B$1:$AT$1,"&lt;"&amp;4))</f>
        <v>-31</v>
      </c>
      <c r="AY17">
        <f>(RANK(_calc_라운드기준!F17,_calc_라운드기준!$B17:$AT17,0)+COUNTIFS(_calc_라운드기준!$B17:$AT17,_calc_라운드기준!F17,$B$1:$AT$1,"&lt;"&amp;5))-(RANK(F17,$B17:$AT17,0)+COUNTIFS($B17:$AT17,F17,$B$1:$AT$1,"&lt;"&amp;5))</f>
        <v>-9</v>
      </c>
      <c r="AZ17">
        <f>(RANK(_calc_라운드기준!G17,_calc_라운드기준!$B17:$AT17,0)+COUNTIFS(_calc_라운드기준!$B17:$AT17,_calc_라운드기준!G17,$B$1:$AT$1,"&lt;"&amp;6))-(RANK(G17,$B17:$AT17,0)+COUNTIFS($B17:$AT17,G17,$B$1:$AT$1,"&lt;"&amp;6))</f>
        <v>5</v>
      </c>
      <c r="BA17">
        <f>(RANK(_calc_라운드기준!H17,_calc_라운드기준!$B17:$AT17,0)+COUNTIFS(_calc_라운드기준!$B17:$AT17,_calc_라운드기준!H17,$B$1:$AT$1,"&lt;"&amp;7))-(RANK(H17,$B17:$AT17,0)+COUNTIFS($B17:$AT17,H17,$B$1:$AT$1,"&lt;"&amp;7))</f>
        <v>17</v>
      </c>
      <c r="BB17">
        <f>(RANK(_calc_라운드기준!I17,_calc_라운드기준!$B17:$AT17,0)+COUNTIFS(_calc_라운드기준!$B17:$AT17,_calc_라운드기준!I17,$B$1:$AT$1,"&lt;"&amp;8))-(RANK(I17,$B17:$AT17,0)+COUNTIFS($B17:$AT17,I17,$B$1:$AT$1,"&lt;"&amp;8))</f>
        <v>-31</v>
      </c>
      <c r="BC17">
        <f>(RANK(_calc_라운드기준!J17,_calc_라운드기준!$B17:$AT17,0)+COUNTIFS(_calc_라운드기준!$B17:$AT17,_calc_라운드기준!J17,$B$1:$AT$1,"&lt;"&amp;9))-(RANK(J17,$B17:$AT17,0)+COUNTIFS($B17:$AT17,J17,$B$1:$AT$1,"&lt;"&amp;9))</f>
        <v>-19</v>
      </c>
      <c r="BD17">
        <f>(RANK(_calc_라운드기준!K17,_calc_라운드기준!$B17:$AT17,0)+COUNTIFS(_calc_라운드기준!$B17:$AT17,_calc_라운드기준!K17,$B$1:$AT$1,"&lt;"&amp;10))-(RANK(K17,$B17:$AT17,0)+COUNTIFS($B17:$AT17,K17,$B$1:$AT$1,"&lt;"&amp;10))</f>
        <v>-5</v>
      </c>
      <c r="BE17">
        <f>(RANK(_calc_라운드기준!L17,_calc_라운드기준!$B17:$AT17,0)+COUNTIFS(_calc_라운드기준!$B17:$AT17,_calc_라운드기준!L17,$B$1:$AT$1,"&lt;"&amp;11))-(RANK(L17,$B17:$AT17,0)+COUNTIFS($B17:$AT17,L17,$B$1:$AT$1,"&lt;"&amp;11))</f>
        <v>14</v>
      </c>
      <c r="BF17">
        <f>(RANK(_calc_라운드기준!M17,_calc_라운드기준!$B17:$AT17,0)+COUNTIFS(_calc_라운드기준!$B17:$AT17,_calc_라운드기준!M17,$B$1:$AT$1,"&lt;"&amp;12))-(RANK(M17,$B17:$AT17,0)+COUNTIFS($B17:$AT17,M17,$B$1:$AT$1,"&lt;"&amp;12))</f>
        <v>34</v>
      </c>
      <c r="BG17">
        <f>(RANK(_calc_라운드기준!N17,_calc_라운드기준!$B17:$AT17,0)+COUNTIFS(_calc_라운드기준!$B17:$AT17,_calc_라운드기준!N17,$B$1:$AT$1,"&lt;"&amp;13))-(RANK(N17,$B17:$AT17,0)+COUNTIFS($B17:$AT17,N17,$B$1:$AT$1,"&lt;"&amp;13))</f>
        <v>11</v>
      </c>
      <c r="BH17">
        <f>(RANK(_calc_라운드기준!O17,_calc_라운드기준!$B17:$AT17,0)+COUNTIFS(_calc_라운드기준!$B17:$AT17,_calc_라운드기준!O17,$B$1:$AT$1,"&lt;"&amp;14))-(RANK(O17,$B17:$AT17,0)+COUNTIFS($B17:$AT17,O17,$B$1:$AT$1,"&lt;"&amp;14))</f>
        <v>20</v>
      </c>
      <c r="BI17">
        <f>(RANK(_calc_라운드기준!P17,_calc_라운드기준!$B17:$AT17,0)+COUNTIFS(_calc_라운드기준!$B17:$AT17,_calc_라운드기준!P17,$B$1:$AT$1,"&lt;"&amp;15))-(RANK(P17,$B17:$AT17,0)+COUNTIFS($B17:$AT17,P17,$B$1:$AT$1,"&lt;"&amp;15))</f>
        <v>-12</v>
      </c>
      <c r="BJ17">
        <f>(RANK(_calc_라운드기준!Q17,_calc_라운드기준!$B17:$AT17,0)+COUNTIFS(_calc_라운드기준!$B17:$AT17,_calc_라운드기준!Q17,$B$1:$AT$1,"&lt;"&amp;16))-(RANK(Q17,$B17:$AT17,0)+COUNTIFS($B17:$AT17,Q17,$B$1:$AT$1,"&lt;"&amp;16))</f>
        <v>0</v>
      </c>
      <c r="BK17">
        <f>(RANK(_calc_라운드기준!R17,_calc_라운드기준!$B17:$AT17,0)+COUNTIFS(_calc_라운드기준!$B17:$AT17,_calc_라운드기준!R17,$B$1:$AT$1,"&lt;"&amp;17))-(RANK(R17,$B17:$AT17,0)+COUNTIFS($B17:$AT17,R17,$B$1:$AT$1,"&lt;"&amp;17))</f>
        <v>-10</v>
      </c>
      <c r="BL17">
        <f>(RANK(_calc_라운드기준!S17,_calc_라운드기준!$B17:$AT17,0)+COUNTIFS(_calc_라운드기준!$B17:$AT17,_calc_라운드기준!S17,$B$1:$AT$1,"&lt;"&amp;18))-(RANK(S17,$B17:$AT17,0)+COUNTIFS($B17:$AT17,S17,$B$1:$AT$1,"&lt;"&amp;18))</f>
        <v>22</v>
      </c>
      <c r="BM17">
        <f>(RANK(_calc_라운드기준!T17,_calc_라운드기준!$B17:$AT17,0)+COUNTIFS(_calc_라운드기준!$B17:$AT17,_calc_라운드기준!T17,$B$1:$AT$1,"&lt;"&amp;19))-(RANK(T17,$B17:$AT17,0)+COUNTIFS($B17:$AT17,T17,$B$1:$AT$1,"&lt;"&amp;19))</f>
        <v>6</v>
      </c>
      <c r="BN17">
        <f>(RANK(_calc_라운드기준!U17,_calc_라운드기준!$B17:$AT17,0)+COUNTIFS(_calc_라운드기준!$B17:$AT17,_calc_라운드기준!U17,$B$1:$AT$1,"&lt;"&amp;20))-(RANK(U17,$B17:$AT17,0)+COUNTIFS($B17:$AT17,U17,$B$1:$AT$1,"&lt;"&amp;20))</f>
        <v>-12</v>
      </c>
      <c r="BO17">
        <f>(RANK(_calc_라운드기준!V17,_calc_라운드기준!$B17:$AT17,0)+COUNTIFS(_calc_라운드기준!$B17:$AT17,_calc_라운드기준!V17,$B$1:$AT$1,"&lt;"&amp;21))-(RANK(V17,$B17:$AT17,0)+COUNTIFS($B17:$AT17,V17,$B$1:$AT$1,"&lt;"&amp;21))</f>
        <v>29</v>
      </c>
      <c r="BP17">
        <f>(RANK(_calc_라운드기준!W17,_calc_라운드기준!$B17:$AT17,0)+COUNTIFS(_calc_라운드기준!$B17:$AT17,_calc_라운드기준!W17,$B$1:$AT$1,"&lt;"&amp;22))-(RANK(W17,$B17:$AT17,0)+COUNTIFS($B17:$AT17,W17,$B$1:$AT$1,"&lt;"&amp;22))</f>
        <v>8</v>
      </c>
      <c r="BQ17">
        <f>(RANK(_calc_라운드기준!X17,_calc_라운드기준!$B17:$AT17,0)+COUNTIFS(_calc_라운드기준!$B17:$AT17,_calc_라운드기준!X17,$B$1:$AT$1,"&lt;"&amp;23))-(RANK(X17,$B17:$AT17,0)+COUNTIFS($B17:$AT17,X17,$B$1:$AT$1,"&lt;"&amp;23))</f>
        <v>-28</v>
      </c>
      <c r="BR17">
        <f>(RANK(_calc_라운드기준!Y17,_calc_라운드기준!$B17:$AT17,0)+COUNTIFS(_calc_라운드기준!$B17:$AT17,_calc_라운드기준!Y17,$B$1:$AT$1,"&lt;"&amp;24))-(RANK(Y17,$B17:$AT17,0)+COUNTIFS($B17:$AT17,Y17,$B$1:$AT$1,"&lt;"&amp;24))</f>
        <v>-8</v>
      </c>
      <c r="BS17">
        <f>(RANK(_calc_라운드기준!Z17,_calc_라운드기준!$B17:$AT17,0)+COUNTIFS(_calc_라운드기준!$B17:$AT17,_calc_라운드기준!Z17,$B$1:$AT$1,"&lt;"&amp;25))-(RANK(Z17,$B17:$AT17,0)+COUNTIFS($B17:$AT17,Z17,$B$1:$AT$1,"&lt;"&amp;25))</f>
        <v>-23</v>
      </c>
      <c r="BT17">
        <f>(RANK(_calc_라운드기준!AA17,_calc_라운드기준!$B17:$AT17,0)+COUNTIFS(_calc_라운드기준!$B17:$AT17,_calc_라운드기준!AA17,$B$1:$AT$1,"&lt;"&amp;26))-(RANK(AA17,$B17:$AT17,0)+COUNTIFS($B17:$AT17,AA17,$B$1:$AT$1,"&lt;"&amp;26))</f>
        <v>0</v>
      </c>
      <c r="BU17">
        <f>(RANK(_calc_라운드기준!AB17,_calc_라운드기준!$B17:$AT17,0)+COUNTIFS(_calc_라운드기준!$B17:$AT17,_calc_라운드기준!AB17,$B$1:$AT$1,"&lt;"&amp;27))-(RANK(AB17,$B17:$AT17,0)+COUNTIFS($B17:$AT17,AB17,$B$1:$AT$1,"&lt;"&amp;27))</f>
        <v>-20</v>
      </c>
      <c r="BV17">
        <f>(RANK(_calc_라운드기준!AC17,_calc_라운드기준!$B17:$AT17,0)+COUNTIFS(_calc_라운드기준!$B17:$AT17,_calc_라운드기준!AC17,$B$1:$AT$1,"&lt;"&amp;28))-(RANK(AC17,$B17:$AT17,0)+COUNTIFS($B17:$AT17,AC17,$B$1:$AT$1,"&lt;"&amp;28))</f>
        <v>-12</v>
      </c>
      <c r="BW17">
        <f>(RANK(_calc_라운드기준!AD17,_calc_라운드기준!$B17:$AT17,0)+COUNTIFS(_calc_라운드기준!$B17:$AT17,_calc_라운드기준!AD17,$B$1:$AT$1,"&lt;"&amp;29))-(RANK(AD17,$B17:$AT17,0)+COUNTIFS($B17:$AT17,AD17,$B$1:$AT$1,"&lt;"&amp;29))</f>
        <v>-7</v>
      </c>
      <c r="BX17">
        <f>(RANK(_calc_라운드기준!AE17,_calc_라운드기준!$B17:$AT17,0)+COUNTIFS(_calc_라운드기준!$B17:$AT17,_calc_라운드기준!AE17,$B$1:$AT$1,"&lt;"&amp;30))-(RANK(AE17,$B17:$AT17,0)+COUNTIFS($B17:$AT17,AE17,$B$1:$AT$1,"&lt;"&amp;30))</f>
        <v>12</v>
      </c>
      <c r="BY17">
        <f>(RANK(_calc_라운드기준!AF17,_calc_라운드기준!$B17:$AT17,0)+COUNTIFS(_calc_라운드기준!$B17:$AT17,_calc_라운드기준!AF17,$B$1:$AT$1,"&lt;"&amp;31))-(RANK(AF17,$B17:$AT17,0)+COUNTIFS($B17:$AT17,AF17,$B$1:$AT$1,"&lt;"&amp;31))</f>
        <v>-10</v>
      </c>
      <c r="BZ17">
        <f>(RANK(_calc_라운드기준!AG17,_calc_라운드기준!$B17:$AT17,0)+COUNTIFS(_calc_라운드기준!$B17:$AT17,_calc_라운드기준!AG17,$B$1:$AT$1,"&lt;"&amp;32))-(RANK(AG17,$B17:$AT17,0)+COUNTIFS($B17:$AT17,AG17,$B$1:$AT$1,"&lt;"&amp;32))</f>
        <v>-3</v>
      </c>
      <c r="CA17">
        <f>(RANK(_calc_라운드기준!AH17,_calc_라운드기준!$B17:$AT17,0)+COUNTIFS(_calc_라운드기준!$B17:$AT17,_calc_라운드기준!AH17,$B$1:$AT$1,"&lt;"&amp;33))-(RANK(AH17,$B17:$AT17,0)+COUNTIFS($B17:$AT17,AH17,$B$1:$AT$1,"&lt;"&amp;33))</f>
        <v>12</v>
      </c>
      <c r="CB17">
        <f>(RANK(_calc_라운드기준!AI17,_calc_라운드기준!$B17:$AT17,0)+COUNTIFS(_calc_라운드기준!$B17:$AT17,_calc_라운드기준!AI17,$B$1:$AT$1,"&lt;"&amp;34))-(RANK(AI17,$B17:$AT17,0)+COUNTIFS($B17:$AT17,AI17,$B$1:$AT$1,"&lt;"&amp;34))</f>
        <v>20</v>
      </c>
      <c r="CC17">
        <f>(RANK(_calc_라운드기준!AJ17,_calc_라운드기준!$B17:$AT17,0)+COUNTIFS(_calc_라운드기준!$B17:$AT17,_calc_라운드기준!AJ17,$B$1:$AT$1,"&lt;"&amp;35))-(RANK(AJ17,$B17:$AT17,0)+COUNTIFS($B17:$AT17,AJ17,$B$1:$AT$1,"&lt;"&amp;35))</f>
        <v>20</v>
      </c>
      <c r="CD17">
        <f>(RANK(_calc_라운드기준!AK17,_calc_라운드기준!$B17:$AT17,0)+COUNTIFS(_calc_라운드기준!$B17:$AT17,_calc_라운드기준!AK17,$B$1:$AT$1,"&lt;"&amp;36))-(RANK(AK17,$B17:$AT17,0)+COUNTIFS($B17:$AT17,AK17,$B$1:$AT$1,"&lt;"&amp;36))</f>
        <v>0</v>
      </c>
      <c r="CE17">
        <f>(RANK(_calc_라운드기준!AL17,_calc_라운드기준!$B17:$AT17,0)+COUNTIFS(_calc_라운드기준!$B17:$AT17,_calc_라운드기준!AL17,$B$1:$AT$1,"&lt;"&amp;37))-(RANK(AL17,$B17:$AT17,0)+COUNTIFS($B17:$AT17,AL17,$B$1:$AT$1,"&lt;"&amp;37))</f>
        <v>-7</v>
      </c>
      <c r="CF17">
        <f>(RANK(_calc_라운드기준!AM17,_calc_라운드기준!$B17:$AT17,0)+COUNTIFS(_calc_라운드기준!$B17:$AT17,_calc_라운드기준!AM17,$B$1:$AT$1,"&lt;"&amp;38))-(RANK(AM17,$B17:$AT17,0)+COUNTIFS($B17:$AT17,AM17,$B$1:$AT$1,"&lt;"&amp;38))</f>
        <v>24</v>
      </c>
      <c r="CG17">
        <f>(RANK(_calc_라운드기준!AN17,_calc_라운드기준!$B17:$AT17,0)+COUNTIFS(_calc_라운드기준!$B17:$AT17,_calc_라운드기준!AN17,$B$1:$AT$1,"&lt;"&amp;39))-(RANK(AN17,$B17:$AT17,0)+COUNTIFS($B17:$AT17,AN17,$B$1:$AT$1,"&lt;"&amp;39))</f>
        <v>20</v>
      </c>
      <c r="CH17">
        <f>(RANK(_calc_라운드기준!AO17,_calc_라운드기준!$B17:$AT17,0)+COUNTIFS(_calc_라운드기준!$B17:$AT17,_calc_라운드기준!AO17,$B$1:$AT$1,"&lt;"&amp;40))-(RANK(AO17,$B17:$AT17,0)+COUNTIFS($B17:$AT17,AO17,$B$1:$AT$1,"&lt;"&amp;40))</f>
        <v>-12</v>
      </c>
      <c r="CI17">
        <f>(RANK(_calc_라운드기준!AP17,_calc_라운드기준!$B17:$AT17,0)+COUNTIFS(_calc_라운드기준!$B17:$AT17,_calc_라운드기준!AP17,$B$1:$AT$1,"&lt;"&amp;41))-(RANK(AP17,$B17:$AT17,0)+COUNTIFS($B17:$AT17,AP17,$B$1:$AT$1,"&lt;"&amp;41))</f>
        <v>-32</v>
      </c>
      <c r="CJ17">
        <f>(RANK(_calc_라운드기준!AQ17,_calc_라운드기준!$B17:$AT17,0)+COUNTIFS(_calc_라운드기준!$B17:$AT17,_calc_라운드기준!AQ17,$B$1:$AT$1,"&lt;"&amp;42))-(RANK(AQ17,$B17:$AT17,0)+COUNTIFS($B17:$AT17,AQ17,$B$1:$AT$1,"&lt;"&amp;42))</f>
        <v>14</v>
      </c>
      <c r="CK17">
        <f>(RANK(_calc_라운드기준!AR17,_calc_라운드기준!$B17:$AT17,0)+COUNTIFS(_calc_라운드기준!$B17:$AT17,_calc_라운드기준!AR17,$B$1:$AT$1,"&lt;"&amp;43))-(RANK(AR17,$B17:$AT17,0)+COUNTIFS($B17:$AT17,AR17,$B$1:$AT$1,"&lt;"&amp;43))</f>
        <v>9</v>
      </c>
      <c r="CL17">
        <f>(RANK(_calc_라운드기준!AS17,_calc_라운드기준!$B17:$AT17,0)+COUNTIFS(_calc_라운드기준!$B17:$AT17,_calc_라운드기준!AS17,$B$1:$AT$1,"&lt;"&amp;44))-(RANK(AS17,$B17:$AT17,0)+COUNTIFS($B17:$AT17,AS17,$B$1:$AT$1,"&lt;"&amp;44))</f>
        <v>2</v>
      </c>
      <c r="CM17">
        <f>(RANK(_calc_라운드기준!AT17,_calc_라운드기준!$B17:$AT17,0)+COUNTIFS(_calc_라운드기준!$B17:$AT17,_calc_라운드기준!AT17,$B$1:$AT$1,"&lt;"&amp;45))-(RANK(AT17,$B17:$AT17,0)+COUNTIFS($B17:$AT17,AT17,$B$1:$AT$1,"&lt;"&amp;45))</f>
        <v>23</v>
      </c>
      <c r="CN17">
        <f t="shared" si="0"/>
        <v>41</v>
      </c>
      <c r="CO17">
        <f t="shared" si="1"/>
        <v>26</v>
      </c>
      <c r="CP17">
        <f t="shared" si="2"/>
        <v>20</v>
      </c>
      <c r="CQ17">
        <f t="shared" si="3"/>
        <v>43</v>
      </c>
      <c r="CR17">
        <f t="shared" si="4"/>
        <v>31</v>
      </c>
      <c r="CS17">
        <f t="shared" si="5"/>
        <v>19</v>
      </c>
      <c r="CT17">
        <f t="shared" si="6"/>
        <v>10</v>
      </c>
      <c r="CU17">
        <f t="shared" si="7"/>
        <v>44</v>
      </c>
      <c r="CV17">
        <f t="shared" si="8"/>
        <v>38</v>
      </c>
      <c r="CW17">
        <f t="shared" si="9"/>
        <v>27</v>
      </c>
      <c r="CX17">
        <f t="shared" si="10"/>
        <v>11</v>
      </c>
      <c r="CY17">
        <f t="shared" si="11"/>
        <v>1</v>
      </c>
      <c r="CZ17">
        <f t="shared" si="12"/>
        <v>15</v>
      </c>
      <c r="DA17">
        <f t="shared" si="13"/>
        <v>6</v>
      </c>
      <c r="DB17">
        <f t="shared" si="14"/>
        <v>34</v>
      </c>
      <c r="DC17">
        <f t="shared" si="15"/>
        <v>22</v>
      </c>
      <c r="DD17">
        <f t="shared" si="16"/>
        <v>32</v>
      </c>
      <c r="DE17">
        <f t="shared" si="17"/>
        <v>5</v>
      </c>
      <c r="DF17">
        <f t="shared" si="18"/>
        <v>18</v>
      </c>
      <c r="DG17">
        <f t="shared" si="19"/>
        <v>35</v>
      </c>
      <c r="DH17">
        <f t="shared" si="20"/>
        <v>2</v>
      </c>
      <c r="DI17">
        <f t="shared" si="21"/>
        <v>17</v>
      </c>
      <c r="DJ17">
        <f t="shared" si="22"/>
        <v>42</v>
      </c>
      <c r="DK17">
        <f t="shared" si="23"/>
        <v>30</v>
      </c>
      <c r="DL17">
        <f t="shared" si="24"/>
        <v>40</v>
      </c>
      <c r="DM17">
        <f t="shared" si="25"/>
        <v>23</v>
      </c>
      <c r="DN17">
        <f t="shared" si="26"/>
        <v>39</v>
      </c>
      <c r="DO17">
        <f t="shared" si="27"/>
        <v>36</v>
      </c>
      <c r="DP17">
        <f t="shared" si="28"/>
        <v>28</v>
      </c>
      <c r="DQ17">
        <f t="shared" si="29"/>
        <v>13</v>
      </c>
      <c r="DR17">
        <f t="shared" si="30"/>
        <v>33</v>
      </c>
      <c r="DS17">
        <f t="shared" si="31"/>
        <v>25</v>
      </c>
      <c r="DT17">
        <f t="shared" si="32"/>
        <v>14</v>
      </c>
      <c r="DU17">
        <f t="shared" si="33"/>
        <v>7</v>
      </c>
      <c r="DV17">
        <f t="shared" si="34"/>
        <v>8</v>
      </c>
      <c r="DW17">
        <f t="shared" si="35"/>
        <v>24</v>
      </c>
      <c r="DX17">
        <f t="shared" si="36"/>
        <v>29</v>
      </c>
      <c r="DY17">
        <f t="shared" si="37"/>
        <v>3</v>
      </c>
      <c r="DZ17">
        <f t="shared" si="38"/>
        <v>9</v>
      </c>
      <c r="EA17">
        <f t="shared" si="39"/>
        <v>37</v>
      </c>
      <c r="EB17">
        <f t="shared" si="40"/>
        <v>45</v>
      </c>
      <c r="EC17">
        <f t="shared" si="41"/>
        <v>12</v>
      </c>
      <c r="ED17">
        <f t="shared" si="42"/>
        <v>16</v>
      </c>
      <c r="EE17">
        <f t="shared" si="43"/>
        <v>21</v>
      </c>
      <c r="EF17">
        <f t="shared" si="44"/>
        <v>4</v>
      </c>
    </row>
    <row r="18" spans="1:136" ht="16.5" customHeight="1">
      <c r="A18">
        <f>_calc_라운드기준!A18</f>
        <v>1228</v>
      </c>
      <c r="B18">
        <f>INDEX(_calc_누적빈도!B:B,$A18)-INDEX(_calc_누적빈도!B:B,$A18-기준450회_후보!$B$1)</f>
        <v>55</v>
      </c>
      <c r="C18">
        <f>INDEX(_calc_누적빈도!C:C,$A18)-INDEX(_calc_누적빈도!C:C,$A18-기준450회_후보!$B$1)</f>
        <v>52</v>
      </c>
      <c r="D18">
        <f>INDEX(_calc_누적빈도!D:D,$A18)-INDEX(_calc_누적빈도!D:D,$A18-기준450회_후보!$B$1)</f>
        <v>68</v>
      </c>
      <c r="E18">
        <f>INDEX(_calc_누적빈도!E:E,$A18)-INDEX(_calc_누적빈도!E:E,$A18-기준450회_후보!$B$1)</f>
        <v>51</v>
      </c>
      <c r="F18">
        <f>INDEX(_calc_누적빈도!F:F,$A18)-INDEX(_calc_누적빈도!F:F,$A18-기준450회_후보!$B$1)</f>
        <v>44</v>
      </c>
      <c r="G18">
        <f>INDEX(_calc_누적빈도!G:G,$A18)-INDEX(_calc_누적빈도!G:G,$A18-기준450회_후보!$B$1)</f>
        <v>69</v>
      </c>
      <c r="H18">
        <f>INDEX(_calc_누적빈도!H:H,$A18)-INDEX(_calc_누적빈도!H:H,$A18-기준450회_후보!$B$1)</f>
        <v>60</v>
      </c>
      <c r="I18">
        <f>INDEX(_calc_누적빈도!I:I,$A18)-INDEX(_calc_누적빈도!I:I,$A18-기준450회_후보!$B$1)</f>
        <v>46</v>
      </c>
      <c r="J18">
        <f>INDEX(_calc_누적빈도!J:J,$A18)-INDEX(_calc_누적빈도!J:J,$A18-기준450회_후보!$B$1)</f>
        <v>55</v>
      </c>
      <c r="K18">
        <f>INDEX(_calc_누적빈도!K:K,$A18)-INDEX(_calc_누적빈도!K:K,$A18-기준450회_후보!$B$1)</f>
        <v>55</v>
      </c>
      <c r="L18">
        <f>INDEX(_calc_누적빈도!L:L,$A18)-INDEX(_calc_누적빈도!L:L,$A18-기준450회_후보!$B$1)</f>
        <v>57</v>
      </c>
      <c r="M18">
        <f>INDEX(_calc_누적빈도!M:M,$A18)-INDEX(_calc_누적빈도!M:M,$A18-기준450회_후보!$B$1)</f>
        <v>71</v>
      </c>
      <c r="N18">
        <f>INDEX(_calc_누적빈도!N:N,$A18)-INDEX(_calc_누적빈도!N:N,$A18-기준450회_후보!$B$1)</f>
        <v>70</v>
      </c>
      <c r="O18">
        <f>INDEX(_calc_누적빈도!O:O,$A18)-INDEX(_calc_누적빈도!O:O,$A18-기준450회_후보!$B$1)</f>
        <v>61</v>
      </c>
      <c r="P18">
        <f>INDEX(_calc_누적빈도!P:P,$A18)-INDEX(_calc_누적빈도!P:P,$A18-기준450회_후보!$B$1)</f>
        <v>62</v>
      </c>
      <c r="Q18">
        <f>INDEX(_calc_누적빈도!Q:Q,$A18)-INDEX(_calc_누적빈도!Q:Q,$A18-기준450회_후보!$B$1)</f>
        <v>72</v>
      </c>
      <c r="R18">
        <f>INDEX(_calc_누적빈도!R:R,$A18)-INDEX(_calc_누적빈도!R:R,$A18-기준450회_후보!$B$1)</f>
        <v>58</v>
      </c>
      <c r="S18">
        <f>INDEX(_calc_누적빈도!S:S,$A18)-INDEX(_calc_누적빈도!S:S,$A18-기준450회_후보!$B$1)</f>
        <v>68</v>
      </c>
      <c r="T18">
        <f>INDEX(_calc_누적빈도!T:T,$A18)-INDEX(_calc_누적빈도!T:T,$A18-기준450회_후보!$B$1)</f>
        <v>65</v>
      </c>
      <c r="U18">
        <f>INDEX(_calc_누적빈도!U:U,$A18)-INDEX(_calc_누적빈도!U:U,$A18-기준450회_후보!$B$1)</f>
        <v>50</v>
      </c>
      <c r="V18">
        <f>INDEX(_calc_누적빈도!V:V,$A18)-INDEX(_calc_누적빈도!V:V,$A18-기준450회_후보!$B$1)</f>
        <v>66</v>
      </c>
      <c r="W18">
        <f>INDEX(_calc_누적빈도!W:W,$A18)-INDEX(_calc_누적빈도!W:W,$A18-기준450회_후보!$B$1)</f>
        <v>57</v>
      </c>
      <c r="X18">
        <f>INDEX(_calc_누적빈도!X:X,$A18)-INDEX(_calc_누적빈도!X:X,$A18-기준450회_후보!$B$1)</f>
        <v>53</v>
      </c>
      <c r="Y18">
        <f>INDEX(_calc_누적빈도!Y:Y,$A18)-INDEX(_calc_누적빈도!Y:Y,$A18-기준450회_후보!$B$1)</f>
        <v>61</v>
      </c>
      <c r="Z18">
        <f>INDEX(_calc_누적빈도!Z:Z,$A18)-INDEX(_calc_누적빈도!Z:Z,$A18-기준450회_후보!$B$1)</f>
        <v>52</v>
      </c>
      <c r="AA18">
        <f>INDEX(_calc_누적빈도!AA:AA,$A18)-INDEX(_calc_누적빈도!AA:AA,$A18-기준450회_후보!$B$1)</f>
        <v>62</v>
      </c>
      <c r="AB18">
        <f>INDEX(_calc_누적빈도!AB:AB,$A18)-INDEX(_calc_누적빈도!AB:AB,$A18-기준450회_후보!$B$1)</f>
        <v>61</v>
      </c>
      <c r="AC18">
        <f>INDEX(_calc_누적빈도!AC:AC,$A18)-INDEX(_calc_누적빈도!AC:AC,$A18-기준450회_후보!$B$1)</f>
        <v>64</v>
      </c>
      <c r="AD18">
        <f>INDEX(_calc_누적빈도!AD:AD,$A18)-INDEX(_calc_누적빈도!AD:AD,$A18-기준450회_후보!$B$1)</f>
        <v>57</v>
      </c>
      <c r="AE18">
        <f>INDEX(_calc_누적빈도!AE:AE,$A18)-INDEX(_calc_누적빈도!AE:AE,$A18-기준450회_후보!$B$1)</f>
        <v>66</v>
      </c>
      <c r="AF18">
        <f>INDEX(_calc_누적빈도!AF:AF,$A18)-INDEX(_calc_누적빈도!AF:AF,$A18-기준450회_후보!$B$1)</f>
        <v>62</v>
      </c>
      <c r="AG18">
        <f>INDEX(_calc_누적빈도!AG:AG,$A18)-INDEX(_calc_누적빈도!AG:AG,$A18-기준450회_후보!$B$1)</f>
        <v>55</v>
      </c>
      <c r="AH18">
        <f>INDEX(_calc_누적빈도!AH:AH,$A18)-INDEX(_calc_누적빈도!AH:AH,$A18-기준450회_후보!$B$1)</f>
        <v>66</v>
      </c>
      <c r="AI18">
        <f>INDEX(_calc_누적빈도!AI:AI,$A18)-INDEX(_calc_누적빈도!AI:AI,$A18-기준450회_후보!$B$1)</f>
        <v>59</v>
      </c>
      <c r="AJ18">
        <f>INDEX(_calc_누적빈도!AJ:AJ,$A18)-INDEX(_calc_누적빈도!AJ:AJ,$A18-기준450회_후보!$B$1)</f>
        <v>65</v>
      </c>
      <c r="AK18">
        <f>INDEX(_calc_누적빈도!AK:AK,$A18)-INDEX(_calc_누적빈도!AK:AK,$A18-기준450회_후보!$B$1)</f>
        <v>61</v>
      </c>
      <c r="AL18">
        <f>INDEX(_calc_누적빈도!AL:AL,$A18)-INDEX(_calc_누적빈도!AL:AL,$A18-기준450회_후보!$B$1)</f>
        <v>58</v>
      </c>
      <c r="AM18">
        <f>INDEX(_calc_누적빈도!AM:AM,$A18)-INDEX(_calc_누적빈도!AM:AM,$A18-기준450회_후보!$B$1)</f>
        <v>74</v>
      </c>
      <c r="AN18">
        <f>INDEX(_calc_누적빈도!AN:AN,$A18)-INDEX(_calc_누적빈도!AN:AN,$A18-기준450회_후보!$B$1)</f>
        <v>65</v>
      </c>
      <c r="AO18">
        <f>INDEX(_calc_누적빈도!AO:AO,$A18)-INDEX(_calc_누적빈도!AO:AO,$A18-기준450회_후보!$B$1)</f>
        <v>53</v>
      </c>
      <c r="AP18">
        <f>INDEX(_calc_누적빈도!AP:AP,$A18)-INDEX(_calc_누적빈도!AP:AP,$A18-기준450회_후보!$B$1)</f>
        <v>54</v>
      </c>
      <c r="AQ18">
        <f>INDEX(_calc_누적빈도!AQ:AQ,$A18)-INDEX(_calc_누적빈도!AQ:AQ,$A18-기준450회_후보!$B$1)</f>
        <v>58</v>
      </c>
      <c r="AR18">
        <f>INDEX(_calc_누적빈도!AR:AR,$A18)-INDEX(_calc_누적빈도!AR:AR,$A18-기준450회_후보!$B$1)</f>
        <v>54</v>
      </c>
      <c r="AS18">
        <f>INDEX(_calc_누적빈도!AS:AS,$A18)-INDEX(_calc_누적빈도!AS:AS,$A18-기준450회_후보!$B$1)</f>
        <v>58</v>
      </c>
      <c r="AT18">
        <f>INDEX(_calc_누적빈도!AT:AT,$A18)-INDEX(_calc_누적빈도!AT:AT,$A18-기준450회_후보!$B$1)</f>
        <v>70</v>
      </c>
      <c r="AU18">
        <f>(RANK(_calc_라운드기준!B18,_calc_라운드기준!$B18:$AT18,0)+COUNTIFS(_calc_라운드기준!$B18:$AT18,_calc_라운드기준!B18,$B$1:$AT$1,"&lt;"&amp;1))-(RANK(B18,$B18:$AT18,0)+COUNTIFS($B18:$AT18,B18,$B$1:$AT$1,"&lt;"&amp;1))</f>
        <v>-28</v>
      </c>
      <c r="AV18">
        <f>(RANK(_calc_라운드기준!C18,_calc_라운드기준!$B18:$AT18,0)+COUNTIFS(_calc_라운드기준!$B18:$AT18,_calc_라운드기준!C18,$B$1:$AT$1,"&lt;"&amp;2))-(RANK(C18,$B18:$AT18,0)+COUNTIFS($B18:$AT18,C18,$B$1:$AT$1,"&lt;"&amp;2))</f>
        <v>-5</v>
      </c>
      <c r="AW18">
        <f>(RANK(_calc_라운드기준!D18,_calc_라운드기준!$B18:$AT18,0)+COUNTIFS(_calc_라운드기준!$B18:$AT18,_calc_라운드기준!D18,$B$1:$AT$1,"&lt;"&amp;3))-(RANK(D18,$B18:$AT18,0)+COUNTIFS($B18:$AT18,D18,$B$1:$AT$1,"&lt;"&amp;3))</f>
        <v>0</v>
      </c>
      <c r="AX18">
        <f>(RANK(_calc_라운드기준!E18,_calc_라운드기준!$B18:$AT18,0)+COUNTIFS(_calc_라운드기준!$B18:$AT18,_calc_라운드기준!E18,$B$1:$AT$1,"&lt;"&amp;4))-(RANK(E18,$B18:$AT18,0)+COUNTIFS($B18:$AT18,E18,$B$1:$AT$1,"&lt;"&amp;4))</f>
        <v>-31</v>
      </c>
      <c r="AY18">
        <f>(RANK(_calc_라운드기준!F18,_calc_라운드기준!$B18:$AT18,0)+COUNTIFS(_calc_라운드기준!$B18:$AT18,_calc_라운드기준!F18,$B$1:$AT$1,"&lt;"&amp;5))-(RANK(F18,$B18:$AT18,0)+COUNTIFS($B18:$AT18,F18,$B$1:$AT$1,"&lt;"&amp;5))</f>
        <v>-18</v>
      </c>
      <c r="AZ18">
        <f>(RANK(_calc_라운드기준!G18,_calc_라운드기준!$B18:$AT18,0)+COUNTIFS(_calc_라운드기준!$B18:$AT18,_calc_라운드기준!G18,$B$1:$AT$1,"&lt;"&amp;6))-(RANK(G18,$B18:$AT18,0)+COUNTIFS($B18:$AT18,G18,$B$1:$AT$1,"&lt;"&amp;6))</f>
        <v>2</v>
      </c>
      <c r="BA18">
        <f>(RANK(_calc_라운드기준!H18,_calc_라운드기준!$B18:$AT18,0)+COUNTIFS(_calc_라운드기준!$B18:$AT18,_calc_라운드기준!H18,$B$1:$AT$1,"&lt;"&amp;7))-(RANK(H18,$B18:$AT18,0)+COUNTIFS($B18:$AT18,H18,$B$1:$AT$1,"&lt;"&amp;7))</f>
        <v>16</v>
      </c>
      <c r="BB18">
        <f>(RANK(_calc_라운드기준!I18,_calc_라운드기준!$B18:$AT18,0)+COUNTIFS(_calc_라운드기준!$B18:$AT18,_calc_라운드기준!I18,$B$1:$AT$1,"&lt;"&amp;8))-(RANK(I18,$B18:$AT18,0)+COUNTIFS($B18:$AT18,I18,$B$1:$AT$1,"&lt;"&amp;8))</f>
        <v>-32</v>
      </c>
      <c r="BC18">
        <f>(RANK(_calc_라운드기준!J18,_calc_라운드기준!$B18:$AT18,0)+COUNTIFS(_calc_라운드기준!$B18:$AT18,_calc_라운드기준!J18,$B$1:$AT$1,"&lt;"&amp;9))-(RANK(J18,$B18:$AT18,0)+COUNTIFS($B18:$AT18,J18,$B$1:$AT$1,"&lt;"&amp;9))</f>
        <v>-20</v>
      </c>
      <c r="BD18">
        <f>(RANK(_calc_라운드기준!K18,_calc_라운드기준!$B18:$AT18,0)+COUNTIFS(_calc_라운드기준!$B18:$AT18,_calc_라운드기준!K18,$B$1:$AT$1,"&lt;"&amp;10))-(RANK(K18,$B18:$AT18,0)+COUNTIFS($B18:$AT18,K18,$B$1:$AT$1,"&lt;"&amp;10))</f>
        <v>-6</v>
      </c>
      <c r="BE18">
        <f>(RANK(_calc_라운드기준!L18,_calc_라운드기준!$B18:$AT18,0)+COUNTIFS(_calc_라운드기준!$B18:$AT18,_calc_라운드기준!L18,$B$1:$AT$1,"&lt;"&amp;11))-(RANK(L18,$B18:$AT18,0)+COUNTIFS($B18:$AT18,L18,$B$1:$AT$1,"&lt;"&amp;11))</f>
        <v>11</v>
      </c>
      <c r="BF18">
        <f>(RANK(_calc_라운드기준!M18,_calc_라운드기준!$B18:$AT18,0)+COUNTIFS(_calc_라운드기준!$B18:$AT18,_calc_라운드기준!M18,$B$1:$AT$1,"&lt;"&amp;12))-(RANK(M18,$B18:$AT18,0)+COUNTIFS($B18:$AT18,M18,$B$1:$AT$1,"&lt;"&amp;12))</f>
        <v>33</v>
      </c>
      <c r="BG18">
        <f>(RANK(_calc_라운드기준!N18,_calc_라운드기준!$B18:$AT18,0)+COUNTIFS(_calc_라운드기준!$B18:$AT18,_calc_라운드기준!N18,$B$1:$AT$1,"&lt;"&amp;13))-(RANK(N18,$B18:$AT18,0)+COUNTIFS($B18:$AT18,N18,$B$1:$AT$1,"&lt;"&amp;13))</f>
        <v>10</v>
      </c>
      <c r="BH18">
        <f>(RANK(_calc_라운드기준!O18,_calc_라운드기준!$B18:$AT18,0)+COUNTIFS(_calc_라운드기준!$B18:$AT18,_calc_라운드기준!O18,$B$1:$AT$1,"&lt;"&amp;14))-(RANK(O18,$B18:$AT18,0)+COUNTIFS($B18:$AT18,O18,$B$1:$AT$1,"&lt;"&amp;14))</f>
        <v>22</v>
      </c>
      <c r="BI18">
        <f>(RANK(_calc_라운드기준!P18,_calc_라운드기준!$B18:$AT18,0)+COUNTIFS(_calc_라운드기준!$B18:$AT18,_calc_라운드기준!P18,$B$1:$AT$1,"&lt;"&amp;15))-(RANK(P18,$B18:$AT18,0)+COUNTIFS($B18:$AT18,P18,$B$1:$AT$1,"&lt;"&amp;15))</f>
        <v>-11</v>
      </c>
      <c r="BJ18">
        <f>(RANK(_calc_라운드기준!Q18,_calc_라운드기준!$B18:$AT18,0)+COUNTIFS(_calc_라운드기준!$B18:$AT18,_calc_라운드기준!Q18,$B$1:$AT$1,"&lt;"&amp;16))-(RANK(Q18,$B18:$AT18,0)+COUNTIFS($B18:$AT18,Q18,$B$1:$AT$1,"&lt;"&amp;16))</f>
        <v>0</v>
      </c>
      <c r="BK18">
        <f>(RANK(_calc_라운드기준!R18,_calc_라운드기준!$B18:$AT18,0)+COUNTIFS(_calc_라운드기준!$B18:$AT18,_calc_라운드기준!R18,$B$1:$AT$1,"&lt;"&amp;17))-(RANK(R18,$B18:$AT18,0)+COUNTIFS($B18:$AT18,R18,$B$1:$AT$1,"&lt;"&amp;17))</f>
        <v>-10</v>
      </c>
      <c r="BL18">
        <f>(RANK(_calc_라운드기준!S18,_calc_라운드기준!$B18:$AT18,0)+COUNTIFS(_calc_라운드기준!$B18:$AT18,_calc_라운드기준!S18,$B$1:$AT$1,"&lt;"&amp;18))-(RANK(S18,$B18:$AT18,0)+COUNTIFS($B18:$AT18,S18,$B$1:$AT$1,"&lt;"&amp;18))</f>
        <v>21</v>
      </c>
      <c r="BM18">
        <f>(RANK(_calc_라운드기준!T18,_calc_라운드기준!$B18:$AT18,0)+COUNTIFS(_calc_라운드기준!$B18:$AT18,_calc_라운드기준!T18,$B$1:$AT$1,"&lt;"&amp;19))-(RANK(T18,$B18:$AT18,0)+COUNTIFS($B18:$AT18,T18,$B$1:$AT$1,"&lt;"&amp;19))</f>
        <v>4</v>
      </c>
      <c r="BN18">
        <f>(RANK(_calc_라운드기준!U18,_calc_라운드기준!$B18:$AT18,0)+COUNTIFS(_calc_라운드기준!$B18:$AT18,_calc_라운드기준!U18,$B$1:$AT$1,"&lt;"&amp;20))-(RANK(U18,$B18:$AT18,0)+COUNTIFS($B18:$AT18,U18,$B$1:$AT$1,"&lt;"&amp;20))</f>
        <v>-13</v>
      </c>
      <c r="BO18">
        <f>(RANK(_calc_라운드기준!V18,_calc_라운드기준!$B18:$AT18,0)+COUNTIFS(_calc_라운드기준!$B18:$AT18,_calc_라운드기준!V18,$B$1:$AT$1,"&lt;"&amp;21))-(RANK(V18,$B18:$AT18,0)+COUNTIFS($B18:$AT18,V18,$B$1:$AT$1,"&lt;"&amp;21))</f>
        <v>33</v>
      </c>
      <c r="BP18">
        <f>(RANK(_calc_라운드기준!W18,_calc_라운드기준!$B18:$AT18,0)+COUNTIFS(_calc_라운드기준!$B18:$AT18,_calc_라운드기준!W18,$B$1:$AT$1,"&lt;"&amp;22))-(RANK(W18,$B18:$AT18,0)+COUNTIFS($B18:$AT18,W18,$B$1:$AT$1,"&lt;"&amp;22))</f>
        <v>7</v>
      </c>
      <c r="BQ18">
        <f>(RANK(_calc_라운드기준!X18,_calc_라운드기준!$B18:$AT18,0)+COUNTIFS(_calc_라운드기준!$B18:$AT18,_calc_라운드기준!X18,$B$1:$AT$1,"&lt;"&amp;23))-(RANK(X18,$B18:$AT18,0)+COUNTIFS($B18:$AT18,X18,$B$1:$AT$1,"&lt;"&amp;23))</f>
        <v>-29</v>
      </c>
      <c r="BR18">
        <f>(RANK(_calc_라운드기준!Y18,_calc_라운드기준!$B18:$AT18,0)+COUNTIFS(_calc_라운드기준!$B18:$AT18,_calc_라운드기준!Y18,$B$1:$AT$1,"&lt;"&amp;24))-(RANK(Y18,$B18:$AT18,0)+COUNTIFS($B18:$AT18,Y18,$B$1:$AT$1,"&lt;"&amp;24))</f>
        <v>-3</v>
      </c>
      <c r="BS18">
        <f>(RANK(_calc_라운드기준!Z18,_calc_라운드기준!$B18:$AT18,0)+COUNTIFS(_calc_라운드기준!$B18:$AT18,_calc_라운드기준!Z18,$B$1:$AT$1,"&lt;"&amp;25))-(RANK(Z18,$B18:$AT18,0)+COUNTIFS($B18:$AT18,Z18,$B$1:$AT$1,"&lt;"&amp;25))</f>
        <v>-23</v>
      </c>
      <c r="BT18">
        <f>(RANK(_calc_라운드기준!AA18,_calc_라운드기준!$B18:$AT18,0)+COUNTIFS(_calc_라운드기준!$B18:$AT18,_calc_라운드기준!AA18,$B$1:$AT$1,"&lt;"&amp;26))-(RANK(AA18,$B18:$AT18,0)+COUNTIFS($B18:$AT18,AA18,$B$1:$AT$1,"&lt;"&amp;26))</f>
        <v>2</v>
      </c>
      <c r="BU18">
        <f>(RANK(_calc_라운드기준!AB18,_calc_라운드기준!$B18:$AT18,0)+COUNTIFS(_calc_라운드기준!$B18:$AT18,_calc_라운드기준!AB18,$B$1:$AT$1,"&lt;"&amp;27))-(RANK(AB18,$B18:$AT18,0)+COUNTIFS($B18:$AT18,AB18,$B$1:$AT$1,"&lt;"&amp;27))</f>
        <v>-20</v>
      </c>
      <c r="BV18">
        <f>(RANK(_calc_라운드기준!AC18,_calc_라운드기준!$B18:$AT18,0)+COUNTIFS(_calc_라운드기준!$B18:$AT18,_calc_라운드기준!AC18,$B$1:$AT$1,"&lt;"&amp;28))-(RANK(AC18,$B18:$AT18,0)+COUNTIFS($B18:$AT18,AC18,$B$1:$AT$1,"&lt;"&amp;28))</f>
        <v>-12</v>
      </c>
      <c r="BW18">
        <f>(RANK(_calc_라운드기준!AD18,_calc_라운드기준!$B18:$AT18,0)+COUNTIFS(_calc_라운드기준!$B18:$AT18,_calc_라운드기준!AD18,$B$1:$AT$1,"&lt;"&amp;29))-(RANK(AD18,$B18:$AT18,0)+COUNTIFS($B18:$AT18,AD18,$B$1:$AT$1,"&lt;"&amp;29))</f>
        <v>0</v>
      </c>
      <c r="BX18">
        <f>(RANK(_calc_라운드기준!AE18,_calc_라운드기준!$B18:$AT18,0)+COUNTIFS(_calc_라운드기준!$B18:$AT18,_calc_라운드기준!AE18,$B$1:$AT$1,"&lt;"&amp;30))-(RANK(AE18,$B18:$AT18,0)+COUNTIFS($B18:$AT18,AE18,$B$1:$AT$1,"&lt;"&amp;30))</f>
        <v>22</v>
      </c>
      <c r="BY18">
        <f>(RANK(_calc_라운드기준!AF18,_calc_라운드기준!$B18:$AT18,0)+COUNTIFS(_calc_라운드기준!$B18:$AT18,_calc_라운드기준!AF18,$B$1:$AT$1,"&lt;"&amp;31))-(RANK(AF18,$B18:$AT18,0)+COUNTIFS($B18:$AT18,AF18,$B$1:$AT$1,"&lt;"&amp;31))</f>
        <v>-8</v>
      </c>
      <c r="BZ18">
        <f>(RANK(_calc_라운드기준!AG18,_calc_라운드기준!$B18:$AT18,0)+COUNTIFS(_calc_라운드기준!$B18:$AT18,_calc_라운드기준!AG18,$B$1:$AT$1,"&lt;"&amp;32))-(RANK(AG18,$B18:$AT18,0)+COUNTIFS($B18:$AT18,AG18,$B$1:$AT$1,"&lt;"&amp;32))</f>
        <v>-2</v>
      </c>
      <c r="CA18">
        <f>(RANK(_calc_라운드기준!AH18,_calc_라운드기준!$B18:$AT18,0)+COUNTIFS(_calc_라운드기준!$B18:$AT18,_calc_라운드기준!AH18,$B$1:$AT$1,"&lt;"&amp;33))-(RANK(AH18,$B18:$AT18,0)+COUNTIFS($B18:$AT18,AH18,$B$1:$AT$1,"&lt;"&amp;33))</f>
        <v>9</v>
      </c>
      <c r="CB18">
        <f>(RANK(_calc_라운드기준!AI18,_calc_라운드기준!$B18:$AT18,0)+COUNTIFS(_calc_라운드기준!$B18:$AT18,_calc_라운드기준!AI18,$B$1:$AT$1,"&lt;"&amp;34))-(RANK(AI18,$B18:$AT18,0)+COUNTIFS($B18:$AT18,AI18,$B$1:$AT$1,"&lt;"&amp;34))</f>
        <v>20</v>
      </c>
      <c r="CC18">
        <f>(RANK(_calc_라운드기준!AJ18,_calc_라운드기준!$B18:$AT18,0)+COUNTIFS(_calc_라운드기준!$B18:$AT18,_calc_라운드기준!AJ18,$B$1:$AT$1,"&lt;"&amp;35))-(RANK(AJ18,$B18:$AT18,0)+COUNTIFS($B18:$AT18,AJ18,$B$1:$AT$1,"&lt;"&amp;35))</f>
        <v>25</v>
      </c>
      <c r="CD18">
        <f>(RANK(_calc_라운드기준!AK18,_calc_라운드기준!$B18:$AT18,0)+COUNTIFS(_calc_라운드기준!$B18:$AT18,_calc_라운드기준!AK18,$B$1:$AT$1,"&lt;"&amp;36))-(RANK(AK18,$B18:$AT18,0)+COUNTIFS($B18:$AT18,AK18,$B$1:$AT$1,"&lt;"&amp;36))</f>
        <v>-1</v>
      </c>
      <c r="CE18">
        <f>(RANK(_calc_라운드기준!AL18,_calc_라운드기준!$B18:$AT18,0)+COUNTIFS(_calc_라운드기준!$B18:$AT18,_calc_라운드기준!AL18,$B$1:$AT$1,"&lt;"&amp;37))-(RANK(AL18,$B18:$AT18,0)+COUNTIFS($B18:$AT18,AL18,$B$1:$AT$1,"&lt;"&amp;37))</f>
        <v>-4</v>
      </c>
      <c r="CF18">
        <f>(RANK(_calc_라운드기준!AM18,_calc_라운드기준!$B18:$AT18,0)+COUNTIFS(_calc_라운드기준!$B18:$AT18,_calc_라운드기준!AM18,$B$1:$AT$1,"&lt;"&amp;38))-(RANK(AM18,$B18:$AT18,0)+COUNTIFS($B18:$AT18,AM18,$B$1:$AT$1,"&lt;"&amp;38))</f>
        <v>22</v>
      </c>
      <c r="CG18">
        <f>(RANK(_calc_라운드기준!AN18,_calc_라운드기준!$B18:$AT18,0)+COUNTIFS(_calc_라운드기준!$B18:$AT18,_calc_라운드기준!AN18,$B$1:$AT$1,"&lt;"&amp;39))-(RANK(AN18,$B18:$AT18,0)+COUNTIFS($B18:$AT18,AN18,$B$1:$AT$1,"&lt;"&amp;39))</f>
        <v>20</v>
      </c>
      <c r="CH18">
        <f>(RANK(_calc_라운드기준!AO18,_calc_라운드기준!$B18:$AT18,0)+COUNTIFS(_calc_라운드기준!$B18:$AT18,_calc_라운드기준!AO18,$B$1:$AT$1,"&lt;"&amp;40))-(RANK(AO18,$B18:$AT18,0)+COUNTIFS($B18:$AT18,AO18,$B$1:$AT$1,"&lt;"&amp;40))</f>
        <v>-15</v>
      </c>
      <c r="CI18">
        <f>(RANK(_calc_라운드기준!AP18,_calc_라운드기준!$B18:$AT18,0)+COUNTIFS(_calc_라운드기준!$B18:$AT18,_calc_라운드기준!AP18,$B$1:$AT$1,"&lt;"&amp;41))-(RANK(AP18,$B18:$AT18,0)+COUNTIFS($B18:$AT18,AP18,$B$1:$AT$1,"&lt;"&amp;41))</f>
        <v>-30</v>
      </c>
      <c r="CJ18">
        <f>(RANK(_calc_라운드기준!AQ18,_calc_라운드기준!$B18:$AT18,0)+COUNTIFS(_calc_라운드기준!$B18:$AT18,_calc_라운드기준!AQ18,$B$1:$AT$1,"&lt;"&amp;42))-(RANK(AQ18,$B18:$AT18,0)+COUNTIFS($B18:$AT18,AQ18,$B$1:$AT$1,"&lt;"&amp;42))</f>
        <v>16</v>
      </c>
      <c r="CK18">
        <f>(RANK(_calc_라운드기준!AR18,_calc_라운드기준!$B18:$AT18,0)+COUNTIFS(_calc_라운드기준!$B18:$AT18,_calc_라운드기준!AR18,$B$1:$AT$1,"&lt;"&amp;43))-(RANK(AR18,$B18:$AT18,0)+COUNTIFS($B18:$AT18,AR18,$B$1:$AT$1,"&lt;"&amp;43))</f>
        <v>8</v>
      </c>
      <c r="CL18">
        <f>(RANK(_calc_라운드기준!AS18,_calc_라운드기준!$B18:$AT18,0)+COUNTIFS(_calc_라운드기준!$B18:$AT18,_calc_라운드기준!AS18,$B$1:$AT$1,"&lt;"&amp;44))-(RANK(AS18,$B18:$AT18,0)+COUNTIFS($B18:$AT18,AS18,$B$1:$AT$1,"&lt;"&amp;44))</f>
        <v>-3</v>
      </c>
      <c r="CM18">
        <f>(RANK(_calc_라운드기준!AT18,_calc_라운드기준!$B18:$AT18,0)+COUNTIFS(_calc_라운드기준!$B18:$AT18,_calc_라운드기준!AT18,$B$1:$AT$1,"&lt;"&amp;45))-(RANK(AT18,$B18:$AT18,0)+COUNTIFS($B18:$AT18,AT18,$B$1:$AT$1,"&lt;"&amp;45))</f>
        <v>21</v>
      </c>
      <c r="CN18">
        <f t="shared" si="0"/>
        <v>41</v>
      </c>
      <c r="CO18">
        <f t="shared" si="1"/>
        <v>29</v>
      </c>
      <c r="CP18">
        <f t="shared" si="2"/>
        <v>21</v>
      </c>
      <c r="CQ18">
        <f t="shared" si="3"/>
        <v>44</v>
      </c>
      <c r="CR18">
        <f t="shared" si="4"/>
        <v>37</v>
      </c>
      <c r="CS18">
        <f t="shared" si="5"/>
        <v>19</v>
      </c>
      <c r="CT18">
        <f t="shared" si="6"/>
        <v>11</v>
      </c>
      <c r="CU18">
        <f t="shared" si="7"/>
        <v>45</v>
      </c>
      <c r="CV18">
        <f t="shared" si="8"/>
        <v>38</v>
      </c>
      <c r="CW18">
        <f t="shared" si="9"/>
        <v>30</v>
      </c>
      <c r="CX18">
        <f t="shared" si="10"/>
        <v>13</v>
      </c>
      <c r="CY18">
        <f t="shared" si="11"/>
        <v>1</v>
      </c>
      <c r="CZ18">
        <f t="shared" si="12"/>
        <v>14</v>
      </c>
      <c r="DA18">
        <f t="shared" si="13"/>
        <v>4</v>
      </c>
      <c r="DB18">
        <f t="shared" si="14"/>
        <v>33</v>
      </c>
      <c r="DC18">
        <f t="shared" si="15"/>
        <v>22</v>
      </c>
      <c r="DD18">
        <f t="shared" si="16"/>
        <v>32</v>
      </c>
      <c r="DE18">
        <f t="shared" si="17"/>
        <v>7</v>
      </c>
      <c r="DF18">
        <f t="shared" si="18"/>
        <v>18</v>
      </c>
      <c r="DG18">
        <f t="shared" si="19"/>
        <v>35</v>
      </c>
      <c r="DH18">
        <f t="shared" si="20"/>
        <v>2</v>
      </c>
      <c r="DI18">
        <f t="shared" si="21"/>
        <v>17</v>
      </c>
      <c r="DJ18">
        <f t="shared" si="22"/>
        <v>42</v>
      </c>
      <c r="DK18">
        <f t="shared" si="23"/>
        <v>26</v>
      </c>
      <c r="DL18">
        <f t="shared" si="24"/>
        <v>40</v>
      </c>
      <c r="DM18">
        <f t="shared" si="25"/>
        <v>20</v>
      </c>
      <c r="DN18">
        <f t="shared" si="26"/>
        <v>39</v>
      </c>
      <c r="DO18">
        <f t="shared" si="27"/>
        <v>34</v>
      </c>
      <c r="DP18">
        <f t="shared" si="28"/>
        <v>23</v>
      </c>
      <c r="DQ18">
        <f t="shared" si="29"/>
        <v>5</v>
      </c>
      <c r="DR18">
        <f t="shared" si="30"/>
        <v>31</v>
      </c>
      <c r="DS18">
        <f t="shared" si="31"/>
        <v>25</v>
      </c>
      <c r="DT18">
        <f t="shared" si="32"/>
        <v>15</v>
      </c>
      <c r="DU18">
        <f t="shared" si="33"/>
        <v>9</v>
      </c>
      <c r="DV18">
        <f t="shared" si="34"/>
        <v>3</v>
      </c>
      <c r="DW18">
        <f t="shared" si="35"/>
        <v>24</v>
      </c>
      <c r="DX18">
        <f t="shared" si="36"/>
        <v>28</v>
      </c>
      <c r="DY18">
        <f t="shared" si="37"/>
        <v>6</v>
      </c>
      <c r="DZ18">
        <f t="shared" si="38"/>
        <v>10</v>
      </c>
      <c r="EA18">
        <f t="shared" si="39"/>
        <v>36</v>
      </c>
      <c r="EB18">
        <f t="shared" si="40"/>
        <v>43</v>
      </c>
      <c r="EC18">
        <f t="shared" si="41"/>
        <v>12</v>
      </c>
      <c r="ED18">
        <f t="shared" si="42"/>
        <v>16</v>
      </c>
      <c r="EE18">
        <f t="shared" si="43"/>
        <v>27</v>
      </c>
      <c r="EF18">
        <f t="shared" si="44"/>
        <v>8</v>
      </c>
    </row>
    <row r="19" spans="1:136" ht="16.5" customHeight="1">
      <c r="A19">
        <f>_calc_라운드기준!A19</f>
        <v>1227</v>
      </c>
      <c r="B19">
        <f>INDEX(_calc_누적빈도!B:B,$A19)-INDEX(_calc_누적빈도!B:B,$A19-기준450회_후보!$B$1)</f>
        <v>54</v>
      </c>
      <c r="C19">
        <f>INDEX(_calc_누적빈도!C:C,$A19)-INDEX(_calc_누적빈도!C:C,$A19-기준450회_후보!$B$1)</f>
        <v>52</v>
      </c>
      <c r="D19">
        <f>INDEX(_calc_누적빈도!D:D,$A19)-INDEX(_calc_누적빈도!D:D,$A19-기준450회_후보!$B$1)</f>
        <v>68</v>
      </c>
      <c r="E19">
        <f>INDEX(_calc_누적빈도!E:E,$A19)-INDEX(_calc_누적빈도!E:E,$A19-기준450회_후보!$B$1)</f>
        <v>51</v>
      </c>
      <c r="F19">
        <f>INDEX(_calc_누적빈도!F:F,$A19)-INDEX(_calc_누적빈도!F:F,$A19-기준450회_후보!$B$1)</f>
        <v>44</v>
      </c>
      <c r="G19">
        <f>INDEX(_calc_누적빈도!G:G,$A19)-INDEX(_calc_누적빈도!G:G,$A19-기준450회_후보!$B$1)</f>
        <v>70</v>
      </c>
      <c r="H19">
        <f>INDEX(_calc_누적빈도!H:H,$A19)-INDEX(_calc_누적빈도!H:H,$A19-기준450회_후보!$B$1)</f>
        <v>60</v>
      </c>
      <c r="I19">
        <f>INDEX(_calc_누적빈도!I:I,$A19)-INDEX(_calc_누적빈도!I:I,$A19-기준450회_후보!$B$1)</f>
        <v>46</v>
      </c>
      <c r="J19">
        <f>INDEX(_calc_누적빈도!J:J,$A19)-INDEX(_calc_누적빈도!J:J,$A19-기준450회_후보!$B$1)</f>
        <v>55</v>
      </c>
      <c r="K19">
        <f>INDEX(_calc_누적빈도!K:K,$A19)-INDEX(_calc_누적빈도!K:K,$A19-기준450회_후보!$B$1)</f>
        <v>55</v>
      </c>
      <c r="L19">
        <f>INDEX(_calc_누적빈도!L:L,$A19)-INDEX(_calc_누적빈도!L:L,$A19-기준450회_후보!$B$1)</f>
        <v>57</v>
      </c>
      <c r="M19">
        <f>INDEX(_calc_누적빈도!M:M,$A19)-INDEX(_calc_누적빈도!M:M,$A19-기준450회_후보!$B$1)</f>
        <v>72</v>
      </c>
      <c r="N19">
        <f>INDEX(_calc_누적빈도!N:N,$A19)-INDEX(_calc_누적빈도!N:N,$A19-기준450회_후보!$B$1)</f>
        <v>70</v>
      </c>
      <c r="O19">
        <f>INDEX(_calc_누적빈도!O:O,$A19)-INDEX(_calc_누적빈도!O:O,$A19-기준450회_후보!$B$1)</f>
        <v>60</v>
      </c>
      <c r="P19">
        <f>INDEX(_calc_누적빈도!P:P,$A19)-INDEX(_calc_누적빈도!P:P,$A19-기준450회_후보!$B$1)</f>
        <v>62</v>
      </c>
      <c r="Q19">
        <f>INDEX(_calc_누적빈도!Q:Q,$A19)-INDEX(_calc_누적빈도!Q:Q,$A19-기준450회_후보!$B$1)</f>
        <v>71</v>
      </c>
      <c r="R19">
        <f>INDEX(_calc_누적빈도!R:R,$A19)-INDEX(_calc_누적빈도!R:R,$A19-기준450회_후보!$B$1)</f>
        <v>59</v>
      </c>
      <c r="S19">
        <f>INDEX(_calc_누적빈도!S:S,$A19)-INDEX(_calc_누적빈도!S:S,$A19-기준450회_후보!$B$1)</f>
        <v>68</v>
      </c>
      <c r="T19">
        <f>INDEX(_calc_누적빈도!T:T,$A19)-INDEX(_calc_누적빈도!T:T,$A19-기준450회_후보!$B$1)</f>
        <v>65</v>
      </c>
      <c r="U19">
        <f>INDEX(_calc_누적빈도!U:U,$A19)-INDEX(_calc_누적빈도!U:U,$A19-기준450회_후보!$B$1)</f>
        <v>50</v>
      </c>
      <c r="V19">
        <f>INDEX(_calc_누적빈도!V:V,$A19)-INDEX(_calc_누적빈도!V:V,$A19-기준450회_후보!$B$1)</f>
        <v>67</v>
      </c>
      <c r="W19">
        <f>INDEX(_calc_누적빈도!W:W,$A19)-INDEX(_calc_누적빈도!W:W,$A19-기준450회_후보!$B$1)</f>
        <v>57</v>
      </c>
      <c r="X19">
        <f>INDEX(_calc_누적빈도!X:X,$A19)-INDEX(_calc_누적빈도!X:X,$A19-기준450회_후보!$B$1)</f>
        <v>53</v>
      </c>
      <c r="Y19">
        <f>INDEX(_calc_누적빈도!Y:Y,$A19)-INDEX(_calc_누적빈도!Y:Y,$A19-기준450회_후보!$B$1)</f>
        <v>61</v>
      </c>
      <c r="Z19">
        <f>INDEX(_calc_누적빈도!Z:Z,$A19)-INDEX(_calc_누적빈도!Z:Z,$A19-기준450회_후보!$B$1)</f>
        <v>52</v>
      </c>
      <c r="AA19">
        <f>INDEX(_calc_누적빈도!AA:AA,$A19)-INDEX(_calc_누적빈도!AA:AA,$A19-기준450회_후보!$B$1)</f>
        <v>62</v>
      </c>
      <c r="AB19">
        <f>INDEX(_calc_누적빈도!AB:AB,$A19)-INDEX(_calc_누적빈도!AB:AB,$A19-기준450회_후보!$B$1)</f>
        <v>61</v>
      </c>
      <c r="AC19">
        <f>INDEX(_calc_누적빈도!AC:AC,$A19)-INDEX(_calc_누적빈도!AC:AC,$A19-기준450회_후보!$B$1)</f>
        <v>64</v>
      </c>
      <c r="AD19">
        <f>INDEX(_calc_누적빈도!AD:AD,$A19)-INDEX(_calc_누적빈도!AD:AD,$A19-기준450회_후보!$B$1)</f>
        <v>57</v>
      </c>
      <c r="AE19">
        <f>INDEX(_calc_누적빈도!AE:AE,$A19)-INDEX(_calc_누적빈도!AE:AE,$A19-기준450회_후보!$B$1)</f>
        <v>66</v>
      </c>
      <c r="AF19">
        <f>INDEX(_calc_누적빈도!AF:AF,$A19)-INDEX(_calc_누적빈도!AF:AF,$A19-기준450회_후보!$B$1)</f>
        <v>62</v>
      </c>
      <c r="AG19">
        <f>INDEX(_calc_누적빈도!AG:AG,$A19)-INDEX(_calc_누적빈도!AG:AG,$A19-기준450회_후보!$B$1)</f>
        <v>55</v>
      </c>
      <c r="AH19">
        <f>INDEX(_calc_누적빈도!AH:AH,$A19)-INDEX(_calc_누적빈도!AH:AH,$A19-기준450회_후보!$B$1)</f>
        <v>66</v>
      </c>
      <c r="AI19">
        <f>INDEX(_calc_누적빈도!AI:AI,$A19)-INDEX(_calc_누적빈도!AI:AI,$A19-기준450회_후보!$B$1)</f>
        <v>59</v>
      </c>
      <c r="AJ19">
        <f>INDEX(_calc_누적빈도!AJ:AJ,$A19)-INDEX(_calc_누적빈도!AJ:AJ,$A19-기준450회_후보!$B$1)</f>
        <v>65</v>
      </c>
      <c r="AK19">
        <f>INDEX(_calc_누적빈도!AK:AK,$A19)-INDEX(_calc_누적빈도!AK:AK,$A19-기준450회_후보!$B$1)</f>
        <v>61</v>
      </c>
      <c r="AL19">
        <f>INDEX(_calc_누적빈도!AL:AL,$A19)-INDEX(_calc_누적빈도!AL:AL,$A19-기준450회_후보!$B$1)</f>
        <v>59</v>
      </c>
      <c r="AM19">
        <f>INDEX(_calc_누적빈도!AM:AM,$A19)-INDEX(_calc_누적빈도!AM:AM,$A19-기준450회_후보!$B$1)</f>
        <v>74</v>
      </c>
      <c r="AN19">
        <f>INDEX(_calc_누적빈도!AN:AN,$A19)-INDEX(_calc_누적빈도!AN:AN,$A19-기준450회_후보!$B$1)</f>
        <v>65</v>
      </c>
      <c r="AO19">
        <f>INDEX(_calc_누적빈도!AO:AO,$A19)-INDEX(_calc_누적빈도!AO:AO,$A19-기준450회_후보!$B$1)</f>
        <v>53</v>
      </c>
      <c r="AP19">
        <f>INDEX(_calc_누적빈도!AP:AP,$A19)-INDEX(_calc_누적빈도!AP:AP,$A19-기준450회_후보!$B$1)</f>
        <v>53</v>
      </c>
      <c r="AQ19">
        <f>INDEX(_calc_누적빈도!AQ:AQ,$A19)-INDEX(_calc_누적빈도!AQ:AQ,$A19-기준450회_후보!$B$1)</f>
        <v>58</v>
      </c>
      <c r="AR19">
        <f>INDEX(_calc_누적빈도!AR:AR,$A19)-INDEX(_calc_누적빈도!AR:AR,$A19-기준450회_후보!$B$1)</f>
        <v>54</v>
      </c>
      <c r="AS19">
        <f>INDEX(_calc_누적빈도!AS:AS,$A19)-INDEX(_calc_누적빈도!AS:AS,$A19-기준450회_후보!$B$1)</f>
        <v>57</v>
      </c>
      <c r="AT19">
        <f>INDEX(_calc_누적빈도!AT:AT,$A19)-INDEX(_calc_누적빈도!AT:AT,$A19-기준450회_후보!$B$1)</f>
        <v>70</v>
      </c>
      <c r="AU19">
        <f>(RANK(_calc_라운드기준!B19,_calc_라운드기준!$B19:$AT19,0)+COUNTIFS(_calc_라운드기준!$B19:$AT19,_calc_라운드기준!B19,$B$1:$AT$1,"&lt;"&amp;1))-(RANK(B19,$B19:$AT19,0)+COUNTIFS($B19:$AT19,B19,$B$1:$AT$1,"&lt;"&amp;1))</f>
        <v>-29</v>
      </c>
      <c r="AV19">
        <f>(RANK(_calc_라운드기준!C19,_calc_라운드기준!$B19:$AT19,0)+COUNTIFS(_calc_라운드기준!$B19:$AT19,_calc_라운드기준!C19,$B$1:$AT$1,"&lt;"&amp;2))-(RANK(C19,$B19:$AT19,0)+COUNTIFS($B19:$AT19,C19,$B$1:$AT$1,"&lt;"&amp;2))</f>
        <v>-5</v>
      </c>
      <c r="AW19">
        <f>(RANK(_calc_라운드기준!D19,_calc_라운드기준!$B19:$AT19,0)+COUNTIFS(_calc_라운드기준!$B19:$AT19,_calc_라운드기준!D19,$B$1:$AT$1,"&lt;"&amp;3))-(RANK(D19,$B19:$AT19,0)+COUNTIFS($B19:$AT19,D19,$B$1:$AT$1,"&lt;"&amp;3))</f>
        <v>-2</v>
      </c>
      <c r="AX19">
        <f>(RANK(_calc_라운드기준!E19,_calc_라운드기준!$B19:$AT19,0)+COUNTIFS(_calc_라운드기준!$B19:$AT19,_calc_라운드기준!E19,$B$1:$AT$1,"&lt;"&amp;4))-(RANK(E19,$B19:$AT19,0)+COUNTIFS($B19:$AT19,E19,$B$1:$AT$1,"&lt;"&amp;4))</f>
        <v>-30</v>
      </c>
      <c r="AY19">
        <f>(RANK(_calc_라운드기준!F19,_calc_라운드기준!$B19:$AT19,0)+COUNTIFS(_calc_라운드기준!$B19:$AT19,_calc_라운드기준!F19,$B$1:$AT$1,"&lt;"&amp;5))-(RANK(F19,$B19:$AT19,0)+COUNTIFS($B19:$AT19,F19,$B$1:$AT$1,"&lt;"&amp;5))</f>
        <v>-19</v>
      </c>
      <c r="AZ19">
        <f>(RANK(_calc_라운드기준!G19,_calc_라운드기준!$B19:$AT19,0)+COUNTIFS(_calc_라운드기준!$B19:$AT19,_calc_라운드기준!G19,$B$1:$AT$1,"&lt;"&amp;6))-(RANK(G19,$B19:$AT19,0)+COUNTIFS($B19:$AT19,G19,$B$1:$AT$1,"&lt;"&amp;6))</f>
        <v>3</v>
      </c>
      <c r="BA19">
        <f>(RANK(_calc_라운드기준!H19,_calc_라운드기준!$B19:$AT19,0)+COUNTIFS(_calc_라운드기준!$B19:$AT19,_calc_라운드기준!H19,$B$1:$AT$1,"&lt;"&amp;7))-(RANK(H19,$B19:$AT19,0)+COUNTIFS($B19:$AT19,H19,$B$1:$AT$1,"&lt;"&amp;7))</f>
        <v>14</v>
      </c>
      <c r="BB19">
        <f>(RANK(_calc_라운드기준!I19,_calc_라운드기준!$B19:$AT19,0)+COUNTIFS(_calc_라운드기준!$B19:$AT19,_calc_라운드기준!I19,$B$1:$AT$1,"&lt;"&amp;8))-(RANK(I19,$B19:$AT19,0)+COUNTIFS($B19:$AT19,I19,$B$1:$AT$1,"&lt;"&amp;8))</f>
        <v>-31</v>
      </c>
      <c r="BC19">
        <f>(RANK(_calc_라운드기준!J19,_calc_라운드기준!$B19:$AT19,0)+COUNTIFS(_calc_라운드기준!$B19:$AT19,_calc_라운드기준!J19,$B$1:$AT$1,"&lt;"&amp;9))-(RANK(J19,$B19:$AT19,0)+COUNTIFS($B19:$AT19,J19,$B$1:$AT$1,"&lt;"&amp;9))</f>
        <v>-18</v>
      </c>
      <c r="BD19">
        <f>(RANK(_calc_라운드기준!K19,_calc_라운드기준!$B19:$AT19,0)+COUNTIFS(_calc_라운드기준!$B19:$AT19,_calc_라운드기준!K19,$B$1:$AT$1,"&lt;"&amp;10))-(RANK(K19,$B19:$AT19,0)+COUNTIFS($B19:$AT19,K19,$B$1:$AT$1,"&lt;"&amp;10))</f>
        <v>-6</v>
      </c>
      <c r="BE19">
        <f>(RANK(_calc_라운드기준!L19,_calc_라운드기준!$B19:$AT19,0)+COUNTIFS(_calc_라운드기준!$B19:$AT19,_calc_라운드기준!L19,$B$1:$AT$1,"&lt;"&amp;11))-(RANK(L19,$B19:$AT19,0)+COUNTIFS($B19:$AT19,L19,$B$1:$AT$1,"&lt;"&amp;11))</f>
        <v>12</v>
      </c>
      <c r="BF19">
        <f>(RANK(_calc_라운드기준!M19,_calc_라운드기준!$B19:$AT19,0)+COUNTIFS(_calc_라운드기준!$B19:$AT19,_calc_라운드기준!M19,$B$1:$AT$1,"&lt;"&amp;12))-(RANK(M19,$B19:$AT19,0)+COUNTIFS($B19:$AT19,M19,$B$1:$AT$1,"&lt;"&amp;12))</f>
        <v>35</v>
      </c>
      <c r="BG19">
        <f>(RANK(_calc_라운드기준!N19,_calc_라운드기준!$B19:$AT19,0)+COUNTIFS(_calc_라운드기준!$B19:$AT19,_calc_라운드기준!N19,$B$1:$AT$1,"&lt;"&amp;13))-(RANK(N19,$B19:$AT19,0)+COUNTIFS($B19:$AT19,N19,$B$1:$AT$1,"&lt;"&amp;13))</f>
        <v>10</v>
      </c>
      <c r="BH19">
        <f>(RANK(_calc_라운드기준!O19,_calc_라운드기준!$B19:$AT19,0)+COUNTIFS(_calc_라운드기준!$B19:$AT19,_calc_라운드기준!O19,$B$1:$AT$1,"&lt;"&amp;14))-(RANK(O19,$B19:$AT19,0)+COUNTIFS($B19:$AT19,O19,$B$1:$AT$1,"&lt;"&amp;14))</f>
        <v>21</v>
      </c>
      <c r="BI19">
        <f>(RANK(_calc_라운드기준!P19,_calc_라운드기준!$B19:$AT19,0)+COUNTIFS(_calc_라운드기준!$B19:$AT19,_calc_라운드기준!P19,$B$1:$AT$1,"&lt;"&amp;15))-(RANK(P19,$B19:$AT19,0)+COUNTIFS($B19:$AT19,P19,$B$1:$AT$1,"&lt;"&amp;15))</f>
        <v>-12</v>
      </c>
      <c r="BJ19">
        <f>(RANK(_calc_라운드기준!Q19,_calc_라운드기준!$B19:$AT19,0)+COUNTIFS(_calc_라운드기준!$B19:$AT19,_calc_라운드기준!Q19,$B$1:$AT$1,"&lt;"&amp;16))-(RANK(Q19,$B19:$AT19,0)+COUNTIFS($B19:$AT19,Q19,$B$1:$AT$1,"&lt;"&amp;16))</f>
        <v>-1</v>
      </c>
      <c r="BK19">
        <f>(RANK(_calc_라운드기준!R19,_calc_라운드기준!$B19:$AT19,0)+COUNTIFS(_calc_라운드기준!$B19:$AT19,_calc_라운드기준!R19,$B$1:$AT$1,"&lt;"&amp;17))-(RANK(R19,$B19:$AT19,0)+COUNTIFS($B19:$AT19,R19,$B$1:$AT$1,"&lt;"&amp;17))</f>
        <v>-8</v>
      </c>
      <c r="BL19">
        <f>(RANK(_calc_라운드기준!S19,_calc_라운드기준!$B19:$AT19,0)+COUNTIFS(_calc_라운드기준!$B19:$AT19,_calc_라운드기준!S19,$B$1:$AT$1,"&lt;"&amp;18))-(RANK(S19,$B19:$AT19,0)+COUNTIFS($B19:$AT19,S19,$B$1:$AT$1,"&lt;"&amp;18))</f>
        <v>20</v>
      </c>
      <c r="BM19">
        <f>(RANK(_calc_라운드기준!T19,_calc_라운드기준!$B19:$AT19,0)+COUNTIFS(_calc_라운드기준!$B19:$AT19,_calc_라운드기준!T19,$B$1:$AT$1,"&lt;"&amp;19))-(RANK(T19,$B19:$AT19,0)+COUNTIFS($B19:$AT19,T19,$B$1:$AT$1,"&lt;"&amp;19))</f>
        <v>-4</v>
      </c>
      <c r="BN19">
        <f>(RANK(_calc_라운드기준!U19,_calc_라운드기준!$B19:$AT19,0)+COUNTIFS(_calc_라운드기준!$B19:$AT19,_calc_라운드기준!U19,$B$1:$AT$1,"&lt;"&amp;20))-(RANK(U19,$B19:$AT19,0)+COUNTIFS($B19:$AT19,U19,$B$1:$AT$1,"&lt;"&amp;20))</f>
        <v>-14</v>
      </c>
      <c r="BO19">
        <f>(RANK(_calc_라운드기준!V19,_calc_라운드기준!$B19:$AT19,0)+COUNTIFS(_calc_라운드기준!$B19:$AT19,_calc_라운드기준!V19,$B$1:$AT$1,"&lt;"&amp;21))-(RANK(V19,$B19:$AT19,0)+COUNTIFS($B19:$AT19,V19,$B$1:$AT$1,"&lt;"&amp;21))</f>
        <v>32</v>
      </c>
      <c r="BP19">
        <f>(RANK(_calc_라운드기준!W19,_calc_라운드기준!$B19:$AT19,0)+COUNTIFS(_calc_라운드기준!$B19:$AT19,_calc_라운드기준!W19,$B$1:$AT$1,"&lt;"&amp;22))-(RANK(W19,$B19:$AT19,0)+COUNTIFS($B19:$AT19,W19,$B$1:$AT$1,"&lt;"&amp;22))</f>
        <v>9</v>
      </c>
      <c r="BQ19">
        <f>(RANK(_calc_라운드기준!X19,_calc_라운드기준!$B19:$AT19,0)+COUNTIFS(_calc_라운드기준!$B19:$AT19,_calc_라운드기준!X19,$B$1:$AT$1,"&lt;"&amp;23))-(RANK(X19,$B19:$AT19,0)+COUNTIFS($B19:$AT19,X19,$B$1:$AT$1,"&lt;"&amp;23))</f>
        <v>-28</v>
      </c>
      <c r="BR19">
        <f>(RANK(_calc_라운드기준!Y19,_calc_라운드기준!$B19:$AT19,0)+COUNTIFS(_calc_라운드기준!$B19:$AT19,_calc_라운드기준!Y19,$B$1:$AT$1,"&lt;"&amp;24))-(RANK(Y19,$B19:$AT19,0)+COUNTIFS($B19:$AT19,Y19,$B$1:$AT$1,"&lt;"&amp;24))</f>
        <v>-2</v>
      </c>
      <c r="BS19">
        <f>(RANK(_calc_라운드기준!Z19,_calc_라운드기준!$B19:$AT19,0)+COUNTIFS(_calc_라운드기준!$B19:$AT19,_calc_라운드기준!Z19,$B$1:$AT$1,"&lt;"&amp;25))-(RANK(Z19,$B19:$AT19,0)+COUNTIFS($B19:$AT19,Z19,$B$1:$AT$1,"&lt;"&amp;25))</f>
        <v>-23</v>
      </c>
      <c r="BT19">
        <f>(RANK(_calc_라운드기준!AA19,_calc_라운드기준!$B19:$AT19,0)+COUNTIFS(_calc_라운드기준!$B19:$AT19,_calc_라운드기준!AA19,$B$1:$AT$1,"&lt;"&amp;26))-(RANK(AA19,$B19:$AT19,0)+COUNTIFS($B19:$AT19,AA19,$B$1:$AT$1,"&lt;"&amp;26))</f>
        <v>2</v>
      </c>
      <c r="BU19">
        <f>(RANK(_calc_라운드기준!AB19,_calc_라운드기준!$B19:$AT19,0)+COUNTIFS(_calc_라운드기준!$B19:$AT19,_calc_라운드기준!AB19,$B$1:$AT$1,"&lt;"&amp;27))-(RANK(AB19,$B19:$AT19,0)+COUNTIFS($B19:$AT19,AB19,$B$1:$AT$1,"&lt;"&amp;27))</f>
        <v>-19</v>
      </c>
      <c r="BV19">
        <f>(RANK(_calc_라운드기준!AC19,_calc_라운드기준!$B19:$AT19,0)+COUNTIFS(_calc_라운드기준!$B19:$AT19,_calc_라운드기준!AC19,$B$1:$AT$1,"&lt;"&amp;28))-(RANK(AC19,$B19:$AT19,0)+COUNTIFS($B19:$AT19,AC19,$B$1:$AT$1,"&lt;"&amp;28))</f>
        <v>-12</v>
      </c>
      <c r="BW19">
        <f>(RANK(_calc_라운드기준!AD19,_calc_라운드기준!$B19:$AT19,0)+COUNTIFS(_calc_라운드기준!$B19:$AT19,_calc_라운드기준!AD19,$B$1:$AT$1,"&lt;"&amp;29))-(RANK(AD19,$B19:$AT19,0)+COUNTIFS($B19:$AT19,AD19,$B$1:$AT$1,"&lt;"&amp;29))</f>
        <v>0</v>
      </c>
      <c r="BX19">
        <f>(RANK(_calc_라운드기준!AE19,_calc_라운드기준!$B19:$AT19,0)+COUNTIFS(_calc_라운드기준!$B19:$AT19,_calc_라운드기준!AE19,$B$1:$AT$1,"&lt;"&amp;30))-(RANK(AE19,$B19:$AT19,0)+COUNTIFS($B19:$AT19,AE19,$B$1:$AT$1,"&lt;"&amp;30))</f>
        <v>21</v>
      </c>
      <c r="BY19">
        <f>(RANK(_calc_라운드기준!AF19,_calc_라운드기준!$B19:$AT19,0)+COUNTIFS(_calc_라운드기준!$B19:$AT19,_calc_라운드기준!AF19,$B$1:$AT$1,"&lt;"&amp;31))-(RANK(AF19,$B19:$AT19,0)+COUNTIFS($B19:$AT19,AF19,$B$1:$AT$1,"&lt;"&amp;31))</f>
        <v>-8</v>
      </c>
      <c r="BZ19">
        <f>(RANK(_calc_라운드기준!AG19,_calc_라운드기준!$B19:$AT19,0)+COUNTIFS(_calc_라운드기준!$B19:$AT19,_calc_라운드기준!AG19,$B$1:$AT$1,"&lt;"&amp;32))-(RANK(AG19,$B19:$AT19,0)+COUNTIFS($B19:$AT19,AG19,$B$1:$AT$1,"&lt;"&amp;32))</f>
        <v>-2</v>
      </c>
      <c r="CA19">
        <f>(RANK(_calc_라운드기준!AH19,_calc_라운드기준!$B19:$AT19,0)+COUNTIFS(_calc_라운드기준!$B19:$AT19,_calc_라운드기준!AH19,$B$1:$AT$1,"&lt;"&amp;33))-(RANK(AH19,$B19:$AT19,0)+COUNTIFS($B19:$AT19,AH19,$B$1:$AT$1,"&lt;"&amp;33))</f>
        <v>9</v>
      </c>
      <c r="CB19">
        <f>(RANK(_calc_라운드기준!AI19,_calc_라운드기준!$B19:$AT19,0)+COUNTIFS(_calc_라운드기준!$B19:$AT19,_calc_라운드기준!AI19,$B$1:$AT$1,"&lt;"&amp;34))-(RANK(AI19,$B19:$AT19,0)+COUNTIFS($B19:$AT19,AI19,$B$1:$AT$1,"&lt;"&amp;34))</f>
        <v>20</v>
      </c>
      <c r="CC19">
        <f>(RANK(_calc_라운드기준!AJ19,_calc_라운드기준!$B19:$AT19,0)+COUNTIFS(_calc_라운드기준!$B19:$AT19,_calc_라운드기준!AJ19,$B$1:$AT$1,"&lt;"&amp;35))-(RANK(AJ19,$B19:$AT19,0)+COUNTIFS($B19:$AT19,AJ19,$B$1:$AT$1,"&lt;"&amp;35))</f>
        <v>26</v>
      </c>
      <c r="CD19">
        <f>(RANK(_calc_라운드기준!AK19,_calc_라운드기준!$B19:$AT19,0)+COUNTIFS(_calc_라운드기준!$B19:$AT19,_calc_라운드기준!AK19,$B$1:$AT$1,"&lt;"&amp;36))-(RANK(AK19,$B19:$AT19,0)+COUNTIFS($B19:$AT19,AK19,$B$1:$AT$1,"&lt;"&amp;36))</f>
        <v>0</v>
      </c>
      <c r="CE19">
        <f>(RANK(_calc_라운드기준!AL19,_calc_라운드기준!$B19:$AT19,0)+COUNTIFS(_calc_라운드기준!$B19:$AT19,_calc_라운드기준!AL19,$B$1:$AT$1,"&lt;"&amp;37))-(RANK(AL19,$B19:$AT19,0)+COUNTIFS($B19:$AT19,AL19,$B$1:$AT$1,"&lt;"&amp;37))</f>
        <v>-4</v>
      </c>
      <c r="CF19">
        <f>(RANK(_calc_라운드기준!AM19,_calc_라운드기준!$B19:$AT19,0)+COUNTIFS(_calc_라운드기준!$B19:$AT19,_calc_라운드기준!AM19,$B$1:$AT$1,"&lt;"&amp;38))-(RANK(AM19,$B19:$AT19,0)+COUNTIFS($B19:$AT19,AM19,$B$1:$AT$1,"&lt;"&amp;38))</f>
        <v>22</v>
      </c>
      <c r="CG19">
        <f>(RANK(_calc_라운드기준!AN19,_calc_라운드기준!$B19:$AT19,0)+COUNTIFS(_calc_라운드기준!$B19:$AT19,_calc_라운드기준!AN19,$B$1:$AT$1,"&lt;"&amp;39))-(RANK(AN19,$B19:$AT19,0)+COUNTIFS($B19:$AT19,AN19,$B$1:$AT$1,"&lt;"&amp;39))</f>
        <v>19</v>
      </c>
      <c r="CH19">
        <f>(RANK(_calc_라운드기준!AO19,_calc_라운드기준!$B19:$AT19,0)+COUNTIFS(_calc_라운드기준!$B19:$AT19,_calc_라운드기준!AO19,$B$1:$AT$1,"&lt;"&amp;40))-(RANK(AO19,$B19:$AT19,0)+COUNTIFS($B19:$AT19,AO19,$B$1:$AT$1,"&lt;"&amp;40))</f>
        <v>-14</v>
      </c>
      <c r="CI19">
        <f>(RANK(_calc_라운드기준!AP19,_calc_라운드기준!$B19:$AT19,0)+COUNTIFS(_calc_라운드기준!$B19:$AT19,_calc_라운드기준!AP19,$B$1:$AT$1,"&lt;"&amp;41))-(RANK(AP19,$B19:$AT19,0)+COUNTIFS($B19:$AT19,AP19,$B$1:$AT$1,"&lt;"&amp;41))</f>
        <v>-28</v>
      </c>
      <c r="CJ19">
        <f>(RANK(_calc_라운드기준!AQ19,_calc_라운드기준!$B19:$AT19,0)+COUNTIFS(_calc_라운드기준!$B19:$AT19,_calc_라운드기준!AQ19,$B$1:$AT$1,"&lt;"&amp;42))-(RANK(AQ19,$B19:$AT19,0)+COUNTIFS($B19:$AT19,AQ19,$B$1:$AT$1,"&lt;"&amp;42))</f>
        <v>15</v>
      </c>
      <c r="CK19">
        <f>(RANK(_calc_라운드기준!AR19,_calc_라운드기준!$B19:$AT19,0)+COUNTIFS(_calc_라운드기준!$B19:$AT19,_calc_라운드기준!AR19,$B$1:$AT$1,"&lt;"&amp;43))-(RANK(AR19,$B19:$AT19,0)+COUNTIFS($B19:$AT19,AR19,$B$1:$AT$1,"&lt;"&amp;43))</f>
        <v>7</v>
      </c>
      <c r="CL19">
        <f>(RANK(_calc_라운드기준!AS19,_calc_라운드기준!$B19:$AT19,0)+COUNTIFS(_calc_라운드기준!$B19:$AT19,_calc_라운드기준!AS19,$B$1:$AT$1,"&lt;"&amp;44))-(RANK(AS19,$B19:$AT19,0)+COUNTIFS($B19:$AT19,AS19,$B$1:$AT$1,"&lt;"&amp;44))</f>
        <v>3</v>
      </c>
      <c r="CM19">
        <f>(RANK(_calc_라운드기준!AT19,_calc_라운드기준!$B19:$AT19,0)+COUNTIFS(_calc_라운드기준!$B19:$AT19,_calc_라운드기준!AT19,$B$1:$AT$1,"&lt;"&amp;45))-(RANK(AT19,$B19:$AT19,0)+COUNTIFS($B19:$AT19,AT19,$B$1:$AT$1,"&lt;"&amp;45))</f>
        <v>19</v>
      </c>
      <c r="CN19">
        <f t="shared" si="0"/>
        <v>43</v>
      </c>
      <c r="CO19">
        <f t="shared" si="1"/>
        <v>29</v>
      </c>
      <c r="CP19">
        <f t="shared" si="2"/>
        <v>24</v>
      </c>
      <c r="CQ19">
        <f t="shared" si="3"/>
        <v>44</v>
      </c>
      <c r="CR19">
        <f t="shared" si="4"/>
        <v>38</v>
      </c>
      <c r="CS19">
        <f t="shared" si="5"/>
        <v>18</v>
      </c>
      <c r="CT19">
        <f t="shared" si="6"/>
        <v>12</v>
      </c>
      <c r="CU19">
        <f t="shared" si="7"/>
        <v>45</v>
      </c>
      <c r="CV19">
        <f t="shared" si="8"/>
        <v>37</v>
      </c>
      <c r="CW19">
        <f t="shared" si="9"/>
        <v>30</v>
      </c>
      <c r="CX19">
        <f t="shared" si="10"/>
        <v>13</v>
      </c>
      <c r="CY19">
        <f t="shared" si="11"/>
        <v>1</v>
      </c>
      <c r="CZ19">
        <f t="shared" si="12"/>
        <v>14</v>
      </c>
      <c r="DA19">
        <f t="shared" si="13"/>
        <v>5</v>
      </c>
      <c r="DB19">
        <f t="shared" si="14"/>
        <v>33</v>
      </c>
      <c r="DC19">
        <f t="shared" si="15"/>
        <v>23</v>
      </c>
      <c r="DD19">
        <f t="shared" si="16"/>
        <v>31</v>
      </c>
      <c r="DE19">
        <f t="shared" si="17"/>
        <v>7</v>
      </c>
      <c r="DF19">
        <f t="shared" si="18"/>
        <v>27</v>
      </c>
      <c r="DG19">
        <f t="shared" si="19"/>
        <v>35</v>
      </c>
      <c r="DH19">
        <f t="shared" si="20"/>
        <v>2</v>
      </c>
      <c r="DI19">
        <f t="shared" si="21"/>
        <v>15</v>
      </c>
      <c r="DJ19">
        <f t="shared" si="22"/>
        <v>41</v>
      </c>
      <c r="DK19">
        <f t="shared" si="23"/>
        <v>25</v>
      </c>
      <c r="DL19">
        <f t="shared" si="24"/>
        <v>40</v>
      </c>
      <c r="DM19">
        <f t="shared" si="25"/>
        <v>20</v>
      </c>
      <c r="DN19">
        <f t="shared" si="26"/>
        <v>39</v>
      </c>
      <c r="DO19">
        <f t="shared" si="27"/>
        <v>34</v>
      </c>
      <c r="DP19">
        <f t="shared" si="28"/>
        <v>21</v>
      </c>
      <c r="DQ19">
        <f t="shared" si="29"/>
        <v>6</v>
      </c>
      <c r="DR19">
        <f t="shared" si="30"/>
        <v>32</v>
      </c>
      <c r="DS19">
        <f t="shared" si="31"/>
        <v>26</v>
      </c>
      <c r="DT19">
        <f t="shared" si="32"/>
        <v>16</v>
      </c>
      <c r="DU19">
        <f t="shared" si="33"/>
        <v>8</v>
      </c>
      <c r="DV19">
        <f t="shared" si="34"/>
        <v>3</v>
      </c>
      <c r="DW19">
        <f t="shared" si="35"/>
        <v>22</v>
      </c>
      <c r="DX19">
        <f t="shared" si="36"/>
        <v>28</v>
      </c>
      <c r="DY19">
        <f t="shared" si="37"/>
        <v>4</v>
      </c>
      <c r="DZ19">
        <f t="shared" si="38"/>
        <v>9</v>
      </c>
      <c r="EA19">
        <f t="shared" si="39"/>
        <v>36</v>
      </c>
      <c r="EB19">
        <f t="shared" si="40"/>
        <v>42</v>
      </c>
      <c r="EC19">
        <f t="shared" si="41"/>
        <v>11</v>
      </c>
      <c r="ED19">
        <f t="shared" si="42"/>
        <v>17</v>
      </c>
      <c r="EE19">
        <f t="shared" si="43"/>
        <v>19</v>
      </c>
      <c r="EF19">
        <f t="shared" si="44"/>
        <v>10</v>
      </c>
    </row>
    <row r="20" spans="1:136" ht="16.5" customHeight="1">
      <c r="A20">
        <f>_calc_라운드기준!A20</f>
        <v>1226</v>
      </c>
      <c r="B20">
        <f>INDEX(_calc_누적빈도!B:B,$A20)-INDEX(_calc_누적빈도!B:B,$A20-기준450회_후보!$B$1)</f>
        <v>54</v>
      </c>
      <c r="C20">
        <f>INDEX(_calc_누적빈도!C:C,$A20)-INDEX(_calc_누적빈도!C:C,$A20-기준450회_후보!$B$1)</f>
        <v>52</v>
      </c>
      <c r="D20">
        <f>INDEX(_calc_누적빈도!D:D,$A20)-INDEX(_calc_누적빈도!D:D,$A20-기준450회_후보!$B$1)</f>
        <v>68</v>
      </c>
      <c r="E20">
        <f>INDEX(_calc_누적빈도!E:E,$A20)-INDEX(_calc_누적빈도!E:E,$A20-기준450회_후보!$B$1)</f>
        <v>50</v>
      </c>
      <c r="F20">
        <f>INDEX(_calc_누적빈도!F:F,$A20)-INDEX(_calc_누적빈도!F:F,$A20-기준450회_후보!$B$1)</f>
        <v>44</v>
      </c>
      <c r="G20">
        <f>INDEX(_calc_누적빈도!G:G,$A20)-INDEX(_calc_누적빈도!G:G,$A20-기준450회_후보!$B$1)</f>
        <v>69</v>
      </c>
      <c r="H20">
        <f>INDEX(_calc_누적빈도!H:H,$A20)-INDEX(_calc_누적빈도!H:H,$A20-기준450회_후보!$B$1)</f>
        <v>60</v>
      </c>
      <c r="I20">
        <f>INDEX(_calc_누적빈도!I:I,$A20)-INDEX(_calc_누적빈도!I:I,$A20-기준450회_후보!$B$1)</f>
        <v>47</v>
      </c>
      <c r="J20">
        <f>INDEX(_calc_누적빈도!J:J,$A20)-INDEX(_calc_누적빈도!J:J,$A20-기준450회_후보!$B$1)</f>
        <v>56</v>
      </c>
      <c r="K20">
        <f>INDEX(_calc_누적빈도!K:K,$A20)-INDEX(_calc_누적빈도!K:K,$A20-기준450회_후보!$B$1)</f>
        <v>55</v>
      </c>
      <c r="L20">
        <f>INDEX(_calc_누적빈도!L:L,$A20)-INDEX(_calc_누적빈도!L:L,$A20-기준450회_후보!$B$1)</f>
        <v>57</v>
      </c>
      <c r="M20">
        <f>INDEX(_calc_누적빈도!M:M,$A20)-INDEX(_calc_누적빈도!M:M,$A20-기준450회_후보!$B$1)</f>
        <v>72</v>
      </c>
      <c r="N20">
        <f>INDEX(_calc_누적빈도!N:N,$A20)-INDEX(_calc_누적빈도!N:N,$A20-기준450회_후보!$B$1)</f>
        <v>69</v>
      </c>
      <c r="O20">
        <f>INDEX(_calc_누적빈도!O:O,$A20)-INDEX(_calc_누적빈도!O:O,$A20-기준450회_후보!$B$1)</f>
        <v>60</v>
      </c>
      <c r="P20">
        <f>INDEX(_calc_누적빈도!P:P,$A20)-INDEX(_calc_누적빈도!P:P,$A20-기준450회_후보!$B$1)</f>
        <v>62</v>
      </c>
      <c r="Q20">
        <f>INDEX(_calc_누적빈도!Q:Q,$A20)-INDEX(_calc_누적빈도!Q:Q,$A20-기준450회_후보!$B$1)</f>
        <v>71</v>
      </c>
      <c r="R20">
        <f>INDEX(_calc_누적빈도!R:R,$A20)-INDEX(_calc_누적빈도!R:R,$A20-기준450회_후보!$B$1)</f>
        <v>58</v>
      </c>
      <c r="S20">
        <f>INDEX(_calc_누적빈도!S:S,$A20)-INDEX(_calc_누적빈도!S:S,$A20-기준450회_후보!$B$1)</f>
        <v>69</v>
      </c>
      <c r="T20">
        <f>INDEX(_calc_누적빈도!T:T,$A20)-INDEX(_calc_누적빈도!T:T,$A20-기준450회_후보!$B$1)</f>
        <v>65</v>
      </c>
      <c r="U20">
        <f>INDEX(_calc_누적빈도!U:U,$A20)-INDEX(_calc_누적빈도!U:U,$A20-기준450회_후보!$B$1)</f>
        <v>50</v>
      </c>
      <c r="V20">
        <f>INDEX(_calc_누적빈도!V:V,$A20)-INDEX(_calc_누적빈도!V:V,$A20-기준450회_후보!$B$1)</f>
        <v>68</v>
      </c>
      <c r="W20">
        <f>INDEX(_calc_누적빈도!W:W,$A20)-INDEX(_calc_누적빈도!W:W,$A20-기준450회_후보!$B$1)</f>
        <v>57</v>
      </c>
      <c r="X20">
        <f>INDEX(_calc_누적빈도!X:X,$A20)-INDEX(_calc_누적빈도!X:X,$A20-기준450회_후보!$B$1)</f>
        <v>53</v>
      </c>
      <c r="Y20">
        <f>INDEX(_calc_누적빈도!Y:Y,$A20)-INDEX(_calc_누적빈도!Y:Y,$A20-기준450회_후보!$B$1)</f>
        <v>61</v>
      </c>
      <c r="Z20">
        <f>INDEX(_calc_누적빈도!Z:Z,$A20)-INDEX(_calc_누적빈도!Z:Z,$A20-기준450회_후보!$B$1)</f>
        <v>52</v>
      </c>
      <c r="AA20">
        <f>INDEX(_calc_누적빈도!AA:AA,$A20)-INDEX(_calc_누적빈도!AA:AA,$A20-기준450회_후보!$B$1)</f>
        <v>61</v>
      </c>
      <c r="AB20">
        <f>INDEX(_calc_누적빈도!AB:AB,$A20)-INDEX(_calc_누적빈도!AB:AB,$A20-기준450회_후보!$B$1)</f>
        <v>61</v>
      </c>
      <c r="AC20">
        <f>INDEX(_calc_누적빈도!AC:AC,$A20)-INDEX(_calc_누적빈도!AC:AC,$A20-기준450회_후보!$B$1)</f>
        <v>64</v>
      </c>
      <c r="AD20">
        <f>INDEX(_calc_누적빈도!AD:AD,$A20)-INDEX(_calc_누적빈도!AD:AD,$A20-기준450회_후보!$B$1)</f>
        <v>57</v>
      </c>
      <c r="AE20">
        <f>INDEX(_calc_누적빈도!AE:AE,$A20)-INDEX(_calc_누적빈도!AE:AE,$A20-기준450회_후보!$B$1)</f>
        <v>66</v>
      </c>
      <c r="AF20">
        <f>INDEX(_calc_누적빈도!AF:AF,$A20)-INDEX(_calc_누적빈도!AF:AF,$A20-기준450회_후보!$B$1)</f>
        <v>62</v>
      </c>
      <c r="AG20">
        <f>INDEX(_calc_누적빈도!AG:AG,$A20)-INDEX(_calc_누적빈도!AG:AG,$A20-기준450회_후보!$B$1)</f>
        <v>55</v>
      </c>
      <c r="AH20">
        <f>INDEX(_calc_누적빈도!AH:AH,$A20)-INDEX(_calc_누적빈도!AH:AH,$A20-기준450회_후보!$B$1)</f>
        <v>66</v>
      </c>
      <c r="AI20">
        <f>INDEX(_calc_누적빈도!AI:AI,$A20)-INDEX(_calc_누적빈도!AI:AI,$A20-기준450회_후보!$B$1)</f>
        <v>59</v>
      </c>
      <c r="AJ20">
        <f>INDEX(_calc_누적빈도!AJ:AJ,$A20)-INDEX(_calc_누적빈도!AJ:AJ,$A20-기준450회_후보!$B$1)</f>
        <v>65</v>
      </c>
      <c r="AK20">
        <f>INDEX(_calc_누적빈도!AK:AK,$A20)-INDEX(_calc_누적빈도!AK:AK,$A20-기준450회_후보!$B$1)</f>
        <v>61</v>
      </c>
      <c r="AL20">
        <f>INDEX(_calc_누적빈도!AL:AL,$A20)-INDEX(_calc_누적빈도!AL:AL,$A20-기준450회_후보!$B$1)</f>
        <v>59</v>
      </c>
      <c r="AM20">
        <f>INDEX(_calc_누적빈도!AM:AM,$A20)-INDEX(_calc_누적빈도!AM:AM,$A20-기준450회_후보!$B$1)</f>
        <v>74</v>
      </c>
      <c r="AN20">
        <f>INDEX(_calc_누적빈도!AN:AN,$A20)-INDEX(_calc_누적빈도!AN:AN,$A20-기준450회_후보!$B$1)</f>
        <v>65</v>
      </c>
      <c r="AO20">
        <f>INDEX(_calc_누적빈도!AO:AO,$A20)-INDEX(_calc_누적빈도!AO:AO,$A20-기준450회_후보!$B$1)</f>
        <v>54</v>
      </c>
      <c r="AP20">
        <f>INDEX(_calc_누적빈도!AP:AP,$A20)-INDEX(_calc_누적빈도!AP:AP,$A20-기준450회_후보!$B$1)</f>
        <v>53</v>
      </c>
      <c r="AQ20">
        <f>INDEX(_calc_누적빈도!AQ:AQ,$A20)-INDEX(_calc_누적빈도!AQ:AQ,$A20-기준450회_후보!$B$1)</f>
        <v>58</v>
      </c>
      <c r="AR20">
        <f>INDEX(_calc_누적빈도!AR:AR,$A20)-INDEX(_calc_누적빈도!AR:AR,$A20-기준450회_후보!$B$1)</f>
        <v>54</v>
      </c>
      <c r="AS20">
        <f>INDEX(_calc_누적빈도!AS:AS,$A20)-INDEX(_calc_누적빈도!AS:AS,$A20-기준450회_후보!$B$1)</f>
        <v>57</v>
      </c>
      <c r="AT20">
        <f>INDEX(_calc_누적빈도!AT:AT,$A20)-INDEX(_calc_누적빈도!AT:AT,$A20-기준450회_후보!$B$1)</f>
        <v>70</v>
      </c>
      <c r="AU20">
        <f>(RANK(_calc_라운드기준!B20,_calc_라운드기준!$B20:$AT20,0)+COUNTIFS(_calc_라운드기준!$B20:$AT20,_calc_라운드기준!B20,$B$1:$AT$1,"&lt;"&amp;1))-(RANK(B20,$B20:$AT20,0)+COUNTIFS($B20:$AT20,B20,$B$1:$AT$1,"&lt;"&amp;1))</f>
        <v>-29</v>
      </c>
      <c r="AV20">
        <f>(RANK(_calc_라운드기준!C20,_calc_라운드기준!$B20:$AT20,0)+COUNTIFS(_calc_라운드기준!$B20:$AT20,_calc_라운드기준!C20,$B$1:$AT$1,"&lt;"&amp;2))-(RANK(C20,$B20:$AT20,0)+COUNTIFS($B20:$AT20,C20,$B$1:$AT$1,"&lt;"&amp;2))</f>
        <v>-3</v>
      </c>
      <c r="AW20">
        <f>(RANK(_calc_라운드기준!D20,_calc_라운드기준!$B20:$AT20,0)+COUNTIFS(_calc_라운드기준!$B20:$AT20,_calc_라운드기준!D20,$B$1:$AT$1,"&lt;"&amp;3))-(RANK(D20,$B20:$AT20,0)+COUNTIFS($B20:$AT20,D20,$B$1:$AT$1,"&lt;"&amp;3))</f>
        <v>-3</v>
      </c>
      <c r="AX20">
        <f>(RANK(_calc_라운드기준!E20,_calc_라운드기준!$B20:$AT20,0)+COUNTIFS(_calc_라운드기준!$B20:$AT20,_calc_라운드기준!E20,$B$1:$AT$1,"&lt;"&amp;4))-(RANK(E20,$B20:$AT20,0)+COUNTIFS($B20:$AT20,E20,$B$1:$AT$1,"&lt;"&amp;4))</f>
        <v>-19</v>
      </c>
      <c r="AY20">
        <f>(RANK(_calc_라운드기준!F20,_calc_라운드기준!$B20:$AT20,0)+COUNTIFS(_calc_라운드기준!$B20:$AT20,_calc_라운드기준!F20,$B$1:$AT$1,"&lt;"&amp;5))-(RANK(F20,$B20:$AT20,0)+COUNTIFS($B20:$AT20,F20,$B$1:$AT$1,"&lt;"&amp;5))</f>
        <v>-21</v>
      </c>
      <c r="AZ20">
        <f>(RANK(_calc_라운드기준!G20,_calc_라운드기준!$B20:$AT20,0)+COUNTIFS(_calc_라운드기준!$B20:$AT20,_calc_라운드기준!G20,$B$1:$AT$1,"&lt;"&amp;6))-(RANK(G20,$B20:$AT20,0)+COUNTIFS($B20:$AT20,G20,$B$1:$AT$1,"&lt;"&amp;6))</f>
        <v>7</v>
      </c>
      <c r="BA20">
        <f>(RANK(_calc_라운드기준!H20,_calc_라운드기준!$B20:$AT20,0)+COUNTIFS(_calc_라운드기준!$B20:$AT20,_calc_라운드기준!H20,$B$1:$AT$1,"&lt;"&amp;7))-(RANK(H20,$B20:$AT20,0)+COUNTIFS($B20:$AT20,H20,$B$1:$AT$1,"&lt;"&amp;7))</f>
        <v>3</v>
      </c>
      <c r="BB20">
        <f>(RANK(_calc_라운드기준!I20,_calc_라운드기준!$B20:$AT20,0)+COUNTIFS(_calc_라운드기준!$B20:$AT20,_calc_라운드기준!I20,$B$1:$AT$1,"&lt;"&amp;8))-(RANK(I20,$B20:$AT20,0)+COUNTIFS($B20:$AT20,I20,$B$1:$AT$1,"&lt;"&amp;8))</f>
        <v>-31</v>
      </c>
      <c r="BC20">
        <f>(RANK(_calc_라운드기준!J20,_calc_라운드기준!$B20:$AT20,0)+COUNTIFS(_calc_라운드기준!$B20:$AT20,_calc_라운드기준!J20,$B$1:$AT$1,"&lt;"&amp;9))-(RANK(J20,$B20:$AT20,0)+COUNTIFS($B20:$AT20,J20,$B$1:$AT$1,"&lt;"&amp;9))</f>
        <v>-25</v>
      </c>
      <c r="BD20">
        <f>(RANK(_calc_라운드기준!K20,_calc_라운드기준!$B20:$AT20,0)+COUNTIFS(_calc_라운드기준!$B20:$AT20,_calc_라운드기준!K20,$B$1:$AT$1,"&lt;"&amp;10))-(RANK(K20,$B20:$AT20,0)+COUNTIFS($B20:$AT20,K20,$B$1:$AT$1,"&lt;"&amp;10))</f>
        <v>-7</v>
      </c>
      <c r="BE20">
        <f>(RANK(_calc_라운드기준!L20,_calc_라운드기준!$B20:$AT20,0)+COUNTIFS(_calc_라운드기준!$B20:$AT20,_calc_라운드기준!L20,$B$1:$AT$1,"&lt;"&amp;11))-(RANK(L20,$B20:$AT20,0)+COUNTIFS($B20:$AT20,L20,$B$1:$AT$1,"&lt;"&amp;11))</f>
        <v>10</v>
      </c>
      <c r="BF20">
        <f>(RANK(_calc_라운드기준!M20,_calc_라운드기준!$B20:$AT20,0)+COUNTIFS(_calc_라운드기준!$B20:$AT20,_calc_라운드기준!M20,$B$1:$AT$1,"&lt;"&amp;12))-(RANK(M20,$B20:$AT20,0)+COUNTIFS($B20:$AT20,M20,$B$1:$AT$1,"&lt;"&amp;12))</f>
        <v>37</v>
      </c>
      <c r="BG20">
        <f>(RANK(_calc_라운드기준!N20,_calc_라운드기준!$B20:$AT20,0)+COUNTIFS(_calc_라운드기준!$B20:$AT20,_calc_라운드기준!N20,$B$1:$AT$1,"&lt;"&amp;13))-(RANK(N20,$B20:$AT20,0)+COUNTIFS($B20:$AT20,N20,$B$1:$AT$1,"&lt;"&amp;13))</f>
        <v>21</v>
      </c>
      <c r="BH20">
        <f>(RANK(_calc_라운드기준!O20,_calc_라운드기준!$B20:$AT20,0)+COUNTIFS(_calc_라운드기준!$B20:$AT20,_calc_라운드기준!O20,$B$1:$AT$1,"&lt;"&amp;14))-(RANK(O20,$B20:$AT20,0)+COUNTIFS($B20:$AT20,O20,$B$1:$AT$1,"&lt;"&amp;14))</f>
        <v>21</v>
      </c>
      <c r="BI20">
        <f>(RANK(_calc_라운드기준!P20,_calc_라운드기준!$B20:$AT20,0)+COUNTIFS(_calc_라운드기준!$B20:$AT20,_calc_라운드기준!P20,$B$1:$AT$1,"&lt;"&amp;15))-(RANK(P20,$B20:$AT20,0)+COUNTIFS($B20:$AT20,P20,$B$1:$AT$1,"&lt;"&amp;15))</f>
        <v>-13</v>
      </c>
      <c r="BJ20">
        <f>(RANK(_calc_라운드기준!Q20,_calc_라운드기준!$B20:$AT20,0)+COUNTIFS(_calc_라운드기준!$B20:$AT20,_calc_라운드기준!Q20,$B$1:$AT$1,"&lt;"&amp;16))-(RANK(Q20,$B20:$AT20,0)+COUNTIFS($B20:$AT20,Q20,$B$1:$AT$1,"&lt;"&amp;16))</f>
        <v>-1</v>
      </c>
      <c r="BK20">
        <f>(RANK(_calc_라운드기준!R20,_calc_라운드기준!$B20:$AT20,0)+COUNTIFS(_calc_라운드기준!$B20:$AT20,_calc_라운드기준!R20,$B$1:$AT$1,"&lt;"&amp;17))-(RANK(R20,$B20:$AT20,0)+COUNTIFS($B20:$AT20,R20,$B$1:$AT$1,"&lt;"&amp;17))</f>
        <v>2</v>
      </c>
      <c r="BL20">
        <f>(RANK(_calc_라운드기준!S20,_calc_라운드기준!$B20:$AT20,0)+COUNTIFS(_calc_라운드기준!$B20:$AT20,_calc_라운드기준!S20,$B$1:$AT$1,"&lt;"&amp;18))-(RANK(S20,$B20:$AT20,0)+COUNTIFS($B20:$AT20,S20,$B$1:$AT$1,"&lt;"&amp;18))</f>
        <v>22</v>
      </c>
      <c r="BM20">
        <f>(RANK(_calc_라운드기준!T20,_calc_라운드기준!$B20:$AT20,0)+COUNTIFS(_calc_라운드기준!$B20:$AT20,_calc_라운드기준!T20,$B$1:$AT$1,"&lt;"&amp;19))-(RANK(T20,$B20:$AT20,0)+COUNTIFS($B20:$AT20,T20,$B$1:$AT$1,"&lt;"&amp;19))</f>
        <v>-4</v>
      </c>
      <c r="BN20">
        <f>(RANK(_calc_라운드기준!U20,_calc_라운드기준!$B20:$AT20,0)+COUNTIFS(_calc_라운드기준!$B20:$AT20,_calc_라운드기준!U20,$B$1:$AT$1,"&lt;"&amp;20))-(RANK(U20,$B20:$AT20,0)+COUNTIFS($B20:$AT20,U20,$B$1:$AT$1,"&lt;"&amp;20))</f>
        <v>-13</v>
      </c>
      <c r="BO20">
        <f>(RANK(_calc_라운드기준!V20,_calc_라운드기준!$B20:$AT20,0)+COUNTIFS(_calc_라운드기준!$B20:$AT20,_calc_라운드기준!V20,$B$1:$AT$1,"&lt;"&amp;21))-(RANK(V20,$B20:$AT20,0)+COUNTIFS($B20:$AT20,V20,$B$1:$AT$1,"&lt;"&amp;21))</f>
        <v>31</v>
      </c>
      <c r="BP20">
        <f>(RANK(_calc_라운드기준!W20,_calc_라운드기준!$B20:$AT20,0)+COUNTIFS(_calc_라운드기준!$B20:$AT20,_calc_라운드기준!W20,$B$1:$AT$1,"&lt;"&amp;22))-(RANK(W20,$B20:$AT20,0)+COUNTIFS($B20:$AT20,W20,$B$1:$AT$1,"&lt;"&amp;22))</f>
        <v>12</v>
      </c>
      <c r="BQ20">
        <f>(RANK(_calc_라운드기준!X20,_calc_라운드기준!$B20:$AT20,0)+COUNTIFS(_calc_라운드기준!$B20:$AT20,_calc_라운드기준!X20,$B$1:$AT$1,"&lt;"&amp;23))-(RANK(X20,$B20:$AT20,0)+COUNTIFS($B20:$AT20,X20,$B$1:$AT$1,"&lt;"&amp;23))</f>
        <v>-29</v>
      </c>
      <c r="BR20">
        <f>(RANK(_calc_라운드기준!Y20,_calc_라운드기준!$B20:$AT20,0)+COUNTIFS(_calc_라운드기준!$B20:$AT20,_calc_라운드기준!Y20,$B$1:$AT$1,"&lt;"&amp;24))-(RANK(Y20,$B20:$AT20,0)+COUNTIFS($B20:$AT20,Y20,$B$1:$AT$1,"&lt;"&amp;24))</f>
        <v>-4</v>
      </c>
      <c r="BS20">
        <f>(RANK(_calc_라운드기준!Z20,_calc_라운드기준!$B20:$AT20,0)+COUNTIFS(_calc_라운드기준!$B20:$AT20,_calc_라운드기준!Z20,$B$1:$AT$1,"&lt;"&amp;25))-(RANK(Z20,$B20:$AT20,0)+COUNTIFS($B20:$AT20,Z20,$B$1:$AT$1,"&lt;"&amp;25))</f>
        <v>-26</v>
      </c>
      <c r="BT20">
        <f>(RANK(_calc_라운드기준!AA20,_calc_라운드기준!$B20:$AT20,0)+COUNTIFS(_calc_라운드기준!$B20:$AT20,_calc_라운드기준!AA20,$B$1:$AT$1,"&lt;"&amp;26))-(RANK(AA20,$B20:$AT20,0)+COUNTIFS($B20:$AT20,AA20,$B$1:$AT$1,"&lt;"&amp;26))</f>
        <v>12</v>
      </c>
      <c r="BU20">
        <f>(RANK(_calc_라운드기준!AB20,_calc_라운드기준!$B20:$AT20,0)+COUNTIFS(_calc_라운드기준!$B20:$AT20,_calc_라운드기준!AB20,$B$1:$AT$1,"&lt;"&amp;27))-(RANK(AB20,$B20:$AT20,0)+COUNTIFS($B20:$AT20,AB20,$B$1:$AT$1,"&lt;"&amp;27))</f>
        <v>-19</v>
      </c>
      <c r="BV20">
        <f>(RANK(_calc_라운드기준!AC20,_calc_라운드기준!$B20:$AT20,0)+COUNTIFS(_calc_라운드기준!$B20:$AT20,_calc_라운드기준!AC20,$B$1:$AT$1,"&lt;"&amp;28))-(RANK(AC20,$B20:$AT20,0)+COUNTIFS($B20:$AT20,AC20,$B$1:$AT$1,"&lt;"&amp;28))</f>
        <v>-11</v>
      </c>
      <c r="BW20">
        <f>(RANK(_calc_라운드기준!AD20,_calc_라운드기준!$B20:$AT20,0)+COUNTIFS(_calc_라운드기준!$B20:$AT20,_calc_라운드기준!AD20,$B$1:$AT$1,"&lt;"&amp;29))-(RANK(AD20,$B20:$AT20,0)+COUNTIFS($B20:$AT20,AD20,$B$1:$AT$1,"&lt;"&amp;29))</f>
        <v>2</v>
      </c>
      <c r="BX20">
        <f>(RANK(_calc_라운드기준!AE20,_calc_라운드기준!$B20:$AT20,0)+COUNTIFS(_calc_라운드기준!$B20:$AT20,_calc_라운드기준!AE20,$B$1:$AT$1,"&lt;"&amp;30))-(RANK(AE20,$B20:$AT20,0)+COUNTIFS($B20:$AT20,AE20,$B$1:$AT$1,"&lt;"&amp;30))</f>
        <v>6</v>
      </c>
      <c r="BY20">
        <f>(RANK(_calc_라운드기준!AF20,_calc_라운드기준!$B20:$AT20,0)+COUNTIFS(_calc_라운드기준!$B20:$AT20,_calc_라운드기준!AF20,$B$1:$AT$1,"&lt;"&amp;31))-(RANK(AF20,$B20:$AT20,0)+COUNTIFS($B20:$AT20,AF20,$B$1:$AT$1,"&lt;"&amp;31))</f>
        <v>-7</v>
      </c>
      <c r="BZ20">
        <f>(RANK(_calc_라운드기준!AG20,_calc_라운드기준!$B20:$AT20,0)+COUNTIFS(_calc_라운드기준!$B20:$AT20,_calc_라운드기준!AG20,$B$1:$AT$1,"&lt;"&amp;32))-(RANK(AG20,$B20:$AT20,0)+COUNTIFS($B20:$AT20,AG20,$B$1:$AT$1,"&lt;"&amp;32))</f>
        <v>-1</v>
      </c>
      <c r="CA20">
        <f>(RANK(_calc_라운드기준!AH20,_calc_라운드기준!$B20:$AT20,0)+COUNTIFS(_calc_라운드기준!$B20:$AT20,_calc_라운드기준!AH20,$B$1:$AT$1,"&lt;"&amp;33))-(RANK(AH20,$B20:$AT20,0)+COUNTIFS($B20:$AT20,AH20,$B$1:$AT$1,"&lt;"&amp;33))</f>
        <v>6</v>
      </c>
      <c r="CB20">
        <f>(RANK(_calc_라운드기준!AI20,_calc_라운드기준!$B20:$AT20,0)+COUNTIFS(_calc_라운드기준!$B20:$AT20,_calc_라운드기준!AI20,$B$1:$AT$1,"&lt;"&amp;34))-(RANK(AI20,$B20:$AT20,0)+COUNTIFS($B20:$AT20,AI20,$B$1:$AT$1,"&lt;"&amp;34))</f>
        <v>21</v>
      </c>
      <c r="CC20">
        <f>(RANK(_calc_라운드기준!AJ20,_calc_라운드기준!$B20:$AT20,0)+COUNTIFS(_calc_라운드기준!$B20:$AT20,_calc_라운드기준!AJ20,$B$1:$AT$1,"&lt;"&amp;35))-(RANK(AJ20,$B20:$AT20,0)+COUNTIFS($B20:$AT20,AJ20,$B$1:$AT$1,"&lt;"&amp;35))</f>
        <v>21</v>
      </c>
      <c r="CD20">
        <f>(RANK(_calc_라운드기준!AK20,_calc_라운드기준!$B20:$AT20,0)+COUNTIFS(_calc_라운드기준!$B20:$AT20,_calc_라운드기준!AK20,$B$1:$AT$1,"&lt;"&amp;36))-(RANK(AK20,$B20:$AT20,0)+COUNTIFS($B20:$AT20,AK20,$B$1:$AT$1,"&lt;"&amp;36))</f>
        <v>-3</v>
      </c>
      <c r="CE20">
        <f>(RANK(_calc_라운드기준!AL20,_calc_라운드기준!$B20:$AT20,0)+COUNTIFS(_calc_라운드기준!$B20:$AT20,_calc_라운드기준!AL20,$B$1:$AT$1,"&lt;"&amp;37))-(RANK(AL20,$B20:$AT20,0)+COUNTIFS($B20:$AT20,AL20,$B$1:$AT$1,"&lt;"&amp;37))</f>
        <v>-6</v>
      </c>
      <c r="CF20">
        <f>(RANK(_calc_라운드기준!AM20,_calc_라운드기준!$B20:$AT20,0)+COUNTIFS(_calc_라운드기준!$B20:$AT20,_calc_라운드기준!AM20,$B$1:$AT$1,"&lt;"&amp;38))-(RANK(AM20,$B20:$AT20,0)+COUNTIFS($B20:$AT20,AM20,$B$1:$AT$1,"&lt;"&amp;38))</f>
        <v>19</v>
      </c>
      <c r="CG20">
        <f>(RANK(_calc_라운드기준!AN20,_calc_라운드기준!$B20:$AT20,0)+COUNTIFS(_calc_라운드기준!$B20:$AT20,_calc_라운드기준!AN20,$B$1:$AT$1,"&lt;"&amp;39))-(RANK(AN20,$B20:$AT20,0)+COUNTIFS($B20:$AT20,AN20,$B$1:$AT$1,"&lt;"&amp;39))</f>
        <v>21</v>
      </c>
      <c r="CH20">
        <f>(RANK(_calc_라운드기준!AO20,_calc_라운드기준!$B20:$AT20,0)+COUNTIFS(_calc_라운드기준!$B20:$AT20,_calc_라운드기준!AO20,$B$1:$AT$1,"&lt;"&amp;40))-(RANK(AO20,$B20:$AT20,0)+COUNTIFS($B20:$AT20,AO20,$B$1:$AT$1,"&lt;"&amp;40))</f>
        <v>-15</v>
      </c>
      <c r="CI20">
        <f>(RANK(_calc_라운드기준!AP20,_calc_라운드기준!$B20:$AT20,0)+COUNTIFS(_calc_라운드기준!$B20:$AT20,_calc_라운드기준!AP20,$B$1:$AT$1,"&lt;"&amp;41))-(RANK(AP20,$B20:$AT20,0)+COUNTIFS($B20:$AT20,AP20,$B$1:$AT$1,"&lt;"&amp;41))</f>
        <v>-28</v>
      </c>
      <c r="CJ20">
        <f>(RANK(_calc_라운드기준!AQ20,_calc_라운드기준!$B20:$AT20,0)+COUNTIFS(_calc_라운드기준!$B20:$AT20,_calc_라운드기준!AQ20,$B$1:$AT$1,"&lt;"&amp;42))-(RANK(AQ20,$B20:$AT20,0)+COUNTIFS($B20:$AT20,AQ20,$B$1:$AT$1,"&lt;"&amp;42))</f>
        <v>15</v>
      </c>
      <c r="CK20">
        <f>(RANK(_calc_라운드기준!AR20,_calc_라운드기준!$B20:$AT20,0)+COUNTIFS(_calc_라운드기준!$B20:$AT20,_calc_라운드기준!AR20,$B$1:$AT$1,"&lt;"&amp;43))-(RANK(AR20,$B20:$AT20,0)+COUNTIFS($B20:$AT20,AR20,$B$1:$AT$1,"&lt;"&amp;43))</f>
        <v>6</v>
      </c>
      <c r="CL20">
        <f>(RANK(_calc_라운드기준!AS20,_calc_라운드기준!$B20:$AT20,0)+COUNTIFS(_calc_라운드기준!$B20:$AT20,_calc_라운드기준!AS20,$B$1:$AT$1,"&lt;"&amp;44))-(RANK(AS20,$B20:$AT20,0)+COUNTIFS($B20:$AT20,AS20,$B$1:$AT$1,"&lt;"&amp;44))</f>
        <v>5</v>
      </c>
      <c r="CM20">
        <f>(RANK(_calc_라운드기준!AT20,_calc_라운드기준!$B20:$AT20,0)+COUNTIFS(_calc_라운드기준!$B20:$AT20,_calc_라운드기준!AT20,$B$1:$AT$1,"&lt;"&amp;45))-(RANK(AT20,$B20:$AT20,0)+COUNTIFS($B20:$AT20,AT20,$B$1:$AT$1,"&lt;"&amp;45))</f>
        <v>18</v>
      </c>
      <c r="CN20">
        <f t="shared" si="0"/>
        <v>43</v>
      </c>
      <c r="CO20">
        <f t="shared" si="1"/>
        <v>25</v>
      </c>
      <c r="CP20">
        <f t="shared" si="2"/>
        <v>26</v>
      </c>
      <c r="CQ20">
        <f t="shared" si="3"/>
        <v>37</v>
      </c>
      <c r="CR20">
        <f t="shared" si="4"/>
        <v>39</v>
      </c>
      <c r="CS20">
        <f t="shared" si="5"/>
        <v>15</v>
      </c>
      <c r="CT20">
        <f t="shared" si="6"/>
        <v>20</v>
      </c>
      <c r="CU20">
        <f t="shared" si="7"/>
        <v>45</v>
      </c>
      <c r="CV20">
        <f t="shared" si="8"/>
        <v>40</v>
      </c>
      <c r="CW20">
        <f t="shared" si="9"/>
        <v>31</v>
      </c>
      <c r="CX20">
        <f t="shared" si="10"/>
        <v>14</v>
      </c>
      <c r="CY20">
        <f t="shared" si="11"/>
        <v>1</v>
      </c>
      <c r="CZ20">
        <f t="shared" si="12"/>
        <v>4</v>
      </c>
      <c r="DA20">
        <f t="shared" si="13"/>
        <v>5</v>
      </c>
      <c r="DB20">
        <f t="shared" si="14"/>
        <v>34</v>
      </c>
      <c r="DC20">
        <f t="shared" si="15"/>
        <v>23</v>
      </c>
      <c r="DD20">
        <f t="shared" si="16"/>
        <v>21</v>
      </c>
      <c r="DE20">
        <f t="shared" si="17"/>
        <v>3</v>
      </c>
      <c r="DF20">
        <f t="shared" si="18"/>
        <v>28</v>
      </c>
      <c r="DG20">
        <f t="shared" si="19"/>
        <v>35</v>
      </c>
      <c r="DH20">
        <f t="shared" si="20"/>
        <v>2</v>
      </c>
      <c r="DI20">
        <f t="shared" si="21"/>
        <v>12</v>
      </c>
      <c r="DJ20">
        <f t="shared" si="22"/>
        <v>44</v>
      </c>
      <c r="DK20">
        <f t="shared" si="23"/>
        <v>29</v>
      </c>
      <c r="DL20">
        <f t="shared" si="24"/>
        <v>41</v>
      </c>
      <c r="DM20">
        <f t="shared" si="25"/>
        <v>13</v>
      </c>
      <c r="DN20">
        <f t="shared" si="26"/>
        <v>38</v>
      </c>
      <c r="DO20">
        <f t="shared" si="27"/>
        <v>33</v>
      </c>
      <c r="DP20">
        <f t="shared" si="28"/>
        <v>22</v>
      </c>
      <c r="DQ20">
        <f t="shared" si="29"/>
        <v>16</v>
      </c>
      <c r="DR20">
        <f t="shared" si="30"/>
        <v>32</v>
      </c>
      <c r="DS20">
        <f t="shared" si="31"/>
        <v>24</v>
      </c>
      <c r="DT20">
        <f t="shared" si="32"/>
        <v>17</v>
      </c>
      <c r="DU20">
        <f t="shared" si="33"/>
        <v>6</v>
      </c>
      <c r="DV20">
        <f t="shared" si="34"/>
        <v>7</v>
      </c>
      <c r="DW20">
        <f t="shared" si="35"/>
        <v>27</v>
      </c>
      <c r="DX20">
        <f t="shared" si="36"/>
        <v>30</v>
      </c>
      <c r="DY20">
        <f t="shared" si="37"/>
        <v>9</v>
      </c>
      <c r="DZ20">
        <f t="shared" si="38"/>
        <v>8</v>
      </c>
      <c r="EA20">
        <f t="shared" si="39"/>
        <v>36</v>
      </c>
      <c r="EB20">
        <f t="shared" si="40"/>
        <v>42</v>
      </c>
      <c r="EC20">
        <f t="shared" si="41"/>
        <v>11</v>
      </c>
      <c r="ED20">
        <f t="shared" si="42"/>
        <v>18</v>
      </c>
      <c r="EE20">
        <f t="shared" si="43"/>
        <v>19</v>
      </c>
      <c r="EF20">
        <f t="shared" si="44"/>
        <v>10</v>
      </c>
    </row>
    <row r="21" spans="1:136" ht="16.5" customHeight="1">
      <c r="A21">
        <f>_calc_라운드기준!A21</f>
        <v>1225</v>
      </c>
      <c r="B21">
        <f>INDEX(_calc_누적빈도!B:B,$A21)-INDEX(_calc_누적빈도!B:B,$A21-기준450회_후보!$B$1)</f>
        <v>54</v>
      </c>
      <c r="C21">
        <f>INDEX(_calc_누적빈도!C:C,$A21)-INDEX(_calc_누적빈도!C:C,$A21-기준450회_후보!$B$1)</f>
        <v>52</v>
      </c>
      <c r="D21">
        <f>INDEX(_calc_누적빈도!D:D,$A21)-INDEX(_calc_누적빈도!D:D,$A21-기준450회_후보!$B$1)</f>
        <v>68</v>
      </c>
      <c r="E21">
        <f>INDEX(_calc_누적빈도!E:E,$A21)-INDEX(_calc_누적빈도!E:E,$A21-기준450회_후보!$B$1)</f>
        <v>50</v>
      </c>
      <c r="F21">
        <f>INDEX(_calc_누적빈도!F:F,$A21)-INDEX(_calc_누적빈도!F:F,$A21-기준450회_후보!$B$1)</f>
        <v>44</v>
      </c>
      <c r="G21">
        <f>INDEX(_calc_누적빈도!G:G,$A21)-INDEX(_calc_누적빈도!G:G,$A21-기준450회_후보!$B$1)</f>
        <v>69</v>
      </c>
      <c r="H21">
        <f>INDEX(_calc_누적빈도!H:H,$A21)-INDEX(_calc_누적빈도!H:H,$A21-기준450회_후보!$B$1)</f>
        <v>60</v>
      </c>
      <c r="I21">
        <f>INDEX(_calc_누적빈도!I:I,$A21)-INDEX(_calc_누적빈도!I:I,$A21-기준450회_후보!$B$1)</f>
        <v>46</v>
      </c>
      <c r="J21">
        <f>INDEX(_calc_누적빈도!J:J,$A21)-INDEX(_calc_누적빈도!J:J,$A21-기준450회_후보!$B$1)</f>
        <v>55</v>
      </c>
      <c r="K21">
        <f>INDEX(_calc_누적빈도!K:K,$A21)-INDEX(_calc_누적빈도!K:K,$A21-기준450회_후보!$B$1)</f>
        <v>55</v>
      </c>
      <c r="L21">
        <f>INDEX(_calc_누적빈도!L:L,$A21)-INDEX(_calc_누적빈도!L:L,$A21-기준450회_후보!$B$1)</f>
        <v>58</v>
      </c>
      <c r="M21">
        <f>INDEX(_calc_누적빈도!M:M,$A21)-INDEX(_calc_누적빈도!M:M,$A21-기준450회_후보!$B$1)</f>
        <v>73</v>
      </c>
      <c r="N21">
        <f>INDEX(_calc_누적빈도!N:N,$A21)-INDEX(_calc_누적빈도!N:N,$A21-기준450회_후보!$B$1)</f>
        <v>69</v>
      </c>
      <c r="O21">
        <f>INDEX(_calc_누적빈도!O:O,$A21)-INDEX(_calc_누적빈도!O:O,$A21-기준450회_후보!$B$1)</f>
        <v>60</v>
      </c>
      <c r="P21">
        <f>INDEX(_calc_누적빈도!P:P,$A21)-INDEX(_calc_누적빈도!P:P,$A21-기준450회_후보!$B$1)</f>
        <v>62</v>
      </c>
      <c r="Q21">
        <f>INDEX(_calc_누적빈도!Q:Q,$A21)-INDEX(_calc_누적빈도!Q:Q,$A21-기준450회_후보!$B$1)</f>
        <v>71</v>
      </c>
      <c r="R21">
        <f>INDEX(_calc_누적빈도!R:R,$A21)-INDEX(_calc_누적빈도!R:R,$A21-기준450회_후보!$B$1)</f>
        <v>58</v>
      </c>
      <c r="S21">
        <f>INDEX(_calc_누적빈도!S:S,$A21)-INDEX(_calc_누적빈도!S:S,$A21-기준450회_후보!$B$1)</f>
        <v>69</v>
      </c>
      <c r="T21">
        <f>INDEX(_calc_누적빈도!T:T,$A21)-INDEX(_calc_누적빈도!T:T,$A21-기준450회_후보!$B$1)</f>
        <v>64</v>
      </c>
      <c r="U21">
        <f>INDEX(_calc_누적빈도!U:U,$A21)-INDEX(_calc_누적빈도!U:U,$A21-기준450회_후보!$B$1)</f>
        <v>50</v>
      </c>
      <c r="V21">
        <f>INDEX(_calc_누적빈도!V:V,$A21)-INDEX(_calc_누적빈도!V:V,$A21-기준450회_후보!$B$1)</f>
        <v>68</v>
      </c>
      <c r="W21">
        <f>INDEX(_calc_누적빈도!W:W,$A21)-INDEX(_calc_누적빈도!W:W,$A21-기준450회_후보!$B$1)</f>
        <v>57</v>
      </c>
      <c r="X21">
        <f>INDEX(_calc_누적빈도!X:X,$A21)-INDEX(_calc_누적빈도!X:X,$A21-기준450회_후보!$B$1)</f>
        <v>53</v>
      </c>
      <c r="Y21">
        <f>INDEX(_calc_누적빈도!Y:Y,$A21)-INDEX(_calc_누적빈도!Y:Y,$A21-기준450회_후보!$B$1)</f>
        <v>61</v>
      </c>
      <c r="Z21">
        <f>INDEX(_calc_누적빈도!Z:Z,$A21)-INDEX(_calc_누적빈도!Z:Z,$A21-기준450회_후보!$B$1)</f>
        <v>51</v>
      </c>
      <c r="AA21">
        <f>INDEX(_calc_누적빈도!AA:AA,$A21)-INDEX(_calc_누적빈도!AA:AA,$A21-기준450회_후보!$B$1)</f>
        <v>61</v>
      </c>
      <c r="AB21">
        <f>INDEX(_calc_누적빈도!AB:AB,$A21)-INDEX(_calc_누적빈도!AB:AB,$A21-기준450회_후보!$B$1)</f>
        <v>61</v>
      </c>
      <c r="AC21">
        <f>INDEX(_calc_누적빈도!AC:AC,$A21)-INDEX(_calc_누적빈도!AC:AC,$A21-기준450회_후보!$B$1)</f>
        <v>64</v>
      </c>
      <c r="AD21">
        <f>INDEX(_calc_누적빈도!AD:AD,$A21)-INDEX(_calc_누적빈도!AD:AD,$A21-기준450회_후보!$B$1)</f>
        <v>58</v>
      </c>
      <c r="AE21">
        <f>INDEX(_calc_누적빈도!AE:AE,$A21)-INDEX(_calc_누적빈도!AE:AE,$A21-기준450회_후보!$B$1)</f>
        <v>66</v>
      </c>
      <c r="AF21">
        <f>INDEX(_calc_누적빈도!AF:AF,$A21)-INDEX(_calc_누적빈도!AF:AF,$A21-기준450회_후보!$B$1)</f>
        <v>62</v>
      </c>
      <c r="AG21">
        <f>INDEX(_calc_누적빈도!AG:AG,$A21)-INDEX(_calc_누적빈도!AG:AG,$A21-기준450회_후보!$B$1)</f>
        <v>55</v>
      </c>
      <c r="AH21">
        <f>INDEX(_calc_누적빈도!AH:AH,$A21)-INDEX(_calc_누적빈도!AH:AH,$A21-기준450회_후보!$B$1)</f>
        <v>67</v>
      </c>
      <c r="AI21">
        <f>INDEX(_calc_누적빈도!AI:AI,$A21)-INDEX(_calc_누적빈도!AI:AI,$A21-기준450회_후보!$B$1)</f>
        <v>59</v>
      </c>
      <c r="AJ21">
        <f>INDEX(_calc_누적빈도!AJ:AJ,$A21)-INDEX(_calc_누적빈도!AJ:AJ,$A21-기준450회_후보!$B$1)</f>
        <v>65</v>
      </c>
      <c r="AK21">
        <f>INDEX(_calc_누적빈도!AK:AK,$A21)-INDEX(_calc_누적빈도!AK:AK,$A21-기준450회_후보!$B$1)</f>
        <v>61</v>
      </c>
      <c r="AL21">
        <f>INDEX(_calc_누적빈도!AL:AL,$A21)-INDEX(_calc_누적빈도!AL:AL,$A21-기준450회_후보!$B$1)</f>
        <v>59</v>
      </c>
      <c r="AM21">
        <f>INDEX(_calc_누적빈도!AM:AM,$A21)-INDEX(_calc_누적빈도!AM:AM,$A21-기준450회_후보!$B$1)</f>
        <v>75</v>
      </c>
      <c r="AN21">
        <f>INDEX(_calc_누적빈도!AN:AN,$A21)-INDEX(_calc_누적빈도!AN:AN,$A21-기준450회_후보!$B$1)</f>
        <v>65</v>
      </c>
      <c r="AO21">
        <f>INDEX(_calc_누적빈도!AO:AO,$A21)-INDEX(_calc_누적빈도!AO:AO,$A21-기준450회_후보!$B$1)</f>
        <v>54</v>
      </c>
      <c r="AP21">
        <f>INDEX(_calc_누적빈도!AP:AP,$A21)-INDEX(_calc_누적빈도!AP:AP,$A21-기준450회_후보!$B$1)</f>
        <v>52</v>
      </c>
      <c r="AQ21">
        <f>INDEX(_calc_누적빈도!AQ:AQ,$A21)-INDEX(_calc_누적빈도!AQ:AQ,$A21-기준450회_후보!$B$1)</f>
        <v>58</v>
      </c>
      <c r="AR21">
        <f>INDEX(_calc_누적빈도!AR:AR,$A21)-INDEX(_calc_누적빈도!AR:AR,$A21-기준450회_후보!$B$1)</f>
        <v>54</v>
      </c>
      <c r="AS21">
        <f>INDEX(_calc_누적빈도!AS:AS,$A21)-INDEX(_calc_누적빈도!AS:AS,$A21-기준450회_후보!$B$1)</f>
        <v>57</v>
      </c>
      <c r="AT21">
        <f>INDEX(_calc_누적빈도!AT:AT,$A21)-INDEX(_calc_누적빈도!AT:AT,$A21-기준450회_후보!$B$1)</f>
        <v>70</v>
      </c>
      <c r="AU21">
        <f>(RANK(_calc_라운드기준!B21,_calc_라운드기준!$B21:$AT21,0)+COUNTIFS(_calc_라운드기준!$B21:$AT21,_calc_라운드기준!B21,$B$1:$AT$1,"&lt;"&amp;1))-(RANK(B21,$B21:$AT21,0)+COUNTIFS($B21:$AT21,B21,$B$1:$AT$1,"&lt;"&amp;1))</f>
        <v>-29</v>
      </c>
      <c r="AV21">
        <f>(RANK(_calc_라운드기준!C21,_calc_라운드기준!$B21:$AT21,0)+COUNTIFS(_calc_라운드기준!$B21:$AT21,_calc_라운드기준!C21,$B$1:$AT$1,"&lt;"&amp;2))-(RANK(C21,$B21:$AT21,0)+COUNTIFS($B21:$AT21,C21,$B$1:$AT$1,"&lt;"&amp;2))</f>
        <v>-2</v>
      </c>
      <c r="AW21">
        <f>(RANK(_calc_라운드기준!D21,_calc_라운드기준!$B21:$AT21,0)+COUNTIFS(_calc_라운드기준!$B21:$AT21,_calc_라운드기준!D21,$B$1:$AT$1,"&lt;"&amp;3))-(RANK(D21,$B21:$AT21,0)+COUNTIFS($B21:$AT21,D21,$B$1:$AT$1,"&lt;"&amp;3))</f>
        <v>-5</v>
      </c>
      <c r="AX21">
        <f>(RANK(_calc_라운드기준!E21,_calc_라운드기준!$B21:$AT21,0)+COUNTIFS(_calc_라운드기준!$B21:$AT21,_calc_라운드기준!E21,$B$1:$AT$1,"&lt;"&amp;4))-(RANK(E21,$B21:$AT21,0)+COUNTIFS($B21:$AT21,E21,$B$1:$AT$1,"&lt;"&amp;4))</f>
        <v>-32</v>
      </c>
      <c r="AY21">
        <f>(RANK(_calc_라운드기준!F21,_calc_라운드기준!$B21:$AT21,0)+COUNTIFS(_calc_라운드기준!$B21:$AT21,_calc_라운드기준!F21,$B$1:$AT$1,"&lt;"&amp;5))-(RANK(F21,$B21:$AT21,0)+COUNTIFS($B21:$AT21,F21,$B$1:$AT$1,"&lt;"&amp;5))</f>
        <v>-21</v>
      </c>
      <c r="AZ21">
        <f>(RANK(_calc_라운드기준!G21,_calc_라운드기준!$B21:$AT21,0)+COUNTIFS(_calc_라운드기준!$B21:$AT21,_calc_라운드기준!G21,$B$1:$AT$1,"&lt;"&amp;6))-(RANK(G21,$B21:$AT21,0)+COUNTIFS($B21:$AT21,G21,$B$1:$AT$1,"&lt;"&amp;6))</f>
        <v>2</v>
      </c>
      <c r="BA21">
        <f>(RANK(_calc_라운드기준!H21,_calc_라운드기준!$B21:$AT21,0)+COUNTIFS(_calc_라운드기준!$B21:$AT21,_calc_라운드기준!H21,$B$1:$AT$1,"&lt;"&amp;7))-(RANK(H21,$B21:$AT21,0)+COUNTIFS($B21:$AT21,H21,$B$1:$AT$1,"&lt;"&amp;7))</f>
        <v>3</v>
      </c>
      <c r="BB21">
        <f>(RANK(_calc_라운드기준!I21,_calc_라운드기준!$B21:$AT21,0)+COUNTIFS(_calc_라운드기준!$B21:$AT21,_calc_라운드기준!I21,$B$1:$AT$1,"&lt;"&amp;8))-(RANK(I21,$B21:$AT21,0)+COUNTIFS($B21:$AT21,I21,$B$1:$AT$1,"&lt;"&amp;8))</f>
        <v>-33</v>
      </c>
      <c r="BC21">
        <f>(RANK(_calc_라운드기준!J21,_calc_라운드기준!$B21:$AT21,0)+COUNTIFS(_calc_라운드기준!$B21:$AT21,_calc_라운드기준!J21,$B$1:$AT$1,"&lt;"&amp;9))-(RANK(J21,$B21:$AT21,0)+COUNTIFS($B21:$AT21,J21,$B$1:$AT$1,"&lt;"&amp;9))</f>
        <v>-20</v>
      </c>
      <c r="BD21">
        <f>(RANK(_calc_라운드기준!K21,_calc_라운드기준!$B21:$AT21,0)+COUNTIFS(_calc_라운드기준!$B21:$AT21,_calc_라운드기준!K21,$B$1:$AT$1,"&lt;"&amp;10))-(RANK(K21,$B21:$AT21,0)+COUNTIFS($B21:$AT21,K21,$B$1:$AT$1,"&lt;"&amp;10))</f>
        <v>-7</v>
      </c>
      <c r="BE21">
        <f>(RANK(_calc_라운드기준!L21,_calc_라운드기준!$B21:$AT21,0)+COUNTIFS(_calc_라운드기준!$B21:$AT21,_calc_라운드기준!L21,$B$1:$AT$1,"&lt;"&amp;11))-(RANK(L21,$B21:$AT21,0)+COUNTIFS($B21:$AT21,L21,$B$1:$AT$1,"&lt;"&amp;11))</f>
        <v>12</v>
      </c>
      <c r="BF21">
        <f>(RANK(_calc_라운드기준!M21,_calc_라운드기준!$B21:$AT21,0)+COUNTIFS(_calc_라운드기준!$B21:$AT21,_calc_라운드기준!M21,$B$1:$AT$1,"&lt;"&amp;12))-(RANK(M21,$B21:$AT21,0)+COUNTIFS($B21:$AT21,M21,$B$1:$AT$1,"&lt;"&amp;12))</f>
        <v>37</v>
      </c>
      <c r="BG21">
        <f>(RANK(_calc_라운드기준!N21,_calc_라운드기준!$B21:$AT21,0)+COUNTIFS(_calc_라운드기준!$B21:$AT21,_calc_라운드기준!N21,$B$1:$AT$1,"&lt;"&amp;13))-(RANK(N21,$B21:$AT21,0)+COUNTIFS($B21:$AT21,N21,$B$1:$AT$1,"&lt;"&amp;13))</f>
        <v>21</v>
      </c>
      <c r="BH21">
        <f>(RANK(_calc_라운드기준!O21,_calc_라운드기준!$B21:$AT21,0)+COUNTIFS(_calc_라운드기준!$B21:$AT21,_calc_라운드기준!O21,$B$1:$AT$1,"&lt;"&amp;14))-(RANK(O21,$B21:$AT21,0)+COUNTIFS($B21:$AT21,O21,$B$1:$AT$1,"&lt;"&amp;14))</f>
        <v>21</v>
      </c>
      <c r="BI21">
        <f>(RANK(_calc_라운드기준!P21,_calc_라운드기준!$B21:$AT21,0)+COUNTIFS(_calc_라운드기준!$B21:$AT21,_calc_라운드기준!P21,$B$1:$AT$1,"&lt;"&amp;15))-(RANK(P21,$B21:$AT21,0)+COUNTIFS($B21:$AT21,P21,$B$1:$AT$1,"&lt;"&amp;15))</f>
        <v>-12</v>
      </c>
      <c r="BJ21">
        <f>(RANK(_calc_라운드기준!Q21,_calc_라운드기준!$B21:$AT21,0)+COUNTIFS(_calc_라운드기준!$B21:$AT21,_calc_라운드기준!Q21,$B$1:$AT$1,"&lt;"&amp;16))-(RANK(Q21,$B21:$AT21,0)+COUNTIFS($B21:$AT21,Q21,$B$1:$AT$1,"&lt;"&amp;16))</f>
        <v>-1</v>
      </c>
      <c r="BK21">
        <f>(RANK(_calc_라운드기준!R21,_calc_라운드기준!$B21:$AT21,0)+COUNTIFS(_calc_라운드기준!$B21:$AT21,_calc_라운드기준!R21,$B$1:$AT$1,"&lt;"&amp;17))-(RANK(R21,$B21:$AT21,0)+COUNTIFS($B21:$AT21,R21,$B$1:$AT$1,"&lt;"&amp;17))</f>
        <v>1</v>
      </c>
      <c r="BL21">
        <f>(RANK(_calc_라운드기준!S21,_calc_라운드기준!$B21:$AT21,0)+COUNTIFS(_calc_라운드기준!$B21:$AT21,_calc_라운드기준!S21,$B$1:$AT$1,"&lt;"&amp;18))-(RANK(S21,$B21:$AT21,0)+COUNTIFS($B21:$AT21,S21,$B$1:$AT$1,"&lt;"&amp;18))</f>
        <v>22</v>
      </c>
      <c r="BM21">
        <f>(RANK(_calc_라운드기준!T21,_calc_라운드기준!$B21:$AT21,0)+COUNTIFS(_calc_라운드기준!$B21:$AT21,_calc_라운드기준!T21,$B$1:$AT$1,"&lt;"&amp;19))-(RANK(T21,$B21:$AT21,0)+COUNTIFS($B21:$AT21,T21,$B$1:$AT$1,"&lt;"&amp;19))</f>
        <v>-1</v>
      </c>
      <c r="BN21">
        <f>(RANK(_calc_라운드기준!U21,_calc_라운드기준!$B21:$AT21,0)+COUNTIFS(_calc_라운드기준!$B21:$AT21,_calc_라운드기준!U21,$B$1:$AT$1,"&lt;"&amp;20))-(RANK(U21,$B21:$AT21,0)+COUNTIFS($B21:$AT21,U21,$B$1:$AT$1,"&lt;"&amp;20))</f>
        <v>-13</v>
      </c>
      <c r="BO21">
        <f>(RANK(_calc_라운드기준!V21,_calc_라운드기준!$B21:$AT21,0)+COUNTIFS(_calc_라운드기준!$B21:$AT21,_calc_라운드기준!V21,$B$1:$AT$1,"&lt;"&amp;21))-(RANK(V21,$B21:$AT21,0)+COUNTIFS($B21:$AT21,V21,$B$1:$AT$1,"&lt;"&amp;21))</f>
        <v>31</v>
      </c>
      <c r="BP21">
        <f>(RANK(_calc_라운드기준!W21,_calc_라운드기준!$B21:$AT21,0)+COUNTIFS(_calc_라운드기준!$B21:$AT21,_calc_라운드기준!W21,$B$1:$AT$1,"&lt;"&amp;22))-(RANK(W21,$B21:$AT21,0)+COUNTIFS($B21:$AT21,W21,$B$1:$AT$1,"&lt;"&amp;22))</f>
        <v>11</v>
      </c>
      <c r="BQ21">
        <f>(RANK(_calc_라운드기준!X21,_calc_라운드기준!$B21:$AT21,0)+COUNTIFS(_calc_라운드기준!$B21:$AT21,_calc_라운드기준!X21,$B$1:$AT$1,"&lt;"&amp;23))-(RANK(X21,$B21:$AT21,0)+COUNTIFS($B21:$AT21,X21,$B$1:$AT$1,"&lt;"&amp;23))</f>
        <v>-30</v>
      </c>
      <c r="BR21">
        <f>(RANK(_calc_라운드기준!Y21,_calc_라운드기준!$B21:$AT21,0)+COUNTIFS(_calc_라운드기준!$B21:$AT21,_calc_라운드기준!Y21,$B$1:$AT$1,"&lt;"&amp;24))-(RANK(Y21,$B21:$AT21,0)+COUNTIFS($B21:$AT21,Y21,$B$1:$AT$1,"&lt;"&amp;24))</f>
        <v>-4</v>
      </c>
      <c r="BS21">
        <f>(RANK(_calc_라운드기준!Z21,_calc_라운드기준!$B21:$AT21,0)+COUNTIFS(_calc_라운드기준!$B21:$AT21,_calc_라운드기준!Z21,$B$1:$AT$1,"&lt;"&amp;25))-(RANK(Z21,$B21:$AT21,0)+COUNTIFS($B21:$AT21,Z21,$B$1:$AT$1,"&lt;"&amp;25))</f>
        <v>-10</v>
      </c>
      <c r="BT21">
        <f>(RANK(_calc_라운드기준!AA21,_calc_라운드기준!$B21:$AT21,0)+COUNTIFS(_calc_라운드기준!$B21:$AT21,_calc_라운드기준!AA21,$B$1:$AT$1,"&lt;"&amp;26))-(RANK(AA21,$B21:$AT21,0)+COUNTIFS($B21:$AT21,AA21,$B$1:$AT$1,"&lt;"&amp;26))</f>
        <v>13</v>
      </c>
      <c r="BU21">
        <f>(RANK(_calc_라운드기준!AB21,_calc_라운드기준!$B21:$AT21,0)+COUNTIFS(_calc_라운드기준!$B21:$AT21,_calc_라운드기준!AB21,$B$1:$AT$1,"&lt;"&amp;27))-(RANK(AB21,$B21:$AT21,0)+COUNTIFS($B21:$AT21,AB21,$B$1:$AT$1,"&lt;"&amp;27))</f>
        <v>-19</v>
      </c>
      <c r="BV21">
        <f>(RANK(_calc_라운드기준!AC21,_calc_라운드기준!$B21:$AT21,0)+COUNTIFS(_calc_라운드기준!$B21:$AT21,_calc_라운드기준!AC21,$B$1:$AT$1,"&lt;"&amp;28))-(RANK(AC21,$B21:$AT21,0)+COUNTIFS($B21:$AT21,AC21,$B$1:$AT$1,"&lt;"&amp;28))</f>
        <v>-10</v>
      </c>
      <c r="BW21">
        <f>(RANK(_calc_라운드기준!AD21,_calc_라운드기준!$B21:$AT21,0)+COUNTIFS(_calc_라운드기준!$B21:$AT21,_calc_라운드기준!AD21,$B$1:$AT$1,"&lt;"&amp;29))-(RANK(AD21,$B21:$AT21,0)+COUNTIFS($B21:$AT21,AD21,$B$1:$AT$1,"&lt;"&amp;29))</f>
        <v>5</v>
      </c>
      <c r="BX21">
        <f>(RANK(_calc_라운드기준!AE21,_calc_라운드기준!$B21:$AT21,0)+COUNTIFS(_calc_라운드기준!$B21:$AT21,_calc_라운드기준!AE21,$B$1:$AT$1,"&lt;"&amp;30))-(RANK(AE21,$B21:$AT21,0)+COUNTIFS($B21:$AT21,AE21,$B$1:$AT$1,"&lt;"&amp;30))</f>
        <v>4</v>
      </c>
      <c r="BY21">
        <f>(RANK(_calc_라운드기준!AF21,_calc_라운드기준!$B21:$AT21,0)+COUNTIFS(_calc_라운드기준!$B21:$AT21,_calc_라운드기준!AF21,$B$1:$AT$1,"&lt;"&amp;31))-(RANK(AF21,$B21:$AT21,0)+COUNTIFS($B21:$AT21,AF21,$B$1:$AT$1,"&lt;"&amp;31))</f>
        <v>-8</v>
      </c>
      <c r="BZ21">
        <f>(RANK(_calc_라운드기준!AG21,_calc_라운드기준!$B21:$AT21,0)+COUNTIFS(_calc_라운드기준!$B21:$AT21,_calc_라운드기준!AG21,$B$1:$AT$1,"&lt;"&amp;32))-(RANK(AG21,$B21:$AT21,0)+COUNTIFS($B21:$AT21,AG21,$B$1:$AT$1,"&lt;"&amp;32))</f>
        <v>-18</v>
      </c>
      <c r="CA21">
        <f>(RANK(_calc_라운드기준!AH21,_calc_라운드기준!$B21:$AT21,0)+COUNTIFS(_calc_라운드기준!$B21:$AT21,_calc_라운드기준!AH21,$B$1:$AT$1,"&lt;"&amp;33))-(RANK(AH21,$B21:$AT21,0)+COUNTIFS($B21:$AT21,AH21,$B$1:$AT$1,"&lt;"&amp;33))</f>
        <v>7</v>
      </c>
      <c r="CB21">
        <f>(RANK(_calc_라운드기준!AI21,_calc_라운드기준!$B21:$AT21,0)+COUNTIFS(_calc_라운드기준!$B21:$AT21,_calc_라운드기준!AI21,$B$1:$AT$1,"&lt;"&amp;34))-(RANK(AI21,$B21:$AT21,0)+COUNTIFS($B21:$AT21,AI21,$B$1:$AT$1,"&lt;"&amp;34))</f>
        <v>21</v>
      </c>
      <c r="CC21">
        <f>(RANK(_calc_라운드기준!AJ21,_calc_라운드기준!$B21:$AT21,0)+COUNTIFS(_calc_라운드기준!$B21:$AT21,_calc_라운드기준!AJ21,$B$1:$AT$1,"&lt;"&amp;35))-(RANK(AJ21,$B21:$AT21,0)+COUNTIFS($B21:$AT21,AJ21,$B$1:$AT$1,"&lt;"&amp;35))</f>
        <v>22</v>
      </c>
      <c r="CD21">
        <f>(RANK(_calc_라운드기준!AK21,_calc_라운드기준!$B21:$AT21,0)+COUNTIFS(_calc_라운드기준!$B21:$AT21,_calc_라운드기준!AK21,$B$1:$AT$1,"&lt;"&amp;36))-(RANK(AK21,$B21:$AT21,0)+COUNTIFS($B21:$AT21,AK21,$B$1:$AT$1,"&lt;"&amp;36))</f>
        <v>-3</v>
      </c>
      <c r="CE21">
        <f>(RANK(_calc_라운드기준!AL21,_calc_라운드기준!$B21:$AT21,0)+COUNTIFS(_calc_라운드기준!$B21:$AT21,_calc_라운드기준!AL21,$B$1:$AT$1,"&lt;"&amp;37))-(RANK(AL21,$B21:$AT21,0)+COUNTIFS($B21:$AT21,AL21,$B$1:$AT$1,"&lt;"&amp;37))</f>
        <v>-6</v>
      </c>
      <c r="CF21">
        <f>(RANK(_calc_라운드기준!AM21,_calc_라운드기준!$B21:$AT21,0)+COUNTIFS(_calc_라운드기준!$B21:$AT21,_calc_라운드기준!AM21,$B$1:$AT$1,"&lt;"&amp;38))-(RANK(AM21,$B21:$AT21,0)+COUNTIFS($B21:$AT21,AM21,$B$1:$AT$1,"&lt;"&amp;38))</f>
        <v>19</v>
      </c>
      <c r="CG21">
        <f>(RANK(_calc_라운드기준!AN21,_calc_라운드기준!$B21:$AT21,0)+COUNTIFS(_calc_라운드기준!$B21:$AT21,_calc_라운드기준!AN21,$B$1:$AT$1,"&lt;"&amp;39))-(RANK(AN21,$B21:$AT21,0)+COUNTIFS($B21:$AT21,AN21,$B$1:$AT$1,"&lt;"&amp;39))</f>
        <v>22</v>
      </c>
      <c r="CH21">
        <f>(RANK(_calc_라운드기준!AO21,_calc_라운드기준!$B21:$AT21,0)+COUNTIFS(_calc_라운드기준!$B21:$AT21,_calc_라운드기준!AO21,$B$1:$AT$1,"&lt;"&amp;40))-(RANK(AO21,$B21:$AT21,0)+COUNTIFS($B21:$AT21,AO21,$B$1:$AT$1,"&lt;"&amp;40))</f>
        <v>-15</v>
      </c>
      <c r="CI21">
        <f>(RANK(_calc_라운드기준!AP21,_calc_라운드기준!$B21:$AT21,0)+COUNTIFS(_calc_라운드기준!$B21:$AT21,_calc_라운드기준!AP21,$B$1:$AT$1,"&lt;"&amp;41))-(RANK(AP21,$B21:$AT21,0)+COUNTIFS($B21:$AT21,AP21,$B$1:$AT$1,"&lt;"&amp;41))</f>
        <v>-18</v>
      </c>
      <c r="CJ21">
        <f>(RANK(_calc_라운드기준!AQ21,_calc_라운드기준!$B21:$AT21,0)+COUNTIFS(_calc_라운드기준!$B21:$AT21,_calc_라운드기준!AQ21,$B$1:$AT$1,"&lt;"&amp;42))-(RANK(AQ21,$B21:$AT21,0)+COUNTIFS($B21:$AT21,AQ21,$B$1:$AT$1,"&lt;"&amp;42))</f>
        <v>13</v>
      </c>
      <c r="CK21">
        <f>(RANK(_calc_라운드기준!AR21,_calc_라운드기준!$B21:$AT21,0)+COUNTIFS(_calc_라운드기준!$B21:$AT21,_calc_라운드기준!AR21,$B$1:$AT$1,"&lt;"&amp;43))-(RANK(AR21,$B21:$AT21,0)+COUNTIFS($B21:$AT21,AR21,$B$1:$AT$1,"&lt;"&amp;43))</f>
        <v>6</v>
      </c>
      <c r="CL21">
        <f>(RANK(_calc_라운드기준!AS21,_calc_라운드기준!$B21:$AT21,0)+COUNTIFS(_calc_라운드기준!$B21:$AT21,_calc_라운드기준!AS21,$B$1:$AT$1,"&lt;"&amp;44))-(RANK(AS21,$B21:$AT21,0)+COUNTIFS($B21:$AT21,AS21,$B$1:$AT$1,"&lt;"&amp;44))</f>
        <v>5</v>
      </c>
      <c r="CM21">
        <f>(RANK(_calc_라운드기준!AT21,_calc_라운드기준!$B21:$AT21,0)+COUNTIFS(_calc_라운드기준!$B21:$AT21,_calc_라운드기준!AT21,$B$1:$AT$1,"&lt;"&amp;45))-(RANK(AT21,$B21:$AT21,0)+COUNTIFS($B21:$AT21,AT21,$B$1:$AT$1,"&lt;"&amp;45))</f>
        <v>19</v>
      </c>
      <c r="CN21">
        <f t="shared" si="0"/>
        <v>42</v>
      </c>
      <c r="CO21">
        <f t="shared" si="1"/>
        <v>25</v>
      </c>
      <c r="CP21">
        <f t="shared" si="2"/>
        <v>28</v>
      </c>
      <c r="CQ21">
        <f t="shared" si="3"/>
        <v>44</v>
      </c>
      <c r="CR21">
        <f t="shared" si="4"/>
        <v>41</v>
      </c>
      <c r="CS21">
        <f t="shared" si="5"/>
        <v>21</v>
      </c>
      <c r="CT21">
        <f t="shared" si="6"/>
        <v>20</v>
      </c>
      <c r="CU21">
        <f t="shared" si="7"/>
        <v>45</v>
      </c>
      <c r="CV21">
        <f t="shared" si="8"/>
        <v>40</v>
      </c>
      <c r="CW21">
        <f t="shared" si="9"/>
        <v>30</v>
      </c>
      <c r="CX21">
        <f t="shared" si="10"/>
        <v>13</v>
      </c>
      <c r="CY21">
        <f t="shared" si="11"/>
        <v>1</v>
      </c>
      <c r="CZ21">
        <f t="shared" si="12"/>
        <v>6</v>
      </c>
      <c r="DA21">
        <f t="shared" si="13"/>
        <v>7</v>
      </c>
      <c r="DB21">
        <f t="shared" si="14"/>
        <v>34</v>
      </c>
      <c r="DC21">
        <f t="shared" si="15"/>
        <v>23</v>
      </c>
      <c r="DD21">
        <f t="shared" si="16"/>
        <v>22</v>
      </c>
      <c r="DE21">
        <f t="shared" si="17"/>
        <v>3</v>
      </c>
      <c r="DF21">
        <f t="shared" si="18"/>
        <v>24</v>
      </c>
      <c r="DG21">
        <f t="shared" si="19"/>
        <v>35</v>
      </c>
      <c r="DH21">
        <f t="shared" si="20"/>
        <v>2</v>
      </c>
      <c r="DI21">
        <f t="shared" si="21"/>
        <v>14</v>
      </c>
      <c r="DJ21">
        <f t="shared" si="22"/>
        <v>43</v>
      </c>
      <c r="DK21">
        <f t="shared" si="23"/>
        <v>27</v>
      </c>
      <c r="DL21">
        <f t="shared" si="24"/>
        <v>32</v>
      </c>
      <c r="DM21">
        <f t="shared" si="25"/>
        <v>11</v>
      </c>
      <c r="DN21">
        <f t="shared" si="26"/>
        <v>39</v>
      </c>
      <c r="DO21">
        <f t="shared" si="27"/>
        <v>33</v>
      </c>
      <c r="DP21">
        <f t="shared" si="28"/>
        <v>17</v>
      </c>
      <c r="DQ21">
        <f t="shared" si="29"/>
        <v>19</v>
      </c>
      <c r="DR21">
        <f t="shared" si="30"/>
        <v>31</v>
      </c>
      <c r="DS21">
        <f t="shared" si="31"/>
        <v>37</v>
      </c>
      <c r="DT21">
        <f t="shared" si="32"/>
        <v>15</v>
      </c>
      <c r="DU21">
        <f t="shared" si="33"/>
        <v>8</v>
      </c>
      <c r="DV21">
        <f t="shared" si="34"/>
        <v>4</v>
      </c>
      <c r="DW21">
        <f t="shared" si="35"/>
        <v>26</v>
      </c>
      <c r="DX21">
        <f t="shared" si="36"/>
        <v>29</v>
      </c>
      <c r="DY21">
        <f t="shared" si="37"/>
        <v>9</v>
      </c>
      <c r="DZ21">
        <f t="shared" si="38"/>
        <v>5</v>
      </c>
      <c r="EA21">
        <f t="shared" si="39"/>
        <v>36</v>
      </c>
      <c r="EB21">
        <f t="shared" si="40"/>
        <v>38</v>
      </c>
      <c r="EC21">
        <f t="shared" si="41"/>
        <v>12</v>
      </c>
      <c r="ED21">
        <f t="shared" si="42"/>
        <v>16</v>
      </c>
      <c r="EE21">
        <f t="shared" si="43"/>
        <v>18</v>
      </c>
      <c r="EF21">
        <f t="shared" si="44"/>
        <v>10</v>
      </c>
    </row>
    <row r="22" spans="1:136" ht="16.5" customHeight="1">
      <c r="A22">
        <f>_calc_라운드기준!A22</f>
        <v>1224</v>
      </c>
      <c r="B22">
        <f>INDEX(_calc_누적빈도!B:B,$A22)-INDEX(_calc_누적빈도!B:B,$A22-기준450회_후보!$B$1)</f>
        <v>54</v>
      </c>
      <c r="C22">
        <f>INDEX(_calc_누적빈도!C:C,$A22)-INDEX(_calc_누적빈도!C:C,$A22-기준450회_후보!$B$1)</f>
        <v>52</v>
      </c>
      <c r="D22">
        <f>INDEX(_calc_누적빈도!D:D,$A22)-INDEX(_calc_누적빈도!D:D,$A22-기준450회_후보!$B$1)</f>
        <v>68</v>
      </c>
      <c r="E22">
        <f>INDEX(_calc_누적빈도!E:E,$A22)-INDEX(_calc_누적빈도!E:E,$A22-기준450회_후보!$B$1)</f>
        <v>50</v>
      </c>
      <c r="F22">
        <f>INDEX(_calc_누적빈도!F:F,$A22)-INDEX(_calc_누적빈도!F:F,$A22-기준450회_후보!$B$1)</f>
        <v>44</v>
      </c>
      <c r="G22">
        <f>INDEX(_calc_누적빈도!G:G,$A22)-INDEX(_calc_누적빈도!G:G,$A22-기준450회_후보!$B$1)</f>
        <v>69</v>
      </c>
      <c r="H22">
        <f>INDEX(_calc_누적빈도!H:H,$A22)-INDEX(_calc_누적빈도!H:H,$A22-기준450회_후보!$B$1)</f>
        <v>60</v>
      </c>
      <c r="I22">
        <f>INDEX(_calc_누적빈도!I:I,$A22)-INDEX(_calc_누적빈도!I:I,$A22-기준450회_후보!$B$1)</f>
        <v>46</v>
      </c>
      <c r="J22">
        <f>INDEX(_calc_누적빈도!J:J,$A22)-INDEX(_calc_누적빈도!J:J,$A22-기준450회_후보!$B$1)</f>
        <v>54</v>
      </c>
      <c r="K22">
        <f>INDEX(_calc_누적빈도!K:K,$A22)-INDEX(_calc_누적빈도!K:K,$A22-기준450회_후보!$B$1)</f>
        <v>55</v>
      </c>
      <c r="L22">
        <f>INDEX(_calc_누적빈도!L:L,$A22)-INDEX(_calc_누적빈도!L:L,$A22-기준450회_후보!$B$1)</f>
        <v>58</v>
      </c>
      <c r="M22">
        <f>INDEX(_calc_누적빈도!M:M,$A22)-INDEX(_calc_누적빈도!M:M,$A22-기준450회_후보!$B$1)</f>
        <v>74</v>
      </c>
      <c r="N22">
        <f>INDEX(_calc_누적빈도!N:N,$A22)-INDEX(_calc_누적빈도!N:N,$A22-기준450회_후보!$B$1)</f>
        <v>69</v>
      </c>
      <c r="O22">
        <f>INDEX(_calc_누적빈도!O:O,$A22)-INDEX(_calc_누적빈도!O:O,$A22-기준450회_후보!$B$1)</f>
        <v>60</v>
      </c>
      <c r="P22">
        <f>INDEX(_calc_누적빈도!P:P,$A22)-INDEX(_calc_누적빈도!P:P,$A22-기준450회_후보!$B$1)</f>
        <v>63</v>
      </c>
      <c r="Q22">
        <f>INDEX(_calc_누적빈도!Q:Q,$A22)-INDEX(_calc_누적빈도!Q:Q,$A22-기준450회_후보!$B$1)</f>
        <v>71</v>
      </c>
      <c r="R22">
        <f>INDEX(_calc_누적빈도!R:R,$A22)-INDEX(_calc_누적빈도!R:R,$A22-기준450회_후보!$B$1)</f>
        <v>58</v>
      </c>
      <c r="S22">
        <f>INDEX(_calc_누적빈도!S:S,$A22)-INDEX(_calc_누적빈도!S:S,$A22-기준450회_후보!$B$1)</f>
        <v>69</v>
      </c>
      <c r="T22">
        <f>INDEX(_calc_누적빈도!T:T,$A22)-INDEX(_calc_누적빈도!T:T,$A22-기준450회_후보!$B$1)</f>
        <v>64</v>
      </c>
      <c r="U22">
        <f>INDEX(_calc_누적빈도!U:U,$A22)-INDEX(_calc_누적빈도!U:U,$A22-기준450회_후보!$B$1)</f>
        <v>50</v>
      </c>
      <c r="V22">
        <f>INDEX(_calc_누적빈도!V:V,$A22)-INDEX(_calc_누적빈도!V:V,$A22-기준450회_후보!$B$1)</f>
        <v>67</v>
      </c>
      <c r="W22">
        <f>INDEX(_calc_누적빈도!W:W,$A22)-INDEX(_calc_누적빈도!W:W,$A22-기준450회_후보!$B$1)</f>
        <v>57</v>
      </c>
      <c r="X22">
        <f>INDEX(_calc_누적빈도!X:X,$A22)-INDEX(_calc_누적빈도!X:X,$A22-기준450회_후보!$B$1)</f>
        <v>53</v>
      </c>
      <c r="Y22">
        <f>INDEX(_calc_누적빈도!Y:Y,$A22)-INDEX(_calc_누적빈도!Y:Y,$A22-기준450회_후보!$B$1)</f>
        <v>61</v>
      </c>
      <c r="Z22">
        <f>INDEX(_calc_누적빈도!Z:Z,$A22)-INDEX(_calc_누적빈도!Z:Z,$A22-기준450회_후보!$B$1)</f>
        <v>51</v>
      </c>
      <c r="AA22">
        <f>INDEX(_calc_누적빈도!AA:AA,$A22)-INDEX(_calc_누적빈도!AA:AA,$A22-기준450회_후보!$B$1)</f>
        <v>61</v>
      </c>
      <c r="AB22">
        <f>INDEX(_calc_누적빈도!AB:AB,$A22)-INDEX(_calc_누적빈도!AB:AB,$A22-기준450회_후보!$B$1)</f>
        <v>60</v>
      </c>
      <c r="AC22">
        <f>INDEX(_calc_누적빈도!AC:AC,$A22)-INDEX(_calc_누적빈도!AC:AC,$A22-기준450회_후보!$B$1)</f>
        <v>65</v>
      </c>
      <c r="AD22">
        <f>INDEX(_calc_누적빈도!AD:AD,$A22)-INDEX(_calc_누적빈도!AD:AD,$A22-기준450회_후보!$B$1)</f>
        <v>58</v>
      </c>
      <c r="AE22">
        <f>INDEX(_calc_누적빈도!AE:AE,$A22)-INDEX(_calc_누적빈도!AE:AE,$A22-기준450회_후보!$B$1)</f>
        <v>66</v>
      </c>
      <c r="AF22">
        <f>INDEX(_calc_누적빈도!AF:AF,$A22)-INDEX(_calc_누적빈도!AF:AF,$A22-기준450회_후보!$B$1)</f>
        <v>62</v>
      </c>
      <c r="AG22">
        <f>INDEX(_calc_누적빈도!AG:AG,$A22)-INDEX(_calc_누적빈도!AG:AG,$A22-기준450회_후보!$B$1)</f>
        <v>55</v>
      </c>
      <c r="AH22">
        <f>INDEX(_calc_누적빈도!AH:AH,$A22)-INDEX(_calc_누적빈도!AH:AH,$A22-기준450회_후보!$B$1)</f>
        <v>67</v>
      </c>
      <c r="AI22">
        <f>INDEX(_calc_누적빈도!AI:AI,$A22)-INDEX(_calc_누적빈도!AI:AI,$A22-기준450회_후보!$B$1)</f>
        <v>60</v>
      </c>
      <c r="AJ22">
        <f>INDEX(_calc_누적빈도!AJ:AJ,$A22)-INDEX(_calc_누적빈도!AJ:AJ,$A22-기준450회_후보!$B$1)</f>
        <v>65</v>
      </c>
      <c r="AK22">
        <f>INDEX(_calc_누적빈도!AK:AK,$A22)-INDEX(_calc_누적빈도!AK:AK,$A22-기준450회_후보!$B$1)</f>
        <v>61</v>
      </c>
      <c r="AL22">
        <f>INDEX(_calc_누적빈도!AL:AL,$A22)-INDEX(_calc_누적빈도!AL:AL,$A22-기준450회_후보!$B$1)</f>
        <v>59</v>
      </c>
      <c r="AM22">
        <f>INDEX(_calc_누적빈도!AM:AM,$A22)-INDEX(_calc_누적빈도!AM:AM,$A22-기준450회_후보!$B$1)</f>
        <v>75</v>
      </c>
      <c r="AN22">
        <f>INDEX(_calc_누적빈도!AN:AN,$A22)-INDEX(_calc_누적빈도!AN:AN,$A22-기준450회_후보!$B$1)</f>
        <v>65</v>
      </c>
      <c r="AO22">
        <f>INDEX(_calc_누적빈도!AO:AO,$A22)-INDEX(_calc_누적빈도!AO:AO,$A22-기준450회_후보!$B$1)</f>
        <v>54</v>
      </c>
      <c r="AP22">
        <f>INDEX(_calc_누적빈도!AP:AP,$A22)-INDEX(_calc_누적빈도!AP:AP,$A22-기준450회_후보!$B$1)</f>
        <v>52</v>
      </c>
      <c r="AQ22">
        <f>INDEX(_calc_누적빈도!AQ:AQ,$A22)-INDEX(_calc_누적빈도!AQ:AQ,$A22-기준450회_후보!$B$1)</f>
        <v>59</v>
      </c>
      <c r="AR22">
        <f>INDEX(_calc_누적빈도!AR:AR,$A22)-INDEX(_calc_누적빈도!AR:AR,$A22-기준450회_후보!$B$1)</f>
        <v>54</v>
      </c>
      <c r="AS22">
        <f>INDEX(_calc_누적빈도!AS:AS,$A22)-INDEX(_calc_누적빈도!AS:AS,$A22-기준450회_후보!$B$1)</f>
        <v>56</v>
      </c>
      <c r="AT22">
        <f>INDEX(_calc_누적빈도!AT:AT,$A22)-INDEX(_calc_누적빈도!AT:AT,$A22-기준450회_후보!$B$1)</f>
        <v>69</v>
      </c>
      <c r="AU22">
        <f>(RANK(_calc_라운드기준!B22,_calc_라운드기준!$B22:$AT22,0)+COUNTIFS(_calc_라운드기준!$B22:$AT22,_calc_라운드기준!B22,$B$1:$AT$1,"&lt;"&amp;1))-(RANK(B22,$B22:$AT22,0)+COUNTIFS($B22:$AT22,B22,$B$1:$AT$1,"&lt;"&amp;1))</f>
        <v>-28</v>
      </c>
      <c r="AV22">
        <f>(RANK(_calc_라운드기준!C22,_calc_라운드기준!$B22:$AT22,0)+COUNTIFS(_calc_라운드기준!$B22:$AT22,_calc_라운드기준!C22,$B$1:$AT$1,"&lt;"&amp;2))-(RANK(C22,$B22:$AT22,0)+COUNTIFS($B22:$AT22,C22,$B$1:$AT$1,"&lt;"&amp;2))</f>
        <v>-3</v>
      </c>
      <c r="AW22">
        <f>(RANK(_calc_라운드기준!D22,_calc_라운드기준!$B22:$AT22,0)+COUNTIFS(_calc_라운드기준!$B22:$AT22,_calc_라운드기준!D22,$B$1:$AT$1,"&lt;"&amp;3))-(RANK(D22,$B22:$AT22,0)+COUNTIFS($B22:$AT22,D22,$B$1:$AT$1,"&lt;"&amp;3))</f>
        <v>-5</v>
      </c>
      <c r="AX22">
        <f>(RANK(_calc_라운드기준!E22,_calc_라운드기준!$B22:$AT22,0)+COUNTIFS(_calc_라운드기준!$B22:$AT22,_calc_라운드기준!E22,$B$1:$AT$1,"&lt;"&amp;4))-(RANK(E22,$B22:$AT22,0)+COUNTIFS($B22:$AT22,E22,$B$1:$AT$1,"&lt;"&amp;4))</f>
        <v>-30</v>
      </c>
      <c r="AY22">
        <f>(RANK(_calc_라운드기준!F22,_calc_라운드기준!$B22:$AT22,0)+COUNTIFS(_calc_라운드기준!$B22:$AT22,_calc_라운드기준!F22,$B$1:$AT$1,"&lt;"&amp;5))-(RANK(F22,$B22:$AT22,0)+COUNTIFS($B22:$AT22,F22,$B$1:$AT$1,"&lt;"&amp;5))</f>
        <v>-21</v>
      </c>
      <c r="AZ22">
        <f>(RANK(_calc_라운드기준!G22,_calc_라운드기준!$B22:$AT22,0)+COUNTIFS(_calc_라운드기준!$B22:$AT22,_calc_라운드기준!G22,$B$1:$AT$1,"&lt;"&amp;6))-(RANK(G22,$B22:$AT22,0)+COUNTIFS($B22:$AT22,G22,$B$1:$AT$1,"&lt;"&amp;6))</f>
        <v>3</v>
      </c>
      <c r="BA22">
        <f>(RANK(_calc_라운드기준!H22,_calc_라운드기준!$B22:$AT22,0)+COUNTIFS(_calc_라운드기준!$B22:$AT22,_calc_라운드기준!H22,$B$1:$AT$1,"&lt;"&amp;7))-(RANK(H22,$B22:$AT22,0)+COUNTIFS($B22:$AT22,H22,$B$1:$AT$1,"&lt;"&amp;7))</f>
        <v>4</v>
      </c>
      <c r="BB22">
        <f>(RANK(_calc_라운드기준!I22,_calc_라운드기준!$B22:$AT22,0)+COUNTIFS(_calc_라운드기준!$B22:$AT22,_calc_라운드기준!I22,$B$1:$AT$1,"&lt;"&amp;8))-(RANK(I22,$B22:$AT22,0)+COUNTIFS($B22:$AT22,I22,$B$1:$AT$1,"&lt;"&amp;8))</f>
        <v>-36</v>
      </c>
      <c r="BC22">
        <f>(RANK(_calc_라운드기준!J22,_calc_라운드기준!$B22:$AT22,0)+COUNTIFS(_calc_라운드기준!$B22:$AT22,_calc_라운드기준!J22,$B$1:$AT$1,"&lt;"&amp;9))-(RANK(J22,$B22:$AT22,0)+COUNTIFS($B22:$AT22,J22,$B$1:$AT$1,"&lt;"&amp;9))</f>
        <v>-9</v>
      </c>
      <c r="BD22">
        <f>(RANK(_calc_라운드기준!K22,_calc_라운드기준!$B22:$AT22,0)+COUNTIFS(_calc_라운드기준!$B22:$AT22,_calc_라운드기준!K22,$B$1:$AT$1,"&lt;"&amp;10))-(RANK(K22,$B22:$AT22,0)+COUNTIFS($B22:$AT22,K22,$B$1:$AT$1,"&lt;"&amp;10))</f>
        <v>-5</v>
      </c>
      <c r="BE22">
        <f>(RANK(_calc_라운드기준!L22,_calc_라운드기준!$B22:$AT22,0)+COUNTIFS(_calc_라운드기준!$B22:$AT22,_calc_라운드기준!L22,$B$1:$AT$1,"&lt;"&amp;11))-(RANK(L22,$B22:$AT22,0)+COUNTIFS($B22:$AT22,L22,$B$1:$AT$1,"&lt;"&amp;11))</f>
        <v>1</v>
      </c>
      <c r="BF22">
        <f>(RANK(_calc_라운드기준!M22,_calc_라운드기준!$B22:$AT22,0)+COUNTIFS(_calc_라운드기준!$B22:$AT22,_calc_라운드기준!M22,$B$1:$AT$1,"&lt;"&amp;12))-(RANK(M22,$B22:$AT22,0)+COUNTIFS($B22:$AT22,M22,$B$1:$AT$1,"&lt;"&amp;12))</f>
        <v>35</v>
      </c>
      <c r="BG22">
        <f>(RANK(_calc_라운드기준!N22,_calc_라운드기준!$B22:$AT22,0)+COUNTIFS(_calc_라운드기준!$B22:$AT22,_calc_라운드기준!N22,$B$1:$AT$1,"&lt;"&amp;13))-(RANK(N22,$B22:$AT22,0)+COUNTIFS($B22:$AT22,N22,$B$1:$AT$1,"&lt;"&amp;13))</f>
        <v>24</v>
      </c>
      <c r="BH22">
        <f>(RANK(_calc_라운드기준!O22,_calc_라운드기준!$B22:$AT22,0)+COUNTIFS(_calc_라운드기준!$B22:$AT22,_calc_라운드기준!O22,$B$1:$AT$1,"&lt;"&amp;14))-(RANK(O22,$B22:$AT22,0)+COUNTIFS($B22:$AT22,O22,$B$1:$AT$1,"&lt;"&amp;14))</f>
        <v>19</v>
      </c>
      <c r="BI22">
        <f>(RANK(_calc_라운드기준!P22,_calc_라운드기준!$B22:$AT22,0)+COUNTIFS(_calc_라운드기준!$B22:$AT22,_calc_라운드기준!P22,$B$1:$AT$1,"&lt;"&amp;15))-(RANK(P22,$B22:$AT22,0)+COUNTIFS($B22:$AT22,P22,$B$1:$AT$1,"&lt;"&amp;15))</f>
        <v>-12</v>
      </c>
      <c r="BJ22">
        <f>(RANK(_calc_라운드기준!Q22,_calc_라운드기준!$B22:$AT22,0)+COUNTIFS(_calc_라운드기준!$B22:$AT22,_calc_라운드기준!Q22,$B$1:$AT$1,"&lt;"&amp;16))-(RANK(Q22,$B22:$AT22,0)+COUNTIFS($B22:$AT22,Q22,$B$1:$AT$1,"&lt;"&amp;16))</f>
        <v>-1</v>
      </c>
      <c r="BK22">
        <f>(RANK(_calc_라운드기준!R22,_calc_라운드기준!$B22:$AT22,0)+COUNTIFS(_calc_라운드기준!$B22:$AT22,_calc_라운드기준!R22,$B$1:$AT$1,"&lt;"&amp;17))-(RANK(R22,$B22:$AT22,0)+COUNTIFS($B22:$AT22,R22,$B$1:$AT$1,"&lt;"&amp;17))</f>
        <v>-15</v>
      </c>
      <c r="BL22">
        <f>(RANK(_calc_라운드기준!S22,_calc_라운드기준!$B22:$AT22,0)+COUNTIFS(_calc_라운드기준!$B22:$AT22,_calc_라운드기준!S22,$B$1:$AT$1,"&lt;"&amp;18))-(RANK(S22,$B22:$AT22,0)+COUNTIFS($B22:$AT22,S22,$B$1:$AT$1,"&lt;"&amp;18))</f>
        <v>32</v>
      </c>
      <c r="BM22">
        <f>(RANK(_calc_라운드기준!T22,_calc_라운드기준!$B22:$AT22,0)+COUNTIFS(_calc_라운드기준!$B22:$AT22,_calc_라운드기준!T22,$B$1:$AT$1,"&lt;"&amp;19))-(RANK(T22,$B22:$AT22,0)+COUNTIFS($B22:$AT22,T22,$B$1:$AT$1,"&lt;"&amp;19))</f>
        <v>-1</v>
      </c>
      <c r="BN22">
        <f>(RANK(_calc_라운드기준!U22,_calc_라운드기준!$B22:$AT22,0)+COUNTIFS(_calc_라운드기준!$B22:$AT22,_calc_라운드기준!U22,$B$1:$AT$1,"&lt;"&amp;20))-(RANK(U22,$B22:$AT22,0)+COUNTIFS($B22:$AT22,U22,$B$1:$AT$1,"&lt;"&amp;20))</f>
        <v>-13</v>
      </c>
      <c r="BO22">
        <f>(RANK(_calc_라운드기준!V22,_calc_라운드기준!$B22:$AT22,0)+COUNTIFS(_calc_라운드기준!$B22:$AT22,_calc_라운드기준!V22,$B$1:$AT$1,"&lt;"&amp;21))-(RANK(V22,$B22:$AT22,0)+COUNTIFS($B22:$AT22,V22,$B$1:$AT$1,"&lt;"&amp;21))</f>
        <v>33</v>
      </c>
      <c r="BP22">
        <f>(RANK(_calc_라운드기준!W22,_calc_라운드기준!$B22:$AT22,0)+COUNTIFS(_calc_라운드기준!$B22:$AT22,_calc_라운드기준!W22,$B$1:$AT$1,"&lt;"&amp;22))-(RANK(W22,$B22:$AT22,0)+COUNTIFS($B22:$AT22,W22,$B$1:$AT$1,"&lt;"&amp;22))</f>
        <v>9</v>
      </c>
      <c r="BQ22">
        <f>(RANK(_calc_라운드기준!X22,_calc_라운드기준!$B22:$AT22,0)+COUNTIFS(_calc_라운드기준!$B22:$AT22,_calc_라운드기준!X22,$B$1:$AT$1,"&lt;"&amp;23))-(RANK(X22,$B22:$AT22,0)+COUNTIFS($B22:$AT22,X22,$B$1:$AT$1,"&lt;"&amp;23))</f>
        <v>-29</v>
      </c>
      <c r="BR22">
        <f>(RANK(_calc_라운드기준!Y22,_calc_라운드기준!$B22:$AT22,0)+COUNTIFS(_calc_라운드기준!$B22:$AT22,_calc_라운드기준!Y22,$B$1:$AT$1,"&lt;"&amp;24))-(RANK(Y22,$B22:$AT22,0)+COUNTIFS($B22:$AT22,Y22,$B$1:$AT$1,"&lt;"&amp;24))</f>
        <v>-3</v>
      </c>
      <c r="BS22">
        <f>(RANK(_calc_라운드기준!Z22,_calc_라운드기준!$B22:$AT22,0)+COUNTIFS(_calc_라운드기준!$B22:$AT22,_calc_라운드기준!Z22,$B$1:$AT$1,"&lt;"&amp;25))-(RANK(Z22,$B22:$AT22,0)+COUNTIFS($B22:$AT22,Z22,$B$1:$AT$1,"&lt;"&amp;25))</f>
        <v>-10</v>
      </c>
      <c r="BT22">
        <f>(RANK(_calc_라운드기준!AA22,_calc_라운드기준!$B22:$AT22,0)+COUNTIFS(_calc_라운드기준!$B22:$AT22,_calc_라운드기준!AA22,$B$1:$AT$1,"&lt;"&amp;26))-(RANK(AA22,$B22:$AT22,0)+COUNTIFS($B22:$AT22,AA22,$B$1:$AT$1,"&lt;"&amp;26))</f>
        <v>13</v>
      </c>
      <c r="BU22">
        <f>(RANK(_calc_라운드기준!AB22,_calc_라운드기준!$B22:$AT22,0)+COUNTIFS(_calc_라운드기준!$B22:$AT22,_calc_라운드기준!AB22,$B$1:$AT$1,"&lt;"&amp;27))-(RANK(AB22,$B22:$AT22,0)+COUNTIFS($B22:$AT22,AB22,$B$1:$AT$1,"&lt;"&amp;27))</f>
        <v>-22</v>
      </c>
      <c r="BV22">
        <f>(RANK(_calc_라운드기준!AC22,_calc_라운드기준!$B22:$AT22,0)+COUNTIFS(_calc_라운드기준!$B22:$AT22,_calc_라운드기준!AC22,$B$1:$AT$1,"&lt;"&amp;28))-(RANK(AC22,$B22:$AT22,0)+COUNTIFS($B22:$AT22,AC22,$B$1:$AT$1,"&lt;"&amp;28))</f>
        <v>-7</v>
      </c>
      <c r="BW22">
        <f>(RANK(_calc_라운드기준!AD22,_calc_라운드기준!$B22:$AT22,0)+COUNTIFS(_calc_라운드기준!$B22:$AT22,_calc_라운드기준!AD22,$B$1:$AT$1,"&lt;"&amp;29))-(RANK(AD22,$B22:$AT22,0)+COUNTIFS($B22:$AT22,AD22,$B$1:$AT$1,"&lt;"&amp;29))</f>
        <v>4</v>
      </c>
      <c r="BX22">
        <f>(RANK(_calc_라운드기준!AE22,_calc_라운드기준!$B22:$AT22,0)+COUNTIFS(_calc_라운드기준!$B22:$AT22,_calc_라운드기준!AE22,$B$1:$AT$1,"&lt;"&amp;30))-(RANK(AE22,$B22:$AT22,0)+COUNTIFS($B22:$AT22,AE22,$B$1:$AT$1,"&lt;"&amp;30))</f>
        <v>5</v>
      </c>
      <c r="BY22">
        <f>(RANK(_calc_라운드기준!AF22,_calc_라운드기준!$B22:$AT22,0)+COUNTIFS(_calc_라운드기준!$B22:$AT22,_calc_라운드기준!AF22,$B$1:$AT$1,"&lt;"&amp;31))-(RANK(AF22,$B22:$AT22,0)+COUNTIFS($B22:$AT22,AF22,$B$1:$AT$1,"&lt;"&amp;31))</f>
        <v>-7</v>
      </c>
      <c r="BZ22">
        <f>(RANK(_calc_라운드기준!AG22,_calc_라운드기준!$B22:$AT22,0)+COUNTIFS(_calc_라운드기준!$B22:$AT22,_calc_라운드기준!AG22,$B$1:$AT$1,"&lt;"&amp;32))-(RANK(AG22,$B22:$AT22,0)+COUNTIFS($B22:$AT22,AG22,$B$1:$AT$1,"&lt;"&amp;32))</f>
        <v>-16</v>
      </c>
      <c r="CA22">
        <f>(RANK(_calc_라운드기준!AH22,_calc_라운드기준!$B22:$AT22,0)+COUNTIFS(_calc_라운드기준!$B22:$AT22,_calc_라운드기준!AH22,$B$1:$AT$1,"&lt;"&amp;33))-(RANK(AH22,$B22:$AT22,0)+COUNTIFS($B22:$AT22,AH22,$B$1:$AT$1,"&lt;"&amp;33))</f>
        <v>8</v>
      </c>
      <c r="CB22">
        <f>(RANK(_calc_라운드기준!AI22,_calc_라운드기준!$B22:$AT22,0)+COUNTIFS(_calc_라운드기준!$B22:$AT22,_calc_라운드기준!AI22,$B$1:$AT$1,"&lt;"&amp;34))-(RANK(AI22,$B22:$AT22,0)+COUNTIFS($B22:$AT22,AI22,$B$1:$AT$1,"&lt;"&amp;34))</f>
        <v>21</v>
      </c>
      <c r="CC22">
        <f>(RANK(_calc_라운드기준!AJ22,_calc_라운드기준!$B22:$AT22,0)+COUNTIFS(_calc_라운드기준!$B22:$AT22,_calc_라운드기준!AJ22,$B$1:$AT$1,"&lt;"&amp;35))-(RANK(AJ22,$B22:$AT22,0)+COUNTIFS($B22:$AT22,AJ22,$B$1:$AT$1,"&lt;"&amp;35))</f>
        <v>21</v>
      </c>
      <c r="CD22">
        <f>(RANK(_calc_라운드기준!AK22,_calc_라운드기준!$B22:$AT22,0)+COUNTIFS(_calc_라운드기준!$B22:$AT22,_calc_라운드기준!AK22,$B$1:$AT$1,"&lt;"&amp;36))-(RANK(AK22,$B22:$AT22,0)+COUNTIFS($B22:$AT22,AK22,$B$1:$AT$1,"&lt;"&amp;36))</f>
        <v>-9</v>
      </c>
      <c r="CE22">
        <f>(RANK(_calc_라운드기준!AL22,_calc_라운드기준!$B22:$AT22,0)+COUNTIFS(_calc_라운드기준!$B22:$AT22,_calc_라운드기준!AL22,$B$1:$AT$1,"&lt;"&amp;37))-(RANK(AL22,$B22:$AT22,0)+COUNTIFS($B22:$AT22,AL22,$B$1:$AT$1,"&lt;"&amp;37))</f>
        <v>-6</v>
      </c>
      <c r="CF22">
        <f>(RANK(_calc_라운드기준!AM22,_calc_라운드기준!$B22:$AT22,0)+COUNTIFS(_calc_라운드기준!$B22:$AT22,_calc_라운드기준!AM22,$B$1:$AT$1,"&lt;"&amp;38))-(RANK(AM22,$B22:$AT22,0)+COUNTIFS($B22:$AT22,AM22,$B$1:$AT$1,"&lt;"&amp;38))</f>
        <v>19</v>
      </c>
      <c r="CG22">
        <f>(RANK(_calc_라운드기준!AN22,_calc_라운드기준!$B22:$AT22,0)+COUNTIFS(_calc_라운드기준!$B22:$AT22,_calc_라운드기준!AN22,$B$1:$AT$1,"&lt;"&amp;39))-(RANK(AN22,$B22:$AT22,0)+COUNTIFS($B22:$AT22,AN22,$B$1:$AT$1,"&lt;"&amp;39))</f>
        <v>7</v>
      </c>
      <c r="CH22">
        <f>(RANK(_calc_라운드기준!AO22,_calc_라운드기준!$B22:$AT22,0)+COUNTIFS(_calc_라운드기준!$B22:$AT22,_calc_라운드기준!AO22,$B$1:$AT$1,"&lt;"&amp;40))-(RANK(AO22,$B22:$AT22,0)+COUNTIFS($B22:$AT22,AO22,$B$1:$AT$1,"&lt;"&amp;40))</f>
        <v>-14</v>
      </c>
      <c r="CI22">
        <f>(RANK(_calc_라운드기준!AP22,_calc_라운드기준!$B22:$AT22,0)+COUNTIFS(_calc_라운드기준!$B22:$AT22,_calc_라운드기준!AP22,$B$1:$AT$1,"&lt;"&amp;41))-(RANK(AP22,$B22:$AT22,0)+COUNTIFS($B22:$AT22,AP22,$B$1:$AT$1,"&lt;"&amp;41))</f>
        <v>-17</v>
      </c>
      <c r="CJ22">
        <f>(RANK(_calc_라운드기준!AQ22,_calc_라운드기준!$B22:$AT22,0)+COUNTIFS(_calc_라운드기준!$B22:$AT22,_calc_라운드기준!AQ22,$B$1:$AT$1,"&lt;"&amp;42))-(RANK(AQ22,$B22:$AT22,0)+COUNTIFS($B22:$AT22,AQ22,$B$1:$AT$1,"&lt;"&amp;42))</f>
        <v>17</v>
      </c>
      <c r="CK22">
        <f>(RANK(_calc_라운드기준!AR22,_calc_라운드기준!$B22:$AT22,0)+COUNTIFS(_calc_라운드기준!$B22:$AT22,_calc_라운드기준!AR22,$B$1:$AT$1,"&lt;"&amp;43))-(RANK(AR22,$B22:$AT22,0)+COUNTIFS($B22:$AT22,AR22,$B$1:$AT$1,"&lt;"&amp;43))</f>
        <v>7</v>
      </c>
      <c r="CL22">
        <f>(RANK(_calc_라운드기준!AS22,_calc_라운드기준!$B22:$AT22,0)+COUNTIFS(_calc_라운드기준!$B22:$AT22,_calc_라운드기준!AS22,$B$1:$AT$1,"&lt;"&amp;44))-(RANK(AS22,$B22:$AT22,0)+COUNTIFS($B22:$AT22,AS22,$B$1:$AT$1,"&lt;"&amp;44))</f>
        <v>9</v>
      </c>
      <c r="CM22">
        <f>(RANK(_calc_라운드기준!AT22,_calc_라운드기준!$B22:$AT22,0)+COUNTIFS(_calc_라운드기준!$B22:$AT22,_calc_라운드기준!AT22,$B$1:$AT$1,"&lt;"&amp;45))-(RANK(AT22,$B22:$AT22,0)+COUNTIFS($B22:$AT22,AT22,$B$1:$AT$1,"&lt;"&amp;45))</f>
        <v>28</v>
      </c>
      <c r="CN22">
        <f t="shared" si="0"/>
        <v>42</v>
      </c>
      <c r="CO22">
        <f t="shared" si="1"/>
        <v>24</v>
      </c>
      <c r="CP22">
        <f t="shared" si="2"/>
        <v>26</v>
      </c>
      <c r="CQ22">
        <f t="shared" si="3"/>
        <v>44</v>
      </c>
      <c r="CR22">
        <f t="shared" si="4"/>
        <v>40</v>
      </c>
      <c r="CS22">
        <f t="shared" si="5"/>
        <v>20</v>
      </c>
      <c r="CT22">
        <f t="shared" si="6"/>
        <v>18</v>
      </c>
      <c r="CU22">
        <f t="shared" si="7"/>
        <v>45</v>
      </c>
      <c r="CV22">
        <f t="shared" si="8"/>
        <v>31</v>
      </c>
      <c r="CW22">
        <f t="shared" si="9"/>
        <v>27</v>
      </c>
      <c r="CX22">
        <f t="shared" si="10"/>
        <v>21</v>
      </c>
      <c r="CY22">
        <f t="shared" si="11"/>
        <v>1</v>
      </c>
      <c r="CZ22">
        <f t="shared" si="12"/>
        <v>5</v>
      </c>
      <c r="DA22">
        <f t="shared" si="13"/>
        <v>8</v>
      </c>
      <c r="DB22">
        <f t="shared" si="14"/>
        <v>34</v>
      </c>
      <c r="DC22">
        <f t="shared" si="15"/>
        <v>22</v>
      </c>
      <c r="DD22">
        <f t="shared" si="16"/>
        <v>37</v>
      </c>
      <c r="DE22">
        <f t="shared" si="17"/>
        <v>3</v>
      </c>
      <c r="DF22">
        <f t="shared" si="18"/>
        <v>23</v>
      </c>
      <c r="DG22">
        <f t="shared" si="19"/>
        <v>35</v>
      </c>
      <c r="DH22">
        <f t="shared" si="20"/>
        <v>2</v>
      </c>
      <c r="DI22">
        <f t="shared" si="21"/>
        <v>12</v>
      </c>
      <c r="DJ22">
        <f t="shared" si="22"/>
        <v>43</v>
      </c>
      <c r="DK22">
        <f t="shared" si="23"/>
        <v>25</v>
      </c>
      <c r="DL22">
        <f t="shared" si="24"/>
        <v>33</v>
      </c>
      <c r="DM22">
        <f t="shared" si="25"/>
        <v>11</v>
      </c>
      <c r="DN22">
        <f t="shared" si="26"/>
        <v>41</v>
      </c>
      <c r="DO22">
        <f t="shared" si="27"/>
        <v>29</v>
      </c>
      <c r="DP22">
        <f t="shared" si="28"/>
        <v>19</v>
      </c>
      <c r="DQ22">
        <f t="shared" si="29"/>
        <v>17</v>
      </c>
      <c r="DR22">
        <f t="shared" si="30"/>
        <v>30</v>
      </c>
      <c r="DS22">
        <f t="shared" si="31"/>
        <v>38</v>
      </c>
      <c r="DT22">
        <f t="shared" si="32"/>
        <v>14</v>
      </c>
      <c r="DU22">
        <f t="shared" si="33"/>
        <v>6</v>
      </c>
      <c r="DV22">
        <f t="shared" si="34"/>
        <v>7</v>
      </c>
      <c r="DW22">
        <f t="shared" si="35"/>
        <v>32</v>
      </c>
      <c r="DX22">
        <f t="shared" si="36"/>
        <v>28</v>
      </c>
      <c r="DY22">
        <f t="shared" si="37"/>
        <v>9</v>
      </c>
      <c r="DZ22">
        <f t="shared" si="38"/>
        <v>15</v>
      </c>
      <c r="EA22">
        <f t="shared" si="39"/>
        <v>36</v>
      </c>
      <c r="EB22">
        <f t="shared" si="40"/>
        <v>39</v>
      </c>
      <c r="EC22">
        <f t="shared" si="41"/>
        <v>10</v>
      </c>
      <c r="ED22">
        <f t="shared" si="42"/>
        <v>16</v>
      </c>
      <c r="EE22">
        <f t="shared" si="43"/>
        <v>13</v>
      </c>
      <c r="EF22">
        <f t="shared" si="44"/>
        <v>4</v>
      </c>
    </row>
    <row r="23" spans="1:136" ht="16.5" customHeight="1">
      <c r="A23">
        <f>_calc_라운드기준!A23</f>
        <v>1223</v>
      </c>
      <c r="B23">
        <f>INDEX(_calc_누적빈도!B:B,$A23)-INDEX(_calc_누적빈도!B:B,$A23-기준450회_후보!$B$1)</f>
        <v>54</v>
      </c>
      <c r="C23">
        <f>INDEX(_calc_누적빈도!C:C,$A23)-INDEX(_calc_누적빈도!C:C,$A23-기준450회_후보!$B$1)</f>
        <v>52</v>
      </c>
      <c r="D23">
        <f>INDEX(_calc_누적빈도!D:D,$A23)-INDEX(_calc_누적빈도!D:D,$A23-기준450회_후보!$B$1)</f>
        <v>68</v>
      </c>
      <c r="E23">
        <f>INDEX(_calc_누적빈도!E:E,$A23)-INDEX(_calc_누적빈도!E:E,$A23-기준450회_후보!$B$1)</f>
        <v>50</v>
      </c>
      <c r="F23">
        <f>INDEX(_calc_누적빈도!F:F,$A23)-INDEX(_calc_누적빈도!F:F,$A23-기준450회_후보!$B$1)</f>
        <v>44</v>
      </c>
      <c r="G23">
        <f>INDEX(_calc_누적빈도!G:G,$A23)-INDEX(_calc_누적빈도!G:G,$A23-기준450회_후보!$B$1)</f>
        <v>69</v>
      </c>
      <c r="H23">
        <f>INDEX(_calc_누적빈도!H:H,$A23)-INDEX(_calc_누적빈도!H:H,$A23-기준450회_후보!$B$1)</f>
        <v>60</v>
      </c>
      <c r="I23">
        <f>INDEX(_calc_누적빈도!I:I,$A23)-INDEX(_calc_누적빈도!I:I,$A23-기준450회_후보!$B$1)</f>
        <v>47</v>
      </c>
      <c r="J23">
        <f>INDEX(_calc_누적빈도!J:J,$A23)-INDEX(_calc_누적빈도!J:J,$A23-기준450회_후보!$B$1)</f>
        <v>54</v>
      </c>
      <c r="K23">
        <f>INDEX(_calc_누적빈도!K:K,$A23)-INDEX(_calc_누적빈도!K:K,$A23-기준450회_후보!$B$1)</f>
        <v>55</v>
      </c>
      <c r="L23">
        <f>INDEX(_calc_누적빈도!L:L,$A23)-INDEX(_calc_누적빈도!L:L,$A23-기준450회_후보!$B$1)</f>
        <v>58</v>
      </c>
      <c r="M23">
        <f>INDEX(_calc_누적빈도!M:M,$A23)-INDEX(_calc_누적빈도!M:M,$A23-기준450회_후보!$B$1)</f>
        <v>75</v>
      </c>
      <c r="N23">
        <f>INDEX(_calc_누적빈도!N:N,$A23)-INDEX(_calc_누적빈도!N:N,$A23-기준450회_후보!$B$1)</f>
        <v>69</v>
      </c>
      <c r="O23">
        <f>INDEX(_calc_누적빈도!O:O,$A23)-INDEX(_calc_누적빈도!O:O,$A23-기준450회_후보!$B$1)</f>
        <v>60</v>
      </c>
      <c r="P23">
        <f>INDEX(_calc_누적빈도!P:P,$A23)-INDEX(_calc_누적빈도!P:P,$A23-기준450회_후보!$B$1)</f>
        <v>63</v>
      </c>
      <c r="Q23">
        <f>INDEX(_calc_누적빈도!Q:Q,$A23)-INDEX(_calc_누적빈도!Q:Q,$A23-기준450회_후보!$B$1)</f>
        <v>70</v>
      </c>
      <c r="R23">
        <f>INDEX(_calc_누적빈도!R:R,$A23)-INDEX(_calc_누적빈도!R:R,$A23-기준450회_후보!$B$1)</f>
        <v>58</v>
      </c>
      <c r="S23">
        <f>INDEX(_calc_누적빈도!S:S,$A23)-INDEX(_calc_누적빈도!S:S,$A23-기준450회_후보!$B$1)</f>
        <v>68</v>
      </c>
      <c r="T23">
        <f>INDEX(_calc_누적빈도!T:T,$A23)-INDEX(_calc_누적빈도!T:T,$A23-기준450회_후보!$B$1)</f>
        <v>65</v>
      </c>
      <c r="U23">
        <f>INDEX(_calc_누적빈도!U:U,$A23)-INDEX(_calc_누적빈도!U:U,$A23-기준450회_후보!$B$1)</f>
        <v>49</v>
      </c>
      <c r="V23">
        <f>INDEX(_calc_누적빈도!V:V,$A23)-INDEX(_calc_누적빈도!V:V,$A23-기준450회_후보!$B$1)</f>
        <v>68</v>
      </c>
      <c r="W23">
        <f>INDEX(_calc_누적빈도!W:W,$A23)-INDEX(_calc_누적빈도!W:W,$A23-기준450회_후보!$B$1)</f>
        <v>57</v>
      </c>
      <c r="X23">
        <f>INDEX(_calc_누적빈도!X:X,$A23)-INDEX(_calc_누적빈도!X:X,$A23-기준450회_후보!$B$1)</f>
        <v>53</v>
      </c>
      <c r="Y23">
        <f>INDEX(_calc_누적빈도!Y:Y,$A23)-INDEX(_calc_누적빈도!Y:Y,$A23-기준450회_후보!$B$1)</f>
        <v>61</v>
      </c>
      <c r="Z23">
        <f>INDEX(_calc_누적빈도!Z:Z,$A23)-INDEX(_calc_누적빈도!Z:Z,$A23-기준450회_후보!$B$1)</f>
        <v>51</v>
      </c>
      <c r="AA23">
        <f>INDEX(_calc_누적빈도!AA:AA,$A23)-INDEX(_calc_누적빈도!AA:AA,$A23-기준450회_후보!$B$1)</f>
        <v>61</v>
      </c>
      <c r="AB23">
        <f>INDEX(_calc_누적빈도!AB:AB,$A23)-INDEX(_calc_누적빈도!AB:AB,$A23-기준450회_후보!$B$1)</f>
        <v>60</v>
      </c>
      <c r="AC23">
        <f>INDEX(_calc_누적빈도!AC:AC,$A23)-INDEX(_calc_누적빈도!AC:AC,$A23-기준450회_후보!$B$1)</f>
        <v>65</v>
      </c>
      <c r="AD23">
        <f>INDEX(_calc_누적빈도!AD:AD,$A23)-INDEX(_calc_누적빈도!AD:AD,$A23-기준450회_후보!$B$1)</f>
        <v>58</v>
      </c>
      <c r="AE23">
        <f>INDEX(_calc_누적빈도!AE:AE,$A23)-INDEX(_calc_누적빈도!AE:AE,$A23-기준450회_후보!$B$1)</f>
        <v>66</v>
      </c>
      <c r="AF23">
        <f>INDEX(_calc_누적빈도!AF:AF,$A23)-INDEX(_calc_누적빈도!AF:AF,$A23-기준450회_후보!$B$1)</f>
        <v>63</v>
      </c>
      <c r="AG23">
        <f>INDEX(_calc_누적빈도!AG:AG,$A23)-INDEX(_calc_누적빈도!AG:AG,$A23-기준450회_후보!$B$1)</f>
        <v>54</v>
      </c>
      <c r="AH23">
        <f>INDEX(_calc_누적빈도!AH:AH,$A23)-INDEX(_calc_누적빈도!AH:AH,$A23-기준450회_후보!$B$1)</f>
        <v>66</v>
      </c>
      <c r="AI23">
        <f>INDEX(_calc_누적빈도!AI:AI,$A23)-INDEX(_calc_누적빈도!AI:AI,$A23-기준450회_후보!$B$1)</f>
        <v>60</v>
      </c>
      <c r="AJ23">
        <f>INDEX(_calc_누적빈도!AJ:AJ,$A23)-INDEX(_calc_누적빈도!AJ:AJ,$A23-기준450회_후보!$B$1)</f>
        <v>66</v>
      </c>
      <c r="AK23">
        <f>INDEX(_calc_누적빈도!AK:AK,$A23)-INDEX(_calc_누적빈도!AK:AK,$A23-기준450회_후보!$B$1)</f>
        <v>61</v>
      </c>
      <c r="AL23">
        <f>INDEX(_calc_누적빈도!AL:AL,$A23)-INDEX(_calc_누적빈도!AL:AL,$A23-기준450회_후보!$B$1)</f>
        <v>59</v>
      </c>
      <c r="AM23">
        <f>INDEX(_calc_누적빈도!AM:AM,$A23)-INDEX(_calc_누적빈도!AM:AM,$A23-기준450회_후보!$B$1)</f>
        <v>75</v>
      </c>
      <c r="AN23">
        <f>INDEX(_calc_누적빈도!AN:AN,$A23)-INDEX(_calc_누적빈도!AN:AN,$A23-기준450회_후보!$B$1)</f>
        <v>64</v>
      </c>
      <c r="AO23">
        <f>INDEX(_calc_누적빈도!AO:AO,$A23)-INDEX(_calc_누적빈도!AO:AO,$A23-기준450회_후보!$B$1)</f>
        <v>54</v>
      </c>
      <c r="AP23">
        <f>INDEX(_calc_누적빈도!AP:AP,$A23)-INDEX(_calc_누적빈도!AP:AP,$A23-기준450회_후보!$B$1)</f>
        <v>52</v>
      </c>
      <c r="AQ23">
        <f>INDEX(_calc_누적빈도!AQ:AQ,$A23)-INDEX(_calc_누적빈도!AQ:AQ,$A23-기준450회_후보!$B$1)</f>
        <v>59</v>
      </c>
      <c r="AR23">
        <f>INDEX(_calc_누적빈도!AR:AR,$A23)-INDEX(_calc_누적빈도!AR:AR,$A23-기준450회_후보!$B$1)</f>
        <v>54</v>
      </c>
      <c r="AS23">
        <f>INDEX(_calc_누적빈도!AS:AS,$A23)-INDEX(_calc_누적빈도!AS:AS,$A23-기준450회_후보!$B$1)</f>
        <v>56</v>
      </c>
      <c r="AT23">
        <f>INDEX(_calc_누적빈도!AT:AT,$A23)-INDEX(_calc_누적빈도!AT:AT,$A23-기준450회_후보!$B$1)</f>
        <v>69</v>
      </c>
      <c r="AU23">
        <f>(RANK(_calc_라운드기준!B23,_calc_라운드기준!$B23:$AT23,0)+COUNTIFS(_calc_라운드기준!$B23:$AT23,_calc_라운드기준!B23,$B$1:$AT$1,"&lt;"&amp;1))-(RANK(B23,$B23:$AT23,0)+COUNTIFS($B23:$AT23,B23,$B$1:$AT$1,"&lt;"&amp;1))</f>
        <v>-27</v>
      </c>
      <c r="AV23">
        <f>(RANK(_calc_라운드기준!C23,_calc_라운드기준!$B23:$AT23,0)+COUNTIFS(_calc_라운드기준!$B23:$AT23,_calc_라운드기준!C23,$B$1:$AT$1,"&lt;"&amp;2))-(RANK(C23,$B23:$AT23,0)+COUNTIFS($B23:$AT23,C23,$B$1:$AT$1,"&lt;"&amp;2))</f>
        <v>-3</v>
      </c>
      <c r="AW23">
        <f>(RANK(_calc_라운드기준!D23,_calc_라운드기준!$B23:$AT23,0)+COUNTIFS(_calc_라운드기준!$B23:$AT23,_calc_라운드기준!D23,$B$1:$AT$1,"&lt;"&amp;3))-(RANK(D23,$B23:$AT23,0)+COUNTIFS($B23:$AT23,D23,$B$1:$AT$1,"&lt;"&amp;3))</f>
        <v>-5</v>
      </c>
      <c r="AX23">
        <f>(RANK(_calc_라운드기준!E23,_calc_라운드기준!$B23:$AT23,0)+COUNTIFS(_calc_라운드기준!$B23:$AT23,_calc_라운드기준!E23,$B$1:$AT$1,"&lt;"&amp;4))-(RANK(E23,$B23:$AT23,0)+COUNTIFS($B23:$AT23,E23,$B$1:$AT$1,"&lt;"&amp;4))</f>
        <v>-29</v>
      </c>
      <c r="AY23">
        <f>(RANK(_calc_라운드기준!F23,_calc_라운드기준!$B23:$AT23,0)+COUNTIFS(_calc_라운드기준!$B23:$AT23,_calc_라운드기준!F23,$B$1:$AT$1,"&lt;"&amp;5))-(RANK(F23,$B23:$AT23,0)+COUNTIFS($B23:$AT23,F23,$B$1:$AT$1,"&lt;"&amp;5))</f>
        <v>-31</v>
      </c>
      <c r="AZ23">
        <f>(RANK(_calc_라운드기준!G23,_calc_라운드기준!$B23:$AT23,0)+COUNTIFS(_calc_라운드기준!$B23:$AT23,_calc_라운드기준!G23,$B$1:$AT$1,"&lt;"&amp;6))-(RANK(G23,$B23:$AT23,0)+COUNTIFS($B23:$AT23,G23,$B$1:$AT$1,"&lt;"&amp;6))</f>
        <v>3</v>
      </c>
      <c r="BA23">
        <f>(RANK(_calc_라운드기준!H23,_calc_라운드기준!$B23:$AT23,0)+COUNTIFS(_calc_라운드기준!$B23:$AT23,_calc_라운드기준!H23,$B$1:$AT$1,"&lt;"&amp;7))-(RANK(H23,$B23:$AT23,0)+COUNTIFS($B23:$AT23,H23,$B$1:$AT$1,"&lt;"&amp;7))</f>
        <v>2</v>
      </c>
      <c r="BB23">
        <f>(RANK(_calc_라운드기준!I23,_calc_라운드기준!$B23:$AT23,0)+COUNTIFS(_calc_라운드기준!$B23:$AT23,_calc_라운드기준!I23,$B$1:$AT$1,"&lt;"&amp;8))-(RANK(I23,$B23:$AT23,0)+COUNTIFS($B23:$AT23,I23,$B$1:$AT$1,"&lt;"&amp;8))</f>
        <v>-36</v>
      </c>
      <c r="BC23">
        <f>(RANK(_calc_라운드기준!J23,_calc_라운드기준!$B23:$AT23,0)+COUNTIFS(_calc_라운드기준!$B23:$AT23,_calc_라운드기준!J23,$B$1:$AT$1,"&lt;"&amp;9))-(RANK(J23,$B23:$AT23,0)+COUNTIFS($B23:$AT23,J23,$B$1:$AT$1,"&lt;"&amp;9))</f>
        <v>-10</v>
      </c>
      <c r="BD23">
        <f>(RANK(_calc_라운드기준!K23,_calc_라운드기준!$B23:$AT23,0)+COUNTIFS(_calc_라운드기준!$B23:$AT23,_calc_라운드기준!K23,$B$1:$AT$1,"&lt;"&amp;10))-(RANK(K23,$B23:$AT23,0)+COUNTIFS($B23:$AT23,K23,$B$1:$AT$1,"&lt;"&amp;10))</f>
        <v>-7</v>
      </c>
      <c r="BE23">
        <f>(RANK(_calc_라운드기준!L23,_calc_라운드기준!$B23:$AT23,0)+COUNTIFS(_calc_라운드기준!$B23:$AT23,_calc_라운드기준!L23,$B$1:$AT$1,"&lt;"&amp;11))-(RANK(L23,$B23:$AT23,0)+COUNTIFS($B23:$AT23,L23,$B$1:$AT$1,"&lt;"&amp;11))</f>
        <v>-1</v>
      </c>
      <c r="BF23">
        <f>(RANK(_calc_라운드기준!M23,_calc_라운드기준!$B23:$AT23,0)+COUNTIFS(_calc_라운드기준!$B23:$AT23,_calc_라운드기준!M23,$B$1:$AT$1,"&lt;"&amp;12))-(RANK(M23,$B23:$AT23,0)+COUNTIFS($B23:$AT23,M23,$B$1:$AT$1,"&lt;"&amp;12))</f>
        <v>36</v>
      </c>
      <c r="BG23">
        <f>(RANK(_calc_라운드기준!N23,_calc_라운드기준!$B23:$AT23,0)+COUNTIFS(_calc_라운드기준!$B23:$AT23,_calc_라운드기준!N23,$B$1:$AT$1,"&lt;"&amp;13))-(RANK(N23,$B23:$AT23,0)+COUNTIFS($B23:$AT23,N23,$B$1:$AT$1,"&lt;"&amp;13))</f>
        <v>22</v>
      </c>
      <c r="BH23">
        <f>(RANK(_calc_라운드기준!O23,_calc_라운드기준!$B23:$AT23,0)+COUNTIFS(_calc_라운드기준!$B23:$AT23,_calc_라운드기준!O23,$B$1:$AT$1,"&lt;"&amp;14))-(RANK(O23,$B23:$AT23,0)+COUNTIFS($B23:$AT23,O23,$B$1:$AT$1,"&lt;"&amp;14))</f>
        <v>19</v>
      </c>
      <c r="BI23">
        <f>(RANK(_calc_라운드기준!P23,_calc_라운드기준!$B23:$AT23,0)+COUNTIFS(_calc_라운드기준!$B23:$AT23,_calc_라운드기준!P23,$B$1:$AT$1,"&lt;"&amp;15))-(RANK(P23,$B23:$AT23,0)+COUNTIFS($B23:$AT23,P23,$B$1:$AT$1,"&lt;"&amp;15))</f>
        <v>-13</v>
      </c>
      <c r="BJ23">
        <f>(RANK(_calc_라운드기준!Q23,_calc_라운드기준!$B23:$AT23,0)+COUNTIFS(_calc_라운드기준!$B23:$AT23,_calc_라운드기준!Q23,$B$1:$AT$1,"&lt;"&amp;16))-(RANK(Q23,$B23:$AT23,0)+COUNTIFS($B23:$AT23,Q23,$B$1:$AT$1,"&lt;"&amp;16))</f>
        <v>1</v>
      </c>
      <c r="BK23">
        <f>(RANK(_calc_라운드기준!R23,_calc_라운드기준!$B23:$AT23,0)+COUNTIFS(_calc_라운드기준!$B23:$AT23,_calc_라운드기준!R23,$B$1:$AT$1,"&lt;"&amp;17))-(RANK(R23,$B23:$AT23,0)+COUNTIFS($B23:$AT23,R23,$B$1:$AT$1,"&lt;"&amp;17))</f>
        <v>-13</v>
      </c>
      <c r="BL23">
        <f>(RANK(_calc_라운드기준!S23,_calc_라운드기준!$B23:$AT23,0)+COUNTIFS(_calc_라운드기준!$B23:$AT23,_calc_라운드기준!S23,$B$1:$AT$1,"&lt;"&amp;18))-(RANK(S23,$B23:$AT23,0)+COUNTIFS($B23:$AT23,S23,$B$1:$AT$1,"&lt;"&amp;18))</f>
        <v>30</v>
      </c>
      <c r="BM23">
        <f>(RANK(_calc_라운드기준!T23,_calc_라운드기준!$B23:$AT23,0)+COUNTIFS(_calc_라운드기준!$B23:$AT23,_calc_라운드기준!T23,$B$1:$AT$1,"&lt;"&amp;19))-(RANK(T23,$B23:$AT23,0)+COUNTIFS($B23:$AT23,T23,$B$1:$AT$1,"&lt;"&amp;19))</f>
        <v>3</v>
      </c>
      <c r="BN23">
        <f>(RANK(_calc_라운드기준!U23,_calc_라운드기준!$B23:$AT23,0)+COUNTIFS(_calc_라운드기준!$B23:$AT23,_calc_라운드기준!U23,$B$1:$AT$1,"&lt;"&amp;20))-(RANK(U23,$B23:$AT23,0)+COUNTIFS($B23:$AT23,U23,$B$1:$AT$1,"&lt;"&amp;20))</f>
        <v>-15</v>
      </c>
      <c r="BO23">
        <f>(RANK(_calc_라운드기준!V23,_calc_라운드기준!$B23:$AT23,0)+COUNTIFS(_calc_라운드기준!$B23:$AT23,_calc_라운드기준!V23,$B$1:$AT$1,"&lt;"&amp;21))-(RANK(V23,$B23:$AT23,0)+COUNTIFS($B23:$AT23,V23,$B$1:$AT$1,"&lt;"&amp;21))</f>
        <v>33</v>
      </c>
      <c r="BP23">
        <f>(RANK(_calc_라운드기준!W23,_calc_라운드기준!$B23:$AT23,0)+COUNTIFS(_calc_라운드기준!$B23:$AT23,_calc_라운드기준!W23,$B$1:$AT$1,"&lt;"&amp;22))-(RANK(W23,$B23:$AT23,0)+COUNTIFS($B23:$AT23,W23,$B$1:$AT$1,"&lt;"&amp;22))</f>
        <v>9</v>
      </c>
      <c r="BQ23">
        <f>(RANK(_calc_라운드기준!X23,_calc_라운드기준!$B23:$AT23,0)+COUNTIFS(_calc_라운드기준!$B23:$AT23,_calc_라운드기준!X23,$B$1:$AT$1,"&lt;"&amp;23))-(RANK(X23,$B23:$AT23,0)+COUNTIFS($B23:$AT23,X23,$B$1:$AT$1,"&lt;"&amp;23))</f>
        <v>-29</v>
      </c>
      <c r="BR23">
        <f>(RANK(_calc_라운드기준!Y23,_calc_라운드기준!$B23:$AT23,0)+COUNTIFS(_calc_라운드기준!$B23:$AT23,_calc_라운드기준!Y23,$B$1:$AT$1,"&lt;"&amp;24))-(RANK(Y23,$B23:$AT23,0)+COUNTIFS($B23:$AT23,Y23,$B$1:$AT$1,"&lt;"&amp;24))</f>
        <v>-1</v>
      </c>
      <c r="BS23">
        <f>(RANK(_calc_라운드기준!Z23,_calc_라운드기준!$B23:$AT23,0)+COUNTIFS(_calc_라운드기준!$B23:$AT23,_calc_라운드기준!Z23,$B$1:$AT$1,"&lt;"&amp;25))-(RANK(Z23,$B23:$AT23,0)+COUNTIFS($B23:$AT23,Z23,$B$1:$AT$1,"&lt;"&amp;25))</f>
        <v>-12</v>
      </c>
      <c r="BT23">
        <f>(RANK(_calc_라운드기준!AA23,_calc_라운드기준!$B23:$AT23,0)+COUNTIFS(_calc_라운드기준!$B23:$AT23,_calc_라운드기준!AA23,$B$1:$AT$1,"&lt;"&amp;26))-(RANK(AA23,$B23:$AT23,0)+COUNTIFS($B23:$AT23,AA23,$B$1:$AT$1,"&lt;"&amp;26))</f>
        <v>11</v>
      </c>
      <c r="BU23">
        <f>(RANK(_calc_라운드기준!AB23,_calc_라운드기준!$B23:$AT23,0)+COUNTIFS(_calc_라운드기준!$B23:$AT23,_calc_라운드기준!AB23,$B$1:$AT$1,"&lt;"&amp;27))-(RANK(AB23,$B23:$AT23,0)+COUNTIFS($B23:$AT23,AB23,$B$1:$AT$1,"&lt;"&amp;27))</f>
        <v>-22</v>
      </c>
      <c r="BV23">
        <f>(RANK(_calc_라운드기준!AC23,_calc_라운드기준!$B23:$AT23,0)+COUNTIFS(_calc_라운드기준!$B23:$AT23,_calc_라운드기준!AC23,$B$1:$AT$1,"&lt;"&amp;28))-(RANK(AC23,$B23:$AT23,0)+COUNTIFS($B23:$AT23,AC23,$B$1:$AT$1,"&lt;"&amp;28))</f>
        <v>-9</v>
      </c>
      <c r="BW23">
        <f>(RANK(_calc_라운드기준!AD23,_calc_라운드기준!$B23:$AT23,0)+COUNTIFS(_calc_라운드기준!$B23:$AT23,_calc_라운드기준!AD23,$B$1:$AT$1,"&lt;"&amp;29))-(RANK(AD23,$B23:$AT23,0)+COUNTIFS($B23:$AT23,AD23,$B$1:$AT$1,"&lt;"&amp;29))</f>
        <v>2</v>
      </c>
      <c r="BX23">
        <f>(RANK(_calc_라운드기준!AE23,_calc_라운드기준!$B23:$AT23,0)+COUNTIFS(_calc_라운드기준!$B23:$AT23,_calc_라운드기준!AE23,$B$1:$AT$1,"&lt;"&amp;30))-(RANK(AE23,$B23:$AT23,0)+COUNTIFS($B23:$AT23,AE23,$B$1:$AT$1,"&lt;"&amp;30))</f>
        <v>0</v>
      </c>
      <c r="BY23">
        <f>(RANK(_calc_라운드기준!AF23,_calc_라운드기준!$B23:$AT23,0)+COUNTIFS(_calc_라운드기준!$B23:$AT23,_calc_라운드기준!AF23,$B$1:$AT$1,"&lt;"&amp;31))-(RANK(AF23,$B23:$AT23,0)+COUNTIFS($B23:$AT23,AF23,$B$1:$AT$1,"&lt;"&amp;31))</f>
        <v>-6</v>
      </c>
      <c r="BZ23">
        <f>(RANK(_calc_라운드기준!AG23,_calc_라운드기준!$B23:$AT23,0)+COUNTIFS(_calc_라운드기준!$B23:$AT23,_calc_라운드기준!AG23,$B$1:$AT$1,"&lt;"&amp;32))-(RANK(AG23,$B23:$AT23,0)+COUNTIFS($B23:$AT23,AG23,$B$1:$AT$1,"&lt;"&amp;32))</f>
        <v>-3</v>
      </c>
      <c r="CA23">
        <f>(RANK(_calc_라운드기준!AH23,_calc_라운드기준!$B23:$AT23,0)+COUNTIFS(_calc_라운드기준!$B23:$AT23,_calc_라운드기준!AH23,$B$1:$AT$1,"&lt;"&amp;33))-(RANK(AH23,$B23:$AT23,0)+COUNTIFS($B23:$AT23,AH23,$B$1:$AT$1,"&lt;"&amp;33))</f>
        <v>22</v>
      </c>
      <c r="CB23">
        <f>(RANK(_calc_라운드기준!AI23,_calc_라운드기준!$B23:$AT23,0)+COUNTIFS(_calc_라운드기준!$B23:$AT23,_calc_라운드기준!AI23,$B$1:$AT$1,"&lt;"&amp;34))-(RANK(AI23,$B23:$AT23,0)+COUNTIFS($B23:$AT23,AI23,$B$1:$AT$1,"&lt;"&amp;34))</f>
        <v>21</v>
      </c>
      <c r="CC23">
        <f>(RANK(_calc_라운드기준!AJ23,_calc_라운드기준!$B23:$AT23,0)+COUNTIFS(_calc_라운드기준!$B23:$AT23,_calc_라운드기준!AJ23,$B$1:$AT$1,"&lt;"&amp;35))-(RANK(AJ23,$B23:$AT23,0)+COUNTIFS($B23:$AT23,AJ23,$B$1:$AT$1,"&lt;"&amp;35))</f>
        <v>6</v>
      </c>
      <c r="CD23">
        <f>(RANK(_calc_라운드기준!AK23,_calc_라운드기준!$B23:$AT23,0)+COUNTIFS(_calc_라운드기준!$B23:$AT23,_calc_라운드기준!AK23,$B$1:$AT$1,"&lt;"&amp;36))-(RANK(AK23,$B23:$AT23,0)+COUNTIFS($B23:$AT23,AK23,$B$1:$AT$1,"&lt;"&amp;36))</f>
        <v>-8</v>
      </c>
      <c r="CE23">
        <f>(RANK(_calc_라운드기준!AL23,_calc_라운드기준!$B23:$AT23,0)+COUNTIFS(_calc_라운드기준!$B23:$AT23,_calc_라운드기준!AL23,$B$1:$AT$1,"&lt;"&amp;37))-(RANK(AL23,$B23:$AT23,0)+COUNTIFS($B23:$AT23,AL23,$B$1:$AT$1,"&lt;"&amp;37))</f>
        <v>-6</v>
      </c>
      <c r="CF23">
        <f>(RANK(_calc_라운드기준!AM23,_calc_라운드기준!$B23:$AT23,0)+COUNTIFS(_calc_라운드기준!$B23:$AT23,_calc_라운드기준!AM23,$B$1:$AT$1,"&lt;"&amp;38))-(RANK(AM23,$B23:$AT23,0)+COUNTIFS($B23:$AT23,AM23,$B$1:$AT$1,"&lt;"&amp;38))</f>
        <v>18</v>
      </c>
      <c r="CG23">
        <f>(RANK(_calc_라운드기준!AN23,_calc_라운드기준!$B23:$AT23,0)+COUNTIFS(_calc_라운드기준!$B23:$AT23,_calc_라운드기준!AN23,$B$1:$AT$1,"&lt;"&amp;39))-(RANK(AN23,$B23:$AT23,0)+COUNTIFS($B23:$AT23,AN23,$B$1:$AT$1,"&lt;"&amp;39))</f>
        <v>19</v>
      </c>
      <c r="CH23">
        <f>(RANK(_calc_라운드기준!AO23,_calc_라운드기준!$B23:$AT23,0)+COUNTIFS(_calc_라운드기준!$B23:$AT23,_calc_라운드기준!AO23,$B$1:$AT$1,"&lt;"&amp;40))-(RANK(AO23,$B23:$AT23,0)+COUNTIFS($B23:$AT23,AO23,$B$1:$AT$1,"&lt;"&amp;40))</f>
        <v>-15</v>
      </c>
      <c r="CI23">
        <f>(RANK(_calc_라운드기준!AP23,_calc_라운드기준!$B23:$AT23,0)+COUNTIFS(_calc_라운드기준!$B23:$AT23,_calc_라운드기준!AP23,$B$1:$AT$1,"&lt;"&amp;41))-(RANK(AP23,$B23:$AT23,0)+COUNTIFS($B23:$AT23,AP23,$B$1:$AT$1,"&lt;"&amp;41))</f>
        <v>-18</v>
      </c>
      <c r="CJ23">
        <f>(RANK(_calc_라운드기준!AQ23,_calc_라운드기준!$B23:$AT23,0)+COUNTIFS(_calc_라운드기준!$B23:$AT23,_calc_라운드기준!AQ23,$B$1:$AT$1,"&lt;"&amp;42))-(RANK(AQ23,$B23:$AT23,0)+COUNTIFS($B23:$AT23,AQ23,$B$1:$AT$1,"&lt;"&amp;42))</f>
        <v>17</v>
      </c>
      <c r="CK23">
        <f>(RANK(_calc_라운드기준!AR23,_calc_라운드기준!$B23:$AT23,0)+COUNTIFS(_calc_라운드기준!$B23:$AT23,_calc_라운드기준!AR23,$B$1:$AT$1,"&lt;"&amp;43))-(RANK(AR23,$B23:$AT23,0)+COUNTIFS($B23:$AT23,AR23,$B$1:$AT$1,"&lt;"&amp;43))</f>
        <v>7</v>
      </c>
      <c r="CL23">
        <f>(RANK(_calc_라운드기준!AS23,_calc_라운드기준!$B23:$AT23,0)+COUNTIFS(_calc_라운드기준!$B23:$AT23,_calc_라운드기준!AS23,$B$1:$AT$1,"&lt;"&amp;44))-(RANK(AS23,$B23:$AT23,0)+COUNTIFS($B23:$AT23,AS23,$B$1:$AT$1,"&lt;"&amp;44))</f>
        <v>9</v>
      </c>
      <c r="CM23">
        <f>(RANK(_calc_라운드기준!AT23,_calc_라운드기준!$B23:$AT23,0)+COUNTIFS(_calc_라운드기준!$B23:$AT23,_calc_라운드기준!AT23,$B$1:$AT$1,"&lt;"&amp;45))-(RANK(AT23,$B23:$AT23,0)+COUNTIFS($B23:$AT23,AT23,$B$1:$AT$1,"&lt;"&amp;45))</f>
        <v>29</v>
      </c>
      <c r="CN23">
        <f t="shared" si="0"/>
        <v>41</v>
      </c>
      <c r="CO23">
        <f t="shared" si="1"/>
        <v>25</v>
      </c>
      <c r="CP23">
        <f t="shared" si="2"/>
        <v>27</v>
      </c>
      <c r="CQ23">
        <f t="shared" si="3"/>
        <v>42</v>
      </c>
      <c r="CR23">
        <f t="shared" si="4"/>
        <v>44</v>
      </c>
      <c r="CS23">
        <f t="shared" si="5"/>
        <v>17</v>
      </c>
      <c r="CT23">
        <f t="shared" si="6"/>
        <v>19</v>
      </c>
      <c r="CU23">
        <f t="shared" si="7"/>
        <v>45</v>
      </c>
      <c r="CV23">
        <f t="shared" si="8"/>
        <v>33</v>
      </c>
      <c r="CW23">
        <f t="shared" si="9"/>
        <v>30</v>
      </c>
      <c r="CX23">
        <f t="shared" si="10"/>
        <v>23</v>
      </c>
      <c r="CY23">
        <f t="shared" si="11"/>
        <v>1</v>
      </c>
      <c r="CZ23">
        <f t="shared" si="12"/>
        <v>5</v>
      </c>
      <c r="DA23">
        <f t="shared" si="13"/>
        <v>8</v>
      </c>
      <c r="DB23">
        <f t="shared" si="14"/>
        <v>35</v>
      </c>
      <c r="DC23">
        <f t="shared" si="15"/>
        <v>21</v>
      </c>
      <c r="DD23">
        <f t="shared" si="16"/>
        <v>36</v>
      </c>
      <c r="DE23">
        <f t="shared" si="17"/>
        <v>3</v>
      </c>
      <c r="DF23">
        <f t="shared" si="18"/>
        <v>18</v>
      </c>
      <c r="DG23">
        <f t="shared" si="19"/>
        <v>37</v>
      </c>
      <c r="DH23">
        <f t="shared" si="20"/>
        <v>2</v>
      </c>
      <c r="DI23">
        <f t="shared" si="21"/>
        <v>13</v>
      </c>
      <c r="DJ23">
        <f t="shared" si="22"/>
        <v>43</v>
      </c>
      <c r="DK23">
        <f t="shared" si="23"/>
        <v>24</v>
      </c>
      <c r="DL23">
        <f t="shared" si="24"/>
        <v>34</v>
      </c>
      <c r="DM23">
        <f t="shared" si="25"/>
        <v>12</v>
      </c>
      <c r="DN23">
        <f t="shared" si="26"/>
        <v>40</v>
      </c>
      <c r="DO23">
        <f t="shared" si="27"/>
        <v>32</v>
      </c>
      <c r="DP23">
        <f t="shared" si="28"/>
        <v>20</v>
      </c>
      <c r="DQ23">
        <f t="shared" si="29"/>
        <v>22</v>
      </c>
      <c r="DR23">
        <f t="shared" si="30"/>
        <v>28</v>
      </c>
      <c r="DS23">
        <f t="shared" si="31"/>
        <v>26</v>
      </c>
      <c r="DT23">
        <f t="shared" si="32"/>
        <v>6</v>
      </c>
      <c r="DU23">
        <f t="shared" si="33"/>
        <v>7</v>
      </c>
      <c r="DV23">
        <f t="shared" si="34"/>
        <v>16</v>
      </c>
      <c r="DW23">
        <f t="shared" si="35"/>
        <v>31</v>
      </c>
      <c r="DX23">
        <f t="shared" si="36"/>
        <v>29</v>
      </c>
      <c r="DY23">
        <f t="shared" si="37"/>
        <v>10</v>
      </c>
      <c r="DZ23">
        <f t="shared" si="38"/>
        <v>9</v>
      </c>
      <c r="EA23">
        <f t="shared" si="39"/>
        <v>38</v>
      </c>
      <c r="EB23">
        <f t="shared" si="40"/>
        <v>39</v>
      </c>
      <c r="EC23">
        <f t="shared" si="41"/>
        <v>11</v>
      </c>
      <c r="ED23">
        <f t="shared" si="42"/>
        <v>15</v>
      </c>
      <c r="EE23">
        <f t="shared" si="43"/>
        <v>14</v>
      </c>
      <c r="EF23">
        <f t="shared" si="44"/>
        <v>4</v>
      </c>
    </row>
    <row r="24" spans="1:136" ht="16.5" customHeight="1">
      <c r="A24">
        <f>_calc_라운드기준!A24</f>
        <v>1222</v>
      </c>
      <c r="B24">
        <f>INDEX(_calc_누적빈도!B:B,$A24)-INDEX(_calc_누적빈도!B:B,$A24-기준450회_후보!$B$1)</f>
        <v>54</v>
      </c>
      <c r="C24">
        <f>INDEX(_calc_누적빈도!C:C,$A24)-INDEX(_calc_누적빈도!C:C,$A24-기준450회_후보!$B$1)</f>
        <v>52</v>
      </c>
      <c r="D24">
        <f>INDEX(_calc_누적빈도!D:D,$A24)-INDEX(_calc_누적빈도!D:D,$A24-기준450회_후보!$B$1)</f>
        <v>68</v>
      </c>
      <c r="E24">
        <f>INDEX(_calc_누적빈도!E:E,$A24)-INDEX(_calc_누적빈도!E:E,$A24-기준450회_후보!$B$1)</f>
        <v>49</v>
      </c>
      <c r="F24">
        <f>INDEX(_calc_누적빈도!F:F,$A24)-INDEX(_calc_누적빈도!F:F,$A24-기준450회_후보!$B$1)</f>
        <v>45</v>
      </c>
      <c r="G24">
        <f>INDEX(_calc_누적빈도!G:G,$A24)-INDEX(_calc_누적빈도!G:G,$A24-기준450회_후보!$B$1)</f>
        <v>70</v>
      </c>
      <c r="H24">
        <f>INDEX(_calc_누적빈도!H:H,$A24)-INDEX(_calc_누적빈도!H:H,$A24-기준450회_후보!$B$1)</f>
        <v>60</v>
      </c>
      <c r="I24">
        <f>INDEX(_calc_누적빈도!I:I,$A24)-INDEX(_calc_누적빈도!I:I,$A24-기준450회_후보!$B$1)</f>
        <v>47</v>
      </c>
      <c r="J24">
        <f>INDEX(_calc_누적빈도!J:J,$A24)-INDEX(_calc_누적빈도!J:J,$A24-기준450회_후보!$B$1)</f>
        <v>54</v>
      </c>
      <c r="K24">
        <f>INDEX(_calc_누적빈도!K:K,$A24)-INDEX(_calc_누적빈도!K:K,$A24-기준450회_후보!$B$1)</f>
        <v>55</v>
      </c>
      <c r="L24">
        <f>INDEX(_calc_누적빈도!L:L,$A24)-INDEX(_calc_누적빈도!L:L,$A24-기준450회_후보!$B$1)</f>
        <v>58</v>
      </c>
      <c r="M24">
        <f>INDEX(_calc_누적빈도!M:M,$A24)-INDEX(_calc_누적빈도!M:M,$A24-기준450회_후보!$B$1)</f>
        <v>75</v>
      </c>
      <c r="N24">
        <f>INDEX(_calc_누적빈도!N:N,$A24)-INDEX(_calc_누적빈도!N:N,$A24-기준450회_후보!$B$1)</f>
        <v>69</v>
      </c>
      <c r="O24">
        <f>INDEX(_calc_누적빈도!O:O,$A24)-INDEX(_calc_누적빈도!O:O,$A24-기준450회_후보!$B$1)</f>
        <v>61</v>
      </c>
      <c r="P24">
        <f>INDEX(_calc_누적빈도!P:P,$A24)-INDEX(_calc_누적빈도!P:P,$A24-기준450회_후보!$B$1)</f>
        <v>63</v>
      </c>
      <c r="Q24">
        <f>INDEX(_calc_누적빈도!Q:Q,$A24)-INDEX(_calc_누적빈도!Q:Q,$A24-기준450회_후보!$B$1)</f>
        <v>70</v>
      </c>
      <c r="R24">
        <f>INDEX(_calc_누적빈도!R:R,$A24)-INDEX(_calc_누적빈도!R:R,$A24-기준450회_후보!$B$1)</f>
        <v>57</v>
      </c>
      <c r="S24">
        <f>INDEX(_calc_누적빈도!S:S,$A24)-INDEX(_calc_누적빈도!S:S,$A24-기준450회_후보!$B$1)</f>
        <v>68</v>
      </c>
      <c r="T24">
        <f>INDEX(_calc_누적빈도!T:T,$A24)-INDEX(_calc_누적빈도!T:T,$A24-기준450회_후보!$B$1)</f>
        <v>65</v>
      </c>
      <c r="U24">
        <f>INDEX(_calc_누적빈도!U:U,$A24)-INDEX(_calc_누적빈도!U:U,$A24-기준450회_후보!$B$1)</f>
        <v>49</v>
      </c>
      <c r="V24">
        <f>INDEX(_calc_누적빈도!V:V,$A24)-INDEX(_calc_누적빈도!V:V,$A24-기준450회_후보!$B$1)</f>
        <v>69</v>
      </c>
      <c r="W24">
        <f>INDEX(_calc_누적빈도!W:W,$A24)-INDEX(_calc_누적빈도!W:W,$A24-기준450회_후보!$B$1)</f>
        <v>56</v>
      </c>
      <c r="X24">
        <f>INDEX(_calc_누적빈도!X:X,$A24)-INDEX(_calc_누적빈도!X:X,$A24-기준450회_후보!$B$1)</f>
        <v>53</v>
      </c>
      <c r="Y24">
        <f>INDEX(_calc_누적빈도!Y:Y,$A24)-INDEX(_calc_누적빈도!Y:Y,$A24-기준450회_후보!$B$1)</f>
        <v>61</v>
      </c>
      <c r="Z24">
        <f>INDEX(_calc_누적빈도!Z:Z,$A24)-INDEX(_calc_누적빈도!Z:Z,$A24-기준450회_후보!$B$1)</f>
        <v>51</v>
      </c>
      <c r="AA24">
        <f>INDEX(_calc_누적빈도!AA:AA,$A24)-INDEX(_calc_누적빈도!AA:AA,$A24-기준450회_후보!$B$1)</f>
        <v>61</v>
      </c>
      <c r="AB24">
        <f>INDEX(_calc_누적빈도!AB:AB,$A24)-INDEX(_calc_누적빈도!AB:AB,$A24-기준450회_후보!$B$1)</f>
        <v>60</v>
      </c>
      <c r="AC24">
        <f>INDEX(_calc_누적빈도!AC:AC,$A24)-INDEX(_calc_누적빈도!AC:AC,$A24-기준450회_후보!$B$1)</f>
        <v>65</v>
      </c>
      <c r="AD24">
        <f>INDEX(_calc_누적빈도!AD:AD,$A24)-INDEX(_calc_누적빈도!AD:AD,$A24-기준450회_후보!$B$1)</f>
        <v>58</v>
      </c>
      <c r="AE24">
        <f>INDEX(_calc_누적빈도!AE:AE,$A24)-INDEX(_calc_누적빈도!AE:AE,$A24-기준450회_후보!$B$1)</f>
        <v>66</v>
      </c>
      <c r="AF24">
        <f>INDEX(_calc_누적빈도!AF:AF,$A24)-INDEX(_calc_누적빈도!AF:AF,$A24-기준450회_후보!$B$1)</f>
        <v>63</v>
      </c>
      <c r="AG24">
        <f>INDEX(_calc_누적빈도!AG:AG,$A24)-INDEX(_calc_누적빈도!AG:AG,$A24-기준450회_후보!$B$1)</f>
        <v>53</v>
      </c>
      <c r="AH24">
        <f>INDEX(_calc_누적빈도!AH:AH,$A24)-INDEX(_calc_누적빈도!AH:AH,$A24-기준450회_후보!$B$1)</f>
        <v>66</v>
      </c>
      <c r="AI24">
        <f>INDEX(_calc_누적빈도!AI:AI,$A24)-INDEX(_calc_누적빈도!AI:AI,$A24-기준450회_후보!$B$1)</f>
        <v>60</v>
      </c>
      <c r="AJ24">
        <f>INDEX(_calc_누적빈도!AJ:AJ,$A24)-INDEX(_calc_누적빈도!AJ:AJ,$A24-기준450회_후보!$B$1)</f>
        <v>66</v>
      </c>
      <c r="AK24">
        <f>INDEX(_calc_누적빈도!AK:AK,$A24)-INDEX(_calc_누적빈도!AK:AK,$A24-기준450회_후보!$B$1)</f>
        <v>61</v>
      </c>
      <c r="AL24">
        <f>INDEX(_calc_누적빈도!AL:AL,$A24)-INDEX(_calc_누적빈도!AL:AL,$A24-기준450회_후보!$B$1)</f>
        <v>59</v>
      </c>
      <c r="AM24">
        <f>INDEX(_calc_누적빈도!AM:AM,$A24)-INDEX(_calc_누적빈도!AM:AM,$A24-기준450회_후보!$B$1)</f>
        <v>75</v>
      </c>
      <c r="AN24">
        <f>INDEX(_calc_누적빈도!AN:AN,$A24)-INDEX(_calc_누적빈도!AN:AN,$A24-기준450회_후보!$B$1)</f>
        <v>64</v>
      </c>
      <c r="AO24">
        <f>INDEX(_calc_누적빈도!AO:AO,$A24)-INDEX(_calc_누적빈도!AO:AO,$A24-기준450회_후보!$B$1)</f>
        <v>54</v>
      </c>
      <c r="AP24">
        <f>INDEX(_calc_누적빈도!AP:AP,$A24)-INDEX(_calc_누적빈도!AP:AP,$A24-기준450회_후보!$B$1)</f>
        <v>52</v>
      </c>
      <c r="AQ24">
        <f>INDEX(_calc_누적빈도!AQ:AQ,$A24)-INDEX(_calc_누적빈도!AQ:AQ,$A24-기준450회_후보!$B$1)</f>
        <v>59</v>
      </c>
      <c r="AR24">
        <f>INDEX(_calc_누적빈도!AR:AR,$A24)-INDEX(_calc_누적빈도!AR:AR,$A24-기준450회_후보!$B$1)</f>
        <v>54</v>
      </c>
      <c r="AS24">
        <f>INDEX(_calc_누적빈도!AS:AS,$A24)-INDEX(_calc_누적빈도!AS:AS,$A24-기준450회_후보!$B$1)</f>
        <v>56</v>
      </c>
      <c r="AT24">
        <f>INDEX(_calc_누적빈도!AT:AT,$A24)-INDEX(_calc_누적빈도!AT:AT,$A24-기준450회_후보!$B$1)</f>
        <v>69</v>
      </c>
      <c r="AU24">
        <f>(RANK(_calc_라운드기준!B24,_calc_라운드기준!$B24:$AT24,0)+COUNTIFS(_calc_라운드기준!$B24:$AT24,_calc_라운드기준!B24,$B$1:$AT$1,"&lt;"&amp;1))-(RANK(B24,$B24:$AT24,0)+COUNTIFS($B24:$AT24,B24,$B$1:$AT$1,"&lt;"&amp;1))</f>
        <v>-27</v>
      </c>
      <c r="AV24">
        <f>(RANK(_calc_라운드기준!C24,_calc_라운드기준!$B24:$AT24,0)+COUNTIFS(_calc_라운드기준!$B24:$AT24,_calc_라운드기준!C24,$B$1:$AT$1,"&lt;"&amp;2))-(RANK(C24,$B24:$AT24,0)+COUNTIFS($B24:$AT24,C24,$B$1:$AT$1,"&lt;"&amp;2))</f>
        <v>-4</v>
      </c>
      <c r="AW24">
        <f>(RANK(_calc_라운드기준!D24,_calc_라운드기준!$B24:$AT24,0)+COUNTIFS(_calc_라운드기준!$B24:$AT24,_calc_라운드기준!D24,$B$1:$AT$1,"&lt;"&amp;3))-(RANK(D24,$B24:$AT24,0)+COUNTIFS($B24:$AT24,D24,$B$1:$AT$1,"&lt;"&amp;3))</f>
        <v>-6</v>
      </c>
      <c r="AX24">
        <f>(RANK(_calc_라운드기준!E24,_calc_라운드기준!$B24:$AT24,0)+COUNTIFS(_calc_라운드기준!$B24:$AT24,_calc_라운드기준!E24,$B$1:$AT$1,"&lt;"&amp;4))-(RANK(E24,$B24:$AT24,0)+COUNTIFS($B24:$AT24,E24,$B$1:$AT$1,"&lt;"&amp;4))</f>
        <v>-20</v>
      </c>
      <c r="AY24">
        <f>(RANK(_calc_라운드기준!F24,_calc_라운드기준!$B24:$AT24,0)+COUNTIFS(_calc_라운드기준!$B24:$AT24,_calc_라운드기준!F24,$B$1:$AT$1,"&lt;"&amp;5))-(RANK(F24,$B24:$AT24,0)+COUNTIFS($B24:$AT24,F24,$B$1:$AT$1,"&lt;"&amp;5))</f>
        <v>-30</v>
      </c>
      <c r="AZ24">
        <f>(RANK(_calc_라운드기준!G24,_calc_라운드기준!$B24:$AT24,0)+COUNTIFS(_calc_라운드기준!$B24:$AT24,_calc_라운드기준!G24,$B$1:$AT$1,"&lt;"&amp;6))-(RANK(G24,$B24:$AT24,0)+COUNTIFS($B24:$AT24,G24,$B$1:$AT$1,"&lt;"&amp;6))</f>
        <v>4</v>
      </c>
      <c r="BA24">
        <f>(RANK(_calc_라운드기준!H24,_calc_라운드기준!$B24:$AT24,0)+COUNTIFS(_calc_라운드기준!$B24:$AT24,_calc_라운드기준!H24,$B$1:$AT$1,"&lt;"&amp;7))-(RANK(H24,$B24:$AT24,0)+COUNTIFS($B24:$AT24,H24,$B$1:$AT$1,"&lt;"&amp;7))</f>
        <v>-6</v>
      </c>
      <c r="BB24">
        <f>(RANK(_calc_라운드기준!I24,_calc_라운드기준!$B24:$AT24,0)+COUNTIFS(_calc_라운드기준!$B24:$AT24,_calc_라운드기준!I24,$B$1:$AT$1,"&lt;"&amp;8))-(RANK(I24,$B24:$AT24,0)+COUNTIFS($B24:$AT24,I24,$B$1:$AT$1,"&lt;"&amp;8))</f>
        <v>-36</v>
      </c>
      <c r="BC24">
        <f>(RANK(_calc_라운드기준!J24,_calc_라운드기준!$B24:$AT24,0)+COUNTIFS(_calc_라운드기준!$B24:$AT24,_calc_라운드기준!J24,$B$1:$AT$1,"&lt;"&amp;9))-(RANK(J24,$B24:$AT24,0)+COUNTIFS($B24:$AT24,J24,$B$1:$AT$1,"&lt;"&amp;9))</f>
        <v>-17</v>
      </c>
      <c r="BD24">
        <f>(RANK(_calc_라운드기준!K24,_calc_라운드기준!$B24:$AT24,0)+COUNTIFS(_calc_라운드기준!$B24:$AT24,_calc_라운드기준!K24,$B$1:$AT$1,"&lt;"&amp;10))-(RANK(K24,$B24:$AT24,0)+COUNTIFS($B24:$AT24,K24,$B$1:$AT$1,"&lt;"&amp;10))</f>
        <v>-9</v>
      </c>
      <c r="BE24">
        <f>(RANK(_calc_라운드기준!L24,_calc_라운드기준!$B24:$AT24,0)+COUNTIFS(_calc_라운드기준!$B24:$AT24,_calc_라운드기준!L24,$B$1:$AT$1,"&lt;"&amp;11))-(RANK(L24,$B24:$AT24,0)+COUNTIFS($B24:$AT24,L24,$B$1:$AT$1,"&lt;"&amp;11))</f>
        <v>9</v>
      </c>
      <c r="BF24">
        <f>(RANK(_calc_라운드기준!M24,_calc_라운드기준!$B24:$AT24,0)+COUNTIFS(_calc_라운드기준!$B24:$AT24,_calc_라운드기준!M24,$B$1:$AT$1,"&lt;"&amp;12))-(RANK(M24,$B24:$AT24,0)+COUNTIFS($B24:$AT24,M24,$B$1:$AT$1,"&lt;"&amp;12))</f>
        <v>36</v>
      </c>
      <c r="BG24">
        <f>(RANK(_calc_라운드기준!N24,_calc_라운드기준!$B24:$AT24,0)+COUNTIFS(_calc_라운드기준!$B24:$AT24,_calc_라운드기준!N24,$B$1:$AT$1,"&lt;"&amp;13))-(RANK(N24,$B24:$AT24,0)+COUNTIFS($B24:$AT24,N24,$B$1:$AT$1,"&lt;"&amp;13))</f>
        <v>19</v>
      </c>
      <c r="BH24">
        <f>(RANK(_calc_라운드기준!O24,_calc_라운드기준!$B24:$AT24,0)+COUNTIFS(_calc_라운드기준!$B24:$AT24,_calc_라운드기준!O24,$B$1:$AT$1,"&lt;"&amp;14))-(RANK(O24,$B24:$AT24,0)+COUNTIFS($B24:$AT24,O24,$B$1:$AT$1,"&lt;"&amp;14))</f>
        <v>23</v>
      </c>
      <c r="BI24">
        <f>(RANK(_calc_라운드기준!P24,_calc_라운드기준!$B24:$AT24,0)+COUNTIFS(_calc_라운드기준!$B24:$AT24,_calc_라운드기준!P24,$B$1:$AT$1,"&lt;"&amp;15))-(RANK(P24,$B24:$AT24,0)+COUNTIFS($B24:$AT24,P24,$B$1:$AT$1,"&lt;"&amp;15))</f>
        <v>-13</v>
      </c>
      <c r="BJ24">
        <f>(RANK(_calc_라운드기준!Q24,_calc_라운드기준!$B24:$AT24,0)+COUNTIFS(_calc_라운드기준!$B24:$AT24,_calc_라운드기준!Q24,$B$1:$AT$1,"&lt;"&amp;16))-(RANK(Q24,$B24:$AT24,0)+COUNTIFS($B24:$AT24,Q24,$B$1:$AT$1,"&lt;"&amp;16))</f>
        <v>0</v>
      </c>
      <c r="BK24">
        <f>(RANK(_calc_라운드기준!R24,_calc_라운드기준!$B24:$AT24,0)+COUNTIFS(_calc_라운드기준!$B24:$AT24,_calc_라운드기준!R24,$B$1:$AT$1,"&lt;"&amp;17))-(RANK(R24,$B24:$AT24,0)+COUNTIFS($B24:$AT24,R24,$B$1:$AT$1,"&lt;"&amp;17))</f>
        <v>-4</v>
      </c>
      <c r="BL24">
        <f>(RANK(_calc_라운드기준!S24,_calc_라운드기준!$B24:$AT24,0)+COUNTIFS(_calc_라운드기준!$B24:$AT24,_calc_라운드기준!S24,$B$1:$AT$1,"&lt;"&amp;18))-(RANK(S24,$B24:$AT24,0)+COUNTIFS($B24:$AT24,S24,$B$1:$AT$1,"&lt;"&amp;18))</f>
        <v>29</v>
      </c>
      <c r="BM24">
        <f>(RANK(_calc_라운드기준!T24,_calc_라운드기준!$B24:$AT24,0)+COUNTIFS(_calc_라운드기준!$B24:$AT24,_calc_라운드기준!T24,$B$1:$AT$1,"&lt;"&amp;19))-(RANK(T24,$B24:$AT24,0)+COUNTIFS($B24:$AT24,T24,$B$1:$AT$1,"&lt;"&amp;19))</f>
        <v>5</v>
      </c>
      <c r="BN24">
        <f>(RANK(_calc_라운드기준!U24,_calc_라운드기준!$B24:$AT24,0)+COUNTIFS(_calc_라운드기준!$B24:$AT24,_calc_라운드기준!U24,$B$1:$AT$1,"&lt;"&amp;20))-(RANK(U24,$B24:$AT24,0)+COUNTIFS($B24:$AT24,U24,$B$1:$AT$1,"&lt;"&amp;20))</f>
        <v>-17</v>
      </c>
      <c r="BO24">
        <f>(RANK(_calc_라운드기준!V24,_calc_라운드기준!$B24:$AT24,0)+COUNTIFS(_calc_라운드기준!$B24:$AT24,_calc_라운드기준!V24,$B$1:$AT$1,"&lt;"&amp;21))-(RANK(V24,$B24:$AT24,0)+COUNTIFS($B24:$AT24,V24,$B$1:$AT$1,"&lt;"&amp;21))</f>
        <v>36</v>
      </c>
      <c r="BP24">
        <f>(RANK(_calc_라운드기준!W24,_calc_라운드기준!$B24:$AT24,0)+COUNTIFS(_calc_라운드기준!$B24:$AT24,_calc_라운드기준!W24,$B$1:$AT$1,"&lt;"&amp;22))-(RANK(W24,$B24:$AT24,0)+COUNTIFS($B24:$AT24,W24,$B$1:$AT$1,"&lt;"&amp;22))</f>
        <v>13</v>
      </c>
      <c r="BQ24">
        <f>(RANK(_calc_라운드기준!X24,_calc_라운드기준!$B24:$AT24,0)+COUNTIFS(_calc_라운드기준!$B24:$AT24,_calc_라운드기준!X24,$B$1:$AT$1,"&lt;"&amp;23))-(RANK(X24,$B24:$AT24,0)+COUNTIFS($B24:$AT24,X24,$B$1:$AT$1,"&lt;"&amp;23))</f>
        <v>-28</v>
      </c>
      <c r="BR24">
        <f>(RANK(_calc_라운드기준!Y24,_calc_라운드기준!$B24:$AT24,0)+COUNTIFS(_calc_라운드기준!$B24:$AT24,_calc_라운드기준!Y24,$B$1:$AT$1,"&lt;"&amp;24))-(RANK(Y24,$B24:$AT24,0)+COUNTIFS($B24:$AT24,Y24,$B$1:$AT$1,"&lt;"&amp;24))</f>
        <v>-9</v>
      </c>
      <c r="BS24">
        <f>(RANK(_calc_라운드기준!Z24,_calc_라운드기준!$B24:$AT24,0)+COUNTIFS(_calc_라운드기준!$B24:$AT24,_calc_라운드기준!Z24,$B$1:$AT$1,"&lt;"&amp;25))-(RANK(Z24,$B24:$AT24,0)+COUNTIFS($B24:$AT24,Z24,$B$1:$AT$1,"&lt;"&amp;25))</f>
        <v>-14</v>
      </c>
      <c r="BT24">
        <f>(RANK(_calc_라운드기준!AA24,_calc_라운드기준!$B24:$AT24,0)+COUNTIFS(_calc_라운드기준!$B24:$AT24,_calc_라운드기준!AA24,$B$1:$AT$1,"&lt;"&amp;26))-(RANK(AA24,$B24:$AT24,0)+COUNTIFS($B24:$AT24,AA24,$B$1:$AT$1,"&lt;"&amp;26))</f>
        <v>8</v>
      </c>
      <c r="BU24">
        <f>(RANK(_calc_라운드기준!AB24,_calc_라운드기준!$B24:$AT24,0)+COUNTIFS(_calc_라운드기준!$B24:$AT24,_calc_라운드기준!AB24,$B$1:$AT$1,"&lt;"&amp;27))-(RANK(AB24,$B24:$AT24,0)+COUNTIFS($B24:$AT24,AB24,$B$1:$AT$1,"&lt;"&amp;27))</f>
        <v>-22</v>
      </c>
      <c r="BV24">
        <f>(RANK(_calc_라운드기준!AC24,_calc_라운드기준!$B24:$AT24,0)+COUNTIFS(_calc_라운드기준!$B24:$AT24,_calc_라운드기준!AC24,$B$1:$AT$1,"&lt;"&amp;28))-(RANK(AC24,$B24:$AT24,0)+COUNTIFS($B24:$AT24,AC24,$B$1:$AT$1,"&lt;"&amp;28))</f>
        <v>-9</v>
      </c>
      <c r="BW24">
        <f>(RANK(_calc_라운드기준!AD24,_calc_라운드기준!$B24:$AT24,0)+COUNTIFS(_calc_라운드기준!$B24:$AT24,_calc_라운드기준!AD24,$B$1:$AT$1,"&lt;"&amp;29))-(RANK(AD24,$B24:$AT24,0)+COUNTIFS($B24:$AT24,AD24,$B$1:$AT$1,"&lt;"&amp;29))</f>
        <v>1</v>
      </c>
      <c r="BX24">
        <f>(RANK(_calc_라운드기준!AE24,_calc_라운드기준!$B24:$AT24,0)+COUNTIFS(_calc_라운드기준!$B24:$AT24,_calc_라운드기준!AE24,$B$1:$AT$1,"&lt;"&amp;30))-(RANK(AE24,$B24:$AT24,0)+COUNTIFS($B24:$AT24,AE24,$B$1:$AT$1,"&lt;"&amp;30))</f>
        <v>1</v>
      </c>
      <c r="BY24">
        <f>(RANK(_calc_라운드기준!AF24,_calc_라운드기준!$B24:$AT24,0)+COUNTIFS(_calc_라운드기준!$B24:$AT24,_calc_라운드기준!AF24,$B$1:$AT$1,"&lt;"&amp;31))-(RANK(AF24,$B24:$AT24,0)+COUNTIFS($B24:$AT24,AF24,$B$1:$AT$1,"&lt;"&amp;31))</f>
        <v>-5</v>
      </c>
      <c r="BZ24">
        <f>(RANK(_calc_라운드기준!AG24,_calc_라운드기준!$B24:$AT24,0)+COUNTIFS(_calc_라운드기준!$B24:$AT24,_calc_라운드기준!AG24,$B$1:$AT$1,"&lt;"&amp;32))-(RANK(AG24,$B24:$AT24,0)+COUNTIFS($B24:$AT24,AG24,$B$1:$AT$1,"&lt;"&amp;32))</f>
        <v>1</v>
      </c>
      <c r="CA24">
        <f>(RANK(_calc_라운드기준!AH24,_calc_라운드기준!$B24:$AT24,0)+COUNTIFS(_calc_라운드기준!$B24:$AT24,_calc_라운드기준!AH24,$B$1:$AT$1,"&lt;"&amp;33))-(RANK(AH24,$B24:$AT24,0)+COUNTIFS($B24:$AT24,AH24,$B$1:$AT$1,"&lt;"&amp;33))</f>
        <v>19</v>
      </c>
      <c r="CB24">
        <f>(RANK(_calc_라운드기준!AI24,_calc_라운드기준!$B24:$AT24,0)+COUNTIFS(_calc_라운드기준!$B24:$AT24,_calc_라운드기준!AI24,$B$1:$AT$1,"&lt;"&amp;34))-(RANK(AI24,$B24:$AT24,0)+COUNTIFS($B24:$AT24,AI24,$B$1:$AT$1,"&lt;"&amp;34))</f>
        <v>21</v>
      </c>
      <c r="CC24">
        <f>(RANK(_calc_라운드기준!AJ24,_calc_라운드기준!$B24:$AT24,0)+COUNTIFS(_calc_라운드기준!$B24:$AT24,_calc_라운드기준!AJ24,$B$1:$AT$1,"&lt;"&amp;35))-(RANK(AJ24,$B24:$AT24,0)+COUNTIFS($B24:$AT24,AJ24,$B$1:$AT$1,"&lt;"&amp;35))</f>
        <v>7</v>
      </c>
      <c r="CD24">
        <f>(RANK(_calc_라운드기준!AK24,_calc_라운드기준!$B24:$AT24,0)+COUNTIFS(_calc_라운드기준!$B24:$AT24,_calc_라운드기준!AK24,$B$1:$AT$1,"&lt;"&amp;36))-(RANK(AK24,$B24:$AT24,0)+COUNTIFS($B24:$AT24,AK24,$B$1:$AT$1,"&lt;"&amp;36))</f>
        <v>-8</v>
      </c>
      <c r="CE24">
        <f>(RANK(_calc_라운드기준!AL24,_calc_라운드기준!$B24:$AT24,0)+COUNTIFS(_calc_라운드기준!$B24:$AT24,_calc_라운드기준!AL24,$B$1:$AT$1,"&lt;"&amp;37))-(RANK(AL24,$B24:$AT24,0)+COUNTIFS($B24:$AT24,AL24,$B$1:$AT$1,"&lt;"&amp;37))</f>
        <v>-5</v>
      </c>
      <c r="CF24">
        <f>(RANK(_calc_라운드기준!AM24,_calc_라운드기준!$B24:$AT24,0)+COUNTIFS(_calc_라운드기준!$B24:$AT24,_calc_라운드기준!AM24,$B$1:$AT$1,"&lt;"&amp;38))-(RANK(AM24,$B24:$AT24,0)+COUNTIFS($B24:$AT24,AM24,$B$1:$AT$1,"&lt;"&amp;38))</f>
        <v>19</v>
      </c>
      <c r="CG24">
        <f>(RANK(_calc_라운드기준!AN24,_calc_라운드기준!$B24:$AT24,0)+COUNTIFS(_calc_라운드기준!$B24:$AT24,_calc_라운드기준!AN24,$B$1:$AT$1,"&lt;"&amp;39))-(RANK(AN24,$B24:$AT24,0)+COUNTIFS($B24:$AT24,AN24,$B$1:$AT$1,"&lt;"&amp;39))</f>
        <v>16</v>
      </c>
      <c r="CH24">
        <f>(RANK(_calc_라운드기준!AO24,_calc_라운드기준!$B24:$AT24,0)+COUNTIFS(_calc_라운드기준!$B24:$AT24,_calc_라운드기준!AO24,$B$1:$AT$1,"&lt;"&amp;40))-(RANK(AO24,$B24:$AT24,0)+COUNTIFS($B24:$AT24,AO24,$B$1:$AT$1,"&lt;"&amp;40))</f>
        <v>-21</v>
      </c>
      <c r="CI24">
        <f>(RANK(_calc_라운드기준!AP24,_calc_라운드기준!$B24:$AT24,0)+COUNTIFS(_calc_라운드기준!$B24:$AT24,_calc_라운드기준!AP24,$B$1:$AT$1,"&lt;"&amp;41))-(RANK(AP24,$B24:$AT24,0)+COUNTIFS($B24:$AT24,AP24,$B$1:$AT$1,"&lt;"&amp;41))</f>
        <v>-8</v>
      </c>
      <c r="CJ24">
        <f>(RANK(_calc_라운드기준!AQ24,_calc_라운드기준!$B24:$AT24,0)+COUNTIFS(_calc_라운드기준!$B24:$AT24,_calc_라운드기준!AQ24,$B$1:$AT$1,"&lt;"&amp;42))-(RANK(AQ24,$B24:$AT24,0)+COUNTIFS($B24:$AT24,AQ24,$B$1:$AT$1,"&lt;"&amp;42))</f>
        <v>14</v>
      </c>
      <c r="CK24">
        <f>(RANK(_calc_라운드기준!AR24,_calc_라운드기준!$B24:$AT24,0)+COUNTIFS(_calc_라운드기준!$B24:$AT24,_calc_라운드기준!AR24,$B$1:$AT$1,"&lt;"&amp;43))-(RANK(AR24,$B24:$AT24,0)+COUNTIFS($B24:$AT24,AR24,$B$1:$AT$1,"&lt;"&amp;43))</f>
        <v>8</v>
      </c>
      <c r="CL24">
        <f>(RANK(_calc_라운드기준!AS24,_calc_라운드기준!$B24:$AT24,0)+COUNTIFS(_calc_라운드기준!$B24:$AT24,_calc_라운드기준!AS24,$B$1:$AT$1,"&lt;"&amp;44))-(RANK(AS24,$B24:$AT24,0)+COUNTIFS($B24:$AT24,AS24,$B$1:$AT$1,"&lt;"&amp;44))</f>
        <v>2</v>
      </c>
      <c r="CM24">
        <f>(RANK(_calc_라운드기준!AT24,_calc_라운드기준!$B24:$AT24,0)+COUNTIFS(_calc_라운드기준!$B24:$AT24,_calc_라운드기준!AT24,$B$1:$AT$1,"&lt;"&amp;45))-(RANK(AT24,$B24:$AT24,0)+COUNTIFS($B24:$AT24,AT24,$B$1:$AT$1,"&lt;"&amp;45))</f>
        <v>27</v>
      </c>
      <c r="CN24">
        <f t="shared" si="0"/>
        <v>42</v>
      </c>
      <c r="CO24">
        <f t="shared" si="1"/>
        <v>24</v>
      </c>
      <c r="CP24">
        <f t="shared" si="2"/>
        <v>28</v>
      </c>
      <c r="CQ24">
        <f t="shared" si="3"/>
        <v>39</v>
      </c>
      <c r="CR24">
        <f t="shared" si="4"/>
        <v>44</v>
      </c>
      <c r="CS24">
        <f t="shared" si="5"/>
        <v>18</v>
      </c>
      <c r="CT24">
        <f t="shared" si="6"/>
        <v>29</v>
      </c>
      <c r="CU24">
        <f t="shared" si="7"/>
        <v>45</v>
      </c>
      <c r="CV24">
        <f t="shared" si="8"/>
        <v>37</v>
      </c>
      <c r="CW24">
        <f t="shared" si="9"/>
        <v>32</v>
      </c>
      <c r="CX24">
        <f t="shared" si="10"/>
        <v>13</v>
      </c>
      <c r="CY24">
        <f t="shared" si="11"/>
        <v>1</v>
      </c>
      <c r="CZ24">
        <f t="shared" si="12"/>
        <v>7</v>
      </c>
      <c r="DA24">
        <f t="shared" si="13"/>
        <v>5</v>
      </c>
      <c r="DB24">
        <f t="shared" si="14"/>
        <v>35</v>
      </c>
      <c r="DC24">
        <f t="shared" si="15"/>
        <v>23</v>
      </c>
      <c r="DD24">
        <f t="shared" si="16"/>
        <v>25</v>
      </c>
      <c r="DE24">
        <f t="shared" si="17"/>
        <v>3</v>
      </c>
      <c r="DF24">
        <f t="shared" si="18"/>
        <v>17</v>
      </c>
      <c r="DG24">
        <f t="shared" si="19"/>
        <v>38</v>
      </c>
      <c r="DH24">
        <f t="shared" si="20"/>
        <v>2</v>
      </c>
      <c r="DI24">
        <f t="shared" si="21"/>
        <v>12</v>
      </c>
      <c r="DJ24">
        <f t="shared" si="22"/>
        <v>43</v>
      </c>
      <c r="DK24">
        <f t="shared" si="23"/>
        <v>33</v>
      </c>
      <c r="DL24">
        <f t="shared" si="24"/>
        <v>36</v>
      </c>
      <c r="DM24">
        <f t="shared" si="25"/>
        <v>14</v>
      </c>
      <c r="DN24">
        <f t="shared" si="26"/>
        <v>41</v>
      </c>
      <c r="DO24">
        <f t="shared" si="27"/>
        <v>34</v>
      </c>
      <c r="DP24">
        <f t="shared" si="28"/>
        <v>20</v>
      </c>
      <c r="DQ24">
        <f t="shared" si="29"/>
        <v>21</v>
      </c>
      <c r="DR24">
        <f t="shared" si="30"/>
        <v>26</v>
      </c>
      <c r="DS24">
        <f t="shared" si="31"/>
        <v>22</v>
      </c>
      <c r="DT24">
        <f t="shared" si="32"/>
        <v>8</v>
      </c>
      <c r="DU24">
        <f t="shared" si="33"/>
        <v>6</v>
      </c>
      <c r="DV24">
        <f t="shared" si="34"/>
        <v>16</v>
      </c>
      <c r="DW24">
        <f t="shared" si="35"/>
        <v>30</v>
      </c>
      <c r="DX24">
        <f t="shared" si="36"/>
        <v>27</v>
      </c>
      <c r="DY24">
        <f t="shared" si="37"/>
        <v>9</v>
      </c>
      <c r="DZ24">
        <f t="shared" si="38"/>
        <v>10</v>
      </c>
      <c r="EA24">
        <f t="shared" si="39"/>
        <v>40</v>
      </c>
      <c r="EB24">
        <f t="shared" si="40"/>
        <v>31</v>
      </c>
      <c r="EC24">
        <f t="shared" si="41"/>
        <v>11</v>
      </c>
      <c r="ED24">
        <f t="shared" si="42"/>
        <v>15</v>
      </c>
      <c r="EE24">
        <f t="shared" si="43"/>
        <v>19</v>
      </c>
      <c r="EF24">
        <f t="shared" si="44"/>
        <v>4</v>
      </c>
    </row>
    <row r="25" spans="1:136" ht="16.5" customHeight="1">
      <c r="A25">
        <f>_calc_라운드기준!A25</f>
        <v>1221</v>
      </c>
      <c r="B25">
        <f>INDEX(_calc_누적빈도!B:B,$A25)-INDEX(_calc_누적빈도!B:B,$A25-기준450회_후보!$B$1)</f>
        <v>54</v>
      </c>
      <c r="C25">
        <f>INDEX(_calc_누적빈도!C:C,$A25)-INDEX(_calc_누적빈도!C:C,$A25-기준450회_후보!$B$1)</f>
        <v>52</v>
      </c>
      <c r="D25">
        <f>INDEX(_calc_누적빈도!D:D,$A25)-INDEX(_calc_누적빈도!D:D,$A25-기준450회_후보!$B$1)</f>
        <v>68</v>
      </c>
      <c r="E25">
        <f>INDEX(_calc_누적빈도!E:E,$A25)-INDEX(_calc_누적빈도!E:E,$A25-기준450회_후보!$B$1)</f>
        <v>49</v>
      </c>
      <c r="F25">
        <f>INDEX(_calc_누적빈도!F:F,$A25)-INDEX(_calc_누적빈도!F:F,$A25-기준450회_후보!$B$1)</f>
        <v>45</v>
      </c>
      <c r="G25">
        <f>INDEX(_calc_누적빈도!G:G,$A25)-INDEX(_calc_누적빈도!G:G,$A25-기준450회_후보!$B$1)</f>
        <v>70</v>
      </c>
      <c r="H25">
        <f>INDEX(_calc_누적빈도!H:H,$A25)-INDEX(_calc_누적빈도!H:H,$A25-기준450회_후보!$B$1)</f>
        <v>60</v>
      </c>
      <c r="I25">
        <f>INDEX(_calc_누적빈도!I:I,$A25)-INDEX(_calc_누적빈도!I:I,$A25-기준450회_후보!$B$1)</f>
        <v>47</v>
      </c>
      <c r="J25">
        <f>INDEX(_calc_누적빈도!J:J,$A25)-INDEX(_calc_누적빈도!J:J,$A25-기준450회_후보!$B$1)</f>
        <v>54</v>
      </c>
      <c r="K25">
        <f>INDEX(_calc_누적빈도!K:K,$A25)-INDEX(_calc_누적빈도!K:K,$A25-기준450회_후보!$B$1)</f>
        <v>56</v>
      </c>
      <c r="L25">
        <f>INDEX(_calc_누적빈도!L:L,$A25)-INDEX(_calc_누적빈도!L:L,$A25-기준450회_후보!$B$1)</f>
        <v>58</v>
      </c>
      <c r="M25">
        <f>INDEX(_calc_누적빈도!M:M,$A25)-INDEX(_calc_누적빈도!M:M,$A25-기준450회_후보!$B$1)</f>
        <v>75</v>
      </c>
      <c r="N25">
        <f>INDEX(_calc_누적빈도!N:N,$A25)-INDEX(_calc_누적빈도!N:N,$A25-기준450회_후보!$B$1)</f>
        <v>68</v>
      </c>
      <c r="O25">
        <f>INDEX(_calc_누적빈도!O:O,$A25)-INDEX(_calc_누적빈도!O:O,$A25-기준450회_후보!$B$1)</f>
        <v>61</v>
      </c>
      <c r="P25">
        <f>INDEX(_calc_누적빈도!P:P,$A25)-INDEX(_calc_누적빈도!P:P,$A25-기준450회_후보!$B$1)</f>
        <v>63</v>
      </c>
      <c r="Q25">
        <f>INDEX(_calc_누적빈도!Q:Q,$A25)-INDEX(_calc_누적빈도!Q:Q,$A25-기준450회_후보!$B$1)</f>
        <v>70</v>
      </c>
      <c r="R25">
        <f>INDEX(_calc_누적빈도!R:R,$A25)-INDEX(_calc_누적빈도!R:R,$A25-기준450회_후보!$B$1)</f>
        <v>58</v>
      </c>
      <c r="S25">
        <f>INDEX(_calc_누적빈도!S:S,$A25)-INDEX(_calc_누적빈도!S:S,$A25-기준450회_후보!$B$1)</f>
        <v>68</v>
      </c>
      <c r="T25">
        <f>INDEX(_calc_누적빈도!T:T,$A25)-INDEX(_calc_누적빈도!T:T,$A25-기준450회_후보!$B$1)</f>
        <v>65</v>
      </c>
      <c r="U25">
        <f>INDEX(_calc_누적빈도!U:U,$A25)-INDEX(_calc_누적빈도!U:U,$A25-기준450회_후보!$B$1)</f>
        <v>49</v>
      </c>
      <c r="V25">
        <f>INDEX(_calc_누적빈도!V:V,$A25)-INDEX(_calc_누적빈도!V:V,$A25-기준450회_후보!$B$1)</f>
        <v>70</v>
      </c>
      <c r="W25">
        <f>INDEX(_calc_누적빈도!W:W,$A25)-INDEX(_calc_누적빈도!W:W,$A25-기준450회_후보!$B$1)</f>
        <v>56</v>
      </c>
      <c r="X25">
        <f>INDEX(_calc_누적빈도!X:X,$A25)-INDEX(_calc_누적빈도!X:X,$A25-기준450회_후보!$B$1)</f>
        <v>53</v>
      </c>
      <c r="Y25">
        <f>INDEX(_calc_누적빈도!Y:Y,$A25)-INDEX(_calc_누적빈도!Y:Y,$A25-기준450회_후보!$B$1)</f>
        <v>61</v>
      </c>
      <c r="Z25">
        <f>INDEX(_calc_누적빈도!Z:Z,$A25)-INDEX(_calc_누적빈도!Z:Z,$A25-기준450회_후보!$B$1)</f>
        <v>51</v>
      </c>
      <c r="AA25">
        <f>INDEX(_calc_누적빈도!AA:AA,$A25)-INDEX(_calc_누적빈도!AA:AA,$A25-기준450회_후보!$B$1)</f>
        <v>61</v>
      </c>
      <c r="AB25">
        <f>INDEX(_calc_누적빈도!AB:AB,$A25)-INDEX(_calc_누적빈도!AB:AB,$A25-기준450회_후보!$B$1)</f>
        <v>60</v>
      </c>
      <c r="AC25">
        <f>INDEX(_calc_누적빈도!AC:AC,$A25)-INDEX(_calc_누적빈도!AC:AC,$A25-기준450회_후보!$B$1)</f>
        <v>64</v>
      </c>
      <c r="AD25">
        <f>INDEX(_calc_누적빈도!AD:AD,$A25)-INDEX(_calc_누적빈도!AD:AD,$A25-기준450회_후보!$B$1)</f>
        <v>59</v>
      </c>
      <c r="AE25">
        <f>INDEX(_calc_누적빈도!AE:AE,$A25)-INDEX(_calc_누적빈도!AE:AE,$A25-기준450회_후보!$B$1)</f>
        <v>65</v>
      </c>
      <c r="AF25">
        <f>INDEX(_calc_누적빈도!AF:AF,$A25)-INDEX(_calc_누적빈도!AF:AF,$A25-기준450회_후보!$B$1)</f>
        <v>63</v>
      </c>
      <c r="AG25">
        <f>INDEX(_calc_누적빈도!AG:AG,$A25)-INDEX(_calc_누적빈도!AG:AG,$A25-기준450회_후보!$B$1)</f>
        <v>53</v>
      </c>
      <c r="AH25">
        <f>INDEX(_calc_누적빈도!AH:AH,$A25)-INDEX(_calc_누적빈도!AH:AH,$A25-기준450회_후보!$B$1)</f>
        <v>66</v>
      </c>
      <c r="AI25">
        <f>INDEX(_calc_누적빈도!AI:AI,$A25)-INDEX(_calc_누적빈도!AI:AI,$A25-기준450회_후보!$B$1)</f>
        <v>60</v>
      </c>
      <c r="AJ25">
        <f>INDEX(_calc_누적빈도!AJ:AJ,$A25)-INDEX(_calc_누적빈도!AJ:AJ,$A25-기준450회_후보!$B$1)</f>
        <v>66</v>
      </c>
      <c r="AK25">
        <f>INDEX(_calc_누적빈도!AK:AK,$A25)-INDEX(_calc_누적빈도!AK:AK,$A25-기준450회_후보!$B$1)</f>
        <v>60</v>
      </c>
      <c r="AL25">
        <f>INDEX(_calc_누적빈도!AL:AL,$A25)-INDEX(_calc_누적빈도!AL:AL,$A25-기준450회_후보!$B$1)</f>
        <v>59</v>
      </c>
      <c r="AM25">
        <f>INDEX(_calc_누적빈도!AM:AM,$A25)-INDEX(_calc_누적빈도!AM:AM,$A25-기준450회_후보!$B$1)</f>
        <v>75</v>
      </c>
      <c r="AN25">
        <f>INDEX(_calc_누적빈도!AN:AN,$A25)-INDEX(_calc_누적빈도!AN:AN,$A25-기준450회_후보!$B$1)</f>
        <v>64</v>
      </c>
      <c r="AO25">
        <f>INDEX(_calc_누적빈도!AO:AO,$A25)-INDEX(_calc_누적빈도!AO:AO,$A25-기준450회_후보!$B$1)</f>
        <v>54</v>
      </c>
      <c r="AP25">
        <f>INDEX(_calc_누적빈도!AP:AP,$A25)-INDEX(_calc_누적빈도!AP:AP,$A25-기준450회_후보!$B$1)</f>
        <v>52</v>
      </c>
      <c r="AQ25">
        <f>INDEX(_calc_누적빈도!AQ:AQ,$A25)-INDEX(_calc_누적빈도!AQ:AQ,$A25-기준450회_후보!$B$1)</f>
        <v>59</v>
      </c>
      <c r="AR25">
        <f>INDEX(_calc_누적빈도!AR:AR,$A25)-INDEX(_calc_누적빈도!AR:AR,$A25-기준450회_후보!$B$1)</f>
        <v>54</v>
      </c>
      <c r="AS25">
        <f>INDEX(_calc_누적빈도!AS:AS,$A25)-INDEX(_calc_누적빈도!AS:AS,$A25-기준450회_후보!$B$1)</f>
        <v>56</v>
      </c>
      <c r="AT25">
        <f>INDEX(_calc_누적빈도!AT:AT,$A25)-INDEX(_calc_누적빈도!AT:AT,$A25-기준450회_후보!$B$1)</f>
        <v>69</v>
      </c>
      <c r="AU25">
        <f>(RANK(_calc_라운드기준!B25,_calc_라운드기준!$B25:$AT25,0)+COUNTIFS(_calc_라운드기준!$B25:$AT25,_calc_라운드기준!B25,$B$1:$AT$1,"&lt;"&amp;1))-(RANK(B25,$B25:$AT25,0)+COUNTIFS($B25:$AT25,B25,$B$1:$AT$1,"&lt;"&amp;1))</f>
        <v>-28</v>
      </c>
      <c r="AV25">
        <f>(RANK(_calc_라운드기준!C25,_calc_라운드기준!$B25:$AT25,0)+COUNTIFS(_calc_라운드기준!$B25:$AT25,_calc_라운드기준!C25,$B$1:$AT$1,"&lt;"&amp;2))-(RANK(C25,$B25:$AT25,0)+COUNTIFS($B25:$AT25,C25,$B$1:$AT$1,"&lt;"&amp;2))</f>
        <v>-3</v>
      </c>
      <c r="AW25">
        <f>(RANK(_calc_라운드기준!D25,_calc_라운드기준!$B25:$AT25,0)+COUNTIFS(_calc_라운드기준!$B25:$AT25,_calc_라운드기준!D25,$B$1:$AT$1,"&lt;"&amp;3))-(RANK(D25,$B25:$AT25,0)+COUNTIFS($B25:$AT25,D25,$B$1:$AT$1,"&lt;"&amp;3))</f>
        <v>-5</v>
      </c>
      <c r="AX25">
        <f>(RANK(_calc_라운드기준!E25,_calc_라운드기준!$B25:$AT25,0)+COUNTIFS(_calc_라운드기준!$B25:$AT25,_calc_라운드기준!E25,$B$1:$AT$1,"&lt;"&amp;4))-(RANK(E25,$B25:$AT25,0)+COUNTIFS($B25:$AT25,E25,$B$1:$AT$1,"&lt;"&amp;4))</f>
        <v>-19</v>
      </c>
      <c r="AY25">
        <f>(RANK(_calc_라운드기준!F25,_calc_라운드기준!$B25:$AT25,0)+COUNTIFS(_calc_라운드기준!$B25:$AT25,_calc_라운드기준!F25,$B$1:$AT$1,"&lt;"&amp;5))-(RANK(F25,$B25:$AT25,0)+COUNTIFS($B25:$AT25,F25,$B$1:$AT$1,"&lt;"&amp;5))</f>
        <v>-31</v>
      </c>
      <c r="AZ25">
        <f>(RANK(_calc_라운드기준!G25,_calc_라운드기준!$B25:$AT25,0)+COUNTIFS(_calc_라운드기준!$B25:$AT25,_calc_라운드기준!G25,$B$1:$AT$1,"&lt;"&amp;6))-(RANK(G25,$B25:$AT25,0)+COUNTIFS($B25:$AT25,G25,$B$1:$AT$1,"&lt;"&amp;6))</f>
        <v>4</v>
      </c>
      <c r="BA25">
        <f>(RANK(_calc_라운드기준!H25,_calc_라운드기준!$B25:$AT25,0)+COUNTIFS(_calc_라운드기준!$B25:$AT25,_calc_라운드기준!H25,$B$1:$AT$1,"&lt;"&amp;7))-(RANK(H25,$B25:$AT25,0)+COUNTIFS($B25:$AT25,H25,$B$1:$AT$1,"&lt;"&amp;7))</f>
        <v>-13</v>
      </c>
      <c r="BB25">
        <f>(RANK(_calc_라운드기준!I25,_calc_라운드기준!$B25:$AT25,0)+COUNTIFS(_calc_라운드기준!$B25:$AT25,_calc_라운드기준!I25,$B$1:$AT$1,"&lt;"&amp;8))-(RANK(I25,$B25:$AT25,0)+COUNTIFS($B25:$AT25,I25,$B$1:$AT$1,"&lt;"&amp;8))</f>
        <v>-35</v>
      </c>
      <c r="BC25">
        <f>(RANK(_calc_라운드기준!J25,_calc_라운드기준!$B25:$AT25,0)+COUNTIFS(_calc_라운드기준!$B25:$AT25,_calc_라운드기준!J25,$B$1:$AT$1,"&lt;"&amp;9))-(RANK(J25,$B25:$AT25,0)+COUNTIFS($B25:$AT25,J25,$B$1:$AT$1,"&lt;"&amp;9))</f>
        <v>-19</v>
      </c>
      <c r="BD25">
        <f>(RANK(_calc_라운드기준!K25,_calc_라운드기준!$B25:$AT25,0)+COUNTIFS(_calc_라운드기준!$B25:$AT25,_calc_라운드기준!K25,$B$1:$AT$1,"&lt;"&amp;10))-(RANK(K25,$B25:$AT25,0)+COUNTIFS($B25:$AT25,K25,$B$1:$AT$1,"&lt;"&amp;10))</f>
        <v>-6</v>
      </c>
      <c r="BE25">
        <f>(RANK(_calc_라운드기준!L25,_calc_라운드기준!$B25:$AT25,0)+COUNTIFS(_calc_라운드기준!$B25:$AT25,_calc_라운드기준!L25,$B$1:$AT$1,"&lt;"&amp;11))-(RANK(L25,$B25:$AT25,0)+COUNTIFS($B25:$AT25,L25,$B$1:$AT$1,"&lt;"&amp;11))</f>
        <v>-3</v>
      </c>
      <c r="BF25">
        <f>(RANK(_calc_라운드기준!M25,_calc_라운드기준!$B25:$AT25,0)+COUNTIFS(_calc_라운드기준!$B25:$AT25,_calc_라운드기준!M25,$B$1:$AT$1,"&lt;"&amp;12))-(RANK(M25,$B25:$AT25,0)+COUNTIFS($B25:$AT25,M25,$B$1:$AT$1,"&lt;"&amp;12))</f>
        <v>25</v>
      </c>
      <c r="BG25">
        <f>(RANK(_calc_라운드기준!N25,_calc_라운드기준!$B25:$AT25,0)+COUNTIFS(_calc_라운드기준!$B25:$AT25,_calc_라운드기준!N25,$B$1:$AT$1,"&lt;"&amp;13))-(RANK(N25,$B25:$AT25,0)+COUNTIFS($B25:$AT25,N25,$B$1:$AT$1,"&lt;"&amp;13))</f>
        <v>29</v>
      </c>
      <c r="BH25">
        <f>(RANK(_calc_라운드기준!O25,_calc_라운드기준!$B25:$AT25,0)+COUNTIFS(_calc_라운드기준!$B25:$AT25,_calc_라운드기준!O25,$B$1:$AT$1,"&lt;"&amp;14))-(RANK(O25,$B25:$AT25,0)+COUNTIFS($B25:$AT25,O25,$B$1:$AT$1,"&lt;"&amp;14))</f>
        <v>22</v>
      </c>
      <c r="BI25">
        <f>(RANK(_calc_라운드기준!P25,_calc_라운드기준!$B25:$AT25,0)+COUNTIFS(_calc_라운드기준!$B25:$AT25,_calc_라운드기준!P25,$B$1:$AT$1,"&lt;"&amp;15))-(RANK(P25,$B25:$AT25,0)+COUNTIFS($B25:$AT25,P25,$B$1:$AT$1,"&lt;"&amp;15))</f>
        <v>-13</v>
      </c>
      <c r="BJ25">
        <f>(RANK(_calc_라운드기준!Q25,_calc_라운드기준!$B25:$AT25,0)+COUNTIFS(_calc_라운드기준!$B25:$AT25,_calc_라운드기준!Q25,$B$1:$AT$1,"&lt;"&amp;16))-(RANK(Q25,$B25:$AT25,0)+COUNTIFS($B25:$AT25,Q25,$B$1:$AT$1,"&lt;"&amp;16))</f>
        <v>0</v>
      </c>
      <c r="BK25">
        <f>(RANK(_calc_라운드기준!R25,_calc_라운드기준!$B25:$AT25,0)+COUNTIFS(_calc_라운드기준!$B25:$AT25,_calc_라운드기준!R25,$B$1:$AT$1,"&lt;"&amp;17))-(RANK(R25,$B25:$AT25,0)+COUNTIFS($B25:$AT25,R25,$B$1:$AT$1,"&lt;"&amp;17))</f>
        <v>-13</v>
      </c>
      <c r="BL25">
        <f>(RANK(_calc_라운드기준!S25,_calc_라운드기준!$B25:$AT25,0)+COUNTIFS(_calc_라운드기준!$B25:$AT25,_calc_라운드기준!S25,$B$1:$AT$1,"&lt;"&amp;18))-(RANK(S25,$B25:$AT25,0)+COUNTIFS($B25:$AT25,S25,$B$1:$AT$1,"&lt;"&amp;18))</f>
        <v>32</v>
      </c>
      <c r="BM25">
        <f>(RANK(_calc_라운드기준!T25,_calc_라운드기준!$B25:$AT25,0)+COUNTIFS(_calc_라운드기준!$B25:$AT25,_calc_라운드기준!T25,$B$1:$AT$1,"&lt;"&amp;19))-(RANK(T25,$B25:$AT25,0)+COUNTIFS($B25:$AT25,T25,$B$1:$AT$1,"&lt;"&amp;19))</f>
        <v>5</v>
      </c>
      <c r="BN25">
        <f>(RANK(_calc_라운드기준!U25,_calc_라운드기준!$B25:$AT25,0)+COUNTIFS(_calc_라운드기준!$B25:$AT25,_calc_라운드기준!U25,$B$1:$AT$1,"&lt;"&amp;20))-(RANK(U25,$B25:$AT25,0)+COUNTIFS($B25:$AT25,U25,$B$1:$AT$1,"&lt;"&amp;20))</f>
        <v>-16</v>
      </c>
      <c r="BO25">
        <f>(RANK(_calc_라운드기준!V25,_calc_라운드기준!$B25:$AT25,0)+COUNTIFS(_calc_라운드기준!$B25:$AT25,_calc_라운드기준!V25,$B$1:$AT$1,"&lt;"&amp;21))-(RANK(V25,$B25:$AT25,0)+COUNTIFS($B25:$AT25,V25,$B$1:$AT$1,"&lt;"&amp;21))</f>
        <v>37</v>
      </c>
      <c r="BP25">
        <f>(RANK(_calc_라운드기준!W25,_calc_라운드기준!$B25:$AT25,0)+COUNTIFS(_calc_라운드기준!$B25:$AT25,_calc_라운드기준!W25,$B$1:$AT$1,"&lt;"&amp;22))-(RANK(W25,$B25:$AT25,0)+COUNTIFS($B25:$AT25,W25,$B$1:$AT$1,"&lt;"&amp;22))</f>
        <v>12</v>
      </c>
      <c r="BQ25">
        <f>(RANK(_calc_라운드기준!X25,_calc_라운드기준!$B25:$AT25,0)+COUNTIFS(_calc_라운드기준!$B25:$AT25,_calc_라운드기준!X25,$B$1:$AT$1,"&lt;"&amp;23))-(RANK(X25,$B25:$AT25,0)+COUNTIFS($B25:$AT25,X25,$B$1:$AT$1,"&lt;"&amp;23))</f>
        <v>-27</v>
      </c>
      <c r="BR25">
        <f>(RANK(_calc_라운드기준!Y25,_calc_라운드기준!$B25:$AT25,0)+COUNTIFS(_calc_라운드기준!$B25:$AT25,_calc_라운드기준!Y25,$B$1:$AT$1,"&lt;"&amp;24))-(RANK(Y25,$B25:$AT25,0)+COUNTIFS($B25:$AT25,Y25,$B$1:$AT$1,"&lt;"&amp;24))</f>
        <v>-8</v>
      </c>
      <c r="BS25">
        <f>(RANK(_calc_라운드기준!Z25,_calc_라운드기준!$B25:$AT25,0)+COUNTIFS(_calc_라운드기준!$B25:$AT25,_calc_라운드기준!Z25,$B$1:$AT$1,"&lt;"&amp;25))-(RANK(Z25,$B25:$AT25,0)+COUNTIFS($B25:$AT25,Z25,$B$1:$AT$1,"&lt;"&amp;25))</f>
        <v>-13</v>
      </c>
      <c r="BT25">
        <f>(RANK(_calc_라운드기준!AA25,_calc_라운드기준!$B25:$AT25,0)+COUNTIFS(_calc_라운드기준!$B25:$AT25,_calc_라운드기준!AA25,$B$1:$AT$1,"&lt;"&amp;26))-(RANK(AA25,$B25:$AT25,0)+COUNTIFS($B25:$AT25,AA25,$B$1:$AT$1,"&lt;"&amp;26))</f>
        <v>9</v>
      </c>
      <c r="BU25">
        <f>(RANK(_calc_라운드기준!AB25,_calc_라운드기준!$B25:$AT25,0)+COUNTIFS(_calc_라운드기준!$B25:$AT25,_calc_라운드기준!AB25,$B$1:$AT$1,"&lt;"&amp;27))-(RANK(AB25,$B25:$AT25,0)+COUNTIFS($B25:$AT25,AB25,$B$1:$AT$1,"&lt;"&amp;27))</f>
        <v>-21</v>
      </c>
      <c r="BV25">
        <f>(RANK(_calc_라운드기준!AC25,_calc_라운드기준!$B25:$AT25,0)+COUNTIFS(_calc_라운드기준!$B25:$AT25,_calc_라운드기준!AC25,$B$1:$AT$1,"&lt;"&amp;28))-(RANK(AC25,$B25:$AT25,0)+COUNTIFS($B25:$AT25,AC25,$B$1:$AT$1,"&lt;"&amp;28))</f>
        <v>-8</v>
      </c>
      <c r="BW25">
        <f>(RANK(_calc_라운드기준!AD25,_calc_라운드기준!$B25:$AT25,0)+COUNTIFS(_calc_라운드기준!$B25:$AT25,_calc_라운드기준!AD25,$B$1:$AT$1,"&lt;"&amp;29))-(RANK(AD25,$B25:$AT25,0)+COUNTIFS($B25:$AT25,AD25,$B$1:$AT$1,"&lt;"&amp;29))</f>
        <v>5</v>
      </c>
      <c r="BX25">
        <f>(RANK(_calc_라운드기준!AE25,_calc_라운드기준!$B25:$AT25,0)+COUNTIFS(_calc_라운드기준!$B25:$AT25,_calc_라운드기준!AE25,$B$1:$AT$1,"&lt;"&amp;30))-(RANK(AE25,$B25:$AT25,0)+COUNTIFS($B25:$AT25,AE25,$B$1:$AT$1,"&lt;"&amp;30))</f>
        <v>5</v>
      </c>
      <c r="BY25">
        <f>(RANK(_calc_라운드기준!AF25,_calc_라운드기준!$B25:$AT25,0)+COUNTIFS(_calc_라운드기준!$B25:$AT25,_calc_라운드기준!AF25,$B$1:$AT$1,"&lt;"&amp;31))-(RANK(AF25,$B25:$AT25,0)+COUNTIFS($B25:$AT25,AF25,$B$1:$AT$1,"&lt;"&amp;31))</f>
        <v>-5</v>
      </c>
      <c r="BZ25">
        <f>(RANK(_calc_라운드기준!AG25,_calc_라운드기준!$B25:$AT25,0)+COUNTIFS(_calc_라운드기준!$B25:$AT25,_calc_라운드기준!AG25,$B$1:$AT$1,"&lt;"&amp;32))-(RANK(AG25,$B25:$AT25,0)+COUNTIFS($B25:$AT25,AG25,$B$1:$AT$1,"&lt;"&amp;32))</f>
        <v>0</v>
      </c>
      <c r="CA25">
        <f>(RANK(_calc_라운드기준!AH25,_calc_라운드기준!$B25:$AT25,0)+COUNTIFS(_calc_라운드기준!$B25:$AT25,_calc_라운드기준!AH25,$B$1:$AT$1,"&lt;"&amp;33))-(RANK(AH25,$B25:$AT25,0)+COUNTIFS($B25:$AT25,AH25,$B$1:$AT$1,"&lt;"&amp;33))</f>
        <v>21</v>
      </c>
      <c r="CB25">
        <f>(RANK(_calc_라운드기준!AI25,_calc_라운드기준!$B25:$AT25,0)+COUNTIFS(_calc_라운드기준!$B25:$AT25,_calc_라운드기준!AI25,$B$1:$AT$1,"&lt;"&amp;34))-(RANK(AI25,$B25:$AT25,0)+COUNTIFS($B25:$AT25,AI25,$B$1:$AT$1,"&lt;"&amp;34))</f>
        <v>22</v>
      </c>
      <c r="CC25">
        <f>(RANK(_calc_라운드기준!AJ25,_calc_라운드기준!$B25:$AT25,0)+COUNTIFS(_calc_라운드기준!$B25:$AT25,_calc_라운드기준!AJ25,$B$1:$AT$1,"&lt;"&amp;35))-(RANK(AJ25,$B25:$AT25,0)+COUNTIFS($B25:$AT25,AJ25,$B$1:$AT$1,"&lt;"&amp;35))</f>
        <v>8</v>
      </c>
      <c r="CD25">
        <f>(RANK(_calc_라운드기준!AK25,_calc_라운드기준!$B25:$AT25,0)+COUNTIFS(_calc_라운드기준!$B25:$AT25,_calc_라운드기준!AK25,$B$1:$AT$1,"&lt;"&amp;36))-(RANK(AK25,$B25:$AT25,0)+COUNTIFS($B25:$AT25,AK25,$B$1:$AT$1,"&lt;"&amp;36))</f>
        <v>-4</v>
      </c>
      <c r="CE25">
        <f>(RANK(_calc_라운드기준!AL25,_calc_라운드기준!$B25:$AT25,0)+COUNTIFS(_calc_라운드기준!$B25:$AT25,_calc_라운드기준!AL25,$B$1:$AT$1,"&lt;"&amp;37))-(RANK(AL25,$B25:$AT25,0)+COUNTIFS($B25:$AT25,AL25,$B$1:$AT$1,"&lt;"&amp;37))</f>
        <v>-5</v>
      </c>
      <c r="CF25">
        <f>(RANK(_calc_라운드기준!AM25,_calc_라운드기준!$B25:$AT25,0)+COUNTIFS(_calc_라운드기준!$B25:$AT25,_calc_라운드기준!AM25,$B$1:$AT$1,"&lt;"&amp;38))-(RANK(AM25,$B25:$AT25,0)+COUNTIFS($B25:$AT25,AM25,$B$1:$AT$1,"&lt;"&amp;38))</f>
        <v>20</v>
      </c>
      <c r="CG25">
        <f>(RANK(_calc_라운드기준!AN25,_calc_라운드기준!$B25:$AT25,0)+COUNTIFS(_calc_라운드기준!$B25:$AT25,_calc_라운드기준!AN25,$B$1:$AT$1,"&lt;"&amp;39))-(RANK(AN25,$B25:$AT25,0)+COUNTIFS($B25:$AT25,AN25,$B$1:$AT$1,"&lt;"&amp;39))</f>
        <v>17</v>
      </c>
      <c r="CH25">
        <f>(RANK(_calc_라운드기준!AO25,_calc_라운드기준!$B25:$AT25,0)+COUNTIFS(_calc_라운드기준!$B25:$AT25,_calc_라운드기준!AO25,$B$1:$AT$1,"&lt;"&amp;40))-(RANK(AO25,$B25:$AT25,0)+COUNTIFS($B25:$AT25,AO25,$B$1:$AT$1,"&lt;"&amp;40))</f>
        <v>-22</v>
      </c>
      <c r="CI25">
        <f>(RANK(_calc_라운드기준!AP25,_calc_라운드기준!$B25:$AT25,0)+COUNTIFS(_calc_라운드기준!$B25:$AT25,_calc_라운드기준!AP25,$B$1:$AT$1,"&lt;"&amp;41))-(RANK(AP25,$B25:$AT25,0)+COUNTIFS($B25:$AT25,AP25,$B$1:$AT$1,"&lt;"&amp;41))</f>
        <v>-7</v>
      </c>
      <c r="CJ25">
        <f>(RANK(_calc_라운드기준!AQ25,_calc_라운드기준!$B25:$AT25,0)+COUNTIFS(_calc_라운드기준!$B25:$AT25,_calc_라운드기준!AQ25,$B$1:$AT$1,"&lt;"&amp;42))-(RANK(AQ25,$B25:$AT25,0)+COUNTIFS($B25:$AT25,AQ25,$B$1:$AT$1,"&lt;"&amp;42))</f>
        <v>12</v>
      </c>
      <c r="CK25">
        <f>(RANK(_calc_라운드기준!AR25,_calc_라운드기준!$B25:$AT25,0)+COUNTIFS(_calc_라운드기준!$B25:$AT25,_calc_라운드기준!AR25,$B$1:$AT$1,"&lt;"&amp;43))-(RANK(AR25,$B25:$AT25,0)+COUNTIFS($B25:$AT25,AR25,$B$1:$AT$1,"&lt;"&amp;43))</f>
        <v>8</v>
      </c>
      <c r="CL25">
        <f>(RANK(_calc_라운드기준!AS25,_calc_라운드기준!$B25:$AT25,0)+COUNTIFS(_calc_라운드기준!$B25:$AT25,_calc_라운드기준!AS25,$B$1:$AT$1,"&lt;"&amp;44))-(RANK(AS25,$B25:$AT25,0)+COUNTIFS($B25:$AT25,AS25,$B$1:$AT$1,"&lt;"&amp;44))</f>
        <v>2</v>
      </c>
      <c r="CM25">
        <f>(RANK(_calc_라운드기준!AT25,_calc_라운드기준!$B25:$AT25,0)+COUNTIFS(_calc_라운드기준!$B25:$AT25,_calc_라운드기준!AT25,$B$1:$AT$1,"&lt;"&amp;45))-(RANK(AT25,$B25:$AT25,0)+COUNTIFS($B25:$AT25,AT25,$B$1:$AT$1,"&lt;"&amp;45))</f>
        <v>29</v>
      </c>
      <c r="CN25">
        <f t="shared" si="0"/>
        <v>43</v>
      </c>
      <c r="CO25">
        <f t="shared" si="1"/>
        <v>23</v>
      </c>
      <c r="CP25">
        <f t="shared" si="2"/>
        <v>26</v>
      </c>
      <c r="CQ25">
        <f t="shared" si="3"/>
        <v>38</v>
      </c>
      <c r="CR25">
        <f t="shared" si="4"/>
        <v>44</v>
      </c>
      <c r="CS25">
        <f t="shared" si="5"/>
        <v>19</v>
      </c>
      <c r="CT25">
        <f t="shared" si="6"/>
        <v>33</v>
      </c>
      <c r="CU25">
        <f t="shared" si="7"/>
        <v>45</v>
      </c>
      <c r="CV25">
        <f t="shared" si="8"/>
        <v>39</v>
      </c>
      <c r="CW25">
        <f t="shared" si="9"/>
        <v>29</v>
      </c>
      <c r="CX25">
        <f t="shared" si="10"/>
        <v>24</v>
      </c>
      <c r="CY25">
        <f t="shared" si="11"/>
        <v>5</v>
      </c>
      <c r="CZ25">
        <f t="shared" si="12"/>
        <v>3</v>
      </c>
      <c r="DA25">
        <f t="shared" si="13"/>
        <v>6</v>
      </c>
      <c r="DB25">
        <f t="shared" si="14"/>
        <v>34</v>
      </c>
      <c r="DC25">
        <f t="shared" si="15"/>
        <v>21</v>
      </c>
      <c r="DD25">
        <f t="shared" si="16"/>
        <v>35</v>
      </c>
      <c r="DE25">
        <f t="shared" si="17"/>
        <v>2</v>
      </c>
      <c r="DF25">
        <f t="shared" si="18"/>
        <v>16</v>
      </c>
      <c r="DG25">
        <f t="shared" si="19"/>
        <v>37</v>
      </c>
      <c r="DH25">
        <f t="shared" si="20"/>
        <v>1</v>
      </c>
      <c r="DI25">
        <f t="shared" si="21"/>
        <v>11</v>
      </c>
      <c r="DJ25">
        <f t="shared" si="22"/>
        <v>42</v>
      </c>
      <c r="DK25">
        <f t="shared" si="23"/>
        <v>31</v>
      </c>
      <c r="DL25">
        <f t="shared" si="24"/>
        <v>36</v>
      </c>
      <c r="DM25">
        <f t="shared" si="25"/>
        <v>13</v>
      </c>
      <c r="DN25">
        <f t="shared" si="26"/>
        <v>40</v>
      </c>
      <c r="DO25">
        <f t="shared" si="27"/>
        <v>32</v>
      </c>
      <c r="DP25">
        <f t="shared" si="28"/>
        <v>17</v>
      </c>
      <c r="DQ25">
        <f t="shared" si="29"/>
        <v>18</v>
      </c>
      <c r="DR25">
        <f t="shared" si="30"/>
        <v>27</v>
      </c>
      <c r="DS25">
        <f t="shared" si="31"/>
        <v>22</v>
      </c>
      <c r="DT25">
        <f t="shared" si="32"/>
        <v>8</v>
      </c>
      <c r="DU25">
        <f t="shared" si="33"/>
        <v>7</v>
      </c>
      <c r="DV25">
        <f t="shared" si="34"/>
        <v>14</v>
      </c>
      <c r="DW25">
        <f t="shared" si="35"/>
        <v>25</v>
      </c>
      <c r="DX25">
        <f t="shared" si="36"/>
        <v>28</v>
      </c>
      <c r="DY25">
        <f t="shared" si="37"/>
        <v>9</v>
      </c>
      <c r="DZ25">
        <f t="shared" si="38"/>
        <v>10</v>
      </c>
      <c r="EA25">
        <f t="shared" si="39"/>
        <v>41</v>
      </c>
      <c r="EB25">
        <f t="shared" si="40"/>
        <v>30</v>
      </c>
      <c r="EC25">
        <f t="shared" si="41"/>
        <v>12</v>
      </c>
      <c r="ED25">
        <f t="shared" si="42"/>
        <v>15</v>
      </c>
      <c r="EE25">
        <f t="shared" si="43"/>
        <v>20</v>
      </c>
      <c r="EF25">
        <f t="shared" si="44"/>
        <v>4</v>
      </c>
    </row>
    <row r="26" spans="1:136" ht="16.5" customHeight="1">
      <c r="A26">
        <f>_calc_라운드기준!A26</f>
        <v>1220</v>
      </c>
      <c r="B26">
        <f>INDEX(_calc_누적빈도!B:B,$A26)-INDEX(_calc_누적빈도!B:B,$A26-기준450회_후보!$B$1)</f>
        <v>55</v>
      </c>
      <c r="C26">
        <f>INDEX(_calc_누적빈도!C:C,$A26)-INDEX(_calc_누적빈도!C:C,$A26-기준450회_후보!$B$1)</f>
        <v>51</v>
      </c>
      <c r="D26">
        <f>INDEX(_calc_누적빈도!D:D,$A26)-INDEX(_calc_누적빈도!D:D,$A26-기준450회_후보!$B$1)</f>
        <v>68</v>
      </c>
      <c r="E26">
        <f>INDEX(_calc_누적빈도!E:E,$A26)-INDEX(_calc_누적빈도!E:E,$A26-기준450회_후보!$B$1)</f>
        <v>49</v>
      </c>
      <c r="F26">
        <f>INDEX(_calc_누적빈도!F:F,$A26)-INDEX(_calc_누적빈도!F:F,$A26-기준450회_후보!$B$1)</f>
        <v>45</v>
      </c>
      <c r="G26">
        <f>INDEX(_calc_누적빈도!G:G,$A26)-INDEX(_calc_누적빈도!G:G,$A26-기준450회_후보!$B$1)</f>
        <v>70</v>
      </c>
      <c r="H26">
        <f>INDEX(_calc_누적빈도!H:H,$A26)-INDEX(_calc_누적빈도!H:H,$A26-기준450회_후보!$B$1)</f>
        <v>60</v>
      </c>
      <c r="I26">
        <f>INDEX(_calc_누적빈도!I:I,$A26)-INDEX(_calc_누적빈도!I:I,$A26-기준450회_후보!$B$1)</f>
        <v>47</v>
      </c>
      <c r="J26">
        <f>INDEX(_calc_누적빈도!J:J,$A26)-INDEX(_calc_누적빈도!J:J,$A26-기준450회_후보!$B$1)</f>
        <v>55</v>
      </c>
      <c r="K26">
        <f>INDEX(_calc_누적빈도!K:K,$A26)-INDEX(_calc_누적빈도!K:K,$A26-기준450회_후보!$B$1)</f>
        <v>56</v>
      </c>
      <c r="L26">
        <f>INDEX(_calc_누적빈도!L:L,$A26)-INDEX(_calc_누적빈도!L:L,$A26-기준450회_후보!$B$1)</f>
        <v>58</v>
      </c>
      <c r="M26">
        <f>INDEX(_calc_누적빈도!M:M,$A26)-INDEX(_calc_누적빈도!M:M,$A26-기준450회_후보!$B$1)</f>
        <v>76</v>
      </c>
      <c r="N26">
        <f>INDEX(_calc_누적빈도!N:N,$A26)-INDEX(_calc_누적빈도!N:N,$A26-기준450회_후보!$B$1)</f>
        <v>68</v>
      </c>
      <c r="O26">
        <f>INDEX(_calc_누적빈도!O:O,$A26)-INDEX(_calc_누적빈도!O:O,$A26-기준450회_후보!$B$1)</f>
        <v>61</v>
      </c>
      <c r="P26">
        <f>INDEX(_calc_누적빈도!P:P,$A26)-INDEX(_calc_누적빈도!P:P,$A26-기준450회_후보!$B$1)</f>
        <v>63</v>
      </c>
      <c r="Q26">
        <f>INDEX(_calc_누적빈도!Q:Q,$A26)-INDEX(_calc_누적빈도!Q:Q,$A26-기준450회_후보!$B$1)</f>
        <v>70</v>
      </c>
      <c r="R26">
        <f>INDEX(_calc_누적빈도!R:R,$A26)-INDEX(_calc_누적빈도!R:R,$A26-기준450회_후보!$B$1)</f>
        <v>58</v>
      </c>
      <c r="S26">
        <f>INDEX(_calc_누적빈도!S:S,$A26)-INDEX(_calc_누적빈도!S:S,$A26-기준450회_후보!$B$1)</f>
        <v>68</v>
      </c>
      <c r="T26">
        <f>INDEX(_calc_누적빈도!T:T,$A26)-INDEX(_calc_누적빈도!T:T,$A26-기준450회_후보!$B$1)</f>
        <v>65</v>
      </c>
      <c r="U26">
        <f>INDEX(_calc_누적빈도!U:U,$A26)-INDEX(_calc_누적빈도!U:U,$A26-기준450회_후보!$B$1)</f>
        <v>49</v>
      </c>
      <c r="V26">
        <f>INDEX(_calc_누적빈도!V:V,$A26)-INDEX(_calc_누적빈도!V:V,$A26-기준450회_후보!$B$1)</f>
        <v>70</v>
      </c>
      <c r="W26">
        <f>INDEX(_calc_누적빈도!W:W,$A26)-INDEX(_calc_누적빈도!W:W,$A26-기준450회_후보!$B$1)</f>
        <v>55</v>
      </c>
      <c r="X26">
        <f>INDEX(_calc_누적빈도!X:X,$A26)-INDEX(_calc_누적빈도!X:X,$A26-기준450회_후보!$B$1)</f>
        <v>54</v>
      </c>
      <c r="Y26">
        <f>INDEX(_calc_누적빈도!Y:Y,$A26)-INDEX(_calc_누적빈도!Y:Y,$A26-기준450회_후보!$B$1)</f>
        <v>61</v>
      </c>
      <c r="Z26">
        <f>INDEX(_calc_누적빈도!Z:Z,$A26)-INDEX(_calc_누적빈도!Z:Z,$A26-기준450회_후보!$B$1)</f>
        <v>50</v>
      </c>
      <c r="AA26">
        <f>INDEX(_calc_누적빈도!AA:AA,$A26)-INDEX(_calc_누적빈도!AA:AA,$A26-기준450회_후보!$B$1)</f>
        <v>61</v>
      </c>
      <c r="AB26">
        <f>INDEX(_calc_누적빈도!AB:AB,$A26)-INDEX(_calc_누적빈도!AB:AB,$A26-기준450회_후보!$B$1)</f>
        <v>60</v>
      </c>
      <c r="AC26">
        <f>INDEX(_calc_누적빈도!AC:AC,$A26)-INDEX(_calc_누적빈도!AC:AC,$A26-기준450회_후보!$B$1)</f>
        <v>63</v>
      </c>
      <c r="AD26">
        <f>INDEX(_calc_누적빈도!AD:AD,$A26)-INDEX(_calc_누적빈도!AD:AD,$A26-기준450회_후보!$B$1)</f>
        <v>59</v>
      </c>
      <c r="AE26">
        <f>INDEX(_calc_누적빈도!AE:AE,$A26)-INDEX(_calc_누적빈도!AE:AE,$A26-기준450회_후보!$B$1)</f>
        <v>65</v>
      </c>
      <c r="AF26">
        <f>INDEX(_calc_누적빈도!AF:AF,$A26)-INDEX(_calc_누적빈도!AF:AF,$A26-기준450회_후보!$B$1)</f>
        <v>63</v>
      </c>
      <c r="AG26">
        <f>INDEX(_calc_누적빈도!AG:AG,$A26)-INDEX(_calc_누적빈도!AG:AG,$A26-기준450회_후보!$B$1)</f>
        <v>53</v>
      </c>
      <c r="AH26">
        <f>INDEX(_calc_누적빈도!AH:AH,$A26)-INDEX(_calc_누적빈도!AH:AH,$A26-기준450회_후보!$B$1)</f>
        <v>66</v>
      </c>
      <c r="AI26">
        <f>INDEX(_calc_누적빈도!AI:AI,$A26)-INDEX(_calc_누적빈도!AI:AI,$A26-기준450회_후보!$B$1)</f>
        <v>59</v>
      </c>
      <c r="AJ26">
        <f>INDEX(_calc_누적빈도!AJ:AJ,$A26)-INDEX(_calc_누적빈도!AJ:AJ,$A26-기준450회_후보!$B$1)</f>
        <v>66</v>
      </c>
      <c r="AK26">
        <f>INDEX(_calc_누적빈도!AK:AK,$A26)-INDEX(_calc_누적빈도!AK:AK,$A26-기준450회_후보!$B$1)</f>
        <v>60</v>
      </c>
      <c r="AL26">
        <f>INDEX(_calc_누적빈도!AL:AL,$A26)-INDEX(_calc_누적빈도!AL:AL,$A26-기준450회_후보!$B$1)</f>
        <v>59</v>
      </c>
      <c r="AM26">
        <f>INDEX(_calc_누적빈도!AM:AM,$A26)-INDEX(_calc_누적빈도!AM:AM,$A26-기준450회_후보!$B$1)</f>
        <v>75</v>
      </c>
      <c r="AN26">
        <f>INDEX(_calc_누적빈도!AN:AN,$A26)-INDEX(_calc_누적빈도!AN:AN,$A26-기준450회_후보!$B$1)</f>
        <v>65</v>
      </c>
      <c r="AO26">
        <f>INDEX(_calc_누적빈도!AO:AO,$A26)-INDEX(_calc_누적빈도!AO:AO,$A26-기준450회_후보!$B$1)</f>
        <v>54</v>
      </c>
      <c r="AP26">
        <f>INDEX(_calc_누적빈도!AP:AP,$A26)-INDEX(_calc_누적빈도!AP:AP,$A26-기준450회_후보!$B$1)</f>
        <v>52</v>
      </c>
      <c r="AQ26">
        <f>INDEX(_calc_누적빈도!AQ:AQ,$A26)-INDEX(_calc_누적빈도!AQ:AQ,$A26-기준450회_후보!$B$1)</f>
        <v>59</v>
      </c>
      <c r="AR26">
        <f>INDEX(_calc_누적빈도!AR:AR,$A26)-INDEX(_calc_누적빈도!AR:AR,$A26-기준450회_후보!$B$1)</f>
        <v>54</v>
      </c>
      <c r="AS26">
        <f>INDEX(_calc_누적빈도!AS:AS,$A26)-INDEX(_calc_누적빈도!AS:AS,$A26-기준450회_후보!$B$1)</f>
        <v>56</v>
      </c>
      <c r="AT26">
        <f>INDEX(_calc_누적빈도!AT:AT,$A26)-INDEX(_calc_누적빈도!AT:AT,$A26-기준450회_후보!$B$1)</f>
        <v>69</v>
      </c>
      <c r="AU26">
        <f>(RANK(_calc_라운드기준!B26,_calc_라운드기준!$B26:$AT26,0)+COUNTIFS(_calc_라운드기준!$B26:$AT26,_calc_라운드기준!B26,$B$1:$AT$1,"&lt;"&amp;1))-(RANK(B26,$B26:$AT26,0)+COUNTIFS($B26:$AT26,B26,$B$1:$AT$1,"&lt;"&amp;1))</f>
        <v>-27</v>
      </c>
      <c r="AV26">
        <f>(RANK(_calc_라운드기준!C26,_calc_라운드기준!$B26:$AT26,0)+COUNTIFS(_calc_라운드기준!$B26:$AT26,_calc_라운드기준!C26,$B$1:$AT$1,"&lt;"&amp;2))-(RANK(C26,$B26:$AT26,0)+COUNTIFS($B26:$AT26,C26,$B$1:$AT$1,"&lt;"&amp;2))</f>
        <v>-1</v>
      </c>
      <c r="AW26">
        <f>(RANK(_calc_라운드기준!D26,_calc_라운드기준!$B26:$AT26,0)+COUNTIFS(_calc_라운드기준!$B26:$AT26,_calc_라운드기준!D26,$B$1:$AT$1,"&lt;"&amp;3))-(RANK(D26,$B26:$AT26,0)+COUNTIFS($B26:$AT26,D26,$B$1:$AT$1,"&lt;"&amp;3))</f>
        <v>-6</v>
      </c>
      <c r="AX26">
        <f>(RANK(_calc_라운드기준!E26,_calc_라운드기준!$B26:$AT26,0)+COUNTIFS(_calc_라운드기준!$B26:$AT26,_calc_라운드기준!E26,$B$1:$AT$1,"&lt;"&amp;4))-(RANK(E26,$B26:$AT26,0)+COUNTIFS($B26:$AT26,E26,$B$1:$AT$1,"&lt;"&amp;4))</f>
        <v>-19</v>
      </c>
      <c r="AY26">
        <f>(RANK(_calc_라운드기준!F26,_calc_라운드기준!$B26:$AT26,0)+COUNTIFS(_calc_라운드기준!$B26:$AT26,_calc_라운드기준!F26,$B$1:$AT$1,"&lt;"&amp;5))-(RANK(F26,$B26:$AT26,0)+COUNTIFS($B26:$AT26,F26,$B$1:$AT$1,"&lt;"&amp;5))</f>
        <v>-30</v>
      </c>
      <c r="AZ26">
        <f>(RANK(_calc_라운드기준!G26,_calc_라운드기준!$B26:$AT26,0)+COUNTIFS(_calc_라운드기준!$B26:$AT26,_calc_라운드기준!G26,$B$1:$AT$1,"&lt;"&amp;6))-(RANK(G26,$B26:$AT26,0)+COUNTIFS($B26:$AT26,G26,$B$1:$AT$1,"&lt;"&amp;6))</f>
        <v>4</v>
      </c>
      <c r="BA26">
        <f>(RANK(_calc_라운드기준!H26,_calc_라운드기준!$B26:$AT26,0)+COUNTIFS(_calc_라운드기준!$B26:$AT26,_calc_라운드기준!H26,$B$1:$AT$1,"&lt;"&amp;7))-(RANK(H26,$B26:$AT26,0)+COUNTIFS($B26:$AT26,H26,$B$1:$AT$1,"&lt;"&amp;7))</f>
        <v>-13</v>
      </c>
      <c r="BB26">
        <f>(RANK(_calc_라운드기준!I26,_calc_라운드기준!$B26:$AT26,0)+COUNTIFS(_calc_라운드기준!$B26:$AT26,_calc_라운드기준!I26,$B$1:$AT$1,"&lt;"&amp;8))-(RANK(I26,$B26:$AT26,0)+COUNTIFS($B26:$AT26,I26,$B$1:$AT$1,"&lt;"&amp;8))</f>
        <v>-35</v>
      </c>
      <c r="BC26">
        <f>(RANK(_calc_라운드기준!J26,_calc_라운드기준!$B26:$AT26,0)+COUNTIFS(_calc_라운드기준!$B26:$AT26,_calc_라운드기준!J26,$B$1:$AT$1,"&lt;"&amp;9))-(RANK(J26,$B26:$AT26,0)+COUNTIFS($B26:$AT26,J26,$B$1:$AT$1,"&lt;"&amp;9))</f>
        <v>-17</v>
      </c>
      <c r="BD26">
        <f>(RANK(_calc_라운드기준!K26,_calc_라운드기준!$B26:$AT26,0)+COUNTIFS(_calc_라운드기준!$B26:$AT26,_calc_라운드기준!K26,$B$1:$AT$1,"&lt;"&amp;10))-(RANK(K26,$B26:$AT26,0)+COUNTIFS($B26:$AT26,K26,$B$1:$AT$1,"&lt;"&amp;10))</f>
        <v>-6</v>
      </c>
      <c r="BE26">
        <f>(RANK(_calc_라운드기준!L26,_calc_라운드기준!$B26:$AT26,0)+COUNTIFS(_calc_라운드기준!$B26:$AT26,_calc_라운드기준!L26,$B$1:$AT$1,"&lt;"&amp;11))-(RANK(L26,$B26:$AT26,0)+COUNTIFS($B26:$AT26,L26,$B$1:$AT$1,"&lt;"&amp;11))</f>
        <v>-3</v>
      </c>
      <c r="BF26">
        <f>(RANK(_calc_라운드기준!M26,_calc_라운드기준!$B26:$AT26,0)+COUNTIFS(_calc_라운드기준!$B26:$AT26,_calc_라운드기준!M26,$B$1:$AT$1,"&lt;"&amp;12))-(RANK(M26,$B26:$AT26,0)+COUNTIFS($B26:$AT26,M26,$B$1:$AT$1,"&lt;"&amp;12))</f>
        <v>25</v>
      </c>
      <c r="BG26">
        <f>(RANK(_calc_라운드기준!N26,_calc_라운드기준!$B26:$AT26,0)+COUNTIFS(_calc_라운드기준!$B26:$AT26,_calc_라운드기준!N26,$B$1:$AT$1,"&lt;"&amp;13))-(RANK(N26,$B26:$AT26,0)+COUNTIFS($B26:$AT26,N26,$B$1:$AT$1,"&lt;"&amp;13))</f>
        <v>19</v>
      </c>
      <c r="BH26">
        <f>(RANK(_calc_라운드기준!O26,_calc_라운드기준!$B26:$AT26,0)+COUNTIFS(_calc_라운드기준!$B26:$AT26,_calc_라운드기준!O26,$B$1:$AT$1,"&lt;"&amp;14))-(RANK(O26,$B26:$AT26,0)+COUNTIFS($B26:$AT26,O26,$B$1:$AT$1,"&lt;"&amp;14))</f>
        <v>22</v>
      </c>
      <c r="BI26">
        <f>(RANK(_calc_라운드기준!P26,_calc_라운드기준!$B26:$AT26,0)+COUNTIFS(_calc_라운드기준!$B26:$AT26,_calc_라운드기준!P26,$B$1:$AT$1,"&lt;"&amp;15))-(RANK(P26,$B26:$AT26,0)+COUNTIFS($B26:$AT26,P26,$B$1:$AT$1,"&lt;"&amp;15))</f>
        <v>-12</v>
      </c>
      <c r="BJ26">
        <f>(RANK(_calc_라운드기준!Q26,_calc_라운드기준!$B26:$AT26,0)+COUNTIFS(_calc_라운드기준!$B26:$AT26,_calc_라운드기준!Q26,$B$1:$AT$1,"&lt;"&amp;16))-(RANK(Q26,$B26:$AT26,0)+COUNTIFS($B26:$AT26,Q26,$B$1:$AT$1,"&lt;"&amp;16))</f>
        <v>0</v>
      </c>
      <c r="BK26">
        <f>(RANK(_calc_라운드기준!R26,_calc_라운드기준!$B26:$AT26,0)+COUNTIFS(_calc_라운드기준!$B26:$AT26,_calc_라운드기준!R26,$B$1:$AT$1,"&lt;"&amp;17))-(RANK(R26,$B26:$AT26,0)+COUNTIFS($B26:$AT26,R26,$B$1:$AT$1,"&lt;"&amp;17))</f>
        <v>-12</v>
      </c>
      <c r="BL26">
        <f>(RANK(_calc_라운드기준!S26,_calc_라운드기준!$B26:$AT26,0)+COUNTIFS(_calc_라운드기준!$B26:$AT26,_calc_라운드기준!S26,$B$1:$AT$1,"&lt;"&amp;18))-(RANK(S26,$B26:$AT26,0)+COUNTIFS($B26:$AT26,S26,$B$1:$AT$1,"&lt;"&amp;18))</f>
        <v>32</v>
      </c>
      <c r="BM26">
        <f>(RANK(_calc_라운드기준!T26,_calc_라운드기준!$B26:$AT26,0)+COUNTIFS(_calc_라운드기준!$B26:$AT26,_calc_라운드기준!T26,$B$1:$AT$1,"&lt;"&amp;19))-(RANK(T26,$B26:$AT26,0)+COUNTIFS($B26:$AT26,T26,$B$1:$AT$1,"&lt;"&amp;19))</f>
        <v>6</v>
      </c>
      <c r="BN26">
        <f>(RANK(_calc_라운드기준!U26,_calc_라운드기준!$B26:$AT26,0)+COUNTIFS(_calc_라운드기준!$B26:$AT26,_calc_라운드기준!U26,$B$1:$AT$1,"&lt;"&amp;20))-(RANK(U26,$B26:$AT26,0)+COUNTIFS($B26:$AT26,U26,$B$1:$AT$1,"&lt;"&amp;20))</f>
        <v>-15</v>
      </c>
      <c r="BO26">
        <f>(RANK(_calc_라운드기준!V26,_calc_라운드기준!$B26:$AT26,0)+COUNTIFS(_calc_라운드기준!$B26:$AT26,_calc_라운드기준!V26,$B$1:$AT$1,"&lt;"&amp;21))-(RANK(V26,$B26:$AT26,0)+COUNTIFS($B26:$AT26,V26,$B$1:$AT$1,"&lt;"&amp;21))</f>
        <v>37</v>
      </c>
      <c r="BP26">
        <f>(RANK(_calc_라운드기준!W26,_calc_라운드기준!$B26:$AT26,0)+COUNTIFS(_calc_라운드기준!$B26:$AT26,_calc_라운드기준!W26,$B$1:$AT$1,"&lt;"&amp;22))-(RANK(W26,$B26:$AT26,0)+COUNTIFS($B26:$AT26,W26,$B$1:$AT$1,"&lt;"&amp;22))</f>
        <v>9</v>
      </c>
      <c r="BQ26">
        <f>(RANK(_calc_라운드기준!X26,_calc_라운드기준!$B26:$AT26,0)+COUNTIFS(_calc_라운드기준!$B26:$AT26,_calc_라운드기준!X26,$B$1:$AT$1,"&lt;"&amp;23))-(RANK(X26,$B26:$AT26,0)+COUNTIFS($B26:$AT26,X26,$B$1:$AT$1,"&lt;"&amp;23))</f>
        <v>-25</v>
      </c>
      <c r="BR26">
        <f>(RANK(_calc_라운드기준!Y26,_calc_라운드기준!$B26:$AT26,0)+COUNTIFS(_calc_라운드기준!$B26:$AT26,_calc_라운드기준!Y26,$B$1:$AT$1,"&lt;"&amp;24))-(RANK(Y26,$B26:$AT26,0)+COUNTIFS($B26:$AT26,Y26,$B$1:$AT$1,"&lt;"&amp;24))</f>
        <v>-8</v>
      </c>
      <c r="BS26">
        <f>(RANK(_calc_라운드기준!Z26,_calc_라운드기준!$B26:$AT26,0)+COUNTIFS(_calc_라운드기준!$B26:$AT26,_calc_라운드기준!Z26,$B$1:$AT$1,"&lt;"&amp;25))-(RANK(Z26,$B26:$AT26,0)+COUNTIFS($B26:$AT26,Z26,$B$1:$AT$1,"&lt;"&amp;25))</f>
        <v>-4</v>
      </c>
      <c r="BT26">
        <f>(RANK(_calc_라운드기준!AA26,_calc_라운드기준!$B26:$AT26,0)+COUNTIFS(_calc_라운드기준!$B26:$AT26,_calc_라운드기준!AA26,$B$1:$AT$1,"&lt;"&amp;26))-(RANK(AA26,$B26:$AT26,0)+COUNTIFS($B26:$AT26,AA26,$B$1:$AT$1,"&lt;"&amp;26))</f>
        <v>9</v>
      </c>
      <c r="BU26">
        <f>(RANK(_calc_라운드기준!AB26,_calc_라운드기준!$B26:$AT26,0)+COUNTIFS(_calc_라운드기준!$B26:$AT26,_calc_라운드기준!AB26,$B$1:$AT$1,"&lt;"&amp;27))-(RANK(AB26,$B26:$AT26,0)+COUNTIFS($B26:$AT26,AB26,$B$1:$AT$1,"&lt;"&amp;27))</f>
        <v>-20</v>
      </c>
      <c r="BV26">
        <f>(RANK(_calc_라운드기준!AC26,_calc_라운드기준!$B26:$AT26,0)+COUNTIFS(_calc_라운드기준!$B26:$AT26,_calc_라운드기준!AC26,$B$1:$AT$1,"&lt;"&amp;28))-(RANK(AC26,$B26:$AT26,0)+COUNTIFS($B26:$AT26,AC26,$B$1:$AT$1,"&lt;"&amp;28))</f>
        <v>-10</v>
      </c>
      <c r="BW26">
        <f>(RANK(_calc_라운드기준!AD26,_calc_라운드기준!$B26:$AT26,0)+COUNTIFS(_calc_라운드기준!$B26:$AT26,_calc_라운드기준!AD26,$B$1:$AT$1,"&lt;"&amp;29))-(RANK(AD26,$B26:$AT26,0)+COUNTIFS($B26:$AT26,AD26,$B$1:$AT$1,"&lt;"&amp;29))</f>
        <v>6</v>
      </c>
      <c r="BX26">
        <f>(RANK(_calc_라운드기준!AE26,_calc_라운드기준!$B26:$AT26,0)+COUNTIFS(_calc_라운드기준!$B26:$AT26,_calc_라운드기준!AE26,$B$1:$AT$1,"&lt;"&amp;30))-(RANK(AE26,$B26:$AT26,0)+COUNTIFS($B26:$AT26,AE26,$B$1:$AT$1,"&lt;"&amp;30))</f>
        <v>6</v>
      </c>
      <c r="BY26">
        <f>(RANK(_calc_라운드기준!AF26,_calc_라운드기준!$B26:$AT26,0)+COUNTIFS(_calc_라운드기준!$B26:$AT26,_calc_라운드기준!AF26,$B$1:$AT$1,"&lt;"&amp;31))-(RANK(AF26,$B26:$AT26,0)+COUNTIFS($B26:$AT26,AF26,$B$1:$AT$1,"&lt;"&amp;31))</f>
        <v>-5</v>
      </c>
      <c r="BZ26">
        <f>(RANK(_calc_라운드기준!AG26,_calc_라운드기준!$B26:$AT26,0)+COUNTIFS(_calc_라운드기준!$B26:$AT26,_calc_라운드기준!AG26,$B$1:$AT$1,"&lt;"&amp;32))-(RANK(AG26,$B26:$AT26,0)+COUNTIFS($B26:$AT26,AG26,$B$1:$AT$1,"&lt;"&amp;32))</f>
        <v>0</v>
      </c>
      <c r="CA26">
        <f>(RANK(_calc_라운드기준!AH26,_calc_라운드기준!$B26:$AT26,0)+COUNTIFS(_calc_라운드기준!$B26:$AT26,_calc_라운드기준!AH26,$B$1:$AT$1,"&lt;"&amp;33))-(RANK(AH26,$B26:$AT26,0)+COUNTIFS($B26:$AT26,AH26,$B$1:$AT$1,"&lt;"&amp;33))</f>
        <v>21</v>
      </c>
      <c r="CB26">
        <f>(RANK(_calc_라운드기준!AI26,_calc_라운드기준!$B26:$AT26,0)+COUNTIFS(_calc_라운드기준!$B26:$AT26,_calc_라운드기준!AI26,$B$1:$AT$1,"&lt;"&amp;34))-(RANK(AI26,$B26:$AT26,0)+COUNTIFS($B26:$AT26,AI26,$B$1:$AT$1,"&lt;"&amp;34))</f>
        <v>20</v>
      </c>
      <c r="CC26">
        <f>(RANK(_calc_라운드기준!AJ26,_calc_라운드기준!$B26:$AT26,0)+COUNTIFS(_calc_라운드기준!$B26:$AT26,_calc_라운드기준!AJ26,$B$1:$AT$1,"&lt;"&amp;35))-(RANK(AJ26,$B26:$AT26,0)+COUNTIFS($B26:$AT26,AJ26,$B$1:$AT$1,"&lt;"&amp;35))</f>
        <v>9</v>
      </c>
      <c r="CD26">
        <f>(RANK(_calc_라운드기준!AK26,_calc_라운드기준!$B26:$AT26,0)+COUNTIFS(_calc_라운드기준!$B26:$AT26,_calc_라운드기준!AK26,$B$1:$AT$1,"&lt;"&amp;36))-(RANK(AK26,$B26:$AT26,0)+COUNTIFS($B26:$AT26,AK26,$B$1:$AT$1,"&lt;"&amp;36))</f>
        <v>-2</v>
      </c>
      <c r="CE26">
        <f>(RANK(_calc_라운드기준!AL26,_calc_라운드기준!$B26:$AT26,0)+COUNTIFS(_calc_라운드기준!$B26:$AT26,_calc_라운드기준!AL26,$B$1:$AT$1,"&lt;"&amp;37))-(RANK(AL26,$B26:$AT26,0)+COUNTIFS($B26:$AT26,AL26,$B$1:$AT$1,"&lt;"&amp;37))</f>
        <v>-4</v>
      </c>
      <c r="CF26">
        <f>(RANK(_calc_라운드기준!AM26,_calc_라운드기준!$B26:$AT26,0)+COUNTIFS(_calc_라운드기준!$B26:$AT26,_calc_라운드기준!AM26,$B$1:$AT$1,"&lt;"&amp;38))-(RANK(AM26,$B26:$AT26,0)+COUNTIFS($B26:$AT26,AM26,$B$1:$AT$1,"&lt;"&amp;38))</f>
        <v>11</v>
      </c>
      <c r="CG26">
        <f>(RANK(_calc_라운드기준!AN26,_calc_라운드기준!$B26:$AT26,0)+COUNTIFS(_calc_라운드기준!$B26:$AT26,_calc_라운드기준!AN26,$B$1:$AT$1,"&lt;"&amp;39))-(RANK(AN26,$B26:$AT26,0)+COUNTIFS($B26:$AT26,AN26,$B$1:$AT$1,"&lt;"&amp;39))</f>
        <v>18</v>
      </c>
      <c r="CH26">
        <f>(RANK(_calc_라운드기준!AO26,_calc_라운드기준!$B26:$AT26,0)+COUNTIFS(_calc_라운드기준!$B26:$AT26,_calc_라운드기준!AO26,$B$1:$AT$1,"&lt;"&amp;40))-(RANK(AO26,$B26:$AT26,0)+COUNTIFS($B26:$AT26,AO26,$B$1:$AT$1,"&lt;"&amp;40))</f>
        <v>-22</v>
      </c>
      <c r="CI26">
        <f>(RANK(_calc_라운드기준!AP26,_calc_라운드기준!$B26:$AT26,0)+COUNTIFS(_calc_라운드기준!$B26:$AT26,_calc_라운드기준!AP26,$B$1:$AT$1,"&lt;"&amp;41))-(RANK(AP26,$B26:$AT26,0)+COUNTIFS($B26:$AT26,AP26,$B$1:$AT$1,"&lt;"&amp;41))</f>
        <v>-6</v>
      </c>
      <c r="CJ26">
        <f>(RANK(_calc_라운드기준!AQ26,_calc_라운드기준!$B26:$AT26,0)+COUNTIFS(_calc_라운드기준!$B26:$AT26,_calc_라운드기준!AQ26,$B$1:$AT$1,"&lt;"&amp;42))-(RANK(AQ26,$B26:$AT26,0)+COUNTIFS($B26:$AT26,AQ26,$B$1:$AT$1,"&lt;"&amp;42))</f>
        <v>7</v>
      </c>
      <c r="CK26">
        <f>(RANK(_calc_라운드기준!AR26,_calc_라운드기준!$B26:$AT26,0)+COUNTIFS(_calc_라운드기준!$B26:$AT26,_calc_라운드기준!AR26,$B$1:$AT$1,"&lt;"&amp;43))-(RANK(AR26,$B26:$AT26,0)+COUNTIFS($B26:$AT26,AR26,$B$1:$AT$1,"&lt;"&amp;43))</f>
        <v>7</v>
      </c>
      <c r="CL26">
        <f>(RANK(_calc_라운드기준!AS26,_calc_라운드기준!$B26:$AT26,0)+COUNTIFS(_calc_라운드기준!$B26:$AT26,_calc_라운드기준!AS26,$B$1:$AT$1,"&lt;"&amp;44))-(RANK(AS26,$B26:$AT26,0)+COUNTIFS($B26:$AT26,AS26,$B$1:$AT$1,"&lt;"&amp;44))</f>
        <v>4</v>
      </c>
      <c r="CM26">
        <f>(RANK(_calc_라운드기준!AT26,_calc_라운드기준!$B26:$AT26,0)+COUNTIFS(_calc_라운드기준!$B26:$AT26,_calc_라운드기준!AT26,$B$1:$AT$1,"&lt;"&amp;45))-(RANK(AT26,$B26:$AT26,0)+COUNTIFS($B26:$AT26,AT26,$B$1:$AT$1,"&lt;"&amp;45))</f>
        <v>30</v>
      </c>
      <c r="CN26">
        <f t="shared" si="0"/>
        <v>43</v>
      </c>
      <c r="CO26">
        <f t="shared" si="1"/>
        <v>23</v>
      </c>
      <c r="CP26">
        <f t="shared" si="2"/>
        <v>29</v>
      </c>
      <c r="CQ26">
        <f t="shared" si="3"/>
        <v>39</v>
      </c>
      <c r="CR26">
        <f t="shared" si="4"/>
        <v>44</v>
      </c>
      <c r="CS26">
        <f t="shared" si="5"/>
        <v>19</v>
      </c>
      <c r="CT26">
        <f t="shared" si="6"/>
        <v>36</v>
      </c>
      <c r="CU26">
        <f t="shared" si="7"/>
        <v>45</v>
      </c>
      <c r="CV26">
        <f t="shared" si="8"/>
        <v>38</v>
      </c>
      <c r="CW26">
        <f t="shared" si="9"/>
        <v>30</v>
      </c>
      <c r="CX26">
        <f t="shared" si="10"/>
        <v>25</v>
      </c>
      <c r="CY26">
        <f t="shared" si="11"/>
        <v>4</v>
      </c>
      <c r="CZ26">
        <f t="shared" si="12"/>
        <v>8</v>
      </c>
      <c r="DA26">
        <f t="shared" si="13"/>
        <v>5</v>
      </c>
      <c r="DB26">
        <f t="shared" si="14"/>
        <v>34</v>
      </c>
      <c r="DC26">
        <f t="shared" si="15"/>
        <v>21</v>
      </c>
      <c r="DD26">
        <f t="shared" si="16"/>
        <v>35</v>
      </c>
      <c r="DE26">
        <f t="shared" si="17"/>
        <v>2</v>
      </c>
      <c r="DF26">
        <f t="shared" si="18"/>
        <v>16</v>
      </c>
      <c r="DG26">
        <f t="shared" si="19"/>
        <v>37</v>
      </c>
      <c r="DH26">
        <f t="shared" si="20"/>
        <v>1</v>
      </c>
      <c r="DI26">
        <f t="shared" si="21"/>
        <v>11</v>
      </c>
      <c r="DJ26">
        <f t="shared" si="22"/>
        <v>42</v>
      </c>
      <c r="DK26">
        <f t="shared" si="23"/>
        <v>32</v>
      </c>
      <c r="DL26">
        <f t="shared" si="24"/>
        <v>26</v>
      </c>
      <c r="DM26">
        <f t="shared" si="25"/>
        <v>12</v>
      </c>
      <c r="DN26">
        <f t="shared" si="26"/>
        <v>40</v>
      </c>
      <c r="DO26">
        <f t="shared" si="27"/>
        <v>33</v>
      </c>
      <c r="DP26">
        <f t="shared" si="28"/>
        <v>17</v>
      </c>
      <c r="DQ26">
        <f t="shared" si="29"/>
        <v>18</v>
      </c>
      <c r="DR26">
        <f t="shared" si="30"/>
        <v>28</v>
      </c>
      <c r="DS26">
        <f t="shared" si="31"/>
        <v>22</v>
      </c>
      <c r="DT26">
        <f t="shared" si="32"/>
        <v>6</v>
      </c>
      <c r="DU26">
        <f t="shared" si="33"/>
        <v>7</v>
      </c>
      <c r="DV26">
        <f t="shared" si="34"/>
        <v>13</v>
      </c>
      <c r="DW26">
        <f t="shared" si="35"/>
        <v>24</v>
      </c>
      <c r="DX26">
        <f t="shared" si="36"/>
        <v>27</v>
      </c>
      <c r="DY26">
        <f t="shared" si="37"/>
        <v>10</v>
      </c>
      <c r="DZ26">
        <f t="shared" si="38"/>
        <v>9</v>
      </c>
      <c r="EA26">
        <f t="shared" si="39"/>
        <v>41</v>
      </c>
      <c r="EB26">
        <f t="shared" si="40"/>
        <v>31</v>
      </c>
      <c r="EC26">
        <f t="shared" si="41"/>
        <v>14</v>
      </c>
      <c r="ED26">
        <f t="shared" si="42"/>
        <v>15</v>
      </c>
      <c r="EE26">
        <f t="shared" si="43"/>
        <v>20</v>
      </c>
      <c r="EF26">
        <f t="shared" si="44"/>
        <v>3</v>
      </c>
    </row>
    <row r="27" spans="1:136" ht="16.5" customHeight="1">
      <c r="A27">
        <f>_calc_라운드기준!A27</f>
        <v>1219</v>
      </c>
      <c r="B27">
        <f>INDEX(_calc_누적빈도!B:B,$A27)-INDEX(_calc_누적빈도!B:B,$A27-기준450회_후보!$B$1)</f>
        <v>54</v>
      </c>
      <c r="C27">
        <f>INDEX(_calc_누적빈도!C:C,$A27)-INDEX(_calc_누적빈도!C:C,$A27-기준450회_후보!$B$1)</f>
        <v>50</v>
      </c>
      <c r="D27">
        <f>INDEX(_calc_누적빈도!D:D,$A27)-INDEX(_calc_누적빈도!D:D,$A27-기준450회_후보!$B$1)</f>
        <v>68</v>
      </c>
      <c r="E27">
        <f>INDEX(_calc_누적빈도!E:E,$A27)-INDEX(_calc_누적빈도!E:E,$A27-기준450회_후보!$B$1)</f>
        <v>49</v>
      </c>
      <c r="F27">
        <f>INDEX(_calc_누적빈도!F:F,$A27)-INDEX(_calc_누적빈도!F:F,$A27-기준450회_후보!$B$1)</f>
        <v>46</v>
      </c>
      <c r="G27">
        <f>INDEX(_calc_누적빈도!G:G,$A27)-INDEX(_calc_누적빈도!G:G,$A27-기준450회_후보!$B$1)</f>
        <v>70</v>
      </c>
      <c r="H27">
        <f>INDEX(_calc_누적빈도!H:H,$A27)-INDEX(_calc_누적빈도!H:H,$A27-기준450회_후보!$B$1)</f>
        <v>61</v>
      </c>
      <c r="I27">
        <f>INDEX(_calc_누적빈도!I:I,$A27)-INDEX(_calc_누적빈도!I:I,$A27-기준450회_후보!$B$1)</f>
        <v>47</v>
      </c>
      <c r="J27">
        <f>INDEX(_calc_누적빈도!J:J,$A27)-INDEX(_calc_누적빈도!J:J,$A27-기준450회_후보!$B$1)</f>
        <v>55</v>
      </c>
      <c r="K27">
        <f>INDEX(_calc_누적빈도!K:K,$A27)-INDEX(_calc_누적빈도!K:K,$A27-기준450회_후보!$B$1)</f>
        <v>56</v>
      </c>
      <c r="L27">
        <f>INDEX(_calc_누적빈도!L:L,$A27)-INDEX(_calc_누적빈도!L:L,$A27-기준450회_후보!$B$1)</f>
        <v>59</v>
      </c>
      <c r="M27">
        <f>INDEX(_calc_누적빈도!M:M,$A27)-INDEX(_calc_누적빈도!M:M,$A27-기준450회_후보!$B$1)</f>
        <v>76</v>
      </c>
      <c r="N27">
        <f>INDEX(_calc_누적빈도!N:N,$A27)-INDEX(_calc_누적빈도!N:N,$A27-기준450회_후보!$B$1)</f>
        <v>68</v>
      </c>
      <c r="O27">
        <f>INDEX(_calc_누적빈도!O:O,$A27)-INDEX(_calc_누적빈도!O:O,$A27-기준450회_후보!$B$1)</f>
        <v>61</v>
      </c>
      <c r="P27">
        <f>INDEX(_calc_누적빈도!P:P,$A27)-INDEX(_calc_누적빈도!P:P,$A27-기준450회_후보!$B$1)</f>
        <v>62</v>
      </c>
      <c r="Q27">
        <f>INDEX(_calc_누적빈도!Q:Q,$A27)-INDEX(_calc_누적빈도!Q:Q,$A27-기준450회_후보!$B$1)</f>
        <v>71</v>
      </c>
      <c r="R27">
        <f>INDEX(_calc_누적빈도!R:R,$A27)-INDEX(_calc_누적빈도!R:R,$A27-기준450회_후보!$B$1)</f>
        <v>58</v>
      </c>
      <c r="S27">
        <f>INDEX(_calc_누적빈도!S:S,$A27)-INDEX(_calc_누적빈도!S:S,$A27-기준450회_후보!$B$1)</f>
        <v>68</v>
      </c>
      <c r="T27">
        <f>INDEX(_calc_누적빈도!T:T,$A27)-INDEX(_calc_누적빈도!T:T,$A27-기준450회_후보!$B$1)</f>
        <v>65</v>
      </c>
      <c r="U27">
        <f>INDEX(_calc_누적빈도!U:U,$A27)-INDEX(_calc_누적빈도!U:U,$A27-기준450회_후보!$B$1)</f>
        <v>49</v>
      </c>
      <c r="V27">
        <f>INDEX(_calc_누적빈도!V:V,$A27)-INDEX(_calc_누적빈도!V:V,$A27-기준450회_후보!$B$1)</f>
        <v>70</v>
      </c>
      <c r="W27">
        <f>INDEX(_calc_누적빈도!W:W,$A27)-INDEX(_calc_누적빈도!W:W,$A27-기준450회_후보!$B$1)</f>
        <v>55</v>
      </c>
      <c r="X27">
        <f>INDEX(_calc_누적빈도!X:X,$A27)-INDEX(_calc_누적빈도!X:X,$A27-기준450회_후보!$B$1)</f>
        <v>54</v>
      </c>
      <c r="Y27">
        <f>INDEX(_calc_누적빈도!Y:Y,$A27)-INDEX(_calc_누적빈도!Y:Y,$A27-기준450회_후보!$B$1)</f>
        <v>61</v>
      </c>
      <c r="Z27">
        <f>INDEX(_calc_누적빈도!Z:Z,$A27)-INDEX(_calc_누적빈도!Z:Z,$A27-기준450회_후보!$B$1)</f>
        <v>50</v>
      </c>
      <c r="AA27">
        <f>INDEX(_calc_누적빈도!AA:AA,$A27)-INDEX(_calc_누적빈도!AA:AA,$A27-기준450회_후보!$B$1)</f>
        <v>61</v>
      </c>
      <c r="AB27">
        <f>INDEX(_calc_누적빈도!AB:AB,$A27)-INDEX(_calc_누적빈도!AB:AB,$A27-기준450회_후보!$B$1)</f>
        <v>60</v>
      </c>
      <c r="AC27">
        <f>INDEX(_calc_누적빈도!AC:AC,$A27)-INDEX(_calc_누적빈도!AC:AC,$A27-기준450회_후보!$B$1)</f>
        <v>62</v>
      </c>
      <c r="AD27">
        <f>INDEX(_calc_누적빈도!AD:AD,$A27)-INDEX(_calc_누적빈도!AD:AD,$A27-기준450회_후보!$B$1)</f>
        <v>59</v>
      </c>
      <c r="AE27">
        <f>INDEX(_calc_누적빈도!AE:AE,$A27)-INDEX(_calc_누적빈도!AE:AE,$A27-기준450회_후보!$B$1)</f>
        <v>65</v>
      </c>
      <c r="AF27">
        <f>INDEX(_calc_누적빈도!AF:AF,$A27)-INDEX(_calc_누적빈도!AF:AF,$A27-기준450회_후보!$B$1)</f>
        <v>63</v>
      </c>
      <c r="AG27">
        <f>INDEX(_calc_누적빈도!AG:AG,$A27)-INDEX(_calc_누적빈도!AG:AG,$A27-기준450회_후보!$B$1)</f>
        <v>53</v>
      </c>
      <c r="AH27">
        <f>INDEX(_calc_누적빈도!AH:AH,$A27)-INDEX(_calc_누적빈도!AH:AH,$A27-기준450회_후보!$B$1)</f>
        <v>66</v>
      </c>
      <c r="AI27">
        <f>INDEX(_calc_누적빈도!AI:AI,$A27)-INDEX(_calc_누적빈도!AI:AI,$A27-기준450회_후보!$B$1)</f>
        <v>59</v>
      </c>
      <c r="AJ27">
        <f>INDEX(_calc_누적빈도!AJ:AJ,$A27)-INDEX(_calc_누적빈도!AJ:AJ,$A27-기준450회_후보!$B$1)</f>
        <v>66</v>
      </c>
      <c r="AK27">
        <f>INDEX(_calc_누적빈도!AK:AK,$A27)-INDEX(_calc_누적빈도!AK:AK,$A27-기준450회_후보!$B$1)</f>
        <v>60</v>
      </c>
      <c r="AL27">
        <f>INDEX(_calc_누적빈도!AL:AL,$A27)-INDEX(_calc_누적빈도!AL:AL,$A27-기준450회_후보!$B$1)</f>
        <v>59</v>
      </c>
      <c r="AM27">
        <f>INDEX(_calc_누적빈도!AM:AM,$A27)-INDEX(_calc_누적빈도!AM:AM,$A27-기준450회_후보!$B$1)</f>
        <v>75</v>
      </c>
      <c r="AN27">
        <f>INDEX(_calc_누적빈도!AN:AN,$A27)-INDEX(_calc_누적빈도!AN:AN,$A27-기준450회_후보!$B$1)</f>
        <v>64</v>
      </c>
      <c r="AO27">
        <f>INDEX(_calc_누적빈도!AO:AO,$A27)-INDEX(_calc_누적빈도!AO:AO,$A27-기준450회_후보!$B$1)</f>
        <v>54</v>
      </c>
      <c r="AP27">
        <f>INDEX(_calc_누적빈도!AP:AP,$A27)-INDEX(_calc_누적빈도!AP:AP,$A27-기준450회_후보!$B$1)</f>
        <v>53</v>
      </c>
      <c r="AQ27">
        <f>INDEX(_calc_누적빈도!AQ:AQ,$A27)-INDEX(_calc_누적빈도!AQ:AQ,$A27-기준450회_후보!$B$1)</f>
        <v>59</v>
      </c>
      <c r="AR27">
        <f>INDEX(_calc_누적빈도!AR:AR,$A27)-INDEX(_calc_누적빈도!AR:AR,$A27-기준450회_후보!$B$1)</f>
        <v>54</v>
      </c>
      <c r="AS27">
        <f>INDEX(_calc_누적빈도!AS:AS,$A27)-INDEX(_calc_누적빈도!AS:AS,$A27-기준450회_후보!$B$1)</f>
        <v>56</v>
      </c>
      <c r="AT27">
        <f>INDEX(_calc_누적빈도!AT:AT,$A27)-INDEX(_calc_누적빈도!AT:AT,$A27-기준450회_후보!$B$1)</f>
        <v>69</v>
      </c>
      <c r="AU27">
        <f>(RANK(_calc_라운드기준!B27,_calc_라운드기준!$B27:$AT27,0)+COUNTIFS(_calc_라운드기준!$B27:$AT27,_calc_라운드기준!B27,$B$1:$AT$1,"&lt;"&amp;1))-(RANK(B27,$B27:$AT27,0)+COUNTIFS($B27:$AT27,B27,$B$1:$AT$1,"&lt;"&amp;1))</f>
        <v>-28</v>
      </c>
      <c r="AV27">
        <f>(RANK(_calc_라운드기준!C27,_calc_라운드기준!$B27:$AT27,0)+COUNTIFS(_calc_라운드기준!$B27:$AT27,_calc_라운드기준!C27,$B$1:$AT$1,"&lt;"&amp;2))-(RANK(C27,$B27:$AT27,0)+COUNTIFS($B27:$AT27,C27,$B$1:$AT$1,"&lt;"&amp;2))</f>
        <v>2</v>
      </c>
      <c r="AW27">
        <f>(RANK(_calc_라운드기준!D27,_calc_라운드기준!$B27:$AT27,0)+COUNTIFS(_calc_라운드기준!$B27:$AT27,_calc_라운드기준!D27,$B$1:$AT$1,"&lt;"&amp;3))-(RANK(D27,$B27:$AT27,0)+COUNTIFS($B27:$AT27,D27,$B$1:$AT$1,"&lt;"&amp;3))</f>
        <v>-6</v>
      </c>
      <c r="AX27">
        <f>(RANK(_calc_라운드기준!E27,_calc_라운드기준!$B27:$AT27,0)+COUNTIFS(_calc_라운드기준!$B27:$AT27,_calc_라운드기준!E27,$B$1:$AT$1,"&lt;"&amp;4))-(RANK(E27,$B27:$AT27,0)+COUNTIFS($B27:$AT27,E27,$B$1:$AT$1,"&lt;"&amp;4))</f>
        <v>-16</v>
      </c>
      <c r="AY27">
        <f>(RANK(_calc_라운드기준!F27,_calc_라운드기준!$B27:$AT27,0)+COUNTIFS(_calc_라운드기준!$B27:$AT27,_calc_라운드기준!F27,$B$1:$AT$1,"&lt;"&amp;5))-(RANK(F27,$B27:$AT27,0)+COUNTIFS($B27:$AT27,F27,$B$1:$AT$1,"&lt;"&amp;5))</f>
        <v>-38</v>
      </c>
      <c r="AZ27">
        <f>(RANK(_calc_라운드기준!G27,_calc_라운드기준!$B27:$AT27,0)+COUNTIFS(_calc_라운드기준!$B27:$AT27,_calc_라운드기준!G27,$B$1:$AT$1,"&lt;"&amp;6))-(RANK(G27,$B27:$AT27,0)+COUNTIFS($B27:$AT27,G27,$B$1:$AT$1,"&lt;"&amp;6))</f>
        <v>4</v>
      </c>
      <c r="BA27">
        <f>(RANK(_calc_라운드기준!H27,_calc_라운드기준!$B27:$AT27,0)+COUNTIFS(_calc_라운드기준!$B27:$AT27,_calc_라운드기준!H27,$B$1:$AT$1,"&lt;"&amp;7))-(RANK(H27,$B27:$AT27,0)+COUNTIFS($B27:$AT27,H27,$B$1:$AT$1,"&lt;"&amp;7))</f>
        <v>-9</v>
      </c>
      <c r="BB27">
        <f>(RANK(_calc_라운드기준!I27,_calc_라운드기준!$B27:$AT27,0)+COUNTIFS(_calc_라운드기준!$B27:$AT27,_calc_라운드기준!I27,$B$1:$AT$1,"&lt;"&amp;8))-(RANK(I27,$B27:$AT27,0)+COUNTIFS($B27:$AT27,I27,$B$1:$AT$1,"&lt;"&amp;8))</f>
        <v>-34</v>
      </c>
      <c r="BC27">
        <f>(RANK(_calc_라운드기준!J27,_calc_라운드기준!$B27:$AT27,0)+COUNTIFS(_calc_라운드기준!$B27:$AT27,_calc_라운드기준!J27,$B$1:$AT$1,"&lt;"&amp;9))-(RANK(J27,$B27:$AT27,0)+COUNTIFS($B27:$AT27,J27,$B$1:$AT$1,"&lt;"&amp;9))</f>
        <v>-16</v>
      </c>
      <c r="BD27">
        <f>(RANK(_calc_라운드기준!K27,_calc_라운드기준!$B27:$AT27,0)+COUNTIFS(_calc_라운드기준!$B27:$AT27,_calc_라운드기준!K27,$B$1:$AT$1,"&lt;"&amp;10))-(RANK(K27,$B27:$AT27,0)+COUNTIFS($B27:$AT27,K27,$B$1:$AT$1,"&lt;"&amp;10))</f>
        <v>-3</v>
      </c>
      <c r="BE27">
        <f>(RANK(_calc_라운드기준!L27,_calc_라운드기준!$B27:$AT27,0)+COUNTIFS(_calc_라운드기준!$B27:$AT27,_calc_라운드기준!L27,$B$1:$AT$1,"&lt;"&amp;11))-(RANK(L27,$B27:$AT27,0)+COUNTIFS($B27:$AT27,L27,$B$1:$AT$1,"&lt;"&amp;11))</f>
        <v>4</v>
      </c>
      <c r="BF27">
        <f>(RANK(_calc_라운드기준!M27,_calc_라운드기준!$B27:$AT27,0)+COUNTIFS(_calc_라운드기준!$B27:$AT27,_calc_라운드기준!M27,$B$1:$AT$1,"&lt;"&amp;12))-(RANK(M27,$B27:$AT27,0)+COUNTIFS($B27:$AT27,M27,$B$1:$AT$1,"&lt;"&amp;12))</f>
        <v>16</v>
      </c>
      <c r="BG27">
        <f>(RANK(_calc_라운드기준!N27,_calc_라운드기준!$B27:$AT27,0)+COUNTIFS(_calc_라운드기준!$B27:$AT27,_calc_라운드기준!N27,$B$1:$AT$1,"&lt;"&amp;13))-(RANK(N27,$B27:$AT27,0)+COUNTIFS($B27:$AT27,N27,$B$1:$AT$1,"&lt;"&amp;13))</f>
        <v>21</v>
      </c>
      <c r="BH27">
        <f>(RANK(_calc_라운드기준!O27,_calc_라운드기준!$B27:$AT27,0)+COUNTIFS(_calc_라운드기준!$B27:$AT27,_calc_라운드기준!O27,$B$1:$AT$1,"&lt;"&amp;14))-(RANK(O27,$B27:$AT27,0)+COUNTIFS($B27:$AT27,O27,$B$1:$AT$1,"&lt;"&amp;14))</f>
        <v>20</v>
      </c>
      <c r="BI27">
        <f>(RANK(_calc_라운드기준!P27,_calc_라운드기준!$B27:$AT27,0)+COUNTIFS(_calc_라운드기준!$B27:$AT27,_calc_라운드기준!P27,$B$1:$AT$1,"&lt;"&amp;15))-(RANK(P27,$B27:$AT27,0)+COUNTIFS($B27:$AT27,P27,$B$1:$AT$1,"&lt;"&amp;15))</f>
        <v>-12</v>
      </c>
      <c r="BJ27">
        <f>(RANK(_calc_라운드기준!Q27,_calc_라운드기준!$B27:$AT27,0)+COUNTIFS(_calc_라운드기준!$B27:$AT27,_calc_라운드기준!Q27,$B$1:$AT$1,"&lt;"&amp;16))-(RANK(Q27,$B27:$AT27,0)+COUNTIFS($B27:$AT27,Q27,$B$1:$AT$1,"&lt;"&amp;16))</f>
        <v>0</v>
      </c>
      <c r="BK27">
        <f>(RANK(_calc_라운드기준!R27,_calc_라운드기준!$B27:$AT27,0)+COUNTIFS(_calc_라운드기준!$B27:$AT27,_calc_라운드기준!R27,$B$1:$AT$1,"&lt;"&amp;17))-(RANK(R27,$B27:$AT27,0)+COUNTIFS($B27:$AT27,R27,$B$1:$AT$1,"&lt;"&amp;17))</f>
        <v>-11</v>
      </c>
      <c r="BL27">
        <f>(RANK(_calc_라운드기준!S27,_calc_라운드기준!$B27:$AT27,0)+COUNTIFS(_calc_라운드기준!$B27:$AT27,_calc_라운드기준!S27,$B$1:$AT$1,"&lt;"&amp;18))-(RANK(S27,$B27:$AT27,0)+COUNTIFS($B27:$AT27,S27,$B$1:$AT$1,"&lt;"&amp;18))</f>
        <v>31</v>
      </c>
      <c r="BM27">
        <f>(RANK(_calc_라운드기준!T27,_calc_라운드기준!$B27:$AT27,0)+COUNTIFS(_calc_라운드기준!$B27:$AT27,_calc_라운드기준!T27,$B$1:$AT$1,"&lt;"&amp;19))-(RANK(T27,$B27:$AT27,0)+COUNTIFS($B27:$AT27,T27,$B$1:$AT$1,"&lt;"&amp;19))</f>
        <v>7</v>
      </c>
      <c r="BN27">
        <f>(RANK(_calc_라운드기준!U27,_calc_라운드기준!$B27:$AT27,0)+COUNTIFS(_calc_라운드기준!$B27:$AT27,_calc_라운드기준!U27,$B$1:$AT$1,"&lt;"&amp;20))-(RANK(U27,$B27:$AT27,0)+COUNTIFS($B27:$AT27,U27,$B$1:$AT$1,"&lt;"&amp;20))</f>
        <v>-13</v>
      </c>
      <c r="BO27">
        <f>(RANK(_calc_라운드기준!V27,_calc_라운드기준!$B27:$AT27,0)+COUNTIFS(_calc_라운드기준!$B27:$AT27,_calc_라운드기준!V27,$B$1:$AT$1,"&lt;"&amp;21))-(RANK(V27,$B27:$AT27,0)+COUNTIFS($B27:$AT27,V27,$B$1:$AT$1,"&lt;"&amp;21))</f>
        <v>36</v>
      </c>
      <c r="BP27">
        <f>(RANK(_calc_라운드기준!W27,_calc_라운드기준!$B27:$AT27,0)+COUNTIFS(_calc_라운드기준!$B27:$AT27,_calc_라운드기준!W27,$B$1:$AT$1,"&lt;"&amp;22))-(RANK(W27,$B27:$AT27,0)+COUNTIFS($B27:$AT27,W27,$B$1:$AT$1,"&lt;"&amp;22))</f>
        <v>10</v>
      </c>
      <c r="BQ27">
        <f>(RANK(_calc_라운드기준!X27,_calc_라운드기준!$B27:$AT27,0)+COUNTIFS(_calc_라운드기준!$B27:$AT27,_calc_라운드기준!X27,$B$1:$AT$1,"&lt;"&amp;23))-(RANK(X27,$B27:$AT27,0)+COUNTIFS($B27:$AT27,X27,$B$1:$AT$1,"&lt;"&amp;23))</f>
        <v>-24</v>
      </c>
      <c r="BR27">
        <f>(RANK(_calc_라운드기준!Y27,_calc_라운드기준!$B27:$AT27,0)+COUNTIFS(_calc_라운드기준!$B27:$AT27,_calc_라운드기준!Y27,$B$1:$AT$1,"&lt;"&amp;24))-(RANK(Y27,$B27:$AT27,0)+COUNTIFS($B27:$AT27,Y27,$B$1:$AT$1,"&lt;"&amp;24))</f>
        <v>-15</v>
      </c>
      <c r="BS27">
        <f>(RANK(_calc_라운드기준!Z27,_calc_라운드기준!$B27:$AT27,0)+COUNTIFS(_calc_라운드기준!$B27:$AT27,_calc_라운드기준!Z27,$B$1:$AT$1,"&lt;"&amp;25))-(RANK(Z27,$B27:$AT27,0)+COUNTIFS($B27:$AT27,Z27,$B$1:$AT$1,"&lt;"&amp;25))</f>
        <v>-5</v>
      </c>
      <c r="BT27">
        <f>(RANK(_calc_라운드기준!AA27,_calc_라운드기준!$B27:$AT27,0)+COUNTIFS(_calc_라운드기준!$B27:$AT27,_calc_라운드기준!AA27,$B$1:$AT$1,"&lt;"&amp;26))-(RANK(AA27,$B27:$AT27,0)+COUNTIFS($B27:$AT27,AA27,$B$1:$AT$1,"&lt;"&amp;26))</f>
        <v>-1</v>
      </c>
      <c r="BU27">
        <f>(RANK(_calc_라운드기준!AB27,_calc_라운드기준!$B27:$AT27,0)+COUNTIFS(_calc_라운드기준!$B27:$AT27,_calc_라운드기준!AB27,$B$1:$AT$1,"&lt;"&amp;27))-(RANK(AB27,$B27:$AT27,0)+COUNTIFS($B27:$AT27,AB27,$B$1:$AT$1,"&lt;"&amp;27))</f>
        <v>-20</v>
      </c>
      <c r="BV27">
        <f>(RANK(_calc_라운드기준!AC27,_calc_라운드기준!$B27:$AT27,0)+COUNTIFS(_calc_라운드기준!$B27:$AT27,_calc_라운드기준!AC27,$B$1:$AT$1,"&lt;"&amp;28))-(RANK(AC27,$B27:$AT27,0)+COUNTIFS($B27:$AT27,AC27,$B$1:$AT$1,"&lt;"&amp;28))</f>
        <v>-5</v>
      </c>
      <c r="BW27">
        <f>(RANK(_calc_라운드기준!AD27,_calc_라운드기준!$B27:$AT27,0)+COUNTIFS(_calc_라운드기준!$B27:$AT27,_calc_라운드기준!AD27,$B$1:$AT$1,"&lt;"&amp;29))-(RANK(AD27,$B27:$AT27,0)+COUNTIFS($B27:$AT27,AD27,$B$1:$AT$1,"&lt;"&amp;29))</f>
        <v>6</v>
      </c>
      <c r="BX27">
        <f>(RANK(_calc_라운드기준!AE27,_calc_라운드기준!$B27:$AT27,0)+COUNTIFS(_calc_라운드기준!$B27:$AT27,_calc_라운드기준!AE27,$B$1:$AT$1,"&lt;"&amp;30))-(RANK(AE27,$B27:$AT27,0)+COUNTIFS($B27:$AT27,AE27,$B$1:$AT$1,"&lt;"&amp;30))</f>
        <v>8</v>
      </c>
      <c r="BY27">
        <f>(RANK(_calc_라운드기준!AF27,_calc_라운드기준!$B27:$AT27,0)+COUNTIFS(_calc_라운드기준!$B27:$AT27,_calc_라운드기준!AF27,$B$1:$AT$1,"&lt;"&amp;31))-(RANK(AF27,$B27:$AT27,0)+COUNTIFS($B27:$AT27,AF27,$B$1:$AT$1,"&lt;"&amp;31))</f>
        <v>-2</v>
      </c>
      <c r="BZ27">
        <f>(RANK(_calc_라운드기준!AG27,_calc_라운드기준!$B27:$AT27,0)+COUNTIFS(_calc_라운드기준!$B27:$AT27,_calc_라운드기준!AG27,$B$1:$AT$1,"&lt;"&amp;32))-(RANK(AG27,$B27:$AT27,0)+COUNTIFS($B27:$AT27,AG27,$B$1:$AT$1,"&lt;"&amp;32))</f>
        <v>-1</v>
      </c>
      <c r="CA27">
        <f>(RANK(_calc_라운드기준!AH27,_calc_라운드기준!$B27:$AT27,0)+COUNTIFS(_calc_라운드기준!$B27:$AT27,_calc_라운드기준!AH27,$B$1:$AT$1,"&lt;"&amp;33))-(RANK(AH27,$B27:$AT27,0)+COUNTIFS($B27:$AT27,AH27,$B$1:$AT$1,"&lt;"&amp;33))</f>
        <v>22</v>
      </c>
      <c r="CB27">
        <f>(RANK(_calc_라운드기준!AI27,_calc_라운드기준!$B27:$AT27,0)+COUNTIFS(_calc_라운드기준!$B27:$AT27,_calc_라운드기준!AI27,$B$1:$AT$1,"&lt;"&amp;34))-(RANK(AI27,$B27:$AT27,0)+COUNTIFS($B27:$AT27,AI27,$B$1:$AT$1,"&lt;"&amp;34))</f>
        <v>19</v>
      </c>
      <c r="CC27">
        <f>(RANK(_calc_라운드기준!AJ27,_calc_라운드기준!$B27:$AT27,0)+COUNTIFS(_calc_라운드기준!$B27:$AT27,_calc_라운드기준!AJ27,$B$1:$AT$1,"&lt;"&amp;35))-(RANK(AJ27,$B27:$AT27,0)+COUNTIFS($B27:$AT27,AJ27,$B$1:$AT$1,"&lt;"&amp;35))</f>
        <v>11</v>
      </c>
      <c r="CD27">
        <f>(RANK(_calc_라운드기준!AK27,_calc_라운드기준!$B27:$AT27,0)+COUNTIFS(_calc_라운드기준!$B27:$AT27,_calc_라운드기준!AK27,$B$1:$AT$1,"&lt;"&amp;36))-(RANK(AK27,$B27:$AT27,0)+COUNTIFS($B27:$AT27,AK27,$B$1:$AT$1,"&lt;"&amp;36))</f>
        <v>0</v>
      </c>
      <c r="CE27">
        <f>(RANK(_calc_라운드기준!AL27,_calc_라운드기준!$B27:$AT27,0)+COUNTIFS(_calc_라운드기준!$B27:$AT27,_calc_라운드기준!AL27,$B$1:$AT$1,"&lt;"&amp;37))-(RANK(AL27,$B27:$AT27,0)+COUNTIFS($B27:$AT27,AL27,$B$1:$AT$1,"&lt;"&amp;37))</f>
        <v>-3</v>
      </c>
      <c r="CF27">
        <f>(RANK(_calc_라운드기준!AM27,_calc_라운드기준!$B27:$AT27,0)+COUNTIFS(_calc_라운드기준!$B27:$AT27,_calc_라운드기준!AM27,$B$1:$AT$1,"&lt;"&amp;38))-(RANK(AM27,$B27:$AT27,0)+COUNTIFS($B27:$AT27,AM27,$B$1:$AT$1,"&lt;"&amp;38))</f>
        <v>12</v>
      </c>
      <c r="CG27">
        <f>(RANK(_calc_라운드기준!AN27,_calc_라운드기준!$B27:$AT27,0)+COUNTIFS(_calc_라운드기준!$B27:$AT27,_calc_라운드기준!AN27,$B$1:$AT$1,"&lt;"&amp;39))-(RANK(AN27,$B27:$AT27,0)+COUNTIFS($B27:$AT27,AN27,$B$1:$AT$1,"&lt;"&amp;39))</f>
        <v>19</v>
      </c>
      <c r="CH27">
        <f>(RANK(_calc_라운드기준!AO27,_calc_라운드기준!$B27:$AT27,0)+COUNTIFS(_calc_라운드기준!$B27:$AT27,_calc_라운드기준!AO27,$B$1:$AT$1,"&lt;"&amp;40))-(RANK(AO27,$B27:$AT27,0)+COUNTIFS($B27:$AT27,AO27,$B$1:$AT$1,"&lt;"&amp;40))</f>
        <v>-21</v>
      </c>
      <c r="CI27">
        <f>(RANK(_calc_라운드기준!AP27,_calc_라운드기준!$B27:$AT27,0)+COUNTIFS(_calc_라운드기준!$B27:$AT27,_calc_라운드기준!AP27,$B$1:$AT$1,"&lt;"&amp;41))-(RANK(AP27,$B27:$AT27,0)+COUNTIFS($B27:$AT27,AP27,$B$1:$AT$1,"&lt;"&amp;41))</f>
        <v>-5</v>
      </c>
      <c r="CJ27">
        <f>(RANK(_calc_라운드기준!AQ27,_calc_라운드기준!$B27:$AT27,0)+COUNTIFS(_calc_라운드기준!$B27:$AT27,_calc_라운드기준!AQ27,$B$1:$AT$1,"&lt;"&amp;42))-(RANK(AQ27,$B27:$AT27,0)+COUNTIFS($B27:$AT27,AQ27,$B$1:$AT$1,"&lt;"&amp;42))</f>
        <v>-3</v>
      </c>
      <c r="CK27">
        <f>(RANK(_calc_라운드기준!AR27,_calc_라운드기준!$B27:$AT27,0)+COUNTIFS(_calc_라운드기준!$B27:$AT27,_calc_라운드기준!AR27,$B$1:$AT$1,"&lt;"&amp;43))-(RANK(AR27,$B27:$AT27,0)+COUNTIFS($B27:$AT27,AR27,$B$1:$AT$1,"&lt;"&amp;43))</f>
        <v>7</v>
      </c>
      <c r="CL27">
        <f>(RANK(_calc_라운드기준!AS27,_calc_라운드기준!$B27:$AT27,0)+COUNTIFS(_calc_라운드기준!$B27:$AT27,_calc_라운드기준!AS27,$B$1:$AT$1,"&lt;"&amp;44))-(RANK(AS27,$B27:$AT27,0)+COUNTIFS($B27:$AT27,AS27,$B$1:$AT$1,"&lt;"&amp;44))</f>
        <v>4</v>
      </c>
      <c r="CM27">
        <f>(RANK(_calc_라운드기준!AT27,_calc_라운드기준!$B27:$AT27,0)+COUNTIFS(_calc_라운드기준!$B27:$AT27,_calc_라운드기준!AT27,$B$1:$AT$1,"&lt;"&amp;45))-(RANK(AT27,$B27:$AT27,0)+COUNTIFS($B27:$AT27,AT27,$B$1:$AT$1,"&lt;"&amp;45))</f>
        <v>32</v>
      </c>
      <c r="CN27">
        <f t="shared" si="0"/>
        <v>43</v>
      </c>
      <c r="CO27">
        <f t="shared" si="1"/>
        <v>20</v>
      </c>
      <c r="CP27">
        <f t="shared" si="2"/>
        <v>32</v>
      </c>
      <c r="CQ27">
        <f t="shared" si="3"/>
        <v>38</v>
      </c>
      <c r="CR27">
        <f t="shared" si="4"/>
        <v>45</v>
      </c>
      <c r="CS27">
        <f t="shared" si="5"/>
        <v>17</v>
      </c>
      <c r="CT27">
        <f t="shared" si="6"/>
        <v>33</v>
      </c>
      <c r="CU27">
        <f t="shared" si="7"/>
        <v>44</v>
      </c>
      <c r="CV27">
        <f t="shared" si="8"/>
        <v>39</v>
      </c>
      <c r="CW27">
        <f t="shared" si="9"/>
        <v>26</v>
      </c>
      <c r="CX27">
        <f t="shared" si="10"/>
        <v>18</v>
      </c>
      <c r="CY27">
        <f t="shared" si="11"/>
        <v>9</v>
      </c>
      <c r="CZ27">
        <f t="shared" si="12"/>
        <v>5</v>
      </c>
      <c r="DA27">
        <f t="shared" si="13"/>
        <v>6</v>
      </c>
      <c r="DB27">
        <f t="shared" si="14"/>
        <v>35</v>
      </c>
      <c r="DC27">
        <f t="shared" si="15"/>
        <v>21</v>
      </c>
      <c r="DD27">
        <f t="shared" si="16"/>
        <v>34</v>
      </c>
      <c r="DE27">
        <f t="shared" si="17"/>
        <v>3</v>
      </c>
      <c r="DF27">
        <f t="shared" si="18"/>
        <v>14</v>
      </c>
      <c r="DG27">
        <f t="shared" si="19"/>
        <v>36</v>
      </c>
      <c r="DH27">
        <f t="shared" si="20"/>
        <v>1</v>
      </c>
      <c r="DI27">
        <f t="shared" si="21"/>
        <v>12</v>
      </c>
      <c r="DJ27">
        <f t="shared" si="22"/>
        <v>42</v>
      </c>
      <c r="DK27">
        <f t="shared" si="23"/>
        <v>37</v>
      </c>
      <c r="DL27">
        <f t="shared" si="24"/>
        <v>29</v>
      </c>
      <c r="DM27">
        <f t="shared" si="25"/>
        <v>23</v>
      </c>
      <c r="DN27">
        <f t="shared" si="26"/>
        <v>40</v>
      </c>
      <c r="DO27">
        <f t="shared" si="27"/>
        <v>30</v>
      </c>
      <c r="DP27">
        <f t="shared" si="28"/>
        <v>16</v>
      </c>
      <c r="DQ27">
        <f t="shared" si="29"/>
        <v>13</v>
      </c>
      <c r="DR27">
        <f t="shared" si="30"/>
        <v>25</v>
      </c>
      <c r="DS27">
        <f t="shared" si="31"/>
        <v>24</v>
      </c>
      <c r="DT27">
        <f t="shared" si="32"/>
        <v>4</v>
      </c>
      <c r="DU27">
        <f t="shared" si="33"/>
        <v>7</v>
      </c>
      <c r="DV27">
        <f t="shared" si="34"/>
        <v>11</v>
      </c>
      <c r="DW27">
        <f t="shared" si="35"/>
        <v>22</v>
      </c>
      <c r="DX27">
        <f t="shared" si="36"/>
        <v>27</v>
      </c>
      <c r="DY27">
        <f t="shared" si="37"/>
        <v>10</v>
      </c>
      <c r="DZ27">
        <f t="shared" si="38"/>
        <v>8</v>
      </c>
      <c r="EA27">
        <f t="shared" si="39"/>
        <v>41</v>
      </c>
      <c r="EB27">
        <f t="shared" si="40"/>
        <v>31</v>
      </c>
      <c r="EC27">
        <f t="shared" si="41"/>
        <v>28</v>
      </c>
      <c r="ED27">
        <f t="shared" si="42"/>
        <v>15</v>
      </c>
      <c r="EE27">
        <f t="shared" si="43"/>
        <v>19</v>
      </c>
      <c r="EF27">
        <f t="shared" si="44"/>
        <v>2</v>
      </c>
    </row>
    <row r="28" spans="1:136" ht="16.5" customHeight="1">
      <c r="A28">
        <f>_calc_라운드기준!A28</f>
        <v>1218</v>
      </c>
      <c r="B28">
        <f>INDEX(_calc_누적빈도!B:B,$A28)-INDEX(_calc_누적빈도!B:B,$A28-기준450회_후보!$B$1)</f>
        <v>54</v>
      </c>
      <c r="C28">
        <f>INDEX(_calc_누적빈도!C:C,$A28)-INDEX(_calc_누적빈도!C:C,$A28-기준450회_후보!$B$1)</f>
        <v>50</v>
      </c>
      <c r="D28">
        <f>INDEX(_calc_누적빈도!D:D,$A28)-INDEX(_calc_누적빈도!D:D,$A28-기준450회_후보!$B$1)</f>
        <v>67</v>
      </c>
      <c r="E28">
        <f>INDEX(_calc_누적빈도!E:E,$A28)-INDEX(_calc_누적빈도!E:E,$A28-기준450회_후보!$B$1)</f>
        <v>49</v>
      </c>
      <c r="F28">
        <f>INDEX(_calc_누적빈도!F:F,$A28)-INDEX(_calc_누적빈도!F:F,$A28-기준450회_후보!$B$1)</f>
        <v>46</v>
      </c>
      <c r="G28">
        <f>INDEX(_calc_누적빈도!G:G,$A28)-INDEX(_calc_누적빈도!G:G,$A28-기준450회_후보!$B$1)</f>
        <v>70</v>
      </c>
      <c r="H28">
        <f>INDEX(_calc_누적빈도!H:H,$A28)-INDEX(_calc_누적빈도!H:H,$A28-기준450회_후보!$B$1)</f>
        <v>62</v>
      </c>
      <c r="I28">
        <f>INDEX(_calc_누적빈도!I:I,$A28)-INDEX(_calc_누적빈도!I:I,$A28-기준450회_후보!$B$1)</f>
        <v>47</v>
      </c>
      <c r="J28">
        <f>INDEX(_calc_누적빈도!J:J,$A28)-INDEX(_calc_누적빈도!J:J,$A28-기준450회_후보!$B$1)</f>
        <v>55</v>
      </c>
      <c r="K28">
        <f>INDEX(_calc_누적빈도!K:K,$A28)-INDEX(_calc_누적빈도!K:K,$A28-기준450회_후보!$B$1)</f>
        <v>56</v>
      </c>
      <c r="L28">
        <f>INDEX(_calc_누적빈도!L:L,$A28)-INDEX(_calc_누적빈도!L:L,$A28-기준450회_후보!$B$1)</f>
        <v>59</v>
      </c>
      <c r="M28">
        <f>INDEX(_calc_누적빈도!M:M,$A28)-INDEX(_calc_누적빈도!M:M,$A28-기준450회_후보!$B$1)</f>
        <v>76</v>
      </c>
      <c r="N28">
        <f>INDEX(_calc_누적빈도!N:N,$A28)-INDEX(_calc_누적빈도!N:N,$A28-기준450회_후보!$B$1)</f>
        <v>68</v>
      </c>
      <c r="O28">
        <f>INDEX(_calc_누적빈도!O:O,$A28)-INDEX(_calc_누적빈도!O:O,$A28-기준450회_후보!$B$1)</f>
        <v>61</v>
      </c>
      <c r="P28">
        <f>INDEX(_calc_누적빈도!P:P,$A28)-INDEX(_calc_누적빈도!P:P,$A28-기준450회_후보!$B$1)</f>
        <v>62</v>
      </c>
      <c r="Q28">
        <f>INDEX(_calc_누적빈도!Q:Q,$A28)-INDEX(_calc_누적빈도!Q:Q,$A28-기준450회_후보!$B$1)</f>
        <v>71</v>
      </c>
      <c r="R28">
        <f>INDEX(_calc_누적빈도!R:R,$A28)-INDEX(_calc_누적빈도!R:R,$A28-기준450회_후보!$B$1)</f>
        <v>58</v>
      </c>
      <c r="S28">
        <f>INDEX(_calc_누적빈도!S:S,$A28)-INDEX(_calc_누적빈도!S:S,$A28-기준450회_후보!$B$1)</f>
        <v>68</v>
      </c>
      <c r="T28">
        <f>INDEX(_calc_누적빈도!T:T,$A28)-INDEX(_calc_누적빈도!T:T,$A28-기준450회_후보!$B$1)</f>
        <v>65</v>
      </c>
      <c r="U28">
        <f>INDEX(_calc_누적빈도!U:U,$A28)-INDEX(_calc_누적빈도!U:U,$A28-기준450회_후보!$B$1)</f>
        <v>49</v>
      </c>
      <c r="V28">
        <f>INDEX(_calc_누적빈도!V:V,$A28)-INDEX(_calc_누적빈도!V:V,$A28-기준450회_후보!$B$1)</f>
        <v>70</v>
      </c>
      <c r="W28">
        <f>INDEX(_calc_누적빈도!W:W,$A28)-INDEX(_calc_누적빈도!W:W,$A28-기준450회_후보!$B$1)</f>
        <v>55</v>
      </c>
      <c r="X28">
        <f>INDEX(_calc_누적빈도!X:X,$A28)-INDEX(_calc_누적빈도!X:X,$A28-기준450회_후보!$B$1)</f>
        <v>54</v>
      </c>
      <c r="Y28">
        <f>INDEX(_calc_누적빈도!Y:Y,$A28)-INDEX(_calc_누적빈도!Y:Y,$A28-기준450회_후보!$B$1)</f>
        <v>61</v>
      </c>
      <c r="Z28">
        <f>INDEX(_calc_누적빈도!Z:Z,$A28)-INDEX(_calc_누적빈도!Z:Z,$A28-기준450회_후보!$B$1)</f>
        <v>50</v>
      </c>
      <c r="AA28">
        <f>INDEX(_calc_누적빈도!AA:AA,$A28)-INDEX(_calc_누적빈도!AA:AA,$A28-기준450회_후보!$B$1)</f>
        <v>61</v>
      </c>
      <c r="AB28">
        <f>INDEX(_calc_누적빈도!AB:AB,$A28)-INDEX(_calc_누적빈도!AB:AB,$A28-기준450회_후보!$B$1)</f>
        <v>61</v>
      </c>
      <c r="AC28">
        <f>INDEX(_calc_누적빈도!AC:AC,$A28)-INDEX(_calc_누적빈도!AC:AC,$A28-기준450회_후보!$B$1)</f>
        <v>61</v>
      </c>
      <c r="AD28">
        <f>INDEX(_calc_누적빈도!AD:AD,$A28)-INDEX(_calc_누적빈도!AD:AD,$A28-기준450회_후보!$B$1)</f>
        <v>60</v>
      </c>
      <c r="AE28">
        <f>INDEX(_calc_누적빈도!AE:AE,$A28)-INDEX(_calc_누적빈도!AE:AE,$A28-기준450회_후보!$B$1)</f>
        <v>66</v>
      </c>
      <c r="AF28">
        <f>INDEX(_calc_누적빈도!AF:AF,$A28)-INDEX(_calc_누적빈도!AF:AF,$A28-기준450회_후보!$B$1)</f>
        <v>62</v>
      </c>
      <c r="AG28">
        <f>INDEX(_calc_누적빈도!AG:AG,$A28)-INDEX(_calc_누적빈도!AG:AG,$A28-기준450회_후보!$B$1)</f>
        <v>52</v>
      </c>
      <c r="AH28">
        <f>INDEX(_calc_누적빈도!AH:AH,$A28)-INDEX(_calc_누적빈도!AH:AH,$A28-기준450회_후보!$B$1)</f>
        <v>66</v>
      </c>
      <c r="AI28">
        <f>INDEX(_calc_누적빈도!AI:AI,$A28)-INDEX(_calc_누적빈도!AI:AI,$A28-기준450회_후보!$B$1)</f>
        <v>59</v>
      </c>
      <c r="AJ28">
        <f>INDEX(_calc_누적빈도!AJ:AJ,$A28)-INDEX(_calc_누적빈도!AJ:AJ,$A28-기준450회_후보!$B$1)</f>
        <v>66</v>
      </c>
      <c r="AK28">
        <f>INDEX(_calc_누적빈도!AK:AK,$A28)-INDEX(_calc_누적빈도!AK:AK,$A28-기준450회_후보!$B$1)</f>
        <v>60</v>
      </c>
      <c r="AL28">
        <f>INDEX(_calc_누적빈도!AL:AL,$A28)-INDEX(_calc_누적빈도!AL:AL,$A28-기준450회_후보!$B$1)</f>
        <v>59</v>
      </c>
      <c r="AM28">
        <f>INDEX(_calc_누적빈도!AM:AM,$A28)-INDEX(_calc_누적빈도!AM:AM,$A28-기준450회_후보!$B$1)</f>
        <v>76</v>
      </c>
      <c r="AN28">
        <f>INDEX(_calc_누적빈도!AN:AN,$A28)-INDEX(_calc_누적빈도!AN:AN,$A28-기준450회_후보!$B$1)</f>
        <v>64</v>
      </c>
      <c r="AO28">
        <f>INDEX(_calc_누적빈도!AO:AO,$A28)-INDEX(_calc_누적빈도!AO:AO,$A28-기준450회_후보!$B$1)</f>
        <v>54</v>
      </c>
      <c r="AP28">
        <f>INDEX(_calc_누적빈도!AP:AP,$A28)-INDEX(_calc_누적빈도!AP:AP,$A28-기준450회_후보!$B$1)</f>
        <v>53</v>
      </c>
      <c r="AQ28">
        <f>INDEX(_calc_누적빈도!AQ:AQ,$A28)-INDEX(_calc_누적빈도!AQ:AQ,$A28-기준450회_후보!$B$1)</f>
        <v>58</v>
      </c>
      <c r="AR28">
        <f>INDEX(_calc_누적빈도!AR:AR,$A28)-INDEX(_calc_누적빈도!AR:AR,$A28-기준450회_후보!$B$1)</f>
        <v>54</v>
      </c>
      <c r="AS28">
        <f>INDEX(_calc_누적빈도!AS:AS,$A28)-INDEX(_calc_누적빈도!AS:AS,$A28-기준450회_후보!$B$1)</f>
        <v>57</v>
      </c>
      <c r="AT28">
        <f>INDEX(_calc_누적빈도!AT:AT,$A28)-INDEX(_calc_누적빈도!AT:AT,$A28-기준450회_후보!$B$1)</f>
        <v>68</v>
      </c>
      <c r="AU28">
        <f>(RANK(_calc_라운드기준!B28,_calc_라운드기준!$B28:$AT28,0)+COUNTIFS(_calc_라운드기준!$B28:$AT28,_calc_라운드기준!B28,$B$1:$AT$1,"&lt;"&amp;1))-(RANK(B28,$B28:$AT28,0)+COUNTIFS($B28:$AT28,B28,$B$1:$AT$1,"&lt;"&amp;1))</f>
        <v>-28</v>
      </c>
      <c r="AV28">
        <f>(RANK(_calc_라운드기준!C28,_calc_라운드기준!$B28:$AT28,0)+COUNTIFS(_calc_라운드기준!$B28:$AT28,_calc_라운드기준!C28,$B$1:$AT$1,"&lt;"&amp;2))-(RANK(C28,$B28:$AT28,0)+COUNTIFS($B28:$AT28,C28,$B$1:$AT$1,"&lt;"&amp;2))</f>
        <v>2</v>
      </c>
      <c r="AW28">
        <f>(RANK(_calc_라운드기준!D28,_calc_라운드기준!$B28:$AT28,0)+COUNTIFS(_calc_라운드기준!$B28:$AT28,_calc_라운드기준!D28,$B$1:$AT$1,"&lt;"&amp;3))-(RANK(D28,$B28:$AT28,0)+COUNTIFS($B28:$AT28,D28,$B$1:$AT$1,"&lt;"&amp;3))</f>
        <v>-7</v>
      </c>
      <c r="AX28">
        <f>(RANK(_calc_라운드기준!E28,_calc_라운드기준!$B28:$AT28,0)+COUNTIFS(_calc_라운드기준!$B28:$AT28,_calc_라운드기준!E28,$B$1:$AT$1,"&lt;"&amp;4))-(RANK(E28,$B28:$AT28,0)+COUNTIFS($B28:$AT28,E28,$B$1:$AT$1,"&lt;"&amp;4))</f>
        <v>-16</v>
      </c>
      <c r="AY28">
        <f>(RANK(_calc_라운드기준!F28,_calc_라운드기준!$B28:$AT28,0)+COUNTIFS(_calc_라운드기준!$B28:$AT28,_calc_라운드기준!F28,$B$1:$AT$1,"&lt;"&amp;5))-(RANK(F28,$B28:$AT28,0)+COUNTIFS($B28:$AT28,F28,$B$1:$AT$1,"&lt;"&amp;5))</f>
        <v>-38</v>
      </c>
      <c r="AZ28">
        <f>(RANK(_calc_라운드기준!G28,_calc_라운드기준!$B28:$AT28,0)+COUNTIFS(_calc_라운드기준!$B28:$AT28,_calc_라운드기준!G28,$B$1:$AT$1,"&lt;"&amp;6))-(RANK(G28,$B28:$AT28,0)+COUNTIFS($B28:$AT28,G28,$B$1:$AT$1,"&lt;"&amp;6))</f>
        <v>4</v>
      </c>
      <c r="BA28">
        <f>(RANK(_calc_라운드기준!H28,_calc_라운드기준!$B28:$AT28,0)+COUNTIFS(_calc_라운드기준!$B28:$AT28,_calc_라운드기준!H28,$B$1:$AT$1,"&lt;"&amp;7))-(RANK(H28,$B28:$AT28,0)+COUNTIFS($B28:$AT28,H28,$B$1:$AT$1,"&lt;"&amp;7))</f>
        <v>-6</v>
      </c>
      <c r="BB28">
        <f>(RANK(_calc_라운드기준!I28,_calc_라운드기준!$B28:$AT28,0)+COUNTIFS(_calc_라운드기준!$B28:$AT28,_calc_라운드기준!I28,$B$1:$AT$1,"&lt;"&amp;8))-(RANK(I28,$B28:$AT28,0)+COUNTIFS($B28:$AT28,I28,$B$1:$AT$1,"&lt;"&amp;8))</f>
        <v>-34</v>
      </c>
      <c r="BC28">
        <f>(RANK(_calc_라운드기준!J28,_calc_라운드기준!$B28:$AT28,0)+COUNTIFS(_calc_라운드기준!$B28:$AT28,_calc_라운드기준!J28,$B$1:$AT$1,"&lt;"&amp;9))-(RANK(J28,$B28:$AT28,0)+COUNTIFS($B28:$AT28,J28,$B$1:$AT$1,"&lt;"&amp;9))</f>
        <v>-21</v>
      </c>
      <c r="BD28">
        <f>(RANK(_calc_라운드기준!K28,_calc_라운드기준!$B28:$AT28,0)+COUNTIFS(_calc_라운드기준!$B28:$AT28,_calc_라운드기준!K28,$B$1:$AT$1,"&lt;"&amp;10))-(RANK(K28,$B28:$AT28,0)+COUNTIFS($B28:$AT28,K28,$B$1:$AT$1,"&lt;"&amp;10))</f>
        <v>-4</v>
      </c>
      <c r="BE28">
        <f>(RANK(_calc_라운드기준!L28,_calc_라운드기준!$B28:$AT28,0)+COUNTIFS(_calc_라운드기준!$B28:$AT28,_calc_라운드기준!L28,$B$1:$AT$1,"&lt;"&amp;11))-(RANK(L28,$B28:$AT28,0)+COUNTIFS($B28:$AT28,L28,$B$1:$AT$1,"&lt;"&amp;11))</f>
        <v>3</v>
      </c>
      <c r="BF28">
        <f>(RANK(_calc_라운드기준!M28,_calc_라운드기준!$B28:$AT28,0)+COUNTIFS(_calc_라운드기준!$B28:$AT28,_calc_라운드기준!M28,$B$1:$AT$1,"&lt;"&amp;12))-(RANK(M28,$B28:$AT28,0)+COUNTIFS($B28:$AT28,M28,$B$1:$AT$1,"&lt;"&amp;12))</f>
        <v>16</v>
      </c>
      <c r="BG28">
        <f>(RANK(_calc_라운드기준!N28,_calc_라운드기준!$B28:$AT28,0)+COUNTIFS(_calc_라운드기준!$B28:$AT28,_calc_라운드기준!N28,$B$1:$AT$1,"&lt;"&amp;13))-(RANK(N28,$B28:$AT28,0)+COUNTIFS($B28:$AT28,N28,$B$1:$AT$1,"&lt;"&amp;13))</f>
        <v>23</v>
      </c>
      <c r="BH28">
        <f>(RANK(_calc_라운드기준!O28,_calc_라운드기준!$B28:$AT28,0)+COUNTIFS(_calc_라운드기준!$B28:$AT28,_calc_라운드기준!O28,$B$1:$AT$1,"&lt;"&amp;14))-(RANK(O28,$B28:$AT28,0)+COUNTIFS($B28:$AT28,O28,$B$1:$AT$1,"&lt;"&amp;14))</f>
        <v>20</v>
      </c>
      <c r="BI28">
        <f>(RANK(_calc_라운드기준!P28,_calc_라운드기준!$B28:$AT28,0)+COUNTIFS(_calc_라운드기준!$B28:$AT28,_calc_라운드기준!P28,$B$1:$AT$1,"&lt;"&amp;15))-(RANK(P28,$B28:$AT28,0)+COUNTIFS($B28:$AT28,P28,$B$1:$AT$1,"&lt;"&amp;15))</f>
        <v>-11</v>
      </c>
      <c r="BJ28">
        <f>(RANK(_calc_라운드기준!Q28,_calc_라운드기준!$B28:$AT28,0)+COUNTIFS(_calc_라운드기준!$B28:$AT28,_calc_라운드기준!Q28,$B$1:$AT$1,"&lt;"&amp;16))-(RANK(Q28,$B28:$AT28,0)+COUNTIFS($B28:$AT28,Q28,$B$1:$AT$1,"&lt;"&amp;16))</f>
        <v>0</v>
      </c>
      <c r="BK28">
        <f>(RANK(_calc_라운드기준!R28,_calc_라운드기준!$B28:$AT28,0)+COUNTIFS(_calc_라운드기준!$B28:$AT28,_calc_라운드기준!R28,$B$1:$AT$1,"&lt;"&amp;17))-(RANK(R28,$B28:$AT28,0)+COUNTIFS($B28:$AT28,R28,$B$1:$AT$1,"&lt;"&amp;17))</f>
        <v>-10</v>
      </c>
      <c r="BL28">
        <f>(RANK(_calc_라운드기준!S28,_calc_라운드기준!$B28:$AT28,0)+COUNTIFS(_calc_라운드기준!$B28:$AT28,_calc_라운드기준!S28,$B$1:$AT$1,"&lt;"&amp;18))-(RANK(S28,$B28:$AT28,0)+COUNTIFS($B28:$AT28,S28,$B$1:$AT$1,"&lt;"&amp;18))</f>
        <v>32</v>
      </c>
      <c r="BM28">
        <f>(RANK(_calc_라운드기준!T28,_calc_라운드기준!$B28:$AT28,0)+COUNTIFS(_calc_라운드기준!$B28:$AT28,_calc_라운드기준!T28,$B$1:$AT$1,"&lt;"&amp;19))-(RANK(T28,$B28:$AT28,0)+COUNTIFS($B28:$AT28,T28,$B$1:$AT$1,"&lt;"&amp;19))</f>
        <v>6</v>
      </c>
      <c r="BN28">
        <f>(RANK(_calc_라운드기준!U28,_calc_라운드기준!$B28:$AT28,0)+COUNTIFS(_calc_라운드기준!$B28:$AT28,_calc_라운드기준!U28,$B$1:$AT$1,"&lt;"&amp;20))-(RANK(U28,$B28:$AT28,0)+COUNTIFS($B28:$AT28,U28,$B$1:$AT$1,"&lt;"&amp;20))</f>
        <v>-13</v>
      </c>
      <c r="BO28">
        <f>(RANK(_calc_라운드기준!V28,_calc_라운드기준!$B28:$AT28,0)+COUNTIFS(_calc_라운드기준!$B28:$AT28,_calc_라운드기준!V28,$B$1:$AT$1,"&lt;"&amp;21))-(RANK(V28,$B28:$AT28,0)+COUNTIFS($B28:$AT28,V28,$B$1:$AT$1,"&lt;"&amp;21))</f>
        <v>31</v>
      </c>
      <c r="BP28">
        <f>(RANK(_calc_라운드기준!W28,_calc_라운드기준!$B28:$AT28,0)+COUNTIFS(_calc_라운드기준!$B28:$AT28,_calc_라운드기준!W28,$B$1:$AT$1,"&lt;"&amp;22))-(RANK(W28,$B28:$AT28,0)+COUNTIFS($B28:$AT28,W28,$B$1:$AT$1,"&lt;"&amp;22))</f>
        <v>10</v>
      </c>
      <c r="BQ28">
        <f>(RANK(_calc_라운드기준!X28,_calc_라운드기준!$B28:$AT28,0)+COUNTIFS(_calc_라운드기준!$B28:$AT28,_calc_라운드기준!X28,$B$1:$AT$1,"&lt;"&amp;23))-(RANK(X28,$B28:$AT28,0)+COUNTIFS($B28:$AT28,X28,$B$1:$AT$1,"&lt;"&amp;23))</f>
        <v>-23</v>
      </c>
      <c r="BR28">
        <f>(RANK(_calc_라운드기준!Y28,_calc_라운드기준!$B28:$AT28,0)+COUNTIFS(_calc_라운드기준!$B28:$AT28,_calc_라운드기준!Y28,$B$1:$AT$1,"&lt;"&amp;24))-(RANK(Y28,$B28:$AT28,0)+COUNTIFS($B28:$AT28,Y28,$B$1:$AT$1,"&lt;"&amp;24))</f>
        <v>-15</v>
      </c>
      <c r="BS28">
        <f>(RANK(_calc_라운드기준!Z28,_calc_라운드기준!$B28:$AT28,0)+COUNTIFS(_calc_라운드기준!$B28:$AT28,_calc_라운드기준!Z28,$B$1:$AT$1,"&lt;"&amp;25))-(RANK(Z28,$B28:$AT28,0)+COUNTIFS($B28:$AT28,Z28,$B$1:$AT$1,"&lt;"&amp;25))</f>
        <v>-4</v>
      </c>
      <c r="BT28">
        <f>(RANK(_calc_라운드기준!AA28,_calc_라운드기준!$B28:$AT28,0)+COUNTIFS(_calc_라운드기준!$B28:$AT28,_calc_라운드기준!AA28,$B$1:$AT$1,"&lt;"&amp;26))-(RANK(AA28,$B28:$AT28,0)+COUNTIFS($B28:$AT28,AA28,$B$1:$AT$1,"&lt;"&amp;26))</f>
        <v>0</v>
      </c>
      <c r="BU28">
        <f>(RANK(_calc_라운드기준!AB28,_calc_라운드기준!$B28:$AT28,0)+COUNTIFS(_calc_라운드기준!$B28:$AT28,_calc_라운드기준!AB28,$B$1:$AT$1,"&lt;"&amp;27))-(RANK(AB28,$B28:$AT28,0)+COUNTIFS($B28:$AT28,AB28,$B$1:$AT$1,"&lt;"&amp;27))</f>
        <v>-20</v>
      </c>
      <c r="BV28">
        <f>(RANK(_calc_라운드기준!AC28,_calc_라운드기준!$B28:$AT28,0)+COUNTIFS(_calc_라운드기준!$B28:$AT28,_calc_라운드기준!AC28,$B$1:$AT$1,"&lt;"&amp;28))-(RANK(AC28,$B28:$AT28,0)+COUNTIFS($B28:$AT28,AC28,$B$1:$AT$1,"&lt;"&amp;28))</f>
        <v>-1</v>
      </c>
      <c r="BW28">
        <f>(RANK(_calc_라운드기준!AD28,_calc_라운드기준!$B28:$AT28,0)+COUNTIFS(_calc_라운드기준!$B28:$AT28,_calc_라운드기준!AD28,$B$1:$AT$1,"&lt;"&amp;29))-(RANK(AD28,$B28:$AT28,0)+COUNTIFS($B28:$AT28,AD28,$B$1:$AT$1,"&lt;"&amp;29))</f>
        <v>8</v>
      </c>
      <c r="BX28">
        <f>(RANK(_calc_라운드기준!AE28,_calc_라운드기준!$B28:$AT28,0)+COUNTIFS(_calc_라운드기준!$B28:$AT28,_calc_라운드기준!AE28,$B$1:$AT$1,"&lt;"&amp;30))-(RANK(AE28,$B28:$AT28,0)+COUNTIFS($B28:$AT28,AE28,$B$1:$AT$1,"&lt;"&amp;30))</f>
        <v>3</v>
      </c>
      <c r="BY28">
        <f>(RANK(_calc_라운드기준!AF28,_calc_라운드기준!$B28:$AT28,0)+COUNTIFS(_calc_라운드기준!$B28:$AT28,_calc_라운드기준!AF28,$B$1:$AT$1,"&lt;"&amp;31))-(RANK(AF28,$B28:$AT28,0)+COUNTIFS($B28:$AT28,AF28,$B$1:$AT$1,"&lt;"&amp;31))</f>
        <v>5</v>
      </c>
      <c r="BZ28">
        <f>(RANK(_calc_라운드기준!AG28,_calc_라운드기준!$B28:$AT28,0)+COUNTIFS(_calc_라운드기준!$B28:$AT28,_calc_라운드기준!AG28,$B$1:$AT$1,"&lt;"&amp;32))-(RANK(AG28,$B28:$AT28,0)+COUNTIFS($B28:$AT28,AG28,$B$1:$AT$1,"&lt;"&amp;32))</f>
        <v>1</v>
      </c>
      <c r="CA28">
        <f>(RANK(_calc_라운드기준!AH28,_calc_라운드기준!$B28:$AT28,0)+COUNTIFS(_calc_라운드기준!$B28:$AT28,_calc_라운드기준!AH28,$B$1:$AT$1,"&lt;"&amp;33))-(RANK(AH28,$B28:$AT28,0)+COUNTIFS($B28:$AT28,AH28,$B$1:$AT$1,"&lt;"&amp;33))</f>
        <v>12</v>
      </c>
      <c r="CB28">
        <f>(RANK(_calc_라운드기준!AI28,_calc_라운드기준!$B28:$AT28,0)+COUNTIFS(_calc_라운드기준!$B28:$AT28,_calc_라운드기준!AI28,$B$1:$AT$1,"&lt;"&amp;34))-(RANK(AI28,$B28:$AT28,0)+COUNTIFS($B28:$AT28,AI28,$B$1:$AT$1,"&lt;"&amp;34))</f>
        <v>19</v>
      </c>
      <c r="CC28">
        <f>(RANK(_calc_라운드기준!AJ28,_calc_라운드기준!$B28:$AT28,0)+COUNTIFS(_calc_라운드기준!$B28:$AT28,_calc_라운드기준!AJ28,$B$1:$AT$1,"&lt;"&amp;35))-(RANK(AJ28,$B28:$AT28,0)+COUNTIFS($B28:$AT28,AJ28,$B$1:$AT$1,"&lt;"&amp;35))</f>
        <v>12</v>
      </c>
      <c r="CD28">
        <f>(RANK(_calc_라운드기준!AK28,_calc_라운드기준!$B28:$AT28,0)+COUNTIFS(_calc_라운드기준!$B28:$AT28,_calc_라운드기준!AK28,$B$1:$AT$1,"&lt;"&amp;36))-(RANK(AK28,$B28:$AT28,0)+COUNTIFS($B28:$AT28,AK28,$B$1:$AT$1,"&lt;"&amp;36))</f>
        <v>1</v>
      </c>
      <c r="CE28">
        <f>(RANK(_calc_라운드기준!AL28,_calc_라운드기준!$B28:$AT28,0)+COUNTIFS(_calc_라운드기준!$B28:$AT28,_calc_라운드기준!AL28,$B$1:$AT$1,"&lt;"&amp;37))-(RANK(AL28,$B28:$AT28,0)+COUNTIFS($B28:$AT28,AL28,$B$1:$AT$1,"&lt;"&amp;37))</f>
        <v>-13</v>
      </c>
      <c r="CF28">
        <f>(RANK(_calc_라운드기준!AM28,_calc_라운드기준!$B28:$AT28,0)+COUNTIFS(_calc_라운드기준!$B28:$AT28,_calc_라운드기준!AM28,$B$1:$AT$1,"&lt;"&amp;38))-(RANK(AM28,$B28:$AT28,0)+COUNTIFS($B28:$AT28,AM28,$B$1:$AT$1,"&lt;"&amp;38))</f>
        <v>13</v>
      </c>
      <c r="CG28">
        <f>(RANK(_calc_라운드기준!AN28,_calc_라운드기준!$B28:$AT28,0)+COUNTIFS(_calc_라운드기준!$B28:$AT28,_calc_라운드기준!AN28,$B$1:$AT$1,"&lt;"&amp;39))-(RANK(AN28,$B28:$AT28,0)+COUNTIFS($B28:$AT28,AN28,$B$1:$AT$1,"&lt;"&amp;39))</f>
        <v>18</v>
      </c>
      <c r="CH28">
        <f>(RANK(_calc_라운드기준!AO28,_calc_라운드기준!$B28:$AT28,0)+COUNTIFS(_calc_라운드기준!$B28:$AT28,_calc_라운드기준!AO28,$B$1:$AT$1,"&lt;"&amp;40))-(RANK(AO28,$B28:$AT28,0)+COUNTIFS($B28:$AT28,AO28,$B$1:$AT$1,"&lt;"&amp;40))</f>
        <v>-20</v>
      </c>
      <c r="CI28">
        <f>(RANK(_calc_라운드기준!AP28,_calc_라운드기준!$B28:$AT28,0)+COUNTIFS(_calc_라운드기준!$B28:$AT28,_calc_라운드기준!AP28,$B$1:$AT$1,"&lt;"&amp;41))-(RANK(AP28,$B28:$AT28,0)+COUNTIFS($B28:$AT28,AP28,$B$1:$AT$1,"&lt;"&amp;41))</f>
        <v>-5</v>
      </c>
      <c r="CJ28">
        <f>(RANK(_calc_라운드기준!AQ28,_calc_라운드기준!$B28:$AT28,0)+COUNTIFS(_calc_라운드기준!$B28:$AT28,_calc_라운드기준!AQ28,$B$1:$AT$1,"&lt;"&amp;42))-(RANK(AQ28,$B28:$AT28,0)+COUNTIFS($B28:$AT28,AQ28,$B$1:$AT$1,"&lt;"&amp;42))</f>
        <v>5</v>
      </c>
      <c r="CK28">
        <f>(RANK(_calc_라운드기준!AR28,_calc_라운드기준!$B28:$AT28,0)+COUNTIFS(_calc_라운드기준!$B28:$AT28,_calc_라운드기준!AR28,$B$1:$AT$1,"&lt;"&amp;43))-(RANK(AR28,$B28:$AT28,0)+COUNTIFS($B28:$AT28,AR28,$B$1:$AT$1,"&lt;"&amp;43))</f>
        <v>7</v>
      </c>
      <c r="CL28">
        <f>(RANK(_calc_라운드기준!AS28,_calc_라운드기준!$B28:$AT28,0)+COUNTIFS(_calc_라운드기준!$B28:$AT28,_calc_라운드기준!AS28,$B$1:$AT$1,"&lt;"&amp;44))-(RANK(AS28,$B28:$AT28,0)+COUNTIFS($B28:$AT28,AS28,$B$1:$AT$1,"&lt;"&amp;44))</f>
        <v>5</v>
      </c>
      <c r="CM28">
        <f>(RANK(_calc_라운드기준!AT28,_calc_라운드기준!$B28:$AT28,0)+COUNTIFS(_calc_라운드기준!$B28:$AT28,_calc_라운드기준!AT28,$B$1:$AT$1,"&lt;"&amp;45))-(RANK(AT28,$B28:$AT28,0)+COUNTIFS($B28:$AT28,AT28,$B$1:$AT$1,"&lt;"&amp;45))</f>
        <v>33</v>
      </c>
      <c r="CN28">
        <f t="shared" si="0"/>
        <v>43</v>
      </c>
      <c r="CO28">
        <f t="shared" si="1"/>
        <v>22</v>
      </c>
      <c r="CP28">
        <f t="shared" si="2"/>
        <v>32</v>
      </c>
      <c r="CQ28">
        <f t="shared" si="3"/>
        <v>38</v>
      </c>
      <c r="CR28">
        <f t="shared" si="4"/>
        <v>45</v>
      </c>
      <c r="CS28">
        <f t="shared" si="5"/>
        <v>19</v>
      </c>
      <c r="CT28">
        <f t="shared" si="6"/>
        <v>31</v>
      </c>
      <c r="CU28">
        <f t="shared" si="7"/>
        <v>44</v>
      </c>
      <c r="CV28">
        <f t="shared" si="8"/>
        <v>41</v>
      </c>
      <c r="CW28">
        <f t="shared" si="9"/>
        <v>28</v>
      </c>
      <c r="CX28">
        <f t="shared" si="10"/>
        <v>20</v>
      </c>
      <c r="CY28">
        <f t="shared" si="11"/>
        <v>8</v>
      </c>
      <c r="CZ28">
        <f t="shared" si="12"/>
        <v>4</v>
      </c>
      <c r="DA28">
        <f t="shared" si="13"/>
        <v>5</v>
      </c>
      <c r="DB28">
        <f t="shared" si="14"/>
        <v>34</v>
      </c>
      <c r="DC28">
        <f t="shared" si="15"/>
        <v>25</v>
      </c>
      <c r="DD28">
        <f t="shared" si="16"/>
        <v>33</v>
      </c>
      <c r="DE28">
        <f t="shared" si="17"/>
        <v>2</v>
      </c>
      <c r="DF28">
        <f t="shared" si="18"/>
        <v>15</v>
      </c>
      <c r="DG28">
        <f t="shared" si="19"/>
        <v>35</v>
      </c>
      <c r="DH28">
        <f t="shared" si="20"/>
        <v>3</v>
      </c>
      <c r="DI28">
        <f t="shared" si="21"/>
        <v>12</v>
      </c>
      <c r="DJ28">
        <f t="shared" si="22"/>
        <v>42</v>
      </c>
      <c r="DK28">
        <f t="shared" si="23"/>
        <v>37</v>
      </c>
      <c r="DL28">
        <f t="shared" si="24"/>
        <v>29</v>
      </c>
      <c r="DM28">
        <f t="shared" si="25"/>
        <v>26</v>
      </c>
      <c r="DN28">
        <f t="shared" si="26"/>
        <v>39</v>
      </c>
      <c r="DO28">
        <f t="shared" si="27"/>
        <v>27</v>
      </c>
      <c r="DP28">
        <f t="shared" si="28"/>
        <v>13</v>
      </c>
      <c r="DQ28">
        <f t="shared" si="29"/>
        <v>21</v>
      </c>
      <c r="DR28">
        <f t="shared" si="30"/>
        <v>16</v>
      </c>
      <c r="DS28">
        <f t="shared" si="31"/>
        <v>23</v>
      </c>
      <c r="DT28">
        <f t="shared" si="32"/>
        <v>10</v>
      </c>
      <c r="DU28">
        <f t="shared" si="33"/>
        <v>6</v>
      </c>
      <c r="DV28">
        <f t="shared" si="34"/>
        <v>11</v>
      </c>
      <c r="DW28">
        <f t="shared" si="35"/>
        <v>24</v>
      </c>
      <c r="DX28">
        <f t="shared" si="36"/>
        <v>36</v>
      </c>
      <c r="DY28">
        <f t="shared" si="37"/>
        <v>9</v>
      </c>
      <c r="DZ28">
        <f t="shared" si="38"/>
        <v>7</v>
      </c>
      <c r="EA28">
        <f t="shared" si="39"/>
        <v>40</v>
      </c>
      <c r="EB28">
        <f t="shared" si="40"/>
        <v>30</v>
      </c>
      <c r="EC28">
        <f t="shared" si="41"/>
        <v>17</v>
      </c>
      <c r="ED28">
        <f t="shared" si="42"/>
        <v>14</v>
      </c>
      <c r="EE28">
        <f t="shared" si="43"/>
        <v>18</v>
      </c>
      <c r="EF28">
        <f t="shared" si="44"/>
        <v>1</v>
      </c>
    </row>
    <row r="29" spans="1:136" ht="16.5" customHeight="1">
      <c r="A29">
        <f>_calc_라운드기준!A29</f>
        <v>1217</v>
      </c>
      <c r="B29">
        <f>INDEX(_calc_누적빈도!B:B,$A29)-INDEX(_calc_누적빈도!B:B,$A29-기준450회_후보!$B$1)</f>
        <v>54</v>
      </c>
      <c r="C29">
        <f>INDEX(_calc_누적빈도!C:C,$A29)-INDEX(_calc_누적빈도!C:C,$A29-기준450회_후보!$B$1)</f>
        <v>50</v>
      </c>
      <c r="D29">
        <f>INDEX(_calc_누적빈도!D:D,$A29)-INDEX(_calc_누적빈도!D:D,$A29-기준450회_후보!$B$1)</f>
        <v>67</v>
      </c>
      <c r="E29">
        <f>INDEX(_calc_누적빈도!E:E,$A29)-INDEX(_calc_누적빈도!E:E,$A29-기준450회_후보!$B$1)</f>
        <v>49</v>
      </c>
      <c r="F29">
        <f>INDEX(_calc_누적빈도!F:F,$A29)-INDEX(_calc_누적빈도!F:F,$A29-기준450회_후보!$B$1)</f>
        <v>47</v>
      </c>
      <c r="G29">
        <f>INDEX(_calc_누적빈도!G:G,$A29)-INDEX(_calc_누적빈도!G:G,$A29-기준450회_후보!$B$1)</f>
        <v>70</v>
      </c>
      <c r="H29">
        <f>INDEX(_calc_누적빈도!H:H,$A29)-INDEX(_calc_누적빈도!H:H,$A29-기준450회_후보!$B$1)</f>
        <v>62</v>
      </c>
      <c r="I29">
        <f>INDEX(_calc_누적빈도!I:I,$A29)-INDEX(_calc_누적빈도!I:I,$A29-기준450회_후보!$B$1)</f>
        <v>46</v>
      </c>
      <c r="J29">
        <f>INDEX(_calc_누적빈도!J:J,$A29)-INDEX(_calc_누적빈도!J:J,$A29-기준450회_후보!$B$1)</f>
        <v>55</v>
      </c>
      <c r="K29">
        <f>INDEX(_calc_누적빈도!K:K,$A29)-INDEX(_calc_누적빈도!K:K,$A29-기준450회_후보!$B$1)</f>
        <v>55</v>
      </c>
      <c r="L29">
        <f>INDEX(_calc_누적빈도!L:L,$A29)-INDEX(_calc_누적빈도!L:L,$A29-기준450회_후보!$B$1)</f>
        <v>59</v>
      </c>
      <c r="M29">
        <f>INDEX(_calc_누적빈도!M:M,$A29)-INDEX(_calc_누적빈도!M:M,$A29-기준450회_후보!$B$1)</f>
        <v>76</v>
      </c>
      <c r="N29">
        <f>INDEX(_calc_누적빈도!N:N,$A29)-INDEX(_calc_누적빈도!N:N,$A29-기준450회_후보!$B$1)</f>
        <v>68</v>
      </c>
      <c r="O29">
        <f>INDEX(_calc_누적빈도!O:O,$A29)-INDEX(_calc_누적빈도!O:O,$A29-기준450회_후보!$B$1)</f>
        <v>61</v>
      </c>
      <c r="P29">
        <f>INDEX(_calc_누적빈도!P:P,$A29)-INDEX(_calc_누적빈도!P:P,$A29-기준450회_후보!$B$1)</f>
        <v>62</v>
      </c>
      <c r="Q29">
        <f>INDEX(_calc_누적빈도!Q:Q,$A29)-INDEX(_calc_누적빈도!Q:Q,$A29-기준450회_후보!$B$1)</f>
        <v>71</v>
      </c>
      <c r="R29">
        <f>INDEX(_calc_누적빈도!R:R,$A29)-INDEX(_calc_누적빈도!R:R,$A29-기준450회_후보!$B$1)</f>
        <v>58</v>
      </c>
      <c r="S29">
        <f>INDEX(_calc_누적빈도!S:S,$A29)-INDEX(_calc_누적빈도!S:S,$A29-기준450회_후보!$B$1)</f>
        <v>68</v>
      </c>
      <c r="T29">
        <f>INDEX(_calc_누적빈도!T:T,$A29)-INDEX(_calc_누적빈도!T:T,$A29-기준450회_후보!$B$1)</f>
        <v>65</v>
      </c>
      <c r="U29">
        <f>INDEX(_calc_누적빈도!U:U,$A29)-INDEX(_calc_누적빈도!U:U,$A29-기준450회_후보!$B$1)</f>
        <v>49</v>
      </c>
      <c r="V29">
        <f>INDEX(_calc_누적빈도!V:V,$A29)-INDEX(_calc_누적빈도!V:V,$A29-기준450회_후보!$B$1)</f>
        <v>70</v>
      </c>
      <c r="W29">
        <f>INDEX(_calc_누적빈도!W:W,$A29)-INDEX(_calc_누적빈도!W:W,$A29-기준450회_후보!$B$1)</f>
        <v>55</v>
      </c>
      <c r="X29">
        <f>INDEX(_calc_누적빈도!X:X,$A29)-INDEX(_calc_누적빈도!X:X,$A29-기준450회_후보!$B$1)</f>
        <v>54</v>
      </c>
      <c r="Y29">
        <f>INDEX(_calc_누적빈도!Y:Y,$A29)-INDEX(_calc_누적빈도!Y:Y,$A29-기준450회_후보!$B$1)</f>
        <v>61</v>
      </c>
      <c r="Z29">
        <f>INDEX(_calc_누적빈도!Z:Z,$A29)-INDEX(_calc_누적빈도!Z:Z,$A29-기준450회_후보!$B$1)</f>
        <v>50</v>
      </c>
      <c r="AA29">
        <f>INDEX(_calc_누적빈도!AA:AA,$A29)-INDEX(_calc_누적빈도!AA:AA,$A29-기준450회_후보!$B$1)</f>
        <v>61</v>
      </c>
      <c r="AB29">
        <f>INDEX(_calc_누적빈도!AB:AB,$A29)-INDEX(_calc_누적빈도!AB:AB,$A29-기준450회_후보!$B$1)</f>
        <v>61</v>
      </c>
      <c r="AC29">
        <f>INDEX(_calc_누적빈도!AC:AC,$A29)-INDEX(_calc_누적빈도!AC:AC,$A29-기준450회_후보!$B$1)</f>
        <v>61</v>
      </c>
      <c r="AD29">
        <f>INDEX(_calc_누적빈도!AD:AD,$A29)-INDEX(_calc_누적빈도!AD:AD,$A29-기준450회_후보!$B$1)</f>
        <v>59</v>
      </c>
      <c r="AE29">
        <f>INDEX(_calc_누적빈도!AE:AE,$A29)-INDEX(_calc_누적빈도!AE:AE,$A29-기준450회_후보!$B$1)</f>
        <v>66</v>
      </c>
      <c r="AF29">
        <f>INDEX(_calc_누적빈도!AF:AF,$A29)-INDEX(_calc_누적빈도!AF:AF,$A29-기준450회_후보!$B$1)</f>
        <v>62</v>
      </c>
      <c r="AG29">
        <f>INDEX(_calc_누적빈도!AG:AG,$A29)-INDEX(_calc_누적빈도!AG:AG,$A29-기준450회_후보!$B$1)</f>
        <v>52</v>
      </c>
      <c r="AH29">
        <f>INDEX(_calc_누적빈도!AH:AH,$A29)-INDEX(_calc_누적빈도!AH:AH,$A29-기준450회_후보!$B$1)</f>
        <v>66</v>
      </c>
      <c r="AI29">
        <f>INDEX(_calc_누적빈도!AI:AI,$A29)-INDEX(_calc_누적빈도!AI:AI,$A29-기준450회_후보!$B$1)</f>
        <v>60</v>
      </c>
      <c r="AJ29">
        <f>INDEX(_calc_누적빈도!AJ:AJ,$A29)-INDEX(_calc_누적빈도!AJ:AJ,$A29-기준450회_후보!$B$1)</f>
        <v>66</v>
      </c>
      <c r="AK29">
        <f>INDEX(_calc_누적빈도!AK:AK,$A29)-INDEX(_calc_누적빈도!AK:AK,$A29-기준450회_후보!$B$1)</f>
        <v>60</v>
      </c>
      <c r="AL29">
        <f>INDEX(_calc_누적빈도!AL:AL,$A29)-INDEX(_calc_누적빈도!AL:AL,$A29-기준450회_후보!$B$1)</f>
        <v>59</v>
      </c>
      <c r="AM29">
        <f>INDEX(_calc_누적빈도!AM:AM,$A29)-INDEX(_calc_누적빈도!AM:AM,$A29-기준450회_후보!$B$1)</f>
        <v>76</v>
      </c>
      <c r="AN29">
        <f>INDEX(_calc_누적빈도!AN:AN,$A29)-INDEX(_calc_누적빈도!AN:AN,$A29-기준450회_후보!$B$1)</f>
        <v>64</v>
      </c>
      <c r="AO29">
        <f>INDEX(_calc_누적빈도!AO:AO,$A29)-INDEX(_calc_누적빈도!AO:AO,$A29-기준450회_후보!$B$1)</f>
        <v>54</v>
      </c>
      <c r="AP29">
        <f>INDEX(_calc_누적빈도!AP:AP,$A29)-INDEX(_calc_누적빈도!AP:AP,$A29-기준450회_후보!$B$1)</f>
        <v>53</v>
      </c>
      <c r="AQ29">
        <f>INDEX(_calc_누적빈도!AQ:AQ,$A29)-INDEX(_calc_누적빈도!AQ:AQ,$A29-기준450회_후보!$B$1)</f>
        <v>59</v>
      </c>
      <c r="AR29">
        <f>INDEX(_calc_누적빈도!AR:AR,$A29)-INDEX(_calc_누적빈도!AR:AR,$A29-기준450회_후보!$B$1)</f>
        <v>54</v>
      </c>
      <c r="AS29">
        <f>INDEX(_calc_누적빈도!AS:AS,$A29)-INDEX(_calc_누적빈도!AS:AS,$A29-기준450회_후보!$B$1)</f>
        <v>57</v>
      </c>
      <c r="AT29">
        <f>INDEX(_calc_누적빈도!AT:AT,$A29)-INDEX(_calc_누적빈도!AT:AT,$A29-기준450회_후보!$B$1)</f>
        <v>68</v>
      </c>
      <c r="AU29">
        <f>(RANK(_calc_라운드기준!B29,_calc_라운드기준!$B29:$AT29,0)+COUNTIFS(_calc_라운드기준!$B29:$AT29,_calc_라운드기준!B29,$B$1:$AT$1,"&lt;"&amp;1))-(RANK(B29,$B29:$AT29,0)+COUNTIFS($B29:$AT29,B29,$B$1:$AT$1,"&lt;"&amp;1))</f>
        <v>-27</v>
      </c>
      <c r="AV29">
        <f>(RANK(_calc_라운드기준!C29,_calc_라운드기준!$B29:$AT29,0)+COUNTIFS(_calc_라운드기준!$B29:$AT29,_calc_라운드기준!C29,$B$1:$AT$1,"&lt;"&amp;2))-(RANK(C29,$B29:$AT29,0)+COUNTIFS($B29:$AT29,C29,$B$1:$AT$1,"&lt;"&amp;2))</f>
        <v>2</v>
      </c>
      <c r="AW29">
        <f>(RANK(_calc_라운드기준!D29,_calc_라운드기준!$B29:$AT29,0)+COUNTIFS(_calc_라운드기준!$B29:$AT29,_calc_라운드기준!D29,$B$1:$AT$1,"&lt;"&amp;3))-(RANK(D29,$B29:$AT29,0)+COUNTIFS($B29:$AT29,D29,$B$1:$AT$1,"&lt;"&amp;3))</f>
        <v>-7</v>
      </c>
      <c r="AX29">
        <f>(RANK(_calc_라운드기준!E29,_calc_라운드기준!$B29:$AT29,0)+COUNTIFS(_calc_라운드기준!$B29:$AT29,_calc_라운드기준!E29,$B$1:$AT$1,"&lt;"&amp;4))-(RANK(E29,$B29:$AT29,0)+COUNTIFS($B29:$AT29,E29,$B$1:$AT$1,"&lt;"&amp;4))</f>
        <v>-15</v>
      </c>
      <c r="AY29">
        <f>(RANK(_calc_라운드기준!F29,_calc_라운드기준!$B29:$AT29,0)+COUNTIFS(_calc_라운드기준!$B29:$AT29,_calc_라운드기준!F29,$B$1:$AT$1,"&lt;"&amp;5))-(RANK(F29,$B29:$AT29,0)+COUNTIFS($B29:$AT29,F29,$B$1:$AT$1,"&lt;"&amp;5))</f>
        <v>-36</v>
      </c>
      <c r="AZ29">
        <f>(RANK(_calc_라운드기준!G29,_calc_라운드기준!$B29:$AT29,0)+COUNTIFS(_calc_라운드기준!$B29:$AT29,_calc_라운드기준!G29,$B$1:$AT$1,"&lt;"&amp;6))-(RANK(G29,$B29:$AT29,0)+COUNTIFS($B29:$AT29,G29,$B$1:$AT$1,"&lt;"&amp;6))</f>
        <v>5</v>
      </c>
      <c r="BA29">
        <f>(RANK(_calc_라운드기준!H29,_calc_라운드기준!$B29:$AT29,0)+COUNTIFS(_calc_라운드기준!$B29:$AT29,_calc_라운드기준!H29,$B$1:$AT$1,"&lt;"&amp;7))-(RANK(H29,$B29:$AT29,0)+COUNTIFS($B29:$AT29,H29,$B$1:$AT$1,"&lt;"&amp;7))</f>
        <v>-5</v>
      </c>
      <c r="BB29">
        <f>(RANK(_calc_라운드기준!I29,_calc_라운드기준!$B29:$AT29,0)+COUNTIFS(_calc_라운드기준!$B29:$AT29,_calc_라운드기준!I29,$B$1:$AT$1,"&lt;"&amp;8))-(RANK(I29,$B29:$AT29,0)+COUNTIFS($B29:$AT29,I29,$B$1:$AT$1,"&lt;"&amp;8))</f>
        <v>-34</v>
      </c>
      <c r="BC29">
        <f>(RANK(_calc_라운드기준!J29,_calc_라운드기준!$B29:$AT29,0)+COUNTIFS(_calc_라운드기준!$B29:$AT29,_calc_라운드기준!J29,$B$1:$AT$1,"&lt;"&amp;9))-(RANK(J29,$B29:$AT29,0)+COUNTIFS($B29:$AT29,J29,$B$1:$AT$1,"&lt;"&amp;9))</f>
        <v>-19</v>
      </c>
      <c r="BD29">
        <f>(RANK(_calc_라운드기준!K29,_calc_라운드기준!$B29:$AT29,0)+COUNTIFS(_calc_라운드기준!$B29:$AT29,_calc_라운드기준!K29,$B$1:$AT$1,"&lt;"&amp;10))-(RANK(K29,$B29:$AT29,0)+COUNTIFS($B29:$AT29,K29,$B$1:$AT$1,"&lt;"&amp;10))</f>
        <v>1</v>
      </c>
      <c r="BE29">
        <f>(RANK(_calc_라운드기준!L29,_calc_라운드기준!$B29:$AT29,0)+COUNTIFS(_calc_라운드기준!$B29:$AT29,_calc_라운드기준!L29,$B$1:$AT$1,"&lt;"&amp;11))-(RANK(L29,$B29:$AT29,0)+COUNTIFS($B29:$AT29,L29,$B$1:$AT$1,"&lt;"&amp;11))</f>
        <v>3</v>
      </c>
      <c r="BF29">
        <f>(RANK(_calc_라운드기준!M29,_calc_라운드기준!$B29:$AT29,0)+COUNTIFS(_calc_라운드기준!$B29:$AT29,_calc_라운드기준!M29,$B$1:$AT$1,"&lt;"&amp;12))-(RANK(M29,$B29:$AT29,0)+COUNTIFS($B29:$AT29,M29,$B$1:$AT$1,"&lt;"&amp;12))</f>
        <v>17</v>
      </c>
      <c r="BG29">
        <f>(RANK(_calc_라운드기준!N29,_calc_라운드기준!$B29:$AT29,0)+COUNTIFS(_calc_라운드기준!$B29:$AT29,_calc_라운드기준!N29,$B$1:$AT$1,"&lt;"&amp;13))-(RANK(N29,$B29:$AT29,0)+COUNTIFS($B29:$AT29,N29,$B$1:$AT$1,"&lt;"&amp;13))</f>
        <v>23</v>
      </c>
      <c r="BH29">
        <f>(RANK(_calc_라운드기준!O29,_calc_라운드기준!$B29:$AT29,0)+COUNTIFS(_calc_라운드기준!$B29:$AT29,_calc_라운드기준!O29,$B$1:$AT$1,"&lt;"&amp;14))-(RANK(O29,$B29:$AT29,0)+COUNTIFS($B29:$AT29,O29,$B$1:$AT$1,"&lt;"&amp;14))</f>
        <v>20</v>
      </c>
      <c r="BI29">
        <f>(RANK(_calc_라운드기준!P29,_calc_라운드기준!$B29:$AT29,0)+COUNTIFS(_calc_라운드기준!$B29:$AT29,_calc_라운드기준!P29,$B$1:$AT$1,"&lt;"&amp;15))-(RANK(P29,$B29:$AT29,0)+COUNTIFS($B29:$AT29,P29,$B$1:$AT$1,"&lt;"&amp;15))</f>
        <v>-3</v>
      </c>
      <c r="BJ29">
        <f>(RANK(_calc_라운드기준!Q29,_calc_라운드기준!$B29:$AT29,0)+COUNTIFS(_calc_라운드기준!$B29:$AT29,_calc_라운드기준!Q29,$B$1:$AT$1,"&lt;"&amp;16))-(RANK(Q29,$B29:$AT29,0)+COUNTIFS($B29:$AT29,Q29,$B$1:$AT$1,"&lt;"&amp;16))</f>
        <v>0</v>
      </c>
      <c r="BK29">
        <f>(RANK(_calc_라운드기준!R29,_calc_라운드기준!$B29:$AT29,0)+COUNTIFS(_calc_라운드기준!$B29:$AT29,_calc_라운드기준!R29,$B$1:$AT$1,"&lt;"&amp;17))-(RANK(R29,$B29:$AT29,0)+COUNTIFS($B29:$AT29,R29,$B$1:$AT$1,"&lt;"&amp;17))</f>
        <v>-10</v>
      </c>
      <c r="BL29">
        <f>(RANK(_calc_라운드기준!S29,_calc_라운드기준!$B29:$AT29,0)+COUNTIFS(_calc_라운드기준!$B29:$AT29,_calc_라운드기준!S29,$B$1:$AT$1,"&lt;"&amp;18))-(RANK(S29,$B29:$AT29,0)+COUNTIFS($B29:$AT29,S29,$B$1:$AT$1,"&lt;"&amp;18))</f>
        <v>32</v>
      </c>
      <c r="BM29">
        <f>(RANK(_calc_라운드기준!T29,_calc_라운드기준!$B29:$AT29,0)+COUNTIFS(_calc_라운드기준!$B29:$AT29,_calc_라운드기준!T29,$B$1:$AT$1,"&lt;"&amp;19))-(RANK(T29,$B29:$AT29,0)+COUNTIFS($B29:$AT29,T29,$B$1:$AT$1,"&lt;"&amp;19))</f>
        <v>7</v>
      </c>
      <c r="BN29">
        <f>(RANK(_calc_라운드기준!U29,_calc_라운드기준!$B29:$AT29,0)+COUNTIFS(_calc_라운드기준!$B29:$AT29,_calc_라운드기준!U29,$B$1:$AT$1,"&lt;"&amp;20))-(RANK(U29,$B29:$AT29,0)+COUNTIFS($B29:$AT29,U29,$B$1:$AT$1,"&lt;"&amp;20))</f>
        <v>-9</v>
      </c>
      <c r="BO29">
        <f>(RANK(_calc_라운드기준!V29,_calc_라운드기준!$B29:$AT29,0)+COUNTIFS(_calc_라운드기준!$B29:$AT29,_calc_라운드기준!V29,$B$1:$AT$1,"&lt;"&amp;21))-(RANK(V29,$B29:$AT29,0)+COUNTIFS($B29:$AT29,V29,$B$1:$AT$1,"&lt;"&amp;21))</f>
        <v>30</v>
      </c>
      <c r="BP29">
        <f>(RANK(_calc_라운드기준!W29,_calc_라운드기준!$B29:$AT29,0)+COUNTIFS(_calc_라운드기준!$B29:$AT29,_calc_라운드기준!W29,$B$1:$AT$1,"&lt;"&amp;22))-(RANK(W29,$B29:$AT29,0)+COUNTIFS($B29:$AT29,W29,$B$1:$AT$1,"&lt;"&amp;22))</f>
        <v>10</v>
      </c>
      <c r="BQ29">
        <f>(RANK(_calc_라운드기준!X29,_calc_라운드기준!$B29:$AT29,0)+COUNTIFS(_calc_라운드기준!$B29:$AT29,_calc_라운드기준!X29,$B$1:$AT$1,"&lt;"&amp;23))-(RANK(X29,$B29:$AT29,0)+COUNTIFS($B29:$AT29,X29,$B$1:$AT$1,"&lt;"&amp;23))</f>
        <v>-30</v>
      </c>
      <c r="BR29">
        <f>(RANK(_calc_라운드기준!Y29,_calc_라운드기준!$B29:$AT29,0)+COUNTIFS(_calc_라운드기준!$B29:$AT29,_calc_라운드기준!Y29,$B$1:$AT$1,"&lt;"&amp;24))-(RANK(Y29,$B29:$AT29,0)+COUNTIFS($B29:$AT29,Y29,$B$1:$AT$1,"&lt;"&amp;24))</f>
        <v>-15</v>
      </c>
      <c r="BS29">
        <f>(RANK(_calc_라운드기준!Z29,_calc_라운드기준!$B29:$AT29,0)+COUNTIFS(_calc_라운드기준!$B29:$AT29,_calc_라운드기준!Z29,$B$1:$AT$1,"&lt;"&amp;25))-(RANK(Z29,$B29:$AT29,0)+COUNTIFS($B29:$AT29,Z29,$B$1:$AT$1,"&lt;"&amp;25))</f>
        <v>-5</v>
      </c>
      <c r="BT29">
        <f>(RANK(_calc_라운드기준!AA29,_calc_라운드기준!$B29:$AT29,0)+COUNTIFS(_calc_라운드기준!$B29:$AT29,_calc_라운드기준!AA29,$B$1:$AT$1,"&lt;"&amp;26))-(RANK(AA29,$B29:$AT29,0)+COUNTIFS($B29:$AT29,AA29,$B$1:$AT$1,"&lt;"&amp;26))</f>
        <v>1</v>
      </c>
      <c r="BU29">
        <f>(RANK(_calc_라운드기준!AB29,_calc_라운드기준!$B29:$AT29,0)+COUNTIFS(_calc_라운드기준!$B29:$AT29,_calc_라운드기준!AB29,$B$1:$AT$1,"&lt;"&amp;27))-(RANK(AB29,$B29:$AT29,0)+COUNTIFS($B29:$AT29,AB29,$B$1:$AT$1,"&lt;"&amp;27))</f>
        <v>-20</v>
      </c>
      <c r="BV29">
        <f>(RANK(_calc_라운드기준!AC29,_calc_라운드기준!$B29:$AT29,0)+COUNTIFS(_calc_라운드기준!$B29:$AT29,_calc_라운드기준!AC29,$B$1:$AT$1,"&lt;"&amp;28))-(RANK(AC29,$B29:$AT29,0)+COUNTIFS($B29:$AT29,AC29,$B$1:$AT$1,"&lt;"&amp;28))</f>
        <v>0</v>
      </c>
      <c r="BW29">
        <f>(RANK(_calc_라운드기준!AD29,_calc_라운드기준!$B29:$AT29,0)+COUNTIFS(_calc_라운드기준!$B29:$AT29,_calc_라운드기준!AD29,$B$1:$AT$1,"&lt;"&amp;29))-(RANK(AD29,$B29:$AT29,0)+COUNTIFS($B29:$AT29,AD29,$B$1:$AT$1,"&lt;"&amp;29))</f>
        <v>11</v>
      </c>
      <c r="BX29">
        <f>(RANK(_calc_라운드기준!AE29,_calc_라운드기준!$B29:$AT29,0)+COUNTIFS(_calc_라운드기준!$B29:$AT29,_calc_라운드기준!AE29,$B$1:$AT$1,"&lt;"&amp;30))-(RANK(AE29,$B29:$AT29,0)+COUNTIFS($B29:$AT29,AE29,$B$1:$AT$1,"&lt;"&amp;30))</f>
        <v>4</v>
      </c>
      <c r="BY29">
        <f>(RANK(_calc_라운드기준!AF29,_calc_라운드기준!$B29:$AT29,0)+COUNTIFS(_calc_라운드기준!$B29:$AT29,_calc_라운드기준!AF29,$B$1:$AT$1,"&lt;"&amp;31))-(RANK(AF29,$B29:$AT29,0)+COUNTIFS($B29:$AT29,AF29,$B$1:$AT$1,"&lt;"&amp;31))</f>
        <v>6</v>
      </c>
      <c r="BZ29">
        <f>(RANK(_calc_라운드기준!AG29,_calc_라운드기준!$B29:$AT29,0)+COUNTIFS(_calc_라운드기준!$B29:$AT29,_calc_라운드기준!AG29,$B$1:$AT$1,"&lt;"&amp;32))-(RANK(AG29,$B29:$AT29,0)+COUNTIFS($B29:$AT29,AG29,$B$1:$AT$1,"&lt;"&amp;32))</f>
        <v>1</v>
      </c>
      <c r="CA29">
        <f>(RANK(_calc_라운드기준!AH29,_calc_라운드기준!$B29:$AT29,0)+COUNTIFS(_calc_라운드기준!$B29:$AT29,_calc_라운드기준!AH29,$B$1:$AT$1,"&lt;"&amp;33))-(RANK(AH29,$B29:$AT29,0)+COUNTIFS($B29:$AT29,AH29,$B$1:$AT$1,"&lt;"&amp;33))</f>
        <v>13</v>
      </c>
      <c r="CB29">
        <f>(RANK(_calc_라운드기준!AI29,_calc_라운드기준!$B29:$AT29,0)+COUNTIFS(_calc_라운드기준!$B29:$AT29,_calc_라운드기준!AI29,$B$1:$AT$1,"&lt;"&amp;34))-(RANK(AI29,$B29:$AT29,0)+COUNTIFS($B29:$AT29,AI29,$B$1:$AT$1,"&lt;"&amp;34))</f>
        <v>22</v>
      </c>
      <c r="CC29">
        <f>(RANK(_calc_라운드기준!AJ29,_calc_라운드기준!$B29:$AT29,0)+COUNTIFS(_calc_라운드기준!$B29:$AT29,_calc_라운드기준!AJ29,$B$1:$AT$1,"&lt;"&amp;35))-(RANK(AJ29,$B29:$AT29,0)+COUNTIFS($B29:$AT29,AJ29,$B$1:$AT$1,"&lt;"&amp;35))</f>
        <v>3</v>
      </c>
      <c r="CD29">
        <f>(RANK(_calc_라운드기준!AK29,_calc_라운드기준!$B29:$AT29,0)+COUNTIFS(_calc_라운드기준!$B29:$AT29,_calc_라운드기준!AK29,$B$1:$AT$1,"&lt;"&amp;36))-(RANK(AK29,$B29:$AT29,0)+COUNTIFS($B29:$AT29,AK29,$B$1:$AT$1,"&lt;"&amp;36))</f>
        <v>1</v>
      </c>
      <c r="CE29">
        <f>(RANK(_calc_라운드기준!AL29,_calc_라운드기준!$B29:$AT29,0)+COUNTIFS(_calc_라운드기준!$B29:$AT29,_calc_라운드기준!AL29,$B$1:$AT$1,"&lt;"&amp;37))-(RANK(AL29,$B29:$AT29,0)+COUNTIFS($B29:$AT29,AL29,$B$1:$AT$1,"&lt;"&amp;37))</f>
        <v>-11</v>
      </c>
      <c r="CF29">
        <f>(RANK(_calc_라운드기준!AM29,_calc_라운드기준!$B29:$AT29,0)+COUNTIFS(_calc_라운드기준!$B29:$AT29,_calc_라운드기준!AM29,$B$1:$AT$1,"&lt;"&amp;38))-(RANK(AM29,$B29:$AT29,0)+COUNTIFS($B29:$AT29,AM29,$B$1:$AT$1,"&lt;"&amp;38))</f>
        <v>15</v>
      </c>
      <c r="CG29">
        <f>(RANK(_calc_라운드기준!AN29,_calc_라운드기준!$B29:$AT29,0)+COUNTIFS(_calc_라운드기준!$B29:$AT29,_calc_라운드기준!AN29,$B$1:$AT$1,"&lt;"&amp;39))-(RANK(AN29,$B29:$AT29,0)+COUNTIFS($B29:$AT29,AN29,$B$1:$AT$1,"&lt;"&amp;39))</f>
        <v>12</v>
      </c>
      <c r="CH29">
        <f>(RANK(_calc_라운드기준!AO29,_calc_라운드기준!$B29:$AT29,0)+COUNTIFS(_calc_라운드기준!$B29:$AT29,_calc_라운드기준!AO29,$B$1:$AT$1,"&lt;"&amp;40))-(RANK(AO29,$B29:$AT29,0)+COUNTIFS($B29:$AT29,AO29,$B$1:$AT$1,"&lt;"&amp;40))</f>
        <v>-30</v>
      </c>
      <c r="CI29">
        <f>(RANK(_calc_라운드기준!AP29,_calc_라운드기준!$B29:$AT29,0)+COUNTIFS(_calc_라운드기준!$B29:$AT29,_calc_라운드기준!AP29,$B$1:$AT$1,"&lt;"&amp;41))-(RANK(AP29,$B29:$AT29,0)+COUNTIFS($B29:$AT29,AP29,$B$1:$AT$1,"&lt;"&amp;41))</f>
        <v>-8</v>
      </c>
      <c r="CJ29">
        <f>(RANK(_calc_라운드기준!AQ29,_calc_라운드기준!$B29:$AT29,0)+COUNTIFS(_calc_라운드기준!$B29:$AT29,_calc_라운드기준!AQ29,$B$1:$AT$1,"&lt;"&amp;42))-(RANK(AQ29,$B29:$AT29,0)+COUNTIFS($B29:$AT29,AQ29,$B$1:$AT$1,"&lt;"&amp;42))</f>
        <v>3</v>
      </c>
      <c r="CK29">
        <f>(RANK(_calc_라운드기준!AR29,_calc_라운드기준!$B29:$AT29,0)+COUNTIFS(_calc_라운드기준!$B29:$AT29,_calc_라운드기준!AR29,$B$1:$AT$1,"&lt;"&amp;43))-(RANK(AR29,$B29:$AT29,0)+COUNTIFS($B29:$AT29,AR29,$B$1:$AT$1,"&lt;"&amp;43))</f>
        <v>7</v>
      </c>
      <c r="CL29">
        <f>(RANK(_calc_라운드기준!AS29,_calc_라운드기준!$B29:$AT29,0)+COUNTIFS(_calc_라운드기준!$B29:$AT29,_calc_라운드기준!AS29,$B$1:$AT$1,"&lt;"&amp;44))-(RANK(AS29,$B29:$AT29,0)+COUNTIFS($B29:$AT29,AS29,$B$1:$AT$1,"&lt;"&amp;44))</f>
        <v>2</v>
      </c>
      <c r="CM29">
        <f>(RANK(_calc_라운드기준!AT29,_calc_라운드기준!$B29:$AT29,0)+COUNTIFS(_calc_라운드기준!$B29:$AT29,_calc_라운드기준!AT29,$B$1:$AT$1,"&lt;"&amp;45))-(RANK(AT29,$B29:$AT29,0)+COUNTIFS($B29:$AT29,AT29,$B$1:$AT$1,"&lt;"&amp;45))</f>
        <v>33</v>
      </c>
      <c r="CN29">
        <f t="shared" si="0"/>
        <v>41</v>
      </c>
      <c r="CO29">
        <f t="shared" si="1"/>
        <v>21</v>
      </c>
      <c r="CP29">
        <f t="shared" si="2"/>
        <v>32</v>
      </c>
      <c r="CQ29">
        <f t="shared" si="3"/>
        <v>37</v>
      </c>
      <c r="CR29">
        <f t="shared" si="4"/>
        <v>45</v>
      </c>
      <c r="CS29">
        <f t="shared" si="5"/>
        <v>16</v>
      </c>
      <c r="CT29">
        <f t="shared" si="6"/>
        <v>30</v>
      </c>
      <c r="CU29">
        <f t="shared" si="7"/>
        <v>44</v>
      </c>
      <c r="CV29">
        <f t="shared" si="8"/>
        <v>39</v>
      </c>
      <c r="CW29">
        <f t="shared" si="9"/>
        <v>23</v>
      </c>
      <c r="CX29">
        <f t="shared" si="10"/>
        <v>18</v>
      </c>
      <c r="CY29">
        <f t="shared" si="11"/>
        <v>7</v>
      </c>
      <c r="CZ29">
        <f t="shared" si="12"/>
        <v>4</v>
      </c>
      <c r="DA29">
        <f t="shared" si="13"/>
        <v>6</v>
      </c>
      <c r="DB29">
        <f t="shared" si="14"/>
        <v>29</v>
      </c>
      <c r="DC29">
        <f t="shared" si="15"/>
        <v>27</v>
      </c>
      <c r="DD29">
        <f t="shared" si="16"/>
        <v>35</v>
      </c>
      <c r="DE29">
        <f t="shared" si="17"/>
        <v>2</v>
      </c>
      <c r="DF29">
        <f t="shared" si="18"/>
        <v>13</v>
      </c>
      <c r="DG29">
        <f t="shared" si="19"/>
        <v>34</v>
      </c>
      <c r="DH29">
        <f t="shared" si="20"/>
        <v>3</v>
      </c>
      <c r="DI29">
        <f t="shared" si="21"/>
        <v>12</v>
      </c>
      <c r="DJ29">
        <f t="shared" si="22"/>
        <v>42</v>
      </c>
      <c r="DK29">
        <f t="shared" si="23"/>
        <v>38</v>
      </c>
      <c r="DL29">
        <f t="shared" si="24"/>
        <v>31</v>
      </c>
      <c r="DM29">
        <f t="shared" si="25"/>
        <v>24</v>
      </c>
      <c r="DN29">
        <f t="shared" si="26"/>
        <v>40</v>
      </c>
      <c r="DO29">
        <f t="shared" si="27"/>
        <v>28</v>
      </c>
      <c r="DP29">
        <f t="shared" si="28"/>
        <v>11</v>
      </c>
      <c r="DQ29">
        <f t="shared" si="29"/>
        <v>17</v>
      </c>
      <c r="DR29">
        <f t="shared" si="30"/>
        <v>15</v>
      </c>
      <c r="DS29">
        <f t="shared" si="31"/>
        <v>25</v>
      </c>
      <c r="DT29">
        <f t="shared" si="32"/>
        <v>9</v>
      </c>
      <c r="DU29">
        <f t="shared" si="33"/>
        <v>5</v>
      </c>
      <c r="DV29">
        <f t="shared" si="34"/>
        <v>19</v>
      </c>
      <c r="DW29">
        <f t="shared" si="35"/>
        <v>26</v>
      </c>
      <c r="DX29">
        <f t="shared" si="36"/>
        <v>36</v>
      </c>
      <c r="DY29">
        <f t="shared" si="37"/>
        <v>8</v>
      </c>
      <c r="DZ29">
        <f t="shared" si="38"/>
        <v>10</v>
      </c>
      <c r="EA29">
        <f t="shared" si="39"/>
        <v>43</v>
      </c>
      <c r="EB29">
        <f t="shared" si="40"/>
        <v>33</v>
      </c>
      <c r="EC29">
        <f t="shared" si="41"/>
        <v>20</v>
      </c>
      <c r="ED29">
        <f t="shared" si="42"/>
        <v>14</v>
      </c>
      <c r="EE29">
        <f t="shared" si="43"/>
        <v>22</v>
      </c>
      <c r="EF29">
        <f t="shared" si="44"/>
        <v>1</v>
      </c>
    </row>
    <row r="30" spans="1:136" ht="16.5" customHeight="1">
      <c r="A30">
        <f>_calc_라운드기준!A30</f>
        <v>1216</v>
      </c>
      <c r="B30">
        <f>INDEX(_calc_누적빈도!B:B,$A30)-INDEX(_calc_누적빈도!B:B,$A30-기준450회_후보!$B$1)</f>
        <v>54</v>
      </c>
      <c r="C30">
        <f>INDEX(_calc_누적빈도!C:C,$A30)-INDEX(_calc_누적빈도!C:C,$A30-기준450회_후보!$B$1)</f>
        <v>50</v>
      </c>
      <c r="D30">
        <f>INDEX(_calc_누적빈도!D:D,$A30)-INDEX(_calc_누적빈도!D:D,$A30-기준450회_후보!$B$1)</f>
        <v>66</v>
      </c>
      <c r="E30">
        <f>INDEX(_calc_누적빈도!E:E,$A30)-INDEX(_calc_누적빈도!E:E,$A30-기준450회_후보!$B$1)</f>
        <v>49</v>
      </c>
      <c r="F30">
        <f>INDEX(_calc_누적빈도!F:F,$A30)-INDEX(_calc_누적빈도!F:F,$A30-기준450회_후보!$B$1)</f>
        <v>47</v>
      </c>
      <c r="G30">
        <f>INDEX(_calc_누적빈도!G:G,$A30)-INDEX(_calc_누적빈도!G:G,$A30-기준450회_후보!$B$1)</f>
        <v>70</v>
      </c>
      <c r="H30">
        <f>INDEX(_calc_누적빈도!H:H,$A30)-INDEX(_calc_누적빈도!H:H,$A30-기준450회_후보!$B$1)</f>
        <v>62</v>
      </c>
      <c r="I30">
        <f>INDEX(_calc_누적빈도!I:I,$A30)-INDEX(_calc_누적빈도!I:I,$A30-기준450회_후보!$B$1)</f>
        <v>46</v>
      </c>
      <c r="J30">
        <f>INDEX(_calc_누적빈도!J:J,$A30)-INDEX(_calc_누적빈도!J:J,$A30-기준450회_후보!$B$1)</f>
        <v>56</v>
      </c>
      <c r="K30">
        <f>INDEX(_calc_누적빈도!K:K,$A30)-INDEX(_calc_누적빈도!K:K,$A30-기준450회_후보!$B$1)</f>
        <v>54</v>
      </c>
      <c r="L30">
        <f>INDEX(_calc_누적빈도!L:L,$A30)-INDEX(_calc_누적빈도!L:L,$A30-기준450회_후보!$B$1)</f>
        <v>59</v>
      </c>
      <c r="M30">
        <f>INDEX(_calc_누적빈도!M:M,$A30)-INDEX(_calc_누적빈도!M:M,$A30-기준450회_후보!$B$1)</f>
        <v>76</v>
      </c>
      <c r="N30">
        <f>INDEX(_calc_누적빈도!N:N,$A30)-INDEX(_calc_누적빈도!N:N,$A30-기준450회_후보!$B$1)</f>
        <v>68</v>
      </c>
      <c r="O30">
        <f>INDEX(_calc_누적빈도!O:O,$A30)-INDEX(_calc_누적빈도!O:O,$A30-기준450회_후보!$B$1)</f>
        <v>60</v>
      </c>
      <c r="P30">
        <f>INDEX(_calc_누적빈도!P:P,$A30)-INDEX(_calc_누적빈도!P:P,$A30-기준450회_후보!$B$1)</f>
        <v>61</v>
      </c>
      <c r="Q30">
        <f>INDEX(_calc_누적빈도!Q:Q,$A30)-INDEX(_calc_누적빈도!Q:Q,$A30-기준450회_후보!$B$1)</f>
        <v>71</v>
      </c>
      <c r="R30">
        <f>INDEX(_calc_누적빈도!R:R,$A30)-INDEX(_calc_누적빈도!R:R,$A30-기준450회_후보!$B$1)</f>
        <v>58</v>
      </c>
      <c r="S30">
        <f>INDEX(_calc_누적빈도!S:S,$A30)-INDEX(_calc_누적빈도!S:S,$A30-기준450회_후보!$B$1)</f>
        <v>68</v>
      </c>
      <c r="T30">
        <f>INDEX(_calc_누적빈도!T:T,$A30)-INDEX(_calc_누적빈도!T:T,$A30-기준450회_후보!$B$1)</f>
        <v>65</v>
      </c>
      <c r="U30">
        <f>INDEX(_calc_누적빈도!U:U,$A30)-INDEX(_calc_누적빈도!U:U,$A30-기준450회_후보!$B$1)</f>
        <v>49</v>
      </c>
      <c r="V30">
        <f>INDEX(_calc_누적빈도!V:V,$A30)-INDEX(_calc_누적빈도!V:V,$A30-기준450회_후보!$B$1)</f>
        <v>70</v>
      </c>
      <c r="W30">
        <f>INDEX(_calc_누적빈도!W:W,$A30)-INDEX(_calc_누적빈도!W:W,$A30-기준450회_후보!$B$1)</f>
        <v>55</v>
      </c>
      <c r="X30">
        <f>INDEX(_calc_누적빈도!X:X,$A30)-INDEX(_calc_누적빈도!X:X,$A30-기준450회_후보!$B$1)</f>
        <v>53</v>
      </c>
      <c r="Y30">
        <f>INDEX(_calc_누적빈도!Y:Y,$A30)-INDEX(_calc_누적빈도!Y:Y,$A30-기준450회_후보!$B$1)</f>
        <v>60</v>
      </c>
      <c r="Z30">
        <f>INDEX(_calc_누적빈도!Z:Z,$A30)-INDEX(_calc_누적빈도!Z:Z,$A30-기준450회_후보!$B$1)</f>
        <v>50</v>
      </c>
      <c r="AA30">
        <f>INDEX(_calc_누적빈도!AA:AA,$A30)-INDEX(_calc_누적빈도!AA:AA,$A30-기준450회_후보!$B$1)</f>
        <v>61</v>
      </c>
      <c r="AB30">
        <f>INDEX(_calc_누적빈도!AB:AB,$A30)-INDEX(_calc_누적빈도!AB:AB,$A30-기준450회_후보!$B$1)</f>
        <v>61</v>
      </c>
      <c r="AC30">
        <f>INDEX(_calc_누적빈도!AC:AC,$A30)-INDEX(_calc_누적빈도!AC:AC,$A30-기준450회_후보!$B$1)</f>
        <v>61</v>
      </c>
      <c r="AD30">
        <f>INDEX(_calc_누적빈도!AD:AD,$A30)-INDEX(_calc_누적빈도!AD:AD,$A30-기준450회_후보!$B$1)</f>
        <v>59</v>
      </c>
      <c r="AE30">
        <f>INDEX(_calc_누적빈도!AE:AE,$A30)-INDEX(_calc_누적빈도!AE:AE,$A30-기준450회_후보!$B$1)</f>
        <v>67</v>
      </c>
      <c r="AF30">
        <f>INDEX(_calc_누적빈도!AF:AF,$A30)-INDEX(_calc_누적빈도!AF:AF,$A30-기준450회_후보!$B$1)</f>
        <v>62</v>
      </c>
      <c r="AG30">
        <f>INDEX(_calc_누적빈도!AG:AG,$A30)-INDEX(_calc_누적빈도!AG:AG,$A30-기준450회_후보!$B$1)</f>
        <v>52</v>
      </c>
      <c r="AH30">
        <f>INDEX(_calc_누적빈도!AH:AH,$A30)-INDEX(_calc_누적빈도!AH:AH,$A30-기준450회_후보!$B$1)</f>
        <v>66</v>
      </c>
      <c r="AI30">
        <f>INDEX(_calc_누적빈도!AI:AI,$A30)-INDEX(_calc_누적빈도!AI:AI,$A30-기준450회_후보!$B$1)</f>
        <v>61</v>
      </c>
      <c r="AJ30">
        <f>INDEX(_calc_누적빈도!AJ:AJ,$A30)-INDEX(_calc_누적빈도!AJ:AJ,$A30-기준450회_후보!$B$1)</f>
        <v>67</v>
      </c>
      <c r="AK30">
        <f>INDEX(_calc_누적빈도!AK:AK,$A30)-INDEX(_calc_누적빈도!AK:AK,$A30-기준450회_후보!$B$1)</f>
        <v>60</v>
      </c>
      <c r="AL30">
        <f>INDEX(_calc_누적빈도!AL:AL,$A30)-INDEX(_calc_누적빈도!AL:AL,$A30-기준450회_후보!$B$1)</f>
        <v>59</v>
      </c>
      <c r="AM30">
        <f>INDEX(_calc_누적빈도!AM:AM,$A30)-INDEX(_calc_누적빈도!AM:AM,$A30-기준450회_후보!$B$1)</f>
        <v>76</v>
      </c>
      <c r="AN30">
        <f>INDEX(_calc_누적빈도!AN:AN,$A30)-INDEX(_calc_누적빈도!AN:AN,$A30-기준450회_후보!$B$1)</f>
        <v>65</v>
      </c>
      <c r="AO30">
        <f>INDEX(_calc_누적빈도!AO:AO,$A30)-INDEX(_calc_누적빈도!AO:AO,$A30-기준450회_후보!$B$1)</f>
        <v>54</v>
      </c>
      <c r="AP30">
        <f>INDEX(_calc_누적빈도!AP:AP,$A30)-INDEX(_calc_누적빈도!AP:AP,$A30-기준450회_후보!$B$1)</f>
        <v>54</v>
      </c>
      <c r="AQ30">
        <f>INDEX(_calc_누적빈도!AQ:AQ,$A30)-INDEX(_calc_누적빈도!AQ:AQ,$A30-기준450회_후보!$B$1)</f>
        <v>59</v>
      </c>
      <c r="AR30">
        <f>INDEX(_calc_누적빈도!AR:AR,$A30)-INDEX(_calc_누적빈도!AR:AR,$A30-기준450회_후보!$B$1)</f>
        <v>54</v>
      </c>
      <c r="AS30">
        <f>INDEX(_calc_누적빈도!AS:AS,$A30)-INDEX(_calc_누적빈도!AS:AS,$A30-기준450회_후보!$B$1)</f>
        <v>57</v>
      </c>
      <c r="AT30">
        <f>INDEX(_calc_누적빈도!AT:AT,$A30)-INDEX(_calc_누적빈도!AT:AT,$A30-기준450회_후보!$B$1)</f>
        <v>68</v>
      </c>
      <c r="AU30">
        <f>(RANK(_calc_라운드기준!B30,_calc_라운드기준!$B30:$AT30,0)+COUNTIFS(_calc_라운드기준!$B30:$AT30,_calc_라운드기준!B30,$B$1:$AT$1,"&lt;"&amp;1))-(RANK(B30,$B30:$AT30,0)+COUNTIFS($B30:$AT30,B30,$B$1:$AT$1,"&lt;"&amp;1))</f>
        <v>-26</v>
      </c>
      <c r="AV30">
        <f>(RANK(_calc_라운드기준!C30,_calc_라운드기준!$B30:$AT30,0)+COUNTIFS(_calc_라운드기준!$B30:$AT30,_calc_라운드기준!C30,$B$1:$AT$1,"&lt;"&amp;2))-(RANK(C30,$B30:$AT30,0)+COUNTIFS($B30:$AT30,C30,$B$1:$AT$1,"&lt;"&amp;2))</f>
        <v>2</v>
      </c>
      <c r="AW30">
        <f>(RANK(_calc_라운드기준!D30,_calc_라운드기준!$B30:$AT30,0)+COUNTIFS(_calc_라운드기준!$B30:$AT30,_calc_라운드기준!D30,$B$1:$AT$1,"&lt;"&amp;3))-(RANK(D30,$B30:$AT30,0)+COUNTIFS($B30:$AT30,D30,$B$1:$AT$1,"&lt;"&amp;3))</f>
        <v>-9</v>
      </c>
      <c r="AX30">
        <f>(RANK(_calc_라운드기준!E30,_calc_라운드기준!$B30:$AT30,0)+COUNTIFS(_calc_라운드기준!$B30:$AT30,_calc_라운드기준!E30,$B$1:$AT$1,"&lt;"&amp;4))-(RANK(E30,$B30:$AT30,0)+COUNTIFS($B30:$AT30,E30,$B$1:$AT$1,"&lt;"&amp;4))</f>
        <v>-14</v>
      </c>
      <c r="AY30">
        <f>(RANK(_calc_라운드기준!F30,_calc_라운드기준!$B30:$AT30,0)+COUNTIFS(_calc_라운드기준!$B30:$AT30,_calc_라운드기준!F30,$B$1:$AT$1,"&lt;"&amp;5))-(RANK(F30,$B30:$AT30,0)+COUNTIFS($B30:$AT30,F30,$B$1:$AT$1,"&lt;"&amp;5))</f>
        <v>-36</v>
      </c>
      <c r="AZ30">
        <f>(RANK(_calc_라운드기준!G30,_calc_라운드기준!$B30:$AT30,0)+COUNTIFS(_calc_라운드기준!$B30:$AT30,_calc_라운드기준!G30,$B$1:$AT$1,"&lt;"&amp;6))-(RANK(G30,$B30:$AT30,0)+COUNTIFS($B30:$AT30,G30,$B$1:$AT$1,"&lt;"&amp;6))</f>
        <v>5</v>
      </c>
      <c r="BA30">
        <f>(RANK(_calc_라운드기준!H30,_calc_라운드기준!$B30:$AT30,0)+COUNTIFS(_calc_라운드기준!$B30:$AT30,_calc_라운드기준!H30,$B$1:$AT$1,"&lt;"&amp;7))-(RANK(H30,$B30:$AT30,0)+COUNTIFS($B30:$AT30,H30,$B$1:$AT$1,"&lt;"&amp;7))</f>
        <v>-5</v>
      </c>
      <c r="BB30">
        <f>(RANK(_calc_라운드기준!I30,_calc_라운드기준!$B30:$AT30,0)+COUNTIFS(_calc_라운드기준!$B30:$AT30,_calc_라운드기준!I30,$B$1:$AT$1,"&lt;"&amp;8))-(RANK(I30,$B30:$AT30,0)+COUNTIFS($B30:$AT30,I30,$B$1:$AT$1,"&lt;"&amp;8))</f>
        <v>-34</v>
      </c>
      <c r="BC30">
        <f>(RANK(_calc_라운드기준!J30,_calc_라운드기준!$B30:$AT30,0)+COUNTIFS(_calc_라운드기준!$B30:$AT30,_calc_라운드기준!J30,$B$1:$AT$1,"&lt;"&amp;9))-(RANK(J30,$B30:$AT30,0)+COUNTIFS($B30:$AT30,J30,$B$1:$AT$1,"&lt;"&amp;9))</f>
        <v>-19</v>
      </c>
      <c r="BD30">
        <f>(RANK(_calc_라운드기준!K30,_calc_라운드기준!$B30:$AT30,0)+COUNTIFS(_calc_라운드기준!$B30:$AT30,_calc_라운드기준!K30,$B$1:$AT$1,"&lt;"&amp;10))-(RANK(K30,$B30:$AT30,0)+COUNTIFS($B30:$AT30,K30,$B$1:$AT$1,"&lt;"&amp;10))</f>
        <v>3</v>
      </c>
      <c r="BE30">
        <f>(RANK(_calc_라운드기준!L30,_calc_라운드기준!$B30:$AT30,0)+COUNTIFS(_calc_라운드기준!$B30:$AT30,_calc_라운드기준!L30,$B$1:$AT$1,"&lt;"&amp;11))-(RANK(L30,$B30:$AT30,0)+COUNTIFS($B30:$AT30,L30,$B$1:$AT$1,"&lt;"&amp;11))</f>
        <v>4</v>
      </c>
      <c r="BF30">
        <f>(RANK(_calc_라운드기준!M30,_calc_라운드기준!$B30:$AT30,0)+COUNTIFS(_calc_라운드기준!$B30:$AT30,_calc_라운드기준!M30,$B$1:$AT$1,"&lt;"&amp;12))-(RANK(M30,$B30:$AT30,0)+COUNTIFS($B30:$AT30,M30,$B$1:$AT$1,"&lt;"&amp;12))</f>
        <v>16</v>
      </c>
      <c r="BG30">
        <f>(RANK(_calc_라운드기준!N30,_calc_라운드기준!$B30:$AT30,0)+COUNTIFS(_calc_라운드기준!$B30:$AT30,_calc_라운드기준!N30,$B$1:$AT$1,"&lt;"&amp;13))-(RANK(N30,$B30:$AT30,0)+COUNTIFS($B30:$AT30,N30,$B$1:$AT$1,"&lt;"&amp;13))</f>
        <v>24</v>
      </c>
      <c r="BH30">
        <f>(RANK(_calc_라운드기준!O30,_calc_라운드기준!$B30:$AT30,0)+COUNTIFS(_calc_라운드기준!$B30:$AT30,_calc_라운드기준!O30,$B$1:$AT$1,"&lt;"&amp;14))-(RANK(O30,$B30:$AT30,0)+COUNTIFS($B30:$AT30,O30,$B$1:$AT$1,"&lt;"&amp;14))</f>
        <v>16</v>
      </c>
      <c r="BI30">
        <f>(RANK(_calc_라운드기준!P30,_calc_라운드기준!$B30:$AT30,0)+COUNTIFS(_calc_라운드기준!$B30:$AT30,_calc_라운드기준!P30,$B$1:$AT$1,"&lt;"&amp;15))-(RANK(P30,$B30:$AT30,0)+COUNTIFS($B30:$AT30,P30,$B$1:$AT$1,"&lt;"&amp;15))</f>
        <v>1</v>
      </c>
      <c r="BJ30">
        <f>(RANK(_calc_라운드기준!Q30,_calc_라운드기준!$B30:$AT30,0)+COUNTIFS(_calc_라운드기준!$B30:$AT30,_calc_라운드기준!Q30,$B$1:$AT$1,"&lt;"&amp;16))-(RANK(Q30,$B30:$AT30,0)+COUNTIFS($B30:$AT30,Q30,$B$1:$AT$1,"&lt;"&amp;16))</f>
        <v>0</v>
      </c>
      <c r="BK30">
        <f>(RANK(_calc_라운드기준!R30,_calc_라운드기준!$B30:$AT30,0)+COUNTIFS(_calc_라운드기준!$B30:$AT30,_calc_라운드기준!R30,$B$1:$AT$1,"&lt;"&amp;17))-(RANK(R30,$B30:$AT30,0)+COUNTIFS($B30:$AT30,R30,$B$1:$AT$1,"&lt;"&amp;17))</f>
        <v>-10</v>
      </c>
      <c r="BL30">
        <f>(RANK(_calc_라운드기준!S30,_calc_라운드기준!$B30:$AT30,0)+COUNTIFS(_calc_라운드기준!$B30:$AT30,_calc_라운드기준!S30,$B$1:$AT$1,"&lt;"&amp;18))-(RANK(S30,$B30:$AT30,0)+COUNTIFS($B30:$AT30,S30,$B$1:$AT$1,"&lt;"&amp;18))</f>
        <v>32</v>
      </c>
      <c r="BM30">
        <f>(RANK(_calc_라운드기준!T30,_calc_라운드기준!$B30:$AT30,0)+COUNTIFS(_calc_라운드기준!$B30:$AT30,_calc_라운드기준!T30,$B$1:$AT$1,"&lt;"&amp;19))-(RANK(T30,$B30:$AT30,0)+COUNTIFS($B30:$AT30,T30,$B$1:$AT$1,"&lt;"&amp;19))</f>
        <v>7</v>
      </c>
      <c r="BN30">
        <f>(RANK(_calc_라운드기준!U30,_calc_라운드기준!$B30:$AT30,0)+COUNTIFS(_calc_라운드기준!$B30:$AT30,_calc_라운드기준!U30,$B$1:$AT$1,"&lt;"&amp;20))-(RANK(U30,$B30:$AT30,0)+COUNTIFS($B30:$AT30,U30,$B$1:$AT$1,"&lt;"&amp;20))</f>
        <v>-8</v>
      </c>
      <c r="BO30">
        <f>(RANK(_calc_라운드기준!V30,_calc_라운드기준!$B30:$AT30,0)+COUNTIFS(_calc_라운드기준!$B30:$AT30,_calc_라운드기준!V30,$B$1:$AT$1,"&lt;"&amp;21))-(RANK(V30,$B30:$AT30,0)+COUNTIFS($B30:$AT30,V30,$B$1:$AT$1,"&lt;"&amp;21))</f>
        <v>31</v>
      </c>
      <c r="BP30">
        <f>(RANK(_calc_라운드기준!W30,_calc_라운드기준!$B30:$AT30,0)+COUNTIFS(_calc_라운드기준!$B30:$AT30,_calc_라운드기준!W30,$B$1:$AT$1,"&lt;"&amp;22))-(RANK(W30,$B30:$AT30,0)+COUNTIFS($B30:$AT30,W30,$B$1:$AT$1,"&lt;"&amp;22))</f>
        <v>11</v>
      </c>
      <c r="BQ30">
        <f>(RANK(_calc_라운드기준!X30,_calc_라운드기준!$B30:$AT30,0)+COUNTIFS(_calc_라운드기준!$B30:$AT30,_calc_라운드기준!X30,$B$1:$AT$1,"&lt;"&amp;23))-(RANK(X30,$B30:$AT30,0)+COUNTIFS($B30:$AT30,X30,$B$1:$AT$1,"&lt;"&amp;23))</f>
        <v>-34</v>
      </c>
      <c r="BR30">
        <f>(RANK(_calc_라운드기준!Y30,_calc_라운드기준!$B30:$AT30,0)+COUNTIFS(_calc_라운드기준!$B30:$AT30,_calc_라운드기준!Y30,$B$1:$AT$1,"&lt;"&amp;24))-(RANK(Y30,$B30:$AT30,0)+COUNTIFS($B30:$AT30,Y30,$B$1:$AT$1,"&lt;"&amp;24))</f>
        <v>-18</v>
      </c>
      <c r="BS30">
        <f>(RANK(_calc_라운드기준!Z30,_calc_라운드기준!$B30:$AT30,0)+COUNTIFS(_calc_라운드기준!$B30:$AT30,_calc_라운드기준!Z30,$B$1:$AT$1,"&lt;"&amp;25))-(RANK(Z30,$B30:$AT30,0)+COUNTIFS($B30:$AT30,Z30,$B$1:$AT$1,"&lt;"&amp;25))</f>
        <v>-10</v>
      </c>
      <c r="BT30">
        <f>(RANK(_calc_라운드기준!AA30,_calc_라운드기준!$B30:$AT30,0)+COUNTIFS(_calc_라운드기준!$B30:$AT30,_calc_라운드기준!AA30,$B$1:$AT$1,"&lt;"&amp;26))-(RANK(AA30,$B30:$AT30,0)+COUNTIFS($B30:$AT30,AA30,$B$1:$AT$1,"&lt;"&amp;26))</f>
        <v>3</v>
      </c>
      <c r="BU30">
        <f>(RANK(_calc_라운드기준!AB30,_calc_라운드기준!$B30:$AT30,0)+COUNTIFS(_calc_라운드기준!$B30:$AT30,_calc_라운드기준!AB30,$B$1:$AT$1,"&lt;"&amp;27))-(RANK(AB30,$B30:$AT30,0)+COUNTIFS($B30:$AT30,AB30,$B$1:$AT$1,"&lt;"&amp;27))</f>
        <v>-18</v>
      </c>
      <c r="BV30">
        <f>(RANK(_calc_라운드기준!AC30,_calc_라운드기준!$B30:$AT30,0)+COUNTIFS(_calc_라운드기준!$B30:$AT30,_calc_라운드기준!AC30,$B$1:$AT$1,"&lt;"&amp;28))-(RANK(AC30,$B30:$AT30,0)+COUNTIFS($B30:$AT30,AC30,$B$1:$AT$1,"&lt;"&amp;28))</f>
        <v>2</v>
      </c>
      <c r="BW30">
        <f>(RANK(_calc_라운드기준!AD30,_calc_라운드기준!$B30:$AT30,0)+COUNTIFS(_calc_라운드기준!$B30:$AT30,_calc_라운드기준!AD30,$B$1:$AT$1,"&lt;"&amp;29))-(RANK(AD30,$B30:$AT30,0)+COUNTIFS($B30:$AT30,AD30,$B$1:$AT$1,"&lt;"&amp;29))</f>
        <v>6</v>
      </c>
      <c r="BX30">
        <f>(RANK(_calc_라운드기준!AE30,_calc_라운드기준!$B30:$AT30,0)+COUNTIFS(_calc_라운드기준!$B30:$AT30,_calc_라운드기준!AE30,$B$1:$AT$1,"&lt;"&amp;30))-(RANK(AE30,$B30:$AT30,0)+COUNTIFS($B30:$AT30,AE30,$B$1:$AT$1,"&lt;"&amp;30))</f>
        <v>4</v>
      </c>
      <c r="BY30">
        <f>(RANK(_calc_라운드기준!AF30,_calc_라운드기준!$B30:$AT30,0)+COUNTIFS(_calc_라운드기준!$B30:$AT30,_calc_라운드기준!AF30,$B$1:$AT$1,"&lt;"&amp;31))-(RANK(AF30,$B30:$AT30,0)+COUNTIFS($B30:$AT30,AF30,$B$1:$AT$1,"&lt;"&amp;31))</f>
        <v>7</v>
      </c>
      <c r="BZ30">
        <f>(RANK(_calc_라운드기준!AG30,_calc_라운드기준!$B30:$AT30,0)+COUNTIFS(_calc_라운드기준!$B30:$AT30,_calc_라운드기준!AG30,$B$1:$AT$1,"&lt;"&amp;32))-(RANK(AG30,$B30:$AT30,0)+COUNTIFS($B30:$AT30,AG30,$B$1:$AT$1,"&lt;"&amp;32))</f>
        <v>1</v>
      </c>
      <c r="CA30">
        <f>(RANK(_calc_라운드기준!AH30,_calc_라운드기준!$B30:$AT30,0)+COUNTIFS(_calc_라운드기준!$B30:$AT30,_calc_라운드기준!AH30,$B$1:$AT$1,"&lt;"&amp;33))-(RANK(AH30,$B30:$AT30,0)+COUNTIFS($B30:$AT30,AH30,$B$1:$AT$1,"&lt;"&amp;33))</f>
        <v>12</v>
      </c>
      <c r="CB30">
        <f>(RANK(_calc_라운드기준!AI30,_calc_라운드기준!$B30:$AT30,0)+COUNTIFS(_calc_라운드기준!$B30:$AT30,_calc_라운드기준!AI30,$B$1:$AT$1,"&lt;"&amp;34))-(RANK(AI30,$B30:$AT30,0)+COUNTIFS($B30:$AT30,AI30,$B$1:$AT$1,"&lt;"&amp;34))</f>
        <v>24</v>
      </c>
      <c r="CC30">
        <f>(RANK(_calc_라운드기준!AJ30,_calc_라운드기준!$B30:$AT30,0)+COUNTIFS(_calc_라운드기준!$B30:$AT30,_calc_라운드기준!AJ30,$B$1:$AT$1,"&lt;"&amp;35))-(RANK(AJ30,$B30:$AT30,0)+COUNTIFS($B30:$AT30,AJ30,$B$1:$AT$1,"&lt;"&amp;35))</f>
        <v>4</v>
      </c>
      <c r="CD30">
        <f>(RANK(_calc_라운드기준!AK30,_calc_라운드기준!$B30:$AT30,0)+COUNTIFS(_calc_라운드기준!$B30:$AT30,_calc_라운드기준!AK30,$B$1:$AT$1,"&lt;"&amp;36))-(RANK(AK30,$B30:$AT30,0)+COUNTIFS($B30:$AT30,AK30,$B$1:$AT$1,"&lt;"&amp;36))</f>
        <v>1</v>
      </c>
      <c r="CE30">
        <f>(RANK(_calc_라운드기준!AL30,_calc_라운드기준!$B30:$AT30,0)+COUNTIFS(_calc_라운드기준!$B30:$AT30,_calc_라운드기준!AL30,$B$1:$AT$1,"&lt;"&amp;37))-(RANK(AL30,$B30:$AT30,0)+COUNTIFS($B30:$AT30,AL30,$B$1:$AT$1,"&lt;"&amp;37))</f>
        <v>-12</v>
      </c>
      <c r="CF30">
        <f>(RANK(_calc_라운드기준!AM30,_calc_라운드기준!$B30:$AT30,0)+COUNTIFS(_calc_라운드기준!$B30:$AT30,_calc_라운드기준!AM30,$B$1:$AT$1,"&lt;"&amp;38))-(RANK(AM30,$B30:$AT30,0)+COUNTIFS($B30:$AT30,AM30,$B$1:$AT$1,"&lt;"&amp;38))</f>
        <v>14</v>
      </c>
      <c r="CG30">
        <f>(RANK(_calc_라운드기준!AN30,_calc_라운드기준!$B30:$AT30,0)+COUNTIFS(_calc_라운드기준!$B30:$AT30,_calc_라운드기준!AN30,$B$1:$AT$1,"&lt;"&amp;39))-(RANK(AN30,$B30:$AT30,0)+COUNTIFS($B30:$AT30,AN30,$B$1:$AT$1,"&lt;"&amp;39))</f>
        <v>12</v>
      </c>
      <c r="CH30">
        <f>(RANK(_calc_라운드기준!AO30,_calc_라운드기준!$B30:$AT30,0)+COUNTIFS(_calc_라운드기준!$B30:$AT30,_calc_라운드기준!AO30,$B$1:$AT$1,"&lt;"&amp;40))-(RANK(AO30,$B30:$AT30,0)+COUNTIFS($B30:$AT30,AO30,$B$1:$AT$1,"&lt;"&amp;40))</f>
        <v>-29</v>
      </c>
      <c r="CI30">
        <f>(RANK(_calc_라운드기준!AP30,_calc_라운드기준!$B30:$AT30,0)+COUNTIFS(_calc_라운드기준!$B30:$AT30,_calc_라운드기준!AP30,$B$1:$AT$1,"&lt;"&amp;41))-(RANK(AP30,$B30:$AT30,0)+COUNTIFS($B30:$AT30,AP30,$B$1:$AT$1,"&lt;"&amp;41))</f>
        <v>-3</v>
      </c>
      <c r="CJ30">
        <f>(RANK(_calc_라운드기준!AQ30,_calc_라운드기준!$B30:$AT30,0)+COUNTIFS(_calc_라운드기준!$B30:$AT30,_calc_라운드기준!AQ30,$B$1:$AT$1,"&lt;"&amp;42))-(RANK(AQ30,$B30:$AT30,0)+COUNTIFS($B30:$AT30,AQ30,$B$1:$AT$1,"&lt;"&amp;42))</f>
        <v>-1</v>
      </c>
      <c r="CK30">
        <f>(RANK(_calc_라운드기준!AR30,_calc_라운드기준!$B30:$AT30,0)+COUNTIFS(_calc_라운드기준!$B30:$AT30,_calc_라운드기준!AR30,$B$1:$AT$1,"&lt;"&amp;43))-(RANK(AR30,$B30:$AT30,0)+COUNTIFS($B30:$AT30,AR30,$B$1:$AT$1,"&lt;"&amp;43))</f>
        <v>7</v>
      </c>
      <c r="CL30">
        <f>(RANK(_calc_라운드기준!AS30,_calc_라운드기준!$B30:$AT30,0)+COUNTIFS(_calc_라운드기준!$B30:$AT30,_calc_라운드기준!AS30,$B$1:$AT$1,"&lt;"&amp;44))-(RANK(AS30,$B30:$AT30,0)+COUNTIFS($B30:$AT30,AS30,$B$1:$AT$1,"&lt;"&amp;44))</f>
        <v>4</v>
      </c>
      <c r="CM30">
        <f>(RANK(_calc_라운드기준!AT30,_calc_라운드기준!$B30:$AT30,0)+COUNTIFS(_calc_라운드기준!$B30:$AT30,_calc_라운드기준!AT30,$B$1:$AT$1,"&lt;"&amp;45))-(RANK(AT30,$B30:$AT30,0)+COUNTIFS($B30:$AT30,AT30,$B$1:$AT$1,"&lt;"&amp;45))</f>
        <v>33</v>
      </c>
      <c r="CN30">
        <f t="shared" si="0"/>
        <v>41</v>
      </c>
      <c r="CO30">
        <f t="shared" si="1"/>
        <v>23</v>
      </c>
      <c r="CP30">
        <f t="shared" si="2"/>
        <v>33</v>
      </c>
      <c r="CQ30">
        <f t="shared" si="3"/>
        <v>37</v>
      </c>
      <c r="CR30">
        <f t="shared" si="4"/>
        <v>45</v>
      </c>
      <c r="CS30">
        <f t="shared" si="5"/>
        <v>16</v>
      </c>
      <c r="CT30">
        <f t="shared" si="6"/>
        <v>31</v>
      </c>
      <c r="CU30">
        <f t="shared" si="7"/>
        <v>43</v>
      </c>
      <c r="CV30">
        <f t="shared" si="8"/>
        <v>40</v>
      </c>
      <c r="CW30">
        <f t="shared" si="9"/>
        <v>21</v>
      </c>
      <c r="CX30">
        <f t="shared" si="10"/>
        <v>17</v>
      </c>
      <c r="CY30">
        <f t="shared" si="11"/>
        <v>6</v>
      </c>
      <c r="CZ30">
        <f t="shared" si="12"/>
        <v>4</v>
      </c>
      <c r="DA30">
        <f t="shared" si="13"/>
        <v>7</v>
      </c>
      <c r="DB30">
        <f t="shared" si="14"/>
        <v>25</v>
      </c>
      <c r="DC30">
        <f t="shared" si="15"/>
        <v>28</v>
      </c>
      <c r="DD30">
        <f t="shared" si="16"/>
        <v>34</v>
      </c>
      <c r="DE30">
        <f t="shared" si="17"/>
        <v>2</v>
      </c>
      <c r="DF30">
        <f t="shared" si="18"/>
        <v>12</v>
      </c>
      <c r="DG30">
        <f t="shared" si="19"/>
        <v>32</v>
      </c>
      <c r="DH30">
        <f t="shared" si="20"/>
        <v>3</v>
      </c>
      <c r="DI30">
        <f t="shared" si="21"/>
        <v>11</v>
      </c>
      <c r="DJ30">
        <f t="shared" si="22"/>
        <v>44</v>
      </c>
      <c r="DK30">
        <f t="shared" si="23"/>
        <v>38</v>
      </c>
      <c r="DL30">
        <f t="shared" si="24"/>
        <v>35</v>
      </c>
      <c r="DM30">
        <f t="shared" si="25"/>
        <v>22</v>
      </c>
      <c r="DN30">
        <f t="shared" si="26"/>
        <v>39</v>
      </c>
      <c r="DO30">
        <f t="shared" si="27"/>
        <v>24</v>
      </c>
      <c r="DP30">
        <f t="shared" si="28"/>
        <v>15</v>
      </c>
      <c r="DQ30">
        <f t="shared" si="29"/>
        <v>18</v>
      </c>
      <c r="DR30">
        <f t="shared" si="30"/>
        <v>13</v>
      </c>
      <c r="DS30">
        <f t="shared" si="31"/>
        <v>26</v>
      </c>
      <c r="DT30">
        <f t="shared" si="32"/>
        <v>9</v>
      </c>
      <c r="DU30">
        <f t="shared" si="33"/>
        <v>5</v>
      </c>
      <c r="DV30">
        <f t="shared" si="34"/>
        <v>19</v>
      </c>
      <c r="DW30">
        <f t="shared" si="35"/>
        <v>27</v>
      </c>
      <c r="DX30">
        <f t="shared" si="36"/>
        <v>36</v>
      </c>
      <c r="DY30">
        <f t="shared" si="37"/>
        <v>8</v>
      </c>
      <c r="DZ30">
        <f t="shared" si="38"/>
        <v>10</v>
      </c>
      <c r="EA30">
        <f t="shared" si="39"/>
        <v>42</v>
      </c>
      <c r="EB30">
        <f t="shared" si="40"/>
        <v>30</v>
      </c>
      <c r="EC30">
        <f t="shared" si="41"/>
        <v>29</v>
      </c>
      <c r="ED30">
        <f t="shared" si="42"/>
        <v>14</v>
      </c>
      <c r="EE30">
        <f t="shared" si="43"/>
        <v>20</v>
      </c>
      <c r="EF30">
        <f t="shared" si="44"/>
        <v>1</v>
      </c>
    </row>
    <row r="31" spans="1:136" ht="16.5" customHeight="1">
      <c r="A31">
        <f>_calc_라운드기준!A31</f>
        <v>1215</v>
      </c>
      <c r="B31">
        <f>INDEX(_calc_누적빈도!B:B,$A31)-INDEX(_calc_누적빈도!B:B,$A31-기준450회_후보!$B$1)</f>
        <v>55</v>
      </c>
      <c r="C31">
        <f>INDEX(_calc_누적빈도!C:C,$A31)-INDEX(_calc_누적빈도!C:C,$A31-기준450회_후보!$B$1)</f>
        <v>50</v>
      </c>
      <c r="D31">
        <f>INDEX(_calc_누적빈도!D:D,$A31)-INDEX(_calc_누적빈도!D:D,$A31-기준450회_후보!$B$1)</f>
        <v>67</v>
      </c>
      <c r="E31">
        <f>INDEX(_calc_누적빈도!E:E,$A31)-INDEX(_calc_누적빈도!E:E,$A31-기준450회_후보!$B$1)</f>
        <v>49</v>
      </c>
      <c r="F31">
        <f>INDEX(_calc_누적빈도!F:F,$A31)-INDEX(_calc_누적빈도!F:F,$A31-기준450회_후보!$B$1)</f>
        <v>47</v>
      </c>
      <c r="G31">
        <f>INDEX(_calc_누적빈도!G:G,$A31)-INDEX(_calc_누적빈도!G:G,$A31-기준450회_후보!$B$1)</f>
        <v>70</v>
      </c>
      <c r="H31">
        <f>INDEX(_calc_누적빈도!H:H,$A31)-INDEX(_calc_누적빈도!H:H,$A31-기준450회_후보!$B$1)</f>
        <v>62</v>
      </c>
      <c r="I31">
        <f>INDEX(_calc_누적빈도!I:I,$A31)-INDEX(_calc_누적빈도!I:I,$A31-기준450회_후보!$B$1)</f>
        <v>47</v>
      </c>
      <c r="J31">
        <f>INDEX(_calc_누적빈도!J:J,$A31)-INDEX(_calc_누적빈도!J:J,$A31-기준450회_후보!$B$1)</f>
        <v>56</v>
      </c>
      <c r="K31">
        <f>INDEX(_calc_누적빈도!K:K,$A31)-INDEX(_calc_누적빈도!K:K,$A31-기준450회_후보!$B$1)</f>
        <v>54</v>
      </c>
      <c r="L31">
        <f>INDEX(_calc_누적빈도!L:L,$A31)-INDEX(_calc_누적빈도!L:L,$A31-기준450회_후보!$B$1)</f>
        <v>59</v>
      </c>
      <c r="M31">
        <f>INDEX(_calc_누적빈도!M:M,$A31)-INDEX(_calc_누적빈도!M:M,$A31-기준450회_후보!$B$1)</f>
        <v>77</v>
      </c>
      <c r="N31">
        <f>INDEX(_calc_누적빈도!N:N,$A31)-INDEX(_calc_누적빈도!N:N,$A31-기준450회_후보!$B$1)</f>
        <v>67</v>
      </c>
      <c r="O31">
        <f>INDEX(_calc_누적빈도!O:O,$A31)-INDEX(_calc_누적빈도!O:O,$A31-기준450회_후보!$B$1)</f>
        <v>60</v>
      </c>
      <c r="P31">
        <f>INDEX(_calc_누적빈도!P:P,$A31)-INDEX(_calc_누적빈도!P:P,$A31-기준450회_후보!$B$1)</f>
        <v>60</v>
      </c>
      <c r="Q31">
        <f>INDEX(_calc_누적빈도!Q:Q,$A31)-INDEX(_calc_누적빈도!Q:Q,$A31-기준450회_후보!$B$1)</f>
        <v>71</v>
      </c>
      <c r="R31">
        <f>INDEX(_calc_누적빈도!R:R,$A31)-INDEX(_calc_누적빈도!R:R,$A31-기준450회_후보!$B$1)</f>
        <v>58</v>
      </c>
      <c r="S31">
        <f>INDEX(_calc_누적빈도!S:S,$A31)-INDEX(_calc_누적빈도!S:S,$A31-기준450회_후보!$B$1)</f>
        <v>68</v>
      </c>
      <c r="T31">
        <f>INDEX(_calc_누적빈도!T:T,$A31)-INDEX(_calc_누적빈도!T:T,$A31-기준450회_후보!$B$1)</f>
        <v>64</v>
      </c>
      <c r="U31">
        <f>INDEX(_calc_누적빈도!U:U,$A31)-INDEX(_calc_누적빈도!U:U,$A31-기준450회_후보!$B$1)</f>
        <v>49</v>
      </c>
      <c r="V31">
        <f>INDEX(_calc_누적빈도!V:V,$A31)-INDEX(_calc_누적빈도!V:V,$A31-기준450회_후보!$B$1)</f>
        <v>69</v>
      </c>
      <c r="W31">
        <f>INDEX(_calc_누적빈도!W:W,$A31)-INDEX(_calc_누적빈도!W:W,$A31-기준450회_후보!$B$1)</f>
        <v>55</v>
      </c>
      <c r="X31">
        <f>INDEX(_calc_누적빈도!X:X,$A31)-INDEX(_calc_누적빈도!X:X,$A31-기준450회_후보!$B$1)</f>
        <v>53</v>
      </c>
      <c r="Y31">
        <f>INDEX(_calc_누적빈도!Y:Y,$A31)-INDEX(_calc_누적빈도!Y:Y,$A31-기준450회_후보!$B$1)</f>
        <v>60</v>
      </c>
      <c r="Z31">
        <f>INDEX(_calc_누적빈도!Z:Z,$A31)-INDEX(_calc_누적빈도!Z:Z,$A31-기준450회_후보!$B$1)</f>
        <v>50</v>
      </c>
      <c r="AA31">
        <f>INDEX(_calc_누적빈도!AA:AA,$A31)-INDEX(_calc_누적빈도!AA:AA,$A31-기준450회_후보!$B$1)</f>
        <v>61</v>
      </c>
      <c r="AB31">
        <f>INDEX(_calc_누적빈도!AB:AB,$A31)-INDEX(_calc_누적빈도!AB:AB,$A31-기준450회_후보!$B$1)</f>
        <v>61</v>
      </c>
      <c r="AC31">
        <f>INDEX(_calc_누적빈도!AC:AC,$A31)-INDEX(_calc_누적빈도!AC:AC,$A31-기준450회_후보!$B$1)</f>
        <v>61</v>
      </c>
      <c r="AD31">
        <f>INDEX(_calc_누적빈도!AD:AD,$A31)-INDEX(_calc_누적빈도!AD:AD,$A31-기준450회_후보!$B$1)</f>
        <v>59</v>
      </c>
      <c r="AE31">
        <f>INDEX(_calc_누적빈도!AE:AE,$A31)-INDEX(_calc_누적빈도!AE:AE,$A31-기준450회_후보!$B$1)</f>
        <v>67</v>
      </c>
      <c r="AF31">
        <f>INDEX(_calc_누적빈도!AF:AF,$A31)-INDEX(_calc_누적빈도!AF:AF,$A31-기준450회_후보!$B$1)</f>
        <v>62</v>
      </c>
      <c r="AG31">
        <f>INDEX(_calc_누적빈도!AG:AG,$A31)-INDEX(_calc_누적빈도!AG:AG,$A31-기준450회_후보!$B$1)</f>
        <v>52</v>
      </c>
      <c r="AH31">
        <f>INDEX(_calc_누적빈도!AH:AH,$A31)-INDEX(_calc_누적빈도!AH:AH,$A31-기준450회_후보!$B$1)</f>
        <v>66</v>
      </c>
      <c r="AI31">
        <f>INDEX(_calc_누적빈도!AI:AI,$A31)-INDEX(_calc_누적빈도!AI:AI,$A31-기준450회_후보!$B$1)</f>
        <v>61</v>
      </c>
      <c r="AJ31">
        <f>INDEX(_calc_누적빈도!AJ:AJ,$A31)-INDEX(_calc_누적빈도!AJ:AJ,$A31-기준450회_후보!$B$1)</f>
        <v>67</v>
      </c>
      <c r="AK31">
        <f>INDEX(_calc_누적빈도!AK:AK,$A31)-INDEX(_calc_누적빈도!AK:AK,$A31-기준450회_후보!$B$1)</f>
        <v>60</v>
      </c>
      <c r="AL31">
        <f>INDEX(_calc_누적빈도!AL:AL,$A31)-INDEX(_calc_누적빈도!AL:AL,$A31-기준450회_후보!$B$1)</f>
        <v>59</v>
      </c>
      <c r="AM31">
        <f>INDEX(_calc_누적빈도!AM:AM,$A31)-INDEX(_calc_누적빈도!AM:AM,$A31-기준450회_후보!$B$1)</f>
        <v>76</v>
      </c>
      <c r="AN31">
        <f>INDEX(_calc_누적빈도!AN:AN,$A31)-INDEX(_calc_누적빈도!AN:AN,$A31-기준450회_후보!$B$1)</f>
        <v>65</v>
      </c>
      <c r="AO31">
        <f>INDEX(_calc_누적빈도!AO:AO,$A31)-INDEX(_calc_누적빈도!AO:AO,$A31-기준450회_후보!$B$1)</f>
        <v>54</v>
      </c>
      <c r="AP31">
        <f>INDEX(_calc_누적빈도!AP:AP,$A31)-INDEX(_calc_누적빈도!AP:AP,$A31-기준450회_후보!$B$1)</f>
        <v>54</v>
      </c>
      <c r="AQ31">
        <f>INDEX(_calc_누적빈도!AQ:AQ,$A31)-INDEX(_calc_누적빈도!AQ:AQ,$A31-기준450회_후보!$B$1)</f>
        <v>60</v>
      </c>
      <c r="AR31">
        <f>INDEX(_calc_누적빈도!AR:AR,$A31)-INDEX(_calc_누적빈도!AR:AR,$A31-기준450회_후보!$B$1)</f>
        <v>55</v>
      </c>
      <c r="AS31">
        <f>INDEX(_calc_누적빈도!AS:AS,$A31)-INDEX(_calc_누적빈도!AS:AS,$A31-기준450회_후보!$B$1)</f>
        <v>56</v>
      </c>
      <c r="AT31">
        <f>INDEX(_calc_누적빈도!AT:AT,$A31)-INDEX(_calc_누적빈도!AT:AT,$A31-기준450회_후보!$B$1)</f>
        <v>67</v>
      </c>
      <c r="AU31">
        <f>(RANK(_calc_라운드기준!B31,_calc_라운드기준!$B31:$AT31,0)+COUNTIFS(_calc_라운드기준!$B31:$AT31,_calc_라운드기준!B31,$B$1:$AT$1,"&lt;"&amp;1))-(RANK(B31,$B31:$AT31,0)+COUNTIFS($B31:$AT31,B31,$B$1:$AT$1,"&lt;"&amp;1))</f>
        <v>-22</v>
      </c>
      <c r="AV31">
        <f>(RANK(_calc_라운드기준!C31,_calc_라운드기준!$B31:$AT31,0)+COUNTIFS(_calc_라운드기준!$B31:$AT31,_calc_라운드기준!C31,$B$1:$AT$1,"&lt;"&amp;2))-(RANK(C31,$B31:$AT31,0)+COUNTIFS($B31:$AT31,C31,$B$1:$AT$1,"&lt;"&amp;2))</f>
        <v>2</v>
      </c>
      <c r="AW31">
        <f>(RANK(_calc_라운드기준!D31,_calc_라운드기준!$B31:$AT31,0)+COUNTIFS(_calc_라운드기준!$B31:$AT31,_calc_라운드기준!D31,$B$1:$AT$1,"&lt;"&amp;3))-(RANK(D31,$B31:$AT31,0)+COUNTIFS($B31:$AT31,D31,$B$1:$AT$1,"&lt;"&amp;3))</f>
        <v>-5</v>
      </c>
      <c r="AX31">
        <f>(RANK(_calc_라운드기준!E31,_calc_라운드기준!$B31:$AT31,0)+COUNTIFS(_calc_라운드기준!$B31:$AT31,_calc_라운드기준!E31,$B$1:$AT$1,"&lt;"&amp;4))-(RANK(E31,$B31:$AT31,0)+COUNTIFS($B31:$AT31,E31,$B$1:$AT$1,"&lt;"&amp;4))</f>
        <v>-15</v>
      </c>
      <c r="AY31">
        <f>(RANK(_calc_라운드기준!F31,_calc_라운드기준!$B31:$AT31,0)+COUNTIFS(_calc_라운드기준!$B31:$AT31,_calc_라운드기준!F31,$B$1:$AT$1,"&lt;"&amp;5))-(RANK(F31,$B31:$AT31,0)+COUNTIFS($B31:$AT31,F31,$B$1:$AT$1,"&lt;"&amp;5))</f>
        <v>-33</v>
      </c>
      <c r="AZ31">
        <f>(RANK(_calc_라운드기준!G31,_calc_라운드기준!$B31:$AT31,0)+COUNTIFS(_calc_라운드기준!$B31:$AT31,_calc_라운드기준!G31,$B$1:$AT$1,"&lt;"&amp;6))-(RANK(G31,$B31:$AT31,0)+COUNTIFS($B31:$AT31,G31,$B$1:$AT$1,"&lt;"&amp;6))</f>
        <v>0</v>
      </c>
      <c r="BA31">
        <f>(RANK(_calc_라운드기준!H31,_calc_라운드기준!$B31:$AT31,0)+COUNTIFS(_calc_라운드기준!$B31:$AT31,_calc_라운드기준!H31,$B$1:$AT$1,"&lt;"&amp;7))-(RANK(H31,$B31:$AT31,0)+COUNTIFS($B31:$AT31,H31,$B$1:$AT$1,"&lt;"&amp;7))</f>
        <v>-10</v>
      </c>
      <c r="BB31">
        <f>(RANK(_calc_라운드기준!I31,_calc_라운드기준!$B31:$AT31,0)+COUNTIFS(_calc_라운드기준!$B31:$AT31,_calc_라운드기준!I31,$B$1:$AT$1,"&lt;"&amp;8))-(RANK(I31,$B31:$AT31,0)+COUNTIFS($B31:$AT31,I31,$B$1:$AT$1,"&lt;"&amp;8))</f>
        <v>-33</v>
      </c>
      <c r="BC31">
        <f>(RANK(_calc_라운드기준!J31,_calc_라운드기준!$B31:$AT31,0)+COUNTIFS(_calc_라운드기준!$B31:$AT31,_calc_라운드기준!J31,$B$1:$AT$1,"&lt;"&amp;9))-(RANK(J31,$B31:$AT31,0)+COUNTIFS($B31:$AT31,J31,$B$1:$AT$1,"&lt;"&amp;9))</f>
        <v>-17</v>
      </c>
      <c r="BD31">
        <f>(RANK(_calc_라운드기준!K31,_calc_라운드기준!$B31:$AT31,0)+COUNTIFS(_calc_라운드기준!$B31:$AT31,_calc_라운드기준!K31,$B$1:$AT$1,"&lt;"&amp;10))-(RANK(K31,$B31:$AT31,0)+COUNTIFS($B31:$AT31,K31,$B$1:$AT$1,"&lt;"&amp;10))</f>
        <v>1</v>
      </c>
      <c r="BE31">
        <f>(RANK(_calc_라운드기준!L31,_calc_라운드기준!$B31:$AT31,0)+COUNTIFS(_calc_라운드기준!$B31:$AT31,_calc_라운드기준!L31,$B$1:$AT$1,"&lt;"&amp;11))-(RANK(L31,$B31:$AT31,0)+COUNTIFS($B31:$AT31,L31,$B$1:$AT$1,"&lt;"&amp;11))</f>
        <v>2</v>
      </c>
      <c r="BF31">
        <f>(RANK(_calc_라운드기준!M31,_calc_라운드기준!$B31:$AT31,0)+COUNTIFS(_calc_라운드기준!$B31:$AT31,_calc_라운드기준!M31,$B$1:$AT$1,"&lt;"&amp;12))-(RANK(M31,$B31:$AT31,0)+COUNTIFS($B31:$AT31,M31,$B$1:$AT$1,"&lt;"&amp;12))</f>
        <v>16</v>
      </c>
      <c r="BG31">
        <f>(RANK(_calc_라운드기준!N31,_calc_라운드기준!$B31:$AT31,0)+COUNTIFS(_calc_라운드기준!$B31:$AT31,_calc_라운드기준!N31,$B$1:$AT$1,"&lt;"&amp;13))-(RANK(N31,$B31:$AT31,0)+COUNTIFS($B31:$AT31,N31,$B$1:$AT$1,"&lt;"&amp;13))</f>
        <v>25</v>
      </c>
      <c r="BH31">
        <f>(RANK(_calc_라운드기준!O31,_calc_라운드기준!$B31:$AT31,0)+COUNTIFS(_calc_라운드기준!$B31:$AT31,_calc_라운드기준!O31,$B$1:$AT$1,"&lt;"&amp;14))-(RANK(O31,$B31:$AT31,0)+COUNTIFS($B31:$AT31,O31,$B$1:$AT$1,"&lt;"&amp;14))</f>
        <v>16</v>
      </c>
      <c r="BI31">
        <f>(RANK(_calc_라운드기준!P31,_calc_라운드기준!$B31:$AT31,0)+COUNTIFS(_calc_라운드기준!$B31:$AT31,_calc_라운드기준!P31,$B$1:$AT$1,"&lt;"&amp;15))-(RANK(P31,$B31:$AT31,0)+COUNTIFS($B31:$AT31,P31,$B$1:$AT$1,"&lt;"&amp;15))</f>
        <v>7</v>
      </c>
      <c r="BJ31">
        <f>(RANK(_calc_라운드기준!Q31,_calc_라운드기준!$B31:$AT31,0)+COUNTIFS(_calc_라운드기준!$B31:$AT31,_calc_라운드기준!Q31,$B$1:$AT$1,"&lt;"&amp;16))-(RANK(Q31,$B31:$AT31,0)+COUNTIFS($B31:$AT31,Q31,$B$1:$AT$1,"&lt;"&amp;16))</f>
        <v>0</v>
      </c>
      <c r="BK31">
        <f>(RANK(_calc_라운드기준!R31,_calc_라운드기준!$B31:$AT31,0)+COUNTIFS(_calc_라운드기준!$B31:$AT31,_calc_라운드기준!R31,$B$1:$AT$1,"&lt;"&amp;17))-(RANK(R31,$B31:$AT31,0)+COUNTIFS($B31:$AT31,R31,$B$1:$AT$1,"&lt;"&amp;17))</f>
        <v>-11</v>
      </c>
      <c r="BL31">
        <f>(RANK(_calc_라운드기준!S31,_calc_라운드기준!$B31:$AT31,0)+COUNTIFS(_calc_라운드기준!$B31:$AT31,_calc_라운드기준!S31,$B$1:$AT$1,"&lt;"&amp;18))-(RANK(S31,$B31:$AT31,0)+COUNTIFS($B31:$AT31,S31,$B$1:$AT$1,"&lt;"&amp;18))</f>
        <v>32</v>
      </c>
      <c r="BM31">
        <f>(RANK(_calc_라운드기준!T31,_calc_라운드기준!$B31:$AT31,0)+COUNTIFS(_calc_라운드기준!$B31:$AT31,_calc_라운드기준!T31,$B$1:$AT$1,"&lt;"&amp;19))-(RANK(T31,$B31:$AT31,0)+COUNTIFS($B31:$AT31,T31,$B$1:$AT$1,"&lt;"&amp;19))</f>
        <v>16</v>
      </c>
      <c r="BN31">
        <f>(RANK(_calc_라운드기준!U31,_calc_라운드기준!$B31:$AT31,0)+COUNTIFS(_calc_라운드기준!$B31:$AT31,_calc_라운드기준!U31,$B$1:$AT$1,"&lt;"&amp;20))-(RANK(U31,$B31:$AT31,0)+COUNTIFS($B31:$AT31,U31,$B$1:$AT$1,"&lt;"&amp;20))</f>
        <v>-9</v>
      </c>
      <c r="BO31">
        <f>(RANK(_calc_라운드기준!V31,_calc_라운드기준!$B31:$AT31,0)+COUNTIFS(_calc_라운드기준!$B31:$AT31,_calc_라운드기준!V31,$B$1:$AT$1,"&lt;"&amp;21))-(RANK(V31,$B31:$AT31,0)+COUNTIFS($B31:$AT31,V31,$B$1:$AT$1,"&lt;"&amp;21))</f>
        <v>34</v>
      </c>
      <c r="BP31">
        <f>(RANK(_calc_라운드기준!W31,_calc_라운드기준!$B31:$AT31,0)+COUNTIFS(_calc_라운드기준!$B31:$AT31,_calc_라운드기준!W31,$B$1:$AT$1,"&lt;"&amp;22))-(RANK(W31,$B31:$AT31,0)+COUNTIFS($B31:$AT31,W31,$B$1:$AT$1,"&lt;"&amp;22))</f>
        <v>10</v>
      </c>
      <c r="BQ31">
        <f>(RANK(_calc_라운드기준!X31,_calc_라운드기준!$B31:$AT31,0)+COUNTIFS(_calc_라운드기준!$B31:$AT31,_calc_라운드기준!X31,$B$1:$AT$1,"&lt;"&amp;23))-(RANK(X31,$B31:$AT31,0)+COUNTIFS($B31:$AT31,X31,$B$1:$AT$1,"&lt;"&amp;23))</f>
        <v>-32</v>
      </c>
      <c r="BR31">
        <f>(RANK(_calc_라운드기준!Y31,_calc_라운드기준!$B31:$AT31,0)+COUNTIFS(_calc_라운드기준!$B31:$AT31,_calc_라운드기준!Y31,$B$1:$AT$1,"&lt;"&amp;24))-(RANK(Y31,$B31:$AT31,0)+COUNTIFS($B31:$AT31,Y31,$B$1:$AT$1,"&lt;"&amp;24))</f>
        <v>-16</v>
      </c>
      <c r="BS31">
        <f>(RANK(_calc_라운드기준!Z31,_calc_라운드기준!$B31:$AT31,0)+COUNTIFS(_calc_라운드기준!$B31:$AT31,_calc_라운드기준!Z31,$B$1:$AT$1,"&lt;"&amp;25))-(RANK(Z31,$B31:$AT31,0)+COUNTIFS($B31:$AT31,Z31,$B$1:$AT$1,"&lt;"&amp;25))</f>
        <v>-10</v>
      </c>
      <c r="BT31">
        <f>(RANK(_calc_라운드기준!AA31,_calc_라운드기준!$B31:$AT31,0)+COUNTIFS(_calc_라운드기준!$B31:$AT31,_calc_라운드기준!AA31,$B$1:$AT$1,"&lt;"&amp;26))-(RANK(AA31,$B31:$AT31,0)+COUNTIFS($B31:$AT31,AA31,$B$1:$AT$1,"&lt;"&amp;26))</f>
        <v>2</v>
      </c>
      <c r="BU31">
        <f>(RANK(_calc_라운드기준!AB31,_calc_라운드기준!$B31:$AT31,0)+COUNTIFS(_calc_라운드기준!$B31:$AT31,_calc_라운드기준!AB31,$B$1:$AT$1,"&lt;"&amp;27))-(RANK(AB31,$B31:$AT31,0)+COUNTIFS($B31:$AT31,AB31,$B$1:$AT$1,"&lt;"&amp;27))</f>
        <v>-17</v>
      </c>
      <c r="BV31">
        <f>(RANK(_calc_라운드기준!AC31,_calc_라운드기준!$B31:$AT31,0)+COUNTIFS(_calc_라운드기준!$B31:$AT31,_calc_라운드기준!AC31,$B$1:$AT$1,"&lt;"&amp;28))-(RANK(AC31,$B31:$AT31,0)+COUNTIFS($B31:$AT31,AC31,$B$1:$AT$1,"&lt;"&amp;28))</f>
        <v>1</v>
      </c>
      <c r="BW31">
        <f>(RANK(_calc_라운드기준!AD31,_calc_라운드기준!$B31:$AT31,0)+COUNTIFS(_calc_라운드기준!$B31:$AT31,_calc_라운드기준!AD31,$B$1:$AT$1,"&lt;"&amp;29))-(RANK(AD31,$B31:$AT31,0)+COUNTIFS($B31:$AT31,AD31,$B$1:$AT$1,"&lt;"&amp;29))</f>
        <v>-6</v>
      </c>
      <c r="BX31">
        <f>(RANK(_calc_라운드기준!AE31,_calc_라운드기준!$B31:$AT31,0)+COUNTIFS(_calc_라운드기준!$B31:$AT31,_calc_라운드기준!AE31,$B$1:$AT$1,"&lt;"&amp;30))-(RANK(AE31,$B31:$AT31,0)+COUNTIFS($B31:$AT31,AE31,$B$1:$AT$1,"&lt;"&amp;30))</f>
        <v>5</v>
      </c>
      <c r="BY31">
        <f>(RANK(_calc_라운드기준!AF31,_calc_라운드기준!$B31:$AT31,0)+COUNTIFS(_calc_라운드기준!$B31:$AT31,_calc_라운드기준!AF31,$B$1:$AT$1,"&lt;"&amp;31))-(RANK(AF31,$B31:$AT31,0)+COUNTIFS($B31:$AT31,AF31,$B$1:$AT$1,"&lt;"&amp;31))</f>
        <v>6</v>
      </c>
      <c r="BZ31">
        <f>(RANK(_calc_라운드기준!AG31,_calc_라운드기준!$B31:$AT31,0)+COUNTIFS(_calc_라운드기준!$B31:$AT31,_calc_라운드기준!AG31,$B$1:$AT$1,"&lt;"&amp;32))-(RANK(AG31,$B31:$AT31,0)+COUNTIFS($B31:$AT31,AG31,$B$1:$AT$1,"&lt;"&amp;32))</f>
        <v>1</v>
      </c>
      <c r="CA31">
        <f>(RANK(_calc_라운드기준!AH31,_calc_라운드기준!$B31:$AT31,0)+COUNTIFS(_calc_라운드기준!$B31:$AT31,_calc_라운드기준!AH31,$B$1:$AT$1,"&lt;"&amp;33))-(RANK(AH31,$B31:$AT31,0)+COUNTIFS($B31:$AT31,AH31,$B$1:$AT$1,"&lt;"&amp;33))</f>
        <v>11</v>
      </c>
      <c r="CB31">
        <f>(RANK(_calc_라운드기준!AI31,_calc_라운드기준!$B31:$AT31,0)+COUNTIFS(_calc_라운드기준!$B31:$AT31,_calc_라운드기준!AI31,$B$1:$AT$1,"&lt;"&amp;34))-(RANK(AI31,$B31:$AT31,0)+COUNTIFS($B31:$AT31,AI31,$B$1:$AT$1,"&lt;"&amp;34))</f>
        <v>25</v>
      </c>
      <c r="CC31">
        <f>(RANK(_calc_라운드기준!AJ31,_calc_라운드기준!$B31:$AT31,0)+COUNTIFS(_calc_라운드기준!$B31:$AT31,_calc_라운드기준!AJ31,$B$1:$AT$1,"&lt;"&amp;35))-(RANK(AJ31,$B31:$AT31,0)+COUNTIFS($B31:$AT31,AJ31,$B$1:$AT$1,"&lt;"&amp;35))</f>
        <v>5</v>
      </c>
      <c r="CD31">
        <f>(RANK(_calc_라운드기준!AK31,_calc_라운드기준!$B31:$AT31,0)+COUNTIFS(_calc_라운드기준!$B31:$AT31,_calc_라운드기준!AK31,$B$1:$AT$1,"&lt;"&amp;36))-(RANK(AK31,$B31:$AT31,0)+COUNTIFS($B31:$AT31,AK31,$B$1:$AT$1,"&lt;"&amp;36))</f>
        <v>0</v>
      </c>
      <c r="CE31">
        <f>(RANK(_calc_라운드기준!AL31,_calc_라운드기준!$B31:$AT31,0)+COUNTIFS(_calc_라운드기준!$B31:$AT31,_calc_라운드기준!AL31,$B$1:$AT$1,"&lt;"&amp;37))-(RANK(AL31,$B31:$AT31,0)+COUNTIFS($B31:$AT31,AL31,$B$1:$AT$1,"&lt;"&amp;37))</f>
        <v>-12</v>
      </c>
      <c r="CF31">
        <f>(RANK(_calc_라운드기준!AM31,_calc_라운드기준!$B31:$AT31,0)+COUNTIFS(_calc_라운드기준!$B31:$AT31,_calc_라운드기준!AM31,$B$1:$AT$1,"&lt;"&amp;38))-(RANK(AM31,$B31:$AT31,0)+COUNTIFS($B31:$AT31,AM31,$B$1:$AT$1,"&lt;"&amp;38))</f>
        <v>6</v>
      </c>
      <c r="CG31">
        <f>(RANK(_calc_라운드기준!AN31,_calc_라운드기준!$B31:$AT31,0)+COUNTIFS(_calc_라운드기준!$B31:$AT31,_calc_라운드기준!AN31,$B$1:$AT$1,"&lt;"&amp;39))-(RANK(AN31,$B31:$AT31,0)+COUNTIFS($B31:$AT31,AN31,$B$1:$AT$1,"&lt;"&amp;39))</f>
        <v>12</v>
      </c>
      <c r="CH31">
        <f>(RANK(_calc_라운드기준!AO31,_calc_라운드기준!$B31:$AT31,0)+COUNTIFS(_calc_라운드기준!$B31:$AT31,_calc_라운드기준!AO31,$B$1:$AT$1,"&lt;"&amp;40))-(RANK(AO31,$B31:$AT31,0)+COUNTIFS($B31:$AT31,AO31,$B$1:$AT$1,"&lt;"&amp;40))</f>
        <v>-27</v>
      </c>
      <c r="CI31">
        <f>(RANK(_calc_라운드기준!AP31,_calc_라운드기준!$B31:$AT31,0)+COUNTIFS(_calc_라운드기준!$B31:$AT31,_calc_라운드기준!AP31,$B$1:$AT$1,"&lt;"&amp;41))-(RANK(AP31,$B31:$AT31,0)+COUNTIFS($B31:$AT31,AP31,$B$1:$AT$1,"&lt;"&amp;41))</f>
        <v>-5</v>
      </c>
      <c r="CJ31">
        <f>(RANK(_calc_라운드기준!AQ31,_calc_라운드기준!$B31:$AT31,0)+COUNTIFS(_calc_라운드기준!$B31:$AT31,_calc_라운드기준!AQ31,$B$1:$AT$1,"&lt;"&amp;42))-(RANK(AQ31,$B31:$AT31,0)+COUNTIFS($B31:$AT31,AQ31,$B$1:$AT$1,"&lt;"&amp;42))</f>
        <v>1</v>
      </c>
      <c r="CK31">
        <f>(RANK(_calc_라운드기준!AR31,_calc_라운드기준!$B31:$AT31,0)+COUNTIFS(_calc_라운드기준!$B31:$AT31,_calc_라운드기준!AR31,$B$1:$AT$1,"&lt;"&amp;43))-(RANK(AR31,$B31:$AT31,0)+COUNTIFS($B31:$AT31,AR31,$B$1:$AT$1,"&lt;"&amp;43))</f>
        <v>10</v>
      </c>
      <c r="CL31">
        <f>(RANK(_calc_라운드기준!AS31,_calc_라운드기준!$B31:$AT31,0)+COUNTIFS(_calc_라운드기준!$B31:$AT31,_calc_라운드기준!AS31,$B$1:$AT$1,"&lt;"&amp;44))-(RANK(AS31,$B31:$AT31,0)+COUNTIFS($B31:$AT31,AS31,$B$1:$AT$1,"&lt;"&amp;44))</f>
        <v>4</v>
      </c>
      <c r="CM31">
        <f>(RANK(_calc_라운드기준!AT31,_calc_라운드기준!$B31:$AT31,0)+COUNTIFS(_calc_라운드기준!$B31:$AT31,_calc_라운드기준!AT31,$B$1:$AT$1,"&lt;"&amp;45))-(RANK(AT31,$B31:$AT31,0)+COUNTIFS($B31:$AT31,AT31,$B$1:$AT$1,"&lt;"&amp;45))</f>
        <v>30</v>
      </c>
      <c r="CN31">
        <f t="shared" si="0"/>
        <v>41</v>
      </c>
      <c r="CO31">
        <f t="shared" si="1"/>
        <v>19</v>
      </c>
      <c r="CP31">
        <f t="shared" si="2"/>
        <v>29</v>
      </c>
      <c r="CQ31">
        <f t="shared" si="3"/>
        <v>37</v>
      </c>
      <c r="CR31">
        <f t="shared" si="4"/>
        <v>44</v>
      </c>
      <c r="CS31">
        <f t="shared" si="5"/>
        <v>26</v>
      </c>
      <c r="CT31">
        <f t="shared" si="6"/>
        <v>33</v>
      </c>
      <c r="CU31">
        <f t="shared" si="7"/>
        <v>45</v>
      </c>
      <c r="CV31">
        <f t="shared" si="8"/>
        <v>39</v>
      </c>
      <c r="CW31">
        <f t="shared" si="9"/>
        <v>22</v>
      </c>
      <c r="CX31">
        <f t="shared" si="10"/>
        <v>20</v>
      </c>
      <c r="CY31">
        <f t="shared" si="11"/>
        <v>6</v>
      </c>
      <c r="CZ31">
        <f t="shared" si="12"/>
        <v>4</v>
      </c>
      <c r="DA31">
        <f t="shared" si="13"/>
        <v>7</v>
      </c>
      <c r="DB31">
        <f t="shared" si="14"/>
        <v>13</v>
      </c>
      <c r="DC31">
        <f t="shared" si="15"/>
        <v>27</v>
      </c>
      <c r="DD31">
        <f t="shared" si="16"/>
        <v>35</v>
      </c>
      <c r="DE31">
        <f t="shared" si="17"/>
        <v>2</v>
      </c>
      <c r="DF31">
        <f t="shared" si="18"/>
        <v>8</v>
      </c>
      <c r="DG31">
        <f t="shared" si="19"/>
        <v>32</v>
      </c>
      <c r="DH31">
        <f t="shared" si="20"/>
        <v>1</v>
      </c>
      <c r="DI31">
        <f t="shared" si="21"/>
        <v>11</v>
      </c>
      <c r="DJ31">
        <f t="shared" si="22"/>
        <v>43</v>
      </c>
      <c r="DK31">
        <f t="shared" si="23"/>
        <v>38</v>
      </c>
      <c r="DL31">
        <f t="shared" si="24"/>
        <v>34</v>
      </c>
      <c r="DM31">
        <f t="shared" si="25"/>
        <v>21</v>
      </c>
      <c r="DN31">
        <f t="shared" si="26"/>
        <v>40</v>
      </c>
      <c r="DO31">
        <f t="shared" si="27"/>
        <v>23</v>
      </c>
      <c r="DP31">
        <f t="shared" si="28"/>
        <v>31</v>
      </c>
      <c r="DQ31">
        <f t="shared" si="29"/>
        <v>16</v>
      </c>
      <c r="DR31">
        <f t="shared" si="30"/>
        <v>14</v>
      </c>
      <c r="DS31">
        <f t="shared" si="31"/>
        <v>24</v>
      </c>
      <c r="DT31">
        <f t="shared" si="32"/>
        <v>10</v>
      </c>
      <c r="DU31">
        <f t="shared" si="33"/>
        <v>5</v>
      </c>
      <c r="DV31">
        <f t="shared" si="34"/>
        <v>17</v>
      </c>
      <c r="DW31">
        <f t="shared" si="35"/>
        <v>28</v>
      </c>
      <c r="DX31">
        <f t="shared" si="36"/>
        <v>36</v>
      </c>
      <c r="DY31">
        <f t="shared" si="37"/>
        <v>15</v>
      </c>
      <c r="DZ31">
        <f t="shared" si="38"/>
        <v>9</v>
      </c>
      <c r="EA31">
        <f t="shared" si="39"/>
        <v>42</v>
      </c>
      <c r="EB31">
        <f t="shared" si="40"/>
        <v>30</v>
      </c>
      <c r="EC31">
        <f t="shared" si="41"/>
        <v>25</v>
      </c>
      <c r="ED31">
        <f t="shared" si="42"/>
        <v>12</v>
      </c>
      <c r="EE31">
        <f t="shared" si="43"/>
        <v>18</v>
      </c>
      <c r="EF31">
        <f t="shared" si="44"/>
        <v>3</v>
      </c>
    </row>
    <row r="32" spans="1:136" ht="16.5" customHeight="1">
      <c r="A32">
        <f>_calc_라운드기준!A32</f>
        <v>1214</v>
      </c>
      <c r="B32">
        <f>INDEX(_calc_누적빈도!B:B,$A32)-INDEX(_calc_누적빈도!B:B,$A32-기준450회_후보!$B$1)</f>
        <v>55</v>
      </c>
      <c r="C32">
        <f>INDEX(_calc_누적빈도!C:C,$A32)-INDEX(_calc_누적빈도!C:C,$A32-기준450회_후보!$B$1)</f>
        <v>50</v>
      </c>
      <c r="D32">
        <f>INDEX(_calc_누적빈도!D:D,$A32)-INDEX(_calc_누적빈도!D:D,$A32-기준450회_후보!$B$1)</f>
        <v>67</v>
      </c>
      <c r="E32">
        <f>INDEX(_calc_누적빈도!E:E,$A32)-INDEX(_calc_누적빈도!E:E,$A32-기준450회_후보!$B$1)</f>
        <v>49</v>
      </c>
      <c r="F32">
        <f>INDEX(_calc_누적빈도!F:F,$A32)-INDEX(_calc_누적빈도!F:F,$A32-기준450회_후보!$B$1)</f>
        <v>47</v>
      </c>
      <c r="G32">
        <f>INDEX(_calc_누적빈도!G:G,$A32)-INDEX(_calc_누적빈도!G:G,$A32-기준450회_후보!$B$1)</f>
        <v>70</v>
      </c>
      <c r="H32">
        <f>INDEX(_calc_누적빈도!H:H,$A32)-INDEX(_calc_누적빈도!H:H,$A32-기준450회_후보!$B$1)</f>
        <v>63</v>
      </c>
      <c r="I32">
        <f>INDEX(_calc_누적빈도!I:I,$A32)-INDEX(_calc_누적빈도!I:I,$A32-기준450회_후보!$B$1)</f>
        <v>47</v>
      </c>
      <c r="J32">
        <f>INDEX(_calc_누적빈도!J:J,$A32)-INDEX(_calc_누적빈도!J:J,$A32-기준450회_후보!$B$1)</f>
        <v>56</v>
      </c>
      <c r="K32">
        <f>INDEX(_calc_누적빈도!K:K,$A32)-INDEX(_calc_누적빈도!K:K,$A32-기준450회_후보!$B$1)</f>
        <v>53</v>
      </c>
      <c r="L32">
        <f>INDEX(_calc_누적빈도!L:L,$A32)-INDEX(_calc_누적빈도!L:L,$A32-기준450회_후보!$B$1)</f>
        <v>59</v>
      </c>
      <c r="M32">
        <f>INDEX(_calc_누적빈도!M:M,$A32)-INDEX(_calc_누적빈도!M:M,$A32-기준450회_후보!$B$1)</f>
        <v>77</v>
      </c>
      <c r="N32">
        <f>INDEX(_calc_누적빈도!N:N,$A32)-INDEX(_calc_누적빈도!N:N,$A32-기준450회_후보!$B$1)</f>
        <v>67</v>
      </c>
      <c r="O32">
        <f>INDEX(_calc_누적빈도!O:O,$A32)-INDEX(_calc_누적빈도!O:O,$A32-기준450회_후보!$B$1)</f>
        <v>60</v>
      </c>
      <c r="P32">
        <f>INDEX(_calc_누적빈도!P:P,$A32)-INDEX(_calc_누적빈도!P:P,$A32-기준450회_후보!$B$1)</f>
        <v>59</v>
      </c>
      <c r="Q32">
        <f>INDEX(_calc_누적빈도!Q:Q,$A32)-INDEX(_calc_누적빈도!Q:Q,$A32-기준450회_후보!$B$1)</f>
        <v>71</v>
      </c>
      <c r="R32">
        <f>INDEX(_calc_누적빈도!R:R,$A32)-INDEX(_calc_누적빈도!R:R,$A32-기준450회_후보!$B$1)</f>
        <v>58</v>
      </c>
      <c r="S32">
        <f>INDEX(_calc_누적빈도!S:S,$A32)-INDEX(_calc_누적빈도!S:S,$A32-기준450회_후보!$B$1)</f>
        <v>68</v>
      </c>
      <c r="T32">
        <f>INDEX(_calc_누적빈도!T:T,$A32)-INDEX(_calc_누적빈도!T:T,$A32-기준450회_후보!$B$1)</f>
        <v>63</v>
      </c>
      <c r="U32">
        <f>INDEX(_calc_누적빈도!U:U,$A32)-INDEX(_calc_누적빈도!U:U,$A32-기준450회_후보!$B$1)</f>
        <v>49</v>
      </c>
      <c r="V32">
        <f>INDEX(_calc_누적빈도!V:V,$A32)-INDEX(_calc_누적빈도!V:V,$A32-기준450회_후보!$B$1)</f>
        <v>69</v>
      </c>
      <c r="W32">
        <f>INDEX(_calc_누적빈도!W:W,$A32)-INDEX(_calc_누적빈도!W:W,$A32-기준450회_후보!$B$1)</f>
        <v>56</v>
      </c>
      <c r="X32">
        <f>INDEX(_calc_누적빈도!X:X,$A32)-INDEX(_calc_누적빈도!X:X,$A32-기준450회_후보!$B$1)</f>
        <v>53</v>
      </c>
      <c r="Y32">
        <f>INDEX(_calc_누적빈도!Y:Y,$A32)-INDEX(_calc_누적빈도!Y:Y,$A32-기준450회_후보!$B$1)</f>
        <v>61</v>
      </c>
      <c r="Z32">
        <f>INDEX(_calc_누적빈도!Z:Z,$A32)-INDEX(_calc_누적빈도!Z:Z,$A32-기준450회_후보!$B$1)</f>
        <v>50</v>
      </c>
      <c r="AA32">
        <f>INDEX(_calc_누적빈도!AA:AA,$A32)-INDEX(_calc_누적빈도!AA:AA,$A32-기준450회_후보!$B$1)</f>
        <v>61</v>
      </c>
      <c r="AB32">
        <f>INDEX(_calc_누적빈도!AB:AB,$A32)-INDEX(_calc_누적빈도!AB:AB,$A32-기준450회_후보!$B$1)</f>
        <v>60</v>
      </c>
      <c r="AC32">
        <f>INDEX(_calc_누적빈도!AC:AC,$A32)-INDEX(_calc_누적빈도!AC:AC,$A32-기준450회_후보!$B$1)</f>
        <v>61</v>
      </c>
      <c r="AD32">
        <f>INDEX(_calc_누적빈도!AD:AD,$A32)-INDEX(_calc_누적빈도!AD:AD,$A32-기준450회_후보!$B$1)</f>
        <v>59</v>
      </c>
      <c r="AE32">
        <f>INDEX(_calc_누적빈도!AE:AE,$A32)-INDEX(_calc_누적빈도!AE:AE,$A32-기준450회_후보!$B$1)</f>
        <v>66</v>
      </c>
      <c r="AF32">
        <f>INDEX(_calc_누적빈도!AF:AF,$A32)-INDEX(_calc_누적빈도!AF:AF,$A32-기준450회_후보!$B$1)</f>
        <v>63</v>
      </c>
      <c r="AG32">
        <f>INDEX(_calc_누적빈도!AG:AG,$A32)-INDEX(_calc_누적빈도!AG:AG,$A32-기준450회_후보!$B$1)</f>
        <v>52</v>
      </c>
      <c r="AH32">
        <f>INDEX(_calc_누적빈도!AH:AH,$A32)-INDEX(_calc_누적빈도!AH:AH,$A32-기준450회_후보!$B$1)</f>
        <v>65</v>
      </c>
      <c r="AI32">
        <f>INDEX(_calc_누적빈도!AI:AI,$A32)-INDEX(_calc_누적빈도!AI:AI,$A32-기준450회_후보!$B$1)</f>
        <v>62</v>
      </c>
      <c r="AJ32">
        <f>INDEX(_calc_누적빈도!AJ:AJ,$A32)-INDEX(_calc_누적빈도!AJ:AJ,$A32-기준450회_후보!$B$1)</f>
        <v>67</v>
      </c>
      <c r="AK32">
        <f>INDEX(_calc_누적빈도!AK:AK,$A32)-INDEX(_calc_누적빈도!AK:AK,$A32-기준450회_후보!$B$1)</f>
        <v>61</v>
      </c>
      <c r="AL32">
        <f>INDEX(_calc_누적빈도!AL:AL,$A32)-INDEX(_calc_누적빈도!AL:AL,$A32-기준450회_후보!$B$1)</f>
        <v>59</v>
      </c>
      <c r="AM32">
        <f>INDEX(_calc_누적빈도!AM:AM,$A32)-INDEX(_calc_누적빈도!AM:AM,$A32-기준450회_후보!$B$1)</f>
        <v>76</v>
      </c>
      <c r="AN32">
        <f>INDEX(_calc_누적빈도!AN:AN,$A32)-INDEX(_calc_누적빈도!AN:AN,$A32-기준450회_후보!$B$1)</f>
        <v>65</v>
      </c>
      <c r="AO32">
        <f>INDEX(_calc_누적빈도!AO:AO,$A32)-INDEX(_calc_누적빈도!AO:AO,$A32-기준450회_후보!$B$1)</f>
        <v>54</v>
      </c>
      <c r="AP32">
        <f>INDEX(_calc_누적빈도!AP:AP,$A32)-INDEX(_calc_누적빈도!AP:AP,$A32-기준450회_후보!$B$1)</f>
        <v>54</v>
      </c>
      <c r="AQ32">
        <f>INDEX(_calc_누적빈도!AQ:AQ,$A32)-INDEX(_calc_누적빈도!AQ:AQ,$A32-기준450회_후보!$B$1)</f>
        <v>60</v>
      </c>
      <c r="AR32">
        <f>INDEX(_calc_누적빈도!AR:AR,$A32)-INDEX(_calc_누적빈도!AR:AR,$A32-기준450회_후보!$B$1)</f>
        <v>55</v>
      </c>
      <c r="AS32">
        <f>INDEX(_calc_누적빈도!AS:AS,$A32)-INDEX(_calc_누적빈도!AS:AS,$A32-기준450회_후보!$B$1)</f>
        <v>56</v>
      </c>
      <c r="AT32">
        <f>INDEX(_calc_누적빈도!AT:AT,$A32)-INDEX(_calc_누적빈도!AT:AT,$A32-기준450회_후보!$B$1)</f>
        <v>67</v>
      </c>
      <c r="AU32">
        <f>(RANK(_calc_라운드기준!B32,_calc_라운드기준!$B32:$AT32,0)+COUNTIFS(_calc_라운드기준!$B32:$AT32,_calc_라운드기준!B32,$B$1:$AT$1,"&lt;"&amp;1))-(RANK(B32,$B32:$AT32,0)+COUNTIFS($B32:$AT32,B32,$B$1:$AT$1,"&lt;"&amp;1))</f>
        <v>-23</v>
      </c>
      <c r="AV32">
        <f>(RANK(_calc_라운드기준!C32,_calc_라운드기준!$B32:$AT32,0)+COUNTIFS(_calc_라운드기준!$B32:$AT32,_calc_라운드기준!C32,$B$1:$AT$1,"&lt;"&amp;2))-(RANK(C32,$B32:$AT32,0)+COUNTIFS($B32:$AT32,C32,$B$1:$AT$1,"&lt;"&amp;2))</f>
        <v>1</v>
      </c>
      <c r="AW32">
        <f>(RANK(_calc_라운드기준!D32,_calc_라운드기준!$B32:$AT32,0)+COUNTIFS(_calc_라운드기준!$B32:$AT32,_calc_라운드기준!D32,$B$1:$AT$1,"&lt;"&amp;3))-(RANK(D32,$B32:$AT32,0)+COUNTIFS($B32:$AT32,D32,$B$1:$AT$1,"&lt;"&amp;3))</f>
        <v>-5</v>
      </c>
      <c r="AX32">
        <f>(RANK(_calc_라운드기준!E32,_calc_라운드기준!$B32:$AT32,0)+COUNTIFS(_calc_라운드기준!$B32:$AT32,_calc_라운드기준!E32,$B$1:$AT$1,"&lt;"&amp;4))-(RANK(E32,$B32:$AT32,0)+COUNTIFS($B32:$AT32,E32,$B$1:$AT$1,"&lt;"&amp;4))</f>
        <v>-15</v>
      </c>
      <c r="AY32">
        <f>(RANK(_calc_라운드기준!F32,_calc_라운드기준!$B32:$AT32,0)+COUNTIFS(_calc_라운드기준!$B32:$AT32,_calc_라운드기준!F32,$B$1:$AT$1,"&lt;"&amp;5))-(RANK(F32,$B32:$AT32,0)+COUNTIFS($B32:$AT32,F32,$B$1:$AT$1,"&lt;"&amp;5))</f>
        <v>-33</v>
      </c>
      <c r="AZ32">
        <f>(RANK(_calc_라운드기준!G32,_calc_라운드기준!$B32:$AT32,0)+COUNTIFS(_calc_라운드기준!$B32:$AT32,_calc_라운드기준!G32,$B$1:$AT$1,"&lt;"&amp;6))-(RANK(G32,$B32:$AT32,0)+COUNTIFS($B32:$AT32,G32,$B$1:$AT$1,"&lt;"&amp;6))</f>
        <v>2</v>
      </c>
      <c r="BA32">
        <f>(RANK(_calc_라운드기준!H32,_calc_라운드기준!$B32:$AT32,0)+COUNTIFS(_calc_라운드기준!$B32:$AT32,_calc_라운드기준!H32,$B$1:$AT$1,"&lt;"&amp;7))-(RANK(H32,$B32:$AT32,0)+COUNTIFS($B32:$AT32,H32,$B$1:$AT$1,"&lt;"&amp;7))</f>
        <v>-7</v>
      </c>
      <c r="BB32">
        <f>(RANK(_calc_라운드기준!I32,_calc_라운드기준!$B32:$AT32,0)+COUNTIFS(_calc_라운드기준!$B32:$AT32,_calc_라운드기준!I32,$B$1:$AT$1,"&lt;"&amp;8))-(RANK(I32,$B32:$AT32,0)+COUNTIFS($B32:$AT32,I32,$B$1:$AT$1,"&lt;"&amp;8))</f>
        <v>-33</v>
      </c>
      <c r="BC32">
        <f>(RANK(_calc_라운드기준!J32,_calc_라운드기준!$B32:$AT32,0)+COUNTIFS(_calc_라운드기준!$B32:$AT32,_calc_라운드기준!J32,$B$1:$AT$1,"&lt;"&amp;9))-(RANK(J32,$B32:$AT32,0)+COUNTIFS($B32:$AT32,J32,$B$1:$AT$1,"&lt;"&amp;9))</f>
        <v>-17</v>
      </c>
      <c r="BD32">
        <f>(RANK(_calc_라운드기준!K32,_calc_라운드기준!$B32:$AT32,0)+COUNTIFS(_calc_라운드기준!$B32:$AT32,_calc_라운드기준!K32,$B$1:$AT$1,"&lt;"&amp;10))-(RANK(K32,$B32:$AT32,0)+COUNTIFS($B32:$AT32,K32,$B$1:$AT$1,"&lt;"&amp;10))</f>
        <v>5</v>
      </c>
      <c r="BE32">
        <f>(RANK(_calc_라운드기준!L32,_calc_라운드기준!$B32:$AT32,0)+COUNTIFS(_calc_라운드기준!$B32:$AT32,_calc_라운드기준!L32,$B$1:$AT$1,"&lt;"&amp;11))-(RANK(L32,$B32:$AT32,0)+COUNTIFS($B32:$AT32,L32,$B$1:$AT$1,"&lt;"&amp;11))</f>
        <v>3</v>
      </c>
      <c r="BF32">
        <f>(RANK(_calc_라운드기준!M32,_calc_라운드기준!$B32:$AT32,0)+COUNTIFS(_calc_라운드기준!$B32:$AT32,_calc_라운드기준!M32,$B$1:$AT$1,"&lt;"&amp;12))-(RANK(M32,$B32:$AT32,0)+COUNTIFS($B32:$AT32,M32,$B$1:$AT$1,"&lt;"&amp;12))</f>
        <v>17</v>
      </c>
      <c r="BG32">
        <f>(RANK(_calc_라운드기준!N32,_calc_라운드기준!$B32:$AT32,0)+COUNTIFS(_calc_라운드기준!$B32:$AT32,_calc_라운드기준!N32,$B$1:$AT$1,"&lt;"&amp;13))-(RANK(N32,$B32:$AT32,0)+COUNTIFS($B32:$AT32,N32,$B$1:$AT$1,"&lt;"&amp;13))</f>
        <v>23</v>
      </c>
      <c r="BH32">
        <f>(RANK(_calc_라운드기준!O32,_calc_라운드기준!$B32:$AT32,0)+COUNTIFS(_calc_라운드기준!$B32:$AT32,_calc_라운드기준!O32,$B$1:$AT$1,"&lt;"&amp;14))-(RANK(O32,$B32:$AT32,0)+COUNTIFS($B32:$AT32,O32,$B$1:$AT$1,"&lt;"&amp;14))</f>
        <v>15</v>
      </c>
      <c r="BI32">
        <f>(RANK(_calc_라운드기준!P32,_calc_라운드기준!$B32:$AT32,0)+COUNTIFS(_calc_라운드기준!$B32:$AT32,_calc_라운드기준!P32,$B$1:$AT$1,"&lt;"&amp;15))-(RANK(P32,$B32:$AT32,0)+COUNTIFS($B32:$AT32,P32,$B$1:$AT$1,"&lt;"&amp;15))</f>
        <v>6</v>
      </c>
      <c r="BJ32">
        <f>(RANK(_calc_라운드기준!Q32,_calc_라운드기준!$B32:$AT32,0)+COUNTIFS(_calc_라운드기준!$B32:$AT32,_calc_라운드기준!Q32,$B$1:$AT$1,"&lt;"&amp;16))-(RANK(Q32,$B32:$AT32,0)+COUNTIFS($B32:$AT32,Q32,$B$1:$AT$1,"&lt;"&amp;16))</f>
        <v>0</v>
      </c>
      <c r="BK32">
        <f>(RANK(_calc_라운드기준!R32,_calc_라운드기준!$B32:$AT32,0)+COUNTIFS(_calc_라운드기준!$B32:$AT32,_calc_라운드기준!R32,$B$1:$AT$1,"&lt;"&amp;17))-(RANK(R32,$B32:$AT32,0)+COUNTIFS($B32:$AT32,R32,$B$1:$AT$1,"&lt;"&amp;17))</f>
        <v>-15</v>
      </c>
      <c r="BL32">
        <f>(RANK(_calc_라운드기준!S32,_calc_라운드기준!$B32:$AT32,0)+COUNTIFS(_calc_라운드기준!$B32:$AT32,_calc_라운드기준!S32,$B$1:$AT$1,"&lt;"&amp;18))-(RANK(S32,$B32:$AT32,0)+COUNTIFS($B32:$AT32,S32,$B$1:$AT$1,"&lt;"&amp;18))</f>
        <v>27</v>
      </c>
      <c r="BM32">
        <f>(RANK(_calc_라운드기준!T32,_calc_라운드기준!$B32:$AT32,0)+COUNTIFS(_calc_라운드기준!$B32:$AT32,_calc_라운드기준!T32,$B$1:$AT$1,"&lt;"&amp;19))-(RANK(T32,$B32:$AT32,0)+COUNTIFS($B32:$AT32,T32,$B$1:$AT$1,"&lt;"&amp;19))</f>
        <v>19</v>
      </c>
      <c r="BN32">
        <f>(RANK(_calc_라운드기준!U32,_calc_라운드기준!$B32:$AT32,0)+COUNTIFS(_calc_라운드기준!$B32:$AT32,_calc_라운드기준!U32,$B$1:$AT$1,"&lt;"&amp;20))-(RANK(U32,$B32:$AT32,0)+COUNTIFS($B32:$AT32,U32,$B$1:$AT$1,"&lt;"&amp;20))</f>
        <v>-8</v>
      </c>
      <c r="BO32">
        <f>(RANK(_calc_라운드기준!V32,_calc_라운드기준!$B32:$AT32,0)+COUNTIFS(_calc_라운드기준!$B32:$AT32,_calc_라운드기준!V32,$B$1:$AT$1,"&lt;"&amp;21))-(RANK(V32,$B32:$AT32,0)+COUNTIFS($B32:$AT32,V32,$B$1:$AT$1,"&lt;"&amp;21))</f>
        <v>33</v>
      </c>
      <c r="BP32">
        <f>(RANK(_calc_라운드기준!W32,_calc_라운드기준!$B32:$AT32,0)+COUNTIFS(_calc_라운드기준!$B32:$AT32,_calc_라운드기준!W32,$B$1:$AT$1,"&lt;"&amp;22))-(RANK(W32,$B32:$AT32,0)+COUNTIFS($B32:$AT32,W32,$B$1:$AT$1,"&lt;"&amp;22))</f>
        <v>12</v>
      </c>
      <c r="BQ32">
        <f>(RANK(_calc_라운드기준!X32,_calc_라운드기준!$B32:$AT32,0)+COUNTIFS(_calc_라운드기준!$B32:$AT32,_calc_라운드기준!X32,$B$1:$AT$1,"&lt;"&amp;23))-(RANK(X32,$B32:$AT32,0)+COUNTIFS($B32:$AT32,X32,$B$1:$AT$1,"&lt;"&amp;23))</f>
        <v>-34</v>
      </c>
      <c r="BR32">
        <f>(RANK(_calc_라운드기준!Y32,_calc_라운드기준!$B32:$AT32,0)+COUNTIFS(_calc_라운드기준!$B32:$AT32,_calc_라운드기준!Y32,$B$1:$AT$1,"&lt;"&amp;24))-(RANK(Y32,$B32:$AT32,0)+COUNTIFS($B32:$AT32,Y32,$B$1:$AT$1,"&lt;"&amp;24))</f>
        <v>-10</v>
      </c>
      <c r="BS32">
        <f>(RANK(_calc_라운드기준!Z32,_calc_라운드기준!$B32:$AT32,0)+COUNTIFS(_calc_라운드기준!$B32:$AT32,_calc_라운드기준!Z32,$B$1:$AT$1,"&lt;"&amp;25))-(RANK(Z32,$B32:$AT32,0)+COUNTIFS($B32:$AT32,Z32,$B$1:$AT$1,"&lt;"&amp;25))</f>
        <v>-22</v>
      </c>
      <c r="BT32">
        <f>(RANK(_calc_라운드기준!AA32,_calc_라운드기준!$B32:$AT32,0)+COUNTIFS(_calc_라운드기준!$B32:$AT32,_calc_라운드기준!AA32,$B$1:$AT$1,"&lt;"&amp;26))-(RANK(AA32,$B32:$AT32,0)+COUNTIFS($B32:$AT32,AA32,$B$1:$AT$1,"&lt;"&amp;26))</f>
        <v>1</v>
      </c>
      <c r="BU32">
        <f>(RANK(_calc_라운드기준!AB32,_calc_라운드기준!$B32:$AT32,0)+COUNTIFS(_calc_라운드기준!$B32:$AT32,_calc_라운드기준!AB32,$B$1:$AT$1,"&lt;"&amp;27))-(RANK(AB32,$B32:$AT32,0)+COUNTIFS($B32:$AT32,AB32,$B$1:$AT$1,"&lt;"&amp;27))</f>
        <v>-22</v>
      </c>
      <c r="BV32">
        <f>(RANK(_calc_라운드기준!AC32,_calc_라운드기준!$B32:$AT32,0)+COUNTIFS(_calc_라운드기준!$B32:$AT32,_calc_라운드기준!AC32,$B$1:$AT$1,"&lt;"&amp;28))-(RANK(AC32,$B32:$AT32,0)+COUNTIFS($B32:$AT32,AC32,$B$1:$AT$1,"&lt;"&amp;28))</f>
        <v>1</v>
      </c>
      <c r="BW32">
        <f>(RANK(_calc_라운드기준!AD32,_calc_라운드기준!$B32:$AT32,0)+COUNTIFS(_calc_라운드기준!$B32:$AT32,_calc_라운드기준!AD32,$B$1:$AT$1,"&lt;"&amp;29))-(RANK(AD32,$B32:$AT32,0)+COUNTIFS($B32:$AT32,AD32,$B$1:$AT$1,"&lt;"&amp;29))</f>
        <v>-5</v>
      </c>
      <c r="BX32">
        <f>(RANK(_calc_라운드기준!AE32,_calc_라운드기준!$B32:$AT32,0)+COUNTIFS(_calc_라운드기준!$B32:$AT32,_calc_라운드기준!AE32,$B$1:$AT$1,"&lt;"&amp;30))-(RANK(AE32,$B32:$AT32,0)+COUNTIFS($B32:$AT32,AE32,$B$1:$AT$1,"&lt;"&amp;30))</f>
        <v>12</v>
      </c>
      <c r="BY32">
        <f>(RANK(_calc_라운드기준!AF32,_calc_라운드기준!$B32:$AT32,0)+COUNTIFS(_calc_라운드기준!$B32:$AT32,_calc_라운드기준!AF32,$B$1:$AT$1,"&lt;"&amp;31))-(RANK(AF32,$B32:$AT32,0)+COUNTIFS($B32:$AT32,AF32,$B$1:$AT$1,"&lt;"&amp;31))</f>
        <v>8</v>
      </c>
      <c r="BZ32">
        <f>(RANK(_calc_라운드기준!AG32,_calc_라운드기준!$B32:$AT32,0)+COUNTIFS(_calc_라운드기준!$B32:$AT32,_calc_라운드기준!AG32,$B$1:$AT$1,"&lt;"&amp;32))-(RANK(AG32,$B32:$AT32,0)+COUNTIFS($B32:$AT32,AG32,$B$1:$AT$1,"&lt;"&amp;32))</f>
        <v>0</v>
      </c>
      <c r="CA32">
        <f>(RANK(_calc_라운드기준!AH32,_calc_라운드기준!$B32:$AT32,0)+COUNTIFS(_calc_라운드기준!$B32:$AT32,_calc_라운드기준!AH32,$B$1:$AT$1,"&lt;"&amp;33))-(RANK(AH32,$B32:$AT32,0)+COUNTIFS($B32:$AT32,AH32,$B$1:$AT$1,"&lt;"&amp;33))</f>
        <v>17</v>
      </c>
      <c r="CB32">
        <f>(RANK(_calc_라운드기준!AI32,_calc_라운드기준!$B32:$AT32,0)+COUNTIFS(_calc_라운드기준!$B32:$AT32,_calc_라운드기준!AI32,$B$1:$AT$1,"&lt;"&amp;34))-(RANK(AI32,$B32:$AT32,0)+COUNTIFS($B32:$AT32,AI32,$B$1:$AT$1,"&lt;"&amp;34))</f>
        <v>28</v>
      </c>
      <c r="CC32">
        <f>(RANK(_calc_라운드기준!AJ32,_calc_라운드기준!$B32:$AT32,0)+COUNTIFS(_calc_라운드기준!$B32:$AT32,_calc_라운드기준!AJ32,$B$1:$AT$1,"&lt;"&amp;35))-(RANK(AJ32,$B32:$AT32,0)+COUNTIFS($B32:$AT32,AJ32,$B$1:$AT$1,"&lt;"&amp;35))</f>
        <v>6</v>
      </c>
      <c r="CD32">
        <f>(RANK(_calc_라운드기준!AK32,_calc_라운드기준!$B32:$AT32,0)+COUNTIFS(_calc_라운드기준!$B32:$AT32,_calc_라운드기준!AK32,$B$1:$AT$1,"&lt;"&amp;36))-(RANK(AK32,$B32:$AT32,0)+COUNTIFS($B32:$AT32,AK32,$B$1:$AT$1,"&lt;"&amp;36))</f>
        <v>4</v>
      </c>
      <c r="CE32">
        <f>(RANK(_calc_라운드기준!AL32,_calc_라운드기준!$B32:$AT32,0)+COUNTIFS(_calc_라운드기준!$B32:$AT32,_calc_라운드기준!AL32,$B$1:$AT$1,"&lt;"&amp;37))-(RANK(AL32,$B32:$AT32,0)+COUNTIFS($B32:$AT32,AL32,$B$1:$AT$1,"&lt;"&amp;37))</f>
        <v>-12</v>
      </c>
      <c r="CF32">
        <f>(RANK(_calc_라운드기준!AM32,_calc_라운드기준!$B32:$AT32,0)+COUNTIFS(_calc_라운드기준!$B32:$AT32,_calc_라운드기준!AM32,$B$1:$AT$1,"&lt;"&amp;38))-(RANK(AM32,$B32:$AT32,0)+COUNTIFS($B32:$AT32,AM32,$B$1:$AT$1,"&lt;"&amp;38))</f>
        <v>3</v>
      </c>
      <c r="CG32">
        <f>(RANK(_calc_라운드기준!AN32,_calc_라운드기준!$B32:$AT32,0)+COUNTIFS(_calc_라운드기준!$B32:$AT32,_calc_라운드기준!AN32,$B$1:$AT$1,"&lt;"&amp;39))-(RANK(AN32,$B32:$AT32,0)+COUNTIFS($B32:$AT32,AN32,$B$1:$AT$1,"&lt;"&amp;39))</f>
        <v>4</v>
      </c>
      <c r="CH32">
        <f>(RANK(_calc_라운드기준!AO32,_calc_라운드기준!$B32:$AT32,0)+COUNTIFS(_calc_라운드기준!$B32:$AT32,_calc_라운드기준!AO32,$B$1:$AT$1,"&lt;"&amp;40))-(RANK(AO32,$B32:$AT32,0)+COUNTIFS($B32:$AT32,AO32,$B$1:$AT$1,"&lt;"&amp;40))</f>
        <v>-26</v>
      </c>
      <c r="CI32">
        <f>(RANK(_calc_라운드기준!AP32,_calc_라운드기준!$B32:$AT32,0)+COUNTIFS(_calc_라운드기준!$B32:$AT32,_calc_라운드기준!AP32,$B$1:$AT$1,"&lt;"&amp;41))-(RANK(AP32,$B32:$AT32,0)+COUNTIFS($B32:$AT32,AP32,$B$1:$AT$1,"&lt;"&amp;41))</f>
        <v>-6</v>
      </c>
      <c r="CJ32">
        <f>(RANK(_calc_라운드기준!AQ32,_calc_라운드기준!$B32:$AT32,0)+COUNTIFS(_calc_라운드기준!$B32:$AT32,_calc_라운드기준!AQ32,$B$1:$AT$1,"&lt;"&amp;42))-(RANK(AQ32,$B32:$AT32,0)+COUNTIFS($B32:$AT32,AQ32,$B$1:$AT$1,"&lt;"&amp;42))</f>
        <v>2</v>
      </c>
      <c r="CK32">
        <f>(RANK(_calc_라운드기준!AR32,_calc_라운드기준!$B32:$AT32,0)+COUNTIFS(_calc_라운드기준!$B32:$AT32,_calc_라운드기준!AR32,$B$1:$AT$1,"&lt;"&amp;43))-(RANK(AR32,$B32:$AT32,0)+COUNTIFS($B32:$AT32,AR32,$B$1:$AT$1,"&lt;"&amp;43))</f>
        <v>10</v>
      </c>
      <c r="CL32">
        <f>(RANK(_calc_라운드기준!AS32,_calc_라운드기준!$B32:$AT32,0)+COUNTIFS(_calc_라운드기준!$B32:$AT32,_calc_라운드기준!AS32,$B$1:$AT$1,"&lt;"&amp;44))-(RANK(AS32,$B32:$AT32,0)+COUNTIFS($B32:$AT32,AS32,$B$1:$AT$1,"&lt;"&amp;44))</f>
        <v>4</v>
      </c>
      <c r="CM32">
        <f>(RANK(_calc_라운드기준!AT32,_calc_라운드기준!$B32:$AT32,0)+COUNTIFS(_calc_라운드기준!$B32:$AT32,_calc_라운드기준!AT32,$B$1:$AT$1,"&lt;"&amp;45))-(RANK(AT32,$B32:$AT32,0)+COUNTIFS($B32:$AT32,AT32,$B$1:$AT$1,"&lt;"&amp;45))</f>
        <v>30</v>
      </c>
      <c r="CN32">
        <f t="shared" si="0"/>
        <v>41</v>
      </c>
      <c r="CO32">
        <f t="shared" si="1"/>
        <v>24</v>
      </c>
      <c r="CP32">
        <f t="shared" si="2"/>
        <v>29</v>
      </c>
      <c r="CQ32">
        <f t="shared" si="3"/>
        <v>36</v>
      </c>
      <c r="CR32">
        <f t="shared" si="4"/>
        <v>43</v>
      </c>
      <c r="CS32">
        <f t="shared" si="5"/>
        <v>22</v>
      </c>
      <c r="CT32">
        <f t="shared" si="6"/>
        <v>32</v>
      </c>
      <c r="CU32">
        <f t="shared" si="7"/>
        <v>44</v>
      </c>
      <c r="CV32">
        <f t="shared" si="8"/>
        <v>38</v>
      </c>
      <c r="CW32">
        <f t="shared" si="9"/>
        <v>16</v>
      </c>
      <c r="CX32">
        <f t="shared" si="10"/>
        <v>20</v>
      </c>
      <c r="CY32">
        <f t="shared" si="11"/>
        <v>7</v>
      </c>
      <c r="CZ32">
        <f t="shared" si="12"/>
        <v>5</v>
      </c>
      <c r="DA32">
        <f t="shared" si="13"/>
        <v>9</v>
      </c>
      <c r="DB32">
        <f t="shared" si="14"/>
        <v>14</v>
      </c>
      <c r="DC32">
        <f t="shared" si="15"/>
        <v>27</v>
      </c>
      <c r="DD32">
        <f t="shared" si="16"/>
        <v>37</v>
      </c>
      <c r="DE32">
        <f t="shared" si="17"/>
        <v>4</v>
      </c>
      <c r="DF32">
        <f t="shared" si="18"/>
        <v>6</v>
      </c>
      <c r="DG32">
        <f t="shared" si="19"/>
        <v>33</v>
      </c>
      <c r="DH32">
        <f t="shared" si="20"/>
        <v>1</v>
      </c>
      <c r="DI32">
        <f t="shared" si="21"/>
        <v>10</v>
      </c>
      <c r="DJ32">
        <f t="shared" si="22"/>
        <v>45</v>
      </c>
      <c r="DK32">
        <f t="shared" si="23"/>
        <v>34</v>
      </c>
      <c r="DL32">
        <f t="shared" si="24"/>
        <v>39</v>
      </c>
      <c r="DM32">
        <f t="shared" si="25"/>
        <v>25</v>
      </c>
      <c r="DN32">
        <f t="shared" si="26"/>
        <v>40</v>
      </c>
      <c r="DO32">
        <f t="shared" si="27"/>
        <v>26</v>
      </c>
      <c r="DP32">
        <f t="shared" si="28"/>
        <v>30</v>
      </c>
      <c r="DQ32">
        <f t="shared" si="29"/>
        <v>11</v>
      </c>
      <c r="DR32">
        <f t="shared" si="30"/>
        <v>13</v>
      </c>
      <c r="DS32">
        <f t="shared" si="31"/>
        <v>28</v>
      </c>
      <c r="DT32">
        <f t="shared" si="32"/>
        <v>8</v>
      </c>
      <c r="DU32">
        <f t="shared" si="33"/>
        <v>3</v>
      </c>
      <c r="DV32">
        <f t="shared" si="34"/>
        <v>15</v>
      </c>
      <c r="DW32">
        <f t="shared" si="35"/>
        <v>17</v>
      </c>
      <c r="DX32">
        <f t="shared" si="36"/>
        <v>35</v>
      </c>
      <c r="DY32">
        <f t="shared" si="37"/>
        <v>21</v>
      </c>
      <c r="DZ32">
        <f t="shared" si="38"/>
        <v>18</v>
      </c>
      <c r="EA32">
        <f t="shared" si="39"/>
        <v>42</v>
      </c>
      <c r="EB32">
        <f t="shared" si="40"/>
        <v>31</v>
      </c>
      <c r="EC32">
        <f t="shared" si="41"/>
        <v>23</v>
      </c>
      <c r="ED32">
        <f t="shared" si="42"/>
        <v>12</v>
      </c>
      <c r="EE32">
        <f t="shared" si="43"/>
        <v>19</v>
      </c>
      <c r="EF32">
        <f t="shared" si="44"/>
        <v>2</v>
      </c>
    </row>
    <row r="33" spans="1:136" ht="16.5" customHeight="1">
      <c r="A33">
        <f>_calc_라운드기준!A33</f>
        <v>1213</v>
      </c>
      <c r="B33">
        <f>INDEX(_calc_누적빈도!B:B,$A33)-INDEX(_calc_누적빈도!B:B,$A33-기준450회_후보!$B$1)</f>
        <v>55</v>
      </c>
      <c r="C33">
        <f>INDEX(_calc_누적빈도!C:C,$A33)-INDEX(_calc_누적빈도!C:C,$A33-기준450회_후보!$B$1)</f>
        <v>50</v>
      </c>
      <c r="D33">
        <f>INDEX(_calc_누적빈도!D:D,$A33)-INDEX(_calc_누적빈도!D:D,$A33-기준450회_후보!$B$1)</f>
        <v>68</v>
      </c>
      <c r="E33">
        <f>INDEX(_calc_누적빈도!E:E,$A33)-INDEX(_calc_누적빈도!E:E,$A33-기준450회_후보!$B$1)</f>
        <v>49</v>
      </c>
      <c r="F33">
        <f>INDEX(_calc_누적빈도!F:F,$A33)-INDEX(_calc_누적빈도!F:F,$A33-기준450회_후보!$B$1)</f>
        <v>46</v>
      </c>
      <c r="G33">
        <f>INDEX(_calc_누적빈도!G:G,$A33)-INDEX(_calc_누적빈도!G:G,$A33-기준450회_후보!$B$1)</f>
        <v>70</v>
      </c>
      <c r="H33">
        <f>INDEX(_calc_누적빈도!H:H,$A33)-INDEX(_calc_누적빈도!H:H,$A33-기준450회_후보!$B$1)</f>
        <v>63</v>
      </c>
      <c r="I33">
        <f>INDEX(_calc_누적빈도!I:I,$A33)-INDEX(_calc_누적빈도!I:I,$A33-기준450회_후보!$B$1)</f>
        <v>48</v>
      </c>
      <c r="J33">
        <f>INDEX(_calc_누적빈도!J:J,$A33)-INDEX(_calc_누적빈도!J:J,$A33-기준450회_후보!$B$1)</f>
        <v>56</v>
      </c>
      <c r="K33">
        <f>INDEX(_calc_누적빈도!K:K,$A33)-INDEX(_calc_누적빈도!K:K,$A33-기준450회_후보!$B$1)</f>
        <v>53</v>
      </c>
      <c r="L33">
        <f>INDEX(_calc_누적빈도!L:L,$A33)-INDEX(_calc_누적빈도!L:L,$A33-기준450회_후보!$B$1)</f>
        <v>58</v>
      </c>
      <c r="M33">
        <f>INDEX(_calc_누적빈도!M:M,$A33)-INDEX(_calc_누적빈도!M:M,$A33-기준450회_후보!$B$1)</f>
        <v>77</v>
      </c>
      <c r="N33">
        <f>INDEX(_calc_누적빈도!N:N,$A33)-INDEX(_calc_누적빈도!N:N,$A33-기준450회_후보!$B$1)</f>
        <v>67</v>
      </c>
      <c r="O33">
        <f>INDEX(_calc_누적빈도!O:O,$A33)-INDEX(_calc_누적빈도!O:O,$A33-기준450회_후보!$B$1)</f>
        <v>60</v>
      </c>
      <c r="P33">
        <f>INDEX(_calc_누적빈도!P:P,$A33)-INDEX(_calc_누적빈도!P:P,$A33-기준450회_후보!$B$1)</f>
        <v>59</v>
      </c>
      <c r="Q33">
        <f>INDEX(_calc_누적빈도!Q:Q,$A33)-INDEX(_calc_누적빈도!Q:Q,$A33-기준450회_후보!$B$1)</f>
        <v>72</v>
      </c>
      <c r="R33">
        <f>INDEX(_calc_누적빈도!R:R,$A33)-INDEX(_calc_누적빈도!R:R,$A33-기준450회_후보!$B$1)</f>
        <v>58</v>
      </c>
      <c r="S33">
        <f>INDEX(_calc_누적빈도!S:S,$A33)-INDEX(_calc_누적빈도!S:S,$A33-기준450회_후보!$B$1)</f>
        <v>68</v>
      </c>
      <c r="T33">
        <f>INDEX(_calc_누적빈도!T:T,$A33)-INDEX(_calc_누적빈도!T:T,$A33-기준450회_후보!$B$1)</f>
        <v>63</v>
      </c>
      <c r="U33">
        <f>INDEX(_calc_누적빈도!U:U,$A33)-INDEX(_calc_누적빈도!U:U,$A33-기준450회_후보!$B$1)</f>
        <v>49</v>
      </c>
      <c r="V33">
        <f>INDEX(_calc_누적빈도!V:V,$A33)-INDEX(_calc_누적빈도!V:V,$A33-기준450회_후보!$B$1)</f>
        <v>69</v>
      </c>
      <c r="W33">
        <f>INDEX(_calc_누적빈도!W:W,$A33)-INDEX(_calc_누적빈도!W:W,$A33-기준450회_후보!$B$1)</f>
        <v>56</v>
      </c>
      <c r="X33">
        <f>INDEX(_calc_누적빈도!X:X,$A33)-INDEX(_calc_누적빈도!X:X,$A33-기준450회_후보!$B$1)</f>
        <v>53</v>
      </c>
      <c r="Y33">
        <f>INDEX(_calc_누적빈도!Y:Y,$A33)-INDEX(_calc_누적빈도!Y:Y,$A33-기준450회_후보!$B$1)</f>
        <v>61</v>
      </c>
      <c r="Z33">
        <f>INDEX(_calc_누적빈도!Z:Z,$A33)-INDEX(_calc_누적빈도!Z:Z,$A33-기준450회_후보!$B$1)</f>
        <v>49</v>
      </c>
      <c r="AA33">
        <f>INDEX(_calc_누적빈도!AA:AA,$A33)-INDEX(_calc_누적빈도!AA:AA,$A33-기준450회_후보!$B$1)</f>
        <v>61</v>
      </c>
      <c r="AB33">
        <f>INDEX(_calc_누적빈도!AB:AB,$A33)-INDEX(_calc_누적빈도!AB:AB,$A33-기준450회_후보!$B$1)</f>
        <v>59</v>
      </c>
      <c r="AC33">
        <f>INDEX(_calc_누적빈도!AC:AC,$A33)-INDEX(_calc_누적빈도!AC:AC,$A33-기준450회_후보!$B$1)</f>
        <v>61</v>
      </c>
      <c r="AD33">
        <f>INDEX(_calc_누적빈도!AD:AD,$A33)-INDEX(_calc_누적빈도!AD:AD,$A33-기준450회_후보!$B$1)</f>
        <v>59</v>
      </c>
      <c r="AE33">
        <f>INDEX(_calc_누적빈도!AE:AE,$A33)-INDEX(_calc_누적빈도!AE:AE,$A33-기준450회_후보!$B$1)</f>
        <v>66</v>
      </c>
      <c r="AF33">
        <f>INDEX(_calc_누적빈도!AF:AF,$A33)-INDEX(_calc_누적빈도!AF:AF,$A33-기준450회_후보!$B$1)</f>
        <v>63</v>
      </c>
      <c r="AG33">
        <f>INDEX(_calc_누적빈도!AG:AG,$A33)-INDEX(_calc_누적빈도!AG:AG,$A33-기준450회_후보!$B$1)</f>
        <v>53</v>
      </c>
      <c r="AH33">
        <f>INDEX(_calc_누적빈도!AH:AH,$A33)-INDEX(_calc_누적빈도!AH:AH,$A33-기준450회_후보!$B$1)</f>
        <v>65</v>
      </c>
      <c r="AI33">
        <f>INDEX(_calc_누적빈도!AI:AI,$A33)-INDEX(_calc_누적빈도!AI:AI,$A33-기준450회_후보!$B$1)</f>
        <v>63</v>
      </c>
      <c r="AJ33">
        <f>INDEX(_calc_누적빈도!AJ:AJ,$A33)-INDEX(_calc_누적빈도!AJ:AJ,$A33-기준450회_후보!$B$1)</f>
        <v>67</v>
      </c>
      <c r="AK33">
        <f>INDEX(_calc_누적빈도!AK:AK,$A33)-INDEX(_calc_누적빈도!AK:AK,$A33-기준450회_후보!$B$1)</f>
        <v>60</v>
      </c>
      <c r="AL33">
        <f>INDEX(_calc_누적빈도!AL:AL,$A33)-INDEX(_calc_누적빈도!AL:AL,$A33-기준450회_후보!$B$1)</f>
        <v>59</v>
      </c>
      <c r="AM33">
        <f>INDEX(_calc_누적빈도!AM:AM,$A33)-INDEX(_calc_누적빈도!AM:AM,$A33-기준450회_후보!$B$1)</f>
        <v>75</v>
      </c>
      <c r="AN33">
        <f>INDEX(_calc_누적빈도!AN:AN,$A33)-INDEX(_calc_누적빈도!AN:AN,$A33-기준450회_후보!$B$1)</f>
        <v>65</v>
      </c>
      <c r="AO33">
        <f>INDEX(_calc_누적빈도!AO:AO,$A33)-INDEX(_calc_누적빈도!AO:AO,$A33-기준450회_후보!$B$1)</f>
        <v>54</v>
      </c>
      <c r="AP33">
        <f>INDEX(_calc_누적빈도!AP:AP,$A33)-INDEX(_calc_누적빈도!AP:AP,$A33-기준450회_후보!$B$1)</f>
        <v>54</v>
      </c>
      <c r="AQ33">
        <f>INDEX(_calc_누적빈도!AQ:AQ,$A33)-INDEX(_calc_누적빈도!AQ:AQ,$A33-기준450회_후보!$B$1)</f>
        <v>60</v>
      </c>
      <c r="AR33">
        <f>INDEX(_calc_누적빈도!AR:AR,$A33)-INDEX(_calc_누적빈도!AR:AR,$A33-기준450회_후보!$B$1)</f>
        <v>56</v>
      </c>
      <c r="AS33">
        <f>INDEX(_calc_누적빈도!AS:AS,$A33)-INDEX(_calc_누적빈도!AS:AS,$A33-기준450회_후보!$B$1)</f>
        <v>56</v>
      </c>
      <c r="AT33">
        <f>INDEX(_calc_누적빈도!AT:AT,$A33)-INDEX(_calc_누적빈도!AT:AT,$A33-기준450회_후보!$B$1)</f>
        <v>67</v>
      </c>
      <c r="AU33">
        <f>(RANK(_calc_라운드기준!B33,_calc_라운드기준!$B33:$AT33,0)+COUNTIFS(_calc_라운드기준!$B33:$AT33,_calc_라운드기준!B33,$B$1:$AT$1,"&lt;"&amp;1))-(RANK(B33,$B33:$AT33,0)+COUNTIFS($B33:$AT33,B33,$B$1:$AT$1,"&lt;"&amp;1))</f>
        <v>-24</v>
      </c>
      <c r="AV33">
        <f>(RANK(_calc_라운드기준!C33,_calc_라운드기준!$B33:$AT33,0)+COUNTIFS(_calc_라운드기준!$B33:$AT33,_calc_라운드기준!C33,$B$1:$AT$1,"&lt;"&amp;2))-(RANK(C33,$B33:$AT33,0)+COUNTIFS($B33:$AT33,C33,$B$1:$AT$1,"&lt;"&amp;2))</f>
        <v>-3</v>
      </c>
      <c r="AW33">
        <f>(RANK(_calc_라운드기준!D33,_calc_라운드기준!$B33:$AT33,0)+COUNTIFS(_calc_라운드기준!$B33:$AT33,_calc_라운드기준!D33,$B$1:$AT$1,"&lt;"&amp;3))-(RANK(D33,$B33:$AT33,0)+COUNTIFS($B33:$AT33,D33,$B$1:$AT$1,"&lt;"&amp;3))</f>
        <v>-3</v>
      </c>
      <c r="AX33">
        <f>(RANK(_calc_라운드기준!E33,_calc_라운드기준!$B33:$AT33,0)+COUNTIFS(_calc_라운드기준!$B33:$AT33,_calc_라운드기준!E33,$B$1:$AT$1,"&lt;"&amp;4))-(RANK(E33,$B33:$AT33,0)+COUNTIFS($B33:$AT33,E33,$B$1:$AT$1,"&lt;"&amp;4))</f>
        <v>-15</v>
      </c>
      <c r="AY33">
        <f>(RANK(_calc_라운드기준!F33,_calc_라운드기준!$B33:$AT33,0)+COUNTIFS(_calc_라운드기준!$B33:$AT33,_calc_라운드기준!F33,$B$1:$AT$1,"&lt;"&amp;5))-(RANK(F33,$B33:$AT33,0)+COUNTIFS($B33:$AT33,F33,$B$1:$AT$1,"&lt;"&amp;5))</f>
        <v>-28</v>
      </c>
      <c r="AZ33">
        <f>(RANK(_calc_라운드기준!G33,_calc_라운드기준!$B33:$AT33,0)+COUNTIFS(_calc_라운드기준!$B33:$AT33,_calc_라운드기준!G33,$B$1:$AT$1,"&lt;"&amp;6))-(RANK(G33,$B33:$AT33,0)+COUNTIFS($B33:$AT33,G33,$B$1:$AT$1,"&lt;"&amp;6))</f>
        <v>1</v>
      </c>
      <c r="BA33">
        <f>(RANK(_calc_라운드기준!H33,_calc_라운드기준!$B33:$AT33,0)+COUNTIFS(_calc_라운드기준!$B33:$AT33,_calc_라운드기준!H33,$B$1:$AT$1,"&lt;"&amp;7))-(RANK(H33,$B33:$AT33,0)+COUNTIFS($B33:$AT33,H33,$B$1:$AT$1,"&lt;"&amp;7))</f>
        <v>-8</v>
      </c>
      <c r="BB33">
        <f>(RANK(_calc_라운드기준!I33,_calc_라운드기준!$B33:$AT33,0)+COUNTIFS(_calc_라운드기준!$B33:$AT33,_calc_라운드기준!I33,$B$1:$AT$1,"&lt;"&amp;8))-(RANK(I33,$B33:$AT33,0)+COUNTIFS($B33:$AT33,I33,$B$1:$AT$1,"&lt;"&amp;8))</f>
        <v>-33</v>
      </c>
      <c r="BC33">
        <f>(RANK(_calc_라운드기준!J33,_calc_라운드기준!$B33:$AT33,0)+COUNTIFS(_calc_라운드기준!$B33:$AT33,_calc_라운드기준!J33,$B$1:$AT$1,"&lt;"&amp;9))-(RANK(J33,$B33:$AT33,0)+COUNTIFS($B33:$AT33,J33,$B$1:$AT$1,"&lt;"&amp;9))</f>
        <v>-18</v>
      </c>
      <c r="BD33">
        <f>(RANK(_calc_라운드기준!K33,_calc_라운드기준!$B33:$AT33,0)+COUNTIFS(_calc_라운드기준!$B33:$AT33,_calc_라운드기준!K33,$B$1:$AT$1,"&lt;"&amp;10))-(RANK(K33,$B33:$AT33,0)+COUNTIFS($B33:$AT33,K33,$B$1:$AT$1,"&lt;"&amp;10))</f>
        <v>6</v>
      </c>
      <c r="BE33">
        <f>(RANK(_calc_라운드기준!L33,_calc_라운드기준!$B33:$AT33,0)+COUNTIFS(_calc_라운드기준!$B33:$AT33,_calc_라운드기준!L33,$B$1:$AT$1,"&lt;"&amp;11))-(RANK(L33,$B33:$AT33,0)+COUNTIFS($B33:$AT33,L33,$B$1:$AT$1,"&lt;"&amp;11))</f>
        <v>4</v>
      </c>
      <c r="BF33">
        <f>(RANK(_calc_라운드기준!M33,_calc_라운드기준!$B33:$AT33,0)+COUNTIFS(_calc_라운드기준!$B33:$AT33,_calc_라운드기준!M33,$B$1:$AT$1,"&lt;"&amp;12))-(RANK(M33,$B33:$AT33,0)+COUNTIFS($B33:$AT33,M33,$B$1:$AT$1,"&lt;"&amp;12))</f>
        <v>17</v>
      </c>
      <c r="BG33">
        <f>(RANK(_calc_라운드기준!N33,_calc_라운드기준!$B33:$AT33,0)+COUNTIFS(_calc_라운드기준!$B33:$AT33,_calc_라운드기준!N33,$B$1:$AT$1,"&lt;"&amp;13))-(RANK(N33,$B33:$AT33,0)+COUNTIFS($B33:$AT33,N33,$B$1:$AT$1,"&lt;"&amp;13))</f>
        <v>19</v>
      </c>
      <c r="BH33">
        <f>(RANK(_calc_라운드기준!O33,_calc_라운드기준!$B33:$AT33,0)+COUNTIFS(_calc_라운드기준!$B33:$AT33,_calc_라운드기준!O33,$B$1:$AT$1,"&lt;"&amp;14))-(RANK(O33,$B33:$AT33,0)+COUNTIFS($B33:$AT33,O33,$B$1:$AT$1,"&lt;"&amp;14))</f>
        <v>17</v>
      </c>
      <c r="BI33">
        <f>(RANK(_calc_라운드기준!P33,_calc_라운드기준!$B33:$AT33,0)+COUNTIFS(_calc_라운드기준!$B33:$AT33,_calc_라운드기준!P33,$B$1:$AT$1,"&lt;"&amp;15))-(RANK(P33,$B33:$AT33,0)+COUNTIFS($B33:$AT33,P33,$B$1:$AT$1,"&lt;"&amp;15))</f>
        <v>4</v>
      </c>
      <c r="BJ33">
        <f>(RANK(_calc_라운드기준!Q33,_calc_라운드기준!$B33:$AT33,0)+COUNTIFS(_calc_라운드기준!$B33:$AT33,_calc_라운드기준!Q33,$B$1:$AT$1,"&lt;"&amp;16))-(RANK(Q33,$B33:$AT33,0)+COUNTIFS($B33:$AT33,Q33,$B$1:$AT$1,"&lt;"&amp;16))</f>
        <v>-1</v>
      </c>
      <c r="BK33">
        <f>(RANK(_calc_라운드기준!R33,_calc_라운드기준!$B33:$AT33,0)+COUNTIFS(_calc_라운드기준!$B33:$AT33,_calc_라운드기준!R33,$B$1:$AT$1,"&lt;"&amp;17))-(RANK(R33,$B33:$AT33,0)+COUNTIFS($B33:$AT33,R33,$B$1:$AT$1,"&lt;"&amp;17))</f>
        <v>-16</v>
      </c>
      <c r="BL33">
        <f>(RANK(_calc_라운드기준!S33,_calc_라운드기준!$B33:$AT33,0)+COUNTIFS(_calc_라운드기준!$B33:$AT33,_calc_라운드기준!S33,$B$1:$AT$1,"&lt;"&amp;18))-(RANK(S33,$B33:$AT33,0)+COUNTIFS($B33:$AT33,S33,$B$1:$AT$1,"&lt;"&amp;18))</f>
        <v>26</v>
      </c>
      <c r="BM33">
        <f>(RANK(_calc_라운드기준!T33,_calc_라운드기준!$B33:$AT33,0)+COUNTIFS(_calc_라운드기준!$B33:$AT33,_calc_라운드기준!T33,$B$1:$AT$1,"&lt;"&amp;19))-(RANK(T33,$B33:$AT33,0)+COUNTIFS($B33:$AT33,T33,$B$1:$AT$1,"&lt;"&amp;19))</f>
        <v>19</v>
      </c>
      <c r="BN33">
        <f>(RANK(_calc_라운드기준!U33,_calc_라운드기준!$B33:$AT33,0)+COUNTIFS(_calc_라운드기준!$B33:$AT33,_calc_라운드기준!U33,$B$1:$AT$1,"&lt;"&amp;20))-(RANK(U33,$B33:$AT33,0)+COUNTIFS($B33:$AT33,U33,$B$1:$AT$1,"&lt;"&amp;20))</f>
        <v>-7</v>
      </c>
      <c r="BO33">
        <f>(RANK(_calc_라운드기준!V33,_calc_라운드기준!$B33:$AT33,0)+COUNTIFS(_calc_라운드기준!$B33:$AT33,_calc_라운드기준!V33,$B$1:$AT$1,"&lt;"&amp;21))-(RANK(V33,$B33:$AT33,0)+COUNTIFS($B33:$AT33,V33,$B$1:$AT$1,"&lt;"&amp;21))</f>
        <v>34</v>
      </c>
      <c r="BP33">
        <f>(RANK(_calc_라운드기준!W33,_calc_라운드기준!$B33:$AT33,0)+COUNTIFS(_calc_라운드기준!$B33:$AT33,_calc_라운드기준!W33,$B$1:$AT$1,"&lt;"&amp;22))-(RANK(W33,$B33:$AT33,0)+COUNTIFS($B33:$AT33,W33,$B$1:$AT$1,"&lt;"&amp;22))</f>
        <v>13</v>
      </c>
      <c r="BQ33">
        <f>(RANK(_calc_라운드기준!X33,_calc_라운드기준!$B33:$AT33,0)+COUNTIFS(_calc_라운드기준!$B33:$AT33,_calc_라운드기준!X33,$B$1:$AT$1,"&lt;"&amp;23))-(RANK(X33,$B33:$AT33,0)+COUNTIFS($B33:$AT33,X33,$B$1:$AT$1,"&lt;"&amp;23))</f>
        <v>-34</v>
      </c>
      <c r="BR33">
        <f>(RANK(_calc_라운드기준!Y33,_calc_라운드기준!$B33:$AT33,0)+COUNTIFS(_calc_라운드기준!$B33:$AT33,_calc_라운드기준!Y33,$B$1:$AT$1,"&lt;"&amp;24))-(RANK(Y33,$B33:$AT33,0)+COUNTIFS($B33:$AT33,Y33,$B$1:$AT$1,"&lt;"&amp;24))</f>
        <v>-11</v>
      </c>
      <c r="BS33">
        <f>(RANK(_calc_라운드기준!Z33,_calc_라운드기준!$B33:$AT33,0)+COUNTIFS(_calc_라운드기준!$B33:$AT33,_calc_라운드기준!Z33,$B$1:$AT$1,"&lt;"&amp;25))-(RANK(Z33,$B33:$AT33,0)+COUNTIFS($B33:$AT33,Z33,$B$1:$AT$1,"&lt;"&amp;25))</f>
        <v>-14</v>
      </c>
      <c r="BT33">
        <f>(RANK(_calc_라운드기준!AA33,_calc_라운드기준!$B33:$AT33,0)+COUNTIFS(_calc_라운드기준!$B33:$AT33,_calc_라운드기준!AA33,$B$1:$AT$1,"&lt;"&amp;26))-(RANK(AA33,$B33:$AT33,0)+COUNTIFS($B33:$AT33,AA33,$B$1:$AT$1,"&lt;"&amp;26))</f>
        <v>0</v>
      </c>
      <c r="BU33">
        <f>(RANK(_calc_라운드기준!AB33,_calc_라운드기준!$B33:$AT33,0)+COUNTIFS(_calc_라운드기준!$B33:$AT33,_calc_라운드기준!AB33,$B$1:$AT$1,"&lt;"&amp;27))-(RANK(AB33,$B33:$AT33,0)+COUNTIFS($B33:$AT33,AB33,$B$1:$AT$1,"&lt;"&amp;27))</f>
        <v>-24</v>
      </c>
      <c r="BV33">
        <f>(RANK(_calc_라운드기준!AC33,_calc_라운드기준!$B33:$AT33,0)+COUNTIFS(_calc_라운드기준!$B33:$AT33,_calc_라운드기준!AC33,$B$1:$AT$1,"&lt;"&amp;28))-(RANK(AC33,$B33:$AT33,0)+COUNTIFS($B33:$AT33,AC33,$B$1:$AT$1,"&lt;"&amp;28))</f>
        <v>0</v>
      </c>
      <c r="BW33">
        <f>(RANK(_calc_라운드기준!AD33,_calc_라운드기준!$B33:$AT33,0)+COUNTIFS(_calc_라운드기준!$B33:$AT33,_calc_라운드기준!AD33,$B$1:$AT$1,"&lt;"&amp;29))-(RANK(AD33,$B33:$AT33,0)+COUNTIFS($B33:$AT33,AD33,$B$1:$AT$1,"&lt;"&amp;29))</f>
        <v>-5</v>
      </c>
      <c r="BX33">
        <f>(RANK(_calc_라운드기준!AE33,_calc_라운드기준!$B33:$AT33,0)+COUNTIFS(_calc_라운드기준!$B33:$AT33,_calc_라운드기준!AE33,$B$1:$AT$1,"&lt;"&amp;30))-(RANK(AE33,$B33:$AT33,0)+COUNTIFS($B33:$AT33,AE33,$B$1:$AT$1,"&lt;"&amp;30))</f>
        <v>11</v>
      </c>
      <c r="BY33">
        <f>(RANK(_calc_라운드기준!AF33,_calc_라운드기준!$B33:$AT33,0)+COUNTIFS(_calc_라운드기준!$B33:$AT33,_calc_라운드기준!AF33,$B$1:$AT$1,"&lt;"&amp;31))-(RANK(AF33,$B33:$AT33,0)+COUNTIFS($B33:$AT33,AF33,$B$1:$AT$1,"&lt;"&amp;31))</f>
        <v>7</v>
      </c>
      <c r="BZ33">
        <f>(RANK(_calc_라운드기준!AG33,_calc_라운드기준!$B33:$AT33,0)+COUNTIFS(_calc_라운드기준!$B33:$AT33,_calc_라운드기준!AG33,$B$1:$AT$1,"&lt;"&amp;32))-(RANK(AG33,$B33:$AT33,0)+COUNTIFS($B33:$AT33,AG33,$B$1:$AT$1,"&lt;"&amp;32))</f>
        <v>1</v>
      </c>
      <c r="CA33">
        <f>(RANK(_calc_라운드기준!AH33,_calc_라운드기준!$B33:$AT33,0)+COUNTIFS(_calc_라운드기준!$B33:$AT33,_calc_라운드기준!AH33,$B$1:$AT$1,"&lt;"&amp;33))-(RANK(AH33,$B33:$AT33,0)+COUNTIFS($B33:$AT33,AH33,$B$1:$AT$1,"&lt;"&amp;33))</f>
        <v>12</v>
      </c>
      <c r="CB33">
        <f>(RANK(_calc_라운드기준!AI33,_calc_라운드기준!$B33:$AT33,0)+COUNTIFS(_calc_라운드기준!$B33:$AT33,_calc_라운드기준!AI33,$B$1:$AT$1,"&lt;"&amp;34))-(RANK(AI33,$B33:$AT33,0)+COUNTIFS($B33:$AT33,AI33,$B$1:$AT$1,"&lt;"&amp;34))</f>
        <v>28</v>
      </c>
      <c r="CC33">
        <f>(RANK(_calc_라운드기준!AJ33,_calc_라운드기준!$B33:$AT33,0)+COUNTIFS(_calc_라운드기준!$B33:$AT33,_calc_라운드기준!AJ33,$B$1:$AT$1,"&lt;"&amp;35))-(RANK(AJ33,$B33:$AT33,0)+COUNTIFS($B33:$AT33,AJ33,$B$1:$AT$1,"&lt;"&amp;35))</f>
        <v>5</v>
      </c>
      <c r="CD33">
        <f>(RANK(_calc_라운드기준!AK33,_calc_라운드기준!$B33:$AT33,0)+COUNTIFS(_calc_라운드기준!$B33:$AT33,_calc_라운드기준!AK33,$B$1:$AT$1,"&lt;"&amp;36))-(RANK(AK33,$B33:$AT33,0)+COUNTIFS($B33:$AT33,AK33,$B$1:$AT$1,"&lt;"&amp;36))</f>
        <v>8</v>
      </c>
      <c r="CE33">
        <f>(RANK(_calc_라운드기준!AL33,_calc_라운드기준!$B33:$AT33,0)+COUNTIFS(_calc_라운드기준!$B33:$AT33,_calc_라운드기준!AL33,$B$1:$AT$1,"&lt;"&amp;37))-(RANK(AL33,$B33:$AT33,0)+COUNTIFS($B33:$AT33,AL33,$B$1:$AT$1,"&lt;"&amp;37))</f>
        <v>-12</v>
      </c>
      <c r="CF33">
        <f>(RANK(_calc_라운드기준!AM33,_calc_라운드기준!$B33:$AT33,0)+COUNTIFS(_calc_라운드기준!$B33:$AT33,_calc_라운드기준!AM33,$B$1:$AT$1,"&lt;"&amp;38))-(RANK(AM33,$B33:$AT33,0)+COUNTIFS($B33:$AT33,AM33,$B$1:$AT$1,"&lt;"&amp;38))</f>
        <v>6</v>
      </c>
      <c r="CG33">
        <f>(RANK(_calc_라운드기준!AN33,_calc_라운드기준!$B33:$AT33,0)+COUNTIFS(_calc_라운드기준!$B33:$AT33,_calc_라운드기준!AN33,$B$1:$AT$1,"&lt;"&amp;39))-(RANK(AN33,$B33:$AT33,0)+COUNTIFS($B33:$AT33,AN33,$B$1:$AT$1,"&lt;"&amp;39))</f>
        <v>3</v>
      </c>
      <c r="CH33">
        <f>(RANK(_calc_라운드기준!AO33,_calc_라운드기준!$B33:$AT33,0)+COUNTIFS(_calc_라운드기준!$B33:$AT33,_calc_라운드기준!AO33,$B$1:$AT$1,"&lt;"&amp;40))-(RANK(AO33,$B33:$AT33,0)+COUNTIFS($B33:$AT33,AO33,$B$1:$AT$1,"&lt;"&amp;40))</f>
        <v>-26</v>
      </c>
      <c r="CI33">
        <f>(RANK(_calc_라운드기준!AP33,_calc_라운드기준!$B33:$AT33,0)+COUNTIFS(_calc_라운드기준!$B33:$AT33,_calc_라운드기준!AP33,$B$1:$AT$1,"&lt;"&amp;41))-(RANK(AP33,$B33:$AT33,0)+COUNTIFS($B33:$AT33,AP33,$B$1:$AT$1,"&lt;"&amp;41))</f>
        <v>-5</v>
      </c>
      <c r="CJ33">
        <f>(RANK(_calc_라운드기준!AQ33,_calc_라운드기준!$B33:$AT33,0)+COUNTIFS(_calc_라운드기준!$B33:$AT33,_calc_라운드기준!AQ33,$B$1:$AT$1,"&lt;"&amp;42))-(RANK(AQ33,$B33:$AT33,0)+COUNTIFS($B33:$AT33,AQ33,$B$1:$AT$1,"&lt;"&amp;42))</f>
        <v>2</v>
      </c>
      <c r="CK33">
        <f>(RANK(_calc_라운드기준!AR33,_calc_라운드기준!$B33:$AT33,0)+COUNTIFS(_calc_라운드기준!$B33:$AT33,_calc_라운드기준!AR33,$B$1:$AT$1,"&lt;"&amp;43))-(RANK(AR33,$B33:$AT33,0)+COUNTIFS($B33:$AT33,AR33,$B$1:$AT$1,"&lt;"&amp;43))</f>
        <v>9</v>
      </c>
      <c r="CL33">
        <f>(RANK(_calc_라운드기준!AS33,_calc_라운드기준!$B33:$AT33,0)+COUNTIFS(_calc_라운드기준!$B33:$AT33,_calc_라운드기준!AS33,$B$1:$AT$1,"&lt;"&amp;44))-(RANK(AS33,$B33:$AT33,0)+COUNTIFS($B33:$AT33,AS33,$B$1:$AT$1,"&lt;"&amp;44))</f>
        <v>3</v>
      </c>
      <c r="CM33">
        <f>(RANK(_calc_라운드기준!AT33,_calc_라운드기준!$B33:$AT33,0)+COUNTIFS(_calc_라운드기준!$B33:$AT33,_calc_라운드기준!AT33,$B$1:$AT$1,"&lt;"&amp;45))-(RANK(AT33,$B33:$AT33,0)+COUNTIFS($B33:$AT33,AT33,$B$1:$AT$1,"&lt;"&amp;45))</f>
        <v>32</v>
      </c>
      <c r="CN33">
        <f t="shared" si="0"/>
        <v>40</v>
      </c>
      <c r="CO33">
        <f t="shared" si="1"/>
        <v>28</v>
      </c>
      <c r="CP33">
        <f t="shared" si="2"/>
        <v>29</v>
      </c>
      <c r="CQ33">
        <f t="shared" si="3"/>
        <v>37</v>
      </c>
      <c r="CR33">
        <f t="shared" si="4"/>
        <v>43</v>
      </c>
      <c r="CS33">
        <f t="shared" si="5"/>
        <v>23</v>
      </c>
      <c r="CT33">
        <f t="shared" si="6"/>
        <v>33</v>
      </c>
      <c r="CU33">
        <f t="shared" si="7"/>
        <v>44</v>
      </c>
      <c r="CV33">
        <f t="shared" si="8"/>
        <v>39</v>
      </c>
      <c r="CW33">
        <f t="shared" si="9"/>
        <v>15</v>
      </c>
      <c r="CX33">
        <f t="shared" si="10"/>
        <v>18</v>
      </c>
      <c r="CY33">
        <f t="shared" si="11"/>
        <v>7</v>
      </c>
      <c r="CZ33">
        <f t="shared" si="12"/>
        <v>5</v>
      </c>
      <c r="DA33">
        <f t="shared" si="13"/>
        <v>8</v>
      </c>
      <c r="DB33">
        <f t="shared" si="14"/>
        <v>19</v>
      </c>
      <c r="DC33">
        <f t="shared" si="15"/>
        <v>27</v>
      </c>
      <c r="DD33">
        <f t="shared" si="16"/>
        <v>38</v>
      </c>
      <c r="DE33">
        <f t="shared" si="17"/>
        <v>4</v>
      </c>
      <c r="DF33">
        <f t="shared" si="18"/>
        <v>6</v>
      </c>
      <c r="DG33">
        <f t="shared" si="19"/>
        <v>32</v>
      </c>
      <c r="DH33">
        <f t="shared" si="20"/>
        <v>1</v>
      </c>
      <c r="DI33">
        <f t="shared" si="21"/>
        <v>9</v>
      </c>
      <c r="DJ33">
        <f t="shared" si="22"/>
        <v>45</v>
      </c>
      <c r="DK33">
        <f t="shared" si="23"/>
        <v>34</v>
      </c>
      <c r="DL33">
        <f t="shared" si="24"/>
        <v>36</v>
      </c>
      <c r="DM33">
        <f t="shared" si="25"/>
        <v>25</v>
      </c>
      <c r="DN33">
        <f t="shared" si="26"/>
        <v>41</v>
      </c>
      <c r="DO33">
        <f t="shared" si="27"/>
        <v>26</v>
      </c>
      <c r="DP33">
        <f t="shared" si="28"/>
        <v>30</v>
      </c>
      <c r="DQ33">
        <f t="shared" si="29"/>
        <v>11</v>
      </c>
      <c r="DR33">
        <f t="shared" si="30"/>
        <v>14</v>
      </c>
      <c r="DS33">
        <f t="shared" si="31"/>
        <v>24</v>
      </c>
      <c r="DT33">
        <f t="shared" si="32"/>
        <v>10</v>
      </c>
      <c r="DU33">
        <f t="shared" si="33"/>
        <v>3</v>
      </c>
      <c r="DV33">
        <f t="shared" si="34"/>
        <v>17</v>
      </c>
      <c r="DW33">
        <f t="shared" si="35"/>
        <v>13</v>
      </c>
      <c r="DX33">
        <f t="shared" si="36"/>
        <v>35</v>
      </c>
      <c r="DY33">
        <f t="shared" si="37"/>
        <v>16</v>
      </c>
      <c r="DZ33">
        <f t="shared" si="38"/>
        <v>20</v>
      </c>
      <c r="EA33">
        <f t="shared" si="39"/>
        <v>42</v>
      </c>
      <c r="EB33">
        <f t="shared" si="40"/>
        <v>31</v>
      </c>
      <c r="EC33">
        <f t="shared" si="41"/>
        <v>22</v>
      </c>
      <c r="ED33">
        <f t="shared" si="42"/>
        <v>12</v>
      </c>
      <c r="EE33">
        <f t="shared" si="43"/>
        <v>21</v>
      </c>
      <c r="EF33">
        <f t="shared" si="44"/>
        <v>2</v>
      </c>
    </row>
    <row r="34" spans="1:136" ht="16.5" customHeight="1">
      <c r="A34">
        <f>_calc_라운드기준!A34</f>
        <v>1212</v>
      </c>
      <c r="B34">
        <f>INDEX(_calc_누적빈도!B:B,$A34)-INDEX(_calc_누적빈도!B:B,$A34-기준450회_후보!$B$1)</f>
        <v>56</v>
      </c>
      <c r="C34">
        <f>INDEX(_calc_누적빈도!C:C,$A34)-INDEX(_calc_누적빈도!C:C,$A34-기준450회_후보!$B$1)</f>
        <v>50</v>
      </c>
      <c r="D34">
        <f>INDEX(_calc_누적빈도!D:D,$A34)-INDEX(_calc_누적빈도!D:D,$A34-기준450회_후보!$B$1)</f>
        <v>69</v>
      </c>
      <c r="E34">
        <f>INDEX(_calc_누적빈도!E:E,$A34)-INDEX(_calc_누적빈도!E:E,$A34-기준450회_후보!$B$1)</f>
        <v>49</v>
      </c>
      <c r="F34">
        <f>INDEX(_calc_누적빈도!F:F,$A34)-INDEX(_calc_누적빈도!F:F,$A34-기준450회_후보!$B$1)</f>
        <v>45</v>
      </c>
      <c r="G34">
        <f>INDEX(_calc_누적빈도!G:G,$A34)-INDEX(_calc_누적빈도!G:G,$A34-기준450회_후보!$B$1)</f>
        <v>70</v>
      </c>
      <c r="H34">
        <f>INDEX(_calc_누적빈도!H:H,$A34)-INDEX(_calc_누적빈도!H:H,$A34-기준450회_후보!$B$1)</f>
        <v>63</v>
      </c>
      <c r="I34">
        <f>INDEX(_calc_누적빈도!I:I,$A34)-INDEX(_calc_누적빈도!I:I,$A34-기준450회_후보!$B$1)</f>
        <v>47</v>
      </c>
      <c r="J34">
        <f>INDEX(_calc_누적빈도!J:J,$A34)-INDEX(_calc_누적빈도!J:J,$A34-기준450회_후보!$B$1)</f>
        <v>56</v>
      </c>
      <c r="K34">
        <f>INDEX(_calc_누적빈도!K:K,$A34)-INDEX(_calc_누적빈도!K:K,$A34-기준450회_후보!$B$1)</f>
        <v>53</v>
      </c>
      <c r="L34">
        <f>INDEX(_calc_누적빈도!L:L,$A34)-INDEX(_calc_누적빈도!L:L,$A34-기준450회_후보!$B$1)</f>
        <v>58</v>
      </c>
      <c r="M34">
        <f>INDEX(_calc_누적빈도!M:M,$A34)-INDEX(_calc_누적빈도!M:M,$A34-기준450회_후보!$B$1)</f>
        <v>78</v>
      </c>
      <c r="N34">
        <f>INDEX(_calc_누적빈도!N:N,$A34)-INDEX(_calc_누적빈도!N:N,$A34-기준450회_후보!$B$1)</f>
        <v>67</v>
      </c>
      <c r="O34">
        <f>INDEX(_calc_누적빈도!O:O,$A34)-INDEX(_calc_누적빈도!O:O,$A34-기준450회_후보!$B$1)</f>
        <v>60</v>
      </c>
      <c r="P34">
        <f>INDEX(_calc_누적빈도!P:P,$A34)-INDEX(_calc_누적빈도!P:P,$A34-기준450회_후보!$B$1)</f>
        <v>59</v>
      </c>
      <c r="Q34">
        <f>INDEX(_calc_누적빈도!Q:Q,$A34)-INDEX(_calc_누적빈도!Q:Q,$A34-기준450회_후보!$B$1)</f>
        <v>72</v>
      </c>
      <c r="R34">
        <f>INDEX(_calc_누적빈도!R:R,$A34)-INDEX(_calc_누적빈도!R:R,$A34-기준450회_후보!$B$1)</f>
        <v>58</v>
      </c>
      <c r="S34">
        <f>INDEX(_calc_누적빈도!S:S,$A34)-INDEX(_calc_누적빈도!S:S,$A34-기준450회_후보!$B$1)</f>
        <v>68</v>
      </c>
      <c r="T34">
        <f>INDEX(_calc_누적빈도!T:T,$A34)-INDEX(_calc_누적빈도!T:T,$A34-기준450회_후보!$B$1)</f>
        <v>63</v>
      </c>
      <c r="U34">
        <f>INDEX(_calc_누적빈도!U:U,$A34)-INDEX(_calc_누적빈도!U:U,$A34-기준450회_후보!$B$1)</f>
        <v>49</v>
      </c>
      <c r="V34">
        <f>INDEX(_calc_누적빈도!V:V,$A34)-INDEX(_calc_누적빈도!V:V,$A34-기준450회_후보!$B$1)</f>
        <v>70</v>
      </c>
      <c r="W34">
        <f>INDEX(_calc_누적빈도!W:W,$A34)-INDEX(_calc_누적빈도!W:W,$A34-기준450회_후보!$B$1)</f>
        <v>56</v>
      </c>
      <c r="X34">
        <f>INDEX(_calc_누적빈도!X:X,$A34)-INDEX(_calc_누적빈도!X:X,$A34-기준450회_후보!$B$1)</f>
        <v>53</v>
      </c>
      <c r="Y34">
        <f>INDEX(_calc_누적빈도!Y:Y,$A34)-INDEX(_calc_누적빈도!Y:Y,$A34-기준450회_후보!$B$1)</f>
        <v>61</v>
      </c>
      <c r="Z34">
        <f>INDEX(_calc_누적빈도!Z:Z,$A34)-INDEX(_calc_누적빈도!Z:Z,$A34-기준450회_후보!$B$1)</f>
        <v>48</v>
      </c>
      <c r="AA34">
        <f>INDEX(_calc_누적빈도!AA:AA,$A34)-INDEX(_calc_누적빈도!AA:AA,$A34-기준450회_후보!$B$1)</f>
        <v>62</v>
      </c>
      <c r="AB34">
        <f>INDEX(_calc_누적빈도!AB:AB,$A34)-INDEX(_calc_누적빈도!AB:AB,$A34-기준450회_후보!$B$1)</f>
        <v>59</v>
      </c>
      <c r="AC34">
        <f>INDEX(_calc_누적빈도!AC:AC,$A34)-INDEX(_calc_누적빈도!AC:AC,$A34-기준450회_후보!$B$1)</f>
        <v>61</v>
      </c>
      <c r="AD34">
        <f>INDEX(_calc_누적빈도!AD:AD,$A34)-INDEX(_calc_누적빈도!AD:AD,$A34-기준450회_후보!$B$1)</f>
        <v>59</v>
      </c>
      <c r="AE34">
        <f>INDEX(_calc_누적빈도!AE:AE,$A34)-INDEX(_calc_누적빈도!AE:AE,$A34-기준450회_후보!$B$1)</f>
        <v>66</v>
      </c>
      <c r="AF34">
        <f>INDEX(_calc_누적빈도!AF:AF,$A34)-INDEX(_calc_누적빈도!AF:AF,$A34-기준450회_후보!$B$1)</f>
        <v>62</v>
      </c>
      <c r="AG34">
        <f>INDEX(_calc_누적빈도!AG:AG,$A34)-INDEX(_calc_누적빈도!AG:AG,$A34-기준450회_후보!$B$1)</f>
        <v>53</v>
      </c>
      <c r="AH34">
        <f>INDEX(_calc_누적빈도!AH:AH,$A34)-INDEX(_calc_누적빈도!AH:AH,$A34-기준450회_후보!$B$1)</f>
        <v>65</v>
      </c>
      <c r="AI34">
        <f>INDEX(_calc_누적빈도!AI:AI,$A34)-INDEX(_calc_누적빈도!AI:AI,$A34-기준450회_후보!$B$1)</f>
        <v>63</v>
      </c>
      <c r="AJ34">
        <f>INDEX(_calc_누적빈도!AJ:AJ,$A34)-INDEX(_calc_누적빈도!AJ:AJ,$A34-기준450회_후보!$B$1)</f>
        <v>67</v>
      </c>
      <c r="AK34">
        <f>INDEX(_calc_누적빈도!AK:AK,$A34)-INDEX(_calc_누적빈도!AK:AK,$A34-기준450회_후보!$B$1)</f>
        <v>60</v>
      </c>
      <c r="AL34">
        <f>INDEX(_calc_누적빈도!AL:AL,$A34)-INDEX(_calc_누적빈도!AL:AL,$A34-기준450회_후보!$B$1)</f>
        <v>59</v>
      </c>
      <c r="AM34">
        <f>INDEX(_calc_누적빈도!AM:AM,$A34)-INDEX(_calc_누적빈도!AM:AM,$A34-기준450회_후보!$B$1)</f>
        <v>75</v>
      </c>
      <c r="AN34">
        <f>INDEX(_calc_누적빈도!AN:AN,$A34)-INDEX(_calc_누적빈도!AN:AN,$A34-기준450회_후보!$B$1)</f>
        <v>65</v>
      </c>
      <c r="AO34">
        <f>INDEX(_calc_누적빈도!AO:AO,$A34)-INDEX(_calc_누적빈도!AO:AO,$A34-기준450회_후보!$B$1)</f>
        <v>54</v>
      </c>
      <c r="AP34">
        <f>INDEX(_calc_누적빈도!AP:AP,$A34)-INDEX(_calc_누적빈도!AP:AP,$A34-기준450회_후보!$B$1)</f>
        <v>54</v>
      </c>
      <c r="AQ34">
        <f>INDEX(_calc_누적빈도!AQ:AQ,$A34)-INDEX(_calc_누적빈도!AQ:AQ,$A34-기준450회_후보!$B$1)</f>
        <v>60</v>
      </c>
      <c r="AR34">
        <f>INDEX(_calc_누적빈도!AR:AR,$A34)-INDEX(_calc_누적빈도!AR:AR,$A34-기준450회_후보!$B$1)</f>
        <v>56</v>
      </c>
      <c r="AS34">
        <f>INDEX(_calc_누적빈도!AS:AS,$A34)-INDEX(_calc_누적빈도!AS:AS,$A34-기준450회_후보!$B$1)</f>
        <v>55</v>
      </c>
      <c r="AT34">
        <f>INDEX(_calc_누적빈도!AT:AT,$A34)-INDEX(_calc_누적빈도!AT:AT,$A34-기준450회_후보!$B$1)</f>
        <v>67</v>
      </c>
      <c r="AU34">
        <f>(RANK(_calc_라운드기준!B34,_calc_라운드기준!$B34:$AT34,0)+COUNTIFS(_calc_라운드기준!$B34:$AT34,_calc_라운드기준!B34,$B$1:$AT$1,"&lt;"&amp;1))-(RANK(B34,$B34:$AT34,0)+COUNTIFS($B34:$AT34,B34,$B$1:$AT$1,"&lt;"&amp;1))</f>
        <v>-20</v>
      </c>
      <c r="AV34">
        <f>(RANK(_calc_라운드기준!C34,_calc_라운드기준!$B34:$AT34,0)+COUNTIFS(_calc_라운드기준!$B34:$AT34,_calc_라운드기준!C34,$B$1:$AT$1,"&lt;"&amp;2))-(RANK(C34,$B34:$AT34,0)+COUNTIFS($B34:$AT34,C34,$B$1:$AT$1,"&lt;"&amp;2))</f>
        <v>-3</v>
      </c>
      <c r="AW34">
        <f>(RANK(_calc_라운드기준!D34,_calc_라운드기준!$B34:$AT34,0)+COUNTIFS(_calc_라운드기준!$B34:$AT34,_calc_라운드기준!D34,$B$1:$AT$1,"&lt;"&amp;3))-(RANK(D34,$B34:$AT34,0)+COUNTIFS($B34:$AT34,D34,$B$1:$AT$1,"&lt;"&amp;3))</f>
        <v>-3</v>
      </c>
      <c r="AX34">
        <f>(RANK(_calc_라운드기준!E34,_calc_라운드기준!$B34:$AT34,0)+COUNTIFS(_calc_라운드기준!$B34:$AT34,_calc_라운드기준!E34,$B$1:$AT$1,"&lt;"&amp;4))-(RANK(E34,$B34:$AT34,0)+COUNTIFS($B34:$AT34,E34,$B$1:$AT$1,"&lt;"&amp;4))</f>
        <v>-17</v>
      </c>
      <c r="AY34">
        <f>(RANK(_calc_라운드기준!F34,_calc_라운드기준!$B34:$AT34,0)+COUNTIFS(_calc_라운드기준!$B34:$AT34,_calc_라운드기준!F34,$B$1:$AT$1,"&lt;"&amp;5))-(RANK(F34,$B34:$AT34,0)+COUNTIFS($B34:$AT34,F34,$B$1:$AT$1,"&lt;"&amp;5))</f>
        <v>-20</v>
      </c>
      <c r="AZ34">
        <f>(RANK(_calc_라운드기준!G34,_calc_라운드기준!$B34:$AT34,0)+COUNTIFS(_calc_라운드기준!$B34:$AT34,_calc_라운드기준!G34,$B$1:$AT$1,"&lt;"&amp;6))-(RANK(G34,$B34:$AT34,0)+COUNTIFS($B34:$AT34,G34,$B$1:$AT$1,"&lt;"&amp;6))</f>
        <v>1</v>
      </c>
      <c r="BA34">
        <f>(RANK(_calc_라운드기준!H34,_calc_라운드기준!$B34:$AT34,0)+COUNTIFS(_calc_라운드기준!$B34:$AT34,_calc_라운드기준!H34,$B$1:$AT$1,"&lt;"&amp;7))-(RANK(H34,$B34:$AT34,0)+COUNTIFS($B34:$AT34,H34,$B$1:$AT$1,"&lt;"&amp;7))</f>
        <v>-8</v>
      </c>
      <c r="BB34">
        <f>(RANK(_calc_라운드기준!I34,_calc_라운드기준!$B34:$AT34,0)+COUNTIFS(_calc_라운드기준!$B34:$AT34,_calc_라운드기준!I34,$B$1:$AT$1,"&lt;"&amp;8))-(RANK(I34,$B34:$AT34,0)+COUNTIFS($B34:$AT34,I34,$B$1:$AT$1,"&lt;"&amp;8))</f>
        <v>-26</v>
      </c>
      <c r="BC34">
        <f>(RANK(_calc_라운드기준!J34,_calc_라운드기준!$B34:$AT34,0)+COUNTIFS(_calc_라운드기준!$B34:$AT34,_calc_라운드기준!J34,$B$1:$AT$1,"&lt;"&amp;9))-(RANK(J34,$B34:$AT34,0)+COUNTIFS($B34:$AT34,J34,$B$1:$AT$1,"&lt;"&amp;9))</f>
        <v>-20</v>
      </c>
      <c r="BD34">
        <f>(RANK(_calc_라운드기준!K34,_calc_라운드기준!$B34:$AT34,0)+COUNTIFS(_calc_라운드기준!$B34:$AT34,_calc_라운드기준!K34,$B$1:$AT$1,"&lt;"&amp;10))-(RANK(K34,$B34:$AT34,0)+COUNTIFS($B34:$AT34,K34,$B$1:$AT$1,"&lt;"&amp;10))</f>
        <v>7</v>
      </c>
      <c r="BE34">
        <f>(RANK(_calc_라운드기준!L34,_calc_라운드기준!$B34:$AT34,0)+COUNTIFS(_calc_라운드기준!$B34:$AT34,_calc_라운드기준!L34,$B$1:$AT$1,"&lt;"&amp;11))-(RANK(L34,$B34:$AT34,0)+COUNTIFS($B34:$AT34,L34,$B$1:$AT$1,"&lt;"&amp;11))</f>
        <v>4</v>
      </c>
      <c r="BF34">
        <f>(RANK(_calc_라운드기준!M34,_calc_라운드기준!$B34:$AT34,0)+COUNTIFS(_calc_라운드기준!$B34:$AT34,_calc_라운드기준!M34,$B$1:$AT$1,"&lt;"&amp;12))-(RANK(M34,$B34:$AT34,0)+COUNTIFS($B34:$AT34,M34,$B$1:$AT$1,"&lt;"&amp;12))</f>
        <v>18</v>
      </c>
      <c r="BG34">
        <f>(RANK(_calc_라운드기준!N34,_calc_라운드기준!$B34:$AT34,0)+COUNTIFS(_calc_라운드기준!$B34:$AT34,_calc_라운드기준!N34,$B$1:$AT$1,"&lt;"&amp;13))-(RANK(N34,$B34:$AT34,0)+COUNTIFS($B34:$AT34,N34,$B$1:$AT$1,"&lt;"&amp;13))</f>
        <v>18</v>
      </c>
      <c r="BH34">
        <f>(RANK(_calc_라운드기준!O34,_calc_라운드기준!$B34:$AT34,0)+COUNTIFS(_calc_라운드기준!$B34:$AT34,_calc_라운드기준!O34,$B$1:$AT$1,"&lt;"&amp;14))-(RANK(O34,$B34:$AT34,0)+COUNTIFS($B34:$AT34,O34,$B$1:$AT$1,"&lt;"&amp;14))</f>
        <v>17</v>
      </c>
      <c r="BI34">
        <f>(RANK(_calc_라운드기준!P34,_calc_라운드기준!$B34:$AT34,0)+COUNTIFS(_calc_라운드기준!$B34:$AT34,_calc_라운드기준!P34,$B$1:$AT$1,"&lt;"&amp;15))-(RANK(P34,$B34:$AT34,0)+COUNTIFS($B34:$AT34,P34,$B$1:$AT$1,"&lt;"&amp;15))</f>
        <v>3</v>
      </c>
      <c r="BJ34">
        <f>(RANK(_calc_라운드기준!Q34,_calc_라운드기준!$B34:$AT34,0)+COUNTIFS(_calc_라운드기준!$B34:$AT34,_calc_라운드기준!Q34,$B$1:$AT$1,"&lt;"&amp;16))-(RANK(Q34,$B34:$AT34,0)+COUNTIFS($B34:$AT34,Q34,$B$1:$AT$1,"&lt;"&amp;16))</f>
        <v>-1</v>
      </c>
      <c r="BK34">
        <f>(RANK(_calc_라운드기준!R34,_calc_라운드기준!$B34:$AT34,0)+COUNTIFS(_calc_라운드기준!$B34:$AT34,_calc_라운드기준!R34,$B$1:$AT$1,"&lt;"&amp;17))-(RANK(R34,$B34:$AT34,0)+COUNTIFS($B34:$AT34,R34,$B$1:$AT$1,"&lt;"&amp;17))</f>
        <v>-17</v>
      </c>
      <c r="BL34">
        <f>(RANK(_calc_라운드기준!S34,_calc_라운드기준!$B34:$AT34,0)+COUNTIFS(_calc_라운드기준!$B34:$AT34,_calc_라운드기준!S34,$B$1:$AT$1,"&lt;"&amp;18))-(RANK(S34,$B34:$AT34,0)+COUNTIFS($B34:$AT34,S34,$B$1:$AT$1,"&lt;"&amp;18))</f>
        <v>26</v>
      </c>
      <c r="BM34">
        <f>(RANK(_calc_라운드기준!T34,_calc_라운드기준!$B34:$AT34,0)+COUNTIFS(_calc_라운드기준!$B34:$AT34,_calc_라운드기준!T34,$B$1:$AT$1,"&lt;"&amp;19))-(RANK(T34,$B34:$AT34,0)+COUNTIFS($B34:$AT34,T34,$B$1:$AT$1,"&lt;"&amp;19))</f>
        <v>19</v>
      </c>
      <c r="BN34">
        <f>(RANK(_calc_라운드기준!U34,_calc_라운드기준!$B34:$AT34,0)+COUNTIFS(_calc_라운드기준!$B34:$AT34,_calc_라운드기준!U34,$B$1:$AT$1,"&lt;"&amp;20))-(RANK(U34,$B34:$AT34,0)+COUNTIFS($B34:$AT34,U34,$B$1:$AT$1,"&lt;"&amp;20))</f>
        <v>-14</v>
      </c>
      <c r="BO34">
        <f>(RANK(_calc_라운드기준!V34,_calc_라운드기준!$B34:$AT34,0)+COUNTIFS(_calc_라운드기준!$B34:$AT34,_calc_라운드기준!V34,$B$1:$AT$1,"&lt;"&amp;21))-(RANK(V34,$B34:$AT34,0)+COUNTIFS($B34:$AT34,V34,$B$1:$AT$1,"&lt;"&amp;21))</f>
        <v>30</v>
      </c>
      <c r="BP34">
        <f>(RANK(_calc_라운드기준!W34,_calc_라운드기준!$B34:$AT34,0)+COUNTIFS(_calc_라운드기준!$B34:$AT34,_calc_라운드기준!W34,$B$1:$AT$1,"&lt;"&amp;22))-(RANK(W34,$B34:$AT34,0)+COUNTIFS($B34:$AT34,W34,$B$1:$AT$1,"&lt;"&amp;22))</f>
        <v>7</v>
      </c>
      <c r="BQ34">
        <f>(RANK(_calc_라운드기준!X34,_calc_라운드기준!$B34:$AT34,0)+COUNTIFS(_calc_라운드기준!$B34:$AT34,_calc_라운드기준!X34,$B$1:$AT$1,"&lt;"&amp;23))-(RANK(X34,$B34:$AT34,0)+COUNTIFS($B34:$AT34,X34,$B$1:$AT$1,"&lt;"&amp;23))</f>
        <v>-34</v>
      </c>
      <c r="BR34">
        <f>(RANK(_calc_라운드기준!Y34,_calc_라운드기준!$B34:$AT34,0)+COUNTIFS(_calc_라운드기준!$B34:$AT34,_calc_라운드기준!Y34,$B$1:$AT$1,"&lt;"&amp;24))-(RANK(Y34,$B34:$AT34,0)+COUNTIFS($B34:$AT34,Y34,$B$1:$AT$1,"&lt;"&amp;24))</f>
        <v>-12</v>
      </c>
      <c r="BS34">
        <f>(RANK(_calc_라운드기준!Z34,_calc_라운드기준!$B34:$AT34,0)+COUNTIFS(_calc_라운드기준!$B34:$AT34,_calc_라운드기준!Z34,$B$1:$AT$1,"&lt;"&amp;25))-(RANK(Z34,$B34:$AT34,0)+COUNTIFS($B34:$AT34,Z34,$B$1:$AT$1,"&lt;"&amp;25))</f>
        <v>-14</v>
      </c>
      <c r="BT34">
        <f>(RANK(_calc_라운드기준!AA34,_calc_라운드기준!$B34:$AT34,0)+COUNTIFS(_calc_라운드기준!$B34:$AT34,_calc_라운드기준!AA34,$B$1:$AT$1,"&lt;"&amp;26))-(RANK(AA34,$B34:$AT34,0)+COUNTIFS($B34:$AT34,AA34,$B$1:$AT$1,"&lt;"&amp;26))</f>
        <v>3</v>
      </c>
      <c r="BU34">
        <f>(RANK(_calc_라운드기준!AB34,_calc_라운드기준!$B34:$AT34,0)+COUNTIFS(_calc_라운드기준!$B34:$AT34,_calc_라운드기준!AB34,$B$1:$AT$1,"&lt;"&amp;27))-(RANK(AB34,$B34:$AT34,0)+COUNTIFS($B34:$AT34,AB34,$B$1:$AT$1,"&lt;"&amp;27))</f>
        <v>-24</v>
      </c>
      <c r="BV34">
        <f>(RANK(_calc_라운드기준!AC34,_calc_라운드기준!$B34:$AT34,0)+COUNTIFS(_calc_라운드기준!$B34:$AT34,_calc_라운드기준!AC34,$B$1:$AT$1,"&lt;"&amp;28))-(RANK(AC34,$B34:$AT34,0)+COUNTIFS($B34:$AT34,AC34,$B$1:$AT$1,"&lt;"&amp;28))</f>
        <v>-7</v>
      </c>
      <c r="BW34">
        <f>(RANK(_calc_라운드기준!AD34,_calc_라운드기준!$B34:$AT34,0)+COUNTIFS(_calc_라운드기준!$B34:$AT34,_calc_라운드기준!AD34,$B$1:$AT$1,"&lt;"&amp;29))-(RANK(AD34,$B34:$AT34,0)+COUNTIFS($B34:$AT34,AD34,$B$1:$AT$1,"&lt;"&amp;29))</f>
        <v>-12</v>
      </c>
      <c r="BX34">
        <f>(RANK(_calc_라운드기준!AE34,_calc_라운드기준!$B34:$AT34,0)+COUNTIFS(_calc_라운드기준!$B34:$AT34,_calc_라운드기준!AE34,$B$1:$AT$1,"&lt;"&amp;30))-(RANK(AE34,$B34:$AT34,0)+COUNTIFS($B34:$AT34,AE34,$B$1:$AT$1,"&lt;"&amp;30))</f>
        <v>10</v>
      </c>
      <c r="BY34">
        <f>(RANK(_calc_라운드기준!AF34,_calc_라운드기준!$B34:$AT34,0)+COUNTIFS(_calc_라운드기준!$B34:$AT34,_calc_라운드기준!AF34,$B$1:$AT$1,"&lt;"&amp;31))-(RANK(AF34,$B34:$AT34,0)+COUNTIFS($B34:$AT34,AF34,$B$1:$AT$1,"&lt;"&amp;31))</f>
        <v>12</v>
      </c>
      <c r="BZ34">
        <f>(RANK(_calc_라운드기준!AG34,_calc_라운드기준!$B34:$AT34,0)+COUNTIFS(_calc_라운드기준!$B34:$AT34,_calc_라운드기준!AG34,$B$1:$AT$1,"&lt;"&amp;32))-(RANK(AG34,$B34:$AT34,0)+COUNTIFS($B34:$AT34,AG34,$B$1:$AT$1,"&lt;"&amp;32))</f>
        <v>1</v>
      </c>
      <c r="CA34">
        <f>(RANK(_calc_라운드기준!AH34,_calc_라운드기준!$B34:$AT34,0)+COUNTIFS(_calc_라운드기준!$B34:$AT34,_calc_라운드기준!AH34,$B$1:$AT$1,"&lt;"&amp;33))-(RANK(AH34,$B34:$AT34,0)+COUNTIFS($B34:$AT34,AH34,$B$1:$AT$1,"&lt;"&amp;33))</f>
        <v>10</v>
      </c>
      <c r="CB34">
        <f>(RANK(_calc_라운드기준!AI34,_calc_라운드기준!$B34:$AT34,0)+COUNTIFS(_calc_라운드기준!$B34:$AT34,_calc_라운드기준!AI34,$B$1:$AT$1,"&lt;"&amp;34))-(RANK(AI34,$B34:$AT34,0)+COUNTIFS($B34:$AT34,AI34,$B$1:$AT$1,"&lt;"&amp;34))</f>
        <v>29</v>
      </c>
      <c r="CC34">
        <f>(RANK(_calc_라운드기준!AJ34,_calc_라운드기준!$B34:$AT34,0)+COUNTIFS(_calc_라운드기준!$B34:$AT34,_calc_라운드기준!AJ34,$B$1:$AT$1,"&lt;"&amp;35))-(RANK(AJ34,$B34:$AT34,0)+COUNTIFS($B34:$AT34,AJ34,$B$1:$AT$1,"&lt;"&amp;35))</f>
        <v>6</v>
      </c>
      <c r="CD34">
        <f>(RANK(_calc_라운드기준!AK34,_calc_라운드기준!$B34:$AT34,0)+COUNTIFS(_calc_라운드기준!$B34:$AT34,_calc_라운드기준!AK34,$B$1:$AT$1,"&lt;"&amp;36))-(RANK(AK34,$B34:$AT34,0)+COUNTIFS($B34:$AT34,AK34,$B$1:$AT$1,"&lt;"&amp;36))</f>
        <v>9</v>
      </c>
      <c r="CE34">
        <f>(RANK(_calc_라운드기준!AL34,_calc_라운드기준!$B34:$AT34,0)+COUNTIFS(_calc_라운드기준!$B34:$AT34,_calc_라운드기준!AL34,$B$1:$AT$1,"&lt;"&amp;37))-(RANK(AL34,$B34:$AT34,0)+COUNTIFS($B34:$AT34,AL34,$B$1:$AT$1,"&lt;"&amp;37))</f>
        <v>-11</v>
      </c>
      <c r="CF34">
        <f>(RANK(_calc_라운드기준!AM34,_calc_라운드기준!$B34:$AT34,0)+COUNTIFS(_calc_라운드기준!$B34:$AT34,_calc_라운드기준!AM34,$B$1:$AT$1,"&lt;"&amp;38))-(RANK(AM34,$B34:$AT34,0)+COUNTIFS($B34:$AT34,AM34,$B$1:$AT$1,"&lt;"&amp;38))</f>
        <v>6</v>
      </c>
      <c r="CG34">
        <f>(RANK(_calc_라운드기준!AN34,_calc_라운드기준!$B34:$AT34,0)+COUNTIFS(_calc_라운드기준!$B34:$AT34,_calc_라운드기준!AN34,$B$1:$AT$1,"&lt;"&amp;39))-(RANK(AN34,$B34:$AT34,0)+COUNTIFS($B34:$AT34,AN34,$B$1:$AT$1,"&lt;"&amp;39))</f>
        <v>4</v>
      </c>
      <c r="CH34">
        <f>(RANK(_calc_라운드기준!AO34,_calc_라운드기준!$B34:$AT34,0)+COUNTIFS(_calc_라운드기준!$B34:$AT34,_calc_라운드기준!AO34,$B$1:$AT$1,"&lt;"&amp;40))-(RANK(AO34,$B34:$AT34,0)+COUNTIFS($B34:$AT34,AO34,$B$1:$AT$1,"&lt;"&amp;40))</f>
        <v>-26</v>
      </c>
      <c r="CI34">
        <f>(RANK(_calc_라운드기준!AP34,_calc_라운드기준!$B34:$AT34,0)+COUNTIFS(_calc_라운드기준!$B34:$AT34,_calc_라운드기준!AP34,$B$1:$AT$1,"&lt;"&amp;41))-(RANK(AP34,$B34:$AT34,0)+COUNTIFS($B34:$AT34,AP34,$B$1:$AT$1,"&lt;"&amp;41))</f>
        <v>0</v>
      </c>
      <c r="CJ34">
        <f>(RANK(_calc_라운드기준!AQ34,_calc_라운드기준!$B34:$AT34,0)+COUNTIFS(_calc_라운드기준!$B34:$AT34,_calc_라운드기준!AQ34,$B$1:$AT$1,"&lt;"&amp;42))-(RANK(AQ34,$B34:$AT34,0)+COUNTIFS($B34:$AT34,AQ34,$B$1:$AT$1,"&lt;"&amp;42))</f>
        <v>0</v>
      </c>
      <c r="CK34">
        <f>(RANK(_calc_라운드기준!AR34,_calc_라운드기준!$B34:$AT34,0)+COUNTIFS(_calc_라운드기준!$B34:$AT34,_calc_라운드기준!AR34,$B$1:$AT$1,"&lt;"&amp;43))-(RANK(AR34,$B34:$AT34,0)+COUNTIFS($B34:$AT34,AR34,$B$1:$AT$1,"&lt;"&amp;43))</f>
        <v>8</v>
      </c>
      <c r="CL34">
        <f>(RANK(_calc_라운드기준!AS34,_calc_라운드기준!$B34:$AT34,0)+COUNTIFS(_calc_라운드기준!$B34:$AT34,_calc_라운드기준!AS34,$B$1:$AT$1,"&lt;"&amp;44))-(RANK(AS34,$B34:$AT34,0)+COUNTIFS($B34:$AT34,AS34,$B$1:$AT$1,"&lt;"&amp;44))</f>
        <v>8</v>
      </c>
      <c r="CM34">
        <f>(RANK(_calc_라운드기준!AT34,_calc_라운드기준!$B34:$AT34,0)+COUNTIFS(_calc_라운드기준!$B34:$AT34,_calc_라운드기준!AT34,$B$1:$AT$1,"&lt;"&amp;45))-(RANK(AT34,$B34:$AT34,0)+COUNTIFS($B34:$AT34,AT34,$B$1:$AT$1,"&lt;"&amp;45))</f>
        <v>33</v>
      </c>
      <c r="CN34">
        <f t="shared" ref="CN34:CN52" si="45">RANK(AU34,$AU34:$CM34,0)+COUNTIFS($AU34:$CM34,AU34,$B$1:$AT$1,"&lt;"&amp;1)</f>
        <v>39</v>
      </c>
      <c r="CO34">
        <f t="shared" ref="CO34:CO52" si="46">RANK(AV34,$AU34:$CM34,0)+COUNTIFS($AU34:$CM34,AV34,$B$1:$AT$1,"&lt;"&amp;2)</f>
        <v>28</v>
      </c>
      <c r="CP34">
        <f t="shared" ref="CP34:CP52" si="47">RANK(AW34,$AU34:$CM34,0)+COUNTIFS($AU34:$CM34,AW34,$B$1:$AT$1,"&lt;"&amp;3)</f>
        <v>29</v>
      </c>
      <c r="CQ34">
        <f t="shared" ref="CQ34:CQ52" si="48">RANK(AX34,$AU34:$CM34,0)+COUNTIFS($AU34:$CM34,AX34,$B$1:$AT$1,"&lt;"&amp;4)</f>
        <v>37</v>
      </c>
      <c r="CR34">
        <f t="shared" ref="CR34:CR52" si="49">RANK(AY34,$AU34:$CM34,0)+COUNTIFS($AU34:$CM34,AY34,$B$1:$AT$1,"&lt;"&amp;5)</f>
        <v>40</v>
      </c>
      <c r="CS34">
        <f t="shared" ref="CS34:CS52" si="50">RANK(AZ34,$AU34:$CM34,0)+COUNTIFS($AU34:$CM34,AZ34,$B$1:$AT$1,"&lt;"&amp;6)</f>
        <v>23</v>
      </c>
      <c r="CT34">
        <f t="shared" ref="CT34:CT52" si="51">RANK(BA34,$AU34:$CM34,0)+COUNTIFS($AU34:$CM34,BA34,$B$1:$AT$1,"&lt;"&amp;7)</f>
        <v>31</v>
      </c>
      <c r="CU34">
        <f t="shared" ref="CU34:CU52" si="52">RANK(BB34,$AU34:$CM34,0)+COUNTIFS($AU34:$CM34,BB34,$B$1:$AT$1,"&lt;"&amp;8)</f>
        <v>43</v>
      </c>
      <c r="CV34">
        <f t="shared" ref="CV34:CV52" si="53">RANK(BC34,$AU34:$CM34,0)+COUNTIFS($AU34:$CM34,BC34,$B$1:$AT$1,"&lt;"&amp;9)</f>
        <v>41</v>
      </c>
      <c r="CW34">
        <f t="shared" ref="CW34:CW52" si="54">RANK(BD34,$AU34:$CM34,0)+COUNTIFS($AU34:$CM34,BD34,$B$1:$AT$1,"&lt;"&amp;10)</f>
        <v>15</v>
      </c>
      <c r="CX34">
        <f t="shared" ref="CX34:CX52" si="55">RANK(BE34,$AU34:$CM34,0)+COUNTIFS($AU34:$CM34,BE34,$B$1:$AT$1,"&lt;"&amp;11)</f>
        <v>19</v>
      </c>
      <c r="CY34">
        <f t="shared" ref="CY34:CY52" si="56">RANK(BF34,$AU34:$CM34,0)+COUNTIFS($AU34:$CM34,BF34,$B$1:$AT$1,"&lt;"&amp;12)</f>
        <v>6</v>
      </c>
      <c r="CZ34">
        <f t="shared" ref="CZ34:CZ52" si="57">RANK(BG34,$AU34:$CM34,0)+COUNTIFS($AU34:$CM34,BG34,$B$1:$AT$1,"&lt;"&amp;13)</f>
        <v>7</v>
      </c>
      <c r="DA34">
        <f t="shared" ref="DA34:DA52" si="58">RANK(BH34,$AU34:$CM34,0)+COUNTIFS($AU34:$CM34,BH34,$B$1:$AT$1,"&lt;"&amp;14)</f>
        <v>8</v>
      </c>
      <c r="DB34">
        <f t="shared" ref="DB34:DB52" si="59">RANK(BI34,$AU34:$CM34,0)+COUNTIFS($AU34:$CM34,BI34,$B$1:$AT$1,"&lt;"&amp;15)</f>
        <v>21</v>
      </c>
      <c r="DC34">
        <f t="shared" ref="DC34:DC52" si="60">RANK(BJ34,$AU34:$CM34,0)+COUNTIFS($AU34:$CM34,BJ34,$B$1:$AT$1,"&lt;"&amp;16)</f>
        <v>27</v>
      </c>
      <c r="DD34">
        <f t="shared" ref="DD34:DD52" si="61">RANK(BK34,$AU34:$CM34,0)+COUNTIFS($AU34:$CM34,BK34,$B$1:$AT$1,"&lt;"&amp;17)</f>
        <v>38</v>
      </c>
      <c r="DE34">
        <f t="shared" ref="DE34:DE52" si="62">RANK(BL34,$AU34:$CM34,0)+COUNTIFS($AU34:$CM34,BL34,$B$1:$AT$1,"&lt;"&amp;18)</f>
        <v>4</v>
      </c>
      <c r="DF34">
        <f t="shared" ref="DF34:DF52" si="63">RANK(BM34,$AU34:$CM34,0)+COUNTIFS($AU34:$CM34,BM34,$B$1:$AT$1,"&lt;"&amp;19)</f>
        <v>5</v>
      </c>
      <c r="DG34">
        <f t="shared" ref="DG34:DG52" si="64">RANK(BN34,$AU34:$CM34,0)+COUNTIFS($AU34:$CM34,BN34,$B$1:$AT$1,"&lt;"&amp;20)</f>
        <v>35</v>
      </c>
      <c r="DH34">
        <f t="shared" ref="DH34:DH52" si="65">RANK(BO34,$AU34:$CM34,0)+COUNTIFS($AU34:$CM34,BO34,$B$1:$AT$1,"&lt;"&amp;21)</f>
        <v>2</v>
      </c>
      <c r="DI34">
        <f t="shared" ref="DI34:DI52" si="66">RANK(BP34,$AU34:$CM34,0)+COUNTIFS($AU34:$CM34,BP34,$B$1:$AT$1,"&lt;"&amp;22)</f>
        <v>16</v>
      </c>
      <c r="DJ34">
        <f t="shared" ref="DJ34:DJ52" si="67">RANK(BQ34,$AU34:$CM34,0)+COUNTIFS($AU34:$CM34,BQ34,$B$1:$AT$1,"&lt;"&amp;23)</f>
        <v>45</v>
      </c>
      <c r="DK34">
        <f t="shared" ref="DK34:DK52" si="68">RANK(BR34,$AU34:$CM34,0)+COUNTIFS($AU34:$CM34,BR34,$B$1:$AT$1,"&lt;"&amp;24)</f>
        <v>33</v>
      </c>
      <c r="DL34">
        <f t="shared" ref="DL34:DL52" si="69">RANK(BS34,$AU34:$CM34,0)+COUNTIFS($AU34:$CM34,BS34,$B$1:$AT$1,"&lt;"&amp;25)</f>
        <v>36</v>
      </c>
      <c r="DM34">
        <f t="shared" ref="DM34:DM52" si="70">RANK(BT34,$AU34:$CM34,0)+COUNTIFS($AU34:$CM34,BT34,$B$1:$AT$1,"&lt;"&amp;26)</f>
        <v>22</v>
      </c>
      <c r="DN34">
        <f t="shared" ref="DN34:DN52" si="71">RANK(BU34,$AU34:$CM34,0)+COUNTIFS($AU34:$CM34,BU34,$B$1:$AT$1,"&lt;"&amp;27)</f>
        <v>42</v>
      </c>
      <c r="DO34">
        <f t="shared" ref="DO34:DO52" si="72">RANK(BV34,$AU34:$CM34,0)+COUNTIFS($AU34:$CM34,BV34,$B$1:$AT$1,"&lt;"&amp;28)</f>
        <v>30</v>
      </c>
      <c r="DP34">
        <f t="shared" ref="DP34:DP52" si="73">RANK(BW34,$AU34:$CM34,0)+COUNTIFS($AU34:$CM34,BW34,$B$1:$AT$1,"&lt;"&amp;29)</f>
        <v>34</v>
      </c>
      <c r="DQ34">
        <f t="shared" ref="DQ34:DQ52" si="74">RANK(BX34,$AU34:$CM34,0)+COUNTIFS($AU34:$CM34,BX34,$B$1:$AT$1,"&lt;"&amp;30)</f>
        <v>10</v>
      </c>
      <c r="DR34">
        <f t="shared" ref="DR34:DR52" si="75">RANK(BY34,$AU34:$CM34,0)+COUNTIFS($AU34:$CM34,BY34,$B$1:$AT$1,"&lt;"&amp;31)</f>
        <v>9</v>
      </c>
      <c r="DS34">
        <f t="shared" ref="DS34:DS52" si="76">RANK(BZ34,$AU34:$CM34,0)+COUNTIFS($AU34:$CM34,BZ34,$B$1:$AT$1,"&lt;"&amp;32)</f>
        <v>24</v>
      </c>
      <c r="DT34">
        <f t="shared" ref="DT34:DT52" si="77">RANK(CA34,$AU34:$CM34,0)+COUNTIFS($AU34:$CM34,CA34,$B$1:$AT$1,"&lt;"&amp;33)</f>
        <v>11</v>
      </c>
      <c r="DU34">
        <f t="shared" ref="DU34:DU52" si="78">RANK(CB34,$AU34:$CM34,0)+COUNTIFS($AU34:$CM34,CB34,$B$1:$AT$1,"&lt;"&amp;34)</f>
        <v>3</v>
      </c>
      <c r="DV34">
        <f t="shared" ref="DV34:DV52" si="79">RANK(CC34,$AU34:$CM34,0)+COUNTIFS($AU34:$CM34,CC34,$B$1:$AT$1,"&lt;"&amp;35)</f>
        <v>17</v>
      </c>
      <c r="DW34">
        <f t="shared" ref="DW34:DW52" si="80">RANK(CD34,$AU34:$CM34,0)+COUNTIFS($AU34:$CM34,CD34,$B$1:$AT$1,"&lt;"&amp;36)</f>
        <v>12</v>
      </c>
      <c r="DX34">
        <f t="shared" ref="DX34:DX52" si="81">RANK(CE34,$AU34:$CM34,0)+COUNTIFS($AU34:$CM34,CE34,$B$1:$AT$1,"&lt;"&amp;37)</f>
        <v>32</v>
      </c>
      <c r="DY34">
        <f t="shared" ref="DY34:DY52" si="82">RANK(CF34,$AU34:$CM34,0)+COUNTIFS($AU34:$CM34,CF34,$B$1:$AT$1,"&lt;"&amp;38)</f>
        <v>18</v>
      </c>
      <c r="DZ34">
        <f t="shared" ref="DZ34:DZ52" si="83">RANK(CG34,$AU34:$CM34,0)+COUNTIFS($AU34:$CM34,CG34,$B$1:$AT$1,"&lt;"&amp;39)</f>
        <v>20</v>
      </c>
      <c r="EA34">
        <f t="shared" ref="EA34:EA52" si="84">RANK(CH34,$AU34:$CM34,0)+COUNTIFS($AU34:$CM34,CH34,$B$1:$AT$1,"&lt;"&amp;40)</f>
        <v>44</v>
      </c>
      <c r="EB34">
        <f t="shared" ref="EB34:EB52" si="85">RANK(CI34,$AU34:$CM34,0)+COUNTIFS($AU34:$CM34,CI34,$B$1:$AT$1,"&lt;"&amp;41)</f>
        <v>25</v>
      </c>
      <c r="EC34">
        <f t="shared" ref="EC34:EC52" si="86">RANK(CJ34,$AU34:$CM34,0)+COUNTIFS($AU34:$CM34,CJ34,$B$1:$AT$1,"&lt;"&amp;42)</f>
        <v>26</v>
      </c>
      <c r="ED34">
        <f t="shared" ref="ED34:ED52" si="87">RANK(CK34,$AU34:$CM34,0)+COUNTIFS($AU34:$CM34,CK34,$B$1:$AT$1,"&lt;"&amp;43)</f>
        <v>13</v>
      </c>
      <c r="EE34">
        <f t="shared" ref="EE34:EE52" si="88">RANK(CL34,$AU34:$CM34,0)+COUNTIFS($AU34:$CM34,CL34,$B$1:$AT$1,"&lt;"&amp;44)</f>
        <v>14</v>
      </c>
      <c r="EF34">
        <f t="shared" ref="EF34:EF52" si="89">RANK(CM34,$AU34:$CM34,0)+COUNTIFS($AU34:$CM34,CM34,$B$1:$AT$1,"&lt;"&amp;45)</f>
        <v>1</v>
      </c>
    </row>
    <row r="35" spans="1:136" ht="16.5" customHeight="1">
      <c r="A35">
        <f>_calc_라운드기준!A35</f>
        <v>1211</v>
      </c>
      <c r="B35">
        <f>INDEX(_calc_누적빈도!B:B,$A35)-INDEX(_calc_누적빈도!B:B,$A35-기준450회_후보!$B$1)</f>
        <v>56</v>
      </c>
      <c r="C35">
        <f>INDEX(_calc_누적빈도!C:C,$A35)-INDEX(_calc_누적빈도!C:C,$A35-기준450회_후보!$B$1)</f>
        <v>50</v>
      </c>
      <c r="D35">
        <f>INDEX(_calc_누적빈도!D:D,$A35)-INDEX(_calc_누적빈도!D:D,$A35-기준450회_후보!$B$1)</f>
        <v>69</v>
      </c>
      <c r="E35">
        <f>INDEX(_calc_누적빈도!E:E,$A35)-INDEX(_calc_누적빈도!E:E,$A35-기준450회_후보!$B$1)</f>
        <v>50</v>
      </c>
      <c r="F35">
        <f>INDEX(_calc_누적빈도!F:F,$A35)-INDEX(_calc_누적빈도!F:F,$A35-기준450회_후보!$B$1)</f>
        <v>45</v>
      </c>
      <c r="G35">
        <f>INDEX(_calc_누적빈도!G:G,$A35)-INDEX(_calc_누적빈도!G:G,$A35-기준450회_후보!$B$1)</f>
        <v>70</v>
      </c>
      <c r="H35">
        <f>INDEX(_calc_누적빈도!H:H,$A35)-INDEX(_calc_누적빈도!H:H,$A35-기준450회_후보!$B$1)</f>
        <v>64</v>
      </c>
      <c r="I35">
        <f>INDEX(_calc_누적빈도!I:I,$A35)-INDEX(_calc_누적빈도!I:I,$A35-기준450회_후보!$B$1)</f>
        <v>47</v>
      </c>
      <c r="J35">
        <f>INDEX(_calc_누적빈도!J:J,$A35)-INDEX(_calc_누적빈도!J:J,$A35-기준450회_후보!$B$1)</f>
        <v>56</v>
      </c>
      <c r="K35">
        <f>INDEX(_calc_누적빈도!K:K,$A35)-INDEX(_calc_누적빈도!K:K,$A35-기준450회_후보!$B$1)</f>
        <v>53</v>
      </c>
      <c r="L35">
        <f>INDEX(_calc_누적빈도!L:L,$A35)-INDEX(_calc_누적빈도!L:L,$A35-기준450회_후보!$B$1)</f>
        <v>59</v>
      </c>
      <c r="M35">
        <f>INDEX(_calc_누적빈도!M:M,$A35)-INDEX(_calc_누적빈도!M:M,$A35-기준450회_후보!$B$1)</f>
        <v>78</v>
      </c>
      <c r="N35">
        <f>INDEX(_calc_누적빈도!N:N,$A35)-INDEX(_calc_누적빈도!N:N,$A35-기준450회_후보!$B$1)</f>
        <v>67</v>
      </c>
      <c r="O35">
        <f>INDEX(_calc_누적빈도!O:O,$A35)-INDEX(_calc_누적빈도!O:O,$A35-기준450회_후보!$B$1)</f>
        <v>60</v>
      </c>
      <c r="P35">
        <f>INDEX(_calc_누적빈도!P:P,$A35)-INDEX(_calc_누적빈도!P:P,$A35-기준450회_후보!$B$1)</f>
        <v>59</v>
      </c>
      <c r="Q35">
        <f>INDEX(_calc_누적빈도!Q:Q,$A35)-INDEX(_calc_누적빈도!Q:Q,$A35-기준450회_후보!$B$1)</f>
        <v>72</v>
      </c>
      <c r="R35">
        <f>INDEX(_calc_누적빈도!R:R,$A35)-INDEX(_calc_누적빈도!R:R,$A35-기준450회_후보!$B$1)</f>
        <v>58</v>
      </c>
      <c r="S35">
        <f>INDEX(_calc_누적빈도!S:S,$A35)-INDEX(_calc_누적빈도!S:S,$A35-기준450회_후보!$B$1)</f>
        <v>68</v>
      </c>
      <c r="T35">
        <f>INDEX(_calc_누적빈도!T:T,$A35)-INDEX(_calc_누적빈도!T:T,$A35-기준450회_후보!$B$1)</f>
        <v>63</v>
      </c>
      <c r="U35">
        <f>INDEX(_calc_누적빈도!U:U,$A35)-INDEX(_calc_누적빈도!U:U,$A35-기준450회_후보!$B$1)</f>
        <v>49</v>
      </c>
      <c r="V35">
        <f>INDEX(_calc_누적빈도!V:V,$A35)-INDEX(_calc_누적빈도!V:V,$A35-기준450회_후보!$B$1)</f>
        <v>70</v>
      </c>
      <c r="W35">
        <f>INDEX(_calc_누적빈도!W:W,$A35)-INDEX(_calc_누적빈도!W:W,$A35-기준450회_후보!$B$1)</f>
        <v>56</v>
      </c>
      <c r="X35">
        <f>INDEX(_calc_누적빈도!X:X,$A35)-INDEX(_calc_누적빈도!X:X,$A35-기준450회_후보!$B$1)</f>
        <v>52</v>
      </c>
      <c r="Y35">
        <f>INDEX(_calc_누적빈도!Y:Y,$A35)-INDEX(_calc_누적빈도!Y:Y,$A35-기준450회_후보!$B$1)</f>
        <v>62</v>
      </c>
      <c r="Z35">
        <f>INDEX(_calc_누적빈도!Z:Z,$A35)-INDEX(_calc_누적빈도!Z:Z,$A35-기준450회_후보!$B$1)</f>
        <v>48</v>
      </c>
      <c r="AA35">
        <f>INDEX(_calc_누적빈도!AA:AA,$A35)-INDEX(_calc_누적빈도!AA:AA,$A35-기준450회_후보!$B$1)</f>
        <v>61</v>
      </c>
      <c r="AB35">
        <f>INDEX(_calc_누적빈도!AB:AB,$A35)-INDEX(_calc_누적빈도!AB:AB,$A35-기준450회_후보!$B$1)</f>
        <v>58</v>
      </c>
      <c r="AC35">
        <f>INDEX(_calc_누적빈도!AC:AC,$A35)-INDEX(_calc_누적빈도!AC:AC,$A35-기준450회_후보!$B$1)</f>
        <v>61</v>
      </c>
      <c r="AD35">
        <f>INDEX(_calc_누적빈도!AD:AD,$A35)-INDEX(_calc_누적빈도!AD:AD,$A35-기준450회_후보!$B$1)</f>
        <v>59</v>
      </c>
      <c r="AE35">
        <f>INDEX(_calc_누적빈도!AE:AE,$A35)-INDEX(_calc_누적빈도!AE:AE,$A35-기준450회_후보!$B$1)</f>
        <v>66</v>
      </c>
      <c r="AF35">
        <f>INDEX(_calc_누적빈도!AF:AF,$A35)-INDEX(_calc_누적빈도!AF:AF,$A35-기준450회_후보!$B$1)</f>
        <v>62</v>
      </c>
      <c r="AG35">
        <f>INDEX(_calc_누적빈도!AG:AG,$A35)-INDEX(_calc_누적빈도!AG:AG,$A35-기준450회_후보!$B$1)</f>
        <v>53</v>
      </c>
      <c r="AH35">
        <f>INDEX(_calc_누적빈도!AH:AH,$A35)-INDEX(_calc_누적빈도!AH:AH,$A35-기준450회_후보!$B$1)</f>
        <v>65</v>
      </c>
      <c r="AI35">
        <f>INDEX(_calc_누적빈도!AI:AI,$A35)-INDEX(_calc_누적빈도!AI:AI,$A35-기준450회_후보!$B$1)</f>
        <v>63</v>
      </c>
      <c r="AJ35">
        <f>INDEX(_calc_누적빈도!AJ:AJ,$A35)-INDEX(_calc_누적빈도!AJ:AJ,$A35-기준450회_후보!$B$1)</f>
        <v>66</v>
      </c>
      <c r="AK35">
        <f>INDEX(_calc_누적빈도!AK:AK,$A35)-INDEX(_calc_누적빈도!AK:AK,$A35-기준450회_후보!$B$1)</f>
        <v>60</v>
      </c>
      <c r="AL35">
        <f>INDEX(_calc_누적빈도!AL:AL,$A35)-INDEX(_calc_누적빈도!AL:AL,$A35-기준450회_후보!$B$1)</f>
        <v>59</v>
      </c>
      <c r="AM35">
        <f>INDEX(_calc_누적빈도!AM:AM,$A35)-INDEX(_calc_누적빈도!AM:AM,$A35-기준450회_후보!$B$1)</f>
        <v>74</v>
      </c>
      <c r="AN35">
        <f>INDEX(_calc_누적빈도!AN:AN,$A35)-INDEX(_calc_누적빈도!AN:AN,$A35-기준450회_후보!$B$1)</f>
        <v>65</v>
      </c>
      <c r="AO35">
        <f>INDEX(_calc_누적빈도!AO:AO,$A35)-INDEX(_calc_누적빈도!AO:AO,$A35-기준450회_후보!$B$1)</f>
        <v>53</v>
      </c>
      <c r="AP35">
        <f>INDEX(_calc_누적빈도!AP:AP,$A35)-INDEX(_calc_누적빈도!AP:AP,$A35-기준450회_후보!$B$1)</f>
        <v>54</v>
      </c>
      <c r="AQ35">
        <f>INDEX(_calc_누적빈도!AQ:AQ,$A35)-INDEX(_calc_누적빈도!AQ:AQ,$A35-기준450회_후보!$B$1)</f>
        <v>61</v>
      </c>
      <c r="AR35">
        <f>INDEX(_calc_누적빈도!AR:AR,$A35)-INDEX(_calc_누적빈도!AR:AR,$A35-기준450회_후보!$B$1)</f>
        <v>56</v>
      </c>
      <c r="AS35">
        <f>INDEX(_calc_누적빈도!AS:AS,$A35)-INDEX(_calc_누적빈도!AS:AS,$A35-기준450회_후보!$B$1)</f>
        <v>55</v>
      </c>
      <c r="AT35">
        <f>INDEX(_calc_누적빈도!AT:AT,$A35)-INDEX(_calc_누적빈도!AT:AT,$A35-기준450회_후보!$B$1)</f>
        <v>68</v>
      </c>
      <c r="AU35">
        <f>(RANK(_calc_라운드기준!B35,_calc_라운드기준!$B35:$AT35,0)+COUNTIFS(_calc_라운드기준!$B35:$AT35,_calc_라운드기준!B35,$B$1:$AT$1,"&lt;"&amp;1))-(RANK(B35,$B35:$AT35,0)+COUNTIFS($B35:$AT35,B35,$B$1:$AT$1,"&lt;"&amp;1))</f>
        <v>-22</v>
      </c>
      <c r="AV35">
        <f>(RANK(_calc_라운드기준!C35,_calc_라운드기준!$B35:$AT35,0)+COUNTIFS(_calc_라운드기준!$B35:$AT35,_calc_라운드기준!C35,$B$1:$AT$1,"&lt;"&amp;2))-(RANK(C35,$B35:$AT35,0)+COUNTIFS($B35:$AT35,C35,$B$1:$AT$1,"&lt;"&amp;2))</f>
        <v>-8</v>
      </c>
      <c r="AW35">
        <f>(RANK(_calc_라운드기준!D35,_calc_라운드기준!$B35:$AT35,0)+COUNTIFS(_calc_라운드기준!$B35:$AT35,_calc_라운드기준!D35,$B$1:$AT$1,"&lt;"&amp;3))-(RANK(D35,$B35:$AT35,0)+COUNTIFS($B35:$AT35,D35,$B$1:$AT$1,"&lt;"&amp;3))</f>
        <v>-3</v>
      </c>
      <c r="AX35">
        <f>(RANK(_calc_라운드기준!E35,_calc_라운드기준!$B35:$AT35,0)+COUNTIFS(_calc_라운드기준!$B35:$AT35,_calc_라운드기준!E35,$B$1:$AT$1,"&lt;"&amp;4))-(RANK(E35,$B35:$AT35,0)+COUNTIFS($B35:$AT35,E35,$B$1:$AT$1,"&lt;"&amp;4))</f>
        <v>-17</v>
      </c>
      <c r="AY35">
        <f>(RANK(_calc_라운드기준!F35,_calc_라운드기준!$B35:$AT35,0)+COUNTIFS(_calc_라운드기준!$B35:$AT35,_calc_라운드기준!F35,$B$1:$AT$1,"&lt;"&amp;5))-(RANK(F35,$B35:$AT35,0)+COUNTIFS($B35:$AT35,F35,$B$1:$AT$1,"&lt;"&amp;5))</f>
        <v>-20</v>
      </c>
      <c r="AZ35">
        <f>(RANK(_calc_라운드기준!G35,_calc_라운드기준!$B35:$AT35,0)+COUNTIFS(_calc_라운드기준!$B35:$AT35,_calc_라운드기준!G35,$B$1:$AT$1,"&lt;"&amp;6))-(RANK(G35,$B35:$AT35,0)+COUNTIFS($B35:$AT35,G35,$B$1:$AT$1,"&lt;"&amp;6))</f>
        <v>1</v>
      </c>
      <c r="BA35">
        <f>(RANK(_calc_라운드기준!H35,_calc_라운드기준!$B35:$AT35,0)+COUNTIFS(_calc_라운드기준!$B35:$AT35,_calc_라운드기준!H35,$B$1:$AT$1,"&lt;"&amp;7))-(RANK(H35,$B35:$AT35,0)+COUNTIFS($B35:$AT35,H35,$B$1:$AT$1,"&lt;"&amp;7))</f>
        <v>-8</v>
      </c>
      <c r="BB35">
        <f>(RANK(_calc_라운드기준!I35,_calc_라운드기준!$B35:$AT35,0)+COUNTIFS(_calc_라운드기준!$B35:$AT35,_calc_라운드기준!I35,$B$1:$AT$1,"&lt;"&amp;8))-(RANK(I35,$B35:$AT35,0)+COUNTIFS($B35:$AT35,I35,$B$1:$AT$1,"&lt;"&amp;8))</f>
        <v>-25</v>
      </c>
      <c r="BC35">
        <f>(RANK(_calc_라운드기준!J35,_calc_라운드기준!$B35:$AT35,0)+COUNTIFS(_calc_라운드기준!$B35:$AT35,_calc_라운드기준!J35,$B$1:$AT$1,"&lt;"&amp;9))-(RANK(J35,$B35:$AT35,0)+COUNTIFS($B35:$AT35,J35,$B$1:$AT$1,"&lt;"&amp;9))</f>
        <v>-22</v>
      </c>
      <c r="BD35">
        <f>(RANK(_calc_라운드기준!K35,_calc_라운드기준!$B35:$AT35,0)+COUNTIFS(_calc_라운드기준!$B35:$AT35,_calc_라운드기준!K35,$B$1:$AT$1,"&lt;"&amp;10))-(RANK(K35,$B35:$AT35,0)+COUNTIFS($B35:$AT35,K35,$B$1:$AT$1,"&lt;"&amp;10))</f>
        <v>8</v>
      </c>
      <c r="BE35">
        <f>(RANK(_calc_라운드기준!L35,_calc_라운드기준!$B35:$AT35,0)+COUNTIFS(_calc_라운드기준!$B35:$AT35,_calc_라운드기준!L35,$B$1:$AT$1,"&lt;"&amp;11))-(RANK(L35,$B35:$AT35,0)+COUNTIFS($B35:$AT35,L35,$B$1:$AT$1,"&lt;"&amp;11))</f>
        <v>9</v>
      </c>
      <c r="BF35">
        <f>(RANK(_calc_라운드기준!M35,_calc_라운드기준!$B35:$AT35,0)+COUNTIFS(_calc_라운드기준!$B35:$AT35,_calc_라운드기준!M35,$B$1:$AT$1,"&lt;"&amp;12))-(RANK(M35,$B35:$AT35,0)+COUNTIFS($B35:$AT35,M35,$B$1:$AT$1,"&lt;"&amp;12))</f>
        <v>9</v>
      </c>
      <c r="BG35">
        <f>(RANK(_calc_라운드기준!N35,_calc_라운드기준!$B35:$AT35,0)+COUNTIFS(_calc_라운드기준!$B35:$AT35,_calc_라운드기준!N35,$B$1:$AT$1,"&lt;"&amp;13))-(RANK(N35,$B35:$AT35,0)+COUNTIFS($B35:$AT35,N35,$B$1:$AT$1,"&lt;"&amp;13))</f>
        <v>17</v>
      </c>
      <c r="BH35">
        <f>(RANK(_calc_라운드기준!O35,_calc_라운드기준!$B35:$AT35,0)+COUNTIFS(_calc_라운드기준!$B35:$AT35,_calc_라운드기준!O35,$B$1:$AT$1,"&lt;"&amp;14))-(RANK(O35,$B35:$AT35,0)+COUNTIFS($B35:$AT35,O35,$B$1:$AT$1,"&lt;"&amp;14))</f>
        <v>16</v>
      </c>
      <c r="BI35">
        <f>(RANK(_calc_라운드기준!P35,_calc_라운드기준!$B35:$AT35,0)+COUNTIFS(_calc_라운드기준!$B35:$AT35,_calc_라운드기준!P35,$B$1:$AT$1,"&lt;"&amp;15))-(RANK(P35,$B35:$AT35,0)+COUNTIFS($B35:$AT35,P35,$B$1:$AT$1,"&lt;"&amp;15))</f>
        <v>2</v>
      </c>
      <c r="BJ35">
        <f>(RANK(_calc_라운드기준!Q35,_calc_라운드기준!$B35:$AT35,0)+COUNTIFS(_calc_라운드기준!$B35:$AT35,_calc_라운드기준!Q35,$B$1:$AT$1,"&lt;"&amp;16))-(RANK(Q35,$B35:$AT35,0)+COUNTIFS($B35:$AT35,Q35,$B$1:$AT$1,"&lt;"&amp;16))</f>
        <v>-2</v>
      </c>
      <c r="BK35">
        <f>(RANK(_calc_라운드기준!R35,_calc_라운드기준!$B35:$AT35,0)+COUNTIFS(_calc_라운드기준!$B35:$AT35,_calc_라운드기준!R35,$B$1:$AT$1,"&lt;"&amp;17))-(RANK(R35,$B35:$AT35,0)+COUNTIFS($B35:$AT35,R35,$B$1:$AT$1,"&lt;"&amp;17))</f>
        <v>-17</v>
      </c>
      <c r="BL35">
        <f>(RANK(_calc_라운드기준!S35,_calc_라운드기준!$B35:$AT35,0)+COUNTIFS(_calc_라운드기준!$B35:$AT35,_calc_라운드기준!S35,$B$1:$AT$1,"&lt;"&amp;18))-(RANK(S35,$B35:$AT35,0)+COUNTIFS($B35:$AT35,S35,$B$1:$AT$1,"&lt;"&amp;18))</f>
        <v>27</v>
      </c>
      <c r="BM35">
        <f>(RANK(_calc_라운드기준!T35,_calc_라운드기준!$B35:$AT35,0)+COUNTIFS(_calc_라운드기준!$B35:$AT35,_calc_라운드기준!T35,$B$1:$AT$1,"&lt;"&amp;19))-(RANK(T35,$B35:$AT35,0)+COUNTIFS($B35:$AT35,T35,$B$1:$AT$1,"&lt;"&amp;19))</f>
        <v>20</v>
      </c>
      <c r="BN35">
        <f>(RANK(_calc_라운드기준!U35,_calc_라운드기준!$B35:$AT35,0)+COUNTIFS(_calc_라운드기준!$B35:$AT35,_calc_라운드기준!U35,$B$1:$AT$1,"&lt;"&amp;20))-(RANK(U35,$B35:$AT35,0)+COUNTIFS($B35:$AT35,U35,$B$1:$AT$1,"&lt;"&amp;20))</f>
        <v>-22</v>
      </c>
      <c r="BO35">
        <f>(RANK(_calc_라운드기준!V35,_calc_라운드기준!$B35:$AT35,0)+COUNTIFS(_calc_라운드기준!$B35:$AT35,_calc_라운드기준!V35,$B$1:$AT$1,"&lt;"&amp;21))-(RANK(V35,$B35:$AT35,0)+COUNTIFS($B35:$AT35,V35,$B$1:$AT$1,"&lt;"&amp;21))</f>
        <v>31</v>
      </c>
      <c r="BP35">
        <f>(RANK(_calc_라운드기준!W35,_calc_라운드기준!$B35:$AT35,0)+COUNTIFS(_calc_라운드기준!$B35:$AT35,_calc_라운드기준!W35,$B$1:$AT$1,"&lt;"&amp;22))-(RANK(W35,$B35:$AT35,0)+COUNTIFS($B35:$AT35,W35,$B$1:$AT$1,"&lt;"&amp;22))</f>
        <v>7</v>
      </c>
      <c r="BQ35">
        <f>(RANK(_calc_라운드기준!X35,_calc_라운드기준!$B35:$AT35,0)+COUNTIFS(_calc_라운드기준!$B35:$AT35,_calc_라운드기준!X35,$B$1:$AT$1,"&lt;"&amp;23))-(RANK(X35,$B35:$AT35,0)+COUNTIFS($B35:$AT35,X35,$B$1:$AT$1,"&lt;"&amp;23))</f>
        <v>-32</v>
      </c>
      <c r="BR35">
        <f>(RANK(_calc_라운드기준!Y35,_calc_라운드기준!$B35:$AT35,0)+COUNTIFS(_calc_라운드기준!$B35:$AT35,_calc_라운드기준!Y35,$B$1:$AT$1,"&lt;"&amp;24))-(RANK(Y35,$B35:$AT35,0)+COUNTIFS($B35:$AT35,Y35,$B$1:$AT$1,"&lt;"&amp;24))</f>
        <v>-13</v>
      </c>
      <c r="BS35">
        <f>(RANK(_calc_라운드기준!Z35,_calc_라운드기준!$B35:$AT35,0)+COUNTIFS(_calc_라운드기준!$B35:$AT35,_calc_라운드기준!Z35,$B$1:$AT$1,"&lt;"&amp;25))-(RANK(Z35,$B35:$AT35,0)+COUNTIFS($B35:$AT35,Z35,$B$1:$AT$1,"&lt;"&amp;25))</f>
        <v>-15</v>
      </c>
      <c r="BT35">
        <f>(RANK(_calc_라운드기준!AA35,_calc_라운드기준!$B35:$AT35,0)+COUNTIFS(_calc_라운드기준!$B35:$AT35,_calc_라운드기준!AA35,$B$1:$AT$1,"&lt;"&amp;26))-(RANK(AA35,$B35:$AT35,0)+COUNTIFS($B35:$AT35,AA35,$B$1:$AT$1,"&lt;"&amp;26))</f>
        <v>10</v>
      </c>
      <c r="BU35">
        <f>(RANK(_calc_라운드기준!AB35,_calc_라운드기준!$B35:$AT35,0)+COUNTIFS(_calc_라운드기준!$B35:$AT35,_calc_라운드기준!AB35,$B$1:$AT$1,"&lt;"&amp;27))-(RANK(AB35,$B35:$AT35,0)+COUNTIFS($B35:$AT35,AB35,$B$1:$AT$1,"&lt;"&amp;27))</f>
        <v>-27</v>
      </c>
      <c r="BV35">
        <f>(RANK(_calc_라운드기준!AC35,_calc_라운드기준!$B35:$AT35,0)+COUNTIFS(_calc_라운드기준!$B35:$AT35,_calc_라운드기준!AC35,$B$1:$AT$1,"&lt;"&amp;28))-(RANK(AC35,$B35:$AT35,0)+COUNTIFS($B35:$AT35,AC35,$B$1:$AT$1,"&lt;"&amp;28))</f>
        <v>-8</v>
      </c>
      <c r="BW35">
        <f>(RANK(_calc_라운드기준!AD35,_calc_라운드기준!$B35:$AT35,0)+COUNTIFS(_calc_라운드기준!$B35:$AT35,_calc_라운드기준!AD35,$B$1:$AT$1,"&lt;"&amp;29))-(RANK(AD35,$B35:$AT35,0)+COUNTIFS($B35:$AT35,AD35,$B$1:$AT$1,"&lt;"&amp;29))</f>
        <v>-13</v>
      </c>
      <c r="BX35">
        <f>(RANK(_calc_라운드기준!AE35,_calc_라운드기준!$B35:$AT35,0)+COUNTIFS(_calc_라운드기준!$B35:$AT35,_calc_라운드기준!AE35,$B$1:$AT$1,"&lt;"&amp;30))-(RANK(AE35,$B35:$AT35,0)+COUNTIFS($B35:$AT35,AE35,$B$1:$AT$1,"&lt;"&amp;30))</f>
        <v>11</v>
      </c>
      <c r="BY35">
        <f>(RANK(_calc_라운드기준!AF35,_calc_라운드기준!$B35:$AT35,0)+COUNTIFS(_calc_라운드기준!$B35:$AT35,_calc_라운드기준!AF35,$B$1:$AT$1,"&lt;"&amp;31))-(RANK(AF35,$B35:$AT35,0)+COUNTIFS($B35:$AT35,AF35,$B$1:$AT$1,"&lt;"&amp;31))</f>
        <v>12</v>
      </c>
      <c r="BZ35">
        <f>(RANK(_calc_라운드기준!AG35,_calc_라운드기준!$B35:$AT35,0)+COUNTIFS(_calc_라운드기준!$B35:$AT35,_calc_라운드기준!AG35,$B$1:$AT$1,"&lt;"&amp;32))-(RANK(AG35,$B35:$AT35,0)+COUNTIFS($B35:$AT35,AG35,$B$1:$AT$1,"&lt;"&amp;32))</f>
        <v>3</v>
      </c>
      <c r="CA35">
        <f>(RANK(_calc_라운드기준!AH35,_calc_라운드기준!$B35:$AT35,0)+COUNTIFS(_calc_라운드기준!$B35:$AT35,_calc_라운드기준!AH35,$B$1:$AT$1,"&lt;"&amp;33))-(RANK(AH35,$B35:$AT35,0)+COUNTIFS($B35:$AT35,AH35,$B$1:$AT$1,"&lt;"&amp;33))</f>
        <v>10</v>
      </c>
      <c r="CB35">
        <f>(RANK(_calc_라운드기준!AI35,_calc_라운드기준!$B35:$AT35,0)+COUNTIFS(_calc_라운드기준!$B35:$AT35,_calc_라운드기준!AI35,$B$1:$AT$1,"&lt;"&amp;34))-(RANK(AI35,$B35:$AT35,0)+COUNTIFS($B35:$AT35,AI35,$B$1:$AT$1,"&lt;"&amp;34))</f>
        <v>29</v>
      </c>
      <c r="CC35">
        <f>(RANK(_calc_라운드기준!AJ35,_calc_라운드기준!$B35:$AT35,0)+COUNTIFS(_calc_라운드기준!$B35:$AT35,_calc_라운드기준!AJ35,$B$1:$AT$1,"&lt;"&amp;35))-(RANK(AJ35,$B35:$AT35,0)+COUNTIFS($B35:$AT35,AJ35,$B$1:$AT$1,"&lt;"&amp;35))</f>
        <v>12</v>
      </c>
      <c r="CD35">
        <f>(RANK(_calc_라운드기준!AK35,_calc_라운드기준!$B35:$AT35,0)+COUNTIFS(_calc_라운드기준!$B35:$AT35,_calc_라운드기준!AK35,$B$1:$AT$1,"&lt;"&amp;36))-(RANK(AK35,$B35:$AT35,0)+COUNTIFS($B35:$AT35,AK35,$B$1:$AT$1,"&lt;"&amp;36))</f>
        <v>8</v>
      </c>
      <c r="CE35">
        <f>(RANK(_calc_라운드기준!AL35,_calc_라운드기준!$B35:$AT35,0)+COUNTIFS(_calc_라운드기준!$B35:$AT35,_calc_라운드기준!AL35,$B$1:$AT$1,"&lt;"&amp;37))-(RANK(AL35,$B35:$AT35,0)+COUNTIFS($B35:$AT35,AL35,$B$1:$AT$1,"&lt;"&amp;37))</f>
        <v>-13</v>
      </c>
      <c r="CF35">
        <f>(RANK(_calc_라운드기준!AM35,_calc_라운드기준!$B35:$AT35,0)+COUNTIFS(_calc_라운드기준!$B35:$AT35,_calc_라운드기준!AM35,$B$1:$AT$1,"&lt;"&amp;38))-(RANK(AM35,$B35:$AT35,0)+COUNTIFS($B35:$AT35,AM35,$B$1:$AT$1,"&lt;"&amp;38))</f>
        <v>13</v>
      </c>
      <c r="CG35">
        <f>(RANK(_calc_라운드기준!AN35,_calc_라운드기준!$B35:$AT35,0)+COUNTIFS(_calc_라운드기준!$B35:$AT35,_calc_라운드기준!AN35,$B$1:$AT$1,"&lt;"&amp;39))-(RANK(AN35,$B35:$AT35,0)+COUNTIFS($B35:$AT35,AN35,$B$1:$AT$1,"&lt;"&amp;39))</f>
        <v>3</v>
      </c>
      <c r="CH35">
        <f>(RANK(_calc_라운드기준!AO35,_calc_라운드기준!$B35:$AT35,0)+COUNTIFS(_calc_라운드기준!$B35:$AT35,_calc_라운드기준!AO35,$B$1:$AT$1,"&lt;"&amp;40))-(RANK(AO35,$B35:$AT35,0)+COUNTIFS($B35:$AT35,AO35,$B$1:$AT$1,"&lt;"&amp;40))</f>
        <v>-21</v>
      </c>
      <c r="CI35">
        <f>(RANK(_calc_라운드기준!AP35,_calc_라운드기준!$B35:$AT35,0)+COUNTIFS(_calc_라운드기준!$B35:$AT35,_calc_라운드기준!AP35,$B$1:$AT$1,"&lt;"&amp;41))-(RANK(AP35,$B35:$AT35,0)+COUNTIFS($B35:$AT35,AP35,$B$1:$AT$1,"&lt;"&amp;41))</f>
        <v>2</v>
      </c>
      <c r="CJ35">
        <f>(RANK(_calc_라운드기준!AQ35,_calc_라운드기준!$B35:$AT35,0)+COUNTIFS(_calc_라운드기준!$B35:$AT35,_calc_라운드기준!AQ35,$B$1:$AT$1,"&lt;"&amp;42))-(RANK(AQ35,$B35:$AT35,0)+COUNTIFS($B35:$AT35,AQ35,$B$1:$AT$1,"&lt;"&amp;42))</f>
        <v>-3</v>
      </c>
      <c r="CK35">
        <f>(RANK(_calc_라운드기준!AR35,_calc_라운드기준!$B35:$AT35,0)+COUNTIFS(_calc_라운드기준!$B35:$AT35,_calc_라운드기준!AR35,$B$1:$AT$1,"&lt;"&amp;43))-(RANK(AR35,$B35:$AT35,0)+COUNTIFS($B35:$AT35,AR35,$B$1:$AT$1,"&lt;"&amp;43))</f>
        <v>8</v>
      </c>
      <c r="CL35">
        <f>(RANK(_calc_라운드기준!AS35,_calc_라운드기준!$B35:$AT35,0)+COUNTIFS(_calc_라운드기준!$B35:$AT35,_calc_라운드기준!AS35,$B$1:$AT$1,"&lt;"&amp;44))-(RANK(AS35,$B35:$AT35,0)+COUNTIFS($B35:$AT35,AS35,$B$1:$AT$1,"&lt;"&amp;44))</f>
        <v>8</v>
      </c>
      <c r="CM35">
        <f>(RANK(_calc_라운드기준!AT35,_calc_라운드기준!$B35:$AT35,0)+COUNTIFS(_calc_라운드기준!$B35:$AT35,_calc_라운드기준!AT35,$B$1:$AT$1,"&lt;"&amp;45))-(RANK(AT35,$B35:$AT35,0)+COUNTIFS($B35:$AT35,AT35,$B$1:$AT$1,"&lt;"&amp;45))</f>
        <v>35</v>
      </c>
      <c r="CN35">
        <f t="shared" si="45"/>
        <v>40</v>
      </c>
      <c r="CO35">
        <f t="shared" si="46"/>
        <v>29</v>
      </c>
      <c r="CP35">
        <f t="shared" si="47"/>
        <v>27</v>
      </c>
      <c r="CQ35">
        <f t="shared" si="48"/>
        <v>36</v>
      </c>
      <c r="CR35">
        <f t="shared" si="49"/>
        <v>38</v>
      </c>
      <c r="CS35">
        <f t="shared" si="50"/>
        <v>25</v>
      </c>
      <c r="CT35">
        <f t="shared" si="51"/>
        <v>30</v>
      </c>
      <c r="CU35">
        <f t="shared" si="52"/>
        <v>43</v>
      </c>
      <c r="CV35">
        <f t="shared" si="53"/>
        <v>41</v>
      </c>
      <c r="CW35">
        <f t="shared" si="54"/>
        <v>16</v>
      </c>
      <c r="CX35">
        <f t="shared" si="55"/>
        <v>14</v>
      </c>
      <c r="CY35">
        <f t="shared" si="56"/>
        <v>15</v>
      </c>
      <c r="CZ35">
        <f t="shared" si="57"/>
        <v>6</v>
      </c>
      <c r="DA35">
        <f t="shared" si="58"/>
        <v>7</v>
      </c>
      <c r="DB35">
        <f t="shared" si="59"/>
        <v>23</v>
      </c>
      <c r="DC35">
        <f t="shared" si="60"/>
        <v>26</v>
      </c>
      <c r="DD35">
        <f t="shared" si="61"/>
        <v>37</v>
      </c>
      <c r="DE35">
        <f t="shared" si="62"/>
        <v>4</v>
      </c>
      <c r="DF35">
        <f t="shared" si="63"/>
        <v>5</v>
      </c>
      <c r="DG35">
        <f t="shared" si="64"/>
        <v>42</v>
      </c>
      <c r="DH35">
        <f t="shared" si="65"/>
        <v>2</v>
      </c>
      <c r="DI35">
        <f t="shared" si="66"/>
        <v>20</v>
      </c>
      <c r="DJ35">
        <f t="shared" si="67"/>
        <v>45</v>
      </c>
      <c r="DK35">
        <f t="shared" si="68"/>
        <v>32</v>
      </c>
      <c r="DL35">
        <f t="shared" si="69"/>
        <v>35</v>
      </c>
      <c r="DM35">
        <f t="shared" si="70"/>
        <v>12</v>
      </c>
      <c r="DN35">
        <f t="shared" si="71"/>
        <v>44</v>
      </c>
      <c r="DO35">
        <f t="shared" si="72"/>
        <v>31</v>
      </c>
      <c r="DP35">
        <f t="shared" si="73"/>
        <v>33</v>
      </c>
      <c r="DQ35">
        <f t="shared" si="74"/>
        <v>11</v>
      </c>
      <c r="DR35">
        <f t="shared" si="75"/>
        <v>9</v>
      </c>
      <c r="DS35">
        <f t="shared" si="76"/>
        <v>21</v>
      </c>
      <c r="DT35">
        <f t="shared" si="77"/>
        <v>13</v>
      </c>
      <c r="DU35">
        <f t="shared" si="78"/>
        <v>3</v>
      </c>
      <c r="DV35">
        <f t="shared" si="79"/>
        <v>10</v>
      </c>
      <c r="DW35">
        <f t="shared" si="80"/>
        <v>17</v>
      </c>
      <c r="DX35">
        <f t="shared" si="81"/>
        <v>34</v>
      </c>
      <c r="DY35">
        <f t="shared" si="82"/>
        <v>8</v>
      </c>
      <c r="DZ35">
        <f t="shared" si="83"/>
        <v>22</v>
      </c>
      <c r="EA35">
        <f t="shared" si="84"/>
        <v>39</v>
      </c>
      <c r="EB35">
        <f t="shared" si="85"/>
        <v>24</v>
      </c>
      <c r="EC35">
        <f t="shared" si="86"/>
        <v>28</v>
      </c>
      <c r="ED35">
        <f t="shared" si="87"/>
        <v>18</v>
      </c>
      <c r="EE35">
        <f t="shared" si="88"/>
        <v>19</v>
      </c>
      <c r="EF35">
        <f t="shared" si="89"/>
        <v>1</v>
      </c>
    </row>
    <row r="36" spans="1:136" ht="16.5" customHeight="1">
      <c r="A36">
        <f>_calc_라운드기준!A36</f>
        <v>1210</v>
      </c>
      <c r="B36">
        <f>INDEX(_calc_누적빈도!B:B,$A36)-INDEX(_calc_누적빈도!B:B,$A36-기준450회_후보!$B$1)</f>
        <v>55</v>
      </c>
      <c r="C36">
        <f>INDEX(_calc_누적빈도!C:C,$A36)-INDEX(_calc_누적빈도!C:C,$A36-기준450회_후보!$B$1)</f>
        <v>50</v>
      </c>
      <c r="D36">
        <f>INDEX(_calc_누적빈도!D:D,$A36)-INDEX(_calc_누적빈도!D:D,$A36-기준450회_후보!$B$1)</f>
        <v>69</v>
      </c>
      <c r="E36">
        <f>INDEX(_calc_누적빈도!E:E,$A36)-INDEX(_calc_누적빈도!E:E,$A36-기준450회_후보!$B$1)</f>
        <v>50</v>
      </c>
      <c r="F36">
        <f>INDEX(_calc_누적빈도!F:F,$A36)-INDEX(_calc_누적빈도!F:F,$A36-기준450회_후보!$B$1)</f>
        <v>45</v>
      </c>
      <c r="G36">
        <f>INDEX(_calc_누적빈도!G:G,$A36)-INDEX(_calc_누적빈도!G:G,$A36-기준450회_후보!$B$1)</f>
        <v>70</v>
      </c>
      <c r="H36">
        <f>INDEX(_calc_누적빈도!H:H,$A36)-INDEX(_calc_누적빈도!H:H,$A36-기준450회_후보!$B$1)</f>
        <v>63</v>
      </c>
      <c r="I36">
        <f>INDEX(_calc_누적빈도!I:I,$A36)-INDEX(_calc_누적빈도!I:I,$A36-기준450회_후보!$B$1)</f>
        <v>47</v>
      </c>
      <c r="J36">
        <f>INDEX(_calc_누적빈도!J:J,$A36)-INDEX(_calc_누적빈도!J:J,$A36-기준450회_후보!$B$1)</f>
        <v>55</v>
      </c>
      <c r="K36">
        <f>INDEX(_calc_누적빈도!K:K,$A36)-INDEX(_calc_누적빈도!K:K,$A36-기준450회_후보!$B$1)</f>
        <v>54</v>
      </c>
      <c r="L36">
        <f>INDEX(_calc_누적빈도!L:L,$A36)-INDEX(_calc_누적빈도!L:L,$A36-기준450회_후보!$B$1)</f>
        <v>59</v>
      </c>
      <c r="M36">
        <f>INDEX(_calc_누적빈도!M:M,$A36)-INDEX(_calc_누적빈도!M:M,$A36-기준450회_후보!$B$1)</f>
        <v>78</v>
      </c>
      <c r="N36">
        <f>INDEX(_calc_누적빈도!N:N,$A36)-INDEX(_calc_누적빈도!N:N,$A36-기준450회_후보!$B$1)</f>
        <v>67</v>
      </c>
      <c r="O36">
        <f>INDEX(_calc_누적빈도!O:O,$A36)-INDEX(_calc_누적빈도!O:O,$A36-기준450회_후보!$B$1)</f>
        <v>60</v>
      </c>
      <c r="P36">
        <f>INDEX(_calc_누적빈도!P:P,$A36)-INDEX(_calc_누적빈도!P:P,$A36-기준450회_후보!$B$1)</f>
        <v>59</v>
      </c>
      <c r="Q36">
        <f>INDEX(_calc_누적빈도!Q:Q,$A36)-INDEX(_calc_누적빈도!Q:Q,$A36-기준450회_후보!$B$1)</f>
        <v>72</v>
      </c>
      <c r="R36">
        <f>INDEX(_calc_누적빈도!R:R,$A36)-INDEX(_calc_누적빈도!R:R,$A36-기준450회_후보!$B$1)</f>
        <v>57</v>
      </c>
      <c r="S36">
        <f>INDEX(_calc_누적빈도!S:S,$A36)-INDEX(_calc_누적빈도!S:S,$A36-기준450회_후보!$B$1)</f>
        <v>68</v>
      </c>
      <c r="T36">
        <f>INDEX(_calc_누적빈도!T:T,$A36)-INDEX(_calc_누적빈도!T:T,$A36-기준450회_후보!$B$1)</f>
        <v>63</v>
      </c>
      <c r="U36">
        <f>INDEX(_calc_누적빈도!U:U,$A36)-INDEX(_calc_누적빈도!U:U,$A36-기준450회_후보!$B$1)</f>
        <v>49</v>
      </c>
      <c r="V36">
        <f>INDEX(_calc_누적빈도!V:V,$A36)-INDEX(_calc_누적빈도!V:V,$A36-기준450회_후보!$B$1)</f>
        <v>70</v>
      </c>
      <c r="W36">
        <f>INDEX(_calc_누적빈도!W:W,$A36)-INDEX(_calc_누적빈도!W:W,$A36-기준450회_후보!$B$1)</f>
        <v>57</v>
      </c>
      <c r="X36">
        <f>INDEX(_calc_누적빈도!X:X,$A36)-INDEX(_calc_누적빈도!X:X,$A36-기준450회_후보!$B$1)</f>
        <v>52</v>
      </c>
      <c r="Y36">
        <f>INDEX(_calc_누적빈도!Y:Y,$A36)-INDEX(_calc_누적빈도!Y:Y,$A36-기준450회_후보!$B$1)</f>
        <v>62</v>
      </c>
      <c r="Z36">
        <f>INDEX(_calc_누적빈도!Z:Z,$A36)-INDEX(_calc_누적빈도!Z:Z,$A36-기준450회_후보!$B$1)</f>
        <v>48</v>
      </c>
      <c r="AA36">
        <f>INDEX(_calc_누적빈도!AA:AA,$A36)-INDEX(_calc_누적빈도!AA:AA,$A36-기준450회_후보!$B$1)</f>
        <v>61</v>
      </c>
      <c r="AB36">
        <f>INDEX(_calc_누적빈도!AB:AB,$A36)-INDEX(_calc_누적빈도!AB:AB,$A36-기준450회_후보!$B$1)</f>
        <v>58</v>
      </c>
      <c r="AC36">
        <f>INDEX(_calc_누적빈도!AC:AC,$A36)-INDEX(_calc_누적빈도!AC:AC,$A36-기준450회_후보!$B$1)</f>
        <v>61</v>
      </c>
      <c r="AD36">
        <f>INDEX(_calc_누적빈도!AD:AD,$A36)-INDEX(_calc_누적빈도!AD:AD,$A36-기준450회_후보!$B$1)</f>
        <v>59</v>
      </c>
      <c r="AE36">
        <f>INDEX(_calc_누적빈도!AE:AE,$A36)-INDEX(_calc_누적빈도!AE:AE,$A36-기준450회_후보!$B$1)</f>
        <v>66</v>
      </c>
      <c r="AF36">
        <f>INDEX(_calc_누적빈도!AF:AF,$A36)-INDEX(_calc_누적빈도!AF:AF,$A36-기준450회_후보!$B$1)</f>
        <v>63</v>
      </c>
      <c r="AG36">
        <f>INDEX(_calc_누적빈도!AG:AG,$A36)-INDEX(_calc_누적빈도!AG:AG,$A36-기준450회_후보!$B$1)</f>
        <v>53</v>
      </c>
      <c r="AH36">
        <f>INDEX(_calc_누적빈도!AH:AH,$A36)-INDEX(_calc_누적빈도!AH:AH,$A36-기준450회_후보!$B$1)</f>
        <v>65</v>
      </c>
      <c r="AI36">
        <f>INDEX(_calc_누적빈도!AI:AI,$A36)-INDEX(_calc_누적빈도!AI:AI,$A36-기준450회_후보!$B$1)</f>
        <v>63</v>
      </c>
      <c r="AJ36">
        <f>INDEX(_calc_누적빈도!AJ:AJ,$A36)-INDEX(_calc_누적빈도!AJ:AJ,$A36-기준450회_후보!$B$1)</f>
        <v>66</v>
      </c>
      <c r="AK36">
        <f>INDEX(_calc_누적빈도!AK:AK,$A36)-INDEX(_calc_누적빈도!AK:AK,$A36-기준450회_후보!$B$1)</f>
        <v>60</v>
      </c>
      <c r="AL36">
        <f>INDEX(_calc_누적빈도!AL:AL,$A36)-INDEX(_calc_누적빈도!AL:AL,$A36-기준450회_후보!$B$1)</f>
        <v>59</v>
      </c>
      <c r="AM36">
        <f>INDEX(_calc_누적빈도!AM:AM,$A36)-INDEX(_calc_누적빈도!AM:AM,$A36-기준450회_후보!$B$1)</f>
        <v>73</v>
      </c>
      <c r="AN36">
        <f>INDEX(_calc_누적빈도!AN:AN,$A36)-INDEX(_calc_누적빈도!AN:AN,$A36-기준450회_후보!$B$1)</f>
        <v>65</v>
      </c>
      <c r="AO36">
        <f>INDEX(_calc_누적빈도!AO:AO,$A36)-INDEX(_calc_누적빈도!AO:AO,$A36-기준450회_후보!$B$1)</f>
        <v>53</v>
      </c>
      <c r="AP36">
        <f>INDEX(_calc_누적빈도!AP:AP,$A36)-INDEX(_calc_누적빈도!AP:AP,$A36-기준450회_후보!$B$1)</f>
        <v>54</v>
      </c>
      <c r="AQ36">
        <f>INDEX(_calc_누적빈도!AQ:AQ,$A36)-INDEX(_calc_누적빈도!AQ:AQ,$A36-기준450회_후보!$B$1)</f>
        <v>62</v>
      </c>
      <c r="AR36">
        <f>INDEX(_calc_누적빈도!AR:AR,$A36)-INDEX(_calc_누적빈도!AR:AR,$A36-기준450회_후보!$B$1)</f>
        <v>57</v>
      </c>
      <c r="AS36">
        <f>INDEX(_calc_누적빈도!AS:AS,$A36)-INDEX(_calc_누적빈도!AS:AS,$A36-기준450회_후보!$B$1)</f>
        <v>55</v>
      </c>
      <c r="AT36">
        <f>INDEX(_calc_누적빈도!AT:AT,$A36)-INDEX(_calc_누적빈도!AT:AT,$A36-기준450회_후보!$B$1)</f>
        <v>68</v>
      </c>
      <c r="AU36">
        <f>(RANK(_calc_라운드기준!B36,_calc_라운드기준!$B36:$AT36,0)+COUNTIFS(_calc_라운드기준!$B36:$AT36,_calc_라운드기준!B36,$B$1:$AT$1,"&lt;"&amp;1))-(RANK(B36,$B36:$AT36,0)+COUNTIFS($B36:$AT36,B36,$B$1:$AT$1,"&lt;"&amp;1))</f>
        <v>-17</v>
      </c>
      <c r="AV36">
        <f>(RANK(_calc_라운드기준!C36,_calc_라운드기준!$B36:$AT36,0)+COUNTIFS(_calc_라운드기준!$B36:$AT36,_calc_라운드기준!C36,$B$1:$AT$1,"&lt;"&amp;2))-(RANK(C36,$B36:$AT36,0)+COUNTIFS($B36:$AT36,C36,$B$1:$AT$1,"&lt;"&amp;2))</f>
        <v>-7</v>
      </c>
      <c r="AW36">
        <f>(RANK(_calc_라운드기준!D36,_calc_라운드기준!$B36:$AT36,0)+COUNTIFS(_calc_라운드기준!$B36:$AT36,_calc_라운드기준!D36,$B$1:$AT$1,"&lt;"&amp;3))-(RANK(D36,$B36:$AT36,0)+COUNTIFS($B36:$AT36,D36,$B$1:$AT$1,"&lt;"&amp;3))</f>
        <v>-4</v>
      </c>
      <c r="AX36">
        <f>(RANK(_calc_라운드기준!E36,_calc_라운드기준!$B36:$AT36,0)+COUNTIFS(_calc_라운드기준!$B36:$AT36,_calc_라운드기준!E36,$B$1:$AT$1,"&lt;"&amp;4))-(RANK(E36,$B36:$AT36,0)+COUNTIFS($B36:$AT36,E36,$B$1:$AT$1,"&lt;"&amp;4))</f>
        <v>-15</v>
      </c>
      <c r="AY36">
        <f>(RANK(_calc_라운드기준!F36,_calc_라운드기준!$B36:$AT36,0)+COUNTIFS(_calc_라운드기준!$B36:$AT36,_calc_라운드기준!F36,$B$1:$AT$1,"&lt;"&amp;5))-(RANK(F36,$B36:$AT36,0)+COUNTIFS($B36:$AT36,F36,$B$1:$AT$1,"&lt;"&amp;5))</f>
        <v>-18</v>
      </c>
      <c r="AZ36">
        <f>(RANK(_calc_라운드기준!G36,_calc_라운드기준!$B36:$AT36,0)+COUNTIFS(_calc_라운드기준!$B36:$AT36,_calc_라운드기준!G36,$B$1:$AT$1,"&lt;"&amp;6))-(RANK(G36,$B36:$AT36,0)+COUNTIFS($B36:$AT36,G36,$B$1:$AT$1,"&lt;"&amp;6))</f>
        <v>1</v>
      </c>
      <c r="BA36">
        <f>(RANK(_calc_라운드기준!H36,_calc_라운드기준!$B36:$AT36,0)+COUNTIFS(_calc_라운드기준!$B36:$AT36,_calc_라운드기준!H36,$B$1:$AT$1,"&lt;"&amp;7))-(RANK(H36,$B36:$AT36,0)+COUNTIFS($B36:$AT36,H36,$B$1:$AT$1,"&lt;"&amp;7))</f>
        <v>-8</v>
      </c>
      <c r="BB36">
        <f>(RANK(_calc_라운드기준!I36,_calc_라운드기준!$B36:$AT36,0)+COUNTIFS(_calc_라운드기준!$B36:$AT36,_calc_라운드기준!I36,$B$1:$AT$1,"&lt;"&amp;8))-(RANK(I36,$B36:$AT36,0)+COUNTIFS($B36:$AT36,I36,$B$1:$AT$1,"&lt;"&amp;8))</f>
        <v>-28</v>
      </c>
      <c r="BC36">
        <f>(RANK(_calc_라운드기준!J36,_calc_라운드기준!$B36:$AT36,0)+COUNTIFS(_calc_라운드기준!$B36:$AT36,_calc_라운드기준!J36,$B$1:$AT$1,"&lt;"&amp;9))-(RANK(J36,$B36:$AT36,0)+COUNTIFS($B36:$AT36,J36,$B$1:$AT$1,"&lt;"&amp;9))</f>
        <v>-16</v>
      </c>
      <c r="BD36">
        <f>(RANK(_calc_라운드기준!K36,_calc_라운드기준!$B36:$AT36,0)+COUNTIFS(_calc_라운드기준!$B36:$AT36,_calc_라운드기준!K36,$B$1:$AT$1,"&lt;"&amp;10))-(RANK(K36,$B36:$AT36,0)+COUNTIFS($B36:$AT36,K36,$B$1:$AT$1,"&lt;"&amp;10))</f>
        <v>9</v>
      </c>
      <c r="BE36">
        <f>(RANK(_calc_라운드기준!L36,_calc_라운드기준!$B36:$AT36,0)+COUNTIFS(_calc_라운드기준!$B36:$AT36,_calc_라운드기준!L36,$B$1:$AT$1,"&lt;"&amp;11))-(RANK(L36,$B36:$AT36,0)+COUNTIFS($B36:$AT36,L36,$B$1:$AT$1,"&lt;"&amp;11))</f>
        <v>10</v>
      </c>
      <c r="BF36">
        <f>(RANK(_calc_라운드기준!M36,_calc_라운드기준!$B36:$AT36,0)+COUNTIFS(_calc_라운드기준!$B36:$AT36,_calc_라운드기준!M36,$B$1:$AT$1,"&lt;"&amp;12))-(RANK(M36,$B36:$AT36,0)+COUNTIFS($B36:$AT36,M36,$B$1:$AT$1,"&lt;"&amp;12))</f>
        <v>8</v>
      </c>
      <c r="BG36">
        <f>(RANK(_calc_라운드기준!N36,_calc_라운드기준!$B36:$AT36,0)+COUNTIFS(_calc_라운드기준!$B36:$AT36,_calc_라운드기준!N36,$B$1:$AT$1,"&lt;"&amp;13))-(RANK(N36,$B36:$AT36,0)+COUNTIFS($B36:$AT36,N36,$B$1:$AT$1,"&lt;"&amp;13))</f>
        <v>9</v>
      </c>
      <c r="BH36">
        <f>(RANK(_calc_라운드기준!O36,_calc_라운드기준!$B36:$AT36,0)+COUNTIFS(_calc_라운드기준!$B36:$AT36,_calc_라운드기준!O36,$B$1:$AT$1,"&lt;"&amp;14))-(RANK(O36,$B36:$AT36,0)+COUNTIFS($B36:$AT36,O36,$B$1:$AT$1,"&lt;"&amp;14))</f>
        <v>17</v>
      </c>
      <c r="BI36">
        <f>(RANK(_calc_라운드기준!P36,_calc_라운드기준!$B36:$AT36,0)+COUNTIFS(_calc_라운드기준!$B36:$AT36,_calc_라운드기준!P36,$B$1:$AT$1,"&lt;"&amp;15))-(RANK(P36,$B36:$AT36,0)+COUNTIFS($B36:$AT36,P36,$B$1:$AT$1,"&lt;"&amp;15))</f>
        <v>3</v>
      </c>
      <c r="BJ36">
        <f>(RANK(_calc_라운드기준!Q36,_calc_라운드기준!$B36:$AT36,0)+COUNTIFS(_calc_라운드기준!$B36:$AT36,_calc_라운드기준!Q36,$B$1:$AT$1,"&lt;"&amp;16))-(RANK(Q36,$B36:$AT36,0)+COUNTIFS($B36:$AT36,Q36,$B$1:$AT$1,"&lt;"&amp;16))</f>
        <v>-2</v>
      </c>
      <c r="BK36">
        <f>(RANK(_calc_라운드기준!R36,_calc_라운드기준!$B36:$AT36,0)+COUNTIFS(_calc_라운드기준!$B36:$AT36,_calc_라운드기준!R36,$B$1:$AT$1,"&lt;"&amp;17))-(RANK(R36,$B36:$AT36,0)+COUNTIFS($B36:$AT36,R36,$B$1:$AT$1,"&lt;"&amp;17))</f>
        <v>-10</v>
      </c>
      <c r="BL36">
        <f>(RANK(_calc_라운드기준!S36,_calc_라운드기준!$B36:$AT36,0)+COUNTIFS(_calc_라운드기준!$B36:$AT36,_calc_라운드기준!S36,$B$1:$AT$1,"&lt;"&amp;18))-(RANK(S36,$B36:$AT36,0)+COUNTIFS($B36:$AT36,S36,$B$1:$AT$1,"&lt;"&amp;18))</f>
        <v>22</v>
      </c>
      <c r="BM36">
        <f>(RANK(_calc_라운드기준!T36,_calc_라운드기준!$B36:$AT36,0)+COUNTIFS(_calc_라운드기준!$B36:$AT36,_calc_라운드기준!T36,$B$1:$AT$1,"&lt;"&amp;19))-(RANK(T36,$B36:$AT36,0)+COUNTIFS($B36:$AT36,T36,$B$1:$AT$1,"&lt;"&amp;19))</f>
        <v>20</v>
      </c>
      <c r="BN36">
        <f>(RANK(_calc_라운드기준!U36,_calc_라운드기준!$B36:$AT36,0)+COUNTIFS(_calc_라운드기준!$B36:$AT36,_calc_라운드기준!U36,$B$1:$AT$1,"&lt;"&amp;20))-(RANK(U36,$B36:$AT36,0)+COUNTIFS($B36:$AT36,U36,$B$1:$AT$1,"&lt;"&amp;20))</f>
        <v>-22</v>
      </c>
      <c r="BO36">
        <f>(RANK(_calc_라운드기준!V36,_calc_라운드기준!$B36:$AT36,0)+COUNTIFS(_calc_라운드기준!$B36:$AT36,_calc_라운드기준!V36,$B$1:$AT$1,"&lt;"&amp;21))-(RANK(V36,$B36:$AT36,0)+COUNTIFS($B36:$AT36,V36,$B$1:$AT$1,"&lt;"&amp;21))</f>
        <v>31</v>
      </c>
      <c r="BP36">
        <f>(RANK(_calc_라운드기준!W36,_calc_라운드기준!$B36:$AT36,0)+COUNTIFS(_calc_라운드기준!$B36:$AT36,_calc_라운드기준!W36,$B$1:$AT$1,"&lt;"&amp;22))-(RANK(W36,$B36:$AT36,0)+COUNTIFS($B36:$AT36,W36,$B$1:$AT$1,"&lt;"&amp;22))</f>
        <v>10</v>
      </c>
      <c r="BQ36">
        <f>(RANK(_calc_라운드기준!X36,_calc_라운드기준!$B36:$AT36,0)+COUNTIFS(_calc_라운드기준!$B36:$AT36,_calc_라운드기준!X36,$B$1:$AT$1,"&lt;"&amp;23))-(RANK(X36,$B36:$AT36,0)+COUNTIFS($B36:$AT36,X36,$B$1:$AT$1,"&lt;"&amp;23))</f>
        <v>-32</v>
      </c>
      <c r="BR36">
        <f>(RANK(_calc_라운드기준!Y36,_calc_라운드기준!$B36:$AT36,0)+COUNTIFS(_calc_라운드기준!$B36:$AT36,_calc_라운드기준!Y36,$B$1:$AT$1,"&lt;"&amp;24))-(RANK(Y36,$B36:$AT36,0)+COUNTIFS($B36:$AT36,Y36,$B$1:$AT$1,"&lt;"&amp;24))</f>
        <v>-15</v>
      </c>
      <c r="BS36">
        <f>(RANK(_calc_라운드기준!Z36,_calc_라운드기준!$B36:$AT36,0)+COUNTIFS(_calc_라운드기준!$B36:$AT36,_calc_라운드기준!Z36,$B$1:$AT$1,"&lt;"&amp;25))-(RANK(Z36,$B36:$AT36,0)+COUNTIFS($B36:$AT36,Z36,$B$1:$AT$1,"&lt;"&amp;25))</f>
        <v>-13</v>
      </c>
      <c r="BT36">
        <f>(RANK(_calc_라운드기준!AA36,_calc_라운드기준!$B36:$AT36,0)+COUNTIFS(_calc_라운드기준!$B36:$AT36,_calc_라운드기준!AA36,$B$1:$AT$1,"&lt;"&amp;26))-(RANK(AA36,$B36:$AT36,0)+COUNTIFS($B36:$AT36,AA36,$B$1:$AT$1,"&lt;"&amp;26))</f>
        <v>11</v>
      </c>
      <c r="BU36">
        <f>(RANK(_calc_라운드기준!AB36,_calc_라운드기준!$B36:$AT36,0)+COUNTIFS(_calc_라운드기준!$B36:$AT36,_calc_라운드기준!AB36,$B$1:$AT$1,"&lt;"&amp;27))-(RANK(AB36,$B36:$AT36,0)+COUNTIFS($B36:$AT36,AB36,$B$1:$AT$1,"&lt;"&amp;27))</f>
        <v>-24</v>
      </c>
      <c r="BV36">
        <f>(RANK(_calc_라운드기준!AC36,_calc_라운드기준!$B36:$AT36,0)+COUNTIFS(_calc_라운드기준!$B36:$AT36,_calc_라운드기준!AC36,$B$1:$AT$1,"&lt;"&amp;28))-(RANK(AC36,$B36:$AT36,0)+COUNTIFS($B36:$AT36,AC36,$B$1:$AT$1,"&lt;"&amp;28))</f>
        <v>-11</v>
      </c>
      <c r="BW36">
        <f>(RANK(_calc_라운드기준!AD36,_calc_라운드기준!$B36:$AT36,0)+COUNTIFS(_calc_라운드기준!$B36:$AT36,_calc_라운드기준!AD36,$B$1:$AT$1,"&lt;"&amp;29))-(RANK(AD36,$B36:$AT36,0)+COUNTIFS($B36:$AT36,AD36,$B$1:$AT$1,"&lt;"&amp;29))</f>
        <v>-15</v>
      </c>
      <c r="BX36">
        <f>(RANK(_calc_라운드기준!AE36,_calc_라운드기준!$B36:$AT36,0)+COUNTIFS(_calc_라운드기준!$B36:$AT36,_calc_라운드기준!AE36,$B$1:$AT$1,"&lt;"&amp;30))-(RANK(AE36,$B36:$AT36,0)+COUNTIFS($B36:$AT36,AE36,$B$1:$AT$1,"&lt;"&amp;30))</f>
        <v>11</v>
      </c>
      <c r="BY36">
        <f>(RANK(_calc_라운드기준!AF36,_calc_라운드기준!$B36:$AT36,0)+COUNTIFS(_calc_라운드기준!$B36:$AT36,_calc_라운드기준!AF36,$B$1:$AT$1,"&lt;"&amp;31))-(RANK(AF36,$B36:$AT36,0)+COUNTIFS($B36:$AT36,AF36,$B$1:$AT$1,"&lt;"&amp;31))</f>
        <v>16</v>
      </c>
      <c r="BZ36">
        <f>(RANK(_calc_라운드기준!AG36,_calc_라운드기준!$B36:$AT36,0)+COUNTIFS(_calc_라운드기준!$B36:$AT36,_calc_라운드기준!AG36,$B$1:$AT$1,"&lt;"&amp;32))-(RANK(AG36,$B36:$AT36,0)+COUNTIFS($B36:$AT36,AG36,$B$1:$AT$1,"&lt;"&amp;32))</f>
        <v>4</v>
      </c>
      <c r="CA36">
        <f>(RANK(_calc_라운드기준!AH36,_calc_라운드기준!$B36:$AT36,0)+COUNTIFS(_calc_라운드기준!$B36:$AT36,_calc_라운드기준!AH36,$B$1:$AT$1,"&lt;"&amp;33))-(RANK(AH36,$B36:$AT36,0)+COUNTIFS($B36:$AT36,AH36,$B$1:$AT$1,"&lt;"&amp;33))</f>
        <v>10</v>
      </c>
      <c r="CB36">
        <f>(RANK(_calc_라운드기준!AI36,_calc_라운드기준!$B36:$AT36,0)+COUNTIFS(_calc_라운드기준!$B36:$AT36,_calc_라운드기준!AI36,$B$1:$AT$1,"&lt;"&amp;34))-(RANK(AI36,$B36:$AT36,0)+COUNTIFS($B36:$AT36,AI36,$B$1:$AT$1,"&lt;"&amp;34))</f>
        <v>28</v>
      </c>
      <c r="CC36">
        <f>(RANK(_calc_라운드기준!AJ36,_calc_라운드기준!$B36:$AT36,0)+COUNTIFS(_calc_라운드기준!$B36:$AT36,_calc_라운드기준!AJ36,$B$1:$AT$1,"&lt;"&amp;35))-(RANK(AJ36,$B36:$AT36,0)+COUNTIFS($B36:$AT36,AJ36,$B$1:$AT$1,"&lt;"&amp;35))</f>
        <v>12</v>
      </c>
      <c r="CD36">
        <f>(RANK(_calc_라운드기준!AK36,_calc_라운드기준!$B36:$AT36,0)+COUNTIFS(_calc_라운드기준!$B36:$AT36,_calc_라운드기준!AK36,$B$1:$AT$1,"&lt;"&amp;36))-(RANK(AK36,$B36:$AT36,0)+COUNTIFS($B36:$AT36,AK36,$B$1:$AT$1,"&lt;"&amp;36))</f>
        <v>1</v>
      </c>
      <c r="CE36">
        <f>(RANK(_calc_라운드기준!AL36,_calc_라운드기준!$B36:$AT36,0)+COUNTIFS(_calc_라운드기준!$B36:$AT36,_calc_라운드기준!AL36,$B$1:$AT$1,"&lt;"&amp;37))-(RANK(AL36,$B36:$AT36,0)+COUNTIFS($B36:$AT36,AL36,$B$1:$AT$1,"&lt;"&amp;37))</f>
        <v>-15</v>
      </c>
      <c r="CF36">
        <f>(RANK(_calc_라운드기준!AM36,_calc_라운드기준!$B36:$AT36,0)+COUNTIFS(_calc_라운드기준!$B36:$AT36,_calc_라운드기준!AM36,$B$1:$AT$1,"&lt;"&amp;38))-(RANK(AM36,$B36:$AT36,0)+COUNTIFS($B36:$AT36,AM36,$B$1:$AT$1,"&lt;"&amp;38))</f>
        <v>23</v>
      </c>
      <c r="CG36">
        <f>(RANK(_calc_라운드기준!AN36,_calc_라운드기준!$B36:$AT36,0)+COUNTIFS(_calc_라운드기준!$B36:$AT36,_calc_라운드기준!AN36,$B$1:$AT$1,"&lt;"&amp;39))-(RANK(AN36,$B36:$AT36,0)+COUNTIFS($B36:$AT36,AN36,$B$1:$AT$1,"&lt;"&amp;39))</f>
        <v>-5</v>
      </c>
      <c r="CH36">
        <f>(RANK(_calc_라운드기준!AO36,_calc_라운드기준!$B36:$AT36,0)+COUNTIFS(_calc_라운드기준!$B36:$AT36,_calc_라운드기준!AO36,$B$1:$AT$1,"&lt;"&amp;40))-(RANK(AO36,$B36:$AT36,0)+COUNTIFS($B36:$AT36,AO36,$B$1:$AT$1,"&lt;"&amp;40))</f>
        <v>-25</v>
      </c>
      <c r="CI36">
        <f>(RANK(_calc_라운드기준!AP36,_calc_라운드기준!$B36:$AT36,0)+COUNTIFS(_calc_라운드기준!$B36:$AT36,_calc_라운드기준!AP36,$B$1:$AT$1,"&lt;"&amp;41))-(RANK(AP36,$B36:$AT36,0)+COUNTIFS($B36:$AT36,AP36,$B$1:$AT$1,"&lt;"&amp;41))</f>
        <v>1</v>
      </c>
      <c r="CJ36">
        <f>(RANK(_calc_라운드기준!AQ36,_calc_라운드기준!$B36:$AT36,0)+COUNTIFS(_calc_라운드기준!$B36:$AT36,_calc_라운드기준!AQ36,$B$1:$AT$1,"&lt;"&amp;42))-(RANK(AQ36,$B36:$AT36,0)+COUNTIFS($B36:$AT36,AQ36,$B$1:$AT$1,"&lt;"&amp;42))</f>
        <v>-5</v>
      </c>
      <c r="CK36">
        <f>(RANK(_calc_라운드기준!AR36,_calc_라운드기준!$B36:$AT36,0)+COUNTIFS(_calc_라운드기준!$B36:$AT36,_calc_라운드기준!AR36,$B$1:$AT$1,"&lt;"&amp;43))-(RANK(AR36,$B36:$AT36,0)+COUNTIFS($B36:$AT36,AR36,$B$1:$AT$1,"&lt;"&amp;43))</f>
        <v>11</v>
      </c>
      <c r="CL36">
        <f>(RANK(_calc_라운드기준!AS36,_calc_라운드기준!$B36:$AT36,0)+COUNTIFS(_calc_라운드기준!$B36:$AT36,_calc_라운드기준!AS36,$B$1:$AT$1,"&lt;"&amp;44))-(RANK(AS36,$B36:$AT36,0)+COUNTIFS($B36:$AT36,AS36,$B$1:$AT$1,"&lt;"&amp;44))</f>
        <v>9</v>
      </c>
      <c r="CM36">
        <f>(RANK(_calc_라운드기준!AT36,_calc_라운드기준!$B36:$AT36,0)+COUNTIFS(_calc_라운드기준!$B36:$AT36,_calc_라운드기준!AT36,$B$1:$AT$1,"&lt;"&amp;45))-(RANK(AT36,$B36:$AT36,0)+COUNTIFS($B36:$AT36,AT36,$B$1:$AT$1,"&lt;"&amp;45))</f>
        <v>30</v>
      </c>
      <c r="CN36">
        <f t="shared" si="45"/>
        <v>39</v>
      </c>
      <c r="CO36">
        <f t="shared" si="46"/>
        <v>29</v>
      </c>
      <c r="CP36">
        <f t="shared" si="47"/>
        <v>26</v>
      </c>
      <c r="CQ36">
        <f t="shared" si="48"/>
        <v>34</v>
      </c>
      <c r="CR36">
        <f t="shared" si="49"/>
        <v>40</v>
      </c>
      <c r="CS36">
        <f t="shared" si="50"/>
        <v>22</v>
      </c>
      <c r="CT36">
        <f t="shared" si="51"/>
        <v>30</v>
      </c>
      <c r="CU36">
        <f t="shared" si="52"/>
        <v>44</v>
      </c>
      <c r="CV36">
        <f t="shared" si="53"/>
        <v>38</v>
      </c>
      <c r="CW36">
        <f t="shared" si="54"/>
        <v>16</v>
      </c>
      <c r="CX36">
        <f t="shared" si="55"/>
        <v>13</v>
      </c>
      <c r="CY36">
        <f t="shared" si="56"/>
        <v>19</v>
      </c>
      <c r="CZ36">
        <f t="shared" si="57"/>
        <v>17</v>
      </c>
      <c r="DA36">
        <f t="shared" si="58"/>
        <v>7</v>
      </c>
      <c r="DB36">
        <f t="shared" si="59"/>
        <v>21</v>
      </c>
      <c r="DC36">
        <f t="shared" si="60"/>
        <v>25</v>
      </c>
      <c r="DD36">
        <f t="shared" si="61"/>
        <v>31</v>
      </c>
      <c r="DE36">
        <f t="shared" si="62"/>
        <v>5</v>
      </c>
      <c r="DF36">
        <f t="shared" si="63"/>
        <v>6</v>
      </c>
      <c r="DG36">
        <f t="shared" si="64"/>
        <v>41</v>
      </c>
      <c r="DH36">
        <f t="shared" si="65"/>
        <v>1</v>
      </c>
      <c r="DI36">
        <f t="shared" si="66"/>
        <v>14</v>
      </c>
      <c r="DJ36">
        <f t="shared" si="67"/>
        <v>45</v>
      </c>
      <c r="DK36">
        <f t="shared" si="68"/>
        <v>35</v>
      </c>
      <c r="DL36">
        <f t="shared" si="69"/>
        <v>33</v>
      </c>
      <c r="DM36">
        <f t="shared" si="70"/>
        <v>10</v>
      </c>
      <c r="DN36">
        <f t="shared" si="71"/>
        <v>42</v>
      </c>
      <c r="DO36">
        <f t="shared" si="72"/>
        <v>32</v>
      </c>
      <c r="DP36">
        <f t="shared" si="73"/>
        <v>36</v>
      </c>
      <c r="DQ36">
        <f t="shared" si="74"/>
        <v>11</v>
      </c>
      <c r="DR36">
        <f t="shared" si="75"/>
        <v>8</v>
      </c>
      <c r="DS36">
        <f t="shared" si="76"/>
        <v>20</v>
      </c>
      <c r="DT36">
        <f t="shared" si="77"/>
        <v>15</v>
      </c>
      <c r="DU36">
        <f t="shared" si="78"/>
        <v>3</v>
      </c>
      <c r="DV36">
        <f t="shared" si="79"/>
        <v>9</v>
      </c>
      <c r="DW36">
        <f t="shared" si="80"/>
        <v>23</v>
      </c>
      <c r="DX36">
        <f t="shared" si="81"/>
        <v>37</v>
      </c>
      <c r="DY36">
        <f t="shared" si="82"/>
        <v>4</v>
      </c>
      <c r="DZ36">
        <f t="shared" si="83"/>
        <v>27</v>
      </c>
      <c r="EA36">
        <f t="shared" si="84"/>
        <v>43</v>
      </c>
      <c r="EB36">
        <f t="shared" si="85"/>
        <v>24</v>
      </c>
      <c r="EC36">
        <f t="shared" si="86"/>
        <v>28</v>
      </c>
      <c r="ED36">
        <f t="shared" si="87"/>
        <v>12</v>
      </c>
      <c r="EE36">
        <f t="shared" si="88"/>
        <v>18</v>
      </c>
      <c r="EF36">
        <f t="shared" si="89"/>
        <v>2</v>
      </c>
    </row>
    <row r="37" spans="1:136" ht="16.5" customHeight="1">
      <c r="A37">
        <f>_calc_라운드기준!A37</f>
        <v>1209</v>
      </c>
      <c r="B37">
        <f>INDEX(_calc_누적빈도!B:B,$A37)-INDEX(_calc_누적빈도!B:B,$A37-기준450회_후보!$B$1)</f>
        <v>55</v>
      </c>
      <c r="C37">
        <f>INDEX(_calc_누적빈도!C:C,$A37)-INDEX(_calc_누적빈도!C:C,$A37-기준450회_후보!$B$1)</f>
        <v>49</v>
      </c>
      <c r="D37">
        <f>INDEX(_calc_누적빈도!D:D,$A37)-INDEX(_calc_누적빈도!D:D,$A37-기준450회_후보!$B$1)</f>
        <v>69</v>
      </c>
      <c r="E37">
        <f>INDEX(_calc_누적빈도!E:E,$A37)-INDEX(_calc_누적빈도!E:E,$A37-기준450회_후보!$B$1)</f>
        <v>50</v>
      </c>
      <c r="F37">
        <f>INDEX(_calc_누적빈도!F:F,$A37)-INDEX(_calc_누적빈도!F:F,$A37-기준450회_후보!$B$1)</f>
        <v>45</v>
      </c>
      <c r="G37">
        <f>INDEX(_calc_누적빈도!G:G,$A37)-INDEX(_calc_누적빈도!G:G,$A37-기준450회_후보!$B$1)</f>
        <v>70</v>
      </c>
      <c r="H37">
        <f>INDEX(_calc_누적빈도!H:H,$A37)-INDEX(_calc_누적빈도!H:H,$A37-기준450회_후보!$B$1)</f>
        <v>63</v>
      </c>
      <c r="I37">
        <f>INDEX(_calc_누적빈도!I:I,$A37)-INDEX(_calc_누적빈도!I:I,$A37-기준450회_후보!$B$1)</f>
        <v>47</v>
      </c>
      <c r="J37">
        <f>INDEX(_calc_누적빈도!J:J,$A37)-INDEX(_calc_누적빈도!J:J,$A37-기준450회_후보!$B$1)</f>
        <v>56</v>
      </c>
      <c r="K37">
        <f>INDEX(_calc_누적빈도!K:K,$A37)-INDEX(_calc_누적빈도!K:K,$A37-기준450회_후보!$B$1)</f>
        <v>54</v>
      </c>
      <c r="L37">
        <f>INDEX(_calc_누적빈도!L:L,$A37)-INDEX(_calc_누적빈도!L:L,$A37-기준450회_후보!$B$1)</f>
        <v>59</v>
      </c>
      <c r="M37">
        <f>INDEX(_calc_누적빈도!M:M,$A37)-INDEX(_calc_누적빈도!M:M,$A37-기준450회_후보!$B$1)</f>
        <v>78</v>
      </c>
      <c r="N37">
        <f>INDEX(_calc_누적빈도!N:N,$A37)-INDEX(_calc_누적빈도!N:N,$A37-기준450회_후보!$B$1)</f>
        <v>67</v>
      </c>
      <c r="O37">
        <f>INDEX(_calc_누적빈도!O:O,$A37)-INDEX(_calc_누적빈도!O:O,$A37-기준450회_후보!$B$1)</f>
        <v>60</v>
      </c>
      <c r="P37">
        <f>INDEX(_calc_누적빈도!P:P,$A37)-INDEX(_calc_누적빈도!P:P,$A37-기준450회_후보!$B$1)</f>
        <v>59</v>
      </c>
      <c r="Q37">
        <f>INDEX(_calc_누적빈도!Q:Q,$A37)-INDEX(_calc_누적빈도!Q:Q,$A37-기준450회_후보!$B$1)</f>
        <v>72</v>
      </c>
      <c r="R37">
        <f>INDEX(_calc_누적빈도!R:R,$A37)-INDEX(_calc_누적빈도!R:R,$A37-기준450회_후보!$B$1)</f>
        <v>56</v>
      </c>
      <c r="S37">
        <f>INDEX(_calc_누적빈도!S:S,$A37)-INDEX(_calc_누적빈도!S:S,$A37-기준450회_후보!$B$1)</f>
        <v>68</v>
      </c>
      <c r="T37">
        <f>INDEX(_calc_누적빈도!T:T,$A37)-INDEX(_calc_누적빈도!T:T,$A37-기준450회_후보!$B$1)</f>
        <v>63</v>
      </c>
      <c r="U37">
        <f>INDEX(_calc_누적빈도!U:U,$A37)-INDEX(_calc_누적빈도!U:U,$A37-기준450회_후보!$B$1)</f>
        <v>48</v>
      </c>
      <c r="V37">
        <f>INDEX(_calc_누적빈도!V:V,$A37)-INDEX(_calc_누적빈도!V:V,$A37-기준450회_후보!$B$1)</f>
        <v>70</v>
      </c>
      <c r="W37">
        <f>INDEX(_calc_누적빈도!W:W,$A37)-INDEX(_calc_누적빈도!W:W,$A37-기준450회_후보!$B$1)</f>
        <v>57</v>
      </c>
      <c r="X37">
        <f>INDEX(_calc_누적빈도!X:X,$A37)-INDEX(_calc_누적빈도!X:X,$A37-기준450회_후보!$B$1)</f>
        <v>52</v>
      </c>
      <c r="Y37">
        <f>INDEX(_calc_누적빈도!Y:Y,$A37)-INDEX(_calc_누적빈도!Y:Y,$A37-기준450회_후보!$B$1)</f>
        <v>62</v>
      </c>
      <c r="Z37">
        <f>INDEX(_calc_누적빈도!Z:Z,$A37)-INDEX(_calc_누적빈도!Z:Z,$A37-기준450회_후보!$B$1)</f>
        <v>48</v>
      </c>
      <c r="AA37">
        <f>INDEX(_calc_누적빈도!AA:AA,$A37)-INDEX(_calc_누적빈도!AA:AA,$A37-기준450회_후보!$B$1)</f>
        <v>61</v>
      </c>
      <c r="AB37">
        <f>INDEX(_calc_누적빈도!AB:AB,$A37)-INDEX(_calc_누적빈도!AB:AB,$A37-기준450회_후보!$B$1)</f>
        <v>58</v>
      </c>
      <c r="AC37">
        <f>INDEX(_calc_누적빈도!AC:AC,$A37)-INDEX(_calc_누적빈도!AC:AC,$A37-기준450회_후보!$B$1)</f>
        <v>61</v>
      </c>
      <c r="AD37">
        <f>INDEX(_calc_누적빈도!AD:AD,$A37)-INDEX(_calc_누적빈도!AD:AD,$A37-기준450회_후보!$B$1)</f>
        <v>59</v>
      </c>
      <c r="AE37">
        <f>INDEX(_calc_누적빈도!AE:AE,$A37)-INDEX(_calc_누적빈도!AE:AE,$A37-기준450회_후보!$B$1)</f>
        <v>66</v>
      </c>
      <c r="AF37">
        <f>INDEX(_calc_누적빈도!AF:AF,$A37)-INDEX(_calc_누적빈도!AF:AF,$A37-기준450회_후보!$B$1)</f>
        <v>63</v>
      </c>
      <c r="AG37">
        <f>INDEX(_calc_누적빈도!AG:AG,$A37)-INDEX(_calc_누적빈도!AG:AG,$A37-기준450회_후보!$B$1)</f>
        <v>53</v>
      </c>
      <c r="AH37">
        <f>INDEX(_calc_누적빈도!AH:AH,$A37)-INDEX(_calc_누적빈도!AH:AH,$A37-기준450회_후보!$B$1)</f>
        <v>66</v>
      </c>
      <c r="AI37">
        <f>INDEX(_calc_누적빈도!AI:AI,$A37)-INDEX(_calc_누적빈도!AI:AI,$A37-기준450회_후보!$B$1)</f>
        <v>63</v>
      </c>
      <c r="AJ37">
        <f>INDEX(_calc_누적빈도!AJ:AJ,$A37)-INDEX(_calc_누적빈도!AJ:AJ,$A37-기준450회_후보!$B$1)</f>
        <v>65</v>
      </c>
      <c r="AK37">
        <f>INDEX(_calc_누적빈도!AK:AK,$A37)-INDEX(_calc_누적빈도!AK:AK,$A37-기준450회_후보!$B$1)</f>
        <v>61</v>
      </c>
      <c r="AL37">
        <f>INDEX(_calc_누적빈도!AL:AL,$A37)-INDEX(_calc_누적빈도!AL:AL,$A37-기준450회_후보!$B$1)</f>
        <v>58</v>
      </c>
      <c r="AM37">
        <f>INDEX(_calc_누적빈도!AM:AM,$A37)-INDEX(_calc_누적빈도!AM:AM,$A37-기준450회_후보!$B$1)</f>
        <v>73</v>
      </c>
      <c r="AN37">
        <f>INDEX(_calc_누적빈도!AN:AN,$A37)-INDEX(_calc_누적빈도!AN:AN,$A37-기준450회_후보!$B$1)</f>
        <v>64</v>
      </c>
      <c r="AO37">
        <f>INDEX(_calc_누적빈도!AO:AO,$A37)-INDEX(_calc_누적빈도!AO:AO,$A37-기준450회_후보!$B$1)</f>
        <v>54</v>
      </c>
      <c r="AP37">
        <f>INDEX(_calc_누적빈도!AP:AP,$A37)-INDEX(_calc_누적빈도!AP:AP,$A37-기준450회_후보!$B$1)</f>
        <v>54</v>
      </c>
      <c r="AQ37">
        <f>INDEX(_calc_누적빈도!AQ:AQ,$A37)-INDEX(_calc_누적빈도!AQ:AQ,$A37-기준450회_후보!$B$1)</f>
        <v>63</v>
      </c>
      <c r="AR37">
        <f>INDEX(_calc_누적빈도!AR:AR,$A37)-INDEX(_calc_누적빈도!AR:AR,$A37-기준450회_후보!$B$1)</f>
        <v>58</v>
      </c>
      <c r="AS37">
        <f>INDEX(_calc_누적빈도!AS:AS,$A37)-INDEX(_calc_누적빈도!AS:AS,$A37-기준450회_후보!$B$1)</f>
        <v>55</v>
      </c>
      <c r="AT37">
        <f>INDEX(_calc_누적빈도!AT:AT,$A37)-INDEX(_calc_누적빈도!AT:AT,$A37-기준450회_후보!$B$1)</f>
        <v>68</v>
      </c>
      <c r="AU37">
        <f>(RANK(_calc_라운드기준!B37,_calc_라운드기준!$B37:$AT37,0)+COUNTIFS(_calc_라운드기준!$B37:$AT37,_calc_라운드기준!B37,$B$1:$AT$1,"&lt;"&amp;1))-(RANK(B37,$B37:$AT37,0)+COUNTIFS($B37:$AT37,B37,$B$1:$AT$1,"&lt;"&amp;1))</f>
        <v>-17</v>
      </c>
      <c r="AV37">
        <f>(RANK(_calc_라운드기준!C37,_calc_라운드기준!$B37:$AT37,0)+COUNTIFS(_calc_라운드기준!$B37:$AT37,_calc_라운드기준!C37,$B$1:$AT$1,"&lt;"&amp;2))-(RANK(C37,$B37:$AT37,0)+COUNTIFS($B37:$AT37,C37,$B$1:$AT$1,"&lt;"&amp;2))</f>
        <v>-3</v>
      </c>
      <c r="AW37">
        <f>(RANK(_calc_라운드기준!D37,_calc_라운드기준!$B37:$AT37,0)+COUNTIFS(_calc_라운드기준!$B37:$AT37,_calc_라운드기준!D37,$B$1:$AT$1,"&lt;"&amp;3))-(RANK(D37,$B37:$AT37,0)+COUNTIFS($B37:$AT37,D37,$B$1:$AT$1,"&lt;"&amp;3))</f>
        <v>-5</v>
      </c>
      <c r="AX37">
        <f>(RANK(_calc_라운드기준!E37,_calc_라운드기준!$B37:$AT37,0)+COUNTIFS(_calc_라운드기준!$B37:$AT37,_calc_라운드기준!E37,$B$1:$AT$1,"&lt;"&amp;4))-(RANK(E37,$B37:$AT37,0)+COUNTIFS($B37:$AT37,E37,$B$1:$AT$1,"&lt;"&amp;4))</f>
        <v>-17</v>
      </c>
      <c r="AY37">
        <f>(RANK(_calc_라운드기준!F37,_calc_라운드기준!$B37:$AT37,0)+COUNTIFS(_calc_라운드기준!$B37:$AT37,_calc_라운드기준!F37,$B$1:$AT$1,"&lt;"&amp;5))-(RANK(F37,$B37:$AT37,0)+COUNTIFS($B37:$AT37,F37,$B$1:$AT$1,"&lt;"&amp;5))</f>
        <v>-21</v>
      </c>
      <c r="AZ37">
        <f>(RANK(_calc_라운드기준!G37,_calc_라운드기준!$B37:$AT37,0)+COUNTIFS(_calc_라운드기준!$B37:$AT37,_calc_라운드기준!G37,$B$1:$AT$1,"&lt;"&amp;6))-(RANK(G37,$B37:$AT37,0)+COUNTIFS($B37:$AT37,G37,$B$1:$AT$1,"&lt;"&amp;6))</f>
        <v>1</v>
      </c>
      <c r="BA37">
        <f>(RANK(_calc_라운드기준!H37,_calc_라운드기준!$B37:$AT37,0)+COUNTIFS(_calc_라운드기준!$B37:$AT37,_calc_라운드기준!H37,$B$1:$AT$1,"&lt;"&amp;7))-(RANK(H37,$B37:$AT37,0)+COUNTIFS($B37:$AT37,H37,$B$1:$AT$1,"&lt;"&amp;7))</f>
        <v>-8</v>
      </c>
      <c r="BB37">
        <f>(RANK(_calc_라운드기준!I37,_calc_라운드기준!$B37:$AT37,0)+COUNTIFS(_calc_라운드기준!$B37:$AT37,_calc_라운드기준!I37,$B$1:$AT$1,"&lt;"&amp;8))-(RANK(I37,$B37:$AT37,0)+COUNTIFS($B37:$AT37,I37,$B$1:$AT$1,"&lt;"&amp;8))</f>
        <v>-27</v>
      </c>
      <c r="BC37">
        <f>(RANK(_calc_라운드기준!J37,_calc_라운드기준!$B37:$AT37,0)+COUNTIFS(_calc_라운드기준!$B37:$AT37,_calc_라운드기준!J37,$B$1:$AT$1,"&lt;"&amp;9))-(RANK(J37,$B37:$AT37,0)+COUNTIFS($B37:$AT37,J37,$B$1:$AT$1,"&lt;"&amp;9))</f>
        <v>-21</v>
      </c>
      <c r="BD37">
        <f>(RANK(_calc_라운드기준!K37,_calc_라운드기준!$B37:$AT37,0)+COUNTIFS(_calc_라운드기준!$B37:$AT37,_calc_라운드기준!K37,$B$1:$AT$1,"&lt;"&amp;10))-(RANK(K37,$B37:$AT37,0)+COUNTIFS($B37:$AT37,K37,$B$1:$AT$1,"&lt;"&amp;10))</f>
        <v>9</v>
      </c>
      <c r="BE37">
        <f>(RANK(_calc_라운드기준!L37,_calc_라운드기준!$B37:$AT37,0)+COUNTIFS(_calc_라운드기준!$B37:$AT37,_calc_라운드기준!L37,$B$1:$AT$1,"&lt;"&amp;11))-(RANK(L37,$B37:$AT37,0)+COUNTIFS($B37:$AT37,L37,$B$1:$AT$1,"&lt;"&amp;11))</f>
        <v>9</v>
      </c>
      <c r="BF37">
        <f>(RANK(_calc_라운드기준!M37,_calc_라운드기준!$B37:$AT37,0)+COUNTIFS(_calc_라운드기준!$B37:$AT37,_calc_라운드기준!M37,$B$1:$AT$1,"&lt;"&amp;12))-(RANK(M37,$B37:$AT37,0)+COUNTIFS($B37:$AT37,M37,$B$1:$AT$1,"&lt;"&amp;12))</f>
        <v>10</v>
      </c>
      <c r="BG37">
        <f>(RANK(_calc_라운드기준!N37,_calc_라운드기준!$B37:$AT37,0)+COUNTIFS(_calc_라운드기준!$B37:$AT37,_calc_라운드기준!N37,$B$1:$AT$1,"&lt;"&amp;13))-(RANK(N37,$B37:$AT37,0)+COUNTIFS($B37:$AT37,N37,$B$1:$AT$1,"&lt;"&amp;13))</f>
        <v>9</v>
      </c>
      <c r="BH37">
        <f>(RANK(_calc_라운드기준!O37,_calc_라운드기준!$B37:$AT37,0)+COUNTIFS(_calc_라운드기준!$B37:$AT37,_calc_라운드기준!O37,$B$1:$AT$1,"&lt;"&amp;14))-(RANK(O37,$B37:$AT37,0)+COUNTIFS($B37:$AT37,O37,$B$1:$AT$1,"&lt;"&amp;14))</f>
        <v>16</v>
      </c>
      <c r="BI37">
        <f>(RANK(_calc_라운드기준!P37,_calc_라운드기준!$B37:$AT37,0)+COUNTIFS(_calc_라운드기준!$B37:$AT37,_calc_라운드기준!P37,$B$1:$AT$1,"&lt;"&amp;15))-(RANK(P37,$B37:$AT37,0)+COUNTIFS($B37:$AT37,P37,$B$1:$AT$1,"&lt;"&amp;15))</f>
        <v>0</v>
      </c>
      <c r="BJ37">
        <f>(RANK(_calc_라운드기준!Q37,_calc_라운드기준!$B37:$AT37,0)+COUNTIFS(_calc_라운드기준!$B37:$AT37,_calc_라운드기준!Q37,$B$1:$AT$1,"&lt;"&amp;16))-(RANK(Q37,$B37:$AT37,0)+COUNTIFS($B37:$AT37,Q37,$B$1:$AT$1,"&lt;"&amp;16))</f>
        <v>-1</v>
      </c>
      <c r="BK37">
        <f>(RANK(_calc_라운드기준!R37,_calc_라운드기준!$B37:$AT37,0)+COUNTIFS(_calc_라운드기준!$B37:$AT37,_calc_라운드기준!R37,$B$1:$AT$1,"&lt;"&amp;17))-(RANK(R37,$B37:$AT37,0)+COUNTIFS($B37:$AT37,R37,$B$1:$AT$1,"&lt;"&amp;17))</f>
        <v>-6</v>
      </c>
      <c r="BL37">
        <f>(RANK(_calc_라운드기준!S37,_calc_라운드기준!$B37:$AT37,0)+COUNTIFS(_calc_라운드기준!$B37:$AT37,_calc_라운드기준!S37,$B$1:$AT$1,"&lt;"&amp;18))-(RANK(S37,$B37:$AT37,0)+COUNTIFS($B37:$AT37,S37,$B$1:$AT$1,"&lt;"&amp;18))</f>
        <v>20</v>
      </c>
      <c r="BM37">
        <f>(RANK(_calc_라운드기준!T37,_calc_라운드기준!$B37:$AT37,0)+COUNTIFS(_calc_라운드기준!$B37:$AT37,_calc_라운드기준!T37,$B$1:$AT$1,"&lt;"&amp;19))-(RANK(T37,$B37:$AT37,0)+COUNTIFS($B37:$AT37,T37,$B$1:$AT$1,"&lt;"&amp;19))</f>
        <v>19</v>
      </c>
      <c r="BN37">
        <f>(RANK(_calc_라운드기준!U37,_calc_라운드기준!$B37:$AT37,0)+COUNTIFS(_calc_라운드기준!$B37:$AT37,_calc_라운드기준!U37,$B$1:$AT$1,"&lt;"&amp;20))-(RANK(U37,$B37:$AT37,0)+COUNTIFS($B37:$AT37,U37,$B$1:$AT$1,"&lt;"&amp;20))</f>
        <v>-14</v>
      </c>
      <c r="BO37">
        <f>(RANK(_calc_라운드기준!V37,_calc_라운드기준!$B37:$AT37,0)+COUNTIFS(_calc_라운드기준!$B37:$AT37,_calc_라운드기준!V37,$B$1:$AT$1,"&lt;"&amp;21))-(RANK(V37,$B37:$AT37,0)+COUNTIFS($B37:$AT37,V37,$B$1:$AT$1,"&lt;"&amp;21))</f>
        <v>30</v>
      </c>
      <c r="BP37">
        <f>(RANK(_calc_라운드기준!W37,_calc_라운드기준!$B37:$AT37,0)+COUNTIFS(_calc_라운드기준!$B37:$AT37,_calc_라운드기준!W37,$B$1:$AT$1,"&lt;"&amp;22))-(RANK(W37,$B37:$AT37,0)+COUNTIFS($B37:$AT37,W37,$B$1:$AT$1,"&lt;"&amp;22))</f>
        <v>10</v>
      </c>
      <c r="BQ37">
        <f>(RANK(_calc_라운드기준!X37,_calc_라운드기준!$B37:$AT37,0)+COUNTIFS(_calc_라운드기준!$B37:$AT37,_calc_라운드기준!X37,$B$1:$AT$1,"&lt;"&amp;23))-(RANK(X37,$B37:$AT37,0)+COUNTIFS($B37:$AT37,X37,$B$1:$AT$1,"&lt;"&amp;23))</f>
        <v>-32</v>
      </c>
      <c r="BR37">
        <f>(RANK(_calc_라운드기준!Y37,_calc_라운드기준!$B37:$AT37,0)+COUNTIFS(_calc_라운드기준!$B37:$AT37,_calc_라운드기준!Y37,$B$1:$AT$1,"&lt;"&amp;24))-(RANK(Y37,$B37:$AT37,0)+COUNTIFS($B37:$AT37,Y37,$B$1:$AT$1,"&lt;"&amp;24))</f>
        <v>-15</v>
      </c>
      <c r="BS37">
        <f>(RANK(_calc_라운드기준!Z37,_calc_라운드기준!$B37:$AT37,0)+COUNTIFS(_calc_라운드기준!$B37:$AT37,_calc_라운드기준!Z37,$B$1:$AT$1,"&lt;"&amp;25))-(RANK(Z37,$B37:$AT37,0)+COUNTIFS($B37:$AT37,Z37,$B$1:$AT$1,"&lt;"&amp;25))</f>
        <v>-14</v>
      </c>
      <c r="BT37">
        <f>(RANK(_calc_라운드기준!AA37,_calc_라운드기준!$B37:$AT37,0)+COUNTIFS(_calc_라운드기준!$B37:$AT37,_calc_라운드기준!AA37,$B$1:$AT$1,"&lt;"&amp;26))-(RANK(AA37,$B37:$AT37,0)+COUNTIFS($B37:$AT37,AA37,$B$1:$AT$1,"&lt;"&amp;26))</f>
        <v>10</v>
      </c>
      <c r="BU37">
        <f>(RANK(_calc_라운드기준!AB37,_calc_라운드기준!$B37:$AT37,0)+COUNTIFS(_calc_라운드기준!$B37:$AT37,_calc_라운드기준!AB37,$B$1:$AT$1,"&lt;"&amp;27))-(RANK(AB37,$B37:$AT37,0)+COUNTIFS($B37:$AT37,AB37,$B$1:$AT$1,"&lt;"&amp;27))</f>
        <v>-24</v>
      </c>
      <c r="BV37">
        <f>(RANK(_calc_라운드기준!AC37,_calc_라운드기준!$B37:$AT37,0)+COUNTIFS(_calc_라운드기준!$B37:$AT37,_calc_라운드기준!AC37,$B$1:$AT$1,"&lt;"&amp;28))-(RANK(AC37,$B37:$AT37,0)+COUNTIFS($B37:$AT37,AC37,$B$1:$AT$1,"&lt;"&amp;28))</f>
        <v>-13</v>
      </c>
      <c r="BW37">
        <f>(RANK(_calc_라운드기준!AD37,_calc_라운드기준!$B37:$AT37,0)+COUNTIFS(_calc_라운드기준!$B37:$AT37,_calc_라운드기준!AD37,$B$1:$AT$1,"&lt;"&amp;29))-(RANK(AD37,$B37:$AT37,0)+COUNTIFS($B37:$AT37,AD37,$B$1:$AT$1,"&lt;"&amp;29))</f>
        <v>-14</v>
      </c>
      <c r="BX37">
        <f>(RANK(_calc_라운드기준!AE37,_calc_라운드기준!$B37:$AT37,0)+COUNTIFS(_calc_라운드기준!$B37:$AT37,_calc_라운드기준!AE37,$B$1:$AT$1,"&lt;"&amp;30))-(RANK(AE37,$B37:$AT37,0)+COUNTIFS($B37:$AT37,AE37,$B$1:$AT$1,"&lt;"&amp;30))</f>
        <v>9</v>
      </c>
      <c r="BY37">
        <f>(RANK(_calc_라운드기준!AF37,_calc_라운드기준!$B37:$AT37,0)+COUNTIFS(_calc_라운드기준!$B37:$AT37,_calc_라운드기준!AF37,$B$1:$AT$1,"&lt;"&amp;31))-(RANK(AF37,$B37:$AT37,0)+COUNTIFS($B37:$AT37,AF37,$B$1:$AT$1,"&lt;"&amp;31))</f>
        <v>15</v>
      </c>
      <c r="BZ37">
        <f>(RANK(_calc_라운드기준!AG37,_calc_라운드기준!$B37:$AT37,0)+COUNTIFS(_calc_라운드기준!$B37:$AT37,_calc_라운드기준!AG37,$B$1:$AT$1,"&lt;"&amp;32))-(RANK(AG37,$B37:$AT37,0)+COUNTIFS($B37:$AT37,AG37,$B$1:$AT$1,"&lt;"&amp;32))</f>
        <v>3</v>
      </c>
      <c r="CA37">
        <f>(RANK(_calc_라운드기준!AH37,_calc_라운드기준!$B37:$AT37,0)+COUNTIFS(_calc_라운드기준!$B37:$AT37,_calc_라운드기준!AH37,$B$1:$AT$1,"&lt;"&amp;33))-(RANK(AH37,$B37:$AT37,0)+COUNTIFS($B37:$AT37,AH37,$B$1:$AT$1,"&lt;"&amp;33))</f>
        <v>9</v>
      </c>
      <c r="CB37">
        <f>(RANK(_calc_라운드기준!AI37,_calc_라운드기준!$B37:$AT37,0)+COUNTIFS(_calc_라운드기준!$B37:$AT37,_calc_라운드기준!AI37,$B$1:$AT$1,"&lt;"&amp;34))-(RANK(AI37,$B37:$AT37,0)+COUNTIFS($B37:$AT37,AI37,$B$1:$AT$1,"&lt;"&amp;34))</f>
        <v>28</v>
      </c>
      <c r="CC37">
        <f>(RANK(_calc_라운드기준!AJ37,_calc_라운드기준!$B37:$AT37,0)+COUNTIFS(_calc_라운드기준!$B37:$AT37,_calc_라운드기준!AJ37,$B$1:$AT$1,"&lt;"&amp;35))-(RANK(AJ37,$B37:$AT37,0)+COUNTIFS($B37:$AT37,AJ37,$B$1:$AT$1,"&lt;"&amp;35))</f>
        <v>20</v>
      </c>
      <c r="CD37">
        <f>(RANK(_calc_라운드기준!AK37,_calc_라운드기준!$B37:$AT37,0)+COUNTIFS(_calc_라운드기준!$B37:$AT37,_calc_라운드기준!AK37,$B$1:$AT$1,"&lt;"&amp;36))-(RANK(AK37,$B37:$AT37,0)+COUNTIFS($B37:$AT37,AK37,$B$1:$AT$1,"&lt;"&amp;36))</f>
        <v>-1</v>
      </c>
      <c r="CE37">
        <f>(RANK(_calc_라운드기준!AL37,_calc_라운드기준!$B37:$AT37,0)+COUNTIFS(_calc_라운드기준!$B37:$AT37,_calc_라운드기준!AL37,$B$1:$AT$1,"&lt;"&amp;37))-(RANK(AL37,$B37:$AT37,0)+COUNTIFS($B37:$AT37,AL37,$B$1:$AT$1,"&lt;"&amp;37))</f>
        <v>-6</v>
      </c>
      <c r="CF37">
        <f>(RANK(_calc_라운드기준!AM37,_calc_라운드기준!$B37:$AT37,0)+COUNTIFS(_calc_라운드기준!$B37:$AT37,_calc_라운드기준!AM37,$B$1:$AT$1,"&lt;"&amp;38))-(RANK(AM37,$B37:$AT37,0)+COUNTIFS($B37:$AT37,AM37,$B$1:$AT$1,"&lt;"&amp;38))</f>
        <v>11</v>
      </c>
      <c r="CG37">
        <f>(RANK(_calc_라운드기준!AN37,_calc_라운드기준!$B37:$AT37,0)+COUNTIFS(_calc_라운드기준!$B37:$AT37,_calc_라운드기준!AN37,$B$1:$AT$1,"&lt;"&amp;39))-(RANK(AN37,$B37:$AT37,0)+COUNTIFS($B37:$AT37,AN37,$B$1:$AT$1,"&lt;"&amp;39))</f>
        <v>-4</v>
      </c>
      <c r="CH37">
        <f>(RANK(_calc_라운드기준!AO37,_calc_라운드기준!$B37:$AT37,0)+COUNTIFS(_calc_라운드기준!$B37:$AT37,_calc_라운드기준!AO37,$B$1:$AT$1,"&lt;"&amp;40))-(RANK(AO37,$B37:$AT37,0)+COUNTIFS($B37:$AT37,AO37,$B$1:$AT$1,"&lt;"&amp;40))</f>
        <v>-22</v>
      </c>
      <c r="CI37">
        <f>(RANK(_calc_라운드기준!AP37,_calc_라운드기준!$B37:$AT37,0)+COUNTIFS(_calc_라운드기준!$B37:$AT37,_calc_라운드기준!AP37,$B$1:$AT$1,"&lt;"&amp;41))-(RANK(AP37,$B37:$AT37,0)+COUNTIFS($B37:$AT37,AP37,$B$1:$AT$1,"&lt;"&amp;41))</f>
        <v>-1</v>
      </c>
      <c r="CJ37">
        <f>(RANK(_calc_라운드기준!AQ37,_calc_라운드기준!$B37:$AT37,0)+COUNTIFS(_calc_라운드기준!$B37:$AT37,_calc_라운드기준!AQ37,$B$1:$AT$1,"&lt;"&amp;42))-(RANK(AQ37,$B37:$AT37,0)+COUNTIFS($B37:$AT37,AQ37,$B$1:$AT$1,"&lt;"&amp;42))</f>
        <v>-3</v>
      </c>
      <c r="CK37">
        <f>(RANK(_calc_라운드기준!AR37,_calc_라운드기준!$B37:$AT37,0)+COUNTIFS(_calc_라운드기준!$B37:$AT37,_calc_라운드기준!AR37,$B$1:$AT$1,"&lt;"&amp;43))-(RANK(AR37,$B37:$AT37,0)+COUNTIFS($B37:$AT37,AR37,$B$1:$AT$1,"&lt;"&amp;43))</f>
        <v>13</v>
      </c>
      <c r="CL37">
        <f>(RANK(_calc_라운드기준!AS37,_calc_라운드기준!$B37:$AT37,0)+COUNTIFS(_calc_라운드기준!$B37:$AT37,_calc_라운드기준!AS37,$B$1:$AT$1,"&lt;"&amp;44))-(RANK(AS37,$B37:$AT37,0)+COUNTIFS($B37:$AT37,AS37,$B$1:$AT$1,"&lt;"&amp;44))</f>
        <v>9</v>
      </c>
      <c r="CM37">
        <f>(RANK(_calc_라운드기준!AT37,_calc_라운드기준!$B37:$AT37,0)+COUNTIFS(_calc_라운드기준!$B37:$AT37,_calc_라운드기준!AT37,$B$1:$AT$1,"&lt;"&amp;45))-(RANK(AT37,$B37:$AT37,0)+COUNTIFS($B37:$AT37,AT37,$B$1:$AT$1,"&lt;"&amp;45))</f>
        <v>29</v>
      </c>
      <c r="CN37">
        <f t="shared" si="45"/>
        <v>38</v>
      </c>
      <c r="CO37">
        <f t="shared" si="46"/>
        <v>26</v>
      </c>
      <c r="CP37">
        <f t="shared" si="47"/>
        <v>29</v>
      </c>
      <c r="CQ37">
        <f t="shared" si="48"/>
        <v>39</v>
      </c>
      <c r="CR37">
        <f t="shared" si="49"/>
        <v>40</v>
      </c>
      <c r="CS37">
        <f t="shared" si="50"/>
        <v>21</v>
      </c>
      <c r="CT37">
        <f t="shared" si="51"/>
        <v>32</v>
      </c>
      <c r="CU37">
        <f t="shared" si="52"/>
        <v>44</v>
      </c>
      <c r="CV37">
        <f t="shared" si="53"/>
        <v>41</v>
      </c>
      <c r="CW37">
        <f t="shared" si="54"/>
        <v>14</v>
      </c>
      <c r="CX37">
        <f t="shared" si="55"/>
        <v>15</v>
      </c>
      <c r="CY37">
        <f t="shared" si="56"/>
        <v>11</v>
      </c>
      <c r="CZ37">
        <f t="shared" si="57"/>
        <v>16</v>
      </c>
      <c r="DA37">
        <f t="shared" si="58"/>
        <v>7</v>
      </c>
      <c r="DB37">
        <f t="shared" si="59"/>
        <v>22</v>
      </c>
      <c r="DC37">
        <f t="shared" si="60"/>
        <v>23</v>
      </c>
      <c r="DD37">
        <f t="shared" si="61"/>
        <v>30</v>
      </c>
      <c r="DE37">
        <f t="shared" si="62"/>
        <v>4</v>
      </c>
      <c r="DF37">
        <f t="shared" si="63"/>
        <v>6</v>
      </c>
      <c r="DG37">
        <f t="shared" si="64"/>
        <v>34</v>
      </c>
      <c r="DH37">
        <f t="shared" si="65"/>
        <v>1</v>
      </c>
      <c r="DI37">
        <f t="shared" si="66"/>
        <v>12</v>
      </c>
      <c r="DJ37">
        <f t="shared" si="67"/>
        <v>45</v>
      </c>
      <c r="DK37">
        <f t="shared" si="68"/>
        <v>37</v>
      </c>
      <c r="DL37">
        <f t="shared" si="69"/>
        <v>35</v>
      </c>
      <c r="DM37">
        <f t="shared" si="70"/>
        <v>13</v>
      </c>
      <c r="DN37">
        <f t="shared" si="71"/>
        <v>43</v>
      </c>
      <c r="DO37">
        <f t="shared" si="72"/>
        <v>33</v>
      </c>
      <c r="DP37">
        <f t="shared" si="73"/>
        <v>36</v>
      </c>
      <c r="DQ37">
        <f t="shared" si="74"/>
        <v>17</v>
      </c>
      <c r="DR37">
        <f t="shared" si="75"/>
        <v>8</v>
      </c>
      <c r="DS37">
        <f t="shared" si="76"/>
        <v>20</v>
      </c>
      <c r="DT37">
        <f t="shared" si="77"/>
        <v>18</v>
      </c>
      <c r="DU37">
        <f t="shared" si="78"/>
        <v>3</v>
      </c>
      <c r="DV37">
        <f t="shared" si="79"/>
        <v>5</v>
      </c>
      <c r="DW37">
        <f t="shared" si="80"/>
        <v>24</v>
      </c>
      <c r="DX37">
        <f t="shared" si="81"/>
        <v>31</v>
      </c>
      <c r="DY37">
        <f t="shared" si="82"/>
        <v>10</v>
      </c>
      <c r="DZ37">
        <f t="shared" si="83"/>
        <v>28</v>
      </c>
      <c r="EA37">
        <f t="shared" si="84"/>
        <v>42</v>
      </c>
      <c r="EB37">
        <f t="shared" si="85"/>
        <v>25</v>
      </c>
      <c r="EC37">
        <f t="shared" si="86"/>
        <v>27</v>
      </c>
      <c r="ED37">
        <f t="shared" si="87"/>
        <v>9</v>
      </c>
      <c r="EE37">
        <f t="shared" si="88"/>
        <v>19</v>
      </c>
      <c r="EF37">
        <f t="shared" si="89"/>
        <v>2</v>
      </c>
    </row>
    <row r="38" spans="1:136" ht="16.5" customHeight="1">
      <c r="A38">
        <f>_calc_라운드기준!A38</f>
        <v>1208</v>
      </c>
      <c r="B38">
        <f>INDEX(_calc_누적빈도!B:B,$A38)-INDEX(_calc_누적빈도!B:B,$A38-기준450회_후보!$B$1)</f>
        <v>55</v>
      </c>
      <c r="C38">
        <f>INDEX(_calc_누적빈도!C:C,$A38)-INDEX(_calc_누적빈도!C:C,$A38-기준450회_후보!$B$1)</f>
        <v>49</v>
      </c>
      <c r="D38">
        <f>INDEX(_calc_누적빈도!D:D,$A38)-INDEX(_calc_누적빈도!D:D,$A38-기준450회_후보!$B$1)</f>
        <v>69</v>
      </c>
      <c r="E38">
        <f>INDEX(_calc_누적빈도!E:E,$A38)-INDEX(_calc_누적빈도!E:E,$A38-기준450회_후보!$B$1)</f>
        <v>50</v>
      </c>
      <c r="F38">
        <f>INDEX(_calc_누적빈도!F:F,$A38)-INDEX(_calc_누적빈도!F:F,$A38-기준450회_후보!$B$1)</f>
        <v>46</v>
      </c>
      <c r="G38">
        <f>INDEX(_calc_누적빈도!G:G,$A38)-INDEX(_calc_누적빈도!G:G,$A38-기준450회_후보!$B$1)</f>
        <v>69</v>
      </c>
      <c r="H38">
        <f>INDEX(_calc_누적빈도!H:H,$A38)-INDEX(_calc_누적빈도!H:H,$A38-기준450회_후보!$B$1)</f>
        <v>63</v>
      </c>
      <c r="I38">
        <f>INDEX(_calc_누적빈도!I:I,$A38)-INDEX(_calc_누적빈도!I:I,$A38-기준450회_후보!$B$1)</f>
        <v>47</v>
      </c>
      <c r="J38">
        <f>INDEX(_calc_누적빈도!J:J,$A38)-INDEX(_calc_누적빈도!J:J,$A38-기준450회_후보!$B$1)</f>
        <v>57</v>
      </c>
      <c r="K38">
        <f>INDEX(_calc_누적빈도!K:K,$A38)-INDEX(_calc_누적빈도!K:K,$A38-기준450회_후보!$B$1)</f>
        <v>54</v>
      </c>
      <c r="L38">
        <f>INDEX(_calc_누적빈도!L:L,$A38)-INDEX(_calc_누적빈도!L:L,$A38-기준450회_후보!$B$1)</f>
        <v>59</v>
      </c>
      <c r="M38">
        <f>INDEX(_calc_누적빈도!M:M,$A38)-INDEX(_calc_누적빈도!M:M,$A38-기준450회_후보!$B$1)</f>
        <v>79</v>
      </c>
      <c r="N38">
        <f>INDEX(_calc_누적빈도!N:N,$A38)-INDEX(_calc_누적빈도!N:N,$A38-기준450회_후보!$B$1)</f>
        <v>67</v>
      </c>
      <c r="O38">
        <f>INDEX(_calc_누적빈도!O:O,$A38)-INDEX(_calc_누적빈도!O:O,$A38-기준450회_후보!$B$1)</f>
        <v>60</v>
      </c>
      <c r="P38">
        <f>INDEX(_calc_누적빈도!P:P,$A38)-INDEX(_calc_누적빈도!P:P,$A38-기준450회_후보!$B$1)</f>
        <v>59</v>
      </c>
      <c r="Q38">
        <f>INDEX(_calc_누적빈도!Q:Q,$A38)-INDEX(_calc_누적빈도!Q:Q,$A38-기준450회_후보!$B$1)</f>
        <v>72</v>
      </c>
      <c r="R38">
        <f>INDEX(_calc_누적빈도!R:R,$A38)-INDEX(_calc_누적빈도!R:R,$A38-기준450회_후보!$B$1)</f>
        <v>56</v>
      </c>
      <c r="S38">
        <f>INDEX(_calc_누적빈도!S:S,$A38)-INDEX(_calc_누적빈도!S:S,$A38-기준450회_후보!$B$1)</f>
        <v>68</v>
      </c>
      <c r="T38">
        <f>INDEX(_calc_누적빈도!T:T,$A38)-INDEX(_calc_누적빈도!T:T,$A38-기준450회_후보!$B$1)</f>
        <v>63</v>
      </c>
      <c r="U38">
        <f>INDEX(_calc_누적빈도!U:U,$A38)-INDEX(_calc_누적빈도!U:U,$A38-기준450회_후보!$B$1)</f>
        <v>48</v>
      </c>
      <c r="V38">
        <f>INDEX(_calc_누적빈도!V:V,$A38)-INDEX(_calc_누적빈도!V:V,$A38-기준450회_후보!$B$1)</f>
        <v>70</v>
      </c>
      <c r="W38">
        <f>INDEX(_calc_누적빈도!W:W,$A38)-INDEX(_calc_누적빈도!W:W,$A38-기준450회_후보!$B$1)</f>
        <v>57</v>
      </c>
      <c r="X38">
        <f>INDEX(_calc_누적빈도!X:X,$A38)-INDEX(_calc_누적빈도!X:X,$A38-기준450회_후보!$B$1)</f>
        <v>52</v>
      </c>
      <c r="Y38">
        <f>INDEX(_calc_누적빈도!Y:Y,$A38)-INDEX(_calc_누적빈도!Y:Y,$A38-기준450회_후보!$B$1)</f>
        <v>62</v>
      </c>
      <c r="Z38">
        <f>INDEX(_calc_누적빈도!Z:Z,$A38)-INDEX(_calc_누적빈도!Z:Z,$A38-기준450회_후보!$B$1)</f>
        <v>48</v>
      </c>
      <c r="AA38">
        <f>INDEX(_calc_누적빈도!AA:AA,$A38)-INDEX(_calc_누적빈도!AA:AA,$A38-기준450회_후보!$B$1)</f>
        <v>61</v>
      </c>
      <c r="AB38">
        <f>INDEX(_calc_누적빈도!AB:AB,$A38)-INDEX(_calc_누적빈도!AB:AB,$A38-기준450회_후보!$B$1)</f>
        <v>57</v>
      </c>
      <c r="AC38">
        <f>INDEX(_calc_누적빈도!AC:AC,$A38)-INDEX(_calc_누적빈도!AC:AC,$A38-기준450회_후보!$B$1)</f>
        <v>61</v>
      </c>
      <c r="AD38">
        <f>INDEX(_calc_누적빈도!AD:AD,$A38)-INDEX(_calc_누적빈도!AD:AD,$A38-기준450회_후보!$B$1)</f>
        <v>59</v>
      </c>
      <c r="AE38">
        <f>INDEX(_calc_누적빈도!AE:AE,$A38)-INDEX(_calc_누적빈도!AE:AE,$A38-기준450회_후보!$B$1)</f>
        <v>66</v>
      </c>
      <c r="AF38">
        <f>INDEX(_calc_누적빈도!AF:AF,$A38)-INDEX(_calc_누적빈도!AF:AF,$A38-기준450회_후보!$B$1)</f>
        <v>63</v>
      </c>
      <c r="AG38">
        <f>INDEX(_calc_누적빈도!AG:AG,$A38)-INDEX(_calc_누적빈도!AG:AG,$A38-기준450회_후보!$B$1)</f>
        <v>53</v>
      </c>
      <c r="AH38">
        <f>INDEX(_calc_누적빈도!AH:AH,$A38)-INDEX(_calc_누적빈도!AH:AH,$A38-기준450회_후보!$B$1)</f>
        <v>66</v>
      </c>
      <c r="AI38">
        <f>INDEX(_calc_누적빈도!AI:AI,$A38)-INDEX(_calc_누적빈도!AI:AI,$A38-기준450회_후보!$B$1)</f>
        <v>63</v>
      </c>
      <c r="AJ38">
        <f>INDEX(_calc_누적빈도!AJ:AJ,$A38)-INDEX(_calc_누적빈도!AJ:AJ,$A38-기준450회_후보!$B$1)</f>
        <v>65</v>
      </c>
      <c r="AK38">
        <f>INDEX(_calc_누적빈도!AK:AK,$A38)-INDEX(_calc_누적빈도!AK:AK,$A38-기준450회_후보!$B$1)</f>
        <v>60</v>
      </c>
      <c r="AL38">
        <f>INDEX(_calc_누적빈도!AL:AL,$A38)-INDEX(_calc_누적빈도!AL:AL,$A38-기준450회_후보!$B$1)</f>
        <v>58</v>
      </c>
      <c r="AM38">
        <f>INDEX(_calc_누적빈도!AM:AM,$A38)-INDEX(_calc_누적빈도!AM:AM,$A38-기준450회_후보!$B$1)</f>
        <v>72</v>
      </c>
      <c r="AN38">
        <f>INDEX(_calc_누적빈도!AN:AN,$A38)-INDEX(_calc_누적빈도!AN:AN,$A38-기준450회_후보!$B$1)</f>
        <v>65</v>
      </c>
      <c r="AO38">
        <f>INDEX(_calc_누적빈도!AO:AO,$A38)-INDEX(_calc_누적빈도!AO:AO,$A38-기준450회_후보!$B$1)</f>
        <v>54</v>
      </c>
      <c r="AP38">
        <f>INDEX(_calc_누적빈도!AP:AP,$A38)-INDEX(_calc_누적빈도!AP:AP,$A38-기준450회_후보!$B$1)</f>
        <v>54</v>
      </c>
      <c r="AQ38">
        <f>INDEX(_calc_누적빈도!AQ:AQ,$A38)-INDEX(_calc_누적빈도!AQ:AQ,$A38-기준450회_후보!$B$1)</f>
        <v>62</v>
      </c>
      <c r="AR38">
        <f>INDEX(_calc_누적빈도!AR:AR,$A38)-INDEX(_calc_누적빈도!AR:AR,$A38-기준450회_후보!$B$1)</f>
        <v>59</v>
      </c>
      <c r="AS38">
        <f>INDEX(_calc_누적빈도!AS:AS,$A38)-INDEX(_calc_누적빈도!AS:AS,$A38-기준450회_후보!$B$1)</f>
        <v>55</v>
      </c>
      <c r="AT38">
        <f>INDEX(_calc_누적빈도!AT:AT,$A38)-INDEX(_calc_누적빈도!AT:AT,$A38-기준450회_후보!$B$1)</f>
        <v>68</v>
      </c>
      <c r="AU38">
        <f>(RANK(_calc_라운드기준!B38,_calc_라운드기준!$B38:$AT38,0)+COUNTIFS(_calc_라운드기준!$B38:$AT38,_calc_라운드기준!B38,$B$1:$AT$1,"&lt;"&amp;1))-(RANK(B38,$B38:$AT38,0)+COUNTIFS($B38:$AT38,B38,$B$1:$AT$1,"&lt;"&amp;1))</f>
        <v>-17</v>
      </c>
      <c r="AV38">
        <f>(RANK(_calc_라운드기준!C38,_calc_라운드기준!$B38:$AT38,0)+COUNTIFS(_calc_라운드기준!$B38:$AT38,_calc_라운드기준!C38,$B$1:$AT$1,"&lt;"&amp;2))-(RANK(C38,$B38:$AT38,0)+COUNTIFS($B38:$AT38,C38,$B$1:$AT$1,"&lt;"&amp;2))</f>
        <v>-2</v>
      </c>
      <c r="AW38">
        <f>(RANK(_calc_라운드기준!D38,_calc_라운드기준!$B38:$AT38,0)+COUNTIFS(_calc_라운드기준!$B38:$AT38,_calc_라운드기준!D38,$B$1:$AT$1,"&lt;"&amp;3))-(RANK(D38,$B38:$AT38,0)+COUNTIFS($B38:$AT38,D38,$B$1:$AT$1,"&lt;"&amp;3))</f>
        <v>-4</v>
      </c>
      <c r="AX38">
        <f>(RANK(_calc_라운드기준!E38,_calc_라운드기준!$B38:$AT38,0)+COUNTIFS(_calc_라운드기준!$B38:$AT38,_calc_라운드기준!E38,$B$1:$AT$1,"&lt;"&amp;4))-(RANK(E38,$B38:$AT38,0)+COUNTIFS($B38:$AT38,E38,$B$1:$AT$1,"&lt;"&amp;4))</f>
        <v>-18</v>
      </c>
      <c r="AY38">
        <f>(RANK(_calc_라운드기준!F38,_calc_라운드기준!$B38:$AT38,0)+COUNTIFS(_calc_라운드기준!$B38:$AT38,_calc_라운드기준!F38,$B$1:$AT$1,"&lt;"&amp;5))-(RANK(F38,$B38:$AT38,0)+COUNTIFS($B38:$AT38,F38,$B$1:$AT$1,"&lt;"&amp;5))</f>
        <v>-22</v>
      </c>
      <c r="AZ38">
        <f>(RANK(_calc_라운드기준!G38,_calc_라운드기준!$B38:$AT38,0)+COUNTIFS(_calc_라운드기준!$B38:$AT38,_calc_라운드기준!G38,$B$1:$AT$1,"&lt;"&amp;6))-(RANK(G38,$B38:$AT38,0)+COUNTIFS($B38:$AT38,G38,$B$1:$AT$1,"&lt;"&amp;6))</f>
        <v>3</v>
      </c>
      <c r="BA38">
        <f>(RANK(_calc_라운드기준!H38,_calc_라운드기준!$B38:$AT38,0)+COUNTIFS(_calc_라운드기준!$B38:$AT38,_calc_라운드기준!H38,$B$1:$AT$1,"&lt;"&amp;7))-(RANK(H38,$B38:$AT38,0)+COUNTIFS($B38:$AT38,H38,$B$1:$AT$1,"&lt;"&amp;7))</f>
        <v>-9</v>
      </c>
      <c r="BB38">
        <f>(RANK(_calc_라운드기준!I38,_calc_라운드기준!$B38:$AT38,0)+COUNTIFS(_calc_라운드기준!$B38:$AT38,_calc_라운드기준!I38,$B$1:$AT$1,"&lt;"&amp;8))-(RANK(I38,$B38:$AT38,0)+COUNTIFS($B38:$AT38,I38,$B$1:$AT$1,"&lt;"&amp;8))</f>
        <v>-27</v>
      </c>
      <c r="BC38">
        <f>(RANK(_calc_라운드기준!J38,_calc_라운드기준!$B38:$AT38,0)+COUNTIFS(_calc_라운드기준!$B38:$AT38,_calc_라운드기준!J38,$B$1:$AT$1,"&lt;"&amp;9))-(RANK(J38,$B38:$AT38,0)+COUNTIFS($B38:$AT38,J38,$B$1:$AT$1,"&lt;"&amp;9))</f>
        <v>-19</v>
      </c>
      <c r="BD38">
        <f>(RANK(_calc_라운드기준!K38,_calc_라운드기준!$B38:$AT38,0)+COUNTIFS(_calc_라운드기준!$B38:$AT38,_calc_라운드기준!K38,$B$1:$AT$1,"&lt;"&amp;10))-(RANK(K38,$B38:$AT38,0)+COUNTIFS($B38:$AT38,K38,$B$1:$AT$1,"&lt;"&amp;10))</f>
        <v>9</v>
      </c>
      <c r="BE38">
        <f>(RANK(_calc_라운드기준!L38,_calc_라운드기준!$B38:$AT38,0)+COUNTIFS(_calc_라운드기준!$B38:$AT38,_calc_라운드기준!L38,$B$1:$AT$1,"&lt;"&amp;11))-(RANK(L38,$B38:$AT38,0)+COUNTIFS($B38:$AT38,L38,$B$1:$AT$1,"&lt;"&amp;11))</f>
        <v>10</v>
      </c>
      <c r="BF38">
        <f>(RANK(_calc_라운드기준!M38,_calc_라운드기준!$B38:$AT38,0)+COUNTIFS(_calc_라운드기준!$B38:$AT38,_calc_라운드기준!M38,$B$1:$AT$1,"&lt;"&amp;12))-(RANK(M38,$B38:$AT38,0)+COUNTIFS($B38:$AT38,M38,$B$1:$AT$1,"&lt;"&amp;12))</f>
        <v>10</v>
      </c>
      <c r="BG38">
        <f>(RANK(_calc_라운드기준!N38,_calc_라운드기준!$B38:$AT38,0)+COUNTIFS(_calc_라운드기준!$B38:$AT38,_calc_라운드기준!N38,$B$1:$AT$1,"&lt;"&amp;13))-(RANK(N38,$B38:$AT38,0)+COUNTIFS($B38:$AT38,N38,$B$1:$AT$1,"&lt;"&amp;13))</f>
        <v>9</v>
      </c>
      <c r="BH38">
        <f>(RANK(_calc_라운드기준!O38,_calc_라운드기준!$B38:$AT38,0)+COUNTIFS(_calc_라운드기준!$B38:$AT38,_calc_라운드기준!O38,$B$1:$AT$1,"&lt;"&amp;14))-(RANK(O38,$B38:$AT38,0)+COUNTIFS($B38:$AT38,O38,$B$1:$AT$1,"&lt;"&amp;14))</f>
        <v>18</v>
      </c>
      <c r="BI38">
        <f>(RANK(_calc_라운드기준!P38,_calc_라운드기준!$B38:$AT38,0)+COUNTIFS(_calc_라운드기준!$B38:$AT38,_calc_라운드기준!P38,$B$1:$AT$1,"&lt;"&amp;15))-(RANK(P38,$B38:$AT38,0)+COUNTIFS($B38:$AT38,P38,$B$1:$AT$1,"&lt;"&amp;15))</f>
        <v>-1</v>
      </c>
      <c r="BJ38">
        <f>(RANK(_calc_라운드기준!Q38,_calc_라운드기준!$B38:$AT38,0)+COUNTIFS(_calc_라운드기준!$B38:$AT38,_calc_라운드기준!Q38,$B$1:$AT$1,"&lt;"&amp;16))-(RANK(Q38,$B38:$AT38,0)+COUNTIFS($B38:$AT38,Q38,$B$1:$AT$1,"&lt;"&amp;16))</f>
        <v>0</v>
      </c>
      <c r="BK38">
        <f>(RANK(_calc_라운드기준!R38,_calc_라운드기준!$B38:$AT38,0)+COUNTIFS(_calc_라운드기준!$B38:$AT38,_calc_라운드기준!R38,$B$1:$AT$1,"&lt;"&amp;17))-(RANK(R38,$B38:$AT38,0)+COUNTIFS($B38:$AT38,R38,$B$1:$AT$1,"&lt;"&amp;17))</f>
        <v>-7</v>
      </c>
      <c r="BL38">
        <f>(RANK(_calc_라운드기준!S38,_calc_라운드기준!$B38:$AT38,0)+COUNTIFS(_calc_라운드기준!$B38:$AT38,_calc_라운드기준!S38,$B$1:$AT$1,"&lt;"&amp;18))-(RANK(S38,$B38:$AT38,0)+COUNTIFS($B38:$AT38,S38,$B$1:$AT$1,"&lt;"&amp;18))</f>
        <v>19</v>
      </c>
      <c r="BM38">
        <f>(RANK(_calc_라운드기준!T38,_calc_라운드기준!$B38:$AT38,0)+COUNTIFS(_calc_라운드기준!$B38:$AT38,_calc_라운드기준!T38,$B$1:$AT$1,"&lt;"&amp;19))-(RANK(T38,$B38:$AT38,0)+COUNTIFS($B38:$AT38,T38,$B$1:$AT$1,"&lt;"&amp;19))</f>
        <v>20</v>
      </c>
      <c r="BN38">
        <f>(RANK(_calc_라운드기준!U38,_calc_라운드기준!$B38:$AT38,0)+COUNTIFS(_calc_라운드기준!$B38:$AT38,_calc_라운드기준!U38,$B$1:$AT$1,"&lt;"&amp;20))-(RANK(U38,$B38:$AT38,0)+COUNTIFS($B38:$AT38,U38,$B$1:$AT$1,"&lt;"&amp;20))</f>
        <v>-15</v>
      </c>
      <c r="BO38">
        <f>(RANK(_calc_라운드기준!V38,_calc_라운드기준!$B38:$AT38,0)+COUNTIFS(_calc_라운드기준!$B38:$AT38,_calc_라운드기준!V38,$B$1:$AT$1,"&lt;"&amp;21))-(RANK(V38,$B38:$AT38,0)+COUNTIFS($B38:$AT38,V38,$B$1:$AT$1,"&lt;"&amp;21))</f>
        <v>24</v>
      </c>
      <c r="BP38">
        <f>(RANK(_calc_라운드기준!W38,_calc_라운드기준!$B38:$AT38,0)+COUNTIFS(_calc_라운드기준!$B38:$AT38,_calc_라운드기준!W38,$B$1:$AT$1,"&lt;"&amp;22))-(RANK(W38,$B38:$AT38,0)+COUNTIFS($B38:$AT38,W38,$B$1:$AT$1,"&lt;"&amp;22))</f>
        <v>11</v>
      </c>
      <c r="BQ38">
        <f>(RANK(_calc_라운드기준!X38,_calc_라운드기준!$B38:$AT38,0)+COUNTIFS(_calc_라운드기준!$B38:$AT38,_calc_라운드기준!X38,$B$1:$AT$1,"&lt;"&amp;23))-(RANK(X38,$B38:$AT38,0)+COUNTIFS($B38:$AT38,X38,$B$1:$AT$1,"&lt;"&amp;23))</f>
        <v>-33</v>
      </c>
      <c r="BR38">
        <f>(RANK(_calc_라운드기준!Y38,_calc_라운드기준!$B38:$AT38,0)+COUNTIFS(_calc_라운드기준!$B38:$AT38,_calc_라운드기준!Y38,$B$1:$AT$1,"&lt;"&amp;24))-(RANK(Y38,$B38:$AT38,0)+COUNTIFS($B38:$AT38,Y38,$B$1:$AT$1,"&lt;"&amp;24))</f>
        <v>-14</v>
      </c>
      <c r="BS38">
        <f>(RANK(_calc_라운드기준!Z38,_calc_라운드기준!$B38:$AT38,0)+COUNTIFS(_calc_라운드기준!$B38:$AT38,_calc_라운드기준!Z38,$B$1:$AT$1,"&lt;"&amp;25))-(RANK(Z38,$B38:$AT38,0)+COUNTIFS($B38:$AT38,Z38,$B$1:$AT$1,"&lt;"&amp;25))</f>
        <v>-24</v>
      </c>
      <c r="BT38">
        <f>(RANK(_calc_라운드기준!AA38,_calc_라운드기준!$B38:$AT38,0)+COUNTIFS(_calc_라운드기준!$B38:$AT38,_calc_라운드기준!AA38,$B$1:$AT$1,"&lt;"&amp;26))-(RANK(AA38,$B38:$AT38,0)+COUNTIFS($B38:$AT38,AA38,$B$1:$AT$1,"&lt;"&amp;26))</f>
        <v>9</v>
      </c>
      <c r="BU38">
        <f>(RANK(_calc_라운드기준!AB38,_calc_라운드기준!$B38:$AT38,0)+COUNTIFS(_calc_라운드기준!$B38:$AT38,_calc_라운드기준!AB38,$B$1:$AT$1,"&lt;"&amp;27))-(RANK(AB38,$B38:$AT38,0)+COUNTIFS($B38:$AT38,AB38,$B$1:$AT$1,"&lt;"&amp;27))</f>
        <v>-28</v>
      </c>
      <c r="BV38">
        <f>(RANK(_calc_라운드기준!AC38,_calc_라운드기준!$B38:$AT38,0)+COUNTIFS(_calc_라운드기준!$B38:$AT38,_calc_라운드기준!AC38,$B$1:$AT$1,"&lt;"&amp;28))-(RANK(AC38,$B38:$AT38,0)+COUNTIFS($B38:$AT38,AC38,$B$1:$AT$1,"&lt;"&amp;28))</f>
        <v>-14</v>
      </c>
      <c r="BW38">
        <f>(RANK(_calc_라운드기준!AD38,_calc_라운드기준!$B38:$AT38,0)+COUNTIFS(_calc_라운드기준!$B38:$AT38,_calc_라운드기준!AD38,$B$1:$AT$1,"&lt;"&amp;29))-(RANK(AD38,$B38:$AT38,0)+COUNTIFS($B38:$AT38,AD38,$B$1:$AT$1,"&lt;"&amp;29))</f>
        <v>-14</v>
      </c>
      <c r="BX38">
        <f>(RANK(_calc_라운드기준!AE38,_calc_라운드기준!$B38:$AT38,0)+COUNTIFS(_calc_라운드기준!$B38:$AT38,_calc_라운드기준!AE38,$B$1:$AT$1,"&lt;"&amp;30))-(RANK(AE38,$B38:$AT38,0)+COUNTIFS($B38:$AT38,AE38,$B$1:$AT$1,"&lt;"&amp;30))</f>
        <v>20</v>
      </c>
      <c r="BY38">
        <f>(RANK(_calc_라운드기준!AF38,_calc_라운드기준!$B38:$AT38,0)+COUNTIFS(_calc_라운드기준!$B38:$AT38,_calc_라운드기준!AF38,$B$1:$AT$1,"&lt;"&amp;31))-(RANK(AF38,$B38:$AT38,0)+COUNTIFS($B38:$AT38,AF38,$B$1:$AT$1,"&lt;"&amp;31))</f>
        <v>15</v>
      </c>
      <c r="BZ38">
        <f>(RANK(_calc_라운드기준!AG38,_calc_라운드기준!$B38:$AT38,0)+COUNTIFS(_calc_라운드기준!$B38:$AT38,_calc_라운드기준!AG38,$B$1:$AT$1,"&lt;"&amp;32))-(RANK(AG38,$B38:$AT38,0)+COUNTIFS($B38:$AT38,AG38,$B$1:$AT$1,"&lt;"&amp;32))</f>
        <v>-2</v>
      </c>
      <c r="CA38">
        <f>(RANK(_calc_라운드기준!AH38,_calc_라운드기준!$B38:$AT38,0)+COUNTIFS(_calc_라운드기준!$B38:$AT38,_calc_라운드기준!AH38,$B$1:$AT$1,"&lt;"&amp;33))-(RANK(AH38,$B38:$AT38,0)+COUNTIFS($B38:$AT38,AH38,$B$1:$AT$1,"&lt;"&amp;33))</f>
        <v>9</v>
      </c>
      <c r="CB38">
        <f>(RANK(_calc_라운드기준!AI38,_calc_라운드기준!$B38:$AT38,0)+COUNTIFS(_calc_라운드기준!$B38:$AT38,_calc_라운드기준!AI38,$B$1:$AT$1,"&lt;"&amp;34))-(RANK(AI38,$B38:$AT38,0)+COUNTIFS($B38:$AT38,AI38,$B$1:$AT$1,"&lt;"&amp;34))</f>
        <v>28</v>
      </c>
      <c r="CC38">
        <f>(RANK(_calc_라운드기준!AJ38,_calc_라운드기준!$B38:$AT38,0)+COUNTIFS(_calc_라운드기준!$B38:$AT38,_calc_라운드기준!AJ38,$B$1:$AT$1,"&lt;"&amp;35))-(RANK(AJ38,$B38:$AT38,0)+COUNTIFS($B38:$AT38,AJ38,$B$1:$AT$1,"&lt;"&amp;35))</f>
        <v>20</v>
      </c>
      <c r="CD38">
        <f>(RANK(_calc_라운드기준!AK38,_calc_라운드기준!$B38:$AT38,0)+COUNTIFS(_calc_라운드기준!$B38:$AT38,_calc_라운드기준!AK38,$B$1:$AT$1,"&lt;"&amp;36))-(RANK(AK38,$B38:$AT38,0)+COUNTIFS($B38:$AT38,AK38,$B$1:$AT$1,"&lt;"&amp;36))</f>
        <v>10</v>
      </c>
      <c r="CE38">
        <f>(RANK(_calc_라운드기준!AL38,_calc_라운드기준!$B38:$AT38,0)+COUNTIFS(_calc_라운드기준!$B38:$AT38,_calc_라운드기준!AL38,$B$1:$AT$1,"&lt;"&amp;37))-(RANK(AL38,$B38:$AT38,0)+COUNTIFS($B38:$AT38,AL38,$B$1:$AT$1,"&lt;"&amp;37))</f>
        <v>-15</v>
      </c>
      <c r="CF38">
        <f>(RANK(_calc_라운드기준!AM38,_calc_라운드기준!$B38:$AT38,0)+COUNTIFS(_calc_라운드기준!$B38:$AT38,_calc_라운드기준!AM38,$B$1:$AT$1,"&lt;"&amp;38))-(RANK(AM38,$B38:$AT38,0)+COUNTIFS($B38:$AT38,AM38,$B$1:$AT$1,"&lt;"&amp;38))</f>
        <v>11</v>
      </c>
      <c r="CG38">
        <f>(RANK(_calc_라운드기준!AN38,_calc_라운드기준!$B38:$AT38,0)+COUNTIFS(_calc_라운드기준!$B38:$AT38,_calc_라운드기준!AN38,$B$1:$AT$1,"&lt;"&amp;39))-(RANK(AN38,$B38:$AT38,0)+COUNTIFS($B38:$AT38,AN38,$B$1:$AT$1,"&lt;"&amp;39))</f>
        <v>-5</v>
      </c>
      <c r="CH38">
        <f>(RANK(_calc_라운드기준!AO38,_calc_라운드기준!$B38:$AT38,0)+COUNTIFS(_calc_라운드기준!$B38:$AT38,_calc_라운드기준!AO38,$B$1:$AT$1,"&lt;"&amp;40))-(RANK(AO38,$B38:$AT38,0)+COUNTIFS($B38:$AT38,AO38,$B$1:$AT$1,"&lt;"&amp;40))</f>
        <v>-21</v>
      </c>
      <c r="CI38">
        <f>(RANK(_calc_라운드기준!AP38,_calc_라운드기준!$B38:$AT38,0)+COUNTIFS(_calc_라운드기준!$B38:$AT38,_calc_라운드기준!AP38,$B$1:$AT$1,"&lt;"&amp;41))-(RANK(AP38,$B38:$AT38,0)+COUNTIFS($B38:$AT38,AP38,$B$1:$AT$1,"&lt;"&amp;41))</f>
        <v>0</v>
      </c>
      <c r="CJ38">
        <f>(RANK(_calc_라운드기준!AQ38,_calc_라운드기준!$B38:$AT38,0)+COUNTIFS(_calc_라운드기준!$B38:$AT38,_calc_라운드기준!AQ38,$B$1:$AT$1,"&lt;"&amp;42))-(RANK(AQ38,$B38:$AT38,0)+COUNTIFS($B38:$AT38,AQ38,$B$1:$AT$1,"&lt;"&amp;42))</f>
        <v>2</v>
      </c>
      <c r="CK38">
        <f>(RANK(_calc_라운드기준!AR38,_calc_라운드기준!$B38:$AT38,0)+COUNTIFS(_calc_라운드기준!$B38:$AT38,_calc_라운드기준!AR38,$B$1:$AT$1,"&lt;"&amp;43))-(RANK(AR38,$B38:$AT38,0)+COUNTIFS($B38:$AT38,AR38,$B$1:$AT$1,"&lt;"&amp;43))</f>
        <v>15</v>
      </c>
      <c r="CL38">
        <f>(RANK(_calc_라운드기준!AS38,_calc_라운드기준!$B38:$AT38,0)+COUNTIFS(_calc_라운드기준!$B38:$AT38,_calc_라운드기준!AS38,$B$1:$AT$1,"&lt;"&amp;44))-(RANK(AS38,$B38:$AT38,0)+COUNTIFS($B38:$AT38,AS38,$B$1:$AT$1,"&lt;"&amp;44))</f>
        <v>9</v>
      </c>
      <c r="CM38">
        <f>(RANK(_calc_라운드기준!AT38,_calc_라운드기준!$B38:$AT38,0)+COUNTIFS(_calc_라운드기준!$B38:$AT38,_calc_라운드기준!AT38,$B$1:$AT$1,"&lt;"&amp;45))-(RANK(AT38,$B38:$AT38,0)+COUNTIFS($B38:$AT38,AT38,$B$1:$AT$1,"&lt;"&amp;45))</f>
        <v>30</v>
      </c>
      <c r="CN38">
        <f t="shared" si="45"/>
        <v>37</v>
      </c>
      <c r="CO38">
        <f t="shared" si="46"/>
        <v>26</v>
      </c>
      <c r="CP38">
        <f t="shared" si="47"/>
        <v>28</v>
      </c>
      <c r="CQ38">
        <f t="shared" si="48"/>
        <v>38</v>
      </c>
      <c r="CR38">
        <f t="shared" si="49"/>
        <v>41</v>
      </c>
      <c r="CS38">
        <f t="shared" si="50"/>
        <v>21</v>
      </c>
      <c r="CT38">
        <f t="shared" si="51"/>
        <v>31</v>
      </c>
      <c r="CU38">
        <f t="shared" si="52"/>
        <v>43</v>
      </c>
      <c r="CV38">
        <f t="shared" si="53"/>
        <v>39</v>
      </c>
      <c r="CW38">
        <f t="shared" si="54"/>
        <v>16</v>
      </c>
      <c r="CX38">
        <f t="shared" si="55"/>
        <v>13</v>
      </c>
      <c r="CY38">
        <f t="shared" si="56"/>
        <v>14</v>
      </c>
      <c r="CZ38">
        <f t="shared" si="57"/>
        <v>17</v>
      </c>
      <c r="DA38">
        <f t="shared" si="58"/>
        <v>8</v>
      </c>
      <c r="DB38">
        <f t="shared" si="59"/>
        <v>25</v>
      </c>
      <c r="DC38">
        <f t="shared" si="60"/>
        <v>23</v>
      </c>
      <c r="DD38">
        <f t="shared" si="61"/>
        <v>30</v>
      </c>
      <c r="DE38">
        <f t="shared" si="62"/>
        <v>7</v>
      </c>
      <c r="DF38">
        <f t="shared" si="63"/>
        <v>4</v>
      </c>
      <c r="DG38">
        <f t="shared" si="64"/>
        <v>35</v>
      </c>
      <c r="DH38">
        <f t="shared" si="65"/>
        <v>3</v>
      </c>
      <c r="DI38">
        <f t="shared" si="66"/>
        <v>11</v>
      </c>
      <c r="DJ38">
        <f t="shared" si="67"/>
        <v>45</v>
      </c>
      <c r="DK38">
        <f t="shared" si="68"/>
        <v>32</v>
      </c>
      <c r="DL38">
        <f t="shared" si="69"/>
        <v>42</v>
      </c>
      <c r="DM38">
        <f t="shared" si="70"/>
        <v>18</v>
      </c>
      <c r="DN38">
        <f t="shared" si="71"/>
        <v>44</v>
      </c>
      <c r="DO38">
        <f t="shared" si="72"/>
        <v>33</v>
      </c>
      <c r="DP38">
        <f t="shared" si="73"/>
        <v>34</v>
      </c>
      <c r="DQ38">
        <f t="shared" si="74"/>
        <v>5</v>
      </c>
      <c r="DR38">
        <f t="shared" si="75"/>
        <v>9</v>
      </c>
      <c r="DS38">
        <f t="shared" si="76"/>
        <v>27</v>
      </c>
      <c r="DT38">
        <f t="shared" si="77"/>
        <v>19</v>
      </c>
      <c r="DU38">
        <f t="shared" si="78"/>
        <v>2</v>
      </c>
      <c r="DV38">
        <f t="shared" si="79"/>
        <v>6</v>
      </c>
      <c r="DW38">
        <f t="shared" si="80"/>
        <v>15</v>
      </c>
      <c r="DX38">
        <f t="shared" si="81"/>
        <v>36</v>
      </c>
      <c r="DY38">
        <f t="shared" si="82"/>
        <v>12</v>
      </c>
      <c r="DZ38">
        <f t="shared" si="83"/>
        <v>29</v>
      </c>
      <c r="EA38">
        <f t="shared" si="84"/>
        <v>40</v>
      </c>
      <c r="EB38">
        <f t="shared" si="85"/>
        <v>24</v>
      </c>
      <c r="EC38">
        <f t="shared" si="86"/>
        <v>22</v>
      </c>
      <c r="ED38">
        <f t="shared" si="87"/>
        <v>10</v>
      </c>
      <c r="EE38">
        <f t="shared" si="88"/>
        <v>20</v>
      </c>
      <c r="EF38">
        <f t="shared" si="89"/>
        <v>1</v>
      </c>
    </row>
    <row r="39" spans="1:136" ht="16.5" customHeight="1">
      <c r="A39">
        <f>_calc_라운드기준!A39</f>
        <v>1207</v>
      </c>
      <c r="B39">
        <f>INDEX(_calc_누적빈도!B:B,$A39)-INDEX(_calc_누적빈도!B:B,$A39-기준450회_후보!$B$1)</f>
        <v>55</v>
      </c>
      <c r="C39">
        <f>INDEX(_calc_누적빈도!C:C,$A39)-INDEX(_calc_누적빈도!C:C,$A39-기준450회_후보!$B$1)</f>
        <v>49</v>
      </c>
      <c r="D39">
        <f>INDEX(_calc_누적빈도!D:D,$A39)-INDEX(_calc_누적빈도!D:D,$A39-기준450회_후보!$B$1)</f>
        <v>69</v>
      </c>
      <c r="E39">
        <f>INDEX(_calc_누적빈도!E:E,$A39)-INDEX(_calc_누적빈도!E:E,$A39-기준450회_후보!$B$1)</f>
        <v>50</v>
      </c>
      <c r="F39">
        <f>INDEX(_calc_누적빈도!F:F,$A39)-INDEX(_calc_누적빈도!F:F,$A39-기준450회_후보!$B$1)</f>
        <v>46</v>
      </c>
      <c r="G39">
        <f>INDEX(_calc_누적빈도!G:G,$A39)-INDEX(_calc_누적빈도!G:G,$A39-기준450회_후보!$B$1)</f>
        <v>70</v>
      </c>
      <c r="H39">
        <f>INDEX(_calc_누적빈도!H:H,$A39)-INDEX(_calc_누적빈도!H:H,$A39-기준450회_후보!$B$1)</f>
        <v>64</v>
      </c>
      <c r="I39">
        <f>INDEX(_calc_누적빈도!I:I,$A39)-INDEX(_calc_누적빈도!I:I,$A39-기준450회_후보!$B$1)</f>
        <v>47</v>
      </c>
      <c r="J39">
        <f>INDEX(_calc_누적빈도!J:J,$A39)-INDEX(_calc_누적빈도!J:J,$A39-기준450회_후보!$B$1)</f>
        <v>57</v>
      </c>
      <c r="K39">
        <f>INDEX(_calc_누적빈도!K:K,$A39)-INDEX(_calc_누적빈도!K:K,$A39-기준450회_후보!$B$1)</f>
        <v>53</v>
      </c>
      <c r="L39">
        <f>INDEX(_calc_누적빈도!L:L,$A39)-INDEX(_calc_누적빈도!L:L,$A39-기준450회_후보!$B$1)</f>
        <v>60</v>
      </c>
      <c r="M39">
        <f>INDEX(_calc_누적빈도!M:M,$A39)-INDEX(_calc_누적빈도!M:M,$A39-기준450회_후보!$B$1)</f>
        <v>79</v>
      </c>
      <c r="N39">
        <f>INDEX(_calc_누적빈도!N:N,$A39)-INDEX(_calc_누적빈도!N:N,$A39-기준450회_후보!$B$1)</f>
        <v>67</v>
      </c>
      <c r="O39">
        <f>INDEX(_calc_누적빈도!O:O,$A39)-INDEX(_calc_누적빈도!O:O,$A39-기준450회_후보!$B$1)</f>
        <v>60</v>
      </c>
      <c r="P39">
        <f>INDEX(_calc_누적빈도!P:P,$A39)-INDEX(_calc_누적빈도!P:P,$A39-기준450회_후보!$B$1)</f>
        <v>59</v>
      </c>
      <c r="Q39">
        <f>INDEX(_calc_누적빈도!Q:Q,$A39)-INDEX(_calc_누적빈도!Q:Q,$A39-기준450회_후보!$B$1)</f>
        <v>72</v>
      </c>
      <c r="R39">
        <f>INDEX(_calc_누적빈도!R:R,$A39)-INDEX(_calc_누적빈도!R:R,$A39-기준450회_후보!$B$1)</f>
        <v>57</v>
      </c>
      <c r="S39">
        <f>INDEX(_calc_누적빈도!S:S,$A39)-INDEX(_calc_누적빈도!S:S,$A39-기준450회_후보!$B$1)</f>
        <v>68</v>
      </c>
      <c r="T39">
        <f>INDEX(_calc_누적빈도!T:T,$A39)-INDEX(_calc_누적빈도!T:T,$A39-기준450회_후보!$B$1)</f>
        <v>63</v>
      </c>
      <c r="U39">
        <f>INDEX(_calc_누적빈도!U:U,$A39)-INDEX(_calc_누적빈도!U:U,$A39-기준450회_후보!$B$1)</f>
        <v>48</v>
      </c>
      <c r="V39">
        <f>INDEX(_calc_누적빈도!V:V,$A39)-INDEX(_calc_누적빈도!V:V,$A39-기준450회_후보!$B$1)</f>
        <v>70</v>
      </c>
      <c r="W39">
        <f>INDEX(_calc_누적빈도!W:W,$A39)-INDEX(_calc_누적빈도!W:W,$A39-기준450회_후보!$B$1)</f>
        <v>56</v>
      </c>
      <c r="X39">
        <f>INDEX(_calc_누적빈도!X:X,$A39)-INDEX(_calc_누적빈도!X:X,$A39-기준450회_후보!$B$1)</f>
        <v>52</v>
      </c>
      <c r="Y39">
        <f>INDEX(_calc_누적빈도!Y:Y,$A39)-INDEX(_calc_누적빈도!Y:Y,$A39-기준450회_후보!$B$1)</f>
        <v>61</v>
      </c>
      <c r="Z39">
        <f>INDEX(_calc_누적빈도!Z:Z,$A39)-INDEX(_calc_누적빈도!Z:Z,$A39-기준450회_후보!$B$1)</f>
        <v>48</v>
      </c>
      <c r="AA39">
        <f>INDEX(_calc_누적빈도!AA:AA,$A39)-INDEX(_calc_누적빈도!AA:AA,$A39-기준450회_후보!$B$1)</f>
        <v>61</v>
      </c>
      <c r="AB39">
        <f>INDEX(_calc_누적빈도!AB:AB,$A39)-INDEX(_calc_누적빈도!AB:AB,$A39-기준450회_후보!$B$1)</f>
        <v>56</v>
      </c>
      <c r="AC39">
        <f>INDEX(_calc_누적빈도!AC:AC,$A39)-INDEX(_calc_누적빈도!AC:AC,$A39-기준450회_후보!$B$1)</f>
        <v>61</v>
      </c>
      <c r="AD39">
        <f>INDEX(_calc_누적빈도!AD:AD,$A39)-INDEX(_calc_누적빈도!AD:AD,$A39-기준450회_후보!$B$1)</f>
        <v>59</v>
      </c>
      <c r="AE39">
        <f>INDEX(_calc_누적빈도!AE:AE,$A39)-INDEX(_calc_누적빈도!AE:AE,$A39-기준450회_후보!$B$1)</f>
        <v>66</v>
      </c>
      <c r="AF39">
        <f>INDEX(_calc_누적빈도!AF:AF,$A39)-INDEX(_calc_누적빈도!AF:AF,$A39-기준450회_후보!$B$1)</f>
        <v>63</v>
      </c>
      <c r="AG39">
        <f>INDEX(_calc_누적빈도!AG:AG,$A39)-INDEX(_calc_누적빈도!AG:AG,$A39-기준450회_후보!$B$1)</f>
        <v>53</v>
      </c>
      <c r="AH39">
        <f>INDEX(_calc_누적빈도!AH:AH,$A39)-INDEX(_calc_누적빈도!AH:AH,$A39-기준450회_후보!$B$1)</f>
        <v>67</v>
      </c>
      <c r="AI39">
        <f>INDEX(_calc_누적빈도!AI:AI,$A39)-INDEX(_calc_누적빈도!AI:AI,$A39-기준450회_후보!$B$1)</f>
        <v>63</v>
      </c>
      <c r="AJ39">
        <f>INDEX(_calc_누적빈도!AJ:AJ,$A39)-INDEX(_calc_누적빈도!AJ:AJ,$A39-기준450회_후보!$B$1)</f>
        <v>65</v>
      </c>
      <c r="AK39">
        <f>INDEX(_calc_누적빈도!AK:AK,$A39)-INDEX(_calc_누적빈도!AK:AK,$A39-기준450회_후보!$B$1)</f>
        <v>60</v>
      </c>
      <c r="AL39">
        <f>INDEX(_calc_누적빈도!AL:AL,$A39)-INDEX(_calc_누적빈도!AL:AL,$A39-기준450회_후보!$B$1)</f>
        <v>58</v>
      </c>
      <c r="AM39">
        <f>INDEX(_calc_누적빈도!AM:AM,$A39)-INDEX(_calc_누적빈도!AM:AM,$A39-기준450회_후보!$B$1)</f>
        <v>71</v>
      </c>
      <c r="AN39">
        <f>INDEX(_calc_누적빈도!AN:AN,$A39)-INDEX(_calc_누적빈도!AN:AN,$A39-기준450회_후보!$B$1)</f>
        <v>65</v>
      </c>
      <c r="AO39">
        <f>INDEX(_calc_누적빈도!AO:AO,$A39)-INDEX(_calc_누적빈도!AO:AO,$A39-기준450회_후보!$B$1)</f>
        <v>54</v>
      </c>
      <c r="AP39">
        <f>INDEX(_calc_누적빈도!AP:AP,$A39)-INDEX(_calc_누적빈도!AP:AP,$A39-기준450회_후보!$B$1)</f>
        <v>54</v>
      </c>
      <c r="AQ39">
        <f>INDEX(_calc_누적빈도!AQ:AQ,$A39)-INDEX(_calc_누적빈도!AQ:AQ,$A39-기준450회_후보!$B$1)</f>
        <v>62</v>
      </c>
      <c r="AR39">
        <f>INDEX(_calc_누적빈도!AR:AR,$A39)-INDEX(_calc_누적빈도!AR:AR,$A39-기준450회_후보!$B$1)</f>
        <v>59</v>
      </c>
      <c r="AS39">
        <f>INDEX(_calc_누적빈도!AS:AS,$A39)-INDEX(_calc_누적빈도!AS:AS,$A39-기준450회_후보!$B$1)</f>
        <v>56</v>
      </c>
      <c r="AT39">
        <f>INDEX(_calc_누적빈도!AT:AT,$A39)-INDEX(_calc_누적빈도!AT:AT,$A39-기준450회_후보!$B$1)</f>
        <v>67</v>
      </c>
      <c r="AU39">
        <f>(RANK(_calc_라운드기준!B39,_calc_라운드기준!$B39:$AT39,0)+COUNTIFS(_calc_라운드기준!$B39:$AT39,_calc_라운드기준!B39,$B$1:$AT$1,"&lt;"&amp;1))-(RANK(B39,$B39:$AT39,0)+COUNTIFS($B39:$AT39,B39,$B$1:$AT$1,"&lt;"&amp;1))</f>
        <v>-18</v>
      </c>
      <c r="AV39">
        <f>(RANK(_calc_라운드기준!C39,_calc_라운드기준!$B39:$AT39,0)+COUNTIFS(_calc_라운드기준!$B39:$AT39,_calc_라운드기준!C39,$B$1:$AT$1,"&lt;"&amp;2))-(RANK(C39,$B39:$AT39,0)+COUNTIFS($B39:$AT39,C39,$B$1:$AT$1,"&lt;"&amp;2))</f>
        <v>-3</v>
      </c>
      <c r="AW39">
        <f>(RANK(_calc_라운드기준!D39,_calc_라운드기준!$B39:$AT39,0)+COUNTIFS(_calc_라운드기준!$B39:$AT39,_calc_라운드기준!D39,$B$1:$AT$1,"&lt;"&amp;3))-(RANK(D39,$B39:$AT39,0)+COUNTIFS($B39:$AT39,D39,$B$1:$AT$1,"&lt;"&amp;3))</f>
        <v>-5</v>
      </c>
      <c r="AX39">
        <f>(RANK(_calc_라운드기준!E39,_calc_라운드기준!$B39:$AT39,0)+COUNTIFS(_calc_라운드기준!$B39:$AT39,_calc_라운드기준!E39,$B$1:$AT$1,"&lt;"&amp;4))-(RANK(E39,$B39:$AT39,0)+COUNTIFS($B39:$AT39,E39,$B$1:$AT$1,"&lt;"&amp;4))</f>
        <v>-15</v>
      </c>
      <c r="AY39">
        <f>(RANK(_calc_라운드기준!F39,_calc_라운드기준!$B39:$AT39,0)+COUNTIFS(_calc_라운드기준!$B39:$AT39,_calc_라운드기준!F39,$B$1:$AT$1,"&lt;"&amp;5))-(RANK(F39,$B39:$AT39,0)+COUNTIFS($B39:$AT39,F39,$B$1:$AT$1,"&lt;"&amp;5))</f>
        <v>-28</v>
      </c>
      <c r="AZ39">
        <f>(RANK(_calc_라운드기준!G39,_calc_라운드기준!$B39:$AT39,0)+COUNTIFS(_calc_라운드기준!$B39:$AT39,_calc_라운드기준!G39,$B$1:$AT$1,"&lt;"&amp;6))-(RANK(G39,$B39:$AT39,0)+COUNTIFS($B39:$AT39,G39,$B$1:$AT$1,"&lt;"&amp;6))</f>
        <v>6</v>
      </c>
      <c r="BA39">
        <f>(RANK(_calc_라운드기준!H39,_calc_라운드기준!$B39:$AT39,0)+COUNTIFS(_calc_라운드기준!$B39:$AT39,_calc_라운드기준!H39,$B$1:$AT$1,"&lt;"&amp;7))-(RANK(H39,$B39:$AT39,0)+COUNTIFS($B39:$AT39,H39,$B$1:$AT$1,"&lt;"&amp;7))</f>
        <v>-11</v>
      </c>
      <c r="BB39">
        <f>(RANK(_calc_라운드기준!I39,_calc_라운드기준!$B39:$AT39,0)+COUNTIFS(_calc_라운드기준!$B39:$AT39,_calc_라운드기준!I39,$B$1:$AT$1,"&lt;"&amp;8))-(RANK(I39,$B39:$AT39,0)+COUNTIFS($B39:$AT39,I39,$B$1:$AT$1,"&lt;"&amp;8))</f>
        <v>-26</v>
      </c>
      <c r="BC39">
        <f>(RANK(_calc_라운드기준!J39,_calc_라운드기준!$B39:$AT39,0)+COUNTIFS(_calc_라운드기준!$B39:$AT39,_calc_라운드기준!J39,$B$1:$AT$1,"&lt;"&amp;9))-(RANK(J39,$B39:$AT39,0)+COUNTIFS($B39:$AT39,J39,$B$1:$AT$1,"&lt;"&amp;9))</f>
        <v>-18</v>
      </c>
      <c r="BD39">
        <f>(RANK(_calc_라운드기준!K39,_calc_라운드기준!$B39:$AT39,0)+COUNTIFS(_calc_라운드기준!$B39:$AT39,_calc_라운드기준!K39,$B$1:$AT$1,"&lt;"&amp;10))-(RANK(K39,$B39:$AT39,0)+COUNTIFS($B39:$AT39,K39,$B$1:$AT$1,"&lt;"&amp;10))</f>
        <v>8</v>
      </c>
      <c r="BE39">
        <f>(RANK(_calc_라운드기준!L39,_calc_라운드기준!$B39:$AT39,0)+COUNTIFS(_calc_라운드기준!$B39:$AT39,_calc_라운드기준!L39,$B$1:$AT$1,"&lt;"&amp;11))-(RANK(L39,$B39:$AT39,0)+COUNTIFS($B39:$AT39,L39,$B$1:$AT$1,"&lt;"&amp;11))</f>
        <v>12</v>
      </c>
      <c r="BF39">
        <f>(RANK(_calc_라운드기준!M39,_calc_라운드기준!$B39:$AT39,0)+COUNTIFS(_calc_라운드기준!$B39:$AT39,_calc_라운드기준!M39,$B$1:$AT$1,"&lt;"&amp;12))-(RANK(M39,$B39:$AT39,0)+COUNTIFS($B39:$AT39,M39,$B$1:$AT$1,"&lt;"&amp;12))</f>
        <v>4</v>
      </c>
      <c r="BG39">
        <f>(RANK(_calc_라운드기준!N39,_calc_라운드기준!$B39:$AT39,0)+COUNTIFS(_calc_라운드기준!$B39:$AT39,_calc_라운드기준!N39,$B$1:$AT$1,"&lt;"&amp;13))-(RANK(N39,$B39:$AT39,0)+COUNTIFS($B39:$AT39,N39,$B$1:$AT$1,"&lt;"&amp;13))</f>
        <v>11</v>
      </c>
      <c r="BH39">
        <f>(RANK(_calc_라운드기준!O39,_calc_라운드기준!$B39:$AT39,0)+COUNTIFS(_calc_라운드기준!$B39:$AT39,_calc_라운드기준!O39,$B$1:$AT$1,"&lt;"&amp;14))-(RANK(O39,$B39:$AT39,0)+COUNTIFS($B39:$AT39,O39,$B$1:$AT$1,"&lt;"&amp;14))</f>
        <v>16</v>
      </c>
      <c r="BI39">
        <f>(RANK(_calc_라운드기준!P39,_calc_라운드기준!$B39:$AT39,0)+COUNTIFS(_calc_라운드기준!$B39:$AT39,_calc_라운드기준!P39,$B$1:$AT$1,"&lt;"&amp;15))-(RANK(P39,$B39:$AT39,0)+COUNTIFS($B39:$AT39,P39,$B$1:$AT$1,"&lt;"&amp;15))</f>
        <v>1</v>
      </c>
      <c r="BJ39">
        <f>(RANK(_calc_라운드기준!Q39,_calc_라운드기준!$B39:$AT39,0)+COUNTIFS(_calc_라운드기준!$B39:$AT39,_calc_라운드기준!Q39,$B$1:$AT$1,"&lt;"&amp;16))-(RANK(Q39,$B39:$AT39,0)+COUNTIFS($B39:$AT39,Q39,$B$1:$AT$1,"&lt;"&amp;16))</f>
        <v>0</v>
      </c>
      <c r="BK39">
        <f>(RANK(_calc_라운드기준!R39,_calc_라운드기준!$B39:$AT39,0)+COUNTIFS(_calc_라운드기준!$B39:$AT39,_calc_라운드기준!R39,$B$1:$AT$1,"&lt;"&amp;17))-(RANK(R39,$B39:$AT39,0)+COUNTIFS($B39:$AT39,R39,$B$1:$AT$1,"&lt;"&amp;17))</f>
        <v>-3</v>
      </c>
      <c r="BL39">
        <f>(RANK(_calc_라운드기준!S39,_calc_라운드기준!$B39:$AT39,0)+COUNTIFS(_calc_라운드기준!$B39:$AT39,_calc_라운드기준!S39,$B$1:$AT$1,"&lt;"&amp;18))-(RANK(S39,$B39:$AT39,0)+COUNTIFS($B39:$AT39,S39,$B$1:$AT$1,"&lt;"&amp;18))</f>
        <v>21</v>
      </c>
      <c r="BM39">
        <f>(RANK(_calc_라운드기준!T39,_calc_라운드기준!$B39:$AT39,0)+COUNTIFS(_calc_라운드기준!$B39:$AT39,_calc_라운드기준!T39,$B$1:$AT$1,"&lt;"&amp;19))-(RANK(T39,$B39:$AT39,0)+COUNTIFS($B39:$AT39,T39,$B$1:$AT$1,"&lt;"&amp;19))</f>
        <v>20</v>
      </c>
      <c r="BN39">
        <f>(RANK(_calc_라운드기준!U39,_calc_라운드기준!$B39:$AT39,0)+COUNTIFS(_calc_라운드기준!$B39:$AT39,_calc_라운드기준!U39,$B$1:$AT$1,"&lt;"&amp;20))-(RANK(U39,$B39:$AT39,0)+COUNTIFS($B39:$AT39,U39,$B$1:$AT$1,"&lt;"&amp;20))</f>
        <v>-22</v>
      </c>
      <c r="BO39">
        <f>(RANK(_calc_라운드기준!V39,_calc_라운드기준!$B39:$AT39,0)+COUNTIFS(_calc_라운드기준!$B39:$AT39,_calc_라운드기준!V39,$B$1:$AT$1,"&lt;"&amp;21))-(RANK(V39,$B39:$AT39,0)+COUNTIFS($B39:$AT39,V39,$B$1:$AT$1,"&lt;"&amp;21))</f>
        <v>24</v>
      </c>
      <c r="BP39">
        <f>(RANK(_calc_라운드기준!W39,_calc_라운드기준!$B39:$AT39,0)+COUNTIFS(_calc_라운드기준!$B39:$AT39,_calc_라운드기준!W39,$B$1:$AT$1,"&lt;"&amp;22))-(RANK(W39,$B39:$AT39,0)+COUNTIFS($B39:$AT39,W39,$B$1:$AT$1,"&lt;"&amp;22))</f>
        <v>12</v>
      </c>
      <c r="BQ39">
        <f>(RANK(_calc_라운드기준!X39,_calc_라운드기준!$B39:$AT39,0)+COUNTIFS(_calc_라운드기준!$B39:$AT39,_calc_라운드기준!X39,$B$1:$AT$1,"&lt;"&amp;23))-(RANK(X39,$B39:$AT39,0)+COUNTIFS($B39:$AT39,X39,$B$1:$AT$1,"&lt;"&amp;23))</f>
        <v>-33</v>
      </c>
      <c r="BR39">
        <f>(RANK(_calc_라운드기준!Y39,_calc_라운드기준!$B39:$AT39,0)+COUNTIFS(_calc_라운드기준!$B39:$AT39,_calc_라운드기준!Y39,$B$1:$AT$1,"&lt;"&amp;24))-(RANK(Y39,$B39:$AT39,0)+COUNTIFS($B39:$AT39,Y39,$B$1:$AT$1,"&lt;"&amp;24))</f>
        <v>-12</v>
      </c>
      <c r="BS39">
        <f>(RANK(_calc_라운드기준!Z39,_calc_라운드기준!$B39:$AT39,0)+COUNTIFS(_calc_라운드기준!$B39:$AT39,_calc_라운드기준!Z39,$B$1:$AT$1,"&lt;"&amp;25))-(RANK(Z39,$B39:$AT39,0)+COUNTIFS($B39:$AT39,Z39,$B$1:$AT$1,"&lt;"&amp;25))</f>
        <v>-31</v>
      </c>
      <c r="BT39">
        <f>(RANK(_calc_라운드기준!AA39,_calc_라운드기준!$B39:$AT39,0)+COUNTIFS(_calc_라운드기준!$B39:$AT39,_calc_라운드기준!AA39,$B$1:$AT$1,"&lt;"&amp;26))-(RANK(AA39,$B39:$AT39,0)+COUNTIFS($B39:$AT39,AA39,$B$1:$AT$1,"&lt;"&amp;26))</f>
        <v>1</v>
      </c>
      <c r="BU39">
        <f>(RANK(_calc_라운드기준!AB39,_calc_라운드기준!$B39:$AT39,0)+COUNTIFS(_calc_라운드기준!$B39:$AT39,_calc_라운드기준!AB39,$B$1:$AT$1,"&lt;"&amp;27))-(RANK(AB39,$B39:$AT39,0)+COUNTIFS($B39:$AT39,AB39,$B$1:$AT$1,"&lt;"&amp;27))</f>
        <v>-28</v>
      </c>
      <c r="BV39">
        <f>(RANK(_calc_라운드기준!AC39,_calc_라운드기준!$B39:$AT39,0)+COUNTIFS(_calc_라운드기준!$B39:$AT39,_calc_라운드기준!AC39,$B$1:$AT$1,"&lt;"&amp;28))-(RANK(AC39,$B39:$AT39,0)+COUNTIFS($B39:$AT39,AC39,$B$1:$AT$1,"&lt;"&amp;28))</f>
        <v>-13</v>
      </c>
      <c r="BW39">
        <f>(RANK(_calc_라운드기준!AD39,_calc_라운드기준!$B39:$AT39,0)+COUNTIFS(_calc_라운드기준!$B39:$AT39,_calc_라운드기준!AD39,$B$1:$AT$1,"&lt;"&amp;29))-(RANK(AD39,$B39:$AT39,0)+COUNTIFS($B39:$AT39,AD39,$B$1:$AT$1,"&lt;"&amp;29))</f>
        <v>-13</v>
      </c>
      <c r="BX39">
        <f>(RANK(_calc_라운드기준!AE39,_calc_라운드기준!$B39:$AT39,0)+COUNTIFS(_calc_라운드기준!$B39:$AT39,_calc_라운드기준!AE39,$B$1:$AT$1,"&lt;"&amp;30))-(RANK(AE39,$B39:$AT39,0)+COUNTIFS($B39:$AT39,AE39,$B$1:$AT$1,"&lt;"&amp;30))</f>
        <v>19</v>
      </c>
      <c r="BY39">
        <f>(RANK(_calc_라운드기준!AF39,_calc_라운드기준!$B39:$AT39,0)+COUNTIFS(_calc_라운드기준!$B39:$AT39,_calc_라운드기준!AF39,$B$1:$AT$1,"&lt;"&amp;31))-(RANK(AF39,$B39:$AT39,0)+COUNTIFS($B39:$AT39,AF39,$B$1:$AT$1,"&lt;"&amp;31))</f>
        <v>15</v>
      </c>
      <c r="BZ39">
        <f>(RANK(_calc_라운드기준!AG39,_calc_라운드기준!$B39:$AT39,0)+COUNTIFS(_calc_라운드기준!$B39:$AT39,_calc_라운드기준!AG39,$B$1:$AT$1,"&lt;"&amp;32))-(RANK(AG39,$B39:$AT39,0)+COUNTIFS($B39:$AT39,AG39,$B$1:$AT$1,"&lt;"&amp;32))</f>
        <v>-2</v>
      </c>
      <c r="CA39">
        <f>(RANK(_calc_라운드기준!AH39,_calc_라운드기준!$B39:$AT39,0)+COUNTIFS(_calc_라운드기준!$B39:$AT39,_calc_라운드기준!AH39,$B$1:$AT$1,"&lt;"&amp;33))-(RANK(AH39,$B39:$AT39,0)+COUNTIFS($B39:$AT39,AH39,$B$1:$AT$1,"&lt;"&amp;33))</f>
        <v>13</v>
      </c>
      <c r="CB39">
        <f>(RANK(_calc_라운드기준!AI39,_calc_라운드기준!$B39:$AT39,0)+COUNTIFS(_calc_라운드기준!$B39:$AT39,_calc_라운드기준!AI39,$B$1:$AT$1,"&lt;"&amp;34))-(RANK(AI39,$B39:$AT39,0)+COUNTIFS($B39:$AT39,AI39,$B$1:$AT$1,"&lt;"&amp;34))</f>
        <v>27</v>
      </c>
      <c r="CC39">
        <f>(RANK(_calc_라운드기준!AJ39,_calc_라운드기준!$B39:$AT39,0)+COUNTIFS(_calc_라운드기준!$B39:$AT39,_calc_라운드기준!AJ39,$B$1:$AT$1,"&lt;"&amp;35))-(RANK(AJ39,$B39:$AT39,0)+COUNTIFS($B39:$AT39,AJ39,$B$1:$AT$1,"&lt;"&amp;35))</f>
        <v>20</v>
      </c>
      <c r="CD39">
        <f>(RANK(_calc_라운드기준!AK39,_calc_라운드기준!$B39:$AT39,0)+COUNTIFS(_calc_라운드기준!$B39:$AT39,_calc_라운드기준!AK39,$B$1:$AT$1,"&lt;"&amp;36))-(RANK(AK39,$B39:$AT39,0)+COUNTIFS($B39:$AT39,AK39,$B$1:$AT$1,"&lt;"&amp;36))</f>
        <v>9</v>
      </c>
      <c r="CE39">
        <f>(RANK(_calc_라운드기준!AL39,_calc_라운드기준!$B39:$AT39,0)+COUNTIFS(_calc_라운드기준!$B39:$AT39,_calc_라운드기준!AL39,$B$1:$AT$1,"&lt;"&amp;37))-(RANK(AL39,$B39:$AT39,0)+COUNTIFS($B39:$AT39,AL39,$B$1:$AT$1,"&lt;"&amp;37))</f>
        <v>-14</v>
      </c>
      <c r="CF39">
        <f>(RANK(_calc_라운드기준!AM39,_calc_라운드기준!$B39:$AT39,0)+COUNTIFS(_calc_라운드기준!$B39:$AT39,_calc_라운드기준!AM39,$B$1:$AT$1,"&lt;"&amp;38))-(RANK(AM39,$B39:$AT39,0)+COUNTIFS($B39:$AT39,AM39,$B$1:$AT$1,"&lt;"&amp;38))</f>
        <v>20</v>
      </c>
      <c r="CG39">
        <f>(RANK(_calc_라운드기준!AN39,_calc_라운드기준!$B39:$AT39,0)+COUNTIFS(_calc_라운드기준!$B39:$AT39,_calc_라운드기준!AN39,$B$1:$AT$1,"&lt;"&amp;39))-(RANK(AN39,$B39:$AT39,0)+COUNTIFS($B39:$AT39,AN39,$B$1:$AT$1,"&lt;"&amp;39))</f>
        <v>-4</v>
      </c>
      <c r="CH39">
        <f>(RANK(_calc_라운드기준!AO39,_calc_라운드기준!$B39:$AT39,0)+COUNTIFS(_calc_라운드기준!$B39:$AT39,_calc_라운드기준!AO39,$B$1:$AT$1,"&lt;"&amp;40))-(RANK(AO39,$B39:$AT39,0)+COUNTIFS($B39:$AT39,AO39,$B$1:$AT$1,"&lt;"&amp;40))</f>
        <v>-20</v>
      </c>
      <c r="CI39">
        <f>(RANK(_calc_라운드기준!AP39,_calc_라운드기준!$B39:$AT39,0)+COUNTIFS(_calc_라운드기준!$B39:$AT39,_calc_라운드기준!AP39,$B$1:$AT$1,"&lt;"&amp;41))-(RANK(AP39,$B39:$AT39,0)+COUNTIFS($B39:$AT39,AP39,$B$1:$AT$1,"&lt;"&amp;41))</f>
        <v>1</v>
      </c>
      <c r="CJ39">
        <f>(RANK(_calc_라운드기준!AQ39,_calc_라운드기준!$B39:$AT39,0)+COUNTIFS(_calc_라운드기준!$B39:$AT39,_calc_라운드기준!AQ39,$B$1:$AT$1,"&lt;"&amp;42))-(RANK(AQ39,$B39:$AT39,0)+COUNTIFS($B39:$AT39,AQ39,$B$1:$AT$1,"&lt;"&amp;42))</f>
        <v>6</v>
      </c>
      <c r="CK39">
        <f>(RANK(_calc_라운드기준!AR39,_calc_라운드기준!$B39:$AT39,0)+COUNTIFS(_calc_라운드기준!$B39:$AT39,_calc_라운드기준!AR39,$B$1:$AT$1,"&lt;"&amp;43))-(RANK(AR39,$B39:$AT39,0)+COUNTIFS($B39:$AT39,AR39,$B$1:$AT$1,"&lt;"&amp;43))</f>
        <v>13</v>
      </c>
      <c r="CL39">
        <f>(RANK(_calc_라운드기준!AS39,_calc_라운드기준!$B39:$AT39,0)+COUNTIFS(_calc_라운드기준!$B39:$AT39,_calc_라운드기준!AS39,$B$1:$AT$1,"&lt;"&amp;44))-(RANK(AS39,$B39:$AT39,0)+COUNTIFS($B39:$AT39,AS39,$B$1:$AT$1,"&lt;"&amp;44))</f>
        <v>8</v>
      </c>
      <c r="CM39">
        <f>(RANK(_calc_라운드기준!AT39,_calc_라운드기준!$B39:$AT39,0)+COUNTIFS(_calc_라운드기준!$B39:$AT39,_calc_라운드기준!AT39,$B$1:$AT$1,"&lt;"&amp;45))-(RANK(AT39,$B39:$AT39,0)+COUNTIFS($B39:$AT39,AT39,$B$1:$AT$1,"&lt;"&amp;45))</f>
        <v>32</v>
      </c>
      <c r="CN39">
        <f t="shared" si="45"/>
        <v>37</v>
      </c>
      <c r="CO39">
        <f t="shared" si="46"/>
        <v>27</v>
      </c>
      <c r="CP39">
        <f t="shared" si="47"/>
        <v>30</v>
      </c>
      <c r="CQ39">
        <f t="shared" si="48"/>
        <v>36</v>
      </c>
      <c r="CR39">
        <f t="shared" si="49"/>
        <v>42</v>
      </c>
      <c r="CS39">
        <f t="shared" si="50"/>
        <v>19</v>
      </c>
      <c r="CT39">
        <f t="shared" si="51"/>
        <v>31</v>
      </c>
      <c r="CU39">
        <f t="shared" si="52"/>
        <v>41</v>
      </c>
      <c r="CV39">
        <f t="shared" si="53"/>
        <v>38</v>
      </c>
      <c r="CW39">
        <f t="shared" si="54"/>
        <v>17</v>
      </c>
      <c r="CX39">
        <f t="shared" si="55"/>
        <v>13</v>
      </c>
      <c r="CY39">
        <f t="shared" si="56"/>
        <v>21</v>
      </c>
      <c r="CZ39">
        <f t="shared" si="57"/>
        <v>15</v>
      </c>
      <c r="DA39">
        <f t="shared" si="58"/>
        <v>9</v>
      </c>
      <c r="DB39">
        <f t="shared" si="59"/>
        <v>22</v>
      </c>
      <c r="DC39">
        <f t="shared" si="60"/>
        <v>25</v>
      </c>
      <c r="DD39">
        <f t="shared" si="61"/>
        <v>28</v>
      </c>
      <c r="DE39">
        <f t="shared" si="62"/>
        <v>4</v>
      </c>
      <c r="DF39">
        <f t="shared" si="63"/>
        <v>5</v>
      </c>
      <c r="DG39">
        <f t="shared" si="64"/>
        <v>40</v>
      </c>
      <c r="DH39">
        <f t="shared" si="65"/>
        <v>3</v>
      </c>
      <c r="DI39">
        <f t="shared" si="66"/>
        <v>14</v>
      </c>
      <c r="DJ39">
        <f t="shared" si="67"/>
        <v>45</v>
      </c>
      <c r="DK39">
        <f t="shared" si="68"/>
        <v>32</v>
      </c>
      <c r="DL39">
        <f t="shared" si="69"/>
        <v>44</v>
      </c>
      <c r="DM39">
        <f t="shared" si="70"/>
        <v>23</v>
      </c>
      <c r="DN39">
        <f t="shared" si="71"/>
        <v>43</v>
      </c>
      <c r="DO39">
        <f t="shared" si="72"/>
        <v>33</v>
      </c>
      <c r="DP39">
        <f t="shared" si="73"/>
        <v>34</v>
      </c>
      <c r="DQ39">
        <f t="shared" si="74"/>
        <v>8</v>
      </c>
      <c r="DR39">
        <f t="shared" si="75"/>
        <v>10</v>
      </c>
      <c r="DS39">
        <f t="shared" si="76"/>
        <v>26</v>
      </c>
      <c r="DT39">
        <f t="shared" si="77"/>
        <v>11</v>
      </c>
      <c r="DU39">
        <f t="shared" si="78"/>
        <v>2</v>
      </c>
      <c r="DV39">
        <f t="shared" si="79"/>
        <v>6</v>
      </c>
      <c r="DW39">
        <f t="shared" si="80"/>
        <v>16</v>
      </c>
      <c r="DX39">
        <f t="shared" si="81"/>
        <v>35</v>
      </c>
      <c r="DY39">
        <f t="shared" si="82"/>
        <v>7</v>
      </c>
      <c r="DZ39">
        <f t="shared" si="83"/>
        <v>29</v>
      </c>
      <c r="EA39">
        <f t="shared" si="84"/>
        <v>39</v>
      </c>
      <c r="EB39">
        <f t="shared" si="85"/>
        <v>24</v>
      </c>
      <c r="EC39">
        <f t="shared" si="86"/>
        <v>20</v>
      </c>
      <c r="ED39">
        <f t="shared" si="87"/>
        <v>12</v>
      </c>
      <c r="EE39">
        <f t="shared" si="88"/>
        <v>18</v>
      </c>
      <c r="EF39">
        <f t="shared" si="89"/>
        <v>1</v>
      </c>
    </row>
    <row r="40" spans="1:136" ht="16.5" customHeight="1">
      <c r="A40">
        <f>_calc_라운드기준!A40</f>
        <v>1206</v>
      </c>
      <c r="B40">
        <f>INDEX(_calc_누적빈도!B:B,$A40)-INDEX(_calc_누적빈도!B:B,$A40-기준450회_후보!$B$1)</f>
        <v>54</v>
      </c>
      <c r="C40">
        <f>INDEX(_calc_누적빈도!C:C,$A40)-INDEX(_calc_누적빈도!C:C,$A40-기준450회_후보!$B$1)</f>
        <v>49</v>
      </c>
      <c r="D40">
        <f>INDEX(_calc_누적빈도!D:D,$A40)-INDEX(_calc_누적빈도!D:D,$A40-기준450회_후보!$B$1)</f>
        <v>68</v>
      </c>
      <c r="E40">
        <f>INDEX(_calc_누적빈도!E:E,$A40)-INDEX(_calc_누적빈도!E:E,$A40-기준450회_후보!$B$1)</f>
        <v>50</v>
      </c>
      <c r="F40">
        <f>INDEX(_calc_누적빈도!F:F,$A40)-INDEX(_calc_누적빈도!F:F,$A40-기준450회_후보!$B$1)</f>
        <v>46</v>
      </c>
      <c r="G40">
        <f>INDEX(_calc_누적빈도!G:G,$A40)-INDEX(_calc_누적빈도!G:G,$A40-기준450회_후보!$B$1)</f>
        <v>70</v>
      </c>
      <c r="H40">
        <f>INDEX(_calc_누적빈도!H:H,$A40)-INDEX(_calc_누적빈도!H:H,$A40-기준450회_후보!$B$1)</f>
        <v>64</v>
      </c>
      <c r="I40">
        <f>INDEX(_calc_누적빈도!I:I,$A40)-INDEX(_calc_누적빈도!I:I,$A40-기준450회_후보!$B$1)</f>
        <v>47</v>
      </c>
      <c r="J40">
        <f>INDEX(_calc_누적빈도!J:J,$A40)-INDEX(_calc_누적빈도!J:J,$A40-기준450회_후보!$B$1)</f>
        <v>57</v>
      </c>
      <c r="K40">
        <f>INDEX(_calc_누적빈도!K:K,$A40)-INDEX(_calc_누적빈도!K:K,$A40-기준450회_후보!$B$1)</f>
        <v>54</v>
      </c>
      <c r="L40">
        <f>INDEX(_calc_누적빈도!L:L,$A40)-INDEX(_calc_누적빈도!L:L,$A40-기준450회_후보!$B$1)</f>
        <v>60</v>
      </c>
      <c r="M40">
        <f>INDEX(_calc_누적빈도!M:M,$A40)-INDEX(_calc_누적빈도!M:M,$A40-기준450회_후보!$B$1)</f>
        <v>79</v>
      </c>
      <c r="N40">
        <f>INDEX(_calc_누적빈도!N:N,$A40)-INDEX(_calc_누적빈도!N:N,$A40-기준450회_후보!$B$1)</f>
        <v>67</v>
      </c>
      <c r="O40">
        <f>INDEX(_calc_누적빈도!O:O,$A40)-INDEX(_calc_누적빈도!O:O,$A40-기준450회_후보!$B$1)</f>
        <v>61</v>
      </c>
      <c r="P40">
        <f>INDEX(_calc_누적빈도!P:P,$A40)-INDEX(_calc_누적빈도!P:P,$A40-기준450회_후보!$B$1)</f>
        <v>59</v>
      </c>
      <c r="Q40">
        <f>INDEX(_calc_누적빈도!Q:Q,$A40)-INDEX(_calc_누적빈도!Q:Q,$A40-기준450회_후보!$B$1)</f>
        <v>73</v>
      </c>
      <c r="R40">
        <f>INDEX(_calc_누적빈도!R:R,$A40)-INDEX(_calc_누적빈도!R:R,$A40-기준450회_후보!$B$1)</f>
        <v>56</v>
      </c>
      <c r="S40">
        <f>INDEX(_calc_누적빈도!S:S,$A40)-INDEX(_calc_누적빈도!S:S,$A40-기준450회_후보!$B$1)</f>
        <v>69</v>
      </c>
      <c r="T40">
        <f>INDEX(_calc_누적빈도!T:T,$A40)-INDEX(_calc_누적빈도!T:T,$A40-기준450회_후보!$B$1)</f>
        <v>63</v>
      </c>
      <c r="U40">
        <f>INDEX(_calc_누적빈도!U:U,$A40)-INDEX(_calc_누적빈도!U:U,$A40-기준450회_후보!$B$1)</f>
        <v>48</v>
      </c>
      <c r="V40">
        <f>INDEX(_calc_누적빈도!V:V,$A40)-INDEX(_calc_누적빈도!V:V,$A40-기준450회_후보!$B$1)</f>
        <v>70</v>
      </c>
      <c r="W40">
        <f>INDEX(_calc_누적빈도!W:W,$A40)-INDEX(_calc_누적빈도!W:W,$A40-기준450회_후보!$B$1)</f>
        <v>56</v>
      </c>
      <c r="X40">
        <f>INDEX(_calc_누적빈도!X:X,$A40)-INDEX(_calc_누적빈도!X:X,$A40-기준450회_후보!$B$1)</f>
        <v>52</v>
      </c>
      <c r="Y40">
        <f>INDEX(_calc_누적빈도!Y:Y,$A40)-INDEX(_calc_누적빈도!Y:Y,$A40-기준450회_후보!$B$1)</f>
        <v>61</v>
      </c>
      <c r="Z40">
        <f>INDEX(_calc_누적빈도!Z:Z,$A40)-INDEX(_calc_누적빈도!Z:Z,$A40-기준450회_후보!$B$1)</f>
        <v>48</v>
      </c>
      <c r="AA40">
        <f>INDEX(_calc_누적빈도!AA:AA,$A40)-INDEX(_calc_누적빈도!AA:AA,$A40-기준450회_후보!$B$1)</f>
        <v>60</v>
      </c>
      <c r="AB40">
        <f>INDEX(_calc_누적빈도!AB:AB,$A40)-INDEX(_calc_누적빈도!AB:AB,$A40-기준450회_후보!$B$1)</f>
        <v>56</v>
      </c>
      <c r="AC40">
        <f>INDEX(_calc_누적빈도!AC:AC,$A40)-INDEX(_calc_누적빈도!AC:AC,$A40-기준450회_후보!$B$1)</f>
        <v>62</v>
      </c>
      <c r="AD40">
        <f>INDEX(_calc_누적빈도!AD:AD,$A40)-INDEX(_calc_누적빈도!AD:AD,$A40-기준450회_후보!$B$1)</f>
        <v>59</v>
      </c>
      <c r="AE40">
        <f>INDEX(_calc_누적빈도!AE:AE,$A40)-INDEX(_calc_누적빈도!AE:AE,$A40-기준450회_후보!$B$1)</f>
        <v>66</v>
      </c>
      <c r="AF40">
        <f>INDEX(_calc_누적빈도!AF:AF,$A40)-INDEX(_calc_누적빈도!AF:AF,$A40-기준450회_후보!$B$1)</f>
        <v>63</v>
      </c>
      <c r="AG40">
        <f>INDEX(_calc_누적빈도!AG:AG,$A40)-INDEX(_calc_누적빈도!AG:AG,$A40-기준450회_후보!$B$1)</f>
        <v>53</v>
      </c>
      <c r="AH40">
        <f>INDEX(_calc_누적빈도!AH:AH,$A40)-INDEX(_calc_누적빈도!AH:AH,$A40-기준450회_후보!$B$1)</f>
        <v>67</v>
      </c>
      <c r="AI40">
        <f>INDEX(_calc_누적빈도!AI:AI,$A40)-INDEX(_calc_누적빈도!AI:AI,$A40-기준450회_후보!$B$1)</f>
        <v>63</v>
      </c>
      <c r="AJ40">
        <f>INDEX(_calc_누적빈도!AJ:AJ,$A40)-INDEX(_calc_누적빈도!AJ:AJ,$A40-기준450회_후보!$B$1)</f>
        <v>65</v>
      </c>
      <c r="AK40">
        <f>INDEX(_calc_누적빈도!AK:AK,$A40)-INDEX(_calc_누적빈도!AK:AK,$A40-기준450회_후보!$B$1)</f>
        <v>60</v>
      </c>
      <c r="AL40">
        <f>INDEX(_calc_누적빈도!AL:AL,$A40)-INDEX(_calc_누적빈도!AL:AL,$A40-기준450회_후보!$B$1)</f>
        <v>58</v>
      </c>
      <c r="AM40">
        <f>INDEX(_calc_누적빈도!AM:AM,$A40)-INDEX(_calc_누적빈도!AM:AM,$A40-기준450회_후보!$B$1)</f>
        <v>71</v>
      </c>
      <c r="AN40">
        <f>INDEX(_calc_누적빈도!AN:AN,$A40)-INDEX(_calc_누적빈도!AN:AN,$A40-기준450회_후보!$B$1)</f>
        <v>65</v>
      </c>
      <c r="AO40">
        <f>INDEX(_calc_누적빈도!AO:AO,$A40)-INDEX(_calc_누적빈도!AO:AO,$A40-기준450회_후보!$B$1)</f>
        <v>54</v>
      </c>
      <c r="AP40">
        <f>INDEX(_calc_누적빈도!AP:AP,$A40)-INDEX(_calc_누적빈도!AP:AP,$A40-기준450회_후보!$B$1)</f>
        <v>54</v>
      </c>
      <c r="AQ40">
        <f>INDEX(_calc_누적빈도!AQ:AQ,$A40)-INDEX(_calc_누적빈도!AQ:AQ,$A40-기준450회_후보!$B$1)</f>
        <v>61</v>
      </c>
      <c r="AR40">
        <f>INDEX(_calc_누적빈도!AR:AR,$A40)-INDEX(_calc_누적빈도!AR:AR,$A40-기준450회_후보!$B$1)</f>
        <v>59</v>
      </c>
      <c r="AS40">
        <f>INDEX(_calc_누적빈도!AS:AS,$A40)-INDEX(_calc_누적빈도!AS:AS,$A40-기준450회_후보!$B$1)</f>
        <v>56</v>
      </c>
      <c r="AT40">
        <f>INDEX(_calc_누적빈도!AT:AT,$A40)-INDEX(_calc_누적빈도!AT:AT,$A40-기준450회_후보!$B$1)</f>
        <v>67</v>
      </c>
      <c r="AU40">
        <f>(RANK(_calc_라운드기준!B40,_calc_라운드기준!$B40:$AT40,0)+COUNTIFS(_calc_라운드기준!$B40:$AT40,_calc_라운드기준!B40,$B$1:$AT$1,"&lt;"&amp;1))-(RANK(B40,$B40:$AT40,0)+COUNTIFS($B40:$AT40,B40,$B$1:$AT$1,"&lt;"&amp;1))</f>
        <v>-10</v>
      </c>
      <c r="AV40">
        <f>(RANK(_calc_라운드기준!C40,_calc_라운드기준!$B40:$AT40,0)+COUNTIFS(_calc_라운드기준!$B40:$AT40,_calc_라운드기준!C40,$B$1:$AT$1,"&lt;"&amp;2))-(RANK(C40,$B40:$AT40,0)+COUNTIFS($B40:$AT40,C40,$B$1:$AT$1,"&lt;"&amp;2))</f>
        <v>-2</v>
      </c>
      <c r="AW40">
        <f>(RANK(_calc_라운드기준!D40,_calc_라운드기준!$B40:$AT40,0)+COUNTIFS(_calc_라운드기준!$B40:$AT40,_calc_라운드기준!D40,$B$1:$AT$1,"&lt;"&amp;3))-(RANK(D40,$B40:$AT40,0)+COUNTIFS($B40:$AT40,D40,$B$1:$AT$1,"&lt;"&amp;3))</f>
        <v>-5</v>
      </c>
      <c r="AX40">
        <f>(RANK(_calc_라운드기준!E40,_calc_라운드기준!$B40:$AT40,0)+COUNTIFS(_calc_라운드기준!$B40:$AT40,_calc_라운드기준!E40,$B$1:$AT$1,"&lt;"&amp;4))-(RANK(E40,$B40:$AT40,0)+COUNTIFS($B40:$AT40,E40,$B$1:$AT$1,"&lt;"&amp;4))</f>
        <v>-15</v>
      </c>
      <c r="AY40">
        <f>(RANK(_calc_라운드기준!F40,_calc_라운드기준!$B40:$AT40,0)+COUNTIFS(_calc_라운드기준!$B40:$AT40,_calc_라운드기준!F40,$B$1:$AT$1,"&lt;"&amp;5))-(RANK(F40,$B40:$AT40,0)+COUNTIFS($B40:$AT40,F40,$B$1:$AT$1,"&lt;"&amp;5))</f>
        <v>-29</v>
      </c>
      <c r="AZ40">
        <f>(RANK(_calc_라운드기준!G40,_calc_라운드기준!$B40:$AT40,0)+COUNTIFS(_calc_라운드기준!$B40:$AT40,_calc_라운드기준!G40,$B$1:$AT$1,"&lt;"&amp;6))-(RANK(G40,$B40:$AT40,0)+COUNTIFS($B40:$AT40,G40,$B$1:$AT$1,"&lt;"&amp;6))</f>
        <v>6</v>
      </c>
      <c r="BA40">
        <f>(RANK(_calc_라운드기준!H40,_calc_라운드기준!$B40:$AT40,0)+COUNTIFS(_calc_라운드기준!$B40:$AT40,_calc_라운드기준!H40,$B$1:$AT$1,"&lt;"&amp;7))-(RANK(H40,$B40:$AT40,0)+COUNTIFS($B40:$AT40,H40,$B$1:$AT$1,"&lt;"&amp;7))</f>
        <v>-11</v>
      </c>
      <c r="BB40">
        <f>(RANK(_calc_라운드기준!I40,_calc_라운드기준!$B40:$AT40,0)+COUNTIFS(_calc_라운드기준!$B40:$AT40,_calc_라운드기준!I40,$B$1:$AT$1,"&lt;"&amp;8))-(RANK(I40,$B40:$AT40,0)+COUNTIFS($B40:$AT40,I40,$B$1:$AT$1,"&lt;"&amp;8))</f>
        <v>-27</v>
      </c>
      <c r="BC40">
        <f>(RANK(_calc_라운드기준!J40,_calc_라운드기준!$B40:$AT40,0)+COUNTIFS(_calc_라운드기준!$B40:$AT40,_calc_라운드기준!J40,$B$1:$AT$1,"&lt;"&amp;9))-(RANK(J40,$B40:$AT40,0)+COUNTIFS($B40:$AT40,J40,$B$1:$AT$1,"&lt;"&amp;9))</f>
        <v>-18</v>
      </c>
      <c r="BD40">
        <f>(RANK(_calc_라운드기준!K40,_calc_라운드기준!$B40:$AT40,0)+COUNTIFS(_calc_라운드기준!$B40:$AT40,_calc_라운드기준!K40,$B$1:$AT$1,"&lt;"&amp;10))-(RANK(K40,$B40:$AT40,0)+COUNTIFS($B40:$AT40,K40,$B$1:$AT$1,"&lt;"&amp;10))</f>
        <v>10</v>
      </c>
      <c r="BE40">
        <f>(RANK(_calc_라운드기준!L40,_calc_라운드기준!$B40:$AT40,0)+COUNTIFS(_calc_라운드기준!$B40:$AT40,_calc_라운드기준!L40,$B$1:$AT$1,"&lt;"&amp;11))-(RANK(L40,$B40:$AT40,0)+COUNTIFS($B40:$AT40,L40,$B$1:$AT$1,"&lt;"&amp;11))</f>
        <v>12</v>
      </c>
      <c r="BF40">
        <f>(RANK(_calc_라운드기준!M40,_calc_라운드기준!$B40:$AT40,0)+COUNTIFS(_calc_라운드기준!$B40:$AT40,_calc_라운드기준!M40,$B$1:$AT$1,"&lt;"&amp;12))-(RANK(M40,$B40:$AT40,0)+COUNTIFS($B40:$AT40,M40,$B$1:$AT$1,"&lt;"&amp;12))</f>
        <v>4</v>
      </c>
      <c r="BG40">
        <f>(RANK(_calc_라운드기준!N40,_calc_라운드기준!$B40:$AT40,0)+COUNTIFS(_calc_라운드기준!$B40:$AT40,_calc_라운드기준!N40,$B$1:$AT$1,"&lt;"&amp;13))-(RANK(N40,$B40:$AT40,0)+COUNTIFS($B40:$AT40,N40,$B$1:$AT$1,"&lt;"&amp;13))</f>
        <v>10</v>
      </c>
      <c r="BH40">
        <f>(RANK(_calc_라운드기준!O40,_calc_라운드기준!$B40:$AT40,0)+COUNTIFS(_calc_라운드기준!$B40:$AT40,_calc_라운드기준!O40,$B$1:$AT$1,"&lt;"&amp;14))-(RANK(O40,$B40:$AT40,0)+COUNTIFS($B40:$AT40,O40,$B$1:$AT$1,"&lt;"&amp;14))</f>
        <v>21</v>
      </c>
      <c r="BI40">
        <f>(RANK(_calc_라운드기준!P40,_calc_라운드기준!$B40:$AT40,0)+COUNTIFS(_calc_라운드기준!$B40:$AT40,_calc_라운드기준!P40,$B$1:$AT$1,"&lt;"&amp;15))-(RANK(P40,$B40:$AT40,0)+COUNTIFS($B40:$AT40,P40,$B$1:$AT$1,"&lt;"&amp;15))</f>
        <v>1</v>
      </c>
      <c r="BJ40">
        <f>(RANK(_calc_라운드기준!Q40,_calc_라운드기준!$B40:$AT40,0)+COUNTIFS(_calc_라운드기준!$B40:$AT40,_calc_라운드기준!Q40,$B$1:$AT$1,"&lt;"&amp;16))-(RANK(Q40,$B40:$AT40,0)+COUNTIFS($B40:$AT40,Q40,$B$1:$AT$1,"&lt;"&amp;16))</f>
        <v>-1</v>
      </c>
      <c r="BK40">
        <f>(RANK(_calc_라운드기준!R40,_calc_라운드기준!$B40:$AT40,0)+COUNTIFS(_calc_라운드기준!$B40:$AT40,_calc_라운드기준!R40,$B$1:$AT$1,"&lt;"&amp;17))-(RANK(R40,$B40:$AT40,0)+COUNTIFS($B40:$AT40,R40,$B$1:$AT$1,"&lt;"&amp;17))</f>
        <v>5</v>
      </c>
      <c r="BL40">
        <f>(RANK(_calc_라운드기준!S40,_calc_라운드기준!$B40:$AT40,0)+COUNTIFS(_calc_라운드기준!$B40:$AT40,_calc_라운드기준!S40,$B$1:$AT$1,"&lt;"&amp;18))-(RANK(S40,$B40:$AT40,0)+COUNTIFS($B40:$AT40,S40,$B$1:$AT$1,"&lt;"&amp;18))</f>
        <v>21</v>
      </c>
      <c r="BM40">
        <f>(RANK(_calc_라운드기준!T40,_calc_라운드기준!$B40:$AT40,0)+COUNTIFS(_calc_라운드기준!$B40:$AT40,_calc_라운드기준!T40,$B$1:$AT$1,"&lt;"&amp;19))-(RANK(T40,$B40:$AT40,0)+COUNTIFS($B40:$AT40,T40,$B$1:$AT$1,"&lt;"&amp;19))</f>
        <v>21</v>
      </c>
      <c r="BN40">
        <f>(RANK(_calc_라운드기준!U40,_calc_라운드기준!$B40:$AT40,0)+COUNTIFS(_calc_라운드기준!$B40:$AT40,_calc_라운드기준!U40,$B$1:$AT$1,"&lt;"&amp;20))-(RANK(U40,$B40:$AT40,0)+COUNTIFS($B40:$AT40,U40,$B$1:$AT$1,"&lt;"&amp;20))</f>
        <v>-23</v>
      </c>
      <c r="BO40">
        <f>(RANK(_calc_라운드기준!V40,_calc_라운드기준!$B40:$AT40,0)+COUNTIFS(_calc_라운드기준!$B40:$AT40,_calc_라운드기준!V40,$B$1:$AT$1,"&lt;"&amp;21))-(RANK(V40,$B40:$AT40,0)+COUNTIFS($B40:$AT40,V40,$B$1:$AT$1,"&lt;"&amp;21))</f>
        <v>23</v>
      </c>
      <c r="BP40">
        <f>(RANK(_calc_라운드기준!W40,_calc_라운드기준!$B40:$AT40,0)+COUNTIFS(_calc_라운드기준!$B40:$AT40,_calc_라운드기준!W40,$B$1:$AT$1,"&lt;"&amp;22))-(RANK(W40,$B40:$AT40,0)+COUNTIFS($B40:$AT40,W40,$B$1:$AT$1,"&lt;"&amp;22))</f>
        <v>13</v>
      </c>
      <c r="BQ40">
        <f>(RANK(_calc_라운드기준!X40,_calc_라운드기준!$B40:$AT40,0)+COUNTIFS(_calc_라운드기준!$B40:$AT40,_calc_라운드기준!X40,$B$1:$AT$1,"&lt;"&amp;23))-(RANK(X40,$B40:$AT40,0)+COUNTIFS($B40:$AT40,X40,$B$1:$AT$1,"&lt;"&amp;23))</f>
        <v>-33</v>
      </c>
      <c r="BR40">
        <f>(RANK(_calc_라운드기준!Y40,_calc_라운드기준!$B40:$AT40,0)+COUNTIFS(_calc_라운드기준!$B40:$AT40,_calc_라운드기준!Y40,$B$1:$AT$1,"&lt;"&amp;24))-(RANK(Y40,$B40:$AT40,0)+COUNTIFS($B40:$AT40,Y40,$B$1:$AT$1,"&lt;"&amp;24))</f>
        <v>-13</v>
      </c>
      <c r="BS40">
        <f>(RANK(_calc_라운드기준!Z40,_calc_라운드기준!$B40:$AT40,0)+COUNTIFS(_calc_라운드기준!$B40:$AT40,_calc_라운드기준!Z40,$B$1:$AT$1,"&lt;"&amp;25))-(RANK(Z40,$B40:$AT40,0)+COUNTIFS($B40:$AT40,Z40,$B$1:$AT$1,"&lt;"&amp;25))</f>
        <v>-31</v>
      </c>
      <c r="BT40">
        <f>(RANK(_calc_라운드기준!AA40,_calc_라운드기준!$B40:$AT40,0)+COUNTIFS(_calc_라운드기준!$B40:$AT40,_calc_라운드기준!AA40,$B$1:$AT$1,"&lt;"&amp;26))-(RANK(AA40,$B40:$AT40,0)+COUNTIFS($B40:$AT40,AA40,$B$1:$AT$1,"&lt;"&amp;26))</f>
        <v>6</v>
      </c>
      <c r="BU40">
        <f>(RANK(_calc_라운드기준!AB40,_calc_라운드기준!$B40:$AT40,0)+COUNTIFS(_calc_라운드기준!$B40:$AT40,_calc_라운드기준!AB40,$B$1:$AT$1,"&lt;"&amp;27))-(RANK(AB40,$B40:$AT40,0)+COUNTIFS($B40:$AT40,AB40,$B$1:$AT$1,"&lt;"&amp;27))</f>
        <v>-24</v>
      </c>
      <c r="BV40">
        <f>(RANK(_calc_라운드기준!AC40,_calc_라운드기준!$B40:$AT40,0)+COUNTIFS(_calc_라운드기준!$B40:$AT40,_calc_라운드기준!AC40,$B$1:$AT$1,"&lt;"&amp;28))-(RANK(AC40,$B40:$AT40,0)+COUNTIFS($B40:$AT40,AC40,$B$1:$AT$1,"&lt;"&amp;28))</f>
        <v>-9</v>
      </c>
      <c r="BW40">
        <f>(RANK(_calc_라운드기준!AD40,_calc_라운드기준!$B40:$AT40,0)+COUNTIFS(_calc_라운드기준!$B40:$AT40,_calc_라운드기준!AD40,$B$1:$AT$1,"&lt;"&amp;29))-(RANK(AD40,$B40:$AT40,0)+COUNTIFS($B40:$AT40,AD40,$B$1:$AT$1,"&lt;"&amp;29))</f>
        <v>-13</v>
      </c>
      <c r="BX40">
        <f>(RANK(_calc_라운드기준!AE40,_calc_라운드기준!$B40:$AT40,0)+COUNTIFS(_calc_라운드기준!$B40:$AT40,_calc_라운드기준!AE40,$B$1:$AT$1,"&lt;"&amp;30))-(RANK(AE40,$B40:$AT40,0)+COUNTIFS($B40:$AT40,AE40,$B$1:$AT$1,"&lt;"&amp;30))</f>
        <v>9</v>
      </c>
      <c r="BY40">
        <f>(RANK(_calc_라운드기준!AF40,_calc_라운드기준!$B40:$AT40,0)+COUNTIFS(_calc_라운드기준!$B40:$AT40,_calc_라운드기준!AF40,$B$1:$AT$1,"&lt;"&amp;31))-(RANK(AF40,$B40:$AT40,0)+COUNTIFS($B40:$AT40,AF40,$B$1:$AT$1,"&lt;"&amp;31))</f>
        <v>5</v>
      </c>
      <c r="BZ40">
        <f>(RANK(_calc_라운드기준!AG40,_calc_라운드기준!$B40:$AT40,0)+COUNTIFS(_calc_라운드기준!$B40:$AT40,_calc_라운드기준!AG40,$B$1:$AT$1,"&lt;"&amp;32))-(RANK(AG40,$B40:$AT40,0)+COUNTIFS($B40:$AT40,AG40,$B$1:$AT$1,"&lt;"&amp;32))</f>
        <v>-1</v>
      </c>
      <c r="CA40">
        <f>(RANK(_calc_라운드기준!AH40,_calc_라운드기준!$B40:$AT40,0)+COUNTIFS(_calc_라운드기준!$B40:$AT40,_calc_라운드기준!AH40,$B$1:$AT$1,"&lt;"&amp;33))-(RANK(AH40,$B40:$AT40,0)+COUNTIFS($B40:$AT40,AH40,$B$1:$AT$1,"&lt;"&amp;33))</f>
        <v>13</v>
      </c>
      <c r="CB40">
        <f>(RANK(_calc_라운드기준!AI40,_calc_라운드기준!$B40:$AT40,0)+COUNTIFS(_calc_라운드기준!$B40:$AT40,_calc_라운드기준!AI40,$B$1:$AT$1,"&lt;"&amp;34))-(RANK(AI40,$B40:$AT40,0)+COUNTIFS($B40:$AT40,AI40,$B$1:$AT$1,"&lt;"&amp;34))</f>
        <v>24</v>
      </c>
      <c r="CC40">
        <f>(RANK(_calc_라운드기준!AJ40,_calc_라운드기준!$B40:$AT40,0)+COUNTIFS(_calc_라운드기준!$B40:$AT40,_calc_라운드기준!AJ40,$B$1:$AT$1,"&lt;"&amp;35))-(RANK(AJ40,$B40:$AT40,0)+COUNTIFS($B40:$AT40,AJ40,$B$1:$AT$1,"&lt;"&amp;35))</f>
        <v>18</v>
      </c>
      <c r="CD40">
        <f>(RANK(_calc_라운드기준!AK40,_calc_라운드기준!$B40:$AT40,0)+COUNTIFS(_calc_라운드기준!$B40:$AT40,_calc_라운드기준!AK40,$B$1:$AT$1,"&lt;"&amp;36))-(RANK(AK40,$B40:$AT40,0)+COUNTIFS($B40:$AT40,AK40,$B$1:$AT$1,"&lt;"&amp;36))</f>
        <v>7</v>
      </c>
      <c r="CE40">
        <f>(RANK(_calc_라운드기준!AL40,_calc_라운드기준!$B40:$AT40,0)+COUNTIFS(_calc_라운드기준!$B40:$AT40,_calc_라운드기준!AL40,$B$1:$AT$1,"&lt;"&amp;37))-(RANK(AL40,$B40:$AT40,0)+COUNTIFS($B40:$AT40,AL40,$B$1:$AT$1,"&lt;"&amp;37))</f>
        <v>-14</v>
      </c>
      <c r="CF40">
        <f>(RANK(_calc_라운드기준!AM40,_calc_라운드기준!$B40:$AT40,0)+COUNTIFS(_calc_라운드기준!$B40:$AT40,_calc_라운드기준!AM40,$B$1:$AT$1,"&lt;"&amp;38))-(RANK(AM40,$B40:$AT40,0)+COUNTIFS($B40:$AT40,AM40,$B$1:$AT$1,"&lt;"&amp;38))</f>
        <v>20</v>
      </c>
      <c r="CG40">
        <f>(RANK(_calc_라운드기준!AN40,_calc_라운드기준!$B40:$AT40,0)+COUNTIFS(_calc_라운드기준!$B40:$AT40,_calc_라운드기준!AN40,$B$1:$AT$1,"&lt;"&amp;39))-(RANK(AN40,$B40:$AT40,0)+COUNTIFS($B40:$AT40,AN40,$B$1:$AT$1,"&lt;"&amp;39))</f>
        <v>-9</v>
      </c>
      <c r="CH40">
        <f>(RANK(_calc_라운드기준!AO40,_calc_라운드기준!$B40:$AT40,0)+COUNTIFS(_calc_라운드기준!$B40:$AT40,_calc_라운드기준!AO40,$B$1:$AT$1,"&lt;"&amp;40))-(RANK(AO40,$B40:$AT40,0)+COUNTIFS($B40:$AT40,AO40,$B$1:$AT$1,"&lt;"&amp;40))</f>
        <v>-21</v>
      </c>
      <c r="CI40">
        <f>(RANK(_calc_라운드기준!AP40,_calc_라운드기준!$B40:$AT40,0)+COUNTIFS(_calc_라운드기준!$B40:$AT40,_calc_라운드기준!AP40,$B$1:$AT$1,"&lt;"&amp;41))-(RANK(AP40,$B40:$AT40,0)+COUNTIFS($B40:$AT40,AP40,$B$1:$AT$1,"&lt;"&amp;41))</f>
        <v>-5</v>
      </c>
      <c r="CJ40">
        <f>(RANK(_calc_라운드기준!AQ40,_calc_라운드기준!$B40:$AT40,0)+COUNTIFS(_calc_라운드기준!$B40:$AT40,_calc_라운드기준!AQ40,$B$1:$AT$1,"&lt;"&amp;42))-(RANK(AQ40,$B40:$AT40,0)+COUNTIFS($B40:$AT40,AQ40,$B$1:$AT$1,"&lt;"&amp;42))</f>
        <v>12</v>
      </c>
      <c r="CK40">
        <f>(RANK(_calc_라운드기준!AR40,_calc_라운드기준!$B40:$AT40,0)+COUNTIFS(_calc_라운드기준!$B40:$AT40,_calc_라운드기준!AR40,$B$1:$AT$1,"&lt;"&amp;43))-(RANK(AR40,$B40:$AT40,0)+COUNTIFS($B40:$AT40,AR40,$B$1:$AT$1,"&lt;"&amp;43))</f>
        <v>15</v>
      </c>
      <c r="CL40">
        <f>(RANK(_calc_라운드기준!AS40,_calc_라운드기준!$B40:$AT40,0)+COUNTIFS(_calc_라운드기준!$B40:$AT40,_calc_라운드기준!AS40,$B$1:$AT$1,"&lt;"&amp;44))-(RANK(AS40,$B40:$AT40,0)+COUNTIFS($B40:$AT40,AS40,$B$1:$AT$1,"&lt;"&amp;44))</f>
        <v>10</v>
      </c>
      <c r="CM40">
        <f>(RANK(_calc_라운드기준!AT40,_calc_라운드기준!$B40:$AT40,0)+COUNTIFS(_calc_라운드기준!$B40:$AT40,_calc_라운드기준!AT40,$B$1:$AT$1,"&lt;"&amp;45))-(RANK(AT40,$B40:$AT40,0)+COUNTIFS($B40:$AT40,AT40,$B$1:$AT$1,"&lt;"&amp;45))</f>
        <v>28</v>
      </c>
      <c r="CN40">
        <f t="shared" si="45"/>
        <v>32</v>
      </c>
      <c r="CO40">
        <f t="shared" si="46"/>
        <v>27</v>
      </c>
      <c r="CP40">
        <f t="shared" si="47"/>
        <v>28</v>
      </c>
      <c r="CQ40">
        <f t="shared" si="48"/>
        <v>37</v>
      </c>
      <c r="CR40">
        <f t="shared" si="49"/>
        <v>43</v>
      </c>
      <c r="CS40">
        <f t="shared" si="50"/>
        <v>19</v>
      </c>
      <c r="CT40">
        <f t="shared" si="51"/>
        <v>33</v>
      </c>
      <c r="CU40">
        <f t="shared" si="52"/>
        <v>42</v>
      </c>
      <c r="CV40">
        <f t="shared" si="53"/>
        <v>38</v>
      </c>
      <c r="CW40">
        <f t="shared" si="54"/>
        <v>14</v>
      </c>
      <c r="CX40">
        <f t="shared" si="55"/>
        <v>12</v>
      </c>
      <c r="CY40">
        <f t="shared" si="56"/>
        <v>23</v>
      </c>
      <c r="CZ40">
        <f t="shared" si="57"/>
        <v>15</v>
      </c>
      <c r="DA40">
        <f t="shared" si="58"/>
        <v>4</v>
      </c>
      <c r="DB40">
        <f t="shared" si="59"/>
        <v>24</v>
      </c>
      <c r="DC40">
        <f t="shared" si="60"/>
        <v>25</v>
      </c>
      <c r="DD40">
        <f t="shared" si="61"/>
        <v>21</v>
      </c>
      <c r="DE40">
        <f t="shared" si="62"/>
        <v>5</v>
      </c>
      <c r="DF40">
        <f t="shared" si="63"/>
        <v>6</v>
      </c>
      <c r="DG40">
        <f t="shared" si="64"/>
        <v>40</v>
      </c>
      <c r="DH40">
        <f t="shared" si="65"/>
        <v>3</v>
      </c>
      <c r="DI40">
        <f t="shared" si="66"/>
        <v>10</v>
      </c>
      <c r="DJ40">
        <f t="shared" si="67"/>
        <v>45</v>
      </c>
      <c r="DK40">
        <f t="shared" si="68"/>
        <v>34</v>
      </c>
      <c r="DL40">
        <f t="shared" si="69"/>
        <v>44</v>
      </c>
      <c r="DM40">
        <f t="shared" si="70"/>
        <v>20</v>
      </c>
      <c r="DN40">
        <f t="shared" si="71"/>
        <v>41</v>
      </c>
      <c r="DO40">
        <f t="shared" si="72"/>
        <v>30</v>
      </c>
      <c r="DP40">
        <f t="shared" si="73"/>
        <v>35</v>
      </c>
      <c r="DQ40">
        <f t="shared" si="74"/>
        <v>17</v>
      </c>
      <c r="DR40">
        <f t="shared" si="75"/>
        <v>22</v>
      </c>
      <c r="DS40">
        <f t="shared" si="76"/>
        <v>26</v>
      </c>
      <c r="DT40">
        <f t="shared" si="77"/>
        <v>11</v>
      </c>
      <c r="DU40">
        <f t="shared" si="78"/>
        <v>2</v>
      </c>
      <c r="DV40">
        <f t="shared" si="79"/>
        <v>8</v>
      </c>
      <c r="DW40">
        <f t="shared" si="80"/>
        <v>18</v>
      </c>
      <c r="DX40">
        <f t="shared" si="81"/>
        <v>36</v>
      </c>
      <c r="DY40">
        <f t="shared" si="82"/>
        <v>7</v>
      </c>
      <c r="DZ40">
        <f t="shared" si="83"/>
        <v>31</v>
      </c>
      <c r="EA40">
        <f t="shared" si="84"/>
        <v>39</v>
      </c>
      <c r="EB40">
        <f t="shared" si="85"/>
        <v>29</v>
      </c>
      <c r="EC40">
        <f t="shared" si="86"/>
        <v>13</v>
      </c>
      <c r="ED40">
        <f t="shared" si="87"/>
        <v>9</v>
      </c>
      <c r="EE40">
        <f t="shared" si="88"/>
        <v>16</v>
      </c>
      <c r="EF40">
        <f t="shared" si="89"/>
        <v>1</v>
      </c>
    </row>
    <row r="41" spans="1:136" ht="16.5" customHeight="1">
      <c r="A41">
        <f>_calc_라운드기준!A41</f>
        <v>1205</v>
      </c>
      <c r="B41">
        <f>INDEX(_calc_누적빈도!B:B,$A41)-INDEX(_calc_누적빈도!B:B,$A41-기준450회_후보!$B$1)</f>
        <v>53</v>
      </c>
      <c r="C41">
        <f>INDEX(_calc_누적빈도!C:C,$A41)-INDEX(_calc_누적빈도!C:C,$A41-기준450회_후보!$B$1)</f>
        <v>49</v>
      </c>
      <c r="D41">
        <f>INDEX(_calc_누적빈도!D:D,$A41)-INDEX(_calc_누적빈도!D:D,$A41-기준450회_후보!$B$1)</f>
        <v>68</v>
      </c>
      <c r="E41">
        <f>INDEX(_calc_누적빈도!E:E,$A41)-INDEX(_calc_누적빈도!E:E,$A41-기준450회_후보!$B$1)</f>
        <v>49</v>
      </c>
      <c r="F41">
        <f>INDEX(_calc_누적빈도!F:F,$A41)-INDEX(_calc_누적빈도!F:F,$A41-기준450회_후보!$B$1)</f>
        <v>46</v>
      </c>
      <c r="G41">
        <f>INDEX(_calc_누적빈도!G:G,$A41)-INDEX(_calc_누적빈도!G:G,$A41-기준450회_후보!$B$1)</f>
        <v>70</v>
      </c>
      <c r="H41">
        <f>INDEX(_calc_누적빈도!H:H,$A41)-INDEX(_calc_누적빈도!H:H,$A41-기준450회_후보!$B$1)</f>
        <v>64</v>
      </c>
      <c r="I41">
        <f>INDEX(_calc_누적빈도!I:I,$A41)-INDEX(_calc_누적빈도!I:I,$A41-기준450회_후보!$B$1)</f>
        <v>47</v>
      </c>
      <c r="J41">
        <f>INDEX(_calc_누적빈도!J:J,$A41)-INDEX(_calc_누적빈도!J:J,$A41-기준450회_후보!$B$1)</f>
        <v>57</v>
      </c>
      <c r="K41">
        <f>INDEX(_calc_누적빈도!K:K,$A41)-INDEX(_calc_누적빈도!K:K,$A41-기준450회_후보!$B$1)</f>
        <v>54</v>
      </c>
      <c r="L41">
        <f>INDEX(_calc_누적빈도!L:L,$A41)-INDEX(_calc_누적빈도!L:L,$A41-기준450회_후보!$B$1)</f>
        <v>60</v>
      </c>
      <c r="M41">
        <f>INDEX(_calc_누적빈도!M:M,$A41)-INDEX(_calc_누적빈도!M:M,$A41-기준450회_후보!$B$1)</f>
        <v>79</v>
      </c>
      <c r="N41">
        <f>INDEX(_calc_누적빈도!N:N,$A41)-INDEX(_calc_누적빈도!N:N,$A41-기준450회_후보!$B$1)</f>
        <v>68</v>
      </c>
      <c r="O41">
        <f>INDEX(_calc_누적빈도!O:O,$A41)-INDEX(_calc_누적빈도!O:O,$A41-기준450회_후보!$B$1)</f>
        <v>62</v>
      </c>
      <c r="P41">
        <f>INDEX(_calc_누적빈도!P:P,$A41)-INDEX(_calc_누적빈도!P:P,$A41-기준450회_후보!$B$1)</f>
        <v>59</v>
      </c>
      <c r="Q41">
        <f>INDEX(_calc_누적빈도!Q:Q,$A41)-INDEX(_calc_누적빈도!Q:Q,$A41-기준450회_후보!$B$1)</f>
        <v>72</v>
      </c>
      <c r="R41">
        <f>INDEX(_calc_누적빈도!R:R,$A41)-INDEX(_calc_누적빈도!R:R,$A41-기준450회_후보!$B$1)</f>
        <v>56</v>
      </c>
      <c r="S41">
        <f>INDEX(_calc_누적빈도!S:S,$A41)-INDEX(_calc_누적빈도!S:S,$A41-기준450회_후보!$B$1)</f>
        <v>69</v>
      </c>
      <c r="T41">
        <f>INDEX(_calc_누적빈도!T:T,$A41)-INDEX(_calc_누적빈도!T:T,$A41-기준450회_후보!$B$1)</f>
        <v>63</v>
      </c>
      <c r="U41">
        <f>INDEX(_calc_누적빈도!U:U,$A41)-INDEX(_calc_누적빈도!U:U,$A41-기준450회_후보!$B$1)</f>
        <v>48</v>
      </c>
      <c r="V41">
        <f>INDEX(_calc_누적빈도!V:V,$A41)-INDEX(_calc_누적빈도!V:V,$A41-기준450회_후보!$B$1)</f>
        <v>70</v>
      </c>
      <c r="W41">
        <f>INDEX(_calc_누적빈도!W:W,$A41)-INDEX(_calc_누적빈도!W:W,$A41-기준450회_후보!$B$1)</f>
        <v>56</v>
      </c>
      <c r="X41">
        <f>INDEX(_calc_누적빈도!X:X,$A41)-INDEX(_calc_누적빈도!X:X,$A41-기준450회_후보!$B$1)</f>
        <v>51</v>
      </c>
      <c r="Y41">
        <f>INDEX(_calc_누적빈도!Y:Y,$A41)-INDEX(_calc_누적빈도!Y:Y,$A41-기준450회_후보!$B$1)</f>
        <v>61</v>
      </c>
      <c r="Z41">
        <f>INDEX(_calc_누적빈도!Z:Z,$A41)-INDEX(_calc_누적빈도!Z:Z,$A41-기준450회_후보!$B$1)</f>
        <v>48</v>
      </c>
      <c r="AA41">
        <f>INDEX(_calc_누적빈도!AA:AA,$A41)-INDEX(_calc_누적빈도!AA:AA,$A41-기준450회_후보!$B$1)</f>
        <v>61</v>
      </c>
      <c r="AB41">
        <f>INDEX(_calc_누적빈도!AB:AB,$A41)-INDEX(_calc_누적빈도!AB:AB,$A41-기준450회_후보!$B$1)</f>
        <v>56</v>
      </c>
      <c r="AC41">
        <f>INDEX(_calc_누적빈도!AC:AC,$A41)-INDEX(_calc_누적빈도!AC:AC,$A41-기준450회_후보!$B$1)</f>
        <v>63</v>
      </c>
      <c r="AD41">
        <f>INDEX(_calc_누적빈도!AD:AD,$A41)-INDEX(_calc_누적빈도!AD:AD,$A41-기준450회_후보!$B$1)</f>
        <v>59</v>
      </c>
      <c r="AE41">
        <f>INDEX(_calc_누적빈도!AE:AE,$A41)-INDEX(_calc_누적빈도!AE:AE,$A41-기준450회_후보!$B$1)</f>
        <v>67</v>
      </c>
      <c r="AF41">
        <f>INDEX(_calc_누적빈도!AF:AF,$A41)-INDEX(_calc_누적빈도!AF:AF,$A41-기준450회_후보!$B$1)</f>
        <v>62</v>
      </c>
      <c r="AG41">
        <f>INDEX(_calc_누적빈도!AG:AG,$A41)-INDEX(_calc_누적빈도!AG:AG,$A41-기준450회_후보!$B$1)</f>
        <v>53</v>
      </c>
      <c r="AH41">
        <f>INDEX(_calc_누적빈도!AH:AH,$A41)-INDEX(_calc_누적빈도!AH:AH,$A41-기준450회_후보!$B$1)</f>
        <v>67</v>
      </c>
      <c r="AI41">
        <f>INDEX(_calc_누적빈도!AI:AI,$A41)-INDEX(_calc_누적빈도!AI:AI,$A41-기준450회_후보!$B$1)</f>
        <v>63</v>
      </c>
      <c r="AJ41">
        <f>INDEX(_calc_누적빈도!AJ:AJ,$A41)-INDEX(_calc_누적빈도!AJ:AJ,$A41-기준450회_후보!$B$1)</f>
        <v>65</v>
      </c>
      <c r="AK41">
        <f>INDEX(_calc_누적빈도!AK:AK,$A41)-INDEX(_calc_누적빈도!AK:AK,$A41-기준450회_후보!$B$1)</f>
        <v>61</v>
      </c>
      <c r="AL41">
        <f>INDEX(_calc_누적빈도!AL:AL,$A41)-INDEX(_calc_누적빈도!AL:AL,$A41-기준450회_후보!$B$1)</f>
        <v>58</v>
      </c>
      <c r="AM41">
        <f>INDEX(_calc_누적빈도!AM:AM,$A41)-INDEX(_calc_누적빈도!AM:AM,$A41-기준450회_후보!$B$1)</f>
        <v>71</v>
      </c>
      <c r="AN41">
        <f>INDEX(_calc_누적빈도!AN:AN,$A41)-INDEX(_calc_누적빈도!AN:AN,$A41-기준450회_후보!$B$1)</f>
        <v>65</v>
      </c>
      <c r="AO41">
        <f>INDEX(_calc_누적빈도!AO:AO,$A41)-INDEX(_calc_누적빈도!AO:AO,$A41-기준450회_후보!$B$1)</f>
        <v>54</v>
      </c>
      <c r="AP41">
        <f>INDEX(_calc_누적빈도!AP:AP,$A41)-INDEX(_calc_누적빈도!AP:AP,$A41-기준450회_후보!$B$1)</f>
        <v>53</v>
      </c>
      <c r="AQ41">
        <f>INDEX(_calc_누적빈도!AQ:AQ,$A41)-INDEX(_calc_누적빈도!AQ:AQ,$A41-기준450회_후보!$B$1)</f>
        <v>61</v>
      </c>
      <c r="AR41">
        <f>INDEX(_calc_누적빈도!AR:AR,$A41)-INDEX(_calc_누적빈도!AR:AR,$A41-기준450회_후보!$B$1)</f>
        <v>59</v>
      </c>
      <c r="AS41">
        <f>INDEX(_calc_누적빈도!AS:AS,$A41)-INDEX(_calc_누적빈도!AS:AS,$A41-기준450회_후보!$B$1)</f>
        <v>56</v>
      </c>
      <c r="AT41">
        <f>INDEX(_calc_누적빈도!AT:AT,$A41)-INDEX(_calc_누적빈도!AT:AT,$A41-기준450회_후보!$B$1)</f>
        <v>67</v>
      </c>
      <c r="AU41">
        <f>(RANK(_calc_라운드기준!B41,_calc_라운드기준!$B41:$AT41,0)+COUNTIFS(_calc_라운드기준!$B41:$AT41,_calc_라운드기준!B41,$B$1:$AT$1,"&lt;"&amp;1))-(RANK(B41,$B41:$AT41,0)+COUNTIFS($B41:$AT41,B41,$B$1:$AT$1,"&lt;"&amp;1))</f>
        <v>-4</v>
      </c>
      <c r="AV41">
        <f>(RANK(_calc_라운드기준!C41,_calc_라운드기준!$B41:$AT41,0)+COUNTIFS(_calc_라운드기준!$B41:$AT41,_calc_라운드기준!C41,$B$1:$AT$1,"&lt;"&amp;2))-(RANK(C41,$B41:$AT41,0)+COUNTIFS($B41:$AT41,C41,$B$1:$AT$1,"&lt;"&amp;2))</f>
        <v>-1</v>
      </c>
      <c r="AW41">
        <f>(RANK(_calc_라운드기준!D41,_calc_라운드기준!$B41:$AT41,0)+COUNTIFS(_calc_라운드기준!$B41:$AT41,_calc_라운드기준!D41,$B$1:$AT$1,"&lt;"&amp;3))-(RANK(D41,$B41:$AT41,0)+COUNTIFS($B41:$AT41,D41,$B$1:$AT$1,"&lt;"&amp;3))</f>
        <v>-5</v>
      </c>
      <c r="AX41">
        <f>(RANK(_calc_라운드기준!E41,_calc_라운드기준!$B41:$AT41,0)+COUNTIFS(_calc_라운드기준!$B41:$AT41,_calc_라운드기준!E41,$B$1:$AT$1,"&lt;"&amp;4))-(RANK(E41,$B41:$AT41,0)+COUNTIFS($B41:$AT41,E41,$B$1:$AT$1,"&lt;"&amp;4))</f>
        <v>-8</v>
      </c>
      <c r="AY41">
        <f>(RANK(_calc_라운드기준!F41,_calc_라운드기준!$B41:$AT41,0)+COUNTIFS(_calc_라운드기준!$B41:$AT41,_calc_라운드기준!F41,$B$1:$AT$1,"&lt;"&amp;5))-(RANK(F41,$B41:$AT41,0)+COUNTIFS($B41:$AT41,F41,$B$1:$AT$1,"&lt;"&amp;5))</f>
        <v>-28</v>
      </c>
      <c r="AZ41">
        <f>(RANK(_calc_라운드기준!G41,_calc_라운드기준!$B41:$AT41,0)+COUNTIFS(_calc_라운드기준!$B41:$AT41,_calc_라운드기준!G41,$B$1:$AT$1,"&lt;"&amp;6))-(RANK(G41,$B41:$AT41,0)+COUNTIFS($B41:$AT41,G41,$B$1:$AT$1,"&lt;"&amp;6))</f>
        <v>6</v>
      </c>
      <c r="BA41">
        <f>(RANK(_calc_라운드기준!H41,_calc_라운드기준!$B41:$AT41,0)+COUNTIFS(_calc_라운드기준!$B41:$AT41,_calc_라운드기준!H41,$B$1:$AT$1,"&lt;"&amp;7))-(RANK(H41,$B41:$AT41,0)+COUNTIFS($B41:$AT41,H41,$B$1:$AT$1,"&lt;"&amp;7))</f>
        <v>-11</v>
      </c>
      <c r="BB41">
        <f>(RANK(_calc_라운드기준!I41,_calc_라운드기준!$B41:$AT41,0)+COUNTIFS(_calc_라운드기준!$B41:$AT41,_calc_라운드기준!I41,$B$1:$AT$1,"&lt;"&amp;8))-(RANK(I41,$B41:$AT41,0)+COUNTIFS($B41:$AT41,I41,$B$1:$AT$1,"&lt;"&amp;8))</f>
        <v>-26</v>
      </c>
      <c r="BC41">
        <f>(RANK(_calc_라운드기준!J41,_calc_라운드기준!$B41:$AT41,0)+COUNTIFS(_calc_라운드기준!$B41:$AT41,_calc_라운드기준!J41,$B$1:$AT$1,"&lt;"&amp;9))-(RANK(J41,$B41:$AT41,0)+COUNTIFS($B41:$AT41,J41,$B$1:$AT$1,"&lt;"&amp;9))</f>
        <v>-18</v>
      </c>
      <c r="BD41">
        <f>(RANK(_calc_라운드기준!K41,_calc_라운드기준!$B41:$AT41,0)+COUNTIFS(_calc_라운드기준!$B41:$AT41,_calc_라운드기준!K41,$B$1:$AT$1,"&lt;"&amp;10))-(RANK(K41,$B41:$AT41,0)+COUNTIFS($B41:$AT41,K41,$B$1:$AT$1,"&lt;"&amp;10))</f>
        <v>10</v>
      </c>
      <c r="BE41">
        <f>(RANK(_calc_라운드기준!L41,_calc_라운드기준!$B41:$AT41,0)+COUNTIFS(_calc_라운드기준!$B41:$AT41,_calc_라운드기준!L41,$B$1:$AT$1,"&lt;"&amp;11))-(RANK(L41,$B41:$AT41,0)+COUNTIFS($B41:$AT41,L41,$B$1:$AT$1,"&lt;"&amp;11))</f>
        <v>10</v>
      </c>
      <c r="BF41">
        <f>(RANK(_calc_라운드기준!M41,_calc_라운드기준!$B41:$AT41,0)+COUNTIFS(_calc_라운드기준!$B41:$AT41,_calc_라운드기준!M41,$B$1:$AT$1,"&lt;"&amp;12))-(RANK(M41,$B41:$AT41,0)+COUNTIFS($B41:$AT41,M41,$B$1:$AT$1,"&lt;"&amp;12))</f>
        <v>5</v>
      </c>
      <c r="BG41">
        <f>(RANK(_calc_라운드기준!N41,_calc_라운드기준!$B41:$AT41,0)+COUNTIFS(_calc_라운드기준!$B41:$AT41,_calc_라운드기준!N41,$B$1:$AT$1,"&lt;"&amp;13))-(RANK(N41,$B41:$AT41,0)+COUNTIFS($B41:$AT41,N41,$B$1:$AT$1,"&lt;"&amp;13))</f>
        <v>11</v>
      </c>
      <c r="BH41">
        <f>(RANK(_calc_라운드기준!O41,_calc_라운드기준!$B41:$AT41,0)+COUNTIFS(_calc_라운드기준!$B41:$AT41,_calc_라운드기준!O41,$B$1:$AT$1,"&lt;"&amp;14))-(RANK(O41,$B41:$AT41,0)+COUNTIFS($B41:$AT41,O41,$B$1:$AT$1,"&lt;"&amp;14))</f>
        <v>22</v>
      </c>
      <c r="BI41">
        <f>(RANK(_calc_라운드기준!P41,_calc_라운드기준!$B41:$AT41,0)+COUNTIFS(_calc_라운드기준!$B41:$AT41,_calc_라운드기준!P41,$B$1:$AT$1,"&lt;"&amp;15))-(RANK(P41,$B41:$AT41,0)+COUNTIFS($B41:$AT41,P41,$B$1:$AT$1,"&lt;"&amp;15))</f>
        <v>-2</v>
      </c>
      <c r="BJ41">
        <f>(RANK(_calc_라운드기준!Q41,_calc_라운드기준!$B41:$AT41,0)+COUNTIFS(_calc_라운드기준!$B41:$AT41,_calc_라운드기준!Q41,$B$1:$AT$1,"&lt;"&amp;16))-(RANK(Q41,$B41:$AT41,0)+COUNTIFS($B41:$AT41,Q41,$B$1:$AT$1,"&lt;"&amp;16))</f>
        <v>-1</v>
      </c>
      <c r="BK41">
        <f>(RANK(_calc_라운드기준!R41,_calc_라운드기준!$B41:$AT41,0)+COUNTIFS(_calc_라운드기준!$B41:$AT41,_calc_라운드기준!R41,$B$1:$AT$1,"&lt;"&amp;17))-(RANK(R41,$B41:$AT41,0)+COUNTIFS($B41:$AT41,R41,$B$1:$AT$1,"&lt;"&amp;17))</f>
        <v>5</v>
      </c>
      <c r="BL41">
        <f>(RANK(_calc_라운드기준!S41,_calc_라운드기준!$B41:$AT41,0)+COUNTIFS(_calc_라운드기준!$B41:$AT41,_calc_라운드기준!S41,$B$1:$AT$1,"&lt;"&amp;18))-(RANK(S41,$B41:$AT41,0)+COUNTIFS($B41:$AT41,S41,$B$1:$AT$1,"&lt;"&amp;18))</f>
        <v>18</v>
      </c>
      <c r="BM41">
        <f>(RANK(_calc_라운드기준!T41,_calc_라운드기준!$B41:$AT41,0)+COUNTIFS(_calc_라운드기준!$B41:$AT41,_calc_라운드기준!T41,$B$1:$AT$1,"&lt;"&amp;19))-(RANK(T41,$B41:$AT41,0)+COUNTIFS($B41:$AT41,T41,$B$1:$AT$1,"&lt;"&amp;19))</f>
        <v>10</v>
      </c>
      <c r="BN41">
        <f>(RANK(_calc_라운드기준!U41,_calc_라운드기준!$B41:$AT41,0)+COUNTIFS(_calc_라운드기준!$B41:$AT41,_calc_라운드기준!U41,$B$1:$AT$1,"&lt;"&amp;20))-(RANK(U41,$B41:$AT41,0)+COUNTIFS($B41:$AT41,U41,$B$1:$AT$1,"&lt;"&amp;20))</f>
        <v>-22</v>
      </c>
      <c r="BO41">
        <f>(RANK(_calc_라운드기준!V41,_calc_라운드기준!$B41:$AT41,0)+COUNTIFS(_calc_라운드기준!$B41:$AT41,_calc_라운드기준!V41,$B$1:$AT$1,"&lt;"&amp;21))-(RANK(V41,$B41:$AT41,0)+COUNTIFS($B41:$AT41,V41,$B$1:$AT$1,"&lt;"&amp;21))</f>
        <v>21</v>
      </c>
      <c r="BP41">
        <f>(RANK(_calc_라운드기준!W41,_calc_라운드기준!$B41:$AT41,0)+COUNTIFS(_calc_라운드기준!$B41:$AT41,_calc_라운드기준!W41,$B$1:$AT$1,"&lt;"&amp;22))-(RANK(W41,$B41:$AT41,0)+COUNTIFS($B41:$AT41,W41,$B$1:$AT$1,"&lt;"&amp;22))</f>
        <v>14</v>
      </c>
      <c r="BQ41">
        <f>(RANK(_calc_라운드기준!X41,_calc_라운드기준!$B41:$AT41,0)+COUNTIFS(_calc_라운드기준!$B41:$AT41,_calc_라운드기준!X41,$B$1:$AT$1,"&lt;"&amp;23))-(RANK(X41,$B41:$AT41,0)+COUNTIFS($B41:$AT41,X41,$B$1:$AT$1,"&lt;"&amp;23))</f>
        <v>-27</v>
      </c>
      <c r="BR41">
        <f>(RANK(_calc_라운드기준!Y41,_calc_라운드기준!$B41:$AT41,0)+COUNTIFS(_calc_라운드기준!$B41:$AT41,_calc_라운드기준!Y41,$B$1:$AT$1,"&lt;"&amp;24))-(RANK(Y41,$B41:$AT41,0)+COUNTIFS($B41:$AT41,Y41,$B$1:$AT$1,"&lt;"&amp;24))</f>
        <v>-13</v>
      </c>
      <c r="BS41">
        <f>(RANK(_calc_라운드기준!Z41,_calc_라운드기준!$B41:$AT41,0)+COUNTIFS(_calc_라운드기준!$B41:$AT41,_calc_라운드기준!Z41,$B$1:$AT$1,"&lt;"&amp;25))-(RANK(Z41,$B41:$AT41,0)+COUNTIFS($B41:$AT41,Z41,$B$1:$AT$1,"&lt;"&amp;25))</f>
        <v>-30</v>
      </c>
      <c r="BT41">
        <f>(RANK(_calc_라운드기준!AA41,_calc_라운드기준!$B41:$AT41,0)+COUNTIFS(_calc_라운드기준!$B41:$AT41,_calc_라운드기준!AA41,$B$1:$AT$1,"&lt;"&amp;26))-(RANK(AA41,$B41:$AT41,0)+COUNTIFS($B41:$AT41,AA41,$B$1:$AT$1,"&lt;"&amp;26))</f>
        <v>6</v>
      </c>
      <c r="BU41">
        <f>(RANK(_calc_라운드기준!AB41,_calc_라운드기준!$B41:$AT41,0)+COUNTIFS(_calc_라운드기준!$B41:$AT41,_calc_라운드기준!AB41,$B$1:$AT$1,"&lt;"&amp;27))-(RANK(AB41,$B41:$AT41,0)+COUNTIFS($B41:$AT41,AB41,$B$1:$AT$1,"&lt;"&amp;27))</f>
        <v>-28</v>
      </c>
      <c r="BV41">
        <f>(RANK(_calc_라운드기준!AC41,_calc_라운드기준!$B41:$AT41,0)+COUNTIFS(_calc_라운드기준!$B41:$AT41,_calc_라운드기준!AC41,$B$1:$AT$1,"&lt;"&amp;28))-(RANK(AC41,$B41:$AT41,0)+COUNTIFS($B41:$AT41,AC41,$B$1:$AT$1,"&lt;"&amp;28))</f>
        <v>-8</v>
      </c>
      <c r="BW41">
        <f>(RANK(_calc_라운드기준!AD41,_calc_라운드기준!$B41:$AT41,0)+COUNTIFS(_calc_라운드기준!$B41:$AT41,_calc_라운드기준!AD41,$B$1:$AT$1,"&lt;"&amp;29))-(RANK(AD41,$B41:$AT41,0)+COUNTIFS($B41:$AT41,AD41,$B$1:$AT$1,"&lt;"&amp;29))</f>
        <v>-12</v>
      </c>
      <c r="BX41">
        <f>(RANK(_calc_라운드기준!AE41,_calc_라운드기준!$B41:$AT41,0)+COUNTIFS(_calc_라운드기준!$B41:$AT41,_calc_라운드기준!AE41,$B$1:$AT$1,"&lt;"&amp;30))-(RANK(AE41,$B41:$AT41,0)+COUNTIFS($B41:$AT41,AE41,$B$1:$AT$1,"&lt;"&amp;30))</f>
        <v>12</v>
      </c>
      <c r="BY41">
        <f>(RANK(_calc_라운드기준!AF41,_calc_라운드기준!$B41:$AT41,0)+COUNTIFS(_calc_라운드기준!$B41:$AT41,_calc_라운드기준!AF41,$B$1:$AT$1,"&lt;"&amp;31))-(RANK(AF41,$B41:$AT41,0)+COUNTIFS($B41:$AT41,AF41,$B$1:$AT$1,"&lt;"&amp;31))</f>
        <v>9</v>
      </c>
      <c r="BZ41">
        <f>(RANK(_calc_라운드기준!AG41,_calc_라운드기준!$B41:$AT41,0)+COUNTIFS(_calc_라운드기준!$B41:$AT41,_calc_라운드기준!AG41,$B$1:$AT$1,"&lt;"&amp;32))-(RANK(AG41,$B41:$AT41,0)+COUNTIFS($B41:$AT41,AG41,$B$1:$AT$1,"&lt;"&amp;32))</f>
        <v>-1</v>
      </c>
      <c r="CA41">
        <f>(RANK(_calc_라운드기준!AH41,_calc_라운드기준!$B41:$AT41,0)+COUNTIFS(_calc_라운드기준!$B41:$AT41,_calc_라운드기준!AH41,$B$1:$AT$1,"&lt;"&amp;33))-(RANK(AH41,$B41:$AT41,0)+COUNTIFS($B41:$AT41,AH41,$B$1:$AT$1,"&lt;"&amp;33))</f>
        <v>12</v>
      </c>
      <c r="CB41">
        <f>(RANK(_calc_라운드기준!AI41,_calc_라운드기준!$B41:$AT41,0)+COUNTIFS(_calc_라운드기준!$B41:$AT41,_calc_라운드기준!AI41,$B$1:$AT$1,"&lt;"&amp;34))-(RANK(AI41,$B41:$AT41,0)+COUNTIFS($B41:$AT41,AI41,$B$1:$AT$1,"&lt;"&amp;34))</f>
        <v>24</v>
      </c>
      <c r="CC41">
        <f>(RANK(_calc_라운드기준!AJ41,_calc_라운드기준!$B41:$AT41,0)+COUNTIFS(_calc_라운드기준!$B41:$AT41,_calc_라운드기준!AJ41,$B$1:$AT$1,"&lt;"&amp;35))-(RANK(AJ41,$B41:$AT41,0)+COUNTIFS($B41:$AT41,AJ41,$B$1:$AT$1,"&lt;"&amp;35))</f>
        <v>17</v>
      </c>
      <c r="CD41">
        <f>(RANK(_calc_라운드기준!AK41,_calc_라운드기준!$B41:$AT41,0)+COUNTIFS(_calc_라운드기준!$B41:$AT41,_calc_라운드기준!AK41,$B$1:$AT$1,"&lt;"&amp;36))-(RANK(AK41,$B41:$AT41,0)+COUNTIFS($B41:$AT41,AK41,$B$1:$AT$1,"&lt;"&amp;36))</f>
        <v>8</v>
      </c>
      <c r="CE41">
        <f>(RANK(_calc_라운드기준!AL41,_calc_라운드기준!$B41:$AT41,0)+COUNTIFS(_calc_라운드기준!$B41:$AT41,_calc_라운드기준!AL41,$B$1:$AT$1,"&lt;"&amp;37))-(RANK(AL41,$B41:$AT41,0)+COUNTIFS($B41:$AT41,AL41,$B$1:$AT$1,"&lt;"&amp;37))</f>
        <v>-19</v>
      </c>
      <c r="CF41">
        <f>(RANK(_calc_라운드기준!AM41,_calc_라운드기준!$B41:$AT41,0)+COUNTIFS(_calc_라운드기준!$B41:$AT41,_calc_라운드기준!AM41,$B$1:$AT$1,"&lt;"&amp;38))-(RANK(AM41,$B41:$AT41,0)+COUNTIFS($B41:$AT41,AM41,$B$1:$AT$1,"&lt;"&amp;38))</f>
        <v>12</v>
      </c>
      <c r="CG41">
        <f>(RANK(_calc_라운드기준!AN41,_calc_라운드기준!$B41:$AT41,0)+COUNTIFS(_calc_라운드기준!$B41:$AT41,_calc_라운드기준!AN41,$B$1:$AT$1,"&lt;"&amp;39))-(RANK(AN41,$B41:$AT41,0)+COUNTIFS($B41:$AT41,AN41,$B$1:$AT$1,"&lt;"&amp;39))</f>
        <v>-8</v>
      </c>
      <c r="CH41">
        <f>(RANK(_calc_라운드기준!AO41,_calc_라운드기준!$B41:$AT41,0)+COUNTIFS(_calc_라운드기준!$B41:$AT41,_calc_라운드기준!AO41,$B$1:$AT$1,"&lt;"&amp;40))-(RANK(AO41,$B41:$AT41,0)+COUNTIFS($B41:$AT41,AO41,$B$1:$AT$1,"&lt;"&amp;40))</f>
        <v>-19</v>
      </c>
      <c r="CI41">
        <f>(RANK(_calc_라운드기준!AP41,_calc_라운드기준!$B41:$AT41,0)+COUNTIFS(_calc_라운드기준!$B41:$AT41,_calc_라운드기준!AP41,$B$1:$AT$1,"&lt;"&amp;41))-(RANK(AP41,$B41:$AT41,0)+COUNTIFS($B41:$AT41,AP41,$B$1:$AT$1,"&lt;"&amp;41))</f>
        <v>-1</v>
      </c>
      <c r="CJ41">
        <f>(RANK(_calc_라운드기준!AQ41,_calc_라운드기준!$B41:$AT41,0)+COUNTIFS(_calc_라운드기준!$B41:$AT41,_calc_라운드기준!AQ41,$B$1:$AT$1,"&lt;"&amp;42))-(RANK(AQ41,$B41:$AT41,0)+COUNTIFS($B41:$AT41,AQ41,$B$1:$AT$1,"&lt;"&amp;42))</f>
        <v>8</v>
      </c>
      <c r="CK41">
        <f>(RANK(_calc_라운드기준!AR41,_calc_라운드기준!$B41:$AT41,0)+COUNTIFS(_calc_라운드기준!$B41:$AT41,_calc_라운드기준!AR41,$B$1:$AT$1,"&lt;"&amp;43))-(RANK(AR41,$B41:$AT41,0)+COUNTIFS($B41:$AT41,AR41,$B$1:$AT$1,"&lt;"&amp;43))</f>
        <v>15</v>
      </c>
      <c r="CL41">
        <f>(RANK(_calc_라운드기준!AS41,_calc_라운드기준!$B41:$AT41,0)+COUNTIFS(_calc_라운드기준!$B41:$AT41,_calc_라운드기준!AS41,$B$1:$AT$1,"&lt;"&amp;44))-(RANK(AS41,$B41:$AT41,0)+COUNTIFS($B41:$AT41,AS41,$B$1:$AT$1,"&lt;"&amp;44))</f>
        <v>10</v>
      </c>
      <c r="CM41">
        <f>(RANK(_calc_라운드기준!AT41,_calc_라운드기준!$B41:$AT41,0)+COUNTIFS(_calc_라운드기준!$B41:$AT41,_calc_라운드기준!AT41,$B$1:$AT$1,"&lt;"&amp;45))-(RANK(AT41,$B41:$AT41,0)+COUNTIFS($B41:$AT41,AT41,$B$1:$AT$1,"&lt;"&amp;45))</f>
        <v>27</v>
      </c>
      <c r="CN41">
        <f t="shared" si="45"/>
        <v>29</v>
      </c>
      <c r="CO41">
        <f t="shared" si="46"/>
        <v>24</v>
      </c>
      <c r="CP41">
        <f t="shared" si="47"/>
        <v>30</v>
      </c>
      <c r="CQ41">
        <f t="shared" si="48"/>
        <v>31</v>
      </c>
      <c r="CR41">
        <f t="shared" si="49"/>
        <v>43</v>
      </c>
      <c r="CS41">
        <f t="shared" si="50"/>
        <v>20</v>
      </c>
      <c r="CT41">
        <f t="shared" si="51"/>
        <v>34</v>
      </c>
      <c r="CU41">
        <f t="shared" si="52"/>
        <v>41</v>
      </c>
      <c r="CV41">
        <f t="shared" si="53"/>
        <v>37</v>
      </c>
      <c r="CW41">
        <f t="shared" si="54"/>
        <v>13</v>
      </c>
      <c r="CX41">
        <f t="shared" si="55"/>
        <v>14</v>
      </c>
      <c r="CY41">
        <f t="shared" si="56"/>
        <v>22</v>
      </c>
      <c r="CZ41">
        <f t="shared" si="57"/>
        <v>12</v>
      </c>
      <c r="DA41">
        <f t="shared" si="58"/>
        <v>3</v>
      </c>
      <c r="DB41">
        <f t="shared" si="59"/>
        <v>28</v>
      </c>
      <c r="DC41">
        <f t="shared" si="60"/>
        <v>25</v>
      </c>
      <c r="DD41">
        <f t="shared" si="61"/>
        <v>23</v>
      </c>
      <c r="DE41">
        <f t="shared" si="62"/>
        <v>5</v>
      </c>
      <c r="DF41">
        <f t="shared" si="63"/>
        <v>15</v>
      </c>
      <c r="DG41">
        <f t="shared" si="64"/>
        <v>40</v>
      </c>
      <c r="DH41">
        <f t="shared" si="65"/>
        <v>4</v>
      </c>
      <c r="DI41">
        <f t="shared" si="66"/>
        <v>8</v>
      </c>
      <c r="DJ41">
        <f t="shared" si="67"/>
        <v>42</v>
      </c>
      <c r="DK41">
        <f t="shared" si="68"/>
        <v>36</v>
      </c>
      <c r="DL41">
        <f t="shared" si="69"/>
        <v>45</v>
      </c>
      <c r="DM41">
        <f t="shared" si="70"/>
        <v>21</v>
      </c>
      <c r="DN41">
        <f t="shared" si="71"/>
        <v>44</v>
      </c>
      <c r="DO41">
        <f t="shared" si="72"/>
        <v>32</v>
      </c>
      <c r="DP41">
        <f t="shared" si="73"/>
        <v>35</v>
      </c>
      <c r="DQ41">
        <f t="shared" si="74"/>
        <v>9</v>
      </c>
      <c r="DR41">
        <f t="shared" si="75"/>
        <v>17</v>
      </c>
      <c r="DS41">
        <f t="shared" si="76"/>
        <v>26</v>
      </c>
      <c r="DT41">
        <f t="shared" si="77"/>
        <v>10</v>
      </c>
      <c r="DU41">
        <f t="shared" si="78"/>
        <v>2</v>
      </c>
      <c r="DV41">
        <f t="shared" si="79"/>
        <v>6</v>
      </c>
      <c r="DW41">
        <f t="shared" si="80"/>
        <v>18</v>
      </c>
      <c r="DX41">
        <f t="shared" si="81"/>
        <v>38</v>
      </c>
      <c r="DY41">
        <f t="shared" si="82"/>
        <v>11</v>
      </c>
      <c r="DZ41">
        <f t="shared" si="83"/>
        <v>33</v>
      </c>
      <c r="EA41">
        <f t="shared" si="84"/>
        <v>39</v>
      </c>
      <c r="EB41">
        <f t="shared" si="85"/>
        <v>27</v>
      </c>
      <c r="EC41">
        <f t="shared" si="86"/>
        <v>19</v>
      </c>
      <c r="ED41">
        <f t="shared" si="87"/>
        <v>7</v>
      </c>
      <c r="EE41">
        <f t="shared" si="88"/>
        <v>16</v>
      </c>
      <c r="EF41">
        <f t="shared" si="89"/>
        <v>1</v>
      </c>
    </row>
    <row r="42" spans="1:136" ht="16.5" customHeight="1">
      <c r="A42">
        <f>_calc_라운드기준!A42</f>
        <v>1204</v>
      </c>
      <c r="B42">
        <f>INDEX(_calc_누적빈도!B:B,$A42)-INDEX(_calc_누적빈도!B:B,$A42-기준450회_후보!$B$1)</f>
        <v>53</v>
      </c>
      <c r="C42">
        <f>INDEX(_calc_누적빈도!C:C,$A42)-INDEX(_calc_누적빈도!C:C,$A42-기준450회_후보!$B$1)</f>
        <v>50</v>
      </c>
      <c r="D42">
        <f>INDEX(_calc_누적빈도!D:D,$A42)-INDEX(_calc_누적빈도!D:D,$A42-기준450회_후보!$B$1)</f>
        <v>68</v>
      </c>
      <c r="E42">
        <f>INDEX(_calc_누적빈도!E:E,$A42)-INDEX(_calc_누적빈도!E:E,$A42-기준450회_후보!$B$1)</f>
        <v>49</v>
      </c>
      <c r="F42">
        <f>INDEX(_calc_누적빈도!F:F,$A42)-INDEX(_calc_누적빈도!F:F,$A42-기준450회_후보!$B$1)</f>
        <v>46</v>
      </c>
      <c r="G42">
        <f>INDEX(_calc_누적빈도!G:G,$A42)-INDEX(_calc_누적빈도!G:G,$A42-기준450회_후보!$B$1)</f>
        <v>70</v>
      </c>
      <c r="H42">
        <f>INDEX(_calc_누적빈도!H:H,$A42)-INDEX(_calc_누적빈도!H:H,$A42-기준450회_후보!$B$1)</f>
        <v>64</v>
      </c>
      <c r="I42">
        <f>INDEX(_calc_누적빈도!I:I,$A42)-INDEX(_calc_누적빈도!I:I,$A42-기준450회_후보!$B$1)</f>
        <v>47</v>
      </c>
      <c r="J42">
        <f>INDEX(_calc_누적빈도!J:J,$A42)-INDEX(_calc_누적빈도!J:J,$A42-기준450회_후보!$B$1)</f>
        <v>57</v>
      </c>
      <c r="K42">
        <f>INDEX(_calc_누적빈도!K:K,$A42)-INDEX(_calc_누적빈도!K:K,$A42-기준450회_후보!$B$1)</f>
        <v>54</v>
      </c>
      <c r="L42">
        <f>INDEX(_calc_누적빈도!L:L,$A42)-INDEX(_calc_누적빈도!L:L,$A42-기준450회_후보!$B$1)</f>
        <v>60</v>
      </c>
      <c r="M42">
        <f>INDEX(_calc_누적빈도!M:M,$A42)-INDEX(_calc_누적빈도!M:M,$A42-기준450회_후보!$B$1)</f>
        <v>79</v>
      </c>
      <c r="N42">
        <f>INDEX(_calc_누적빈도!N:N,$A42)-INDEX(_calc_누적빈도!N:N,$A42-기준450회_후보!$B$1)</f>
        <v>68</v>
      </c>
      <c r="O42">
        <f>INDEX(_calc_누적빈도!O:O,$A42)-INDEX(_calc_누적빈도!O:O,$A42-기준450회_후보!$B$1)</f>
        <v>62</v>
      </c>
      <c r="P42">
        <f>INDEX(_calc_누적빈도!P:P,$A42)-INDEX(_calc_누적빈도!P:P,$A42-기준450회_후보!$B$1)</f>
        <v>59</v>
      </c>
      <c r="Q42">
        <f>INDEX(_calc_누적빈도!Q:Q,$A42)-INDEX(_calc_누적빈도!Q:Q,$A42-기준450회_후보!$B$1)</f>
        <v>71</v>
      </c>
      <c r="R42">
        <f>INDEX(_calc_누적빈도!R:R,$A42)-INDEX(_calc_누적빈도!R:R,$A42-기준450회_후보!$B$1)</f>
        <v>57</v>
      </c>
      <c r="S42">
        <f>INDEX(_calc_누적빈도!S:S,$A42)-INDEX(_calc_누적빈도!S:S,$A42-기준450회_후보!$B$1)</f>
        <v>69</v>
      </c>
      <c r="T42">
        <f>INDEX(_calc_누적빈도!T:T,$A42)-INDEX(_calc_누적빈도!T:T,$A42-기준450회_후보!$B$1)</f>
        <v>63</v>
      </c>
      <c r="U42">
        <f>INDEX(_calc_누적빈도!U:U,$A42)-INDEX(_calc_누적빈도!U:U,$A42-기준450회_후보!$B$1)</f>
        <v>48</v>
      </c>
      <c r="V42">
        <f>INDEX(_calc_누적빈도!V:V,$A42)-INDEX(_calc_누적빈도!V:V,$A42-기준450회_후보!$B$1)</f>
        <v>70</v>
      </c>
      <c r="W42">
        <f>INDEX(_calc_누적빈도!W:W,$A42)-INDEX(_calc_누적빈도!W:W,$A42-기준450회_후보!$B$1)</f>
        <v>56</v>
      </c>
      <c r="X42">
        <f>INDEX(_calc_누적빈도!X:X,$A42)-INDEX(_calc_누적빈도!X:X,$A42-기준450회_후보!$B$1)</f>
        <v>51</v>
      </c>
      <c r="Y42">
        <f>INDEX(_calc_누적빈도!Y:Y,$A42)-INDEX(_calc_누적빈도!Y:Y,$A42-기준450회_후보!$B$1)</f>
        <v>62</v>
      </c>
      <c r="Z42">
        <f>INDEX(_calc_누적빈도!Z:Z,$A42)-INDEX(_calc_누적빈도!Z:Z,$A42-기준450회_후보!$B$1)</f>
        <v>48</v>
      </c>
      <c r="AA42">
        <f>INDEX(_calc_누적빈도!AA:AA,$A42)-INDEX(_calc_누적빈도!AA:AA,$A42-기준450회_후보!$B$1)</f>
        <v>61</v>
      </c>
      <c r="AB42">
        <f>INDEX(_calc_누적빈도!AB:AB,$A42)-INDEX(_calc_누적빈도!AB:AB,$A42-기준450회_후보!$B$1)</f>
        <v>56</v>
      </c>
      <c r="AC42">
        <f>INDEX(_calc_누적빈도!AC:AC,$A42)-INDEX(_calc_누적빈도!AC:AC,$A42-기준450회_후보!$B$1)</f>
        <v>62</v>
      </c>
      <c r="AD42">
        <f>INDEX(_calc_누적빈도!AD:AD,$A42)-INDEX(_calc_누적빈도!AD:AD,$A42-기준450회_후보!$B$1)</f>
        <v>60</v>
      </c>
      <c r="AE42">
        <f>INDEX(_calc_누적빈도!AE:AE,$A42)-INDEX(_calc_누적빈도!AE:AE,$A42-기준450회_후보!$B$1)</f>
        <v>66</v>
      </c>
      <c r="AF42">
        <f>INDEX(_calc_누적빈도!AF:AF,$A42)-INDEX(_calc_누적빈도!AF:AF,$A42-기준450회_후보!$B$1)</f>
        <v>62</v>
      </c>
      <c r="AG42">
        <f>INDEX(_calc_누적빈도!AG:AG,$A42)-INDEX(_calc_누적빈도!AG:AG,$A42-기준450회_후보!$B$1)</f>
        <v>53</v>
      </c>
      <c r="AH42">
        <f>INDEX(_calc_누적빈도!AH:AH,$A42)-INDEX(_calc_누적빈도!AH:AH,$A42-기준450회_후보!$B$1)</f>
        <v>67</v>
      </c>
      <c r="AI42">
        <f>INDEX(_calc_누적빈도!AI:AI,$A42)-INDEX(_calc_누적빈도!AI:AI,$A42-기준450회_후보!$B$1)</f>
        <v>63</v>
      </c>
      <c r="AJ42">
        <f>INDEX(_calc_누적빈도!AJ:AJ,$A42)-INDEX(_calc_누적빈도!AJ:AJ,$A42-기준450회_후보!$B$1)</f>
        <v>65</v>
      </c>
      <c r="AK42">
        <f>INDEX(_calc_누적빈도!AK:AK,$A42)-INDEX(_calc_누적빈도!AK:AK,$A42-기준450회_후보!$B$1)</f>
        <v>61</v>
      </c>
      <c r="AL42">
        <f>INDEX(_calc_누적빈도!AL:AL,$A42)-INDEX(_calc_누적빈도!AL:AL,$A42-기준450회_후보!$B$1)</f>
        <v>58</v>
      </c>
      <c r="AM42">
        <f>INDEX(_calc_누적빈도!AM:AM,$A42)-INDEX(_calc_누적빈도!AM:AM,$A42-기준450회_후보!$B$1)</f>
        <v>71</v>
      </c>
      <c r="AN42">
        <f>INDEX(_calc_누적빈도!AN:AN,$A42)-INDEX(_calc_누적빈도!AN:AN,$A42-기준450회_후보!$B$1)</f>
        <v>65</v>
      </c>
      <c r="AO42">
        <f>INDEX(_calc_누적빈도!AO:AO,$A42)-INDEX(_calc_누적빈도!AO:AO,$A42-기준450회_후보!$B$1)</f>
        <v>54</v>
      </c>
      <c r="AP42">
        <f>INDEX(_calc_누적빈도!AP:AP,$A42)-INDEX(_calc_누적빈도!AP:AP,$A42-기준450회_후보!$B$1)</f>
        <v>53</v>
      </c>
      <c r="AQ42">
        <f>INDEX(_calc_누적빈도!AQ:AQ,$A42)-INDEX(_calc_누적빈도!AQ:AQ,$A42-기준450회_후보!$B$1)</f>
        <v>61</v>
      </c>
      <c r="AR42">
        <f>INDEX(_calc_누적빈도!AR:AR,$A42)-INDEX(_calc_누적빈도!AR:AR,$A42-기준450회_후보!$B$1)</f>
        <v>59</v>
      </c>
      <c r="AS42">
        <f>INDEX(_calc_누적빈도!AS:AS,$A42)-INDEX(_calc_누적빈도!AS:AS,$A42-기준450회_후보!$B$1)</f>
        <v>55</v>
      </c>
      <c r="AT42">
        <f>INDEX(_calc_누적빈도!AT:AT,$A42)-INDEX(_calc_누적빈도!AT:AT,$A42-기준450회_후보!$B$1)</f>
        <v>67</v>
      </c>
      <c r="AU42">
        <f>(RANK(_calc_라운드기준!B42,_calc_라운드기준!$B42:$AT42,0)+COUNTIFS(_calc_라운드기준!$B42:$AT42,_calc_라운드기준!B42,$B$1:$AT$1,"&lt;"&amp;1))-(RANK(B42,$B42:$AT42,0)+COUNTIFS($B42:$AT42,B42,$B$1:$AT$1,"&lt;"&amp;1))</f>
        <v>-3</v>
      </c>
      <c r="AV42">
        <f>(RANK(_calc_라운드기준!C42,_calc_라운드기준!$B42:$AT42,0)+COUNTIFS(_calc_라운드기준!$B42:$AT42,_calc_라운드기준!C42,$B$1:$AT$1,"&lt;"&amp;2))-(RANK(C42,$B42:$AT42,0)+COUNTIFS($B42:$AT42,C42,$B$1:$AT$1,"&lt;"&amp;2))</f>
        <v>-1</v>
      </c>
      <c r="AW42">
        <f>(RANK(_calc_라운드기준!D42,_calc_라운드기준!$B42:$AT42,0)+COUNTIFS(_calc_라운드기준!$B42:$AT42,_calc_라운드기준!D42,$B$1:$AT$1,"&lt;"&amp;3))-(RANK(D42,$B42:$AT42,0)+COUNTIFS($B42:$AT42,D42,$B$1:$AT$1,"&lt;"&amp;3))</f>
        <v>-6</v>
      </c>
      <c r="AX42">
        <f>(RANK(_calc_라운드기준!E42,_calc_라운드기준!$B42:$AT42,0)+COUNTIFS(_calc_라운드기준!$B42:$AT42,_calc_라운드기준!E42,$B$1:$AT$1,"&lt;"&amp;4))-(RANK(E42,$B42:$AT42,0)+COUNTIFS($B42:$AT42,E42,$B$1:$AT$1,"&lt;"&amp;4))</f>
        <v>-18</v>
      </c>
      <c r="AY42">
        <f>(RANK(_calc_라운드기준!F42,_calc_라운드기준!$B42:$AT42,0)+COUNTIFS(_calc_라운드기준!$B42:$AT42,_calc_라운드기준!F42,$B$1:$AT$1,"&lt;"&amp;5))-(RANK(F42,$B42:$AT42,0)+COUNTIFS($B42:$AT42,F42,$B$1:$AT$1,"&lt;"&amp;5))</f>
        <v>-28</v>
      </c>
      <c r="AZ42">
        <f>(RANK(_calc_라운드기준!G42,_calc_라운드기준!$B42:$AT42,0)+COUNTIFS(_calc_라운드기준!$B42:$AT42,_calc_라운드기준!G42,$B$1:$AT$1,"&lt;"&amp;6))-(RANK(G42,$B42:$AT42,0)+COUNTIFS($B42:$AT42,G42,$B$1:$AT$1,"&lt;"&amp;6))</f>
        <v>6</v>
      </c>
      <c r="BA42">
        <f>(RANK(_calc_라운드기준!H42,_calc_라운드기준!$B42:$AT42,0)+COUNTIFS(_calc_라운드기준!$B42:$AT42,_calc_라운드기준!H42,$B$1:$AT$1,"&lt;"&amp;7))-(RANK(H42,$B42:$AT42,0)+COUNTIFS($B42:$AT42,H42,$B$1:$AT$1,"&lt;"&amp;7))</f>
        <v>-12</v>
      </c>
      <c r="BB42">
        <f>(RANK(_calc_라운드기준!I42,_calc_라운드기준!$B42:$AT42,0)+COUNTIFS(_calc_라운드기준!$B42:$AT42,_calc_라운드기준!I42,$B$1:$AT$1,"&lt;"&amp;8))-(RANK(I42,$B42:$AT42,0)+COUNTIFS($B42:$AT42,I42,$B$1:$AT$1,"&lt;"&amp;8))</f>
        <v>-26</v>
      </c>
      <c r="BC42">
        <f>(RANK(_calc_라운드기준!J42,_calc_라운드기준!$B42:$AT42,0)+COUNTIFS(_calc_라운드기준!$B42:$AT42,_calc_라운드기준!J42,$B$1:$AT$1,"&lt;"&amp;9))-(RANK(J42,$B42:$AT42,0)+COUNTIFS($B42:$AT42,J42,$B$1:$AT$1,"&lt;"&amp;9))</f>
        <v>-18</v>
      </c>
      <c r="BD42">
        <f>(RANK(_calc_라운드기준!K42,_calc_라운드기준!$B42:$AT42,0)+COUNTIFS(_calc_라운드기준!$B42:$AT42,_calc_라운드기준!K42,$B$1:$AT$1,"&lt;"&amp;10))-(RANK(K42,$B42:$AT42,0)+COUNTIFS($B42:$AT42,K42,$B$1:$AT$1,"&lt;"&amp;10))</f>
        <v>10</v>
      </c>
      <c r="BE42">
        <f>(RANK(_calc_라운드기준!L42,_calc_라운드기준!$B42:$AT42,0)+COUNTIFS(_calc_라운드기준!$B42:$AT42,_calc_라운드기준!L42,$B$1:$AT$1,"&lt;"&amp;11))-(RANK(L42,$B42:$AT42,0)+COUNTIFS($B42:$AT42,L42,$B$1:$AT$1,"&lt;"&amp;11))</f>
        <v>10</v>
      </c>
      <c r="BF42">
        <f>(RANK(_calc_라운드기준!M42,_calc_라운드기준!$B42:$AT42,0)+COUNTIFS(_calc_라운드기준!$B42:$AT42,_calc_라운드기준!M42,$B$1:$AT$1,"&lt;"&amp;12))-(RANK(M42,$B42:$AT42,0)+COUNTIFS($B42:$AT42,M42,$B$1:$AT$1,"&lt;"&amp;12))</f>
        <v>5</v>
      </c>
      <c r="BG42">
        <f>(RANK(_calc_라운드기준!N42,_calc_라운드기준!$B42:$AT42,0)+COUNTIFS(_calc_라운드기준!$B42:$AT42,_calc_라운드기준!N42,$B$1:$AT$1,"&lt;"&amp;13))-(RANK(N42,$B42:$AT42,0)+COUNTIFS($B42:$AT42,N42,$B$1:$AT$1,"&lt;"&amp;13))</f>
        <v>11</v>
      </c>
      <c r="BH42">
        <f>(RANK(_calc_라운드기준!O42,_calc_라운드기준!$B42:$AT42,0)+COUNTIFS(_calc_라운드기준!$B42:$AT42,_calc_라운드기준!O42,$B$1:$AT$1,"&lt;"&amp;14))-(RANK(O42,$B42:$AT42,0)+COUNTIFS($B42:$AT42,O42,$B$1:$AT$1,"&lt;"&amp;14))</f>
        <v>23</v>
      </c>
      <c r="BI42">
        <f>(RANK(_calc_라운드기준!P42,_calc_라운드기준!$B42:$AT42,0)+COUNTIFS(_calc_라운드기준!$B42:$AT42,_calc_라운드기준!P42,$B$1:$AT$1,"&lt;"&amp;15))-(RANK(P42,$B42:$AT42,0)+COUNTIFS($B42:$AT42,P42,$B$1:$AT$1,"&lt;"&amp;15))</f>
        <v>-2</v>
      </c>
      <c r="BJ42">
        <f>(RANK(_calc_라운드기준!Q42,_calc_라운드기준!$B42:$AT42,0)+COUNTIFS(_calc_라운드기준!$B42:$AT42,_calc_라운드기준!Q42,$B$1:$AT$1,"&lt;"&amp;16))-(RANK(Q42,$B42:$AT42,0)+COUNTIFS($B42:$AT42,Q42,$B$1:$AT$1,"&lt;"&amp;16))</f>
        <v>1</v>
      </c>
      <c r="BK42">
        <f>(RANK(_calc_라운드기준!R42,_calc_라운드기준!$B42:$AT42,0)+COUNTIFS(_calc_라운드기준!$B42:$AT42,_calc_라운드기준!R42,$B$1:$AT$1,"&lt;"&amp;17))-(RANK(R42,$B42:$AT42,0)+COUNTIFS($B42:$AT42,R42,$B$1:$AT$1,"&lt;"&amp;17))</f>
        <v>5</v>
      </c>
      <c r="BL42">
        <f>(RANK(_calc_라운드기준!S42,_calc_라운드기준!$B42:$AT42,0)+COUNTIFS(_calc_라운드기준!$B42:$AT42,_calc_라운드기준!S42,$B$1:$AT$1,"&lt;"&amp;18))-(RANK(S42,$B42:$AT42,0)+COUNTIFS($B42:$AT42,S42,$B$1:$AT$1,"&lt;"&amp;18))</f>
        <v>19</v>
      </c>
      <c r="BM42">
        <f>(RANK(_calc_라운드기준!T42,_calc_라운드기준!$B42:$AT42,0)+COUNTIFS(_calc_라운드기준!$B42:$AT42,_calc_라운드기준!T42,$B$1:$AT$1,"&lt;"&amp;19))-(RANK(T42,$B42:$AT42,0)+COUNTIFS($B42:$AT42,T42,$B$1:$AT$1,"&lt;"&amp;19))</f>
        <v>11</v>
      </c>
      <c r="BN42">
        <f>(RANK(_calc_라운드기준!U42,_calc_라운드기준!$B42:$AT42,0)+COUNTIFS(_calc_라운드기준!$B42:$AT42,_calc_라운드기준!U42,$B$1:$AT$1,"&lt;"&amp;20))-(RANK(U42,$B42:$AT42,0)+COUNTIFS($B42:$AT42,U42,$B$1:$AT$1,"&lt;"&amp;20))</f>
        <v>-22</v>
      </c>
      <c r="BO42">
        <f>(RANK(_calc_라운드기준!V42,_calc_라운드기준!$B42:$AT42,0)+COUNTIFS(_calc_라운드기준!$B42:$AT42,_calc_라운드기준!V42,$B$1:$AT$1,"&lt;"&amp;21))-(RANK(V42,$B42:$AT42,0)+COUNTIFS($B42:$AT42,V42,$B$1:$AT$1,"&lt;"&amp;21))</f>
        <v>22</v>
      </c>
      <c r="BP42">
        <f>(RANK(_calc_라운드기준!W42,_calc_라운드기준!$B42:$AT42,0)+COUNTIFS(_calc_라운드기준!$B42:$AT42,_calc_라운드기준!W42,$B$1:$AT$1,"&lt;"&amp;22))-(RANK(W42,$B42:$AT42,0)+COUNTIFS($B42:$AT42,W42,$B$1:$AT$1,"&lt;"&amp;22))</f>
        <v>10</v>
      </c>
      <c r="BQ42">
        <f>(RANK(_calc_라운드기준!X42,_calc_라운드기준!$B42:$AT42,0)+COUNTIFS(_calc_라운드기준!$B42:$AT42,_calc_라운드기준!X42,$B$1:$AT$1,"&lt;"&amp;23))-(RANK(X42,$B42:$AT42,0)+COUNTIFS($B42:$AT42,X42,$B$1:$AT$1,"&lt;"&amp;23))</f>
        <v>-27</v>
      </c>
      <c r="BR42">
        <f>(RANK(_calc_라운드기준!Y42,_calc_라운드기준!$B42:$AT42,0)+COUNTIFS(_calc_라운드기준!$B42:$AT42,_calc_라운드기준!Y42,$B$1:$AT$1,"&lt;"&amp;24))-(RANK(Y42,$B42:$AT42,0)+COUNTIFS($B42:$AT42,Y42,$B$1:$AT$1,"&lt;"&amp;24))</f>
        <v>-11</v>
      </c>
      <c r="BS42">
        <f>(RANK(_calc_라운드기준!Z42,_calc_라운드기준!$B42:$AT42,0)+COUNTIFS(_calc_라운드기준!$B42:$AT42,_calc_라운드기준!Z42,$B$1:$AT$1,"&lt;"&amp;25))-(RANK(Z42,$B42:$AT42,0)+COUNTIFS($B42:$AT42,Z42,$B$1:$AT$1,"&lt;"&amp;25))</f>
        <v>-30</v>
      </c>
      <c r="BT42">
        <f>(RANK(_calc_라운드기준!AA42,_calc_라운드기준!$B42:$AT42,0)+COUNTIFS(_calc_라운드기준!$B42:$AT42,_calc_라운드기준!AA42,$B$1:$AT$1,"&lt;"&amp;26))-(RANK(AA42,$B42:$AT42,0)+COUNTIFS($B42:$AT42,AA42,$B$1:$AT$1,"&lt;"&amp;26))</f>
        <v>0</v>
      </c>
      <c r="BU42">
        <f>(RANK(_calc_라운드기준!AB42,_calc_라운드기준!$B42:$AT42,0)+COUNTIFS(_calc_라운드기준!$B42:$AT42,_calc_라운드기준!AB42,$B$1:$AT$1,"&lt;"&amp;27))-(RANK(AB42,$B42:$AT42,0)+COUNTIFS($B42:$AT42,AB42,$B$1:$AT$1,"&lt;"&amp;27))</f>
        <v>-28</v>
      </c>
      <c r="BV42">
        <f>(RANK(_calc_라운드기준!AC42,_calc_라운드기준!$B42:$AT42,0)+COUNTIFS(_calc_라운드기준!$B42:$AT42,_calc_라운드기준!AC42,$B$1:$AT$1,"&lt;"&amp;28))-(RANK(AC42,$B42:$AT42,0)+COUNTIFS($B42:$AT42,AC42,$B$1:$AT$1,"&lt;"&amp;28))</f>
        <v>-5</v>
      </c>
      <c r="BW42">
        <f>(RANK(_calc_라운드기준!AD42,_calc_라운드기준!$B42:$AT42,0)+COUNTIFS(_calc_라운드기준!$B42:$AT42,_calc_라운드기준!AD42,$B$1:$AT$1,"&lt;"&amp;29))-(RANK(AD42,$B42:$AT42,0)+COUNTIFS($B42:$AT42,AD42,$B$1:$AT$1,"&lt;"&amp;29))</f>
        <v>-10</v>
      </c>
      <c r="BX42">
        <f>(RANK(_calc_라운드기준!AE42,_calc_라운드기준!$B42:$AT42,0)+COUNTIFS(_calc_라운드기준!$B42:$AT42,_calc_라운드기준!AE42,$B$1:$AT$1,"&lt;"&amp;30))-(RANK(AE42,$B42:$AT42,0)+COUNTIFS($B42:$AT42,AE42,$B$1:$AT$1,"&lt;"&amp;30))</f>
        <v>17</v>
      </c>
      <c r="BY42">
        <f>(RANK(_calc_라운드기준!AF42,_calc_라운드기준!$B42:$AT42,0)+COUNTIFS(_calc_라운드기준!$B42:$AT42,_calc_라운드기준!AF42,$B$1:$AT$1,"&lt;"&amp;31))-(RANK(AF42,$B42:$AT42,0)+COUNTIFS($B42:$AT42,AF42,$B$1:$AT$1,"&lt;"&amp;31))</f>
        <v>16</v>
      </c>
      <c r="BZ42">
        <f>(RANK(_calc_라운드기준!AG42,_calc_라운드기준!$B42:$AT42,0)+COUNTIFS(_calc_라운드기준!$B42:$AT42,_calc_라운드기준!AG42,$B$1:$AT$1,"&lt;"&amp;32))-(RANK(AG42,$B42:$AT42,0)+COUNTIFS($B42:$AT42,AG42,$B$1:$AT$1,"&lt;"&amp;32))</f>
        <v>-8</v>
      </c>
      <c r="CA42">
        <f>(RANK(_calc_라운드기준!AH42,_calc_라운드기준!$B42:$AT42,0)+COUNTIFS(_calc_라운드기준!$B42:$AT42,_calc_라운드기준!AH42,$B$1:$AT$1,"&lt;"&amp;33))-(RANK(AH42,$B42:$AT42,0)+COUNTIFS($B42:$AT42,AH42,$B$1:$AT$1,"&lt;"&amp;33))</f>
        <v>13</v>
      </c>
      <c r="CB42">
        <f>(RANK(_calc_라운드기준!AI42,_calc_라운드기준!$B42:$AT42,0)+COUNTIFS(_calc_라운드기준!$B42:$AT42,_calc_라운드기준!AI42,$B$1:$AT$1,"&lt;"&amp;34))-(RANK(AI42,$B42:$AT42,0)+COUNTIFS($B42:$AT42,AI42,$B$1:$AT$1,"&lt;"&amp;34))</f>
        <v>26</v>
      </c>
      <c r="CC42">
        <f>(RANK(_calc_라운드기준!AJ42,_calc_라운드기준!$B42:$AT42,0)+COUNTIFS(_calc_라운드기준!$B42:$AT42,_calc_라운드기준!AJ42,$B$1:$AT$1,"&lt;"&amp;35))-(RANK(AJ42,$B42:$AT42,0)+COUNTIFS($B42:$AT42,AJ42,$B$1:$AT$1,"&lt;"&amp;35))</f>
        <v>18</v>
      </c>
      <c r="CD42">
        <f>(RANK(_calc_라운드기준!AK42,_calc_라운드기준!$B42:$AT42,0)+COUNTIFS(_calc_라운드기준!$B42:$AT42,_calc_라운드기준!AK42,$B$1:$AT$1,"&lt;"&amp;36))-(RANK(AK42,$B42:$AT42,0)+COUNTIFS($B42:$AT42,AK42,$B$1:$AT$1,"&lt;"&amp;36))</f>
        <v>9</v>
      </c>
      <c r="CE42">
        <f>(RANK(_calc_라운드기준!AL42,_calc_라운드기준!$B42:$AT42,0)+COUNTIFS(_calc_라운드기준!$B42:$AT42,_calc_라운드기준!AL42,$B$1:$AT$1,"&lt;"&amp;37))-(RANK(AL42,$B42:$AT42,0)+COUNTIFS($B42:$AT42,AL42,$B$1:$AT$1,"&lt;"&amp;37))</f>
        <v>-20</v>
      </c>
      <c r="CF42">
        <f>(RANK(_calc_라운드기준!AM42,_calc_라운드기준!$B42:$AT42,0)+COUNTIFS(_calc_라운드기준!$B42:$AT42,_calc_라운드기준!AM42,$B$1:$AT$1,"&lt;"&amp;38))-(RANK(AM42,$B42:$AT42,0)+COUNTIFS($B42:$AT42,AM42,$B$1:$AT$1,"&lt;"&amp;38))</f>
        <v>6</v>
      </c>
      <c r="CG42">
        <f>(RANK(_calc_라운드기준!AN42,_calc_라운드기준!$B42:$AT42,0)+COUNTIFS(_calc_라운드기준!$B42:$AT42,_calc_라운드기준!AN42,$B$1:$AT$1,"&lt;"&amp;39))-(RANK(AN42,$B42:$AT42,0)+COUNTIFS($B42:$AT42,AN42,$B$1:$AT$1,"&lt;"&amp;39))</f>
        <v>-8</v>
      </c>
      <c r="CH42">
        <f>(RANK(_calc_라운드기준!AO42,_calc_라운드기준!$B42:$AT42,0)+COUNTIFS(_calc_라운드기준!$B42:$AT42,_calc_라운드기준!AO42,$B$1:$AT$1,"&lt;"&amp;40))-(RANK(AO42,$B42:$AT42,0)+COUNTIFS($B42:$AT42,AO42,$B$1:$AT$1,"&lt;"&amp;40))</f>
        <v>-19</v>
      </c>
      <c r="CI42">
        <f>(RANK(_calc_라운드기준!AP42,_calc_라운드기준!$B42:$AT42,0)+COUNTIFS(_calc_라운드기준!$B42:$AT42,_calc_라운드기준!AP42,$B$1:$AT$1,"&lt;"&amp;41))-(RANK(AP42,$B42:$AT42,0)+COUNTIFS($B42:$AT42,AP42,$B$1:$AT$1,"&lt;"&amp;41))</f>
        <v>-1</v>
      </c>
      <c r="CJ42">
        <f>(RANK(_calc_라운드기준!AQ42,_calc_라운드기준!$B42:$AT42,0)+COUNTIFS(_calc_라운드기준!$B42:$AT42,_calc_라운드기준!AQ42,$B$1:$AT$1,"&lt;"&amp;42))-(RANK(AQ42,$B42:$AT42,0)+COUNTIFS($B42:$AT42,AQ42,$B$1:$AT$1,"&lt;"&amp;42))</f>
        <v>9</v>
      </c>
      <c r="CK42">
        <f>(RANK(_calc_라운드기준!AR42,_calc_라운드기준!$B42:$AT42,0)+COUNTIFS(_calc_라운드기준!$B42:$AT42,_calc_라운드기준!AR42,$B$1:$AT$1,"&lt;"&amp;43))-(RANK(AR42,$B42:$AT42,0)+COUNTIFS($B42:$AT42,AR42,$B$1:$AT$1,"&lt;"&amp;43))</f>
        <v>16</v>
      </c>
      <c r="CL42">
        <f>(RANK(_calc_라운드기준!AS42,_calc_라운드기준!$B42:$AT42,0)+COUNTIFS(_calc_라운드기준!$B42:$AT42,_calc_라운드기준!AS42,$B$1:$AT$1,"&lt;"&amp;44))-(RANK(AS42,$B42:$AT42,0)+COUNTIFS($B42:$AT42,AS42,$B$1:$AT$1,"&lt;"&amp;44))</f>
        <v>12</v>
      </c>
      <c r="CM42">
        <f>(RANK(_calc_라운드기준!AT42,_calc_라운드기준!$B42:$AT42,0)+COUNTIFS(_calc_라운드기준!$B42:$AT42,_calc_라운드기준!AT42,$B$1:$AT$1,"&lt;"&amp;45))-(RANK(AT42,$B42:$AT42,0)+COUNTIFS($B42:$AT42,AT42,$B$1:$AT$1,"&lt;"&amp;45))</f>
        <v>28</v>
      </c>
      <c r="CN42">
        <f t="shared" si="45"/>
        <v>28</v>
      </c>
      <c r="CO42">
        <f t="shared" si="46"/>
        <v>25</v>
      </c>
      <c r="CP42">
        <f t="shared" si="47"/>
        <v>30</v>
      </c>
      <c r="CQ42">
        <f t="shared" si="48"/>
        <v>36</v>
      </c>
      <c r="CR42">
        <f t="shared" si="49"/>
        <v>43</v>
      </c>
      <c r="CS42">
        <f t="shared" si="50"/>
        <v>19</v>
      </c>
      <c r="CT42">
        <f t="shared" si="51"/>
        <v>35</v>
      </c>
      <c r="CU42">
        <f t="shared" si="52"/>
        <v>41</v>
      </c>
      <c r="CV42">
        <f t="shared" si="53"/>
        <v>37</v>
      </c>
      <c r="CW42">
        <f t="shared" si="54"/>
        <v>14</v>
      </c>
      <c r="CX42">
        <f t="shared" si="55"/>
        <v>15</v>
      </c>
      <c r="CY42">
        <f t="shared" si="56"/>
        <v>21</v>
      </c>
      <c r="CZ42">
        <f t="shared" si="57"/>
        <v>12</v>
      </c>
      <c r="DA42">
        <f t="shared" si="58"/>
        <v>3</v>
      </c>
      <c r="DB42">
        <f t="shared" si="59"/>
        <v>27</v>
      </c>
      <c r="DC42">
        <f t="shared" si="60"/>
        <v>23</v>
      </c>
      <c r="DD42">
        <f t="shared" si="61"/>
        <v>22</v>
      </c>
      <c r="DE42">
        <f t="shared" si="62"/>
        <v>5</v>
      </c>
      <c r="DF42">
        <f t="shared" si="63"/>
        <v>13</v>
      </c>
      <c r="DG42">
        <f t="shared" si="64"/>
        <v>40</v>
      </c>
      <c r="DH42">
        <f t="shared" si="65"/>
        <v>4</v>
      </c>
      <c r="DI42">
        <f t="shared" si="66"/>
        <v>16</v>
      </c>
      <c r="DJ42">
        <f t="shared" si="67"/>
        <v>42</v>
      </c>
      <c r="DK42">
        <f t="shared" si="68"/>
        <v>34</v>
      </c>
      <c r="DL42">
        <f t="shared" si="69"/>
        <v>45</v>
      </c>
      <c r="DM42">
        <f t="shared" si="70"/>
        <v>24</v>
      </c>
      <c r="DN42">
        <f t="shared" si="71"/>
        <v>44</v>
      </c>
      <c r="DO42">
        <f t="shared" si="72"/>
        <v>29</v>
      </c>
      <c r="DP42">
        <f t="shared" si="73"/>
        <v>33</v>
      </c>
      <c r="DQ42">
        <f t="shared" si="74"/>
        <v>7</v>
      </c>
      <c r="DR42">
        <f t="shared" si="75"/>
        <v>8</v>
      </c>
      <c r="DS42">
        <f t="shared" si="76"/>
        <v>31</v>
      </c>
      <c r="DT42">
        <f t="shared" si="77"/>
        <v>10</v>
      </c>
      <c r="DU42">
        <f t="shared" si="78"/>
        <v>2</v>
      </c>
      <c r="DV42">
        <f t="shared" si="79"/>
        <v>6</v>
      </c>
      <c r="DW42">
        <f t="shared" si="80"/>
        <v>17</v>
      </c>
      <c r="DX42">
        <f t="shared" si="81"/>
        <v>39</v>
      </c>
      <c r="DY42">
        <f t="shared" si="82"/>
        <v>20</v>
      </c>
      <c r="DZ42">
        <f t="shared" si="83"/>
        <v>32</v>
      </c>
      <c r="EA42">
        <f t="shared" si="84"/>
        <v>38</v>
      </c>
      <c r="EB42">
        <f t="shared" si="85"/>
        <v>26</v>
      </c>
      <c r="EC42">
        <f t="shared" si="86"/>
        <v>18</v>
      </c>
      <c r="ED42">
        <f t="shared" si="87"/>
        <v>9</v>
      </c>
      <c r="EE42">
        <f t="shared" si="88"/>
        <v>11</v>
      </c>
      <c r="EF42">
        <f t="shared" si="89"/>
        <v>1</v>
      </c>
    </row>
    <row r="43" spans="1:136" ht="16.5" customHeight="1">
      <c r="A43">
        <f>_calc_라운드기준!A43</f>
        <v>1203</v>
      </c>
      <c r="B43">
        <f>INDEX(_calc_누적빈도!B:B,$A43)-INDEX(_calc_누적빈도!B:B,$A43-기준450회_후보!$B$1)</f>
        <v>53</v>
      </c>
      <c r="C43">
        <f>INDEX(_calc_누적빈도!C:C,$A43)-INDEX(_calc_누적빈도!C:C,$A43-기준450회_후보!$B$1)</f>
        <v>51</v>
      </c>
      <c r="D43">
        <f>INDEX(_calc_누적빈도!D:D,$A43)-INDEX(_calc_누적빈도!D:D,$A43-기준450회_후보!$B$1)</f>
        <v>67</v>
      </c>
      <c r="E43">
        <f>INDEX(_calc_누적빈도!E:E,$A43)-INDEX(_calc_누적빈도!E:E,$A43-기준450회_후보!$B$1)</f>
        <v>49</v>
      </c>
      <c r="F43">
        <f>INDEX(_calc_누적빈도!F:F,$A43)-INDEX(_calc_누적빈도!F:F,$A43-기준450회_후보!$B$1)</f>
        <v>46</v>
      </c>
      <c r="G43">
        <f>INDEX(_calc_누적빈도!G:G,$A43)-INDEX(_calc_누적빈도!G:G,$A43-기준450회_후보!$B$1)</f>
        <v>69</v>
      </c>
      <c r="H43">
        <f>INDEX(_calc_누적빈도!H:H,$A43)-INDEX(_calc_누적빈도!H:H,$A43-기준450회_후보!$B$1)</f>
        <v>64</v>
      </c>
      <c r="I43">
        <f>INDEX(_calc_누적빈도!I:I,$A43)-INDEX(_calc_누적빈도!I:I,$A43-기준450회_후보!$B$1)</f>
        <v>47</v>
      </c>
      <c r="J43">
        <f>INDEX(_calc_누적빈도!J:J,$A43)-INDEX(_calc_누적빈도!J:J,$A43-기준450회_후보!$B$1)</f>
        <v>57</v>
      </c>
      <c r="K43">
        <f>INDEX(_calc_누적빈도!K:K,$A43)-INDEX(_calc_누적빈도!K:K,$A43-기준450회_후보!$B$1)</f>
        <v>54</v>
      </c>
      <c r="L43">
        <f>INDEX(_calc_누적빈도!L:L,$A43)-INDEX(_calc_누적빈도!L:L,$A43-기준450회_후보!$B$1)</f>
        <v>60</v>
      </c>
      <c r="M43">
        <f>INDEX(_calc_누적빈도!M:M,$A43)-INDEX(_calc_누적빈도!M:M,$A43-기준450회_후보!$B$1)</f>
        <v>79</v>
      </c>
      <c r="N43">
        <f>INDEX(_calc_누적빈도!N:N,$A43)-INDEX(_calc_누적빈도!N:N,$A43-기준450회_후보!$B$1)</f>
        <v>68</v>
      </c>
      <c r="O43">
        <f>INDEX(_calc_누적빈도!O:O,$A43)-INDEX(_calc_누적빈도!O:O,$A43-기준450회_후보!$B$1)</f>
        <v>62</v>
      </c>
      <c r="P43">
        <f>INDEX(_calc_누적빈도!P:P,$A43)-INDEX(_calc_누적빈도!P:P,$A43-기준450회_후보!$B$1)</f>
        <v>59</v>
      </c>
      <c r="Q43">
        <f>INDEX(_calc_누적빈도!Q:Q,$A43)-INDEX(_calc_누적빈도!Q:Q,$A43-기준450회_후보!$B$1)</f>
        <v>71</v>
      </c>
      <c r="R43">
        <f>INDEX(_calc_누적빈도!R:R,$A43)-INDEX(_calc_누적빈도!R:R,$A43-기준450회_후보!$B$1)</f>
        <v>58</v>
      </c>
      <c r="S43">
        <f>INDEX(_calc_누적빈도!S:S,$A43)-INDEX(_calc_누적빈도!S:S,$A43-기준450회_후보!$B$1)</f>
        <v>68</v>
      </c>
      <c r="T43">
        <f>INDEX(_calc_누적빈도!T:T,$A43)-INDEX(_calc_누적빈도!T:T,$A43-기준450회_후보!$B$1)</f>
        <v>64</v>
      </c>
      <c r="U43">
        <f>INDEX(_calc_누적빈도!U:U,$A43)-INDEX(_calc_누적빈도!U:U,$A43-기준450회_후보!$B$1)</f>
        <v>48</v>
      </c>
      <c r="V43">
        <f>INDEX(_calc_누적빈도!V:V,$A43)-INDEX(_calc_누적빈도!V:V,$A43-기준450회_후보!$B$1)</f>
        <v>70</v>
      </c>
      <c r="W43">
        <f>INDEX(_calc_누적빈도!W:W,$A43)-INDEX(_calc_누적빈도!W:W,$A43-기준450회_후보!$B$1)</f>
        <v>56</v>
      </c>
      <c r="X43">
        <f>INDEX(_calc_누적빈도!X:X,$A43)-INDEX(_calc_누적빈도!X:X,$A43-기준450회_후보!$B$1)</f>
        <v>51</v>
      </c>
      <c r="Y43">
        <f>INDEX(_calc_누적빈도!Y:Y,$A43)-INDEX(_calc_누적빈도!Y:Y,$A43-기준450회_후보!$B$1)</f>
        <v>63</v>
      </c>
      <c r="Z43">
        <f>INDEX(_calc_누적빈도!Z:Z,$A43)-INDEX(_calc_누적빈도!Z:Z,$A43-기준450회_후보!$B$1)</f>
        <v>48</v>
      </c>
      <c r="AA43">
        <f>INDEX(_calc_누적빈도!AA:AA,$A43)-INDEX(_calc_누적빈도!AA:AA,$A43-기준450회_후보!$B$1)</f>
        <v>61</v>
      </c>
      <c r="AB43">
        <f>INDEX(_calc_누적빈도!AB:AB,$A43)-INDEX(_calc_누적빈도!AB:AB,$A43-기준450회_후보!$B$1)</f>
        <v>56</v>
      </c>
      <c r="AC43">
        <f>INDEX(_calc_누적빈도!AC:AC,$A43)-INDEX(_calc_누적빈도!AC:AC,$A43-기준450회_후보!$B$1)</f>
        <v>62</v>
      </c>
      <c r="AD43">
        <f>INDEX(_calc_누적빈도!AD:AD,$A43)-INDEX(_calc_누적빈도!AD:AD,$A43-기준450회_후보!$B$1)</f>
        <v>59</v>
      </c>
      <c r="AE43">
        <f>INDEX(_calc_누적빈도!AE:AE,$A43)-INDEX(_calc_누적빈도!AE:AE,$A43-기준450회_후보!$B$1)</f>
        <v>66</v>
      </c>
      <c r="AF43">
        <f>INDEX(_calc_누적빈도!AF:AF,$A43)-INDEX(_calc_누적빈도!AF:AF,$A43-기준450회_후보!$B$1)</f>
        <v>62</v>
      </c>
      <c r="AG43">
        <f>INDEX(_calc_누적빈도!AG:AG,$A43)-INDEX(_calc_누적빈도!AG:AG,$A43-기준450회_후보!$B$1)</f>
        <v>53</v>
      </c>
      <c r="AH43">
        <f>INDEX(_calc_누적빈도!AH:AH,$A43)-INDEX(_calc_누적빈도!AH:AH,$A43-기준450회_후보!$B$1)</f>
        <v>67</v>
      </c>
      <c r="AI43">
        <f>INDEX(_calc_누적빈도!AI:AI,$A43)-INDEX(_calc_누적빈도!AI:AI,$A43-기준450회_후보!$B$1)</f>
        <v>63</v>
      </c>
      <c r="AJ43">
        <f>INDEX(_calc_누적빈도!AJ:AJ,$A43)-INDEX(_calc_누적빈도!AJ:AJ,$A43-기준450회_후보!$B$1)</f>
        <v>64</v>
      </c>
      <c r="AK43">
        <f>INDEX(_calc_누적빈도!AK:AK,$A43)-INDEX(_calc_누적빈도!AK:AK,$A43-기준450회_후보!$B$1)</f>
        <v>61</v>
      </c>
      <c r="AL43">
        <f>INDEX(_calc_누적빈도!AL:AL,$A43)-INDEX(_calc_누적빈도!AL:AL,$A43-기준450회_후보!$B$1)</f>
        <v>59</v>
      </c>
      <c r="AM43">
        <f>INDEX(_calc_누적빈도!AM:AM,$A43)-INDEX(_calc_누적빈도!AM:AM,$A43-기준450회_후보!$B$1)</f>
        <v>71</v>
      </c>
      <c r="AN43">
        <f>INDEX(_calc_누적빈도!AN:AN,$A43)-INDEX(_calc_누적빈도!AN:AN,$A43-기준450회_후보!$B$1)</f>
        <v>64</v>
      </c>
      <c r="AO43">
        <f>INDEX(_calc_누적빈도!AO:AO,$A43)-INDEX(_calc_누적빈도!AO:AO,$A43-기준450회_후보!$B$1)</f>
        <v>54</v>
      </c>
      <c r="AP43">
        <f>INDEX(_calc_누적빈도!AP:AP,$A43)-INDEX(_calc_누적빈도!AP:AP,$A43-기준450회_후보!$B$1)</f>
        <v>54</v>
      </c>
      <c r="AQ43">
        <f>INDEX(_calc_누적빈도!AQ:AQ,$A43)-INDEX(_calc_누적빈도!AQ:AQ,$A43-기준450회_후보!$B$1)</f>
        <v>61</v>
      </c>
      <c r="AR43">
        <f>INDEX(_calc_누적빈도!AR:AR,$A43)-INDEX(_calc_누적빈도!AR:AR,$A43-기준450회_후보!$B$1)</f>
        <v>59</v>
      </c>
      <c r="AS43">
        <f>INDEX(_calc_누적빈도!AS:AS,$A43)-INDEX(_calc_누적빈도!AS:AS,$A43-기준450회_후보!$B$1)</f>
        <v>55</v>
      </c>
      <c r="AT43">
        <f>INDEX(_calc_누적빈도!AT:AT,$A43)-INDEX(_calc_누적빈도!AT:AT,$A43-기준450회_후보!$B$1)</f>
        <v>67</v>
      </c>
      <c r="AU43">
        <f>(RANK(_calc_라운드기준!B43,_calc_라운드기준!$B43:$AT43,0)+COUNTIFS(_calc_라운드기준!$B43:$AT43,_calc_라운드기준!B43,$B$1:$AT$1,"&lt;"&amp;1))-(RANK(B43,$B43:$AT43,0)+COUNTIFS($B43:$AT43,B43,$B$1:$AT$1,"&lt;"&amp;1))</f>
        <v>-14</v>
      </c>
      <c r="AV43">
        <f>(RANK(_calc_라운드기준!C43,_calc_라운드기준!$B43:$AT43,0)+COUNTIFS(_calc_라운드기준!$B43:$AT43,_calc_라운드기준!C43,$B$1:$AT$1,"&lt;"&amp;2))-(RANK(C43,$B43:$AT43,0)+COUNTIFS($B43:$AT43,C43,$B$1:$AT$1,"&lt;"&amp;2))</f>
        <v>0</v>
      </c>
      <c r="AW43">
        <f>(RANK(_calc_라운드기준!D43,_calc_라운드기준!$B43:$AT43,0)+COUNTIFS(_calc_라운드기준!$B43:$AT43,_calc_라운드기준!D43,$B$1:$AT$1,"&lt;"&amp;3))-(RANK(D43,$B43:$AT43,0)+COUNTIFS($B43:$AT43,D43,$B$1:$AT$1,"&lt;"&amp;3))</f>
        <v>-4</v>
      </c>
      <c r="AX43">
        <f>(RANK(_calc_라운드기준!E43,_calc_라운드기준!$B43:$AT43,0)+COUNTIFS(_calc_라운드기준!$B43:$AT43,_calc_라운드기준!E43,$B$1:$AT$1,"&lt;"&amp;4))-(RANK(E43,$B43:$AT43,0)+COUNTIFS($B43:$AT43,E43,$B$1:$AT$1,"&lt;"&amp;4))</f>
        <v>-17</v>
      </c>
      <c r="AY43">
        <f>(RANK(_calc_라운드기준!F43,_calc_라운드기준!$B43:$AT43,0)+COUNTIFS(_calc_라운드기준!$B43:$AT43,_calc_라운드기준!F43,$B$1:$AT$1,"&lt;"&amp;5))-(RANK(F43,$B43:$AT43,0)+COUNTIFS($B43:$AT43,F43,$B$1:$AT$1,"&lt;"&amp;5))</f>
        <v>-29</v>
      </c>
      <c r="AZ43">
        <f>(RANK(_calc_라운드기준!G43,_calc_라운드기준!$B43:$AT43,0)+COUNTIFS(_calc_라운드기준!$B43:$AT43,_calc_라운드기준!G43,$B$1:$AT$1,"&lt;"&amp;6))-(RANK(G43,$B43:$AT43,0)+COUNTIFS($B43:$AT43,G43,$B$1:$AT$1,"&lt;"&amp;6))</f>
        <v>12</v>
      </c>
      <c r="BA43">
        <f>(RANK(_calc_라운드기준!H43,_calc_라운드기준!$B43:$AT43,0)+COUNTIFS(_calc_라운드기준!$B43:$AT43,_calc_라운드기준!H43,$B$1:$AT$1,"&lt;"&amp;7))-(RANK(H43,$B43:$AT43,0)+COUNTIFS($B43:$AT43,H43,$B$1:$AT$1,"&lt;"&amp;7))</f>
        <v>-11</v>
      </c>
      <c r="BB43">
        <f>(RANK(_calc_라운드기준!I43,_calc_라운드기준!$B43:$AT43,0)+COUNTIFS(_calc_라운드기준!$B43:$AT43,_calc_라운드기준!I43,$B$1:$AT$1,"&lt;"&amp;8))-(RANK(I43,$B43:$AT43,0)+COUNTIFS($B43:$AT43,I43,$B$1:$AT$1,"&lt;"&amp;8))</f>
        <v>-26</v>
      </c>
      <c r="BC43">
        <f>(RANK(_calc_라운드기준!J43,_calc_라운드기준!$B43:$AT43,0)+COUNTIFS(_calc_라운드기준!$B43:$AT43,_calc_라운드기준!J43,$B$1:$AT$1,"&lt;"&amp;9))-(RANK(J43,$B43:$AT43,0)+COUNTIFS($B43:$AT43,J43,$B$1:$AT$1,"&lt;"&amp;9))</f>
        <v>-25</v>
      </c>
      <c r="BD43">
        <f>(RANK(_calc_라운드기준!K43,_calc_라운드기준!$B43:$AT43,0)+COUNTIFS(_calc_라운드기준!$B43:$AT43,_calc_라운드기준!K43,$B$1:$AT$1,"&lt;"&amp;10))-(RANK(K43,$B43:$AT43,0)+COUNTIFS($B43:$AT43,K43,$B$1:$AT$1,"&lt;"&amp;10))</f>
        <v>6</v>
      </c>
      <c r="BE43">
        <f>(RANK(_calc_라운드기준!L43,_calc_라운드기준!$B43:$AT43,0)+COUNTIFS(_calc_라운드기준!$B43:$AT43,_calc_라운드기준!L43,$B$1:$AT$1,"&lt;"&amp;11))-(RANK(L43,$B43:$AT43,0)+COUNTIFS($B43:$AT43,L43,$B$1:$AT$1,"&lt;"&amp;11))</f>
        <v>9</v>
      </c>
      <c r="BF43">
        <f>(RANK(_calc_라운드기준!M43,_calc_라운드기준!$B43:$AT43,0)+COUNTIFS(_calc_라운드기준!$B43:$AT43,_calc_라운드기준!M43,$B$1:$AT$1,"&lt;"&amp;12))-(RANK(M43,$B43:$AT43,0)+COUNTIFS($B43:$AT43,M43,$B$1:$AT$1,"&lt;"&amp;12))</f>
        <v>5</v>
      </c>
      <c r="BG43">
        <f>(RANK(_calc_라운드기준!N43,_calc_라운드기준!$B43:$AT43,0)+COUNTIFS(_calc_라운드기준!$B43:$AT43,_calc_라운드기준!N43,$B$1:$AT$1,"&lt;"&amp;13))-(RANK(N43,$B43:$AT43,0)+COUNTIFS($B43:$AT43,N43,$B$1:$AT$1,"&lt;"&amp;13))</f>
        <v>5</v>
      </c>
      <c r="BH43">
        <f>(RANK(_calc_라운드기준!O43,_calc_라운드기준!$B43:$AT43,0)+COUNTIFS(_calc_라운드기준!$B43:$AT43,_calc_라운드기준!O43,$B$1:$AT$1,"&lt;"&amp;14))-(RANK(O43,$B43:$AT43,0)+COUNTIFS($B43:$AT43,O43,$B$1:$AT$1,"&lt;"&amp;14))</f>
        <v>23</v>
      </c>
      <c r="BI43">
        <f>(RANK(_calc_라운드기준!P43,_calc_라운드기준!$B43:$AT43,0)+COUNTIFS(_calc_라운드기준!$B43:$AT43,_calc_라운드기준!P43,$B$1:$AT$1,"&lt;"&amp;15))-(RANK(P43,$B43:$AT43,0)+COUNTIFS($B43:$AT43,P43,$B$1:$AT$1,"&lt;"&amp;15))</f>
        <v>0</v>
      </c>
      <c r="BJ43">
        <f>(RANK(_calc_라운드기준!Q43,_calc_라운드기준!$B43:$AT43,0)+COUNTIFS(_calc_라운드기준!$B43:$AT43,_calc_라운드기준!Q43,$B$1:$AT$1,"&lt;"&amp;16))-(RANK(Q43,$B43:$AT43,0)+COUNTIFS($B43:$AT43,Q43,$B$1:$AT$1,"&lt;"&amp;16))</f>
        <v>0</v>
      </c>
      <c r="BK43">
        <f>(RANK(_calc_라운드기준!R43,_calc_라운드기준!$B43:$AT43,0)+COUNTIFS(_calc_라운드기준!$B43:$AT43,_calc_라운드기준!R43,$B$1:$AT$1,"&lt;"&amp;17))-(RANK(R43,$B43:$AT43,0)+COUNTIFS($B43:$AT43,R43,$B$1:$AT$1,"&lt;"&amp;17))</f>
        <v>5</v>
      </c>
      <c r="BL43">
        <f>(RANK(_calc_라운드기준!S43,_calc_라운드기준!$B43:$AT43,0)+COUNTIFS(_calc_라운드기준!$B43:$AT43,_calc_라운드기준!S43,$B$1:$AT$1,"&lt;"&amp;18))-(RANK(S43,$B43:$AT43,0)+COUNTIFS($B43:$AT43,S43,$B$1:$AT$1,"&lt;"&amp;18))</f>
        <v>28</v>
      </c>
      <c r="BM43">
        <f>(RANK(_calc_라운드기준!T43,_calc_라운드기준!$B43:$AT43,0)+COUNTIFS(_calc_라운드기준!$B43:$AT43,_calc_라운드기준!T43,$B$1:$AT$1,"&lt;"&amp;19))-(RANK(T43,$B43:$AT43,0)+COUNTIFS($B43:$AT43,T43,$B$1:$AT$1,"&lt;"&amp;19))</f>
        <v>13</v>
      </c>
      <c r="BN43">
        <f>(RANK(_calc_라운드기준!U43,_calc_라운드기준!$B43:$AT43,0)+COUNTIFS(_calc_라운드기준!$B43:$AT43,_calc_라운드기준!U43,$B$1:$AT$1,"&lt;"&amp;20))-(RANK(U43,$B43:$AT43,0)+COUNTIFS($B43:$AT43,U43,$B$1:$AT$1,"&lt;"&amp;20))</f>
        <v>-23</v>
      </c>
      <c r="BO43">
        <f>(RANK(_calc_라운드기준!V43,_calc_라운드기준!$B43:$AT43,0)+COUNTIFS(_calc_라운드기준!$B43:$AT43,_calc_라운드기준!V43,$B$1:$AT$1,"&lt;"&amp;21))-(RANK(V43,$B43:$AT43,0)+COUNTIFS($B43:$AT43,V43,$B$1:$AT$1,"&lt;"&amp;21))</f>
        <v>23</v>
      </c>
      <c r="BP43">
        <f>(RANK(_calc_라운드기준!W43,_calc_라운드기준!$B43:$AT43,0)+COUNTIFS(_calc_라운드기준!$B43:$AT43,_calc_라운드기준!W43,$B$1:$AT$1,"&lt;"&amp;22))-(RANK(W43,$B43:$AT43,0)+COUNTIFS($B43:$AT43,W43,$B$1:$AT$1,"&lt;"&amp;22))</f>
        <v>11</v>
      </c>
      <c r="BQ43">
        <f>(RANK(_calc_라운드기준!X43,_calc_라운드기준!$B43:$AT43,0)+COUNTIFS(_calc_라운드기준!$B43:$AT43,_calc_라운드기준!X43,$B$1:$AT$1,"&lt;"&amp;23))-(RANK(X43,$B43:$AT43,0)+COUNTIFS($B43:$AT43,X43,$B$1:$AT$1,"&lt;"&amp;23))</f>
        <v>-28</v>
      </c>
      <c r="BR43">
        <f>(RANK(_calc_라운드기준!Y43,_calc_라운드기준!$B43:$AT43,0)+COUNTIFS(_calc_라운드기준!$B43:$AT43,_calc_라운드기준!Y43,$B$1:$AT$1,"&lt;"&amp;24))-(RANK(Y43,$B43:$AT43,0)+COUNTIFS($B43:$AT43,Y43,$B$1:$AT$1,"&lt;"&amp;24))</f>
        <v>-9</v>
      </c>
      <c r="BS43">
        <f>(RANK(_calc_라운드기준!Z43,_calc_라운드기준!$B43:$AT43,0)+COUNTIFS(_calc_라운드기준!$B43:$AT43,_calc_라운드기준!Z43,$B$1:$AT$1,"&lt;"&amp;25))-(RANK(Z43,$B43:$AT43,0)+COUNTIFS($B43:$AT43,Z43,$B$1:$AT$1,"&lt;"&amp;25))</f>
        <v>-30</v>
      </c>
      <c r="BT43">
        <f>(RANK(_calc_라운드기준!AA43,_calc_라운드기준!$B43:$AT43,0)+COUNTIFS(_calc_라운드기준!$B43:$AT43,_calc_라운드기준!AA43,$B$1:$AT$1,"&lt;"&amp;26))-(RANK(AA43,$B43:$AT43,0)+COUNTIFS($B43:$AT43,AA43,$B$1:$AT$1,"&lt;"&amp;26))</f>
        <v>-1</v>
      </c>
      <c r="BU43">
        <f>(RANK(_calc_라운드기준!AB43,_calc_라운드기준!$B43:$AT43,0)+COUNTIFS(_calc_라운드기준!$B43:$AT43,_calc_라운드기준!AB43,$B$1:$AT$1,"&lt;"&amp;27))-(RANK(AB43,$B43:$AT43,0)+COUNTIFS($B43:$AT43,AB43,$B$1:$AT$1,"&lt;"&amp;27))</f>
        <v>-29</v>
      </c>
      <c r="BV43">
        <f>(RANK(_calc_라운드기준!AC43,_calc_라운드기준!$B43:$AT43,0)+COUNTIFS(_calc_라운드기준!$B43:$AT43,_calc_라운드기준!AC43,$B$1:$AT$1,"&lt;"&amp;28))-(RANK(AC43,$B43:$AT43,0)+COUNTIFS($B43:$AT43,AC43,$B$1:$AT$1,"&lt;"&amp;28))</f>
        <v>-5</v>
      </c>
      <c r="BW43">
        <f>(RANK(_calc_라운드기준!AD43,_calc_라운드기준!$B43:$AT43,0)+COUNTIFS(_calc_라운드기준!$B43:$AT43,_calc_라운드기준!AD43,$B$1:$AT$1,"&lt;"&amp;29))-(RANK(AD43,$B43:$AT43,0)+COUNTIFS($B43:$AT43,AD43,$B$1:$AT$1,"&lt;"&amp;29))</f>
        <v>-5</v>
      </c>
      <c r="BX43">
        <f>(RANK(_calc_라운드기준!AE43,_calc_라운드기준!$B43:$AT43,0)+COUNTIFS(_calc_라운드기준!$B43:$AT43,_calc_라운드기준!AE43,$B$1:$AT$1,"&lt;"&amp;30))-(RANK(AE43,$B43:$AT43,0)+COUNTIFS($B43:$AT43,AE43,$B$1:$AT$1,"&lt;"&amp;30))</f>
        <v>17</v>
      </c>
      <c r="BY43">
        <f>(RANK(_calc_라운드기준!AF43,_calc_라운드기준!$B43:$AT43,0)+COUNTIFS(_calc_라운드기준!$B43:$AT43,_calc_라운드기준!AF43,$B$1:$AT$1,"&lt;"&amp;31))-(RANK(AF43,$B43:$AT43,0)+COUNTIFS($B43:$AT43,AF43,$B$1:$AT$1,"&lt;"&amp;31))</f>
        <v>16</v>
      </c>
      <c r="BZ43">
        <f>(RANK(_calc_라운드기준!AG43,_calc_라운드기준!$B43:$AT43,0)+COUNTIFS(_calc_라운드기준!$B43:$AT43,_calc_라운드기준!AG43,$B$1:$AT$1,"&lt;"&amp;32))-(RANK(AG43,$B43:$AT43,0)+COUNTIFS($B43:$AT43,AG43,$B$1:$AT$1,"&lt;"&amp;32))</f>
        <v>-9</v>
      </c>
      <c r="CA43">
        <f>(RANK(_calc_라운드기준!AH43,_calc_라운드기준!$B43:$AT43,0)+COUNTIFS(_calc_라운드기준!$B43:$AT43,_calc_라운드기준!AH43,$B$1:$AT$1,"&lt;"&amp;33))-(RANK(AH43,$B43:$AT43,0)+COUNTIFS($B43:$AT43,AH43,$B$1:$AT$1,"&lt;"&amp;33))</f>
        <v>13</v>
      </c>
      <c r="CB43">
        <f>(RANK(_calc_라운드기준!AI43,_calc_라운드기준!$B43:$AT43,0)+COUNTIFS(_calc_라운드기준!$B43:$AT43,_calc_라운드기준!AI43,$B$1:$AT$1,"&lt;"&amp;34))-(RANK(AI43,$B43:$AT43,0)+COUNTIFS($B43:$AT43,AI43,$B$1:$AT$1,"&lt;"&amp;34))</f>
        <v>26</v>
      </c>
      <c r="CC43">
        <f>(RANK(_calc_라운드기준!AJ43,_calc_라운드기준!$B43:$AT43,0)+COUNTIFS(_calc_라운드기준!$B43:$AT43,_calc_라운드기준!AJ43,$B$1:$AT$1,"&lt;"&amp;35))-(RANK(AJ43,$B43:$AT43,0)+COUNTIFS($B43:$AT43,AJ43,$B$1:$AT$1,"&lt;"&amp;35))</f>
        <v>16</v>
      </c>
      <c r="CD43">
        <f>(RANK(_calc_라운드기준!AK43,_calc_라운드기준!$B43:$AT43,0)+COUNTIFS(_calc_라운드기준!$B43:$AT43,_calc_라운드기준!AK43,$B$1:$AT$1,"&lt;"&amp;36))-(RANK(AK43,$B43:$AT43,0)+COUNTIFS($B43:$AT43,AK43,$B$1:$AT$1,"&lt;"&amp;36))</f>
        <v>9</v>
      </c>
      <c r="CE43">
        <f>(RANK(_calc_라운드기준!AL43,_calc_라운드기준!$B43:$AT43,0)+COUNTIFS(_calc_라운드기준!$B43:$AT43,_calc_라운드기준!AL43,$B$1:$AT$1,"&lt;"&amp;37))-(RANK(AL43,$B43:$AT43,0)+COUNTIFS($B43:$AT43,AL43,$B$1:$AT$1,"&lt;"&amp;37))</f>
        <v>-19</v>
      </c>
      <c r="CF43">
        <f>(RANK(_calc_라운드기준!AM43,_calc_라운드기준!$B43:$AT43,0)+COUNTIFS(_calc_라운드기준!$B43:$AT43,_calc_라운드기준!AM43,$B$1:$AT$1,"&lt;"&amp;38))-(RANK(AM43,$B43:$AT43,0)+COUNTIFS($B43:$AT43,AM43,$B$1:$AT$1,"&lt;"&amp;38))</f>
        <v>6</v>
      </c>
      <c r="CG43">
        <f>(RANK(_calc_라운드기준!AN43,_calc_라운드기준!$B43:$AT43,0)+COUNTIFS(_calc_라운드기준!$B43:$AT43,_calc_라운드기준!AN43,$B$1:$AT$1,"&lt;"&amp;39))-(RANK(AN43,$B43:$AT43,0)+COUNTIFS($B43:$AT43,AN43,$B$1:$AT$1,"&lt;"&amp;39))</f>
        <v>-5</v>
      </c>
      <c r="CH43">
        <f>(RANK(_calc_라운드기준!AO43,_calc_라운드기준!$B43:$AT43,0)+COUNTIFS(_calc_라운드기준!$B43:$AT43,_calc_라운드기준!AO43,$B$1:$AT$1,"&lt;"&amp;40))-(RANK(AO43,$B43:$AT43,0)+COUNTIFS($B43:$AT43,AO43,$B$1:$AT$1,"&lt;"&amp;40))</f>
        <v>-20</v>
      </c>
      <c r="CI43">
        <f>(RANK(_calc_라운드기준!AP43,_calc_라운드기준!$B43:$AT43,0)+COUNTIFS(_calc_라운드기준!$B43:$AT43,_calc_라운드기준!AP43,$B$1:$AT$1,"&lt;"&amp;41))-(RANK(AP43,$B43:$AT43,0)+COUNTIFS($B43:$AT43,AP43,$B$1:$AT$1,"&lt;"&amp;41))</f>
        <v>1</v>
      </c>
      <c r="CJ43">
        <f>(RANK(_calc_라운드기준!AQ43,_calc_라운드기준!$B43:$AT43,0)+COUNTIFS(_calc_라운드기준!$B43:$AT43,_calc_라운드기준!AQ43,$B$1:$AT$1,"&lt;"&amp;42))-(RANK(AQ43,$B43:$AT43,0)+COUNTIFS($B43:$AT43,AQ43,$B$1:$AT$1,"&lt;"&amp;42))</f>
        <v>9</v>
      </c>
      <c r="CK43">
        <f>(RANK(_calc_라운드기준!AR43,_calc_라운드기준!$B43:$AT43,0)+COUNTIFS(_calc_라운드기준!$B43:$AT43,_calc_라운드기준!AR43,$B$1:$AT$1,"&lt;"&amp;43))-(RANK(AR43,$B43:$AT43,0)+COUNTIFS($B43:$AT43,AR43,$B$1:$AT$1,"&lt;"&amp;43))</f>
        <v>16</v>
      </c>
      <c r="CL43">
        <f>(RANK(_calc_라운드기준!AS43,_calc_라운드기준!$B43:$AT43,0)+COUNTIFS(_calc_라운드기준!$B43:$AT43,_calc_라운드기준!AS43,$B$1:$AT$1,"&lt;"&amp;44))-(RANK(AS43,$B43:$AT43,0)+COUNTIFS($B43:$AT43,AS43,$B$1:$AT$1,"&lt;"&amp;44))</f>
        <v>12</v>
      </c>
      <c r="CM43">
        <f>(RANK(_calc_라운드기준!AT43,_calc_라운드기준!$B43:$AT43,0)+COUNTIFS(_calc_라운드기준!$B43:$AT43,_calc_라운드기준!AT43,$B$1:$AT$1,"&lt;"&amp;45))-(RANK(AT43,$B43:$AT43,0)+COUNTIFS($B43:$AT43,AT43,$B$1:$AT$1,"&lt;"&amp;45))</f>
        <v>28</v>
      </c>
      <c r="CN43">
        <f t="shared" si="45"/>
        <v>35</v>
      </c>
      <c r="CO43">
        <f t="shared" si="46"/>
        <v>24</v>
      </c>
      <c r="CP43">
        <f t="shared" si="47"/>
        <v>28</v>
      </c>
      <c r="CQ43">
        <f t="shared" si="48"/>
        <v>36</v>
      </c>
      <c r="CR43">
        <f t="shared" si="49"/>
        <v>43</v>
      </c>
      <c r="CS43">
        <f t="shared" si="50"/>
        <v>12</v>
      </c>
      <c r="CT43">
        <f t="shared" si="51"/>
        <v>34</v>
      </c>
      <c r="CU43">
        <f t="shared" si="52"/>
        <v>41</v>
      </c>
      <c r="CV43">
        <f t="shared" si="53"/>
        <v>40</v>
      </c>
      <c r="CW43">
        <f t="shared" si="54"/>
        <v>18</v>
      </c>
      <c r="CX43">
        <f t="shared" si="55"/>
        <v>15</v>
      </c>
      <c r="CY43">
        <f t="shared" si="56"/>
        <v>20</v>
      </c>
      <c r="CZ43">
        <f t="shared" si="57"/>
        <v>21</v>
      </c>
      <c r="DA43">
        <f t="shared" si="58"/>
        <v>4</v>
      </c>
      <c r="DB43">
        <f t="shared" si="59"/>
        <v>25</v>
      </c>
      <c r="DC43">
        <f t="shared" si="60"/>
        <v>26</v>
      </c>
      <c r="DD43">
        <f t="shared" si="61"/>
        <v>22</v>
      </c>
      <c r="DE43">
        <f t="shared" si="62"/>
        <v>1</v>
      </c>
      <c r="DF43">
        <f t="shared" si="63"/>
        <v>10</v>
      </c>
      <c r="DG43">
        <f t="shared" si="64"/>
        <v>39</v>
      </c>
      <c r="DH43">
        <f t="shared" si="65"/>
        <v>5</v>
      </c>
      <c r="DI43">
        <f t="shared" si="66"/>
        <v>14</v>
      </c>
      <c r="DJ43">
        <f t="shared" si="67"/>
        <v>42</v>
      </c>
      <c r="DK43">
        <f t="shared" si="68"/>
        <v>32</v>
      </c>
      <c r="DL43">
        <f t="shared" si="69"/>
        <v>45</v>
      </c>
      <c r="DM43">
        <f t="shared" si="70"/>
        <v>27</v>
      </c>
      <c r="DN43">
        <f t="shared" si="71"/>
        <v>44</v>
      </c>
      <c r="DO43">
        <f t="shared" si="72"/>
        <v>29</v>
      </c>
      <c r="DP43">
        <f t="shared" si="73"/>
        <v>30</v>
      </c>
      <c r="DQ43">
        <f t="shared" si="74"/>
        <v>6</v>
      </c>
      <c r="DR43">
        <f t="shared" si="75"/>
        <v>7</v>
      </c>
      <c r="DS43">
        <f t="shared" si="76"/>
        <v>33</v>
      </c>
      <c r="DT43">
        <f t="shared" si="77"/>
        <v>11</v>
      </c>
      <c r="DU43">
        <f t="shared" si="78"/>
        <v>3</v>
      </c>
      <c r="DV43">
        <f t="shared" si="79"/>
        <v>8</v>
      </c>
      <c r="DW43">
        <f t="shared" si="80"/>
        <v>16</v>
      </c>
      <c r="DX43">
        <f t="shared" si="81"/>
        <v>37</v>
      </c>
      <c r="DY43">
        <f t="shared" si="82"/>
        <v>19</v>
      </c>
      <c r="DZ43">
        <f t="shared" si="83"/>
        <v>31</v>
      </c>
      <c r="EA43">
        <f t="shared" si="84"/>
        <v>38</v>
      </c>
      <c r="EB43">
        <f t="shared" si="85"/>
        <v>23</v>
      </c>
      <c r="EC43">
        <f t="shared" si="86"/>
        <v>17</v>
      </c>
      <c r="ED43">
        <f t="shared" si="87"/>
        <v>9</v>
      </c>
      <c r="EE43">
        <f t="shared" si="88"/>
        <v>13</v>
      </c>
      <c r="EF43">
        <f t="shared" si="89"/>
        <v>2</v>
      </c>
    </row>
    <row r="44" spans="1:136" ht="16.5" customHeight="1">
      <c r="A44">
        <f>_calc_라운드기준!A44</f>
        <v>1202</v>
      </c>
      <c r="B44">
        <f>INDEX(_calc_누적빈도!B:B,$A44)-INDEX(_calc_누적빈도!B:B,$A44-기준450회_후보!$B$1)</f>
        <v>53</v>
      </c>
      <c r="C44">
        <f>INDEX(_calc_누적빈도!C:C,$A44)-INDEX(_calc_누적빈도!C:C,$A44-기준450회_후보!$B$1)</f>
        <v>51</v>
      </c>
      <c r="D44">
        <f>INDEX(_calc_누적빈도!D:D,$A44)-INDEX(_calc_누적빈도!D:D,$A44-기준450회_후보!$B$1)</f>
        <v>67</v>
      </c>
      <c r="E44">
        <f>INDEX(_calc_누적빈도!E:E,$A44)-INDEX(_calc_누적빈도!E:E,$A44-기준450회_후보!$B$1)</f>
        <v>50</v>
      </c>
      <c r="F44">
        <f>INDEX(_calc_누적빈도!F:F,$A44)-INDEX(_calc_누적빈도!F:F,$A44-기준450회_후보!$B$1)</f>
        <v>45</v>
      </c>
      <c r="G44">
        <f>INDEX(_calc_누적빈도!G:G,$A44)-INDEX(_calc_누적빈도!G:G,$A44-기준450회_후보!$B$1)</f>
        <v>69</v>
      </c>
      <c r="H44">
        <f>INDEX(_calc_누적빈도!H:H,$A44)-INDEX(_calc_누적빈도!H:H,$A44-기준450회_후보!$B$1)</f>
        <v>64</v>
      </c>
      <c r="I44">
        <f>INDEX(_calc_누적빈도!I:I,$A44)-INDEX(_calc_누적빈도!I:I,$A44-기준450회_후보!$B$1)</f>
        <v>47</v>
      </c>
      <c r="J44">
        <f>INDEX(_calc_누적빈도!J:J,$A44)-INDEX(_calc_누적빈도!J:J,$A44-기준450회_후보!$B$1)</f>
        <v>57</v>
      </c>
      <c r="K44">
        <f>INDEX(_calc_누적빈도!K:K,$A44)-INDEX(_calc_누적빈도!K:K,$A44-기준450회_후보!$B$1)</f>
        <v>54</v>
      </c>
      <c r="L44">
        <f>INDEX(_calc_누적빈도!L:L,$A44)-INDEX(_calc_누적빈도!L:L,$A44-기준450회_후보!$B$1)</f>
        <v>60</v>
      </c>
      <c r="M44">
        <f>INDEX(_calc_누적빈도!M:M,$A44)-INDEX(_calc_누적빈도!M:M,$A44-기준450회_후보!$B$1)</f>
        <v>78</v>
      </c>
      <c r="N44">
        <f>INDEX(_calc_누적빈도!N:N,$A44)-INDEX(_calc_누적빈도!N:N,$A44-기준450회_후보!$B$1)</f>
        <v>68</v>
      </c>
      <c r="O44">
        <f>INDEX(_calc_누적빈도!O:O,$A44)-INDEX(_calc_누적빈도!O:O,$A44-기준450회_후보!$B$1)</f>
        <v>62</v>
      </c>
      <c r="P44">
        <f>INDEX(_calc_누적빈도!P:P,$A44)-INDEX(_calc_누적빈도!P:P,$A44-기준450회_후보!$B$1)</f>
        <v>59</v>
      </c>
      <c r="Q44">
        <f>INDEX(_calc_누적빈도!Q:Q,$A44)-INDEX(_calc_누적빈도!Q:Q,$A44-기준450회_후보!$B$1)</f>
        <v>72</v>
      </c>
      <c r="R44">
        <f>INDEX(_calc_누적빈도!R:R,$A44)-INDEX(_calc_누적빈도!R:R,$A44-기준450회_후보!$B$1)</f>
        <v>58</v>
      </c>
      <c r="S44">
        <f>INDEX(_calc_누적빈도!S:S,$A44)-INDEX(_calc_누적빈도!S:S,$A44-기준450회_후보!$B$1)</f>
        <v>68</v>
      </c>
      <c r="T44">
        <f>INDEX(_calc_누적빈도!T:T,$A44)-INDEX(_calc_누적빈도!T:T,$A44-기준450회_후보!$B$1)</f>
        <v>64</v>
      </c>
      <c r="U44">
        <f>INDEX(_calc_누적빈도!U:U,$A44)-INDEX(_calc_누적빈도!U:U,$A44-기준450회_후보!$B$1)</f>
        <v>49</v>
      </c>
      <c r="V44">
        <f>INDEX(_calc_누적빈도!V:V,$A44)-INDEX(_calc_누적빈도!V:V,$A44-기준450회_후보!$B$1)</f>
        <v>69</v>
      </c>
      <c r="W44">
        <f>INDEX(_calc_누적빈도!W:W,$A44)-INDEX(_calc_누적빈도!W:W,$A44-기준450회_후보!$B$1)</f>
        <v>56</v>
      </c>
      <c r="X44">
        <f>INDEX(_calc_누적빈도!X:X,$A44)-INDEX(_calc_누적빈도!X:X,$A44-기준450회_후보!$B$1)</f>
        <v>51</v>
      </c>
      <c r="Y44">
        <f>INDEX(_calc_누적빈도!Y:Y,$A44)-INDEX(_calc_누적빈도!Y:Y,$A44-기준450회_후보!$B$1)</f>
        <v>63</v>
      </c>
      <c r="Z44">
        <f>INDEX(_calc_누적빈도!Z:Z,$A44)-INDEX(_calc_누적빈도!Z:Z,$A44-기준450회_후보!$B$1)</f>
        <v>48</v>
      </c>
      <c r="AA44">
        <f>INDEX(_calc_누적빈도!AA:AA,$A44)-INDEX(_calc_누적빈도!AA:AA,$A44-기준450회_후보!$B$1)</f>
        <v>61</v>
      </c>
      <c r="AB44">
        <f>INDEX(_calc_누적빈도!AB:AB,$A44)-INDEX(_calc_누적빈도!AB:AB,$A44-기준450회_후보!$B$1)</f>
        <v>56</v>
      </c>
      <c r="AC44">
        <f>INDEX(_calc_누적빈도!AC:AC,$A44)-INDEX(_calc_누적빈도!AC:AC,$A44-기준450회_후보!$B$1)</f>
        <v>62</v>
      </c>
      <c r="AD44">
        <f>INDEX(_calc_누적빈도!AD:AD,$A44)-INDEX(_calc_누적빈도!AD:AD,$A44-기준450회_후보!$B$1)</f>
        <v>59</v>
      </c>
      <c r="AE44">
        <f>INDEX(_calc_누적빈도!AE:AE,$A44)-INDEX(_calc_누적빈도!AE:AE,$A44-기준450회_후보!$B$1)</f>
        <v>66</v>
      </c>
      <c r="AF44">
        <f>INDEX(_calc_누적빈도!AF:AF,$A44)-INDEX(_calc_누적빈도!AF:AF,$A44-기준450회_후보!$B$1)</f>
        <v>62</v>
      </c>
      <c r="AG44">
        <f>INDEX(_calc_누적빈도!AG:AG,$A44)-INDEX(_calc_누적빈도!AG:AG,$A44-기준450회_후보!$B$1)</f>
        <v>53</v>
      </c>
      <c r="AH44">
        <f>INDEX(_calc_누적빈도!AH:AH,$A44)-INDEX(_calc_누적빈도!AH:AH,$A44-기준450회_후보!$B$1)</f>
        <v>67</v>
      </c>
      <c r="AI44">
        <f>INDEX(_calc_누적빈도!AI:AI,$A44)-INDEX(_calc_누적빈도!AI:AI,$A44-기준450회_후보!$B$1)</f>
        <v>63</v>
      </c>
      <c r="AJ44">
        <f>INDEX(_calc_누적빈도!AJ:AJ,$A44)-INDEX(_calc_누적빈도!AJ:AJ,$A44-기준450회_후보!$B$1)</f>
        <v>64</v>
      </c>
      <c r="AK44">
        <f>INDEX(_calc_누적빈도!AK:AK,$A44)-INDEX(_calc_누적빈도!AK:AK,$A44-기준450회_후보!$B$1)</f>
        <v>61</v>
      </c>
      <c r="AL44">
        <f>INDEX(_calc_누적빈도!AL:AL,$A44)-INDEX(_calc_누적빈도!AL:AL,$A44-기준450회_후보!$B$1)</f>
        <v>58</v>
      </c>
      <c r="AM44">
        <f>INDEX(_calc_누적빈도!AM:AM,$A44)-INDEX(_calc_누적빈도!AM:AM,$A44-기준450회_후보!$B$1)</f>
        <v>71</v>
      </c>
      <c r="AN44">
        <f>INDEX(_calc_누적빈도!AN:AN,$A44)-INDEX(_calc_누적빈도!AN:AN,$A44-기준450회_후보!$B$1)</f>
        <v>64</v>
      </c>
      <c r="AO44">
        <f>INDEX(_calc_누적빈도!AO:AO,$A44)-INDEX(_calc_누적빈도!AO:AO,$A44-기준450회_후보!$B$1)</f>
        <v>54</v>
      </c>
      <c r="AP44">
        <f>INDEX(_calc_누적빈도!AP:AP,$A44)-INDEX(_calc_누적빈도!AP:AP,$A44-기준450회_후보!$B$1)</f>
        <v>54</v>
      </c>
      <c r="AQ44">
        <f>INDEX(_calc_누적빈도!AQ:AQ,$A44)-INDEX(_calc_누적빈도!AQ:AQ,$A44-기준450회_후보!$B$1)</f>
        <v>61</v>
      </c>
      <c r="AR44">
        <f>INDEX(_calc_누적빈도!AR:AR,$A44)-INDEX(_calc_누적빈도!AR:AR,$A44-기준450회_후보!$B$1)</f>
        <v>60</v>
      </c>
      <c r="AS44">
        <f>INDEX(_calc_누적빈도!AS:AS,$A44)-INDEX(_calc_누적빈도!AS:AS,$A44-기준450회_후보!$B$1)</f>
        <v>55</v>
      </c>
      <c r="AT44">
        <f>INDEX(_calc_누적빈도!AT:AT,$A44)-INDEX(_calc_누적빈도!AT:AT,$A44-기준450회_후보!$B$1)</f>
        <v>67</v>
      </c>
      <c r="AU44">
        <f>(RANK(_calc_라운드기준!B44,_calc_라운드기준!$B44:$AT44,0)+COUNTIFS(_calc_라운드기준!$B44:$AT44,_calc_라운드기준!B44,$B$1:$AT$1,"&lt;"&amp;1))-(RANK(B44,$B44:$AT44,0)+COUNTIFS($B44:$AT44,B44,$B$1:$AT$1,"&lt;"&amp;1))</f>
        <v>-12</v>
      </c>
      <c r="AV44">
        <f>(RANK(_calc_라운드기준!C44,_calc_라운드기준!$B44:$AT44,0)+COUNTIFS(_calc_라운드기준!$B44:$AT44,_calc_라운드기준!C44,$B$1:$AT$1,"&lt;"&amp;2))-(RANK(C44,$B44:$AT44,0)+COUNTIFS($B44:$AT44,C44,$B$1:$AT$1,"&lt;"&amp;2))</f>
        <v>0</v>
      </c>
      <c r="AW44">
        <f>(RANK(_calc_라운드기준!D44,_calc_라운드기준!$B44:$AT44,0)+COUNTIFS(_calc_라운드기준!$B44:$AT44,_calc_라운드기준!D44,$B$1:$AT$1,"&lt;"&amp;3))-(RANK(D44,$B44:$AT44,0)+COUNTIFS($B44:$AT44,D44,$B$1:$AT$1,"&lt;"&amp;3))</f>
        <v>-4</v>
      </c>
      <c r="AX44">
        <f>(RANK(_calc_라운드기준!E44,_calc_라운드기준!$B44:$AT44,0)+COUNTIFS(_calc_라운드기준!$B44:$AT44,_calc_라운드기준!E44,$B$1:$AT$1,"&lt;"&amp;4))-(RANK(E44,$B44:$AT44,0)+COUNTIFS($B44:$AT44,E44,$B$1:$AT$1,"&lt;"&amp;4))</f>
        <v>-15</v>
      </c>
      <c r="AY44">
        <f>(RANK(_calc_라운드기준!F44,_calc_라운드기준!$B44:$AT44,0)+COUNTIFS(_calc_라운드기준!$B44:$AT44,_calc_라운드기준!F44,$B$1:$AT$1,"&lt;"&amp;5))-(RANK(F44,$B44:$AT44,0)+COUNTIFS($B44:$AT44,F44,$B$1:$AT$1,"&lt;"&amp;5))</f>
        <v>-18</v>
      </c>
      <c r="AZ44">
        <f>(RANK(_calc_라운드기준!G44,_calc_라운드기준!$B44:$AT44,0)+COUNTIFS(_calc_라운드기준!$B44:$AT44,_calc_라운드기준!G44,$B$1:$AT$1,"&lt;"&amp;6))-(RANK(G44,$B44:$AT44,0)+COUNTIFS($B44:$AT44,G44,$B$1:$AT$1,"&lt;"&amp;6))</f>
        <v>11</v>
      </c>
      <c r="BA44">
        <f>(RANK(_calc_라운드기준!H44,_calc_라운드기준!$B44:$AT44,0)+COUNTIFS(_calc_라운드기준!$B44:$AT44,_calc_라운드기준!H44,$B$1:$AT$1,"&lt;"&amp;7))-(RANK(H44,$B44:$AT44,0)+COUNTIFS($B44:$AT44,H44,$B$1:$AT$1,"&lt;"&amp;7))</f>
        <v>-11</v>
      </c>
      <c r="BB44">
        <f>(RANK(_calc_라운드기준!I44,_calc_라운드기준!$B44:$AT44,0)+COUNTIFS(_calc_라운드기준!$B44:$AT44,_calc_라운드기준!I44,$B$1:$AT$1,"&lt;"&amp;8))-(RANK(I44,$B44:$AT44,0)+COUNTIFS($B44:$AT44,I44,$B$1:$AT$1,"&lt;"&amp;8))</f>
        <v>-28</v>
      </c>
      <c r="BC44">
        <f>(RANK(_calc_라운드기준!J44,_calc_라운드기준!$B44:$AT44,0)+COUNTIFS(_calc_라운드기준!$B44:$AT44,_calc_라운드기준!J44,$B$1:$AT$1,"&lt;"&amp;9))-(RANK(J44,$B44:$AT44,0)+COUNTIFS($B44:$AT44,J44,$B$1:$AT$1,"&lt;"&amp;9))</f>
        <v>-25</v>
      </c>
      <c r="BD44">
        <f>(RANK(_calc_라운드기준!K44,_calc_라운드기준!$B44:$AT44,0)+COUNTIFS(_calc_라운드기준!$B44:$AT44,_calc_라운드기준!K44,$B$1:$AT$1,"&lt;"&amp;10))-(RANK(K44,$B44:$AT44,0)+COUNTIFS($B44:$AT44,K44,$B$1:$AT$1,"&lt;"&amp;10))</f>
        <v>6</v>
      </c>
      <c r="BE44">
        <f>(RANK(_calc_라운드기준!L44,_calc_라운드기준!$B44:$AT44,0)+COUNTIFS(_calc_라운드기준!$B44:$AT44,_calc_라운드기준!L44,$B$1:$AT$1,"&lt;"&amp;11))-(RANK(L44,$B44:$AT44,0)+COUNTIFS($B44:$AT44,L44,$B$1:$AT$1,"&lt;"&amp;11))</f>
        <v>9</v>
      </c>
      <c r="BF44">
        <f>(RANK(_calc_라운드기준!M44,_calc_라운드기준!$B44:$AT44,0)+COUNTIFS(_calc_라운드기준!$B44:$AT44,_calc_라운드기준!M44,$B$1:$AT$1,"&lt;"&amp;12))-(RANK(M44,$B44:$AT44,0)+COUNTIFS($B44:$AT44,M44,$B$1:$AT$1,"&lt;"&amp;12))</f>
        <v>9</v>
      </c>
      <c r="BG44">
        <f>(RANK(_calc_라운드기준!N44,_calc_라운드기준!$B44:$AT44,0)+COUNTIFS(_calc_라운드기준!$B44:$AT44,_calc_라운드기준!N44,$B$1:$AT$1,"&lt;"&amp;13))-(RANK(N44,$B44:$AT44,0)+COUNTIFS($B44:$AT44,N44,$B$1:$AT$1,"&lt;"&amp;13))</f>
        <v>5</v>
      </c>
      <c r="BH44">
        <f>(RANK(_calc_라운드기준!O44,_calc_라운드기준!$B44:$AT44,0)+COUNTIFS(_calc_라운드기준!$B44:$AT44,_calc_라운드기준!O44,$B$1:$AT$1,"&lt;"&amp;14))-(RANK(O44,$B44:$AT44,0)+COUNTIFS($B44:$AT44,O44,$B$1:$AT$1,"&lt;"&amp;14))</f>
        <v>23</v>
      </c>
      <c r="BI44">
        <f>(RANK(_calc_라운드기준!P44,_calc_라운드기준!$B44:$AT44,0)+COUNTIFS(_calc_라운드기준!$B44:$AT44,_calc_라운드기준!P44,$B$1:$AT$1,"&lt;"&amp;15))-(RANK(P44,$B44:$AT44,0)+COUNTIFS($B44:$AT44,P44,$B$1:$AT$1,"&lt;"&amp;15))</f>
        <v>2</v>
      </c>
      <c r="BJ44">
        <f>(RANK(_calc_라운드기준!Q44,_calc_라운드기준!$B44:$AT44,0)+COUNTIFS(_calc_라운드기준!$B44:$AT44,_calc_라운드기준!Q44,$B$1:$AT$1,"&lt;"&amp;16))-(RANK(Q44,$B44:$AT44,0)+COUNTIFS($B44:$AT44,Q44,$B$1:$AT$1,"&lt;"&amp;16))</f>
        <v>0</v>
      </c>
      <c r="BK44">
        <f>(RANK(_calc_라운드기준!R44,_calc_라운드기준!$B44:$AT44,0)+COUNTIFS(_calc_라운드기준!$B44:$AT44,_calc_라운드기준!R44,$B$1:$AT$1,"&lt;"&amp;17))-(RANK(R44,$B44:$AT44,0)+COUNTIFS($B44:$AT44,R44,$B$1:$AT$1,"&lt;"&amp;17))</f>
        <v>6</v>
      </c>
      <c r="BL44">
        <f>(RANK(_calc_라운드기준!S44,_calc_라운드기준!$B44:$AT44,0)+COUNTIFS(_calc_라운드기준!$B44:$AT44,_calc_라운드기준!S44,$B$1:$AT$1,"&lt;"&amp;18))-(RANK(S44,$B44:$AT44,0)+COUNTIFS($B44:$AT44,S44,$B$1:$AT$1,"&lt;"&amp;18))</f>
        <v>28</v>
      </c>
      <c r="BM44">
        <f>(RANK(_calc_라운드기준!T44,_calc_라운드기준!$B44:$AT44,0)+COUNTIFS(_calc_라운드기준!$B44:$AT44,_calc_라운드기준!T44,$B$1:$AT$1,"&lt;"&amp;19))-(RANK(T44,$B44:$AT44,0)+COUNTIFS($B44:$AT44,T44,$B$1:$AT$1,"&lt;"&amp;19))</f>
        <v>16</v>
      </c>
      <c r="BN44">
        <f>(RANK(_calc_라운드기준!U44,_calc_라운드기준!$B44:$AT44,0)+COUNTIFS(_calc_라운드기준!$B44:$AT44,_calc_라운드기준!U44,$B$1:$AT$1,"&lt;"&amp;20))-(RANK(U44,$B44:$AT44,0)+COUNTIFS($B44:$AT44,U44,$B$1:$AT$1,"&lt;"&amp;20))</f>
        <v>-25</v>
      </c>
      <c r="BO44">
        <f>(RANK(_calc_라운드기준!V44,_calc_라운드기준!$B44:$AT44,0)+COUNTIFS(_calc_라운드기준!$B44:$AT44,_calc_라운드기준!V44,$B$1:$AT$1,"&lt;"&amp;21))-(RANK(V44,$B44:$AT44,0)+COUNTIFS($B44:$AT44,V44,$B$1:$AT$1,"&lt;"&amp;21))</f>
        <v>31</v>
      </c>
      <c r="BP44">
        <f>(RANK(_calc_라운드기준!W44,_calc_라운드기준!$B44:$AT44,0)+COUNTIFS(_calc_라운드기준!$B44:$AT44,_calc_라운드기준!W44,$B$1:$AT$1,"&lt;"&amp;22))-(RANK(W44,$B44:$AT44,0)+COUNTIFS($B44:$AT44,W44,$B$1:$AT$1,"&lt;"&amp;22))</f>
        <v>11</v>
      </c>
      <c r="BQ44">
        <f>(RANK(_calc_라운드기준!X44,_calc_라운드기준!$B44:$AT44,0)+COUNTIFS(_calc_라운드기준!$B44:$AT44,_calc_라운드기준!X44,$B$1:$AT$1,"&lt;"&amp;23))-(RANK(X44,$B44:$AT44,0)+COUNTIFS($B44:$AT44,X44,$B$1:$AT$1,"&lt;"&amp;23))</f>
        <v>-28</v>
      </c>
      <c r="BR44">
        <f>(RANK(_calc_라운드기준!Y44,_calc_라운드기준!$B44:$AT44,0)+COUNTIFS(_calc_라운드기준!$B44:$AT44,_calc_라운드기준!Y44,$B$1:$AT$1,"&lt;"&amp;24))-(RANK(Y44,$B44:$AT44,0)+COUNTIFS($B44:$AT44,Y44,$B$1:$AT$1,"&lt;"&amp;24))</f>
        <v>-10</v>
      </c>
      <c r="BS44">
        <f>(RANK(_calc_라운드기준!Z44,_calc_라운드기준!$B44:$AT44,0)+COUNTIFS(_calc_라운드기준!$B44:$AT44,_calc_라운드기준!Z44,$B$1:$AT$1,"&lt;"&amp;25))-(RANK(Z44,$B44:$AT44,0)+COUNTIFS($B44:$AT44,Z44,$B$1:$AT$1,"&lt;"&amp;25))</f>
        <v>-30</v>
      </c>
      <c r="BT44">
        <f>(RANK(_calc_라운드기준!AA44,_calc_라운드기준!$B44:$AT44,0)+COUNTIFS(_calc_라운드기준!$B44:$AT44,_calc_라운드기준!AA44,$B$1:$AT$1,"&lt;"&amp;26))-(RANK(AA44,$B44:$AT44,0)+COUNTIFS($B44:$AT44,AA44,$B$1:$AT$1,"&lt;"&amp;26))</f>
        <v>-3</v>
      </c>
      <c r="BU44">
        <f>(RANK(_calc_라운드기준!AB44,_calc_라운드기준!$B44:$AT44,0)+COUNTIFS(_calc_라운드기준!$B44:$AT44,_calc_라운드기준!AB44,$B$1:$AT$1,"&lt;"&amp;27))-(RANK(AB44,$B44:$AT44,0)+COUNTIFS($B44:$AT44,AB44,$B$1:$AT$1,"&lt;"&amp;27))</f>
        <v>-29</v>
      </c>
      <c r="BV44">
        <f>(RANK(_calc_라운드기준!AC44,_calc_라운드기준!$B44:$AT44,0)+COUNTIFS(_calc_라운드기준!$B44:$AT44,_calc_라운드기준!AC44,$B$1:$AT$1,"&lt;"&amp;28))-(RANK(AC44,$B44:$AT44,0)+COUNTIFS($B44:$AT44,AC44,$B$1:$AT$1,"&lt;"&amp;28))</f>
        <v>-5</v>
      </c>
      <c r="BW44">
        <f>(RANK(_calc_라운드기준!AD44,_calc_라운드기준!$B44:$AT44,0)+COUNTIFS(_calc_라운드기준!$B44:$AT44,_calc_라운드기준!AD44,$B$1:$AT$1,"&lt;"&amp;29))-(RANK(AD44,$B44:$AT44,0)+COUNTIFS($B44:$AT44,AD44,$B$1:$AT$1,"&lt;"&amp;29))</f>
        <v>-8</v>
      </c>
      <c r="BX44">
        <f>(RANK(_calc_라운드기준!AE44,_calc_라운드기준!$B44:$AT44,0)+COUNTIFS(_calc_라운드기준!$B44:$AT44,_calc_라운드기준!AE44,$B$1:$AT$1,"&lt;"&amp;30))-(RANK(AE44,$B44:$AT44,0)+COUNTIFS($B44:$AT44,AE44,$B$1:$AT$1,"&lt;"&amp;30))</f>
        <v>9</v>
      </c>
      <c r="BY44">
        <f>(RANK(_calc_라운드기준!AF44,_calc_라운드기준!$B44:$AT44,0)+COUNTIFS(_calc_라운드기준!$B44:$AT44,_calc_라운드기준!AF44,$B$1:$AT$1,"&lt;"&amp;31))-(RANK(AF44,$B44:$AT44,0)+COUNTIFS($B44:$AT44,AF44,$B$1:$AT$1,"&lt;"&amp;31))</f>
        <v>10</v>
      </c>
      <c r="BZ44">
        <f>(RANK(_calc_라운드기준!AG44,_calc_라운드기준!$B44:$AT44,0)+COUNTIFS(_calc_라운드기준!$B44:$AT44,_calc_라운드기준!AG44,$B$1:$AT$1,"&lt;"&amp;32))-(RANK(AG44,$B44:$AT44,0)+COUNTIFS($B44:$AT44,AG44,$B$1:$AT$1,"&lt;"&amp;32))</f>
        <v>-17</v>
      </c>
      <c r="CA44">
        <f>(RANK(_calc_라운드기준!AH44,_calc_라운드기준!$B44:$AT44,0)+COUNTIFS(_calc_라운드기준!$B44:$AT44,_calc_라운드기준!AH44,$B$1:$AT$1,"&lt;"&amp;33))-(RANK(AH44,$B44:$AT44,0)+COUNTIFS($B44:$AT44,AH44,$B$1:$AT$1,"&lt;"&amp;33))</f>
        <v>22</v>
      </c>
      <c r="CB44">
        <f>(RANK(_calc_라운드기준!AI44,_calc_라운드기준!$B44:$AT44,0)+COUNTIFS(_calc_라운드기준!$B44:$AT44,_calc_라운드기준!AI44,$B$1:$AT$1,"&lt;"&amp;34))-(RANK(AI44,$B44:$AT44,0)+COUNTIFS($B44:$AT44,AI44,$B$1:$AT$1,"&lt;"&amp;34))</f>
        <v>26</v>
      </c>
      <c r="CC44">
        <f>(RANK(_calc_라운드기준!AJ44,_calc_라운드기준!$B44:$AT44,0)+COUNTIFS(_calc_라운드기준!$B44:$AT44,_calc_라운드기준!AJ44,$B$1:$AT$1,"&lt;"&amp;35))-(RANK(AJ44,$B44:$AT44,0)+COUNTIFS($B44:$AT44,AJ44,$B$1:$AT$1,"&lt;"&amp;35))</f>
        <v>8</v>
      </c>
      <c r="CD44">
        <f>(RANK(_calc_라운드기준!AK44,_calc_라운드기준!$B44:$AT44,0)+COUNTIFS(_calc_라운드기준!$B44:$AT44,_calc_라운드기준!AK44,$B$1:$AT$1,"&lt;"&amp;36))-(RANK(AK44,$B44:$AT44,0)+COUNTIFS($B44:$AT44,AK44,$B$1:$AT$1,"&lt;"&amp;36))</f>
        <v>1</v>
      </c>
      <c r="CE44">
        <f>(RANK(_calc_라운드기준!AL44,_calc_라운드기준!$B44:$AT44,0)+COUNTIFS(_calc_라운드기준!$B44:$AT44,_calc_라운드기준!AL44,$B$1:$AT$1,"&lt;"&amp;37))-(RANK(AL44,$B44:$AT44,0)+COUNTIFS($B44:$AT44,AL44,$B$1:$AT$1,"&lt;"&amp;37))</f>
        <v>-22</v>
      </c>
      <c r="CF44">
        <f>(RANK(_calc_라운드기준!AM44,_calc_라운드기준!$B44:$AT44,0)+COUNTIFS(_calc_라운드기준!$B44:$AT44,_calc_라운드기준!AM44,$B$1:$AT$1,"&lt;"&amp;38))-(RANK(AM44,$B44:$AT44,0)+COUNTIFS($B44:$AT44,AM44,$B$1:$AT$1,"&lt;"&amp;38))</f>
        <v>5</v>
      </c>
      <c r="CG44">
        <f>(RANK(_calc_라운드기준!AN44,_calc_라운드기준!$B44:$AT44,0)+COUNTIFS(_calc_라운드기준!$B44:$AT44,_calc_라운드기준!AN44,$B$1:$AT$1,"&lt;"&amp;39))-(RANK(AN44,$B44:$AT44,0)+COUNTIFS($B44:$AT44,AN44,$B$1:$AT$1,"&lt;"&amp;39))</f>
        <v>-6</v>
      </c>
      <c r="CH44">
        <f>(RANK(_calc_라운드기준!AO44,_calc_라운드기준!$B44:$AT44,0)+COUNTIFS(_calc_라운드기준!$B44:$AT44,_calc_라운드기준!AO44,$B$1:$AT$1,"&lt;"&amp;40))-(RANK(AO44,$B44:$AT44,0)+COUNTIFS($B44:$AT44,AO44,$B$1:$AT$1,"&lt;"&amp;40))</f>
        <v>-11</v>
      </c>
      <c r="CI44">
        <f>(RANK(_calc_라운드기준!AP44,_calc_라운드기준!$B44:$AT44,0)+COUNTIFS(_calc_라운드기준!$B44:$AT44,_calc_라운드기준!AP44,$B$1:$AT$1,"&lt;"&amp;41))-(RANK(AP44,$B44:$AT44,0)+COUNTIFS($B44:$AT44,AP44,$B$1:$AT$1,"&lt;"&amp;41))</f>
        <v>1</v>
      </c>
      <c r="CJ44">
        <f>(RANK(_calc_라운드기준!AQ44,_calc_라운드기준!$B44:$AT44,0)+COUNTIFS(_calc_라운드기준!$B44:$AT44,_calc_라운드기준!AQ44,$B$1:$AT$1,"&lt;"&amp;42))-(RANK(AQ44,$B44:$AT44,0)+COUNTIFS($B44:$AT44,AQ44,$B$1:$AT$1,"&lt;"&amp;42))</f>
        <v>9</v>
      </c>
      <c r="CK44">
        <f>(RANK(_calc_라운드기준!AR44,_calc_라운드기준!$B44:$AT44,0)+COUNTIFS(_calc_라운드기준!$B44:$AT44,_calc_라운드기준!AR44,$B$1:$AT$1,"&lt;"&amp;43))-(RANK(AR44,$B44:$AT44,0)+COUNTIFS($B44:$AT44,AR44,$B$1:$AT$1,"&lt;"&amp;43))</f>
        <v>19</v>
      </c>
      <c r="CL44">
        <f>(RANK(_calc_라운드기준!AS44,_calc_라운드기준!$B44:$AT44,0)+COUNTIFS(_calc_라운드기준!$B44:$AT44,_calc_라운드기준!AS44,$B$1:$AT$1,"&lt;"&amp;44))-(RANK(AS44,$B44:$AT44,0)+COUNTIFS($B44:$AT44,AS44,$B$1:$AT$1,"&lt;"&amp;44))</f>
        <v>12</v>
      </c>
      <c r="CM44">
        <f>(RANK(_calc_라운드기준!AT44,_calc_라운드기준!$B44:$AT44,0)+COUNTIFS(_calc_라운드기준!$B44:$AT44,_calc_라운드기준!AT44,$B$1:$AT$1,"&lt;"&amp;45))-(RANK(AT44,$B44:$AT44,0)+COUNTIFS($B44:$AT44,AT44,$B$1:$AT$1,"&lt;"&amp;45))</f>
        <v>28</v>
      </c>
      <c r="CN44">
        <f t="shared" si="45"/>
        <v>35</v>
      </c>
      <c r="CO44">
        <f t="shared" si="46"/>
        <v>25</v>
      </c>
      <c r="CP44">
        <f t="shared" si="47"/>
        <v>28</v>
      </c>
      <c r="CQ44">
        <f t="shared" si="48"/>
        <v>36</v>
      </c>
      <c r="CR44">
        <f t="shared" si="49"/>
        <v>38</v>
      </c>
      <c r="CS44">
        <f t="shared" si="50"/>
        <v>10</v>
      </c>
      <c r="CT44">
        <f t="shared" si="51"/>
        <v>33</v>
      </c>
      <c r="CU44">
        <f t="shared" si="52"/>
        <v>42</v>
      </c>
      <c r="CV44">
        <f t="shared" si="53"/>
        <v>40</v>
      </c>
      <c r="CW44">
        <f t="shared" si="54"/>
        <v>18</v>
      </c>
      <c r="CX44">
        <f t="shared" si="55"/>
        <v>13</v>
      </c>
      <c r="CY44">
        <f t="shared" si="56"/>
        <v>14</v>
      </c>
      <c r="CZ44">
        <f t="shared" si="57"/>
        <v>20</v>
      </c>
      <c r="DA44">
        <f t="shared" si="58"/>
        <v>5</v>
      </c>
      <c r="DB44">
        <f t="shared" si="59"/>
        <v>22</v>
      </c>
      <c r="DC44">
        <f t="shared" si="60"/>
        <v>26</v>
      </c>
      <c r="DD44">
        <f t="shared" si="61"/>
        <v>19</v>
      </c>
      <c r="DE44">
        <f t="shared" si="62"/>
        <v>2</v>
      </c>
      <c r="DF44">
        <f t="shared" si="63"/>
        <v>8</v>
      </c>
      <c r="DG44">
        <f t="shared" si="64"/>
        <v>41</v>
      </c>
      <c r="DH44">
        <f t="shared" si="65"/>
        <v>1</v>
      </c>
      <c r="DI44">
        <f t="shared" si="66"/>
        <v>11</v>
      </c>
      <c r="DJ44">
        <f t="shared" si="67"/>
        <v>43</v>
      </c>
      <c r="DK44">
        <f t="shared" si="68"/>
        <v>32</v>
      </c>
      <c r="DL44">
        <f t="shared" si="69"/>
        <v>45</v>
      </c>
      <c r="DM44">
        <f t="shared" si="70"/>
        <v>27</v>
      </c>
      <c r="DN44">
        <f t="shared" si="71"/>
        <v>44</v>
      </c>
      <c r="DO44">
        <f t="shared" si="72"/>
        <v>29</v>
      </c>
      <c r="DP44">
        <f t="shared" si="73"/>
        <v>31</v>
      </c>
      <c r="DQ44">
        <f t="shared" si="74"/>
        <v>15</v>
      </c>
      <c r="DR44">
        <f t="shared" si="75"/>
        <v>12</v>
      </c>
      <c r="DS44">
        <f t="shared" si="76"/>
        <v>37</v>
      </c>
      <c r="DT44">
        <f t="shared" si="77"/>
        <v>6</v>
      </c>
      <c r="DU44">
        <f t="shared" si="78"/>
        <v>4</v>
      </c>
      <c r="DV44">
        <f t="shared" si="79"/>
        <v>17</v>
      </c>
      <c r="DW44">
        <f t="shared" si="80"/>
        <v>23</v>
      </c>
      <c r="DX44">
        <f t="shared" si="81"/>
        <v>39</v>
      </c>
      <c r="DY44">
        <f t="shared" si="82"/>
        <v>21</v>
      </c>
      <c r="DZ44">
        <f t="shared" si="83"/>
        <v>30</v>
      </c>
      <c r="EA44">
        <f t="shared" si="84"/>
        <v>34</v>
      </c>
      <c r="EB44">
        <f t="shared" si="85"/>
        <v>24</v>
      </c>
      <c r="EC44">
        <f t="shared" si="86"/>
        <v>16</v>
      </c>
      <c r="ED44">
        <f t="shared" si="87"/>
        <v>7</v>
      </c>
      <c r="EE44">
        <f t="shared" si="88"/>
        <v>9</v>
      </c>
      <c r="EF44">
        <f t="shared" si="89"/>
        <v>3</v>
      </c>
    </row>
    <row r="45" spans="1:136" ht="16.5" customHeight="1">
      <c r="A45">
        <f>_calc_라운드기준!A45</f>
        <v>1201</v>
      </c>
      <c r="B45">
        <f>INDEX(_calc_누적빈도!B:B,$A45)-INDEX(_calc_누적빈도!B:B,$A45-기준450회_후보!$B$1)</f>
        <v>53</v>
      </c>
      <c r="C45">
        <f>INDEX(_calc_누적빈도!C:C,$A45)-INDEX(_calc_누적빈도!C:C,$A45-기준450회_후보!$B$1)</f>
        <v>51</v>
      </c>
      <c r="D45">
        <f>INDEX(_calc_누적빈도!D:D,$A45)-INDEX(_calc_누적빈도!D:D,$A45-기준450회_후보!$B$1)</f>
        <v>68</v>
      </c>
      <c r="E45">
        <f>INDEX(_calc_누적빈도!E:E,$A45)-INDEX(_calc_누적빈도!E:E,$A45-기준450회_후보!$B$1)</f>
        <v>51</v>
      </c>
      <c r="F45">
        <f>INDEX(_calc_누적빈도!F:F,$A45)-INDEX(_calc_누적빈도!F:F,$A45-기준450회_후보!$B$1)</f>
        <v>45</v>
      </c>
      <c r="G45">
        <f>INDEX(_calc_누적빈도!G:G,$A45)-INDEX(_calc_누적빈도!G:G,$A45-기준450회_후보!$B$1)</f>
        <v>69</v>
      </c>
      <c r="H45">
        <f>INDEX(_calc_누적빈도!H:H,$A45)-INDEX(_calc_누적빈도!H:H,$A45-기준450회_후보!$B$1)</f>
        <v>63</v>
      </c>
      <c r="I45">
        <f>INDEX(_calc_누적빈도!I:I,$A45)-INDEX(_calc_누적빈도!I:I,$A45-기준450회_후보!$B$1)</f>
        <v>47</v>
      </c>
      <c r="J45">
        <f>INDEX(_calc_누적빈도!J:J,$A45)-INDEX(_calc_누적빈도!J:J,$A45-기준450회_후보!$B$1)</f>
        <v>56</v>
      </c>
      <c r="K45">
        <f>INDEX(_calc_누적빈도!K:K,$A45)-INDEX(_calc_누적빈도!K:K,$A45-기준450회_후보!$B$1)</f>
        <v>54</v>
      </c>
      <c r="L45">
        <f>INDEX(_calc_누적빈도!L:L,$A45)-INDEX(_calc_누적빈도!L:L,$A45-기준450회_후보!$B$1)</f>
        <v>60</v>
      </c>
      <c r="M45">
        <f>INDEX(_calc_누적빈도!M:M,$A45)-INDEX(_calc_누적빈도!M:M,$A45-기준450회_후보!$B$1)</f>
        <v>78</v>
      </c>
      <c r="N45">
        <f>INDEX(_calc_누적빈도!N:N,$A45)-INDEX(_calc_누적빈도!N:N,$A45-기준450회_후보!$B$1)</f>
        <v>68</v>
      </c>
      <c r="O45">
        <f>INDEX(_calc_누적빈도!O:O,$A45)-INDEX(_calc_누적빈도!O:O,$A45-기준450회_후보!$B$1)</f>
        <v>62</v>
      </c>
      <c r="P45">
        <f>INDEX(_calc_누적빈도!P:P,$A45)-INDEX(_calc_누적빈도!P:P,$A45-기준450회_후보!$B$1)</f>
        <v>59</v>
      </c>
      <c r="Q45">
        <f>INDEX(_calc_누적빈도!Q:Q,$A45)-INDEX(_calc_누적빈도!Q:Q,$A45-기준450회_후보!$B$1)</f>
        <v>73</v>
      </c>
      <c r="R45">
        <f>INDEX(_calc_누적빈도!R:R,$A45)-INDEX(_calc_누적빈도!R:R,$A45-기준450회_후보!$B$1)</f>
        <v>58</v>
      </c>
      <c r="S45">
        <f>INDEX(_calc_누적빈도!S:S,$A45)-INDEX(_calc_누적빈도!S:S,$A45-기준450회_후보!$B$1)</f>
        <v>68</v>
      </c>
      <c r="T45">
        <f>INDEX(_calc_누적빈도!T:T,$A45)-INDEX(_calc_누적빈도!T:T,$A45-기준450회_후보!$B$1)</f>
        <v>64</v>
      </c>
      <c r="U45">
        <f>INDEX(_calc_누적빈도!U:U,$A45)-INDEX(_calc_누적빈도!U:U,$A45-기준450회_후보!$B$1)</f>
        <v>50</v>
      </c>
      <c r="V45">
        <f>INDEX(_calc_누적빈도!V:V,$A45)-INDEX(_calc_누적빈도!V:V,$A45-기준450회_후보!$B$1)</f>
        <v>69</v>
      </c>
      <c r="W45">
        <f>INDEX(_calc_누적빈도!W:W,$A45)-INDEX(_calc_누적빈도!W:W,$A45-기준450회_후보!$B$1)</f>
        <v>56</v>
      </c>
      <c r="X45">
        <f>INDEX(_calc_누적빈도!X:X,$A45)-INDEX(_calc_누적빈도!X:X,$A45-기준450회_후보!$B$1)</f>
        <v>51</v>
      </c>
      <c r="Y45">
        <f>INDEX(_calc_누적빈도!Y:Y,$A45)-INDEX(_calc_누적빈도!Y:Y,$A45-기준450회_후보!$B$1)</f>
        <v>62</v>
      </c>
      <c r="Z45">
        <f>INDEX(_calc_누적빈도!Z:Z,$A45)-INDEX(_calc_누적빈도!Z:Z,$A45-기준450회_후보!$B$1)</f>
        <v>48</v>
      </c>
      <c r="AA45">
        <f>INDEX(_calc_누적빈도!AA:AA,$A45)-INDEX(_calc_누적빈도!AA:AA,$A45-기준450회_후보!$B$1)</f>
        <v>61</v>
      </c>
      <c r="AB45">
        <f>INDEX(_calc_누적빈도!AB:AB,$A45)-INDEX(_calc_누적빈도!AB:AB,$A45-기준450회_후보!$B$1)</f>
        <v>55</v>
      </c>
      <c r="AC45">
        <f>INDEX(_calc_누적빈도!AC:AC,$A45)-INDEX(_calc_누적빈도!AC:AC,$A45-기준450회_후보!$B$1)</f>
        <v>63</v>
      </c>
      <c r="AD45">
        <f>INDEX(_calc_누적빈도!AD:AD,$A45)-INDEX(_calc_누적빈도!AD:AD,$A45-기준450회_후보!$B$1)</f>
        <v>59</v>
      </c>
      <c r="AE45">
        <f>INDEX(_calc_누적빈도!AE:AE,$A45)-INDEX(_calc_누적빈도!AE:AE,$A45-기준450회_후보!$B$1)</f>
        <v>66</v>
      </c>
      <c r="AF45">
        <f>INDEX(_calc_누적빈도!AF:AF,$A45)-INDEX(_calc_누적빈도!AF:AF,$A45-기준450회_후보!$B$1)</f>
        <v>62</v>
      </c>
      <c r="AG45">
        <f>INDEX(_calc_누적빈도!AG:AG,$A45)-INDEX(_calc_누적빈도!AG:AG,$A45-기준450회_후보!$B$1)</f>
        <v>53</v>
      </c>
      <c r="AH45">
        <f>INDEX(_calc_누적빈도!AH:AH,$A45)-INDEX(_calc_누적빈도!AH:AH,$A45-기준450회_후보!$B$1)</f>
        <v>67</v>
      </c>
      <c r="AI45">
        <f>INDEX(_calc_누적빈도!AI:AI,$A45)-INDEX(_calc_누적빈도!AI:AI,$A45-기준450회_후보!$B$1)</f>
        <v>63</v>
      </c>
      <c r="AJ45">
        <f>INDEX(_calc_누적빈도!AJ:AJ,$A45)-INDEX(_calc_누적빈도!AJ:AJ,$A45-기준450회_후보!$B$1)</f>
        <v>63</v>
      </c>
      <c r="AK45">
        <f>INDEX(_calc_누적빈도!AK:AK,$A45)-INDEX(_calc_누적빈도!AK:AK,$A45-기준450회_후보!$B$1)</f>
        <v>60</v>
      </c>
      <c r="AL45">
        <f>INDEX(_calc_누적빈도!AL:AL,$A45)-INDEX(_calc_누적빈도!AL:AL,$A45-기준450회_후보!$B$1)</f>
        <v>58</v>
      </c>
      <c r="AM45">
        <f>INDEX(_calc_누적빈도!AM:AM,$A45)-INDEX(_calc_누적빈도!AM:AM,$A45-기준450회_후보!$B$1)</f>
        <v>71</v>
      </c>
      <c r="AN45">
        <f>INDEX(_calc_누적빈도!AN:AN,$A45)-INDEX(_calc_누적빈도!AN:AN,$A45-기준450회_후보!$B$1)</f>
        <v>64</v>
      </c>
      <c r="AO45">
        <f>INDEX(_calc_누적빈도!AO:AO,$A45)-INDEX(_calc_누적빈도!AO:AO,$A45-기준450회_후보!$B$1)</f>
        <v>54</v>
      </c>
      <c r="AP45">
        <f>INDEX(_calc_누적빈도!AP:AP,$A45)-INDEX(_calc_누적빈도!AP:AP,$A45-기준450회_후보!$B$1)</f>
        <v>54</v>
      </c>
      <c r="AQ45">
        <f>INDEX(_calc_누적빈도!AQ:AQ,$A45)-INDEX(_calc_누적빈도!AQ:AQ,$A45-기준450회_후보!$B$1)</f>
        <v>61</v>
      </c>
      <c r="AR45">
        <f>INDEX(_calc_누적빈도!AR:AR,$A45)-INDEX(_calc_누적빈도!AR:AR,$A45-기준450회_후보!$B$1)</f>
        <v>60</v>
      </c>
      <c r="AS45">
        <f>INDEX(_calc_누적빈도!AS:AS,$A45)-INDEX(_calc_누적빈도!AS:AS,$A45-기준450회_후보!$B$1)</f>
        <v>56</v>
      </c>
      <c r="AT45">
        <f>INDEX(_calc_누적빈도!AT:AT,$A45)-INDEX(_calc_누적빈도!AT:AT,$A45-기준450회_후보!$B$1)</f>
        <v>67</v>
      </c>
      <c r="AU45">
        <f>(RANK(_calc_라운드기준!B45,_calc_라운드기준!$B45:$AT45,0)+COUNTIFS(_calc_라운드기준!$B45:$AT45,_calc_라운드기준!B45,$B$1:$AT$1,"&lt;"&amp;1))-(RANK(B45,$B45:$AT45,0)+COUNTIFS($B45:$AT45,B45,$B$1:$AT$1,"&lt;"&amp;1))</f>
        <v>-13</v>
      </c>
      <c r="AV45">
        <f>(RANK(_calc_라운드기준!C45,_calc_라운드기준!$B45:$AT45,0)+COUNTIFS(_calc_라운드기준!$B45:$AT45,_calc_라운드기준!C45,$B$1:$AT$1,"&lt;"&amp;2))-(RANK(C45,$B45:$AT45,0)+COUNTIFS($B45:$AT45,C45,$B$1:$AT$1,"&lt;"&amp;2))</f>
        <v>-6</v>
      </c>
      <c r="AW45">
        <f>(RANK(_calc_라운드기준!D45,_calc_라운드기준!$B45:$AT45,0)+COUNTIFS(_calc_라운드기준!$B45:$AT45,_calc_라운드기준!D45,$B$1:$AT$1,"&lt;"&amp;3))-(RANK(D45,$B45:$AT45,0)+COUNTIFS($B45:$AT45,D45,$B$1:$AT$1,"&lt;"&amp;3))</f>
        <v>-5</v>
      </c>
      <c r="AX45">
        <f>(RANK(_calc_라운드기준!E45,_calc_라운드기준!$B45:$AT45,0)+COUNTIFS(_calc_라운드기준!$B45:$AT45,_calc_라운드기준!E45,$B$1:$AT$1,"&lt;"&amp;4))-(RANK(E45,$B45:$AT45,0)+COUNTIFS($B45:$AT45,E45,$B$1:$AT$1,"&lt;"&amp;4))</f>
        <v>-15</v>
      </c>
      <c r="AY45">
        <f>(RANK(_calc_라운드기준!F45,_calc_라운드기준!$B45:$AT45,0)+COUNTIFS(_calc_라운드기준!$B45:$AT45,_calc_라운드기준!F45,$B$1:$AT$1,"&lt;"&amp;5))-(RANK(F45,$B45:$AT45,0)+COUNTIFS($B45:$AT45,F45,$B$1:$AT$1,"&lt;"&amp;5))</f>
        <v>-19</v>
      </c>
      <c r="AZ45">
        <f>(RANK(_calc_라운드기준!G45,_calc_라운드기준!$B45:$AT45,0)+COUNTIFS(_calc_라운드기준!$B45:$AT45,_calc_라운드기준!G45,$B$1:$AT$1,"&lt;"&amp;6))-(RANK(G45,$B45:$AT45,0)+COUNTIFS($B45:$AT45,G45,$B$1:$AT$1,"&lt;"&amp;6))</f>
        <v>12</v>
      </c>
      <c r="BA45">
        <f>(RANK(_calc_라운드기준!H45,_calc_라운드기준!$B45:$AT45,0)+COUNTIFS(_calc_라운드기준!$B45:$AT45,_calc_라운드기준!H45,$B$1:$AT$1,"&lt;"&amp;7))-(RANK(H45,$B45:$AT45,0)+COUNTIFS($B45:$AT45,H45,$B$1:$AT$1,"&lt;"&amp;7))</f>
        <v>-10</v>
      </c>
      <c r="BB45">
        <f>(RANK(_calc_라운드기준!I45,_calc_라운드기준!$B45:$AT45,0)+COUNTIFS(_calc_라운드기준!$B45:$AT45,_calc_라운드기준!I45,$B$1:$AT$1,"&lt;"&amp;8))-(RANK(I45,$B45:$AT45,0)+COUNTIFS($B45:$AT45,I45,$B$1:$AT$1,"&lt;"&amp;8))</f>
        <v>-27</v>
      </c>
      <c r="BC45">
        <f>(RANK(_calc_라운드기준!J45,_calc_라운드기준!$B45:$AT45,0)+COUNTIFS(_calc_라운드기준!$B45:$AT45,_calc_라운드기준!J45,$B$1:$AT$1,"&lt;"&amp;9))-(RANK(J45,$B45:$AT45,0)+COUNTIFS($B45:$AT45,J45,$B$1:$AT$1,"&lt;"&amp;9))</f>
        <v>-25</v>
      </c>
      <c r="BD45">
        <f>(RANK(_calc_라운드기준!K45,_calc_라운드기준!$B45:$AT45,0)+COUNTIFS(_calc_라운드기준!$B45:$AT45,_calc_라운드기준!K45,$B$1:$AT$1,"&lt;"&amp;10))-(RANK(K45,$B45:$AT45,0)+COUNTIFS($B45:$AT45,K45,$B$1:$AT$1,"&lt;"&amp;10))</f>
        <v>6</v>
      </c>
      <c r="BE45">
        <f>(RANK(_calc_라운드기준!L45,_calc_라운드기준!$B45:$AT45,0)+COUNTIFS(_calc_라운드기준!$B45:$AT45,_calc_라운드기준!L45,$B$1:$AT$1,"&lt;"&amp;11))-(RANK(L45,$B45:$AT45,0)+COUNTIFS($B45:$AT45,L45,$B$1:$AT$1,"&lt;"&amp;11))</f>
        <v>11</v>
      </c>
      <c r="BF45">
        <f>(RANK(_calc_라운드기준!M45,_calc_라운드기준!$B45:$AT45,0)+COUNTIFS(_calc_라운드기준!$B45:$AT45,_calc_라운드기준!M45,$B$1:$AT$1,"&lt;"&amp;12))-(RANK(M45,$B45:$AT45,0)+COUNTIFS($B45:$AT45,M45,$B$1:$AT$1,"&lt;"&amp;12))</f>
        <v>8</v>
      </c>
      <c r="BG45">
        <f>(RANK(_calc_라운드기준!N45,_calc_라운드기준!$B45:$AT45,0)+COUNTIFS(_calc_라운드기준!$B45:$AT45,_calc_라운드기준!N45,$B$1:$AT$1,"&lt;"&amp;13))-(RANK(N45,$B45:$AT45,0)+COUNTIFS($B45:$AT45,N45,$B$1:$AT$1,"&lt;"&amp;13))</f>
        <v>3</v>
      </c>
      <c r="BH45">
        <f>(RANK(_calc_라운드기준!O45,_calc_라운드기준!$B45:$AT45,0)+COUNTIFS(_calc_라운드기준!$B45:$AT45,_calc_라운드기준!O45,$B$1:$AT$1,"&lt;"&amp;14))-(RANK(O45,$B45:$AT45,0)+COUNTIFS($B45:$AT45,O45,$B$1:$AT$1,"&lt;"&amp;14))</f>
        <v>23</v>
      </c>
      <c r="BI45">
        <f>(RANK(_calc_라운드기준!P45,_calc_라운드기준!$B45:$AT45,0)+COUNTIFS(_calc_라운드기준!$B45:$AT45,_calc_라운드기준!P45,$B$1:$AT$1,"&lt;"&amp;15))-(RANK(P45,$B45:$AT45,0)+COUNTIFS($B45:$AT45,P45,$B$1:$AT$1,"&lt;"&amp;15))</f>
        <v>-8</v>
      </c>
      <c r="BJ45">
        <f>(RANK(_calc_라운드기준!Q45,_calc_라운드기준!$B45:$AT45,0)+COUNTIFS(_calc_라운드기준!$B45:$AT45,_calc_라운드기준!Q45,$B$1:$AT$1,"&lt;"&amp;16))-(RANK(Q45,$B45:$AT45,0)+COUNTIFS($B45:$AT45,Q45,$B$1:$AT$1,"&lt;"&amp;16))</f>
        <v>0</v>
      </c>
      <c r="BK45">
        <f>(RANK(_calc_라운드기준!R45,_calc_라운드기준!$B45:$AT45,0)+COUNTIFS(_calc_라운드기준!$B45:$AT45,_calc_라운드기준!R45,$B$1:$AT$1,"&lt;"&amp;17))-(RANK(R45,$B45:$AT45,0)+COUNTIFS($B45:$AT45,R45,$B$1:$AT$1,"&lt;"&amp;17))</f>
        <v>7</v>
      </c>
      <c r="BL45">
        <f>(RANK(_calc_라운드기준!S45,_calc_라운드기준!$B45:$AT45,0)+COUNTIFS(_calc_라운드기준!$B45:$AT45,_calc_라운드기준!S45,$B$1:$AT$1,"&lt;"&amp;18))-(RANK(S45,$B45:$AT45,0)+COUNTIFS($B45:$AT45,S45,$B$1:$AT$1,"&lt;"&amp;18))</f>
        <v>28</v>
      </c>
      <c r="BM45">
        <f>(RANK(_calc_라운드기준!T45,_calc_라운드기준!$B45:$AT45,0)+COUNTIFS(_calc_라운드기준!$B45:$AT45,_calc_라운드기준!T45,$B$1:$AT$1,"&lt;"&amp;19))-(RANK(T45,$B45:$AT45,0)+COUNTIFS($B45:$AT45,T45,$B$1:$AT$1,"&lt;"&amp;19))</f>
        <v>15</v>
      </c>
      <c r="BN45">
        <f>(RANK(_calc_라운드기준!U45,_calc_라운드기준!$B45:$AT45,0)+COUNTIFS(_calc_라운드기준!$B45:$AT45,_calc_라운드기준!U45,$B$1:$AT$1,"&lt;"&amp;20))-(RANK(U45,$B45:$AT45,0)+COUNTIFS($B45:$AT45,U45,$B$1:$AT$1,"&lt;"&amp;20))</f>
        <v>-23</v>
      </c>
      <c r="BO45">
        <f>(RANK(_calc_라운드기준!V45,_calc_라운드기준!$B45:$AT45,0)+COUNTIFS(_calc_라운드기준!$B45:$AT45,_calc_라운드기준!V45,$B$1:$AT$1,"&lt;"&amp;21))-(RANK(V45,$B45:$AT45,0)+COUNTIFS($B45:$AT45,V45,$B$1:$AT$1,"&lt;"&amp;21))</f>
        <v>32</v>
      </c>
      <c r="BP45">
        <f>(RANK(_calc_라운드기준!W45,_calc_라운드기준!$B45:$AT45,0)+COUNTIFS(_calc_라운드기준!$B45:$AT45,_calc_라운드기준!W45,$B$1:$AT$1,"&lt;"&amp;22))-(RANK(W45,$B45:$AT45,0)+COUNTIFS($B45:$AT45,W45,$B$1:$AT$1,"&lt;"&amp;22))</f>
        <v>11</v>
      </c>
      <c r="BQ45">
        <f>(RANK(_calc_라운드기준!X45,_calc_라운드기준!$B45:$AT45,0)+COUNTIFS(_calc_라운드기준!$B45:$AT45,_calc_라운드기준!X45,$B$1:$AT$1,"&lt;"&amp;23))-(RANK(X45,$B45:$AT45,0)+COUNTIFS($B45:$AT45,X45,$B$1:$AT$1,"&lt;"&amp;23))</f>
        <v>-30</v>
      </c>
      <c r="BR45">
        <f>(RANK(_calc_라운드기준!Y45,_calc_라운드기준!$B45:$AT45,0)+COUNTIFS(_calc_라운드기준!$B45:$AT45,_calc_라운드기준!Y45,$B$1:$AT$1,"&lt;"&amp;24))-(RANK(Y45,$B45:$AT45,0)+COUNTIFS($B45:$AT45,Y45,$B$1:$AT$1,"&lt;"&amp;24))</f>
        <v>-7</v>
      </c>
      <c r="BS45">
        <f>(RANK(_calc_라운드기준!Z45,_calc_라운드기준!$B45:$AT45,0)+COUNTIFS(_calc_라운드기준!$B45:$AT45,_calc_라운드기준!Z45,$B$1:$AT$1,"&lt;"&amp;25))-(RANK(Z45,$B45:$AT45,0)+COUNTIFS($B45:$AT45,Z45,$B$1:$AT$1,"&lt;"&amp;25))</f>
        <v>-30</v>
      </c>
      <c r="BT45">
        <f>(RANK(_calc_라운드기준!AA45,_calc_라운드기준!$B45:$AT45,0)+COUNTIFS(_calc_라운드기준!$B45:$AT45,_calc_라운드기준!AA45,$B$1:$AT$1,"&lt;"&amp;26))-(RANK(AA45,$B45:$AT45,0)+COUNTIFS($B45:$AT45,AA45,$B$1:$AT$1,"&lt;"&amp;26))</f>
        <v>-1</v>
      </c>
      <c r="BU45">
        <f>(RANK(_calc_라운드기준!AB45,_calc_라운드기준!$B45:$AT45,0)+COUNTIFS(_calc_라운드기준!$B45:$AT45,_calc_라운드기준!AB45,$B$1:$AT$1,"&lt;"&amp;27))-(RANK(AB45,$B45:$AT45,0)+COUNTIFS($B45:$AT45,AB45,$B$1:$AT$1,"&lt;"&amp;27))</f>
        <v>-30</v>
      </c>
      <c r="BV45">
        <f>(RANK(_calc_라운드기준!AC45,_calc_라운드기준!$B45:$AT45,0)+COUNTIFS(_calc_라운드기준!$B45:$AT45,_calc_라운드기준!AC45,$B$1:$AT$1,"&lt;"&amp;28))-(RANK(AC45,$B45:$AT45,0)+COUNTIFS($B45:$AT45,AC45,$B$1:$AT$1,"&lt;"&amp;28))</f>
        <v>-1</v>
      </c>
      <c r="BW45">
        <f>(RANK(_calc_라운드기준!AD45,_calc_라운드기준!$B45:$AT45,0)+COUNTIFS(_calc_라운드기준!$B45:$AT45,_calc_라운드기준!AD45,$B$1:$AT$1,"&lt;"&amp;29))-(RANK(AD45,$B45:$AT45,0)+COUNTIFS($B45:$AT45,AD45,$B$1:$AT$1,"&lt;"&amp;29))</f>
        <v>-12</v>
      </c>
      <c r="BX45">
        <f>(RANK(_calc_라운드기준!AE45,_calc_라운드기준!$B45:$AT45,0)+COUNTIFS(_calc_라운드기준!$B45:$AT45,_calc_라운드기준!AE45,$B$1:$AT$1,"&lt;"&amp;30))-(RANK(AE45,$B45:$AT45,0)+COUNTIFS($B45:$AT45,AE45,$B$1:$AT$1,"&lt;"&amp;30))</f>
        <v>10</v>
      </c>
      <c r="BY45">
        <f>(RANK(_calc_라운드기준!AF45,_calc_라운드기준!$B45:$AT45,0)+COUNTIFS(_calc_라운드기준!$B45:$AT45,_calc_라운드기준!AF45,$B$1:$AT$1,"&lt;"&amp;31))-(RANK(AF45,$B45:$AT45,0)+COUNTIFS($B45:$AT45,AF45,$B$1:$AT$1,"&lt;"&amp;31))</f>
        <v>8</v>
      </c>
      <c r="BZ45">
        <f>(RANK(_calc_라운드기준!AG45,_calc_라운드기준!$B45:$AT45,0)+COUNTIFS(_calc_라운드기준!$B45:$AT45,_calc_라운드기준!AG45,$B$1:$AT$1,"&lt;"&amp;32))-(RANK(AG45,$B45:$AT45,0)+COUNTIFS($B45:$AT45,AG45,$B$1:$AT$1,"&lt;"&amp;32))</f>
        <v>-16</v>
      </c>
      <c r="CA45">
        <f>(RANK(_calc_라운드기준!AH45,_calc_라운드기준!$B45:$AT45,0)+COUNTIFS(_calc_라운드기준!$B45:$AT45,_calc_라운드기준!AH45,$B$1:$AT$1,"&lt;"&amp;33))-(RANK(AH45,$B45:$AT45,0)+COUNTIFS($B45:$AT45,AH45,$B$1:$AT$1,"&lt;"&amp;33))</f>
        <v>20</v>
      </c>
      <c r="CB45">
        <f>(RANK(_calc_라운드기준!AI45,_calc_라운드기준!$B45:$AT45,0)+COUNTIFS(_calc_라운드기준!$B45:$AT45,_calc_라운드기준!AI45,$B$1:$AT$1,"&lt;"&amp;34))-(RANK(AI45,$B45:$AT45,0)+COUNTIFS($B45:$AT45,AI45,$B$1:$AT$1,"&lt;"&amp;34))</f>
        <v>27</v>
      </c>
      <c r="CC45">
        <f>(RANK(_calc_라운드기준!AJ45,_calc_라운드기준!$B45:$AT45,0)+COUNTIFS(_calc_라운드기준!$B45:$AT45,_calc_라운드기준!AJ45,$B$1:$AT$1,"&lt;"&amp;35))-(RANK(AJ45,$B45:$AT45,0)+COUNTIFS($B45:$AT45,AJ45,$B$1:$AT$1,"&lt;"&amp;35))</f>
        <v>13</v>
      </c>
      <c r="CD45">
        <f>(RANK(_calc_라운드기준!AK45,_calc_라운드기준!$B45:$AT45,0)+COUNTIFS(_calc_라운드기준!$B45:$AT45,_calc_라운드기준!AK45,$B$1:$AT$1,"&lt;"&amp;36))-(RANK(AK45,$B45:$AT45,0)+COUNTIFS($B45:$AT45,AK45,$B$1:$AT$1,"&lt;"&amp;36))</f>
        <v>7</v>
      </c>
      <c r="CE45">
        <f>(RANK(_calc_라운드기준!AL45,_calc_라운드기준!$B45:$AT45,0)+COUNTIFS(_calc_라운드기준!$B45:$AT45,_calc_라운드기준!AL45,$B$1:$AT$1,"&lt;"&amp;37))-(RANK(AL45,$B45:$AT45,0)+COUNTIFS($B45:$AT45,AL45,$B$1:$AT$1,"&lt;"&amp;37))</f>
        <v>-23</v>
      </c>
      <c r="CF45">
        <f>(RANK(_calc_라운드기준!AM45,_calc_라운드기준!$B45:$AT45,0)+COUNTIFS(_calc_라운드기준!$B45:$AT45,_calc_라운드기준!AM45,$B$1:$AT$1,"&lt;"&amp;38))-(RANK(AM45,$B45:$AT45,0)+COUNTIFS($B45:$AT45,AM45,$B$1:$AT$1,"&lt;"&amp;38))</f>
        <v>4</v>
      </c>
      <c r="CG45">
        <f>(RANK(_calc_라운드기준!AN45,_calc_라운드기준!$B45:$AT45,0)+COUNTIFS(_calc_라운드기준!$B45:$AT45,_calc_라운드기준!AN45,$B$1:$AT$1,"&lt;"&amp;39))-(RANK(AN45,$B45:$AT45,0)+COUNTIFS($B45:$AT45,AN45,$B$1:$AT$1,"&lt;"&amp;39))</f>
        <v>-5</v>
      </c>
      <c r="CH45">
        <f>(RANK(_calc_라운드기준!AO45,_calc_라운드기준!$B45:$AT45,0)+COUNTIFS(_calc_라운드기준!$B45:$AT45,_calc_라운드기준!AO45,$B$1:$AT$1,"&lt;"&amp;40))-(RANK(AO45,$B45:$AT45,0)+COUNTIFS($B45:$AT45,AO45,$B$1:$AT$1,"&lt;"&amp;40))</f>
        <v>-12</v>
      </c>
      <c r="CI45">
        <f>(RANK(_calc_라운드기준!AP45,_calc_라운드기준!$B45:$AT45,0)+COUNTIFS(_calc_라운드기준!$B45:$AT45,_calc_라운드기준!AP45,$B$1:$AT$1,"&lt;"&amp;41))-(RANK(AP45,$B45:$AT45,0)+COUNTIFS($B45:$AT45,AP45,$B$1:$AT$1,"&lt;"&amp;41))</f>
        <v>2</v>
      </c>
      <c r="CJ45">
        <f>(RANK(_calc_라운드기준!AQ45,_calc_라운드기준!$B45:$AT45,0)+COUNTIFS(_calc_라운드기준!$B45:$AT45,_calc_라운드기준!AQ45,$B$1:$AT$1,"&lt;"&amp;42))-(RANK(AQ45,$B45:$AT45,0)+COUNTIFS($B45:$AT45,AQ45,$B$1:$AT$1,"&lt;"&amp;42))</f>
        <v>10</v>
      </c>
      <c r="CK45">
        <f>(RANK(_calc_라운드기준!AR45,_calc_라운드기준!$B45:$AT45,0)+COUNTIFS(_calc_라운드기준!$B45:$AT45,_calc_라운드기준!AR45,$B$1:$AT$1,"&lt;"&amp;43))-(RANK(AR45,$B45:$AT45,0)+COUNTIFS($B45:$AT45,AR45,$B$1:$AT$1,"&lt;"&amp;43))</f>
        <v>19</v>
      </c>
      <c r="CL45">
        <f>(RANK(_calc_라운드기준!AS45,_calc_라운드기준!$B45:$AT45,0)+COUNTIFS(_calc_라운드기준!$B45:$AT45,_calc_라운드기준!AS45,$B$1:$AT$1,"&lt;"&amp;44))-(RANK(AS45,$B45:$AT45,0)+COUNTIFS($B45:$AT45,AS45,$B$1:$AT$1,"&lt;"&amp;44))</f>
        <v>13</v>
      </c>
      <c r="CM45">
        <f>(RANK(_calc_라운드기준!AT45,_calc_라운드기준!$B45:$AT45,0)+COUNTIFS(_calc_라운드기준!$B45:$AT45,_calc_라운드기준!AT45,$B$1:$AT$1,"&lt;"&amp;45))-(RANK(AT45,$B45:$AT45,0)+COUNTIFS($B45:$AT45,AT45,$B$1:$AT$1,"&lt;"&amp;45))</f>
        <v>29</v>
      </c>
      <c r="CN45">
        <f t="shared" si="45"/>
        <v>35</v>
      </c>
      <c r="CO45">
        <f t="shared" si="46"/>
        <v>29</v>
      </c>
      <c r="CP45">
        <f t="shared" si="47"/>
        <v>27</v>
      </c>
      <c r="CQ45">
        <f t="shared" si="48"/>
        <v>36</v>
      </c>
      <c r="CR45">
        <f t="shared" si="49"/>
        <v>38</v>
      </c>
      <c r="CS45">
        <f t="shared" si="50"/>
        <v>11</v>
      </c>
      <c r="CT45">
        <f t="shared" si="51"/>
        <v>32</v>
      </c>
      <c r="CU45">
        <f t="shared" si="52"/>
        <v>42</v>
      </c>
      <c r="CV45">
        <f t="shared" si="53"/>
        <v>41</v>
      </c>
      <c r="CW45">
        <f t="shared" si="54"/>
        <v>20</v>
      </c>
      <c r="CX45">
        <f t="shared" si="55"/>
        <v>12</v>
      </c>
      <c r="CY45">
        <f t="shared" si="56"/>
        <v>16</v>
      </c>
      <c r="CZ45">
        <f t="shared" si="57"/>
        <v>22</v>
      </c>
      <c r="DA45">
        <f t="shared" si="58"/>
        <v>5</v>
      </c>
      <c r="DB45">
        <f t="shared" si="59"/>
        <v>31</v>
      </c>
      <c r="DC45">
        <f t="shared" si="60"/>
        <v>24</v>
      </c>
      <c r="DD45">
        <f t="shared" si="61"/>
        <v>18</v>
      </c>
      <c r="DE45">
        <f t="shared" si="62"/>
        <v>3</v>
      </c>
      <c r="DF45">
        <f t="shared" si="63"/>
        <v>8</v>
      </c>
      <c r="DG45">
        <f t="shared" si="64"/>
        <v>39</v>
      </c>
      <c r="DH45">
        <f t="shared" si="65"/>
        <v>1</v>
      </c>
      <c r="DI45">
        <f t="shared" si="66"/>
        <v>13</v>
      </c>
      <c r="DJ45">
        <f t="shared" si="67"/>
        <v>43</v>
      </c>
      <c r="DK45">
        <f t="shared" si="68"/>
        <v>30</v>
      </c>
      <c r="DL45">
        <f t="shared" si="69"/>
        <v>44</v>
      </c>
      <c r="DM45">
        <f t="shared" si="70"/>
        <v>25</v>
      </c>
      <c r="DN45">
        <f t="shared" si="71"/>
        <v>45</v>
      </c>
      <c r="DO45">
        <f t="shared" si="72"/>
        <v>26</v>
      </c>
      <c r="DP45">
        <f t="shared" si="73"/>
        <v>33</v>
      </c>
      <c r="DQ45">
        <f t="shared" si="74"/>
        <v>14</v>
      </c>
      <c r="DR45">
        <f t="shared" si="75"/>
        <v>17</v>
      </c>
      <c r="DS45">
        <f t="shared" si="76"/>
        <v>37</v>
      </c>
      <c r="DT45">
        <f t="shared" si="77"/>
        <v>6</v>
      </c>
      <c r="DU45">
        <f t="shared" si="78"/>
        <v>4</v>
      </c>
      <c r="DV45">
        <f t="shared" si="79"/>
        <v>9</v>
      </c>
      <c r="DW45">
        <f t="shared" si="80"/>
        <v>19</v>
      </c>
      <c r="DX45">
        <f t="shared" si="81"/>
        <v>40</v>
      </c>
      <c r="DY45">
        <f t="shared" si="82"/>
        <v>21</v>
      </c>
      <c r="DZ45">
        <f t="shared" si="83"/>
        <v>28</v>
      </c>
      <c r="EA45">
        <f t="shared" si="84"/>
        <v>34</v>
      </c>
      <c r="EB45">
        <f t="shared" si="85"/>
        <v>23</v>
      </c>
      <c r="EC45">
        <f t="shared" si="86"/>
        <v>15</v>
      </c>
      <c r="ED45">
        <f t="shared" si="87"/>
        <v>7</v>
      </c>
      <c r="EE45">
        <f t="shared" si="88"/>
        <v>10</v>
      </c>
      <c r="EF45">
        <f t="shared" si="89"/>
        <v>2</v>
      </c>
    </row>
    <row r="46" spans="1:136" ht="16.5" customHeight="1">
      <c r="A46">
        <f>_calc_라운드기준!A46</f>
        <v>1200</v>
      </c>
      <c r="B46">
        <f>INDEX(_calc_누적빈도!B:B,$A46)-INDEX(_calc_누적빈도!B:B,$A46-기준450회_후보!$B$1)</f>
        <v>53</v>
      </c>
      <c r="C46">
        <f>INDEX(_calc_누적빈도!C:C,$A46)-INDEX(_calc_누적빈도!C:C,$A46-기준450회_후보!$B$1)</f>
        <v>51</v>
      </c>
      <c r="D46">
        <f>INDEX(_calc_누적빈도!D:D,$A46)-INDEX(_calc_누적빈도!D:D,$A46-기준450회_후보!$B$1)</f>
        <v>68</v>
      </c>
      <c r="E46">
        <f>INDEX(_calc_누적빈도!E:E,$A46)-INDEX(_calc_누적빈도!E:E,$A46-기준450회_후보!$B$1)</f>
        <v>50</v>
      </c>
      <c r="F46">
        <f>INDEX(_calc_누적빈도!F:F,$A46)-INDEX(_calc_누적빈도!F:F,$A46-기준450회_후보!$B$1)</f>
        <v>45</v>
      </c>
      <c r="G46">
        <f>INDEX(_calc_누적빈도!G:G,$A46)-INDEX(_calc_누적빈도!G:G,$A46-기준450회_후보!$B$1)</f>
        <v>69</v>
      </c>
      <c r="H46">
        <f>INDEX(_calc_누적빈도!H:H,$A46)-INDEX(_calc_누적빈도!H:H,$A46-기준450회_후보!$B$1)</f>
        <v>63</v>
      </c>
      <c r="I46">
        <f>INDEX(_calc_누적빈도!I:I,$A46)-INDEX(_calc_누적빈도!I:I,$A46-기준450회_후보!$B$1)</f>
        <v>47</v>
      </c>
      <c r="J46">
        <f>INDEX(_calc_누적빈도!J:J,$A46)-INDEX(_calc_누적빈도!J:J,$A46-기준450회_후보!$B$1)</f>
        <v>56</v>
      </c>
      <c r="K46">
        <f>INDEX(_calc_누적빈도!K:K,$A46)-INDEX(_calc_누적빈도!K:K,$A46-기준450회_후보!$B$1)</f>
        <v>54</v>
      </c>
      <c r="L46">
        <f>INDEX(_calc_누적빈도!L:L,$A46)-INDEX(_calc_누적빈도!L:L,$A46-기준450회_후보!$B$1)</f>
        <v>60</v>
      </c>
      <c r="M46">
        <f>INDEX(_calc_누적빈도!M:M,$A46)-INDEX(_calc_누적빈도!M:M,$A46-기준450회_후보!$B$1)</f>
        <v>78</v>
      </c>
      <c r="N46">
        <f>INDEX(_calc_누적빈도!N:N,$A46)-INDEX(_calc_누적빈도!N:N,$A46-기준450회_후보!$B$1)</f>
        <v>68</v>
      </c>
      <c r="O46">
        <f>INDEX(_calc_누적빈도!O:O,$A46)-INDEX(_calc_누적빈도!O:O,$A46-기준450회_후보!$B$1)</f>
        <v>62</v>
      </c>
      <c r="P46">
        <f>INDEX(_calc_누적빈도!P:P,$A46)-INDEX(_calc_누적빈도!P:P,$A46-기준450회_후보!$B$1)</f>
        <v>60</v>
      </c>
      <c r="Q46">
        <f>INDEX(_calc_누적빈도!Q:Q,$A46)-INDEX(_calc_누적빈도!Q:Q,$A46-기준450회_후보!$B$1)</f>
        <v>72</v>
      </c>
      <c r="R46">
        <f>INDEX(_calc_누적빈도!R:R,$A46)-INDEX(_calc_누적빈도!R:R,$A46-기준450회_후보!$B$1)</f>
        <v>58</v>
      </c>
      <c r="S46">
        <f>INDEX(_calc_누적빈도!S:S,$A46)-INDEX(_calc_누적빈도!S:S,$A46-기준450회_후보!$B$1)</f>
        <v>68</v>
      </c>
      <c r="T46">
        <f>INDEX(_calc_누적빈도!T:T,$A46)-INDEX(_calc_누적빈도!T:T,$A46-기준450회_후보!$B$1)</f>
        <v>65</v>
      </c>
      <c r="U46">
        <f>INDEX(_calc_누적빈도!U:U,$A46)-INDEX(_calc_누적빈도!U:U,$A46-기준450회_후보!$B$1)</f>
        <v>49</v>
      </c>
      <c r="V46">
        <f>INDEX(_calc_누적빈도!V:V,$A46)-INDEX(_calc_누적빈도!V:V,$A46-기준450회_후보!$B$1)</f>
        <v>69</v>
      </c>
      <c r="W46">
        <f>INDEX(_calc_누적빈도!W:W,$A46)-INDEX(_calc_누적빈도!W:W,$A46-기준450회_후보!$B$1)</f>
        <v>56</v>
      </c>
      <c r="X46">
        <f>INDEX(_calc_누적빈도!X:X,$A46)-INDEX(_calc_누적빈도!X:X,$A46-기준450회_후보!$B$1)</f>
        <v>51</v>
      </c>
      <c r="Y46">
        <f>INDEX(_calc_누적빈도!Y:Y,$A46)-INDEX(_calc_누적빈도!Y:Y,$A46-기준450회_후보!$B$1)</f>
        <v>63</v>
      </c>
      <c r="Z46">
        <f>INDEX(_calc_누적빈도!Z:Z,$A46)-INDEX(_calc_누적빈도!Z:Z,$A46-기준450회_후보!$B$1)</f>
        <v>48</v>
      </c>
      <c r="AA46">
        <f>INDEX(_calc_누적빈도!AA:AA,$A46)-INDEX(_calc_누적빈도!AA:AA,$A46-기준450회_후보!$B$1)</f>
        <v>61</v>
      </c>
      <c r="AB46">
        <f>INDEX(_calc_누적빈도!AB:AB,$A46)-INDEX(_calc_누적빈도!AB:AB,$A46-기준450회_후보!$B$1)</f>
        <v>55</v>
      </c>
      <c r="AC46">
        <f>INDEX(_calc_누적빈도!AC:AC,$A46)-INDEX(_calc_누적빈도!AC:AC,$A46-기준450회_후보!$B$1)</f>
        <v>63</v>
      </c>
      <c r="AD46">
        <f>INDEX(_calc_누적빈도!AD:AD,$A46)-INDEX(_calc_누적빈도!AD:AD,$A46-기준450회_후보!$B$1)</f>
        <v>59</v>
      </c>
      <c r="AE46">
        <f>INDEX(_calc_누적빈도!AE:AE,$A46)-INDEX(_calc_누적빈도!AE:AE,$A46-기준450회_후보!$B$1)</f>
        <v>66</v>
      </c>
      <c r="AF46">
        <f>INDEX(_calc_누적빈도!AF:AF,$A46)-INDEX(_calc_누적빈도!AF:AF,$A46-기준450회_후보!$B$1)</f>
        <v>62</v>
      </c>
      <c r="AG46">
        <f>INDEX(_calc_누적빈도!AG:AG,$A46)-INDEX(_calc_누적빈도!AG:AG,$A46-기준450회_후보!$B$1)</f>
        <v>52</v>
      </c>
      <c r="AH46">
        <f>INDEX(_calc_누적빈도!AH:AH,$A46)-INDEX(_calc_누적빈도!AH:AH,$A46-기준450회_후보!$B$1)</f>
        <v>67</v>
      </c>
      <c r="AI46">
        <f>INDEX(_calc_누적빈도!AI:AI,$A46)-INDEX(_calc_누적빈도!AI:AI,$A46-기준450회_후보!$B$1)</f>
        <v>63</v>
      </c>
      <c r="AJ46">
        <f>INDEX(_calc_누적빈도!AJ:AJ,$A46)-INDEX(_calc_누적빈도!AJ:AJ,$A46-기준450회_후보!$B$1)</f>
        <v>63</v>
      </c>
      <c r="AK46">
        <f>INDEX(_calc_누적빈도!AK:AK,$A46)-INDEX(_calc_누적빈도!AK:AK,$A46-기준450회_후보!$B$1)</f>
        <v>61</v>
      </c>
      <c r="AL46">
        <f>INDEX(_calc_누적빈도!AL:AL,$A46)-INDEX(_calc_누적빈도!AL:AL,$A46-기준450회_후보!$B$1)</f>
        <v>58</v>
      </c>
      <c r="AM46">
        <f>INDEX(_calc_누적빈도!AM:AM,$A46)-INDEX(_calc_누적빈도!AM:AM,$A46-기준450회_후보!$B$1)</f>
        <v>71</v>
      </c>
      <c r="AN46">
        <f>INDEX(_calc_누적빈도!AN:AN,$A46)-INDEX(_calc_누적빈도!AN:AN,$A46-기준450회_후보!$B$1)</f>
        <v>64</v>
      </c>
      <c r="AO46">
        <f>INDEX(_calc_누적빈도!AO:AO,$A46)-INDEX(_calc_누적빈도!AO:AO,$A46-기준450회_후보!$B$1)</f>
        <v>54</v>
      </c>
      <c r="AP46">
        <f>INDEX(_calc_누적빈도!AP:AP,$A46)-INDEX(_calc_누적빈도!AP:AP,$A46-기준450회_후보!$B$1)</f>
        <v>54</v>
      </c>
      <c r="AQ46">
        <f>INDEX(_calc_누적빈도!AQ:AQ,$A46)-INDEX(_calc_누적빈도!AQ:AQ,$A46-기준450회_후보!$B$1)</f>
        <v>61</v>
      </c>
      <c r="AR46">
        <f>INDEX(_calc_누적빈도!AR:AR,$A46)-INDEX(_calc_누적빈도!AR:AR,$A46-기준450회_후보!$B$1)</f>
        <v>60</v>
      </c>
      <c r="AS46">
        <f>INDEX(_calc_누적빈도!AS:AS,$A46)-INDEX(_calc_누적빈도!AS:AS,$A46-기준450회_후보!$B$1)</f>
        <v>56</v>
      </c>
      <c r="AT46">
        <f>INDEX(_calc_누적빈도!AT:AT,$A46)-INDEX(_calc_누적빈도!AT:AT,$A46-기준450회_후보!$B$1)</f>
        <v>67</v>
      </c>
      <c r="AU46">
        <f>(RANK(_calc_라운드기준!B46,_calc_라운드기준!$B46:$AT46,0)+COUNTIFS(_calc_라운드기준!$B46:$AT46,_calc_라운드기준!B46,$B$1:$AT$1,"&lt;"&amp;1))-(RANK(B46,$B46:$AT46,0)+COUNTIFS($B46:$AT46,B46,$B$1:$AT$1,"&lt;"&amp;1))</f>
        <v>-4</v>
      </c>
      <c r="AV46">
        <f>(RANK(_calc_라운드기준!C46,_calc_라운드기준!$B46:$AT46,0)+COUNTIFS(_calc_라운드기준!$B46:$AT46,_calc_라운드기준!C46,$B$1:$AT$1,"&lt;"&amp;2))-(RANK(C46,$B46:$AT46,0)+COUNTIFS($B46:$AT46,C46,$B$1:$AT$1,"&lt;"&amp;2))</f>
        <v>0</v>
      </c>
      <c r="AW46">
        <f>(RANK(_calc_라운드기준!D46,_calc_라운드기준!$B46:$AT46,0)+COUNTIFS(_calc_라운드기준!$B46:$AT46,_calc_라운드기준!D46,$B$1:$AT$1,"&lt;"&amp;3))-(RANK(D46,$B46:$AT46,0)+COUNTIFS($B46:$AT46,D46,$B$1:$AT$1,"&lt;"&amp;3))</f>
        <v>-5</v>
      </c>
      <c r="AX46">
        <f>(RANK(_calc_라운드기준!E46,_calc_라운드기준!$B46:$AT46,0)+COUNTIFS(_calc_라운드기준!$B46:$AT46,_calc_라운드기준!E46,$B$1:$AT$1,"&lt;"&amp;4))-(RANK(E46,$B46:$AT46,0)+COUNTIFS($B46:$AT46,E46,$B$1:$AT$1,"&lt;"&amp;4))</f>
        <v>-7</v>
      </c>
      <c r="AY46">
        <f>(RANK(_calc_라운드기준!F46,_calc_라운드기준!$B46:$AT46,0)+COUNTIFS(_calc_라운드기준!$B46:$AT46,_calc_라운드기준!F46,$B$1:$AT$1,"&lt;"&amp;5))-(RANK(F46,$B46:$AT46,0)+COUNTIFS($B46:$AT46,F46,$B$1:$AT$1,"&lt;"&amp;5))</f>
        <v>-22</v>
      </c>
      <c r="AZ46">
        <f>(RANK(_calc_라운드기준!G46,_calc_라운드기준!$B46:$AT46,0)+COUNTIFS(_calc_라운드기준!$B46:$AT46,_calc_라운드기준!G46,$B$1:$AT$1,"&lt;"&amp;6))-(RANK(G46,$B46:$AT46,0)+COUNTIFS($B46:$AT46,G46,$B$1:$AT$1,"&lt;"&amp;6))</f>
        <v>13</v>
      </c>
      <c r="BA46">
        <f>(RANK(_calc_라운드기준!H46,_calc_라운드기준!$B46:$AT46,0)+COUNTIFS(_calc_라운드기준!$B46:$AT46,_calc_라운드기준!H46,$B$1:$AT$1,"&lt;"&amp;7))-(RANK(H46,$B46:$AT46,0)+COUNTIFS($B46:$AT46,H46,$B$1:$AT$1,"&lt;"&amp;7))</f>
        <v>-9</v>
      </c>
      <c r="BB46">
        <f>(RANK(_calc_라운드기준!I46,_calc_라운드기준!$B46:$AT46,0)+COUNTIFS(_calc_라운드기준!$B46:$AT46,_calc_라운드기준!I46,$B$1:$AT$1,"&lt;"&amp;8))-(RANK(I46,$B46:$AT46,0)+COUNTIFS($B46:$AT46,I46,$B$1:$AT$1,"&lt;"&amp;8))</f>
        <v>-35</v>
      </c>
      <c r="BC46">
        <f>(RANK(_calc_라운드기준!J46,_calc_라운드기준!$B46:$AT46,0)+COUNTIFS(_calc_라운드기준!$B46:$AT46,_calc_라운드기준!J46,$B$1:$AT$1,"&lt;"&amp;9))-(RANK(J46,$B46:$AT46,0)+COUNTIFS($B46:$AT46,J46,$B$1:$AT$1,"&lt;"&amp;9))</f>
        <v>-28</v>
      </c>
      <c r="BD46">
        <f>(RANK(_calc_라운드기준!K46,_calc_라운드기준!$B46:$AT46,0)+COUNTIFS(_calc_라운드기준!$B46:$AT46,_calc_라운드기준!K46,$B$1:$AT$1,"&lt;"&amp;10))-(RANK(K46,$B46:$AT46,0)+COUNTIFS($B46:$AT46,K46,$B$1:$AT$1,"&lt;"&amp;10))</f>
        <v>6</v>
      </c>
      <c r="BE46">
        <f>(RANK(_calc_라운드기준!L46,_calc_라운드기준!$B46:$AT46,0)+COUNTIFS(_calc_라운드기준!$B46:$AT46,_calc_라운드기준!L46,$B$1:$AT$1,"&lt;"&amp;11))-(RANK(L46,$B46:$AT46,0)+COUNTIFS($B46:$AT46,L46,$B$1:$AT$1,"&lt;"&amp;11))</f>
        <v>11</v>
      </c>
      <c r="BF46">
        <f>(RANK(_calc_라운드기준!M46,_calc_라운드기준!$B46:$AT46,0)+COUNTIFS(_calc_라운드기준!$B46:$AT46,_calc_라운드기준!M46,$B$1:$AT$1,"&lt;"&amp;12))-(RANK(M46,$B46:$AT46,0)+COUNTIFS($B46:$AT46,M46,$B$1:$AT$1,"&lt;"&amp;12))</f>
        <v>9</v>
      </c>
      <c r="BG46">
        <f>(RANK(_calc_라운드기준!N46,_calc_라운드기준!$B46:$AT46,0)+COUNTIFS(_calc_라운드기준!$B46:$AT46,_calc_라운드기준!N46,$B$1:$AT$1,"&lt;"&amp;13))-(RANK(N46,$B46:$AT46,0)+COUNTIFS($B46:$AT46,N46,$B$1:$AT$1,"&lt;"&amp;13))</f>
        <v>4</v>
      </c>
      <c r="BH46">
        <f>(RANK(_calc_라운드기준!O46,_calc_라운드기준!$B46:$AT46,0)+COUNTIFS(_calc_라운드기준!$B46:$AT46,_calc_라운드기준!O46,$B$1:$AT$1,"&lt;"&amp;14))-(RANK(O46,$B46:$AT46,0)+COUNTIFS($B46:$AT46,O46,$B$1:$AT$1,"&lt;"&amp;14))</f>
        <v>22</v>
      </c>
      <c r="BI46">
        <f>(RANK(_calc_라운드기준!P46,_calc_라운드기준!$B46:$AT46,0)+COUNTIFS(_calc_라운드기준!$B46:$AT46,_calc_라운드기준!P46,$B$1:$AT$1,"&lt;"&amp;15))-(RANK(P46,$B46:$AT46,0)+COUNTIFS($B46:$AT46,P46,$B$1:$AT$1,"&lt;"&amp;15))</f>
        <v>-7</v>
      </c>
      <c r="BJ46">
        <f>(RANK(_calc_라운드기준!Q46,_calc_라운드기준!$B46:$AT46,0)+COUNTIFS(_calc_라운드기준!$B46:$AT46,_calc_라운드기준!Q46,$B$1:$AT$1,"&lt;"&amp;16))-(RANK(Q46,$B46:$AT46,0)+COUNTIFS($B46:$AT46,Q46,$B$1:$AT$1,"&lt;"&amp;16))</f>
        <v>4</v>
      </c>
      <c r="BK46">
        <f>(RANK(_calc_라운드기준!R46,_calc_라운드기준!$B46:$AT46,0)+COUNTIFS(_calc_라운드기준!$B46:$AT46,_calc_라운드기준!R46,$B$1:$AT$1,"&lt;"&amp;17))-(RANK(R46,$B46:$AT46,0)+COUNTIFS($B46:$AT46,R46,$B$1:$AT$1,"&lt;"&amp;17))</f>
        <v>8</v>
      </c>
      <c r="BL46">
        <f>(RANK(_calc_라운드기준!S46,_calc_라운드기준!$B46:$AT46,0)+COUNTIFS(_calc_라운드기준!$B46:$AT46,_calc_라운드기준!S46,$B$1:$AT$1,"&lt;"&amp;18))-(RANK(S46,$B46:$AT46,0)+COUNTIFS($B46:$AT46,S46,$B$1:$AT$1,"&lt;"&amp;18))</f>
        <v>16</v>
      </c>
      <c r="BM46">
        <f>(RANK(_calc_라운드기준!T46,_calc_라운드기준!$B46:$AT46,0)+COUNTIFS(_calc_라운드기준!$B46:$AT46,_calc_라운드기준!T46,$B$1:$AT$1,"&lt;"&amp;19))-(RANK(T46,$B46:$AT46,0)+COUNTIFS($B46:$AT46,T46,$B$1:$AT$1,"&lt;"&amp;19))</f>
        <v>13</v>
      </c>
      <c r="BN46">
        <f>(RANK(_calc_라운드기준!U46,_calc_라운드기준!$B46:$AT46,0)+COUNTIFS(_calc_라운드기준!$B46:$AT46,_calc_라운드기준!U46,$B$1:$AT$1,"&lt;"&amp;20))-(RANK(U46,$B46:$AT46,0)+COUNTIFS($B46:$AT46,U46,$B$1:$AT$1,"&lt;"&amp;20))</f>
        <v>-16</v>
      </c>
      <c r="BO46">
        <f>(RANK(_calc_라운드기준!V46,_calc_라운드기준!$B46:$AT46,0)+COUNTIFS(_calc_라운드기준!$B46:$AT46,_calc_라운드기준!V46,$B$1:$AT$1,"&lt;"&amp;21))-(RANK(V46,$B46:$AT46,0)+COUNTIFS($B46:$AT46,V46,$B$1:$AT$1,"&lt;"&amp;21))</f>
        <v>32</v>
      </c>
      <c r="BP46">
        <f>(RANK(_calc_라운드기준!W46,_calc_라운드기준!$B46:$AT46,0)+COUNTIFS(_calc_라운드기준!$B46:$AT46,_calc_라운드기준!W46,$B$1:$AT$1,"&lt;"&amp;22))-(RANK(W46,$B46:$AT46,0)+COUNTIFS($B46:$AT46,W46,$B$1:$AT$1,"&lt;"&amp;22))</f>
        <v>11</v>
      </c>
      <c r="BQ46">
        <f>(RANK(_calc_라운드기준!X46,_calc_라운드기준!$B46:$AT46,0)+COUNTIFS(_calc_라운드기준!$B46:$AT46,_calc_라운드기준!X46,$B$1:$AT$1,"&lt;"&amp;23))-(RANK(X46,$B46:$AT46,0)+COUNTIFS($B46:$AT46,X46,$B$1:$AT$1,"&lt;"&amp;23))</f>
        <v>-28</v>
      </c>
      <c r="BR46">
        <f>(RANK(_calc_라운드기준!Y46,_calc_라운드기준!$B46:$AT46,0)+COUNTIFS(_calc_라운드기준!$B46:$AT46,_calc_라운드기준!Y46,$B$1:$AT$1,"&lt;"&amp;24))-(RANK(Y46,$B46:$AT46,0)+COUNTIFS($B46:$AT46,Y46,$B$1:$AT$1,"&lt;"&amp;24))</f>
        <v>-2</v>
      </c>
      <c r="BS46">
        <f>(RANK(_calc_라운드기준!Z46,_calc_라운드기준!$B46:$AT46,0)+COUNTIFS(_calc_라운드기준!$B46:$AT46,_calc_라운드기준!Z46,$B$1:$AT$1,"&lt;"&amp;25))-(RANK(Z46,$B46:$AT46,0)+COUNTIFS($B46:$AT46,Z46,$B$1:$AT$1,"&lt;"&amp;25))</f>
        <v>-29</v>
      </c>
      <c r="BT46">
        <f>(RANK(_calc_라운드기준!AA46,_calc_라운드기준!$B46:$AT46,0)+COUNTIFS(_calc_라운드기준!$B46:$AT46,_calc_라운드기준!AA46,$B$1:$AT$1,"&lt;"&amp;26))-(RANK(AA46,$B46:$AT46,0)+COUNTIFS($B46:$AT46,AA46,$B$1:$AT$1,"&lt;"&amp;26))</f>
        <v>-2</v>
      </c>
      <c r="BU46">
        <f>(RANK(_calc_라운드기준!AB46,_calc_라운드기준!$B46:$AT46,0)+COUNTIFS(_calc_라운드기준!$B46:$AT46,_calc_라운드기준!AB46,$B$1:$AT$1,"&lt;"&amp;27))-(RANK(AB46,$B46:$AT46,0)+COUNTIFS($B46:$AT46,AB46,$B$1:$AT$1,"&lt;"&amp;27))</f>
        <v>-30</v>
      </c>
      <c r="BV46">
        <f>(RANK(_calc_라운드기준!AC46,_calc_라운드기준!$B46:$AT46,0)+COUNTIFS(_calc_라운드기준!$B46:$AT46,_calc_라운드기준!AC46,$B$1:$AT$1,"&lt;"&amp;28))-(RANK(AC46,$B46:$AT46,0)+COUNTIFS($B46:$AT46,AC46,$B$1:$AT$1,"&lt;"&amp;28))</f>
        <v>-1</v>
      </c>
      <c r="BW46">
        <f>(RANK(_calc_라운드기준!AD46,_calc_라운드기준!$B46:$AT46,0)+COUNTIFS(_calc_라운드기준!$B46:$AT46,_calc_라운드기준!AD46,$B$1:$AT$1,"&lt;"&amp;29))-(RANK(AD46,$B46:$AT46,0)+COUNTIFS($B46:$AT46,AD46,$B$1:$AT$1,"&lt;"&amp;29))</f>
        <v>-11</v>
      </c>
      <c r="BX46">
        <f>(RANK(_calc_라운드기준!AE46,_calc_라운드기준!$B46:$AT46,0)+COUNTIFS(_calc_라운드기준!$B46:$AT46,_calc_라운드기준!AE46,$B$1:$AT$1,"&lt;"&amp;30))-(RANK(AE46,$B46:$AT46,0)+COUNTIFS($B46:$AT46,AE46,$B$1:$AT$1,"&lt;"&amp;30))</f>
        <v>9</v>
      </c>
      <c r="BY46">
        <f>(RANK(_calc_라운드기준!AF46,_calc_라운드기준!$B46:$AT46,0)+COUNTIFS(_calc_라운드기준!$B46:$AT46,_calc_라운드기준!AF46,$B$1:$AT$1,"&lt;"&amp;31))-(RANK(AF46,$B46:$AT46,0)+COUNTIFS($B46:$AT46,AF46,$B$1:$AT$1,"&lt;"&amp;31))</f>
        <v>7</v>
      </c>
      <c r="BZ46">
        <f>(RANK(_calc_라운드기준!AG46,_calc_라운드기준!$B46:$AT46,0)+COUNTIFS(_calc_라운드기준!$B46:$AT46,_calc_라운드기준!AG46,$B$1:$AT$1,"&lt;"&amp;32))-(RANK(AG46,$B46:$AT46,0)+COUNTIFS($B46:$AT46,AG46,$B$1:$AT$1,"&lt;"&amp;32))</f>
        <v>-10</v>
      </c>
      <c r="CA46">
        <f>(RANK(_calc_라운드기준!AH46,_calc_라운드기준!$B46:$AT46,0)+COUNTIFS(_calc_라운드기준!$B46:$AT46,_calc_라운드기준!AH46,$B$1:$AT$1,"&lt;"&amp;33))-(RANK(AH46,$B46:$AT46,0)+COUNTIFS($B46:$AT46,AH46,$B$1:$AT$1,"&lt;"&amp;33))</f>
        <v>20</v>
      </c>
      <c r="CB46">
        <f>(RANK(_calc_라운드기준!AI46,_calc_라운드기준!$B46:$AT46,0)+COUNTIFS(_calc_라운드기준!$B46:$AT46,_calc_라운드기준!AI46,$B$1:$AT$1,"&lt;"&amp;34))-(RANK(AI46,$B46:$AT46,0)+COUNTIFS($B46:$AT46,AI46,$B$1:$AT$1,"&lt;"&amp;34))</f>
        <v>26</v>
      </c>
      <c r="CC46">
        <f>(RANK(_calc_라운드기준!AJ46,_calc_라운드기준!$B46:$AT46,0)+COUNTIFS(_calc_라운드기준!$B46:$AT46,_calc_라운드기준!AJ46,$B$1:$AT$1,"&lt;"&amp;35))-(RANK(AJ46,$B46:$AT46,0)+COUNTIFS($B46:$AT46,AJ46,$B$1:$AT$1,"&lt;"&amp;35))</f>
        <v>3</v>
      </c>
      <c r="CD46">
        <f>(RANK(_calc_라운드기준!AK46,_calc_라운드기준!$B46:$AT46,0)+COUNTIFS(_calc_라운드기준!$B46:$AT46,_calc_라운드기준!AK46,$B$1:$AT$1,"&lt;"&amp;36))-(RANK(AK46,$B46:$AT46,0)+COUNTIFS($B46:$AT46,AK46,$B$1:$AT$1,"&lt;"&amp;36))</f>
        <v>8</v>
      </c>
      <c r="CE46">
        <f>(RANK(_calc_라운드기준!AL46,_calc_라운드기준!$B46:$AT46,0)+COUNTIFS(_calc_라운드기준!$B46:$AT46,_calc_라운드기준!AL46,$B$1:$AT$1,"&lt;"&amp;37))-(RANK(AL46,$B46:$AT46,0)+COUNTIFS($B46:$AT46,AL46,$B$1:$AT$1,"&lt;"&amp;37))</f>
        <v>-22</v>
      </c>
      <c r="CF46">
        <f>(RANK(_calc_라운드기준!AM46,_calc_라운드기준!$B46:$AT46,0)+COUNTIFS(_calc_라운드기준!$B46:$AT46,_calc_라운드기준!AM46,$B$1:$AT$1,"&lt;"&amp;38))-(RANK(AM46,$B46:$AT46,0)+COUNTIFS($B46:$AT46,AM46,$B$1:$AT$1,"&lt;"&amp;38))</f>
        <v>5</v>
      </c>
      <c r="CG46">
        <f>(RANK(_calc_라운드기준!AN46,_calc_라운드기준!$B46:$AT46,0)+COUNTIFS(_calc_라운드기준!$B46:$AT46,_calc_라운드기준!AN46,$B$1:$AT$1,"&lt;"&amp;39))-(RANK(AN46,$B46:$AT46,0)+COUNTIFS($B46:$AT46,AN46,$B$1:$AT$1,"&lt;"&amp;39))</f>
        <v>-9</v>
      </c>
      <c r="CH46">
        <f>(RANK(_calc_라운드기준!AO46,_calc_라운드기준!$B46:$AT46,0)+COUNTIFS(_calc_라운드기준!$B46:$AT46,_calc_라운드기준!AO46,$B$1:$AT$1,"&lt;"&amp;40))-(RANK(AO46,$B46:$AT46,0)+COUNTIFS($B46:$AT46,AO46,$B$1:$AT$1,"&lt;"&amp;40))</f>
        <v>-13</v>
      </c>
      <c r="CI46">
        <f>(RANK(_calc_라운드기준!AP46,_calc_라운드기준!$B46:$AT46,0)+COUNTIFS(_calc_라운드기준!$B46:$AT46,_calc_라운드기준!AP46,$B$1:$AT$1,"&lt;"&amp;41))-(RANK(AP46,$B46:$AT46,0)+COUNTIFS($B46:$AT46,AP46,$B$1:$AT$1,"&lt;"&amp;41))</f>
        <v>2</v>
      </c>
      <c r="CJ46">
        <f>(RANK(_calc_라운드기준!AQ46,_calc_라운드기준!$B46:$AT46,0)+COUNTIFS(_calc_라운드기준!$B46:$AT46,_calc_라운드기준!AQ46,$B$1:$AT$1,"&lt;"&amp;42))-(RANK(AQ46,$B46:$AT46,0)+COUNTIFS($B46:$AT46,AQ46,$B$1:$AT$1,"&lt;"&amp;42))</f>
        <v>8</v>
      </c>
      <c r="CK46">
        <f>(RANK(_calc_라운드기준!AR46,_calc_라운드기준!$B46:$AT46,0)+COUNTIFS(_calc_라운드기준!$B46:$AT46,_calc_라운드기준!AR46,$B$1:$AT$1,"&lt;"&amp;43))-(RANK(AR46,$B46:$AT46,0)+COUNTIFS($B46:$AT46,AR46,$B$1:$AT$1,"&lt;"&amp;43))</f>
        <v>18</v>
      </c>
      <c r="CL46">
        <f>(RANK(_calc_라운드기준!AS46,_calc_라운드기준!$B46:$AT46,0)+COUNTIFS(_calc_라운드기준!$B46:$AT46,_calc_라운드기준!AS46,$B$1:$AT$1,"&lt;"&amp;44))-(RANK(AS46,$B46:$AT46,0)+COUNTIFS($B46:$AT46,AS46,$B$1:$AT$1,"&lt;"&amp;44))</f>
        <v>13</v>
      </c>
      <c r="CM46">
        <f>(RANK(_calc_라운드기준!AT46,_calc_라운드기준!$B46:$AT46,0)+COUNTIFS(_calc_라운드기준!$B46:$AT46,_calc_라운드기준!AT46,$B$1:$AT$1,"&lt;"&amp;45))-(RANK(AT46,$B46:$AT46,0)+COUNTIFS($B46:$AT46,AT46,$B$1:$AT$1,"&lt;"&amp;45))</f>
        <v>22</v>
      </c>
      <c r="CN46">
        <f t="shared" si="45"/>
        <v>29</v>
      </c>
      <c r="CO46">
        <f t="shared" si="46"/>
        <v>25</v>
      </c>
      <c r="CP46">
        <f t="shared" si="47"/>
        <v>30</v>
      </c>
      <c r="CQ46">
        <f t="shared" si="48"/>
        <v>31</v>
      </c>
      <c r="CR46">
        <f t="shared" si="49"/>
        <v>39</v>
      </c>
      <c r="CS46">
        <f t="shared" si="50"/>
        <v>8</v>
      </c>
      <c r="CT46">
        <f t="shared" si="51"/>
        <v>33</v>
      </c>
      <c r="CU46">
        <f t="shared" si="52"/>
        <v>45</v>
      </c>
      <c r="CV46">
        <f t="shared" si="53"/>
        <v>41</v>
      </c>
      <c r="CW46">
        <f t="shared" si="54"/>
        <v>19</v>
      </c>
      <c r="CX46">
        <f t="shared" si="55"/>
        <v>11</v>
      </c>
      <c r="CY46">
        <f t="shared" si="56"/>
        <v>13</v>
      </c>
      <c r="CZ46">
        <f t="shared" si="57"/>
        <v>21</v>
      </c>
      <c r="DA46">
        <f t="shared" si="58"/>
        <v>3</v>
      </c>
      <c r="DB46">
        <f t="shared" si="59"/>
        <v>32</v>
      </c>
      <c r="DC46">
        <f t="shared" si="60"/>
        <v>22</v>
      </c>
      <c r="DD46">
        <f t="shared" si="61"/>
        <v>15</v>
      </c>
      <c r="DE46">
        <f t="shared" si="62"/>
        <v>7</v>
      </c>
      <c r="DF46">
        <f t="shared" si="63"/>
        <v>9</v>
      </c>
      <c r="DG46">
        <f t="shared" si="64"/>
        <v>38</v>
      </c>
      <c r="DH46">
        <f t="shared" si="65"/>
        <v>1</v>
      </c>
      <c r="DI46">
        <f t="shared" si="66"/>
        <v>12</v>
      </c>
      <c r="DJ46">
        <f t="shared" si="67"/>
        <v>42</v>
      </c>
      <c r="DK46">
        <f t="shared" si="68"/>
        <v>27</v>
      </c>
      <c r="DL46">
        <f t="shared" si="69"/>
        <v>43</v>
      </c>
      <c r="DM46">
        <f t="shared" si="70"/>
        <v>28</v>
      </c>
      <c r="DN46">
        <f t="shared" si="71"/>
        <v>44</v>
      </c>
      <c r="DO46">
        <f t="shared" si="72"/>
        <v>26</v>
      </c>
      <c r="DP46">
        <f t="shared" si="73"/>
        <v>36</v>
      </c>
      <c r="DQ46">
        <f t="shared" si="74"/>
        <v>14</v>
      </c>
      <c r="DR46">
        <f t="shared" si="75"/>
        <v>18</v>
      </c>
      <c r="DS46">
        <f t="shared" si="76"/>
        <v>35</v>
      </c>
      <c r="DT46">
        <f t="shared" si="77"/>
        <v>5</v>
      </c>
      <c r="DU46">
        <f t="shared" si="78"/>
        <v>2</v>
      </c>
      <c r="DV46">
        <f t="shared" si="79"/>
        <v>23</v>
      </c>
      <c r="DW46">
        <f t="shared" si="80"/>
        <v>16</v>
      </c>
      <c r="DX46">
        <f t="shared" si="81"/>
        <v>40</v>
      </c>
      <c r="DY46">
        <f t="shared" si="82"/>
        <v>20</v>
      </c>
      <c r="DZ46">
        <f t="shared" si="83"/>
        <v>34</v>
      </c>
      <c r="EA46">
        <f t="shared" si="84"/>
        <v>37</v>
      </c>
      <c r="EB46">
        <f t="shared" si="85"/>
        <v>24</v>
      </c>
      <c r="EC46">
        <f t="shared" si="86"/>
        <v>17</v>
      </c>
      <c r="ED46">
        <f t="shared" si="87"/>
        <v>6</v>
      </c>
      <c r="EE46">
        <f t="shared" si="88"/>
        <v>10</v>
      </c>
      <c r="EF46">
        <f t="shared" si="89"/>
        <v>4</v>
      </c>
    </row>
    <row r="47" spans="1:136" ht="16.5" customHeight="1">
      <c r="A47">
        <f>_calc_라운드기준!A47</f>
        <v>1199</v>
      </c>
      <c r="B47">
        <f>INDEX(_calc_누적빈도!B:B,$A47)-INDEX(_calc_누적빈도!B:B,$A47-기준450회_후보!$B$1)</f>
        <v>53</v>
      </c>
      <c r="C47">
        <f>INDEX(_calc_누적빈도!C:C,$A47)-INDEX(_calc_누적빈도!C:C,$A47-기준450회_후보!$B$1)</f>
        <v>51</v>
      </c>
      <c r="D47">
        <f>INDEX(_calc_누적빈도!D:D,$A47)-INDEX(_calc_누적빈도!D:D,$A47-기준450회_후보!$B$1)</f>
        <v>68</v>
      </c>
      <c r="E47">
        <f>INDEX(_calc_누적빈도!E:E,$A47)-INDEX(_calc_누적빈도!E:E,$A47-기준450회_후보!$B$1)</f>
        <v>50</v>
      </c>
      <c r="F47">
        <f>INDEX(_calc_누적빈도!F:F,$A47)-INDEX(_calc_누적빈도!F:F,$A47-기준450회_후보!$B$1)</f>
        <v>45</v>
      </c>
      <c r="G47">
        <f>INDEX(_calc_누적빈도!G:G,$A47)-INDEX(_calc_누적빈도!G:G,$A47-기준450회_후보!$B$1)</f>
        <v>69</v>
      </c>
      <c r="H47">
        <f>INDEX(_calc_누적빈도!H:H,$A47)-INDEX(_calc_누적빈도!H:H,$A47-기준450회_후보!$B$1)</f>
        <v>63</v>
      </c>
      <c r="I47">
        <f>INDEX(_calc_누적빈도!I:I,$A47)-INDEX(_calc_누적빈도!I:I,$A47-기준450회_후보!$B$1)</f>
        <v>47</v>
      </c>
      <c r="J47">
        <f>INDEX(_calc_누적빈도!J:J,$A47)-INDEX(_calc_누적빈도!J:J,$A47-기준450회_후보!$B$1)</f>
        <v>56</v>
      </c>
      <c r="K47">
        <f>INDEX(_calc_누적빈도!K:K,$A47)-INDEX(_calc_누적빈도!K:K,$A47-기준450회_후보!$B$1)</f>
        <v>54</v>
      </c>
      <c r="L47">
        <f>INDEX(_calc_누적빈도!L:L,$A47)-INDEX(_calc_누적빈도!L:L,$A47-기준450회_후보!$B$1)</f>
        <v>60</v>
      </c>
      <c r="M47">
        <f>INDEX(_calc_누적빈도!M:M,$A47)-INDEX(_calc_누적빈도!M:M,$A47-기준450회_후보!$B$1)</f>
        <v>79</v>
      </c>
      <c r="N47">
        <f>INDEX(_calc_누적빈도!N:N,$A47)-INDEX(_calc_누적빈도!N:N,$A47-기준450회_후보!$B$1)</f>
        <v>68</v>
      </c>
      <c r="O47">
        <f>INDEX(_calc_누적빈도!O:O,$A47)-INDEX(_calc_누적빈도!O:O,$A47-기준450회_후보!$B$1)</f>
        <v>63</v>
      </c>
      <c r="P47">
        <f>INDEX(_calc_누적빈도!P:P,$A47)-INDEX(_calc_누적빈도!P:P,$A47-기준450회_후보!$B$1)</f>
        <v>60</v>
      </c>
      <c r="Q47">
        <f>INDEX(_calc_누적빈도!Q:Q,$A47)-INDEX(_calc_누적빈도!Q:Q,$A47-기준450회_후보!$B$1)</f>
        <v>71</v>
      </c>
      <c r="R47">
        <f>INDEX(_calc_누적빈도!R:R,$A47)-INDEX(_calc_누적빈도!R:R,$A47-기준450회_후보!$B$1)</f>
        <v>58</v>
      </c>
      <c r="S47">
        <f>INDEX(_calc_누적빈도!S:S,$A47)-INDEX(_calc_누적빈도!S:S,$A47-기준450회_후보!$B$1)</f>
        <v>68</v>
      </c>
      <c r="T47">
        <f>INDEX(_calc_누적빈도!T:T,$A47)-INDEX(_calc_누적빈도!T:T,$A47-기준450회_후보!$B$1)</f>
        <v>65</v>
      </c>
      <c r="U47">
        <f>INDEX(_calc_누적빈도!U:U,$A47)-INDEX(_calc_누적빈도!U:U,$A47-기준450회_후보!$B$1)</f>
        <v>49</v>
      </c>
      <c r="V47">
        <f>INDEX(_calc_누적빈도!V:V,$A47)-INDEX(_calc_누적빈도!V:V,$A47-기준450회_후보!$B$1)</f>
        <v>69</v>
      </c>
      <c r="W47">
        <f>INDEX(_calc_누적빈도!W:W,$A47)-INDEX(_calc_누적빈도!W:W,$A47-기준450회_후보!$B$1)</f>
        <v>56</v>
      </c>
      <c r="X47">
        <f>INDEX(_calc_누적빈도!X:X,$A47)-INDEX(_calc_누적빈도!X:X,$A47-기준450회_후보!$B$1)</f>
        <v>51</v>
      </c>
      <c r="Y47">
        <f>INDEX(_calc_누적빈도!Y:Y,$A47)-INDEX(_calc_누적빈도!Y:Y,$A47-기준450회_후보!$B$1)</f>
        <v>63</v>
      </c>
      <c r="Z47">
        <f>INDEX(_calc_누적빈도!Z:Z,$A47)-INDEX(_calc_누적빈도!Z:Z,$A47-기준450회_후보!$B$1)</f>
        <v>47</v>
      </c>
      <c r="AA47">
        <f>INDEX(_calc_누적빈도!AA:AA,$A47)-INDEX(_calc_누적빈도!AA:AA,$A47-기준450회_후보!$B$1)</f>
        <v>62</v>
      </c>
      <c r="AB47">
        <f>INDEX(_calc_누적빈도!AB:AB,$A47)-INDEX(_calc_누적빈도!AB:AB,$A47-기준450회_후보!$B$1)</f>
        <v>55</v>
      </c>
      <c r="AC47">
        <f>INDEX(_calc_누적빈도!AC:AC,$A47)-INDEX(_calc_누적빈도!AC:AC,$A47-기준450회_후보!$B$1)</f>
        <v>63</v>
      </c>
      <c r="AD47">
        <f>INDEX(_calc_누적빈도!AD:AD,$A47)-INDEX(_calc_누적빈도!AD:AD,$A47-기준450회_후보!$B$1)</f>
        <v>59</v>
      </c>
      <c r="AE47">
        <f>INDEX(_calc_누적빈도!AE:AE,$A47)-INDEX(_calc_누적빈도!AE:AE,$A47-기준450회_후보!$B$1)</f>
        <v>65</v>
      </c>
      <c r="AF47">
        <f>INDEX(_calc_누적빈도!AF:AF,$A47)-INDEX(_calc_누적빈도!AF:AF,$A47-기준450회_후보!$B$1)</f>
        <v>61</v>
      </c>
      <c r="AG47">
        <f>INDEX(_calc_누적빈도!AG:AG,$A47)-INDEX(_calc_누적빈도!AG:AG,$A47-기준450회_후보!$B$1)</f>
        <v>51</v>
      </c>
      <c r="AH47">
        <f>INDEX(_calc_누적빈도!AH:AH,$A47)-INDEX(_calc_누적빈도!AH:AH,$A47-기준450회_후보!$B$1)</f>
        <v>67</v>
      </c>
      <c r="AI47">
        <f>INDEX(_calc_누적빈도!AI:AI,$A47)-INDEX(_calc_누적빈도!AI:AI,$A47-기준450회_후보!$B$1)</f>
        <v>64</v>
      </c>
      <c r="AJ47">
        <f>INDEX(_calc_누적빈도!AJ:AJ,$A47)-INDEX(_calc_누적빈도!AJ:AJ,$A47-기준450회_후보!$B$1)</f>
        <v>63</v>
      </c>
      <c r="AK47">
        <f>INDEX(_calc_누적빈도!AK:AK,$A47)-INDEX(_calc_누적빈도!AK:AK,$A47-기준450회_후보!$B$1)</f>
        <v>61</v>
      </c>
      <c r="AL47">
        <f>INDEX(_calc_누적빈도!AL:AL,$A47)-INDEX(_calc_누적빈도!AL:AL,$A47-기준450회_후보!$B$1)</f>
        <v>58</v>
      </c>
      <c r="AM47">
        <f>INDEX(_calc_누적빈도!AM:AM,$A47)-INDEX(_calc_누적빈도!AM:AM,$A47-기준450회_후보!$B$1)</f>
        <v>71</v>
      </c>
      <c r="AN47">
        <f>INDEX(_calc_누적빈도!AN:AN,$A47)-INDEX(_calc_누적빈도!AN:AN,$A47-기준450회_후보!$B$1)</f>
        <v>64</v>
      </c>
      <c r="AO47">
        <f>INDEX(_calc_누적빈도!AO:AO,$A47)-INDEX(_calc_누적빈도!AO:AO,$A47-기준450회_후보!$B$1)</f>
        <v>54</v>
      </c>
      <c r="AP47">
        <f>INDEX(_calc_누적빈도!AP:AP,$A47)-INDEX(_calc_누적빈도!AP:AP,$A47-기준450회_후보!$B$1)</f>
        <v>54</v>
      </c>
      <c r="AQ47">
        <f>INDEX(_calc_누적빈도!AQ:AQ,$A47)-INDEX(_calc_누적빈도!AQ:AQ,$A47-기준450회_후보!$B$1)</f>
        <v>61</v>
      </c>
      <c r="AR47">
        <f>INDEX(_calc_누적빈도!AR:AR,$A47)-INDEX(_calc_누적빈도!AR:AR,$A47-기준450회_후보!$B$1)</f>
        <v>60</v>
      </c>
      <c r="AS47">
        <f>INDEX(_calc_누적빈도!AS:AS,$A47)-INDEX(_calc_누적빈도!AS:AS,$A47-기준450회_후보!$B$1)</f>
        <v>56</v>
      </c>
      <c r="AT47">
        <f>INDEX(_calc_누적빈도!AT:AT,$A47)-INDEX(_calc_누적빈도!AT:AT,$A47-기준450회_후보!$B$1)</f>
        <v>68</v>
      </c>
      <c r="AU47">
        <f>(RANK(_calc_라운드기준!B47,_calc_라운드기준!$B47:$AT47,0)+COUNTIFS(_calc_라운드기준!$B47:$AT47,_calc_라운드기준!B47,$B$1:$AT$1,"&lt;"&amp;1))-(RANK(B47,$B47:$AT47,0)+COUNTIFS($B47:$AT47,B47,$B$1:$AT$1,"&lt;"&amp;1))</f>
        <v>-4</v>
      </c>
      <c r="AV47">
        <f>(RANK(_calc_라운드기준!C47,_calc_라운드기준!$B47:$AT47,0)+COUNTIFS(_calc_라운드기준!$B47:$AT47,_calc_라운드기준!C47,$B$1:$AT$1,"&lt;"&amp;2))-(RANK(C47,$B47:$AT47,0)+COUNTIFS($B47:$AT47,C47,$B$1:$AT$1,"&lt;"&amp;2))</f>
        <v>1</v>
      </c>
      <c r="AW47">
        <f>(RANK(_calc_라운드기준!D47,_calc_라운드기준!$B47:$AT47,0)+COUNTIFS(_calc_라운드기준!$B47:$AT47,_calc_라운드기준!D47,$B$1:$AT$1,"&lt;"&amp;3))-(RANK(D47,$B47:$AT47,0)+COUNTIFS($B47:$AT47,D47,$B$1:$AT$1,"&lt;"&amp;3))</f>
        <v>-5</v>
      </c>
      <c r="AX47">
        <f>(RANK(_calc_라운드기준!E47,_calc_라운드기준!$B47:$AT47,0)+COUNTIFS(_calc_라운드기준!$B47:$AT47,_calc_라운드기준!E47,$B$1:$AT$1,"&lt;"&amp;4))-(RANK(E47,$B47:$AT47,0)+COUNTIFS($B47:$AT47,E47,$B$1:$AT$1,"&lt;"&amp;4))</f>
        <v>-7</v>
      </c>
      <c r="AY47">
        <f>(RANK(_calc_라운드기준!F47,_calc_라운드기준!$B47:$AT47,0)+COUNTIFS(_calc_라운드기준!$B47:$AT47,_calc_라운드기준!F47,$B$1:$AT$1,"&lt;"&amp;5))-(RANK(F47,$B47:$AT47,0)+COUNTIFS($B47:$AT47,F47,$B$1:$AT$1,"&lt;"&amp;5))</f>
        <v>-21</v>
      </c>
      <c r="AZ47">
        <f>(RANK(_calc_라운드기준!G47,_calc_라운드기준!$B47:$AT47,0)+COUNTIFS(_calc_라운드기준!$B47:$AT47,_calc_라운드기준!G47,$B$1:$AT$1,"&lt;"&amp;6))-(RANK(G47,$B47:$AT47,0)+COUNTIFS($B47:$AT47,G47,$B$1:$AT$1,"&lt;"&amp;6))</f>
        <v>12</v>
      </c>
      <c r="BA47">
        <f>(RANK(_calc_라운드기준!H47,_calc_라운드기준!$B47:$AT47,0)+COUNTIFS(_calc_라운드기준!$B47:$AT47,_calc_라운드기준!H47,$B$1:$AT$1,"&lt;"&amp;7))-(RANK(H47,$B47:$AT47,0)+COUNTIFS($B47:$AT47,H47,$B$1:$AT$1,"&lt;"&amp;7))</f>
        <v>-10</v>
      </c>
      <c r="BB47">
        <f>(RANK(_calc_라운드기준!I47,_calc_라운드기준!$B47:$AT47,0)+COUNTIFS(_calc_라운드기준!$B47:$AT47,_calc_라운드기준!I47,$B$1:$AT$1,"&lt;"&amp;8))-(RANK(I47,$B47:$AT47,0)+COUNTIFS($B47:$AT47,I47,$B$1:$AT$1,"&lt;"&amp;8))</f>
        <v>-37</v>
      </c>
      <c r="BC47">
        <f>(RANK(_calc_라운드기준!J47,_calc_라운드기준!$B47:$AT47,0)+COUNTIFS(_calc_라운드기준!$B47:$AT47,_calc_라운드기준!J47,$B$1:$AT$1,"&lt;"&amp;9))-(RANK(J47,$B47:$AT47,0)+COUNTIFS($B47:$AT47,J47,$B$1:$AT$1,"&lt;"&amp;9))</f>
        <v>-28</v>
      </c>
      <c r="BD47">
        <f>(RANK(_calc_라운드기준!K47,_calc_라운드기준!$B47:$AT47,0)+COUNTIFS(_calc_라운드기준!$B47:$AT47,_calc_라운드기준!K47,$B$1:$AT$1,"&lt;"&amp;10))-(RANK(K47,$B47:$AT47,0)+COUNTIFS($B47:$AT47,K47,$B$1:$AT$1,"&lt;"&amp;10))</f>
        <v>6</v>
      </c>
      <c r="BE47">
        <f>(RANK(_calc_라운드기준!L47,_calc_라운드기준!$B47:$AT47,0)+COUNTIFS(_calc_라운드기준!$B47:$AT47,_calc_라운드기준!L47,$B$1:$AT$1,"&lt;"&amp;11))-(RANK(L47,$B47:$AT47,0)+COUNTIFS($B47:$AT47,L47,$B$1:$AT$1,"&lt;"&amp;11))</f>
        <v>11</v>
      </c>
      <c r="BF47">
        <f>(RANK(_calc_라운드기준!M47,_calc_라운드기준!$B47:$AT47,0)+COUNTIFS(_calc_라운드기준!$B47:$AT47,_calc_라운드기준!M47,$B$1:$AT$1,"&lt;"&amp;12))-(RANK(M47,$B47:$AT47,0)+COUNTIFS($B47:$AT47,M47,$B$1:$AT$1,"&lt;"&amp;12))</f>
        <v>8</v>
      </c>
      <c r="BG47">
        <f>(RANK(_calc_라운드기준!N47,_calc_라운드기준!$B47:$AT47,0)+COUNTIFS(_calc_라운드기준!$B47:$AT47,_calc_라운드기준!N47,$B$1:$AT$1,"&lt;"&amp;13))-(RANK(N47,$B47:$AT47,0)+COUNTIFS($B47:$AT47,N47,$B$1:$AT$1,"&lt;"&amp;13))</f>
        <v>3</v>
      </c>
      <c r="BH47">
        <f>(RANK(_calc_라운드기준!O47,_calc_라운드기준!$B47:$AT47,0)+COUNTIFS(_calc_라운드기준!$B47:$AT47,_calc_라운드기준!O47,$B$1:$AT$1,"&lt;"&amp;14))-(RANK(O47,$B47:$AT47,0)+COUNTIFS($B47:$AT47,O47,$B$1:$AT$1,"&lt;"&amp;14))</f>
        <v>25</v>
      </c>
      <c r="BI47">
        <f>(RANK(_calc_라운드기준!P47,_calc_라운드기준!$B47:$AT47,0)+COUNTIFS(_calc_라운드기준!$B47:$AT47,_calc_라운드기준!P47,$B$1:$AT$1,"&lt;"&amp;15))-(RANK(P47,$B47:$AT47,0)+COUNTIFS($B47:$AT47,P47,$B$1:$AT$1,"&lt;"&amp;15))</f>
        <v>-14</v>
      </c>
      <c r="BJ47">
        <f>(RANK(_calc_라운드기준!Q47,_calc_라운드기준!$B47:$AT47,0)+COUNTIFS(_calc_라운드기준!$B47:$AT47,_calc_라운드기준!Q47,$B$1:$AT$1,"&lt;"&amp;16))-(RANK(Q47,$B47:$AT47,0)+COUNTIFS($B47:$AT47,Q47,$B$1:$AT$1,"&lt;"&amp;16))</f>
        <v>10</v>
      </c>
      <c r="BK47">
        <f>(RANK(_calc_라운드기준!R47,_calc_라운드기준!$B47:$AT47,0)+COUNTIFS(_calc_라운드기준!$B47:$AT47,_calc_라운드기준!R47,$B$1:$AT$1,"&lt;"&amp;17))-(RANK(R47,$B47:$AT47,0)+COUNTIFS($B47:$AT47,R47,$B$1:$AT$1,"&lt;"&amp;17))</f>
        <v>8</v>
      </c>
      <c r="BL47">
        <f>(RANK(_calc_라운드기준!S47,_calc_라운드기준!$B47:$AT47,0)+COUNTIFS(_calc_라운드기준!$B47:$AT47,_calc_라운드기준!S47,$B$1:$AT$1,"&lt;"&amp;18))-(RANK(S47,$B47:$AT47,0)+COUNTIFS($B47:$AT47,S47,$B$1:$AT$1,"&lt;"&amp;18))</f>
        <v>17</v>
      </c>
      <c r="BM47">
        <f>(RANK(_calc_라운드기준!T47,_calc_라운드기준!$B47:$AT47,0)+COUNTIFS(_calc_라운드기준!$B47:$AT47,_calc_라운드기준!T47,$B$1:$AT$1,"&lt;"&amp;19))-(RANK(T47,$B47:$AT47,0)+COUNTIFS($B47:$AT47,T47,$B$1:$AT$1,"&lt;"&amp;19))</f>
        <v>6</v>
      </c>
      <c r="BN47">
        <f>(RANK(_calc_라운드기준!U47,_calc_라운드기준!$B47:$AT47,0)+COUNTIFS(_calc_라운드기준!$B47:$AT47,_calc_라운드기준!U47,$B$1:$AT$1,"&lt;"&amp;20))-(RANK(U47,$B47:$AT47,0)+COUNTIFS($B47:$AT47,U47,$B$1:$AT$1,"&lt;"&amp;20))</f>
        <v>-16</v>
      </c>
      <c r="BO47">
        <f>(RANK(_calc_라운드기준!V47,_calc_라운드기준!$B47:$AT47,0)+COUNTIFS(_calc_라운드기준!$B47:$AT47,_calc_라운드기준!V47,$B$1:$AT$1,"&lt;"&amp;21))-(RANK(V47,$B47:$AT47,0)+COUNTIFS($B47:$AT47,V47,$B$1:$AT$1,"&lt;"&amp;21))</f>
        <v>22</v>
      </c>
      <c r="BP47">
        <f>(RANK(_calc_라운드기준!W47,_calc_라운드기준!$B47:$AT47,0)+COUNTIFS(_calc_라운드기준!$B47:$AT47,_calc_라운드기준!W47,$B$1:$AT$1,"&lt;"&amp;22))-(RANK(W47,$B47:$AT47,0)+COUNTIFS($B47:$AT47,W47,$B$1:$AT$1,"&lt;"&amp;22))</f>
        <v>11</v>
      </c>
      <c r="BQ47">
        <f>(RANK(_calc_라운드기준!X47,_calc_라운드기준!$B47:$AT47,0)+COUNTIFS(_calc_라운드기준!$B47:$AT47,_calc_라운드기준!X47,$B$1:$AT$1,"&lt;"&amp;23))-(RANK(X47,$B47:$AT47,0)+COUNTIFS($B47:$AT47,X47,$B$1:$AT$1,"&lt;"&amp;23))</f>
        <v>-26</v>
      </c>
      <c r="BR47">
        <f>(RANK(_calc_라운드기준!Y47,_calc_라운드기준!$B47:$AT47,0)+COUNTIFS(_calc_라운드기준!$B47:$AT47,_calc_라운드기준!Y47,$B$1:$AT$1,"&lt;"&amp;24))-(RANK(Y47,$B47:$AT47,0)+COUNTIFS($B47:$AT47,Y47,$B$1:$AT$1,"&lt;"&amp;24))</f>
        <v>1</v>
      </c>
      <c r="BS47">
        <f>(RANK(_calc_라운드기준!Z47,_calc_라운드기준!$B47:$AT47,0)+COUNTIFS(_calc_라운드기준!$B47:$AT47,_calc_라운드기준!Z47,$B$1:$AT$1,"&lt;"&amp;25))-(RANK(Z47,$B47:$AT47,0)+COUNTIFS($B47:$AT47,Z47,$B$1:$AT$1,"&lt;"&amp;25))</f>
        <v>-25</v>
      </c>
      <c r="BT47">
        <f>(RANK(_calc_라운드기준!AA47,_calc_라운드기준!$B47:$AT47,0)+COUNTIFS(_calc_라운드기준!$B47:$AT47,_calc_라운드기준!AA47,$B$1:$AT$1,"&lt;"&amp;26))-(RANK(AA47,$B47:$AT47,0)+COUNTIFS($B47:$AT47,AA47,$B$1:$AT$1,"&lt;"&amp;26))</f>
        <v>0</v>
      </c>
      <c r="BU47">
        <f>(RANK(_calc_라운드기준!AB47,_calc_라운드기준!$B47:$AT47,0)+COUNTIFS(_calc_라운드기준!$B47:$AT47,_calc_라운드기준!AB47,$B$1:$AT$1,"&lt;"&amp;27))-(RANK(AB47,$B47:$AT47,0)+COUNTIFS($B47:$AT47,AB47,$B$1:$AT$1,"&lt;"&amp;27))</f>
        <v>-30</v>
      </c>
      <c r="BV47">
        <f>(RANK(_calc_라운드기준!AC47,_calc_라운드기준!$B47:$AT47,0)+COUNTIFS(_calc_라운드기준!$B47:$AT47,_calc_라운드기준!AC47,$B$1:$AT$1,"&lt;"&amp;28))-(RANK(AC47,$B47:$AT47,0)+COUNTIFS($B47:$AT47,AC47,$B$1:$AT$1,"&lt;"&amp;28))</f>
        <v>-4</v>
      </c>
      <c r="BW47">
        <f>(RANK(_calc_라운드기준!AD47,_calc_라운드기준!$B47:$AT47,0)+COUNTIFS(_calc_라운드기준!$B47:$AT47,_calc_라운드기준!AD47,$B$1:$AT$1,"&lt;"&amp;29))-(RANK(AD47,$B47:$AT47,0)+COUNTIFS($B47:$AT47,AD47,$B$1:$AT$1,"&lt;"&amp;29))</f>
        <v>-12</v>
      </c>
      <c r="BX47">
        <f>(RANK(_calc_라운드기준!AE47,_calc_라운드기준!$B47:$AT47,0)+COUNTIFS(_calc_라운드기준!$B47:$AT47,_calc_라운드기준!AE47,$B$1:$AT$1,"&lt;"&amp;30))-(RANK(AE47,$B47:$AT47,0)+COUNTIFS($B47:$AT47,AE47,$B$1:$AT$1,"&lt;"&amp;30))</f>
        <v>16</v>
      </c>
      <c r="BY47">
        <f>(RANK(_calc_라운드기준!AF47,_calc_라운드기준!$B47:$AT47,0)+COUNTIFS(_calc_라운드기준!$B47:$AT47,_calc_라운드기준!AF47,$B$1:$AT$1,"&lt;"&amp;31))-(RANK(AF47,$B47:$AT47,0)+COUNTIFS($B47:$AT47,AF47,$B$1:$AT$1,"&lt;"&amp;31))</f>
        <v>16</v>
      </c>
      <c r="BZ47">
        <f>(RANK(_calc_라운드기준!AG47,_calc_라운드기준!$B47:$AT47,0)+COUNTIFS(_calc_라운드기준!$B47:$AT47,_calc_라운드기준!AG47,$B$1:$AT$1,"&lt;"&amp;32))-(RANK(AG47,$B47:$AT47,0)+COUNTIFS($B47:$AT47,AG47,$B$1:$AT$1,"&lt;"&amp;32))</f>
        <v>-11</v>
      </c>
      <c r="CA47">
        <f>(RANK(_calc_라운드기준!AH47,_calc_라운드기준!$B47:$AT47,0)+COUNTIFS(_calc_라운드기준!$B47:$AT47,_calc_라운드기준!AH47,$B$1:$AT$1,"&lt;"&amp;33))-(RANK(AH47,$B47:$AT47,0)+COUNTIFS($B47:$AT47,AH47,$B$1:$AT$1,"&lt;"&amp;33))</f>
        <v>20</v>
      </c>
      <c r="CB47">
        <f>(RANK(_calc_라운드기준!AI47,_calc_라운드기준!$B47:$AT47,0)+COUNTIFS(_calc_라운드기준!$B47:$AT47,_calc_라운드기준!AI47,$B$1:$AT$1,"&lt;"&amp;34))-(RANK(AI47,$B47:$AT47,0)+COUNTIFS($B47:$AT47,AI47,$B$1:$AT$1,"&lt;"&amp;34))</f>
        <v>30</v>
      </c>
      <c r="CC47">
        <f>(RANK(_calc_라운드기준!AJ47,_calc_라운드기준!$B47:$AT47,0)+COUNTIFS(_calc_라운드기준!$B47:$AT47,_calc_라운드기준!AJ47,$B$1:$AT$1,"&lt;"&amp;35))-(RANK(AJ47,$B47:$AT47,0)+COUNTIFS($B47:$AT47,AJ47,$B$1:$AT$1,"&lt;"&amp;35))</f>
        <v>2</v>
      </c>
      <c r="CD47">
        <f>(RANK(_calc_라운드기준!AK47,_calc_라운드기준!$B47:$AT47,0)+COUNTIFS(_calc_라운드기준!$B47:$AT47,_calc_라운드기준!AK47,$B$1:$AT$1,"&lt;"&amp;36))-(RANK(AK47,$B47:$AT47,0)+COUNTIFS($B47:$AT47,AK47,$B$1:$AT$1,"&lt;"&amp;36))</f>
        <v>0</v>
      </c>
      <c r="CE47">
        <f>(RANK(_calc_라운드기준!AL47,_calc_라운드기준!$B47:$AT47,0)+COUNTIFS(_calc_라운드기준!$B47:$AT47,_calc_라운드기준!AL47,$B$1:$AT$1,"&lt;"&amp;37))-(RANK(AL47,$B47:$AT47,0)+COUNTIFS($B47:$AT47,AL47,$B$1:$AT$1,"&lt;"&amp;37))</f>
        <v>-22</v>
      </c>
      <c r="CF47">
        <f>(RANK(_calc_라운드기준!AM47,_calc_라운드기준!$B47:$AT47,0)+COUNTIFS(_calc_라운드기준!$B47:$AT47,_calc_라운드기준!AM47,$B$1:$AT$1,"&lt;"&amp;38))-(RANK(AM47,$B47:$AT47,0)+COUNTIFS($B47:$AT47,AM47,$B$1:$AT$1,"&lt;"&amp;38))</f>
        <v>5</v>
      </c>
      <c r="CG47">
        <f>(RANK(_calc_라운드기준!AN47,_calc_라운드기준!$B47:$AT47,0)+COUNTIFS(_calc_라운드기준!$B47:$AT47,_calc_라운드기준!AN47,$B$1:$AT$1,"&lt;"&amp;39))-(RANK(AN47,$B47:$AT47,0)+COUNTIFS($B47:$AT47,AN47,$B$1:$AT$1,"&lt;"&amp;39))</f>
        <v>-10</v>
      </c>
      <c r="CH47">
        <f>(RANK(_calc_라운드기준!AO47,_calc_라운드기준!$B47:$AT47,0)+COUNTIFS(_calc_라운드기준!$B47:$AT47,_calc_라운드기준!AO47,$B$1:$AT$1,"&lt;"&amp;40))-(RANK(AO47,$B47:$AT47,0)+COUNTIFS($B47:$AT47,AO47,$B$1:$AT$1,"&lt;"&amp;40))</f>
        <v>-12</v>
      </c>
      <c r="CI47">
        <f>(RANK(_calc_라운드기준!AP47,_calc_라운드기준!$B47:$AT47,0)+COUNTIFS(_calc_라운드기준!$B47:$AT47,_calc_라운드기준!AP47,$B$1:$AT$1,"&lt;"&amp;41))-(RANK(AP47,$B47:$AT47,0)+COUNTIFS($B47:$AT47,AP47,$B$1:$AT$1,"&lt;"&amp;41))</f>
        <v>2</v>
      </c>
      <c r="CJ47">
        <f>(RANK(_calc_라운드기준!AQ47,_calc_라운드기준!$B47:$AT47,0)+COUNTIFS(_calc_라운드기준!$B47:$AT47,_calc_라운드기준!AQ47,$B$1:$AT$1,"&lt;"&amp;42))-(RANK(AQ47,$B47:$AT47,0)+COUNTIFS($B47:$AT47,AQ47,$B$1:$AT$1,"&lt;"&amp;42))</f>
        <v>8</v>
      </c>
      <c r="CK47">
        <f>(RANK(_calc_라운드기준!AR47,_calc_라운드기준!$B47:$AT47,0)+COUNTIFS(_calc_라운드기준!$B47:$AT47,_calc_라운드기준!AR47,$B$1:$AT$1,"&lt;"&amp;43))-(RANK(AR47,$B47:$AT47,0)+COUNTIFS($B47:$AT47,AR47,$B$1:$AT$1,"&lt;"&amp;43))</f>
        <v>18</v>
      </c>
      <c r="CL47">
        <f>(RANK(_calc_라운드기준!AS47,_calc_라운드기준!$B47:$AT47,0)+COUNTIFS(_calc_라운드기준!$B47:$AT47,_calc_라운드기준!AS47,$B$1:$AT$1,"&lt;"&amp;44))-(RANK(AS47,$B47:$AT47,0)+COUNTIFS($B47:$AT47,AS47,$B$1:$AT$1,"&lt;"&amp;44))</f>
        <v>13</v>
      </c>
      <c r="CM47">
        <f>(RANK(_calc_라운드기준!AT47,_calc_라운드기준!$B47:$AT47,0)+COUNTIFS(_calc_라운드기준!$B47:$AT47,_calc_라운드기준!AT47,$B$1:$AT$1,"&lt;"&amp;45))-(RANK(AT47,$B47:$AT47,0)+COUNTIFS($B47:$AT47,AT47,$B$1:$AT$1,"&lt;"&amp;45))</f>
        <v>23</v>
      </c>
      <c r="CN47">
        <f t="shared" si="45"/>
        <v>28</v>
      </c>
      <c r="CO47">
        <f t="shared" si="46"/>
        <v>24</v>
      </c>
      <c r="CP47">
        <f t="shared" si="47"/>
        <v>30</v>
      </c>
      <c r="CQ47">
        <f t="shared" si="48"/>
        <v>31</v>
      </c>
      <c r="CR47">
        <f t="shared" si="49"/>
        <v>39</v>
      </c>
      <c r="CS47">
        <f t="shared" si="50"/>
        <v>11</v>
      </c>
      <c r="CT47">
        <f t="shared" si="51"/>
        <v>32</v>
      </c>
      <c r="CU47">
        <f t="shared" si="52"/>
        <v>45</v>
      </c>
      <c r="CV47">
        <f t="shared" si="53"/>
        <v>43</v>
      </c>
      <c r="CW47">
        <f t="shared" si="54"/>
        <v>18</v>
      </c>
      <c r="CX47">
        <f t="shared" si="55"/>
        <v>12</v>
      </c>
      <c r="CY47">
        <f t="shared" si="56"/>
        <v>15</v>
      </c>
      <c r="CZ47">
        <f t="shared" si="57"/>
        <v>21</v>
      </c>
      <c r="DA47">
        <f t="shared" si="58"/>
        <v>2</v>
      </c>
      <c r="DB47">
        <f t="shared" si="59"/>
        <v>37</v>
      </c>
      <c r="DC47">
        <f t="shared" si="60"/>
        <v>14</v>
      </c>
      <c r="DD47">
        <f t="shared" si="61"/>
        <v>16</v>
      </c>
      <c r="DE47">
        <f t="shared" si="62"/>
        <v>7</v>
      </c>
      <c r="DF47">
        <f t="shared" si="63"/>
        <v>19</v>
      </c>
      <c r="DG47">
        <f t="shared" si="64"/>
        <v>38</v>
      </c>
      <c r="DH47">
        <f t="shared" si="65"/>
        <v>4</v>
      </c>
      <c r="DI47">
        <f t="shared" si="66"/>
        <v>13</v>
      </c>
      <c r="DJ47">
        <f t="shared" si="67"/>
        <v>42</v>
      </c>
      <c r="DK47">
        <f t="shared" si="68"/>
        <v>25</v>
      </c>
      <c r="DL47">
        <f t="shared" si="69"/>
        <v>41</v>
      </c>
      <c r="DM47">
        <f t="shared" si="70"/>
        <v>26</v>
      </c>
      <c r="DN47">
        <f t="shared" si="71"/>
        <v>44</v>
      </c>
      <c r="DO47">
        <f t="shared" si="72"/>
        <v>29</v>
      </c>
      <c r="DP47">
        <f t="shared" si="73"/>
        <v>35</v>
      </c>
      <c r="DQ47">
        <f t="shared" si="74"/>
        <v>8</v>
      </c>
      <c r="DR47">
        <f t="shared" si="75"/>
        <v>9</v>
      </c>
      <c r="DS47">
        <f t="shared" si="76"/>
        <v>34</v>
      </c>
      <c r="DT47">
        <f t="shared" si="77"/>
        <v>5</v>
      </c>
      <c r="DU47">
        <f t="shared" si="78"/>
        <v>1</v>
      </c>
      <c r="DV47">
        <f t="shared" si="79"/>
        <v>22</v>
      </c>
      <c r="DW47">
        <f t="shared" si="80"/>
        <v>27</v>
      </c>
      <c r="DX47">
        <f t="shared" si="81"/>
        <v>40</v>
      </c>
      <c r="DY47">
        <f t="shared" si="82"/>
        <v>20</v>
      </c>
      <c r="DZ47">
        <f t="shared" si="83"/>
        <v>33</v>
      </c>
      <c r="EA47">
        <f t="shared" si="84"/>
        <v>36</v>
      </c>
      <c r="EB47">
        <f t="shared" si="85"/>
        <v>23</v>
      </c>
      <c r="EC47">
        <f t="shared" si="86"/>
        <v>17</v>
      </c>
      <c r="ED47">
        <f t="shared" si="87"/>
        <v>6</v>
      </c>
      <c r="EE47">
        <f t="shared" si="88"/>
        <v>10</v>
      </c>
      <c r="EF47">
        <f t="shared" si="89"/>
        <v>3</v>
      </c>
    </row>
    <row r="48" spans="1:136" ht="16.5" customHeight="1">
      <c r="A48">
        <f>_calc_라운드기준!A48</f>
        <v>1198</v>
      </c>
      <c r="B48">
        <f>INDEX(_calc_누적빈도!B:B,$A48)-INDEX(_calc_누적빈도!B:B,$A48-기준450회_후보!$B$1)</f>
        <v>53</v>
      </c>
      <c r="C48">
        <f>INDEX(_calc_누적빈도!C:C,$A48)-INDEX(_calc_누적빈도!C:C,$A48-기준450회_후보!$B$1)</f>
        <v>51</v>
      </c>
      <c r="D48">
        <f>INDEX(_calc_누적빈도!D:D,$A48)-INDEX(_calc_누적빈도!D:D,$A48-기준450회_후보!$B$1)</f>
        <v>69</v>
      </c>
      <c r="E48">
        <f>INDEX(_calc_누적빈도!E:E,$A48)-INDEX(_calc_누적빈도!E:E,$A48-기준450회_후보!$B$1)</f>
        <v>50</v>
      </c>
      <c r="F48">
        <f>INDEX(_calc_누적빈도!F:F,$A48)-INDEX(_calc_누적빈도!F:F,$A48-기준450회_후보!$B$1)</f>
        <v>45</v>
      </c>
      <c r="G48">
        <f>INDEX(_calc_누적빈도!G:G,$A48)-INDEX(_calc_누적빈도!G:G,$A48-기준450회_후보!$B$1)</f>
        <v>69</v>
      </c>
      <c r="H48">
        <f>INDEX(_calc_누적빈도!H:H,$A48)-INDEX(_calc_누적빈도!H:H,$A48-기준450회_후보!$B$1)</f>
        <v>63</v>
      </c>
      <c r="I48">
        <f>INDEX(_calc_누적빈도!I:I,$A48)-INDEX(_calc_누적빈도!I:I,$A48-기준450회_후보!$B$1)</f>
        <v>47</v>
      </c>
      <c r="J48">
        <f>INDEX(_calc_누적빈도!J:J,$A48)-INDEX(_calc_누적빈도!J:J,$A48-기준450회_후보!$B$1)</f>
        <v>56</v>
      </c>
      <c r="K48">
        <f>INDEX(_calc_누적빈도!K:K,$A48)-INDEX(_calc_누적빈도!K:K,$A48-기준450회_후보!$B$1)</f>
        <v>55</v>
      </c>
      <c r="L48">
        <f>INDEX(_calc_누적빈도!L:L,$A48)-INDEX(_calc_누적빈도!L:L,$A48-기준450회_후보!$B$1)</f>
        <v>60</v>
      </c>
      <c r="M48">
        <f>INDEX(_calc_누적빈도!M:M,$A48)-INDEX(_calc_누적빈도!M:M,$A48-기준450회_후보!$B$1)</f>
        <v>79</v>
      </c>
      <c r="N48">
        <f>INDEX(_calc_누적빈도!N:N,$A48)-INDEX(_calc_누적빈도!N:N,$A48-기준450회_후보!$B$1)</f>
        <v>69</v>
      </c>
      <c r="O48">
        <f>INDEX(_calc_누적빈도!O:O,$A48)-INDEX(_calc_누적빈도!O:O,$A48-기준450회_후보!$B$1)</f>
        <v>63</v>
      </c>
      <c r="P48">
        <f>INDEX(_calc_누적빈도!P:P,$A48)-INDEX(_calc_누적빈도!P:P,$A48-기준450회_후보!$B$1)</f>
        <v>60</v>
      </c>
      <c r="Q48">
        <f>INDEX(_calc_누적빈도!Q:Q,$A48)-INDEX(_calc_누적빈도!Q:Q,$A48-기준450회_후보!$B$1)</f>
        <v>71</v>
      </c>
      <c r="R48">
        <f>INDEX(_calc_누적빈도!R:R,$A48)-INDEX(_calc_누적빈도!R:R,$A48-기준450회_후보!$B$1)</f>
        <v>58</v>
      </c>
      <c r="S48">
        <f>INDEX(_calc_누적빈도!S:S,$A48)-INDEX(_calc_누적빈도!S:S,$A48-기준450회_후보!$B$1)</f>
        <v>68</v>
      </c>
      <c r="T48">
        <f>INDEX(_calc_누적빈도!T:T,$A48)-INDEX(_calc_누적빈도!T:T,$A48-기준450회_후보!$B$1)</f>
        <v>65</v>
      </c>
      <c r="U48">
        <f>INDEX(_calc_누적빈도!U:U,$A48)-INDEX(_calc_누적빈도!U:U,$A48-기준450회_후보!$B$1)</f>
        <v>49</v>
      </c>
      <c r="V48">
        <f>INDEX(_calc_누적빈도!V:V,$A48)-INDEX(_calc_누적빈도!V:V,$A48-기준450회_후보!$B$1)</f>
        <v>69</v>
      </c>
      <c r="W48">
        <f>INDEX(_calc_누적빈도!W:W,$A48)-INDEX(_calc_누적빈도!W:W,$A48-기준450회_후보!$B$1)</f>
        <v>57</v>
      </c>
      <c r="X48">
        <f>INDEX(_calc_누적빈도!X:X,$A48)-INDEX(_calc_누적빈도!X:X,$A48-기준450회_후보!$B$1)</f>
        <v>51</v>
      </c>
      <c r="Y48">
        <f>INDEX(_calc_누적빈도!Y:Y,$A48)-INDEX(_calc_누적빈도!Y:Y,$A48-기준450회_후보!$B$1)</f>
        <v>63</v>
      </c>
      <c r="Z48">
        <f>INDEX(_calc_누적빈도!Z:Z,$A48)-INDEX(_calc_누적빈도!Z:Z,$A48-기준450회_후보!$B$1)</f>
        <v>47</v>
      </c>
      <c r="AA48">
        <f>INDEX(_calc_누적빈도!AA:AA,$A48)-INDEX(_calc_누적빈도!AA:AA,$A48-기준450회_후보!$B$1)</f>
        <v>61</v>
      </c>
      <c r="AB48">
        <f>INDEX(_calc_누적빈도!AB:AB,$A48)-INDEX(_calc_누적빈도!AB:AB,$A48-기준450회_후보!$B$1)</f>
        <v>55</v>
      </c>
      <c r="AC48">
        <f>INDEX(_calc_누적빈도!AC:AC,$A48)-INDEX(_calc_누적빈도!AC:AC,$A48-기준450회_후보!$B$1)</f>
        <v>63</v>
      </c>
      <c r="AD48">
        <f>INDEX(_calc_누적빈도!AD:AD,$A48)-INDEX(_calc_누적빈도!AD:AD,$A48-기준450회_후보!$B$1)</f>
        <v>59</v>
      </c>
      <c r="AE48">
        <f>INDEX(_calc_누적빈도!AE:AE,$A48)-INDEX(_calc_누적빈도!AE:AE,$A48-기준450회_후보!$B$1)</f>
        <v>64</v>
      </c>
      <c r="AF48">
        <f>INDEX(_calc_누적빈도!AF:AF,$A48)-INDEX(_calc_누적빈도!AF:AF,$A48-기준450회_후보!$B$1)</f>
        <v>62</v>
      </c>
      <c r="AG48">
        <f>INDEX(_calc_누적빈도!AG:AG,$A48)-INDEX(_calc_누적빈도!AG:AG,$A48-기준450회_후보!$B$1)</f>
        <v>52</v>
      </c>
      <c r="AH48">
        <f>INDEX(_calc_누적빈도!AH:AH,$A48)-INDEX(_calc_누적빈도!AH:AH,$A48-기준450회_후보!$B$1)</f>
        <v>66</v>
      </c>
      <c r="AI48">
        <f>INDEX(_calc_누적빈도!AI:AI,$A48)-INDEX(_calc_누적빈도!AI:AI,$A48-기준450회_후보!$B$1)</f>
        <v>64</v>
      </c>
      <c r="AJ48">
        <f>INDEX(_calc_누적빈도!AJ:AJ,$A48)-INDEX(_calc_누적빈도!AJ:AJ,$A48-기준450회_후보!$B$1)</f>
        <v>63</v>
      </c>
      <c r="AK48">
        <f>INDEX(_calc_누적빈도!AK:AK,$A48)-INDEX(_calc_누적빈도!AK:AK,$A48-기준450회_후보!$B$1)</f>
        <v>61</v>
      </c>
      <c r="AL48">
        <f>INDEX(_calc_누적빈도!AL:AL,$A48)-INDEX(_calc_누적빈도!AL:AL,$A48-기준450회_후보!$B$1)</f>
        <v>58</v>
      </c>
      <c r="AM48">
        <f>INDEX(_calc_누적빈도!AM:AM,$A48)-INDEX(_calc_누적빈도!AM:AM,$A48-기준450회_후보!$B$1)</f>
        <v>70</v>
      </c>
      <c r="AN48">
        <f>INDEX(_calc_누적빈도!AN:AN,$A48)-INDEX(_calc_누적빈도!AN:AN,$A48-기준450회_후보!$B$1)</f>
        <v>63</v>
      </c>
      <c r="AO48">
        <f>INDEX(_calc_누적빈도!AO:AO,$A48)-INDEX(_calc_누적빈도!AO:AO,$A48-기준450회_후보!$B$1)</f>
        <v>54</v>
      </c>
      <c r="AP48">
        <f>INDEX(_calc_누적빈도!AP:AP,$A48)-INDEX(_calc_누적빈도!AP:AP,$A48-기준450회_후보!$B$1)</f>
        <v>53</v>
      </c>
      <c r="AQ48">
        <f>INDEX(_calc_누적빈도!AQ:AQ,$A48)-INDEX(_calc_누적빈도!AQ:AQ,$A48-기준450회_후보!$B$1)</f>
        <v>61</v>
      </c>
      <c r="AR48">
        <f>INDEX(_calc_누적빈도!AR:AR,$A48)-INDEX(_calc_누적빈도!AR:AR,$A48-기준450회_후보!$B$1)</f>
        <v>60</v>
      </c>
      <c r="AS48">
        <f>INDEX(_calc_누적빈도!AS:AS,$A48)-INDEX(_calc_누적빈도!AS:AS,$A48-기준450회_후보!$B$1)</f>
        <v>56</v>
      </c>
      <c r="AT48">
        <f>INDEX(_calc_누적빈도!AT:AT,$A48)-INDEX(_calc_누적빈도!AT:AT,$A48-기준450회_후보!$B$1)</f>
        <v>68</v>
      </c>
      <c r="AU48">
        <f>(RANK(_calc_라운드기준!B48,_calc_라운드기준!$B48:$AT48,0)+COUNTIFS(_calc_라운드기준!$B48:$AT48,_calc_라운드기준!B48,$B$1:$AT$1,"&lt;"&amp;1))-(RANK(B48,$B48:$AT48,0)+COUNTIFS($B48:$AT48,B48,$B$1:$AT$1,"&lt;"&amp;1))</f>
        <v>-5</v>
      </c>
      <c r="AV48">
        <f>(RANK(_calc_라운드기준!C48,_calc_라운드기준!$B48:$AT48,0)+COUNTIFS(_calc_라운드기준!$B48:$AT48,_calc_라운드기준!C48,$B$1:$AT$1,"&lt;"&amp;2))-(RANK(C48,$B48:$AT48,0)+COUNTIFS($B48:$AT48,C48,$B$1:$AT$1,"&lt;"&amp;2))</f>
        <v>0</v>
      </c>
      <c r="AW48">
        <f>(RANK(_calc_라운드기준!D48,_calc_라운드기준!$B48:$AT48,0)+COUNTIFS(_calc_라운드기준!$B48:$AT48,_calc_라운드기준!D48,$B$1:$AT$1,"&lt;"&amp;3))-(RANK(D48,$B48:$AT48,0)+COUNTIFS($B48:$AT48,D48,$B$1:$AT$1,"&lt;"&amp;3))</f>
        <v>-3</v>
      </c>
      <c r="AX48">
        <f>(RANK(_calc_라운드기준!E48,_calc_라운드기준!$B48:$AT48,0)+COUNTIFS(_calc_라운드기준!$B48:$AT48,_calc_라운드기준!E48,$B$1:$AT$1,"&lt;"&amp;4))-(RANK(E48,$B48:$AT48,0)+COUNTIFS($B48:$AT48,E48,$B$1:$AT$1,"&lt;"&amp;4))</f>
        <v>-9</v>
      </c>
      <c r="AY48">
        <f>(RANK(_calc_라운드기준!F48,_calc_라운드기준!$B48:$AT48,0)+COUNTIFS(_calc_라운드기준!$B48:$AT48,_calc_라운드기준!F48,$B$1:$AT$1,"&lt;"&amp;5))-(RANK(F48,$B48:$AT48,0)+COUNTIFS($B48:$AT48,F48,$B$1:$AT$1,"&lt;"&amp;5))</f>
        <v>-22</v>
      </c>
      <c r="AZ48">
        <f>(RANK(_calc_라운드기준!G48,_calc_라운드기준!$B48:$AT48,0)+COUNTIFS(_calc_라운드기준!$B48:$AT48,_calc_라운드기준!G48,$B$1:$AT$1,"&lt;"&amp;6))-(RANK(G48,$B48:$AT48,0)+COUNTIFS($B48:$AT48,G48,$B$1:$AT$1,"&lt;"&amp;6))</f>
        <v>6</v>
      </c>
      <c r="BA48">
        <f>(RANK(_calc_라운드기준!H48,_calc_라운드기준!$B48:$AT48,0)+COUNTIFS(_calc_라운드기준!$B48:$AT48,_calc_라운드기준!H48,$B$1:$AT$1,"&lt;"&amp;7))-(RANK(H48,$B48:$AT48,0)+COUNTIFS($B48:$AT48,H48,$B$1:$AT$1,"&lt;"&amp;7))</f>
        <v>-10</v>
      </c>
      <c r="BB48">
        <f>(RANK(_calc_라운드기준!I48,_calc_라운드기준!$B48:$AT48,0)+COUNTIFS(_calc_라운드기준!$B48:$AT48,_calc_라운드기준!I48,$B$1:$AT$1,"&lt;"&amp;8))-(RANK(I48,$B48:$AT48,0)+COUNTIFS($B48:$AT48,I48,$B$1:$AT$1,"&lt;"&amp;8))</f>
        <v>-38</v>
      </c>
      <c r="BC48">
        <f>(RANK(_calc_라운드기준!J48,_calc_라운드기준!$B48:$AT48,0)+COUNTIFS(_calc_라운드기준!$B48:$AT48,_calc_라운드기준!J48,$B$1:$AT$1,"&lt;"&amp;9))-(RANK(J48,$B48:$AT48,0)+COUNTIFS($B48:$AT48,J48,$B$1:$AT$1,"&lt;"&amp;9))</f>
        <v>-29</v>
      </c>
      <c r="BD48">
        <f>(RANK(_calc_라운드기준!K48,_calc_라운드기준!$B48:$AT48,0)+COUNTIFS(_calc_라운드기준!$B48:$AT48,_calc_라운드기준!K48,$B$1:$AT$1,"&lt;"&amp;10))-(RANK(K48,$B48:$AT48,0)+COUNTIFS($B48:$AT48,K48,$B$1:$AT$1,"&lt;"&amp;10))</f>
        <v>7</v>
      </c>
      <c r="BE48">
        <f>(RANK(_calc_라운드기준!L48,_calc_라운드기준!$B48:$AT48,0)+COUNTIFS(_calc_라운드기준!$B48:$AT48,_calc_라운드기준!L48,$B$1:$AT$1,"&lt;"&amp;11))-(RANK(L48,$B48:$AT48,0)+COUNTIFS($B48:$AT48,L48,$B$1:$AT$1,"&lt;"&amp;11))</f>
        <v>9</v>
      </c>
      <c r="BF48">
        <f>(RANK(_calc_라운드기준!M48,_calc_라운드기준!$B48:$AT48,0)+COUNTIFS(_calc_라운드기준!$B48:$AT48,_calc_라운드기준!M48,$B$1:$AT$1,"&lt;"&amp;12))-(RANK(M48,$B48:$AT48,0)+COUNTIFS($B48:$AT48,M48,$B$1:$AT$1,"&lt;"&amp;12))</f>
        <v>11</v>
      </c>
      <c r="BG48">
        <f>(RANK(_calc_라운드기준!N48,_calc_라운드기준!$B48:$AT48,0)+COUNTIFS(_calc_라운드기준!$B48:$AT48,_calc_라운드기준!N48,$B$1:$AT$1,"&lt;"&amp;13))-(RANK(N48,$B48:$AT48,0)+COUNTIFS($B48:$AT48,N48,$B$1:$AT$1,"&lt;"&amp;13))</f>
        <v>0</v>
      </c>
      <c r="BH48">
        <f>(RANK(_calc_라운드기준!O48,_calc_라운드기준!$B48:$AT48,0)+COUNTIFS(_calc_라운드기준!$B48:$AT48,_calc_라운드기준!O48,$B$1:$AT$1,"&lt;"&amp;14))-(RANK(O48,$B48:$AT48,0)+COUNTIFS($B48:$AT48,O48,$B$1:$AT$1,"&lt;"&amp;14))</f>
        <v>26</v>
      </c>
      <c r="BI48">
        <f>(RANK(_calc_라운드기준!P48,_calc_라운드기준!$B48:$AT48,0)+COUNTIFS(_calc_라운드기준!$B48:$AT48,_calc_라운드기준!P48,$B$1:$AT$1,"&lt;"&amp;15))-(RANK(P48,$B48:$AT48,0)+COUNTIFS($B48:$AT48,P48,$B$1:$AT$1,"&lt;"&amp;15))</f>
        <v>-18</v>
      </c>
      <c r="BJ48">
        <f>(RANK(_calc_라운드기준!Q48,_calc_라운드기준!$B48:$AT48,0)+COUNTIFS(_calc_라운드기준!$B48:$AT48,_calc_라운드기준!Q48,$B$1:$AT$1,"&lt;"&amp;16))-(RANK(Q48,$B48:$AT48,0)+COUNTIFS($B48:$AT48,Q48,$B$1:$AT$1,"&lt;"&amp;16))</f>
        <v>6</v>
      </c>
      <c r="BK48">
        <f>(RANK(_calc_라운드기준!R48,_calc_라운드기준!$B48:$AT48,0)+COUNTIFS(_calc_라운드기준!$B48:$AT48,_calc_라운드기준!R48,$B$1:$AT$1,"&lt;"&amp;17))-(RANK(R48,$B48:$AT48,0)+COUNTIFS($B48:$AT48,R48,$B$1:$AT$1,"&lt;"&amp;17))</f>
        <v>6</v>
      </c>
      <c r="BL48">
        <f>(RANK(_calc_라운드기준!S48,_calc_라운드기준!$B48:$AT48,0)+COUNTIFS(_calc_라운드기준!$B48:$AT48,_calc_라운드기준!S48,$B$1:$AT$1,"&lt;"&amp;18))-(RANK(S48,$B48:$AT48,0)+COUNTIFS($B48:$AT48,S48,$B$1:$AT$1,"&lt;"&amp;18))</f>
        <v>16</v>
      </c>
      <c r="BM48">
        <f>(RANK(_calc_라운드기준!T48,_calc_라운드기준!$B48:$AT48,0)+COUNTIFS(_calc_라운드기준!$B48:$AT48,_calc_라운드기준!T48,$B$1:$AT$1,"&lt;"&amp;19))-(RANK(T48,$B48:$AT48,0)+COUNTIFS($B48:$AT48,T48,$B$1:$AT$1,"&lt;"&amp;19))</f>
        <v>6</v>
      </c>
      <c r="BN48">
        <f>(RANK(_calc_라운드기준!U48,_calc_라운드기준!$B48:$AT48,0)+COUNTIFS(_calc_라운드기준!$B48:$AT48,_calc_라운드기준!U48,$B$1:$AT$1,"&lt;"&amp;20))-(RANK(U48,$B48:$AT48,0)+COUNTIFS($B48:$AT48,U48,$B$1:$AT$1,"&lt;"&amp;20))</f>
        <v>-17</v>
      </c>
      <c r="BO48">
        <f>(RANK(_calc_라운드기준!V48,_calc_라운드기준!$B48:$AT48,0)+COUNTIFS(_calc_라운드기준!$B48:$AT48,_calc_라운드기준!V48,$B$1:$AT$1,"&lt;"&amp;21))-(RANK(V48,$B48:$AT48,0)+COUNTIFS($B48:$AT48,V48,$B$1:$AT$1,"&lt;"&amp;21))</f>
        <v>19</v>
      </c>
      <c r="BP48">
        <f>(RANK(_calc_라운드기준!W48,_calc_라운드기준!$B48:$AT48,0)+COUNTIFS(_calc_라운드기준!$B48:$AT48,_calc_라운드기준!W48,$B$1:$AT$1,"&lt;"&amp;22))-(RANK(W48,$B48:$AT48,0)+COUNTIFS($B48:$AT48,W48,$B$1:$AT$1,"&lt;"&amp;22))</f>
        <v>5</v>
      </c>
      <c r="BQ48">
        <f>(RANK(_calc_라운드기준!X48,_calc_라운드기준!$B48:$AT48,0)+COUNTIFS(_calc_라운드기준!$B48:$AT48,_calc_라운드기준!X48,$B$1:$AT$1,"&lt;"&amp;23))-(RANK(X48,$B48:$AT48,0)+COUNTIFS($B48:$AT48,X48,$B$1:$AT$1,"&lt;"&amp;23))</f>
        <v>-27</v>
      </c>
      <c r="BR48">
        <f>(RANK(_calc_라운드기준!Y48,_calc_라운드기준!$B48:$AT48,0)+COUNTIFS(_calc_라운드기준!$B48:$AT48,_calc_라운드기준!Y48,$B$1:$AT$1,"&lt;"&amp;24))-(RANK(Y48,$B48:$AT48,0)+COUNTIFS($B48:$AT48,Y48,$B$1:$AT$1,"&lt;"&amp;24))</f>
        <v>2</v>
      </c>
      <c r="BS48">
        <f>(RANK(_calc_라운드기준!Z48,_calc_라운드기준!$B48:$AT48,0)+COUNTIFS(_calc_라운드기준!$B48:$AT48,_calc_라운드기준!Z48,$B$1:$AT$1,"&lt;"&amp;25))-(RANK(Z48,$B48:$AT48,0)+COUNTIFS($B48:$AT48,Z48,$B$1:$AT$1,"&lt;"&amp;25))</f>
        <v>-25</v>
      </c>
      <c r="BT48">
        <f>(RANK(_calc_라운드기준!AA48,_calc_라운드기준!$B48:$AT48,0)+COUNTIFS(_calc_라운드기준!$B48:$AT48,_calc_라운드기준!AA48,$B$1:$AT$1,"&lt;"&amp;26))-(RANK(AA48,$B48:$AT48,0)+COUNTIFS($B48:$AT48,AA48,$B$1:$AT$1,"&lt;"&amp;26))</f>
        <v>6</v>
      </c>
      <c r="BU48">
        <f>(RANK(_calc_라운드기준!AB48,_calc_라운드기준!$B48:$AT48,0)+COUNTIFS(_calc_라운드기준!$B48:$AT48,_calc_라운드기준!AB48,$B$1:$AT$1,"&lt;"&amp;27))-(RANK(AB48,$B48:$AT48,0)+COUNTIFS($B48:$AT48,AB48,$B$1:$AT$1,"&lt;"&amp;27))</f>
        <v>-31</v>
      </c>
      <c r="BV48">
        <f>(RANK(_calc_라운드기준!AC48,_calc_라운드기준!$B48:$AT48,0)+COUNTIFS(_calc_라운드기준!$B48:$AT48,_calc_라운드기준!AC48,$B$1:$AT$1,"&lt;"&amp;28))-(RANK(AC48,$B48:$AT48,0)+COUNTIFS($B48:$AT48,AC48,$B$1:$AT$1,"&lt;"&amp;28))</f>
        <v>-3</v>
      </c>
      <c r="BW48">
        <f>(RANK(_calc_라운드기준!AD48,_calc_라운드기준!$B48:$AT48,0)+COUNTIFS(_calc_라운드기준!$B48:$AT48,_calc_라운드기준!AD48,$B$1:$AT$1,"&lt;"&amp;29))-(RANK(AD48,$B48:$AT48,0)+COUNTIFS($B48:$AT48,AD48,$B$1:$AT$1,"&lt;"&amp;29))</f>
        <v>-12</v>
      </c>
      <c r="BX48">
        <f>(RANK(_calc_라운드기준!AE48,_calc_라운드기준!$B48:$AT48,0)+COUNTIFS(_calc_라운드기준!$B48:$AT48,_calc_라운드기준!AE48,$B$1:$AT$1,"&lt;"&amp;30))-(RANK(AE48,$B48:$AT48,0)+COUNTIFS($B48:$AT48,AE48,$B$1:$AT$1,"&lt;"&amp;30))</f>
        <v>24</v>
      </c>
      <c r="BY48">
        <f>(RANK(_calc_라운드기준!AF48,_calc_라운드기준!$B48:$AT48,0)+COUNTIFS(_calc_라운드기준!$B48:$AT48,_calc_라운드기준!AF48,$B$1:$AT$1,"&lt;"&amp;31))-(RANK(AF48,$B48:$AT48,0)+COUNTIFS($B48:$AT48,AF48,$B$1:$AT$1,"&lt;"&amp;31))</f>
        <v>17</v>
      </c>
      <c r="BZ48">
        <f>(RANK(_calc_라운드기준!AG48,_calc_라운드기준!$B48:$AT48,0)+COUNTIFS(_calc_라운드기준!$B48:$AT48,_calc_라운드기준!AG48,$B$1:$AT$1,"&lt;"&amp;32))-(RANK(AG48,$B48:$AT48,0)+COUNTIFS($B48:$AT48,AG48,$B$1:$AT$1,"&lt;"&amp;32))</f>
        <v>-10</v>
      </c>
      <c r="CA48">
        <f>(RANK(_calc_라운드기준!AH48,_calc_라운드기준!$B48:$AT48,0)+COUNTIFS(_calc_라운드기준!$B48:$AT48,_calc_라운드기준!AH48,$B$1:$AT$1,"&lt;"&amp;33))-(RANK(AH48,$B48:$AT48,0)+COUNTIFS($B48:$AT48,AH48,$B$1:$AT$1,"&lt;"&amp;33))</f>
        <v>28</v>
      </c>
      <c r="CB48">
        <f>(RANK(_calc_라운드기준!AI48,_calc_라운드기준!$B48:$AT48,0)+COUNTIFS(_calc_라운드기준!$B48:$AT48,_calc_라운드기준!AI48,$B$1:$AT$1,"&lt;"&amp;34))-(RANK(AI48,$B48:$AT48,0)+COUNTIFS($B48:$AT48,AI48,$B$1:$AT$1,"&lt;"&amp;34))</f>
        <v>29</v>
      </c>
      <c r="CC48">
        <f>(RANK(_calc_라운드기준!AJ48,_calc_라운드기준!$B48:$AT48,0)+COUNTIFS(_calc_라운드기준!$B48:$AT48,_calc_라운드기준!AJ48,$B$1:$AT$1,"&lt;"&amp;35))-(RANK(AJ48,$B48:$AT48,0)+COUNTIFS($B48:$AT48,AJ48,$B$1:$AT$1,"&lt;"&amp;35))</f>
        <v>2</v>
      </c>
      <c r="CD48">
        <f>(RANK(_calc_라운드기준!AK48,_calc_라운드기준!$B48:$AT48,0)+COUNTIFS(_calc_라운드기준!$B48:$AT48,_calc_라운드기준!AK48,$B$1:$AT$1,"&lt;"&amp;36))-(RANK(AK48,$B48:$AT48,0)+COUNTIFS($B48:$AT48,AK48,$B$1:$AT$1,"&lt;"&amp;36))</f>
        <v>-1</v>
      </c>
      <c r="CE48">
        <f>(RANK(_calc_라운드기준!AL48,_calc_라운드기준!$B48:$AT48,0)+COUNTIFS(_calc_라운드기준!$B48:$AT48,_calc_라운드기준!AL48,$B$1:$AT$1,"&lt;"&amp;37))-(RANK(AL48,$B48:$AT48,0)+COUNTIFS($B48:$AT48,AL48,$B$1:$AT$1,"&lt;"&amp;37))</f>
        <v>-20</v>
      </c>
      <c r="CF48">
        <f>(RANK(_calc_라운드기준!AM48,_calc_라운드기준!$B48:$AT48,0)+COUNTIFS(_calc_라운드기준!$B48:$AT48,_calc_라운드기준!AM48,$B$1:$AT$1,"&lt;"&amp;38))-(RANK(AM48,$B48:$AT48,0)+COUNTIFS($B48:$AT48,AM48,$B$1:$AT$1,"&lt;"&amp;38))</f>
        <v>13</v>
      </c>
      <c r="CG48">
        <f>(RANK(_calc_라운드기준!AN48,_calc_라운드기준!$B48:$AT48,0)+COUNTIFS(_calc_라운드기준!$B48:$AT48,_calc_라운드기준!AN48,$B$1:$AT$1,"&lt;"&amp;39))-(RANK(AN48,$B48:$AT48,0)+COUNTIFS($B48:$AT48,AN48,$B$1:$AT$1,"&lt;"&amp;39))</f>
        <v>-9</v>
      </c>
      <c r="CH48">
        <f>(RANK(_calc_라운드기준!AO48,_calc_라운드기준!$B48:$AT48,0)+COUNTIFS(_calc_라운드기준!$B48:$AT48,_calc_라운드기준!AO48,$B$1:$AT$1,"&lt;"&amp;40))-(RANK(AO48,$B48:$AT48,0)+COUNTIFS($B48:$AT48,AO48,$B$1:$AT$1,"&lt;"&amp;40))</f>
        <v>-13</v>
      </c>
      <c r="CI48">
        <f>(RANK(_calc_라운드기준!AP48,_calc_라운드기준!$B48:$AT48,0)+COUNTIFS(_calc_라운드기준!$B48:$AT48,_calc_라운드기준!AP48,$B$1:$AT$1,"&lt;"&amp;41))-(RANK(AP48,$B48:$AT48,0)+COUNTIFS($B48:$AT48,AP48,$B$1:$AT$1,"&lt;"&amp;41))</f>
        <v>6</v>
      </c>
      <c r="CJ48">
        <f>(RANK(_calc_라운드기준!AQ48,_calc_라운드기준!$B48:$AT48,0)+COUNTIFS(_calc_라운드기준!$B48:$AT48,_calc_라운드기준!AQ48,$B$1:$AT$1,"&lt;"&amp;42))-(RANK(AQ48,$B48:$AT48,0)+COUNTIFS($B48:$AT48,AQ48,$B$1:$AT$1,"&lt;"&amp;42))</f>
        <v>6</v>
      </c>
      <c r="CK48">
        <f>(RANK(_calc_라운드기준!AR48,_calc_라운드기준!$B48:$AT48,0)+COUNTIFS(_calc_라운드기준!$B48:$AT48,_calc_라운드기준!AR48,$B$1:$AT$1,"&lt;"&amp;43))-(RANK(AR48,$B48:$AT48,0)+COUNTIFS($B48:$AT48,AR48,$B$1:$AT$1,"&lt;"&amp;43))</f>
        <v>18</v>
      </c>
      <c r="CL48">
        <f>(RANK(_calc_라운드기준!AS48,_calc_라운드기준!$B48:$AT48,0)+COUNTIFS(_calc_라운드기준!$B48:$AT48,_calc_라운드기준!AS48,$B$1:$AT$1,"&lt;"&amp;44))-(RANK(AS48,$B48:$AT48,0)+COUNTIFS($B48:$AT48,AS48,$B$1:$AT$1,"&lt;"&amp;44))</f>
        <v>13</v>
      </c>
      <c r="CM48">
        <f>(RANK(_calc_라운드기준!AT48,_calc_라운드기준!$B48:$AT48,0)+COUNTIFS(_calc_라운드기준!$B48:$AT48,_calc_라운드기준!AT48,$B$1:$AT$1,"&lt;"&amp;45))-(RANK(AT48,$B48:$AT48,0)+COUNTIFS($B48:$AT48,AT48,$B$1:$AT$1,"&lt;"&amp;45))</f>
        <v>21</v>
      </c>
      <c r="CN48">
        <f t="shared" si="45"/>
        <v>30</v>
      </c>
      <c r="CO48">
        <f t="shared" si="46"/>
        <v>25</v>
      </c>
      <c r="CP48">
        <f t="shared" si="47"/>
        <v>28</v>
      </c>
      <c r="CQ48">
        <f t="shared" si="48"/>
        <v>31</v>
      </c>
      <c r="CR48">
        <f t="shared" si="49"/>
        <v>40</v>
      </c>
      <c r="CS48">
        <f t="shared" si="50"/>
        <v>15</v>
      </c>
      <c r="CT48">
        <f t="shared" si="51"/>
        <v>33</v>
      </c>
      <c r="CU48">
        <f t="shared" si="52"/>
        <v>45</v>
      </c>
      <c r="CV48">
        <f t="shared" si="53"/>
        <v>43</v>
      </c>
      <c r="CW48">
        <f t="shared" si="54"/>
        <v>14</v>
      </c>
      <c r="CX48">
        <f t="shared" si="55"/>
        <v>13</v>
      </c>
      <c r="CY48">
        <f t="shared" si="56"/>
        <v>12</v>
      </c>
      <c r="CZ48">
        <f t="shared" si="57"/>
        <v>26</v>
      </c>
      <c r="DA48">
        <f t="shared" si="58"/>
        <v>3</v>
      </c>
      <c r="DB48">
        <f t="shared" si="59"/>
        <v>38</v>
      </c>
      <c r="DC48">
        <f t="shared" si="60"/>
        <v>16</v>
      </c>
      <c r="DD48">
        <f t="shared" si="61"/>
        <v>17</v>
      </c>
      <c r="DE48">
        <f t="shared" si="62"/>
        <v>9</v>
      </c>
      <c r="DF48">
        <f t="shared" si="63"/>
        <v>18</v>
      </c>
      <c r="DG48">
        <f t="shared" si="64"/>
        <v>37</v>
      </c>
      <c r="DH48">
        <f t="shared" si="65"/>
        <v>6</v>
      </c>
      <c r="DI48">
        <f t="shared" si="66"/>
        <v>22</v>
      </c>
      <c r="DJ48">
        <f t="shared" si="67"/>
        <v>42</v>
      </c>
      <c r="DK48">
        <f t="shared" si="68"/>
        <v>23</v>
      </c>
      <c r="DL48">
        <f t="shared" si="69"/>
        <v>41</v>
      </c>
      <c r="DM48">
        <f t="shared" si="70"/>
        <v>19</v>
      </c>
      <c r="DN48">
        <f t="shared" si="71"/>
        <v>44</v>
      </c>
      <c r="DO48">
        <f t="shared" si="72"/>
        <v>29</v>
      </c>
      <c r="DP48">
        <f t="shared" si="73"/>
        <v>35</v>
      </c>
      <c r="DQ48">
        <f t="shared" si="74"/>
        <v>4</v>
      </c>
      <c r="DR48">
        <f t="shared" si="75"/>
        <v>8</v>
      </c>
      <c r="DS48">
        <f t="shared" si="76"/>
        <v>34</v>
      </c>
      <c r="DT48">
        <f t="shared" si="77"/>
        <v>2</v>
      </c>
      <c r="DU48">
        <f t="shared" si="78"/>
        <v>1</v>
      </c>
      <c r="DV48">
        <f t="shared" si="79"/>
        <v>24</v>
      </c>
      <c r="DW48">
        <f t="shared" si="80"/>
        <v>27</v>
      </c>
      <c r="DX48">
        <f t="shared" si="81"/>
        <v>39</v>
      </c>
      <c r="DY48">
        <f t="shared" si="82"/>
        <v>10</v>
      </c>
      <c r="DZ48">
        <f t="shared" si="83"/>
        <v>32</v>
      </c>
      <c r="EA48">
        <f t="shared" si="84"/>
        <v>36</v>
      </c>
      <c r="EB48">
        <f t="shared" si="85"/>
        <v>20</v>
      </c>
      <c r="EC48">
        <f t="shared" si="86"/>
        <v>21</v>
      </c>
      <c r="ED48">
        <f t="shared" si="87"/>
        <v>7</v>
      </c>
      <c r="EE48">
        <f t="shared" si="88"/>
        <v>11</v>
      </c>
      <c r="EF48">
        <f t="shared" si="89"/>
        <v>5</v>
      </c>
    </row>
    <row r="49" spans="1:136" ht="16.5" customHeight="1">
      <c r="A49">
        <f>_calc_라운드기준!A49</f>
        <v>1197</v>
      </c>
      <c r="B49">
        <f>INDEX(_calc_누적빈도!B:B,$A49)-INDEX(_calc_누적빈도!B:B,$A49-기준450회_후보!$B$1)</f>
        <v>52</v>
      </c>
      <c r="C49">
        <f>INDEX(_calc_누적빈도!C:C,$A49)-INDEX(_calc_누적빈도!C:C,$A49-기준450회_후보!$B$1)</f>
        <v>51</v>
      </c>
      <c r="D49">
        <f>INDEX(_calc_누적빈도!D:D,$A49)-INDEX(_calc_누적빈도!D:D,$A49-기준450회_후보!$B$1)</f>
        <v>69</v>
      </c>
      <c r="E49">
        <f>INDEX(_calc_누적빈도!E:E,$A49)-INDEX(_calc_누적빈도!E:E,$A49-기준450회_후보!$B$1)</f>
        <v>50</v>
      </c>
      <c r="F49">
        <f>INDEX(_calc_누적빈도!F:F,$A49)-INDEX(_calc_누적빈도!F:F,$A49-기준450회_후보!$B$1)</f>
        <v>44</v>
      </c>
      <c r="G49">
        <f>INDEX(_calc_누적빈도!G:G,$A49)-INDEX(_calc_누적빈도!G:G,$A49-기준450회_후보!$B$1)</f>
        <v>69</v>
      </c>
      <c r="H49">
        <f>INDEX(_calc_누적빈도!H:H,$A49)-INDEX(_calc_누적빈도!H:H,$A49-기준450회_후보!$B$1)</f>
        <v>63</v>
      </c>
      <c r="I49">
        <f>INDEX(_calc_누적빈도!I:I,$A49)-INDEX(_calc_누적빈도!I:I,$A49-기준450회_후보!$B$1)</f>
        <v>47</v>
      </c>
      <c r="J49">
        <f>INDEX(_calc_누적빈도!J:J,$A49)-INDEX(_calc_누적빈도!J:J,$A49-기준450회_후보!$B$1)</f>
        <v>57</v>
      </c>
      <c r="K49">
        <f>INDEX(_calc_누적빈도!K:K,$A49)-INDEX(_calc_누적빈도!K:K,$A49-기준450회_후보!$B$1)</f>
        <v>55</v>
      </c>
      <c r="L49">
        <f>INDEX(_calc_누적빈도!L:L,$A49)-INDEX(_calc_누적빈도!L:L,$A49-기준450회_후보!$B$1)</f>
        <v>60</v>
      </c>
      <c r="M49">
        <f>INDEX(_calc_누적빈도!M:M,$A49)-INDEX(_calc_누적빈도!M:M,$A49-기준450회_후보!$B$1)</f>
        <v>80</v>
      </c>
      <c r="N49">
        <f>INDEX(_calc_누적빈도!N:N,$A49)-INDEX(_calc_누적빈도!N:N,$A49-기준450회_후보!$B$1)</f>
        <v>69</v>
      </c>
      <c r="O49">
        <f>INDEX(_calc_누적빈도!O:O,$A49)-INDEX(_calc_누적빈도!O:O,$A49-기준450회_후보!$B$1)</f>
        <v>64</v>
      </c>
      <c r="P49">
        <f>INDEX(_calc_누적빈도!P:P,$A49)-INDEX(_calc_누적빈도!P:P,$A49-기준450회_후보!$B$1)</f>
        <v>60</v>
      </c>
      <c r="Q49">
        <f>INDEX(_calc_누적빈도!Q:Q,$A49)-INDEX(_calc_누적빈도!Q:Q,$A49-기준450회_후보!$B$1)</f>
        <v>71</v>
      </c>
      <c r="R49">
        <f>INDEX(_calc_누적빈도!R:R,$A49)-INDEX(_calc_누적빈도!R:R,$A49-기준450회_후보!$B$1)</f>
        <v>58</v>
      </c>
      <c r="S49">
        <f>INDEX(_calc_누적빈도!S:S,$A49)-INDEX(_calc_누적빈도!S:S,$A49-기준450회_후보!$B$1)</f>
        <v>68</v>
      </c>
      <c r="T49">
        <f>INDEX(_calc_누적빈도!T:T,$A49)-INDEX(_calc_누적빈도!T:T,$A49-기준450회_후보!$B$1)</f>
        <v>65</v>
      </c>
      <c r="U49">
        <f>INDEX(_calc_누적빈도!U:U,$A49)-INDEX(_calc_누적빈도!U:U,$A49-기준450회_후보!$B$1)</f>
        <v>49</v>
      </c>
      <c r="V49">
        <f>INDEX(_calc_누적빈도!V:V,$A49)-INDEX(_calc_누적빈도!V:V,$A49-기준450회_후보!$B$1)</f>
        <v>69</v>
      </c>
      <c r="W49">
        <f>INDEX(_calc_누적빈도!W:W,$A49)-INDEX(_calc_누적빈도!W:W,$A49-기준450회_후보!$B$1)</f>
        <v>57</v>
      </c>
      <c r="X49">
        <f>INDEX(_calc_누적빈도!X:X,$A49)-INDEX(_calc_누적빈도!X:X,$A49-기준450회_후보!$B$1)</f>
        <v>52</v>
      </c>
      <c r="Y49">
        <f>INDEX(_calc_누적빈도!Y:Y,$A49)-INDEX(_calc_누적빈도!Y:Y,$A49-기준450회_후보!$B$1)</f>
        <v>63</v>
      </c>
      <c r="Z49">
        <f>INDEX(_calc_누적빈도!Z:Z,$A49)-INDEX(_calc_누적빈도!Z:Z,$A49-기준450회_후보!$B$1)</f>
        <v>47</v>
      </c>
      <c r="AA49">
        <f>INDEX(_calc_누적빈도!AA:AA,$A49)-INDEX(_calc_누적빈도!AA:AA,$A49-기준450회_후보!$B$1)</f>
        <v>60</v>
      </c>
      <c r="AB49">
        <f>INDEX(_calc_누적빈도!AB:AB,$A49)-INDEX(_calc_누적빈도!AB:AB,$A49-기준450회_후보!$B$1)</f>
        <v>55</v>
      </c>
      <c r="AC49">
        <f>INDEX(_calc_누적빈도!AC:AC,$A49)-INDEX(_calc_누적빈도!AC:AC,$A49-기준450회_후보!$B$1)</f>
        <v>63</v>
      </c>
      <c r="AD49">
        <f>INDEX(_calc_누적빈도!AD:AD,$A49)-INDEX(_calc_누적빈도!AD:AD,$A49-기준450회_후보!$B$1)</f>
        <v>59</v>
      </c>
      <c r="AE49">
        <f>INDEX(_calc_누적빈도!AE:AE,$A49)-INDEX(_calc_누적빈도!AE:AE,$A49-기준450회_후보!$B$1)</f>
        <v>64</v>
      </c>
      <c r="AF49">
        <f>INDEX(_calc_누적빈도!AF:AF,$A49)-INDEX(_calc_누적빈도!AF:AF,$A49-기준450회_후보!$B$1)</f>
        <v>62</v>
      </c>
      <c r="AG49">
        <f>INDEX(_calc_누적빈도!AG:AG,$A49)-INDEX(_calc_누적빈도!AG:AG,$A49-기준450회_후보!$B$1)</f>
        <v>52</v>
      </c>
      <c r="AH49">
        <f>INDEX(_calc_누적빈도!AH:AH,$A49)-INDEX(_calc_누적빈도!AH:AH,$A49-기준450회_후보!$B$1)</f>
        <v>66</v>
      </c>
      <c r="AI49">
        <f>INDEX(_calc_누적빈도!AI:AI,$A49)-INDEX(_calc_누적빈도!AI:AI,$A49-기준450회_후보!$B$1)</f>
        <v>64</v>
      </c>
      <c r="AJ49">
        <f>INDEX(_calc_누적빈도!AJ:AJ,$A49)-INDEX(_calc_누적빈도!AJ:AJ,$A49-기준450회_후보!$B$1)</f>
        <v>63</v>
      </c>
      <c r="AK49">
        <f>INDEX(_calc_누적빈도!AK:AK,$A49)-INDEX(_calc_누적빈도!AK:AK,$A49-기준450회_후보!$B$1)</f>
        <v>61</v>
      </c>
      <c r="AL49">
        <f>INDEX(_calc_누적빈도!AL:AL,$A49)-INDEX(_calc_누적빈도!AL:AL,$A49-기준450회_후보!$B$1)</f>
        <v>58</v>
      </c>
      <c r="AM49">
        <f>INDEX(_calc_누적빈도!AM:AM,$A49)-INDEX(_calc_누적빈도!AM:AM,$A49-기준450회_후보!$B$1)</f>
        <v>70</v>
      </c>
      <c r="AN49">
        <f>INDEX(_calc_누적빈도!AN:AN,$A49)-INDEX(_calc_누적빈도!AN:AN,$A49-기준450회_후보!$B$1)</f>
        <v>63</v>
      </c>
      <c r="AO49">
        <f>INDEX(_calc_누적빈도!AO:AO,$A49)-INDEX(_calc_누적빈도!AO:AO,$A49-기준450회_후보!$B$1)</f>
        <v>54</v>
      </c>
      <c r="AP49">
        <f>INDEX(_calc_누적빈도!AP:AP,$A49)-INDEX(_calc_누적빈도!AP:AP,$A49-기준450회_후보!$B$1)</f>
        <v>53</v>
      </c>
      <c r="AQ49">
        <f>INDEX(_calc_누적빈도!AQ:AQ,$A49)-INDEX(_calc_누적빈도!AQ:AQ,$A49-기준450회_후보!$B$1)</f>
        <v>61</v>
      </c>
      <c r="AR49">
        <f>INDEX(_calc_누적빈도!AR:AR,$A49)-INDEX(_calc_누적빈도!AR:AR,$A49-기준450회_후보!$B$1)</f>
        <v>59</v>
      </c>
      <c r="AS49">
        <f>INDEX(_calc_누적빈도!AS:AS,$A49)-INDEX(_calc_누적빈도!AS:AS,$A49-기준450회_후보!$B$1)</f>
        <v>56</v>
      </c>
      <c r="AT49">
        <f>INDEX(_calc_누적빈도!AT:AT,$A49)-INDEX(_calc_누적빈도!AT:AT,$A49-기준450회_후보!$B$1)</f>
        <v>68</v>
      </c>
      <c r="AU49">
        <f>(RANK(_calc_라운드기준!B49,_calc_라운드기준!$B49:$AT49,0)+COUNTIFS(_calc_라운드기준!$B49:$AT49,_calc_라운드기준!B49,$B$1:$AT$1,"&lt;"&amp;1))-(RANK(B49,$B49:$AT49,0)+COUNTIFS($B49:$AT49,B49,$B$1:$AT$1,"&lt;"&amp;1))</f>
        <v>1</v>
      </c>
      <c r="AV49">
        <f>(RANK(_calc_라운드기준!C49,_calc_라운드기준!$B49:$AT49,0)+COUNTIFS(_calc_라운드기준!$B49:$AT49,_calc_라운드기준!C49,$B$1:$AT$1,"&lt;"&amp;2))-(RANK(C49,$B49:$AT49,0)+COUNTIFS($B49:$AT49,C49,$B$1:$AT$1,"&lt;"&amp;2))</f>
        <v>-1</v>
      </c>
      <c r="AW49">
        <f>(RANK(_calc_라운드기준!D49,_calc_라운드기준!$B49:$AT49,0)+COUNTIFS(_calc_라운드기준!$B49:$AT49,_calc_라운드기준!D49,$B$1:$AT$1,"&lt;"&amp;3))-(RANK(D49,$B49:$AT49,0)+COUNTIFS($B49:$AT49,D49,$B$1:$AT$1,"&lt;"&amp;3))</f>
        <v>-3</v>
      </c>
      <c r="AX49">
        <f>(RANK(_calc_라운드기준!E49,_calc_라운드기준!$B49:$AT49,0)+COUNTIFS(_calc_라운드기준!$B49:$AT49,_calc_라운드기준!E49,$B$1:$AT$1,"&lt;"&amp;4))-(RANK(E49,$B49:$AT49,0)+COUNTIFS($B49:$AT49,E49,$B$1:$AT$1,"&lt;"&amp;4))</f>
        <v>-10</v>
      </c>
      <c r="AY49">
        <f>(RANK(_calc_라운드기준!F49,_calc_라운드기준!$B49:$AT49,0)+COUNTIFS(_calc_라운드기준!$B49:$AT49,_calc_라운드기준!F49,$B$1:$AT$1,"&lt;"&amp;5))-(RANK(F49,$B49:$AT49,0)+COUNTIFS($B49:$AT49,F49,$B$1:$AT$1,"&lt;"&amp;5))</f>
        <v>-13</v>
      </c>
      <c r="AZ49">
        <f>(RANK(_calc_라운드기준!G49,_calc_라운드기준!$B49:$AT49,0)+COUNTIFS(_calc_라운드기준!$B49:$AT49,_calc_라운드기준!G49,$B$1:$AT$1,"&lt;"&amp;6))-(RANK(G49,$B49:$AT49,0)+COUNTIFS($B49:$AT49,G49,$B$1:$AT$1,"&lt;"&amp;6))</f>
        <v>6</v>
      </c>
      <c r="BA49">
        <f>(RANK(_calc_라운드기준!H49,_calc_라운드기준!$B49:$AT49,0)+COUNTIFS(_calc_라운드기준!$B49:$AT49,_calc_라운드기준!H49,$B$1:$AT$1,"&lt;"&amp;7))-(RANK(H49,$B49:$AT49,0)+COUNTIFS($B49:$AT49,H49,$B$1:$AT$1,"&lt;"&amp;7))</f>
        <v>-10</v>
      </c>
      <c r="BB49">
        <f>(RANK(_calc_라운드기준!I49,_calc_라운드기준!$B49:$AT49,0)+COUNTIFS(_calc_라운드기준!$B49:$AT49,_calc_라운드기준!I49,$B$1:$AT$1,"&lt;"&amp;8))-(RANK(I49,$B49:$AT49,0)+COUNTIFS($B49:$AT49,I49,$B$1:$AT$1,"&lt;"&amp;8))</f>
        <v>-37</v>
      </c>
      <c r="BC49">
        <f>(RANK(_calc_라운드기준!J49,_calc_라운드기준!$B49:$AT49,0)+COUNTIFS(_calc_라운드기준!$B49:$AT49,_calc_라운드기준!J49,$B$1:$AT$1,"&lt;"&amp;9))-(RANK(J49,$B49:$AT49,0)+COUNTIFS($B49:$AT49,J49,$B$1:$AT$1,"&lt;"&amp;9))</f>
        <v>-27</v>
      </c>
      <c r="BD49">
        <f>(RANK(_calc_라운드기준!K49,_calc_라운드기준!$B49:$AT49,0)+COUNTIFS(_calc_라운드기준!$B49:$AT49,_calc_라운드기준!K49,$B$1:$AT$1,"&lt;"&amp;10))-(RANK(K49,$B49:$AT49,0)+COUNTIFS($B49:$AT49,K49,$B$1:$AT$1,"&lt;"&amp;10))</f>
        <v>7</v>
      </c>
      <c r="BE49">
        <f>(RANK(_calc_라운드기준!L49,_calc_라운드기준!$B49:$AT49,0)+COUNTIFS(_calc_라운드기준!$B49:$AT49,_calc_라운드기준!L49,$B$1:$AT$1,"&lt;"&amp;11))-(RANK(L49,$B49:$AT49,0)+COUNTIFS($B49:$AT49,L49,$B$1:$AT$1,"&lt;"&amp;11))</f>
        <v>0</v>
      </c>
      <c r="BF49">
        <f>(RANK(_calc_라운드기준!M49,_calc_라운드기준!$B49:$AT49,0)+COUNTIFS(_calc_라운드기준!$B49:$AT49,_calc_라운드기준!M49,$B$1:$AT$1,"&lt;"&amp;12))-(RANK(M49,$B49:$AT49,0)+COUNTIFS($B49:$AT49,M49,$B$1:$AT$1,"&lt;"&amp;12))</f>
        <v>11</v>
      </c>
      <c r="BG49">
        <f>(RANK(_calc_라운드기준!N49,_calc_라운드기준!$B49:$AT49,0)+COUNTIFS(_calc_라운드기준!$B49:$AT49,_calc_라운드기준!N49,$B$1:$AT$1,"&lt;"&amp;13))-(RANK(N49,$B49:$AT49,0)+COUNTIFS($B49:$AT49,N49,$B$1:$AT$1,"&lt;"&amp;13))</f>
        <v>1</v>
      </c>
      <c r="BH49">
        <f>(RANK(_calc_라운드기준!O49,_calc_라운드기준!$B49:$AT49,0)+COUNTIFS(_calc_라운드기준!$B49:$AT49,_calc_라운드기준!O49,$B$1:$AT$1,"&lt;"&amp;14))-(RANK(O49,$B49:$AT49,0)+COUNTIFS($B49:$AT49,O49,$B$1:$AT$1,"&lt;"&amp;14))</f>
        <v>29</v>
      </c>
      <c r="BI49">
        <f>(RANK(_calc_라운드기준!P49,_calc_라운드기준!$B49:$AT49,0)+COUNTIFS(_calc_라운드기준!$B49:$AT49,_calc_라운드기준!P49,$B$1:$AT$1,"&lt;"&amp;15))-(RANK(P49,$B49:$AT49,0)+COUNTIFS($B49:$AT49,P49,$B$1:$AT$1,"&lt;"&amp;15))</f>
        <v>-16</v>
      </c>
      <c r="BJ49">
        <f>(RANK(_calc_라운드기준!Q49,_calc_라운드기준!$B49:$AT49,0)+COUNTIFS(_calc_라운드기준!$B49:$AT49,_calc_라운드기준!Q49,$B$1:$AT$1,"&lt;"&amp;16))-(RANK(Q49,$B49:$AT49,0)+COUNTIFS($B49:$AT49,Q49,$B$1:$AT$1,"&lt;"&amp;16))</f>
        <v>7</v>
      </c>
      <c r="BK49">
        <f>(RANK(_calc_라운드기준!R49,_calc_라운드기준!$B49:$AT49,0)+COUNTIFS(_calc_라운드기준!$B49:$AT49,_calc_라운드기준!R49,$B$1:$AT$1,"&lt;"&amp;17))-(RANK(R49,$B49:$AT49,0)+COUNTIFS($B49:$AT49,R49,$B$1:$AT$1,"&lt;"&amp;17))</f>
        <v>5</v>
      </c>
      <c r="BL49">
        <f>(RANK(_calc_라운드기준!S49,_calc_라운드기준!$B49:$AT49,0)+COUNTIFS(_calc_라운드기준!$B49:$AT49,_calc_라운드기준!S49,$B$1:$AT$1,"&lt;"&amp;18))-(RANK(S49,$B49:$AT49,0)+COUNTIFS($B49:$AT49,S49,$B$1:$AT$1,"&lt;"&amp;18))</f>
        <v>16</v>
      </c>
      <c r="BM49">
        <f>(RANK(_calc_라운드기준!T49,_calc_라운드기준!$B49:$AT49,0)+COUNTIFS(_calc_라운드기준!$B49:$AT49,_calc_라운드기준!T49,$B$1:$AT$1,"&lt;"&amp;19))-(RANK(T49,$B49:$AT49,0)+COUNTIFS($B49:$AT49,T49,$B$1:$AT$1,"&lt;"&amp;19))</f>
        <v>6</v>
      </c>
      <c r="BN49">
        <f>(RANK(_calc_라운드기준!U49,_calc_라운드기준!$B49:$AT49,0)+COUNTIFS(_calc_라운드기준!$B49:$AT49,_calc_라운드기준!U49,$B$1:$AT$1,"&lt;"&amp;20))-(RANK(U49,$B49:$AT49,0)+COUNTIFS($B49:$AT49,U49,$B$1:$AT$1,"&lt;"&amp;20))</f>
        <v>-17</v>
      </c>
      <c r="BO49">
        <f>(RANK(_calc_라운드기준!V49,_calc_라운드기준!$B49:$AT49,0)+COUNTIFS(_calc_라운드기준!$B49:$AT49,_calc_라운드기준!V49,$B$1:$AT$1,"&lt;"&amp;21))-(RANK(V49,$B49:$AT49,0)+COUNTIFS($B49:$AT49,V49,$B$1:$AT$1,"&lt;"&amp;21))</f>
        <v>19</v>
      </c>
      <c r="BP49">
        <f>(RANK(_calc_라운드기준!W49,_calc_라운드기준!$B49:$AT49,0)+COUNTIFS(_calc_라운드기준!$B49:$AT49,_calc_라운드기준!W49,$B$1:$AT$1,"&lt;"&amp;22))-(RANK(W49,$B49:$AT49,0)+COUNTIFS($B49:$AT49,W49,$B$1:$AT$1,"&lt;"&amp;22))</f>
        <v>3</v>
      </c>
      <c r="BQ49">
        <f>(RANK(_calc_라운드기준!X49,_calc_라운드기준!$B49:$AT49,0)+COUNTIFS(_calc_라운드기준!$B49:$AT49,_calc_라운드기준!X49,$B$1:$AT$1,"&lt;"&amp;23))-(RANK(X49,$B49:$AT49,0)+COUNTIFS($B49:$AT49,X49,$B$1:$AT$1,"&lt;"&amp;23))</f>
        <v>-25</v>
      </c>
      <c r="BR49">
        <f>(RANK(_calc_라운드기준!Y49,_calc_라운드기준!$B49:$AT49,0)+COUNTIFS(_calc_라운드기준!$B49:$AT49,_calc_라운드기준!Y49,$B$1:$AT$1,"&lt;"&amp;24))-(RANK(Y49,$B49:$AT49,0)+COUNTIFS($B49:$AT49,Y49,$B$1:$AT$1,"&lt;"&amp;24))</f>
        <v>-2</v>
      </c>
      <c r="BS49">
        <f>(RANK(_calc_라운드기준!Z49,_calc_라운드기준!$B49:$AT49,0)+COUNTIFS(_calc_라운드기준!$B49:$AT49,_calc_라운드기준!Z49,$B$1:$AT$1,"&lt;"&amp;25))-(RANK(Z49,$B49:$AT49,0)+COUNTIFS($B49:$AT49,Z49,$B$1:$AT$1,"&lt;"&amp;25))</f>
        <v>-26</v>
      </c>
      <c r="BT49">
        <f>(RANK(_calc_라운드기준!AA49,_calc_라운드기준!$B49:$AT49,0)+COUNTIFS(_calc_라운드기준!$B49:$AT49,_calc_라운드기준!AA49,$B$1:$AT$1,"&lt;"&amp;26))-(RANK(AA49,$B49:$AT49,0)+COUNTIFS($B49:$AT49,AA49,$B$1:$AT$1,"&lt;"&amp;26))</f>
        <v>2</v>
      </c>
      <c r="BU49">
        <f>(RANK(_calc_라운드기준!AB49,_calc_라운드기준!$B49:$AT49,0)+COUNTIFS(_calc_라운드기준!$B49:$AT49,_calc_라운드기준!AB49,$B$1:$AT$1,"&lt;"&amp;27))-(RANK(AB49,$B49:$AT49,0)+COUNTIFS($B49:$AT49,AB49,$B$1:$AT$1,"&lt;"&amp;27))</f>
        <v>-32</v>
      </c>
      <c r="BV49">
        <f>(RANK(_calc_라운드기준!AC49,_calc_라운드기준!$B49:$AT49,0)+COUNTIFS(_calc_라운드기준!$B49:$AT49,_calc_라운드기준!AC49,$B$1:$AT$1,"&lt;"&amp;28))-(RANK(AC49,$B49:$AT49,0)+COUNTIFS($B49:$AT49,AC49,$B$1:$AT$1,"&lt;"&amp;28))</f>
        <v>2</v>
      </c>
      <c r="BW49">
        <f>(RANK(_calc_라운드기준!AD49,_calc_라운드기준!$B49:$AT49,0)+COUNTIFS(_calc_라운드기준!$B49:$AT49,_calc_라운드기준!AD49,$B$1:$AT$1,"&lt;"&amp;29))-(RANK(AD49,$B49:$AT49,0)+COUNTIFS($B49:$AT49,AD49,$B$1:$AT$1,"&lt;"&amp;29))</f>
        <v>-11</v>
      </c>
      <c r="BX49">
        <f>(RANK(_calc_라운드기준!AE49,_calc_라운드기준!$B49:$AT49,0)+COUNTIFS(_calc_라운드기준!$B49:$AT49,_calc_라운드기준!AE49,$B$1:$AT$1,"&lt;"&amp;30))-(RANK(AE49,$B49:$AT49,0)+COUNTIFS($B49:$AT49,AE49,$B$1:$AT$1,"&lt;"&amp;30))</f>
        <v>22</v>
      </c>
      <c r="BY49">
        <f>(RANK(_calc_라운드기준!AF49,_calc_라운드기준!$B49:$AT49,0)+COUNTIFS(_calc_라운드기준!$B49:$AT49,_calc_라운드기준!AF49,$B$1:$AT$1,"&lt;"&amp;31))-(RANK(AF49,$B49:$AT49,0)+COUNTIFS($B49:$AT49,AF49,$B$1:$AT$1,"&lt;"&amp;31))</f>
        <v>16</v>
      </c>
      <c r="BZ49">
        <f>(RANK(_calc_라운드기준!AG49,_calc_라운드기준!$B49:$AT49,0)+COUNTIFS(_calc_라운드기준!$B49:$AT49,_calc_라운드기준!AG49,$B$1:$AT$1,"&lt;"&amp;32))-(RANK(AG49,$B49:$AT49,0)+COUNTIFS($B49:$AT49,AG49,$B$1:$AT$1,"&lt;"&amp;32))</f>
        <v>-11</v>
      </c>
      <c r="CA49">
        <f>(RANK(_calc_라운드기준!AH49,_calc_라운드기준!$B49:$AT49,0)+COUNTIFS(_calc_라운드기준!$B49:$AT49,_calc_라운드기준!AH49,$B$1:$AT$1,"&lt;"&amp;33))-(RANK(AH49,$B49:$AT49,0)+COUNTIFS($B49:$AT49,AH49,$B$1:$AT$1,"&lt;"&amp;33))</f>
        <v>27</v>
      </c>
      <c r="CB49">
        <f>(RANK(_calc_라운드기준!AI49,_calc_라운드기준!$B49:$AT49,0)+COUNTIFS(_calc_라운드기준!$B49:$AT49,_calc_라운드기준!AI49,$B$1:$AT$1,"&lt;"&amp;34))-(RANK(AI49,$B49:$AT49,0)+COUNTIFS($B49:$AT49,AI49,$B$1:$AT$1,"&lt;"&amp;34))</f>
        <v>28</v>
      </c>
      <c r="CC49">
        <f>(RANK(_calc_라운드기준!AJ49,_calc_라운드기준!$B49:$AT49,0)+COUNTIFS(_calc_라운드기준!$B49:$AT49,_calc_라운드기준!AJ49,$B$1:$AT$1,"&lt;"&amp;35))-(RANK(AJ49,$B49:$AT49,0)+COUNTIFS($B49:$AT49,AJ49,$B$1:$AT$1,"&lt;"&amp;35))</f>
        <v>2</v>
      </c>
      <c r="CD49">
        <f>(RANK(_calc_라운드기준!AK49,_calc_라운드기준!$B49:$AT49,0)+COUNTIFS(_calc_라운드기준!$B49:$AT49,_calc_라운드기준!AK49,$B$1:$AT$1,"&lt;"&amp;36))-(RANK(AK49,$B49:$AT49,0)+COUNTIFS($B49:$AT49,AK49,$B$1:$AT$1,"&lt;"&amp;36))</f>
        <v>0</v>
      </c>
      <c r="CE49">
        <f>(RANK(_calc_라운드기준!AL49,_calc_라운드기준!$B49:$AT49,0)+COUNTIFS(_calc_라운드기준!$B49:$AT49,_calc_라운드기준!AL49,$B$1:$AT$1,"&lt;"&amp;37))-(RANK(AL49,$B49:$AT49,0)+COUNTIFS($B49:$AT49,AL49,$B$1:$AT$1,"&lt;"&amp;37))</f>
        <v>-25</v>
      </c>
      <c r="CF49">
        <f>(RANK(_calc_라운드기준!AM49,_calc_라운드기준!$B49:$AT49,0)+COUNTIFS(_calc_라운드기준!$B49:$AT49,_calc_라운드기준!AM49,$B$1:$AT$1,"&lt;"&amp;38))-(RANK(AM49,$B49:$AT49,0)+COUNTIFS($B49:$AT49,AM49,$B$1:$AT$1,"&lt;"&amp;38))</f>
        <v>13</v>
      </c>
      <c r="CG49">
        <f>(RANK(_calc_라운드기준!AN49,_calc_라운드기준!$B49:$AT49,0)+COUNTIFS(_calc_라운드기준!$B49:$AT49,_calc_라운드기준!AN49,$B$1:$AT$1,"&lt;"&amp;39))-(RANK(AN49,$B49:$AT49,0)+COUNTIFS($B49:$AT49,AN49,$B$1:$AT$1,"&lt;"&amp;39))</f>
        <v>-9</v>
      </c>
      <c r="CH49">
        <f>(RANK(_calc_라운드기준!AO49,_calc_라운드기준!$B49:$AT49,0)+COUNTIFS(_calc_라운드기준!$B49:$AT49,_calc_라운드기준!AO49,$B$1:$AT$1,"&lt;"&amp;40))-(RANK(AO49,$B49:$AT49,0)+COUNTIFS($B49:$AT49,AO49,$B$1:$AT$1,"&lt;"&amp;40))</f>
        <v>-13</v>
      </c>
      <c r="CI49">
        <f>(RANK(_calc_라운드기준!AP49,_calc_라운드기준!$B49:$AT49,0)+COUNTIFS(_calc_라운드기준!$B49:$AT49,_calc_라운드기준!AP49,$B$1:$AT$1,"&lt;"&amp;41))-(RANK(AP49,$B49:$AT49,0)+COUNTIFS($B49:$AT49,AP49,$B$1:$AT$1,"&lt;"&amp;41))</f>
        <v>7</v>
      </c>
      <c r="CJ49">
        <f>(RANK(_calc_라운드기준!AQ49,_calc_라운드기준!$B49:$AT49,0)+COUNTIFS(_calc_라운드기준!$B49:$AT49,_calc_라운드기준!AQ49,$B$1:$AT$1,"&lt;"&amp;42))-(RANK(AQ49,$B49:$AT49,0)+COUNTIFS($B49:$AT49,AQ49,$B$1:$AT$1,"&lt;"&amp;42))</f>
        <v>7</v>
      </c>
      <c r="CK49">
        <f>(RANK(_calc_라운드기준!AR49,_calc_라운드기준!$B49:$AT49,0)+COUNTIFS(_calc_라운드기준!$B49:$AT49,_calc_라운드기준!AR49,$B$1:$AT$1,"&lt;"&amp;43))-(RANK(AR49,$B49:$AT49,0)+COUNTIFS($B49:$AT49,AR49,$B$1:$AT$1,"&lt;"&amp;43))</f>
        <v>18</v>
      </c>
      <c r="CL49">
        <f>(RANK(_calc_라운드기준!AS49,_calc_라운드기준!$B49:$AT49,0)+COUNTIFS(_calc_라운드기준!$B49:$AT49,_calc_라운드기준!AS49,$B$1:$AT$1,"&lt;"&amp;44))-(RANK(AS49,$B49:$AT49,0)+COUNTIFS($B49:$AT49,AS49,$B$1:$AT$1,"&lt;"&amp;44))</f>
        <v>12</v>
      </c>
      <c r="CM49">
        <f>(RANK(_calc_라운드기준!AT49,_calc_라운드기준!$B49:$AT49,0)+COUNTIFS(_calc_라운드기준!$B49:$AT49,_calc_라운드기준!AT49,$B$1:$AT$1,"&lt;"&amp;45))-(RANK(AT49,$B49:$AT49,0)+COUNTIFS($B49:$AT49,AT49,$B$1:$AT$1,"&lt;"&amp;45))</f>
        <v>21</v>
      </c>
      <c r="CN49">
        <f t="shared" si="45"/>
        <v>24</v>
      </c>
      <c r="CO49">
        <f t="shared" si="46"/>
        <v>28</v>
      </c>
      <c r="CP49">
        <f t="shared" si="47"/>
        <v>30</v>
      </c>
      <c r="CQ49">
        <f t="shared" si="48"/>
        <v>32</v>
      </c>
      <c r="CR49">
        <f t="shared" si="49"/>
        <v>36</v>
      </c>
      <c r="CS49">
        <f t="shared" si="50"/>
        <v>17</v>
      </c>
      <c r="CT49">
        <f t="shared" si="51"/>
        <v>33</v>
      </c>
      <c r="CU49">
        <f t="shared" si="52"/>
        <v>45</v>
      </c>
      <c r="CV49">
        <f t="shared" si="53"/>
        <v>43</v>
      </c>
      <c r="CW49">
        <f t="shared" si="54"/>
        <v>13</v>
      </c>
      <c r="CX49">
        <f t="shared" si="55"/>
        <v>26</v>
      </c>
      <c r="CY49">
        <f t="shared" si="56"/>
        <v>12</v>
      </c>
      <c r="CZ49">
        <f t="shared" si="57"/>
        <v>25</v>
      </c>
      <c r="DA49">
        <f t="shared" si="58"/>
        <v>1</v>
      </c>
      <c r="DB49">
        <f t="shared" si="59"/>
        <v>38</v>
      </c>
      <c r="DC49">
        <f t="shared" si="60"/>
        <v>14</v>
      </c>
      <c r="DD49">
        <f t="shared" si="61"/>
        <v>19</v>
      </c>
      <c r="DE49">
        <f t="shared" si="62"/>
        <v>8</v>
      </c>
      <c r="DF49">
        <f t="shared" si="63"/>
        <v>18</v>
      </c>
      <c r="DG49">
        <f t="shared" si="64"/>
        <v>39</v>
      </c>
      <c r="DH49">
        <f t="shared" si="65"/>
        <v>6</v>
      </c>
      <c r="DI49">
        <f t="shared" si="66"/>
        <v>20</v>
      </c>
      <c r="DJ49">
        <f t="shared" si="67"/>
        <v>40</v>
      </c>
      <c r="DK49">
        <f t="shared" si="68"/>
        <v>29</v>
      </c>
      <c r="DL49">
        <f t="shared" si="69"/>
        <v>42</v>
      </c>
      <c r="DM49">
        <f t="shared" si="70"/>
        <v>21</v>
      </c>
      <c r="DN49">
        <f t="shared" si="71"/>
        <v>44</v>
      </c>
      <c r="DO49">
        <f t="shared" si="72"/>
        <v>22</v>
      </c>
      <c r="DP49">
        <f t="shared" si="73"/>
        <v>34</v>
      </c>
      <c r="DQ49">
        <f t="shared" si="74"/>
        <v>4</v>
      </c>
      <c r="DR49">
        <f t="shared" si="75"/>
        <v>9</v>
      </c>
      <c r="DS49">
        <f t="shared" si="76"/>
        <v>35</v>
      </c>
      <c r="DT49">
        <f t="shared" si="77"/>
        <v>3</v>
      </c>
      <c r="DU49">
        <f t="shared" si="78"/>
        <v>2</v>
      </c>
      <c r="DV49">
        <f t="shared" si="79"/>
        <v>23</v>
      </c>
      <c r="DW49">
        <f t="shared" si="80"/>
        <v>27</v>
      </c>
      <c r="DX49">
        <f t="shared" si="81"/>
        <v>41</v>
      </c>
      <c r="DY49">
        <f t="shared" si="82"/>
        <v>10</v>
      </c>
      <c r="DZ49">
        <f t="shared" si="83"/>
        <v>31</v>
      </c>
      <c r="EA49">
        <f t="shared" si="84"/>
        <v>37</v>
      </c>
      <c r="EB49">
        <f t="shared" si="85"/>
        <v>15</v>
      </c>
      <c r="EC49">
        <f t="shared" si="86"/>
        <v>16</v>
      </c>
      <c r="ED49">
        <f t="shared" si="87"/>
        <v>7</v>
      </c>
      <c r="EE49">
        <f t="shared" si="88"/>
        <v>11</v>
      </c>
      <c r="EF49">
        <f t="shared" si="89"/>
        <v>5</v>
      </c>
    </row>
    <row r="50" spans="1:136" ht="16.5" customHeight="1">
      <c r="A50">
        <f>_calc_라운드기준!A50</f>
        <v>1196</v>
      </c>
      <c r="B50">
        <f>INDEX(_calc_누적빈도!B:B,$A50)-INDEX(_calc_누적빈도!B:B,$A50-기준450회_후보!$B$1)</f>
        <v>52</v>
      </c>
      <c r="C50">
        <f>INDEX(_calc_누적빈도!C:C,$A50)-INDEX(_calc_누적빈도!C:C,$A50-기준450회_후보!$B$1)</f>
        <v>51</v>
      </c>
      <c r="D50">
        <f>INDEX(_calc_누적빈도!D:D,$A50)-INDEX(_calc_누적빈도!D:D,$A50-기준450회_후보!$B$1)</f>
        <v>70</v>
      </c>
      <c r="E50">
        <f>INDEX(_calc_누적빈도!E:E,$A50)-INDEX(_calc_누적빈도!E:E,$A50-기준450회_후보!$B$1)</f>
        <v>50</v>
      </c>
      <c r="F50">
        <f>INDEX(_calc_누적빈도!F:F,$A50)-INDEX(_calc_누적빈도!F:F,$A50-기준450회_후보!$B$1)</f>
        <v>44</v>
      </c>
      <c r="G50">
        <f>INDEX(_calc_누적빈도!G:G,$A50)-INDEX(_calc_누적빈도!G:G,$A50-기준450회_후보!$B$1)</f>
        <v>69</v>
      </c>
      <c r="H50">
        <f>INDEX(_calc_누적빈도!H:H,$A50)-INDEX(_calc_누적빈도!H:H,$A50-기준450회_후보!$B$1)</f>
        <v>63</v>
      </c>
      <c r="I50">
        <f>INDEX(_calc_누적빈도!I:I,$A50)-INDEX(_calc_누적빈도!I:I,$A50-기준450회_후보!$B$1)</f>
        <v>46</v>
      </c>
      <c r="J50">
        <f>INDEX(_calc_누적빈도!J:J,$A50)-INDEX(_calc_누적빈도!J:J,$A50-기준450회_후보!$B$1)</f>
        <v>57</v>
      </c>
      <c r="K50">
        <f>INDEX(_calc_누적빈도!K:K,$A50)-INDEX(_calc_누적빈도!K:K,$A50-기준450회_후보!$B$1)</f>
        <v>55</v>
      </c>
      <c r="L50">
        <f>INDEX(_calc_누적빈도!L:L,$A50)-INDEX(_calc_누적빈도!L:L,$A50-기준450회_후보!$B$1)</f>
        <v>60</v>
      </c>
      <c r="M50">
        <f>INDEX(_calc_누적빈도!M:M,$A50)-INDEX(_calc_누적빈도!M:M,$A50-기준450회_후보!$B$1)</f>
        <v>80</v>
      </c>
      <c r="N50">
        <f>INDEX(_calc_누적빈도!N:N,$A50)-INDEX(_calc_누적빈도!N:N,$A50-기준450회_후보!$B$1)</f>
        <v>69</v>
      </c>
      <c r="O50">
        <f>INDEX(_calc_누적빈도!O:O,$A50)-INDEX(_calc_누적빈도!O:O,$A50-기준450회_후보!$B$1)</f>
        <v>64</v>
      </c>
      <c r="P50">
        <f>INDEX(_calc_누적빈도!P:P,$A50)-INDEX(_calc_누적빈도!P:P,$A50-기준450회_후보!$B$1)</f>
        <v>59</v>
      </c>
      <c r="Q50">
        <f>INDEX(_calc_누적빈도!Q:Q,$A50)-INDEX(_calc_누적빈도!Q:Q,$A50-기준450회_후보!$B$1)</f>
        <v>71</v>
      </c>
      <c r="R50">
        <f>INDEX(_calc_누적빈도!R:R,$A50)-INDEX(_calc_누적빈도!R:R,$A50-기준450회_후보!$B$1)</f>
        <v>58</v>
      </c>
      <c r="S50">
        <f>INDEX(_calc_누적빈도!S:S,$A50)-INDEX(_calc_누적빈도!S:S,$A50-기준450회_후보!$B$1)</f>
        <v>68</v>
      </c>
      <c r="T50">
        <f>INDEX(_calc_누적빈도!T:T,$A50)-INDEX(_calc_누적빈도!T:T,$A50-기준450회_후보!$B$1)</f>
        <v>65</v>
      </c>
      <c r="U50">
        <f>INDEX(_calc_누적빈도!U:U,$A50)-INDEX(_calc_누적빈도!U:U,$A50-기준450회_후보!$B$1)</f>
        <v>49</v>
      </c>
      <c r="V50">
        <f>INDEX(_calc_누적빈도!V:V,$A50)-INDEX(_calc_누적빈도!V:V,$A50-기준450회_후보!$B$1)</f>
        <v>69</v>
      </c>
      <c r="W50">
        <f>INDEX(_calc_누적빈도!W:W,$A50)-INDEX(_calc_누적빈도!W:W,$A50-기준450회_후보!$B$1)</f>
        <v>57</v>
      </c>
      <c r="X50">
        <f>INDEX(_calc_누적빈도!X:X,$A50)-INDEX(_calc_누적빈도!X:X,$A50-기준450회_후보!$B$1)</f>
        <v>52</v>
      </c>
      <c r="Y50">
        <f>INDEX(_calc_누적빈도!Y:Y,$A50)-INDEX(_calc_누적빈도!Y:Y,$A50-기준450회_후보!$B$1)</f>
        <v>63</v>
      </c>
      <c r="Z50">
        <f>INDEX(_calc_누적빈도!Z:Z,$A50)-INDEX(_calc_누적빈도!Z:Z,$A50-기준450회_후보!$B$1)</f>
        <v>47</v>
      </c>
      <c r="AA50">
        <f>INDEX(_calc_누적빈도!AA:AA,$A50)-INDEX(_calc_누적빈도!AA:AA,$A50-기준450회_후보!$B$1)</f>
        <v>60</v>
      </c>
      <c r="AB50">
        <f>INDEX(_calc_누적빈도!AB:AB,$A50)-INDEX(_calc_누적빈도!AB:AB,$A50-기준450회_후보!$B$1)</f>
        <v>55</v>
      </c>
      <c r="AC50">
        <f>INDEX(_calc_누적빈도!AC:AC,$A50)-INDEX(_calc_누적빈도!AC:AC,$A50-기준450회_후보!$B$1)</f>
        <v>63</v>
      </c>
      <c r="AD50">
        <f>INDEX(_calc_누적빈도!AD:AD,$A50)-INDEX(_calc_누적빈도!AD:AD,$A50-기준450회_후보!$B$1)</f>
        <v>58</v>
      </c>
      <c r="AE50">
        <f>INDEX(_calc_누적빈도!AE:AE,$A50)-INDEX(_calc_누적빈도!AE:AE,$A50-기준450회_후보!$B$1)</f>
        <v>64</v>
      </c>
      <c r="AF50">
        <f>INDEX(_calc_누적빈도!AF:AF,$A50)-INDEX(_calc_누적빈도!AF:AF,$A50-기준450회_후보!$B$1)</f>
        <v>62</v>
      </c>
      <c r="AG50">
        <f>INDEX(_calc_누적빈도!AG:AG,$A50)-INDEX(_calc_누적빈도!AG:AG,$A50-기준450회_후보!$B$1)</f>
        <v>52</v>
      </c>
      <c r="AH50">
        <f>INDEX(_calc_누적빈도!AH:AH,$A50)-INDEX(_calc_누적빈도!AH:AH,$A50-기준450회_후보!$B$1)</f>
        <v>67</v>
      </c>
      <c r="AI50">
        <f>INDEX(_calc_누적빈도!AI:AI,$A50)-INDEX(_calc_누적빈도!AI:AI,$A50-기준450회_후보!$B$1)</f>
        <v>64</v>
      </c>
      <c r="AJ50">
        <f>INDEX(_calc_누적빈도!AJ:AJ,$A50)-INDEX(_calc_누적빈도!AJ:AJ,$A50-기준450회_후보!$B$1)</f>
        <v>63</v>
      </c>
      <c r="AK50">
        <f>INDEX(_calc_누적빈도!AK:AK,$A50)-INDEX(_calc_누적빈도!AK:AK,$A50-기준450회_후보!$B$1)</f>
        <v>62</v>
      </c>
      <c r="AL50">
        <f>INDEX(_calc_누적빈도!AL:AL,$A50)-INDEX(_calc_누적빈도!AL:AL,$A50-기준450회_후보!$B$1)</f>
        <v>58</v>
      </c>
      <c r="AM50">
        <f>INDEX(_calc_누적빈도!AM:AM,$A50)-INDEX(_calc_누적빈도!AM:AM,$A50-기준450회_후보!$B$1)</f>
        <v>70</v>
      </c>
      <c r="AN50">
        <f>INDEX(_calc_누적빈도!AN:AN,$A50)-INDEX(_calc_누적빈도!AN:AN,$A50-기준450회_후보!$B$1)</f>
        <v>63</v>
      </c>
      <c r="AO50">
        <f>INDEX(_calc_누적빈도!AO:AO,$A50)-INDEX(_calc_누적빈도!AO:AO,$A50-기준450회_후보!$B$1)</f>
        <v>53</v>
      </c>
      <c r="AP50">
        <f>INDEX(_calc_누적빈도!AP:AP,$A50)-INDEX(_calc_누적빈도!AP:AP,$A50-기준450회_후보!$B$1)</f>
        <v>53</v>
      </c>
      <c r="AQ50">
        <f>INDEX(_calc_누적빈도!AQ:AQ,$A50)-INDEX(_calc_누적빈도!AQ:AQ,$A50-기준450회_후보!$B$1)</f>
        <v>62</v>
      </c>
      <c r="AR50">
        <f>INDEX(_calc_누적빈도!AR:AR,$A50)-INDEX(_calc_누적빈도!AR:AR,$A50-기준450회_후보!$B$1)</f>
        <v>59</v>
      </c>
      <c r="AS50">
        <f>INDEX(_calc_누적빈도!AS:AS,$A50)-INDEX(_calc_누적빈도!AS:AS,$A50-기준450회_후보!$B$1)</f>
        <v>56</v>
      </c>
      <c r="AT50">
        <f>INDEX(_calc_누적빈도!AT:AT,$A50)-INDEX(_calc_누적빈도!AT:AT,$A50-기준450회_후보!$B$1)</f>
        <v>68</v>
      </c>
      <c r="AU50">
        <f>(RANK(_calc_라운드기준!B50,_calc_라운드기준!$B50:$AT50,0)+COUNTIFS(_calc_라운드기준!$B50:$AT50,_calc_라운드기준!B50,$B$1:$AT$1,"&lt;"&amp;1))-(RANK(B50,$B50:$AT50,0)+COUNTIFS($B50:$AT50,B50,$B$1:$AT$1,"&lt;"&amp;1))</f>
        <v>1</v>
      </c>
      <c r="AV50">
        <f>(RANK(_calc_라운드기준!C50,_calc_라운드기준!$B50:$AT50,0)+COUNTIFS(_calc_라운드기준!$B50:$AT50,_calc_라운드기준!C50,$B$1:$AT$1,"&lt;"&amp;2))-(RANK(C50,$B50:$AT50,0)+COUNTIFS($B50:$AT50,C50,$B$1:$AT$1,"&lt;"&amp;2))</f>
        <v>-1</v>
      </c>
      <c r="AW50">
        <f>(RANK(_calc_라운드기준!D50,_calc_라운드기준!$B50:$AT50,0)+COUNTIFS(_calc_라운드기준!$B50:$AT50,_calc_라운드기준!D50,$B$1:$AT$1,"&lt;"&amp;3))-(RANK(D50,$B50:$AT50,0)+COUNTIFS($B50:$AT50,D50,$B$1:$AT$1,"&lt;"&amp;3))</f>
        <v>-2</v>
      </c>
      <c r="AX50">
        <f>(RANK(_calc_라운드기준!E50,_calc_라운드기준!$B50:$AT50,0)+COUNTIFS(_calc_라운드기준!$B50:$AT50,_calc_라운드기준!E50,$B$1:$AT$1,"&lt;"&amp;4))-(RANK(E50,$B50:$AT50,0)+COUNTIFS($B50:$AT50,E50,$B$1:$AT$1,"&lt;"&amp;4))</f>
        <v>-10</v>
      </c>
      <c r="AY50">
        <f>(RANK(_calc_라운드기준!F50,_calc_라운드기준!$B50:$AT50,0)+COUNTIFS(_calc_라운드기준!$B50:$AT50,_calc_라운드기준!F50,$B$1:$AT$1,"&lt;"&amp;5))-(RANK(F50,$B50:$AT50,0)+COUNTIFS($B50:$AT50,F50,$B$1:$AT$1,"&lt;"&amp;5))</f>
        <v>-13</v>
      </c>
      <c r="AZ50">
        <f>(RANK(_calc_라운드기준!G50,_calc_라운드기준!$B50:$AT50,0)+COUNTIFS(_calc_라운드기준!$B50:$AT50,_calc_라운드기준!G50,$B$1:$AT$1,"&lt;"&amp;6))-(RANK(G50,$B50:$AT50,0)+COUNTIFS($B50:$AT50,G50,$B$1:$AT$1,"&lt;"&amp;6))</f>
        <v>0</v>
      </c>
      <c r="BA50">
        <f>(RANK(_calc_라운드기준!H50,_calc_라운드기준!$B50:$AT50,0)+COUNTIFS(_calc_라운드기준!$B50:$AT50,_calc_라운드기준!H50,$B$1:$AT$1,"&lt;"&amp;7))-(RANK(H50,$B50:$AT50,0)+COUNTIFS($B50:$AT50,H50,$B$1:$AT$1,"&lt;"&amp;7))</f>
        <v>-9</v>
      </c>
      <c r="BB50">
        <f>(RANK(_calc_라운드기준!I50,_calc_라운드기준!$B50:$AT50,0)+COUNTIFS(_calc_라운드기준!$B50:$AT50,_calc_라운드기준!I50,$B$1:$AT$1,"&lt;"&amp;8))-(RANK(I50,$B50:$AT50,0)+COUNTIFS($B50:$AT50,I50,$B$1:$AT$1,"&lt;"&amp;8))</f>
        <v>-34</v>
      </c>
      <c r="BC50">
        <f>(RANK(_calc_라운드기준!J50,_calc_라운드기준!$B50:$AT50,0)+COUNTIFS(_calc_라운드기준!$B50:$AT50,_calc_라운드기준!J50,$B$1:$AT$1,"&lt;"&amp;9))-(RANK(J50,$B50:$AT50,0)+COUNTIFS($B50:$AT50,J50,$B$1:$AT$1,"&lt;"&amp;9))</f>
        <v>-27</v>
      </c>
      <c r="BD50">
        <f>(RANK(_calc_라운드기준!K50,_calc_라운드기준!$B50:$AT50,0)+COUNTIFS(_calc_라운드기준!$B50:$AT50,_calc_라운드기준!K50,$B$1:$AT$1,"&lt;"&amp;10))-(RANK(K50,$B50:$AT50,0)+COUNTIFS($B50:$AT50,K50,$B$1:$AT$1,"&lt;"&amp;10))</f>
        <v>7</v>
      </c>
      <c r="BE50">
        <f>(RANK(_calc_라운드기준!L50,_calc_라운드기준!$B50:$AT50,0)+COUNTIFS(_calc_라운드기준!$B50:$AT50,_calc_라운드기준!L50,$B$1:$AT$1,"&lt;"&amp;11))-(RANK(L50,$B50:$AT50,0)+COUNTIFS($B50:$AT50,L50,$B$1:$AT$1,"&lt;"&amp;11))</f>
        <v>-7</v>
      </c>
      <c r="BF50">
        <f>(RANK(_calc_라운드기준!M50,_calc_라운드기준!$B50:$AT50,0)+COUNTIFS(_calc_라운드기준!$B50:$AT50,_calc_라운드기준!M50,$B$1:$AT$1,"&lt;"&amp;12))-(RANK(M50,$B50:$AT50,0)+COUNTIFS($B50:$AT50,M50,$B$1:$AT$1,"&lt;"&amp;12))</f>
        <v>16</v>
      </c>
      <c r="BG50">
        <f>(RANK(_calc_라운드기준!N50,_calc_라운드기준!$B50:$AT50,0)+COUNTIFS(_calc_라운드기준!$B50:$AT50,_calc_라운드기준!N50,$B$1:$AT$1,"&lt;"&amp;13))-(RANK(N50,$B50:$AT50,0)+COUNTIFS($B50:$AT50,N50,$B$1:$AT$1,"&lt;"&amp;13))</f>
        <v>1</v>
      </c>
      <c r="BH50">
        <f>(RANK(_calc_라운드기준!O50,_calc_라운드기준!$B50:$AT50,0)+COUNTIFS(_calc_라운드기준!$B50:$AT50,_calc_라운드기준!O50,$B$1:$AT$1,"&lt;"&amp;14))-(RANK(O50,$B50:$AT50,0)+COUNTIFS($B50:$AT50,O50,$B$1:$AT$1,"&lt;"&amp;14))</f>
        <v>29</v>
      </c>
      <c r="BI50">
        <f>(RANK(_calc_라운드기준!P50,_calc_라운드기준!$B50:$AT50,0)+COUNTIFS(_calc_라운드기준!$B50:$AT50,_calc_라운드기준!P50,$B$1:$AT$1,"&lt;"&amp;15))-(RANK(P50,$B50:$AT50,0)+COUNTIFS($B50:$AT50,P50,$B$1:$AT$1,"&lt;"&amp;15))</f>
        <v>-14</v>
      </c>
      <c r="BJ50">
        <f>(RANK(_calc_라운드기준!Q50,_calc_라운드기준!$B50:$AT50,0)+COUNTIFS(_calc_라운드기준!$B50:$AT50,_calc_라운드기준!Q50,$B$1:$AT$1,"&lt;"&amp;16))-(RANK(Q50,$B50:$AT50,0)+COUNTIFS($B50:$AT50,Q50,$B$1:$AT$1,"&lt;"&amp;16))</f>
        <v>6</v>
      </c>
      <c r="BK50">
        <f>(RANK(_calc_라운드기준!R50,_calc_라운드기준!$B50:$AT50,0)+COUNTIFS(_calc_라운드기준!$B50:$AT50,_calc_라운드기준!R50,$B$1:$AT$1,"&lt;"&amp;17))-(RANK(R50,$B50:$AT50,0)+COUNTIFS($B50:$AT50,R50,$B$1:$AT$1,"&lt;"&amp;17))</f>
        <v>-3</v>
      </c>
      <c r="BL50">
        <f>(RANK(_calc_라운드기준!S50,_calc_라운드기준!$B50:$AT50,0)+COUNTIFS(_calc_라운드기준!$B50:$AT50,_calc_라운드기준!S50,$B$1:$AT$1,"&lt;"&amp;18))-(RANK(S50,$B50:$AT50,0)+COUNTIFS($B50:$AT50,S50,$B$1:$AT$1,"&lt;"&amp;18))</f>
        <v>17</v>
      </c>
      <c r="BM50">
        <f>(RANK(_calc_라운드기준!T50,_calc_라운드기준!$B50:$AT50,0)+COUNTIFS(_calc_라운드기준!$B50:$AT50,_calc_라운드기준!T50,$B$1:$AT$1,"&lt;"&amp;19))-(RANK(T50,$B50:$AT50,0)+COUNTIFS($B50:$AT50,T50,$B$1:$AT$1,"&lt;"&amp;19))</f>
        <v>1</v>
      </c>
      <c r="BN50">
        <f>(RANK(_calc_라운드기준!U50,_calc_라운드기준!$B50:$AT50,0)+COUNTIFS(_calc_라운드기준!$B50:$AT50,_calc_라운드기준!U50,$B$1:$AT$1,"&lt;"&amp;20))-(RANK(U50,$B50:$AT50,0)+COUNTIFS($B50:$AT50,U50,$B$1:$AT$1,"&lt;"&amp;20))</f>
        <v>-16</v>
      </c>
      <c r="BO50">
        <f>(RANK(_calc_라운드기준!V50,_calc_라운드기준!$B50:$AT50,0)+COUNTIFS(_calc_라운드기준!$B50:$AT50,_calc_라운드기준!V50,$B$1:$AT$1,"&lt;"&amp;21))-(RANK(V50,$B50:$AT50,0)+COUNTIFS($B50:$AT50,V50,$B$1:$AT$1,"&lt;"&amp;21))</f>
        <v>20</v>
      </c>
      <c r="BP50">
        <f>(RANK(_calc_라운드기준!W50,_calc_라운드기준!$B50:$AT50,0)+COUNTIFS(_calc_라운드기준!$B50:$AT50,_calc_라운드기준!W50,$B$1:$AT$1,"&lt;"&amp;22))-(RANK(W50,$B50:$AT50,0)+COUNTIFS($B50:$AT50,W50,$B$1:$AT$1,"&lt;"&amp;22))</f>
        <v>2</v>
      </c>
      <c r="BQ50">
        <f>(RANK(_calc_라운드기준!X50,_calc_라운드기준!$B50:$AT50,0)+COUNTIFS(_calc_라운드기준!$B50:$AT50,_calc_라운드기준!X50,$B$1:$AT$1,"&lt;"&amp;23))-(RANK(X50,$B50:$AT50,0)+COUNTIFS($B50:$AT50,X50,$B$1:$AT$1,"&lt;"&amp;23))</f>
        <v>-25</v>
      </c>
      <c r="BR50">
        <f>(RANK(_calc_라운드기준!Y50,_calc_라운드기준!$B50:$AT50,0)+COUNTIFS(_calc_라운드기준!$B50:$AT50,_calc_라운드기준!Y50,$B$1:$AT$1,"&lt;"&amp;24))-(RANK(Y50,$B50:$AT50,0)+COUNTIFS($B50:$AT50,Y50,$B$1:$AT$1,"&lt;"&amp;24))</f>
        <v>-2</v>
      </c>
      <c r="BS50">
        <f>(RANK(_calc_라운드기준!Z50,_calc_라운드기준!$B50:$AT50,0)+COUNTIFS(_calc_라운드기준!$B50:$AT50,_calc_라운드기준!Z50,$B$1:$AT$1,"&lt;"&amp;25))-(RANK(Z50,$B50:$AT50,0)+COUNTIFS($B50:$AT50,Z50,$B$1:$AT$1,"&lt;"&amp;25))</f>
        <v>-25</v>
      </c>
      <c r="BT50">
        <f>(RANK(_calc_라운드기준!AA50,_calc_라운드기준!$B50:$AT50,0)+COUNTIFS(_calc_라운드기준!$B50:$AT50,_calc_라운드기준!AA50,$B$1:$AT$1,"&lt;"&amp;26))-(RANK(AA50,$B50:$AT50,0)+COUNTIFS($B50:$AT50,AA50,$B$1:$AT$1,"&lt;"&amp;26))</f>
        <v>4</v>
      </c>
      <c r="BU50">
        <f>(RANK(_calc_라운드기준!AB50,_calc_라운드기준!$B50:$AT50,0)+COUNTIFS(_calc_라운드기준!$B50:$AT50,_calc_라운드기준!AB50,$B$1:$AT$1,"&lt;"&amp;27))-(RANK(AB50,$B50:$AT50,0)+COUNTIFS($B50:$AT50,AB50,$B$1:$AT$1,"&lt;"&amp;27))</f>
        <v>-32</v>
      </c>
      <c r="BV50">
        <f>(RANK(_calc_라운드기준!AC50,_calc_라운드기준!$B50:$AT50,0)+COUNTIFS(_calc_라운드기준!$B50:$AT50,_calc_라운드기준!AC50,$B$1:$AT$1,"&lt;"&amp;28))-(RANK(AC50,$B50:$AT50,0)+COUNTIFS($B50:$AT50,AC50,$B$1:$AT$1,"&lt;"&amp;28))</f>
        <v>2</v>
      </c>
      <c r="BW50">
        <f>(RANK(_calc_라운드기준!AD50,_calc_라운드기준!$B50:$AT50,0)+COUNTIFS(_calc_라운드기준!$B50:$AT50,_calc_라운드기준!AD50,$B$1:$AT$1,"&lt;"&amp;29))-(RANK(AD50,$B50:$AT50,0)+COUNTIFS($B50:$AT50,AD50,$B$1:$AT$1,"&lt;"&amp;29))</f>
        <v>-8</v>
      </c>
      <c r="BX50">
        <f>(RANK(_calc_라운드기준!AE50,_calc_라운드기준!$B50:$AT50,0)+COUNTIFS(_calc_라운드기준!$B50:$AT50,_calc_라운드기준!AE50,$B$1:$AT$1,"&lt;"&amp;30))-(RANK(AE50,$B50:$AT50,0)+COUNTIFS($B50:$AT50,AE50,$B$1:$AT$1,"&lt;"&amp;30))</f>
        <v>21</v>
      </c>
      <c r="BY50">
        <f>(RANK(_calc_라운드기준!AF50,_calc_라운드기준!$B50:$AT50,0)+COUNTIFS(_calc_라운드기준!$B50:$AT50,_calc_라운드기준!AF50,$B$1:$AT$1,"&lt;"&amp;31))-(RANK(AF50,$B50:$AT50,0)+COUNTIFS($B50:$AT50,AF50,$B$1:$AT$1,"&lt;"&amp;31))</f>
        <v>15</v>
      </c>
      <c r="BZ50">
        <f>(RANK(_calc_라운드기준!AG50,_calc_라운드기준!$B50:$AT50,0)+COUNTIFS(_calc_라운드기준!$B50:$AT50,_calc_라운드기준!AG50,$B$1:$AT$1,"&lt;"&amp;32))-(RANK(AG50,$B50:$AT50,0)+COUNTIFS($B50:$AT50,AG50,$B$1:$AT$1,"&lt;"&amp;32))</f>
        <v>-10</v>
      </c>
      <c r="CA50">
        <f>(RANK(_calc_라운드기준!AH50,_calc_라운드기준!$B50:$AT50,0)+COUNTIFS(_calc_라운드기준!$B50:$AT50,_calc_라운드기준!AH50,$B$1:$AT$1,"&lt;"&amp;33))-(RANK(AH50,$B50:$AT50,0)+COUNTIFS($B50:$AT50,AH50,$B$1:$AT$1,"&lt;"&amp;33))</f>
        <v>26</v>
      </c>
      <c r="CB50">
        <f>(RANK(_calc_라운드기준!AI50,_calc_라운드기준!$B50:$AT50,0)+COUNTIFS(_calc_라운드기준!$B50:$AT50,_calc_라운드기준!AI50,$B$1:$AT$1,"&lt;"&amp;34))-(RANK(AI50,$B50:$AT50,0)+COUNTIFS($B50:$AT50,AI50,$B$1:$AT$1,"&lt;"&amp;34))</f>
        <v>28</v>
      </c>
      <c r="CC50">
        <f>(RANK(_calc_라운드기준!AJ50,_calc_라운드기준!$B50:$AT50,0)+COUNTIFS(_calc_라운드기준!$B50:$AT50,_calc_라운드기준!AJ50,$B$1:$AT$1,"&lt;"&amp;35))-(RANK(AJ50,$B50:$AT50,0)+COUNTIFS($B50:$AT50,AJ50,$B$1:$AT$1,"&lt;"&amp;35))</f>
        <v>3</v>
      </c>
      <c r="CD50">
        <f>(RANK(_calc_라운드기준!AK50,_calc_라운드기준!$B50:$AT50,0)+COUNTIFS(_calc_라운드기준!$B50:$AT50,_calc_라운드기준!AK50,$B$1:$AT$1,"&lt;"&amp;36))-(RANK(AK50,$B50:$AT50,0)+COUNTIFS($B50:$AT50,AK50,$B$1:$AT$1,"&lt;"&amp;36))</f>
        <v>1</v>
      </c>
      <c r="CE50">
        <f>(RANK(_calc_라운드기준!AL50,_calc_라운드기준!$B50:$AT50,0)+COUNTIFS(_calc_라운드기준!$B50:$AT50,_calc_라운드기준!AL50,$B$1:$AT$1,"&lt;"&amp;37))-(RANK(AL50,$B50:$AT50,0)+COUNTIFS($B50:$AT50,AL50,$B$1:$AT$1,"&lt;"&amp;37))</f>
        <v>-25</v>
      </c>
      <c r="CF50">
        <f>(RANK(_calc_라운드기준!AM50,_calc_라운드기준!$B50:$AT50,0)+COUNTIFS(_calc_라운드기준!$B50:$AT50,_calc_라운드기준!AM50,$B$1:$AT$1,"&lt;"&amp;38))-(RANK(AM50,$B50:$AT50,0)+COUNTIFS($B50:$AT50,AM50,$B$1:$AT$1,"&lt;"&amp;38))</f>
        <v>11</v>
      </c>
      <c r="CG50">
        <f>(RANK(_calc_라운드기준!AN50,_calc_라운드기준!$B50:$AT50,0)+COUNTIFS(_calc_라운드기준!$B50:$AT50,_calc_라운드기준!AN50,$B$1:$AT$1,"&lt;"&amp;39))-(RANK(AN50,$B50:$AT50,0)+COUNTIFS($B50:$AT50,AN50,$B$1:$AT$1,"&lt;"&amp;39))</f>
        <v>-10</v>
      </c>
      <c r="CH50">
        <f>(RANK(_calc_라운드기준!AO50,_calc_라운드기준!$B50:$AT50,0)+COUNTIFS(_calc_라운드기준!$B50:$AT50,_calc_라운드기준!AO50,$B$1:$AT$1,"&lt;"&amp;40))-(RANK(AO50,$B50:$AT50,0)+COUNTIFS($B50:$AT50,AO50,$B$1:$AT$1,"&lt;"&amp;40))</f>
        <v>-12</v>
      </c>
      <c r="CI50">
        <f>(RANK(_calc_라운드기준!AP50,_calc_라운드기준!$B50:$AT50,0)+COUNTIFS(_calc_라운드기준!$B50:$AT50,_calc_라운드기준!AP50,$B$1:$AT$1,"&lt;"&amp;41))-(RANK(AP50,$B50:$AT50,0)+COUNTIFS($B50:$AT50,AP50,$B$1:$AT$1,"&lt;"&amp;41))</f>
        <v>7</v>
      </c>
      <c r="CJ50">
        <f>(RANK(_calc_라운드기준!AQ50,_calc_라운드기준!$B50:$AT50,0)+COUNTIFS(_calc_라운드기준!$B50:$AT50,_calc_라운드기준!AQ50,$B$1:$AT$1,"&lt;"&amp;42))-(RANK(AQ50,$B50:$AT50,0)+COUNTIFS($B50:$AT50,AQ50,$B$1:$AT$1,"&lt;"&amp;42))</f>
        <v>8</v>
      </c>
      <c r="CK50">
        <f>(RANK(_calc_라운드기준!AR50,_calc_라운드기준!$B50:$AT50,0)+COUNTIFS(_calc_라운드기준!$B50:$AT50,_calc_라운드기준!AR50,$B$1:$AT$1,"&lt;"&amp;43))-(RANK(AR50,$B50:$AT50,0)+COUNTIFS($B50:$AT50,AR50,$B$1:$AT$1,"&lt;"&amp;43))</f>
        <v>18</v>
      </c>
      <c r="CL50">
        <f>(RANK(_calc_라운드기준!AS50,_calc_라운드기준!$B50:$AT50,0)+COUNTIFS(_calc_라운드기준!$B50:$AT50,_calc_라운드기준!AS50,$B$1:$AT$1,"&lt;"&amp;44))-(RANK(AS50,$B50:$AT50,0)+COUNTIFS($B50:$AT50,AS50,$B$1:$AT$1,"&lt;"&amp;44))</f>
        <v>13</v>
      </c>
      <c r="CM50">
        <f>(RANK(_calc_라운드기준!AT50,_calc_라운드기준!$B50:$AT50,0)+COUNTIFS(_calc_라운드기준!$B50:$AT50,_calc_라운드기준!AT50,$B$1:$AT$1,"&lt;"&amp;45))-(RANK(AT50,$B50:$AT50,0)+COUNTIFS($B50:$AT50,AT50,$B$1:$AT$1,"&lt;"&amp;45))</f>
        <v>28</v>
      </c>
      <c r="CN50">
        <f t="shared" si="45"/>
        <v>21</v>
      </c>
      <c r="CO50">
        <f t="shared" si="46"/>
        <v>26</v>
      </c>
      <c r="CP50">
        <f t="shared" si="47"/>
        <v>27</v>
      </c>
      <c r="CQ50">
        <f t="shared" si="48"/>
        <v>33</v>
      </c>
      <c r="CR50">
        <f t="shared" si="49"/>
        <v>37</v>
      </c>
      <c r="CS50">
        <f t="shared" si="50"/>
        <v>25</v>
      </c>
      <c r="CT50">
        <f t="shared" si="51"/>
        <v>32</v>
      </c>
      <c r="CU50">
        <f t="shared" si="52"/>
        <v>45</v>
      </c>
      <c r="CV50">
        <f t="shared" si="53"/>
        <v>43</v>
      </c>
      <c r="CW50">
        <f t="shared" si="54"/>
        <v>14</v>
      </c>
      <c r="CX50">
        <f t="shared" si="55"/>
        <v>30</v>
      </c>
      <c r="CY50">
        <f t="shared" si="56"/>
        <v>9</v>
      </c>
      <c r="CZ50">
        <f t="shared" si="57"/>
        <v>22</v>
      </c>
      <c r="DA50">
        <f t="shared" si="58"/>
        <v>1</v>
      </c>
      <c r="DB50">
        <f t="shared" si="59"/>
        <v>38</v>
      </c>
      <c r="DC50">
        <f t="shared" si="60"/>
        <v>16</v>
      </c>
      <c r="DD50">
        <f t="shared" si="61"/>
        <v>29</v>
      </c>
      <c r="DE50">
        <f t="shared" si="62"/>
        <v>8</v>
      </c>
      <c r="DF50">
        <f t="shared" si="63"/>
        <v>23</v>
      </c>
      <c r="DG50">
        <f t="shared" si="64"/>
        <v>39</v>
      </c>
      <c r="DH50">
        <f t="shared" si="65"/>
        <v>6</v>
      </c>
      <c r="DI50">
        <f t="shared" si="66"/>
        <v>19</v>
      </c>
      <c r="DJ50">
        <f t="shared" si="67"/>
        <v>40</v>
      </c>
      <c r="DK50">
        <f t="shared" si="68"/>
        <v>28</v>
      </c>
      <c r="DL50">
        <f t="shared" si="69"/>
        <v>41</v>
      </c>
      <c r="DM50">
        <f t="shared" si="70"/>
        <v>17</v>
      </c>
      <c r="DN50">
        <f t="shared" si="71"/>
        <v>44</v>
      </c>
      <c r="DO50">
        <f t="shared" si="72"/>
        <v>20</v>
      </c>
      <c r="DP50">
        <f t="shared" si="73"/>
        <v>31</v>
      </c>
      <c r="DQ50">
        <f t="shared" si="74"/>
        <v>5</v>
      </c>
      <c r="DR50">
        <f t="shared" si="75"/>
        <v>10</v>
      </c>
      <c r="DS50">
        <f t="shared" si="76"/>
        <v>34</v>
      </c>
      <c r="DT50">
        <f t="shared" si="77"/>
        <v>4</v>
      </c>
      <c r="DU50">
        <f t="shared" si="78"/>
        <v>2</v>
      </c>
      <c r="DV50">
        <f t="shared" si="79"/>
        <v>18</v>
      </c>
      <c r="DW50">
        <f t="shared" si="80"/>
        <v>24</v>
      </c>
      <c r="DX50">
        <f t="shared" si="81"/>
        <v>42</v>
      </c>
      <c r="DY50">
        <f t="shared" si="82"/>
        <v>12</v>
      </c>
      <c r="DZ50">
        <f t="shared" si="83"/>
        <v>35</v>
      </c>
      <c r="EA50">
        <f t="shared" si="84"/>
        <v>36</v>
      </c>
      <c r="EB50">
        <f t="shared" si="85"/>
        <v>15</v>
      </c>
      <c r="EC50">
        <f t="shared" si="86"/>
        <v>13</v>
      </c>
      <c r="ED50">
        <f t="shared" si="87"/>
        <v>7</v>
      </c>
      <c r="EE50">
        <f t="shared" si="88"/>
        <v>11</v>
      </c>
      <c r="EF50">
        <f t="shared" si="89"/>
        <v>3</v>
      </c>
    </row>
    <row r="51" spans="1:136" ht="16.5" customHeight="1">
      <c r="A51">
        <f>_calc_라운드기준!A51</f>
        <v>1195</v>
      </c>
      <c r="B51">
        <f>INDEX(_calc_누적빈도!B:B,$A51)-INDEX(_calc_누적빈도!B:B,$A51-기준450회_후보!$B$1)</f>
        <v>53</v>
      </c>
      <c r="C51">
        <f>INDEX(_calc_누적빈도!C:C,$A51)-INDEX(_calc_누적빈도!C:C,$A51-기준450회_후보!$B$1)</f>
        <v>52</v>
      </c>
      <c r="D51">
        <f>INDEX(_calc_누적빈도!D:D,$A51)-INDEX(_calc_누적빈도!D:D,$A51-기준450회_후보!$B$1)</f>
        <v>70</v>
      </c>
      <c r="E51">
        <f>INDEX(_calc_누적빈도!E:E,$A51)-INDEX(_calc_누적빈도!E:E,$A51-기준450회_후보!$B$1)</f>
        <v>50</v>
      </c>
      <c r="F51">
        <f>INDEX(_calc_누적빈도!F:F,$A51)-INDEX(_calc_누적빈도!F:F,$A51-기준450회_후보!$B$1)</f>
        <v>44</v>
      </c>
      <c r="G51">
        <f>INDEX(_calc_누적빈도!G:G,$A51)-INDEX(_calc_누적빈도!G:G,$A51-기준450회_후보!$B$1)</f>
        <v>69</v>
      </c>
      <c r="H51">
        <f>INDEX(_calc_누적빈도!H:H,$A51)-INDEX(_calc_누적빈도!H:H,$A51-기준450회_후보!$B$1)</f>
        <v>63</v>
      </c>
      <c r="I51">
        <f>INDEX(_calc_누적빈도!I:I,$A51)-INDEX(_calc_누적빈도!I:I,$A51-기준450회_후보!$B$1)</f>
        <v>46</v>
      </c>
      <c r="J51">
        <f>INDEX(_calc_누적빈도!J:J,$A51)-INDEX(_calc_누적빈도!J:J,$A51-기준450회_후보!$B$1)</f>
        <v>58</v>
      </c>
      <c r="K51">
        <f>INDEX(_calc_누적빈도!K:K,$A51)-INDEX(_calc_누적빈도!K:K,$A51-기준450회_후보!$B$1)</f>
        <v>55</v>
      </c>
      <c r="L51">
        <f>INDEX(_calc_누적빈도!L:L,$A51)-INDEX(_calc_누적빈도!L:L,$A51-기준450회_후보!$B$1)</f>
        <v>60</v>
      </c>
      <c r="M51">
        <f>INDEX(_calc_누적빈도!M:M,$A51)-INDEX(_calc_누적빈도!M:M,$A51-기준450회_후보!$B$1)</f>
        <v>81</v>
      </c>
      <c r="N51">
        <f>INDEX(_calc_누적빈도!N:N,$A51)-INDEX(_calc_누적빈도!N:N,$A51-기준450회_후보!$B$1)</f>
        <v>69</v>
      </c>
      <c r="O51">
        <f>INDEX(_calc_누적빈도!O:O,$A51)-INDEX(_calc_누적빈도!O:O,$A51-기준450회_후보!$B$1)</f>
        <v>64</v>
      </c>
      <c r="P51">
        <f>INDEX(_calc_누적빈도!P:P,$A51)-INDEX(_calc_누적빈도!P:P,$A51-기준450회_후보!$B$1)</f>
        <v>58</v>
      </c>
      <c r="Q51">
        <f>INDEX(_calc_누적빈도!Q:Q,$A51)-INDEX(_calc_누적빈도!Q:Q,$A51-기준450회_후보!$B$1)</f>
        <v>71</v>
      </c>
      <c r="R51">
        <f>INDEX(_calc_누적빈도!R:R,$A51)-INDEX(_calc_누적빈도!R:R,$A51-기준450회_후보!$B$1)</f>
        <v>58</v>
      </c>
      <c r="S51">
        <f>INDEX(_calc_누적빈도!S:S,$A51)-INDEX(_calc_누적빈도!S:S,$A51-기준450회_후보!$B$1)</f>
        <v>68</v>
      </c>
      <c r="T51">
        <f>INDEX(_calc_누적빈도!T:T,$A51)-INDEX(_calc_누적빈도!T:T,$A51-기준450회_후보!$B$1)</f>
        <v>65</v>
      </c>
      <c r="U51">
        <f>INDEX(_calc_누적빈도!U:U,$A51)-INDEX(_calc_누적빈도!U:U,$A51-기준450회_후보!$B$1)</f>
        <v>49</v>
      </c>
      <c r="V51">
        <f>INDEX(_calc_누적빈도!V:V,$A51)-INDEX(_calc_누적빈도!V:V,$A51-기준450회_후보!$B$1)</f>
        <v>69</v>
      </c>
      <c r="W51">
        <f>INDEX(_calc_누적빈도!W:W,$A51)-INDEX(_calc_누적빈도!W:W,$A51-기준450회_후보!$B$1)</f>
        <v>57</v>
      </c>
      <c r="X51">
        <f>INDEX(_calc_누적빈도!X:X,$A51)-INDEX(_calc_누적빈도!X:X,$A51-기준450회_후보!$B$1)</f>
        <v>53</v>
      </c>
      <c r="Y51">
        <f>INDEX(_calc_누적빈도!Y:Y,$A51)-INDEX(_calc_누적빈도!Y:Y,$A51-기준450회_후보!$B$1)</f>
        <v>63</v>
      </c>
      <c r="Z51">
        <f>INDEX(_calc_누적빈도!Z:Z,$A51)-INDEX(_calc_누적빈도!Z:Z,$A51-기준450회_후보!$B$1)</f>
        <v>47</v>
      </c>
      <c r="AA51">
        <f>INDEX(_calc_누적빈도!AA:AA,$A51)-INDEX(_calc_누적빈도!AA:AA,$A51-기준450회_후보!$B$1)</f>
        <v>60</v>
      </c>
      <c r="AB51">
        <f>INDEX(_calc_누적빈도!AB:AB,$A51)-INDEX(_calc_누적빈도!AB:AB,$A51-기준450회_후보!$B$1)</f>
        <v>54</v>
      </c>
      <c r="AC51">
        <f>INDEX(_calc_누적빈도!AC:AC,$A51)-INDEX(_calc_누적빈도!AC:AC,$A51-기준450회_후보!$B$1)</f>
        <v>63</v>
      </c>
      <c r="AD51">
        <f>INDEX(_calc_누적빈도!AD:AD,$A51)-INDEX(_calc_누적빈도!AD:AD,$A51-기준450회_후보!$B$1)</f>
        <v>58</v>
      </c>
      <c r="AE51">
        <f>INDEX(_calc_누적빈도!AE:AE,$A51)-INDEX(_calc_누적빈도!AE:AE,$A51-기준450회_후보!$B$1)</f>
        <v>64</v>
      </c>
      <c r="AF51">
        <f>INDEX(_calc_누적빈도!AF:AF,$A51)-INDEX(_calc_누적빈도!AF:AF,$A51-기준450회_후보!$B$1)</f>
        <v>62</v>
      </c>
      <c r="AG51">
        <f>INDEX(_calc_누적빈도!AG:AG,$A51)-INDEX(_calc_누적빈도!AG:AG,$A51-기준450회_후보!$B$1)</f>
        <v>52</v>
      </c>
      <c r="AH51">
        <f>INDEX(_calc_누적빈도!AH:AH,$A51)-INDEX(_calc_누적빈도!AH:AH,$A51-기준450회_후보!$B$1)</f>
        <v>66</v>
      </c>
      <c r="AI51">
        <f>INDEX(_calc_누적빈도!AI:AI,$A51)-INDEX(_calc_누적빈도!AI:AI,$A51-기준450회_후보!$B$1)</f>
        <v>63</v>
      </c>
      <c r="AJ51">
        <f>INDEX(_calc_누적빈도!AJ:AJ,$A51)-INDEX(_calc_누적빈도!AJ:AJ,$A51-기준450회_후보!$B$1)</f>
        <v>63</v>
      </c>
      <c r="AK51">
        <f>INDEX(_calc_누적빈도!AK:AK,$A51)-INDEX(_calc_누적빈도!AK:AK,$A51-기준450회_후보!$B$1)</f>
        <v>61</v>
      </c>
      <c r="AL51">
        <f>INDEX(_calc_누적빈도!AL:AL,$A51)-INDEX(_calc_누적빈도!AL:AL,$A51-기준450회_후보!$B$1)</f>
        <v>58</v>
      </c>
      <c r="AM51">
        <f>INDEX(_calc_누적빈도!AM:AM,$A51)-INDEX(_calc_누적빈도!AM:AM,$A51-기준450회_후보!$B$1)</f>
        <v>70</v>
      </c>
      <c r="AN51">
        <f>INDEX(_calc_누적빈도!AN:AN,$A51)-INDEX(_calc_누적빈도!AN:AN,$A51-기준450회_후보!$B$1)</f>
        <v>63</v>
      </c>
      <c r="AO51">
        <f>INDEX(_calc_누적빈도!AO:AO,$A51)-INDEX(_calc_누적빈도!AO:AO,$A51-기준450회_후보!$B$1)</f>
        <v>53</v>
      </c>
      <c r="AP51">
        <f>INDEX(_calc_누적빈도!AP:AP,$A51)-INDEX(_calc_누적빈도!AP:AP,$A51-기준450회_후보!$B$1)</f>
        <v>53</v>
      </c>
      <c r="AQ51">
        <f>INDEX(_calc_누적빈도!AQ:AQ,$A51)-INDEX(_calc_누적빈도!AQ:AQ,$A51-기준450회_후보!$B$1)</f>
        <v>62</v>
      </c>
      <c r="AR51">
        <f>INDEX(_calc_누적빈도!AR:AR,$A51)-INDEX(_calc_누적빈도!AR:AR,$A51-기준450회_후보!$B$1)</f>
        <v>59</v>
      </c>
      <c r="AS51">
        <f>INDEX(_calc_누적빈도!AS:AS,$A51)-INDEX(_calc_누적빈도!AS:AS,$A51-기준450회_후보!$B$1)</f>
        <v>56</v>
      </c>
      <c r="AT51">
        <f>INDEX(_calc_누적빈도!AT:AT,$A51)-INDEX(_calc_누적빈도!AT:AT,$A51-기준450회_후보!$B$1)</f>
        <v>68</v>
      </c>
      <c r="AU51">
        <f>(RANK(_calc_라운드기준!B51,_calc_라운드기준!$B51:$AT51,0)+COUNTIFS(_calc_라운드기준!$B51:$AT51,_calc_라운드기준!B51,$B$1:$AT$1,"&lt;"&amp;1))-(RANK(B51,$B51:$AT51,0)+COUNTIFS($B51:$AT51,B51,$B$1:$AT$1,"&lt;"&amp;1))</f>
        <v>5</v>
      </c>
      <c r="AV51">
        <f>(RANK(_calc_라운드기준!C51,_calc_라운드기준!$B51:$AT51,0)+COUNTIFS(_calc_라운드기준!$B51:$AT51,_calc_라운드기준!C51,$B$1:$AT$1,"&lt;"&amp;2))-(RANK(C51,$B51:$AT51,0)+COUNTIFS($B51:$AT51,C51,$B$1:$AT$1,"&lt;"&amp;2))</f>
        <v>-7</v>
      </c>
      <c r="AW51">
        <f>(RANK(_calc_라운드기준!D51,_calc_라운드기준!$B51:$AT51,0)+COUNTIFS(_calc_라운드기준!$B51:$AT51,_calc_라운드기준!D51,$B$1:$AT$1,"&lt;"&amp;3))-(RANK(D51,$B51:$AT51,0)+COUNTIFS($B51:$AT51,D51,$B$1:$AT$1,"&lt;"&amp;3))</f>
        <v>-1</v>
      </c>
      <c r="AX51">
        <f>(RANK(_calc_라운드기준!E51,_calc_라운드기준!$B51:$AT51,0)+COUNTIFS(_calc_라운드기준!$B51:$AT51,_calc_라운드기준!E51,$B$1:$AT$1,"&lt;"&amp;4))-(RANK(E51,$B51:$AT51,0)+COUNTIFS($B51:$AT51,E51,$B$1:$AT$1,"&lt;"&amp;4))</f>
        <v>-8</v>
      </c>
      <c r="AY51">
        <f>(RANK(_calc_라운드기준!F51,_calc_라운드기준!$B51:$AT51,0)+COUNTIFS(_calc_라운드기준!$B51:$AT51,_calc_라운드기준!F51,$B$1:$AT$1,"&lt;"&amp;5))-(RANK(F51,$B51:$AT51,0)+COUNTIFS($B51:$AT51,F51,$B$1:$AT$1,"&lt;"&amp;5))</f>
        <v>-11</v>
      </c>
      <c r="AZ51">
        <f>(RANK(_calc_라운드기준!G51,_calc_라운드기준!$B51:$AT51,0)+COUNTIFS(_calc_라운드기준!$B51:$AT51,_calc_라운드기준!G51,$B$1:$AT$1,"&lt;"&amp;6))-(RANK(G51,$B51:$AT51,0)+COUNTIFS($B51:$AT51,G51,$B$1:$AT$1,"&lt;"&amp;6))</f>
        <v>0</v>
      </c>
      <c r="BA51">
        <f>(RANK(_calc_라운드기준!H51,_calc_라운드기준!$B51:$AT51,0)+COUNTIFS(_calc_라운드기준!$B51:$AT51,_calc_라운드기준!H51,$B$1:$AT$1,"&lt;"&amp;7))-(RANK(H51,$B51:$AT51,0)+COUNTIFS($B51:$AT51,H51,$B$1:$AT$1,"&lt;"&amp;7))</f>
        <v>-8</v>
      </c>
      <c r="BB51">
        <f>(RANK(_calc_라운드기준!I51,_calc_라운드기준!$B51:$AT51,0)+COUNTIFS(_calc_라운드기준!$B51:$AT51,_calc_라운드기준!I51,$B$1:$AT$1,"&lt;"&amp;8))-(RANK(I51,$B51:$AT51,0)+COUNTIFS($B51:$AT51,I51,$B$1:$AT$1,"&lt;"&amp;8))</f>
        <v>-34</v>
      </c>
      <c r="BC51">
        <f>(RANK(_calc_라운드기준!J51,_calc_라운드기준!$B51:$AT51,0)+COUNTIFS(_calc_라운드기준!$B51:$AT51,_calc_라운드기준!J51,$B$1:$AT$1,"&lt;"&amp;9))-(RANK(J51,$B51:$AT51,0)+COUNTIFS($B51:$AT51,J51,$B$1:$AT$1,"&lt;"&amp;9))</f>
        <v>-23</v>
      </c>
      <c r="BD51">
        <f>(RANK(_calc_라운드기준!K51,_calc_라운드기준!$B51:$AT51,0)+COUNTIFS(_calc_라운드기준!$B51:$AT51,_calc_라운드기준!K51,$B$1:$AT$1,"&lt;"&amp;10))-(RANK(K51,$B51:$AT51,0)+COUNTIFS($B51:$AT51,K51,$B$1:$AT$1,"&lt;"&amp;10))</f>
        <v>8</v>
      </c>
      <c r="BE51">
        <f>(RANK(_calc_라운드기준!L51,_calc_라운드기준!$B51:$AT51,0)+COUNTIFS(_calc_라운드기준!$B51:$AT51,_calc_라운드기준!L51,$B$1:$AT$1,"&lt;"&amp;11))-(RANK(L51,$B51:$AT51,0)+COUNTIFS($B51:$AT51,L51,$B$1:$AT$1,"&lt;"&amp;11))</f>
        <v>-12</v>
      </c>
      <c r="BF51">
        <f>(RANK(_calc_라운드기준!M51,_calc_라운드기준!$B51:$AT51,0)+COUNTIFS(_calc_라운드기준!$B51:$AT51,_calc_라운드기준!M51,$B$1:$AT$1,"&lt;"&amp;12))-(RANK(M51,$B51:$AT51,0)+COUNTIFS($B51:$AT51,M51,$B$1:$AT$1,"&lt;"&amp;12))</f>
        <v>15</v>
      </c>
      <c r="BG51">
        <f>(RANK(_calc_라운드기준!N51,_calc_라운드기준!$B51:$AT51,0)+COUNTIFS(_calc_라운드기준!$B51:$AT51,_calc_라운드기준!N51,$B$1:$AT$1,"&lt;"&amp;13))-(RANK(N51,$B51:$AT51,0)+COUNTIFS($B51:$AT51,N51,$B$1:$AT$1,"&lt;"&amp;13))</f>
        <v>1</v>
      </c>
      <c r="BH51">
        <f>(RANK(_calc_라운드기준!O51,_calc_라운드기준!$B51:$AT51,0)+COUNTIFS(_calc_라운드기준!$B51:$AT51,_calc_라운드기준!O51,$B$1:$AT$1,"&lt;"&amp;14))-(RANK(O51,$B51:$AT51,0)+COUNTIFS($B51:$AT51,O51,$B$1:$AT$1,"&lt;"&amp;14))</f>
        <v>30</v>
      </c>
      <c r="BI51">
        <f>(RANK(_calc_라운드기준!P51,_calc_라운드기준!$B51:$AT51,0)+COUNTIFS(_calc_라운드기준!$B51:$AT51,_calc_라운드기준!P51,$B$1:$AT$1,"&lt;"&amp;15))-(RANK(P51,$B51:$AT51,0)+COUNTIFS($B51:$AT51,P51,$B$1:$AT$1,"&lt;"&amp;15))</f>
        <v>-10</v>
      </c>
      <c r="BJ51">
        <f>(RANK(_calc_라운드기준!Q51,_calc_라운드기준!$B51:$AT51,0)+COUNTIFS(_calc_라운드기준!$B51:$AT51,_calc_라운드기준!Q51,$B$1:$AT$1,"&lt;"&amp;16))-(RANK(Q51,$B51:$AT51,0)+COUNTIFS($B51:$AT51,Q51,$B$1:$AT$1,"&lt;"&amp;16))</f>
        <v>6</v>
      </c>
      <c r="BK51">
        <f>(RANK(_calc_라운드기준!R51,_calc_라운드기준!$B51:$AT51,0)+COUNTIFS(_calc_라운드기준!$B51:$AT51,_calc_라운드기준!R51,$B$1:$AT$1,"&lt;"&amp;17))-(RANK(R51,$B51:$AT51,0)+COUNTIFS($B51:$AT51,R51,$B$1:$AT$1,"&lt;"&amp;17))</f>
        <v>-5</v>
      </c>
      <c r="BL51">
        <f>(RANK(_calc_라운드기준!S51,_calc_라운드기준!$B51:$AT51,0)+COUNTIFS(_calc_라운드기준!$B51:$AT51,_calc_라운드기준!S51,$B$1:$AT$1,"&lt;"&amp;18))-(RANK(S51,$B51:$AT51,0)+COUNTIFS($B51:$AT51,S51,$B$1:$AT$1,"&lt;"&amp;18))</f>
        <v>16</v>
      </c>
      <c r="BM51">
        <f>(RANK(_calc_라운드기준!T51,_calc_라운드기준!$B51:$AT51,0)+COUNTIFS(_calc_라운드기준!$B51:$AT51,_calc_라운드기준!T51,$B$1:$AT$1,"&lt;"&amp;19))-(RANK(T51,$B51:$AT51,0)+COUNTIFS($B51:$AT51,T51,$B$1:$AT$1,"&lt;"&amp;19))</f>
        <v>1</v>
      </c>
      <c r="BN51">
        <f>(RANK(_calc_라운드기준!U51,_calc_라운드기준!$B51:$AT51,0)+COUNTIFS(_calc_라운드기준!$B51:$AT51,_calc_라운드기준!U51,$B$1:$AT$1,"&lt;"&amp;20))-(RANK(U51,$B51:$AT51,0)+COUNTIFS($B51:$AT51,U51,$B$1:$AT$1,"&lt;"&amp;20))</f>
        <v>-17</v>
      </c>
      <c r="BO51">
        <f>(RANK(_calc_라운드기준!V51,_calc_라운드기준!$B51:$AT51,0)+COUNTIFS(_calc_라운드기준!$B51:$AT51,_calc_라운드기준!V51,$B$1:$AT$1,"&lt;"&amp;21))-(RANK(V51,$B51:$AT51,0)+COUNTIFS($B51:$AT51,V51,$B$1:$AT$1,"&lt;"&amp;21))</f>
        <v>19</v>
      </c>
      <c r="BP51">
        <f>(RANK(_calc_라운드기준!W51,_calc_라운드기준!$B51:$AT51,0)+COUNTIFS(_calc_라운드기준!$B51:$AT51,_calc_라운드기준!W51,$B$1:$AT$1,"&lt;"&amp;22))-(RANK(W51,$B51:$AT51,0)+COUNTIFS($B51:$AT51,W51,$B$1:$AT$1,"&lt;"&amp;22))</f>
        <v>4</v>
      </c>
      <c r="BQ51">
        <f>(RANK(_calc_라운드기준!X51,_calc_라운드기준!$B51:$AT51,0)+COUNTIFS(_calc_라운드기준!$B51:$AT51,_calc_라운드기준!X51,$B$1:$AT$1,"&lt;"&amp;23))-(RANK(X51,$B51:$AT51,0)+COUNTIFS($B51:$AT51,X51,$B$1:$AT$1,"&lt;"&amp;23))</f>
        <v>-23</v>
      </c>
      <c r="BR51">
        <f>(RANK(_calc_라운드기준!Y51,_calc_라운드기준!$B51:$AT51,0)+COUNTIFS(_calc_라운드기준!$B51:$AT51,_calc_라운드기준!Y51,$B$1:$AT$1,"&lt;"&amp;24))-(RANK(Y51,$B51:$AT51,0)+COUNTIFS($B51:$AT51,Y51,$B$1:$AT$1,"&lt;"&amp;24))</f>
        <v>-1</v>
      </c>
      <c r="BS51">
        <f>(RANK(_calc_라운드기준!Z51,_calc_라운드기준!$B51:$AT51,0)+COUNTIFS(_calc_라운드기준!$B51:$AT51,_calc_라운드기준!Z51,$B$1:$AT$1,"&lt;"&amp;25))-(RANK(Z51,$B51:$AT51,0)+COUNTIFS($B51:$AT51,Z51,$B$1:$AT$1,"&lt;"&amp;25))</f>
        <v>-25</v>
      </c>
      <c r="BT51">
        <f>(RANK(_calc_라운드기준!AA51,_calc_라운드기준!$B51:$AT51,0)+COUNTIFS(_calc_라운드기준!$B51:$AT51,_calc_라운드기준!AA51,$B$1:$AT$1,"&lt;"&amp;26))-(RANK(AA51,$B51:$AT51,0)+COUNTIFS($B51:$AT51,AA51,$B$1:$AT$1,"&lt;"&amp;26))</f>
        <v>3</v>
      </c>
      <c r="BU51">
        <f>(RANK(_calc_라운드기준!AB51,_calc_라운드기준!$B51:$AT51,0)+COUNTIFS(_calc_라운드기준!$B51:$AT51,_calc_라운드기준!AB51,$B$1:$AT$1,"&lt;"&amp;27))-(RANK(AB51,$B51:$AT51,0)+COUNTIFS($B51:$AT51,AB51,$B$1:$AT$1,"&lt;"&amp;27))</f>
        <v>-30</v>
      </c>
      <c r="BV51">
        <f>(RANK(_calc_라운드기준!AC51,_calc_라운드기준!$B51:$AT51,0)+COUNTIFS(_calc_라운드기준!$B51:$AT51,_calc_라운드기준!AC51,$B$1:$AT$1,"&lt;"&amp;28))-(RANK(AC51,$B51:$AT51,0)+COUNTIFS($B51:$AT51,AC51,$B$1:$AT$1,"&lt;"&amp;28))</f>
        <v>3</v>
      </c>
      <c r="BW51">
        <f>(RANK(_calc_라운드기준!AD51,_calc_라운드기준!$B51:$AT51,0)+COUNTIFS(_calc_라운드기준!$B51:$AT51,_calc_라운드기준!AD51,$B$1:$AT$1,"&lt;"&amp;29))-(RANK(AD51,$B51:$AT51,0)+COUNTIFS($B51:$AT51,AD51,$B$1:$AT$1,"&lt;"&amp;29))</f>
        <v>-9</v>
      </c>
      <c r="BX51">
        <f>(RANK(_calc_라운드기준!AE51,_calc_라운드기준!$B51:$AT51,0)+COUNTIFS(_calc_라운드기준!$B51:$AT51,_calc_라운드기준!AE51,$B$1:$AT$1,"&lt;"&amp;30))-(RANK(AE51,$B51:$AT51,0)+COUNTIFS($B51:$AT51,AE51,$B$1:$AT$1,"&lt;"&amp;30))</f>
        <v>23</v>
      </c>
      <c r="BY51">
        <f>(RANK(_calc_라운드기준!AF51,_calc_라운드기준!$B51:$AT51,0)+COUNTIFS(_calc_라운드기준!$B51:$AT51,_calc_라운드기준!AF51,$B$1:$AT$1,"&lt;"&amp;31))-(RANK(AF51,$B51:$AT51,0)+COUNTIFS($B51:$AT51,AF51,$B$1:$AT$1,"&lt;"&amp;31))</f>
        <v>8</v>
      </c>
      <c r="BZ51">
        <f>(RANK(_calc_라운드기준!AG51,_calc_라운드기준!$B51:$AT51,0)+COUNTIFS(_calc_라운드기준!$B51:$AT51,_calc_라운드기준!AG51,$B$1:$AT$1,"&lt;"&amp;32))-(RANK(AG51,$B51:$AT51,0)+COUNTIFS($B51:$AT51,AG51,$B$1:$AT$1,"&lt;"&amp;32))</f>
        <v>-11</v>
      </c>
      <c r="CA51">
        <f>(RANK(_calc_라운드기준!AH51,_calc_라운드기준!$B51:$AT51,0)+COUNTIFS(_calc_라운드기준!$B51:$AT51,_calc_라운드기준!AH51,$B$1:$AT$1,"&lt;"&amp;33))-(RANK(AH51,$B51:$AT51,0)+COUNTIFS($B51:$AT51,AH51,$B$1:$AT$1,"&lt;"&amp;33))</f>
        <v>27</v>
      </c>
      <c r="CB51">
        <f>(RANK(_calc_라운드기준!AI51,_calc_라운드기준!$B51:$AT51,0)+COUNTIFS(_calc_라운드기준!$B51:$AT51,_calc_라운드기준!AI51,$B$1:$AT$1,"&lt;"&amp;34))-(RANK(AI51,$B51:$AT51,0)+COUNTIFS($B51:$AT51,AI51,$B$1:$AT$1,"&lt;"&amp;34))</f>
        <v>28</v>
      </c>
      <c r="CC51">
        <f>(RANK(_calc_라운드기준!AJ51,_calc_라운드기준!$B51:$AT51,0)+COUNTIFS(_calc_라운드기준!$B51:$AT51,_calc_라운드기준!AJ51,$B$1:$AT$1,"&lt;"&amp;35))-(RANK(AJ51,$B51:$AT51,0)+COUNTIFS($B51:$AT51,AJ51,$B$1:$AT$1,"&lt;"&amp;35))</f>
        <v>3</v>
      </c>
      <c r="CD51">
        <f>(RANK(_calc_라운드기준!AK51,_calc_라운드기준!$B51:$AT51,0)+COUNTIFS(_calc_라운드기준!$B51:$AT51,_calc_라운드기준!AK51,$B$1:$AT$1,"&lt;"&amp;36))-(RANK(AK51,$B51:$AT51,0)+COUNTIFS($B51:$AT51,AK51,$B$1:$AT$1,"&lt;"&amp;36))</f>
        <v>8</v>
      </c>
      <c r="CE51">
        <f>(RANK(_calc_라운드기준!AL51,_calc_라운드기준!$B51:$AT51,0)+COUNTIFS(_calc_라운드기준!$B51:$AT51,_calc_라운드기준!AL51,$B$1:$AT$1,"&lt;"&amp;37))-(RANK(AL51,$B51:$AT51,0)+COUNTIFS($B51:$AT51,AL51,$B$1:$AT$1,"&lt;"&amp;37))</f>
        <v>-29</v>
      </c>
      <c r="CF51">
        <f>(RANK(_calc_라운드기준!AM51,_calc_라운드기준!$B51:$AT51,0)+COUNTIFS(_calc_라운드기준!$B51:$AT51,_calc_라운드기준!AM51,$B$1:$AT$1,"&lt;"&amp;38))-(RANK(AM51,$B51:$AT51,0)+COUNTIFS($B51:$AT51,AM51,$B$1:$AT$1,"&lt;"&amp;38))</f>
        <v>11</v>
      </c>
      <c r="CG51">
        <f>(RANK(_calc_라운드기준!AN51,_calc_라운드기준!$B51:$AT51,0)+COUNTIFS(_calc_라운드기준!$B51:$AT51,_calc_라운드기준!AN51,$B$1:$AT$1,"&lt;"&amp;39))-(RANK(AN51,$B51:$AT51,0)+COUNTIFS($B51:$AT51,AN51,$B$1:$AT$1,"&lt;"&amp;39))</f>
        <v>-10</v>
      </c>
      <c r="CH51">
        <f>(RANK(_calc_라운드기준!AO51,_calc_라운드기준!$B51:$AT51,0)+COUNTIFS(_calc_라운드기준!$B51:$AT51,_calc_라운드기준!AO51,$B$1:$AT$1,"&lt;"&amp;40))-(RANK(AO51,$B51:$AT51,0)+COUNTIFS($B51:$AT51,AO51,$B$1:$AT$1,"&lt;"&amp;40))</f>
        <v>-15</v>
      </c>
      <c r="CI51">
        <f>(RANK(_calc_라운드기준!AP51,_calc_라운드기준!$B51:$AT51,0)+COUNTIFS(_calc_라운드기준!$B51:$AT51,_calc_라운드기준!AP51,$B$1:$AT$1,"&lt;"&amp;41))-(RANK(AP51,$B51:$AT51,0)+COUNTIFS($B51:$AT51,AP51,$B$1:$AT$1,"&lt;"&amp;41))</f>
        <v>5</v>
      </c>
      <c r="CJ51">
        <f>(RANK(_calc_라운드기준!AQ51,_calc_라운드기준!$B51:$AT51,0)+COUNTIFS(_calc_라운드기준!$B51:$AT51,_calc_라운드기준!AQ51,$B$1:$AT$1,"&lt;"&amp;42))-(RANK(AQ51,$B51:$AT51,0)+COUNTIFS($B51:$AT51,AQ51,$B$1:$AT$1,"&lt;"&amp;42))</f>
        <v>10</v>
      </c>
      <c r="CK51">
        <f>(RANK(_calc_라운드기준!AR51,_calc_라운드기준!$B51:$AT51,0)+COUNTIFS(_calc_라운드기준!$B51:$AT51,_calc_라운드기준!AR51,$B$1:$AT$1,"&lt;"&amp;43))-(RANK(AR51,$B51:$AT51,0)+COUNTIFS($B51:$AT51,AR51,$B$1:$AT$1,"&lt;"&amp;43))</f>
        <v>19</v>
      </c>
      <c r="CL51">
        <f>(RANK(_calc_라운드기준!AS51,_calc_라운드기준!$B51:$AT51,0)+COUNTIFS(_calc_라운드기준!$B51:$AT51,_calc_라운드기준!AS51,$B$1:$AT$1,"&lt;"&amp;44))-(RANK(AS51,$B51:$AT51,0)+COUNTIFS($B51:$AT51,AS51,$B$1:$AT$1,"&lt;"&amp;44))</f>
        <v>6</v>
      </c>
      <c r="CM51">
        <f>(RANK(_calc_라운드기준!AT51,_calc_라운드기준!$B51:$AT51,0)+COUNTIFS(_calc_라운드기준!$B51:$AT51,_calc_라운드기준!AT51,$B$1:$AT$1,"&lt;"&amp;45))-(RANK(AT51,$B51:$AT51,0)+COUNTIFS($B51:$AT51,AT51,$B$1:$AT$1,"&lt;"&amp;45))</f>
        <v>30</v>
      </c>
      <c r="CN51">
        <f t="shared" si="45"/>
        <v>17</v>
      </c>
      <c r="CO51">
        <f t="shared" si="46"/>
        <v>29</v>
      </c>
      <c r="CP51">
        <f t="shared" si="47"/>
        <v>26</v>
      </c>
      <c r="CQ51">
        <f t="shared" si="48"/>
        <v>30</v>
      </c>
      <c r="CR51">
        <f t="shared" si="49"/>
        <v>35</v>
      </c>
      <c r="CS51">
        <f t="shared" si="50"/>
        <v>25</v>
      </c>
      <c r="CT51">
        <f t="shared" si="51"/>
        <v>31</v>
      </c>
      <c r="CU51">
        <f t="shared" si="52"/>
        <v>45</v>
      </c>
      <c r="CV51">
        <f t="shared" si="53"/>
        <v>40</v>
      </c>
      <c r="CW51">
        <f t="shared" si="54"/>
        <v>12</v>
      </c>
      <c r="CX51">
        <f t="shared" si="55"/>
        <v>37</v>
      </c>
      <c r="CY51">
        <f t="shared" si="56"/>
        <v>9</v>
      </c>
      <c r="CZ51">
        <f t="shared" si="57"/>
        <v>23</v>
      </c>
      <c r="DA51">
        <f t="shared" si="58"/>
        <v>1</v>
      </c>
      <c r="DB51">
        <f t="shared" si="59"/>
        <v>33</v>
      </c>
      <c r="DC51">
        <f t="shared" si="60"/>
        <v>15</v>
      </c>
      <c r="DD51">
        <f t="shared" si="61"/>
        <v>28</v>
      </c>
      <c r="DE51">
        <f t="shared" si="62"/>
        <v>8</v>
      </c>
      <c r="DF51">
        <f t="shared" si="63"/>
        <v>24</v>
      </c>
      <c r="DG51">
        <f t="shared" si="64"/>
        <v>39</v>
      </c>
      <c r="DH51">
        <f t="shared" si="65"/>
        <v>6</v>
      </c>
      <c r="DI51">
        <f t="shared" si="66"/>
        <v>19</v>
      </c>
      <c r="DJ51">
        <f t="shared" si="67"/>
        <v>41</v>
      </c>
      <c r="DK51">
        <f t="shared" si="68"/>
        <v>27</v>
      </c>
      <c r="DL51">
        <f t="shared" si="69"/>
        <v>42</v>
      </c>
      <c r="DM51">
        <f t="shared" si="70"/>
        <v>20</v>
      </c>
      <c r="DN51">
        <f t="shared" si="71"/>
        <v>44</v>
      </c>
      <c r="DO51">
        <f t="shared" si="72"/>
        <v>21</v>
      </c>
      <c r="DP51">
        <f t="shared" si="73"/>
        <v>32</v>
      </c>
      <c r="DQ51">
        <f t="shared" si="74"/>
        <v>5</v>
      </c>
      <c r="DR51">
        <f t="shared" si="75"/>
        <v>13</v>
      </c>
      <c r="DS51">
        <f t="shared" si="76"/>
        <v>36</v>
      </c>
      <c r="DT51">
        <f t="shared" si="77"/>
        <v>4</v>
      </c>
      <c r="DU51">
        <f t="shared" si="78"/>
        <v>3</v>
      </c>
      <c r="DV51">
        <f t="shared" si="79"/>
        <v>22</v>
      </c>
      <c r="DW51">
        <f t="shared" si="80"/>
        <v>14</v>
      </c>
      <c r="DX51">
        <f t="shared" si="81"/>
        <v>43</v>
      </c>
      <c r="DY51">
        <f t="shared" si="82"/>
        <v>10</v>
      </c>
      <c r="DZ51">
        <f t="shared" si="83"/>
        <v>34</v>
      </c>
      <c r="EA51">
        <f t="shared" si="84"/>
        <v>38</v>
      </c>
      <c r="EB51">
        <f t="shared" si="85"/>
        <v>18</v>
      </c>
      <c r="EC51">
        <f t="shared" si="86"/>
        <v>11</v>
      </c>
      <c r="ED51">
        <f t="shared" si="87"/>
        <v>7</v>
      </c>
      <c r="EE51">
        <f t="shared" si="88"/>
        <v>16</v>
      </c>
      <c r="EF51">
        <f t="shared" si="89"/>
        <v>2</v>
      </c>
    </row>
    <row r="52" spans="1:136" ht="16.5" customHeight="1">
      <c r="A52">
        <f>_calc_라운드기준!A52</f>
        <v>1194</v>
      </c>
      <c r="B52">
        <f>INDEX(_calc_누적빈도!B:B,$A52)-INDEX(_calc_누적빈도!B:B,$A52-기준450회_후보!$B$1)</f>
        <v>53</v>
      </c>
      <c r="C52">
        <f>INDEX(_calc_누적빈도!C:C,$A52)-INDEX(_calc_누적빈도!C:C,$A52-기준450회_후보!$B$1)</f>
        <v>52</v>
      </c>
      <c r="D52">
        <f>INDEX(_calc_누적빈도!D:D,$A52)-INDEX(_calc_누적빈도!D:D,$A52-기준450회_후보!$B$1)</f>
        <v>69</v>
      </c>
      <c r="E52">
        <f>INDEX(_calc_누적빈도!E:E,$A52)-INDEX(_calc_누적빈도!E:E,$A52-기준450회_후보!$B$1)</f>
        <v>50</v>
      </c>
      <c r="F52">
        <f>INDEX(_calc_누적빈도!F:F,$A52)-INDEX(_calc_누적빈도!F:F,$A52-기준450회_후보!$B$1)</f>
        <v>44</v>
      </c>
      <c r="G52">
        <f>INDEX(_calc_누적빈도!G:G,$A52)-INDEX(_calc_누적빈도!G:G,$A52-기준450회_후보!$B$1)</f>
        <v>69</v>
      </c>
      <c r="H52">
        <f>INDEX(_calc_누적빈도!H:H,$A52)-INDEX(_calc_누적빈도!H:H,$A52-기준450회_후보!$B$1)</f>
        <v>63</v>
      </c>
      <c r="I52">
        <f>INDEX(_calc_누적빈도!I:I,$A52)-INDEX(_calc_누적빈도!I:I,$A52-기준450회_후보!$B$1)</f>
        <v>46</v>
      </c>
      <c r="J52">
        <f>INDEX(_calc_누적빈도!J:J,$A52)-INDEX(_calc_누적빈도!J:J,$A52-기준450회_후보!$B$1)</f>
        <v>58</v>
      </c>
      <c r="K52">
        <f>INDEX(_calc_누적빈도!K:K,$A52)-INDEX(_calc_누적빈도!K:K,$A52-기준450회_후보!$B$1)</f>
        <v>56</v>
      </c>
      <c r="L52">
        <f>INDEX(_calc_누적빈도!L:L,$A52)-INDEX(_calc_누적빈도!L:L,$A52-기준450회_후보!$B$1)</f>
        <v>60</v>
      </c>
      <c r="M52">
        <f>INDEX(_calc_누적빈도!M:M,$A52)-INDEX(_calc_누적빈도!M:M,$A52-기준450회_후보!$B$1)</f>
        <v>81</v>
      </c>
      <c r="N52">
        <f>INDEX(_calc_누적빈도!N:N,$A52)-INDEX(_calc_누적빈도!N:N,$A52-기준450회_후보!$B$1)</f>
        <v>68</v>
      </c>
      <c r="O52">
        <f>INDEX(_calc_누적빈도!O:O,$A52)-INDEX(_calc_누적빈도!O:O,$A52-기준450회_후보!$B$1)</f>
        <v>64</v>
      </c>
      <c r="P52">
        <f>INDEX(_calc_누적빈도!P:P,$A52)-INDEX(_calc_누적빈도!P:P,$A52-기준450회_후보!$B$1)</f>
        <v>58</v>
      </c>
      <c r="Q52">
        <f>INDEX(_calc_누적빈도!Q:Q,$A52)-INDEX(_calc_누적빈도!Q:Q,$A52-기준450회_후보!$B$1)</f>
        <v>71</v>
      </c>
      <c r="R52">
        <f>INDEX(_calc_누적빈도!R:R,$A52)-INDEX(_calc_누적빈도!R:R,$A52-기준450회_후보!$B$1)</f>
        <v>58</v>
      </c>
      <c r="S52">
        <f>INDEX(_calc_누적빈도!S:S,$A52)-INDEX(_calc_누적빈도!S:S,$A52-기준450회_후보!$B$1)</f>
        <v>69</v>
      </c>
      <c r="T52">
        <f>INDEX(_calc_누적빈도!T:T,$A52)-INDEX(_calc_누적빈도!T:T,$A52-기준450회_후보!$B$1)</f>
        <v>65</v>
      </c>
      <c r="U52">
        <f>INDEX(_calc_누적빈도!U:U,$A52)-INDEX(_calc_누적빈도!U:U,$A52-기준450회_후보!$B$1)</f>
        <v>49</v>
      </c>
      <c r="V52">
        <f>INDEX(_calc_누적빈도!V:V,$A52)-INDEX(_calc_누적빈도!V:V,$A52-기준450회_후보!$B$1)</f>
        <v>70</v>
      </c>
      <c r="W52">
        <f>INDEX(_calc_누적빈도!W:W,$A52)-INDEX(_calc_누적빈도!W:W,$A52-기준450회_후보!$B$1)</f>
        <v>57</v>
      </c>
      <c r="X52">
        <f>INDEX(_calc_누적빈도!X:X,$A52)-INDEX(_calc_누적빈도!X:X,$A52-기준450회_후보!$B$1)</f>
        <v>53</v>
      </c>
      <c r="Y52">
        <f>INDEX(_calc_누적빈도!Y:Y,$A52)-INDEX(_calc_누적빈도!Y:Y,$A52-기준450회_후보!$B$1)</f>
        <v>62</v>
      </c>
      <c r="Z52">
        <f>INDEX(_calc_누적빈도!Z:Z,$A52)-INDEX(_calc_누적빈도!Z:Z,$A52-기준450회_후보!$B$1)</f>
        <v>47</v>
      </c>
      <c r="AA52">
        <f>INDEX(_calc_누적빈도!AA:AA,$A52)-INDEX(_calc_누적빈도!AA:AA,$A52-기준450회_후보!$B$1)</f>
        <v>60</v>
      </c>
      <c r="AB52">
        <f>INDEX(_calc_누적빈도!AB:AB,$A52)-INDEX(_calc_누적빈도!AB:AB,$A52-기준450회_후보!$B$1)</f>
        <v>54</v>
      </c>
      <c r="AC52">
        <f>INDEX(_calc_누적빈도!AC:AC,$A52)-INDEX(_calc_누적빈도!AC:AC,$A52-기준450회_후보!$B$1)</f>
        <v>63</v>
      </c>
      <c r="AD52">
        <f>INDEX(_calc_누적빈도!AD:AD,$A52)-INDEX(_calc_누적빈도!AD:AD,$A52-기준450회_후보!$B$1)</f>
        <v>58</v>
      </c>
      <c r="AE52">
        <f>INDEX(_calc_누적빈도!AE:AE,$A52)-INDEX(_calc_누적빈도!AE:AE,$A52-기준450회_후보!$B$1)</f>
        <v>64</v>
      </c>
      <c r="AF52">
        <f>INDEX(_calc_누적빈도!AF:AF,$A52)-INDEX(_calc_누적빈도!AF:AF,$A52-기준450회_후보!$B$1)</f>
        <v>62</v>
      </c>
      <c r="AG52">
        <f>INDEX(_calc_누적빈도!AG:AG,$A52)-INDEX(_calc_누적빈도!AG:AG,$A52-기준450회_후보!$B$1)</f>
        <v>52</v>
      </c>
      <c r="AH52">
        <f>INDEX(_calc_누적빈도!AH:AH,$A52)-INDEX(_calc_누적빈도!AH:AH,$A52-기준450회_후보!$B$1)</f>
        <v>65</v>
      </c>
      <c r="AI52">
        <f>INDEX(_calc_누적빈도!AI:AI,$A52)-INDEX(_calc_누적빈도!AI:AI,$A52-기준450회_후보!$B$1)</f>
        <v>64</v>
      </c>
      <c r="AJ52">
        <f>INDEX(_calc_누적빈도!AJ:AJ,$A52)-INDEX(_calc_누적빈도!AJ:AJ,$A52-기준450회_후보!$B$1)</f>
        <v>63</v>
      </c>
      <c r="AK52">
        <f>INDEX(_calc_누적빈도!AK:AK,$A52)-INDEX(_calc_누적빈도!AK:AK,$A52-기준450회_후보!$B$1)</f>
        <v>61</v>
      </c>
      <c r="AL52">
        <f>INDEX(_calc_누적빈도!AL:AL,$A52)-INDEX(_calc_누적빈도!AL:AL,$A52-기준450회_후보!$B$1)</f>
        <v>57</v>
      </c>
      <c r="AM52">
        <f>INDEX(_calc_누적빈도!AM:AM,$A52)-INDEX(_calc_누적빈도!AM:AM,$A52-기준450회_후보!$B$1)</f>
        <v>70</v>
      </c>
      <c r="AN52">
        <f>INDEX(_calc_누적빈도!AN:AN,$A52)-INDEX(_calc_누적빈도!AN:AN,$A52-기준450회_후보!$B$1)</f>
        <v>63</v>
      </c>
      <c r="AO52">
        <f>INDEX(_calc_누적빈도!AO:AO,$A52)-INDEX(_calc_누적빈도!AO:AO,$A52-기준450회_후보!$B$1)</f>
        <v>53</v>
      </c>
      <c r="AP52">
        <f>INDEX(_calc_누적빈도!AP:AP,$A52)-INDEX(_calc_누적빈도!AP:AP,$A52-기준450회_후보!$B$1)</f>
        <v>54</v>
      </c>
      <c r="AQ52">
        <f>INDEX(_calc_누적빈도!AQ:AQ,$A52)-INDEX(_calc_누적빈도!AQ:AQ,$A52-기준450회_후보!$B$1)</f>
        <v>62</v>
      </c>
      <c r="AR52">
        <f>INDEX(_calc_누적빈도!AR:AR,$A52)-INDEX(_calc_누적빈도!AR:AR,$A52-기준450회_후보!$B$1)</f>
        <v>59</v>
      </c>
      <c r="AS52">
        <f>INDEX(_calc_누적빈도!AS:AS,$A52)-INDEX(_calc_누적빈도!AS:AS,$A52-기준450회_후보!$B$1)</f>
        <v>56</v>
      </c>
      <c r="AT52">
        <f>INDEX(_calc_누적빈도!AT:AT,$A52)-INDEX(_calc_누적빈도!AT:AT,$A52-기준450회_후보!$B$1)</f>
        <v>68</v>
      </c>
      <c r="AU52">
        <f>(RANK(_calc_라운드기준!B52,_calc_라운드기준!$B52:$AT52,0)+COUNTIFS(_calc_라운드기준!$B52:$AT52,_calc_라운드기준!B52,$B$1:$AT$1,"&lt;"&amp;1))-(RANK(B52,$B52:$AT52,0)+COUNTIFS($B52:$AT52,B52,$B$1:$AT$1,"&lt;"&amp;1))</f>
        <v>3</v>
      </c>
      <c r="AV52">
        <f>(RANK(_calc_라운드기준!C52,_calc_라운드기준!$B52:$AT52,0)+COUNTIFS(_calc_라운드기준!$B52:$AT52,_calc_라운드기준!C52,$B$1:$AT$1,"&lt;"&amp;2))-(RANK(C52,$B52:$AT52,0)+COUNTIFS($B52:$AT52,C52,$B$1:$AT$1,"&lt;"&amp;2))</f>
        <v>-6</v>
      </c>
      <c r="AW52">
        <f>(RANK(_calc_라운드기준!D52,_calc_라운드기준!$B52:$AT52,0)+COUNTIFS(_calc_라운드기준!$B52:$AT52,_calc_라운드기준!D52,$B$1:$AT$1,"&lt;"&amp;3))-(RANK(D52,$B52:$AT52,0)+COUNTIFS($B52:$AT52,D52,$B$1:$AT$1,"&lt;"&amp;3))</f>
        <v>-4</v>
      </c>
      <c r="AX52">
        <f>(RANK(_calc_라운드기준!E52,_calc_라운드기준!$B52:$AT52,0)+COUNTIFS(_calc_라운드기준!$B52:$AT52,_calc_라운드기준!E52,$B$1:$AT$1,"&lt;"&amp;4))-(RANK(E52,$B52:$AT52,0)+COUNTIFS($B52:$AT52,E52,$B$1:$AT$1,"&lt;"&amp;4))</f>
        <v>-17</v>
      </c>
      <c r="AY52">
        <f>(RANK(_calc_라운드기준!F52,_calc_라운드기준!$B52:$AT52,0)+COUNTIFS(_calc_라운드기준!$B52:$AT52,_calc_라운드기준!F52,$B$1:$AT$1,"&lt;"&amp;5))-(RANK(F52,$B52:$AT52,0)+COUNTIFS($B52:$AT52,F52,$B$1:$AT$1,"&lt;"&amp;5))</f>
        <v>-11</v>
      </c>
      <c r="AZ52">
        <f>(RANK(_calc_라운드기준!G52,_calc_라운드기준!$B52:$AT52,0)+COUNTIFS(_calc_라운드기준!$B52:$AT52,_calc_라운드기준!G52,$B$1:$AT$1,"&lt;"&amp;6))-(RANK(G52,$B52:$AT52,0)+COUNTIFS($B52:$AT52,G52,$B$1:$AT$1,"&lt;"&amp;6))</f>
        <v>-1</v>
      </c>
      <c r="BA52">
        <f>(RANK(_calc_라운드기준!H52,_calc_라운드기준!$B52:$AT52,0)+COUNTIFS(_calc_라운드기준!$B52:$AT52,_calc_라운드기준!H52,$B$1:$AT$1,"&lt;"&amp;7))-(RANK(H52,$B52:$AT52,0)+COUNTIFS($B52:$AT52,H52,$B$1:$AT$1,"&lt;"&amp;7))</f>
        <v>-9</v>
      </c>
      <c r="BB52">
        <f>(RANK(_calc_라운드기준!I52,_calc_라운드기준!$B52:$AT52,0)+COUNTIFS(_calc_라운드기준!$B52:$AT52,_calc_라운드기준!I52,$B$1:$AT$1,"&lt;"&amp;8))-(RANK(I52,$B52:$AT52,0)+COUNTIFS($B52:$AT52,I52,$B$1:$AT$1,"&lt;"&amp;8))</f>
        <v>-35</v>
      </c>
      <c r="BC52">
        <f>(RANK(_calc_라운드기준!J52,_calc_라운드기준!$B52:$AT52,0)+COUNTIFS(_calc_라운드기준!$B52:$AT52,_calc_라운드기준!J52,$B$1:$AT$1,"&lt;"&amp;9))-(RANK(J52,$B52:$AT52,0)+COUNTIFS($B52:$AT52,J52,$B$1:$AT$1,"&lt;"&amp;9))</f>
        <v>-24</v>
      </c>
      <c r="BD52">
        <f>(RANK(_calc_라운드기준!K52,_calc_라운드기준!$B52:$AT52,0)+COUNTIFS(_calc_라운드기준!$B52:$AT52,_calc_라운드기준!K52,$B$1:$AT$1,"&lt;"&amp;10))-(RANK(K52,$B52:$AT52,0)+COUNTIFS($B52:$AT52,K52,$B$1:$AT$1,"&lt;"&amp;10))</f>
        <v>8</v>
      </c>
      <c r="BE52">
        <f>(RANK(_calc_라운드기준!L52,_calc_라운드기준!$B52:$AT52,0)+COUNTIFS(_calc_라운드기준!$B52:$AT52,_calc_라운드기준!L52,$B$1:$AT$1,"&lt;"&amp;11))-(RANK(L52,$B52:$AT52,0)+COUNTIFS($B52:$AT52,L52,$B$1:$AT$1,"&lt;"&amp;11))</f>
        <v>-13</v>
      </c>
      <c r="BF52">
        <f>(RANK(_calc_라운드기준!M52,_calc_라운드기준!$B52:$AT52,0)+COUNTIFS(_calc_라운드기준!$B52:$AT52,_calc_라운드기준!M52,$B$1:$AT$1,"&lt;"&amp;12))-(RANK(M52,$B52:$AT52,0)+COUNTIFS($B52:$AT52,M52,$B$1:$AT$1,"&lt;"&amp;12))</f>
        <v>10</v>
      </c>
      <c r="BG52">
        <f>(RANK(_calc_라운드기준!N52,_calc_라운드기준!$B52:$AT52,0)+COUNTIFS(_calc_라운드기준!$B52:$AT52,_calc_라운드기준!N52,$B$1:$AT$1,"&lt;"&amp;13))-(RANK(N52,$B52:$AT52,0)+COUNTIFS($B52:$AT52,N52,$B$1:$AT$1,"&lt;"&amp;13))</f>
        <v>4</v>
      </c>
      <c r="BH52">
        <f>(RANK(_calc_라운드기준!O52,_calc_라운드기준!$B52:$AT52,0)+COUNTIFS(_calc_라운드기준!$B52:$AT52,_calc_라운드기준!O52,$B$1:$AT$1,"&lt;"&amp;14))-(RANK(O52,$B52:$AT52,0)+COUNTIFS($B52:$AT52,O52,$B$1:$AT$1,"&lt;"&amp;14))</f>
        <v>29</v>
      </c>
      <c r="BI52">
        <f>(RANK(_calc_라운드기준!P52,_calc_라운드기준!$B52:$AT52,0)+COUNTIFS(_calc_라운드기준!$B52:$AT52,_calc_라운드기준!P52,$B$1:$AT$1,"&lt;"&amp;15))-(RANK(P52,$B52:$AT52,0)+COUNTIFS($B52:$AT52,P52,$B$1:$AT$1,"&lt;"&amp;15))</f>
        <v>-11</v>
      </c>
      <c r="BJ52">
        <f>(RANK(_calc_라운드기준!Q52,_calc_라운드기준!$B52:$AT52,0)+COUNTIFS(_calc_라운드기준!$B52:$AT52,_calc_라운드기준!Q52,$B$1:$AT$1,"&lt;"&amp;16))-(RANK(Q52,$B52:$AT52,0)+COUNTIFS($B52:$AT52,Q52,$B$1:$AT$1,"&lt;"&amp;16))</f>
        <v>5</v>
      </c>
      <c r="BK52">
        <f>(RANK(_calc_라운드기준!R52,_calc_라운드기준!$B52:$AT52,0)+COUNTIFS(_calc_라운드기준!$B52:$AT52,_calc_라운드기준!R52,$B$1:$AT$1,"&lt;"&amp;17))-(RANK(R52,$B52:$AT52,0)+COUNTIFS($B52:$AT52,R52,$B$1:$AT$1,"&lt;"&amp;17))</f>
        <v>-3</v>
      </c>
      <c r="BL52">
        <f>(RANK(_calc_라운드기준!S52,_calc_라운드기준!$B52:$AT52,0)+COUNTIFS(_calc_라운드기준!$B52:$AT52,_calc_라운드기준!S52,$B$1:$AT$1,"&lt;"&amp;18))-(RANK(S52,$B52:$AT52,0)+COUNTIFS($B52:$AT52,S52,$B$1:$AT$1,"&lt;"&amp;18))</f>
        <v>19</v>
      </c>
      <c r="BM52">
        <f>(RANK(_calc_라운드기준!T52,_calc_라운드기준!$B52:$AT52,0)+COUNTIFS(_calc_라운드기준!$B52:$AT52,_calc_라운드기준!T52,$B$1:$AT$1,"&lt;"&amp;19))-(RANK(T52,$B52:$AT52,0)+COUNTIFS($B52:$AT52,T52,$B$1:$AT$1,"&lt;"&amp;19))</f>
        <v>3</v>
      </c>
      <c r="BN52">
        <f>(RANK(_calc_라운드기준!U52,_calc_라운드기준!$B52:$AT52,0)+COUNTIFS(_calc_라운드기준!$B52:$AT52,_calc_라운드기준!U52,$B$1:$AT$1,"&lt;"&amp;20))-(RANK(U52,$B52:$AT52,0)+COUNTIFS($B52:$AT52,U52,$B$1:$AT$1,"&lt;"&amp;20))</f>
        <v>-15</v>
      </c>
      <c r="BO52">
        <f>(RANK(_calc_라운드기준!V52,_calc_라운드기준!$B52:$AT52,0)+COUNTIFS(_calc_라운드기준!$B52:$AT52,_calc_라운드기준!V52,$B$1:$AT$1,"&lt;"&amp;21))-(RANK(V52,$B52:$AT52,0)+COUNTIFS($B52:$AT52,V52,$B$1:$AT$1,"&lt;"&amp;21))</f>
        <v>25</v>
      </c>
      <c r="BP52">
        <f>(RANK(_calc_라운드기준!W52,_calc_라운드기준!$B52:$AT52,0)+COUNTIFS(_calc_라운드기준!$B52:$AT52,_calc_라운드기준!W52,$B$1:$AT$1,"&lt;"&amp;22))-(RANK(W52,$B52:$AT52,0)+COUNTIFS($B52:$AT52,W52,$B$1:$AT$1,"&lt;"&amp;22))</f>
        <v>5</v>
      </c>
      <c r="BQ52">
        <f>(RANK(_calc_라운드기준!X52,_calc_라운드기준!$B52:$AT52,0)+COUNTIFS(_calc_라운드기준!$B52:$AT52,_calc_라운드기준!X52,$B$1:$AT$1,"&lt;"&amp;23))-(RANK(X52,$B52:$AT52,0)+COUNTIFS($B52:$AT52,X52,$B$1:$AT$1,"&lt;"&amp;23))</f>
        <v>-23</v>
      </c>
      <c r="BR52">
        <f>(RANK(_calc_라운드기준!Y52,_calc_라운드기준!$B52:$AT52,0)+COUNTIFS(_calc_라운드기준!$B52:$AT52,_calc_라운드기준!Y52,$B$1:$AT$1,"&lt;"&amp;24))-(RANK(Y52,$B52:$AT52,0)+COUNTIFS($B52:$AT52,Y52,$B$1:$AT$1,"&lt;"&amp;24))</f>
        <v>-2</v>
      </c>
      <c r="BS52">
        <f>(RANK(_calc_라운드기준!Z52,_calc_라운드기준!$B52:$AT52,0)+COUNTIFS(_calc_라운드기준!$B52:$AT52,_calc_라운드기준!Z52,$B$1:$AT$1,"&lt;"&amp;25))-(RANK(Z52,$B52:$AT52,0)+COUNTIFS($B52:$AT52,Z52,$B$1:$AT$1,"&lt;"&amp;25))</f>
        <v>-25</v>
      </c>
      <c r="BT52">
        <f>(RANK(_calc_라운드기준!AA52,_calc_라운드기준!$B52:$AT52,0)+COUNTIFS(_calc_라운드기준!$B52:$AT52,_calc_라운드기준!AA52,$B$1:$AT$1,"&lt;"&amp;26))-(RANK(AA52,$B52:$AT52,0)+COUNTIFS($B52:$AT52,AA52,$B$1:$AT$1,"&lt;"&amp;26))</f>
        <v>-5</v>
      </c>
      <c r="BU52">
        <f>(RANK(_calc_라운드기준!AB52,_calc_라운드기준!$B52:$AT52,0)+COUNTIFS(_calc_라운드기준!$B52:$AT52,_calc_라운드기준!AB52,$B$1:$AT$1,"&lt;"&amp;27))-(RANK(AB52,$B52:$AT52,0)+COUNTIFS($B52:$AT52,AB52,$B$1:$AT$1,"&lt;"&amp;27))</f>
        <v>-31</v>
      </c>
      <c r="BV52">
        <f>(RANK(_calc_라운드기준!AC52,_calc_라운드기준!$B52:$AT52,0)+COUNTIFS(_calc_라운드기준!$B52:$AT52,_calc_라운드기준!AC52,$B$1:$AT$1,"&lt;"&amp;28))-(RANK(AC52,$B52:$AT52,0)+COUNTIFS($B52:$AT52,AC52,$B$1:$AT$1,"&lt;"&amp;28))</f>
        <v>4</v>
      </c>
      <c r="BW52">
        <f>(RANK(_calc_라운드기준!AD52,_calc_라운드기준!$B52:$AT52,0)+COUNTIFS(_calc_라운드기준!$B52:$AT52,_calc_라운드기준!AD52,$B$1:$AT$1,"&lt;"&amp;29))-(RANK(AD52,$B52:$AT52,0)+COUNTIFS($B52:$AT52,AD52,$B$1:$AT$1,"&lt;"&amp;29))</f>
        <v>-8</v>
      </c>
      <c r="BX52">
        <f>(RANK(_calc_라운드기준!AE52,_calc_라운드기준!$B52:$AT52,0)+COUNTIFS(_calc_라운드기준!$B52:$AT52,_calc_라운드기준!AE52,$B$1:$AT$1,"&lt;"&amp;30))-(RANK(AE52,$B52:$AT52,0)+COUNTIFS($B52:$AT52,AE52,$B$1:$AT$1,"&lt;"&amp;30))</f>
        <v>23</v>
      </c>
      <c r="BY52">
        <f>(RANK(_calc_라운드기준!AF52,_calc_라운드기준!$B52:$AT52,0)+COUNTIFS(_calc_라운드기준!$B52:$AT52,_calc_라운드기준!AF52,$B$1:$AT$1,"&lt;"&amp;31))-(RANK(AF52,$B52:$AT52,0)+COUNTIFS($B52:$AT52,AF52,$B$1:$AT$1,"&lt;"&amp;31))</f>
        <v>9</v>
      </c>
      <c r="BZ52">
        <f>(RANK(_calc_라운드기준!AG52,_calc_라운드기준!$B52:$AT52,0)+COUNTIFS(_calc_라운드기준!$B52:$AT52,_calc_라운드기준!AG52,$B$1:$AT$1,"&lt;"&amp;32))-(RANK(AG52,$B52:$AT52,0)+COUNTIFS($B52:$AT52,AG52,$B$1:$AT$1,"&lt;"&amp;32))</f>
        <v>-10</v>
      </c>
      <c r="CA52">
        <f>(RANK(_calc_라운드기준!AH52,_calc_라운드기준!$B52:$AT52,0)+COUNTIFS(_calc_라운드기준!$B52:$AT52,_calc_라운드기준!AH52,$B$1:$AT$1,"&lt;"&amp;33))-(RANK(AH52,$B52:$AT52,0)+COUNTIFS($B52:$AT52,AH52,$B$1:$AT$1,"&lt;"&amp;33))</f>
        <v>31</v>
      </c>
      <c r="CB52">
        <f>(RANK(_calc_라운드기준!AI52,_calc_라운드기준!$B52:$AT52,0)+COUNTIFS(_calc_라운드기준!$B52:$AT52,_calc_라운드기준!AI52,$B$1:$AT$1,"&lt;"&amp;34))-(RANK(AI52,$B52:$AT52,0)+COUNTIFS($B52:$AT52,AI52,$B$1:$AT$1,"&lt;"&amp;34))</f>
        <v>29</v>
      </c>
      <c r="CC52">
        <f>(RANK(_calc_라운드기준!AJ52,_calc_라운드기준!$B52:$AT52,0)+COUNTIFS(_calc_라운드기준!$B52:$AT52,_calc_라운드기준!AJ52,$B$1:$AT$1,"&lt;"&amp;35))-(RANK(AJ52,$B52:$AT52,0)+COUNTIFS($B52:$AT52,AJ52,$B$1:$AT$1,"&lt;"&amp;35))</f>
        <v>5</v>
      </c>
      <c r="CD52">
        <f>(RANK(_calc_라운드기준!AK52,_calc_라운드기준!$B52:$AT52,0)+COUNTIFS(_calc_라운드기준!$B52:$AT52,_calc_라운드기준!AK52,$B$1:$AT$1,"&lt;"&amp;36))-(RANK(AK52,$B52:$AT52,0)+COUNTIFS($B52:$AT52,AK52,$B$1:$AT$1,"&lt;"&amp;36))</f>
        <v>9</v>
      </c>
      <c r="CE52">
        <f>(RANK(_calc_라운드기준!AL52,_calc_라운드기준!$B52:$AT52,0)+COUNTIFS(_calc_라운드기준!$B52:$AT52,_calc_라운드기준!AL52,$B$1:$AT$1,"&lt;"&amp;37))-(RANK(AL52,$B52:$AT52,0)+COUNTIFS($B52:$AT52,AL52,$B$1:$AT$1,"&lt;"&amp;37))</f>
        <v>-27</v>
      </c>
      <c r="CF52">
        <f>(RANK(_calc_라운드기준!AM52,_calc_라운드기준!$B52:$AT52,0)+COUNTIFS(_calc_라운드기준!$B52:$AT52,_calc_라운드기준!AM52,$B$1:$AT$1,"&lt;"&amp;38))-(RANK(AM52,$B52:$AT52,0)+COUNTIFS($B52:$AT52,AM52,$B$1:$AT$1,"&lt;"&amp;38))</f>
        <v>11</v>
      </c>
      <c r="CG52">
        <f>(RANK(_calc_라운드기준!AN52,_calc_라운드기준!$B52:$AT52,0)+COUNTIFS(_calc_라운드기준!$B52:$AT52,_calc_라운드기준!AN52,$B$1:$AT$1,"&lt;"&amp;39))-(RANK(AN52,$B52:$AT52,0)+COUNTIFS($B52:$AT52,AN52,$B$1:$AT$1,"&lt;"&amp;39))</f>
        <v>-10</v>
      </c>
      <c r="CH52">
        <f>(RANK(_calc_라운드기준!AO52,_calc_라운드기준!$B52:$AT52,0)+COUNTIFS(_calc_라운드기준!$B52:$AT52,_calc_라운드기준!AO52,$B$1:$AT$1,"&lt;"&amp;40))-(RANK(AO52,$B52:$AT52,0)+COUNTIFS($B52:$AT52,AO52,$B$1:$AT$1,"&lt;"&amp;40))</f>
        <v>-15</v>
      </c>
      <c r="CI52">
        <f>(RANK(_calc_라운드기준!AP52,_calc_라운드기준!$B52:$AT52,0)+COUNTIFS(_calc_라운드기준!$B52:$AT52,_calc_라운드기준!AP52,$B$1:$AT$1,"&lt;"&amp;41))-(RANK(AP52,$B52:$AT52,0)+COUNTIFS($B52:$AT52,AP52,$B$1:$AT$1,"&lt;"&amp;41))</f>
        <v>9</v>
      </c>
      <c r="CJ52">
        <f>(RANK(_calc_라운드기준!AQ52,_calc_라운드기준!$B52:$AT52,0)+COUNTIFS(_calc_라운드기준!$B52:$AT52,_calc_라운드기준!AQ52,$B$1:$AT$1,"&lt;"&amp;42))-(RANK(AQ52,$B52:$AT52,0)+COUNTIFS($B52:$AT52,AQ52,$B$1:$AT$1,"&lt;"&amp;42))</f>
        <v>11</v>
      </c>
      <c r="CK52">
        <f>(RANK(_calc_라운드기준!AR52,_calc_라운드기준!$B52:$AT52,0)+COUNTIFS(_calc_라운드기준!$B52:$AT52,_calc_라운드기준!AR52,$B$1:$AT$1,"&lt;"&amp;43))-(RANK(AR52,$B52:$AT52,0)+COUNTIFS($B52:$AT52,AR52,$B$1:$AT$1,"&lt;"&amp;43))</f>
        <v>20</v>
      </c>
      <c r="CL52">
        <f>(RANK(_calc_라운드기준!AS52,_calc_라운드기준!$B52:$AT52,0)+COUNTIFS(_calc_라운드기준!$B52:$AT52,_calc_라운드기준!AS52,$B$1:$AT$1,"&lt;"&amp;44))-(RANK(AS52,$B52:$AT52,0)+COUNTIFS($B52:$AT52,AS52,$B$1:$AT$1,"&lt;"&amp;44))</f>
        <v>4</v>
      </c>
      <c r="CM52">
        <f>(RANK(_calc_라운드기준!AT52,_calc_라운드기준!$B52:$AT52,0)+COUNTIFS(_calc_라운드기준!$B52:$AT52,_calc_라운드기준!AT52,$B$1:$AT$1,"&lt;"&amp;45))-(RANK(AT52,$B52:$AT52,0)+COUNTIFS($B52:$AT52,AT52,$B$1:$AT$1,"&lt;"&amp;45))</f>
        <v>29</v>
      </c>
      <c r="CN52">
        <f t="shared" si="45"/>
        <v>22</v>
      </c>
      <c r="CO52">
        <f t="shared" si="46"/>
        <v>29</v>
      </c>
      <c r="CP52">
        <f t="shared" si="47"/>
        <v>27</v>
      </c>
      <c r="CQ52">
        <f t="shared" si="48"/>
        <v>39</v>
      </c>
      <c r="CR52">
        <f t="shared" si="49"/>
        <v>34</v>
      </c>
      <c r="CS52">
        <f t="shared" si="50"/>
        <v>24</v>
      </c>
      <c r="CT52">
        <f t="shared" si="51"/>
        <v>31</v>
      </c>
      <c r="CU52">
        <f t="shared" si="52"/>
        <v>45</v>
      </c>
      <c r="CV52">
        <f t="shared" si="53"/>
        <v>41</v>
      </c>
      <c r="CW52">
        <f t="shared" si="54"/>
        <v>15</v>
      </c>
      <c r="CX52">
        <f t="shared" si="55"/>
        <v>36</v>
      </c>
      <c r="CY52">
        <f t="shared" si="56"/>
        <v>11</v>
      </c>
      <c r="CZ52">
        <f t="shared" si="57"/>
        <v>19</v>
      </c>
      <c r="DA52">
        <f t="shared" si="58"/>
        <v>2</v>
      </c>
      <c r="DB52">
        <f t="shared" si="59"/>
        <v>35</v>
      </c>
      <c r="DC52">
        <f t="shared" si="60"/>
        <v>16</v>
      </c>
      <c r="DD52">
        <f t="shared" si="61"/>
        <v>26</v>
      </c>
      <c r="DE52">
        <f t="shared" si="62"/>
        <v>8</v>
      </c>
      <c r="DF52">
        <f t="shared" si="63"/>
        <v>23</v>
      </c>
      <c r="DG52">
        <f t="shared" si="64"/>
        <v>37</v>
      </c>
      <c r="DH52">
        <f t="shared" si="65"/>
        <v>5</v>
      </c>
      <c r="DI52">
        <f t="shared" si="66"/>
        <v>17</v>
      </c>
      <c r="DJ52">
        <f t="shared" si="67"/>
        <v>40</v>
      </c>
      <c r="DK52">
        <f t="shared" si="68"/>
        <v>25</v>
      </c>
      <c r="DL52">
        <f t="shared" si="69"/>
        <v>42</v>
      </c>
      <c r="DM52">
        <f t="shared" si="70"/>
        <v>28</v>
      </c>
      <c r="DN52">
        <f t="shared" si="71"/>
        <v>44</v>
      </c>
      <c r="DO52">
        <f t="shared" si="72"/>
        <v>20</v>
      </c>
      <c r="DP52">
        <f t="shared" si="73"/>
        <v>30</v>
      </c>
      <c r="DQ52">
        <f t="shared" si="74"/>
        <v>6</v>
      </c>
      <c r="DR52">
        <f t="shared" si="75"/>
        <v>12</v>
      </c>
      <c r="DS52">
        <f t="shared" si="76"/>
        <v>32</v>
      </c>
      <c r="DT52">
        <f t="shared" si="77"/>
        <v>1</v>
      </c>
      <c r="DU52">
        <f t="shared" si="78"/>
        <v>3</v>
      </c>
      <c r="DV52">
        <f t="shared" si="79"/>
        <v>18</v>
      </c>
      <c r="DW52">
        <f t="shared" si="80"/>
        <v>13</v>
      </c>
      <c r="DX52">
        <f t="shared" si="81"/>
        <v>43</v>
      </c>
      <c r="DY52">
        <f t="shared" si="82"/>
        <v>9</v>
      </c>
      <c r="DZ52">
        <f t="shared" si="83"/>
        <v>33</v>
      </c>
      <c r="EA52">
        <f t="shared" si="84"/>
        <v>38</v>
      </c>
      <c r="EB52">
        <f t="shared" si="85"/>
        <v>14</v>
      </c>
      <c r="EC52">
        <f t="shared" si="86"/>
        <v>10</v>
      </c>
      <c r="ED52">
        <f t="shared" si="87"/>
        <v>7</v>
      </c>
      <c r="EE52">
        <f t="shared" si="88"/>
        <v>21</v>
      </c>
      <c r="EF52">
        <f t="shared" si="89"/>
        <v>4</v>
      </c>
    </row>
  </sheetData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F52"/>
  <sheetViews>
    <sheetView zoomScaleNormal="100" workbookViewId="0"/>
  </sheetViews>
  <sheetFormatPr defaultColWidth="8.5" defaultRowHeight="16.5"/>
  <sheetData>
    <row r="1" spans="1:136" ht="16.5" customHeight="1">
      <c r="A1" s="6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</row>
    <row r="2" spans="1:136" ht="16.5" customHeight="1">
      <c r="A2">
        <f>_calc_라운드기준!A2</f>
        <v>1244</v>
      </c>
      <c r="B2">
        <f>INDEX(_calc_누적빈도!B:B,$A2)-INDEX(_calc_누적빈도!B:B,$A2-기준500회_후보!$B$1)</f>
        <v>61</v>
      </c>
      <c r="C2">
        <f>INDEX(_calc_누적빈도!C:C,$A2)-INDEX(_calc_누적빈도!C:C,$A2-기준500회_후보!$B$1)</f>
        <v>59</v>
      </c>
      <c r="D2">
        <f>INDEX(_calc_누적빈도!D:D,$A2)-INDEX(_calc_누적빈도!D:D,$A2-기준500회_후보!$B$1)</f>
        <v>76</v>
      </c>
      <c r="E2">
        <f>INDEX(_calc_누적빈도!E:E,$A2)-INDEX(_calc_누적빈도!E:E,$A2-기준500회_후보!$B$1)</f>
        <v>56</v>
      </c>
      <c r="F2">
        <f>INDEX(_calc_누적빈도!F:F,$A2)-INDEX(_calc_누적빈도!F:F,$A2-기준500회_후보!$B$1)</f>
        <v>48</v>
      </c>
      <c r="G2">
        <f>INDEX(_calc_누적빈도!G:G,$A2)-INDEX(_calc_누적빈도!G:G,$A2-기준500회_후보!$B$1)</f>
        <v>74</v>
      </c>
      <c r="H2">
        <f>INDEX(_calc_누적빈도!H:H,$A2)-INDEX(_calc_누적빈도!H:H,$A2-기준500회_후보!$B$1)</f>
        <v>69</v>
      </c>
      <c r="I2">
        <f>INDEX(_calc_누적빈도!I:I,$A2)-INDEX(_calc_누적빈도!I:I,$A2-기준500회_후보!$B$1)</f>
        <v>52</v>
      </c>
      <c r="J2">
        <f>INDEX(_calc_누적빈도!J:J,$A2)-INDEX(_calc_누적빈도!J:J,$A2-기준500회_후보!$B$1)</f>
        <v>64</v>
      </c>
      <c r="K2">
        <f>INDEX(_calc_누적빈도!K:K,$A2)-INDEX(_calc_누적빈도!K:K,$A2-기준500회_후보!$B$1)</f>
        <v>62</v>
      </c>
      <c r="L2">
        <f>INDEX(_calc_누적빈도!L:L,$A2)-INDEX(_calc_누적빈도!L:L,$A2-기준500회_후보!$B$1)</f>
        <v>65</v>
      </c>
      <c r="M2">
        <f>INDEX(_calc_누적빈도!M:M,$A2)-INDEX(_calc_누적빈도!M:M,$A2-기준500회_후보!$B$1)</f>
        <v>86</v>
      </c>
      <c r="N2">
        <f>INDEX(_calc_누적빈도!N:N,$A2)-INDEX(_calc_누적빈도!N:N,$A2-기준500회_후보!$B$1)</f>
        <v>78</v>
      </c>
      <c r="O2">
        <f>INDEX(_calc_누적빈도!O:O,$A2)-INDEX(_calc_누적빈도!O:O,$A2-기준500회_후보!$B$1)</f>
        <v>67</v>
      </c>
      <c r="P2">
        <f>INDEX(_calc_누적빈도!P:P,$A2)-INDEX(_calc_누적빈도!P:P,$A2-기준500회_후보!$B$1)</f>
        <v>69</v>
      </c>
      <c r="Q2">
        <f>INDEX(_calc_누적빈도!Q:Q,$A2)-INDEX(_calc_누적빈도!Q:Q,$A2-기준500회_후보!$B$1)</f>
        <v>79</v>
      </c>
      <c r="R2">
        <f>INDEX(_calc_누적빈도!R:R,$A2)-INDEX(_calc_누적빈도!R:R,$A2-기준500회_후보!$B$1)</f>
        <v>63</v>
      </c>
      <c r="S2">
        <f>INDEX(_calc_누적빈도!S:S,$A2)-INDEX(_calc_누적빈도!S:S,$A2-기준500회_후보!$B$1)</f>
        <v>77</v>
      </c>
      <c r="T2">
        <f>INDEX(_calc_누적빈도!T:T,$A2)-INDEX(_calc_누적빈도!T:T,$A2-기준500회_후보!$B$1)</f>
        <v>71</v>
      </c>
      <c r="U2">
        <f>INDEX(_calc_누적빈도!U:U,$A2)-INDEX(_calc_누적빈도!U:U,$A2-기준500회_후보!$B$1)</f>
        <v>56</v>
      </c>
      <c r="V2">
        <f>INDEX(_calc_누적빈도!V:V,$A2)-INDEX(_calc_누적빈도!V:V,$A2-기준500회_후보!$B$1)</f>
        <v>74</v>
      </c>
      <c r="W2">
        <f>INDEX(_calc_누적빈도!W:W,$A2)-INDEX(_calc_누적빈도!W:W,$A2-기준500회_후보!$B$1)</f>
        <v>63</v>
      </c>
      <c r="X2">
        <f>INDEX(_calc_누적빈도!X:X,$A2)-INDEX(_calc_누적빈도!X:X,$A2-기준500회_후보!$B$1)</f>
        <v>58</v>
      </c>
      <c r="Y2">
        <f>INDEX(_calc_누적빈도!Y:Y,$A2)-INDEX(_calc_누적빈도!Y:Y,$A2-기준500회_후보!$B$1)</f>
        <v>71</v>
      </c>
      <c r="Z2">
        <f>INDEX(_calc_누적빈도!Z:Z,$A2)-INDEX(_calc_누적빈도!Z:Z,$A2-기준500회_후보!$B$1)</f>
        <v>53</v>
      </c>
      <c r="AA2">
        <f>INDEX(_calc_누적빈도!AA:AA,$A2)-INDEX(_calc_누적빈도!AA:AA,$A2-기준500회_후보!$B$1)</f>
        <v>65</v>
      </c>
      <c r="AB2">
        <f>INDEX(_calc_누적빈도!AB:AB,$A2)-INDEX(_calc_누적빈도!AB:AB,$A2-기준500회_후보!$B$1)</f>
        <v>64</v>
      </c>
      <c r="AC2">
        <f>INDEX(_calc_누적빈도!AC:AC,$A2)-INDEX(_calc_누적빈도!AC:AC,$A2-기준500회_후보!$B$1)</f>
        <v>71</v>
      </c>
      <c r="AD2">
        <f>INDEX(_calc_누적빈도!AD:AD,$A2)-INDEX(_calc_누적빈도!AD:AD,$A2-기준500회_후보!$B$1)</f>
        <v>64</v>
      </c>
      <c r="AE2">
        <f>INDEX(_calc_누적빈도!AE:AE,$A2)-INDEX(_calc_누적빈도!AE:AE,$A2-기준500회_후보!$B$1)</f>
        <v>71</v>
      </c>
      <c r="AF2">
        <f>INDEX(_calc_누적빈도!AF:AF,$A2)-INDEX(_calc_누적빈도!AF:AF,$A2-기준500회_후보!$B$1)</f>
        <v>73</v>
      </c>
      <c r="AG2">
        <f>INDEX(_calc_누적빈도!AG:AG,$A2)-INDEX(_calc_누적빈도!AG:AG,$A2-기준500회_후보!$B$1)</f>
        <v>59</v>
      </c>
      <c r="AH2">
        <f>INDEX(_calc_누적빈도!AH:AH,$A2)-INDEX(_calc_누적빈도!AH:AH,$A2-기준500회_후보!$B$1)</f>
        <v>72</v>
      </c>
      <c r="AI2">
        <f>INDEX(_calc_누적빈도!AI:AI,$A2)-INDEX(_calc_누적빈도!AI:AI,$A2-기준500회_후보!$B$1)</f>
        <v>70</v>
      </c>
      <c r="AJ2">
        <f>INDEX(_calc_누적빈도!AJ:AJ,$A2)-INDEX(_calc_누적빈도!AJ:AJ,$A2-기준500회_후보!$B$1)</f>
        <v>69</v>
      </c>
      <c r="AK2">
        <f>INDEX(_calc_누적빈도!AK:AK,$A2)-INDEX(_calc_누적빈도!AK:AK,$A2-기준500회_후보!$B$1)</f>
        <v>68</v>
      </c>
      <c r="AL2">
        <f>INDEX(_calc_누적빈도!AL:AL,$A2)-INDEX(_calc_누적빈도!AL:AL,$A2-기준500회_후보!$B$1)</f>
        <v>63</v>
      </c>
      <c r="AM2">
        <f>INDEX(_calc_누적빈도!AM:AM,$A2)-INDEX(_calc_누적빈도!AM:AM,$A2-기준500회_후보!$B$1)</f>
        <v>80</v>
      </c>
      <c r="AN2">
        <f>INDEX(_calc_누적빈도!AN:AN,$A2)-INDEX(_calc_누적빈도!AN:AN,$A2-기준500회_후보!$B$1)</f>
        <v>69</v>
      </c>
      <c r="AO2">
        <f>INDEX(_calc_누적빈도!AO:AO,$A2)-INDEX(_calc_누적빈도!AO:AO,$A2-기준500회_후보!$B$1)</f>
        <v>58</v>
      </c>
      <c r="AP2">
        <f>INDEX(_calc_누적빈도!AP:AP,$A2)-INDEX(_calc_누적빈도!AP:AP,$A2-기준500회_후보!$B$1)</f>
        <v>61</v>
      </c>
      <c r="AQ2">
        <f>INDEX(_calc_누적빈도!AQ:AQ,$A2)-INDEX(_calc_누적빈도!AQ:AQ,$A2-기준500회_후보!$B$1)</f>
        <v>69</v>
      </c>
      <c r="AR2">
        <f>INDEX(_calc_누적빈도!AR:AR,$A2)-INDEX(_calc_누적빈도!AR:AR,$A2-기준500회_후보!$B$1)</f>
        <v>65</v>
      </c>
      <c r="AS2">
        <f>INDEX(_calc_누적빈도!AS:AS,$A2)-INDEX(_calc_누적빈도!AS:AS,$A2-기준500회_후보!$B$1)</f>
        <v>64</v>
      </c>
      <c r="AT2">
        <f>INDEX(_calc_누적빈도!AT:AT,$A2)-INDEX(_calc_누적빈도!AT:AT,$A2-기준500회_후보!$B$1)</f>
        <v>74</v>
      </c>
      <c r="AU2">
        <f>(RANK(_calc_라운드기준!B2,_calc_라운드기준!$B2:$AT2,0)+COUNTIFS(_calc_라운드기준!$B2:$AT2,_calc_라운드기준!B2,$B$1:$AT$1,"&lt;"&amp;1))-(RANK(B2,$B2:$AT2,0)+COUNTIFS($B2:$AT2,B2,$B$1:$AT$1,"&lt;"&amp;1))</f>
        <v>-28</v>
      </c>
      <c r="AV2">
        <f>(RANK(_calc_라운드기준!C2,_calc_라운드기준!$B2:$AT2,0)+COUNTIFS(_calc_라운드기준!$B2:$AT2,_calc_라운드기준!C2,$B$1:$AT$1,"&lt;"&amp;2))-(RANK(C2,$B2:$AT2,0)+COUNTIFS($B2:$AT2,C2,$B$1:$AT$1,"&lt;"&amp;2))</f>
        <v>-25</v>
      </c>
      <c r="AW2">
        <f>(RANK(_calc_라운드기준!D2,_calc_라운드기준!$B2:$AT2,0)+COUNTIFS(_calc_라운드기준!$B2:$AT2,_calc_라운드기준!D2,$B$1:$AT$1,"&lt;"&amp;3))-(RANK(D2,$B2:$AT2,0)+COUNTIFS($B2:$AT2,D2,$B$1:$AT$1,"&lt;"&amp;3))</f>
        <v>7</v>
      </c>
      <c r="AX2">
        <f>(RANK(_calc_라운드기준!E2,_calc_라운드기준!$B2:$AT2,0)+COUNTIFS(_calc_라운드기준!$B2:$AT2,_calc_라운드기준!E2,$B$1:$AT$1,"&lt;"&amp;4))-(RANK(E2,$B2:$AT2,0)+COUNTIFS($B2:$AT2,E2,$B$1:$AT$1,"&lt;"&amp;4))</f>
        <v>-20</v>
      </c>
      <c r="AY2">
        <f>(RANK(_calc_라운드기준!F2,_calc_라운드기준!$B2:$AT2,0)+COUNTIFS(_calc_라운드기준!$B2:$AT2,_calc_라운드기준!F2,$B$1:$AT$1,"&lt;"&amp;5))-(RANK(F2,$B2:$AT2,0)+COUNTIFS($B2:$AT2,F2,$B$1:$AT$1,"&lt;"&amp;5))</f>
        <v>-2</v>
      </c>
      <c r="AZ2">
        <f>(RANK(_calc_라운드기준!G2,_calc_라운드기준!$B2:$AT2,0)+COUNTIFS(_calc_라운드기준!$B2:$AT2,_calc_라운드기준!G2,$B$1:$AT$1,"&lt;"&amp;6))-(RANK(G2,$B2:$AT2,0)+COUNTIFS($B2:$AT2,G2,$B$1:$AT$1,"&lt;"&amp;6))</f>
        <v>29</v>
      </c>
      <c r="BA2">
        <f>(RANK(_calc_라운드기준!H2,_calc_라운드기준!$B2:$AT2,0)+COUNTIFS(_calc_라운드기준!$B2:$AT2,_calc_라운드기준!H2,$B$1:$AT$1,"&lt;"&amp;7))-(RANK(H2,$B2:$AT2,0)+COUNTIFS($B2:$AT2,H2,$B$1:$AT$1,"&lt;"&amp;7))</f>
        <v>5</v>
      </c>
      <c r="BB2">
        <f>(RANK(_calc_라운드기준!I2,_calc_라운드기준!$B2:$AT2,0)+COUNTIFS(_calc_라운드기준!$B2:$AT2,_calc_라운드기준!I2,$B$1:$AT$1,"&lt;"&amp;8))-(RANK(I2,$B2:$AT2,0)+COUNTIFS($B2:$AT2,I2,$B$1:$AT$1,"&lt;"&amp;8))</f>
        <v>-21</v>
      </c>
      <c r="BC2">
        <f>(RANK(_calc_라운드기준!J2,_calc_라운드기준!$B2:$AT2,0)+COUNTIFS(_calc_라운드기준!$B2:$AT2,_calc_라운드기준!J2,$B$1:$AT$1,"&lt;"&amp;9))-(RANK(J2,$B2:$AT2,0)+COUNTIFS($B2:$AT2,J2,$B$1:$AT$1,"&lt;"&amp;9))</f>
        <v>-3</v>
      </c>
      <c r="BD2">
        <f>(RANK(_calc_라운드기준!K2,_calc_라운드기준!$B2:$AT2,0)+COUNTIFS(_calc_라운드기준!$B2:$AT2,_calc_라운드기준!K2,$B$1:$AT$1,"&lt;"&amp;10))-(RANK(K2,$B2:$AT2,0)+COUNTIFS($B2:$AT2,K2,$B$1:$AT$1,"&lt;"&amp;10))</f>
        <v>-9</v>
      </c>
      <c r="BE2">
        <f>(RANK(_calc_라운드기준!L2,_calc_라운드기준!$B2:$AT2,0)+COUNTIFS(_calc_라운드기준!$B2:$AT2,_calc_라운드기준!L2,$B$1:$AT$1,"&lt;"&amp;11))-(RANK(L2,$B2:$AT2,0)+COUNTIFS($B2:$AT2,L2,$B$1:$AT$1,"&lt;"&amp;11))</f>
        <v>13</v>
      </c>
      <c r="BF2">
        <f>(RANK(_calc_라운드기준!M2,_calc_라운드기준!$B2:$AT2,0)+COUNTIFS(_calc_라운드기준!$B2:$AT2,_calc_라운드기준!M2,$B$1:$AT$1,"&lt;"&amp;12))-(RANK(M2,$B2:$AT2,0)+COUNTIFS($B2:$AT2,M2,$B$1:$AT$1,"&lt;"&amp;12))</f>
        <v>37</v>
      </c>
      <c r="BG2">
        <f>(RANK(_calc_라운드기준!N2,_calc_라운드기준!$B2:$AT2,0)+COUNTIFS(_calc_라운드기준!$B2:$AT2,_calc_라운드기준!N2,$B$1:$AT$1,"&lt;"&amp;13))-(RANK(N2,$B2:$AT2,0)+COUNTIFS($B2:$AT2,N2,$B$1:$AT$1,"&lt;"&amp;13))</f>
        <v>-1</v>
      </c>
      <c r="BH2">
        <f>(RANK(_calc_라운드기준!O2,_calc_라운드기준!$B2:$AT2,0)+COUNTIFS(_calc_라운드기준!$B2:$AT2,_calc_라운드기준!O2,$B$1:$AT$1,"&lt;"&amp;14))-(RANK(O2,$B2:$AT2,0)+COUNTIFS($B2:$AT2,O2,$B$1:$AT$1,"&lt;"&amp;14))</f>
        <v>22</v>
      </c>
      <c r="BI2">
        <f>(RANK(_calc_라운드기준!P2,_calc_라운드기준!$B2:$AT2,0)+COUNTIFS(_calc_라운드기준!$B2:$AT2,_calc_라운드기준!P2,$B$1:$AT$1,"&lt;"&amp;15))-(RANK(P2,$B2:$AT2,0)+COUNTIFS($B2:$AT2,P2,$B$1:$AT$1,"&lt;"&amp;15))</f>
        <v>-17</v>
      </c>
      <c r="BJ2">
        <f>(RANK(_calc_라운드기준!Q2,_calc_라운드기준!$B2:$AT2,0)+COUNTIFS(_calc_라운드기준!$B2:$AT2,_calc_라운드기준!Q2,$B$1:$AT$1,"&lt;"&amp;16))-(RANK(Q2,$B2:$AT2,0)+COUNTIFS($B2:$AT2,Q2,$B$1:$AT$1,"&lt;"&amp;16))</f>
        <v>5</v>
      </c>
      <c r="BK2">
        <f>(RANK(_calc_라운드기준!R2,_calc_라운드기준!$B2:$AT2,0)+COUNTIFS(_calc_라운드기준!$B2:$AT2,_calc_라운드기준!R2,$B$1:$AT$1,"&lt;"&amp;17))-(RANK(R2,$B2:$AT2,0)+COUNTIFS($B2:$AT2,R2,$B$1:$AT$1,"&lt;"&amp;17))</f>
        <v>8</v>
      </c>
      <c r="BL2">
        <f>(RANK(_calc_라운드기준!S2,_calc_라운드기준!$B2:$AT2,0)+COUNTIFS(_calc_라운드기준!$B2:$AT2,_calc_라운드기준!S2,$B$1:$AT$1,"&lt;"&amp;18))-(RANK(S2,$B2:$AT2,0)+COUNTIFS($B2:$AT2,S2,$B$1:$AT$1,"&lt;"&amp;18))</f>
        <v>4</v>
      </c>
      <c r="BM2">
        <f>(RANK(_calc_라운드기준!T2,_calc_라운드기준!$B2:$AT2,0)+COUNTIFS(_calc_라운드기준!$B2:$AT2,_calc_라운드기준!T2,$B$1:$AT$1,"&lt;"&amp;19))-(RANK(T2,$B2:$AT2,0)+COUNTIFS($B2:$AT2,T2,$B$1:$AT$1,"&lt;"&amp;19))</f>
        <v>14</v>
      </c>
      <c r="BN2">
        <f>(RANK(_calc_라운드기준!U2,_calc_라운드기준!$B2:$AT2,0)+COUNTIFS(_calc_라운드기준!$B2:$AT2,_calc_라운드기준!U2,$B$1:$AT$1,"&lt;"&amp;20))-(RANK(U2,$B2:$AT2,0)+COUNTIFS($B2:$AT2,U2,$B$1:$AT$1,"&lt;"&amp;20))</f>
        <v>-28</v>
      </c>
      <c r="BO2">
        <f>(RANK(_calc_라운드기준!V2,_calc_라운드기준!$B2:$AT2,0)+COUNTIFS(_calc_라운드기준!$B2:$AT2,_calc_라운드기준!V2,$B$1:$AT$1,"&lt;"&amp;21))-(RANK(V2,$B2:$AT2,0)+COUNTIFS($B2:$AT2,V2,$B$1:$AT$1,"&lt;"&amp;21))</f>
        <v>36</v>
      </c>
      <c r="BP2">
        <f>(RANK(_calc_라운드기준!W2,_calc_라운드기준!$B2:$AT2,0)+COUNTIFS(_calc_라운드기준!$B2:$AT2,_calc_라운드기준!W2,$B$1:$AT$1,"&lt;"&amp;22))-(RANK(W2,$B2:$AT2,0)+COUNTIFS($B2:$AT2,W2,$B$1:$AT$1,"&lt;"&amp;22))</f>
        <v>-5</v>
      </c>
      <c r="BQ2">
        <f>(RANK(_calc_라운드기준!X2,_calc_라운드기준!$B2:$AT2,0)+COUNTIFS(_calc_라운드기준!$B2:$AT2,_calc_라운드기준!X2,$B$1:$AT$1,"&lt;"&amp;23))-(RANK(X2,$B2:$AT2,0)+COUNTIFS($B2:$AT2,X2,$B$1:$AT$1,"&lt;"&amp;23))</f>
        <v>1</v>
      </c>
      <c r="BR2">
        <f>(RANK(_calc_라운드기준!Y2,_calc_라운드기준!$B2:$AT2,0)+COUNTIFS(_calc_라운드기준!$B2:$AT2,_calc_라운드기준!Y2,$B$1:$AT$1,"&lt;"&amp;24))-(RANK(Y2,$B2:$AT2,0)+COUNTIFS($B2:$AT2,Y2,$B$1:$AT$1,"&lt;"&amp;24))</f>
        <v>-7</v>
      </c>
      <c r="BS2">
        <f>(RANK(_calc_라운드기준!Z2,_calc_라운드기준!$B2:$AT2,0)+COUNTIFS(_calc_라운드기준!$B2:$AT2,_calc_라운드기준!Z2,$B$1:$AT$1,"&lt;"&amp;25))-(RANK(Z2,$B2:$AT2,0)+COUNTIFS($B2:$AT2,Z2,$B$1:$AT$1,"&lt;"&amp;25))</f>
        <v>-15</v>
      </c>
      <c r="BT2">
        <f>(RANK(_calc_라운드기준!AA2,_calc_라운드기준!$B2:$AT2,0)+COUNTIFS(_calc_라운드기준!$B2:$AT2,_calc_라운드기준!AA2,$B$1:$AT$1,"&lt;"&amp;26))-(RANK(AA2,$B2:$AT2,0)+COUNTIFS($B2:$AT2,AA2,$B$1:$AT$1,"&lt;"&amp;26))</f>
        <v>16</v>
      </c>
      <c r="BU2">
        <f>(RANK(_calc_라운드기준!AB2,_calc_라운드기준!$B2:$AT2,0)+COUNTIFS(_calc_라운드기준!$B2:$AT2,_calc_라운드기준!AB2,$B$1:$AT$1,"&lt;"&amp;27))-(RANK(AB2,$B2:$AT2,0)+COUNTIFS($B2:$AT2,AB2,$B$1:$AT$1,"&lt;"&amp;27))</f>
        <v>-24</v>
      </c>
      <c r="BV2">
        <f>(RANK(_calc_라운드기준!AC2,_calc_라운드기준!$B2:$AT2,0)+COUNTIFS(_calc_라운드기준!$B2:$AT2,_calc_라운드기준!AC2,$B$1:$AT$1,"&lt;"&amp;28))-(RANK(AC2,$B2:$AT2,0)+COUNTIFS($B2:$AT2,AC2,$B$1:$AT$1,"&lt;"&amp;28))</f>
        <v>-4</v>
      </c>
      <c r="BW2">
        <f>(RANK(_calc_라운드기준!AD2,_calc_라운드기준!$B2:$AT2,0)+COUNTIFS(_calc_라운드기준!$B2:$AT2,_calc_라운드기준!AD2,$B$1:$AT$1,"&lt;"&amp;29))-(RANK(AD2,$B2:$AT2,0)+COUNTIFS($B2:$AT2,AD2,$B$1:$AT$1,"&lt;"&amp;29))</f>
        <v>0</v>
      </c>
      <c r="BX2">
        <f>(RANK(_calc_라운드기준!AE2,_calc_라운드기준!$B2:$AT2,0)+COUNTIFS(_calc_라운드기준!$B2:$AT2,_calc_라운드기준!AE2,$B$1:$AT$1,"&lt;"&amp;30))-(RANK(AE2,$B2:$AT2,0)+COUNTIFS($B2:$AT2,AE2,$B$1:$AT$1,"&lt;"&amp;30))</f>
        <v>0</v>
      </c>
      <c r="BY2">
        <f>(RANK(_calc_라운드기준!AF2,_calc_라운드기준!$B2:$AT2,0)+COUNTIFS(_calc_라운드기준!$B2:$AT2,_calc_라운드기준!AF2,$B$1:$AT$1,"&lt;"&amp;31))-(RANK(AF2,$B2:$AT2,0)+COUNTIFS($B2:$AT2,AF2,$B$1:$AT$1,"&lt;"&amp;31))</f>
        <v>-8</v>
      </c>
      <c r="BZ2">
        <f>(RANK(_calc_라운드기준!AG2,_calc_라운드기준!$B2:$AT2,0)+COUNTIFS(_calc_라운드기준!$B2:$AT2,_calc_라운드기준!AG2,$B$1:$AT$1,"&lt;"&amp;32))-(RANK(AG2,$B2:$AT2,0)+COUNTIFS($B2:$AT2,AG2,$B$1:$AT$1,"&lt;"&amp;32))</f>
        <v>-22</v>
      </c>
      <c r="CA2">
        <f>(RANK(_calc_라운드기준!AH2,_calc_라운드기준!$B2:$AT2,0)+COUNTIFS(_calc_라운드기준!$B2:$AT2,_calc_라운드기준!AH2,$B$1:$AT$1,"&lt;"&amp;33))-(RANK(AH2,$B2:$AT2,0)+COUNTIFS($B2:$AT2,AH2,$B$1:$AT$1,"&lt;"&amp;33))</f>
        <v>6</v>
      </c>
      <c r="CB2">
        <f>(RANK(_calc_라운드기준!AI2,_calc_라운드기준!$B2:$AT2,0)+COUNTIFS(_calc_라운드기준!$B2:$AT2,_calc_라운드기준!AI2,$B$1:$AT$1,"&lt;"&amp;34))-(RANK(AI2,$B2:$AT2,0)+COUNTIFS($B2:$AT2,AI2,$B$1:$AT$1,"&lt;"&amp;34))</f>
        <v>14</v>
      </c>
      <c r="CC2">
        <f>(RANK(_calc_라운드기준!AJ2,_calc_라운드기준!$B2:$AT2,0)+COUNTIFS(_calc_라운드기준!$B2:$AT2,_calc_라운드기준!AJ2,$B$1:$AT$1,"&lt;"&amp;35))-(RANK(AJ2,$B2:$AT2,0)+COUNTIFS($B2:$AT2,AJ2,$B$1:$AT$1,"&lt;"&amp;35))</f>
        <v>12</v>
      </c>
      <c r="CD2">
        <f>(RANK(_calc_라운드기준!AK2,_calc_라운드기준!$B2:$AT2,0)+COUNTIFS(_calc_라운드기준!$B2:$AT2,_calc_라운드기준!AK2,$B$1:$AT$1,"&lt;"&amp;36))-(RANK(AK2,$B2:$AT2,0)+COUNTIFS($B2:$AT2,AK2,$B$1:$AT$1,"&lt;"&amp;36))</f>
        <v>-4</v>
      </c>
      <c r="CE2">
        <f>(RANK(_calc_라운드기준!AL2,_calc_라운드기준!$B2:$AT2,0)+COUNTIFS(_calc_라운드기준!$B2:$AT2,_calc_라운드기준!AL2,$B$1:$AT$1,"&lt;"&amp;37))-(RANK(AL2,$B2:$AT2,0)+COUNTIFS($B2:$AT2,AL2,$B$1:$AT$1,"&lt;"&amp;37))</f>
        <v>-1</v>
      </c>
      <c r="CF2">
        <f>(RANK(_calc_라운드기준!AM2,_calc_라운드기준!$B2:$AT2,0)+COUNTIFS(_calc_라운드기준!$B2:$AT2,_calc_라운드기준!AM2,$B$1:$AT$1,"&lt;"&amp;38))-(RANK(AM2,$B2:$AT2,0)+COUNTIFS($B2:$AT2,AM2,$B$1:$AT$1,"&lt;"&amp;38))</f>
        <v>3</v>
      </c>
      <c r="CG2">
        <f>(RANK(_calc_라운드기준!AN2,_calc_라운드기준!$B2:$AT2,0)+COUNTIFS(_calc_라운드기준!$B2:$AT2,_calc_라운드기준!AN2,$B$1:$AT$1,"&lt;"&amp;39))-(RANK(AN2,$B2:$AT2,0)+COUNTIFS($B2:$AT2,AN2,$B$1:$AT$1,"&lt;"&amp;39))</f>
        <v>13</v>
      </c>
      <c r="CH2">
        <f>(RANK(_calc_라운드기준!AO2,_calc_라운드기준!$B2:$AT2,0)+COUNTIFS(_calc_라운드기준!$B2:$AT2,_calc_라운드기준!AO2,$B$1:$AT$1,"&lt;"&amp;40))-(RANK(AO2,$B2:$AT2,0)+COUNTIFS($B2:$AT2,AO2,$B$1:$AT$1,"&lt;"&amp;40))</f>
        <v>2</v>
      </c>
      <c r="CI2">
        <f>(RANK(_calc_라운드기준!AP2,_calc_라운드기준!$B2:$AT2,0)+COUNTIFS(_calc_라운드기준!$B2:$AT2,_calc_라운드기준!AP2,$B$1:$AT$1,"&lt;"&amp;41))-(RANK(AP2,$B2:$AT2,0)+COUNTIFS($B2:$AT2,AP2,$B$1:$AT$1,"&lt;"&amp;41))</f>
        <v>-17</v>
      </c>
      <c r="CJ2">
        <f>(RANK(_calc_라운드기준!AQ2,_calc_라운드기준!$B2:$AT2,0)+COUNTIFS(_calc_라운드기준!$B2:$AT2,_calc_라운드기준!AQ2,$B$1:$AT$1,"&lt;"&amp;42))-(RANK(AQ2,$B2:$AT2,0)+COUNTIFS($B2:$AT2,AQ2,$B$1:$AT$1,"&lt;"&amp;42))</f>
        <v>-1</v>
      </c>
      <c r="CK2">
        <f>(RANK(_calc_라운드기준!AR2,_calc_라운드기준!$B2:$AT2,0)+COUNTIFS(_calc_라운드기준!$B2:$AT2,_calc_라운드기준!AR2,$B$1:$AT$1,"&lt;"&amp;43))-(RANK(AR2,$B2:$AT2,0)+COUNTIFS($B2:$AT2,AR2,$B$1:$AT$1,"&lt;"&amp;43))</f>
        <v>8</v>
      </c>
      <c r="CL2">
        <f>(RANK(_calc_라운드기준!AS2,_calc_라운드기준!$B2:$AT2,0)+COUNTIFS(_calc_라운드기준!$B2:$AT2,_calc_라운드기준!AS2,$B$1:$AT$1,"&lt;"&amp;44))-(RANK(AS2,$B2:$AT2,0)+COUNTIFS($B2:$AT2,AS2,$B$1:$AT$1,"&lt;"&amp;44))</f>
        <v>-19</v>
      </c>
      <c r="CM2">
        <f>(RANK(_calc_라운드기준!AT2,_calc_라운드기준!$B2:$AT2,0)+COUNTIFS(_calc_라운드기준!$B2:$AT2,_calc_라운드기준!AT2,$B$1:$AT$1,"&lt;"&amp;45))-(RANK(AT2,$B2:$AT2,0)+COUNTIFS($B2:$AT2,AT2,$B$1:$AT$1,"&lt;"&amp;45))</f>
        <v>26</v>
      </c>
      <c r="CN2">
        <f t="shared" ref="CN2:CN33" si="0">RANK(AU2,$AU2:$CM2,0)+COUNTIFS($AU2:$CM2,AU2,$B$1:$AT$1,"&lt;"&amp;1)</f>
        <v>44</v>
      </c>
      <c r="CO2">
        <f t="shared" ref="CO2:CO33" si="1">RANK(AV2,$AU2:$CM2,0)+COUNTIFS($AU2:$CM2,AV2,$B$1:$AT$1,"&lt;"&amp;2)</f>
        <v>43</v>
      </c>
      <c r="CP2">
        <f t="shared" ref="CP2:CP33" si="2">RANK(AW2,$AU2:$CM2,0)+COUNTIFS($AU2:$CM2,AW2,$B$1:$AT$1,"&lt;"&amp;3)</f>
        <v>14</v>
      </c>
      <c r="CQ2">
        <f t="shared" ref="CQ2:CQ33" si="3">RANK(AX2,$AU2:$CM2,0)+COUNTIFS($AU2:$CM2,AX2,$B$1:$AT$1,"&lt;"&amp;4)</f>
        <v>39</v>
      </c>
      <c r="CR2">
        <f t="shared" ref="CR2:CR33" si="4">RANK(AY2,$AU2:$CM2,0)+COUNTIFS($AU2:$CM2,AY2,$B$1:$AT$1,"&lt;"&amp;5)</f>
        <v>27</v>
      </c>
      <c r="CS2">
        <f t="shared" ref="CS2:CS33" si="5">RANK(AZ2,$AU2:$CM2,0)+COUNTIFS($AU2:$CM2,AZ2,$B$1:$AT$1,"&lt;"&amp;6)</f>
        <v>3</v>
      </c>
      <c r="CT2">
        <f t="shared" ref="CT2:CT33" si="6">RANK(BA2,$AU2:$CM2,0)+COUNTIFS($AU2:$CM2,BA2,$B$1:$AT$1,"&lt;"&amp;7)</f>
        <v>16</v>
      </c>
      <c r="CU2">
        <f t="shared" ref="CU2:CU33" si="7">RANK(BB2,$AU2:$CM2,0)+COUNTIFS($AU2:$CM2,BB2,$B$1:$AT$1,"&lt;"&amp;8)</f>
        <v>40</v>
      </c>
      <c r="CV2">
        <f t="shared" ref="CV2:CV33" si="8">RANK(BC2,$AU2:$CM2,0)+COUNTIFS($AU2:$CM2,BC2,$B$1:$AT$1,"&lt;"&amp;9)</f>
        <v>28</v>
      </c>
      <c r="CW2">
        <f t="shared" ref="CW2:CW33" si="9">RANK(BD2,$AU2:$CM2,0)+COUNTIFS($AU2:$CM2,BD2,$B$1:$AT$1,"&lt;"&amp;10)</f>
        <v>34</v>
      </c>
      <c r="CX2">
        <f t="shared" ref="CX2:CX33" si="10">RANK(BE2,$AU2:$CM2,0)+COUNTIFS($AU2:$CM2,BE2,$B$1:$AT$1,"&lt;"&amp;11)</f>
        <v>9</v>
      </c>
      <c r="CY2">
        <f t="shared" ref="CY2:CY33" si="11">RANK(BF2,$AU2:$CM2,0)+COUNTIFS($AU2:$CM2,BF2,$B$1:$AT$1,"&lt;"&amp;12)</f>
        <v>1</v>
      </c>
      <c r="CZ2">
        <f t="shared" ref="CZ2:CZ33" si="12">RANK(BG2,$AU2:$CM2,0)+COUNTIFS($AU2:$CM2,BG2,$B$1:$AT$1,"&lt;"&amp;13)</f>
        <v>24</v>
      </c>
      <c r="DA2">
        <f t="shared" ref="DA2:DA33" si="13">RANK(BH2,$AU2:$CM2,0)+COUNTIFS($AU2:$CM2,BH2,$B$1:$AT$1,"&lt;"&amp;14)</f>
        <v>5</v>
      </c>
      <c r="DB2">
        <f t="shared" ref="DB2:DB33" si="14">RANK(BI2,$AU2:$CM2,0)+COUNTIFS($AU2:$CM2,BI2,$B$1:$AT$1,"&lt;"&amp;15)</f>
        <v>36</v>
      </c>
      <c r="DC2">
        <f t="shared" ref="DC2:DC33" si="15">RANK(BJ2,$AU2:$CM2,0)+COUNTIFS($AU2:$CM2,BJ2,$B$1:$AT$1,"&lt;"&amp;16)</f>
        <v>17</v>
      </c>
      <c r="DD2">
        <f t="shared" ref="DD2:DD33" si="16">RANK(BK2,$AU2:$CM2,0)+COUNTIFS($AU2:$CM2,BK2,$B$1:$AT$1,"&lt;"&amp;17)</f>
        <v>12</v>
      </c>
      <c r="DE2">
        <f t="shared" ref="DE2:DE33" si="17">RANK(BL2,$AU2:$CM2,0)+COUNTIFS($AU2:$CM2,BL2,$B$1:$AT$1,"&lt;"&amp;18)</f>
        <v>18</v>
      </c>
      <c r="DF2">
        <f t="shared" ref="DF2:DF33" si="18">RANK(BM2,$AU2:$CM2,0)+COUNTIFS($AU2:$CM2,BM2,$B$1:$AT$1,"&lt;"&amp;19)</f>
        <v>7</v>
      </c>
      <c r="DG2">
        <f t="shared" ref="DG2:DG33" si="19">RANK(BN2,$AU2:$CM2,0)+COUNTIFS($AU2:$CM2,BN2,$B$1:$AT$1,"&lt;"&amp;20)</f>
        <v>45</v>
      </c>
      <c r="DH2">
        <f t="shared" ref="DH2:DH33" si="20">RANK(BO2,$AU2:$CM2,0)+COUNTIFS($AU2:$CM2,BO2,$B$1:$AT$1,"&lt;"&amp;21)</f>
        <v>2</v>
      </c>
      <c r="DI2">
        <f t="shared" ref="DI2:DI33" si="21">RANK(BP2,$AU2:$CM2,0)+COUNTIFS($AU2:$CM2,BP2,$B$1:$AT$1,"&lt;"&amp;22)</f>
        <v>31</v>
      </c>
      <c r="DJ2">
        <f t="shared" ref="DJ2:DJ33" si="22">RANK(BQ2,$AU2:$CM2,0)+COUNTIFS($AU2:$CM2,BQ2,$B$1:$AT$1,"&lt;"&amp;23)</f>
        <v>21</v>
      </c>
      <c r="DK2">
        <f t="shared" ref="DK2:DK33" si="23">RANK(BR2,$AU2:$CM2,0)+COUNTIFS($AU2:$CM2,BR2,$B$1:$AT$1,"&lt;"&amp;24)</f>
        <v>32</v>
      </c>
      <c r="DL2">
        <f t="shared" ref="DL2:DL33" si="24">RANK(BS2,$AU2:$CM2,0)+COUNTIFS($AU2:$CM2,BS2,$B$1:$AT$1,"&lt;"&amp;25)</f>
        <v>35</v>
      </c>
      <c r="DM2">
        <f t="shared" ref="DM2:DM33" si="25">RANK(BT2,$AU2:$CM2,0)+COUNTIFS($AU2:$CM2,BT2,$B$1:$AT$1,"&lt;"&amp;26)</f>
        <v>6</v>
      </c>
      <c r="DN2">
        <f t="shared" ref="DN2:DN33" si="26">RANK(BU2,$AU2:$CM2,0)+COUNTIFS($AU2:$CM2,BU2,$B$1:$AT$1,"&lt;"&amp;27)</f>
        <v>42</v>
      </c>
      <c r="DO2">
        <f t="shared" ref="DO2:DO33" si="27">RANK(BV2,$AU2:$CM2,0)+COUNTIFS($AU2:$CM2,BV2,$B$1:$AT$1,"&lt;"&amp;28)</f>
        <v>29</v>
      </c>
      <c r="DP2">
        <f t="shared" ref="DP2:DP33" si="28">RANK(BW2,$AU2:$CM2,0)+COUNTIFS($AU2:$CM2,BW2,$B$1:$AT$1,"&lt;"&amp;29)</f>
        <v>22</v>
      </c>
      <c r="DQ2">
        <f t="shared" ref="DQ2:DQ33" si="29">RANK(BX2,$AU2:$CM2,0)+COUNTIFS($AU2:$CM2,BX2,$B$1:$AT$1,"&lt;"&amp;30)</f>
        <v>23</v>
      </c>
      <c r="DR2">
        <f t="shared" ref="DR2:DR33" si="30">RANK(BY2,$AU2:$CM2,0)+COUNTIFS($AU2:$CM2,BY2,$B$1:$AT$1,"&lt;"&amp;31)</f>
        <v>33</v>
      </c>
      <c r="DS2">
        <f t="shared" ref="DS2:DS33" si="31">RANK(BZ2,$AU2:$CM2,0)+COUNTIFS($AU2:$CM2,BZ2,$B$1:$AT$1,"&lt;"&amp;32)</f>
        <v>41</v>
      </c>
      <c r="DT2">
        <f t="shared" ref="DT2:DT33" si="32">RANK(CA2,$AU2:$CM2,0)+COUNTIFS($AU2:$CM2,CA2,$B$1:$AT$1,"&lt;"&amp;33)</f>
        <v>15</v>
      </c>
      <c r="DU2">
        <f t="shared" ref="DU2:DU33" si="33">RANK(CB2,$AU2:$CM2,0)+COUNTIFS($AU2:$CM2,CB2,$B$1:$AT$1,"&lt;"&amp;34)</f>
        <v>8</v>
      </c>
      <c r="DV2">
        <f t="shared" ref="DV2:DV33" si="34">RANK(CC2,$AU2:$CM2,0)+COUNTIFS($AU2:$CM2,CC2,$B$1:$AT$1,"&lt;"&amp;35)</f>
        <v>11</v>
      </c>
      <c r="DW2">
        <f t="shared" ref="DW2:DW33" si="35">RANK(CD2,$AU2:$CM2,0)+COUNTIFS($AU2:$CM2,CD2,$B$1:$AT$1,"&lt;"&amp;36)</f>
        <v>30</v>
      </c>
      <c r="DX2">
        <f t="shared" ref="DX2:DX33" si="36">RANK(CE2,$AU2:$CM2,0)+COUNTIFS($AU2:$CM2,CE2,$B$1:$AT$1,"&lt;"&amp;37)</f>
        <v>25</v>
      </c>
      <c r="DY2">
        <f t="shared" ref="DY2:DY33" si="37">RANK(CF2,$AU2:$CM2,0)+COUNTIFS($AU2:$CM2,CF2,$B$1:$AT$1,"&lt;"&amp;38)</f>
        <v>19</v>
      </c>
      <c r="DZ2">
        <f t="shared" ref="DZ2:DZ33" si="38">RANK(CG2,$AU2:$CM2,0)+COUNTIFS($AU2:$CM2,CG2,$B$1:$AT$1,"&lt;"&amp;39)</f>
        <v>10</v>
      </c>
      <c r="EA2">
        <f t="shared" ref="EA2:EA33" si="39">RANK(CH2,$AU2:$CM2,0)+COUNTIFS($AU2:$CM2,CH2,$B$1:$AT$1,"&lt;"&amp;40)</f>
        <v>20</v>
      </c>
      <c r="EB2">
        <f t="shared" ref="EB2:EB33" si="40">RANK(CI2,$AU2:$CM2,0)+COUNTIFS($AU2:$CM2,CI2,$B$1:$AT$1,"&lt;"&amp;41)</f>
        <v>37</v>
      </c>
      <c r="EC2">
        <f t="shared" ref="EC2:EC33" si="41">RANK(CJ2,$AU2:$CM2,0)+COUNTIFS($AU2:$CM2,CJ2,$B$1:$AT$1,"&lt;"&amp;42)</f>
        <v>26</v>
      </c>
      <c r="ED2">
        <f t="shared" ref="ED2:ED33" si="42">RANK(CK2,$AU2:$CM2,0)+COUNTIFS($AU2:$CM2,CK2,$B$1:$AT$1,"&lt;"&amp;43)</f>
        <v>13</v>
      </c>
      <c r="EE2">
        <f t="shared" ref="EE2:EE33" si="43">RANK(CL2,$AU2:$CM2,0)+COUNTIFS($AU2:$CM2,CL2,$B$1:$AT$1,"&lt;"&amp;44)</f>
        <v>38</v>
      </c>
      <c r="EF2">
        <f t="shared" ref="EF2:EF33" si="44">RANK(CM2,$AU2:$CM2,0)+COUNTIFS($AU2:$CM2,CM2,$B$1:$AT$1,"&lt;"&amp;45)</f>
        <v>4</v>
      </c>
    </row>
    <row r="3" spans="1:136" ht="16.5" customHeight="1">
      <c r="A3">
        <f>_calc_라운드기준!A3</f>
        <v>1243</v>
      </c>
      <c r="B3">
        <f>INDEX(_calc_누적빈도!B:B,$A3)-INDEX(_calc_누적빈도!B:B,$A3-기준500회_후보!$B$1)</f>
        <v>61</v>
      </c>
      <c r="C3">
        <f>INDEX(_calc_누적빈도!C:C,$A3)-INDEX(_calc_누적빈도!C:C,$A3-기준500회_후보!$B$1)</f>
        <v>59</v>
      </c>
      <c r="D3">
        <f>INDEX(_calc_누적빈도!D:D,$A3)-INDEX(_calc_누적빈도!D:D,$A3-기준500회_후보!$B$1)</f>
        <v>76</v>
      </c>
      <c r="E3">
        <f>INDEX(_calc_누적빈도!E:E,$A3)-INDEX(_calc_누적빈도!E:E,$A3-기준500회_후보!$B$1)</f>
        <v>56</v>
      </c>
      <c r="F3">
        <f>INDEX(_calc_누적빈도!F:F,$A3)-INDEX(_calc_누적빈도!F:F,$A3-기준500회_후보!$B$1)</f>
        <v>48</v>
      </c>
      <c r="G3">
        <f>INDEX(_calc_누적빈도!G:G,$A3)-INDEX(_calc_누적빈도!G:G,$A3-기준500회_후보!$B$1)</f>
        <v>74</v>
      </c>
      <c r="H3">
        <f>INDEX(_calc_누적빈도!H:H,$A3)-INDEX(_calc_누적빈도!H:H,$A3-기준500회_후보!$B$1)</f>
        <v>69</v>
      </c>
      <c r="I3">
        <f>INDEX(_calc_누적빈도!I:I,$A3)-INDEX(_calc_누적빈도!I:I,$A3-기준500회_후보!$B$1)</f>
        <v>52</v>
      </c>
      <c r="J3">
        <f>INDEX(_calc_누적빈도!J:J,$A3)-INDEX(_calc_누적빈도!J:J,$A3-기준500회_후보!$B$1)</f>
        <v>63</v>
      </c>
      <c r="K3">
        <f>INDEX(_calc_누적빈도!K:K,$A3)-INDEX(_calc_누적빈도!K:K,$A3-기준500회_후보!$B$1)</f>
        <v>62</v>
      </c>
      <c r="L3">
        <f>INDEX(_calc_누적빈도!L:L,$A3)-INDEX(_calc_누적빈도!L:L,$A3-기준500회_후보!$B$1)</f>
        <v>65</v>
      </c>
      <c r="M3">
        <f>INDEX(_calc_누적빈도!M:M,$A3)-INDEX(_calc_누적빈도!M:M,$A3-기준500회_후보!$B$1)</f>
        <v>86</v>
      </c>
      <c r="N3">
        <f>INDEX(_calc_누적빈도!N:N,$A3)-INDEX(_calc_누적빈도!N:N,$A3-기준500회_후보!$B$1)</f>
        <v>78</v>
      </c>
      <c r="O3">
        <f>INDEX(_calc_누적빈도!O:O,$A3)-INDEX(_calc_누적빈도!O:O,$A3-기준500회_후보!$B$1)</f>
        <v>67</v>
      </c>
      <c r="P3">
        <f>INDEX(_calc_누적빈도!P:P,$A3)-INDEX(_calc_누적빈도!P:P,$A3-기준500회_후보!$B$1)</f>
        <v>70</v>
      </c>
      <c r="Q3">
        <f>INDEX(_calc_누적빈도!Q:Q,$A3)-INDEX(_calc_누적빈도!Q:Q,$A3-기준500회_후보!$B$1)</f>
        <v>79</v>
      </c>
      <c r="R3">
        <f>INDEX(_calc_누적빈도!R:R,$A3)-INDEX(_calc_누적빈도!R:R,$A3-기준500회_후보!$B$1)</f>
        <v>63</v>
      </c>
      <c r="S3">
        <f>INDEX(_calc_누적빈도!S:S,$A3)-INDEX(_calc_누적빈도!S:S,$A3-기준500회_후보!$B$1)</f>
        <v>76</v>
      </c>
      <c r="T3">
        <f>INDEX(_calc_누적빈도!T:T,$A3)-INDEX(_calc_누적빈도!T:T,$A3-기준500회_후보!$B$1)</f>
        <v>72</v>
      </c>
      <c r="U3">
        <f>INDEX(_calc_누적빈도!U:U,$A3)-INDEX(_calc_누적빈도!U:U,$A3-기준500회_후보!$B$1)</f>
        <v>56</v>
      </c>
      <c r="V3">
        <f>INDEX(_calc_누적빈도!V:V,$A3)-INDEX(_calc_누적빈도!V:V,$A3-기준500회_후보!$B$1)</f>
        <v>75</v>
      </c>
      <c r="W3">
        <f>INDEX(_calc_누적빈도!W:W,$A3)-INDEX(_calc_누적빈도!W:W,$A3-기준500회_후보!$B$1)</f>
        <v>63</v>
      </c>
      <c r="X3">
        <f>INDEX(_calc_누적빈도!X:X,$A3)-INDEX(_calc_누적빈도!X:X,$A3-기준500회_후보!$B$1)</f>
        <v>58</v>
      </c>
      <c r="Y3">
        <f>INDEX(_calc_누적빈도!Y:Y,$A3)-INDEX(_calc_누적빈도!Y:Y,$A3-기준500회_후보!$B$1)</f>
        <v>70</v>
      </c>
      <c r="Z3">
        <f>INDEX(_calc_누적빈도!Z:Z,$A3)-INDEX(_calc_누적빈도!Z:Z,$A3-기준500회_후보!$B$1)</f>
        <v>53</v>
      </c>
      <c r="AA3">
        <f>INDEX(_calc_누적빈도!AA:AA,$A3)-INDEX(_calc_누적빈도!AA:AA,$A3-기준500회_후보!$B$1)</f>
        <v>65</v>
      </c>
      <c r="AB3">
        <f>INDEX(_calc_누적빈도!AB:AB,$A3)-INDEX(_calc_누적빈도!AB:AB,$A3-기준500회_후보!$B$1)</f>
        <v>64</v>
      </c>
      <c r="AC3">
        <f>INDEX(_calc_누적빈도!AC:AC,$A3)-INDEX(_calc_누적빈도!AC:AC,$A3-기준500회_후보!$B$1)</f>
        <v>71</v>
      </c>
      <c r="AD3">
        <f>INDEX(_calc_누적빈도!AD:AD,$A3)-INDEX(_calc_누적빈도!AD:AD,$A3-기준500회_후보!$B$1)</f>
        <v>64</v>
      </c>
      <c r="AE3">
        <f>INDEX(_calc_누적빈도!AE:AE,$A3)-INDEX(_calc_누적빈도!AE:AE,$A3-기준500회_후보!$B$1)</f>
        <v>71</v>
      </c>
      <c r="AF3">
        <f>INDEX(_calc_누적빈도!AF:AF,$A3)-INDEX(_calc_누적빈도!AF:AF,$A3-기준500회_후보!$B$1)</f>
        <v>73</v>
      </c>
      <c r="AG3">
        <f>INDEX(_calc_누적빈도!AG:AG,$A3)-INDEX(_calc_누적빈도!AG:AG,$A3-기준500회_후보!$B$1)</f>
        <v>59</v>
      </c>
      <c r="AH3">
        <f>INDEX(_calc_누적빈도!AH:AH,$A3)-INDEX(_calc_누적빈도!AH:AH,$A3-기준500회_후보!$B$1)</f>
        <v>72</v>
      </c>
      <c r="AI3">
        <f>INDEX(_calc_누적빈도!AI:AI,$A3)-INDEX(_calc_누적빈도!AI:AI,$A3-기준500회_후보!$B$1)</f>
        <v>71</v>
      </c>
      <c r="AJ3">
        <f>INDEX(_calc_누적빈도!AJ:AJ,$A3)-INDEX(_calc_누적빈도!AJ:AJ,$A3-기준500회_후보!$B$1)</f>
        <v>69</v>
      </c>
      <c r="AK3">
        <f>INDEX(_calc_누적빈도!AK:AK,$A3)-INDEX(_calc_누적빈도!AK:AK,$A3-기준500회_후보!$B$1)</f>
        <v>68</v>
      </c>
      <c r="AL3">
        <f>INDEX(_calc_누적빈도!AL:AL,$A3)-INDEX(_calc_누적빈도!AL:AL,$A3-기준500회_후보!$B$1)</f>
        <v>63</v>
      </c>
      <c r="AM3">
        <f>INDEX(_calc_누적빈도!AM:AM,$A3)-INDEX(_calc_누적빈도!AM:AM,$A3-기준500회_후보!$B$1)</f>
        <v>79</v>
      </c>
      <c r="AN3">
        <f>INDEX(_calc_누적빈도!AN:AN,$A3)-INDEX(_calc_누적빈도!AN:AN,$A3-기준500회_후보!$B$1)</f>
        <v>69</v>
      </c>
      <c r="AO3">
        <f>INDEX(_calc_누적빈도!AO:AO,$A3)-INDEX(_calc_누적빈도!AO:AO,$A3-기준500회_후보!$B$1)</f>
        <v>58</v>
      </c>
      <c r="AP3">
        <f>INDEX(_calc_누적빈도!AP:AP,$A3)-INDEX(_calc_누적빈도!AP:AP,$A3-기준500회_후보!$B$1)</f>
        <v>62</v>
      </c>
      <c r="AQ3">
        <f>INDEX(_calc_누적빈도!AQ:AQ,$A3)-INDEX(_calc_누적빈도!AQ:AQ,$A3-기준500회_후보!$B$1)</f>
        <v>69</v>
      </c>
      <c r="AR3">
        <f>INDEX(_calc_누적빈도!AR:AR,$A3)-INDEX(_calc_누적빈도!AR:AR,$A3-기준500회_후보!$B$1)</f>
        <v>64</v>
      </c>
      <c r="AS3">
        <f>INDEX(_calc_누적빈도!AS:AS,$A3)-INDEX(_calc_누적빈도!AS:AS,$A3-기준500회_후보!$B$1)</f>
        <v>64</v>
      </c>
      <c r="AT3">
        <f>INDEX(_calc_누적빈도!AT:AT,$A3)-INDEX(_calc_누적빈도!AT:AT,$A3-기준500회_후보!$B$1)</f>
        <v>74</v>
      </c>
      <c r="AU3">
        <f>(RANK(_calc_라운드기준!B3,_calc_라운드기준!$B3:$AT3,0)+COUNTIFS(_calc_라운드기준!$B3:$AT3,_calc_라운드기준!B3,$B$1:$AT$1,"&lt;"&amp;1))-(RANK(B3,$B3:$AT3,0)+COUNTIFS($B3:$AT3,B3,$B$1:$AT$1,"&lt;"&amp;1))</f>
        <v>-27</v>
      </c>
      <c r="AV3">
        <f>(RANK(_calc_라운드기준!C3,_calc_라운드기준!$B3:$AT3,0)+COUNTIFS(_calc_라운드기준!$B3:$AT3,_calc_라운드기준!C3,$B$1:$AT$1,"&lt;"&amp;2))-(RANK(C3,$B3:$AT3,0)+COUNTIFS($B3:$AT3,C3,$B$1:$AT$1,"&lt;"&amp;2))</f>
        <v>-27</v>
      </c>
      <c r="AW3">
        <f>(RANK(_calc_라운드기준!D3,_calc_라운드기준!$B3:$AT3,0)+COUNTIFS(_calc_라운드기준!$B3:$AT3,_calc_라운드기준!D3,$B$1:$AT$1,"&lt;"&amp;3))-(RANK(D3,$B3:$AT3,0)+COUNTIFS($B3:$AT3,D3,$B$1:$AT$1,"&lt;"&amp;3))</f>
        <v>6</v>
      </c>
      <c r="AX3">
        <f>(RANK(_calc_라운드기준!E3,_calc_라운드기준!$B3:$AT3,0)+COUNTIFS(_calc_라운드기준!$B3:$AT3,_calc_라운드기준!E3,$B$1:$AT$1,"&lt;"&amp;4))-(RANK(E3,$B3:$AT3,0)+COUNTIFS($B3:$AT3,E3,$B$1:$AT$1,"&lt;"&amp;4))</f>
        <v>-19</v>
      </c>
      <c r="AY3">
        <f>(RANK(_calc_라운드기준!F3,_calc_라운드기준!$B3:$AT3,0)+COUNTIFS(_calc_라운드기준!$B3:$AT3,_calc_라운드기준!F3,$B$1:$AT$1,"&lt;"&amp;5))-(RANK(F3,$B3:$AT3,0)+COUNTIFS($B3:$AT3,F3,$B$1:$AT$1,"&lt;"&amp;5))</f>
        <v>-2</v>
      </c>
      <c r="AZ3">
        <f>(RANK(_calc_라운드기준!G3,_calc_라운드기준!$B3:$AT3,0)+COUNTIFS(_calc_라운드기준!$B3:$AT3,_calc_라운드기준!G3,$B$1:$AT$1,"&lt;"&amp;6))-(RANK(G3,$B3:$AT3,0)+COUNTIFS($B3:$AT3,G3,$B$1:$AT$1,"&lt;"&amp;6))</f>
        <v>15</v>
      </c>
      <c r="BA3">
        <f>(RANK(_calc_라운드기준!H3,_calc_라운드기준!$B3:$AT3,0)+COUNTIFS(_calc_라운드기준!$B3:$AT3,_calc_라운드기준!H3,$B$1:$AT$1,"&lt;"&amp;7))-(RANK(H3,$B3:$AT3,0)+COUNTIFS($B3:$AT3,H3,$B$1:$AT$1,"&lt;"&amp;7))</f>
        <v>6</v>
      </c>
      <c r="BB3">
        <f>(RANK(_calc_라운드기준!I3,_calc_라운드기준!$B3:$AT3,0)+COUNTIFS(_calc_라운드기준!$B3:$AT3,_calc_라운드기준!I3,$B$1:$AT$1,"&lt;"&amp;8))-(RANK(I3,$B3:$AT3,0)+COUNTIFS($B3:$AT3,I3,$B$1:$AT$1,"&lt;"&amp;8))</f>
        <v>-19</v>
      </c>
      <c r="BC3">
        <f>(RANK(_calc_라운드기준!J3,_calc_라운드기준!$B3:$AT3,0)+COUNTIFS(_calc_라운드기준!$B3:$AT3,_calc_라운드기준!J3,$B$1:$AT$1,"&lt;"&amp;9))-(RANK(J3,$B3:$AT3,0)+COUNTIFS($B3:$AT3,J3,$B$1:$AT$1,"&lt;"&amp;9))</f>
        <v>-4</v>
      </c>
      <c r="BD3">
        <f>(RANK(_calc_라운드기준!K3,_calc_라운드기준!$B3:$AT3,0)+COUNTIFS(_calc_라운드기준!$B3:$AT3,_calc_라운드기준!K3,$B$1:$AT$1,"&lt;"&amp;10))-(RANK(K3,$B3:$AT3,0)+COUNTIFS($B3:$AT3,K3,$B$1:$AT$1,"&lt;"&amp;10))</f>
        <v>-7</v>
      </c>
      <c r="BE3">
        <f>(RANK(_calc_라운드기준!L3,_calc_라운드기준!$B3:$AT3,0)+COUNTIFS(_calc_라운드기준!$B3:$AT3,_calc_라운드기준!L3,$B$1:$AT$1,"&lt;"&amp;11))-(RANK(L3,$B3:$AT3,0)+COUNTIFS($B3:$AT3,L3,$B$1:$AT$1,"&lt;"&amp;11))</f>
        <v>12</v>
      </c>
      <c r="BF3">
        <f>(RANK(_calc_라운드기준!M3,_calc_라운드기준!$B3:$AT3,0)+COUNTIFS(_calc_라운드기준!$B3:$AT3,_calc_라운드기준!M3,$B$1:$AT$1,"&lt;"&amp;12))-(RANK(M3,$B3:$AT3,0)+COUNTIFS($B3:$AT3,M3,$B$1:$AT$1,"&lt;"&amp;12))</f>
        <v>36</v>
      </c>
      <c r="BG3">
        <f>(RANK(_calc_라운드기준!N3,_calc_라운드기준!$B3:$AT3,0)+COUNTIFS(_calc_라운드기준!$B3:$AT3,_calc_라운드기준!N3,$B$1:$AT$1,"&lt;"&amp;13))-(RANK(N3,$B3:$AT3,0)+COUNTIFS($B3:$AT3,N3,$B$1:$AT$1,"&lt;"&amp;13))</f>
        <v>-1</v>
      </c>
      <c r="BH3">
        <f>(RANK(_calc_라운드기준!O3,_calc_라운드기준!$B3:$AT3,0)+COUNTIFS(_calc_라운드기준!$B3:$AT3,_calc_라운드기준!O3,$B$1:$AT$1,"&lt;"&amp;14))-(RANK(O3,$B3:$AT3,0)+COUNTIFS($B3:$AT3,O3,$B$1:$AT$1,"&lt;"&amp;14))</f>
        <v>22</v>
      </c>
      <c r="BI3">
        <f>(RANK(_calc_라운드기준!P3,_calc_라운드기준!$B3:$AT3,0)+COUNTIFS(_calc_라운드기준!$B3:$AT3,_calc_라운드기준!P3,$B$1:$AT$1,"&lt;"&amp;15))-(RANK(P3,$B3:$AT3,0)+COUNTIFS($B3:$AT3,P3,$B$1:$AT$1,"&lt;"&amp;15))</f>
        <v>-15</v>
      </c>
      <c r="BJ3">
        <f>(RANK(_calc_라운드기준!Q3,_calc_라운드기준!$B3:$AT3,0)+COUNTIFS(_calc_라운드기준!$B3:$AT3,_calc_라운드기준!Q3,$B$1:$AT$1,"&lt;"&amp;16))-(RANK(Q3,$B3:$AT3,0)+COUNTIFS($B3:$AT3,Q3,$B$1:$AT$1,"&lt;"&amp;16))</f>
        <v>3</v>
      </c>
      <c r="BK3">
        <f>(RANK(_calc_라운드기준!R3,_calc_라운드기준!$B3:$AT3,0)+COUNTIFS(_calc_라운드기준!$B3:$AT3,_calc_라운드기준!R3,$B$1:$AT$1,"&lt;"&amp;17))-(RANK(R3,$B3:$AT3,0)+COUNTIFS($B3:$AT3,R3,$B$1:$AT$1,"&lt;"&amp;17))</f>
        <v>7</v>
      </c>
      <c r="BL3">
        <f>(RANK(_calc_라운드기준!S3,_calc_라운드기준!$B3:$AT3,0)+COUNTIFS(_calc_라운드기준!$B3:$AT3,_calc_라운드기준!S3,$B$1:$AT$1,"&lt;"&amp;18))-(RANK(S3,$B3:$AT3,0)+COUNTIFS($B3:$AT3,S3,$B$1:$AT$1,"&lt;"&amp;18))</f>
        <v>6</v>
      </c>
      <c r="BM3">
        <f>(RANK(_calc_라운드기준!T3,_calc_라운드기준!$B3:$AT3,0)+COUNTIFS(_calc_라운드기준!$B3:$AT3,_calc_라운드기준!T3,$B$1:$AT$1,"&lt;"&amp;19))-(RANK(T3,$B3:$AT3,0)+COUNTIFS($B3:$AT3,T3,$B$1:$AT$1,"&lt;"&amp;19))</f>
        <v>2</v>
      </c>
      <c r="BN3">
        <f>(RANK(_calc_라운드기준!U3,_calc_라운드기준!$B3:$AT3,0)+COUNTIFS(_calc_라운드기준!$B3:$AT3,_calc_라운드기준!U3,$B$1:$AT$1,"&lt;"&amp;20))-(RANK(U3,$B3:$AT3,0)+COUNTIFS($B3:$AT3,U3,$B$1:$AT$1,"&lt;"&amp;20))</f>
        <v>-28</v>
      </c>
      <c r="BO3">
        <f>(RANK(_calc_라운드기준!V3,_calc_라운드기준!$B3:$AT3,0)+COUNTIFS(_calc_라운드기준!$B3:$AT3,_calc_라운드기준!V3,$B$1:$AT$1,"&lt;"&amp;21))-(RANK(V3,$B3:$AT3,0)+COUNTIFS($B3:$AT3,V3,$B$1:$AT$1,"&lt;"&amp;21))</f>
        <v>37</v>
      </c>
      <c r="BP3">
        <f>(RANK(_calc_라운드기준!W3,_calc_라운드기준!$B3:$AT3,0)+COUNTIFS(_calc_라운드기준!$B3:$AT3,_calc_라운드기준!W3,$B$1:$AT$1,"&lt;"&amp;22))-(RANK(W3,$B3:$AT3,0)+COUNTIFS($B3:$AT3,W3,$B$1:$AT$1,"&lt;"&amp;22))</f>
        <v>-4</v>
      </c>
      <c r="BQ3">
        <f>(RANK(_calc_라운드기준!X3,_calc_라운드기준!$B3:$AT3,0)+COUNTIFS(_calc_라운드기준!$B3:$AT3,_calc_라운드기준!X3,$B$1:$AT$1,"&lt;"&amp;23))-(RANK(X3,$B3:$AT3,0)+COUNTIFS($B3:$AT3,X3,$B$1:$AT$1,"&lt;"&amp;23))</f>
        <v>0</v>
      </c>
      <c r="BR3">
        <f>(RANK(_calc_라운드기준!Y3,_calc_라운드기준!$B3:$AT3,0)+COUNTIFS(_calc_라운드기준!$B3:$AT3,_calc_라운드기준!Y3,$B$1:$AT$1,"&lt;"&amp;24))-(RANK(Y3,$B3:$AT3,0)+COUNTIFS($B3:$AT3,Y3,$B$1:$AT$1,"&lt;"&amp;24))</f>
        <v>-11</v>
      </c>
      <c r="BS3">
        <f>(RANK(_calc_라운드기준!Z3,_calc_라운드기준!$B3:$AT3,0)+COUNTIFS(_calc_라운드기준!$B3:$AT3,_calc_라운드기준!Z3,$B$1:$AT$1,"&lt;"&amp;25))-(RANK(Z3,$B3:$AT3,0)+COUNTIFS($B3:$AT3,Z3,$B$1:$AT$1,"&lt;"&amp;25))</f>
        <v>-14</v>
      </c>
      <c r="BT3">
        <f>(RANK(_calc_라운드기준!AA3,_calc_라운드기준!$B3:$AT3,0)+COUNTIFS(_calc_라운드기준!$B3:$AT3,_calc_라운드기준!AA3,$B$1:$AT$1,"&lt;"&amp;26))-(RANK(AA3,$B3:$AT3,0)+COUNTIFS($B3:$AT3,AA3,$B$1:$AT$1,"&lt;"&amp;26))</f>
        <v>15</v>
      </c>
      <c r="BU3">
        <f>(RANK(_calc_라운드기준!AB3,_calc_라운드기준!$B3:$AT3,0)+COUNTIFS(_calc_라운드기준!$B3:$AT3,_calc_라운드기준!AB3,$B$1:$AT$1,"&lt;"&amp;27))-(RANK(AB3,$B3:$AT3,0)+COUNTIFS($B3:$AT3,AB3,$B$1:$AT$1,"&lt;"&amp;27))</f>
        <v>-22</v>
      </c>
      <c r="BV3">
        <f>(RANK(_calc_라운드기준!AC3,_calc_라운드기준!$B3:$AT3,0)+COUNTIFS(_calc_라운드기준!$B3:$AT3,_calc_라운드기준!AC3,$B$1:$AT$1,"&lt;"&amp;28))-(RANK(AC3,$B3:$AT3,0)+COUNTIFS($B3:$AT3,AC3,$B$1:$AT$1,"&lt;"&amp;28))</f>
        <v>-6</v>
      </c>
      <c r="BW3">
        <f>(RANK(_calc_라운드기준!AD3,_calc_라운드기준!$B3:$AT3,0)+COUNTIFS(_calc_라운드기준!$B3:$AT3,_calc_라운드기준!AD3,$B$1:$AT$1,"&lt;"&amp;29))-(RANK(AD3,$B3:$AT3,0)+COUNTIFS($B3:$AT3,AD3,$B$1:$AT$1,"&lt;"&amp;29))</f>
        <v>3</v>
      </c>
      <c r="BX3">
        <f>(RANK(_calc_라운드기준!AE3,_calc_라운드기준!$B3:$AT3,0)+COUNTIFS(_calc_라운드기준!$B3:$AT3,_calc_라운드기준!AE3,$B$1:$AT$1,"&lt;"&amp;30))-(RANK(AE3,$B3:$AT3,0)+COUNTIFS($B3:$AT3,AE3,$B$1:$AT$1,"&lt;"&amp;30))</f>
        <v>1</v>
      </c>
      <c r="BY3">
        <f>(RANK(_calc_라운드기준!AF3,_calc_라운드기준!$B3:$AT3,0)+COUNTIFS(_calc_라운드기준!$B3:$AT3,_calc_라운드기준!AF3,$B$1:$AT$1,"&lt;"&amp;31))-(RANK(AF3,$B3:$AT3,0)+COUNTIFS($B3:$AT3,AF3,$B$1:$AT$1,"&lt;"&amp;31))</f>
        <v>-8</v>
      </c>
      <c r="BZ3">
        <f>(RANK(_calc_라운드기준!AG3,_calc_라운드기준!$B3:$AT3,0)+COUNTIFS(_calc_라운드기준!$B3:$AT3,_calc_라운드기준!AG3,$B$1:$AT$1,"&lt;"&amp;32))-(RANK(AG3,$B3:$AT3,0)+COUNTIFS($B3:$AT3,AG3,$B$1:$AT$1,"&lt;"&amp;32))</f>
        <v>-22</v>
      </c>
      <c r="CA3">
        <f>(RANK(_calc_라운드기준!AH3,_calc_라운드기준!$B3:$AT3,0)+COUNTIFS(_calc_라운드기준!$B3:$AT3,_calc_라운드기준!AH3,$B$1:$AT$1,"&lt;"&amp;33))-(RANK(AH3,$B3:$AT3,0)+COUNTIFS($B3:$AT3,AH3,$B$1:$AT$1,"&lt;"&amp;33))</f>
        <v>5</v>
      </c>
      <c r="CB3">
        <f>(RANK(_calc_라운드기준!AI3,_calc_라운드기준!$B3:$AT3,0)+COUNTIFS(_calc_라운드기준!$B3:$AT3,_calc_라운드기준!AI3,$B$1:$AT$1,"&lt;"&amp;34))-(RANK(AI3,$B3:$AT3,0)+COUNTIFS($B3:$AT3,AI3,$B$1:$AT$1,"&lt;"&amp;34))</f>
        <v>16</v>
      </c>
      <c r="CC3">
        <f>(RANK(_calc_라운드기준!AJ3,_calc_라운드기준!$B3:$AT3,0)+COUNTIFS(_calc_라운드기준!$B3:$AT3,_calc_라운드기준!AJ3,$B$1:$AT$1,"&lt;"&amp;35))-(RANK(AJ3,$B3:$AT3,0)+COUNTIFS($B3:$AT3,AJ3,$B$1:$AT$1,"&lt;"&amp;35))</f>
        <v>13</v>
      </c>
      <c r="CD3">
        <f>(RANK(_calc_라운드기준!AK3,_calc_라운드기준!$B3:$AT3,0)+COUNTIFS(_calc_라운드기준!$B3:$AT3,_calc_라운드기준!AK3,$B$1:$AT$1,"&lt;"&amp;36))-(RANK(AK3,$B3:$AT3,0)+COUNTIFS($B3:$AT3,AK3,$B$1:$AT$1,"&lt;"&amp;36))</f>
        <v>-4</v>
      </c>
      <c r="CE3">
        <f>(RANK(_calc_라운드기준!AL3,_calc_라운드기준!$B3:$AT3,0)+COUNTIFS(_calc_라운드기준!$B3:$AT3,_calc_라운드기준!AL3,$B$1:$AT$1,"&lt;"&amp;37))-(RANK(AL3,$B3:$AT3,0)+COUNTIFS($B3:$AT3,AL3,$B$1:$AT$1,"&lt;"&amp;37))</f>
        <v>0</v>
      </c>
      <c r="CF3">
        <f>(RANK(_calc_라운드기준!AM3,_calc_라운드기준!$B3:$AT3,0)+COUNTIFS(_calc_라운드기준!$B3:$AT3,_calc_라운드기준!AM3,$B$1:$AT$1,"&lt;"&amp;38))-(RANK(AM3,$B3:$AT3,0)+COUNTIFS($B3:$AT3,AM3,$B$1:$AT$1,"&lt;"&amp;38))</f>
        <v>5</v>
      </c>
      <c r="CG3">
        <f>(RANK(_calc_라운드기준!AN3,_calc_라운드기준!$B3:$AT3,0)+COUNTIFS(_calc_라운드기준!$B3:$AT3,_calc_라운드기준!AN3,$B$1:$AT$1,"&lt;"&amp;39))-(RANK(AN3,$B3:$AT3,0)+COUNTIFS($B3:$AT3,AN3,$B$1:$AT$1,"&lt;"&amp;39))</f>
        <v>14</v>
      </c>
      <c r="CH3">
        <f>(RANK(_calc_라운드기준!AO3,_calc_라운드기준!$B3:$AT3,0)+COUNTIFS(_calc_라운드기준!$B3:$AT3,_calc_라운드기준!AO3,$B$1:$AT$1,"&lt;"&amp;40))-(RANK(AO3,$B3:$AT3,0)+COUNTIFS($B3:$AT3,AO3,$B$1:$AT$1,"&lt;"&amp;40))</f>
        <v>1</v>
      </c>
      <c r="CI3">
        <f>(RANK(_calc_라운드기준!AP3,_calc_라운드기준!$B3:$AT3,0)+COUNTIFS(_calc_라운드기준!$B3:$AT3,_calc_라운드기준!AP3,$B$1:$AT$1,"&lt;"&amp;41))-(RANK(AP3,$B3:$AT3,0)+COUNTIFS($B3:$AT3,AP3,$B$1:$AT$1,"&lt;"&amp;41))</f>
        <v>-16</v>
      </c>
      <c r="CJ3">
        <f>(RANK(_calc_라운드기준!AQ3,_calc_라운드기준!$B3:$AT3,0)+COUNTIFS(_calc_라운드기준!$B3:$AT3,_calc_라운드기준!AQ3,$B$1:$AT$1,"&lt;"&amp;42))-(RANK(AQ3,$B3:$AT3,0)+COUNTIFS($B3:$AT3,AQ3,$B$1:$AT$1,"&lt;"&amp;42))</f>
        <v>-1</v>
      </c>
      <c r="CK3">
        <f>(RANK(_calc_라운드기준!AR3,_calc_라운드기준!$B3:$AT3,0)+COUNTIFS(_calc_라운드기준!$B3:$AT3,_calc_라운드기준!AR3,$B$1:$AT$1,"&lt;"&amp;43))-(RANK(AR3,$B3:$AT3,0)+COUNTIFS($B3:$AT3,AR3,$B$1:$AT$1,"&lt;"&amp;43))</f>
        <v>14</v>
      </c>
      <c r="CL3">
        <f>(RANK(_calc_라운드기준!AS3,_calc_라운드기준!$B3:$AT3,0)+COUNTIFS(_calc_라운드기준!$B3:$AT3,_calc_라운드기준!AS3,$B$1:$AT$1,"&lt;"&amp;44))-(RANK(AS3,$B3:$AT3,0)+COUNTIFS($B3:$AT3,AS3,$B$1:$AT$1,"&lt;"&amp;44))</f>
        <v>-8</v>
      </c>
      <c r="CM3">
        <f>(RANK(_calc_라운드기준!AT3,_calc_라운드기준!$B3:$AT3,0)+COUNTIFS(_calc_라운드기준!$B3:$AT3,_calc_라운드기준!AT3,$B$1:$AT$1,"&lt;"&amp;45))-(RANK(AT3,$B3:$AT3,0)+COUNTIFS($B3:$AT3,AT3,$B$1:$AT$1,"&lt;"&amp;45))</f>
        <v>26</v>
      </c>
      <c r="CN3">
        <f t="shared" si="0"/>
        <v>43</v>
      </c>
      <c r="CO3">
        <f t="shared" si="1"/>
        <v>44</v>
      </c>
      <c r="CP3">
        <f t="shared" si="2"/>
        <v>13</v>
      </c>
      <c r="CQ3">
        <f t="shared" si="3"/>
        <v>39</v>
      </c>
      <c r="CR3">
        <f t="shared" si="4"/>
        <v>27</v>
      </c>
      <c r="CS3">
        <f t="shared" si="5"/>
        <v>6</v>
      </c>
      <c r="CT3">
        <f t="shared" si="6"/>
        <v>14</v>
      </c>
      <c r="CU3">
        <f t="shared" si="7"/>
        <v>40</v>
      </c>
      <c r="CV3">
        <f t="shared" si="8"/>
        <v>28</v>
      </c>
      <c r="CW3">
        <f t="shared" si="9"/>
        <v>32</v>
      </c>
      <c r="CX3">
        <f t="shared" si="10"/>
        <v>11</v>
      </c>
      <c r="CY3">
        <f t="shared" si="11"/>
        <v>2</v>
      </c>
      <c r="CZ3">
        <f t="shared" si="12"/>
        <v>25</v>
      </c>
      <c r="DA3">
        <f t="shared" si="13"/>
        <v>4</v>
      </c>
      <c r="DB3">
        <f t="shared" si="14"/>
        <v>37</v>
      </c>
      <c r="DC3">
        <f t="shared" si="15"/>
        <v>18</v>
      </c>
      <c r="DD3">
        <f t="shared" si="16"/>
        <v>12</v>
      </c>
      <c r="DE3">
        <f t="shared" si="17"/>
        <v>15</v>
      </c>
      <c r="DF3">
        <f t="shared" si="18"/>
        <v>20</v>
      </c>
      <c r="DG3">
        <f t="shared" si="19"/>
        <v>45</v>
      </c>
      <c r="DH3">
        <f t="shared" si="20"/>
        <v>1</v>
      </c>
      <c r="DI3">
        <f t="shared" si="21"/>
        <v>29</v>
      </c>
      <c r="DJ3">
        <f t="shared" si="22"/>
        <v>23</v>
      </c>
      <c r="DK3">
        <f t="shared" si="23"/>
        <v>35</v>
      </c>
      <c r="DL3">
        <f t="shared" si="24"/>
        <v>36</v>
      </c>
      <c r="DM3">
        <f t="shared" si="25"/>
        <v>7</v>
      </c>
      <c r="DN3">
        <f t="shared" si="26"/>
        <v>41</v>
      </c>
      <c r="DO3">
        <f t="shared" si="27"/>
        <v>31</v>
      </c>
      <c r="DP3">
        <f t="shared" si="28"/>
        <v>19</v>
      </c>
      <c r="DQ3">
        <f t="shared" si="29"/>
        <v>21</v>
      </c>
      <c r="DR3">
        <f t="shared" si="30"/>
        <v>33</v>
      </c>
      <c r="DS3">
        <f t="shared" si="31"/>
        <v>42</v>
      </c>
      <c r="DT3">
        <f t="shared" si="32"/>
        <v>16</v>
      </c>
      <c r="DU3">
        <f t="shared" si="33"/>
        <v>5</v>
      </c>
      <c r="DV3">
        <f t="shared" si="34"/>
        <v>10</v>
      </c>
      <c r="DW3">
        <f t="shared" si="35"/>
        <v>30</v>
      </c>
      <c r="DX3">
        <f t="shared" si="36"/>
        <v>24</v>
      </c>
      <c r="DY3">
        <f t="shared" si="37"/>
        <v>17</v>
      </c>
      <c r="DZ3">
        <f t="shared" si="38"/>
        <v>8</v>
      </c>
      <c r="EA3">
        <f t="shared" si="39"/>
        <v>22</v>
      </c>
      <c r="EB3">
        <f t="shared" si="40"/>
        <v>38</v>
      </c>
      <c r="EC3">
        <f t="shared" si="41"/>
        <v>26</v>
      </c>
      <c r="ED3">
        <f t="shared" si="42"/>
        <v>9</v>
      </c>
      <c r="EE3">
        <f t="shared" si="43"/>
        <v>34</v>
      </c>
      <c r="EF3">
        <f t="shared" si="44"/>
        <v>3</v>
      </c>
    </row>
    <row r="4" spans="1:136" ht="16.5" customHeight="1">
      <c r="A4">
        <f>_calc_라운드기준!A4</f>
        <v>1242</v>
      </c>
      <c r="B4">
        <f>INDEX(_calc_누적빈도!B:B,$A4)-INDEX(_calc_누적빈도!B:B,$A4-기준500회_후보!$B$1)</f>
        <v>61</v>
      </c>
      <c r="C4">
        <f>INDEX(_calc_누적빈도!C:C,$A4)-INDEX(_calc_누적빈도!C:C,$A4-기준500회_후보!$B$1)</f>
        <v>58</v>
      </c>
      <c r="D4">
        <f>INDEX(_calc_누적빈도!D:D,$A4)-INDEX(_calc_누적빈도!D:D,$A4-기준500회_후보!$B$1)</f>
        <v>76</v>
      </c>
      <c r="E4">
        <f>INDEX(_calc_누적빈도!E:E,$A4)-INDEX(_calc_누적빈도!E:E,$A4-기준500회_후보!$B$1)</f>
        <v>55</v>
      </c>
      <c r="F4">
        <f>INDEX(_calc_누적빈도!F:F,$A4)-INDEX(_calc_누적빈도!F:F,$A4-기준500회_후보!$B$1)</f>
        <v>48</v>
      </c>
      <c r="G4">
        <f>INDEX(_calc_누적빈도!G:G,$A4)-INDEX(_calc_누적빈도!G:G,$A4-기준500회_후보!$B$1)</f>
        <v>74</v>
      </c>
      <c r="H4">
        <f>INDEX(_calc_누적빈도!H:H,$A4)-INDEX(_calc_누적빈도!H:H,$A4-기준500회_후보!$B$1)</f>
        <v>69</v>
      </c>
      <c r="I4">
        <f>INDEX(_calc_누적빈도!I:I,$A4)-INDEX(_calc_누적빈도!I:I,$A4-기준500회_후보!$B$1)</f>
        <v>53</v>
      </c>
      <c r="J4">
        <f>INDEX(_calc_누적빈도!J:J,$A4)-INDEX(_calc_누적빈도!J:J,$A4-기준500회_후보!$B$1)</f>
        <v>63</v>
      </c>
      <c r="K4">
        <f>INDEX(_calc_누적빈도!K:K,$A4)-INDEX(_calc_누적빈도!K:K,$A4-기준500회_후보!$B$1)</f>
        <v>62</v>
      </c>
      <c r="L4">
        <f>INDEX(_calc_누적빈도!L:L,$A4)-INDEX(_calc_누적빈도!L:L,$A4-기준500회_후보!$B$1)</f>
        <v>65</v>
      </c>
      <c r="M4">
        <f>INDEX(_calc_누적빈도!M:M,$A4)-INDEX(_calc_누적빈도!M:M,$A4-기준500회_후보!$B$1)</f>
        <v>86</v>
      </c>
      <c r="N4">
        <f>INDEX(_calc_누적빈도!N:N,$A4)-INDEX(_calc_누적빈도!N:N,$A4-기준500회_후보!$B$1)</f>
        <v>79</v>
      </c>
      <c r="O4">
        <f>INDEX(_calc_누적빈도!O:O,$A4)-INDEX(_calc_누적빈도!O:O,$A4-기준500회_후보!$B$1)</f>
        <v>67</v>
      </c>
      <c r="P4">
        <f>INDEX(_calc_누적빈도!P:P,$A4)-INDEX(_calc_누적빈도!P:P,$A4-기준500회_후보!$B$1)</f>
        <v>70</v>
      </c>
      <c r="Q4">
        <f>INDEX(_calc_누적빈도!Q:Q,$A4)-INDEX(_calc_누적빈도!Q:Q,$A4-기준500회_후보!$B$1)</f>
        <v>78</v>
      </c>
      <c r="R4">
        <f>INDEX(_calc_누적빈도!R:R,$A4)-INDEX(_calc_누적빈도!R:R,$A4-기준500회_후보!$B$1)</f>
        <v>63</v>
      </c>
      <c r="S4">
        <f>INDEX(_calc_누적빈도!S:S,$A4)-INDEX(_calc_누적빈도!S:S,$A4-기준500회_후보!$B$1)</f>
        <v>76</v>
      </c>
      <c r="T4">
        <f>INDEX(_calc_누적빈도!T:T,$A4)-INDEX(_calc_누적빈도!T:T,$A4-기준500회_후보!$B$1)</f>
        <v>72</v>
      </c>
      <c r="U4">
        <f>INDEX(_calc_누적빈도!U:U,$A4)-INDEX(_calc_누적빈도!U:U,$A4-기준500회_후보!$B$1)</f>
        <v>56</v>
      </c>
      <c r="V4">
        <f>INDEX(_calc_누적빈도!V:V,$A4)-INDEX(_calc_누적빈도!V:V,$A4-기준500회_후보!$B$1)</f>
        <v>75</v>
      </c>
      <c r="W4">
        <f>INDEX(_calc_누적빈도!W:W,$A4)-INDEX(_calc_누적빈도!W:W,$A4-기준500회_후보!$B$1)</f>
        <v>63</v>
      </c>
      <c r="X4">
        <f>INDEX(_calc_누적빈도!X:X,$A4)-INDEX(_calc_누적빈도!X:X,$A4-기준500회_후보!$B$1)</f>
        <v>58</v>
      </c>
      <c r="Y4">
        <f>INDEX(_calc_누적빈도!Y:Y,$A4)-INDEX(_calc_누적빈도!Y:Y,$A4-기준500회_후보!$B$1)</f>
        <v>70</v>
      </c>
      <c r="Z4">
        <f>INDEX(_calc_누적빈도!Z:Z,$A4)-INDEX(_calc_누적빈도!Z:Z,$A4-기준500회_후보!$B$1)</f>
        <v>53</v>
      </c>
      <c r="AA4">
        <f>INDEX(_calc_누적빈도!AA:AA,$A4)-INDEX(_calc_누적빈도!AA:AA,$A4-기준500회_후보!$B$1)</f>
        <v>65</v>
      </c>
      <c r="AB4">
        <f>INDEX(_calc_누적빈도!AB:AB,$A4)-INDEX(_calc_누적빈도!AB:AB,$A4-기준500회_후보!$B$1)</f>
        <v>64</v>
      </c>
      <c r="AC4">
        <f>INDEX(_calc_누적빈도!AC:AC,$A4)-INDEX(_calc_누적빈도!AC:AC,$A4-기준500회_후보!$B$1)</f>
        <v>71</v>
      </c>
      <c r="AD4">
        <f>INDEX(_calc_누적빈도!AD:AD,$A4)-INDEX(_calc_누적빈도!AD:AD,$A4-기준500회_후보!$B$1)</f>
        <v>64</v>
      </c>
      <c r="AE4">
        <f>INDEX(_calc_누적빈도!AE:AE,$A4)-INDEX(_calc_누적빈도!AE:AE,$A4-기준500회_후보!$B$1)</f>
        <v>71</v>
      </c>
      <c r="AF4">
        <f>INDEX(_calc_누적빈도!AF:AF,$A4)-INDEX(_calc_누적빈도!AF:AF,$A4-기준500회_후보!$B$1)</f>
        <v>72</v>
      </c>
      <c r="AG4">
        <f>INDEX(_calc_누적빈도!AG:AG,$A4)-INDEX(_calc_누적빈도!AG:AG,$A4-기준500회_후보!$B$1)</f>
        <v>59</v>
      </c>
      <c r="AH4">
        <f>INDEX(_calc_누적빈도!AH:AH,$A4)-INDEX(_calc_누적빈도!AH:AH,$A4-기준500회_후보!$B$1)</f>
        <v>72</v>
      </c>
      <c r="AI4">
        <f>INDEX(_calc_누적빈도!AI:AI,$A4)-INDEX(_calc_누적빈도!AI:AI,$A4-기준500회_후보!$B$1)</f>
        <v>71</v>
      </c>
      <c r="AJ4">
        <f>INDEX(_calc_누적빈도!AJ:AJ,$A4)-INDEX(_calc_누적빈도!AJ:AJ,$A4-기준500회_후보!$B$1)</f>
        <v>69</v>
      </c>
      <c r="AK4">
        <f>INDEX(_calc_누적빈도!AK:AK,$A4)-INDEX(_calc_누적빈도!AK:AK,$A4-기준500회_후보!$B$1)</f>
        <v>69</v>
      </c>
      <c r="AL4">
        <f>INDEX(_calc_누적빈도!AL:AL,$A4)-INDEX(_calc_누적빈도!AL:AL,$A4-기준500회_후보!$B$1)</f>
        <v>64</v>
      </c>
      <c r="AM4">
        <f>INDEX(_calc_누적빈도!AM:AM,$A4)-INDEX(_calc_누적빈도!AM:AM,$A4-기준500회_후보!$B$1)</f>
        <v>79</v>
      </c>
      <c r="AN4">
        <f>INDEX(_calc_누적빈도!AN:AN,$A4)-INDEX(_calc_누적빈도!AN:AN,$A4-기준500회_후보!$B$1)</f>
        <v>69</v>
      </c>
      <c r="AO4">
        <f>INDEX(_calc_누적빈도!AO:AO,$A4)-INDEX(_calc_누적빈도!AO:AO,$A4-기준500회_후보!$B$1)</f>
        <v>59</v>
      </c>
      <c r="AP4">
        <f>INDEX(_calc_누적빈도!AP:AP,$A4)-INDEX(_calc_누적빈도!AP:AP,$A4-기준500회_후보!$B$1)</f>
        <v>61</v>
      </c>
      <c r="AQ4">
        <f>INDEX(_calc_누적빈도!AQ:AQ,$A4)-INDEX(_calc_누적빈도!AQ:AQ,$A4-기준500회_후보!$B$1)</f>
        <v>69</v>
      </c>
      <c r="AR4">
        <f>INDEX(_calc_누적빈도!AR:AR,$A4)-INDEX(_calc_누적빈도!AR:AR,$A4-기준500회_후보!$B$1)</f>
        <v>64</v>
      </c>
      <c r="AS4">
        <f>INDEX(_calc_누적빈도!AS:AS,$A4)-INDEX(_calc_누적빈도!AS:AS,$A4-기준500회_후보!$B$1)</f>
        <v>64</v>
      </c>
      <c r="AT4">
        <f>INDEX(_calc_누적빈도!AT:AT,$A4)-INDEX(_calc_누적빈도!AT:AT,$A4-기준500회_후보!$B$1)</f>
        <v>74</v>
      </c>
      <c r="AU4">
        <f>(RANK(_calc_라운드기준!B4,_calc_라운드기준!$B4:$AT4,0)+COUNTIFS(_calc_라운드기준!$B4:$AT4,_calc_라운드기준!B4,$B$1:$AT$1,"&lt;"&amp;1))-(RANK(B4,$B4:$AT4,0)+COUNTIFS($B4:$AT4,B4,$B$1:$AT$1,"&lt;"&amp;1))</f>
        <v>-26</v>
      </c>
      <c r="AV4">
        <f>(RANK(_calc_라운드기준!C4,_calc_라운드기준!$B4:$AT4,0)+COUNTIFS(_calc_라운드기준!$B4:$AT4,_calc_라운드기준!C4,$B$1:$AT$1,"&lt;"&amp;2))-(RANK(C4,$B4:$AT4,0)+COUNTIFS($B4:$AT4,C4,$B$1:$AT$1,"&lt;"&amp;2))</f>
        <v>-18</v>
      </c>
      <c r="AW4">
        <f>(RANK(_calc_라운드기준!D4,_calc_라운드기준!$B4:$AT4,0)+COUNTIFS(_calc_라운드기준!$B4:$AT4,_calc_라운드기준!D4,$B$1:$AT$1,"&lt;"&amp;3))-(RANK(D4,$B4:$AT4,0)+COUNTIFS($B4:$AT4,D4,$B$1:$AT$1,"&lt;"&amp;3))</f>
        <v>6</v>
      </c>
      <c r="AX4">
        <f>(RANK(_calc_라운드기준!E4,_calc_라운드기준!$B4:$AT4,0)+COUNTIFS(_calc_라운드기준!$B4:$AT4,_calc_라운드기준!E4,$B$1:$AT$1,"&lt;"&amp;4))-(RANK(E4,$B4:$AT4,0)+COUNTIFS($B4:$AT4,E4,$B$1:$AT$1,"&lt;"&amp;4))</f>
        <v>-5</v>
      </c>
      <c r="AY4">
        <f>(RANK(_calc_라운드기준!F4,_calc_라운드기준!$B4:$AT4,0)+COUNTIFS(_calc_라운드기준!$B4:$AT4,_calc_라운드기준!F4,$B$1:$AT$1,"&lt;"&amp;5))-(RANK(F4,$B4:$AT4,0)+COUNTIFS($B4:$AT4,F4,$B$1:$AT$1,"&lt;"&amp;5))</f>
        <v>-2</v>
      </c>
      <c r="AZ4">
        <f>(RANK(_calc_라운드기준!G4,_calc_라운드기준!$B4:$AT4,0)+COUNTIFS(_calc_라운드기준!$B4:$AT4,_calc_라운드기준!G4,$B$1:$AT$1,"&lt;"&amp;6))-(RANK(G4,$B4:$AT4,0)+COUNTIFS($B4:$AT4,G4,$B$1:$AT$1,"&lt;"&amp;6))</f>
        <v>14</v>
      </c>
      <c r="BA4">
        <f>(RANK(_calc_라운드기준!H4,_calc_라운드기준!$B4:$AT4,0)+COUNTIFS(_calc_라운드기준!$B4:$AT4,_calc_라운드기준!H4,$B$1:$AT$1,"&lt;"&amp;7))-(RANK(H4,$B4:$AT4,0)+COUNTIFS($B4:$AT4,H4,$B$1:$AT$1,"&lt;"&amp;7))</f>
        <v>5</v>
      </c>
      <c r="BB4">
        <f>(RANK(_calc_라운드기준!I4,_calc_라운드기준!$B4:$AT4,0)+COUNTIFS(_calc_라운드기준!$B4:$AT4,_calc_라운드기준!I4,$B$1:$AT$1,"&lt;"&amp;8))-(RANK(I4,$B4:$AT4,0)+COUNTIFS($B4:$AT4,I4,$B$1:$AT$1,"&lt;"&amp;8))</f>
        <v>-19</v>
      </c>
      <c r="BC4">
        <f>(RANK(_calc_라운드기준!J4,_calc_라운드기준!$B4:$AT4,0)+COUNTIFS(_calc_라운드기준!$B4:$AT4,_calc_라운드기준!J4,$B$1:$AT$1,"&lt;"&amp;9))-(RANK(J4,$B4:$AT4,0)+COUNTIFS($B4:$AT4,J4,$B$1:$AT$1,"&lt;"&amp;9))</f>
        <v>-6</v>
      </c>
      <c r="BD4">
        <f>(RANK(_calc_라운드기준!K4,_calc_라운드기준!$B4:$AT4,0)+COUNTIFS(_calc_라운드기준!$B4:$AT4,_calc_라운드기준!K4,$B$1:$AT$1,"&lt;"&amp;10))-(RANK(K4,$B4:$AT4,0)+COUNTIFS($B4:$AT4,K4,$B$1:$AT$1,"&lt;"&amp;10))</f>
        <v>-8</v>
      </c>
      <c r="BE4">
        <f>(RANK(_calc_라운드기준!L4,_calc_라운드기준!$B4:$AT4,0)+COUNTIFS(_calc_라운드기준!$B4:$AT4,_calc_라운드기준!L4,$B$1:$AT$1,"&lt;"&amp;11))-(RANK(L4,$B4:$AT4,0)+COUNTIFS($B4:$AT4,L4,$B$1:$AT$1,"&lt;"&amp;11))</f>
        <v>14</v>
      </c>
      <c r="BF4">
        <f>(RANK(_calc_라운드기준!M4,_calc_라운드기준!$B4:$AT4,0)+COUNTIFS(_calc_라운드기준!$B4:$AT4,_calc_라운드기준!M4,$B$1:$AT$1,"&lt;"&amp;12))-(RANK(M4,$B4:$AT4,0)+COUNTIFS($B4:$AT4,M4,$B$1:$AT$1,"&lt;"&amp;12))</f>
        <v>38</v>
      </c>
      <c r="BG4">
        <f>(RANK(_calc_라운드기준!N4,_calc_라운드기준!$B4:$AT4,0)+COUNTIFS(_calc_라운드기준!$B4:$AT4,_calc_라운드기준!N4,$B$1:$AT$1,"&lt;"&amp;13))-(RANK(N4,$B4:$AT4,0)+COUNTIFS($B4:$AT4,N4,$B$1:$AT$1,"&lt;"&amp;13))</f>
        <v>0</v>
      </c>
      <c r="BH4">
        <f>(RANK(_calc_라운드기준!O4,_calc_라운드기준!$B4:$AT4,0)+COUNTIFS(_calc_라운드기준!$B4:$AT4,_calc_라운드기준!O4,$B$1:$AT$1,"&lt;"&amp;14))-(RANK(O4,$B4:$AT4,0)+COUNTIFS($B4:$AT4,O4,$B$1:$AT$1,"&lt;"&amp;14))</f>
        <v>22</v>
      </c>
      <c r="BI4">
        <f>(RANK(_calc_라운드기준!P4,_calc_라운드기준!$B4:$AT4,0)+COUNTIFS(_calc_라운드기준!$B4:$AT4,_calc_라운드기준!P4,$B$1:$AT$1,"&lt;"&amp;15))-(RANK(P4,$B4:$AT4,0)+COUNTIFS($B4:$AT4,P4,$B$1:$AT$1,"&lt;"&amp;15))</f>
        <v>-15</v>
      </c>
      <c r="BJ4">
        <f>(RANK(_calc_라운드기준!Q4,_calc_라운드기준!$B4:$AT4,0)+COUNTIFS(_calc_라운드기준!$B4:$AT4,_calc_라운드기준!Q4,$B$1:$AT$1,"&lt;"&amp;16))-(RANK(Q4,$B4:$AT4,0)+COUNTIFS($B4:$AT4,Q4,$B$1:$AT$1,"&lt;"&amp;16))</f>
        <v>1</v>
      </c>
      <c r="BK4">
        <f>(RANK(_calc_라운드기준!R4,_calc_라운드기준!$B4:$AT4,0)+COUNTIFS(_calc_라운드기준!$B4:$AT4,_calc_라운드기준!R4,$B$1:$AT$1,"&lt;"&amp;17))-(RANK(R4,$B4:$AT4,0)+COUNTIFS($B4:$AT4,R4,$B$1:$AT$1,"&lt;"&amp;17))</f>
        <v>8</v>
      </c>
      <c r="BL4">
        <f>(RANK(_calc_라운드기준!S4,_calc_라운드기준!$B4:$AT4,0)+COUNTIFS(_calc_라운드기준!$B4:$AT4,_calc_라운드기준!S4,$B$1:$AT$1,"&lt;"&amp;18))-(RANK(S4,$B4:$AT4,0)+COUNTIFS($B4:$AT4,S4,$B$1:$AT$1,"&lt;"&amp;18))</f>
        <v>6</v>
      </c>
      <c r="BM4">
        <f>(RANK(_calc_라운드기준!T4,_calc_라운드기준!$B4:$AT4,0)+COUNTIFS(_calc_라운드기준!$B4:$AT4,_calc_라운드기준!T4,$B$1:$AT$1,"&lt;"&amp;19))-(RANK(T4,$B4:$AT4,0)+COUNTIFS($B4:$AT4,T4,$B$1:$AT$1,"&lt;"&amp;19))</f>
        <v>3</v>
      </c>
      <c r="BN4">
        <f>(RANK(_calc_라운드기준!U4,_calc_라운드기준!$B4:$AT4,0)+COUNTIFS(_calc_라운드기준!$B4:$AT4,_calc_라운드기준!U4,$B$1:$AT$1,"&lt;"&amp;20))-(RANK(U4,$B4:$AT4,0)+COUNTIFS($B4:$AT4,U4,$B$1:$AT$1,"&lt;"&amp;20))</f>
        <v>-27</v>
      </c>
      <c r="BO4">
        <f>(RANK(_calc_라운드기준!V4,_calc_라운드기준!$B4:$AT4,0)+COUNTIFS(_calc_라운드기준!$B4:$AT4,_calc_라운드기준!V4,$B$1:$AT$1,"&lt;"&amp;21))-(RANK(V4,$B4:$AT4,0)+COUNTIFS($B4:$AT4,V4,$B$1:$AT$1,"&lt;"&amp;21))</f>
        <v>37</v>
      </c>
      <c r="BP4">
        <f>(RANK(_calc_라운드기준!W4,_calc_라운드기준!$B4:$AT4,0)+COUNTIFS(_calc_라운드기준!$B4:$AT4,_calc_라운드기준!W4,$B$1:$AT$1,"&lt;"&amp;22))-(RANK(W4,$B4:$AT4,0)+COUNTIFS($B4:$AT4,W4,$B$1:$AT$1,"&lt;"&amp;22))</f>
        <v>-6</v>
      </c>
      <c r="BQ4">
        <f>(RANK(_calc_라운드기준!X4,_calc_라운드기준!$B4:$AT4,0)+COUNTIFS(_calc_라운드기준!$B4:$AT4,_calc_라운드기준!X4,$B$1:$AT$1,"&lt;"&amp;23))-(RANK(X4,$B4:$AT4,0)+COUNTIFS($B4:$AT4,X4,$B$1:$AT$1,"&lt;"&amp;23))</f>
        <v>-12</v>
      </c>
      <c r="BR4">
        <f>(RANK(_calc_라운드기준!Y4,_calc_라운드기준!$B4:$AT4,0)+COUNTIFS(_calc_라운드기준!$B4:$AT4,_calc_라운드기준!Y4,$B$1:$AT$1,"&lt;"&amp;24))-(RANK(Y4,$B4:$AT4,0)+COUNTIFS($B4:$AT4,Y4,$B$1:$AT$1,"&lt;"&amp;24))</f>
        <v>-11</v>
      </c>
      <c r="BS4">
        <f>(RANK(_calc_라운드기준!Z4,_calc_라운드기준!$B4:$AT4,0)+COUNTIFS(_calc_라운드기준!$B4:$AT4,_calc_라운드기준!Z4,$B$1:$AT$1,"&lt;"&amp;25))-(RANK(Z4,$B4:$AT4,0)+COUNTIFS($B4:$AT4,Z4,$B$1:$AT$1,"&lt;"&amp;25))</f>
        <v>-15</v>
      </c>
      <c r="BT4">
        <f>(RANK(_calc_라운드기준!AA4,_calc_라운드기준!$B4:$AT4,0)+COUNTIFS(_calc_라운드기준!$B4:$AT4,_calc_라운드기준!AA4,$B$1:$AT$1,"&lt;"&amp;26))-(RANK(AA4,$B4:$AT4,0)+COUNTIFS($B4:$AT4,AA4,$B$1:$AT$1,"&lt;"&amp;26))</f>
        <v>16</v>
      </c>
      <c r="BU4">
        <f>(RANK(_calc_라운드기준!AB4,_calc_라운드기준!$B4:$AT4,0)+COUNTIFS(_calc_라운드기준!$B4:$AT4,_calc_라운드기준!AB4,$B$1:$AT$1,"&lt;"&amp;27))-(RANK(AB4,$B4:$AT4,0)+COUNTIFS($B4:$AT4,AB4,$B$1:$AT$1,"&lt;"&amp;27))</f>
        <v>-23</v>
      </c>
      <c r="BV4">
        <f>(RANK(_calc_라운드기준!AC4,_calc_라운드기준!$B4:$AT4,0)+COUNTIFS(_calc_라운드기준!$B4:$AT4,_calc_라운드기준!AC4,$B$1:$AT$1,"&lt;"&amp;28))-(RANK(AC4,$B4:$AT4,0)+COUNTIFS($B4:$AT4,AC4,$B$1:$AT$1,"&lt;"&amp;28))</f>
        <v>-6</v>
      </c>
      <c r="BW4">
        <f>(RANK(_calc_라운드기준!AD4,_calc_라운드기준!$B4:$AT4,0)+COUNTIFS(_calc_라운드기준!$B4:$AT4,_calc_라운드기준!AD4,$B$1:$AT$1,"&lt;"&amp;29))-(RANK(AD4,$B4:$AT4,0)+COUNTIFS($B4:$AT4,AD4,$B$1:$AT$1,"&lt;"&amp;29))</f>
        <v>3</v>
      </c>
      <c r="BX4">
        <f>(RANK(_calc_라운드기준!AE4,_calc_라운드기준!$B4:$AT4,0)+COUNTIFS(_calc_라운드기준!$B4:$AT4,_calc_라운드기준!AE4,$B$1:$AT$1,"&lt;"&amp;30))-(RANK(AE4,$B4:$AT4,0)+COUNTIFS($B4:$AT4,AE4,$B$1:$AT$1,"&lt;"&amp;30))</f>
        <v>1</v>
      </c>
      <c r="BY4">
        <f>(RANK(_calc_라운드기준!AF4,_calc_라운드기준!$B4:$AT4,0)+COUNTIFS(_calc_라운드기준!$B4:$AT4,_calc_라운드기준!AF4,$B$1:$AT$1,"&lt;"&amp;31))-(RANK(AF4,$B4:$AT4,0)+COUNTIFS($B4:$AT4,AF4,$B$1:$AT$1,"&lt;"&amp;31))</f>
        <v>-7</v>
      </c>
      <c r="BZ4">
        <f>(RANK(_calc_라운드기준!AG4,_calc_라운드기준!$B4:$AT4,0)+COUNTIFS(_calc_라운드기준!$B4:$AT4,_calc_라운드기준!AG4,$B$1:$AT$1,"&lt;"&amp;32))-(RANK(AG4,$B4:$AT4,0)+COUNTIFS($B4:$AT4,AG4,$B$1:$AT$1,"&lt;"&amp;32))</f>
        <v>-21</v>
      </c>
      <c r="CA4">
        <f>(RANK(_calc_라운드기준!AH4,_calc_라운드기준!$B4:$AT4,0)+COUNTIFS(_calc_라운드기준!$B4:$AT4,_calc_라운드기준!AH4,$B$1:$AT$1,"&lt;"&amp;33))-(RANK(AH4,$B4:$AT4,0)+COUNTIFS($B4:$AT4,AH4,$B$1:$AT$1,"&lt;"&amp;33))</f>
        <v>5</v>
      </c>
      <c r="CB4">
        <f>(RANK(_calc_라운드기준!AI4,_calc_라운드기준!$B4:$AT4,0)+COUNTIFS(_calc_라운드기준!$B4:$AT4,_calc_라운드기준!AI4,$B$1:$AT$1,"&lt;"&amp;34))-(RANK(AI4,$B4:$AT4,0)+COUNTIFS($B4:$AT4,AI4,$B$1:$AT$1,"&lt;"&amp;34))</f>
        <v>16</v>
      </c>
      <c r="CC4">
        <f>(RANK(_calc_라운드기준!AJ4,_calc_라운드기준!$B4:$AT4,0)+COUNTIFS(_calc_라운드기준!$B4:$AT4,_calc_라운드기준!AJ4,$B$1:$AT$1,"&lt;"&amp;35))-(RANK(AJ4,$B4:$AT4,0)+COUNTIFS($B4:$AT4,AJ4,$B$1:$AT$1,"&lt;"&amp;35))</f>
        <v>13</v>
      </c>
      <c r="CD4">
        <f>(RANK(_calc_라운드기준!AK4,_calc_라운드기준!$B4:$AT4,0)+COUNTIFS(_calc_라운드기준!$B4:$AT4,_calc_라운드기준!AK4,$B$1:$AT$1,"&lt;"&amp;36))-(RANK(AK4,$B4:$AT4,0)+COUNTIFS($B4:$AT4,AK4,$B$1:$AT$1,"&lt;"&amp;36))</f>
        <v>-10</v>
      </c>
      <c r="CE4">
        <f>(RANK(_calc_라운드기준!AL4,_calc_라운드기준!$B4:$AT4,0)+COUNTIFS(_calc_라운드기준!$B4:$AT4,_calc_라운드기준!AL4,$B$1:$AT$1,"&lt;"&amp;37))-(RANK(AL4,$B4:$AT4,0)+COUNTIFS($B4:$AT4,AL4,$B$1:$AT$1,"&lt;"&amp;37))</f>
        <v>5</v>
      </c>
      <c r="CF4">
        <f>(RANK(_calc_라운드기준!AM4,_calc_라운드기준!$B4:$AT4,0)+COUNTIFS(_calc_라운드기준!$B4:$AT4,_calc_라운드기준!AM4,$B$1:$AT$1,"&lt;"&amp;38))-(RANK(AM4,$B4:$AT4,0)+COUNTIFS($B4:$AT4,AM4,$B$1:$AT$1,"&lt;"&amp;38))</f>
        <v>5</v>
      </c>
      <c r="CG4">
        <f>(RANK(_calc_라운드기준!AN4,_calc_라운드기준!$B4:$AT4,0)+COUNTIFS(_calc_라운드기준!$B4:$AT4,_calc_라운드기준!AN4,$B$1:$AT$1,"&lt;"&amp;39))-(RANK(AN4,$B4:$AT4,0)+COUNTIFS($B4:$AT4,AN4,$B$1:$AT$1,"&lt;"&amp;39))</f>
        <v>-3</v>
      </c>
      <c r="CH4">
        <f>(RANK(_calc_라운드기준!AO4,_calc_라운드기준!$B4:$AT4,0)+COUNTIFS(_calc_라운드기준!$B4:$AT4,_calc_라운드기준!AO4,$B$1:$AT$1,"&lt;"&amp;40))-(RANK(AO4,$B4:$AT4,0)+COUNTIFS($B4:$AT4,AO4,$B$1:$AT$1,"&lt;"&amp;40))</f>
        <v>-4</v>
      </c>
      <c r="CI4">
        <f>(RANK(_calc_라운드기준!AP4,_calc_라운드기준!$B4:$AT4,0)+COUNTIFS(_calc_라운드기준!$B4:$AT4,_calc_라운드기준!AP4,$B$1:$AT$1,"&lt;"&amp;41))-(RANK(AP4,$B4:$AT4,0)+COUNTIFS($B4:$AT4,AP4,$B$1:$AT$1,"&lt;"&amp;41))</f>
        <v>-1</v>
      </c>
      <c r="CJ4">
        <f>(RANK(_calc_라운드기준!AQ4,_calc_라운드기준!$B4:$AT4,0)+COUNTIFS(_calc_라운드기준!$B4:$AT4,_calc_라운드기준!AQ4,$B$1:$AT$1,"&lt;"&amp;42))-(RANK(AQ4,$B4:$AT4,0)+COUNTIFS($B4:$AT4,AQ4,$B$1:$AT$1,"&lt;"&amp;42))</f>
        <v>-3</v>
      </c>
      <c r="CK4">
        <f>(RANK(_calc_라운드기준!AR4,_calc_라운드기준!$B4:$AT4,0)+COUNTIFS(_calc_라운드기준!$B4:$AT4,_calc_라운드기준!AR4,$B$1:$AT$1,"&lt;"&amp;43))-(RANK(AR4,$B4:$AT4,0)+COUNTIFS($B4:$AT4,AR4,$B$1:$AT$1,"&lt;"&amp;43))</f>
        <v>13</v>
      </c>
      <c r="CL4">
        <f>(RANK(_calc_라운드기준!AS4,_calc_라운드기준!$B4:$AT4,0)+COUNTIFS(_calc_라운드기준!$B4:$AT4,_calc_라운드기준!AS4,$B$1:$AT$1,"&lt;"&amp;44))-(RANK(AS4,$B4:$AT4,0)+COUNTIFS($B4:$AT4,AS4,$B$1:$AT$1,"&lt;"&amp;44))</f>
        <v>-10</v>
      </c>
      <c r="CM4">
        <f>(RANK(_calc_라운드기준!AT4,_calc_라운드기준!$B4:$AT4,0)+COUNTIFS(_calc_라운드기준!$B4:$AT4,_calc_라운드기준!AT4,$B$1:$AT$1,"&lt;"&amp;45))-(RANK(AT4,$B4:$AT4,0)+COUNTIFS($B4:$AT4,AT4,$B$1:$AT$1,"&lt;"&amp;45))</f>
        <v>27</v>
      </c>
      <c r="CN4">
        <f t="shared" si="0"/>
        <v>44</v>
      </c>
      <c r="CO4">
        <f t="shared" si="1"/>
        <v>40</v>
      </c>
      <c r="CP4">
        <f t="shared" si="2"/>
        <v>12</v>
      </c>
      <c r="CQ4">
        <f t="shared" si="3"/>
        <v>28</v>
      </c>
      <c r="CR4">
        <f t="shared" si="4"/>
        <v>24</v>
      </c>
      <c r="CS4">
        <f t="shared" si="5"/>
        <v>7</v>
      </c>
      <c r="CT4">
        <f t="shared" si="6"/>
        <v>14</v>
      </c>
      <c r="CU4">
        <f t="shared" si="7"/>
        <v>41</v>
      </c>
      <c r="CV4">
        <f t="shared" si="8"/>
        <v>29</v>
      </c>
      <c r="CW4">
        <f t="shared" si="9"/>
        <v>33</v>
      </c>
      <c r="CX4">
        <f t="shared" si="10"/>
        <v>8</v>
      </c>
      <c r="CY4">
        <f t="shared" si="11"/>
        <v>1</v>
      </c>
      <c r="CZ4">
        <f t="shared" si="12"/>
        <v>22</v>
      </c>
      <c r="DA4">
        <f t="shared" si="13"/>
        <v>4</v>
      </c>
      <c r="DB4">
        <f t="shared" si="14"/>
        <v>38</v>
      </c>
      <c r="DC4">
        <f t="shared" si="15"/>
        <v>20</v>
      </c>
      <c r="DD4">
        <f t="shared" si="16"/>
        <v>11</v>
      </c>
      <c r="DE4">
        <f t="shared" si="17"/>
        <v>13</v>
      </c>
      <c r="DF4">
        <f t="shared" si="18"/>
        <v>18</v>
      </c>
      <c r="DG4">
        <f t="shared" si="19"/>
        <v>45</v>
      </c>
      <c r="DH4">
        <f t="shared" si="20"/>
        <v>2</v>
      </c>
      <c r="DI4">
        <f t="shared" si="21"/>
        <v>30</v>
      </c>
      <c r="DJ4">
        <f t="shared" si="22"/>
        <v>37</v>
      </c>
      <c r="DK4">
        <f t="shared" si="23"/>
        <v>36</v>
      </c>
      <c r="DL4">
        <f t="shared" si="24"/>
        <v>39</v>
      </c>
      <c r="DM4">
        <f t="shared" si="25"/>
        <v>5</v>
      </c>
      <c r="DN4">
        <f t="shared" si="26"/>
        <v>43</v>
      </c>
      <c r="DO4">
        <f t="shared" si="27"/>
        <v>31</v>
      </c>
      <c r="DP4">
        <f t="shared" si="28"/>
        <v>19</v>
      </c>
      <c r="DQ4">
        <f t="shared" si="29"/>
        <v>21</v>
      </c>
      <c r="DR4">
        <f t="shared" si="30"/>
        <v>32</v>
      </c>
      <c r="DS4">
        <f t="shared" si="31"/>
        <v>42</v>
      </c>
      <c r="DT4">
        <f t="shared" si="32"/>
        <v>15</v>
      </c>
      <c r="DU4">
        <f t="shared" si="33"/>
        <v>6</v>
      </c>
      <c r="DV4">
        <f t="shared" si="34"/>
        <v>9</v>
      </c>
      <c r="DW4">
        <f t="shared" si="35"/>
        <v>34</v>
      </c>
      <c r="DX4">
        <f t="shared" si="36"/>
        <v>16</v>
      </c>
      <c r="DY4">
        <f t="shared" si="37"/>
        <v>17</v>
      </c>
      <c r="DZ4">
        <f t="shared" si="38"/>
        <v>25</v>
      </c>
      <c r="EA4">
        <f t="shared" si="39"/>
        <v>27</v>
      </c>
      <c r="EB4">
        <f t="shared" si="40"/>
        <v>23</v>
      </c>
      <c r="EC4">
        <f t="shared" si="41"/>
        <v>26</v>
      </c>
      <c r="ED4">
        <f t="shared" si="42"/>
        <v>10</v>
      </c>
      <c r="EE4">
        <f t="shared" si="43"/>
        <v>35</v>
      </c>
      <c r="EF4">
        <f t="shared" si="44"/>
        <v>3</v>
      </c>
    </row>
    <row r="5" spans="1:136" ht="16.5" customHeight="1">
      <c r="A5">
        <f>_calc_라운드기준!A5</f>
        <v>1241</v>
      </c>
      <c r="B5">
        <f>INDEX(_calc_누적빈도!B:B,$A5)-INDEX(_calc_누적빈도!B:B,$A5-기준500회_후보!$B$1)</f>
        <v>61</v>
      </c>
      <c r="C5">
        <f>INDEX(_calc_누적빈도!C:C,$A5)-INDEX(_calc_누적빈도!C:C,$A5-기준500회_후보!$B$1)</f>
        <v>58</v>
      </c>
      <c r="D5">
        <f>INDEX(_calc_누적빈도!D:D,$A5)-INDEX(_calc_누적빈도!D:D,$A5-기준500회_후보!$B$1)</f>
        <v>76</v>
      </c>
      <c r="E5">
        <f>INDEX(_calc_누적빈도!E:E,$A5)-INDEX(_calc_누적빈도!E:E,$A5-기준500회_후보!$B$1)</f>
        <v>55</v>
      </c>
      <c r="F5">
        <f>INDEX(_calc_누적빈도!F:F,$A5)-INDEX(_calc_누적빈도!F:F,$A5-기준500회_후보!$B$1)</f>
        <v>49</v>
      </c>
      <c r="G5">
        <f>INDEX(_calc_누적빈도!G:G,$A5)-INDEX(_calc_누적빈도!G:G,$A5-기준500회_후보!$B$1)</f>
        <v>74</v>
      </c>
      <c r="H5">
        <f>INDEX(_calc_누적빈도!H:H,$A5)-INDEX(_calc_누적빈도!H:H,$A5-기준500회_후보!$B$1)</f>
        <v>68</v>
      </c>
      <c r="I5">
        <f>INDEX(_calc_누적빈도!I:I,$A5)-INDEX(_calc_누적빈도!I:I,$A5-기준500회_후보!$B$1)</f>
        <v>53</v>
      </c>
      <c r="J5">
        <f>INDEX(_calc_누적빈도!J:J,$A5)-INDEX(_calc_누적빈도!J:J,$A5-기준500회_후보!$B$1)</f>
        <v>63</v>
      </c>
      <c r="K5">
        <f>INDEX(_calc_누적빈도!K:K,$A5)-INDEX(_calc_누적빈도!K:K,$A5-기준500회_후보!$B$1)</f>
        <v>62</v>
      </c>
      <c r="L5">
        <f>INDEX(_calc_누적빈도!L:L,$A5)-INDEX(_calc_누적빈도!L:L,$A5-기준500회_후보!$B$1)</f>
        <v>65</v>
      </c>
      <c r="M5">
        <f>INDEX(_calc_누적빈도!M:M,$A5)-INDEX(_calc_누적빈도!M:M,$A5-기준500회_후보!$B$1)</f>
        <v>86</v>
      </c>
      <c r="N5">
        <f>INDEX(_calc_누적빈도!N:N,$A5)-INDEX(_calc_누적빈도!N:N,$A5-기준500회_후보!$B$1)</f>
        <v>78</v>
      </c>
      <c r="O5">
        <f>INDEX(_calc_누적빈도!O:O,$A5)-INDEX(_calc_누적빈도!O:O,$A5-기준500회_후보!$B$1)</f>
        <v>67</v>
      </c>
      <c r="P5">
        <f>INDEX(_calc_누적빈도!P:P,$A5)-INDEX(_calc_누적빈도!P:P,$A5-기준500회_후보!$B$1)</f>
        <v>70</v>
      </c>
      <c r="Q5">
        <f>INDEX(_calc_누적빈도!Q:Q,$A5)-INDEX(_calc_누적빈도!Q:Q,$A5-기준500회_후보!$B$1)</f>
        <v>77</v>
      </c>
      <c r="R5">
        <f>INDEX(_calc_누적빈도!R:R,$A5)-INDEX(_calc_누적빈도!R:R,$A5-기준500회_후보!$B$1)</f>
        <v>63</v>
      </c>
      <c r="S5">
        <f>INDEX(_calc_누적빈도!S:S,$A5)-INDEX(_calc_누적빈도!S:S,$A5-기준500회_후보!$B$1)</f>
        <v>76</v>
      </c>
      <c r="T5">
        <f>INDEX(_calc_누적빈도!T:T,$A5)-INDEX(_calc_누적빈도!T:T,$A5-기준500회_후보!$B$1)</f>
        <v>72</v>
      </c>
      <c r="U5">
        <f>INDEX(_calc_누적빈도!U:U,$A5)-INDEX(_calc_누적빈도!U:U,$A5-기준500회_후보!$B$1)</f>
        <v>56</v>
      </c>
      <c r="V5">
        <f>INDEX(_calc_누적빈도!V:V,$A5)-INDEX(_calc_누적빈도!V:V,$A5-기준500회_후보!$B$1)</f>
        <v>76</v>
      </c>
      <c r="W5">
        <f>INDEX(_calc_누적빈도!W:W,$A5)-INDEX(_calc_누적빈도!W:W,$A5-기준500회_후보!$B$1)</f>
        <v>63</v>
      </c>
      <c r="X5">
        <f>INDEX(_calc_누적빈도!X:X,$A5)-INDEX(_calc_누적빈도!X:X,$A5-기준500회_후보!$B$1)</f>
        <v>57</v>
      </c>
      <c r="Y5">
        <f>INDEX(_calc_누적빈도!Y:Y,$A5)-INDEX(_calc_누적빈도!Y:Y,$A5-기준500회_후보!$B$1)</f>
        <v>69</v>
      </c>
      <c r="Z5">
        <f>INDEX(_calc_누적빈도!Z:Z,$A5)-INDEX(_calc_누적빈도!Z:Z,$A5-기준500회_후보!$B$1)</f>
        <v>53</v>
      </c>
      <c r="AA5">
        <f>INDEX(_calc_누적빈도!AA:AA,$A5)-INDEX(_calc_누적빈도!AA:AA,$A5-기준500회_후보!$B$1)</f>
        <v>65</v>
      </c>
      <c r="AB5">
        <f>INDEX(_calc_누적빈도!AB:AB,$A5)-INDEX(_calc_누적빈도!AB:AB,$A5-기준500회_후보!$B$1)</f>
        <v>65</v>
      </c>
      <c r="AC5">
        <f>INDEX(_calc_누적빈도!AC:AC,$A5)-INDEX(_calc_누적빈도!AC:AC,$A5-기준500회_후보!$B$1)</f>
        <v>71</v>
      </c>
      <c r="AD5">
        <f>INDEX(_calc_누적빈도!AD:AD,$A5)-INDEX(_calc_누적빈도!AD:AD,$A5-기준500회_후보!$B$1)</f>
        <v>64</v>
      </c>
      <c r="AE5">
        <f>INDEX(_calc_누적빈도!AE:AE,$A5)-INDEX(_calc_누적빈도!AE:AE,$A5-기준500회_후보!$B$1)</f>
        <v>71</v>
      </c>
      <c r="AF5">
        <f>INDEX(_calc_누적빈도!AF:AF,$A5)-INDEX(_calc_누적빈도!AF:AF,$A5-기준500회_후보!$B$1)</f>
        <v>72</v>
      </c>
      <c r="AG5">
        <f>INDEX(_calc_누적빈도!AG:AG,$A5)-INDEX(_calc_누적빈도!AG:AG,$A5-기준500회_후보!$B$1)</f>
        <v>59</v>
      </c>
      <c r="AH5">
        <f>INDEX(_calc_누적빈도!AH:AH,$A5)-INDEX(_calc_누적빈도!AH:AH,$A5-기준500회_후보!$B$1)</f>
        <v>72</v>
      </c>
      <c r="AI5">
        <f>INDEX(_calc_누적빈도!AI:AI,$A5)-INDEX(_calc_누적빈도!AI:AI,$A5-기준500회_후보!$B$1)</f>
        <v>72</v>
      </c>
      <c r="AJ5">
        <f>INDEX(_calc_누적빈도!AJ:AJ,$A5)-INDEX(_calc_누적빈도!AJ:AJ,$A5-기준500회_후보!$B$1)</f>
        <v>69</v>
      </c>
      <c r="AK5">
        <f>INDEX(_calc_누적빈도!AK:AK,$A5)-INDEX(_calc_누적빈도!AK:AK,$A5-기준500회_후보!$B$1)</f>
        <v>69</v>
      </c>
      <c r="AL5">
        <f>INDEX(_calc_누적빈도!AL:AL,$A5)-INDEX(_calc_누적빈도!AL:AL,$A5-기준500회_후보!$B$1)</f>
        <v>64</v>
      </c>
      <c r="AM5">
        <f>INDEX(_calc_누적빈도!AM:AM,$A5)-INDEX(_calc_누적빈도!AM:AM,$A5-기준500회_후보!$B$1)</f>
        <v>79</v>
      </c>
      <c r="AN5">
        <f>INDEX(_calc_누적빈도!AN:AN,$A5)-INDEX(_calc_누적빈도!AN:AN,$A5-기준500회_후보!$B$1)</f>
        <v>69</v>
      </c>
      <c r="AO5">
        <f>INDEX(_calc_누적빈도!AO:AO,$A5)-INDEX(_calc_누적빈도!AO:AO,$A5-기준500회_후보!$B$1)</f>
        <v>59</v>
      </c>
      <c r="AP5">
        <f>INDEX(_calc_누적빈도!AP:AP,$A5)-INDEX(_calc_누적빈도!AP:AP,$A5-기준500회_후보!$B$1)</f>
        <v>61</v>
      </c>
      <c r="AQ5">
        <f>INDEX(_calc_누적빈도!AQ:AQ,$A5)-INDEX(_calc_누적빈도!AQ:AQ,$A5-기준500회_후보!$B$1)</f>
        <v>69</v>
      </c>
      <c r="AR5">
        <f>INDEX(_calc_누적빈도!AR:AR,$A5)-INDEX(_calc_누적빈도!AR:AR,$A5-기준500회_후보!$B$1)</f>
        <v>63</v>
      </c>
      <c r="AS5">
        <f>INDEX(_calc_누적빈도!AS:AS,$A5)-INDEX(_calc_누적빈도!AS:AS,$A5-기준500회_후보!$B$1)</f>
        <v>65</v>
      </c>
      <c r="AT5">
        <f>INDEX(_calc_누적빈도!AT:AT,$A5)-INDEX(_calc_누적빈도!AT:AT,$A5-기준500회_후보!$B$1)</f>
        <v>75</v>
      </c>
      <c r="AU5">
        <f>(RANK(_calc_라운드기준!B5,_calc_라운드기준!$B5:$AT5,0)+COUNTIFS(_calc_라운드기준!$B5:$AT5,_calc_라운드기준!B5,$B$1:$AT$1,"&lt;"&amp;1))-(RANK(B5,$B5:$AT5,0)+COUNTIFS($B5:$AT5,B5,$B$1:$AT$1,"&lt;"&amp;1))</f>
        <v>-31</v>
      </c>
      <c r="AV5">
        <f>(RANK(_calc_라운드기준!C5,_calc_라운드기준!$B5:$AT5,0)+COUNTIFS(_calc_라운드기준!$B5:$AT5,_calc_라운드기준!C5,$B$1:$AT$1,"&lt;"&amp;2))-(RANK(C5,$B5:$AT5,0)+COUNTIFS($B5:$AT5,C5,$B$1:$AT$1,"&lt;"&amp;2))</f>
        <v>-17</v>
      </c>
      <c r="AW5">
        <f>(RANK(_calc_라운드기준!D5,_calc_라운드기준!$B5:$AT5,0)+COUNTIFS(_calc_라운드기준!$B5:$AT5,_calc_라운드기준!D5,$B$1:$AT$1,"&lt;"&amp;3))-(RANK(D5,$B5:$AT5,0)+COUNTIFS($B5:$AT5,D5,$B$1:$AT$1,"&lt;"&amp;3))</f>
        <v>7</v>
      </c>
      <c r="AX5">
        <f>(RANK(_calc_라운드기준!E5,_calc_라운드기준!$B5:$AT5,0)+COUNTIFS(_calc_라운드기준!$B5:$AT5,_calc_라운드기준!E5,$B$1:$AT$1,"&lt;"&amp;4))-(RANK(E5,$B5:$AT5,0)+COUNTIFS($B5:$AT5,E5,$B$1:$AT$1,"&lt;"&amp;4))</f>
        <v>-19</v>
      </c>
      <c r="AY5">
        <f>(RANK(_calc_라운드기준!F5,_calc_라운드기준!$B5:$AT5,0)+COUNTIFS(_calc_라운드기준!$B5:$AT5,_calc_라운드기준!F5,$B$1:$AT$1,"&lt;"&amp;5))-(RANK(F5,$B5:$AT5,0)+COUNTIFS($B5:$AT5,F5,$B$1:$AT$1,"&lt;"&amp;5))</f>
        <v>-3</v>
      </c>
      <c r="AZ5">
        <f>(RANK(_calc_라운드기준!G5,_calc_라운드기준!$B5:$AT5,0)+COUNTIFS(_calc_라운드기준!$B5:$AT5,_calc_라운드기준!G5,$B$1:$AT$1,"&lt;"&amp;6))-(RANK(G5,$B5:$AT5,0)+COUNTIFS($B5:$AT5,G5,$B$1:$AT$1,"&lt;"&amp;6))</f>
        <v>15</v>
      </c>
      <c r="BA5">
        <f>(RANK(_calc_라운드기준!H5,_calc_라운드기준!$B5:$AT5,0)+COUNTIFS(_calc_라운드기준!$B5:$AT5,_calc_라운드기준!H5,$B$1:$AT$1,"&lt;"&amp;7))-(RANK(H5,$B5:$AT5,0)+COUNTIFS($B5:$AT5,H5,$B$1:$AT$1,"&lt;"&amp;7))</f>
        <v>16</v>
      </c>
      <c r="BB5">
        <f>(RANK(_calc_라운드기준!I5,_calc_라운드기준!$B5:$AT5,0)+COUNTIFS(_calc_라운드기준!$B5:$AT5,_calc_라운드기준!I5,$B$1:$AT$1,"&lt;"&amp;8))-(RANK(I5,$B5:$AT5,0)+COUNTIFS($B5:$AT5,I5,$B$1:$AT$1,"&lt;"&amp;8))</f>
        <v>-18</v>
      </c>
      <c r="BC5">
        <f>(RANK(_calc_라운드기준!J5,_calc_라운드기준!$B5:$AT5,0)+COUNTIFS(_calc_라운드기준!$B5:$AT5,_calc_라운드기준!J5,$B$1:$AT$1,"&lt;"&amp;9))-(RANK(J5,$B5:$AT5,0)+COUNTIFS($B5:$AT5,J5,$B$1:$AT$1,"&lt;"&amp;9))</f>
        <v>-4</v>
      </c>
      <c r="BD5">
        <f>(RANK(_calc_라운드기준!K5,_calc_라운드기준!$B5:$AT5,0)+COUNTIFS(_calc_라운드기준!$B5:$AT5,_calc_라운드기준!K5,$B$1:$AT$1,"&lt;"&amp;10))-(RANK(K5,$B5:$AT5,0)+COUNTIFS($B5:$AT5,K5,$B$1:$AT$1,"&lt;"&amp;10))</f>
        <v>-7</v>
      </c>
      <c r="BE5">
        <f>(RANK(_calc_라운드기준!L5,_calc_라운드기준!$B5:$AT5,0)+COUNTIFS(_calc_라운드기준!$B5:$AT5,_calc_라운드기준!L5,$B$1:$AT$1,"&lt;"&amp;11))-(RANK(L5,$B5:$AT5,0)+COUNTIFS($B5:$AT5,L5,$B$1:$AT$1,"&lt;"&amp;11))</f>
        <v>4</v>
      </c>
      <c r="BF5">
        <f>(RANK(_calc_라운드기준!M5,_calc_라운드기준!$B5:$AT5,0)+COUNTIFS(_calc_라운드기준!$B5:$AT5,_calc_라운드기준!M5,$B$1:$AT$1,"&lt;"&amp;12))-(RANK(M5,$B5:$AT5,0)+COUNTIFS($B5:$AT5,M5,$B$1:$AT$1,"&lt;"&amp;12))</f>
        <v>28</v>
      </c>
      <c r="BG5">
        <f>(RANK(_calc_라운드기준!N5,_calc_라운드기준!$B5:$AT5,0)+COUNTIFS(_calc_라운드기준!$B5:$AT5,_calc_라운드기준!N5,$B$1:$AT$1,"&lt;"&amp;13))-(RANK(N5,$B5:$AT5,0)+COUNTIFS($B5:$AT5,N5,$B$1:$AT$1,"&lt;"&amp;13))</f>
        <v>2</v>
      </c>
      <c r="BH5">
        <f>(RANK(_calc_라운드기준!O5,_calc_라운드기준!$B5:$AT5,0)+COUNTIFS(_calc_라운드기준!$B5:$AT5,_calc_라운드기준!O5,$B$1:$AT$1,"&lt;"&amp;14))-(RANK(O5,$B5:$AT5,0)+COUNTIFS($B5:$AT5,O5,$B$1:$AT$1,"&lt;"&amp;14))</f>
        <v>22</v>
      </c>
      <c r="BI5">
        <f>(RANK(_calc_라운드기준!P5,_calc_라운드기준!$B5:$AT5,0)+COUNTIFS(_calc_라운드기준!$B5:$AT5,_calc_라운드기준!P5,$B$1:$AT$1,"&lt;"&amp;15))-(RANK(P5,$B5:$AT5,0)+COUNTIFS($B5:$AT5,P5,$B$1:$AT$1,"&lt;"&amp;15))</f>
        <v>-15</v>
      </c>
      <c r="BJ5">
        <f>(RANK(_calc_라운드기준!Q5,_calc_라운드기준!$B5:$AT5,0)+COUNTIFS(_calc_라운드기준!$B5:$AT5,_calc_라운드기준!Q5,$B$1:$AT$1,"&lt;"&amp;16))-(RANK(Q5,$B5:$AT5,0)+COUNTIFS($B5:$AT5,Q5,$B$1:$AT$1,"&lt;"&amp;16))</f>
        <v>4</v>
      </c>
      <c r="BK5">
        <f>(RANK(_calc_라운드기준!R5,_calc_라운드기준!$B5:$AT5,0)+COUNTIFS(_calc_라운드기준!$B5:$AT5,_calc_라운드기준!R5,$B$1:$AT$1,"&lt;"&amp;17))-(RANK(R5,$B5:$AT5,0)+COUNTIFS($B5:$AT5,R5,$B$1:$AT$1,"&lt;"&amp;17))</f>
        <v>8</v>
      </c>
      <c r="BL5">
        <f>(RANK(_calc_라운드기준!S5,_calc_라운드기준!$B5:$AT5,0)+COUNTIFS(_calc_라운드기준!$B5:$AT5,_calc_라운드기준!S5,$B$1:$AT$1,"&lt;"&amp;18))-(RANK(S5,$B5:$AT5,0)+COUNTIFS($B5:$AT5,S5,$B$1:$AT$1,"&lt;"&amp;18))</f>
        <v>7</v>
      </c>
      <c r="BM5">
        <f>(RANK(_calc_라운드기준!T5,_calc_라운드기준!$B5:$AT5,0)+COUNTIFS(_calc_라운드기준!$B5:$AT5,_calc_라운드기준!T5,$B$1:$AT$1,"&lt;"&amp;19))-(RANK(T5,$B5:$AT5,0)+COUNTIFS($B5:$AT5,T5,$B$1:$AT$1,"&lt;"&amp;19))</f>
        <v>4</v>
      </c>
      <c r="BN5">
        <f>(RANK(_calc_라운드기준!U5,_calc_라운드기준!$B5:$AT5,0)+COUNTIFS(_calc_라운드기준!$B5:$AT5,_calc_라운드기준!U5,$B$1:$AT$1,"&lt;"&amp;20))-(RANK(U5,$B5:$AT5,0)+COUNTIFS($B5:$AT5,U5,$B$1:$AT$1,"&lt;"&amp;20))</f>
        <v>-32</v>
      </c>
      <c r="BO5">
        <f>(RANK(_calc_라운드기준!V5,_calc_라운드기준!$B5:$AT5,0)+COUNTIFS(_calc_라운드기준!$B5:$AT5,_calc_라운드기준!V5,$B$1:$AT$1,"&lt;"&amp;21))-(RANK(V5,$B5:$AT5,0)+COUNTIFS($B5:$AT5,V5,$B$1:$AT$1,"&lt;"&amp;21))</f>
        <v>36</v>
      </c>
      <c r="BP5">
        <f>(RANK(_calc_라운드기준!W5,_calc_라운드기준!$B5:$AT5,0)+COUNTIFS(_calc_라운드기준!$B5:$AT5,_calc_라운드기준!W5,$B$1:$AT$1,"&lt;"&amp;22))-(RANK(W5,$B5:$AT5,0)+COUNTIFS($B5:$AT5,W5,$B$1:$AT$1,"&lt;"&amp;22))</f>
        <v>-2</v>
      </c>
      <c r="BQ5">
        <f>(RANK(_calc_라운드기준!X5,_calc_라운드기준!$B5:$AT5,0)+COUNTIFS(_calc_라운드기준!$B5:$AT5,_calc_라운드기준!X5,$B$1:$AT$1,"&lt;"&amp;23))-(RANK(X5,$B5:$AT5,0)+COUNTIFS($B5:$AT5,X5,$B$1:$AT$1,"&lt;"&amp;23))</f>
        <v>0</v>
      </c>
      <c r="BR5">
        <f>(RANK(_calc_라운드기준!Y5,_calc_라운드기준!$B5:$AT5,0)+COUNTIFS(_calc_라운드기준!$B5:$AT5,_calc_라운드기준!Y5,$B$1:$AT$1,"&lt;"&amp;24))-(RANK(Y5,$B5:$AT5,0)+COUNTIFS($B5:$AT5,Y5,$B$1:$AT$1,"&lt;"&amp;24))</f>
        <v>-7</v>
      </c>
      <c r="BS5">
        <f>(RANK(_calc_라운드기준!Z5,_calc_라운드기준!$B5:$AT5,0)+COUNTIFS(_calc_라운드기준!$B5:$AT5,_calc_라운드기준!Z5,$B$1:$AT$1,"&lt;"&amp;25))-(RANK(Z5,$B5:$AT5,0)+COUNTIFS($B5:$AT5,Z5,$B$1:$AT$1,"&lt;"&amp;25))</f>
        <v>-13</v>
      </c>
      <c r="BT5">
        <f>(RANK(_calc_라운드기준!AA5,_calc_라운드기준!$B5:$AT5,0)+COUNTIFS(_calc_라운드기준!$B5:$AT5,_calc_라운드기준!AA5,$B$1:$AT$1,"&lt;"&amp;26))-(RANK(AA5,$B5:$AT5,0)+COUNTIFS($B5:$AT5,AA5,$B$1:$AT$1,"&lt;"&amp;26))</f>
        <v>16</v>
      </c>
      <c r="BU5">
        <f>(RANK(_calc_라운드기준!AB5,_calc_라운드기준!$B5:$AT5,0)+COUNTIFS(_calc_라운드기준!$B5:$AT5,_calc_라운드기준!AB5,$B$1:$AT$1,"&lt;"&amp;27))-(RANK(AB5,$B5:$AT5,0)+COUNTIFS($B5:$AT5,AB5,$B$1:$AT$1,"&lt;"&amp;27))</f>
        <v>-24</v>
      </c>
      <c r="BV5">
        <f>(RANK(_calc_라운드기준!AC5,_calc_라운드기준!$B5:$AT5,0)+COUNTIFS(_calc_라운드기준!$B5:$AT5,_calc_라운드기준!AC5,$B$1:$AT$1,"&lt;"&amp;28))-(RANK(AC5,$B5:$AT5,0)+COUNTIFS($B5:$AT5,AC5,$B$1:$AT$1,"&lt;"&amp;28))</f>
        <v>-8</v>
      </c>
      <c r="BW5">
        <f>(RANK(_calc_라운드기준!AD5,_calc_라운드기준!$B5:$AT5,0)+COUNTIFS(_calc_라운드기준!$B5:$AT5,_calc_라운드기준!AD5,$B$1:$AT$1,"&lt;"&amp;29))-(RANK(AD5,$B5:$AT5,0)+COUNTIFS($B5:$AT5,AD5,$B$1:$AT$1,"&lt;"&amp;29))</f>
        <v>4</v>
      </c>
      <c r="BX5">
        <f>(RANK(_calc_라운드기준!AE5,_calc_라운드기준!$B5:$AT5,0)+COUNTIFS(_calc_라운드기준!$B5:$AT5,_calc_라운드기준!AE5,$B$1:$AT$1,"&lt;"&amp;30))-(RANK(AE5,$B5:$AT5,0)+COUNTIFS($B5:$AT5,AE5,$B$1:$AT$1,"&lt;"&amp;30))</f>
        <v>0</v>
      </c>
      <c r="BY5">
        <f>(RANK(_calc_라운드기준!AF5,_calc_라운드기준!$B5:$AT5,0)+COUNTIFS(_calc_라운드기준!$B5:$AT5,_calc_라운드기준!AF5,$B$1:$AT$1,"&lt;"&amp;31))-(RANK(AF5,$B5:$AT5,0)+COUNTIFS($B5:$AT5,AF5,$B$1:$AT$1,"&lt;"&amp;31))</f>
        <v>-8</v>
      </c>
      <c r="BZ5">
        <f>(RANK(_calc_라운드기준!AG5,_calc_라운드기준!$B5:$AT5,0)+COUNTIFS(_calc_라운드기준!$B5:$AT5,_calc_라운드기준!AG5,$B$1:$AT$1,"&lt;"&amp;32))-(RANK(AG5,$B5:$AT5,0)+COUNTIFS($B5:$AT5,AG5,$B$1:$AT$1,"&lt;"&amp;32))</f>
        <v>-21</v>
      </c>
      <c r="CA5">
        <f>(RANK(_calc_라운드기준!AH5,_calc_라운드기준!$B5:$AT5,0)+COUNTIFS(_calc_라운드기준!$B5:$AT5,_calc_라운드기준!AH5,$B$1:$AT$1,"&lt;"&amp;33))-(RANK(AH5,$B5:$AT5,0)+COUNTIFS($B5:$AT5,AH5,$B$1:$AT$1,"&lt;"&amp;33))</f>
        <v>5</v>
      </c>
      <c r="CB5">
        <f>(RANK(_calc_라운드기준!AI5,_calc_라운드기준!$B5:$AT5,0)+COUNTIFS(_calc_라운드기준!$B5:$AT5,_calc_라운드기준!AI5,$B$1:$AT$1,"&lt;"&amp;34))-(RANK(AI5,$B5:$AT5,0)+COUNTIFS($B5:$AT5,AI5,$B$1:$AT$1,"&lt;"&amp;34))</f>
        <v>20</v>
      </c>
      <c r="CC5">
        <f>(RANK(_calc_라운드기준!AJ5,_calc_라운드기준!$B5:$AT5,0)+COUNTIFS(_calc_라운드기준!$B5:$AT5,_calc_라운드기준!AJ5,$B$1:$AT$1,"&lt;"&amp;35))-(RANK(AJ5,$B5:$AT5,0)+COUNTIFS($B5:$AT5,AJ5,$B$1:$AT$1,"&lt;"&amp;35))</f>
        <v>16</v>
      </c>
      <c r="CD5">
        <f>(RANK(_calc_라운드기준!AK5,_calc_라운드기준!$B5:$AT5,0)+COUNTIFS(_calc_라운드기준!$B5:$AT5,_calc_라운드기준!AK5,$B$1:$AT$1,"&lt;"&amp;36))-(RANK(AK5,$B5:$AT5,0)+COUNTIFS($B5:$AT5,AK5,$B$1:$AT$1,"&lt;"&amp;36))</f>
        <v>-8</v>
      </c>
      <c r="CE5">
        <f>(RANK(_calc_라운드기준!AL5,_calc_라운드기준!$B5:$AT5,0)+COUNTIFS(_calc_라운드기준!$B5:$AT5,_calc_라운드기준!AL5,$B$1:$AT$1,"&lt;"&amp;37))-(RANK(AL5,$B5:$AT5,0)+COUNTIFS($B5:$AT5,AL5,$B$1:$AT$1,"&lt;"&amp;37))</f>
        <v>6</v>
      </c>
      <c r="CF5">
        <f>(RANK(_calc_라운드기준!AM5,_calc_라운드기준!$B5:$AT5,0)+COUNTIFS(_calc_라운드기준!$B5:$AT5,_calc_라운드기준!AM5,$B$1:$AT$1,"&lt;"&amp;38))-(RANK(AM5,$B5:$AT5,0)+COUNTIFS($B5:$AT5,AM5,$B$1:$AT$1,"&lt;"&amp;38))</f>
        <v>5</v>
      </c>
      <c r="CG5">
        <f>(RANK(_calc_라운드기준!AN5,_calc_라운드기준!$B5:$AT5,0)+COUNTIFS(_calc_라운드기준!$B5:$AT5,_calc_라운드기준!AN5,$B$1:$AT$1,"&lt;"&amp;39))-(RANK(AN5,$B5:$AT5,0)+COUNTIFS($B5:$AT5,AN5,$B$1:$AT$1,"&lt;"&amp;39))</f>
        <v>-2</v>
      </c>
      <c r="CH5">
        <f>(RANK(_calc_라운드기준!AO5,_calc_라운드기준!$B5:$AT5,0)+COUNTIFS(_calc_라운드기준!$B5:$AT5,_calc_라운드기준!AO5,$B$1:$AT$1,"&lt;"&amp;40))-(RANK(AO5,$B5:$AT5,0)+COUNTIFS($B5:$AT5,AO5,$B$1:$AT$1,"&lt;"&amp;40))</f>
        <v>-2</v>
      </c>
      <c r="CI5">
        <f>(RANK(_calc_라운드기준!AP5,_calc_라운드기준!$B5:$AT5,0)+COUNTIFS(_calc_라운드기준!$B5:$AT5,_calc_라운드기준!AP5,$B$1:$AT$1,"&lt;"&amp;41))-(RANK(AP5,$B5:$AT5,0)+COUNTIFS($B5:$AT5,AP5,$B$1:$AT$1,"&lt;"&amp;41))</f>
        <v>-17</v>
      </c>
      <c r="CJ5">
        <f>(RANK(_calc_라운드기준!AQ5,_calc_라운드기준!$B5:$AT5,0)+COUNTIFS(_calc_라운드기준!$B5:$AT5,_calc_라운드기준!AQ5,$B$1:$AT$1,"&lt;"&amp;42))-(RANK(AQ5,$B5:$AT5,0)+COUNTIFS($B5:$AT5,AQ5,$B$1:$AT$1,"&lt;"&amp;42))</f>
        <v>-1</v>
      </c>
      <c r="CK5">
        <f>(RANK(_calc_라운드기준!AR5,_calc_라운드기준!$B5:$AT5,0)+COUNTIFS(_calc_라운드기준!$B5:$AT5,_calc_라운드기준!AR5,$B$1:$AT$1,"&lt;"&amp;43))-(RANK(AR5,$B5:$AT5,0)+COUNTIFS($B5:$AT5,AR5,$B$1:$AT$1,"&lt;"&amp;43))</f>
        <v>11</v>
      </c>
      <c r="CL5">
        <f>(RANK(_calc_라운드기준!AS5,_calc_라운드기준!$B5:$AT5,0)+COUNTIFS(_calc_라운드기준!$B5:$AT5,_calc_라운드기준!AS5,$B$1:$AT$1,"&lt;"&amp;44))-(RANK(AS5,$B5:$AT5,0)+COUNTIFS($B5:$AT5,AS5,$B$1:$AT$1,"&lt;"&amp;44))</f>
        <v>-6</v>
      </c>
      <c r="CM5">
        <f>(RANK(_calc_라운드기준!AT5,_calc_라운드기준!$B5:$AT5,0)+COUNTIFS(_calc_라운드기준!$B5:$AT5,_calc_라운드기준!AT5,$B$1:$AT$1,"&lt;"&amp;45))-(RANK(AT5,$B5:$AT5,0)+COUNTIFS($B5:$AT5,AT5,$B$1:$AT$1,"&lt;"&amp;45))</f>
        <v>29</v>
      </c>
      <c r="CN5">
        <f t="shared" si="0"/>
        <v>44</v>
      </c>
      <c r="CO5">
        <f t="shared" si="1"/>
        <v>38</v>
      </c>
      <c r="CP5">
        <f t="shared" si="2"/>
        <v>12</v>
      </c>
      <c r="CQ5">
        <f t="shared" si="3"/>
        <v>41</v>
      </c>
      <c r="CR5">
        <f t="shared" si="4"/>
        <v>28</v>
      </c>
      <c r="CS5">
        <f t="shared" si="5"/>
        <v>9</v>
      </c>
      <c r="CT5">
        <f t="shared" si="6"/>
        <v>6</v>
      </c>
      <c r="CU5">
        <f t="shared" si="7"/>
        <v>40</v>
      </c>
      <c r="CV5">
        <f t="shared" si="8"/>
        <v>29</v>
      </c>
      <c r="CW5">
        <f t="shared" si="9"/>
        <v>31</v>
      </c>
      <c r="CX5">
        <f t="shared" si="10"/>
        <v>17</v>
      </c>
      <c r="CY5">
        <f t="shared" si="11"/>
        <v>3</v>
      </c>
      <c r="CZ5">
        <f t="shared" si="12"/>
        <v>21</v>
      </c>
      <c r="DA5">
        <f t="shared" si="13"/>
        <v>4</v>
      </c>
      <c r="DB5">
        <f t="shared" si="14"/>
        <v>37</v>
      </c>
      <c r="DC5">
        <f t="shared" si="15"/>
        <v>18</v>
      </c>
      <c r="DD5">
        <f t="shared" si="16"/>
        <v>11</v>
      </c>
      <c r="DE5">
        <f t="shared" si="17"/>
        <v>13</v>
      </c>
      <c r="DF5">
        <f t="shared" si="18"/>
        <v>19</v>
      </c>
      <c r="DG5">
        <f t="shared" si="19"/>
        <v>45</v>
      </c>
      <c r="DH5">
        <f t="shared" si="20"/>
        <v>1</v>
      </c>
      <c r="DI5">
        <f t="shared" si="21"/>
        <v>25</v>
      </c>
      <c r="DJ5">
        <f t="shared" si="22"/>
        <v>22</v>
      </c>
      <c r="DK5">
        <f t="shared" si="23"/>
        <v>32</v>
      </c>
      <c r="DL5">
        <f t="shared" si="24"/>
        <v>36</v>
      </c>
      <c r="DM5">
        <f t="shared" si="25"/>
        <v>7</v>
      </c>
      <c r="DN5">
        <f t="shared" si="26"/>
        <v>43</v>
      </c>
      <c r="DO5">
        <f t="shared" si="27"/>
        <v>33</v>
      </c>
      <c r="DP5">
        <f t="shared" si="28"/>
        <v>20</v>
      </c>
      <c r="DQ5">
        <f t="shared" si="29"/>
        <v>23</v>
      </c>
      <c r="DR5">
        <f t="shared" si="30"/>
        <v>34</v>
      </c>
      <c r="DS5">
        <f t="shared" si="31"/>
        <v>42</v>
      </c>
      <c r="DT5">
        <f t="shared" si="32"/>
        <v>15</v>
      </c>
      <c r="DU5">
        <f t="shared" si="33"/>
        <v>5</v>
      </c>
      <c r="DV5">
        <f t="shared" si="34"/>
        <v>8</v>
      </c>
      <c r="DW5">
        <f t="shared" si="35"/>
        <v>35</v>
      </c>
      <c r="DX5">
        <f t="shared" si="36"/>
        <v>14</v>
      </c>
      <c r="DY5">
        <f t="shared" si="37"/>
        <v>16</v>
      </c>
      <c r="DZ5">
        <f t="shared" si="38"/>
        <v>26</v>
      </c>
      <c r="EA5">
        <f t="shared" si="39"/>
        <v>27</v>
      </c>
      <c r="EB5">
        <f t="shared" si="40"/>
        <v>39</v>
      </c>
      <c r="EC5">
        <f t="shared" si="41"/>
        <v>24</v>
      </c>
      <c r="ED5">
        <f t="shared" si="42"/>
        <v>10</v>
      </c>
      <c r="EE5">
        <f t="shared" si="43"/>
        <v>30</v>
      </c>
      <c r="EF5">
        <f t="shared" si="44"/>
        <v>2</v>
      </c>
    </row>
    <row r="6" spans="1:136" ht="16.5" customHeight="1">
      <c r="A6">
        <f>_calc_라운드기준!A6</f>
        <v>1240</v>
      </c>
      <c r="B6">
        <f>INDEX(_calc_누적빈도!B:B,$A6)-INDEX(_calc_누적빈도!B:B,$A6-기준500회_후보!$B$1)</f>
        <v>61</v>
      </c>
      <c r="C6">
        <f>INDEX(_calc_누적빈도!C:C,$A6)-INDEX(_calc_누적빈도!C:C,$A6-기준500회_후보!$B$1)</f>
        <v>58</v>
      </c>
      <c r="D6">
        <f>INDEX(_calc_누적빈도!D:D,$A6)-INDEX(_calc_누적빈도!D:D,$A6-기준500회_후보!$B$1)</f>
        <v>76</v>
      </c>
      <c r="E6">
        <f>INDEX(_calc_누적빈도!E:E,$A6)-INDEX(_calc_누적빈도!E:E,$A6-기준500회_후보!$B$1)</f>
        <v>56</v>
      </c>
      <c r="F6">
        <f>INDEX(_calc_누적빈도!F:F,$A6)-INDEX(_calc_누적빈도!F:F,$A6-기준500회_후보!$B$1)</f>
        <v>49</v>
      </c>
      <c r="G6">
        <f>INDEX(_calc_누적빈도!G:G,$A6)-INDEX(_calc_누적빈도!G:G,$A6-기준500회_후보!$B$1)</f>
        <v>74</v>
      </c>
      <c r="H6">
        <f>INDEX(_calc_누적빈도!H:H,$A6)-INDEX(_calc_누적빈도!H:H,$A6-기준500회_후보!$B$1)</f>
        <v>68</v>
      </c>
      <c r="I6">
        <f>INDEX(_calc_누적빈도!I:I,$A6)-INDEX(_calc_누적빈도!I:I,$A6-기준500회_후보!$B$1)</f>
        <v>54</v>
      </c>
      <c r="J6">
        <f>INDEX(_calc_누적빈도!J:J,$A6)-INDEX(_calc_누적빈도!J:J,$A6-기준500회_후보!$B$1)</f>
        <v>64</v>
      </c>
      <c r="K6">
        <f>INDEX(_calc_누적빈도!K:K,$A6)-INDEX(_calc_누적빈도!K:K,$A6-기준500회_후보!$B$1)</f>
        <v>62</v>
      </c>
      <c r="L6">
        <f>INDEX(_calc_누적빈도!L:L,$A6)-INDEX(_calc_누적빈도!L:L,$A6-기준500회_후보!$B$1)</f>
        <v>64</v>
      </c>
      <c r="M6">
        <f>INDEX(_calc_누적빈도!M:M,$A6)-INDEX(_calc_누적빈도!M:M,$A6-기준500회_후보!$B$1)</f>
        <v>86</v>
      </c>
      <c r="N6">
        <f>INDEX(_calc_누적빈도!N:N,$A6)-INDEX(_calc_누적빈도!N:N,$A6-기준500회_후보!$B$1)</f>
        <v>77</v>
      </c>
      <c r="O6">
        <f>INDEX(_calc_누적빈도!O:O,$A6)-INDEX(_calc_누적빈도!O:O,$A6-기준500회_후보!$B$1)</f>
        <v>67</v>
      </c>
      <c r="P6">
        <f>INDEX(_calc_누적빈도!P:P,$A6)-INDEX(_calc_누적빈도!P:P,$A6-기준500회_후보!$B$1)</f>
        <v>70</v>
      </c>
      <c r="Q6">
        <f>INDEX(_calc_누적빈도!Q:Q,$A6)-INDEX(_calc_누적빈도!Q:Q,$A6-기준500회_후보!$B$1)</f>
        <v>78</v>
      </c>
      <c r="R6">
        <f>INDEX(_calc_누적빈도!R:R,$A6)-INDEX(_calc_누적빈도!R:R,$A6-기준500회_후보!$B$1)</f>
        <v>64</v>
      </c>
      <c r="S6">
        <f>INDEX(_calc_누적빈도!S:S,$A6)-INDEX(_calc_누적빈도!S:S,$A6-기준500회_후보!$B$1)</f>
        <v>76</v>
      </c>
      <c r="T6">
        <f>INDEX(_calc_누적빈도!T:T,$A6)-INDEX(_calc_누적빈도!T:T,$A6-기준500회_후보!$B$1)</f>
        <v>72</v>
      </c>
      <c r="U6">
        <f>INDEX(_calc_누적빈도!U:U,$A6)-INDEX(_calc_누적빈도!U:U,$A6-기준500회_후보!$B$1)</f>
        <v>55</v>
      </c>
      <c r="V6">
        <f>INDEX(_calc_누적빈도!V:V,$A6)-INDEX(_calc_누적빈도!V:V,$A6-기준500회_후보!$B$1)</f>
        <v>76</v>
      </c>
      <c r="W6">
        <f>INDEX(_calc_누적빈도!W:W,$A6)-INDEX(_calc_누적빈도!W:W,$A6-기준500회_후보!$B$1)</f>
        <v>63</v>
      </c>
      <c r="X6">
        <f>INDEX(_calc_누적빈도!X:X,$A6)-INDEX(_calc_누적빈도!X:X,$A6-기준500회_후보!$B$1)</f>
        <v>57</v>
      </c>
      <c r="Y6">
        <f>INDEX(_calc_누적빈도!Y:Y,$A6)-INDEX(_calc_누적빈도!Y:Y,$A6-기준500회_후보!$B$1)</f>
        <v>69</v>
      </c>
      <c r="Z6">
        <f>INDEX(_calc_누적빈도!Z:Z,$A6)-INDEX(_calc_누적빈도!Z:Z,$A6-기준500회_후보!$B$1)</f>
        <v>53</v>
      </c>
      <c r="AA6">
        <f>INDEX(_calc_누적빈도!AA:AA,$A6)-INDEX(_calc_누적빈도!AA:AA,$A6-기준500회_후보!$B$1)</f>
        <v>65</v>
      </c>
      <c r="AB6">
        <f>INDEX(_calc_누적빈도!AB:AB,$A6)-INDEX(_calc_누적빈도!AB:AB,$A6-기준500회_후보!$B$1)</f>
        <v>65</v>
      </c>
      <c r="AC6">
        <f>INDEX(_calc_누적빈도!AC:AC,$A6)-INDEX(_calc_누적빈도!AC:AC,$A6-기준500회_후보!$B$1)</f>
        <v>71</v>
      </c>
      <c r="AD6">
        <f>INDEX(_calc_누적빈도!AD:AD,$A6)-INDEX(_calc_누적빈도!AD:AD,$A6-기준500회_후보!$B$1)</f>
        <v>64</v>
      </c>
      <c r="AE6">
        <f>INDEX(_calc_누적빈도!AE:AE,$A6)-INDEX(_calc_누적빈도!AE:AE,$A6-기준500회_후보!$B$1)</f>
        <v>71</v>
      </c>
      <c r="AF6">
        <f>INDEX(_calc_누적빈도!AF:AF,$A6)-INDEX(_calc_누적빈도!AF:AF,$A6-기준500회_후보!$B$1)</f>
        <v>71</v>
      </c>
      <c r="AG6">
        <f>INDEX(_calc_누적빈도!AG:AG,$A6)-INDEX(_calc_누적빈도!AG:AG,$A6-기준500회_후보!$B$1)</f>
        <v>59</v>
      </c>
      <c r="AH6">
        <f>INDEX(_calc_누적빈도!AH:AH,$A6)-INDEX(_calc_누적빈도!AH:AH,$A6-기준500회_후보!$B$1)</f>
        <v>72</v>
      </c>
      <c r="AI6">
        <f>INDEX(_calc_누적빈도!AI:AI,$A6)-INDEX(_calc_누적빈도!AI:AI,$A6-기준500회_후보!$B$1)</f>
        <v>72</v>
      </c>
      <c r="AJ6">
        <f>INDEX(_calc_누적빈도!AJ:AJ,$A6)-INDEX(_calc_누적빈도!AJ:AJ,$A6-기준500회_후보!$B$1)</f>
        <v>69</v>
      </c>
      <c r="AK6">
        <f>INDEX(_calc_누적빈도!AK:AK,$A6)-INDEX(_calc_누적빈도!AK:AK,$A6-기준500회_후보!$B$1)</f>
        <v>69</v>
      </c>
      <c r="AL6">
        <f>INDEX(_calc_누적빈도!AL:AL,$A6)-INDEX(_calc_누적빈도!AL:AL,$A6-기준500회_후보!$B$1)</f>
        <v>64</v>
      </c>
      <c r="AM6">
        <f>INDEX(_calc_누적빈도!AM:AM,$A6)-INDEX(_calc_누적빈도!AM:AM,$A6-기준500회_후보!$B$1)</f>
        <v>79</v>
      </c>
      <c r="AN6">
        <f>INDEX(_calc_누적빈도!AN:AN,$A6)-INDEX(_calc_누적빈도!AN:AN,$A6-기준500회_후보!$B$1)</f>
        <v>69</v>
      </c>
      <c r="AO6">
        <f>INDEX(_calc_누적빈도!AO:AO,$A6)-INDEX(_calc_누적빈도!AO:AO,$A6-기준500회_후보!$B$1)</f>
        <v>59</v>
      </c>
      <c r="AP6">
        <f>INDEX(_calc_누적빈도!AP:AP,$A6)-INDEX(_calc_누적빈도!AP:AP,$A6-기준500회_후보!$B$1)</f>
        <v>61</v>
      </c>
      <c r="AQ6">
        <f>INDEX(_calc_누적빈도!AQ:AQ,$A6)-INDEX(_calc_누적빈도!AQ:AQ,$A6-기준500회_후보!$B$1)</f>
        <v>69</v>
      </c>
      <c r="AR6">
        <f>INDEX(_calc_누적빈도!AR:AR,$A6)-INDEX(_calc_누적빈도!AR:AR,$A6-기준500회_후보!$B$1)</f>
        <v>63</v>
      </c>
      <c r="AS6">
        <f>INDEX(_calc_누적빈도!AS:AS,$A6)-INDEX(_calc_누적빈도!AS:AS,$A6-기준500회_후보!$B$1)</f>
        <v>64</v>
      </c>
      <c r="AT6">
        <f>INDEX(_calc_누적빈도!AT:AT,$A6)-INDEX(_calc_누적빈도!AT:AT,$A6-기준500회_후보!$B$1)</f>
        <v>75</v>
      </c>
      <c r="AU6">
        <f>(RANK(_calc_라운드기준!B6,_calc_라운드기준!$B6:$AT6,0)+COUNTIFS(_calc_라운드기준!$B6:$AT6,_calc_라운드기준!B6,$B$1:$AT$1,"&lt;"&amp;1))-(RANK(B6,$B6:$AT6,0)+COUNTIFS($B6:$AT6,B6,$B$1:$AT$1,"&lt;"&amp;1))</f>
        <v>-32</v>
      </c>
      <c r="AV6">
        <f>(RANK(_calc_라운드기준!C6,_calc_라운드기준!$B6:$AT6,0)+COUNTIFS(_calc_라운드기준!$B6:$AT6,_calc_라운드기준!C6,$B$1:$AT$1,"&lt;"&amp;2))-(RANK(C6,$B6:$AT6,0)+COUNTIFS($B6:$AT6,C6,$B$1:$AT$1,"&lt;"&amp;2))</f>
        <v>-16</v>
      </c>
      <c r="AW6">
        <f>(RANK(_calc_라운드기준!D6,_calc_라운드기준!$B6:$AT6,0)+COUNTIFS(_calc_라운드기준!$B6:$AT6,_calc_라운드기준!D6,$B$1:$AT$1,"&lt;"&amp;3))-(RANK(D6,$B6:$AT6,0)+COUNTIFS($B6:$AT6,D6,$B$1:$AT$1,"&lt;"&amp;3))</f>
        <v>6</v>
      </c>
      <c r="AX6">
        <f>(RANK(_calc_라운드기준!E6,_calc_라운드기준!$B6:$AT6,0)+COUNTIFS(_calc_라운드기준!$B6:$AT6,_calc_라운드기준!E6,$B$1:$AT$1,"&lt;"&amp;4))-(RANK(E6,$B6:$AT6,0)+COUNTIFS($B6:$AT6,E6,$B$1:$AT$1,"&lt;"&amp;4))</f>
        <v>-17</v>
      </c>
      <c r="AY6">
        <f>(RANK(_calc_라운드기준!F6,_calc_라운드기준!$B6:$AT6,0)+COUNTIFS(_calc_라운드기준!$B6:$AT6,_calc_라운드기준!F6,$B$1:$AT$1,"&lt;"&amp;5))-(RANK(F6,$B6:$AT6,0)+COUNTIFS($B6:$AT6,F6,$B$1:$AT$1,"&lt;"&amp;5))</f>
        <v>-3</v>
      </c>
      <c r="AZ6">
        <f>(RANK(_calc_라운드기준!G6,_calc_라운드기준!$B6:$AT6,0)+COUNTIFS(_calc_라운드기준!$B6:$AT6,_calc_라운드기준!G6,$B$1:$AT$1,"&lt;"&amp;6))-(RANK(G6,$B6:$AT6,0)+COUNTIFS($B6:$AT6,G6,$B$1:$AT$1,"&lt;"&amp;6))</f>
        <v>16</v>
      </c>
      <c r="BA6">
        <f>(RANK(_calc_라운드기준!H6,_calc_라운드기준!$B6:$AT6,0)+COUNTIFS(_calc_라운드기준!$B6:$AT6,_calc_라운드기준!H6,$B$1:$AT$1,"&lt;"&amp;7))-(RANK(H6,$B6:$AT6,0)+COUNTIFS($B6:$AT6,H6,$B$1:$AT$1,"&lt;"&amp;7))</f>
        <v>4</v>
      </c>
      <c r="BB6">
        <f>(RANK(_calc_라운드기준!I6,_calc_라운드기준!$B6:$AT6,0)+COUNTIFS(_calc_라운드기준!$B6:$AT6,_calc_라운드기준!I6,$B$1:$AT$1,"&lt;"&amp;8))-(RANK(I6,$B6:$AT6,0)+COUNTIFS($B6:$AT6,I6,$B$1:$AT$1,"&lt;"&amp;8))</f>
        <v>-16</v>
      </c>
      <c r="BC6">
        <f>(RANK(_calc_라운드기준!J6,_calc_라운드기준!$B6:$AT6,0)+COUNTIFS(_calc_라운드기준!$B6:$AT6,_calc_라운드기준!J6,$B$1:$AT$1,"&lt;"&amp;9))-(RANK(J6,$B6:$AT6,0)+COUNTIFS($B6:$AT6,J6,$B$1:$AT$1,"&lt;"&amp;9))</f>
        <v>-14</v>
      </c>
      <c r="BD6">
        <f>(RANK(_calc_라운드기준!K6,_calc_라운드기준!$B6:$AT6,0)+COUNTIFS(_calc_라운드기준!$B6:$AT6,_calc_라운드기준!K6,$B$1:$AT$1,"&lt;"&amp;10))-(RANK(K6,$B6:$AT6,0)+COUNTIFS($B6:$AT6,K6,$B$1:$AT$1,"&lt;"&amp;10))</f>
        <v>-6</v>
      </c>
      <c r="BE6">
        <f>(RANK(_calc_라운드기준!L6,_calc_라운드기준!$B6:$AT6,0)+COUNTIFS(_calc_라운드기준!$B6:$AT6,_calc_라운드기준!L6,$B$1:$AT$1,"&lt;"&amp;11))-(RANK(L6,$B6:$AT6,0)+COUNTIFS($B6:$AT6,L6,$B$1:$AT$1,"&lt;"&amp;11))</f>
        <v>13</v>
      </c>
      <c r="BF6">
        <f>(RANK(_calc_라운드기준!M6,_calc_라운드기준!$B6:$AT6,0)+COUNTIFS(_calc_라운드기준!$B6:$AT6,_calc_라운드기준!M6,$B$1:$AT$1,"&lt;"&amp;12))-(RANK(M6,$B6:$AT6,0)+COUNTIFS($B6:$AT6,M6,$B$1:$AT$1,"&lt;"&amp;12))</f>
        <v>28</v>
      </c>
      <c r="BG6">
        <f>(RANK(_calc_라운드기준!N6,_calc_라운드기준!$B6:$AT6,0)+COUNTIFS(_calc_라운드기준!$B6:$AT6,_calc_라운드기준!N6,$B$1:$AT$1,"&lt;"&amp;13))-(RANK(N6,$B6:$AT6,0)+COUNTIFS($B6:$AT6,N6,$B$1:$AT$1,"&lt;"&amp;13))</f>
        <v>3</v>
      </c>
      <c r="BH6">
        <f>(RANK(_calc_라운드기준!O6,_calc_라운드기준!$B6:$AT6,0)+COUNTIFS(_calc_라운드기준!$B6:$AT6,_calc_라운드기준!O6,$B$1:$AT$1,"&lt;"&amp;14))-(RANK(O6,$B6:$AT6,0)+COUNTIFS($B6:$AT6,O6,$B$1:$AT$1,"&lt;"&amp;14))</f>
        <v>22</v>
      </c>
      <c r="BI6">
        <f>(RANK(_calc_라운드기준!P6,_calc_라운드기준!$B6:$AT6,0)+COUNTIFS(_calc_라운드기준!$B6:$AT6,_calc_라운드기준!P6,$B$1:$AT$1,"&lt;"&amp;15))-(RANK(P6,$B6:$AT6,0)+COUNTIFS($B6:$AT6,P6,$B$1:$AT$1,"&lt;"&amp;15))</f>
        <v>-15</v>
      </c>
      <c r="BJ6">
        <f>(RANK(_calc_라운드기준!Q6,_calc_라운드기준!$B6:$AT6,0)+COUNTIFS(_calc_라운드기준!$B6:$AT6,_calc_라운드기준!Q6,$B$1:$AT$1,"&lt;"&amp;16))-(RANK(Q6,$B6:$AT6,0)+COUNTIFS($B6:$AT6,Q6,$B$1:$AT$1,"&lt;"&amp;16))</f>
        <v>5</v>
      </c>
      <c r="BK6">
        <f>(RANK(_calc_라운드기준!R6,_calc_라운드기준!$B6:$AT6,0)+COUNTIFS(_calc_라운드기준!$B6:$AT6,_calc_라운드기준!R6,$B$1:$AT$1,"&lt;"&amp;17))-(RANK(R6,$B6:$AT6,0)+COUNTIFS($B6:$AT6,R6,$B$1:$AT$1,"&lt;"&amp;17))</f>
        <v>13</v>
      </c>
      <c r="BL6">
        <f>(RANK(_calc_라운드기준!S6,_calc_라운드기준!$B6:$AT6,0)+COUNTIFS(_calc_라운드기준!$B6:$AT6,_calc_라운드기준!S6,$B$1:$AT$1,"&lt;"&amp;18))-(RANK(S6,$B6:$AT6,0)+COUNTIFS($B6:$AT6,S6,$B$1:$AT$1,"&lt;"&amp;18))</f>
        <v>7</v>
      </c>
      <c r="BM6">
        <f>(RANK(_calc_라운드기준!T6,_calc_라운드기준!$B6:$AT6,0)+COUNTIFS(_calc_라운드기준!$B6:$AT6,_calc_라운드기준!T6,$B$1:$AT$1,"&lt;"&amp;19))-(RANK(T6,$B6:$AT6,0)+COUNTIFS($B6:$AT6,T6,$B$1:$AT$1,"&lt;"&amp;19))</f>
        <v>4</v>
      </c>
      <c r="BN6">
        <f>(RANK(_calc_라운드기준!U6,_calc_라운드기준!$B6:$AT6,0)+COUNTIFS(_calc_라운드기준!$B6:$AT6,_calc_라운드기준!U6,$B$1:$AT$1,"&lt;"&amp;20))-(RANK(U6,$B6:$AT6,0)+COUNTIFS($B6:$AT6,U6,$B$1:$AT$1,"&lt;"&amp;20))</f>
        <v>-27</v>
      </c>
      <c r="BO6">
        <f>(RANK(_calc_라운드기준!V6,_calc_라운드기준!$B6:$AT6,0)+COUNTIFS(_calc_라운드기준!$B6:$AT6,_calc_라운드기준!V6,$B$1:$AT$1,"&lt;"&amp;21))-(RANK(V6,$B6:$AT6,0)+COUNTIFS($B6:$AT6,V6,$B$1:$AT$1,"&lt;"&amp;21))</f>
        <v>36</v>
      </c>
      <c r="BP6">
        <f>(RANK(_calc_라운드기준!W6,_calc_라운드기준!$B6:$AT6,0)+COUNTIFS(_calc_라운드기준!$B6:$AT6,_calc_라운드기준!W6,$B$1:$AT$1,"&lt;"&amp;22))-(RANK(W6,$B6:$AT6,0)+COUNTIFS($B6:$AT6,W6,$B$1:$AT$1,"&lt;"&amp;22))</f>
        <v>-2</v>
      </c>
      <c r="BQ6">
        <f>(RANK(_calc_라운드기준!X6,_calc_라운드기준!$B6:$AT6,0)+COUNTIFS(_calc_라운드기준!$B6:$AT6,_calc_라운드기준!X6,$B$1:$AT$1,"&lt;"&amp;23))-(RANK(X6,$B6:$AT6,0)+COUNTIFS($B6:$AT6,X6,$B$1:$AT$1,"&lt;"&amp;23))</f>
        <v>-9</v>
      </c>
      <c r="BR6">
        <f>(RANK(_calc_라운드기준!Y6,_calc_라운드기준!$B6:$AT6,0)+COUNTIFS(_calc_라운드기준!$B6:$AT6,_calc_라운드기준!Y6,$B$1:$AT$1,"&lt;"&amp;24))-(RANK(Y6,$B6:$AT6,0)+COUNTIFS($B6:$AT6,Y6,$B$1:$AT$1,"&lt;"&amp;24))</f>
        <v>-8</v>
      </c>
      <c r="BS6">
        <f>(RANK(_calc_라운드기준!Z6,_calc_라운드기준!$B6:$AT6,0)+COUNTIFS(_calc_라운드기준!$B6:$AT6,_calc_라운드기준!Z6,$B$1:$AT$1,"&lt;"&amp;25))-(RANK(Z6,$B6:$AT6,0)+COUNTIFS($B6:$AT6,Z6,$B$1:$AT$1,"&lt;"&amp;25))</f>
        <v>-12</v>
      </c>
      <c r="BT6">
        <f>(RANK(_calc_라운드기준!AA6,_calc_라운드기준!$B6:$AT6,0)+COUNTIFS(_calc_라운드기준!$B6:$AT6,_calc_라운드기준!AA6,$B$1:$AT$1,"&lt;"&amp;26))-(RANK(AA6,$B6:$AT6,0)+COUNTIFS($B6:$AT6,AA6,$B$1:$AT$1,"&lt;"&amp;26))</f>
        <v>9</v>
      </c>
      <c r="BU6">
        <f>(RANK(_calc_라운드기준!AB6,_calc_라운드기준!$B6:$AT6,0)+COUNTIFS(_calc_라운드기준!$B6:$AT6,_calc_라운드기준!AB6,$B$1:$AT$1,"&lt;"&amp;27))-(RANK(AB6,$B6:$AT6,0)+COUNTIFS($B6:$AT6,AB6,$B$1:$AT$1,"&lt;"&amp;27))</f>
        <v>-23</v>
      </c>
      <c r="BV6">
        <f>(RANK(_calc_라운드기준!AC6,_calc_라운드기준!$B6:$AT6,0)+COUNTIFS(_calc_라운드기준!$B6:$AT6,_calc_라운드기준!AC6,$B$1:$AT$1,"&lt;"&amp;28))-(RANK(AC6,$B6:$AT6,0)+COUNTIFS($B6:$AT6,AC6,$B$1:$AT$1,"&lt;"&amp;28))</f>
        <v>-9</v>
      </c>
      <c r="BW6">
        <f>(RANK(_calc_라운드기준!AD6,_calc_라운드기준!$B6:$AT6,0)+COUNTIFS(_calc_라운드기준!$B6:$AT6,_calc_라운드기준!AD6,$B$1:$AT$1,"&lt;"&amp;29))-(RANK(AD6,$B6:$AT6,0)+COUNTIFS($B6:$AT6,AD6,$B$1:$AT$1,"&lt;"&amp;29))</f>
        <v>5</v>
      </c>
      <c r="BX6">
        <f>(RANK(_calc_라운드기준!AE6,_calc_라운드기준!$B6:$AT6,0)+COUNTIFS(_calc_라운드기준!$B6:$AT6,_calc_라운드기준!AE6,$B$1:$AT$1,"&lt;"&amp;30))-(RANK(AE6,$B6:$AT6,0)+COUNTIFS($B6:$AT6,AE6,$B$1:$AT$1,"&lt;"&amp;30))</f>
        <v>2</v>
      </c>
      <c r="BY6">
        <f>(RANK(_calc_라운드기준!AF6,_calc_라운드기준!$B6:$AT6,0)+COUNTIFS(_calc_라운드기준!$B6:$AT6,_calc_라운드기준!AF6,$B$1:$AT$1,"&lt;"&amp;31))-(RANK(AF6,$B6:$AT6,0)+COUNTIFS($B6:$AT6,AF6,$B$1:$AT$1,"&lt;"&amp;31))</f>
        <v>-10</v>
      </c>
      <c r="BZ6">
        <f>(RANK(_calc_라운드기준!AG6,_calc_라운드기준!$B6:$AT6,0)+COUNTIFS(_calc_라운드기준!$B6:$AT6,_calc_라운드기준!AG6,$B$1:$AT$1,"&lt;"&amp;32))-(RANK(AG6,$B6:$AT6,0)+COUNTIFS($B6:$AT6,AG6,$B$1:$AT$1,"&lt;"&amp;32))</f>
        <v>-20</v>
      </c>
      <c r="CA6">
        <f>(RANK(_calc_라운드기준!AH6,_calc_라운드기준!$B6:$AT6,0)+COUNTIFS(_calc_라운드기준!$B6:$AT6,_calc_라운드기준!AH6,$B$1:$AT$1,"&lt;"&amp;33))-(RANK(AH6,$B6:$AT6,0)+COUNTIFS($B6:$AT6,AH6,$B$1:$AT$1,"&lt;"&amp;33))</f>
        <v>7</v>
      </c>
      <c r="CB6">
        <f>(RANK(_calc_라운드기준!AI6,_calc_라운드기준!$B6:$AT6,0)+COUNTIFS(_calc_라운드기준!$B6:$AT6,_calc_라운드기준!AI6,$B$1:$AT$1,"&lt;"&amp;34))-(RANK(AI6,$B6:$AT6,0)+COUNTIFS($B6:$AT6,AI6,$B$1:$AT$1,"&lt;"&amp;34))</f>
        <v>23</v>
      </c>
      <c r="CC6">
        <f>(RANK(_calc_라운드기준!AJ6,_calc_라운드기준!$B6:$AT6,0)+COUNTIFS(_calc_라운드기준!$B6:$AT6,_calc_라운드기준!AJ6,$B$1:$AT$1,"&lt;"&amp;35))-(RANK(AJ6,$B6:$AT6,0)+COUNTIFS($B6:$AT6,AJ6,$B$1:$AT$1,"&lt;"&amp;35))</f>
        <v>18</v>
      </c>
      <c r="CD6">
        <f>(RANK(_calc_라운드기준!AK6,_calc_라운드기준!$B6:$AT6,0)+COUNTIFS(_calc_라운드기준!$B6:$AT6,_calc_라운드기준!AK6,$B$1:$AT$1,"&lt;"&amp;36))-(RANK(AK6,$B6:$AT6,0)+COUNTIFS($B6:$AT6,AK6,$B$1:$AT$1,"&lt;"&amp;36))</f>
        <v>-9</v>
      </c>
      <c r="CE6">
        <f>(RANK(_calc_라운드기준!AL6,_calc_라운드기준!$B6:$AT6,0)+COUNTIFS(_calc_라운드기준!$B6:$AT6,_calc_라운드기준!AL6,$B$1:$AT$1,"&lt;"&amp;37))-(RANK(AL6,$B6:$AT6,0)+COUNTIFS($B6:$AT6,AL6,$B$1:$AT$1,"&lt;"&amp;37))</f>
        <v>7</v>
      </c>
      <c r="CF6">
        <f>(RANK(_calc_라운드기준!AM6,_calc_라운드기준!$B6:$AT6,0)+COUNTIFS(_calc_라운드기준!$B6:$AT6,_calc_라운드기준!AM6,$B$1:$AT$1,"&lt;"&amp;38))-(RANK(AM6,$B6:$AT6,0)+COUNTIFS($B6:$AT6,AM6,$B$1:$AT$1,"&lt;"&amp;38))</f>
        <v>4</v>
      </c>
      <c r="CG6">
        <f>(RANK(_calc_라운드기준!AN6,_calc_라운드기준!$B6:$AT6,0)+COUNTIFS(_calc_라운드기준!$B6:$AT6,_calc_라운드기준!AN6,$B$1:$AT$1,"&lt;"&amp;39))-(RANK(AN6,$B6:$AT6,0)+COUNTIFS($B6:$AT6,AN6,$B$1:$AT$1,"&lt;"&amp;39))</f>
        <v>-1</v>
      </c>
      <c r="CH6">
        <f>(RANK(_calc_라운드기준!AO6,_calc_라운드기준!$B6:$AT6,0)+COUNTIFS(_calc_라운드기준!$B6:$AT6,_calc_라운드기준!AO6,$B$1:$AT$1,"&lt;"&amp;40))-(RANK(AO6,$B6:$AT6,0)+COUNTIFS($B6:$AT6,AO6,$B$1:$AT$1,"&lt;"&amp;40))</f>
        <v>0</v>
      </c>
      <c r="CI6">
        <f>(RANK(_calc_라운드기준!AP6,_calc_라운드기준!$B6:$AT6,0)+COUNTIFS(_calc_라운드기준!$B6:$AT6,_calc_라운드기준!AP6,$B$1:$AT$1,"&lt;"&amp;41))-(RANK(AP6,$B6:$AT6,0)+COUNTIFS($B6:$AT6,AP6,$B$1:$AT$1,"&lt;"&amp;41))</f>
        <v>-16</v>
      </c>
      <c r="CJ6">
        <f>(RANK(_calc_라운드기준!AQ6,_calc_라운드기준!$B6:$AT6,0)+COUNTIFS(_calc_라운드기준!$B6:$AT6,_calc_라운드기준!AQ6,$B$1:$AT$1,"&lt;"&amp;42))-(RANK(AQ6,$B6:$AT6,0)+COUNTIFS($B6:$AT6,AQ6,$B$1:$AT$1,"&lt;"&amp;42))</f>
        <v>0</v>
      </c>
      <c r="CK6">
        <f>(RANK(_calc_라운드기준!AR6,_calc_라운드기준!$B6:$AT6,0)+COUNTIFS(_calc_라운드기준!$B6:$AT6,_calc_라운드기준!AR6,$B$1:$AT$1,"&lt;"&amp;43))-(RANK(AR6,$B6:$AT6,0)+COUNTIFS($B6:$AT6,AR6,$B$1:$AT$1,"&lt;"&amp;43))</f>
        <v>11</v>
      </c>
      <c r="CL6">
        <f>(RANK(_calc_라운드기준!AS6,_calc_라운드기준!$B6:$AT6,0)+COUNTIFS(_calc_라운드기준!$B6:$AT6,_calc_라운드기준!AS6,$B$1:$AT$1,"&lt;"&amp;44))-(RANK(AS6,$B6:$AT6,0)+COUNTIFS($B6:$AT6,AS6,$B$1:$AT$1,"&lt;"&amp;44))</f>
        <v>8</v>
      </c>
      <c r="CM6">
        <f>(RANK(_calc_라운드기준!AT6,_calc_라운드기준!$B6:$AT6,0)+COUNTIFS(_calc_라운드기준!$B6:$AT6,_calc_라운드기준!AT6,$B$1:$AT$1,"&lt;"&amp;45))-(RANK(AT6,$B6:$AT6,0)+COUNTIFS($B6:$AT6,AT6,$B$1:$AT$1,"&lt;"&amp;45))</f>
        <v>14</v>
      </c>
      <c r="CN6">
        <f t="shared" si="0"/>
        <v>45</v>
      </c>
      <c r="CO6">
        <f t="shared" si="1"/>
        <v>38</v>
      </c>
      <c r="CP6">
        <f t="shared" si="2"/>
        <v>16</v>
      </c>
      <c r="CQ6">
        <f t="shared" si="3"/>
        <v>41</v>
      </c>
      <c r="CR6">
        <f t="shared" si="4"/>
        <v>28</v>
      </c>
      <c r="CS6">
        <f t="shared" si="5"/>
        <v>6</v>
      </c>
      <c r="CT6">
        <f t="shared" si="6"/>
        <v>19</v>
      </c>
      <c r="CU6">
        <f t="shared" si="7"/>
        <v>39</v>
      </c>
      <c r="CV6">
        <f t="shared" si="8"/>
        <v>36</v>
      </c>
      <c r="CW6">
        <f t="shared" si="9"/>
        <v>29</v>
      </c>
      <c r="CX6">
        <f t="shared" si="10"/>
        <v>8</v>
      </c>
      <c r="CY6">
        <f t="shared" si="11"/>
        <v>2</v>
      </c>
      <c r="CZ6">
        <f t="shared" si="12"/>
        <v>22</v>
      </c>
      <c r="DA6">
        <f t="shared" si="13"/>
        <v>4</v>
      </c>
      <c r="DB6">
        <f t="shared" si="14"/>
        <v>37</v>
      </c>
      <c r="DC6">
        <f t="shared" si="15"/>
        <v>17</v>
      </c>
      <c r="DD6">
        <f t="shared" si="16"/>
        <v>9</v>
      </c>
      <c r="DE6">
        <f t="shared" si="17"/>
        <v>13</v>
      </c>
      <c r="DF6">
        <f t="shared" si="18"/>
        <v>20</v>
      </c>
      <c r="DG6">
        <f t="shared" si="19"/>
        <v>44</v>
      </c>
      <c r="DH6">
        <f t="shared" si="20"/>
        <v>1</v>
      </c>
      <c r="DI6">
        <f t="shared" si="21"/>
        <v>27</v>
      </c>
      <c r="DJ6">
        <f t="shared" si="22"/>
        <v>31</v>
      </c>
      <c r="DK6">
        <f t="shared" si="23"/>
        <v>30</v>
      </c>
      <c r="DL6">
        <f t="shared" si="24"/>
        <v>35</v>
      </c>
      <c r="DM6">
        <f t="shared" si="25"/>
        <v>11</v>
      </c>
      <c r="DN6">
        <f t="shared" si="26"/>
        <v>43</v>
      </c>
      <c r="DO6">
        <f t="shared" si="27"/>
        <v>32</v>
      </c>
      <c r="DP6">
        <f t="shared" si="28"/>
        <v>18</v>
      </c>
      <c r="DQ6">
        <f t="shared" si="29"/>
        <v>23</v>
      </c>
      <c r="DR6">
        <f t="shared" si="30"/>
        <v>34</v>
      </c>
      <c r="DS6">
        <f t="shared" si="31"/>
        <v>42</v>
      </c>
      <c r="DT6">
        <f t="shared" si="32"/>
        <v>14</v>
      </c>
      <c r="DU6">
        <f t="shared" si="33"/>
        <v>3</v>
      </c>
      <c r="DV6">
        <f t="shared" si="34"/>
        <v>5</v>
      </c>
      <c r="DW6">
        <f t="shared" si="35"/>
        <v>33</v>
      </c>
      <c r="DX6">
        <f t="shared" si="36"/>
        <v>15</v>
      </c>
      <c r="DY6">
        <f t="shared" si="37"/>
        <v>21</v>
      </c>
      <c r="DZ6">
        <f t="shared" si="38"/>
        <v>26</v>
      </c>
      <c r="EA6">
        <f t="shared" si="39"/>
        <v>24</v>
      </c>
      <c r="EB6">
        <f t="shared" si="40"/>
        <v>40</v>
      </c>
      <c r="EC6">
        <f t="shared" si="41"/>
        <v>25</v>
      </c>
      <c r="ED6">
        <f t="shared" si="42"/>
        <v>10</v>
      </c>
      <c r="EE6">
        <f t="shared" si="43"/>
        <v>12</v>
      </c>
      <c r="EF6">
        <f t="shared" si="44"/>
        <v>7</v>
      </c>
    </row>
    <row r="7" spans="1:136" ht="16.5" customHeight="1">
      <c r="A7">
        <f>_calc_라운드기준!A7</f>
        <v>1239</v>
      </c>
      <c r="B7">
        <f>INDEX(_calc_누적빈도!B:B,$A7)-INDEX(_calc_누적빈도!B:B,$A7-기준500회_후보!$B$1)</f>
        <v>61</v>
      </c>
      <c r="C7">
        <f>INDEX(_calc_누적빈도!C:C,$A7)-INDEX(_calc_누적빈도!C:C,$A7-기준500회_후보!$B$1)</f>
        <v>58</v>
      </c>
      <c r="D7">
        <f>INDEX(_calc_누적빈도!D:D,$A7)-INDEX(_calc_누적빈도!D:D,$A7-기준500회_후보!$B$1)</f>
        <v>76</v>
      </c>
      <c r="E7">
        <f>INDEX(_calc_누적빈도!E:E,$A7)-INDEX(_calc_누적빈도!E:E,$A7-기준500회_후보!$B$1)</f>
        <v>56</v>
      </c>
      <c r="F7">
        <f>INDEX(_calc_누적빈도!F:F,$A7)-INDEX(_calc_누적빈도!F:F,$A7-기준500회_후보!$B$1)</f>
        <v>49</v>
      </c>
      <c r="G7">
        <f>INDEX(_calc_누적빈도!G:G,$A7)-INDEX(_calc_누적빈도!G:G,$A7-기준500회_후보!$B$1)</f>
        <v>74</v>
      </c>
      <c r="H7">
        <f>INDEX(_calc_누적빈도!H:H,$A7)-INDEX(_calc_누적빈도!H:H,$A7-기준500회_후보!$B$1)</f>
        <v>69</v>
      </c>
      <c r="I7">
        <f>INDEX(_calc_누적빈도!I:I,$A7)-INDEX(_calc_누적빈도!I:I,$A7-기준500회_후보!$B$1)</f>
        <v>54</v>
      </c>
      <c r="J7">
        <f>INDEX(_calc_누적빈도!J:J,$A7)-INDEX(_calc_누적빈도!J:J,$A7-기준500회_후보!$B$1)</f>
        <v>64</v>
      </c>
      <c r="K7">
        <f>INDEX(_calc_누적빈도!K:K,$A7)-INDEX(_calc_누적빈도!K:K,$A7-기준500회_후보!$B$1)</f>
        <v>62</v>
      </c>
      <c r="L7">
        <f>INDEX(_calc_누적빈도!L:L,$A7)-INDEX(_calc_누적빈도!L:L,$A7-기준500회_후보!$B$1)</f>
        <v>63</v>
      </c>
      <c r="M7">
        <f>INDEX(_calc_누적빈도!M:M,$A7)-INDEX(_calc_누적빈도!M:M,$A7-기준500회_후보!$B$1)</f>
        <v>86</v>
      </c>
      <c r="N7">
        <f>INDEX(_calc_누적빈도!N:N,$A7)-INDEX(_calc_누적빈도!N:N,$A7-기준500회_후보!$B$1)</f>
        <v>76</v>
      </c>
      <c r="O7">
        <f>INDEX(_calc_누적빈도!O:O,$A7)-INDEX(_calc_누적빈도!O:O,$A7-기준500회_후보!$B$1)</f>
        <v>67</v>
      </c>
      <c r="P7">
        <f>INDEX(_calc_누적빈도!P:P,$A7)-INDEX(_calc_누적빈도!P:P,$A7-기준500회_후보!$B$1)</f>
        <v>70</v>
      </c>
      <c r="Q7">
        <f>INDEX(_calc_누적빈도!Q:Q,$A7)-INDEX(_calc_누적빈도!Q:Q,$A7-기준500회_후보!$B$1)</f>
        <v>78</v>
      </c>
      <c r="R7">
        <f>INDEX(_calc_누적빈도!R:R,$A7)-INDEX(_calc_누적빈도!R:R,$A7-기준500회_후보!$B$1)</f>
        <v>64</v>
      </c>
      <c r="S7">
        <f>INDEX(_calc_누적빈도!S:S,$A7)-INDEX(_calc_누적빈도!S:S,$A7-기준500회_후보!$B$1)</f>
        <v>76</v>
      </c>
      <c r="T7">
        <f>INDEX(_calc_누적빈도!T:T,$A7)-INDEX(_calc_누적빈도!T:T,$A7-기준500회_후보!$B$1)</f>
        <v>72</v>
      </c>
      <c r="U7">
        <f>INDEX(_calc_누적빈도!U:U,$A7)-INDEX(_calc_누적빈도!U:U,$A7-기준500회_후보!$B$1)</f>
        <v>55</v>
      </c>
      <c r="V7">
        <f>INDEX(_calc_누적빈도!V:V,$A7)-INDEX(_calc_누적빈도!V:V,$A7-기준500회_후보!$B$1)</f>
        <v>76</v>
      </c>
      <c r="W7">
        <f>INDEX(_calc_누적빈도!W:W,$A7)-INDEX(_calc_누적빈도!W:W,$A7-기준500회_후보!$B$1)</f>
        <v>63</v>
      </c>
      <c r="X7">
        <f>INDEX(_calc_누적빈도!X:X,$A7)-INDEX(_calc_누적빈도!X:X,$A7-기준500회_후보!$B$1)</f>
        <v>57</v>
      </c>
      <c r="Y7">
        <f>INDEX(_calc_누적빈도!Y:Y,$A7)-INDEX(_calc_누적빈도!Y:Y,$A7-기준500회_후보!$B$1)</f>
        <v>69</v>
      </c>
      <c r="Z7">
        <f>INDEX(_calc_누적빈도!Z:Z,$A7)-INDEX(_calc_누적빈도!Z:Z,$A7-기준500회_후보!$B$1)</f>
        <v>53</v>
      </c>
      <c r="AA7">
        <f>INDEX(_calc_누적빈도!AA:AA,$A7)-INDEX(_calc_누적빈도!AA:AA,$A7-기준500회_후보!$B$1)</f>
        <v>65</v>
      </c>
      <c r="AB7">
        <f>INDEX(_calc_누적빈도!AB:AB,$A7)-INDEX(_calc_누적빈도!AB:AB,$A7-기준500회_후보!$B$1)</f>
        <v>65</v>
      </c>
      <c r="AC7">
        <f>INDEX(_calc_누적빈도!AC:AC,$A7)-INDEX(_calc_누적빈도!AC:AC,$A7-기준500회_후보!$B$1)</f>
        <v>71</v>
      </c>
      <c r="AD7">
        <f>INDEX(_calc_누적빈도!AD:AD,$A7)-INDEX(_calc_누적빈도!AD:AD,$A7-기준500회_후보!$B$1)</f>
        <v>65</v>
      </c>
      <c r="AE7">
        <f>INDEX(_calc_누적빈도!AE:AE,$A7)-INDEX(_calc_누적빈도!AE:AE,$A7-기준500회_후보!$B$1)</f>
        <v>71</v>
      </c>
      <c r="AF7">
        <f>INDEX(_calc_누적빈도!AF:AF,$A7)-INDEX(_calc_누적빈도!AF:AF,$A7-기준500회_후보!$B$1)</f>
        <v>71</v>
      </c>
      <c r="AG7">
        <f>INDEX(_calc_누적빈도!AG:AG,$A7)-INDEX(_calc_누적빈도!AG:AG,$A7-기준500회_후보!$B$1)</f>
        <v>58</v>
      </c>
      <c r="AH7">
        <f>INDEX(_calc_누적빈도!AH:AH,$A7)-INDEX(_calc_누적빈도!AH:AH,$A7-기준500회_후보!$B$1)</f>
        <v>72</v>
      </c>
      <c r="AI7">
        <f>INDEX(_calc_누적빈도!AI:AI,$A7)-INDEX(_calc_누적빈도!AI:AI,$A7-기준500회_후보!$B$1)</f>
        <v>73</v>
      </c>
      <c r="AJ7">
        <f>INDEX(_calc_누적빈도!AJ:AJ,$A7)-INDEX(_calc_누적빈도!AJ:AJ,$A7-기준500회_후보!$B$1)</f>
        <v>70</v>
      </c>
      <c r="AK7">
        <f>INDEX(_calc_누적빈도!AK:AK,$A7)-INDEX(_calc_누적빈도!AK:AK,$A7-기준500회_후보!$B$1)</f>
        <v>68</v>
      </c>
      <c r="AL7">
        <f>INDEX(_calc_누적빈도!AL:AL,$A7)-INDEX(_calc_누적빈도!AL:AL,$A7-기준500회_후보!$B$1)</f>
        <v>64</v>
      </c>
      <c r="AM7">
        <f>INDEX(_calc_누적빈도!AM:AM,$A7)-INDEX(_calc_누적빈도!AM:AM,$A7-기준500회_후보!$B$1)</f>
        <v>79</v>
      </c>
      <c r="AN7">
        <f>INDEX(_calc_누적빈도!AN:AN,$A7)-INDEX(_calc_누적빈도!AN:AN,$A7-기준500회_후보!$B$1)</f>
        <v>69</v>
      </c>
      <c r="AO7">
        <f>INDEX(_calc_누적빈도!AO:AO,$A7)-INDEX(_calc_누적빈도!AO:AO,$A7-기준500회_후보!$B$1)</f>
        <v>59</v>
      </c>
      <c r="AP7">
        <f>INDEX(_calc_누적빈도!AP:AP,$A7)-INDEX(_calc_누적빈도!AP:AP,$A7-기준500회_후보!$B$1)</f>
        <v>61</v>
      </c>
      <c r="AQ7">
        <f>INDEX(_calc_누적빈도!AQ:AQ,$A7)-INDEX(_calc_누적빈도!AQ:AQ,$A7-기준500회_후보!$B$1)</f>
        <v>69</v>
      </c>
      <c r="AR7">
        <f>INDEX(_calc_누적빈도!AR:AR,$A7)-INDEX(_calc_누적빈도!AR:AR,$A7-기준500회_후보!$B$1)</f>
        <v>63</v>
      </c>
      <c r="AS7">
        <f>INDEX(_calc_누적빈도!AS:AS,$A7)-INDEX(_calc_누적빈도!AS:AS,$A7-기준500회_후보!$B$1)</f>
        <v>64</v>
      </c>
      <c r="AT7">
        <f>INDEX(_calc_누적빈도!AT:AT,$A7)-INDEX(_calc_누적빈도!AT:AT,$A7-기준500회_후보!$B$1)</f>
        <v>75</v>
      </c>
      <c r="AU7">
        <f>(RANK(_calc_라운드기준!B7,_calc_라운드기준!$B7:$AT7,0)+COUNTIFS(_calc_라운드기준!$B7:$AT7,_calc_라운드기준!B7,$B$1:$AT$1,"&lt;"&amp;1))-(RANK(B7,$B7:$AT7,0)+COUNTIFS($B7:$AT7,B7,$B$1:$AT$1,"&lt;"&amp;1))</f>
        <v>-31</v>
      </c>
      <c r="AV7">
        <f>(RANK(_calc_라운드기준!C7,_calc_라운드기준!$B7:$AT7,0)+COUNTIFS(_calc_라운드기준!$B7:$AT7,_calc_라운드기준!C7,$B$1:$AT$1,"&lt;"&amp;2))-(RANK(C7,$B7:$AT7,0)+COUNTIFS($B7:$AT7,C7,$B$1:$AT$1,"&lt;"&amp;2))</f>
        <v>-14</v>
      </c>
      <c r="AW7">
        <f>(RANK(_calc_라운드기준!D7,_calc_라운드기준!$B7:$AT7,0)+COUNTIFS(_calc_라운드기준!$B7:$AT7,_calc_라운드기준!D7,$B$1:$AT$1,"&lt;"&amp;3))-(RANK(D7,$B7:$AT7,0)+COUNTIFS($B7:$AT7,D7,$B$1:$AT$1,"&lt;"&amp;3))</f>
        <v>7</v>
      </c>
      <c r="AX7">
        <f>(RANK(_calc_라운드기준!E7,_calc_라운드기준!$B7:$AT7,0)+COUNTIFS(_calc_라운드기준!$B7:$AT7,_calc_라운드기준!E7,$B$1:$AT$1,"&lt;"&amp;4))-(RANK(E7,$B7:$AT7,0)+COUNTIFS($B7:$AT7,E7,$B$1:$AT$1,"&lt;"&amp;4))</f>
        <v>-16</v>
      </c>
      <c r="AY7">
        <f>(RANK(_calc_라운드기준!F7,_calc_라운드기준!$B7:$AT7,0)+COUNTIFS(_calc_라운드기준!$B7:$AT7,_calc_라운드기준!F7,$B$1:$AT$1,"&lt;"&amp;5))-(RANK(F7,$B7:$AT7,0)+COUNTIFS($B7:$AT7,F7,$B$1:$AT$1,"&lt;"&amp;5))</f>
        <v>-4</v>
      </c>
      <c r="AZ7">
        <f>(RANK(_calc_라운드기준!G7,_calc_라운드기준!$B7:$AT7,0)+COUNTIFS(_calc_라운드기준!$B7:$AT7,_calc_라운드기준!G7,$B$1:$AT$1,"&lt;"&amp;6))-(RANK(G7,$B7:$AT7,0)+COUNTIFS($B7:$AT7,G7,$B$1:$AT$1,"&lt;"&amp;6))</f>
        <v>17</v>
      </c>
      <c r="BA7">
        <f>(RANK(_calc_라운드기준!H7,_calc_라운드기준!$B7:$AT7,0)+COUNTIFS(_calc_라운드기준!$B7:$AT7,_calc_라운드기준!H7,$B$1:$AT$1,"&lt;"&amp;7))-(RANK(H7,$B7:$AT7,0)+COUNTIFS($B7:$AT7,H7,$B$1:$AT$1,"&lt;"&amp;7))</f>
        <v>9</v>
      </c>
      <c r="BB7">
        <f>(RANK(_calc_라운드기준!I7,_calc_라운드기준!$B7:$AT7,0)+COUNTIFS(_calc_라운드기준!$B7:$AT7,_calc_라운드기준!I7,$B$1:$AT$1,"&lt;"&amp;8))-(RANK(I7,$B7:$AT7,0)+COUNTIFS($B7:$AT7,I7,$B$1:$AT$1,"&lt;"&amp;8))</f>
        <v>-15</v>
      </c>
      <c r="BC7">
        <f>(RANK(_calc_라운드기준!J7,_calc_라운드기준!$B7:$AT7,0)+COUNTIFS(_calc_라운드기준!$B7:$AT7,_calc_라운드기준!J7,$B$1:$AT$1,"&lt;"&amp;9))-(RANK(J7,$B7:$AT7,0)+COUNTIFS($B7:$AT7,J7,$B$1:$AT$1,"&lt;"&amp;9))</f>
        <v>-20</v>
      </c>
      <c r="BD7">
        <f>(RANK(_calc_라운드기준!K7,_calc_라운드기준!$B7:$AT7,0)+COUNTIFS(_calc_라운드기준!$B7:$AT7,_calc_라운드기준!K7,$B$1:$AT$1,"&lt;"&amp;10))-(RANK(K7,$B7:$AT7,0)+COUNTIFS($B7:$AT7,K7,$B$1:$AT$1,"&lt;"&amp;10))</f>
        <v>-5</v>
      </c>
      <c r="BE7">
        <f>(RANK(_calc_라운드기준!L7,_calc_라운드기준!$B7:$AT7,0)+COUNTIFS(_calc_라운드기준!$B7:$AT7,_calc_라운드기준!L7,$B$1:$AT$1,"&lt;"&amp;11))-(RANK(L7,$B7:$AT7,0)+COUNTIFS($B7:$AT7,L7,$B$1:$AT$1,"&lt;"&amp;11))</f>
        <v>11</v>
      </c>
      <c r="BF7">
        <f>(RANK(_calc_라운드기준!M7,_calc_라운드기준!$B7:$AT7,0)+COUNTIFS(_calc_라운드기준!$B7:$AT7,_calc_라운드기준!M7,$B$1:$AT$1,"&lt;"&amp;12))-(RANK(M7,$B7:$AT7,0)+COUNTIFS($B7:$AT7,M7,$B$1:$AT$1,"&lt;"&amp;12))</f>
        <v>29</v>
      </c>
      <c r="BG7">
        <f>(RANK(_calc_라운드기준!N7,_calc_라운드기준!$B7:$AT7,0)+COUNTIFS(_calc_라운드기준!$B7:$AT7,_calc_라운드기준!N7,$B$1:$AT$1,"&lt;"&amp;13))-(RANK(N7,$B7:$AT7,0)+COUNTIFS($B7:$AT7,N7,$B$1:$AT$1,"&lt;"&amp;13))</f>
        <v>7</v>
      </c>
      <c r="BH7">
        <f>(RANK(_calc_라운드기준!O7,_calc_라운드기준!$B7:$AT7,0)+COUNTIFS(_calc_라운드기준!$B7:$AT7,_calc_라운드기준!O7,$B$1:$AT$1,"&lt;"&amp;14))-(RANK(O7,$B7:$AT7,0)+COUNTIFS($B7:$AT7,O7,$B$1:$AT$1,"&lt;"&amp;14))</f>
        <v>22</v>
      </c>
      <c r="BI7">
        <f>(RANK(_calc_라운드기준!P7,_calc_라운드기준!$B7:$AT7,0)+COUNTIFS(_calc_라운드기준!$B7:$AT7,_calc_라운드기준!P7,$B$1:$AT$1,"&lt;"&amp;15))-(RANK(P7,$B7:$AT7,0)+COUNTIFS($B7:$AT7,P7,$B$1:$AT$1,"&lt;"&amp;15))</f>
        <v>-15</v>
      </c>
      <c r="BJ7">
        <f>(RANK(_calc_라운드기준!Q7,_calc_라운드기준!$B7:$AT7,0)+COUNTIFS(_calc_라운드기준!$B7:$AT7,_calc_라운드기준!Q7,$B$1:$AT$1,"&lt;"&amp;16))-(RANK(Q7,$B7:$AT7,0)+COUNTIFS($B7:$AT7,Q7,$B$1:$AT$1,"&lt;"&amp;16))</f>
        <v>5</v>
      </c>
      <c r="BK7">
        <f>(RANK(_calc_라운드기준!R7,_calc_라운드기준!$B7:$AT7,0)+COUNTIFS(_calc_라운드기준!$B7:$AT7,_calc_라운드기준!R7,$B$1:$AT$1,"&lt;"&amp;17))-(RANK(R7,$B7:$AT7,0)+COUNTIFS($B7:$AT7,R7,$B$1:$AT$1,"&lt;"&amp;17))</f>
        <v>11</v>
      </c>
      <c r="BL7">
        <f>(RANK(_calc_라운드기준!S7,_calc_라운드기준!$B7:$AT7,0)+COUNTIFS(_calc_라운드기준!$B7:$AT7,_calc_라운드기준!S7,$B$1:$AT$1,"&lt;"&amp;18))-(RANK(S7,$B7:$AT7,0)+COUNTIFS($B7:$AT7,S7,$B$1:$AT$1,"&lt;"&amp;18))</f>
        <v>7</v>
      </c>
      <c r="BM7">
        <f>(RANK(_calc_라운드기준!T7,_calc_라운드기준!$B7:$AT7,0)+COUNTIFS(_calc_라운드기준!$B7:$AT7,_calc_라운드기준!T7,$B$1:$AT$1,"&lt;"&amp;19))-(RANK(T7,$B7:$AT7,0)+COUNTIFS($B7:$AT7,T7,$B$1:$AT$1,"&lt;"&amp;19))</f>
        <v>-2</v>
      </c>
      <c r="BN7">
        <f>(RANK(_calc_라운드기준!U7,_calc_라운드기준!$B7:$AT7,0)+COUNTIFS(_calc_라운드기준!$B7:$AT7,_calc_라운드기준!U7,$B$1:$AT$1,"&lt;"&amp;20))-(RANK(U7,$B7:$AT7,0)+COUNTIFS($B7:$AT7,U7,$B$1:$AT$1,"&lt;"&amp;20))</f>
        <v>-28</v>
      </c>
      <c r="BO7">
        <f>(RANK(_calc_라운드기준!V7,_calc_라운드기준!$B7:$AT7,0)+COUNTIFS(_calc_라운드기준!$B7:$AT7,_calc_라운드기준!V7,$B$1:$AT$1,"&lt;"&amp;21))-(RANK(V7,$B7:$AT7,0)+COUNTIFS($B7:$AT7,V7,$B$1:$AT$1,"&lt;"&amp;21))</f>
        <v>36</v>
      </c>
      <c r="BP7">
        <f>(RANK(_calc_라운드기준!W7,_calc_라운드기준!$B7:$AT7,0)+COUNTIFS(_calc_라운드기준!$B7:$AT7,_calc_라운드기준!W7,$B$1:$AT$1,"&lt;"&amp;22))-(RANK(W7,$B7:$AT7,0)+COUNTIFS($B7:$AT7,W7,$B$1:$AT$1,"&lt;"&amp;22))</f>
        <v>8</v>
      </c>
      <c r="BQ7">
        <f>(RANK(_calc_라운드기준!X7,_calc_라운드기준!$B7:$AT7,0)+COUNTIFS(_calc_라운드기준!$B7:$AT7,_calc_라운드기준!X7,$B$1:$AT$1,"&lt;"&amp;23))-(RANK(X7,$B7:$AT7,0)+COUNTIFS($B7:$AT7,X7,$B$1:$AT$1,"&lt;"&amp;23))</f>
        <v>-9</v>
      </c>
      <c r="BR7">
        <f>(RANK(_calc_라운드기준!Y7,_calc_라운드기준!$B7:$AT7,0)+COUNTIFS(_calc_라운드기준!$B7:$AT7,_calc_라운드기준!Y7,$B$1:$AT$1,"&lt;"&amp;24))-(RANK(Y7,$B7:$AT7,0)+COUNTIFS($B7:$AT7,Y7,$B$1:$AT$1,"&lt;"&amp;24))</f>
        <v>-9</v>
      </c>
      <c r="BS7">
        <f>(RANK(_calc_라운드기준!Z7,_calc_라운드기준!$B7:$AT7,0)+COUNTIFS(_calc_라운드기준!$B7:$AT7,_calc_라운드기준!Z7,$B$1:$AT$1,"&lt;"&amp;25))-(RANK(Z7,$B7:$AT7,0)+COUNTIFS($B7:$AT7,Z7,$B$1:$AT$1,"&lt;"&amp;25))</f>
        <v>-12</v>
      </c>
      <c r="BT7">
        <f>(RANK(_calc_라운드기준!AA7,_calc_라운드기준!$B7:$AT7,0)+COUNTIFS(_calc_라운드기준!$B7:$AT7,_calc_라운드기준!AA7,$B$1:$AT$1,"&lt;"&amp;26))-(RANK(AA7,$B7:$AT7,0)+COUNTIFS($B7:$AT7,AA7,$B$1:$AT$1,"&lt;"&amp;26))</f>
        <v>9</v>
      </c>
      <c r="BU7">
        <f>(RANK(_calc_라운드기준!AB7,_calc_라운드기준!$B7:$AT7,0)+COUNTIFS(_calc_라운드기준!$B7:$AT7,_calc_라운드기준!AB7,$B$1:$AT$1,"&lt;"&amp;27))-(RANK(AB7,$B7:$AT7,0)+COUNTIFS($B7:$AT7,AB7,$B$1:$AT$1,"&lt;"&amp;27))</f>
        <v>-23</v>
      </c>
      <c r="BV7">
        <f>(RANK(_calc_라운드기준!AC7,_calc_라운드기준!$B7:$AT7,0)+COUNTIFS(_calc_라운드기준!$B7:$AT7,_calc_라운드기준!AC7,$B$1:$AT$1,"&lt;"&amp;28))-(RANK(AC7,$B7:$AT7,0)+COUNTIFS($B7:$AT7,AC7,$B$1:$AT$1,"&lt;"&amp;28))</f>
        <v>-8</v>
      </c>
      <c r="BW7">
        <f>(RANK(_calc_라운드기준!AD7,_calc_라운드기준!$B7:$AT7,0)+COUNTIFS(_calc_라운드기준!$B7:$AT7,_calc_라운드기준!AD7,$B$1:$AT$1,"&lt;"&amp;29))-(RANK(AD7,$B7:$AT7,0)+COUNTIFS($B7:$AT7,AD7,$B$1:$AT$1,"&lt;"&amp;29))</f>
        <v>-11</v>
      </c>
      <c r="BX7">
        <f>(RANK(_calc_라운드기준!AE7,_calc_라운드기준!$B7:$AT7,0)+COUNTIFS(_calc_라운드기준!$B7:$AT7,_calc_라운드기준!AE7,$B$1:$AT$1,"&lt;"&amp;30))-(RANK(AE7,$B7:$AT7,0)+COUNTIFS($B7:$AT7,AE7,$B$1:$AT$1,"&lt;"&amp;30))</f>
        <v>2</v>
      </c>
      <c r="BY7">
        <f>(RANK(_calc_라운드기준!AF7,_calc_라운드기준!$B7:$AT7,0)+COUNTIFS(_calc_라운드기준!$B7:$AT7,_calc_라운드기준!AF7,$B$1:$AT$1,"&lt;"&amp;31))-(RANK(AF7,$B7:$AT7,0)+COUNTIFS($B7:$AT7,AF7,$B$1:$AT$1,"&lt;"&amp;31))</f>
        <v>-9</v>
      </c>
      <c r="BZ7">
        <f>(RANK(_calc_라운드기준!AG7,_calc_라운드기준!$B7:$AT7,0)+COUNTIFS(_calc_라운드기준!$B7:$AT7,_calc_라운드기준!AG7,$B$1:$AT$1,"&lt;"&amp;32))-(RANK(AG7,$B7:$AT7,0)+COUNTIFS($B7:$AT7,AG7,$B$1:$AT$1,"&lt;"&amp;32))</f>
        <v>-5</v>
      </c>
      <c r="CA7">
        <f>(RANK(_calc_라운드기준!AH7,_calc_라운드기준!$B7:$AT7,0)+COUNTIFS(_calc_라운드기준!$B7:$AT7,_calc_라운드기준!AH7,$B$1:$AT$1,"&lt;"&amp;33))-(RANK(AH7,$B7:$AT7,0)+COUNTIFS($B7:$AT7,AH7,$B$1:$AT$1,"&lt;"&amp;33))</f>
        <v>23</v>
      </c>
      <c r="CB7">
        <f>(RANK(_calc_라운드기준!AI7,_calc_라운드기준!$B7:$AT7,0)+COUNTIFS(_calc_라운드기준!$B7:$AT7,_calc_라운드기준!AI7,$B$1:$AT$1,"&lt;"&amp;34))-(RANK(AI7,$B7:$AT7,0)+COUNTIFS($B7:$AT7,AI7,$B$1:$AT$1,"&lt;"&amp;34))</f>
        <v>26</v>
      </c>
      <c r="CC7">
        <f>(RANK(_calc_라운드기준!AJ7,_calc_라운드기준!$B7:$AT7,0)+COUNTIFS(_calc_라운드기준!$B7:$AT7,_calc_라운드기준!AJ7,$B$1:$AT$1,"&lt;"&amp;35))-(RANK(AJ7,$B7:$AT7,0)+COUNTIFS($B7:$AT7,AJ7,$B$1:$AT$1,"&lt;"&amp;35))</f>
        <v>0</v>
      </c>
      <c r="CD7">
        <f>(RANK(_calc_라운드기준!AK7,_calc_라운드기준!$B7:$AT7,0)+COUNTIFS(_calc_라운드기준!$B7:$AT7,_calc_라운드기준!AK7,$B$1:$AT$1,"&lt;"&amp;36))-(RANK(AK7,$B7:$AT7,0)+COUNTIFS($B7:$AT7,AK7,$B$1:$AT$1,"&lt;"&amp;36))</f>
        <v>-4</v>
      </c>
      <c r="CE7">
        <f>(RANK(_calc_라운드기준!AL7,_calc_라운드기준!$B7:$AT7,0)+COUNTIFS(_calc_라운드기준!$B7:$AT7,_calc_라운드기준!AL7,$B$1:$AT$1,"&lt;"&amp;37))-(RANK(AL7,$B7:$AT7,0)+COUNTIFS($B7:$AT7,AL7,$B$1:$AT$1,"&lt;"&amp;37))</f>
        <v>-10</v>
      </c>
      <c r="CF7">
        <f>(RANK(_calc_라운드기준!AM7,_calc_라운드기준!$B7:$AT7,0)+COUNTIFS(_calc_라운드기준!$B7:$AT7,_calc_라운드기준!AM7,$B$1:$AT$1,"&lt;"&amp;38))-(RANK(AM7,$B7:$AT7,0)+COUNTIFS($B7:$AT7,AM7,$B$1:$AT$1,"&lt;"&amp;38))</f>
        <v>1</v>
      </c>
      <c r="CG7">
        <f>(RANK(_calc_라운드기준!AN7,_calc_라운드기준!$B7:$AT7,0)+COUNTIFS(_calc_라운드기준!$B7:$AT7,_calc_라운드기준!AN7,$B$1:$AT$1,"&lt;"&amp;39))-(RANK(AN7,$B7:$AT7,0)+COUNTIFS($B7:$AT7,AN7,$B$1:$AT$1,"&lt;"&amp;39))</f>
        <v>0</v>
      </c>
      <c r="CH7">
        <f>(RANK(_calc_라운드기준!AO7,_calc_라운드기준!$B7:$AT7,0)+COUNTIFS(_calc_라운드기준!$B7:$AT7,_calc_라운드기준!AO7,$B$1:$AT$1,"&lt;"&amp;40))-(RANK(AO7,$B7:$AT7,0)+COUNTIFS($B7:$AT7,AO7,$B$1:$AT$1,"&lt;"&amp;40))</f>
        <v>0</v>
      </c>
      <c r="CI7">
        <f>(RANK(_calc_라운드기준!AP7,_calc_라운드기준!$B7:$AT7,0)+COUNTIFS(_calc_라운드기준!$B7:$AT7,_calc_라운드기준!AP7,$B$1:$AT$1,"&lt;"&amp;41))-(RANK(AP7,$B7:$AT7,0)+COUNTIFS($B7:$AT7,AP7,$B$1:$AT$1,"&lt;"&amp;41))</f>
        <v>-15</v>
      </c>
      <c r="CJ7">
        <f>(RANK(_calc_라운드기준!AQ7,_calc_라운드기준!$B7:$AT7,0)+COUNTIFS(_calc_라운드기준!$B7:$AT7,_calc_라운드기준!AQ7,$B$1:$AT$1,"&lt;"&amp;42))-(RANK(AQ7,$B7:$AT7,0)+COUNTIFS($B7:$AT7,AQ7,$B$1:$AT$1,"&lt;"&amp;42))</f>
        <v>1</v>
      </c>
      <c r="CK7">
        <f>(RANK(_calc_라운드기준!AR7,_calc_라운드기준!$B7:$AT7,0)+COUNTIFS(_calc_라운드기준!$B7:$AT7,_calc_라운드기준!AR7,$B$1:$AT$1,"&lt;"&amp;43))-(RANK(AR7,$B7:$AT7,0)+COUNTIFS($B7:$AT7,AR7,$B$1:$AT$1,"&lt;"&amp;43))</f>
        <v>11</v>
      </c>
      <c r="CL7">
        <f>(RANK(_calc_라운드기준!AS7,_calc_라운드기준!$B7:$AT7,0)+COUNTIFS(_calc_라운드기준!$B7:$AT7,_calc_라운드기준!AS7,$B$1:$AT$1,"&lt;"&amp;44))-(RANK(AS7,$B7:$AT7,0)+COUNTIFS($B7:$AT7,AS7,$B$1:$AT$1,"&lt;"&amp;44))</f>
        <v>8</v>
      </c>
      <c r="CM7">
        <f>(RANK(_calc_라운드기준!AT7,_calc_라운드기준!$B7:$AT7,0)+COUNTIFS(_calc_라운드기준!$B7:$AT7,_calc_라운드기준!AT7,$B$1:$AT$1,"&lt;"&amp;45))-(RANK(AT7,$B7:$AT7,0)+COUNTIFS($B7:$AT7,AT7,$B$1:$AT$1,"&lt;"&amp;45))</f>
        <v>15</v>
      </c>
      <c r="CN7">
        <f t="shared" si="0"/>
        <v>45</v>
      </c>
      <c r="CO7">
        <f t="shared" si="1"/>
        <v>37</v>
      </c>
      <c r="CP7">
        <f t="shared" si="2"/>
        <v>15</v>
      </c>
      <c r="CQ7">
        <f t="shared" si="3"/>
        <v>41</v>
      </c>
      <c r="CR7">
        <f t="shared" si="4"/>
        <v>26</v>
      </c>
      <c r="CS7">
        <f t="shared" si="5"/>
        <v>6</v>
      </c>
      <c r="CT7">
        <f t="shared" si="6"/>
        <v>11</v>
      </c>
      <c r="CU7">
        <f t="shared" si="7"/>
        <v>38</v>
      </c>
      <c r="CV7">
        <f t="shared" si="8"/>
        <v>42</v>
      </c>
      <c r="CW7">
        <f t="shared" si="9"/>
        <v>28</v>
      </c>
      <c r="CX7">
        <f t="shared" si="10"/>
        <v>8</v>
      </c>
      <c r="CY7">
        <f t="shared" si="11"/>
        <v>2</v>
      </c>
      <c r="CZ7">
        <f t="shared" si="12"/>
        <v>16</v>
      </c>
      <c r="DA7">
        <f t="shared" si="13"/>
        <v>5</v>
      </c>
      <c r="DB7">
        <f t="shared" si="14"/>
        <v>39</v>
      </c>
      <c r="DC7">
        <f t="shared" si="15"/>
        <v>18</v>
      </c>
      <c r="DD7">
        <f t="shared" si="16"/>
        <v>9</v>
      </c>
      <c r="DE7">
        <f t="shared" si="17"/>
        <v>17</v>
      </c>
      <c r="DF7">
        <f t="shared" si="18"/>
        <v>25</v>
      </c>
      <c r="DG7">
        <f t="shared" si="19"/>
        <v>44</v>
      </c>
      <c r="DH7">
        <f t="shared" si="20"/>
        <v>1</v>
      </c>
      <c r="DI7">
        <f t="shared" si="21"/>
        <v>13</v>
      </c>
      <c r="DJ7">
        <f t="shared" si="22"/>
        <v>31</v>
      </c>
      <c r="DK7">
        <f t="shared" si="23"/>
        <v>32</v>
      </c>
      <c r="DL7">
        <f t="shared" si="24"/>
        <v>36</v>
      </c>
      <c r="DM7">
        <f t="shared" si="25"/>
        <v>12</v>
      </c>
      <c r="DN7">
        <f t="shared" si="26"/>
        <v>43</v>
      </c>
      <c r="DO7">
        <f t="shared" si="27"/>
        <v>30</v>
      </c>
      <c r="DP7">
        <f t="shared" si="28"/>
        <v>35</v>
      </c>
      <c r="DQ7">
        <f t="shared" si="29"/>
        <v>19</v>
      </c>
      <c r="DR7">
        <f t="shared" si="30"/>
        <v>33</v>
      </c>
      <c r="DS7">
        <f t="shared" si="31"/>
        <v>29</v>
      </c>
      <c r="DT7">
        <f t="shared" si="32"/>
        <v>4</v>
      </c>
      <c r="DU7">
        <f t="shared" si="33"/>
        <v>3</v>
      </c>
      <c r="DV7">
        <f t="shared" si="34"/>
        <v>22</v>
      </c>
      <c r="DW7">
        <f t="shared" si="35"/>
        <v>27</v>
      </c>
      <c r="DX7">
        <f t="shared" si="36"/>
        <v>34</v>
      </c>
      <c r="DY7">
        <f t="shared" si="37"/>
        <v>20</v>
      </c>
      <c r="DZ7">
        <f t="shared" si="38"/>
        <v>23</v>
      </c>
      <c r="EA7">
        <f t="shared" si="39"/>
        <v>24</v>
      </c>
      <c r="EB7">
        <f t="shared" si="40"/>
        <v>40</v>
      </c>
      <c r="EC7">
        <f t="shared" si="41"/>
        <v>21</v>
      </c>
      <c r="ED7">
        <f t="shared" si="42"/>
        <v>10</v>
      </c>
      <c r="EE7">
        <f t="shared" si="43"/>
        <v>14</v>
      </c>
      <c r="EF7">
        <f t="shared" si="44"/>
        <v>7</v>
      </c>
    </row>
    <row r="8" spans="1:136" ht="16.5" customHeight="1">
      <c r="A8">
        <f>_calc_라운드기준!A8</f>
        <v>1238</v>
      </c>
      <c r="B8">
        <f>INDEX(_calc_누적빈도!B:B,$A8)-INDEX(_calc_누적빈도!B:B,$A8-기준500회_후보!$B$1)</f>
        <v>61</v>
      </c>
      <c r="C8">
        <f>INDEX(_calc_누적빈도!C:C,$A8)-INDEX(_calc_누적빈도!C:C,$A8-기준500회_후보!$B$1)</f>
        <v>57</v>
      </c>
      <c r="D8">
        <f>INDEX(_calc_누적빈도!D:D,$A8)-INDEX(_calc_누적빈도!D:D,$A8-기준500회_후보!$B$1)</f>
        <v>76</v>
      </c>
      <c r="E8">
        <f>INDEX(_calc_누적빈도!E:E,$A8)-INDEX(_calc_누적빈도!E:E,$A8-기준500회_후보!$B$1)</f>
        <v>56</v>
      </c>
      <c r="F8">
        <f>INDEX(_calc_누적빈도!F:F,$A8)-INDEX(_calc_누적빈도!F:F,$A8-기준500회_후보!$B$1)</f>
        <v>49</v>
      </c>
      <c r="G8">
        <f>INDEX(_calc_누적빈도!G:G,$A8)-INDEX(_calc_누적빈도!G:G,$A8-기준500회_후보!$B$1)</f>
        <v>74</v>
      </c>
      <c r="H8">
        <f>INDEX(_calc_누적빈도!H:H,$A8)-INDEX(_calc_누적빈도!H:H,$A8-기준500회_후보!$B$1)</f>
        <v>69</v>
      </c>
      <c r="I8">
        <f>INDEX(_calc_누적빈도!I:I,$A8)-INDEX(_calc_누적빈도!I:I,$A8-기준500회_후보!$B$1)</f>
        <v>54</v>
      </c>
      <c r="J8">
        <f>INDEX(_calc_누적빈도!J:J,$A8)-INDEX(_calc_누적빈도!J:J,$A8-기준500회_후보!$B$1)</f>
        <v>64</v>
      </c>
      <c r="K8">
        <f>INDEX(_calc_누적빈도!K:K,$A8)-INDEX(_calc_누적빈도!K:K,$A8-기준500회_후보!$B$1)</f>
        <v>62</v>
      </c>
      <c r="L8">
        <f>INDEX(_calc_누적빈도!L:L,$A8)-INDEX(_calc_누적빈도!L:L,$A8-기준500회_후보!$B$1)</f>
        <v>63</v>
      </c>
      <c r="M8">
        <f>INDEX(_calc_누적빈도!M:M,$A8)-INDEX(_calc_누적빈도!M:M,$A8-기준500회_후보!$B$1)</f>
        <v>86</v>
      </c>
      <c r="N8">
        <f>INDEX(_calc_누적빈도!N:N,$A8)-INDEX(_calc_누적빈도!N:N,$A8-기준500회_후보!$B$1)</f>
        <v>75</v>
      </c>
      <c r="O8">
        <f>INDEX(_calc_누적빈도!O:O,$A8)-INDEX(_calc_누적빈도!O:O,$A8-기준500회_후보!$B$1)</f>
        <v>67</v>
      </c>
      <c r="P8">
        <f>INDEX(_calc_누적빈도!P:P,$A8)-INDEX(_calc_누적빈도!P:P,$A8-기준500회_후보!$B$1)</f>
        <v>70</v>
      </c>
      <c r="Q8">
        <f>INDEX(_calc_누적빈도!Q:Q,$A8)-INDEX(_calc_누적빈도!Q:Q,$A8-기준500회_후보!$B$1)</f>
        <v>78</v>
      </c>
      <c r="R8">
        <f>INDEX(_calc_누적빈도!R:R,$A8)-INDEX(_calc_누적빈도!R:R,$A8-기준500회_후보!$B$1)</f>
        <v>64</v>
      </c>
      <c r="S8">
        <f>INDEX(_calc_누적빈도!S:S,$A8)-INDEX(_calc_누적빈도!S:S,$A8-기준500회_후보!$B$1)</f>
        <v>75</v>
      </c>
      <c r="T8">
        <f>INDEX(_calc_누적빈도!T:T,$A8)-INDEX(_calc_누적빈도!T:T,$A8-기준500회_후보!$B$1)</f>
        <v>72</v>
      </c>
      <c r="U8">
        <f>INDEX(_calc_누적빈도!U:U,$A8)-INDEX(_calc_누적빈도!U:U,$A8-기준500회_후보!$B$1)</f>
        <v>55</v>
      </c>
      <c r="V8">
        <f>INDEX(_calc_누적빈도!V:V,$A8)-INDEX(_calc_누적빈도!V:V,$A8-기준500회_후보!$B$1)</f>
        <v>76</v>
      </c>
      <c r="W8">
        <f>INDEX(_calc_누적빈도!W:W,$A8)-INDEX(_calc_누적빈도!W:W,$A8-기준500회_후보!$B$1)</f>
        <v>63</v>
      </c>
      <c r="X8">
        <f>INDEX(_calc_누적빈도!X:X,$A8)-INDEX(_calc_누적빈도!X:X,$A8-기준500회_후보!$B$1)</f>
        <v>58</v>
      </c>
      <c r="Y8">
        <f>INDEX(_calc_누적빈도!Y:Y,$A8)-INDEX(_calc_누적빈도!Y:Y,$A8-기준500회_후보!$B$1)</f>
        <v>69</v>
      </c>
      <c r="Z8">
        <f>INDEX(_calc_누적빈도!Z:Z,$A8)-INDEX(_calc_누적빈도!Z:Z,$A8-기준500회_후보!$B$1)</f>
        <v>53</v>
      </c>
      <c r="AA8">
        <f>INDEX(_calc_누적빈도!AA:AA,$A8)-INDEX(_calc_누적빈도!AA:AA,$A8-기준500회_후보!$B$1)</f>
        <v>65</v>
      </c>
      <c r="AB8">
        <f>INDEX(_calc_누적빈도!AB:AB,$A8)-INDEX(_calc_누적빈도!AB:AB,$A8-기준500회_후보!$B$1)</f>
        <v>66</v>
      </c>
      <c r="AC8">
        <f>INDEX(_calc_누적빈도!AC:AC,$A8)-INDEX(_calc_누적빈도!AC:AC,$A8-기준500회_후보!$B$1)</f>
        <v>72</v>
      </c>
      <c r="AD8">
        <f>INDEX(_calc_누적빈도!AD:AD,$A8)-INDEX(_calc_누적빈도!AD:AD,$A8-기준500회_후보!$B$1)</f>
        <v>65</v>
      </c>
      <c r="AE8">
        <f>INDEX(_calc_누적빈도!AE:AE,$A8)-INDEX(_calc_누적빈도!AE:AE,$A8-기준500회_후보!$B$1)</f>
        <v>71</v>
      </c>
      <c r="AF8">
        <f>INDEX(_calc_누적빈도!AF:AF,$A8)-INDEX(_calc_누적빈도!AF:AF,$A8-기준500회_후보!$B$1)</f>
        <v>71</v>
      </c>
      <c r="AG8">
        <f>INDEX(_calc_누적빈도!AG:AG,$A8)-INDEX(_calc_누적빈도!AG:AG,$A8-기준500회_후보!$B$1)</f>
        <v>57</v>
      </c>
      <c r="AH8">
        <f>INDEX(_calc_누적빈도!AH:AH,$A8)-INDEX(_calc_누적빈도!AH:AH,$A8-기준500회_후보!$B$1)</f>
        <v>72</v>
      </c>
      <c r="AI8">
        <f>INDEX(_calc_누적빈도!AI:AI,$A8)-INDEX(_calc_누적빈도!AI:AI,$A8-기준500회_후보!$B$1)</f>
        <v>73</v>
      </c>
      <c r="AJ8">
        <f>INDEX(_calc_누적빈도!AJ:AJ,$A8)-INDEX(_calc_누적빈도!AJ:AJ,$A8-기준500회_후보!$B$1)</f>
        <v>70</v>
      </c>
      <c r="AK8">
        <f>INDEX(_calc_누적빈도!AK:AK,$A8)-INDEX(_calc_누적빈도!AK:AK,$A8-기준500회_후보!$B$1)</f>
        <v>68</v>
      </c>
      <c r="AL8">
        <f>INDEX(_calc_누적빈도!AL:AL,$A8)-INDEX(_calc_누적빈도!AL:AL,$A8-기준500회_후보!$B$1)</f>
        <v>64</v>
      </c>
      <c r="AM8">
        <f>INDEX(_calc_누적빈도!AM:AM,$A8)-INDEX(_calc_누적빈도!AM:AM,$A8-기준500회_후보!$B$1)</f>
        <v>79</v>
      </c>
      <c r="AN8">
        <f>INDEX(_calc_누적빈도!AN:AN,$A8)-INDEX(_calc_누적빈도!AN:AN,$A8-기준500회_후보!$B$1)</f>
        <v>69</v>
      </c>
      <c r="AO8">
        <f>INDEX(_calc_누적빈도!AO:AO,$A8)-INDEX(_calc_누적빈도!AO:AO,$A8-기준500회_후보!$B$1)</f>
        <v>59</v>
      </c>
      <c r="AP8">
        <f>INDEX(_calc_누적빈도!AP:AP,$A8)-INDEX(_calc_누적빈도!AP:AP,$A8-기준500회_후보!$B$1)</f>
        <v>61</v>
      </c>
      <c r="AQ8">
        <f>INDEX(_calc_누적빈도!AQ:AQ,$A8)-INDEX(_calc_누적빈도!AQ:AQ,$A8-기준500회_후보!$B$1)</f>
        <v>69</v>
      </c>
      <c r="AR8">
        <f>INDEX(_calc_누적빈도!AR:AR,$A8)-INDEX(_calc_누적빈도!AR:AR,$A8-기준500회_후보!$B$1)</f>
        <v>64</v>
      </c>
      <c r="AS8">
        <f>INDEX(_calc_누적빈도!AS:AS,$A8)-INDEX(_calc_누적빈도!AS:AS,$A8-기준500회_후보!$B$1)</f>
        <v>64</v>
      </c>
      <c r="AT8">
        <f>INDEX(_calc_누적빈도!AT:AT,$A8)-INDEX(_calc_누적빈도!AT:AT,$A8-기준500회_후보!$B$1)</f>
        <v>75</v>
      </c>
      <c r="AU8">
        <f>(RANK(_calc_라운드기준!B8,_calc_라운드기준!$B8:$AT8,0)+COUNTIFS(_calc_라운드기준!$B8:$AT8,_calc_라운드기준!B8,$B$1:$AT$1,"&lt;"&amp;1))-(RANK(B8,$B8:$AT8,0)+COUNTIFS($B8:$AT8,B8,$B$1:$AT$1,"&lt;"&amp;1))</f>
        <v>-32</v>
      </c>
      <c r="AV8">
        <f>(RANK(_calc_라운드기준!C8,_calc_라운드기준!$B8:$AT8,0)+COUNTIFS(_calc_라운드기준!$B8:$AT8,_calc_라운드기준!C8,$B$1:$AT$1,"&lt;"&amp;2))-(RANK(C8,$B8:$AT8,0)+COUNTIFS($B8:$AT8,C8,$B$1:$AT$1,"&lt;"&amp;2))</f>
        <v>-1</v>
      </c>
      <c r="AW8">
        <f>(RANK(_calc_라운드기준!D8,_calc_라운드기준!$B8:$AT8,0)+COUNTIFS(_calc_라운드기준!$B8:$AT8,_calc_라운드기준!D8,$B$1:$AT$1,"&lt;"&amp;3))-(RANK(D8,$B8:$AT8,0)+COUNTIFS($B8:$AT8,D8,$B$1:$AT$1,"&lt;"&amp;3))</f>
        <v>4</v>
      </c>
      <c r="AX8">
        <f>(RANK(_calc_라운드기준!E8,_calc_라운드기준!$B8:$AT8,0)+COUNTIFS(_calc_라운드기준!$B8:$AT8,_calc_라운드기준!E8,$B$1:$AT$1,"&lt;"&amp;4))-(RANK(E8,$B8:$AT8,0)+COUNTIFS($B8:$AT8,E8,$B$1:$AT$1,"&lt;"&amp;4))</f>
        <v>-29</v>
      </c>
      <c r="AY8">
        <f>(RANK(_calc_라운드기준!F8,_calc_라운드기준!$B8:$AT8,0)+COUNTIFS(_calc_라운드기준!$B8:$AT8,_calc_라운드기준!F8,$B$1:$AT$1,"&lt;"&amp;5))-(RANK(F8,$B8:$AT8,0)+COUNTIFS($B8:$AT8,F8,$B$1:$AT$1,"&lt;"&amp;5))</f>
        <v>-4</v>
      </c>
      <c r="AZ8">
        <f>(RANK(_calc_라운드기준!G8,_calc_라운드기준!$B8:$AT8,0)+COUNTIFS(_calc_라운드기준!$B8:$AT8,_calc_라운드기준!G8,$B$1:$AT$1,"&lt;"&amp;6))-(RANK(G8,$B8:$AT8,0)+COUNTIFS($B8:$AT8,G8,$B$1:$AT$1,"&lt;"&amp;6))</f>
        <v>14</v>
      </c>
      <c r="BA8">
        <f>(RANK(_calc_라운드기준!H8,_calc_라운드기준!$B8:$AT8,0)+COUNTIFS(_calc_라운드기준!$B8:$AT8,_calc_라운드기준!H8,$B$1:$AT$1,"&lt;"&amp;7))-(RANK(H8,$B8:$AT8,0)+COUNTIFS($B8:$AT8,H8,$B$1:$AT$1,"&lt;"&amp;7))</f>
        <v>6</v>
      </c>
      <c r="BB8">
        <f>(RANK(_calc_라운드기준!I8,_calc_라운드기준!$B8:$AT8,0)+COUNTIFS(_calc_라운드기준!$B8:$AT8,_calc_라운드기준!I8,$B$1:$AT$1,"&lt;"&amp;8))-(RANK(I8,$B8:$AT8,0)+COUNTIFS($B8:$AT8,I8,$B$1:$AT$1,"&lt;"&amp;8))</f>
        <v>-18</v>
      </c>
      <c r="BC8">
        <f>(RANK(_calc_라운드기준!J8,_calc_라운드기준!$B8:$AT8,0)+COUNTIFS(_calc_라운드기준!$B8:$AT8,_calc_라운드기준!J8,$B$1:$AT$1,"&lt;"&amp;9))-(RANK(J8,$B8:$AT8,0)+COUNTIFS($B8:$AT8,J8,$B$1:$AT$1,"&lt;"&amp;9))</f>
        <v>-18</v>
      </c>
      <c r="BD8">
        <f>(RANK(_calc_라운드기준!K8,_calc_라운드기준!$B8:$AT8,0)+COUNTIFS(_calc_라운드기준!$B8:$AT8,_calc_라운드기준!K8,$B$1:$AT$1,"&lt;"&amp;10))-(RANK(K8,$B8:$AT8,0)+COUNTIFS($B8:$AT8,K8,$B$1:$AT$1,"&lt;"&amp;10))</f>
        <v>-8</v>
      </c>
      <c r="BE8">
        <f>(RANK(_calc_라운드기준!L8,_calc_라운드기준!$B8:$AT8,0)+COUNTIFS(_calc_라운드기준!$B8:$AT8,_calc_라운드기준!L8,$B$1:$AT$1,"&lt;"&amp;11))-(RANK(L8,$B8:$AT8,0)+COUNTIFS($B8:$AT8,L8,$B$1:$AT$1,"&lt;"&amp;11))</f>
        <v>10</v>
      </c>
      <c r="BF8">
        <f>(RANK(_calc_라운드기준!M8,_calc_라운드기준!$B8:$AT8,0)+COUNTIFS(_calc_라운드기준!$B8:$AT8,_calc_라운드기준!M8,$B$1:$AT$1,"&lt;"&amp;12))-(RANK(M8,$B8:$AT8,0)+COUNTIFS($B8:$AT8,M8,$B$1:$AT$1,"&lt;"&amp;12))</f>
        <v>12</v>
      </c>
      <c r="BG8">
        <f>(RANK(_calc_라운드기준!N8,_calc_라운드기준!$B8:$AT8,0)+COUNTIFS(_calc_라운드기준!$B8:$AT8,_calc_라운드기준!N8,$B$1:$AT$1,"&lt;"&amp;13))-(RANK(N8,$B8:$AT8,0)+COUNTIFS($B8:$AT8,N8,$B$1:$AT$1,"&lt;"&amp;13))</f>
        <v>21</v>
      </c>
      <c r="BH8">
        <f>(RANK(_calc_라운드기준!O8,_calc_라운드기준!$B8:$AT8,0)+COUNTIFS(_calc_라운드기준!$B8:$AT8,_calc_라운드기준!O8,$B$1:$AT$1,"&lt;"&amp;14))-(RANK(O8,$B8:$AT8,0)+COUNTIFS($B8:$AT8,O8,$B$1:$AT$1,"&lt;"&amp;14))</f>
        <v>22</v>
      </c>
      <c r="BI8">
        <f>(RANK(_calc_라운드기준!P8,_calc_라운드기준!$B8:$AT8,0)+COUNTIFS(_calc_라운드기준!$B8:$AT8,_calc_라운드기준!P8,$B$1:$AT$1,"&lt;"&amp;15))-(RANK(P8,$B8:$AT8,0)+COUNTIFS($B8:$AT8,P8,$B$1:$AT$1,"&lt;"&amp;15))</f>
        <v>-15</v>
      </c>
      <c r="BJ8">
        <f>(RANK(_calc_라운드기준!Q8,_calc_라운드기준!$B8:$AT8,0)+COUNTIFS(_calc_라운드기준!$B8:$AT8,_calc_라운드기준!Q8,$B$1:$AT$1,"&lt;"&amp;16))-(RANK(Q8,$B8:$AT8,0)+COUNTIFS($B8:$AT8,Q8,$B$1:$AT$1,"&lt;"&amp;16))</f>
        <v>7</v>
      </c>
      <c r="BK8">
        <f>(RANK(_calc_라운드기준!R8,_calc_라운드기준!$B8:$AT8,0)+COUNTIFS(_calc_라운드기준!$B8:$AT8,_calc_라운드기준!R8,$B$1:$AT$1,"&lt;"&amp;17))-(RANK(R8,$B8:$AT8,0)+COUNTIFS($B8:$AT8,R8,$B$1:$AT$1,"&lt;"&amp;17))</f>
        <v>11</v>
      </c>
      <c r="BL8">
        <f>(RANK(_calc_라운드기준!S8,_calc_라운드기준!$B8:$AT8,0)+COUNTIFS(_calc_라운드기준!$B8:$AT8,_calc_라운드기준!S8,$B$1:$AT$1,"&lt;"&amp;18))-(RANK(S8,$B8:$AT8,0)+COUNTIFS($B8:$AT8,S8,$B$1:$AT$1,"&lt;"&amp;18))</f>
        <v>21</v>
      </c>
      <c r="BM8">
        <f>(RANK(_calc_라운드기준!T8,_calc_라운드기준!$B8:$AT8,0)+COUNTIFS(_calc_라운드기준!$B8:$AT8,_calc_라운드기준!T8,$B$1:$AT$1,"&lt;"&amp;19))-(RANK(T8,$B8:$AT8,0)+COUNTIFS($B8:$AT8,T8,$B$1:$AT$1,"&lt;"&amp;19))</f>
        <v>-7</v>
      </c>
      <c r="BN8">
        <f>(RANK(_calc_라운드기준!U8,_calc_라운드기준!$B8:$AT8,0)+COUNTIFS(_calc_라운드기준!$B8:$AT8,_calc_라운드기준!U8,$B$1:$AT$1,"&lt;"&amp;20))-(RANK(U8,$B8:$AT8,0)+COUNTIFS($B8:$AT8,U8,$B$1:$AT$1,"&lt;"&amp;20))</f>
        <v>-28</v>
      </c>
      <c r="BO8">
        <f>(RANK(_calc_라운드기준!V8,_calc_라운드기준!$B8:$AT8,0)+COUNTIFS(_calc_라운드기준!$B8:$AT8,_calc_라운드기준!V8,$B$1:$AT$1,"&lt;"&amp;21))-(RANK(V8,$B8:$AT8,0)+COUNTIFS($B8:$AT8,V8,$B$1:$AT$1,"&lt;"&amp;21))</f>
        <v>38</v>
      </c>
      <c r="BP8">
        <f>(RANK(_calc_라운드기준!W8,_calc_라운드기준!$B8:$AT8,0)+COUNTIFS(_calc_라운드기준!$B8:$AT8,_calc_라운드기준!W8,$B$1:$AT$1,"&lt;"&amp;22))-(RANK(W8,$B8:$AT8,0)+COUNTIFS($B8:$AT8,W8,$B$1:$AT$1,"&lt;"&amp;22))</f>
        <v>-4</v>
      </c>
      <c r="BQ8">
        <f>(RANK(_calc_라운드기준!X8,_calc_라운드기준!$B8:$AT8,0)+COUNTIFS(_calc_라운드기준!$B8:$AT8,_calc_라운드기준!X8,$B$1:$AT$1,"&lt;"&amp;23))-(RANK(X8,$B8:$AT8,0)+COUNTIFS($B8:$AT8,X8,$B$1:$AT$1,"&lt;"&amp;23))</f>
        <v>-8</v>
      </c>
      <c r="BR8">
        <f>(RANK(_calc_라운드기준!Y8,_calc_라운드기준!$B8:$AT8,0)+COUNTIFS(_calc_라운드기준!$B8:$AT8,_calc_라운드기준!Y8,$B$1:$AT$1,"&lt;"&amp;24))-(RANK(Y8,$B8:$AT8,0)+COUNTIFS($B8:$AT8,Y8,$B$1:$AT$1,"&lt;"&amp;24))</f>
        <v>-8</v>
      </c>
      <c r="BS8">
        <f>(RANK(_calc_라운드기준!Z8,_calc_라운드기준!$B8:$AT8,0)+COUNTIFS(_calc_라운드기준!$B8:$AT8,_calc_라운드기준!Z8,$B$1:$AT$1,"&lt;"&amp;25))-(RANK(Z8,$B8:$AT8,0)+COUNTIFS($B8:$AT8,Z8,$B$1:$AT$1,"&lt;"&amp;25))</f>
        <v>-13</v>
      </c>
      <c r="BT8">
        <f>(RANK(_calc_라운드기준!AA8,_calc_라운드기준!$B8:$AT8,0)+COUNTIFS(_calc_라운드기준!$B8:$AT8,_calc_라운드기준!AA8,$B$1:$AT$1,"&lt;"&amp;26))-(RANK(AA8,$B8:$AT8,0)+COUNTIFS($B8:$AT8,AA8,$B$1:$AT$1,"&lt;"&amp;26))</f>
        <v>7</v>
      </c>
      <c r="BU8">
        <f>(RANK(_calc_라운드기준!AB8,_calc_라운드기준!$B8:$AT8,0)+COUNTIFS(_calc_라운드기준!$B8:$AT8,_calc_라운드기준!AB8,$B$1:$AT$1,"&lt;"&amp;27))-(RANK(AB8,$B8:$AT8,0)+COUNTIFS($B8:$AT8,AB8,$B$1:$AT$1,"&lt;"&amp;27))</f>
        <v>-22</v>
      </c>
      <c r="BV8">
        <f>(RANK(_calc_라운드기준!AC8,_calc_라운드기준!$B8:$AT8,0)+COUNTIFS(_calc_라운드기준!$B8:$AT8,_calc_라운드기준!AC8,$B$1:$AT$1,"&lt;"&amp;28))-(RANK(AC8,$B8:$AT8,0)+COUNTIFS($B8:$AT8,AC8,$B$1:$AT$1,"&lt;"&amp;28))</f>
        <v>-7</v>
      </c>
      <c r="BW8">
        <f>(RANK(_calc_라운드기준!AD8,_calc_라운드기준!$B8:$AT8,0)+COUNTIFS(_calc_라운드기준!$B8:$AT8,_calc_라운드기준!AD8,$B$1:$AT$1,"&lt;"&amp;29))-(RANK(AD8,$B8:$AT8,0)+COUNTIFS($B8:$AT8,AD8,$B$1:$AT$1,"&lt;"&amp;29))</f>
        <v>-11</v>
      </c>
      <c r="BX8">
        <f>(RANK(_calc_라운드기준!AE8,_calc_라운드기준!$B8:$AT8,0)+COUNTIFS(_calc_라운드기준!$B8:$AT8,_calc_라운드기준!AE8,$B$1:$AT$1,"&lt;"&amp;30))-(RANK(AE8,$B8:$AT8,0)+COUNTIFS($B8:$AT8,AE8,$B$1:$AT$1,"&lt;"&amp;30))</f>
        <v>2</v>
      </c>
      <c r="BY8">
        <f>(RANK(_calc_라운드기준!AF8,_calc_라운드기준!$B8:$AT8,0)+COUNTIFS(_calc_라운드기준!$B8:$AT8,_calc_라운드기준!AF8,$B$1:$AT$1,"&lt;"&amp;31))-(RANK(AF8,$B8:$AT8,0)+COUNTIFS($B8:$AT8,AF8,$B$1:$AT$1,"&lt;"&amp;31))</f>
        <v>-9</v>
      </c>
      <c r="BZ8">
        <f>(RANK(_calc_라운드기준!AG8,_calc_라운드기준!$B8:$AT8,0)+COUNTIFS(_calc_라운드기준!$B8:$AT8,_calc_라운드기준!AG8,$B$1:$AT$1,"&lt;"&amp;32))-(RANK(AG8,$B8:$AT8,0)+COUNTIFS($B8:$AT8,AG8,$B$1:$AT$1,"&lt;"&amp;32))</f>
        <v>0</v>
      </c>
      <c r="CA8">
        <f>(RANK(_calc_라운드기준!AH8,_calc_라운드기준!$B8:$AT8,0)+COUNTIFS(_calc_라운드기준!$B8:$AT8,_calc_라운드기준!AH8,$B$1:$AT$1,"&lt;"&amp;33))-(RANK(AH8,$B8:$AT8,0)+COUNTIFS($B8:$AT8,AH8,$B$1:$AT$1,"&lt;"&amp;33))</f>
        <v>20</v>
      </c>
      <c r="CB8">
        <f>(RANK(_calc_라운드기준!AI8,_calc_라운드기준!$B8:$AT8,0)+COUNTIFS(_calc_라운드기준!$B8:$AT8,_calc_라운드기준!AI8,$B$1:$AT$1,"&lt;"&amp;34))-(RANK(AI8,$B8:$AT8,0)+COUNTIFS($B8:$AT8,AI8,$B$1:$AT$1,"&lt;"&amp;34))</f>
        <v>24</v>
      </c>
      <c r="CC8">
        <f>(RANK(_calc_라운드기준!AJ8,_calc_라운드기준!$B8:$AT8,0)+COUNTIFS(_calc_라운드기준!$B8:$AT8,_calc_라운드기준!AJ8,$B$1:$AT$1,"&lt;"&amp;35))-(RANK(AJ8,$B8:$AT8,0)+COUNTIFS($B8:$AT8,AJ8,$B$1:$AT$1,"&lt;"&amp;35))</f>
        <v>0</v>
      </c>
      <c r="CD8">
        <f>(RANK(_calc_라운드기준!AK8,_calc_라운드기준!$B8:$AT8,0)+COUNTIFS(_calc_라운드기준!$B8:$AT8,_calc_라운드기준!AK8,$B$1:$AT$1,"&lt;"&amp;36))-(RANK(AK8,$B8:$AT8,0)+COUNTIFS($B8:$AT8,AK8,$B$1:$AT$1,"&lt;"&amp;36))</f>
        <v>-4</v>
      </c>
      <c r="CE8">
        <f>(RANK(_calc_라운드기준!AL8,_calc_라운드기준!$B8:$AT8,0)+COUNTIFS(_calc_라운드기준!$B8:$AT8,_calc_라운드기준!AL8,$B$1:$AT$1,"&lt;"&amp;37))-(RANK(AL8,$B8:$AT8,0)+COUNTIFS($B8:$AT8,AL8,$B$1:$AT$1,"&lt;"&amp;37))</f>
        <v>-10</v>
      </c>
      <c r="CF8">
        <f>(RANK(_calc_라운드기준!AM8,_calc_라운드기준!$B8:$AT8,0)+COUNTIFS(_calc_라운드기준!$B8:$AT8,_calc_라운드기준!AM8,$B$1:$AT$1,"&lt;"&amp;38))-(RANK(AM8,$B8:$AT8,0)+COUNTIFS($B8:$AT8,AM8,$B$1:$AT$1,"&lt;"&amp;38))</f>
        <v>5</v>
      </c>
      <c r="CG8">
        <f>(RANK(_calc_라운드기준!AN8,_calc_라운드기준!$B8:$AT8,0)+COUNTIFS(_calc_라운드기준!$B8:$AT8,_calc_라운드기준!AN8,$B$1:$AT$1,"&lt;"&amp;39))-(RANK(AN8,$B8:$AT8,0)+COUNTIFS($B8:$AT8,AN8,$B$1:$AT$1,"&lt;"&amp;39))</f>
        <v>0</v>
      </c>
      <c r="CH8">
        <f>(RANK(_calc_라운드기준!AO8,_calc_라운드기준!$B8:$AT8,0)+COUNTIFS(_calc_라운드기준!$B8:$AT8,_calc_라운드기준!AO8,$B$1:$AT$1,"&lt;"&amp;40))-(RANK(AO8,$B8:$AT8,0)+COUNTIFS($B8:$AT8,AO8,$B$1:$AT$1,"&lt;"&amp;40))</f>
        <v>-2</v>
      </c>
      <c r="CI8">
        <f>(RANK(_calc_라운드기준!AP8,_calc_라운드기준!$B8:$AT8,0)+COUNTIFS(_calc_라운드기준!$B8:$AT8,_calc_라운드기준!AP8,$B$1:$AT$1,"&lt;"&amp;41))-(RANK(AP8,$B8:$AT8,0)+COUNTIFS($B8:$AT8,AP8,$B$1:$AT$1,"&lt;"&amp;41))</f>
        <v>-15</v>
      </c>
      <c r="CJ8">
        <f>(RANK(_calc_라운드기준!AQ8,_calc_라운드기준!$B8:$AT8,0)+COUNTIFS(_calc_라운드기준!$B8:$AT8,_calc_라운드기준!AQ8,$B$1:$AT$1,"&lt;"&amp;42))-(RANK(AQ8,$B8:$AT8,0)+COUNTIFS($B8:$AT8,AQ8,$B$1:$AT$1,"&lt;"&amp;42))</f>
        <v>15</v>
      </c>
      <c r="CK8">
        <f>(RANK(_calc_라운드기준!AR8,_calc_라운드기준!$B8:$AT8,0)+COUNTIFS(_calc_라운드기준!$B8:$AT8,_calc_라운드기준!AR8,$B$1:$AT$1,"&lt;"&amp;43))-(RANK(AR8,$B8:$AT8,0)+COUNTIFS($B8:$AT8,AR8,$B$1:$AT$1,"&lt;"&amp;43))</f>
        <v>14</v>
      </c>
      <c r="CL8">
        <f>(RANK(_calc_라운드기준!AS8,_calc_라운드기준!$B8:$AT8,0)+COUNTIFS(_calc_라운드기준!$B8:$AT8,_calc_라운드기준!AS8,$B$1:$AT$1,"&lt;"&amp;44))-(RANK(AS8,$B8:$AT8,0)+COUNTIFS($B8:$AT8,AS8,$B$1:$AT$1,"&lt;"&amp;44))</f>
        <v>6</v>
      </c>
      <c r="CM8">
        <f>(RANK(_calc_라운드기준!AT8,_calc_라운드기준!$B8:$AT8,0)+COUNTIFS(_calc_라운드기준!$B8:$AT8,_calc_라운드기준!AT8,$B$1:$AT$1,"&lt;"&amp;45))-(RANK(AT8,$B8:$AT8,0)+COUNTIFS($B8:$AT8,AT8,$B$1:$AT$1,"&lt;"&amp;45))</f>
        <v>14</v>
      </c>
      <c r="CN8">
        <f t="shared" si="0"/>
        <v>45</v>
      </c>
      <c r="CO8">
        <f t="shared" si="1"/>
        <v>24</v>
      </c>
      <c r="CP8">
        <f t="shared" si="2"/>
        <v>19</v>
      </c>
      <c r="CQ8">
        <f t="shared" si="3"/>
        <v>44</v>
      </c>
      <c r="CR8">
        <f t="shared" si="4"/>
        <v>26</v>
      </c>
      <c r="CS8">
        <f t="shared" si="5"/>
        <v>8</v>
      </c>
      <c r="CT8">
        <f t="shared" si="6"/>
        <v>16</v>
      </c>
      <c r="CU8">
        <f t="shared" si="7"/>
        <v>40</v>
      </c>
      <c r="CV8">
        <f t="shared" si="8"/>
        <v>41</v>
      </c>
      <c r="CW8">
        <f t="shared" si="9"/>
        <v>31</v>
      </c>
      <c r="CX8">
        <f t="shared" si="10"/>
        <v>13</v>
      </c>
      <c r="CY8">
        <f t="shared" si="11"/>
        <v>11</v>
      </c>
      <c r="CZ8">
        <f t="shared" si="12"/>
        <v>4</v>
      </c>
      <c r="DA8">
        <f t="shared" si="13"/>
        <v>3</v>
      </c>
      <c r="DB8">
        <f t="shared" si="14"/>
        <v>38</v>
      </c>
      <c r="DC8">
        <f t="shared" si="15"/>
        <v>14</v>
      </c>
      <c r="DD8">
        <f t="shared" si="16"/>
        <v>12</v>
      </c>
      <c r="DE8">
        <f t="shared" si="17"/>
        <v>5</v>
      </c>
      <c r="DF8">
        <f t="shared" si="18"/>
        <v>29</v>
      </c>
      <c r="DG8">
        <f t="shared" si="19"/>
        <v>43</v>
      </c>
      <c r="DH8">
        <f t="shared" si="20"/>
        <v>1</v>
      </c>
      <c r="DI8">
        <f t="shared" si="21"/>
        <v>27</v>
      </c>
      <c r="DJ8">
        <f t="shared" si="22"/>
        <v>32</v>
      </c>
      <c r="DK8">
        <f t="shared" si="23"/>
        <v>33</v>
      </c>
      <c r="DL8">
        <f t="shared" si="24"/>
        <v>37</v>
      </c>
      <c r="DM8">
        <f t="shared" si="25"/>
        <v>15</v>
      </c>
      <c r="DN8">
        <f t="shared" si="26"/>
        <v>42</v>
      </c>
      <c r="DO8">
        <f t="shared" si="27"/>
        <v>30</v>
      </c>
      <c r="DP8">
        <f t="shared" si="28"/>
        <v>36</v>
      </c>
      <c r="DQ8">
        <f t="shared" si="29"/>
        <v>20</v>
      </c>
      <c r="DR8">
        <f t="shared" si="30"/>
        <v>34</v>
      </c>
      <c r="DS8">
        <f t="shared" si="31"/>
        <v>21</v>
      </c>
      <c r="DT8">
        <f t="shared" si="32"/>
        <v>6</v>
      </c>
      <c r="DU8">
        <f t="shared" si="33"/>
        <v>2</v>
      </c>
      <c r="DV8">
        <f t="shared" si="34"/>
        <v>22</v>
      </c>
      <c r="DW8">
        <f t="shared" si="35"/>
        <v>28</v>
      </c>
      <c r="DX8">
        <f t="shared" si="36"/>
        <v>35</v>
      </c>
      <c r="DY8">
        <f t="shared" si="37"/>
        <v>18</v>
      </c>
      <c r="DZ8">
        <f t="shared" si="38"/>
        <v>23</v>
      </c>
      <c r="EA8">
        <f t="shared" si="39"/>
        <v>25</v>
      </c>
      <c r="EB8">
        <f t="shared" si="40"/>
        <v>39</v>
      </c>
      <c r="EC8">
        <f t="shared" si="41"/>
        <v>7</v>
      </c>
      <c r="ED8">
        <f t="shared" si="42"/>
        <v>9</v>
      </c>
      <c r="EE8">
        <f t="shared" si="43"/>
        <v>17</v>
      </c>
      <c r="EF8">
        <f t="shared" si="44"/>
        <v>10</v>
      </c>
    </row>
    <row r="9" spans="1:136" ht="16.5" customHeight="1">
      <c r="A9">
        <f>_calc_라운드기준!A9</f>
        <v>1237</v>
      </c>
      <c r="B9">
        <f>INDEX(_calc_누적빈도!B:B,$A9)-INDEX(_calc_누적빈도!B:B,$A9-기준500회_후보!$B$1)</f>
        <v>61</v>
      </c>
      <c r="C9">
        <f>INDEX(_calc_누적빈도!C:C,$A9)-INDEX(_calc_누적빈도!C:C,$A9-기준500회_후보!$B$1)</f>
        <v>57</v>
      </c>
      <c r="D9">
        <f>INDEX(_calc_누적빈도!D:D,$A9)-INDEX(_calc_누적빈도!D:D,$A9-기준500회_후보!$B$1)</f>
        <v>76</v>
      </c>
      <c r="E9">
        <f>INDEX(_calc_누적빈도!E:E,$A9)-INDEX(_calc_누적빈도!E:E,$A9-기준500회_후보!$B$1)</f>
        <v>56</v>
      </c>
      <c r="F9">
        <f>INDEX(_calc_누적빈도!F:F,$A9)-INDEX(_calc_누적빈도!F:F,$A9-기준500회_후보!$B$1)</f>
        <v>49</v>
      </c>
      <c r="G9">
        <f>INDEX(_calc_누적빈도!G:G,$A9)-INDEX(_calc_누적빈도!G:G,$A9-기준500회_후보!$B$1)</f>
        <v>74</v>
      </c>
      <c r="H9">
        <f>INDEX(_calc_누적빈도!H:H,$A9)-INDEX(_calc_누적빈도!H:H,$A9-기준500회_후보!$B$1)</f>
        <v>69</v>
      </c>
      <c r="I9">
        <f>INDEX(_calc_누적빈도!I:I,$A9)-INDEX(_calc_누적빈도!I:I,$A9-기준500회_후보!$B$1)</f>
        <v>54</v>
      </c>
      <c r="J9">
        <f>INDEX(_calc_누적빈도!J:J,$A9)-INDEX(_calc_누적빈도!J:J,$A9-기준500회_후보!$B$1)</f>
        <v>64</v>
      </c>
      <c r="K9">
        <f>INDEX(_calc_누적빈도!K:K,$A9)-INDEX(_calc_누적빈도!K:K,$A9-기준500회_후보!$B$1)</f>
        <v>61</v>
      </c>
      <c r="L9">
        <f>INDEX(_calc_누적빈도!L:L,$A9)-INDEX(_calc_누적빈도!L:L,$A9-기준500회_후보!$B$1)</f>
        <v>63</v>
      </c>
      <c r="M9">
        <f>INDEX(_calc_누적빈도!M:M,$A9)-INDEX(_calc_누적빈도!M:M,$A9-기준500회_후보!$B$1)</f>
        <v>86</v>
      </c>
      <c r="N9">
        <f>INDEX(_calc_누적빈도!N:N,$A9)-INDEX(_calc_누적빈도!N:N,$A9-기준500회_후보!$B$1)</f>
        <v>76</v>
      </c>
      <c r="O9">
        <f>INDEX(_calc_누적빈도!O:O,$A9)-INDEX(_calc_누적빈도!O:O,$A9-기준500회_후보!$B$1)</f>
        <v>67</v>
      </c>
      <c r="P9">
        <f>INDEX(_calc_누적빈도!P:P,$A9)-INDEX(_calc_누적빈도!P:P,$A9-기준500회_후보!$B$1)</f>
        <v>71</v>
      </c>
      <c r="Q9">
        <f>INDEX(_calc_누적빈도!Q:Q,$A9)-INDEX(_calc_누적빈도!Q:Q,$A9-기준500회_후보!$B$1)</f>
        <v>78</v>
      </c>
      <c r="R9">
        <f>INDEX(_calc_누적빈도!R:R,$A9)-INDEX(_calc_누적빈도!R:R,$A9-기준500회_후보!$B$1)</f>
        <v>64</v>
      </c>
      <c r="S9">
        <f>INDEX(_calc_누적빈도!S:S,$A9)-INDEX(_calc_누적빈도!S:S,$A9-기준500회_후보!$B$1)</f>
        <v>76</v>
      </c>
      <c r="T9">
        <f>INDEX(_calc_누적빈도!T:T,$A9)-INDEX(_calc_누적빈도!T:T,$A9-기준500회_후보!$B$1)</f>
        <v>72</v>
      </c>
      <c r="U9">
        <f>INDEX(_calc_누적빈도!U:U,$A9)-INDEX(_calc_누적빈도!U:U,$A9-기준500회_후보!$B$1)</f>
        <v>54</v>
      </c>
      <c r="V9">
        <f>INDEX(_calc_누적빈도!V:V,$A9)-INDEX(_calc_누적빈도!V:V,$A9-기준500회_후보!$B$1)</f>
        <v>76</v>
      </c>
      <c r="W9">
        <f>INDEX(_calc_누적빈도!W:W,$A9)-INDEX(_calc_누적빈도!W:W,$A9-기준500회_후보!$B$1)</f>
        <v>63</v>
      </c>
      <c r="X9">
        <f>INDEX(_calc_누적빈도!X:X,$A9)-INDEX(_calc_누적빈도!X:X,$A9-기준500회_후보!$B$1)</f>
        <v>57</v>
      </c>
      <c r="Y9">
        <f>INDEX(_calc_누적빈도!Y:Y,$A9)-INDEX(_calc_누적빈도!Y:Y,$A9-기준500회_후보!$B$1)</f>
        <v>70</v>
      </c>
      <c r="Z9">
        <f>INDEX(_calc_누적빈도!Z:Z,$A9)-INDEX(_calc_누적빈도!Z:Z,$A9-기준500회_후보!$B$1)</f>
        <v>53</v>
      </c>
      <c r="AA9">
        <f>INDEX(_calc_누적빈도!AA:AA,$A9)-INDEX(_calc_누적빈도!AA:AA,$A9-기준500회_후보!$B$1)</f>
        <v>65</v>
      </c>
      <c r="AB9">
        <f>INDEX(_calc_누적빈도!AB:AB,$A9)-INDEX(_calc_누적빈도!AB:AB,$A9-기준500회_후보!$B$1)</f>
        <v>67</v>
      </c>
      <c r="AC9">
        <f>INDEX(_calc_누적빈도!AC:AC,$A9)-INDEX(_calc_누적빈도!AC:AC,$A9-기준500회_후보!$B$1)</f>
        <v>72</v>
      </c>
      <c r="AD9">
        <f>INDEX(_calc_누적빈도!AD:AD,$A9)-INDEX(_calc_누적빈도!AD:AD,$A9-기준500회_후보!$B$1)</f>
        <v>65</v>
      </c>
      <c r="AE9">
        <f>INDEX(_calc_누적빈도!AE:AE,$A9)-INDEX(_calc_누적빈도!AE:AE,$A9-기준500회_후보!$B$1)</f>
        <v>71</v>
      </c>
      <c r="AF9">
        <f>INDEX(_calc_누적빈도!AF:AF,$A9)-INDEX(_calc_누적빈도!AF:AF,$A9-기준500회_후보!$B$1)</f>
        <v>71</v>
      </c>
      <c r="AG9">
        <f>INDEX(_calc_누적빈도!AG:AG,$A9)-INDEX(_calc_누적빈도!AG:AG,$A9-기준500회_후보!$B$1)</f>
        <v>57</v>
      </c>
      <c r="AH9">
        <f>INDEX(_calc_누적빈도!AH:AH,$A9)-INDEX(_calc_누적빈도!AH:AH,$A9-기준500회_후보!$B$1)</f>
        <v>72</v>
      </c>
      <c r="AI9">
        <f>INDEX(_calc_누적빈도!AI:AI,$A9)-INDEX(_calc_누적빈도!AI:AI,$A9-기준500회_후보!$B$1)</f>
        <v>72</v>
      </c>
      <c r="AJ9">
        <f>INDEX(_calc_누적빈도!AJ:AJ,$A9)-INDEX(_calc_누적빈도!AJ:AJ,$A9-기준500회_후보!$B$1)</f>
        <v>70</v>
      </c>
      <c r="AK9">
        <f>INDEX(_calc_누적빈도!AK:AK,$A9)-INDEX(_calc_누적빈도!AK:AK,$A9-기준500회_후보!$B$1)</f>
        <v>68</v>
      </c>
      <c r="AL9">
        <f>INDEX(_calc_누적빈도!AL:AL,$A9)-INDEX(_calc_누적빈도!AL:AL,$A9-기준500회_후보!$B$1)</f>
        <v>63</v>
      </c>
      <c r="AM9">
        <f>INDEX(_calc_누적빈도!AM:AM,$A9)-INDEX(_calc_누적빈도!AM:AM,$A9-기준500회_후보!$B$1)</f>
        <v>79</v>
      </c>
      <c r="AN9">
        <f>INDEX(_calc_누적빈도!AN:AN,$A9)-INDEX(_calc_누적빈도!AN:AN,$A9-기준500회_후보!$B$1)</f>
        <v>69</v>
      </c>
      <c r="AO9">
        <f>INDEX(_calc_누적빈도!AO:AO,$A9)-INDEX(_calc_누적빈도!AO:AO,$A9-기준500회_후보!$B$1)</f>
        <v>58</v>
      </c>
      <c r="AP9">
        <f>INDEX(_calc_누적빈도!AP:AP,$A9)-INDEX(_calc_누적빈도!AP:AP,$A9-기준500회_후보!$B$1)</f>
        <v>62</v>
      </c>
      <c r="AQ9">
        <f>INDEX(_calc_누적빈도!AQ:AQ,$A9)-INDEX(_calc_누적빈도!AQ:AQ,$A9-기준500회_후보!$B$1)</f>
        <v>69</v>
      </c>
      <c r="AR9">
        <f>INDEX(_calc_누적빈도!AR:AR,$A9)-INDEX(_calc_누적빈도!AR:AR,$A9-기준500회_후보!$B$1)</f>
        <v>64</v>
      </c>
      <c r="AS9">
        <f>INDEX(_calc_누적빈도!AS:AS,$A9)-INDEX(_calc_누적빈도!AS:AS,$A9-기준500회_후보!$B$1)</f>
        <v>64</v>
      </c>
      <c r="AT9">
        <f>INDEX(_calc_누적빈도!AT:AT,$A9)-INDEX(_calc_누적빈도!AT:AT,$A9-기준500회_후보!$B$1)</f>
        <v>75</v>
      </c>
      <c r="AU9">
        <f>(RANK(_calc_라운드기준!B9,_calc_라운드기준!$B9:$AT9,0)+COUNTIFS(_calc_라운드기준!$B9:$AT9,_calc_라운드기준!B9,$B$1:$AT$1,"&lt;"&amp;1))-(RANK(B9,$B9:$AT9,0)+COUNTIFS($B9:$AT9,B9,$B$1:$AT$1,"&lt;"&amp;1))</f>
        <v>-32</v>
      </c>
      <c r="AV9">
        <f>(RANK(_calc_라운드기준!C9,_calc_라운드기준!$B9:$AT9,0)+COUNTIFS(_calc_라운드기준!$B9:$AT9,_calc_라운드기준!C9,$B$1:$AT$1,"&lt;"&amp;2))-(RANK(C9,$B9:$AT9,0)+COUNTIFS($B9:$AT9,C9,$B$1:$AT$1,"&lt;"&amp;2))</f>
        <v>-3</v>
      </c>
      <c r="AW9">
        <f>(RANK(_calc_라운드기준!D9,_calc_라운드기준!$B9:$AT9,0)+COUNTIFS(_calc_라운드기준!$B9:$AT9,_calc_라운드기준!D9,$B$1:$AT$1,"&lt;"&amp;3))-(RANK(D9,$B9:$AT9,0)+COUNTIFS($B9:$AT9,D9,$B$1:$AT$1,"&lt;"&amp;3))</f>
        <v>4</v>
      </c>
      <c r="AX9">
        <f>(RANK(_calc_라운드기준!E9,_calc_라운드기준!$B9:$AT9,0)+COUNTIFS(_calc_라운드기준!$B9:$AT9,_calc_라운드기준!E9,$B$1:$AT$1,"&lt;"&amp;4))-(RANK(E9,$B9:$AT9,0)+COUNTIFS($B9:$AT9,E9,$B$1:$AT$1,"&lt;"&amp;4))</f>
        <v>-28</v>
      </c>
      <c r="AY9">
        <f>(RANK(_calc_라운드기준!F9,_calc_라운드기준!$B9:$AT9,0)+COUNTIFS(_calc_라운드기준!$B9:$AT9,_calc_라운드기준!F9,$B$1:$AT$1,"&lt;"&amp;5))-(RANK(F9,$B9:$AT9,0)+COUNTIFS($B9:$AT9,F9,$B$1:$AT$1,"&lt;"&amp;5))</f>
        <v>-9</v>
      </c>
      <c r="AZ9">
        <f>(RANK(_calc_라운드기준!G9,_calc_라운드기준!$B9:$AT9,0)+COUNTIFS(_calc_라운드기준!$B9:$AT9,_calc_라운드기준!G9,$B$1:$AT$1,"&lt;"&amp;6))-(RANK(G9,$B9:$AT9,0)+COUNTIFS($B9:$AT9,G9,$B$1:$AT$1,"&lt;"&amp;6))</f>
        <v>15</v>
      </c>
      <c r="BA9">
        <f>(RANK(_calc_라운드기준!H9,_calc_라운드기준!$B9:$AT9,0)+COUNTIFS(_calc_라운드기준!$B9:$AT9,_calc_라운드기준!H9,$B$1:$AT$1,"&lt;"&amp;7))-(RANK(H9,$B9:$AT9,0)+COUNTIFS($B9:$AT9,H9,$B$1:$AT$1,"&lt;"&amp;7))</f>
        <v>6</v>
      </c>
      <c r="BB9">
        <f>(RANK(_calc_라운드기준!I9,_calc_라운드기준!$B9:$AT9,0)+COUNTIFS(_calc_라운드기준!$B9:$AT9,_calc_라운드기준!I9,$B$1:$AT$1,"&lt;"&amp;8))-(RANK(I9,$B9:$AT9,0)+COUNTIFS($B9:$AT9,I9,$B$1:$AT$1,"&lt;"&amp;8))</f>
        <v>-16</v>
      </c>
      <c r="BC9">
        <f>(RANK(_calc_라운드기준!J9,_calc_라운드기준!$B9:$AT9,0)+COUNTIFS(_calc_라운드기준!$B9:$AT9,_calc_라운드기준!J9,$B$1:$AT$1,"&lt;"&amp;9))-(RANK(J9,$B9:$AT9,0)+COUNTIFS($B9:$AT9,J9,$B$1:$AT$1,"&lt;"&amp;9))</f>
        <v>-18</v>
      </c>
      <c r="BD9">
        <f>(RANK(_calc_라운드기준!K9,_calc_라운드기준!$B9:$AT9,0)+COUNTIFS(_calc_라운드기준!$B9:$AT9,_calc_라운드기준!K9,$B$1:$AT$1,"&lt;"&amp;10))-(RANK(K9,$B9:$AT9,0)+COUNTIFS($B9:$AT9,K9,$B$1:$AT$1,"&lt;"&amp;10))</f>
        <v>1</v>
      </c>
      <c r="BE9">
        <f>(RANK(_calc_라운드기준!L9,_calc_라운드기준!$B9:$AT9,0)+COUNTIFS(_calc_라운드기준!$B9:$AT9,_calc_라운드기준!L9,$B$1:$AT$1,"&lt;"&amp;11))-(RANK(L9,$B9:$AT9,0)+COUNTIFS($B9:$AT9,L9,$B$1:$AT$1,"&lt;"&amp;11))</f>
        <v>11</v>
      </c>
      <c r="BF9">
        <f>(RANK(_calc_라운드기준!M9,_calc_라운드기준!$B9:$AT9,0)+COUNTIFS(_calc_라운드기준!$B9:$AT9,_calc_라운드기준!M9,$B$1:$AT$1,"&lt;"&amp;12))-(RANK(M9,$B9:$AT9,0)+COUNTIFS($B9:$AT9,M9,$B$1:$AT$1,"&lt;"&amp;12))</f>
        <v>13</v>
      </c>
      <c r="BG9">
        <f>(RANK(_calc_라운드기준!N9,_calc_라운드기준!$B9:$AT9,0)+COUNTIFS(_calc_라운드기준!$B9:$AT9,_calc_라운드기준!N9,$B$1:$AT$1,"&lt;"&amp;13))-(RANK(N9,$B9:$AT9,0)+COUNTIFS($B9:$AT9,N9,$B$1:$AT$1,"&lt;"&amp;13))</f>
        <v>10</v>
      </c>
      <c r="BH9">
        <f>(RANK(_calc_라운드기준!O9,_calc_라운드기준!$B9:$AT9,0)+COUNTIFS(_calc_라운드기준!$B9:$AT9,_calc_라운드기준!O9,$B$1:$AT$1,"&lt;"&amp;14))-(RANK(O9,$B9:$AT9,0)+COUNTIFS($B9:$AT9,O9,$B$1:$AT$1,"&lt;"&amp;14))</f>
        <v>22</v>
      </c>
      <c r="BI9">
        <f>(RANK(_calc_라운드기준!P9,_calc_라운드기준!$B9:$AT9,0)+COUNTIFS(_calc_라운드기준!$B9:$AT9,_calc_라운드기준!P9,$B$1:$AT$1,"&lt;"&amp;15))-(RANK(P9,$B9:$AT9,0)+COUNTIFS($B9:$AT9,P9,$B$1:$AT$1,"&lt;"&amp;15))</f>
        <v>-13</v>
      </c>
      <c r="BJ9">
        <f>(RANK(_calc_라운드기준!Q9,_calc_라운드기준!$B9:$AT9,0)+COUNTIFS(_calc_라운드기준!$B9:$AT9,_calc_라운드기준!Q9,$B$1:$AT$1,"&lt;"&amp;16))-(RANK(Q9,$B9:$AT9,0)+COUNTIFS($B9:$AT9,Q9,$B$1:$AT$1,"&lt;"&amp;16))</f>
        <v>7</v>
      </c>
      <c r="BK9">
        <f>(RANK(_calc_라운드기준!R9,_calc_라운드기준!$B9:$AT9,0)+COUNTIFS(_calc_라운드기준!$B9:$AT9,_calc_라운드기준!R9,$B$1:$AT$1,"&lt;"&amp;17))-(RANK(R9,$B9:$AT9,0)+COUNTIFS($B9:$AT9,R9,$B$1:$AT$1,"&lt;"&amp;17))</f>
        <v>10</v>
      </c>
      <c r="BL9">
        <f>(RANK(_calc_라운드기준!S9,_calc_라운드기준!$B9:$AT9,0)+COUNTIFS(_calc_라운드기준!$B9:$AT9,_calc_라운드기준!S9,$B$1:$AT$1,"&lt;"&amp;18))-(RANK(S9,$B9:$AT9,0)+COUNTIFS($B9:$AT9,S9,$B$1:$AT$1,"&lt;"&amp;18))</f>
        <v>21</v>
      </c>
      <c r="BM9">
        <f>(RANK(_calc_라운드기준!T9,_calc_라운드기준!$B9:$AT9,0)+COUNTIFS(_calc_라운드기준!$B9:$AT9,_calc_라운드기준!T9,$B$1:$AT$1,"&lt;"&amp;19))-(RANK(T9,$B9:$AT9,0)+COUNTIFS($B9:$AT9,T9,$B$1:$AT$1,"&lt;"&amp;19))</f>
        <v>-6</v>
      </c>
      <c r="BN9">
        <f>(RANK(_calc_라운드기준!U9,_calc_라운드기준!$B9:$AT9,0)+COUNTIFS(_calc_라운드기준!$B9:$AT9,_calc_라운드기준!U9,$B$1:$AT$1,"&lt;"&amp;20))-(RANK(U9,$B9:$AT9,0)+COUNTIFS($B9:$AT9,U9,$B$1:$AT$1,"&lt;"&amp;20))</f>
        <v>-15</v>
      </c>
      <c r="BO9">
        <f>(RANK(_calc_라운드기준!V9,_calc_라운드기준!$B9:$AT9,0)+COUNTIFS(_calc_라운드기준!$B9:$AT9,_calc_라운드기준!V9,$B$1:$AT$1,"&lt;"&amp;21))-(RANK(V9,$B9:$AT9,0)+COUNTIFS($B9:$AT9,V9,$B$1:$AT$1,"&lt;"&amp;21))</f>
        <v>36</v>
      </c>
      <c r="BP9">
        <f>(RANK(_calc_라운드기준!W9,_calc_라운드기준!$B9:$AT9,0)+COUNTIFS(_calc_라운드기준!$B9:$AT9,_calc_라운드기준!W9,$B$1:$AT$1,"&lt;"&amp;22))-(RANK(W9,$B9:$AT9,0)+COUNTIFS($B9:$AT9,W9,$B$1:$AT$1,"&lt;"&amp;22))</f>
        <v>-3</v>
      </c>
      <c r="BQ9">
        <f>(RANK(_calc_라운드기준!X9,_calc_라운드기준!$B9:$AT9,0)+COUNTIFS(_calc_라운드기준!$B9:$AT9,_calc_라운드기준!X9,$B$1:$AT$1,"&lt;"&amp;23))-(RANK(X9,$B9:$AT9,0)+COUNTIFS($B9:$AT9,X9,$B$1:$AT$1,"&lt;"&amp;23))</f>
        <v>0</v>
      </c>
      <c r="BR9">
        <f>(RANK(_calc_라운드기준!Y9,_calc_라운드기준!$B9:$AT9,0)+COUNTIFS(_calc_라운드기준!$B9:$AT9,_calc_라운드기준!Y9,$B$1:$AT$1,"&lt;"&amp;24))-(RANK(Y9,$B9:$AT9,0)+COUNTIFS($B9:$AT9,Y9,$B$1:$AT$1,"&lt;"&amp;24))</f>
        <v>-6</v>
      </c>
      <c r="BS9">
        <f>(RANK(_calc_라운드기준!Z9,_calc_라운드기준!$B9:$AT9,0)+COUNTIFS(_calc_라운드기준!$B9:$AT9,_calc_라운드기준!Z9,$B$1:$AT$1,"&lt;"&amp;25))-(RANK(Z9,$B9:$AT9,0)+COUNTIFS($B9:$AT9,Z9,$B$1:$AT$1,"&lt;"&amp;25))</f>
        <v>-14</v>
      </c>
      <c r="BT9">
        <f>(RANK(_calc_라운드기준!AA9,_calc_라운드기준!$B9:$AT9,0)+COUNTIFS(_calc_라운드기준!$B9:$AT9,_calc_라운드기준!AA9,$B$1:$AT$1,"&lt;"&amp;26))-(RANK(AA9,$B9:$AT9,0)+COUNTIFS($B9:$AT9,AA9,$B$1:$AT$1,"&lt;"&amp;26))</f>
        <v>-9</v>
      </c>
      <c r="BU9">
        <f>(RANK(_calc_라운드기준!AB9,_calc_라운드기준!$B9:$AT9,0)+COUNTIFS(_calc_라운드기준!$B9:$AT9,_calc_라운드기준!AB9,$B$1:$AT$1,"&lt;"&amp;27))-(RANK(AB9,$B9:$AT9,0)+COUNTIFS($B9:$AT9,AB9,$B$1:$AT$1,"&lt;"&amp;27))</f>
        <v>-22</v>
      </c>
      <c r="BV9">
        <f>(RANK(_calc_라운드기준!AC9,_calc_라운드기준!$B9:$AT9,0)+COUNTIFS(_calc_라운드기준!$B9:$AT9,_calc_라운드기준!AC9,$B$1:$AT$1,"&lt;"&amp;28))-(RANK(AC9,$B9:$AT9,0)+COUNTIFS($B9:$AT9,AC9,$B$1:$AT$1,"&lt;"&amp;28))</f>
        <v>-6</v>
      </c>
      <c r="BW9">
        <f>(RANK(_calc_라운드기준!AD9,_calc_라운드기준!$B9:$AT9,0)+COUNTIFS(_calc_라운드기준!$B9:$AT9,_calc_라운드기준!AD9,$B$1:$AT$1,"&lt;"&amp;29))-(RANK(AD9,$B9:$AT9,0)+COUNTIFS($B9:$AT9,AD9,$B$1:$AT$1,"&lt;"&amp;29))</f>
        <v>-14</v>
      </c>
      <c r="BX9">
        <f>(RANK(_calc_라운드기준!AE9,_calc_라운드기준!$B9:$AT9,0)+COUNTIFS(_calc_라운드기준!$B9:$AT9,_calc_라운드기준!AE9,$B$1:$AT$1,"&lt;"&amp;30))-(RANK(AE9,$B9:$AT9,0)+COUNTIFS($B9:$AT9,AE9,$B$1:$AT$1,"&lt;"&amp;30))</f>
        <v>2</v>
      </c>
      <c r="BY9">
        <f>(RANK(_calc_라운드기준!AF9,_calc_라운드기준!$B9:$AT9,0)+COUNTIFS(_calc_라운드기준!$B9:$AT9,_calc_라운드기준!AF9,$B$1:$AT$1,"&lt;"&amp;31))-(RANK(AF9,$B9:$AT9,0)+COUNTIFS($B9:$AT9,AF9,$B$1:$AT$1,"&lt;"&amp;31))</f>
        <v>-10</v>
      </c>
      <c r="BZ9">
        <f>(RANK(_calc_라운드기준!AG9,_calc_라운드기준!$B9:$AT9,0)+COUNTIFS(_calc_라운드기준!$B9:$AT9,_calc_라운드기준!AG9,$B$1:$AT$1,"&lt;"&amp;32))-(RANK(AG9,$B9:$AT9,0)+COUNTIFS($B9:$AT9,AG9,$B$1:$AT$1,"&lt;"&amp;32))</f>
        <v>0</v>
      </c>
      <c r="CA9">
        <f>(RANK(_calc_라운드기준!AH9,_calc_라운드기준!$B9:$AT9,0)+COUNTIFS(_calc_라운드기준!$B9:$AT9,_calc_라운드기준!AH9,$B$1:$AT$1,"&lt;"&amp;33))-(RANK(AH9,$B9:$AT9,0)+COUNTIFS($B9:$AT9,AH9,$B$1:$AT$1,"&lt;"&amp;33))</f>
        <v>19</v>
      </c>
      <c r="CB9">
        <f>(RANK(_calc_라운드기준!AI9,_calc_라운드기준!$B9:$AT9,0)+COUNTIFS(_calc_라운드기준!$B9:$AT9,_calc_라운드기준!AI9,$B$1:$AT$1,"&lt;"&amp;34))-(RANK(AI9,$B9:$AT9,0)+COUNTIFS($B9:$AT9,AI9,$B$1:$AT$1,"&lt;"&amp;34))</f>
        <v>28</v>
      </c>
      <c r="CC9">
        <f>(RANK(_calc_라운드기준!AJ9,_calc_라운드기준!$B9:$AT9,0)+COUNTIFS(_calc_라운드기준!$B9:$AT9,_calc_라운드기준!AJ9,$B$1:$AT$1,"&lt;"&amp;35))-(RANK(AJ9,$B9:$AT9,0)+COUNTIFS($B9:$AT9,AJ9,$B$1:$AT$1,"&lt;"&amp;35))</f>
        <v>0</v>
      </c>
      <c r="CD9">
        <f>(RANK(_calc_라운드기준!AK9,_calc_라운드기준!$B9:$AT9,0)+COUNTIFS(_calc_라운드기준!$B9:$AT9,_calc_라운드기준!AK9,$B$1:$AT$1,"&lt;"&amp;36))-(RANK(AK9,$B9:$AT9,0)+COUNTIFS($B9:$AT9,AK9,$B$1:$AT$1,"&lt;"&amp;36))</f>
        <v>-3</v>
      </c>
      <c r="CE9">
        <f>(RANK(_calc_라운드기준!AL9,_calc_라운드기준!$B9:$AT9,0)+COUNTIFS(_calc_라운드기준!$B9:$AT9,_calc_라운드기준!AL9,$B$1:$AT$1,"&lt;"&amp;37))-(RANK(AL9,$B9:$AT9,0)+COUNTIFS($B9:$AT9,AL9,$B$1:$AT$1,"&lt;"&amp;37))</f>
        <v>-13</v>
      </c>
      <c r="CF9">
        <f>(RANK(_calc_라운드기준!AM9,_calc_라운드기준!$B9:$AT9,0)+COUNTIFS(_calc_라운드기준!$B9:$AT9,_calc_라운드기준!AM9,$B$1:$AT$1,"&lt;"&amp;38))-(RANK(AM9,$B9:$AT9,0)+COUNTIFS($B9:$AT9,AM9,$B$1:$AT$1,"&lt;"&amp;38))</f>
        <v>5</v>
      </c>
      <c r="CG9">
        <f>(RANK(_calc_라운드기준!AN9,_calc_라운드기준!$B9:$AT9,0)+COUNTIFS(_calc_라운드기준!$B9:$AT9,_calc_라운드기준!AN9,$B$1:$AT$1,"&lt;"&amp;39))-(RANK(AN9,$B9:$AT9,0)+COUNTIFS($B9:$AT9,AN9,$B$1:$AT$1,"&lt;"&amp;39))</f>
        <v>1</v>
      </c>
      <c r="CH9">
        <f>(RANK(_calc_라운드기준!AO9,_calc_라운드기준!$B9:$AT9,0)+COUNTIFS(_calc_라운드기준!$B9:$AT9,_calc_라운드기준!AO9,$B$1:$AT$1,"&lt;"&amp;40))-(RANK(AO9,$B9:$AT9,0)+COUNTIFS($B9:$AT9,AO9,$B$1:$AT$1,"&lt;"&amp;40))</f>
        <v>-5</v>
      </c>
      <c r="CI9">
        <f>(RANK(_calc_라운드기준!AP9,_calc_라운드기준!$B9:$AT9,0)+COUNTIFS(_calc_라운드기준!$B9:$AT9,_calc_라운드기준!AP9,$B$1:$AT$1,"&lt;"&amp;41))-(RANK(AP9,$B9:$AT9,0)+COUNTIFS($B9:$AT9,AP9,$B$1:$AT$1,"&lt;"&amp;41))</f>
        <v>-12</v>
      </c>
      <c r="CJ9">
        <f>(RANK(_calc_라운드기준!AQ9,_calc_라운드기준!$B9:$AT9,0)+COUNTIFS(_calc_라운드기준!$B9:$AT9,_calc_라운드기준!AQ9,$B$1:$AT$1,"&lt;"&amp;42))-(RANK(AQ9,$B9:$AT9,0)+COUNTIFS($B9:$AT9,AQ9,$B$1:$AT$1,"&lt;"&amp;42))</f>
        <v>12</v>
      </c>
      <c r="CK9">
        <f>(RANK(_calc_라운드기준!AR9,_calc_라운드기준!$B9:$AT9,0)+COUNTIFS(_calc_라운드기준!$B9:$AT9,_calc_라운드기준!AR9,$B$1:$AT$1,"&lt;"&amp;43))-(RANK(AR9,$B9:$AT9,0)+COUNTIFS($B9:$AT9,AR9,$B$1:$AT$1,"&lt;"&amp;43))</f>
        <v>15</v>
      </c>
      <c r="CL9">
        <f>(RANK(_calc_라운드기준!AS9,_calc_라운드기준!$B9:$AT9,0)+COUNTIFS(_calc_라운드기준!$B9:$AT9,_calc_라운드기준!AS9,$B$1:$AT$1,"&lt;"&amp;44))-(RANK(AS9,$B9:$AT9,0)+COUNTIFS($B9:$AT9,AS9,$B$1:$AT$1,"&lt;"&amp;44))</f>
        <v>4</v>
      </c>
      <c r="CM9">
        <f>(RANK(_calc_라운드기준!AT9,_calc_라운드기준!$B9:$AT9,0)+COUNTIFS(_calc_라운드기준!$B9:$AT9,_calc_라운드기준!AT9,$B$1:$AT$1,"&lt;"&amp;45))-(RANK(AT9,$B9:$AT9,0)+COUNTIFS($B9:$AT9,AT9,$B$1:$AT$1,"&lt;"&amp;45))</f>
        <v>15</v>
      </c>
      <c r="CN9">
        <f t="shared" si="0"/>
        <v>45</v>
      </c>
      <c r="CO9">
        <f t="shared" si="1"/>
        <v>25</v>
      </c>
      <c r="CP9">
        <f t="shared" si="2"/>
        <v>17</v>
      </c>
      <c r="CQ9">
        <f t="shared" si="3"/>
        <v>44</v>
      </c>
      <c r="CR9">
        <f t="shared" si="4"/>
        <v>32</v>
      </c>
      <c r="CS9">
        <f t="shared" si="5"/>
        <v>6</v>
      </c>
      <c r="CT9">
        <f t="shared" si="6"/>
        <v>15</v>
      </c>
      <c r="CU9">
        <f t="shared" si="7"/>
        <v>41</v>
      </c>
      <c r="CV9">
        <f t="shared" si="8"/>
        <v>42</v>
      </c>
      <c r="CW9">
        <f t="shared" si="9"/>
        <v>20</v>
      </c>
      <c r="CX9">
        <f t="shared" si="10"/>
        <v>11</v>
      </c>
      <c r="CY9">
        <f t="shared" si="11"/>
        <v>9</v>
      </c>
      <c r="CZ9">
        <f t="shared" si="12"/>
        <v>12</v>
      </c>
      <c r="DA9">
        <f t="shared" si="13"/>
        <v>3</v>
      </c>
      <c r="DB9">
        <f t="shared" si="14"/>
        <v>36</v>
      </c>
      <c r="DC9">
        <f t="shared" si="15"/>
        <v>14</v>
      </c>
      <c r="DD9">
        <f t="shared" si="16"/>
        <v>13</v>
      </c>
      <c r="DE9">
        <f t="shared" si="17"/>
        <v>4</v>
      </c>
      <c r="DF9">
        <f t="shared" si="18"/>
        <v>29</v>
      </c>
      <c r="DG9">
        <f t="shared" si="19"/>
        <v>40</v>
      </c>
      <c r="DH9">
        <f t="shared" si="20"/>
        <v>1</v>
      </c>
      <c r="DI9">
        <f t="shared" si="21"/>
        <v>26</v>
      </c>
      <c r="DJ9">
        <f t="shared" si="22"/>
        <v>22</v>
      </c>
      <c r="DK9">
        <f t="shared" si="23"/>
        <v>30</v>
      </c>
      <c r="DL9">
        <f t="shared" si="24"/>
        <v>38</v>
      </c>
      <c r="DM9">
        <f t="shared" si="25"/>
        <v>33</v>
      </c>
      <c r="DN9">
        <f t="shared" si="26"/>
        <v>43</v>
      </c>
      <c r="DO9">
        <f t="shared" si="27"/>
        <v>31</v>
      </c>
      <c r="DP9">
        <f t="shared" si="28"/>
        <v>39</v>
      </c>
      <c r="DQ9">
        <f t="shared" si="29"/>
        <v>19</v>
      </c>
      <c r="DR9">
        <f t="shared" si="30"/>
        <v>34</v>
      </c>
      <c r="DS9">
        <f t="shared" si="31"/>
        <v>23</v>
      </c>
      <c r="DT9">
        <f t="shared" si="32"/>
        <v>5</v>
      </c>
      <c r="DU9">
        <f t="shared" si="33"/>
        <v>2</v>
      </c>
      <c r="DV9">
        <f t="shared" si="34"/>
        <v>24</v>
      </c>
      <c r="DW9">
        <f t="shared" si="35"/>
        <v>27</v>
      </c>
      <c r="DX9">
        <f t="shared" si="36"/>
        <v>37</v>
      </c>
      <c r="DY9">
        <f t="shared" si="37"/>
        <v>16</v>
      </c>
      <c r="DZ9">
        <f t="shared" si="38"/>
        <v>21</v>
      </c>
      <c r="EA9">
        <f t="shared" si="39"/>
        <v>28</v>
      </c>
      <c r="EB9">
        <f t="shared" si="40"/>
        <v>35</v>
      </c>
      <c r="EC9">
        <f t="shared" si="41"/>
        <v>10</v>
      </c>
      <c r="ED9">
        <f t="shared" si="42"/>
        <v>7</v>
      </c>
      <c r="EE9">
        <f t="shared" si="43"/>
        <v>18</v>
      </c>
      <c r="EF9">
        <f t="shared" si="44"/>
        <v>8</v>
      </c>
    </row>
    <row r="10" spans="1:136" ht="16.5" customHeight="1">
      <c r="A10">
        <f>_calc_라운드기준!A10</f>
        <v>1236</v>
      </c>
      <c r="B10">
        <f>INDEX(_calc_누적빈도!B:B,$A10)-INDEX(_calc_누적빈도!B:B,$A10-기준500회_후보!$B$1)</f>
        <v>61</v>
      </c>
      <c r="C10">
        <f>INDEX(_calc_누적빈도!C:C,$A10)-INDEX(_calc_누적빈도!C:C,$A10-기준500회_후보!$B$1)</f>
        <v>58</v>
      </c>
      <c r="D10">
        <f>INDEX(_calc_누적빈도!D:D,$A10)-INDEX(_calc_누적빈도!D:D,$A10-기준500회_후보!$B$1)</f>
        <v>76</v>
      </c>
      <c r="E10">
        <f>INDEX(_calc_누적빈도!E:E,$A10)-INDEX(_calc_누적빈도!E:E,$A10-기준500회_후보!$B$1)</f>
        <v>56</v>
      </c>
      <c r="F10">
        <f>INDEX(_calc_누적빈도!F:F,$A10)-INDEX(_calc_누적빈도!F:F,$A10-기준500회_후보!$B$1)</f>
        <v>49</v>
      </c>
      <c r="G10">
        <f>INDEX(_calc_누적빈도!G:G,$A10)-INDEX(_calc_누적빈도!G:G,$A10-기준500회_후보!$B$1)</f>
        <v>74</v>
      </c>
      <c r="H10">
        <f>INDEX(_calc_누적빈도!H:H,$A10)-INDEX(_calc_누적빈도!H:H,$A10-기준500회_후보!$B$1)</f>
        <v>69</v>
      </c>
      <c r="I10">
        <f>INDEX(_calc_누적빈도!I:I,$A10)-INDEX(_calc_누적빈도!I:I,$A10-기준500회_후보!$B$1)</f>
        <v>54</v>
      </c>
      <c r="J10">
        <f>INDEX(_calc_누적빈도!J:J,$A10)-INDEX(_calc_누적빈도!J:J,$A10-기준500회_후보!$B$1)</f>
        <v>64</v>
      </c>
      <c r="K10">
        <f>INDEX(_calc_누적빈도!K:K,$A10)-INDEX(_calc_누적빈도!K:K,$A10-기준500회_후보!$B$1)</f>
        <v>61</v>
      </c>
      <c r="L10">
        <f>INDEX(_calc_누적빈도!L:L,$A10)-INDEX(_calc_누적빈도!L:L,$A10-기준500회_후보!$B$1)</f>
        <v>64</v>
      </c>
      <c r="M10">
        <f>INDEX(_calc_누적빈도!M:M,$A10)-INDEX(_calc_누적빈도!M:M,$A10-기준500회_후보!$B$1)</f>
        <v>85</v>
      </c>
      <c r="N10">
        <f>INDEX(_calc_누적빈도!N:N,$A10)-INDEX(_calc_누적빈도!N:N,$A10-기준500회_후보!$B$1)</f>
        <v>76</v>
      </c>
      <c r="O10">
        <f>INDEX(_calc_누적빈도!O:O,$A10)-INDEX(_calc_누적빈도!O:O,$A10-기준500회_후보!$B$1)</f>
        <v>67</v>
      </c>
      <c r="P10">
        <f>INDEX(_calc_누적빈도!P:P,$A10)-INDEX(_calc_누적빈도!P:P,$A10-기준500회_후보!$B$1)</f>
        <v>71</v>
      </c>
      <c r="Q10">
        <f>INDEX(_calc_누적빈도!Q:Q,$A10)-INDEX(_calc_누적빈도!Q:Q,$A10-기준500회_후보!$B$1)</f>
        <v>78</v>
      </c>
      <c r="R10">
        <f>INDEX(_calc_누적빈도!R:R,$A10)-INDEX(_calc_누적빈도!R:R,$A10-기준500회_후보!$B$1)</f>
        <v>65</v>
      </c>
      <c r="S10">
        <f>INDEX(_calc_누적빈도!S:S,$A10)-INDEX(_calc_누적빈도!S:S,$A10-기준500회_후보!$B$1)</f>
        <v>76</v>
      </c>
      <c r="T10">
        <f>INDEX(_calc_누적빈도!T:T,$A10)-INDEX(_calc_누적빈도!T:T,$A10-기준500회_후보!$B$1)</f>
        <v>72</v>
      </c>
      <c r="U10">
        <f>INDEX(_calc_누적빈도!U:U,$A10)-INDEX(_calc_누적빈도!U:U,$A10-기준500회_후보!$B$1)</f>
        <v>54</v>
      </c>
      <c r="V10">
        <f>INDEX(_calc_누적빈도!V:V,$A10)-INDEX(_calc_누적빈도!V:V,$A10-기준500회_후보!$B$1)</f>
        <v>76</v>
      </c>
      <c r="W10">
        <f>INDEX(_calc_누적빈도!W:W,$A10)-INDEX(_calc_누적빈도!W:W,$A10-기준500회_후보!$B$1)</f>
        <v>63</v>
      </c>
      <c r="X10">
        <f>INDEX(_calc_누적빈도!X:X,$A10)-INDEX(_calc_누적빈도!X:X,$A10-기준500회_후보!$B$1)</f>
        <v>57</v>
      </c>
      <c r="Y10">
        <f>INDEX(_calc_누적빈도!Y:Y,$A10)-INDEX(_calc_누적빈도!Y:Y,$A10-기준500회_후보!$B$1)</f>
        <v>70</v>
      </c>
      <c r="Z10">
        <f>INDEX(_calc_누적빈도!Z:Z,$A10)-INDEX(_calc_누적빈도!Z:Z,$A10-기준500회_후보!$B$1)</f>
        <v>53</v>
      </c>
      <c r="AA10">
        <f>INDEX(_calc_누적빈도!AA:AA,$A10)-INDEX(_calc_누적빈도!AA:AA,$A10-기준500회_후보!$B$1)</f>
        <v>65</v>
      </c>
      <c r="AB10">
        <f>INDEX(_calc_누적빈도!AB:AB,$A10)-INDEX(_calc_누적빈도!AB:AB,$A10-기준500회_후보!$B$1)</f>
        <v>68</v>
      </c>
      <c r="AC10">
        <f>INDEX(_calc_누적빈도!AC:AC,$A10)-INDEX(_calc_누적빈도!AC:AC,$A10-기준500회_후보!$B$1)</f>
        <v>72</v>
      </c>
      <c r="AD10">
        <f>INDEX(_calc_누적빈도!AD:AD,$A10)-INDEX(_calc_누적빈도!AD:AD,$A10-기준500회_후보!$B$1)</f>
        <v>64</v>
      </c>
      <c r="AE10">
        <f>INDEX(_calc_누적빈도!AE:AE,$A10)-INDEX(_calc_누적빈도!AE:AE,$A10-기준500회_후보!$B$1)</f>
        <v>71</v>
      </c>
      <c r="AF10">
        <f>INDEX(_calc_누적빈도!AF:AF,$A10)-INDEX(_calc_누적빈도!AF:AF,$A10-기준500회_후보!$B$1)</f>
        <v>71</v>
      </c>
      <c r="AG10">
        <f>INDEX(_calc_누적빈도!AG:AG,$A10)-INDEX(_calc_누적빈도!AG:AG,$A10-기준500회_후보!$B$1)</f>
        <v>57</v>
      </c>
      <c r="AH10">
        <f>INDEX(_calc_누적빈도!AH:AH,$A10)-INDEX(_calc_누적빈도!AH:AH,$A10-기준500회_후보!$B$1)</f>
        <v>72</v>
      </c>
      <c r="AI10">
        <f>INDEX(_calc_누적빈도!AI:AI,$A10)-INDEX(_calc_누적빈도!AI:AI,$A10-기준500회_후보!$B$1)</f>
        <v>71</v>
      </c>
      <c r="AJ10">
        <f>INDEX(_calc_누적빈도!AJ:AJ,$A10)-INDEX(_calc_누적빈도!AJ:AJ,$A10-기준500회_후보!$B$1)</f>
        <v>70</v>
      </c>
      <c r="AK10">
        <f>INDEX(_calc_누적빈도!AK:AK,$A10)-INDEX(_calc_누적빈도!AK:AK,$A10-기준500회_후보!$B$1)</f>
        <v>68</v>
      </c>
      <c r="AL10">
        <f>INDEX(_calc_누적빈도!AL:AL,$A10)-INDEX(_calc_누적빈도!AL:AL,$A10-기준500회_후보!$B$1)</f>
        <v>63</v>
      </c>
      <c r="AM10">
        <f>INDEX(_calc_누적빈도!AM:AM,$A10)-INDEX(_calc_누적빈도!AM:AM,$A10-기준500회_후보!$B$1)</f>
        <v>78</v>
      </c>
      <c r="AN10">
        <f>INDEX(_calc_누적빈도!AN:AN,$A10)-INDEX(_calc_누적빈도!AN:AN,$A10-기준500회_후보!$B$1)</f>
        <v>69</v>
      </c>
      <c r="AO10">
        <f>INDEX(_calc_누적빈도!AO:AO,$A10)-INDEX(_calc_누적빈도!AO:AO,$A10-기준500회_후보!$B$1)</f>
        <v>58</v>
      </c>
      <c r="AP10">
        <f>INDEX(_calc_누적빈도!AP:AP,$A10)-INDEX(_calc_누적빈도!AP:AP,$A10-기준500회_후보!$B$1)</f>
        <v>62</v>
      </c>
      <c r="AQ10">
        <f>INDEX(_calc_누적빈도!AQ:AQ,$A10)-INDEX(_calc_누적빈도!AQ:AQ,$A10-기준500회_후보!$B$1)</f>
        <v>69</v>
      </c>
      <c r="AR10">
        <f>INDEX(_calc_누적빈도!AR:AR,$A10)-INDEX(_calc_누적빈도!AR:AR,$A10-기준500회_후보!$B$1)</f>
        <v>64</v>
      </c>
      <c r="AS10">
        <f>INDEX(_calc_누적빈도!AS:AS,$A10)-INDEX(_calc_누적빈도!AS:AS,$A10-기준500회_후보!$B$1)</f>
        <v>64</v>
      </c>
      <c r="AT10">
        <f>INDEX(_calc_누적빈도!AT:AT,$A10)-INDEX(_calc_누적빈도!AT:AT,$A10-기준500회_후보!$B$1)</f>
        <v>75</v>
      </c>
      <c r="AU10">
        <f>(RANK(_calc_라운드기준!B10,_calc_라운드기준!$B10:$AT10,0)+COUNTIFS(_calc_라운드기준!$B10:$AT10,_calc_라운드기준!B10,$B$1:$AT$1,"&lt;"&amp;1))-(RANK(B10,$B10:$AT10,0)+COUNTIFS($B10:$AT10,B10,$B$1:$AT$1,"&lt;"&amp;1))</f>
        <v>-31</v>
      </c>
      <c r="AV10">
        <f>(RANK(_calc_라운드기준!C10,_calc_라운드기준!$B10:$AT10,0)+COUNTIFS(_calc_라운드기준!$B10:$AT10,_calc_라운드기준!C10,$B$1:$AT$1,"&lt;"&amp;2))-(RANK(C10,$B10:$AT10,0)+COUNTIFS($B10:$AT10,C10,$B$1:$AT$1,"&lt;"&amp;2))</f>
        <v>-13</v>
      </c>
      <c r="AW10">
        <f>(RANK(_calc_라운드기준!D10,_calc_라운드기준!$B10:$AT10,0)+COUNTIFS(_calc_라운드기준!$B10:$AT10,_calc_라운드기준!D10,$B$1:$AT$1,"&lt;"&amp;3))-(RANK(D10,$B10:$AT10,0)+COUNTIFS($B10:$AT10,D10,$B$1:$AT$1,"&lt;"&amp;3))</f>
        <v>4</v>
      </c>
      <c r="AX10">
        <f>(RANK(_calc_라운드기준!E10,_calc_라운드기준!$B10:$AT10,0)+COUNTIFS(_calc_라운드기준!$B10:$AT10,_calc_라운드기준!E10,$B$1:$AT$1,"&lt;"&amp;4))-(RANK(E10,$B10:$AT10,0)+COUNTIFS($B10:$AT10,E10,$B$1:$AT$1,"&lt;"&amp;4))</f>
        <v>-28</v>
      </c>
      <c r="AY10">
        <f>(RANK(_calc_라운드기준!F10,_calc_라운드기준!$B10:$AT10,0)+COUNTIFS(_calc_라운드기준!$B10:$AT10,_calc_라운드기준!F10,$B$1:$AT$1,"&lt;"&amp;5))-(RANK(F10,$B10:$AT10,0)+COUNTIFS($B10:$AT10,F10,$B$1:$AT$1,"&lt;"&amp;5))</f>
        <v>-9</v>
      </c>
      <c r="AZ10">
        <f>(RANK(_calc_라운드기준!G10,_calc_라운드기준!$B10:$AT10,0)+COUNTIFS(_calc_라운드기준!$B10:$AT10,_calc_라운드기준!G10,$B$1:$AT$1,"&lt;"&amp;6))-(RANK(G10,$B10:$AT10,0)+COUNTIFS($B10:$AT10,G10,$B$1:$AT$1,"&lt;"&amp;6))</f>
        <v>16</v>
      </c>
      <c r="BA10">
        <f>(RANK(_calc_라운드기준!H10,_calc_라운드기준!$B10:$AT10,0)+COUNTIFS(_calc_라운드기준!$B10:$AT10,_calc_라운드기준!H10,$B$1:$AT$1,"&lt;"&amp;7))-(RANK(H10,$B10:$AT10,0)+COUNTIFS($B10:$AT10,H10,$B$1:$AT$1,"&lt;"&amp;7))</f>
        <v>7</v>
      </c>
      <c r="BB10">
        <f>(RANK(_calc_라운드기준!I10,_calc_라운드기준!$B10:$AT10,0)+COUNTIFS(_calc_라운드기준!$B10:$AT10,_calc_라운드기준!I10,$B$1:$AT$1,"&lt;"&amp;8))-(RANK(I10,$B10:$AT10,0)+COUNTIFS($B10:$AT10,I10,$B$1:$AT$1,"&lt;"&amp;8))</f>
        <v>-28</v>
      </c>
      <c r="BC10">
        <f>(RANK(_calc_라운드기준!J10,_calc_라운드기준!$B10:$AT10,0)+COUNTIFS(_calc_라운드기준!$B10:$AT10,_calc_라운드기준!J10,$B$1:$AT$1,"&lt;"&amp;9))-(RANK(J10,$B10:$AT10,0)+COUNTIFS($B10:$AT10,J10,$B$1:$AT$1,"&lt;"&amp;9))</f>
        <v>-18</v>
      </c>
      <c r="BD10">
        <f>(RANK(_calc_라운드기준!K10,_calc_라운드기준!$B10:$AT10,0)+COUNTIFS(_calc_라운드기준!$B10:$AT10,_calc_라운드기준!K10,$B$1:$AT$1,"&lt;"&amp;10))-(RANK(K10,$B10:$AT10,0)+COUNTIFS($B10:$AT10,K10,$B$1:$AT$1,"&lt;"&amp;10))</f>
        <v>1</v>
      </c>
      <c r="BE10">
        <f>(RANK(_calc_라운드기준!L10,_calc_라운드기준!$B10:$AT10,0)+COUNTIFS(_calc_라운드기준!$B10:$AT10,_calc_라운드기준!L10,$B$1:$AT$1,"&lt;"&amp;11))-(RANK(L10,$B10:$AT10,0)+COUNTIFS($B10:$AT10,L10,$B$1:$AT$1,"&lt;"&amp;11))</f>
        <v>13</v>
      </c>
      <c r="BF10">
        <f>(RANK(_calc_라운드기준!M10,_calc_라운드기준!$B10:$AT10,0)+COUNTIFS(_calc_라운드기준!$B10:$AT10,_calc_라운드기준!M10,$B$1:$AT$1,"&lt;"&amp;12))-(RANK(M10,$B10:$AT10,0)+COUNTIFS($B10:$AT10,M10,$B$1:$AT$1,"&lt;"&amp;12))</f>
        <v>26</v>
      </c>
      <c r="BG10">
        <f>(RANK(_calc_라운드기준!N10,_calc_라운드기준!$B10:$AT10,0)+COUNTIFS(_calc_라운드기준!$B10:$AT10,_calc_라운드기준!N10,$B$1:$AT$1,"&lt;"&amp;13))-(RANK(N10,$B10:$AT10,0)+COUNTIFS($B10:$AT10,N10,$B$1:$AT$1,"&lt;"&amp;13))</f>
        <v>5</v>
      </c>
      <c r="BH10">
        <f>(RANK(_calc_라운드기준!O10,_calc_라운드기준!$B10:$AT10,0)+COUNTIFS(_calc_라운드기준!$B10:$AT10,_calc_라운드기준!O10,$B$1:$AT$1,"&lt;"&amp;14))-(RANK(O10,$B10:$AT10,0)+COUNTIFS($B10:$AT10,O10,$B$1:$AT$1,"&lt;"&amp;14))</f>
        <v>20</v>
      </c>
      <c r="BI10">
        <f>(RANK(_calc_라운드기준!P10,_calc_라운드기준!$B10:$AT10,0)+COUNTIFS(_calc_라운드기준!$B10:$AT10,_calc_라운드기준!P10,$B$1:$AT$1,"&lt;"&amp;15))-(RANK(P10,$B10:$AT10,0)+COUNTIFS($B10:$AT10,P10,$B$1:$AT$1,"&lt;"&amp;15))</f>
        <v>-12</v>
      </c>
      <c r="BJ10">
        <f>(RANK(_calc_라운드기준!Q10,_calc_라운드기준!$B10:$AT10,0)+COUNTIFS(_calc_라운드기준!$B10:$AT10,_calc_라운드기준!Q10,$B$1:$AT$1,"&lt;"&amp;16))-(RANK(Q10,$B10:$AT10,0)+COUNTIFS($B10:$AT10,Q10,$B$1:$AT$1,"&lt;"&amp;16))</f>
        <v>3</v>
      </c>
      <c r="BK10">
        <f>(RANK(_calc_라운드기준!R10,_calc_라운드기준!$B10:$AT10,0)+COUNTIFS(_calc_라운드기준!$B10:$AT10,_calc_라운드기준!R10,$B$1:$AT$1,"&lt;"&amp;17))-(RANK(R10,$B10:$AT10,0)+COUNTIFS($B10:$AT10,R10,$B$1:$AT$1,"&lt;"&amp;17))</f>
        <v>13</v>
      </c>
      <c r="BL10">
        <f>(RANK(_calc_라운드기준!S10,_calc_라운드기준!$B10:$AT10,0)+COUNTIFS(_calc_라운드기준!$B10:$AT10,_calc_라운드기준!S10,$B$1:$AT$1,"&lt;"&amp;18))-(RANK(S10,$B10:$AT10,0)+COUNTIFS($B10:$AT10,S10,$B$1:$AT$1,"&lt;"&amp;18))</f>
        <v>33</v>
      </c>
      <c r="BM10">
        <f>(RANK(_calc_라운드기준!T10,_calc_라운드기준!$B10:$AT10,0)+COUNTIFS(_calc_라운드기준!$B10:$AT10,_calc_라운드기준!T10,$B$1:$AT$1,"&lt;"&amp;19))-(RANK(T10,$B10:$AT10,0)+COUNTIFS($B10:$AT10,T10,$B$1:$AT$1,"&lt;"&amp;19))</f>
        <v>-4</v>
      </c>
      <c r="BN10">
        <f>(RANK(_calc_라운드기준!U10,_calc_라운드기준!$B10:$AT10,0)+COUNTIFS(_calc_라운드기준!$B10:$AT10,_calc_라운드기준!U10,$B$1:$AT$1,"&lt;"&amp;20))-(RANK(U10,$B10:$AT10,0)+COUNTIFS($B10:$AT10,U10,$B$1:$AT$1,"&lt;"&amp;20))</f>
        <v>-15</v>
      </c>
      <c r="BO10">
        <f>(RANK(_calc_라운드기준!V10,_calc_라운드기준!$B10:$AT10,0)+COUNTIFS(_calc_라운드기준!$B10:$AT10,_calc_라운드기준!V10,$B$1:$AT$1,"&lt;"&amp;21))-(RANK(V10,$B10:$AT10,0)+COUNTIFS($B10:$AT10,V10,$B$1:$AT$1,"&lt;"&amp;21))</f>
        <v>38</v>
      </c>
      <c r="BP10">
        <f>(RANK(_calc_라운드기준!W10,_calc_라운드기준!$B10:$AT10,0)+COUNTIFS(_calc_라운드기준!$B10:$AT10,_calc_라운드기준!W10,$B$1:$AT$1,"&lt;"&amp;22))-(RANK(W10,$B10:$AT10,0)+COUNTIFS($B10:$AT10,W10,$B$1:$AT$1,"&lt;"&amp;22))</f>
        <v>-3</v>
      </c>
      <c r="BQ10">
        <f>(RANK(_calc_라운드기준!X10,_calc_라운드기준!$B10:$AT10,0)+COUNTIFS(_calc_라운드기준!$B10:$AT10,_calc_라운드기준!X10,$B$1:$AT$1,"&lt;"&amp;23))-(RANK(X10,$B10:$AT10,0)+COUNTIFS($B10:$AT10,X10,$B$1:$AT$1,"&lt;"&amp;23))</f>
        <v>-9</v>
      </c>
      <c r="BR10">
        <f>(RANK(_calc_라운드기준!Y10,_calc_라운드기준!$B10:$AT10,0)+COUNTIFS(_calc_라운드기준!$B10:$AT10,_calc_라운드기준!Y10,$B$1:$AT$1,"&lt;"&amp;24))-(RANK(Y10,$B10:$AT10,0)+COUNTIFS($B10:$AT10,Y10,$B$1:$AT$1,"&lt;"&amp;24))</f>
        <v>-6</v>
      </c>
      <c r="BS10">
        <f>(RANK(_calc_라운드기준!Z10,_calc_라운드기준!$B10:$AT10,0)+COUNTIFS(_calc_라운드기준!$B10:$AT10,_calc_라운드기준!Z10,$B$1:$AT$1,"&lt;"&amp;25))-(RANK(Z10,$B10:$AT10,0)+COUNTIFS($B10:$AT10,Z10,$B$1:$AT$1,"&lt;"&amp;25))</f>
        <v>-13</v>
      </c>
      <c r="BT10">
        <f>(RANK(_calc_라운드기준!AA10,_calc_라운드기준!$B10:$AT10,0)+COUNTIFS(_calc_라운드기준!$B10:$AT10,_calc_라운드기준!AA10,$B$1:$AT$1,"&lt;"&amp;26))-(RANK(AA10,$B10:$AT10,0)+COUNTIFS($B10:$AT10,AA10,$B$1:$AT$1,"&lt;"&amp;26))</f>
        <v>-11</v>
      </c>
      <c r="BU10">
        <f>(RANK(_calc_라운드기준!AB10,_calc_라운드기준!$B10:$AT10,0)+COUNTIFS(_calc_라운드기준!$B10:$AT10,_calc_라운드기준!AB10,$B$1:$AT$1,"&lt;"&amp;27))-(RANK(AB10,$B10:$AT10,0)+COUNTIFS($B10:$AT10,AB10,$B$1:$AT$1,"&lt;"&amp;27))</f>
        <v>-20</v>
      </c>
      <c r="BV10">
        <f>(RANK(_calc_라운드기준!AC10,_calc_라운드기준!$B10:$AT10,0)+COUNTIFS(_calc_라운드기준!$B10:$AT10,_calc_라운드기준!AC10,$B$1:$AT$1,"&lt;"&amp;28))-(RANK(AC10,$B10:$AT10,0)+COUNTIFS($B10:$AT10,AC10,$B$1:$AT$1,"&lt;"&amp;28))</f>
        <v>-8</v>
      </c>
      <c r="BW10">
        <f>(RANK(_calc_라운드기준!AD10,_calc_라운드기준!$B10:$AT10,0)+COUNTIFS(_calc_라운드기준!$B10:$AT10,_calc_라운드기준!AD10,$B$1:$AT$1,"&lt;"&amp;29))-(RANK(AD10,$B10:$AT10,0)+COUNTIFS($B10:$AT10,AD10,$B$1:$AT$1,"&lt;"&amp;29))</f>
        <v>-13</v>
      </c>
      <c r="BX10">
        <f>(RANK(_calc_라운드기준!AE10,_calc_라운드기준!$B10:$AT10,0)+COUNTIFS(_calc_라운드기준!$B10:$AT10,_calc_라운드기준!AE10,$B$1:$AT$1,"&lt;"&amp;30))-(RANK(AE10,$B10:$AT10,0)+COUNTIFS($B10:$AT10,AE10,$B$1:$AT$1,"&lt;"&amp;30))</f>
        <v>3</v>
      </c>
      <c r="BY10">
        <f>(RANK(_calc_라운드기준!AF10,_calc_라운드기준!$B10:$AT10,0)+COUNTIFS(_calc_라운드기준!$B10:$AT10,_calc_라운드기준!AF10,$B$1:$AT$1,"&lt;"&amp;31))-(RANK(AF10,$B10:$AT10,0)+COUNTIFS($B10:$AT10,AF10,$B$1:$AT$1,"&lt;"&amp;31))</f>
        <v>-8</v>
      </c>
      <c r="BZ10">
        <f>(RANK(_calc_라운드기준!AG10,_calc_라운드기준!$B10:$AT10,0)+COUNTIFS(_calc_라운드기준!$B10:$AT10,_calc_라운드기준!AG10,$B$1:$AT$1,"&lt;"&amp;32))-(RANK(AG10,$B10:$AT10,0)+COUNTIFS($B10:$AT10,AG10,$B$1:$AT$1,"&lt;"&amp;32))</f>
        <v>0</v>
      </c>
      <c r="CA10">
        <f>(RANK(_calc_라운드기준!AH10,_calc_라운드기준!$B10:$AT10,0)+COUNTIFS(_calc_라운드기준!$B10:$AT10,_calc_라운드기준!AH10,$B$1:$AT$1,"&lt;"&amp;33))-(RANK(AH10,$B10:$AT10,0)+COUNTIFS($B10:$AT10,AH10,$B$1:$AT$1,"&lt;"&amp;33))</f>
        <v>20</v>
      </c>
      <c r="CB10">
        <f>(RANK(_calc_라운드기준!AI10,_calc_라운드기준!$B10:$AT10,0)+COUNTIFS(_calc_라운드기준!$B10:$AT10,_calc_라운드기준!AI10,$B$1:$AT$1,"&lt;"&amp;34))-(RANK(AI10,$B10:$AT10,0)+COUNTIFS($B10:$AT10,AI10,$B$1:$AT$1,"&lt;"&amp;34))</f>
        <v>26</v>
      </c>
      <c r="CC10">
        <f>(RANK(_calc_라운드기준!AJ10,_calc_라운드기준!$B10:$AT10,0)+COUNTIFS(_calc_라운드기준!$B10:$AT10,_calc_라운드기준!AJ10,$B$1:$AT$1,"&lt;"&amp;35))-(RANK(AJ10,$B10:$AT10,0)+COUNTIFS($B10:$AT10,AJ10,$B$1:$AT$1,"&lt;"&amp;35))</f>
        <v>0</v>
      </c>
      <c r="CD10">
        <f>(RANK(_calc_라운드기준!AK10,_calc_라운드기준!$B10:$AT10,0)+COUNTIFS(_calc_라운드기준!$B10:$AT10,_calc_라운드기준!AK10,$B$1:$AT$1,"&lt;"&amp;36))-(RANK(AK10,$B10:$AT10,0)+COUNTIFS($B10:$AT10,AK10,$B$1:$AT$1,"&lt;"&amp;36))</f>
        <v>-4</v>
      </c>
      <c r="CE10">
        <f>(RANK(_calc_라운드기준!AL10,_calc_라운드기준!$B10:$AT10,0)+COUNTIFS(_calc_라운드기준!$B10:$AT10,_calc_라운드기준!AL10,$B$1:$AT$1,"&lt;"&amp;37))-(RANK(AL10,$B10:$AT10,0)+COUNTIFS($B10:$AT10,AL10,$B$1:$AT$1,"&lt;"&amp;37))</f>
        <v>-13</v>
      </c>
      <c r="CF10">
        <f>(RANK(_calc_라운드기준!AM10,_calc_라운드기준!$B10:$AT10,0)+COUNTIFS(_calc_라운드기준!$B10:$AT10,_calc_라운드기준!AM10,$B$1:$AT$1,"&lt;"&amp;38))-(RANK(AM10,$B10:$AT10,0)+COUNTIFS($B10:$AT10,AM10,$B$1:$AT$1,"&lt;"&amp;38))</f>
        <v>9</v>
      </c>
      <c r="CG10">
        <f>(RANK(_calc_라운드기준!AN10,_calc_라운드기준!$B10:$AT10,0)+COUNTIFS(_calc_라운드기준!$B10:$AT10,_calc_라운드기준!AN10,$B$1:$AT$1,"&lt;"&amp;39))-(RANK(AN10,$B10:$AT10,0)+COUNTIFS($B10:$AT10,AN10,$B$1:$AT$1,"&lt;"&amp;39))</f>
        <v>1</v>
      </c>
      <c r="CH10">
        <f>(RANK(_calc_라운드기준!AO10,_calc_라운드기준!$B10:$AT10,0)+COUNTIFS(_calc_라운드기준!$B10:$AT10,_calc_라운드기준!AO10,$B$1:$AT$1,"&lt;"&amp;40))-(RANK(AO10,$B10:$AT10,0)+COUNTIFS($B10:$AT10,AO10,$B$1:$AT$1,"&lt;"&amp;40))</f>
        <v>-5</v>
      </c>
      <c r="CI10">
        <f>(RANK(_calc_라운드기준!AP10,_calc_라운드기준!$B10:$AT10,0)+COUNTIFS(_calc_라운드기준!$B10:$AT10,_calc_라운드기준!AP10,$B$1:$AT$1,"&lt;"&amp;41))-(RANK(AP10,$B10:$AT10,0)+COUNTIFS($B10:$AT10,AP10,$B$1:$AT$1,"&lt;"&amp;41))</f>
        <v>-12</v>
      </c>
      <c r="CJ10">
        <f>(RANK(_calc_라운드기준!AQ10,_calc_라운드기준!$B10:$AT10,0)+COUNTIFS(_calc_라운드기준!$B10:$AT10,_calc_라운드기준!AQ10,$B$1:$AT$1,"&lt;"&amp;42))-(RANK(AQ10,$B10:$AT10,0)+COUNTIFS($B10:$AT10,AQ10,$B$1:$AT$1,"&lt;"&amp;42))</f>
        <v>13</v>
      </c>
      <c r="CK10">
        <f>(RANK(_calc_라운드기준!AR10,_calc_라운드기준!$B10:$AT10,0)+COUNTIFS(_calc_라운드기준!$B10:$AT10,_calc_라운드기준!AR10,$B$1:$AT$1,"&lt;"&amp;43))-(RANK(AR10,$B10:$AT10,0)+COUNTIFS($B10:$AT10,AR10,$B$1:$AT$1,"&lt;"&amp;43))</f>
        <v>13</v>
      </c>
      <c r="CL10">
        <f>(RANK(_calc_라운드기준!AS10,_calc_라운드기준!$B10:$AT10,0)+COUNTIFS(_calc_라운드기준!$B10:$AT10,_calc_라운드기준!AS10,$B$1:$AT$1,"&lt;"&amp;44))-(RANK(AS10,$B10:$AT10,0)+COUNTIFS($B10:$AT10,AS10,$B$1:$AT$1,"&lt;"&amp;44))</f>
        <v>4</v>
      </c>
      <c r="CM10">
        <f>(RANK(_calc_라운드기준!AT10,_calc_라운드기준!$B10:$AT10,0)+COUNTIFS(_calc_라운드기준!$B10:$AT10,_calc_라운드기준!AT10,$B$1:$AT$1,"&lt;"&amp;45))-(RANK(AT10,$B10:$AT10,0)+COUNTIFS($B10:$AT10,AT10,$B$1:$AT$1,"&lt;"&amp;45))</f>
        <v>15</v>
      </c>
      <c r="CN10">
        <f t="shared" si="0"/>
        <v>45</v>
      </c>
      <c r="CO10">
        <f t="shared" si="1"/>
        <v>36</v>
      </c>
      <c r="CP10">
        <f t="shared" si="2"/>
        <v>16</v>
      </c>
      <c r="CQ10">
        <f t="shared" si="3"/>
        <v>43</v>
      </c>
      <c r="CR10">
        <f t="shared" si="4"/>
        <v>31</v>
      </c>
      <c r="CS10">
        <f t="shared" si="5"/>
        <v>7</v>
      </c>
      <c r="CT10">
        <f t="shared" si="6"/>
        <v>14</v>
      </c>
      <c r="CU10">
        <f t="shared" si="7"/>
        <v>44</v>
      </c>
      <c r="CV10">
        <f t="shared" si="8"/>
        <v>41</v>
      </c>
      <c r="CW10">
        <f t="shared" si="9"/>
        <v>20</v>
      </c>
      <c r="CX10">
        <f t="shared" si="10"/>
        <v>9</v>
      </c>
      <c r="CY10">
        <f t="shared" si="11"/>
        <v>3</v>
      </c>
      <c r="CZ10">
        <f t="shared" si="12"/>
        <v>15</v>
      </c>
      <c r="DA10">
        <f t="shared" si="13"/>
        <v>5</v>
      </c>
      <c r="DB10">
        <f t="shared" si="14"/>
        <v>34</v>
      </c>
      <c r="DC10">
        <f t="shared" si="15"/>
        <v>18</v>
      </c>
      <c r="DD10">
        <f t="shared" si="16"/>
        <v>10</v>
      </c>
      <c r="DE10">
        <f t="shared" si="17"/>
        <v>2</v>
      </c>
      <c r="DF10">
        <f t="shared" si="18"/>
        <v>25</v>
      </c>
      <c r="DG10">
        <f t="shared" si="19"/>
        <v>40</v>
      </c>
      <c r="DH10">
        <f t="shared" si="20"/>
        <v>1</v>
      </c>
      <c r="DI10">
        <f t="shared" si="21"/>
        <v>24</v>
      </c>
      <c r="DJ10">
        <f t="shared" si="22"/>
        <v>32</v>
      </c>
      <c r="DK10">
        <f t="shared" si="23"/>
        <v>28</v>
      </c>
      <c r="DL10">
        <f t="shared" si="24"/>
        <v>37</v>
      </c>
      <c r="DM10">
        <f t="shared" si="25"/>
        <v>33</v>
      </c>
      <c r="DN10">
        <f t="shared" si="26"/>
        <v>42</v>
      </c>
      <c r="DO10">
        <f t="shared" si="27"/>
        <v>29</v>
      </c>
      <c r="DP10">
        <f t="shared" si="28"/>
        <v>38</v>
      </c>
      <c r="DQ10">
        <f t="shared" si="29"/>
        <v>19</v>
      </c>
      <c r="DR10">
        <f t="shared" si="30"/>
        <v>30</v>
      </c>
      <c r="DS10">
        <f t="shared" si="31"/>
        <v>22</v>
      </c>
      <c r="DT10">
        <f t="shared" si="32"/>
        <v>6</v>
      </c>
      <c r="DU10">
        <f t="shared" si="33"/>
        <v>4</v>
      </c>
      <c r="DV10">
        <f t="shared" si="34"/>
        <v>23</v>
      </c>
      <c r="DW10">
        <f t="shared" si="35"/>
        <v>26</v>
      </c>
      <c r="DX10">
        <f t="shared" si="36"/>
        <v>39</v>
      </c>
      <c r="DY10">
        <f t="shared" si="37"/>
        <v>13</v>
      </c>
      <c r="DZ10">
        <f t="shared" si="38"/>
        <v>21</v>
      </c>
      <c r="EA10">
        <f t="shared" si="39"/>
        <v>27</v>
      </c>
      <c r="EB10">
        <f t="shared" si="40"/>
        <v>35</v>
      </c>
      <c r="EC10">
        <f t="shared" si="41"/>
        <v>11</v>
      </c>
      <c r="ED10">
        <f t="shared" si="42"/>
        <v>12</v>
      </c>
      <c r="EE10">
        <f t="shared" si="43"/>
        <v>17</v>
      </c>
      <c r="EF10">
        <f t="shared" si="44"/>
        <v>8</v>
      </c>
    </row>
    <row r="11" spans="1:136" ht="16.5" customHeight="1">
      <c r="A11">
        <f>_calc_라운드기준!A11</f>
        <v>1235</v>
      </c>
      <c r="B11">
        <f>INDEX(_calc_누적빈도!B:B,$A11)-INDEX(_calc_누적빈도!B:B,$A11-기준500회_후보!$B$1)</f>
        <v>61</v>
      </c>
      <c r="C11">
        <f>INDEX(_calc_누적빈도!C:C,$A11)-INDEX(_calc_누적빈도!C:C,$A11-기준500회_후보!$B$1)</f>
        <v>58</v>
      </c>
      <c r="D11">
        <f>INDEX(_calc_누적빈도!D:D,$A11)-INDEX(_calc_누적빈도!D:D,$A11-기준500회_후보!$B$1)</f>
        <v>76</v>
      </c>
      <c r="E11">
        <f>INDEX(_calc_누적빈도!E:E,$A11)-INDEX(_calc_누적빈도!E:E,$A11-기준500회_후보!$B$1)</f>
        <v>56</v>
      </c>
      <c r="F11">
        <f>INDEX(_calc_누적빈도!F:F,$A11)-INDEX(_calc_누적빈도!F:F,$A11-기준500회_후보!$B$1)</f>
        <v>50</v>
      </c>
      <c r="G11">
        <f>INDEX(_calc_누적빈도!G:G,$A11)-INDEX(_calc_누적빈도!G:G,$A11-기준500회_후보!$B$1)</f>
        <v>73</v>
      </c>
      <c r="H11">
        <f>INDEX(_calc_누적빈도!H:H,$A11)-INDEX(_calc_누적빈도!H:H,$A11-기준500회_후보!$B$1)</f>
        <v>68</v>
      </c>
      <c r="I11">
        <f>INDEX(_calc_누적빈도!I:I,$A11)-INDEX(_calc_누적빈도!I:I,$A11-기준500회_후보!$B$1)</f>
        <v>54</v>
      </c>
      <c r="J11">
        <f>INDEX(_calc_누적빈도!J:J,$A11)-INDEX(_calc_누적빈도!J:J,$A11-기준500회_후보!$B$1)</f>
        <v>64</v>
      </c>
      <c r="K11">
        <f>INDEX(_calc_누적빈도!K:K,$A11)-INDEX(_calc_누적빈도!K:K,$A11-기준500회_후보!$B$1)</f>
        <v>62</v>
      </c>
      <c r="L11">
        <f>INDEX(_calc_누적빈도!L:L,$A11)-INDEX(_calc_누적빈도!L:L,$A11-기준500회_후보!$B$1)</f>
        <v>63</v>
      </c>
      <c r="M11">
        <f>INDEX(_calc_누적빈도!M:M,$A11)-INDEX(_calc_누적빈도!M:M,$A11-기준500회_후보!$B$1)</f>
        <v>85</v>
      </c>
      <c r="N11">
        <f>INDEX(_calc_누적빈도!N:N,$A11)-INDEX(_calc_누적빈도!N:N,$A11-기준500회_후보!$B$1)</f>
        <v>77</v>
      </c>
      <c r="O11">
        <f>INDEX(_calc_누적빈도!O:O,$A11)-INDEX(_calc_누적빈도!O:O,$A11-기준500회_후보!$B$1)</f>
        <v>67</v>
      </c>
      <c r="P11">
        <f>INDEX(_calc_누적빈도!P:P,$A11)-INDEX(_calc_누적빈도!P:P,$A11-기준500회_후보!$B$1)</f>
        <v>70</v>
      </c>
      <c r="Q11">
        <f>INDEX(_calc_누적빈도!Q:Q,$A11)-INDEX(_calc_누적빈도!Q:Q,$A11-기준500회_후보!$B$1)</f>
        <v>78</v>
      </c>
      <c r="R11">
        <f>INDEX(_calc_누적빈도!R:R,$A11)-INDEX(_calc_누적빈도!R:R,$A11-기준500회_후보!$B$1)</f>
        <v>65</v>
      </c>
      <c r="S11">
        <f>INDEX(_calc_누적빈도!S:S,$A11)-INDEX(_calc_누적빈도!S:S,$A11-기준500회_후보!$B$1)</f>
        <v>76</v>
      </c>
      <c r="T11">
        <f>INDEX(_calc_누적빈도!T:T,$A11)-INDEX(_calc_누적빈도!T:T,$A11-기준500회_후보!$B$1)</f>
        <v>72</v>
      </c>
      <c r="U11">
        <f>INDEX(_calc_누적빈도!U:U,$A11)-INDEX(_calc_누적빈도!U:U,$A11-기준500회_후보!$B$1)</f>
        <v>54</v>
      </c>
      <c r="V11">
        <f>INDEX(_calc_누적빈도!V:V,$A11)-INDEX(_calc_누적빈도!V:V,$A11-기준500회_후보!$B$1)</f>
        <v>76</v>
      </c>
      <c r="W11">
        <f>INDEX(_calc_누적빈도!W:W,$A11)-INDEX(_calc_누적빈도!W:W,$A11-기준500회_후보!$B$1)</f>
        <v>63</v>
      </c>
      <c r="X11">
        <f>INDEX(_calc_누적빈도!X:X,$A11)-INDEX(_calc_누적빈도!X:X,$A11-기준500회_후보!$B$1)</f>
        <v>57</v>
      </c>
      <c r="Y11">
        <f>INDEX(_calc_누적빈도!Y:Y,$A11)-INDEX(_calc_누적빈도!Y:Y,$A11-기준500회_후보!$B$1)</f>
        <v>70</v>
      </c>
      <c r="Z11">
        <f>INDEX(_calc_누적빈도!Z:Z,$A11)-INDEX(_calc_누적빈도!Z:Z,$A11-기준500회_후보!$B$1)</f>
        <v>53</v>
      </c>
      <c r="AA11">
        <f>INDEX(_calc_누적빈도!AA:AA,$A11)-INDEX(_calc_누적빈도!AA:AA,$A11-기준500회_후보!$B$1)</f>
        <v>65</v>
      </c>
      <c r="AB11">
        <f>INDEX(_calc_누적빈도!AB:AB,$A11)-INDEX(_calc_누적빈도!AB:AB,$A11-기준500회_후보!$B$1)</f>
        <v>69</v>
      </c>
      <c r="AC11">
        <f>INDEX(_calc_누적빈도!AC:AC,$A11)-INDEX(_calc_누적빈도!AC:AC,$A11-기준500회_후보!$B$1)</f>
        <v>72</v>
      </c>
      <c r="AD11">
        <f>INDEX(_calc_누적빈도!AD:AD,$A11)-INDEX(_calc_누적빈도!AD:AD,$A11-기준500회_후보!$B$1)</f>
        <v>64</v>
      </c>
      <c r="AE11">
        <f>INDEX(_calc_누적빈도!AE:AE,$A11)-INDEX(_calc_누적빈도!AE:AE,$A11-기준500회_후보!$B$1)</f>
        <v>71</v>
      </c>
      <c r="AF11">
        <f>INDEX(_calc_누적빈도!AF:AF,$A11)-INDEX(_calc_누적빈도!AF:AF,$A11-기준500회_후보!$B$1)</f>
        <v>71</v>
      </c>
      <c r="AG11">
        <f>INDEX(_calc_누적빈도!AG:AG,$A11)-INDEX(_calc_누적빈도!AG:AG,$A11-기준500회_후보!$B$1)</f>
        <v>57</v>
      </c>
      <c r="AH11">
        <f>INDEX(_calc_누적빈도!AH:AH,$A11)-INDEX(_calc_누적빈도!AH:AH,$A11-기준500회_후보!$B$1)</f>
        <v>72</v>
      </c>
      <c r="AI11">
        <f>INDEX(_calc_누적빈도!AI:AI,$A11)-INDEX(_calc_누적빈도!AI:AI,$A11-기준500회_후보!$B$1)</f>
        <v>71</v>
      </c>
      <c r="AJ11">
        <f>INDEX(_calc_누적빈도!AJ:AJ,$A11)-INDEX(_calc_누적빈도!AJ:AJ,$A11-기준500회_후보!$B$1)</f>
        <v>70</v>
      </c>
      <c r="AK11">
        <f>INDEX(_calc_누적빈도!AK:AK,$A11)-INDEX(_calc_누적빈도!AK:AK,$A11-기준500회_후보!$B$1)</f>
        <v>68</v>
      </c>
      <c r="AL11">
        <f>INDEX(_calc_누적빈도!AL:AL,$A11)-INDEX(_calc_누적빈도!AL:AL,$A11-기준500회_후보!$B$1)</f>
        <v>64</v>
      </c>
      <c r="AM11">
        <f>INDEX(_calc_누적빈도!AM:AM,$A11)-INDEX(_calc_누적빈도!AM:AM,$A11-기준500회_후보!$B$1)</f>
        <v>78</v>
      </c>
      <c r="AN11">
        <f>INDEX(_calc_누적빈도!AN:AN,$A11)-INDEX(_calc_누적빈도!AN:AN,$A11-기준500회_후보!$B$1)</f>
        <v>68</v>
      </c>
      <c r="AO11">
        <f>INDEX(_calc_누적빈도!AO:AO,$A11)-INDEX(_calc_누적빈도!AO:AO,$A11-기준500회_후보!$B$1)</f>
        <v>58</v>
      </c>
      <c r="AP11">
        <f>INDEX(_calc_누적빈도!AP:AP,$A11)-INDEX(_calc_누적빈도!AP:AP,$A11-기준500회_후보!$B$1)</f>
        <v>63</v>
      </c>
      <c r="AQ11">
        <f>INDEX(_calc_누적빈도!AQ:AQ,$A11)-INDEX(_calc_누적빈도!AQ:AQ,$A11-기준500회_후보!$B$1)</f>
        <v>69</v>
      </c>
      <c r="AR11">
        <f>INDEX(_calc_누적빈도!AR:AR,$A11)-INDEX(_calc_누적빈도!AR:AR,$A11-기준500회_후보!$B$1)</f>
        <v>63</v>
      </c>
      <c r="AS11">
        <f>INDEX(_calc_누적빈도!AS:AS,$A11)-INDEX(_calc_누적빈도!AS:AS,$A11-기준500회_후보!$B$1)</f>
        <v>64</v>
      </c>
      <c r="AT11">
        <f>INDEX(_calc_누적빈도!AT:AT,$A11)-INDEX(_calc_누적빈도!AT:AT,$A11-기준500회_후보!$B$1)</f>
        <v>75</v>
      </c>
      <c r="AU11">
        <f>(RANK(_calc_라운드기준!B11,_calc_라운드기준!$B11:$AT11,0)+COUNTIFS(_calc_라운드기준!$B11:$AT11,_calc_라운드기준!B11,$B$1:$AT$1,"&lt;"&amp;1))-(RANK(B11,$B11:$AT11,0)+COUNTIFS($B11:$AT11,B11,$B$1:$AT$1,"&lt;"&amp;1))</f>
        <v>-32</v>
      </c>
      <c r="AV11">
        <f>(RANK(_calc_라운드기준!C11,_calc_라운드기준!$B11:$AT11,0)+COUNTIFS(_calc_라운드기준!$B11:$AT11,_calc_라운드기준!C11,$B$1:$AT$1,"&lt;"&amp;2))-(RANK(C11,$B11:$AT11,0)+COUNTIFS($B11:$AT11,C11,$B$1:$AT$1,"&lt;"&amp;2))</f>
        <v>-13</v>
      </c>
      <c r="AW11">
        <f>(RANK(_calc_라운드기준!D11,_calc_라운드기준!$B11:$AT11,0)+COUNTIFS(_calc_라운드기준!$B11:$AT11,_calc_라운드기준!D11,$B$1:$AT$1,"&lt;"&amp;3))-(RANK(D11,$B11:$AT11,0)+COUNTIFS($B11:$AT11,D11,$B$1:$AT$1,"&lt;"&amp;3))</f>
        <v>3</v>
      </c>
      <c r="AX11">
        <f>(RANK(_calc_라운드기준!E11,_calc_라운드기준!$B11:$AT11,0)+COUNTIFS(_calc_라운드기준!$B11:$AT11,_calc_라운드기준!E11,$B$1:$AT$1,"&lt;"&amp;4))-(RANK(E11,$B11:$AT11,0)+COUNTIFS($B11:$AT11,E11,$B$1:$AT$1,"&lt;"&amp;4))</f>
        <v>-27</v>
      </c>
      <c r="AY11">
        <f>(RANK(_calc_라운드기준!F11,_calc_라운드기준!$B11:$AT11,0)+COUNTIFS(_calc_라운드기준!$B11:$AT11,_calc_라운드기준!F11,$B$1:$AT$1,"&lt;"&amp;5))-(RANK(F11,$B11:$AT11,0)+COUNTIFS($B11:$AT11,F11,$B$1:$AT$1,"&lt;"&amp;5))</f>
        <v>-8</v>
      </c>
      <c r="AZ11">
        <f>(RANK(_calc_라운드기준!G11,_calc_라운드기준!$B11:$AT11,0)+COUNTIFS(_calc_라운드기준!$B11:$AT11,_calc_라운드기준!G11,$B$1:$AT$1,"&lt;"&amp;6))-(RANK(G11,$B11:$AT11,0)+COUNTIFS($B11:$AT11,G11,$B$1:$AT$1,"&lt;"&amp;6))</f>
        <v>16</v>
      </c>
      <c r="BA11">
        <f>(RANK(_calc_라운드기준!H11,_calc_라운드기준!$B11:$AT11,0)+COUNTIFS(_calc_라운드기준!$B11:$AT11,_calc_라운드기준!H11,$B$1:$AT$1,"&lt;"&amp;7))-(RANK(H11,$B11:$AT11,0)+COUNTIFS($B11:$AT11,H11,$B$1:$AT$1,"&lt;"&amp;7))</f>
        <v>17</v>
      </c>
      <c r="BB11">
        <f>(RANK(_calc_라운드기준!I11,_calc_라운드기준!$B11:$AT11,0)+COUNTIFS(_calc_라운드기준!$B11:$AT11,_calc_라운드기준!I11,$B$1:$AT$1,"&lt;"&amp;8))-(RANK(I11,$B11:$AT11,0)+COUNTIFS($B11:$AT11,I11,$B$1:$AT$1,"&lt;"&amp;8))</f>
        <v>-27</v>
      </c>
      <c r="BC11">
        <f>(RANK(_calc_라운드기준!J11,_calc_라운드기준!$B11:$AT11,0)+COUNTIFS(_calc_라운드기준!$B11:$AT11,_calc_라운드기준!J11,$B$1:$AT$1,"&lt;"&amp;9))-(RANK(J11,$B11:$AT11,0)+COUNTIFS($B11:$AT11,J11,$B$1:$AT$1,"&lt;"&amp;9))</f>
        <v>-18</v>
      </c>
      <c r="BD11">
        <f>(RANK(_calc_라운드기준!K11,_calc_라운드기준!$B11:$AT11,0)+COUNTIFS(_calc_라운드기준!$B11:$AT11,_calc_라운드기준!K11,$B$1:$AT$1,"&lt;"&amp;10))-(RANK(K11,$B11:$AT11,0)+COUNTIFS($B11:$AT11,K11,$B$1:$AT$1,"&lt;"&amp;10))</f>
        <v>4</v>
      </c>
      <c r="BE11">
        <f>(RANK(_calc_라운드기준!L11,_calc_라운드기준!$B11:$AT11,0)+COUNTIFS(_calc_라운드기준!$B11:$AT11,_calc_라운드기준!L11,$B$1:$AT$1,"&lt;"&amp;11))-(RANK(L11,$B11:$AT11,0)+COUNTIFS($B11:$AT11,L11,$B$1:$AT$1,"&lt;"&amp;11))</f>
        <v>11</v>
      </c>
      <c r="BF11">
        <f>(RANK(_calc_라운드기준!M11,_calc_라운드기준!$B11:$AT11,0)+COUNTIFS(_calc_라운드기준!$B11:$AT11,_calc_라운드기준!M11,$B$1:$AT$1,"&lt;"&amp;12))-(RANK(M11,$B11:$AT11,0)+COUNTIFS($B11:$AT11,M11,$B$1:$AT$1,"&lt;"&amp;12))</f>
        <v>25</v>
      </c>
      <c r="BG11">
        <f>(RANK(_calc_라운드기준!N11,_calc_라운드기준!$B11:$AT11,0)+COUNTIFS(_calc_라운드기준!$B11:$AT11,_calc_라운드기준!N11,$B$1:$AT$1,"&lt;"&amp;13))-(RANK(N11,$B11:$AT11,0)+COUNTIFS($B11:$AT11,N11,$B$1:$AT$1,"&lt;"&amp;13))</f>
        <v>6</v>
      </c>
      <c r="BH11">
        <f>(RANK(_calc_라운드기준!O11,_calc_라운드기준!$B11:$AT11,0)+COUNTIFS(_calc_라운드기준!$B11:$AT11,_calc_라운드기준!O11,$B$1:$AT$1,"&lt;"&amp;14))-(RANK(O11,$B11:$AT11,0)+COUNTIFS($B11:$AT11,O11,$B$1:$AT$1,"&lt;"&amp;14))</f>
        <v>19</v>
      </c>
      <c r="BI11">
        <f>(RANK(_calc_라운드기준!P11,_calc_라운드기준!$B11:$AT11,0)+COUNTIFS(_calc_라운드기준!$B11:$AT11,_calc_라운드기준!P11,$B$1:$AT$1,"&lt;"&amp;15))-(RANK(P11,$B11:$AT11,0)+COUNTIFS($B11:$AT11,P11,$B$1:$AT$1,"&lt;"&amp;15))</f>
        <v>-13</v>
      </c>
      <c r="BJ11">
        <f>(RANK(_calc_라운드기준!Q11,_calc_라운드기준!$B11:$AT11,0)+COUNTIFS(_calc_라운드기준!$B11:$AT11,_calc_라운드기준!Q11,$B$1:$AT$1,"&lt;"&amp;16))-(RANK(Q11,$B11:$AT11,0)+COUNTIFS($B11:$AT11,Q11,$B$1:$AT$1,"&lt;"&amp;16))</f>
        <v>3</v>
      </c>
      <c r="BK11">
        <f>(RANK(_calc_라운드기준!R11,_calc_라운드기준!$B11:$AT11,0)+COUNTIFS(_calc_라운드기준!$B11:$AT11,_calc_라운드기준!R11,$B$1:$AT$1,"&lt;"&amp;17))-(RANK(R11,$B11:$AT11,0)+COUNTIFS($B11:$AT11,R11,$B$1:$AT$1,"&lt;"&amp;17))</f>
        <v>2</v>
      </c>
      <c r="BL11">
        <f>(RANK(_calc_라운드기준!S11,_calc_라운드기준!$B11:$AT11,0)+COUNTIFS(_calc_라운드기준!$B11:$AT11,_calc_라운드기준!S11,$B$1:$AT$1,"&lt;"&amp;18))-(RANK(S11,$B11:$AT11,0)+COUNTIFS($B11:$AT11,S11,$B$1:$AT$1,"&lt;"&amp;18))</f>
        <v>34</v>
      </c>
      <c r="BM11">
        <f>(RANK(_calc_라운드기준!T11,_calc_라운드기준!$B11:$AT11,0)+COUNTIFS(_calc_라운드기준!$B11:$AT11,_calc_라운드기준!T11,$B$1:$AT$1,"&lt;"&amp;19))-(RANK(T11,$B11:$AT11,0)+COUNTIFS($B11:$AT11,T11,$B$1:$AT$1,"&lt;"&amp;19))</f>
        <v>-4</v>
      </c>
      <c r="BN11">
        <f>(RANK(_calc_라운드기준!U11,_calc_라운드기준!$B11:$AT11,0)+COUNTIFS(_calc_라운드기준!$B11:$AT11,_calc_라운드기준!U11,$B$1:$AT$1,"&lt;"&amp;20))-(RANK(U11,$B11:$AT11,0)+COUNTIFS($B11:$AT11,U11,$B$1:$AT$1,"&lt;"&amp;20))</f>
        <v>-15</v>
      </c>
      <c r="BO11">
        <f>(RANK(_calc_라운드기준!V11,_calc_라운드기준!$B11:$AT11,0)+COUNTIFS(_calc_라운드기준!$B11:$AT11,_calc_라운드기준!V11,$B$1:$AT$1,"&lt;"&amp;21))-(RANK(V11,$B11:$AT11,0)+COUNTIFS($B11:$AT11,V11,$B$1:$AT$1,"&lt;"&amp;21))</f>
        <v>37</v>
      </c>
      <c r="BP11">
        <f>(RANK(_calc_라운드기준!W11,_calc_라운드기준!$B11:$AT11,0)+COUNTIFS(_calc_라운드기준!$B11:$AT11,_calc_라운드기준!W11,$B$1:$AT$1,"&lt;"&amp;22))-(RANK(W11,$B11:$AT11,0)+COUNTIFS($B11:$AT11,W11,$B$1:$AT$1,"&lt;"&amp;22))</f>
        <v>-16</v>
      </c>
      <c r="BQ11">
        <f>(RANK(_calc_라운드기준!X11,_calc_라운드기준!$B11:$AT11,0)+COUNTIFS(_calc_라운드기준!$B11:$AT11,_calc_라운드기준!X11,$B$1:$AT$1,"&lt;"&amp;23))-(RANK(X11,$B11:$AT11,0)+COUNTIFS($B11:$AT11,X11,$B$1:$AT$1,"&lt;"&amp;23))</f>
        <v>-10</v>
      </c>
      <c r="BR11">
        <f>(RANK(_calc_라운드기준!Y11,_calc_라운드기준!$B11:$AT11,0)+COUNTIFS(_calc_라운드기준!$B11:$AT11,_calc_라운드기준!Y11,$B$1:$AT$1,"&lt;"&amp;24))-(RANK(Y11,$B11:$AT11,0)+COUNTIFS($B11:$AT11,Y11,$B$1:$AT$1,"&lt;"&amp;24))</f>
        <v>-6</v>
      </c>
      <c r="BS11">
        <f>(RANK(_calc_라운드기준!Z11,_calc_라운드기준!$B11:$AT11,0)+COUNTIFS(_calc_라운드기준!$B11:$AT11,_calc_라운드기준!Z11,$B$1:$AT$1,"&lt;"&amp;25))-(RANK(Z11,$B11:$AT11,0)+COUNTIFS($B11:$AT11,Z11,$B$1:$AT$1,"&lt;"&amp;25))</f>
        <v>-14</v>
      </c>
      <c r="BT11">
        <f>(RANK(_calc_라운드기준!AA11,_calc_라운드기준!$B11:$AT11,0)+COUNTIFS(_calc_라운드기준!$B11:$AT11,_calc_라운드기준!AA11,$B$1:$AT$1,"&lt;"&amp;26))-(RANK(AA11,$B11:$AT11,0)+COUNTIFS($B11:$AT11,AA11,$B$1:$AT$1,"&lt;"&amp;26))</f>
        <v>-9</v>
      </c>
      <c r="BU11">
        <f>(RANK(_calc_라운드기준!AB11,_calc_라운드기준!$B11:$AT11,0)+COUNTIFS(_calc_라운드기준!$B11:$AT11,_calc_라운드기준!AB11,$B$1:$AT$1,"&lt;"&amp;27))-(RANK(AB11,$B11:$AT11,0)+COUNTIFS($B11:$AT11,AB11,$B$1:$AT$1,"&lt;"&amp;27))</f>
        <v>-18</v>
      </c>
      <c r="BV11">
        <f>(RANK(_calc_라운드기준!AC11,_calc_라운드기준!$B11:$AT11,0)+COUNTIFS(_calc_라운드기준!$B11:$AT11,_calc_라운드기준!AC11,$B$1:$AT$1,"&lt;"&amp;28))-(RANK(AC11,$B11:$AT11,0)+COUNTIFS($B11:$AT11,AC11,$B$1:$AT$1,"&lt;"&amp;28))</f>
        <v>-9</v>
      </c>
      <c r="BW11">
        <f>(RANK(_calc_라운드기준!AD11,_calc_라운드기준!$B11:$AT11,0)+COUNTIFS(_calc_라운드기준!$B11:$AT11,_calc_라운드기준!AD11,$B$1:$AT$1,"&lt;"&amp;29))-(RANK(AD11,$B11:$AT11,0)+COUNTIFS($B11:$AT11,AD11,$B$1:$AT$1,"&lt;"&amp;29))</f>
        <v>-16</v>
      </c>
      <c r="BX11">
        <f>(RANK(_calc_라운드기준!AE11,_calc_라운드기준!$B11:$AT11,0)+COUNTIFS(_calc_라운드기준!$B11:$AT11,_calc_라운드기준!AE11,$B$1:$AT$1,"&lt;"&amp;30))-(RANK(AE11,$B11:$AT11,0)+COUNTIFS($B11:$AT11,AE11,$B$1:$AT$1,"&lt;"&amp;30))</f>
        <v>5</v>
      </c>
      <c r="BY11">
        <f>(RANK(_calc_라운드기준!AF11,_calc_라운드기준!$B11:$AT11,0)+COUNTIFS(_calc_라운드기준!$B11:$AT11,_calc_라운드기준!AF11,$B$1:$AT$1,"&lt;"&amp;31))-(RANK(AF11,$B11:$AT11,0)+COUNTIFS($B11:$AT11,AF11,$B$1:$AT$1,"&lt;"&amp;31))</f>
        <v>-7</v>
      </c>
      <c r="BZ11">
        <f>(RANK(_calc_라운드기준!AG11,_calc_라운드기준!$B11:$AT11,0)+COUNTIFS(_calc_라운드기준!$B11:$AT11,_calc_라운드기준!AG11,$B$1:$AT$1,"&lt;"&amp;32))-(RANK(AG11,$B11:$AT11,0)+COUNTIFS($B11:$AT11,AG11,$B$1:$AT$1,"&lt;"&amp;32))</f>
        <v>-9</v>
      </c>
      <c r="CA11">
        <f>(RANK(_calc_라운드기준!AH11,_calc_라운드기준!$B11:$AT11,0)+COUNTIFS(_calc_라운드기준!$B11:$AT11,_calc_라운드기준!AH11,$B$1:$AT$1,"&lt;"&amp;33))-(RANK(AH11,$B11:$AT11,0)+COUNTIFS($B11:$AT11,AH11,$B$1:$AT$1,"&lt;"&amp;33))</f>
        <v>20</v>
      </c>
      <c r="CB11">
        <f>(RANK(_calc_라운드기준!AI11,_calc_라운드기준!$B11:$AT11,0)+COUNTIFS(_calc_라운드기준!$B11:$AT11,_calc_라운드기준!AI11,$B$1:$AT$1,"&lt;"&amp;34))-(RANK(AI11,$B11:$AT11,0)+COUNTIFS($B11:$AT11,AI11,$B$1:$AT$1,"&lt;"&amp;34))</f>
        <v>26</v>
      </c>
      <c r="CC11">
        <f>(RANK(_calc_라운드기준!AJ11,_calc_라운드기준!$B11:$AT11,0)+COUNTIFS(_calc_라운드기준!$B11:$AT11,_calc_라운드기준!AJ11,$B$1:$AT$1,"&lt;"&amp;35))-(RANK(AJ11,$B11:$AT11,0)+COUNTIFS($B11:$AT11,AJ11,$B$1:$AT$1,"&lt;"&amp;35))</f>
        <v>1</v>
      </c>
      <c r="CD11">
        <f>(RANK(_calc_라운드기준!AK11,_calc_라운드기준!$B11:$AT11,0)+COUNTIFS(_calc_라운드기준!$B11:$AT11,_calc_라운드기준!AK11,$B$1:$AT$1,"&lt;"&amp;36))-(RANK(AK11,$B11:$AT11,0)+COUNTIFS($B11:$AT11,AK11,$B$1:$AT$1,"&lt;"&amp;36))</f>
        <v>-2</v>
      </c>
      <c r="CE11">
        <f>(RANK(_calc_라운드기준!AL11,_calc_라운드기준!$B11:$AT11,0)+COUNTIFS(_calc_라운드기준!$B11:$AT11,_calc_라운드기준!AL11,$B$1:$AT$1,"&lt;"&amp;37))-(RANK(AL11,$B11:$AT11,0)+COUNTIFS($B11:$AT11,AL11,$B$1:$AT$1,"&lt;"&amp;37))</f>
        <v>-8</v>
      </c>
      <c r="CF11">
        <f>(RANK(_calc_라운드기준!AM11,_calc_라운드기준!$B11:$AT11,0)+COUNTIFS(_calc_라운드기준!$B11:$AT11,_calc_라운드기준!AM11,$B$1:$AT$1,"&lt;"&amp;38))-(RANK(AM11,$B11:$AT11,0)+COUNTIFS($B11:$AT11,AM11,$B$1:$AT$1,"&lt;"&amp;38))</f>
        <v>10</v>
      </c>
      <c r="CG11">
        <f>(RANK(_calc_라운드기준!AN11,_calc_라운드기준!$B11:$AT11,0)+COUNTIFS(_calc_라운드기준!$B11:$AT11,_calc_라운드기준!AN11,$B$1:$AT$1,"&lt;"&amp;39))-(RANK(AN11,$B11:$AT11,0)+COUNTIFS($B11:$AT11,AN11,$B$1:$AT$1,"&lt;"&amp;39))</f>
        <v>10</v>
      </c>
      <c r="CH11">
        <f>(RANK(_calc_라운드기준!AO11,_calc_라운드기준!$B11:$AT11,0)+COUNTIFS(_calc_라운드기준!$B11:$AT11,_calc_라운드기준!AO11,$B$1:$AT$1,"&lt;"&amp;40))-(RANK(AO11,$B11:$AT11,0)+COUNTIFS($B11:$AT11,AO11,$B$1:$AT$1,"&lt;"&amp;40))</f>
        <v>-4</v>
      </c>
      <c r="CI11">
        <f>(RANK(_calc_라운드기준!AP11,_calc_라운드기준!$B11:$AT11,0)+COUNTIFS(_calc_라운드기준!$B11:$AT11,_calc_라운드기준!AP11,$B$1:$AT$1,"&lt;"&amp;41))-(RANK(AP11,$B11:$AT11,0)+COUNTIFS($B11:$AT11,AP11,$B$1:$AT$1,"&lt;"&amp;41))</f>
        <v>-11</v>
      </c>
      <c r="CJ11">
        <f>(RANK(_calc_라운드기준!AQ11,_calc_라운드기준!$B11:$AT11,0)+COUNTIFS(_calc_라운드기준!$B11:$AT11,_calc_라운드기준!AQ11,$B$1:$AT$1,"&lt;"&amp;42))-(RANK(AQ11,$B11:$AT11,0)+COUNTIFS($B11:$AT11,AQ11,$B$1:$AT$1,"&lt;"&amp;42))</f>
        <v>15</v>
      </c>
      <c r="CK11">
        <f>(RANK(_calc_라운드기준!AR11,_calc_라운드기준!$B11:$AT11,0)+COUNTIFS(_calc_라운드기준!$B11:$AT11,_calc_라운드기준!AR11,$B$1:$AT$1,"&lt;"&amp;43))-(RANK(AR11,$B11:$AT11,0)+COUNTIFS($B11:$AT11,AR11,$B$1:$AT$1,"&lt;"&amp;43))</f>
        <v>11</v>
      </c>
      <c r="CL11">
        <f>(RANK(_calc_라운드기준!AS11,_calc_라운드기준!$B11:$AT11,0)+COUNTIFS(_calc_라운드기준!$B11:$AT11,_calc_라운드기준!AS11,$B$1:$AT$1,"&lt;"&amp;44))-(RANK(AS11,$B11:$AT11,0)+COUNTIFS($B11:$AT11,AS11,$B$1:$AT$1,"&lt;"&amp;44))</f>
        <v>6</v>
      </c>
      <c r="CM11">
        <f>(RANK(_calc_라운드기준!AT11,_calc_라운드기준!$B11:$AT11,0)+COUNTIFS(_calc_라운드기준!$B11:$AT11,_calc_라운드기준!AT11,$B$1:$AT$1,"&lt;"&amp;45))-(RANK(AT11,$B11:$AT11,0)+COUNTIFS($B11:$AT11,AT11,$B$1:$AT$1,"&lt;"&amp;45))</f>
        <v>15</v>
      </c>
      <c r="CN11">
        <f t="shared" si="0"/>
        <v>45</v>
      </c>
      <c r="CO11">
        <f t="shared" si="1"/>
        <v>35</v>
      </c>
      <c r="CP11">
        <f t="shared" si="2"/>
        <v>19</v>
      </c>
      <c r="CQ11">
        <f t="shared" si="3"/>
        <v>43</v>
      </c>
      <c r="CR11">
        <f t="shared" si="4"/>
        <v>28</v>
      </c>
      <c r="CS11">
        <f t="shared" si="5"/>
        <v>8</v>
      </c>
      <c r="CT11">
        <f t="shared" si="6"/>
        <v>7</v>
      </c>
      <c r="CU11">
        <f t="shared" si="7"/>
        <v>44</v>
      </c>
      <c r="CV11">
        <f t="shared" si="8"/>
        <v>41</v>
      </c>
      <c r="CW11">
        <f t="shared" si="9"/>
        <v>18</v>
      </c>
      <c r="CX11">
        <f t="shared" si="10"/>
        <v>11</v>
      </c>
      <c r="CY11">
        <f t="shared" si="11"/>
        <v>4</v>
      </c>
      <c r="CZ11">
        <f t="shared" si="12"/>
        <v>15</v>
      </c>
      <c r="DA11">
        <f t="shared" si="13"/>
        <v>6</v>
      </c>
      <c r="DB11">
        <f t="shared" si="14"/>
        <v>36</v>
      </c>
      <c r="DC11">
        <f t="shared" si="15"/>
        <v>20</v>
      </c>
      <c r="DD11">
        <f t="shared" si="16"/>
        <v>21</v>
      </c>
      <c r="DE11">
        <f t="shared" si="17"/>
        <v>2</v>
      </c>
      <c r="DF11">
        <f t="shared" si="18"/>
        <v>24</v>
      </c>
      <c r="DG11">
        <f t="shared" si="19"/>
        <v>38</v>
      </c>
      <c r="DH11">
        <f t="shared" si="20"/>
        <v>1</v>
      </c>
      <c r="DI11">
        <f t="shared" si="21"/>
        <v>39</v>
      </c>
      <c r="DJ11">
        <f t="shared" si="22"/>
        <v>33</v>
      </c>
      <c r="DK11">
        <f t="shared" si="23"/>
        <v>26</v>
      </c>
      <c r="DL11">
        <f t="shared" si="24"/>
        <v>37</v>
      </c>
      <c r="DM11">
        <f t="shared" si="25"/>
        <v>30</v>
      </c>
      <c r="DN11">
        <f t="shared" si="26"/>
        <v>42</v>
      </c>
      <c r="DO11">
        <f t="shared" si="27"/>
        <v>31</v>
      </c>
      <c r="DP11">
        <f t="shared" si="28"/>
        <v>40</v>
      </c>
      <c r="DQ11">
        <f t="shared" si="29"/>
        <v>17</v>
      </c>
      <c r="DR11">
        <f t="shared" si="30"/>
        <v>27</v>
      </c>
      <c r="DS11">
        <f t="shared" si="31"/>
        <v>32</v>
      </c>
      <c r="DT11">
        <f t="shared" si="32"/>
        <v>5</v>
      </c>
      <c r="DU11">
        <f t="shared" si="33"/>
        <v>3</v>
      </c>
      <c r="DV11">
        <f t="shared" si="34"/>
        <v>22</v>
      </c>
      <c r="DW11">
        <f t="shared" si="35"/>
        <v>23</v>
      </c>
      <c r="DX11">
        <f t="shared" si="36"/>
        <v>29</v>
      </c>
      <c r="DY11">
        <f t="shared" si="37"/>
        <v>13</v>
      </c>
      <c r="DZ11">
        <f t="shared" si="38"/>
        <v>14</v>
      </c>
      <c r="EA11">
        <f t="shared" si="39"/>
        <v>25</v>
      </c>
      <c r="EB11">
        <f t="shared" si="40"/>
        <v>34</v>
      </c>
      <c r="EC11">
        <f t="shared" si="41"/>
        <v>9</v>
      </c>
      <c r="ED11">
        <f t="shared" si="42"/>
        <v>12</v>
      </c>
      <c r="EE11">
        <f t="shared" si="43"/>
        <v>16</v>
      </c>
      <c r="EF11">
        <f t="shared" si="44"/>
        <v>10</v>
      </c>
    </row>
    <row r="12" spans="1:136" ht="16.5" customHeight="1">
      <c r="A12">
        <f>_calc_라운드기준!A12</f>
        <v>1234</v>
      </c>
      <c r="B12">
        <f>INDEX(_calc_누적빈도!B:B,$A12)-INDEX(_calc_누적빈도!B:B,$A12-기준500회_후보!$B$1)</f>
        <v>60</v>
      </c>
      <c r="C12">
        <f>INDEX(_calc_누적빈도!C:C,$A12)-INDEX(_calc_누적빈도!C:C,$A12-기준500회_후보!$B$1)</f>
        <v>58</v>
      </c>
      <c r="D12">
        <f>INDEX(_calc_누적빈도!D:D,$A12)-INDEX(_calc_누적빈도!D:D,$A12-기준500회_후보!$B$1)</f>
        <v>76</v>
      </c>
      <c r="E12">
        <f>INDEX(_calc_누적빈도!E:E,$A12)-INDEX(_calc_누적빈도!E:E,$A12-기준500회_후보!$B$1)</f>
        <v>56</v>
      </c>
      <c r="F12">
        <f>INDEX(_calc_누적빈도!F:F,$A12)-INDEX(_calc_누적빈도!F:F,$A12-기준500회_후보!$B$1)</f>
        <v>50</v>
      </c>
      <c r="G12">
        <f>INDEX(_calc_누적빈도!G:G,$A12)-INDEX(_calc_누적빈도!G:G,$A12-기준500회_후보!$B$1)</f>
        <v>74</v>
      </c>
      <c r="H12">
        <f>INDEX(_calc_누적빈도!H:H,$A12)-INDEX(_calc_누적빈도!H:H,$A12-기준500회_후보!$B$1)</f>
        <v>68</v>
      </c>
      <c r="I12">
        <f>INDEX(_calc_누적빈도!I:I,$A12)-INDEX(_calc_누적빈도!I:I,$A12-기준500회_후보!$B$1)</f>
        <v>54</v>
      </c>
      <c r="J12">
        <f>INDEX(_calc_누적빈도!J:J,$A12)-INDEX(_calc_누적빈도!J:J,$A12-기준500회_후보!$B$1)</f>
        <v>64</v>
      </c>
      <c r="K12">
        <f>INDEX(_calc_누적빈도!K:K,$A12)-INDEX(_calc_누적빈도!K:K,$A12-기준500회_후보!$B$1)</f>
        <v>62</v>
      </c>
      <c r="L12">
        <f>INDEX(_calc_누적빈도!L:L,$A12)-INDEX(_calc_누적빈도!L:L,$A12-기준500회_후보!$B$1)</f>
        <v>63</v>
      </c>
      <c r="M12">
        <f>INDEX(_calc_누적빈도!M:M,$A12)-INDEX(_calc_누적빈도!M:M,$A12-기준500회_후보!$B$1)</f>
        <v>85</v>
      </c>
      <c r="N12">
        <f>INDEX(_calc_누적빈도!N:N,$A12)-INDEX(_calc_누적빈도!N:N,$A12-기준500회_후보!$B$1)</f>
        <v>77</v>
      </c>
      <c r="O12">
        <f>INDEX(_calc_누적빈도!O:O,$A12)-INDEX(_calc_누적빈도!O:O,$A12-기준500회_후보!$B$1)</f>
        <v>67</v>
      </c>
      <c r="P12">
        <f>INDEX(_calc_누적빈도!P:P,$A12)-INDEX(_calc_누적빈도!P:P,$A12-기준500회_후보!$B$1)</f>
        <v>69</v>
      </c>
      <c r="Q12">
        <f>INDEX(_calc_누적빈도!Q:Q,$A12)-INDEX(_calc_누적빈도!Q:Q,$A12-기준500회_후보!$B$1)</f>
        <v>79</v>
      </c>
      <c r="R12">
        <f>INDEX(_calc_누적빈도!R:R,$A12)-INDEX(_calc_누적빈도!R:R,$A12-기준500회_후보!$B$1)</f>
        <v>65</v>
      </c>
      <c r="S12">
        <f>INDEX(_calc_누적빈도!S:S,$A12)-INDEX(_calc_누적빈도!S:S,$A12-기준500회_후보!$B$1)</f>
        <v>76</v>
      </c>
      <c r="T12">
        <f>INDEX(_calc_누적빈도!T:T,$A12)-INDEX(_calc_누적빈도!T:T,$A12-기준500회_후보!$B$1)</f>
        <v>71</v>
      </c>
      <c r="U12">
        <f>INDEX(_calc_누적빈도!U:U,$A12)-INDEX(_calc_누적빈도!U:U,$A12-기준500회_후보!$B$1)</f>
        <v>54</v>
      </c>
      <c r="V12">
        <f>INDEX(_calc_누적빈도!V:V,$A12)-INDEX(_calc_누적빈도!V:V,$A12-기준500회_후보!$B$1)</f>
        <v>76</v>
      </c>
      <c r="W12">
        <f>INDEX(_calc_누적빈도!W:W,$A12)-INDEX(_calc_누적빈도!W:W,$A12-기준500회_후보!$B$1)</f>
        <v>63</v>
      </c>
      <c r="X12">
        <f>INDEX(_calc_누적빈도!X:X,$A12)-INDEX(_calc_누적빈도!X:X,$A12-기준500회_후보!$B$1)</f>
        <v>57</v>
      </c>
      <c r="Y12">
        <f>INDEX(_calc_누적빈도!Y:Y,$A12)-INDEX(_calc_누적빈도!Y:Y,$A12-기준500회_후보!$B$1)</f>
        <v>70</v>
      </c>
      <c r="Z12">
        <f>INDEX(_calc_누적빈도!Z:Z,$A12)-INDEX(_calc_누적빈도!Z:Z,$A12-기준500회_후보!$B$1)</f>
        <v>53</v>
      </c>
      <c r="AA12">
        <f>INDEX(_calc_누적빈도!AA:AA,$A12)-INDEX(_calc_누적빈도!AA:AA,$A12-기준500회_후보!$B$1)</f>
        <v>65</v>
      </c>
      <c r="AB12">
        <f>INDEX(_calc_누적빈도!AB:AB,$A12)-INDEX(_calc_누적빈도!AB:AB,$A12-기준500회_후보!$B$1)</f>
        <v>69</v>
      </c>
      <c r="AC12">
        <f>INDEX(_calc_누적빈도!AC:AC,$A12)-INDEX(_calc_누적빈도!AC:AC,$A12-기준500회_후보!$B$1)</f>
        <v>72</v>
      </c>
      <c r="AD12">
        <f>INDEX(_calc_누적빈도!AD:AD,$A12)-INDEX(_calc_누적빈도!AD:AD,$A12-기준500회_후보!$B$1)</f>
        <v>64</v>
      </c>
      <c r="AE12">
        <f>INDEX(_calc_누적빈도!AE:AE,$A12)-INDEX(_calc_누적빈도!AE:AE,$A12-기준500회_후보!$B$1)</f>
        <v>71</v>
      </c>
      <c r="AF12">
        <f>INDEX(_calc_누적빈도!AF:AF,$A12)-INDEX(_calc_누적빈도!AF:AF,$A12-기준500회_후보!$B$1)</f>
        <v>70</v>
      </c>
      <c r="AG12">
        <f>INDEX(_calc_누적빈도!AG:AG,$A12)-INDEX(_calc_누적빈도!AG:AG,$A12-기준500회_후보!$B$1)</f>
        <v>57</v>
      </c>
      <c r="AH12">
        <f>INDEX(_calc_누적빈도!AH:AH,$A12)-INDEX(_calc_누적빈도!AH:AH,$A12-기준500회_후보!$B$1)</f>
        <v>72</v>
      </c>
      <c r="AI12">
        <f>INDEX(_calc_누적빈도!AI:AI,$A12)-INDEX(_calc_누적빈도!AI:AI,$A12-기준500회_후보!$B$1)</f>
        <v>71</v>
      </c>
      <c r="AJ12">
        <f>INDEX(_calc_누적빈도!AJ:AJ,$A12)-INDEX(_calc_누적빈도!AJ:AJ,$A12-기준500회_후보!$B$1)</f>
        <v>69</v>
      </c>
      <c r="AK12">
        <f>INDEX(_calc_누적빈도!AK:AK,$A12)-INDEX(_calc_누적빈도!AK:AK,$A12-기준500회_후보!$B$1)</f>
        <v>68</v>
      </c>
      <c r="AL12">
        <f>INDEX(_calc_누적빈도!AL:AL,$A12)-INDEX(_calc_누적빈도!AL:AL,$A12-기준500회_후보!$B$1)</f>
        <v>65</v>
      </c>
      <c r="AM12">
        <f>INDEX(_calc_누적빈도!AM:AM,$A12)-INDEX(_calc_누적빈도!AM:AM,$A12-기준500회_후보!$B$1)</f>
        <v>79</v>
      </c>
      <c r="AN12">
        <f>INDEX(_calc_누적빈도!AN:AN,$A12)-INDEX(_calc_누적빈도!AN:AN,$A12-기준500회_후보!$B$1)</f>
        <v>68</v>
      </c>
      <c r="AO12">
        <f>INDEX(_calc_누적빈도!AO:AO,$A12)-INDEX(_calc_누적빈도!AO:AO,$A12-기준500회_후보!$B$1)</f>
        <v>58</v>
      </c>
      <c r="AP12">
        <f>INDEX(_calc_누적빈도!AP:AP,$A12)-INDEX(_calc_누적빈도!AP:AP,$A12-기준500회_후보!$B$1)</f>
        <v>64</v>
      </c>
      <c r="AQ12">
        <f>INDEX(_calc_누적빈도!AQ:AQ,$A12)-INDEX(_calc_누적빈도!AQ:AQ,$A12-기준500회_후보!$B$1)</f>
        <v>69</v>
      </c>
      <c r="AR12">
        <f>INDEX(_calc_누적빈도!AR:AR,$A12)-INDEX(_calc_누적빈도!AR:AR,$A12-기준500회_후보!$B$1)</f>
        <v>62</v>
      </c>
      <c r="AS12">
        <f>INDEX(_calc_누적빈도!AS:AS,$A12)-INDEX(_calc_누적빈도!AS:AS,$A12-기준500회_후보!$B$1)</f>
        <v>64</v>
      </c>
      <c r="AT12">
        <f>INDEX(_calc_누적빈도!AT:AT,$A12)-INDEX(_calc_누적빈도!AT:AT,$A12-기준500회_후보!$B$1)</f>
        <v>76</v>
      </c>
      <c r="AU12">
        <f>(RANK(_calc_라운드기준!B12,_calc_라운드기준!$B12:$AT12,0)+COUNTIFS(_calc_라운드기준!$B12:$AT12,_calc_라운드기준!B12,$B$1:$AT$1,"&lt;"&amp;1))-(RANK(B12,$B12:$AT12,0)+COUNTIFS($B12:$AT12,B12,$B$1:$AT$1,"&lt;"&amp;1))</f>
        <v>-30</v>
      </c>
      <c r="AV12">
        <f>(RANK(_calc_라운드기준!C12,_calc_라운드기준!$B12:$AT12,0)+COUNTIFS(_calc_라운드기준!$B12:$AT12,_calc_라운드기준!C12,$B$1:$AT$1,"&lt;"&amp;2))-(RANK(C12,$B12:$AT12,0)+COUNTIFS($B12:$AT12,C12,$B$1:$AT$1,"&lt;"&amp;2))</f>
        <v>-12</v>
      </c>
      <c r="AW12">
        <f>(RANK(_calc_라운드기준!D12,_calc_라운드기준!$B12:$AT12,0)+COUNTIFS(_calc_라운드기준!$B12:$AT12,_calc_라운드기준!D12,$B$1:$AT$1,"&lt;"&amp;3))-(RANK(D12,$B12:$AT12,0)+COUNTIFS($B12:$AT12,D12,$B$1:$AT$1,"&lt;"&amp;3))</f>
        <v>2</v>
      </c>
      <c r="AX12">
        <f>(RANK(_calc_라운드기준!E12,_calc_라운드기준!$B12:$AT12,0)+COUNTIFS(_calc_라운드기준!$B12:$AT12,_calc_라운드기준!E12,$B$1:$AT$1,"&lt;"&amp;4))-(RANK(E12,$B12:$AT12,0)+COUNTIFS($B12:$AT12,E12,$B$1:$AT$1,"&lt;"&amp;4))</f>
        <v>-26</v>
      </c>
      <c r="AY12">
        <f>(RANK(_calc_라운드기준!F12,_calc_라운드기준!$B12:$AT12,0)+COUNTIFS(_calc_라운드기준!$B12:$AT12,_calc_라운드기준!F12,$B$1:$AT$1,"&lt;"&amp;5))-(RANK(F12,$B12:$AT12,0)+COUNTIFS($B12:$AT12,F12,$B$1:$AT$1,"&lt;"&amp;5))</f>
        <v>-8</v>
      </c>
      <c r="AZ12">
        <f>(RANK(_calc_라운드기준!G12,_calc_라운드기준!$B12:$AT12,0)+COUNTIFS(_calc_라운드기준!$B12:$AT12,_calc_라운드기준!G12,$B$1:$AT$1,"&lt;"&amp;6))-(RANK(G12,$B12:$AT12,0)+COUNTIFS($B12:$AT12,G12,$B$1:$AT$1,"&lt;"&amp;6))</f>
        <v>17</v>
      </c>
      <c r="BA12">
        <f>(RANK(_calc_라운드기준!H12,_calc_라운드기준!$B12:$AT12,0)+COUNTIFS(_calc_라운드기준!$B12:$AT12,_calc_라운드기준!H12,$B$1:$AT$1,"&lt;"&amp;7))-(RANK(H12,$B12:$AT12,0)+COUNTIFS($B12:$AT12,H12,$B$1:$AT$1,"&lt;"&amp;7))</f>
        <v>17</v>
      </c>
      <c r="BB12">
        <f>(RANK(_calc_라운드기준!I12,_calc_라운드기준!$B12:$AT12,0)+COUNTIFS(_calc_라운드기준!$B12:$AT12,_calc_라운드기준!I12,$B$1:$AT$1,"&lt;"&amp;8))-(RANK(I12,$B12:$AT12,0)+COUNTIFS($B12:$AT12,I12,$B$1:$AT$1,"&lt;"&amp;8))</f>
        <v>-26</v>
      </c>
      <c r="BC12">
        <f>(RANK(_calc_라운드기준!J12,_calc_라운드기준!$B12:$AT12,0)+COUNTIFS(_calc_라운드기준!$B12:$AT12,_calc_라운드기준!J12,$B$1:$AT$1,"&lt;"&amp;9))-(RANK(J12,$B12:$AT12,0)+COUNTIFS($B12:$AT12,J12,$B$1:$AT$1,"&lt;"&amp;9))</f>
        <v>-20</v>
      </c>
      <c r="BD12">
        <f>(RANK(_calc_라운드기준!K12,_calc_라운드기준!$B12:$AT12,0)+COUNTIFS(_calc_라운드기준!$B12:$AT12,_calc_라운드기준!K12,$B$1:$AT$1,"&lt;"&amp;10))-(RANK(K12,$B12:$AT12,0)+COUNTIFS($B12:$AT12,K12,$B$1:$AT$1,"&lt;"&amp;10))</f>
        <v>5</v>
      </c>
      <c r="BE12">
        <f>(RANK(_calc_라운드기준!L12,_calc_라운드기준!$B12:$AT12,0)+COUNTIFS(_calc_라운드기준!$B12:$AT12,_calc_라운드기준!L12,$B$1:$AT$1,"&lt;"&amp;11))-(RANK(L12,$B12:$AT12,0)+COUNTIFS($B12:$AT12,L12,$B$1:$AT$1,"&lt;"&amp;11))</f>
        <v>11</v>
      </c>
      <c r="BF12">
        <f>(RANK(_calc_라운드기준!M12,_calc_라운드기준!$B12:$AT12,0)+COUNTIFS(_calc_라운드기준!$B12:$AT12,_calc_라운드기준!M12,$B$1:$AT$1,"&lt;"&amp;12))-(RANK(M12,$B12:$AT12,0)+COUNTIFS($B12:$AT12,M12,$B$1:$AT$1,"&lt;"&amp;12))</f>
        <v>26</v>
      </c>
      <c r="BG12">
        <f>(RANK(_calc_라운드기준!N12,_calc_라운드기준!$B12:$AT12,0)+COUNTIFS(_calc_라운드기준!$B12:$AT12,_calc_라운드기준!N12,$B$1:$AT$1,"&lt;"&amp;13))-(RANK(N12,$B12:$AT12,0)+COUNTIFS($B12:$AT12,N12,$B$1:$AT$1,"&lt;"&amp;13))</f>
        <v>5</v>
      </c>
      <c r="BH12">
        <f>(RANK(_calc_라운드기준!O12,_calc_라운드기준!$B12:$AT12,0)+COUNTIFS(_calc_라운드기준!$B12:$AT12,_calc_라운드기준!O12,$B$1:$AT$1,"&lt;"&amp;14))-(RANK(O12,$B12:$AT12,0)+COUNTIFS($B12:$AT12,O12,$B$1:$AT$1,"&lt;"&amp;14))</f>
        <v>17</v>
      </c>
      <c r="BI12">
        <f>(RANK(_calc_라운드기준!P12,_calc_라운드기준!$B12:$AT12,0)+COUNTIFS(_calc_라운드기준!$B12:$AT12,_calc_라운드기준!P12,$B$1:$AT$1,"&lt;"&amp;15))-(RANK(P12,$B12:$AT12,0)+COUNTIFS($B12:$AT12,P12,$B$1:$AT$1,"&lt;"&amp;15))</f>
        <v>-13</v>
      </c>
      <c r="BJ12">
        <f>(RANK(_calc_라운드기준!Q12,_calc_라운드기준!$B12:$AT12,0)+COUNTIFS(_calc_라운드기준!$B12:$AT12,_calc_라운드기준!Q12,$B$1:$AT$1,"&lt;"&amp;16))-(RANK(Q12,$B12:$AT12,0)+COUNTIFS($B12:$AT12,Q12,$B$1:$AT$1,"&lt;"&amp;16))</f>
        <v>1</v>
      </c>
      <c r="BK12">
        <f>(RANK(_calc_라운드기준!R12,_calc_라운드기준!$B12:$AT12,0)+COUNTIFS(_calc_라운드기준!$B12:$AT12,_calc_라운드기준!R12,$B$1:$AT$1,"&lt;"&amp;17))-(RANK(R12,$B12:$AT12,0)+COUNTIFS($B12:$AT12,R12,$B$1:$AT$1,"&lt;"&amp;17))</f>
        <v>3</v>
      </c>
      <c r="BL12">
        <f>(RANK(_calc_라운드기준!S12,_calc_라운드기준!$B12:$AT12,0)+COUNTIFS(_calc_라운드기준!$B12:$AT12,_calc_라운드기준!S12,$B$1:$AT$1,"&lt;"&amp;18))-(RANK(S12,$B12:$AT12,0)+COUNTIFS($B12:$AT12,S12,$B$1:$AT$1,"&lt;"&amp;18))</f>
        <v>34</v>
      </c>
      <c r="BM12">
        <f>(RANK(_calc_라운드기준!T12,_calc_라운드기준!$B12:$AT12,0)+COUNTIFS(_calc_라운드기준!$B12:$AT12,_calc_라운드기준!T12,$B$1:$AT$1,"&lt;"&amp;19))-(RANK(T12,$B12:$AT12,0)+COUNTIFS($B12:$AT12,T12,$B$1:$AT$1,"&lt;"&amp;19))</f>
        <v>-2</v>
      </c>
      <c r="BN12">
        <f>(RANK(_calc_라운드기준!U12,_calc_라운드기준!$B12:$AT12,0)+COUNTIFS(_calc_라운드기준!$B12:$AT12,_calc_라운드기준!U12,$B$1:$AT$1,"&lt;"&amp;20))-(RANK(U12,$B12:$AT12,0)+COUNTIFS($B12:$AT12,U12,$B$1:$AT$1,"&lt;"&amp;20))</f>
        <v>-14</v>
      </c>
      <c r="BO12">
        <f>(RANK(_calc_라운드기준!V12,_calc_라운드기준!$B12:$AT12,0)+COUNTIFS(_calc_라운드기준!$B12:$AT12,_calc_라운드기준!V12,$B$1:$AT$1,"&lt;"&amp;21))-(RANK(V12,$B12:$AT12,0)+COUNTIFS($B12:$AT12,V12,$B$1:$AT$1,"&lt;"&amp;21))</f>
        <v>37</v>
      </c>
      <c r="BP12">
        <f>(RANK(_calc_라운드기준!W12,_calc_라운드기준!$B12:$AT12,0)+COUNTIFS(_calc_라운드기준!$B12:$AT12,_calc_라운드기준!W12,$B$1:$AT$1,"&lt;"&amp;22))-(RANK(W12,$B12:$AT12,0)+COUNTIFS($B12:$AT12,W12,$B$1:$AT$1,"&lt;"&amp;22))</f>
        <v>-16</v>
      </c>
      <c r="BQ12">
        <f>(RANK(_calc_라운드기준!X12,_calc_라운드기준!$B12:$AT12,0)+COUNTIFS(_calc_라운드기준!$B12:$AT12,_calc_라운드기준!X12,$B$1:$AT$1,"&lt;"&amp;23))-(RANK(X12,$B12:$AT12,0)+COUNTIFS($B12:$AT12,X12,$B$1:$AT$1,"&lt;"&amp;23))</f>
        <v>-21</v>
      </c>
      <c r="BR12">
        <f>(RANK(_calc_라운드기준!Y12,_calc_라운드기준!$B12:$AT12,0)+COUNTIFS(_calc_라운드기준!$B12:$AT12,_calc_라운드기준!Y12,$B$1:$AT$1,"&lt;"&amp;24))-(RANK(Y12,$B12:$AT12,0)+COUNTIFS($B12:$AT12,Y12,$B$1:$AT$1,"&lt;"&amp;24))</f>
        <v>-4</v>
      </c>
      <c r="BS12">
        <f>(RANK(_calc_라운드기준!Z12,_calc_라운드기준!$B12:$AT12,0)+COUNTIFS(_calc_라운드기준!$B12:$AT12,_calc_라운드기준!Z12,$B$1:$AT$1,"&lt;"&amp;25))-(RANK(Z12,$B12:$AT12,0)+COUNTIFS($B12:$AT12,Z12,$B$1:$AT$1,"&lt;"&amp;25))</f>
        <v>-25</v>
      </c>
      <c r="BT12">
        <f>(RANK(_calc_라운드기준!AA12,_calc_라운드기준!$B12:$AT12,0)+COUNTIFS(_calc_라운드기준!$B12:$AT12,_calc_라운드기준!AA12,$B$1:$AT$1,"&lt;"&amp;26))-(RANK(AA12,$B12:$AT12,0)+COUNTIFS($B12:$AT12,AA12,$B$1:$AT$1,"&lt;"&amp;26))</f>
        <v>-6</v>
      </c>
      <c r="BU12">
        <f>(RANK(_calc_라운드기준!AB12,_calc_라운드기준!$B12:$AT12,0)+COUNTIFS(_calc_라운드기준!$B12:$AT12,_calc_라운드기준!AB12,$B$1:$AT$1,"&lt;"&amp;27))-(RANK(AB12,$B12:$AT12,0)+COUNTIFS($B12:$AT12,AB12,$B$1:$AT$1,"&lt;"&amp;27))</f>
        <v>-17</v>
      </c>
      <c r="BV12">
        <f>(RANK(_calc_라운드기준!AC12,_calc_라운드기준!$B12:$AT12,0)+COUNTIFS(_calc_라운드기준!$B12:$AT12,_calc_라운드기준!AC12,$B$1:$AT$1,"&lt;"&amp;28))-(RANK(AC12,$B12:$AT12,0)+COUNTIFS($B12:$AT12,AC12,$B$1:$AT$1,"&lt;"&amp;28))</f>
        <v>-8</v>
      </c>
      <c r="BW12">
        <f>(RANK(_calc_라운드기준!AD12,_calc_라운드기준!$B12:$AT12,0)+COUNTIFS(_calc_라운드기준!$B12:$AT12,_calc_라운드기준!AD12,$B$1:$AT$1,"&lt;"&amp;29))-(RANK(AD12,$B12:$AT12,0)+COUNTIFS($B12:$AT12,AD12,$B$1:$AT$1,"&lt;"&amp;29))</f>
        <v>-17</v>
      </c>
      <c r="BX12">
        <f>(RANK(_calc_라운드기준!AE12,_calc_라운드기준!$B12:$AT12,0)+COUNTIFS(_calc_라운드기준!$B12:$AT12,_calc_라운드기준!AE12,$B$1:$AT$1,"&lt;"&amp;30))-(RANK(AE12,$B12:$AT12,0)+COUNTIFS($B12:$AT12,AE12,$B$1:$AT$1,"&lt;"&amp;30))</f>
        <v>8</v>
      </c>
      <c r="BY12">
        <f>(RANK(_calc_라운드기준!AF12,_calc_라운드기준!$B12:$AT12,0)+COUNTIFS(_calc_라운드기준!$B12:$AT12,_calc_라운드기준!AF12,$B$1:$AT$1,"&lt;"&amp;31))-(RANK(AF12,$B12:$AT12,0)+COUNTIFS($B12:$AT12,AF12,$B$1:$AT$1,"&lt;"&amp;31))</f>
        <v>-11</v>
      </c>
      <c r="BZ12">
        <f>(RANK(_calc_라운드기준!AG12,_calc_라운드기준!$B12:$AT12,0)+COUNTIFS(_calc_라운드기준!$B12:$AT12,_calc_라운드기준!AG12,$B$1:$AT$1,"&lt;"&amp;32))-(RANK(AG12,$B12:$AT12,0)+COUNTIFS($B12:$AT12,AG12,$B$1:$AT$1,"&lt;"&amp;32))</f>
        <v>-10</v>
      </c>
      <c r="CA12">
        <f>(RANK(_calc_라운드기준!AH12,_calc_라운드기준!$B12:$AT12,0)+COUNTIFS(_calc_라운드기준!$B12:$AT12,_calc_라운드기준!AH12,$B$1:$AT$1,"&lt;"&amp;33))-(RANK(AH12,$B12:$AT12,0)+COUNTIFS($B12:$AT12,AH12,$B$1:$AT$1,"&lt;"&amp;33))</f>
        <v>20</v>
      </c>
      <c r="CB12">
        <f>(RANK(_calc_라운드기준!AI12,_calc_라운드기준!$B12:$AT12,0)+COUNTIFS(_calc_라운드기준!$B12:$AT12,_calc_라운드기준!AI12,$B$1:$AT$1,"&lt;"&amp;34))-(RANK(AI12,$B12:$AT12,0)+COUNTIFS($B12:$AT12,AI12,$B$1:$AT$1,"&lt;"&amp;34))</f>
        <v>28</v>
      </c>
      <c r="CC12">
        <f>(RANK(_calc_라운드기준!AJ12,_calc_라운드기준!$B12:$AT12,0)+COUNTIFS(_calc_라운드기준!$B12:$AT12,_calc_라운드기준!AJ12,$B$1:$AT$1,"&lt;"&amp;35))-(RANK(AJ12,$B12:$AT12,0)+COUNTIFS($B12:$AT12,AJ12,$B$1:$AT$1,"&lt;"&amp;35))</f>
        <v>13</v>
      </c>
      <c r="CD12">
        <f>(RANK(_calc_라운드기준!AK12,_calc_라운드기준!$B12:$AT12,0)+COUNTIFS(_calc_라운드기준!$B12:$AT12,_calc_라운드기준!AK12,$B$1:$AT$1,"&lt;"&amp;36))-(RANK(AK12,$B12:$AT12,0)+COUNTIFS($B12:$AT12,AK12,$B$1:$AT$1,"&lt;"&amp;36))</f>
        <v>0</v>
      </c>
      <c r="CE12">
        <f>(RANK(_calc_라운드기준!AL12,_calc_라운드기준!$B12:$AT12,0)+COUNTIFS(_calc_라운드기준!$B12:$AT12,_calc_라운드기준!AL12,$B$1:$AT$1,"&lt;"&amp;37))-(RANK(AL12,$B12:$AT12,0)+COUNTIFS($B12:$AT12,AL12,$B$1:$AT$1,"&lt;"&amp;37))</f>
        <v>-14</v>
      </c>
      <c r="CF12">
        <f>(RANK(_calc_라운드기준!AM12,_calc_라운드기준!$B12:$AT12,0)+COUNTIFS(_calc_라운드기준!$B12:$AT12,_calc_라운드기준!AM12,$B$1:$AT$1,"&lt;"&amp;38))-(RANK(AM12,$B12:$AT12,0)+COUNTIFS($B12:$AT12,AM12,$B$1:$AT$1,"&lt;"&amp;38))</f>
        <v>11</v>
      </c>
      <c r="CG12">
        <f>(RANK(_calc_라운드기준!AN12,_calc_라운드기준!$B12:$AT12,0)+COUNTIFS(_calc_라운드기준!$B12:$AT12,_calc_라운드기준!AN12,$B$1:$AT$1,"&lt;"&amp;39))-(RANK(AN12,$B12:$AT12,0)+COUNTIFS($B12:$AT12,AN12,$B$1:$AT$1,"&lt;"&amp;39))</f>
        <v>10</v>
      </c>
      <c r="CH12">
        <f>(RANK(_calc_라운드기준!AO12,_calc_라운드기준!$B12:$AT12,0)+COUNTIFS(_calc_라운드기준!$B12:$AT12,_calc_라운드기준!AO12,$B$1:$AT$1,"&lt;"&amp;40))-(RANK(AO12,$B12:$AT12,0)+COUNTIFS($B12:$AT12,AO12,$B$1:$AT$1,"&lt;"&amp;40))</f>
        <v>-4</v>
      </c>
      <c r="CI12">
        <f>(RANK(_calc_라운드기준!AP12,_calc_라운드기준!$B12:$AT12,0)+COUNTIFS(_calc_라운드기준!$B12:$AT12,_calc_라운드기준!AP12,$B$1:$AT$1,"&lt;"&amp;41))-(RANK(AP12,$B12:$AT12,0)+COUNTIFS($B12:$AT12,AP12,$B$1:$AT$1,"&lt;"&amp;41))</f>
        <v>-7</v>
      </c>
      <c r="CJ12">
        <f>(RANK(_calc_라운드기준!AQ12,_calc_라운드기준!$B12:$AT12,0)+COUNTIFS(_calc_라운드기준!$B12:$AT12,_calc_라운드기준!AQ12,$B$1:$AT$1,"&lt;"&amp;42))-(RANK(AQ12,$B12:$AT12,0)+COUNTIFS($B12:$AT12,AQ12,$B$1:$AT$1,"&lt;"&amp;42))</f>
        <v>15</v>
      </c>
      <c r="CK12">
        <f>(RANK(_calc_라운드기준!AR12,_calc_라운드기준!$B12:$AT12,0)+COUNTIFS(_calc_라운드기준!$B12:$AT12,_calc_라운드기준!AR12,$B$1:$AT$1,"&lt;"&amp;43))-(RANK(AR12,$B12:$AT12,0)+COUNTIFS($B12:$AT12,AR12,$B$1:$AT$1,"&lt;"&amp;43))</f>
        <v>10</v>
      </c>
      <c r="CL12">
        <f>(RANK(_calc_라운드기준!AS12,_calc_라운드기준!$B12:$AT12,0)+COUNTIFS(_calc_라운드기준!$B12:$AT12,_calc_라운드기준!AS12,$B$1:$AT$1,"&lt;"&amp;44))-(RANK(AS12,$B12:$AT12,0)+COUNTIFS($B12:$AT12,AS12,$B$1:$AT$1,"&lt;"&amp;44))</f>
        <v>5</v>
      </c>
      <c r="CM12">
        <f>(RANK(_calc_라운드기준!AT12,_calc_라운드기준!$B12:$AT12,0)+COUNTIFS(_calc_라운드기준!$B12:$AT12,_calc_라운드기준!AT12,$B$1:$AT$1,"&lt;"&amp;45))-(RANK(AT12,$B12:$AT12,0)+COUNTIFS($B12:$AT12,AT12,$B$1:$AT$1,"&lt;"&amp;45))</f>
        <v>16</v>
      </c>
      <c r="CN12">
        <f t="shared" si="0"/>
        <v>45</v>
      </c>
      <c r="CO12">
        <f t="shared" si="1"/>
        <v>33</v>
      </c>
      <c r="CP12">
        <f t="shared" si="2"/>
        <v>21</v>
      </c>
      <c r="CQ12">
        <f t="shared" si="3"/>
        <v>43</v>
      </c>
      <c r="CR12">
        <f t="shared" si="4"/>
        <v>29</v>
      </c>
      <c r="CS12">
        <f t="shared" si="5"/>
        <v>6</v>
      </c>
      <c r="CT12">
        <f t="shared" si="6"/>
        <v>7</v>
      </c>
      <c r="CU12">
        <f t="shared" si="7"/>
        <v>44</v>
      </c>
      <c r="CV12">
        <f t="shared" si="8"/>
        <v>40</v>
      </c>
      <c r="CW12">
        <f t="shared" si="9"/>
        <v>17</v>
      </c>
      <c r="CX12">
        <f t="shared" si="10"/>
        <v>12</v>
      </c>
      <c r="CY12">
        <f t="shared" si="11"/>
        <v>4</v>
      </c>
      <c r="CZ12">
        <f t="shared" si="12"/>
        <v>18</v>
      </c>
      <c r="DA12">
        <f t="shared" si="13"/>
        <v>8</v>
      </c>
      <c r="DB12">
        <f t="shared" si="14"/>
        <v>34</v>
      </c>
      <c r="DC12">
        <f t="shared" si="15"/>
        <v>22</v>
      </c>
      <c r="DD12">
        <f t="shared" si="16"/>
        <v>20</v>
      </c>
      <c r="DE12">
        <f t="shared" si="17"/>
        <v>2</v>
      </c>
      <c r="DF12">
        <f t="shared" si="18"/>
        <v>24</v>
      </c>
      <c r="DG12">
        <f t="shared" si="19"/>
        <v>35</v>
      </c>
      <c r="DH12">
        <f t="shared" si="20"/>
        <v>1</v>
      </c>
      <c r="DI12">
        <f t="shared" si="21"/>
        <v>37</v>
      </c>
      <c r="DJ12">
        <f t="shared" si="22"/>
        <v>41</v>
      </c>
      <c r="DK12">
        <f t="shared" si="23"/>
        <v>25</v>
      </c>
      <c r="DL12">
        <f t="shared" si="24"/>
        <v>42</v>
      </c>
      <c r="DM12">
        <f t="shared" si="25"/>
        <v>27</v>
      </c>
      <c r="DN12">
        <f t="shared" si="26"/>
        <v>38</v>
      </c>
      <c r="DO12">
        <f t="shared" si="27"/>
        <v>30</v>
      </c>
      <c r="DP12">
        <f t="shared" si="28"/>
        <v>39</v>
      </c>
      <c r="DQ12">
        <f t="shared" si="29"/>
        <v>16</v>
      </c>
      <c r="DR12">
        <f t="shared" si="30"/>
        <v>32</v>
      </c>
      <c r="DS12">
        <f t="shared" si="31"/>
        <v>31</v>
      </c>
      <c r="DT12">
        <f t="shared" si="32"/>
        <v>5</v>
      </c>
      <c r="DU12">
        <f t="shared" si="33"/>
        <v>3</v>
      </c>
      <c r="DV12">
        <f t="shared" si="34"/>
        <v>11</v>
      </c>
      <c r="DW12">
        <f t="shared" si="35"/>
        <v>23</v>
      </c>
      <c r="DX12">
        <f t="shared" si="36"/>
        <v>36</v>
      </c>
      <c r="DY12">
        <f t="shared" si="37"/>
        <v>13</v>
      </c>
      <c r="DZ12">
        <f t="shared" si="38"/>
        <v>14</v>
      </c>
      <c r="EA12">
        <f t="shared" si="39"/>
        <v>26</v>
      </c>
      <c r="EB12">
        <f t="shared" si="40"/>
        <v>28</v>
      </c>
      <c r="EC12">
        <f t="shared" si="41"/>
        <v>10</v>
      </c>
      <c r="ED12">
        <f t="shared" si="42"/>
        <v>15</v>
      </c>
      <c r="EE12">
        <f t="shared" si="43"/>
        <v>19</v>
      </c>
      <c r="EF12">
        <f t="shared" si="44"/>
        <v>9</v>
      </c>
    </row>
    <row r="13" spans="1:136" ht="16.5" customHeight="1">
      <c r="A13">
        <f>_calc_라운드기준!A13</f>
        <v>1233</v>
      </c>
      <c r="B13">
        <f>INDEX(_calc_누적빈도!B:B,$A13)-INDEX(_calc_누적빈도!B:B,$A13-기준500회_후보!$B$1)</f>
        <v>60</v>
      </c>
      <c r="C13">
        <f>INDEX(_calc_누적빈도!C:C,$A13)-INDEX(_calc_누적빈도!C:C,$A13-기준500회_후보!$B$1)</f>
        <v>57</v>
      </c>
      <c r="D13">
        <f>INDEX(_calc_누적빈도!D:D,$A13)-INDEX(_calc_누적빈도!D:D,$A13-기준500회_후보!$B$1)</f>
        <v>76</v>
      </c>
      <c r="E13">
        <f>INDEX(_calc_누적빈도!E:E,$A13)-INDEX(_calc_누적빈도!E:E,$A13-기준500회_후보!$B$1)</f>
        <v>56</v>
      </c>
      <c r="F13">
        <f>INDEX(_calc_누적빈도!F:F,$A13)-INDEX(_calc_누적빈도!F:F,$A13-기준500회_후보!$B$1)</f>
        <v>50</v>
      </c>
      <c r="G13">
        <f>INDEX(_calc_누적빈도!G:G,$A13)-INDEX(_calc_누적빈도!G:G,$A13-기준500회_후보!$B$1)</f>
        <v>74</v>
      </c>
      <c r="H13">
        <f>INDEX(_calc_누적빈도!H:H,$A13)-INDEX(_calc_누적빈도!H:H,$A13-기준500회_후보!$B$1)</f>
        <v>67</v>
      </c>
      <c r="I13">
        <f>INDEX(_calc_누적빈도!I:I,$A13)-INDEX(_calc_누적빈도!I:I,$A13-기준500회_후보!$B$1)</f>
        <v>54</v>
      </c>
      <c r="J13">
        <f>INDEX(_calc_누적빈도!J:J,$A13)-INDEX(_calc_누적빈도!J:J,$A13-기준500회_후보!$B$1)</f>
        <v>64</v>
      </c>
      <c r="K13">
        <f>INDEX(_calc_누적빈도!K:K,$A13)-INDEX(_calc_누적빈도!K:K,$A13-기준500회_후보!$B$1)</f>
        <v>62</v>
      </c>
      <c r="L13">
        <f>INDEX(_calc_누적빈도!L:L,$A13)-INDEX(_calc_누적빈도!L:L,$A13-기준500회_후보!$B$1)</f>
        <v>64</v>
      </c>
      <c r="M13">
        <f>INDEX(_calc_누적빈도!M:M,$A13)-INDEX(_calc_누적빈도!M:M,$A13-기준500회_후보!$B$1)</f>
        <v>85</v>
      </c>
      <c r="N13">
        <f>INDEX(_calc_누적빈도!N:N,$A13)-INDEX(_calc_누적빈도!N:N,$A13-기준500회_후보!$B$1)</f>
        <v>77</v>
      </c>
      <c r="O13">
        <f>INDEX(_calc_누적빈도!O:O,$A13)-INDEX(_calc_누적빈도!O:O,$A13-기준500회_후보!$B$1)</f>
        <v>67</v>
      </c>
      <c r="P13">
        <f>INDEX(_calc_누적빈도!P:P,$A13)-INDEX(_calc_누적빈도!P:P,$A13-기준500회_후보!$B$1)</f>
        <v>69</v>
      </c>
      <c r="Q13">
        <f>INDEX(_calc_누적빈도!Q:Q,$A13)-INDEX(_calc_누적빈도!Q:Q,$A13-기준500회_후보!$B$1)</f>
        <v>79</v>
      </c>
      <c r="R13">
        <f>INDEX(_calc_누적빈도!R:R,$A13)-INDEX(_calc_누적빈도!R:R,$A13-기준500회_후보!$B$1)</f>
        <v>65</v>
      </c>
      <c r="S13">
        <f>INDEX(_calc_누적빈도!S:S,$A13)-INDEX(_calc_누적빈도!S:S,$A13-기준500회_후보!$B$1)</f>
        <v>76</v>
      </c>
      <c r="T13">
        <f>INDEX(_calc_누적빈도!T:T,$A13)-INDEX(_calc_누적빈도!T:T,$A13-기준500회_후보!$B$1)</f>
        <v>71</v>
      </c>
      <c r="U13">
        <f>INDEX(_calc_누적빈도!U:U,$A13)-INDEX(_calc_누적빈도!U:U,$A13-기준500회_후보!$B$1)</f>
        <v>53</v>
      </c>
      <c r="V13">
        <f>INDEX(_calc_누적빈도!V:V,$A13)-INDEX(_calc_누적빈도!V:V,$A13-기준500회_후보!$B$1)</f>
        <v>76</v>
      </c>
      <c r="W13">
        <f>INDEX(_calc_누적빈도!W:W,$A13)-INDEX(_calc_누적빈도!W:W,$A13-기준500회_후보!$B$1)</f>
        <v>63</v>
      </c>
      <c r="X13">
        <f>INDEX(_calc_누적빈도!X:X,$A13)-INDEX(_calc_누적빈도!X:X,$A13-기준500회_후보!$B$1)</f>
        <v>57</v>
      </c>
      <c r="Y13">
        <f>INDEX(_calc_누적빈도!Y:Y,$A13)-INDEX(_calc_누적빈도!Y:Y,$A13-기준500회_후보!$B$1)</f>
        <v>71</v>
      </c>
      <c r="Z13">
        <f>INDEX(_calc_누적빈도!Z:Z,$A13)-INDEX(_calc_누적빈도!Z:Z,$A13-기준500회_후보!$B$1)</f>
        <v>52</v>
      </c>
      <c r="AA13">
        <f>INDEX(_calc_누적빈도!AA:AA,$A13)-INDEX(_calc_누적빈도!AA:AA,$A13-기준500회_후보!$B$1)</f>
        <v>65</v>
      </c>
      <c r="AB13">
        <f>INDEX(_calc_누적빈도!AB:AB,$A13)-INDEX(_calc_누적빈도!AB:AB,$A13-기준500회_후보!$B$1)</f>
        <v>69</v>
      </c>
      <c r="AC13">
        <f>INDEX(_calc_누적빈도!AC:AC,$A13)-INDEX(_calc_누적빈도!AC:AC,$A13-기준500회_후보!$B$1)</f>
        <v>72</v>
      </c>
      <c r="AD13">
        <f>INDEX(_calc_누적빈도!AD:AD,$A13)-INDEX(_calc_누적빈도!AD:AD,$A13-기준500회_후보!$B$1)</f>
        <v>64</v>
      </c>
      <c r="AE13">
        <f>INDEX(_calc_누적빈도!AE:AE,$A13)-INDEX(_calc_누적빈도!AE:AE,$A13-기준500회_후보!$B$1)</f>
        <v>71</v>
      </c>
      <c r="AF13">
        <f>INDEX(_calc_누적빈도!AF:AF,$A13)-INDEX(_calc_누적빈도!AF:AF,$A13-기준500회_후보!$B$1)</f>
        <v>70</v>
      </c>
      <c r="AG13">
        <f>INDEX(_calc_누적빈도!AG:AG,$A13)-INDEX(_calc_누적빈도!AG:AG,$A13-기준500회_후보!$B$1)</f>
        <v>58</v>
      </c>
      <c r="AH13">
        <f>INDEX(_calc_누적빈도!AH:AH,$A13)-INDEX(_calc_누적빈도!AH:AH,$A13-기준500회_후보!$B$1)</f>
        <v>73</v>
      </c>
      <c r="AI13">
        <f>INDEX(_calc_누적빈도!AI:AI,$A13)-INDEX(_calc_누적빈도!AI:AI,$A13-기준500회_후보!$B$1)</f>
        <v>71</v>
      </c>
      <c r="AJ13">
        <f>INDEX(_calc_누적빈도!AJ:AJ,$A13)-INDEX(_calc_누적빈도!AJ:AJ,$A13-기준500회_후보!$B$1)</f>
        <v>70</v>
      </c>
      <c r="AK13">
        <f>INDEX(_calc_누적빈도!AK:AK,$A13)-INDEX(_calc_누적빈도!AK:AK,$A13-기준500회_후보!$B$1)</f>
        <v>68</v>
      </c>
      <c r="AL13">
        <f>INDEX(_calc_누적빈도!AL:AL,$A13)-INDEX(_calc_누적빈도!AL:AL,$A13-기준500회_후보!$B$1)</f>
        <v>64</v>
      </c>
      <c r="AM13">
        <f>INDEX(_calc_누적빈도!AM:AM,$A13)-INDEX(_calc_누적빈도!AM:AM,$A13-기준500회_후보!$B$1)</f>
        <v>79</v>
      </c>
      <c r="AN13">
        <f>INDEX(_calc_누적빈도!AN:AN,$A13)-INDEX(_calc_누적빈도!AN:AN,$A13-기준500회_후보!$B$1)</f>
        <v>68</v>
      </c>
      <c r="AO13">
        <f>INDEX(_calc_누적빈도!AO:AO,$A13)-INDEX(_calc_누적빈도!AO:AO,$A13-기준500회_후보!$B$1)</f>
        <v>58</v>
      </c>
      <c r="AP13">
        <f>INDEX(_calc_누적빈도!AP:AP,$A13)-INDEX(_calc_누적빈도!AP:AP,$A13-기준500회_후보!$B$1)</f>
        <v>64</v>
      </c>
      <c r="AQ13">
        <f>INDEX(_calc_누적빈도!AQ:AQ,$A13)-INDEX(_calc_누적빈도!AQ:AQ,$A13-기준500회_후보!$B$1)</f>
        <v>69</v>
      </c>
      <c r="AR13">
        <f>INDEX(_calc_누적빈도!AR:AR,$A13)-INDEX(_calc_누적빈도!AR:AR,$A13-기준500회_후보!$B$1)</f>
        <v>62</v>
      </c>
      <c r="AS13">
        <f>INDEX(_calc_누적빈도!AS:AS,$A13)-INDEX(_calc_누적빈도!AS:AS,$A13-기준500회_후보!$B$1)</f>
        <v>64</v>
      </c>
      <c r="AT13">
        <f>INDEX(_calc_누적빈도!AT:AT,$A13)-INDEX(_calc_누적빈도!AT:AT,$A13-기준500회_후보!$B$1)</f>
        <v>76</v>
      </c>
      <c r="AU13">
        <f>(RANK(_calc_라운드기준!B13,_calc_라운드기준!$B13:$AT13,0)+COUNTIFS(_calc_라운드기준!$B13:$AT13,_calc_라운드기준!B13,$B$1:$AT$1,"&lt;"&amp;1))-(RANK(B13,$B13:$AT13,0)+COUNTIFS($B13:$AT13,B13,$B$1:$AT$1,"&lt;"&amp;1))</f>
        <v>-30</v>
      </c>
      <c r="AV13">
        <f>(RANK(_calc_라운드기준!C13,_calc_라운드기준!$B13:$AT13,0)+COUNTIFS(_calc_라운드기준!$B13:$AT13,_calc_라운드기준!C13,$B$1:$AT$1,"&lt;"&amp;2))-(RANK(C13,$B13:$AT13,0)+COUNTIFS($B13:$AT13,C13,$B$1:$AT$1,"&lt;"&amp;2))</f>
        <v>-5</v>
      </c>
      <c r="AW13">
        <f>(RANK(_calc_라운드기준!D13,_calc_라운드기준!$B13:$AT13,0)+COUNTIFS(_calc_라운드기준!$B13:$AT13,_calc_라운드기준!D13,$B$1:$AT$1,"&lt;"&amp;3))-(RANK(D13,$B13:$AT13,0)+COUNTIFS($B13:$AT13,D13,$B$1:$AT$1,"&lt;"&amp;3))</f>
        <v>2</v>
      </c>
      <c r="AX13">
        <f>(RANK(_calc_라운드기준!E13,_calc_라운드기준!$B13:$AT13,0)+COUNTIFS(_calc_라운드기준!$B13:$AT13,_calc_라운드기준!E13,$B$1:$AT$1,"&lt;"&amp;4))-(RANK(E13,$B13:$AT13,0)+COUNTIFS($B13:$AT13,E13,$B$1:$AT$1,"&lt;"&amp;4))</f>
        <v>-33</v>
      </c>
      <c r="AY13">
        <f>(RANK(_calc_라운드기준!F13,_calc_라운드기준!$B13:$AT13,0)+COUNTIFS(_calc_라운드기준!$B13:$AT13,_calc_라운드기준!F13,$B$1:$AT$1,"&lt;"&amp;5))-(RANK(F13,$B13:$AT13,0)+COUNTIFS($B13:$AT13,F13,$B$1:$AT$1,"&lt;"&amp;5))</f>
        <v>-10</v>
      </c>
      <c r="AZ13">
        <f>(RANK(_calc_라운드기준!G13,_calc_라운드기준!$B13:$AT13,0)+COUNTIFS(_calc_라운드기준!$B13:$AT13,_calc_라운드기준!G13,$B$1:$AT$1,"&lt;"&amp;6))-(RANK(G13,$B13:$AT13,0)+COUNTIFS($B13:$AT13,G13,$B$1:$AT$1,"&lt;"&amp;6))</f>
        <v>16</v>
      </c>
      <c r="BA13">
        <f>(RANK(_calc_라운드기준!H13,_calc_라운드기준!$B13:$AT13,0)+COUNTIFS(_calc_라운드기준!$B13:$AT13,_calc_라운드기준!H13,$B$1:$AT$1,"&lt;"&amp;7))-(RANK(H13,$B13:$AT13,0)+COUNTIFS($B13:$AT13,H13,$B$1:$AT$1,"&lt;"&amp;7))</f>
        <v>17</v>
      </c>
      <c r="BB13">
        <f>(RANK(_calc_라운드기준!I13,_calc_라운드기준!$B13:$AT13,0)+COUNTIFS(_calc_라운드기준!$B13:$AT13,_calc_라운드기준!I13,$B$1:$AT$1,"&lt;"&amp;8))-(RANK(I13,$B13:$AT13,0)+COUNTIFS($B13:$AT13,I13,$B$1:$AT$1,"&lt;"&amp;8))</f>
        <v>-25</v>
      </c>
      <c r="BC13">
        <f>(RANK(_calc_라운드기준!J13,_calc_라운드기준!$B13:$AT13,0)+COUNTIFS(_calc_라운드기준!$B13:$AT13,_calc_라운드기준!J13,$B$1:$AT$1,"&lt;"&amp;9))-(RANK(J13,$B13:$AT13,0)+COUNTIFS($B13:$AT13,J13,$B$1:$AT$1,"&lt;"&amp;9))</f>
        <v>-18</v>
      </c>
      <c r="BD13">
        <f>(RANK(_calc_라운드기준!K13,_calc_라운드기준!$B13:$AT13,0)+COUNTIFS(_calc_라운드기준!$B13:$AT13,_calc_라운드기준!K13,$B$1:$AT$1,"&lt;"&amp;10))-(RANK(K13,$B13:$AT13,0)+COUNTIFS($B13:$AT13,K13,$B$1:$AT$1,"&lt;"&amp;10))</f>
        <v>2</v>
      </c>
      <c r="BE13">
        <f>(RANK(_calc_라운드기준!L13,_calc_라운드기준!$B13:$AT13,0)+COUNTIFS(_calc_라운드기준!$B13:$AT13,_calc_라운드기준!L13,$B$1:$AT$1,"&lt;"&amp;11))-(RANK(L13,$B13:$AT13,0)+COUNTIFS($B13:$AT13,L13,$B$1:$AT$1,"&lt;"&amp;11))</f>
        <v>15</v>
      </c>
      <c r="BF13">
        <f>(RANK(_calc_라운드기준!M13,_calc_라운드기준!$B13:$AT13,0)+COUNTIFS(_calc_라운드기준!$B13:$AT13,_calc_라운드기준!M13,$B$1:$AT$1,"&lt;"&amp;12))-(RANK(M13,$B13:$AT13,0)+COUNTIFS($B13:$AT13,M13,$B$1:$AT$1,"&lt;"&amp;12))</f>
        <v>25</v>
      </c>
      <c r="BG13">
        <f>(RANK(_calc_라운드기준!N13,_calc_라운드기준!$B13:$AT13,0)+COUNTIFS(_calc_라운드기준!$B13:$AT13,_calc_라운드기준!N13,$B$1:$AT$1,"&lt;"&amp;13))-(RANK(N13,$B13:$AT13,0)+COUNTIFS($B13:$AT13,N13,$B$1:$AT$1,"&lt;"&amp;13))</f>
        <v>6</v>
      </c>
      <c r="BH13">
        <f>(RANK(_calc_라운드기준!O13,_calc_라운드기준!$B13:$AT13,0)+COUNTIFS(_calc_라운드기준!$B13:$AT13,_calc_라운드기준!O13,$B$1:$AT$1,"&lt;"&amp;14))-(RANK(O13,$B13:$AT13,0)+COUNTIFS($B13:$AT13,O13,$B$1:$AT$1,"&lt;"&amp;14))</f>
        <v>17</v>
      </c>
      <c r="BI13">
        <f>(RANK(_calc_라운드기준!P13,_calc_라운드기준!$B13:$AT13,0)+COUNTIFS(_calc_라운드기준!$B13:$AT13,_calc_라운드기준!P13,$B$1:$AT$1,"&lt;"&amp;15))-(RANK(P13,$B13:$AT13,0)+COUNTIFS($B13:$AT13,P13,$B$1:$AT$1,"&lt;"&amp;15))</f>
        <v>-15</v>
      </c>
      <c r="BJ13">
        <f>(RANK(_calc_라운드기준!Q13,_calc_라운드기준!$B13:$AT13,0)+COUNTIFS(_calc_라운드기준!$B13:$AT13,_calc_라운드기준!Q13,$B$1:$AT$1,"&lt;"&amp;16))-(RANK(Q13,$B13:$AT13,0)+COUNTIFS($B13:$AT13,Q13,$B$1:$AT$1,"&lt;"&amp;16))</f>
        <v>2</v>
      </c>
      <c r="BK13">
        <f>(RANK(_calc_라운드기준!R13,_calc_라운드기준!$B13:$AT13,0)+COUNTIFS(_calc_라운드기준!$B13:$AT13,_calc_라운드기준!R13,$B$1:$AT$1,"&lt;"&amp;17))-(RANK(R13,$B13:$AT13,0)+COUNTIFS($B13:$AT13,R13,$B$1:$AT$1,"&lt;"&amp;17))</f>
        <v>-7</v>
      </c>
      <c r="BL13">
        <f>(RANK(_calc_라운드기준!S13,_calc_라운드기준!$B13:$AT13,0)+COUNTIFS(_calc_라운드기준!$B13:$AT13,_calc_라운드기준!S13,$B$1:$AT$1,"&lt;"&amp;18))-(RANK(S13,$B13:$AT13,0)+COUNTIFS($B13:$AT13,S13,$B$1:$AT$1,"&lt;"&amp;18))</f>
        <v>31</v>
      </c>
      <c r="BM13">
        <f>(RANK(_calc_라운드기준!T13,_calc_라운드기준!$B13:$AT13,0)+COUNTIFS(_calc_라운드기준!$B13:$AT13,_calc_라운드기준!T13,$B$1:$AT$1,"&lt;"&amp;19))-(RANK(T13,$B13:$AT13,0)+COUNTIFS($B13:$AT13,T13,$B$1:$AT$1,"&lt;"&amp;19))</f>
        <v>-1</v>
      </c>
      <c r="BN13">
        <f>(RANK(_calc_라운드기준!U13,_calc_라운드기준!$B13:$AT13,0)+COUNTIFS(_calc_라운드기준!$B13:$AT13,_calc_라운드기준!U13,$B$1:$AT$1,"&lt;"&amp;20))-(RANK(U13,$B13:$AT13,0)+COUNTIFS($B13:$AT13,U13,$B$1:$AT$1,"&lt;"&amp;20))</f>
        <v>-5</v>
      </c>
      <c r="BO13">
        <f>(RANK(_calc_라운드기준!V13,_calc_라운드기준!$B13:$AT13,0)+COUNTIFS(_calc_라운드기준!$B13:$AT13,_calc_라운드기준!V13,$B$1:$AT$1,"&lt;"&amp;21))-(RANK(V13,$B13:$AT13,0)+COUNTIFS($B13:$AT13,V13,$B$1:$AT$1,"&lt;"&amp;21))</f>
        <v>37</v>
      </c>
      <c r="BP13">
        <f>(RANK(_calc_라운드기준!W13,_calc_라운드기준!$B13:$AT13,0)+COUNTIFS(_calc_라운드기준!$B13:$AT13,_calc_라운드기준!W13,$B$1:$AT$1,"&lt;"&amp;22))-(RANK(W13,$B13:$AT13,0)+COUNTIFS($B13:$AT13,W13,$B$1:$AT$1,"&lt;"&amp;22))</f>
        <v>-14</v>
      </c>
      <c r="BQ13">
        <f>(RANK(_calc_라운드기준!X13,_calc_라운드기준!$B13:$AT13,0)+COUNTIFS(_calc_라운드기준!$B13:$AT13,_calc_라운드기준!X13,$B$1:$AT$1,"&lt;"&amp;23))-(RANK(X13,$B13:$AT13,0)+COUNTIFS($B13:$AT13,X13,$B$1:$AT$1,"&lt;"&amp;23))</f>
        <v>-28</v>
      </c>
      <c r="BR13">
        <f>(RANK(_calc_라운드기준!Y13,_calc_라운드기준!$B13:$AT13,0)+COUNTIFS(_calc_라운드기준!$B13:$AT13,_calc_라운드기준!Y13,$B$1:$AT$1,"&lt;"&amp;24))-(RANK(Y13,$B13:$AT13,0)+COUNTIFS($B13:$AT13,Y13,$B$1:$AT$1,"&lt;"&amp;24))</f>
        <v>0</v>
      </c>
      <c r="BS13">
        <f>(RANK(_calc_라운드기준!Z13,_calc_라운드기준!$B13:$AT13,0)+COUNTIFS(_calc_라운드기준!$B13:$AT13,_calc_라운드기준!Z13,$B$1:$AT$1,"&lt;"&amp;25))-(RANK(Z13,$B13:$AT13,0)+COUNTIFS($B13:$AT13,Z13,$B$1:$AT$1,"&lt;"&amp;25))</f>
        <v>-17</v>
      </c>
      <c r="BT13">
        <f>(RANK(_calc_라운드기준!AA13,_calc_라운드기준!$B13:$AT13,0)+COUNTIFS(_calc_라운드기준!$B13:$AT13,_calc_라운드기준!AA13,$B$1:$AT$1,"&lt;"&amp;26))-(RANK(AA13,$B13:$AT13,0)+COUNTIFS($B13:$AT13,AA13,$B$1:$AT$1,"&lt;"&amp;26))</f>
        <v>-6</v>
      </c>
      <c r="BU13">
        <f>(RANK(_calc_라운드기준!AB13,_calc_라운드기준!$B13:$AT13,0)+COUNTIFS(_calc_라운드기준!$B13:$AT13,_calc_라운드기준!AB13,$B$1:$AT$1,"&lt;"&amp;27))-(RANK(AB13,$B13:$AT13,0)+COUNTIFS($B13:$AT13,AB13,$B$1:$AT$1,"&lt;"&amp;27))</f>
        <v>-18</v>
      </c>
      <c r="BV13">
        <f>(RANK(_calc_라운드기준!AC13,_calc_라운드기준!$B13:$AT13,0)+COUNTIFS(_calc_라운드기준!$B13:$AT13,_calc_라운드기준!AC13,$B$1:$AT$1,"&lt;"&amp;28))-(RANK(AC13,$B13:$AT13,0)+COUNTIFS($B13:$AT13,AC13,$B$1:$AT$1,"&lt;"&amp;28))</f>
        <v>-9</v>
      </c>
      <c r="BW13">
        <f>(RANK(_calc_라운드기준!AD13,_calc_라운드기준!$B13:$AT13,0)+COUNTIFS(_calc_라운드기준!$B13:$AT13,_calc_라운드기준!AD13,$B$1:$AT$1,"&lt;"&amp;29))-(RANK(AD13,$B13:$AT13,0)+COUNTIFS($B13:$AT13,AD13,$B$1:$AT$1,"&lt;"&amp;29))</f>
        <v>-15</v>
      </c>
      <c r="BX13">
        <f>(RANK(_calc_라운드기준!AE13,_calc_라운드기준!$B13:$AT13,0)+COUNTIFS(_calc_라운드기준!$B13:$AT13,_calc_라운드기준!AE13,$B$1:$AT$1,"&lt;"&amp;30))-(RANK(AE13,$B13:$AT13,0)+COUNTIFS($B13:$AT13,AE13,$B$1:$AT$1,"&lt;"&amp;30))</f>
        <v>7</v>
      </c>
      <c r="BY13">
        <f>(RANK(_calc_라운드기준!AF13,_calc_라운드기준!$B13:$AT13,0)+COUNTIFS(_calc_라운드기준!$B13:$AT13,_calc_라운드기준!AF13,$B$1:$AT$1,"&lt;"&amp;31))-(RANK(AF13,$B13:$AT13,0)+COUNTIFS($B13:$AT13,AF13,$B$1:$AT$1,"&lt;"&amp;31))</f>
        <v>-11</v>
      </c>
      <c r="BZ13">
        <f>(RANK(_calc_라운드기준!AG13,_calc_라운드기준!$B13:$AT13,0)+COUNTIFS(_calc_라운드기준!$B13:$AT13,_calc_라운드기준!AG13,$B$1:$AT$1,"&lt;"&amp;32))-(RANK(AG13,$B13:$AT13,0)+COUNTIFS($B13:$AT13,AG13,$B$1:$AT$1,"&lt;"&amp;32))</f>
        <v>-9</v>
      </c>
      <c r="CA13">
        <f>(RANK(_calc_라운드기준!AH13,_calc_라운드기준!$B13:$AT13,0)+COUNTIFS(_calc_라운드기준!$B13:$AT13,_calc_라운드기준!AH13,$B$1:$AT$1,"&lt;"&amp;33))-(RANK(AH13,$B13:$AT13,0)+COUNTIFS($B13:$AT13,AH13,$B$1:$AT$1,"&lt;"&amp;33))</f>
        <v>19</v>
      </c>
      <c r="CB13">
        <f>(RANK(_calc_라운드기준!AI13,_calc_라운드기준!$B13:$AT13,0)+COUNTIFS(_calc_라운드기준!$B13:$AT13,_calc_라운드기준!AI13,$B$1:$AT$1,"&lt;"&amp;34))-(RANK(AI13,$B13:$AT13,0)+COUNTIFS($B13:$AT13,AI13,$B$1:$AT$1,"&lt;"&amp;34))</f>
        <v>27</v>
      </c>
      <c r="CC13">
        <f>(RANK(_calc_라운드기준!AJ13,_calc_라운드기준!$B13:$AT13,0)+COUNTIFS(_calc_라운드기준!$B13:$AT13,_calc_라운드기준!AJ13,$B$1:$AT$1,"&lt;"&amp;35))-(RANK(AJ13,$B13:$AT13,0)+COUNTIFS($B13:$AT13,AJ13,$B$1:$AT$1,"&lt;"&amp;35))</f>
        <v>13</v>
      </c>
      <c r="CD13">
        <f>(RANK(_calc_라운드기준!AK13,_calc_라운드기준!$B13:$AT13,0)+COUNTIFS(_calc_라운드기준!$B13:$AT13,_calc_라운드기준!AK13,$B$1:$AT$1,"&lt;"&amp;36))-(RANK(AK13,$B13:$AT13,0)+COUNTIFS($B13:$AT13,AK13,$B$1:$AT$1,"&lt;"&amp;36))</f>
        <v>-6</v>
      </c>
      <c r="CE13">
        <f>(RANK(_calc_라운드기준!AL13,_calc_라운드기준!$B13:$AT13,0)+COUNTIFS(_calc_라운드기준!$B13:$AT13,_calc_라운드기준!AL13,$B$1:$AT$1,"&lt;"&amp;37))-(RANK(AL13,$B13:$AT13,0)+COUNTIFS($B13:$AT13,AL13,$B$1:$AT$1,"&lt;"&amp;37))</f>
        <v>-8</v>
      </c>
      <c r="CF13">
        <f>(RANK(_calc_라운드기준!AM13,_calc_라운드기준!$B13:$AT13,0)+COUNTIFS(_calc_라운드기준!$B13:$AT13,_calc_라운드기준!AM13,$B$1:$AT$1,"&lt;"&amp;38))-(RANK(AM13,$B13:$AT13,0)+COUNTIFS($B13:$AT13,AM13,$B$1:$AT$1,"&lt;"&amp;38))</f>
        <v>13</v>
      </c>
      <c r="CG13">
        <f>(RANK(_calc_라운드기준!AN13,_calc_라운드기준!$B13:$AT13,0)+COUNTIFS(_calc_라운드기준!$B13:$AT13,_calc_라운드기준!AN13,$B$1:$AT$1,"&lt;"&amp;39))-(RANK(AN13,$B13:$AT13,0)+COUNTIFS($B13:$AT13,AN13,$B$1:$AT$1,"&lt;"&amp;39))</f>
        <v>9</v>
      </c>
      <c r="CH13">
        <f>(RANK(_calc_라운드기준!AO13,_calc_라운드기준!$B13:$AT13,0)+COUNTIFS(_calc_라운드기준!$B13:$AT13,_calc_라운드기준!AO13,$B$1:$AT$1,"&lt;"&amp;40))-(RANK(AO13,$B13:$AT13,0)+COUNTIFS($B13:$AT13,AO13,$B$1:$AT$1,"&lt;"&amp;40))</f>
        <v>1</v>
      </c>
      <c r="CI13">
        <f>(RANK(_calc_라운드기준!AP13,_calc_라운드기준!$B13:$AT13,0)+COUNTIFS(_calc_라운드기준!$B13:$AT13,_calc_라운드기준!AP13,$B$1:$AT$1,"&lt;"&amp;41))-(RANK(AP13,$B13:$AT13,0)+COUNTIFS($B13:$AT13,AP13,$B$1:$AT$1,"&lt;"&amp;41))</f>
        <v>-8</v>
      </c>
      <c r="CJ13">
        <f>(RANK(_calc_라운드기준!AQ13,_calc_라운드기준!$B13:$AT13,0)+COUNTIFS(_calc_라운드기준!$B13:$AT13,_calc_라운드기준!AQ13,$B$1:$AT$1,"&lt;"&amp;42))-(RANK(AQ13,$B13:$AT13,0)+COUNTIFS($B13:$AT13,AQ13,$B$1:$AT$1,"&lt;"&amp;42))</f>
        <v>12</v>
      </c>
      <c r="CK13">
        <f>(RANK(_calc_라운드기준!AR13,_calc_라운드기준!$B13:$AT13,0)+COUNTIFS(_calc_라운드기준!$B13:$AT13,_calc_라운드기준!AR13,$B$1:$AT$1,"&lt;"&amp;43))-(RANK(AR13,$B13:$AT13,0)+COUNTIFS($B13:$AT13,AR13,$B$1:$AT$1,"&lt;"&amp;43))</f>
        <v>10</v>
      </c>
      <c r="CL13">
        <f>(RANK(_calc_라운드기준!AS13,_calc_라운드기준!$B13:$AT13,0)+COUNTIFS(_calc_라운드기준!$B13:$AT13,_calc_라운드기준!AS13,$B$1:$AT$1,"&lt;"&amp;44))-(RANK(AS13,$B13:$AT13,0)+COUNTIFS($B13:$AT13,AS13,$B$1:$AT$1,"&lt;"&amp;44))</f>
        <v>1</v>
      </c>
      <c r="CM13">
        <f>(RANK(_calc_라운드기준!AT13,_calc_라운드기준!$B13:$AT13,0)+COUNTIFS(_calc_라운드기준!$B13:$AT13,_calc_라운드기준!AT13,$B$1:$AT$1,"&lt;"&amp;45))-(RANK(AT13,$B13:$AT13,0)+COUNTIFS($B13:$AT13,AT13,$B$1:$AT$1,"&lt;"&amp;45))</f>
        <v>16</v>
      </c>
      <c r="CN13">
        <f t="shared" si="0"/>
        <v>44</v>
      </c>
      <c r="CO13">
        <f t="shared" si="1"/>
        <v>25</v>
      </c>
      <c r="CP13">
        <f t="shared" si="2"/>
        <v>18</v>
      </c>
      <c r="CQ13">
        <f t="shared" si="3"/>
        <v>45</v>
      </c>
      <c r="CR13">
        <f t="shared" si="4"/>
        <v>34</v>
      </c>
      <c r="CS13">
        <f t="shared" si="5"/>
        <v>8</v>
      </c>
      <c r="CT13">
        <f t="shared" si="6"/>
        <v>6</v>
      </c>
      <c r="CU13">
        <f t="shared" si="7"/>
        <v>42</v>
      </c>
      <c r="CV13">
        <f t="shared" si="8"/>
        <v>40</v>
      </c>
      <c r="CW13">
        <f t="shared" si="9"/>
        <v>19</v>
      </c>
      <c r="CX13">
        <f t="shared" si="10"/>
        <v>10</v>
      </c>
      <c r="CY13">
        <f t="shared" si="11"/>
        <v>4</v>
      </c>
      <c r="CZ13">
        <f t="shared" si="12"/>
        <v>17</v>
      </c>
      <c r="DA13">
        <f t="shared" si="13"/>
        <v>7</v>
      </c>
      <c r="DB13">
        <f t="shared" si="14"/>
        <v>37</v>
      </c>
      <c r="DC13">
        <f t="shared" si="15"/>
        <v>20</v>
      </c>
      <c r="DD13">
        <f t="shared" si="16"/>
        <v>29</v>
      </c>
      <c r="DE13">
        <f t="shared" si="17"/>
        <v>2</v>
      </c>
      <c r="DF13">
        <f t="shared" si="18"/>
        <v>24</v>
      </c>
      <c r="DG13">
        <f t="shared" si="19"/>
        <v>26</v>
      </c>
      <c r="DH13">
        <f t="shared" si="20"/>
        <v>1</v>
      </c>
      <c r="DI13">
        <f t="shared" si="21"/>
        <v>36</v>
      </c>
      <c r="DJ13">
        <f t="shared" si="22"/>
        <v>43</v>
      </c>
      <c r="DK13">
        <f t="shared" si="23"/>
        <v>23</v>
      </c>
      <c r="DL13">
        <f t="shared" si="24"/>
        <v>39</v>
      </c>
      <c r="DM13">
        <f t="shared" si="25"/>
        <v>27</v>
      </c>
      <c r="DN13">
        <f t="shared" si="26"/>
        <v>41</v>
      </c>
      <c r="DO13">
        <f t="shared" si="27"/>
        <v>32</v>
      </c>
      <c r="DP13">
        <f t="shared" si="28"/>
        <v>38</v>
      </c>
      <c r="DQ13">
        <f t="shared" si="29"/>
        <v>16</v>
      </c>
      <c r="DR13">
        <f t="shared" si="30"/>
        <v>35</v>
      </c>
      <c r="DS13">
        <f t="shared" si="31"/>
        <v>33</v>
      </c>
      <c r="DT13">
        <f t="shared" si="32"/>
        <v>5</v>
      </c>
      <c r="DU13">
        <f t="shared" si="33"/>
        <v>3</v>
      </c>
      <c r="DV13">
        <f t="shared" si="34"/>
        <v>11</v>
      </c>
      <c r="DW13">
        <f t="shared" si="35"/>
        <v>28</v>
      </c>
      <c r="DX13">
        <f t="shared" si="36"/>
        <v>30</v>
      </c>
      <c r="DY13">
        <f t="shared" si="37"/>
        <v>12</v>
      </c>
      <c r="DZ13">
        <f t="shared" si="38"/>
        <v>15</v>
      </c>
      <c r="EA13">
        <f t="shared" si="39"/>
        <v>21</v>
      </c>
      <c r="EB13">
        <f t="shared" si="40"/>
        <v>31</v>
      </c>
      <c r="EC13">
        <f t="shared" si="41"/>
        <v>13</v>
      </c>
      <c r="ED13">
        <f t="shared" si="42"/>
        <v>14</v>
      </c>
      <c r="EE13">
        <f t="shared" si="43"/>
        <v>22</v>
      </c>
      <c r="EF13">
        <f t="shared" si="44"/>
        <v>9</v>
      </c>
    </row>
    <row r="14" spans="1:136" ht="16.5" customHeight="1">
      <c r="A14">
        <f>_calc_라운드기준!A14</f>
        <v>1232</v>
      </c>
      <c r="B14">
        <f>INDEX(_calc_누적빈도!B:B,$A14)-INDEX(_calc_누적빈도!B:B,$A14-기준500회_후보!$B$1)</f>
        <v>60</v>
      </c>
      <c r="C14">
        <f>INDEX(_calc_누적빈도!C:C,$A14)-INDEX(_calc_누적빈도!C:C,$A14-기준500회_후보!$B$1)</f>
        <v>58</v>
      </c>
      <c r="D14">
        <f>INDEX(_calc_누적빈도!D:D,$A14)-INDEX(_calc_누적빈도!D:D,$A14-기준500회_후보!$B$1)</f>
        <v>76</v>
      </c>
      <c r="E14">
        <f>INDEX(_calc_누적빈도!E:E,$A14)-INDEX(_calc_누적빈도!E:E,$A14-기준500회_후보!$B$1)</f>
        <v>57</v>
      </c>
      <c r="F14">
        <f>INDEX(_calc_누적빈도!F:F,$A14)-INDEX(_calc_누적빈도!F:F,$A14-기준500회_후보!$B$1)</f>
        <v>51</v>
      </c>
      <c r="G14">
        <f>INDEX(_calc_누적빈도!G:G,$A14)-INDEX(_calc_누적빈도!G:G,$A14-기준500회_후보!$B$1)</f>
        <v>74</v>
      </c>
      <c r="H14">
        <f>INDEX(_calc_누적빈도!H:H,$A14)-INDEX(_calc_누적빈도!H:H,$A14-기준500회_후보!$B$1)</f>
        <v>67</v>
      </c>
      <c r="I14">
        <f>INDEX(_calc_누적빈도!I:I,$A14)-INDEX(_calc_누적빈도!I:I,$A14-기준500회_후보!$B$1)</f>
        <v>54</v>
      </c>
      <c r="J14">
        <f>INDEX(_calc_누적빈도!J:J,$A14)-INDEX(_calc_누적빈도!J:J,$A14-기준500회_후보!$B$1)</f>
        <v>64</v>
      </c>
      <c r="K14">
        <f>INDEX(_calc_누적빈도!K:K,$A14)-INDEX(_calc_누적빈도!K:K,$A14-기준500회_후보!$B$1)</f>
        <v>62</v>
      </c>
      <c r="L14">
        <f>INDEX(_calc_누적빈도!L:L,$A14)-INDEX(_calc_누적빈도!L:L,$A14-기준500회_후보!$B$1)</f>
        <v>64</v>
      </c>
      <c r="M14">
        <f>INDEX(_calc_누적빈도!M:M,$A14)-INDEX(_calc_누적빈도!M:M,$A14-기준500회_후보!$B$1)</f>
        <v>84</v>
      </c>
      <c r="N14">
        <f>INDEX(_calc_누적빈도!N:N,$A14)-INDEX(_calc_누적빈도!N:N,$A14-기준500회_후보!$B$1)</f>
        <v>77</v>
      </c>
      <c r="O14">
        <f>INDEX(_calc_누적빈도!O:O,$A14)-INDEX(_calc_누적빈도!O:O,$A14-기준500회_후보!$B$1)</f>
        <v>67</v>
      </c>
      <c r="P14">
        <f>INDEX(_calc_누적빈도!P:P,$A14)-INDEX(_calc_누적빈도!P:P,$A14-기준500회_후보!$B$1)</f>
        <v>68</v>
      </c>
      <c r="Q14">
        <f>INDEX(_calc_누적빈도!Q:Q,$A14)-INDEX(_calc_누적빈도!Q:Q,$A14-기준500회_후보!$B$1)</f>
        <v>79</v>
      </c>
      <c r="R14">
        <f>INDEX(_calc_누적빈도!R:R,$A14)-INDEX(_calc_누적빈도!R:R,$A14-기준500회_후보!$B$1)</f>
        <v>66</v>
      </c>
      <c r="S14">
        <f>INDEX(_calc_누적빈도!S:S,$A14)-INDEX(_calc_누적빈도!S:S,$A14-기준500회_후보!$B$1)</f>
        <v>76</v>
      </c>
      <c r="T14">
        <f>INDEX(_calc_누적빈도!T:T,$A14)-INDEX(_calc_누적빈도!T:T,$A14-기준500회_후보!$B$1)</f>
        <v>70</v>
      </c>
      <c r="U14">
        <f>INDEX(_calc_누적빈도!U:U,$A14)-INDEX(_calc_누적빈도!U:U,$A14-기준500회_후보!$B$1)</f>
        <v>53</v>
      </c>
      <c r="V14">
        <f>INDEX(_calc_누적빈도!V:V,$A14)-INDEX(_calc_누적빈도!V:V,$A14-기준500회_후보!$B$1)</f>
        <v>76</v>
      </c>
      <c r="W14">
        <f>INDEX(_calc_누적빈도!W:W,$A14)-INDEX(_calc_누적빈도!W:W,$A14-기준500회_후보!$B$1)</f>
        <v>62</v>
      </c>
      <c r="X14">
        <f>INDEX(_calc_누적빈도!X:X,$A14)-INDEX(_calc_누적빈도!X:X,$A14-기준500회_후보!$B$1)</f>
        <v>57</v>
      </c>
      <c r="Y14">
        <f>INDEX(_calc_누적빈도!Y:Y,$A14)-INDEX(_calc_누적빈도!Y:Y,$A14-기준500회_후보!$B$1)</f>
        <v>70</v>
      </c>
      <c r="Z14">
        <f>INDEX(_calc_누적빈도!Z:Z,$A14)-INDEX(_calc_누적빈도!Z:Z,$A14-기준500회_후보!$B$1)</f>
        <v>52</v>
      </c>
      <c r="AA14">
        <f>INDEX(_calc_누적빈도!AA:AA,$A14)-INDEX(_calc_누적빈도!AA:AA,$A14-기준500회_후보!$B$1)</f>
        <v>65</v>
      </c>
      <c r="AB14">
        <f>INDEX(_calc_누적빈도!AB:AB,$A14)-INDEX(_calc_누적빈도!AB:AB,$A14-기준500회_후보!$B$1)</f>
        <v>70</v>
      </c>
      <c r="AC14">
        <f>INDEX(_calc_누적빈도!AC:AC,$A14)-INDEX(_calc_누적빈도!AC:AC,$A14-기준500회_후보!$B$1)</f>
        <v>72</v>
      </c>
      <c r="AD14">
        <f>INDEX(_calc_누적빈도!AD:AD,$A14)-INDEX(_calc_누적빈도!AD:AD,$A14-기준500회_후보!$B$1)</f>
        <v>64</v>
      </c>
      <c r="AE14">
        <f>INDEX(_calc_누적빈도!AE:AE,$A14)-INDEX(_calc_누적빈도!AE:AE,$A14-기준500회_후보!$B$1)</f>
        <v>71</v>
      </c>
      <c r="AF14">
        <f>INDEX(_calc_누적빈도!AF:AF,$A14)-INDEX(_calc_누적빈도!AF:AF,$A14-기준500회_후보!$B$1)</f>
        <v>70</v>
      </c>
      <c r="AG14">
        <f>INDEX(_calc_누적빈도!AG:AG,$A14)-INDEX(_calc_누적빈도!AG:AG,$A14-기준500회_후보!$B$1)</f>
        <v>59</v>
      </c>
      <c r="AH14">
        <f>INDEX(_calc_누적빈도!AH:AH,$A14)-INDEX(_calc_누적빈도!AH:AH,$A14-기준500회_후보!$B$1)</f>
        <v>73</v>
      </c>
      <c r="AI14">
        <f>INDEX(_calc_누적빈도!AI:AI,$A14)-INDEX(_calc_누적빈도!AI:AI,$A14-기준500회_후보!$B$1)</f>
        <v>71</v>
      </c>
      <c r="AJ14">
        <f>INDEX(_calc_누적빈도!AJ:AJ,$A14)-INDEX(_calc_누적빈도!AJ:AJ,$A14-기준500회_후보!$B$1)</f>
        <v>70</v>
      </c>
      <c r="AK14">
        <f>INDEX(_calc_누적빈도!AK:AK,$A14)-INDEX(_calc_누적빈도!AK:AK,$A14-기준500회_후보!$B$1)</f>
        <v>67</v>
      </c>
      <c r="AL14">
        <f>INDEX(_calc_누적빈도!AL:AL,$A14)-INDEX(_calc_누적빈도!AL:AL,$A14-기준500회_후보!$B$1)</f>
        <v>64</v>
      </c>
      <c r="AM14">
        <f>INDEX(_calc_누적빈도!AM:AM,$A14)-INDEX(_calc_누적빈도!AM:AM,$A14-기준500회_후보!$B$1)</f>
        <v>79</v>
      </c>
      <c r="AN14">
        <f>INDEX(_calc_누적빈도!AN:AN,$A14)-INDEX(_calc_누적빈도!AN:AN,$A14-기준500회_후보!$B$1)</f>
        <v>68</v>
      </c>
      <c r="AO14">
        <f>INDEX(_calc_누적빈도!AO:AO,$A14)-INDEX(_calc_누적빈도!AO:AO,$A14-기준500회_후보!$B$1)</f>
        <v>58</v>
      </c>
      <c r="AP14">
        <f>INDEX(_calc_누적빈도!AP:AP,$A14)-INDEX(_calc_누적빈도!AP:AP,$A14-기준500회_후보!$B$1)</f>
        <v>64</v>
      </c>
      <c r="AQ14">
        <f>INDEX(_calc_누적빈도!AQ:AQ,$A14)-INDEX(_calc_누적빈도!AQ:AQ,$A14-기준500회_후보!$B$1)</f>
        <v>69</v>
      </c>
      <c r="AR14">
        <f>INDEX(_calc_누적빈도!AR:AR,$A14)-INDEX(_calc_누적빈도!AR:AR,$A14-기준500회_후보!$B$1)</f>
        <v>62</v>
      </c>
      <c r="AS14">
        <f>INDEX(_calc_누적빈도!AS:AS,$A14)-INDEX(_calc_누적빈도!AS:AS,$A14-기준500회_후보!$B$1)</f>
        <v>64</v>
      </c>
      <c r="AT14">
        <f>INDEX(_calc_누적빈도!AT:AT,$A14)-INDEX(_calc_누적빈도!AT:AT,$A14-기준500회_후보!$B$1)</f>
        <v>76</v>
      </c>
      <c r="AU14">
        <f>(RANK(_calc_라운드기준!B14,_calc_라운드기준!$B14:$AT14,0)+COUNTIFS(_calc_라운드기준!$B14:$AT14,_calc_라운드기준!B14,$B$1:$AT$1,"&lt;"&amp;1))-(RANK(B14,$B14:$AT14,0)+COUNTIFS($B14:$AT14,B14,$B$1:$AT$1,"&lt;"&amp;1))</f>
        <v>-31</v>
      </c>
      <c r="AV14">
        <f>(RANK(_calc_라운드기준!C14,_calc_라운드기준!$B14:$AT14,0)+COUNTIFS(_calc_라운드기준!$B14:$AT14,_calc_라운드기준!C14,$B$1:$AT$1,"&lt;"&amp;2))-(RANK(C14,$B14:$AT14,0)+COUNTIFS($B14:$AT14,C14,$B$1:$AT$1,"&lt;"&amp;2))</f>
        <v>-5</v>
      </c>
      <c r="AW14">
        <f>(RANK(_calc_라운드기준!D14,_calc_라운드기준!$B14:$AT14,0)+COUNTIFS(_calc_라운드기준!$B14:$AT14,_calc_라운드기준!D14,$B$1:$AT$1,"&lt;"&amp;3))-(RANK(D14,$B14:$AT14,0)+COUNTIFS($B14:$AT14,D14,$B$1:$AT$1,"&lt;"&amp;3))</f>
        <v>3</v>
      </c>
      <c r="AX14">
        <f>(RANK(_calc_라운드기준!E14,_calc_라운드기준!$B14:$AT14,0)+COUNTIFS(_calc_라운드기준!$B14:$AT14,_calc_라운드기준!E14,$B$1:$AT$1,"&lt;"&amp;4))-(RANK(E14,$B14:$AT14,0)+COUNTIFS($B14:$AT14,E14,$B$1:$AT$1,"&lt;"&amp;4))</f>
        <v>-31</v>
      </c>
      <c r="AY14">
        <f>(RANK(_calc_라운드기준!F14,_calc_라운드기준!$B14:$AT14,0)+COUNTIFS(_calc_라운드기준!$B14:$AT14,_calc_라운드기준!F14,$B$1:$AT$1,"&lt;"&amp;5))-(RANK(F14,$B14:$AT14,0)+COUNTIFS($B14:$AT14,F14,$B$1:$AT$1,"&lt;"&amp;5))</f>
        <v>-11</v>
      </c>
      <c r="AZ14">
        <f>(RANK(_calc_라운드기준!G14,_calc_라운드기준!$B14:$AT14,0)+COUNTIFS(_calc_라운드기준!$B14:$AT14,_calc_라운드기준!G14,$B$1:$AT$1,"&lt;"&amp;6))-(RANK(G14,$B14:$AT14,0)+COUNTIFS($B14:$AT14,G14,$B$1:$AT$1,"&lt;"&amp;6))</f>
        <v>16</v>
      </c>
      <c r="BA14">
        <f>(RANK(_calc_라운드기준!H14,_calc_라운드기준!$B14:$AT14,0)+COUNTIFS(_calc_라운드기준!$B14:$AT14,_calc_라운드기준!H14,$B$1:$AT$1,"&lt;"&amp;7))-(RANK(H14,$B14:$AT14,0)+COUNTIFS($B14:$AT14,H14,$B$1:$AT$1,"&lt;"&amp;7))</f>
        <v>18</v>
      </c>
      <c r="BB14">
        <f>(RANK(_calc_라운드기준!I14,_calc_라운드기준!$B14:$AT14,0)+COUNTIFS(_calc_라운드기준!$B14:$AT14,_calc_라운드기준!I14,$B$1:$AT$1,"&lt;"&amp;8))-(RANK(I14,$B14:$AT14,0)+COUNTIFS($B14:$AT14,I14,$B$1:$AT$1,"&lt;"&amp;8))</f>
        <v>-28</v>
      </c>
      <c r="BC14">
        <f>(RANK(_calc_라운드기준!J14,_calc_라운드기준!$B14:$AT14,0)+COUNTIFS(_calc_라운드기준!$B14:$AT14,_calc_라운드기준!J14,$B$1:$AT$1,"&lt;"&amp;9))-(RANK(J14,$B14:$AT14,0)+COUNTIFS($B14:$AT14,J14,$B$1:$AT$1,"&lt;"&amp;9))</f>
        <v>-17</v>
      </c>
      <c r="BD14">
        <f>(RANK(_calc_라운드기준!K14,_calc_라운드기준!$B14:$AT14,0)+COUNTIFS(_calc_라운드기준!$B14:$AT14,_calc_라운드기준!K14,$B$1:$AT$1,"&lt;"&amp;10))-(RANK(K14,$B14:$AT14,0)+COUNTIFS($B14:$AT14,K14,$B$1:$AT$1,"&lt;"&amp;10))</f>
        <v>2</v>
      </c>
      <c r="BE14">
        <f>(RANK(_calc_라운드기준!L14,_calc_라운드기준!$B14:$AT14,0)+COUNTIFS(_calc_라운드기준!$B14:$AT14,_calc_라운드기준!L14,$B$1:$AT$1,"&lt;"&amp;11))-(RANK(L14,$B14:$AT14,0)+COUNTIFS($B14:$AT14,L14,$B$1:$AT$1,"&lt;"&amp;11))</f>
        <v>16</v>
      </c>
      <c r="BF14">
        <f>(RANK(_calc_라운드기준!M14,_calc_라운드기준!$B14:$AT14,0)+COUNTIFS(_calc_라운드기준!$B14:$AT14,_calc_라운드기준!M14,$B$1:$AT$1,"&lt;"&amp;12))-(RANK(M14,$B14:$AT14,0)+COUNTIFS($B14:$AT14,M14,$B$1:$AT$1,"&lt;"&amp;12))</f>
        <v>35</v>
      </c>
      <c r="BG14">
        <f>(RANK(_calc_라운드기준!N14,_calc_라운드기준!$B14:$AT14,0)+COUNTIFS(_calc_라운드기준!$B14:$AT14,_calc_라운드기준!N14,$B$1:$AT$1,"&lt;"&amp;13))-(RANK(N14,$B14:$AT14,0)+COUNTIFS($B14:$AT14,N14,$B$1:$AT$1,"&lt;"&amp;13))</f>
        <v>2</v>
      </c>
      <c r="BH14">
        <f>(RANK(_calc_라운드기준!O14,_calc_라운드기준!$B14:$AT14,0)+COUNTIFS(_calc_라운드기준!$B14:$AT14,_calc_라운드기준!O14,$B$1:$AT$1,"&lt;"&amp;14))-(RANK(O14,$B14:$AT14,0)+COUNTIFS($B14:$AT14,O14,$B$1:$AT$1,"&lt;"&amp;14))</f>
        <v>18</v>
      </c>
      <c r="BI14">
        <f>(RANK(_calc_라운드기준!P14,_calc_라운드기준!$B14:$AT14,0)+COUNTIFS(_calc_라운드기준!$B14:$AT14,_calc_라운드기준!P14,$B$1:$AT$1,"&lt;"&amp;15))-(RANK(P14,$B14:$AT14,0)+COUNTIFS($B14:$AT14,P14,$B$1:$AT$1,"&lt;"&amp;15))</f>
        <v>-13</v>
      </c>
      <c r="BJ14">
        <f>(RANK(_calc_라운드기준!Q14,_calc_라운드기준!$B14:$AT14,0)+COUNTIFS(_calc_라운드기준!$B14:$AT14,_calc_라운드기준!Q14,$B$1:$AT$1,"&lt;"&amp;16))-(RANK(Q14,$B14:$AT14,0)+COUNTIFS($B14:$AT14,Q14,$B$1:$AT$1,"&lt;"&amp;16))</f>
        <v>1</v>
      </c>
      <c r="BK14">
        <f>(RANK(_calc_라운드기준!R14,_calc_라운드기준!$B14:$AT14,0)+COUNTIFS(_calc_라운드기준!$B14:$AT14,_calc_라운드기준!R14,$B$1:$AT$1,"&lt;"&amp;17))-(RANK(R14,$B14:$AT14,0)+COUNTIFS($B14:$AT14,R14,$B$1:$AT$1,"&lt;"&amp;17))</f>
        <v>-10</v>
      </c>
      <c r="BL14">
        <f>(RANK(_calc_라운드기준!S14,_calc_라운드기준!$B14:$AT14,0)+COUNTIFS(_calc_라운드기준!$B14:$AT14,_calc_라운드기준!S14,$B$1:$AT$1,"&lt;"&amp;18))-(RANK(S14,$B14:$AT14,0)+COUNTIFS($B14:$AT14,S14,$B$1:$AT$1,"&lt;"&amp;18))</f>
        <v>31</v>
      </c>
      <c r="BM14">
        <f>(RANK(_calc_라운드기준!T14,_calc_라운드기준!$B14:$AT14,0)+COUNTIFS(_calc_라운드기준!$B14:$AT14,_calc_라운드기준!T14,$B$1:$AT$1,"&lt;"&amp;19))-(RANK(T14,$B14:$AT14,0)+COUNTIFS($B14:$AT14,T14,$B$1:$AT$1,"&lt;"&amp;19))</f>
        <v>2</v>
      </c>
      <c r="BN14">
        <f>(RANK(_calc_라운드기준!U14,_calc_라운드기준!$B14:$AT14,0)+COUNTIFS(_calc_라운드기준!$B14:$AT14,_calc_라운드기준!U14,$B$1:$AT$1,"&lt;"&amp;20))-(RANK(U14,$B14:$AT14,0)+COUNTIFS($B14:$AT14,U14,$B$1:$AT$1,"&lt;"&amp;20))</f>
        <v>-5</v>
      </c>
      <c r="BO14">
        <f>(RANK(_calc_라운드기준!V14,_calc_라운드기준!$B14:$AT14,0)+COUNTIFS(_calc_라운드기준!$B14:$AT14,_calc_라운드기준!V14,$B$1:$AT$1,"&lt;"&amp;21))-(RANK(V14,$B14:$AT14,0)+COUNTIFS($B14:$AT14,V14,$B$1:$AT$1,"&lt;"&amp;21))</f>
        <v>35</v>
      </c>
      <c r="BP14">
        <f>(RANK(_calc_라운드기준!W14,_calc_라운드기준!$B14:$AT14,0)+COUNTIFS(_calc_라운드기준!$B14:$AT14,_calc_라운드기준!W14,$B$1:$AT$1,"&lt;"&amp;22))-(RANK(W14,$B14:$AT14,0)+COUNTIFS($B14:$AT14,W14,$B$1:$AT$1,"&lt;"&amp;22))</f>
        <v>-8</v>
      </c>
      <c r="BQ14">
        <f>(RANK(_calc_라운드기준!X14,_calc_라운드기준!$B14:$AT14,0)+COUNTIFS(_calc_라운드기준!$B14:$AT14,_calc_라운드기준!X14,$B$1:$AT$1,"&lt;"&amp;23))-(RANK(X14,$B14:$AT14,0)+COUNTIFS($B14:$AT14,X14,$B$1:$AT$1,"&lt;"&amp;23))</f>
        <v>-30</v>
      </c>
      <c r="BR14">
        <f>(RANK(_calc_라운드기준!Y14,_calc_라운드기준!$B14:$AT14,0)+COUNTIFS(_calc_라운드기준!$B14:$AT14,_calc_라운드기준!Y14,$B$1:$AT$1,"&lt;"&amp;24))-(RANK(Y14,$B14:$AT14,0)+COUNTIFS($B14:$AT14,Y14,$B$1:$AT$1,"&lt;"&amp;24))</f>
        <v>2</v>
      </c>
      <c r="BS14">
        <f>(RANK(_calc_라운드기준!Z14,_calc_라운드기준!$B14:$AT14,0)+COUNTIFS(_calc_라운드기준!$B14:$AT14,_calc_라운드기준!Z14,$B$1:$AT$1,"&lt;"&amp;25))-(RANK(Z14,$B14:$AT14,0)+COUNTIFS($B14:$AT14,Z14,$B$1:$AT$1,"&lt;"&amp;25))</f>
        <v>-26</v>
      </c>
      <c r="BT14">
        <f>(RANK(_calc_라운드기준!AA14,_calc_라운드기준!$B14:$AT14,0)+COUNTIFS(_calc_라운드기준!$B14:$AT14,_calc_라운드기준!AA14,$B$1:$AT$1,"&lt;"&amp;26))-(RANK(AA14,$B14:$AT14,0)+COUNTIFS($B14:$AT14,AA14,$B$1:$AT$1,"&lt;"&amp;26))</f>
        <v>-7</v>
      </c>
      <c r="BU14">
        <f>(RANK(_calc_라운드기준!AB14,_calc_라운드기준!$B14:$AT14,0)+COUNTIFS(_calc_라운드기준!$B14:$AT14,_calc_라운드기준!AB14,$B$1:$AT$1,"&lt;"&amp;27))-(RANK(AB14,$B14:$AT14,0)+COUNTIFS($B14:$AT14,AB14,$B$1:$AT$1,"&lt;"&amp;27))</f>
        <v>-15</v>
      </c>
      <c r="BV14">
        <f>(RANK(_calc_라운드기준!AC14,_calc_라운드기준!$B14:$AT14,0)+COUNTIFS(_calc_라운드기준!$B14:$AT14,_calc_라운드기준!AC14,$B$1:$AT$1,"&lt;"&amp;28))-(RANK(AC14,$B14:$AT14,0)+COUNTIFS($B14:$AT14,AC14,$B$1:$AT$1,"&lt;"&amp;28))</f>
        <v>-9</v>
      </c>
      <c r="BW14">
        <f>(RANK(_calc_라운드기준!AD14,_calc_라운드기준!$B14:$AT14,0)+COUNTIFS(_calc_라운드기준!$B14:$AT14,_calc_라운드기준!AD14,$B$1:$AT$1,"&lt;"&amp;29))-(RANK(AD14,$B14:$AT14,0)+COUNTIFS($B14:$AT14,AD14,$B$1:$AT$1,"&lt;"&amp;29))</f>
        <v>-17</v>
      </c>
      <c r="BX14">
        <f>(RANK(_calc_라운드기준!AE14,_calc_라운드기준!$B14:$AT14,0)+COUNTIFS(_calc_라운드기준!$B14:$AT14,_calc_라운드기준!AE14,$B$1:$AT$1,"&lt;"&amp;30))-(RANK(AE14,$B14:$AT14,0)+COUNTIFS($B14:$AT14,AE14,$B$1:$AT$1,"&lt;"&amp;30))</f>
        <v>8</v>
      </c>
      <c r="BY14">
        <f>(RANK(_calc_라운드기준!AF14,_calc_라운드기준!$B14:$AT14,0)+COUNTIFS(_calc_라운드기준!$B14:$AT14,_calc_라운드기준!AF14,$B$1:$AT$1,"&lt;"&amp;31))-(RANK(AF14,$B14:$AT14,0)+COUNTIFS($B14:$AT14,AF14,$B$1:$AT$1,"&lt;"&amp;31))</f>
        <v>-13</v>
      </c>
      <c r="BZ14">
        <f>(RANK(_calc_라운드기준!AG14,_calc_라운드기준!$B14:$AT14,0)+COUNTIFS(_calc_라운드기준!$B14:$AT14,_calc_라운드기준!AG14,$B$1:$AT$1,"&lt;"&amp;32))-(RANK(AG14,$B14:$AT14,0)+COUNTIFS($B14:$AT14,AG14,$B$1:$AT$1,"&lt;"&amp;32))</f>
        <v>-10</v>
      </c>
      <c r="CA14">
        <f>(RANK(_calc_라운드기준!AH14,_calc_라운드기준!$B14:$AT14,0)+COUNTIFS(_calc_라운드기준!$B14:$AT14,_calc_라운드기준!AH14,$B$1:$AT$1,"&lt;"&amp;33))-(RANK(AH14,$B14:$AT14,0)+COUNTIFS($B14:$AT14,AH14,$B$1:$AT$1,"&lt;"&amp;33))</f>
        <v>18</v>
      </c>
      <c r="CB14">
        <f>(RANK(_calc_라운드기준!AI14,_calc_라운드기준!$B14:$AT14,0)+COUNTIFS(_calc_라운드기준!$B14:$AT14,_calc_라운드기준!AI14,$B$1:$AT$1,"&lt;"&amp;34))-(RANK(AI14,$B14:$AT14,0)+COUNTIFS($B14:$AT14,AI14,$B$1:$AT$1,"&lt;"&amp;34))</f>
        <v>30</v>
      </c>
      <c r="CC14">
        <f>(RANK(_calc_라운드기준!AJ14,_calc_라운드기준!$B14:$AT14,0)+COUNTIFS(_calc_라운드기준!$B14:$AT14,_calc_라운드기준!AJ14,$B$1:$AT$1,"&lt;"&amp;35))-(RANK(AJ14,$B14:$AT14,0)+COUNTIFS($B14:$AT14,AJ14,$B$1:$AT$1,"&lt;"&amp;35))</f>
        <v>11</v>
      </c>
      <c r="CD14">
        <f>(RANK(_calc_라운드기준!AK14,_calc_라운드기준!$B14:$AT14,0)+COUNTIFS(_calc_라운드기준!$B14:$AT14,_calc_라운드기준!AK14,$B$1:$AT$1,"&lt;"&amp;36))-(RANK(AK14,$B14:$AT14,0)+COUNTIFS($B14:$AT14,AK14,$B$1:$AT$1,"&lt;"&amp;36))</f>
        <v>-3</v>
      </c>
      <c r="CE14">
        <f>(RANK(_calc_라운드기준!AL14,_calc_라운드기준!$B14:$AT14,0)+COUNTIFS(_calc_라운드기준!$B14:$AT14,_calc_라운드기준!AL14,$B$1:$AT$1,"&lt;"&amp;37))-(RANK(AL14,$B14:$AT14,0)+COUNTIFS($B14:$AT14,AL14,$B$1:$AT$1,"&lt;"&amp;37))</f>
        <v>-8</v>
      </c>
      <c r="CF14">
        <f>(RANK(_calc_라운드기준!AM14,_calc_라운드기준!$B14:$AT14,0)+COUNTIFS(_calc_라운드기준!$B14:$AT14,_calc_라운드기준!AM14,$B$1:$AT$1,"&lt;"&amp;38))-(RANK(AM14,$B14:$AT14,0)+COUNTIFS($B14:$AT14,AM14,$B$1:$AT$1,"&lt;"&amp;38))</f>
        <v>10</v>
      </c>
      <c r="CG14">
        <f>(RANK(_calc_라운드기준!AN14,_calc_라운드기준!$B14:$AT14,0)+COUNTIFS(_calc_라운드기준!$B14:$AT14,_calc_라운드기준!AN14,$B$1:$AT$1,"&lt;"&amp;39))-(RANK(AN14,$B14:$AT14,0)+COUNTIFS($B14:$AT14,AN14,$B$1:$AT$1,"&lt;"&amp;39))</f>
        <v>9</v>
      </c>
      <c r="CH14">
        <f>(RANK(_calc_라운드기준!AO14,_calc_라운드기준!$B14:$AT14,0)+COUNTIFS(_calc_라운드기준!$B14:$AT14,_calc_라운드기준!AO14,$B$1:$AT$1,"&lt;"&amp;40))-(RANK(AO14,$B14:$AT14,0)+COUNTIFS($B14:$AT14,AO14,$B$1:$AT$1,"&lt;"&amp;40))</f>
        <v>0</v>
      </c>
      <c r="CI14">
        <f>(RANK(_calc_라운드기준!AP14,_calc_라운드기준!$B14:$AT14,0)+COUNTIFS(_calc_라운드기준!$B14:$AT14,_calc_라운드기준!AP14,$B$1:$AT$1,"&lt;"&amp;41))-(RANK(AP14,$B14:$AT14,0)+COUNTIFS($B14:$AT14,AP14,$B$1:$AT$1,"&lt;"&amp;41))</f>
        <v>-8</v>
      </c>
      <c r="CJ14">
        <f>(RANK(_calc_라운드기준!AQ14,_calc_라운드기준!$B14:$AT14,0)+COUNTIFS(_calc_라운드기준!$B14:$AT14,_calc_라운드기준!AQ14,$B$1:$AT$1,"&lt;"&amp;42))-(RANK(AQ14,$B14:$AT14,0)+COUNTIFS($B14:$AT14,AQ14,$B$1:$AT$1,"&lt;"&amp;42))</f>
        <v>12</v>
      </c>
      <c r="CK14">
        <f>(RANK(_calc_라운드기준!AR14,_calc_라운드기준!$B14:$AT14,0)+COUNTIFS(_calc_라운드기준!$B14:$AT14,_calc_라운드기준!AR14,$B$1:$AT$1,"&lt;"&amp;43))-(RANK(AR14,$B14:$AT14,0)+COUNTIFS($B14:$AT14,AR14,$B$1:$AT$1,"&lt;"&amp;43))</f>
        <v>10</v>
      </c>
      <c r="CL14">
        <f>(RANK(_calc_라운드기준!AS14,_calc_라운드기준!$B14:$AT14,0)+COUNTIFS(_calc_라운드기준!$B14:$AT14,_calc_라운드기준!AS14,$B$1:$AT$1,"&lt;"&amp;44))-(RANK(AS14,$B14:$AT14,0)+COUNTIFS($B14:$AT14,AS14,$B$1:$AT$1,"&lt;"&amp;44))</f>
        <v>0</v>
      </c>
      <c r="CM14">
        <f>(RANK(_calc_라운드기준!AT14,_calc_라운드기준!$B14:$AT14,0)+COUNTIFS(_calc_라운드기준!$B14:$AT14,_calc_라운드기준!AT14,$B$1:$AT$1,"&lt;"&amp;45))-(RANK(AT14,$B14:$AT14,0)+COUNTIFS($B14:$AT14,AT14,$B$1:$AT$1,"&lt;"&amp;45))</f>
        <v>16</v>
      </c>
      <c r="CN14">
        <f t="shared" si="0"/>
        <v>44</v>
      </c>
      <c r="CO14">
        <f t="shared" si="1"/>
        <v>26</v>
      </c>
      <c r="CP14">
        <f t="shared" si="2"/>
        <v>17</v>
      </c>
      <c r="CQ14">
        <f t="shared" si="3"/>
        <v>45</v>
      </c>
      <c r="CR14">
        <f t="shared" si="4"/>
        <v>35</v>
      </c>
      <c r="CS14">
        <f t="shared" si="5"/>
        <v>8</v>
      </c>
      <c r="CT14">
        <f t="shared" si="6"/>
        <v>5</v>
      </c>
      <c r="CU14">
        <f t="shared" si="7"/>
        <v>42</v>
      </c>
      <c r="CV14">
        <f t="shared" si="8"/>
        <v>39</v>
      </c>
      <c r="CW14">
        <f t="shared" si="9"/>
        <v>18</v>
      </c>
      <c r="CX14">
        <f t="shared" si="10"/>
        <v>9</v>
      </c>
      <c r="CY14">
        <f t="shared" si="11"/>
        <v>1</v>
      </c>
      <c r="CZ14">
        <f t="shared" si="12"/>
        <v>19</v>
      </c>
      <c r="DA14">
        <f t="shared" si="13"/>
        <v>6</v>
      </c>
      <c r="DB14">
        <f t="shared" si="14"/>
        <v>36</v>
      </c>
      <c r="DC14">
        <f t="shared" si="15"/>
        <v>22</v>
      </c>
      <c r="DD14">
        <f t="shared" si="16"/>
        <v>33</v>
      </c>
      <c r="DE14">
        <f t="shared" si="17"/>
        <v>3</v>
      </c>
      <c r="DF14">
        <f t="shared" si="18"/>
        <v>20</v>
      </c>
      <c r="DG14">
        <f t="shared" si="19"/>
        <v>27</v>
      </c>
      <c r="DH14">
        <f t="shared" si="20"/>
        <v>2</v>
      </c>
      <c r="DI14">
        <f t="shared" si="21"/>
        <v>29</v>
      </c>
      <c r="DJ14">
        <f t="shared" si="22"/>
        <v>43</v>
      </c>
      <c r="DK14">
        <f t="shared" si="23"/>
        <v>21</v>
      </c>
      <c r="DL14">
        <f t="shared" si="24"/>
        <v>41</v>
      </c>
      <c r="DM14">
        <f t="shared" si="25"/>
        <v>28</v>
      </c>
      <c r="DN14">
        <f t="shared" si="26"/>
        <v>38</v>
      </c>
      <c r="DO14">
        <f t="shared" si="27"/>
        <v>32</v>
      </c>
      <c r="DP14">
        <f t="shared" si="28"/>
        <v>40</v>
      </c>
      <c r="DQ14">
        <f t="shared" si="29"/>
        <v>16</v>
      </c>
      <c r="DR14">
        <f t="shared" si="30"/>
        <v>37</v>
      </c>
      <c r="DS14">
        <f t="shared" si="31"/>
        <v>34</v>
      </c>
      <c r="DT14">
        <f t="shared" si="32"/>
        <v>7</v>
      </c>
      <c r="DU14">
        <f t="shared" si="33"/>
        <v>4</v>
      </c>
      <c r="DV14">
        <f t="shared" si="34"/>
        <v>12</v>
      </c>
      <c r="DW14">
        <f t="shared" si="35"/>
        <v>25</v>
      </c>
      <c r="DX14">
        <f t="shared" si="36"/>
        <v>30</v>
      </c>
      <c r="DY14">
        <f t="shared" si="37"/>
        <v>13</v>
      </c>
      <c r="DZ14">
        <f t="shared" si="38"/>
        <v>15</v>
      </c>
      <c r="EA14">
        <f t="shared" si="39"/>
        <v>23</v>
      </c>
      <c r="EB14">
        <f t="shared" si="40"/>
        <v>31</v>
      </c>
      <c r="EC14">
        <f t="shared" si="41"/>
        <v>11</v>
      </c>
      <c r="ED14">
        <f t="shared" si="42"/>
        <v>14</v>
      </c>
      <c r="EE14">
        <f t="shared" si="43"/>
        <v>24</v>
      </c>
      <c r="EF14">
        <f t="shared" si="44"/>
        <v>10</v>
      </c>
    </row>
    <row r="15" spans="1:136" ht="16.5" customHeight="1">
      <c r="A15">
        <f>_calc_라운드기준!A15</f>
        <v>1231</v>
      </c>
      <c r="B15">
        <f>INDEX(_calc_누적빈도!B:B,$A15)-INDEX(_calc_누적빈도!B:B,$A15-기준500회_후보!$B$1)</f>
        <v>60</v>
      </c>
      <c r="C15">
        <f>INDEX(_calc_누적빈도!C:C,$A15)-INDEX(_calc_누적빈도!C:C,$A15-기준500회_후보!$B$1)</f>
        <v>59</v>
      </c>
      <c r="D15">
        <f>INDEX(_calc_누적빈도!D:D,$A15)-INDEX(_calc_누적빈도!D:D,$A15-기준500회_후보!$B$1)</f>
        <v>76</v>
      </c>
      <c r="E15">
        <f>INDEX(_calc_누적빈도!E:E,$A15)-INDEX(_calc_누적빈도!E:E,$A15-기준500회_후보!$B$1)</f>
        <v>56</v>
      </c>
      <c r="F15">
        <f>INDEX(_calc_누적빈도!F:F,$A15)-INDEX(_calc_누적빈도!F:F,$A15-기준500회_후보!$B$1)</f>
        <v>51</v>
      </c>
      <c r="G15">
        <f>INDEX(_calc_누적빈도!G:G,$A15)-INDEX(_calc_누적빈도!G:G,$A15-기준500회_후보!$B$1)</f>
        <v>74</v>
      </c>
      <c r="H15">
        <f>INDEX(_calc_누적빈도!H:H,$A15)-INDEX(_calc_누적빈도!H:H,$A15-기준500회_후보!$B$1)</f>
        <v>68</v>
      </c>
      <c r="I15">
        <f>INDEX(_calc_누적빈도!I:I,$A15)-INDEX(_calc_누적빈도!I:I,$A15-기준500회_후보!$B$1)</f>
        <v>54</v>
      </c>
      <c r="J15">
        <f>INDEX(_calc_누적빈도!J:J,$A15)-INDEX(_calc_누적빈도!J:J,$A15-기준500회_후보!$B$1)</f>
        <v>64</v>
      </c>
      <c r="K15">
        <f>INDEX(_calc_누적빈도!K:K,$A15)-INDEX(_calc_누적빈도!K:K,$A15-기준500회_후보!$B$1)</f>
        <v>62</v>
      </c>
      <c r="L15">
        <f>INDEX(_calc_누적빈도!L:L,$A15)-INDEX(_calc_누적빈도!L:L,$A15-기준500회_후보!$B$1)</f>
        <v>64</v>
      </c>
      <c r="M15">
        <f>INDEX(_calc_누적빈도!M:M,$A15)-INDEX(_calc_누적빈도!M:M,$A15-기준500회_후보!$B$1)</f>
        <v>84</v>
      </c>
      <c r="N15">
        <f>INDEX(_calc_누적빈도!N:N,$A15)-INDEX(_calc_누적빈도!N:N,$A15-기준500회_후보!$B$1)</f>
        <v>77</v>
      </c>
      <c r="O15">
        <f>INDEX(_calc_누적빈도!O:O,$A15)-INDEX(_calc_누적빈도!O:O,$A15-기준500회_후보!$B$1)</f>
        <v>66</v>
      </c>
      <c r="P15">
        <f>INDEX(_calc_누적빈도!P:P,$A15)-INDEX(_calc_누적빈도!P:P,$A15-기준500회_후보!$B$1)</f>
        <v>68</v>
      </c>
      <c r="Q15">
        <f>INDEX(_calc_누적빈도!Q:Q,$A15)-INDEX(_calc_누적빈도!Q:Q,$A15-기준500회_후보!$B$1)</f>
        <v>79</v>
      </c>
      <c r="R15">
        <f>INDEX(_calc_누적빈도!R:R,$A15)-INDEX(_calc_누적빈도!R:R,$A15-기준500회_후보!$B$1)</f>
        <v>66</v>
      </c>
      <c r="S15">
        <f>INDEX(_calc_누적빈도!S:S,$A15)-INDEX(_calc_누적빈도!S:S,$A15-기준500회_후보!$B$1)</f>
        <v>75</v>
      </c>
      <c r="T15">
        <f>INDEX(_calc_누적빈도!T:T,$A15)-INDEX(_calc_누적빈도!T:T,$A15-기준500회_후보!$B$1)</f>
        <v>70</v>
      </c>
      <c r="U15">
        <f>INDEX(_calc_누적빈도!U:U,$A15)-INDEX(_calc_누적빈도!U:U,$A15-기준500회_후보!$B$1)</f>
        <v>53</v>
      </c>
      <c r="V15">
        <f>INDEX(_calc_누적빈도!V:V,$A15)-INDEX(_calc_누적빈도!V:V,$A15-기준500회_후보!$B$1)</f>
        <v>76</v>
      </c>
      <c r="W15">
        <f>INDEX(_calc_누적빈도!W:W,$A15)-INDEX(_calc_누적빈도!W:W,$A15-기준500회_후보!$B$1)</f>
        <v>62</v>
      </c>
      <c r="X15">
        <f>INDEX(_calc_누적빈도!X:X,$A15)-INDEX(_calc_누적빈도!X:X,$A15-기준500회_후보!$B$1)</f>
        <v>57</v>
      </c>
      <c r="Y15">
        <f>INDEX(_calc_누적빈도!Y:Y,$A15)-INDEX(_calc_누적빈도!Y:Y,$A15-기준500회_후보!$B$1)</f>
        <v>70</v>
      </c>
      <c r="Z15">
        <f>INDEX(_calc_누적빈도!Z:Z,$A15)-INDEX(_calc_누적빈도!Z:Z,$A15-기준500회_후보!$B$1)</f>
        <v>53</v>
      </c>
      <c r="AA15">
        <f>INDEX(_calc_누적빈도!AA:AA,$A15)-INDEX(_calc_누적빈도!AA:AA,$A15-기준500회_후보!$B$1)</f>
        <v>65</v>
      </c>
      <c r="AB15">
        <f>INDEX(_calc_누적빈도!AB:AB,$A15)-INDEX(_calc_누적빈도!AB:AB,$A15-기준500회_후보!$B$1)</f>
        <v>70</v>
      </c>
      <c r="AC15">
        <f>INDEX(_calc_누적빈도!AC:AC,$A15)-INDEX(_calc_누적빈도!AC:AC,$A15-기준500회_후보!$B$1)</f>
        <v>72</v>
      </c>
      <c r="AD15">
        <f>INDEX(_calc_누적빈도!AD:AD,$A15)-INDEX(_calc_누적빈도!AD:AD,$A15-기준500회_후보!$B$1)</f>
        <v>64</v>
      </c>
      <c r="AE15">
        <f>INDEX(_calc_누적빈도!AE:AE,$A15)-INDEX(_calc_누적빈도!AE:AE,$A15-기준500회_후보!$B$1)</f>
        <v>71</v>
      </c>
      <c r="AF15">
        <f>INDEX(_calc_누적빈도!AF:AF,$A15)-INDEX(_calc_누적빈도!AF:AF,$A15-기준500회_후보!$B$1)</f>
        <v>69</v>
      </c>
      <c r="AG15">
        <f>INDEX(_calc_누적빈도!AG:AG,$A15)-INDEX(_calc_누적빈도!AG:AG,$A15-기준500회_후보!$B$1)</f>
        <v>59</v>
      </c>
      <c r="AH15">
        <f>INDEX(_calc_누적빈도!AH:AH,$A15)-INDEX(_calc_누적빈도!AH:AH,$A15-기준500회_후보!$B$1)</f>
        <v>73</v>
      </c>
      <c r="AI15">
        <f>INDEX(_calc_누적빈도!AI:AI,$A15)-INDEX(_calc_누적빈도!AI:AI,$A15-기준500회_후보!$B$1)</f>
        <v>71</v>
      </c>
      <c r="AJ15">
        <f>INDEX(_calc_누적빈도!AJ:AJ,$A15)-INDEX(_calc_누적빈도!AJ:AJ,$A15-기준500회_후보!$B$1)</f>
        <v>70</v>
      </c>
      <c r="AK15">
        <f>INDEX(_calc_누적빈도!AK:AK,$A15)-INDEX(_calc_누적빈도!AK:AK,$A15-기준500회_후보!$B$1)</f>
        <v>67</v>
      </c>
      <c r="AL15">
        <f>INDEX(_calc_누적빈도!AL:AL,$A15)-INDEX(_calc_누적빈도!AL:AL,$A15-기준500회_후보!$B$1)</f>
        <v>64</v>
      </c>
      <c r="AM15">
        <f>INDEX(_calc_누적빈도!AM:AM,$A15)-INDEX(_calc_누적빈도!AM:AM,$A15-기준500회_후보!$B$1)</f>
        <v>78</v>
      </c>
      <c r="AN15">
        <f>INDEX(_calc_누적빈도!AN:AN,$A15)-INDEX(_calc_누적빈도!AN:AN,$A15-기준500회_후보!$B$1)</f>
        <v>68</v>
      </c>
      <c r="AO15">
        <f>INDEX(_calc_누적빈도!AO:AO,$A15)-INDEX(_calc_누적빈도!AO:AO,$A15-기준500회_후보!$B$1)</f>
        <v>58</v>
      </c>
      <c r="AP15">
        <f>INDEX(_calc_누적빈도!AP:AP,$A15)-INDEX(_calc_누적빈도!AP:AP,$A15-기준500회_후보!$B$1)</f>
        <v>64</v>
      </c>
      <c r="AQ15">
        <f>INDEX(_calc_누적빈도!AQ:AQ,$A15)-INDEX(_calc_누적빈도!AQ:AQ,$A15-기준500회_후보!$B$1)</f>
        <v>70</v>
      </c>
      <c r="AR15">
        <f>INDEX(_calc_누적빈도!AR:AR,$A15)-INDEX(_calc_누적빈도!AR:AR,$A15-기준500회_후보!$B$1)</f>
        <v>62</v>
      </c>
      <c r="AS15">
        <f>INDEX(_calc_누적빈도!AS:AS,$A15)-INDEX(_calc_누적빈도!AS:AS,$A15-기준500회_후보!$B$1)</f>
        <v>64</v>
      </c>
      <c r="AT15">
        <f>INDEX(_calc_누적빈도!AT:AT,$A15)-INDEX(_calc_누적빈도!AT:AT,$A15-기준500회_후보!$B$1)</f>
        <v>77</v>
      </c>
      <c r="AU15">
        <f>(RANK(_calc_라운드기준!B15,_calc_라운드기준!$B15:$AT15,0)+COUNTIFS(_calc_라운드기준!$B15:$AT15,_calc_라운드기준!B15,$B$1:$AT$1,"&lt;"&amp;1))-(RANK(B15,$B15:$AT15,0)+COUNTIFS($B15:$AT15,B15,$B$1:$AT$1,"&lt;"&amp;1))</f>
        <v>-32</v>
      </c>
      <c r="AV15">
        <f>(RANK(_calc_라운드기준!C15,_calc_라운드기준!$B15:$AT15,0)+COUNTIFS(_calc_라운드기준!$B15:$AT15,_calc_라운드기준!C15,$B$1:$AT$1,"&lt;"&amp;2))-(RANK(C15,$B15:$AT15,0)+COUNTIFS($B15:$AT15,C15,$B$1:$AT$1,"&lt;"&amp;2))</f>
        <v>-2</v>
      </c>
      <c r="AW15">
        <f>(RANK(_calc_라운드기준!D15,_calc_라운드기준!$B15:$AT15,0)+COUNTIFS(_calc_라운드기준!$B15:$AT15,_calc_라운드기준!D15,$B$1:$AT$1,"&lt;"&amp;3))-(RANK(D15,$B15:$AT15,0)+COUNTIFS($B15:$AT15,D15,$B$1:$AT$1,"&lt;"&amp;3))</f>
        <v>1</v>
      </c>
      <c r="AX15">
        <f>(RANK(_calc_라운드기준!E15,_calc_라운드기준!$B15:$AT15,0)+COUNTIFS(_calc_라운드기준!$B15:$AT15,_calc_라운드기준!E15,$B$1:$AT$1,"&lt;"&amp;4))-(RANK(E15,$B15:$AT15,0)+COUNTIFS($B15:$AT15,E15,$B$1:$AT$1,"&lt;"&amp;4))</f>
        <v>-27</v>
      </c>
      <c r="AY15">
        <f>(RANK(_calc_라운드기준!F15,_calc_라운드기준!$B15:$AT15,0)+COUNTIFS(_calc_라운드기준!$B15:$AT15,_calc_라운드기준!F15,$B$1:$AT$1,"&lt;"&amp;5))-(RANK(F15,$B15:$AT15,0)+COUNTIFS($B15:$AT15,F15,$B$1:$AT$1,"&lt;"&amp;5))</f>
        <v>-9</v>
      </c>
      <c r="AZ15">
        <f>(RANK(_calc_라운드기준!G15,_calc_라운드기준!$B15:$AT15,0)+COUNTIFS(_calc_라운드기준!$B15:$AT15,_calc_라운드기준!G15,$B$1:$AT$1,"&lt;"&amp;6))-(RANK(G15,$B15:$AT15,0)+COUNTIFS($B15:$AT15,G15,$B$1:$AT$1,"&lt;"&amp;6))</f>
        <v>17</v>
      </c>
      <c r="BA15">
        <f>(RANK(_calc_라운드기준!H15,_calc_라운드기준!$B15:$AT15,0)+COUNTIFS(_calc_라운드기준!$B15:$AT15,_calc_라운드기준!H15,$B$1:$AT$1,"&lt;"&amp;7))-(RANK(H15,$B15:$AT15,0)+COUNTIFS($B15:$AT15,H15,$B$1:$AT$1,"&lt;"&amp;7))</f>
        <v>19</v>
      </c>
      <c r="BB15">
        <f>(RANK(_calc_라운드기준!I15,_calc_라운드기준!$B15:$AT15,0)+COUNTIFS(_calc_라운드기준!$B15:$AT15,_calc_라운드기준!I15,$B$1:$AT$1,"&lt;"&amp;8))-(RANK(I15,$B15:$AT15,0)+COUNTIFS($B15:$AT15,I15,$B$1:$AT$1,"&lt;"&amp;8))</f>
        <v>-34</v>
      </c>
      <c r="BC15">
        <f>(RANK(_calc_라운드기준!J15,_calc_라운드기준!$B15:$AT15,0)+COUNTIFS(_calc_라운드기준!$B15:$AT15,_calc_라운드기준!J15,$B$1:$AT$1,"&lt;"&amp;9))-(RANK(J15,$B15:$AT15,0)+COUNTIFS($B15:$AT15,J15,$B$1:$AT$1,"&lt;"&amp;9))</f>
        <v>-18</v>
      </c>
      <c r="BD15">
        <f>(RANK(_calc_라운드기준!K15,_calc_라운드기준!$B15:$AT15,0)+COUNTIFS(_calc_라운드기준!$B15:$AT15,_calc_라운드기준!K15,$B$1:$AT$1,"&lt;"&amp;10))-(RANK(K15,$B15:$AT15,0)+COUNTIFS($B15:$AT15,K15,$B$1:$AT$1,"&lt;"&amp;10))</f>
        <v>-6</v>
      </c>
      <c r="BE15">
        <f>(RANK(_calc_라운드기준!L15,_calc_라운드기준!$B15:$AT15,0)+COUNTIFS(_calc_라운드기준!$B15:$AT15,_calc_라운드기준!L15,$B$1:$AT$1,"&lt;"&amp;11))-(RANK(L15,$B15:$AT15,0)+COUNTIFS($B15:$AT15,L15,$B$1:$AT$1,"&lt;"&amp;11))</f>
        <v>16</v>
      </c>
      <c r="BF15">
        <f>(RANK(_calc_라운드기준!M15,_calc_라운드기준!$B15:$AT15,0)+COUNTIFS(_calc_라운드기준!$B15:$AT15,_calc_라운드기준!M15,$B$1:$AT$1,"&lt;"&amp;12))-(RANK(M15,$B15:$AT15,0)+COUNTIFS($B15:$AT15,M15,$B$1:$AT$1,"&lt;"&amp;12))</f>
        <v>36</v>
      </c>
      <c r="BG15">
        <f>(RANK(_calc_라운드기준!N15,_calc_라운드기준!$B15:$AT15,0)+COUNTIFS(_calc_라운드기준!$B15:$AT15,_calc_라운드기준!N15,$B$1:$AT$1,"&lt;"&amp;13))-(RANK(N15,$B15:$AT15,0)+COUNTIFS($B15:$AT15,N15,$B$1:$AT$1,"&lt;"&amp;13))</f>
        <v>6</v>
      </c>
      <c r="BH15">
        <f>(RANK(_calc_라운드기준!O15,_calc_라운드기준!$B15:$AT15,0)+COUNTIFS(_calc_라운드기준!$B15:$AT15,_calc_라운드기준!O15,$B$1:$AT$1,"&lt;"&amp;14))-(RANK(O15,$B15:$AT15,0)+COUNTIFS($B15:$AT15,O15,$B$1:$AT$1,"&lt;"&amp;14))</f>
        <v>16</v>
      </c>
      <c r="BI15">
        <f>(RANK(_calc_라운드기준!P15,_calc_라운드기준!$B15:$AT15,0)+COUNTIFS(_calc_라운드기준!$B15:$AT15,_calc_라운드기준!P15,$B$1:$AT$1,"&lt;"&amp;15))-(RANK(P15,$B15:$AT15,0)+COUNTIFS($B15:$AT15,P15,$B$1:$AT$1,"&lt;"&amp;15))</f>
        <v>-16</v>
      </c>
      <c r="BJ15">
        <f>(RANK(_calc_라운드기준!Q15,_calc_라운드기준!$B15:$AT15,0)+COUNTIFS(_calc_라운드기준!$B15:$AT15,_calc_라운드기준!Q15,$B$1:$AT$1,"&lt;"&amp;16))-(RANK(Q15,$B15:$AT15,0)+COUNTIFS($B15:$AT15,Q15,$B$1:$AT$1,"&lt;"&amp;16))</f>
        <v>1</v>
      </c>
      <c r="BK15">
        <f>(RANK(_calc_라운드기준!R15,_calc_라운드기준!$B15:$AT15,0)+COUNTIFS(_calc_라운드기준!$B15:$AT15,_calc_라운드기준!R15,$B$1:$AT$1,"&lt;"&amp;17))-(RANK(R15,$B15:$AT15,0)+COUNTIFS($B15:$AT15,R15,$B$1:$AT$1,"&lt;"&amp;17))</f>
        <v>-10</v>
      </c>
      <c r="BL15">
        <f>(RANK(_calc_라운드기준!S15,_calc_라운드기준!$B15:$AT15,0)+COUNTIFS(_calc_라운드기준!$B15:$AT15,_calc_라운드기준!S15,$B$1:$AT$1,"&lt;"&amp;18))-(RANK(S15,$B15:$AT15,0)+COUNTIFS($B15:$AT15,S15,$B$1:$AT$1,"&lt;"&amp;18))</f>
        <v>33</v>
      </c>
      <c r="BM15">
        <f>(RANK(_calc_라운드기준!T15,_calc_라운드기준!$B15:$AT15,0)+COUNTIFS(_calc_라운드기준!$B15:$AT15,_calc_라운드기준!T15,$B$1:$AT$1,"&lt;"&amp;19))-(RANK(T15,$B15:$AT15,0)+COUNTIFS($B15:$AT15,T15,$B$1:$AT$1,"&lt;"&amp;19))</f>
        <v>2</v>
      </c>
      <c r="BN15">
        <f>(RANK(_calc_라운드기준!U15,_calc_라운드기준!$B15:$AT15,0)+COUNTIFS(_calc_라운드기준!$B15:$AT15,_calc_라운드기준!U15,$B$1:$AT$1,"&lt;"&amp;20))-(RANK(U15,$B15:$AT15,0)+COUNTIFS($B15:$AT15,U15,$B$1:$AT$1,"&lt;"&amp;20))</f>
        <v>-15</v>
      </c>
      <c r="BO15">
        <f>(RANK(_calc_라운드기준!V15,_calc_라운드기준!$B15:$AT15,0)+COUNTIFS(_calc_라운드기준!$B15:$AT15,_calc_라운드기준!V15,$B$1:$AT$1,"&lt;"&amp;21))-(RANK(V15,$B15:$AT15,0)+COUNTIFS($B15:$AT15,V15,$B$1:$AT$1,"&lt;"&amp;21))</f>
        <v>35</v>
      </c>
      <c r="BP15">
        <f>(RANK(_calc_라운드기준!W15,_calc_라운드기준!$B15:$AT15,0)+COUNTIFS(_calc_라운드기준!$B15:$AT15,_calc_라운드기준!W15,$B$1:$AT$1,"&lt;"&amp;22))-(RANK(W15,$B15:$AT15,0)+COUNTIFS($B15:$AT15,W15,$B$1:$AT$1,"&lt;"&amp;22))</f>
        <v>-5</v>
      </c>
      <c r="BQ15">
        <f>(RANK(_calc_라운드기준!X15,_calc_라운드기준!$B15:$AT15,0)+COUNTIFS(_calc_라운드기준!$B15:$AT15,_calc_라운드기준!X15,$B$1:$AT$1,"&lt;"&amp;23))-(RANK(X15,$B15:$AT15,0)+COUNTIFS($B15:$AT15,X15,$B$1:$AT$1,"&lt;"&amp;23))</f>
        <v>-29</v>
      </c>
      <c r="BR15">
        <f>(RANK(_calc_라운드기준!Y15,_calc_라운드기준!$B15:$AT15,0)+COUNTIFS(_calc_라운드기준!$B15:$AT15,_calc_라운드기준!Y15,$B$1:$AT$1,"&lt;"&amp;24))-(RANK(Y15,$B15:$AT15,0)+COUNTIFS($B15:$AT15,Y15,$B$1:$AT$1,"&lt;"&amp;24))</f>
        <v>2</v>
      </c>
      <c r="BS15">
        <f>(RANK(_calc_라운드기준!Z15,_calc_라운드기준!$B15:$AT15,0)+COUNTIFS(_calc_라운드기준!$B15:$AT15,_calc_라운드기준!Z15,$B$1:$AT$1,"&lt;"&amp;25))-(RANK(Z15,$B15:$AT15,0)+COUNTIFS($B15:$AT15,Z15,$B$1:$AT$1,"&lt;"&amp;25))</f>
        <v>-26</v>
      </c>
      <c r="BT15">
        <f>(RANK(_calc_라운드기준!AA15,_calc_라운드기준!$B15:$AT15,0)+COUNTIFS(_calc_라운드기준!$B15:$AT15,_calc_라운드기준!AA15,$B$1:$AT$1,"&lt;"&amp;26))-(RANK(AA15,$B15:$AT15,0)+COUNTIFS($B15:$AT15,AA15,$B$1:$AT$1,"&lt;"&amp;26))</f>
        <v>-7</v>
      </c>
      <c r="BU15">
        <f>(RANK(_calc_라운드기준!AB15,_calc_라운드기준!$B15:$AT15,0)+COUNTIFS(_calc_라운드기준!$B15:$AT15,_calc_라운드기준!AB15,$B$1:$AT$1,"&lt;"&amp;27))-(RANK(AB15,$B15:$AT15,0)+COUNTIFS($B15:$AT15,AB15,$B$1:$AT$1,"&lt;"&amp;27))</f>
        <v>-15</v>
      </c>
      <c r="BV15">
        <f>(RANK(_calc_라운드기준!AC15,_calc_라운드기준!$B15:$AT15,0)+COUNTIFS(_calc_라운드기준!$B15:$AT15,_calc_라운드기준!AC15,$B$1:$AT$1,"&lt;"&amp;28))-(RANK(AC15,$B15:$AT15,0)+COUNTIFS($B15:$AT15,AC15,$B$1:$AT$1,"&lt;"&amp;28))</f>
        <v>-9</v>
      </c>
      <c r="BW15">
        <f>(RANK(_calc_라운드기준!AD15,_calc_라운드기준!$B15:$AT15,0)+COUNTIFS(_calc_라운드기준!$B15:$AT15,_calc_라운드기준!AD15,$B$1:$AT$1,"&lt;"&amp;29))-(RANK(AD15,$B15:$AT15,0)+COUNTIFS($B15:$AT15,AD15,$B$1:$AT$1,"&lt;"&amp;29))</f>
        <v>-17</v>
      </c>
      <c r="BX15">
        <f>(RANK(_calc_라운드기준!AE15,_calc_라운드기준!$B15:$AT15,0)+COUNTIFS(_calc_라운드기준!$B15:$AT15,_calc_라운드기준!AE15,$B$1:$AT$1,"&lt;"&amp;30))-(RANK(AE15,$B15:$AT15,0)+COUNTIFS($B15:$AT15,AE15,$B$1:$AT$1,"&lt;"&amp;30))</f>
        <v>8</v>
      </c>
      <c r="BY15">
        <f>(RANK(_calc_라운드기준!AF15,_calc_라운드기준!$B15:$AT15,0)+COUNTIFS(_calc_라운드기준!$B15:$AT15,_calc_라운드기준!AF15,$B$1:$AT$1,"&lt;"&amp;31))-(RANK(AF15,$B15:$AT15,0)+COUNTIFS($B15:$AT15,AF15,$B$1:$AT$1,"&lt;"&amp;31))</f>
        <v>-13</v>
      </c>
      <c r="BZ15">
        <f>(RANK(_calc_라운드기준!AG15,_calc_라운드기준!$B15:$AT15,0)+COUNTIFS(_calc_라운드기준!$B15:$AT15,_calc_라운드기준!AG15,$B$1:$AT$1,"&lt;"&amp;32))-(RANK(AG15,$B15:$AT15,0)+COUNTIFS($B15:$AT15,AG15,$B$1:$AT$1,"&lt;"&amp;32))</f>
        <v>-8</v>
      </c>
      <c r="CA15">
        <f>(RANK(_calc_라운드기준!AH15,_calc_라운드기준!$B15:$AT15,0)+COUNTIFS(_calc_라운드기준!$B15:$AT15,_calc_라운드기준!AH15,$B$1:$AT$1,"&lt;"&amp;33))-(RANK(AH15,$B15:$AT15,0)+COUNTIFS($B15:$AT15,AH15,$B$1:$AT$1,"&lt;"&amp;33))</f>
        <v>11</v>
      </c>
      <c r="CB15">
        <f>(RANK(_calc_라운드기준!AI15,_calc_라운드기준!$B15:$AT15,0)+COUNTIFS(_calc_라운드기준!$B15:$AT15,_calc_라운드기준!AI15,$B$1:$AT$1,"&lt;"&amp;34))-(RANK(AI15,$B15:$AT15,0)+COUNTIFS($B15:$AT15,AI15,$B$1:$AT$1,"&lt;"&amp;34))</f>
        <v>30</v>
      </c>
      <c r="CC15">
        <f>(RANK(_calc_라운드기준!AJ15,_calc_라운드기준!$B15:$AT15,0)+COUNTIFS(_calc_라운드기준!$B15:$AT15,_calc_라운드기준!AJ15,$B$1:$AT$1,"&lt;"&amp;35))-(RANK(AJ15,$B15:$AT15,0)+COUNTIFS($B15:$AT15,AJ15,$B$1:$AT$1,"&lt;"&amp;35))</f>
        <v>14</v>
      </c>
      <c r="CD15">
        <f>(RANK(_calc_라운드기준!AK15,_calc_라운드기준!$B15:$AT15,0)+COUNTIFS(_calc_라운드기준!$B15:$AT15,_calc_라운드기준!AK15,$B$1:$AT$1,"&lt;"&amp;36))-(RANK(AK15,$B15:$AT15,0)+COUNTIFS($B15:$AT15,AK15,$B$1:$AT$1,"&lt;"&amp;36))</f>
        <v>-1</v>
      </c>
      <c r="CE15">
        <f>(RANK(_calc_라운드기준!AL15,_calc_라운드기준!$B15:$AT15,0)+COUNTIFS(_calc_라운드기준!$B15:$AT15,_calc_라운드기준!AL15,$B$1:$AT$1,"&lt;"&amp;37))-(RANK(AL15,$B15:$AT15,0)+COUNTIFS($B15:$AT15,AL15,$B$1:$AT$1,"&lt;"&amp;37))</f>
        <v>-7</v>
      </c>
      <c r="CF15">
        <f>(RANK(_calc_라운드기준!AM15,_calc_라운드기준!$B15:$AT15,0)+COUNTIFS(_calc_라운드기준!$B15:$AT15,_calc_라운드기준!AM15,$B$1:$AT$1,"&lt;"&amp;38))-(RANK(AM15,$B15:$AT15,0)+COUNTIFS($B15:$AT15,AM15,$B$1:$AT$1,"&lt;"&amp;38))</f>
        <v>21</v>
      </c>
      <c r="CG15">
        <f>(RANK(_calc_라운드기준!AN15,_calc_라운드기준!$B15:$AT15,0)+COUNTIFS(_calc_라운드기준!$B15:$AT15,_calc_라운드기준!AN15,$B$1:$AT$1,"&lt;"&amp;39))-(RANK(AN15,$B15:$AT15,0)+COUNTIFS($B15:$AT15,AN15,$B$1:$AT$1,"&lt;"&amp;39))</f>
        <v>10</v>
      </c>
      <c r="CH15">
        <f>(RANK(_calc_라운드기준!AO15,_calc_라운드기준!$B15:$AT15,0)+COUNTIFS(_calc_라운드기준!$B15:$AT15,_calc_라운드기준!AO15,$B$1:$AT$1,"&lt;"&amp;40))-(RANK(AO15,$B15:$AT15,0)+COUNTIFS($B15:$AT15,AO15,$B$1:$AT$1,"&lt;"&amp;40))</f>
        <v>-1</v>
      </c>
      <c r="CI15">
        <f>(RANK(_calc_라운드기준!AP15,_calc_라운드기준!$B15:$AT15,0)+COUNTIFS(_calc_라운드기준!$B15:$AT15,_calc_라운드기준!AP15,$B$1:$AT$1,"&lt;"&amp;41))-(RANK(AP15,$B15:$AT15,0)+COUNTIFS($B15:$AT15,AP15,$B$1:$AT$1,"&lt;"&amp;41))</f>
        <v>-18</v>
      </c>
      <c r="CJ15">
        <f>(RANK(_calc_라운드기준!AQ15,_calc_라운드기준!$B15:$AT15,0)+COUNTIFS(_calc_라운드기준!$B15:$AT15,_calc_라운드기준!AQ15,$B$1:$AT$1,"&lt;"&amp;42))-(RANK(AQ15,$B15:$AT15,0)+COUNTIFS($B15:$AT15,AQ15,$B$1:$AT$1,"&lt;"&amp;42))</f>
        <v>15</v>
      </c>
      <c r="CK15">
        <f>(RANK(_calc_라운드기준!AR15,_calc_라운드기준!$B15:$AT15,0)+COUNTIFS(_calc_라운드기준!$B15:$AT15,_calc_라운드기준!AR15,$B$1:$AT$1,"&lt;"&amp;43))-(RANK(AR15,$B15:$AT15,0)+COUNTIFS($B15:$AT15,AR15,$B$1:$AT$1,"&lt;"&amp;43))</f>
        <v>10</v>
      </c>
      <c r="CL15">
        <f>(RANK(_calc_라운드기준!AS15,_calc_라운드기준!$B15:$AT15,0)+COUNTIFS(_calc_라운드기준!$B15:$AT15,_calc_라운드기준!AS15,$B$1:$AT$1,"&lt;"&amp;44))-(RANK(AS15,$B15:$AT15,0)+COUNTIFS($B15:$AT15,AS15,$B$1:$AT$1,"&lt;"&amp;44))</f>
        <v>2</v>
      </c>
      <c r="CM15">
        <f>(RANK(_calc_라운드기준!AT15,_calc_라운드기준!$B15:$AT15,0)+COUNTIFS(_calc_라운드기준!$B15:$AT15,_calc_라운드기준!AT15,$B$1:$AT$1,"&lt;"&amp;45))-(RANK(AT15,$B15:$AT15,0)+COUNTIFS($B15:$AT15,AT15,$B$1:$AT$1,"&lt;"&amp;45))</f>
        <v>20</v>
      </c>
      <c r="CN15">
        <f t="shared" si="0"/>
        <v>44</v>
      </c>
      <c r="CO15">
        <f t="shared" si="1"/>
        <v>25</v>
      </c>
      <c r="CP15">
        <f t="shared" si="2"/>
        <v>21</v>
      </c>
      <c r="CQ15">
        <f t="shared" si="3"/>
        <v>42</v>
      </c>
      <c r="CR15">
        <f t="shared" si="4"/>
        <v>31</v>
      </c>
      <c r="CS15">
        <f t="shared" si="5"/>
        <v>8</v>
      </c>
      <c r="CT15">
        <f t="shared" si="6"/>
        <v>7</v>
      </c>
      <c r="CU15">
        <f t="shared" si="7"/>
        <v>45</v>
      </c>
      <c r="CV15">
        <f t="shared" si="8"/>
        <v>39</v>
      </c>
      <c r="CW15">
        <f t="shared" si="9"/>
        <v>27</v>
      </c>
      <c r="CX15">
        <f t="shared" si="10"/>
        <v>9</v>
      </c>
      <c r="CY15">
        <f t="shared" si="11"/>
        <v>1</v>
      </c>
      <c r="CZ15">
        <f t="shared" si="12"/>
        <v>17</v>
      </c>
      <c r="DA15">
        <f t="shared" si="13"/>
        <v>10</v>
      </c>
      <c r="DB15">
        <f t="shared" si="14"/>
        <v>37</v>
      </c>
      <c r="DC15">
        <f t="shared" si="15"/>
        <v>22</v>
      </c>
      <c r="DD15">
        <f t="shared" si="16"/>
        <v>33</v>
      </c>
      <c r="DE15">
        <f t="shared" si="17"/>
        <v>3</v>
      </c>
      <c r="DF15">
        <f t="shared" si="18"/>
        <v>18</v>
      </c>
      <c r="DG15">
        <f t="shared" si="19"/>
        <v>35</v>
      </c>
      <c r="DH15">
        <f t="shared" si="20"/>
        <v>2</v>
      </c>
      <c r="DI15">
        <f t="shared" si="21"/>
        <v>26</v>
      </c>
      <c r="DJ15">
        <f t="shared" si="22"/>
        <v>43</v>
      </c>
      <c r="DK15">
        <f t="shared" si="23"/>
        <v>19</v>
      </c>
      <c r="DL15">
        <f t="shared" si="24"/>
        <v>41</v>
      </c>
      <c r="DM15">
        <f t="shared" si="25"/>
        <v>28</v>
      </c>
      <c r="DN15">
        <f t="shared" si="26"/>
        <v>36</v>
      </c>
      <c r="DO15">
        <f t="shared" si="27"/>
        <v>32</v>
      </c>
      <c r="DP15">
        <f t="shared" si="28"/>
        <v>38</v>
      </c>
      <c r="DQ15">
        <f t="shared" si="29"/>
        <v>16</v>
      </c>
      <c r="DR15">
        <f t="shared" si="30"/>
        <v>34</v>
      </c>
      <c r="DS15">
        <f t="shared" si="31"/>
        <v>30</v>
      </c>
      <c r="DT15">
        <f t="shared" si="32"/>
        <v>13</v>
      </c>
      <c r="DU15">
        <f t="shared" si="33"/>
        <v>4</v>
      </c>
      <c r="DV15">
        <f t="shared" si="34"/>
        <v>12</v>
      </c>
      <c r="DW15">
        <f t="shared" si="35"/>
        <v>23</v>
      </c>
      <c r="DX15">
        <f t="shared" si="36"/>
        <v>29</v>
      </c>
      <c r="DY15">
        <f t="shared" si="37"/>
        <v>5</v>
      </c>
      <c r="DZ15">
        <f t="shared" si="38"/>
        <v>14</v>
      </c>
      <c r="EA15">
        <f t="shared" si="39"/>
        <v>24</v>
      </c>
      <c r="EB15">
        <f t="shared" si="40"/>
        <v>40</v>
      </c>
      <c r="EC15">
        <f t="shared" si="41"/>
        <v>11</v>
      </c>
      <c r="ED15">
        <f t="shared" si="42"/>
        <v>15</v>
      </c>
      <c r="EE15">
        <f t="shared" si="43"/>
        <v>20</v>
      </c>
      <c r="EF15">
        <f t="shared" si="44"/>
        <v>6</v>
      </c>
    </row>
    <row r="16" spans="1:136" ht="16.5" customHeight="1">
      <c r="A16">
        <f>_calc_라운드기준!A16</f>
        <v>1230</v>
      </c>
      <c r="B16">
        <f>INDEX(_calc_누적빈도!B:B,$A16)-INDEX(_calc_누적빈도!B:B,$A16-기준500회_후보!$B$1)</f>
        <v>60</v>
      </c>
      <c r="C16">
        <f>INDEX(_calc_누적빈도!C:C,$A16)-INDEX(_calc_누적빈도!C:C,$A16-기준500회_후보!$B$1)</f>
        <v>59</v>
      </c>
      <c r="D16">
        <f>INDEX(_calc_누적빈도!D:D,$A16)-INDEX(_calc_누적빈도!D:D,$A16-기준500회_후보!$B$1)</f>
        <v>75</v>
      </c>
      <c r="E16">
        <f>INDEX(_calc_누적빈도!E:E,$A16)-INDEX(_calc_누적빈도!E:E,$A16-기준500회_후보!$B$1)</f>
        <v>57</v>
      </c>
      <c r="F16">
        <f>INDEX(_calc_누적빈도!F:F,$A16)-INDEX(_calc_누적빈도!F:F,$A16-기준500회_후보!$B$1)</f>
        <v>51</v>
      </c>
      <c r="G16">
        <f>INDEX(_calc_누적빈도!G:G,$A16)-INDEX(_calc_누적빈도!G:G,$A16-기준500회_후보!$B$1)</f>
        <v>74</v>
      </c>
      <c r="H16">
        <f>INDEX(_calc_누적빈도!H:H,$A16)-INDEX(_calc_누적빈도!H:H,$A16-기준500회_후보!$B$1)</f>
        <v>68</v>
      </c>
      <c r="I16">
        <f>INDEX(_calc_누적빈도!I:I,$A16)-INDEX(_calc_누적빈도!I:I,$A16-기준500회_후보!$B$1)</f>
        <v>53</v>
      </c>
      <c r="J16">
        <f>INDEX(_calc_누적빈도!J:J,$A16)-INDEX(_calc_누적빈도!J:J,$A16-기준500회_후보!$B$1)</f>
        <v>63</v>
      </c>
      <c r="K16">
        <f>INDEX(_calc_누적빈도!K:K,$A16)-INDEX(_calc_누적빈도!K:K,$A16-기준500회_후보!$B$1)</f>
        <v>63</v>
      </c>
      <c r="L16">
        <f>INDEX(_calc_누적빈도!L:L,$A16)-INDEX(_calc_누적빈도!L:L,$A16-기준500회_후보!$B$1)</f>
        <v>64</v>
      </c>
      <c r="M16">
        <f>INDEX(_calc_누적빈도!M:M,$A16)-INDEX(_calc_누적빈도!M:M,$A16-기준500회_후보!$B$1)</f>
        <v>84</v>
      </c>
      <c r="N16">
        <f>INDEX(_calc_누적빈도!N:N,$A16)-INDEX(_calc_누적빈도!N:N,$A16-기준500회_후보!$B$1)</f>
        <v>77</v>
      </c>
      <c r="O16">
        <f>INDEX(_calc_누적빈도!O:O,$A16)-INDEX(_calc_누적빈도!O:O,$A16-기준500회_후보!$B$1)</f>
        <v>67</v>
      </c>
      <c r="P16">
        <f>INDEX(_calc_누적빈도!P:P,$A16)-INDEX(_calc_누적빈도!P:P,$A16-기준500회_후보!$B$1)</f>
        <v>69</v>
      </c>
      <c r="Q16">
        <f>INDEX(_calc_누적빈도!Q:Q,$A16)-INDEX(_calc_누적빈도!Q:Q,$A16-기준500회_후보!$B$1)</f>
        <v>79</v>
      </c>
      <c r="R16">
        <f>INDEX(_calc_누적빈도!R:R,$A16)-INDEX(_calc_누적빈도!R:R,$A16-기준500회_후보!$B$1)</f>
        <v>66</v>
      </c>
      <c r="S16">
        <f>INDEX(_calc_누적빈도!S:S,$A16)-INDEX(_calc_누적빈도!S:S,$A16-기준500회_후보!$B$1)</f>
        <v>76</v>
      </c>
      <c r="T16">
        <f>INDEX(_calc_누적빈도!T:T,$A16)-INDEX(_calc_누적빈도!T:T,$A16-기준500회_후보!$B$1)</f>
        <v>70</v>
      </c>
      <c r="U16">
        <f>INDEX(_calc_누적빈도!U:U,$A16)-INDEX(_calc_누적빈도!U:U,$A16-기준500회_후보!$B$1)</f>
        <v>53</v>
      </c>
      <c r="V16">
        <f>INDEX(_calc_누적빈도!V:V,$A16)-INDEX(_calc_누적빈도!V:V,$A16-기준500회_후보!$B$1)</f>
        <v>76</v>
      </c>
      <c r="W16">
        <f>INDEX(_calc_누적빈도!W:W,$A16)-INDEX(_calc_누적빈도!W:W,$A16-기준500회_후보!$B$1)</f>
        <v>62</v>
      </c>
      <c r="X16">
        <f>INDEX(_calc_누적빈도!X:X,$A16)-INDEX(_calc_누적빈도!X:X,$A16-기준500회_후보!$B$1)</f>
        <v>57</v>
      </c>
      <c r="Y16">
        <f>INDEX(_calc_누적빈도!Y:Y,$A16)-INDEX(_calc_누적빈도!Y:Y,$A16-기준500회_후보!$B$1)</f>
        <v>70</v>
      </c>
      <c r="Z16">
        <f>INDEX(_calc_누적빈도!Z:Z,$A16)-INDEX(_calc_누적빈도!Z:Z,$A16-기준500회_후보!$B$1)</f>
        <v>53</v>
      </c>
      <c r="AA16">
        <f>INDEX(_calc_누적빈도!AA:AA,$A16)-INDEX(_calc_누적빈도!AA:AA,$A16-기준500회_후보!$B$1)</f>
        <v>65</v>
      </c>
      <c r="AB16">
        <f>INDEX(_calc_누적빈도!AB:AB,$A16)-INDEX(_calc_누적빈도!AB:AB,$A16-기준500회_후보!$B$1)</f>
        <v>70</v>
      </c>
      <c r="AC16">
        <f>INDEX(_calc_누적빈도!AC:AC,$A16)-INDEX(_calc_누적빈도!AC:AC,$A16-기준500회_후보!$B$1)</f>
        <v>71</v>
      </c>
      <c r="AD16">
        <f>INDEX(_calc_누적빈도!AD:AD,$A16)-INDEX(_calc_누적빈도!AD:AD,$A16-기준500회_후보!$B$1)</f>
        <v>64</v>
      </c>
      <c r="AE16">
        <f>INDEX(_calc_누적빈도!AE:AE,$A16)-INDEX(_calc_누적빈도!AE:AE,$A16-기준500회_후보!$B$1)</f>
        <v>71</v>
      </c>
      <c r="AF16">
        <f>INDEX(_calc_누적빈도!AF:AF,$A16)-INDEX(_calc_누적빈도!AF:AF,$A16-기준500회_후보!$B$1)</f>
        <v>69</v>
      </c>
      <c r="AG16">
        <f>INDEX(_calc_누적빈도!AG:AG,$A16)-INDEX(_calc_누적빈도!AG:AG,$A16-기준500회_후보!$B$1)</f>
        <v>59</v>
      </c>
      <c r="AH16">
        <f>INDEX(_calc_누적빈도!AH:AH,$A16)-INDEX(_calc_누적빈도!AH:AH,$A16-기준500회_후보!$B$1)</f>
        <v>73</v>
      </c>
      <c r="AI16">
        <f>INDEX(_calc_누적빈도!AI:AI,$A16)-INDEX(_calc_누적빈도!AI:AI,$A16-기준500회_후보!$B$1)</f>
        <v>71</v>
      </c>
      <c r="AJ16">
        <f>INDEX(_calc_누적빈도!AJ:AJ,$A16)-INDEX(_calc_누적빈도!AJ:AJ,$A16-기준500회_후보!$B$1)</f>
        <v>70</v>
      </c>
      <c r="AK16">
        <f>INDEX(_calc_누적빈도!AK:AK,$A16)-INDEX(_calc_누적빈도!AK:AK,$A16-기준500회_후보!$B$1)</f>
        <v>67</v>
      </c>
      <c r="AL16">
        <f>INDEX(_calc_누적빈도!AL:AL,$A16)-INDEX(_calc_누적빈도!AL:AL,$A16-기준500회_후보!$B$1)</f>
        <v>64</v>
      </c>
      <c r="AM16">
        <f>INDEX(_calc_누적빈도!AM:AM,$A16)-INDEX(_calc_누적빈도!AM:AM,$A16-기준500회_후보!$B$1)</f>
        <v>78</v>
      </c>
      <c r="AN16">
        <f>INDEX(_calc_누적빈도!AN:AN,$A16)-INDEX(_calc_누적빈도!AN:AN,$A16-기준500회_후보!$B$1)</f>
        <v>68</v>
      </c>
      <c r="AO16">
        <f>INDEX(_calc_누적빈도!AO:AO,$A16)-INDEX(_calc_누적빈도!AO:AO,$A16-기준500회_후보!$B$1)</f>
        <v>58</v>
      </c>
      <c r="AP16">
        <f>INDEX(_calc_누적빈도!AP:AP,$A16)-INDEX(_calc_누적빈도!AP:AP,$A16-기준500회_후보!$B$1)</f>
        <v>64</v>
      </c>
      <c r="AQ16">
        <f>INDEX(_calc_누적빈도!AQ:AQ,$A16)-INDEX(_calc_누적빈도!AQ:AQ,$A16-기준500회_후보!$B$1)</f>
        <v>69</v>
      </c>
      <c r="AR16">
        <f>INDEX(_calc_누적빈도!AR:AR,$A16)-INDEX(_calc_누적빈도!AR:AR,$A16-기준500회_후보!$B$1)</f>
        <v>62</v>
      </c>
      <c r="AS16">
        <f>INDEX(_calc_누적빈도!AS:AS,$A16)-INDEX(_calc_누적빈도!AS:AS,$A16-기준500회_후보!$B$1)</f>
        <v>64</v>
      </c>
      <c r="AT16">
        <f>INDEX(_calc_누적빈도!AT:AT,$A16)-INDEX(_calc_누적빈도!AT:AT,$A16-기준500회_후보!$B$1)</f>
        <v>77</v>
      </c>
      <c r="AU16">
        <f>(RANK(_calc_라운드기준!B16,_calc_라운드기준!$B16:$AT16,0)+COUNTIFS(_calc_라운드기준!$B16:$AT16,_calc_라운드기준!B16,$B$1:$AT$1,"&lt;"&amp;1))-(RANK(B16,$B16:$AT16,0)+COUNTIFS($B16:$AT16,B16,$B$1:$AT$1,"&lt;"&amp;1))</f>
        <v>-32</v>
      </c>
      <c r="AV16">
        <f>(RANK(_calc_라운드기준!C16,_calc_라운드기준!$B16:$AT16,0)+COUNTIFS(_calc_라운드기준!$B16:$AT16,_calc_라운드기준!C16,$B$1:$AT$1,"&lt;"&amp;2))-(RANK(C16,$B16:$AT16,0)+COUNTIFS($B16:$AT16,C16,$B$1:$AT$1,"&lt;"&amp;2))</f>
        <v>-2</v>
      </c>
      <c r="AW16">
        <f>(RANK(_calc_라운드기준!D16,_calc_라운드기준!$B16:$AT16,0)+COUNTIFS(_calc_라운드기준!$B16:$AT16,_calc_라운드기준!D16,$B$1:$AT$1,"&lt;"&amp;3))-(RANK(D16,$B16:$AT16,0)+COUNTIFS($B16:$AT16,D16,$B$1:$AT$1,"&lt;"&amp;3))</f>
        <v>4</v>
      </c>
      <c r="AX16">
        <f>(RANK(_calc_라운드기준!E16,_calc_라운드기준!$B16:$AT16,0)+COUNTIFS(_calc_라운드기준!$B16:$AT16,_calc_라운드기준!E16,$B$1:$AT$1,"&lt;"&amp;4))-(RANK(E16,$B16:$AT16,0)+COUNTIFS($B16:$AT16,E16,$B$1:$AT$1,"&lt;"&amp;4))</f>
        <v>-27</v>
      </c>
      <c r="AY16">
        <f>(RANK(_calc_라운드기준!F16,_calc_라운드기준!$B16:$AT16,0)+COUNTIFS(_calc_라운드기준!$B16:$AT16,_calc_라운드기준!F16,$B$1:$AT$1,"&lt;"&amp;5))-(RANK(F16,$B16:$AT16,0)+COUNTIFS($B16:$AT16,F16,$B$1:$AT$1,"&lt;"&amp;5))</f>
        <v>-9</v>
      </c>
      <c r="AZ16">
        <f>(RANK(_calc_라운드기준!G16,_calc_라운드기준!$B16:$AT16,0)+COUNTIFS(_calc_라운드기준!$B16:$AT16,_calc_라운드기준!G16,$B$1:$AT$1,"&lt;"&amp;6))-(RANK(G16,$B16:$AT16,0)+COUNTIFS($B16:$AT16,G16,$B$1:$AT$1,"&lt;"&amp;6))</f>
        <v>5</v>
      </c>
      <c r="BA16">
        <f>(RANK(_calc_라운드기준!H16,_calc_라운드기준!$B16:$AT16,0)+COUNTIFS(_calc_라운드기준!$B16:$AT16,_calc_라운드기준!H16,$B$1:$AT$1,"&lt;"&amp;7))-(RANK(H16,$B16:$AT16,0)+COUNTIFS($B16:$AT16,H16,$B$1:$AT$1,"&lt;"&amp;7))</f>
        <v>19</v>
      </c>
      <c r="BB16">
        <f>(RANK(_calc_라운드기준!I16,_calc_라운드기준!$B16:$AT16,0)+COUNTIFS(_calc_라운드기준!$B16:$AT16,_calc_라운드기준!I16,$B$1:$AT$1,"&lt;"&amp;8))-(RANK(I16,$B16:$AT16,0)+COUNTIFS($B16:$AT16,I16,$B$1:$AT$1,"&lt;"&amp;8))</f>
        <v>-27</v>
      </c>
      <c r="BC16">
        <f>(RANK(_calc_라운드기준!J16,_calc_라운드기준!$B16:$AT16,0)+COUNTIFS(_calc_라운드기준!$B16:$AT16,_calc_라운드기준!J16,$B$1:$AT$1,"&lt;"&amp;9))-(RANK(J16,$B16:$AT16,0)+COUNTIFS($B16:$AT16,J16,$B$1:$AT$1,"&lt;"&amp;9))</f>
        <v>-16</v>
      </c>
      <c r="BD16">
        <f>(RANK(_calc_라운드기준!K16,_calc_라운드기준!$B16:$AT16,0)+COUNTIFS(_calc_라운드기준!$B16:$AT16,_calc_라운드기준!K16,$B$1:$AT$1,"&lt;"&amp;10))-(RANK(K16,$B16:$AT16,0)+COUNTIFS($B16:$AT16,K16,$B$1:$AT$1,"&lt;"&amp;10))</f>
        <v>-6</v>
      </c>
      <c r="BE16">
        <f>(RANK(_calc_라운드기준!L16,_calc_라운드기준!$B16:$AT16,0)+COUNTIFS(_calc_라운드기준!$B16:$AT16,_calc_라운드기준!L16,$B$1:$AT$1,"&lt;"&amp;11))-(RANK(L16,$B16:$AT16,0)+COUNTIFS($B16:$AT16,L16,$B$1:$AT$1,"&lt;"&amp;11))</f>
        <v>17</v>
      </c>
      <c r="BF16">
        <f>(RANK(_calc_라운드기준!M16,_calc_라운드기준!$B16:$AT16,0)+COUNTIFS(_calc_라운드기준!$B16:$AT16,_calc_라운드기준!M16,$B$1:$AT$1,"&lt;"&amp;12))-(RANK(M16,$B16:$AT16,0)+COUNTIFS($B16:$AT16,M16,$B$1:$AT$1,"&lt;"&amp;12))</f>
        <v>27</v>
      </c>
      <c r="BG16">
        <f>(RANK(_calc_라운드기준!N16,_calc_라운드기준!$B16:$AT16,0)+COUNTIFS(_calc_라운드기준!$B16:$AT16,_calc_라운드기준!N16,$B$1:$AT$1,"&lt;"&amp;13))-(RANK(N16,$B16:$AT16,0)+COUNTIFS($B16:$AT16,N16,$B$1:$AT$1,"&lt;"&amp;13))</f>
        <v>4</v>
      </c>
      <c r="BH16">
        <f>(RANK(_calc_라운드기준!O16,_calc_라운드기준!$B16:$AT16,0)+COUNTIFS(_calc_라운드기준!$B16:$AT16,_calc_라운드기준!O16,$B$1:$AT$1,"&lt;"&amp;14))-(RANK(O16,$B16:$AT16,0)+COUNTIFS($B16:$AT16,O16,$B$1:$AT$1,"&lt;"&amp;14))</f>
        <v>18</v>
      </c>
      <c r="BI16">
        <f>(RANK(_calc_라운드기준!P16,_calc_라운드기준!$B16:$AT16,0)+COUNTIFS(_calc_라운드기준!$B16:$AT16,_calc_라운드기준!P16,$B$1:$AT$1,"&lt;"&amp;15))-(RANK(P16,$B16:$AT16,0)+COUNTIFS($B16:$AT16,P16,$B$1:$AT$1,"&lt;"&amp;15))</f>
        <v>-13</v>
      </c>
      <c r="BJ16">
        <f>(RANK(_calc_라운드기준!Q16,_calc_라운드기준!$B16:$AT16,0)+COUNTIFS(_calc_라운드기준!$B16:$AT16,_calc_라운드기준!Q16,$B$1:$AT$1,"&lt;"&amp;16))-(RANK(Q16,$B16:$AT16,0)+COUNTIFS($B16:$AT16,Q16,$B$1:$AT$1,"&lt;"&amp;16))</f>
        <v>1</v>
      </c>
      <c r="BK16">
        <f>(RANK(_calc_라운드기준!R16,_calc_라운드기준!$B16:$AT16,0)+COUNTIFS(_calc_라운드기준!$B16:$AT16,_calc_라운드기준!R16,$B$1:$AT$1,"&lt;"&amp;17))-(RANK(R16,$B16:$AT16,0)+COUNTIFS($B16:$AT16,R16,$B$1:$AT$1,"&lt;"&amp;17))</f>
        <v>-8</v>
      </c>
      <c r="BL16">
        <f>(RANK(_calc_라운드기준!S16,_calc_라운드기준!$B16:$AT16,0)+COUNTIFS(_calc_라운드기준!$B16:$AT16,_calc_라운드기준!S16,$B$1:$AT$1,"&lt;"&amp;18))-(RANK(S16,$B16:$AT16,0)+COUNTIFS($B16:$AT16,S16,$B$1:$AT$1,"&lt;"&amp;18))</f>
        <v>31</v>
      </c>
      <c r="BM16">
        <f>(RANK(_calc_라운드기준!T16,_calc_라운드기준!$B16:$AT16,0)+COUNTIFS(_calc_라운드기준!$B16:$AT16,_calc_라운드기준!T16,$B$1:$AT$1,"&lt;"&amp;19))-(RANK(T16,$B16:$AT16,0)+COUNTIFS($B16:$AT16,T16,$B$1:$AT$1,"&lt;"&amp;19))</f>
        <v>4</v>
      </c>
      <c r="BN16">
        <f>(RANK(_calc_라운드기준!U16,_calc_라운드기준!$B16:$AT16,0)+COUNTIFS(_calc_라운드기준!$B16:$AT16,_calc_라운드기준!U16,$B$1:$AT$1,"&lt;"&amp;20))-(RANK(U16,$B16:$AT16,0)+COUNTIFS($B16:$AT16,U16,$B$1:$AT$1,"&lt;"&amp;20))</f>
        <v>-14</v>
      </c>
      <c r="BO16">
        <f>(RANK(_calc_라운드기준!V16,_calc_라운드기준!$B16:$AT16,0)+COUNTIFS(_calc_라운드기준!$B16:$AT16,_calc_라운드기준!V16,$B$1:$AT$1,"&lt;"&amp;21))-(RANK(V16,$B16:$AT16,0)+COUNTIFS($B16:$AT16,V16,$B$1:$AT$1,"&lt;"&amp;21))</f>
        <v>35</v>
      </c>
      <c r="BP16">
        <f>(RANK(_calc_라운드기준!W16,_calc_라운드기준!$B16:$AT16,0)+COUNTIFS(_calc_라운드기준!$B16:$AT16,_calc_라운드기준!W16,$B$1:$AT$1,"&lt;"&amp;22))-(RANK(W16,$B16:$AT16,0)+COUNTIFS($B16:$AT16,W16,$B$1:$AT$1,"&lt;"&amp;22))</f>
        <v>4</v>
      </c>
      <c r="BQ16">
        <f>(RANK(_calc_라운드기준!X16,_calc_라운드기준!$B16:$AT16,0)+COUNTIFS(_calc_라운드기준!$B16:$AT16,_calc_라운드기준!X16,$B$1:$AT$1,"&lt;"&amp;23))-(RANK(X16,$B16:$AT16,0)+COUNTIFS($B16:$AT16,X16,$B$1:$AT$1,"&lt;"&amp;23))</f>
        <v>-32</v>
      </c>
      <c r="BR16">
        <f>(RANK(_calc_라운드기준!Y16,_calc_라운드기준!$B16:$AT16,0)+COUNTIFS(_calc_라운드기준!$B16:$AT16,_calc_라운드기준!Y16,$B$1:$AT$1,"&lt;"&amp;24))-(RANK(Y16,$B16:$AT16,0)+COUNTIFS($B16:$AT16,Y16,$B$1:$AT$1,"&lt;"&amp;24))</f>
        <v>4</v>
      </c>
      <c r="BS16">
        <f>(RANK(_calc_라운드기준!Z16,_calc_라운드기준!$B16:$AT16,0)+COUNTIFS(_calc_라운드기준!$B16:$AT16,_calc_라운드기준!Z16,$B$1:$AT$1,"&lt;"&amp;25))-(RANK(Z16,$B16:$AT16,0)+COUNTIFS($B16:$AT16,Z16,$B$1:$AT$1,"&lt;"&amp;25))</f>
        <v>-24</v>
      </c>
      <c r="BT16">
        <f>(RANK(_calc_라운드기준!AA16,_calc_라운드기준!$B16:$AT16,0)+COUNTIFS(_calc_라운드기준!$B16:$AT16,_calc_라운드기준!AA16,$B$1:$AT$1,"&lt;"&amp;26))-(RANK(AA16,$B16:$AT16,0)+COUNTIFS($B16:$AT16,AA16,$B$1:$AT$1,"&lt;"&amp;26))</f>
        <v>-5</v>
      </c>
      <c r="BU16">
        <f>(RANK(_calc_라운드기준!AB16,_calc_라운드기준!$B16:$AT16,0)+COUNTIFS(_calc_라운드기준!$B16:$AT16,_calc_라운드기준!AB16,$B$1:$AT$1,"&lt;"&amp;27))-(RANK(AB16,$B16:$AT16,0)+COUNTIFS($B16:$AT16,AB16,$B$1:$AT$1,"&lt;"&amp;27))</f>
        <v>-15</v>
      </c>
      <c r="BV16">
        <f>(RANK(_calc_라운드기준!AC16,_calc_라운드기준!$B16:$AT16,0)+COUNTIFS(_calc_라운드기준!$B16:$AT16,_calc_라운드기준!AC16,$B$1:$AT$1,"&lt;"&amp;28))-(RANK(AC16,$B16:$AT16,0)+COUNTIFS($B16:$AT16,AC16,$B$1:$AT$1,"&lt;"&amp;28))</f>
        <v>-9</v>
      </c>
      <c r="BW16">
        <f>(RANK(_calc_라운드기준!AD16,_calc_라운드기준!$B16:$AT16,0)+COUNTIFS(_calc_라운드기준!$B16:$AT16,_calc_라운드기준!AD16,$B$1:$AT$1,"&lt;"&amp;29))-(RANK(AD16,$B16:$AT16,0)+COUNTIFS($B16:$AT16,AD16,$B$1:$AT$1,"&lt;"&amp;29))</f>
        <v>-18</v>
      </c>
      <c r="BX16">
        <f>(RANK(_calc_라운드기준!AE16,_calc_라운드기준!$B16:$AT16,0)+COUNTIFS(_calc_라운드기준!$B16:$AT16,_calc_라운드기준!AE16,$B$1:$AT$1,"&lt;"&amp;30))-(RANK(AE16,$B16:$AT16,0)+COUNTIFS($B16:$AT16,AE16,$B$1:$AT$1,"&lt;"&amp;30))</f>
        <v>10</v>
      </c>
      <c r="BY16">
        <f>(RANK(_calc_라운드기준!AF16,_calc_라운드기준!$B16:$AT16,0)+COUNTIFS(_calc_라운드기준!$B16:$AT16,_calc_라운드기준!AF16,$B$1:$AT$1,"&lt;"&amp;31))-(RANK(AF16,$B16:$AT16,0)+COUNTIFS($B16:$AT16,AF16,$B$1:$AT$1,"&lt;"&amp;31))</f>
        <v>-13</v>
      </c>
      <c r="BZ16">
        <f>(RANK(_calc_라운드기준!AG16,_calc_라운드기준!$B16:$AT16,0)+COUNTIFS(_calc_라운드기준!$B16:$AT16,_calc_라운드기준!AG16,$B$1:$AT$1,"&lt;"&amp;32))-(RANK(AG16,$B16:$AT16,0)+COUNTIFS($B16:$AT16,AG16,$B$1:$AT$1,"&lt;"&amp;32))</f>
        <v>-8</v>
      </c>
      <c r="CA16">
        <f>(RANK(_calc_라운드기준!AH16,_calc_라운드기준!$B16:$AT16,0)+COUNTIFS(_calc_라운드기준!$B16:$AT16,_calc_라운드기준!AH16,$B$1:$AT$1,"&lt;"&amp;33))-(RANK(AH16,$B16:$AT16,0)+COUNTIFS($B16:$AT16,AH16,$B$1:$AT$1,"&lt;"&amp;33))</f>
        <v>13</v>
      </c>
      <c r="CB16">
        <f>(RANK(_calc_라운드기준!AI16,_calc_라운드기준!$B16:$AT16,0)+COUNTIFS(_calc_라운드기준!$B16:$AT16,_calc_라운드기준!AI16,$B$1:$AT$1,"&lt;"&amp;34))-(RANK(AI16,$B16:$AT16,0)+COUNTIFS($B16:$AT16,AI16,$B$1:$AT$1,"&lt;"&amp;34))</f>
        <v>30</v>
      </c>
      <c r="CC16">
        <f>(RANK(_calc_라운드기준!AJ16,_calc_라운드기준!$B16:$AT16,0)+COUNTIFS(_calc_라운드기준!$B16:$AT16,_calc_라운드기준!AJ16,$B$1:$AT$1,"&lt;"&amp;35))-(RANK(AJ16,$B16:$AT16,0)+COUNTIFS($B16:$AT16,AJ16,$B$1:$AT$1,"&lt;"&amp;35))</f>
        <v>14</v>
      </c>
      <c r="CD16">
        <f>(RANK(_calc_라운드기준!AK16,_calc_라운드기준!$B16:$AT16,0)+COUNTIFS(_calc_라운드기준!$B16:$AT16,_calc_라운드기준!AK16,$B$1:$AT$1,"&lt;"&amp;36))-(RANK(AK16,$B16:$AT16,0)+COUNTIFS($B16:$AT16,AK16,$B$1:$AT$1,"&lt;"&amp;36))</f>
        <v>0</v>
      </c>
      <c r="CE16">
        <f>(RANK(_calc_라운드기준!AL16,_calc_라운드기준!$B16:$AT16,0)+COUNTIFS(_calc_라운드기준!$B16:$AT16,_calc_라운드기준!AL16,$B$1:$AT$1,"&lt;"&amp;37))-(RANK(AL16,$B16:$AT16,0)+COUNTIFS($B16:$AT16,AL16,$B$1:$AT$1,"&lt;"&amp;37))</f>
        <v>-18</v>
      </c>
      <c r="CF16">
        <f>(RANK(_calc_라운드기준!AM16,_calc_라운드기준!$B16:$AT16,0)+COUNTIFS(_calc_라운드기준!$B16:$AT16,_calc_라운드기준!AM16,$B$1:$AT$1,"&lt;"&amp;38))-(RANK(AM16,$B16:$AT16,0)+COUNTIFS($B16:$AT16,AM16,$B$1:$AT$1,"&lt;"&amp;38))</f>
        <v>22</v>
      </c>
      <c r="CG16">
        <f>(RANK(_calc_라운드기준!AN16,_calc_라운드기준!$B16:$AT16,0)+COUNTIFS(_calc_라운드기준!$B16:$AT16,_calc_라운드기준!AN16,$B$1:$AT$1,"&lt;"&amp;39))-(RANK(AN16,$B16:$AT16,0)+COUNTIFS($B16:$AT16,AN16,$B$1:$AT$1,"&lt;"&amp;39))</f>
        <v>10</v>
      </c>
      <c r="CH16">
        <f>(RANK(_calc_라운드기준!AO16,_calc_라운드기준!$B16:$AT16,0)+COUNTIFS(_calc_라운드기준!$B16:$AT16,_calc_라운드기준!AO16,$B$1:$AT$1,"&lt;"&amp;40))-(RANK(AO16,$B16:$AT16,0)+COUNTIFS($B16:$AT16,AO16,$B$1:$AT$1,"&lt;"&amp;40))</f>
        <v>-6</v>
      </c>
      <c r="CI16">
        <f>(RANK(_calc_라운드기준!AP16,_calc_라운드기준!$B16:$AT16,0)+COUNTIFS(_calc_라운드기준!$B16:$AT16,_calc_라운드기준!AP16,$B$1:$AT$1,"&lt;"&amp;41))-(RANK(AP16,$B16:$AT16,0)+COUNTIFS($B16:$AT16,AP16,$B$1:$AT$1,"&lt;"&amp;41))</f>
        <v>-23</v>
      </c>
      <c r="CJ16">
        <f>(RANK(_calc_라운드기준!AQ16,_calc_라운드기준!$B16:$AT16,0)+COUNTIFS(_calc_라운드기준!$B16:$AT16,_calc_라운드기준!AQ16,$B$1:$AT$1,"&lt;"&amp;42))-(RANK(AQ16,$B16:$AT16,0)+COUNTIFS($B16:$AT16,AQ16,$B$1:$AT$1,"&lt;"&amp;42))</f>
        <v>19</v>
      </c>
      <c r="CK16">
        <f>(RANK(_calc_라운드기준!AR16,_calc_라운드기준!$B16:$AT16,0)+COUNTIFS(_calc_라운드기준!$B16:$AT16,_calc_라운드기준!AR16,$B$1:$AT$1,"&lt;"&amp;43))-(RANK(AR16,$B16:$AT16,0)+COUNTIFS($B16:$AT16,AR16,$B$1:$AT$1,"&lt;"&amp;43))</f>
        <v>10</v>
      </c>
      <c r="CL16">
        <f>(RANK(_calc_라운드기준!AS16,_calc_라운드기준!$B16:$AT16,0)+COUNTIFS(_calc_라운드기준!$B16:$AT16,_calc_라운드기준!AS16,$B$1:$AT$1,"&lt;"&amp;44))-(RANK(AS16,$B16:$AT16,0)+COUNTIFS($B16:$AT16,AS16,$B$1:$AT$1,"&lt;"&amp;44))</f>
        <v>3</v>
      </c>
      <c r="CM16">
        <f>(RANK(_calc_라운드기준!AT16,_calc_라운드기준!$B16:$AT16,0)+COUNTIFS(_calc_라운드기준!$B16:$AT16,_calc_라운드기준!AT16,$B$1:$AT$1,"&lt;"&amp;45))-(RANK(AT16,$B16:$AT16,0)+COUNTIFS($B16:$AT16,AT16,$B$1:$AT$1,"&lt;"&amp;45))</f>
        <v>21</v>
      </c>
      <c r="CN16">
        <f t="shared" si="0"/>
        <v>44</v>
      </c>
      <c r="CO16">
        <f t="shared" si="1"/>
        <v>25</v>
      </c>
      <c r="CP16">
        <f t="shared" si="2"/>
        <v>17</v>
      </c>
      <c r="CQ16">
        <f t="shared" si="3"/>
        <v>42</v>
      </c>
      <c r="CR16">
        <f t="shared" si="4"/>
        <v>31</v>
      </c>
      <c r="CS16">
        <f t="shared" si="5"/>
        <v>16</v>
      </c>
      <c r="CT16">
        <f t="shared" si="6"/>
        <v>7</v>
      </c>
      <c r="CU16">
        <f t="shared" si="7"/>
        <v>43</v>
      </c>
      <c r="CV16">
        <f t="shared" si="8"/>
        <v>37</v>
      </c>
      <c r="CW16">
        <f t="shared" si="9"/>
        <v>27</v>
      </c>
      <c r="CX16">
        <f t="shared" si="10"/>
        <v>10</v>
      </c>
      <c r="CY16">
        <f t="shared" si="11"/>
        <v>4</v>
      </c>
      <c r="CZ16">
        <f t="shared" si="12"/>
        <v>18</v>
      </c>
      <c r="DA16">
        <f t="shared" si="13"/>
        <v>9</v>
      </c>
      <c r="DB16">
        <f t="shared" si="14"/>
        <v>33</v>
      </c>
      <c r="DC16">
        <f t="shared" si="15"/>
        <v>23</v>
      </c>
      <c r="DD16">
        <f t="shared" si="16"/>
        <v>29</v>
      </c>
      <c r="DE16">
        <f t="shared" si="17"/>
        <v>2</v>
      </c>
      <c r="DF16">
        <f t="shared" si="18"/>
        <v>19</v>
      </c>
      <c r="DG16">
        <f t="shared" si="19"/>
        <v>35</v>
      </c>
      <c r="DH16">
        <f t="shared" si="20"/>
        <v>1</v>
      </c>
      <c r="DI16">
        <f t="shared" si="21"/>
        <v>20</v>
      </c>
      <c r="DJ16">
        <f t="shared" si="22"/>
        <v>45</v>
      </c>
      <c r="DK16">
        <f t="shared" si="23"/>
        <v>21</v>
      </c>
      <c r="DL16">
        <f t="shared" si="24"/>
        <v>41</v>
      </c>
      <c r="DM16">
        <f t="shared" si="25"/>
        <v>26</v>
      </c>
      <c r="DN16">
        <f t="shared" si="26"/>
        <v>36</v>
      </c>
      <c r="DO16">
        <f t="shared" si="27"/>
        <v>32</v>
      </c>
      <c r="DP16">
        <f t="shared" si="28"/>
        <v>38</v>
      </c>
      <c r="DQ16">
        <f t="shared" si="29"/>
        <v>13</v>
      </c>
      <c r="DR16">
        <f t="shared" si="30"/>
        <v>34</v>
      </c>
      <c r="DS16">
        <f t="shared" si="31"/>
        <v>30</v>
      </c>
      <c r="DT16">
        <f t="shared" si="32"/>
        <v>12</v>
      </c>
      <c r="DU16">
        <f t="shared" si="33"/>
        <v>3</v>
      </c>
      <c r="DV16">
        <f t="shared" si="34"/>
        <v>11</v>
      </c>
      <c r="DW16">
        <f t="shared" si="35"/>
        <v>24</v>
      </c>
      <c r="DX16">
        <f t="shared" si="36"/>
        <v>39</v>
      </c>
      <c r="DY16">
        <f t="shared" si="37"/>
        <v>5</v>
      </c>
      <c r="DZ16">
        <f t="shared" si="38"/>
        <v>14</v>
      </c>
      <c r="EA16">
        <f t="shared" si="39"/>
        <v>28</v>
      </c>
      <c r="EB16">
        <f t="shared" si="40"/>
        <v>40</v>
      </c>
      <c r="EC16">
        <f t="shared" si="41"/>
        <v>8</v>
      </c>
      <c r="ED16">
        <f t="shared" si="42"/>
        <v>15</v>
      </c>
      <c r="EE16">
        <f t="shared" si="43"/>
        <v>22</v>
      </c>
      <c r="EF16">
        <f t="shared" si="44"/>
        <v>6</v>
      </c>
    </row>
    <row r="17" spans="1:136" ht="16.5" customHeight="1">
      <c r="A17">
        <f>_calc_라운드기준!A17</f>
        <v>1229</v>
      </c>
      <c r="B17">
        <f>INDEX(_calc_누적빈도!B:B,$A17)-INDEX(_calc_누적빈도!B:B,$A17-기준500회_후보!$B$1)</f>
        <v>60</v>
      </c>
      <c r="C17">
        <f>INDEX(_calc_누적빈도!C:C,$A17)-INDEX(_calc_누적빈도!C:C,$A17-기준500회_후보!$B$1)</f>
        <v>59</v>
      </c>
      <c r="D17">
        <f>INDEX(_calc_누적빈도!D:D,$A17)-INDEX(_calc_누적빈도!D:D,$A17-기준500회_후보!$B$1)</f>
        <v>75</v>
      </c>
      <c r="E17">
        <f>INDEX(_calc_누적빈도!E:E,$A17)-INDEX(_calc_누적빈도!E:E,$A17-기준500회_후보!$B$1)</f>
        <v>57</v>
      </c>
      <c r="F17">
        <f>INDEX(_calc_누적빈도!F:F,$A17)-INDEX(_calc_누적빈도!F:F,$A17-기준500회_후보!$B$1)</f>
        <v>51</v>
      </c>
      <c r="G17">
        <f>INDEX(_calc_누적빈도!G:G,$A17)-INDEX(_calc_누적빈도!G:G,$A17-기준500회_후보!$B$1)</f>
        <v>74</v>
      </c>
      <c r="H17">
        <f>INDEX(_calc_누적빈도!H:H,$A17)-INDEX(_calc_누적빈도!H:H,$A17-기준500회_후보!$B$1)</f>
        <v>68</v>
      </c>
      <c r="I17">
        <f>INDEX(_calc_누적빈도!I:I,$A17)-INDEX(_calc_누적빈도!I:I,$A17-기준500회_후보!$B$1)</f>
        <v>53</v>
      </c>
      <c r="J17">
        <f>INDEX(_calc_누적빈도!J:J,$A17)-INDEX(_calc_누적빈도!J:J,$A17-기준500회_후보!$B$1)</f>
        <v>63</v>
      </c>
      <c r="K17">
        <f>INDEX(_calc_누적빈도!K:K,$A17)-INDEX(_calc_누적빈도!K:K,$A17-기준500회_후보!$B$1)</f>
        <v>63</v>
      </c>
      <c r="L17">
        <f>INDEX(_calc_누적빈도!L:L,$A17)-INDEX(_calc_누적빈도!L:L,$A17-기준500회_후보!$B$1)</f>
        <v>65</v>
      </c>
      <c r="M17">
        <f>INDEX(_calc_누적빈도!M:M,$A17)-INDEX(_calc_누적빈도!M:M,$A17-기준500회_후보!$B$1)</f>
        <v>83</v>
      </c>
      <c r="N17">
        <f>INDEX(_calc_누적빈도!N:N,$A17)-INDEX(_calc_누적빈도!N:N,$A17-기준500회_후보!$B$1)</f>
        <v>76</v>
      </c>
      <c r="O17">
        <f>INDEX(_calc_누적빈도!O:O,$A17)-INDEX(_calc_누적빈도!O:O,$A17-기준500회_후보!$B$1)</f>
        <v>67</v>
      </c>
      <c r="P17">
        <f>INDEX(_calc_누적빈도!P:P,$A17)-INDEX(_calc_누적빈도!P:P,$A17-기준500회_후보!$B$1)</f>
        <v>69</v>
      </c>
      <c r="Q17">
        <f>INDEX(_calc_누적빈도!Q:Q,$A17)-INDEX(_calc_누적빈도!Q:Q,$A17-기준500회_후보!$B$1)</f>
        <v>79</v>
      </c>
      <c r="R17">
        <f>INDEX(_calc_누적빈도!R:R,$A17)-INDEX(_calc_누적빈도!R:R,$A17-기준500회_후보!$B$1)</f>
        <v>67</v>
      </c>
      <c r="S17">
        <f>INDEX(_calc_누적빈도!S:S,$A17)-INDEX(_calc_누적빈도!S:S,$A17-기준500회_후보!$B$1)</f>
        <v>76</v>
      </c>
      <c r="T17">
        <f>INDEX(_calc_누적빈도!T:T,$A17)-INDEX(_calc_누적빈도!T:T,$A17-기준500회_후보!$B$1)</f>
        <v>70</v>
      </c>
      <c r="U17">
        <f>INDEX(_calc_누적빈도!U:U,$A17)-INDEX(_calc_누적빈도!U:U,$A17-기준500회_후보!$B$1)</f>
        <v>53</v>
      </c>
      <c r="V17">
        <f>INDEX(_calc_누적빈도!V:V,$A17)-INDEX(_calc_누적빈도!V:V,$A17-기준500회_후보!$B$1)</f>
        <v>77</v>
      </c>
      <c r="W17">
        <f>INDEX(_calc_누적빈도!W:W,$A17)-INDEX(_calc_누적빈도!W:W,$A17-기준500회_후보!$B$1)</f>
        <v>62</v>
      </c>
      <c r="X17">
        <f>INDEX(_calc_누적빈도!X:X,$A17)-INDEX(_calc_누적빈도!X:X,$A17-기준500회_후보!$B$1)</f>
        <v>57</v>
      </c>
      <c r="Y17">
        <f>INDEX(_calc_누적빈도!Y:Y,$A17)-INDEX(_calc_누적빈도!Y:Y,$A17-기준500회_후보!$B$1)</f>
        <v>70</v>
      </c>
      <c r="Z17">
        <f>INDEX(_calc_누적빈도!Z:Z,$A17)-INDEX(_calc_누적빈도!Z:Z,$A17-기준500회_후보!$B$1)</f>
        <v>53</v>
      </c>
      <c r="AA17">
        <f>INDEX(_calc_누적빈도!AA:AA,$A17)-INDEX(_calc_누적빈도!AA:AA,$A17-기준500회_후보!$B$1)</f>
        <v>66</v>
      </c>
      <c r="AB17">
        <f>INDEX(_calc_누적빈도!AB:AB,$A17)-INDEX(_calc_누적빈도!AB:AB,$A17-기준500회_후보!$B$1)</f>
        <v>70</v>
      </c>
      <c r="AC17">
        <f>INDEX(_calc_누적빈도!AC:AC,$A17)-INDEX(_calc_누적빈도!AC:AC,$A17-기준500회_후보!$B$1)</f>
        <v>71</v>
      </c>
      <c r="AD17">
        <f>INDEX(_calc_누적빈도!AD:AD,$A17)-INDEX(_calc_누적빈도!AD:AD,$A17-기준500회_후보!$B$1)</f>
        <v>63</v>
      </c>
      <c r="AE17">
        <f>INDEX(_calc_누적빈도!AE:AE,$A17)-INDEX(_calc_누적빈도!AE:AE,$A17-기준500회_후보!$B$1)</f>
        <v>71</v>
      </c>
      <c r="AF17">
        <f>INDEX(_calc_누적빈도!AF:AF,$A17)-INDEX(_calc_누적빈도!AF:AF,$A17-기준500회_후보!$B$1)</f>
        <v>69</v>
      </c>
      <c r="AG17">
        <f>INDEX(_calc_누적빈도!AG:AG,$A17)-INDEX(_calc_누적빈도!AG:AG,$A17-기준500회_후보!$B$1)</f>
        <v>59</v>
      </c>
      <c r="AH17">
        <f>INDEX(_calc_누적빈도!AH:AH,$A17)-INDEX(_calc_누적빈도!AH:AH,$A17-기준500회_후보!$B$1)</f>
        <v>73</v>
      </c>
      <c r="AI17">
        <f>INDEX(_calc_누적빈도!AI:AI,$A17)-INDEX(_calc_누적빈도!AI:AI,$A17-기준500회_후보!$B$1)</f>
        <v>70</v>
      </c>
      <c r="AJ17">
        <f>INDEX(_calc_누적빈도!AJ:AJ,$A17)-INDEX(_calc_누적빈도!AJ:AJ,$A17-기준500회_후보!$B$1)</f>
        <v>70</v>
      </c>
      <c r="AK17">
        <f>INDEX(_calc_누적빈도!AK:AK,$A17)-INDEX(_calc_누적빈도!AK:AK,$A17-기준500회_후보!$B$1)</f>
        <v>68</v>
      </c>
      <c r="AL17">
        <f>INDEX(_calc_누적빈도!AL:AL,$A17)-INDEX(_calc_누적빈도!AL:AL,$A17-기준500회_후보!$B$1)</f>
        <v>63</v>
      </c>
      <c r="AM17">
        <f>INDEX(_calc_누적빈도!AM:AM,$A17)-INDEX(_calc_누적빈도!AM:AM,$A17-기준500회_후보!$B$1)</f>
        <v>78</v>
      </c>
      <c r="AN17">
        <f>INDEX(_calc_누적빈도!AN:AN,$A17)-INDEX(_calc_누적빈도!AN:AN,$A17-기준500회_후보!$B$1)</f>
        <v>68</v>
      </c>
      <c r="AO17">
        <f>INDEX(_calc_누적빈도!AO:AO,$A17)-INDEX(_calc_누적빈도!AO:AO,$A17-기준500회_후보!$B$1)</f>
        <v>58</v>
      </c>
      <c r="AP17">
        <f>INDEX(_calc_누적빈도!AP:AP,$A17)-INDEX(_calc_누적빈도!AP:AP,$A17-기준500회_후보!$B$1)</f>
        <v>64</v>
      </c>
      <c r="AQ17">
        <f>INDEX(_calc_누적빈도!AQ:AQ,$A17)-INDEX(_calc_누적빈도!AQ:AQ,$A17-기준500회_후보!$B$1)</f>
        <v>68</v>
      </c>
      <c r="AR17">
        <f>INDEX(_calc_누적빈도!AR:AR,$A17)-INDEX(_calc_누적빈도!AR:AR,$A17-기준500회_후보!$B$1)</f>
        <v>62</v>
      </c>
      <c r="AS17">
        <f>INDEX(_calc_누적빈도!AS:AS,$A17)-INDEX(_calc_누적빈도!AS:AS,$A17-기준500회_후보!$B$1)</f>
        <v>64</v>
      </c>
      <c r="AT17">
        <f>INDEX(_calc_누적빈도!AT:AT,$A17)-INDEX(_calc_누적빈도!AT:AT,$A17-기준500회_후보!$B$1)</f>
        <v>78</v>
      </c>
      <c r="AU17">
        <f>(RANK(_calc_라운드기준!B17,_calc_라운드기준!$B17:$AT17,0)+COUNTIFS(_calc_라운드기준!$B17:$AT17,_calc_라운드기준!B17,$B$1:$AT$1,"&lt;"&amp;1))-(RANK(B17,$B17:$AT17,0)+COUNTIFS($B17:$AT17,B17,$B$1:$AT$1,"&lt;"&amp;1))</f>
        <v>-32</v>
      </c>
      <c r="AV17">
        <f>(RANK(_calc_라운드기준!C17,_calc_라운드기준!$B17:$AT17,0)+COUNTIFS(_calc_라운드기준!$B17:$AT17,_calc_라운드기준!C17,$B$1:$AT$1,"&lt;"&amp;2))-(RANK(C17,$B17:$AT17,0)+COUNTIFS($B17:$AT17,C17,$B$1:$AT$1,"&lt;"&amp;2))</f>
        <v>-2</v>
      </c>
      <c r="AW17">
        <f>(RANK(_calc_라운드기준!D17,_calc_라운드기준!$B17:$AT17,0)+COUNTIFS(_calc_라운드기준!$B17:$AT17,_calc_라운드기준!D17,$B$1:$AT$1,"&lt;"&amp;3))-(RANK(D17,$B17:$AT17,0)+COUNTIFS($B17:$AT17,D17,$B$1:$AT$1,"&lt;"&amp;3))</f>
        <v>0</v>
      </c>
      <c r="AX17">
        <f>(RANK(_calc_라운드기준!E17,_calc_라운드기준!$B17:$AT17,0)+COUNTIFS(_calc_라운드기준!$B17:$AT17,_calc_라운드기준!E17,$B$1:$AT$1,"&lt;"&amp;4))-(RANK(E17,$B17:$AT17,0)+COUNTIFS($B17:$AT17,E17,$B$1:$AT$1,"&lt;"&amp;4))</f>
        <v>-29</v>
      </c>
      <c r="AY17">
        <f>(RANK(_calc_라운드기준!F17,_calc_라운드기준!$B17:$AT17,0)+COUNTIFS(_calc_라운드기준!$B17:$AT17,_calc_라운드기준!F17,$B$1:$AT$1,"&lt;"&amp;5))-(RANK(F17,$B17:$AT17,0)+COUNTIFS($B17:$AT17,F17,$B$1:$AT$1,"&lt;"&amp;5))</f>
        <v>-9</v>
      </c>
      <c r="AZ17">
        <f>(RANK(_calc_라운드기준!G17,_calc_라운드기준!$B17:$AT17,0)+COUNTIFS(_calc_라운드기준!$B17:$AT17,_calc_라운드기준!G17,$B$1:$AT$1,"&lt;"&amp;6))-(RANK(G17,$B17:$AT17,0)+COUNTIFS($B17:$AT17,G17,$B$1:$AT$1,"&lt;"&amp;6))</f>
        <v>3</v>
      </c>
      <c r="BA17">
        <f>(RANK(_calc_라운드기준!H17,_calc_라운드기준!$B17:$AT17,0)+COUNTIFS(_calc_라운드기준!$B17:$AT17,_calc_라운드기준!H17,$B$1:$AT$1,"&lt;"&amp;7))-(RANK(H17,$B17:$AT17,0)+COUNTIFS($B17:$AT17,H17,$B$1:$AT$1,"&lt;"&amp;7))</f>
        <v>19</v>
      </c>
      <c r="BB17">
        <f>(RANK(_calc_라운드기준!I17,_calc_라운드기준!$B17:$AT17,0)+COUNTIFS(_calc_라운드기준!$B17:$AT17,_calc_라운드기준!I17,$B$1:$AT$1,"&lt;"&amp;8))-(RANK(I17,$B17:$AT17,0)+COUNTIFS($B17:$AT17,I17,$B$1:$AT$1,"&lt;"&amp;8))</f>
        <v>-29</v>
      </c>
      <c r="BC17">
        <f>(RANK(_calc_라운드기준!J17,_calc_라운드기준!$B17:$AT17,0)+COUNTIFS(_calc_라운드기준!$B17:$AT17,_calc_라운드기준!J17,$B$1:$AT$1,"&lt;"&amp;9))-(RANK(J17,$B17:$AT17,0)+COUNTIFS($B17:$AT17,J17,$B$1:$AT$1,"&lt;"&amp;9))</f>
        <v>-16</v>
      </c>
      <c r="BD17">
        <f>(RANK(_calc_라운드기준!K17,_calc_라운드기준!$B17:$AT17,0)+COUNTIFS(_calc_라운드기준!$B17:$AT17,_calc_라운드기준!K17,$B$1:$AT$1,"&lt;"&amp;10))-(RANK(K17,$B17:$AT17,0)+COUNTIFS($B17:$AT17,K17,$B$1:$AT$1,"&lt;"&amp;10))</f>
        <v>-2</v>
      </c>
      <c r="BE17">
        <f>(RANK(_calc_라운드기준!L17,_calc_라운드기준!$B17:$AT17,0)+COUNTIFS(_calc_라운드기준!$B17:$AT17,_calc_라운드기준!L17,$B$1:$AT$1,"&lt;"&amp;11))-(RANK(L17,$B17:$AT17,0)+COUNTIFS($B17:$AT17,L17,$B$1:$AT$1,"&lt;"&amp;11))</f>
        <v>16</v>
      </c>
      <c r="BF17">
        <f>(RANK(_calc_라운드기준!M17,_calc_라운드기준!$B17:$AT17,0)+COUNTIFS(_calc_라운드기준!$B17:$AT17,_calc_라운드기준!M17,$B$1:$AT$1,"&lt;"&amp;12))-(RANK(M17,$B17:$AT17,0)+COUNTIFS($B17:$AT17,M17,$B$1:$AT$1,"&lt;"&amp;12))</f>
        <v>36</v>
      </c>
      <c r="BG17">
        <f>(RANK(_calc_라운드기준!N17,_calc_라운드기준!$B17:$AT17,0)+COUNTIFS(_calc_라운드기준!$B17:$AT17,_calc_라운드기준!N17,$B$1:$AT$1,"&lt;"&amp;13))-(RANK(N17,$B17:$AT17,0)+COUNTIFS($B17:$AT17,N17,$B$1:$AT$1,"&lt;"&amp;13))</f>
        <v>9</v>
      </c>
      <c r="BH17">
        <f>(RANK(_calc_라운드기준!O17,_calc_라운드기준!$B17:$AT17,0)+COUNTIFS(_calc_라운드기준!$B17:$AT17,_calc_라운드기준!O17,$B$1:$AT$1,"&lt;"&amp;14))-(RANK(O17,$B17:$AT17,0)+COUNTIFS($B17:$AT17,O17,$B$1:$AT$1,"&lt;"&amp;14))</f>
        <v>16</v>
      </c>
      <c r="BI17">
        <f>(RANK(_calc_라운드기준!P17,_calc_라운드기준!$B17:$AT17,0)+COUNTIFS(_calc_라운드기준!$B17:$AT17,_calc_라운드기준!P17,$B$1:$AT$1,"&lt;"&amp;15))-(RANK(P17,$B17:$AT17,0)+COUNTIFS($B17:$AT17,P17,$B$1:$AT$1,"&lt;"&amp;15))</f>
        <v>-13</v>
      </c>
      <c r="BJ17">
        <f>(RANK(_calc_라운드기준!Q17,_calc_라운드기준!$B17:$AT17,0)+COUNTIFS(_calc_라운드기준!$B17:$AT17,_calc_라운드기준!Q17,$B$1:$AT$1,"&lt;"&amp;16))-(RANK(Q17,$B17:$AT17,0)+COUNTIFS($B17:$AT17,Q17,$B$1:$AT$1,"&lt;"&amp;16))</f>
        <v>0</v>
      </c>
      <c r="BK17">
        <f>(RANK(_calc_라운드기준!R17,_calc_라운드기준!$B17:$AT17,0)+COUNTIFS(_calc_라운드기준!$B17:$AT17,_calc_라운드기준!R17,$B$1:$AT$1,"&lt;"&amp;17))-(RANK(R17,$B17:$AT17,0)+COUNTIFS($B17:$AT17,R17,$B$1:$AT$1,"&lt;"&amp;17))</f>
        <v>-9</v>
      </c>
      <c r="BL17">
        <f>(RANK(_calc_라운드기준!S17,_calc_라운드기준!$B17:$AT17,0)+COUNTIFS(_calc_라운드기준!$B17:$AT17,_calc_라운드기준!S17,$B$1:$AT$1,"&lt;"&amp;18))-(RANK(S17,$B17:$AT17,0)+COUNTIFS($B17:$AT17,S17,$B$1:$AT$1,"&lt;"&amp;18))</f>
        <v>23</v>
      </c>
      <c r="BM17">
        <f>(RANK(_calc_라운드기준!T17,_calc_라운드기준!$B17:$AT17,0)+COUNTIFS(_calc_라운드기준!$B17:$AT17,_calc_라운드기준!T17,$B$1:$AT$1,"&lt;"&amp;19))-(RANK(T17,$B17:$AT17,0)+COUNTIFS($B17:$AT17,T17,$B$1:$AT$1,"&lt;"&amp;19))</f>
        <v>4</v>
      </c>
      <c r="BN17">
        <f>(RANK(_calc_라운드기준!U17,_calc_라운드기준!$B17:$AT17,0)+COUNTIFS(_calc_라운드기준!$B17:$AT17,_calc_라운드기준!U17,$B$1:$AT$1,"&lt;"&amp;20))-(RANK(U17,$B17:$AT17,0)+COUNTIFS($B17:$AT17,U17,$B$1:$AT$1,"&lt;"&amp;20))</f>
        <v>-12</v>
      </c>
      <c r="BO17">
        <f>(RANK(_calc_라운드기준!V17,_calc_라운드기준!$B17:$AT17,0)+COUNTIFS(_calc_라운드기준!$B17:$AT17,_calc_라운드기준!V17,$B$1:$AT$1,"&lt;"&amp;21))-(RANK(V17,$B17:$AT17,0)+COUNTIFS($B17:$AT17,V17,$B$1:$AT$1,"&lt;"&amp;21))</f>
        <v>36</v>
      </c>
      <c r="BP17">
        <f>(RANK(_calc_라운드기준!W17,_calc_라운드기준!$B17:$AT17,0)+COUNTIFS(_calc_라운드기준!$B17:$AT17,_calc_라운드기준!W17,$B$1:$AT$1,"&lt;"&amp;22))-(RANK(W17,$B17:$AT17,0)+COUNTIFS($B17:$AT17,W17,$B$1:$AT$1,"&lt;"&amp;22))</f>
        <v>4</v>
      </c>
      <c r="BQ17">
        <f>(RANK(_calc_라운드기준!X17,_calc_라운드기준!$B17:$AT17,0)+COUNTIFS(_calc_라운드기준!$B17:$AT17,_calc_라운드기준!X17,$B$1:$AT$1,"&lt;"&amp;23))-(RANK(X17,$B17:$AT17,0)+COUNTIFS($B17:$AT17,X17,$B$1:$AT$1,"&lt;"&amp;23))</f>
        <v>-32</v>
      </c>
      <c r="BR17">
        <f>(RANK(_calc_라운드기준!Y17,_calc_라운드기준!$B17:$AT17,0)+COUNTIFS(_calc_라운드기준!$B17:$AT17,_calc_라운드기준!Y17,$B$1:$AT$1,"&lt;"&amp;24))-(RANK(Y17,$B17:$AT17,0)+COUNTIFS($B17:$AT17,Y17,$B$1:$AT$1,"&lt;"&amp;24))</f>
        <v>-4</v>
      </c>
      <c r="BS17">
        <f>(RANK(_calc_라운드기준!Z17,_calc_라운드기준!$B17:$AT17,0)+COUNTIFS(_calc_라운드기준!$B17:$AT17,_calc_라운드기준!Z17,$B$1:$AT$1,"&lt;"&amp;25))-(RANK(Z17,$B17:$AT17,0)+COUNTIFS($B17:$AT17,Z17,$B$1:$AT$1,"&lt;"&amp;25))</f>
        <v>-26</v>
      </c>
      <c r="BT17">
        <f>(RANK(_calc_라운드기준!AA17,_calc_라운드기준!$B17:$AT17,0)+COUNTIFS(_calc_라운드기준!$B17:$AT17,_calc_라운드기준!AA17,$B$1:$AT$1,"&lt;"&amp;26))-(RANK(AA17,$B17:$AT17,0)+COUNTIFS($B17:$AT17,AA17,$B$1:$AT$1,"&lt;"&amp;26))</f>
        <v>-7</v>
      </c>
      <c r="BU17">
        <f>(RANK(_calc_라운드기준!AB17,_calc_라운드기준!$B17:$AT17,0)+COUNTIFS(_calc_라운드기준!$B17:$AT17,_calc_라운드기준!AB17,$B$1:$AT$1,"&lt;"&amp;27))-(RANK(AB17,$B17:$AT17,0)+COUNTIFS($B17:$AT17,AB17,$B$1:$AT$1,"&lt;"&amp;27))</f>
        <v>-14</v>
      </c>
      <c r="BV17">
        <f>(RANK(_calc_라운드기준!AC17,_calc_라운드기준!$B17:$AT17,0)+COUNTIFS(_calc_라운드기준!$B17:$AT17,_calc_라운드기준!AC17,$B$1:$AT$1,"&lt;"&amp;28))-(RANK(AC17,$B17:$AT17,0)+COUNTIFS($B17:$AT17,AC17,$B$1:$AT$1,"&lt;"&amp;28))</f>
        <v>-8</v>
      </c>
      <c r="BW17">
        <f>(RANK(_calc_라운드기준!AD17,_calc_라운드기준!$B17:$AT17,0)+COUNTIFS(_calc_라운드기준!$B17:$AT17,_calc_라운드기준!AD17,$B$1:$AT$1,"&lt;"&amp;29))-(RANK(AD17,$B17:$AT17,0)+COUNTIFS($B17:$AT17,AD17,$B$1:$AT$1,"&lt;"&amp;29))</f>
        <v>-12</v>
      </c>
      <c r="BX17">
        <f>(RANK(_calc_라운드기준!AE17,_calc_라운드기준!$B17:$AT17,0)+COUNTIFS(_calc_라운드기준!$B17:$AT17,_calc_라운드기준!AE17,$B$1:$AT$1,"&lt;"&amp;30))-(RANK(AE17,$B17:$AT17,0)+COUNTIFS($B17:$AT17,AE17,$B$1:$AT$1,"&lt;"&amp;30))</f>
        <v>9</v>
      </c>
      <c r="BY17">
        <f>(RANK(_calc_라운드기준!AF17,_calc_라운드기준!$B17:$AT17,0)+COUNTIFS(_calc_라운드기준!$B17:$AT17,_calc_라운드기준!AF17,$B$1:$AT$1,"&lt;"&amp;31))-(RANK(AF17,$B17:$AT17,0)+COUNTIFS($B17:$AT17,AF17,$B$1:$AT$1,"&lt;"&amp;31))</f>
        <v>-13</v>
      </c>
      <c r="BZ17">
        <f>(RANK(_calc_라운드기준!AG17,_calc_라운드기준!$B17:$AT17,0)+COUNTIFS(_calc_라운드기준!$B17:$AT17,_calc_라운드기준!AG17,$B$1:$AT$1,"&lt;"&amp;32))-(RANK(AG17,$B17:$AT17,0)+COUNTIFS($B17:$AT17,AG17,$B$1:$AT$1,"&lt;"&amp;32))</f>
        <v>-6</v>
      </c>
      <c r="CA17">
        <f>(RANK(_calc_라운드기준!AH17,_calc_라운드기준!$B17:$AT17,0)+COUNTIFS(_calc_라운드기준!$B17:$AT17,_calc_라운드기준!AH17,$B$1:$AT$1,"&lt;"&amp;33))-(RANK(AH17,$B17:$AT17,0)+COUNTIFS($B17:$AT17,AH17,$B$1:$AT$1,"&lt;"&amp;33))</f>
        <v>12</v>
      </c>
      <c r="CB17">
        <f>(RANK(_calc_라운드기준!AI17,_calc_라운드기준!$B17:$AT17,0)+COUNTIFS(_calc_라운드기준!$B17:$AT17,_calc_라운드기준!AI17,$B$1:$AT$1,"&lt;"&amp;34))-(RANK(AI17,$B17:$AT17,0)+COUNTIFS($B17:$AT17,AI17,$B$1:$AT$1,"&lt;"&amp;34))</f>
        <v>28</v>
      </c>
      <c r="CC17">
        <f>(RANK(_calc_라운드기준!AJ17,_calc_라운드기준!$B17:$AT17,0)+COUNTIFS(_calc_라운드기준!$B17:$AT17,_calc_라운드기준!AJ17,$B$1:$AT$1,"&lt;"&amp;35))-(RANK(AJ17,$B17:$AT17,0)+COUNTIFS($B17:$AT17,AJ17,$B$1:$AT$1,"&lt;"&amp;35))</f>
        <v>16</v>
      </c>
      <c r="CD17">
        <f>(RANK(_calc_라운드기준!AK17,_calc_라운드기준!$B17:$AT17,0)+COUNTIFS(_calc_라운드기준!$B17:$AT17,_calc_라운드기준!AK17,$B$1:$AT$1,"&lt;"&amp;36))-(RANK(AK17,$B17:$AT17,0)+COUNTIFS($B17:$AT17,AK17,$B$1:$AT$1,"&lt;"&amp;36))</f>
        <v>2</v>
      </c>
      <c r="CE17">
        <f>(RANK(_calc_라운드기준!AL17,_calc_라운드기준!$B17:$AT17,0)+COUNTIFS(_calc_라운드기준!$B17:$AT17,_calc_라운드기준!AL17,$B$1:$AT$1,"&lt;"&amp;37))-(RANK(AL17,$B17:$AT17,0)+COUNTIFS($B17:$AT17,AL17,$B$1:$AT$1,"&lt;"&amp;37))</f>
        <v>-9</v>
      </c>
      <c r="CF17">
        <f>(RANK(_calc_라운드기준!AM17,_calc_라운드기준!$B17:$AT17,0)+COUNTIFS(_calc_라운드기준!$B17:$AT17,_calc_라운드기준!AM17,$B$1:$AT$1,"&lt;"&amp;38))-(RANK(AM17,$B17:$AT17,0)+COUNTIFS($B17:$AT17,AM17,$B$1:$AT$1,"&lt;"&amp;38))</f>
        <v>22</v>
      </c>
      <c r="CG17">
        <f>(RANK(_calc_라운드기준!AN17,_calc_라운드기준!$B17:$AT17,0)+COUNTIFS(_calc_라운드기준!$B17:$AT17,_calc_라운드기준!AN17,$B$1:$AT$1,"&lt;"&amp;39))-(RANK(AN17,$B17:$AT17,0)+COUNTIFS($B17:$AT17,AN17,$B$1:$AT$1,"&lt;"&amp;39))</f>
        <v>12</v>
      </c>
      <c r="CH17">
        <f>(RANK(_calc_라운드기준!AO17,_calc_라운드기준!$B17:$AT17,0)+COUNTIFS(_calc_라운드기준!$B17:$AT17,_calc_라운드기준!AO17,$B$1:$AT$1,"&lt;"&amp;40))-(RANK(AO17,$B17:$AT17,0)+COUNTIFS($B17:$AT17,AO17,$B$1:$AT$1,"&lt;"&amp;40))</f>
        <v>-13</v>
      </c>
      <c r="CI17">
        <f>(RANK(_calc_라운드기준!AP17,_calc_라운드기준!$B17:$AT17,0)+COUNTIFS(_calc_라운드기준!$B17:$AT17,_calc_라운드기준!AP17,$B$1:$AT$1,"&lt;"&amp;41))-(RANK(AP17,$B17:$AT17,0)+COUNTIFS($B17:$AT17,AP17,$B$1:$AT$1,"&lt;"&amp;41))</f>
        <v>-21</v>
      </c>
      <c r="CJ17">
        <f>(RANK(_calc_라운드기준!AQ17,_calc_라운드기준!$B17:$AT17,0)+COUNTIFS(_calc_라운드기준!$B17:$AT17,_calc_라운드기준!AQ17,$B$1:$AT$1,"&lt;"&amp;42))-(RANK(AQ17,$B17:$AT17,0)+COUNTIFS($B17:$AT17,AQ17,$B$1:$AT$1,"&lt;"&amp;42))</f>
        <v>19</v>
      </c>
      <c r="CK17">
        <f>(RANK(_calc_라운드기준!AR17,_calc_라운드기준!$B17:$AT17,0)+COUNTIFS(_calc_라운드기준!$B17:$AT17,_calc_라운드기준!AR17,$B$1:$AT$1,"&lt;"&amp;43))-(RANK(AR17,$B17:$AT17,0)+COUNTIFS($B17:$AT17,AR17,$B$1:$AT$1,"&lt;"&amp;43))</f>
        <v>10</v>
      </c>
      <c r="CL17">
        <f>(RANK(_calc_라운드기준!AS17,_calc_라운드기준!$B17:$AT17,0)+COUNTIFS(_calc_라운드기준!$B17:$AT17,_calc_라운드기준!AS17,$B$1:$AT$1,"&lt;"&amp;44))-(RANK(AS17,$B17:$AT17,0)+COUNTIFS($B17:$AT17,AS17,$B$1:$AT$1,"&lt;"&amp;44))</f>
        <v>-2</v>
      </c>
      <c r="CM17">
        <f>(RANK(_calc_라운드기준!AT17,_calc_라운드기준!$B17:$AT17,0)+COUNTIFS(_calc_라운드기준!$B17:$AT17,_calc_라운드기준!AT17,$B$1:$AT$1,"&lt;"&amp;45))-(RANK(AT17,$B17:$AT17,0)+COUNTIFS($B17:$AT17,AT17,$B$1:$AT$1,"&lt;"&amp;45))</f>
        <v>24</v>
      </c>
      <c r="CN17">
        <f t="shared" si="0"/>
        <v>44</v>
      </c>
      <c r="CO17">
        <f t="shared" si="1"/>
        <v>23</v>
      </c>
      <c r="CP17">
        <f t="shared" si="2"/>
        <v>21</v>
      </c>
      <c r="CQ17">
        <f t="shared" si="3"/>
        <v>42</v>
      </c>
      <c r="CR17">
        <f t="shared" si="4"/>
        <v>30</v>
      </c>
      <c r="CS17">
        <f t="shared" si="5"/>
        <v>19</v>
      </c>
      <c r="CT17">
        <f t="shared" si="6"/>
        <v>7</v>
      </c>
      <c r="CU17">
        <f t="shared" si="7"/>
        <v>43</v>
      </c>
      <c r="CV17">
        <f t="shared" si="8"/>
        <v>39</v>
      </c>
      <c r="CW17">
        <f t="shared" si="9"/>
        <v>24</v>
      </c>
      <c r="CX17">
        <f t="shared" si="10"/>
        <v>9</v>
      </c>
      <c r="CY17">
        <f t="shared" si="11"/>
        <v>1</v>
      </c>
      <c r="CZ17">
        <f t="shared" si="12"/>
        <v>15</v>
      </c>
      <c r="DA17">
        <f t="shared" si="13"/>
        <v>10</v>
      </c>
      <c r="DB17">
        <f t="shared" si="14"/>
        <v>35</v>
      </c>
      <c r="DC17">
        <f t="shared" si="15"/>
        <v>22</v>
      </c>
      <c r="DD17">
        <f t="shared" si="16"/>
        <v>31</v>
      </c>
      <c r="DE17">
        <f t="shared" si="17"/>
        <v>5</v>
      </c>
      <c r="DF17">
        <f t="shared" si="18"/>
        <v>17</v>
      </c>
      <c r="DG17">
        <f t="shared" si="19"/>
        <v>33</v>
      </c>
      <c r="DH17">
        <f t="shared" si="20"/>
        <v>2</v>
      </c>
      <c r="DI17">
        <f t="shared" si="21"/>
        <v>18</v>
      </c>
      <c r="DJ17">
        <f t="shared" si="22"/>
        <v>45</v>
      </c>
      <c r="DK17">
        <f t="shared" si="23"/>
        <v>26</v>
      </c>
      <c r="DL17">
        <f t="shared" si="24"/>
        <v>41</v>
      </c>
      <c r="DM17">
        <f t="shared" si="25"/>
        <v>28</v>
      </c>
      <c r="DN17">
        <f t="shared" si="26"/>
        <v>38</v>
      </c>
      <c r="DO17">
        <f t="shared" si="27"/>
        <v>29</v>
      </c>
      <c r="DP17">
        <f t="shared" si="28"/>
        <v>34</v>
      </c>
      <c r="DQ17">
        <f t="shared" si="29"/>
        <v>16</v>
      </c>
      <c r="DR17">
        <f t="shared" si="30"/>
        <v>36</v>
      </c>
      <c r="DS17">
        <f t="shared" si="31"/>
        <v>27</v>
      </c>
      <c r="DT17">
        <f t="shared" si="32"/>
        <v>12</v>
      </c>
      <c r="DU17">
        <f t="shared" si="33"/>
        <v>3</v>
      </c>
      <c r="DV17">
        <f t="shared" si="34"/>
        <v>11</v>
      </c>
      <c r="DW17">
        <f t="shared" si="35"/>
        <v>20</v>
      </c>
      <c r="DX17">
        <f t="shared" si="36"/>
        <v>32</v>
      </c>
      <c r="DY17">
        <f t="shared" si="37"/>
        <v>6</v>
      </c>
      <c r="DZ17">
        <f t="shared" si="38"/>
        <v>13</v>
      </c>
      <c r="EA17">
        <f t="shared" si="39"/>
        <v>37</v>
      </c>
      <c r="EB17">
        <f t="shared" si="40"/>
        <v>40</v>
      </c>
      <c r="EC17">
        <f t="shared" si="41"/>
        <v>8</v>
      </c>
      <c r="ED17">
        <f t="shared" si="42"/>
        <v>14</v>
      </c>
      <c r="EE17">
        <f t="shared" si="43"/>
        <v>25</v>
      </c>
      <c r="EF17">
        <f t="shared" si="44"/>
        <v>4</v>
      </c>
    </row>
    <row r="18" spans="1:136" ht="16.5" customHeight="1">
      <c r="A18">
        <f>_calc_라운드기준!A18</f>
        <v>1228</v>
      </c>
      <c r="B18">
        <f>INDEX(_calc_누적빈도!B:B,$A18)-INDEX(_calc_누적빈도!B:B,$A18-기준500회_후보!$B$1)</f>
        <v>60</v>
      </c>
      <c r="C18">
        <f>INDEX(_calc_누적빈도!C:C,$A18)-INDEX(_calc_누적빈도!C:C,$A18-기준500회_후보!$B$1)</f>
        <v>59</v>
      </c>
      <c r="D18">
        <f>INDEX(_calc_누적빈도!D:D,$A18)-INDEX(_calc_누적빈도!D:D,$A18-기준500회_후보!$B$1)</f>
        <v>76</v>
      </c>
      <c r="E18">
        <f>INDEX(_calc_누적빈도!E:E,$A18)-INDEX(_calc_누적빈도!E:E,$A18-기준500회_후보!$B$1)</f>
        <v>57</v>
      </c>
      <c r="F18">
        <f>INDEX(_calc_누적빈도!F:F,$A18)-INDEX(_calc_누적빈도!F:F,$A18-기준500회_후보!$B$1)</f>
        <v>51</v>
      </c>
      <c r="G18">
        <f>INDEX(_calc_누적빈도!G:G,$A18)-INDEX(_calc_누적빈도!G:G,$A18-기준500회_후보!$B$1)</f>
        <v>75</v>
      </c>
      <c r="H18">
        <f>INDEX(_calc_누적빈도!H:H,$A18)-INDEX(_calc_누적빈도!H:H,$A18-기준500회_후보!$B$1)</f>
        <v>68</v>
      </c>
      <c r="I18">
        <f>INDEX(_calc_누적빈도!I:I,$A18)-INDEX(_calc_누적빈도!I:I,$A18-기준500회_후보!$B$1)</f>
        <v>53</v>
      </c>
      <c r="J18">
        <f>INDEX(_calc_누적빈도!J:J,$A18)-INDEX(_calc_누적빈도!J:J,$A18-기준500회_후보!$B$1)</f>
        <v>63</v>
      </c>
      <c r="K18">
        <f>INDEX(_calc_누적빈도!K:K,$A18)-INDEX(_calc_누적빈도!K:K,$A18-기준500회_후보!$B$1)</f>
        <v>64</v>
      </c>
      <c r="L18">
        <f>INDEX(_calc_누적빈도!L:L,$A18)-INDEX(_calc_누적빈도!L:L,$A18-기준500회_후보!$B$1)</f>
        <v>65</v>
      </c>
      <c r="M18">
        <f>INDEX(_calc_누적빈도!M:M,$A18)-INDEX(_calc_누적빈도!M:M,$A18-기준500회_후보!$B$1)</f>
        <v>83</v>
      </c>
      <c r="N18">
        <f>INDEX(_calc_누적빈도!N:N,$A18)-INDEX(_calc_누적빈도!N:N,$A18-기준500회_후보!$B$1)</f>
        <v>76</v>
      </c>
      <c r="O18">
        <f>INDEX(_calc_누적빈도!O:O,$A18)-INDEX(_calc_누적빈도!O:O,$A18-기준500회_후보!$B$1)</f>
        <v>67</v>
      </c>
      <c r="P18">
        <f>INDEX(_calc_누적빈도!P:P,$A18)-INDEX(_calc_누적빈도!P:P,$A18-기준500회_후보!$B$1)</f>
        <v>69</v>
      </c>
      <c r="Q18">
        <f>INDEX(_calc_누적빈도!Q:Q,$A18)-INDEX(_calc_누적빈도!Q:Q,$A18-기준500회_후보!$B$1)</f>
        <v>79</v>
      </c>
      <c r="R18">
        <f>INDEX(_calc_누적빈도!R:R,$A18)-INDEX(_calc_누적빈도!R:R,$A18-기준500회_후보!$B$1)</f>
        <v>67</v>
      </c>
      <c r="S18">
        <f>INDEX(_calc_누적빈도!S:S,$A18)-INDEX(_calc_누적빈도!S:S,$A18-기준500회_후보!$B$1)</f>
        <v>76</v>
      </c>
      <c r="T18">
        <f>INDEX(_calc_누적빈도!T:T,$A18)-INDEX(_calc_누적빈도!T:T,$A18-기준500회_후보!$B$1)</f>
        <v>70</v>
      </c>
      <c r="U18">
        <f>INDEX(_calc_누적빈도!U:U,$A18)-INDEX(_calc_누적빈도!U:U,$A18-기준500회_후보!$B$1)</f>
        <v>53</v>
      </c>
      <c r="V18">
        <f>INDEX(_calc_누적빈도!V:V,$A18)-INDEX(_calc_누적빈도!V:V,$A18-기준500회_후보!$B$1)</f>
        <v>77</v>
      </c>
      <c r="W18">
        <f>INDEX(_calc_누적빈도!W:W,$A18)-INDEX(_calc_누적빈도!W:W,$A18-기준500회_후보!$B$1)</f>
        <v>62</v>
      </c>
      <c r="X18">
        <f>INDEX(_calc_누적빈도!X:X,$A18)-INDEX(_calc_누적빈도!X:X,$A18-기준500회_후보!$B$1)</f>
        <v>57</v>
      </c>
      <c r="Y18">
        <f>INDEX(_calc_누적빈도!Y:Y,$A18)-INDEX(_calc_누적빈도!Y:Y,$A18-기준500회_후보!$B$1)</f>
        <v>69</v>
      </c>
      <c r="Z18">
        <f>INDEX(_calc_누적빈도!Z:Z,$A18)-INDEX(_calc_누적빈도!Z:Z,$A18-기준500회_후보!$B$1)</f>
        <v>53</v>
      </c>
      <c r="AA18">
        <f>INDEX(_calc_누적빈도!AA:AA,$A18)-INDEX(_calc_누적빈도!AA:AA,$A18-기준500회_후보!$B$1)</f>
        <v>66</v>
      </c>
      <c r="AB18">
        <f>INDEX(_calc_누적빈도!AB:AB,$A18)-INDEX(_calc_누적빈도!AB:AB,$A18-기준500회_후보!$B$1)</f>
        <v>70</v>
      </c>
      <c r="AC18">
        <f>INDEX(_calc_누적빈도!AC:AC,$A18)-INDEX(_calc_누적빈도!AC:AC,$A18-기준500회_후보!$B$1)</f>
        <v>71</v>
      </c>
      <c r="AD18">
        <f>INDEX(_calc_누적빈도!AD:AD,$A18)-INDEX(_calc_누적빈도!AD:AD,$A18-기준500회_후보!$B$1)</f>
        <v>62</v>
      </c>
      <c r="AE18">
        <f>INDEX(_calc_누적빈도!AE:AE,$A18)-INDEX(_calc_누적빈도!AE:AE,$A18-기준500회_후보!$B$1)</f>
        <v>71</v>
      </c>
      <c r="AF18">
        <f>INDEX(_calc_누적빈도!AF:AF,$A18)-INDEX(_calc_누적빈도!AF:AF,$A18-기준500회_후보!$B$1)</f>
        <v>68</v>
      </c>
      <c r="AG18">
        <f>INDEX(_calc_누적빈도!AG:AG,$A18)-INDEX(_calc_누적빈도!AG:AG,$A18-기준500회_후보!$B$1)</f>
        <v>59</v>
      </c>
      <c r="AH18">
        <f>INDEX(_calc_누적빈도!AH:AH,$A18)-INDEX(_calc_누적빈도!AH:AH,$A18-기준500회_후보!$B$1)</f>
        <v>73</v>
      </c>
      <c r="AI18">
        <f>INDEX(_calc_누적빈도!AI:AI,$A18)-INDEX(_calc_누적빈도!AI:AI,$A18-기준500회_후보!$B$1)</f>
        <v>71</v>
      </c>
      <c r="AJ18">
        <f>INDEX(_calc_누적빈도!AJ:AJ,$A18)-INDEX(_calc_누적빈도!AJ:AJ,$A18-기준500회_후보!$B$1)</f>
        <v>69</v>
      </c>
      <c r="AK18">
        <f>INDEX(_calc_누적빈도!AK:AK,$A18)-INDEX(_calc_누적빈도!AK:AK,$A18-기준500회_후보!$B$1)</f>
        <v>68</v>
      </c>
      <c r="AL18">
        <f>INDEX(_calc_누적빈도!AL:AL,$A18)-INDEX(_calc_누적빈도!AL:AL,$A18-기준500회_후보!$B$1)</f>
        <v>64</v>
      </c>
      <c r="AM18">
        <f>INDEX(_calc_누적빈도!AM:AM,$A18)-INDEX(_calc_누적빈도!AM:AM,$A18-기준500회_후보!$B$1)</f>
        <v>78</v>
      </c>
      <c r="AN18">
        <f>INDEX(_calc_누적빈도!AN:AN,$A18)-INDEX(_calc_누적빈도!AN:AN,$A18-기준500회_후보!$B$1)</f>
        <v>68</v>
      </c>
      <c r="AO18">
        <f>INDEX(_calc_누적빈도!AO:AO,$A18)-INDEX(_calc_누적빈도!AO:AO,$A18-기준500회_후보!$B$1)</f>
        <v>58</v>
      </c>
      <c r="AP18">
        <f>INDEX(_calc_누적빈도!AP:AP,$A18)-INDEX(_calc_누적빈도!AP:AP,$A18-기준500회_후보!$B$1)</f>
        <v>64</v>
      </c>
      <c r="AQ18">
        <f>INDEX(_calc_누적빈도!AQ:AQ,$A18)-INDEX(_calc_누적빈도!AQ:AQ,$A18-기준500회_후보!$B$1)</f>
        <v>68</v>
      </c>
      <c r="AR18">
        <f>INDEX(_calc_누적빈도!AR:AR,$A18)-INDEX(_calc_누적빈도!AR:AR,$A18-기준500회_후보!$B$1)</f>
        <v>62</v>
      </c>
      <c r="AS18">
        <f>INDEX(_calc_누적빈도!AS:AS,$A18)-INDEX(_calc_누적빈도!AS:AS,$A18-기준500회_후보!$B$1)</f>
        <v>63</v>
      </c>
      <c r="AT18">
        <f>INDEX(_calc_누적빈도!AT:AT,$A18)-INDEX(_calc_누적빈도!AT:AT,$A18-기준500회_후보!$B$1)</f>
        <v>78</v>
      </c>
      <c r="AU18">
        <f>(RANK(_calc_라운드기준!B18,_calc_라운드기준!$B18:$AT18,0)+COUNTIFS(_calc_라운드기준!$B18:$AT18,_calc_라운드기준!B18,$B$1:$AT$1,"&lt;"&amp;1))-(RANK(B18,$B18:$AT18,0)+COUNTIFS($B18:$AT18,B18,$B$1:$AT$1,"&lt;"&amp;1))</f>
        <v>-32</v>
      </c>
      <c r="AV18">
        <f>(RANK(_calc_라운드기준!C18,_calc_라운드기준!$B18:$AT18,0)+COUNTIFS(_calc_라운드기준!$B18:$AT18,_calc_라운드기준!C18,$B$1:$AT$1,"&lt;"&amp;2))-(RANK(C18,$B18:$AT18,0)+COUNTIFS($B18:$AT18,C18,$B$1:$AT$1,"&lt;"&amp;2))</f>
        <v>-2</v>
      </c>
      <c r="AW18">
        <f>(RANK(_calc_라운드기준!D18,_calc_라운드기준!$B18:$AT18,0)+COUNTIFS(_calc_라운드기준!$B18:$AT18,_calc_라운드기준!D18,$B$1:$AT$1,"&lt;"&amp;3))-(RANK(D18,$B18:$AT18,0)+COUNTIFS($B18:$AT18,D18,$B$1:$AT$1,"&lt;"&amp;3))</f>
        <v>1</v>
      </c>
      <c r="AX18">
        <f>(RANK(_calc_라운드기준!E18,_calc_라운드기준!$B18:$AT18,0)+COUNTIFS(_calc_라운드기준!$B18:$AT18,_calc_라운드기준!E18,$B$1:$AT$1,"&lt;"&amp;4))-(RANK(E18,$B18:$AT18,0)+COUNTIFS($B18:$AT18,E18,$B$1:$AT$1,"&lt;"&amp;4))</f>
        <v>-29</v>
      </c>
      <c r="AY18">
        <f>(RANK(_calc_라운드기준!F18,_calc_라운드기준!$B18:$AT18,0)+COUNTIFS(_calc_라운드기준!$B18:$AT18,_calc_라운드기준!F18,$B$1:$AT$1,"&lt;"&amp;5))-(RANK(F18,$B18:$AT18,0)+COUNTIFS($B18:$AT18,F18,$B$1:$AT$1,"&lt;"&amp;5))</f>
        <v>-18</v>
      </c>
      <c r="AZ18">
        <f>(RANK(_calc_라운드기준!G18,_calc_라운드기준!$B18:$AT18,0)+COUNTIFS(_calc_라운드기준!$B18:$AT18,_calc_라운드기준!G18,$B$1:$AT$1,"&lt;"&amp;6))-(RANK(G18,$B18:$AT18,0)+COUNTIFS($B18:$AT18,G18,$B$1:$AT$1,"&lt;"&amp;6))</f>
        <v>-1</v>
      </c>
      <c r="BA18">
        <f>(RANK(_calc_라운드기준!H18,_calc_라운드기준!$B18:$AT18,0)+COUNTIFS(_calc_라운드기준!$B18:$AT18,_calc_라운드기준!H18,$B$1:$AT$1,"&lt;"&amp;7))-(RANK(H18,$B18:$AT18,0)+COUNTIFS($B18:$AT18,H18,$B$1:$AT$1,"&lt;"&amp;7))</f>
        <v>20</v>
      </c>
      <c r="BB18">
        <f>(RANK(_calc_라운드기준!I18,_calc_라운드기준!$B18:$AT18,0)+COUNTIFS(_calc_라운드기준!$B18:$AT18,_calc_라운드기준!I18,$B$1:$AT$1,"&lt;"&amp;8))-(RANK(I18,$B18:$AT18,0)+COUNTIFS($B18:$AT18,I18,$B$1:$AT$1,"&lt;"&amp;8))</f>
        <v>-30</v>
      </c>
      <c r="BC18">
        <f>(RANK(_calc_라운드기준!J18,_calc_라운드기준!$B18:$AT18,0)+COUNTIFS(_calc_라운드기준!$B18:$AT18,_calc_라운드기준!J18,$B$1:$AT$1,"&lt;"&amp;9))-(RANK(J18,$B18:$AT18,0)+COUNTIFS($B18:$AT18,J18,$B$1:$AT$1,"&lt;"&amp;9))</f>
        <v>-18</v>
      </c>
      <c r="BD18">
        <f>(RANK(_calc_라운드기준!K18,_calc_라운드기준!$B18:$AT18,0)+COUNTIFS(_calc_라운드기준!$B18:$AT18,_calc_라운드기준!K18,$B$1:$AT$1,"&lt;"&amp;10))-(RANK(K18,$B18:$AT18,0)+COUNTIFS($B18:$AT18,K18,$B$1:$AT$1,"&lt;"&amp;10))</f>
        <v>0</v>
      </c>
      <c r="BE18">
        <f>(RANK(_calc_라운드기준!L18,_calc_라운드기준!$B18:$AT18,0)+COUNTIFS(_calc_라운드기준!$B18:$AT18,_calc_라운드기준!L18,$B$1:$AT$1,"&lt;"&amp;11))-(RANK(L18,$B18:$AT18,0)+COUNTIFS($B18:$AT18,L18,$B$1:$AT$1,"&lt;"&amp;11))</f>
        <v>13</v>
      </c>
      <c r="BF18">
        <f>(RANK(_calc_라운드기준!M18,_calc_라운드기준!$B18:$AT18,0)+COUNTIFS(_calc_라운드기준!$B18:$AT18,_calc_라운드기준!M18,$B$1:$AT$1,"&lt;"&amp;12))-(RANK(M18,$B18:$AT18,0)+COUNTIFS($B18:$AT18,M18,$B$1:$AT$1,"&lt;"&amp;12))</f>
        <v>35</v>
      </c>
      <c r="BG18">
        <f>(RANK(_calc_라운드기준!N18,_calc_라운드기준!$B18:$AT18,0)+COUNTIFS(_calc_라운드기준!$B18:$AT18,_calc_라운드기준!N18,$B$1:$AT$1,"&lt;"&amp;13))-(RANK(N18,$B18:$AT18,0)+COUNTIFS($B18:$AT18,N18,$B$1:$AT$1,"&lt;"&amp;13))</f>
        <v>7</v>
      </c>
      <c r="BH18">
        <f>(RANK(_calc_라운드기준!O18,_calc_라운드기준!$B18:$AT18,0)+COUNTIFS(_calc_라운드기준!$B18:$AT18,_calc_라운드기준!O18,$B$1:$AT$1,"&lt;"&amp;14))-(RANK(O18,$B18:$AT18,0)+COUNTIFS($B18:$AT18,O18,$B$1:$AT$1,"&lt;"&amp;14))</f>
        <v>17</v>
      </c>
      <c r="BI18">
        <f>(RANK(_calc_라운드기준!P18,_calc_라운드기준!$B18:$AT18,0)+COUNTIFS(_calc_라운드기준!$B18:$AT18,_calc_라운드기준!P18,$B$1:$AT$1,"&lt;"&amp;15))-(RANK(P18,$B18:$AT18,0)+COUNTIFS($B18:$AT18,P18,$B$1:$AT$1,"&lt;"&amp;15))</f>
        <v>-11</v>
      </c>
      <c r="BJ18">
        <f>(RANK(_calc_라운드기준!Q18,_calc_라운드기준!$B18:$AT18,0)+COUNTIFS(_calc_라운드기준!$B18:$AT18,_calc_라운드기준!Q18,$B$1:$AT$1,"&lt;"&amp;16))-(RANK(Q18,$B18:$AT18,0)+COUNTIFS($B18:$AT18,Q18,$B$1:$AT$1,"&lt;"&amp;16))</f>
        <v>0</v>
      </c>
      <c r="BK18">
        <f>(RANK(_calc_라운드기준!R18,_calc_라운드기준!$B18:$AT18,0)+COUNTIFS(_calc_라운드기준!$B18:$AT18,_calc_라운드기준!R18,$B$1:$AT$1,"&lt;"&amp;17))-(RANK(R18,$B18:$AT18,0)+COUNTIFS($B18:$AT18,R18,$B$1:$AT$1,"&lt;"&amp;17))</f>
        <v>-10</v>
      </c>
      <c r="BL18">
        <f>(RANK(_calc_라운드기준!S18,_calc_라운드기준!$B18:$AT18,0)+COUNTIFS(_calc_라운드기준!$B18:$AT18,_calc_라운드기준!S18,$B$1:$AT$1,"&lt;"&amp;18))-(RANK(S18,$B18:$AT18,0)+COUNTIFS($B18:$AT18,S18,$B$1:$AT$1,"&lt;"&amp;18))</f>
        <v>21</v>
      </c>
      <c r="BM18">
        <f>(RANK(_calc_라운드기준!T18,_calc_라운드기준!$B18:$AT18,0)+COUNTIFS(_calc_라운드기준!$B18:$AT18,_calc_라운드기준!T18,$B$1:$AT$1,"&lt;"&amp;19))-(RANK(T18,$B18:$AT18,0)+COUNTIFS($B18:$AT18,T18,$B$1:$AT$1,"&lt;"&amp;19))</f>
        <v>2</v>
      </c>
      <c r="BN18">
        <f>(RANK(_calc_라운드기준!U18,_calc_라운드기준!$B18:$AT18,0)+COUNTIFS(_calc_라운드기준!$B18:$AT18,_calc_라운드기준!U18,$B$1:$AT$1,"&lt;"&amp;20))-(RANK(U18,$B18:$AT18,0)+COUNTIFS($B18:$AT18,U18,$B$1:$AT$1,"&lt;"&amp;20))</f>
        <v>-13</v>
      </c>
      <c r="BO18">
        <f>(RANK(_calc_라운드기준!V18,_calc_라운드기준!$B18:$AT18,0)+COUNTIFS(_calc_라운드기준!$B18:$AT18,_calc_라운드기준!V18,$B$1:$AT$1,"&lt;"&amp;21))-(RANK(V18,$B18:$AT18,0)+COUNTIFS($B18:$AT18,V18,$B$1:$AT$1,"&lt;"&amp;21))</f>
        <v>37</v>
      </c>
      <c r="BP18">
        <f>(RANK(_calc_라운드기준!W18,_calc_라운드기준!$B18:$AT18,0)+COUNTIFS(_calc_라운드기준!$B18:$AT18,_calc_라운드기준!W18,$B$1:$AT$1,"&lt;"&amp;22))-(RANK(W18,$B18:$AT18,0)+COUNTIFS($B18:$AT18,W18,$B$1:$AT$1,"&lt;"&amp;22))</f>
        <v>4</v>
      </c>
      <c r="BQ18">
        <f>(RANK(_calc_라운드기준!X18,_calc_라운드기준!$B18:$AT18,0)+COUNTIFS(_calc_라운드기준!$B18:$AT18,_calc_라운드기준!X18,$B$1:$AT$1,"&lt;"&amp;23))-(RANK(X18,$B18:$AT18,0)+COUNTIFS($B18:$AT18,X18,$B$1:$AT$1,"&lt;"&amp;23))</f>
        <v>-32</v>
      </c>
      <c r="BR18">
        <f>(RANK(_calc_라운드기준!Y18,_calc_라운드기준!$B18:$AT18,0)+COUNTIFS(_calc_라운드기준!$B18:$AT18,_calc_라운드기준!Y18,$B$1:$AT$1,"&lt;"&amp;24))-(RANK(Y18,$B18:$AT18,0)+COUNTIFS($B18:$AT18,Y18,$B$1:$AT$1,"&lt;"&amp;24))</f>
        <v>0</v>
      </c>
      <c r="BS18">
        <f>(RANK(_calc_라운드기준!Z18,_calc_라운드기준!$B18:$AT18,0)+COUNTIFS(_calc_라운드기준!$B18:$AT18,_calc_라운드기준!Z18,$B$1:$AT$1,"&lt;"&amp;25))-(RANK(Z18,$B18:$AT18,0)+COUNTIFS($B18:$AT18,Z18,$B$1:$AT$1,"&lt;"&amp;25))</f>
        <v>-26</v>
      </c>
      <c r="BT18">
        <f>(RANK(_calc_라운드기준!AA18,_calc_라운드기준!$B18:$AT18,0)+COUNTIFS(_calc_라운드기준!$B18:$AT18,_calc_라운드기준!AA18,$B$1:$AT$1,"&lt;"&amp;26))-(RANK(AA18,$B18:$AT18,0)+COUNTIFS($B18:$AT18,AA18,$B$1:$AT$1,"&lt;"&amp;26))</f>
        <v>-7</v>
      </c>
      <c r="BU18">
        <f>(RANK(_calc_라운드기준!AB18,_calc_라운드기준!$B18:$AT18,0)+COUNTIFS(_calc_라운드기준!$B18:$AT18,_calc_라운드기준!AB18,$B$1:$AT$1,"&lt;"&amp;27))-(RANK(AB18,$B18:$AT18,0)+COUNTIFS($B18:$AT18,AB18,$B$1:$AT$1,"&lt;"&amp;27))</f>
        <v>-14</v>
      </c>
      <c r="BV18">
        <f>(RANK(_calc_라운드기준!AC18,_calc_라운드기준!$B18:$AT18,0)+COUNTIFS(_calc_라운드기준!$B18:$AT18,_calc_라운드기준!AC18,$B$1:$AT$1,"&lt;"&amp;28))-(RANK(AC18,$B18:$AT18,0)+COUNTIFS($B18:$AT18,AC18,$B$1:$AT$1,"&lt;"&amp;28))</f>
        <v>-8</v>
      </c>
      <c r="BW18">
        <f>(RANK(_calc_라운드기준!AD18,_calc_라운드기준!$B18:$AT18,0)+COUNTIFS(_calc_라운드기준!$B18:$AT18,_calc_라운드기준!AD18,$B$1:$AT$1,"&lt;"&amp;29))-(RANK(AD18,$B18:$AT18,0)+COUNTIFS($B18:$AT18,AD18,$B$1:$AT$1,"&lt;"&amp;29))</f>
        <v>-3</v>
      </c>
      <c r="BX18">
        <f>(RANK(_calc_라운드기준!AE18,_calc_라운드기준!$B18:$AT18,0)+COUNTIFS(_calc_라운드기준!$B18:$AT18,_calc_라운드기준!AE18,$B$1:$AT$1,"&lt;"&amp;30))-(RANK(AE18,$B18:$AT18,0)+COUNTIFS($B18:$AT18,AE18,$B$1:$AT$1,"&lt;"&amp;30))</f>
        <v>20</v>
      </c>
      <c r="BY18">
        <f>(RANK(_calc_라운드기준!AF18,_calc_라운드기준!$B18:$AT18,0)+COUNTIFS(_calc_라운드기준!$B18:$AT18,_calc_라운드기준!AF18,$B$1:$AT$1,"&lt;"&amp;31))-(RANK(AF18,$B18:$AT18,0)+COUNTIFS($B18:$AT18,AF18,$B$1:$AT$1,"&lt;"&amp;31))</f>
        <v>-10</v>
      </c>
      <c r="BZ18">
        <f>(RANK(_calc_라운드기준!AG18,_calc_라운드기준!$B18:$AT18,0)+COUNTIFS(_calc_라운드기준!$B18:$AT18,_calc_라운드기준!AG18,$B$1:$AT$1,"&lt;"&amp;32))-(RANK(AG18,$B18:$AT18,0)+COUNTIFS($B18:$AT18,AG18,$B$1:$AT$1,"&lt;"&amp;32))</f>
        <v>-5</v>
      </c>
      <c r="CA18">
        <f>(RANK(_calc_라운드기준!AH18,_calc_라운드기준!$B18:$AT18,0)+COUNTIFS(_calc_라운드기준!$B18:$AT18,_calc_라운드기준!AH18,$B$1:$AT$1,"&lt;"&amp;33))-(RANK(AH18,$B18:$AT18,0)+COUNTIFS($B18:$AT18,AH18,$B$1:$AT$1,"&lt;"&amp;33))</f>
        <v>10</v>
      </c>
      <c r="CB18">
        <f>(RANK(_calc_라운드기준!AI18,_calc_라운드기준!$B18:$AT18,0)+COUNTIFS(_calc_라운드기준!$B18:$AT18,_calc_라운드기준!AI18,$B$1:$AT$1,"&lt;"&amp;34))-(RANK(AI18,$B18:$AT18,0)+COUNTIFS($B18:$AT18,AI18,$B$1:$AT$1,"&lt;"&amp;34))</f>
        <v>31</v>
      </c>
      <c r="CC18">
        <f>(RANK(_calc_라운드기준!AJ18,_calc_라운드기준!$B18:$AT18,0)+COUNTIFS(_calc_라운드기준!$B18:$AT18,_calc_라운드기준!AJ18,$B$1:$AT$1,"&lt;"&amp;35))-(RANK(AJ18,$B18:$AT18,0)+COUNTIFS($B18:$AT18,AJ18,$B$1:$AT$1,"&lt;"&amp;35))</f>
        <v>20</v>
      </c>
      <c r="CD18">
        <f>(RANK(_calc_라운드기준!AK18,_calc_라운드기준!$B18:$AT18,0)+COUNTIFS(_calc_라운드기준!$B18:$AT18,_calc_라운드기준!AK18,$B$1:$AT$1,"&lt;"&amp;36))-(RANK(AK18,$B18:$AT18,0)+COUNTIFS($B18:$AT18,AK18,$B$1:$AT$1,"&lt;"&amp;36))</f>
        <v>0</v>
      </c>
      <c r="CE18">
        <f>(RANK(_calc_라운드기준!AL18,_calc_라운드기준!$B18:$AT18,0)+COUNTIFS(_calc_라운드기준!$B18:$AT18,_calc_라운드기준!AL18,$B$1:$AT$1,"&lt;"&amp;37))-(RANK(AL18,$B18:$AT18,0)+COUNTIFS($B18:$AT18,AL18,$B$1:$AT$1,"&lt;"&amp;37))</f>
        <v>-7</v>
      </c>
      <c r="CF18">
        <f>(RANK(_calc_라운드기준!AM18,_calc_라운드기준!$B18:$AT18,0)+COUNTIFS(_calc_라운드기준!$B18:$AT18,_calc_라운드기준!AM18,$B$1:$AT$1,"&lt;"&amp;38))-(RANK(AM18,$B18:$AT18,0)+COUNTIFS($B18:$AT18,AM18,$B$1:$AT$1,"&lt;"&amp;38))</f>
        <v>20</v>
      </c>
      <c r="CG18">
        <f>(RANK(_calc_라운드기준!AN18,_calc_라운드기준!$B18:$AT18,0)+COUNTIFS(_calc_라운드기준!$B18:$AT18,_calc_라운드기준!AN18,$B$1:$AT$1,"&lt;"&amp;39))-(RANK(AN18,$B18:$AT18,0)+COUNTIFS($B18:$AT18,AN18,$B$1:$AT$1,"&lt;"&amp;39))</f>
        <v>12</v>
      </c>
      <c r="CH18">
        <f>(RANK(_calc_라운드기준!AO18,_calc_라운드기준!$B18:$AT18,0)+COUNTIFS(_calc_라운드기준!$B18:$AT18,_calc_라운드기준!AO18,$B$1:$AT$1,"&lt;"&amp;40))-(RANK(AO18,$B18:$AT18,0)+COUNTIFS($B18:$AT18,AO18,$B$1:$AT$1,"&lt;"&amp;40))</f>
        <v>-15</v>
      </c>
      <c r="CI18">
        <f>(RANK(_calc_라운드기준!AP18,_calc_라운드기준!$B18:$AT18,0)+COUNTIFS(_calc_라운드기준!$B18:$AT18,_calc_라운드기준!AP18,$B$1:$AT$1,"&lt;"&amp;41))-(RANK(AP18,$B18:$AT18,0)+COUNTIFS($B18:$AT18,AP18,$B$1:$AT$1,"&lt;"&amp;41))</f>
        <v>-24</v>
      </c>
      <c r="CJ18">
        <f>(RANK(_calc_라운드기준!AQ18,_calc_라운드기준!$B18:$AT18,0)+COUNTIFS(_calc_라운드기준!$B18:$AT18,_calc_라운드기준!AQ18,$B$1:$AT$1,"&lt;"&amp;42))-(RANK(AQ18,$B18:$AT18,0)+COUNTIFS($B18:$AT18,AQ18,$B$1:$AT$1,"&lt;"&amp;42))</f>
        <v>20</v>
      </c>
      <c r="CK18">
        <f>(RANK(_calc_라운드기준!AR18,_calc_라운드기준!$B18:$AT18,0)+COUNTIFS(_calc_라운드기준!$B18:$AT18,_calc_라운드기준!AR18,$B$1:$AT$1,"&lt;"&amp;43))-(RANK(AR18,$B18:$AT18,0)+COUNTIFS($B18:$AT18,AR18,$B$1:$AT$1,"&lt;"&amp;43))</f>
        <v>10</v>
      </c>
      <c r="CL18">
        <f>(RANK(_calc_라운드기준!AS18,_calc_라운드기준!$B18:$AT18,0)+COUNTIFS(_calc_라운드기준!$B18:$AT18,_calc_라운드기준!AS18,$B$1:$AT$1,"&lt;"&amp;44))-(RANK(AS18,$B18:$AT18,0)+COUNTIFS($B18:$AT18,AS18,$B$1:$AT$1,"&lt;"&amp;44))</f>
        <v>-7</v>
      </c>
      <c r="CM18">
        <f>(RANK(_calc_라운드기준!AT18,_calc_라운드기준!$B18:$AT18,0)+COUNTIFS(_calc_라운드기준!$B18:$AT18,_calc_라운드기준!AT18,$B$1:$AT$1,"&lt;"&amp;45))-(RANK(AT18,$B18:$AT18,0)+COUNTIFS($B18:$AT18,AT18,$B$1:$AT$1,"&lt;"&amp;45))</f>
        <v>22</v>
      </c>
      <c r="CN18">
        <f t="shared" si="0"/>
        <v>44</v>
      </c>
      <c r="CO18">
        <f t="shared" si="1"/>
        <v>25</v>
      </c>
      <c r="CP18">
        <f t="shared" si="2"/>
        <v>19</v>
      </c>
      <c r="CQ18">
        <f t="shared" si="3"/>
        <v>42</v>
      </c>
      <c r="CR18">
        <f t="shared" si="4"/>
        <v>38</v>
      </c>
      <c r="CS18">
        <f t="shared" si="5"/>
        <v>24</v>
      </c>
      <c r="CT18">
        <f t="shared" si="6"/>
        <v>6</v>
      </c>
      <c r="CU18">
        <f t="shared" si="7"/>
        <v>43</v>
      </c>
      <c r="CV18">
        <f t="shared" si="8"/>
        <v>39</v>
      </c>
      <c r="CW18">
        <f t="shared" si="9"/>
        <v>20</v>
      </c>
      <c r="CX18">
        <f t="shared" si="10"/>
        <v>12</v>
      </c>
      <c r="CY18">
        <f t="shared" si="11"/>
        <v>2</v>
      </c>
      <c r="CZ18">
        <f t="shared" si="12"/>
        <v>16</v>
      </c>
      <c r="DA18">
        <f t="shared" si="13"/>
        <v>11</v>
      </c>
      <c r="DB18">
        <f t="shared" si="14"/>
        <v>34</v>
      </c>
      <c r="DC18">
        <f t="shared" si="15"/>
        <v>21</v>
      </c>
      <c r="DD18">
        <f t="shared" si="16"/>
        <v>32</v>
      </c>
      <c r="DE18">
        <f t="shared" si="17"/>
        <v>5</v>
      </c>
      <c r="DF18">
        <f t="shared" si="18"/>
        <v>18</v>
      </c>
      <c r="DG18">
        <f t="shared" si="19"/>
        <v>35</v>
      </c>
      <c r="DH18">
        <f t="shared" si="20"/>
        <v>1</v>
      </c>
      <c r="DI18">
        <f t="shared" si="21"/>
        <v>17</v>
      </c>
      <c r="DJ18">
        <f t="shared" si="22"/>
        <v>45</v>
      </c>
      <c r="DK18">
        <f t="shared" si="23"/>
        <v>22</v>
      </c>
      <c r="DL18">
        <f t="shared" si="24"/>
        <v>41</v>
      </c>
      <c r="DM18">
        <f t="shared" si="25"/>
        <v>28</v>
      </c>
      <c r="DN18">
        <f t="shared" si="26"/>
        <v>36</v>
      </c>
      <c r="DO18">
        <f t="shared" si="27"/>
        <v>31</v>
      </c>
      <c r="DP18">
        <f t="shared" si="28"/>
        <v>26</v>
      </c>
      <c r="DQ18">
        <f t="shared" si="29"/>
        <v>7</v>
      </c>
      <c r="DR18">
        <f t="shared" si="30"/>
        <v>33</v>
      </c>
      <c r="DS18">
        <f t="shared" si="31"/>
        <v>27</v>
      </c>
      <c r="DT18">
        <f t="shared" si="32"/>
        <v>14</v>
      </c>
      <c r="DU18">
        <f t="shared" si="33"/>
        <v>3</v>
      </c>
      <c r="DV18">
        <f t="shared" si="34"/>
        <v>8</v>
      </c>
      <c r="DW18">
        <f t="shared" si="35"/>
        <v>23</v>
      </c>
      <c r="DX18">
        <f t="shared" si="36"/>
        <v>29</v>
      </c>
      <c r="DY18">
        <f t="shared" si="37"/>
        <v>9</v>
      </c>
      <c r="DZ18">
        <f t="shared" si="38"/>
        <v>13</v>
      </c>
      <c r="EA18">
        <f t="shared" si="39"/>
        <v>37</v>
      </c>
      <c r="EB18">
        <f t="shared" si="40"/>
        <v>40</v>
      </c>
      <c r="EC18">
        <f t="shared" si="41"/>
        <v>10</v>
      </c>
      <c r="ED18">
        <f t="shared" si="42"/>
        <v>15</v>
      </c>
      <c r="EE18">
        <f t="shared" si="43"/>
        <v>30</v>
      </c>
      <c r="EF18">
        <f t="shared" si="44"/>
        <v>4</v>
      </c>
    </row>
    <row r="19" spans="1:136" ht="16.5" customHeight="1">
      <c r="A19">
        <f>_calc_라운드기준!A19</f>
        <v>1227</v>
      </c>
      <c r="B19">
        <f>INDEX(_calc_누적빈도!B:B,$A19)-INDEX(_calc_누적빈도!B:B,$A19-기준500회_후보!$B$1)</f>
        <v>59</v>
      </c>
      <c r="C19">
        <f>INDEX(_calc_누적빈도!C:C,$A19)-INDEX(_calc_누적빈도!C:C,$A19-기준500회_후보!$B$1)</f>
        <v>59</v>
      </c>
      <c r="D19">
        <f>INDEX(_calc_누적빈도!D:D,$A19)-INDEX(_calc_누적빈도!D:D,$A19-기준500회_후보!$B$1)</f>
        <v>76</v>
      </c>
      <c r="E19">
        <f>INDEX(_calc_누적빈도!E:E,$A19)-INDEX(_calc_누적빈도!E:E,$A19-기준500회_후보!$B$1)</f>
        <v>57</v>
      </c>
      <c r="F19">
        <f>INDEX(_calc_누적빈도!F:F,$A19)-INDEX(_calc_누적빈도!F:F,$A19-기준500회_후보!$B$1)</f>
        <v>51</v>
      </c>
      <c r="G19">
        <f>INDEX(_calc_누적빈도!G:G,$A19)-INDEX(_calc_누적빈도!G:G,$A19-기준500회_후보!$B$1)</f>
        <v>75</v>
      </c>
      <c r="H19">
        <f>INDEX(_calc_누적빈도!H:H,$A19)-INDEX(_calc_누적빈도!H:H,$A19-기준500회_후보!$B$1)</f>
        <v>69</v>
      </c>
      <c r="I19">
        <f>INDEX(_calc_누적빈도!I:I,$A19)-INDEX(_calc_누적빈도!I:I,$A19-기준500회_후보!$B$1)</f>
        <v>54</v>
      </c>
      <c r="J19">
        <f>INDEX(_calc_누적빈도!J:J,$A19)-INDEX(_calc_누적빈도!J:J,$A19-기준500회_후보!$B$1)</f>
        <v>63</v>
      </c>
      <c r="K19">
        <f>INDEX(_calc_누적빈도!K:K,$A19)-INDEX(_calc_누적빈도!K:K,$A19-기준500회_후보!$B$1)</f>
        <v>65</v>
      </c>
      <c r="L19">
        <f>INDEX(_calc_누적빈도!L:L,$A19)-INDEX(_calc_누적빈도!L:L,$A19-기준500회_후보!$B$1)</f>
        <v>65</v>
      </c>
      <c r="M19">
        <f>INDEX(_calc_누적빈도!M:M,$A19)-INDEX(_calc_누적빈도!M:M,$A19-기준500회_후보!$B$1)</f>
        <v>83</v>
      </c>
      <c r="N19">
        <f>INDEX(_calc_누적빈도!N:N,$A19)-INDEX(_calc_누적빈도!N:N,$A19-기준500회_후보!$B$1)</f>
        <v>76</v>
      </c>
      <c r="O19">
        <f>INDEX(_calc_누적빈도!O:O,$A19)-INDEX(_calc_누적빈도!O:O,$A19-기준500회_후보!$B$1)</f>
        <v>66</v>
      </c>
      <c r="P19">
        <f>INDEX(_calc_누적빈도!P:P,$A19)-INDEX(_calc_누적빈도!P:P,$A19-기준500회_후보!$B$1)</f>
        <v>69</v>
      </c>
      <c r="Q19">
        <f>INDEX(_calc_누적빈도!Q:Q,$A19)-INDEX(_calc_누적빈도!Q:Q,$A19-기준500회_후보!$B$1)</f>
        <v>78</v>
      </c>
      <c r="R19">
        <f>INDEX(_calc_누적빈도!R:R,$A19)-INDEX(_calc_누적빈도!R:R,$A19-기준500회_후보!$B$1)</f>
        <v>67</v>
      </c>
      <c r="S19">
        <f>INDEX(_calc_누적빈도!S:S,$A19)-INDEX(_calc_누적빈도!S:S,$A19-기준500회_후보!$B$1)</f>
        <v>76</v>
      </c>
      <c r="T19">
        <f>INDEX(_calc_누적빈도!T:T,$A19)-INDEX(_calc_누적빈도!T:T,$A19-기준500회_후보!$B$1)</f>
        <v>71</v>
      </c>
      <c r="U19">
        <f>INDEX(_calc_누적빈도!U:U,$A19)-INDEX(_calc_누적빈도!U:U,$A19-기준500회_후보!$B$1)</f>
        <v>53</v>
      </c>
      <c r="V19">
        <f>INDEX(_calc_누적빈도!V:V,$A19)-INDEX(_calc_누적빈도!V:V,$A19-기준500회_후보!$B$1)</f>
        <v>78</v>
      </c>
      <c r="W19">
        <f>INDEX(_calc_누적빈도!W:W,$A19)-INDEX(_calc_누적빈도!W:W,$A19-기준500회_후보!$B$1)</f>
        <v>62</v>
      </c>
      <c r="X19">
        <f>INDEX(_calc_누적빈도!X:X,$A19)-INDEX(_calc_누적빈도!X:X,$A19-기준500회_후보!$B$1)</f>
        <v>57</v>
      </c>
      <c r="Y19">
        <f>INDEX(_calc_누적빈도!Y:Y,$A19)-INDEX(_calc_누적빈도!Y:Y,$A19-기준500회_후보!$B$1)</f>
        <v>69</v>
      </c>
      <c r="Z19">
        <f>INDEX(_calc_누적빈도!Z:Z,$A19)-INDEX(_calc_누적빈도!Z:Z,$A19-기준500회_후보!$B$1)</f>
        <v>53</v>
      </c>
      <c r="AA19">
        <f>INDEX(_calc_누적빈도!AA:AA,$A19)-INDEX(_calc_누적빈도!AA:AA,$A19-기준500회_후보!$B$1)</f>
        <v>66</v>
      </c>
      <c r="AB19">
        <f>INDEX(_calc_누적빈도!AB:AB,$A19)-INDEX(_calc_누적빈도!AB:AB,$A19-기준500회_후보!$B$1)</f>
        <v>70</v>
      </c>
      <c r="AC19">
        <f>INDEX(_calc_누적빈도!AC:AC,$A19)-INDEX(_calc_누적빈도!AC:AC,$A19-기준500회_후보!$B$1)</f>
        <v>71</v>
      </c>
      <c r="AD19">
        <f>INDEX(_calc_누적빈도!AD:AD,$A19)-INDEX(_calc_누적빈도!AD:AD,$A19-기준500회_후보!$B$1)</f>
        <v>62</v>
      </c>
      <c r="AE19">
        <f>INDEX(_calc_누적빈도!AE:AE,$A19)-INDEX(_calc_누적빈도!AE:AE,$A19-기준500회_후보!$B$1)</f>
        <v>71</v>
      </c>
      <c r="AF19">
        <f>INDEX(_calc_누적빈도!AF:AF,$A19)-INDEX(_calc_누적빈도!AF:AF,$A19-기준500회_후보!$B$1)</f>
        <v>69</v>
      </c>
      <c r="AG19">
        <f>INDEX(_calc_누적빈도!AG:AG,$A19)-INDEX(_calc_누적빈도!AG:AG,$A19-기준500회_후보!$B$1)</f>
        <v>59</v>
      </c>
      <c r="AH19">
        <f>INDEX(_calc_누적빈도!AH:AH,$A19)-INDEX(_calc_누적빈도!AH:AH,$A19-기준500회_후보!$B$1)</f>
        <v>73</v>
      </c>
      <c r="AI19">
        <f>INDEX(_calc_누적빈도!AI:AI,$A19)-INDEX(_calc_누적빈도!AI:AI,$A19-기준500회_후보!$B$1)</f>
        <v>70</v>
      </c>
      <c r="AJ19">
        <f>INDEX(_calc_누적빈도!AJ:AJ,$A19)-INDEX(_calc_누적빈도!AJ:AJ,$A19-기준500회_후보!$B$1)</f>
        <v>69</v>
      </c>
      <c r="AK19">
        <f>INDEX(_calc_누적빈도!AK:AK,$A19)-INDEX(_calc_누적빈도!AK:AK,$A19-기준500회_후보!$B$1)</f>
        <v>68</v>
      </c>
      <c r="AL19">
        <f>INDEX(_calc_누적빈도!AL:AL,$A19)-INDEX(_calc_누적빈도!AL:AL,$A19-기준500회_후보!$B$1)</f>
        <v>64</v>
      </c>
      <c r="AM19">
        <f>INDEX(_calc_누적빈도!AM:AM,$A19)-INDEX(_calc_누적빈도!AM:AM,$A19-기준500회_후보!$B$1)</f>
        <v>78</v>
      </c>
      <c r="AN19">
        <f>INDEX(_calc_누적빈도!AN:AN,$A19)-INDEX(_calc_누적빈도!AN:AN,$A19-기준500회_후보!$B$1)</f>
        <v>68</v>
      </c>
      <c r="AO19">
        <f>INDEX(_calc_누적빈도!AO:AO,$A19)-INDEX(_calc_누적빈도!AO:AO,$A19-기준500회_후보!$B$1)</f>
        <v>58</v>
      </c>
      <c r="AP19">
        <f>INDEX(_calc_누적빈도!AP:AP,$A19)-INDEX(_calc_누적빈도!AP:AP,$A19-기준500회_후보!$B$1)</f>
        <v>63</v>
      </c>
      <c r="AQ19">
        <f>INDEX(_calc_누적빈도!AQ:AQ,$A19)-INDEX(_calc_누적빈도!AQ:AQ,$A19-기준500회_후보!$B$1)</f>
        <v>68</v>
      </c>
      <c r="AR19">
        <f>INDEX(_calc_누적빈도!AR:AR,$A19)-INDEX(_calc_누적빈도!AR:AR,$A19-기준500회_후보!$B$1)</f>
        <v>62</v>
      </c>
      <c r="AS19">
        <f>INDEX(_calc_누적빈도!AS:AS,$A19)-INDEX(_calc_누적빈도!AS:AS,$A19-기준500회_후보!$B$1)</f>
        <v>62</v>
      </c>
      <c r="AT19">
        <f>INDEX(_calc_누적빈도!AT:AT,$A19)-INDEX(_calc_누적빈도!AT:AT,$A19-기준500회_후보!$B$1)</f>
        <v>78</v>
      </c>
      <c r="AU19">
        <f>(RANK(_calc_라운드기준!B19,_calc_라운드기준!$B19:$AT19,0)+COUNTIFS(_calc_라운드기준!$B19:$AT19,_calc_라운드기준!B19,$B$1:$AT$1,"&lt;"&amp;1))-(RANK(B19,$B19:$AT19,0)+COUNTIFS($B19:$AT19,B19,$B$1:$AT$1,"&lt;"&amp;1))</f>
        <v>-30</v>
      </c>
      <c r="AV19">
        <f>(RANK(_calc_라운드기준!C19,_calc_라운드기준!$B19:$AT19,0)+COUNTIFS(_calc_라운드기준!$B19:$AT19,_calc_라운드기준!C19,$B$1:$AT$1,"&lt;"&amp;2))-(RANK(C19,$B19:$AT19,0)+COUNTIFS($B19:$AT19,C19,$B$1:$AT$1,"&lt;"&amp;2))</f>
        <v>-2</v>
      </c>
      <c r="AW19">
        <f>(RANK(_calc_라운드기준!D19,_calc_라운드기준!$B19:$AT19,0)+COUNTIFS(_calc_라운드기준!$B19:$AT19,_calc_라운드기준!D19,$B$1:$AT$1,"&lt;"&amp;3))-(RANK(D19,$B19:$AT19,0)+COUNTIFS($B19:$AT19,D19,$B$1:$AT$1,"&lt;"&amp;3))</f>
        <v>-1</v>
      </c>
      <c r="AX19">
        <f>(RANK(_calc_라운드기준!E19,_calc_라운드기준!$B19:$AT19,0)+COUNTIFS(_calc_라운드기준!$B19:$AT19,_calc_라운드기준!E19,$B$1:$AT$1,"&lt;"&amp;4))-(RANK(E19,$B19:$AT19,0)+COUNTIFS($B19:$AT19,E19,$B$1:$AT$1,"&lt;"&amp;4))</f>
        <v>-28</v>
      </c>
      <c r="AY19">
        <f>(RANK(_calc_라운드기준!F19,_calc_라운드기준!$B19:$AT19,0)+COUNTIFS(_calc_라운드기준!$B19:$AT19,_calc_라운드기준!F19,$B$1:$AT$1,"&lt;"&amp;5))-(RANK(F19,$B19:$AT19,0)+COUNTIFS($B19:$AT19,F19,$B$1:$AT$1,"&lt;"&amp;5))</f>
        <v>-19</v>
      </c>
      <c r="AZ19">
        <f>(RANK(_calc_라운드기준!G19,_calc_라운드기준!$B19:$AT19,0)+COUNTIFS(_calc_라운드기준!$B19:$AT19,_calc_라운드기준!G19,$B$1:$AT$1,"&lt;"&amp;6))-(RANK(G19,$B19:$AT19,0)+COUNTIFS($B19:$AT19,G19,$B$1:$AT$1,"&lt;"&amp;6))</f>
        <v>-2</v>
      </c>
      <c r="BA19">
        <f>(RANK(_calc_라운드기준!H19,_calc_라운드기준!$B19:$AT19,0)+COUNTIFS(_calc_라운드기준!$B19:$AT19,_calc_라운드기준!H19,$B$1:$AT$1,"&lt;"&amp;7))-(RANK(H19,$B19:$AT19,0)+COUNTIFS($B19:$AT19,H19,$B$1:$AT$1,"&lt;"&amp;7))</f>
        <v>20</v>
      </c>
      <c r="BB19">
        <f>(RANK(_calc_라운드기준!I19,_calc_라운드기준!$B19:$AT19,0)+COUNTIFS(_calc_라운드기준!$B19:$AT19,_calc_라운드기준!I19,$B$1:$AT$1,"&lt;"&amp;8))-(RANK(I19,$B19:$AT19,0)+COUNTIFS($B19:$AT19,I19,$B$1:$AT$1,"&lt;"&amp;8))</f>
        <v>-29</v>
      </c>
      <c r="BC19">
        <f>(RANK(_calc_라운드기준!J19,_calc_라운드기준!$B19:$AT19,0)+COUNTIFS(_calc_라운드기준!$B19:$AT19,_calc_라운드기준!J19,$B$1:$AT$1,"&lt;"&amp;9))-(RANK(J19,$B19:$AT19,0)+COUNTIFS($B19:$AT19,J19,$B$1:$AT$1,"&lt;"&amp;9))</f>
        <v>-16</v>
      </c>
      <c r="BD19">
        <f>(RANK(_calc_라운드기준!K19,_calc_라운드기준!$B19:$AT19,0)+COUNTIFS(_calc_라운드기준!$B19:$AT19,_calc_라운드기준!K19,$B$1:$AT$1,"&lt;"&amp;10))-(RANK(K19,$B19:$AT19,0)+COUNTIFS($B19:$AT19,K19,$B$1:$AT$1,"&lt;"&amp;10))</f>
        <v>0</v>
      </c>
      <c r="BE19">
        <f>(RANK(_calc_라운드기준!L19,_calc_라운드기준!$B19:$AT19,0)+COUNTIFS(_calc_라운드기준!$B19:$AT19,_calc_라운드기준!L19,$B$1:$AT$1,"&lt;"&amp;11))-(RANK(L19,$B19:$AT19,0)+COUNTIFS($B19:$AT19,L19,$B$1:$AT$1,"&lt;"&amp;11))</f>
        <v>12</v>
      </c>
      <c r="BF19">
        <f>(RANK(_calc_라운드기준!M19,_calc_라운드기준!$B19:$AT19,0)+COUNTIFS(_calc_라운드기준!$B19:$AT19,_calc_라운드기준!M19,$B$1:$AT$1,"&lt;"&amp;12))-(RANK(M19,$B19:$AT19,0)+COUNTIFS($B19:$AT19,M19,$B$1:$AT$1,"&lt;"&amp;12))</f>
        <v>36</v>
      </c>
      <c r="BG19">
        <f>(RANK(_calc_라운드기준!N19,_calc_라운드기준!$B19:$AT19,0)+COUNTIFS(_calc_라운드기준!$B19:$AT19,_calc_라운드기준!N19,$B$1:$AT$1,"&lt;"&amp;13))-(RANK(N19,$B19:$AT19,0)+COUNTIFS($B19:$AT19,N19,$B$1:$AT$1,"&lt;"&amp;13))</f>
        <v>8</v>
      </c>
      <c r="BH19">
        <f>(RANK(_calc_라운드기준!O19,_calc_라운드기준!$B19:$AT19,0)+COUNTIFS(_calc_라운드기준!$B19:$AT19,_calc_라운드기준!O19,$B$1:$AT$1,"&lt;"&amp;14))-(RANK(O19,$B19:$AT19,0)+COUNTIFS($B19:$AT19,O19,$B$1:$AT$1,"&lt;"&amp;14))</f>
        <v>19</v>
      </c>
      <c r="BI19">
        <f>(RANK(_calc_라운드기준!P19,_calc_라운드기준!$B19:$AT19,0)+COUNTIFS(_calc_라운드기준!$B19:$AT19,_calc_라운드기준!P19,$B$1:$AT$1,"&lt;"&amp;15))-(RANK(P19,$B19:$AT19,0)+COUNTIFS($B19:$AT19,P19,$B$1:$AT$1,"&lt;"&amp;15))</f>
        <v>-13</v>
      </c>
      <c r="BJ19">
        <f>(RANK(_calc_라운드기준!Q19,_calc_라운드기준!$B19:$AT19,0)+COUNTIFS(_calc_라운드기준!$B19:$AT19,_calc_라운드기준!Q19,$B$1:$AT$1,"&lt;"&amp;16))-(RANK(Q19,$B19:$AT19,0)+COUNTIFS($B19:$AT19,Q19,$B$1:$AT$1,"&lt;"&amp;16))</f>
        <v>0</v>
      </c>
      <c r="BK19">
        <f>(RANK(_calc_라운드기준!R19,_calc_라운드기준!$B19:$AT19,0)+COUNTIFS(_calc_라운드기준!$B19:$AT19,_calc_라운드기준!R19,$B$1:$AT$1,"&lt;"&amp;17))-(RANK(R19,$B19:$AT19,0)+COUNTIFS($B19:$AT19,R19,$B$1:$AT$1,"&lt;"&amp;17))</f>
        <v>-8</v>
      </c>
      <c r="BL19">
        <f>(RANK(_calc_라운드기준!S19,_calc_라운드기준!$B19:$AT19,0)+COUNTIFS(_calc_라운드기준!$B19:$AT19,_calc_라운드기준!S19,$B$1:$AT$1,"&lt;"&amp;18))-(RANK(S19,$B19:$AT19,0)+COUNTIFS($B19:$AT19,S19,$B$1:$AT$1,"&lt;"&amp;18))</f>
        <v>20</v>
      </c>
      <c r="BM19">
        <f>(RANK(_calc_라운드기준!T19,_calc_라운드기준!$B19:$AT19,0)+COUNTIFS(_calc_라운드기준!$B19:$AT19,_calc_라운드기준!T19,$B$1:$AT$1,"&lt;"&amp;19))-(RANK(T19,$B19:$AT19,0)+COUNTIFS($B19:$AT19,T19,$B$1:$AT$1,"&lt;"&amp;19))</f>
        <v>-3</v>
      </c>
      <c r="BN19">
        <f>(RANK(_calc_라운드기준!U19,_calc_라운드기준!$B19:$AT19,0)+COUNTIFS(_calc_라운드기준!$B19:$AT19,_calc_라운드기준!U19,$B$1:$AT$1,"&lt;"&amp;20))-(RANK(U19,$B19:$AT19,0)+COUNTIFS($B19:$AT19,U19,$B$1:$AT$1,"&lt;"&amp;20))</f>
        <v>-14</v>
      </c>
      <c r="BO19">
        <f>(RANK(_calc_라운드기준!V19,_calc_라운드기준!$B19:$AT19,0)+COUNTIFS(_calc_라운드기준!$B19:$AT19,_calc_라운드기준!V19,$B$1:$AT$1,"&lt;"&amp;21))-(RANK(V19,$B19:$AT19,0)+COUNTIFS($B19:$AT19,V19,$B$1:$AT$1,"&lt;"&amp;21))</f>
        <v>38</v>
      </c>
      <c r="BP19">
        <f>(RANK(_calc_라운드기준!W19,_calc_라운드기준!$B19:$AT19,0)+COUNTIFS(_calc_라운드기준!$B19:$AT19,_calc_라운드기준!W19,$B$1:$AT$1,"&lt;"&amp;22))-(RANK(W19,$B19:$AT19,0)+COUNTIFS($B19:$AT19,W19,$B$1:$AT$1,"&lt;"&amp;22))</f>
        <v>6</v>
      </c>
      <c r="BQ19">
        <f>(RANK(_calc_라운드기준!X19,_calc_라운드기준!$B19:$AT19,0)+COUNTIFS(_calc_라운드기준!$B19:$AT19,_calc_라운드기준!X19,$B$1:$AT$1,"&lt;"&amp;23))-(RANK(X19,$B19:$AT19,0)+COUNTIFS($B19:$AT19,X19,$B$1:$AT$1,"&lt;"&amp;23))</f>
        <v>-32</v>
      </c>
      <c r="BR19">
        <f>(RANK(_calc_라운드기준!Y19,_calc_라운드기준!$B19:$AT19,0)+COUNTIFS(_calc_라운드기준!$B19:$AT19,_calc_라운드기준!Y19,$B$1:$AT$1,"&lt;"&amp;24))-(RANK(Y19,$B19:$AT19,0)+COUNTIFS($B19:$AT19,Y19,$B$1:$AT$1,"&lt;"&amp;24))</f>
        <v>-1</v>
      </c>
      <c r="BS19">
        <f>(RANK(_calc_라운드기준!Z19,_calc_라운드기준!$B19:$AT19,0)+COUNTIFS(_calc_라운드기준!$B19:$AT19,_calc_라운드기준!Z19,$B$1:$AT$1,"&lt;"&amp;25))-(RANK(Z19,$B19:$AT19,0)+COUNTIFS($B19:$AT19,Z19,$B$1:$AT$1,"&lt;"&amp;25))</f>
        <v>-26</v>
      </c>
      <c r="BT19">
        <f>(RANK(_calc_라운드기준!AA19,_calc_라운드기준!$B19:$AT19,0)+COUNTIFS(_calc_라운드기준!$B19:$AT19,_calc_라운드기준!AA19,$B$1:$AT$1,"&lt;"&amp;26))-(RANK(AA19,$B19:$AT19,0)+COUNTIFS($B19:$AT19,AA19,$B$1:$AT$1,"&lt;"&amp;26))</f>
        <v>-7</v>
      </c>
      <c r="BU19">
        <f>(RANK(_calc_라운드기준!AB19,_calc_라운드기준!$B19:$AT19,0)+COUNTIFS(_calc_라운드기준!$B19:$AT19,_calc_라운드기준!AB19,$B$1:$AT$1,"&lt;"&amp;27))-(RANK(AB19,$B19:$AT19,0)+COUNTIFS($B19:$AT19,AB19,$B$1:$AT$1,"&lt;"&amp;27))</f>
        <v>-13</v>
      </c>
      <c r="BV19">
        <f>(RANK(_calc_라운드기준!AC19,_calc_라운드기준!$B19:$AT19,0)+COUNTIFS(_calc_라운드기준!$B19:$AT19,_calc_라운드기준!AC19,$B$1:$AT$1,"&lt;"&amp;28))-(RANK(AC19,$B19:$AT19,0)+COUNTIFS($B19:$AT19,AC19,$B$1:$AT$1,"&lt;"&amp;28))</f>
        <v>-9</v>
      </c>
      <c r="BW19">
        <f>(RANK(_calc_라운드기준!AD19,_calc_라운드기준!$B19:$AT19,0)+COUNTIFS(_calc_라운드기준!$B19:$AT19,_calc_라운드기준!AD19,$B$1:$AT$1,"&lt;"&amp;29))-(RANK(AD19,$B19:$AT19,0)+COUNTIFS($B19:$AT19,AD19,$B$1:$AT$1,"&lt;"&amp;29))</f>
        <v>-3</v>
      </c>
      <c r="BX19">
        <f>(RANK(_calc_라운드기준!AE19,_calc_라운드기준!$B19:$AT19,0)+COUNTIFS(_calc_라운드기준!$B19:$AT19,_calc_라운드기준!AE19,$B$1:$AT$1,"&lt;"&amp;30))-(RANK(AE19,$B19:$AT19,0)+COUNTIFS($B19:$AT19,AE19,$B$1:$AT$1,"&lt;"&amp;30))</f>
        <v>18</v>
      </c>
      <c r="BY19">
        <f>(RANK(_calc_라운드기준!AF19,_calc_라운드기준!$B19:$AT19,0)+COUNTIFS(_calc_라운드기준!$B19:$AT19,_calc_라운드기준!AF19,$B$1:$AT$1,"&lt;"&amp;31))-(RANK(AF19,$B19:$AT19,0)+COUNTIFS($B19:$AT19,AF19,$B$1:$AT$1,"&lt;"&amp;31))</f>
        <v>-9</v>
      </c>
      <c r="BZ19">
        <f>(RANK(_calc_라운드기준!AG19,_calc_라운드기준!$B19:$AT19,0)+COUNTIFS(_calc_라운드기준!$B19:$AT19,_calc_라운드기준!AG19,$B$1:$AT$1,"&lt;"&amp;32))-(RANK(AG19,$B19:$AT19,0)+COUNTIFS($B19:$AT19,AG19,$B$1:$AT$1,"&lt;"&amp;32))</f>
        <v>-6</v>
      </c>
      <c r="CA19">
        <f>(RANK(_calc_라운드기준!AH19,_calc_라운드기준!$B19:$AT19,0)+COUNTIFS(_calc_라운드기준!$B19:$AT19,_calc_라운드기준!AH19,$B$1:$AT$1,"&lt;"&amp;33))-(RANK(AH19,$B19:$AT19,0)+COUNTIFS($B19:$AT19,AH19,$B$1:$AT$1,"&lt;"&amp;33))</f>
        <v>10</v>
      </c>
      <c r="CB19">
        <f>(RANK(_calc_라운드기준!AI19,_calc_라운드기준!$B19:$AT19,0)+COUNTIFS(_calc_라운드기준!$B19:$AT19,_calc_라운드기준!AI19,$B$1:$AT$1,"&lt;"&amp;34))-(RANK(AI19,$B19:$AT19,0)+COUNTIFS($B19:$AT19,AI19,$B$1:$AT$1,"&lt;"&amp;34))</f>
        <v>30</v>
      </c>
      <c r="CC19">
        <f>(RANK(_calc_라운드기준!AJ19,_calc_라운드기준!$B19:$AT19,0)+COUNTIFS(_calc_라운드기준!$B19:$AT19,_calc_라운드기준!AJ19,$B$1:$AT$1,"&lt;"&amp;35))-(RANK(AJ19,$B19:$AT19,0)+COUNTIFS($B19:$AT19,AJ19,$B$1:$AT$1,"&lt;"&amp;35))</f>
        <v>19</v>
      </c>
      <c r="CD19">
        <f>(RANK(_calc_라운드기준!AK19,_calc_라운드기준!$B19:$AT19,0)+COUNTIFS(_calc_라운드기준!$B19:$AT19,_calc_라운드기준!AK19,$B$1:$AT$1,"&lt;"&amp;36))-(RANK(AK19,$B19:$AT19,0)+COUNTIFS($B19:$AT19,AK19,$B$1:$AT$1,"&lt;"&amp;36))</f>
        <v>0</v>
      </c>
      <c r="CE19">
        <f>(RANK(_calc_라운드기준!AL19,_calc_라운드기준!$B19:$AT19,0)+COUNTIFS(_calc_라운드기준!$B19:$AT19,_calc_라운드기준!AL19,$B$1:$AT$1,"&lt;"&amp;37))-(RANK(AL19,$B19:$AT19,0)+COUNTIFS($B19:$AT19,AL19,$B$1:$AT$1,"&lt;"&amp;37))</f>
        <v>-7</v>
      </c>
      <c r="CF19">
        <f>(RANK(_calc_라운드기준!AM19,_calc_라운드기준!$B19:$AT19,0)+COUNTIFS(_calc_라운드기준!$B19:$AT19,_calc_라운드기준!AM19,$B$1:$AT$1,"&lt;"&amp;38))-(RANK(AM19,$B19:$AT19,0)+COUNTIFS($B19:$AT19,AM19,$B$1:$AT$1,"&lt;"&amp;38))</f>
        <v>19</v>
      </c>
      <c r="CG19">
        <f>(RANK(_calc_라운드기준!AN19,_calc_라운드기준!$B19:$AT19,0)+COUNTIFS(_calc_라운드기준!$B19:$AT19,_calc_라운드기준!AN19,$B$1:$AT$1,"&lt;"&amp;39))-(RANK(AN19,$B19:$AT19,0)+COUNTIFS($B19:$AT19,AN19,$B$1:$AT$1,"&lt;"&amp;39))</f>
        <v>11</v>
      </c>
      <c r="CH19">
        <f>(RANK(_calc_라운드기준!AO19,_calc_라운드기준!$B19:$AT19,0)+COUNTIFS(_calc_라운드기준!$B19:$AT19,_calc_라운드기준!AO19,$B$1:$AT$1,"&lt;"&amp;40))-(RANK(AO19,$B19:$AT19,0)+COUNTIFS($B19:$AT19,AO19,$B$1:$AT$1,"&lt;"&amp;40))</f>
        <v>-15</v>
      </c>
      <c r="CI19">
        <f>(RANK(_calc_라운드기준!AP19,_calc_라운드기준!$B19:$AT19,0)+COUNTIFS(_calc_라운드기준!$B19:$AT19,_calc_라운드기준!AP19,$B$1:$AT$1,"&lt;"&amp;41))-(RANK(AP19,$B19:$AT19,0)+COUNTIFS($B19:$AT19,AP19,$B$1:$AT$1,"&lt;"&amp;41))</f>
        <v>-20</v>
      </c>
      <c r="CJ19">
        <f>(RANK(_calc_라운드기준!AQ19,_calc_라운드기준!$B19:$AT19,0)+COUNTIFS(_calc_라운드기준!$B19:$AT19,_calc_라운드기준!AQ19,$B$1:$AT$1,"&lt;"&amp;42))-(RANK(AQ19,$B19:$AT19,0)+COUNTIFS($B19:$AT19,AQ19,$B$1:$AT$1,"&lt;"&amp;42))</f>
        <v>19</v>
      </c>
      <c r="CK19">
        <f>(RANK(_calc_라운드기준!AR19,_calc_라운드기준!$B19:$AT19,0)+COUNTIFS(_calc_라운드기준!$B19:$AT19,_calc_라운드기준!AR19,$B$1:$AT$1,"&lt;"&amp;43))-(RANK(AR19,$B19:$AT19,0)+COUNTIFS($B19:$AT19,AR19,$B$1:$AT$1,"&lt;"&amp;43))</f>
        <v>9</v>
      </c>
      <c r="CL19">
        <f>(RANK(_calc_라운드기준!AS19,_calc_라운드기준!$B19:$AT19,0)+COUNTIFS(_calc_라운드기준!$B19:$AT19,_calc_라운드기준!AS19,$B$1:$AT$1,"&lt;"&amp;44))-(RANK(AS19,$B19:$AT19,0)+COUNTIFS($B19:$AT19,AS19,$B$1:$AT$1,"&lt;"&amp;44))</f>
        <v>-1</v>
      </c>
      <c r="CM19">
        <f>(RANK(_calc_라운드기준!AT19,_calc_라운드기준!$B19:$AT19,0)+COUNTIFS(_calc_라운드기준!$B19:$AT19,_calc_라운드기준!AT19,$B$1:$AT$1,"&lt;"&amp;45))-(RANK(AT19,$B19:$AT19,0)+COUNTIFS($B19:$AT19,AT19,$B$1:$AT$1,"&lt;"&amp;45))</f>
        <v>20</v>
      </c>
      <c r="CN19">
        <f t="shared" si="0"/>
        <v>44</v>
      </c>
      <c r="CO19">
        <f t="shared" si="1"/>
        <v>24</v>
      </c>
      <c r="CP19">
        <f t="shared" si="2"/>
        <v>21</v>
      </c>
      <c r="CQ19">
        <f t="shared" si="3"/>
        <v>42</v>
      </c>
      <c r="CR19">
        <f t="shared" si="4"/>
        <v>39</v>
      </c>
      <c r="CS19">
        <f t="shared" si="5"/>
        <v>25</v>
      </c>
      <c r="CT19">
        <f t="shared" si="6"/>
        <v>4</v>
      </c>
      <c r="CU19">
        <f t="shared" si="7"/>
        <v>43</v>
      </c>
      <c r="CV19">
        <f t="shared" si="8"/>
        <v>38</v>
      </c>
      <c r="CW19">
        <f t="shared" si="9"/>
        <v>18</v>
      </c>
      <c r="CX19">
        <f t="shared" si="10"/>
        <v>12</v>
      </c>
      <c r="CY19">
        <f t="shared" si="11"/>
        <v>2</v>
      </c>
      <c r="CZ19">
        <f t="shared" si="12"/>
        <v>16</v>
      </c>
      <c r="DA19">
        <f t="shared" si="13"/>
        <v>7</v>
      </c>
      <c r="DB19">
        <f t="shared" si="14"/>
        <v>34</v>
      </c>
      <c r="DC19">
        <f t="shared" si="15"/>
        <v>19</v>
      </c>
      <c r="DD19">
        <f t="shared" si="16"/>
        <v>31</v>
      </c>
      <c r="DE19">
        <f t="shared" si="17"/>
        <v>5</v>
      </c>
      <c r="DF19">
        <f t="shared" si="18"/>
        <v>26</v>
      </c>
      <c r="DG19">
        <f t="shared" si="19"/>
        <v>36</v>
      </c>
      <c r="DH19">
        <f t="shared" si="20"/>
        <v>1</v>
      </c>
      <c r="DI19">
        <f t="shared" si="21"/>
        <v>17</v>
      </c>
      <c r="DJ19">
        <f t="shared" si="22"/>
        <v>45</v>
      </c>
      <c r="DK19">
        <f t="shared" si="23"/>
        <v>22</v>
      </c>
      <c r="DL19">
        <f t="shared" si="24"/>
        <v>41</v>
      </c>
      <c r="DM19">
        <f t="shared" si="25"/>
        <v>29</v>
      </c>
      <c r="DN19">
        <f t="shared" si="26"/>
        <v>35</v>
      </c>
      <c r="DO19">
        <f t="shared" si="27"/>
        <v>32</v>
      </c>
      <c r="DP19">
        <f t="shared" si="28"/>
        <v>27</v>
      </c>
      <c r="DQ19">
        <f t="shared" si="29"/>
        <v>11</v>
      </c>
      <c r="DR19">
        <f t="shared" si="30"/>
        <v>33</v>
      </c>
      <c r="DS19">
        <f t="shared" si="31"/>
        <v>28</v>
      </c>
      <c r="DT19">
        <f t="shared" si="32"/>
        <v>14</v>
      </c>
      <c r="DU19">
        <f t="shared" si="33"/>
        <v>3</v>
      </c>
      <c r="DV19">
        <f t="shared" si="34"/>
        <v>8</v>
      </c>
      <c r="DW19">
        <f t="shared" si="35"/>
        <v>20</v>
      </c>
      <c r="DX19">
        <f t="shared" si="36"/>
        <v>30</v>
      </c>
      <c r="DY19">
        <f t="shared" si="37"/>
        <v>9</v>
      </c>
      <c r="DZ19">
        <f t="shared" si="38"/>
        <v>13</v>
      </c>
      <c r="EA19">
        <f t="shared" si="39"/>
        <v>37</v>
      </c>
      <c r="EB19">
        <f t="shared" si="40"/>
        <v>40</v>
      </c>
      <c r="EC19">
        <f t="shared" si="41"/>
        <v>10</v>
      </c>
      <c r="ED19">
        <f t="shared" si="42"/>
        <v>15</v>
      </c>
      <c r="EE19">
        <f t="shared" si="43"/>
        <v>23</v>
      </c>
      <c r="EF19">
        <f t="shared" si="44"/>
        <v>6</v>
      </c>
    </row>
    <row r="20" spans="1:136" ht="16.5" customHeight="1">
      <c r="A20">
        <f>_calc_라운드기준!A20</f>
        <v>1226</v>
      </c>
      <c r="B20">
        <f>INDEX(_calc_누적빈도!B:B,$A20)-INDEX(_calc_누적빈도!B:B,$A20-기준500회_후보!$B$1)</f>
        <v>60</v>
      </c>
      <c r="C20">
        <f>INDEX(_calc_누적빈도!C:C,$A20)-INDEX(_calc_누적빈도!C:C,$A20-기준500회_후보!$B$1)</f>
        <v>59</v>
      </c>
      <c r="D20">
        <f>INDEX(_calc_누적빈도!D:D,$A20)-INDEX(_calc_누적빈도!D:D,$A20-기준500회_후보!$B$1)</f>
        <v>76</v>
      </c>
      <c r="E20">
        <f>INDEX(_calc_누적빈도!E:E,$A20)-INDEX(_calc_누적빈도!E:E,$A20-기준500회_후보!$B$1)</f>
        <v>56</v>
      </c>
      <c r="F20">
        <f>INDEX(_calc_누적빈도!F:F,$A20)-INDEX(_calc_누적빈도!F:F,$A20-기준500회_후보!$B$1)</f>
        <v>51</v>
      </c>
      <c r="G20">
        <f>INDEX(_calc_누적빈도!G:G,$A20)-INDEX(_calc_누적빈도!G:G,$A20-기준500회_후보!$B$1)</f>
        <v>74</v>
      </c>
      <c r="H20">
        <f>INDEX(_calc_누적빈도!H:H,$A20)-INDEX(_calc_누적빈도!H:H,$A20-기준500회_후보!$B$1)</f>
        <v>69</v>
      </c>
      <c r="I20">
        <f>INDEX(_calc_누적빈도!I:I,$A20)-INDEX(_calc_누적빈도!I:I,$A20-기준500회_후보!$B$1)</f>
        <v>54</v>
      </c>
      <c r="J20">
        <f>INDEX(_calc_누적빈도!J:J,$A20)-INDEX(_calc_누적빈도!J:J,$A20-기준500회_후보!$B$1)</f>
        <v>63</v>
      </c>
      <c r="K20">
        <f>INDEX(_calc_누적빈도!K:K,$A20)-INDEX(_calc_누적빈도!K:K,$A20-기준500회_후보!$B$1)</f>
        <v>65</v>
      </c>
      <c r="L20">
        <f>INDEX(_calc_누적빈도!L:L,$A20)-INDEX(_calc_누적빈도!L:L,$A20-기준500회_후보!$B$1)</f>
        <v>66</v>
      </c>
      <c r="M20">
        <f>INDEX(_calc_누적빈도!M:M,$A20)-INDEX(_calc_누적빈도!M:M,$A20-기준500회_후보!$B$1)</f>
        <v>83</v>
      </c>
      <c r="N20">
        <f>INDEX(_calc_누적빈도!N:N,$A20)-INDEX(_calc_누적빈도!N:N,$A20-기준500회_후보!$B$1)</f>
        <v>75</v>
      </c>
      <c r="O20">
        <f>INDEX(_calc_누적빈도!O:O,$A20)-INDEX(_calc_누적빈도!O:O,$A20-기준500회_후보!$B$1)</f>
        <v>66</v>
      </c>
      <c r="P20">
        <f>INDEX(_calc_누적빈도!P:P,$A20)-INDEX(_calc_누적빈도!P:P,$A20-기준500회_후보!$B$1)</f>
        <v>69</v>
      </c>
      <c r="Q20">
        <f>INDEX(_calc_누적빈도!Q:Q,$A20)-INDEX(_calc_누적빈도!Q:Q,$A20-기준500회_후보!$B$1)</f>
        <v>78</v>
      </c>
      <c r="R20">
        <f>INDEX(_calc_누적빈도!R:R,$A20)-INDEX(_calc_누적빈도!R:R,$A20-기준500회_후보!$B$1)</f>
        <v>66</v>
      </c>
      <c r="S20">
        <f>INDEX(_calc_누적빈도!S:S,$A20)-INDEX(_calc_누적빈도!S:S,$A20-기준500회_후보!$B$1)</f>
        <v>76</v>
      </c>
      <c r="T20">
        <f>INDEX(_calc_누적빈도!T:T,$A20)-INDEX(_calc_누적빈도!T:T,$A20-기준500회_후보!$B$1)</f>
        <v>71</v>
      </c>
      <c r="U20">
        <f>INDEX(_calc_누적빈도!U:U,$A20)-INDEX(_calc_누적빈도!U:U,$A20-기준500회_후보!$B$1)</f>
        <v>53</v>
      </c>
      <c r="V20">
        <f>INDEX(_calc_누적빈도!V:V,$A20)-INDEX(_calc_누적빈도!V:V,$A20-기준500회_후보!$B$1)</f>
        <v>79</v>
      </c>
      <c r="W20">
        <f>INDEX(_calc_누적빈도!W:W,$A20)-INDEX(_calc_누적빈도!W:W,$A20-기준500회_후보!$B$1)</f>
        <v>62</v>
      </c>
      <c r="X20">
        <f>INDEX(_calc_누적빈도!X:X,$A20)-INDEX(_calc_누적빈도!X:X,$A20-기준500회_후보!$B$1)</f>
        <v>58</v>
      </c>
      <c r="Y20">
        <f>INDEX(_calc_누적빈도!Y:Y,$A20)-INDEX(_calc_누적빈도!Y:Y,$A20-기준500회_후보!$B$1)</f>
        <v>69</v>
      </c>
      <c r="Z20">
        <f>INDEX(_calc_누적빈도!Z:Z,$A20)-INDEX(_calc_누적빈도!Z:Z,$A20-기준500회_후보!$B$1)</f>
        <v>53</v>
      </c>
      <c r="AA20">
        <f>INDEX(_calc_누적빈도!AA:AA,$A20)-INDEX(_calc_누적빈도!AA:AA,$A20-기준500회_후보!$B$1)</f>
        <v>65</v>
      </c>
      <c r="AB20">
        <f>INDEX(_calc_누적빈도!AB:AB,$A20)-INDEX(_calc_누적빈도!AB:AB,$A20-기준500회_후보!$B$1)</f>
        <v>70</v>
      </c>
      <c r="AC20">
        <f>INDEX(_calc_누적빈도!AC:AC,$A20)-INDEX(_calc_누적빈도!AC:AC,$A20-기준500회_후보!$B$1)</f>
        <v>70</v>
      </c>
      <c r="AD20">
        <f>INDEX(_calc_누적빈도!AD:AD,$A20)-INDEX(_calc_누적빈도!AD:AD,$A20-기준500회_후보!$B$1)</f>
        <v>62</v>
      </c>
      <c r="AE20">
        <f>INDEX(_calc_누적빈도!AE:AE,$A20)-INDEX(_calc_누적빈도!AE:AE,$A20-기준500회_후보!$B$1)</f>
        <v>71</v>
      </c>
      <c r="AF20">
        <f>INDEX(_calc_누적빈도!AF:AF,$A20)-INDEX(_calc_누적빈도!AF:AF,$A20-기준500회_후보!$B$1)</f>
        <v>69</v>
      </c>
      <c r="AG20">
        <f>INDEX(_calc_누적빈도!AG:AG,$A20)-INDEX(_calc_누적빈도!AG:AG,$A20-기준500회_후보!$B$1)</f>
        <v>59</v>
      </c>
      <c r="AH20">
        <f>INDEX(_calc_누적빈도!AH:AH,$A20)-INDEX(_calc_누적빈도!AH:AH,$A20-기준500회_후보!$B$1)</f>
        <v>73</v>
      </c>
      <c r="AI20">
        <f>INDEX(_calc_누적빈도!AI:AI,$A20)-INDEX(_calc_누적빈도!AI:AI,$A20-기준500회_후보!$B$1)</f>
        <v>71</v>
      </c>
      <c r="AJ20">
        <f>INDEX(_calc_누적빈도!AJ:AJ,$A20)-INDEX(_calc_누적빈도!AJ:AJ,$A20-기준500회_후보!$B$1)</f>
        <v>69</v>
      </c>
      <c r="AK20">
        <f>INDEX(_calc_누적빈도!AK:AK,$A20)-INDEX(_calc_누적빈도!AK:AK,$A20-기준500회_후보!$B$1)</f>
        <v>68</v>
      </c>
      <c r="AL20">
        <f>INDEX(_calc_누적빈도!AL:AL,$A20)-INDEX(_calc_누적빈도!AL:AL,$A20-기준500회_후보!$B$1)</f>
        <v>64</v>
      </c>
      <c r="AM20">
        <f>INDEX(_calc_누적빈도!AM:AM,$A20)-INDEX(_calc_누적빈도!AM:AM,$A20-기준500회_후보!$B$1)</f>
        <v>78</v>
      </c>
      <c r="AN20">
        <f>INDEX(_calc_누적빈도!AN:AN,$A20)-INDEX(_calc_누적빈도!AN:AN,$A20-기준500회_후보!$B$1)</f>
        <v>68</v>
      </c>
      <c r="AO20">
        <f>INDEX(_calc_누적빈도!AO:AO,$A20)-INDEX(_calc_누적빈도!AO:AO,$A20-기준500회_후보!$B$1)</f>
        <v>58</v>
      </c>
      <c r="AP20">
        <f>INDEX(_calc_누적빈도!AP:AP,$A20)-INDEX(_calc_누적빈도!AP:AP,$A20-기준500회_후보!$B$1)</f>
        <v>63</v>
      </c>
      <c r="AQ20">
        <f>INDEX(_calc_누적빈도!AQ:AQ,$A20)-INDEX(_calc_누적빈도!AQ:AQ,$A20-기준500회_후보!$B$1)</f>
        <v>68</v>
      </c>
      <c r="AR20">
        <f>INDEX(_calc_누적빈도!AR:AR,$A20)-INDEX(_calc_누적빈도!AR:AR,$A20-기준500회_후보!$B$1)</f>
        <v>62</v>
      </c>
      <c r="AS20">
        <f>INDEX(_calc_누적빈도!AS:AS,$A20)-INDEX(_calc_누적빈도!AS:AS,$A20-기준500회_후보!$B$1)</f>
        <v>63</v>
      </c>
      <c r="AT20">
        <f>INDEX(_calc_누적빈도!AT:AT,$A20)-INDEX(_calc_누적빈도!AT:AT,$A20-기준500회_후보!$B$1)</f>
        <v>78</v>
      </c>
      <c r="AU20">
        <f>(RANK(_calc_라운드기준!B20,_calc_라운드기준!$B20:$AT20,0)+COUNTIFS(_calc_라운드기준!$B20:$AT20,_calc_라운드기준!B20,$B$1:$AT$1,"&lt;"&amp;1))-(RANK(B20,$B20:$AT20,0)+COUNTIFS($B20:$AT20,B20,$B$1:$AT$1,"&lt;"&amp;1))</f>
        <v>-30</v>
      </c>
      <c r="AV20">
        <f>(RANK(_calc_라운드기준!C20,_calc_라운드기준!$B20:$AT20,0)+COUNTIFS(_calc_라운드기준!$B20:$AT20,_calc_라운드기준!C20,$B$1:$AT$1,"&lt;"&amp;2))-(RANK(C20,$B20:$AT20,0)+COUNTIFS($B20:$AT20,C20,$B$1:$AT$1,"&lt;"&amp;2))</f>
        <v>0</v>
      </c>
      <c r="AW20">
        <f>(RANK(_calc_라운드기준!D20,_calc_라운드기준!$B20:$AT20,0)+COUNTIFS(_calc_라운드기준!$B20:$AT20,_calc_라운드기준!D20,$B$1:$AT$1,"&lt;"&amp;3))-(RANK(D20,$B20:$AT20,0)+COUNTIFS($B20:$AT20,D20,$B$1:$AT$1,"&lt;"&amp;3))</f>
        <v>-1</v>
      </c>
      <c r="AX20">
        <f>(RANK(_calc_라운드기준!E20,_calc_라운드기준!$B20:$AT20,0)+COUNTIFS(_calc_라운드기준!$B20:$AT20,_calc_라운드기준!E20,$B$1:$AT$1,"&lt;"&amp;4))-(RANK(E20,$B20:$AT20,0)+COUNTIFS($B20:$AT20,E20,$B$1:$AT$1,"&lt;"&amp;4))</f>
        <v>-18</v>
      </c>
      <c r="AY20">
        <f>(RANK(_calc_라운드기준!F20,_calc_라운드기준!$B20:$AT20,0)+COUNTIFS(_calc_라운드기준!$B20:$AT20,_calc_라운드기준!F20,$B$1:$AT$1,"&lt;"&amp;5))-(RANK(F20,$B20:$AT20,0)+COUNTIFS($B20:$AT20,F20,$B$1:$AT$1,"&lt;"&amp;5))</f>
        <v>-21</v>
      </c>
      <c r="AZ20">
        <f>(RANK(_calc_라운드기준!G20,_calc_라운드기준!$B20:$AT20,0)+COUNTIFS(_calc_라운드기준!$B20:$AT20,_calc_라운드기준!G20,$B$1:$AT$1,"&lt;"&amp;6))-(RANK(G20,$B20:$AT20,0)+COUNTIFS($B20:$AT20,G20,$B$1:$AT$1,"&lt;"&amp;6))</f>
        <v>3</v>
      </c>
      <c r="BA20">
        <f>(RANK(_calc_라운드기준!H20,_calc_라운드기준!$B20:$AT20,0)+COUNTIFS(_calc_라운드기준!$B20:$AT20,_calc_라운드기준!H20,$B$1:$AT$1,"&lt;"&amp;7))-(RANK(H20,$B20:$AT20,0)+COUNTIFS($B20:$AT20,H20,$B$1:$AT$1,"&lt;"&amp;7))</f>
        <v>9</v>
      </c>
      <c r="BB20">
        <f>(RANK(_calc_라운드기준!I20,_calc_라운드기준!$B20:$AT20,0)+COUNTIFS(_calc_라운드기준!$B20:$AT20,_calc_라운드기준!I20,$B$1:$AT$1,"&lt;"&amp;8))-(RANK(I20,$B20:$AT20,0)+COUNTIFS($B20:$AT20,I20,$B$1:$AT$1,"&lt;"&amp;8))</f>
        <v>-29</v>
      </c>
      <c r="BC20">
        <f>(RANK(_calc_라운드기준!J20,_calc_라운드기준!$B20:$AT20,0)+COUNTIFS(_calc_라운드기준!$B20:$AT20,_calc_라운드기준!J20,$B$1:$AT$1,"&lt;"&amp;9))-(RANK(J20,$B20:$AT20,0)+COUNTIFS($B20:$AT20,J20,$B$1:$AT$1,"&lt;"&amp;9))</f>
        <v>-23</v>
      </c>
      <c r="BD20">
        <f>(RANK(_calc_라운드기준!K20,_calc_라운드기준!$B20:$AT20,0)+COUNTIFS(_calc_라운드기준!$B20:$AT20,_calc_라운드기준!K20,$B$1:$AT$1,"&lt;"&amp;10))-(RANK(K20,$B20:$AT20,0)+COUNTIFS($B20:$AT20,K20,$B$1:$AT$1,"&lt;"&amp;10))</f>
        <v>-1</v>
      </c>
      <c r="BE20">
        <f>(RANK(_calc_라운드기준!L20,_calc_라운드기준!$B20:$AT20,0)+COUNTIFS(_calc_라운드기준!$B20:$AT20,_calc_라운드기준!L20,$B$1:$AT$1,"&lt;"&amp;11))-(RANK(L20,$B20:$AT20,0)+COUNTIFS($B20:$AT20,L20,$B$1:$AT$1,"&lt;"&amp;11))</f>
        <v>14</v>
      </c>
      <c r="BF20">
        <f>(RANK(_calc_라운드기준!M20,_calc_라운드기준!$B20:$AT20,0)+COUNTIFS(_calc_라운드기준!$B20:$AT20,_calc_라운드기준!M20,$B$1:$AT$1,"&lt;"&amp;12))-(RANK(M20,$B20:$AT20,0)+COUNTIFS($B20:$AT20,M20,$B$1:$AT$1,"&lt;"&amp;12))</f>
        <v>38</v>
      </c>
      <c r="BG20">
        <f>(RANK(_calc_라운드기준!N20,_calc_라운드기준!$B20:$AT20,0)+COUNTIFS(_calc_라운드기준!$B20:$AT20,_calc_라운드기준!N20,$B$1:$AT$1,"&lt;"&amp;13))-(RANK(N20,$B20:$AT20,0)+COUNTIFS($B20:$AT20,N20,$B$1:$AT$1,"&lt;"&amp;13))</f>
        <v>19</v>
      </c>
      <c r="BH20">
        <f>(RANK(_calc_라운드기준!O20,_calc_라운드기준!$B20:$AT20,0)+COUNTIFS(_calc_라운드기준!$B20:$AT20,_calc_라운드기준!O20,$B$1:$AT$1,"&lt;"&amp;14))-(RANK(O20,$B20:$AT20,0)+COUNTIFS($B20:$AT20,O20,$B$1:$AT$1,"&lt;"&amp;14))</f>
        <v>19</v>
      </c>
      <c r="BI20">
        <f>(RANK(_calc_라운드기준!P20,_calc_라운드기준!$B20:$AT20,0)+COUNTIFS(_calc_라운드기준!$B20:$AT20,_calc_라운드기준!P20,$B$1:$AT$1,"&lt;"&amp;15))-(RANK(P20,$B20:$AT20,0)+COUNTIFS($B20:$AT20,P20,$B$1:$AT$1,"&lt;"&amp;15))</f>
        <v>-14</v>
      </c>
      <c r="BJ20">
        <f>(RANK(_calc_라운드기준!Q20,_calc_라운드기준!$B20:$AT20,0)+COUNTIFS(_calc_라운드기준!$B20:$AT20,_calc_라운드기준!Q20,$B$1:$AT$1,"&lt;"&amp;16))-(RANK(Q20,$B20:$AT20,0)+COUNTIFS($B20:$AT20,Q20,$B$1:$AT$1,"&lt;"&amp;16))</f>
        <v>-1</v>
      </c>
      <c r="BK20">
        <f>(RANK(_calc_라운드기준!R20,_calc_라운드기준!$B20:$AT20,0)+COUNTIFS(_calc_라운드기준!$B20:$AT20,_calc_라운드기준!R20,$B$1:$AT$1,"&lt;"&amp;17))-(RANK(R20,$B20:$AT20,0)+COUNTIFS($B20:$AT20,R20,$B$1:$AT$1,"&lt;"&amp;17))</f>
        <v>2</v>
      </c>
      <c r="BL20">
        <f>(RANK(_calc_라운드기준!S20,_calc_라운드기준!$B20:$AT20,0)+COUNTIFS(_calc_라운드기준!$B20:$AT20,_calc_라운드기준!S20,$B$1:$AT$1,"&lt;"&amp;18))-(RANK(S20,$B20:$AT20,0)+COUNTIFS($B20:$AT20,S20,$B$1:$AT$1,"&lt;"&amp;18))</f>
        <v>22</v>
      </c>
      <c r="BM20">
        <f>(RANK(_calc_라운드기준!T20,_calc_라운드기준!$B20:$AT20,0)+COUNTIFS(_calc_라운드기준!$B20:$AT20,_calc_라운드기준!T20,$B$1:$AT$1,"&lt;"&amp;19))-(RANK(T20,$B20:$AT20,0)+COUNTIFS($B20:$AT20,T20,$B$1:$AT$1,"&lt;"&amp;19))</f>
        <v>-3</v>
      </c>
      <c r="BN20">
        <f>(RANK(_calc_라운드기준!U20,_calc_라운드기준!$B20:$AT20,0)+COUNTIFS(_calc_라운드기준!$B20:$AT20,_calc_라운드기준!U20,$B$1:$AT$1,"&lt;"&amp;20))-(RANK(U20,$B20:$AT20,0)+COUNTIFS($B20:$AT20,U20,$B$1:$AT$1,"&lt;"&amp;20))</f>
        <v>-13</v>
      </c>
      <c r="BO20">
        <f>(RANK(_calc_라운드기준!V20,_calc_라운드기준!$B20:$AT20,0)+COUNTIFS(_calc_라운드기준!$B20:$AT20,_calc_라운드기준!V20,$B$1:$AT$1,"&lt;"&amp;21))-(RANK(V20,$B20:$AT20,0)+COUNTIFS($B20:$AT20,V20,$B$1:$AT$1,"&lt;"&amp;21))</f>
        <v>38</v>
      </c>
      <c r="BP20">
        <f>(RANK(_calc_라운드기준!W20,_calc_라운드기준!$B20:$AT20,0)+COUNTIFS(_calc_라운드기준!$B20:$AT20,_calc_라운드기준!W20,$B$1:$AT$1,"&lt;"&amp;22))-(RANK(W20,$B20:$AT20,0)+COUNTIFS($B20:$AT20,W20,$B$1:$AT$1,"&lt;"&amp;22))</f>
        <v>8</v>
      </c>
      <c r="BQ20">
        <f>(RANK(_calc_라운드기준!X20,_calc_라운드기준!$B20:$AT20,0)+COUNTIFS(_calc_라운드기준!$B20:$AT20,_calc_라운드기준!X20,$B$1:$AT$1,"&lt;"&amp;23))-(RANK(X20,$B20:$AT20,0)+COUNTIFS($B20:$AT20,X20,$B$1:$AT$1,"&lt;"&amp;23))</f>
        <v>-30</v>
      </c>
      <c r="BR20">
        <f>(RANK(_calc_라운드기준!Y20,_calc_라운드기준!$B20:$AT20,0)+COUNTIFS(_calc_라운드기준!$B20:$AT20,_calc_라운드기준!Y20,$B$1:$AT$1,"&lt;"&amp;24))-(RANK(Y20,$B20:$AT20,0)+COUNTIFS($B20:$AT20,Y20,$B$1:$AT$1,"&lt;"&amp;24))</f>
        <v>-4</v>
      </c>
      <c r="BS20">
        <f>(RANK(_calc_라운드기준!Z20,_calc_라운드기준!$B20:$AT20,0)+COUNTIFS(_calc_라운드기준!$B20:$AT20,_calc_라운드기준!Z20,$B$1:$AT$1,"&lt;"&amp;25))-(RANK(Z20,$B20:$AT20,0)+COUNTIFS($B20:$AT20,Z20,$B$1:$AT$1,"&lt;"&amp;25))</f>
        <v>-29</v>
      </c>
      <c r="BT20">
        <f>(RANK(_calc_라운드기준!AA20,_calc_라운드기준!$B20:$AT20,0)+COUNTIFS(_calc_라운드기준!$B20:$AT20,_calc_라운드기준!AA20,$B$1:$AT$1,"&lt;"&amp;26))-(RANK(AA20,$B20:$AT20,0)+COUNTIFS($B20:$AT20,AA20,$B$1:$AT$1,"&lt;"&amp;26))</f>
        <v>3</v>
      </c>
      <c r="BU20">
        <f>(RANK(_calc_라운드기준!AB20,_calc_라운드기준!$B20:$AT20,0)+COUNTIFS(_calc_라운드기준!$B20:$AT20,_calc_라운드기준!AB20,$B$1:$AT$1,"&lt;"&amp;27))-(RANK(AB20,$B20:$AT20,0)+COUNTIFS($B20:$AT20,AB20,$B$1:$AT$1,"&lt;"&amp;27))</f>
        <v>-13</v>
      </c>
      <c r="BV20">
        <f>(RANK(_calc_라운드기준!AC20,_calc_라운드기준!$B20:$AT20,0)+COUNTIFS(_calc_라운드기준!$B20:$AT20,_calc_라운드기준!AC20,$B$1:$AT$1,"&lt;"&amp;28))-(RANK(AC20,$B20:$AT20,0)+COUNTIFS($B20:$AT20,AC20,$B$1:$AT$1,"&lt;"&amp;28))</f>
        <v>-11</v>
      </c>
      <c r="BW20">
        <f>(RANK(_calc_라운드기준!AD20,_calc_라운드기준!$B20:$AT20,0)+COUNTIFS(_calc_라운드기준!$B20:$AT20,_calc_라운드기준!AD20,$B$1:$AT$1,"&lt;"&amp;29))-(RANK(AD20,$B20:$AT20,0)+COUNTIFS($B20:$AT20,AD20,$B$1:$AT$1,"&lt;"&amp;29))</f>
        <v>-2</v>
      </c>
      <c r="BX20">
        <f>(RANK(_calc_라운드기준!AE20,_calc_라운드기준!$B20:$AT20,0)+COUNTIFS(_calc_라운드기준!$B20:$AT20,_calc_라운드기준!AE20,$B$1:$AT$1,"&lt;"&amp;30))-(RANK(AE20,$B20:$AT20,0)+COUNTIFS($B20:$AT20,AE20,$B$1:$AT$1,"&lt;"&amp;30))</f>
        <v>4</v>
      </c>
      <c r="BY20">
        <f>(RANK(_calc_라운드기준!AF20,_calc_라운드기준!$B20:$AT20,0)+COUNTIFS(_calc_라운드기준!$B20:$AT20,_calc_라운드기준!AF20,$B$1:$AT$1,"&lt;"&amp;31))-(RANK(AF20,$B20:$AT20,0)+COUNTIFS($B20:$AT20,AF20,$B$1:$AT$1,"&lt;"&amp;31))</f>
        <v>-9</v>
      </c>
      <c r="BZ20">
        <f>(RANK(_calc_라운드기준!AG20,_calc_라운드기준!$B20:$AT20,0)+COUNTIFS(_calc_라운드기준!$B20:$AT20,_calc_라운드기준!AG20,$B$1:$AT$1,"&lt;"&amp;32))-(RANK(AG20,$B20:$AT20,0)+COUNTIFS($B20:$AT20,AG20,$B$1:$AT$1,"&lt;"&amp;32))</f>
        <v>-5</v>
      </c>
      <c r="CA20">
        <f>(RANK(_calc_라운드기준!AH20,_calc_라운드기준!$B20:$AT20,0)+COUNTIFS(_calc_라운드기준!$B20:$AT20,_calc_라운드기준!AH20,$B$1:$AT$1,"&lt;"&amp;33))-(RANK(AH20,$B20:$AT20,0)+COUNTIFS($B20:$AT20,AH20,$B$1:$AT$1,"&lt;"&amp;33))</f>
        <v>7</v>
      </c>
      <c r="CB20">
        <f>(RANK(_calc_라운드기준!AI20,_calc_라운드기준!$B20:$AT20,0)+COUNTIFS(_calc_라운드기준!$B20:$AT20,_calc_라운드기준!AI20,$B$1:$AT$1,"&lt;"&amp;34))-(RANK(AI20,$B20:$AT20,0)+COUNTIFS($B20:$AT20,AI20,$B$1:$AT$1,"&lt;"&amp;34))</f>
        <v>32</v>
      </c>
      <c r="CC20">
        <f>(RANK(_calc_라운드기준!AJ20,_calc_라운드기준!$B20:$AT20,0)+COUNTIFS(_calc_라운드기준!$B20:$AT20,_calc_라운드기준!AJ20,$B$1:$AT$1,"&lt;"&amp;35))-(RANK(AJ20,$B20:$AT20,0)+COUNTIFS($B20:$AT20,AJ20,$B$1:$AT$1,"&lt;"&amp;35))</f>
        <v>14</v>
      </c>
      <c r="CD20">
        <f>(RANK(_calc_라운드기준!AK20,_calc_라운드기준!$B20:$AT20,0)+COUNTIFS(_calc_라운드기준!$B20:$AT20,_calc_라운드기준!AK20,$B$1:$AT$1,"&lt;"&amp;36))-(RANK(AK20,$B20:$AT20,0)+COUNTIFS($B20:$AT20,AK20,$B$1:$AT$1,"&lt;"&amp;36))</f>
        <v>-3</v>
      </c>
      <c r="CE20">
        <f>(RANK(_calc_라운드기준!AL20,_calc_라운드기준!$B20:$AT20,0)+COUNTIFS(_calc_라운드기준!$B20:$AT20,_calc_라운드기준!AL20,$B$1:$AT$1,"&lt;"&amp;37))-(RANK(AL20,$B20:$AT20,0)+COUNTIFS($B20:$AT20,AL20,$B$1:$AT$1,"&lt;"&amp;37))</f>
        <v>-10</v>
      </c>
      <c r="CF20">
        <f>(RANK(_calc_라운드기준!AM20,_calc_라운드기준!$B20:$AT20,0)+COUNTIFS(_calc_라운드기준!$B20:$AT20,_calc_라운드기준!AM20,$B$1:$AT$1,"&lt;"&amp;38))-(RANK(AM20,$B20:$AT20,0)+COUNTIFS($B20:$AT20,AM20,$B$1:$AT$1,"&lt;"&amp;38))</f>
        <v>16</v>
      </c>
      <c r="CG20">
        <f>(RANK(_calc_라운드기준!AN20,_calc_라운드기준!$B20:$AT20,0)+COUNTIFS(_calc_라운드기준!$B20:$AT20,_calc_라운드기준!AN20,$B$1:$AT$1,"&lt;"&amp;39))-(RANK(AN20,$B20:$AT20,0)+COUNTIFS($B20:$AT20,AN20,$B$1:$AT$1,"&lt;"&amp;39))</f>
        <v>13</v>
      </c>
      <c r="CH20">
        <f>(RANK(_calc_라운드기준!AO20,_calc_라운드기준!$B20:$AT20,0)+COUNTIFS(_calc_라운드기준!$B20:$AT20,_calc_라운드기준!AO20,$B$1:$AT$1,"&lt;"&amp;40))-(RANK(AO20,$B20:$AT20,0)+COUNTIFS($B20:$AT20,AO20,$B$1:$AT$1,"&lt;"&amp;40))</f>
        <v>-19</v>
      </c>
      <c r="CI20">
        <f>(RANK(_calc_라운드기준!AP20,_calc_라운드기준!$B20:$AT20,0)+COUNTIFS(_calc_라운드기준!$B20:$AT20,_calc_라운드기준!AP20,$B$1:$AT$1,"&lt;"&amp;41))-(RANK(AP20,$B20:$AT20,0)+COUNTIFS($B20:$AT20,AP20,$B$1:$AT$1,"&lt;"&amp;41))</f>
        <v>-20</v>
      </c>
      <c r="CJ20">
        <f>(RANK(_calc_라운드기준!AQ20,_calc_라운드기준!$B20:$AT20,0)+COUNTIFS(_calc_라운드기준!$B20:$AT20,_calc_라운드기준!AQ20,$B$1:$AT$1,"&lt;"&amp;42))-(RANK(AQ20,$B20:$AT20,0)+COUNTIFS($B20:$AT20,AQ20,$B$1:$AT$1,"&lt;"&amp;42))</f>
        <v>19</v>
      </c>
      <c r="CK20">
        <f>(RANK(_calc_라운드기준!AR20,_calc_라운드기준!$B20:$AT20,0)+COUNTIFS(_calc_라운드기준!$B20:$AT20,_calc_라운드기준!AR20,$B$1:$AT$1,"&lt;"&amp;43))-(RANK(AR20,$B20:$AT20,0)+COUNTIFS($B20:$AT20,AR20,$B$1:$AT$1,"&lt;"&amp;43))</f>
        <v>8</v>
      </c>
      <c r="CL20">
        <f>(RANK(_calc_라운드기준!AS20,_calc_라운드기준!$B20:$AT20,0)+COUNTIFS(_calc_라운드기준!$B20:$AT20,_calc_라운드기준!AS20,$B$1:$AT$1,"&lt;"&amp;44))-(RANK(AS20,$B20:$AT20,0)+COUNTIFS($B20:$AT20,AS20,$B$1:$AT$1,"&lt;"&amp;44))</f>
        <v>4</v>
      </c>
      <c r="CM20">
        <f>(RANK(_calc_라운드기준!AT20,_calc_라운드기준!$B20:$AT20,0)+COUNTIFS(_calc_라운드기준!$B20:$AT20,_calc_라운드기준!AT20,$B$1:$AT$1,"&lt;"&amp;45))-(RANK(AT20,$B20:$AT20,0)+COUNTIFS($B20:$AT20,AT20,$B$1:$AT$1,"&lt;"&amp;45))</f>
        <v>17</v>
      </c>
      <c r="CN20">
        <f t="shared" si="0"/>
        <v>44</v>
      </c>
      <c r="CO20">
        <f t="shared" si="1"/>
        <v>22</v>
      </c>
      <c r="CP20">
        <f t="shared" si="2"/>
        <v>23</v>
      </c>
      <c r="CQ20">
        <f t="shared" si="3"/>
        <v>37</v>
      </c>
      <c r="CR20">
        <f t="shared" si="4"/>
        <v>40</v>
      </c>
      <c r="CS20">
        <f t="shared" si="5"/>
        <v>19</v>
      </c>
      <c r="CT20">
        <f t="shared" si="6"/>
        <v>13</v>
      </c>
      <c r="CU20">
        <f t="shared" si="7"/>
        <v>42</v>
      </c>
      <c r="CV20">
        <f t="shared" si="8"/>
        <v>41</v>
      </c>
      <c r="CW20">
        <f t="shared" si="9"/>
        <v>24</v>
      </c>
      <c r="CX20">
        <f t="shared" si="10"/>
        <v>10</v>
      </c>
      <c r="CY20">
        <f t="shared" si="11"/>
        <v>1</v>
      </c>
      <c r="CZ20">
        <f t="shared" si="12"/>
        <v>5</v>
      </c>
      <c r="DA20">
        <f t="shared" si="13"/>
        <v>6</v>
      </c>
      <c r="DB20">
        <f t="shared" si="14"/>
        <v>36</v>
      </c>
      <c r="DC20">
        <f t="shared" si="15"/>
        <v>25</v>
      </c>
      <c r="DD20">
        <f t="shared" si="16"/>
        <v>21</v>
      </c>
      <c r="DE20">
        <f t="shared" si="17"/>
        <v>4</v>
      </c>
      <c r="DF20">
        <f t="shared" si="18"/>
        <v>27</v>
      </c>
      <c r="DG20">
        <f t="shared" si="19"/>
        <v>34</v>
      </c>
      <c r="DH20">
        <f t="shared" si="20"/>
        <v>2</v>
      </c>
      <c r="DI20">
        <f t="shared" si="21"/>
        <v>14</v>
      </c>
      <c r="DJ20">
        <f t="shared" si="22"/>
        <v>45</v>
      </c>
      <c r="DK20">
        <f t="shared" si="23"/>
        <v>29</v>
      </c>
      <c r="DL20">
        <f t="shared" si="24"/>
        <v>43</v>
      </c>
      <c r="DM20">
        <f t="shared" si="25"/>
        <v>20</v>
      </c>
      <c r="DN20">
        <f t="shared" si="26"/>
        <v>35</v>
      </c>
      <c r="DO20">
        <f t="shared" si="27"/>
        <v>33</v>
      </c>
      <c r="DP20">
        <f t="shared" si="28"/>
        <v>26</v>
      </c>
      <c r="DQ20">
        <f t="shared" si="29"/>
        <v>17</v>
      </c>
      <c r="DR20">
        <f t="shared" si="30"/>
        <v>31</v>
      </c>
      <c r="DS20">
        <f t="shared" si="31"/>
        <v>30</v>
      </c>
      <c r="DT20">
        <f t="shared" si="32"/>
        <v>16</v>
      </c>
      <c r="DU20">
        <f t="shared" si="33"/>
        <v>3</v>
      </c>
      <c r="DV20">
        <f t="shared" si="34"/>
        <v>11</v>
      </c>
      <c r="DW20">
        <f t="shared" si="35"/>
        <v>28</v>
      </c>
      <c r="DX20">
        <f t="shared" si="36"/>
        <v>32</v>
      </c>
      <c r="DY20">
        <f t="shared" si="37"/>
        <v>9</v>
      </c>
      <c r="DZ20">
        <f t="shared" si="38"/>
        <v>12</v>
      </c>
      <c r="EA20">
        <f t="shared" si="39"/>
        <v>38</v>
      </c>
      <c r="EB20">
        <f t="shared" si="40"/>
        <v>39</v>
      </c>
      <c r="EC20">
        <f t="shared" si="41"/>
        <v>7</v>
      </c>
      <c r="ED20">
        <f t="shared" si="42"/>
        <v>15</v>
      </c>
      <c r="EE20">
        <f t="shared" si="43"/>
        <v>18</v>
      </c>
      <c r="EF20">
        <f t="shared" si="44"/>
        <v>8</v>
      </c>
    </row>
    <row r="21" spans="1:136" ht="16.5" customHeight="1">
      <c r="A21">
        <f>_calc_라운드기준!A21</f>
        <v>1225</v>
      </c>
      <c r="B21">
        <f>INDEX(_calc_누적빈도!B:B,$A21)-INDEX(_calc_누적빈도!B:B,$A21-기준500회_후보!$B$1)</f>
        <v>60</v>
      </c>
      <c r="C21">
        <f>INDEX(_calc_누적빈도!C:C,$A21)-INDEX(_calc_누적빈도!C:C,$A21-기준500회_후보!$B$1)</f>
        <v>59</v>
      </c>
      <c r="D21">
        <f>INDEX(_calc_누적빈도!D:D,$A21)-INDEX(_calc_누적빈도!D:D,$A21-기준500회_후보!$B$1)</f>
        <v>76</v>
      </c>
      <c r="E21">
        <f>INDEX(_calc_누적빈도!E:E,$A21)-INDEX(_calc_누적빈도!E:E,$A21-기준500회_후보!$B$1)</f>
        <v>56</v>
      </c>
      <c r="F21">
        <f>INDEX(_calc_누적빈도!F:F,$A21)-INDEX(_calc_누적빈도!F:F,$A21-기준500회_후보!$B$1)</f>
        <v>51</v>
      </c>
      <c r="G21">
        <f>INDEX(_calc_누적빈도!G:G,$A21)-INDEX(_calc_누적빈도!G:G,$A21-기준500회_후보!$B$1)</f>
        <v>75</v>
      </c>
      <c r="H21">
        <f>INDEX(_calc_누적빈도!H:H,$A21)-INDEX(_calc_누적빈도!H:H,$A21-기준500회_후보!$B$1)</f>
        <v>70</v>
      </c>
      <c r="I21">
        <f>INDEX(_calc_누적빈도!I:I,$A21)-INDEX(_calc_누적빈도!I:I,$A21-기준500회_후보!$B$1)</f>
        <v>53</v>
      </c>
      <c r="J21">
        <f>INDEX(_calc_누적빈도!J:J,$A21)-INDEX(_calc_누적빈도!J:J,$A21-기준500회_후보!$B$1)</f>
        <v>62</v>
      </c>
      <c r="K21">
        <f>INDEX(_calc_누적빈도!K:K,$A21)-INDEX(_calc_누적빈도!K:K,$A21-기준500회_후보!$B$1)</f>
        <v>65</v>
      </c>
      <c r="L21">
        <f>INDEX(_calc_누적빈도!L:L,$A21)-INDEX(_calc_누적빈도!L:L,$A21-기준500회_후보!$B$1)</f>
        <v>66</v>
      </c>
      <c r="M21">
        <f>INDEX(_calc_누적빈도!M:M,$A21)-INDEX(_calc_누적빈도!M:M,$A21-기준500회_후보!$B$1)</f>
        <v>83</v>
      </c>
      <c r="N21">
        <f>INDEX(_calc_누적빈도!N:N,$A21)-INDEX(_calc_누적빈도!N:N,$A21-기준500회_후보!$B$1)</f>
        <v>75</v>
      </c>
      <c r="O21">
        <f>INDEX(_calc_누적빈도!O:O,$A21)-INDEX(_calc_누적빈도!O:O,$A21-기준500회_후보!$B$1)</f>
        <v>66</v>
      </c>
      <c r="P21">
        <f>INDEX(_calc_누적빈도!P:P,$A21)-INDEX(_calc_누적빈도!P:P,$A21-기준500회_후보!$B$1)</f>
        <v>69</v>
      </c>
      <c r="Q21">
        <f>INDEX(_calc_누적빈도!Q:Q,$A21)-INDEX(_calc_누적빈도!Q:Q,$A21-기준500회_후보!$B$1)</f>
        <v>78</v>
      </c>
      <c r="R21">
        <f>INDEX(_calc_누적빈도!R:R,$A21)-INDEX(_calc_누적빈도!R:R,$A21-기준500회_후보!$B$1)</f>
        <v>66</v>
      </c>
      <c r="S21">
        <f>INDEX(_calc_누적빈도!S:S,$A21)-INDEX(_calc_누적빈도!S:S,$A21-기준500회_후보!$B$1)</f>
        <v>76</v>
      </c>
      <c r="T21">
        <f>INDEX(_calc_누적빈도!T:T,$A21)-INDEX(_calc_누적빈도!T:T,$A21-기준500회_후보!$B$1)</f>
        <v>71</v>
      </c>
      <c r="U21">
        <f>INDEX(_calc_누적빈도!U:U,$A21)-INDEX(_calc_누적빈도!U:U,$A21-기준500회_후보!$B$1)</f>
        <v>53</v>
      </c>
      <c r="V21">
        <f>INDEX(_calc_누적빈도!V:V,$A21)-INDEX(_calc_누적빈도!V:V,$A21-기준500회_후보!$B$1)</f>
        <v>80</v>
      </c>
      <c r="W21">
        <f>INDEX(_calc_누적빈도!W:W,$A21)-INDEX(_calc_누적빈도!W:W,$A21-기준500회_후보!$B$1)</f>
        <v>62</v>
      </c>
      <c r="X21">
        <f>INDEX(_calc_누적빈도!X:X,$A21)-INDEX(_calc_누적빈도!X:X,$A21-기준500회_후보!$B$1)</f>
        <v>58</v>
      </c>
      <c r="Y21">
        <f>INDEX(_calc_누적빈도!Y:Y,$A21)-INDEX(_calc_누적빈도!Y:Y,$A21-기준500회_후보!$B$1)</f>
        <v>69</v>
      </c>
      <c r="Z21">
        <f>INDEX(_calc_누적빈도!Z:Z,$A21)-INDEX(_calc_누적빈도!Z:Z,$A21-기준500회_후보!$B$1)</f>
        <v>52</v>
      </c>
      <c r="AA21">
        <f>INDEX(_calc_누적빈도!AA:AA,$A21)-INDEX(_calc_누적빈도!AA:AA,$A21-기준500회_후보!$B$1)</f>
        <v>65</v>
      </c>
      <c r="AB21">
        <f>INDEX(_calc_누적빈도!AB:AB,$A21)-INDEX(_calc_누적빈도!AB:AB,$A21-기준500회_후보!$B$1)</f>
        <v>70</v>
      </c>
      <c r="AC21">
        <f>INDEX(_calc_누적빈도!AC:AC,$A21)-INDEX(_calc_누적빈도!AC:AC,$A21-기준500회_후보!$B$1)</f>
        <v>70</v>
      </c>
      <c r="AD21">
        <f>INDEX(_calc_누적빈도!AD:AD,$A21)-INDEX(_calc_누적빈도!AD:AD,$A21-기준500회_후보!$B$1)</f>
        <v>62</v>
      </c>
      <c r="AE21">
        <f>INDEX(_calc_누적빈도!AE:AE,$A21)-INDEX(_calc_누적빈도!AE:AE,$A21-기준500회_후보!$B$1)</f>
        <v>71</v>
      </c>
      <c r="AF21">
        <f>INDEX(_calc_누적빈도!AF:AF,$A21)-INDEX(_calc_누적빈도!AF:AF,$A21-기준500회_후보!$B$1)</f>
        <v>69</v>
      </c>
      <c r="AG21">
        <f>INDEX(_calc_누적빈도!AG:AG,$A21)-INDEX(_calc_누적빈도!AG:AG,$A21-기준500회_후보!$B$1)</f>
        <v>59</v>
      </c>
      <c r="AH21">
        <f>INDEX(_calc_누적빈도!AH:AH,$A21)-INDEX(_calc_누적빈도!AH:AH,$A21-기준500회_후보!$B$1)</f>
        <v>73</v>
      </c>
      <c r="AI21">
        <f>INDEX(_calc_누적빈도!AI:AI,$A21)-INDEX(_calc_누적빈도!AI:AI,$A21-기준500회_후보!$B$1)</f>
        <v>71</v>
      </c>
      <c r="AJ21">
        <f>INDEX(_calc_누적빈도!AJ:AJ,$A21)-INDEX(_calc_누적빈도!AJ:AJ,$A21-기준500회_후보!$B$1)</f>
        <v>69</v>
      </c>
      <c r="AK21">
        <f>INDEX(_calc_누적빈도!AK:AK,$A21)-INDEX(_calc_누적빈도!AK:AK,$A21-기준500회_후보!$B$1)</f>
        <v>68</v>
      </c>
      <c r="AL21">
        <f>INDEX(_calc_누적빈도!AL:AL,$A21)-INDEX(_calc_누적빈도!AL:AL,$A21-기준500회_후보!$B$1)</f>
        <v>64</v>
      </c>
      <c r="AM21">
        <f>INDEX(_calc_누적빈도!AM:AM,$A21)-INDEX(_calc_누적빈도!AM:AM,$A21-기준500회_후보!$B$1)</f>
        <v>78</v>
      </c>
      <c r="AN21">
        <f>INDEX(_calc_누적빈도!AN:AN,$A21)-INDEX(_calc_누적빈도!AN:AN,$A21-기준500회_후보!$B$1)</f>
        <v>68</v>
      </c>
      <c r="AO21">
        <f>INDEX(_calc_누적빈도!AO:AO,$A21)-INDEX(_calc_누적빈도!AO:AO,$A21-기준500회_후보!$B$1)</f>
        <v>58</v>
      </c>
      <c r="AP21">
        <f>INDEX(_calc_누적빈도!AP:AP,$A21)-INDEX(_calc_누적빈도!AP:AP,$A21-기준500회_후보!$B$1)</f>
        <v>63</v>
      </c>
      <c r="AQ21">
        <f>INDEX(_calc_누적빈도!AQ:AQ,$A21)-INDEX(_calc_누적빈도!AQ:AQ,$A21-기준500회_후보!$B$1)</f>
        <v>67</v>
      </c>
      <c r="AR21">
        <f>INDEX(_calc_누적빈도!AR:AR,$A21)-INDEX(_calc_누적빈도!AR:AR,$A21-기준500회_후보!$B$1)</f>
        <v>63</v>
      </c>
      <c r="AS21">
        <f>INDEX(_calc_누적빈도!AS:AS,$A21)-INDEX(_calc_누적빈도!AS:AS,$A21-기준500회_후보!$B$1)</f>
        <v>63</v>
      </c>
      <c r="AT21">
        <f>INDEX(_calc_누적빈도!AT:AT,$A21)-INDEX(_calc_누적빈도!AT:AT,$A21-기준500회_후보!$B$1)</f>
        <v>78</v>
      </c>
      <c r="AU21">
        <f>(RANK(_calc_라운드기준!B21,_calc_라운드기준!$B21:$AT21,0)+COUNTIFS(_calc_라운드기준!$B21:$AT21,_calc_라운드기준!B21,$B$1:$AT$1,"&lt;"&amp;1))-(RANK(B21,$B21:$AT21,0)+COUNTIFS($B21:$AT21,B21,$B$1:$AT$1,"&lt;"&amp;1))</f>
        <v>-30</v>
      </c>
      <c r="AV21">
        <f>(RANK(_calc_라운드기준!C21,_calc_라운드기준!$B21:$AT21,0)+COUNTIFS(_calc_라운드기준!$B21:$AT21,_calc_라운드기준!C21,$B$1:$AT$1,"&lt;"&amp;2))-(RANK(C21,$B21:$AT21,0)+COUNTIFS($B21:$AT21,C21,$B$1:$AT$1,"&lt;"&amp;2))</f>
        <v>0</v>
      </c>
      <c r="AW21">
        <f>(RANK(_calc_라운드기준!D21,_calc_라운드기준!$B21:$AT21,0)+COUNTIFS(_calc_라운드기준!$B21:$AT21,_calc_라운드기준!D21,$B$1:$AT$1,"&lt;"&amp;3))-(RANK(D21,$B21:$AT21,0)+COUNTIFS($B21:$AT21,D21,$B$1:$AT$1,"&lt;"&amp;3))</f>
        <v>-3</v>
      </c>
      <c r="AX21">
        <f>(RANK(_calc_라운드기준!E21,_calc_라운드기준!$B21:$AT21,0)+COUNTIFS(_calc_라운드기준!$B21:$AT21,_calc_라운드기준!E21,$B$1:$AT$1,"&lt;"&amp;4))-(RANK(E21,$B21:$AT21,0)+COUNTIFS($B21:$AT21,E21,$B$1:$AT$1,"&lt;"&amp;4))</f>
        <v>-31</v>
      </c>
      <c r="AY21">
        <f>(RANK(_calc_라운드기준!F21,_calc_라운드기준!$B21:$AT21,0)+COUNTIFS(_calc_라운드기준!$B21:$AT21,_calc_라운드기준!F21,$B$1:$AT$1,"&lt;"&amp;5))-(RANK(F21,$B21:$AT21,0)+COUNTIFS($B21:$AT21,F21,$B$1:$AT$1,"&lt;"&amp;5))</f>
        <v>-21</v>
      </c>
      <c r="AZ21">
        <f>(RANK(_calc_라운드기준!G21,_calc_라운드기준!$B21:$AT21,0)+COUNTIFS(_calc_라운드기준!$B21:$AT21,_calc_라운드기준!G21,$B$1:$AT$1,"&lt;"&amp;6))-(RANK(G21,$B21:$AT21,0)+COUNTIFS($B21:$AT21,G21,$B$1:$AT$1,"&lt;"&amp;6))</f>
        <v>-1</v>
      </c>
      <c r="BA21">
        <f>(RANK(_calc_라운드기준!H21,_calc_라운드기준!$B21:$AT21,0)+COUNTIFS(_calc_라운드기준!$B21:$AT21,_calc_라운드기준!H21,$B$1:$AT$1,"&lt;"&amp;7))-(RANK(H21,$B21:$AT21,0)+COUNTIFS($B21:$AT21,H21,$B$1:$AT$1,"&lt;"&amp;7))</f>
        <v>11</v>
      </c>
      <c r="BB21">
        <f>(RANK(_calc_라운드기준!I21,_calc_라운드기준!$B21:$AT21,0)+COUNTIFS(_calc_라운드기준!$B21:$AT21,_calc_라운드기준!I21,$B$1:$AT$1,"&lt;"&amp;8))-(RANK(I21,$B21:$AT21,0)+COUNTIFS($B21:$AT21,I21,$B$1:$AT$1,"&lt;"&amp;8))</f>
        <v>-31</v>
      </c>
      <c r="BC21">
        <f>(RANK(_calc_라운드기준!J21,_calc_라운드기준!$B21:$AT21,0)+COUNTIFS(_calc_라운드기준!$B21:$AT21,_calc_라운드기준!J21,$B$1:$AT$1,"&lt;"&amp;9))-(RANK(J21,$B21:$AT21,0)+COUNTIFS($B21:$AT21,J21,$B$1:$AT$1,"&lt;"&amp;9))</f>
        <v>-21</v>
      </c>
      <c r="BD21">
        <f>(RANK(_calc_라운드기준!K21,_calc_라운드기준!$B21:$AT21,0)+COUNTIFS(_calc_라운드기준!$B21:$AT21,_calc_라운드기준!K21,$B$1:$AT$1,"&lt;"&amp;10))-(RANK(K21,$B21:$AT21,0)+COUNTIFS($B21:$AT21,K21,$B$1:$AT$1,"&lt;"&amp;10))</f>
        <v>-1</v>
      </c>
      <c r="BE21">
        <f>(RANK(_calc_라운드기준!L21,_calc_라운드기준!$B21:$AT21,0)+COUNTIFS(_calc_라운드기준!$B21:$AT21,_calc_라운드기준!L21,$B$1:$AT$1,"&lt;"&amp;11))-(RANK(L21,$B21:$AT21,0)+COUNTIFS($B21:$AT21,L21,$B$1:$AT$1,"&lt;"&amp;11))</f>
        <v>14</v>
      </c>
      <c r="BF21">
        <f>(RANK(_calc_라운드기준!M21,_calc_라운드기준!$B21:$AT21,0)+COUNTIFS(_calc_라운드기준!$B21:$AT21,_calc_라운드기준!M21,$B$1:$AT$1,"&lt;"&amp;12))-(RANK(M21,$B21:$AT21,0)+COUNTIFS($B21:$AT21,M21,$B$1:$AT$1,"&lt;"&amp;12))</f>
        <v>38</v>
      </c>
      <c r="BG21">
        <f>(RANK(_calc_라운드기준!N21,_calc_라운드기준!$B21:$AT21,0)+COUNTIFS(_calc_라운드기준!$B21:$AT21,_calc_라운드기준!N21,$B$1:$AT$1,"&lt;"&amp;13))-(RANK(N21,$B21:$AT21,0)+COUNTIFS($B21:$AT21,N21,$B$1:$AT$1,"&lt;"&amp;13))</f>
        <v>18</v>
      </c>
      <c r="BH21">
        <f>(RANK(_calc_라운드기준!O21,_calc_라운드기준!$B21:$AT21,0)+COUNTIFS(_calc_라운드기준!$B21:$AT21,_calc_라운드기준!O21,$B$1:$AT$1,"&lt;"&amp;14))-(RANK(O21,$B21:$AT21,0)+COUNTIFS($B21:$AT21,O21,$B$1:$AT$1,"&lt;"&amp;14))</f>
        <v>19</v>
      </c>
      <c r="BI21">
        <f>(RANK(_calc_라운드기준!P21,_calc_라운드기준!$B21:$AT21,0)+COUNTIFS(_calc_라운드기준!$B21:$AT21,_calc_라운드기준!P21,$B$1:$AT$1,"&lt;"&amp;15))-(RANK(P21,$B21:$AT21,0)+COUNTIFS($B21:$AT21,P21,$B$1:$AT$1,"&lt;"&amp;15))</f>
        <v>-13</v>
      </c>
      <c r="BJ21">
        <f>(RANK(_calc_라운드기준!Q21,_calc_라운드기준!$B21:$AT21,0)+COUNTIFS(_calc_라운드기준!$B21:$AT21,_calc_라운드기준!Q21,$B$1:$AT$1,"&lt;"&amp;16))-(RANK(Q21,$B21:$AT21,0)+COUNTIFS($B21:$AT21,Q21,$B$1:$AT$1,"&lt;"&amp;16))</f>
        <v>-1</v>
      </c>
      <c r="BK21">
        <f>(RANK(_calc_라운드기준!R21,_calc_라운드기준!$B21:$AT21,0)+COUNTIFS(_calc_라운드기준!$B21:$AT21,_calc_라운드기준!R21,$B$1:$AT$1,"&lt;"&amp;17))-(RANK(R21,$B21:$AT21,0)+COUNTIFS($B21:$AT21,R21,$B$1:$AT$1,"&lt;"&amp;17))</f>
        <v>2</v>
      </c>
      <c r="BL21">
        <f>(RANK(_calc_라운드기준!S21,_calc_라운드기준!$B21:$AT21,0)+COUNTIFS(_calc_라운드기준!$B21:$AT21,_calc_라운드기준!S21,$B$1:$AT$1,"&lt;"&amp;18))-(RANK(S21,$B21:$AT21,0)+COUNTIFS($B21:$AT21,S21,$B$1:$AT$1,"&lt;"&amp;18))</f>
        <v>22</v>
      </c>
      <c r="BM21">
        <f>(RANK(_calc_라운드기준!T21,_calc_라운드기준!$B21:$AT21,0)+COUNTIFS(_calc_라운드기준!$B21:$AT21,_calc_라운드기준!T21,$B$1:$AT$1,"&lt;"&amp;19))-(RANK(T21,$B21:$AT21,0)+COUNTIFS($B21:$AT21,T21,$B$1:$AT$1,"&lt;"&amp;19))</f>
        <v>2</v>
      </c>
      <c r="BN21">
        <f>(RANK(_calc_라운드기준!U21,_calc_라운드기준!$B21:$AT21,0)+COUNTIFS(_calc_라운드기준!$B21:$AT21,_calc_라운드기준!U21,$B$1:$AT$1,"&lt;"&amp;20))-(RANK(U21,$B21:$AT21,0)+COUNTIFS($B21:$AT21,U21,$B$1:$AT$1,"&lt;"&amp;20))</f>
        <v>-13</v>
      </c>
      <c r="BO21">
        <f>(RANK(_calc_라운드기준!V21,_calc_라운드기준!$B21:$AT21,0)+COUNTIFS(_calc_라운드기준!$B21:$AT21,_calc_라운드기준!V21,$B$1:$AT$1,"&lt;"&amp;21))-(RANK(V21,$B21:$AT21,0)+COUNTIFS($B21:$AT21,V21,$B$1:$AT$1,"&lt;"&amp;21))</f>
        <v>38</v>
      </c>
      <c r="BP21">
        <f>(RANK(_calc_라운드기준!W21,_calc_라운드기준!$B21:$AT21,0)+COUNTIFS(_calc_라운드기준!$B21:$AT21,_calc_라운드기준!W21,$B$1:$AT$1,"&lt;"&amp;22))-(RANK(W21,$B21:$AT21,0)+COUNTIFS($B21:$AT21,W21,$B$1:$AT$1,"&lt;"&amp;22))</f>
        <v>7</v>
      </c>
      <c r="BQ21">
        <f>(RANK(_calc_라운드기준!X21,_calc_라운드기준!$B21:$AT21,0)+COUNTIFS(_calc_라운드기준!$B21:$AT21,_calc_라운드기준!X21,$B$1:$AT$1,"&lt;"&amp;23))-(RANK(X21,$B21:$AT21,0)+COUNTIFS($B21:$AT21,X21,$B$1:$AT$1,"&lt;"&amp;23))</f>
        <v>-31</v>
      </c>
      <c r="BR21">
        <f>(RANK(_calc_라운드기준!Y21,_calc_라운드기준!$B21:$AT21,0)+COUNTIFS(_calc_라운드기준!$B21:$AT21,_calc_라운드기준!Y21,$B$1:$AT$1,"&lt;"&amp;24))-(RANK(Y21,$B21:$AT21,0)+COUNTIFS($B21:$AT21,Y21,$B$1:$AT$1,"&lt;"&amp;24))</f>
        <v>-4</v>
      </c>
      <c r="BS21">
        <f>(RANK(_calc_라운드기준!Z21,_calc_라운드기준!$B21:$AT21,0)+COUNTIFS(_calc_라운드기준!$B21:$AT21,_calc_라운드기준!Z21,$B$1:$AT$1,"&lt;"&amp;25))-(RANK(Z21,$B21:$AT21,0)+COUNTIFS($B21:$AT21,Z21,$B$1:$AT$1,"&lt;"&amp;25))</f>
        <v>-13</v>
      </c>
      <c r="BT21">
        <f>(RANK(_calc_라운드기준!AA21,_calc_라운드기준!$B21:$AT21,0)+COUNTIFS(_calc_라운드기준!$B21:$AT21,_calc_라운드기준!AA21,$B$1:$AT$1,"&lt;"&amp;26))-(RANK(AA21,$B21:$AT21,0)+COUNTIFS($B21:$AT21,AA21,$B$1:$AT$1,"&lt;"&amp;26))</f>
        <v>4</v>
      </c>
      <c r="BU21">
        <f>(RANK(_calc_라운드기준!AB21,_calc_라운드기준!$B21:$AT21,0)+COUNTIFS(_calc_라운드기준!$B21:$AT21,_calc_라운드기준!AB21,$B$1:$AT$1,"&lt;"&amp;27))-(RANK(AB21,$B21:$AT21,0)+COUNTIFS($B21:$AT21,AB21,$B$1:$AT$1,"&lt;"&amp;27))</f>
        <v>-14</v>
      </c>
      <c r="BV21">
        <f>(RANK(_calc_라운드기준!AC21,_calc_라운드기준!$B21:$AT21,0)+COUNTIFS(_calc_라운드기준!$B21:$AT21,_calc_라운드기준!AC21,$B$1:$AT$1,"&lt;"&amp;28))-(RANK(AC21,$B21:$AT21,0)+COUNTIFS($B21:$AT21,AC21,$B$1:$AT$1,"&lt;"&amp;28))</f>
        <v>-11</v>
      </c>
      <c r="BW21">
        <f>(RANK(_calc_라운드기준!AD21,_calc_라운드기준!$B21:$AT21,0)+COUNTIFS(_calc_라운드기준!$B21:$AT21,_calc_라운드기준!AD21,$B$1:$AT$1,"&lt;"&amp;29))-(RANK(AD21,$B21:$AT21,0)+COUNTIFS($B21:$AT21,AD21,$B$1:$AT$1,"&lt;"&amp;29))</f>
        <v>-2</v>
      </c>
      <c r="BX21">
        <f>(RANK(_calc_라운드기준!AE21,_calc_라운드기준!$B21:$AT21,0)+COUNTIFS(_calc_라운드기준!$B21:$AT21,_calc_라운드기준!AE21,$B$1:$AT$1,"&lt;"&amp;30))-(RANK(AE21,$B21:$AT21,0)+COUNTIFS($B21:$AT21,AE21,$B$1:$AT$1,"&lt;"&amp;30))</f>
        <v>3</v>
      </c>
      <c r="BY21">
        <f>(RANK(_calc_라운드기준!AF21,_calc_라운드기준!$B21:$AT21,0)+COUNTIFS(_calc_라운드기준!$B21:$AT21,_calc_라운드기준!AF21,$B$1:$AT$1,"&lt;"&amp;31))-(RANK(AF21,$B21:$AT21,0)+COUNTIFS($B21:$AT21,AF21,$B$1:$AT$1,"&lt;"&amp;31))</f>
        <v>-10</v>
      </c>
      <c r="BZ21">
        <f>(RANK(_calc_라운드기준!AG21,_calc_라운드기준!$B21:$AT21,0)+COUNTIFS(_calc_라운드기준!$B21:$AT21,_calc_라운드기준!AG21,$B$1:$AT$1,"&lt;"&amp;32))-(RANK(AG21,$B21:$AT21,0)+COUNTIFS($B21:$AT21,AG21,$B$1:$AT$1,"&lt;"&amp;32))</f>
        <v>-22</v>
      </c>
      <c r="CA21">
        <f>(RANK(_calc_라운드기준!AH21,_calc_라운드기준!$B21:$AT21,0)+COUNTIFS(_calc_라운드기준!$B21:$AT21,_calc_라운드기준!AH21,$B$1:$AT$1,"&lt;"&amp;33))-(RANK(AH21,$B21:$AT21,0)+COUNTIFS($B21:$AT21,AH21,$B$1:$AT$1,"&lt;"&amp;33))</f>
        <v>7</v>
      </c>
      <c r="CB21">
        <f>(RANK(_calc_라운드기준!AI21,_calc_라운드기준!$B21:$AT21,0)+COUNTIFS(_calc_라운드기준!$B21:$AT21,_calc_라운드기준!AI21,$B$1:$AT$1,"&lt;"&amp;34))-(RANK(AI21,$B21:$AT21,0)+COUNTIFS($B21:$AT21,AI21,$B$1:$AT$1,"&lt;"&amp;34))</f>
        <v>32</v>
      </c>
      <c r="CC21">
        <f>(RANK(_calc_라운드기준!AJ21,_calc_라운드기준!$B21:$AT21,0)+COUNTIFS(_calc_라운드기준!$B21:$AT21,_calc_라운드기준!AJ21,$B$1:$AT$1,"&lt;"&amp;35))-(RANK(AJ21,$B21:$AT21,0)+COUNTIFS($B21:$AT21,AJ21,$B$1:$AT$1,"&lt;"&amp;35))</f>
        <v>14</v>
      </c>
      <c r="CD21">
        <f>(RANK(_calc_라운드기준!AK21,_calc_라운드기준!$B21:$AT21,0)+COUNTIFS(_calc_라운드기준!$B21:$AT21,_calc_라운드기준!AK21,$B$1:$AT$1,"&lt;"&amp;36))-(RANK(AK21,$B21:$AT21,0)+COUNTIFS($B21:$AT21,AK21,$B$1:$AT$1,"&lt;"&amp;36))</f>
        <v>-3</v>
      </c>
      <c r="CE21">
        <f>(RANK(_calc_라운드기준!AL21,_calc_라운드기준!$B21:$AT21,0)+COUNTIFS(_calc_라운드기준!$B21:$AT21,_calc_라운드기준!AL21,$B$1:$AT$1,"&lt;"&amp;37))-(RANK(AL21,$B21:$AT21,0)+COUNTIFS($B21:$AT21,AL21,$B$1:$AT$1,"&lt;"&amp;37))</f>
        <v>-10</v>
      </c>
      <c r="CF21">
        <f>(RANK(_calc_라운드기준!AM21,_calc_라운드기준!$B21:$AT21,0)+COUNTIFS(_calc_라운드기준!$B21:$AT21,_calc_라운드기준!AM21,$B$1:$AT$1,"&lt;"&amp;38))-(RANK(AM21,$B21:$AT21,0)+COUNTIFS($B21:$AT21,AM21,$B$1:$AT$1,"&lt;"&amp;38))</f>
        <v>16</v>
      </c>
      <c r="CG21">
        <f>(RANK(_calc_라운드기준!AN21,_calc_라운드기준!$B21:$AT21,0)+COUNTIFS(_calc_라운드기준!$B21:$AT21,_calc_라운드기준!AN21,$B$1:$AT$1,"&lt;"&amp;39))-(RANK(AN21,$B21:$AT21,0)+COUNTIFS($B21:$AT21,AN21,$B$1:$AT$1,"&lt;"&amp;39))</f>
        <v>13</v>
      </c>
      <c r="CH21">
        <f>(RANK(_calc_라운드기준!AO21,_calc_라운드기준!$B21:$AT21,0)+COUNTIFS(_calc_라운드기준!$B21:$AT21,_calc_라운드기준!AO21,$B$1:$AT$1,"&lt;"&amp;40))-(RANK(AO21,$B21:$AT21,0)+COUNTIFS($B21:$AT21,AO21,$B$1:$AT$1,"&lt;"&amp;40))</f>
        <v>-19</v>
      </c>
      <c r="CI21">
        <f>(RANK(_calc_라운드기준!AP21,_calc_라운드기준!$B21:$AT21,0)+COUNTIFS(_calc_라운드기준!$B21:$AT21,_calc_라운드기준!AP21,$B$1:$AT$1,"&lt;"&amp;41))-(RANK(AP21,$B21:$AT21,0)+COUNTIFS($B21:$AT21,AP21,$B$1:$AT$1,"&lt;"&amp;41))</f>
        <v>-8</v>
      </c>
      <c r="CJ21">
        <f>(RANK(_calc_라운드기준!AQ21,_calc_라운드기준!$B21:$AT21,0)+COUNTIFS(_calc_라운드기준!$B21:$AT21,_calc_라운드기준!AQ21,$B$1:$AT$1,"&lt;"&amp;42))-(RANK(AQ21,$B21:$AT21,0)+COUNTIFS($B21:$AT21,AQ21,$B$1:$AT$1,"&lt;"&amp;42))</f>
        <v>19</v>
      </c>
      <c r="CK21">
        <f>(RANK(_calc_라운드기준!AR21,_calc_라운드기준!$B21:$AT21,0)+COUNTIFS(_calc_라운드기준!$B21:$AT21,_calc_라운드기준!AR21,$B$1:$AT$1,"&lt;"&amp;43))-(RANK(AR21,$B21:$AT21,0)+COUNTIFS($B21:$AT21,AR21,$B$1:$AT$1,"&lt;"&amp;43))</f>
        <v>12</v>
      </c>
      <c r="CL21">
        <f>(RANK(_calc_라운드기준!AS21,_calc_라운드기준!$B21:$AT21,0)+COUNTIFS(_calc_라운드기준!$B21:$AT21,_calc_라운드기준!AS21,$B$1:$AT$1,"&lt;"&amp;44))-(RANK(AS21,$B21:$AT21,0)+COUNTIFS($B21:$AT21,AS21,$B$1:$AT$1,"&lt;"&amp;44))</f>
        <v>4</v>
      </c>
      <c r="CM21">
        <f>(RANK(_calc_라운드기준!AT21,_calc_라운드기준!$B21:$AT21,0)+COUNTIFS(_calc_라운드기준!$B21:$AT21,_calc_라운드기준!AT21,$B$1:$AT$1,"&lt;"&amp;45))-(RANK(AT21,$B21:$AT21,0)+COUNTIFS($B21:$AT21,AT21,$B$1:$AT$1,"&lt;"&amp;45))</f>
        <v>18</v>
      </c>
      <c r="CN21">
        <f t="shared" si="0"/>
        <v>42</v>
      </c>
      <c r="CO21">
        <f t="shared" si="1"/>
        <v>22</v>
      </c>
      <c r="CP21">
        <f t="shared" si="2"/>
        <v>27</v>
      </c>
      <c r="CQ21">
        <f t="shared" si="3"/>
        <v>43</v>
      </c>
      <c r="CR21">
        <f t="shared" si="4"/>
        <v>39</v>
      </c>
      <c r="CS21">
        <f t="shared" si="5"/>
        <v>23</v>
      </c>
      <c r="CT21">
        <f t="shared" si="6"/>
        <v>14</v>
      </c>
      <c r="CU21">
        <f t="shared" si="7"/>
        <v>44</v>
      </c>
      <c r="CV21">
        <f t="shared" si="8"/>
        <v>40</v>
      </c>
      <c r="CW21">
        <f t="shared" si="9"/>
        <v>24</v>
      </c>
      <c r="CX21">
        <f t="shared" si="10"/>
        <v>10</v>
      </c>
      <c r="CY21">
        <f t="shared" si="11"/>
        <v>1</v>
      </c>
      <c r="CZ21">
        <f t="shared" si="12"/>
        <v>7</v>
      </c>
      <c r="DA21">
        <f t="shared" si="13"/>
        <v>5</v>
      </c>
      <c r="DB21">
        <f t="shared" si="14"/>
        <v>34</v>
      </c>
      <c r="DC21">
        <f t="shared" si="15"/>
        <v>25</v>
      </c>
      <c r="DD21">
        <f t="shared" si="16"/>
        <v>20</v>
      </c>
      <c r="DE21">
        <f t="shared" si="17"/>
        <v>4</v>
      </c>
      <c r="DF21">
        <f t="shared" si="18"/>
        <v>21</v>
      </c>
      <c r="DG21">
        <f t="shared" si="19"/>
        <v>35</v>
      </c>
      <c r="DH21">
        <f t="shared" si="20"/>
        <v>2</v>
      </c>
      <c r="DI21">
        <f t="shared" si="21"/>
        <v>15</v>
      </c>
      <c r="DJ21">
        <f t="shared" si="22"/>
        <v>45</v>
      </c>
      <c r="DK21">
        <f t="shared" si="23"/>
        <v>29</v>
      </c>
      <c r="DL21">
        <f t="shared" si="24"/>
        <v>36</v>
      </c>
      <c r="DM21">
        <f t="shared" si="25"/>
        <v>17</v>
      </c>
      <c r="DN21">
        <f t="shared" si="26"/>
        <v>37</v>
      </c>
      <c r="DO21">
        <f t="shared" si="27"/>
        <v>33</v>
      </c>
      <c r="DP21">
        <f t="shared" si="28"/>
        <v>26</v>
      </c>
      <c r="DQ21">
        <f t="shared" si="29"/>
        <v>19</v>
      </c>
      <c r="DR21">
        <f t="shared" si="30"/>
        <v>31</v>
      </c>
      <c r="DS21">
        <f t="shared" si="31"/>
        <v>41</v>
      </c>
      <c r="DT21">
        <f t="shared" si="32"/>
        <v>16</v>
      </c>
      <c r="DU21">
        <f t="shared" si="33"/>
        <v>3</v>
      </c>
      <c r="DV21">
        <f t="shared" si="34"/>
        <v>11</v>
      </c>
      <c r="DW21">
        <f t="shared" si="35"/>
        <v>28</v>
      </c>
      <c r="DX21">
        <f t="shared" si="36"/>
        <v>32</v>
      </c>
      <c r="DY21">
        <f t="shared" si="37"/>
        <v>9</v>
      </c>
      <c r="DZ21">
        <f t="shared" si="38"/>
        <v>12</v>
      </c>
      <c r="EA21">
        <f t="shared" si="39"/>
        <v>38</v>
      </c>
      <c r="EB21">
        <f t="shared" si="40"/>
        <v>30</v>
      </c>
      <c r="EC21">
        <f t="shared" si="41"/>
        <v>6</v>
      </c>
      <c r="ED21">
        <f t="shared" si="42"/>
        <v>13</v>
      </c>
      <c r="EE21">
        <f t="shared" si="43"/>
        <v>18</v>
      </c>
      <c r="EF21">
        <f t="shared" si="44"/>
        <v>8</v>
      </c>
    </row>
    <row r="22" spans="1:136" ht="16.5" customHeight="1">
      <c r="A22">
        <f>_calc_라운드기준!A22</f>
        <v>1224</v>
      </c>
      <c r="B22">
        <f>INDEX(_calc_누적빈도!B:B,$A22)-INDEX(_calc_누적빈도!B:B,$A22-기준500회_후보!$B$1)</f>
        <v>60</v>
      </c>
      <c r="C22">
        <f>INDEX(_calc_누적빈도!C:C,$A22)-INDEX(_calc_누적빈도!C:C,$A22-기준500회_후보!$B$1)</f>
        <v>60</v>
      </c>
      <c r="D22">
        <f>INDEX(_calc_누적빈도!D:D,$A22)-INDEX(_calc_누적빈도!D:D,$A22-기준500회_후보!$B$1)</f>
        <v>76</v>
      </c>
      <c r="E22">
        <f>INDEX(_calc_누적빈도!E:E,$A22)-INDEX(_calc_누적빈도!E:E,$A22-기준500회_후보!$B$1)</f>
        <v>56</v>
      </c>
      <c r="F22">
        <f>INDEX(_calc_누적빈도!F:F,$A22)-INDEX(_calc_누적빈도!F:F,$A22-기준500회_후보!$B$1)</f>
        <v>51</v>
      </c>
      <c r="G22">
        <f>INDEX(_calc_누적빈도!G:G,$A22)-INDEX(_calc_누적빈도!G:G,$A22-기준500회_후보!$B$1)</f>
        <v>75</v>
      </c>
      <c r="H22">
        <f>INDEX(_calc_누적빈도!H:H,$A22)-INDEX(_calc_누적빈도!H:H,$A22-기준500회_후보!$B$1)</f>
        <v>70</v>
      </c>
      <c r="I22">
        <f>INDEX(_calc_누적빈도!I:I,$A22)-INDEX(_calc_누적빈도!I:I,$A22-기준500회_후보!$B$1)</f>
        <v>54</v>
      </c>
      <c r="J22">
        <f>INDEX(_calc_누적빈도!J:J,$A22)-INDEX(_calc_누적빈도!J:J,$A22-기준500회_후보!$B$1)</f>
        <v>61</v>
      </c>
      <c r="K22">
        <f>INDEX(_calc_누적빈도!K:K,$A22)-INDEX(_calc_누적빈도!K:K,$A22-기준500회_후보!$B$1)</f>
        <v>65</v>
      </c>
      <c r="L22">
        <f>INDEX(_calc_누적빈도!L:L,$A22)-INDEX(_calc_누적빈도!L:L,$A22-기준500회_후보!$B$1)</f>
        <v>66</v>
      </c>
      <c r="M22">
        <f>INDEX(_calc_누적빈도!M:M,$A22)-INDEX(_calc_누적빈도!M:M,$A22-기준500회_후보!$B$1)</f>
        <v>83</v>
      </c>
      <c r="N22">
        <f>INDEX(_calc_누적빈도!N:N,$A22)-INDEX(_calc_누적빈도!N:N,$A22-기준500회_후보!$B$1)</f>
        <v>75</v>
      </c>
      <c r="O22">
        <f>INDEX(_calc_누적빈도!O:O,$A22)-INDEX(_calc_누적빈도!O:O,$A22-기준500회_후보!$B$1)</f>
        <v>66</v>
      </c>
      <c r="P22">
        <f>INDEX(_calc_누적빈도!P:P,$A22)-INDEX(_calc_누적빈도!P:P,$A22-기준500회_후보!$B$1)</f>
        <v>69</v>
      </c>
      <c r="Q22">
        <f>INDEX(_calc_누적빈도!Q:Q,$A22)-INDEX(_calc_누적빈도!Q:Q,$A22-기준500회_후보!$B$1)</f>
        <v>78</v>
      </c>
      <c r="R22">
        <f>INDEX(_calc_누적빈도!R:R,$A22)-INDEX(_calc_누적빈도!R:R,$A22-기준500회_후보!$B$1)</f>
        <v>66</v>
      </c>
      <c r="S22">
        <f>INDEX(_calc_누적빈도!S:S,$A22)-INDEX(_calc_누적빈도!S:S,$A22-기준500회_후보!$B$1)</f>
        <v>75</v>
      </c>
      <c r="T22">
        <f>INDEX(_calc_누적빈도!T:T,$A22)-INDEX(_calc_누적빈도!T:T,$A22-기준500회_후보!$B$1)</f>
        <v>71</v>
      </c>
      <c r="U22">
        <f>INDEX(_calc_누적빈도!U:U,$A22)-INDEX(_calc_누적빈도!U:U,$A22-기준500회_후보!$B$1)</f>
        <v>53</v>
      </c>
      <c r="V22">
        <f>INDEX(_calc_누적빈도!V:V,$A22)-INDEX(_calc_누적빈도!V:V,$A22-기준500회_후보!$B$1)</f>
        <v>79</v>
      </c>
      <c r="W22">
        <f>INDEX(_calc_누적빈도!W:W,$A22)-INDEX(_calc_누적빈도!W:W,$A22-기준500회_후보!$B$1)</f>
        <v>62</v>
      </c>
      <c r="X22">
        <f>INDEX(_calc_누적빈도!X:X,$A22)-INDEX(_calc_누적빈도!X:X,$A22-기준500회_후보!$B$1)</f>
        <v>58</v>
      </c>
      <c r="Y22">
        <f>INDEX(_calc_누적빈도!Y:Y,$A22)-INDEX(_calc_누적빈도!Y:Y,$A22-기준500회_후보!$B$1)</f>
        <v>69</v>
      </c>
      <c r="Z22">
        <f>INDEX(_calc_누적빈도!Z:Z,$A22)-INDEX(_calc_누적빈도!Z:Z,$A22-기준500회_후보!$B$1)</f>
        <v>52</v>
      </c>
      <c r="AA22">
        <f>INDEX(_calc_누적빈도!AA:AA,$A22)-INDEX(_calc_누적빈도!AA:AA,$A22-기준500회_후보!$B$1)</f>
        <v>65</v>
      </c>
      <c r="AB22">
        <f>INDEX(_calc_누적빈도!AB:AB,$A22)-INDEX(_calc_누적빈도!AB:AB,$A22-기준500회_후보!$B$1)</f>
        <v>69</v>
      </c>
      <c r="AC22">
        <f>INDEX(_calc_누적빈도!AC:AC,$A22)-INDEX(_calc_누적빈도!AC:AC,$A22-기준500회_후보!$B$1)</f>
        <v>70</v>
      </c>
      <c r="AD22">
        <f>INDEX(_calc_누적빈도!AD:AD,$A22)-INDEX(_calc_누적빈도!AD:AD,$A22-기준500회_후보!$B$1)</f>
        <v>62</v>
      </c>
      <c r="AE22">
        <f>INDEX(_calc_누적빈도!AE:AE,$A22)-INDEX(_calc_누적빈도!AE:AE,$A22-기준500회_후보!$B$1)</f>
        <v>71</v>
      </c>
      <c r="AF22">
        <f>INDEX(_calc_누적빈도!AF:AF,$A22)-INDEX(_calc_누적빈도!AF:AF,$A22-기준500회_후보!$B$1)</f>
        <v>69</v>
      </c>
      <c r="AG22">
        <f>INDEX(_calc_누적빈도!AG:AG,$A22)-INDEX(_calc_누적빈도!AG:AG,$A22-기준500회_후보!$B$1)</f>
        <v>59</v>
      </c>
      <c r="AH22">
        <f>INDEX(_calc_누적빈도!AH:AH,$A22)-INDEX(_calc_누적빈도!AH:AH,$A22-기준500회_후보!$B$1)</f>
        <v>74</v>
      </c>
      <c r="AI22">
        <f>INDEX(_calc_누적빈도!AI:AI,$A22)-INDEX(_calc_누적빈도!AI:AI,$A22-기준500회_후보!$B$1)</f>
        <v>71</v>
      </c>
      <c r="AJ22">
        <f>INDEX(_calc_누적빈도!AJ:AJ,$A22)-INDEX(_calc_누적빈도!AJ:AJ,$A22-기준500회_후보!$B$1)</f>
        <v>70</v>
      </c>
      <c r="AK22">
        <f>INDEX(_calc_누적빈도!AK:AK,$A22)-INDEX(_calc_누적빈도!AK:AK,$A22-기준500회_후보!$B$1)</f>
        <v>68</v>
      </c>
      <c r="AL22">
        <f>INDEX(_calc_누적빈도!AL:AL,$A22)-INDEX(_calc_누적빈도!AL:AL,$A22-기준500회_후보!$B$1)</f>
        <v>65</v>
      </c>
      <c r="AM22">
        <f>INDEX(_calc_누적빈도!AM:AM,$A22)-INDEX(_calc_누적빈도!AM:AM,$A22-기준500회_후보!$B$1)</f>
        <v>78</v>
      </c>
      <c r="AN22">
        <f>INDEX(_calc_누적빈도!AN:AN,$A22)-INDEX(_calc_누적빈도!AN:AN,$A22-기준500회_후보!$B$1)</f>
        <v>68</v>
      </c>
      <c r="AO22">
        <f>INDEX(_calc_누적빈도!AO:AO,$A22)-INDEX(_calc_누적빈도!AO:AO,$A22-기준500회_후보!$B$1)</f>
        <v>58</v>
      </c>
      <c r="AP22">
        <f>INDEX(_calc_누적빈도!AP:AP,$A22)-INDEX(_calc_누적빈도!AP:AP,$A22-기준500회_후보!$B$1)</f>
        <v>64</v>
      </c>
      <c r="AQ22">
        <f>INDEX(_calc_누적빈도!AQ:AQ,$A22)-INDEX(_calc_누적빈도!AQ:AQ,$A22-기준500회_후보!$B$1)</f>
        <v>67</v>
      </c>
      <c r="AR22">
        <f>INDEX(_calc_누적빈도!AR:AR,$A22)-INDEX(_calc_누적빈도!AR:AR,$A22-기준500회_후보!$B$1)</f>
        <v>63</v>
      </c>
      <c r="AS22">
        <f>INDEX(_calc_누적빈도!AS:AS,$A22)-INDEX(_calc_누적빈도!AS:AS,$A22-기준500회_후보!$B$1)</f>
        <v>62</v>
      </c>
      <c r="AT22">
        <f>INDEX(_calc_누적빈도!AT:AT,$A22)-INDEX(_calc_누적빈도!AT:AT,$A22-기준500회_후보!$B$1)</f>
        <v>77</v>
      </c>
      <c r="AU22">
        <f>(RANK(_calc_라운드기준!B22,_calc_라운드기준!$B22:$AT22,0)+COUNTIFS(_calc_라운드기준!$B22:$AT22,_calc_라운드기준!B22,$B$1:$AT$1,"&lt;"&amp;1))-(RANK(B22,$B22:$AT22,0)+COUNTIFS($B22:$AT22,B22,$B$1:$AT$1,"&lt;"&amp;1))</f>
        <v>-30</v>
      </c>
      <c r="AV22">
        <f>(RANK(_calc_라운드기준!C22,_calc_라운드기준!$B22:$AT22,0)+COUNTIFS(_calc_라운드기준!$B22:$AT22,_calc_라운드기준!C22,$B$1:$AT$1,"&lt;"&amp;2))-(RANK(C22,$B22:$AT22,0)+COUNTIFS($B22:$AT22,C22,$B$1:$AT$1,"&lt;"&amp;2))</f>
        <v>-1</v>
      </c>
      <c r="AW22">
        <f>(RANK(_calc_라운드기준!D22,_calc_라운드기준!$B22:$AT22,0)+COUNTIFS(_calc_라운드기준!$B22:$AT22,_calc_라운드기준!D22,$B$1:$AT$1,"&lt;"&amp;3))-(RANK(D22,$B22:$AT22,0)+COUNTIFS($B22:$AT22,D22,$B$1:$AT$1,"&lt;"&amp;3))</f>
        <v>-3</v>
      </c>
      <c r="AX22">
        <f>(RANK(_calc_라운드기준!E22,_calc_라운드기준!$B22:$AT22,0)+COUNTIFS(_calc_라운드기준!$B22:$AT22,_calc_라운드기준!E22,$B$1:$AT$1,"&lt;"&amp;4))-(RANK(E22,$B22:$AT22,0)+COUNTIFS($B22:$AT22,E22,$B$1:$AT$1,"&lt;"&amp;4))</f>
        <v>-29</v>
      </c>
      <c r="AY22">
        <f>(RANK(_calc_라운드기준!F22,_calc_라운드기준!$B22:$AT22,0)+COUNTIFS(_calc_라운드기준!$B22:$AT22,_calc_라운드기준!F22,$B$1:$AT$1,"&lt;"&amp;5))-(RANK(F22,$B22:$AT22,0)+COUNTIFS($B22:$AT22,F22,$B$1:$AT$1,"&lt;"&amp;5))</f>
        <v>-21</v>
      </c>
      <c r="AZ22">
        <f>(RANK(_calc_라운드기준!G22,_calc_라운드기준!$B22:$AT22,0)+COUNTIFS(_calc_라운드기준!$B22:$AT22,_calc_라운드기준!G22,$B$1:$AT$1,"&lt;"&amp;6))-(RANK(G22,$B22:$AT22,0)+COUNTIFS($B22:$AT22,G22,$B$1:$AT$1,"&lt;"&amp;6))</f>
        <v>0</v>
      </c>
      <c r="BA22">
        <f>(RANK(_calc_라운드기준!H22,_calc_라운드기준!$B22:$AT22,0)+COUNTIFS(_calc_라운드기준!$B22:$AT22,_calc_라운드기준!H22,$B$1:$AT$1,"&lt;"&amp;7))-(RANK(H22,$B22:$AT22,0)+COUNTIFS($B22:$AT22,H22,$B$1:$AT$1,"&lt;"&amp;7))</f>
        <v>11</v>
      </c>
      <c r="BB22">
        <f>(RANK(_calc_라운드기준!I22,_calc_라운드기준!$B22:$AT22,0)+COUNTIFS(_calc_라운드기준!$B22:$AT22,_calc_라운드기준!I22,$B$1:$AT$1,"&lt;"&amp;8))-(RANK(I22,$B22:$AT22,0)+COUNTIFS($B22:$AT22,I22,$B$1:$AT$1,"&lt;"&amp;8))</f>
        <v>-34</v>
      </c>
      <c r="BC22">
        <f>(RANK(_calc_라운드기준!J22,_calc_라운드기준!$B22:$AT22,0)+COUNTIFS(_calc_라운드기준!$B22:$AT22,_calc_라운드기준!J22,$B$1:$AT$1,"&lt;"&amp;9))-(RANK(J22,$B22:$AT22,0)+COUNTIFS($B22:$AT22,J22,$B$1:$AT$1,"&lt;"&amp;9))</f>
        <v>-9</v>
      </c>
      <c r="BD22">
        <f>(RANK(_calc_라운드기준!K22,_calc_라운드기준!$B22:$AT22,0)+COUNTIFS(_calc_라운드기준!$B22:$AT22,_calc_라운드기준!K22,$B$1:$AT$1,"&lt;"&amp;10))-(RANK(K22,$B22:$AT22,0)+COUNTIFS($B22:$AT22,K22,$B$1:$AT$1,"&lt;"&amp;10))</f>
        <v>0</v>
      </c>
      <c r="BE22">
        <f>(RANK(_calc_라운드기준!L22,_calc_라운드기준!$B22:$AT22,0)+COUNTIFS(_calc_라운드기준!$B22:$AT22,_calc_라운드기준!L22,$B$1:$AT$1,"&lt;"&amp;11))-(RANK(L22,$B22:$AT22,0)+COUNTIFS($B22:$AT22,L22,$B$1:$AT$1,"&lt;"&amp;11))</f>
        <v>4</v>
      </c>
      <c r="BF22">
        <f>(RANK(_calc_라운드기준!M22,_calc_라운드기준!$B22:$AT22,0)+COUNTIFS(_calc_라운드기준!$B22:$AT22,_calc_라운드기준!M22,$B$1:$AT$1,"&lt;"&amp;12))-(RANK(M22,$B22:$AT22,0)+COUNTIFS($B22:$AT22,M22,$B$1:$AT$1,"&lt;"&amp;12))</f>
        <v>36</v>
      </c>
      <c r="BG22">
        <f>(RANK(_calc_라운드기준!N22,_calc_라운드기준!$B22:$AT22,0)+COUNTIFS(_calc_라운드기준!$B22:$AT22,_calc_라운드기준!N22,$B$1:$AT$1,"&lt;"&amp;13))-(RANK(N22,$B22:$AT22,0)+COUNTIFS($B22:$AT22,N22,$B$1:$AT$1,"&lt;"&amp;13))</f>
        <v>21</v>
      </c>
      <c r="BH22">
        <f>(RANK(_calc_라운드기준!O22,_calc_라운드기준!$B22:$AT22,0)+COUNTIFS(_calc_라운드기준!$B22:$AT22,_calc_라운드기준!O22,$B$1:$AT$1,"&lt;"&amp;14))-(RANK(O22,$B22:$AT22,0)+COUNTIFS($B22:$AT22,O22,$B$1:$AT$1,"&lt;"&amp;14))</f>
        <v>16</v>
      </c>
      <c r="BI22">
        <f>(RANK(_calc_라운드기준!P22,_calc_라운드기준!$B22:$AT22,0)+COUNTIFS(_calc_라운드기준!$B22:$AT22,_calc_라운드기준!P22,$B$1:$AT$1,"&lt;"&amp;15))-(RANK(P22,$B22:$AT22,0)+COUNTIFS($B22:$AT22,P22,$B$1:$AT$1,"&lt;"&amp;15))</f>
        <v>-13</v>
      </c>
      <c r="BJ22">
        <f>(RANK(_calc_라운드기준!Q22,_calc_라운드기준!$B22:$AT22,0)+COUNTIFS(_calc_라운드기준!$B22:$AT22,_calc_라운드기준!Q22,$B$1:$AT$1,"&lt;"&amp;16))-(RANK(Q22,$B22:$AT22,0)+COUNTIFS($B22:$AT22,Q22,$B$1:$AT$1,"&lt;"&amp;16))</f>
        <v>-1</v>
      </c>
      <c r="BK22">
        <f>(RANK(_calc_라운드기준!R22,_calc_라운드기준!$B22:$AT22,0)+COUNTIFS(_calc_라운드기준!$B22:$AT22,_calc_라운드기준!R22,$B$1:$AT$1,"&lt;"&amp;17))-(RANK(R22,$B22:$AT22,0)+COUNTIFS($B22:$AT22,R22,$B$1:$AT$1,"&lt;"&amp;17))</f>
        <v>-13</v>
      </c>
      <c r="BL22">
        <f>(RANK(_calc_라운드기준!S22,_calc_라운드기준!$B22:$AT22,0)+COUNTIFS(_calc_라운드기준!$B22:$AT22,_calc_라운드기준!S22,$B$1:$AT$1,"&lt;"&amp;18))-(RANK(S22,$B22:$AT22,0)+COUNTIFS($B22:$AT22,S22,$B$1:$AT$1,"&lt;"&amp;18))</f>
        <v>29</v>
      </c>
      <c r="BM22">
        <f>(RANK(_calc_라운드기준!T22,_calc_라운드기준!$B22:$AT22,0)+COUNTIFS(_calc_라운드기준!$B22:$AT22,_calc_라운드기준!T22,$B$1:$AT$1,"&lt;"&amp;19))-(RANK(T22,$B22:$AT22,0)+COUNTIFS($B22:$AT22,T22,$B$1:$AT$1,"&lt;"&amp;19))</f>
        <v>3</v>
      </c>
      <c r="BN22">
        <f>(RANK(_calc_라운드기준!U22,_calc_라운드기준!$B22:$AT22,0)+COUNTIFS(_calc_라운드기준!$B22:$AT22,_calc_라운드기준!U22,$B$1:$AT$1,"&lt;"&amp;20))-(RANK(U22,$B22:$AT22,0)+COUNTIFS($B22:$AT22,U22,$B$1:$AT$1,"&lt;"&amp;20))</f>
        <v>-13</v>
      </c>
      <c r="BO22">
        <f>(RANK(_calc_라운드기준!V22,_calc_라운드기준!$B22:$AT22,0)+COUNTIFS(_calc_라운드기준!$B22:$AT22,_calc_라운드기준!V22,$B$1:$AT$1,"&lt;"&amp;21))-(RANK(V22,$B22:$AT22,0)+COUNTIFS($B22:$AT22,V22,$B$1:$AT$1,"&lt;"&amp;21))</f>
        <v>40</v>
      </c>
      <c r="BP22">
        <f>(RANK(_calc_라운드기준!W22,_calc_라운드기준!$B22:$AT22,0)+COUNTIFS(_calc_라운드기준!$B22:$AT22,_calc_라운드기준!W22,$B$1:$AT$1,"&lt;"&amp;22))-(RANK(W22,$B22:$AT22,0)+COUNTIFS($B22:$AT22,W22,$B$1:$AT$1,"&lt;"&amp;22))</f>
        <v>7</v>
      </c>
      <c r="BQ22">
        <f>(RANK(_calc_라운드기준!X22,_calc_라운드기준!$B22:$AT22,0)+COUNTIFS(_calc_라운드기준!$B22:$AT22,_calc_라운드기준!X22,$B$1:$AT$1,"&lt;"&amp;23))-(RANK(X22,$B22:$AT22,0)+COUNTIFS($B22:$AT22,X22,$B$1:$AT$1,"&lt;"&amp;23))</f>
        <v>-30</v>
      </c>
      <c r="BR22">
        <f>(RANK(_calc_라운드기준!Y22,_calc_라운드기준!$B22:$AT22,0)+COUNTIFS(_calc_라운드기준!$B22:$AT22,_calc_라운드기준!Y22,$B$1:$AT$1,"&lt;"&amp;24))-(RANK(Y22,$B22:$AT22,0)+COUNTIFS($B22:$AT22,Y22,$B$1:$AT$1,"&lt;"&amp;24))</f>
        <v>-3</v>
      </c>
      <c r="BS22">
        <f>(RANK(_calc_라운드기준!Z22,_calc_라운드기준!$B22:$AT22,0)+COUNTIFS(_calc_라운드기준!$B22:$AT22,_calc_라운드기준!Z22,$B$1:$AT$1,"&lt;"&amp;25))-(RANK(Z22,$B22:$AT22,0)+COUNTIFS($B22:$AT22,Z22,$B$1:$AT$1,"&lt;"&amp;25))</f>
        <v>-13</v>
      </c>
      <c r="BT22">
        <f>(RANK(_calc_라운드기준!AA22,_calc_라운드기준!$B22:$AT22,0)+COUNTIFS(_calc_라운드기준!$B22:$AT22,_calc_라운드기준!AA22,$B$1:$AT$1,"&lt;"&amp;26))-(RANK(AA22,$B22:$AT22,0)+COUNTIFS($B22:$AT22,AA22,$B$1:$AT$1,"&lt;"&amp;26))</f>
        <v>4</v>
      </c>
      <c r="BU22">
        <f>(RANK(_calc_라운드기준!AB22,_calc_라운드기준!$B22:$AT22,0)+COUNTIFS(_calc_라운드기준!$B22:$AT22,_calc_라운드기준!AB22,$B$1:$AT$1,"&lt;"&amp;27))-(RANK(AB22,$B22:$AT22,0)+COUNTIFS($B22:$AT22,AB22,$B$1:$AT$1,"&lt;"&amp;27))</f>
        <v>-18</v>
      </c>
      <c r="BV22">
        <f>(RANK(_calc_라운드기준!AC22,_calc_라운드기준!$B22:$AT22,0)+COUNTIFS(_calc_라운드기준!$B22:$AT22,_calc_라운드기준!AC22,$B$1:$AT$1,"&lt;"&amp;28))-(RANK(AC22,$B22:$AT22,0)+COUNTIFS($B22:$AT22,AC22,$B$1:$AT$1,"&lt;"&amp;28))</f>
        <v>-10</v>
      </c>
      <c r="BW22">
        <f>(RANK(_calc_라운드기준!AD22,_calc_라운드기준!$B22:$AT22,0)+COUNTIFS(_calc_라운드기준!$B22:$AT22,_calc_라운드기준!AD22,$B$1:$AT$1,"&lt;"&amp;29))-(RANK(AD22,$B22:$AT22,0)+COUNTIFS($B22:$AT22,AD22,$B$1:$AT$1,"&lt;"&amp;29))</f>
        <v>0</v>
      </c>
      <c r="BX22">
        <f>(RANK(_calc_라운드기준!AE22,_calc_라운드기준!$B22:$AT22,0)+COUNTIFS(_calc_라운드기준!$B22:$AT22,_calc_라운드기준!AE22,$B$1:$AT$1,"&lt;"&amp;30))-(RANK(AE22,$B22:$AT22,0)+COUNTIFS($B22:$AT22,AE22,$B$1:$AT$1,"&lt;"&amp;30))</f>
        <v>4</v>
      </c>
      <c r="BY22">
        <f>(RANK(_calc_라운드기준!AF22,_calc_라운드기준!$B22:$AT22,0)+COUNTIFS(_calc_라운드기준!$B22:$AT22,_calc_라운드기준!AF22,$B$1:$AT$1,"&lt;"&amp;31))-(RANK(AF22,$B22:$AT22,0)+COUNTIFS($B22:$AT22,AF22,$B$1:$AT$1,"&lt;"&amp;31))</f>
        <v>-10</v>
      </c>
      <c r="BZ22">
        <f>(RANK(_calc_라운드기준!AG22,_calc_라운드기준!$B22:$AT22,0)+COUNTIFS(_calc_라운드기준!$B22:$AT22,_calc_라운드기준!AG22,$B$1:$AT$1,"&lt;"&amp;32))-(RANK(AG22,$B22:$AT22,0)+COUNTIFS($B22:$AT22,AG22,$B$1:$AT$1,"&lt;"&amp;32))</f>
        <v>-21</v>
      </c>
      <c r="CA22">
        <f>(RANK(_calc_라운드기준!AH22,_calc_라운드기준!$B22:$AT22,0)+COUNTIFS(_calc_라운드기준!$B22:$AT22,_calc_라운드기준!AH22,$B$1:$AT$1,"&lt;"&amp;33))-(RANK(AH22,$B22:$AT22,0)+COUNTIFS($B22:$AT22,AH22,$B$1:$AT$1,"&lt;"&amp;33))</f>
        <v>8</v>
      </c>
      <c r="CB22">
        <f>(RANK(_calc_라운드기준!AI22,_calc_라운드기준!$B22:$AT22,0)+COUNTIFS(_calc_라운드기준!$B22:$AT22,_calc_라운드기준!AI22,$B$1:$AT$1,"&lt;"&amp;34))-(RANK(AI22,$B22:$AT22,0)+COUNTIFS($B22:$AT22,AI22,$B$1:$AT$1,"&lt;"&amp;34))</f>
        <v>32</v>
      </c>
      <c r="CC22">
        <f>(RANK(_calc_라운드기준!AJ22,_calc_라운드기준!$B22:$AT22,0)+COUNTIFS(_calc_라운드기준!$B22:$AT22,_calc_라운드기준!AJ22,$B$1:$AT$1,"&lt;"&amp;35))-(RANK(AJ22,$B22:$AT22,0)+COUNTIFS($B22:$AT22,AJ22,$B$1:$AT$1,"&lt;"&amp;35))</f>
        <v>18</v>
      </c>
      <c r="CD22">
        <f>(RANK(_calc_라운드기준!AK22,_calc_라운드기준!$B22:$AT22,0)+COUNTIFS(_calc_라운드기준!$B22:$AT22,_calc_라운드기준!AK22,$B$1:$AT$1,"&lt;"&amp;36))-(RANK(AK22,$B22:$AT22,0)+COUNTIFS($B22:$AT22,AK22,$B$1:$AT$1,"&lt;"&amp;36))</f>
        <v>-10</v>
      </c>
      <c r="CE22">
        <f>(RANK(_calc_라운드기준!AL22,_calc_라운드기준!$B22:$AT22,0)+COUNTIFS(_calc_라운드기준!$B22:$AT22,_calc_라운드기준!AL22,$B$1:$AT$1,"&lt;"&amp;37))-(RANK(AL22,$B22:$AT22,0)+COUNTIFS($B22:$AT22,AL22,$B$1:$AT$1,"&lt;"&amp;37))</f>
        <v>-10</v>
      </c>
      <c r="CF22">
        <f>(RANK(_calc_라운드기준!AM22,_calc_라운드기준!$B22:$AT22,0)+COUNTIFS(_calc_라운드기준!$B22:$AT22,_calc_라운드기준!AM22,$B$1:$AT$1,"&lt;"&amp;38))-(RANK(AM22,$B22:$AT22,0)+COUNTIFS($B22:$AT22,AM22,$B$1:$AT$1,"&lt;"&amp;38))</f>
        <v>16</v>
      </c>
      <c r="CG22">
        <f>(RANK(_calc_라운드기준!AN22,_calc_라운드기준!$B22:$AT22,0)+COUNTIFS(_calc_라운드기준!$B22:$AT22,_calc_라운드기준!AN22,$B$1:$AT$1,"&lt;"&amp;39))-(RANK(AN22,$B22:$AT22,0)+COUNTIFS($B22:$AT22,AN22,$B$1:$AT$1,"&lt;"&amp;39))</f>
        <v>-1</v>
      </c>
      <c r="CH22">
        <f>(RANK(_calc_라운드기준!AO22,_calc_라운드기준!$B22:$AT22,0)+COUNTIFS(_calc_라운드기준!$B22:$AT22,_calc_라운드기준!AO22,$B$1:$AT$1,"&lt;"&amp;40))-(RANK(AO22,$B22:$AT22,0)+COUNTIFS($B22:$AT22,AO22,$B$1:$AT$1,"&lt;"&amp;40))</f>
        <v>-18</v>
      </c>
      <c r="CI22">
        <f>(RANK(_calc_라운드기준!AP22,_calc_라운드기준!$B22:$AT22,0)+COUNTIFS(_calc_라운드기준!$B22:$AT22,_calc_라운드기준!AP22,$B$1:$AT$1,"&lt;"&amp;41))-(RANK(AP22,$B22:$AT22,0)+COUNTIFS($B22:$AT22,AP22,$B$1:$AT$1,"&lt;"&amp;41))</f>
        <v>-7</v>
      </c>
      <c r="CJ22">
        <f>(RANK(_calc_라운드기준!AQ22,_calc_라운드기준!$B22:$AT22,0)+COUNTIFS(_calc_라운드기준!$B22:$AT22,_calc_라운드기준!AQ22,$B$1:$AT$1,"&lt;"&amp;42))-(RANK(AQ22,$B22:$AT22,0)+COUNTIFS($B22:$AT22,AQ22,$B$1:$AT$1,"&lt;"&amp;42))</f>
        <v>20</v>
      </c>
      <c r="CK22">
        <f>(RANK(_calc_라운드기준!AR22,_calc_라운드기준!$B22:$AT22,0)+COUNTIFS(_calc_라운드기준!$B22:$AT22,_calc_라운드기준!AR22,$B$1:$AT$1,"&lt;"&amp;43))-(RANK(AR22,$B22:$AT22,0)+COUNTIFS($B22:$AT22,AR22,$B$1:$AT$1,"&lt;"&amp;43))</f>
        <v>13</v>
      </c>
      <c r="CL22">
        <f>(RANK(_calc_라운드기준!AS22,_calc_라운드기준!$B22:$AT22,0)+COUNTIFS(_calc_라운드기준!$B22:$AT22,_calc_라운드기준!AS22,$B$1:$AT$1,"&lt;"&amp;44))-(RANK(AS22,$B22:$AT22,0)+COUNTIFS($B22:$AT22,AS22,$B$1:$AT$1,"&lt;"&amp;44))</f>
        <v>6</v>
      </c>
      <c r="CM22">
        <f>(RANK(_calc_라운드기준!AT22,_calc_라운드기준!$B22:$AT22,0)+COUNTIFS(_calc_라운드기준!$B22:$AT22,_calc_라운드기준!AT22,$B$1:$AT$1,"&lt;"&amp;45))-(RANK(AT22,$B22:$AT22,0)+COUNTIFS($B22:$AT22,AT22,$B$1:$AT$1,"&lt;"&amp;45))</f>
        <v>30</v>
      </c>
      <c r="CN22">
        <f t="shared" si="0"/>
        <v>43</v>
      </c>
      <c r="CO22">
        <f t="shared" si="1"/>
        <v>23</v>
      </c>
      <c r="CP22">
        <f t="shared" si="2"/>
        <v>26</v>
      </c>
      <c r="CQ22">
        <f t="shared" si="3"/>
        <v>42</v>
      </c>
      <c r="CR22">
        <f t="shared" si="4"/>
        <v>40</v>
      </c>
      <c r="CS22">
        <f t="shared" si="5"/>
        <v>20</v>
      </c>
      <c r="CT22">
        <f t="shared" si="6"/>
        <v>12</v>
      </c>
      <c r="CU22">
        <f t="shared" si="7"/>
        <v>45</v>
      </c>
      <c r="CV22">
        <f t="shared" si="8"/>
        <v>29</v>
      </c>
      <c r="CW22">
        <f t="shared" si="9"/>
        <v>21</v>
      </c>
      <c r="CX22">
        <f t="shared" si="10"/>
        <v>16</v>
      </c>
      <c r="CY22">
        <f t="shared" si="11"/>
        <v>2</v>
      </c>
      <c r="CZ22">
        <f t="shared" si="12"/>
        <v>6</v>
      </c>
      <c r="DA22">
        <f t="shared" si="13"/>
        <v>9</v>
      </c>
      <c r="DB22">
        <f t="shared" si="14"/>
        <v>34</v>
      </c>
      <c r="DC22">
        <f t="shared" si="15"/>
        <v>24</v>
      </c>
      <c r="DD22">
        <f t="shared" si="16"/>
        <v>35</v>
      </c>
      <c r="DE22">
        <f t="shared" si="17"/>
        <v>5</v>
      </c>
      <c r="DF22">
        <f t="shared" si="18"/>
        <v>19</v>
      </c>
      <c r="DG22">
        <f t="shared" si="19"/>
        <v>36</v>
      </c>
      <c r="DH22">
        <f t="shared" si="20"/>
        <v>1</v>
      </c>
      <c r="DI22">
        <f t="shared" si="21"/>
        <v>14</v>
      </c>
      <c r="DJ22">
        <f t="shared" si="22"/>
        <v>44</v>
      </c>
      <c r="DK22">
        <f t="shared" si="23"/>
        <v>27</v>
      </c>
      <c r="DL22">
        <f t="shared" si="24"/>
        <v>37</v>
      </c>
      <c r="DM22">
        <f t="shared" si="25"/>
        <v>17</v>
      </c>
      <c r="DN22">
        <f t="shared" si="26"/>
        <v>38</v>
      </c>
      <c r="DO22">
        <f t="shared" si="27"/>
        <v>30</v>
      </c>
      <c r="DP22">
        <f t="shared" si="28"/>
        <v>22</v>
      </c>
      <c r="DQ22">
        <f t="shared" si="29"/>
        <v>18</v>
      </c>
      <c r="DR22">
        <f t="shared" si="30"/>
        <v>31</v>
      </c>
      <c r="DS22">
        <f t="shared" si="31"/>
        <v>41</v>
      </c>
      <c r="DT22">
        <f t="shared" si="32"/>
        <v>13</v>
      </c>
      <c r="DU22">
        <f t="shared" si="33"/>
        <v>3</v>
      </c>
      <c r="DV22">
        <f t="shared" si="34"/>
        <v>8</v>
      </c>
      <c r="DW22">
        <f t="shared" si="35"/>
        <v>32</v>
      </c>
      <c r="DX22">
        <f t="shared" si="36"/>
        <v>33</v>
      </c>
      <c r="DY22">
        <f t="shared" si="37"/>
        <v>10</v>
      </c>
      <c r="DZ22">
        <f t="shared" si="38"/>
        <v>25</v>
      </c>
      <c r="EA22">
        <f t="shared" si="39"/>
        <v>39</v>
      </c>
      <c r="EB22">
        <f t="shared" si="40"/>
        <v>28</v>
      </c>
      <c r="EC22">
        <f t="shared" si="41"/>
        <v>7</v>
      </c>
      <c r="ED22">
        <f t="shared" si="42"/>
        <v>11</v>
      </c>
      <c r="EE22">
        <f t="shared" si="43"/>
        <v>15</v>
      </c>
      <c r="EF22">
        <f t="shared" si="44"/>
        <v>4</v>
      </c>
    </row>
    <row r="23" spans="1:136" ht="16.5" customHeight="1">
      <c r="A23">
        <f>_calc_라운드기준!A23</f>
        <v>1223</v>
      </c>
      <c r="B23">
        <f>INDEX(_calc_누적빈도!B:B,$A23)-INDEX(_calc_누적빈도!B:B,$A23-기준500회_후보!$B$1)</f>
        <v>60</v>
      </c>
      <c r="C23">
        <f>INDEX(_calc_누적빈도!C:C,$A23)-INDEX(_calc_누적빈도!C:C,$A23-기준500회_후보!$B$1)</f>
        <v>60</v>
      </c>
      <c r="D23">
        <f>INDEX(_calc_누적빈도!D:D,$A23)-INDEX(_calc_누적빈도!D:D,$A23-기준500회_후보!$B$1)</f>
        <v>76</v>
      </c>
      <c r="E23">
        <f>INDEX(_calc_누적빈도!E:E,$A23)-INDEX(_calc_누적빈도!E:E,$A23-기준500회_후보!$B$1)</f>
        <v>56</v>
      </c>
      <c r="F23">
        <f>INDEX(_calc_누적빈도!F:F,$A23)-INDEX(_calc_누적빈도!F:F,$A23-기준500회_후보!$B$1)</f>
        <v>51</v>
      </c>
      <c r="G23">
        <f>INDEX(_calc_누적빈도!G:G,$A23)-INDEX(_calc_누적빈도!G:G,$A23-기준500회_후보!$B$1)</f>
        <v>75</v>
      </c>
      <c r="H23">
        <f>INDEX(_calc_누적빈도!H:H,$A23)-INDEX(_calc_누적빈도!H:H,$A23-기준500회_후보!$B$1)</f>
        <v>70</v>
      </c>
      <c r="I23">
        <f>INDEX(_calc_누적빈도!I:I,$A23)-INDEX(_calc_누적빈도!I:I,$A23-기준500회_후보!$B$1)</f>
        <v>54</v>
      </c>
      <c r="J23">
        <f>INDEX(_calc_누적빈도!J:J,$A23)-INDEX(_calc_누적빈도!J:J,$A23-기준500회_후보!$B$1)</f>
        <v>61</v>
      </c>
      <c r="K23">
        <f>INDEX(_calc_누적빈도!K:K,$A23)-INDEX(_calc_누적빈도!K:K,$A23-기준500회_후보!$B$1)</f>
        <v>65</v>
      </c>
      <c r="L23">
        <f>INDEX(_calc_누적빈도!L:L,$A23)-INDEX(_calc_누적빈도!L:L,$A23-기준500회_후보!$B$1)</f>
        <v>66</v>
      </c>
      <c r="M23">
        <f>INDEX(_calc_누적빈도!M:M,$A23)-INDEX(_calc_누적빈도!M:M,$A23-기준500회_후보!$B$1)</f>
        <v>83</v>
      </c>
      <c r="N23">
        <f>INDEX(_calc_누적빈도!N:N,$A23)-INDEX(_calc_누적빈도!N:N,$A23-기준500회_후보!$B$1)</f>
        <v>75</v>
      </c>
      <c r="O23">
        <f>INDEX(_calc_누적빈도!O:O,$A23)-INDEX(_calc_누적빈도!O:O,$A23-기준500회_후보!$B$1)</f>
        <v>66</v>
      </c>
      <c r="P23">
        <f>INDEX(_calc_누적빈도!P:P,$A23)-INDEX(_calc_누적빈도!P:P,$A23-기준500회_후보!$B$1)</f>
        <v>69</v>
      </c>
      <c r="Q23">
        <f>INDEX(_calc_누적빈도!Q:Q,$A23)-INDEX(_calc_누적빈도!Q:Q,$A23-기준500회_후보!$B$1)</f>
        <v>77</v>
      </c>
      <c r="R23">
        <f>INDEX(_calc_누적빈도!R:R,$A23)-INDEX(_calc_누적빈도!R:R,$A23-기준500회_후보!$B$1)</f>
        <v>66</v>
      </c>
      <c r="S23">
        <f>INDEX(_calc_누적빈도!S:S,$A23)-INDEX(_calc_누적빈도!S:S,$A23-기준500회_후보!$B$1)</f>
        <v>74</v>
      </c>
      <c r="T23">
        <f>INDEX(_calc_누적빈도!T:T,$A23)-INDEX(_calc_누적빈도!T:T,$A23-기준500회_후보!$B$1)</f>
        <v>71</v>
      </c>
      <c r="U23">
        <f>INDEX(_calc_누적빈도!U:U,$A23)-INDEX(_calc_누적빈도!U:U,$A23-기준500회_후보!$B$1)</f>
        <v>53</v>
      </c>
      <c r="V23">
        <f>INDEX(_calc_누적빈도!V:V,$A23)-INDEX(_calc_누적빈도!V:V,$A23-기준500회_후보!$B$1)</f>
        <v>79</v>
      </c>
      <c r="W23">
        <f>INDEX(_calc_누적빈도!W:W,$A23)-INDEX(_calc_누적빈도!W:W,$A23-기준500회_후보!$B$1)</f>
        <v>62</v>
      </c>
      <c r="X23">
        <f>INDEX(_calc_누적빈도!X:X,$A23)-INDEX(_calc_누적빈도!X:X,$A23-기준500회_후보!$B$1)</f>
        <v>58</v>
      </c>
      <c r="Y23">
        <f>INDEX(_calc_누적빈도!Y:Y,$A23)-INDEX(_calc_누적빈도!Y:Y,$A23-기준500회_후보!$B$1)</f>
        <v>69</v>
      </c>
      <c r="Z23">
        <f>INDEX(_calc_누적빈도!Z:Z,$A23)-INDEX(_calc_누적빈도!Z:Z,$A23-기준500회_후보!$B$1)</f>
        <v>52</v>
      </c>
      <c r="AA23">
        <f>INDEX(_calc_누적빈도!AA:AA,$A23)-INDEX(_calc_누적빈도!AA:AA,$A23-기준500회_후보!$B$1)</f>
        <v>65</v>
      </c>
      <c r="AB23">
        <f>INDEX(_calc_누적빈도!AB:AB,$A23)-INDEX(_calc_누적빈도!AB:AB,$A23-기준500회_후보!$B$1)</f>
        <v>69</v>
      </c>
      <c r="AC23">
        <f>INDEX(_calc_누적빈도!AC:AC,$A23)-INDEX(_calc_누적빈도!AC:AC,$A23-기준500회_후보!$B$1)</f>
        <v>70</v>
      </c>
      <c r="AD23">
        <f>INDEX(_calc_누적빈도!AD:AD,$A23)-INDEX(_calc_누적빈도!AD:AD,$A23-기준500회_후보!$B$1)</f>
        <v>62</v>
      </c>
      <c r="AE23">
        <f>INDEX(_calc_누적빈도!AE:AE,$A23)-INDEX(_calc_누적빈도!AE:AE,$A23-기준500회_후보!$B$1)</f>
        <v>72</v>
      </c>
      <c r="AF23">
        <f>INDEX(_calc_누적빈도!AF:AF,$A23)-INDEX(_calc_누적빈도!AF:AF,$A23-기준500회_후보!$B$1)</f>
        <v>69</v>
      </c>
      <c r="AG23">
        <f>INDEX(_calc_누적빈도!AG:AG,$A23)-INDEX(_calc_누적빈도!AG:AG,$A23-기준500회_후보!$B$1)</f>
        <v>58</v>
      </c>
      <c r="AH23">
        <f>INDEX(_calc_누적빈도!AH:AH,$A23)-INDEX(_calc_누적빈도!AH:AH,$A23-기준500회_후보!$B$1)</f>
        <v>74</v>
      </c>
      <c r="AI23">
        <f>INDEX(_calc_누적빈도!AI:AI,$A23)-INDEX(_calc_누적빈도!AI:AI,$A23-기준500회_후보!$B$1)</f>
        <v>71</v>
      </c>
      <c r="AJ23">
        <f>INDEX(_calc_누적빈도!AJ:AJ,$A23)-INDEX(_calc_누적빈도!AJ:AJ,$A23-기준500회_후보!$B$1)</f>
        <v>71</v>
      </c>
      <c r="AK23">
        <f>INDEX(_calc_누적빈도!AK:AK,$A23)-INDEX(_calc_누적빈도!AK:AK,$A23-기준500회_후보!$B$1)</f>
        <v>69</v>
      </c>
      <c r="AL23">
        <f>INDEX(_calc_누적빈도!AL:AL,$A23)-INDEX(_calc_누적빈도!AL:AL,$A23-기준500회_후보!$B$1)</f>
        <v>65</v>
      </c>
      <c r="AM23">
        <f>INDEX(_calc_누적빈도!AM:AM,$A23)-INDEX(_calc_누적빈도!AM:AM,$A23-기준500회_후보!$B$1)</f>
        <v>78</v>
      </c>
      <c r="AN23">
        <f>INDEX(_calc_누적빈도!AN:AN,$A23)-INDEX(_calc_누적빈도!AN:AN,$A23-기준500회_후보!$B$1)</f>
        <v>67</v>
      </c>
      <c r="AO23">
        <f>INDEX(_calc_누적빈도!AO:AO,$A23)-INDEX(_calc_누적빈도!AO:AO,$A23-기준500회_후보!$B$1)</f>
        <v>58</v>
      </c>
      <c r="AP23">
        <f>INDEX(_calc_누적빈도!AP:AP,$A23)-INDEX(_calc_누적빈도!AP:AP,$A23-기준500회_후보!$B$1)</f>
        <v>64</v>
      </c>
      <c r="AQ23">
        <f>INDEX(_calc_누적빈도!AQ:AQ,$A23)-INDEX(_calc_누적빈도!AQ:AQ,$A23-기준500회_후보!$B$1)</f>
        <v>67</v>
      </c>
      <c r="AR23">
        <f>INDEX(_calc_누적빈도!AR:AR,$A23)-INDEX(_calc_누적빈도!AR:AR,$A23-기준500회_후보!$B$1)</f>
        <v>63</v>
      </c>
      <c r="AS23">
        <f>INDEX(_calc_누적빈도!AS:AS,$A23)-INDEX(_calc_누적빈도!AS:AS,$A23-기준500회_후보!$B$1)</f>
        <v>63</v>
      </c>
      <c r="AT23">
        <f>INDEX(_calc_누적빈도!AT:AT,$A23)-INDEX(_calc_누적빈도!AT:AT,$A23-기준500회_후보!$B$1)</f>
        <v>77</v>
      </c>
      <c r="AU23">
        <f>(RANK(_calc_라운드기준!B23,_calc_라운드기준!$B23:$AT23,0)+COUNTIFS(_calc_라운드기준!$B23:$AT23,_calc_라운드기준!B23,$B$1:$AT$1,"&lt;"&amp;1))-(RANK(B23,$B23:$AT23,0)+COUNTIFS($B23:$AT23,B23,$B$1:$AT$1,"&lt;"&amp;1))</f>
        <v>-30</v>
      </c>
      <c r="AV23">
        <f>(RANK(_calc_라운드기준!C23,_calc_라운드기준!$B23:$AT23,0)+COUNTIFS(_calc_라운드기준!$B23:$AT23,_calc_라운드기준!C23,$B$1:$AT$1,"&lt;"&amp;2))-(RANK(C23,$B23:$AT23,0)+COUNTIFS($B23:$AT23,C23,$B$1:$AT$1,"&lt;"&amp;2))</f>
        <v>-1</v>
      </c>
      <c r="AW23">
        <f>(RANK(_calc_라운드기준!D23,_calc_라운드기준!$B23:$AT23,0)+COUNTIFS(_calc_라운드기준!$B23:$AT23,_calc_라운드기준!D23,$B$1:$AT$1,"&lt;"&amp;3))-(RANK(D23,$B23:$AT23,0)+COUNTIFS($B23:$AT23,D23,$B$1:$AT$1,"&lt;"&amp;3))</f>
        <v>-4</v>
      </c>
      <c r="AX23">
        <f>(RANK(_calc_라운드기준!E23,_calc_라운드기준!$B23:$AT23,0)+COUNTIFS(_calc_라운드기준!$B23:$AT23,_calc_라운드기준!E23,$B$1:$AT$1,"&lt;"&amp;4))-(RANK(E23,$B23:$AT23,0)+COUNTIFS($B23:$AT23,E23,$B$1:$AT$1,"&lt;"&amp;4))</f>
        <v>-28</v>
      </c>
      <c r="AY23">
        <f>(RANK(_calc_라운드기준!F23,_calc_라운드기준!$B23:$AT23,0)+COUNTIFS(_calc_라운드기준!$B23:$AT23,_calc_라운드기준!F23,$B$1:$AT$1,"&lt;"&amp;5))-(RANK(F23,$B23:$AT23,0)+COUNTIFS($B23:$AT23,F23,$B$1:$AT$1,"&lt;"&amp;5))</f>
        <v>-31</v>
      </c>
      <c r="AZ23">
        <f>(RANK(_calc_라운드기준!G23,_calc_라운드기준!$B23:$AT23,0)+COUNTIFS(_calc_라운드기준!$B23:$AT23,_calc_라운드기준!G23,$B$1:$AT$1,"&lt;"&amp;6))-(RANK(G23,$B23:$AT23,0)+COUNTIFS($B23:$AT23,G23,$B$1:$AT$1,"&lt;"&amp;6))</f>
        <v>0</v>
      </c>
      <c r="BA23">
        <f>(RANK(_calc_라운드기준!H23,_calc_라운드기준!$B23:$AT23,0)+COUNTIFS(_calc_라운드기준!$B23:$AT23,_calc_라운드기준!H23,$B$1:$AT$1,"&lt;"&amp;7))-(RANK(H23,$B23:$AT23,0)+COUNTIFS($B23:$AT23,H23,$B$1:$AT$1,"&lt;"&amp;7))</f>
        <v>8</v>
      </c>
      <c r="BB23">
        <f>(RANK(_calc_라운드기준!I23,_calc_라운드기준!$B23:$AT23,0)+COUNTIFS(_calc_라운드기준!$B23:$AT23,_calc_라운드기준!I23,$B$1:$AT$1,"&lt;"&amp;8))-(RANK(I23,$B23:$AT23,0)+COUNTIFS($B23:$AT23,I23,$B$1:$AT$1,"&lt;"&amp;8))</f>
        <v>-34</v>
      </c>
      <c r="BC23">
        <f>(RANK(_calc_라운드기준!J23,_calc_라운드기준!$B23:$AT23,0)+COUNTIFS(_calc_라운드기준!$B23:$AT23,_calc_라운드기준!J23,$B$1:$AT$1,"&lt;"&amp;9))-(RANK(J23,$B23:$AT23,0)+COUNTIFS($B23:$AT23,J23,$B$1:$AT$1,"&lt;"&amp;9))</f>
        <v>-11</v>
      </c>
      <c r="BD23">
        <f>(RANK(_calc_라운드기준!K23,_calc_라운드기준!$B23:$AT23,0)+COUNTIFS(_calc_라운드기준!$B23:$AT23,_calc_라운드기준!K23,$B$1:$AT$1,"&lt;"&amp;10))-(RANK(K23,$B23:$AT23,0)+COUNTIFS($B23:$AT23,K23,$B$1:$AT$1,"&lt;"&amp;10))</f>
        <v>-2</v>
      </c>
      <c r="BE23">
        <f>(RANK(_calc_라운드기준!L23,_calc_라운드기준!$B23:$AT23,0)+COUNTIFS(_calc_라운드기준!$B23:$AT23,_calc_라운드기준!L23,$B$1:$AT$1,"&lt;"&amp;11))-(RANK(L23,$B23:$AT23,0)+COUNTIFS($B23:$AT23,L23,$B$1:$AT$1,"&lt;"&amp;11))</f>
        <v>2</v>
      </c>
      <c r="BF23">
        <f>(RANK(_calc_라운드기준!M23,_calc_라운드기준!$B23:$AT23,0)+COUNTIFS(_calc_라운드기준!$B23:$AT23,_calc_라운드기준!M23,$B$1:$AT$1,"&lt;"&amp;12))-(RANK(M23,$B23:$AT23,0)+COUNTIFS($B23:$AT23,M23,$B$1:$AT$1,"&lt;"&amp;12))</f>
        <v>36</v>
      </c>
      <c r="BG23">
        <f>(RANK(_calc_라운드기준!N23,_calc_라운드기준!$B23:$AT23,0)+COUNTIFS(_calc_라운드기준!$B23:$AT23,_calc_라운드기준!N23,$B$1:$AT$1,"&lt;"&amp;13))-(RANK(N23,$B23:$AT23,0)+COUNTIFS($B23:$AT23,N23,$B$1:$AT$1,"&lt;"&amp;13))</f>
        <v>19</v>
      </c>
      <c r="BH23">
        <f>(RANK(_calc_라운드기준!O23,_calc_라운드기준!$B23:$AT23,0)+COUNTIFS(_calc_라운드기준!$B23:$AT23,_calc_라운드기준!O23,$B$1:$AT$1,"&lt;"&amp;14))-(RANK(O23,$B23:$AT23,0)+COUNTIFS($B23:$AT23,O23,$B$1:$AT$1,"&lt;"&amp;14))</f>
        <v>16</v>
      </c>
      <c r="BI23">
        <f>(RANK(_calc_라운드기준!P23,_calc_라운드기준!$B23:$AT23,0)+COUNTIFS(_calc_라운드기준!$B23:$AT23,_calc_라운드기준!P23,$B$1:$AT$1,"&lt;"&amp;15))-(RANK(P23,$B23:$AT23,0)+COUNTIFS($B23:$AT23,P23,$B$1:$AT$1,"&lt;"&amp;15))</f>
        <v>-14</v>
      </c>
      <c r="BJ23">
        <f>(RANK(_calc_라운드기준!Q23,_calc_라운드기준!$B23:$AT23,0)+COUNTIFS(_calc_라운드기준!$B23:$AT23,_calc_라운드기준!Q23,$B$1:$AT$1,"&lt;"&amp;16))-(RANK(Q23,$B23:$AT23,0)+COUNTIFS($B23:$AT23,Q23,$B$1:$AT$1,"&lt;"&amp;16))</f>
        <v>0</v>
      </c>
      <c r="BK23">
        <f>(RANK(_calc_라운드기준!R23,_calc_라운드기준!$B23:$AT23,0)+COUNTIFS(_calc_라운드기준!$B23:$AT23,_calc_라운드기준!R23,$B$1:$AT$1,"&lt;"&amp;17))-(RANK(R23,$B23:$AT23,0)+COUNTIFS($B23:$AT23,R23,$B$1:$AT$1,"&lt;"&amp;17))</f>
        <v>-11</v>
      </c>
      <c r="BL23">
        <f>(RANK(_calc_라운드기준!S23,_calc_라운드기준!$B23:$AT23,0)+COUNTIFS(_calc_라운드기준!$B23:$AT23,_calc_라운드기준!S23,$B$1:$AT$1,"&lt;"&amp;18))-(RANK(S23,$B23:$AT23,0)+COUNTIFS($B23:$AT23,S23,$B$1:$AT$1,"&lt;"&amp;18))</f>
        <v>29</v>
      </c>
      <c r="BM23">
        <f>(RANK(_calc_라운드기준!T23,_calc_라운드기준!$B23:$AT23,0)+COUNTIFS(_calc_라운드기준!$B23:$AT23,_calc_라운드기준!T23,$B$1:$AT$1,"&lt;"&amp;19))-(RANK(T23,$B23:$AT23,0)+COUNTIFS($B23:$AT23,T23,$B$1:$AT$1,"&lt;"&amp;19))</f>
        <v>4</v>
      </c>
      <c r="BN23">
        <f>(RANK(_calc_라운드기준!U23,_calc_라운드기준!$B23:$AT23,0)+COUNTIFS(_calc_라운드기준!$B23:$AT23,_calc_라운드기준!U23,$B$1:$AT$1,"&lt;"&amp;20))-(RANK(U23,$B23:$AT23,0)+COUNTIFS($B23:$AT23,U23,$B$1:$AT$1,"&lt;"&amp;20))</f>
        <v>-15</v>
      </c>
      <c r="BO23">
        <f>(RANK(_calc_라운드기준!V23,_calc_라운드기준!$B23:$AT23,0)+COUNTIFS(_calc_라운드기준!$B23:$AT23,_calc_라운드기준!V23,$B$1:$AT$1,"&lt;"&amp;21))-(RANK(V23,$B23:$AT23,0)+COUNTIFS($B23:$AT23,V23,$B$1:$AT$1,"&lt;"&amp;21))</f>
        <v>40</v>
      </c>
      <c r="BP23">
        <f>(RANK(_calc_라운드기준!W23,_calc_라운드기준!$B23:$AT23,0)+COUNTIFS(_calc_라운드기준!$B23:$AT23,_calc_라운드기준!W23,$B$1:$AT$1,"&lt;"&amp;22))-(RANK(W23,$B23:$AT23,0)+COUNTIFS($B23:$AT23,W23,$B$1:$AT$1,"&lt;"&amp;22))</f>
        <v>6</v>
      </c>
      <c r="BQ23">
        <f>(RANK(_calc_라운드기준!X23,_calc_라운드기준!$B23:$AT23,0)+COUNTIFS(_calc_라운드기준!$B23:$AT23,_calc_라운드기준!X23,$B$1:$AT$1,"&lt;"&amp;23))-(RANK(X23,$B23:$AT23,0)+COUNTIFS($B23:$AT23,X23,$B$1:$AT$1,"&lt;"&amp;23))</f>
        <v>-29</v>
      </c>
      <c r="BR23">
        <f>(RANK(_calc_라운드기준!Y23,_calc_라운드기준!$B23:$AT23,0)+COUNTIFS(_calc_라운드기준!$B23:$AT23,_calc_라운드기준!Y23,$B$1:$AT$1,"&lt;"&amp;24))-(RANK(Y23,$B23:$AT23,0)+COUNTIFS($B23:$AT23,Y23,$B$1:$AT$1,"&lt;"&amp;24))</f>
        <v>-1</v>
      </c>
      <c r="BS23">
        <f>(RANK(_calc_라운드기준!Z23,_calc_라운드기준!$B23:$AT23,0)+COUNTIFS(_calc_라운드기준!$B23:$AT23,_calc_라운드기준!Z23,$B$1:$AT$1,"&lt;"&amp;25))-(RANK(Z23,$B23:$AT23,0)+COUNTIFS($B23:$AT23,Z23,$B$1:$AT$1,"&lt;"&amp;25))</f>
        <v>-15</v>
      </c>
      <c r="BT23">
        <f>(RANK(_calc_라운드기준!AA23,_calc_라운드기준!$B23:$AT23,0)+COUNTIFS(_calc_라운드기준!$B23:$AT23,_calc_라운드기준!AA23,$B$1:$AT$1,"&lt;"&amp;26))-(RANK(AA23,$B23:$AT23,0)+COUNTIFS($B23:$AT23,AA23,$B$1:$AT$1,"&lt;"&amp;26))</f>
        <v>2</v>
      </c>
      <c r="BU23">
        <f>(RANK(_calc_라운드기준!AB23,_calc_라운드기준!$B23:$AT23,0)+COUNTIFS(_calc_라운드기준!$B23:$AT23,_calc_라운드기준!AB23,$B$1:$AT$1,"&lt;"&amp;27))-(RANK(AB23,$B23:$AT23,0)+COUNTIFS($B23:$AT23,AB23,$B$1:$AT$1,"&lt;"&amp;27))</f>
        <v>-18</v>
      </c>
      <c r="BV23">
        <f>(RANK(_calc_라운드기준!AC23,_calc_라운드기준!$B23:$AT23,0)+COUNTIFS(_calc_라운드기준!$B23:$AT23,_calc_라운드기준!AC23,$B$1:$AT$1,"&lt;"&amp;28))-(RANK(AC23,$B23:$AT23,0)+COUNTIFS($B23:$AT23,AC23,$B$1:$AT$1,"&lt;"&amp;28))</f>
        <v>-11</v>
      </c>
      <c r="BW23">
        <f>(RANK(_calc_라운드기준!AD23,_calc_라운드기준!$B23:$AT23,0)+COUNTIFS(_calc_라운드기준!$B23:$AT23,_calc_라운드기준!AD23,$B$1:$AT$1,"&lt;"&amp;29))-(RANK(AD23,$B23:$AT23,0)+COUNTIFS($B23:$AT23,AD23,$B$1:$AT$1,"&lt;"&amp;29))</f>
        <v>-3</v>
      </c>
      <c r="BX23">
        <f>(RANK(_calc_라운드기준!AE23,_calc_라운드기준!$B23:$AT23,0)+COUNTIFS(_calc_라운드기준!$B23:$AT23,_calc_라운드기준!AE23,$B$1:$AT$1,"&lt;"&amp;30))-(RANK(AE23,$B23:$AT23,0)+COUNTIFS($B23:$AT23,AE23,$B$1:$AT$1,"&lt;"&amp;30))</f>
        <v>-1</v>
      </c>
      <c r="BY23">
        <f>(RANK(_calc_라운드기준!AF23,_calc_라운드기준!$B23:$AT23,0)+COUNTIFS(_calc_라운드기준!$B23:$AT23,_calc_라운드기준!AF23,$B$1:$AT$1,"&lt;"&amp;31))-(RANK(AF23,$B23:$AT23,0)+COUNTIFS($B23:$AT23,AF23,$B$1:$AT$1,"&lt;"&amp;31))</f>
        <v>-9</v>
      </c>
      <c r="BZ23">
        <f>(RANK(_calc_라운드기준!AG23,_calc_라운드기준!$B23:$AT23,0)+COUNTIFS(_calc_라운드기준!$B23:$AT23,_calc_라운드기준!AG23,$B$1:$AT$1,"&lt;"&amp;32))-(RANK(AG23,$B23:$AT23,0)+COUNTIFS($B23:$AT23,AG23,$B$1:$AT$1,"&lt;"&amp;32))</f>
        <v>-7</v>
      </c>
      <c r="CA23">
        <f>(RANK(_calc_라운드기준!AH23,_calc_라운드기준!$B23:$AT23,0)+COUNTIFS(_calc_라운드기준!$B23:$AT23,_calc_라운드기준!AH23,$B$1:$AT$1,"&lt;"&amp;33))-(RANK(AH23,$B23:$AT23,0)+COUNTIFS($B23:$AT23,AH23,$B$1:$AT$1,"&lt;"&amp;33))</f>
        <v>23</v>
      </c>
      <c r="CB23">
        <f>(RANK(_calc_라운드기준!AI23,_calc_라운드기준!$B23:$AT23,0)+COUNTIFS(_calc_라운드기준!$B23:$AT23,_calc_라운드기준!AI23,$B$1:$AT$1,"&lt;"&amp;34))-(RANK(AI23,$B23:$AT23,0)+COUNTIFS($B23:$AT23,AI23,$B$1:$AT$1,"&lt;"&amp;34))</f>
        <v>32</v>
      </c>
      <c r="CC23">
        <f>(RANK(_calc_라운드기준!AJ23,_calc_라운드기준!$B23:$AT23,0)+COUNTIFS(_calc_라운드기준!$B23:$AT23,_calc_라운드기준!AJ23,$B$1:$AT$1,"&lt;"&amp;35))-(RANK(AJ23,$B23:$AT23,0)+COUNTIFS($B23:$AT23,AJ23,$B$1:$AT$1,"&lt;"&amp;35))</f>
        <v>4</v>
      </c>
      <c r="CD23">
        <f>(RANK(_calc_라운드기준!AK23,_calc_라운드기준!$B23:$AT23,0)+COUNTIFS(_calc_라운드기준!$B23:$AT23,_calc_라운드기준!AK23,$B$1:$AT$1,"&lt;"&amp;36))-(RANK(AK23,$B23:$AT23,0)+COUNTIFS($B23:$AT23,AK23,$B$1:$AT$1,"&lt;"&amp;36))</f>
        <v>-9</v>
      </c>
      <c r="CE23">
        <f>(RANK(_calc_라운드기준!AL23,_calc_라운드기준!$B23:$AT23,0)+COUNTIFS(_calc_라운드기준!$B23:$AT23,_calc_라운드기준!AL23,$B$1:$AT$1,"&lt;"&amp;37))-(RANK(AL23,$B23:$AT23,0)+COUNTIFS($B23:$AT23,AL23,$B$1:$AT$1,"&lt;"&amp;37))</f>
        <v>-10</v>
      </c>
      <c r="CF23">
        <f>(RANK(_calc_라운드기준!AM23,_calc_라운드기준!$B23:$AT23,0)+COUNTIFS(_calc_라운드기준!$B23:$AT23,_calc_라운드기준!AM23,$B$1:$AT$1,"&lt;"&amp;38))-(RANK(AM23,$B23:$AT23,0)+COUNTIFS($B23:$AT23,AM23,$B$1:$AT$1,"&lt;"&amp;38))</f>
        <v>17</v>
      </c>
      <c r="CG23">
        <f>(RANK(_calc_라운드기준!AN23,_calc_라운드기준!$B23:$AT23,0)+COUNTIFS(_calc_라운드기준!$B23:$AT23,_calc_라운드기준!AN23,$B$1:$AT$1,"&lt;"&amp;39))-(RANK(AN23,$B23:$AT23,0)+COUNTIFS($B23:$AT23,AN23,$B$1:$AT$1,"&lt;"&amp;39))</f>
        <v>12</v>
      </c>
      <c r="CH23">
        <f>(RANK(_calc_라운드기준!AO23,_calc_라운드기준!$B23:$AT23,0)+COUNTIFS(_calc_라운드기준!$B23:$AT23,_calc_라운드기준!AO23,$B$1:$AT$1,"&lt;"&amp;40))-(RANK(AO23,$B23:$AT23,0)+COUNTIFS($B23:$AT23,AO23,$B$1:$AT$1,"&lt;"&amp;40))</f>
        <v>-19</v>
      </c>
      <c r="CI23">
        <f>(RANK(_calc_라운드기준!AP23,_calc_라운드기준!$B23:$AT23,0)+COUNTIFS(_calc_라운드기준!$B23:$AT23,_calc_라운드기준!AP23,$B$1:$AT$1,"&lt;"&amp;41))-(RANK(AP23,$B23:$AT23,0)+COUNTIFS($B23:$AT23,AP23,$B$1:$AT$1,"&lt;"&amp;41))</f>
        <v>-8</v>
      </c>
      <c r="CJ23">
        <f>(RANK(_calc_라운드기준!AQ23,_calc_라운드기준!$B23:$AT23,0)+COUNTIFS(_calc_라운드기준!$B23:$AT23,_calc_라운드기준!AQ23,$B$1:$AT$1,"&lt;"&amp;42))-(RANK(AQ23,$B23:$AT23,0)+COUNTIFS($B23:$AT23,AQ23,$B$1:$AT$1,"&lt;"&amp;42))</f>
        <v>20</v>
      </c>
      <c r="CK23">
        <f>(RANK(_calc_라운드기준!AR23,_calc_라운드기준!$B23:$AT23,0)+COUNTIFS(_calc_라운드기준!$B23:$AT23,_calc_라운드기준!AR23,$B$1:$AT$1,"&lt;"&amp;43))-(RANK(AR23,$B23:$AT23,0)+COUNTIFS($B23:$AT23,AR23,$B$1:$AT$1,"&lt;"&amp;43))</f>
        <v>13</v>
      </c>
      <c r="CL23">
        <f>(RANK(_calc_라운드기준!AS23,_calc_라운드기준!$B23:$AT23,0)+COUNTIFS(_calc_라운드기준!$B23:$AT23,_calc_라운드기준!AS23,$B$1:$AT$1,"&lt;"&amp;44))-(RANK(AS23,$B23:$AT23,0)+COUNTIFS($B23:$AT23,AS23,$B$1:$AT$1,"&lt;"&amp;44))</f>
        <v>8</v>
      </c>
      <c r="CM23">
        <f>(RANK(_calc_라운드기준!AT23,_calc_라운드기준!$B23:$AT23,0)+COUNTIFS(_calc_라운드기준!$B23:$AT23,_calc_라운드기준!AT23,$B$1:$AT$1,"&lt;"&amp;45))-(RANK(AT23,$B23:$AT23,0)+COUNTIFS($B23:$AT23,AT23,$B$1:$AT$1,"&lt;"&amp;45))</f>
        <v>30</v>
      </c>
      <c r="CN23">
        <f t="shared" si="0"/>
        <v>43</v>
      </c>
      <c r="CO23">
        <f t="shared" si="1"/>
        <v>22</v>
      </c>
      <c r="CP23">
        <f t="shared" si="2"/>
        <v>27</v>
      </c>
      <c r="CQ23">
        <f t="shared" si="3"/>
        <v>41</v>
      </c>
      <c r="CR23">
        <f t="shared" si="4"/>
        <v>44</v>
      </c>
      <c r="CS23">
        <f t="shared" si="5"/>
        <v>20</v>
      </c>
      <c r="CT23">
        <f t="shared" si="6"/>
        <v>13</v>
      </c>
      <c r="CU23">
        <f t="shared" si="7"/>
        <v>45</v>
      </c>
      <c r="CV23">
        <f t="shared" si="8"/>
        <v>33</v>
      </c>
      <c r="CW23">
        <f t="shared" si="9"/>
        <v>25</v>
      </c>
      <c r="CX23">
        <f t="shared" si="10"/>
        <v>18</v>
      </c>
      <c r="CY23">
        <f t="shared" si="11"/>
        <v>2</v>
      </c>
      <c r="CZ23">
        <f t="shared" si="12"/>
        <v>8</v>
      </c>
      <c r="DA23">
        <f t="shared" si="13"/>
        <v>10</v>
      </c>
      <c r="DB23">
        <f t="shared" si="14"/>
        <v>36</v>
      </c>
      <c r="DC23">
        <f t="shared" si="15"/>
        <v>21</v>
      </c>
      <c r="DD23">
        <f t="shared" si="16"/>
        <v>34</v>
      </c>
      <c r="DE23">
        <f t="shared" si="17"/>
        <v>5</v>
      </c>
      <c r="DF23">
        <f t="shared" si="18"/>
        <v>16</v>
      </c>
      <c r="DG23">
        <f t="shared" si="19"/>
        <v>37</v>
      </c>
      <c r="DH23">
        <f t="shared" si="20"/>
        <v>1</v>
      </c>
      <c r="DI23">
        <f t="shared" si="21"/>
        <v>15</v>
      </c>
      <c r="DJ23">
        <f t="shared" si="22"/>
        <v>42</v>
      </c>
      <c r="DK23">
        <f t="shared" si="23"/>
        <v>23</v>
      </c>
      <c r="DL23">
        <f t="shared" si="24"/>
        <v>38</v>
      </c>
      <c r="DM23">
        <f t="shared" si="25"/>
        <v>19</v>
      </c>
      <c r="DN23">
        <f t="shared" si="26"/>
        <v>39</v>
      </c>
      <c r="DO23">
        <f t="shared" si="27"/>
        <v>35</v>
      </c>
      <c r="DP23">
        <f t="shared" si="28"/>
        <v>26</v>
      </c>
      <c r="DQ23">
        <f t="shared" si="29"/>
        <v>24</v>
      </c>
      <c r="DR23">
        <f t="shared" si="30"/>
        <v>30</v>
      </c>
      <c r="DS23">
        <f t="shared" si="31"/>
        <v>28</v>
      </c>
      <c r="DT23">
        <f t="shared" si="32"/>
        <v>6</v>
      </c>
      <c r="DU23">
        <f t="shared" si="33"/>
        <v>3</v>
      </c>
      <c r="DV23">
        <f t="shared" si="34"/>
        <v>17</v>
      </c>
      <c r="DW23">
        <f t="shared" si="35"/>
        <v>31</v>
      </c>
      <c r="DX23">
        <f t="shared" si="36"/>
        <v>32</v>
      </c>
      <c r="DY23">
        <f t="shared" si="37"/>
        <v>9</v>
      </c>
      <c r="DZ23">
        <f t="shared" si="38"/>
        <v>12</v>
      </c>
      <c r="EA23">
        <f t="shared" si="39"/>
        <v>40</v>
      </c>
      <c r="EB23">
        <f t="shared" si="40"/>
        <v>29</v>
      </c>
      <c r="EC23">
        <f t="shared" si="41"/>
        <v>7</v>
      </c>
      <c r="ED23">
        <f t="shared" si="42"/>
        <v>11</v>
      </c>
      <c r="EE23">
        <f t="shared" si="43"/>
        <v>14</v>
      </c>
      <c r="EF23">
        <f t="shared" si="44"/>
        <v>4</v>
      </c>
    </row>
    <row r="24" spans="1:136" ht="16.5" customHeight="1">
      <c r="A24">
        <f>_calc_라운드기준!A24</f>
        <v>1222</v>
      </c>
      <c r="B24">
        <f>INDEX(_calc_누적빈도!B:B,$A24)-INDEX(_calc_누적빈도!B:B,$A24-기준500회_후보!$B$1)</f>
        <v>60</v>
      </c>
      <c r="C24">
        <f>INDEX(_calc_누적빈도!C:C,$A24)-INDEX(_calc_누적빈도!C:C,$A24-기준500회_후보!$B$1)</f>
        <v>60</v>
      </c>
      <c r="D24">
        <f>INDEX(_calc_누적빈도!D:D,$A24)-INDEX(_calc_누적빈도!D:D,$A24-기준500회_후보!$B$1)</f>
        <v>76</v>
      </c>
      <c r="E24">
        <f>INDEX(_calc_누적빈도!E:E,$A24)-INDEX(_calc_누적빈도!E:E,$A24-기준500회_후보!$B$1)</f>
        <v>55</v>
      </c>
      <c r="F24">
        <f>INDEX(_calc_누적빈도!F:F,$A24)-INDEX(_calc_누적빈도!F:F,$A24-기준500회_후보!$B$1)</f>
        <v>51</v>
      </c>
      <c r="G24">
        <f>INDEX(_calc_누적빈도!G:G,$A24)-INDEX(_calc_누적빈도!G:G,$A24-기준500회_후보!$B$1)</f>
        <v>75</v>
      </c>
      <c r="H24">
        <f>INDEX(_calc_누적빈도!H:H,$A24)-INDEX(_calc_누적빈도!H:H,$A24-기준500회_후보!$B$1)</f>
        <v>70</v>
      </c>
      <c r="I24">
        <f>INDEX(_calc_누적빈도!I:I,$A24)-INDEX(_calc_누적빈도!I:I,$A24-기준500회_후보!$B$1)</f>
        <v>54</v>
      </c>
      <c r="J24">
        <f>INDEX(_calc_누적빈도!J:J,$A24)-INDEX(_calc_누적빈도!J:J,$A24-기준500회_후보!$B$1)</f>
        <v>61</v>
      </c>
      <c r="K24">
        <f>INDEX(_calc_누적빈도!K:K,$A24)-INDEX(_calc_누적빈도!K:K,$A24-기준500회_후보!$B$1)</f>
        <v>65</v>
      </c>
      <c r="L24">
        <f>INDEX(_calc_누적빈도!L:L,$A24)-INDEX(_calc_누적빈도!L:L,$A24-기준500회_후보!$B$1)</f>
        <v>65</v>
      </c>
      <c r="M24">
        <f>INDEX(_calc_누적빈도!M:M,$A24)-INDEX(_calc_누적빈도!M:M,$A24-기준500회_후보!$B$1)</f>
        <v>84</v>
      </c>
      <c r="N24">
        <f>INDEX(_calc_누적빈도!N:N,$A24)-INDEX(_calc_누적빈도!N:N,$A24-기준500회_후보!$B$1)</f>
        <v>75</v>
      </c>
      <c r="O24">
        <f>INDEX(_calc_누적빈도!O:O,$A24)-INDEX(_calc_누적빈도!O:O,$A24-기준500회_후보!$B$1)</f>
        <v>67</v>
      </c>
      <c r="P24">
        <f>INDEX(_calc_누적빈도!P:P,$A24)-INDEX(_calc_누적빈도!P:P,$A24-기준500회_후보!$B$1)</f>
        <v>69</v>
      </c>
      <c r="Q24">
        <f>INDEX(_calc_누적빈도!Q:Q,$A24)-INDEX(_calc_누적빈도!Q:Q,$A24-기준500회_후보!$B$1)</f>
        <v>77</v>
      </c>
      <c r="R24">
        <f>INDEX(_calc_누적빈도!R:R,$A24)-INDEX(_calc_누적빈도!R:R,$A24-기준500회_후보!$B$1)</f>
        <v>65</v>
      </c>
      <c r="S24">
        <f>INDEX(_calc_누적빈도!S:S,$A24)-INDEX(_calc_누적빈도!S:S,$A24-기준500회_후보!$B$1)</f>
        <v>74</v>
      </c>
      <c r="T24">
        <f>INDEX(_calc_누적빈도!T:T,$A24)-INDEX(_calc_누적빈도!T:T,$A24-기준500회_후보!$B$1)</f>
        <v>71</v>
      </c>
      <c r="U24">
        <f>INDEX(_calc_누적빈도!U:U,$A24)-INDEX(_calc_누적빈도!U:U,$A24-기준500회_후보!$B$1)</f>
        <v>53</v>
      </c>
      <c r="V24">
        <f>INDEX(_calc_누적빈도!V:V,$A24)-INDEX(_calc_누적빈도!V:V,$A24-기준500회_후보!$B$1)</f>
        <v>80</v>
      </c>
      <c r="W24">
        <f>INDEX(_calc_누적빈도!W:W,$A24)-INDEX(_calc_누적빈도!W:W,$A24-기준500회_후보!$B$1)</f>
        <v>61</v>
      </c>
      <c r="X24">
        <f>INDEX(_calc_누적빈도!X:X,$A24)-INDEX(_calc_누적빈도!X:X,$A24-기준500회_후보!$B$1)</f>
        <v>58</v>
      </c>
      <c r="Y24">
        <f>INDEX(_calc_누적빈도!Y:Y,$A24)-INDEX(_calc_누적빈도!Y:Y,$A24-기준500회_후보!$B$1)</f>
        <v>69</v>
      </c>
      <c r="Z24">
        <f>INDEX(_calc_누적빈도!Z:Z,$A24)-INDEX(_calc_누적빈도!Z:Z,$A24-기준500회_후보!$B$1)</f>
        <v>52</v>
      </c>
      <c r="AA24">
        <f>INDEX(_calc_누적빈도!AA:AA,$A24)-INDEX(_calc_누적빈도!AA:AA,$A24-기준500회_후보!$B$1)</f>
        <v>65</v>
      </c>
      <c r="AB24">
        <f>INDEX(_calc_누적빈도!AB:AB,$A24)-INDEX(_calc_누적빈도!AB:AB,$A24-기준500회_후보!$B$1)</f>
        <v>69</v>
      </c>
      <c r="AC24">
        <f>INDEX(_calc_누적빈도!AC:AC,$A24)-INDEX(_calc_누적빈도!AC:AC,$A24-기준500회_후보!$B$1)</f>
        <v>70</v>
      </c>
      <c r="AD24">
        <f>INDEX(_calc_누적빈도!AD:AD,$A24)-INDEX(_calc_누적빈도!AD:AD,$A24-기준500회_후보!$B$1)</f>
        <v>62</v>
      </c>
      <c r="AE24">
        <f>INDEX(_calc_누적빈도!AE:AE,$A24)-INDEX(_calc_누적빈도!AE:AE,$A24-기준500회_후보!$B$1)</f>
        <v>73</v>
      </c>
      <c r="AF24">
        <f>INDEX(_calc_누적빈도!AF:AF,$A24)-INDEX(_calc_누적빈도!AF:AF,$A24-기준500회_후보!$B$1)</f>
        <v>69</v>
      </c>
      <c r="AG24">
        <f>INDEX(_calc_누적빈도!AG:AG,$A24)-INDEX(_calc_누적빈도!AG:AG,$A24-기준500회_후보!$B$1)</f>
        <v>57</v>
      </c>
      <c r="AH24">
        <f>INDEX(_calc_누적빈도!AH:AH,$A24)-INDEX(_calc_누적빈도!AH:AH,$A24-기준500회_후보!$B$1)</f>
        <v>74</v>
      </c>
      <c r="AI24">
        <f>INDEX(_calc_누적빈도!AI:AI,$A24)-INDEX(_calc_누적빈도!AI:AI,$A24-기준500회_후보!$B$1)</f>
        <v>71</v>
      </c>
      <c r="AJ24">
        <f>INDEX(_calc_누적빈도!AJ:AJ,$A24)-INDEX(_calc_누적빈도!AJ:AJ,$A24-기준500회_후보!$B$1)</f>
        <v>71</v>
      </c>
      <c r="AK24">
        <f>INDEX(_calc_누적빈도!AK:AK,$A24)-INDEX(_calc_누적빈도!AK:AK,$A24-기준500회_후보!$B$1)</f>
        <v>69</v>
      </c>
      <c r="AL24">
        <f>INDEX(_calc_누적빈도!AL:AL,$A24)-INDEX(_calc_누적빈도!AL:AL,$A24-기준500회_후보!$B$1)</f>
        <v>65</v>
      </c>
      <c r="AM24">
        <f>INDEX(_calc_누적빈도!AM:AM,$A24)-INDEX(_calc_누적빈도!AM:AM,$A24-기준500회_후보!$B$1)</f>
        <v>78</v>
      </c>
      <c r="AN24">
        <f>INDEX(_calc_누적빈도!AN:AN,$A24)-INDEX(_calc_누적빈도!AN:AN,$A24-기준500회_후보!$B$1)</f>
        <v>68</v>
      </c>
      <c r="AO24">
        <f>INDEX(_calc_누적빈도!AO:AO,$A24)-INDEX(_calc_누적빈도!AO:AO,$A24-기준500회_후보!$B$1)</f>
        <v>58</v>
      </c>
      <c r="AP24">
        <f>INDEX(_calc_누적빈도!AP:AP,$A24)-INDEX(_calc_누적빈도!AP:AP,$A24-기준500회_후보!$B$1)</f>
        <v>63</v>
      </c>
      <c r="AQ24">
        <f>INDEX(_calc_누적빈도!AQ:AQ,$A24)-INDEX(_calc_누적빈도!AQ:AQ,$A24-기준500회_후보!$B$1)</f>
        <v>67</v>
      </c>
      <c r="AR24">
        <f>INDEX(_calc_누적빈도!AR:AR,$A24)-INDEX(_calc_누적빈도!AR:AR,$A24-기준500회_후보!$B$1)</f>
        <v>64</v>
      </c>
      <c r="AS24">
        <f>INDEX(_calc_누적빈도!AS:AS,$A24)-INDEX(_calc_누적빈도!AS:AS,$A24-기준500회_후보!$B$1)</f>
        <v>63</v>
      </c>
      <c r="AT24">
        <f>INDEX(_calc_누적빈도!AT:AT,$A24)-INDEX(_calc_누적빈도!AT:AT,$A24-기준500회_후보!$B$1)</f>
        <v>77</v>
      </c>
      <c r="AU24">
        <f>(RANK(_calc_라운드기준!B24,_calc_라운드기준!$B24:$AT24,0)+COUNTIFS(_calc_라운드기준!$B24:$AT24,_calc_라운드기준!B24,$B$1:$AT$1,"&lt;"&amp;1))-(RANK(B24,$B24:$AT24,0)+COUNTIFS($B24:$AT24,B24,$B$1:$AT$1,"&lt;"&amp;1))</f>
        <v>-30</v>
      </c>
      <c r="AV24">
        <f>(RANK(_calc_라운드기준!C24,_calc_라운드기준!$B24:$AT24,0)+COUNTIFS(_calc_라운드기준!$B24:$AT24,_calc_라운드기준!C24,$B$1:$AT$1,"&lt;"&amp;2))-(RANK(C24,$B24:$AT24,0)+COUNTIFS($B24:$AT24,C24,$B$1:$AT$1,"&lt;"&amp;2))</f>
        <v>-2</v>
      </c>
      <c r="AW24">
        <f>(RANK(_calc_라운드기준!D24,_calc_라운드기준!$B24:$AT24,0)+COUNTIFS(_calc_라운드기준!$B24:$AT24,_calc_라운드기준!D24,$B$1:$AT$1,"&lt;"&amp;3))-(RANK(D24,$B24:$AT24,0)+COUNTIFS($B24:$AT24,D24,$B$1:$AT$1,"&lt;"&amp;3))</f>
        <v>-4</v>
      </c>
      <c r="AX24">
        <f>(RANK(_calc_라운드기준!E24,_calc_라운드기준!$B24:$AT24,0)+COUNTIFS(_calc_라운드기준!$B24:$AT24,_calc_라운드기준!E24,$B$1:$AT$1,"&lt;"&amp;4))-(RANK(E24,$B24:$AT24,0)+COUNTIFS($B24:$AT24,E24,$B$1:$AT$1,"&lt;"&amp;4))</f>
        <v>-19</v>
      </c>
      <c r="AY24">
        <f>(RANK(_calc_라운드기준!F24,_calc_라운드기준!$B24:$AT24,0)+COUNTIFS(_calc_라운드기준!$B24:$AT24,_calc_라운드기준!F24,$B$1:$AT$1,"&lt;"&amp;5))-(RANK(F24,$B24:$AT24,0)+COUNTIFS($B24:$AT24,F24,$B$1:$AT$1,"&lt;"&amp;5))</f>
        <v>-30</v>
      </c>
      <c r="AZ24">
        <f>(RANK(_calc_라운드기준!G24,_calc_라운드기준!$B24:$AT24,0)+COUNTIFS(_calc_라운드기준!$B24:$AT24,_calc_라운드기준!G24,$B$1:$AT$1,"&lt;"&amp;6))-(RANK(G24,$B24:$AT24,0)+COUNTIFS($B24:$AT24,G24,$B$1:$AT$1,"&lt;"&amp;6))</f>
        <v>0</v>
      </c>
      <c r="BA24">
        <f>(RANK(_calc_라운드기준!H24,_calc_라운드기준!$B24:$AT24,0)+COUNTIFS(_calc_라운드기준!$B24:$AT24,_calc_라운드기준!H24,$B$1:$AT$1,"&lt;"&amp;7))-(RANK(H24,$B24:$AT24,0)+COUNTIFS($B24:$AT24,H24,$B$1:$AT$1,"&lt;"&amp;7))</f>
        <v>1</v>
      </c>
      <c r="BB24">
        <f>(RANK(_calc_라운드기준!I24,_calc_라운드기준!$B24:$AT24,0)+COUNTIFS(_calc_라운드기준!$B24:$AT24,_calc_라운드기준!I24,$B$1:$AT$1,"&lt;"&amp;8))-(RANK(I24,$B24:$AT24,0)+COUNTIFS($B24:$AT24,I24,$B$1:$AT$1,"&lt;"&amp;8))</f>
        <v>-34</v>
      </c>
      <c r="BC24">
        <f>(RANK(_calc_라운드기준!J24,_calc_라운드기준!$B24:$AT24,0)+COUNTIFS(_calc_라운드기준!$B24:$AT24,_calc_라운드기준!J24,$B$1:$AT$1,"&lt;"&amp;9))-(RANK(J24,$B24:$AT24,0)+COUNTIFS($B24:$AT24,J24,$B$1:$AT$1,"&lt;"&amp;9))</f>
        <v>-17</v>
      </c>
      <c r="BD24">
        <f>(RANK(_calc_라운드기준!K24,_calc_라운드기준!$B24:$AT24,0)+COUNTIFS(_calc_라운드기준!$B24:$AT24,_calc_라운드기준!K24,$B$1:$AT$1,"&lt;"&amp;10))-(RANK(K24,$B24:$AT24,0)+COUNTIFS($B24:$AT24,K24,$B$1:$AT$1,"&lt;"&amp;10))</f>
        <v>-2</v>
      </c>
      <c r="BE24">
        <f>(RANK(_calc_라운드기준!L24,_calc_라운드기준!$B24:$AT24,0)+COUNTIFS(_calc_라운드기준!$B24:$AT24,_calc_라운드기준!L24,$B$1:$AT$1,"&lt;"&amp;11))-(RANK(L24,$B24:$AT24,0)+COUNTIFS($B24:$AT24,L24,$B$1:$AT$1,"&lt;"&amp;11))</f>
        <v>10</v>
      </c>
      <c r="BF24">
        <f>(RANK(_calc_라운드기준!M24,_calc_라운드기준!$B24:$AT24,0)+COUNTIFS(_calc_라운드기준!$B24:$AT24,_calc_라운드기준!M24,$B$1:$AT$1,"&lt;"&amp;12))-(RANK(M24,$B24:$AT24,0)+COUNTIFS($B24:$AT24,M24,$B$1:$AT$1,"&lt;"&amp;12))</f>
        <v>36</v>
      </c>
      <c r="BG24">
        <f>(RANK(_calc_라운드기준!N24,_calc_라운드기준!$B24:$AT24,0)+COUNTIFS(_calc_라운드기준!$B24:$AT24,_calc_라운드기준!N24,$B$1:$AT$1,"&lt;"&amp;13))-(RANK(N24,$B24:$AT24,0)+COUNTIFS($B24:$AT24,N24,$B$1:$AT$1,"&lt;"&amp;13))</f>
        <v>16</v>
      </c>
      <c r="BH24">
        <f>(RANK(_calc_라운드기준!O24,_calc_라운드기준!$B24:$AT24,0)+COUNTIFS(_calc_라운드기준!$B24:$AT24,_calc_라운드기준!O24,$B$1:$AT$1,"&lt;"&amp;14))-(RANK(O24,$B24:$AT24,0)+COUNTIFS($B24:$AT24,O24,$B$1:$AT$1,"&lt;"&amp;14))</f>
        <v>18</v>
      </c>
      <c r="BI24">
        <f>(RANK(_calc_라운드기준!P24,_calc_라운드기준!$B24:$AT24,0)+COUNTIFS(_calc_라운드기준!$B24:$AT24,_calc_라운드기준!P24,$B$1:$AT$1,"&lt;"&amp;15))-(RANK(P24,$B24:$AT24,0)+COUNTIFS($B24:$AT24,P24,$B$1:$AT$1,"&lt;"&amp;15))</f>
        <v>-14</v>
      </c>
      <c r="BJ24">
        <f>(RANK(_calc_라운드기준!Q24,_calc_라운드기준!$B24:$AT24,0)+COUNTIFS(_calc_라운드기준!$B24:$AT24,_calc_라운드기준!Q24,$B$1:$AT$1,"&lt;"&amp;16))-(RANK(Q24,$B24:$AT24,0)+COUNTIFS($B24:$AT24,Q24,$B$1:$AT$1,"&lt;"&amp;16))</f>
        <v>0</v>
      </c>
      <c r="BK24">
        <f>(RANK(_calc_라운드기준!R24,_calc_라운드기준!$B24:$AT24,0)+COUNTIFS(_calc_라운드기준!$B24:$AT24,_calc_라운드기준!R24,$B$1:$AT$1,"&lt;"&amp;17))-(RANK(R24,$B24:$AT24,0)+COUNTIFS($B24:$AT24,R24,$B$1:$AT$1,"&lt;"&amp;17))</f>
        <v>-2</v>
      </c>
      <c r="BL24">
        <f>(RANK(_calc_라운드기준!S24,_calc_라운드기준!$B24:$AT24,0)+COUNTIFS(_calc_라운드기준!$B24:$AT24,_calc_라운드기준!S24,$B$1:$AT$1,"&lt;"&amp;18))-(RANK(S24,$B24:$AT24,0)+COUNTIFS($B24:$AT24,S24,$B$1:$AT$1,"&lt;"&amp;18))</f>
        <v>29</v>
      </c>
      <c r="BM24">
        <f>(RANK(_calc_라운드기준!T24,_calc_라운드기준!$B24:$AT24,0)+COUNTIFS(_calc_라운드기준!$B24:$AT24,_calc_라운드기준!T24,$B$1:$AT$1,"&lt;"&amp;19))-(RANK(T24,$B24:$AT24,0)+COUNTIFS($B24:$AT24,T24,$B$1:$AT$1,"&lt;"&amp;19))</f>
        <v>6</v>
      </c>
      <c r="BN24">
        <f>(RANK(_calc_라운드기준!U24,_calc_라운드기준!$B24:$AT24,0)+COUNTIFS(_calc_라운드기준!$B24:$AT24,_calc_라운드기준!U24,$B$1:$AT$1,"&lt;"&amp;20))-(RANK(U24,$B24:$AT24,0)+COUNTIFS($B24:$AT24,U24,$B$1:$AT$1,"&lt;"&amp;20))</f>
        <v>-17</v>
      </c>
      <c r="BO24">
        <f>(RANK(_calc_라운드기준!V24,_calc_라운드기준!$B24:$AT24,0)+COUNTIFS(_calc_라운드기준!$B24:$AT24,_calc_라운드기준!V24,$B$1:$AT$1,"&lt;"&amp;21))-(RANK(V24,$B24:$AT24,0)+COUNTIFS($B24:$AT24,V24,$B$1:$AT$1,"&lt;"&amp;21))</f>
        <v>40</v>
      </c>
      <c r="BP24">
        <f>(RANK(_calc_라운드기준!W24,_calc_라운드기준!$B24:$AT24,0)+COUNTIFS(_calc_라운드기준!$B24:$AT24,_calc_라운드기준!W24,$B$1:$AT$1,"&lt;"&amp;22))-(RANK(W24,$B24:$AT24,0)+COUNTIFS($B24:$AT24,W24,$B$1:$AT$1,"&lt;"&amp;22))</f>
        <v>8</v>
      </c>
      <c r="BQ24">
        <f>(RANK(_calc_라운드기준!X24,_calc_라운드기준!$B24:$AT24,0)+COUNTIFS(_calc_라운드기준!$B24:$AT24,_calc_라운드기준!X24,$B$1:$AT$1,"&lt;"&amp;23))-(RANK(X24,$B24:$AT24,0)+COUNTIFS($B24:$AT24,X24,$B$1:$AT$1,"&lt;"&amp;23))</f>
        <v>-29</v>
      </c>
      <c r="BR24">
        <f>(RANK(_calc_라운드기준!Y24,_calc_라운드기준!$B24:$AT24,0)+COUNTIFS(_calc_라운드기준!$B24:$AT24,_calc_라운드기준!Y24,$B$1:$AT$1,"&lt;"&amp;24))-(RANK(Y24,$B24:$AT24,0)+COUNTIFS($B24:$AT24,Y24,$B$1:$AT$1,"&lt;"&amp;24))</f>
        <v>-8</v>
      </c>
      <c r="BS24">
        <f>(RANK(_calc_라운드기준!Z24,_calc_라운드기준!$B24:$AT24,0)+COUNTIFS(_calc_라운드기준!$B24:$AT24,_calc_라운드기준!Z24,$B$1:$AT$1,"&lt;"&amp;25))-(RANK(Z24,$B24:$AT24,0)+COUNTIFS($B24:$AT24,Z24,$B$1:$AT$1,"&lt;"&amp;25))</f>
        <v>-17</v>
      </c>
      <c r="BT24">
        <f>(RANK(_calc_라운드기준!AA24,_calc_라운드기준!$B24:$AT24,0)+COUNTIFS(_calc_라운드기준!$B24:$AT24,_calc_라운드기준!AA24,$B$1:$AT$1,"&lt;"&amp;26))-(RANK(AA24,$B24:$AT24,0)+COUNTIFS($B24:$AT24,AA24,$B$1:$AT$1,"&lt;"&amp;26))</f>
        <v>0</v>
      </c>
      <c r="BU24">
        <f>(RANK(_calc_라운드기준!AB24,_calc_라운드기준!$B24:$AT24,0)+COUNTIFS(_calc_라운드기준!$B24:$AT24,_calc_라운드기준!AB24,$B$1:$AT$1,"&lt;"&amp;27))-(RANK(AB24,$B24:$AT24,0)+COUNTIFS($B24:$AT24,AB24,$B$1:$AT$1,"&lt;"&amp;27))</f>
        <v>-18</v>
      </c>
      <c r="BV24">
        <f>(RANK(_calc_라운드기준!AC24,_calc_라운드기준!$B24:$AT24,0)+COUNTIFS(_calc_라운드기준!$B24:$AT24,_calc_라운드기준!AC24,$B$1:$AT$1,"&lt;"&amp;28))-(RANK(AC24,$B24:$AT24,0)+COUNTIFS($B24:$AT24,AC24,$B$1:$AT$1,"&lt;"&amp;28))</f>
        <v>-11</v>
      </c>
      <c r="BW24">
        <f>(RANK(_calc_라운드기준!AD24,_calc_라운드기준!$B24:$AT24,0)+COUNTIFS(_calc_라운드기준!$B24:$AT24,_calc_라운드기준!AD24,$B$1:$AT$1,"&lt;"&amp;29))-(RANK(AD24,$B24:$AT24,0)+COUNTIFS($B24:$AT24,AD24,$B$1:$AT$1,"&lt;"&amp;29))</f>
        <v>-4</v>
      </c>
      <c r="BX24">
        <f>(RANK(_calc_라운드기준!AE24,_calc_라운드기준!$B24:$AT24,0)+COUNTIFS(_calc_라운드기준!$B24:$AT24,_calc_라운드기준!AE24,$B$1:$AT$1,"&lt;"&amp;30))-(RANK(AE24,$B24:$AT24,0)+COUNTIFS($B24:$AT24,AE24,$B$1:$AT$1,"&lt;"&amp;30))</f>
        <v>0</v>
      </c>
      <c r="BY24">
        <f>(RANK(_calc_라운드기준!AF24,_calc_라운드기준!$B24:$AT24,0)+COUNTIFS(_calc_라운드기준!$B24:$AT24,_calc_라운드기준!AF24,$B$1:$AT$1,"&lt;"&amp;31))-(RANK(AF24,$B24:$AT24,0)+COUNTIFS($B24:$AT24,AF24,$B$1:$AT$1,"&lt;"&amp;31))</f>
        <v>-8</v>
      </c>
      <c r="BZ24">
        <f>(RANK(_calc_라운드기준!AG24,_calc_라운드기준!$B24:$AT24,0)+COUNTIFS(_calc_라운드기준!$B24:$AT24,_calc_라운드기준!AG24,$B$1:$AT$1,"&lt;"&amp;32))-(RANK(AG24,$B24:$AT24,0)+COUNTIFS($B24:$AT24,AG24,$B$1:$AT$1,"&lt;"&amp;32))</f>
        <v>-1</v>
      </c>
      <c r="CA24">
        <f>(RANK(_calc_라운드기준!AH24,_calc_라운드기준!$B24:$AT24,0)+COUNTIFS(_calc_라운드기준!$B24:$AT24,_calc_라운드기준!AH24,$B$1:$AT$1,"&lt;"&amp;33))-(RANK(AH24,$B24:$AT24,0)+COUNTIFS($B24:$AT24,AH24,$B$1:$AT$1,"&lt;"&amp;33))</f>
        <v>20</v>
      </c>
      <c r="CB24">
        <f>(RANK(_calc_라운드기준!AI24,_calc_라운드기준!$B24:$AT24,0)+COUNTIFS(_calc_라운드기준!$B24:$AT24,_calc_라운드기준!AI24,$B$1:$AT$1,"&lt;"&amp;34))-(RANK(AI24,$B24:$AT24,0)+COUNTIFS($B24:$AT24,AI24,$B$1:$AT$1,"&lt;"&amp;34))</f>
        <v>32</v>
      </c>
      <c r="CC24">
        <f>(RANK(_calc_라운드기준!AJ24,_calc_라운드기준!$B24:$AT24,0)+COUNTIFS(_calc_라운드기준!$B24:$AT24,_calc_라운드기준!AJ24,$B$1:$AT$1,"&lt;"&amp;35))-(RANK(AJ24,$B24:$AT24,0)+COUNTIFS($B24:$AT24,AJ24,$B$1:$AT$1,"&lt;"&amp;35))</f>
        <v>5</v>
      </c>
      <c r="CD24">
        <f>(RANK(_calc_라운드기준!AK24,_calc_라운드기준!$B24:$AT24,0)+COUNTIFS(_calc_라운드기준!$B24:$AT24,_calc_라운드기준!AK24,$B$1:$AT$1,"&lt;"&amp;36))-(RANK(AK24,$B24:$AT24,0)+COUNTIFS($B24:$AT24,AK24,$B$1:$AT$1,"&lt;"&amp;36))</f>
        <v>-8</v>
      </c>
      <c r="CE24">
        <f>(RANK(_calc_라운드기준!AL24,_calc_라운드기준!$B24:$AT24,0)+COUNTIFS(_calc_라운드기준!$B24:$AT24,_calc_라운드기준!AL24,$B$1:$AT$1,"&lt;"&amp;37))-(RANK(AL24,$B24:$AT24,0)+COUNTIFS($B24:$AT24,AL24,$B$1:$AT$1,"&lt;"&amp;37))</f>
        <v>-9</v>
      </c>
      <c r="CF24">
        <f>(RANK(_calc_라운드기준!AM24,_calc_라운드기준!$B24:$AT24,0)+COUNTIFS(_calc_라운드기준!$B24:$AT24,_calc_라운드기준!AM24,$B$1:$AT$1,"&lt;"&amp;38))-(RANK(AM24,$B24:$AT24,0)+COUNTIFS($B24:$AT24,AM24,$B$1:$AT$1,"&lt;"&amp;38))</f>
        <v>18</v>
      </c>
      <c r="CG24">
        <f>(RANK(_calc_라운드기준!AN24,_calc_라운드기준!$B24:$AT24,0)+COUNTIFS(_calc_라운드기준!$B24:$AT24,_calc_라운드기준!AN24,$B$1:$AT$1,"&lt;"&amp;39))-(RANK(AN24,$B24:$AT24,0)+COUNTIFS($B24:$AT24,AN24,$B$1:$AT$1,"&lt;"&amp;39))</f>
        <v>9</v>
      </c>
      <c r="CH24">
        <f>(RANK(_calc_라운드기준!AO24,_calc_라운드기준!$B24:$AT24,0)+COUNTIFS(_calc_라운드기준!$B24:$AT24,_calc_라운드기준!AO24,$B$1:$AT$1,"&lt;"&amp;40))-(RANK(AO24,$B24:$AT24,0)+COUNTIFS($B24:$AT24,AO24,$B$1:$AT$1,"&lt;"&amp;40))</f>
        <v>-25</v>
      </c>
      <c r="CI24">
        <f>(RANK(_calc_라운드기준!AP24,_calc_라운드기준!$B24:$AT24,0)+COUNTIFS(_calc_라운드기준!$B24:$AT24,_calc_라운드기준!AP24,$B$1:$AT$1,"&lt;"&amp;41))-(RANK(AP24,$B24:$AT24,0)+COUNTIFS($B24:$AT24,AP24,$B$1:$AT$1,"&lt;"&amp;41))</f>
        <v>1</v>
      </c>
      <c r="CJ24">
        <f>(RANK(_calc_라운드기준!AQ24,_calc_라운드기준!$B24:$AT24,0)+COUNTIFS(_calc_라운드기준!$B24:$AT24,_calc_라운드기준!AQ24,$B$1:$AT$1,"&lt;"&amp;42))-(RANK(AQ24,$B24:$AT24,0)+COUNTIFS($B24:$AT24,AQ24,$B$1:$AT$1,"&lt;"&amp;42))</f>
        <v>16</v>
      </c>
      <c r="CK24">
        <f>(RANK(_calc_라운드기준!AR24,_calc_라운드기준!$B24:$AT24,0)+COUNTIFS(_calc_라운드기준!$B24:$AT24,_calc_라운드기준!AR24,$B$1:$AT$1,"&lt;"&amp;43))-(RANK(AR24,$B24:$AT24,0)+COUNTIFS($B24:$AT24,AR24,$B$1:$AT$1,"&lt;"&amp;43))</f>
        <v>14</v>
      </c>
      <c r="CL24">
        <f>(RANK(_calc_라운드기준!AS24,_calc_라운드기준!$B24:$AT24,0)+COUNTIFS(_calc_라운드기준!$B24:$AT24,_calc_라운드기준!AS24,$B$1:$AT$1,"&lt;"&amp;44))-(RANK(AS24,$B24:$AT24,0)+COUNTIFS($B24:$AT24,AS24,$B$1:$AT$1,"&lt;"&amp;44))</f>
        <v>1</v>
      </c>
      <c r="CM24">
        <f>(RANK(_calc_라운드기준!AT24,_calc_라운드기준!$B24:$AT24,0)+COUNTIFS(_calc_라운드기준!$B24:$AT24,_calc_라운드기준!AT24,$B$1:$AT$1,"&lt;"&amp;45))-(RANK(AT24,$B24:$AT24,0)+COUNTIFS($B24:$AT24,AT24,$B$1:$AT$1,"&lt;"&amp;45))</f>
        <v>29</v>
      </c>
      <c r="CN24">
        <f t="shared" si="0"/>
        <v>43</v>
      </c>
      <c r="CO24">
        <f t="shared" si="1"/>
        <v>25</v>
      </c>
      <c r="CP24">
        <f t="shared" si="2"/>
        <v>28</v>
      </c>
      <c r="CQ24">
        <f t="shared" si="3"/>
        <v>40</v>
      </c>
      <c r="CR24">
        <f t="shared" si="4"/>
        <v>44</v>
      </c>
      <c r="CS24">
        <f t="shared" si="5"/>
        <v>20</v>
      </c>
      <c r="CT24">
        <f t="shared" si="6"/>
        <v>17</v>
      </c>
      <c r="CU24">
        <f t="shared" si="7"/>
        <v>45</v>
      </c>
      <c r="CV24">
        <f t="shared" si="8"/>
        <v>36</v>
      </c>
      <c r="CW24">
        <f t="shared" si="9"/>
        <v>26</v>
      </c>
      <c r="CX24">
        <f t="shared" si="10"/>
        <v>12</v>
      </c>
      <c r="CY24">
        <f t="shared" si="11"/>
        <v>2</v>
      </c>
      <c r="CZ24">
        <f t="shared" si="12"/>
        <v>9</v>
      </c>
      <c r="DA24">
        <f t="shared" si="13"/>
        <v>7</v>
      </c>
      <c r="DB24">
        <f t="shared" si="14"/>
        <v>35</v>
      </c>
      <c r="DC24">
        <f t="shared" si="15"/>
        <v>21</v>
      </c>
      <c r="DD24">
        <f t="shared" si="16"/>
        <v>27</v>
      </c>
      <c r="DE24">
        <f t="shared" si="17"/>
        <v>4</v>
      </c>
      <c r="DF24">
        <f t="shared" si="18"/>
        <v>15</v>
      </c>
      <c r="DG24">
        <f t="shared" si="19"/>
        <v>37</v>
      </c>
      <c r="DH24">
        <f t="shared" si="20"/>
        <v>1</v>
      </c>
      <c r="DI24">
        <f t="shared" si="21"/>
        <v>14</v>
      </c>
      <c r="DJ24">
        <f t="shared" si="22"/>
        <v>42</v>
      </c>
      <c r="DK24">
        <f t="shared" si="23"/>
        <v>30</v>
      </c>
      <c r="DL24">
        <f t="shared" si="24"/>
        <v>38</v>
      </c>
      <c r="DM24">
        <f t="shared" si="25"/>
        <v>22</v>
      </c>
      <c r="DN24">
        <f t="shared" si="26"/>
        <v>39</v>
      </c>
      <c r="DO24">
        <f t="shared" si="27"/>
        <v>34</v>
      </c>
      <c r="DP24">
        <f t="shared" si="28"/>
        <v>29</v>
      </c>
      <c r="DQ24">
        <f t="shared" si="29"/>
        <v>23</v>
      </c>
      <c r="DR24">
        <f t="shared" si="30"/>
        <v>31</v>
      </c>
      <c r="DS24">
        <f t="shared" si="31"/>
        <v>24</v>
      </c>
      <c r="DT24">
        <f t="shared" si="32"/>
        <v>6</v>
      </c>
      <c r="DU24">
        <f t="shared" si="33"/>
        <v>3</v>
      </c>
      <c r="DV24">
        <f t="shared" si="34"/>
        <v>16</v>
      </c>
      <c r="DW24">
        <f t="shared" si="35"/>
        <v>32</v>
      </c>
      <c r="DX24">
        <f t="shared" si="36"/>
        <v>33</v>
      </c>
      <c r="DY24">
        <f t="shared" si="37"/>
        <v>8</v>
      </c>
      <c r="DZ24">
        <f t="shared" si="38"/>
        <v>13</v>
      </c>
      <c r="EA24">
        <f t="shared" si="39"/>
        <v>41</v>
      </c>
      <c r="EB24">
        <f t="shared" si="40"/>
        <v>18</v>
      </c>
      <c r="EC24">
        <f t="shared" si="41"/>
        <v>10</v>
      </c>
      <c r="ED24">
        <f t="shared" si="42"/>
        <v>11</v>
      </c>
      <c r="EE24">
        <f t="shared" si="43"/>
        <v>19</v>
      </c>
      <c r="EF24">
        <f t="shared" si="44"/>
        <v>5</v>
      </c>
    </row>
    <row r="25" spans="1:136" ht="16.5" customHeight="1">
      <c r="A25">
        <f>_calc_라운드기준!A25</f>
        <v>1221</v>
      </c>
      <c r="B25">
        <f>INDEX(_calc_누적빈도!B:B,$A25)-INDEX(_calc_누적빈도!B:B,$A25-기준500회_후보!$B$1)</f>
        <v>61</v>
      </c>
      <c r="C25">
        <f>INDEX(_calc_누적빈도!C:C,$A25)-INDEX(_calc_누적빈도!C:C,$A25-기준500회_후보!$B$1)</f>
        <v>60</v>
      </c>
      <c r="D25">
        <f>INDEX(_calc_누적빈도!D:D,$A25)-INDEX(_calc_누적빈도!D:D,$A25-기준500회_후보!$B$1)</f>
        <v>76</v>
      </c>
      <c r="E25">
        <f>INDEX(_calc_누적빈도!E:E,$A25)-INDEX(_calc_누적빈도!E:E,$A25-기준500회_후보!$B$1)</f>
        <v>55</v>
      </c>
      <c r="F25">
        <f>INDEX(_calc_누적빈도!F:F,$A25)-INDEX(_calc_누적빈도!F:F,$A25-기준500회_후보!$B$1)</f>
        <v>51</v>
      </c>
      <c r="G25">
        <f>INDEX(_calc_누적빈도!G:G,$A25)-INDEX(_calc_누적빈도!G:G,$A25-기준500회_후보!$B$1)</f>
        <v>74</v>
      </c>
      <c r="H25">
        <f>INDEX(_calc_누적빈도!H:H,$A25)-INDEX(_calc_누적빈도!H:H,$A25-기준500회_후보!$B$1)</f>
        <v>70</v>
      </c>
      <c r="I25">
        <f>INDEX(_calc_누적빈도!I:I,$A25)-INDEX(_calc_누적빈도!I:I,$A25-기준500회_후보!$B$1)</f>
        <v>54</v>
      </c>
      <c r="J25">
        <f>INDEX(_calc_누적빈도!J:J,$A25)-INDEX(_calc_누적빈도!J:J,$A25-기준500회_후보!$B$1)</f>
        <v>61</v>
      </c>
      <c r="K25">
        <f>INDEX(_calc_누적빈도!K:K,$A25)-INDEX(_calc_누적빈도!K:K,$A25-기준500회_후보!$B$1)</f>
        <v>65</v>
      </c>
      <c r="L25">
        <f>INDEX(_calc_누적빈도!L:L,$A25)-INDEX(_calc_누적빈도!L:L,$A25-기준500회_후보!$B$1)</f>
        <v>65</v>
      </c>
      <c r="M25">
        <f>INDEX(_calc_누적빈도!M:M,$A25)-INDEX(_calc_누적빈도!M:M,$A25-기준500회_후보!$B$1)</f>
        <v>84</v>
      </c>
      <c r="N25">
        <f>INDEX(_calc_누적빈도!N:N,$A25)-INDEX(_calc_누적빈도!N:N,$A25-기준500회_후보!$B$1)</f>
        <v>74</v>
      </c>
      <c r="O25">
        <f>INDEX(_calc_누적빈도!O:O,$A25)-INDEX(_calc_누적빈도!O:O,$A25-기준500회_후보!$B$1)</f>
        <v>67</v>
      </c>
      <c r="P25">
        <f>INDEX(_calc_누적빈도!P:P,$A25)-INDEX(_calc_누적빈도!P:P,$A25-기준500회_후보!$B$1)</f>
        <v>69</v>
      </c>
      <c r="Q25">
        <f>INDEX(_calc_누적빈도!Q:Q,$A25)-INDEX(_calc_누적빈도!Q:Q,$A25-기준500회_후보!$B$1)</f>
        <v>77</v>
      </c>
      <c r="R25">
        <f>INDEX(_calc_누적빈도!R:R,$A25)-INDEX(_calc_누적빈도!R:R,$A25-기준500회_후보!$B$1)</f>
        <v>65</v>
      </c>
      <c r="S25">
        <f>INDEX(_calc_누적빈도!S:S,$A25)-INDEX(_calc_누적빈도!S:S,$A25-기준500회_후보!$B$1)</f>
        <v>73</v>
      </c>
      <c r="T25">
        <f>INDEX(_calc_누적빈도!T:T,$A25)-INDEX(_calc_누적빈도!T:T,$A25-기준500회_후보!$B$1)</f>
        <v>71</v>
      </c>
      <c r="U25">
        <f>INDEX(_calc_누적빈도!U:U,$A25)-INDEX(_calc_누적빈도!U:U,$A25-기준500회_후보!$B$1)</f>
        <v>53</v>
      </c>
      <c r="V25">
        <f>INDEX(_calc_누적빈도!V:V,$A25)-INDEX(_calc_누적빈도!V:V,$A25-기준500회_후보!$B$1)</f>
        <v>80</v>
      </c>
      <c r="W25">
        <f>INDEX(_calc_누적빈도!W:W,$A25)-INDEX(_calc_누적빈도!W:W,$A25-기준500회_후보!$B$1)</f>
        <v>61</v>
      </c>
      <c r="X25">
        <f>INDEX(_calc_누적빈도!X:X,$A25)-INDEX(_calc_누적빈도!X:X,$A25-기준500회_후보!$B$1)</f>
        <v>58</v>
      </c>
      <c r="Y25">
        <f>INDEX(_calc_누적빈도!Y:Y,$A25)-INDEX(_calc_누적빈도!Y:Y,$A25-기준500회_후보!$B$1)</f>
        <v>69</v>
      </c>
      <c r="Z25">
        <f>INDEX(_calc_누적빈도!Z:Z,$A25)-INDEX(_calc_누적빈도!Z:Z,$A25-기준500회_후보!$B$1)</f>
        <v>52</v>
      </c>
      <c r="AA25">
        <f>INDEX(_calc_누적빈도!AA:AA,$A25)-INDEX(_calc_누적빈도!AA:AA,$A25-기준500회_후보!$B$1)</f>
        <v>65</v>
      </c>
      <c r="AB25">
        <f>INDEX(_calc_누적빈도!AB:AB,$A25)-INDEX(_calc_누적빈도!AB:AB,$A25-기준500회_후보!$B$1)</f>
        <v>69</v>
      </c>
      <c r="AC25">
        <f>INDEX(_calc_누적빈도!AC:AC,$A25)-INDEX(_calc_누적빈도!AC:AC,$A25-기준500회_후보!$B$1)</f>
        <v>70</v>
      </c>
      <c r="AD25">
        <f>INDEX(_calc_누적빈도!AD:AD,$A25)-INDEX(_calc_누적빈도!AD:AD,$A25-기준500회_후보!$B$1)</f>
        <v>62</v>
      </c>
      <c r="AE25">
        <f>INDEX(_calc_누적빈도!AE:AE,$A25)-INDEX(_calc_누적빈도!AE:AE,$A25-기준500회_후보!$B$1)</f>
        <v>72</v>
      </c>
      <c r="AF25">
        <f>INDEX(_calc_누적빈도!AF:AF,$A25)-INDEX(_calc_누적빈도!AF:AF,$A25-기준500회_후보!$B$1)</f>
        <v>69</v>
      </c>
      <c r="AG25">
        <f>INDEX(_calc_누적빈도!AG:AG,$A25)-INDEX(_calc_누적빈도!AG:AG,$A25-기준500회_후보!$B$1)</f>
        <v>57</v>
      </c>
      <c r="AH25">
        <f>INDEX(_calc_누적빈도!AH:AH,$A25)-INDEX(_calc_누적빈도!AH:AH,$A25-기준500회_후보!$B$1)</f>
        <v>74</v>
      </c>
      <c r="AI25">
        <f>INDEX(_calc_누적빈도!AI:AI,$A25)-INDEX(_calc_누적빈도!AI:AI,$A25-기준500회_후보!$B$1)</f>
        <v>71</v>
      </c>
      <c r="AJ25">
        <f>INDEX(_calc_누적빈도!AJ:AJ,$A25)-INDEX(_calc_누적빈도!AJ:AJ,$A25-기준500회_후보!$B$1)</f>
        <v>72</v>
      </c>
      <c r="AK25">
        <f>INDEX(_calc_누적빈도!AK:AK,$A25)-INDEX(_calc_누적빈도!AK:AK,$A25-기준500회_후보!$B$1)</f>
        <v>68</v>
      </c>
      <c r="AL25">
        <f>INDEX(_calc_누적빈도!AL:AL,$A25)-INDEX(_calc_누적빈도!AL:AL,$A25-기준500회_후보!$B$1)</f>
        <v>65</v>
      </c>
      <c r="AM25">
        <f>INDEX(_calc_누적빈도!AM:AM,$A25)-INDEX(_calc_누적빈도!AM:AM,$A25-기준500회_후보!$B$1)</f>
        <v>78</v>
      </c>
      <c r="AN25">
        <f>INDEX(_calc_누적빈도!AN:AN,$A25)-INDEX(_calc_누적빈도!AN:AN,$A25-기준500회_후보!$B$1)</f>
        <v>68</v>
      </c>
      <c r="AO25">
        <f>INDEX(_calc_누적빈도!AO:AO,$A25)-INDEX(_calc_누적빈도!AO:AO,$A25-기준500회_후보!$B$1)</f>
        <v>58</v>
      </c>
      <c r="AP25">
        <f>INDEX(_calc_누적빈도!AP:AP,$A25)-INDEX(_calc_누적빈도!AP:AP,$A25-기준500회_후보!$B$1)</f>
        <v>64</v>
      </c>
      <c r="AQ25">
        <f>INDEX(_calc_누적빈도!AQ:AQ,$A25)-INDEX(_calc_누적빈도!AQ:AQ,$A25-기준500회_후보!$B$1)</f>
        <v>67</v>
      </c>
      <c r="AR25">
        <f>INDEX(_calc_누적빈도!AR:AR,$A25)-INDEX(_calc_누적빈도!AR:AR,$A25-기준500회_후보!$B$1)</f>
        <v>65</v>
      </c>
      <c r="AS25">
        <f>INDEX(_calc_누적빈도!AS:AS,$A25)-INDEX(_calc_누적빈도!AS:AS,$A25-기준500회_후보!$B$1)</f>
        <v>64</v>
      </c>
      <c r="AT25">
        <f>INDEX(_calc_누적빈도!AT:AT,$A25)-INDEX(_calc_누적빈도!AT:AT,$A25-기준500회_후보!$B$1)</f>
        <v>77</v>
      </c>
      <c r="AU25">
        <f>(RANK(_calc_라운드기준!B25,_calc_라운드기준!$B25:$AT25,0)+COUNTIFS(_calc_라운드기준!$B25:$AT25,_calc_라운드기준!B25,$B$1:$AT$1,"&lt;"&amp;1))-(RANK(B25,$B25:$AT25,0)+COUNTIFS($B25:$AT25,B25,$B$1:$AT$1,"&lt;"&amp;1))</f>
        <v>-29</v>
      </c>
      <c r="AV25">
        <f>(RANK(_calc_라운드기준!C25,_calc_라운드기준!$B25:$AT25,0)+COUNTIFS(_calc_라운드기준!$B25:$AT25,_calc_라운드기준!C25,$B$1:$AT$1,"&lt;"&amp;2))-(RANK(C25,$B25:$AT25,0)+COUNTIFS($B25:$AT25,C25,$B$1:$AT$1,"&lt;"&amp;2))</f>
        <v>-1</v>
      </c>
      <c r="AW25">
        <f>(RANK(_calc_라운드기준!D25,_calc_라운드기준!$B25:$AT25,0)+COUNTIFS(_calc_라운드기준!$B25:$AT25,_calc_라운드기준!D25,$B$1:$AT$1,"&lt;"&amp;3))-(RANK(D25,$B25:$AT25,0)+COUNTIFS($B25:$AT25,D25,$B$1:$AT$1,"&lt;"&amp;3))</f>
        <v>-4</v>
      </c>
      <c r="AX25">
        <f>(RANK(_calc_라운드기준!E25,_calc_라운드기준!$B25:$AT25,0)+COUNTIFS(_calc_라운드기준!$B25:$AT25,_calc_라운드기준!E25,$B$1:$AT$1,"&lt;"&amp;4))-(RANK(E25,$B25:$AT25,0)+COUNTIFS($B25:$AT25,E25,$B$1:$AT$1,"&lt;"&amp;4))</f>
        <v>-18</v>
      </c>
      <c r="AY25">
        <f>(RANK(_calc_라운드기준!F25,_calc_라운드기준!$B25:$AT25,0)+COUNTIFS(_calc_라운드기준!$B25:$AT25,_calc_라운드기준!F25,$B$1:$AT$1,"&lt;"&amp;5))-(RANK(F25,$B25:$AT25,0)+COUNTIFS($B25:$AT25,F25,$B$1:$AT$1,"&lt;"&amp;5))</f>
        <v>-31</v>
      </c>
      <c r="AZ25">
        <f>(RANK(_calc_라운드기준!G25,_calc_라운드기준!$B25:$AT25,0)+COUNTIFS(_calc_라운드기준!$B25:$AT25,_calc_라운드기준!G25,$B$1:$AT$1,"&lt;"&amp;6))-(RANK(G25,$B25:$AT25,0)+COUNTIFS($B25:$AT25,G25,$B$1:$AT$1,"&lt;"&amp;6))</f>
        <v>0</v>
      </c>
      <c r="BA25">
        <f>(RANK(_calc_라운드기준!H25,_calc_라운드기준!$B25:$AT25,0)+COUNTIFS(_calc_라운드기준!$B25:$AT25,_calc_라운드기준!H25,$B$1:$AT$1,"&lt;"&amp;7))-(RANK(H25,$B25:$AT25,0)+COUNTIFS($B25:$AT25,H25,$B$1:$AT$1,"&lt;"&amp;7))</f>
        <v>-7</v>
      </c>
      <c r="BB25">
        <f>(RANK(_calc_라운드기준!I25,_calc_라운드기준!$B25:$AT25,0)+COUNTIFS(_calc_라운드기준!$B25:$AT25,_calc_라운드기준!I25,$B$1:$AT$1,"&lt;"&amp;8))-(RANK(I25,$B25:$AT25,0)+COUNTIFS($B25:$AT25,I25,$B$1:$AT$1,"&lt;"&amp;8))</f>
        <v>-33</v>
      </c>
      <c r="BC25">
        <f>(RANK(_calc_라운드기준!J25,_calc_라운드기준!$B25:$AT25,0)+COUNTIFS(_calc_라운드기준!$B25:$AT25,_calc_라운드기준!J25,$B$1:$AT$1,"&lt;"&amp;9))-(RANK(J25,$B25:$AT25,0)+COUNTIFS($B25:$AT25,J25,$B$1:$AT$1,"&lt;"&amp;9))</f>
        <v>-20</v>
      </c>
      <c r="BD25">
        <f>(RANK(_calc_라운드기준!K25,_calc_라운드기준!$B25:$AT25,0)+COUNTIFS(_calc_라운드기준!$B25:$AT25,_calc_라운드기준!K25,$B$1:$AT$1,"&lt;"&amp;10))-(RANK(K25,$B25:$AT25,0)+COUNTIFS($B25:$AT25,K25,$B$1:$AT$1,"&lt;"&amp;10))</f>
        <v>-1</v>
      </c>
      <c r="BE25">
        <f>(RANK(_calc_라운드기준!L25,_calc_라운드기준!$B25:$AT25,0)+COUNTIFS(_calc_라운드기준!$B25:$AT25,_calc_라운드기준!L25,$B$1:$AT$1,"&lt;"&amp;11))-(RANK(L25,$B25:$AT25,0)+COUNTIFS($B25:$AT25,L25,$B$1:$AT$1,"&lt;"&amp;11))</f>
        <v>-1</v>
      </c>
      <c r="BF25">
        <f>(RANK(_calc_라운드기준!M25,_calc_라운드기준!$B25:$AT25,0)+COUNTIFS(_calc_라운드기준!$B25:$AT25,_calc_라운드기준!M25,$B$1:$AT$1,"&lt;"&amp;12))-(RANK(M25,$B25:$AT25,0)+COUNTIFS($B25:$AT25,M25,$B$1:$AT$1,"&lt;"&amp;12))</f>
        <v>25</v>
      </c>
      <c r="BG25">
        <f>(RANK(_calc_라운드기준!N25,_calc_라운드기준!$B25:$AT25,0)+COUNTIFS(_calc_라운드기준!$B25:$AT25,_calc_라운드기준!N25,$B$1:$AT$1,"&lt;"&amp;13))-(RANK(N25,$B25:$AT25,0)+COUNTIFS($B25:$AT25,N25,$B$1:$AT$1,"&lt;"&amp;13))</f>
        <v>29</v>
      </c>
      <c r="BH25">
        <f>(RANK(_calc_라운드기준!O25,_calc_라운드기준!$B25:$AT25,0)+COUNTIFS(_calc_라운드기준!$B25:$AT25,_calc_라운드기준!O25,$B$1:$AT$1,"&lt;"&amp;14))-(RANK(O25,$B25:$AT25,0)+COUNTIFS($B25:$AT25,O25,$B$1:$AT$1,"&lt;"&amp;14))</f>
        <v>17</v>
      </c>
      <c r="BI25">
        <f>(RANK(_calc_라운드기준!P25,_calc_라운드기준!$B25:$AT25,0)+COUNTIFS(_calc_라운드기준!$B25:$AT25,_calc_라운드기준!P25,$B$1:$AT$1,"&lt;"&amp;15))-(RANK(P25,$B25:$AT25,0)+COUNTIFS($B25:$AT25,P25,$B$1:$AT$1,"&lt;"&amp;15))</f>
        <v>-14</v>
      </c>
      <c r="BJ25">
        <f>(RANK(_calc_라운드기준!Q25,_calc_라운드기준!$B25:$AT25,0)+COUNTIFS(_calc_라운드기준!$B25:$AT25,_calc_라운드기준!Q25,$B$1:$AT$1,"&lt;"&amp;16))-(RANK(Q25,$B25:$AT25,0)+COUNTIFS($B25:$AT25,Q25,$B$1:$AT$1,"&lt;"&amp;16))</f>
        <v>0</v>
      </c>
      <c r="BK25">
        <f>(RANK(_calc_라운드기준!R25,_calc_라운드기준!$B25:$AT25,0)+COUNTIFS(_calc_라운드기준!$B25:$AT25,_calc_라운드기준!R25,$B$1:$AT$1,"&lt;"&amp;17))-(RANK(R25,$B25:$AT25,0)+COUNTIFS($B25:$AT25,R25,$B$1:$AT$1,"&lt;"&amp;17))</f>
        <v>-11</v>
      </c>
      <c r="BL25">
        <f>(RANK(_calc_라운드기준!S25,_calc_라운드기준!$B25:$AT25,0)+COUNTIFS(_calc_라운드기준!$B25:$AT25,_calc_라운드기준!S25,$B$1:$AT$1,"&lt;"&amp;18))-(RANK(S25,$B25:$AT25,0)+COUNTIFS($B25:$AT25,S25,$B$1:$AT$1,"&lt;"&amp;18))</f>
        <v>31</v>
      </c>
      <c r="BM25">
        <f>(RANK(_calc_라운드기준!T25,_calc_라운드기준!$B25:$AT25,0)+COUNTIFS(_calc_라운드기준!$B25:$AT25,_calc_라운드기준!T25,$B$1:$AT$1,"&lt;"&amp;19))-(RANK(T25,$B25:$AT25,0)+COUNTIFS($B25:$AT25,T25,$B$1:$AT$1,"&lt;"&amp;19))</f>
        <v>4</v>
      </c>
      <c r="BN25">
        <f>(RANK(_calc_라운드기준!U25,_calc_라운드기준!$B25:$AT25,0)+COUNTIFS(_calc_라운드기준!$B25:$AT25,_calc_라운드기준!U25,$B$1:$AT$1,"&lt;"&amp;20))-(RANK(U25,$B25:$AT25,0)+COUNTIFS($B25:$AT25,U25,$B$1:$AT$1,"&lt;"&amp;20))</f>
        <v>-16</v>
      </c>
      <c r="BO25">
        <f>(RANK(_calc_라운드기준!V25,_calc_라운드기준!$B25:$AT25,0)+COUNTIFS(_calc_라운드기준!$B25:$AT25,_calc_라운드기준!V25,$B$1:$AT$1,"&lt;"&amp;21))-(RANK(V25,$B25:$AT25,0)+COUNTIFS($B25:$AT25,V25,$B$1:$AT$1,"&lt;"&amp;21))</f>
        <v>40</v>
      </c>
      <c r="BP25">
        <f>(RANK(_calc_라운드기준!W25,_calc_라운드기준!$B25:$AT25,0)+COUNTIFS(_calc_라운드기준!$B25:$AT25,_calc_라운드기준!W25,$B$1:$AT$1,"&lt;"&amp;22))-(RANK(W25,$B25:$AT25,0)+COUNTIFS($B25:$AT25,W25,$B$1:$AT$1,"&lt;"&amp;22))</f>
        <v>7</v>
      </c>
      <c r="BQ25">
        <f>(RANK(_calc_라운드기준!X25,_calc_라운드기준!$B25:$AT25,0)+COUNTIFS(_calc_라운드기준!$B25:$AT25,_calc_라운드기준!X25,$B$1:$AT$1,"&lt;"&amp;23))-(RANK(X25,$B25:$AT25,0)+COUNTIFS($B25:$AT25,X25,$B$1:$AT$1,"&lt;"&amp;23))</f>
        <v>-28</v>
      </c>
      <c r="BR25">
        <f>(RANK(_calc_라운드기준!Y25,_calc_라운드기준!$B25:$AT25,0)+COUNTIFS(_calc_라운드기준!$B25:$AT25,_calc_라운드기준!Y25,$B$1:$AT$1,"&lt;"&amp;24))-(RANK(Y25,$B25:$AT25,0)+COUNTIFS($B25:$AT25,Y25,$B$1:$AT$1,"&lt;"&amp;24))</f>
        <v>-7</v>
      </c>
      <c r="BS25">
        <f>(RANK(_calc_라운드기준!Z25,_calc_라운드기준!$B25:$AT25,0)+COUNTIFS(_calc_라운드기준!$B25:$AT25,_calc_라운드기준!Z25,$B$1:$AT$1,"&lt;"&amp;25))-(RANK(Z25,$B25:$AT25,0)+COUNTIFS($B25:$AT25,Z25,$B$1:$AT$1,"&lt;"&amp;25))</f>
        <v>-16</v>
      </c>
      <c r="BT25">
        <f>(RANK(_calc_라운드기준!AA25,_calc_라운드기준!$B25:$AT25,0)+COUNTIFS(_calc_라운드기준!$B25:$AT25,_calc_라운드기준!AA25,$B$1:$AT$1,"&lt;"&amp;26))-(RANK(AA25,$B25:$AT25,0)+COUNTIFS($B25:$AT25,AA25,$B$1:$AT$1,"&lt;"&amp;26))</f>
        <v>1</v>
      </c>
      <c r="BU25">
        <f>(RANK(_calc_라운드기준!AB25,_calc_라운드기준!$B25:$AT25,0)+COUNTIFS(_calc_라운드기준!$B25:$AT25,_calc_라운드기준!AB25,$B$1:$AT$1,"&lt;"&amp;27))-(RANK(AB25,$B25:$AT25,0)+COUNTIFS($B25:$AT25,AB25,$B$1:$AT$1,"&lt;"&amp;27))</f>
        <v>-18</v>
      </c>
      <c r="BV25">
        <f>(RANK(_calc_라운드기준!AC25,_calc_라운드기준!$B25:$AT25,0)+COUNTIFS(_calc_라운드기준!$B25:$AT25,_calc_라운드기준!AC25,$B$1:$AT$1,"&lt;"&amp;28))-(RANK(AC25,$B25:$AT25,0)+COUNTIFS($B25:$AT25,AC25,$B$1:$AT$1,"&lt;"&amp;28))</f>
        <v>-10</v>
      </c>
      <c r="BW25">
        <f>(RANK(_calc_라운드기준!AD25,_calc_라운드기준!$B25:$AT25,0)+COUNTIFS(_calc_라운드기준!$B25:$AT25,_calc_라운드기준!AD25,$B$1:$AT$1,"&lt;"&amp;29))-(RANK(AD25,$B25:$AT25,0)+COUNTIFS($B25:$AT25,AD25,$B$1:$AT$1,"&lt;"&amp;29))</f>
        <v>-3</v>
      </c>
      <c r="BX25">
        <f>(RANK(_calc_라운드기준!AE25,_calc_라운드기준!$B25:$AT25,0)+COUNTIFS(_calc_라운드기준!$B25:$AT25,_calc_라운드기준!AE25,$B$1:$AT$1,"&lt;"&amp;30))-(RANK(AE25,$B25:$AT25,0)+COUNTIFS($B25:$AT25,AE25,$B$1:$AT$1,"&lt;"&amp;30))</f>
        <v>7</v>
      </c>
      <c r="BY25">
        <f>(RANK(_calc_라운드기준!AF25,_calc_라운드기준!$B25:$AT25,0)+COUNTIFS(_calc_라운드기준!$B25:$AT25,_calc_라운드기준!AF25,$B$1:$AT$1,"&lt;"&amp;31))-(RANK(AF25,$B25:$AT25,0)+COUNTIFS($B25:$AT25,AF25,$B$1:$AT$1,"&lt;"&amp;31))</f>
        <v>-8</v>
      </c>
      <c r="BZ25">
        <f>(RANK(_calc_라운드기준!AG25,_calc_라운드기준!$B25:$AT25,0)+COUNTIFS(_calc_라운드기준!$B25:$AT25,_calc_라운드기준!AG25,$B$1:$AT$1,"&lt;"&amp;32))-(RANK(AG25,$B25:$AT25,0)+COUNTIFS($B25:$AT25,AG25,$B$1:$AT$1,"&lt;"&amp;32))</f>
        <v>-2</v>
      </c>
      <c r="CA25">
        <f>(RANK(_calc_라운드기준!AH25,_calc_라운드기준!$B25:$AT25,0)+COUNTIFS(_calc_라운드기준!$B25:$AT25,_calc_라운드기준!AH25,$B$1:$AT$1,"&lt;"&amp;33))-(RANK(AH25,$B25:$AT25,0)+COUNTIFS($B25:$AT25,AH25,$B$1:$AT$1,"&lt;"&amp;33))</f>
        <v>22</v>
      </c>
      <c r="CB25">
        <f>(RANK(_calc_라운드기준!AI25,_calc_라운드기준!$B25:$AT25,0)+COUNTIFS(_calc_라운드기준!$B25:$AT25,_calc_라운드기준!AI25,$B$1:$AT$1,"&lt;"&amp;34))-(RANK(AI25,$B25:$AT25,0)+COUNTIFS($B25:$AT25,AI25,$B$1:$AT$1,"&lt;"&amp;34))</f>
        <v>31</v>
      </c>
      <c r="CC25">
        <f>(RANK(_calc_라운드기준!AJ25,_calc_라운드기준!$B25:$AT25,0)+COUNTIFS(_calc_라운드기준!$B25:$AT25,_calc_라운드기준!AJ25,$B$1:$AT$1,"&lt;"&amp;35))-(RANK(AJ25,$B25:$AT25,0)+COUNTIFS($B25:$AT25,AJ25,$B$1:$AT$1,"&lt;"&amp;35))</f>
        <v>7</v>
      </c>
      <c r="CD25">
        <f>(RANK(_calc_라운드기준!AK25,_calc_라운드기준!$B25:$AT25,0)+COUNTIFS(_calc_라운드기준!$B25:$AT25,_calc_라운드기준!AK25,$B$1:$AT$1,"&lt;"&amp;36))-(RANK(AK25,$B25:$AT25,0)+COUNTIFS($B25:$AT25,AK25,$B$1:$AT$1,"&lt;"&amp;36))</f>
        <v>-1</v>
      </c>
      <c r="CE25">
        <f>(RANK(_calc_라운드기준!AL25,_calc_라운드기준!$B25:$AT25,0)+COUNTIFS(_calc_라운드기준!$B25:$AT25,_calc_라운드기준!AL25,$B$1:$AT$1,"&lt;"&amp;37))-(RANK(AL25,$B25:$AT25,0)+COUNTIFS($B25:$AT25,AL25,$B$1:$AT$1,"&lt;"&amp;37))</f>
        <v>-8</v>
      </c>
      <c r="CF25">
        <f>(RANK(_calc_라운드기준!AM25,_calc_라운드기준!$B25:$AT25,0)+COUNTIFS(_calc_라운드기준!$B25:$AT25,_calc_라운드기준!AM25,$B$1:$AT$1,"&lt;"&amp;38))-(RANK(AM25,$B25:$AT25,0)+COUNTIFS($B25:$AT25,AM25,$B$1:$AT$1,"&lt;"&amp;38))</f>
        <v>19</v>
      </c>
      <c r="CG25">
        <f>(RANK(_calc_라운드기준!AN25,_calc_라운드기준!$B25:$AT25,0)+COUNTIFS(_calc_라운드기준!$B25:$AT25,_calc_라운드기준!AN25,$B$1:$AT$1,"&lt;"&amp;39))-(RANK(AN25,$B25:$AT25,0)+COUNTIFS($B25:$AT25,AN25,$B$1:$AT$1,"&lt;"&amp;39))</f>
        <v>10</v>
      </c>
      <c r="CH25">
        <f>(RANK(_calc_라운드기준!AO25,_calc_라운드기준!$B25:$AT25,0)+COUNTIFS(_calc_라운드기준!$B25:$AT25,_calc_라운드기준!AO25,$B$1:$AT$1,"&lt;"&amp;40))-(RANK(AO25,$B25:$AT25,0)+COUNTIFS($B25:$AT25,AO25,$B$1:$AT$1,"&lt;"&amp;40))</f>
        <v>-26</v>
      </c>
      <c r="CI25">
        <f>(RANK(_calc_라운드기준!AP25,_calc_라운드기준!$B25:$AT25,0)+COUNTIFS(_calc_라운드기준!$B25:$AT25,_calc_라운드기준!AP25,$B$1:$AT$1,"&lt;"&amp;41))-(RANK(AP25,$B25:$AT25,0)+COUNTIFS($B25:$AT25,AP25,$B$1:$AT$1,"&lt;"&amp;41))</f>
        <v>2</v>
      </c>
      <c r="CJ25">
        <f>(RANK(_calc_라운드기준!AQ25,_calc_라운드기준!$B25:$AT25,0)+COUNTIFS(_calc_라운드기준!$B25:$AT25,_calc_라운드기준!AQ25,$B$1:$AT$1,"&lt;"&amp;42))-(RANK(AQ25,$B25:$AT25,0)+COUNTIFS($B25:$AT25,AQ25,$B$1:$AT$1,"&lt;"&amp;42))</f>
        <v>15</v>
      </c>
      <c r="CK25">
        <f>(RANK(_calc_라운드기준!AR25,_calc_라운드기준!$B25:$AT25,0)+COUNTIFS(_calc_라운드기준!$B25:$AT25,_calc_라운드기준!AR25,$B$1:$AT$1,"&lt;"&amp;43))-(RANK(AR25,$B25:$AT25,0)+COUNTIFS($B25:$AT25,AR25,$B$1:$AT$1,"&lt;"&amp;43))</f>
        <v>14</v>
      </c>
      <c r="CL25">
        <f>(RANK(_calc_라운드기준!AS25,_calc_라운드기준!$B25:$AT25,0)+COUNTIFS(_calc_라운드기준!$B25:$AT25,_calc_라운드기준!AS25,$B$1:$AT$1,"&lt;"&amp;44))-(RANK(AS25,$B25:$AT25,0)+COUNTIFS($B25:$AT25,AS25,$B$1:$AT$1,"&lt;"&amp;44))</f>
        <v>2</v>
      </c>
      <c r="CM25">
        <f>(RANK(_calc_라운드기준!AT25,_calc_라운드기준!$B25:$AT25,0)+COUNTIFS(_calc_라운드기준!$B25:$AT25,_calc_라운드기준!AT25,$B$1:$AT$1,"&lt;"&amp;45))-(RANK(AT25,$B25:$AT25,0)+COUNTIFS($B25:$AT25,AT25,$B$1:$AT$1,"&lt;"&amp;45))</f>
        <v>30</v>
      </c>
      <c r="CN25">
        <f t="shared" si="0"/>
        <v>43</v>
      </c>
      <c r="CO25">
        <f t="shared" si="1"/>
        <v>22</v>
      </c>
      <c r="CP25">
        <f t="shared" si="2"/>
        <v>28</v>
      </c>
      <c r="CQ25">
        <f t="shared" si="3"/>
        <v>38</v>
      </c>
      <c r="CR25">
        <f t="shared" si="4"/>
        <v>44</v>
      </c>
      <c r="CS25">
        <f t="shared" si="5"/>
        <v>20</v>
      </c>
      <c r="CT25">
        <f t="shared" si="6"/>
        <v>29</v>
      </c>
      <c r="CU25">
        <f t="shared" si="7"/>
        <v>45</v>
      </c>
      <c r="CV25">
        <f t="shared" si="8"/>
        <v>40</v>
      </c>
      <c r="CW25">
        <f t="shared" si="9"/>
        <v>23</v>
      </c>
      <c r="CX25">
        <f t="shared" si="10"/>
        <v>24</v>
      </c>
      <c r="CY25">
        <f t="shared" si="11"/>
        <v>6</v>
      </c>
      <c r="CZ25">
        <f t="shared" si="12"/>
        <v>5</v>
      </c>
      <c r="DA25">
        <f t="shared" si="13"/>
        <v>9</v>
      </c>
      <c r="DB25">
        <f t="shared" si="14"/>
        <v>35</v>
      </c>
      <c r="DC25">
        <f t="shared" si="15"/>
        <v>21</v>
      </c>
      <c r="DD25">
        <f t="shared" si="16"/>
        <v>34</v>
      </c>
      <c r="DE25">
        <f t="shared" si="17"/>
        <v>2</v>
      </c>
      <c r="DF25">
        <f t="shared" si="18"/>
        <v>16</v>
      </c>
      <c r="DG25">
        <f t="shared" si="19"/>
        <v>36</v>
      </c>
      <c r="DH25">
        <f t="shared" si="20"/>
        <v>1</v>
      </c>
      <c r="DI25">
        <f t="shared" si="21"/>
        <v>13</v>
      </c>
      <c r="DJ25">
        <f t="shared" si="22"/>
        <v>42</v>
      </c>
      <c r="DK25">
        <f t="shared" si="23"/>
        <v>30</v>
      </c>
      <c r="DL25">
        <f t="shared" si="24"/>
        <v>37</v>
      </c>
      <c r="DM25">
        <f t="shared" si="25"/>
        <v>19</v>
      </c>
      <c r="DN25">
        <f t="shared" si="26"/>
        <v>39</v>
      </c>
      <c r="DO25">
        <f t="shared" si="27"/>
        <v>33</v>
      </c>
      <c r="DP25">
        <f t="shared" si="28"/>
        <v>27</v>
      </c>
      <c r="DQ25">
        <f t="shared" si="29"/>
        <v>14</v>
      </c>
      <c r="DR25">
        <f t="shared" si="30"/>
        <v>31</v>
      </c>
      <c r="DS25">
        <f t="shared" si="31"/>
        <v>26</v>
      </c>
      <c r="DT25">
        <f t="shared" si="32"/>
        <v>7</v>
      </c>
      <c r="DU25">
        <f t="shared" si="33"/>
        <v>3</v>
      </c>
      <c r="DV25">
        <f t="shared" si="34"/>
        <v>15</v>
      </c>
      <c r="DW25">
        <f t="shared" si="35"/>
        <v>25</v>
      </c>
      <c r="DX25">
        <f t="shared" si="36"/>
        <v>32</v>
      </c>
      <c r="DY25">
        <f t="shared" si="37"/>
        <v>8</v>
      </c>
      <c r="DZ25">
        <f t="shared" si="38"/>
        <v>12</v>
      </c>
      <c r="EA25">
        <f t="shared" si="39"/>
        <v>41</v>
      </c>
      <c r="EB25">
        <f t="shared" si="40"/>
        <v>17</v>
      </c>
      <c r="EC25">
        <f t="shared" si="41"/>
        <v>10</v>
      </c>
      <c r="ED25">
        <f t="shared" si="42"/>
        <v>11</v>
      </c>
      <c r="EE25">
        <f t="shared" si="43"/>
        <v>18</v>
      </c>
      <c r="EF25">
        <f t="shared" si="44"/>
        <v>4</v>
      </c>
    </row>
    <row r="26" spans="1:136" ht="16.5" customHeight="1">
      <c r="A26">
        <f>_calc_라운드기준!A26</f>
        <v>1220</v>
      </c>
      <c r="B26">
        <f>INDEX(_calc_누적빈도!B:B,$A26)-INDEX(_calc_누적빈도!B:B,$A26-기준500회_후보!$B$1)</f>
        <v>62</v>
      </c>
      <c r="C26">
        <f>INDEX(_calc_누적빈도!C:C,$A26)-INDEX(_calc_누적빈도!C:C,$A26-기준500회_후보!$B$1)</f>
        <v>59</v>
      </c>
      <c r="D26">
        <f>INDEX(_calc_누적빈도!D:D,$A26)-INDEX(_calc_누적빈도!D:D,$A26-기준500회_후보!$B$1)</f>
        <v>76</v>
      </c>
      <c r="E26">
        <f>INDEX(_calc_누적빈도!E:E,$A26)-INDEX(_calc_누적빈도!E:E,$A26-기준500회_후보!$B$1)</f>
        <v>55</v>
      </c>
      <c r="F26">
        <f>INDEX(_calc_누적빈도!F:F,$A26)-INDEX(_calc_누적빈도!F:F,$A26-기준500회_후보!$B$1)</f>
        <v>51</v>
      </c>
      <c r="G26">
        <f>INDEX(_calc_누적빈도!G:G,$A26)-INDEX(_calc_누적빈도!G:G,$A26-기준500회_후보!$B$1)</f>
        <v>74</v>
      </c>
      <c r="H26">
        <f>INDEX(_calc_누적빈도!H:H,$A26)-INDEX(_calc_누적빈도!H:H,$A26-기준500회_후보!$B$1)</f>
        <v>70</v>
      </c>
      <c r="I26">
        <f>INDEX(_calc_누적빈도!I:I,$A26)-INDEX(_calc_누적빈도!I:I,$A26-기준500회_후보!$B$1)</f>
        <v>54</v>
      </c>
      <c r="J26">
        <f>INDEX(_calc_누적빈도!J:J,$A26)-INDEX(_calc_누적빈도!J:J,$A26-기준500회_후보!$B$1)</f>
        <v>61</v>
      </c>
      <c r="K26">
        <f>INDEX(_calc_누적빈도!K:K,$A26)-INDEX(_calc_누적빈도!K:K,$A26-기준500회_후보!$B$1)</f>
        <v>65</v>
      </c>
      <c r="L26">
        <f>INDEX(_calc_누적빈도!L:L,$A26)-INDEX(_calc_누적빈도!L:L,$A26-기준500회_후보!$B$1)</f>
        <v>65</v>
      </c>
      <c r="M26">
        <f>INDEX(_calc_누적빈도!M:M,$A26)-INDEX(_calc_누적빈도!M:M,$A26-기준500회_후보!$B$1)</f>
        <v>85</v>
      </c>
      <c r="N26">
        <f>INDEX(_calc_누적빈도!N:N,$A26)-INDEX(_calc_누적빈도!N:N,$A26-기준500회_후보!$B$1)</f>
        <v>74</v>
      </c>
      <c r="O26">
        <f>INDEX(_calc_누적빈도!O:O,$A26)-INDEX(_calc_누적빈도!O:O,$A26-기준500회_후보!$B$1)</f>
        <v>67</v>
      </c>
      <c r="P26">
        <f>INDEX(_calc_누적빈도!P:P,$A26)-INDEX(_calc_누적빈도!P:P,$A26-기준500회_후보!$B$1)</f>
        <v>69</v>
      </c>
      <c r="Q26">
        <f>INDEX(_calc_누적빈도!Q:Q,$A26)-INDEX(_calc_누적빈도!Q:Q,$A26-기준500회_후보!$B$1)</f>
        <v>77</v>
      </c>
      <c r="R26">
        <f>INDEX(_calc_누적빈도!R:R,$A26)-INDEX(_calc_누적빈도!R:R,$A26-기준500회_후보!$B$1)</f>
        <v>65</v>
      </c>
      <c r="S26">
        <f>INDEX(_calc_누적빈도!S:S,$A26)-INDEX(_calc_누적빈도!S:S,$A26-기준500회_후보!$B$1)</f>
        <v>73</v>
      </c>
      <c r="T26">
        <f>INDEX(_calc_누적빈도!T:T,$A26)-INDEX(_calc_누적빈도!T:T,$A26-기준500회_후보!$B$1)</f>
        <v>71</v>
      </c>
      <c r="U26">
        <f>INDEX(_calc_누적빈도!U:U,$A26)-INDEX(_calc_누적빈도!U:U,$A26-기준500회_후보!$B$1)</f>
        <v>53</v>
      </c>
      <c r="V26">
        <f>INDEX(_calc_누적빈도!V:V,$A26)-INDEX(_calc_누적빈도!V:V,$A26-기준500회_후보!$B$1)</f>
        <v>80</v>
      </c>
      <c r="W26">
        <f>INDEX(_calc_누적빈도!W:W,$A26)-INDEX(_calc_누적빈도!W:W,$A26-기준500회_후보!$B$1)</f>
        <v>60</v>
      </c>
      <c r="X26">
        <f>INDEX(_calc_누적빈도!X:X,$A26)-INDEX(_calc_누적빈도!X:X,$A26-기준500회_후보!$B$1)</f>
        <v>58</v>
      </c>
      <c r="Y26">
        <f>INDEX(_calc_누적빈도!Y:Y,$A26)-INDEX(_calc_누적빈도!Y:Y,$A26-기준500회_후보!$B$1)</f>
        <v>69</v>
      </c>
      <c r="Z26">
        <f>INDEX(_calc_누적빈도!Z:Z,$A26)-INDEX(_calc_누적빈도!Z:Z,$A26-기준500회_후보!$B$1)</f>
        <v>51</v>
      </c>
      <c r="AA26">
        <f>INDEX(_calc_누적빈도!AA:AA,$A26)-INDEX(_calc_누적빈도!AA:AA,$A26-기준500회_후보!$B$1)</f>
        <v>65</v>
      </c>
      <c r="AB26">
        <f>INDEX(_calc_누적빈도!AB:AB,$A26)-INDEX(_calc_누적빈도!AB:AB,$A26-기준500회_후보!$B$1)</f>
        <v>69</v>
      </c>
      <c r="AC26">
        <f>INDEX(_calc_누적빈도!AC:AC,$A26)-INDEX(_calc_누적빈도!AC:AC,$A26-기준500회_후보!$B$1)</f>
        <v>69</v>
      </c>
      <c r="AD26">
        <f>INDEX(_calc_누적빈도!AD:AD,$A26)-INDEX(_calc_누적빈도!AD:AD,$A26-기준500회_후보!$B$1)</f>
        <v>63</v>
      </c>
      <c r="AE26">
        <f>INDEX(_calc_누적빈도!AE:AE,$A26)-INDEX(_calc_누적빈도!AE:AE,$A26-기준500회_후보!$B$1)</f>
        <v>72</v>
      </c>
      <c r="AF26">
        <f>INDEX(_calc_누적빈도!AF:AF,$A26)-INDEX(_calc_누적빈도!AF:AF,$A26-기준500회_후보!$B$1)</f>
        <v>69</v>
      </c>
      <c r="AG26">
        <f>INDEX(_calc_누적빈도!AG:AG,$A26)-INDEX(_calc_누적빈도!AG:AG,$A26-기준500회_후보!$B$1)</f>
        <v>57</v>
      </c>
      <c r="AH26">
        <f>INDEX(_calc_누적빈도!AH:AH,$A26)-INDEX(_calc_누적빈도!AH:AH,$A26-기준500회_후보!$B$1)</f>
        <v>74</v>
      </c>
      <c r="AI26">
        <f>INDEX(_calc_누적빈도!AI:AI,$A26)-INDEX(_calc_누적빈도!AI:AI,$A26-기준500회_후보!$B$1)</f>
        <v>71</v>
      </c>
      <c r="AJ26">
        <f>INDEX(_calc_누적빈도!AJ:AJ,$A26)-INDEX(_calc_누적빈도!AJ:AJ,$A26-기준500회_후보!$B$1)</f>
        <v>72</v>
      </c>
      <c r="AK26">
        <f>INDEX(_calc_누적빈도!AK:AK,$A26)-INDEX(_calc_누적빈도!AK:AK,$A26-기준500회_후보!$B$1)</f>
        <v>69</v>
      </c>
      <c r="AL26">
        <f>INDEX(_calc_누적빈도!AL:AL,$A26)-INDEX(_calc_누적빈도!AL:AL,$A26-기준500회_후보!$B$1)</f>
        <v>66</v>
      </c>
      <c r="AM26">
        <f>INDEX(_calc_누적빈도!AM:AM,$A26)-INDEX(_calc_누적빈도!AM:AM,$A26-기준500회_후보!$B$1)</f>
        <v>78</v>
      </c>
      <c r="AN26">
        <f>INDEX(_calc_누적빈도!AN:AN,$A26)-INDEX(_calc_누적빈도!AN:AN,$A26-기준500회_후보!$B$1)</f>
        <v>68</v>
      </c>
      <c r="AO26">
        <f>INDEX(_calc_누적빈도!AO:AO,$A26)-INDEX(_calc_누적빈도!AO:AO,$A26-기준500회_후보!$B$1)</f>
        <v>58</v>
      </c>
      <c r="AP26">
        <f>INDEX(_calc_누적빈도!AP:AP,$A26)-INDEX(_calc_누적빈도!AP:AP,$A26-기준500회_후보!$B$1)</f>
        <v>64</v>
      </c>
      <c r="AQ26">
        <f>INDEX(_calc_누적빈도!AQ:AQ,$A26)-INDEX(_calc_누적빈도!AQ:AQ,$A26-기준500회_후보!$B$1)</f>
        <v>67</v>
      </c>
      <c r="AR26">
        <f>INDEX(_calc_누적빈도!AR:AR,$A26)-INDEX(_calc_누적빈도!AR:AR,$A26-기준500회_후보!$B$1)</f>
        <v>64</v>
      </c>
      <c r="AS26">
        <f>INDEX(_calc_누적빈도!AS:AS,$A26)-INDEX(_calc_누적빈도!AS:AS,$A26-기준500회_후보!$B$1)</f>
        <v>64</v>
      </c>
      <c r="AT26">
        <f>INDEX(_calc_누적빈도!AT:AT,$A26)-INDEX(_calc_누적빈도!AT:AT,$A26-기준500회_후보!$B$1)</f>
        <v>77</v>
      </c>
      <c r="AU26">
        <f>(RANK(_calc_라운드기준!B26,_calc_라운드기준!$B26:$AT26,0)+COUNTIFS(_calc_라운드기준!$B26:$AT26,_calc_라운드기준!B26,$B$1:$AT$1,"&lt;"&amp;1))-(RANK(B26,$B26:$AT26,0)+COUNTIFS($B26:$AT26,B26,$B$1:$AT$1,"&lt;"&amp;1))</f>
        <v>-29</v>
      </c>
      <c r="AV26">
        <f>(RANK(_calc_라운드기준!C26,_calc_라운드기준!$B26:$AT26,0)+COUNTIFS(_calc_라운드기준!$B26:$AT26,_calc_라운드기준!C26,$B$1:$AT$1,"&lt;"&amp;2))-(RANK(C26,$B26:$AT26,0)+COUNTIFS($B26:$AT26,C26,$B$1:$AT$1,"&lt;"&amp;2))</f>
        <v>2</v>
      </c>
      <c r="AW26">
        <f>(RANK(_calc_라운드기준!D26,_calc_라운드기준!$B26:$AT26,0)+COUNTIFS(_calc_라운드기준!$B26:$AT26,_calc_라운드기준!D26,$B$1:$AT$1,"&lt;"&amp;3))-(RANK(D26,$B26:$AT26,0)+COUNTIFS($B26:$AT26,D26,$B$1:$AT$1,"&lt;"&amp;3))</f>
        <v>-5</v>
      </c>
      <c r="AX26">
        <f>(RANK(_calc_라운드기준!E26,_calc_라운드기준!$B26:$AT26,0)+COUNTIFS(_calc_라운드기준!$B26:$AT26,_calc_라운드기준!E26,$B$1:$AT$1,"&lt;"&amp;4))-(RANK(E26,$B26:$AT26,0)+COUNTIFS($B26:$AT26,E26,$B$1:$AT$1,"&lt;"&amp;4))</f>
        <v>-18</v>
      </c>
      <c r="AY26">
        <f>(RANK(_calc_라운드기준!F26,_calc_라운드기준!$B26:$AT26,0)+COUNTIFS(_calc_라운드기준!$B26:$AT26,_calc_라운드기준!F26,$B$1:$AT$1,"&lt;"&amp;5))-(RANK(F26,$B26:$AT26,0)+COUNTIFS($B26:$AT26,F26,$B$1:$AT$1,"&lt;"&amp;5))</f>
        <v>-29</v>
      </c>
      <c r="AZ26">
        <f>(RANK(_calc_라운드기준!G26,_calc_라운드기준!$B26:$AT26,0)+COUNTIFS(_calc_라운드기준!$B26:$AT26,_calc_라운드기준!G26,$B$1:$AT$1,"&lt;"&amp;6))-(RANK(G26,$B26:$AT26,0)+COUNTIFS($B26:$AT26,G26,$B$1:$AT$1,"&lt;"&amp;6))</f>
        <v>0</v>
      </c>
      <c r="BA26">
        <f>(RANK(_calc_라운드기준!H26,_calc_라운드기준!$B26:$AT26,0)+COUNTIFS(_calc_라운드기준!$B26:$AT26,_calc_라운드기준!H26,$B$1:$AT$1,"&lt;"&amp;7))-(RANK(H26,$B26:$AT26,0)+COUNTIFS($B26:$AT26,H26,$B$1:$AT$1,"&lt;"&amp;7))</f>
        <v>-7</v>
      </c>
      <c r="BB26">
        <f>(RANK(_calc_라운드기준!I26,_calc_라운드기준!$B26:$AT26,0)+COUNTIFS(_calc_라운드기준!$B26:$AT26,_calc_라운드기준!I26,$B$1:$AT$1,"&lt;"&amp;8))-(RANK(I26,$B26:$AT26,0)+COUNTIFS($B26:$AT26,I26,$B$1:$AT$1,"&lt;"&amp;8))</f>
        <v>-33</v>
      </c>
      <c r="BC26">
        <f>(RANK(_calc_라운드기준!J26,_calc_라운드기준!$B26:$AT26,0)+COUNTIFS(_calc_라운드기준!$B26:$AT26,_calc_라운드기준!J26,$B$1:$AT$1,"&lt;"&amp;9))-(RANK(J26,$B26:$AT26,0)+COUNTIFS($B26:$AT26,J26,$B$1:$AT$1,"&lt;"&amp;9))</f>
        <v>-19</v>
      </c>
      <c r="BD26">
        <f>(RANK(_calc_라운드기준!K26,_calc_라운드기준!$B26:$AT26,0)+COUNTIFS(_calc_라운드기준!$B26:$AT26,_calc_라운드기준!K26,$B$1:$AT$1,"&lt;"&amp;10))-(RANK(K26,$B26:$AT26,0)+COUNTIFS($B26:$AT26,K26,$B$1:$AT$1,"&lt;"&amp;10))</f>
        <v>-2</v>
      </c>
      <c r="BE26">
        <f>(RANK(_calc_라운드기준!L26,_calc_라운드기준!$B26:$AT26,0)+COUNTIFS(_calc_라운드기준!$B26:$AT26,_calc_라운드기준!L26,$B$1:$AT$1,"&lt;"&amp;11))-(RANK(L26,$B26:$AT26,0)+COUNTIFS($B26:$AT26,L26,$B$1:$AT$1,"&lt;"&amp;11))</f>
        <v>-2</v>
      </c>
      <c r="BF26">
        <f>(RANK(_calc_라운드기준!M26,_calc_라운드기준!$B26:$AT26,0)+COUNTIFS(_calc_라운드기준!$B26:$AT26,_calc_라운드기준!M26,$B$1:$AT$1,"&lt;"&amp;12))-(RANK(M26,$B26:$AT26,0)+COUNTIFS($B26:$AT26,M26,$B$1:$AT$1,"&lt;"&amp;12))</f>
        <v>25</v>
      </c>
      <c r="BG26">
        <f>(RANK(_calc_라운드기준!N26,_calc_라운드기준!$B26:$AT26,0)+COUNTIFS(_calc_라운드기준!$B26:$AT26,_calc_라운드기준!N26,$B$1:$AT$1,"&lt;"&amp;13))-(RANK(N26,$B26:$AT26,0)+COUNTIFS($B26:$AT26,N26,$B$1:$AT$1,"&lt;"&amp;13))</f>
        <v>19</v>
      </c>
      <c r="BH26">
        <f>(RANK(_calc_라운드기준!O26,_calc_라운드기준!$B26:$AT26,0)+COUNTIFS(_calc_라운드기준!$B26:$AT26,_calc_라운드기준!O26,$B$1:$AT$1,"&lt;"&amp;14))-(RANK(O26,$B26:$AT26,0)+COUNTIFS($B26:$AT26,O26,$B$1:$AT$1,"&lt;"&amp;14))</f>
        <v>17</v>
      </c>
      <c r="BI26">
        <f>(RANK(_calc_라운드기준!P26,_calc_라운드기준!$B26:$AT26,0)+COUNTIFS(_calc_라운드기준!$B26:$AT26,_calc_라운드기준!P26,$B$1:$AT$1,"&lt;"&amp;15))-(RANK(P26,$B26:$AT26,0)+COUNTIFS($B26:$AT26,P26,$B$1:$AT$1,"&lt;"&amp;15))</f>
        <v>-13</v>
      </c>
      <c r="BJ26">
        <f>(RANK(_calc_라운드기준!Q26,_calc_라운드기준!$B26:$AT26,0)+COUNTIFS(_calc_라운드기준!$B26:$AT26,_calc_라운드기준!Q26,$B$1:$AT$1,"&lt;"&amp;16))-(RANK(Q26,$B26:$AT26,0)+COUNTIFS($B26:$AT26,Q26,$B$1:$AT$1,"&lt;"&amp;16))</f>
        <v>0</v>
      </c>
      <c r="BK26">
        <f>(RANK(_calc_라운드기준!R26,_calc_라운드기준!$B26:$AT26,0)+COUNTIFS(_calc_라운드기준!$B26:$AT26,_calc_라운드기준!R26,$B$1:$AT$1,"&lt;"&amp;17))-(RANK(R26,$B26:$AT26,0)+COUNTIFS($B26:$AT26,R26,$B$1:$AT$1,"&lt;"&amp;17))</f>
        <v>-11</v>
      </c>
      <c r="BL26">
        <f>(RANK(_calc_라운드기준!S26,_calc_라운드기준!$B26:$AT26,0)+COUNTIFS(_calc_라운드기준!$B26:$AT26,_calc_라운드기준!S26,$B$1:$AT$1,"&lt;"&amp;18))-(RANK(S26,$B26:$AT26,0)+COUNTIFS($B26:$AT26,S26,$B$1:$AT$1,"&lt;"&amp;18))</f>
        <v>31</v>
      </c>
      <c r="BM26">
        <f>(RANK(_calc_라운드기준!T26,_calc_라운드기준!$B26:$AT26,0)+COUNTIFS(_calc_라운드기준!$B26:$AT26,_calc_라운드기준!T26,$B$1:$AT$1,"&lt;"&amp;19))-(RANK(T26,$B26:$AT26,0)+COUNTIFS($B26:$AT26,T26,$B$1:$AT$1,"&lt;"&amp;19))</f>
        <v>5</v>
      </c>
      <c r="BN26">
        <f>(RANK(_calc_라운드기준!U26,_calc_라운드기준!$B26:$AT26,0)+COUNTIFS(_calc_라운드기준!$B26:$AT26,_calc_라운드기준!U26,$B$1:$AT$1,"&lt;"&amp;20))-(RANK(U26,$B26:$AT26,0)+COUNTIFS($B26:$AT26,U26,$B$1:$AT$1,"&lt;"&amp;20))</f>
        <v>-15</v>
      </c>
      <c r="BO26">
        <f>(RANK(_calc_라운드기준!V26,_calc_라운드기준!$B26:$AT26,0)+COUNTIFS(_calc_라운드기준!$B26:$AT26,_calc_라운드기준!V26,$B$1:$AT$1,"&lt;"&amp;21))-(RANK(V26,$B26:$AT26,0)+COUNTIFS($B26:$AT26,V26,$B$1:$AT$1,"&lt;"&amp;21))</f>
        <v>40</v>
      </c>
      <c r="BP26">
        <f>(RANK(_calc_라운드기준!W26,_calc_라운드기준!$B26:$AT26,0)+COUNTIFS(_calc_라운드기준!$B26:$AT26,_calc_라운드기준!W26,$B$1:$AT$1,"&lt;"&amp;22))-(RANK(W26,$B26:$AT26,0)+COUNTIFS($B26:$AT26,W26,$B$1:$AT$1,"&lt;"&amp;22))</f>
        <v>7</v>
      </c>
      <c r="BQ26">
        <f>(RANK(_calc_라운드기준!X26,_calc_라운드기준!$B26:$AT26,0)+COUNTIFS(_calc_라운드기준!$B26:$AT26,_calc_라운드기준!X26,$B$1:$AT$1,"&lt;"&amp;23))-(RANK(X26,$B26:$AT26,0)+COUNTIFS($B26:$AT26,X26,$B$1:$AT$1,"&lt;"&amp;23))</f>
        <v>-28</v>
      </c>
      <c r="BR26">
        <f>(RANK(_calc_라운드기준!Y26,_calc_라운드기준!$B26:$AT26,0)+COUNTIFS(_calc_라운드기준!$B26:$AT26,_calc_라운드기준!Y26,$B$1:$AT$1,"&lt;"&amp;24))-(RANK(Y26,$B26:$AT26,0)+COUNTIFS($B26:$AT26,Y26,$B$1:$AT$1,"&lt;"&amp;24))</f>
        <v>-6</v>
      </c>
      <c r="BS26">
        <f>(RANK(_calc_라운드기준!Z26,_calc_라운드기준!$B26:$AT26,0)+COUNTIFS(_calc_라운드기준!$B26:$AT26,_calc_라운드기준!Z26,$B$1:$AT$1,"&lt;"&amp;25))-(RANK(Z26,$B26:$AT26,0)+COUNTIFS($B26:$AT26,Z26,$B$1:$AT$1,"&lt;"&amp;25))</f>
        <v>-8</v>
      </c>
      <c r="BT26">
        <f>(RANK(_calc_라운드기준!AA26,_calc_라운드기준!$B26:$AT26,0)+COUNTIFS(_calc_라운드기준!$B26:$AT26,_calc_라운드기준!AA26,$B$1:$AT$1,"&lt;"&amp;26))-(RANK(AA26,$B26:$AT26,0)+COUNTIFS($B26:$AT26,AA26,$B$1:$AT$1,"&lt;"&amp;26))</f>
        <v>0</v>
      </c>
      <c r="BU26">
        <f>(RANK(_calc_라운드기준!AB26,_calc_라운드기준!$B26:$AT26,0)+COUNTIFS(_calc_라운드기준!$B26:$AT26,_calc_라운드기준!AB26,$B$1:$AT$1,"&lt;"&amp;27))-(RANK(AB26,$B26:$AT26,0)+COUNTIFS($B26:$AT26,AB26,$B$1:$AT$1,"&lt;"&amp;27))</f>
        <v>-16</v>
      </c>
      <c r="BV26">
        <f>(RANK(_calc_라운드기준!AC26,_calc_라운드기준!$B26:$AT26,0)+COUNTIFS(_calc_라운드기준!$B26:$AT26,_calc_라운드기준!AC26,$B$1:$AT$1,"&lt;"&amp;28))-(RANK(AC26,$B26:$AT26,0)+COUNTIFS($B26:$AT26,AC26,$B$1:$AT$1,"&lt;"&amp;28))</f>
        <v>-13</v>
      </c>
      <c r="BW26">
        <f>(RANK(_calc_라운드기준!AD26,_calc_라운드기준!$B26:$AT26,0)+COUNTIFS(_calc_라운드기준!$B26:$AT26,_calc_라운드기준!AD26,$B$1:$AT$1,"&lt;"&amp;29))-(RANK(AD26,$B26:$AT26,0)+COUNTIFS($B26:$AT26,AD26,$B$1:$AT$1,"&lt;"&amp;29))</f>
        <v>-3</v>
      </c>
      <c r="BX26">
        <f>(RANK(_calc_라운드기준!AE26,_calc_라운드기준!$B26:$AT26,0)+COUNTIFS(_calc_라운드기준!$B26:$AT26,_calc_라운드기준!AE26,$B$1:$AT$1,"&lt;"&amp;30))-(RANK(AE26,$B26:$AT26,0)+COUNTIFS($B26:$AT26,AE26,$B$1:$AT$1,"&lt;"&amp;30))</f>
        <v>8</v>
      </c>
      <c r="BY26">
        <f>(RANK(_calc_라운드기준!AF26,_calc_라운드기준!$B26:$AT26,0)+COUNTIFS(_calc_라운드기준!$B26:$AT26,_calc_라운드기준!AF26,$B$1:$AT$1,"&lt;"&amp;31))-(RANK(AF26,$B26:$AT26,0)+COUNTIFS($B26:$AT26,AF26,$B$1:$AT$1,"&lt;"&amp;31))</f>
        <v>-8</v>
      </c>
      <c r="BZ26">
        <f>(RANK(_calc_라운드기준!AG26,_calc_라운드기준!$B26:$AT26,0)+COUNTIFS(_calc_라운드기준!$B26:$AT26,_calc_라운드기준!AG26,$B$1:$AT$1,"&lt;"&amp;32))-(RANK(AG26,$B26:$AT26,0)+COUNTIFS($B26:$AT26,AG26,$B$1:$AT$1,"&lt;"&amp;32))</f>
        <v>-2</v>
      </c>
      <c r="CA26">
        <f>(RANK(_calc_라운드기준!AH26,_calc_라운드기준!$B26:$AT26,0)+COUNTIFS(_calc_라운드기준!$B26:$AT26,_calc_라운드기준!AH26,$B$1:$AT$1,"&lt;"&amp;33))-(RANK(AH26,$B26:$AT26,0)+COUNTIFS($B26:$AT26,AH26,$B$1:$AT$1,"&lt;"&amp;33))</f>
        <v>22</v>
      </c>
      <c r="CB26">
        <f>(RANK(_calc_라운드기준!AI26,_calc_라운드기준!$B26:$AT26,0)+COUNTIFS(_calc_라운드기준!$B26:$AT26,_calc_라운드기준!AI26,$B$1:$AT$1,"&lt;"&amp;34))-(RANK(AI26,$B26:$AT26,0)+COUNTIFS($B26:$AT26,AI26,$B$1:$AT$1,"&lt;"&amp;34))</f>
        <v>31</v>
      </c>
      <c r="CC26">
        <f>(RANK(_calc_라운드기준!AJ26,_calc_라운드기준!$B26:$AT26,0)+COUNTIFS(_calc_라운드기준!$B26:$AT26,_calc_라운드기준!AJ26,$B$1:$AT$1,"&lt;"&amp;35))-(RANK(AJ26,$B26:$AT26,0)+COUNTIFS($B26:$AT26,AJ26,$B$1:$AT$1,"&lt;"&amp;35))</f>
        <v>8</v>
      </c>
      <c r="CD26">
        <f>(RANK(_calc_라운드기준!AK26,_calc_라운드기준!$B26:$AT26,0)+COUNTIFS(_calc_라운드기준!$B26:$AT26,_calc_라운드기준!AK26,$B$1:$AT$1,"&lt;"&amp;36))-(RANK(AK26,$B26:$AT26,0)+COUNTIFS($B26:$AT26,AK26,$B$1:$AT$1,"&lt;"&amp;36))</f>
        <v>0</v>
      </c>
      <c r="CE26">
        <f>(RANK(_calc_라운드기준!AL26,_calc_라운드기준!$B26:$AT26,0)+COUNTIFS(_calc_라운드기준!$B26:$AT26,_calc_라운드기준!AL26,$B$1:$AT$1,"&lt;"&amp;37))-(RANK(AL26,$B26:$AT26,0)+COUNTIFS($B26:$AT26,AL26,$B$1:$AT$1,"&lt;"&amp;37))</f>
        <v>-3</v>
      </c>
      <c r="CF26">
        <f>(RANK(_calc_라운드기준!AM26,_calc_라운드기준!$B26:$AT26,0)+COUNTIFS(_calc_라운드기준!$B26:$AT26,_calc_라운드기준!AM26,$B$1:$AT$1,"&lt;"&amp;38))-(RANK(AM26,$B26:$AT26,0)+COUNTIFS($B26:$AT26,AM26,$B$1:$AT$1,"&lt;"&amp;38))</f>
        <v>10</v>
      </c>
      <c r="CG26">
        <f>(RANK(_calc_라운드기준!AN26,_calc_라운드기준!$B26:$AT26,0)+COUNTIFS(_calc_라운드기준!$B26:$AT26,_calc_라운드기준!AN26,$B$1:$AT$1,"&lt;"&amp;39))-(RANK(AN26,$B26:$AT26,0)+COUNTIFS($B26:$AT26,AN26,$B$1:$AT$1,"&lt;"&amp;39))</f>
        <v>10</v>
      </c>
      <c r="CH26">
        <f>(RANK(_calc_라운드기준!AO26,_calc_라운드기준!$B26:$AT26,0)+COUNTIFS(_calc_라운드기준!$B26:$AT26,_calc_라운드기준!AO26,$B$1:$AT$1,"&lt;"&amp;40))-(RANK(AO26,$B26:$AT26,0)+COUNTIFS($B26:$AT26,AO26,$B$1:$AT$1,"&lt;"&amp;40))</f>
        <v>-25</v>
      </c>
      <c r="CI26">
        <f>(RANK(_calc_라운드기준!AP26,_calc_라운드기준!$B26:$AT26,0)+COUNTIFS(_calc_라운드기준!$B26:$AT26,_calc_라운드기준!AP26,$B$1:$AT$1,"&lt;"&amp;41))-(RANK(AP26,$B26:$AT26,0)+COUNTIFS($B26:$AT26,AP26,$B$1:$AT$1,"&lt;"&amp;41))</f>
        <v>3</v>
      </c>
      <c r="CJ26">
        <f>(RANK(_calc_라운드기준!AQ26,_calc_라운드기준!$B26:$AT26,0)+COUNTIFS(_calc_라운드기준!$B26:$AT26,_calc_라운드기준!AQ26,$B$1:$AT$1,"&lt;"&amp;42))-(RANK(AQ26,$B26:$AT26,0)+COUNTIFS($B26:$AT26,AQ26,$B$1:$AT$1,"&lt;"&amp;42))</f>
        <v>10</v>
      </c>
      <c r="CK26">
        <f>(RANK(_calc_라운드기준!AR26,_calc_라운드기준!$B26:$AT26,0)+COUNTIFS(_calc_라운드기준!$B26:$AT26,_calc_라운드기준!AR26,$B$1:$AT$1,"&lt;"&amp;43))-(RANK(AR26,$B26:$AT26,0)+COUNTIFS($B26:$AT26,AR26,$B$1:$AT$1,"&lt;"&amp;43))</f>
        <v>13</v>
      </c>
      <c r="CL26">
        <f>(RANK(_calc_라운드기준!AS26,_calc_라운드기준!$B26:$AT26,0)+COUNTIFS(_calc_라운드기준!$B26:$AT26,_calc_라운드기준!AS26,$B$1:$AT$1,"&lt;"&amp;44))-(RANK(AS26,$B26:$AT26,0)+COUNTIFS($B26:$AT26,AS26,$B$1:$AT$1,"&lt;"&amp;44))</f>
        <v>3</v>
      </c>
      <c r="CM26">
        <f>(RANK(_calc_라운드기준!AT26,_calc_라운드기준!$B26:$AT26,0)+COUNTIFS(_calc_라운드기준!$B26:$AT26,_calc_라운드기준!AT26,$B$1:$AT$1,"&lt;"&amp;45))-(RANK(AT26,$B26:$AT26,0)+COUNTIFS($B26:$AT26,AT26,$B$1:$AT$1,"&lt;"&amp;45))</f>
        <v>31</v>
      </c>
      <c r="CN26">
        <f t="shared" si="0"/>
        <v>43</v>
      </c>
      <c r="CO26">
        <f t="shared" si="1"/>
        <v>19</v>
      </c>
      <c r="CP26">
        <f t="shared" si="2"/>
        <v>29</v>
      </c>
      <c r="CQ26">
        <f t="shared" si="3"/>
        <v>39</v>
      </c>
      <c r="CR26">
        <f t="shared" si="4"/>
        <v>44</v>
      </c>
      <c r="CS26">
        <f t="shared" si="5"/>
        <v>20</v>
      </c>
      <c r="CT26">
        <f t="shared" si="6"/>
        <v>31</v>
      </c>
      <c r="CU26">
        <f t="shared" si="7"/>
        <v>45</v>
      </c>
      <c r="CV26">
        <f t="shared" si="8"/>
        <v>40</v>
      </c>
      <c r="CW26">
        <f t="shared" si="9"/>
        <v>24</v>
      </c>
      <c r="CX26">
        <f t="shared" si="10"/>
        <v>25</v>
      </c>
      <c r="CY26">
        <f t="shared" si="11"/>
        <v>5</v>
      </c>
      <c r="CZ26">
        <f t="shared" si="12"/>
        <v>7</v>
      </c>
      <c r="DA26">
        <f t="shared" si="13"/>
        <v>8</v>
      </c>
      <c r="DB26">
        <f t="shared" si="14"/>
        <v>35</v>
      </c>
      <c r="DC26">
        <f t="shared" si="15"/>
        <v>21</v>
      </c>
      <c r="DD26">
        <f t="shared" si="16"/>
        <v>34</v>
      </c>
      <c r="DE26">
        <f t="shared" si="17"/>
        <v>2</v>
      </c>
      <c r="DF26">
        <f t="shared" si="18"/>
        <v>16</v>
      </c>
      <c r="DG26">
        <f t="shared" si="19"/>
        <v>37</v>
      </c>
      <c r="DH26">
        <f t="shared" si="20"/>
        <v>1</v>
      </c>
      <c r="DI26">
        <f t="shared" si="21"/>
        <v>15</v>
      </c>
      <c r="DJ26">
        <f t="shared" si="22"/>
        <v>42</v>
      </c>
      <c r="DK26">
        <f t="shared" si="23"/>
        <v>30</v>
      </c>
      <c r="DL26">
        <f t="shared" si="24"/>
        <v>32</v>
      </c>
      <c r="DM26">
        <f t="shared" si="25"/>
        <v>22</v>
      </c>
      <c r="DN26">
        <f t="shared" si="26"/>
        <v>38</v>
      </c>
      <c r="DO26">
        <f t="shared" si="27"/>
        <v>36</v>
      </c>
      <c r="DP26">
        <f t="shared" si="28"/>
        <v>27</v>
      </c>
      <c r="DQ26">
        <f t="shared" si="29"/>
        <v>13</v>
      </c>
      <c r="DR26">
        <f t="shared" si="30"/>
        <v>33</v>
      </c>
      <c r="DS26">
        <f t="shared" si="31"/>
        <v>26</v>
      </c>
      <c r="DT26">
        <f t="shared" si="32"/>
        <v>6</v>
      </c>
      <c r="DU26">
        <f t="shared" si="33"/>
        <v>3</v>
      </c>
      <c r="DV26">
        <f t="shared" si="34"/>
        <v>14</v>
      </c>
      <c r="DW26">
        <f t="shared" si="35"/>
        <v>23</v>
      </c>
      <c r="DX26">
        <f t="shared" si="36"/>
        <v>28</v>
      </c>
      <c r="DY26">
        <f t="shared" si="37"/>
        <v>10</v>
      </c>
      <c r="DZ26">
        <f t="shared" si="38"/>
        <v>11</v>
      </c>
      <c r="EA26">
        <f t="shared" si="39"/>
        <v>41</v>
      </c>
      <c r="EB26">
        <f t="shared" si="40"/>
        <v>17</v>
      </c>
      <c r="EC26">
        <f t="shared" si="41"/>
        <v>12</v>
      </c>
      <c r="ED26">
        <f t="shared" si="42"/>
        <v>9</v>
      </c>
      <c r="EE26">
        <f t="shared" si="43"/>
        <v>18</v>
      </c>
      <c r="EF26">
        <f t="shared" si="44"/>
        <v>4</v>
      </c>
    </row>
    <row r="27" spans="1:136" ht="16.5" customHeight="1">
      <c r="A27">
        <f>_calc_라운드기준!A27</f>
        <v>1219</v>
      </c>
      <c r="B27">
        <f>INDEX(_calc_누적빈도!B:B,$A27)-INDEX(_calc_누적빈도!B:B,$A27-기준500회_후보!$B$1)</f>
        <v>61</v>
      </c>
      <c r="C27">
        <f>INDEX(_calc_누적빈도!C:C,$A27)-INDEX(_calc_누적빈도!C:C,$A27-기준500회_후보!$B$1)</f>
        <v>58</v>
      </c>
      <c r="D27">
        <f>INDEX(_calc_누적빈도!D:D,$A27)-INDEX(_calc_누적빈도!D:D,$A27-기준500회_후보!$B$1)</f>
        <v>76</v>
      </c>
      <c r="E27">
        <f>INDEX(_calc_누적빈도!E:E,$A27)-INDEX(_calc_누적빈도!E:E,$A27-기준500회_후보!$B$1)</f>
        <v>56</v>
      </c>
      <c r="F27">
        <f>INDEX(_calc_누적빈도!F:F,$A27)-INDEX(_calc_누적빈도!F:F,$A27-기준500회_후보!$B$1)</f>
        <v>51</v>
      </c>
      <c r="G27">
        <f>INDEX(_calc_누적빈도!G:G,$A27)-INDEX(_calc_누적빈도!G:G,$A27-기준500회_후보!$B$1)</f>
        <v>74</v>
      </c>
      <c r="H27">
        <f>INDEX(_calc_누적빈도!H:H,$A27)-INDEX(_calc_누적빈도!H:H,$A27-기준500회_후보!$B$1)</f>
        <v>70</v>
      </c>
      <c r="I27">
        <f>INDEX(_calc_누적빈도!I:I,$A27)-INDEX(_calc_누적빈도!I:I,$A27-기준500회_후보!$B$1)</f>
        <v>55</v>
      </c>
      <c r="J27">
        <f>INDEX(_calc_누적빈도!J:J,$A27)-INDEX(_calc_누적빈도!J:J,$A27-기준500회_후보!$B$1)</f>
        <v>61</v>
      </c>
      <c r="K27">
        <f>INDEX(_calc_누적빈도!K:K,$A27)-INDEX(_calc_누적빈도!K:K,$A27-기준500회_후보!$B$1)</f>
        <v>65</v>
      </c>
      <c r="L27">
        <f>INDEX(_calc_누적빈도!L:L,$A27)-INDEX(_calc_누적빈도!L:L,$A27-기준500회_후보!$B$1)</f>
        <v>65</v>
      </c>
      <c r="M27">
        <f>INDEX(_calc_누적빈도!M:M,$A27)-INDEX(_calc_누적빈도!M:M,$A27-기준500회_후보!$B$1)</f>
        <v>85</v>
      </c>
      <c r="N27">
        <f>INDEX(_calc_누적빈도!N:N,$A27)-INDEX(_calc_누적빈도!N:N,$A27-기준500회_후보!$B$1)</f>
        <v>75</v>
      </c>
      <c r="O27">
        <f>INDEX(_calc_누적빈도!O:O,$A27)-INDEX(_calc_누적빈도!O:O,$A27-기준500회_후보!$B$1)</f>
        <v>67</v>
      </c>
      <c r="P27">
        <f>INDEX(_calc_누적빈도!P:P,$A27)-INDEX(_calc_누적빈도!P:P,$A27-기준500회_후보!$B$1)</f>
        <v>68</v>
      </c>
      <c r="Q27">
        <f>INDEX(_calc_누적빈도!Q:Q,$A27)-INDEX(_calc_누적빈도!Q:Q,$A27-기준500회_후보!$B$1)</f>
        <v>77</v>
      </c>
      <c r="R27">
        <f>INDEX(_calc_누적빈도!R:R,$A27)-INDEX(_calc_누적빈도!R:R,$A27-기준500회_후보!$B$1)</f>
        <v>65</v>
      </c>
      <c r="S27">
        <f>INDEX(_calc_누적빈도!S:S,$A27)-INDEX(_calc_누적빈도!S:S,$A27-기준500회_후보!$B$1)</f>
        <v>73</v>
      </c>
      <c r="T27">
        <f>INDEX(_calc_누적빈도!T:T,$A27)-INDEX(_calc_누적빈도!T:T,$A27-기준500회_후보!$B$1)</f>
        <v>72</v>
      </c>
      <c r="U27">
        <f>INDEX(_calc_누적빈도!U:U,$A27)-INDEX(_calc_누적빈도!U:U,$A27-기준500회_후보!$B$1)</f>
        <v>54</v>
      </c>
      <c r="V27">
        <f>INDEX(_calc_누적빈도!V:V,$A27)-INDEX(_calc_누적빈도!V:V,$A27-기준500회_후보!$B$1)</f>
        <v>80</v>
      </c>
      <c r="W27">
        <f>INDEX(_calc_누적빈도!W:W,$A27)-INDEX(_calc_누적빈도!W:W,$A27-기준500회_후보!$B$1)</f>
        <v>60</v>
      </c>
      <c r="X27">
        <f>INDEX(_calc_누적빈도!X:X,$A27)-INDEX(_calc_누적빈도!X:X,$A27-기준500회_후보!$B$1)</f>
        <v>58</v>
      </c>
      <c r="Y27">
        <f>INDEX(_calc_누적빈도!Y:Y,$A27)-INDEX(_calc_누적빈도!Y:Y,$A27-기준500회_후보!$B$1)</f>
        <v>69</v>
      </c>
      <c r="Z27">
        <f>INDEX(_calc_누적빈도!Z:Z,$A27)-INDEX(_calc_누적빈도!Z:Z,$A27-기준500회_후보!$B$1)</f>
        <v>51</v>
      </c>
      <c r="AA27">
        <f>INDEX(_calc_누적빈도!AA:AA,$A27)-INDEX(_calc_누적빈도!AA:AA,$A27-기준500회_후보!$B$1)</f>
        <v>65</v>
      </c>
      <c r="AB27">
        <f>INDEX(_calc_누적빈도!AB:AB,$A27)-INDEX(_calc_누적빈도!AB:AB,$A27-기준500회_후보!$B$1)</f>
        <v>69</v>
      </c>
      <c r="AC27">
        <f>INDEX(_calc_누적빈도!AC:AC,$A27)-INDEX(_calc_누적빈도!AC:AC,$A27-기준500회_후보!$B$1)</f>
        <v>68</v>
      </c>
      <c r="AD27">
        <f>INDEX(_calc_누적빈도!AD:AD,$A27)-INDEX(_calc_누적빈도!AD:AD,$A27-기준500회_후보!$B$1)</f>
        <v>63</v>
      </c>
      <c r="AE27">
        <f>INDEX(_calc_누적빈도!AE:AE,$A27)-INDEX(_calc_누적빈도!AE:AE,$A27-기준500회_후보!$B$1)</f>
        <v>72</v>
      </c>
      <c r="AF27">
        <f>INDEX(_calc_누적빈도!AF:AF,$A27)-INDEX(_calc_누적빈도!AF:AF,$A27-기준500회_후보!$B$1)</f>
        <v>69</v>
      </c>
      <c r="AG27">
        <f>INDEX(_calc_누적빈도!AG:AG,$A27)-INDEX(_calc_누적빈도!AG:AG,$A27-기준500회_후보!$B$1)</f>
        <v>57</v>
      </c>
      <c r="AH27">
        <f>INDEX(_calc_누적빈도!AH:AH,$A27)-INDEX(_calc_누적빈도!AH:AH,$A27-기준500회_후보!$B$1)</f>
        <v>74</v>
      </c>
      <c r="AI27">
        <f>INDEX(_calc_누적빈도!AI:AI,$A27)-INDEX(_calc_누적빈도!AI:AI,$A27-기준500회_후보!$B$1)</f>
        <v>71</v>
      </c>
      <c r="AJ27">
        <f>INDEX(_calc_누적빈도!AJ:AJ,$A27)-INDEX(_calc_누적빈도!AJ:AJ,$A27-기준500회_후보!$B$1)</f>
        <v>72</v>
      </c>
      <c r="AK27">
        <f>INDEX(_calc_누적빈도!AK:AK,$A27)-INDEX(_calc_누적빈도!AK:AK,$A27-기준500회_후보!$B$1)</f>
        <v>69</v>
      </c>
      <c r="AL27">
        <f>INDEX(_calc_누적빈도!AL:AL,$A27)-INDEX(_calc_누적빈도!AL:AL,$A27-기준500회_후보!$B$1)</f>
        <v>66</v>
      </c>
      <c r="AM27">
        <f>INDEX(_calc_누적빈도!AM:AM,$A27)-INDEX(_calc_누적빈도!AM:AM,$A27-기준500회_후보!$B$1)</f>
        <v>78</v>
      </c>
      <c r="AN27">
        <f>INDEX(_calc_누적빈도!AN:AN,$A27)-INDEX(_calc_누적빈도!AN:AN,$A27-기준500회_후보!$B$1)</f>
        <v>67</v>
      </c>
      <c r="AO27">
        <f>INDEX(_calc_누적빈도!AO:AO,$A27)-INDEX(_calc_누적빈도!AO:AO,$A27-기준500회_후보!$B$1)</f>
        <v>58</v>
      </c>
      <c r="AP27">
        <f>INDEX(_calc_누적빈도!AP:AP,$A27)-INDEX(_calc_누적빈도!AP:AP,$A27-기준500회_후보!$B$1)</f>
        <v>64</v>
      </c>
      <c r="AQ27">
        <f>INDEX(_calc_누적빈도!AQ:AQ,$A27)-INDEX(_calc_누적빈도!AQ:AQ,$A27-기준500회_후보!$B$1)</f>
        <v>67</v>
      </c>
      <c r="AR27">
        <f>INDEX(_calc_누적빈도!AR:AR,$A27)-INDEX(_calc_누적빈도!AR:AR,$A27-기준500회_후보!$B$1)</f>
        <v>65</v>
      </c>
      <c r="AS27">
        <f>INDEX(_calc_누적빈도!AS:AS,$A27)-INDEX(_calc_누적빈도!AS:AS,$A27-기준500회_후보!$B$1)</f>
        <v>64</v>
      </c>
      <c r="AT27">
        <f>INDEX(_calc_누적빈도!AT:AT,$A27)-INDEX(_calc_누적빈도!AT:AT,$A27-기준500회_후보!$B$1)</f>
        <v>76</v>
      </c>
      <c r="AU27">
        <f>(RANK(_calc_라운드기준!B27,_calc_라운드기준!$B27:$AT27,0)+COUNTIFS(_calc_라운드기준!$B27:$AT27,_calc_라운드기준!B27,$B$1:$AT$1,"&lt;"&amp;1))-(RANK(B27,$B27:$AT27,0)+COUNTIFS($B27:$AT27,B27,$B$1:$AT$1,"&lt;"&amp;1))</f>
        <v>-28</v>
      </c>
      <c r="AV27">
        <f>(RANK(_calc_라운드기준!C27,_calc_라운드기준!$B27:$AT27,0)+COUNTIFS(_calc_라운드기준!$B27:$AT27,_calc_라운드기준!C27,$B$1:$AT$1,"&lt;"&amp;2))-(RANK(C27,$B27:$AT27,0)+COUNTIFS($B27:$AT27,C27,$B$1:$AT$1,"&lt;"&amp;2))</f>
        <v>5</v>
      </c>
      <c r="AW27">
        <f>(RANK(_calc_라운드기준!D27,_calc_라운드기준!$B27:$AT27,0)+COUNTIFS(_calc_라운드기준!$B27:$AT27,_calc_라운드기준!D27,$B$1:$AT$1,"&lt;"&amp;3))-(RANK(D27,$B27:$AT27,0)+COUNTIFS($B27:$AT27,D27,$B$1:$AT$1,"&lt;"&amp;3))</f>
        <v>-4</v>
      </c>
      <c r="AX27">
        <f>(RANK(_calc_라운드기준!E27,_calc_라운드기준!$B27:$AT27,0)+COUNTIFS(_calc_라운드기준!$B27:$AT27,_calc_라운드기준!E27,$B$1:$AT$1,"&lt;"&amp;4))-(RANK(E27,$B27:$AT27,0)+COUNTIFS($B27:$AT27,E27,$B$1:$AT$1,"&lt;"&amp;4))</f>
        <v>-15</v>
      </c>
      <c r="AY27">
        <f>(RANK(_calc_라운드기준!F27,_calc_라운드기준!$B27:$AT27,0)+COUNTIFS(_calc_라운드기준!$B27:$AT27,_calc_라운드기준!F27,$B$1:$AT$1,"&lt;"&amp;5))-(RANK(F27,$B27:$AT27,0)+COUNTIFS($B27:$AT27,F27,$B$1:$AT$1,"&lt;"&amp;5))</f>
        <v>-37</v>
      </c>
      <c r="AZ27">
        <f>(RANK(_calc_라운드기준!G27,_calc_라운드기준!$B27:$AT27,0)+COUNTIFS(_calc_라운드기준!$B27:$AT27,_calc_라운드기준!G27,$B$1:$AT$1,"&lt;"&amp;6))-(RANK(G27,$B27:$AT27,0)+COUNTIFS($B27:$AT27,G27,$B$1:$AT$1,"&lt;"&amp;6))</f>
        <v>0</v>
      </c>
      <c r="BA27">
        <f>(RANK(_calc_라운드기준!H27,_calc_라운드기준!$B27:$AT27,0)+COUNTIFS(_calc_라운드기준!$B27:$AT27,_calc_라운드기준!H27,$B$1:$AT$1,"&lt;"&amp;7))-(RANK(H27,$B27:$AT27,0)+COUNTIFS($B27:$AT27,H27,$B$1:$AT$1,"&lt;"&amp;7))</f>
        <v>-6</v>
      </c>
      <c r="BB27">
        <f>(RANK(_calc_라운드기준!I27,_calc_라운드기준!$B27:$AT27,0)+COUNTIFS(_calc_라운드기준!$B27:$AT27,_calc_라운드기준!I27,$B$1:$AT$1,"&lt;"&amp;8))-(RANK(I27,$B27:$AT27,0)+COUNTIFS($B27:$AT27,I27,$B$1:$AT$1,"&lt;"&amp;8))</f>
        <v>-32</v>
      </c>
      <c r="BC27">
        <f>(RANK(_calc_라운드기준!J27,_calc_라운드기준!$B27:$AT27,0)+COUNTIFS(_calc_라운드기준!$B27:$AT27,_calc_라운드기준!J27,$B$1:$AT$1,"&lt;"&amp;9))-(RANK(J27,$B27:$AT27,0)+COUNTIFS($B27:$AT27,J27,$B$1:$AT$1,"&lt;"&amp;9))</f>
        <v>-19</v>
      </c>
      <c r="BD27">
        <f>(RANK(_calc_라운드기준!K27,_calc_라운드기준!$B27:$AT27,0)+COUNTIFS(_calc_라운드기준!$B27:$AT27,_calc_라운드기준!K27,$B$1:$AT$1,"&lt;"&amp;10))-(RANK(K27,$B27:$AT27,0)+COUNTIFS($B27:$AT27,K27,$B$1:$AT$1,"&lt;"&amp;10))</f>
        <v>1</v>
      </c>
      <c r="BE27">
        <f>(RANK(_calc_라운드기준!L27,_calc_라운드기준!$B27:$AT27,0)+COUNTIFS(_calc_라운드기준!$B27:$AT27,_calc_라운드기준!L27,$B$1:$AT$1,"&lt;"&amp;11))-(RANK(L27,$B27:$AT27,0)+COUNTIFS($B27:$AT27,L27,$B$1:$AT$1,"&lt;"&amp;11))</f>
        <v>1</v>
      </c>
      <c r="BF27">
        <f>(RANK(_calc_라운드기준!M27,_calc_라운드기준!$B27:$AT27,0)+COUNTIFS(_calc_라운드기준!$B27:$AT27,_calc_라운드기준!M27,$B$1:$AT$1,"&lt;"&amp;12))-(RANK(M27,$B27:$AT27,0)+COUNTIFS($B27:$AT27,M27,$B$1:$AT$1,"&lt;"&amp;12))</f>
        <v>16</v>
      </c>
      <c r="BG27">
        <f>(RANK(_calc_라운드기준!N27,_calc_라운드기준!$B27:$AT27,0)+COUNTIFS(_calc_라운드기준!$B27:$AT27,_calc_라운드기준!N27,$B$1:$AT$1,"&lt;"&amp;13))-(RANK(N27,$B27:$AT27,0)+COUNTIFS($B27:$AT27,N27,$B$1:$AT$1,"&lt;"&amp;13))</f>
        <v>22</v>
      </c>
      <c r="BH27">
        <f>(RANK(_calc_라운드기준!O27,_calc_라운드기준!$B27:$AT27,0)+COUNTIFS(_calc_라운드기준!$B27:$AT27,_calc_라운드기준!O27,$B$1:$AT$1,"&lt;"&amp;14))-(RANK(O27,$B27:$AT27,0)+COUNTIFS($B27:$AT27,O27,$B$1:$AT$1,"&lt;"&amp;14))</f>
        <v>17</v>
      </c>
      <c r="BI27">
        <f>(RANK(_calc_라운드기준!P27,_calc_라운드기준!$B27:$AT27,0)+COUNTIFS(_calc_라운드기준!$B27:$AT27,_calc_라운드기준!P27,$B$1:$AT$1,"&lt;"&amp;15))-(RANK(P27,$B27:$AT27,0)+COUNTIFS($B27:$AT27,P27,$B$1:$AT$1,"&lt;"&amp;15))</f>
        <v>-16</v>
      </c>
      <c r="BJ27">
        <f>(RANK(_calc_라운드기준!Q27,_calc_라운드기준!$B27:$AT27,0)+COUNTIFS(_calc_라운드기준!$B27:$AT27,_calc_라운드기준!Q27,$B$1:$AT$1,"&lt;"&amp;16))-(RANK(Q27,$B27:$AT27,0)+COUNTIFS($B27:$AT27,Q27,$B$1:$AT$1,"&lt;"&amp;16))</f>
        <v>-1</v>
      </c>
      <c r="BK27">
        <f>(RANK(_calc_라운드기준!R27,_calc_라운드기준!$B27:$AT27,0)+COUNTIFS(_calc_라운드기준!$B27:$AT27,_calc_라운드기준!R27,$B$1:$AT$1,"&lt;"&amp;17))-(RANK(R27,$B27:$AT27,0)+COUNTIFS($B27:$AT27,R27,$B$1:$AT$1,"&lt;"&amp;17))</f>
        <v>-10</v>
      </c>
      <c r="BL27">
        <f>(RANK(_calc_라운드기준!S27,_calc_라운드기준!$B27:$AT27,0)+COUNTIFS(_calc_라운드기준!$B27:$AT27,_calc_라운드기준!S27,$B$1:$AT$1,"&lt;"&amp;18))-(RANK(S27,$B27:$AT27,0)+COUNTIFS($B27:$AT27,S27,$B$1:$AT$1,"&lt;"&amp;18))</f>
        <v>30</v>
      </c>
      <c r="BM27">
        <f>(RANK(_calc_라운드기준!T27,_calc_라운드기준!$B27:$AT27,0)+COUNTIFS(_calc_라운드기준!$B27:$AT27,_calc_라운드기준!T27,$B$1:$AT$1,"&lt;"&amp;19))-(RANK(T27,$B27:$AT27,0)+COUNTIFS($B27:$AT27,T27,$B$1:$AT$1,"&lt;"&amp;19))</f>
        <v>8</v>
      </c>
      <c r="BN27">
        <f>(RANK(_calc_라운드기준!U27,_calc_라운드기준!$B27:$AT27,0)+COUNTIFS(_calc_라운드기준!$B27:$AT27,_calc_라운드기준!U27,$B$1:$AT$1,"&lt;"&amp;20))-(RANK(U27,$B27:$AT27,0)+COUNTIFS($B27:$AT27,U27,$B$1:$AT$1,"&lt;"&amp;20))</f>
        <v>-13</v>
      </c>
      <c r="BO27">
        <f>(RANK(_calc_라운드기준!V27,_calc_라운드기준!$B27:$AT27,0)+COUNTIFS(_calc_라운드기준!$B27:$AT27,_calc_라운드기준!V27,$B$1:$AT$1,"&lt;"&amp;21))-(RANK(V27,$B27:$AT27,0)+COUNTIFS($B27:$AT27,V27,$B$1:$AT$1,"&lt;"&amp;21))</f>
        <v>39</v>
      </c>
      <c r="BP27">
        <f>(RANK(_calc_라운드기준!W27,_calc_라운드기준!$B27:$AT27,0)+COUNTIFS(_calc_라운드기준!$B27:$AT27,_calc_라운드기준!W27,$B$1:$AT$1,"&lt;"&amp;22))-(RANK(W27,$B27:$AT27,0)+COUNTIFS($B27:$AT27,W27,$B$1:$AT$1,"&lt;"&amp;22))</f>
        <v>7</v>
      </c>
      <c r="BQ27">
        <f>(RANK(_calc_라운드기준!X27,_calc_라운드기준!$B27:$AT27,0)+COUNTIFS(_calc_라운드기준!$B27:$AT27,_calc_라운드기준!X27,$B$1:$AT$1,"&lt;"&amp;23))-(RANK(X27,$B27:$AT27,0)+COUNTIFS($B27:$AT27,X27,$B$1:$AT$1,"&lt;"&amp;23))</f>
        <v>-27</v>
      </c>
      <c r="BR27">
        <f>(RANK(_calc_라운드기준!Y27,_calc_라운드기준!$B27:$AT27,0)+COUNTIFS(_calc_라운드기준!$B27:$AT27,_calc_라운드기준!Y27,$B$1:$AT$1,"&lt;"&amp;24))-(RANK(Y27,$B27:$AT27,0)+COUNTIFS($B27:$AT27,Y27,$B$1:$AT$1,"&lt;"&amp;24))</f>
        <v>-11</v>
      </c>
      <c r="BS27">
        <f>(RANK(_calc_라운드기준!Z27,_calc_라운드기준!$B27:$AT27,0)+COUNTIFS(_calc_라운드기준!$B27:$AT27,_calc_라운드기준!Z27,$B$1:$AT$1,"&lt;"&amp;25))-(RANK(Z27,$B27:$AT27,0)+COUNTIFS($B27:$AT27,Z27,$B$1:$AT$1,"&lt;"&amp;25))</f>
        <v>-9</v>
      </c>
      <c r="BT27">
        <f>(RANK(_calc_라운드기준!AA27,_calc_라운드기준!$B27:$AT27,0)+COUNTIFS(_calc_라운드기준!$B27:$AT27,_calc_라운드기준!AA27,$B$1:$AT$1,"&lt;"&amp;26))-(RANK(AA27,$B27:$AT27,0)+COUNTIFS($B27:$AT27,AA27,$B$1:$AT$1,"&lt;"&amp;26))</f>
        <v>-9</v>
      </c>
      <c r="BU27">
        <f>(RANK(_calc_라운드기준!AB27,_calc_라운드기준!$B27:$AT27,0)+COUNTIFS(_calc_라운드기준!$B27:$AT27,_calc_라운드기준!AB27,$B$1:$AT$1,"&lt;"&amp;27))-(RANK(AB27,$B27:$AT27,0)+COUNTIFS($B27:$AT27,AB27,$B$1:$AT$1,"&lt;"&amp;27))</f>
        <v>-15</v>
      </c>
      <c r="BV27">
        <f>(RANK(_calc_라운드기준!AC27,_calc_라운드기준!$B27:$AT27,0)+COUNTIFS(_calc_라운드기준!$B27:$AT27,_calc_라운드기준!AC27,$B$1:$AT$1,"&lt;"&amp;28))-(RANK(AC27,$B27:$AT27,0)+COUNTIFS($B27:$AT27,AC27,$B$1:$AT$1,"&lt;"&amp;28))</f>
        <v>-9</v>
      </c>
      <c r="BW27">
        <f>(RANK(_calc_라운드기준!AD27,_calc_라운드기준!$B27:$AT27,0)+COUNTIFS(_calc_라운드기준!$B27:$AT27,_calc_라운드기준!AD27,$B$1:$AT$1,"&lt;"&amp;29))-(RANK(AD27,$B27:$AT27,0)+COUNTIFS($B27:$AT27,AD27,$B$1:$AT$1,"&lt;"&amp;29))</f>
        <v>-2</v>
      </c>
      <c r="BX27">
        <f>(RANK(_calc_라운드기준!AE27,_calc_라운드기준!$B27:$AT27,0)+COUNTIFS(_calc_라운드기준!$B27:$AT27,_calc_라운드기준!AE27,$B$1:$AT$1,"&lt;"&amp;30))-(RANK(AE27,$B27:$AT27,0)+COUNTIFS($B27:$AT27,AE27,$B$1:$AT$1,"&lt;"&amp;30))</f>
        <v>9</v>
      </c>
      <c r="BY27">
        <f>(RANK(_calc_라운드기준!AF27,_calc_라운드기준!$B27:$AT27,0)+COUNTIFS(_calc_라운드기준!$B27:$AT27,_calc_라운드기준!AF27,$B$1:$AT$1,"&lt;"&amp;31))-(RANK(AF27,$B27:$AT27,0)+COUNTIFS($B27:$AT27,AF27,$B$1:$AT$1,"&lt;"&amp;31))</f>
        <v>-5</v>
      </c>
      <c r="BZ27">
        <f>(RANK(_calc_라운드기준!AG27,_calc_라운드기준!$B27:$AT27,0)+COUNTIFS(_calc_라운드기준!$B27:$AT27,_calc_라운드기준!AG27,$B$1:$AT$1,"&lt;"&amp;32))-(RANK(AG27,$B27:$AT27,0)+COUNTIFS($B27:$AT27,AG27,$B$1:$AT$1,"&lt;"&amp;32))</f>
        <v>-3</v>
      </c>
      <c r="CA27">
        <f>(RANK(_calc_라운드기준!AH27,_calc_라운드기준!$B27:$AT27,0)+COUNTIFS(_calc_라운드기준!$B27:$AT27,_calc_라운드기준!AH27,$B$1:$AT$1,"&lt;"&amp;33))-(RANK(AH27,$B27:$AT27,0)+COUNTIFS($B27:$AT27,AH27,$B$1:$AT$1,"&lt;"&amp;33))</f>
        <v>23</v>
      </c>
      <c r="CB27">
        <f>(RANK(_calc_라운드기준!AI27,_calc_라운드기준!$B27:$AT27,0)+COUNTIFS(_calc_라운드기준!$B27:$AT27,_calc_라운드기준!AI27,$B$1:$AT$1,"&lt;"&amp;34))-(RANK(AI27,$B27:$AT27,0)+COUNTIFS($B27:$AT27,AI27,$B$1:$AT$1,"&lt;"&amp;34))</f>
        <v>31</v>
      </c>
      <c r="CC27">
        <f>(RANK(_calc_라운드기준!AJ27,_calc_라운드기준!$B27:$AT27,0)+COUNTIFS(_calc_라운드기준!$B27:$AT27,_calc_라운드기준!AJ27,$B$1:$AT$1,"&lt;"&amp;35))-(RANK(AJ27,$B27:$AT27,0)+COUNTIFS($B27:$AT27,AJ27,$B$1:$AT$1,"&lt;"&amp;35))</f>
        <v>9</v>
      </c>
      <c r="CD27">
        <f>(RANK(_calc_라운드기준!AK27,_calc_라운드기준!$B27:$AT27,0)+COUNTIFS(_calc_라운드기준!$B27:$AT27,_calc_라운드기준!AK27,$B$1:$AT$1,"&lt;"&amp;36))-(RANK(AK27,$B27:$AT27,0)+COUNTIFS($B27:$AT27,AK27,$B$1:$AT$1,"&lt;"&amp;36))</f>
        <v>4</v>
      </c>
      <c r="CE27">
        <f>(RANK(_calc_라운드기준!AL27,_calc_라운드기준!$B27:$AT27,0)+COUNTIFS(_calc_라운드기준!$B27:$AT27,_calc_라운드기준!AL27,$B$1:$AT$1,"&lt;"&amp;37))-(RANK(AL27,$B27:$AT27,0)+COUNTIFS($B27:$AT27,AL27,$B$1:$AT$1,"&lt;"&amp;37))</f>
        <v>-1</v>
      </c>
      <c r="CF27">
        <f>(RANK(_calc_라운드기준!AM27,_calc_라운드기준!$B27:$AT27,0)+COUNTIFS(_calc_라운드기준!$B27:$AT27,_calc_라운드기준!AM27,$B$1:$AT$1,"&lt;"&amp;38))-(RANK(AM27,$B27:$AT27,0)+COUNTIFS($B27:$AT27,AM27,$B$1:$AT$1,"&lt;"&amp;38))</f>
        <v>11</v>
      </c>
      <c r="CG27">
        <f>(RANK(_calc_라운드기준!AN27,_calc_라운드기준!$B27:$AT27,0)+COUNTIFS(_calc_라운드기준!$B27:$AT27,_calc_라운드기준!AN27,$B$1:$AT$1,"&lt;"&amp;39))-(RANK(AN27,$B27:$AT27,0)+COUNTIFS($B27:$AT27,AN27,$B$1:$AT$1,"&lt;"&amp;39))</f>
        <v>10</v>
      </c>
      <c r="CH27">
        <f>(RANK(_calc_라운드기준!AO27,_calc_라운드기준!$B27:$AT27,0)+COUNTIFS(_calc_라운드기준!$B27:$AT27,_calc_라운드기준!AO27,$B$1:$AT$1,"&lt;"&amp;40))-(RANK(AO27,$B27:$AT27,0)+COUNTIFS($B27:$AT27,AO27,$B$1:$AT$1,"&lt;"&amp;40))</f>
        <v>-24</v>
      </c>
      <c r="CI27">
        <f>(RANK(_calc_라운드기준!AP27,_calc_라운드기준!$B27:$AT27,0)+COUNTIFS(_calc_라운드기준!$B27:$AT27,_calc_라운드기준!AP27,$B$1:$AT$1,"&lt;"&amp;41))-(RANK(AP27,$B27:$AT27,0)+COUNTIFS($B27:$AT27,AP27,$B$1:$AT$1,"&lt;"&amp;41))</f>
        <v>3</v>
      </c>
      <c r="CJ27">
        <f>(RANK(_calc_라운드기준!AQ27,_calc_라운드기준!$B27:$AT27,0)+COUNTIFS(_calc_라운드기준!$B27:$AT27,_calc_라운드기준!AQ27,$B$1:$AT$1,"&lt;"&amp;42))-(RANK(AQ27,$B27:$AT27,0)+COUNTIFS($B27:$AT27,AQ27,$B$1:$AT$1,"&lt;"&amp;42))</f>
        <v>1</v>
      </c>
      <c r="CK27">
        <f>(RANK(_calc_라운드기준!AR27,_calc_라운드기준!$B27:$AT27,0)+COUNTIFS(_calc_라운드기준!$B27:$AT27,_calc_라운드기준!AR27,$B$1:$AT$1,"&lt;"&amp;43))-(RANK(AR27,$B27:$AT27,0)+COUNTIFS($B27:$AT27,AR27,$B$1:$AT$1,"&lt;"&amp;43))</f>
        <v>14</v>
      </c>
      <c r="CL27">
        <f>(RANK(_calc_라운드기준!AS27,_calc_라운드기준!$B27:$AT27,0)+COUNTIFS(_calc_라운드기준!$B27:$AT27,_calc_라운드기준!AS27,$B$1:$AT$1,"&lt;"&amp;44))-(RANK(AS27,$B27:$AT27,0)+COUNTIFS($B27:$AT27,AS27,$B$1:$AT$1,"&lt;"&amp;44))</f>
        <v>3</v>
      </c>
      <c r="CM27">
        <f>(RANK(_calc_라운드기준!AT27,_calc_라운드기준!$B27:$AT27,0)+COUNTIFS(_calc_라운드기준!$B27:$AT27,_calc_라운드기준!AT27,$B$1:$AT$1,"&lt;"&amp;45))-(RANK(AT27,$B27:$AT27,0)+COUNTIFS($B27:$AT27,AT27,$B$1:$AT$1,"&lt;"&amp;45))</f>
        <v>32</v>
      </c>
      <c r="CN27">
        <f t="shared" si="0"/>
        <v>43</v>
      </c>
      <c r="CO27">
        <f t="shared" si="1"/>
        <v>16</v>
      </c>
      <c r="CP27">
        <f t="shared" si="2"/>
        <v>28</v>
      </c>
      <c r="CQ27">
        <f t="shared" si="3"/>
        <v>37</v>
      </c>
      <c r="CR27">
        <f t="shared" si="4"/>
        <v>45</v>
      </c>
      <c r="CS27">
        <f t="shared" si="5"/>
        <v>23</v>
      </c>
      <c r="CT27">
        <f t="shared" si="6"/>
        <v>30</v>
      </c>
      <c r="CU27">
        <f t="shared" si="7"/>
        <v>44</v>
      </c>
      <c r="CV27">
        <f t="shared" si="8"/>
        <v>40</v>
      </c>
      <c r="CW27">
        <f t="shared" si="9"/>
        <v>20</v>
      </c>
      <c r="CX27">
        <f t="shared" si="10"/>
        <v>21</v>
      </c>
      <c r="CY27">
        <f t="shared" si="11"/>
        <v>8</v>
      </c>
      <c r="CZ27">
        <f t="shared" si="12"/>
        <v>6</v>
      </c>
      <c r="DA27">
        <f t="shared" si="13"/>
        <v>7</v>
      </c>
      <c r="DB27">
        <f t="shared" si="14"/>
        <v>39</v>
      </c>
      <c r="DC27">
        <f t="shared" si="15"/>
        <v>24</v>
      </c>
      <c r="DD27">
        <f t="shared" si="16"/>
        <v>34</v>
      </c>
      <c r="DE27">
        <f t="shared" si="17"/>
        <v>4</v>
      </c>
      <c r="DF27">
        <f t="shared" si="18"/>
        <v>14</v>
      </c>
      <c r="DG27">
        <f t="shared" si="19"/>
        <v>36</v>
      </c>
      <c r="DH27">
        <f t="shared" si="20"/>
        <v>1</v>
      </c>
      <c r="DI27">
        <f t="shared" si="21"/>
        <v>15</v>
      </c>
      <c r="DJ27">
        <f t="shared" si="22"/>
        <v>42</v>
      </c>
      <c r="DK27">
        <f t="shared" si="23"/>
        <v>35</v>
      </c>
      <c r="DL27">
        <f t="shared" si="24"/>
        <v>31</v>
      </c>
      <c r="DM27">
        <f t="shared" si="25"/>
        <v>32</v>
      </c>
      <c r="DN27">
        <f t="shared" si="26"/>
        <v>38</v>
      </c>
      <c r="DO27">
        <f t="shared" si="27"/>
        <v>33</v>
      </c>
      <c r="DP27">
        <f t="shared" si="28"/>
        <v>26</v>
      </c>
      <c r="DQ27">
        <f t="shared" si="29"/>
        <v>12</v>
      </c>
      <c r="DR27">
        <f t="shared" si="30"/>
        <v>29</v>
      </c>
      <c r="DS27">
        <f t="shared" si="31"/>
        <v>27</v>
      </c>
      <c r="DT27">
        <f t="shared" si="32"/>
        <v>5</v>
      </c>
      <c r="DU27">
        <f t="shared" si="33"/>
        <v>3</v>
      </c>
      <c r="DV27">
        <f t="shared" si="34"/>
        <v>13</v>
      </c>
      <c r="DW27">
        <f t="shared" si="35"/>
        <v>17</v>
      </c>
      <c r="DX27">
        <f t="shared" si="36"/>
        <v>25</v>
      </c>
      <c r="DY27">
        <f t="shared" si="37"/>
        <v>10</v>
      </c>
      <c r="DZ27">
        <f t="shared" si="38"/>
        <v>11</v>
      </c>
      <c r="EA27">
        <f t="shared" si="39"/>
        <v>41</v>
      </c>
      <c r="EB27">
        <f t="shared" si="40"/>
        <v>18</v>
      </c>
      <c r="EC27">
        <f t="shared" si="41"/>
        <v>22</v>
      </c>
      <c r="ED27">
        <f t="shared" si="42"/>
        <v>9</v>
      </c>
      <c r="EE27">
        <f t="shared" si="43"/>
        <v>19</v>
      </c>
      <c r="EF27">
        <f t="shared" si="44"/>
        <v>2</v>
      </c>
    </row>
    <row r="28" spans="1:136" ht="16.5" customHeight="1">
      <c r="A28">
        <f>_calc_라운드기준!A28</f>
        <v>1218</v>
      </c>
      <c r="B28">
        <f>INDEX(_calc_누적빈도!B:B,$A28)-INDEX(_calc_누적빈도!B:B,$A28-기준500회_후보!$B$1)</f>
        <v>61</v>
      </c>
      <c r="C28">
        <f>INDEX(_calc_누적빈도!C:C,$A28)-INDEX(_calc_누적빈도!C:C,$A28-기준500회_후보!$B$1)</f>
        <v>58</v>
      </c>
      <c r="D28">
        <f>INDEX(_calc_누적빈도!D:D,$A28)-INDEX(_calc_누적빈도!D:D,$A28-기준500회_후보!$B$1)</f>
        <v>75</v>
      </c>
      <c r="E28">
        <f>INDEX(_calc_누적빈도!E:E,$A28)-INDEX(_calc_누적빈도!E:E,$A28-기준500회_후보!$B$1)</f>
        <v>57</v>
      </c>
      <c r="F28">
        <f>INDEX(_calc_누적빈도!F:F,$A28)-INDEX(_calc_누적빈도!F:F,$A28-기준500회_후보!$B$1)</f>
        <v>51</v>
      </c>
      <c r="G28">
        <f>INDEX(_calc_누적빈도!G:G,$A28)-INDEX(_calc_누적빈도!G:G,$A28-기준500회_후보!$B$1)</f>
        <v>74</v>
      </c>
      <c r="H28">
        <f>INDEX(_calc_누적빈도!H:H,$A28)-INDEX(_calc_누적빈도!H:H,$A28-기준500회_후보!$B$1)</f>
        <v>70</v>
      </c>
      <c r="I28">
        <f>INDEX(_calc_누적빈도!I:I,$A28)-INDEX(_calc_누적빈도!I:I,$A28-기준500회_후보!$B$1)</f>
        <v>55</v>
      </c>
      <c r="J28">
        <f>INDEX(_calc_누적빈도!J:J,$A28)-INDEX(_calc_누적빈도!J:J,$A28-기준500회_후보!$B$1)</f>
        <v>61</v>
      </c>
      <c r="K28">
        <f>INDEX(_calc_누적빈도!K:K,$A28)-INDEX(_calc_누적빈도!K:K,$A28-기준500회_후보!$B$1)</f>
        <v>65</v>
      </c>
      <c r="L28">
        <f>INDEX(_calc_누적빈도!L:L,$A28)-INDEX(_calc_누적빈도!L:L,$A28-기준500회_후보!$B$1)</f>
        <v>66</v>
      </c>
      <c r="M28">
        <f>INDEX(_calc_누적빈도!M:M,$A28)-INDEX(_calc_누적빈도!M:M,$A28-기준500회_후보!$B$1)</f>
        <v>85</v>
      </c>
      <c r="N28">
        <f>INDEX(_calc_누적빈도!N:N,$A28)-INDEX(_calc_누적빈도!N:N,$A28-기준500회_후보!$B$1)</f>
        <v>75</v>
      </c>
      <c r="O28">
        <f>INDEX(_calc_누적빈도!O:O,$A28)-INDEX(_calc_누적빈도!O:O,$A28-기준500회_후보!$B$1)</f>
        <v>67</v>
      </c>
      <c r="P28">
        <f>INDEX(_calc_누적빈도!P:P,$A28)-INDEX(_calc_누적빈도!P:P,$A28-기준500회_후보!$B$1)</f>
        <v>68</v>
      </c>
      <c r="Q28">
        <f>INDEX(_calc_누적빈도!Q:Q,$A28)-INDEX(_calc_누적빈도!Q:Q,$A28-기준500회_후보!$B$1)</f>
        <v>77</v>
      </c>
      <c r="R28">
        <f>INDEX(_calc_누적빈도!R:R,$A28)-INDEX(_calc_누적빈도!R:R,$A28-기준500회_후보!$B$1)</f>
        <v>65</v>
      </c>
      <c r="S28">
        <f>INDEX(_calc_누적빈도!S:S,$A28)-INDEX(_calc_누적빈도!S:S,$A28-기준500회_후보!$B$1)</f>
        <v>73</v>
      </c>
      <c r="T28">
        <f>INDEX(_calc_누적빈도!T:T,$A28)-INDEX(_calc_누적빈도!T:T,$A28-기준500회_후보!$B$1)</f>
        <v>72</v>
      </c>
      <c r="U28">
        <f>INDEX(_calc_누적빈도!U:U,$A28)-INDEX(_calc_누적빈도!U:U,$A28-기준500회_후보!$B$1)</f>
        <v>55</v>
      </c>
      <c r="V28">
        <f>INDEX(_calc_누적빈도!V:V,$A28)-INDEX(_calc_누적빈도!V:V,$A28-기준500회_후보!$B$1)</f>
        <v>80</v>
      </c>
      <c r="W28">
        <f>INDEX(_calc_누적빈도!W:W,$A28)-INDEX(_calc_누적빈도!W:W,$A28-기준500회_후보!$B$1)</f>
        <v>60</v>
      </c>
      <c r="X28">
        <f>INDEX(_calc_누적빈도!X:X,$A28)-INDEX(_calc_누적빈도!X:X,$A28-기준500회_후보!$B$1)</f>
        <v>59</v>
      </c>
      <c r="Y28">
        <f>INDEX(_calc_누적빈도!Y:Y,$A28)-INDEX(_calc_누적빈도!Y:Y,$A28-기준500회_후보!$B$1)</f>
        <v>69</v>
      </c>
      <c r="Z28">
        <f>INDEX(_calc_누적빈도!Z:Z,$A28)-INDEX(_calc_누적빈도!Z:Z,$A28-기준500회_후보!$B$1)</f>
        <v>51</v>
      </c>
      <c r="AA28">
        <f>INDEX(_calc_누적빈도!AA:AA,$A28)-INDEX(_calc_누적빈도!AA:AA,$A28-기준500회_후보!$B$1)</f>
        <v>65</v>
      </c>
      <c r="AB28">
        <f>INDEX(_calc_누적빈도!AB:AB,$A28)-INDEX(_calc_누적빈도!AB:AB,$A28-기준500회_후보!$B$1)</f>
        <v>69</v>
      </c>
      <c r="AC28">
        <f>INDEX(_calc_누적빈도!AC:AC,$A28)-INDEX(_calc_누적빈도!AC:AC,$A28-기준500회_후보!$B$1)</f>
        <v>67</v>
      </c>
      <c r="AD28">
        <f>INDEX(_calc_누적빈도!AD:AD,$A28)-INDEX(_calc_누적빈도!AD:AD,$A28-기준500회_후보!$B$1)</f>
        <v>63</v>
      </c>
      <c r="AE28">
        <f>INDEX(_calc_누적빈도!AE:AE,$A28)-INDEX(_calc_누적빈도!AE:AE,$A28-기준500회_후보!$B$1)</f>
        <v>72</v>
      </c>
      <c r="AF28">
        <f>INDEX(_calc_누적빈도!AF:AF,$A28)-INDEX(_calc_누적빈도!AF:AF,$A28-기준500회_후보!$B$1)</f>
        <v>68</v>
      </c>
      <c r="AG28">
        <f>INDEX(_calc_누적빈도!AG:AG,$A28)-INDEX(_calc_누적빈도!AG:AG,$A28-기준500회_후보!$B$1)</f>
        <v>57</v>
      </c>
      <c r="AH28">
        <f>INDEX(_calc_누적빈도!AH:AH,$A28)-INDEX(_calc_누적빈도!AH:AH,$A28-기준500회_후보!$B$1)</f>
        <v>74</v>
      </c>
      <c r="AI28">
        <f>INDEX(_calc_누적빈도!AI:AI,$A28)-INDEX(_calc_누적빈도!AI:AI,$A28-기준500회_후보!$B$1)</f>
        <v>71</v>
      </c>
      <c r="AJ28">
        <f>INDEX(_calc_누적빈도!AJ:AJ,$A28)-INDEX(_calc_누적빈도!AJ:AJ,$A28-기준500회_후보!$B$1)</f>
        <v>72</v>
      </c>
      <c r="AK28">
        <f>INDEX(_calc_누적빈도!AK:AK,$A28)-INDEX(_calc_누적빈도!AK:AK,$A28-기준500회_후보!$B$1)</f>
        <v>69</v>
      </c>
      <c r="AL28">
        <f>INDEX(_calc_누적빈도!AL:AL,$A28)-INDEX(_calc_누적빈도!AL:AL,$A28-기준500회_후보!$B$1)</f>
        <v>66</v>
      </c>
      <c r="AM28">
        <f>INDEX(_calc_누적빈도!AM:AM,$A28)-INDEX(_calc_누적빈도!AM:AM,$A28-기준500회_후보!$B$1)</f>
        <v>78</v>
      </c>
      <c r="AN28">
        <f>INDEX(_calc_누적빈도!AN:AN,$A28)-INDEX(_calc_누적빈도!AN:AN,$A28-기준500회_후보!$B$1)</f>
        <v>68</v>
      </c>
      <c r="AO28">
        <f>INDEX(_calc_누적빈도!AO:AO,$A28)-INDEX(_calc_누적빈도!AO:AO,$A28-기준500회_후보!$B$1)</f>
        <v>58</v>
      </c>
      <c r="AP28">
        <f>INDEX(_calc_누적빈도!AP:AP,$A28)-INDEX(_calc_누적빈도!AP:AP,$A28-기준500회_후보!$B$1)</f>
        <v>64</v>
      </c>
      <c r="AQ28">
        <f>INDEX(_calc_누적빈도!AQ:AQ,$A28)-INDEX(_calc_누적빈도!AQ:AQ,$A28-기준500회_후보!$B$1)</f>
        <v>66</v>
      </c>
      <c r="AR28">
        <f>INDEX(_calc_누적빈도!AR:AR,$A28)-INDEX(_calc_누적빈도!AR:AR,$A28-기준500회_후보!$B$1)</f>
        <v>65</v>
      </c>
      <c r="AS28">
        <f>INDEX(_calc_누적빈도!AS:AS,$A28)-INDEX(_calc_누적빈도!AS:AS,$A28-기준500회_후보!$B$1)</f>
        <v>64</v>
      </c>
      <c r="AT28">
        <f>INDEX(_calc_누적빈도!AT:AT,$A28)-INDEX(_calc_누적빈도!AT:AT,$A28-기준500회_후보!$B$1)</f>
        <v>75</v>
      </c>
      <c r="AU28">
        <f>(RANK(_calc_라운드기준!B28,_calc_라운드기준!$B28:$AT28,0)+COUNTIFS(_calc_라운드기준!$B28:$AT28,_calc_라운드기준!B28,$B$1:$AT$1,"&lt;"&amp;1))-(RANK(B28,$B28:$AT28,0)+COUNTIFS($B28:$AT28,B28,$B$1:$AT$1,"&lt;"&amp;1))</f>
        <v>-28</v>
      </c>
      <c r="AV28">
        <f>(RANK(_calc_라운드기준!C28,_calc_라운드기준!$B28:$AT28,0)+COUNTIFS(_calc_라운드기준!$B28:$AT28,_calc_라운드기준!C28,$B$1:$AT$1,"&lt;"&amp;2))-(RANK(C28,$B28:$AT28,0)+COUNTIFS($B28:$AT28,C28,$B$1:$AT$1,"&lt;"&amp;2))</f>
        <v>4</v>
      </c>
      <c r="AW28">
        <f>(RANK(_calc_라운드기준!D28,_calc_라운드기준!$B28:$AT28,0)+COUNTIFS(_calc_라운드기준!$B28:$AT28,_calc_라운드기준!D28,$B$1:$AT$1,"&lt;"&amp;3))-(RANK(D28,$B28:$AT28,0)+COUNTIFS($B28:$AT28,D28,$B$1:$AT$1,"&lt;"&amp;3))</f>
        <v>-3</v>
      </c>
      <c r="AX28">
        <f>(RANK(_calc_라운드기준!E28,_calc_라운드기준!$B28:$AT28,0)+COUNTIFS(_calc_라운드기준!$B28:$AT28,_calc_라운드기준!E28,$B$1:$AT$1,"&lt;"&amp;4))-(RANK(E28,$B28:$AT28,0)+COUNTIFS($B28:$AT28,E28,$B$1:$AT$1,"&lt;"&amp;4))</f>
        <v>-14</v>
      </c>
      <c r="AY28">
        <f>(RANK(_calc_라운드기준!F28,_calc_라운드기준!$B28:$AT28,0)+COUNTIFS(_calc_라운드기준!$B28:$AT28,_calc_라운드기준!F28,$B$1:$AT$1,"&lt;"&amp;5))-(RANK(F28,$B28:$AT28,0)+COUNTIFS($B28:$AT28,F28,$B$1:$AT$1,"&lt;"&amp;5))</f>
        <v>-37</v>
      </c>
      <c r="AZ28">
        <f>(RANK(_calc_라운드기준!G28,_calc_라운드기준!$B28:$AT28,0)+COUNTIFS(_calc_라운드기준!$B28:$AT28,_calc_라운드기준!G28,$B$1:$AT$1,"&lt;"&amp;6))-(RANK(G28,$B28:$AT28,0)+COUNTIFS($B28:$AT28,G28,$B$1:$AT$1,"&lt;"&amp;6))</f>
        <v>0</v>
      </c>
      <c r="BA28">
        <f>(RANK(_calc_라운드기준!H28,_calc_라운드기준!$B28:$AT28,0)+COUNTIFS(_calc_라운드기준!$B28:$AT28,_calc_라운드기준!H28,$B$1:$AT$1,"&lt;"&amp;7))-(RANK(H28,$B28:$AT28,0)+COUNTIFS($B28:$AT28,H28,$B$1:$AT$1,"&lt;"&amp;7))</f>
        <v>-6</v>
      </c>
      <c r="BB28">
        <f>(RANK(_calc_라운드기준!I28,_calc_라운드기준!$B28:$AT28,0)+COUNTIFS(_calc_라운드기준!$B28:$AT28,_calc_라운드기준!I28,$B$1:$AT$1,"&lt;"&amp;8))-(RANK(I28,$B28:$AT28,0)+COUNTIFS($B28:$AT28,I28,$B$1:$AT$1,"&lt;"&amp;8))</f>
        <v>-32</v>
      </c>
      <c r="BC28">
        <f>(RANK(_calc_라운드기준!J28,_calc_라운드기준!$B28:$AT28,0)+COUNTIFS(_calc_라운드기준!$B28:$AT28,_calc_라운드기준!J28,$B$1:$AT$1,"&lt;"&amp;9))-(RANK(J28,$B28:$AT28,0)+COUNTIFS($B28:$AT28,J28,$B$1:$AT$1,"&lt;"&amp;9))</f>
        <v>-24</v>
      </c>
      <c r="BD28">
        <f>(RANK(_calc_라운드기준!K28,_calc_라운드기준!$B28:$AT28,0)+COUNTIFS(_calc_라운드기준!$B28:$AT28,_calc_라운드기준!K28,$B$1:$AT$1,"&lt;"&amp;10))-(RANK(K28,$B28:$AT28,0)+COUNTIFS($B28:$AT28,K28,$B$1:$AT$1,"&lt;"&amp;10))</f>
        <v>0</v>
      </c>
      <c r="BE28">
        <f>(RANK(_calc_라운드기준!L28,_calc_라운드기준!$B28:$AT28,0)+COUNTIFS(_calc_라운드기준!$B28:$AT28,_calc_라운드기준!L28,$B$1:$AT$1,"&lt;"&amp;11))-(RANK(L28,$B28:$AT28,0)+COUNTIFS($B28:$AT28,L28,$B$1:$AT$1,"&lt;"&amp;11))</f>
        <v>4</v>
      </c>
      <c r="BF28">
        <f>(RANK(_calc_라운드기준!M28,_calc_라운드기준!$B28:$AT28,0)+COUNTIFS(_calc_라운드기준!$B28:$AT28,_calc_라운드기준!M28,$B$1:$AT$1,"&lt;"&amp;12))-(RANK(M28,$B28:$AT28,0)+COUNTIFS($B28:$AT28,M28,$B$1:$AT$1,"&lt;"&amp;12))</f>
        <v>16</v>
      </c>
      <c r="BG28">
        <f>(RANK(_calc_라운드기준!N28,_calc_라운드기준!$B28:$AT28,0)+COUNTIFS(_calc_라운드기준!$B28:$AT28,_calc_라운드기준!N28,$B$1:$AT$1,"&lt;"&amp;13))-(RANK(N28,$B28:$AT28,0)+COUNTIFS($B28:$AT28,N28,$B$1:$AT$1,"&lt;"&amp;13))</f>
        <v>23</v>
      </c>
      <c r="BH28">
        <f>(RANK(_calc_라운드기준!O28,_calc_라운드기준!$B28:$AT28,0)+COUNTIFS(_calc_라운드기준!$B28:$AT28,_calc_라운드기준!O28,$B$1:$AT$1,"&lt;"&amp;14))-(RANK(O28,$B28:$AT28,0)+COUNTIFS($B28:$AT28,O28,$B$1:$AT$1,"&lt;"&amp;14))</f>
        <v>16</v>
      </c>
      <c r="BI28">
        <f>(RANK(_calc_라운드기준!P28,_calc_라운드기준!$B28:$AT28,0)+COUNTIFS(_calc_라운드기준!$B28:$AT28,_calc_라운드기준!P28,$B$1:$AT$1,"&lt;"&amp;15))-(RANK(P28,$B28:$AT28,0)+COUNTIFS($B28:$AT28,P28,$B$1:$AT$1,"&lt;"&amp;15))</f>
        <v>-14</v>
      </c>
      <c r="BJ28">
        <f>(RANK(_calc_라운드기준!Q28,_calc_라운드기준!$B28:$AT28,0)+COUNTIFS(_calc_라운드기준!$B28:$AT28,_calc_라운드기준!Q28,$B$1:$AT$1,"&lt;"&amp;16))-(RANK(Q28,$B28:$AT28,0)+COUNTIFS($B28:$AT28,Q28,$B$1:$AT$1,"&lt;"&amp;16))</f>
        <v>-1</v>
      </c>
      <c r="BK28">
        <f>(RANK(_calc_라운드기준!R28,_calc_라운드기준!$B28:$AT28,0)+COUNTIFS(_calc_라운드기준!$B28:$AT28,_calc_라운드기준!R28,$B$1:$AT$1,"&lt;"&amp;17))-(RANK(R28,$B28:$AT28,0)+COUNTIFS($B28:$AT28,R28,$B$1:$AT$1,"&lt;"&amp;17))</f>
        <v>-10</v>
      </c>
      <c r="BL28">
        <f>(RANK(_calc_라운드기준!S28,_calc_라운드기준!$B28:$AT28,0)+COUNTIFS(_calc_라운드기준!$B28:$AT28,_calc_라운드기준!S28,$B$1:$AT$1,"&lt;"&amp;18))-(RANK(S28,$B28:$AT28,0)+COUNTIFS($B28:$AT28,S28,$B$1:$AT$1,"&lt;"&amp;18))</f>
        <v>29</v>
      </c>
      <c r="BM28">
        <f>(RANK(_calc_라운드기준!T28,_calc_라운드기준!$B28:$AT28,0)+COUNTIFS(_calc_라운드기준!$B28:$AT28,_calc_라운드기준!T28,$B$1:$AT$1,"&lt;"&amp;19))-(RANK(T28,$B28:$AT28,0)+COUNTIFS($B28:$AT28,T28,$B$1:$AT$1,"&lt;"&amp;19))</f>
        <v>8</v>
      </c>
      <c r="BN28">
        <f>(RANK(_calc_라운드기준!U28,_calc_라운드기준!$B28:$AT28,0)+COUNTIFS(_calc_라운드기준!$B28:$AT28,_calc_라운드기준!U28,$B$1:$AT$1,"&lt;"&amp;20))-(RANK(U28,$B28:$AT28,0)+COUNTIFS($B28:$AT28,U28,$B$1:$AT$1,"&lt;"&amp;20))</f>
        <v>-13</v>
      </c>
      <c r="BO28">
        <f>(RANK(_calc_라운드기준!V28,_calc_라운드기준!$B28:$AT28,0)+COUNTIFS(_calc_라운드기준!$B28:$AT28,_calc_라운드기준!V28,$B$1:$AT$1,"&lt;"&amp;21))-(RANK(V28,$B28:$AT28,0)+COUNTIFS($B28:$AT28,V28,$B$1:$AT$1,"&lt;"&amp;21))</f>
        <v>34</v>
      </c>
      <c r="BP28">
        <f>(RANK(_calc_라운드기준!W28,_calc_라운드기준!$B28:$AT28,0)+COUNTIFS(_calc_라운드기준!$B28:$AT28,_calc_라운드기준!W28,$B$1:$AT$1,"&lt;"&amp;22))-(RANK(W28,$B28:$AT28,0)+COUNTIFS($B28:$AT28,W28,$B$1:$AT$1,"&lt;"&amp;22))</f>
        <v>7</v>
      </c>
      <c r="BQ28">
        <f>(RANK(_calc_라운드기준!X28,_calc_라운드기준!$B28:$AT28,0)+COUNTIFS(_calc_라운드기준!$B28:$AT28,_calc_라운드기준!X28,$B$1:$AT$1,"&lt;"&amp;23))-(RANK(X28,$B28:$AT28,0)+COUNTIFS($B28:$AT28,X28,$B$1:$AT$1,"&lt;"&amp;23))</f>
        <v>-25</v>
      </c>
      <c r="BR28">
        <f>(RANK(_calc_라운드기준!Y28,_calc_라운드기준!$B28:$AT28,0)+COUNTIFS(_calc_라운드기준!$B28:$AT28,_calc_라운드기준!Y28,$B$1:$AT$1,"&lt;"&amp;24))-(RANK(Y28,$B28:$AT28,0)+COUNTIFS($B28:$AT28,Y28,$B$1:$AT$1,"&lt;"&amp;24))</f>
        <v>-12</v>
      </c>
      <c r="BS28">
        <f>(RANK(_calc_라운드기준!Z28,_calc_라운드기준!$B28:$AT28,0)+COUNTIFS(_calc_라운드기준!$B28:$AT28,_calc_라운드기준!Z28,$B$1:$AT$1,"&lt;"&amp;25))-(RANK(Z28,$B28:$AT28,0)+COUNTIFS($B28:$AT28,Z28,$B$1:$AT$1,"&lt;"&amp;25))</f>
        <v>-8</v>
      </c>
      <c r="BT28">
        <f>(RANK(_calc_라운드기준!AA28,_calc_라운드기준!$B28:$AT28,0)+COUNTIFS(_calc_라운드기준!$B28:$AT28,_calc_라운드기준!AA28,$B$1:$AT$1,"&lt;"&amp;26))-(RANK(AA28,$B28:$AT28,0)+COUNTIFS($B28:$AT28,AA28,$B$1:$AT$1,"&lt;"&amp;26))</f>
        <v>-9</v>
      </c>
      <c r="BU28">
        <f>(RANK(_calc_라운드기준!AB28,_calc_라운드기준!$B28:$AT28,0)+COUNTIFS(_calc_라운드기준!$B28:$AT28,_calc_라운드기준!AB28,$B$1:$AT$1,"&lt;"&amp;27))-(RANK(AB28,$B28:$AT28,0)+COUNTIFS($B28:$AT28,AB28,$B$1:$AT$1,"&lt;"&amp;27))</f>
        <v>-16</v>
      </c>
      <c r="BV28">
        <f>(RANK(_calc_라운드기준!AC28,_calc_라운드기준!$B28:$AT28,0)+COUNTIFS(_calc_라운드기준!$B28:$AT28,_calc_라운드기준!AC28,$B$1:$AT$1,"&lt;"&amp;28))-(RANK(AC28,$B28:$AT28,0)+COUNTIFS($B28:$AT28,AC28,$B$1:$AT$1,"&lt;"&amp;28))</f>
        <v>-2</v>
      </c>
      <c r="BW28">
        <f>(RANK(_calc_라운드기준!AD28,_calc_라운드기준!$B28:$AT28,0)+COUNTIFS(_calc_라운드기준!$B28:$AT28,_calc_라운드기준!AD28,$B$1:$AT$1,"&lt;"&amp;29))-(RANK(AD28,$B28:$AT28,0)+COUNTIFS($B28:$AT28,AD28,$B$1:$AT$1,"&lt;"&amp;29))</f>
        <v>-2</v>
      </c>
      <c r="BX28">
        <f>(RANK(_calc_라운드기준!AE28,_calc_라운드기준!$B28:$AT28,0)+COUNTIFS(_calc_라운드기준!$B28:$AT28,_calc_라운드기준!AE28,$B$1:$AT$1,"&lt;"&amp;30))-(RANK(AE28,$B28:$AT28,0)+COUNTIFS($B28:$AT28,AE28,$B$1:$AT$1,"&lt;"&amp;30))</f>
        <v>1</v>
      </c>
      <c r="BY28">
        <f>(RANK(_calc_라운드기준!AF28,_calc_라운드기준!$B28:$AT28,0)+COUNTIFS(_calc_라운드기준!$B28:$AT28,_calc_라운드기준!AF28,$B$1:$AT$1,"&lt;"&amp;31))-(RANK(AF28,$B28:$AT28,0)+COUNTIFS($B28:$AT28,AF28,$B$1:$AT$1,"&lt;"&amp;31))</f>
        <v>2</v>
      </c>
      <c r="BZ28">
        <f>(RANK(_calc_라운드기준!AG28,_calc_라운드기준!$B28:$AT28,0)+COUNTIFS(_calc_라운드기준!$B28:$AT28,_calc_라운드기준!AG28,$B$1:$AT$1,"&lt;"&amp;32))-(RANK(AG28,$B28:$AT28,0)+COUNTIFS($B28:$AT28,AG28,$B$1:$AT$1,"&lt;"&amp;32))</f>
        <v>-1</v>
      </c>
      <c r="CA28">
        <f>(RANK(_calc_라운드기준!AH28,_calc_라운드기준!$B28:$AT28,0)+COUNTIFS(_calc_라운드기준!$B28:$AT28,_calc_라운드기준!AH28,$B$1:$AT$1,"&lt;"&amp;33))-(RANK(AH28,$B28:$AT28,0)+COUNTIFS($B28:$AT28,AH28,$B$1:$AT$1,"&lt;"&amp;33))</f>
        <v>14</v>
      </c>
      <c r="CB28">
        <f>(RANK(_calc_라운드기준!AI28,_calc_라운드기준!$B28:$AT28,0)+COUNTIFS(_calc_라운드기준!$B28:$AT28,_calc_라운드기준!AI28,$B$1:$AT$1,"&lt;"&amp;34))-(RANK(AI28,$B28:$AT28,0)+COUNTIFS($B28:$AT28,AI28,$B$1:$AT$1,"&lt;"&amp;34))</f>
        <v>31</v>
      </c>
      <c r="CC28">
        <f>(RANK(_calc_라운드기준!AJ28,_calc_라운드기준!$B28:$AT28,0)+COUNTIFS(_calc_라운드기준!$B28:$AT28,_calc_라운드기준!AJ28,$B$1:$AT$1,"&lt;"&amp;35))-(RANK(AJ28,$B28:$AT28,0)+COUNTIFS($B28:$AT28,AJ28,$B$1:$AT$1,"&lt;"&amp;35))</f>
        <v>11</v>
      </c>
      <c r="CD28">
        <f>(RANK(_calc_라운드기준!AK28,_calc_라운드기준!$B28:$AT28,0)+COUNTIFS(_calc_라운드기준!$B28:$AT28,_calc_라운드기준!AK28,$B$1:$AT$1,"&lt;"&amp;36))-(RANK(AK28,$B28:$AT28,0)+COUNTIFS($B28:$AT28,AK28,$B$1:$AT$1,"&lt;"&amp;36))</f>
        <v>7</v>
      </c>
      <c r="CE28">
        <f>(RANK(_calc_라운드기준!AL28,_calc_라운드기준!$B28:$AT28,0)+COUNTIFS(_calc_라운드기준!$B28:$AT28,_calc_라운드기준!AL28,$B$1:$AT$1,"&lt;"&amp;37))-(RANK(AL28,$B28:$AT28,0)+COUNTIFS($B28:$AT28,AL28,$B$1:$AT$1,"&lt;"&amp;37))</f>
        <v>-11</v>
      </c>
      <c r="CF28">
        <f>(RANK(_calc_라운드기준!AM28,_calc_라운드기준!$B28:$AT28,0)+COUNTIFS(_calc_라운드기준!$B28:$AT28,_calc_라운드기준!AM28,$B$1:$AT$1,"&lt;"&amp;38))-(RANK(AM28,$B28:$AT28,0)+COUNTIFS($B28:$AT28,AM28,$B$1:$AT$1,"&lt;"&amp;38))</f>
        <v>12</v>
      </c>
      <c r="CG28">
        <f>(RANK(_calc_라운드기준!AN28,_calc_라운드기준!$B28:$AT28,0)+COUNTIFS(_calc_라운드기준!$B28:$AT28,_calc_라운드기준!AN28,$B$1:$AT$1,"&lt;"&amp;39))-(RANK(AN28,$B28:$AT28,0)+COUNTIFS($B28:$AT28,AN28,$B$1:$AT$1,"&lt;"&amp;39))</f>
        <v>11</v>
      </c>
      <c r="CH28">
        <f>(RANK(_calc_라운드기준!AO28,_calc_라운드기준!$B28:$AT28,0)+COUNTIFS(_calc_라운드기준!$B28:$AT28,_calc_라운드기준!AO28,$B$1:$AT$1,"&lt;"&amp;40))-(RANK(AO28,$B28:$AT28,0)+COUNTIFS($B28:$AT28,AO28,$B$1:$AT$1,"&lt;"&amp;40))</f>
        <v>-23</v>
      </c>
      <c r="CI28">
        <f>(RANK(_calc_라운드기준!AP28,_calc_라운드기준!$B28:$AT28,0)+COUNTIFS(_calc_라운드기준!$B28:$AT28,_calc_라운드기준!AP28,$B$1:$AT$1,"&lt;"&amp;41))-(RANK(AP28,$B28:$AT28,0)+COUNTIFS($B28:$AT28,AP28,$B$1:$AT$1,"&lt;"&amp;41))</f>
        <v>2</v>
      </c>
      <c r="CJ28">
        <f>(RANK(_calc_라운드기준!AQ28,_calc_라운드기준!$B28:$AT28,0)+COUNTIFS(_calc_라운드기준!$B28:$AT28,_calc_라운드기준!AQ28,$B$1:$AT$1,"&lt;"&amp;42))-(RANK(AQ28,$B28:$AT28,0)+COUNTIFS($B28:$AT28,AQ28,$B$1:$AT$1,"&lt;"&amp;42))</f>
        <v>8</v>
      </c>
      <c r="CK28">
        <f>(RANK(_calc_라운드기준!AR28,_calc_라운드기준!$B28:$AT28,0)+COUNTIFS(_calc_라운드기준!$B28:$AT28,_calc_라운드기준!AR28,$B$1:$AT$1,"&lt;"&amp;43))-(RANK(AR28,$B28:$AT28,0)+COUNTIFS($B28:$AT28,AR28,$B$1:$AT$1,"&lt;"&amp;43))</f>
        <v>14</v>
      </c>
      <c r="CL28">
        <f>(RANK(_calc_라운드기준!AS28,_calc_라운드기준!$B28:$AT28,0)+COUNTIFS(_calc_라운드기준!$B28:$AT28,_calc_라운드기준!AS28,$B$1:$AT$1,"&lt;"&amp;44))-(RANK(AS28,$B28:$AT28,0)+COUNTIFS($B28:$AT28,AS28,$B$1:$AT$1,"&lt;"&amp;44))</f>
        <v>3</v>
      </c>
      <c r="CM28">
        <f>(RANK(_calc_라운드기준!AT28,_calc_라운드기준!$B28:$AT28,0)+COUNTIFS(_calc_라운드기준!$B28:$AT28,_calc_라운드기준!AT28,$B$1:$AT$1,"&lt;"&amp;45))-(RANK(AT28,$B28:$AT28,0)+COUNTIFS($B28:$AT28,AT28,$B$1:$AT$1,"&lt;"&amp;45))</f>
        <v>34</v>
      </c>
      <c r="CN28">
        <f t="shared" si="0"/>
        <v>43</v>
      </c>
      <c r="CO28">
        <f t="shared" si="1"/>
        <v>17</v>
      </c>
      <c r="CP28">
        <f t="shared" si="2"/>
        <v>29</v>
      </c>
      <c r="CQ28">
        <f t="shared" si="3"/>
        <v>37</v>
      </c>
      <c r="CR28">
        <f t="shared" si="4"/>
        <v>45</v>
      </c>
      <c r="CS28">
        <f t="shared" si="5"/>
        <v>23</v>
      </c>
      <c r="CT28">
        <f t="shared" si="6"/>
        <v>30</v>
      </c>
      <c r="CU28">
        <f t="shared" si="7"/>
        <v>44</v>
      </c>
      <c r="CV28">
        <f t="shared" si="8"/>
        <v>41</v>
      </c>
      <c r="CW28">
        <f t="shared" si="9"/>
        <v>24</v>
      </c>
      <c r="CX28">
        <f t="shared" si="10"/>
        <v>18</v>
      </c>
      <c r="CY28">
        <f t="shared" si="11"/>
        <v>6</v>
      </c>
      <c r="CZ28">
        <f t="shared" si="12"/>
        <v>5</v>
      </c>
      <c r="DA28">
        <f t="shared" si="13"/>
        <v>7</v>
      </c>
      <c r="DB28">
        <f t="shared" si="14"/>
        <v>38</v>
      </c>
      <c r="DC28">
        <f t="shared" si="15"/>
        <v>25</v>
      </c>
      <c r="DD28">
        <f t="shared" si="16"/>
        <v>33</v>
      </c>
      <c r="DE28">
        <f t="shared" si="17"/>
        <v>4</v>
      </c>
      <c r="DF28">
        <f t="shared" si="18"/>
        <v>13</v>
      </c>
      <c r="DG28">
        <f t="shared" si="19"/>
        <v>36</v>
      </c>
      <c r="DH28">
        <f t="shared" si="20"/>
        <v>1</v>
      </c>
      <c r="DI28">
        <f t="shared" si="21"/>
        <v>15</v>
      </c>
      <c r="DJ28">
        <f t="shared" si="22"/>
        <v>42</v>
      </c>
      <c r="DK28">
        <f t="shared" si="23"/>
        <v>35</v>
      </c>
      <c r="DL28">
        <f t="shared" si="24"/>
        <v>31</v>
      </c>
      <c r="DM28">
        <f t="shared" si="25"/>
        <v>32</v>
      </c>
      <c r="DN28">
        <f t="shared" si="26"/>
        <v>39</v>
      </c>
      <c r="DO28">
        <f t="shared" si="27"/>
        <v>27</v>
      </c>
      <c r="DP28">
        <f t="shared" si="28"/>
        <v>28</v>
      </c>
      <c r="DQ28">
        <f t="shared" si="29"/>
        <v>22</v>
      </c>
      <c r="DR28">
        <f t="shared" si="30"/>
        <v>20</v>
      </c>
      <c r="DS28">
        <f t="shared" si="31"/>
        <v>26</v>
      </c>
      <c r="DT28">
        <f t="shared" si="32"/>
        <v>8</v>
      </c>
      <c r="DU28">
        <f t="shared" si="33"/>
        <v>3</v>
      </c>
      <c r="DV28">
        <f t="shared" si="34"/>
        <v>11</v>
      </c>
      <c r="DW28">
        <f t="shared" si="35"/>
        <v>16</v>
      </c>
      <c r="DX28">
        <f t="shared" si="36"/>
        <v>34</v>
      </c>
      <c r="DY28">
        <f t="shared" si="37"/>
        <v>10</v>
      </c>
      <c r="DZ28">
        <f t="shared" si="38"/>
        <v>12</v>
      </c>
      <c r="EA28">
        <f t="shared" si="39"/>
        <v>40</v>
      </c>
      <c r="EB28">
        <f t="shared" si="40"/>
        <v>21</v>
      </c>
      <c r="EC28">
        <f t="shared" si="41"/>
        <v>14</v>
      </c>
      <c r="ED28">
        <f t="shared" si="42"/>
        <v>9</v>
      </c>
      <c r="EE28">
        <f t="shared" si="43"/>
        <v>19</v>
      </c>
      <c r="EF28">
        <f t="shared" si="44"/>
        <v>2</v>
      </c>
    </row>
    <row r="29" spans="1:136" ht="16.5" customHeight="1">
      <c r="A29">
        <f>_calc_라운드기준!A29</f>
        <v>1217</v>
      </c>
      <c r="B29">
        <f>INDEX(_calc_누적빈도!B:B,$A29)-INDEX(_calc_누적빈도!B:B,$A29-기준500회_후보!$B$1)</f>
        <v>61</v>
      </c>
      <c r="C29">
        <f>INDEX(_calc_누적빈도!C:C,$A29)-INDEX(_calc_누적빈도!C:C,$A29-기준500회_후보!$B$1)</f>
        <v>59</v>
      </c>
      <c r="D29">
        <f>INDEX(_calc_누적빈도!D:D,$A29)-INDEX(_calc_누적빈도!D:D,$A29-기준500회_후보!$B$1)</f>
        <v>75</v>
      </c>
      <c r="E29">
        <f>INDEX(_calc_누적빈도!E:E,$A29)-INDEX(_calc_누적빈도!E:E,$A29-기준500회_후보!$B$1)</f>
        <v>57</v>
      </c>
      <c r="F29">
        <f>INDEX(_calc_누적빈도!F:F,$A29)-INDEX(_calc_누적빈도!F:F,$A29-기준500회_후보!$B$1)</f>
        <v>51</v>
      </c>
      <c r="G29">
        <f>INDEX(_calc_누적빈도!G:G,$A29)-INDEX(_calc_누적빈도!G:G,$A29-기준500회_후보!$B$1)</f>
        <v>74</v>
      </c>
      <c r="H29">
        <f>INDEX(_calc_누적빈도!H:H,$A29)-INDEX(_calc_누적빈도!H:H,$A29-기준500회_후보!$B$1)</f>
        <v>70</v>
      </c>
      <c r="I29">
        <f>INDEX(_calc_누적빈도!I:I,$A29)-INDEX(_calc_누적빈도!I:I,$A29-기준500회_후보!$B$1)</f>
        <v>54</v>
      </c>
      <c r="J29">
        <f>INDEX(_calc_누적빈도!J:J,$A29)-INDEX(_calc_누적빈도!J:J,$A29-기준500회_후보!$B$1)</f>
        <v>61</v>
      </c>
      <c r="K29">
        <f>INDEX(_calc_누적빈도!K:K,$A29)-INDEX(_calc_누적빈도!K:K,$A29-기준500회_후보!$B$1)</f>
        <v>64</v>
      </c>
      <c r="L29">
        <f>INDEX(_calc_누적빈도!L:L,$A29)-INDEX(_calc_누적빈도!L:L,$A29-기준500회_후보!$B$1)</f>
        <v>67</v>
      </c>
      <c r="M29">
        <f>INDEX(_calc_누적빈도!M:M,$A29)-INDEX(_calc_누적빈도!M:M,$A29-기준500회_후보!$B$1)</f>
        <v>85</v>
      </c>
      <c r="N29">
        <f>INDEX(_calc_누적빈도!N:N,$A29)-INDEX(_calc_누적빈도!N:N,$A29-기준500회_후보!$B$1)</f>
        <v>75</v>
      </c>
      <c r="O29">
        <f>INDEX(_calc_누적빈도!O:O,$A29)-INDEX(_calc_누적빈도!O:O,$A29-기준500회_후보!$B$1)</f>
        <v>67</v>
      </c>
      <c r="P29">
        <f>INDEX(_calc_누적빈도!P:P,$A29)-INDEX(_calc_누적빈도!P:P,$A29-기준500회_후보!$B$1)</f>
        <v>67</v>
      </c>
      <c r="Q29">
        <f>INDEX(_calc_누적빈도!Q:Q,$A29)-INDEX(_calc_누적빈도!Q:Q,$A29-기준500회_후보!$B$1)</f>
        <v>77</v>
      </c>
      <c r="R29">
        <f>INDEX(_calc_누적빈도!R:R,$A29)-INDEX(_calc_누적빈도!R:R,$A29-기준500회_후보!$B$1)</f>
        <v>65</v>
      </c>
      <c r="S29">
        <f>INDEX(_calc_누적빈도!S:S,$A29)-INDEX(_calc_누적빈도!S:S,$A29-기준500회_후보!$B$1)</f>
        <v>73</v>
      </c>
      <c r="T29">
        <f>INDEX(_calc_누적빈도!T:T,$A29)-INDEX(_calc_누적빈도!T:T,$A29-기준500회_후보!$B$1)</f>
        <v>73</v>
      </c>
      <c r="U29">
        <f>INDEX(_calc_누적빈도!U:U,$A29)-INDEX(_calc_누적빈도!U:U,$A29-기준500회_후보!$B$1)</f>
        <v>54</v>
      </c>
      <c r="V29">
        <f>INDEX(_calc_누적빈도!V:V,$A29)-INDEX(_calc_누적빈도!V:V,$A29-기준500회_후보!$B$1)</f>
        <v>80</v>
      </c>
      <c r="W29">
        <f>INDEX(_calc_누적빈도!W:W,$A29)-INDEX(_calc_누적빈도!W:W,$A29-기준500회_후보!$B$1)</f>
        <v>60</v>
      </c>
      <c r="X29">
        <f>INDEX(_calc_누적빈도!X:X,$A29)-INDEX(_calc_누적빈도!X:X,$A29-기준500회_후보!$B$1)</f>
        <v>59</v>
      </c>
      <c r="Y29">
        <f>INDEX(_calc_누적빈도!Y:Y,$A29)-INDEX(_calc_누적빈도!Y:Y,$A29-기준500회_후보!$B$1)</f>
        <v>69</v>
      </c>
      <c r="Z29">
        <f>INDEX(_calc_누적빈도!Z:Z,$A29)-INDEX(_calc_누적빈도!Z:Z,$A29-기준500회_후보!$B$1)</f>
        <v>52</v>
      </c>
      <c r="AA29">
        <f>INDEX(_calc_누적빈도!AA:AA,$A29)-INDEX(_calc_누적빈도!AA:AA,$A29-기준500회_후보!$B$1)</f>
        <v>65</v>
      </c>
      <c r="AB29">
        <f>INDEX(_calc_누적빈도!AB:AB,$A29)-INDEX(_calc_누적빈도!AB:AB,$A29-기준500회_후보!$B$1)</f>
        <v>69</v>
      </c>
      <c r="AC29">
        <f>INDEX(_calc_누적빈도!AC:AC,$A29)-INDEX(_calc_누적빈도!AC:AC,$A29-기준500회_후보!$B$1)</f>
        <v>68</v>
      </c>
      <c r="AD29">
        <f>INDEX(_calc_누적빈도!AD:AD,$A29)-INDEX(_calc_누적빈도!AD:AD,$A29-기준500회_후보!$B$1)</f>
        <v>62</v>
      </c>
      <c r="AE29">
        <f>INDEX(_calc_누적빈도!AE:AE,$A29)-INDEX(_calc_누적빈도!AE:AE,$A29-기준500회_후보!$B$1)</f>
        <v>72</v>
      </c>
      <c r="AF29">
        <f>INDEX(_calc_누적빈도!AF:AF,$A29)-INDEX(_calc_누적빈도!AF:AF,$A29-기준500회_후보!$B$1)</f>
        <v>67</v>
      </c>
      <c r="AG29">
        <f>INDEX(_calc_누적빈도!AG:AG,$A29)-INDEX(_calc_누적빈도!AG:AG,$A29-기준500회_후보!$B$1)</f>
        <v>58</v>
      </c>
      <c r="AH29">
        <f>INDEX(_calc_누적빈도!AH:AH,$A29)-INDEX(_calc_누적빈도!AH:AH,$A29-기준500회_후보!$B$1)</f>
        <v>74</v>
      </c>
      <c r="AI29">
        <f>INDEX(_calc_누적빈도!AI:AI,$A29)-INDEX(_calc_누적빈도!AI:AI,$A29-기준500회_후보!$B$1)</f>
        <v>71</v>
      </c>
      <c r="AJ29">
        <f>INDEX(_calc_누적빈도!AJ:AJ,$A29)-INDEX(_calc_누적빈도!AJ:AJ,$A29-기준500회_후보!$B$1)</f>
        <v>72</v>
      </c>
      <c r="AK29">
        <f>INDEX(_calc_누적빈도!AK:AK,$A29)-INDEX(_calc_누적빈도!AK:AK,$A29-기준500회_후보!$B$1)</f>
        <v>69</v>
      </c>
      <c r="AL29">
        <f>INDEX(_calc_누적빈도!AL:AL,$A29)-INDEX(_calc_누적빈도!AL:AL,$A29-기준500회_후보!$B$1)</f>
        <v>66</v>
      </c>
      <c r="AM29">
        <f>INDEX(_calc_누적빈도!AM:AM,$A29)-INDEX(_calc_누적빈도!AM:AM,$A29-기준500회_후보!$B$1)</f>
        <v>78</v>
      </c>
      <c r="AN29">
        <f>INDEX(_calc_누적빈도!AN:AN,$A29)-INDEX(_calc_누적빈도!AN:AN,$A29-기준500회_후보!$B$1)</f>
        <v>68</v>
      </c>
      <c r="AO29">
        <f>INDEX(_calc_누적빈도!AO:AO,$A29)-INDEX(_calc_누적빈도!AO:AO,$A29-기준500회_후보!$B$1)</f>
        <v>58</v>
      </c>
      <c r="AP29">
        <f>INDEX(_calc_누적빈도!AP:AP,$A29)-INDEX(_calc_누적빈도!AP:AP,$A29-기준500회_후보!$B$1)</f>
        <v>64</v>
      </c>
      <c r="AQ29">
        <f>INDEX(_calc_누적빈도!AQ:AQ,$A29)-INDEX(_calc_누적빈도!AQ:AQ,$A29-기준500회_후보!$B$1)</f>
        <v>66</v>
      </c>
      <c r="AR29">
        <f>INDEX(_calc_누적빈도!AR:AR,$A29)-INDEX(_calc_누적빈도!AR:AR,$A29-기준500회_후보!$B$1)</f>
        <v>65</v>
      </c>
      <c r="AS29">
        <f>INDEX(_calc_누적빈도!AS:AS,$A29)-INDEX(_calc_누적빈도!AS:AS,$A29-기준500회_후보!$B$1)</f>
        <v>64</v>
      </c>
      <c r="AT29">
        <f>INDEX(_calc_누적빈도!AT:AT,$A29)-INDEX(_calc_누적빈도!AT:AT,$A29-기준500회_후보!$B$1)</f>
        <v>75</v>
      </c>
      <c r="AU29">
        <f>(RANK(_calc_라운드기준!B29,_calc_라운드기준!$B29:$AT29,0)+COUNTIFS(_calc_라운드기준!$B29:$AT29,_calc_라운드기준!B29,$B$1:$AT$1,"&lt;"&amp;1))-(RANK(B29,$B29:$AT29,0)+COUNTIFS($B29:$AT29,B29,$B$1:$AT$1,"&lt;"&amp;1))</f>
        <v>-27</v>
      </c>
      <c r="AV29">
        <f>(RANK(_calc_라운드기준!C29,_calc_라운드기준!$B29:$AT29,0)+COUNTIFS(_calc_라운드기준!$B29:$AT29,_calc_라운드기준!C29,$B$1:$AT$1,"&lt;"&amp;2))-(RANK(C29,$B29:$AT29,0)+COUNTIFS($B29:$AT29,C29,$B$1:$AT$1,"&lt;"&amp;2))</f>
        <v>5</v>
      </c>
      <c r="AW29">
        <f>(RANK(_calc_라운드기준!D29,_calc_라운드기준!$B29:$AT29,0)+COUNTIFS(_calc_라운드기준!$B29:$AT29,_calc_라운드기준!D29,$B$1:$AT$1,"&lt;"&amp;3))-(RANK(D29,$B29:$AT29,0)+COUNTIFS($B29:$AT29,D29,$B$1:$AT$1,"&lt;"&amp;3))</f>
        <v>-3</v>
      </c>
      <c r="AX29">
        <f>(RANK(_calc_라운드기준!E29,_calc_라운드기준!$B29:$AT29,0)+COUNTIFS(_calc_라운드기준!$B29:$AT29,_calc_라운드기준!E29,$B$1:$AT$1,"&lt;"&amp;4))-(RANK(E29,$B29:$AT29,0)+COUNTIFS($B29:$AT29,E29,$B$1:$AT$1,"&lt;"&amp;4))</f>
        <v>-14</v>
      </c>
      <c r="AY29">
        <f>(RANK(_calc_라운드기준!F29,_calc_라운드기준!$B29:$AT29,0)+COUNTIFS(_calc_라운드기준!$B29:$AT29,_calc_라운드기준!F29,$B$1:$AT$1,"&lt;"&amp;5))-(RANK(F29,$B29:$AT29,0)+COUNTIFS($B29:$AT29,F29,$B$1:$AT$1,"&lt;"&amp;5))</f>
        <v>-37</v>
      </c>
      <c r="AZ29">
        <f>(RANK(_calc_라운드기준!G29,_calc_라운드기준!$B29:$AT29,0)+COUNTIFS(_calc_라운드기준!$B29:$AT29,_calc_라운드기준!G29,$B$1:$AT$1,"&lt;"&amp;6))-(RANK(G29,$B29:$AT29,0)+COUNTIFS($B29:$AT29,G29,$B$1:$AT$1,"&lt;"&amp;6))</f>
        <v>1</v>
      </c>
      <c r="BA29">
        <f>(RANK(_calc_라운드기준!H29,_calc_라운드기준!$B29:$AT29,0)+COUNTIFS(_calc_라운드기준!$B29:$AT29,_calc_라운드기준!H29,$B$1:$AT$1,"&lt;"&amp;7))-(RANK(H29,$B29:$AT29,0)+COUNTIFS($B29:$AT29,H29,$B$1:$AT$1,"&lt;"&amp;7))</f>
        <v>-5</v>
      </c>
      <c r="BB29">
        <f>(RANK(_calc_라운드기준!I29,_calc_라운드기준!$B29:$AT29,0)+COUNTIFS(_calc_라운드기준!$B29:$AT29,_calc_라운드기준!I29,$B$1:$AT$1,"&lt;"&amp;8))-(RANK(I29,$B29:$AT29,0)+COUNTIFS($B29:$AT29,I29,$B$1:$AT$1,"&lt;"&amp;8))</f>
        <v>-31</v>
      </c>
      <c r="BC29">
        <f>(RANK(_calc_라운드기준!J29,_calc_라운드기준!$B29:$AT29,0)+COUNTIFS(_calc_라운드기준!$B29:$AT29,_calc_라운드기준!J29,$B$1:$AT$1,"&lt;"&amp;9))-(RANK(J29,$B29:$AT29,0)+COUNTIFS($B29:$AT29,J29,$B$1:$AT$1,"&lt;"&amp;9))</f>
        <v>-23</v>
      </c>
      <c r="BD29">
        <f>(RANK(_calc_라운드기준!K29,_calc_라운드기준!$B29:$AT29,0)+COUNTIFS(_calc_라운드기준!$B29:$AT29,_calc_라운드기준!K29,$B$1:$AT$1,"&lt;"&amp;10))-(RANK(K29,$B29:$AT29,0)+COUNTIFS($B29:$AT29,K29,$B$1:$AT$1,"&lt;"&amp;10))</f>
        <v>3</v>
      </c>
      <c r="BE29">
        <f>(RANK(_calc_라운드기준!L29,_calc_라운드기준!$B29:$AT29,0)+COUNTIFS(_calc_라운드기준!$B29:$AT29,_calc_라운드기준!L29,$B$1:$AT$1,"&lt;"&amp;11))-(RANK(L29,$B29:$AT29,0)+COUNTIFS($B29:$AT29,L29,$B$1:$AT$1,"&lt;"&amp;11))</f>
        <v>7</v>
      </c>
      <c r="BF29">
        <f>(RANK(_calc_라운드기준!M29,_calc_라운드기준!$B29:$AT29,0)+COUNTIFS(_calc_라운드기준!$B29:$AT29,_calc_라운드기준!M29,$B$1:$AT$1,"&lt;"&amp;12))-(RANK(M29,$B29:$AT29,0)+COUNTIFS($B29:$AT29,M29,$B$1:$AT$1,"&lt;"&amp;12))</f>
        <v>17</v>
      </c>
      <c r="BG29">
        <f>(RANK(_calc_라운드기준!N29,_calc_라운드기준!$B29:$AT29,0)+COUNTIFS(_calc_라운드기준!$B29:$AT29,_calc_라운드기준!N29,$B$1:$AT$1,"&lt;"&amp;13))-(RANK(N29,$B29:$AT29,0)+COUNTIFS($B29:$AT29,N29,$B$1:$AT$1,"&lt;"&amp;13))</f>
        <v>23</v>
      </c>
      <c r="BH29">
        <f>(RANK(_calc_라운드기준!O29,_calc_라운드기준!$B29:$AT29,0)+COUNTIFS(_calc_라운드기준!$B29:$AT29,_calc_라운드기준!O29,$B$1:$AT$1,"&lt;"&amp;14))-(RANK(O29,$B29:$AT29,0)+COUNTIFS($B29:$AT29,O29,$B$1:$AT$1,"&lt;"&amp;14))</f>
        <v>16</v>
      </c>
      <c r="BI29">
        <f>(RANK(_calc_라운드기준!P29,_calc_라운드기준!$B29:$AT29,0)+COUNTIFS(_calc_라운드기준!$B29:$AT29,_calc_라운드기준!P29,$B$1:$AT$1,"&lt;"&amp;15))-(RANK(P29,$B29:$AT29,0)+COUNTIFS($B29:$AT29,P29,$B$1:$AT$1,"&lt;"&amp;15))</f>
        <v>-10</v>
      </c>
      <c r="BJ29">
        <f>(RANK(_calc_라운드기준!Q29,_calc_라운드기준!$B29:$AT29,0)+COUNTIFS(_calc_라운드기준!$B29:$AT29,_calc_라운드기준!Q29,$B$1:$AT$1,"&lt;"&amp;16))-(RANK(Q29,$B29:$AT29,0)+COUNTIFS($B29:$AT29,Q29,$B$1:$AT$1,"&lt;"&amp;16))</f>
        <v>-1</v>
      </c>
      <c r="BK29">
        <f>(RANK(_calc_라운드기준!R29,_calc_라운드기준!$B29:$AT29,0)+COUNTIFS(_calc_라운드기준!$B29:$AT29,_calc_라운드기준!R29,$B$1:$AT$1,"&lt;"&amp;17))-(RANK(R29,$B29:$AT29,0)+COUNTIFS($B29:$AT29,R29,$B$1:$AT$1,"&lt;"&amp;17))</f>
        <v>-8</v>
      </c>
      <c r="BL29">
        <f>(RANK(_calc_라운드기준!S29,_calc_라운드기준!$B29:$AT29,0)+COUNTIFS(_calc_라운드기준!$B29:$AT29,_calc_라운드기준!S29,$B$1:$AT$1,"&lt;"&amp;18))-(RANK(S29,$B29:$AT29,0)+COUNTIFS($B29:$AT29,S29,$B$1:$AT$1,"&lt;"&amp;18))</f>
        <v>29</v>
      </c>
      <c r="BM29">
        <f>(RANK(_calc_라운드기준!T29,_calc_라운드기준!$B29:$AT29,0)+COUNTIFS(_calc_라운드기준!$B29:$AT29,_calc_라운드기준!T29,$B$1:$AT$1,"&lt;"&amp;19))-(RANK(T29,$B29:$AT29,0)+COUNTIFS($B29:$AT29,T29,$B$1:$AT$1,"&lt;"&amp;19))</f>
        <v>9</v>
      </c>
      <c r="BN29">
        <f>(RANK(_calc_라운드기준!U29,_calc_라운드기준!$B29:$AT29,0)+COUNTIFS(_calc_라운드기준!$B29:$AT29,_calc_라운드기준!U29,$B$1:$AT$1,"&lt;"&amp;20))-(RANK(U29,$B29:$AT29,0)+COUNTIFS($B29:$AT29,U29,$B$1:$AT$1,"&lt;"&amp;20))</f>
        <v>-9</v>
      </c>
      <c r="BO29">
        <f>(RANK(_calc_라운드기준!V29,_calc_라운드기준!$B29:$AT29,0)+COUNTIFS(_calc_라운드기준!$B29:$AT29,_calc_라운드기준!V29,$B$1:$AT$1,"&lt;"&amp;21))-(RANK(V29,$B29:$AT29,0)+COUNTIFS($B29:$AT29,V29,$B$1:$AT$1,"&lt;"&amp;21))</f>
        <v>33</v>
      </c>
      <c r="BP29">
        <f>(RANK(_calc_라운드기준!W29,_calc_라운드기준!$B29:$AT29,0)+COUNTIFS(_calc_라운드기준!$B29:$AT29,_calc_라운드기준!W29,$B$1:$AT$1,"&lt;"&amp;22))-(RANK(W29,$B29:$AT29,0)+COUNTIFS($B29:$AT29,W29,$B$1:$AT$1,"&lt;"&amp;22))</f>
        <v>7</v>
      </c>
      <c r="BQ29">
        <f>(RANK(_calc_라운드기준!X29,_calc_라운드기준!$B29:$AT29,0)+COUNTIFS(_calc_라운드기준!$B29:$AT29,_calc_라운드기준!X29,$B$1:$AT$1,"&lt;"&amp;23))-(RANK(X29,$B29:$AT29,0)+COUNTIFS($B29:$AT29,X29,$B$1:$AT$1,"&lt;"&amp;23))</f>
        <v>-33</v>
      </c>
      <c r="BR29">
        <f>(RANK(_calc_라운드기준!Y29,_calc_라운드기준!$B29:$AT29,0)+COUNTIFS(_calc_라운드기준!$B29:$AT29,_calc_라운드기준!Y29,$B$1:$AT$1,"&lt;"&amp;24))-(RANK(Y29,$B29:$AT29,0)+COUNTIFS($B29:$AT29,Y29,$B$1:$AT$1,"&lt;"&amp;24))</f>
        <v>-12</v>
      </c>
      <c r="BS29">
        <f>(RANK(_calc_라운드기준!Z29,_calc_라운드기준!$B29:$AT29,0)+COUNTIFS(_calc_라운드기준!$B29:$AT29,_calc_라운드기준!Z29,$B$1:$AT$1,"&lt;"&amp;25))-(RANK(Z29,$B29:$AT29,0)+COUNTIFS($B29:$AT29,Z29,$B$1:$AT$1,"&lt;"&amp;25))</f>
        <v>-8</v>
      </c>
      <c r="BT29">
        <f>(RANK(_calc_라운드기준!AA29,_calc_라운드기준!$B29:$AT29,0)+COUNTIFS(_calc_라운드기준!$B29:$AT29,_calc_라운드기준!AA29,$B$1:$AT$1,"&lt;"&amp;26))-(RANK(AA29,$B29:$AT29,0)+COUNTIFS($B29:$AT29,AA29,$B$1:$AT$1,"&lt;"&amp;26))</f>
        <v>-7</v>
      </c>
      <c r="BU29">
        <f>(RANK(_calc_라운드기준!AB29,_calc_라운드기준!$B29:$AT29,0)+COUNTIFS(_calc_라운드기준!$B29:$AT29,_calc_라운드기준!AB29,$B$1:$AT$1,"&lt;"&amp;27))-(RANK(AB29,$B29:$AT29,0)+COUNTIFS($B29:$AT29,AB29,$B$1:$AT$1,"&lt;"&amp;27))</f>
        <v>-16</v>
      </c>
      <c r="BV29">
        <f>(RANK(_calc_라운드기준!AC29,_calc_라운드기준!$B29:$AT29,0)+COUNTIFS(_calc_라운드기준!$B29:$AT29,_calc_라운드기준!AC29,$B$1:$AT$1,"&lt;"&amp;28))-(RANK(AC29,$B29:$AT29,0)+COUNTIFS($B29:$AT29,AC29,$B$1:$AT$1,"&lt;"&amp;28))</f>
        <v>3</v>
      </c>
      <c r="BW29">
        <f>(RANK(_calc_라운드기준!AD29,_calc_라운드기준!$B29:$AT29,0)+COUNTIFS(_calc_라운드기준!$B29:$AT29,_calc_라운드기준!AD29,$B$1:$AT$1,"&lt;"&amp;29))-(RANK(AD29,$B29:$AT29,0)+COUNTIFS($B29:$AT29,AD29,$B$1:$AT$1,"&lt;"&amp;29))</f>
        <v>4</v>
      </c>
      <c r="BX29">
        <f>(RANK(_calc_라운드기준!AE29,_calc_라운드기준!$B29:$AT29,0)+COUNTIFS(_calc_라운드기준!$B29:$AT29,_calc_라운드기준!AE29,$B$1:$AT$1,"&lt;"&amp;30))-(RANK(AE29,$B29:$AT29,0)+COUNTIFS($B29:$AT29,AE29,$B$1:$AT$1,"&lt;"&amp;30))</f>
        <v>2</v>
      </c>
      <c r="BY29">
        <f>(RANK(_calc_라운드기준!AF29,_calc_라운드기준!$B29:$AT29,0)+COUNTIFS(_calc_라운드기준!$B29:$AT29,_calc_라운드기준!AF29,$B$1:$AT$1,"&lt;"&amp;31))-(RANK(AF29,$B29:$AT29,0)+COUNTIFS($B29:$AT29,AF29,$B$1:$AT$1,"&lt;"&amp;31))</f>
        <v>-1</v>
      </c>
      <c r="BZ29">
        <f>(RANK(_calc_라운드기준!AG29,_calc_라운드기준!$B29:$AT29,0)+COUNTIFS(_calc_라운드기준!$B29:$AT29,_calc_라운드기준!AG29,$B$1:$AT$1,"&lt;"&amp;32))-(RANK(AG29,$B29:$AT29,0)+COUNTIFS($B29:$AT29,AG29,$B$1:$AT$1,"&lt;"&amp;32))</f>
        <v>1</v>
      </c>
      <c r="CA29">
        <f>(RANK(_calc_라운드기준!AH29,_calc_라운드기준!$B29:$AT29,0)+COUNTIFS(_calc_라운드기준!$B29:$AT29,_calc_라운드기준!AH29,$B$1:$AT$1,"&lt;"&amp;33))-(RANK(AH29,$B29:$AT29,0)+COUNTIFS($B29:$AT29,AH29,$B$1:$AT$1,"&lt;"&amp;33))</f>
        <v>15</v>
      </c>
      <c r="CB29">
        <f>(RANK(_calc_라운드기준!AI29,_calc_라운드기준!$B29:$AT29,0)+COUNTIFS(_calc_라운드기준!$B29:$AT29,_calc_라운드기준!AI29,$B$1:$AT$1,"&lt;"&amp;34))-(RANK(AI29,$B29:$AT29,0)+COUNTIFS($B29:$AT29,AI29,$B$1:$AT$1,"&lt;"&amp;34))</f>
        <v>31</v>
      </c>
      <c r="CC29">
        <f>(RANK(_calc_라운드기준!AJ29,_calc_라운드기준!$B29:$AT29,0)+COUNTIFS(_calc_라운드기준!$B29:$AT29,_calc_라운드기준!AJ29,$B$1:$AT$1,"&lt;"&amp;35))-(RANK(AJ29,$B29:$AT29,0)+COUNTIFS($B29:$AT29,AJ29,$B$1:$AT$1,"&lt;"&amp;35))</f>
        <v>2</v>
      </c>
      <c r="CD29">
        <f>(RANK(_calc_라운드기준!AK29,_calc_라운드기준!$B29:$AT29,0)+COUNTIFS(_calc_라운드기준!$B29:$AT29,_calc_라운드기준!AK29,$B$1:$AT$1,"&lt;"&amp;36))-(RANK(AK29,$B29:$AT29,0)+COUNTIFS($B29:$AT29,AK29,$B$1:$AT$1,"&lt;"&amp;36))</f>
        <v>7</v>
      </c>
      <c r="CE29">
        <f>(RANK(_calc_라운드기준!AL29,_calc_라운드기준!$B29:$AT29,0)+COUNTIFS(_calc_라운드기준!$B29:$AT29,_calc_라운드기준!AL29,$B$1:$AT$1,"&lt;"&amp;37))-(RANK(AL29,$B29:$AT29,0)+COUNTIFS($B29:$AT29,AL29,$B$1:$AT$1,"&lt;"&amp;37))</f>
        <v>-9</v>
      </c>
      <c r="CF29">
        <f>(RANK(_calc_라운드기준!AM29,_calc_라운드기준!$B29:$AT29,0)+COUNTIFS(_calc_라운드기준!$B29:$AT29,_calc_라운드기준!AM29,$B$1:$AT$1,"&lt;"&amp;38))-(RANK(AM29,$B29:$AT29,0)+COUNTIFS($B29:$AT29,AM29,$B$1:$AT$1,"&lt;"&amp;38))</f>
        <v>14</v>
      </c>
      <c r="CG29">
        <f>(RANK(_calc_라운드기준!AN29,_calc_라운드기준!$B29:$AT29,0)+COUNTIFS(_calc_라운드기준!$B29:$AT29,_calc_라운드기준!AN29,$B$1:$AT$1,"&lt;"&amp;39))-(RANK(AN29,$B29:$AT29,0)+COUNTIFS($B29:$AT29,AN29,$B$1:$AT$1,"&lt;"&amp;39))</f>
        <v>6</v>
      </c>
      <c r="CH29">
        <f>(RANK(_calc_라운드기준!AO29,_calc_라운드기준!$B29:$AT29,0)+COUNTIFS(_calc_라운드기준!$B29:$AT29,_calc_라운드기준!AO29,$B$1:$AT$1,"&lt;"&amp;40))-(RANK(AO29,$B29:$AT29,0)+COUNTIFS($B29:$AT29,AO29,$B$1:$AT$1,"&lt;"&amp;40))</f>
        <v>-34</v>
      </c>
      <c r="CI29">
        <f>(RANK(_calc_라운드기준!AP29,_calc_라운드기준!$B29:$AT29,0)+COUNTIFS(_calc_라운드기준!$B29:$AT29,_calc_라운드기준!AP29,$B$1:$AT$1,"&lt;"&amp;41))-(RANK(AP29,$B29:$AT29,0)+COUNTIFS($B29:$AT29,AP29,$B$1:$AT$1,"&lt;"&amp;41))</f>
        <v>-1</v>
      </c>
      <c r="CJ29">
        <f>(RANK(_calc_라운드기준!AQ29,_calc_라운드기준!$B29:$AT29,0)+COUNTIFS(_calc_라운드기준!$B29:$AT29,_calc_라운드기준!AQ29,$B$1:$AT$1,"&lt;"&amp;42))-(RANK(AQ29,$B29:$AT29,0)+COUNTIFS($B29:$AT29,AQ29,$B$1:$AT$1,"&lt;"&amp;42))</f>
        <v>5</v>
      </c>
      <c r="CK29">
        <f>(RANK(_calc_라운드기준!AR29,_calc_라운드기준!$B29:$AT29,0)+COUNTIFS(_calc_라운드기준!$B29:$AT29,_calc_라운드기준!AR29,$B$1:$AT$1,"&lt;"&amp;43))-(RANK(AR29,$B29:$AT29,0)+COUNTIFS($B29:$AT29,AR29,$B$1:$AT$1,"&lt;"&amp;43))</f>
        <v>15</v>
      </c>
      <c r="CL29">
        <f>(RANK(_calc_라운드기준!AS29,_calc_라운드기준!$B29:$AT29,0)+COUNTIFS(_calc_라운드기준!$B29:$AT29,_calc_라운드기준!AS29,$B$1:$AT$1,"&lt;"&amp;44))-(RANK(AS29,$B29:$AT29,0)+COUNTIFS($B29:$AT29,AS29,$B$1:$AT$1,"&lt;"&amp;44))</f>
        <v>0</v>
      </c>
      <c r="CM29">
        <f>(RANK(_calc_라운드기준!AT29,_calc_라운드기준!$B29:$AT29,0)+COUNTIFS(_calc_라운드기준!$B29:$AT29,_calc_라운드기준!AT29,$B$1:$AT$1,"&lt;"&amp;45))-(RANK(AT29,$B29:$AT29,0)+COUNTIFS($B29:$AT29,AT29,$B$1:$AT$1,"&lt;"&amp;45))</f>
        <v>34</v>
      </c>
      <c r="CN29">
        <f t="shared" si="0"/>
        <v>41</v>
      </c>
      <c r="CO29">
        <f t="shared" si="1"/>
        <v>16</v>
      </c>
      <c r="CP29">
        <f t="shared" si="2"/>
        <v>29</v>
      </c>
      <c r="CQ29">
        <f t="shared" si="3"/>
        <v>38</v>
      </c>
      <c r="CR29">
        <f t="shared" si="4"/>
        <v>45</v>
      </c>
      <c r="CS29">
        <f t="shared" si="5"/>
        <v>23</v>
      </c>
      <c r="CT29">
        <f t="shared" si="6"/>
        <v>30</v>
      </c>
      <c r="CU29">
        <f t="shared" si="7"/>
        <v>42</v>
      </c>
      <c r="CV29">
        <f t="shared" si="8"/>
        <v>40</v>
      </c>
      <c r="CW29">
        <f t="shared" si="9"/>
        <v>19</v>
      </c>
      <c r="CX29">
        <f t="shared" si="10"/>
        <v>12</v>
      </c>
      <c r="CY29">
        <f t="shared" si="11"/>
        <v>6</v>
      </c>
      <c r="CZ29">
        <f t="shared" si="12"/>
        <v>5</v>
      </c>
      <c r="DA29">
        <f t="shared" si="13"/>
        <v>7</v>
      </c>
      <c r="DB29">
        <f t="shared" si="14"/>
        <v>36</v>
      </c>
      <c r="DC29">
        <f t="shared" si="15"/>
        <v>26</v>
      </c>
      <c r="DD29">
        <f t="shared" si="16"/>
        <v>32</v>
      </c>
      <c r="DE29">
        <f t="shared" si="17"/>
        <v>4</v>
      </c>
      <c r="DF29">
        <f t="shared" si="18"/>
        <v>11</v>
      </c>
      <c r="DG29">
        <f t="shared" si="19"/>
        <v>34</v>
      </c>
      <c r="DH29">
        <f t="shared" si="20"/>
        <v>2</v>
      </c>
      <c r="DI29">
        <f t="shared" si="21"/>
        <v>13</v>
      </c>
      <c r="DJ29">
        <f t="shared" si="22"/>
        <v>43</v>
      </c>
      <c r="DK29">
        <f t="shared" si="23"/>
        <v>37</v>
      </c>
      <c r="DL29">
        <f t="shared" si="24"/>
        <v>33</v>
      </c>
      <c r="DM29">
        <f t="shared" si="25"/>
        <v>31</v>
      </c>
      <c r="DN29">
        <f t="shared" si="26"/>
        <v>39</v>
      </c>
      <c r="DO29">
        <f t="shared" si="27"/>
        <v>20</v>
      </c>
      <c r="DP29">
        <f t="shared" si="28"/>
        <v>18</v>
      </c>
      <c r="DQ29">
        <f t="shared" si="29"/>
        <v>21</v>
      </c>
      <c r="DR29">
        <f t="shared" si="30"/>
        <v>27</v>
      </c>
      <c r="DS29">
        <f t="shared" si="31"/>
        <v>24</v>
      </c>
      <c r="DT29">
        <f t="shared" si="32"/>
        <v>8</v>
      </c>
      <c r="DU29">
        <f t="shared" si="33"/>
        <v>3</v>
      </c>
      <c r="DV29">
        <f t="shared" si="34"/>
        <v>22</v>
      </c>
      <c r="DW29">
        <f t="shared" si="35"/>
        <v>14</v>
      </c>
      <c r="DX29">
        <f t="shared" si="36"/>
        <v>35</v>
      </c>
      <c r="DY29">
        <f t="shared" si="37"/>
        <v>10</v>
      </c>
      <c r="DZ29">
        <f t="shared" si="38"/>
        <v>15</v>
      </c>
      <c r="EA29">
        <f t="shared" si="39"/>
        <v>44</v>
      </c>
      <c r="EB29">
        <f t="shared" si="40"/>
        <v>28</v>
      </c>
      <c r="EC29">
        <f t="shared" si="41"/>
        <v>17</v>
      </c>
      <c r="ED29">
        <f t="shared" si="42"/>
        <v>9</v>
      </c>
      <c r="EE29">
        <f t="shared" si="43"/>
        <v>25</v>
      </c>
      <c r="EF29">
        <f t="shared" si="44"/>
        <v>1</v>
      </c>
    </row>
    <row r="30" spans="1:136" ht="16.5" customHeight="1">
      <c r="A30">
        <f>_calc_라운드기준!A30</f>
        <v>1216</v>
      </c>
      <c r="B30">
        <f>INDEX(_calc_누적빈도!B:B,$A30)-INDEX(_calc_누적빈도!B:B,$A30-기준500회_후보!$B$1)</f>
        <v>61</v>
      </c>
      <c r="C30">
        <f>INDEX(_calc_누적빈도!C:C,$A30)-INDEX(_calc_누적빈도!C:C,$A30-기준500회_후보!$B$1)</f>
        <v>60</v>
      </c>
      <c r="D30">
        <f>INDEX(_calc_누적빈도!D:D,$A30)-INDEX(_calc_누적빈도!D:D,$A30-기준500회_후보!$B$1)</f>
        <v>74</v>
      </c>
      <c r="E30">
        <f>INDEX(_calc_누적빈도!E:E,$A30)-INDEX(_calc_누적빈도!E:E,$A30-기준500회_후보!$B$1)</f>
        <v>57</v>
      </c>
      <c r="F30">
        <f>INDEX(_calc_누적빈도!F:F,$A30)-INDEX(_calc_누적빈도!F:F,$A30-기준500회_후보!$B$1)</f>
        <v>51</v>
      </c>
      <c r="G30">
        <f>INDEX(_calc_누적빈도!G:G,$A30)-INDEX(_calc_누적빈도!G:G,$A30-기준500회_후보!$B$1)</f>
        <v>75</v>
      </c>
      <c r="H30">
        <f>INDEX(_calc_누적빈도!H:H,$A30)-INDEX(_calc_누적빈도!H:H,$A30-기준500회_후보!$B$1)</f>
        <v>70</v>
      </c>
      <c r="I30">
        <f>INDEX(_calc_누적빈도!I:I,$A30)-INDEX(_calc_누적빈도!I:I,$A30-기준500회_후보!$B$1)</f>
        <v>54</v>
      </c>
      <c r="J30">
        <f>INDEX(_calc_누적빈도!J:J,$A30)-INDEX(_calc_누적빈도!J:J,$A30-기준500회_후보!$B$1)</f>
        <v>61</v>
      </c>
      <c r="K30">
        <f>INDEX(_calc_누적빈도!K:K,$A30)-INDEX(_calc_누적빈도!K:K,$A30-기준500회_후보!$B$1)</f>
        <v>63</v>
      </c>
      <c r="L30">
        <f>INDEX(_calc_누적빈도!L:L,$A30)-INDEX(_calc_누적빈도!L:L,$A30-기준500회_후보!$B$1)</f>
        <v>67</v>
      </c>
      <c r="M30">
        <f>INDEX(_calc_누적빈도!M:M,$A30)-INDEX(_calc_누적빈도!M:M,$A30-기준500회_후보!$B$1)</f>
        <v>85</v>
      </c>
      <c r="N30">
        <f>INDEX(_calc_누적빈도!N:N,$A30)-INDEX(_calc_누적빈도!N:N,$A30-기준500회_후보!$B$1)</f>
        <v>76</v>
      </c>
      <c r="O30">
        <f>INDEX(_calc_누적빈도!O:O,$A30)-INDEX(_calc_누적빈도!O:O,$A30-기준500회_후보!$B$1)</f>
        <v>66</v>
      </c>
      <c r="P30">
        <f>INDEX(_calc_누적빈도!P:P,$A30)-INDEX(_calc_누적빈도!P:P,$A30-기준500회_후보!$B$1)</f>
        <v>66</v>
      </c>
      <c r="Q30">
        <f>INDEX(_calc_누적빈도!Q:Q,$A30)-INDEX(_calc_누적빈도!Q:Q,$A30-기준500회_후보!$B$1)</f>
        <v>78</v>
      </c>
      <c r="R30">
        <f>INDEX(_calc_누적빈도!R:R,$A30)-INDEX(_calc_누적빈도!R:R,$A30-기준500회_후보!$B$1)</f>
        <v>65</v>
      </c>
      <c r="S30">
        <f>INDEX(_calc_누적빈도!S:S,$A30)-INDEX(_calc_누적빈도!S:S,$A30-기준500회_후보!$B$1)</f>
        <v>73</v>
      </c>
      <c r="T30">
        <f>INDEX(_calc_누적빈도!T:T,$A30)-INDEX(_calc_누적빈도!T:T,$A30-기준500회_후보!$B$1)</f>
        <v>73</v>
      </c>
      <c r="U30">
        <f>INDEX(_calc_누적빈도!U:U,$A30)-INDEX(_calc_누적빈도!U:U,$A30-기준500회_후보!$B$1)</f>
        <v>54</v>
      </c>
      <c r="V30">
        <f>INDEX(_calc_누적빈도!V:V,$A30)-INDEX(_calc_누적빈도!V:V,$A30-기준500회_후보!$B$1)</f>
        <v>80</v>
      </c>
      <c r="W30">
        <f>INDEX(_calc_누적빈도!W:W,$A30)-INDEX(_calc_누적빈도!W:W,$A30-기준500회_후보!$B$1)</f>
        <v>60</v>
      </c>
      <c r="X30">
        <f>INDEX(_calc_누적빈도!X:X,$A30)-INDEX(_calc_누적빈도!X:X,$A30-기준500회_후보!$B$1)</f>
        <v>58</v>
      </c>
      <c r="Y30">
        <f>INDEX(_calc_누적빈도!Y:Y,$A30)-INDEX(_calc_누적빈도!Y:Y,$A30-기준500회_후보!$B$1)</f>
        <v>68</v>
      </c>
      <c r="Z30">
        <f>INDEX(_calc_누적빈도!Z:Z,$A30)-INDEX(_calc_누적빈도!Z:Z,$A30-기준500회_후보!$B$1)</f>
        <v>52</v>
      </c>
      <c r="AA30">
        <f>INDEX(_calc_누적빈도!AA:AA,$A30)-INDEX(_calc_누적빈도!AA:AA,$A30-기준500회_후보!$B$1)</f>
        <v>65</v>
      </c>
      <c r="AB30">
        <f>INDEX(_calc_누적빈도!AB:AB,$A30)-INDEX(_calc_누적빈도!AB:AB,$A30-기준500회_후보!$B$1)</f>
        <v>69</v>
      </c>
      <c r="AC30">
        <f>INDEX(_calc_누적빈도!AC:AC,$A30)-INDEX(_calc_누적빈도!AC:AC,$A30-기준500회_후보!$B$1)</f>
        <v>68</v>
      </c>
      <c r="AD30">
        <f>INDEX(_calc_누적빈도!AD:AD,$A30)-INDEX(_calc_누적빈도!AD:AD,$A30-기준500회_후보!$B$1)</f>
        <v>63</v>
      </c>
      <c r="AE30">
        <f>INDEX(_calc_누적빈도!AE:AE,$A30)-INDEX(_calc_누적빈도!AE:AE,$A30-기준500회_후보!$B$1)</f>
        <v>73</v>
      </c>
      <c r="AF30">
        <f>INDEX(_calc_누적빈도!AF:AF,$A30)-INDEX(_calc_누적빈도!AF:AF,$A30-기준500회_후보!$B$1)</f>
        <v>67</v>
      </c>
      <c r="AG30">
        <f>INDEX(_calc_누적빈도!AG:AG,$A30)-INDEX(_calc_누적빈도!AG:AG,$A30-기준500회_후보!$B$1)</f>
        <v>58</v>
      </c>
      <c r="AH30">
        <f>INDEX(_calc_누적빈도!AH:AH,$A30)-INDEX(_calc_누적빈도!AH:AH,$A30-기준500회_후보!$B$1)</f>
        <v>74</v>
      </c>
      <c r="AI30">
        <f>INDEX(_calc_누적빈도!AI:AI,$A30)-INDEX(_calc_누적빈도!AI:AI,$A30-기준500회_후보!$B$1)</f>
        <v>71</v>
      </c>
      <c r="AJ30">
        <f>INDEX(_calc_누적빈도!AJ:AJ,$A30)-INDEX(_calc_누적빈도!AJ:AJ,$A30-기준500회_후보!$B$1)</f>
        <v>72</v>
      </c>
      <c r="AK30">
        <f>INDEX(_calc_누적빈도!AK:AK,$A30)-INDEX(_calc_누적빈도!AK:AK,$A30-기준500회_후보!$B$1)</f>
        <v>69</v>
      </c>
      <c r="AL30">
        <f>INDEX(_calc_누적빈도!AL:AL,$A30)-INDEX(_calc_누적빈도!AL:AL,$A30-기준500회_후보!$B$1)</f>
        <v>66</v>
      </c>
      <c r="AM30">
        <f>INDEX(_calc_누적빈도!AM:AM,$A30)-INDEX(_calc_누적빈도!AM:AM,$A30-기준500회_후보!$B$1)</f>
        <v>78</v>
      </c>
      <c r="AN30">
        <f>INDEX(_calc_누적빈도!AN:AN,$A30)-INDEX(_calc_누적빈도!AN:AN,$A30-기준500회_후보!$B$1)</f>
        <v>68</v>
      </c>
      <c r="AO30">
        <f>INDEX(_calc_누적빈도!AO:AO,$A30)-INDEX(_calc_누적빈도!AO:AO,$A30-기준500회_후보!$B$1)</f>
        <v>58</v>
      </c>
      <c r="AP30">
        <f>INDEX(_calc_누적빈도!AP:AP,$A30)-INDEX(_calc_누적빈도!AP:AP,$A30-기준500회_후보!$B$1)</f>
        <v>64</v>
      </c>
      <c r="AQ30">
        <f>INDEX(_calc_누적빈도!AQ:AQ,$A30)-INDEX(_calc_누적빈도!AQ:AQ,$A30-기준500회_후보!$B$1)</f>
        <v>66</v>
      </c>
      <c r="AR30">
        <f>INDEX(_calc_누적빈도!AR:AR,$A30)-INDEX(_calc_누적빈도!AR:AR,$A30-기준500회_후보!$B$1)</f>
        <v>65</v>
      </c>
      <c r="AS30">
        <f>INDEX(_calc_누적빈도!AS:AS,$A30)-INDEX(_calc_누적빈도!AS:AS,$A30-기준500회_후보!$B$1)</f>
        <v>64</v>
      </c>
      <c r="AT30">
        <f>INDEX(_calc_누적빈도!AT:AT,$A30)-INDEX(_calc_누적빈도!AT:AT,$A30-기준500회_후보!$B$1)</f>
        <v>75</v>
      </c>
      <c r="AU30">
        <f>(RANK(_calc_라운드기준!B30,_calc_라운드기준!$B30:$AT30,0)+COUNTIFS(_calc_라운드기준!$B30:$AT30,_calc_라운드기준!B30,$B$1:$AT$1,"&lt;"&amp;1))-(RANK(B30,$B30:$AT30,0)+COUNTIFS($B30:$AT30,B30,$B$1:$AT$1,"&lt;"&amp;1))</f>
        <v>-27</v>
      </c>
      <c r="AV30">
        <f>(RANK(_calc_라운드기준!C30,_calc_라운드기준!$B30:$AT30,0)+COUNTIFS(_calc_라운드기준!$B30:$AT30,_calc_라운드기준!C30,$B$1:$AT$1,"&lt;"&amp;2))-(RANK(C30,$B30:$AT30,0)+COUNTIFS($B30:$AT30,C30,$B$1:$AT$1,"&lt;"&amp;2))</f>
        <v>6</v>
      </c>
      <c r="AW30">
        <f>(RANK(_calc_라운드기준!D30,_calc_라운드기준!$B30:$AT30,0)+COUNTIFS(_calc_라운드기준!$B30:$AT30,_calc_라운드기준!D30,$B$1:$AT$1,"&lt;"&amp;3))-(RANK(D30,$B30:$AT30,0)+COUNTIFS($B30:$AT30,D30,$B$1:$AT$1,"&lt;"&amp;3))</f>
        <v>-6</v>
      </c>
      <c r="AX30">
        <f>(RANK(_calc_라운드기준!E30,_calc_라운드기준!$B30:$AT30,0)+COUNTIFS(_calc_라운드기준!$B30:$AT30,_calc_라운드기준!E30,$B$1:$AT$1,"&lt;"&amp;4))-(RANK(E30,$B30:$AT30,0)+COUNTIFS($B30:$AT30,E30,$B$1:$AT$1,"&lt;"&amp;4))</f>
        <v>-13</v>
      </c>
      <c r="AY30">
        <f>(RANK(_calc_라운드기준!F30,_calc_라운드기준!$B30:$AT30,0)+COUNTIFS(_calc_라운드기준!$B30:$AT30,_calc_라운드기준!F30,$B$1:$AT$1,"&lt;"&amp;5))-(RANK(F30,$B30:$AT30,0)+COUNTIFS($B30:$AT30,F30,$B$1:$AT$1,"&lt;"&amp;5))</f>
        <v>-37</v>
      </c>
      <c r="AZ30">
        <f>(RANK(_calc_라운드기준!G30,_calc_라운드기준!$B30:$AT30,0)+COUNTIFS(_calc_라운드기준!$B30:$AT30,_calc_라운드기준!G30,$B$1:$AT$1,"&lt;"&amp;6))-(RANK(G30,$B30:$AT30,0)+COUNTIFS($B30:$AT30,G30,$B$1:$AT$1,"&lt;"&amp;6))</f>
        <v>3</v>
      </c>
      <c r="BA30">
        <f>(RANK(_calc_라운드기준!H30,_calc_라운드기준!$B30:$AT30,0)+COUNTIFS(_calc_라운드기준!$B30:$AT30,_calc_라운드기준!H30,$B$1:$AT$1,"&lt;"&amp;7))-(RANK(H30,$B30:$AT30,0)+COUNTIFS($B30:$AT30,H30,$B$1:$AT$1,"&lt;"&amp;7))</f>
        <v>-5</v>
      </c>
      <c r="BB30">
        <f>(RANK(_calc_라운드기준!I30,_calc_라운드기준!$B30:$AT30,0)+COUNTIFS(_calc_라운드기준!$B30:$AT30,_calc_라운드기준!I30,$B$1:$AT$1,"&lt;"&amp;8))-(RANK(I30,$B30:$AT30,0)+COUNTIFS($B30:$AT30,I30,$B$1:$AT$1,"&lt;"&amp;8))</f>
        <v>-31</v>
      </c>
      <c r="BC30">
        <f>(RANK(_calc_라운드기준!J30,_calc_라운드기준!$B30:$AT30,0)+COUNTIFS(_calc_라운드기준!$B30:$AT30,_calc_라운드기준!J30,$B$1:$AT$1,"&lt;"&amp;9))-(RANK(J30,$B30:$AT30,0)+COUNTIFS($B30:$AT30,J30,$B$1:$AT$1,"&lt;"&amp;9))</f>
        <v>-23</v>
      </c>
      <c r="BD30">
        <f>(RANK(_calc_라운드기준!K30,_calc_라운드기준!$B30:$AT30,0)+COUNTIFS(_calc_라운드기준!$B30:$AT30,_calc_라운드기준!K30,$B$1:$AT$1,"&lt;"&amp;10))-(RANK(K30,$B30:$AT30,0)+COUNTIFS($B30:$AT30,K30,$B$1:$AT$1,"&lt;"&amp;10))</f>
        <v>5</v>
      </c>
      <c r="BE30">
        <f>(RANK(_calc_라운드기준!L30,_calc_라운드기준!$B30:$AT30,0)+COUNTIFS(_calc_라운드기준!$B30:$AT30,_calc_라운드기준!L30,$B$1:$AT$1,"&lt;"&amp;11))-(RANK(L30,$B30:$AT30,0)+COUNTIFS($B30:$AT30,L30,$B$1:$AT$1,"&lt;"&amp;11))</f>
        <v>8</v>
      </c>
      <c r="BF30">
        <f>(RANK(_calc_라운드기준!M30,_calc_라운드기준!$B30:$AT30,0)+COUNTIFS(_calc_라운드기준!$B30:$AT30,_calc_라운드기준!M30,$B$1:$AT$1,"&lt;"&amp;12))-(RANK(M30,$B30:$AT30,0)+COUNTIFS($B30:$AT30,M30,$B$1:$AT$1,"&lt;"&amp;12))</f>
        <v>16</v>
      </c>
      <c r="BG30">
        <f>(RANK(_calc_라운드기준!N30,_calc_라운드기준!$B30:$AT30,0)+COUNTIFS(_calc_라운드기준!$B30:$AT30,_calc_라운드기준!N30,$B$1:$AT$1,"&lt;"&amp;13))-(RANK(N30,$B30:$AT30,0)+COUNTIFS($B30:$AT30,N30,$B$1:$AT$1,"&lt;"&amp;13))</f>
        <v>25</v>
      </c>
      <c r="BH30">
        <f>(RANK(_calc_라운드기준!O30,_calc_라운드기준!$B30:$AT30,0)+COUNTIFS(_calc_라운드기준!$B30:$AT30,_calc_라운드기준!O30,$B$1:$AT$1,"&lt;"&amp;14))-(RANK(O30,$B30:$AT30,0)+COUNTIFS($B30:$AT30,O30,$B$1:$AT$1,"&lt;"&amp;14))</f>
        <v>15</v>
      </c>
      <c r="BI30">
        <f>(RANK(_calc_라운드기준!P30,_calc_라운드기준!$B30:$AT30,0)+COUNTIFS(_calc_라운드기준!$B30:$AT30,_calc_라운드기준!P30,$B$1:$AT$1,"&lt;"&amp;15))-(RANK(P30,$B30:$AT30,0)+COUNTIFS($B30:$AT30,P30,$B$1:$AT$1,"&lt;"&amp;15))</f>
        <v>-6</v>
      </c>
      <c r="BJ30">
        <f>(RANK(_calc_라운드기준!Q30,_calc_라운드기준!$B30:$AT30,0)+COUNTIFS(_calc_라운드기준!$B30:$AT30,_calc_라운드기준!Q30,$B$1:$AT$1,"&lt;"&amp;16))-(RANK(Q30,$B30:$AT30,0)+COUNTIFS($B30:$AT30,Q30,$B$1:$AT$1,"&lt;"&amp;16))</f>
        <v>0</v>
      </c>
      <c r="BK30">
        <f>(RANK(_calc_라운드기준!R30,_calc_라운드기준!$B30:$AT30,0)+COUNTIFS(_calc_라운드기준!$B30:$AT30,_calc_라운드기준!R30,$B$1:$AT$1,"&lt;"&amp;17))-(RANK(R30,$B30:$AT30,0)+COUNTIFS($B30:$AT30,R30,$B$1:$AT$1,"&lt;"&amp;17))</f>
        <v>-8</v>
      </c>
      <c r="BL30">
        <f>(RANK(_calc_라운드기준!S30,_calc_라운드기준!$B30:$AT30,0)+COUNTIFS(_calc_라운드기준!$B30:$AT30,_calc_라운드기준!S30,$B$1:$AT$1,"&lt;"&amp;18))-(RANK(S30,$B30:$AT30,0)+COUNTIFS($B30:$AT30,S30,$B$1:$AT$1,"&lt;"&amp;18))</f>
        <v>29</v>
      </c>
      <c r="BM30">
        <f>(RANK(_calc_라운드기준!T30,_calc_라운드기준!$B30:$AT30,0)+COUNTIFS(_calc_라운드기준!$B30:$AT30,_calc_라운드기준!T30,$B$1:$AT$1,"&lt;"&amp;19))-(RANK(T30,$B30:$AT30,0)+COUNTIFS($B30:$AT30,T30,$B$1:$AT$1,"&lt;"&amp;19))</f>
        <v>9</v>
      </c>
      <c r="BN30">
        <f>(RANK(_calc_라운드기준!U30,_calc_라운드기준!$B30:$AT30,0)+COUNTIFS(_calc_라운드기준!$B30:$AT30,_calc_라운드기준!U30,$B$1:$AT$1,"&lt;"&amp;20))-(RANK(U30,$B30:$AT30,0)+COUNTIFS($B30:$AT30,U30,$B$1:$AT$1,"&lt;"&amp;20))</f>
        <v>-8</v>
      </c>
      <c r="BO30">
        <f>(RANK(_calc_라운드기준!V30,_calc_라운드기준!$B30:$AT30,0)+COUNTIFS(_calc_라운드기준!$B30:$AT30,_calc_라운드기준!V30,$B$1:$AT$1,"&lt;"&amp;21))-(RANK(V30,$B30:$AT30,0)+COUNTIFS($B30:$AT30,V30,$B$1:$AT$1,"&lt;"&amp;21))</f>
        <v>34</v>
      </c>
      <c r="BP30">
        <f>(RANK(_calc_라운드기준!W30,_calc_라운드기준!$B30:$AT30,0)+COUNTIFS(_calc_라운드기준!$B30:$AT30,_calc_라운드기준!W30,$B$1:$AT$1,"&lt;"&amp;22))-(RANK(W30,$B30:$AT30,0)+COUNTIFS($B30:$AT30,W30,$B$1:$AT$1,"&lt;"&amp;22))</f>
        <v>6</v>
      </c>
      <c r="BQ30">
        <f>(RANK(_calc_라운드기준!X30,_calc_라운드기준!$B30:$AT30,0)+COUNTIFS(_calc_라운드기준!$B30:$AT30,_calc_라운드기준!X30,$B$1:$AT$1,"&lt;"&amp;23))-(RANK(X30,$B30:$AT30,0)+COUNTIFS($B30:$AT30,X30,$B$1:$AT$1,"&lt;"&amp;23))</f>
        <v>-34</v>
      </c>
      <c r="BR30">
        <f>(RANK(_calc_라운드기준!Y30,_calc_라운드기준!$B30:$AT30,0)+COUNTIFS(_calc_라운드기준!$B30:$AT30,_calc_라운드기준!Y30,$B$1:$AT$1,"&lt;"&amp;24))-(RANK(Y30,$B30:$AT30,0)+COUNTIFS($B30:$AT30,Y30,$B$1:$AT$1,"&lt;"&amp;24))</f>
        <v>-13</v>
      </c>
      <c r="BS30">
        <f>(RANK(_calc_라운드기준!Z30,_calc_라운드기준!$B30:$AT30,0)+COUNTIFS(_calc_라운드기준!$B30:$AT30,_calc_라운드기준!Z30,$B$1:$AT$1,"&lt;"&amp;25))-(RANK(Z30,$B30:$AT30,0)+COUNTIFS($B30:$AT30,Z30,$B$1:$AT$1,"&lt;"&amp;25))</f>
        <v>-13</v>
      </c>
      <c r="BT30">
        <f>(RANK(_calc_라운드기준!AA30,_calc_라운드기준!$B30:$AT30,0)+COUNTIFS(_calc_라운드기준!$B30:$AT30,_calc_라운드기준!AA30,$B$1:$AT$1,"&lt;"&amp;26))-(RANK(AA30,$B30:$AT30,0)+COUNTIFS($B30:$AT30,AA30,$B$1:$AT$1,"&lt;"&amp;26))</f>
        <v>-7</v>
      </c>
      <c r="BU30">
        <f>(RANK(_calc_라운드기준!AB30,_calc_라운드기준!$B30:$AT30,0)+COUNTIFS(_calc_라운드기준!$B30:$AT30,_calc_라운드기준!AB30,$B$1:$AT$1,"&lt;"&amp;27))-(RANK(AB30,$B30:$AT30,0)+COUNTIFS($B30:$AT30,AB30,$B$1:$AT$1,"&lt;"&amp;27))</f>
        <v>-15</v>
      </c>
      <c r="BV30">
        <f>(RANK(_calc_라운드기준!AC30,_calc_라운드기준!$B30:$AT30,0)+COUNTIFS(_calc_라운드기준!$B30:$AT30,_calc_라운드기준!AC30,$B$1:$AT$1,"&lt;"&amp;28))-(RANK(AC30,$B30:$AT30,0)+COUNTIFS($B30:$AT30,AC30,$B$1:$AT$1,"&lt;"&amp;28))</f>
        <v>3</v>
      </c>
      <c r="BW30">
        <f>(RANK(_calc_라운드기준!AD30,_calc_라운드기준!$B30:$AT30,0)+COUNTIFS(_calc_라운드기준!$B30:$AT30,_calc_라운드기준!AD30,$B$1:$AT$1,"&lt;"&amp;29))-(RANK(AD30,$B30:$AT30,0)+COUNTIFS($B30:$AT30,AD30,$B$1:$AT$1,"&lt;"&amp;29))</f>
        <v>-1</v>
      </c>
      <c r="BX30">
        <f>(RANK(_calc_라운드기준!AE30,_calc_라운드기준!$B30:$AT30,0)+COUNTIFS(_calc_라운드기준!$B30:$AT30,_calc_라운드기준!AE30,$B$1:$AT$1,"&lt;"&amp;30))-(RANK(AE30,$B30:$AT30,0)+COUNTIFS($B30:$AT30,AE30,$B$1:$AT$1,"&lt;"&amp;30))</f>
        <v>1</v>
      </c>
      <c r="BY30">
        <f>(RANK(_calc_라운드기준!AF30,_calc_라운드기준!$B30:$AT30,0)+COUNTIFS(_calc_라운드기준!$B30:$AT30,_calc_라운드기준!AF30,$B$1:$AT$1,"&lt;"&amp;31))-(RANK(AF30,$B30:$AT30,0)+COUNTIFS($B30:$AT30,AF30,$B$1:$AT$1,"&lt;"&amp;31))</f>
        <v>1</v>
      </c>
      <c r="BZ30">
        <f>(RANK(_calc_라운드기준!AG30,_calc_라운드기준!$B30:$AT30,0)+COUNTIFS(_calc_라운드기준!$B30:$AT30,_calc_라운드기준!AG30,$B$1:$AT$1,"&lt;"&amp;32))-(RANK(AG30,$B30:$AT30,0)+COUNTIFS($B30:$AT30,AG30,$B$1:$AT$1,"&lt;"&amp;32))</f>
        <v>1</v>
      </c>
      <c r="CA30">
        <f>(RANK(_calc_라운드기준!AH30,_calc_라운드기준!$B30:$AT30,0)+COUNTIFS(_calc_라운드기준!$B30:$AT30,_calc_라운드기준!AH30,$B$1:$AT$1,"&lt;"&amp;33))-(RANK(AH30,$B30:$AT30,0)+COUNTIFS($B30:$AT30,AH30,$B$1:$AT$1,"&lt;"&amp;33))</f>
        <v>15</v>
      </c>
      <c r="CB30">
        <f>(RANK(_calc_라운드기준!AI30,_calc_라운드기준!$B30:$AT30,0)+COUNTIFS(_calc_라운드기준!$B30:$AT30,_calc_라운드기준!AI30,$B$1:$AT$1,"&lt;"&amp;34))-(RANK(AI30,$B30:$AT30,0)+COUNTIFS($B30:$AT30,AI30,$B$1:$AT$1,"&lt;"&amp;34))</f>
        <v>31</v>
      </c>
      <c r="CC30">
        <f>(RANK(_calc_라운드기준!AJ30,_calc_라운드기준!$B30:$AT30,0)+COUNTIFS(_calc_라운드기준!$B30:$AT30,_calc_라운드기준!AJ30,$B$1:$AT$1,"&lt;"&amp;35))-(RANK(AJ30,$B30:$AT30,0)+COUNTIFS($B30:$AT30,AJ30,$B$1:$AT$1,"&lt;"&amp;35))</f>
        <v>1</v>
      </c>
      <c r="CD30">
        <f>(RANK(_calc_라운드기준!AK30,_calc_라운드기준!$B30:$AT30,0)+COUNTIFS(_calc_라운드기준!$B30:$AT30,_calc_라운드기준!AK30,$B$1:$AT$1,"&lt;"&amp;36))-(RANK(AK30,$B30:$AT30,0)+COUNTIFS($B30:$AT30,AK30,$B$1:$AT$1,"&lt;"&amp;36))</f>
        <v>8</v>
      </c>
      <c r="CE30">
        <f>(RANK(_calc_라운드기준!AL30,_calc_라운드기준!$B30:$AT30,0)+COUNTIFS(_calc_라운드기준!$B30:$AT30,_calc_라운드기준!AL30,$B$1:$AT$1,"&lt;"&amp;37))-(RANK(AL30,$B30:$AT30,0)+COUNTIFS($B30:$AT30,AL30,$B$1:$AT$1,"&lt;"&amp;37))</f>
        <v>-10</v>
      </c>
      <c r="CF30">
        <f>(RANK(_calc_라운드기준!AM30,_calc_라운드기준!$B30:$AT30,0)+COUNTIFS(_calc_라운드기준!$B30:$AT30,_calc_라운드기준!AM30,$B$1:$AT$1,"&lt;"&amp;38))-(RANK(AM30,$B30:$AT30,0)+COUNTIFS($B30:$AT30,AM30,$B$1:$AT$1,"&lt;"&amp;38))</f>
        <v>12</v>
      </c>
      <c r="CG30">
        <f>(RANK(_calc_라운드기준!AN30,_calc_라운드기준!$B30:$AT30,0)+COUNTIFS(_calc_라운드기준!$B30:$AT30,_calc_라운드기준!AN30,$B$1:$AT$1,"&lt;"&amp;39))-(RANK(AN30,$B30:$AT30,0)+COUNTIFS($B30:$AT30,AN30,$B$1:$AT$1,"&lt;"&amp;39))</f>
        <v>6</v>
      </c>
      <c r="CH30">
        <f>(RANK(_calc_라운드기준!AO30,_calc_라운드기준!$B30:$AT30,0)+COUNTIFS(_calc_라운드기준!$B30:$AT30,_calc_라운드기준!AO30,$B$1:$AT$1,"&lt;"&amp;40))-(RANK(AO30,$B30:$AT30,0)+COUNTIFS($B30:$AT30,AO30,$B$1:$AT$1,"&lt;"&amp;40))</f>
        <v>-34</v>
      </c>
      <c r="CI30">
        <f>(RANK(_calc_라운드기준!AP30,_calc_라운드기준!$B30:$AT30,0)+COUNTIFS(_calc_라운드기준!$B30:$AT30,_calc_라운드기준!AP30,$B$1:$AT$1,"&lt;"&amp;41))-(RANK(AP30,$B30:$AT30,0)+COUNTIFS($B30:$AT30,AP30,$B$1:$AT$1,"&lt;"&amp;41))</f>
        <v>3</v>
      </c>
      <c r="CJ30">
        <f>(RANK(_calc_라운드기준!AQ30,_calc_라운드기준!$B30:$AT30,0)+COUNTIFS(_calc_라운드기준!$B30:$AT30,_calc_라운드기준!AQ30,$B$1:$AT$1,"&lt;"&amp;42))-(RANK(AQ30,$B30:$AT30,0)+COUNTIFS($B30:$AT30,AQ30,$B$1:$AT$1,"&lt;"&amp;42))</f>
        <v>1</v>
      </c>
      <c r="CK30">
        <f>(RANK(_calc_라운드기준!AR30,_calc_라운드기준!$B30:$AT30,0)+COUNTIFS(_calc_라운드기준!$B30:$AT30,_calc_라운드기준!AR30,$B$1:$AT$1,"&lt;"&amp;43))-(RANK(AR30,$B30:$AT30,0)+COUNTIFS($B30:$AT30,AR30,$B$1:$AT$1,"&lt;"&amp;43))</f>
        <v>15</v>
      </c>
      <c r="CL30">
        <f>(RANK(_calc_라운드기준!AS30,_calc_라운드기준!$B30:$AT30,0)+COUNTIFS(_calc_라운드기준!$B30:$AT30,_calc_라운드기준!AS30,$B$1:$AT$1,"&lt;"&amp;44))-(RANK(AS30,$B30:$AT30,0)+COUNTIFS($B30:$AT30,AS30,$B$1:$AT$1,"&lt;"&amp;44))</f>
        <v>3</v>
      </c>
      <c r="CM30">
        <f>(RANK(_calc_라운드기준!AT30,_calc_라운드기준!$B30:$AT30,0)+COUNTIFS(_calc_라운드기준!$B30:$AT30,_calc_라운드기준!AT30,$B$1:$AT$1,"&lt;"&amp;45))-(RANK(AT30,$B30:$AT30,0)+COUNTIFS($B30:$AT30,AT30,$B$1:$AT$1,"&lt;"&amp;45))</f>
        <v>34</v>
      </c>
      <c r="CN30">
        <f t="shared" si="0"/>
        <v>41</v>
      </c>
      <c r="CO30">
        <f t="shared" si="1"/>
        <v>14</v>
      </c>
      <c r="CP30">
        <f t="shared" si="2"/>
        <v>30</v>
      </c>
      <c r="CQ30">
        <f t="shared" si="3"/>
        <v>36</v>
      </c>
      <c r="CR30">
        <f t="shared" si="4"/>
        <v>45</v>
      </c>
      <c r="CS30">
        <f t="shared" si="5"/>
        <v>18</v>
      </c>
      <c r="CT30">
        <f t="shared" si="6"/>
        <v>29</v>
      </c>
      <c r="CU30">
        <f t="shared" si="7"/>
        <v>42</v>
      </c>
      <c r="CV30">
        <f t="shared" si="8"/>
        <v>40</v>
      </c>
      <c r="CW30">
        <f t="shared" si="9"/>
        <v>17</v>
      </c>
      <c r="CX30">
        <f t="shared" si="10"/>
        <v>12</v>
      </c>
      <c r="CY30">
        <f t="shared" si="11"/>
        <v>6</v>
      </c>
      <c r="CZ30">
        <f t="shared" si="12"/>
        <v>5</v>
      </c>
      <c r="DA30">
        <f t="shared" si="13"/>
        <v>7</v>
      </c>
      <c r="DB30">
        <f t="shared" si="14"/>
        <v>31</v>
      </c>
      <c r="DC30">
        <f t="shared" si="15"/>
        <v>27</v>
      </c>
      <c r="DD30">
        <f t="shared" si="16"/>
        <v>33</v>
      </c>
      <c r="DE30">
        <f t="shared" si="17"/>
        <v>4</v>
      </c>
      <c r="DF30">
        <f t="shared" si="18"/>
        <v>11</v>
      </c>
      <c r="DG30">
        <f t="shared" si="19"/>
        <v>34</v>
      </c>
      <c r="DH30">
        <f t="shared" si="20"/>
        <v>1</v>
      </c>
      <c r="DI30">
        <f t="shared" si="21"/>
        <v>15</v>
      </c>
      <c r="DJ30">
        <f t="shared" si="22"/>
        <v>43</v>
      </c>
      <c r="DK30">
        <f t="shared" si="23"/>
        <v>37</v>
      </c>
      <c r="DL30">
        <f t="shared" si="24"/>
        <v>38</v>
      </c>
      <c r="DM30">
        <f t="shared" si="25"/>
        <v>32</v>
      </c>
      <c r="DN30">
        <f t="shared" si="26"/>
        <v>39</v>
      </c>
      <c r="DO30">
        <f t="shared" si="27"/>
        <v>19</v>
      </c>
      <c r="DP30">
        <f t="shared" si="28"/>
        <v>28</v>
      </c>
      <c r="DQ30">
        <f t="shared" si="29"/>
        <v>22</v>
      </c>
      <c r="DR30">
        <f t="shared" si="30"/>
        <v>23</v>
      </c>
      <c r="DS30">
        <f t="shared" si="31"/>
        <v>24</v>
      </c>
      <c r="DT30">
        <f t="shared" si="32"/>
        <v>8</v>
      </c>
      <c r="DU30">
        <f t="shared" si="33"/>
        <v>3</v>
      </c>
      <c r="DV30">
        <f t="shared" si="34"/>
        <v>25</v>
      </c>
      <c r="DW30">
        <f t="shared" si="35"/>
        <v>13</v>
      </c>
      <c r="DX30">
        <f t="shared" si="36"/>
        <v>35</v>
      </c>
      <c r="DY30">
        <f t="shared" si="37"/>
        <v>10</v>
      </c>
      <c r="DZ30">
        <f t="shared" si="38"/>
        <v>16</v>
      </c>
      <c r="EA30">
        <f t="shared" si="39"/>
        <v>44</v>
      </c>
      <c r="EB30">
        <f t="shared" si="40"/>
        <v>20</v>
      </c>
      <c r="EC30">
        <f t="shared" si="41"/>
        <v>26</v>
      </c>
      <c r="ED30">
        <f t="shared" si="42"/>
        <v>9</v>
      </c>
      <c r="EE30">
        <f t="shared" si="43"/>
        <v>21</v>
      </c>
      <c r="EF30">
        <f t="shared" si="44"/>
        <v>2</v>
      </c>
    </row>
    <row r="31" spans="1:136" ht="16.5" customHeight="1">
      <c r="A31">
        <f>_calc_라운드기준!A31</f>
        <v>1215</v>
      </c>
      <c r="B31">
        <f>INDEX(_calc_누적빈도!B:B,$A31)-INDEX(_calc_누적빈도!B:B,$A31-기준500회_후보!$B$1)</f>
        <v>61</v>
      </c>
      <c r="C31">
        <f>INDEX(_calc_누적빈도!C:C,$A31)-INDEX(_calc_누적빈도!C:C,$A31-기준500회_후보!$B$1)</f>
        <v>61</v>
      </c>
      <c r="D31">
        <f>INDEX(_calc_누적빈도!D:D,$A31)-INDEX(_calc_누적빈도!D:D,$A31-기준500회_후보!$B$1)</f>
        <v>74</v>
      </c>
      <c r="E31">
        <f>INDEX(_calc_누적빈도!E:E,$A31)-INDEX(_calc_누적빈도!E:E,$A31-기준500회_후보!$B$1)</f>
        <v>57</v>
      </c>
      <c r="F31">
        <f>INDEX(_calc_누적빈도!F:F,$A31)-INDEX(_calc_누적빈도!F:F,$A31-기준500회_후보!$B$1)</f>
        <v>51</v>
      </c>
      <c r="G31">
        <f>INDEX(_calc_누적빈도!G:G,$A31)-INDEX(_calc_누적빈도!G:G,$A31-기준500회_후보!$B$1)</f>
        <v>75</v>
      </c>
      <c r="H31">
        <f>INDEX(_calc_누적빈도!H:H,$A31)-INDEX(_calc_누적빈도!H:H,$A31-기준500회_후보!$B$1)</f>
        <v>71</v>
      </c>
      <c r="I31">
        <f>INDEX(_calc_누적빈도!I:I,$A31)-INDEX(_calc_누적빈도!I:I,$A31-기준500회_후보!$B$1)</f>
        <v>54</v>
      </c>
      <c r="J31">
        <f>INDEX(_calc_누적빈도!J:J,$A31)-INDEX(_calc_누적빈도!J:J,$A31-기준500회_후보!$B$1)</f>
        <v>61</v>
      </c>
      <c r="K31">
        <f>INDEX(_calc_누적빈도!K:K,$A31)-INDEX(_calc_누적빈도!K:K,$A31-기준500회_후보!$B$1)</f>
        <v>63</v>
      </c>
      <c r="L31">
        <f>INDEX(_calc_누적빈도!L:L,$A31)-INDEX(_calc_누적빈도!L:L,$A31-기준500회_후보!$B$1)</f>
        <v>67</v>
      </c>
      <c r="M31">
        <f>INDEX(_calc_누적빈도!M:M,$A31)-INDEX(_calc_누적빈도!M:M,$A31-기준500회_후보!$B$1)</f>
        <v>85</v>
      </c>
      <c r="N31">
        <f>INDEX(_calc_누적빈도!N:N,$A31)-INDEX(_calc_누적빈도!N:N,$A31-기준500회_후보!$B$1)</f>
        <v>75</v>
      </c>
      <c r="O31">
        <f>INDEX(_calc_누적빈도!O:O,$A31)-INDEX(_calc_누적빈도!O:O,$A31-기준500회_후보!$B$1)</f>
        <v>66</v>
      </c>
      <c r="P31">
        <f>INDEX(_calc_누적빈도!P:P,$A31)-INDEX(_calc_누적빈도!P:P,$A31-기준500회_후보!$B$1)</f>
        <v>65</v>
      </c>
      <c r="Q31">
        <f>INDEX(_calc_누적빈도!Q:Q,$A31)-INDEX(_calc_누적빈도!Q:Q,$A31-기준500회_후보!$B$1)</f>
        <v>78</v>
      </c>
      <c r="R31">
        <f>INDEX(_calc_누적빈도!R:R,$A31)-INDEX(_calc_누적빈도!R:R,$A31-기준500회_후보!$B$1)</f>
        <v>65</v>
      </c>
      <c r="S31">
        <f>INDEX(_calc_누적빈도!S:S,$A31)-INDEX(_calc_누적빈도!S:S,$A31-기준500회_후보!$B$1)</f>
        <v>73</v>
      </c>
      <c r="T31">
        <f>INDEX(_calc_누적빈도!T:T,$A31)-INDEX(_calc_누적빈도!T:T,$A31-기준500회_후보!$B$1)</f>
        <v>72</v>
      </c>
      <c r="U31">
        <f>INDEX(_calc_누적빈도!U:U,$A31)-INDEX(_calc_누적빈도!U:U,$A31-기준500회_후보!$B$1)</f>
        <v>54</v>
      </c>
      <c r="V31">
        <f>INDEX(_calc_누적빈도!V:V,$A31)-INDEX(_calc_누적빈도!V:V,$A31-기준500회_후보!$B$1)</f>
        <v>79</v>
      </c>
      <c r="W31">
        <f>INDEX(_calc_누적빈도!W:W,$A31)-INDEX(_calc_누적빈도!W:W,$A31-기준500회_후보!$B$1)</f>
        <v>60</v>
      </c>
      <c r="X31">
        <f>INDEX(_calc_누적빈도!X:X,$A31)-INDEX(_calc_누적빈도!X:X,$A31-기준500회_후보!$B$1)</f>
        <v>58</v>
      </c>
      <c r="Y31">
        <f>INDEX(_calc_누적빈도!Y:Y,$A31)-INDEX(_calc_누적빈도!Y:Y,$A31-기준500회_후보!$B$1)</f>
        <v>68</v>
      </c>
      <c r="Z31">
        <f>INDEX(_calc_누적빈도!Z:Z,$A31)-INDEX(_calc_누적빈도!Z:Z,$A31-기준500회_후보!$B$1)</f>
        <v>52</v>
      </c>
      <c r="AA31">
        <f>INDEX(_calc_누적빈도!AA:AA,$A31)-INDEX(_calc_누적빈도!AA:AA,$A31-기준500회_후보!$B$1)</f>
        <v>65</v>
      </c>
      <c r="AB31">
        <f>INDEX(_calc_누적빈도!AB:AB,$A31)-INDEX(_calc_누적빈도!AB:AB,$A31-기준500회_후보!$B$1)</f>
        <v>70</v>
      </c>
      <c r="AC31">
        <f>INDEX(_calc_누적빈도!AC:AC,$A31)-INDEX(_calc_누적빈도!AC:AC,$A31-기준500회_후보!$B$1)</f>
        <v>68</v>
      </c>
      <c r="AD31">
        <f>INDEX(_calc_누적빈도!AD:AD,$A31)-INDEX(_calc_누적빈도!AD:AD,$A31-기준500회_후보!$B$1)</f>
        <v>63</v>
      </c>
      <c r="AE31">
        <f>INDEX(_calc_누적빈도!AE:AE,$A31)-INDEX(_calc_누적빈도!AE:AE,$A31-기준500회_후보!$B$1)</f>
        <v>73</v>
      </c>
      <c r="AF31">
        <f>INDEX(_calc_누적빈도!AF:AF,$A31)-INDEX(_calc_누적빈도!AF:AF,$A31-기준500회_후보!$B$1)</f>
        <v>67</v>
      </c>
      <c r="AG31">
        <f>INDEX(_calc_누적빈도!AG:AG,$A31)-INDEX(_calc_누적빈도!AG:AG,$A31-기준500회_후보!$B$1)</f>
        <v>58</v>
      </c>
      <c r="AH31">
        <f>INDEX(_calc_누적빈도!AH:AH,$A31)-INDEX(_calc_누적빈도!AH:AH,$A31-기준500회_후보!$B$1)</f>
        <v>75</v>
      </c>
      <c r="AI31">
        <f>INDEX(_calc_누적빈도!AI:AI,$A31)-INDEX(_calc_누적빈도!AI:AI,$A31-기준500회_후보!$B$1)</f>
        <v>71</v>
      </c>
      <c r="AJ31">
        <f>INDEX(_calc_누적빈도!AJ:AJ,$A31)-INDEX(_calc_누적빈도!AJ:AJ,$A31-기준500회_후보!$B$1)</f>
        <v>72</v>
      </c>
      <c r="AK31">
        <f>INDEX(_calc_누적빈도!AK:AK,$A31)-INDEX(_calc_누적빈도!AK:AK,$A31-기준500회_후보!$B$1)</f>
        <v>69</v>
      </c>
      <c r="AL31">
        <f>INDEX(_calc_누적빈도!AL:AL,$A31)-INDEX(_calc_누적빈도!AL:AL,$A31-기준500회_후보!$B$1)</f>
        <v>66</v>
      </c>
      <c r="AM31">
        <f>INDEX(_calc_누적빈도!AM:AM,$A31)-INDEX(_calc_누적빈도!AM:AM,$A31-기준500회_후보!$B$1)</f>
        <v>78</v>
      </c>
      <c r="AN31">
        <f>INDEX(_calc_누적빈도!AN:AN,$A31)-INDEX(_calc_누적빈도!AN:AN,$A31-기준500회_후보!$B$1)</f>
        <v>68</v>
      </c>
      <c r="AO31">
        <f>INDEX(_calc_누적빈도!AO:AO,$A31)-INDEX(_calc_누적빈도!AO:AO,$A31-기준500회_후보!$B$1)</f>
        <v>58</v>
      </c>
      <c r="AP31">
        <f>INDEX(_calc_누적빈도!AP:AP,$A31)-INDEX(_calc_누적빈도!AP:AP,$A31-기준500회_후보!$B$1)</f>
        <v>65</v>
      </c>
      <c r="AQ31">
        <f>INDEX(_calc_누적빈도!AQ:AQ,$A31)-INDEX(_calc_누적빈도!AQ:AQ,$A31-기준500회_후보!$B$1)</f>
        <v>66</v>
      </c>
      <c r="AR31">
        <f>INDEX(_calc_누적빈도!AR:AR,$A31)-INDEX(_calc_누적빈도!AR:AR,$A31-기준500회_후보!$B$1)</f>
        <v>65</v>
      </c>
      <c r="AS31">
        <f>INDEX(_calc_누적빈도!AS:AS,$A31)-INDEX(_calc_누적빈도!AS:AS,$A31-기준500회_후보!$B$1)</f>
        <v>64</v>
      </c>
      <c r="AT31">
        <f>INDEX(_calc_누적빈도!AT:AT,$A31)-INDEX(_calc_누적빈도!AT:AT,$A31-기준500회_후보!$B$1)</f>
        <v>74</v>
      </c>
      <c r="AU31">
        <f>(RANK(_calc_라운드기준!B31,_calc_라운드기준!$B31:$AT31,0)+COUNTIFS(_calc_라운드기준!$B31:$AT31,_calc_라운드기준!B31,$B$1:$AT$1,"&lt;"&amp;1))-(RANK(B31,$B31:$AT31,0)+COUNTIFS($B31:$AT31,B31,$B$1:$AT$1,"&lt;"&amp;1))</f>
        <v>-24</v>
      </c>
      <c r="AV31">
        <f>(RANK(_calc_라운드기준!C31,_calc_라운드기준!$B31:$AT31,0)+COUNTIFS(_calc_라운드기준!$B31:$AT31,_calc_라운드기준!C31,$B$1:$AT$1,"&lt;"&amp;2))-(RANK(C31,$B31:$AT31,0)+COUNTIFS($B31:$AT31,C31,$B$1:$AT$1,"&lt;"&amp;2))</f>
        <v>7</v>
      </c>
      <c r="AW31">
        <f>(RANK(_calc_라운드기준!D31,_calc_라운드기준!$B31:$AT31,0)+COUNTIFS(_calc_라운드기준!$B31:$AT31,_calc_라운드기준!D31,$B$1:$AT$1,"&lt;"&amp;3))-(RANK(D31,$B31:$AT31,0)+COUNTIFS($B31:$AT31,D31,$B$1:$AT$1,"&lt;"&amp;3))</f>
        <v>-6</v>
      </c>
      <c r="AX31">
        <f>(RANK(_calc_라운드기준!E31,_calc_라운드기준!$B31:$AT31,0)+COUNTIFS(_calc_라운드기준!$B31:$AT31,_calc_라운드기준!E31,$B$1:$AT$1,"&lt;"&amp;4))-(RANK(E31,$B31:$AT31,0)+COUNTIFS($B31:$AT31,E31,$B$1:$AT$1,"&lt;"&amp;4))</f>
        <v>-14</v>
      </c>
      <c r="AY31">
        <f>(RANK(_calc_라운드기준!F31,_calc_라운드기준!$B31:$AT31,0)+COUNTIFS(_calc_라운드기준!$B31:$AT31,_calc_라운드기준!F31,$B$1:$AT$1,"&lt;"&amp;5))-(RANK(F31,$B31:$AT31,0)+COUNTIFS($B31:$AT31,F31,$B$1:$AT$1,"&lt;"&amp;5))</f>
        <v>-34</v>
      </c>
      <c r="AZ31">
        <f>(RANK(_calc_라운드기준!G31,_calc_라운드기준!$B31:$AT31,0)+COUNTIFS(_calc_라운드기준!$B31:$AT31,_calc_라운드기준!G31,$B$1:$AT$1,"&lt;"&amp;6))-(RANK(G31,$B31:$AT31,0)+COUNTIFS($B31:$AT31,G31,$B$1:$AT$1,"&lt;"&amp;6))</f>
        <v>-1</v>
      </c>
      <c r="BA31">
        <f>(RANK(_calc_라운드기준!H31,_calc_라운드기준!$B31:$AT31,0)+COUNTIFS(_calc_라운드기준!$B31:$AT31,_calc_라운드기준!H31,$B$1:$AT$1,"&lt;"&amp;7))-(RANK(H31,$B31:$AT31,0)+COUNTIFS($B31:$AT31,H31,$B$1:$AT$1,"&lt;"&amp;7))</f>
        <v>-9</v>
      </c>
      <c r="BB31">
        <f>(RANK(_calc_라운드기준!I31,_calc_라운드기준!$B31:$AT31,0)+COUNTIFS(_calc_라운드기준!$B31:$AT31,_calc_라운드기준!I31,$B$1:$AT$1,"&lt;"&amp;8))-(RANK(I31,$B31:$AT31,0)+COUNTIFS($B31:$AT31,I31,$B$1:$AT$1,"&lt;"&amp;8))</f>
        <v>-30</v>
      </c>
      <c r="BC31">
        <f>(RANK(_calc_라운드기준!J31,_calc_라운드기준!$B31:$AT31,0)+COUNTIFS(_calc_라운드기준!$B31:$AT31,_calc_라운드기준!J31,$B$1:$AT$1,"&lt;"&amp;9))-(RANK(J31,$B31:$AT31,0)+COUNTIFS($B31:$AT31,J31,$B$1:$AT$1,"&lt;"&amp;9))</f>
        <v>-23</v>
      </c>
      <c r="BD31">
        <f>(RANK(_calc_라운드기준!K31,_calc_라운드기준!$B31:$AT31,0)+COUNTIFS(_calc_라운드기준!$B31:$AT31,_calc_라운드기준!K31,$B$1:$AT$1,"&lt;"&amp;10))-(RANK(K31,$B31:$AT31,0)+COUNTIFS($B31:$AT31,K31,$B$1:$AT$1,"&lt;"&amp;10))</f>
        <v>4</v>
      </c>
      <c r="BE31">
        <f>(RANK(_calc_라운드기준!L31,_calc_라운드기준!$B31:$AT31,0)+COUNTIFS(_calc_라운드기준!$B31:$AT31,_calc_라운드기준!L31,$B$1:$AT$1,"&lt;"&amp;11))-(RANK(L31,$B31:$AT31,0)+COUNTIFS($B31:$AT31,L31,$B$1:$AT$1,"&lt;"&amp;11))</f>
        <v>7</v>
      </c>
      <c r="BF31">
        <f>(RANK(_calc_라운드기준!M31,_calc_라운드기준!$B31:$AT31,0)+COUNTIFS(_calc_라운드기준!$B31:$AT31,_calc_라운드기준!M31,$B$1:$AT$1,"&lt;"&amp;12))-(RANK(M31,$B31:$AT31,0)+COUNTIFS($B31:$AT31,M31,$B$1:$AT$1,"&lt;"&amp;12))</f>
        <v>16</v>
      </c>
      <c r="BG31">
        <f>(RANK(_calc_라운드기준!N31,_calc_라운드기준!$B31:$AT31,0)+COUNTIFS(_calc_라운드기준!$B31:$AT31,_calc_라운드기준!N31,$B$1:$AT$1,"&lt;"&amp;13))-(RANK(N31,$B31:$AT31,0)+COUNTIFS($B31:$AT31,N31,$B$1:$AT$1,"&lt;"&amp;13))</f>
        <v>27</v>
      </c>
      <c r="BH31">
        <f>(RANK(_calc_라운드기준!O31,_calc_라운드기준!$B31:$AT31,0)+COUNTIFS(_calc_라운드기준!$B31:$AT31,_calc_라운드기준!O31,$B$1:$AT$1,"&lt;"&amp;14))-(RANK(O31,$B31:$AT31,0)+COUNTIFS($B31:$AT31,O31,$B$1:$AT$1,"&lt;"&amp;14))</f>
        <v>14</v>
      </c>
      <c r="BI31">
        <f>(RANK(_calc_라운드기준!P31,_calc_라운드기준!$B31:$AT31,0)+COUNTIFS(_calc_라운드기준!$B31:$AT31,_calc_라운드기준!P31,$B$1:$AT$1,"&lt;"&amp;15))-(RANK(P31,$B31:$AT31,0)+COUNTIFS($B31:$AT31,P31,$B$1:$AT$1,"&lt;"&amp;15))</f>
        <v>3</v>
      </c>
      <c r="BJ31">
        <f>(RANK(_calc_라운드기준!Q31,_calc_라운드기준!$B31:$AT31,0)+COUNTIFS(_calc_라운드기준!$B31:$AT31,_calc_라운드기준!Q31,$B$1:$AT$1,"&lt;"&amp;16))-(RANK(Q31,$B31:$AT31,0)+COUNTIFS($B31:$AT31,Q31,$B$1:$AT$1,"&lt;"&amp;16))</f>
        <v>0</v>
      </c>
      <c r="BK31">
        <f>(RANK(_calc_라운드기준!R31,_calc_라운드기준!$B31:$AT31,0)+COUNTIFS(_calc_라운드기준!$B31:$AT31,_calc_라운드기준!R31,$B$1:$AT$1,"&lt;"&amp;17))-(RANK(R31,$B31:$AT31,0)+COUNTIFS($B31:$AT31,R31,$B$1:$AT$1,"&lt;"&amp;17))</f>
        <v>-9</v>
      </c>
      <c r="BL31">
        <f>(RANK(_calc_라운드기준!S31,_calc_라운드기준!$B31:$AT31,0)+COUNTIFS(_calc_라운드기준!$B31:$AT31,_calc_라운드기준!S31,$B$1:$AT$1,"&lt;"&amp;18))-(RANK(S31,$B31:$AT31,0)+COUNTIFS($B31:$AT31,S31,$B$1:$AT$1,"&lt;"&amp;18))</f>
        <v>28</v>
      </c>
      <c r="BM31">
        <f>(RANK(_calc_라운드기준!T31,_calc_라운드기준!$B31:$AT31,0)+COUNTIFS(_calc_라운드기준!$B31:$AT31,_calc_라운드기준!T31,$B$1:$AT$1,"&lt;"&amp;19))-(RANK(T31,$B31:$AT31,0)+COUNTIFS($B31:$AT31,T31,$B$1:$AT$1,"&lt;"&amp;19))</f>
        <v>18</v>
      </c>
      <c r="BN31">
        <f>(RANK(_calc_라운드기준!U31,_calc_라운드기준!$B31:$AT31,0)+COUNTIFS(_calc_라운드기준!$B31:$AT31,_calc_라운드기준!U31,$B$1:$AT$1,"&lt;"&amp;20))-(RANK(U31,$B31:$AT31,0)+COUNTIFS($B31:$AT31,U31,$B$1:$AT$1,"&lt;"&amp;20))</f>
        <v>-9</v>
      </c>
      <c r="BO31">
        <f>(RANK(_calc_라운드기준!V31,_calc_라운드기준!$B31:$AT31,0)+COUNTIFS(_calc_라운드기준!$B31:$AT31,_calc_라운드기준!V31,$B$1:$AT$1,"&lt;"&amp;21))-(RANK(V31,$B31:$AT31,0)+COUNTIFS($B31:$AT31,V31,$B$1:$AT$1,"&lt;"&amp;21))</f>
        <v>37</v>
      </c>
      <c r="BP31">
        <f>(RANK(_calc_라운드기준!W31,_calc_라운드기준!$B31:$AT31,0)+COUNTIFS(_calc_라운드기준!$B31:$AT31,_calc_라운드기준!W31,$B$1:$AT$1,"&lt;"&amp;22))-(RANK(W31,$B31:$AT31,0)+COUNTIFS($B31:$AT31,W31,$B$1:$AT$1,"&lt;"&amp;22))</f>
        <v>6</v>
      </c>
      <c r="BQ31">
        <f>(RANK(_calc_라운드기준!X31,_calc_라운드기준!$B31:$AT31,0)+COUNTIFS(_calc_라운드기준!$B31:$AT31,_calc_라운드기준!X31,$B$1:$AT$1,"&lt;"&amp;23))-(RANK(X31,$B31:$AT31,0)+COUNTIFS($B31:$AT31,X31,$B$1:$AT$1,"&lt;"&amp;23))</f>
        <v>-32</v>
      </c>
      <c r="BR31">
        <f>(RANK(_calc_라운드기준!Y31,_calc_라운드기준!$B31:$AT31,0)+COUNTIFS(_calc_라운드기준!$B31:$AT31,_calc_라운드기준!Y31,$B$1:$AT$1,"&lt;"&amp;24))-(RANK(Y31,$B31:$AT31,0)+COUNTIFS($B31:$AT31,Y31,$B$1:$AT$1,"&lt;"&amp;24))</f>
        <v>-11</v>
      </c>
      <c r="BS31">
        <f>(RANK(_calc_라운드기준!Z31,_calc_라운드기준!$B31:$AT31,0)+COUNTIFS(_calc_라운드기준!$B31:$AT31,_calc_라운드기준!Z31,$B$1:$AT$1,"&lt;"&amp;25))-(RANK(Z31,$B31:$AT31,0)+COUNTIFS($B31:$AT31,Z31,$B$1:$AT$1,"&lt;"&amp;25))</f>
        <v>-13</v>
      </c>
      <c r="BT31">
        <f>(RANK(_calc_라운드기준!AA31,_calc_라운드기준!$B31:$AT31,0)+COUNTIFS(_calc_라운드기준!$B31:$AT31,_calc_라운드기준!AA31,$B$1:$AT$1,"&lt;"&amp;26))-(RANK(AA31,$B31:$AT31,0)+COUNTIFS($B31:$AT31,AA31,$B$1:$AT$1,"&lt;"&amp;26))</f>
        <v>-9</v>
      </c>
      <c r="BU31">
        <f>(RANK(_calc_라운드기준!AB31,_calc_라운드기준!$B31:$AT31,0)+COUNTIFS(_calc_라운드기준!$B31:$AT31,_calc_라운드기준!AB31,$B$1:$AT$1,"&lt;"&amp;27))-(RANK(AB31,$B31:$AT31,0)+COUNTIFS($B31:$AT31,AB31,$B$1:$AT$1,"&lt;"&amp;27))</f>
        <v>-15</v>
      </c>
      <c r="BV31">
        <f>(RANK(_calc_라운드기준!AC31,_calc_라운드기준!$B31:$AT31,0)+COUNTIFS(_calc_라운드기준!$B31:$AT31,_calc_라운드기준!AC31,$B$1:$AT$1,"&lt;"&amp;28))-(RANK(AC31,$B31:$AT31,0)+COUNTIFS($B31:$AT31,AC31,$B$1:$AT$1,"&lt;"&amp;28))</f>
        <v>1</v>
      </c>
      <c r="BW31">
        <f>(RANK(_calc_라운드기준!AD31,_calc_라운드기준!$B31:$AT31,0)+COUNTIFS(_calc_라운드기준!$B31:$AT31,_calc_라운드기준!AD31,$B$1:$AT$1,"&lt;"&amp;29))-(RANK(AD31,$B31:$AT31,0)+COUNTIFS($B31:$AT31,AD31,$B$1:$AT$1,"&lt;"&amp;29))</f>
        <v>-12</v>
      </c>
      <c r="BX31">
        <f>(RANK(_calc_라운드기준!AE31,_calc_라운드기준!$B31:$AT31,0)+COUNTIFS(_calc_라운드기준!$B31:$AT31,_calc_라운드기준!AE31,$B$1:$AT$1,"&lt;"&amp;30))-(RANK(AE31,$B31:$AT31,0)+COUNTIFS($B31:$AT31,AE31,$B$1:$AT$1,"&lt;"&amp;30))</f>
        <v>3</v>
      </c>
      <c r="BY31">
        <f>(RANK(_calc_라운드기준!AF31,_calc_라운드기준!$B31:$AT31,0)+COUNTIFS(_calc_라운드기준!$B31:$AT31,_calc_라운드기준!AF31,$B$1:$AT$1,"&lt;"&amp;31))-(RANK(AF31,$B31:$AT31,0)+COUNTIFS($B31:$AT31,AF31,$B$1:$AT$1,"&lt;"&amp;31))</f>
        <v>0</v>
      </c>
      <c r="BZ31">
        <f>(RANK(_calc_라운드기준!AG31,_calc_라운드기준!$B31:$AT31,0)+COUNTIFS(_calc_라운드기준!$B31:$AT31,_calc_라운드기준!AG31,$B$1:$AT$1,"&lt;"&amp;32))-(RANK(AG31,$B31:$AT31,0)+COUNTIFS($B31:$AT31,AG31,$B$1:$AT$1,"&lt;"&amp;32))</f>
        <v>1</v>
      </c>
      <c r="CA31">
        <f>(RANK(_calc_라운드기준!AH31,_calc_라운드기준!$B31:$AT31,0)+COUNTIFS(_calc_라운드기준!$B31:$AT31,_calc_라운드기준!AH31,$B$1:$AT$1,"&lt;"&amp;33))-(RANK(AH31,$B31:$AT31,0)+COUNTIFS($B31:$AT31,AH31,$B$1:$AT$1,"&lt;"&amp;33))</f>
        <v>16</v>
      </c>
      <c r="CB31">
        <f>(RANK(_calc_라운드기준!AI31,_calc_라운드기준!$B31:$AT31,0)+COUNTIFS(_calc_라운드기준!$B31:$AT31,_calc_라운드기준!AI31,$B$1:$AT$1,"&lt;"&amp;34))-(RANK(AI31,$B31:$AT31,0)+COUNTIFS($B31:$AT31,AI31,$B$1:$AT$1,"&lt;"&amp;34))</f>
        <v>30</v>
      </c>
      <c r="CC31">
        <f>(RANK(_calc_라운드기준!AJ31,_calc_라운드기준!$B31:$AT31,0)+COUNTIFS(_calc_라운드기준!$B31:$AT31,_calc_라운드기준!AJ31,$B$1:$AT$1,"&lt;"&amp;35))-(RANK(AJ31,$B31:$AT31,0)+COUNTIFS($B31:$AT31,AJ31,$B$1:$AT$1,"&lt;"&amp;35))</f>
        <v>2</v>
      </c>
      <c r="CD31">
        <f>(RANK(_calc_라운드기준!AK31,_calc_라운드기준!$B31:$AT31,0)+COUNTIFS(_calc_라운드기준!$B31:$AT31,_calc_라운드기준!AK31,$B$1:$AT$1,"&lt;"&amp;36))-(RANK(AK31,$B31:$AT31,0)+COUNTIFS($B31:$AT31,AK31,$B$1:$AT$1,"&lt;"&amp;36))</f>
        <v>7</v>
      </c>
      <c r="CE31">
        <f>(RANK(_calc_라운드기준!AL31,_calc_라운드기준!$B31:$AT31,0)+COUNTIFS(_calc_라운드기준!$B31:$AT31,_calc_라운드기준!AL31,$B$1:$AT$1,"&lt;"&amp;37))-(RANK(AL31,$B31:$AT31,0)+COUNTIFS($B31:$AT31,AL31,$B$1:$AT$1,"&lt;"&amp;37))</f>
        <v>-8</v>
      </c>
      <c r="CF31">
        <f>(RANK(_calc_라운드기준!AM31,_calc_라운드기준!$B31:$AT31,0)+COUNTIFS(_calc_라운드기준!$B31:$AT31,_calc_라운드기준!AM31,$B$1:$AT$1,"&lt;"&amp;38))-(RANK(AM31,$B31:$AT31,0)+COUNTIFS($B31:$AT31,AM31,$B$1:$AT$1,"&lt;"&amp;38))</f>
        <v>4</v>
      </c>
      <c r="CG31">
        <f>(RANK(_calc_라운드기준!AN31,_calc_라운드기준!$B31:$AT31,0)+COUNTIFS(_calc_라운드기준!$B31:$AT31,_calc_라운드기준!AN31,$B$1:$AT$1,"&lt;"&amp;39))-(RANK(AN31,$B31:$AT31,0)+COUNTIFS($B31:$AT31,AN31,$B$1:$AT$1,"&lt;"&amp;39))</f>
        <v>5</v>
      </c>
      <c r="CH31">
        <f>(RANK(_calc_라운드기준!AO31,_calc_라운드기준!$B31:$AT31,0)+COUNTIFS(_calc_라운드기준!$B31:$AT31,_calc_라운드기준!AO31,$B$1:$AT$1,"&lt;"&amp;40))-(RANK(AO31,$B31:$AT31,0)+COUNTIFS($B31:$AT31,AO31,$B$1:$AT$1,"&lt;"&amp;40))</f>
        <v>-31</v>
      </c>
      <c r="CI31">
        <f>(RANK(_calc_라운드기준!AP31,_calc_라운드기준!$B31:$AT31,0)+COUNTIFS(_calc_라운드기준!$B31:$AT31,_calc_라운드기준!AP31,$B$1:$AT$1,"&lt;"&amp;41))-(RANK(AP31,$B31:$AT31,0)+COUNTIFS($B31:$AT31,AP31,$B$1:$AT$1,"&lt;"&amp;41))</f>
        <v>3</v>
      </c>
      <c r="CJ31">
        <f>(RANK(_calc_라운드기준!AQ31,_calc_라운드기준!$B31:$AT31,0)+COUNTIFS(_calc_라운드기준!$B31:$AT31,_calc_라운드기준!AQ31,$B$1:$AT$1,"&lt;"&amp;42))-(RANK(AQ31,$B31:$AT31,0)+COUNTIFS($B31:$AT31,AQ31,$B$1:$AT$1,"&lt;"&amp;42))</f>
        <v>1</v>
      </c>
      <c r="CK31">
        <f>(RANK(_calc_라운드기준!AR31,_calc_라운드기준!$B31:$AT31,0)+COUNTIFS(_calc_라운드기준!$B31:$AT31,_calc_라운드기준!AR31,$B$1:$AT$1,"&lt;"&amp;43))-(RANK(AR31,$B31:$AT31,0)+COUNTIFS($B31:$AT31,AR31,$B$1:$AT$1,"&lt;"&amp;43))</f>
        <v>14</v>
      </c>
      <c r="CL31">
        <f>(RANK(_calc_라운드기준!AS31,_calc_라운드기준!$B31:$AT31,0)+COUNTIFS(_calc_라운드기준!$B31:$AT31,_calc_라운드기준!AS31,$B$1:$AT$1,"&lt;"&amp;44))-(RANK(AS31,$B31:$AT31,0)+COUNTIFS($B31:$AT31,AS31,$B$1:$AT$1,"&lt;"&amp;44))</f>
        <v>4</v>
      </c>
      <c r="CM31">
        <f>(RANK(_calc_라운드기준!AT31,_calc_라운드기준!$B31:$AT31,0)+COUNTIFS(_calc_라운드기준!$B31:$AT31,_calc_라운드기준!AT31,$B$1:$AT$1,"&lt;"&amp;45))-(RANK(AT31,$B31:$AT31,0)+COUNTIFS($B31:$AT31,AT31,$B$1:$AT$1,"&lt;"&amp;45))</f>
        <v>32</v>
      </c>
      <c r="CN31">
        <f t="shared" si="0"/>
        <v>41</v>
      </c>
      <c r="CO31">
        <f t="shared" si="1"/>
        <v>11</v>
      </c>
      <c r="CP31">
        <f t="shared" si="2"/>
        <v>29</v>
      </c>
      <c r="CQ31">
        <f t="shared" si="3"/>
        <v>38</v>
      </c>
      <c r="CR31">
        <f t="shared" si="4"/>
        <v>45</v>
      </c>
      <c r="CS31">
        <f t="shared" si="5"/>
        <v>28</v>
      </c>
      <c r="CT31">
        <f t="shared" si="6"/>
        <v>31</v>
      </c>
      <c r="CU31">
        <f t="shared" si="7"/>
        <v>42</v>
      </c>
      <c r="CV31">
        <f t="shared" si="8"/>
        <v>40</v>
      </c>
      <c r="CW31">
        <f t="shared" si="9"/>
        <v>16</v>
      </c>
      <c r="CX31">
        <f t="shared" si="10"/>
        <v>12</v>
      </c>
      <c r="CY31">
        <f t="shared" si="11"/>
        <v>7</v>
      </c>
      <c r="CZ31">
        <f t="shared" si="12"/>
        <v>5</v>
      </c>
      <c r="DA31">
        <f t="shared" si="13"/>
        <v>9</v>
      </c>
      <c r="DB31">
        <f t="shared" si="14"/>
        <v>19</v>
      </c>
      <c r="DC31">
        <f t="shared" si="15"/>
        <v>26</v>
      </c>
      <c r="DD31">
        <f t="shared" si="16"/>
        <v>32</v>
      </c>
      <c r="DE31">
        <f t="shared" si="17"/>
        <v>4</v>
      </c>
      <c r="DF31">
        <f t="shared" si="18"/>
        <v>6</v>
      </c>
      <c r="DG31">
        <f t="shared" si="19"/>
        <v>33</v>
      </c>
      <c r="DH31">
        <f t="shared" si="20"/>
        <v>1</v>
      </c>
      <c r="DI31">
        <f t="shared" si="21"/>
        <v>14</v>
      </c>
      <c r="DJ31">
        <f t="shared" si="22"/>
        <v>44</v>
      </c>
      <c r="DK31">
        <f t="shared" si="23"/>
        <v>35</v>
      </c>
      <c r="DL31">
        <f t="shared" si="24"/>
        <v>37</v>
      </c>
      <c r="DM31">
        <f t="shared" si="25"/>
        <v>34</v>
      </c>
      <c r="DN31">
        <f t="shared" si="26"/>
        <v>39</v>
      </c>
      <c r="DO31">
        <f t="shared" si="27"/>
        <v>23</v>
      </c>
      <c r="DP31">
        <f t="shared" si="28"/>
        <v>36</v>
      </c>
      <c r="DQ31">
        <f t="shared" si="29"/>
        <v>20</v>
      </c>
      <c r="DR31">
        <f t="shared" si="30"/>
        <v>27</v>
      </c>
      <c r="DS31">
        <f t="shared" si="31"/>
        <v>24</v>
      </c>
      <c r="DT31">
        <f t="shared" si="32"/>
        <v>8</v>
      </c>
      <c r="DU31">
        <f t="shared" si="33"/>
        <v>3</v>
      </c>
      <c r="DV31">
        <f t="shared" si="34"/>
        <v>22</v>
      </c>
      <c r="DW31">
        <f t="shared" si="35"/>
        <v>13</v>
      </c>
      <c r="DX31">
        <f t="shared" si="36"/>
        <v>30</v>
      </c>
      <c r="DY31">
        <f t="shared" si="37"/>
        <v>17</v>
      </c>
      <c r="DZ31">
        <f t="shared" si="38"/>
        <v>15</v>
      </c>
      <c r="EA31">
        <f t="shared" si="39"/>
        <v>43</v>
      </c>
      <c r="EB31">
        <f t="shared" si="40"/>
        <v>21</v>
      </c>
      <c r="EC31">
        <f t="shared" si="41"/>
        <v>25</v>
      </c>
      <c r="ED31">
        <f t="shared" si="42"/>
        <v>10</v>
      </c>
      <c r="EE31">
        <f t="shared" si="43"/>
        <v>18</v>
      </c>
      <c r="EF31">
        <f t="shared" si="44"/>
        <v>2</v>
      </c>
    </row>
    <row r="32" spans="1:136" ht="16.5" customHeight="1">
      <c r="A32">
        <f>_calc_라운드기준!A32</f>
        <v>1214</v>
      </c>
      <c r="B32">
        <f>INDEX(_calc_누적빈도!B:B,$A32)-INDEX(_calc_누적빈도!B:B,$A32-기준500회_후보!$B$1)</f>
        <v>62</v>
      </c>
      <c r="C32">
        <f>INDEX(_calc_누적빈도!C:C,$A32)-INDEX(_calc_누적빈도!C:C,$A32-기준500회_후보!$B$1)</f>
        <v>61</v>
      </c>
      <c r="D32">
        <f>INDEX(_calc_누적빈도!D:D,$A32)-INDEX(_calc_누적빈도!D:D,$A32-기준500회_후보!$B$1)</f>
        <v>74</v>
      </c>
      <c r="E32">
        <f>INDEX(_calc_누적빈도!E:E,$A32)-INDEX(_calc_누적빈도!E:E,$A32-기준500회_후보!$B$1)</f>
        <v>57</v>
      </c>
      <c r="F32">
        <f>INDEX(_calc_누적빈도!F:F,$A32)-INDEX(_calc_누적빈도!F:F,$A32-기준500회_후보!$B$1)</f>
        <v>51</v>
      </c>
      <c r="G32">
        <f>INDEX(_calc_누적빈도!G:G,$A32)-INDEX(_calc_누적빈도!G:G,$A32-기준500회_후보!$B$1)</f>
        <v>75</v>
      </c>
      <c r="H32">
        <f>INDEX(_calc_누적빈도!H:H,$A32)-INDEX(_calc_누적빈도!H:H,$A32-기준500회_후보!$B$1)</f>
        <v>72</v>
      </c>
      <c r="I32">
        <f>INDEX(_calc_누적빈도!I:I,$A32)-INDEX(_calc_누적빈도!I:I,$A32-기준500회_후보!$B$1)</f>
        <v>54</v>
      </c>
      <c r="J32">
        <f>INDEX(_calc_누적빈도!J:J,$A32)-INDEX(_calc_누적빈도!J:J,$A32-기준500회_후보!$B$1)</f>
        <v>61</v>
      </c>
      <c r="K32">
        <f>INDEX(_calc_누적빈도!K:K,$A32)-INDEX(_calc_누적빈도!K:K,$A32-기준500회_후보!$B$1)</f>
        <v>62</v>
      </c>
      <c r="L32">
        <f>INDEX(_calc_누적빈도!L:L,$A32)-INDEX(_calc_누적빈도!L:L,$A32-기준500회_후보!$B$1)</f>
        <v>67</v>
      </c>
      <c r="M32">
        <f>INDEX(_calc_누적빈도!M:M,$A32)-INDEX(_calc_누적빈도!M:M,$A32-기준500회_후보!$B$1)</f>
        <v>85</v>
      </c>
      <c r="N32">
        <f>INDEX(_calc_누적빈도!N:N,$A32)-INDEX(_calc_누적빈도!N:N,$A32-기준500회_후보!$B$1)</f>
        <v>75</v>
      </c>
      <c r="O32">
        <f>INDEX(_calc_누적빈도!O:O,$A32)-INDEX(_calc_누적빈도!O:O,$A32-기준500회_후보!$B$1)</f>
        <v>66</v>
      </c>
      <c r="P32">
        <f>INDEX(_calc_누적빈도!P:P,$A32)-INDEX(_calc_누적빈도!P:P,$A32-기준500회_후보!$B$1)</f>
        <v>64</v>
      </c>
      <c r="Q32">
        <f>INDEX(_calc_누적빈도!Q:Q,$A32)-INDEX(_calc_누적빈도!Q:Q,$A32-기준500회_후보!$B$1)</f>
        <v>78</v>
      </c>
      <c r="R32">
        <f>INDEX(_calc_누적빈도!R:R,$A32)-INDEX(_calc_누적빈도!R:R,$A32-기준500회_후보!$B$1)</f>
        <v>65</v>
      </c>
      <c r="S32">
        <f>INDEX(_calc_누적빈도!S:S,$A32)-INDEX(_calc_누적빈도!S:S,$A32-기준500회_후보!$B$1)</f>
        <v>73</v>
      </c>
      <c r="T32">
        <f>INDEX(_calc_누적빈도!T:T,$A32)-INDEX(_calc_누적빈도!T:T,$A32-기준500회_후보!$B$1)</f>
        <v>71</v>
      </c>
      <c r="U32">
        <f>INDEX(_calc_누적빈도!U:U,$A32)-INDEX(_calc_누적빈도!U:U,$A32-기준500회_후보!$B$1)</f>
        <v>54</v>
      </c>
      <c r="V32">
        <f>INDEX(_calc_누적빈도!V:V,$A32)-INDEX(_calc_누적빈도!V:V,$A32-기준500회_후보!$B$1)</f>
        <v>79</v>
      </c>
      <c r="W32">
        <f>INDEX(_calc_누적빈도!W:W,$A32)-INDEX(_calc_누적빈도!W:W,$A32-기준500회_후보!$B$1)</f>
        <v>61</v>
      </c>
      <c r="X32">
        <f>INDEX(_calc_누적빈도!X:X,$A32)-INDEX(_calc_누적빈도!X:X,$A32-기준500회_후보!$B$1)</f>
        <v>58</v>
      </c>
      <c r="Y32">
        <f>INDEX(_calc_누적빈도!Y:Y,$A32)-INDEX(_calc_누적빈도!Y:Y,$A32-기준500회_후보!$B$1)</f>
        <v>68</v>
      </c>
      <c r="Z32">
        <f>INDEX(_calc_누적빈도!Z:Z,$A32)-INDEX(_calc_누적빈도!Z:Z,$A32-기준500회_후보!$B$1)</f>
        <v>52</v>
      </c>
      <c r="AA32">
        <f>INDEX(_calc_누적빈도!AA:AA,$A32)-INDEX(_calc_누적빈도!AA:AA,$A32-기준500회_후보!$B$1)</f>
        <v>65</v>
      </c>
      <c r="AB32">
        <f>INDEX(_calc_누적빈도!AB:AB,$A32)-INDEX(_calc_누적빈도!AB:AB,$A32-기준500회_후보!$B$1)</f>
        <v>69</v>
      </c>
      <c r="AC32">
        <f>INDEX(_calc_누적빈도!AC:AC,$A32)-INDEX(_calc_누적빈도!AC:AC,$A32-기준500회_후보!$B$1)</f>
        <v>68</v>
      </c>
      <c r="AD32">
        <f>INDEX(_calc_누적빈도!AD:AD,$A32)-INDEX(_calc_누적빈도!AD:AD,$A32-기준500회_후보!$B$1)</f>
        <v>63</v>
      </c>
      <c r="AE32">
        <f>INDEX(_calc_누적빈도!AE:AE,$A32)-INDEX(_calc_누적빈도!AE:AE,$A32-기준500회_후보!$B$1)</f>
        <v>72</v>
      </c>
      <c r="AF32">
        <f>INDEX(_calc_누적빈도!AF:AF,$A32)-INDEX(_calc_누적빈도!AF:AF,$A32-기준500회_후보!$B$1)</f>
        <v>67</v>
      </c>
      <c r="AG32">
        <f>INDEX(_calc_누적빈도!AG:AG,$A32)-INDEX(_calc_누적빈도!AG:AG,$A32-기준500회_후보!$B$1)</f>
        <v>58</v>
      </c>
      <c r="AH32">
        <f>INDEX(_calc_누적빈도!AH:AH,$A32)-INDEX(_calc_누적빈도!AH:AH,$A32-기준500회_후보!$B$1)</f>
        <v>75</v>
      </c>
      <c r="AI32">
        <f>INDEX(_calc_누적빈도!AI:AI,$A32)-INDEX(_calc_누적빈도!AI:AI,$A32-기준500회_후보!$B$1)</f>
        <v>71</v>
      </c>
      <c r="AJ32">
        <f>INDEX(_calc_누적빈도!AJ:AJ,$A32)-INDEX(_calc_누적빈도!AJ:AJ,$A32-기준500회_후보!$B$1)</f>
        <v>72</v>
      </c>
      <c r="AK32">
        <f>INDEX(_calc_누적빈도!AK:AK,$A32)-INDEX(_calc_누적빈도!AK:AK,$A32-기준500회_후보!$B$1)</f>
        <v>69</v>
      </c>
      <c r="AL32">
        <f>INDEX(_calc_누적빈도!AL:AL,$A32)-INDEX(_calc_누적빈도!AL:AL,$A32-기준500회_후보!$B$1)</f>
        <v>67</v>
      </c>
      <c r="AM32">
        <f>INDEX(_calc_누적빈도!AM:AM,$A32)-INDEX(_calc_누적빈도!AM:AM,$A32-기준500회_후보!$B$1)</f>
        <v>78</v>
      </c>
      <c r="AN32">
        <f>INDEX(_calc_누적빈도!AN:AN,$A32)-INDEX(_calc_누적빈도!AN:AN,$A32-기준500회_후보!$B$1)</f>
        <v>68</v>
      </c>
      <c r="AO32">
        <f>INDEX(_calc_누적빈도!AO:AO,$A32)-INDEX(_calc_누적빈도!AO:AO,$A32-기준500회_후보!$B$1)</f>
        <v>59</v>
      </c>
      <c r="AP32">
        <f>INDEX(_calc_누적빈도!AP:AP,$A32)-INDEX(_calc_누적빈도!AP:AP,$A32-기준500회_후보!$B$1)</f>
        <v>65</v>
      </c>
      <c r="AQ32">
        <f>INDEX(_calc_누적빈도!AQ:AQ,$A32)-INDEX(_calc_누적빈도!AQ:AQ,$A32-기준500회_후보!$B$1)</f>
        <v>66</v>
      </c>
      <c r="AR32">
        <f>INDEX(_calc_누적빈도!AR:AR,$A32)-INDEX(_calc_누적빈도!AR:AR,$A32-기준500회_후보!$B$1)</f>
        <v>65</v>
      </c>
      <c r="AS32">
        <f>INDEX(_calc_누적빈도!AS:AS,$A32)-INDEX(_calc_누적빈도!AS:AS,$A32-기준500회_후보!$B$1)</f>
        <v>64</v>
      </c>
      <c r="AT32">
        <f>INDEX(_calc_누적빈도!AT:AT,$A32)-INDEX(_calc_누적빈도!AT:AT,$A32-기준500회_후보!$B$1)</f>
        <v>74</v>
      </c>
      <c r="AU32">
        <f>(RANK(_calc_라운드기준!B32,_calc_라운드기준!$B32:$AT32,0)+COUNTIFS(_calc_라운드기준!$B32:$AT32,_calc_라운드기준!B32,$B$1:$AT$1,"&lt;"&amp;1))-(RANK(B32,$B32:$AT32,0)+COUNTIFS($B32:$AT32,B32,$B$1:$AT$1,"&lt;"&amp;1))</f>
        <v>-23</v>
      </c>
      <c r="AV32">
        <f>(RANK(_calc_라운드기준!C32,_calc_라운드기준!$B32:$AT32,0)+COUNTIFS(_calc_라운드기준!$B32:$AT32,_calc_라운드기준!C32,$B$1:$AT$1,"&lt;"&amp;2))-(RANK(C32,$B32:$AT32,0)+COUNTIFS($B32:$AT32,C32,$B$1:$AT$1,"&lt;"&amp;2))</f>
        <v>6</v>
      </c>
      <c r="AW32">
        <f>(RANK(_calc_라운드기준!D32,_calc_라운드기준!$B32:$AT32,0)+COUNTIFS(_calc_라운드기준!$B32:$AT32,_calc_라운드기준!D32,$B$1:$AT$1,"&lt;"&amp;3))-(RANK(D32,$B32:$AT32,0)+COUNTIFS($B32:$AT32,D32,$B$1:$AT$1,"&lt;"&amp;3))</f>
        <v>-6</v>
      </c>
      <c r="AX32">
        <f>(RANK(_calc_라운드기준!E32,_calc_라운드기준!$B32:$AT32,0)+COUNTIFS(_calc_라운드기준!$B32:$AT32,_calc_라운드기준!E32,$B$1:$AT$1,"&lt;"&amp;4))-(RANK(E32,$B32:$AT32,0)+COUNTIFS($B32:$AT32,E32,$B$1:$AT$1,"&lt;"&amp;4))</f>
        <v>-14</v>
      </c>
      <c r="AY32">
        <f>(RANK(_calc_라운드기준!F32,_calc_라운드기준!$B32:$AT32,0)+COUNTIFS(_calc_라운드기준!$B32:$AT32,_calc_라운드기준!F32,$B$1:$AT$1,"&lt;"&amp;5))-(RANK(F32,$B32:$AT32,0)+COUNTIFS($B32:$AT32,F32,$B$1:$AT$1,"&lt;"&amp;5))</f>
        <v>-34</v>
      </c>
      <c r="AZ32">
        <f>(RANK(_calc_라운드기준!G32,_calc_라운드기준!$B32:$AT32,0)+COUNTIFS(_calc_라운드기준!$B32:$AT32,_calc_라운드기준!G32,$B$1:$AT$1,"&lt;"&amp;6))-(RANK(G32,$B32:$AT32,0)+COUNTIFS($B32:$AT32,G32,$B$1:$AT$1,"&lt;"&amp;6))</f>
        <v>1</v>
      </c>
      <c r="BA32">
        <f>(RANK(_calc_라운드기준!H32,_calc_라운드기준!$B32:$AT32,0)+COUNTIFS(_calc_라운드기준!$B32:$AT32,_calc_라운드기준!H32,$B$1:$AT$1,"&lt;"&amp;7))-(RANK(H32,$B32:$AT32,0)+COUNTIFS($B32:$AT32,H32,$B$1:$AT$1,"&lt;"&amp;7))</f>
        <v>-4</v>
      </c>
      <c r="BB32">
        <f>(RANK(_calc_라운드기준!I32,_calc_라운드기준!$B32:$AT32,0)+COUNTIFS(_calc_라운드기준!$B32:$AT32,_calc_라운드기준!I32,$B$1:$AT$1,"&lt;"&amp;8))-(RANK(I32,$B32:$AT32,0)+COUNTIFS($B32:$AT32,I32,$B$1:$AT$1,"&lt;"&amp;8))</f>
        <v>-30</v>
      </c>
      <c r="BC32">
        <f>(RANK(_calc_라운드기준!J32,_calc_라운드기준!$B32:$AT32,0)+COUNTIFS(_calc_라운드기준!$B32:$AT32,_calc_라운드기준!J32,$B$1:$AT$1,"&lt;"&amp;9))-(RANK(J32,$B32:$AT32,0)+COUNTIFS($B32:$AT32,J32,$B$1:$AT$1,"&lt;"&amp;9))</f>
        <v>-23</v>
      </c>
      <c r="BD32">
        <f>(RANK(_calc_라운드기준!K32,_calc_라운드기준!$B32:$AT32,0)+COUNTIFS(_calc_라운드기준!$B32:$AT32,_calc_라운드기준!K32,$B$1:$AT$1,"&lt;"&amp;10))-(RANK(K32,$B32:$AT32,0)+COUNTIFS($B32:$AT32,K32,$B$1:$AT$1,"&lt;"&amp;10))</f>
        <v>8</v>
      </c>
      <c r="BE32">
        <f>(RANK(_calc_라운드기준!L32,_calc_라운드기준!$B32:$AT32,0)+COUNTIFS(_calc_라운드기준!$B32:$AT32,_calc_라운드기준!L32,$B$1:$AT$1,"&lt;"&amp;11))-(RANK(L32,$B32:$AT32,0)+COUNTIFS($B32:$AT32,L32,$B$1:$AT$1,"&lt;"&amp;11))</f>
        <v>7</v>
      </c>
      <c r="BF32">
        <f>(RANK(_calc_라운드기준!M32,_calc_라운드기준!$B32:$AT32,0)+COUNTIFS(_calc_라운드기준!$B32:$AT32,_calc_라운드기준!M32,$B$1:$AT$1,"&lt;"&amp;12))-(RANK(M32,$B32:$AT32,0)+COUNTIFS($B32:$AT32,M32,$B$1:$AT$1,"&lt;"&amp;12))</f>
        <v>17</v>
      </c>
      <c r="BG32">
        <f>(RANK(_calc_라운드기준!N32,_calc_라운드기준!$B32:$AT32,0)+COUNTIFS(_calc_라운드기준!$B32:$AT32,_calc_라운드기준!N32,$B$1:$AT$1,"&lt;"&amp;13))-(RANK(N32,$B32:$AT32,0)+COUNTIFS($B32:$AT32,N32,$B$1:$AT$1,"&lt;"&amp;13))</f>
        <v>25</v>
      </c>
      <c r="BH32">
        <f>(RANK(_calc_라운드기준!O32,_calc_라운드기준!$B32:$AT32,0)+COUNTIFS(_calc_라운드기준!$B32:$AT32,_calc_라운드기준!O32,$B$1:$AT$1,"&lt;"&amp;14))-(RANK(O32,$B32:$AT32,0)+COUNTIFS($B32:$AT32,O32,$B$1:$AT$1,"&lt;"&amp;14))</f>
        <v>13</v>
      </c>
      <c r="BI32">
        <f>(RANK(_calc_라운드기준!P32,_calc_라운드기준!$B32:$AT32,0)+COUNTIFS(_calc_라운드기준!$B32:$AT32,_calc_라운드기준!P32,$B$1:$AT$1,"&lt;"&amp;15))-(RANK(P32,$B32:$AT32,0)+COUNTIFS($B32:$AT32,P32,$B$1:$AT$1,"&lt;"&amp;15))</f>
        <v>2</v>
      </c>
      <c r="BJ32">
        <f>(RANK(_calc_라운드기준!Q32,_calc_라운드기준!$B32:$AT32,0)+COUNTIFS(_calc_라운드기준!$B32:$AT32,_calc_라운드기준!Q32,$B$1:$AT$1,"&lt;"&amp;16))-(RANK(Q32,$B32:$AT32,0)+COUNTIFS($B32:$AT32,Q32,$B$1:$AT$1,"&lt;"&amp;16))</f>
        <v>0</v>
      </c>
      <c r="BK32">
        <f>(RANK(_calc_라운드기준!R32,_calc_라운드기준!$B32:$AT32,0)+COUNTIFS(_calc_라운드기준!$B32:$AT32,_calc_라운드기준!R32,$B$1:$AT$1,"&lt;"&amp;17))-(RANK(R32,$B32:$AT32,0)+COUNTIFS($B32:$AT32,R32,$B$1:$AT$1,"&lt;"&amp;17))</f>
        <v>-12</v>
      </c>
      <c r="BL32">
        <f>(RANK(_calc_라운드기준!S32,_calc_라운드기준!$B32:$AT32,0)+COUNTIFS(_calc_라운드기준!$B32:$AT32,_calc_라운드기준!S32,$B$1:$AT$1,"&lt;"&amp;18))-(RANK(S32,$B32:$AT32,0)+COUNTIFS($B32:$AT32,S32,$B$1:$AT$1,"&lt;"&amp;18))</f>
        <v>23</v>
      </c>
      <c r="BM32">
        <f>(RANK(_calc_라운드기준!T32,_calc_라운드기준!$B32:$AT32,0)+COUNTIFS(_calc_라운드기준!$B32:$AT32,_calc_라운드기준!T32,$B$1:$AT$1,"&lt;"&amp;19))-(RANK(T32,$B32:$AT32,0)+COUNTIFS($B32:$AT32,T32,$B$1:$AT$1,"&lt;"&amp;19))</f>
        <v>20</v>
      </c>
      <c r="BN32">
        <f>(RANK(_calc_라운드기준!U32,_calc_라운드기준!$B32:$AT32,0)+COUNTIFS(_calc_라운드기준!$B32:$AT32,_calc_라운드기준!U32,$B$1:$AT$1,"&lt;"&amp;20))-(RANK(U32,$B32:$AT32,0)+COUNTIFS($B32:$AT32,U32,$B$1:$AT$1,"&lt;"&amp;20))</f>
        <v>-8</v>
      </c>
      <c r="BO32">
        <f>(RANK(_calc_라운드기준!V32,_calc_라운드기준!$B32:$AT32,0)+COUNTIFS(_calc_라운드기준!$B32:$AT32,_calc_라운드기준!V32,$B$1:$AT$1,"&lt;"&amp;21))-(RANK(V32,$B32:$AT32,0)+COUNTIFS($B32:$AT32,V32,$B$1:$AT$1,"&lt;"&amp;21))</f>
        <v>36</v>
      </c>
      <c r="BP32">
        <f>(RANK(_calc_라운드기준!W32,_calc_라운드기준!$B32:$AT32,0)+COUNTIFS(_calc_라운드기준!$B32:$AT32,_calc_라운드기준!W32,$B$1:$AT$1,"&lt;"&amp;22))-(RANK(W32,$B32:$AT32,0)+COUNTIFS($B32:$AT32,W32,$B$1:$AT$1,"&lt;"&amp;22))</f>
        <v>6</v>
      </c>
      <c r="BQ32">
        <f>(RANK(_calc_라운드기준!X32,_calc_라운드기준!$B32:$AT32,0)+COUNTIFS(_calc_라운드기준!$B32:$AT32,_calc_라운드기준!X32,$B$1:$AT$1,"&lt;"&amp;23))-(RANK(X32,$B32:$AT32,0)+COUNTIFS($B32:$AT32,X32,$B$1:$AT$1,"&lt;"&amp;23))</f>
        <v>-35</v>
      </c>
      <c r="BR32">
        <f>(RANK(_calc_라운드기준!Y32,_calc_라운드기준!$B32:$AT32,0)+COUNTIFS(_calc_라운드기준!$B32:$AT32,_calc_라운드기준!Y32,$B$1:$AT$1,"&lt;"&amp;24))-(RANK(Y32,$B32:$AT32,0)+COUNTIFS($B32:$AT32,Y32,$B$1:$AT$1,"&lt;"&amp;24))</f>
        <v>-10</v>
      </c>
      <c r="BS32">
        <f>(RANK(_calc_라운드기준!Z32,_calc_라운드기준!$B32:$AT32,0)+COUNTIFS(_calc_라운드기준!$B32:$AT32,_calc_라운드기준!Z32,$B$1:$AT$1,"&lt;"&amp;25))-(RANK(Z32,$B32:$AT32,0)+COUNTIFS($B32:$AT32,Z32,$B$1:$AT$1,"&lt;"&amp;25))</f>
        <v>-25</v>
      </c>
      <c r="BT32">
        <f>(RANK(_calc_라운드기준!AA32,_calc_라운드기준!$B32:$AT32,0)+COUNTIFS(_calc_라운드기준!$B32:$AT32,_calc_라운드기준!AA32,$B$1:$AT$1,"&lt;"&amp;26))-(RANK(AA32,$B32:$AT32,0)+COUNTIFS($B32:$AT32,AA32,$B$1:$AT$1,"&lt;"&amp;26))</f>
        <v>-7</v>
      </c>
      <c r="BU32">
        <f>(RANK(_calc_라운드기준!AB32,_calc_라운드기준!$B32:$AT32,0)+COUNTIFS(_calc_라운드기준!$B32:$AT32,_calc_라운드기준!AB32,$B$1:$AT$1,"&lt;"&amp;27))-(RANK(AB32,$B32:$AT32,0)+COUNTIFS($B32:$AT32,AB32,$B$1:$AT$1,"&lt;"&amp;27))</f>
        <v>-15</v>
      </c>
      <c r="BV32">
        <f>(RANK(_calc_라운드기준!AC32,_calc_라운드기준!$B32:$AT32,0)+COUNTIFS(_calc_라운드기준!$B32:$AT32,_calc_라운드기준!AC32,$B$1:$AT$1,"&lt;"&amp;28))-(RANK(AC32,$B32:$AT32,0)+COUNTIFS($B32:$AT32,AC32,$B$1:$AT$1,"&lt;"&amp;28))</f>
        <v>2</v>
      </c>
      <c r="BW32">
        <f>(RANK(_calc_라운드기준!AD32,_calc_라운드기준!$B32:$AT32,0)+COUNTIFS(_calc_라운드기준!$B32:$AT32,_calc_라운드기준!AD32,$B$1:$AT$1,"&lt;"&amp;29))-(RANK(AD32,$B32:$AT32,0)+COUNTIFS($B32:$AT32,AD32,$B$1:$AT$1,"&lt;"&amp;29))</f>
        <v>-10</v>
      </c>
      <c r="BX32">
        <f>(RANK(_calc_라운드기준!AE32,_calc_라운드기준!$B32:$AT32,0)+COUNTIFS(_calc_라운드기준!$B32:$AT32,_calc_라운드기준!AE32,$B$1:$AT$1,"&lt;"&amp;30))-(RANK(AE32,$B32:$AT32,0)+COUNTIFS($B32:$AT32,AE32,$B$1:$AT$1,"&lt;"&amp;30))</f>
        <v>11</v>
      </c>
      <c r="BY32">
        <f>(RANK(_calc_라운드기준!AF32,_calc_라운드기준!$B32:$AT32,0)+COUNTIFS(_calc_라운드기준!$B32:$AT32,_calc_라운드기준!AF32,$B$1:$AT$1,"&lt;"&amp;31))-(RANK(AF32,$B32:$AT32,0)+COUNTIFS($B32:$AT32,AF32,$B$1:$AT$1,"&lt;"&amp;31))</f>
        <v>2</v>
      </c>
      <c r="BZ32">
        <f>(RANK(_calc_라운드기준!AG32,_calc_라운드기준!$B32:$AT32,0)+COUNTIFS(_calc_라운드기준!$B32:$AT32,_calc_라운드기준!AG32,$B$1:$AT$1,"&lt;"&amp;32))-(RANK(AG32,$B32:$AT32,0)+COUNTIFS($B32:$AT32,AG32,$B$1:$AT$1,"&lt;"&amp;32))</f>
        <v>-1</v>
      </c>
      <c r="CA32">
        <f>(RANK(_calc_라운드기준!AH32,_calc_라운드기준!$B32:$AT32,0)+COUNTIFS(_calc_라운드기준!$B32:$AT32,_calc_라운드기준!AH32,$B$1:$AT$1,"&lt;"&amp;33))-(RANK(AH32,$B32:$AT32,0)+COUNTIFS($B32:$AT32,AH32,$B$1:$AT$1,"&lt;"&amp;33))</f>
        <v>22</v>
      </c>
      <c r="CB32">
        <f>(RANK(_calc_라운드기준!AI32,_calc_라운드기준!$B32:$AT32,0)+COUNTIFS(_calc_라운드기준!$B32:$AT32,_calc_라운드기준!AI32,$B$1:$AT$1,"&lt;"&amp;34))-(RANK(AI32,$B32:$AT32,0)+COUNTIFS($B32:$AT32,AI32,$B$1:$AT$1,"&lt;"&amp;34))</f>
        <v>30</v>
      </c>
      <c r="CC32">
        <f>(RANK(_calc_라운드기준!AJ32,_calc_라운드기준!$B32:$AT32,0)+COUNTIFS(_calc_라운드기준!$B32:$AT32,_calc_라운드기준!AJ32,$B$1:$AT$1,"&lt;"&amp;35))-(RANK(AJ32,$B32:$AT32,0)+COUNTIFS($B32:$AT32,AJ32,$B$1:$AT$1,"&lt;"&amp;35))</f>
        <v>2</v>
      </c>
      <c r="CD32">
        <f>(RANK(_calc_라운드기준!AK32,_calc_라운드기준!$B32:$AT32,0)+COUNTIFS(_calc_라운드기준!$B32:$AT32,_calc_라운드기준!AK32,$B$1:$AT$1,"&lt;"&amp;36))-(RANK(AK32,$B32:$AT32,0)+COUNTIFS($B32:$AT32,AK32,$B$1:$AT$1,"&lt;"&amp;36))</f>
        <v>8</v>
      </c>
      <c r="CE32">
        <f>(RANK(_calc_라운드기준!AL32,_calc_라운드기준!$B32:$AT32,0)+COUNTIFS(_calc_라운드기준!$B32:$AT32,_calc_라운드기준!AL32,$B$1:$AT$1,"&lt;"&amp;37))-(RANK(AL32,$B32:$AT32,0)+COUNTIFS($B32:$AT32,AL32,$B$1:$AT$1,"&lt;"&amp;37))</f>
        <v>-7</v>
      </c>
      <c r="CF32">
        <f>(RANK(_calc_라운드기준!AM32,_calc_라운드기준!$B32:$AT32,0)+COUNTIFS(_calc_라운드기준!$B32:$AT32,_calc_라운드기준!AM32,$B$1:$AT$1,"&lt;"&amp;38))-(RANK(AM32,$B32:$AT32,0)+COUNTIFS($B32:$AT32,AM32,$B$1:$AT$1,"&lt;"&amp;38))</f>
        <v>1</v>
      </c>
      <c r="CG32">
        <f>(RANK(_calc_라운드기준!AN32,_calc_라운드기준!$B32:$AT32,0)+COUNTIFS(_calc_라운드기준!$B32:$AT32,_calc_라운드기준!AN32,$B$1:$AT$1,"&lt;"&amp;39))-(RANK(AN32,$B32:$AT32,0)+COUNTIFS($B32:$AT32,AN32,$B$1:$AT$1,"&lt;"&amp;39))</f>
        <v>-3</v>
      </c>
      <c r="CH32">
        <f>(RANK(_calc_라운드기준!AO32,_calc_라운드기준!$B32:$AT32,0)+COUNTIFS(_calc_라운드기준!$B32:$AT32,_calc_라운드기준!AO32,$B$1:$AT$1,"&lt;"&amp;40))-(RANK(AO32,$B32:$AT32,0)+COUNTIFS($B32:$AT32,AO32,$B$1:$AT$1,"&lt;"&amp;40))</f>
        <v>-29</v>
      </c>
      <c r="CI32">
        <f>(RANK(_calc_라운드기준!AP32,_calc_라운드기준!$B32:$AT32,0)+COUNTIFS(_calc_라운드기준!$B32:$AT32,_calc_라운드기준!AP32,$B$1:$AT$1,"&lt;"&amp;41))-(RANK(AP32,$B32:$AT32,0)+COUNTIFS($B32:$AT32,AP32,$B$1:$AT$1,"&lt;"&amp;41))</f>
        <v>2</v>
      </c>
      <c r="CJ32">
        <f>(RANK(_calc_라운드기준!AQ32,_calc_라운드기준!$B32:$AT32,0)+COUNTIFS(_calc_라운드기준!$B32:$AT32,_calc_라운드기준!AQ32,$B$1:$AT$1,"&lt;"&amp;42))-(RANK(AQ32,$B32:$AT32,0)+COUNTIFS($B32:$AT32,AQ32,$B$1:$AT$1,"&lt;"&amp;42))</f>
        <v>1</v>
      </c>
      <c r="CK32">
        <f>(RANK(_calc_라운드기준!AR32,_calc_라운드기준!$B32:$AT32,0)+COUNTIFS(_calc_라운드기준!$B32:$AT32,_calc_라운드기준!AR32,$B$1:$AT$1,"&lt;"&amp;43))-(RANK(AR32,$B32:$AT32,0)+COUNTIFS($B32:$AT32,AR32,$B$1:$AT$1,"&lt;"&amp;43))</f>
        <v>15</v>
      </c>
      <c r="CL32">
        <f>(RANK(_calc_라운드기준!AS32,_calc_라운드기준!$B32:$AT32,0)+COUNTIFS(_calc_라운드기준!$B32:$AT32,_calc_라운드기준!AS32,$B$1:$AT$1,"&lt;"&amp;44))-(RANK(AS32,$B32:$AT32,0)+COUNTIFS($B32:$AT32,AS32,$B$1:$AT$1,"&lt;"&amp;44))</f>
        <v>5</v>
      </c>
      <c r="CM32">
        <f>(RANK(_calc_라운드기준!AT32,_calc_라운드기준!$B32:$AT32,0)+COUNTIFS(_calc_라운드기준!$B32:$AT32,_calc_라운드기준!AT32,$B$1:$AT$1,"&lt;"&amp;45))-(RANK(AT32,$B32:$AT32,0)+COUNTIFS($B32:$AT32,AT32,$B$1:$AT$1,"&lt;"&amp;45))</f>
        <v>31</v>
      </c>
      <c r="CN32">
        <f t="shared" si="0"/>
        <v>39</v>
      </c>
      <c r="CO32">
        <f t="shared" si="1"/>
        <v>15</v>
      </c>
      <c r="CP32">
        <f t="shared" si="2"/>
        <v>30</v>
      </c>
      <c r="CQ32">
        <f t="shared" si="3"/>
        <v>37</v>
      </c>
      <c r="CR32">
        <f t="shared" si="4"/>
        <v>44</v>
      </c>
      <c r="CS32">
        <f t="shared" si="5"/>
        <v>23</v>
      </c>
      <c r="CT32">
        <f t="shared" si="6"/>
        <v>29</v>
      </c>
      <c r="CU32">
        <f t="shared" si="7"/>
        <v>43</v>
      </c>
      <c r="CV32">
        <f t="shared" si="8"/>
        <v>40</v>
      </c>
      <c r="CW32">
        <f t="shared" si="9"/>
        <v>12</v>
      </c>
      <c r="CX32">
        <f t="shared" si="10"/>
        <v>14</v>
      </c>
      <c r="CY32">
        <f t="shared" si="11"/>
        <v>8</v>
      </c>
      <c r="CZ32">
        <f t="shared" si="12"/>
        <v>4</v>
      </c>
      <c r="DA32">
        <f t="shared" si="13"/>
        <v>10</v>
      </c>
      <c r="DB32">
        <f t="shared" si="14"/>
        <v>18</v>
      </c>
      <c r="DC32">
        <f t="shared" si="15"/>
        <v>26</v>
      </c>
      <c r="DD32">
        <f t="shared" si="16"/>
        <v>36</v>
      </c>
      <c r="DE32">
        <f t="shared" si="17"/>
        <v>5</v>
      </c>
      <c r="DF32">
        <f t="shared" si="18"/>
        <v>7</v>
      </c>
      <c r="DG32">
        <f t="shared" si="19"/>
        <v>33</v>
      </c>
      <c r="DH32">
        <f t="shared" si="20"/>
        <v>1</v>
      </c>
      <c r="DI32">
        <f t="shared" si="21"/>
        <v>16</v>
      </c>
      <c r="DJ32">
        <f t="shared" si="22"/>
        <v>45</v>
      </c>
      <c r="DK32">
        <f t="shared" si="23"/>
        <v>34</v>
      </c>
      <c r="DL32">
        <f t="shared" si="24"/>
        <v>41</v>
      </c>
      <c r="DM32">
        <f t="shared" si="25"/>
        <v>31</v>
      </c>
      <c r="DN32">
        <f t="shared" si="26"/>
        <v>38</v>
      </c>
      <c r="DO32">
        <f t="shared" si="27"/>
        <v>19</v>
      </c>
      <c r="DP32">
        <f t="shared" si="28"/>
        <v>35</v>
      </c>
      <c r="DQ32">
        <f t="shared" si="29"/>
        <v>11</v>
      </c>
      <c r="DR32">
        <f t="shared" si="30"/>
        <v>20</v>
      </c>
      <c r="DS32">
        <f t="shared" si="31"/>
        <v>27</v>
      </c>
      <c r="DT32">
        <f t="shared" si="32"/>
        <v>6</v>
      </c>
      <c r="DU32">
        <f t="shared" si="33"/>
        <v>3</v>
      </c>
      <c r="DV32">
        <f t="shared" si="34"/>
        <v>21</v>
      </c>
      <c r="DW32">
        <f t="shared" si="35"/>
        <v>13</v>
      </c>
      <c r="DX32">
        <f t="shared" si="36"/>
        <v>32</v>
      </c>
      <c r="DY32">
        <f t="shared" si="37"/>
        <v>24</v>
      </c>
      <c r="DZ32">
        <f t="shared" si="38"/>
        <v>28</v>
      </c>
      <c r="EA32">
        <f t="shared" si="39"/>
        <v>42</v>
      </c>
      <c r="EB32">
        <f t="shared" si="40"/>
        <v>22</v>
      </c>
      <c r="EC32">
        <f t="shared" si="41"/>
        <v>25</v>
      </c>
      <c r="ED32">
        <f t="shared" si="42"/>
        <v>9</v>
      </c>
      <c r="EE32">
        <f t="shared" si="43"/>
        <v>17</v>
      </c>
      <c r="EF32">
        <f t="shared" si="44"/>
        <v>2</v>
      </c>
    </row>
    <row r="33" spans="1:136" ht="16.5" customHeight="1">
      <c r="A33">
        <f>_calc_라운드기준!A33</f>
        <v>1213</v>
      </c>
      <c r="B33">
        <f>INDEX(_calc_누적빈도!B:B,$A33)-INDEX(_calc_누적빈도!B:B,$A33-기준500회_후보!$B$1)</f>
        <v>62</v>
      </c>
      <c r="C33">
        <f>INDEX(_calc_누적빈도!C:C,$A33)-INDEX(_calc_누적빈도!C:C,$A33-기준500회_후보!$B$1)</f>
        <v>62</v>
      </c>
      <c r="D33">
        <f>INDEX(_calc_누적빈도!D:D,$A33)-INDEX(_calc_누적빈도!D:D,$A33-기준500회_후보!$B$1)</f>
        <v>74</v>
      </c>
      <c r="E33">
        <f>INDEX(_calc_누적빈도!E:E,$A33)-INDEX(_calc_누적빈도!E:E,$A33-기준500회_후보!$B$1)</f>
        <v>57</v>
      </c>
      <c r="F33">
        <f>INDEX(_calc_누적빈도!F:F,$A33)-INDEX(_calc_누적빈도!F:F,$A33-기준500회_후보!$B$1)</f>
        <v>51</v>
      </c>
      <c r="G33">
        <f>INDEX(_calc_누적빈도!G:G,$A33)-INDEX(_calc_누적빈도!G:G,$A33-기준500회_후보!$B$1)</f>
        <v>75</v>
      </c>
      <c r="H33">
        <f>INDEX(_calc_누적빈도!H:H,$A33)-INDEX(_calc_누적빈도!H:H,$A33-기준500회_후보!$B$1)</f>
        <v>72</v>
      </c>
      <c r="I33">
        <f>INDEX(_calc_누적빈도!I:I,$A33)-INDEX(_calc_누적빈도!I:I,$A33-기준500회_후보!$B$1)</f>
        <v>54</v>
      </c>
      <c r="J33">
        <f>INDEX(_calc_누적빈도!J:J,$A33)-INDEX(_calc_누적빈도!J:J,$A33-기준500회_후보!$B$1)</f>
        <v>61</v>
      </c>
      <c r="K33">
        <f>INDEX(_calc_누적빈도!K:K,$A33)-INDEX(_calc_누적빈도!K:K,$A33-기준500회_후보!$B$1)</f>
        <v>62</v>
      </c>
      <c r="L33">
        <f>INDEX(_calc_누적빈도!L:L,$A33)-INDEX(_calc_누적빈도!L:L,$A33-기준500회_후보!$B$1)</f>
        <v>66</v>
      </c>
      <c r="M33">
        <f>INDEX(_calc_누적빈도!M:M,$A33)-INDEX(_calc_누적빈도!M:M,$A33-기준500회_후보!$B$1)</f>
        <v>85</v>
      </c>
      <c r="N33">
        <f>INDEX(_calc_누적빈도!N:N,$A33)-INDEX(_calc_누적빈도!N:N,$A33-기준500회_후보!$B$1)</f>
        <v>75</v>
      </c>
      <c r="O33">
        <f>INDEX(_calc_누적빈도!O:O,$A33)-INDEX(_calc_누적빈도!O:O,$A33-기준500회_후보!$B$1)</f>
        <v>66</v>
      </c>
      <c r="P33">
        <f>INDEX(_calc_누적빈도!P:P,$A33)-INDEX(_calc_누적빈도!P:P,$A33-기준500회_후보!$B$1)</f>
        <v>65</v>
      </c>
      <c r="Q33">
        <f>INDEX(_calc_누적빈도!Q:Q,$A33)-INDEX(_calc_누적빈도!Q:Q,$A33-기준500회_후보!$B$1)</f>
        <v>78</v>
      </c>
      <c r="R33">
        <f>INDEX(_calc_누적빈도!R:R,$A33)-INDEX(_calc_누적빈도!R:R,$A33-기준500회_후보!$B$1)</f>
        <v>65</v>
      </c>
      <c r="S33">
        <f>INDEX(_calc_누적빈도!S:S,$A33)-INDEX(_calc_누적빈도!S:S,$A33-기준500회_후보!$B$1)</f>
        <v>74</v>
      </c>
      <c r="T33">
        <f>INDEX(_calc_누적빈도!T:T,$A33)-INDEX(_calc_누적빈도!T:T,$A33-기준500회_후보!$B$1)</f>
        <v>72</v>
      </c>
      <c r="U33">
        <f>INDEX(_calc_누적빈도!U:U,$A33)-INDEX(_calc_누적빈도!U:U,$A33-기준500회_후보!$B$1)</f>
        <v>54</v>
      </c>
      <c r="V33">
        <f>INDEX(_calc_누적빈도!V:V,$A33)-INDEX(_calc_누적빈도!V:V,$A33-기준500회_후보!$B$1)</f>
        <v>79</v>
      </c>
      <c r="W33">
        <f>INDEX(_calc_누적빈도!W:W,$A33)-INDEX(_calc_누적빈도!W:W,$A33-기준500회_후보!$B$1)</f>
        <v>61</v>
      </c>
      <c r="X33">
        <f>INDEX(_calc_누적빈도!X:X,$A33)-INDEX(_calc_누적빈도!X:X,$A33-기준500회_후보!$B$1)</f>
        <v>59</v>
      </c>
      <c r="Y33">
        <f>INDEX(_calc_누적빈도!Y:Y,$A33)-INDEX(_calc_누적빈도!Y:Y,$A33-기준500회_후보!$B$1)</f>
        <v>68</v>
      </c>
      <c r="Z33">
        <f>INDEX(_calc_누적빈도!Z:Z,$A33)-INDEX(_calc_누적빈도!Z:Z,$A33-기준500회_후보!$B$1)</f>
        <v>51</v>
      </c>
      <c r="AA33">
        <f>INDEX(_calc_누적빈도!AA:AA,$A33)-INDEX(_calc_누적빈도!AA:AA,$A33-기준500회_후보!$B$1)</f>
        <v>65</v>
      </c>
      <c r="AB33">
        <f>INDEX(_calc_누적빈도!AB:AB,$A33)-INDEX(_calc_누적빈도!AB:AB,$A33-기준500회_후보!$B$1)</f>
        <v>68</v>
      </c>
      <c r="AC33">
        <f>INDEX(_calc_누적빈도!AC:AC,$A33)-INDEX(_calc_누적빈도!AC:AC,$A33-기준500회_후보!$B$1)</f>
        <v>68</v>
      </c>
      <c r="AD33">
        <f>INDEX(_calc_누적빈도!AD:AD,$A33)-INDEX(_calc_누적빈도!AD:AD,$A33-기준500회_후보!$B$1)</f>
        <v>63</v>
      </c>
      <c r="AE33">
        <f>INDEX(_calc_누적빈도!AE:AE,$A33)-INDEX(_calc_누적빈도!AE:AE,$A33-기준500회_후보!$B$1)</f>
        <v>72</v>
      </c>
      <c r="AF33">
        <f>INDEX(_calc_누적빈도!AF:AF,$A33)-INDEX(_calc_누적빈도!AF:AF,$A33-기준500회_후보!$B$1)</f>
        <v>67</v>
      </c>
      <c r="AG33">
        <f>INDEX(_calc_누적빈도!AG:AG,$A33)-INDEX(_calc_누적빈도!AG:AG,$A33-기준500회_후보!$B$1)</f>
        <v>58</v>
      </c>
      <c r="AH33">
        <f>INDEX(_calc_누적빈도!AH:AH,$A33)-INDEX(_calc_누적빈도!AH:AH,$A33-기준500회_후보!$B$1)</f>
        <v>75</v>
      </c>
      <c r="AI33">
        <f>INDEX(_calc_누적빈도!AI:AI,$A33)-INDEX(_calc_누적빈도!AI:AI,$A33-기준500회_후보!$B$1)</f>
        <v>71</v>
      </c>
      <c r="AJ33">
        <f>INDEX(_calc_누적빈도!AJ:AJ,$A33)-INDEX(_calc_누적빈도!AJ:AJ,$A33-기준500회_후보!$B$1)</f>
        <v>72</v>
      </c>
      <c r="AK33">
        <f>INDEX(_calc_누적빈도!AK:AK,$A33)-INDEX(_calc_누적빈도!AK:AK,$A33-기준500회_후보!$B$1)</f>
        <v>68</v>
      </c>
      <c r="AL33">
        <f>INDEX(_calc_누적빈도!AL:AL,$A33)-INDEX(_calc_누적빈도!AL:AL,$A33-기준500회_후보!$B$1)</f>
        <v>67</v>
      </c>
      <c r="AM33">
        <f>INDEX(_calc_누적빈도!AM:AM,$A33)-INDEX(_calc_누적빈도!AM:AM,$A33-기준500회_후보!$B$1)</f>
        <v>77</v>
      </c>
      <c r="AN33">
        <f>INDEX(_calc_누적빈도!AN:AN,$A33)-INDEX(_calc_누적빈도!AN:AN,$A33-기준500회_후보!$B$1)</f>
        <v>68</v>
      </c>
      <c r="AO33">
        <f>INDEX(_calc_누적빈도!AO:AO,$A33)-INDEX(_calc_누적빈도!AO:AO,$A33-기준500회_후보!$B$1)</f>
        <v>59</v>
      </c>
      <c r="AP33">
        <f>INDEX(_calc_누적빈도!AP:AP,$A33)-INDEX(_calc_누적빈도!AP:AP,$A33-기준500회_후보!$B$1)</f>
        <v>65</v>
      </c>
      <c r="AQ33">
        <f>INDEX(_calc_누적빈도!AQ:AQ,$A33)-INDEX(_calc_누적빈도!AQ:AQ,$A33-기준500회_후보!$B$1)</f>
        <v>66</v>
      </c>
      <c r="AR33">
        <f>INDEX(_calc_누적빈도!AR:AR,$A33)-INDEX(_calc_누적빈도!AR:AR,$A33-기준500회_후보!$B$1)</f>
        <v>65</v>
      </c>
      <c r="AS33">
        <f>INDEX(_calc_누적빈도!AS:AS,$A33)-INDEX(_calc_누적빈도!AS:AS,$A33-기준500회_후보!$B$1)</f>
        <v>64</v>
      </c>
      <c r="AT33">
        <f>INDEX(_calc_누적빈도!AT:AT,$A33)-INDEX(_calc_누적빈도!AT:AT,$A33-기준500회_후보!$B$1)</f>
        <v>74</v>
      </c>
      <c r="AU33">
        <f>(RANK(_calc_라운드기준!B33,_calc_라운드기준!$B33:$AT33,0)+COUNTIFS(_calc_라운드기준!$B33:$AT33,_calc_라운드기준!B33,$B$1:$AT$1,"&lt;"&amp;1))-(RANK(B33,$B33:$AT33,0)+COUNTIFS($B33:$AT33,B33,$B$1:$AT$1,"&lt;"&amp;1))</f>
        <v>-23</v>
      </c>
      <c r="AV33">
        <f>(RANK(_calc_라운드기준!C33,_calc_라운드기준!$B33:$AT33,0)+COUNTIFS(_calc_라운드기준!$B33:$AT33,_calc_라운드기준!C33,$B$1:$AT$1,"&lt;"&amp;2))-(RANK(C33,$B33:$AT33,0)+COUNTIFS($B33:$AT33,C33,$B$1:$AT$1,"&lt;"&amp;2))</f>
        <v>3</v>
      </c>
      <c r="AW33">
        <f>(RANK(_calc_라운드기준!D33,_calc_라운드기준!$B33:$AT33,0)+COUNTIFS(_calc_라운드기준!$B33:$AT33,_calc_라운드기준!D33,$B$1:$AT$1,"&lt;"&amp;3))-(RANK(D33,$B33:$AT33,0)+COUNTIFS($B33:$AT33,D33,$B$1:$AT$1,"&lt;"&amp;3))</f>
        <v>-5</v>
      </c>
      <c r="AX33">
        <f>(RANK(_calc_라운드기준!E33,_calc_라운드기준!$B33:$AT33,0)+COUNTIFS(_calc_라운드기준!$B33:$AT33,_calc_라운드기준!E33,$B$1:$AT$1,"&lt;"&amp;4))-(RANK(E33,$B33:$AT33,0)+COUNTIFS($B33:$AT33,E33,$B$1:$AT$1,"&lt;"&amp;4))</f>
        <v>-15</v>
      </c>
      <c r="AY33">
        <f>(RANK(_calc_라운드기준!F33,_calc_라운드기준!$B33:$AT33,0)+COUNTIFS(_calc_라운드기준!$B33:$AT33,_calc_라운드기준!F33,$B$1:$AT$1,"&lt;"&amp;5))-(RANK(F33,$B33:$AT33,0)+COUNTIFS($B33:$AT33,F33,$B$1:$AT$1,"&lt;"&amp;5))</f>
        <v>-27</v>
      </c>
      <c r="AZ33">
        <f>(RANK(_calc_라운드기준!G33,_calc_라운드기준!$B33:$AT33,0)+COUNTIFS(_calc_라운드기준!$B33:$AT33,_calc_라운드기준!G33,$B$1:$AT$1,"&lt;"&amp;6))-(RANK(G33,$B33:$AT33,0)+COUNTIFS($B33:$AT33,G33,$B$1:$AT$1,"&lt;"&amp;6))</f>
        <v>0</v>
      </c>
      <c r="BA33">
        <f>(RANK(_calc_라운드기준!H33,_calc_라운드기준!$B33:$AT33,0)+COUNTIFS(_calc_라운드기준!$B33:$AT33,_calc_라운드기준!H33,$B$1:$AT$1,"&lt;"&amp;7))-(RANK(H33,$B33:$AT33,0)+COUNTIFS($B33:$AT33,H33,$B$1:$AT$1,"&lt;"&amp;7))</f>
        <v>-5</v>
      </c>
      <c r="BB33">
        <f>(RANK(_calc_라운드기준!I33,_calc_라운드기준!$B33:$AT33,0)+COUNTIFS(_calc_라운드기준!$B33:$AT33,_calc_라운드기준!I33,$B$1:$AT$1,"&lt;"&amp;8))-(RANK(I33,$B33:$AT33,0)+COUNTIFS($B33:$AT33,I33,$B$1:$AT$1,"&lt;"&amp;8))</f>
        <v>-31</v>
      </c>
      <c r="BC33">
        <f>(RANK(_calc_라운드기준!J33,_calc_라운드기준!$B33:$AT33,0)+COUNTIFS(_calc_라운드기준!$B33:$AT33,_calc_라운드기준!J33,$B$1:$AT$1,"&lt;"&amp;9))-(RANK(J33,$B33:$AT33,0)+COUNTIFS($B33:$AT33,J33,$B$1:$AT$1,"&lt;"&amp;9))</f>
        <v>-24</v>
      </c>
      <c r="BD33">
        <f>(RANK(_calc_라운드기준!K33,_calc_라운드기준!$B33:$AT33,0)+COUNTIFS(_calc_라운드기준!$B33:$AT33,_calc_라운드기준!K33,$B$1:$AT$1,"&lt;"&amp;10))-(RANK(K33,$B33:$AT33,0)+COUNTIFS($B33:$AT33,K33,$B$1:$AT$1,"&lt;"&amp;10))</f>
        <v>8</v>
      </c>
      <c r="BE33">
        <f>(RANK(_calc_라운드기준!L33,_calc_라운드기준!$B33:$AT33,0)+COUNTIFS(_calc_라운드기준!$B33:$AT33,_calc_라운드기준!L33,$B$1:$AT$1,"&lt;"&amp;11))-(RANK(L33,$B33:$AT33,0)+COUNTIFS($B33:$AT33,L33,$B$1:$AT$1,"&lt;"&amp;11))</f>
        <v>9</v>
      </c>
      <c r="BF33">
        <f>(RANK(_calc_라운드기준!M33,_calc_라운드기준!$B33:$AT33,0)+COUNTIFS(_calc_라운드기준!$B33:$AT33,_calc_라운드기준!M33,$B$1:$AT$1,"&lt;"&amp;12))-(RANK(M33,$B33:$AT33,0)+COUNTIFS($B33:$AT33,M33,$B$1:$AT$1,"&lt;"&amp;12))</f>
        <v>17</v>
      </c>
      <c r="BG33">
        <f>(RANK(_calc_라운드기준!N33,_calc_라운드기준!$B33:$AT33,0)+COUNTIFS(_calc_라운드기준!$B33:$AT33,_calc_라운드기준!N33,$B$1:$AT$1,"&lt;"&amp;13))-(RANK(N33,$B33:$AT33,0)+COUNTIFS($B33:$AT33,N33,$B$1:$AT$1,"&lt;"&amp;13))</f>
        <v>21</v>
      </c>
      <c r="BH33">
        <f>(RANK(_calc_라운드기준!O33,_calc_라운드기준!$B33:$AT33,0)+COUNTIFS(_calc_라운드기준!$B33:$AT33,_calc_라운드기준!O33,$B$1:$AT$1,"&lt;"&amp;14))-(RANK(O33,$B33:$AT33,0)+COUNTIFS($B33:$AT33,O33,$B$1:$AT$1,"&lt;"&amp;14))</f>
        <v>14</v>
      </c>
      <c r="BI33">
        <f>(RANK(_calc_라운드기준!P33,_calc_라운드기준!$B33:$AT33,0)+COUNTIFS(_calc_라운드기준!$B33:$AT33,_calc_라운드기준!P33,$B$1:$AT$1,"&lt;"&amp;15))-(RANK(P33,$B33:$AT33,0)+COUNTIFS($B33:$AT33,P33,$B$1:$AT$1,"&lt;"&amp;15))</f>
        <v>2</v>
      </c>
      <c r="BJ33">
        <f>(RANK(_calc_라운드기준!Q33,_calc_라운드기준!$B33:$AT33,0)+COUNTIFS(_calc_라운드기준!$B33:$AT33,_calc_라운드기준!Q33,$B$1:$AT$1,"&lt;"&amp;16))-(RANK(Q33,$B33:$AT33,0)+COUNTIFS($B33:$AT33,Q33,$B$1:$AT$1,"&lt;"&amp;16))</f>
        <v>-1</v>
      </c>
      <c r="BK33">
        <f>(RANK(_calc_라운드기준!R33,_calc_라운드기준!$B33:$AT33,0)+COUNTIFS(_calc_라운드기준!$B33:$AT33,_calc_라운드기준!R33,$B$1:$AT$1,"&lt;"&amp;17))-(RANK(R33,$B33:$AT33,0)+COUNTIFS($B33:$AT33,R33,$B$1:$AT$1,"&lt;"&amp;17))</f>
        <v>-14</v>
      </c>
      <c r="BL33">
        <f>(RANK(_calc_라운드기준!S33,_calc_라운드기준!$B33:$AT33,0)+COUNTIFS(_calc_라운드기준!$B33:$AT33,_calc_라운드기준!S33,$B$1:$AT$1,"&lt;"&amp;18))-(RANK(S33,$B33:$AT33,0)+COUNTIFS($B33:$AT33,S33,$B$1:$AT$1,"&lt;"&amp;18))</f>
        <v>24</v>
      </c>
      <c r="BM33">
        <f>(RANK(_calc_라운드기준!T33,_calc_라운드기준!$B33:$AT33,0)+COUNTIFS(_calc_라운드기준!$B33:$AT33,_calc_라운드기준!T33,$B$1:$AT$1,"&lt;"&amp;19))-(RANK(T33,$B33:$AT33,0)+COUNTIFS($B33:$AT33,T33,$B$1:$AT$1,"&lt;"&amp;19))</f>
        <v>22</v>
      </c>
      <c r="BN33">
        <f>(RANK(_calc_라운드기준!U33,_calc_라운드기준!$B33:$AT33,0)+COUNTIFS(_calc_라운드기준!$B33:$AT33,_calc_라운드기준!U33,$B$1:$AT$1,"&lt;"&amp;20))-(RANK(U33,$B33:$AT33,0)+COUNTIFS($B33:$AT33,U33,$B$1:$AT$1,"&lt;"&amp;20))</f>
        <v>-8</v>
      </c>
      <c r="BO33">
        <f>(RANK(_calc_라운드기준!V33,_calc_라운드기준!$B33:$AT33,0)+COUNTIFS(_calc_라운드기준!$B33:$AT33,_calc_라운드기준!V33,$B$1:$AT$1,"&lt;"&amp;21))-(RANK(V33,$B33:$AT33,0)+COUNTIFS($B33:$AT33,V33,$B$1:$AT$1,"&lt;"&amp;21))</f>
        <v>37</v>
      </c>
      <c r="BP33">
        <f>(RANK(_calc_라운드기준!W33,_calc_라운드기준!$B33:$AT33,0)+COUNTIFS(_calc_라운드기준!$B33:$AT33,_calc_라운드기준!W33,$B$1:$AT$1,"&lt;"&amp;22))-(RANK(W33,$B33:$AT33,0)+COUNTIFS($B33:$AT33,W33,$B$1:$AT$1,"&lt;"&amp;22))</f>
        <v>7</v>
      </c>
      <c r="BQ33">
        <f>(RANK(_calc_라운드기준!X33,_calc_라운드기준!$B33:$AT33,0)+COUNTIFS(_calc_라운드기준!$B33:$AT33,_calc_라운드기준!X33,$B$1:$AT$1,"&lt;"&amp;23))-(RANK(X33,$B33:$AT33,0)+COUNTIFS($B33:$AT33,X33,$B$1:$AT$1,"&lt;"&amp;23))</f>
        <v>-34</v>
      </c>
      <c r="BR33">
        <f>(RANK(_calc_라운드기준!Y33,_calc_라운드기준!$B33:$AT33,0)+COUNTIFS(_calc_라운드기준!$B33:$AT33,_calc_라운드기준!Y33,$B$1:$AT$1,"&lt;"&amp;24))-(RANK(Y33,$B33:$AT33,0)+COUNTIFS($B33:$AT33,Y33,$B$1:$AT$1,"&lt;"&amp;24))</f>
        <v>-9</v>
      </c>
      <c r="BS33">
        <f>(RANK(_calc_라운드기준!Z33,_calc_라운드기준!$B33:$AT33,0)+COUNTIFS(_calc_라운드기준!$B33:$AT33,_calc_라운드기준!Z33,$B$1:$AT$1,"&lt;"&amp;25))-(RANK(Z33,$B33:$AT33,0)+COUNTIFS($B33:$AT33,Z33,$B$1:$AT$1,"&lt;"&amp;25))</f>
        <v>-16</v>
      </c>
      <c r="BT33">
        <f>(RANK(_calc_라운드기준!AA33,_calc_라운드기준!$B33:$AT33,0)+COUNTIFS(_calc_라운드기준!$B33:$AT33,_calc_라운드기준!AA33,$B$1:$AT$1,"&lt;"&amp;26))-(RANK(AA33,$B33:$AT33,0)+COUNTIFS($B33:$AT33,AA33,$B$1:$AT$1,"&lt;"&amp;26))</f>
        <v>-9</v>
      </c>
      <c r="BU33">
        <f>(RANK(_calc_라운드기준!AB33,_calc_라운드기준!$B33:$AT33,0)+COUNTIFS(_calc_라운드기준!$B33:$AT33,_calc_라운드기준!AB33,$B$1:$AT$1,"&lt;"&amp;27))-(RANK(AB33,$B33:$AT33,0)+COUNTIFS($B33:$AT33,AB33,$B$1:$AT$1,"&lt;"&amp;27))</f>
        <v>-16</v>
      </c>
      <c r="BV33">
        <f>(RANK(_calc_라운드기준!AC33,_calc_라운드기준!$B33:$AT33,0)+COUNTIFS(_calc_라운드기준!$B33:$AT33,_calc_라운드기준!AC33,$B$1:$AT$1,"&lt;"&amp;28))-(RANK(AC33,$B33:$AT33,0)+COUNTIFS($B33:$AT33,AC33,$B$1:$AT$1,"&lt;"&amp;28))</f>
        <v>2</v>
      </c>
      <c r="BW33">
        <f>(RANK(_calc_라운드기준!AD33,_calc_라운드기준!$B33:$AT33,0)+COUNTIFS(_calc_라운드기준!$B33:$AT33,_calc_라운드기준!AD33,$B$1:$AT$1,"&lt;"&amp;29))-(RANK(AD33,$B33:$AT33,0)+COUNTIFS($B33:$AT33,AD33,$B$1:$AT$1,"&lt;"&amp;29))</f>
        <v>-11</v>
      </c>
      <c r="BX33">
        <f>(RANK(_calc_라운드기준!AE33,_calc_라운드기준!$B33:$AT33,0)+COUNTIFS(_calc_라운드기준!$B33:$AT33,_calc_라운드기준!AE33,$B$1:$AT$1,"&lt;"&amp;30))-(RANK(AE33,$B33:$AT33,0)+COUNTIFS($B33:$AT33,AE33,$B$1:$AT$1,"&lt;"&amp;30))</f>
        <v>9</v>
      </c>
      <c r="BY33">
        <f>(RANK(_calc_라운드기준!AF33,_calc_라운드기준!$B33:$AT33,0)+COUNTIFS(_calc_라운드기준!$B33:$AT33,_calc_라운드기준!AF33,$B$1:$AT$1,"&lt;"&amp;31))-(RANK(AF33,$B33:$AT33,0)+COUNTIFS($B33:$AT33,AF33,$B$1:$AT$1,"&lt;"&amp;31))</f>
        <v>2</v>
      </c>
      <c r="BZ33">
        <f>(RANK(_calc_라운드기준!AG33,_calc_라운드기준!$B33:$AT33,0)+COUNTIFS(_calc_라운드기준!$B33:$AT33,_calc_라운드기준!AG33,$B$1:$AT$1,"&lt;"&amp;32))-(RANK(AG33,$B33:$AT33,0)+COUNTIFS($B33:$AT33,AG33,$B$1:$AT$1,"&lt;"&amp;32))</f>
        <v>0</v>
      </c>
      <c r="CA33">
        <f>(RANK(_calc_라운드기준!AH33,_calc_라운드기준!$B33:$AT33,0)+COUNTIFS(_calc_라운드기준!$B33:$AT33,_calc_라운드기준!AH33,$B$1:$AT$1,"&lt;"&amp;33))-(RANK(AH33,$B33:$AT33,0)+COUNTIFS($B33:$AT33,AH33,$B$1:$AT$1,"&lt;"&amp;33))</f>
        <v>17</v>
      </c>
      <c r="CB33">
        <f>(RANK(_calc_라운드기준!AI33,_calc_라운드기준!$B33:$AT33,0)+COUNTIFS(_calc_라운드기준!$B33:$AT33,_calc_라운드기준!AI33,$B$1:$AT$1,"&lt;"&amp;34))-(RANK(AI33,$B33:$AT33,0)+COUNTIFS($B33:$AT33,AI33,$B$1:$AT$1,"&lt;"&amp;34))</f>
        <v>30</v>
      </c>
      <c r="CC33">
        <f>(RANK(_calc_라운드기준!AJ33,_calc_라운드기준!$B33:$AT33,0)+COUNTIFS(_calc_라운드기준!$B33:$AT33,_calc_라운드기준!AJ33,$B$1:$AT$1,"&lt;"&amp;35))-(RANK(AJ33,$B33:$AT33,0)+COUNTIFS($B33:$AT33,AJ33,$B$1:$AT$1,"&lt;"&amp;35))</f>
        <v>0</v>
      </c>
      <c r="CD33">
        <f>(RANK(_calc_라운드기준!AK33,_calc_라운드기준!$B33:$AT33,0)+COUNTIFS(_calc_라운드기준!$B33:$AT33,_calc_라운드기준!AK33,$B$1:$AT$1,"&lt;"&amp;36))-(RANK(AK33,$B33:$AT33,0)+COUNTIFS($B33:$AT33,AK33,$B$1:$AT$1,"&lt;"&amp;36))</f>
        <v>11</v>
      </c>
      <c r="CE33">
        <f>(RANK(_calc_라운드기준!AL33,_calc_라운드기준!$B33:$AT33,0)+COUNTIFS(_calc_라운드기준!$B33:$AT33,_calc_라운드기준!AL33,$B$1:$AT$1,"&lt;"&amp;37))-(RANK(AL33,$B33:$AT33,0)+COUNTIFS($B33:$AT33,AL33,$B$1:$AT$1,"&lt;"&amp;37))</f>
        <v>-7</v>
      </c>
      <c r="CF33">
        <f>(RANK(_calc_라운드기준!AM33,_calc_라운드기준!$B33:$AT33,0)+COUNTIFS(_calc_라운드기준!$B33:$AT33,_calc_라운드기준!AM33,$B$1:$AT$1,"&lt;"&amp;38))-(RANK(AM33,$B33:$AT33,0)+COUNTIFS($B33:$AT33,AM33,$B$1:$AT$1,"&lt;"&amp;38))</f>
        <v>4</v>
      </c>
      <c r="CG33">
        <f>(RANK(_calc_라운드기준!AN33,_calc_라운드기준!$B33:$AT33,0)+COUNTIFS(_calc_라운드기준!$B33:$AT33,_calc_라운드기준!AN33,$B$1:$AT$1,"&lt;"&amp;39))-(RANK(AN33,$B33:$AT33,0)+COUNTIFS($B33:$AT33,AN33,$B$1:$AT$1,"&lt;"&amp;39))</f>
        <v>-4</v>
      </c>
      <c r="CH33">
        <f>(RANK(_calc_라운드기준!AO33,_calc_라운드기준!$B33:$AT33,0)+COUNTIFS(_calc_라운드기준!$B33:$AT33,_calc_라운드기준!AO33,$B$1:$AT$1,"&lt;"&amp;40))-(RANK(AO33,$B33:$AT33,0)+COUNTIFS($B33:$AT33,AO33,$B$1:$AT$1,"&lt;"&amp;40))</f>
        <v>-30</v>
      </c>
      <c r="CI33">
        <f>(RANK(_calc_라운드기준!AP33,_calc_라운드기준!$B33:$AT33,0)+COUNTIFS(_calc_라운드기준!$B33:$AT33,_calc_라운드기준!AP33,$B$1:$AT$1,"&lt;"&amp;41))-(RANK(AP33,$B33:$AT33,0)+COUNTIFS($B33:$AT33,AP33,$B$1:$AT$1,"&lt;"&amp;41))</f>
        <v>2</v>
      </c>
      <c r="CJ33">
        <f>(RANK(_calc_라운드기준!AQ33,_calc_라운드기준!$B33:$AT33,0)+COUNTIFS(_calc_라운드기준!$B33:$AT33,_calc_라운드기준!AQ33,$B$1:$AT$1,"&lt;"&amp;42))-(RANK(AQ33,$B33:$AT33,0)+COUNTIFS($B33:$AT33,AQ33,$B$1:$AT$1,"&lt;"&amp;42))</f>
        <v>0</v>
      </c>
      <c r="CK33">
        <f>(RANK(_calc_라운드기준!AR33,_calc_라운드기준!$B33:$AT33,0)+COUNTIFS(_calc_라운드기준!$B33:$AT33,_calc_라운드기준!AR33,$B$1:$AT$1,"&lt;"&amp;43))-(RANK(AR33,$B33:$AT33,0)+COUNTIFS($B33:$AT33,AR33,$B$1:$AT$1,"&lt;"&amp;43))</f>
        <v>11</v>
      </c>
      <c r="CL33">
        <f>(RANK(_calc_라운드기준!AS33,_calc_라운드기준!$B33:$AT33,0)+COUNTIFS(_calc_라운드기준!$B33:$AT33,_calc_라운드기준!AS33,$B$1:$AT$1,"&lt;"&amp;44))-(RANK(AS33,$B33:$AT33,0)+COUNTIFS($B33:$AT33,AS33,$B$1:$AT$1,"&lt;"&amp;44))</f>
        <v>5</v>
      </c>
      <c r="CM33">
        <f>(RANK(_calc_라운드기준!AT33,_calc_라운드기준!$B33:$AT33,0)+COUNTIFS(_calc_라운드기준!$B33:$AT33,_calc_라운드기준!AT33,$B$1:$AT$1,"&lt;"&amp;45))-(RANK(AT33,$B33:$AT33,0)+COUNTIFS($B33:$AT33,AT33,$B$1:$AT$1,"&lt;"&amp;45))</f>
        <v>32</v>
      </c>
      <c r="CN33">
        <f t="shared" si="0"/>
        <v>40</v>
      </c>
      <c r="CO33">
        <f t="shared" si="1"/>
        <v>18</v>
      </c>
      <c r="CP33">
        <f t="shared" si="2"/>
        <v>29</v>
      </c>
      <c r="CQ33">
        <f t="shared" si="3"/>
        <v>37</v>
      </c>
      <c r="CR33">
        <f t="shared" si="4"/>
        <v>42</v>
      </c>
      <c r="CS33">
        <f t="shared" si="5"/>
        <v>23</v>
      </c>
      <c r="CT33">
        <f t="shared" si="6"/>
        <v>30</v>
      </c>
      <c r="CU33">
        <f t="shared" si="7"/>
        <v>44</v>
      </c>
      <c r="CV33">
        <f t="shared" si="8"/>
        <v>41</v>
      </c>
      <c r="CW33">
        <f t="shared" si="9"/>
        <v>14</v>
      </c>
      <c r="CX33">
        <f t="shared" si="10"/>
        <v>12</v>
      </c>
      <c r="CY33">
        <f t="shared" si="11"/>
        <v>7</v>
      </c>
      <c r="CZ33">
        <f t="shared" si="12"/>
        <v>6</v>
      </c>
      <c r="DA33">
        <f t="shared" si="13"/>
        <v>9</v>
      </c>
      <c r="DB33">
        <f t="shared" si="14"/>
        <v>19</v>
      </c>
      <c r="DC33">
        <f t="shared" si="15"/>
        <v>27</v>
      </c>
      <c r="DD33">
        <f t="shared" si="16"/>
        <v>36</v>
      </c>
      <c r="DE33">
        <f t="shared" si="17"/>
        <v>4</v>
      </c>
      <c r="DF33">
        <f t="shared" si="18"/>
        <v>5</v>
      </c>
      <c r="DG33">
        <f t="shared" si="19"/>
        <v>32</v>
      </c>
      <c r="DH33">
        <f t="shared" si="20"/>
        <v>1</v>
      </c>
      <c r="DI33">
        <f t="shared" si="21"/>
        <v>15</v>
      </c>
      <c r="DJ33">
        <f t="shared" si="22"/>
        <v>45</v>
      </c>
      <c r="DK33">
        <f t="shared" si="23"/>
        <v>33</v>
      </c>
      <c r="DL33">
        <f t="shared" si="24"/>
        <v>38</v>
      </c>
      <c r="DM33">
        <f t="shared" si="25"/>
        <v>34</v>
      </c>
      <c r="DN33">
        <f t="shared" si="26"/>
        <v>39</v>
      </c>
      <c r="DO33">
        <f t="shared" si="27"/>
        <v>20</v>
      </c>
      <c r="DP33">
        <f t="shared" si="28"/>
        <v>35</v>
      </c>
      <c r="DQ33">
        <f t="shared" si="29"/>
        <v>13</v>
      </c>
      <c r="DR33">
        <f t="shared" si="30"/>
        <v>21</v>
      </c>
      <c r="DS33">
        <f t="shared" si="31"/>
        <v>24</v>
      </c>
      <c r="DT33">
        <f t="shared" si="32"/>
        <v>8</v>
      </c>
      <c r="DU33">
        <f t="shared" si="33"/>
        <v>3</v>
      </c>
      <c r="DV33">
        <f t="shared" si="34"/>
        <v>25</v>
      </c>
      <c r="DW33">
        <f t="shared" si="35"/>
        <v>10</v>
      </c>
      <c r="DX33">
        <f t="shared" si="36"/>
        <v>31</v>
      </c>
      <c r="DY33">
        <f t="shared" si="37"/>
        <v>17</v>
      </c>
      <c r="DZ33">
        <f t="shared" si="38"/>
        <v>28</v>
      </c>
      <c r="EA33">
        <f t="shared" si="39"/>
        <v>43</v>
      </c>
      <c r="EB33">
        <f t="shared" si="40"/>
        <v>22</v>
      </c>
      <c r="EC33">
        <f t="shared" si="41"/>
        <v>26</v>
      </c>
      <c r="ED33">
        <f t="shared" si="42"/>
        <v>11</v>
      </c>
      <c r="EE33">
        <f t="shared" si="43"/>
        <v>16</v>
      </c>
      <c r="EF33">
        <f t="shared" si="44"/>
        <v>2</v>
      </c>
    </row>
    <row r="34" spans="1:136" ht="16.5" customHeight="1">
      <c r="A34">
        <f>_calc_라운드기준!A34</f>
        <v>1212</v>
      </c>
      <c r="B34">
        <f>INDEX(_calc_누적빈도!B:B,$A34)-INDEX(_calc_누적빈도!B:B,$A34-기준500회_후보!$B$1)</f>
        <v>62</v>
      </c>
      <c r="C34">
        <f>INDEX(_calc_누적빈도!C:C,$A34)-INDEX(_calc_누적빈도!C:C,$A34-기준500회_후보!$B$1)</f>
        <v>62</v>
      </c>
      <c r="D34">
        <f>INDEX(_calc_누적빈도!D:D,$A34)-INDEX(_calc_누적빈도!D:D,$A34-기준500회_후보!$B$1)</f>
        <v>74</v>
      </c>
      <c r="E34">
        <f>INDEX(_calc_누적빈도!E:E,$A34)-INDEX(_calc_누적빈도!E:E,$A34-기준500회_후보!$B$1)</f>
        <v>57</v>
      </c>
      <c r="F34">
        <f>INDEX(_calc_누적빈도!F:F,$A34)-INDEX(_calc_누적빈도!F:F,$A34-기준500회_후보!$B$1)</f>
        <v>50</v>
      </c>
      <c r="G34">
        <f>INDEX(_calc_누적빈도!G:G,$A34)-INDEX(_calc_누적빈도!G:G,$A34-기준500회_후보!$B$1)</f>
        <v>75</v>
      </c>
      <c r="H34">
        <f>INDEX(_calc_누적빈도!H:H,$A34)-INDEX(_calc_누적빈도!H:H,$A34-기준500회_후보!$B$1)</f>
        <v>72</v>
      </c>
      <c r="I34">
        <f>INDEX(_calc_누적빈도!I:I,$A34)-INDEX(_calc_누적빈도!I:I,$A34-기준500회_후보!$B$1)</f>
        <v>53</v>
      </c>
      <c r="J34">
        <f>INDEX(_calc_누적빈도!J:J,$A34)-INDEX(_calc_누적빈도!J:J,$A34-기준500회_후보!$B$1)</f>
        <v>61</v>
      </c>
      <c r="K34">
        <f>INDEX(_calc_누적빈도!K:K,$A34)-INDEX(_calc_누적빈도!K:K,$A34-기준500회_후보!$B$1)</f>
        <v>62</v>
      </c>
      <c r="L34">
        <f>INDEX(_calc_누적빈도!L:L,$A34)-INDEX(_calc_누적빈도!L:L,$A34-기준500회_후보!$B$1)</f>
        <v>66</v>
      </c>
      <c r="M34">
        <f>INDEX(_calc_누적빈도!M:M,$A34)-INDEX(_calc_누적빈도!M:M,$A34-기준500회_후보!$B$1)</f>
        <v>85</v>
      </c>
      <c r="N34">
        <f>INDEX(_calc_누적빈도!N:N,$A34)-INDEX(_calc_누적빈도!N:N,$A34-기준500회_후보!$B$1)</f>
        <v>75</v>
      </c>
      <c r="O34">
        <f>INDEX(_calc_누적빈도!O:O,$A34)-INDEX(_calc_누적빈도!O:O,$A34-기준500회_후보!$B$1)</f>
        <v>66</v>
      </c>
      <c r="P34">
        <f>INDEX(_calc_누적빈도!P:P,$A34)-INDEX(_calc_누적빈도!P:P,$A34-기준500회_후보!$B$1)</f>
        <v>65</v>
      </c>
      <c r="Q34">
        <f>INDEX(_calc_누적빈도!Q:Q,$A34)-INDEX(_calc_누적빈도!Q:Q,$A34-기준500회_후보!$B$1)</f>
        <v>78</v>
      </c>
      <c r="R34">
        <f>INDEX(_calc_누적빈도!R:R,$A34)-INDEX(_calc_누적빈도!R:R,$A34-기준500회_후보!$B$1)</f>
        <v>66</v>
      </c>
      <c r="S34">
        <f>INDEX(_calc_누적빈도!S:S,$A34)-INDEX(_calc_누적빈도!S:S,$A34-기준500회_후보!$B$1)</f>
        <v>74</v>
      </c>
      <c r="T34">
        <f>INDEX(_calc_누적빈도!T:T,$A34)-INDEX(_calc_누적빈도!T:T,$A34-기준500회_후보!$B$1)</f>
        <v>72</v>
      </c>
      <c r="U34">
        <f>INDEX(_calc_누적빈도!U:U,$A34)-INDEX(_calc_누적빈도!U:U,$A34-기준500회_후보!$B$1)</f>
        <v>55</v>
      </c>
      <c r="V34">
        <f>INDEX(_calc_누적빈도!V:V,$A34)-INDEX(_calc_누적빈도!V:V,$A34-기준500회_후보!$B$1)</f>
        <v>79</v>
      </c>
      <c r="W34">
        <f>INDEX(_calc_누적빈도!W:W,$A34)-INDEX(_calc_누적빈도!W:W,$A34-기준500회_후보!$B$1)</f>
        <v>61</v>
      </c>
      <c r="X34">
        <f>INDEX(_calc_누적빈도!X:X,$A34)-INDEX(_calc_누적빈도!X:X,$A34-기준500회_후보!$B$1)</f>
        <v>59</v>
      </c>
      <c r="Y34">
        <f>INDEX(_calc_누적빈도!Y:Y,$A34)-INDEX(_calc_누적빈도!Y:Y,$A34-기준500회_후보!$B$1)</f>
        <v>68</v>
      </c>
      <c r="Z34">
        <f>INDEX(_calc_누적빈도!Z:Z,$A34)-INDEX(_calc_누적빈도!Z:Z,$A34-기준500회_후보!$B$1)</f>
        <v>50</v>
      </c>
      <c r="AA34">
        <f>INDEX(_calc_누적빈도!AA:AA,$A34)-INDEX(_calc_누적빈도!AA:AA,$A34-기준500회_후보!$B$1)</f>
        <v>65</v>
      </c>
      <c r="AB34">
        <f>INDEX(_calc_누적빈도!AB:AB,$A34)-INDEX(_calc_누적빈도!AB:AB,$A34-기준500회_후보!$B$1)</f>
        <v>68</v>
      </c>
      <c r="AC34">
        <f>INDEX(_calc_누적빈도!AC:AC,$A34)-INDEX(_calc_누적빈도!AC:AC,$A34-기준500회_후보!$B$1)</f>
        <v>68</v>
      </c>
      <c r="AD34">
        <f>INDEX(_calc_누적빈도!AD:AD,$A34)-INDEX(_calc_누적빈도!AD:AD,$A34-기준500회_후보!$B$1)</f>
        <v>63</v>
      </c>
      <c r="AE34">
        <f>INDEX(_calc_누적빈도!AE:AE,$A34)-INDEX(_calc_누적빈도!AE:AE,$A34-기준500회_후보!$B$1)</f>
        <v>73</v>
      </c>
      <c r="AF34">
        <f>INDEX(_calc_누적빈도!AF:AF,$A34)-INDEX(_calc_누적빈도!AF:AF,$A34-기준500회_후보!$B$1)</f>
        <v>67</v>
      </c>
      <c r="AG34">
        <f>INDEX(_calc_누적빈도!AG:AG,$A34)-INDEX(_calc_누적빈도!AG:AG,$A34-기준500회_후보!$B$1)</f>
        <v>58</v>
      </c>
      <c r="AH34">
        <f>INDEX(_calc_누적빈도!AH:AH,$A34)-INDEX(_calc_누적빈도!AH:AH,$A34-기준500회_후보!$B$1)</f>
        <v>76</v>
      </c>
      <c r="AI34">
        <f>INDEX(_calc_누적빈도!AI:AI,$A34)-INDEX(_calc_누적빈도!AI:AI,$A34-기준500회_후보!$B$1)</f>
        <v>71</v>
      </c>
      <c r="AJ34">
        <f>INDEX(_calc_누적빈도!AJ:AJ,$A34)-INDEX(_calc_누적빈도!AJ:AJ,$A34-기준500회_후보!$B$1)</f>
        <v>72</v>
      </c>
      <c r="AK34">
        <f>INDEX(_calc_누적빈도!AK:AK,$A34)-INDEX(_calc_누적빈도!AK:AK,$A34-기준500회_후보!$B$1)</f>
        <v>68</v>
      </c>
      <c r="AL34">
        <f>INDEX(_calc_누적빈도!AL:AL,$A34)-INDEX(_calc_누적빈도!AL:AL,$A34-기준500회_후보!$B$1)</f>
        <v>67</v>
      </c>
      <c r="AM34">
        <f>INDEX(_calc_누적빈도!AM:AM,$A34)-INDEX(_calc_누적빈도!AM:AM,$A34-기준500회_후보!$B$1)</f>
        <v>77</v>
      </c>
      <c r="AN34">
        <f>INDEX(_calc_누적빈도!AN:AN,$A34)-INDEX(_calc_누적빈도!AN:AN,$A34-기준500회_후보!$B$1)</f>
        <v>68</v>
      </c>
      <c r="AO34">
        <f>INDEX(_calc_누적빈도!AO:AO,$A34)-INDEX(_calc_누적빈도!AO:AO,$A34-기준500회_후보!$B$1)</f>
        <v>59</v>
      </c>
      <c r="AP34">
        <f>INDEX(_calc_누적빈도!AP:AP,$A34)-INDEX(_calc_누적빈도!AP:AP,$A34-기준500회_후보!$B$1)</f>
        <v>64</v>
      </c>
      <c r="AQ34">
        <f>INDEX(_calc_누적빈도!AQ:AQ,$A34)-INDEX(_calc_누적빈도!AQ:AQ,$A34-기준500회_후보!$B$1)</f>
        <v>66</v>
      </c>
      <c r="AR34">
        <f>INDEX(_calc_누적빈도!AR:AR,$A34)-INDEX(_calc_누적빈도!AR:AR,$A34-기준500회_후보!$B$1)</f>
        <v>65</v>
      </c>
      <c r="AS34">
        <f>INDEX(_calc_누적빈도!AS:AS,$A34)-INDEX(_calc_누적빈도!AS:AS,$A34-기준500회_후보!$B$1)</f>
        <v>63</v>
      </c>
      <c r="AT34">
        <f>INDEX(_calc_누적빈도!AT:AT,$A34)-INDEX(_calc_누적빈도!AT:AT,$A34-기준500회_후보!$B$1)</f>
        <v>75</v>
      </c>
      <c r="AU34">
        <f>(RANK(_calc_라운드기준!B34,_calc_라운드기준!$B34:$AT34,0)+COUNTIFS(_calc_라운드기준!$B34:$AT34,_calc_라운드기준!B34,$B$1:$AT$1,"&lt;"&amp;1))-(RANK(B34,$B34:$AT34,0)+COUNTIFS($B34:$AT34,B34,$B$1:$AT$1,"&lt;"&amp;1))</f>
        <v>-23</v>
      </c>
      <c r="AV34">
        <f>(RANK(_calc_라운드기준!C34,_calc_라운드기준!$B34:$AT34,0)+COUNTIFS(_calc_라운드기준!$B34:$AT34,_calc_라운드기준!C34,$B$1:$AT$1,"&lt;"&amp;2))-(RANK(C34,$B34:$AT34,0)+COUNTIFS($B34:$AT34,C34,$B$1:$AT$1,"&lt;"&amp;2))</f>
        <v>3</v>
      </c>
      <c r="AW34">
        <f>(RANK(_calc_라운드기준!D34,_calc_라운드기준!$B34:$AT34,0)+COUNTIFS(_calc_라운드기준!$B34:$AT34,_calc_라운드기준!D34,$B$1:$AT$1,"&lt;"&amp;3))-(RANK(D34,$B34:$AT34,0)+COUNTIFS($B34:$AT34,D34,$B$1:$AT$1,"&lt;"&amp;3))</f>
        <v>-6</v>
      </c>
      <c r="AX34">
        <f>(RANK(_calc_라운드기준!E34,_calc_라운드기준!$B34:$AT34,0)+COUNTIFS(_calc_라운드기준!$B34:$AT34,_calc_라운드기준!E34,$B$1:$AT$1,"&lt;"&amp;4))-(RANK(E34,$B34:$AT34,0)+COUNTIFS($B34:$AT34,E34,$B$1:$AT$1,"&lt;"&amp;4))</f>
        <v>-17</v>
      </c>
      <c r="AY34">
        <f>(RANK(_calc_라운드기준!F34,_calc_라운드기준!$B34:$AT34,0)+COUNTIFS(_calc_라운드기준!$B34:$AT34,_calc_라운드기준!F34,$B$1:$AT$1,"&lt;"&amp;5))-(RANK(F34,$B34:$AT34,0)+COUNTIFS($B34:$AT34,F34,$B$1:$AT$1,"&lt;"&amp;5))</f>
        <v>-19</v>
      </c>
      <c r="AZ34">
        <f>(RANK(_calc_라운드기준!G34,_calc_라운드기준!$B34:$AT34,0)+COUNTIFS(_calc_라운드기준!$B34:$AT34,_calc_라운드기준!G34,$B$1:$AT$1,"&lt;"&amp;6))-(RANK(G34,$B34:$AT34,0)+COUNTIFS($B34:$AT34,G34,$B$1:$AT$1,"&lt;"&amp;6))</f>
        <v>-1</v>
      </c>
      <c r="BA34">
        <f>(RANK(_calc_라운드기준!H34,_calc_라운드기준!$B34:$AT34,0)+COUNTIFS(_calc_라운드기준!$B34:$AT34,_calc_라운드기준!H34,$B$1:$AT$1,"&lt;"&amp;7))-(RANK(H34,$B34:$AT34,0)+COUNTIFS($B34:$AT34,H34,$B$1:$AT$1,"&lt;"&amp;7))</f>
        <v>-6</v>
      </c>
      <c r="BB34">
        <f>(RANK(_calc_라운드기준!I34,_calc_라운드기준!$B34:$AT34,0)+COUNTIFS(_calc_라운드기준!$B34:$AT34,_calc_라운드기준!I34,$B$1:$AT$1,"&lt;"&amp;8))-(RANK(I34,$B34:$AT34,0)+COUNTIFS($B34:$AT34,I34,$B$1:$AT$1,"&lt;"&amp;8))</f>
        <v>-25</v>
      </c>
      <c r="BC34">
        <f>(RANK(_calc_라운드기준!J34,_calc_라운드기준!$B34:$AT34,0)+COUNTIFS(_calc_라운드기준!$B34:$AT34,_calc_라운드기준!J34,$B$1:$AT$1,"&lt;"&amp;9))-(RANK(J34,$B34:$AT34,0)+COUNTIFS($B34:$AT34,J34,$B$1:$AT$1,"&lt;"&amp;9))</f>
        <v>-25</v>
      </c>
      <c r="BD34">
        <f>(RANK(_calc_라운드기준!K34,_calc_라운드기준!$B34:$AT34,0)+COUNTIFS(_calc_라운드기준!$B34:$AT34,_calc_라운드기준!K34,$B$1:$AT$1,"&lt;"&amp;10))-(RANK(K34,$B34:$AT34,0)+COUNTIFS($B34:$AT34,K34,$B$1:$AT$1,"&lt;"&amp;10))</f>
        <v>9</v>
      </c>
      <c r="BE34">
        <f>(RANK(_calc_라운드기준!L34,_calc_라운드기준!$B34:$AT34,0)+COUNTIFS(_calc_라운드기준!$B34:$AT34,_calc_라운드기준!L34,$B$1:$AT$1,"&lt;"&amp;11))-(RANK(L34,$B34:$AT34,0)+COUNTIFS($B34:$AT34,L34,$B$1:$AT$1,"&lt;"&amp;11))</f>
        <v>9</v>
      </c>
      <c r="BF34">
        <f>(RANK(_calc_라운드기준!M34,_calc_라운드기준!$B34:$AT34,0)+COUNTIFS(_calc_라운드기준!$B34:$AT34,_calc_라운드기준!M34,$B$1:$AT$1,"&lt;"&amp;12))-(RANK(M34,$B34:$AT34,0)+COUNTIFS($B34:$AT34,M34,$B$1:$AT$1,"&lt;"&amp;12))</f>
        <v>18</v>
      </c>
      <c r="BG34">
        <f>(RANK(_calc_라운드기준!N34,_calc_라운드기준!$B34:$AT34,0)+COUNTIFS(_calc_라운드기준!$B34:$AT34,_calc_라운드기준!N34,$B$1:$AT$1,"&lt;"&amp;13))-(RANK(N34,$B34:$AT34,0)+COUNTIFS($B34:$AT34,N34,$B$1:$AT$1,"&lt;"&amp;13))</f>
        <v>19</v>
      </c>
      <c r="BH34">
        <f>(RANK(_calc_라운드기준!O34,_calc_라운드기준!$B34:$AT34,0)+COUNTIFS(_calc_라운드기준!$B34:$AT34,_calc_라운드기준!O34,$B$1:$AT$1,"&lt;"&amp;14))-(RANK(O34,$B34:$AT34,0)+COUNTIFS($B34:$AT34,O34,$B$1:$AT$1,"&lt;"&amp;14))</f>
        <v>14</v>
      </c>
      <c r="BI34">
        <f>(RANK(_calc_라운드기준!P34,_calc_라운드기준!$B34:$AT34,0)+COUNTIFS(_calc_라운드기준!$B34:$AT34,_calc_라운드기준!P34,$B$1:$AT$1,"&lt;"&amp;15))-(RANK(P34,$B34:$AT34,0)+COUNTIFS($B34:$AT34,P34,$B$1:$AT$1,"&lt;"&amp;15))</f>
        <v>0</v>
      </c>
      <c r="BJ34">
        <f>(RANK(_calc_라운드기준!Q34,_calc_라운드기준!$B34:$AT34,0)+COUNTIFS(_calc_라운드기준!$B34:$AT34,_calc_라운드기준!Q34,$B$1:$AT$1,"&lt;"&amp;16))-(RANK(Q34,$B34:$AT34,0)+COUNTIFS($B34:$AT34,Q34,$B$1:$AT$1,"&lt;"&amp;16))</f>
        <v>-1</v>
      </c>
      <c r="BK34">
        <f>(RANK(_calc_라운드기준!R34,_calc_라운드기준!$B34:$AT34,0)+COUNTIFS(_calc_라운드기준!$B34:$AT34,_calc_라운드기준!R34,$B$1:$AT$1,"&lt;"&amp;17))-(RANK(R34,$B34:$AT34,0)+COUNTIFS($B34:$AT34,R34,$B$1:$AT$1,"&lt;"&amp;17))</f>
        <v>-13</v>
      </c>
      <c r="BL34">
        <f>(RANK(_calc_라운드기준!S34,_calc_라운드기준!$B34:$AT34,0)+COUNTIFS(_calc_라운드기준!$B34:$AT34,_calc_라운드기준!S34,$B$1:$AT$1,"&lt;"&amp;18))-(RANK(S34,$B34:$AT34,0)+COUNTIFS($B34:$AT34,S34,$B$1:$AT$1,"&lt;"&amp;18))</f>
        <v>23</v>
      </c>
      <c r="BM34">
        <f>(RANK(_calc_라운드기준!T34,_calc_라운드기준!$B34:$AT34,0)+COUNTIFS(_calc_라운드기준!$B34:$AT34,_calc_라운드기준!T34,$B$1:$AT$1,"&lt;"&amp;19))-(RANK(T34,$B34:$AT34,0)+COUNTIFS($B34:$AT34,T34,$B$1:$AT$1,"&lt;"&amp;19))</f>
        <v>21</v>
      </c>
      <c r="BN34">
        <f>(RANK(_calc_라운드기준!U34,_calc_라운드기준!$B34:$AT34,0)+COUNTIFS(_calc_라운드기준!$B34:$AT34,_calc_라운드기준!U34,$B$1:$AT$1,"&lt;"&amp;20))-(RANK(U34,$B34:$AT34,0)+COUNTIFS($B34:$AT34,U34,$B$1:$AT$1,"&lt;"&amp;20))</f>
        <v>-14</v>
      </c>
      <c r="BO34">
        <f>(RANK(_calc_라운드기준!V34,_calc_라운드기준!$B34:$AT34,0)+COUNTIFS(_calc_라운드기준!$B34:$AT34,_calc_라운드기준!V34,$B$1:$AT$1,"&lt;"&amp;21))-(RANK(V34,$B34:$AT34,0)+COUNTIFS($B34:$AT34,V34,$B$1:$AT$1,"&lt;"&amp;21))</f>
        <v>33</v>
      </c>
      <c r="BP34">
        <f>(RANK(_calc_라운드기준!W34,_calc_라운드기준!$B34:$AT34,0)+COUNTIFS(_calc_라운드기준!$B34:$AT34,_calc_라운드기준!W34,$B$1:$AT$1,"&lt;"&amp;22))-(RANK(W34,$B34:$AT34,0)+COUNTIFS($B34:$AT34,W34,$B$1:$AT$1,"&lt;"&amp;22))</f>
        <v>2</v>
      </c>
      <c r="BQ34">
        <f>(RANK(_calc_라운드기준!X34,_calc_라운드기준!$B34:$AT34,0)+COUNTIFS(_calc_라운드기준!$B34:$AT34,_calc_라운드기준!X34,$B$1:$AT$1,"&lt;"&amp;23))-(RANK(X34,$B34:$AT34,0)+COUNTIFS($B34:$AT34,X34,$B$1:$AT$1,"&lt;"&amp;23))</f>
        <v>-34</v>
      </c>
      <c r="BR34">
        <f>(RANK(_calc_라운드기준!Y34,_calc_라운드기준!$B34:$AT34,0)+COUNTIFS(_calc_라운드기준!$B34:$AT34,_calc_라운드기준!Y34,$B$1:$AT$1,"&lt;"&amp;24))-(RANK(Y34,$B34:$AT34,0)+COUNTIFS($B34:$AT34,Y34,$B$1:$AT$1,"&lt;"&amp;24))</f>
        <v>-9</v>
      </c>
      <c r="BS34">
        <f>(RANK(_calc_라운드기준!Z34,_calc_라운드기준!$B34:$AT34,0)+COUNTIFS(_calc_라운드기준!$B34:$AT34,_calc_라운드기준!Z34,$B$1:$AT$1,"&lt;"&amp;25))-(RANK(Z34,$B34:$AT34,0)+COUNTIFS($B34:$AT34,Z34,$B$1:$AT$1,"&lt;"&amp;25))</f>
        <v>-16</v>
      </c>
      <c r="BT34">
        <f>(RANK(_calc_라운드기준!AA34,_calc_라운드기준!$B34:$AT34,0)+COUNTIFS(_calc_라운드기준!$B34:$AT34,_calc_라운드기준!AA34,$B$1:$AT$1,"&lt;"&amp;26))-(RANK(AA34,$B34:$AT34,0)+COUNTIFS($B34:$AT34,AA34,$B$1:$AT$1,"&lt;"&amp;26))</f>
        <v>-8</v>
      </c>
      <c r="BU34">
        <f>(RANK(_calc_라운드기준!AB34,_calc_라운드기준!$B34:$AT34,0)+COUNTIFS(_calc_라운드기준!$B34:$AT34,_calc_라운드기준!AB34,$B$1:$AT$1,"&lt;"&amp;27))-(RANK(AB34,$B34:$AT34,0)+COUNTIFS($B34:$AT34,AB34,$B$1:$AT$1,"&lt;"&amp;27))</f>
        <v>-16</v>
      </c>
      <c r="BV34">
        <f>(RANK(_calc_라운드기준!AC34,_calc_라운드기준!$B34:$AT34,0)+COUNTIFS(_calc_라운드기준!$B34:$AT34,_calc_라운드기준!AC34,$B$1:$AT$1,"&lt;"&amp;28))-(RANK(AC34,$B34:$AT34,0)+COUNTIFS($B34:$AT34,AC34,$B$1:$AT$1,"&lt;"&amp;28))</f>
        <v>-5</v>
      </c>
      <c r="BW34">
        <f>(RANK(_calc_라운드기준!AD34,_calc_라운드기준!$B34:$AT34,0)+COUNTIFS(_calc_라운드기준!$B34:$AT34,_calc_라운드기준!AD34,$B$1:$AT$1,"&lt;"&amp;29))-(RANK(AD34,$B34:$AT34,0)+COUNTIFS($B34:$AT34,AD34,$B$1:$AT$1,"&lt;"&amp;29))</f>
        <v>-17</v>
      </c>
      <c r="BX34">
        <f>(RANK(_calc_라운드기준!AE34,_calc_라운드기준!$B34:$AT34,0)+COUNTIFS(_calc_라운드기준!$B34:$AT34,_calc_라운드기준!AE34,$B$1:$AT$1,"&lt;"&amp;30))-(RANK(AE34,$B34:$AT34,0)+COUNTIFS($B34:$AT34,AE34,$B$1:$AT$1,"&lt;"&amp;30))</f>
        <v>10</v>
      </c>
      <c r="BY34">
        <f>(RANK(_calc_라운드기준!AF34,_calc_라운드기준!$B34:$AT34,0)+COUNTIFS(_calc_라운드기준!$B34:$AT34,_calc_라운드기준!AF34,$B$1:$AT$1,"&lt;"&amp;31))-(RANK(AF34,$B34:$AT34,0)+COUNTIFS($B34:$AT34,AF34,$B$1:$AT$1,"&lt;"&amp;31))</f>
        <v>9</v>
      </c>
      <c r="BZ34">
        <f>(RANK(_calc_라운드기준!AG34,_calc_라운드기준!$B34:$AT34,0)+COUNTIFS(_calc_라운드기준!$B34:$AT34,_calc_라운드기준!AG34,$B$1:$AT$1,"&lt;"&amp;32))-(RANK(AG34,$B34:$AT34,0)+COUNTIFS($B34:$AT34,AG34,$B$1:$AT$1,"&lt;"&amp;32))</f>
        <v>0</v>
      </c>
      <c r="CA34">
        <f>(RANK(_calc_라운드기준!AH34,_calc_라운드기준!$B34:$AT34,0)+COUNTIFS(_calc_라운드기준!$B34:$AT34,_calc_라운드기준!AH34,$B$1:$AT$1,"&lt;"&amp;33))-(RANK(AH34,$B34:$AT34,0)+COUNTIFS($B34:$AT34,AH34,$B$1:$AT$1,"&lt;"&amp;33))</f>
        <v>17</v>
      </c>
      <c r="CB34">
        <f>(RANK(_calc_라운드기준!AI34,_calc_라운드기준!$B34:$AT34,0)+COUNTIFS(_calc_라운드기준!$B34:$AT34,_calc_라운드기준!AI34,$B$1:$AT$1,"&lt;"&amp;34))-(RANK(AI34,$B34:$AT34,0)+COUNTIFS($B34:$AT34,AI34,$B$1:$AT$1,"&lt;"&amp;34))</f>
        <v>30</v>
      </c>
      <c r="CC34">
        <f>(RANK(_calc_라운드기준!AJ34,_calc_라운드기준!$B34:$AT34,0)+COUNTIFS(_calc_라운드기준!$B34:$AT34,_calc_라운드기준!AJ34,$B$1:$AT$1,"&lt;"&amp;35))-(RANK(AJ34,$B34:$AT34,0)+COUNTIFS($B34:$AT34,AJ34,$B$1:$AT$1,"&lt;"&amp;35))</f>
        <v>1</v>
      </c>
      <c r="CD34">
        <f>(RANK(_calc_라운드기준!AK34,_calc_라운드기준!$B34:$AT34,0)+COUNTIFS(_calc_라운드기준!$B34:$AT34,_calc_라운드기준!AK34,$B$1:$AT$1,"&lt;"&amp;36))-(RANK(AK34,$B34:$AT34,0)+COUNTIFS($B34:$AT34,AK34,$B$1:$AT$1,"&lt;"&amp;36))</f>
        <v>12</v>
      </c>
      <c r="CE34">
        <f>(RANK(_calc_라운드기준!AL34,_calc_라운드기준!$B34:$AT34,0)+COUNTIFS(_calc_라운드기준!$B34:$AT34,_calc_라운드기준!AL34,$B$1:$AT$1,"&lt;"&amp;37))-(RANK(AL34,$B34:$AT34,0)+COUNTIFS($B34:$AT34,AL34,$B$1:$AT$1,"&lt;"&amp;37))</f>
        <v>-6</v>
      </c>
      <c r="CF34">
        <f>(RANK(_calc_라운드기준!AM34,_calc_라운드기준!$B34:$AT34,0)+COUNTIFS(_calc_라운드기준!$B34:$AT34,_calc_라운드기준!AM34,$B$1:$AT$1,"&lt;"&amp;38))-(RANK(AM34,$B34:$AT34,0)+COUNTIFS($B34:$AT34,AM34,$B$1:$AT$1,"&lt;"&amp;38))</f>
        <v>4</v>
      </c>
      <c r="CG34">
        <f>(RANK(_calc_라운드기준!AN34,_calc_라운드기준!$B34:$AT34,0)+COUNTIFS(_calc_라운드기준!$B34:$AT34,_calc_라운드기준!AN34,$B$1:$AT$1,"&lt;"&amp;39))-(RANK(AN34,$B34:$AT34,0)+COUNTIFS($B34:$AT34,AN34,$B$1:$AT$1,"&lt;"&amp;39))</f>
        <v>-3</v>
      </c>
      <c r="CH34">
        <f>(RANK(_calc_라운드기준!AO34,_calc_라운드기준!$B34:$AT34,0)+COUNTIFS(_calc_라운드기준!$B34:$AT34,_calc_라운드기준!AO34,$B$1:$AT$1,"&lt;"&amp;40))-(RANK(AO34,$B34:$AT34,0)+COUNTIFS($B34:$AT34,AO34,$B$1:$AT$1,"&lt;"&amp;40))</f>
        <v>-30</v>
      </c>
      <c r="CI34">
        <f>(RANK(_calc_라운드기준!AP34,_calc_라운드기준!$B34:$AT34,0)+COUNTIFS(_calc_라운드기준!$B34:$AT34,_calc_라운드기준!AP34,$B$1:$AT$1,"&lt;"&amp;41))-(RANK(AP34,$B34:$AT34,0)+COUNTIFS($B34:$AT34,AP34,$B$1:$AT$1,"&lt;"&amp;41))</f>
        <v>6</v>
      </c>
      <c r="CJ34">
        <f>(RANK(_calc_라운드기준!AQ34,_calc_라운드기준!$B34:$AT34,0)+COUNTIFS(_calc_라운드기준!$B34:$AT34,_calc_라운드기준!AQ34,$B$1:$AT$1,"&lt;"&amp;42))-(RANK(AQ34,$B34:$AT34,0)+COUNTIFS($B34:$AT34,AQ34,$B$1:$AT$1,"&lt;"&amp;42))</f>
        <v>-3</v>
      </c>
      <c r="CK34">
        <f>(RANK(_calc_라운드기준!AR34,_calc_라운드기준!$B34:$AT34,0)+COUNTIFS(_calc_라운드기준!$B34:$AT34,_calc_라운드기준!AR34,$B$1:$AT$1,"&lt;"&amp;43))-(RANK(AR34,$B34:$AT34,0)+COUNTIFS($B34:$AT34,AR34,$B$1:$AT$1,"&lt;"&amp;43))</f>
        <v>12</v>
      </c>
      <c r="CL34">
        <f>(RANK(_calc_라운드기준!AS34,_calc_라운드기준!$B34:$AT34,0)+COUNTIFS(_calc_라운드기준!$B34:$AT34,_calc_라운드기준!AS34,$B$1:$AT$1,"&lt;"&amp;44))-(RANK(AS34,$B34:$AT34,0)+COUNTIFS($B34:$AT34,AS34,$B$1:$AT$1,"&lt;"&amp;44))</f>
        <v>10</v>
      </c>
      <c r="CM34">
        <f>(RANK(_calc_라운드기준!AT34,_calc_라운드기준!$B34:$AT34,0)+COUNTIFS(_calc_라운드기준!$B34:$AT34,_calc_라운드기준!AT34,$B$1:$AT$1,"&lt;"&amp;45))-(RANK(AT34,$B34:$AT34,0)+COUNTIFS($B34:$AT34,AT34,$B$1:$AT$1,"&lt;"&amp;45))</f>
        <v>35</v>
      </c>
      <c r="CN34">
        <f t="shared" ref="CN34:CN52" si="45">RANK(AU34,$AU34:$CM34,0)+COUNTIFS($AU34:$CM34,AU34,$B$1:$AT$1,"&lt;"&amp;1)</f>
        <v>41</v>
      </c>
      <c r="CO34">
        <f t="shared" ref="CO34:CO52" si="46">RANK(AV34,$AU34:$CM34,0)+COUNTIFS($AU34:$CM34,AV34,$B$1:$AT$1,"&lt;"&amp;2)</f>
        <v>19</v>
      </c>
      <c r="CP34">
        <f t="shared" ref="CP34:CP52" si="47">RANK(AW34,$AU34:$CM34,0)+COUNTIFS($AU34:$CM34,AW34,$B$1:$AT$1,"&lt;"&amp;3)</f>
        <v>29</v>
      </c>
      <c r="CQ34">
        <f t="shared" ref="CQ34:CQ52" si="48">RANK(AX34,$AU34:$CM34,0)+COUNTIFS($AU34:$CM34,AX34,$B$1:$AT$1,"&lt;"&amp;4)</f>
        <v>38</v>
      </c>
      <c r="CR34">
        <f t="shared" ref="CR34:CR52" si="49">RANK(AY34,$AU34:$CM34,0)+COUNTIFS($AU34:$CM34,AY34,$B$1:$AT$1,"&lt;"&amp;5)</f>
        <v>40</v>
      </c>
      <c r="CS34">
        <f t="shared" ref="CS34:CS52" si="50">RANK(AZ34,$AU34:$CM34,0)+COUNTIFS($AU34:$CM34,AZ34,$B$1:$AT$1,"&lt;"&amp;6)</f>
        <v>24</v>
      </c>
      <c r="CT34">
        <f t="shared" ref="CT34:CT52" si="51">RANK(BA34,$AU34:$CM34,0)+COUNTIFS($AU34:$CM34,BA34,$B$1:$AT$1,"&lt;"&amp;7)</f>
        <v>30</v>
      </c>
      <c r="CU34">
        <f t="shared" ref="CU34:CU52" si="52">RANK(BB34,$AU34:$CM34,0)+COUNTIFS($AU34:$CM34,BB34,$B$1:$AT$1,"&lt;"&amp;8)</f>
        <v>42</v>
      </c>
      <c r="CV34">
        <f t="shared" ref="CV34:CV52" si="53">RANK(BC34,$AU34:$CM34,0)+COUNTIFS($AU34:$CM34,BC34,$B$1:$AT$1,"&lt;"&amp;9)</f>
        <v>43</v>
      </c>
      <c r="CW34">
        <f t="shared" ref="CW34:CW52" si="54">RANK(BD34,$AU34:$CM34,0)+COUNTIFS($AU34:$CM34,BD34,$B$1:$AT$1,"&lt;"&amp;10)</f>
        <v>14</v>
      </c>
      <c r="CX34">
        <f t="shared" ref="CX34:CX52" si="55">RANK(BE34,$AU34:$CM34,0)+COUNTIFS($AU34:$CM34,BE34,$B$1:$AT$1,"&lt;"&amp;11)</f>
        <v>15</v>
      </c>
      <c r="CY34">
        <f t="shared" ref="CY34:CY52" si="56">RANK(BF34,$AU34:$CM34,0)+COUNTIFS($AU34:$CM34,BF34,$B$1:$AT$1,"&lt;"&amp;12)</f>
        <v>7</v>
      </c>
      <c r="CZ34">
        <f t="shared" ref="CZ34:CZ52" si="57">RANK(BG34,$AU34:$CM34,0)+COUNTIFS($AU34:$CM34,BG34,$B$1:$AT$1,"&lt;"&amp;13)</f>
        <v>6</v>
      </c>
      <c r="DA34">
        <f t="shared" ref="DA34:DA52" si="58">RANK(BH34,$AU34:$CM34,0)+COUNTIFS($AU34:$CM34,BH34,$B$1:$AT$1,"&lt;"&amp;14)</f>
        <v>9</v>
      </c>
      <c r="DB34">
        <f t="shared" ref="DB34:DB52" si="59">RANK(BI34,$AU34:$CM34,0)+COUNTIFS($AU34:$CM34,BI34,$B$1:$AT$1,"&lt;"&amp;15)</f>
        <v>22</v>
      </c>
      <c r="DC34">
        <f t="shared" ref="DC34:DC52" si="60">RANK(BJ34,$AU34:$CM34,0)+COUNTIFS($AU34:$CM34,BJ34,$B$1:$AT$1,"&lt;"&amp;16)</f>
        <v>25</v>
      </c>
      <c r="DD34">
        <f t="shared" ref="DD34:DD52" si="61">RANK(BK34,$AU34:$CM34,0)+COUNTIFS($AU34:$CM34,BK34,$B$1:$AT$1,"&lt;"&amp;17)</f>
        <v>34</v>
      </c>
      <c r="DE34">
        <f t="shared" ref="DE34:DE52" si="62">RANK(BL34,$AU34:$CM34,0)+COUNTIFS($AU34:$CM34,BL34,$B$1:$AT$1,"&lt;"&amp;18)</f>
        <v>4</v>
      </c>
      <c r="DF34">
        <f t="shared" ref="DF34:DF52" si="63">RANK(BM34,$AU34:$CM34,0)+COUNTIFS($AU34:$CM34,BM34,$B$1:$AT$1,"&lt;"&amp;19)</f>
        <v>5</v>
      </c>
      <c r="DG34">
        <f t="shared" ref="DG34:DG52" si="64">RANK(BN34,$AU34:$CM34,0)+COUNTIFS($AU34:$CM34,BN34,$B$1:$AT$1,"&lt;"&amp;20)</f>
        <v>35</v>
      </c>
      <c r="DH34">
        <f t="shared" ref="DH34:DH52" si="65">RANK(BO34,$AU34:$CM34,0)+COUNTIFS($AU34:$CM34,BO34,$B$1:$AT$1,"&lt;"&amp;21)</f>
        <v>2</v>
      </c>
      <c r="DI34">
        <f t="shared" ref="DI34:DI52" si="66">RANK(BP34,$AU34:$CM34,0)+COUNTIFS($AU34:$CM34,BP34,$B$1:$AT$1,"&lt;"&amp;22)</f>
        <v>20</v>
      </c>
      <c r="DJ34">
        <f t="shared" ref="DJ34:DJ52" si="67">RANK(BQ34,$AU34:$CM34,0)+COUNTIFS($AU34:$CM34,BQ34,$B$1:$AT$1,"&lt;"&amp;23)</f>
        <v>45</v>
      </c>
      <c r="DK34">
        <f t="shared" ref="DK34:DK52" si="68">RANK(BR34,$AU34:$CM34,0)+COUNTIFS($AU34:$CM34,BR34,$B$1:$AT$1,"&lt;"&amp;24)</f>
        <v>33</v>
      </c>
      <c r="DL34">
        <f t="shared" ref="DL34:DL52" si="69">RANK(BS34,$AU34:$CM34,0)+COUNTIFS($AU34:$CM34,BS34,$B$1:$AT$1,"&lt;"&amp;25)</f>
        <v>36</v>
      </c>
      <c r="DM34">
        <f t="shared" ref="DM34:DM52" si="70">RANK(BT34,$AU34:$CM34,0)+COUNTIFS($AU34:$CM34,BT34,$B$1:$AT$1,"&lt;"&amp;26)</f>
        <v>32</v>
      </c>
      <c r="DN34">
        <f t="shared" ref="DN34:DN52" si="71">RANK(BU34,$AU34:$CM34,0)+COUNTIFS($AU34:$CM34,BU34,$B$1:$AT$1,"&lt;"&amp;27)</f>
        <v>37</v>
      </c>
      <c r="DO34">
        <f t="shared" ref="DO34:DO52" si="72">RANK(BV34,$AU34:$CM34,0)+COUNTIFS($AU34:$CM34,BV34,$B$1:$AT$1,"&lt;"&amp;28)</f>
        <v>28</v>
      </c>
      <c r="DP34">
        <f t="shared" ref="DP34:DP52" si="73">RANK(BW34,$AU34:$CM34,0)+COUNTIFS($AU34:$CM34,BW34,$B$1:$AT$1,"&lt;"&amp;29)</f>
        <v>39</v>
      </c>
      <c r="DQ34">
        <f t="shared" ref="DQ34:DQ52" si="74">RANK(BX34,$AU34:$CM34,0)+COUNTIFS($AU34:$CM34,BX34,$B$1:$AT$1,"&lt;"&amp;30)</f>
        <v>12</v>
      </c>
      <c r="DR34">
        <f t="shared" ref="DR34:DR52" si="75">RANK(BY34,$AU34:$CM34,0)+COUNTIFS($AU34:$CM34,BY34,$B$1:$AT$1,"&lt;"&amp;31)</f>
        <v>16</v>
      </c>
      <c r="DS34">
        <f t="shared" ref="DS34:DS52" si="76">RANK(BZ34,$AU34:$CM34,0)+COUNTIFS($AU34:$CM34,BZ34,$B$1:$AT$1,"&lt;"&amp;32)</f>
        <v>23</v>
      </c>
      <c r="DT34">
        <f t="shared" ref="DT34:DT52" si="77">RANK(CA34,$AU34:$CM34,0)+COUNTIFS($AU34:$CM34,CA34,$B$1:$AT$1,"&lt;"&amp;33)</f>
        <v>8</v>
      </c>
      <c r="DU34">
        <f t="shared" ref="DU34:DU52" si="78">RANK(CB34,$AU34:$CM34,0)+COUNTIFS($AU34:$CM34,CB34,$B$1:$AT$1,"&lt;"&amp;34)</f>
        <v>3</v>
      </c>
      <c r="DV34">
        <f t="shared" ref="DV34:DV52" si="79">RANK(CC34,$AU34:$CM34,0)+COUNTIFS($AU34:$CM34,CC34,$B$1:$AT$1,"&lt;"&amp;35)</f>
        <v>21</v>
      </c>
      <c r="DW34">
        <f t="shared" ref="DW34:DW52" si="80">RANK(CD34,$AU34:$CM34,0)+COUNTIFS($AU34:$CM34,CD34,$B$1:$AT$1,"&lt;"&amp;36)</f>
        <v>10</v>
      </c>
      <c r="DX34">
        <f t="shared" ref="DX34:DX52" si="81">RANK(CE34,$AU34:$CM34,0)+COUNTIFS($AU34:$CM34,CE34,$B$1:$AT$1,"&lt;"&amp;37)</f>
        <v>31</v>
      </c>
      <c r="DY34">
        <f t="shared" ref="DY34:DY52" si="82">RANK(CF34,$AU34:$CM34,0)+COUNTIFS($AU34:$CM34,CF34,$B$1:$AT$1,"&lt;"&amp;38)</f>
        <v>18</v>
      </c>
      <c r="DZ34">
        <f t="shared" ref="DZ34:DZ52" si="83">RANK(CG34,$AU34:$CM34,0)+COUNTIFS($AU34:$CM34,CG34,$B$1:$AT$1,"&lt;"&amp;39)</f>
        <v>26</v>
      </c>
      <c r="EA34">
        <f t="shared" ref="EA34:EA52" si="84">RANK(CH34,$AU34:$CM34,0)+COUNTIFS($AU34:$CM34,CH34,$B$1:$AT$1,"&lt;"&amp;40)</f>
        <v>44</v>
      </c>
      <c r="EB34">
        <f t="shared" ref="EB34:EB52" si="85">RANK(CI34,$AU34:$CM34,0)+COUNTIFS($AU34:$CM34,CI34,$B$1:$AT$1,"&lt;"&amp;41)</f>
        <v>17</v>
      </c>
      <c r="EC34">
        <f t="shared" ref="EC34:EC52" si="86">RANK(CJ34,$AU34:$CM34,0)+COUNTIFS($AU34:$CM34,CJ34,$B$1:$AT$1,"&lt;"&amp;42)</f>
        <v>27</v>
      </c>
      <c r="ED34">
        <f t="shared" ref="ED34:ED52" si="87">RANK(CK34,$AU34:$CM34,0)+COUNTIFS($AU34:$CM34,CK34,$B$1:$AT$1,"&lt;"&amp;43)</f>
        <v>11</v>
      </c>
      <c r="EE34">
        <f t="shared" ref="EE34:EE52" si="88">RANK(CL34,$AU34:$CM34,0)+COUNTIFS($AU34:$CM34,CL34,$B$1:$AT$1,"&lt;"&amp;44)</f>
        <v>13</v>
      </c>
      <c r="EF34">
        <f t="shared" ref="EF34:EF52" si="89">RANK(CM34,$AU34:$CM34,0)+COUNTIFS($AU34:$CM34,CM34,$B$1:$AT$1,"&lt;"&amp;45)</f>
        <v>1</v>
      </c>
    </row>
    <row r="35" spans="1:136" ht="16.5" customHeight="1">
      <c r="A35">
        <f>_calc_라운드기준!A35</f>
        <v>1211</v>
      </c>
      <c r="B35">
        <f>INDEX(_calc_누적빈도!B:B,$A35)-INDEX(_calc_누적빈도!B:B,$A35-기준500회_후보!$B$1)</f>
        <v>62</v>
      </c>
      <c r="C35">
        <f>INDEX(_calc_누적빈도!C:C,$A35)-INDEX(_calc_누적빈도!C:C,$A35-기준500회_후보!$B$1)</f>
        <v>62</v>
      </c>
      <c r="D35">
        <f>INDEX(_calc_누적빈도!D:D,$A35)-INDEX(_calc_누적빈도!D:D,$A35-기준500회_후보!$B$1)</f>
        <v>74</v>
      </c>
      <c r="E35">
        <f>INDEX(_calc_누적빈도!E:E,$A35)-INDEX(_calc_누적빈도!E:E,$A35-기준500회_후보!$B$1)</f>
        <v>57</v>
      </c>
      <c r="F35">
        <f>INDEX(_calc_누적빈도!F:F,$A35)-INDEX(_calc_누적빈도!F:F,$A35-기준500회_후보!$B$1)</f>
        <v>50</v>
      </c>
      <c r="G35">
        <f>INDEX(_calc_누적빈도!G:G,$A35)-INDEX(_calc_누적빈도!G:G,$A35-기준500회_후보!$B$1)</f>
        <v>75</v>
      </c>
      <c r="H35">
        <f>INDEX(_calc_누적빈도!H:H,$A35)-INDEX(_calc_누적빈도!H:H,$A35-기준500회_후보!$B$1)</f>
        <v>72</v>
      </c>
      <c r="I35">
        <f>INDEX(_calc_누적빈도!I:I,$A35)-INDEX(_calc_누적빈도!I:I,$A35-기준500회_후보!$B$1)</f>
        <v>53</v>
      </c>
      <c r="J35">
        <f>INDEX(_calc_누적빈도!J:J,$A35)-INDEX(_calc_누적빈도!J:J,$A35-기준500회_후보!$B$1)</f>
        <v>61</v>
      </c>
      <c r="K35">
        <f>INDEX(_calc_누적빈도!K:K,$A35)-INDEX(_calc_누적빈도!K:K,$A35-기준500회_후보!$B$1)</f>
        <v>62</v>
      </c>
      <c r="L35">
        <f>INDEX(_calc_누적빈도!L:L,$A35)-INDEX(_calc_누적빈도!L:L,$A35-기준500회_후보!$B$1)</f>
        <v>67</v>
      </c>
      <c r="M35">
        <f>INDEX(_calc_누적빈도!M:M,$A35)-INDEX(_calc_누적빈도!M:M,$A35-기준500회_후보!$B$1)</f>
        <v>85</v>
      </c>
      <c r="N35">
        <f>INDEX(_calc_누적빈도!N:N,$A35)-INDEX(_calc_누적빈도!N:N,$A35-기준500회_후보!$B$1)</f>
        <v>75</v>
      </c>
      <c r="O35">
        <f>INDEX(_calc_누적빈도!O:O,$A35)-INDEX(_calc_누적빈도!O:O,$A35-기준500회_후보!$B$1)</f>
        <v>66</v>
      </c>
      <c r="P35">
        <f>INDEX(_calc_누적빈도!P:P,$A35)-INDEX(_calc_누적빈도!P:P,$A35-기준500회_후보!$B$1)</f>
        <v>66</v>
      </c>
      <c r="Q35">
        <f>INDEX(_calc_누적빈도!Q:Q,$A35)-INDEX(_calc_누적빈도!Q:Q,$A35-기준500회_후보!$B$1)</f>
        <v>78</v>
      </c>
      <c r="R35">
        <f>INDEX(_calc_누적빈도!R:R,$A35)-INDEX(_calc_누적빈도!R:R,$A35-기준500회_후보!$B$1)</f>
        <v>66</v>
      </c>
      <c r="S35">
        <f>INDEX(_calc_누적빈도!S:S,$A35)-INDEX(_calc_누적빈도!S:S,$A35-기준500회_후보!$B$1)</f>
        <v>74</v>
      </c>
      <c r="T35">
        <f>INDEX(_calc_누적빈도!T:T,$A35)-INDEX(_calc_누적빈도!T:T,$A35-기준500회_후보!$B$1)</f>
        <v>72</v>
      </c>
      <c r="U35">
        <f>INDEX(_calc_누적빈도!U:U,$A35)-INDEX(_calc_누적빈도!U:U,$A35-기준500회_후보!$B$1)</f>
        <v>55</v>
      </c>
      <c r="V35">
        <f>INDEX(_calc_누적빈도!V:V,$A35)-INDEX(_calc_누적빈도!V:V,$A35-기준500회_후보!$B$1)</f>
        <v>79</v>
      </c>
      <c r="W35">
        <f>INDEX(_calc_누적빈도!W:W,$A35)-INDEX(_calc_누적빈도!W:W,$A35-기준500회_후보!$B$1)</f>
        <v>61</v>
      </c>
      <c r="X35">
        <f>INDEX(_calc_누적빈도!X:X,$A35)-INDEX(_calc_누적빈도!X:X,$A35-기준500회_후보!$B$1)</f>
        <v>58</v>
      </c>
      <c r="Y35">
        <f>INDEX(_calc_누적빈도!Y:Y,$A35)-INDEX(_calc_누적빈도!Y:Y,$A35-기준500회_후보!$B$1)</f>
        <v>69</v>
      </c>
      <c r="Z35">
        <f>INDEX(_calc_누적빈도!Z:Z,$A35)-INDEX(_calc_누적빈도!Z:Z,$A35-기준500회_후보!$B$1)</f>
        <v>50</v>
      </c>
      <c r="AA35">
        <f>INDEX(_calc_누적빈도!AA:AA,$A35)-INDEX(_calc_누적빈도!AA:AA,$A35-기준500회_후보!$B$1)</f>
        <v>64</v>
      </c>
      <c r="AB35">
        <f>INDEX(_calc_누적빈도!AB:AB,$A35)-INDEX(_calc_누적빈도!AB:AB,$A35-기준500회_후보!$B$1)</f>
        <v>67</v>
      </c>
      <c r="AC35">
        <f>INDEX(_calc_누적빈도!AC:AC,$A35)-INDEX(_calc_누적빈도!AC:AC,$A35-기준500회_후보!$B$1)</f>
        <v>68</v>
      </c>
      <c r="AD35">
        <f>INDEX(_calc_누적빈도!AD:AD,$A35)-INDEX(_calc_누적빈도!AD:AD,$A35-기준500회_후보!$B$1)</f>
        <v>63</v>
      </c>
      <c r="AE35">
        <f>INDEX(_calc_누적빈도!AE:AE,$A35)-INDEX(_calc_누적빈도!AE:AE,$A35-기준500회_후보!$B$1)</f>
        <v>73</v>
      </c>
      <c r="AF35">
        <f>INDEX(_calc_누적빈도!AF:AF,$A35)-INDEX(_calc_누적빈도!AF:AF,$A35-기준500회_후보!$B$1)</f>
        <v>67</v>
      </c>
      <c r="AG35">
        <f>INDEX(_calc_누적빈도!AG:AG,$A35)-INDEX(_calc_누적빈도!AG:AG,$A35-기준500회_후보!$B$1)</f>
        <v>58</v>
      </c>
      <c r="AH35">
        <f>INDEX(_calc_누적빈도!AH:AH,$A35)-INDEX(_calc_누적빈도!AH:AH,$A35-기준500회_후보!$B$1)</f>
        <v>76</v>
      </c>
      <c r="AI35">
        <f>INDEX(_calc_누적빈도!AI:AI,$A35)-INDEX(_calc_누적빈도!AI:AI,$A35-기준500회_후보!$B$1)</f>
        <v>71</v>
      </c>
      <c r="AJ35">
        <f>INDEX(_calc_누적빈도!AJ:AJ,$A35)-INDEX(_calc_누적빈도!AJ:AJ,$A35-기준500회_후보!$B$1)</f>
        <v>72</v>
      </c>
      <c r="AK35">
        <f>INDEX(_calc_누적빈도!AK:AK,$A35)-INDEX(_calc_누적빈도!AK:AK,$A35-기준500회_후보!$B$1)</f>
        <v>68</v>
      </c>
      <c r="AL35">
        <f>INDEX(_calc_누적빈도!AL:AL,$A35)-INDEX(_calc_누적빈도!AL:AL,$A35-기준500회_후보!$B$1)</f>
        <v>68</v>
      </c>
      <c r="AM35">
        <f>INDEX(_calc_누적빈도!AM:AM,$A35)-INDEX(_calc_누적빈도!AM:AM,$A35-기준500회_후보!$B$1)</f>
        <v>76</v>
      </c>
      <c r="AN35">
        <f>INDEX(_calc_누적빈도!AN:AN,$A35)-INDEX(_calc_누적빈도!AN:AN,$A35-기준500회_후보!$B$1)</f>
        <v>68</v>
      </c>
      <c r="AO35">
        <f>INDEX(_calc_누적빈도!AO:AO,$A35)-INDEX(_calc_누적빈도!AO:AO,$A35-기준500회_후보!$B$1)</f>
        <v>58</v>
      </c>
      <c r="AP35">
        <f>INDEX(_calc_누적빈도!AP:AP,$A35)-INDEX(_calc_누적빈도!AP:AP,$A35-기준500회_후보!$B$1)</f>
        <v>64</v>
      </c>
      <c r="AQ35">
        <f>INDEX(_calc_누적빈도!AQ:AQ,$A35)-INDEX(_calc_누적빈도!AQ:AQ,$A35-기준500회_후보!$B$1)</f>
        <v>66</v>
      </c>
      <c r="AR35">
        <f>INDEX(_calc_누적빈도!AR:AR,$A35)-INDEX(_calc_누적빈도!AR:AR,$A35-기준500회_후보!$B$1)</f>
        <v>65</v>
      </c>
      <c r="AS35">
        <f>INDEX(_calc_누적빈도!AS:AS,$A35)-INDEX(_calc_누적빈도!AS:AS,$A35-기준500회_후보!$B$1)</f>
        <v>63</v>
      </c>
      <c r="AT35">
        <f>INDEX(_calc_누적빈도!AT:AT,$A35)-INDEX(_calc_누적빈도!AT:AT,$A35-기준500회_후보!$B$1)</f>
        <v>76</v>
      </c>
      <c r="AU35">
        <f>(RANK(_calc_라운드기준!B35,_calc_라운드기준!$B35:$AT35,0)+COUNTIFS(_calc_라운드기준!$B35:$AT35,_calc_라운드기준!B35,$B$1:$AT$1,"&lt;"&amp;1))-(RANK(B35,$B35:$AT35,0)+COUNTIFS($B35:$AT35,B35,$B$1:$AT$1,"&lt;"&amp;1))</f>
        <v>-25</v>
      </c>
      <c r="AV35">
        <f>(RANK(_calc_라운드기준!C35,_calc_라운드기준!$B35:$AT35,0)+COUNTIFS(_calc_라운드기준!$B35:$AT35,_calc_라운드기준!C35,$B$1:$AT$1,"&lt;"&amp;2))-(RANK(C35,$B35:$AT35,0)+COUNTIFS($B35:$AT35,C35,$B$1:$AT$1,"&lt;"&amp;2))</f>
        <v>-2</v>
      </c>
      <c r="AW35">
        <f>(RANK(_calc_라운드기준!D35,_calc_라운드기준!$B35:$AT35,0)+COUNTIFS(_calc_라운드기준!$B35:$AT35,_calc_라운드기준!D35,$B$1:$AT$1,"&lt;"&amp;3))-(RANK(D35,$B35:$AT35,0)+COUNTIFS($B35:$AT35,D35,$B$1:$AT$1,"&lt;"&amp;3))</f>
        <v>-6</v>
      </c>
      <c r="AX35">
        <f>(RANK(_calc_라운드기준!E35,_calc_라운드기준!$B35:$AT35,0)+COUNTIFS(_calc_라운드기준!$B35:$AT35,_calc_라운드기준!E35,$B$1:$AT$1,"&lt;"&amp;4))-(RANK(E35,$B35:$AT35,0)+COUNTIFS($B35:$AT35,E35,$B$1:$AT$1,"&lt;"&amp;4))</f>
        <v>-17</v>
      </c>
      <c r="AY35">
        <f>(RANK(_calc_라운드기준!F35,_calc_라운드기준!$B35:$AT35,0)+COUNTIFS(_calc_라운드기준!$B35:$AT35,_calc_라운드기준!F35,$B$1:$AT$1,"&lt;"&amp;5))-(RANK(F35,$B35:$AT35,0)+COUNTIFS($B35:$AT35,F35,$B$1:$AT$1,"&lt;"&amp;5))</f>
        <v>-19</v>
      </c>
      <c r="AZ35">
        <f>(RANK(_calc_라운드기준!G35,_calc_라운드기준!$B35:$AT35,0)+COUNTIFS(_calc_라운드기준!$B35:$AT35,_calc_라운드기준!G35,$B$1:$AT$1,"&lt;"&amp;6))-(RANK(G35,$B35:$AT35,0)+COUNTIFS($B35:$AT35,G35,$B$1:$AT$1,"&lt;"&amp;6))</f>
        <v>-2</v>
      </c>
      <c r="BA35">
        <f>(RANK(_calc_라운드기준!H35,_calc_라운드기준!$B35:$AT35,0)+COUNTIFS(_calc_라운드기준!$B35:$AT35,_calc_라운드기준!H35,$B$1:$AT$1,"&lt;"&amp;7))-(RANK(H35,$B35:$AT35,0)+COUNTIFS($B35:$AT35,H35,$B$1:$AT$1,"&lt;"&amp;7))</f>
        <v>-6</v>
      </c>
      <c r="BB35">
        <f>(RANK(_calc_라운드기준!I35,_calc_라운드기준!$B35:$AT35,0)+COUNTIFS(_calc_라운드기준!$B35:$AT35,_calc_라운드기준!I35,$B$1:$AT$1,"&lt;"&amp;8))-(RANK(I35,$B35:$AT35,0)+COUNTIFS($B35:$AT35,I35,$B$1:$AT$1,"&lt;"&amp;8))</f>
        <v>-24</v>
      </c>
      <c r="BC35">
        <f>(RANK(_calc_라운드기준!J35,_calc_라운드기준!$B35:$AT35,0)+COUNTIFS(_calc_라운드기준!$B35:$AT35,_calc_라운드기준!J35,$B$1:$AT$1,"&lt;"&amp;9))-(RANK(J35,$B35:$AT35,0)+COUNTIFS($B35:$AT35,J35,$B$1:$AT$1,"&lt;"&amp;9))</f>
        <v>-27</v>
      </c>
      <c r="BD35">
        <f>(RANK(_calc_라운드기준!K35,_calc_라운드기준!$B35:$AT35,0)+COUNTIFS(_calc_라운드기준!$B35:$AT35,_calc_라운드기준!K35,$B$1:$AT$1,"&lt;"&amp;10))-(RANK(K35,$B35:$AT35,0)+COUNTIFS($B35:$AT35,K35,$B$1:$AT$1,"&lt;"&amp;10))</f>
        <v>9</v>
      </c>
      <c r="BE35">
        <f>(RANK(_calc_라운드기준!L35,_calc_라운드기준!$B35:$AT35,0)+COUNTIFS(_calc_라운드기준!$B35:$AT35,_calc_라운드기준!L35,$B$1:$AT$1,"&lt;"&amp;11))-(RANK(L35,$B35:$AT35,0)+COUNTIFS($B35:$AT35,L35,$B$1:$AT$1,"&lt;"&amp;11))</f>
        <v>12</v>
      </c>
      <c r="BF35">
        <f>(RANK(_calc_라운드기준!M35,_calc_라운드기준!$B35:$AT35,0)+COUNTIFS(_calc_라운드기준!$B35:$AT35,_calc_라운드기준!M35,$B$1:$AT$1,"&lt;"&amp;12))-(RANK(M35,$B35:$AT35,0)+COUNTIFS($B35:$AT35,M35,$B$1:$AT$1,"&lt;"&amp;12))</f>
        <v>9</v>
      </c>
      <c r="BG35">
        <f>(RANK(_calc_라운드기준!N35,_calc_라운드기준!$B35:$AT35,0)+COUNTIFS(_calc_라운드기준!$B35:$AT35,_calc_라운드기준!N35,$B$1:$AT$1,"&lt;"&amp;13))-(RANK(N35,$B35:$AT35,0)+COUNTIFS($B35:$AT35,N35,$B$1:$AT$1,"&lt;"&amp;13))</f>
        <v>18</v>
      </c>
      <c r="BH35">
        <f>(RANK(_calc_라운드기준!O35,_calc_라운드기준!$B35:$AT35,0)+COUNTIFS(_calc_라운드기준!$B35:$AT35,_calc_라운드기준!O35,$B$1:$AT$1,"&lt;"&amp;14))-(RANK(O35,$B35:$AT35,0)+COUNTIFS($B35:$AT35,O35,$B$1:$AT$1,"&lt;"&amp;14))</f>
        <v>14</v>
      </c>
      <c r="BI35">
        <f>(RANK(_calc_라운드기준!P35,_calc_라운드기준!$B35:$AT35,0)+COUNTIFS(_calc_라운드기준!$B35:$AT35,_calc_라운드기준!P35,$B$1:$AT$1,"&lt;"&amp;15))-(RANK(P35,$B35:$AT35,0)+COUNTIFS($B35:$AT35,P35,$B$1:$AT$1,"&lt;"&amp;15))</f>
        <v>2</v>
      </c>
      <c r="BJ35">
        <f>(RANK(_calc_라운드기준!Q35,_calc_라운드기준!$B35:$AT35,0)+COUNTIFS(_calc_라운드기준!$B35:$AT35,_calc_라운드기준!Q35,$B$1:$AT$1,"&lt;"&amp;16))-(RANK(Q35,$B35:$AT35,0)+COUNTIFS($B35:$AT35,Q35,$B$1:$AT$1,"&lt;"&amp;16))</f>
        <v>-2</v>
      </c>
      <c r="BK35">
        <f>(RANK(_calc_라운드기준!R35,_calc_라운드기준!$B35:$AT35,0)+COUNTIFS(_calc_라운드기준!$B35:$AT35,_calc_라운드기준!R35,$B$1:$AT$1,"&lt;"&amp;17))-(RANK(R35,$B35:$AT35,0)+COUNTIFS($B35:$AT35,R35,$B$1:$AT$1,"&lt;"&amp;17))</f>
        <v>-15</v>
      </c>
      <c r="BL35">
        <f>(RANK(_calc_라운드기준!S35,_calc_라운드기준!$B35:$AT35,0)+COUNTIFS(_calc_라운드기준!$B35:$AT35,_calc_라운드기준!S35,$B$1:$AT$1,"&lt;"&amp;18))-(RANK(S35,$B35:$AT35,0)+COUNTIFS($B35:$AT35,S35,$B$1:$AT$1,"&lt;"&amp;18))</f>
        <v>24</v>
      </c>
      <c r="BM35">
        <f>(RANK(_calc_라운드기준!T35,_calc_라운드기준!$B35:$AT35,0)+COUNTIFS(_calc_라운드기준!$B35:$AT35,_calc_라운드기준!T35,$B$1:$AT$1,"&lt;"&amp;19))-(RANK(T35,$B35:$AT35,0)+COUNTIFS($B35:$AT35,T35,$B$1:$AT$1,"&lt;"&amp;19))</f>
        <v>22</v>
      </c>
      <c r="BN35">
        <f>(RANK(_calc_라운드기준!U35,_calc_라운드기준!$B35:$AT35,0)+COUNTIFS(_calc_라운드기준!$B35:$AT35,_calc_라운드기준!U35,$B$1:$AT$1,"&lt;"&amp;20))-(RANK(U35,$B35:$AT35,0)+COUNTIFS($B35:$AT35,U35,$B$1:$AT$1,"&lt;"&amp;20))</f>
        <v>-22</v>
      </c>
      <c r="BO35">
        <f>(RANK(_calc_라운드기준!V35,_calc_라운드기준!$B35:$AT35,0)+COUNTIFS(_calc_라운드기준!$B35:$AT35,_calc_라운드기준!V35,$B$1:$AT$1,"&lt;"&amp;21))-(RANK(V35,$B35:$AT35,0)+COUNTIFS($B35:$AT35,V35,$B$1:$AT$1,"&lt;"&amp;21))</f>
        <v>34</v>
      </c>
      <c r="BP35">
        <f>(RANK(_calc_라운드기준!W35,_calc_라운드기준!$B35:$AT35,0)+COUNTIFS(_calc_라운드기준!$B35:$AT35,_calc_라운드기준!W35,$B$1:$AT$1,"&lt;"&amp;22))-(RANK(W35,$B35:$AT35,0)+COUNTIFS($B35:$AT35,W35,$B$1:$AT$1,"&lt;"&amp;22))</f>
        <v>2</v>
      </c>
      <c r="BQ35">
        <f>(RANK(_calc_라운드기준!X35,_calc_라운드기준!$B35:$AT35,0)+COUNTIFS(_calc_라운드기준!$B35:$AT35,_calc_라운드기준!X35,$B$1:$AT$1,"&lt;"&amp;23))-(RANK(X35,$B35:$AT35,0)+COUNTIFS($B35:$AT35,X35,$B$1:$AT$1,"&lt;"&amp;23))</f>
        <v>-31</v>
      </c>
      <c r="BR35">
        <f>(RANK(_calc_라운드기준!Y35,_calc_라운드기준!$B35:$AT35,0)+COUNTIFS(_calc_라운드기준!$B35:$AT35,_calc_라운드기준!Y35,$B$1:$AT$1,"&lt;"&amp;24))-(RANK(Y35,$B35:$AT35,0)+COUNTIFS($B35:$AT35,Y35,$B$1:$AT$1,"&lt;"&amp;24))</f>
        <v>-12</v>
      </c>
      <c r="BS35">
        <f>(RANK(_calc_라운드기준!Z35,_calc_라운드기준!$B35:$AT35,0)+COUNTIFS(_calc_라운드기준!$B35:$AT35,_calc_라운드기준!Z35,$B$1:$AT$1,"&lt;"&amp;25))-(RANK(Z35,$B35:$AT35,0)+COUNTIFS($B35:$AT35,Z35,$B$1:$AT$1,"&lt;"&amp;25))</f>
        <v>-17</v>
      </c>
      <c r="BT35">
        <f>(RANK(_calc_라운드기준!AA35,_calc_라운드기준!$B35:$AT35,0)+COUNTIFS(_calc_라운드기준!$B35:$AT35,_calc_라운드기준!AA35,$B$1:$AT$1,"&lt;"&amp;26))-(RANK(AA35,$B35:$AT35,0)+COUNTIFS($B35:$AT35,AA35,$B$1:$AT$1,"&lt;"&amp;26))</f>
        <v>0</v>
      </c>
      <c r="BU35">
        <f>(RANK(_calc_라운드기준!AB35,_calc_라운드기준!$B35:$AT35,0)+COUNTIFS(_calc_라운드기준!$B35:$AT35,_calc_라운드기준!AB35,$B$1:$AT$1,"&lt;"&amp;27))-(RANK(AB35,$B35:$AT35,0)+COUNTIFS($B35:$AT35,AB35,$B$1:$AT$1,"&lt;"&amp;27))</f>
        <v>-20</v>
      </c>
      <c r="BV35">
        <f>(RANK(_calc_라운드기준!AC35,_calc_라운드기준!$B35:$AT35,0)+COUNTIFS(_calc_라운드기준!$B35:$AT35,_calc_라운드기준!AC35,$B$1:$AT$1,"&lt;"&amp;28))-(RANK(AC35,$B35:$AT35,0)+COUNTIFS($B35:$AT35,AC35,$B$1:$AT$1,"&lt;"&amp;28))</f>
        <v>-5</v>
      </c>
      <c r="BW35">
        <f>(RANK(_calc_라운드기준!AD35,_calc_라운드기준!$B35:$AT35,0)+COUNTIFS(_calc_라운드기준!$B35:$AT35,_calc_라운드기준!AD35,$B$1:$AT$1,"&lt;"&amp;29))-(RANK(AD35,$B35:$AT35,0)+COUNTIFS($B35:$AT35,AD35,$B$1:$AT$1,"&lt;"&amp;29))</f>
        <v>-18</v>
      </c>
      <c r="BX35">
        <f>(RANK(_calc_라운드기준!AE35,_calc_라운드기준!$B35:$AT35,0)+COUNTIFS(_calc_라운드기준!$B35:$AT35,_calc_라운드기준!AE35,$B$1:$AT$1,"&lt;"&amp;30))-(RANK(AE35,$B35:$AT35,0)+COUNTIFS($B35:$AT35,AE35,$B$1:$AT$1,"&lt;"&amp;30))</f>
        <v>10</v>
      </c>
      <c r="BY35">
        <f>(RANK(_calc_라운드기준!AF35,_calc_라운드기준!$B35:$AT35,0)+COUNTIFS(_calc_라운드기준!$B35:$AT35,_calc_라운드기준!AF35,$B$1:$AT$1,"&lt;"&amp;31))-(RANK(AF35,$B35:$AT35,0)+COUNTIFS($B35:$AT35,AF35,$B$1:$AT$1,"&lt;"&amp;31))</f>
        <v>7</v>
      </c>
      <c r="BZ35">
        <f>(RANK(_calc_라운드기준!AG35,_calc_라운드기준!$B35:$AT35,0)+COUNTIFS(_calc_라운드기준!$B35:$AT35,_calc_라운드기준!AG35,$B$1:$AT$1,"&lt;"&amp;32))-(RANK(AG35,$B35:$AT35,0)+COUNTIFS($B35:$AT35,AG35,$B$1:$AT$1,"&lt;"&amp;32))</f>
        <v>1</v>
      </c>
      <c r="CA35">
        <f>(RANK(_calc_라운드기준!AH35,_calc_라운드기준!$B35:$AT35,0)+COUNTIFS(_calc_라운드기준!$B35:$AT35,_calc_라운드기준!AH35,$B$1:$AT$1,"&lt;"&amp;33))-(RANK(AH35,$B35:$AT35,0)+COUNTIFS($B35:$AT35,AH35,$B$1:$AT$1,"&lt;"&amp;33))</f>
        <v>18</v>
      </c>
      <c r="CB35">
        <f>(RANK(_calc_라운드기준!AI35,_calc_라운드기준!$B35:$AT35,0)+COUNTIFS(_calc_라운드기준!$B35:$AT35,_calc_라운드기준!AI35,$B$1:$AT$1,"&lt;"&amp;34))-(RANK(AI35,$B35:$AT35,0)+COUNTIFS($B35:$AT35,AI35,$B$1:$AT$1,"&lt;"&amp;34))</f>
        <v>30</v>
      </c>
      <c r="CC35">
        <f>(RANK(_calc_라운드기준!AJ35,_calc_라운드기준!$B35:$AT35,0)+COUNTIFS(_calc_라운드기준!$B35:$AT35,_calc_라운드기준!AJ35,$B$1:$AT$1,"&lt;"&amp;35))-(RANK(AJ35,$B35:$AT35,0)+COUNTIFS($B35:$AT35,AJ35,$B$1:$AT$1,"&lt;"&amp;35))</f>
        <v>9</v>
      </c>
      <c r="CD35">
        <f>(RANK(_calc_라운드기준!AK35,_calc_라운드기준!$B35:$AT35,0)+COUNTIFS(_calc_라운드기준!$B35:$AT35,_calc_라운드기준!AK35,$B$1:$AT$1,"&lt;"&amp;36))-(RANK(AK35,$B35:$AT35,0)+COUNTIFS($B35:$AT35,AK35,$B$1:$AT$1,"&lt;"&amp;36))</f>
        <v>13</v>
      </c>
      <c r="CE35">
        <f>(RANK(_calc_라운드기준!AL35,_calc_라운드기준!$B35:$AT35,0)+COUNTIFS(_calc_라운드기준!$B35:$AT35,_calc_라운드기준!AL35,$B$1:$AT$1,"&lt;"&amp;37))-(RANK(AL35,$B35:$AT35,0)+COUNTIFS($B35:$AT35,AL35,$B$1:$AT$1,"&lt;"&amp;37))</f>
        <v>-5</v>
      </c>
      <c r="CF35">
        <f>(RANK(_calc_라운드기준!AM35,_calc_라운드기준!$B35:$AT35,0)+COUNTIFS(_calc_라운드기준!$B35:$AT35,_calc_라운드기준!AM35,$B$1:$AT$1,"&lt;"&amp;38))-(RANK(AM35,$B35:$AT35,0)+COUNTIFS($B35:$AT35,AM35,$B$1:$AT$1,"&lt;"&amp;38))</f>
        <v>10</v>
      </c>
      <c r="CG35">
        <f>(RANK(_calc_라운드기준!AN35,_calc_라운드기준!$B35:$AT35,0)+COUNTIFS(_calc_라운드기준!$B35:$AT35,_calc_라운드기준!AN35,$B$1:$AT$1,"&lt;"&amp;39))-(RANK(AN35,$B35:$AT35,0)+COUNTIFS($B35:$AT35,AN35,$B$1:$AT$1,"&lt;"&amp;39))</f>
        <v>-4</v>
      </c>
      <c r="CH35">
        <f>(RANK(_calc_라운드기준!AO35,_calc_라운드기준!$B35:$AT35,0)+COUNTIFS(_calc_라운드기준!$B35:$AT35,_calc_라운드기준!AO35,$B$1:$AT$1,"&lt;"&amp;40))-(RANK(AO35,$B35:$AT35,0)+COUNTIFS($B35:$AT35,AO35,$B$1:$AT$1,"&lt;"&amp;40))</f>
        <v>-23</v>
      </c>
      <c r="CI35">
        <f>(RANK(_calc_라운드기준!AP35,_calc_라운드기준!$B35:$AT35,0)+COUNTIFS(_calc_라운드기준!$B35:$AT35,_calc_라운드기준!AP35,$B$1:$AT$1,"&lt;"&amp;41))-(RANK(AP35,$B35:$AT35,0)+COUNTIFS($B35:$AT35,AP35,$B$1:$AT$1,"&lt;"&amp;41))</f>
        <v>7</v>
      </c>
      <c r="CJ35">
        <f>(RANK(_calc_라운드기준!AQ35,_calc_라운드기준!$B35:$AT35,0)+COUNTIFS(_calc_라운드기준!$B35:$AT35,_calc_라운드기준!AQ35,$B$1:$AT$1,"&lt;"&amp;42))-(RANK(AQ35,$B35:$AT35,0)+COUNTIFS($B35:$AT35,AQ35,$B$1:$AT$1,"&lt;"&amp;42))</f>
        <v>-9</v>
      </c>
      <c r="CK35">
        <f>(RANK(_calc_라운드기준!AR35,_calc_라운드기준!$B35:$AT35,0)+COUNTIFS(_calc_라운드기준!$B35:$AT35,_calc_라운드기준!AR35,$B$1:$AT$1,"&lt;"&amp;43))-(RANK(AR35,$B35:$AT35,0)+COUNTIFS($B35:$AT35,AR35,$B$1:$AT$1,"&lt;"&amp;43))</f>
        <v>13</v>
      </c>
      <c r="CL35">
        <f>(RANK(_calc_라운드기준!AS35,_calc_라운드기준!$B35:$AT35,0)+COUNTIFS(_calc_라운드기준!$B35:$AT35,_calc_라운드기준!AS35,$B$1:$AT$1,"&lt;"&amp;44))-(RANK(AS35,$B35:$AT35,0)+COUNTIFS($B35:$AT35,AS35,$B$1:$AT$1,"&lt;"&amp;44))</f>
        <v>10</v>
      </c>
      <c r="CM35">
        <f>(RANK(_calc_라운드기준!AT35,_calc_라운드기준!$B35:$AT35,0)+COUNTIFS(_calc_라운드기준!$B35:$AT35,_calc_라운드기준!AT35,$B$1:$AT$1,"&lt;"&amp;45))-(RANK(AT35,$B35:$AT35,0)+COUNTIFS($B35:$AT35,AT35,$B$1:$AT$1,"&lt;"&amp;45))</f>
        <v>37</v>
      </c>
      <c r="CN35">
        <f t="shared" si="45"/>
        <v>43</v>
      </c>
      <c r="CO35">
        <f t="shared" si="46"/>
        <v>24</v>
      </c>
      <c r="CP35">
        <f t="shared" si="47"/>
        <v>30</v>
      </c>
      <c r="CQ35">
        <f t="shared" si="48"/>
        <v>35</v>
      </c>
      <c r="CR35">
        <f t="shared" si="49"/>
        <v>38</v>
      </c>
      <c r="CS35">
        <f t="shared" si="50"/>
        <v>25</v>
      </c>
      <c r="CT35">
        <f t="shared" si="51"/>
        <v>31</v>
      </c>
      <c r="CU35">
        <f t="shared" si="52"/>
        <v>42</v>
      </c>
      <c r="CV35">
        <f t="shared" si="53"/>
        <v>44</v>
      </c>
      <c r="CW35">
        <f t="shared" si="54"/>
        <v>15</v>
      </c>
      <c r="CX35">
        <f t="shared" si="55"/>
        <v>11</v>
      </c>
      <c r="CY35">
        <f t="shared" si="56"/>
        <v>16</v>
      </c>
      <c r="CZ35">
        <f t="shared" si="57"/>
        <v>6</v>
      </c>
      <c r="DA35">
        <f t="shared" si="58"/>
        <v>8</v>
      </c>
      <c r="DB35">
        <f t="shared" si="59"/>
        <v>20</v>
      </c>
      <c r="DC35">
        <f t="shared" si="60"/>
        <v>26</v>
      </c>
      <c r="DD35">
        <f t="shared" si="61"/>
        <v>34</v>
      </c>
      <c r="DE35">
        <f t="shared" si="62"/>
        <v>4</v>
      </c>
      <c r="DF35">
        <f t="shared" si="63"/>
        <v>5</v>
      </c>
      <c r="DG35">
        <f t="shared" si="64"/>
        <v>40</v>
      </c>
      <c r="DH35">
        <f t="shared" si="65"/>
        <v>2</v>
      </c>
      <c r="DI35">
        <f t="shared" si="66"/>
        <v>21</v>
      </c>
      <c r="DJ35">
        <f t="shared" si="67"/>
        <v>45</v>
      </c>
      <c r="DK35">
        <f t="shared" si="68"/>
        <v>33</v>
      </c>
      <c r="DL35">
        <f t="shared" si="69"/>
        <v>36</v>
      </c>
      <c r="DM35">
        <f t="shared" si="70"/>
        <v>23</v>
      </c>
      <c r="DN35">
        <f t="shared" si="71"/>
        <v>39</v>
      </c>
      <c r="DO35">
        <f t="shared" si="72"/>
        <v>28</v>
      </c>
      <c r="DP35">
        <f t="shared" si="73"/>
        <v>37</v>
      </c>
      <c r="DQ35">
        <f t="shared" si="74"/>
        <v>12</v>
      </c>
      <c r="DR35">
        <f t="shared" si="75"/>
        <v>18</v>
      </c>
      <c r="DS35">
        <f t="shared" si="76"/>
        <v>22</v>
      </c>
      <c r="DT35">
        <f t="shared" si="77"/>
        <v>7</v>
      </c>
      <c r="DU35">
        <f t="shared" si="78"/>
        <v>3</v>
      </c>
      <c r="DV35">
        <f t="shared" si="79"/>
        <v>17</v>
      </c>
      <c r="DW35">
        <f t="shared" si="80"/>
        <v>9</v>
      </c>
      <c r="DX35">
        <f t="shared" si="81"/>
        <v>29</v>
      </c>
      <c r="DY35">
        <f t="shared" si="82"/>
        <v>13</v>
      </c>
      <c r="DZ35">
        <f t="shared" si="83"/>
        <v>27</v>
      </c>
      <c r="EA35">
        <f t="shared" si="84"/>
        <v>41</v>
      </c>
      <c r="EB35">
        <f t="shared" si="85"/>
        <v>19</v>
      </c>
      <c r="EC35">
        <f t="shared" si="86"/>
        <v>32</v>
      </c>
      <c r="ED35">
        <f t="shared" si="87"/>
        <v>10</v>
      </c>
      <c r="EE35">
        <f t="shared" si="88"/>
        <v>14</v>
      </c>
      <c r="EF35">
        <f t="shared" si="89"/>
        <v>1</v>
      </c>
    </row>
    <row r="36" spans="1:136" ht="16.5" customHeight="1">
      <c r="A36">
        <f>_calc_라운드기준!A36</f>
        <v>1210</v>
      </c>
      <c r="B36">
        <f>INDEX(_calc_누적빈도!B:B,$A36)-INDEX(_calc_누적빈도!B:B,$A36-기준500회_후보!$B$1)</f>
        <v>61</v>
      </c>
      <c r="C36">
        <f>INDEX(_calc_누적빈도!C:C,$A36)-INDEX(_calc_누적빈도!C:C,$A36-기준500회_후보!$B$1)</f>
        <v>62</v>
      </c>
      <c r="D36">
        <f>INDEX(_calc_누적빈도!D:D,$A36)-INDEX(_calc_누적빈도!D:D,$A36-기준500회_후보!$B$1)</f>
        <v>75</v>
      </c>
      <c r="E36">
        <f>INDEX(_calc_누적빈도!E:E,$A36)-INDEX(_calc_누적빈도!E:E,$A36-기준500회_후보!$B$1)</f>
        <v>58</v>
      </c>
      <c r="F36">
        <f>INDEX(_calc_누적빈도!F:F,$A36)-INDEX(_calc_누적빈도!F:F,$A36-기준500회_후보!$B$1)</f>
        <v>50</v>
      </c>
      <c r="G36">
        <f>INDEX(_calc_누적빈도!G:G,$A36)-INDEX(_calc_누적빈도!G:G,$A36-기준500회_후보!$B$1)</f>
        <v>75</v>
      </c>
      <c r="H36">
        <f>INDEX(_calc_누적빈도!H:H,$A36)-INDEX(_calc_누적빈도!H:H,$A36-기준500회_후보!$B$1)</f>
        <v>71</v>
      </c>
      <c r="I36">
        <f>INDEX(_calc_누적빈도!I:I,$A36)-INDEX(_calc_누적빈도!I:I,$A36-기준500회_후보!$B$1)</f>
        <v>53</v>
      </c>
      <c r="J36">
        <f>INDEX(_calc_누적빈도!J:J,$A36)-INDEX(_calc_누적빈도!J:J,$A36-기준500회_후보!$B$1)</f>
        <v>61</v>
      </c>
      <c r="K36">
        <f>INDEX(_calc_누적빈도!K:K,$A36)-INDEX(_calc_누적빈도!K:K,$A36-기준500회_후보!$B$1)</f>
        <v>62</v>
      </c>
      <c r="L36">
        <f>INDEX(_calc_누적빈도!L:L,$A36)-INDEX(_calc_누적빈도!L:L,$A36-기준500회_후보!$B$1)</f>
        <v>67</v>
      </c>
      <c r="M36">
        <f>INDEX(_calc_누적빈도!M:M,$A36)-INDEX(_calc_누적빈도!M:M,$A36-기준500회_후보!$B$1)</f>
        <v>85</v>
      </c>
      <c r="N36">
        <f>INDEX(_calc_누적빈도!N:N,$A36)-INDEX(_calc_누적빈도!N:N,$A36-기준500회_후보!$B$1)</f>
        <v>75</v>
      </c>
      <c r="O36">
        <f>INDEX(_calc_누적빈도!O:O,$A36)-INDEX(_calc_누적빈도!O:O,$A36-기준500회_후보!$B$1)</f>
        <v>66</v>
      </c>
      <c r="P36">
        <f>INDEX(_calc_누적빈도!P:P,$A36)-INDEX(_calc_누적빈도!P:P,$A36-기준500회_후보!$B$1)</f>
        <v>66</v>
      </c>
      <c r="Q36">
        <f>INDEX(_calc_누적빈도!Q:Q,$A36)-INDEX(_calc_누적빈도!Q:Q,$A36-기준500회_후보!$B$1)</f>
        <v>78</v>
      </c>
      <c r="R36">
        <f>INDEX(_calc_누적빈도!R:R,$A36)-INDEX(_calc_누적빈도!R:R,$A36-기준500회_후보!$B$1)</f>
        <v>65</v>
      </c>
      <c r="S36">
        <f>INDEX(_calc_누적빈도!S:S,$A36)-INDEX(_calc_누적빈도!S:S,$A36-기준500회_후보!$B$1)</f>
        <v>74</v>
      </c>
      <c r="T36">
        <f>INDEX(_calc_누적빈도!T:T,$A36)-INDEX(_calc_누적빈도!T:T,$A36-기준500회_후보!$B$1)</f>
        <v>72</v>
      </c>
      <c r="U36">
        <f>INDEX(_calc_누적빈도!U:U,$A36)-INDEX(_calc_누적빈도!U:U,$A36-기준500회_후보!$B$1)</f>
        <v>55</v>
      </c>
      <c r="V36">
        <f>INDEX(_calc_누적빈도!V:V,$A36)-INDEX(_calc_누적빈도!V:V,$A36-기준500회_후보!$B$1)</f>
        <v>79</v>
      </c>
      <c r="W36">
        <f>INDEX(_calc_누적빈도!W:W,$A36)-INDEX(_calc_누적빈도!W:W,$A36-기준500회_후보!$B$1)</f>
        <v>61</v>
      </c>
      <c r="X36">
        <f>INDEX(_calc_누적빈도!X:X,$A36)-INDEX(_calc_누적빈도!X:X,$A36-기준500회_후보!$B$1)</f>
        <v>58</v>
      </c>
      <c r="Y36">
        <f>INDEX(_calc_누적빈도!Y:Y,$A36)-INDEX(_calc_누적빈도!Y:Y,$A36-기준500회_후보!$B$1)</f>
        <v>70</v>
      </c>
      <c r="Z36">
        <f>INDEX(_calc_누적빈도!Z:Z,$A36)-INDEX(_calc_누적빈도!Z:Z,$A36-기준500회_후보!$B$1)</f>
        <v>51</v>
      </c>
      <c r="AA36">
        <f>INDEX(_calc_누적빈도!AA:AA,$A36)-INDEX(_calc_누적빈도!AA:AA,$A36-기준500회_후보!$B$1)</f>
        <v>64</v>
      </c>
      <c r="AB36">
        <f>INDEX(_calc_누적빈도!AB:AB,$A36)-INDEX(_calc_누적빈도!AB:AB,$A36-기준500회_후보!$B$1)</f>
        <v>66</v>
      </c>
      <c r="AC36">
        <f>INDEX(_calc_누적빈도!AC:AC,$A36)-INDEX(_calc_누적빈도!AC:AC,$A36-기준500회_후보!$B$1)</f>
        <v>68</v>
      </c>
      <c r="AD36">
        <f>INDEX(_calc_누적빈도!AD:AD,$A36)-INDEX(_calc_누적빈도!AD:AD,$A36-기준500회_후보!$B$1)</f>
        <v>63</v>
      </c>
      <c r="AE36">
        <f>INDEX(_calc_누적빈도!AE:AE,$A36)-INDEX(_calc_누적빈도!AE:AE,$A36-기준500회_후보!$B$1)</f>
        <v>73</v>
      </c>
      <c r="AF36">
        <f>INDEX(_calc_누적빈도!AF:AF,$A36)-INDEX(_calc_누적빈도!AF:AF,$A36-기준500회_후보!$B$1)</f>
        <v>67</v>
      </c>
      <c r="AG36">
        <f>INDEX(_calc_누적빈도!AG:AG,$A36)-INDEX(_calc_누적빈도!AG:AG,$A36-기준500회_후보!$B$1)</f>
        <v>58</v>
      </c>
      <c r="AH36">
        <f>INDEX(_calc_누적빈도!AH:AH,$A36)-INDEX(_calc_누적빈도!AH:AH,$A36-기준500회_후보!$B$1)</f>
        <v>77</v>
      </c>
      <c r="AI36">
        <f>INDEX(_calc_누적빈도!AI:AI,$A36)-INDEX(_calc_누적빈도!AI:AI,$A36-기준500회_후보!$B$1)</f>
        <v>71</v>
      </c>
      <c r="AJ36">
        <f>INDEX(_calc_누적빈도!AJ:AJ,$A36)-INDEX(_calc_누적빈도!AJ:AJ,$A36-기준500회_후보!$B$1)</f>
        <v>72</v>
      </c>
      <c r="AK36">
        <f>INDEX(_calc_누적빈도!AK:AK,$A36)-INDEX(_calc_누적빈도!AK:AK,$A36-기준500회_후보!$B$1)</f>
        <v>68</v>
      </c>
      <c r="AL36">
        <f>INDEX(_calc_누적빈도!AL:AL,$A36)-INDEX(_calc_누적빈도!AL:AL,$A36-기준500회_후보!$B$1)</f>
        <v>68</v>
      </c>
      <c r="AM36">
        <f>INDEX(_calc_누적빈도!AM:AM,$A36)-INDEX(_calc_누적빈도!AM:AM,$A36-기준500회_후보!$B$1)</f>
        <v>75</v>
      </c>
      <c r="AN36">
        <f>INDEX(_calc_누적빈도!AN:AN,$A36)-INDEX(_calc_누적빈도!AN:AN,$A36-기준500회_후보!$B$1)</f>
        <v>68</v>
      </c>
      <c r="AO36">
        <f>INDEX(_calc_누적빈도!AO:AO,$A36)-INDEX(_calc_누적빈도!AO:AO,$A36-기준500회_후보!$B$1)</f>
        <v>58</v>
      </c>
      <c r="AP36">
        <f>INDEX(_calc_누적빈도!AP:AP,$A36)-INDEX(_calc_누적빈도!AP:AP,$A36-기준500회_후보!$B$1)</f>
        <v>64</v>
      </c>
      <c r="AQ36">
        <f>INDEX(_calc_누적빈도!AQ:AQ,$A36)-INDEX(_calc_누적빈도!AQ:AQ,$A36-기준500회_후보!$B$1)</f>
        <v>66</v>
      </c>
      <c r="AR36">
        <f>INDEX(_calc_누적빈도!AR:AR,$A36)-INDEX(_calc_누적빈도!AR:AR,$A36-기준500회_후보!$B$1)</f>
        <v>65</v>
      </c>
      <c r="AS36">
        <f>INDEX(_calc_누적빈도!AS:AS,$A36)-INDEX(_calc_누적빈도!AS:AS,$A36-기준500회_후보!$B$1)</f>
        <v>63</v>
      </c>
      <c r="AT36">
        <f>INDEX(_calc_누적빈도!AT:AT,$A36)-INDEX(_calc_누적빈도!AT:AT,$A36-기준500회_후보!$B$1)</f>
        <v>76</v>
      </c>
      <c r="AU36">
        <f>(RANK(_calc_라운드기준!B36,_calc_라운드기준!$B36:$AT36,0)+COUNTIFS(_calc_라운드기준!$B36:$AT36,_calc_라운드기준!B36,$B$1:$AT$1,"&lt;"&amp;1))-(RANK(B36,$B36:$AT36,0)+COUNTIFS($B36:$AT36,B36,$B$1:$AT$1,"&lt;"&amp;1))</f>
        <v>-20</v>
      </c>
      <c r="AV36">
        <f>(RANK(_calc_라운드기준!C36,_calc_라운드기준!$B36:$AT36,0)+COUNTIFS(_calc_라운드기준!$B36:$AT36,_calc_라운드기준!C36,$B$1:$AT$1,"&lt;"&amp;2))-(RANK(C36,$B36:$AT36,0)+COUNTIFS($B36:$AT36,C36,$B$1:$AT$1,"&lt;"&amp;2))</f>
        <v>0</v>
      </c>
      <c r="AW36">
        <f>(RANK(_calc_라운드기준!D36,_calc_라운드기준!$B36:$AT36,0)+COUNTIFS(_calc_라운드기준!$B36:$AT36,_calc_라운드기준!D36,$B$1:$AT$1,"&lt;"&amp;3))-(RANK(D36,$B36:$AT36,0)+COUNTIFS($B36:$AT36,D36,$B$1:$AT$1,"&lt;"&amp;3))</f>
        <v>-4</v>
      </c>
      <c r="AX36">
        <f>(RANK(_calc_라운드기준!E36,_calc_라운드기준!$B36:$AT36,0)+COUNTIFS(_calc_라운드기준!$B36:$AT36,_calc_라운드기준!E36,$B$1:$AT$1,"&lt;"&amp;4))-(RANK(E36,$B36:$AT36,0)+COUNTIFS($B36:$AT36,E36,$B$1:$AT$1,"&lt;"&amp;4))</f>
        <v>-12</v>
      </c>
      <c r="AY36">
        <f>(RANK(_calc_라운드기준!F36,_calc_라운드기준!$B36:$AT36,0)+COUNTIFS(_calc_라운드기준!$B36:$AT36,_calc_라운드기준!F36,$B$1:$AT$1,"&lt;"&amp;5))-(RANK(F36,$B36:$AT36,0)+COUNTIFS($B36:$AT36,F36,$B$1:$AT$1,"&lt;"&amp;5))</f>
        <v>-18</v>
      </c>
      <c r="AZ36">
        <f>(RANK(_calc_라운드기준!G36,_calc_라운드기준!$B36:$AT36,0)+COUNTIFS(_calc_라운드기준!$B36:$AT36,_calc_라운드기준!G36,$B$1:$AT$1,"&lt;"&amp;6))-(RANK(G36,$B36:$AT36,0)+COUNTIFS($B36:$AT36,G36,$B$1:$AT$1,"&lt;"&amp;6))</f>
        <v>-2</v>
      </c>
      <c r="BA36">
        <f>(RANK(_calc_라운드기준!H36,_calc_라운드기준!$B36:$AT36,0)+COUNTIFS(_calc_라운드기준!$B36:$AT36,_calc_라운드기준!H36,$B$1:$AT$1,"&lt;"&amp;7))-(RANK(H36,$B36:$AT36,0)+COUNTIFS($B36:$AT36,H36,$B$1:$AT$1,"&lt;"&amp;7))</f>
        <v>-8</v>
      </c>
      <c r="BB36">
        <f>(RANK(_calc_라운드기준!I36,_calc_라운드기준!$B36:$AT36,0)+COUNTIFS(_calc_라운드기준!$B36:$AT36,_calc_라운드기준!I36,$B$1:$AT$1,"&lt;"&amp;8))-(RANK(I36,$B36:$AT36,0)+COUNTIFS($B36:$AT36,I36,$B$1:$AT$1,"&lt;"&amp;8))</f>
        <v>-27</v>
      </c>
      <c r="BC36">
        <f>(RANK(_calc_라운드기준!J36,_calc_라운드기준!$B36:$AT36,0)+COUNTIFS(_calc_라운드기준!$B36:$AT36,_calc_라운드기준!J36,$B$1:$AT$1,"&lt;"&amp;9))-(RANK(J36,$B36:$AT36,0)+COUNTIFS($B36:$AT36,J36,$B$1:$AT$1,"&lt;"&amp;9))</f>
        <v>-19</v>
      </c>
      <c r="BD36">
        <f>(RANK(_calc_라운드기준!K36,_calc_라운드기준!$B36:$AT36,0)+COUNTIFS(_calc_라운드기준!$B36:$AT36,_calc_라운드기준!K36,$B$1:$AT$1,"&lt;"&amp;10))-(RANK(K36,$B36:$AT36,0)+COUNTIFS($B36:$AT36,K36,$B$1:$AT$1,"&lt;"&amp;10))</f>
        <v>10</v>
      </c>
      <c r="BE36">
        <f>(RANK(_calc_라운드기준!L36,_calc_라운드기준!$B36:$AT36,0)+COUNTIFS(_calc_라운드기준!$B36:$AT36,_calc_라운드기준!L36,$B$1:$AT$1,"&lt;"&amp;11))-(RANK(L36,$B36:$AT36,0)+COUNTIFS($B36:$AT36,L36,$B$1:$AT$1,"&lt;"&amp;11))</f>
        <v>13</v>
      </c>
      <c r="BF36">
        <f>(RANK(_calc_라운드기준!M36,_calc_라운드기준!$B36:$AT36,0)+COUNTIFS(_calc_라운드기준!$B36:$AT36,_calc_라운드기준!M36,$B$1:$AT$1,"&lt;"&amp;12))-(RANK(M36,$B36:$AT36,0)+COUNTIFS($B36:$AT36,M36,$B$1:$AT$1,"&lt;"&amp;12))</f>
        <v>8</v>
      </c>
      <c r="BG36">
        <f>(RANK(_calc_라운드기준!N36,_calc_라운드기준!$B36:$AT36,0)+COUNTIFS(_calc_라운드기준!$B36:$AT36,_calc_라운드기준!N36,$B$1:$AT$1,"&lt;"&amp;13))-(RANK(N36,$B36:$AT36,0)+COUNTIFS($B36:$AT36,N36,$B$1:$AT$1,"&lt;"&amp;13))</f>
        <v>10</v>
      </c>
      <c r="BH36">
        <f>(RANK(_calc_라운드기준!O36,_calc_라운드기준!$B36:$AT36,0)+COUNTIFS(_calc_라운드기준!$B36:$AT36,_calc_라운드기준!O36,$B$1:$AT$1,"&lt;"&amp;14))-(RANK(O36,$B36:$AT36,0)+COUNTIFS($B36:$AT36,O36,$B$1:$AT$1,"&lt;"&amp;14))</f>
        <v>16</v>
      </c>
      <c r="BI36">
        <f>(RANK(_calc_라운드기준!P36,_calc_라운드기준!$B36:$AT36,0)+COUNTIFS(_calc_라운드기준!$B36:$AT36,_calc_라운드기준!P36,$B$1:$AT$1,"&lt;"&amp;15))-(RANK(P36,$B36:$AT36,0)+COUNTIFS($B36:$AT36,P36,$B$1:$AT$1,"&lt;"&amp;15))</f>
        <v>4</v>
      </c>
      <c r="BJ36">
        <f>(RANK(_calc_라운드기준!Q36,_calc_라운드기준!$B36:$AT36,0)+COUNTIFS(_calc_라운드기준!$B36:$AT36,_calc_라운드기준!Q36,$B$1:$AT$1,"&lt;"&amp;16))-(RANK(Q36,$B36:$AT36,0)+COUNTIFS($B36:$AT36,Q36,$B$1:$AT$1,"&lt;"&amp;16))</f>
        <v>-2</v>
      </c>
      <c r="BK36">
        <f>(RANK(_calc_라운드기준!R36,_calc_라운드기준!$B36:$AT36,0)+COUNTIFS(_calc_라운드기준!$B36:$AT36,_calc_라운드기준!R36,$B$1:$AT$1,"&lt;"&amp;17))-(RANK(R36,$B36:$AT36,0)+COUNTIFS($B36:$AT36,R36,$B$1:$AT$1,"&lt;"&amp;17))</f>
        <v>-8</v>
      </c>
      <c r="BL36">
        <f>(RANK(_calc_라운드기준!S36,_calc_라운드기준!$B36:$AT36,0)+COUNTIFS(_calc_라운드기준!$B36:$AT36,_calc_라운드기준!S36,$B$1:$AT$1,"&lt;"&amp;18))-(RANK(S36,$B36:$AT36,0)+COUNTIFS($B36:$AT36,S36,$B$1:$AT$1,"&lt;"&amp;18))</f>
        <v>19</v>
      </c>
      <c r="BM36">
        <f>(RANK(_calc_라운드기준!T36,_calc_라운드기준!$B36:$AT36,0)+COUNTIFS(_calc_라운드기준!$B36:$AT36,_calc_라운드기준!T36,$B$1:$AT$1,"&lt;"&amp;19))-(RANK(T36,$B36:$AT36,0)+COUNTIFS($B36:$AT36,T36,$B$1:$AT$1,"&lt;"&amp;19))</f>
        <v>23</v>
      </c>
      <c r="BN36">
        <f>(RANK(_calc_라운드기준!U36,_calc_라운드기준!$B36:$AT36,0)+COUNTIFS(_calc_라운드기준!$B36:$AT36,_calc_라운드기준!U36,$B$1:$AT$1,"&lt;"&amp;20))-(RANK(U36,$B36:$AT36,0)+COUNTIFS($B36:$AT36,U36,$B$1:$AT$1,"&lt;"&amp;20))</f>
        <v>-22</v>
      </c>
      <c r="BO36">
        <f>(RANK(_calc_라운드기준!V36,_calc_라운드기준!$B36:$AT36,0)+COUNTIFS(_calc_라운드기준!$B36:$AT36,_calc_라운드기준!V36,$B$1:$AT$1,"&lt;"&amp;21))-(RANK(V36,$B36:$AT36,0)+COUNTIFS($B36:$AT36,V36,$B$1:$AT$1,"&lt;"&amp;21))</f>
        <v>34</v>
      </c>
      <c r="BP36">
        <f>(RANK(_calc_라운드기준!W36,_calc_라운드기준!$B36:$AT36,0)+COUNTIFS(_calc_라운드기준!$B36:$AT36,_calc_라운드기준!W36,$B$1:$AT$1,"&lt;"&amp;22))-(RANK(W36,$B36:$AT36,0)+COUNTIFS($B36:$AT36,W36,$B$1:$AT$1,"&lt;"&amp;22))</f>
        <v>3</v>
      </c>
      <c r="BQ36">
        <f>(RANK(_calc_라운드기준!X36,_calc_라운드기준!$B36:$AT36,0)+COUNTIFS(_calc_라운드기준!$B36:$AT36,_calc_라운드기준!X36,$B$1:$AT$1,"&lt;"&amp;23))-(RANK(X36,$B36:$AT36,0)+COUNTIFS($B36:$AT36,X36,$B$1:$AT$1,"&lt;"&amp;23))</f>
        <v>-32</v>
      </c>
      <c r="BR36">
        <f>(RANK(_calc_라운드기준!Y36,_calc_라운드기준!$B36:$AT36,0)+COUNTIFS(_calc_라운드기준!$B36:$AT36,_calc_라운드기준!Y36,$B$1:$AT$1,"&lt;"&amp;24))-(RANK(Y36,$B36:$AT36,0)+COUNTIFS($B36:$AT36,Y36,$B$1:$AT$1,"&lt;"&amp;24))</f>
        <v>-13</v>
      </c>
      <c r="BS36">
        <f>(RANK(_calc_라운드기준!Z36,_calc_라운드기준!$B36:$AT36,0)+COUNTIFS(_calc_라운드기준!$B36:$AT36,_calc_라운드기준!Z36,$B$1:$AT$1,"&lt;"&amp;25))-(RANK(Z36,$B36:$AT36,0)+COUNTIFS($B36:$AT36,Z36,$B$1:$AT$1,"&lt;"&amp;25))</f>
        <v>-14</v>
      </c>
      <c r="BT36">
        <f>(RANK(_calc_라운드기준!AA36,_calc_라운드기준!$B36:$AT36,0)+COUNTIFS(_calc_라운드기준!$B36:$AT36,_calc_라운드기준!AA36,$B$1:$AT$1,"&lt;"&amp;26))-(RANK(AA36,$B36:$AT36,0)+COUNTIFS($B36:$AT36,AA36,$B$1:$AT$1,"&lt;"&amp;26))</f>
        <v>2</v>
      </c>
      <c r="BU36">
        <f>(RANK(_calc_라운드기준!AB36,_calc_라운드기준!$B36:$AT36,0)+COUNTIFS(_calc_라운드기준!$B36:$AT36,_calc_라운드기준!AB36,$B$1:$AT$1,"&lt;"&amp;27))-(RANK(AB36,$B36:$AT36,0)+COUNTIFS($B36:$AT36,AB36,$B$1:$AT$1,"&lt;"&amp;27))</f>
        <v>-21</v>
      </c>
      <c r="BV36">
        <f>(RANK(_calc_라운드기준!AC36,_calc_라운드기준!$B36:$AT36,0)+COUNTIFS(_calc_라운드기준!$B36:$AT36,_calc_라운드기준!AC36,$B$1:$AT$1,"&lt;"&amp;28))-(RANK(AC36,$B36:$AT36,0)+COUNTIFS($B36:$AT36,AC36,$B$1:$AT$1,"&lt;"&amp;28))</f>
        <v>-7</v>
      </c>
      <c r="BW36">
        <f>(RANK(_calc_라운드기준!AD36,_calc_라운드기준!$B36:$AT36,0)+COUNTIFS(_calc_라운드기준!$B36:$AT36,_calc_라운드기준!AD36,$B$1:$AT$1,"&lt;"&amp;29))-(RANK(AD36,$B36:$AT36,0)+COUNTIFS($B36:$AT36,AD36,$B$1:$AT$1,"&lt;"&amp;29))</f>
        <v>-20</v>
      </c>
      <c r="BX36">
        <f>(RANK(_calc_라운드기준!AE36,_calc_라운드기준!$B36:$AT36,0)+COUNTIFS(_calc_라운드기준!$B36:$AT36,_calc_라운드기준!AE36,$B$1:$AT$1,"&lt;"&amp;30))-(RANK(AE36,$B36:$AT36,0)+COUNTIFS($B36:$AT36,AE36,$B$1:$AT$1,"&lt;"&amp;30))</f>
        <v>10</v>
      </c>
      <c r="BY36">
        <f>(RANK(_calc_라운드기준!AF36,_calc_라운드기준!$B36:$AT36,0)+COUNTIFS(_calc_라운드기준!$B36:$AT36,_calc_라운드기준!AF36,$B$1:$AT$1,"&lt;"&amp;31))-(RANK(AF36,$B36:$AT36,0)+COUNTIFS($B36:$AT36,AF36,$B$1:$AT$1,"&lt;"&amp;31))</f>
        <v>10</v>
      </c>
      <c r="BZ36">
        <f>(RANK(_calc_라운드기준!AG36,_calc_라운드기준!$B36:$AT36,0)+COUNTIFS(_calc_라운드기준!$B36:$AT36,_calc_라운드기준!AG36,$B$1:$AT$1,"&lt;"&amp;32))-(RANK(AG36,$B36:$AT36,0)+COUNTIFS($B36:$AT36,AG36,$B$1:$AT$1,"&lt;"&amp;32))</f>
        <v>1</v>
      </c>
      <c r="CA36">
        <f>(RANK(_calc_라운드기준!AH36,_calc_라운드기준!$B36:$AT36,0)+COUNTIFS(_calc_라운드기준!$B36:$AT36,_calc_라운드기준!AH36,$B$1:$AT$1,"&lt;"&amp;33))-(RANK(AH36,$B36:$AT36,0)+COUNTIFS($B36:$AT36,AH36,$B$1:$AT$1,"&lt;"&amp;33))</f>
        <v>18</v>
      </c>
      <c r="CB36">
        <f>(RANK(_calc_라운드기준!AI36,_calc_라운드기준!$B36:$AT36,0)+COUNTIFS(_calc_라운드기준!$B36:$AT36,_calc_라운드기준!AI36,$B$1:$AT$1,"&lt;"&amp;34))-(RANK(AI36,$B36:$AT36,0)+COUNTIFS($B36:$AT36,AI36,$B$1:$AT$1,"&lt;"&amp;34))</f>
        <v>30</v>
      </c>
      <c r="CC36">
        <f>(RANK(_calc_라운드기준!AJ36,_calc_라운드기준!$B36:$AT36,0)+COUNTIFS(_calc_라운드기준!$B36:$AT36,_calc_라운드기준!AJ36,$B$1:$AT$1,"&lt;"&amp;35))-(RANK(AJ36,$B36:$AT36,0)+COUNTIFS($B36:$AT36,AJ36,$B$1:$AT$1,"&lt;"&amp;35))</f>
        <v>10</v>
      </c>
      <c r="CD36">
        <f>(RANK(_calc_라운드기준!AK36,_calc_라운드기준!$B36:$AT36,0)+COUNTIFS(_calc_라운드기준!$B36:$AT36,_calc_라운드기준!AK36,$B$1:$AT$1,"&lt;"&amp;36))-(RANK(AK36,$B36:$AT36,0)+COUNTIFS($B36:$AT36,AK36,$B$1:$AT$1,"&lt;"&amp;36))</f>
        <v>6</v>
      </c>
      <c r="CE36">
        <f>(RANK(_calc_라운드기준!AL36,_calc_라운드기준!$B36:$AT36,0)+COUNTIFS(_calc_라운드기준!$B36:$AT36,_calc_라운드기준!AL36,$B$1:$AT$1,"&lt;"&amp;37))-(RANK(AL36,$B36:$AT36,0)+COUNTIFS($B36:$AT36,AL36,$B$1:$AT$1,"&lt;"&amp;37))</f>
        <v>-7</v>
      </c>
      <c r="CF36">
        <f>(RANK(_calc_라운드기준!AM36,_calc_라운드기준!$B36:$AT36,0)+COUNTIFS(_calc_라운드기준!$B36:$AT36,_calc_라운드기준!AM36,$B$1:$AT$1,"&lt;"&amp;38))-(RANK(AM36,$B36:$AT36,0)+COUNTIFS($B36:$AT36,AM36,$B$1:$AT$1,"&lt;"&amp;38))</f>
        <v>16</v>
      </c>
      <c r="CG36">
        <f>(RANK(_calc_라운드기준!AN36,_calc_라운드기준!$B36:$AT36,0)+COUNTIFS(_calc_라운드기준!$B36:$AT36,_calc_라운드기준!AN36,$B$1:$AT$1,"&lt;"&amp;39))-(RANK(AN36,$B36:$AT36,0)+COUNTIFS($B36:$AT36,AN36,$B$1:$AT$1,"&lt;"&amp;39))</f>
        <v>-12</v>
      </c>
      <c r="CH36">
        <f>(RANK(_calc_라운드기준!AO36,_calc_라운드기준!$B36:$AT36,0)+COUNTIFS(_calc_라운드기준!$B36:$AT36,_calc_라운드기준!AO36,$B$1:$AT$1,"&lt;"&amp;40))-(RANK(AO36,$B36:$AT36,0)+COUNTIFS($B36:$AT36,AO36,$B$1:$AT$1,"&lt;"&amp;40))</f>
        <v>-28</v>
      </c>
      <c r="CI36">
        <f>(RANK(_calc_라운드기준!AP36,_calc_라운드기준!$B36:$AT36,0)+COUNTIFS(_calc_라운드기준!$B36:$AT36,_calc_라운드기준!AP36,$B$1:$AT$1,"&lt;"&amp;41))-(RANK(AP36,$B36:$AT36,0)+COUNTIFS($B36:$AT36,AP36,$B$1:$AT$1,"&lt;"&amp;41))</f>
        <v>7</v>
      </c>
      <c r="CJ36">
        <f>(RANK(_calc_라운드기준!AQ36,_calc_라운드기준!$B36:$AT36,0)+COUNTIFS(_calc_라운드기준!$B36:$AT36,_calc_라운드기준!AQ36,$B$1:$AT$1,"&lt;"&amp;42))-(RANK(AQ36,$B36:$AT36,0)+COUNTIFS($B36:$AT36,AQ36,$B$1:$AT$1,"&lt;"&amp;42))</f>
        <v>-12</v>
      </c>
      <c r="CK36">
        <f>(RANK(_calc_라운드기준!AR36,_calc_라운드기준!$B36:$AT36,0)+COUNTIFS(_calc_라운드기준!$B36:$AT36,_calc_라운드기준!AR36,$B$1:$AT$1,"&lt;"&amp;43))-(RANK(AR36,$B36:$AT36,0)+COUNTIFS($B36:$AT36,AR36,$B$1:$AT$1,"&lt;"&amp;43))</f>
        <v>14</v>
      </c>
      <c r="CL36">
        <f>(RANK(_calc_라운드기준!AS36,_calc_라운드기준!$B36:$AT36,0)+COUNTIFS(_calc_라운드기준!$B36:$AT36,_calc_라운드기준!AS36,$B$1:$AT$1,"&lt;"&amp;44))-(RANK(AS36,$B36:$AT36,0)+COUNTIFS($B36:$AT36,AS36,$B$1:$AT$1,"&lt;"&amp;44))</f>
        <v>11</v>
      </c>
      <c r="CM36">
        <f>(RANK(_calc_라운드기준!AT36,_calc_라운드기준!$B36:$AT36,0)+COUNTIFS(_calc_라운드기준!$B36:$AT36,_calc_라운드기준!AT36,$B$1:$AT$1,"&lt;"&amp;45))-(RANK(AT36,$B36:$AT36,0)+COUNTIFS($B36:$AT36,AT36,$B$1:$AT$1,"&lt;"&amp;45))</f>
        <v>33</v>
      </c>
      <c r="CN36">
        <f t="shared" si="45"/>
        <v>39</v>
      </c>
      <c r="CO36">
        <f t="shared" si="46"/>
        <v>24</v>
      </c>
      <c r="CP36">
        <f t="shared" si="47"/>
        <v>27</v>
      </c>
      <c r="CQ36">
        <f t="shared" si="48"/>
        <v>32</v>
      </c>
      <c r="CR36">
        <f t="shared" si="49"/>
        <v>37</v>
      </c>
      <c r="CS36">
        <f t="shared" si="50"/>
        <v>25</v>
      </c>
      <c r="CT36">
        <f t="shared" si="51"/>
        <v>30</v>
      </c>
      <c r="CU36">
        <f t="shared" si="52"/>
        <v>43</v>
      </c>
      <c r="CV36">
        <f t="shared" si="53"/>
        <v>38</v>
      </c>
      <c r="CW36">
        <f t="shared" si="54"/>
        <v>12</v>
      </c>
      <c r="CX36">
        <f t="shared" si="55"/>
        <v>10</v>
      </c>
      <c r="CY36">
        <f t="shared" si="56"/>
        <v>17</v>
      </c>
      <c r="CZ36">
        <f t="shared" si="57"/>
        <v>13</v>
      </c>
      <c r="DA36">
        <f t="shared" si="58"/>
        <v>7</v>
      </c>
      <c r="DB36">
        <f t="shared" si="59"/>
        <v>20</v>
      </c>
      <c r="DC36">
        <f t="shared" si="60"/>
        <v>26</v>
      </c>
      <c r="DD36">
        <f t="shared" si="61"/>
        <v>31</v>
      </c>
      <c r="DE36">
        <f t="shared" si="62"/>
        <v>5</v>
      </c>
      <c r="DF36">
        <f t="shared" si="63"/>
        <v>4</v>
      </c>
      <c r="DG36">
        <f t="shared" si="64"/>
        <v>42</v>
      </c>
      <c r="DH36">
        <f t="shared" si="65"/>
        <v>1</v>
      </c>
      <c r="DI36">
        <f t="shared" si="66"/>
        <v>21</v>
      </c>
      <c r="DJ36">
        <f t="shared" si="67"/>
        <v>45</v>
      </c>
      <c r="DK36">
        <f t="shared" si="68"/>
        <v>35</v>
      </c>
      <c r="DL36">
        <f t="shared" si="69"/>
        <v>36</v>
      </c>
      <c r="DM36">
        <f t="shared" si="70"/>
        <v>22</v>
      </c>
      <c r="DN36">
        <f t="shared" si="71"/>
        <v>41</v>
      </c>
      <c r="DO36">
        <f t="shared" si="72"/>
        <v>28</v>
      </c>
      <c r="DP36">
        <f t="shared" si="73"/>
        <v>40</v>
      </c>
      <c r="DQ36">
        <f t="shared" si="74"/>
        <v>14</v>
      </c>
      <c r="DR36">
        <f t="shared" si="75"/>
        <v>15</v>
      </c>
      <c r="DS36">
        <f t="shared" si="76"/>
        <v>23</v>
      </c>
      <c r="DT36">
        <f t="shared" si="77"/>
        <v>6</v>
      </c>
      <c r="DU36">
        <f t="shared" si="78"/>
        <v>3</v>
      </c>
      <c r="DV36">
        <f t="shared" si="79"/>
        <v>16</v>
      </c>
      <c r="DW36">
        <f t="shared" si="80"/>
        <v>19</v>
      </c>
      <c r="DX36">
        <f t="shared" si="81"/>
        <v>29</v>
      </c>
      <c r="DY36">
        <f t="shared" si="82"/>
        <v>8</v>
      </c>
      <c r="DZ36">
        <f t="shared" si="83"/>
        <v>33</v>
      </c>
      <c r="EA36">
        <f t="shared" si="84"/>
        <v>44</v>
      </c>
      <c r="EB36">
        <f t="shared" si="85"/>
        <v>18</v>
      </c>
      <c r="EC36">
        <f t="shared" si="86"/>
        <v>34</v>
      </c>
      <c r="ED36">
        <f t="shared" si="87"/>
        <v>9</v>
      </c>
      <c r="EE36">
        <f t="shared" si="88"/>
        <v>11</v>
      </c>
      <c r="EF36">
        <f t="shared" si="89"/>
        <v>2</v>
      </c>
    </row>
    <row r="37" spans="1:136" ht="16.5" customHeight="1">
      <c r="A37">
        <f>_calc_라운드기준!A37</f>
        <v>1209</v>
      </c>
      <c r="B37">
        <f>INDEX(_calc_누적빈도!B:B,$A37)-INDEX(_calc_누적빈도!B:B,$A37-기준500회_후보!$B$1)</f>
        <v>61</v>
      </c>
      <c r="C37">
        <f>INDEX(_calc_누적빈도!C:C,$A37)-INDEX(_calc_누적빈도!C:C,$A37-기준500회_후보!$B$1)</f>
        <v>61</v>
      </c>
      <c r="D37">
        <f>INDEX(_calc_누적빈도!D:D,$A37)-INDEX(_calc_누적빈도!D:D,$A37-기준500회_후보!$B$1)</f>
        <v>75</v>
      </c>
      <c r="E37">
        <f>INDEX(_calc_누적빈도!E:E,$A37)-INDEX(_calc_누적빈도!E:E,$A37-기준500회_후보!$B$1)</f>
        <v>58</v>
      </c>
      <c r="F37">
        <f>INDEX(_calc_누적빈도!F:F,$A37)-INDEX(_calc_누적빈도!F:F,$A37-기준500회_후보!$B$1)</f>
        <v>50</v>
      </c>
      <c r="G37">
        <f>INDEX(_calc_누적빈도!G:G,$A37)-INDEX(_calc_누적빈도!G:G,$A37-기준500회_후보!$B$1)</f>
        <v>75</v>
      </c>
      <c r="H37">
        <f>INDEX(_calc_누적빈도!H:H,$A37)-INDEX(_calc_누적빈도!H:H,$A37-기준500회_후보!$B$1)</f>
        <v>71</v>
      </c>
      <c r="I37">
        <f>INDEX(_calc_누적빈도!I:I,$A37)-INDEX(_calc_누적빈도!I:I,$A37-기준500회_후보!$B$1)</f>
        <v>53</v>
      </c>
      <c r="J37">
        <f>INDEX(_calc_누적빈도!J:J,$A37)-INDEX(_calc_누적빈도!J:J,$A37-기준500회_후보!$B$1)</f>
        <v>61</v>
      </c>
      <c r="K37">
        <f>INDEX(_calc_누적빈도!K:K,$A37)-INDEX(_calc_누적빈도!K:K,$A37-기준500회_후보!$B$1)</f>
        <v>63</v>
      </c>
      <c r="L37">
        <f>INDEX(_calc_누적빈도!L:L,$A37)-INDEX(_calc_누적빈도!L:L,$A37-기준500회_후보!$B$1)</f>
        <v>67</v>
      </c>
      <c r="M37">
        <f>INDEX(_calc_누적빈도!M:M,$A37)-INDEX(_calc_누적빈도!M:M,$A37-기준500회_후보!$B$1)</f>
        <v>85</v>
      </c>
      <c r="N37">
        <f>INDEX(_calc_누적빈도!N:N,$A37)-INDEX(_calc_누적빈도!N:N,$A37-기준500회_후보!$B$1)</f>
        <v>75</v>
      </c>
      <c r="O37">
        <f>INDEX(_calc_누적빈도!O:O,$A37)-INDEX(_calc_누적빈도!O:O,$A37-기준500회_후보!$B$1)</f>
        <v>66</v>
      </c>
      <c r="P37">
        <f>INDEX(_calc_누적빈도!P:P,$A37)-INDEX(_calc_누적빈도!P:P,$A37-기준500회_후보!$B$1)</f>
        <v>66</v>
      </c>
      <c r="Q37">
        <f>INDEX(_calc_누적빈도!Q:Q,$A37)-INDEX(_calc_누적빈도!Q:Q,$A37-기준500회_후보!$B$1)</f>
        <v>78</v>
      </c>
      <c r="R37">
        <f>INDEX(_calc_누적빈도!R:R,$A37)-INDEX(_calc_누적빈도!R:R,$A37-기준500회_후보!$B$1)</f>
        <v>64</v>
      </c>
      <c r="S37">
        <f>INDEX(_calc_누적빈도!S:S,$A37)-INDEX(_calc_누적빈도!S:S,$A37-기준500회_후보!$B$1)</f>
        <v>75</v>
      </c>
      <c r="T37">
        <f>INDEX(_calc_누적빈도!T:T,$A37)-INDEX(_calc_누적빈도!T:T,$A37-기준500회_후보!$B$1)</f>
        <v>72</v>
      </c>
      <c r="U37">
        <f>INDEX(_calc_누적빈도!U:U,$A37)-INDEX(_calc_누적빈도!U:U,$A37-기준500회_후보!$B$1)</f>
        <v>54</v>
      </c>
      <c r="V37">
        <f>INDEX(_calc_누적빈도!V:V,$A37)-INDEX(_calc_누적빈도!V:V,$A37-기준500회_후보!$B$1)</f>
        <v>79</v>
      </c>
      <c r="W37">
        <f>INDEX(_calc_누적빈도!W:W,$A37)-INDEX(_calc_누적빈도!W:W,$A37-기준500회_후보!$B$1)</f>
        <v>61</v>
      </c>
      <c r="X37">
        <f>INDEX(_calc_누적빈도!X:X,$A37)-INDEX(_calc_누적빈도!X:X,$A37-기준500회_후보!$B$1)</f>
        <v>58</v>
      </c>
      <c r="Y37">
        <f>INDEX(_calc_누적빈도!Y:Y,$A37)-INDEX(_calc_누적빈도!Y:Y,$A37-기준500회_후보!$B$1)</f>
        <v>70</v>
      </c>
      <c r="Z37">
        <f>INDEX(_calc_누적빈도!Z:Z,$A37)-INDEX(_calc_누적빈도!Z:Z,$A37-기준500회_후보!$B$1)</f>
        <v>51</v>
      </c>
      <c r="AA37">
        <f>INDEX(_calc_누적빈도!AA:AA,$A37)-INDEX(_calc_누적빈도!AA:AA,$A37-기준500회_후보!$B$1)</f>
        <v>64</v>
      </c>
      <c r="AB37">
        <f>INDEX(_calc_누적빈도!AB:AB,$A37)-INDEX(_calc_누적빈도!AB:AB,$A37-기준500회_후보!$B$1)</f>
        <v>66</v>
      </c>
      <c r="AC37">
        <f>INDEX(_calc_누적빈도!AC:AC,$A37)-INDEX(_calc_누적빈도!AC:AC,$A37-기준500회_후보!$B$1)</f>
        <v>68</v>
      </c>
      <c r="AD37">
        <f>INDEX(_calc_누적빈도!AD:AD,$A37)-INDEX(_calc_누적빈도!AD:AD,$A37-기준500회_후보!$B$1)</f>
        <v>63</v>
      </c>
      <c r="AE37">
        <f>INDEX(_calc_누적빈도!AE:AE,$A37)-INDEX(_calc_누적빈도!AE:AE,$A37-기준500회_후보!$B$1)</f>
        <v>74</v>
      </c>
      <c r="AF37">
        <f>INDEX(_calc_누적빈도!AF:AF,$A37)-INDEX(_calc_누적빈도!AF:AF,$A37-기준500회_후보!$B$1)</f>
        <v>67</v>
      </c>
      <c r="AG37">
        <f>INDEX(_calc_누적빈도!AG:AG,$A37)-INDEX(_calc_누적빈도!AG:AG,$A37-기준500회_후보!$B$1)</f>
        <v>58</v>
      </c>
      <c r="AH37">
        <f>INDEX(_calc_누적빈도!AH:AH,$A37)-INDEX(_calc_누적빈도!AH:AH,$A37-기준500회_후보!$B$1)</f>
        <v>77</v>
      </c>
      <c r="AI37">
        <f>INDEX(_calc_누적빈도!AI:AI,$A37)-INDEX(_calc_누적빈도!AI:AI,$A37-기준500회_후보!$B$1)</f>
        <v>71</v>
      </c>
      <c r="AJ37">
        <f>INDEX(_calc_누적빈도!AJ:AJ,$A37)-INDEX(_calc_누적빈도!AJ:AJ,$A37-기준500회_후보!$B$1)</f>
        <v>71</v>
      </c>
      <c r="AK37">
        <f>INDEX(_calc_누적빈도!AK:AK,$A37)-INDEX(_calc_누적빈도!AK:AK,$A37-기준500회_후보!$B$1)</f>
        <v>69</v>
      </c>
      <c r="AL37">
        <f>INDEX(_calc_누적빈도!AL:AL,$A37)-INDEX(_calc_누적빈도!AL:AL,$A37-기준500회_후보!$B$1)</f>
        <v>67</v>
      </c>
      <c r="AM37">
        <f>INDEX(_calc_누적빈도!AM:AM,$A37)-INDEX(_calc_누적빈도!AM:AM,$A37-기준500회_후보!$B$1)</f>
        <v>75</v>
      </c>
      <c r="AN37">
        <f>INDEX(_calc_누적빈도!AN:AN,$A37)-INDEX(_calc_누적빈도!AN:AN,$A37-기준500회_후보!$B$1)</f>
        <v>68</v>
      </c>
      <c r="AO37">
        <f>INDEX(_calc_누적빈도!AO:AO,$A37)-INDEX(_calc_누적빈도!AO:AO,$A37-기준500회_후보!$B$1)</f>
        <v>58</v>
      </c>
      <c r="AP37">
        <f>INDEX(_calc_누적빈도!AP:AP,$A37)-INDEX(_calc_누적빈도!AP:AP,$A37-기준500회_후보!$B$1)</f>
        <v>64</v>
      </c>
      <c r="AQ37">
        <f>INDEX(_calc_누적빈도!AQ:AQ,$A37)-INDEX(_calc_누적빈도!AQ:AQ,$A37-기준500회_후보!$B$1)</f>
        <v>66</v>
      </c>
      <c r="AR37">
        <f>INDEX(_calc_누적빈도!AR:AR,$A37)-INDEX(_calc_누적빈도!AR:AR,$A37-기준500회_후보!$B$1)</f>
        <v>65</v>
      </c>
      <c r="AS37">
        <f>INDEX(_calc_누적빈도!AS:AS,$A37)-INDEX(_calc_누적빈도!AS:AS,$A37-기준500회_후보!$B$1)</f>
        <v>64</v>
      </c>
      <c r="AT37">
        <f>INDEX(_calc_누적빈도!AT:AT,$A37)-INDEX(_calc_누적빈도!AT:AT,$A37-기준500회_후보!$B$1)</f>
        <v>76</v>
      </c>
      <c r="AU37">
        <f>(RANK(_calc_라운드기준!B37,_calc_라운드기준!$B37:$AT37,0)+COUNTIFS(_calc_라운드기준!$B37:$AT37,_calc_라운드기준!B37,$B$1:$AT$1,"&lt;"&amp;1))-(RANK(B37,$B37:$AT37,0)+COUNTIFS($B37:$AT37,B37,$B$1:$AT$1,"&lt;"&amp;1))</f>
        <v>-18</v>
      </c>
      <c r="AV37">
        <f>(RANK(_calc_라운드기준!C37,_calc_라운드기준!$B37:$AT37,0)+COUNTIFS(_calc_라운드기준!$B37:$AT37,_calc_라운드기준!C37,$B$1:$AT$1,"&lt;"&amp;2))-(RANK(C37,$B37:$AT37,0)+COUNTIFS($B37:$AT37,C37,$B$1:$AT$1,"&lt;"&amp;2))</f>
        <v>3</v>
      </c>
      <c r="AW37">
        <f>(RANK(_calc_라운드기준!D37,_calc_라운드기준!$B37:$AT37,0)+COUNTIFS(_calc_라운드기준!$B37:$AT37,_calc_라운드기준!D37,$B$1:$AT$1,"&lt;"&amp;3))-(RANK(D37,$B37:$AT37,0)+COUNTIFS($B37:$AT37,D37,$B$1:$AT$1,"&lt;"&amp;3))</f>
        <v>-5</v>
      </c>
      <c r="AX37">
        <f>(RANK(_calc_라운드기준!E37,_calc_라운드기준!$B37:$AT37,0)+COUNTIFS(_calc_라운드기준!$B37:$AT37,_calc_라운드기준!E37,$B$1:$AT$1,"&lt;"&amp;4))-(RANK(E37,$B37:$AT37,0)+COUNTIFS($B37:$AT37,E37,$B$1:$AT$1,"&lt;"&amp;4))</f>
        <v>-15</v>
      </c>
      <c r="AY37">
        <f>(RANK(_calc_라운드기준!F37,_calc_라운드기준!$B37:$AT37,0)+COUNTIFS(_calc_라운드기준!$B37:$AT37,_calc_라운드기준!F37,$B$1:$AT$1,"&lt;"&amp;5))-(RANK(F37,$B37:$AT37,0)+COUNTIFS($B37:$AT37,F37,$B$1:$AT$1,"&lt;"&amp;5))</f>
        <v>-21</v>
      </c>
      <c r="AZ37">
        <f>(RANK(_calc_라운드기준!G37,_calc_라운드기준!$B37:$AT37,0)+COUNTIFS(_calc_라운드기준!$B37:$AT37,_calc_라운드기준!G37,$B$1:$AT$1,"&lt;"&amp;6))-(RANK(G37,$B37:$AT37,0)+COUNTIFS($B37:$AT37,G37,$B$1:$AT$1,"&lt;"&amp;6))</f>
        <v>-2</v>
      </c>
      <c r="BA37">
        <f>(RANK(_calc_라운드기준!H37,_calc_라운드기준!$B37:$AT37,0)+COUNTIFS(_calc_라운드기준!$B37:$AT37,_calc_라운드기준!H37,$B$1:$AT$1,"&lt;"&amp;7))-(RANK(H37,$B37:$AT37,0)+COUNTIFS($B37:$AT37,H37,$B$1:$AT$1,"&lt;"&amp;7))</f>
        <v>-7</v>
      </c>
      <c r="BB37">
        <f>(RANK(_calc_라운드기준!I37,_calc_라운드기준!$B37:$AT37,0)+COUNTIFS(_calc_라운드기준!$B37:$AT37,_calc_라운드기준!I37,$B$1:$AT$1,"&lt;"&amp;8))-(RANK(I37,$B37:$AT37,0)+COUNTIFS($B37:$AT37,I37,$B$1:$AT$1,"&lt;"&amp;8))</f>
        <v>-26</v>
      </c>
      <c r="BC37">
        <f>(RANK(_calc_라운드기준!J37,_calc_라운드기준!$B37:$AT37,0)+COUNTIFS(_calc_라운드기준!$B37:$AT37,_calc_라운드기준!J37,$B$1:$AT$1,"&lt;"&amp;9))-(RANK(J37,$B37:$AT37,0)+COUNTIFS($B37:$AT37,J37,$B$1:$AT$1,"&lt;"&amp;9))</f>
        <v>-26</v>
      </c>
      <c r="BD37">
        <f>(RANK(_calc_라운드기준!K37,_calc_라운드기준!$B37:$AT37,0)+COUNTIFS(_calc_라운드기준!$B37:$AT37,_calc_라운드기준!K37,$B$1:$AT$1,"&lt;"&amp;10))-(RANK(K37,$B37:$AT37,0)+COUNTIFS($B37:$AT37,K37,$B$1:$AT$1,"&lt;"&amp;10))</f>
        <v>12</v>
      </c>
      <c r="BE37">
        <f>(RANK(_calc_라운드기준!L37,_calc_라운드기준!$B37:$AT37,0)+COUNTIFS(_calc_라운드기준!$B37:$AT37,_calc_라운드기준!L37,$B$1:$AT$1,"&lt;"&amp;11))-(RANK(L37,$B37:$AT37,0)+COUNTIFS($B37:$AT37,L37,$B$1:$AT$1,"&lt;"&amp;11))</f>
        <v>13</v>
      </c>
      <c r="BF37">
        <f>(RANK(_calc_라운드기준!M37,_calc_라운드기준!$B37:$AT37,0)+COUNTIFS(_calc_라운드기준!$B37:$AT37,_calc_라운드기준!M37,$B$1:$AT$1,"&lt;"&amp;12))-(RANK(M37,$B37:$AT37,0)+COUNTIFS($B37:$AT37,M37,$B$1:$AT$1,"&lt;"&amp;12))</f>
        <v>10</v>
      </c>
      <c r="BG37">
        <f>(RANK(_calc_라운드기준!N37,_calc_라운드기준!$B37:$AT37,0)+COUNTIFS(_calc_라운드기준!$B37:$AT37,_calc_라운드기준!N37,$B$1:$AT$1,"&lt;"&amp;13))-(RANK(N37,$B37:$AT37,0)+COUNTIFS($B37:$AT37,N37,$B$1:$AT$1,"&lt;"&amp;13))</f>
        <v>10</v>
      </c>
      <c r="BH37">
        <f>(RANK(_calc_라운드기준!O37,_calc_라운드기준!$B37:$AT37,0)+COUNTIFS(_calc_라운드기준!$B37:$AT37,_calc_라운드기준!O37,$B$1:$AT$1,"&lt;"&amp;14))-(RANK(O37,$B37:$AT37,0)+COUNTIFS($B37:$AT37,O37,$B$1:$AT$1,"&lt;"&amp;14))</f>
        <v>16</v>
      </c>
      <c r="BI37">
        <f>(RANK(_calc_라운드기준!P37,_calc_라운드기준!$B37:$AT37,0)+COUNTIFS(_calc_라운드기준!$B37:$AT37,_calc_라운드기준!P37,$B$1:$AT$1,"&lt;"&amp;15))-(RANK(P37,$B37:$AT37,0)+COUNTIFS($B37:$AT37,P37,$B$1:$AT$1,"&lt;"&amp;15))</f>
        <v>1</v>
      </c>
      <c r="BJ37">
        <f>(RANK(_calc_라운드기준!Q37,_calc_라운드기준!$B37:$AT37,0)+COUNTIFS(_calc_라운드기준!$B37:$AT37,_calc_라운드기준!Q37,$B$1:$AT$1,"&lt;"&amp;16))-(RANK(Q37,$B37:$AT37,0)+COUNTIFS($B37:$AT37,Q37,$B$1:$AT$1,"&lt;"&amp;16))</f>
        <v>-1</v>
      </c>
      <c r="BK37">
        <f>(RANK(_calc_라운드기준!R37,_calc_라운드기준!$B37:$AT37,0)+COUNTIFS(_calc_라운드기준!$B37:$AT37,_calc_라운드기준!R37,$B$1:$AT$1,"&lt;"&amp;17))-(RANK(R37,$B37:$AT37,0)+COUNTIFS($B37:$AT37,R37,$B$1:$AT$1,"&lt;"&amp;17))</f>
        <v>-2</v>
      </c>
      <c r="BL37">
        <f>(RANK(_calc_라운드기준!S37,_calc_라운드기준!$B37:$AT37,0)+COUNTIFS(_calc_라운드기준!$B37:$AT37,_calc_라운드기준!S37,$B$1:$AT$1,"&lt;"&amp;18))-(RANK(S37,$B37:$AT37,0)+COUNTIFS($B37:$AT37,S37,$B$1:$AT$1,"&lt;"&amp;18))</f>
        <v>18</v>
      </c>
      <c r="BM37">
        <f>(RANK(_calc_라운드기준!T37,_calc_라운드기준!$B37:$AT37,0)+COUNTIFS(_calc_라운드기준!$B37:$AT37,_calc_라운드기준!T37,$B$1:$AT$1,"&lt;"&amp;19))-(RANK(T37,$B37:$AT37,0)+COUNTIFS($B37:$AT37,T37,$B$1:$AT$1,"&lt;"&amp;19))</f>
        <v>22</v>
      </c>
      <c r="BN37">
        <f>(RANK(_calc_라운드기준!U37,_calc_라운드기준!$B37:$AT37,0)+COUNTIFS(_calc_라운드기준!$B37:$AT37,_calc_라운드기준!U37,$B$1:$AT$1,"&lt;"&amp;20))-(RANK(U37,$B37:$AT37,0)+COUNTIFS($B37:$AT37,U37,$B$1:$AT$1,"&lt;"&amp;20))</f>
        <v>-14</v>
      </c>
      <c r="BO37">
        <f>(RANK(_calc_라운드기준!V37,_calc_라운드기준!$B37:$AT37,0)+COUNTIFS(_calc_라운드기준!$B37:$AT37,_calc_라운드기준!V37,$B$1:$AT$1,"&lt;"&amp;21))-(RANK(V37,$B37:$AT37,0)+COUNTIFS($B37:$AT37,V37,$B$1:$AT$1,"&lt;"&amp;21))</f>
        <v>33</v>
      </c>
      <c r="BP37">
        <f>(RANK(_calc_라운드기준!W37,_calc_라운드기준!$B37:$AT37,0)+COUNTIFS(_calc_라운드기준!$B37:$AT37,_calc_라운드기준!W37,$B$1:$AT$1,"&lt;"&amp;22))-(RANK(W37,$B37:$AT37,0)+COUNTIFS($B37:$AT37,W37,$B$1:$AT$1,"&lt;"&amp;22))</f>
        <v>3</v>
      </c>
      <c r="BQ37">
        <f>(RANK(_calc_라운드기준!X37,_calc_라운드기준!$B37:$AT37,0)+COUNTIFS(_calc_라운드기준!$B37:$AT37,_calc_라운드기준!X37,$B$1:$AT$1,"&lt;"&amp;23))-(RANK(X37,$B37:$AT37,0)+COUNTIFS($B37:$AT37,X37,$B$1:$AT$1,"&lt;"&amp;23))</f>
        <v>-32</v>
      </c>
      <c r="BR37">
        <f>(RANK(_calc_라운드기준!Y37,_calc_라운드기준!$B37:$AT37,0)+COUNTIFS(_calc_라운드기준!$B37:$AT37,_calc_라운드기준!Y37,$B$1:$AT$1,"&lt;"&amp;24))-(RANK(Y37,$B37:$AT37,0)+COUNTIFS($B37:$AT37,Y37,$B$1:$AT$1,"&lt;"&amp;24))</f>
        <v>-12</v>
      </c>
      <c r="BS37">
        <f>(RANK(_calc_라운드기준!Z37,_calc_라운드기준!$B37:$AT37,0)+COUNTIFS(_calc_라운드기준!$B37:$AT37,_calc_라운드기준!Z37,$B$1:$AT$1,"&lt;"&amp;25))-(RANK(Z37,$B37:$AT37,0)+COUNTIFS($B37:$AT37,Z37,$B$1:$AT$1,"&lt;"&amp;25))</f>
        <v>-15</v>
      </c>
      <c r="BT37">
        <f>(RANK(_calc_라운드기준!AA37,_calc_라운드기준!$B37:$AT37,0)+COUNTIFS(_calc_라운드기준!$B37:$AT37,_calc_라운드기준!AA37,$B$1:$AT$1,"&lt;"&amp;26))-(RANK(AA37,$B37:$AT37,0)+COUNTIFS($B37:$AT37,AA37,$B$1:$AT$1,"&lt;"&amp;26))</f>
        <v>1</v>
      </c>
      <c r="BU37">
        <f>(RANK(_calc_라운드기준!AB37,_calc_라운드기준!$B37:$AT37,0)+COUNTIFS(_calc_라운드기준!$B37:$AT37,_calc_라운드기준!AB37,$B$1:$AT$1,"&lt;"&amp;27))-(RANK(AB37,$B37:$AT37,0)+COUNTIFS($B37:$AT37,AB37,$B$1:$AT$1,"&lt;"&amp;27))</f>
        <v>-22</v>
      </c>
      <c r="BV37">
        <f>(RANK(_calc_라운드기준!AC37,_calc_라운드기준!$B37:$AT37,0)+COUNTIFS(_calc_라운드기준!$B37:$AT37,_calc_라운드기준!AC37,$B$1:$AT$1,"&lt;"&amp;28))-(RANK(AC37,$B37:$AT37,0)+COUNTIFS($B37:$AT37,AC37,$B$1:$AT$1,"&lt;"&amp;28))</f>
        <v>-10</v>
      </c>
      <c r="BW37">
        <f>(RANK(_calc_라운드기준!AD37,_calc_라운드기준!$B37:$AT37,0)+COUNTIFS(_calc_라운드기준!$B37:$AT37,_calc_라운드기준!AD37,$B$1:$AT$1,"&lt;"&amp;29))-(RANK(AD37,$B37:$AT37,0)+COUNTIFS($B37:$AT37,AD37,$B$1:$AT$1,"&lt;"&amp;29))</f>
        <v>-21</v>
      </c>
      <c r="BX37">
        <f>(RANK(_calc_라운드기준!AE37,_calc_라운드기준!$B37:$AT37,0)+COUNTIFS(_calc_라운드기준!$B37:$AT37,_calc_라운드기준!AE37,$B$1:$AT$1,"&lt;"&amp;30))-(RANK(AE37,$B37:$AT37,0)+COUNTIFS($B37:$AT37,AE37,$B$1:$AT$1,"&lt;"&amp;30))</f>
        <v>8</v>
      </c>
      <c r="BY37">
        <f>(RANK(_calc_라운드기준!AF37,_calc_라운드기준!$B37:$AT37,0)+COUNTIFS(_calc_라운드기준!$B37:$AT37,_calc_라운드기준!AF37,$B$1:$AT$1,"&lt;"&amp;31))-(RANK(AF37,$B37:$AT37,0)+COUNTIFS($B37:$AT37,AF37,$B$1:$AT$1,"&lt;"&amp;31))</f>
        <v>10</v>
      </c>
      <c r="BZ37">
        <f>(RANK(_calc_라운드기준!AG37,_calc_라운드기준!$B37:$AT37,0)+COUNTIFS(_calc_라운드기준!$B37:$AT37,_calc_라운드기준!AG37,$B$1:$AT$1,"&lt;"&amp;32))-(RANK(AG37,$B37:$AT37,0)+COUNTIFS($B37:$AT37,AG37,$B$1:$AT$1,"&lt;"&amp;32))</f>
        <v>1</v>
      </c>
      <c r="CA37">
        <f>(RANK(_calc_라운드기준!AH37,_calc_라운드기준!$B37:$AT37,0)+COUNTIFS(_calc_라운드기준!$B37:$AT37,_calc_라운드기준!AH37,$B$1:$AT$1,"&lt;"&amp;33))-(RANK(AH37,$B37:$AT37,0)+COUNTIFS($B37:$AT37,AH37,$B$1:$AT$1,"&lt;"&amp;33))</f>
        <v>16</v>
      </c>
      <c r="CB37">
        <f>(RANK(_calc_라운드기준!AI37,_calc_라운드기준!$B37:$AT37,0)+COUNTIFS(_calc_라운드기준!$B37:$AT37,_calc_라운드기준!AI37,$B$1:$AT$1,"&lt;"&amp;34))-(RANK(AI37,$B37:$AT37,0)+COUNTIFS($B37:$AT37,AI37,$B$1:$AT$1,"&lt;"&amp;34))</f>
        <v>31</v>
      </c>
      <c r="CC37">
        <f>(RANK(_calc_라운드기준!AJ37,_calc_라운드기준!$B37:$AT37,0)+COUNTIFS(_calc_라운드기준!$B37:$AT37,_calc_라운드기준!AJ37,$B$1:$AT$1,"&lt;"&amp;35))-(RANK(AJ37,$B37:$AT37,0)+COUNTIFS($B37:$AT37,AJ37,$B$1:$AT$1,"&lt;"&amp;35))</f>
        <v>17</v>
      </c>
      <c r="CD37">
        <f>(RANK(_calc_라운드기준!AK37,_calc_라운드기준!$B37:$AT37,0)+COUNTIFS(_calc_라운드기준!$B37:$AT37,_calc_라운드기준!AK37,$B$1:$AT$1,"&lt;"&amp;36))-(RANK(AK37,$B37:$AT37,0)+COUNTIFS($B37:$AT37,AK37,$B$1:$AT$1,"&lt;"&amp;36))</f>
        <v>4</v>
      </c>
      <c r="CE37">
        <f>(RANK(_calc_라운드기준!AL37,_calc_라운드기준!$B37:$AT37,0)+COUNTIFS(_calc_라운드기준!$B37:$AT37,_calc_라운드기준!AL37,$B$1:$AT$1,"&lt;"&amp;37))-(RANK(AL37,$B37:$AT37,0)+COUNTIFS($B37:$AT37,AL37,$B$1:$AT$1,"&lt;"&amp;37))</f>
        <v>0</v>
      </c>
      <c r="CF37">
        <f>(RANK(_calc_라운드기준!AM37,_calc_라운드기준!$B37:$AT37,0)+COUNTIFS(_calc_라운드기준!$B37:$AT37,_calc_라운드기준!AM37,$B$1:$AT$1,"&lt;"&amp;38))-(RANK(AM37,$B37:$AT37,0)+COUNTIFS($B37:$AT37,AM37,$B$1:$AT$1,"&lt;"&amp;38))</f>
        <v>3</v>
      </c>
      <c r="CG37">
        <f>(RANK(_calc_라운드기준!AN37,_calc_라운드기준!$B37:$AT37,0)+COUNTIFS(_calc_라운드기준!$B37:$AT37,_calc_라운드기준!AN37,$B$1:$AT$1,"&lt;"&amp;39))-(RANK(AN37,$B37:$AT37,0)+COUNTIFS($B37:$AT37,AN37,$B$1:$AT$1,"&lt;"&amp;39))</f>
        <v>-10</v>
      </c>
      <c r="CH37">
        <f>(RANK(_calc_라운드기준!AO37,_calc_라운드기준!$B37:$AT37,0)+COUNTIFS(_calc_라운드기준!$B37:$AT37,_calc_라운드기준!AO37,$B$1:$AT$1,"&lt;"&amp;40))-(RANK(AO37,$B37:$AT37,0)+COUNTIFS($B37:$AT37,AO37,$B$1:$AT$1,"&lt;"&amp;40))</f>
        <v>-27</v>
      </c>
      <c r="CI37">
        <f>(RANK(_calc_라운드기준!AP37,_calc_라운드기준!$B37:$AT37,0)+COUNTIFS(_calc_라운드기준!$B37:$AT37,_calc_라운드기준!AP37,$B$1:$AT$1,"&lt;"&amp;41))-(RANK(AP37,$B37:$AT37,0)+COUNTIFS($B37:$AT37,AP37,$B$1:$AT$1,"&lt;"&amp;41))</f>
        <v>6</v>
      </c>
      <c r="CJ37">
        <f>(RANK(_calc_라운드기준!AQ37,_calc_라운드기준!$B37:$AT37,0)+COUNTIFS(_calc_라운드기준!$B37:$AT37,_calc_라운드기준!AQ37,$B$1:$AT$1,"&lt;"&amp;42))-(RANK(AQ37,$B37:$AT37,0)+COUNTIFS($B37:$AT37,AQ37,$B$1:$AT$1,"&lt;"&amp;42))</f>
        <v>-11</v>
      </c>
      <c r="CK37">
        <f>(RANK(_calc_라운드기준!AR37,_calc_라운드기준!$B37:$AT37,0)+COUNTIFS(_calc_라운드기준!$B37:$AT37,_calc_라운드기준!AR37,$B$1:$AT$1,"&lt;"&amp;43))-(RANK(AR37,$B37:$AT37,0)+COUNTIFS($B37:$AT37,AR37,$B$1:$AT$1,"&lt;"&amp;43))</f>
        <v>15</v>
      </c>
      <c r="CL37">
        <f>(RANK(_calc_라운드기준!AS37,_calc_라운드기준!$B37:$AT37,0)+COUNTIFS(_calc_라운드기준!$B37:$AT37,_calc_라운드기준!AS37,$B$1:$AT$1,"&lt;"&amp;44))-(RANK(AS37,$B37:$AT37,0)+COUNTIFS($B37:$AT37,AS37,$B$1:$AT$1,"&lt;"&amp;44))</f>
        <v>12</v>
      </c>
      <c r="CM37">
        <f>(RANK(_calc_라운드기준!AT37,_calc_라운드기준!$B37:$AT37,0)+COUNTIFS(_calc_라운드기준!$B37:$AT37,_calc_라운드기준!AT37,$B$1:$AT$1,"&lt;"&amp;45))-(RANK(AT37,$B37:$AT37,0)+COUNTIFS($B37:$AT37,AT37,$B$1:$AT$1,"&lt;"&amp;45))</f>
        <v>32</v>
      </c>
      <c r="CN37">
        <f t="shared" si="45"/>
        <v>38</v>
      </c>
      <c r="CO37">
        <f t="shared" si="46"/>
        <v>19</v>
      </c>
      <c r="CP37">
        <f t="shared" si="47"/>
        <v>29</v>
      </c>
      <c r="CQ37">
        <f t="shared" si="48"/>
        <v>36</v>
      </c>
      <c r="CR37">
        <f t="shared" si="49"/>
        <v>39</v>
      </c>
      <c r="CS37">
        <f t="shared" si="50"/>
        <v>27</v>
      </c>
      <c r="CT37">
        <f t="shared" si="51"/>
        <v>30</v>
      </c>
      <c r="CU37">
        <f t="shared" si="52"/>
        <v>42</v>
      </c>
      <c r="CV37">
        <f t="shared" si="53"/>
        <v>43</v>
      </c>
      <c r="CW37">
        <f t="shared" si="54"/>
        <v>11</v>
      </c>
      <c r="CX37">
        <f t="shared" si="55"/>
        <v>10</v>
      </c>
      <c r="CY37">
        <f t="shared" si="56"/>
        <v>13</v>
      </c>
      <c r="CZ37">
        <f t="shared" si="57"/>
        <v>14</v>
      </c>
      <c r="DA37">
        <f t="shared" si="58"/>
        <v>7</v>
      </c>
      <c r="DB37">
        <f t="shared" si="59"/>
        <v>22</v>
      </c>
      <c r="DC37">
        <f t="shared" si="60"/>
        <v>26</v>
      </c>
      <c r="DD37">
        <f t="shared" si="61"/>
        <v>28</v>
      </c>
      <c r="DE37">
        <f t="shared" si="62"/>
        <v>5</v>
      </c>
      <c r="DF37">
        <f t="shared" si="63"/>
        <v>4</v>
      </c>
      <c r="DG37">
        <f t="shared" si="64"/>
        <v>35</v>
      </c>
      <c r="DH37">
        <f t="shared" si="65"/>
        <v>1</v>
      </c>
      <c r="DI37">
        <f t="shared" si="66"/>
        <v>20</v>
      </c>
      <c r="DJ37">
        <f t="shared" si="67"/>
        <v>45</v>
      </c>
      <c r="DK37">
        <f t="shared" si="68"/>
        <v>34</v>
      </c>
      <c r="DL37">
        <f t="shared" si="69"/>
        <v>37</v>
      </c>
      <c r="DM37">
        <f t="shared" si="70"/>
        <v>23</v>
      </c>
      <c r="DN37">
        <f t="shared" si="71"/>
        <v>41</v>
      </c>
      <c r="DO37">
        <f t="shared" si="72"/>
        <v>31</v>
      </c>
      <c r="DP37">
        <f t="shared" si="73"/>
        <v>40</v>
      </c>
      <c r="DQ37">
        <f t="shared" si="74"/>
        <v>16</v>
      </c>
      <c r="DR37">
        <f t="shared" si="75"/>
        <v>15</v>
      </c>
      <c r="DS37">
        <f t="shared" si="76"/>
        <v>24</v>
      </c>
      <c r="DT37">
        <f t="shared" si="77"/>
        <v>8</v>
      </c>
      <c r="DU37">
        <f t="shared" si="78"/>
        <v>3</v>
      </c>
      <c r="DV37">
        <f t="shared" si="79"/>
        <v>6</v>
      </c>
      <c r="DW37">
        <f t="shared" si="80"/>
        <v>18</v>
      </c>
      <c r="DX37">
        <f t="shared" si="81"/>
        <v>25</v>
      </c>
      <c r="DY37">
        <f t="shared" si="82"/>
        <v>21</v>
      </c>
      <c r="DZ37">
        <f t="shared" si="83"/>
        <v>32</v>
      </c>
      <c r="EA37">
        <f t="shared" si="84"/>
        <v>44</v>
      </c>
      <c r="EB37">
        <f t="shared" si="85"/>
        <v>17</v>
      </c>
      <c r="EC37">
        <f t="shared" si="86"/>
        <v>33</v>
      </c>
      <c r="ED37">
        <f t="shared" si="87"/>
        <v>9</v>
      </c>
      <c r="EE37">
        <f t="shared" si="88"/>
        <v>12</v>
      </c>
      <c r="EF37">
        <f t="shared" si="89"/>
        <v>2</v>
      </c>
    </row>
    <row r="38" spans="1:136" ht="16.5" customHeight="1">
      <c r="A38">
        <f>_calc_라운드기준!A38</f>
        <v>1208</v>
      </c>
      <c r="B38">
        <f>INDEX(_calc_누적빈도!B:B,$A38)-INDEX(_calc_누적빈도!B:B,$A38-기준500회_후보!$B$1)</f>
        <v>61</v>
      </c>
      <c r="C38">
        <f>INDEX(_calc_누적빈도!C:C,$A38)-INDEX(_calc_누적빈도!C:C,$A38-기준500회_후보!$B$1)</f>
        <v>62</v>
      </c>
      <c r="D38">
        <f>INDEX(_calc_누적빈도!D:D,$A38)-INDEX(_calc_누적빈도!D:D,$A38-기준500회_후보!$B$1)</f>
        <v>75</v>
      </c>
      <c r="E38">
        <f>INDEX(_calc_누적빈도!E:E,$A38)-INDEX(_calc_누적빈도!E:E,$A38-기준500회_후보!$B$1)</f>
        <v>58</v>
      </c>
      <c r="F38">
        <f>INDEX(_calc_누적빈도!F:F,$A38)-INDEX(_calc_누적빈도!F:F,$A38-기준500회_후보!$B$1)</f>
        <v>50</v>
      </c>
      <c r="G38">
        <f>INDEX(_calc_누적빈도!G:G,$A38)-INDEX(_calc_누적빈도!G:G,$A38-기준500회_후보!$B$1)</f>
        <v>74</v>
      </c>
      <c r="H38">
        <f>INDEX(_calc_누적빈도!H:H,$A38)-INDEX(_calc_누적빈도!H:H,$A38-기준500회_후보!$B$1)</f>
        <v>71</v>
      </c>
      <c r="I38">
        <f>INDEX(_calc_누적빈도!I:I,$A38)-INDEX(_calc_누적빈도!I:I,$A38-기준500회_후보!$B$1)</f>
        <v>53</v>
      </c>
      <c r="J38">
        <f>INDEX(_calc_누적빈도!J:J,$A38)-INDEX(_calc_누적빈도!J:J,$A38-기준500회_후보!$B$1)</f>
        <v>61</v>
      </c>
      <c r="K38">
        <f>INDEX(_calc_누적빈도!K:K,$A38)-INDEX(_calc_누적빈도!K:K,$A38-기준500회_후보!$B$1)</f>
        <v>64</v>
      </c>
      <c r="L38">
        <f>INDEX(_calc_누적빈도!L:L,$A38)-INDEX(_calc_누적빈도!L:L,$A38-기준500회_후보!$B$1)</f>
        <v>67</v>
      </c>
      <c r="M38">
        <f>INDEX(_calc_누적빈도!M:M,$A38)-INDEX(_calc_누적빈도!M:M,$A38-기준500회_후보!$B$1)</f>
        <v>85</v>
      </c>
      <c r="N38">
        <f>INDEX(_calc_누적빈도!N:N,$A38)-INDEX(_calc_누적빈도!N:N,$A38-기준500회_후보!$B$1)</f>
        <v>75</v>
      </c>
      <c r="O38">
        <f>INDEX(_calc_누적빈도!O:O,$A38)-INDEX(_calc_누적빈도!O:O,$A38-기준500회_후보!$B$1)</f>
        <v>66</v>
      </c>
      <c r="P38">
        <f>INDEX(_calc_누적빈도!P:P,$A38)-INDEX(_calc_누적빈도!P:P,$A38-기준500회_후보!$B$1)</f>
        <v>66</v>
      </c>
      <c r="Q38">
        <f>INDEX(_calc_누적빈도!Q:Q,$A38)-INDEX(_calc_누적빈도!Q:Q,$A38-기준500회_후보!$B$1)</f>
        <v>79</v>
      </c>
      <c r="R38">
        <f>INDEX(_calc_누적빈도!R:R,$A38)-INDEX(_calc_누적빈도!R:R,$A38-기준500회_후보!$B$1)</f>
        <v>64</v>
      </c>
      <c r="S38">
        <f>INDEX(_calc_누적빈도!S:S,$A38)-INDEX(_calc_누적빈도!S:S,$A38-기준500회_후보!$B$1)</f>
        <v>75</v>
      </c>
      <c r="T38">
        <f>INDEX(_calc_누적빈도!T:T,$A38)-INDEX(_calc_누적빈도!T:T,$A38-기준500회_후보!$B$1)</f>
        <v>73</v>
      </c>
      <c r="U38">
        <f>INDEX(_calc_누적빈도!U:U,$A38)-INDEX(_calc_누적빈도!U:U,$A38-기준500회_후보!$B$1)</f>
        <v>54</v>
      </c>
      <c r="V38">
        <f>INDEX(_calc_누적빈도!V:V,$A38)-INDEX(_calc_누적빈도!V:V,$A38-기준500회_후보!$B$1)</f>
        <v>79</v>
      </c>
      <c r="W38">
        <f>INDEX(_calc_누적빈도!W:W,$A38)-INDEX(_calc_누적빈도!W:W,$A38-기준500회_후보!$B$1)</f>
        <v>61</v>
      </c>
      <c r="X38">
        <f>INDEX(_calc_누적빈도!X:X,$A38)-INDEX(_calc_누적빈도!X:X,$A38-기준500회_후보!$B$1)</f>
        <v>58</v>
      </c>
      <c r="Y38">
        <f>INDEX(_calc_누적빈도!Y:Y,$A38)-INDEX(_calc_누적빈도!Y:Y,$A38-기준500회_후보!$B$1)</f>
        <v>70</v>
      </c>
      <c r="Z38">
        <f>INDEX(_calc_누적빈도!Z:Z,$A38)-INDEX(_calc_누적빈도!Z:Z,$A38-기준500회_후보!$B$1)</f>
        <v>51</v>
      </c>
      <c r="AA38">
        <f>INDEX(_calc_누적빈도!AA:AA,$A38)-INDEX(_calc_누적빈도!AA:AA,$A38-기준500회_후보!$B$1)</f>
        <v>64</v>
      </c>
      <c r="AB38">
        <f>INDEX(_calc_누적빈도!AB:AB,$A38)-INDEX(_calc_누적빈도!AB:AB,$A38-기준500회_후보!$B$1)</f>
        <v>65</v>
      </c>
      <c r="AC38">
        <f>INDEX(_calc_누적빈도!AC:AC,$A38)-INDEX(_calc_누적빈도!AC:AC,$A38-기준500회_후보!$B$1)</f>
        <v>68</v>
      </c>
      <c r="AD38">
        <f>INDEX(_calc_누적빈도!AD:AD,$A38)-INDEX(_calc_누적빈도!AD:AD,$A38-기준500회_후보!$B$1)</f>
        <v>63</v>
      </c>
      <c r="AE38">
        <f>INDEX(_calc_누적빈도!AE:AE,$A38)-INDEX(_calc_누적빈도!AE:AE,$A38-기준500회_후보!$B$1)</f>
        <v>73</v>
      </c>
      <c r="AF38">
        <f>INDEX(_calc_누적빈도!AF:AF,$A38)-INDEX(_calc_누적빈도!AF:AF,$A38-기준500회_후보!$B$1)</f>
        <v>67</v>
      </c>
      <c r="AG38">
        <f>INDEX(_calc_누적빈도!AG:AG,$A38)-INDEX(_calc_누적빈도!AG:AG,$A38-기준500회_후보!$B$1)</f>
        <v>58</v>
      </c>
      <c r="AH38">
        <f>INDEX(_calc_누적빈도!AH:AH,$A38)-INDEX(_calc_누적빈도!AH:AH,$A38-기준500회_후보!$B$1)</f>
        <v>77</v>
      </c>
      <c r="AI38">
        <f>INDEX(_calc_누적빈도!AI:AI,$A38)-INDEX(_calc_누적빈도!AI:AI,$A38-기준500회_후보!$B$1)</f>
        <v>72</v>
      </c>
      <c r="AJ38">
        <f>INDEX(_calc_누적빈도!AJ:AJ,$A38)-INDEX(_calc_누적빈도!AJ:AJ,$A38-기준500회_후보!$B$1)</f>
        <v>71</v>
      </c>
      <c r="AK38">
        <f>INDEX(_calc_누적빈도!AK:AK,$A38)-INDEX(_calc_누적빈도!AK:AK,$A38-기준500회_후보!$B$1)</f>
        <v>68</v>
      </c>
      <c r="AL38">
        <f>INDEX(_calc_누적빈도!AL:AL,$A38)-INDEX(_calc_누적빈도!AL:AL,$A38-기준500회_후보!$B$1)</f>
        <v>67</v>
      </c>
      <c r="AM38">
        <f>INDEX(_calc_누적빈도!AM:AM,$A38)-INDEX(_calc_누적빈도!AM:AM,$A38-기준500회_후보!$B$1)</f>
        <v>74</v>
      </c>
      <c r="AN38">
        <f>INDEX(_calc_누적빈도!AN:AN,$A38)-INDEX(_calc_누적빈도!AN:AN,$A38-기준500회_후보!$B$1)</f>
        <v>68</v>
      </c>
      <c r="AO38">
        <f>INDEX(_calc_누적빈도!AO:AO,$A38)-INDEX(_calc_누적빈도!AO:AO,$A38-기준500회_후보!$B$1)</f>
        <v>58</v>
      </c>
      <c r="AP38">
        <f>INDEX(_calc_누적빈도!AP:AP,$A38)-INDEX(_calc_누적빈도!AP:AP,$A38-기준500회_후보!$B$1)</f>
        <v>64</v>
      </c>
      <c r="AQ38">
        <f>INDEX(_calc_누적빈도!AQ:AQ,$A38)-INDEX(_calc_누적빈도!AQ:AQ,$A38-기준500회_후보!$B$1)</f>
        <v>65</v>
      </c>
      <c r="AR38">
        <f>INDEX(_calc_누적빈도!AR:AR,$A38)-INDEX(_calc_누적빈도!AR:AR,$A38-기준500회_후보!$B$1)</f>
        <v>65</v>
      </c>
      <c r="AS38">
        <f>INDEX(_calc_누적빈도!AS:AS,$A38)-INDEX(_calc_누적빈도!AS:AS,$A38-기준500회_후보!$B$1)</f>
        <v>64</v>
      </c>
      <c r="AT38">
        <f>INDEX(_calc_누적빈도!AT:AT,$A38)-INDEX(_calc_누적빈도!AT:AT,$A38-기준500회_후보!$B$1)</f>
        <v>77</v>
      </c>
      <c r="AU38">
        <f>(RANK(_calc_라운드기준!B38,_calc_라운드기준!$B38:$AT38,0)+COUNTIFS(_calc_라운드기준!$B38:$AT38,_calc_라운드기준!B38,$B$1:$AT$1,"&lt;"&amp;1))-(RANK(B38,$B38:$AT38,0)+COUNTIFS($B38:$AT38,B38,$B$1:$AT$1,"&lt;"&amp;1))</f>
        <v>-19</v>
      </c>
      <c r="AV38">
        <f>(RANK(_calc_라운드기준!C38,_calc_라운드기준!$B38:$AT38,0)+COUNTIFS(_calc_라운드기준!$B38:$AT38,_calc_라운드기준!C38,$B$1:$AT$1,"&lt;"&amp;2))-(RANK(C38,$B38:$AT38,0)+COUNTIFS($B38:$AT38,C38,$B$1:$AT$1,"&lt;"&amp;2))</f>
        <v>5</v>
      </c>
      <c r="AW38">
        <f>(RANK(_calc_라운드기준!D38,_calc_라운드기준!$B38:$AT38,0)+COUNTIFS(_calc_라운드기준!$B38:$AT38,_calc_라운드기준!D38,$B$1:$AT$1,"&lt;"&amp;3))-(RANK(D38,$B38:$AT38,0)+COUNTIFS($B38:$AT38,D38,$B$1:$AT$1,"&lt;"&amp;3))</f>
        <v>-5</v>
      </c>
      <c r="AX38">
        <f>(RANK(_calc_라운드기준!E38,_calc_라운드기준!$B38:$AT38,0)+COUNTIFS(_calc_라운드기준!$B38:$AT38,_calc_라운드기준!E38,$B$1:$AT$1,"&lt;"&amp;4))-(RANK(E38,$B38:$AT38,0)+COUNTIFS($B38:$AT38,E38,$B$1:$AT$1,"&lt;"&amp;4))</f>
        <v>-16</v>
      </c>
      <c r="AY38">
        <f>(RANK(_calc_라운드기준!F38,_calc_라운드기준!$B38:$AT38,0)+COUNTIFS(_calc_라운드기준!$B38:$AT38,_calc_라운드기준!F38,$B$1:$AT$1,"&lt;"&amp;5))-(RANK(F38,$B38:$AT38,0)+COUNTIFS($B38:$AT38,F38,$B$1:$AT$1,"&lt;"&amp;5))</f>
        <v>-22</v>
      </c>
      <c r="AZ38">
        <f>(RANK(_calc_라운드기준!G38,_calc_라운드기준!$B38:$AT38,0)+COUNTIFS(_calc_라운드기준!$B38:$AT38,_calc_라운드기준!G38,$B$1:$AT$1,"&lt;"&amp;6))-(RANK(G38,$B38:$AT38,0)+COUNTIFS($B38:$AT38,G38,$B$1:$AT$1,"&lt;"&amp;6))</f>
        <v>0</v>
      </c>
      <c r="BA38">
        <f>(RANK(_calc_라운드기준!H38,_calc_라운드기준!$B38:$AT38,0)+COUNTIFS(_calc_라운드기준!$B38:$AT38,_calc_라운드기준!H38,$B$1:$AT$1,"&lt;"&amp;7))-(RANK(H38,$B38:$AT38,0)+COUNTIFS($B38:$AT38,H38,$B$1:$AT$1,"&lt;"&amp;7))</f>
        <v>-9</v>
      </c>
      <c r="BB38">
        <f>(RANK(_calc_라운드기준!I38,_calc_라운드기준!$B38:$AT38,0)+COUNTIFS(_calc_라운드기준!$B38:$AT38,_calc_라운드기준!I38,$B$1:$AT$1,"&lt;"&amp;8))-(RANK(I38,$B38:$AT38,0)+COUNTIFS($B38:$AT38,I38,$B$1:$AT$1,"&lt;"&amp;8))</f>
        <v>-26</v>
      </c>
      <c r="BC38">
        <f>(RANK(_calc_라운드기준!J38,_calc_라운드기준!$B38:$AT38,0)+COUNTIFS(_calc_라운드기준!$B38:$AT38,_calc_라운드기준!J38,$B$1:$AT$1,"&lt;"&amp;9))-(RANK(J38,$B38:$AT38,0)+COUNTIFS($B38:$AT38,J38,$B$1:$AT$1,"&lt;"&amp;9))</f>
        <v>-26</v>
      </c>
      <c r="BD38">
        <f>(RANK(_calc_라운드기준!K38,_calc_라운드기준!$B38:$AT38,0)+COUNTIFS(_calc_라운드기준!$B38:$AT38,_calc_라운드기준!K38,$B$1:$AT$1,"&lt;"&amp;10))-(RANK(K38,$B38:$AT38,0)+COUNTIFS($B38:$AT38,K38,$B$1:$AT$1,"&lt;"&amp;10))</f>
        <v>16</v>
      </c>
      <c r="BE38">
        <f>(RANK(_calc_라운드기준!L38,_calc_라운드기준!$B38:$AT38,0)+COUNTIFS(_calc_라운드기준!$B38:$AT38,_calc_라운드기준!L38,$B$1:$AT$1,"&lt;"&amp;11))-(RANK(L38,$B38:$AT38,0)+COUNTIFS($B38:$AT38,L38,$B$1:$AT$1,"&lt;"&amp;11))</f>
        <v>14</v>
      </c>
      <c r="BF38">
        <f>(RANK(_calc_라운드기준!M38,_calc_라운드기준!$B38:$AT38,0)+COUNTIFS(_calc_라운드기준!$B38:$AT38,_calc_라운드기준!M38,$B$1:$AT$1,"&lt;"&amp;12))-(RANK(M38,$B38:$AT38,0)+COUNTIFS($B38:$AT38,M38,$B$1:$AT$1,"&lt;"&amp;12))</f>
        <v>10</v>
      </c>
      <c r="BG38">
        <f>(RANK(_calc_라운드기준!N38,_calc_라운드기준!$B38:$AT38,0)+COUNTIFS(_calc_라운드기준!$B38:$AT38,_calc_라운드기준!N38,$B$1:$AT$1,"&lt;"&amp;13))-(RANK(N38,$B38:$AT38,0)+COUNTIFS($B38:$AT38,N38,$B$1:$AT$1,"&lt;"&amp;13))</f>
        <v>11</v>
      </c>
      <c r="BH38">
        <f>(RANK(_calc_라운드기준!O38,_calc_라운드기준!$B38:$AT38,0)+COUNTIFS(_calc_라운드기준!$B38:$AT38,_calc_라운드기준!O38,$B$1:$AT$1,"&lt;"&amp;14))-(RANK(O38,$B38:$AT38,0)+COUNTIFS($B38:$AT38,O38,$B$1:$AT$1,"&lt;"&amp;14))</f>
        <v>17</v>
      </c>
      <c r="BI38">
        <f>(RANK(_calc_라운드기준!P38,_calc_라운드기준!$B38:$AT38,0)+COUNTIFS(_calc_라운드기준!$B38:$AT38,_calc_라운드기준!P38,$B$1:$AT$1,"&lt;"&amp;15))-(RANK(P38,$B38:$AT38,0)+COUNTIFS($B38:$AT38,P38,$B$1:$AT$1,"&lt;"&amp;15))</f>
        <v>0</v>
      </c>
      <c r="BJ38">
        <f>(RANK(_calc_라운드기준!Q38,_calc_라운드기준!$B38:$AT38,0)+COUNTIFS(_calc_라운드기준!$B38:$AT38,_calc_라운드기준!Q38,$B$1:$AT$1,"&lt;"&amp;16))-(RANK(Q38,$B38:$AT38,0)+COUNTIFS($B38:$AT38,Q38,$B$1:$AT$1,"&lt;"&amp;16))</f>
        <v>0</v>
      </c>
      <c r="BK38">
        <f>(RANK(_calc_라운드기준!R38,_calc_라운드기준!$B38:$AT38,0)+COUNTIFS(_calc_라운드기준!$B38:$AT38,_calc_라운드기준!R38,$B$1:$AT$1,"&lt;"&amp;17))-(RANK(R38,$B38:$AT38,0)+COUNTIFS($B38:$AT38,R38,$B$1:$AT$1,"&lt;"&amp;17))</f>
        <v>-4</v>
      </c>
      <c r="BL38">
        <f>(RANK(_calc_라운드기준!S38,_calc_라운드기준!$B38:$AT38,0)+COUNTIFS(_calc_라운드기준!$B38:$AT38,_calc_라운드기준!S38,$B$1:$AT$1,"&lt;"&amp;18))-(RANK(S38,$B38:$AT38,0)+COUNTIFS($B38:$AT38,S38,$B$1:$AT$1,"&lt;"&amp;18))</f>
        <v>18</v>
      </c>
      <c r="BM38">
        <f>(RANK(_calc_라운드기준!T38,_calc_라운드기준!$B38:$AT38,0)+COUNTIFS(_calc_라운드기준!$B38:$AT38,_calc_라운드기준!T38,$B$1:$AT$1,"&lt;"&amp;19))-(RANK(T38,$B38:$AT38,0)+COUNTIFS($B38:$AT38,T38,$B$1:$AT$1,"&lt;"&amp;19))</f>
        <v>24</v>
      </c>
      <c r="BN38">
        <f>(RANK(_calc_라운드기준!U38,_calc_라운드기준!$B38:$AT38,0)+COUNTIFS(_calc_라운드기준!$B38:$AT38,_calc_라운드기준!U38,$B$1:$AT$1,"&lt;"&amp;20))-(RANK(U38,$B38:$AT38,0)+COUNTIFS($B38:$AT38,U38,$B$1:$AT$1,"&lt;"&amp;20))</f>
        <v>-15</v>
      </c>
      <c r="BO38">
        <f>(RANK(_calc_라운드기준!V38,_calc_라운드기준!$B38:$AT38,0)+COUNTIFS(_calc_라운드기준!$B38:$AT38,_calc_라운드기준!V38,$B$1:$AT$1,"&lt;"&amp;21))-(RANK(V38,$B38:$AT38,0)+COUNTIFS($B38:$AT38,V38,$B$1:$AT$1,"&lt;"&amp;21))</f>
        <v>25</v>
      </c>
      <c r="BP38">
        <f>(RANK(_calc_라운드기준!W38,_calc_라운드기준!$B38:$AT38,0)+COUNTIFS(_calc_라운드기준!$B38:$AT38,_calc_라운드기준!W38,$B$1:$AT$1,"&lt;"&amp;22))-(RANK(W38,$B38:$AT38,0)+COUNTIFS($B38:$AT38,W38,$B$1:$AT$1,"&lt;"&amp;22))</f>
        <v>4</v>
      </c>
      <c r="BQ38">
        <f>(RANK(_calc_라운드기준!X38,_calc_라운드기준!$B38:$AT38,0)+COUNTIFS(_calc_라운드기준!$B38:$AT38,_calc_라운드기준!X38,$B$1:$AT$1,"&lt;"&amp;23))-(RANK(X38,$B38:$AT38,0)+COUNTIFS($B38:$AT38,X38,$B$1:$AT$1,"&lt;"&amp;23))</f>
        <v>-33</v>
      </c>
      <c r="BR38">
        <f>(RANK(_calc_라운드기준!Y38,_calc_라운드기준!$B38:$AT38,0)+COUNTIFS(_calc_라운드기준!$B38:$AT38,_calc_라운드기준!Y38,$B$1:$AT$1,"&lt;"&amp;24))-(RANK(Y38,$B38:$AT38,0)+COUNTIFS($B38:$AT38,Y38,$B$1:$AT$1,"&lt;"&amp;24))</f>
        <v>-12</v>
      </c>
      <c r="BS38">
        <f>(RANK(_calc_라운드기준!Z38,_calc_라운드기준!$B38:$AT38,0)+COUNTIFS(_calc_라운드기준!$B38:$AT38,_calc_라운드기준!Z38,$B$1:$AT$1,"&lt;"&amp;25))-(RANK(Z38,$B38:$AT38,0)+COUNTIFS($B38:$AT38,Z38,$B$1:$AT$1,"&lt;"&amp;25))</f>
        <v>-25</v>
      </c>
      <c r="BT38">
        <f>(RANK(_calc_라운드기준!AA38,_calc_라운드기준!$B38:$AT38,0)+COUNTIFS(_calc_라운드기준!$B38:$AT38,_calc_라운드기준!AA38,$B$1:$AT$1,"&lt;"&amp;26))-(RANK(AA38,$B38:$AT38,0)+COUNTIFS($B38:$AT38,AA38,$B$1:$AT$1,"&lt;"&amp;26))</f>
        <v>-1</v>
      </c>
      <c r="BU38">
        <f>(RANK(_calc_라운드기준!AB38,_calc_라운드기준!$B38:$AT38,0)+COUNTIFS(_calc_라운드기준!$B38:$AT38,_calc_라운드기준!AB38,$B$1:$AT$1,"&lt;"&amp;27))-(RANK(AB38,$B38:$AT38,0)+COUNTIFS($B38:$AT38,AB38,$B$1:$AT$1,"&lt;"&amp;27))</f>
        <v>-22</v>
      </c>
      <c r="BV38">
        <f>(RANK(_calc_라운드기준!AC38,_calc_라운드기준!$B38:$AT38,0)+COUNTIFS(_calc_라운드기준!$B38:$AT38,_calc_라운드기준!AC38,$B$1:$AT$1,"&lt;"&amp;28))-(RANK(AC38,$B38:$AT38,0)+COUNTIFS($B38:$AT38,AC38,$B$1:$AT$1,"&lt;"&amp;28))</f>
        <v>-10</v>
      </c>
      <c r="BW38">
        <f>(RANK(_calc_라운드기준!AD38,_calc_라운드기준!$B38:$AT38,0)+COUNTIFS(_calc_라운드기준!$B38:$AT38,_calc_라운드기준!AD38,$B$1:$AT$1,"&lt;"&amp;29))-(RANK(AD38,$B38:$AT38,0)+COUNTIFS($B38:$AT38,AD38,$B$1:$AT$1,"&lt;"&amp;29))</f>
        <v>-21</v>
      </c>
      <c r="BX38">
        <f>(RANK(_calc_라운드기준!AE38,_calc_라운드기준!$B38:$AT38,0)+COUNTIFS(_calc_라운드기준!$B38:$AT38,_calc_라운드기준!AE38,$B$1:$AT$1,"&lt;"&amp;30))-(RANK(AE38,$B38:$AT38,0)+COUNTIFS($B38:$AT38,AE38,$B$1:$AT$1,"&lt;"&amp;30))</f>
        <v>18</v>
      </c>
      <c r="BY38">
        <f>(RANK(_calc_라운드기준!AF38,_calc_라운드기준!$B38:$AT38,0)+COUNTIFS(_calc_라운드기준!$B38:$AT38,_calc_라운드기준!AF38,$B$1:$AT$1,"&lt;"&amp;31))-(RANK(AF38,$B38:$AT38,0)+COUNTIFS($B38:$AT38,AF38,$B$1:$AT$1,"&lt;"&amp;31))</f>
        <v>10</v>
      </c>
      <c r="BZ38">
        <f>(RANK(_calc_라운드기준!AG38,_calc_라운드기준!$B38:$AT38,0)+COUNTIFS(_calc_라운드기준!$B38:$AT38,_calc_라운드기준!AG38,$B$1:$AT$1,"&lt;"&amp;32))-(RANK(AG38,$B38:$AT38,0)+COUNTIFS($B38:$AT38,AG38,$B$1:$AT$1,"&lt;"&amp;32))</f>
        <v>-4</v>
      </c>
      <c r="CA38">
        <f>(RANK(_calc_라운드기준!AH38,_calc_라운드기준!$B38:$AT38,0)+COUNTIFS(_calc_라운드기준!$B38:$AT38,_calc_라운드기준!AH38,$B$1:$AT$1,"&lt;"&amp;33))-(RANK(AH38,$B38:$AT38,0)+COUNTIFS($B38:$AT38,AH38,$B$1:$AT$1,"&lt;"&amp;33))</f>
        <v>16</v>
      </c>
      <c r="CB38">
        <f>(RANK(_calc_라운드기준!AI38,_calc_라운드기준!$B38:$AT38,0)+COUNTIFS(_calc_라운드기준!$B38:$AT38,_calc_라운드기준!AI38,$B$1:$AT$1,"&lt;"&amp;34))-(RANK(AI38,$B38:$AT38,0)+COUNTIFS($B38:$AT38,AI38,$B$1:$AT$1,"&lt;"&amp;34))</f>
        <v>32</v>
      </c>
      <c r="CC38">
        <f>(RANK(_calc_라운드기준!AJ38,_calc_라운드기준!$B38:$AT38,0)+COUNTIFS(_calc_라운드기준!$B38:$AT38,_calc_라운드기준!AJ38,$B$1:$AT$1,"&lt;"&amp;35))-(RANK(AJ38,$B38:$AT38,0)+COUNTIFS($B38:$AT38,AJ38,$B$1:$AT$1,"&lt;"&amp;35))</f>
        <v>17</v>
      </c>
      <c r="CD38">
        <f>(RANK(_calc_라운드기준!AK38,_calc_라운드기준!$B38:$AT38,0)+COUNTIFS(_calc_라운드기준!$B38:$AT38,_calc_라운드기준!AK38,$B$1:$AT$1,"&lt;"&amp;36))-(RANK(AK38,$B38:$AT38,0)+COUNTIFS($B38:$AT38,AK38,$B$1:$AT$1,"&lt;"&amp;36))</f>
        <v>15</v>
      </c>
      <c r="CE38">
        <f>(RANK(_calc_라운드기준!AL38,_calc_라운드기준!$B38:$AT38,0)+COUNTIFS(_calc_라운드기준!$B38:$AT38,_calc_라운드기준!AL38,$B$1:$AT$1,"&lt;"&amp;37))-(RANK(AL38,$B38:$AT38,0)+COUNTIFS($B38:$AT38,AL38,$B$1:$AT$1,"&lt;"&amp;37))</f>
        <v>-9</v>
      </c>
      <c r="CF38">
        <f>(RANK(_calc_라운드기준!AM38,_calc_라운드기준!$B38:$AT38,0)+COUNTIFS(_calc_라운드기준!$B38:$AT38,_calc_라운드기준!AM38,$B$1:$AT$1,"&lt;"&amp;38))-(RANK(AM38,$B38:$AT38,0)+COUNTIFS($B38:$AT38,AM38,$B$1:$AT$1,"&lt;"&amp;38))</f>
        <v>4</v>
      </c>
      <c r="CG38">
        <f>(RANK(_calc_라운드기준!AN38,_calc_라운드기준!$B38:$AT38,0)+COUNTIFS(_calc_라운드기준!$B38:$AT38,_calc_라운드기준!AN38,$B$1:$AT$1,"&lt;"&amp;39))-(RANK(AN38,$B38:$AT38,0)+COUNTIFS($B38:$AT38,AN38,$B$1:$AT$1,"&lt;"&amp;39))</f>
        <v>-11</v>
      </c>
      <c r="CH38">
        <f>(RANK(_calc_라운드기준!AO38,_calc_라운드기준!$B38:$AT38,0)+COUNTIFS(_calc_라운드기준!$B38:$AT38,_calc_라운드기준!AO38,$B$1:$AT$1,"&lt;"&amp;40))-(RANK(AO38,$B38:$AT38,0)+COUNTIFS($B38:$AT38,AO38,$B$1:$AT$1,"&lt;"&amp;40))</f>
        <v>-26</v>
      </c>
      <c r="CI38">
        <f>(RANK(_calc_라운드기준!AP38,_calc_라운드기준!$B38:$AT38,0)+COUNTIFS(_calc_라운드기준!$B38:$AT38,_calc_라운드기준!AP38,$B$1:$AT$1,"&lt;"&amp;41))-(RANK(AP38,$B38:$AT38,0)+COUNTIFS($B38:$AT38,AP38,$B$1:$AT$1,"&lt;"&amp;41))</f>
        <v>6</v>
      </c>
      <c r="CJ38">
        <f>(RANK(_calc_라운드기준!AQ38,_calc_라운드기준!$B38:$AT38,0)+COUNTIFS(_calc_라운드기준!$B38:$AT38,_calc_라운드기준!AQ38,$B$1:$AT$1,"&lt;"&amp;42))-(RANK(AQ38,$B38:$AT38,0)+COUNTIFS($B38:$AT38,AQ38,$B$1:$AT$1,"&lt;"&amp;42))</f>
        <v>-5</v>
      </c>
      <c r="CK38">
        <f>(RANK(_calc_라운드기준!AR38,_calc_라운드기준!$B38:$AT38,0)+COUNTIFS(_calc_라운드기준!$B38:$AT38,_calc_라운드기준!AR38,$B$1:$AT$1,"&lt;"&amp;43))-(RANK(AR38,$B38:$AT38,0)+COUNTIFS($B38:$AT38,AR38,$B$1:$AT$1,"&lt;"&amp;43))</f>
        <v>15</v>
      </c>
      <c r="CL38">
        <f>(RANK(_calc_라운드기준!AS38,_calc_라운드기준!$B38:$AT38,0)+COUNTIFS(_calc_라운드기준!$B38:$AT38,_calc_라운드기준!AS38,$B$1:$AT$1,"&lt;"&amp;44))-(RANK(AS38,$B38:$AT38,0)+COUNTIFS($B38:$AT38,AS38,$B$1:$AT$1,"&lt;"&amp;44))</f>
        <v>11</v>
      </c>
      <c r="CM38">
        <f>(RANK(_calc_라운드기준!AT38,_calc_라운드기준!$B38:$AT38,0)+COUNTIFS(_calc_라운드기준!$B38:$AT38,_calc_라운드기준!AT38,$B$1:$AT$1,"&lt;"&amp;45))-(RANK(AT38,$B38:$AT38,0)+COUNTIFS($B38:$AT38,AT38,$B$1:$AT$1,"&lt;"&amp;45))</f>
        <v>33</v>
      </c>
      <c r="CN38">
        <f t="shared" si="45"/>
        <v>37</v>
      </c>
      <c r="CO38">
        <f t="shared" si="46"/>
        <v>19</v>
      </c>
      <c r="CP38">
        <f t="shared" si="47"/>
        <v>28</v>
      </c>
      <c r="CQ38">
        <f t="shared" si="48"/>
        <v>36</v>
      </c>
      <c r="CR38">
        <f t="shared" si="49"/>
        <v>39</v>
      </c>
      <c r="CS38">
        <f t="shared" si="50"/>
        <v>22</v>
      </c>
      <c r="CT38">
        <f t="shared" si="51"/>
        <v>30</v>
      </c>
      <c r="CU38">
        <f t="shared" si="52"/>
        <v>42</v>
      </c>
      <c r="CV38">
        <f t="shared" si="53"/>
        <v>43</v>
      </c>
      <c r="CW38">
        <f t="shared" si="54"/>
        <v>9</v>
      </c>
      <c r="CX38">
        <f t="shared" si="55"/>
        <v>13</v>
      </c>
      <c r="CY38">
        <f t="shared" si="56"/>
        <v>16</v>
      </c>
      <c r="CZ38">
        <f t="shared" si="57"/>
        <v>14</v>
      </c>
      <c r="DA38">
        <f t="shared" si="58"/>
        <v>7</v>
      </c>
      <c r="DB38">
        <f t="shared" si="59"/>
        <v>23</v>
      </c>
      <c r="DC38">
        <f t="shared" si="60"/>
        <v>24</v>
      </c>
      <c r="DD38">
        <f t="shared" si="61"/>
        <v>26</v>
      </c>
      <c r="DE38">
        <f t="shared" si="62"/>
        <v>5</v>
      </c>
      <c r="DF38">
        <f t="shared" si="63"/>
        <v>4</v>
      </c>
      <c r="DG38">
        <f t="shared" si="64"/>
        <v>35</v>
      </c>
      <c r="DH38">
        <f t="shared" si="65"/>
        <v>3</v>
      </c>
      <c r="DI38">
        <f t="shared" si="66"/>
        <v>20</v>
      </c>
      <c r="DJ38">
        <f t="shared" si="67"/>
        <v>45</v>
      </c>
      <c r="DK38">
        <f t="shared" si="68"/>
        <v>34</v>
      </c>
      <c r="DL38">
        <f t="shared" si="69"/>
        <v>41</v>
      </c>
      <c r="DM38">
        <f t="shared" si="70"/>
        <v>25</v>
      </c>
      <c r="DN38">
        <f t="shared" si="71"/>
        <v>40</v>
      </c>
      <c r="DO38">
        <f t="shared" si="72"/>
        <v>32</v>
      </c>
      <c r="DP38">
        <f t="shared" si="73"/>
        <v>38</v>
      </c>
      <c r="DQ38">
        <f t="shared" si="74"/>
        <v>6</v>
      </c>
      <c r="DR38">
        <f t="shared" si="75"/>
        <v>17</v>
      </c>
      <c r="DS38">
        <f t="shared" si="76"/>
        <v>27</v>
      </c>
      <c r="DT38">
        <f t="shared" si="77"/>
        <v>10</v>
      </c>
      <c r="DU38">
        <f t="shared" si="78"/>
        <v>2</v>
      </c>
      <c r="DV38">
        <f t="shared" si="79"/>
        <v>8</v>
      </c>
      <c r="DW38">
        <f t="shared" si="80"/>
        <v>11</v>
      </c>
      <c r="DX38">
        <f t="shared" si="81"/>
        <v>31</v>
      </c>
      <c r="DY38">
        <f t="shared" si="82"/>
        <v>21</v>
      </c>
      <c r="DZ38">
        <f t="shared" si="83"/>
        <v>33</v>
      </c>
      <c r="EA38">
        <f t="shared" si="84"/>
        <v>44</v>
      </c>
      <c r="EB38">
        <f t="shared" si="85"/>
        <v>18</v>
      </c>
      <c r="EC38">
        <f t="shared" si="86"/>
        <v>29</v>
      </c>
      <c r="ED38">
        <f t="shared" si="87"/>
        <v>12</v>
      </c>
      <c r="EE38">
        <f t="shared" si="88"/>
        <v>15</v>
      </c>
      <c r="EF38">
        <f t="shared" si="89"/>
        <v>1</v>
      </c>
    </row>
    <row r="39" spans="1:136" ht="16.5" customHeight="1">
      <c r="A39">
        <f>_calc_라운드기준!A39</f>
        <v>1207</v>
      </c>
      <c r="B39">
        <f>INDEX(_calc_누적빈도!B:B,$A39)-INDEX(_calc_누적빈도!B:B,$A39-기준500회_후보!$B$1)</f>
        <v>61</v>
      </c>
      <c r="C39">
        <f>INDEX(_calc_누적빈도!C:C,$A39)-INDEX(_calc_누적빈도!C:C,$A39-기준500회_후보!$B$1)</f>
        <v>63</v>
      </c>
      <c r="D39">
        <f>INDEX(_calc_누적빈도!D:D,$A39)-INDEX(_calc_누적빈도!D:D,$A39-기준500회_후보!$B$1)</f>
        <v>75</v>
      </c>
      <c r="E39">
        <f>INDEX(_calc_누적빈도!E:E,$A39)-INDEX(_calc_누적빈도!E:E,$A39-기준500회_후보!$B$1)</f>
        <v>58</v>
      </c>
      <c r="F39">
        <f>INDEX(_calc_누적빈도!F:F,$A39)-INDEX(_calc_누적빈도!F:F,$A39-기준500회_후보!$B$1)</f>
        <v>50</v>
      </c>
      <c r="G39">
        <f>INDEX(_calc_누적빈도!G:G,$A39)-INDEX(_calc_누적빈도!G:G,$A39-기준500회_후보!$B$1)</f>
        <v>74</v>
      </c>
      <c r="H39">
        <f>INDEX(_calc_누적빈도!H:H,$A39)-INDEX(_calc_누적빈도!H:H,$A39-기준500회_후보!$B$1)</f>
        <v>71</v>
      </c>
      <c r="I39">
        <f>INDEX(_calc_누적빈도!I:I,$A39)-INDEX(_calc_누적빈도!I:I,$A39-기준500회_후보!$B$1)</f>
        <v>53</v>
      </c>
      <c r="J39">
        <f>INDEX(_calc_누적빈도!J:J,$A39)-INDEX(_calc_누적빈도!J:J,$A39-기준500회_후보!$B$1)</f>
        <v>61</v>
      </c>
      <c r="K39">
        <f>INDEX(_calc_누적빈도!K:K,$A39)-INDEX(_calc_누적빈도!K:K,$A39-기준500회_후보!$B$1)</f>
        <v>63</v>
      </c>
      <c r="L39">
        <f>INDEX(_calc_누적빈도!L:L,$A39)-INDEX(_calc_누적빈도!L:L,$A39-기준500회_후보!$B$1)</f>
        <v>67</v>
      </c>
      <c r="M39">
        <f>INDEX(_calc_누적빈도!M:M,$A39)-INDEX(_calc_누적빈도!M:M,$A39-기준500회_후보!$B$1)</f>
        <v>86</v>
      </c>
      <c r="N39">
        <f>INDEX(_calc_누적빈도!N:N,$A39)-INDEX(_calc_누적빈도!N:N,$A39-기준500회_후보!$B$1)</f>
        <v>75</v>
      </c>
      <c r="O39">
        <f>INDEX(_calc_누적빈도!O:O,$A39)-INDEX(_calc_누적빈도!O:O,$A39-기준500회_후보!$B$1)</f>
        <v>66</v>
      </c>
      <c r="P39">
        <f>INDEX(_calc_누적빈도!P:P,$A39)-INDEX(_calc_누적빈도!P:P,$A39-기준500회_후보!$B$1)</f>
        <v>66</v>
      </c>
      <c r="Q39">
        <f>INDEX(_calc_누적빈도!Q:Q,$A39)-INDEX(_calc_누적빈도!Q:Q,$A39-기준500회_후보!$B$1)</f>
        <v>79</v>
      </c>
      <c r="R39">
        <f>INDEX(_calc_누적빈도!R:R,$A39)-INDEX(_calc_누적빈도!R:R,$A39-기준500회_후보!$B$1)</f>
        <v>64</v>
      </c>
      <c r="S39">
        <f>INDEX(_calc_누적빈도!S:S,$A39)-INDEX(_calc_누적빈도!S:S,$A39-기준500회_후보!$B$1)</f>
        <v>75</v>
      </c>
      <c r="T39">
        <f>INDEX(_calc_누적빈도!T:T,$A39)-INDEX(_calc_누적빈도!T:T,$A39-기준500회_후보!$B$1)</f>
        <v>74</v>
      </c>
      <c r="U39">
        <f>INDEX(_calc_누적빈도!U:U,$A39)-INDEX(_calc_누적빈도!U:U,$A39-기준500회_후보!$B$1)</f>
        <v>54</v>
      </c>
      <c r="V39">
        <f>INDEX(_calc_누적빈도!V:V,$A39)-INDEX(_calc_누적빈도!V:V,$A39-기준500회_후보!$B$1)</f>
        <v>79</v>
      </c>
      <c r="W39">
        <f>INDEX(_calc_누적빈도!W:W,$A39)-INDEX(_calc_누적빈도!W:W,$A39-기준500회_후보!$B$1)</f>
        <v>60</v>
      </c>
      <c r="X39">
        <f>INDEX(_calc_누적빈도!X:X,$A39)-INDEX(_calc_누적빈도!X:X,$A39-기준500회_후보!$B$1)</f>
        <v>58</v>
      </c>
      <c r="Y39">
        <f>INDEX(_calc_누적빈도!Y:Y,$A39)-INDEX(_calc_누적빈도!Y:Y,$A39-기준500회_후보!$B$1)</f>
        <v>70</v>
      </c>
      <c r="Z39">
        <f>INDEX(_calc_누적빈도!Z:Z,$A39)-INDEX(_calc_누적빈도!Z:Z,$A39-기준500회_후보!$B$1)</f>
        <v>51</v>
      </c>
      <c r="AA39">
        <f>INDEX(_calc_누적빈도!AA:AA,$A39)-INDEX(_calc_누적빈도!AA:AA,$A39-기준500회_후보!$B$1)</f>
        <v>64</v>
      </c>
      <c r="AB39">
        <f>INDEX(_calc_누적빈도!AB:AB,$A39)-INDEX(_calc_누적빈도!AB:AB,$A39-기준500회_후보!$B$1)</f>
        <v>64</v>
      </c>
      <c r="AC39">
        <f>INDEX(_calc_누적빈도!AC:AC,$A39)-INDEX(_calc_누적빈도!AC:AC,$A39-기준500회_후보!$B$1)</f>
        <v>68</v>
      </c>
      <c r="AD39">
        <f>INDEX(_calc_누적빈도!AD:AD,$A39)-INDEX(_calc_누적빈도!AD:AD,$A39-기준500회_후보!$B$1)</f>
        <v>63</v>
      </c>
      <c r="AE39">
        <f>INDEX(_calc_누적빈도!AE:AE,$A39)-INDEX(_calc_누적빈도!AE:AE,$A39-기준500회_후보!$B$1)</f>
        <v>73</v>
      </c>
      <c r="AF39">
        <f>INDEX(_calc_누적빈도!AF:AF,$A39)-INDEX(_calc_누적빈도!AF:AF,$A39-기준500회_후보!$B$1)</f>
        <v>67</v>
      </c>
      <c r="AG39">
        <f>INDEX(_calc_누적빈도!AG:AG,$A39)-INDEX(_calc_누적빈도!AG:AG,$A39-기준500회_후보!$B$1)</f>
        <v>58</v>
      </c>
      <c r="AH39">
        <f>INDEX(_calc_누적빈도!AH:AH,$A39)-INDEX(_calc_누적빈도!AH:AH,$A39-기준500회_후보!$B$1)</f>
        <v>77</v>
      </c>
      <c r="AI39">
        <f>INDEX(_calc_누적빈도!AI:AI,$A39)-INDEX(_calc_누적빈도!AI:AI,$A39-기준500회_후보!$B$1)</f>
        <v>72</v>
      </c>
      <c r="AJ39">
        <f>INDEX(_calc_누적빈도!AJ:AJ,$A39)-INDEX(_calc_누적빈도!AJ:AJ,$A39-기준500회_후보!$B$1)</f>
        <v>71</v>
      </c>
      <c r="AK39">
        <f>INDEX(_calc_누적빈도!AK:AK,$A39)-INDEX(_calc_누적빈도!AK:AK,$A39-기준500회_후보!$B$1)</f>
        <v>68</v>
      </c>
      <c r="AL39">
        <f>INDEX(_calc_누적빈도!AL:AL,$A39)-INDEX(_calc_누적빈도!AL:AL,$A39-기준500회_후보!$B$1)</f>
        <v>67</v>
      </c>
      <c r="AM39">
        <f>INDEX(_calc_누적빈도!AM:AM,$A39)-INDEX(_calc_누적빈도!AM:AM,$A39-기준500회_후보!$B$1)</f>
        <v>73</v>
      </c>
      <c r="AN39">
        <f>INDEX(_calc_누적빈도!AN:AN,$A39)-INDEX(_calc_누적빈도!AN:AN,$A39-기준500회_후보!$B$1)</f>
        <v>69</v>
      </c>
      <c r="AO39">
        <f>INDEX(_calc_누적빈도!AO:AO,$A39)-INDEX(_calc_누적빈도!AO:AO,$A39-기준500회_후보!$B$1)</f>
        <v>58</v>
      </c>
      <c r="AP39">
        <f>INDEX(_calc_누적빈도!AP:AP,$A39)-INDEX(_calc_누적빈도!AP:AP,$A39-기준500회_후보!$B$1)</f>
        <v>64</v>
      </c>
      <c r="AQ39">
        <f>INDEX(_calc_누적빈도!AQ:AQ,$A39)-INDEX(_calc_누적빈도!AQ:AQ,$A39-기준500회_후보!$B$1)</f>
        <v>65</v>
      </c>
      <c r="AR39">
        <f>INDEX(_calc_누적빈도!AR:AR,$A39)-INDEX(_calc_누적빈도!AR:AR,$A39-기준500회_후보!$B$1)</f>
        <v>65</v>
      </c>
      <c r="AS39">
        <f>INDEX(_calc_누적빈도!AS:AS,$A39)-INDEX(_calc_누적빈도!AS:AS,$A39-기준500회_후보!$B$1)</f>
        <v>65</v>
      </c>
      <c r="AT39">
        <f>INDEX(_calc_누적빈도!AT:AT,$A39)-INDEX(_calc_누적빈도!AT:AT,$A39-기준500회_후보!$B$1)</f>
        <v>76</v>
      </c>
      <c r="AU39">
        <f>(RANK(_calc_라운드기준!B39,_calc_라운드기준!$B39:$AT39,0)+COUNTIFS(_calc_라운드기준!$B39:$AT39,_calc_라운드기준!B39,$B$1:$AT$1,"&lt;"&amp;1))-(RANK(B39,$B39:$AT39,0)+COUNTIFS($B39:$AT39,B39,$B$1:$AT$1,"&lt;"&amp;1))</f>
        <v>-19</v>
      </c>
      <c r="AV39">
        <f>(RANK(_calc_라운드기준!C39,_calc_라운드기준!$B39:$AT39,0)+COUNTIFS(_calc_라운드기준!$B39:$AT39,_calc_라운드기준!C39,$B$1:$AT$1,"&lt;"&amp;2))-(RANK(C39,$B39:$AT39,0)+COUNTIFS($B39:$AT39,C39,$B$1:$AT$1,"&lt;"&amp;2))</f>
        <v>6</v>
      </c>
      <c r="AW39">
        <f>(RANK(_calc_라운드기준!D39,_calc_라운드기준!$B39:$AT39,0)+COUNTIFS(_calc_라운드기준!$B39:$AT39,_calc_라운드기준!D39,$B$1:$AT$1,"&lt;"&amp;3))-(RANK(D39,$B39:$AT39,0)+COUNTIFS($B39:$AT39,D39,$B$1:$AT$1,"&lt;"&amp;3))</f>
        <v>-5</v>
      </c>
      <c r="AX39">
        <f>(RANK(_calc_라운드기준!E39,_calc_라운드기준!$B39:$AT39,0)+COUNTIFS(_calc_라운드기준!$B39:$AT39,_calc_라운드기준!E39,$B$1:$AT$1,"&lt;"&amp;4))-(RANK(E39,$B39:$AT39,0)+COUNTIFS($B39:$AT39,E39,$B$1:$AT$1,"&lt;"&amp;4))</f>
        <v>-13</v>
      </c>
      <c r="AY39">
        <f>(RANK(_calc_라운드기준!F39,_calc_라운드기준!$B39:$AT39,0)+COUNTIFS(_calc_라운드기준!$B39:$AT39,_calc_라운드기준!F39,$B$1:$AT$1,"&lt;"&amp;5))-(RANK(F39,$B39:$AT39,0)+COUNTIFS($B39:$AT39,F39,$B$1:$AT$1,"&lt;"&amp;5))</f>
        <v>-28</v>
      </c>
      <c r="AZ39">
        <f>(RANK(_calc_라운드기준!G39,_calc_라운드기준!$B39:$AT39,0)+COUNTIFS(_calc_라운드기준!$B39:$AT39,_calc_라운드기준!G39,$B$1:$AT$1,"&lt;"&amp;6))-(RANK(G39,$B39:$AT39,0)+COUNTIFS($B39:$AT39,G39,$B$1:$AT$1,"&lt;"&amp;6))</f>
        <v>1</v>
      </c>
      <c r="BA39">
        <f>(RANK(_calc_라운드기준!H39,_calc_라운드기준!$B39:$AT39,0)+COUNTIFS(_calc_라운드기준!$B39:$AT39,_calc_라운드기준!H39,$B$1:$AT$1,"&lt;"&amp;7))-(RANK(H39,$B39:$AT39,0)+COUNTIFS($B39:$AT39,H39,$B$1:$AT$1,"&lt;"&amp;7))</f>
        <v>-11</v>
      </c>
      <c r="BB39">
        <f>(RANK(_calc_라운드기준!I39,_calc_라운드기준!$B39:$AT39,0)+COUNTIFS(_calc_라운드기준!$B39:$AT39,_calc_라운드기준!I39,$B$1:$AT$1,"&lt;"&amp;8))-(RANK(I39,$B39:$AT39,0)+COUNTIFS($B39:$AT39,I39,$B$1:$AT$1,"&lt;"&amp;8))</f>
        <v>-25</v>
      </c>
      <c r="BC39">
        <f>(RANK(_calc_라운드기준!J39,_calc_라운드기준!$B39:$AT39,0)+COUNTIFS(_calc_라운드기준!$B39:$AT39,_calc_라운드기준!J39,$B$1:$AT$1,"&lt;"&amp;9))-(RANK(J39,$B39:$AT39,0)+COUNTIFS($B39:$AT39,J39,$B$1:$AT$1,"&lt;"&amp;9))</f>
        <v>-25</v>
      </c>
      <c r="BD39">
        <f>(RANK(_calc_라운드기준!K39,_calc_라운드기준!$B39:$AT39,0)+COUNTIFS(_calc_라운드기준!$B39:$AT39,_calc_라운드기준!K39,$B$1:$AT$1,"&lt;"&amp;10))-(RANK(K39,$B39:$AT39,0)+COUNTIFS($B39:$AT39,K39,$B$1:$AT$1,"&lt;"&amp;10))</f>
        <v>12</v>
      </c>
      <c r="BE39">
        <f>(RANK(_calc_라운드기준!L39,_calc_라운드기준!$B39:$AT39,0)+COUNTIFS(_calc_라운드기준!$B39:$AT39,_calc_라운드기준!L39,$B$1:$AT$1,"&lt;"&amp;11))-(RANK(L39,$B39:$AT39,0)+COUNTIFS($B39:$AT39,L39,$B$1:$AT$1,"&lt;"&amp;11))</f>
        <v>14</v>
      </c>
      <c r="BF39">
        <f>(RANK(_calc_라운드기준!M39,_calc_라운드기준!$B39:$AT39,0)+COUNTIFS(_calc_라운드기준!$B39:$AT39,_calc_라운드기준!M39,$B$1:$AT$1,"&lt;"&amp;12))-(RANK(M39,$B39:$AT39,0)+COUNTIFS($B39:$AT39,M39,$B$1:$AT$1,"&lt;"&amp;12))</f>
        <v>4</v>
      </c>
      <c r="BG39">
        <f>(RANK(_calc_라운드기준!N39,_calc_라운드기준!$B39:$AT39,0)+COUNTIFS(_calc_라운드기준!$B39:$AT39,_calc_라운드기준!N39,$B$1:$AT$1,"&lt;"&amp;13))-(RANK(N39,$B39:$AT39,0)+COUNTIFS($B39:$AT39,N39,$B$1:$AT$1,"&lt;"&amp;13))</f>
        <v>12</v>
      </c>
      <c r="BH39">
        <f>(RANK(_calc_라운드기준!O39,_calc_라운드기준!$B39:$AT39,0)+COUNTIFS(_calc_라운드기준!$B39:$AT39,_calc_라운드기준!O39,$B$1:$AT$1,"&lt;"&amp;14))-(RANK(O39,$B39:$AT39,0)+COUNTIFS($B39:$AT39,O39,$B$1:$AT$1,"&lt;"&amp;14))</f>
        <v>16</v>
      </c>
      <c r="BI39">
        <f>(RANK(_calc_라운드기준!P39,_calc_라운드기준!$B39:$AT39,0)+COUNTIFS(_calc_라운드기준!$B39:$AT39,_calc_라운드기준!P39,$B$1:$AT$1,"&lt;"&amp;15))-(RANK(P39,$B39:$AT39,0)+COUNTIFS($B39:$AT39,P39,$B$1:$AT$1,"&lt;"&amp;15))</f>
        <v>2</v>
      </c>
      <c r="BJ39">
        <f>(RANK(_calc_라운드기준!Q39,_calc_라운드기준!$B39:$AT39,0)+COUNTIFS(_calc_라운드기준!$B39:$AT39,_calc_라운드기준!Q39,$B$1:$AT$1,"&lt;"&amp;16))-(RANK(Q39,$B39:$AT39,0)+COUNTIFS($B39:$AT39,Q39,$B$1:$AT$1,"&lt;"&amp;16))</f>
        <v>0</v>
      </c>
      <c r="BK39">
        <f>(RANK(_calc_라운드기준!R39,_calc_라운드기준!$B39:$AT39,0)+COUNTIFS(_calc_라운드기준!$B39:$AT39,_calc_라운드기준!R39,$B$1:$AT$1,"&lt;"&amp;17))-(RANK(R39,$B39:$AT39,0)+COUNTIFS($B39:$AT39,R39,$B$1:$AT$1,"&lt;"&amp;17))</f>
        <v>-1</v>
      </c>
      <c r="BL39">
        <f>(RANK(_calc_라운드기준!S39,_calc_라운드기준!$B39:$AT39,0)+COUNTIFS(_calc_라운드기준!$B39:$AT39,_calc_라운드기준!S39,$B$1:$AT$1,"&lt;"&amp;18))-(RANK(S39,$B39:$AT39,0)+COUNTIFS($B39:$AT39,S39,$B$1:$AT$1,"&lt;"&amp;18))</f>
        <v>20</v>
      </c>
      <c r="BM39">
        <f>(RANK(_calc_라운드기준!T39,_calc_라운드기준!$B39:$AT39,0)+COUNTIFS(_calc_라운드기준!$B39:$AT39,_calc_라운드기준!T39,$B$1:$AT$1,"&lt;"&amp;19))-(RANK(T39,$B39:$AT39,0)+COUNTIFS($B39:$AT39,T39,$B$1:$AT$1,"&lt;"&amp;19))</f>
        <v>25</v>
      </c>
      <c r="BN39">
        <f>(RANK(_calc_라운드기준!U39,_calc_라운드기준!$B39:$AT39,0)+COUNTIFS(_calc_라운드기준!$B39:$AT39,_calc_라운드기준!U39,$B$1:$AT$1,"&lt;"&amp;20))-(RANK(U39,$B39:$AT39,0)+COUNTIFS($B39:$AT39,U39,$B$1:$AT$1,"&lt;"&amp;20))</f>
        <v>-22</v>
      </c>
      <c r="BO39">
        <f>(RANK(_calc_라운드기준!V39,_calc_라운드기준!$B39:$AT39,0)+COUNTIFS(_calc_라운드기준!$B39:$AT39,_calc_라운드기준!V39,$B$1:$AT$1,"&lt;"&amp;21))-(RANK(V39,$B39:$AT39,0)+COUNTIFS($B39:$AT39,V39,$B$1:$AT$1,"&lt;"&amp;21))</f>
        <v>26</v>
      </c>
      <c r="BP39">
        <f>(RANK(_calc_라운드기준!W39,_calc_라운드기준!$B39:$AT39,0)+COUNTIFS(_calc_라운드기준!$B39:$AT39,_calc_라운드기준!W39,$B$1:$AT$1,"&lt;"&amp;22))-(RANK(W39,$B39:$AT39,0)+COUNTIFS($B39:$AT39,W39,$B$1:$AT$1,"&lt;"&amp;22))</f>
        <v>6</v>
      </c>
      <c r="BQ39">
        <f>(RANK(_calc_라운드기준!X39,_calc_라운드기준!$B39:$AT39,0)+COUNTIFS(_calc_라운드기준!$B39:$AT39,_calc_라운드기준!X39,$B$1:$AT$1,"&lt;"&amp;23))-(RANK(X39,$B39:$AT39,0)+COUNTIFS($B39:$AT39,X39,$B$1:$AT$1,"&lt;"&amp;23))</f>
        <v>-33</v>
      </c>
      <c r="BR39">
        <f>(RANK(_calc_라운드기준!Y39,_calc_라운드기준!$B39:$AT39,0)+COUNTIFS(_calc_라운드기준!$B39:$AT39,_calc_라운드기준!Y39,$B$1:$AT$1,"&lt;"&amp;24))-(RANK(Y39,$B39:$AT39,0)+COUNTIFS($B39:$AT39,Y39,$B$1:$AT$1,"&lt;"&amp;24))</f>
        <v>-9</v>
      </c>
      <c r="BS39">
        <f>(RANK(_calc_라운드기준!Z39,_calc_라운드기준!$B39:$AT39,0)+COUNTIFS(_calc_라운드기준!$B39:$AT39,_calc_라운드기준!Z39,$B$1:$AT$1,"&lt;"&amp;25))-(RANK(Z39,$B39:$AT39,0)+COUNTIFS($B39:$AT39,Z39,$B$1:$AT$1,"&lt;"&amp;25))</f>
        <v>-32</v>
      </c>
      <c r="BT39">
        <f>(RANK(_calc_라운드기준!AA39,_calc_라운드기준!$B39:$AT39,0)+COUNTIFS(_calc_라운드기준!$B39:$AT39,_calc_라운드기준!AA39,$B$1:$AT$1,"&lt;"&amp;26))-(RANK(AA39,$B39:$AT39,0)+COUNTIFS($B39:$AT39,AA39,$B$1:$AT$1,"&lt;"&amp;26))</f>
        <v>-8</v>
      </c>
      <c r="BU39">
        <f>(RANK(_calc_라운드기준!AB39,_calc_라운드기준!$B39:$AT39,0)+COUNTIFS(_calc_라운드기준!$B39:$AT39,_calc_라운드기준!AB39,$B$1:$AT$1,"&lt;"&amp;27))-(RANK(AB39,$B39:$AT39,0)+COUNTIFS($B39:$AT39,AB39,$B$1:$AT$1,"&lt;"&amp;27))</f>
        <v>-26</v>
      </c>
      <c r="BV39">
        <f>(RANK(_calc_라운드기준!AC39,_calc_라운드기준!$B39:$AT39,0)+COUNTIFS(_calc_라운드기준!$B39:$AT39,_calc_라운드기준!AC39,$B$1:$AT$1,"&lt;"&amp;28))-(RANK(AC39,$B39:$AT39,0)+COUNTIFS($B39:$AT39,AC39,$B$1:$AT$1,"&lt;"&amp;28))</f>
        <v>-10</v>
      </c>
      <c r="BW39">
        <f>(RANK(_calc_라운드기준!AD39,_calc_라운드기준!$B39:$AT39,0)+COUNTIFS(_calc_라운드기준!$B39:$AT39,_calc_라운드기준!AD39,$B$1:$AT$1,"&lt;"&amp;29))-(RANK(AD39,$B39:$AT39,0)+COUNTIFS($B39:$AT39,AD39,$B$1:$AT$1,"&lt;"&amp;29))</f>
        <v>-21</v>
      </c>
      <c r="BX39">
        <f>(RANK(_calc_라운드기준!AE39,_calc_라운드기준!$B39:$AT39,0)+COUNTIFS(_calc_라운드기준!$B39:$AT39,_calc_라운드기준!AE39,$B$1:$AT$1,"&lt;"&amp;30))-(RANK(AE39,$B39:$AT39,0)+COUNTIFS($B39:$AT39,AE39,$B$1:$AT$1,"&lt;"&amp;30))</f>
        <v>19</v>
      </c>
      <c r="BY39">
        <f>(RANK(_calc_라운드기준!AF39,_calc_라운드기준!$B39:$AT39,0)+COUNTIFS(_calc_라운드기준!$B39:$AT39,_calc_라운드기준!AF39,$B$1:$AT$1,"&lt;"&amp;31))-(RANK(AF39,$B39:$AT39,0)+COUNTIFS($B39:$AT39,AF39,$B$1:$AT$1,"&lt;"&amp;31))</f>
        <v>10</v>
      </c>
      <c r="BZ39">
        <f>(RANK(_calc_라운드기준!AG39,_calc_라운드기준!$B39:$AT39,0)+COUNTIFS(_calc_라운드기준!$B39:$AT39,_calc_라운드기준!AG39,$B$1:$AT$1,"&lt;"&amp;32))-(RANK(AG39,$B39:$AT39,0)+COUNTIFS($B39:$AT39,AG39,$B$1:$AT$1,"&lt;"&amp;32))</f>
        <v>-4</v>
      </c>
      <c r="CA39">
        <f>(RANK(_calc_라운드기준!AH39,_calc_라운드기준!$B39:$AT39,0)+COUNTIFS(_calc_라운드기준!$B39:$AT39,_calc_라운드기준!AH39,$B$1:$AT$1,"&lt;"&amp;33))-(RANK(AH39,$B39:$AT39,0)+COUNTIFS($B39:$AT39,AH39,$B$1:$AT$1,"&lt;"&amp;33))</f>
        <v>18</v>
      </c>
      <c r="CB39">
        <f>(RANK(_calc_라운드기준!AI39,_calc_라운드기준!$B39:$AT39,0)+COUNTIFS(_calc_라운드기준!$B39:$AT39,_calc_라운드기준!AI39,$B$1:$AT$1,"&lt;"&amp;34))-(RANK(AI39,$B39:$AT39,0)+COUNTIFS($B39:$AT39,AI39,$B$1:$AT$1,"&lt;"&amp;34))</f>
        <v>31</v>
      </c>
      <c r="CC39">
        <f>(RANK(_calc_라운드기준!AJ39,_calc_라운드기준!$B39:$AT39,0)+COUNTIFS(_calc_라운드기준!$B39:$AT39,_calc_라운드기준!AJ39,$B$1:$AT$1,"&lt;"&amp;35))-(RANK(AJ39,$B39:$AT39,0)+COUNTIFS($B39:$AT39,AJ39,$B$1:$AT$1,"&lt;"&amp;35))</f>
        <v>17</v>
      </c>
      <c r="CD39">
        <f>(RANK(_calc_라운드기준!AK39,_calc_라운드기준!$B39:$AT39,0)+COUNTIFS(_calc_라운드기준!$B39:$AT39,_calc_라운드기준!AK39,$B$1:$AT$1,"&lt;"&amp;36))-(RANK(AK39,$B39:$AT39,0)+COUNTIFS($B39:$AT39,AK39,$B$1:$AT$1,"&lt;"&amp;36))</f>
        <v>14</v>
      </c>
      <c r="CE39">
        <f>(RANK(_calc_라운드기준!AL39,_calc_라운드기준!$B39:$AT39,0)+COUNTIFS(_calc_라운드기준!$B39:$AT39,_calc_라운드기준!AL39,$B$1:$AT$1,"&lt;"&amp;37))-(RANK(AL39,$B39:$AT39,0)+COUNTIFS($B39:$AT39,AL39,$B$1:$AT$1,"&lt;"&amp;37))</f>
        <v>-8</v>
      </c>
      <c r="CF39">
        <f>(RANK(_calc_라운드기준!AM39,_calc_라운드기준!$B39:$AT39,0)+COUNTIFS(_calc_라운드기준!$B39:$AT39,_calc_라운드기준!AM39,$B$1:$AT$1,"&lt;"&amp;38))-(RANK(AM39,$B39:$AT39,0)+COUNTIFS($B39:$AT39,AM39,$B$1:$AT$1,"&lt;"&amp;38))</f>
        <v>11</v>
      </c>
      <c r="CG39">
        <f>(RANK(_calc_라운드기준!AN39,_calc_라운드기준!$B39:$AT39,0)+COUNTIFS(_calc_라운드기준!$B39:$AT39,_calc_라운드기준!AN39,$B$1:$AT$1,"&lt;"&amp;39))-(RANK(AN39,$B39:$AT39,0)+COUNTIFS($B39:$AT39,AN39,$B$1:$AT$1,"&lt;"&amp;39))</f>
        <v>-8</v>
      </c>
      <c r="CH39">
        <f>(RANK(_calc_라운드기준!AO39,_calc_라운드기준!$B39:$AT39,0)+COUNTIFS(_calc_라운드기준!$B39:$AT39,_calc_라운드기준!AO39,$B$1:$AT$1,"&lt;"&amp;40))-(RANK(AO39,$B39:$AT39,0)+COUNTIFS($B39:$AT39,AO39,$B$1:$AT$1,"&lt;"&amp;40))</f>
        <v>-26</v>
      </c>
      <c r="CI39">
        <f>(RANK(_calc_라운드기준!AP39,_calc_라운드기준!$B39:$AT39,0)+COUNTIFS(_calc_라운드기준!$B39:$AT39,_calc_라운드기준!AP39,$B$1:$AT$1,"&lt;"&amp;41))-(RANK(AP39,$B39:$AT39,0)+COUNTIFS($B39:$AT39,AP39,$B$1:$AT$1,"&lt;"&amp;41))</f>
        <v>6</v>
      </c>
      <c r="CJ39">
        <f>(RANK(_calc_라운드기준!AQ39,_calc_라운드기준!$B39:$AT39,0)+COUNTIFS(_calc_라운드기준!$B39:$AT39,_calc_라운드기준!AQ39,$B$1:$AT$1,"&lt;"&amp;42))-(RANK(AQ39,$B39:$AT39,0)+COUNTIFS($B39:$AT39,AQ39,$B$1:$AT$1,"&lt;"&amp;42))</f>
        <v>-1</v>
      </c>
      <c r="CK39">
        <f>(RANK(_calc_라운드기준!AR39,_calc_라운드기준!$B39:$AT39,0)+COUNTIFS(_calc_라운드기준!$B39:$AT39,_calc_라운드기준!AR39,$B$1:$AT$1,"&lt;"&amp;43))-(RANK(AR39,$B39:$AT39,0)+COUNTIFS($B39:$AT39,AR39,$B$1:$AT$1,"&lt;"&amp;43))</f>
        <v>14</v>
      </c>
      <c r="CL39">
        <f>(RANK(_calc_라운드기준!AS39,_calc_라운드기준!$B39:$AT39,0)+COUNTIFS(_calc_라운드기준!$B39:$AT39,_calc_라운드기준!AS39,$B$1:$AT$1,"&lt;"&amp;44))-(RANK(AS39,$B39:$AT39,0)+COUNTIFS($B39:$AT39,AS39,$B$1:$AT$1,"&lt;"&amp;44))</f>
        <v>14</v>
      </c>
      <c r="CM39">
        <f>(RANK(_calc_라운드기준!AT39,_calc_라운드기준!$B39:$AT39,0)+COUNTIFS(_calc_라운드기준!$B39:$AT39,_calc_라운드기준!AT39,$B$1:$AT$1,"&lt;"&amp;45))-(RANK(AT39,$B39:$AT39,0)+COUNTIFS($B39:$AT39,AT39,$B$1:$AT$1,"&lt;"&amp;45))</f>
        <v>37</v>
      </c>
      <c r="CN39">
        <f t="shared" si="45"/>
        <v>36</v>
      </c>
      <c r="CO39">
        <f t="shared" si="46"/>
        <v>18</v>
      </c>
      <c r="CP39">
        <f t="shared" si="47"/>
        <v>28</v>
      </c>
      <c r="CQ39">
        <f t="shared" si="48"/>
        <v>35</v>
      </c>
      <c r="CR39">
        <f t="shared" si="49"/>
        <v>43</v>
      </c>
      <c r="CS39">
        <f t="shared" si="50"/>
        <v>23</v>
      </c>
      <c r="CT39">
        <f t="shared" si="51"/>
        <v>34</v>
      </c>
      <c r="CU39">
        <f t="shared" si="52"/>
        <v>39</v>
      </c>
      <c r="CV39">
        <f t="shared" si="53"/>
        <v>40</v>
      </c>
      <c r="CW39">
        <f t="shared" si="54"/>
        <v>14</v>
      </c>
      <c r="CX39">
        <f t="shared" si="55"/>
        <v>10</v>
      </c>
      <c r="CY39">
        <f t="shared" si="56"/>
        <v>21</v>
      </c>
      <c r="CZ39">
        <f t="shared" si="57"/>
        <v>15</v>
      </c>
      <c r="DA39">
        <f t="shared" si="58"/>
        <v>9</v>
      </c>
      <c r="DB39">
        <f t="shared" si="59"/>
        <v>22</v>
      </c>
      <c r="DC39">
        <f t="shared" si="60"/>
        <v>24</v>
      </c>
      <c r="DD39">
        <f t="shared" si="61"/>
        <v>25</v>
      </c>
      <c r="DE39">
        <f t="shared" si="62"/>
        <v>5</v>
      </c>
      <c r="DF39">
        <f t="shared" si="63"/>
        <v>4</v>
      </c>
      <c r="DG39">
        <f t="shared" si="64"/>
        <v>38</v>
      </c>
      <c r="DH39">
        <f t="shared" si="65"/>
        <v>3</v>
      </c>
      <c r="DI39">
        <f t="shared" si="66"/>
        <v>19</v>
      </c>
      <c r="DJ39">
        <f t="shared" si="67"/>
        <v>45</v>
      </c>
      <c r="DK39">
        <f t="shared" si="68"/>
        <v>32</v>
      </c>
      <c r="DL39">
        <f t="shared" si="69"/>
        <v>44</v>
      </c>
      <c r="DM39">
        <f t="shared" si="70"/>
        <v>29</v>
      </c>
      <c r="DN39">
        <f t="shared" si="71"/>
        <v>41</v>
      </c>
      <c r="DO39">
        <f t="shared" si="72"/>
        <v>33</v>
      </c>
      <c r="DP39">
        <f t="shared" si="73"/>
        <v>37</v>
      </c>
      <c r="DQ39">
        <f t="shared" si="74"/>
        <v>6</v>
      </c>
      <c r="DR39">
        <f t="shared" si="75"/>
        <v>17</v>
      </c>
      <c r="DS39">
        <f t="shared" si="76"/>
        <v>27</v>
      </c>
      <c r="DT39">
        <f t="shared" si="77"/>
        <v>7</v>
      </c>
      <c r="DU39">
        <f t="shared" si="78"/>
        <v>2</v>
      </c>
      <c r="DV39">
        <f t="shared" si="79"/>
        <v>8</v>
      </c>
      <c r="DW39">
        <f t="shared" si="80"/>
        <v>11</v>
      </c>
      <c r="DX39">
        <f t="shared" si="81"/>
        <v>30</v>
      </c>
      <c r="DY39">
        <f t="shared" si="82"/>
        <v>16</v>
      </c>
      <c r="DZ39">
        <f t="shared" si="83"/>
        <v>31</v>
      </c>
      <c r="EA39">
        <f t="shared" si="84"/>
        <v>42</v>
      </c>
      <c r="EB39">
        <f t="shared" si="85"/>
        <v>20</v>
      </c>
      <c r="EC39">
        <f t="shared" si="86"/>
        <v>26</v>
      </c>
      <c r="ED39">
        <f t="shared" si="87"/>
        <v>12</v>
      </c>
      <c r="EE39">
        <f t="shared" si="88"/>
        <v>13</v>
      </c>
      <c r="EF39">
        <f t="shared" si="89"/>
        <v>1</v>
      </c>
    </row>
    <row r="40" spans="1:136" ht="16.5" customHeight="1">
      <c r="A40">
        <f>_calc_라운드기준!A40</f>
        <v>1206</v>
      </c>
      <c r="B40">
        <f>INDEX(_calc_누적빈도!B:B,$A40)-INDEX(_calc_누적빈도!B:B,$A40-기준500회_후보!$B$1)</f>
        <v>60</v>
      </c>
      <c r="C40">
        <f>INDEX(_calc_누적빈도!C:C,$A40)-INDEX(_calc_누적빈도!C:C,$A40-기준500회_후보!$B$1)</f>
        <v>63</v>
      </c>
      <c r="D40">
        <f>INDEX(_calc_누적빈도!D:D,$A40)-INDEX(_calc_누적빈도!D:D,$A40-기준500회_후보!$B$1)</f>
        <v>75</v>
      </c>
      <c r="E40">
        <f>INDEX(_calc_누적빈도!E:E,$A40)-INDEX(_calc_누적빈도!E:E,$A40-기준500회_후보!$B$1)</f>
        <v>59</v>
      </c>
      <c r="F40">
        <f>INDEX(_calc_누적빈도!F:F,$A40)-INDEX(_calc_누적빈도!F:F,$A40-기준500회_후보!$B$1)</f>
        <v>50</v>
      </c>
      <c r="G40">
        <f>INDEX(_calc_누적빈도!G:G,$A40)-INDEX(_calc_누적빈도!G:G,$A40-기준500회_후보!$B$1)</f>
        <v>75</v>
      </c>
      <c r="H40">
        <f>INDEX(_calc_누적빈도!H:H,$A40)-INDEX(_calc_누적빈도!H:H,$A40-기준500회_후보!$B$1)</f>
        <v>71</v>
      </c>
      <c r="I40">
        <f>INDEX(_calc_누적빈도!I:I,$A40)-INDEX(_calc_누적빈도!I:I,$A40-기준500회_후보!$B$1)</f>
        <v>53</v>
      </c>
      <c r="J40">
        <f>INDEX(_calc_누적빈도!J:J,$A40)-INDEX(_calc_누적빈도!J:J,$A40-기준500회_후보!$B$1)</f>
        <v>61</v>
      </c>
      <c r="K40">
        <f>INDEX(_calc_누적빈도!K:K,$A40)-INDEX(_calc_누적빈도!K:K,$A40-기준500회_후보!$B$1)</f>
        <v>64</v>
      </c>
      <c r="L40">
        <f>INDEX(_calc_누적빈도!L:L,$A40)-INDEX(_calc_누적빈도!L:L,$A40-기준500회_후보!$B$1)</f>
        <v>67</v>
      </c>
      <c r="M40">
        <f>INDEX(_calc_누적빈도!M:M,$A40)-INDEX(_calc_누적빈도!M:M,$A40-기준500회_후보!$B$1)</f>
        <v>86</v>
      </c>
      <c r="N40">
        <f>INDEX(_calc_누적빈도!N:N,$A40)-INDEX(_calc_누적빈도!N:N,$A40-기준500회_후보!$B$1)</f>
        <v>75</v>
      </c>
      <c r="O40">
        <f>INDEX(_calc_누적빈도!O:O,$A40)-INDEX(_calc_누적빈도!O:O,$A40-기준500회_후보!$B$1)</f>
        <v>66</v>
      </c>
      <c r="P40">
        <f>INDEX(_calc_누적빈도!P:P,$A40)-INDEX(_calc_누적빈도!P:P,$A40-기준500회_후보!$B$1)</f>
        <v>66</v>
      </c>
      <c r="Q40">
        <f>INDEX(_calc_누적빈도!Q:Q,$A40)-INDEX(_calc_누적빈도!Q:Q,$A40-기준500회_후보!$B$1)</f>
        <v>79</v>
      </c>
      <c r="R40">
        <f>INDEX(_calc_누적빈도!R:R,$A40)-INDEX(_calc_누적빈도!R:R,$A40-기준500회_후보!$B$1)</f>
        <v>63</v>
      </c>
      <c r="S40">
        <f>INDEX(_calc_누적빈도!S:S,$A40)-INDEX(_calc_누적빈도!S:S,$A40-기준500회_후보!$B$1)</f>
        <v>75</v>
      </c>
      <c r="T40">
        <f>INDEX(_calc_누적빈도!T:T,$A40)-INDEX(_calc_누적빈도!T:T,$A40-기준500회_후보!$B$1)</f>
        <v>74</v>
      </c>
      <c r="U40">
        <f>INDEX(_calc_누적빈도!U:U,$A40)-INDEX(_calc_누적빈도!U:U,$A40-기준500회_후보!$B$1)</f>
        <v>54</v>
      </c>
      <c r="V40">
        <f>INDEX(_calc_누적빈도!V:V,$A40)-INDEX(_calc_누적빈도!V:V,$A40-기준500회_후보!$B$1)</f>
        <v>79</v>
      </c>
      <c r="W40">
        <f>INDEX(_calc_누적빈도!W:W,$A40)-INDEX(_calc_누적빈도!W:W,$A40-기준500회_후보!$B$1)</f>
        <v>60</v>
      </c>
      <c r="X40">
        <f>INDEX(_calc_누적빈도!X:X,$A40)-INDEX(_calc_누적빈도!X:X,$A40-기준500회_후보!$B$1)</f>
        <v>58</v>
      </c>
      <c r="Y40">
        <f>INDEX(_calc_누적빈도!Y:Y,$A40)-INDEX(_calc_누적빈도!Y:Y,$A40-기준500회_후보!$B$1)</f>
        <v>70</v>
      </c>
      <c r="Z40">
        <f>INDEX(_calc_누적빈도!Z:Z,$A40)-INDEX(_calc_누적빈도!Z:Z,$A40-기준500회_후보!$B$1)</f>
        <v>51</v>
      </c>
      <c r="AA40">
        <f>INDEX(_calc_누적빈도!AA:AA,$A40)-INDEX(_calc_누적빈도!AA:AA,$A40-기준500회_후보!$B$1)</f>
        <v>63</v>
      </c>
      <c r="AB40">
        <f>INDEX(_calc_누적빈도!AB:AB,$A40)-INDEX(_calc_누적빈도!AB:AB,$A40-기준500회_후보!$B$1)</f>
        <v>63</v>
      </c>
      <c r="AC40">
        <f>INDEX(_calc_누적빈도!AC:AC,$A40)-INDEX(_calc_누적빈도!AC:AC,$A40-기준500회_후보!$B$1)</f>
        <v>69</v>
      </c>
      <c r="AD40">
        <f>INDEX(_calc_누적빈도!AD:AD,$A40)-INDEX(_calc_누적빈도!AD:AD,$A40-기준500회_후보!$B$1)</f>
        <v>63</v>
      </c>
      <c r="AE40">
        <f>INDEX(_calc_누적빈도!AE:AE,$A40)-INDEX(_calc_누적빈도!AE:AE,$A40-기준500회_후보!$B$1)</f>
        <v>74</v>
      </c>
      <c r="AF40">
        <f>INDEX(_calc_누적빈도!AF:AF,$A40)-INDEX(_calc_누적빈도!AF:AF,$A40-기준500회_후보!$B$1)</f>
        <v>67</v>
      </c>
      <c r="AG40">
        <f>INDEX(_calc_누적빈도!AG:AG,$A40)-INDEX(_calc_누적빈도!AG:AG,$A40-기준500회_후보!$B$1)</f>
        <v>58</v>
      </c>
      <c r="AH40">
        <f>INDEX(_calc_누적빈도!AH:AH,$A40)-INDEX(_calc_누적빈도!AH:AH,$A40-기준500회_후보!$B$1)</f>
        <v>77</v>
      </c>
      <c r="AI40">
        <f>INDEX(_calc_누적빈도!AI:AI,$A40)-INDEX(_calc_누적빈도!AI:AI,$A40-기준500회_후보!$B$1)</f>
        <v>72</v>
      </c>
      <c r="AJ40">
        <f>INDEX(_calc_누적빈도!AJ:AJ,$A40)-INDEX(_calc_누적빈도!AJ:AJ,$A40-기준500회_후보!$B$1)</f>
        <v>71</v>
      </c>
      <c r="AK40">
        <f>INDEX(_calc_누적빈도!AK:AK,$A40)-INDEX(_calc_누적빈도!AK:AK,$A40-기준500회_후보!$B$1)</f>
        <v>68</v>
      </c>
      <c r="AL40">
        <f>INDEX(_calc_누적빈도!AL:AL,$A40)-INDEX(_calc_누적빈도!AL:AL,$A40-기준500회_후보!$B$1)</f>
        <v>67</v>
      </c>
      <c r="AM40">
        <f>INDEX(_calc_누적빈도!AM:AM,$A40)-INDEX(_calc_누적빈도!AM:AM,$A40-기준500회_후보!$B$1)</f>
        <v>73</v>
      </c>
      <c r="AN40">
        <f>INDEX(_calc_누적빈도!AN:AN,$A40)-INDEX(_calc_누적빈도!AN:AN,$A40-기준500회_후보!$B$1)</f>
        <v>69</v>
      </c>
      <c r="AO40">
        <f>INDEX(_calc_누적빈도!AO:AO,$A40)-INDEX(_calc_누적빈도!AO:AO,$A40-기준500회_후보!$B$1)</f>
        <v>58</v>
      </c>
      <c r="AP40">
        <f>INDEX(_calc_누적빈도!AP:AP,$A40)-INDEX(_calc_누적빈도!AP:AP,$A40-기준500회_후보!$B$1)</f>
        <v>64</v>
      </c>
      <c r="AQ40">
        <f>INDEX(_calc_누적빈도!AQ:AQ,$A40)-INDEX(_calc_누적빈도!AQ:AQ,$A40-기준500회_후보!$B$1)</f>
        <v>64</v>
      </c>
      <c r="AR40">
        <f>INDEX(_calc_누적빈도!AR:AR,$A40)-INDEX(_calc_누적빈도!AR:AR,$A40-기준500회_후보!$B$1)</f>
        <v>65</v>
      </c>
      <c r="AS40">
        <f>INDEX(_calc_누적빈도!AS:AS,$A40)-INDEX(_calc_누적빈도!AS:AS,$A40-기준500회_후보!$B$1)</f>
        <v>65</v>
      </c>
      <c r="AT40">
        <f>INDEX(_calc_누적빈도!AT:AT,$A40)-INDEX(_calc_누적빈도!AT:AT,$A40-기준500회_후보!$B$1)</f>
        <v>76</v>
      </c>
      <c r="AU40">
        <f>(RANK(_calc_라운드기준!B40,_calc_라운드기준!$B40:$AT40,0)+COUNTIFS(_calc_라운드기준!$B40:$AT40,_calc_라운드기준!B40,$B$1:$AT$1,"&lt;"&amp;1))-(RANK(B40,$B40:$AT40,0)+COUNTIFS($B40:$AT40,B40,$B$1:$AT$1,"&lt;"&amp;1))</f>
        <v>-12</v>
      </c>
      <c r="AV40">
        <f>(RANK(_calc_라운드기준!C40,_calc_라운드기준!$B40:$AT40,0)+COUNTIFS(_calc_라운드기준!$B40:$AT40,_calc_라운드기준!C40,$B$1:$AT$1,"&lt;"&amp;2))-(RANK(C40,$B40:$AT40,0)+COUNTIFS($B40:$AT40,C40,$B$1:$AT$1,"&lt;"&amp;2))</f>
        <v>9</v>
      </c>
      <c r="AW40">
        <f>(RANK(_calc_라운드기준!D40,_calc_라운드기준!$B40:$AT40,0)+COUNTIFS(_calc_라운드기준!$B40:$AT40,_calc_라운드기준!D40,$B$1:$AT$1,"&lt;"&amp;3))-(RANK(D40,$B40:$AT40,0)+COUNTIFS($B40:$AT40,D40,$B$1:$AT$1,"&lt;"&amp;3))</f>
        <v>-4</v>
      </c>
      <c r="AX40">
        <f>(RANK(_calc_라운드기준!E40,_calc_라운드기준!$B40:$AT40,0)+COUNTIFS(_calc_라운드기준!$B40:$AT40,_calc_라운드기준!E40,$B$1:$AT$1,"&lt;"&amp;4))-(RANK(E40,$B40:$AT40,0)+COUNTIFS($B40:$AT40,E40,$B$1:$AT$1,"&lt;"&amp;4))</f>
        <v>-13</v>
      </c>
      <c r="AY40">
        <f>(RANK(_calc_라운드기준!F40,_calc_라운드기준!$B40:$AT40,0)+COUNTIFS(_calc_라운드기준!$B40:$AT40,_calc_라운드기준!F40,$B$1:$AT$1,"&lt;"&amp;5))-(RANK(F40,$B40:$AT40,0)+COUNTIFS($B40:$AT40,F40,$B$1:$AT$1,"&lt;"&amp;5))</f>
        <v>-29</v>
      </c>
      <c r="AZ40">
        <f>(RANK(_calc_라운드기준!G40,_calc_라운드기준!$B40:$AT40,0)+COUNTIFS(_calc_라운드기준!$B40:$AT40,_calc_라운드기준!G40,$B$1:$AT$1,"&lt;"&amp;6))-(RANK(G40,$B40:$AT40,0)+COUNTIFS($B40:$AT40,G40,$B$1:$AT$1,"&lt;"&amp;6))</f>
        <v>3</v>
      </c>
      <c r="BA40">
        <f>(RANK(_calc_라운드기준!H40,_calc_라운드기준!$B40:$AT40,0)+COUNTIFS(_calc_라운드기준!$B40:$AT40,_calc_라운드기준!H40,$B$1:$AT$1,"&lt;"&amp;7))-(RANK(H40,$B40:$AT40,0)+COUNTIFS($B40:$AT40,H40,$B$1:$AT$1,"&lt;"&amp;7))</f>
        <v>-11</v>
      </c>
      <c r="BB40">
        <f>(RANK(_calc_라운드기준!I40,_calc_라운드기준!$B40:$AT40,0)+COUNTIFS(_calc_라운드기준!$B40:$AT40,_calc_라운드기준!I40,$B$1:$AT$1,"&lt;"&amp;8))-(RANK(I40,$B40:$AT40,0)+COUNTIFS($B40:$AT40,I40,$B$1:$AT$1,"&lt;"&amp;8))</f>
        <v>-26</v>
      </c>
      <c r="BC40">
        <f>(RANK(_calc_라운드기준!J40,_calc_라운드기준!$B40:$AT40,0)+COUNTIFS(_calc_라운드기준!$B40:$AT40,_calc_라운드기준!J40,$B$1:$AT$1,"&lt;"&amp;9))-(RANK(J40,$B40:$AT40,0)+COUNTIFS($B40:$AT40,J40,$B$1:$AT$1,"&lt;"&amp;9))</f>
        <v>-24</v>
      </c>
      <c r="BD40">
        <f>(RANK(_calc_라운드기준!K40,_calc_라운드기준!$B40:$AT40,0)+COUNTIFS(_calc_라운드기준!$B40:$AT40,_calc_라운드기준!K40,$B$1:$AT$1,"&lt;"&amp;10))-(RANK(K40,$B40:$AT40,0)+COUNTIFS($B40:$AT40,K40,$B$1:$AT$1,"&lt;"&amp;10))</f>
        <v>18</v>
      </c>
      <c r="BE40">
        <f>(RANK(_calc_라운드기준!L40,_calc_라운드기준!$B40:$AT40,0)+COUNTIFS(_calc_라운드기준!$B40:$AT40,_calc_라운드기준!L40,$B$1:$AT$1,"&lt;"&amp;11))-(RANK(L40,$B40:$AT40,0)+COUNTIFS($B40:$AT40,L40,$B$1:$AT$1,"&lt;"&amp;11))</f>
        <v>14</v>
      </c>
      <c r="BF40">
        <f>(RANK(_calc_라운드기준!M40,_calc_라운드기준!$B40:$AT40,0)+COUNTIFS(_calc_라운드기준!$B40:$AT40,_calc_라운드기준!M40,$B$1:$AT$1,"&lt;"&amp;12))-(RANK(M40,$B40:$AT40,0)+COUNTIFS($B40:$AT40,M40,$B$1:$AT$1,"&lt;"&amp;12))</f>
        <v>4</v>
      </c>
      <c r="BG40">
        <f>(RANK(_calc_라운드기준!N40,_calc_라운드기준!$B40:$AT40,0)+COUNTIFS(_calc_라운드기준!$B40:$AT40,_calc_라운드기준!N40,$B$1:$AT$1,"&lt;"&amp;13))-(RANK(N40,$B40:$AT40,0)+COUNTIFS($B40:$AT40,N40,$B$1:$AT$1,"&lt;"&amp;13))</f>
        <v>10</v>
      </c>
      <c r="BH40">
        <f>(RANK(_calc_라운드기준!O40,_calc_라운드기준!$B40:$AT40,0)+COUNTIFS(_calc_라운드기준!$B40:$AT40,_calc_라운드기준!O40,$B$1:$AT$1,"&lt;"&amp;14))-(RANK(O40,$B40:$AT40,0)+COUNTIFS($B40:$AT40,O40,$B$1:$AT$1,"&lt;"&amp;14))</f>
        <v>17</v>
      </c>
      <c r="BI40">
        <f>(RANK(_calc_라운드기준!P40,_calc_라운드기준!$B40:$AT40,0)+COUNTIFS(_calc_라운드기준!$B40:$AT40,_calc_라운드기준!P40,$B$1:$AT$1,"&lt;"&amp;15))-(RANK(P40,$B40:$AT40,0)+COUNTIFS($B40:$AT40,P40,$B$1:$AT$1,"&lt;"&amp;15))</f>
        <v>2</v>
      </c>
      <c r="BJ40">
        <f>(RANK(_calc_라운드기준!Q40,_calc_라운드기준!$B40:$AT40,0)+COUNTIFS(_calc_라운드기준!$B40:$AT40,_calc_라운드기준!Q40,$B$1:$AT$1,"&lt;"&amp;16))-(RANK(Q40,$B40:$AT40,0)+COUNTIFS($B40:$AT40,Q40,$B$1:$AT$1,"&lt;"&amp;16))</f>
        <v>-1</v>
      </c>
      <c r="BK40">
        <f>(RANK(_calc_라운드기준!R40,_calc_라운드기준!$B40:$AT40,0)+COUNTIFS(_calc_라운드기준!$B40:$AT40,_calc_라운드기준!R40,$B$1:$AT$1,"&lt;"&amp;17))-(RANK(R40,$B40:$AT40,0)+COUNTIFS($B40:$AT40,R40,$B$1:$AT$1,"&lt;"&amp;17))</f>
        <v>4</v>
      </c>
      <c r="BL40">
        <f>(RANK(_calc_라운드기준!S40,_calc_라운드기준!$B40:$AT40,0)+COUNTIFS(_calc_라운드기준!$B40:$AT40,_calc_라운드기준!S40,$B$1:$AT$1,"&lt;"&amp;18))-(RANK(S40,$B40:$AT40,0)+COUNTIFS($B40:$AT40,S40,$B$1:$AT$1,"&lt;"&amp;18))</f>
        <v>18</v>
      </c>
      <c r="BM40">
        <f>(RANK(_calc_라운드기준!T40,_calc_라운드기준!$B40:$AT40,0)+COUNTIFS(_calc_라운드기준!$B40:$AT40,_calc_라운드기준!T40,$B$1:$AT$1,"&lt;"&amp;19))-(RANK(T40,$B40:$AT40,0)+COUNTIFS($B40:$AT40,T40,$B$1:$AT$1,"&lt;"&amp;19))</f>
        <v>26</v>
      </c>
      <c r="BN40">
        <f>(RANK(_calc_라운드기준!U40,_calc_라운드기준!$B40:$AT40,0)+COUNTIFS(_calc_라운드기준!$B40:$AT40,_calc_라운드기준!U40,$B$1:$AT$1,"&lt;"&amp;20))-(RANK(U40,$B40:$AT40,0)+COUNTIFS($B40:$AT40,U40,$B$1:$AT$1,"&lt;"&amp;20))</f>
        <v>-23</v>
      </c>
      <c r="BO40">
        <f>(RANK(_calc_라운드기준!V40,_calc_라운드기준!$B40:$AT40,0)+COUNTIFS(_calc_라운드기준!$B40:$AT40,_calc_라운드기준!V40,$B$1:$AT$1,"&lt;"&amp;21))-(RANK(V40,$B40:$AT40,0)+COUNTIFS($B40:$AT40,V40,$B$1:$AT$1,"&lt;"&amp;21))</f>
        <v>25</v>
      </c>
      <c r="BP40">
        <f>(RANK(_calc_라운드기준!W40,_calc_라운드기준!$B40:$AT40,0)+COUNTIFS(_calc_라운드기준!$B40:$AT40,_calc_라운드기준!W40,$B$1:$AT$1,"&lt;"&amp;22))-(RANK(W40,$B40:$AT40,0)+COUNTIFS($B40:$AT40,W40,$B$1:$AT$1,"&lt;"&amp;22))</f>
        <v>7</v>
      </c>
      <c r="BQ40">
        <f>(RANK(_calc_라운드기준!X40,_calc_라운드기준!$B40:$AT40,0)+COUNTIFS(_calc_라운드기준!$B40:$AT40,_calc_라운드기준!X40,$B$1:$AT$1,"&lt;"&amp;23))-(RANK(X40,$B40:$AT40,0)+COUNTIFS($B40:$AT40,X40,$B$1:$AT$1,"&lt;"&amp;23))</f>
        <v>-33</v>
      </c>
      <c r="BR40">
        <f>(RANK(_calc_라운드기준!Y40,_calc_라운드기준!$B40:$AT40,0)+COUNTIFS(_calc_라운드기준!$B40:$AT40,_calc_라운드기준!Y40,$B$1:$AT$1,"&lt;"&amp;24))-(RANK(Y40,$B40:$AT40,0)+COUNTIFS($B40:$AT40,Y40,$B$1:$AT$1,"&lt;"&amp;24))</f>
        <v>-9</v>
      </c>
      <c r="BS40">
        <f>(RANK(_calc_라운드기준!Z40,_calc_라운드기준!$B40:$AT40,0)+COUNTIFS(_calc_라운드기준!$B40:$AT40,_calc_라운드기준!Z40,$B$1:$AT$1,"&lt;"&amp;25))-(RANK(Z40,$B40:$AT40,0)+COUNTIFS($B40:$AT40,Z40,$B$1:$AT$1,"&lt;"&amp;25))</f>
        <v>-32</v>
      </c>
      <c r="BT40">
        <f>(RANK(_calc_라운드기준!AA40,_calc_라운드기준!$B40:$AT40,0)+COUNTIFS(_calc_라운드기준!$B40:$AT40,_calc_라운드기준!AA40,$B$1:$AT$1,"&lt;"&amp;26))-(RANK(AA40,$B40:$AT40,0)+COUNTIFS($B40:$AT40,AA40,$B$1:$AT$1,"&lt;"&amp;26))</f>
        <v>-3</v>
      </c>
      <c r="BU40">
        <f>(RANK(_calc_라운드기준!AB40,_calc_라운드기준!$B40:$AT40,0)+COUNTIFS(_calc_라운드기준!$B40:$AT40,_calc_라운드기준!AB40,$B$1:$AT$1,"&lt;"&amp;27))-(RANK(AB40,$B40:$AT40,0)+COUNTIFS($B40:$AT40,AB40,$B$1:$AT$1,"&lt;"&amp;27))</f>
        <v>-25</v>
      </c>
      <c r="BV40">
        <f>(RANK(_calc_라운드기준!AC40,_calc_라운드기준!$B40:$AT40,0)+COUNTIFS(_calc_라운드기준!$B40:$AT40,_calc_라운드기준!AC40,$B$1:$AT$1,"&lt;"&amp;28))-(RANK(AC40,$B40:$AT40,0)+COUNTIFS($B40:$AT40,AC40,$B$1:$AT$1,"&lt;"&amp;28))</f>
        <v>-8</v>
      </c>
      <c r="BW40">
        <f>(RANK(_calc_라운드기준!AD40,_calc_라운드기준!$B40:$AT40,0)+COUNTIFS(_calc_라운드기준!$B40:$AT40,_calc_라운드기준!AD40,$B$1:$AT$1,"&lt;"&amp;29))-(RANK(AD40,$B40:$AT40,0)+COUNTIFS($B40:$AT40,AD40,$B$1:$AT$1,"&lt;"&amp;29))</f>
        <v>-21</v>
      </c>
      <c r="BX40">
        <f>(RANK(_calc_라운드기준!AE40,_calc_라운드기준!$B40:$AT40,0)+COUNTIFS(_calc_라운드기준!$B40:$AT40,_calc_라운드기준!AE40,$B$1:$AT$1,"&lt;"&amp;30))-(RANK(AE40,$B40:$AT40,0)+COUNTIFS($B40:$AT40,AE40,$B$1:$AT$1,"&lt;"&amp;30))</f>
        <v>9</v>
      </c>
      <c r="BY40">
        <f>(RANK(_calc_라운드기준!AF40,_calc_라운드기준!$B40:$AT40,0)+COUNTIFS(_calc_라운드기준!$B40:$AT40,_calc_라운드기준!AF40,$B$1:$AT$1,"&lt;"&amp;31))-(RANK(AF40,$B40:$AT40,0)+COUNTIFS($B40:$AT40,AF40,$B$1:$AT$1,"&lt;"&amp;31))</f>
        <v>0</v>
      </c>
      <c r="BZ40">
        <f>(RANK(_calc_라운드기준!AG40,_calc_라운드기준!$B40:$AT40,0)+COUNTIFS(_calc_라운드기준!$B40:$AT40,_calc_라운드기준!AG40,$B$1:$AT$1,"&lt;"&amp;32))-(RANK(AG40,$B40:$AT40,0)+COUNTIFS($B40:$AT40,AG40,$B$1:$AT$1,"&lt;"&amp;32))</f>
        <v>-3</v>
      </c>
      <c r="CA40">
        <f>(RANK(_calc_라운드기준!AH40,_calc_라운드기준!$B40:$AT40,0)+COUNTIFS(_calc_라운드기준!$B40:$AT40,_calc_라운드기준!AH40,$B$1:$AT$1,"&lt;"&amp;33))-(RANK(AH40,$B40:$AT40,0)+COUNTIFS($B40:$AT40,AH40,$B$1:$AT$1,"&lt;"&amp;33))</f>
        <v>18</v>
      </c>
      <c r="CB40">
        <f>(RANK(_calc_라운드기준!AI40,_calc_라운드기준!$B40:$AT40,0)+COUNTIFS(_calc_라운드기준!$B40:$AT40,_calc_라운드기준!AI40,$B$1:$AT$1,"&lt;"&amp;34))-(RANK(AI40,$B40:$AT40,0)+COUNTIFS($B40:$AT40,AI40,$B$1:$AT$1,"&lt;"&amp;34))</f>
        <v>28</v>
      </c>
      <c r="CC40">
        <f>(RANK(_calc_라운드기준!AJ40,_calc_라운드기준!$B40:$AT40,0)+COUNTIFS(_calc_라운드기준!$B40:$AT40,_calc_라운드기준!AJ40,$B$1:$AT$1,"&lt;"&amp;35))-(RANK(AJ40,$B40:$AT40,0)+COUNTIFS($B40:$AT40,AJ40,$B$1:$AT$1,"&lt;"&amp;35))</f>
        <v>15</v>
      </c>
      <c r="CD40">
        <f>(RANK(_calc_라운드기준!AK40,_calc_라운드기준!$B40:$AT40,0)+COUNTIFS(_calc_라운드기준!$B40:$AT40,_calc_라운드기준!AK40,$B$1:$AT$1,"&lt;"&amp;36))-(RANK(AK40,$B40:$AT40,0)+COUNTIFS($B40:$AT40,AK40,$B$1:$AT$1,"&lt;"&amp;36))</f>
        <v>12</v>
      </c>
      <c r="CE40">
        <f>(RANK(_calc_라운드기준!AL40,_calc_라운드기준!$B40:$AT40,0)+COUNTIFS(_calc_라운드기준!$B40:$AT40,_calc_라운드기준!AL40,$B$1:$AT$1,"&lt;"&amp;37))-(RANK(AL40,$B40:$AT40,0)+COUNTIFS($B40:$AT40,AL40,$B$1:$AT$1,"&lt;"&amp;37))</f>
        <v>-8</v>
      </c>
      <c r="CF40">
        <f>(RANK(_calc_라운드기준!AM40,_calc_라운드기준!$B40:$AT40,0)+COUNTIFS(_calc_라운드기준!$B40:$AT40,_calc_라운드기준!AM40,$B$1:$AT$1,"&lt;"&amp;38))-(RANK(AM40,$B40:$AT40,0)+COUNTIFS($B40:$AT40,AM40,$B$1:$AT$1,"&lt;"&amp;38))</f>
        <v>11</v>
      </c>
      <c r="CG40">
        <f>(RANK(_calc_라운드기준!AN40,_calc_라운드기준!$B40:$AT40,0)+COUNTIFS(_calc_라운드기준!$B40:$AT40,_calc_라운드기준!AN40,$B$1:$AT$1,"&lt;"&amp;39))-(RANK(AN40,$B40:$AT40,0)+COUNTIFS($B40:$AT40,AN40,$B$1:$AT$1,"&lt;"&amp;39))</f>
        <v>-14</v>
      </c>
      <c r="CH40">
        <f>(RANK(_calc_라운드기준!AO40,_calc_라운드기준!$B40:$AT40,0)+COUNTIFS(_calc_라운드기준!$B40:$AT40,_calc_라운드기준!AO40,$B$1:$AT$1,"&lt;"&amp;40))-(RANK(AO40,$B40:$AT40,0)+COUNTIFS($B40:$AT40,AO40,$B$1:$AT$1,"&lt;"&amp;40))</f>
        <v>-26</v>
      </c>
      <c r="CI40">
        <f>(RANK(_calc_라운드기준!AP40,_calc_라운드기준!$B40:$AT40,0)+COUNTIFS(_calc_라운드기준!$B40:$AT40,_calc_라운드기준!AP40,$B$1:$AT$1,"&lt;"&amp;41))-(RANK(AP40,$B40:$AT40,0)+COUNTIFS($B40:$AT40,AP40,$B$1:$AT$1,"&lt;"&amp;41))</f>
        <v>4</v>
      </c>
      <c r="CJ40">
        <f>(RANK(_calc_라운드기준!AQ40,_calc_라운드기준!$B40:$AT40,0)+COUNTIFS(_calc_라운드기준!$B40:$AT40,_calc_라운드기준!AQ40,$B$1:$AT$1,"&lt;"&amp;42))-(RANK(AQ40,$B40:$AT40,0)+COUNTIFS($B40:$AT40,AQ40,$B$1:$AT$1,"&lt;"&amp;42))</f>
        <v>4</v>
      </c>
      <c r="CK40">
        <f>(RANK(_calc_라운드기준!AR40,_calc_라운드기준!$B40:$AT40,0)+COUNTIFS(_calc_라운드기준!$B40:$AT40,_calc_라운드기준!AR40,$B$1:$AT$1,"&lt;"&amp;43))-(RANK(AR40,$B40:$AT40,0)+COUNTIFS($B40:$AT40,AR40,$B$1:$AT$1,"&lt;"&amp;43))</f>
        <v>17</v>
      </c>
      <c r="CL40">
        <f>(RANK(_calc_라운드기준!AS40,_calc_라운드기준!$B40:$AT40,0)+COUNTIFS(_calc_라운드기준!$B40:$AT40,_calc_라운드기준!AS40,$B$1:$AT$1,"&lt;"&amp;44))-(RANK(AS40,$B40:$AT40,0)+COUNTIFS($B40:$AT40,AS40,$B$1:$AT$1,"&lt;"&amp;44))</f>
        <v>17</v>
      </c>
      <c r="CM40">
        <f>(RANK(_calc_라운드기준!AT40,_calc_라운드기준!$B40:$AT40,0)+COUNTIFS(_calc_라운드기준!$B40:$AT40,_calc_라운드기준!AT40,$B$1:$AT$1,"&lt;"&amp;45))-(RANK(AT40,$B40:$AT40,0)+COUNTIFS($B40:$AT40,AT40,$B$1:$AT$1,"&lt;"&amp;45))</f>
        <v>33</v>
      </c>
      <c r="CN40">
        <f t="shared" si="45"/>
        <v>34</v>
      </c>
      <c r="CO40">
        <f t="shared" si="46"/>
        <v>16</v>
      </c>
      <c r="CP40">
        <f t="shared" si="47"/>
        <v>29</v>
      </c>
      <c r="CQ40">
        <f t="shared" si="48"/>
        <v>35</v>
      </c>
      <c r="CR40">
        <f t="shared" si="49"/>
        <v>43</v>
      </c>
      <c r="CS40">
        <f t="shared" si="50"/>
        <v>23</v>
      </c>
      <c r="CT40">
        <f t="shared" si="51"/>
        <v>33</v>
      </c>
      <c r="CU40">
        <f t="shared" si="52"/>
        <v>41</v>
      </c>
      <c r="CV40">
        <f t="shared" si="53"/>
        <v>39</v>
      </c>
      <c r="CW40">
        <f t="shared" si="54"/>
        <v>5</v>
      </c>
      <c r="CX40">
        <f t="shared" si="55"/>
        <v>12</v>
      </c>
      <c r="CY40">
        <f t="shared" si="56"/>
        <v>19</v>
      </c>
      <c r="CZ40">
        <f t="shared" si="57"/>
        <v>15</v>
      </c>
      <c r="DA40">
        <f t="shared" si="58"/>
        <v>8</v>
      </c>
      <c r="DB40">
        <f t="shared" si="59"/>
        <v>24</v>
      </c>
      <c r="DC40">
        <f t="shared" si="60"/>
        <v>26</v>
      </c>
      <c r="DD40">
        <f t="shared" si="61"/>
        <v>20</v>
      </c>
      <c r="DE40">
        <f t="shared" si="62"/>
        <v>6</v>
      </c>
      <c r="DF40">
        <f t="shared" si="63"/>
        <v>3</v>
      </c>
      <c r="DG40">
        <f t="shared" si="64"/>
        <v>38</v>
      </c>
      <c r="DH40">
        <f t="shared" si="65"/>
        <v>4</v>
      </c>
      <c r="DI40">
        <f t="shared" si="66"/>
        <v>18</v>
      </c>
      <c r="DJ40">
        <f t="shared" si="67"/>
        <v>45</v>
      </c>
      <c r="DK40">
        <f t="shared" si="68"/>
        <v>32</v>
      </c>
      <c r="DL40">
        <f t="shared" si="69"/>
        <v>44</v>
      </c>
      <c r="DM40">
        <f t="shared" si="70"/>
        <v>27</v>
      </c>
      <c r="DN40">
        <f t="shared" si="71"/>
        <v>40</v>
      </c>
      <c r="DO40">
        <f t="shared" si="72"/>
        <v>30</v>
      </c>
      <c r="DP40">
        <f t="shared" si="73"/>
        <v>37</v>
      </c>
      <c r="DQ40">
        <f t="shared" si="74"/>
        <v>17</v>
      </c>
      <c r="DR40">
        <f t="shared" si="75"/>
        <v>25</v>
      </c>
      <c r="DS40">
        <f t="shared" si="76"/>
        <v>28</v>
      </c>
      <c r="DT40">
        <f t="shared" si="77"/>
        <v>7</v>
      </c>
      <c r="DU40">
        <f t="shared" si="78"/>
        <v>2</v>
      </c>
      <c r="DV40">
        <f t="shared" si="79"/>
        <v>11</v>
      </c>
      <c r="DW40">
        <f t="shared" si="80"/>
        <v>13</v>
      </c>
      <c r="DX40">
        <f t="shared" si="81"/>
        <v>31</v>
      </c>
      <c r="DY40">
        <f t="shared" si="82"/>
        <v>14</v>
      </c>
      <c r="DZ40">
        <f t="shared" si="83"/>
        <v>36</v>
      </c>
      <c r="EA40">
        <f t="shared" si="84"/>
        <v>42</v>
      </c>
      <c r="EB40">
        <f t="shared" si="85"/>
        <v>21</v>
      </c>
      <c r="EC40">
        <f t="shared" si="86"/>
        <v>22</v>
      </c>
      <c r="ED40">
        <f t="shared" si="87"/>
        <v>9</v>
      </c>
      <c r="EE40">
        <f t="shared" si="88"/>
        <v>10</v>
      </c>
      <c r="EF40">
        <f t="shared" si="89"/>
        <v>1</v>
      </c>
    </row>
    <row r="41" spans="1:136" ht="16.5" customHeight="1">
      <c r="A41">
        <f>_calc_라운드기준!A41</f>
        <v>1205</v>
      </c>
      <c r="B41">
        <f>INDEX(_calc_누적빈도!B:B,$A41)-INDEX(_calc_누적빈도!B:B,$A41-기준500회_후보!$B$1)</f>
        <v>60</v>
      </c>
      <c r="C41">
        <f>INDEX(_calc_누적빈도!C:C,$A41)-INDEX(_calc_누적빈도!C:C,$A41-기준500회_후보!$B$1)</f>
        <v>63</v>
      </c>
      <c r="D41">
        <f>INDEX(_calc_누적빈도!D:D,$A41)-INDEX(_calc_누적빈도!D:D,$A41-기준500회_후보!$B$1)</f>
        <v>75</v>
      </c>
      <c r="E41">
        <f>INDEX(_calc_누적빈도!E:E,$A41)-INDEX(_calc_누적빈도!E:E,$A41-기준500회_후보!$B$1)</f>
        <v>58</v>
      </c>
      <c r="F41">
        <f>INDEX(_calc_누적빈도!F:F,$A41)-INDEX(_calc_누적빈도!F:F,$A41-기준500회_후보!$B$1)</f>
        <v>50</v>
      </c>
      <c r="G41">
        <f>INDEX(_calc_누적빈도!G:G,$A41)-INDEX(_calc_누적빈도!G:G,$A41-기준500회_후보!$B$1)</f>
        <v>76</v>
      </c>
      <c r="H41">
        <f>INDEX(_calc_누적빈도!H:H,$A41)-INDEX(_calc_누적빈도!H:H,$A41-기준500회_후보!$B$1)</f>
        <v>71</v>
      </c>
      <c r="I41">
        <f>INDEX(_calc_누적빈도!I:I,$A41)-INDEX(_calc_누적빈도!I:I,$A41-기준500회_후보!$B$1)</f>
        <v>53</v>
      </c>
      <c r="J41">
        <f>INDEX(_calc_누적빈도!J:J,$A41)-INDEX(_calc_누적빈도!J:J,$A41-기준500회_후보!$B$1)</f>
        <v>61</v>
      </c>
      <c r="K41">
        <f>INDEX(_calc_누적빈도!K:K,$A41)-INDEX(_calc_누적빈도!K:K,$A41-기준500회_후보!$B$1)</f>
        <v>64</v>
      </c>
      <c r="L41">
        <f>INDEX(_calc_누적빈도!L:L,$A41)-INDEX(_calc_누적빈도!L:L,$A41-기준500회_후보!$B$1)</f>
        <v>67</v>
      </c>
      <c r="M41">
        <f>INDEX(_calc_누적빈도!M:M,$A41)-INDEX(_calc_누적빈도!M:M,$A41-기준500회_후보!$B$1)</f>
        <v>86</v>
      </c>
      <c r="N41">
        <f>INDEX(_calc_누적빈도!N:N,$A41)-INDEX(_calc_누적빈도!N:N,$A41-기준500회_후보!$B$1)</f>
        <v>75</v>
      </c>
      <c r="O41">
        <f>INDEX(_calc_누적빈도!O:O,$A41)-INDEX(_calc_누적빈도!O:O,$A41-기준500회_후보!$B$1)</f>
        <v>66</v>
      </c>
      <c r="P41">
        <f>INDEX(_calc_누적빈도!P:P,$A41)-INDEX(_calc_누적빈도!P:P,$A41-기준500회_후보!$B$1)</f>
        <v>66</v>
      </c>
      <c r="Q41">
        <f>INDEX(_calc_누적빈도!Q:Q,$A41)-INDEX(_calc_누적빈도!Q:Q,$A41-기준500회_후보!$B$1)</f>
        <v>78</v>
      </c>
      <c r="R41">
        <f>INDEX(_calc_누적빈도!R:R,$A41)-INDEX(_calc_누적빈도!R:R,$A41-기준500회_후보!$B$1)</f>
        <v>64</v>
      </c>
      <c r="S41">
        <f>INDEX(_calc_누적빈도!S:S,$A41)-INDEX(_calc_누적빈도!S:S,$A41-기준500회_후보!$B$1)</f>
        <v>75</v>
      </c>
      <c r="T41">
        <f>INDEX(_calc_누적빈도!T:T,$A41)-INDEX(_calc_누적빈도!T:T,$A41-기준500회_후보!$B$1)</f>
        <v>74</v>
      </c>
      <c r="U41">
        <f>INDEX(_calc_누적빈도!U:U,$A41)-INDEX(_calc_누적빈도!U:U,$A41-기준500회_후보!$B$1)</f>
        <v>54</v>
      </c>
      <c r="V41">
        <f>INDEX(_calc_누적빈도!V:V,$A41)-INDEX(_calc_누적빈도!V:V,$A41-기준500회_후보!$B$1)</f>
        <v>79</v>
      </c>
      <c r="W41">
        <f>INDEX(_calc_누적빈도!W:W,$A41)-INDEX(_calc_누적빈도!W:W,$A41-기준500회_후보!$B$1)</f>
        <v>61</v>
      </c>
      <c r="X41">
        <f>INDEX(_calc_누적빈도!X:X,$A41)-INDEX(_calc_누적빈도!X:X,$A41-기준500회_후보!$B$1)</f>
        <v>57</v>
      </c>
      <c r="Y41">
        <f>INDEX(_calc_누적빈도!Y:Y,$A41)-INDEX(_calc_누적빈도!Y:Y,$A41-기준500회_후보!$B$1)</f>
        <v>70</v>
      </c>
      <c r="Z41">
        <f>INDEX(_calc_누적빈도!Z:Z,$A41)-INDEX(_calc_누적빈도!Z:Z,$A41-기준500회_후보!$B$1)</f>
        <v>51</v>
      </c>
      <c r="AA41">
        <f>INDEX(_calc_누적빈도!AA:AA,$A41)-INDEX(_calc_누적빈도!AA:AA,$A41-기준500회_후보!$B$1)</f>
        <v>63</v>
      </c>
      <c r="AB41">
        <f>INDEX(_calc_누적빈도!AB:AB,$A41)-INDEX(_calc_누적빈도!AB:AB,$A41-기준500회_후보!$B$1)</f>
        <v>63</v>
      </c>
      <c r="AC41">
        <f>INDEX(_calc_누적빈도!AC:AC,$A41)-INDEX(_calc_누적빈도!AC:AC,$A41-기준500회_후보!$B$1)</f>
        <v>70</v>
      </c>
      <c r="AD41">
        <f>INDEX(_calc_누적빈도!AD:AD,$A41)-INDEX(_calc_누적빈도!AD:AD,$A41-기준500회_후보!$B$1)</f>
        <v>63</v>
      </c>
      <c r="AE41">
        <f>INDEX(_calc_누적빈도!AE:AE,$A41)-INDEX(_calc_누적빈도!AE:AE,$A41-기준500회_후보!$B$1)</f>
        <v>74</v>
      </c>
      <c r="AF41">
        <f>INDEX(_calc_누적빈도!AF:AF,$A41)-INDEX(_calc_누적빈도!AF:AF,$A41-기준500회_후보!$B$1)</f>
        <v>66</v>
      </c>
      <c r="AG41">
        <f>INDEX(_calc_누적빈도!AG:AG,$A41)-INDEX(_calc_누적빈도!AG:AG,$A41-기준500회_후보!$B$1)</f>
        <v>58</v>
      </c>
      <c r="AH41">
        <f>INDEX(_calc_누적빈도!AH:AH,$A41)-INDEX(_calc_누적빈도!AH:AH,$A41-기준500회_후보!$B$1)</f>
        <v>77</v>
      </c>
      <c r="AI41">
        <f>INDEX(_calc_누적빈도!AI:AI,$A41)-INDEX(_calc_누적빈도!AI:AI,$A41-기준500회_후보!$B$1)</f>
        <v>72</v>
      </c>
      <c r="AJ41">
        <f>INDEX(_calc_누적빈도!AJ:AJ,$A41)-INDEX(_calc_누적빈도!AJ:AJ,$A41-기준500회_후보!$B$1)</f>
        <v>71</v>
      </c>
      <c r="AK41">
        <f>INDEX(_calc_누적빈도!AK:AK,$A41)-INDEX(_calc_누적빈도!AK:AK,$A41-기준500회_후보!$B$1)</f>
        <v>68</v>
      </c>
      <c r="AL41">
        <f>INDEX(_calc_누적빈도!AL:AL,$A41)-INDEX(_calc_누적빈도!AL:AL,$A41-기준500회_후보!$B$1)</f>
        <v>67</v>
      </c>
      <c r="AM41">
        <f>INDEX(_calc_누적빈도!AM:AM,$A41)-INDEX(_calc_누적빈도!AM:AM,$A41-기준500회_후보!$B$1)</f>
        <v>73</v>
      </c>
      <c r="AN41">
        <f>INDEX(_calc_누적빈도!AN:AN,$A41)-INDEX(_calc_누적빈도!AN:AN,$A41-기준500회_후보!$B$1)</f>
        <v>69</v>
      </c>
      <c r="AO41">
        <f>INDEX(_calc_누적빈도!AO:AO,$A41)-INDEX(_calc_누적빈도!AO:AO,$A41-기준500회_후보!$B$1)</f>
        <v>58</v>
      </c>
      <c r="AP41">
        <f>INDEX(_calc_누적빈도!AP:AP,$A41)-INDEX(_calc_누적빈도!AP:AP,$A41-기준500회_후보!$B$1)</f>
        <v>63</v>
      </c>
      <c r="AQ41">
        <f>INDEX(_calc_누적빈도!AQ:AQ,$A41)-INDEX(_calc_누적빈도!AQ:AQ,$A41-기준500회_후보!$B$1)</f>
        <v>64</v>
      </c>
      <c r="AR41">
        <f>INDEX(_calc_누적빈도!AR:AR,$A41)-INDEX(_calc_누적빈도!AR:AR,$A41-기준500회_후보!$B$1)</f>
        <v>65</v>
      </c>
      <c r="AS41">
        <f>INDEX(_calc_누적빈도!AS:AS,$A41)-INDEX(_calc_누적빈도!AS:AS,$A41-기준500회_후보!$B$1)</f>
        <v>65</v>
      </c>
      <c r="AT41">
        <f>INDEX(_calc_누적빈도!AT:AT,$A41)-INDEX(_calc_누적빈도!AT:AT,$A41-기준500회_후보!$B$1)</f>
        <v>77</v>
      </c>
      <c r="AU41">
        <f>(RANK(_calc_라운드기준!B41,_calc_라운드기준!$B41:$AT41,0)+COUNTIFS(_calc_라운드기준!$B41:$AT41,_calc_라운드기준!B41,$B$1:$AT$1,"&lt;"&amp;1))-(RANK(B41,$B41:$AT41,0)+COUNTIFS($B41:$AT41,B41,$B$1:$AT$1,"&lt;"&amp;1))</f>
        <v>-5</v>
      </c>
      <c r="AV41">
        <f>(RANK(_calc_라운드기준!C41,_calc_라운드기준!$B41:$AT41,0)+COUNTIFS(_calc_라운드기준!$B41:$AT41,_calc_라운드기준!C41,$B$1:$AT$1,"&lt;"&amp;2))-(RANK(C41,$B41:$AT41,0)+COUNTIFS($B41:$AT41,C41,$B$1:$AT$1,"&lt;"&amp;2))</f>
        <v>9</v>
      </c>
      <c r="AW41">
        <f>(RANK(_calc_라운드기준!D41,_calc_라운드기준!$B41:$AT41,0)+COUNTIFS(_calc_라운드기준!$B41:$AT41,_calc_라운드기준!D41,$B$1:$AT$1,"&lt;"&amp;3))-(RANK(D41,$B41:$AT41,0)+COUNTIFS($B41:$AT41,D41,$B$1:$AT$1,"&lt;"&amp;3))</f>
        <v>-5</v>
      </c>
      <c r="AX41">
        <f>(RANK(_calc_라운드기준!E41,_calc_라운드기준!$B41:$AT41,0)+COUNTIFS(_calc_라운드기준!$B41:$AT41,_calc_라운드기준!E41,$B$1:$AT$1,"&lt;"&amp;4))-(RANK(E41,$B41:$AT41,0)+COUNTIFS($B41:$AT41,E41,$B$1:$AT$1,"&lt;"&amp;4))</f>
        <v>-5</v>
      </c>
      <c r="AY41">
        <f>(RANK(_calc_라운드기준!F41,_calc_라운드기준!$B41:$AT41,0)+COUNTIFS(_calc_라운드기준!$B41:$AT41,_calc_라운드기준!F41,$B$1:$AT$1,"&lt;"&amp;5))-(RANK(F41,$B41:$AT41,0)+COUNTIFS($B41:$AT41,F41,$B$1:$AT$1,"&lt;"&amp;5))</f>
        <v>-28</v>
      </c>
      <c r="AZ41">
        <f>(RANK(_calc_라운드기준!G41,_calc_라운드기준!$B41:$AT41,0)+COUNTIFS(_calc_라운드기준!$B41:$AT41,_calc_라운드기준!G41,$B$1:$AT$1,"&lt;"&amp;6))-(RANK(G41,$B41:$AT41,0)+COUNTIFS($B41:$AT41,G41,$B$1:$AT$1,"&lt;"&amp;6))</f>
        <v>4</v>
      </c>
      <c r="BA41">
        <f>(RANK(_calc_라운드기준!H41,_calc_라운드기준!$B41:$AT41,0)+COUNTIFS(_calc_라운드기준!$B41:$AT41,_calc_라운드기준!H41,$B$1:$AT$1,"&lt;"&amp;7))-(RANK(H41,$B41:$AT41,0)+COUNTIFS($B41:$AT41,H41,$B$1:$AT$1,"&lt;"&amp;7))</f>
        <v>-11</v>
      </c>
      <c r="BB41">
        <f>(RANK(_calc_라운드기준!I41,_calc_라운드기준!$B41:$AT41,0)+COUNTIFS(_calc_라운드기준!$B41:$AT41,_calc_라운드기준!I41,$B$1:$AT$1,"&lt;"&amp;8))-(RANK(I41,$B41:$AT41,0)+COUNTIFS($B41:$AT41,I41,$B$1:$AT$1,"&lt;"&amp;8))</f>
        <v>-25</v>
      </c>
      <c r="BC41">
        <f>(RANK(_calc_라운드기준!J41,_calc_라운드기준!$B41:$AT41,0)+COUNTIFS(_calc_라운드기준!$B41:$AT41,_calc_라운드기준!J41,$B$1:$AT$1,"&lt;"&amp;9))-(RANK(J41,$B41:$AT41,0)+COUNTIFS($B41:$AT41,J41,$B$1:$AT$1,"&lt;"&amp;9))</f>
        <v>-24</v>
      </c>
      <c r="BD41">
        <f>(RANK(_calc_라운드기준!K41,_calc_라운드기준!$B41:$AT41,0)+COUNTIFS(_calc_라운드기준!$B41:$AT41,_calc_라운드기준!K41,$B$1:$AT$1,"&lt;"&amp;10))-(RANK(K41,$B41:$AT41,0)+COUNTIFS($B41:$AT41,K41,$B$1:$AT$1,"&lt;"&amp;10))</f>
        <v>17</v>
      </c>
      <c r="BE41">
        <f>(RANK(_calc_라운드기준!L41,_calc_라운드기준!$B41:$AT41,0)+COUNTIFS(_calc_라운드기준!$B41:$AT41,_calc_라운드기준!L41,$B$1:$AT$1,"&lt;"&amp;11))-(RANK(L41,$B41:$AT41,0)+COUNTIFS($B41:$AT41,L41,$B$1:$AT$1,"&lt;"&amp;11))</f>
        <v>14</v>
      </c>
      <c r="BF41">
        <f>(RANK(_calc_라운드기준!M41,_calc_라운드기준!$B41:$AT41,0)+COUNTIFS(_calc_라운드기준!$B41:$AT41,_calc_라운드기준!M41,$B$1:$AT$1,"&lt;"&amp;12))-(RANK(M41,$B41:$AT41,0)+COUNTIFS($B41:$AT41,M41,$B$1:$AT$1,"&lt;"&amp;12))</f>
        <v>5</v>
      </c>
      <c r="BG41">
        <f>(RANK(_calc_라운드기준!N41,_calc_라운드기준!$B41:$AT41,0)+COUNTIFS(_calc_라운드기준!$B41:$AT41,_calc_라운드기준!N41,$B$1:$AT$1,"&lt;"&amp;13))-(RANK(N41,$B41:$AT41,0)+COUNTIFS($B41:$AT41,N41,$B$1:$AT$1,"&lt;"&amp;13))</f>
        <v>11</v>
      </c>
      <c r="BH41">
        <f>(RANK(_calc_라운드기준!O41,_calc_라운드기준!$B41:$AT41,0)+COUNTIFS(_calc_라운드기준!$B41:$AT41,_calc_라운드기준!O41,$B$1:$AT$1,"&lt;"&amp;14))-(RANK(O41,$B41:$AT41,0)+COUNTIFS($B41:$AT41,O41,$B$1:$AT$1,"&lt;"&amp;14))</f>
        <v>18</v>
      </c>
      <c r="BI41">
        <f>(RANK(_calc_라운드기준!P41,_calc_라운드기준!$B41:$AT41,0)+COUNTIFS(_calc_라운드기준!$B41:$AT41,_calc_라운드기준!P41,$B$1:$AT$1,"&lt;"&amp;15))-(RANK(P41,$B41:$AT41,0)+COUNTIFS($B41:$AT41,P41,$B$1:$AT$1,"&lt;"&amp;15))</f>
        <v>0</v>
      </c>
      <c r="BJ41">
        <f>(RANK(_calc_라운드기준!Q41,_calc_라운드기준!$B41:$AT41,0)+COUNTIFS(_calc_라운드기준!$B41:$AT41,_calc_라운드기준!Q41,$B$1:$AT$1,"&lt;"&amp;16))-(RANK(Q41,$B41:$AT41,0)+COUNTIFS($B41:$AT41,Q41,$B$1:$AT$1,"&lt;"&amp;16))</f>
        <v>-2</v>
      </c>
      <c r="BK41">
        <f>(RANK(_calc_라운드기준!R41,_calc_라운드기준!$B41:$AT41,0)+COUNTIFS(_calc_라운드기준!$B41:$AT41,_calc_라운드기준!R41,$B$1:$AT$1,"&lt;"&amp;17))-(RANK(R41,$B41:$AT41,0)+COUNTIFS($B41:$AT41,R41,$B$1:$AT$1,"&lt;"&amp;17))</f>
        <v>7</v>
      </c>
      <c r="BL41">
        <f>(RANK(_calc_라운드기준!S41,_calc_라운드기준!$B41:$AT41,0)+COUNTIFS(_calc_라운드기준!$B41:$AT41,_calc_라운드기준!S41,$B$1:$AT$1,"&lt;"&amp;18))-(RANK(S41,$B41:$AT41,0)+COUNTIFS($B41:$AT41,S41,$B$1:$AT$1,"&lt;"&amp;18))</f>
        <v>15</v>
      </c>
      <c r="BM41">
        <f>(RANK(_calc_라운드기준!T41,_calc_라운드기준!$B41:$AT41,0)+COUNTIFS(_calc_라운드기준!$B41:$AT41,_calc_라운드기준!T41,$B$1:$AT$1,"&lt;"&amp;19))-(RANK(T41,$B41:$AT41,0)+COUNTIFS($B41:$AT41,T41,$B$1:$AT$1,"&lt;"&amp;19))</f>
        <v>15</v>
      </c>
      <c r="BN41">
        <f>(RANK(_calc_라운드기준!U41,_calc_라운드기준!$B41:$AT41,0)+COUNTIFS(_calc_라운드기준!$B41:$AT41,_calc_라운드기준!U41,$B$1:$AT$1,"&lt;"&amp;20))-(RANK(U41,$B41:$AT41,0)+COUNTIFS($B41:$AT41,U41,$B$1:$AT$1,"&lt;"&amp;20))</f>
        <v>-22</v>
      </c>
      <c r="BO41">
        <f>(RANK(_calc_라운드기준!V41,_calc_라운드기준!$B41:$AT41,0)+COUNTIFS(_calc_라운드기준!$B41:$AT41,_calc_라운드기준!V41,$B$1:$AT$1,"&lt;"&amp;21))-(RANK(V41,$B41:$AT41,0)+COUNTIFS($B41:$AT41,V41,$B$1:$AT$1,"&lt;"&amp;21))</f>
        <v>24</v>
      </c>
      <c r="BP41">
        <f>(RANK(_calc_라운드기준!W41,_calc_라운드기준!$B41:$AT41,0)+COUNTIFS(_calc_라운드기준!$B41:$AT41,_calc_라운드기준!W41,$B$1:$AT$1,"&lt;"&amp;22))-(RANK(W41,$B41:$AT41,0)+COUNTIFS($B41:$AT41,W41,$B$1:$AT$1,"&lt;"&amp;22))</f>
        <v>9</v>
      </c>
      <c r="BQ41">
        <f>(RANK(_calc_라운드기준!X41,_calc_라운드기준!$B41:$AT41,0)+COUNTIFS(_calc_라운드기준!$B41:$AT41,_calc_라운드기준!X41,$B$1:$AT$1,"&lt;"&amp;23))-(RANK(X41,$B41:$AT41,0)+COUNTIFS($B41:$AT41,X41,$B$1:$AT$1,"&lt;"&amp;23))</f>
        <v>-29</v>
      </c>
      <c r="BR41">
        <f>(RANK(_calc_라운드기준!Y41,_calc_라운드기준!$B41:$AT41,0)+COUNTIFS(_calc_라운드기준!$B41:$AT41,_calc_라운드기준!Y41,$B$1:$AT$1,"&lt;"&amp;24))-(RANK(Y41,$B41:$AT41,0)+COUNTIFS($B41:$AT41,Y41,$B$1:$AT$1,"&lt;"&amp;24))</f>
        <v>-9</v>
      </c>
      <c r="BS41">
        <f>(RANK(_calc_라운드기준!Z41,_calc_라운드기준!$B41:$AT41,0)+COUNTIFS(_calc_라운드기준!$B41:$AT41,_calc_라운드기준!Z41,$B$1:$AT$1,"&lt;"&amp;25))-(RANK(Z41,$B41:$AT41,0)+COUNTIFS($B41:$AT41,Z41,$B$1:$AT$1,"&lt;"&amp;25))</f>
        <v>-31</v>
      </c>
      <c r="BT41">
        <f>(RANK(_calc_라운드기준!AA41,_calc_라운드기준!$B41:$AT41,0)+COUNTIFS(_calc_라운드기준!$B41:$AT41,_calc_라운드기준!AA41,$B$1:$AT$1,"&lt;"&amp;26))-(RANK(AA41,$B41:$AT41,0)+COUNTIFS($B41:$AT41,AA41,$B$1:$AT$1,"&lt;"&amp;26))</f>
        <v>-4</v>
      </c>
      <c r="BU41">
        <f>(RANK(_calc_라운드기준!AB41,_calc_라운드기준!$B41:$AT41,0)+COUNTIFS(_calc_라운드기준!$B41:$AT41,_calc_라운드기준!AB41,$B$1:$AT$1,"&lt;"&amp;27))-(RANK(AB41,$B41:$AT41,0)+COUNTIFS($B41:$AT41,AB41,$B$1:$AT$1,"&lt;"&amp;27))</f>
        <v>-28</v>
      </c>
      <c r="BV41">
        <f>(RANK(_calc_라운드기준!AC41,_calc_라운드기준!$B41:$AT41,0)+COUNTIFS(_calc_라운드기준!$B41:$AT41,_calc_라운드기준!AC41,$B$1:$AT$1,"&lt;"&amp;28))-(RANK(AC41,$B41:$AT41,0)+COUNTIFS($B41:$AT41,AC41,$B$1:$AT$1,"&lt;"&amp;28))</f>
        <v>-9</v>
      </c>
      <c r="BW41">
        <f>(RANK(_calc_라운드기준!AD41,_calc_라운드기준!$B41:$AT41,0)+COUNTIFS(_calc_라운드기준!$B41:$AT41,_calc_라운드기준!AD41,$B$1:$AT$1,"&lt;"&amp;29))-(RANK(AD41,$B41:$AT41,0)+COUNTIFS($B41:$AT41,AD41,$B$1:$AT$1,"&lt;"&amp;29))</f>
        <v>-19</v>
      </c>
      <c r="BX41">
        <f>(RANK(_calc_라운드기준!AE41,_calc_라운드기준!$B41:$AT41,0)+COUNTIFS(_calc_라운드기준!$B41:$AT41,_calc_라운드기준!AE41,$B$1:$AT$1,"&lt;"&amp;30))-(RANK(AE41,$B41:$AT41,0)+COUNTIFS($B41:$AT41,AE41,$B$1:$AT$1,"&lt;"&amp;30))</f>
        <v>10</v>
      </c>
      <c r="BY41">
        <f>(RANK(_calc_라운드기준!AF41,_calc_라운드기준!$B41:$AT41,0)+COUNTIFS(_calc_라운드기준!$B41:$AT41,_calc_라운드기준!AF41,$B$1:$AT$1,"&lt;"&amp;31))-(RANK(AF41,$B41:$AT41,0)+COUNTIFS($B41:$AT41,AF41,$B$1:$AT$1,"&lt;"&amp;31))</f>
        <v>4</v>
      </c>
      <c r="BZ41">
        <f>(RANK(_calc_라운드기준!AG41,_calc_라운드기준!$B41:$AT41,0)+COUNTIFS(_calc_라운드기준!$B41:$AT41,_calc_라운드기준!AG41,$B$1:$AT$1,"&lt;"&amp;32))-(RANK(AG41,$B41:$AT41,0)+COUNTIFS($B41:$AT41,AG41,$B$1:$AT$1,"&lt;"&amp;32))</f>
        <v>-3</v>
      </c>
      <c r="CA41">
        <f>(RANK(_calc_라운드기준!AH41,_calc_라운드기준!$B41:$AT41,0)+COUNTIFS(_calc_라운드기준!$B41:$AT41,_calc_라운드기준!AH41,$B$1:$AT$1,"&lt;"&amp;33))-(RANK(AH41,$B41:$AT41,0)+COUNTIFS($B41:$AT41,AH41,$B$1:$AT$1,"&lt;"&amp;33))</f>
        <v>18</v>
      </c>
      <c r="CB41">
        <f>(RANK(_calc_라운드기준!AI41,_calc_라운드기준!$B41:$AT41,0)+COUNTIFS(_calc_라운드기준!$B41:$AT41,_calc_라운드기준!AI41,$B$1:$AT$1,"&lt;"&amp;34))-(RANK(AI41,$B41:$AT41,0)+COUNTIFS($B41:$AT41,AI41,$B$1:$AT$1,"&lt;"&amp;34))</f>
        <v>28</v>
      </c>
      <c r="CC41">
        <f>(RANK(_calc_라운드기준!AJ41,_calc_라운드기준!$B41:$AT41,0)+COUNTIFS(_calc_라운드기준!$B41:$AT41,_calc_라운드기준!AJ41,$B$1:$AT$1,"&lt;"&amp;35))-(RANK(AJ41,$B41:$AT41,0)+COUNTIFS($B41:$AT41,AJ41,$B$1:$AT$1,"&lt;"&amp;35))</f>
        <v>14</v>
      </c>
      <c r="CD41">
        <f>(RANK(_calc_라운드기준!AK41,_calc_라운드기준!$B41:$AT41,0)+COUNTIFS(_calc_라운드기준!$B41:$AT41,_calc_라운드기준!AK41,$B$1:$AT$1,"&lt;"&amp;36))-(RANK(AK41,$B41:$AT41,0)+COUNTIFS($B41:$AT41,AK41,$B$1:$AT$1,"&lt;"&amp;36))</f>
        <v>11</v>
      </c>
      <c r="CE41">
        <f>(RANK(_calc_라운드기준!AL41,_calc_라운드기준!$B41:$AT41,0)+COUNTIFS(_calc_라운드기준!$B41:$AT41,_calc_라운드기준!AL41,$B$1:$AT$1,"&lt;"&amp;37))-(RANK(AL41,$B41:$AT41,0)+COUNTIFS($B41:$AT41,AL41,$B$1:$AT$1,"&lt;"&amp;37))</f>
        <v>-12</v>
      </c>
      <c r="CF41">
        <f>(RANK(_calc_라운드기준!AM41,_calc_라운드기준!$B41:$AT41,0)+COUNTIFS(_calc_라운드기준!$B41:$AT41,_calc_라운드기준!AM41,$B$1:$AT$1,"&lt;"&amp;38))-(RANK(AM41,$B41:$AT41,0)+COUNTIFS($B41:$AT41,AM41,$B$1:$AT$1,"&lt;"&amp;38))</f>
        <v>3</v>
      </c>
      <c r="CG41">
        <f>(RANK(_calc_라운드기준!AN41,_calc_라운드기준!$B41:$AT41,0)+COUNTIFS(_calc_라운드기준!$B41:$AT41,_calc_라운드기준!AN41,$B$1:$AT$1,"&lt;"&amp;39))-(RANK(AN41,$B41:$AT41,0)+COUNTIFS($B41:$AT41,AN41,$B$1:$AT$1,"&lt;"&amp;39))</f>
        <v>-13</v>
      </c>
      <c r="CH41">
        <f>(RANK(_calc_라운드기준!AO41,_calc_라운드기준!$B41:$AT41,0)+COUNTIFS(_calc_라운드기준!$B41:$AT41,_calc_라운드기준!AO41,$B$1:$AT$1,"&lt;"&amp;40))-(RANK(AO41,$B41:$AT41,0)+COUNTIFS($B41:$AT41,AO41,$B$1:$AT$1,"&lt;"&amp;40))</f>
        <v>-24</v>
      </c>
      <c r="CI41">
        <f>(RANK(_calc_라운드기준!AP41,_calc_라운드기준!$B41:$AT41,0)+COUNTIFS(_calc_라운드기준!$B41:$AT41,_calc_라운드기준!AP41,$B$1:$AT$1,"&lt;"&amp;41))-(RANK(AP41,$B41:$AT41,0)+COUNTIFS($B41:$AT41,AP41,$B$1:$AT$1,"&lt;"&amp;41))</f>
        <v>3</v>
      </c>
      <c r="CJ41">
        <f>(RANK(_calc_라운드기준!AQ41,_calc_라운드기준!$B41:$AT41,0)+COUNTIFS(_calc_라운드기준!$B41:$AT41,_calc_라운드기준!AQ41,$B$1:$AT$1,"&lt;"&amp;42))-(RANK(AQ41,$B41:$AT41,0)+COUNTIFS($B41:$AT41,AQ41,$B$1:$AT$1,"&lt;"&amp;42))</f>
        <v>2</v>
      </c>
      <c r="CK41">
        <f>(RANK(_calc_라운드기준!AR41,_calc_라운드기준!$B41:$AT41,0)+COUNTIFS(_calc_라운드기준!$B41:$AT41,_calc_라운드기준!AR41,$B$1:$AT$1,"&lt;"&amp;43))-(RANK(AR41,$B41:$AT41,0)+COUNTIFS($B41:$AT41,AR41,$B$1:$AT$1,"&lt;"&amp;43))</f>
        <v>17</v>
      </c>
      <c r="CL41">
        <f>(RANK(_calc_라운드기준!AS41,_calc_라운드기준!$B41:$AT41,0)+COUNTIFS(_calc_라운드기준!$B41:$AT41,_calc_라운드기준!AS41,$B$1:$AT$1,"&lt;"&amp;44))-(RANK(AS41,$B41:$AT41,0)+COUNTIFS($B41:$AT41,AS41,$B$1:$AT$1,"&lt;"&amp;44))</f>
        <v>17</v>
      </c>
      <c r="CM41">
        <f>(RANK(_calc_라운드기준!AT41,_calc_라운드기준!$B41:$AT41,0)+COUNTIFS(_calc_라운드기준!$B41:$AT41,_calc_라운드기준!AT41,$B$1:$AT$1,"&lt;"&amp;45))-(RANK(AT41,$B41:$AT41,0)+COUNTIFS($B41:$AT41,AT41,$B$1:$AT$1,"&lt;"&amp;45))</f>
        <v>33</v>
      </c>
      <c r="CN41">
        <f t="shared" si="45"/>
        <v>29</v>
      </c>
      <c r="CO41">
        <f t="shared" si="46"/>
        <v>16</v>
      </c>
      <c r="CP41">
        <f t="shared" si="47"/>
        <v>30</v>
      </c>
      <c r="CQ41">
        <f t="shared" si="48"/>
        <v>31</v>
      </c>
      <c r="CR41">
        <f t="shared" si="49"/>
        <v>42</v>
      </c>
      <c r="CS41">
        <f t="shared" si="50"/>
        <v>20</v>
      </c>
      <c r="CT41">
        <f t="shared" si="51"/>
        <v>34</v>
      </c>
      <c r="CU41">
        <f t="shared" si="52"/>
        <v>41</v>
      </c>
      <c r="CV41">
        <f t="shared" si="53"/>
        <v>39</v>
      </c>
      <c r="CW41">
        <f t="shared" si="54"/>
        <v>6</v>
      </c>
      <c r="CX41">
        <f t="shared" si="55"/>
        <v>11</v>
      </c>
      <c r="CY41">
        <f t="shared" si="56"/>
        <v>19</v>
      </c>
      <c r="CZ41">
        <f t="shared" si="57"/>
        <v>13</v>
      </c>
      <c r="DA41">
        <f t="shared" si="58"/>
        <v>4</v>
      </c>
      <c r="DB41">
        <f t="shared" si="59"/>
        <v>25</v>
      </c>
      <c r="DC41">
        <f t="shared" si="60"/>
        <v>26</v>
      </c>
      <c r="DD41">
        <f t="shared" si="61"/>
        <v>18</v>
      </c>
      <c r="DE41">
        <f t="shared" si="62"/>
        <v>9</v>
      </c>
      <c r="DF41">
        <f t="shared" si="63"/>
        <v>10</v>
      </c>
      <c r="DG41">
        <f t="shared" si="64"/>
        <v>38</v>
      </c>
      <c r="DH41">
        <f t="shared" si="65"/>
        <v>3</v>
      </c>
      <c r="DI41">
        <f t="shared" si="66"/>
        <v>17</v>
      </c>
      <c r="DJ41">
        <f t="shared" si="67"/>
        <v>44</v>
      </c>
      <c r="DK41">
        <f t="shared" si="68"/>
        <v>32</v>
      </c>
      <c r="DL41">
        <f t="shared" si="69"/>
        <v>45</v>
      </c>
      <c r="DM41">
        <f t="shared" si="70"/>
        <v>28</v>
      </c>
      <c r="DN41">
        <f t="shared" si="71"/>
        <v>43</v>
      </c>
      <c r="DO41">
        <f t="shared" si="72"/>
        <v>33</v>
      </c>
      <c r="DP41">
        <f t="shared" si="73"/>
        <v>37</v>
      </c>
      <c r="DQ41">
        <f t="shared" si="74"/>
        <v>15</v>
      </c>
      <c r="DR41">
        <f t="shared" si="75"/>
        <v>21</v>
      </c>
      <c r="DS41">
        <f t="shared" si="76"/>
        <v>27</v>
      </c>
      <c r="DT41">
        <f t="shared" si="77"/>
        <v>5</v>
      </c>
      <c r="DU41">
        <f t="shared" si="78"/>
        <v>2</v>
      </c>
      <c r="DV41">
        <f t="shared" si="79"/>
        <v>12</v>
      </c>
      <c r="DW41">
        <f t="shared" si="80"/>
        <v>14</v>
      </c>
      <c r="DX41">
        <f t="shared" si="81"/>
        <v>35</v>
      </c>
      <c r="DY41">
        <f t="shared" si="82"/>
        <v>22</v>
      </c>
      <c r="DZ41">
        <f t="shared" si="83"/>
        <v>36</v>
      </c>
      <c r="EA41">
        <f t="shared" si="84"/>
        <v>40</v>
      </c>
      <c r="EB41">
        <f t="shared" si="85"/>
        <v>23</v>
      </c>
      <c r="EC41">
        <f t="shared" si="86"/>
        <v>24</v>
      </c>
      <c r="ED41">
        <f t="shared" si="87"/>
        <v>7</v>
      </c>
      <c r="EE41">
        <f t="shared" si="88"/>
        <v>8</v>
      </c>
      <c r="EF41">
        <f t="shared" si="89"/>
        <v>1</v>
      </c>
    </row>
    <row r="42" spans="1:136" ht="16.5" customHeight="1">
      <c r="A42">
        <f>_calc_라운드기준!A42</f>
        <v>1204</v>
      </c>
      <c r="B42">
        <f>INDEX(_calc_누적빈도!B:B,$A42)-INDEX(_calc_누적빈도!B:B,$A42-기준500회_후보!$B$1)</f>
        <v>61</v>
      </c>
      <c r="C42">
        <f>INDEX(_calc_누적빈도!C:C,$A42)-INDEX(_calc_누적빈도!C:C,$A42-기준500회_후보!$B$1)</f>
        <v>63</v>
      </c>
      <c r="D42">
        <f>INDEX(_calc_누적빈도!D:D,$A42)-INDEX(_calc_누적빈도!D:D,$A42-기준500회_후보!$B$1)</f>
        <v>75</v>
      </c>
      <c r="E42">
        <f>INDEX(_calc_누적빈도!E:E,$A42)-INDEX(_calc_누적빈도!E:E,$A42-기준500회_후보!$B$1)</f>
        <v>59</v>
      </c>
      <c r="F42">
        <f>INDEX(_calc_누적빈도!F:F,$A42)-INDEX(_calc_누적빈도!F:F,$A42-기준500회_후보!$B$1)</f>
        <v>50</v>
      </c>
      <c r="G42">
        <f>INDEX(_calc_누적빈도!G:G,$A42)-INDEX(_calc_누적빈도!G:G,$A42-기준500회_후보!$B$1)</f>
        <v>76</v>
      </c>
      <c r="H42">
        <f>INDEX(_calc_누적빈도!H:H,$A42)-INDEX(_calc_누적빈도!H:H,$A42-기준500회_후보!$B$1)</f>
        <v>71</v>
      </c>
      <c r="I42">
        <f>INDEX(_calc_누적빈도!I:I,$A42)-INDEX(_calc_누적빈도!I:I,$A42-기준500회_후보!$B$1)</f>
        <v>53</v>
      </c>
      <c r="J42">
        <f>INDEX(_calc_누적빈도!J:J,$A42)-INDEX(_calc_누적빈도!J:J,$A42-기준500회_후보!$B$1)</f>
        <v>61</v>
      </c>
      <c r="K42">
        <f>INDEX(_calc_누적빈도!K:K,$A42)-INDEX(_calc_누적빈도!K:K,$A42-기준500회_후보!$B$1)</f>
        <v>64</v>
      </c>
      <c r="L42">
        <f>INDEX(_calc_누적빈도!L:L,$A42)-INDEX(_calc_누적빈도!L:L,$A42-기준500회_후보!$B$1)</f>
        <v>67</v>
      </c>
      <c r="M42">
        <f>INDEX(_calc_누적빈도!M:M,$A42)-INDEX(_calc_누적빈도!M:M,$A42-기준500회_후보!$B$1)</f>
        <v>86</v>
      </c>
      <c r="N42">
        <f>INDEX(_calc_누적빈도!N:N,$A42)-INDEX(_calc_누적빈도!N:N,$A42-기준500회_후보!$B$1)</f>
        <v>75</v>
      </c>
      <c r="O42">
        <f>INDEX(_calc_누적빈도!O:O,$A42)-INDEX(_calc_누적빈도!O:O,$A42-기준500회_후보!$B$1)</f>
        <v>66</v>
      </c>
      <c r="P42">
        <f>INDEX(_calc_누적빈도!P:P,$A42)-INDEX(_calc_누적빈도!P:P,$A42-기준500회_후보!$B$1)</f>
        <v>66</v>
      </c>
      <c r="Q42">
        <f>INDEX(_calc_누적빈도!Q:Q,$A42)-INDEX(_calc_누적빈도!Q:Q,$A42-기준500회_후보!$B$1)</f>
        <v>77</v>
      </c>
      <c r="R42">
        <f>INDEX(_calc_누적빈도!R:R,$A42)-INDEX(_calc_누적빈도!R:R,$A42-기준500회_후보!$B$1)</f>
        <v>64</v>
      </c>
      <c r="S42">
        <f>INDEX(_calc_누적빈도!S:S,$A42)-INDEX(_calc_누적빈도!S:S,$A42-기준500회_후보!$B$1)</f>
        <v>75</v>
      </c>
      <c r="T42">
        <f>INDEX(_calc_누적빈도!T:T,$A42)-INDEX(_calc_누적빈도!T:T,$A42-기준500회_후보!$B$1)</f>
        <v>74</v>
      </c>
      <c r="U42">
        <f>INDEX(_calc_누적빈도!U:U,$A42)-INDEX(_calc_누적빈도!U:U,$A42-기준500회_후보!$B$1)</f>
        <v>54</v>
      </c>
      <c r="V42">
        <f>INDEX(_calc_누적빈도!V:V,$A42)-INDEX(_calc_누적빈도!V:V,$A42-기준500회_후보!$B$1)</f>
        <v>79</v>
      </c>
      <c r="W42">
        <f>INDEX(_calc_누적빈도!W:W,$A42)-INDEX(_calc_누적빈도!W:W,$A42-기준500회_후보!$B$1)</f>
        <v>61</v>
      </c>
      <c r="X42">
        <f>INDEX(_calc_누적빈도!X:X,$A42)-INDEX(_calc_누적빈도!X:X,$A42-기준500회_후보!$B$1)</f>
        <v>58</v>
      </c>
      <c r="Y42">
        <f>INDEX(_calc_누적빈도!Y:Y,$A42)-INDEX(_calc_누적빈도!Y:Y,$A42-기준500회_후보!$B$1)</f>
        <v>70</v>
      </c>
      <c r="Z42">
        <f>INDEX(_calc_누적빈도!Z:Z,$A42)-INDEX(_calc_누적빈도!Z:Z,$A42-기준500회_후보!$B$1)</f>
        <v>51</v>
      </c>
      <c r="AA42">
        <f>INDEX(_calc_누적빈도!AA:AA,$A42)-INDEX(_calc_누적빈도!AA:AA,$A42-기준500회_후보!$B$1)</f>
        <v>63</v>
      </c>
      <c r="AB42">
        <f>INDEX(_calc_누적빈도!AB:AB,$A42)-INDEX(_calc_누적빈도!AB:AB,$A42-기준500회_후보!$B$1)</f>
        <v>63</v>
      </c>
      <c r="AC42">
        <f>INDEX(_calc_누적빈도!AC:AC,$A42)-INDEX(_calc_누적빈도!AC:AC,$A42-기준500회_후보!$B$1)</f>
        <v>69</v>
      </c>
      <c r="AD42">
        <f>INDEX(_calc_누적빈도!AD:AD,$A42)-INDEX(_calc_누적빈도!AD:AD,$A42-기준500회_후보!$B$1)</f>
        <v>63</v>
      </c>
      <c r="AE42">
        <f>INDEX(_calc_누적빈도!AE:AE,$A42)-INDEX(_calc_누적빈도!AE:AE,$A42-기준500회_후보!$B$1)</f>
        <v>73</v>
      </c>
      <c r="AF42">
        <f>INDEX(_calc_누적빈도!AF:AF,$A42)-INDEX(_calc_누적빈도!AF:AF,$A42-기준500회_후보!$B$1)</f>
        <v>65</v>
      </c>
      <c r="AG42">
        <f>INDEX(_calc_누적빈도!AG:AG,$A42)-INDEX(_calc_누적빈도!AG:AG,$A42-기준500회_후보!$B$1)</f>
        <v>58</v>
      </c>
      <c r="AH42">
        <f>INDEX(_calc_누적빈도!AH:AH,$A42)-INDEX(_calc_누적빈도!AH:AH,$A42-기준500회_후보!$B$1)</f>
        <v>78</v>
      </c>
      <c r="AI42">
        <f>INDEX(_calc_누적빈도!AI:AI,$A42)-INDEX(_calc_누적빈도!AI:AI,$A42-기준500회_후보!$B$1)</f>
        <v>72</v>
      </c>
      <c r="AJ42">
        <f>INDEX(_calc_누적빈도!AJ:AJ,$A42)-INDEX(_calc_누적빈도!AJ:AJ,$A42-기준500회_후보!$B$1)</f>
        <v>71</v>
      </c>
      <c r="AK42">
        <f>INDEX(_calc_누적빈도!AK:AK,$A42)-INDEX(_calc_누적빈도!AK:AK,$A42-기준500회_후보!$B$1)</f>
        <v>68</v>
      </c>
      <c r="AL42">
        <f>INDEX(_calc_누적빈도!AL:AL,$A42)-INDEX(_calc_누적빈도!AL:AL,$A42-기준500회_후보!$B$1)</f>
        <v>67</v>
      </c>
      <c r="AM42">
        <f>INDEX(_calc_누적빈도!AM:AM,$A42)-INDEX(_calc_누적빈도!AM:AM,$A42-기준500회_후보!$B$1)</f>
        <v>73</v>
      </c>
      <c r="AN42">
        <f>INDEX(_calc_누적빈도!AN:AN,$A42)-INDEX(_calc_누적빈도!AN:AN,$A42-기준500회_후보!$B$1)</f>
        <v>69</v>
      </c>
      <c r="AO42">
        <f>INDEX(_calc_누적빈도!AO:AO,$A42)-INDEX(_calc_누적빈도!AO:AO,$A42-기준500회_후보!$B$1)</f>
        <v>58</v>
      </c>
      <c r="AP42">
        <f>INDEX(_calc_누적빈도!AP:AP,$A42)-INDEX(_calc_누적빈도!AP:AP,$A42-기준500회_후보!$B$1)</f>
        <v>63</v>
      </c>
      <c r="AQ42">
        <f>INDEX(_calc_누적빈도!AQ:AQ,$A42)-INDEX(_calc_누적빈도!AQ:AQ,$A42-기준500회_후보!$B$1)</f>
        <v>65</v>
      </c>
      <c r="AR42">
        <f>INDEX(_calc_누적빈도!AR:AR,$A42)-INDEX(_calc_누적빈도!AR:AR,$A42-기준500회_후보!$B$1)</f>
        <v>65</v>
      </c>
      <c r="AS42">
        <f>INDEX(_calc_누적빈도!AS:AS,$A42)-INDEX(_calc_누적빈도!AS:AS,$A42-기준500회_후보!$B$1)</f>
        <v>64</v>
      </c>
      <c r="AT42">
        <f>INDEX(_calc_누적빈도!AT:AT,$A42)-INDEX(_calc_누적빈도!AT:AT,$A42-기준500회_후보!$B$1)</f>
        <v>77</v>
      </c>
      <c r="AU42">
        <f>(RANK(_calc_라운드기준!B42,_calc_라운드기준!$B42:$AT42,0)+COUNTIFS(_calc_라운드기준!$B42:$AT42,_calc_라운드기준!B42,$B$1:$AT$1,"&lt;"&amp;1))-(RANK(B42,$B42:$AT42,0)+COUNTIFS($B42:$AT42,B42,$B$1:$AT$1,"&lt;"&amp;1))</f>
        <v>-2</v>
      </c>
      <c r="AV42">
        <f>(RANK(_calc_라운드기준!C42,_calc_라운드기준!$B42:$AT42,0)+COUNTIFS(_calc_라운드기준!$B42:$AT42,_calc_라운드기준!C42,$B$1:$AT$1,"&lt;"&amp;2))-(RANK(C42,$B42:$AT42,0)+COUNTIFS($B42:$AT42,C42,$B$1:$AT$1,"&lt;"&amp;2))</f>
        <v>9</v>
      </c>
      <c r="AW42">
        <f>(RANK(_calc_라운드기준!D42,_calc_라운드기준!$B42:$AT42,0)+COUNTIFS(_calc_라운드기준!$B42:$AT42,_calc_라운드기준!D42,$B$1:$AT$1,"&lt;"&amp;3))-(RANK(D42,$B42:$AT42,0)+COUNTIFS($B42:$AT42,D42,$B$1:$AT$1,"&lt;"&amp;3))</f>
        <v>-6</v>
      </c>
      <c r="AX42">
        <f>(RANK(_calc_라운드기준!E42,_calc_라운드기준!$B42:$AT42,0)+COUNTIFS(_calc_라운드기준!$B42:$AT42,_calc_라운드기준!E42,$B$1:$AT$1,"&lt;"&amp;4))-(RANK(E42,$B42:$AT42,0)+COUNTIFS($B42:$AT42,E42,$B$1:$AT$1,"&lt;"&amp;4))</f>
        <v>-15</v>
      </c>
      <c r="AY42">
        <f>(RANK(_calc_라운드기준!F42,_calc_라운드기준!$B42:$AT42,0)+COUNTIFS(_calc_라운드기준!$B42:$AT42,_calc_라운드기준!F42,$B$1:$AT$1,"&lt;"&amp;5))-(RANK(F42,$B42:$AT42,0)+COUNTIFS($B42:$AT42,F42,$B$1:$AT$1,"&lt;"&amp;5))</f>
        <v>-28</v>
      </c>
      <c r="AZ42">
        <f>(RANK(_calc_라운드기준!G42,_calc_라운드기준!$B42:$AT42,0)+COUNTIFS(_calc_라운드기준!$B42:$AT42,_calc_라운드기준!G42,$B$1:$AT$1,"&lt;"&amp;6))-(RANK(G42,$B42:$AT42,0)+COUNTIFS($B42:$AT42,G42,$B$1:$AT$1,"&lt;"&amp;6))</f>
        <v>4</v>
      </c>
      <c r="BA42">
        <f>(RANK(_calc_라운드기준!H42,_calc_라운드기준!$B42:$AT42,0)+COUNTIFS(_calc_라운드기준!$B42:$AT42,_calc_라운드기준!H42,$B$1:$AT$1,"&lt;"&amp;7))-(RANK(H42,$B42:$AT42,0)+COUNTIFS($B42:$AT42,H42,$B$1:$AT$1,"&lt;"&amp;7))</f>
        <v>-12</v>
      </c>
      <c r="BB42">
        <f>(RANK(_calc_라운드기준!I42,_calc_라운드기준!$B42:$AT42,0)+COUNTIFS(_calc_라운드기준!$B42:$AT42,_calc_라운드기준!I42,$B$1:$AT$1,"&lt;"&amp;8))-(RANK(I42,$B42:$AT42,0)+COUNTIFS($B42:$AT42,I42,$B$1:$AT$1,"&lt;"&amp;8))</f>
        <v>-25</v>
      </c>
      <c r="BC42">
        <f>(RANK(_calc_라운드기준!J42,_calc_라운드기준!$B42:$AT42,0)+COUNTIFS(_calc_라운드기준!$B42:$AT42,_calc_라운드기준!J42,$B$1:$AT$1,"&lt;"&amp;9))-(RANK(J42,$B42:$AT42,0)+COUNTIFS($B42:$AT42,J42,$B$1:$AT$1,"&lt;"&amp;9))</f>
        <v>-25</v>
      </c>
      <c r="BD42">
        <f>(RANK(_calc_라운드기준!K42,_calc_라운드기준!$B42:$AT42,0)+COUNTIFS(_calc_라운드기준!$B42:$AT42,_calc_라운드기준!K42,$B$1:$AT$1,"&lt;"&amp;10))-(RANK(K42,$B42:$AT42,0)+COUNTIFS($B42:$AT42,K42,$B$1:$AT$1,"&lt;"&amp;10))</f>
        <v>17</v>
      </c>
      <c r="BE42">
        <f>(RANK(_calc_라운드기준!L42,_calc_라운드기준!$B42:$AT42,0)+COUNTIFS(_calc_라운드기준!$B42:$AT42,_calc_라운드기준!L42,$B$1:$AT$1,"&lt;"&amp;11))-(RANK(L42,$B42:$AT42,0)+COUNTIFS($B42:$AT42,L42,$B$1:$AT$1,"&lt;"&amp;11))</f>
        <v>14</v>
      </c>
      <c r="BF42">
        <f>(RANK(_calc_라운드기준!M42,_calc_라운드기준!$B42:$AT42,0)+COUNTIFS(_calc_라운드기준!$B42:$AT42,_calc_라운드기준!M42,$B$1:$AT$1,"&lt;"&amp;12))-(RANK(M42,$B42:$AT42,0)+COUNTIFS($B42:$AT42,M42,$B$1:$AT$1,"&lt;"&amp;12))</f>
        <v>5</v>
      </c>
      <c r="BG42">
        <f>(RANK(_calc_라운드기준!N42,_calc_라운드기준!$B42:$AT42,0)+COUNTIFS(_calc_라운드기준!$B42:$AT42,_calc_라운드기준!N42,$B$1:$AT$1,"&lt;"&amp;13))-(RANK(N42,$B42:$AT42,0)+COUNTIFS($B42:$AT42,N42,$B$1:$AT$1,"&lt;"&amp;13))</f>
        <v>11</v>
      </c>
      <c r="BH42">
        <f>(RANK(_calc_라운드기준!O42,_calc_라운드기준!$B42:$AT42,0)+COUNTIFS(_calc_라운드기준!$B42:$AT42,_calc_라운드기준!O42,$B$1:$AT$1,"&lt;"&amp;14))-(RANK(O42,$B42:$AT42,0)+COUNTIFS($B42:$AT42,O42,$B$1:$AT$1,"&lt;"&amp;14))</f>
        <v>18</v>
      </c>
      <c r="BI42">
        <f>(RANK(_calc_라운드기준!P42,_calc_라운드기준!$B42:$AT42,0)+COUNTIFS(_calc_라운드기준!$B42:$AT42,_calc_라운드기준!P42,$B$1:$AT$1,"&lt;"&amp;15))-(RANK(P42,$B42:$AT42,0)+COUNTIFS($B42:$AT42,P42,$B$1:$AT$1,"&lt;"&amp;15))</f>
        <v>1</v>
      </c>
      <c r="BJ42">
        <f>(RANK(_calc_라운드기준!Q42,_calc_라운드기준!$B42:$AT42,0)+COUNTIFS(_calc_라운드기준!$B42:$AT42,_calc_라운드기준!Q42,$B$1:$AT$1,"&lt;"&amp;16))-(RANK(Q42,$B42:$AT42,0)+COUNTIFS($B42:$AT42,Q42,$B$1:$AT$1,"&lt;"&amp;16))</f>
        <v>-1</v>
      </c>
      <c r="BK42">
        <f>(RANK(_calc_라운드기준!R42,_calc_라운드기준!$B42:$AT42,0)+COUNTIFS(_calc_라운드기준!$B42:$AT42,_calc_라운드기준!R42,$B$1:$AT$1,"&lt;"&amp;17))-(RANK(R42,$B42:$AT42,0)+COUNTIFS($B42:$AT42,R42,$B$1:$AT$1,"&lt;"&amp;17))</f>
        <v>7</v>
      </c>
      <c r="BL42">
        <f>(RANK(_calc_라운드기준!S42,_calc_라운드기준!$B42:$AT42,0)+COUNTIFS(_calc_라운드기준!$B42:$AT42,_calc_라운드기준!S42,$B$1:$AT$1,"&lt;"&amp;18))-(RANK(S42,$B42:$AT42,0)+COUNTIFS($B42:$AT42,S42,$B$1:$AT$1,"&lt;"&amp;18))</f>
        <v>16</v>
      </c>
      <c r="BM42">
        <f>(RANK(_calc_라운드기준!T42,_calc_라운드기준!$B42:$AT42,0)+COUNTIFS(_calc_라운드기준!$B42:$AT42,_calc_라운드기준!T42,$B$1:$AT$1,"&lt;"&amp;19))-(RANK(T42,$B42:$AT42,0)+COUNTIFS($B42:$AT42,T42,$B$1:$AT$1,"&lt;"&amp;19))</f>
        <v>16</v>
      </c>
      <c r="BN42">
        <f>(RANK(_calc_라운드기준!U42,_calc_라운드기준!$B42:$AT42,0)+COUNTIFS(_calc_라운드기준!$B42:$AT42,_calc_라운드기준!U42,$B$1:$AT$1,"&lt;"&amp;20))-(RANK(U42,$B42:$AT42,0)+COUNTIFS($B42:$AT42,U42,$B$1:$AT$1,"&lt;"&amp;20))</f>
        <v>-22</v>
      </c>
      <c r="BO42">
        <f>(RANK(_calc_라운드기준!V42,_calc_라운드기준!$B42:$AT42,0)+COUNTIFS(_calc_라운드기준!$B42:$AT42,_calc_라운드기준!V42,$B$1:$AT$1,"&lt;"&amp;21))-(RANK(V42,$B42:$AT42,0)+COUNTIFS($B42:$AT42,V42,$B$1:$AT$1,"&lt;"&amp;21))</f>
        <v>25</v>
      </c>
      <c r="BP42">
        <f>(RANK(_calc_라운드기준!W42,_calc_라운드기준!$B42:$AT42,0)+COUNTIFS(_calc_라운드기준!$B42:$AT42,_calc_라운드기준!W42,$B$1:$AT$1,"&lt;"&amp;22))-(RANK(W42,$B42:$AT42,0)+COUNTIFS($B42:$AT42,W42,$B$1:$AT$1,"&lt;"&amp;22))</f>
        <v>4</v>
      </c>
      <c r="BQ42">
        <f>(RANK(_calc_라운드기준!X42,_calc_라운드기준!$B42:$AT42,0)+COUNTIFS(_calc_라운드기준!$B42:$AT42,_calc_라운드기준!X42,$B$1:$AT$1,"&lt;"&amp;23))-(RANK(X42,$B42:$AT42,0)+COUNTIFS($B42:$AT42,X42,$B$1:$AT$1,"&lt;"&amp;23))</f>
        <v>-27</v>
      </c>
      <c r="BR42">
        <f>(RANK(_calc_라운드기준!Y42,_calc_라운드기준!$B42:$AT42,0)+COUNTIFS(_calc_라운드기준!$B42:$AT42,_calc_라운드기준!Y42,$B$1:$AT$1,"&lt;"&amp;24))-(RANK(Y42,$B42:$AT42,0)+COUNTIFS($B42:$AT42,Y42,$B$1:$AT$1,"&lt;"&amp;24))</f>
        <v>-9</v>
      </c>
      <c r="BS42">
        <f>(RANK(_calc_라운드기준!Z42,_calc_라운드기준!$B42:$AT42,0)+COUNTIFS(_calc_라운드기준!$B42:$AT42,_calc_라운드기준!Z42,$B$1:$AT$1,"&lt;"&amp;25))-(RANK(Z42,$B42:$AT42,0)+COUNTIFS($B42:$AT42,Z42,$B$1:$AT$1,"&lt;"&amp;25))</f>
        <v>-31</v>
      </c>
      <c r="BT42">
        <f>(RANK(_calc_라운드기준!AA42,_calc_라운드기준!$B42:$AT42,0)+COUNTIFS(_calc_라운드기준!$B42:$AT42,_calc_라운드기준!AA42,$B$1:$AT$1,"&lt;"&amp;26))-(RANK(AA42,$B42:$AT42,0)+COUNTIFS($B42:$AT42,AA42,$B$1:$AT$1,"&lt;"&amp;26))</f>
        <v>-10</v>
      </c>
      <c r="BU42">
        <f>(RANK(_calc_라운드기준!AB42,_calc_라운드기준!$B42:$AT42,0)+COUNTIFS(_calc_라운드기준!$B42:$AT42,_calc_라운드기준!AB42,$B$1:$AT$1,"&lt;"&amp;27))-(RANK(AB42,$B42:$AT42,0)+COUNTIFS($B42:$AT42,AB42,$B$1:$AT$1,"&lt;"&amp;27))</f>
        <v>-28</v>
      </c>
      <c r="BV42">
        <f>(RANK(_calc_라운드기준!AC42,_calc_라운드기준!$B42:$AT42,0)+COUNTIFS(_calc_라운드기준!$B42:$AT42,_calc_라운드기준!AC42,$B$1:$AT$1,"&lt;"&amp;28))-(RANK(AC42,$B42:$AT42,0)+COUNTIFS($B42:$AT42,AC42,$B$1:$AT$1,"&lt;"&amp;28))</f>
        <v>-3</v>
      </c>
      <c r="BW42">
        <f>(RANK(_calc_라운드기준!AD42,_calc_라운드기준!$B42:$AT42,0)+COUNTIFS(_calc_라운드기준!$B42:$AT42,_calc_라운드기준!AD42,$B$1:$AT$1,"&lt;"&amp;29))-(RANK(AD42,$B42:$AT42,0)+COUNTIFS($B42:$AT42,AD42,$B$1:$AT$1,"&lt;"&amp;29))</f>
        <v>-18</v>
      </c>
      <c r="BX42">
        <f>(RANK(_calc_라운드기준!AE42,_calc_라운드기준!$B42:$AT42,0)+COUNTIFS(_calc_라운드기준!$B42:$AT42,_calc_라운드기준!AE42,$B$1:$AT$1,"&lt;"&amp;30))-(RANK(AE42,$B42:$AT42,0)+COUNTIFS($B42:$AT42,AE42,$B$1:$AT$1,"&lt;"&amp;30))</f>
        <v>17</v>
      </c>
      <c r="BY42">
        <f>(RANK(_calc_라운드기준!AF42,_calc_라운드기준!$B42:$AT42,0)+COUNTIFS(_calc_라운드기준!$B42:$AT42,_calc_라운드기준!AF42,$B$1:$AT$1,"&lt;"&amp;31))-(RANK(AF42,$B42:$AT42,0)+COUNTIFS($B42:$AT42,AF42,$B$1:$AT$1,"&lt;"&amp;31))</f>
        <v>12</v>
      </c>
      <c r="BZ42">
        <f>(RANK(_calc_라운드기준!AG42,_calc_라운드기준!$B42:$AT42,0)+COUNTIFS(_calc_라운드기준!$B42:$AT42,_calc_라운드기준!AG42,$B$1:$AT$1,"&lt;"&amp;32))-(RANK(AG42,$B42:$AT42,0)+COUNTIFS($B42:$AT42,AG42,$B$1:$AT$1,"&lt;"&amp;32))</f>
        <v>-11</v>
      </c>
      <c r="CA42">
        <f>(RANK(_calc_라운드기준!AH42,_calc_라운드기준!$B42:$AT42,0)+COUNTIFS(_calc_라운드기준!$B42:$AT42,_calc_라운드기준!AH42,$B$1:$AT$1,"&lt;"&amp;33))-(RANK(AH42,$B42:$AT42,0)+COUNTIFS($B42:$AT42,AH42,$B$1:$AT$1,"&lt;"&amp;33))</f>
        <v>19</v>
      </c>
      <c r="CB42">
        <f>(RANK(_calc_라운드기준!AI42,_calc_라운드기준!$B42:$AT42,0)+COUNTIFS(_calc_라운드기준!$B42:$AT42,_calc_라운드기준!AI42,$B$1:$AT$1,"&lt;"&amp;34))-(RANK(AI42,$B42:$AT42,0)+COUNTIFS($B42:$AT42,AI42,$B$1:$AT$1,"&lt;"&amp;34))</f>
        <v>29</v>
      </c>
      <c r="CC42">
        <f>(RANK(_calc_라운드기준!AJ42,_calc_라운드기준!$B42:$AT42,0)+COUNTIFS(_calc_라운드기준!$B42:$AT42,_calc_라운드기준!AJ42,$B$1:$AT$1,"&lt;"&amp;35))-(RANK(AJ42,$B42:$AT42,0)+COUNTIFS($B42:$AT42,AJ42,$B$1:$AT$1,"&lt;"&amp;35))</f>
        <v>15</v>
      </c>
      <c r="CD42">
        <f>(RANK(_calc_라운드기준!AK42,_calc_라운드기준!$B42:$AT42,0)+COUNTIFS(_calc_라운드기준!$B42:$AT42,_calc_라운드기준!AK42,$B$1:$AT$1,"&lt;"&amp;36))-(RANK(AK42,$B42:$AT42,0)+COUNTIFS($B42:$AT42,AK42,$B$1:$AT$1,"&lt;"&amp;36))</f>
        <v>12</v>
      </c>
      <c r="CE42">
        <f>(RANK(_calc_라운드기준!AL42,_calc_라운드기준!$B42:$AT42,0)+COUNTIFS(_calc_라운드기준!$B42:$AT42,_calc_라운드기준!AL42,$B$1:$AT$1,"&lt;"&amp;37))-(RANK(AL42,$B42:$AT42,0)+COUNTIFS($B42:$AT42,AL42,$B$1:$AT$1,"&lt;"&amp;37))</f>
        <v>-13</v>
      </c>
      <c r="CF42">
        <f>(RANK(_calc_라운드기준!AM42,_calc_라운드기준!$B42:$AT42,0)+COUNTIFS(_calc_라운드기준!$B42:$AT42,_calc_라운드기준!AM42,$B$1:$AT$1,"&lt;"&amp;38))-(RANK(AM42,$B42:$AT42,0)+COUNTIFS($B42:$AT42,AM42,$B$1:$AT$1,"&lt;"&amp;38))</f>
        <v>-3</v>
      </c>
      <c r="CG42">
        <f>(RANK(_calc_라운드기준!AN42,_calc_라운드기준!$B42:$AT42,0)+COUNTIFS(_calc_라운드기준!$B42:$AT42,_calc_라운드기준!AN42,$B$1:$AT$1,"&lt;"&amp;39))-(RANK(AN42,$B42:$AT42,0)+COUNTIFS($B42:$AT42,AN42,$B$1:$AT$1,"&lt;"&amp;39))</f>
        <v>-13</v>
      </c>
      <c r="CH42">
        <f>(RANK(_calc_라운드기준!AO42,_calc_라운드기준!$B42:$AT42,0)+COUNTIFS(_calc_라운드기준!$B42:$AT42,_calc_라운드기준!AO42,$B$1:$AT$1,"&lt;"&amp;40))-(RANK(AO42,$B42:$AT42,0)+COUNTIFS($B42:$AT42,AO42,$B$1:$AT$1,"&lt;"&amp;40))</f>
        <v>-25</v>
      </c>
      <c r="CI42">
        <f>(RANK(_calc_라운드기준!AP42,_calc_라운드기준!$B42:$AT42,0)+COUNTIFS(_calc_라운드기준!$B42:$AT42,_calc_라운드기준!AP42,$B$1:$AT$1,"&lt;"&amp;41))-(RANK(AP42,$B42:$AT42,0)+COUNTIFS($B42:$AT42,AP42,$B$1:$AT$1,"&lt;"&amp;41))</f>
        <v>3</v>
      </c>
      <c r="CJ42">
        <f>(RANK(_calc_라운드기준!AQ42,_calc_라운드기준!$B42:$AT42,0)+COUNTIFS(_calc_라운드기준!$B42:$AT42,_calc_라운드기준!AQ42,$B$1:$AT$1,"&lt;"&amp;42))-(RANK(AQ42,$B42:$AT42,0)+COUNTIFS($B42:$AT42,AQ42,$B$1:$AT$1,"&lt;"&amp;42))</f>
        <v>7</v>
      </c>
      <c r="CK42">
        <f>(RANK(_calc_라운드기준!AR42,_calc_라운드기준!$B42:$AT42,0)+COUNTIFS(_calc_라운드기준!$B42:$AT42,_calc_라운드기준!AR42,$B$1:$AT$1,"&lt;"&amp;43))-(RANK(AR42,$B42:$AT42,0)+COUNTIFS($B42:$AT42,AR42,$B$1:$AT$1,"&lt;"&amp;43))</f>
        <v>17</v>
      </c>
      <c r="CL42">
        <f>(RANK(_calc_라운드기준!AS42,_calc_라운드기준!$B42:$AT42,0)+COUNTIFS(_calc_라운드기준!$B42:$AT42,_calc_라운드기준!AS42,$B$1:$AT$1,"&lt;"&amp;44))-(RANK(AS42,$B42:$AT42,0)+COUNTIFS($B42:$AT42,AS42,$B$1:$AT$1,"&lt;"&amp;44))</f>
        <v>16</v>
      </c>
      <c r="CM42">
        <f>(RANK(_calc_라운드기준!AT42,_calc_라운드기준!$B42:$AT42,0)+COUNTIFS(_calc_라운드기준!$B42:$AT42,_calc_라운드기준!AT42,$B$1:$AT$1,"&lt;"&amp;45))-(RANK(AT42,$B42:$AT42,0)+COUNTIFS($B42:$AT42,AT42,$B$1:$AT$1,"&lt;"&amp;45))</f>
        <v>33</v>
      </c>
      <c r="CN42">
        <f t="shared" si="45"/>
        <v>26</v>
      </c>
      <c r="CO42">
        <f t="shared" si="46"/>
        <v>17</v>
      </c>
      <c r="CP42">
        <f t="shared" si="47"/>
        <v>29</v>
      </c>
      <c r="CQ42">
        <f t="shared" si="48"/>
        <v>36</v>
      </c>
      <c r="CR42">
        <f t="shared" si="49"/>
        <v>43</v>
      </c>
      <c r="CS42">
        <f t="shared" si="50"/>
        <v>21</v>
      </c>
      <c r="CT42">
        <f t="shared" si="51"/>
        <v>33</v>
      </c>
      <c r="CU42">
        <f t="shared" si="52"/>
        <v>39</v>
      </c>
      <c r="CV42">
        <f t="shared" si="53"/>
        <v>40</v>
      </c>
      <c r="CW42">
        <f t="shared" si="54"/>
        <v>6</v>
      </c>
      <c r="CX42">
        <f t="shared" si="55"/>
        <v>13</v>
      </c>
      <c r="CY42">
        <f t="shared" si="56"/>
        <v>20</v>
      </c>
      <c r="CZ42">
        <f t="shared" si="57"/>
        <v>16</v>
      </c>
      <c r="DA42">
        <f t="shared" si="58"/>
        <v>5</v>
      </c>
      <c r="DB42">
        <f t="shared" si="59"/>
        <v>24</v>
      </c>
      <c r="DC42">
        <f t="shared" si="60"/>
        <v>25</v>
      </c>
      <c r="DD42">
        <f t="shared" si="61"/>
        <v>18</v>
      </c>
      <c r="DE42">
        <f t="shared" si="62"/>
        <v>9</v>
      </c>
      <c r="DF42">
        <f t="shared" si="63"/>
        <v>10</v>
      </c>
      <c r="DG42">
        <f t="shared" si="64"/>
        <v>38</v>
      </c>
      <c r="DH42">
        <f t="shared" si="65"/>
        <v>3</v>
      </c>
      <c r="DI42">
        <f t="shared" si="66"/>
        <v>22</v>
      </c>
      <c r="DJ42">
        <f t="shared" si="67"/>
        <v>42</v>
      </c>
      <c r="DK42">
        <f t="shared" si="68"/>
        <v>30</v>
      </c>
      <c r="DL42">
        <f t="shared" si="69"/>
        <v>45</v>
      </c>
      <c r="DM42">
        <f t="shared" si="70"/>
        <v>31</v>
      </c>
      <c r="DN42">
        <f t="shared" si="71"/>
        <v>44</v>
      </c>
      <c r="DO42">
        <f t="shared" si="72"/>
        <v>27</v>
      </c>
      <c r="DP42">
        <f t="shared" si="73"/>
        <v>37</v>
      </c>
      <c r="DQ42">
        <f t="shared" si="74"/>
        <v>7</v>
      </c>
      <c r="DR42">
        <f t="shared" si="75"/>
        <v>14</v>
      </c>
      <c r="DS42">
        <f t="shared" si="76"/>
        <v>32</v>
      </c>
      <c r="DT42">
        <f t="shared" si="77"/>
        <v>4</v>
      </c>
      <c r="DU42">
        <f t="shared" si="78"/>
        <v>2</v>
      </c>
      <c r="DV42">
        <f t="shared" si="79"/>
        <v>12</v>
      </c>
      <c r="DW42">
        <f t="shared" si="80"/>
        <v>15</v>
      </c>
      <c r="DX42">
        <f t="shared" si="81"/>
        <v>34</v>
      </c>
      <c r="DY42">
        <f t="shared" si="82"/>
        <v>28</v>
      </c>
      <c r="DZ42">
        <f t="shared" si="83"/>
        <v>35</v>
      </c>
      <c r="EA42">
        <f t="shared" si="84"/>
        <v>41</v>
      </c>
      <c r="EB42">
        <f t="shared" si="85"/>
        <v>23</v>
      </c>
      <c r="EC42">
        <f t="shared" si="86"/>
        <v>19</v>
      </c>
      <c r="ED42">
        <f t="shared" si="87"/>
        <v>8</v>
      </c>
      <c r="EE42">
        <f t="shared" si="88"/>
        <v>11</v>
      </c>
      <c r="EF42">
        <f t="shared" si="89"/>
        <v>1</v>
      </c>
    </row>
    <row r="43" spans="1:136" ht="16.5" customHeight="1">
      <c r="A43">
        <f>_calc_라운드기준!A43</f>
        <v>1203</v>
      </c>
      <c r="B43">
        <f>INDEX(_calc_누적빈도!B:B,$A43)-INDEX(_calc_누적빈도!B:B,$A43-기준500회_후보!$B$1)</f>
        <v>61</v>
      </c>
      <c r="C43">
        <f>INDEX(_calc_누적빈도!C:C,$A43)-INDEX(_calc_누적빈도!C:C,$A43-기준500회_후보!$B$1)</f>
        <v>63</v>
      </c>
      <c r="D43">
        <f>INDEX(_calc_누적빈도!D:D,$A43)-INDEX(_calc_누적빈도!D:D,$A43-기준500회_후보!$B$1)</f>
        <v>74</v>
      </c>
      <c r="E43">
        <f>INDEX(_calc_누적빈도!E:E,$A43)-INDEX(_calc_누적빈도!E:E,$A43-기준500회_후보!$B$1)</f>
        <v>59</v>
      </c>
      <c r="F43">
        <f>INDEX(_calc_누적빈도!F:F,$A43)-INDEX(_calc_누적빈도!F:F,$A43-기준500회_후보!$B$1)</f>
        <v>50</v>
      </c>
      <c r="G43">
        <f>INDEX(_calc_누적빈도!G:G,$A43)-INDEX(_calc_누적빈도!G:G,$A43-기준500회_후보!$B$1)</f>
        <v>75</v>
      </c>
      <c r="H43">
        <f>INDEX(_calc_누적빈도!H:H,$A43)-INDEX(_calc_누적빈도!H:H,$A43-기준500회_후보!$B$1)</f>
        <v>71</v>
      </c>
      <c r="I43">
        <f>INDEX(_calc_누적빈도!I:I,$A43)-INDEX(_calc_누적빈도!I:I,$A43-기준500회_후보!$B$1)</f>
        <v>53</v>
      </c>
      <c r="J43">
        <f>INDEX(_calc_누적빈도!J:J,$A43)-INDEX(_calc_누적빈도!J:J,$A43-기준500회_후보!$B$1)</f>
        <v>61</v>
      </c>
      <c r="K43">
        <f>INDEX(_calc_누적빈도!K:K,$A43)-INDEX(_calc_누적빈도!K:K,$A43-기준500회_후보!$B$1)</f>
        <v>65</v>
      </c>
      <c r="L43">
        <f>INDEX(_calc_누적빈도!L:L,$A43)-INDEX(_calc_누적빈도!L:L,$A43-기준500회_후보!$B$1)</f>
        <v>67</v>
      </c>
      <c r="M43">
        <f>INDEX(_calc_누적빈도!M:M,$A43)-INDEX(_calc_누적빈도!M:M,$A43-기준500회_후보!$B$1)</f>
        <v>86</v>
      </c>
      <c r="N43">
        <f>INDEX(_calc_누적빈도!N:N,$A43)-INDEX(_calc_누적빈도!N:N,$A43-기준500회_후보!$B$1)</f>
        <v>75</v>
      </c>
      <c r="O43">
        <f>INDEX(_calc_누적빈도!O:O,$A43)-INDEX(_calc_누적빈도!O:O,$A43-기준500회_후보!$B$1)</f>
        <v>66</v>
      </c>
      <c r="P43">
        <f>INDEX(_calc_누적빈도!P:P,$A43)-INDEX(_calc_누적빈도!P:P,$A43-기준500회_후보!$B$1)</f>
        <v>66</v>
      </c>
      <c r="Q43">
        <f>INDEX(_calc_누적빈도!Q:Q,$A43)-INDEX(_calc_누적빈도!Q:Q,$A43-기준500회_후보!$B$1)</f>
        <v>77</v>
      </c>
      <c r="R43">
        <f>INDEX(_calc_누적빈도!R:R,$A43)-INDEX(_calc_누적빈도!R:R,$A43-기준500회_후보!$B$1)</f>
        <v>64</v>
      </c>
      <c r="S43">
        <f>INDEX(_calc_누적빈도!S:S,$A43)-INDEX(_calc_누적빈도!S:S,$A43-기준500회_후보!$B$1)</f>
        <v>74</v>
      </c>
      <c r="T43">
        <f>INDEX(_calc_누적빈도!T:T,$A43)-INDEX(_calc_누적빈도!T:T,$A43-기준500회_후보!$B$1)</f>
        <v>74</v>
      </c>
      <c r="U43">
        <f>INDEX(_calc_누적빈도!U:U,$A43)-INDEX(_calc_누적빈도!U:U,$A43-기준500회_후보!$B$1)</f>
        <v>54</v>
      </c>
      <c r="V43">
        <f>INDEX(_calc_누적빈도!V:V,$A43)-INDEX(_calc_누적빈도!V:V,$A43-기준500회_후보!$B$1)</f>
        <v>79</v>
      </c>
      <c r="W43">
        <f>INDEX(_calc_누적빈도!W:W,$A43)-INDEX(_calc_누적빈도!W:W,$A43-기준500회_후보!$B$1)</f>
        <v>61</v>
      </c>
      <c r="X43">
        <f>INDEX(_calc_누적빈도!X:X,$A43)-INDEX(_calc_누적빈도!X:X,$A43-기준500회_후보!$B$1)</f>
        <v>58</v>
      </c>
      <c r="Y43">
        <f>INDEX(_calc_누적빈도!Y:Y,$A43)-INDEX(_calc_누적빈도!Y:Y,$A43-기준500회_후보!$B$1)</f>
        <v>70</v>
      </c>
      <c r="Z43">
        <f>INDEX(_calc_누적빈도!Z:Z,$A43)-INDEX(_calc_누적빈도!Z:Z,$A43-기준500회_후보!$B$1)</f>
        <v>51</v>
      </c>
      <c r="AA43">
        <f>INDEX(_calc_누적빈도!AA:AA,$A43)-INDEX(_calc_누적빈도!AA:AA,$A43-기준500회_후보!$B$1)</f>
        <v>63</v>
      </c>
      <c r="AB43">
        <f>INDEX(_calc_누적빈도!AB:AB,$A43)-INDEX(_calc_누적빈도!AB:AB,$A43-기준500회_후보!$B$1)</f>
        <v>63</v>
      </c>
      <c r="AC43">
        <f>INDEX(_calc_누적빈도!AC:AC,$A43)-INDEX(_calc_누적빈도!AC:AC,$A43-기준500회_후보!$B$1)</f>
        <v>70</v>
      </c>
      <c r="AD43">
        <f>INDEX(_calc_누적빈도!AD:AD,$A43)-INDEX(_calc_누적빈도!AD:AD,$A43-기준500회_후보!$B$1)</f>
        <v>62</v>
      </c>
      <c r="AE43">
        <f>INDEX(_calc_누적빈도!AE:AE,$A43)-INDEX(_calc_누적빈도!AE:AE,$A43-기준500회_후보!$B$1)</f>
        <v>73</v>
      </c>
      <c r="AF43">
        <f>INDEX(_calc_누적빈도!AF:AF,$A43)-INDEX(_calc_누적빈도!AF:AF,$A43-기준500회_후보!$B$1)</f>
        <v>66</v>
      </c>
      <c r="AG43">
        <f>INDEX(_calc_누적빈도!AG:AG,$A43)-INDEX(_calc_누적빈도!AG:AG,$A43-기준500회_후보!$B$1)</f>
        <v>58</v>
      </c>
      <c r="AH43">
        <f>INDEX(_calc_누적빈도!AH:AH,$A43)-INDEX(_calc_누적빈도!AH:AH,$A43-기준500회_후보!$B$1)</f>
        <v>79</v>
      </c>
      <c r="AI43">
        <f>INDEX(_calc_누적빈도!AI:AI,$A43)-INDEX(_calc_누적빈도!AI:AI,$A43-기준500회_후보!$B$1)</f>
        <v>72</v>
      </c>
      <c r="AJ43">
        <f>INDEX(_calc_누적빈도!AJ:AJ,$A43)-INDEX(_calc_누적빈도!AJ:AJ,$A43-기준500회_후보!$B$1)</f>
        <v>70</v>
      </c>
      <c r="AK43">
        <f>INDEX(_calc_누적빈도!AK:AK,$A43)-INDEX(_calc_누적빈도!AK:AK,$A43-기준500회_후보!$B$1)</f>
        <v>68</v>
      </c>
      <c r="AL43">
        <f>INDEX(_calc_누적빈도!AL:AL,$A43)-INDEX(_calc_누적빈도!AL:AL,$A43-기준500회_후보!$B$1)</f>
        <v>67</v>
      </c>
      <c r="AM43">
        <f>INDEX(_calc_누적빈도!AM:AM,$A43)-INDEX(_calc_누적빈도!AM:AM,$A43-기준500회_후보!$B$1)</f>
        <v>73</v>
      </c>
      <c r="AN43">
        <f>INDEX(_calc_누적빈도!AN:AN,$A43)-INDEX(_calc_누적빈도!AN:AN,$A43-기준500회_후보!$B$1)</f>
        <v>68</v>
      </c>
      <c r="AO43">
        <f>INDEX(_calc_누적빈도!AO:AO,$A43)-INDEX(_calc_누적빈도!AO:AO,$A43-기준500회_후보!$B$1)</f>
        <v>58</v>
      </c>
      <c r="AP43">
        <f>INDEX(_calc_누적빈도!AP:AP,$A43)-INDEX(_calc_누적빈도!AP:AP,$A43-기준500회_후보!$B$1)</f>
        <v>64</v>
      </c>
      <c r="AQ43">
        <f>INDEX(_calc_누적빈도!AQ:AQ,$A43)-INDEX(_calc_누적빈도!AQ:AQ,$A43-기준500회_후보!$B$1)</f>
        <v>65</v>
      </c>
      <c r="AR43">
        <f>INDEX(_calc_누적빈도!AR:AR,$A43)-INDEX(_calc_누적빈도!AR:AR,$A43-기준500회_후보!$B$1)</f>
        <v>65</v>
      </c>
      <c r="AS43">
        <f>INDEX(_calc_누적빈도!AS:AS,$A43)-INDEX(_calc_누적빈도!AS:AS,$A43-기준500회_후보!$B$1)</f>
        <v>65</v>
      </c>
      <c r="AT43">
        <f>INDEX(_calc_누적빈도!AT:AT,$A43)-INDEX(_calc_누적빈도!AT:AT,$A43-기준500회_후보!$B$1)</f>
        <v>77</v>
      </c>
      <c r="AU43">
        <f>(RANK(_calc_라운드기준!B43,_calc_라운드기준!$B43:$AT43,0)+COUNTIFS(_calc_라운드기준!$B43:$AT43,_calc_라운드기준!B43,$B$1:$AT$1,"&lt;"&amp;1))-(RANK(B43,$B43:$AT43,0)+COUNTIFS($B43:$AT43,B43,$B$1:$AT$1,"&lt;"&amp;1))</f>
        <v>-12</v>
      </c>
      <c r="AV43">
        <f>(RANK(_calc_라운드기준!C43,_calc_라운드기준!$B43:$AT43,0)+COUNTIFS(_calc_라운드기준!$B43:$AT43,_calc_라운드기준!C43,$B$1:$AT$1,"&lt;"&amp;2))-(RANK(C43,$B43:$AT43,0)+COUNTIFS($B43:$AT43,C43,$B$1:$AT$1,"&lt;"&amp;2))</f>
        <v>8</v>
      </c>
      <c r="AW43">
        <f>(RANK(_calc_라운드기준!D43,_calc_라운드기준!$B43:$AT43,0)+COUNTIFS(_calc_라운드기준!$B43:$AT43,_calc_라운드기준!D43,$B$1:$AT$1,"&lt;"&amp;3))-(RANK(D43,$B43:$AT43,0)+COUNTIFS($B43:$AT43,D43,$B$1:$AT$1,"&lt;"&amp;3))</f>
        <v>-4</v>
      </c>
      <c r="AX43">
        <f>(RANK(_calc_라운드기준!E43,_calc_라운드기준!$B43:$AT43,0)+COUNTIFS(_calc_라운드기준!$B43:$AT43,_calc_라운드기준!E43,$B$1:$AT$1,"&lt;"&amp;4))-(RANK(E43,$B43:$AT43,0)+COUNTIFS($B43:$AT43,E43,$B$1:$AT$1,"&lt;"&amp;4))</f>
        <v>-14</v>
      </c>
      <c r="AY43">
        <f>(RANK(_calc_라운드기준!F43,_calc_라운드기준!$B43:$AT43,0)+COUNTIFS(_calc_라운드기준!$B43:$AT43,_calc_라운드기준!F43,$B$1:$AT$1,"&lt;"&amp;5))-(RANK(F43,$B43:$AT43,0)+COUNTIFS($B43:$AT43,F43,$B$1:$AT$1,"&lt;"&amp;5))</f>
        <v>-29</v>
      </c>
      <c r="AZ43">
        <f>(RANK(_calc_라운드기준!G43,_calc_라운드기준!$B43:$AT43,0)+COUNTIFS(_calc_라운드기준!$B43:$AT43,_calc_라운드기준!G43,$B$1:$AT$1,"&lt;"&amp;6))-(RANK(G43,$B43:$AT43,0)+COUNTIFS($B43:$AT43,G43,$B$1:$AT$1,"&lt;"&amp;6))</f>
        <v>11</v>
      </c>
      <c r="BA43">
        <f>(RANK(_calc_라운드기준!H43,_calc_라운드기준!$B43:$AT43,0)+COUNTIFS(_calc_라운드기준!$B43:$AT43,_calc_라운드기준!H43,$B$1:$AT$1,"&lt;"&amp;7))-(RANK(H43,$B43:$AT43,0)+COUNTIFS($B43:$AT43,H43,$B$1:$AT$1,"&lt;"&amp;7))</f>
        <v>-13</v>
      </c>
      <c r="BB43">
        <f>(RANK(_calc_라운드기준!I43,_calc_라운드기준!$B43:$AT43,0)+COUNTIFS(_calc_라운드기준!$B43:$AT43,_calc_라운드기준!I43,$B$1:$AT$1,"&lt;"&amp;8))-(RANK(I43,$B43:$AT43,0)+COUNTIFS($B43:$AT43,I43,$B$1:$AT$1,"&lt;"&amp;8))</f>
        <v>-25</v>
      </c>
      <c r="BC43">
        <f>(RANK(_calc_라운드기준!J43,_calc_라운드기준!$B43:$AT43,0)+COUNTIFS(_calc_라운드기준!$B43:$AT43,_calc_라운드기준!J43,$B$1:$AT$1,"&lt;"&amp;9))-(RANK(J43,$B43:$AT43,0)+COUNTIFS($B43:$AT43,J43,$B$1:$AT$1,"&lt;"&amp;9))</f>
        <v>-31</v>
      </c>
      <c r="BD43">
        <f>(RANK(_calc_라운드기준!K43,_calc_라운드기준!$B43:$AT43,0)+COUNTIFS(_calc_라운드기준!$B43:$AT43,_calc_라운드기준!K43,$B$1:$AT$1,"&lt;"&amp;10))-(RANK(K43,$B43:$AT43,0)+COUNTIFS($B43:$AT43,K43,$B$1:$AT$1,"&lt;"&amp;10))</f>
        <v>15</v>
      </c>
      <c r="BE43">
        <f>(RANK(_calc_라운드기준!L43,_calc_라운드기준!$B43:$AT43,0)+COUNTIFS(_calc_라운드기준!$B43:$AT43,_calc_라운드기준!L43,$B$1:$AT$1,"&lt;"&amp;11))-(RANK(L43,$B43:$AT43,0)+COUNTIFS($B43:$AT43,L43,$B$1:$AT$1,"&lt;"&amp;11))</f>
        <v>13</v>
      </c>
      <c r="BF43">
        <f>(RANK(_calc_라운드기준!M43,_calc_라운드기준!$B43:$AT43,0)+COUNTIFS(_calc_라운드기준!$B43:$AT43,_calc_라운드기준!M43,$B$1:$AT$1,"&lt;"&amp;12))-(RANK(M43,$B43:$AT43,0)+COUNTIFS($B43:$AT43,M43,$B$1:$AT$1,"&lt;"&amp;12))</f>
        <v>5</v>
      </c>
      <c r="BG43">
        <f>(RANK(_calc_라운드기준!N43,_calc_라운드기준!$B43:$AT43,0)+COUNTIFS(_calc_라운드기준!$B43:$AT43,_calc_라운드기준!N43,$B$1:$AT$1,"&lt;"&amp;13))-(RANK(N43,$B43:$AT43,0)+COUNTIFS($B43:$AT43,N43,$B$1:$AT$1,"&lt;"&amp;13))</f>
        <v>4</v>
      </c>
      <c r="BH43">
        <f>(RANK(_calc_라운드기준!O43,_calc_라운드기준!$B43:$AT43,0)+COUNTIFS(_calc_라운드기준!$B43:$AT43,_calc_라운드기준!O43,$B$1:$AT$1,"&lt;"&amp;14))-(RANK(O43,$B43:$AT43,0)+COUNTIFS($B43:$AT43,O43,$B$1:$AT$1,"&lt;"&amp;14))</f>
        <v>19</v>
      </c>
      <c r="BI43">
        <f>(RANK(_calc_라운드기준!P43,_calc_라운드기준!$B43:$AT43,0)+COUNTIFS(_calc_라운드기준!$B43:$AT43,_calc_라운드기준!P43,$B$1:$AT$1,"&lt;"&amp;15))-(RANK(P43,$B43:$AT43,0)+COUNTIFS($B43:$AT43,P43,$B$1:$AT$1,"&lt;"&amp;15))</f>
        <v>2</v>
      </c>
      <c r="BJ43">
        <f>(RANK(_calc_라운드기준!Q43,_calc_라운드기준!$B43:$AT43,0)+COUNTIFS(_calc_라운드기준!$B43:$AT43,_calc_라운드기준!Q43,$B$1:$AT$1,"&lt;"&amp;16))-(RANK(Q43,$B43:$AT43,0)+COUNTIFS($B43:$AT43,Q43,$B$1:$AT$1,"&lt;"&amp;16))</f>
        <v>-2</v>
      </c>
      <c r="BK43">
        <f>(RANK(_calc_라운드기준!R43,_calc_라운드기준!$B43:$AT43,0)+COUNTIFS(_calc_라운드기준!$B43:$AT43,_calc_라운드기준!R43,$B$1:$AT$1,"&lt;"&amp;17))-(RANK(R43,$B43:$AT43,0)+COUNTIFS($B43:$AT43,R43,$B$1:$AT$1,"&lt;"&amp;17))</f>
        <v>5</v>
      </c>
      <c r="BL43">
        <f>(RANK(_calc_라운드기준!S43,_calc_라운드기준!$B43:$AT43,0)+COUNTIFS(_calc_라운드기준!$B43:$AT43,_calc_라운드기준!S43,$B$1:$AT$1,"&lt;"&amp;18))-(RANK(S43,$B43:$AT43,0)+COUNTIFS($B43:$AT43,S43,$B$1:$AT$1,"&lt;"&amp;18))</f>
        <v>26</v>
      </c>
      <c r="BM43">
        <f>(RANK(_calc_라운드기준!T43,_calc_라운드기준!$B43:$AT43,0)+COUNTIFS(_calc_라운드기준!$B43:$AT43,_calc_라운드기준!T43,$B$1:$AT$1,"&lt;"&amp;19))-(RANK(T43,$B43:$AT43,0)+COUNTIFS($B43:$AT43,T43,$B$1:$AT$1,"&lt;"&amp;19))</f>
        <v>16</v>
      </c>
      <c r="BN43">
        <f>(RANK(_calc_라운드기준!U43,_calc_라운드기준!$B43:$AT43,0)+COUNTIFS(_calc_라운드기준!$B43:$AT43,_calc_라운드기준!U43,$B$1:$AT$1,"&lt;"&amp;20))-(RANK(U43,$B43:$AT43,0)+COUNTIFS($B43:$AT43,U43,$B$1:$AT$1,"&lt;"&amp;20))</f>
        <v>-23</v>
      </c>
      <c r="BO43">
        <f>(RANK(_calc_라운드기준!V43,_calc_라운드기준!$B43:$AT43,0)+COUNTIFS(_calc_라운드기준!$B43:$AT43,_calc_라운드기준!V43,$B$1:$AT$1,"&lt;"&amp;21))-(RANK(V43,$B43:$AT43,0)+COUNTIFS($B43:$AT43,V43,$B$1:$AT$1,"&lt;"&amp;21))</f>
        <v>25</v>
      </c>
      <c r="BP43">
        <f>(RANK(_calc_라운드기준!W43,_calc_라운드기준!$B43:$AT43,0)+COUNTIFS(_calc_라운드기준!$B43:$AT43,_calc_라운드기준!W43,$B$1:$AT$1,"&lt;"&amp;22))-(RANK(W43,$B43:$AT43,0)+COUNTIFS($B43:$AT43,W43,$B$1:$AT$1,"&lt;"&amp;22))</f>
        <v>5</v>
      </c>
      <c r="BQ43">
        <f>(RANK(_calc_라운드기준!X43,_calc_라운드기준!$B43:$AT43,0)+COUNTIFS(_calc_라운드기준!$B43:$AT43,_calc_라운드기준!X43,$B$1:$AT$1,"&lt;"&amp;23))-(RANK(X43,$B43:$AT43,0)+COUNTIFS($B43:$AT43,X43,$B$1:$AT$1,"&lt;"&amp;23))</f>
        <v>-27</v>
      </c>
      <c r="BR43">
        <f>(RANK(_calc_라운드기준!Y43,_calc_라운드기준!$B43:$AT43,0)+COUNTIFS(_calc_라운드기준!$B43:$AT43,_calc_라운드기준!Y43,$B$1:$AT$1,"&lt;"&amp;24))-(RANK(Y43,$B43:$AT43,0)+COUNTIFS($B43:$AT43,Y43,$B$1:$AT$1,"&lt;"&amp;24))</f>
        <v>-8</v>
      </c>
      <c r="BS43">
        <f>(RANK(_calc_라운드기준!Z43,_calc_라운드기준!$B43:$AT43,0)+COUNTIFS(_calc_라운드기준!$B43:$AT43,_calc_라운드기준!Z43,$B$1:$AT$1,"&lt;"&amp;25))-(RANK(Z43,$B43:$AT43,0)+COUNTIFS($B43:$AT43,Z43,$B$1:$AT$1,"&lt;"&amp;25))</f>
        <v>-31</v>
      </c>
      <c r="BT43">
        <f>(RANK(_calc_라운드기준!AA43,_calc_라운드기준!$B43:$AT43,0)+COUNTIFS(_calc_라운드기준!$B43:$AT43,_calc_라운드기준!AA43,$B$1:$AT$1,"&lt;"&amp;26))-(RANK(AA43,$B43:$AT43,0)+COUNTIFS($B43:$AT43,AA43,$B$1:$AT$1,"&lt;"&amp;26))</f>
        <v>-12</v>
      </c>
      <c r="BU43">
        <f>(RANK(_calc_라운드기준!AB43,_calc_라운드기준!$B43:$AT43,0)+COUNTIFS(_calc_라운드기준!$B43:$AT43,_calc_라운드기준!AB43,$B$1:$AT$1,"&lt;"&amp;27))-(RANK(AB43,$B43:$AT43,0)+COUNTIFS($B43:$AT43,AB43,$B$1:$AT$1,"&lt;"&amp;27))</f>
        <v>-30</v>
      </c>
      <c r="BV43">
        <f>(RANK(_calc_라운드기준!AC43,_calc_라운드기준!$B43:$AT43,0)+COUNTIFS(_calc_라운드기준!$B43:$AT43,_calc_라운드기준!AC43,$B$1:$AT$1,"&lt;"&amp;28))-(RANK(AC43,$B43:$AT43,0)+COUNTIFS($B43:$AT43,AC43,$B$1:$AT$1,"&lt;"&amp;28))</f>
        <v>-2</v>
      </c>
      <c r="BW43">
        <f>(RANK(_calc_라운드기준!AD43,_calc_라운드기준!$B43:$AT43,0)+COUNTIFS(_calc_라운드기준!$B43:$AT43,_calc_라운드기준!AD43,$B$1:$AT$1,"&lt;"&amp;29))-(RANK(AD43,$B43:$AT43,0)+COUNTIFS($B43:$AT43,AD43,$B$1:$AT$1,"&lt;"&amp;29))</f>
        <v>-13</v>
      </c>
      <c r="BX43">
        <f>(RANK(_calc_라운드기준!AE43,_calc_라운드기준!$B43:$AT43,0)+COUNTIFS(_calc_라운드기준!$B43:$AT43,_calc_라운드기준!AE43,$B$1:$AT$1,"&lt;"&amp;30))-(RANK(AE43,$B43:$AT43,0)+COUNTIFS($B43:$AT43,AE43,$B$1:$AT$1,"&lt;"&amp;30))</f>
        <v>17</v>
      </c>
      <c r="BY43">
        <f>(RANK(_calc_라운드기준!AF43,_calc_라운드기준!$B43:$AT43,0)+COUNTIFS(_calc_라운드기준!$B43:$AT43,_calc_라운드기준!AF43,$B$1:$AT$1,"&lt;"&amp;31))-(RANK(AF43,$B43:$AT43,0)+COUNTIFS($B43:$AT43,AF43,$B$1:$AT$1,"&lt;"&amp;31))</f>
        <v>12</v>
      </c>
      <c r="BZ43">
        <f>(RANK(_calc_라운드기준!AG43,_calc_라운드기준!$B43:$AT43,0)+COUNTIFS(_calc_라운드기준!$B43:$AT43,_calc_라운드기준!AG43,$B$1:$AT$1,"&lt;"&amp;32))-(RANK(AG43,$B43:$AT43,0)+COUNTIFS($B43:$AT43,AG43,$B$1:$AT$1,"&lt;"&amp;32))</f>
        <v>-11</v>
      </c>
      <c r="CA43">
        <f>(RANK(_calc_라운드기준!AH43,_calc_라운드기준!$B43:$AT43,0)+COUNTIFS(_calc_라운드기준!$B43:$AT43,_calc_라운드기준!AH43,$B$1:$AT$1,"&lt;"&amp;33))-(RANK(AH43,$B43:$AT43,0)+COUNTIFS($B43:$AT43,AH43,$B$1:$AT$1,"&lt;"&amp;33))</f>
        <v>19</v>
      </c>
      <c r="CB43">
        <f>(RANK(_calc_라운드기준!AI43,_calc_라운드기준!$B43:$AT43,0)+COUNTIFS(_calc_라운드기준!$B43:$AT43,_calc_라운드기준!AI43,$B$1:$AT$1,"&lt;"&amp;34))-(RANK(AI43,$B43:$AT43,0)+COUNTIFS($B43:$AT43,AI43,$B$1:$AT$1,"&lt;"&amp;34))</f>
        <v>30</v>
      </c>
      <c r="CC43">
        <f>(RANK(_calc_라운드기준!AJ43,_calc_라운드기준!$B43:$AT43,0)+COUNTIFS(_calc_라운드기준!$B43:$AT43,_calc_라운드기준!AJ43,$B$1:$AT$1,"&lt;"&amp;35))-(RANK(AJ43,$B43:$AT43,0)+COUNTIFS($B43:$AT43,AJ43,$B$1:$AT$1,"&lt;"&amp;35))</f>
        <v>13</v>
      </c>
      <c r="CD43">
        <f>(RANK(_calc_라운드기준!AK43,_calc_라운드기준!$B43:$AT43,0)+COUNTIFS(_calc_라운드기준!$B43:$AT43,_calc_라운드기준!AK43,$B$1:$AT$1,"&lt;"&amp;36))-(RANK(AK43,$B43:$AT43,0)+COUNTIFS($B43:$AT43,AK43,$B$1:$AT$1,"&lt;"&amp;36))</f>
        <v>13</v>
      </c>
      <c r="CE43">
        <f>(RANK(_calc_라운드기준!AL43,_calc_라운드기준!$B43:$AT43,0)+COUNTIFS(_calc_라운드기준!$B43:$AT43,_calc_라운드기준!AL43,$B$1:$AT$1,"&lt;"&amp;37))-(RANK(AL43,$B43:$AT43,0)+COUNTIFS($B43:$AT43,AL43,$B$1:$AT$1,"&lt;"&amp;37))</f>
        <v>-13</v>
      </c>
      <c r="CF43">
        <f>(RANK(_calc_라운드기준!AM43,_calc_라운드기준!$B43:$AT43,0)+COUNTIFS(_calc_라운드기준!$B43:$AT43,_calc_라운드기준!AM43,$B$1:$AT$1,"&lt;"&amp;38))-(RANK(AM43,$B43:$AT43,0)+COUNTIFS($B43:$AT43,AM43,$B$1:$AT$1,"&lt;"&amp;38))</f>
        <v>-3</v>
      </c>
      <c r="CG43">
        <f>(RANK(_calc_라운드기준!AN43,_calc_라운드기준!$B43:$AT43,0)+COUNTIFS(_calc_라운드기준!$B43:$AT43,_calc_라운드기준!AN43,$B$1:$AT$1,"&lt;"&amp;39))-(RANK(AN43,$B43:$AT43,0)+COUNTIFS($B43:$AT43,AN43,$B$1:$AT$1,"&lt;"&amp;39))</f>
        <v>-9</v>
      </c>
      <c r="CH43">
        <f>(RANK(_calc_라운드기준!AO43,_calc_라운드기준!$B43:$AT43,0)+COUNTIFS(_calc_라운드기준!$B43:$AT43,_calc_라운드기준!AO43,$B$1:$AT$1,"&lt;"&amp;40))-(RANK(AO43,$B43:$AT43,0)+COUNTIFS($B43:$AT43,AO43,$B$1:$AT$1,"&lt;"&amp;40))</f>
        <v>-26</v>
      </c>
      <c r="CI43">
        <f>(RANK(_calc_라운드기준!AP43,_calc_라운드기준!$B43:$AT43,0)+COUNTIFS(_calc_라운드기준!$B43:$AT43,_calc_라운드기준!AP43,$B$1:$AT$1,"&lt;"&amp;41))-(RANK(AP43,$B43:$AT43,0)+COUNTIFS($B43:$AT43,AP43,$B$1:$AT$1,"&lt;"&amp;41))</f>
        <v>7</v>
      </c>
      <c r="CJ43">
        <f>(RANK(_calc_라운드기준!AQ43,_calc_라운드기준!$B43:$AT43,0)+COUNTIFS(_calc_라운드기준!$B43:$AT43,_calc_라운드기준!AQ43,$B$1:$AT$1,"&lt;"&amp;42))-(RANK(AQ43,$B43:$AT43,0)+COUNTIFS($B43:$AT43,AQ43,$B$1:$AT$1,"&lt;"&amp;42))</f>
        <v>6</v>
      </c>
      <c r="CK43">
        <f>(RANK(_calc_라운드기준!AR43,_calc_라운드기준!$B43:$AT43,0)+COUNTIFS(_calc_라운드기준!$B43:$AT43,_calc_라운드기준!AR43,$B$1:$AT$1,"&lt;"&amp;43))-(RANK(AR43,$B43:$AT43,0)+COUNTIFS($B43:$AT43,AR43,$B$1:$AT$1,"&lt;"&amp;43))</f>
        <v>17</v>
      </c>
      <c r="CL43">
        <f>(RANK(_calc_라운드기준!AS43,_calc_라운드기준!$B43:$AT43,0)+COUNTIFS(_calc_라운드기준!$B43:$AT43,_calc_라운드기준!AS43,$B$1:$AT$1,"&lt;"&amp;44))-(RANK(AS43,$B43:$AT43,0)+COUNTIFS($B43:$AT43,AS43,$B$1:$AT$1,"&lt;"&amp;44))</f>
        <v>17</v>
      </c>
      <c r="CM43">
        <f>(RANK(_calc_라운드기준!AT43,_calc_라운드기준!$B43:$AT43,0)+COUNTIFS(_calc_라운드기준!$B43:$AT43,_calc_라운드기준!AT43,$B$1:$AT$1,"&lt;"&amp;45))-(RANK(AT43,$B43:$AT43,0)+COUNTIFS($B43:$AT43,AT43,$B$1:$AT$1,"&lt;"&amp;45))</f>
        <v>33</v>
      </c>
      <c r="CN43">
        <f t="shared" si="45"/>
        <v>32</v>
      </c>
      <c r="CO43">
        <f t="shared" si="46"/>
        <v>17</v>
      </c>
      <c r="CP43">
        <f t="shared" si="47"/>
        <v>28</v>
      </c>
      <c r="CQ43">
        <f t="shared" si="48"/>
        <v>37</v>
      </c>
      <c r="CR43">
        <f t="shared" si="49"/>
        <v>42</v>
      </c>
      <c r="CS43">
        <f t="shared" si="50"/>
        <v>16</v>
      </c>
      <c r="CT43">
        <f t="shared" si="51"/>
        <v>34</v>
      </c>
      <c r="CU43">
        <f t="shared" si="52"/>
        <v>39</v>
      </c>
      <c r="CV43">
        <f t="shared" si="53"/>
        <v>44</v>
      </c>
      <c r="CW43">
        <f t="shared" si="54"/>
        <v>11</v>
      </c>
      <c r="CX43">
        <f t="shared" si="55"/>
        <v>12</v>
      </c>
      <c r="CY43">
        <f t="shared" si="56"/>
        <v>20</v>
      </c>
      <c r="CZ43">
        <f t="shared" si="57"/>
        <v>23</v>
      </c>
      <c r="DA43">
        <f t="shared" si="58"/>
        <v>5</v>
      </c>
      <c r="DB43">
        <f t="shared" si="59"/>
        <v>24</v>
      </c>
      <c r="DC43">
        <f t="shared" si="60"/>
        <v>25</v>
      </c>
      <c r="DD43">
        <f t="shared" si="61"/>
        <v>21</v>
      </c>
      <c r="DE43">
        <f t="shared" si="62"/>
        <v>3</v>
      </c>
      <c r="DF43">
        <f t="shared" si="63"/>
        <v>10</v>
      </c>
      <c r="DG43">
        <f t="shared" si="64"/>
        <v>38</v>
      </c>
      <c r="DH43">
        <f t="shared" si="65"/>
        <v>4</v>
      </c>
      <c r="DI43">
        <f t="shared" si="66"/>
        <v>22</v>
      </c>
      <c r="DJ43">
        <f t="shared" si="67"/>
        <v>41</v>
      </c>
      <c r="DK43">
        <f t="shared" si="68"/>
        <v>29</v>
      </c>
      <c r="DL43">
        <f t="shared" si="69"/>
        <v>45</v>
      </c>
      <c r="DM43">
        <f t="shared" si="70"/>
        <v>33</v>
      </c>
      <c r="DN43">
        <f t="shared" si="71"/>
        <v>43</v>
      </c>
      <c r="DO43">
        <f t="shared" si="72"/>
        <v>26</v>
      </c>
      <c r="DP43">
        <f t="shared" si="73"/>
        <v>35</v>
      </c>
      <c r="DQ43">
        <f t="shared" si="74"/>
        <v>7</v>
      </c>
      <c r="DR43">
        <f t="shared" si="75"/>
        <v>15</v>
      </c>
      <c r="DS43">
        <f t="shared" si="76"/>
        <v>31</v>
      </c>
      <c r="DT43">
        <f t="shared" si="77"/>
        <v>6</v>
      </c>
      <c r="DU43">
        <f t="shared" si="78"/>
        <v>2</v>
      </c>
      <c r="DV43">
        <f t="shared" si="79"/>
        <v>13</v>
      </c>
      <c r="DW43">
        <f t="shared" si="80"/>
        <v>14</v>
      </c>
      <c r="DX43">
        <f t="shared" si="81"/>
        <v>36</v>
      </c>
      <c r="DY43">
        <f t="shared" si="82"/>
        <v>27</v>
      </c>
      <c r="DZ43">
        <f t="shared" si="83"/>
        <v>30</v>
      </c>
      <c r="EA43">
        <f t="shared" si="84"/>
        <v>40</v>
      </c>
      <c r="EB43">
        <f t="shared" si="85"/>
        <v>18</v>
      </c>
      <c r="EC43">
        <f t="shared" si="86"/>
        <v>19</v>
      </c>
      <c r="ED43">
        <f t="shared" si="87"/>
        <v>8</v>
      </c>
      <c r="EE43">
        <f t="shared" si="88"/>
        <v>9</v>
      </c>
      <c r="EF43">
        <f t="shared" si="89"/>
        <v>1</v>
      </c>
    </row>
    <row r="44" spans="1:136" ht="16.5" customHeight="1">
      <c r="A44">
        <f>_calc_라운드기준!A44</f>
        <v>1202</v>
      </c>
      <c r="B44">
        <f>INDEX(_calc_누적빈도!B:B,$A44)-INDEX(_calc_누적빈도!B:B,$A44-기준500회_후보!$B$1)</f>
        <v>61</v>
      </c>
      <c r="C44">
        <f>INDEX(_calc_누적빈도!C:C,$A44)-INDEX(_calc_누적빈도!C:C,$A44-기준500회_후보!$B$1)</f>
        <v>63</v>
      </c>
      <c r="D44">
        <f>INDEX(_calc_누적빈도!D:D,$A44)-INDEX(_calc_누적빈도!D:D,$A44-기준500회_후보!$B$1)</f>
        <v>75</v>
      </c>
      <c r="E44">
        <f>INDEX(_calc_누적빈도!E:E,$A44)-INDEX(_calc_누적빈도!E:E,$A44-기준500회_후보!$B$1)</f>
        <v>59</v>
      </c>
      <c r="F44">
        <f>INDEX(_calc_누적빈도!F:F,$A44)-INDEX(_calc_누적빈도!F:F,$A44-기준500회_후보!$B$1)</f>
        <v>49</v>
      </c>
      <c r="G44">
        <f>INDEX(_calc_누적빈도!G:G,$A44)-INDEX(_calc_누적빈도!G:G,$A44-기준500회_후보!$B$1)</f>
        <v>75</v>
      </c>
      <c r="H44">
        <f>INDEX(_calc_누적빈도!H:H,$A44)-INDEX(_calc_누적빈도!H:H,$A44-기준500회_후보!$B$1)</f>
        <v>71</v>
      </c>
      <c r="I44">
        <f>INDEX(_calc_누적빈도!I:I,$A44)-INDEX(_calc_누적빈도!I:I,$A44-기준500회_후보!$B$1)</f>
        <v>53</v>
      </c>
      <c r="J44">
        <f>INDEX(_calc_누적빈도!J:J,$A44)-INDEX(_calc_누적빈도!J:J,$A44-기준500회_후보!$B$1)</f>
        <v>61</v>
      </c>
      <c r="K44">
        <f>INDEX(_calc_누적빈도!K:K,$A44)-INDEX(_calc_누적빈도!K:K,$A44-기준500회_후보!$B$1)</f>
        <v>65</v>
      </c>
      <c r="L44">
        <f>INDEX(_calc_누적빈도!L:L,$A44)-INDEX(_calc_누적빈도!L:L,$A44-기준500회_후보!$B$1)</f>
        <v>67</v>
      </c>
      <c r="M44">
        <f>INDEX(_calc_누적빈도!M:M,$A44)-INDEX(_calc_누적빈도!M:M,$A44-기준500회_후보!$B$1)</f>
        <v>85</v>
      </c>
      <c r="N44">
        <f>INDEX(_calc_누적빈도!N:N,$A44)-INDEX(_calc_누적빈도!N:N,$A44-기준500회_후보!$B$1)</f>
        <v>76</v>
      </c>
      <c r="O44">
        <f>INDEX(_calc_누적빈도!O:O,$A44)-INDEX(_calc_누적빈도!O:O,$A44-기준500회_후보!$B$1)</f>
        <v>66</v>
      </c>
      <c r="P44">
        <f>INDEX(_calc_누적빈도!P:P,$A44)-INDEX(_calc_누적빈도!P:P,$A44-기준500회_후보!$B$1)</f>
        <v>66</v>
      </c>
      <c r="Q44">
        <f>INDEX(_calc_누적빈도!Q:Q,$A44)-INDEX(_calc_누적빈도!Q:Q,$A44-기준500회_후보!$B$1)</f>
        <v>78</v>
      </c>
      <c r="R44">
        <f>INDEX(_calc_누적빈도!R:R,$A44)-INDEX(_calc_누적빈도!R:R,$A44-기준500회_후보!$B$1)</f>
        <v>64</v>
      </c>
      <c r="S44">
        <f>INDEX(_calc_누적빈도!S:S,$A44)-INDEX(_calc_누적빈도!S:S,$A44-기준500회_후보!$B$1)</f>
        <v>74</v>
      </c>
      <c r="T44">
        <f>INDEX(_calc_누적빈도!T:T,$A44)-INDEX(_calc_누적빈도!T:T,$A44-기준500회_후보!$B$1)</f>
        <v>74</v>
      </c>
      <c r="U44">
        <f>INDEX(_calc_누적빈도!U:U,$A44)-INDEX(_calc_누적빈도!U:U,$A44-기준500회_후보!$B$1)</f>
        <v>54</v>
      </c>
      <c r="V44">
        <f>INDEX(_calc_누적빈도!V:V,$A44)-INDEX(_calc_누적빈도!V:V,$A44-기준500회_후보!$B$1)</f>
        <v>78</v>
      </c>
      <c r="W44">
        <f>INDEX(_calc_누적빈도!W:W,$A44)-INDEX(_calc_누적빈도!W:W,$A44-기준500회_후보!$B$1)</f>
        <v>61</v>
      </c>
      <c r="X44">
        <f>INDEX(_calc_누적빈도!X:X,$A44)-INDEX(_calc_누적빈도!X:X,$A44-기준500회_후보!$B$1)</f>
        <v>58</v>
      </c>
      <c r="Y44">
        <f>INDEX(_calc_누적빈도!Y:Y,$A44)-INDEX(_calc_누적빈도!Y:Y,$A44-기준500회_후보!$B$1)</f>
        <v>71</v>
      </c>
      <c r="Z44">
        <f>INDEX(_calc_누적빈도!Z:Z,$A44)-INDEX(_calc_누적빈도!Z:Z,$A44-기준500회_후보!$B$1)</f>
        <v>51</v>
      </c>
      <c r="AA44">
        <f>INDEX(_calc_누적빈도!AA:AA,$A44)-INDEX(_calc_누적빈도!AA:AA,$A44-기준500회_후보!$B$1)</f>
        <v>64</v>
      </c>
      <c r="AB44">
        <f>INDEX(_calc_누적빈도!AB:AB,$A44)-INDEX(_calc_누적빈도!AB:AB,$A44-기준500회_후보!$B$1)</f>
        <v>63</v>
      </c>
      <c r="AC44">
        <f>INDEX(_calc_누적빈도!AC:AC,$A44)-INDEX(_calc_누적빈도!AC:AC,$A44-기준500회_후보!$B$1)</f>
        <v>70</v>
      </c>
      <c r="AD44">
        <f>INDEX(_calc_누적빈도!AD:AD,$A44)-INDEX(_calc_누적빈도!AD:AD,$A44-기준500회_후보!$B$1)</f>
        <v>63</v>
      </c>
      <c r="AE44">
        <f>INDEX(_calc_누적빈도!AE:AE,$A44)-INDEX(_calc_누적빈도!AE:AE,$A44-기준500회_후보!$B$1)</f>
        <v>73</v>
      </c>
      <c r="AF44">
        <f>INDEX(_calc_누적빈도!AF:AF,$A44)-INDEX(_calc_누적빈도!AF:AF,$A44-기준500회_후보!$B$1)</f>
        <v>66</v>
      </c>
      <c r="AG44">
        <f>INDEX(_calc_누적빈도!AG:AG,$A44)-INDEX(_calc_누적빈도!AG:AG,$A44-기준500회_후보!$B$1)</f>
        <v>58</v>
      </c>
      <c r="AH44">
        <f>INDEX(_calc_누적빈도!AH:AH,$A44)-INDEX(_calc_누적빈도!AH:AH,$A44-기준500회_후보!$B$1)</f>
        <v>78</v>
      </c>
      <c r="AI44">
        <f>INDEX(_calc_누적빈도!AI:AI,$A44)-INDEX(_calc_누적빈도!AI:AI,$A44-기준500회_후보!$B$1)</f>
        <v>72</v>
      </c>
      <c r="AJ44">
        <f>INDEX(_calc_누적빈도!AJ:AJ,$A44)-INDEX(_calc_누적빈도!AJ:AJ,$A44-기준500회_후보!$B$1)</f>
        <v>70</v>
      </c>
      <c r="AK44">
        <f>INDEX(_calc_누적빈도!AK:AK,$A44)-INDEX(_calc_누적빈도!AK:AK,$A44-기준500회_후보!$B$1)</f>
        <v>68</v>
      </c>
      <c r="AL44">
        <f>INDEX(_calc_누적빈도!AL:AL,$A44)-INDEX(_calc_누적빈도!AL:AL,$A44-기준500회_후보!$B$1)</f>
        <v>66</v>
      </c>
      <c r="AM44">
        <f>INDEX(_calc_누적빈도!AM:AM,$A44)-INDEX(_calc_누적빈도!AM:AM,$A44-기준500회_후보!$B$1)</f>
        <v>73</v>
      </c>
      <c r="AN44">
        <f>INDEX(_calc_누적빈도!AN:AN,$A44)-INDEX(_calc_누적빈도!AN:AN,$A44-기준500회_후보!$B$1)</f>
        <v>68</v>
      </c>
      <c r="AO44">
        <f>INDEX(_calc_누적빈도!AO:AO,$A44)-INDEX(_calc_누적빈도!AO:AO,$A44-기준500회_후보!$B$1)</f>
        <v>57</v>
      </c>
      <c r="AP44">
        <f>INDEX(_calc_누적빈도!AP:AP,$A44)-INDEX(_calc_누적빈도!AP:AP,$A44-기준500회_후보!$B$1)</f>
        <v>64</v>
      </c>
      <c r="AQ44">
        <f>INDEX(_calc_누적빈도!AQ:AQ,$A44)-INDEX(_calc_누적빈도!AQ:AQ,$A44-기준500회_후보!$B$1)</f>
        <v>65</v>
      </c>
      <c r="AR44">
        <f>INDEX(_calc_누적빈도!AR:AR,$A44)-INDEX(_calc_누적빈도!AR:AR,$A44-기준500회_후보!$B$1)</f>
        <v>65</v>
      </c>
      <c r="AS44">
        <f>INDEX(_calc_누적빈도!AS:AS,$A44)-INDEX(_calc_누적빈도!AS:AS,$A44-기준500회_후보!$B$1)</f>
        <v>65</v>
      </c>
      <c r="AT44">
        <f>INDEX(_calc_누적빈도!AT:AT,$A44)-INDEX(_calc_누적빈도!AT:AT,$A44-기준500회_후보!$B$1)</f>
        <v>77</v>
      </c>
      <c r="AU44">
        <f>(RANK(_calc_라운드기준!B44,_calc_라운드기준!$B44:$AT44,0)+COUNTIFS(_calc_라운드기준!$B44:$AT44,_calc_라운드기준!B44,$B$1:$AT$1,"&lt;"&amp;1))-(RANK(B44,$B44:$AT44,0)+COUNTIFS($B44:$AT44,B44,$B$1:$AT$1,"&lt;"&amp;1))</f>
        <v>-10</v>
      </c>
      <c r="AV44">
        <f>(RANK(_calc_라운드기준!C44,_calc_라운드기준!$B44:$AT44,0)+COUNTIFS(_calc_라운드기준!$B44:$AT44,_calc_라운드기준!C44,$B$1:$AT$1,"&lt;"&amp;2))-(RANK(C44,$B44:$AT44,0)+COUNTIFS($B44:$AT44,C44,$B$1:$AT$1,"&lt;"&amp;2))</f>
        <v>7</v>
      </c>
      <c r="AW44">
        <f>(RANK(_calc_라운드기준!D44,_calc_라운드기준!$B44:$AT44,0)+COUNTIFS(_calc_라운드기준!$B44:$AT44,_calc_라운드기준!D44,$B$1:$AT$1,"&lt;"&amp;3))-(RANK(D44,$B44:$AT44,0)+COUNTIFS($B44:$AT44,D44,$B$1:$AT$1,"&lt;"&amp;3))</f>
        <v>-3</v>
      </c>
      <c r="AX44">
        <f>(RANK(_calc_라운드기준!E44,_calc_라운드기준!$B44:$AT44,0)+COUNTIFS(_calc_라운드기준!$B44:$AT44,_calc_라운드기준!E44,$B$1:$AT$1,"&lt;"&amp;4))-(RANK(E44,$B44:$AT44,0)+COUNTIFS($B44:$AT44,E44,$B$1:$AT$1,"&lt;"&amp;4))</f>
        <v>-12</v>
      </c>
      <c r="AY44">
        <f>(RANK(_calc_라운드기준!F44,_calc_라운드기준!$B44:$AT44,0)+COUNTIFS(_calc_라운드기준!$B44:$AT44,_calc_라운드기준!F44,$B$1:$AT$1,"&lt;"&amp;5))-(RANK(F44,$B44:$AT44,0)+COUNTIFS($B44:$AT44,F44,$B$1:$AT$1,"&lt;"&amp;5))</f>
        <v>-18</v>
      </c>
      <c r="AZ44">
        <f>(RANK(_calc_라운드기준!G44,_calc_라운드기준!$B44:$AT44,0)+COUNTIFS(_calc_라운드기준!$B44:$AT44,_calc_라운드기준!G44,$B$1:$AT$1,"&lt;"&amp;6))-(RANK(G44,$B44:$AT44,0)+COUNTIFS($B44:$AT44,G44,$B$1:$AT$1,"&lt;"&amp;6))</f>
        <v>7</v>
      </c>
      <c r="BA44">
        <f>(RANK(_calc_라운드기준!H44,_calc_라운드기준!$B44:$AT44,0)+COUNTIFS(_calc_라운드기준!$B44:$AT44,_calc_라운드기준!H44,$B$1:$AT$1,"&lt;"&amp;7))-(RANK(H44,$B44:$AT44,0)+COUNTIFS($B44:$AT44,H44,$B$1:$AT$1,"&lt;"&amp;7))</f>
        <v>-13</v>
      </c>
      <c r="BB44">
        <f>(RANK(_calc_라운드기준!I44,_calc_라운드기준!$B44:$AT44,0)+COUNTIFS(_calc_라운드기준!$B44:$AT44,_calc_라운드기준!I44,$B$1:$AT$1,"&lt;"&amp;8))-(RANK(I44,$B44:$AT44,0)+COUNTIFS($B44:$AT44,I44,$B$1:$AT$1,"&lt;"&amp;8))</f>
        <v>-27</v>
      </c>
      <c r="BC44">
        <f>(RANK(_calc_라운드기준!J44,_calc_라운드기준!$B44:$AT44,0)+COUNTIFS(_calc_라운드기준!$B44:$AT44,_calc_라운드기준!J44,$B$1:$AT$1,"&lt;"&amp;9))-(RANK(J44,$B44:$AT44,0)+COUNTIFS($B44:$AT44,J44,$B$1:$AT$1,"&lt;"&amp;9))</f>
        <v>-31</v>
      </c>
      <c r="BD44">
        <f>(RANK(_calc_라운드기준!K44,_calc_라운드기준!$B44:$AT44,0)+COUNTIFS(_calc_라운드기준!$B44:$AT44,_calc_라운드기준!K44,$B$1:$AT$1,"&lt;"&amp;10))-(RANK(K44,$B44:$AT44,0)+COUNTIFS($B44:$AT44,K44,$B$1:$AT$1,"&lt;"&amp;10))</f>
        <v>15</v>
      </c>
      <c r="BE44">
        <f>(RANK(_calc_라운드기준!L44,_calc_라운드기준!$B44:$AT44,0)+COUNTIFS(_calc_라운드기준!$B44:$AT44,_calc_라운드기준!L44,$B$1:$AT$1,"&lt;"&amp;11))-(RANK(L44,$B44:$AT44,0)+COUNTIFS($B44:$AT44,L44,$B$1:$AT$1,"&lt;"&amp;11))</f>
        <v>13</v>
      </c>
      <c r="BF44">
        <f>(RANK(_calc_라운드기준!M44,_calc_라운드기준!$B44:$AT44,0)+COUNTIFS(_calc_라운드기준!$B44:$AT44,_calc_라운드기준!M44,$B$1:$AT$1,"&lt;"&amp;12))-(RANK(M44,$B44:$AT44,0)+COUNTIFS($B44:$AT44,M44,$B$1:$AT$1,"&lt;"&amp;12))</f>
        <v>9</v>
      </c>
      <c r="BG44">
        <f>(RANK(_calc_라운드기준!N44,_calc_라운드기준!$B44:$AT44,0)+COUNTIFS(_calc_라운드기준!$B44:$AT44,_calc_라운드기준!N44,$B$1:$AT$1,"&lt;"&amp;13))-(RANK(N44,$B44:$AT44,0)+COUNTIFS($B44:$AT44,N44,$B$1:$AT$1,"&lt;"&amp;13))</f>
        <v>5</v>
      </c>
      <c r="BH44">
        <f>(RANK(_calc_라운드기준!O44,_calc_라운드기준!$B44:$AT44,0)+COUNTIFS(_calc_라운드기준!$B44:$AT44,_calc_라운드기준!O44,$B$1:$AT$1,"&lt;"&amp;14))-(RANK(O44,$B44:$AT44,0)+COUNTIFS($B44:$AT44,O44,$B$1:$AT$1,"&lt;"&amp;14))</f>
        <v>20</v>
      </c>
      <c r="BI44">
        <f>(RANK(_calc_라운드기준!P44,_calc_라운드기준!$B44:$AT44,0)+COUNTIFS(_calc_라운드기준!$B44:$AT44,_calc_라운드기준!P44,$B$1:$AT$1,"&lt;"&amp;15))-(RANK(P44,$B44:$AT44,0)+COUNTIFS($B44:$AT44,P44,$B$1:$AT$1,"&lt;"&amp;15))</f>
        <v>6</v>
      </c>
      <c r="BJ44">
        <f>(RANK(_calc_라운드기준!Q44,_calc_라운드기준!$B44:$AT44,0)+COUNTIFS(_calc_라운드기준!$B44:$AT44,_calc_라운드기준!Q44,$B$1:$AT$1,"&lt;"&amp;16))-(RANK(Q44,$B44:$AT44,0)+COUNTIFS($B44:$AT44,Q44,$B$1:$AT$1,"&lt;"&amp;16))</f>
        <v>0</v>
      </c>
      <c r="BK44">
        <f>(RANK(_calc_라운드기준!R44,_calc_라운드기준!$B44:$AT44,0)+COUNTIFS(_calc_라운드기준!$B44:$AT44,_calc_라운드기준!R44,$B$1:$AT$1,"&lt;"&amp;17))-(RANK(R44,$B44:$AT44,0)+COUNTIFS($B44:$AT44,R44,$B$1:$AT$1,"&lt;"&amp;17))</f>
        <v>5</v>
      </c>
      <c r="BL44">
        <f>(RANK(_calc_라운드기준!S44,_calc_라운드기준!$B44:$AT44,0)+COUNTIFS(_calc_라운드기준!$B44:$AT44,_calc_라운드기준!S44,$B$1:$AT$1,"&lt;"&amp;18))-(RANK(S44,$B44:$AT44,0)+COUNTIFS($B44:$AT44,S44,$B$1:$AT$1,"&lt;"&amp;18))</f>
        <v>26</v>
      </c>
      <c r="BM44">
        <f>(RANK(_calc_라운드기준!T44,_calc_라운드기준!$B44:$AT44,0)+COUNTIFS(_calc_라운드기준!$B44:$AT44,_calc_라운드기준!T44,$B$1:$AT$1,"&lt;"&amp;19))-(RANK(T44,$B44:$AT44,0)+COUNTIFS($B44:$AT44,T44,$B$1:$AT$1,"&lt;"&amp;19))</f>
        <v>19</v>
      </c>
      <c r="BN44">
        <f>(RANK(_calc_라운드기준!U44,_calc_라운드기준!$B44:$AT44,0)+COUNTIFS(_calc_라운드기준!$B44:$AT44,_calc_라운드기준!U44,$B$1:$AT$1,"&lt;"&amp;20))-(RANK(U44,$B44:$AT44,0)+COUNTIFS($B44:$AT44,U44,$B$1:$AT$1,"&lt;"&amp;20))</f>
        <v>-25</v>
      </c>
      <c r="BO44">
        <f>(RANK(_calc_라운드기준!V44,_calc_라운드기준!$B44:$AT44,0)+COUNTIFS(_calc_라운드기준!$B44:$AT44,_calc_라운드기준!V44,$B$1:$AT$1,"&lt;"&amp;21))-(RANK(V44,$B44:$AT44,0)+COUNTIFS($B44:$AT44,V44,$B$1:$AT$1,"&lt;"&amp;21))</f>
        <v>33</v>
      </c>
      <c r="BP44">
        <f>(RANK(_calc_라운드기준!W44,_calc_라운드기준!$B44:$AT44,0)+COUNTIFS(_calc_라운드기준!$B44:$AT44,_calc_라운드기준!W44,$B$1:$AT$1,"&lt;"&amp;22))-(RANK(W44,$B44:$AT44,0)+COUNTIFS($B44:$AT44,W44,$B$1:$AT$1,"&lt;"&amp;22))</f>
        <v>5</v>
      </c>
      <c r="BQ44">
        <f>(RANK(_calc_라운드기준!X44,_calc_라운드기준!$B44:$AT44,0)+COUNTIFS(_calc_라운드기준!$B44:$AT44,_calc_라운드기준!X44,$B$1:$AT$1,"&lt;"&amp;23))-(RANK(X44,$B44:$AT44,0)+COUNTIFS($B44:$AT44,X44,$B$1:$AT$1,"&lt;"&amp;23))</f>
        <v>-27</v>
      </c>
      <c r="BR44">
        <f>(RANK(_calc_라운드기준!Y44,_calc_라운드기준!$B44:$AT44,0)+COUNTIFS(_calc_라운드기준!$B44:$AT44,_calc_라운드기준!Y44,$B$1:$AT$1,"&lt;"&amp;24))-(RANK(Y44,$B44:$AT44,0)+COUNTIFS($B44:$AT44,Y44,$B$1:$AT$1,"&lt;"&amp;24))</f>
        <v>-9</v>
      </c>
      <c r="BS44">
        <f>(RANK(_calc_라운드기준!Z44,_calc_라운드기준!$B44:$AT44,0)+COUNTIFS(_calc_라운드기준!$B44:$AT44,_calc_라운드기준!Z44,$B$1:$AT$1,"&lt;"&amp;25))-(RANK(Z44,$B44:$AT44,0)+COUNTIFS($B44:$AT44,Z44,$B$1:$AT$1,"&lt;"&amp;25))</f>
        <v>-31</v>
      </c>
      <c r="BT44">
        <f>(RANK(_calc_라운드기준!AA44,_calc_라운드기준!$B44:$AT44,0)+COUNTIFS(_calc_라운드기준!$B44:$AT44,_calc_라운드기준!AA44,$B$1:$AT$1,"&lt;"&amp;26))-(RANK(AA44,$B44:$AT44,0)+COUNTIFS($B44:$AT44,AA44,$B$1:$AT$1,"&lt;"&amp;26))</f>
        <v>-12</v>
      </c>
      <c r="BU44">
        <f>(RANK(_calc_라운드기준!AB44,_calc_라운드기준!$B44:$AT44,0)+COUNTIFS(_calc_라운드기준!$B44:$AT44,_calc_라운드기준!AB44,$B$1:$AT$1,"&lt;"&amp;27))-(RANK(AB44,$B44:$AT44,0)+COUNTIFS($B44:$AT44,AB44,$B$1:$AT$1,"&lt;"&amp;27))</f>
        <v>-30</v>
      </c>
      <c r="BV44">
        <f>(RANK(_calc_라운드기준!AC44,_calc_라운드기준!$B44:$AT44,0)+COUNTIFS(_calc_라운드기준!$B44:$AT44,_calc_라운드기준!AC44,$B$1:$AT$1,"&lt;"&amp;28))-(RANK(AC44,$B44:$AT44,0)+COUNTIFS($B44:$AT44,AC44,$B$1:$AT$1,"&lt;"&amp;28))</f>
        <v>-2</v>
      </c>
      <c r="BW44">
        <f>(RANK(_calc_라운드기준!AD44,_calc_라운드기준!$B44:$AT44,0)+COUNTIFS(_calc_라운드기준!$B44:$AT44,_calc_라운드기준!AD44,$B$1:$AT$1,"&lt;"&amp;29))-(RANK(AD44,$B44:$AT44,0)+COUNTIFS($B44:$AT44,AD44,$B$1:$AT$1,"&lt;"&amp;29))</f>
        <v>-15</v>
      </c>
      <c r="BX44">
        <f>(RANK(_calc_라운드기준!AE44,_calc_라운드기준!$B44:$AT44,0)+COUNTIFS(_calc_라운드기준!$B44:$AT44,_calc_라운드기준!AE44,$B$1:$AT$1,"&lt;"&amp;30))-(RANK(AE44,$B44:$AT44,0)+COUNTIFS($B44:$AT44,AE44,$B$1:$AT$1,"&lt;"&amp;30))</f>
        <v>9</v>
      </c>
      <c r="BY44">
        <f>(RANK(_calc_라운드기준!AF44,_calc_라운드기준!$B44:$AT44,0)+COUNTIFS(_calc_라운드기준!$B44:$AT44,_calc_라운드기준!AF44,$B$1:$AT$1,"&lt;"&amp;31))-(RANK(AF44,$B44:$AT44,0)+COUNTIFS($B44:$AT44,AF44,$B$1:$AT$1,"&lt;"&amp;31))</f>
        <v>7</v>
      </c>
      <c r="BZ44">
        <f>(RANK(_calc_라운드기준!AG44,_calc_라운드기준!$B44:$AT44,0)+COUNTIFS(_calc_라운드기준!$B44:$AT44,_calc_라운드기준!AG44,$B$1:$AT$1,"&lt;"&amp;32))-(RANK(AG44,$B44:$AT44,0)+COUNTIFS($B44:$AT44,AG44,$B$1:$AT$1,"&lt;"&amp;32))</f>
        <v>-19</v>
      </c>
      <c r="CA44">
        <f>(RANK(_calc_라운드기준!AH44,_calc_라운드기준!$B44:$AT44,0)+COUNTIFS(_calc_라운드기준!$B44:$AT44,_calc_라운드기준!AH44,$B$1:$AT$1,"&lt;"&amp;33))-(RANK(AH44,$B44:$AT44,0)+COUNTIFS($B44:$AT44,AH44,$B$1:$AT$1,"&lt;"&amp;33))</f>
        <v>27</v>
      </c>
      <c r="CB44">
        <f>(RANK(_calc_라운드기준!AI44,_calc_라운드기준!$B44:$AT44,0)+COUNTIFS(_calc_라운드기준!$B44:$AT44,_calc_라운드기준!AI44,$B$1:$AT$1,"&lt;"&amp;34))-(RANK(AI44,$B44:$AT44,0)+COUNTIFS($B44:$AT44,AI44,$B$1:$AT$1,"&lt;"&amp;34))</f>
        <v>30</v>
      </c>
      <c r="CC44">
        <f>(RANK(_calc_라운드기준!AJ44,_calc_라운드기준!$B44:$AT44,0)+COUNTIFS(_calc_라운드기준!$B44:$AT44,_calc_라운드기준!AJ44,$B$1:$AT$1,"&lt;"&amp;35))-(RANK(AJ44,$B44:$AT44,0)+COUNTIFS($B44:$AT44,AJ44,$B$1:$AT$1,"&lt;"&amp;35))</f>
        <v>5</v>
      </c>
      <c r="CD44">
        <f>(RANK(_calc_라운드기준!AK44,_calc_라운드기준!$B44:$AT44,0)+COUNTIFS(_calc_라운드기준!$B44:$AT44,_calc_라운드기준!AK44,$B$1:$AT$1,"&lt;"&amp;36))-(RANK(AK44,$B44:$AT44,0)+COUNTIFS($B44:$AT44,AK44,$B$1:$AT$1,"&lt;"&amp;36))</f>
        <v>5</v>
      </c>
      <c r="CE44">
        <f>(RANK(_calc_라운드기준!AL44,_calc_라운드기준!$B44:$AT44,0)+COUNTIFS(_calc_라운드기준!$B44:$AT44,_calc_라운드기준!AL44,$B$1:$AT$1,"&lt;"&amp;37))-(RANK(AL44,$B44:$AT44,0)+COUNTIFS($B44:$AT44,AL44,$B$1:$AT$1,"&lt;"&amp;37))</f>
        <v>-17</v>
      </c>
      <c r="CF44">
        <f>(RANK(_calc_라운드기준!AM44,_calc_라운드기준!$B44:$AT44,0)+COUNTIFS(_calc_라운드기준!$B44:$AT44,_calc_라운드기준!AM44,$B$1:$AT$1,"&lt;"&amp;38))-(RANK(AM44,$B44:$AT44,0)+COUNTIFS($B44:$AT44,AM44,$B$1:$AT$1,"&lt;"&amp;38))</f>
        <v>-4</v>
      </c>
      <c r="CG44">
        <f>(RANK(_calc_라운드기준!AN44,_calc_라운드기준!$B44:$AT44,0)+COUNTIFS(_calc_라운드기준!$B44:$AT44,_calc_라운드기준!AN44,$B$1:$AT$1,"&lt;"&amp;39))-(RANK(AN44,$B44:$AT44,0)+COUNTIFS($B44:$AT44,AN44,$B$1:$AT$1,"&lt;"&amp;39))</f>
        <v>-10</v>
      </c>
      <c r="CH44">
        <f>(RANK(_calc_라운드기준!AO44,_calc_라운드기준!$B44:$AT44,0)+COUNTIFS(_calc_라운드기준!$B44:$AT44,_calc_라운드기준!AO44,$B$1:$AT$1,"&lt;"&amp;40))-(RANK(AO44,$B44:$AT44,0)+COUNTIFS($B44:$AT44,AO44,$B$1:$AT$1,"&lt;"&amp;40))</f>
        <v>-17</v>
      </c>
      <c r="CI44">
        <f>(RANK(_calc_라운드기준!AP44,_calc_라운드기준!$B44:$AT44,0)+COUNTIFS(_calc_라운드기준!$B44:$AT44,_calc_라운드기준!AP44,$B$1:$AT$1,"&lt;"&amp;41))-(RANK(AP44,$B44:$AT44,0)+COUNTIFS($B44:$AT44,AP44,$B$1:$AT$1,"&lt;"&amp;41))</f>
        <v>6</v>
      </c>
      <c r="CJ44">
        <f>(RANK(_calc_라운드기준!AQ44,_calc_라운드기준!$B44:$AT44,0)+COUNTIFS(_calc_라운드기준!$B44:$AT44,_calc_라운드기준!AQ44,$B$1:$AT$1,"&lt;"&amp;42))-(RANK(AQ44,$B44:$AT44,0)+COUNTIFS($B44:$AT44,AQ44,$B$1:$AT$1,"&lt;"&amp;42))</f>
        <v>6</v>
      </c>
      <c r="CK44">
        <f>(RANK(_calc_라운드기준!AR44,_calc_라운드기준!$B44:$AT44,0)+COUNTIFS(_calc_라운드기준!$B44:$AT44,_calc_라운드기준!AR44,$B$1:$AT$1,"&lt;"&amp;43))-(RANK(AR44,$B44:$AT44,0)+COUNTIFS($B44:$AT44,AR44,$B$1:$AT$1,"&lt;"&amp;43))</f>
        <v>17</v>
      </c>
      <c r="CL44">
        <f>(RANK(_calc_라운드기준!AS44,_calc_라운드기준!$B44:$AT44,0)+COUNTIFS(_calc_라운드기준!$B44:$AT44,_calc_라운드기준!AS44,$B$1:$AT$1,"&lt;"&amp;44))-(RANK(AS44,$B44:$AT44,0)+COUNTIFS($B44:$AT44,AS44,$B$1:$AT$1,"&lt;"&amp;44))</f>
        <v>17</v>
      </c>
      <c r="CM44">
        <f>(RANK(_calc_라운드기준!AT44,_calc_라운드기준!$B44:$AT44,0)+COUNTIFS(_calc_라운드기준!$B44:$AT44,_calc_라운드기준!AT44,$B$1:$AT$1,"&lt;"&amp;45))-(RANK(AT44,$B44:$AT44,0)+COUNTIFS($B44:$AT44,AT44,$B$1:$AT$1,"&lt;"&amp;45))</f>
        <v>33</v>
      </c>
      <c r="CN44">
        <f t="shared" si="45"/>
        <v>30</v>
      </c>
      <c r="CO44">
        <f t="shared" si="46"/>
        <v>14</v>
      </c>
      <c r="CP44">
        <f t="shared" si="47"/>
        <v>27</v>
      </c>
      <c r="CQ44">
        <f t="shared" si="48"/>
        <v>32</v>
      </c>
      <c r="CR44">
        <f t="shared" si="49"/>
        <v>38</v>
      </c>
      <c r="CS44">
        <f t="shared" si="50"/>
        <v>15</v>
      </c>
      <c r="CT44">
        <f t="shared" si="51"/>
        <v>34</v>
      </c>
      <c r="CU44">
        <f t="shared" si="52"/>
        <v>41</v>
      </c>
      <c r="CV44">
        <f t="shared" si="53"/>
        <v>44</v>
      </c>
      <c r="CW44">
        <f t="shared" si="54"/>
        <v>10</v>
      </c>
      <c r="CX44">
        <f t="shared" si="55"/>
        <v>11</v>
      </c>
      <c r="CY44">
        <f t="shared" si="56"/>
        <v>12</v>
      </c>
      <c r="CZ44">
        <f t="shared" si="57"/>
        <v>20</v>
      </c>
      <c r="DA44">
        <f t="shared" si="58"/>
        <v>6</v>
      </c>
      <c r="DB44">
        <f t="shared" si="59"/>
        <v>17</v>
      </c>
      <c r="DC44">
        <f t="shared" si="60"/>
        <v>25</v>
      </c>
      <c r="DD44">
        <f t="shared" si="61"/>
        <v>21</v>
      </c>
      <c r="DE44">
        <f t="shared" si="62"/>
        <v>5</v>
      </c>
      <c r="DF44">
        <f t="shared" si="63"/>
        <v>7</v>
      </c>
      <c r="DG44">
        <f t="shared" si="64"/>
        <v>40</v>
      </c>
      <c r="DH44">
        <f t="shared" si="65"/>
        <v>1</v>
      </c>
      <c r="DI44">
        <f t="shared" si="66"/>
        <v>22</v>
      </c>
      <c r="DJ44">
        <f t="shared" si="67"/>
        <v>42</v>
      </c>
      <c r="DK44">
        <f t="shared" si="68"/>
        <v>29</v>
      </c>
      <c r="DL44">
        <f t="shared" si="69"/>
        <v>45</v>
      </c>
      <c r="DM44">
        <f t="shared" si="70"/>
        <v>33</v>
      </c>
      <c r="DN44">
        <f t="shared" si="71"/>
        <v>43</v>
      </c>
      <c r="DO44">
        <f t="shared" si="72"/>
        <v>26</v>
      </c>
      <c r="DP44">
        <f t="shared" si="73"/>
        <v>35</v>
      </c>
      <c r="DQ44">
        <f t="shared" si="74"/>
        <v>13</v>
      </c>
      <c r="DR44">
        <f t="shared" si="75"/>
        <v>16</v>
      </c>
      <c r="DS44">
        <f t="shared" si="76"/>
        <v>39</v>
      </c>
      <c r="DT44">
        <f t="shared" si="77"/>
        <v>4</v>
      </c>
      <c r="DU44">
        <f t="shared" si="78"/>
        <v>3</v>
      </c>
      <c r="DV44">
        <f t="shared" si="79"/>
        <v>23</v>
      </c>
      <c r="DW44">
        <f t="shared" si="80"/>
        <v>24</v>
      </c>
      <c r="DX44">
        <f t="shared" si="81"/>
        <v>36</v>
      </c>
      <c r="DY44">
        <f t="shared" si="82"/>
        <v>28</v>
      </c>
      <c r="DZ44">
        <f t="shared" si="83"/>
        <v>31</v>
      </c>
      <c r="EA44">
        <f t="shared" si="84"/>
        <v>37</v>
      </c>
      <c r="EB44">
        <f t="shared" si="85"/>
        <v>18</v>
      </c>
      <c r="EC44">
        <f t="shared" si="86"/>
        <v>19</v>
      </c>
      <c r="ED44">
        <f t="shared" si="87"/>
        <v>8</v>
      </c>
      <c r="EE44">
        <f t="shared" si="88"/>
        <v>9</v>
      </c>
      <c r="EF44">
        <f t="shared" si="89"/>
        <v>2</v>
      </c>
    </row>
    <row r="45" spans="1:136" ht="16.5" customHeight="1">
      <c r="A45">
        <f>_calc_라운드기준!A45</f>
        <v>1201</v>
      </c>
      <c r="B45">
        <f>INDEX(_calc_누적빈도!B:B,$A45)-INDEX(_calc_누적빈도!B:B,$A45-기준500회_후보!$B$1)</f>
        <v>61</v>
      </c>
      <c r="C45">
        <f>INDEX(_calc_누적빈도!C:C,$A45)-INDEX(_calc_누적빈도!C:C,$A45-기준500회_후보!$B$1)</f>
        <v>63</v>
      </c>
      <c r="D45">
        <f>INDEX(_calc_누적빈도!D:D,$A45)-INDEX(_calc_누적빈도!D:D,$A45-기준500회_후보!$B$1)</f>
        <v>76</v>
      </c>
      <c r="E45">
        <f>INDEX(_calc_누적빈도!E:E,$A45)-INDEX(_calc_누적빈도!E:E,$A45-기준500회_후보!$B$1)</f>
        <v>59</v>
      </c>
      <c r="F45">
        <f>INDEX(_calc_누적빈도!F:F,$A45)-INDEX(_calc_누적빈도!F:F,$A45-기준500회_후보!$B$1)</f>
        <v>49</v>
      </c>
      <c r="G45">
        <f>INDEX(_calc_누적빈도!G:G,$A45)-INDEX(_calc_누적빈도!G:G,$A45-기준500회_후보!$B$1)</f>
        <v>75</v>
      </c>
      <c r="H45">
        <f>INDEX(_calc_누적빈도!H:H,$A45)-INDEX(_calc_누적빈도!H:H,$A45-기준500회_후보!$B$1)</f>
        <v>70</v>
      </c>
      <c r="I45">
        <f>INDEX(_calc_누적빈도!I:I,$A45)-INDEX(_calc_누적빈도!I:I,$A45-기준500회_후보!$B$1)</f>
        <v>53</v>
      </c>
      <c r="J45">
        <f>INDEX(_calc_누적빈도!J:J,$A45)-INDEX(_calc_누적빈도!J:J,$A45-기준500회_후보!$B$1)</f>
        <v>60</v>
      </c>
      <c r="K45">
        <f>INDEX(_calc_누적빈도!K:K,$A45)-INDEX(_calc_누적빈도!K:K,$A45-기준500회_후보!$B$1)</f>
        <v>66</v>
      </c>
      <c r="L45">
        <f>INDEX(_calc_누적빈도!L:L,$A45)-INDEX(_calc_누적빈도!L:L,$A45-기준500회_후보!$B$1)</f>
        <v>67</v>
      </c>
      <c r="M45">
        <f>INDEX(_calc_누적빈도!M:M,$A45)-INDEX(_calc_누적빈도!M:M,$A45-기준500회_후보!$B$1)</f>
        <v>85</v>
      </c>
      <c r="N45">
        <f>INDEX(_calc_누적빈도!N:N,$A45)-INDEX(_calc_누적빈도!N:N,$A45-기준500회_후보!$B$1)</f>
        <v>76</v>
      </c>
      <c r="O45">
        <f>INDEX(_calc_누적빈도!O:O,$A45)-INDEX(_calc_누적빈도!O:O,$A45-기준500회_후보!$B$1)</f>
        <v>67</v>
      </c>
      <c r="P45">
        <f>INDEX(_calc_누적빈도!P:P,$A45)-INDEX(_calc_누적빈도!P:P,$A45-기준500회_후보!$B$1)</f>
        <v>66</v>
      </c>
      <c r="Q45">
        <f>INDEX(_calc_누적빈도!Q:Q,$A45)-INDEX(_calc_누적빈도!Q:Q,$A45-기준500회_후보!$B$1)</f>
        <v>79</v>
      </c>
      <c r="R45">
        <f>INDEX(_calc_누적빈도!R:R,$A45)-INDEX(_calc_누적빈도!R:R,$A45-기준500회_후보!$B$1)</f>
        <v>64</v>
      </c>
      <c r="S45">
        <f>INDEX(_calc_누적빈도!S:S,$A45)-INDEX(_calc_누적빈도!S:S,$A45-기준500회_후보!$B$1)</f>
        <v>74</v>
      </c>
      <c r="T45">
        <f>INDEX(_calc_누적빈도!T:T,$A45)-INDEX(_calc_누적빈도!T:T,$A45-기준500회_후보!$B$1)</f>
        <v>74</v>
      </c>
      <c r="U45">
        <f>INDEX(_calc_누적빈도!U:U,$A45)-INDEX(_calc_누적빈도!U:U,$A45-기준500회_후보!$B$1)</f>
        <v>54</v>
      </c>
      <c r="V45">
        <f>INDEX(_calc_누적빈도!V:V,$A45)-INDEX(_calc_누적빈도!V:V,$A45-기준500회_후보!$B$1)</f>
        <v>78</v>
      </c>
      <c r="W45">
        <f>INDEX(_calc_누적빈도!W:W,$A45)-INDEX(_calc_누적빈도!W:W,$A45-기준500회_후보!$B$1)</f>
        <v>61</v>
      </c>
      <c r="X45">
        <f>INDEX(_calc_누적빈도!X:X,$A45)-INDEX(_calc_누적빈도!X:X,$A45-기준500회_후보!$B$1)</f>
        <v>58</v>
      </c>
      <c r="Y45">
        <f>INDEX(_calc_누적빈도!Y:Y,$A45)-INDEX(_calc_누적빈도!Y:Y,$A45-기준500회_후보!$B$1)</f>
        <v>70</v>
      </c>
      <c r="Z45">
        <f>INDEX(_calc_누적빈도!Z:Z,$A45)-INDEX(_calc_누적빈도!Z:Z,$A45-기준500회_후보!$B$1)</f>
        <v>51</v>
      </c>
      <c r="AA45">
        <f>INDEX(_calc_누적빈도!AA:AA,$A45)-INDEX(_calc_누적빈도!AA:AA,$A45-기준500회_후보!$B$1)</f>
        <v>64</v>
      </c>
      <c r="AB45">
        <f>INDEX(_calc_누적빈도!AB:AB,$A45)-INDEX(_calc_누적빈도!AB:AB,$A45-기준500회_후보!$B$1)</f>
        <v>62</v>
      </c>
      <c r="AC45">
        <f>INDEX(_calc_누적빈도!AC:AC,$A45)-INDEX(_calc_누적빈도!AC:AC,$A45-기준500회_후보!$B$1)</f>
        <v>70</v>
      </c>
      <c r="AD45">
        <f>INDEX(_calc_누적빈도!AD:AD,$A45)-INDEX(_calc_누적빈도!AD:AD,$A45-기준500회_후보!$B$1)</f>
        <v>63</v>
      </c>
      <c r="AE45">
        <f>INDEX(_calc_누적빈도!AE:AE,$A45)-INDEX(_calc_누적빈도!AE:AE,$A45-기준500회_후보!$B$1)</f>
        <v>73</v>
      </c>
      <c r="AF45">
        <f>INDEX(_calc_누적빈도!AF:AF,$A45)-INDEX(_calc_누적빈도!AF:AF,$A45-기준500회_후보!$B$1)</f>
        <v>66</v>
      </c>
      <c r="AG45">
        <f>INDEX(_calc_누적빈도!AG:AG,$A45)-INDEX(_calc_누적빈도!AG:AG,$A45-기준500회_후보!$B$1)</f>
        <v>58</v>
      </c>
      <c r="AH45">
        <f>INDEX(_calc_누적빈도!AH:AH,$A45)-INDEX(_calc_누적빈도!AH:AH,$A45-기준500회_후보!$B$1)</f>
        <v>78</v>
      </c>
      <c r="AI45">
        <f>INDEX(_calc_누적빈도!AI:AI,$A45)-INDEX(_calc_누적빈도!AI:AI,$A45-기준500회_후보!$B$1)</f>
        <v>72</v>
      </c>
      <c r="AJ45">
        <f>INDEX(_calc_누적빈도!AJ:AJ,$A45)-INDEX(_calc_누적빈도!AJ:AJ,$A45-기준500회_후보!$B$1)</f>
        <v>69</v>
      </c>
      <c r="AK45">
        <f>INDEX(_calc_누적빈도!AK:AK,$A45)-INDEX(_calc_누적빈도!AK:AK,$A45-기준500회_후보!$B$1)</f>
        <v>68</v>
      </c>
      <c r="AL45">
        <f>INDEX(_calc_누적빈도!AL:AL,$A45)-INDEX(_calc_누적빈도!AL:AL,$A45-기준500회_후보!$B$1)</f>
        <v>66</v>
      </c>
      <c r="AM45">
        <f>INDEX(_calc_누적빈도!AM:AM,$A45)-INDEX(_calc_누적빈도!AM:AM,$A45-기준500회_후보!$B$1)</f>
        <v>74</v>
      </c>
      <c r="AN45">
        <f>INDEX(_calc_누적빈도!AN:AN,$A45)-INDEX(_calc_누적빈도!AN:AN,$A45-기준500회_후보!$B$1)</f>
        <v>68</v>
      </c>
      <c r="AO45">
        <f>INDEX(_calc_누적빈도!AO:AO,$A45)-INDEX(_calc_누적빈도!AO:AO,$A45-기준500회_후보!$B$1)</f>
        <v>57</v>
      </c>
      <c r="AP45">
        <f>INDEX(_calc_누적빈도!AP:AP,$A45)-INDEX(_calc_누적빈도!AP:AP,$A45-기준500회_후보!$B$1)</f>
        <v>64</v>
      </c>
      <c r="AQ45">
        <f>INDEX(_calc_누적빈도!AQ:AQ,$A45)-INDEX(_calc_누적빈도!AQ:AQ,$A45-기준500회_후보!$B$1)</f>
        <v>65</v>
      </c>
      <c r="AR45">
        <f>INDEX(_calc_누적빈도!AR:AR,$A45)-INDEX(_calc_누적빈도!AR:AR,$A45-기준500회_후보!$B$1)</f>
        <v>65</v>
      </c>
      <c r="AS45">
        <f>INDEX(_calc_누적빈도!AS:AS,$A45)-INDEX(_calc_누적빈도!AS:AS,$A45-기준500회_후보!$B$1)</f>
        <v>65</v>
      </c>
      <c r="AT45">
        <f>INDEX(_calc_누적빈도!AT:AT,$A45)-INDEX(_calc_누적빈도!AT:AT,$A45-기준500회_후보!$B$1)</f>
        <v>77</v>
      </c>
      <c r="AU45">
        <f>(RANK(_calc_라운드기준!B45,_calc_라운드기준!$B45:$AT45,0)+COUNTIFS(_calc_라운드기준!$B45:$AT45,_calc_라운드기준!B45,$B$1:$AT$1,"&lt;"&amp;1))-(RANK(B45,$B45:$AT45,0)+COUNTIFS($B45:$AT45,B45,$B$1:$AT$1,"&lt;"&amp;1))</f>
        <v>-11</v>
      </c>
      <c r="AV45">
        <f>(RANK(_calc_라운드기준!C45,_calc_라운드기준!$B45:$AT45,0)+COUNTIFS(_calc_라운드기준!$B45:$AT45,_calc_라운드기준!C45,$B$1:$AT$1,"&lt;"&amp;2))-(RANK(C45,$B45:$AT45,0)+COUNTIFS($B45:$AT45,C45,$B$1:$AT$1,"&lt;"&amp;2))</f>
        <v>1</v>
      </c>
      <c r="AW45">
        <f>(RANK(_calc_라운드기준!D45,_calc_라운드기준!$B45:$AT45,0)+COUNTIFS(_calc_라운드기준!$B45:$AT45,_calc_라운드기준!D45,$B$1:$AT$1,"&lt;"&amp;3))-(RANK(D45,$B45:$AT45,0)+COUNTIFS($B45:$AT45,D45,$B$1:$AT$1,"&lt;"&amp;3))</f>
        <v>-5</v>
      </c>
      <c r="AX45">
        <f>(RANK(_calc_라운드기준!E45,_calc_라운드기준!$B45:$AT45,0)+COUNTIFS(_calc_라운드기준!$B45:$AT45,_calc_라운드기준!E45,$B$1:$AT$1,"&lt;"&amp;4))-(RANK(E45,$B45:$AT45,0)+COUNTIFS($B45:$AT45,E45,$B$1:$AT$1,"&lt;"&amp;4))</f>
        <v>-13</v>
      </c>
      <c r="AY45">
        <f>(RANK(_calc_라운드기준!F45,_calc_라운드기준!$B45:$AT45,0)+COUNTIFS(_calc_라운드기준!$B45:$AT45,_calc_라운드기준!F45,$B$1:$AT$1,"&lt;"&amp;5))-(RANK(F45,$B45:$AT45,0)+COUNTIFS($B45:$AT45,F45,$B$1:$AT$1,"&lt;"&amp;5))</f>
        <v>-19</v>
      </c>
      <c r="AZ45">
        <f>(RANK(_calc_라운드기준!G45,_calc_라운드기준!$B45:$AT45,0)+COUNTIFS(_calc_라운드기준!$B45:$AT45,_calc_라운드기준!G45,$B$1:$AT$1,"&lt;"&amp;6))-(RANK(G45,$B45:$AT45,0)+COUNTIFS($B45:$AT45,G45,$B$1:$AT$1,"&lt;"&amp;6))</f>
        <v>8</v>
      </c>
      <c r="BA45">
        <f>(RANK(_calc_라운드기준!H45,_calc_라운드기준!$B45:$AT45,0)+COUNTIFS(_calc_라운드기준!$B45:$AT45,_calc_라운드기준!H45,$B$1:$AT$1,"&lt;"&amp;7))-(RANK(H45,$B45:$AT45,0)+COUNTIFS($B45:$AT45,H45,$B$1:$AT$1,"&lt;"&amp;7))</f>
        <v>-10</v>
      </c>
      <c r="BB45">
        <f>(RANK(_calc_라운드기준!I45,_calc_라운드기준!$B45:$AT45,0)+COUNTIFS(_calc_라운드기준!$B45:$AT45,_calc_라운드기준!I45,$B$1:$AT$1,"&lt;"&amp;8))-(RANK(I45,$B45:$AT45,0)+COUNTIFS($B45:$AT45,I45,$B$1:$AT$1,"&lt;"&amp;8))</f>
        <v>-26</v>
      </c>
      <c r="BC45">
        <f>(RANK(_calc_라운드기준!J45,_calc_라운드기준!$B45:$AT45,0)+COUNTIFS(_calc_라운드기준!$B45:$AT45,_calc_라운드기준!J45,$B$1:$AT$1,"&lt;"&amp;9))-(RANK(J45,$B45:$AT45,0)+COUNTIFS($B45:$AT45,J45,$B$1:$AT$1,"&lt;"&amp;9))</f>
        <v>-32</v>
      </c>
      <c r="BD45">
        <f>(RANK(_calc_라운드기준!K45,_calc_라운드기준!$B45:$AT45,0)+COUNTIFS(_calc_라운드기준!$B45:$AT45,_calc_라운드기준!K45,$B$1:$AT$1,"&lt;"&amp;10))-(RANK(K45,$B45:$AT45,0)+COUNTIFS($B45:$AT45,K45,$B$1:$AT$1,"&lt;"&amp;10))</f>
        <v>18</v>
      </c>
      <c r="BE45">
        <f>(RANK(_calc_라운드기준!L45,_calc_라운드기준!$B45:$AT45,0)+COUNTIFS(_calc_라운드기준!$B45:$AT45,_calc_라운드기준!L45,$B$1:$AT$1,"&lt;"&amp;11))-(RANK(L45,$B45:$AT45,0)+COUNTIFS($B45:$AT45,L45,$B$1:$AT$1,"&lt;"&amp;11))</f>
        <v>14</v>
      </c>
      <c r="BF45">
        <f>(RANK(_calc_라운드기준!M45,_calc_라운드기준!$B45:$AT45,0)+COUNTIFS(_calc_라운드기준!$B45:$AT45,_calc_라운드기준!M45,$B$1:$AT$1,"&lt;"&amp;12))-(RANK(M45,$B45:$AT45,0)+COUNTIFS($B45:$AT45,M45,$B$1:$AT$1,"&lt;"&amp;12))</f>
        <v>8</v>
      </c>
      <c r="BG45">
        <f>(RANK(_calc_라운드기준!N45,_calc_라운드기준!$B45:$AT45,0)+COUNTIFS(_calc_라운드기준!$B45:$AT45,_calc_라운드기준!N45,$B$1:$AT$1,"&lt;"&amp;13))-(RANK(N45,$B45:$AT45,0)+COUNTIFS($B45:$AT45,N45,$B$1:$AT$1,"&lt;"&amp;13))</f>
        <v>3</v>
      </c>
      <c r="BH45">
        <f>(RANK(_calc_라운드기준!O45,_calc_라운드기준!$B45:$AT45,0)+COUNTIFS(_calc_라운드기준!$B45:$AT45,_calc_라운드기준!O45,$B$1:$AT$1,"&lt;"&amp;14))-(RANK(O45,$B45:$AT45,0)+COUNTIFS($B45:$AT45,O45,$B$1:$AT$1,"&lt;"&amp;14))</f>
        <v>20</v>
      </c>
      <c r="BI45">
        <f>(RANK(_calc_라운드기준!P45,_calc_라운드기준!$B45:$AT45,0)+COUNTIFS(_calc_라운드기준!$B45:$AT45,_calc_라운드기준!P45,$B$1:$AT$1,"&lt;"&amp;15))-(RANK(P45,$B45:$AT45,0)+COUNTIFS($B45:$AT45,P45,$B$1:$AT$1,"&lt;"&amp;15))</f>
        <v>-5</v>
      </c>
      <c r="BJ45">
        <f>(RANK(_calc_라운드기준!Q45,_calc_라운드기준!$B45:$AT45,0)+COUNTIFS(_calc_라운드기준!$B45:$AT45,_calc_라운드기준!Q45,$B$1:$AT$1,"&lt;"&amp;16))-(RANK(Q45,$B45:$AT45,0)+COUNTIFS($B45:$AT45,Q45,$B$1:$AT$1,"&lt;"&amp;16))</f>
        <v>0</v>
      </c>
      <c r="BK45">
        <f>(RANK(_calc_라운드기준!R45,_calc_라운드기준!$B45:$AT45,0)+COUNTIFS(_calc_라운드기준!$B45:$AT45,_calc_라운드기준!R45,$B$1:$AT$1,"&lt;"&amp;17))-(RANK(R45,$B45:$AT45,0)+COUNTIFS($B45:$AT45,R45,$B$1:$AT$1,"&lt;"&amp;17))</f>
        <v>6</v>
      </c>
      <c r="BL45">
        <f>(RANK(_calc_라운드기준!S45,_calc_라운드기준!$B45:$AT45,0)+COUNTIFS(_calc_라운드기준!$B45:$AT45,_calc_라운드기준!S45,$B$1:$AT$1,"&lt;"&amp;18))-(RANK(S45,$B45:$AT45,0)+COUNTIFS($B45:$AT45,S45,$B$1:$AT$1,"&lt;"&amp;18))</f>
        <v>27</v>
      </c>
      <c r="BM45">
        <f>(RANK(_calc_라운드기준!T45,_calc_라운드기준!$B45:$AT45,0)+COUNTIFS(_calc_라운드기준!$B45:$AT45,_calc_라운드기준!T45,$B$1:$AT$1,"&lt;"&amp;19))-(RANK(T45,$B45:$AT45,0)+COUNTIFS($B45:$AT45,T45,$B$1:$AT$1,"&lt;"&amp;19))</f>
        <v>17</v>
      </c>
      <c r="BN45">
        <f>(RANK(_calc_라운드기준!U45,_calc_라운드기준!$B45:$AT45,0)+COUNTIFS(_calc_라운드기준!$B45:$AT45,_calc_라운드기준!U45,$B$1:$AT$1,"&lt;"&amp;20))-(RANK(U45,$B45:$AT45,0)+COUNTIFS($B45:$AT45,U45,$B$1:$AT$1,"&lt;"&amp;20))</f>
        <v>-23</v>
      </c>
      <c r="BO45">
        <f>(RANK(_calc_라운드기준!V45,_calc_라운드기준!$B45:$AT45,0)+COUNTIFS(_calc_라운드기준!$B45:$AT45,_calc_라운드기준!V45,$B$1:$AT$1,"&lt;"&amp;21))-(RANK(V45,$B45:$AT45,0)+COUNTIFS($B45:$AT45,V45,$B$1:$AT$1,"&lt;"&amp;21))</f>
        <v>34</v>
      </c>
      <c r="BP45">
        <f>(RANK(_calc_라운드기준!W45,_calc_라운드기준!$B45:$AT45,0)+COUNTIFS(_calc_라운드기준!$B45:$AT45,_calc_라운드기준!W45,$B$1:$AT$1,"&lt;"&amp;22))-(RANK(W45,$B45:$AT45,0)+COUNTIFS($B45:$AT45,W45,$B$1:$AT$1,"&lt;"&amp;22))</f>
        <v>6</v>
      </c>
      <c r="BQ45">
        <f>(RANK(_calc_라운드기준!X45,_calc_라운드기준!$B45:$AT45,0)+COUNTIFS(_calc_라운드기준!$B45:$AT45,_calc_라운드기준!X45,$B$1:$AT$1,"&lt;"&amp;23))-(RANK(X45,$B45:$AT45,0)+COUNTIFS($B45:$AT45,X45,$B$1:$AT$1,"&lt;"&amp;23))</f>
        <v>-28</v>
      </c>
      <c r="BR45">
        <f>(RANK(_calc_라운드기준!Y45,_calc_라운드기준!$B45:$AT45,0)+COUNTIFS(_calc_라운드기준!$B45:$AT45,_calc_라운드기준!Y45,$B$1:$AT$1,"&lt;"&amp;24))-(RANK(Y45,$B45:$AT45,0)+COUNTIFS($B45:$AT45,Y45,$B$1:$AT$1,"&lt;"&amp;24))</f>
        <v>-3</v>
      </c>
      <c r="BS45">
        <f>(RANK(_calc_라운드기준!Z45,_calc_라운드기준!$B45:$AT45,0)+COUNTIFS(_calc_라운드기준!$B45:$AT45,_calc_라운드기준!Z45,$B$1:$AT$1,"&lt;"&amp;25))-(RANK(Z45,$B45:$AT45,0)+COUNTIFS($B45:$AT45,Z45,$B$1:$AT$1,"&lt;"&amp;25))</f>
        <v>-31</v>
      </c>
      <c r="BT45">
        <f>(RANK(_calc_라운드기준!AA45,_calc_라운드기준!$B45:$AT45,0)+COUNTIFS(_calc_라운드기준!$B45:$AT45,_calc_라운드기준!AA45,$B$1:$AT$1,"&lt;"&amp;26))-(RANK(AA45,$B45:$AT45,0)+COUNTIFS($B45:$AT45,AA45,$B$1:$AT$1,"&lt;"&amp;26))</f>
        <v>-10</v>
      </c>
      <c r="BU45">
        <f>(RANK(_calc_라운드기준!AB45,_calc_라운드기준!$B45:$AT45,0)+COUNTIFS(_calc_라운드기준!$B45:$AT45,_calc_라운드기준!AB45,$B$1:$AT$1,"&lt;"&amp;27))-(RANK(AB45,$B45:$AT45,0)+COUNTIFS($B45:$AT45,AB45,$B$1:$AT$1,"&lt;"&amp;27))</f>
        <v>-31</v>
      </c>
      <c r="BV45">
        <f>(RANK(_calc_라운드기준!AC45,_calc_라운드기준!$B45:$AT45,0)+COUNTIFS(_calc_라운드기준!$B45:$AT45,_calc_라운드기준!AC45,$B$1:$AT$1,"&lt;"&amp;28))-(RANK(AC45,$B45:$AT45,0)+COUNTIFS($B45:$AT45,AC45,$B$1:$AT$1,"&lt;"&amp;28))</f>
        <v>-2</v>
      </c>
      <c r="BW45">
        <f>(RANK(_calc_라운드기준!AD45,_calc_라운드기준!$B45:$AT45,0)+COUNTIFS(_calc_라운드기준!$B45:$AT45,_calc_라운드기준!AD45,$B$1:$AT$1,"&lt;"&amp;29))-(RANK(AD45,$B45:$AT45,0)+COUNTIFS($B45:$AT45,AD45,$B$1:$AT$1,"&lt;"&amp;29))</f>
        <v>-18</v>
      </c>
      <c r="BX45">
        <f>(RANK(_calc_라운드기준!AE45,_calc_라운드기준!$B45:$AT45,0)+COUNTIFS(_calc_라운드기준!$B45:$AT45,_calc_라운드기준!AE45,$B$1:$AT$1,"&lt;"&amp;30))-(RANK(AE45,$B45:$AT45,0)+COUNTIFS($B45:$AT45,AE45,$B$1:$AT$1,"&lt;"&amp;30))</f>
        <v>9</v>
      </c>
      <c r="BY45">
        <f>(RANK(_calc_라운드기준!AF45,_calc_라운드기준!$B45:$AT45,0)+COUNTIFS(_calc_라운드기준!$B45:$AT45,_calc_라운드기준!AF45,$B$1:$AT$1,"&lt;"&amp;31))-(RANK(AF45,$B45:$AT45,0)+COUNTIFS($B45:$AT45,AF45,$B$1:$AT$1,"&lt;"&amp;31))</f>
        <v>4</v>
      </c>
      <c r="BZ45">
        <f>(RANK(_calc_라운드기준!AG45,_calc_라운드기준!$B45:$AT45,0)+COUNTIFS(_calc_라운드기준!$B45:$AT45,_calc_라운드기준!AG45,$B$1:$AT$1,"&lt;"&amp;32))-(RANK(AG45,$B45:$AT45,0)+COUNTIFS($B45:$AT45,AG45,$B$1:$AT$1,"&lt;"&amp;32))</f>
        <v>-18</v>
      </c>
      <c r="CA45">
        <f>(RANK(_calc_라운드기준!AH45,_calc_라운드기준!$B45:$AT45,0)+COUNTIFS(_calc_라운드기준!$B45:$AT45,_calc_라운드기준!AH45,$B$1:$AT$1,"&lt;"&amp;33))-(RANK(AH45,$B45:$AT45,0)+COUNTIFS($B45:$AT45,AH45,$B$1:$AT$1,"&lt;"&amp;33))</f>
        <v>25</v>
      </c>
      <c r="CB45">
        <f>(RANK(_calc_라운드기준!AI45,_calc_라운드기준!$B45:$AT45,0)+COUNTIFS(_calc_라운드기준!$B45:$AT45,_calc_라운드기준!AI45,$B$1:$AT$1,"&lt;"&amp;34))-(RANK(AI45,$B45:$AT45,0)+COUNTIFS($B45:$AT45,AI45,$B$1:$AT$1,"&lt;"&amp;34))</f>
        <v>30</v>
      </c>
      <c r="CC45">
        <f>(RANK(_calc_라운드기준!AJ45,_calc_라운드기준!$B45:$AT45,0)+COUNTIFS(_calc_라운드기준!$B45:$AT45,_calc_라운드기준!AJ45,$B$1:$AT$1,"&lt;"&amp;35))-(RANK(AJ45,$B45:$AT45,0)+COUNTIFS($B45:$AT45,AJ45,$B$1:$AT$1,"&lt;"&amp;35))</f>
        <v>13</v>
      </c>
      <c r="CD45">
        <f>(RANK(_calc_라운드기준!AK45,_calc_라운드기준!$B45:$AT45,0)+COUNTIFS(_calc_라운드기준!$B45:$AT45,_calc_라운드기준!AK45,$B$1:$AT$1,"&lt;"&amp;36))-(RANK(AK45,$B45:$AT45,0)+COUNTIFS($B45:$AT45,AK45,$B$1:$AT$1,"&lt;"&amp;36))</f>
        <v>13</v>
      </c>
      <c r="CE45">
        <f>(RANK(_calc_라운드기준!AL45,_calc_라운드기준!$B45:$AT45,0)+COUNTIFS(_calc_라운드기준!$B45:$AT45,_calc_라운드기준!AL45,$B$1:$AT$1,"&lt;"&amp;37))-(RANK(AL45,$B45:$AT45,0)+COUNTIFS($B45:$AT45,AL45,$B$1:$AT$1,"&lt;"&amp;37))</f>
        <v>-19</v>
      </c>
      <c r="CF45">
        <f>(RANK(_calc_라운드기준!AM45,_calc_라운드기준!$B45:$AT45,0)+COUNTIFS(_calc_라운드기준!$B45:$AT45,_calc_라운드기준!AM45,$B$1:$AT$1,"&lt;"&amp;38))-(RANK(AM45,$B45:$AT45,0)+COUNTIFS($B45:$AT45,AM45,$B$1:$AT$1,"&lt;"&amp;38))</f>
        <v>-4</v>
      </c>
      <c r="CG45">
        <f>(RANK(_calc_라운드기준!AN45,_calc_라운드기준!$B45:$AT45,0)+COUNTIFS(_calc_라운드기준!$B45:$AT45,_calc_라운드기준!AN45,$B$1:$AT$1,"&lt;"&amp;39))-(RANK(AN45,$B45:$AT45,0)+COUNTIFS($B45:$AT45,AN45,$B$1:$AT$1,"&lt;"&amp;39))</f>
        <v>-11</v>
      </c>
      <c r="CH45">
        <f>(RANK(_calc_라운드기준!AO45,_calc_라운드기준!$B45:$AT45,0)+COUNTIFS(_calc_라운드기준!$B45:$AT45,_calc_라운드기준!AO45,$B$1:$AT$1,"&lt;"&amp;40))-(RANK(AO45,$B45:$AT45,0)+COUNTIFS($B45:$AT45,AO45,$B$1:$AT$1,"&lt;"&amp;40))</f>
        <v>-18</v>
      </c>
      <c r="CI45">
        <f>(RANK(_calc_라운드기준!AP45,_calc_라운드기준!$B45:$AT45,0)+COUNTIFS(_calc_라운드기준!$B45:$AT45,_calc_라운드기준!AP45,$B$1:$AT$1,"&lt;"&amp;41))-(RANK(AP45,$B45:$AT45,0)+COUNTIFS($B45:$AT45,AP45,$B$1:$AT$1,"&lt;"&amp;41))</f>
        <v>7</v>
      </c>
      <c r="CJ45">
        <f>(RANK(_calc_라운드기준!AQ45,_calc_라운드기준!$B45:$AT45,0)+COUNTIFS(_calc_라운드기준!$B45:$AT45,_calc_라운드기준!AQ45,$B$1:$AT$1,"&lt;"&amp;42))-(RANK(AQ45,$B45:$AT45,0)+COUNTIFS($B45:$AT45,AQ45,$B$1:$AT$1,"&lt;"&amp;42))</f>
        <v>6</v>
      </c>
      <c r="CK45">
        <f>(RANK(_calc_라운드기준!AR45,_calc_라운드기준!$B45:$AT45,0)+COUNTIFS(_calc_라운드기준!$B45:$AT45,_calc_라운드기준!AR45,$B$1:$AT$1,"&lt;"&amp;43))-(RANK(AR45,$B45:$AT45,0)+COUNTIFS($B45:$AT45,AR45,$B$1:$AT$1,"&lt;"&amp;43))</f>
        <v>17</v>
      </c>
      <c r="CL45">
        <f>(RANK(_calc_라운드기준!AS45,_calc_라운드기준!$B45:$AT45,0)+COUNTIFS(_calc_라운드기준!$B45:$AT45,_calc_라운드기준!AS45,$B$1:$AT$1,"&lt;"&amp;44))-(RANK(AS45,$B45:$AT45,0)+COUNTIFS($B45:$AT45,AS45,$B$1:$AT$1,"&lt;"&amp;44))</f>
        <v>17</v>
      </c>
      <c r="CM45">
        <f>(RANK(_calc_라운드기준!AT45,_calc_라운드기준!$B45:$AT45,0)+COUNTIFS(_calc_라운드기준!$B45:$AT45,_calc_라운드기준!AT45,$B$1:$AT$1,"&lt;"&amp;45))-(RANK(AT45,$B45:$AT45,0)+COUNTIFS($B45:$AT45,AT45,$B$1:$AT$1,"&lt;"&amp;45))</f>
        <v>34</v>
      </c>
      <c r="CN45">
        <f t="shared" si="45"/>
        <v>32</v>
      </c>
      <c r="CO45">
        <f t="shared" si="46"/>
        <v>23</v>
      </c>
      <c r="CP45">
        <f t="shared" si="47"/>
        <v>28</v>
      </c>
      <c r="CQ45">
        <f t="shared" si="48"/>
        <v>34</v>
      </c>
      <c r="CR45">
        <f t="shared" si="49"/>
        <v>38</v>
      </c>
      <c r="CS45">
        <f t="shared" si="50"/>
        <v>15</v>
      </c>
      <c r="CT45">
        <f t="shared" si="51"/>
        <v>30</v>
      </c>
      <c r="CU45">
        <f t="shared" si="52"/>
        <v>41</v>
      </c>
      <c r="CV45">
        <f t="shared" si="53"/>
        <v>45</v>
      </c>
      <c r="CW45">
        <f t="shared" si="54"/>
        <v>7</v>
      </c>
      <c r="CX45">
        <f t="shared" si="55"/>
        <v>11</v>
      </c>
      <c r="CY45">
        <f t="shared" si="56"/>
        <v>16</v>
      </c>
      <c r="CZ45">
        <f t="shared" si="57"/>
        <v>22</v>
      </c>
      <c r="DA45">
        <f t="shared" si="58"/>
        <v>6</v>
      </c>
      <c r="DB45">
        <f t="shared" si="59"/>
        <v>29</v>
      </c>
      <c r="DC45">
        <f t="shared" si="60"/>
        <v>24</v>
      </c>
      <c r="DD45">
        <f t="shared" si="61"/>
        <v>18</v>
      </c>
      <c r="DE45">
        <f t="shared" si="62"/>
        <v>4</v>
      </c>
      <c r="DF45">
        <f t="shared" si="63"/>
        <v>8</v>
      </c>
      <c r="DG45">
        <f t="shared" si="64"/>
        <v>40</v>
      </c>
      <c r="DH45">
        <f t="shared" si="65"/>
        <v>1</v>
      </c>
      <c r="DI45">
        <f t="shared" si="66"/>
        <v>19</v>
      </c>
      <c r="DJ45">
        <f t="shared" si="67"/>
        <v>42</v>
      </c>
      <c r="DK45">
        <f t="shared" si="68"/>
        <v>26</v>
      </c>
      <c r="DL45">
        <f t="shared" si="69"/>
        <v>43</v>
      </c>
      <c r="DM45">
        <f t="shared" si="70"/>
        <v>31</v>
      </c>
      <c r="DN45">
        <f t="shared" si="71"/>
        <v>44</v>
      </c>
      <c r="DO45">
        <f t="shared" si="72"/>
        <v>25</v>
      </c>
      <c r="DP45">
        <f t="shared" si="73"/>
        <v>35</v>
      </c>
      <c r="DQ45">
        <f t="shared" si="74"/>
        <v>14</v>
      </c>
      <c r="DR45">
        <f t="shared" si="75"/>
        <v>21</v>
      </c>
      <c r="DS45">
        <f t="shared" si="76"/>
        <v>36</v>
      </c>
      <c r="DT45">
        <f t="shared" si="77"/>
        <v>5</v>
      </c>
      <c r="DU45">
        <f t="shared" si="78"/>
        <v>3</v>
      </c>
      <c r="DV45">
        <f t="shared" si="79"/>
        <v>12</v>
      </c>
      <c r="DW45">
        <f t="shared" si="80"/>
        <v>13</v>
      </c>
      <c r="DX45">
        <f t="shared" si="81"/>
        <v>39</v>
      </c>
      <c r="DY45">
        <f t="shared" si="82"/>
        <v>27</v>
      </c>
      <c r="DZ45">
        <f t="shared" si="83"/>
        <v>33</v>
      </c>
      <c r="EA45">
        <f t="shared" si="84"/>
        <v>37</v>
      </c>
      <c r="EB45">
        <f t="shared" si="85"/>
        <v>17</v>
      </c>
      <c r="EC45">
        <f t="shared" si="86"/>
        <v>20</v>
      </c>
      <c r="ED45">
        <f t="shared" si="87"/>
        <v>9</v>
      </c>
      <c r="EE45">
        <f t="shared" si="88"/>
        <v>10</v>
      </c>
      <c r="EF45">
        <f t="shared" si="89"/>
        <v>2</v>
      </c>
    </row>
    <row r="46" spans="1:136" ht="16.5" customHeight="1">
      <c r="A46">
        <f>_calc_라운드기준!A46</f>
        <v>1200</v>
      </c>
      <c r="B46">
        <f>INDEX(_calc_누적빈도!B:B,$A46)-INDEX(_calc_누적빈도!B:B,$A46-기준500회_후보!$B$1)</f>
        <v>60</v>
      </c>
      <c r="C46">
        <f>INDEX(_calc_누적빈도!C:C,$A46)-INDEX(_calc_누적빈도!C:C,$A46-기준500회_후보!$B$1)</f>
        <v>62</v>
      </c>
      <c r="D46">
        <f>INDEX(_calc_누적빈도!D:D,$A46)-INDEX(_calc_누적빈도!D:D,$A46-기준500회_후보!$B$1)</f>
        <v>76</v>
      </c>
      <c r="E46">
        <f>INDEX(_calc_누적빈도!E:E,$A46)-INDEX(_calc_누적빈도!E:E,$A46-기준500회_후보!$B$1)</f>
        <v>58</v>
      </c>
      <c r="F46">
        <f>INDEX(_calc_누적빈도!F:F,$A46)-INDEX(_calc_누적빈도!F:F,$A46-기준500회_후보!$B$1)</f>
        <v>49</v>
      </c>
      <c r="G46">
        <f>INDEX(_calc_누적빈도!G:G,$A46)-INDEX(_calc_누적빈도!G:G,$A46-기준500회_후보!$B$1)</f>
        <v>75</v>
      </c>
      <c r="H46">
        <f>INDEX(_calc_누적빈도!H:H,$A46)-INDEX(_calc_누적빈도!H:H,$A46-기준500회_후보!$B$1)</f>
        <v>70</v>
      </c>
      <c r="I46">
        <f>INDEX(_calc_누적빈도!I:I,$A46)-INDEX(_calc_누적빈도!I:I,$A46-기준500회_후보!$B$1)</f>
        <v>53</v>
      </c>
      <c r="J46">
        <f>INDEX(_calc_누적빈도!J:J,$A46)-INDEX(_calc_누적빈도!J:J,$A46-기준500회_후보!$B$1)</f>
        <v>60</v>
      </c>
      <c r="K46">
        <f>INDEX(_calc_누적빈도!K:K,$A46)-INDEX(_calc_누적빈도!K:K,$A46-기준500회_후보!$B$1)</f>
        <v>66</v>
      </c>
      <c r="L46">
        <f>INDEX(_calc_누적빈도!L:L,$A46)-INDEX(_calc_누적빈도!L:L,$A46-기준500회_후보!$B$1)</f>
        <v>68</v>
      </c>
      <c r="M46">
        <f>INDEX(_calc_누적빈도!M:M,$A46)-INDEX(_calc_누적빈도!M:M,$A46-기준500회_후보!$B$1)</f>
        <v>85</v>
      </c>
      <c r="N46">
        <f>INDEX(_calc_누적빈도!N:N,$A46)-INDEX(_calc_누적빈도!N:N,$A46-기준500회_후보!$B$1)</f>
        <v>76</v>
      </c>
      <c r="O46">
        <f>INDEX(_calc_누적빈도!O:O,$A46)-INDEX(_calc_누적빈도!O:O,$A46-기준500회_후보!$B$1)</f>
        <v>67</v>
      </c>
      <c r="P46">
        <f>INDEX(_calc_누적빈도!P:P,$A46)-INDEX(_calc_누적빈도!P:P,$A46-기준500회_후보!$B$1)</f>
        <v>66</v>
      </c>
      <c r="Q46">
        <f>INDEX(_calc_누적빈도!Q:Q,$A46)-INDEX(_calc_누적빈도!Q:Q,$A46-기준500회_후보!$B$1)</f>
        <v>78</v>
      </c>
      <c r="R46">
        <f>INDEX(_calc_누적빈도!R:R,$A46)-INDEX(_calc_누적빈도!R:R,$A46-기준500회_후보!$B$1)</f>
        <v>64</v>
      </c>
      <c r="S46">
        <f>INDEX(_calc_누적빈도!S:S,$A46)-INDEX(_calc_누적빈도!S:S,$A46-기준500회_후보!$B$1)</f>
        <v>74</v>
      </c>
      <c r="T46">
        <f>INDEX(_calc_누적빈도!T:T,$A46)-INDEX(_calc_누적빈도!T:T,$A46-기준500회_후보!$B$1)</f>
        <v>74</v>
      </c>
      <c r="U46">
        <f>INDEX(_calc_누적빈도!U:U,$A46)-INDEX(_calc_누적빈도!U:U,$A46-기준500회_후보!$B$1)</f>
        <v>53</v>
      </c>
      <c r="V46">
        <f>INDEX(_calc_누적빈도!V:V,$A46)-INDEX(_calc_누적빈도!V:V,$A46-기준500회_후보!$B$1)</f>
        <v>78</v>
      </c>
      <c r="W46">
        <f>INDEX(_calc_누적빈도!W:W,$A46)-INDEX(_calc_누적빈도!W:W,$A46-기준500회_후보!$B$1)</f>
        <v>61</v>
      </c>
      <c r="X46">
        <f>INDEX(_calc_누적빈도!X:X,$A46)-INDEX(_calc_누적빈도!X:X,$A46-기준500회_후보!$B$1)</f>
        <v>59</v>
      </c>
      <c r="Y46">
        <f>INDEX(_calc_누적빈도!Y:Y,$A46)-INDEX(_calc_누적빈도!Y:Y,$A46-기준500회_후보!$B$1)</f>
        <v>70</v>
      </c>
      <c r="Z46">
        <f>INDEX(_calc_누적빈도!Z:Z,$A46)-INDEX(_calc_누적빈도!Z:Z,$A46-기준500회_후보!$B$1)</f>
        <v>51</v>
      </c>
      <c r="AA46">
        <f>INDEX(_calc_누적빈도!AA:AA,$A46)-INDEX(_calc_누적빈도!AA:AA,$A46-기준500회_후보!$B$1)</f>
        <v>64</v>
      </c>
      <c r="AB46">
        <f>INDEX(_calc_누적빈도!AB:AB,$A46)-INDEX(_calc_누적빈도!AB:AB,$A46-기준500회_후보!$B$1)</f>
        <v>62</v>
      </c>
      <c r="AC46">
        <f>INDEX(_calc_누적빈도!AC:AC,$A46)-INDEX(_calc_누적빈도!AC:AC,$A46-기준500회_후보!$B$1)</f>
        <v>71</v>
      </c>
      <c r="AD46">
        <f>INDEX(_calc_누적빈도!AD:AD,$A46)-INDEX(_calc_누적빈도!AD:AD,$A46-기준500회_후보!$B$1)</f>
        <v>64</v>
      </c>
      <c r="AE46">
        <f>INDEX(_calc_누적빈도!AE:AE,$A46)-INDEX(_calc_누적빈도!AE:AE,$A46-기준500회_후보!$B$1)</f>
        <v>74</v>
      </c>
      <c r="AF46">
        <f>INDEX(_calc_누적빈도!AF:AF,$A46)-INDEX(_calc_누적빈도!AF:AF,$A46-기준500회_후보!$B$1)</f>
        <v>66</v>
      </c>
      <c r="AG46">
        <f>INDEX(_calc_누적빈도!AG:AG,$A46)-INDEX(_calc_누적빈도!AG:AG,$A46-기준500회_후보!$B$1)</f>
        <v>57</v>
      </c>
      <c r="AH46">
        <f>INDEX(_calc_누적빈도!AH:AH,$A46)-INDEX(_calc_누적빈도!AH:AH,$A46-기준500회_후보!$B$1)</f>
        <v>78</v>
      </c>
      <c r="AI46">
        <f>INDEX(_calc_누적빈도!AI:AI,$A46)-INDEX(_calc_누적빈도!AI:AI,$A46-기준500회_후보!$B$1)</f>
        <v>72</v>
      </c>
      <c r="AJ46">
        <f>INDEX(_calc_누적빈도!AJ:AJ,$A46)-INDEX(_calc_누적빈도!AJ:AJ,$A46-기준500회_후보!$B$1)</f>
        <v>69</v>
      </c>
      <c r="AK46">
        <f>INDEX(_calc_누적빈도!AK:AK,$A46)-INDEX(_calc_누적빈도!AK:AK,$A46-기준500회_후보!$B$1)</f>
        <v>68</v>
      </c>
      <c r="AL46">
        <f>INDEX(_calc_누적빈도!AL:AL,$A46)-INDEX(_calc_누적빈도!AL:AL,$A46-기준500회_후보!$B$1)</f>
        <v>66</v>
      </c>
      <c r="AM46">
        <f>INDEX(_calc_누적빈도!AM:AM,$A46)-INDEX(_calc_누적빈도!AM:AM,$A46-기준500회_후보!$B$1)</f>
        <v>74</v>
      </c>
      <c r="AN46">
        <f>INDEX(_calc_누적빈도!AN:AN,$A46)-INDEX(_calc_누적빈도!AN:AN,$A46-기준500회_후보!$B$1)</f>
        <v>68</v>
      </c>
      <c r="AO46">
        <f>INDEX(_calc_누적빈도!AO:AO,$A46)-INDEX(_calc_누적빈도!AO:AO,$A46-기준500회_후보!$B$1)</f>
        <v>57</v>
      </c>
      <c r="AP46">
        <f>INDEX(_calc_누적빈도!AP:AP,$A46)-INDEX(_calc_누적빈도!AP:AP,$A46-기준500회_후보!$B$1)</f>
        <v>64</v>
      </c>
      <c r="AQ46">
        <f>INDEX(_calc_누적빈도!AQ:AQ,$A46)-INDEX(_calc_누적빈도!AQ:AQ,$A46-기준500회_후보!$B$1)</f>
        <v>65</v>
      </c>
      <c r="AR46">
        <f>INDEX(_calc_누적빈도!AR:AR,$A46)-INDEX(_calc_누적빈도!AR:AR,$A46-기준500회_후보!$B$1)</f>
        <v>65</v>
      </c>
      <c r="AS46">
        <f>INDEX(_calc_누적빈도!AS:AS,$A46)-INDEX(_calc_누적빈도!AS:AS,$A46-기준500회_후보!$B$1)</f>
        <v>66</v>
      </c>
      <c r="AT46">
        <f>INDEX(_calc_누적빈도!AT:AT,$A46)-INDEX(_calc_누적빈도!AT:AT,$A46-기준500회_후보!$B$1)</f>
        <v>77</v>
      </c>
      <c r="AU46">
        <f>(RANK(_calc_라운드기준!B46,_calc_라운드기준!$B46:$AT46,0)+COUNTIFS(_calc_라운드기준!$B46:$AT46,_calc_라운드기준!B46,$B$1:$AT$1,"&lt;"&amp;1))-(RANK(B46,$B46:$AT46,0)+COUNTIFS($B46:$AT46,B46,$B$1:$AT$1,"&lt;"&amp;1))</f>
        <v>-3</v>
      </c>
      <c r="AV46">
        <f>(RANK(_calc_라운드기준!C46,_calc_라운드기준!$B46:$AT46,0)+COUNTIFS(_calc_라운드기준!$B46:$AT46,_calc_라운드기준!C46,$B$1:$AT$1,"&lt;"&amp;2))-(RANK(C46,$B46:$AT46,0)+COUNTIFS($B46:$AT46,C46,$B$1:$AT$1,"&lt;"&amp;2))</f>
        <v>6</v>
      </c>
      <c r="AW46">
        <f>(RANK(_calc_라운드기준!D46,_calc_라운드기준!$B46:$AT46,0)+COUNTIFS(_calc_라운드기준!$B46:$AT46,_calc_라운드기준!D46,$B$1:$AT$1,"&lt;"&amp;3))-(RANK(D46,$B46:$AT46,0)+COUNTIFS($B46:$AT46,D46,$B$1:$AT$1,"&lt;"&amp;3))</f>
        <v>-5</v>
      </c>
      <c r="AX46">
        <f>(RANK(_calc_라운드기준!E46,_calc_라운드기준!$B46:$AT46,0)+COUNTIFS(_calc_라운드기준!$B46:$AT46,_calc_라운드기준!E46,$B$1:$AT$1,"&lt;"&amp;4))-(RANK(E46,$B46:$AT46,0)+COUNTIFS($B46:$AT46,E46,$B$1:$AT$1,"&lt;"&amp;4))</f>
        <v>-5</v>
      </c>
      <c r="AY46">
        <f>(RANK(_calc_라운드기준!F46,_calc_라운드기준!$B46:$AT46,0)+COUNTIFS(_calc_라운드기준!$B46:$AT46,_calc_라운드기준!F46,$B$1:$AT$1,"&lt;"&amp;5))-(RANK(F46,$B46:$AT46,0)+COUNTIFS($B46:$AT46,F46,$B$1:$AT$1,"&lt;"&amp;5))</f>
        <v>-22</v>
      </c>
      <c r="AZ46">
        <f>(RANK(_calc_라운드기준!G46,_calc_라운드기준!$B46:$AT46,0)+COUNTIFS(_calc_라운드기준!$B46:$AT46,_calc_라운드기준!G46,$B$1:$AT$1,"&lt;"&amp;6))-(RANK(G46,$B46:$AT46,0)+COUNTIFS($B46:$AT46,G46,$B$1:$AT$1,"&lt;"&amp;6))</f>
        <v>9</v>
      </c>
      <c r="BA46">
        <f>(RANK(_calc_라운드기준!H46,_calc_라운드기준!$B46:$AT46,0)+COUNTIFS(_calc_라운드기준!$B46:$AT46,_calc_라운드기준!H46,$B$1:$AT$1,"&lt;"&amp;7))-(RANK(H46,$B46:$AT46,0)+COUNTIFS($B46:$AT46,H46,$B$1:$AT$1,"&lt;"&amp;7))</f>
        <v>-10</v>
      </c>
      <c r="BB46">
        <f>(RANK(_calc_라운드기준!I46,_calc_라운드기준!$B46:$AT46,0)+COUNTIFS(_calc_라운드기준!$B46:$AT46,_calc_라운드기준!I46,$B$1:$AT$1,"&lt;"&amp;8))-(RANK(I46,$B46:$AT46,0)+COUNTIFS($B46:$AT46,I46,$B$1:$AT$1,"&lt;"&amp;8))</f>
        <v>-33</v>
      </c>
      <c r="BC46">
        <f>(RANK(_calc_라운드기준!J46,_calc_라운드기준!$B46:$AT46,0)+COUNTIFS(_calc_라운드기준!$B46:$AT46,_calc_라운드기준!J46,$B$1:$AT$1,"&lt;"&amp;9))-(RANK(J46,$B46:$AT46,0)+COUNTIFS($B46:$AT46,J46,$B$1:$AT$1,"&lt;"&amp;9))</f>
        <v>-35</v>
      </c>
      <c r="BD46">
        <f>(RANK(_calc_라운드기준!K46,_calc_라운드기준!$B46:$AT46,0)+COUNTIFS(_calc_라운드기준!$B46:$AT46,_calc_라운드기준!K46,$B$1:$AT$1,"&lt;"&amp;10))-(RANK(K46,$B46:$AT46,0)+COUNTIFS($B46:$AT46,K46,$B$1:$AT$1,"&lt;"&amp;10))</f>
        <v>18</v>
      </c>
      <c r="BE46">
        <f>(RANK(_calc_라운드기준!L46,_calc_라운드기준!$B46:$AT46,0)+COUNTIFS(_calc_라운드기준!$B46:$AT46,_calc_라운드기준!L46,$B$1:$AT$1,"&lt;"&amp;11))-(RANK(L46,$B46:$AT46,0)+COUNTIFS($B46:$AT46,L46,$B$1:$AT$1,"&lt;"&amp;11))</f>
        <v>17</v>
      </c>
      <c r="BF46">
        <f>(RANK(_calc_라운드기준!M46,_calc_라운드기준!$B46:$AT46,0)+COUNTIFS(_calc_라운드기준!$B46:$AT46,_calc_라운드기준!M46,$B$1:$AT$1,"&lt;"&amp;12))-(RANK(M46,$B46:$AT46,0)+COUNTIFS($B46:$AT46,M46,$B$1:$AT$1,"&lt;"&amp;12))</f>
        <v>9</v>
      </c>
      <c r="BG46">
        <f>(RANK(_calc_라운드기준!N46,_calc_라운드기준!$B46:$AT46,0)+COUNTIFS(_calc_라운드기준!$B46:$AT46,_calc_라운드기준!N46,$B$1:$AT$1,"&lt;"&amp;13))-(RANK(N46,$B46:$AT46,0)+COUNTIFS($B46:$AT46,N46,$B$1:$AT$1,"&lt;"&amp;13))</f>
        <v>4</v>
      </c>
      <c r="BH46">
        <f>(RANK(_calc_라운드기준!O46,_calc_라운드기준!$B46:$AT46,0)+COUNTIFS(_calc_라운드기준!$B46:$AT46,_calc_라운드기준!O46,$B$1:$AT$1,"&lt;"&amp;14))-(RANK(O46,$B46:$AT46,0)+COUNTIFS($B46:$AT46,O46,$B$1:$AT$1,"&lt;"&amp;14))</f>
        <v>20</v>
      </c>
      <c r="BI46">
        <f>(RANK(_calc_라운드기준!P46,_calc_라운드기준!$B46:$AT46,0)+COUNTIFS(_calc_라운드기준!$B46:$AT46,_calc_라운드기준!P46,$B$1:$AT$1,"&lt;"&amp;15))-(RANK(P46,$B46:$AT46,0)+COUNTIFS($B46:$AT46,P46,$B$1:$AT$1,"&lt;"&amp;15))</f>
        <v>-5</v>
      </c>
      <c r="BJ46">
        <f>(RANK(_calc_라운드기준!Q46,_calc_라운드기준!$B46:$AT46,0)+COUNTIFS(_calc_라운드기준!$B46:$AT46,_calc_라운드기준!Q46,$B$1:$AT$1,"&lt;"&amp;16))-(RANK(Q46,$B46:$AT46,0)+COUNTIFS($B46:$AT46,Q46,$B$1:$AT$1,"&lt;"&amp;16))</f>
        <v>4</v>
      </c>
      <c r="BK46">
        <f>(RANK(_calc_라운드기준!R46,_calc_라운드기준!$B46:$AT46,0)+COUNTIFS(_calc_라운드기준!$B46:$AT46,_calc_라운드기준!R46,$B$1:$AT$1,"&lt;"&amp;17))-(RANK(R46,$B46:$AT46,0)+COUNTIFS($B46:$AT46,R46,$B$1:$AT$1,"&lt;"&amp;17))</f>
        <v>7</v>
      </c>
      <c r="BL46">
        <f>(RANK(_calc_라운드기준!S46,_calc_라운드기준!$B46:$AT46,0)+COUNTIFS(_calc_라운드기준!$B46:$AT46,_calc_라운드기준!S46,$B$1:$AT$1,"&lt;"&amp;18))-(RANK(S46,$B46:$AT46,0)+COUNTIFS($B46:$AT46,S46,$B$1:$AT$1,"&lt;"&amp;18))</f>
        <v>15</v>
      </c>
      <c r="BM46">
        <f>(RANK(_calc_라운드기준!T46,_calc_라운드기준!$B46:$AT46,0)+COUNTIFS(_calc_라운드기준!$B46:$AT46,_calc_라운드기준!T46,$B$1:$AT$1,"&lt;"&amp;19))-(RANK(T46,$B46:$AT46,0)+COUNTIFS($B46:$AT46,T46,$B$1:$AT$1,"&lt;"&amp;19))</f>
        <v>15</v>
      </c>
      <c r="BN46">
        <f>(RANK(_calc_라운드기준!U46,_calc_라운드기준!$B46:$AT46,0)+COUNTIFS(_calc_라운드기준!$B46:$AT46,_calc_라운드기준!U46,$B$1:$AT$1,"&lt;"&amp;20))-(RANK(U46,$B46:$AT46,0)+COUNTIFS($B46:$AT46,U46,$B$1:$AT$1,"&lt;"&amp;20))</f>
        <v>-17</v>
      </c>
      <c r="BO46">
        <f>(RANK(_calc_라운드기준!V46,_calc_라운드기준!$B46:$AT46,0)+COUNTIFS(_calc_라운드기준!$B46:$AT46,_calc_라운드기준!V46,$B$1:$AT$1,"&lt;"&amp;21))-(RANK(V46,$B46:$AT46,0)+COUNTIFS($B46:$AT46,V46,$B$1:$AT$1,"&lt;"&amp;21))</f>
        <v>34</v>
      </c>
      <c r="BP46">
        <f>(RANK(_calc_라운드기준!W46,_calc_라운드기준!$B46:$AT46,0)+COUNTIFS(_calc_라운드기준!$B46:$AT46,_calc_라운드기준!W46,$B$1:$AT$1,"&lt;"&amp;22))-(RANK(W46,$B46:$AT46,0)+COUNTIFS($B46:$AT46,W46,$B$1:$AT$1,"&lt;"&amp;22))</f>
        <v>7</v>
      </c>
      <c r="BQ46">
        <f>(RANK(_calc_라운드기준!X46,_calc_라운드기준!$B46:$AT46,0)+COUNTIFS(_calc_라운드기준!$B46:$AT46,_calc_라운드기준!X46,$B$1:$AT$1,"&lt;"&amp;23))-(RANK(X46,$B46:$AT46,0)+COUNTIFS($B46:$AT46,X46,$B$1:$AT$1,"&lt;"&amp;23))</f>
        <v>-26</v>
      </c>
      <c r="BR46">
        <f>(RANK(_calc_라운드기준!Y46,_calc_라운드기준!$B46:$AT46,0)+COUNTIFS(_calc_라운드기준!$B46:$AT46,_calc_라운드기준!Y46,$B$1:$AT$1,"&lt;"&amp;24))-(RANK(Y46,$B46:$AT46,0)+COUNTIFS($B46:$AT46,Y46,$B$1:$AT$1,"&lt;"&amp;24))</f>
        <v>-3</v>
      </c>
      <c r="BS46">
        <f>(RANK(_calc_라운드기준!Z46,_calc_라운드기준!$B46:$AT46,0)+COUNTIFS(_calc_라운드기준!$B46:$AT46,_calc_라운드기준!Z46,$B$1:$AT$1,"&lt;"&amp;25))-(RANK(Z46,$B46:$AT46,0)+COUNTIFS($B46:$AT46,Z46,$B$1:$AT$1,"&lt;"&amp;25))</f>
        <v>-30</v>
      </c>
      <c r="BT46">
        <f>(RANK(_calc_라운드기준!AA46,_calc_라운드기준!$B46:$AT46,0)+COUNTIFS(_calc_라운드기준!$B46:$AT46,_calc_라운드기준!AA46,$B$1:$AT$1,"&lt;"&amp;26))-(RANK(AA46,$B46:$AT46,0)+COUNTIFS($B46:$AT46,AA46,$B$1:$AT$1,"&lt;"&amp;26))</f>
        <v>-11</v>
      </c>
      <c r="BU46">
        <f>(RANK(_calc_라운드기준!AB46,_calc_라운드기준!$B46:$AT46,0)+COUNTIFS(_calc_라운드기준!$B46:$AT46,_calc_라운드기준!AB46,$B$1:$AT$1,"&lt;"&amp;27))-(RANK(AB46,$B46:$AT46,0)+COUNTIFS($B46:$AT46,AB46,$B$1:$AT$1,"&lt;"&amp;27))</f>
        <v>-31</v>
      </c>
      <c r="BV46">
        <f>(RANK(_calc_라운드기준!AC46,_calc_라운드기준!$B46:$AT46,0)+COUNTIFS(_calc_라운드기준!$B46:$AT46,_calc_라운드기준!AC46,$B$1:$AT$1,"&lt;"&amp;28))-(RANK(AC46,$B46:$AT46,0)+COUNTIFS($B46:$AT46,AC46,$B$1:$AT$1,"&lt;"&amp;28))</f>
        <v>1</v>
      </c>
      <c r="BW46">
        <f>(RANK(_calc_라운드기준!AD46,_calc_라운드기준!$B46:$AT46,0)+COUNTIFS(_calc_라운드기준!$B46:$AT46,_calc_라운드기준!AD46,$B$1:$AT$1,"&lt;"&amp;29))-(RANK(AD46,$B46:$AT46,0)+COUNTIFS($B46:$AT46,AD46,$B$1:$AT$1,"&lt;"&amp;29))</f>
        <v>-15</v>
      </c>
      <c r="BX46">
        <f>(RANK(_calc_라운드기준!AE46,_calc_라운드기준!$B46:$AT46,0)+COUNTIFS(_calc_라운드기준!$B46:$AT46,_calc_라운드기준!AE46,$B$1:$AT$1,"&lt;"&amp;30))-(RANK(AE46,$B46:$AT46,0)+COUNTIFS($B46:$AT46,AE46,$B$1:$AT$1,"&lt;"&amp;30))</f>
        <v>9</v>
      </c>
      <c r="BY46">
        <f>(RANK(_calc_라운드기준!AF46,_calc_라운드기준!$B46:$AT46,0)+COUNTIFS(_calc_라운드기준!$B46:$AT46,_calc_라운드기준!AF46,$B$1:$AT$1,"&lt;"&amp;31))-(RANK(AF46,$B46:$AT46,0)+COUNTIFS($B46:$AT46,AF46,$B$1:$AT$1,"&lt;"&amp;31))</f>
        <v>3</v>
      </c>
      <c r="BZ46">
        <f>(RANK(_calc_라운드기준!AG46,_calc_라운드기준!$B46:$AT46,0)+COUNTIFS(_calc_라운드기준!$B46:$AT46,_calc_라운드기준!AG46,$B$1:$AT$1,"&lt;"&amp;32))-(RANK(AG46,$B46:$AT46,0)+COUNTIFS($B46:$AT46,AG46,$B$1:$AT$1,"&lt;"&amp;32))</f>
        <v>-12</v>
      </c>
      <c r="CA46">
        <f>(RANK(_calc_라운드기준!AH46,_calc_라운드기준!$B46:$AT46,0)+COUNTIFS(_calc_라운드기준!$B46:$AT46,_calc_라운드기준!AH46,$B$1:$AT$1,"&lt;"&amp;33))-(RANK(AH46,$B46:$AT46,0)+COUNTIFS($B46:$AT46,AH46,$B$1:$AT$1,"&lt;"&amp;33))</f>
        <v>25</v>
      </c>
      <c r="CB46">
        <f>(RANK(_calc_라운드기준!AI46,_calc_라운드기준!$B46:$AT46,0)+COUNTIFS(_calc_라운드기준!$B46:$AT46,_calc_라운드기준!AI46,$B$1:$AT$1,"&lt;"&amp;34))-(RANK(AI46,$B46:$AT46,0)+COUNTIFS($B46:$AT46,AI46,$B$1:$AT$1,"&lt;"&amp;34))</f>
        <v>30</v>
      </c>
      <c r="CC46">
        <f>(RANK(_calc_라운드기준!AJ46,_calc_라운드기준!$B46:$AT46,0)+COUNTIFS(_calc_라운드기준!$B46:$AT46,_calc_라운드기준!AJ46,$B$1:$AT$1,"&lt;"&amp;35))-(RANK(AJ46,$B46:$AT46,0)+COUNTIFS($B46:$AT46,AJ46,$B$1:$AT$1,"&lt;"&amp;35))</f>
        <v>4</v>
      </c>
      <c r="CD46">
        <f>(RANK(_calc_라운드기준!AK46,_calc_라운드기준!$B46:$AT46,0)+COUNTIFS(_calc_라운드기준!$B46:$AT46,_calc_라운드기준!AK46,$B$1:$AT$1,"&lt;"&amp;36))-(RANK(AK46,$B46:$AT46,0)+COUNTIFS($B46:$AT46,AK46,$B$1:$AT$1,"&lt;"&amp;36))</f>
        <v>11</v>
      </c>
      <c r="CE46">
        <f>(RANK(_calc_라운드기준!AL46,_calc_라운드기준!$B46:$AT46,0)+COUNTIFS(_calc_라운드기준!$B46:$AT46,_calc_라운드기준!AL46,$B$1:$AT$1,"&lt;"&amp;37))-(RANK(AL46,$B46:$AT46,0)+COUNTIFS($B46:$AT46,AL46,$B$1:$AT$1,"&lt;"&amp;37))</f>
        <v>-18</v>
      </c>
      <c r="CF46">
        <f>(RANK(_calc_라운드기준!AM46,_calc_라운드기준!$B46:$AT46,0)+COUNTIFS(_calc_라운드기준!$B46:$AT46,_calc_라운드기준!AM46,$B$1:$AT$1,"&lt;"&amp;38))-(RANK(AM46,$B46:$AT46,0)+COUNTIFS($B46:$AT46,AM46,$B$1:$AT$1,"&lt;"&amp;38))</f>
        <v>-4</v>
      </c>
      <c r="CG46">
        <f>(RANK(_calc_라운드기준!AN46,_calc_라운드기준!$B46:$AT46,0)+COUNTIFS(_calc_라운드기준!$B46:$AT46,_calc_라운드기준!AN46,$B$1:$AT$1,"&lt;"&amp;39))-(RANK(AN46,$B46:$AT46,0)+COUNTIFS($B46:$AT46,AN46,$B$1:$AT$1,"&lt;"&amp;39))</f>
        <v>-16</v>
      </c>
      <c r="CH46">
        <f>(RANK(_calc_라운드기준!AO46,_calc_라운드기준!$B46:$AT46,0)+COUNTIFS(_calc_라운드기준!$B46:$AT46,_calc_라운드기준!AO46,$B$1:$AT$1,"&lt;"&amp;40))-(RANK(AO46,$B46:$AT46,0)+COUNTIFS($B46:$AT46,AO46,$B$1:$AT$1,"&lt;"&amp;40))</f>
        <v>-19</v>
      </c>
      <c r="CI46">
        <f>(RANK(_calc_라운드기준!AP46,_calc_라운드기준!$B46:$AT46,0)+COUNTIFS(_calc_라운드기준!$B46:$AT46,_calc_라운드기준!AP46,$B$1:$AT$1,"&lt;"&amp;41))-(RANK(AP46,$B46:$AT46,0)+COUNTIFS($B46:$AT46,AP46,$B$1:$AT$1,"&lt;"&amp;41))</f>
        <v>6</v>
      </c>
      <c r="CJ46">
        <f>(RANK(_calc_라운드기준!AQ46,_calc_라운드기준!$B46:$AT46,0)+COUNTIFS(_calc_라운드기준!$B46:$AT46,_calc_라운드기준!AQ46,$B$1:$AT$1,"&lt;"&amp;42))-(RANK(AQ46,$B46:$AT46,0)+COUNTIFS($B46:$AT46,AQ46,$B$1:$AT$1,"&lt;"&amp;42))</f>
        <v>4</v>
      </c>
      <c r="CK46">
        <f>(RANK(_calc_라운드기준!AR46,_calc_라운드기준!$B46:$AT46,0)+COUNTIFS(_calc_라운드기준!$B46:$AT46,_calc_라운드기준!AR46,$B$1:$AT$1,"&lt;"&amp;43))-(RANK(AR46,$B46:$AT46,0)+COUNTIFS($B46:$AT46,AR46,$B$1:$AT$1,"&lt;"&amp;43))</f>
        <v>16</v>
      </c>
      <c r="CL46">
        <f>(RANK(_calc_라운드기준!AS46,_calc_라운드기준!$B46:$AT46,0)+COUNTIFS(_calc_라운드기준!$B46:$AT46,_calc_라운드기준!AS46,$B$1:$AT$1,"&lt;"&amp;44))-(RANK(AS46,$B46:$AT46,0)+COUNTIFS($B46:$AT46,AS46,$B$1:$AT$1,"&lt;"&amp;44))</f>
        <v>19</v>
      </c>
      <c r="CM46">
        <f>(RANK(_calc_라운드기준!AT46,_calc_라운드기준!$B46:$AT46,0)+COUNTIFS(_calc_라운드기준!$B46:$AT46,_calc_라운드기준!AT46,$B$1:$AT$1,"&lt;"&amp;45))-(RANK(AT46,$B46:$AT46,0)+COUNTIFS($B46:$AT46,AT46,$B$1:$AT$1,"&lt;"&amp;45))</f>
        <v>27</v>
      </c>
      <c r="CN46">
        <f t="shared" si="45"/>
        <v>26</v>
      </c>
      <c r="CO46">
        <f t="shared" si="46"/>
        <v>18</v>
      </c>
      <c r="CP46">
        <f t="shared" si="47"/>
        <v>29</v>
      </c>
      <c r="CQ46">
        <f t="shared" si="48"/>
        <v>30</v>
      </c>
      <c r="CR46">
        <f t="shared" si="49"/>
        <v>40</v>
      </c>
      <c r="CS46">
        <f t="shared" si="50"/>
        <v>13</v>
      </c>
      <c r="CT46">
        <f t="shared" si="51"/>
        <v>32</v>
      </c>
      <c r="CU46">
        <f t="shared" si="52"/>
        <v>44</v>
      </c>
      <c r="CV46">
        <f t="shared" si="53"/>
        <v>45</v>
      </c>
      <c r="CW46">
        <f t="shared" si="54"/>
        <v>7</v>
      </c>
      <c r="CX46">
        <f t="shared" si="55"/>
        <v>8</v>
      </c>
      <c r="CY46">
        <f t="shared" si="56"/>
        <v>14</v>
      </c>
      <c r="CZ46">
        <f t="shared" si="57"/>
        <v>20</v>
      </c>
      <c r="DA46">
        <f t="shared" si="58"/>
        <v>5</v>
      </c>
      <c r="DB46">
        <f t="shared" si="59"/>
        <v>31</v>
      </c>
      <c r="DC46">
        <f t="shared" si="60"/>
        <v>21</v>
      </c>
      <c r="DD46">
        <f t="shared" si="61"/>
        <v>16</v>
      </c>
      <c r="DE46">
        <f t="shared" si="62"/>
        <v>10</v>
      </c>
      <c r="DF46">
        <f t="shared" si="63"/>
        <v>11</v>
      </c>
      <c r="DG46">
        <f t="shared" si="64"/>
        <v>37</v>
      </c>
      <c r="DH46">
        <f t="shared" si="65"/>
        <v>1</v>
      </c>
      <c r="DI46">
        <f t="shared" si="66"/>
        <v>17</v>
      </c>
      <c r="DJ46">
        <f t="shared" si="67"/>
        <v>41</v>
      </c>
      <c r="DK46">
        <f t="shared" si="68"/>
        <v>27</v>
      </c>
      <c r="DL46">
        <f t="shared" si="69"/>
        <v>42</v>
      </c>
      <c r="DM46">
        <f t="shared" si="70"/>
        <v>33</v>
      </c>
      <c r="DN46">
        <f t="shared" si="71"/>
        <v>43</v>
      </c>
      <c r="DO46">
        <f t="shared" si="72"/>
        <v>25</v>
      </c>
      <c r="DP46">
        <f t="shared" si="73"/>
        <v>35</v>
      </c>
      <c r="DQ46">
        <f t="shared" si="74"/>
        <v>15</v>
      </c>
      <c r="DR46">
        <f t="shared" si="75"/>
        <v>24</v>
      </c>
      <c r="DS46">
        <f t="shared" si="76"/>
        <v>34</v>
      </c>
      <c r="DT46">
        <f t="shared" si="77"/>
        <v>4</v>
      </c>
      <c r="DU46">
        <f t="shared" si="78"/>
        <v>2</v>
      </c>
      <c r="DV46">
        <f t="shared" si="79"/>
        <v>22</v>
      </c>
      <c r="DW46">
        <f t="shared" si="80"/>
        <v>12</v>
      </c>
      <c r="DX46">
        <f t="shared" si="81"/>
        <v>38</v>
      </c>
      <c r="DY46">
        <f t="shared" si="82"/>
        <v>28</v>
      </c>
      <c r="DZ46">
        <f t="shared" si="83"/>
        <v>36</v>
      </c>
      <c r="EA46">
        <f t="shared" si="84"/>
        <v>39</v>
      </c>
      <c r="EB46">
        <f t="shared" si="85"/>
        <v>19</v>
      </c>
      <c r="EC46">
        <f t="shared" si="86"/>
        <v>23</v>
      </c>
      <c r="ED46">
        <f t="shared" si="87"/>
        <v>9</v>
      </c>
      <c r="EE46">
        <f t="shared" si="88"/>
        <v>6</v>
      </c>
      <c r="EF46">
        <f t="shared" si="89"/>
        <v>3</v>
      </c>
    </row>
    <row r="47" spans="1:136" ht="16.5" customHeight="1">
      <c r="A47">
        <f>_calc_라운드기준!A47</f>
        <v>1199</v>
      </c>
      <c r="B47">
        <f>INDEX(_calc_누적빈도!B:B,$A47)-INDEX(_calc_누적빈도!B:B,$A47-기준500회_후보!$B$1)</f>
        <v>60</v>
      </c>
      <c r="C47">
        <f>INDEX(_calc_누적빈도!C:C,$A47)-INDEX(_calc_누적빈도!C:C,$A47-기준500회_후보!$B$1)</f>
        <v>62</v>
      </c>
      <c r="D47">
        <f>INDEX(_calc_누적빈도!D:D,$A47)-INDEX(_calc_누적빈도!D:D,$A47-기준500회_후보!$B$1)</f>
        <v>76</v>
      </c>
      <c r="E47">
        <f>INDEX(_calc_누적빈도!E:E,$A47)-INDEX(_calc_누적빈도!E:E,$A47-기준500회_후보!$B$1)</f>
        <v>59</v>
      </c>
      <c r="F47">
        <f>INDEX(_calc_누적빈도!F:F,$A47)-INDEX(_calc_누적빈도!F:F,$A47-기준500회_후보!$B$1)</f>
        <v>50</v>
      </c>
      <c r="G47">
        <f>INDEX(_calc_누적빈도!G:G,$A47)-INDEX(_calc_누적빈도!G:G,$A47-기준500회_후보!$B$1)</f>
        <v>75</v>
      </c>
      <c r="H47">
        <f>INDEX(_calc_누적빈도!H:H,$A47)-INDEX(_calc_누적빈도!H:H,$A47-기준500회_후보!$B$1)</f>
        <v>70</v>
      </c>
      <c r="I47">
        <f>INDEX(_calc_누적빈도!I:I,$A47)-INDEX(_calc_누적빈도!I:I,$A47-기준500회_후보!$B$1)</f>
        <v>54</v>
      </c>
      <c r="J47">
        <f>INDEX(_calc_누적빈도!J:J,$A47)-INDEX(_calc_누적빈도!J:J,$A47-기준500회_후보!$B$1)</f>
        <v>60</v>
      </c>
      <c r="K47">
        <f>INDEX(_calc_누적빈도!K:K,$A47)-INDEX(_calc_누적빈도!K:K,$A47-기준500회_후보!$B$1)</f>
        <v>66</v>
      </c>
      <c r="L47">
        <f>INDEX(_calc_누적빈도!L:L,$A47)-INDEX(_calc_누적빈도!L:L,$A47-기준500회_후보!$B$1)</f>
        <v>68</v>
      </c>
      <c r="M47">
        <f>INDEX(_calc_누적빈도!M:M,$A47)-INDEX(_calc_누적빈도!M:M,$A47-기준500회_후보!$B$1)</f>
        <v>85</v>
      </c>
      <c r="N47">
        <f>INDEX(_calc_누적빈도!N:N,$A47)-INDEX(_calc_누적빈도!N:N,$A47-기준500회_후보!$B$1)</f>
        <v>76</v>
      </c>
      <c r="O47">
        <f>INDEX(_calc_누적빈도!O:O,$A47)-INDEX(_calc_누적빈도!O:O,$A47-기준500회_후보!$B$1)</f>
        <v>67</v>
      </c>
      <c r="P47">
        <f>INDEX(_calc_누적빈도!P:P,$A47)-INDEX(_calc_누적빈도!P:P,$A47-기준500회_후보!$B$1)</f>
        <v>66</v>
      </c>
      <c r="Q47">
        <f>INDEX(_calc_누적빈도!Q:Q,$A47)-INDEX(_calc_누적빈도!Q:Q,$A47-기준500회_후보!$B$1)</f>
        <v>78</v>
      </c>
      <c r="R47">
        <f>INDEX(_calc_누적빈도!R:R,$A47)-INDEX(_calc_누적빈도!R:R,$A47-기준500회_후보!$B$1)</f>
        <v>64</v>
      </c>
      <c r="S47">
        <f>INDEX(_calc_누적빈도!S:S,$A47)-INDEX(_calc_누적빈도!S:S,$A47-기준500회_후보!$B$1)</f>
        <v>74</v>
      </c>
      <c r="T47">
        <f>INDEX(_calc_누적빈도!T:T,$A47)-INDEX(_calc_누적빈도!T:T,$A47-기준500회_후보!$B$1)</f>
        <v>74</v>
      </c>
      <c r="U47">
        <f>INDEX(_calc_누적빈도!U:U,$A47)-INDEX(_calc_누적빈도!U:U,$A47-기준500회_후보!$B$1)</f>
        <v>53</v>
      </c>
      <c r="V47">
        <f>INDEX(_calc_누적빈도!V:V,$A47)-INDEX(_calc_누적빈도!V:V,$A47-기준500회_후보!$B$1)</f>
        <v>79</v>
      </c>
      <c r="W47">
        <f>INDEX(_calc_누적빈도!W:W,$A47)-INDEX(_calc_누적빈도!W:W,$A47-기준500회_후보!$B$1)</f>
        <v>61</v>
      </c>
      <c r="X47">
        <f>INDEX(_calc_누적빈도!X:X,$A47)-INDEX(_calc_누적빈도!X:X,$A47-기준500회_후보!$B$1)</f>
        <v>59</v>
      </c>
      <c r="Y47">
        <f>INDEX(_calc_누적빈도!Y:Y,$A47)-INDEX(_calc_누적빈도!Y:Y,$A47-기준500회_후보!$B$1)</f>
        <v>69</v>
      </c>
      <c r="Z47">
        <f>INDEX(_calc_누적빈도!Z:Z,$A47)-INDEX(_calc_누적빈도!Z:Z,$A47-기준500회_후보!$B$1)</f>
        <v>50</v>
      </c>
      <c r="AA47">
        <f>INDEX(_calc_누적빈도!AA:AA,$A47)-INDEX(_calc_누적빈도!AA:AA,$A47-기준500회_후보!$B$1)</f>
        <v>64</v>
      </c>
      <c r="AB47">
        <f>INDEX(_calc_누적빈도!AB:AB,$A47)-INDEX(_calc_누적빈도!AB:AB,$A47-기준500회_후보!$B$1)</f>
        <v>62</v>
      </c>
      <c r="AC47">
        <f>INDEX(_calc_누적빈도!AC:AC,$A47)-INDEX(_calc_누적빈도!AC:AC,$A47-기준500회_후보!$B$1)</f>
        <v>71</v>
      </c>
      <c r="AD47">
        <f>INDEX(_calc_누적빈도!AD:AD,$A47)-INDEX(_calc_누적빈도!AD:AD,$A47-기준500회_후보!$B$1)</f>
        <v>65</v>
      </c>
      <c r="AE47">
        <f>INDEX(_calc_누적빈도!AE:AE,$A47)-INDEX(_calc_누적빈도!AE:AE,$A47-기준500회_후보!$B$1)</f>
        <v>73</v>
      </c>
      <c r="AF47">
        <f>INDEX(_calc_누적빈도!AF:AF,$A47)-INDEX(_calc_누적빈도!AF:AF,$A47-기준500회_후보!$B$1)</f>
        <v>65</v>
      </c>
      <c r="AG47">
        <f>INDEX(_calc_누적빈도!AG:AG,$A47)-INDEX(_calc_누적빈도!AG:AG,$A47-기준500회_후보!$B$1)</f>
        <v>56</v>
      </c>
      <c r="AH47">
        <f>INDEX(_calc_누적빈도!AH:AH,$A47)-INDEX(_calc_누적빈도!AH:AH,$A47-기준500회_후보!$B$1)</f>
        <v>78</v>
      </c>
      <c r="AI47">
        <f>INDEX(_calc_누적빈도!AI:AI,$A47)-INDEX(_calc_누적빈도!AI:AI,$A47-기준500회_후보!$B$1)</f>
        <v>72</v>
      </c>
      <c r="AJ47">
        <f>INDEX(_calc_누적빈도!AJ:AJ,$A47)-INDEX(_calc_누적빈도!AJ:AJ,$A47-기준500회_후보!$B$1)</f>
        <v>69</v>
      </c>
      <c r="AK47">
        <f>INDEX(_calc_누적빈도!AK:AK,$A47)-INDEX(_calc_누적빈도!AK:AK,$A47-기준500회_후보!$B$1)</f>
        <v>68</v>
      </c>
      <c r="AL47">
        <f>INDEX(_calc_누적빈도!AL:AL,$A47)-INDEX(_calc_누적빈도!AL:AL,$A47-기준500회_후보!$B$1)</f>
        <v>66</v>
      </c>
      <c r="AM47">
        <f>INDEX(_calc_누적빈도!AM:AM,$A47)-INDEX(_calc_누적빈도!AM:AM,$A47-기준500회_후보!$B$1)</f>
        <v>74</v>
      </c>
      <c r="AN47">
        <f>INDEX(_calc_누적빈도!AN:AN,$A47)-INDEX(_calc_누적빈도!AN:AN,$A47-기준500회_후보!$B$1)</f>
        <v>68</v>
      </c>
      <c r="AO47">
        <f>INDEX(_calc_누적빈도!AO:AO,$A47)-INDEX(_calc_누적빈도!AO:AO,$A47-기준500회_후보!$B$1)</f>
        <v>57</v>
      </c>
      <c r="AP47">
        <f>INDEX(_calc_누적빈도!AP:AP,$A47)-INDEX(_calc_누적빈도!AP:AP,$A47-기준500회_후보!$B$1)</f>
        <v>64</v>
      </c>
      <c r="AQ47">
        <f>INDEX(_calc_누적빈도!AQ:AQ,$A47)-INDEX(_calc_누적빈도!AQ:AQ,$A47-기준500회_후보!$B$1)</f>
        <v>65</v>
      </c>
      <c r="AR47">
        <f>INDEX(_calc_누적빈도!AR:AR,$A47)-INDEX(_calc_누적빈도!AR:AR,$A47-기준500회_후보!$B$1)</f>
        <v>65</v>
      </c>
      <c r="AS47">
        <f>INDEX(_calc_누적빈도!AS:AS,$A47)-INDEX(_calc_누적빈도!AS:AS,$A47-기준500회_후보!$B$1)</f>
        <v>66</v>
      </c>
      <c r="AT47">
        <f>INDEX(_calc_누적빈도!AT:AT,$A47)-INDEX(_calc_누적빈도!AT:AT,$A47-기준500회_후보!$B$1)</f>
        <v>77</v>
      </c>
      <c r="AU47">
        <f>(RANK(_calc_라운드기준!B47,_calc_라운드기준!$B47:$AT47,0)+COUNTIFS(_calc_라운드기준!$B47:$AT47,_calc_라운드기준!B47,$B$1:$AT$1,"&lt;"&amp;1))-(RANK(B47,$B47:$AT47,0)+COUNTIFS($B47:$AT47,B47,$B$1:$AT$1,"&lt;"&amp;1))</f>
        <v>-3</v>
      </c>
      <c r="AV47">
        <f>(RANK(_calc_라운드기준!C47,_calc_라운드기준!$B47:$AT47,0)+COUNTIFS(_calc_라운드기준!$B47:$AT47,_calc_라운드기준!C47,$B$1:$AT$1,"&lt;"&amp;2))-(RANK(C47,$B47:$AT47,0)+COUNTIFS($B47:$AT47,C47,$B$1:$AT$1,"&lt;"&amp;2))</f>
        <v>6</v>
      </c>
      <c r="AW47">
        <f>(RANK(_calc_라운드기준!D47,_calc_라운드기준!$B47:$AT47,0)+COUNTIFS(_calc_라운드기준!$B47:$AT47,_calc_라운드기준!D47,$B$1:$AT$1,"&lt;"&amp;3))-(RANK(D47,$B47:$AT47,0)+COUNTIFS($B47:$AT47,D47,$B$1:$AT$1,"&lt;"&amp;3))</f>
        <v>-5</v>
      </c>
      <c r="AX47">
        <f>(RANK(_calc_라운드기준!E47,_calc_라운드기준!$B47:$AT47,0)+COUNTIFS(_calc_라운드기준!$B47:$AT47,_calc_라운드기준!E47,$B$1:$AT$1,"&lt;"&amp;4))-(RANK(E47,$B47:$AT47,0)+COUNTIFS($B47:$AT47,E47,$B$1:$AT$1,"&lt;"&amp;4))</f>
        <v>-4</v>
      </c>
      <c r="AY47">
        <f>(RANK(_calc_라운드기준!F47,_calc_라운드기준!$B47:$AT47,0)+COUNTIFS(_calc_라운드기준!$B47:$AT47,_calc_라운드기준!F47,$B$1:$AT$1,"&lt;"&amp;5))-(RANK(F47,$B47:$AT47,0)+COUNTIFS($B47:$AT47,F47,$B$1:$AT$1,"&lt;"&amp;5))</f>
        <v>-20</v>
      </c>
      <c r="AZ47">
        <f>(RANK(_calc_라운드기준!G47,_calc_라운드기준!$B47:$AT47,0)+COUNTIFS(_calc_라운드기준!$B47:$AT47,_calc_라운드기준!G47,$B$1:$AT$1,"&lt;"&amp;6))-(RANK(G47,$B47:$AT47,0)+COUNTIFS($B47:$AT47,G47,$B$1:$AT$1,"&lt;"&amp;6))</f>
        <v>8</v>
      </c>
      <c r="BA47">
        <f>(RANK(_calc_라운드기준!H47,_calc_라운드기준!$B47:$AT47,0)+COUNTIFS(_calc_라운드기준!$B47:$AT47,_calc_라운드기준!H47,$B$1:$AT$1,"&lt;"&amp;7))-(RANK(H47,$B47:$AT47,0)+COUNTIFS($B47:$AT47,H47,$B$1:$AT$1,"&lt;"&amp;7))</f>
        <v>-10</v>
      </c>
      <c r="BB47">
        <f>(RANK(_calc_라운드기준!I47,_calc_라운드기준!$B47:$AT47,0)+COUNTIFS(_calc_라운드기준!$B47:$AT47,_calc_라운드기준!I47,$B$1:$AT$1,"&lt;"&amp;8))-(RANK(I47,$B47:$AT47,0)+COUNTIFS($B47:$AT47,I47,$B$1:$AT$1,"&lt;"&amp;8))</f>
        <v>-36</v>
      </c>
      <c r="BC47">
        <f>(RANK(_calc_라운드기준!J47,_calc_라운드기준!$B47:$AT47,0)+COUNTIFS(_calc_라운드기준!$B47:$AT47,_calc_라운드기준!J47,$B$1:$AT$1,"&lt;"&amp;9))-(RANK(J47,$B47:$AT47,0)+COUNTIFS($B47:$AT47,J47,$B$1:$AT$1,"&lt;"&amp;9))</f>
        <v>-35</v>
      </c>
      <c r="BD47">
        <f>(RANK(_calc_라운드기준!K47,_calc_라운드기준!$B47:$AT47,0)+COUNTIFS(_calc_라운드기준!$B47:$AT47,_calc_라운드기준!K47,$B$1:$AT$1,"&lt;"&amp;10))-(RANK(K47,$B47:$AT47,0)+COUNTIFS($B47:$AT47,K47,$B$1:$AT$1,"&lt;"&amp;10))</f>
        <v>18</v>
      </c>
      <c r="BE47">
        <f>(RANK(_calc_라운드기준!L47,_calc_라운드기준!$B47:$AT47,0)+COUNTIFS(_calc_라운드기준!$B47:$AT47,_calc_라운드기준!L47,$B$1:$AT$1,"&lt;"&amp;11))-(RANK(L47,$B47:$AT47,0)+COUNTIFS($B47:$AT47,L47,$B$1:$AT$1,"&lt;"&amp;11))</f>
        <v>17</v>
      </c>
      <c r="BF47">
        <f>(RANK(_calc_라운드기준!M47,_calc_라운드기준!$B47:$AT47,0)+COUNTIFS(_calc_라운드기준!$B47:$AT47,_calc_라운드기준!M47,$B$1:$AT$1,"&lt;"&amp;12))-(RANK(M47,$B47:$AT47,0)+COUNTIFS($B47:$AT47,M47,$B$1:$AT$1,"&lt;"&amp;12))</f>
        <v>8</v>
      </c>
      <c r="BG47">
        <f>(RANK(_calc_라운드기준!N47,_calc_라운드기준!$B47:$AT47,0)+COUNTIFS(_calc_라운드기준!$B47:$AT47,_calc_라운드기준!N47,$B$1:$AT$1,"&lt;"&amp;13))-(RANK(N47,$B47:$AT47,0)+COUNTIFS($B47:$AT47,N47,$B$1:$AT$1,"&lt;"&amp;13))</f>
        <v>3</v>
      </c>
      <c r="BH47">
        <f>(RANK(_calc_라운드기준!O47,_calc_라운드기준!$B47:$AT47,0)+COUNTIFS(_calc_라운드기준!$B47:$AT47,_calc_라운드기준!O47,$B$1:$AT$1,"&lt;"&amp;14))-(RANK(O47,$B47:$AT47,0)+COUNTIFS($B47:$AT47,O47,$B$1:$AT$1,"&lt;"&amp;14))</f>
        <v>20</v>
      </c>
      <c r="BI47">
        <f>(RANK(_calc_라운드기준!P47,_calc_라운드기준!$B47:$AT47,0)+COUNTIFS(_calc_라운드기준!$B47:$AT47,_calc_라운드기준!P47,$B$1:$AT$1,"&lt;"&amp;15))-(RANK(P47,$B47:$AT47,0)+COUNTIFS($B47:$AT47,P47,$B$1:$AT$1,"&lt;"&amp;15))</f>
        <v>-12</v>
      </c>
      <c r="BJ47">
        <f>(RANK(_calc_라운드기준!Q47,_calc_라운드기준!$B47:$AT47,0)+COUNTIFS(_calc_라운드기준!$B47:$AT47,_calc_라운드기준!Q47,$B$1:$AT$1,"&lt;"&amp;16))-(RANK(Q47,$B47:$AT47,0)+COUNTIFS($B47:$AT47,Q47,$B$1:$AT$1,"&lt;"&amp;16))</f>
        <v>9</v>
      </c>
      <c r="BK47">
        <f>(RANK(_calc_라운드기준!R47,_calc_라운드기준!$B47:$AT47,0)+COUNTIFS(_calc_라운드기준!$B47:$AT47,_calc_라운드기준!R47,$B$1:$AT$1,"&lt;"&amp;17))-(RANK(R47,$B47:$AT47,0)+COUNTIFS($B47:$AT47,R47,$B$1:$AT$1,"&lt;"&amp;17))</f>
        <v>6</v>
      </c>
      <c r="BL47">
        <f>(RANK(_calc_라운드기준!S47,_calc_라운드기준!$B47:$AT47,0)+COUNTIFS(_calc_라운드기준!$B47:$AT47,_calc_라운드기준!S47,$B$1:$AT$1,"&lt;"&amp;18))-(RANK(S47,$B47:$AT47,0)+COUNTIFS($B47:$AT47,S47,$B$1:$AT$1,"&lt;"&amp;18))</f>
        <v>16</v>
      </c>
      <c r="BM47">
        <f>(RANK(_calc_라운드기준!T47,_calc_라운드기준!$B47:$AT47,0)+COUNTIFS(_calc_라운드기준!$B47:$AT47,_calc_라운드기준!T47,$B$1:$AT$1,"&lt;"&amp;19))-(RANK(T47,$B47:$AT47,0)+COUNTIFS($B47:$AT47,T47,$B$1:$AT$1,"&lt;"&amp;19))</f>
        <v>7</v>
      </c>
      <c r="BN47">
        <f>(RANK(_calc_라운드기준!U47,_calc_라운드기준!$B47:$AT47,0)+COUNTIFS(_calc_라운드기준!$B47:$AT47,_calc_라운드기준!U47,$B$1:$AT$1,"&lt;"&amp;20))-(RANK(U47,$B47:$AT47,0)+COUNTIFS($B47:$AT47,U47,$B$1:$AT$1,"&lt;"&amp;20))</f>
        <v>-17</v>
      </c>
      <c r="BO47">
        <f>(RANK(_calc_라운드기준!V47,_calc_라운드기준!$B47:$AT47,0)+COUNTIFS(_calc_라운드기준!$B47:$AT47,_calc_라운드기준!V47,$B$1:$AT$1,"&lt;"&amp;21))-(RANK(V47,$B47:$AT47,0)+COUNTIFS($B47:$AT47,V47,$B$1:$AT$1,"&lt;"&amp;21))</f>
        <v>25</v>
      </c>
      <c r="BP47">
        <f>(RANK(_calc_라운드기준!W47,_calc_라운드기준!$B47:$AT47,0)+COUNTIFS(_calc_라운드기준!$B47:$AT47,_calc_라운드기준!W47,$B$1:$AT$1,"&lt;"&amp;22))-(RANK(W47,$B47:$AT47,0)+COUNTIFS($B47:$AT47,W47,$B$1:$AT$1,"&lt;"&amp;22))</f>
        <v>7</v>
      </c>
      <c r="BQ47">
        <f>(RANK(_calc_라운드기준!X47,_calc_라운드기준!$B47:$AT47,0)+COUNTIFS(_calc_라운드기준!$B47:$AT47,_calc_라운드기준!X47,$B$1:$AT$1,"&lt;"&amp;23))-(RANK(X47,$B47:$AT47,0)+COUNTIFS($B47:$AT47,X47,$B$1:$AT$1,"&lt;"&amp;23))</f>
        <v>-26</v>
      </c>
      <c r="BR47">
        <f>(RANK(_calc_라운드기준!Y47,_calc_라운드기준!$B47:$AT47,0)+COUNTIFS(_calc_라운드기준!$B47:$AT47,_calc_라운드기준!Y47,$B$1:$AT$1,"&lt;"&amp;24))-(RANK(Y47,$B47:$AT47,0)+COUNTIFS($B47:$AT47,Y47,$B$1:$AT$1,"&lt;"&amp;24))</f>
        <v>2</v>
      </c>
      <c r="BS47">
        <f>(RANK(_calc_라운드기준!Z47,_calc_라운드기준!$B47:$AT47,0)+COUNTIFS(_calc_라운드기준!$B47:$AT47,_calc_라운드기준!Z47,$B$1:$AT$1,"&lt;"&amp;25))-(RANK(Z47,$B47:$AT47,0)+COUNTIFS($B47:$AT47,Z47,$B$1:$AT$1,"&lt;"&amp;25))</f>
        <v>-26</v>
      </c>
      <c r="BT47">
        <f>(RANK(_calc_라운드기준!AA47,_calc_라운드기준!$B47:$AT47,0)+COUNTIFS(_calc_라운드기준!$B47:$AT47,_calc_라운드기준!AA47,$B$1:$AT$1,"&lt;"&amp;26))-(RANK(AA47,$B47:$AT47,0)+COUNTIFS($B47:$AT47,AA47,$B$1:$AT$1,"&lt;"&amp;26))</f>
        <v>-11</v>
      </c>
      <c r="BU47">
        <f>(RANK(_calc_라운드기준!AB47,_calc_라운드기준!$B47:$AT47,0)+COUNTIFS(_calc_라운드기준!$B47:$AT47,_calc_라운드기준!AB47,$B$1:$AT$1,"&lt;"&amp;27))-(RANK(AB47,$B47:$AT47,0)+COUNTIFS($B47:$AT47,AB47,$B$1:$AT$1,"&lt;"&amp;27))</f>
        <v>-31</v>
      </c>
      <c r="BV47">
        <f>(RANK(_calc_라운드기준!AC47,_calc_라운드기준!$B47:$AT47,0)+COUNTIFS(_calc_라운드기준!$B47:$AT47,_calc_라운드기준!AC47,$B$1:$AT$1,"&lt;"&amp;28))-(RANK(AC47,$B47:$AT47,0)+COUNTIFS($B47:$AT47,AC47,$B$1:$AT$1,"&lt;"&amp;28))</f>
        <v>0</v>
      </c>
      <c r="BW47">
        <f>(RANK(_calc_라운드기준!AD47,_calc_라운드기준!$B47:$AT47,0)+COUNTIFS(_calc_라운드기준!$B47:$AT47,_calc_라운드기준!AD47,$B$1:$AT$1,"&lt;"&amp;29))-(RANK(AD47,$B47:$AT47,0)+COUNTIFS($B47:$AT47,AD47,$B$1:$AT$1,"&lt;"&amp;29))</f>
        <v>-11</v>
      </c>
      <c r="BX47">
        <f>(RANK(_calc_라운드기준!AE47,_calc_라운드기준!$B47:$AT47,0)+COUNTIFS(_calc_라운드기준!$B47:$AT47,_calc_라운드기준!AE47,$B$1:$AT$1,"&lt;"&amp;30))-(RANK(AE47,$B47:$AT47,0)+COUNTIFS($B47:$AT47,AE47,$B$1:$AT$1,"&lt;"&amp;30))</f>
        <v>16</v>
      </c>
      <c r="BY47">
        <f>(RANK(_calc_라운드기준!AF47,_calc_라운드기준!$B47:$AT47,0)+COUNTIFS(_calc_라운드기준!$B47:$AT47,_calc_라운드기준!AF47,$B$1:$AT$1,"&lt;"&amp;31))-(RANK(AF47,$B47:$AT47,0)+COUNTIFS($B47:$AT47,AF47,$B$1:$AT$1,"&lt;"&amp;31))</f>
        <v>10</v>
      </c>
      <c r="BZ47">
        <f>(RANK(_calc_라운드기준!AG47,_calc_라운드기준!$B47:$AT47,0)+COUNTIFS(_calc_라운드기준!$B47:$AT47,_calc_라운드기준!AG47,$B$1:$AT$1,"&lt;"&amp;32))-(RANK(AG47,$B47:$AT47,0)+COUNTIFS($B47:$AT47,AG47,$B$1:$AT$1,"&lt;"&amp;32))</f>
        <v>-12</v>
      </c>
      <c r="CA47">
        <f>(RANK(_calc_라운드기준!AH47,_calc_라운드기준!$B47:$AT47,0)+COUNTIFS(_calc_라운드기준!$B47:$AT47,_calc_라운드기준!AH47,$B$1:$AT$1,"&lt;"&amp;33))-(RANK(AH47,$B47:$AT47,0)+COUNTIFS($B47:$AT47,AH47,$B$1:$AT$1,"&lt;"&amp;33))</f>
        <v>26</v>
      </c>
      <c r="CB47">
        <f>(RANK(_calc_라운드기준!AI47,_calc_라운드기준!$B47:$AT47,0)+COUNTIFS(_calc_라운드기준!$B47:$AT47,_calc_라운드기준!AI47,$B$1:$AT$1,"&lt;"&amp;34))-(RANK(AI47,$B47:$AT47,0)+COUNTIFS($B47:$AT47,AI47,$B$1:$AT$1,"&lt;"&amp;34))</f>
        <v>30</v>
      </c>
      <c r="CC47">
        <f>(RANK(_calc_라운드기준!AJ47,_calc_라운드기준!$B47:$AT47,0)+COUNTIFS(_calc_라운드기준!$B47:$AT47,_calc_라운드기준!AJ47,$B$1:$AT$1,"&lt;"&amp;35))-(RANK(AJ47,$B47:$AT47,0)+COUNTIFS($B47:$AT47,AJ47,$B$1:$AT$1,"&lt;"&amp;35))</f>
        <v>4</v>
      </c>
      <c r="CD47">
        <f>(RANK(_calc_라운드기준!AK47,_calc_라운드기준!$B47:$AT47,0)+COUNTIFS(_calc_라운드기준!$B47:$AT47,_calc_라운드기준!AK47,$B$1:$AT$1,"&lt;"&amp;36))-(RANK(AK47,$B47:$AT47,0)+COUNTIFS($B47:$AT47,AK47,$B$1:$AT$1,"&lt;"&amp;36))</f>
        <v>3</v>
      </c>
      <c r="CE47">
        <f>(RANK(_calc_라운드기준!AL47,_calc_라운드기준!$B47:$AT47,0)+COUNTIFS(_calc_라운드기준!$B47:$AT47,_calc_라운드기준!AL47,$B$1:$AT$1,"&lt;"&amp;37))-(RANK(AL47,$B47:$AT47,0)+COUNTIFS($B47:$AT47,AL47,$B$1:$AT$1,"&lt;"&amp;37))</f>
        <v>-17</v>
      </c>
      <c r="CF47">
        <f>(RANK(_calc_라운드기준!AM47,_calc_라운드기준!$B47:$AT47,0)+COUNTIFS(_calc_라운드기준!$B47:$AT47,_calc_라운드기준!AM47,$B$1:$AT$1,"&lt;"&amp;38))-(RANK(AM47,$B47:$AT47,0)+COUNTIFS($B47:$AT47,AM47,$B$1:$AT$1,"&lt;"&amp;38))</f>
        <v>-3</v>
      </c>
      <c r="CG47">
        <f>(RANK(_calc_라운드기준!AN47,_calc_라운드기준!$B47:$AT47,0)+COUNTIFS(_calc_라운드기준!$B47:$AT47,_calc_라운드기준!AN47,$B$1:$AT$1,"&lt;"&amp;39))-(RANK(AN47,$B47:$AT47,0)+COUNTIFS($B47:$AT47,AN47,$B$1:$AT$1,"&lt;"&amp;39))</f>
        <v>-16</v>
      </c>
      <c r="CH47">
        <f>(RANK(_calc_라운드기준!AO47,_calc_라운드기준!$B47:$AT47,0)+COUNTIFS(_calc_라운드기준!$B47:$AT47,_calc_라운드기준!AO47,$B$1:$AT$1,"&lt;"&amp;40))-(RANK(AO47,$B47:$AT47,0)+COUNTIFS($B47:$AT47,AO47,$B$1:$AT$1,"&lt;"&amp;40))</f>
        <v>-17</v>
      </c>
      <c r="CI47">
        <f>(RANK(_calc_라운드기준!AP47,_calc_라운드기준!$B47:$AT47,0)+COUNTIFS(_calc_라운드기준!$B47:$AT47,_calc_라운드기준!AP47,$B$1:$AT$1,"&lt;"&amp;41))-(RANK(AP47,$B47:$AT47,0)+COUNTIFS($B47:$AT47,AP47,$B$1:$AT$1,"&lt;"&amp;41))</f>
        <v>6</v>
      </c>
      <c r="CJ47">
        <f>(RANK(_calc_라운드기준!AQ47,_calc_라운드기준!$B47:$AT47,0)+COUNTIFS(_calc_라운드기준!$B47:$AT47,_calc_라운드기준!AQ47,$B$1:$AT$1,"&lt;"&amp;42))-(RANK(AQ47,$B47:$AT47,0)+COUNTIFS($B47:$AT47,AQ47,$B$1:$AT$1,"&lt;"&amp;42))</f>
        <v>3</v>
      </c>
      <c r="CK47">
        <f>(RANK(_calc_라운드기준!AR47,_calc_라운드기준!$B47:$AT47,0)+COUNTIFS(_calc_라운드기준!$B47:$AT47,_calc_라운드기준!AR47,$B$1:$AT$1,"&lt;"&amp;43))-(RANK(AR47,$B47:$AT47,0)+COUNTIFS($B47:$AT47,AR47,$B$1:$AT$1,"&lt;"&amp;43))</f>
        <v>15</v>
      </c>
      <c r="CL47">
        <f>(RANK(_calc_라운드기준!AS47,_calc_라운드기준!$B47:$AT47,0)+COUNTIFS(_calc_라운드기준!$B47:$AT47,_calc_라운드기준!AS47,$B$1:$AT$1,"&lt;"&amp;44))-(RANK(AS47,$B47:$AT47,0)+COUNTIFS($B47:$AT47,AS47,$B$1:$AT$1,"&lt;"&amp;44))</f>
        <v>20</v>
      </c>
      <c r="CM47">
        <f>(RANK(_calc_라운드기준!AT47,_calc_라운드기준!$B47:$AT47,0)+COUNTIFS(_calc_라운드기준!$B47:$AT47,_calc_라운드기준!AT47,$B$1:$AT$1,"&lt;"&amp;45))-(RANK(AT47,$B47:$AT47,0)+COUNTIFS($B47:$AT47,AT47,$B$1:$AT$1,"&lt;"&amp;45))</f>
        <v>27</v>
      </c>
      <c r="CN47">
        <f t="shared" si="45"/>
        <v>27</v>
      </c>
      <c r="CO47">
        <f t="shared" si="46"/>
        <v>18</v>
      </c>
      <c r="CP47">
        <f t="shared" si="47"/>
        <v>30</v>
      </c>
      <c r="CQ47">
        <f t="shared" si="48"/>
        <v>29</v>
      </c>
      <c r="CR47">
        <f t="shared" si="49"/>
        <v>40</v>
      </c>
      <c r="CS47">
        <f t="shared" si="50"/>
        <v>14</v>
      </c>
      <c r="CT47">
        <f t="shared" si="51"/>
        <v>31</v>
      </c>
      <c r="CU47">
        <f t="shared" si="52"/>
        <v>45</v>
      </c>
      <c r="CV47">
        <f t="shared" si="53"/>
        <v>44</v>
      </c>
      <c r="CW47">
        <f t="shared" si="54"/>
        <v>7</v>
      </c>
      <c r="CX47">
        <f t="shared" si="55"/>
        <v>8</v>
      </c>
      <c r="CY47">
        <f t="shared" si="56"/>
        <v>15</v>
      </c>
      <c r="CZ47">
        <f t="shared" si="57"/>
        <v>22</v>
      </c>
      <c r="DA47">
        <f t="shared" si="58"/>
        <v>5</v>
      </c>
      <c r="DB47">
        <f t="shared" si="59"/>
        <v>34</v>
      </c>
      <c r="DC47">
        <f t="shared" si="60"/>
        <v>13</v>
      </c>
      <c r="DD47">
        <f t="shared" si="61"/>
        <v>19</v>
      </c>
      <c r="DE47">
        <f t="shared" si="62"/>
        <v>9</v>
      </c>
      <c r="DF47">
        <f t="shared" si="63"/>
        <v>16</v>
      </c>
      <c r="DG47">
        <f t="shared" si="64"/>
        <v>37</v>
      </c>
      <c r="DH47">
        <f t="shared" si="65"/>
        <v>4</v>
      </c>
      <c r="DI47">
        <f t="shared" si="66"/>
        <v>17</v>
      </c>
      <c r="DJ47">
        <f t="shared" si="67"/>
        <v>41</v>
      </c>
      <c r="DK47">
        <f t="shared" si="68"/>
        <v>25</v>
      </c>
      <c r="DL47">
        <f t="shared" si="69"/>
        <v>42</v>
      </c>
      <c r="DM47">
        <f t="shared" si="70"/>
        <v>32</v>
      </c>
      <c r="DN47">
        <f t="shared" si="71"/>
        <v>43</v>
      </c>
      <c r="DO47">
        <f t="shared" si="72"/>
        <v>26</v>
      </c>
      <c r="DP47">
        <f t="shared" si="73"/>
        <v>33</v>
      </c>
      <c r="DQ47">
        <f t="shared" si="74"/>
        <v>10</v>
      </c>
      <c r="DR47">
        <f t="shared" si="75"/>
        <v>12</v>
      </c>
      <c r="DS47">
        <f t="shared" si="76"/>
        <v>35</v>
      </c>
      <c r="DT47">
        <f t="shared" si="77"/>
        <v>3</v>
      </c>
      <c r="DU47">
        <f t="shared" si="78"/>
        <v>1</v>
      </c>
      <c r="DV47">
        <f t="shared" si="79"/>
        <v>21</v>
      </c>
      <c r="DW47">
        <f t="shared" si="80"/>
        <v>23</v>
      </c>
      <c r="DX47">
        <f t="shared" si="81"/>
        <v>38</v>
      </c>
      <c r="DY47">
        <f t="shared" si="82"/>
        <v>28</v>
      </c>
      <c r="DZ47">
        <f t="shared" si="83"/>
        <v>36</v>
      </c>
      <c r="EA47">
        <f t="shared" si="84"/>
        <v>39</v>
      </c>
      <c r="EB47">
        <f t="shared" si="85"/>
        <v>20</v>
      </c>
      <c r="EC47">
        <f t="shared" si="86"/>
        <v>24</v>
      </c>
      <c r="ED47">
        <f t="shared" si="87"/>
        <v>11</v>
      </c>
      <c r="EE47">
        <f t="shared" si="88"/>
        <v>6</v>
      </c>
      <c r="EF47">
        <f t="shared" si="89"/>
        <v>2</v>
      </c>
    </row>
    <row r="48" spans="1:136" ht="16.5" customHeight="1">
      <c r="A48">
        <f>_calc_라운드기준!A48</f>
        <v>1198</v>
      </c>
      <c r="B48">
        <f>INDEX(_calc_누적빈도!B:B,$A48)-INDEX(_calc_누적빈도!B:B,$A48-기준500회_후보!$B$1)</f>
        <v>60</v>
      </c>
      <c r="C48">
        <f>INDEX(_calc_누적빈도!C:C,$A48)-INDEX(_calc_누적빈도!C:C,$A48-기준500회_후보!$B$1)</f>
        <v>62</v>
      </c>
      <c r="D48">
        <f>INDEX(_calc_누적빈도!D:D,$A48)-INDEX(_calc_누적빈도!D:D,$A48-기준500회_후보!$B$1)</f>
        <v>77</v>
      </c>
      <c r="E48">
        <f>INDEX(_calc_누적빈도!E:E,$A48)-INDEX(_calc_누적빈도!E:E,$A48-기준500회_후보!$B$1)</f>
        <v>59</v>
      </c>
      <c r="F48">
        <f>INDEX(_calc_누적빈도!F:F,$A48)-INDEX(_calc_누적빈도!F:F,$A48-기준500회_후보!$B$1)</f>
        <v>50</v>
      </c>
      <c r="G48">
        <f>INDEX(_calc_누적빈도!G:G,$A48)-INDEX(_calc_누적빈도!G:G,$A48-기준500회_후보!$B$1)</f>
        <v>75</v>
      </c>
      <c r="H48">
        <f>INDEX(_calc_누적빈도!H:H,$A48)-INDEX(_calc_누적빈도!H:H,$A48-기준500회_후보!$B$1)</f>
        <v>70</v>
      </c>
      <c r="I48">
        <f>INDEX(_calc_누적빈도!I:I,$A48)-INDEX(_calc_누적빈도!I:I,$A48-기준500회_후보!$B$1)</f>
        <v>54</v>
      </c>
      <c r="J48">
        <f>INDEX(_calc_누적빈도!J:J,$A48)-INDEX(_calc_누적빈도!J:J,$A48-기준500회_후보!$B$1)</f>
        <v>60</v>
      </c>
      <c r="K48">
        <f>INDEX(_calc_누적빈도!K:K,$A48)-INDEX(_calc_누적빈도!K:K,$A48-기준500회_후보!$B$1)</f>
        <v>66</v>
      </c>
      <c r="L48">
        <f>INDEX(_calc_누적빈도!L:L,$A48)-INDEX(_calc_누적빈도!L:L,$A48-기준500회_후보!$B$1)</f>
        <v>69</v>
      </c>
      <c r="M48">
        <f>INDEX(_calc_누적빈도!M:M,$A48)-INDEX(_calc_누적빈도!M:M,$A48-기준500회_후보!$B$1)</f>
        <v>85</v>
      </c>
      <c r="N48">
        <f>INDEX(_calc_누적빈도!N:N,$A48)-INDEX(_calc_누적빈도!N:N,$A48-기준500회_후보!$B$1)</f>
        <v>77</v>
      </c>
      <c r="O48">
        <f>INDEX(_calc_누적빈도!O:O,$A48)-INDEX(_calc_누적빈도!O:O,$A48-기준500회_후보!$B$1)</f>
        <v>67</v>
      </c>
      <c r="P48">
        <f>INDEX(_calc_누적빈도!P:P,$A48)-INDEX(_calc_누적빈도!P:P,$A48-기준500회_후보!$B$1)</f>
        <v>66</v>
      </c>
      <c r="Q48">
        <f>INDEX(_calc_누적빈도!Q:Q,$A48)-INDEX(_calc_누적빈도!Q:Q,$A48-기준500회_후보!$B$1)</f>
        <v>78</v>
      </c>
      <c r="R48">
        <f>INDEX(_calc_누적빈도!R:R,$A48)-INDEX(_calc_누적빈도!R:R,$A48-기준500회_후보!$B$1)</f>
        <v>64</v>
      </c>
      <c r="S48">
        <f>INDEX(_calc_누적빈도!S:S,$A48)-INDEX(_calc_누적빈도!S:S,$A48-기준500회_후보!$B$1)</f>
        <v>74</v>
      </c>
      <c r="T48">
        <f>INDEX(_calc_누적빈도!T:T,$A48)-INDEX(_calc_누적빈도!T:T,$A48-기준500회_후보!$B$1)</f>
        <v>74</v>
      </c>
      <c r="U48">
        <f>INDEX(_calc_누적빈도!U:U,$A48)-INDEX(_calc_누적빈도!U:U,$A48-기준500회_후보!$B$1)</f>
        <v>53</v>
      </c>
      <c r="V48">
        <f>INDEX(_calc_누적빈도!V:V,$A48)-INDEX(_calc_누적빈도!V:V,$A48-기준500회_후보!$B$1)</f>
        <v>80</v>
      </c>
      <c r="W48">
        <f>INDEX(_calc_누적빈도!W:W,$A48)-INDEX(_calc_누적빈도!W:W,$A48-기준500회_후보!$B$1)</f>
        <v>61</v>
      </c>
      <c r="X48">
        <f>INDEX(_calc_누적빈도!X:X,$A48)-INDEX(_calc_누적빈도!X:X,$A48-기준500회_후보!$B$1)</f>
        <v>59</v>
      </c>
      <c r="Y48">
        <f>INDEX(_calc_누적빈도!Y:Y,$A48)-INDEX(_calc_누적빈도!Y:Y,$A48-기준500회_후보!$B$1)</f>
        <v>69</v>
      </c>
      <c r="Z48">
        <f>INDEX(_calc_누적빈도!Z:Z,$A48)-INDEX(_calc_누적빈도!Z:Z,$A48-기준500회_후보!$B$1)</f>
        <v>50</v>
      </c>
      <c r="AA48">
        <f>INDEX(_calc_누적빈도!AA:AA,$A48)-INDEX(_calc_누적빈도!AA:AA,$A48-기준500회_후보!$B$1)</f>
        <v>63</v>
      </c>
      <c r="AB48">
        <f>INDEX(_calc_누적빈도!AB:AB,$A48)-INDEX(_calc_누적빈도!AB:AB,$A48-기준500회_후보!$B$1)</f>
        <v>62</v>
      </c>
      <c r="AC48">
        <f>INDEX(_calc_누적빈도!AC:AC,$A48)-INDEX(_calc_누적빈도!AC:AC,$A48-기준500회_후보!$B$1)</f>
        <v>71</v>
      </c>
      <c r="AD48">
        <f>INDEX(_calc_누적빈도!AD:AD,$A48)-INDEX(_calc_누적빈도!AD:AD,$A48-기준500회_후보!$B$1)</f>
        <v>65</v>
      </c>
      <c r="AE48">
        <f>INDEX(_calc_누적빈도!AE:AE,$A48)-INDEX(_calc_누적빈도!AE:AE,$A48-기준500회_후보!$B$1)</f>
        <v>72</v>
      </c>
      <c r="AF48">
        <f>INDEX(_calc_누적빈도!AF:AF,$A48)-INDEX(_calc_누적빈도!AF:AF,$A48-기준500회_후보!$B$1)</f>
        <v>65</v>
      </c>
      <c r="AG48">
        <f>INDEX(_calc_누적빈도!AG:AG,$A48)-INDEX(_calc_누적빈도!AG:AG,$A48-기준500회_후보!$B$1)</f>
        <v>56</v>
      </c>
      <c r="AH48">
        <f>INDEX(_calc_누적빈도!AH:AH,$A48)-INDEX(_calc_누적빈도!AH:AH,$A48-기준500회_후보!$B$1)</f>
        <v>78</v>
      </c>
      <c r="AI48">
        <f>INDEX(_calc_누적빈도!AI:AI,$A48)-INDEX(_calc_누적빈도!AI:AI,$A48-기준500회_후보!$B$1)</f>
        <v>72</v>
      </c>
      <c r="AJ48">
        <f>INDEX(_calc_누적빈도!AJ:AJ,$A48)-INDEX(_calc_누적빈도!AJ:AJ,$A48-기준500회_후보!$B$1)</f>
        <v>69</v>
      </c>
      <c r="AK48">
        <f>INDEX(_calc_누적빈도!AK:AK,$A48)-INDEX(_calc_누적빈도!AK:AK,$A48-기준500회_후보!$B$1)</f>
        <v>68</v>
      </c>
      <c r="AL48">
        <f>INDEX(_calc_누적빈도!AL:AL,$A48)-INDEX(_calc_누적빈도!AL:AL,$A48-기준500회_후보!$B$1)</f>
        <v>67</v>
      </c>
      <c r="AM48">
        <f>INDEX(_calc_누적빈도!AM:AM,$A48)-INDEX(_calc_누적빈도!AM:AM,$A48-기준500회_후보!$B$1)</f>
        <v>73</v>
      </c>
      <c r="AN48">
        <f>INDEX(_calc_누적빈도!AN:AN,$A48)-INDEX(_calc_누적빈도!AN:AN,$A48-기준500회_후보!$B$1)</f>
        <v>67</v>
      </c>
      <c r="AO48">
        <f>INDEX(_calc_누적빈도!AO:AO,$A48)-INDEX(_calc_누적빈도!AO:AO,$A48-기준500회_후보!$B$1)</f>
        <v>57</v>
      </c>
      <c r="AP48">
        <f>INDEX(_calc_누적빈도!AP:AP,$A48)-INDEX(_calc_누적빈도!AP:AP,$A48-기준500회_후보!$B$1)</f>
        <v>63</v>
      </c>
      <c r="AQ48">
        <f>INDEX(_calc_누적빈도!AQ:AQ,$A48)-INDEX(_calc_누적빈도!AQ:AQ,$A48-기준500회_후보!$B$1)</f>
        <v>65</v>
      </c>
      <c r="AR48">
        <f>INDEX(_calc_누적빈도!AR:AR,$A48)-INDEX(_calc_누적빈도!AR:AR,$A48-기준500회_후보!$B$1)</f>
        <v>65</v>
      </c>
      <c r="AS48">
        <f>INDEX(_calc_누적빈도!AS:AS,$A48)-INDEX(_calc_누적빈도!AS:AS,$A48-기준500회_후보!$B$1)</f>
        <v>66</v>
      </c>
      <c r="AT48">
        <f>INDEX(_calc_누적빈도!AT:AT,$A48)-INDEX(_calc_누적빈도!AT:AT,$A48-기준500회_후보!$B$1)</f>
        <v>77</v>
      </c>
      <c r="AU48">
        <f>(RANK(_calc_라운드기준!B48,_calc_라운드기준!$B48:$AT48,0)+COUNTIFS(_calc_라운드기준!$B48:$AT48,_calc_라운드기준!B48,$B$1:$AT$1,"&lt;"&amp;1))-(RANK(B48,$B48:$AT48,0)+COUNTIFS($B48:$AT48,B48,$B$1:$AT$1,"&lt;"&amp;1))</f>
        <v>-5</v>
      </c>
      <c r="AV48">
        <f>(RANK(_calc_라운드기준!C48,_calc_라운드기준!$B48:$AT48,0)+COUNTIFS(_calc_라운드기준!$B48:$AT48,_calc_라운드기준!C48,$B$1:$AT$1,"&lt;"&amp;2))-(RANK(C48,$B48:$AT48,0)+COUNTIFS($B48:$AT48,C48,$B$1:$AT$1,"&lt;"&amp;2))</f>
        <v>6</v>
      </c>
      <c r="AW48">
        <f>(RANK(_calc_라운드기준!D48,_calc_라운드기준!$B48:$AT48,0)+COUNTIFS(_calc_라운드기준!$B48:$AT48,_calc_라운드기준!D48,$B$1:$AT$1,"&lt;"&amp;3))-(RANK(D48,$B48:$AT48,0)+COUNTIFS($B48:$AT48,D48,$B$1:$AT$1,"&lt;"&amp;3))</f>
        <v>-4</v>
      </c>
      <c r="AX48">
        <f>(RANK(_calc_라운드기준!E48,_calc_라운드기준!$B48:$AT48,0)+COUNTIFS(_calc_라운드기준!$B48:$AT48,_calc_라운드기준!E48,$B$1:$AT$1,"&lt;"&amp;4))-(RANK(E48,$B48:$AT48,0)+COUNTIFS($B48:$AT48,E48,$B$1:$AT$1,"&lt;"&amp;4))</f>
        <v>-6</v>
      </c>
      <c r="AY48">
        <f>(RANK(_calc_라운드기준!F48,_calc_라운드기준!$B48:$AT48,0)+COUNTIFS(_calc_라운드기준!$B48:$AT48,_calc_라운드기준!F48,$B$1:$AT$1,"&lt;"&amp;5))-(RANK(F48,$B48:$AT48,0)+COUNTIFS($B48:$AT48,F48,$B$1:$AT$1,"&lt;"&amp;5))</f>
        <v>-21</v>
      </c>
      <c r="AZ48">
        <f>(RANK(_calc_라운드기준!G48,_calc_라운드기준!$B48:$AT48,0)+COUNTIFS(_calc_라운드기준!$B48:$AT48,_calc_라운드기준!G48,$B$1:$AT$1,"&lt;"&amp;6))-(RANK(G48,$B48:$AT48,0)+COUNTIFS($B48:$AT48,G48,$B$1:$AT$1,"&lt;"&amp;6))</f>
        <v>3</v>
      </c>
      <c r="BA48">
        <f>(RANK(_calc_라운드기준!H48,_calc_라운드기준!$B48:$AT48,0)+COUNTIFS(_calc_라운드기준!$B48:$AT48,_calc_라운드기준!H48,$B$1:$AT$1,"&lt;"&amp;7))-(RANK(H48,$B48:$AT48,0)+COUNTIFS($B48:$AT48,H48,$B$1:$AT$1,"&lt;"&amp;7))</f>
        <v>-11</v>
      </c>
      <c r="BB48">
        <f>(RANK(_calc_라운드기준!I48,_calc_라운드기준!$B48:$AT48,0)+COUNTIFS(_calc_라운드기준!$B48:$AT48,_calc_라운드기준!I48,$B$1:$AT$1,"&lt;"&amp;8))-(RANK(I48,$B48:$AT48,0)+COUNTIFS($B48:$AT48,I48,$B$1:$AT$1,"&lt;"&amp;8))</f>
        <v>-37</v>
      </c>
      <c r="BC48">
        <f>(RANK(_calc_라운드기준!J48,_calc_라운드기준!$B48:$AT48,0)+COUNTIFS(_calc_라운드기준!$B48:$AT48,_calc_라운드기준!J48,$B$1:$AT$1,"&lt;"&amp;9))-(RANK(J48,$B48:$AT48,0)+COUNTIFS($B48:$AT48,J48,$B$1:$AT$1,"&lt;"&amp;9))</f>
        <v>-35</v>
      </c>
      <c r="BD48">
        <f>(RANK(_calc_라운드기준!K48,_calc_라운드기준!$B48:$AT48,0)+COUNTIFS(_calc_라운드기준!$B48:$AT48,_calc_라운드기준!K48,$B$1:$AT$1,"&lt;"&amp;10))-(RANK(K48,$B48:$AT48,0)+COUNTIFS($B48:$AT48,K48,$B$1:$AT$1,"&lt;"&amp;10))</f>
        <v>17</v>
      </c>
      <c r="BE48">
        <f>(RANK(_calc_라운드기준!L48,_calc_라운드기준!$B48:$AT48,0)+COUNTIFS(_calc_라운드기준!$B48:$AT48,_calc_라운드기준!L48,$B$1:$AT$1,"&lt;"&amp;11))-(RANK(L48,$B48:$AT48,0)+COUNTIFS($B48:$AT48,L48,$B$1:$AT$1,"&lt;"&amp;11))</f>
        <v>17</v>
      </c>
      <c r="BF48">
        <f>(RANK(_calc_라운드기준!M48,_calc_라운드기준!$B48:$AT48,0)+COUNTIFS(_calc_라운드기준!$B48:$AT48,_calc_라운드기준!M48,$B$1:$AT$1,"&lt;"&amp;12))-(RANK(M48,$B48:$AT48,0)+COUNTIFS($B48:$AT48,M48,$B$1:$AT$1,"&lt;"&amp;12))</f>
        <v>11</v>
      </c>
      <c r="BG48">
        <f>(RANK(_calc_라운드기준!N48,_calc_라운드기준!$B48:$AT48,0)+COUNTIFS(_calc_라운드기준!$B48:$AT48,_calc_라운드기준!N48,$B$1:$AT$1,"&lt;"&amp;13))-(RANK(N48,$B48:$AT48,0)+COUNTIFS($B48:$AT48,N48,$B$1:$AT$1,"&lt;"&amp;13))</f>
        <v>0</v>
      </c>
      <c r="BH48">
        <f>(RANK(_calc_라운드기준!O48,_calc_라운드기준!$B48:$AT48,0)+COUNTIFS(_calc_라운드기준!$B48:$AT48,_calc_라운드기준!O48,$B$1:$AT$1,"&lt;"&amp;14))-(RANK(O48,$B48:$AT48,0)+COUNTIFS($B48:$AT48,O48,$B$1:$AT$1,"&lt;"&amp;14))</f>
        <v>21</v>
      </c>
      <c r="BI48">
        <f>(RANK(_calc_라운드기준!P48,_calc_라운드기준!$B48:$AT48,0)+COUNTIFS(_calc_라운드기준!$B48:$AT48,_calc_라운드기준!P48,$B$1:$AT$1,"&lt;"&amp;15))-(RANK(P48,$B48:$AT48,0)+COUNTIFS($B48:$AT48,P48,$B$1:$AT$1,"&lt;"&amp;15))</f>
        <v>-17</v>
      </c>
      <c r="BJ48">
        <f>(RANK(_calc_라운드기준!Q48,_calc_라운드기준!$B48:$AT48,0)+COUNTIFS(_calc_라운드기준!$B48:$AT48,_calc_라운드기준!Q48,$B$1:$AT$1,"&lt;"&amp;16))-(RANK(Q48,$B48:$AT48,0)+COUNTIFS($B48:$AT48,Q48,$B$1:$AT$1,"&lt;"&amp;16))</f>
        <v>5</v>
      </c>
      <c r="BK48">
        <f>(RANK(_calc_라운드기준!R48,_calc_라운드기준!$B48:$AT48,0)+COUNTIFS(_calc_라운드기준!$B48:$AT48,_calc_라운드기준!R48,$B$1:$AT$1,"&lt;"&amp;17))-(RANK(R48,$B48:$AT48,0)+COUNTIFS($B48:$AT48,R48,$B$1:$AT$1,"&lt;"&amp;17))</f>
        <v>4</v>
      </c>
      <c r="BL48">
        <f>(RANK(_calc_라운드기준!S48,_calc_라운드기준!$B48:$AT48,0)+COUNTIFS(_calc_라운드기준!$B48:$AT48,_calc_라운드기준!S48,$B$1:$AT$1,"&lt;"&amp;18))-(RANK(S48,$B48:$AT48,0)+COUNTIFS($B48:$AT48,S48,$B$1:$AT$1,"&lt;"&amp;18))</f>
        <v>15</v>
      </c>
      <c r="BM48">
        <f>(RANK(_calc_라운드기준!T48,_calc_라운드기준!$B48:$AT48,0)+COUNTIFS(_calc_라운드기준!$B48:$AT48,_calc_라운드기준!T48,$B$1:$AT$1,"&lt;"&amp;19))-(RANK(T48,$B48:$AT48,0)+COUNTIFS($B48:$AT48,T48,$B$1:$AT$1,"&lt;"&amp;19))</f>
        <v>7</v>
      </c>
      <c r="BN48">
        <f>(RANK(_calc_라운드기준!U48,_calc_라운드기준!$B48:$AT48,0)+COUNTIFS(_calc_라운드기준!$B48:$AT48,_calc_라운드기준!U48,$B$1:$AT$1,"&lt;"&amp;20))-(RANK(U48,$B48:$AT48,0)+COUNTIFS($B48:$AT48,U48,$B$1:$AT$1,"&lt;"&amp;20))</f>
        <v>-18</v>
      </c>
      <c r="BO48">
        <f>(RANK(_calc_라운드기준!V48,_calc_라운드기준!$B48:$AT48,0)+COUNTIFS(_calc_라운드기준!$B48:$AT48,_calc_라운드기준!V48,$B$1:$AT$1,"&lt;"&amp;21))-(RANK(V48,$B48:$AT48,0)+COUNTIFS($B48:$AT48,V48,$B$1:$AT$1,"&lt;"&amp;21))</f>
        <v>24</v>
      </c>
      <c r="BP48">
        <f>(RANK(_calc_라운드기준!W48,_calc_라운드기준!$B48:$AT48,0)+COUNTIFS(_calc_라운드기준!$B48:$AT48,_calc_라운드기준!W48,$B$1:$AT$1,"&lt;"&amp;22))-(RANK(W48,$B48:$AT48,0)+COUNTIFS($B48:$AT48,W48,$B$1:$AT$1,"&lt;"&amp;22))</f>
        <v>0</v>
      </c>
      <c r="BQ48">
        <f>(RANK(_calc_라운드기준!X48,_calc_라운드기준!$B48:$AT48,0)+COUNTIFS(_calc_라운드기준!$B48:$AT48,_calc_라운드기준!X48,$B$1:$AT$1,"&lt;"&amp;23))-(RANK(X48,$B48:$AT48,0)+COUNTIFS($B48:$AT48,X48,$B$1:$AT$1,"&lt;"&amp;23))</f>
        <v>-26</v>
      </c>
      <c r="BR48">
        <f>(RANK(_calc_라운드기준!Y48,_calc_라운드기준!$B48:$AT48,0)+COUNTIFS(_calc_라운드기준!$B48:$AT48,_calc_라운드기준!Y48,$B$1:$AT$1,"&lt;"&amp;24))-(RANK(Y48,$B48:$AT48,0)+COUNTIFS($B48:$AT48,Y48,$B$1:$AT$1,"&lt;"&amp;24))</f>
        <v>1</v>
      </c>
      <c r="BS48">
        <f>(RANK(_calc_라운드기준!Z48,_calc_라운드기준!$B48:$AT48,0)+COUNTIFS(_calc_라운드기준!$B48:$AT48,_calc_라운드기준!Z48,$B$1:$AT$1,"&lt;"&amp;25))-(RANK(Z48,$B48:$AT48,0)+COUNTIFS($B48:$AT48,Z48,$B$1:$AT$1,"&lt;"&amp;25))</f>
        <v>-26</v>
      </c>
      <c r="BT48">
        <f>(RANK(_calc_라운드기준!AA48,_calc_라운드기준!$B48:$AT48,0)+COUNTIFS(_calc_라운드기준!$B48:$AT48,_calc_라운드기준!AA48,$B$1:$AT$1,"&lt;"&amp;26))-(RANK(AA48,$B48:$AT48,0)+COUNTIFS($B48:$AT48,AA48,$B$1:$AT$1,"&lt;"&amp;26))</f>
        <v>-4</v>
      </c>
      <c r="BU48">
        <f>(RANK(_calc_라운드기준!AB48,_calc_라운드기준!$B48:$AT48,0)+COUNTIFS(_calc_라운드기준!$B48:$AT48,_calc_라운드기준!AB48,$B$1:$AT$1,"&lt;"&amp;27))-(RANK(AB48,$B48:$AT48,0)+COUNTIFS($B48:$AT48,AB48,$B$1:$AT$1,"&lt;"&amp;27))</f>
        <v>-31</v>
      </c>
      <c r="BV48">
        <f>(RANK(_calc_라운드기준!AC48,_calc_라운드기준!$B48:$AT48,0)+COUNTIFS(_calc_라운드기준!$B48:$AT48,_calc_라운드기준!AC48,$B$1:$AT$1,"&lt;"&amp;28))-(RANK(AC48,$B48:$AT48,0)+COUNTIFS($B48:$AT48,AC48,$B$1:$AT$1,"&lt;"&amp;28))</f>
        <v>0</v>
      </c>
      <c r="BW48">
        <f>(RANK(_calc_라운드기준!AD48,_calc_라운드기준!$B48:$AT48,0)+COUNTIFS(_calc_라운드기준!$B48:$AT48,_calc_라운드기준!AD48,$B$1:$AT$1,"&lt;"&amp;29))-(RANK(AD48,$B48:$AT48,0)+COUNTIFS($B48:$AT48,AD48,$B$1:$AT$1,"&lt;"&amp;29))</f>
        <v>-11</v>
      </c>
      <c r="BX48">
        <f>(RANK(_calc_라운드기준!AE48,_calc_라운드기준!$B48:$AT48,0)+COUNTIFS(_calc_라운드기준!$B48:$AT48,_calc_라운드기준!AE48,$B$1:$AT$1,"&lt;"&amp;30))-(RANK(AE48,$B48:$AT48,0)+COUNTIFS($B48:$AT48,AE48,$B$1:$AT$1,"&lt;"&amp;30))</f>
        <v>24</v>
      </c>
      <c r="BY48">
        <f>(RANK(_calc_라운드기준!AF48,_calc_라운드기준!$B48:$AT48,0)+COUNTIFS(_calc_라운드기준!$B48:$AT48,_calc_라운드기준!AF48,$B$1:$AT$1,"&lt;"&amp;31))-(RANK(AF48,$B48:$AT48,0)+COUNTIFS($B48:$AT48,AF48,$B$1:$AT$1,"&lt;"&amp;31))</f>
        <v>10</v>
      </c>
      <c r="BZ48">
        <f>(RANK(_calc_라운드기준!AG48,_calc_라운드기준!$B48:$AT48,0)+COUNTIFS(_calc_라운드기준!$B48:$AT48,_calc_라운드기준!AG48,$B$1:$AT$1,"&lt;"&amp;32))-(RANK(AG48,$B48:$AT48,0)+COUNTIFS($B48:$AT48,AG48,$B$1:$AT$1,"&lt;"&amp;32))</f>
        <v>-13</v>
      </c>
      <c r="CA48">
        <f>(RANK(_calc_라운드기준!AH48,_calc_라운드기준!$B48:$AT48,0)+COUNTIFS(_calc_라운드기준!$B48:$AT48,_calc_라운드기준!AH48,$B$1:$AT$1,"&lt;"&amp;33))-(RANK(AH48,$B48:$AT48,0)+COUNTIFS($B48:$AT48,AH48,$B$1:$AT$1,"&lt;"&amp;33))</f>
        <v>34</v>
      </c>
      <c r="CB48">
        <f>(RANK(_calc_라운드기준!AI48,_calc_라운드기준!$B48:$AT48,0)+COUNTIFS(_calc_라운드기준!$B48:$AT48,_calc_라운드기준!AI48,$B$1:$AT$1,"&lt;"&amp;34))-(RANK(AI48,$B48:$AT48,0)+COUNTIFS($B48:$AT48,AI48,$B$1:$AT$1,"&lt;"&amp;34))</f>
        <v>29</v>
      </c>
      <c r="CC48">
        <f>(RANK(_calc_라운드기준!AJ48,_calc_라운드기준!$B48:$AT48,0)+COUNTIFS(_calc_라운드기준!$B48:$AT48,_calc_라운드기준!AJ48,$B$1:$AT$1,"&lt;"&amp;35))-(RANK(AJ48,$B48:$AT48,0)+COUNTIFS($B48:$AT48,AJ48,$B$1:$AT$1,"&lt;"&amp;35))</f>
        <v>2</v>
      </c>
      <c r="CD48">
        <f>(RANK(_calc_라운드기준!AK48,_calc_라운드기준!$B48:$AT48,0)+COUNTIFS(_calc_라운드기준!$B48:$AT48,_calc_라운드기준!AK48,$B$1:$AT$1,"&lt;"&amp;36))-(RANK(AK48,$B48:$AT48,0)+COUNTIFS($B48:$AT48,AK48,$B$1:$AT$1,"&lt;"&amp;36))</f>
        <v>2</v>
      </c>
      <c r="CE48">
        <f>(RANK(_calc_라운드기준!AL48,_calc_라운드기준!$B48:$AT48,0)+COUNTIFS(_calc_라운드기준!$B48:$AT48,_calc_라운드기준!AL48,$B$1:$AT$1,"&lt;"&amp;37))-(RANK(AL48,$B48:$AT48,0)+COUNTIFS($B48:$AT48,AL48,$B$1:$AT$1,"&lt;"&amp;37))</f>
        <v>-12</v>
      </c>
      <c r="CF48">
        <f>(RANK(_calc_라운드기준!AM48,_calc_라운드기준!$B48:$AT48,0)+COUNTIFS(_calc_라운드기준!$B48:$AT48,_calc_라운드기준!AM48,$B$1:$AT$1,"&lt;"&amp;38))-(RANK(AM48,$B48:$AT48,0)+COUNTIFS($B48:$AT48,AM48,$B$1:$AT$1,"&lt;"&amp;38))</f>
        <v>5</v>
      </c>
      <c r="CG48">
        <f>(RANK(_calc_라운드기준!AN48,_calc_라운드기준!$B48:$AT48,0)+COUNTIFS(_calc_라운드기준!$B48:$AT48,_calc_라운드기준!AN48,$B$1:$AT$1,"&lt;"&amp;39))-(RANK(AN48,$B48:$AT48,0)+COUNTIFS($B48:$AT48,AN48,$B$1:$AT$1,"&lt;"&amp;39))</f>
        <v>-12</v>
      </c>
      <c r="CH48">
        <f>(RANK(_calc_라운드기준!AO48,_calc_라운드기준!$B48:$AT48,0)+COUNTIFS(_calc_라운드기준!$B48:$AT48,_calc_라운드기준!AO48,$B$1:$AT$1,"&lt;"&amp;40))-(RANK(AO48,$B48:$AT48,0)+COUNTIFS($B48:$AT48,AO48,$B$1:$AT$1,"&lt;"&amp;40))</f>
        <v>-18</v>
      </c>
      <c r="CI48">
        <f>(RANK(_calc_라운드기준!AP48,_calc_라운드기준!$B48:$AT48,0)+COUNTIFS(_calc_라운드기준!$B48:$AT48,_calc_라운드기준!AP48,$B$1:$AT$1,"&lt;"&amp;41))-(RANK(AP48,$B48:$AT48,0)+COUNTIFS($B48:$AT48,AP48,$B$1:$AT$1,"&lt;"&amp;41))</f>
        <v>11</v>
      </c>
      <c r="CJ48">
        <f>(RANK(_calc_라운드기준!AQ48,_calc_라운드기준!$B48:$AT48,0)+COUNTIFS(_calc_라운드기준!$B48:$AT48,_calc_라운드기준!AQ48,$B$1:$AT$1,"&lt;"&amp;42))-(RANK(AQ48,$B48:$AT48,0)+COUNTIFS($B48:$AT48,AQ48,$B$1:$AT$1,"&lt;"&amp;42))</f>
        <v>1</v>
      </c>
      <c r="CK48">
        <f>(RANK(_calc_라운드기준!AR48,_calc_라운드기준!$B48:$AT48,0)+COUNTIFS(_calc_라운드기준!$B48:$AT48,_calc_라운드기준!AR48,$B$1:$AT$1,"&lt;"&amp;43))-(RANK(AR48,$B48:$AT48,0)+COUNTIFS($B48:$AT48,AR48,$B$1:$AT$1,"&lt;"&amp;43))</f>
        <v>15</v>
      </c>
      <c r="CL48">
        <f>(RANK(_calc_라운드기준!AS48,_calc_라운드기준!$B48:$AT48,0)+COUNTIFS(_calc_라운드기준!$B48:$AT48,_calc_라운드기준!AS48,$B$1:$AT$1,"&lt;"&amp;44))-(RANK(AS48,$B48:$AT48,0)+COUNTIFS($B48:$AT48,AS48,$B$1:$AT$1,"&lt;"&amp;44))</f>
        <v>20</v>
      </c>
      <c r="CM48">
        <f>(RANK(_calc_라운드기준!AT48,_calc_라운드기준!$B48:$AT48,0)+COUNTIFS(_calc_라운드기준!$B48:$AT48,_calc_라운드기준!AT48,$B$1:$AT$1,"&lt;"&amp;45))-(RANK(AT48,$B48:$AT48,0)+COUNTIFS($B48:$AT48,AT48,$B$1:$AT$1,"&lt;"&amp;45))</f>
        <v>23</v>
      </c>
      <c r="CN48">
        <f t="shared" si="45"/>
        <v>30</v>
      </c>
      <c r="CO48">
        <f t="shared" si="46"/>
        <v>16</v>
      </c>
      <c r="CP48">
        <f t="shared" si="47"/>
        <v>28</v>
      </c>
      <c r="CQ48">
        <f t="shared" si="48"/>
        <v>31</v>
      </c>
      <c r="CR48">
        <f t="shared" si="49"/>
        <v>40</v>
      </c>
      <c r="CS48">
        <f t="shared" si="50"/>
        <v>20</v>
      </c>
      <c r="CT48">
        <f t="shared" si="51"/>
        <v>32</v>
      </c>
      <c r="CU48">
        <f t="shared" si="52"/>
        <v>45</v>
      </c>
      <c r="CV48">
        <f t="shared" si="53"/>
        <v>44</v>
      </c>
      <c r="CW48">
        <f t="shared" si="54"/>
        <v>8</v>
      </c>
      <c r="CX48">
        <f t="shared" si="55"/>
        <v>9</v>
      </c>
      <c r="CY48">
        <f t="shared" si="56"/>
        <v>12</v>
      </c>
      <c r="CZ48">
        <f t="shared" si="57"/>
        <v>25</v>
      </c>
      <c r="DA48">
        <f t="shared" si="58"/>
        <v>6</v>
      </c>
      <c r="DB48">
        <f t="shared" si="59"/>
        <v>37</v>
      </c>
      <c r="DC48">
        <f t="shared" si="60"/>
        <v>17</v>
      </c>
      <c r="DD48">
        <f t="shared" si="61"/>
        <v>19</v>
      </c>
      <c r="DE48">
        <f t="shared" si="62"/>
        <v>10</v>
      </c>
      <c r="DF48">
        <f t="shared" si="63"/>
        <v>15</v>
      </c>
      <c r="DG48">
        <f t="shared" si="64"/>
        <v>38</v>
      </c>
      <c r="DH48">
        <f t="shared" si="65"/>
        <v>3</v>
      </c>
      <c r="DI48">
        <f t="shared" si="66"/>
        <v>26</v>
      </c>
      <c r="DJ48">
        <f t="shared" si="67"/>
        <v>41</v>
      </c>
      <c r="DK48">
        <f t="shared" si="68"/>
        <v>23</v>
      </c>
      <c r="DL48">
        <f t="shared" si="69"/>
        <v>42</v>
      </c>
      <c r="DM48">
        <f t="shared" si="70"/>
        <v>29</v>
      </c>
      <c r="DN48">
        <f t="shared" si="71"/>
        <v>43</v>
      </c>
      <c r="DO48">
        <f t="shared" si="72"/>
        <v>27</v>
      </c>
      <c r="DP48">
        <f t="shared" si="73"/>
        <v>33</v>
      </c>
      <c r="DQ48">
        <f t="shared" si="74"/>
        <v>4</v>
      </c>
      <c r="DR48">
        <f t="shared" si="75"/>
        <v>14</v>
      </c>
      <c r="DS48">
        <f t="shared" si="76"/>
        <v>36</v>
      </c>
      <c r="DT48">
        <f t="shared" si="77"/>
        <v>1</v>
      </c>
      <c r="DU48">
        <f t="shared" si="78"/>
        <v>2</v>
      </c>
      <c r="DV48">
        <f t="shared" si="79"/>
        <v>21</v>
      </c>
      <c r="DW48">
        <f t="shared" si="80"/>
        <v>22</v>
      </c>
      <c r="DX48">
        <f t="shared" si="81"/>
        <v>34</v>
      </c>
      <c r="DY48">
        <f t="shared" si="82"/>
        <v>18</v>
      </c>
      <c r="DZ48">
        <f t="shared" si="83"/>
        <v>35</v>
      </c>
      <c r="EA48">
        <f t="shared" si="84"/>
        <v>39</v>
      </c>
      <c r="EB48">
        <f t="shared" si="85"/>
        <v>13</v>
      </c>
      <c r="EC48">
        <f t="shared" si="86"/>
        <v>24</v>
      </c>
      <c r="ED48">
        <f t="shared" si="87"/>
        <v>11</v>
      </c>
      <c r="EE48">
        <f t="shared" si="88"/>
        <v>7</v>
      </c>
      <c r="EF48">
        <f t="shared" si="89"/>
        <v>5</v>
      </c>
    </row>
    <row r="49" spans="1:136" ht="16.5" customHeight="1">
      <c r="A49">
        <f>_calc_라운드기준!A49</f>
        <v>1197</v>
      </c>
      <c r="B49">
        <f>INDEX(_calc_누적빈도!B:B,$A49)-INDEX(_calc_누적빈도!B:B,$A49-기준500회_후보!$B$1)</f>
        <v>59</v>
      </c>
      <c r="C49">
        <f>INDEX(_calc_누적빈도!C:C,$A49)-INDEX(_calc_누적빈도!C:C,$A49-기준500회_후보!$B$1)</f>
        <v>63</v>
      </c>
      <c r="D49">
        <f>INDEX(_calc_누적빈도!D:D,$A49)-INDEX(_calc_누적빈도!D:D,$A49-기준500회_후보!$B$1)</f>
        <v>77</v>
      </c>
      <c r="E49">
        <f>INDEX(_calc_누적빈도!E:E,$A49)-INDEX(_calc_누적빈도!E:E,$A49-기준500회_후보!$B$1)</f>
        <v>59</v>
      </c>
      <c r="F49">
        <f>INDEX(_calc_누적빈도!F:F,$A49)-INDEX(_calc_누적빈도!F:F,$A49-기준500회_후보!$B$1)</f>
        <v>50</v>
      </c>
      <c r="G49">
        <f>INDEX(_calc_누적빈도!G:G,$A49)-INDEX(_calc_누적빈도!G:G,$A49-기준500회_후보!$B$1)</f>
        <v>75</v>
      </c>
      <c r="H49">
        <f>INDEX(_calc_누적빈도!H:H,$A49)-INDEX(_calc_누적빈도!H:H,$A49-기준500회_후보!$B$1)</f>
        <v>69</v>
      </c>
      <c r="I49">
        <f>INDEX(_calc_누적빈도!I:I,$A49)-INDEX(_calc_누적빈도!I:I,$A49-기준500회_후보!$B$1)</f>
        <v>55</v>
      </c>
      <c r="J49">
        <f>INDEX(_calc_누적빈도!J:J,$A49)-INDEX(_calc_누적빈도!J:J,$A49-기준500회_후보!$B$1)</f>
        <v>60</v>
      </c>
      <c r="K49">
        <f>INDEX(_calc_누적빈도!K:K,$A49)-INDEX(_calc_누적빈도!K:K,$A49-기준500회_후보!$B$1)</f>
        <v>66</v>
      </c>
      <c r="L49">
        <f>INDEX(_calc_누적빈도!L:L,$A49)-INDEX(_calc_누적빈도!L:L,$A49-기준500회_후보!$B$1)</f>
        <v>70</v>
      </c>
      <c r="M49">
        <f>INDEX(_calc_누적빈도!M:M,$A49)-INDEX(_calc_누적빈도!M:M,$A49-기준500회_후보!$B$1)</f>
        <v>85</v>
      </c>
      <c r="N49">
        <f>INDEX(_calc_누적빈도!N:N,$A49)-INDEX(_calc_누적빈도!N:N,$A49-기준500회_후보!$B$1)</f>
        <v>77</v>
      </c>
      <c r="O49">
        <f>INDEX(_calc_누적빈도!O:O,$A49)-INDEX(_calc_누적빈도!O:O,$A49-기준500회_후보!$B$1)</f>
        <v>67</v>
      </c>
      <c r="P49">
        <f>INDEX(_calc_누적빈도!P:P,$A49)-INDEX(_calc_누적빈도!P:P,$A49-기준500회_후보!$B$1)</f>
        <v>66</v>
      </c>
      <c r="Q49">
        <f>INDEX(_calc_누적빈도!Q:Q,$A49)-INDEX(_calc_누적빈도!Q:Q,$A49-기준500회_후보!$B$1)</f>
        <v>78</v>
      </c>
      <c r="R49">
        <f>INDEX(_calc_누적빈도!R:R,$A49)-INDEX(_calc_누적빈도!R:R,$A49-기준500회_후보!$B$1)</f>
        <v>64</v>
      </c>
      <c r="S49">
        <f>INDEX(_calc_누적빈도!S:S,$A49)-INDEX(_calc_누적빈도!S:S,$A49-기준500회_후보!$B$1)</f>
        <v>74</v>
      </c>
      <c r="T49">
        <f>INDEX(_calc_누적빈도!T:T,$A49)-INDEX(_calc_누적빈도!T:T,$A49-기준500회_후보!$B$1)</f>
        <v>74</v>
      </c>
      <c r="U49">
        <f>INDEX(_calc_누적빈도!U:U,$A49)-INDEX(_calc_누적빈도!U:U,$A49-기준500회_후보!$B$1)</f>
        <v>53</v>
      </c>
      <c r="V49">
        <f>INDEX(_calc_누적빈도!V:V,$A49)-INDEX(_calc_누적빈도!V:V,$A49-기준500회_후보!$B$1)</f>
        <v>80</v>
      </c>
      <c r="W49">
        <f>INDEX(_calc_누적빈도!W:W,$A49)-INDEX(_calc_누적빈도!W:W,$A49-기준500회_후보!$B$1)</f>
        <v>61</v>
      </c>
      <c r="X49">
        <f>INDEX(_calc_누적빈도!X:X,$A49)-INDEX(_calc_누적빈도!X:X,$A49-기준500회_후보!$B$1)</f>
        <v>59</v>
      </c>
      <c r="Y49">
        <f>INDEX(_calc_누적빈도!Y:Y,$A49)-INDEX(_calc_누적빈도!Y:Y,$A49-기준500회_후보!$B$1)</f>
        <v>69</v>
      </c>
      <c r="Z49">
        <f>INDEX(_calc_누적빈도!Z:Z,$A49)-INDEX(_calc_누적빈도!Z:Z,$A49-기준500회_후보!$B$1)</f>
        <v>50</v>
      </c>
      <c r="AA49">
        <f>INDEX(_calc_누적빈도!AA:AA,$A49)-INDEX(_calc_누적빈도!AA:AA,$A49-기준500회_후보!$B$1)</f>
        <v>62</v>
      </c>
      <c r="AB49">
        <f>INDEX(_calc_누적빈도!AB:AB,$A49)-INDEX(_calc_누적빈도!AB:AB,$A49-기준500회_후보!$B$1)</f>
        <v>62</v>
      </c>
      <c r="AC49">
        <f>INDEX(_calc_누적빈도!AC:AC,$A49)-INDEX(_calc_누적빈도!AC:AC,$A49-기준500회_후보!$B$1)</f>
        <v>70</v>
      </c>
      <c r="AD49">
        <f>INDEX(_calc_누적빈도!AD:AD,$A49)-INDEX(_calc_누적빈도!AD:AD,$A49-기준500회_후보!$B$1)</f>
        <v>65</v>
      </c>
      <c r="AE49">
        <f>INDEX(_calc_누적빈도!AE:AE,$A49)-INDEX(_calc_누적빈도!AE:AE,$A49-기준500회_후보!$B$1)</f>
        <v>72</v>
      </c>
      <c r="AF49">
        <f>INDEX(_calc_누적빈도!AF:AF,$A49)-INDEX(_calc_누적빈도!AF:AF,$A49-기준500회_후보!$B$1)</f>
        <v>65</v>
      </c>
      <c r="AG49">
        <f>INDEX(_calc_누적빈도!AG:AG,$A49)-INDEX(_calc_누적빈도!AG:AG,$A49-기준500회_후보!$B$1)</f>
        <v>56</v>
      </c>
      <c r="AH49">
        <f>INDEX(_calc_누적빈도!AH:AH,$A49)-INDEX(_calc_누적빈도!AH:AH,$A49-기준500회_후보!$B$1)</f>
        <v>79</v>
      </c>
      <c r="AI49">
        <f>INDEX(_calc_누적빈도!AI:AI,$A49)-INDEX(_calc_누적빈도!AI:AI,$A49-기준500회_후보!$B$1)</f>
        <v>72</v>
      </c>
      <c r="AJ49">
        <f>INDEX(_calc_누적빈도!AJ:AJ,$A49)-INDEX(_calc_누적빈도!AJ:AJ,$A49-기준500회_후보!$B$1)</f>
        <v>69</v>
      </c>
      <c r="AK49">
        <f>INDEX(_calc_누적빈도!AK:AK,$A49)-INDEX(_calc_누적빈도!AK:AK,$A49-기준500회_후보!$B$1)</f>
        <v>68</v>
      </c>
      <c r="AL49">
        <f>INDEX(_calc_누적빈도!AL:AL,$A49)-INDEX(_calc_누적빈도!AL:AL,$A49-기준500회_후보!$B$1)</f>
        <v>67</v>
      </c>
      <c r="AM49">
        <f>INDEX(_calc_누적빈도!AM:AM,$A49)-INDEX(_calc_누적빈도!AM:AM,$A49-기준500회_후보!$B$1)</f>
        <v>73</v>
      </c>
      <c r="AN49">
        <f>INDEX(_calc_누적빈도!AN:AN,$A49)-INDEX(_calc_누적빈도!AN:AN,$A49-기준500회_후보!$B$1)</f>
        <v>68</v>
      </c>
      <c r="AO49">
        <f>INDEX(_calc_누적빈도!AO:AO,$A49)-INDEX(_calc_누적빈도!AO:AO,$A49-기준500회_후보!$B$1)</f>
        <v>57</v>
      </c>
      <c r="AP49">
        <f>INDEX(_calc_누적빈도!AP:AP,$A49)-INDEX(_calc_누적빈도!AP:AP,$A49-기준500회_후보!$B$1)</f>
        <v>63</v>
      </c>
      <c r="AQ49">
        <f>INDEX(_calc_누적빈도!AQ:AQ,$A49)-INDEX(_calc_누적빈도!AQ:AQ,$A49-기준500회_후보!$B$1)</f>
        <v>65</v>
      </c>
      <c r="AR49">
        <f>INDEX(_calc_누적빈도!AR:AR,$A49)-INDEX(_calc_누적빈도!AR:AR,$A49-기준500회_후보!$B$1)</f>
        <v>64</v>
      </c>
      <c r="AS49">
        <f>INDEX(_calc_누적빈도!AS:AS,$A49)-INDEX(_calc_누적빈도!AS:AS,$A49-기준500회_후보!$B$1)</f>
        <v>66</v>
      </c>
      <c r="AT49">
        <f>INDEX(_calc_누적빈도!AT:AT,$A49)-INDEX(_calc_누적빈도!AT:AT,$A49-기준500회_후보!$B$1)</f>
        <v>77</v>
      </c>
      <c r="AU49">
        <f>(RANK(_calc_라운드기준!B49,_calc_라운드기준!$B49:$AT49,0)+COUNTIFS(_calc_라운드기준!$B49:$AT49,_calc_라운드기준!B49,$B$1:$AT$1,"&lt;"&amp;1))-(RANK(B49,$B49:$AT49,0)+COUNTIFS($B49:$AT49,B49,$B$1:$AT$1,"&lt;"&amp;1))</f>
        <v>1</v>
      </c>
      <c r="AV49">
        <f>(RANK(_calc_라운드기준!C49,_calc_라운드기준!$B49:$AT49,0)+COUNTIFS(_calc_라운드기준!$B49:$AT49,_calc_라운드기준!C49,$B$1:$AT$1,"&lt;"&amp;2))-(RANK(C49,$B49:$AT49,0)+COUNTIFS($B49:$AT49,C49,$B$1:$AT$1,"&lt;"&amp;2))</f>
        <v>8</v>
      </c>
      <c r="AW49">
        <f>(RANK(_calc_라운드기준!D49,_calc_라운드기준!$B49:$AT49,0)+COUNTIFS(_calc_라운드기준!$B49:$AT49,_calc_라운드기준!D49,$B$1:$AT$1,"&lt;"&amp;3))-(RANK(D49,$B49:$AT49,0)+COUNTIFS($B49:$AT49,D49,$B$1:$AT$1,"&lt;"&amp;3))</f>
        <v>-4</v>
      </c>
      <c r="AX49">
        <f>(RANK(_calc_라운드기준!E49,_calc_라운드기준!$B49:$AT49,0)+COUNTIFS(_calc_라운드기준!$B49:$AT49,_calc_라운드기준!E49,$B$1:$AT$1,"&lt;"&amp;4))-(RANK(E49,$B49:$AT49,0)+COUNTIFS($B49:$AT49,E49,$B$1:$AT$1,"&lt;"&amp;4))</f>
        <v>-7</v>
      </c>
      <c r="AY49">
        <f>(RANK(_calc_라운드기준!F49,_calc_라운드기준!$B49:$AT49,0)+COUNTIFS(_calc_라운드기준!$B49:$AT49,_calc_라운드기준!F49,$B$1:$AT$1,"&lt;"&amp;5))-(RANK(F49,$B49:$AT49,0)+COUNTIFS($B49:$AT49,F49,$B$1:$AT$1,"&lt;"&amp;5))</f>
        <v>-12</v>
      </c>
      <c r="AZ49">
        <f>(RANK(_calc_라운드기준!G49,_calc_라운드기준!$B49:$AT49,0)+COUNTIFS(_calc_라운드기준!$B49:$AT49,_calc_라운드기준!G49,$B$1:$AT$1,"&lt;"&amp;6))-(RANK(G49,$B49:$AT49,0)+COUNTIFS($B49:$AT49,G49,$B$1:$AT$1,"&lt;"&amp;6))</f>
        <v>3</v>
      </c>
      <c r="BA49">
        <f>(RANK(_calc_라운드기준!H49,_calc_라운드기준!$B49:$AT49,0)+COUNTIFS(_calc_라운드기준!$B49:$AT49,_calc_라운드기준!H49,$B$1:$AT$1,"&lt;"&amp;7))-(RANK(H49,$B49:$AT49,0)+COUNTIFS($B49:$AT49,H49,$B$1:$AT$1,"&lt;"&amp;7))</f>
        <v>-11</v>
      </c>
      <c r="BB49">
        <f>(RANK(_calc_라운드기준!I49,_calc_라운드기준!$B49:$AT49,0)+COUNTIFS(_calc_라운드기준!$B49:$AT49,_calc_라운드기준!I49,$B$1:$AT$1,"&lt;"&amp;8))-(RANK(I49,$B49:$AT49,0)+COUNTIFS($B49:$AT49,I49,$B$1:$AT$1,"&lt;"&amp;8))</f>
        <v>-36</v>
      </c>
      <c r="BC49">
        <f>(RANK(_calc_라운드기준!J49,_calc_라운드기준!$B49:$AT49,0)+COUNTIFS(_calc_라운드기준!$B49:$AT49,_calc_라운드기준!J49,$B$1:$AT$1,"&lt;"&amp;9))-(RANK(J49,$B49:$AT49,0)+COUNTIFS($B49:$AT49,J49,$B$1:$AT$1,"&lt;"&amp;9))</f>
        <v>-33</v>
      </c>
      <c r="BD49">
        <f>(RANK(_calc_라운드기준!K49,_calc_라운드기준!$B49:$AT49,0)+COUNTIFS(_calc_라운드기준!$B49:$AT49,_calc_라운드기준!K49,$B$1:$AT$1,"&lt;"&amp;10))-(RANK(K49,$B49:$AT49,0)+COUNTIFS($B49:$AT49,K49,$B$1:$AT$1,"&lt;"&amp;10))</f>
        <v>17</v>
      </c>
      <c r="BE49">
        <f>(RANK(_calc_라운드기준!L49,_calc_라운드기준!$B49:$AT49,0)+COUNTIFS(_calc_라운드기준!$B49:$AT49,_calc_라운드기준!L49,$B$1:$AT$1,"&lt;"&amp;11))-(RANK(L49,$B49:$AT49,0)+COUNTIFS($B49:$AT49,L49,$B$1:$AT$1,"&lt;"&amp;11))</f>
        <v>9</v>
      </c>
      <c r="BF49">
        <f>(RANK(_calc_라운드기준!M49,_calc_라운드기준!$B49:$AT49,0)+COUNTIFS(_calc_라운드기준!$B49:$AT49,_calc_라운드기준!M49,$B$1:$AT$1,"&lt;"&amp;12))-(RANK(M49,$B49:$AT49,0)+COUNTIFS($B49:$AT49,M49,$B$1:$AT$1,"&lt;"&amp;12))</f>
        <v>11</v>
      </c>
      <c r="BG49">
        <f>(RANK(_calc_라운드기준!N49,_calc_라운드기준!$B49:$AT49,0)+COUNTIFS(_calc_라운드기준!$B49:$AT49,_calc_라운드기준!N49,$B$1:$AT$1,"&lt;"&amp;13))-(RANK(N49,$B49:$AT49,0)+COUNTIFS($B49:$AT49,N49,$B$1:$AT$1,"&lt;"&amp;13))</f>
        <v>1</v>
      </c>
      <c r="BH49">
        <f>(RANK(_calc_라운드기준!O49,_calc_라운드기준!$B49:$AT49,0)+COUNTIFS(_calc_라운드기준!$B49:$AT49,_calc_라운드기준!O49,$B$1:$AT$1,"&lt;"&amp;14))-(RANK(O49,$B49:$AT49,0)+COUNTIFS($B49:$AT49,O49,$B$1:$AT$1,"&lt;"&amp;14))</f>
        <v>20</v>
      </c>
      <c r="BI49">
        <f>(RANK(_calc_라운드기준!P49,_calc_라운드기준!$B49:$AT49,0)+COUNTIFS(_calc_라운드기준!$B49:$AT49,_calc_라운드기준!P49,$B$1:$AT$1,"&lt;"&amp;15))-(RANK(P49,$B49:$AT49,0)+COUNTIFS($B49:$AT49,P49,$B$1:$AT$1,"&lt;"&amp;15))</f>
        <v>-16</v>
      </c>
      <c r="BJ49">
        <f>(RANK(_calc_라운드기준!Q49,_calc_라운드기준!$B49:$AT49,0)+COUNTIFS(_calc_라운드기준!$B49:$AT49,_calc_라운드기준!Q49,$B$1:$AT$1,"&lt;"&amp;16))-(RANK(Q49,$B49:$AT49,0)+COUNTIFS($B49:$AT49,Q49,$B$1:$AT$1,"&lt;"&amp;16))</f>
        <v>5</v>
      </c>
      <c r="BK49">
        <f>(RANK(_calc_라운드기준!R49,_calc_라운드기준!$B49:$AT49,0)+COUNTIFS(_calc_라운드기준!$B49:$AT49,_calc_라운드기준!R49,$B$1:$AT$1,"&lt;"&amp;17))-(RANK(R49,$B49:$AT49,0)+COUNTIFS($B49:$AT49,R49,$B$1:$AT$1,"&lt;"&amp;17))</f>
        <v>4</v>
      </c>
      <c r="BL49">
        <f>(RANK(_calc_라운드기준!S49,_calc_라운드기준!$B49:$AT49,0)+COUNTIFS(_calc_라운드기준!$B49:$AT49,_calc_라운드기준!S49,$B$1:$AT$1,"&lt;"&amp;18))-(RANK(S49,$B49:$AT49,0)+COUNTIFS($B49:$AT49,S49,$B$1:$AT$1,"&lt;"&amp;18))</f>
        <v>15</v>
      </c>
      <c r="BM49">
        <f>(RANK(_calc_라운드기준!T49,_calc_라운드기준!$B49:$AT49,0)+COUNTIFS(_calc_라운드기준!$B49:$AT49,_calc_라운드기준!T49,$B$1:$AT$1,"&lt;"&amp;19))-(RANK(T49,$B49:$AT49,0)+COUNTIFS($B49:$AT49,T49,$B$1:$AT$1,"&lt;"&amp;19))</f>
        <v>7</v>
      </c>
      <c r="BN49">
        <f>(RANK(_calc_라운드기준!U49,_calc_라운드기준!$B49:$AT49,0)+COUNTIFS(_calc_라운드기준!$B49:$AT49,_calc_라운드기준!U49,$B$1:$AT$1,"&lt;"&amp;20))-(RANK(U49,$B49:$AT49,0)+COUNTIFS($B49:$AT49,U49,$B$1:$AT$1,"&lt;"&amp;20))</f>
        <v>-18</v>
      </c>
      <c r="BO49">
        <f>(RANK(_calc_라운드기준!V49,_calc_라운드기준!$B49:$AT49,0)+COUNTIFS(_calc_라운드기준!$B49:$AT49,_calc_라운드기준!V49,$B$1:$AT$1,"&lt;"&amp;21))-(RANK(V49,$B49:$AT49,0)+COUNTIFS($B49:$AT49,V49,$B$1:$AT$1,"&lt;"&amp;21))</f>
        <v>24</v>
      </c>
      <c r="BP49">
        <f>(RANK(_calc_라운드기준!W49,_calc_라운드기준!$B49:$AT49,0)+COUNTIFS(_calc_라운드기준!$B49:$AT49,_calc_라운드기준!W49,$B$1:$AT$1,"&lt;"&amp;22))-(RANK(W49,$B49:$AT49,0)+COUNTIFS($B49:$AT49,W49,$B$1:$AT$1,"&lt;"&amp;22))</f>
        <v>-1</v>
      </c>
      <c r="BQ49">
        <f>(RANK(_calc_라운드기준!X49,_calc_라운드기준!$B49:$AT49,0)+COUNTIFS(_calc_라운드기준!$B49:$AT49,_calc_라운드기준!X49,$B$1:$AT$1,"&lt;"&amp;23))-(RANK(X49,$B49:$AT49,0)+COUNTIFS($B49:$AT49,X49,$B$1:$AT$1,"&lt;"&amp;23))</f>
        <v>-26</v>
      </c>
      <c r="BR49">
        <f>(RANK(_calc_라운드기준!Y49,_calc_라운드기준!$B49:$AT49,0)+COUNTIFS(_calc_라운드기준!$B49:$AT49,_calc_라운드기준!Y49,$B$1:$AT$1,"&lt;"&amp;24))-(RANK(Y49,$B49:$AT49,0)+COUNTIFS($B49:$AT49,Y49,$B$1:$AT$1,"&lt;"&amp;24))</f>
        <v>-3</v>
      </c>
      <c r="BS49">
        <f>(RANK(_calc_라운드기준!Z49,_calc_라운드기준!$B49:$AT49,0)+COUNTIFS(_calc_라운드기준!$B49:$AT49,_calc_라운드기준!Z49,$B$1:$AT$1,"&lt;"&amp;25))-(RANK(Z49,$B49:$AT49,0)+COUNTIFS($B49:$AT49,Z49,$B$1:$AT$1,"&lt;"&amp;25))</f>
        <v>-27</v>
      </c>
      <c r="BT49">
        <f>(RANK(_calc_라운드기준!AA49,_calc_라운드기준!$B49:$AT49,0)+COUNTIFS(_calc_라운드기준!$B49:$AT49,_calc_라운드기준!AA49,$B$1:$AT$1,"&lt;"&amp;26))-(RANK(AA49,$B49:$AT49,0)+COUNTIFS($B49:$AT49,AA49,$B$1:$AT$1,"&lt;"&amp;26))</f>
        <v>-6</v>
      </c>
      <c r="BU49">
        <f>(RANK(_calc_라운드기준!AB49,_calc_라운드기준!$B49:$AT49,0)+COUNTIFS(_calc_라운드기준!$B49:$AT49,_calc_라운드기준!AB49,$B$1:$AT$1,"&lt;"&amp;27))-(RANK(AB49,$B49:$AT49,0)+COUNTIFS($B49:$AT49,AB49,$B$1:$AT$1,"&lt;"&amp;27))</f>
        <v>-32</v>
      </c>
      <c r="BV49">
        <f>(RANK(_calc_라운드기준!AC49,_calc_라운드기준!$B49:$AT49,0)+COUNTIFS(_calc_라운드기준!$B49:$AT49,_calc_라운드기준!AC49,$B$1:$AT$1,"&lt;"&amp;28))-(RANK(AC49,$B49:$AT49,0)+COUNTIFS($B49:$AT49,AC49,$B$1:$AT$1,"&lt;"&amp;28))</f>
        <v>4</v>
      </c>
      <c r="BW49">
        <f>(RANK(_calc_라운드기준!AD49,_calc_라운드기준!$B49:$AT49,0)+COUNTIFS(_calc_라운드기준!$B49:$AT49,_calc_라운드기준!AD49,$B$1:$AT$1,"&lt;"&amp;29))-(RANK(AD49,$B49:$AT49,0)+COUNTIFS($B49:$AT49,AD49,$B$1:$AT$1,"&lt;"&amp;29))</f>
        <v>-11</v>
      </c>
      <c r="BX49">
        <f>(RANK(_calc_라운드기준!AE49,_calc_라운드기준!$B49:$AT49,0)+COUNTIFS(_calc_라운드기준!$B49:$AT49,_calc_라운드기준!AE49,$B$1:$AT$1,"&lt;"&amp;30))-(RANK(AE49,$B49:$AT49,0)+COUNTIFS($B49:$AT49,AE49,$B$1:$AT$1,"&lt;"&amp;30))</f>
        <v>23</v>
      </c>
      <c r="BY49">
        <f>(RANK(_calc_라운드기준!AF49,_calc_라운드기준!$B49:$AT49,0)+COUNTIFS(_calc_라운드기준!$B49:$AT49,_calc_라운드기준!AF49,$B$1:$AT$1,"&lt;"&amp;31))-(RANK(AF49,$B49:$AT49,0)+COUNTIFS($B49:$AT49,AF49,$B$1:$AT$1,"&lt;"&amp;31))</f>
        <v>9</v>
      </c>
      <c r="BZ49">
        <f>(RANK(_calc_라운드기준!AG49,_calc_라운드기준!$B49:$AT49,0)+COUNTIFS(_calc_라운드기준!$B49:$AT49,_calc_라운드기준!AG49,$B$1:$AT$1,"&lt;"&amp;32))-(RANK(AG49,$B49:$AT49,0)+COUNTIFS($B49:$AT49,AG49,$B$1:$AT$1,"&lt;"&amp;32))</f>
        <v>-13</v>
      </c>
      <c r="CA49">
        <f>(RANK(_calc_라운드기준!AH49,_calc_라운드기준!$B49:$AT49,0)+COUNTIFS(_calc_라운드기준!$B49:$AT49,_calc_라운드기준!AH49,$B$1:$AT$1,"&lt;"&amp;33))-(RANK(AH49,$B49:$AT49,0)+COUNTIFS($B49:$AT49,AH49,$B$1:$AT$1,"&lt;"&amp;33))</f>
        <v>34</v>
      </c>
      <c r="CB49">
        <f>(RANK(_calc_라운드기준!AI49,_calc_라운드기준!$B49:$AT49,0)+COUNTIFS(_calc_라운드기준!$B49:$AT49,_calc_라운드기준!AI49,$B$1:$AT$1,"&lt;"&amp;34))-(RANK(AI49,$B49:$AT49,0)+COUNTIFS($B49:$AT49,AI49,$B$1:$AT$1,"&lt;"&amp;34))</f>
        <v>29</v>
      </c>
      <c r="CC49">
        <f>(RANK(_calc_라운드기준!AJ49,_calc_라운드기준!$B49:$AT49,0)+COUNTIFS(_calc_라운드기준!$B49:$AT49,_calc_라운드기준!AJ49,$B$1:$AT$1,"&lt;"&amp;35))-(RANK(AJ49,$B49:$AT49,0)+COUNTIFS($B49:$AT49,AJ49,$B$1:$AT$1,"&lt;"&amp;35))</f>
        <v>2</v>
      </c>
      <c r="CD49">
        <f>(RANK(_calc_라운드기준!AK49,_calc_라운드기준!$B49:$AT49,0)+COUNTIFS(_calc_라운드기준!$B49:$AT49,_calc_라운드기준!AK49,$B$1:$AT$1,"&lt;"&amp;36))-(RANK(AK49,$B49:$AT49,0)+COUNTIFS($B49:$AT49,AK49,$B$1:$AT$1,"&lt;"&amp;36))</f>
        <v>2</v>
      </c>
      <c r="CE49">
        <f>(RANK(_calc_라운드기준!AL49,_calc_라운드기준!$B49:$AT49,0)+COUNTIFS(_calc_라운드기준!$B49:$AT49,_calc_라운드기준!AL49,$B$1:$AT$1,"&lt;"&amp;37))-(RANK(AL49,$B49:$AT49,0)+COUNTIFS($B49:$AT49,AL49,$B$1:$AT$1,"&lt;"&amp;37))</f>
        <v>-18</v>
      </c>
      <c r="CF49">
        <f>(RANK(_calc_라운드기준!AM49,_calc_라운드기준!$B49:$AT49,0)+COUNTIFS(_calc_라운드기준!$B49:$AT49,_calc_라운드기준!AM49,$B$1:$AT$1,"&lt;"&amp;38))-(RANK(AM49,$B49:$AT49,0)+COUNTIFS($B49:$AT49,AM49,$B$1:$AT$1,"&lt;"&amp;38))</f>
        <v>5</v>
      </c>
      <c r="CG49">
        <f>(RANK(_calc_라운드기준!AN49,_calc_라운드기준!$B49:$AT49,0)+COUNTIFS(_calc_라운드기준!$B49:$AT49,_calc_라운드기준!AN49,$B$1:$AT$1,"&lt;"&amp;39))-(RANK(AN49,$B49:$AT49,0)+COUNTIFS($B49:$AT49,AN49,$B$1:$AT$1,"&lt;"&amp;39))</f>
        <v>-10</v>
      </c>
      <c r="CH49">
        <f>(RANK(_calc_라운드기준!AO49,_calc_라운드기준!$B49:$AT49,0)+COUNTIFS(_calc_라운드기준!$B49:$AT49,_calc_라운드기준!AO49,$B$1:$AT$1,"&lt;"&amp;40))-(RANK(AO49,$B49:$AT49,0)+COUNTIFS($B49:$AT49,AO49,$B$1:$AT$1,"&lt;"&amp;40))</f>
        <v>-18</v>
      </c>
      <c r="CI49">
        <f>(RANK(_calc_라운드기준!AP49,_calc_라운드기준!$B49:$AT49,0)+COUNTIFS(_calc_라운드기준!$B49:$AT49,_calc_라운드기준!AP49,$B$1:$AT$1,"&lt;"&amp;41))-(RANK(AP49,$B49:$AT49,0)+COUNTIFS($B49:$AT49,AP49,$B$1:$AT$1,"&lt;"&amp;41))</f>
        <v>11</v>
      </c>
      <c r="CJ49">
        <f>(RANK(_calc_라운드기준!AQ49,_calc_라운드기준!$B49:$AT49,0)+COUNTIFS(_calc_라운드기준!$B49:$AT49,_calc_라운드기준!AQ49,$B$1:$AT$1,"&lt;"&amp;42))-(RANK(AQ49,$B49:$AT49,0)+COUNTIFS($B49:$AT49,AQ49,$B$1:$AT$1,"&lt;"&amp;42))</f>
        <v>1</v>
      </c>
      <c r="CK49">
        <f>(RANK(_calc_라운드기준!AR49,_calc_라운드기준!$B49:$AT49,0)+COUNTIFS(_calc_라운드기준!$B49:$AT49,_calc_라운드기준!AR49,$B$1:$AT$1,"&lt;"&amp;43))-(RANK(AR49,$B49:$AT49,0)+COUNTIFS($B49:$AT49,AR49,$B$1:$AT$1,"&lt;"&amp;43))</f>
        <v>15</v>
      </c>
      <c r="CL49">
        <f>(RANK(_calc_라운드기준!AS49,_calc_라운드기준!$B49:$AT49,0)+COUNTIFS(_calc_라운드기준!$B49:$AT49,_calc_라운드기준!AS49,$B$1:$AT$1,"&lt;"&amp;44))-(RANK(AS49,$B49:$AT49,0)+COUNTIFS($B49:$AT49,AS49,$B$1:$AT$1,"&lt;"&amp;44))</f>
        <v>19</v>
      </c>
      <c r="CM49">
        <f>(RANK(_calc_라운드기준!AT49,_calc_라운드기준!$B49:$AT49,0)+COUNTIFS(_calc_라운드기준!$B49:$AT49,_calc_라운드기준!AT49,$B$1:$AT$1,"&lt;"&amp;45))-(RANK(AT49,$B49:$AT49,0)+COUNTIFS($B49:$AT49,AT49,$B$1:$AT$1,"&lt;"&amp;45))</f>
        <v>23</v>
      </c>
      <c r="CN49">
        <f t="shared" si="45"/>
        <v>24</v>
      </c>
      <c r="CO49">
        <f t="shared" si="46"/>
        <v>15</v>
      </c>
      <c r="CP49">
        <f t="shared" si="47"/>
        <v>29</v>
      </c>
      <c r="CQ49">
        <f t="shared" si="48"/>
        <v>31</v>
      </c>
      <c r="CR49">
        <f t="shared" si="49"/>
        <v>35</v>
      </c>
      <c r="CS49">
        <f t="shared" si="50"/>
        <v>21</v>
      </c>
      <c r="CT49">
        <f t="shared" si="51"/>
        <v>33</v>
      </c>
      <c r="CU49">
        <f t="shared" si="52"/>
        <v>45</v>
      </c>
      <c r="CV49">
        <f t="shared" si="53"/>
        <v>44</v>
      </c>
      <c r="CW49">
        <f t="shared" si="54"/>
        <v>8</v>
      </c>
      <c r="CX49">
        <f t="shared" si="55"/>
        <v>13</v>
      </c>
      <c r="CY49">
        <f t="shared" si="56"/>
        <v>11</v>
      </c>
      <c r="CZ49">
        <f t="shared" si="57"/>
        <v>25</v>
      </c>
      <c r="DA49">
        <f t="shared" si="58"/>
        <v>6</v>
      </c>
      <c r="DB49">
        <f t="shared" si="59"/>
        <v>37</v>
      </c>
      <c r="DC49">
        <f t="shared" si="60"/>
        <v>17</v>
      </c>
      <c r="DD49">
        <f t="shared" si="61"/>
        <v>19</v>
      </c>
      <c r="DE49">
        <f t="shared" si="62"/>
        <v>9</v>
      </c>
      <c r="DF49">
        <f t="shared" si="63"/>
        <v>16</v>
      </c>
      <c r="DG49">
        <f t="shared" si="64"/>
        <v>38</v>
      </c>
      <c r="DH49">
        <f t="shared" si="65"/>
        <v>3</v>
      </c>
      <c r="DI49">
        <f t="shared" si="66"/>
        <v>27</v>
      </c>
      <c r="DJ49">
        <f t="shared" si="67"/>
        <v>41</v>
      </c>
      <c r="DK49">
        <f t="shared" si="68"/>
        <v>28</v>
      </c>
      <c r="DL49">
        <f t="shared" si="69"/>
        <v>42</v>
      </c>
      <c r="DM49">
        <f t="shared" si="70"/>
        <v>30</v>
      </c>
      <c r="DN49">
        <f t="shared" si="71"/>
        <v>43</v>
      </c>
      <c r="DO49">
        <f t="shared" si="72"/>
        <v>20</v>
      </c>
      <c r="DP49">
        <f t="shared" si="73"/>
        <v>34</v>
      </c>
      <c r="DQ49">
        <f t="shared" si="74"/>
        <v>4</v>
      </c>
      <c r="DR49">
        <f t="shared" si="75"/>
        <v>14</v>
      </c>
      <c r="DS49">
        <f t="shared" si="76"/>
        <v>36</v>
      </c>
      <c r="DT49">
        <f t="shared" si="77"/>
        <v>1</v>
      </c>
      <c r="DU49">
        <f t="shared" si="78"/>
        <v>2</v>
      </c>
      <c r="DV49">
        <f t="shared" si="79"/>
        <v>22</v>
      </c>
      <c r="DW49">
        <f t="shared" si="80"/>
        <v>23</v>
      </c>
      <c r="DX49">
        <f t="shared" si="81"/>
        <v>39</v>
      </c>
      <c r="DY49">
        <f t="shared" si="82"/>
        <v>18</v>
      </c>
      <c r="DZ49">
        <f t="shared" si="83"/>
        <v>32</v>
      </c>
      <c r="EA49">
        <f t="shared" si="84"/>
        <v>40</v>
      </c>
      <c r="EB49">
        <f t="shared" si="85"/>
        <v>12</v>
      </c>
      <c r="EC49">
        <f t="shared" si="86"/>
        <v>26</v>
      </c>
      <c r="ED49">
        <f t="shared" si="87"/>
        <v>10</v>
      </c>
      <c r="EE49">
        <f t="shared" si="88"/>
        <v>7</v>
      </c>
      <c r="EF49">
        <f t="shared" si="89"/>
        <v>5</v>
      </c>
    </row>
    <row r="50" spans="1:136" ht="16.5" customHeight="1">
      <c r="A50">
        <f>_calc_라운드기준!A50</f>
        <v>1196</v>
      </c>
      <c r="B50">
        <f>INDEX(_calc_누적빈도!B:B,$A50)-INDEX(_calc_누적빈도!B:B,$A50-기준500회_후보!$B$1)</f>
        <v>60</v>
      </c>
      <c r="C50">
        <f>INDEX(_calc_누적빈도!C:C,$A50)-INDEX(_calc_누적빈도!C:C,$A50-기준500회_후보!$B$1)</f>
        <v>63</v>
      </c>
      <c r="D50">
        <f>INDEX(_calc_누적빈도!D:D,$A50)-INDEX(_calc_누적빈도!D:D,$A50-기준500회_후보!$B$1)</f>
        <v>77</v>
      </c>
      <c r="E50">
        <f>INDEX(_calc_누적빈도!E:E,$A50)-INDEX(_calc_누적빈도!E:E,$A50-기준500회_후보!$B$1)</f>
        <v>59</v>
      </c>
      <c r="F50">
        <f>INDEX(_calc_누적빈도!F:F,$A50)-INDEX(_calc_누적빈도!F:F,$A50-기준500회_후보!$B$1)</f>
        <v>50</v>
      </c>
      <c r="G50">
        <f>INDEX(_calc_누적빈도!G:G,$A50)-INDEX(_calc_누적빈도!G:G,$A50-기준500회_후보!$B$1)</f>
        <v>75</v>
      </c>
      <c r="H50">
        <f>INDEX(_calc_누적빈도!H:H,$A50)-INDEX(_calc_누적빈도!H:H,$A50-기준500회_후보!$B$1)</f>
        <v>70</v>
      </c>
      <c r="I50">
        <f>INDEX(_calc_누적빈도!I:I,$A50)-INDEX(_calc_누적빈도!I:I,$A50-기준500회_후보!$B$1)</f>
        <v>54</v>
      </c>
      <c r="J50">
        <f>INDEX(_calc_누적빈도!J:J,$A50)-INDEX(_calc_누적빈도!J:J,$A50-기준500회_후보!$B$1)</f>
        <v>60</v>
      </c>
      <c r="K50">
        <f>INDEX(_calc_누적빈도!K:K,$A50)-INDEX(_calc_누적빈도!K:K,$A50-기준500회_후보!$B$1)</f>
        <v>66</v>
      </c>
      <c r="L50">
        <f>INDEX(_calc_누적빈도!L:L,$A50)-INDEX(_calc_누적빈도!L:L,$A50-기준500회_후보!$B$1)</f>
        <v>70</v>
      </c>
      <c r="M50">
        <f>INDEX(_calc_누적빈도!M:M,$A50)-INDEX(_calc_누적빈도!M:M,$A50-기준500회_후보!$B$1)</f>
        <v>84</v>
      </c>
      <c r="N50">
        <f>INDEX(_calc_누적빈도!N:N,$A50)-INDEX(_calc_누적빈도!N:N,$A50-기준500회_후보!$B$1)</f>
        <v>77</v>
      </c>
      <c r="O50">
        <f>INDEX(_calc_누적빈도!O:O,$A50)-INDEX(_calc_누적빈도!O:O,$A50-기준500회_후보!$B$1)</f>
        <v>67</v>
      </c>
      <c r="P50">
        <f>INDEX(_calc_누적빈도!P:P,$A50)-INDEX(_calc_누적빈도!P:P,$A50-기준500회_후보!$B$1)</f>
        <v>65</v>
      </c>
      <c r="Q50">
        <f>INDEX(_calc_누적빈도!Q:Q,$A50)-INDEX(_calc_누적빈도!Q:Q,$A50-기준500회_후보!$B$1)</f>
        <v>79</v>
      </c>
      <c r="R50">
        <f>INDEX(_calc_누적빈도!R:R,$A50)-INDEX(_calc_누적빈도!R:R,$A50-기준500회_후보!$B$1)</f>
        <v>64</v>
      </c>
      <c r="S50">
        <f>INDEX(_calc_누적빈도!S:S,$A50)-INDEX(_calc_누적빈도!S:S,$A50-기준500회_후보!$B$1)</f>
        <v>75</v>
      </c>
      <c r="T50">
        <f>INDEX(_calc_누적빈도!T:T,$A50)-INDEX(_calc_누적빈도!T:T,$A50-기준500회_후보!$B$1)</f>
        <v>74</v>
      </c>
      <c r="U50">
        <f>INDEX(_calc_누적빈도!U:U,$A50)-INDEX(_calc_누적빈도!U:U,$A50-기준500회_후보!$B$1)</f>
        <v>53</v>
      </c>
      <c r="V50">
        <f>INDEX(_calc_누적빈도!V:V,$A50)-INDEX(_calc_누적빈도!V:V,$A50-기준500회_후보!$B$1)</f>
        <v>80</v>
      </c>
      <c r="W50">
        <f>INDEX(_calc_누적빈도!W:W,$A50)-INDEX(_calc_누적빈도!W:W,$A50-기준500회_후보!$B$1)</f>
        <v>61</v>
      </c>
      <c r="X50">
        <f>INDEX(_calc_누적빈도!X:X,$A50)-INDEX(_calc_누적빈도!X:X,$A50-기준500회_후보!$B$1)</f>
        <v>59</v>
      </c>
      <c r="Y50">
        <f>INDEX(_calc_누적빈도!Y:Y,$A50)-INDEX(_calc_누적빈도!Y:Y,$A50-기준500회_후보!$B$1)</f>
        <v>69</v>
      </c>
      <c r="Z50">
        <f>INDEX(_calc_누적빈도!Z:Z,$A50)-INDEX(_calc_누적빈도!Z:Z,$A50-기준500회_후보!$B$1)</f>
        <v>50</v>
      </c>
      <c r="AA50">
        <f>INDEX(_calc_누적빈도!AA:AA,$A50)-INDEX(_calc_누적빈도!AA:AA,$A50-기준500회_후보!$B$1)</f>
        <v>62</v>
      </c>
      <c r="AB50">
        <f>INDEX(_calc_누적빈도!AB:AB,$A50)-INDEX(_calc_누적빈도!AB:AB,$A50-기준500회_후보!$B$1)</f>
        <v>62</v>
      </c>
      <c r="AC50">
        <f>INDEX(_calc_누적빈도!AC:AC,$A50)-INDEX(_calc_누적빈도!AC:AC,$A50-기준500회_후보!$B$1)</f>
        <v>70</v>
      </c>
      <c r="AD50">
        <f>INDEX(_calc_누적빈도!AD:AD,$A50)-INDEX(_calc_누적빈도!AD:AD,$A50-기준500회_후보!$B$1)</f>
        <v>64</v>
      </c>
      <c r="AE50">
        <f>INDEX(_calc_누적빈도!AE:AE,$A50)-INDEX(_calc_누적빈도!AE:AE,$A50-기준500회_후보!$B$1)</f>
        <v>72</v>
      </c>
      <c r="AF50">
        <f>INDEX(_calc_누적빈도!AF:AF,$A50)-INDEX(_calc_누적빈도!AF:AF,$A50-기준500회_후보!$B$1)</f>
        <v>65</v>
      </c>
      <c r="AG50">
        <f>INDEX(_calc_누적빈도!AG:AG,$A50)-INDEX(_calc_누적빈도!AG:AG,$A50-기준500회_후보!$B$1)</f>
        <v>56</v>
      </c>
      <c r="AH50">
        <f>INDEX(_calc_누적빈도!AH:AH,$A50)-INDEX(_calc_누적빈도!AH:AH,$A50-기준500회_후보!$B$1)</f>
        <v>79</v>
      </c>
      <c r="AI50">
        <f>INDEX(_calc_누적빈도!AI:AI,$A50)-INDEX(_calc_누적빈도!AI:AI,$A50-기준500회_후보!$B$1)</f>
        <v>73</v>
      </c>
      <c r="AJ50">
        <f>INDEX(_calc_누적빈도!AJ:AJ,$A50)-INDEX(_calc_누적빈도!AJ:AJ,$A50-기준500회_후보!$B$1)</f>
        <v>69</v>
      </c>
      <c r="AK50">
        <f>INDEX(_calc_누적빈도!AK:AK,$A50)-INDEX(_calc_누적빈도!AK:AK,$A50-기준500회_후보!$B$1)</f>
        <v>68</v>
      </c>
      <c r="AL50">
        <f>INDEX(_calc_누적빈도!AL:AL,$A50)-INDEX(_calc_누적빈도!AL:AL,$A50-기준500회_후보!$B$1)</f>
        <v>67</v>
      </c>
      <c r="AM50">
        <f>INDEX(_calc_누적빈도!AM:AM,$A50)-INDEX(_calc_누적빈도!AM:AM,$A50-기준500회_후보!$B$1)</f>
        <v>74</v>
      </c>
      <c r="AN50">
        <f>INDEX(_calc_누적빈도!AN:AN,$A50)-INDEX(_calc_누적빈도!AN:AN,$A50-기준500회_후보!$B$1)</f>
        <v>68</v>
      </c>
      <c r="AO50">
        <f>INDEX(_calc_누적빈도!AO:AO,$A50)-INDEX(_calc_누적빈도!AO:AO,$A50-기준500회_후보!$B$1)</f>
        <v>56</v>
      </c>
      <c r="AP50">
        <f>INDEX(_calc_누적빈도!AP:AP,$A50)-INDEX(_calc_누적빈도!AP:AP,$A50-기준500회_후보!$B$1)</f>
        <v>63</v>
      </c>
      <c r="AQ50">
        <f>INDEX(_calc_누적빈도!AQ:AQ,$A50)-INDEX(_calc_누적빈도!AQ:AQ,$A50-기준500회_후보!$B$1)</f>
        <v>65</v>
      </c>
      <c r="AR50">
        <f>INDEX(_calc_누적빈도!AR:AR,$A50)-INDEX(_calc_누적빈도!AR:AR,$A50-기준500회_후보!$B$1)</f>
        <v>64</v>
      </c>
      <c r="AS50">
        <f>INDEX(_calc_누적빈도!AS:AS,$A50)-INDEX(_calc_누적빈도!AS:AS,$A50-기준500회_후보!$B$1)</f>
        <v>66</v>
      </c>
      <c r="AT50">
        <f>INDEX(_calc_누적빈도!AT:AT,$A50)-INDEX(_calc_누적빈도!AT:AT,$A50-기준500회_후보!$B$1)</f>
        <v>76</v>
      </c>
      <c r="AU50">
        <f>(RANK(_calc_라운드기준!B50,_calc_라운드기준!$B50:$AT50,0)+COUNTIFS(_calc_라운드기준!$B50:$AT50,_calc_라운드기준!B50,$B$1:$AT$1,"&lt;"&amp;1))-(RANK(B50,$B50:$AT50,0)+COUNTIFS($B50:$AT50,B50,$B$1:$AT$1,"&lt;"&amp;1))</f>
        <v>2</v>
      </c>
      <c r="AV50">
        <f>(RANK(_calc_라운드기준!C50,_calc_라운드기준!$B50:$AT50,0)+COUNTIFS(_calc_라운드기준!$B50:$AT50,_calc_라운드기준!C50,$B$1:$AT$1,"&lt;"&amp;2))-(RANK(C50,$B50:$AT50,0)+COUNTIFS($B50:$AT50,C50,$B$1:$AT$1,"&lt;"&amp;2))</f>
        <v>8</v>
      </c>
      <c r="AW50">
        <f>(RANK(_calc_라운드기준!D50,_calc_라운드기준!$B50:$AT50,0)+COUNTIFS(_calc_라운드기준!$B50:$AT50,_calc_라운드기준!D50,$B$1:$AT$1,"&lt;"&amp;3))-(RANK(D50,$B50:$AT50,0)+COUNTIFS($B50:$AT50,D50,$B$1:$AT$1,"&lt;"&amp;3))</f>
        <v>-4</v>
      </c>
      <c r="AX50">
        <f>(RANK(_calc_라운드기준!E50,_calc_라운드기준!$B50:$AT50,0)+COUNTIFS(_calc_라운드기준!$B50:$AT50,_calc_라운드기준!E50,$B$1:$AT$1,"&lt;"&amp;4))-(RANK(E50,$B50:$AT50,0)+COUNTIFS($B50:$AT50,E50,$B$1:$AT$1,"&lt;"&amp;4))</f>
        <v>-7</v>
      </c>
      <c r="AY50">
        <f>(RANK(_calc_라운드기준!F50,_calc_라운드기준!$B50:$AT50,0)+COUNTIFS(_calc_라운드기준!$B50:$AT50,_calc_라운드기준!F50,$B$1:$AT$1,"&lt;"&amp;5))-(RANK(F50,$B50:$AT50,0)+COUNTIFS($B50:$AT50,F50,$B$1:$AT$1,"&lt;"&amp;5))</f>
        <v>-12</v>
      </c>
      <c r="AZ50">
        <f>(RANK(_calc_라운드기준!G50,_calc_라운드기준!$B50:$AT50,0)+COUNTIFS(_calc_라운드기준!$B50:$AT50,_calc_라운드기준!G50,$B$1:$AT$1,"&lt;"&amp;6))-(RANK(G50,$B50:$AT50,0)+COUNTIFS($B50:$AT50,G50,$B$1:$AT$1,"&lt;"&amp;6))</f>
        <v>-3</v>
      </c>
      <c r="BA50">
        <f>(RANK(_calc_라운드기준!H50,_calc_라운드기준!$B50:$AT50,0)+COUNTIFS(_calc_라운드기준!$B50:$AT50,_calc_라운드기준!H50,$B$1:$AT$1,"&lt;"&amp;7))-(RANK(H50,$B50:$AT50,0)+COUNTIFS($B50:$AT50,H50,$B$1:$AT$1,"&lt;"&amp;7))</f>
        <v>-8</v>
      </c>
      <c r="BB50">
        <f>(RANK(_calc_라운드기준!I50,_calc_라운드기준!$B50:$AT50,0)+COUNTIFS(_calc_라운드기준!$B50:$AT50,_calc_라운드기준!I50,$B$1:$AT$1,"&lt;"&amp;8))-(RANK(I50,$B50:$AT50,0)+COUNTIFS($B50:$AT50,I50,$B$1:$AT$1,"&lt;"&amp;8))</f>
        <v>-32</v>
      </c>
      <c r="BC50">
        <f>(RANK(_calc_라운드기준!J50,_calc_라운드기준!$B50:$AT50,0)+COUNTIFS(_calc_라운드기준!$B50:$AT50,_calc_라운드기준!J50,$B$1:$AT$1,"&lt;"&amp;9))-(RANK(J50,$B50:$AT50,0)+COUNTIFS($B50:$AT50,J50,$B$1:$AT$1,"&lt;"&amp;9))</f>
        <v>-34</v>
      </c>
      <c r="BD50">
        <f>(RANK(_calc_라운드기준!K50,_calc_라운드기준!$B50:$AT50,0)+COUNTIFS(_calc_라운드기준!$B50:$AT50,_calc_라운드기준!K50,$B$1:$AT$1,"&lt;"&amp;10))-(RANK(K50,$B50:$AT50,0)+COUNTIFS($B50:$AT50,K50,$B$1:$AT$1,"&lt;"&amp;10))</f>
        <v>17</v>
      </c>
      <c r="BE50">
        <f>(RANK(_calc_라운드기준!L50,_calc_라운드기준!$B50:$AT50,0)+COUNTIFS(_calc_라운드기준!$B50:$AT50,_calc_라운드기준!L50,$B$1:$AT$1,"&lt;"&amp;11))-(RANK(L50,$B50:$AT50,0)+COUNTIFS($B50:$AT50,L50,$B$1:$AT$1,"&lt;"&amp;11))</f>
        <v>1</v>
      </c>
      <c r="BF50">
        <f>(RANK(_calc_라운드기준!M50,_calc_라운드기준!$B50:$AT50,0)+COUNTIFS(_calc_라운드기준!$B50:$AT50,_calc_라운드기준!M50,$B$1:$AT$1,"&lt;"&amp;12))-(RANK(M50,$B50:$AT50,0)+COUNTIFS($B50:$AT50,M50,$B$1:$AT$1,"&lt;"&amp;12))</f>
        <v>16</v>
      </c>
      <c r="BG50">
        <f>(RANK(_calc_라운드기준!N50,_calc_라운드기준!$B50:$AT50,0)+COUNTIFS(_calc_라운드기준!$B50:$AT50,_calc_라운드기준!N50,$B$1:$AT$1,"&lt;"&amp;13))-(RANK(N50,$B50:$AT50,0)+COUNTIFS($B50:$AT50,N50,$B$1:$AT$1,"&lt;"&amp;13))</f>
        <v>1</v>
      </c>
      <c r="BH50">
        <f>(RANK(_calc_라운드기준!O50,_calc_라운드기준!$B50:$AT50,0)+COUNTIFS(_calc_라운드기준!$B50:$AT50,_calc_라운드기준!O50,$B$1:$AT$1,"&lt;"&amp;14))-(RANK(O50,$B50:$AT50,0)+COUNTIFS($B50:$AT50,O50,$B$1:$AT$1,"&lt;"&amp;14))</f>
        <v>20</v>
      </c>
      <c r="BI50">
        <f>(RANK(_calc_라운드기준!P50,_calc_라운드기준!$B50:$AT50,0)+COUNTIFS(_calc_라운드기준!$B50:$AT50,_calc_라운드기준!P50,$B$1:$AT$1,"&lt;"&amp;15))-(RANK(P50,$B50:$AT50,0)+COUNTIFS($B50:$AT50,P50,$B$1:$AT$1,"&lt;"&amp;15))</f>
        <v>-14</v>
      </c>
      <c r="BJ50">
        <f>(RANK(_calc_라운드기준!Q50,_calc_라운드기준!$B50:$AT50,0)+COUNTIFS(_calc_라운드기준!$B50:$AT50,_calc_라운드기준!Q50,$B$1:$AT$1,"&lt;"&amp;16))-(RANK(Q50,$B50:$AT50,0)+COUNTIFS($B50:$AT50,Q50,$B$1:$AT$1,"&lt;"&amp;16))</f>
        <v>5</v>
      </c>
      <c r="BK50">
        <f>(RANK(_calc_라운드기준!R50,_calc_라운드기준!$B50:$AT50,0)+COUNTIFS(_calc_라운드기준!$B50:$AT50,_calc_라운드기준!R50,$B$1:$AT$1,"&lt;"&amp;17))-(RANK(R50,$B50:$AT50,0)+COUNTIFS($B50:$AT50,R50,$B$1:$AT$1,"&lt;"&amp;17))</f>
        <v>-4</v>
      </c>
      <c r="BL50">
        <f>(RANK(_calc_라운드기준!S50,_calc_라운드기준!$B50:$AT50,0)+COUNTIFS(_calc_라운드기준!$B50:$AT50,_calc_라운드기준!S50,$B$1:$AT$1,"&lt;"&amp;18))-(RANK(S50,$B50:$AT50,0)+COUNTIFS($B50:$AT50,S50,$B$1:$AT$1,"&lt;"&amp;18))</f>
        <v>16</v>
      </c>
      <c r="BM50">
        <f>(RANK(_calc_라운드기준!T50,_calc_라운드기준!$B50:$AT50,0)+COUNTIFS(_calc_라운드기준!$B50:$AT50,_calc_라운드기준!T50,$B$1:$AT$1,"&lt;"&amp;19))-(RANK(T50,$B50:$AT50,0)+COUNTIFS($B50:$AT50,T50,$B$1:$AT$1,"&lt;"&amp;19))</f>
        <v>2</v>
      </c>
      <c r="BN50">
        <f>(RANK(_calc_라운드기준!U50,_calc_라운드기준!$B50:$AT50,0)+COUNTIFS(_calc_라운드기준!$B50:$AT50,_calc_라운드기준!U50,$B$1:$AT$1,"&lt;"&amp;20))-(RANK(U50,$B50:$AT50,0)+COUNTIFS($B50:$AT50,U50,$B$1:$AT$1,"&lt;"&amp;20))</f>
        <v>-17</v>
      </c>
      <c r="BO50">
        <f>(RANK(_calc_라운드기준!V50,_calc_라운드기준!$B50:$AT50,0)+COUNTIFS(_calc_라운드기준!$B50:$AT50,_calc_라운드기준!V50,$B$1:$AT$1,"&lt;"&amp;21))-(RANK(V50,$B50:$AT50,0)+COUNTIFS($B50:$AT50,V50,$B$1:$AT$1,"&lt;"&amp;21))</f>
        <v>25</v>
      </c>
      <c r="BP50">
        <f>(RANK(_calc_라운드기준!W50,_calc_라운드기준!$B50:$AT50,0)+COUNTIFS(_calc_라운드기준!$B50:$AT50,_calc_라운드기준!W50,$B$1:$AT$1,"&lt;"&amp;22))-(RANK(W50,$B50:$AT50,0)+COUNTIFS($B50:$AT50,W50,$B$1:$AT$1,"&lt;"&amp;22))</f>
        <v>-2</v>
      </c>
      <c r="BQ50">
        <f>(RANK(_calc_라운드기준!X50,_calc_라운드기준!$B50:$AT50,0)+COUNTIFS(_calc_라운드기준!$B50:$AT50,_calc_라운드기준!X50,$B$1:$AT$1,"&lt;"&amp;23))-(RANK(X50,$B50:$AT50,0)+COUNTIFS($B50:$AT50,X50,$B$1:$AT$1,"&lt;"&amp;23))</f>
        <v>-26</v>
      </c>
      <c r="BR50">
        <f>(RANK(_calc_라운드기준!Y50,_calc_라운드기준!$B50:$AT50,0)+COUNTIFS(_calc_라운드기준!$B50:$AT50,_calc_라운드기준!Y50,$B$1:$AT$1,"&lt;"&amp;24))-(RANK(Y50,$B50:$AT50,0)+COUNTIFS($B50:$AT50,Y50,$B$1:$AT$1,"&lt;"&amp;24))</f>
        <v>-3</v>
      </c>
      <c r="BS50">
        <f>(RANK(_calc_라운드기준!Z50,_calc_라운드기준!$B50:$AT50,0)+COUNTIFS(_calc_라운드기준!$B50:$AT50,_calc_라운드기준!Z50,$B$1:$AT$1,"&lt;"&amp;25))-(RANK(Z50,$B50:$AT50,0)+COUNTIFS($B50:$AT50,Z50,$B$1:$AT$1,"&lt;"&amp;25))</f>
        <v>-27</v>
      </c>
      <c r="BT50">
        <f>(RANK(_calc_라운드기준!AA50,_calc_라운드기준!$B50:$AT50,0)+COUNTIFS(_calc_라운드기준!$B50:$AT50,_calc_라운드기준!AA50,$B$1:$AT$1,"&lt;"&amp;26))-(RANK(AA50,$B50:$AT50,0)+COUNTIFS($B50:$AT50,AA50,$B$1:$AT$1,"&lt;"&amp;26))</f>
        <v>-5</v>
      </c>
      <c r="BU50">
        <f>(RANK(_calc_라운드기준!AB50,_calc_라운드기준!$B50:$AT50,0)+COUNTIFS(_calc_라운드기준!$B50:$AT50,_calc_라운드기준!AB50,$B$1:$AT$1,"&lt;"&amp;27))-(RANK(AB50,$B50:$AT50,0)+COUNTIFS($B50:$AT50,AB50,$B$1:$AT$1,"&lt;"&amp;27))</f>
        <v>-32</v>
      </c>
      <c r="BV50">
        <f>(RANK(_calc_라운드기준!AC50,_calc_라운드기준!$B50:$AT50,0)+COUNTIFS(_calc_라운드기준!$B50:$AT50,_calc_라운드기준!AC50,$B$1:$AT$1,"&lt;"&amp;28))-(RANK(AC50,$B50:$AT50,0)+COUNTIFS($B50:$AT50,AC50,$B$1:$AT$1,"&lt;"&amp;28))</f>
        <v>3</v>
      </c>
      <c r="BW50">
        <f>(RANK(_calc_라운드기준!AD50,_calc_라운드기준!$B50:$AT50,0)+COUNTIFS(_calc_라운드기준!$B50:$AT50,_calc_라운드기준!AD50,$B$1:$AT$1,"&lt;"&amp;29))-(RANK(AD50,$B50:$AT50,0)+COUNTIFS($B50:$AT50,AD50,$B$1:$AT$1,"&lt;"&amp;29))</f>
        <v>-9</v>
      </c>
      <c r="BX50">
        <f>(RANK(_calc_라운드기준!AE50,_calc_라운드기준!$B50:$AT50,0)+COUNTIFS(_calc_라운드기준!$B50:$AT50,_calc_라운드기준!AE50,$B$1:$AT$1,"&lt;"&amp;30))-(RANK(AE50,$B50:$AT50,0)+COUNTIFS($B50:$AT50,AE50,$B$1:$AT$1,"&lt;"&amp;30))</f>
        <v>21</v>
      </c>
      <c r="BY50">
        <f>(RANK(_calc_라운드기준!AF50,_calc_라운드기준!$B50:$AT50,0)+COUNTIFS(_calc_라운드기준!$B50:$AT50,_calc_라운드기준!AF50,$B$1:$AT$1,"&lt;"&amp;31))-(RANK(AF50,$B50:$AT50,0)+COUNTIFS($B50:$AT50,AF50,$B$1:$AT$1,"&lt;"&amp;31))</f>
        <v>9</v>
      </c>
      <c r="BZ50">
        <f>(RANK(_calc_라운드기준!AG50,_calc_라운드기준!$B50:$AT50,0)+COUNTIFS(_calc_라운드기준!$B50:$AT50,_calc_라운드기준!AG50,$B$1:$AT$1,"&lt;"&amp;32))-(RANK(AG50,$B50:$AT50,0)+COUNTIFS($B50:$AT50,AG50,$B$1:$AT$1,"&lt;"&amp;32))</f>
        <v>-11</v>
      </c>
      <c r="CA50">
        <f>(RANK(_calc_라운드기준!AH50,_calc_라운드기준!$B50:$AT50,0)+COUNTIFS(_calc_라운드기준!$B50:$AT50,_calc_라운드기준!AH50,$B$1:$AT$1,"&lt;"&amp;33))-(RANK(AH50,$B50:$AT50,0)+COUNTIFS($B50:$AT50,AH50,$B$1:$AT$1,"&lt;"&amp;33))</f>
        <v>32</v>
      </c>
      <c r="CB50">
        <f>(RANK(_calc_라운드기준!AI50,_calc_라운드기준!$B50:$AT50,0)+COUNTIFS(_calc_라운드기준!$B50:$AT50,_calc_라운드기준!AI50,$B$1:$AT$1,"&lt;"&amp;34))-(RANK(AI50,$B50:$AT50,0)+COUNTIFS($B50:$AT50,AI50,$B$1:$AT$1,"&lt;"&amp;34))</f>
        <v>30</v>
      </c>
      <c r="CC50">
        <f>(RANK(_calc_라운드기준!AJ50,_calc_라운드기준!$B50:$AT50,0)+COUNTIFS(_calc_라운드기준!$B50:$AT50,_calc_라운드기준!AJ50,$B$1:$AT$1,"&lt;"&amp;35))-(RANK(AJ50,$B50:$AT50,0)+COUNTIFS($B50:$AT50,AJ50,$B$1:$AT$1,"&lt;"&amp;35))</f>
        <v>3</v>
      </c>
      <c r="CD50">
        <f>(RANK(_calc_라운드기준!AK50,_calc_라운드기준!$B50:$AT50,0)+COUNTIFS(_calc_라운드기준!$B50:$AT50,_calc_라운드기준!AK50,$B$1:$AT$1,"&lt;"&amp;36))-(RANK(AK50,$B50:$AT50,0)+COUNTIFS($B50:$AT50,AK50,$B$1:$AT$1,"&lt;"&amp;36))</f>
        <v>3</v>
      </c>
      <c r="CE50">
        <f>(RANK(_calc_라운드기준!AL50,_calc_라운드기준!$B50:$AT50,0)+COUNTIFS(_calc_라운드기준!$B50:$AT50,_calc_라운드기준!AL50,$B$1:$AT$1,"&lt;"&amp;37))-(RANK(AL50,$B50:$AT50,0)+COUNTIFS($B50:$AT50,AL50,$B$1:$AT$1,"&lt;"&amp;37))</f>
        <v>-18</v>
      </c>
      <c r="CF50">
        <f>(RANK(_calc_라운드기준!AM50,_calc_라운드기준!$B50:$AT50,0)+COUNTIFS(_calc_라운드기준!$B50:$AT50,_calc_라운드기준!AM50,$B$1:$AT$1,"&lt;"&amp;38))-(RANK(AM50,$B50:$AT50,0)+COUNTIFS($B50:$AT50,AM50,$B$1:$AT$1,"&lt;"&amp;38))</f>
        <v>4</v>
      </c>
      <c r="CG50">
        <f>(RANK(_calc_라운드기준!AN50,_calc_라운드기준!$B50:$AT50,0)+COUNTIFS(_calc_라운드기준!$B50:$AT50,_calc_라운드기준!AN50,$B$1:$AT$1,"&lt;"&amp;39))-(RANK(AN50,$B50:$AT50,0)+COUNTIFS($B50:$AT50,AN50,$B$1:$AT$1,"&lt;"&amp;39))</f>
        <v>-11</v>
      </c>
      <c r="CH50">
        <f>(RANK(_calc_라운드기준!AO50,_calc_라운드기준!$B50:$AT50,0)+COUNTIFS(_calc_라운드기준!$B50:$AT50,_calc_라운드기준!AO50,$B$1:$AT$1,"&lt;"&amp;40))-(RANK(AO50,$B50:$AT50,0)+COUNTIFS($B50:$AT50,AO50,$B$1:$AT$1,"&lt;"&amp;40))</f>
        <v>-18</v>
      </c>
      <c r="CI50">
        <f>(RANK(_calc_라운드기준!AP50,_calc_라운드기준!$B50:$AT50,0)+COUNTIFS(_calc_라운드기준!$B50:$AT50,_calc_라운드기준!AP50,$B$1:$AT$1,"&lt;"&amp;41))-(RANK(AP50,$B50:$AT50,0)+COUNTIFS($B50:$AT50,AP50,$B$1:$AT$1,"&lt;"&amp;41))</f>
        <v>11</v>
      </c>
      <c r="CJ50">
        <f>(RANK(_calc_라운드기준!AQ50,_calc_라운드기준!$B50:$AT50,0)+COUNTIFS(_calc_라운드기준!$B50:$AT50,_calc_라운드기준!AQ50,$B$1:$AT$1,"&lt;"&amp;42))-(RANK(AQ50,$B50:$AT50,0)+COUNTIFS($B50:$AT50,AQ50,$B$1:$AT$1,"&lt;"&amp;42))</f>
        <v>3</v>
      </c>
      <c r="CK50">
        <f>(RANK(_calc_라운드기준!AR50,_calc_라운드기준!$B50:$AT50,0)+COUNTIFS(_calc_라운드기준!$B50:$AT50,_calc_라운드기준!AR50,$B$1:$AT$1,"&lt;"&amp;43))-(RANK(AR50,$B50:$AT50,0)+COUNTIFS($B50:$AT50,AR50,$B$1:$AT$1,"&lt;"&amp;43))</f>
        <v>14</v>
      </c>
      <c r="CL50">
        <f>(RANK(_calc_라운드기준!AS50,_calc_라운드기준!$B50:$AT50,0)+COUNTIFS(_calc_라운드기준!$B50:$AT50,_calc_라운드기준!AS50,$B$1:$AT$1,"&lt;"&amp;44))-(RANK(AS50,$B50:$AT50,0)+COUNTIFS($B50:$AT50,AS50,$B$1:$AT$1,"&lt;"&amp;44))</f>
        <v>21</v>
      </c>
      <c r="CM50">
        <f>(RANK(_calc_라운드기준!AT50,_calc_라운드기준!$B50:$AT50,0)+COUNTIFS(_calc_라운드기준!$B50:$AT50,_calc_라운드기준!AT50,$B$1:$AT$1,"&lt;"&amp;45))-(RANK(AT50,$B50:$AT50,0)+COUNTIFS($B50:$AT50,AT50,$B$1:$AT$1,"&lt;"&amp;45))</f>
        <v>30</v>
      </c>
      <c r="CN50">
        <f t="shared" si="45"/>
        <v>21</v>
      </c>
      <c r="CO50">
        <f t="shared" si="46"/>
        <v>14</v>
      </c>
      <c r="CP50">
        <f t="shared" si="47"/>
        <v>28</v>
      </c>
      <c r="CQ50">
        <f t="shared" si="48"/>
        <v>31</v>
      </c>
      <c r="CR50">
        <f t="shared" si="49"/>
        <v>36</v>
      </c>
      <c r="CS50">
        <f t="shared" si="50"/>
        <v>26</v>
      </c>
      <c r="CT50">
        <f t="shared" si="51"/>
        <v>32</v>
      </c>
      <c r="CU50">
        <f t="shared" si="52"/>
        <v>43</v>
      </c>
      <c r="CV50">
        <f t="shared" si="53"/>
        <v>45</v>
      </c>
      <c r="CW50">
        <f t="shared" si="54"/>
        <v>8</v>
      </c>
      <c r="CX50">
        <f t="shared" si="55"/>
        <v>23</v>
      </c>
      <c r="CY50">
        <f t="shared" si="56"/>
        <v>9</v>
      </c>
      <c r="CZ50">
        <f t="shared" si="57"/>
        <v>24</v>
      </c>
      <c r="DA50">
        <f t="shared" si="58"/>
        <v>7</v>
      </c>
      <c r="DB50">
        <f t="shared" si="59"/>
        <v>37</v>
      </c>
      <c r="DC50">
        <f t="shared" si="60"/>
        <v>15</v>
      </c>
      <c r="DD50">
        <f t="shared" si="61"/>
        <v>29</v>
      </c>
      <c r="DE50">
        <f t="shared" si="62"/>
        <v>10</v>
      </c>
      <c r="DF50">
        <f t="shared" si="63"/>
        <v>22</v>
      </c>
      <c r="DG50">
        <f t="shared" si="64"/>
        <v>38</v>
      </c>
      <c r="DH50">
        <f t="shared" si="65"/>
        <v>4</v>
      </c>
      <c r="DI50">
        <f t="shared" si="66"/>
        <v>25</v>
      </c>
      <c r="DJ50">
        <f t="shared" si="67"/>
        <v>41</v>
      </c>
      <c r="DK50">
        <f t="shared" si="68"/>
        <v>27</v>
      </c>
      <c r="DL50">
        <f t="shared" si="69"/>
        <v>42</v>
      </c>
      <c r="DM50">
        <f t="shared" si="70"/>
        <v>30</v>
      </c>
      <c r="DN50">
        <f t="shared" si="71"/>
        <v>44</v>
      </c>
      <c r="DO50">
        <f t="shared" si="72"/>
        <v>17</v>
      </c>
      <c r="DP50">
        <f t="shared" si="73"/>
        <v>33</v>
      </c>
      <c r="DQ50">
        <f t="shared" si="74"/>
        <v>5</v>
      </c>
      <c r="DR50">
        <f t="shared" si="75"/>
        <v>13</v>
      </c>
      <c r="DS50">
        <f t="shared" si="76"/>
        <v>34</v>
      </c>
      <c r="DT50">
        <f t="shared" si="77"/>
        <v>1</v>
      </c>
      <c r="DU50">
        <f t="shared" si="78"/>
        <v>2</v>
      </c>
      <c r="DV50">
        <f t="shared" si="79"/>
        <v>18</v>
      </c>
      <c r="DW50">
        <f t="shared" si="80"/>
        <v>19</v>
      </c>
      <c r="DX50">
        <f t="shared" si="81"/>
        <v>39</v>
      </c>
      <c r="DY50">
        <f t="shared" si="82"/>
        <v>16</v>
      </c>
      <c r="DZ50">
        <f t="shared" si="83"/>
        <v>35</v>
      </c>
      <c r="EA50">
        <f t="shared" si="84"/>
        <v>40</v>
      </c>
      <c r="EB50">
        <f t="shared" si="85"/>
        <v>12</v>
      </c>
      <c r="EC50">
        <f t="shared" si="86"/>
        <v>20</v>
      </c>
      <c r="ED50">
        <f t="shared" si="87"/>
        <v>11</v>
      </c>
      <c r="EE50">
        <f t="shared" si="88"/>
        <v>6</v>
      </c>
      <c r="EF50">
        <f t="shared" si="89"/>
        <v>3</v>
      </c>
    </row>
    <row r="51" spans="1:136" ht="16.5" customHeight="1">
      <c r="A51">
        <f>_calc_라운드기준!A51</f>
        <v>1195</v>
      </c>
      <c r="B51">
        <f>INDEX(_calc_누적빈도!B:B,$A51)-INDEX(_calc_누적빈도!B:B,$A51-기준500회_후보!$B$1)</f>
        <v>60</v>
      </c>
      <c r="C51">
        <f>INDEX(_calc_누적빈도!C:C,$A51)-INDEX(_calc_누적빈도!C:C,$A51-기준500회_후보!$B$1)</f>
        <v>63</v>
      </c>
      <c r="D51">
        <f>INDEX(_calc_누적빈도!D:D,$A51)-INDEX(_calc_누적빈도!D:D,$A51-기준500회_후보!$B$1)</f>
        <v>76</v>
      </c>
      <c r="E51">
        <f>INDEX(_calc_누적빈도!E:E,$A51)-INDEX(_calc_누적빈도!E:E,$A51-기준500회_후보!$B$1)</f>
        <v>60</v>
      </c>
      <c r="F51">
        <f>INDEX(_calc_누적빈도!F:F,$A51)-INDEX(_calc_누적빈도!F:F,$A51-기준500회_후보!$B$1)</f>
        <v>50</v>
      </c>
      <c r="G51">
        <f>INDEX(_calc_누적빈도!G:G,$A51)-INDEX(_calc_누적빈도!G:G,$A51-기준500회_후보!$B$1)</f>
        <v>75</v>
      </c>
      <c r="H51">
        <f>INDEX(_calc_누적빈도!H:H,$A51)-INDEX(_calc_누적빈도!H:H,$A51-기준500회_후보!$B$1)</f>
        <v>70</v>
      </c>
      <c r="I51">
        <f>INDEX(_calc_누적빈도!I:I,$A51)-INDEX(_calc_누적빈도!I:I,$A51-기준500회_후보!$B$1)</f>
        <v>54</v>
      </c>
      <c r="J51">
        <f>INDEX(_calc_누적빈도!J:J,$A51)-INDEX(_calc_누적빈도!J:J,$A51-기준500회_후보!$B$1)</f>
        <v>60</v>
      </c>
      <c r="K51">
        <f>INDEX(_calc_누적빈도!K:K,$A51)-INDEX(_calc_누적빈도!K:K,$A51-기준500회_후보!$B$1)</f>
        <v>66</v>
      </c>
      <c r="L51">
        <f>INDEX(_calc_누적빈도!L:L,$A51)-INDEX(_calc_누적빈도!L:L,$A51-기준500회_후보!$B$1)</f>
        <v>70</v>
      </c>
      <c r="M51">
        <f>INDEX(_calc_누적빈도!M:M,$A51)-INDEX(_calc_누적빈도!M:M,$A51-기준500회_후보!$B$1)</f>
        <v>84</v>
      </c>
      <c r="N51">
        <f>INDEX(_calc_누적빈도!N:N,$A51)-INDEX(_calc_누적빈도!N:N,$A51-기준500회_후보!$B$1)</f>
        <v>77</v>
      </c>
      <c r="O51">
        <f>INDEX(_calc_누적빈도!O:O,$A51)-INDEX(_calc_누적빈도!O:O,$A51-기준500회_후보!$B$1)</f>
        <v>67</v>
      </c>
      <c r="P51">
        <f>INDEX(_calc_누적빈도!P:P,$A51)-INDEX(_calc_누적빈도!P:P,$A51-기준500회_후보!$B$1)</f>
        <v>64</v>
      </c>
      <c r="Q51">
        <f>INDEX(_calc_누적빈도!Q:Q,$A51)-INDEX(_calc_누적빈도!Q:Q,$A51-기준500회_후보!$B$1)</f>
        <v>79</v>
      </c>
      <c r="R51">
        <f>INDEX(_calc_누적빈도!R:R,$A51)-INDEX(_calc_누적빈도!R:R,$A51-기준500회_후보!$B$1)</f>
        <v>64</v>
      </c>
      <c r="S51">
        <f>INDEX(_calc_누적빈도!S:S,$A51)-INDEX(_calc_누적빈도!S:S,$A51-기준500회_후보!$B$1)</f>
        <v>76</v>
      </c>
      <c r="T51">
        <f>INDEX(_calc_누적빈도!T:T,$A51)-INDEX(_calc_누적빈도!T:T,$A51-기준500회_후보!$B$1)</f>
        <v>74</v>
      </c>
      <c r="U51">
        <f>INDEX(_calc_누적빈도!U:U,$A51)-INDEX(_calc_누적빈도!U:U,$A51-기준500회_후보!$B$1)</f>
        <v>53</v>
      </c>
      <c r="V51">
        <f>INDEX(_calc_누적빈도!V:V,$A51)-INDEX(_calc_누적빈도!V:V,$A51-기준500회_후보!$B$1)</f>
        <v>80</v>
      </c>
      <c r="W51">
        <f>INDEX(_calc_누적빈도!W:W,$A51)-INDEX(_calc_누적빈도!W:W,$A51-기준500회_후보!$B$1)</f>
        <v>61</v>
      </c>
      <c r="X51">
        <f>INDEX(_calc_누적빈도!X:X,$A51)-INDEX(_calc_누적빈도!X:X,$A51-기준500회_후보!$B$1)</f>
        <v>59</v>
      </c>
      <c r="Y51">
        <f>INDEX(_calc_누적빈도!Y:Y,$A51)-INDEX(_calc_누적빈도!Y:Y,$A51-기준500회_후보!$B$1)</f>
        <v>69</v>
      </c>
      <c r="Z51">
        <f>INDEX(_calc_누적빈도!Z:Z,$A51)-INDEX(_calc_누적빈도!Z:Z,$A51-기준500회_후보!$B$1)</f>
        <v>50</v>
      </c>
      <c r="AA51">
        <f>INDEX(_calc_누적빈도!AA:AA,$A51)-INDEX(_calc_누적빈도!AA:AA,$A51-기준500회_후보!$B$1)</f>
        <v>63</v>
      </c>
      <c r="AB51">
        <f>INDEX(_calc_누적빈도!AB:AB,$A51)-INDEX(_calc_누적빈도!AB:AB,$A51-기준500회_후보!$B$1)</f>
        <v>61</v>
      </c>
      <c r="AC51">
        <f>INDEX(_calc_누적빈도!AC:AC,$A51)-INDEX(_calc_누적빈도!AC:AC,$A51-기준500회_후보!$B$1)</f>
        <v>70</v>
      </c>
      <c r="AD51">
        <f>INDEX(_calc_누적빈도!AD:AD,$A51)-INDEX(_calc_누적빈도!AD:AD,$A51-기준500회_후보!$B$1)</f>
        <v>64</v>
      </c>
      <c r="AE51">
        <f>INDEX(_calc_누적빈도!AE:AE,$A51)-INDEX(_calc_누적빈도!AE:AE,$A51-기준500회_후보!$B$1)</f>
        <v>72</v>
      </c>
      <c r="AF51">
        <f>INDEX(_calc_누적빈도!AF:AF,$A51)-INDEX(_calc_누적빈도!AF:AF,$A51-기준500회_후보!$B$1)</f>
        <v>65</v>
      </c>
      <c r="AG51">
        <f>INDEX(_calc_누적빈도!AG:AG,$A51)-INDEX(_calc_누적빈도!AG:AG,$A51-기준500회_후보!$B$1)</f>
        <v>56</v>
      </c>
      <c r="AH51">
        <f>INDEX(_calc_누적빈도!AH:AH,$A51)-INDEX(_calc_누적빈도!AH:AH,$A51-기준500회_후보!$B$1)</f>
        <v>79</v>
      </c>
      <c r="AI51">
        <f>INDEX(_calc_누적빈도!AI:AI,$A51)-INDEX(_calc_누적빈도!AI:AI,$A51-기준500회_후보!$B$1)</f>
        <v>73</v>
      </c>
      <c r="AJ51">
        <f>INDEX(_calc_누적빈도!AJ:AJ,$A51)-INDEX(_calc_누적빈도!AJ:AJ,$A51-기준500회_후보!$B$1)</f>
        <v>69</v>
      </c>
      <c r="AK51">
        <f>INDEX(_calc_누적빈도!AK:AK,$A51)-INDEX(_calc_누적빈도!AK:AK,$A51-기준500회_후보!$B$1)</f>
        <v>67</v>
      </c>
      <c r="AL51">
        <f>INDEX(_calc_누적빈도!AL:AL,$A51)-INDEX(_calc_누적빈도!AL:AL,$A51-기준500회_후보!$B$1)</f>
        <v>67</v>
      </c>
      <c r="AM51">
        <f>INDEX(_calc_누적빈도!AM:AM,$A51)-INDEX(_calc_누적빈도!AM:AM,$A51-기준500회_후보!$B$1)</f>
        <v>75</v>
      </c>
      <c r="AN51">
        <f>INDEX(_calc_누적빈도!AN:AN,$A51)-INDEX(_calc_누적빈도!AN:AN,$A51-기준500회_후보!$B$1)</f>
        <v>68</v>
      </c>
      <c r="AO51">
        <f>INDEX(_calc_누적빈도!AO:AO,$A51)-INDEX(_calc_누적빈도!AO:AO,$A51-기준500회_후보!$B$1)</f>
        <v>56</v>
      </c>
      <c r="AP51">
        <f>INDEX(_calc_누적빈도!AP:AP,$A51)-INDEX(_calc_누적빈도!AP:AP,$A51-기준500회_후보!$B$1)</f>
        <v>63</v>
      </c>
      <c r="AQ51">
        <f>INDEX(_calc_누적빈도!AQ:AQ,$A51)-INDEX(_calc_누적빈도!AQ:AQ,$A51-기준500회_후보!$B$1)</f>
        <v>65</v>
      </c>
      <c r="AR51">
        <f>INDEX(_calc_누적빈도!AR:AR,$A51)-INDEX(_calc_누적빈도!AR:AR,$A51-기준500회_후보!$B$1)</f>
        <v>64</v>
      </c>
      <c r="AS51">
        <f>INDEX(_calc_누적빈도!AS:AS,$A51)-INDEX(_calc_누적빈도!AS:AS,$A51-기준500회_후보!$B$1)</f>
        <v>66</v>
      </c>
      <c r="AT51">
        <f>INDEX(_calc_누적빈도!AT:AT,$A51)-INDEX(_calc_누적빈도!AT:AT,$A51-기준500회_후보!$B$1)</f>
        <v>76</v>
      </c>
      <c r="AU51">
        <f>(RANK(_calc_라운드기준!B51,_calc_라운드기준!$B51:$AT51,0)+COUNTIFS(_calc_라운드기준!$B51:$AT51,_calc_라운드기준!B51,$B$1:$AT$1,"&lt;"&amp;1))-(RANK(B51,$B51:$AT51,0)+COUNTIFS($B51:$AT51,B51,$B$1:$AT$1,"&lt;"&amp;1))</f>
        <v>4</v>
      </c>
      <c r="AV51">
        <f>(RANK(_calc_라운드기준!C51,_calc_라운드기준!$B51:$AT51,0)+COUNTIFS(_calc_라운드기준!$B51:$AT51,_calc_라운드기준!C51,$B$1:$AT$1,"&lt;"&amp;2))-(RANK(C51,$B51:$AT51,0)+COUNTIFS($B51:$AT51,C51,$B$1:$AT$1,"&lt;"&amp;2))</f>
        <v>1</v>
      </c>
      <c r="AW51">
        <f>(RANK(_calc_라운드기준!D51,_calc_라운드기준!$B51:$AT51,0)+COUNTIFS(_calc_라운드기준!$B51:$AT51,_calc_라운드기준!D51,$B$1:$AT$1,"&lt;"&amp;3))-(RANK(D51,$B51:$AT51,0)+COUNTIFS($B51:$AT51,D51,$B$1:$AT$1,"&lt;"&amp;3))</f>
        <v>-4</v>
      </c>
      <c r="AX51">
        <f>(RANK(_calc_라운드기준!E51,_calc_라운드기준!$B51:$AT51,0)+COUNTIFS(_calc_라운드기준!$B51:$AT51,_calc_라운드기준!E51,$B$1:$AT$1,"&lt;"&amp;4))-(RANK(E51,$B51:$AT51,0)+COUNTIFS($B51:$AT51,E51,$B$1:$AT$1,"&lt;"&amp;4))</f>
        <v>-4</v>
      </c>
      <c r="AY51">
        <f>(RANK(_calc_라운드기준!F51,_calc_라운드기준!$B51:$AT51,0)+COUNTIFS(_calc_라운드기준!$B51:$AT51,_calc_라운드기준!F51,$B$1:$AT$1,"&lt;"&amp;5))-(RANK(F51,$B51:$AT51,0)+COUNTIFS($B51:$AT51,F51,$B$1:$AT$1,"&lt;"&amp;5))</f>
        <v>-10</v>
      </c>
      <c r="AZ51">
        <f>(RANK(_calc_라운드기준!G51,_calc_라운드기준!$B51:$AT51,0)+COUNTIFS(_calc_라운드기준!$B51:$AT51,_calc_라운드기준!G51,$B$1:$AT$1,"&lt;"&amp;6))-(RANK(G51,$B51:$AT51,0)+COUNTIFS($B51:$AT51,G51,$B$1:$AT$1,"&lt;"&amp;6))</f>
        <v>-4</v>
      </c>
      <c r="BA51">
        <f>(RANK(_calc_라운드기준!H51,_calc_라운드기준!$B51:$AT51,0)+COUNTIFS(_calc_라운드기준!$B51:$AT51,_calc_라운드기준!H51,$B$1:$AT$1,"&lt;"&amp;7))-(RANK(H51,$B51:$AT51,0)+COUNTIFS($B51:$AT51,H51,$B$1:$AT$1,"&lt;"&amp;7))</f>
        <v>-8</v>
      </c>
      <c r="BB51">
        <f>(RANK(_calc_라운드기준!I51,_calc_라운드기준!$B51:$AT51,0)+COUNTIFS(_calc_라운드기준!$B51:$AT51,_calc_라운드기준!I51,$B$1:$AT$1,"&lt;"&amp;8))-(RANK(I51,$B51:$AT51,0)+COUNTIFS($B51:$AT51,I51,$B$1:$AT$1,"&lt;"&amp;8))</f>
        <v>-32</v>
      </c>
      <c r="BC51">
        <f>(RANK(_calc_라운드기준!J51,_calc_라운드기준!$B51:$AT51,0)+COUNTIFS(_calc_라운드기준!$B51:$AT51,_calc_라운드기준!J51,$B$1:$AT$1,"&lt;"&amp;9))-(RANK(J51,$B51:$AT51,0)+COUNTIFS($B51:$AT51,J51,$B$1:$AT$1,"&lt;"&amp;9))</f>
        <v>-35</v>
      </c>
      <c r="BD51">
        <f>(RANK(_calc_라운드기준!K51,_calc_라운드기준!$B51:$AT51,0)+COUNTIFS(_calc_라운드기준!$B51:$AT51,_calc_라운드기준!K51,$B$1:$AT$1,"&lt;"&amp;10))-(RANK(K51,$B51:$AT51,0)+COUNTIFS($B51:$AT51,K51,$B$1:$AT$1,"&lt;"&amp;10))</f>
        <v>18</v>
      </c>
      <c r="BE51">
        <f>(RANK(_calc_라운드기준!L51,_calc_라운드기준!$B51:$AT51,0)+COUNTIFS(_calc_라운드기준!$B51:$AT51,_calc_라운드기준!L51,$B$1:$AT$1,"&lt;"&amp;11))-(RANK(L51,$B51:$AT51,0)+COUNTIFS($B51:$AT51,L51,$B$1:$AT$1,"&lt;"&amp;11))</f>
        <v>-4</v>
      </c>
      <c r="BF51">
        <f>(RANK(_calc_라운드기준!M51,_calc_라운드기준!$B51:$AT51,0)+COUNTIFS(_calc_라운드기준!$B51:$AT51,_calc_라운드기준!M51,$B$1:$AT$1,"&lt;"&amp;12))-(RANK(M51,$B51:$AT51,0)+COUNTIFS($B51:$AT51,M51,$B$1:$AT$1,"&lt;"&amp;12))</f>
        <v>15</v>
      </c>
      <c r="BG51">
        <f>(RANK(_calc_라운드기준!N51,_calc_라운드기준!$B51:$AT51,0)+COUNTIFS(_calc_라운드기준!$B51:$AT51,_calc_라운드기준!N51,$B$1:$AT$1,"&lt;"&amp;13))-(RANK(N51,$B51:$AT51,0)+COUNTIFS($B51:$AT51,N51,$B$1:$AT$1,"&lt;"&amp;13))</f>
        <v>2</v>
      </c>
      <c r="BH51">
        <f>(RANK(_calc_라운드기준!O51,_calc_라운드기준!$B51:$AT51,0)+COUNTIFS(_calc_라운드기준!$B51:$AT51,_calc_라운드기준!O51,$B$1:$AT$1,"&lt;"&amp;14))-(RANK(O51,$B51:$AT51,0)+COUNTIFS($B51:$AT51,O51,$B$1:$AT$1,"&lt;"&amp;14))</f>
        <v>22</v>
      </c>
      <c r="BI51">
        <f>(RANK(_calc_라운드기준!P51,_calc_라운드기준!$B51:$AT51,0)+COUNTIFS(_calc_라운드기준!$B51:$AT51,_calc_라운드기준!P51,$B$1:$AT$1,"&lt;"&amp;15))-(RANK(P51,$B51:$AT51,0)+COUNTIFS($B51:$AT51,P51,$B$1:$AT$1,"&lt;"&amp;15))</f>
        <v>-10</v>
      </c>
      <c r="BJ51">
        <f>(RANK(_calc_라운드기준!Q51,_calc_라운드기준!$B51:$AT51,0)+COUNTIFS(_calc_라운드기준!$B51:$AT51,_calc_라운드기준!Q51,$B$1:$AT$1,"&lt;"&amp;16))-(RANK(Q51,$B51:$AT51,0)+COUNTIFS($B51:$AT51,Q51,$B$1:$AT$1,"&lt;"&amp;16))</f>
        <v>5</v>
      </c>
      <c r="BK51">
        <f>(RANK(_calc_라운드기준!R51,_calc_라운드기준!$B51:$AT51,0)+COUNTIFS(_calc_라운드기준!$B51:$AT51,_calc_라운드기준!R51,$B$1:$AT$1,"&lt;"&amp;17))-(RANK(R51,$B51:$AT51,0)+COUNTIFS($B51:$AT51,R51,$B$1:$AT$1,"&lt;"&amp;17))</f>
        <v>-5</v>
      </c>
      <c r="BL51">
        <f>(RANK(_calc_라운드기준!S51,_calc_라운드기준!$B51:$AT51,0)+COUNTIFS(_calc_라운드기준!$B51:$AT51,_calc_라운드기준!S51,$B$1:$AT$1,"&lt;"&amp;18))-(RANK(S51,$B51:$AT51,0)+COUNTIFS($B51:$AT51,S51,$B$1:$AT$1,"&lt;"&amp;18))</f>
        <v>17</v>
      </c>
      <c r="BM51">
        <f>(RANK(_calc_라운드기준!T51,_calc_라운드기준!$B51:$AT51,0)+COUNTIFS(_calc_라운드기준!$B51:$AT51,_calc_라운드기준!T51,$B$1:$AT$1,"&lt;"&amp;19))-(RANK(T51,$B51:$AT51,0)+COUNTIFS($B51:$AT51,T51,$B$1:$AT$1,"&lt;"&amp;19))</f>
        <v>1</v>
      </c>
      <c r="BN51">
        <f>(RANK(_calc_라운드기준!U51,_calc_라운드기준!$B51:$AT51,0)+COUNTIFS(_calc_라운드기준!$B51:$AT51,_calc_라운드기준!U51,$B$1:$AT$1,"&lt;"&amp;20))-(RANK(U51,$B51:$AT51,0)+COUNTIFS($B51:$AT51,U51,$B$1:$AT$1,"&lt;"&amp;20))</f>
        <v>-18</v>
      </c>
      <c r="BO51">
        <f>(RANK(_calc_라운드기준!V51,_calc_라운드기준!$B51:$AT51,0)+COUNTIFS(_calc_라운드기준!$B51:$AT51,_calc_라운드기준!V51,$B$1:$AT$1,"&lt;"&amp;21))-(RANK(V51,$B51:$AT51,0)+COUNTIFS($B51:$AT51,V51,$B$1:$AT$1,"&lt;"&amp;21))</f>
        <v>24</v>
      </c>
      <c r="BP51">
        <f>(RANK(_calc_라운드기준!W51,_calc_라운드기준!$B51:$AT51,0)+COUNTIFS(_calc_라운드기준!$B51:$AT51,_calc_라운드기준!W51,$B$1:$AT$1,"&lt;"&amp;22))-(RANK(W51,$B51:$AT51,0)+COUNTIFS($B51:$AT51,W51,$B$1:$AT$1,"&lt;"&amp;22))</f>
        <v>1</v>
      </c>
      <c r="BQ51">
        <f>(RANK(_calc_라운드기준!X51,_calc_라운드기준!$B51:$AT51,0)+COUNTIFS(_calc_라운드기준!$B51:$AT51,_calc_라운드기준!X51,$B$1:$AT$1,"&lt;"&amp;23))-(RANK(X51,$B51:$AT51,0)+COUNTIFS($B51:$AT51,X51,$B$1:$AT$1,"&lt;"&amp;23))</f>
        <v>-26</v>
      </c>
      <c r="BR51">
        <f>(RANK(_calc_라운드기준!Y51,_calc_라운드기준!$B51:$AT51,0)+COUNTIFS(_calc_라운드기준!$B51:$AT51,_calc_라운드기준!Y51,$B$1:$AT$1,"&lt;"&amp;24))-(RANK(Y51,$B51:$AT51,0)+COUNTIFS($B51:$AT51,Y51,$B$1:$AT$1,"&lt;"&amp;24))</f>
        <v>-3</v>
      </c>
      <c r="BS51">
        <f>(RANK(_calc_라운드기준!Z51,_calc_라운드기준!$B51:$AT51,0)+COUNTIFS(_calc_라운드기준!$B51:$AT51,_calc_라운드기준!Z51,$B$1:$AT$1,"&lt;"&amp;25))-(RANK(Z51,$B51:$AT51,0)+COUNTIFS($B51:$AT51,Z51,$B$1:$AT$1,"&lt;"&amp;25))</f>
        <v>-27</v>
      </c>
      <c r="BT51">
        <f>(RANK(_calc_라운드기준!AA51,_calc_라운드기준!$B51:$AT51,0)+COUNTIFS(_calc_라운드기준!$B51:$AT51,_calc_라운드기준!AA51,$B$1:$AT$1,"&lt;"&amp;26))-(RANK(AA51,$B51:$AT51,0)+COUNTIFS($B51:$AT51,AA51,$B$1:$AT$1,"&lt;"&amp;26))</f>
        <v>-5</v>
      </c>
      <c r="BU51">
        <f>(RANK(_calc_라운드기준!AB51,_calc_라운드기준!$B51:$AT51,0)+COUNTIFS(_calc_라운드기준!$B51:$AT51,_calc_라운드기준!AB51,$B$1:$AT$1,"&lt;"&amp;27))-(RANK(AB51,$B51:$AT51,0)+COUNTIFS($B51:$AT51,AB51,$B$1:$AT$1,"&lt;"&amp;27))</f>
        <v>-31</v>
      </c>
      <c r="BV51">
        <f>(RANK(_calc_라운드기준!AC51,_calc_라운드기준!$B51:$AT51,0)+COUNTIFS(_calc_라운드기준!$B51:$AT51,_calc_라운드기준!AC51,$B$1:$AT$1,"&lt;"&amp;28))-(RANK(AC51,$B51:$AT51,0)+COUNTIFS($B51:$AT51,AC51,$B$1:$AT$1,"&lt;"&amp;28))</f>
        <v>3</v>
      </c>
      <c r="BW51">
        <f>(RANK(_calc_라운드기준!AD51,_calc_라운드기준!$B51:$AT51,0)+COUNTIFS(_calc_라운드기준!$B51:$AT51,_calc_라운드기준!AD51,$B$1:$AT$1,"&lt;"&amp;29))-(RANK(AD51,$B51:$AT51,0)+COUNTIFS($B51:$AT51,AD51,$B$1:$AT$1,"&lt;"&amp;29))</f>
        <v>-9</v>
      </c>
      <c r="BX51">
        <f>(RANK(_calc_라운드기준!AE51,_calc_라운드기준!$B51:$AT51,0)+COUNTIFS(_calc_라운드기준!$B51:$AT51,_calc_라운드기준!AE51,$B$1:$AT$1,"&lt;"&amp;30))-(RANK(AE51,$B51:$AT51,0)+COUNTIFS($B51:$AT51,AE51,$B$1:$AT$1,"&lt;"&amp;30))</f>
        <v>23</v>
      </c>
      <c r="BY51">
        <f>(RANK(_calc_라운드기준!AF51,_calc_라운드기준!$B51:$AT51,0)+COUNTIFS(_calc_라운드기준!$B51:$AT51,_calc_라운드기준!AF51,$B$1:$AT$1,"&lt;"&amp;31))-(RANK(AF51,$B51:$AT51,0)+COUNTIFS($B51:$AT51,AF51,$B$1:$AT$1,"&lt;"&amp;31))</f>
        <v>3</v>
      </c>
      <c r="BZ51">
        <f>(RANK(_calc_라운드기준!AG51,_calc_라운드기준!$B51:$AT51,0)+COUNTIFS(_calc_라운드기준!$B51:$AT51,_calc_라운드기준!AG51,$B$1:$AT$1,"&lt;"&amp;32))-(RANK(AG51,$B51:$AT51,0)+COUNTIFS($B51:$AT51,AG51,$B$1:$AT$1,"&lt;"&amp;32))</f>
        <v>-11</v>
      </c>
      <c r="CA51">
        <f>(RANK(_calc_라운드기준!AH51,_calc_라운드기준!$B51:$AT51,0)+COUNTIFS(_calc_라운드기준!$B51:$AT51,_calc_라운드기준!AH51,$B$1:$AT$1,"&lt;"&amp;33))-(RANK(AH51,$B51:$AT51,0)+COUNTIFS($B51:$AT51,AH51,$B$1:$AT$1,"&lt;"&amp;33))</f>
        <v>33</v>
      </c>
      <c r="CB51">
        <f>(RANK(_calc_라운드기준!AI51,_calc_라운드기준!$B51:$AT51,0)+COUNTIFS(_calc_라운드기준!$B51:$AT51,_calc_라운드기준!AI51,$B$1:$AT$1,"&lt;"&amp;34))-(RANK(AI51,$B51:$AT51,0)+COUNTIFS($B51:$AT51,AI51,$B$1:$AT$1,"&lt;"&amp;34))</f>
        <v>33</v>
      </c>
      <c r="CC51">
        <f>(RANK(_calc_라운드기준!AJ51,_calc_라운드기준!$B51:$AT51,0)+COUNTIFS(_calc_라운드기준!$B51:$AT51,_calc_라운드기준!AJ51,$B$1:$AT$1,"&lt;"&amp;35))-(RANK(AJ51,$B51:$AT51,0)+COUNTIFS($B51:$AT51,AJ51,$B$1:$AT$1,"&lt;"&amp;35))</f>
        <v>3</v>
      </c>
      <c r="CD51">
        <f>(RANK(_calc_라운드기준!AK51,_calc_라운드기준!$B51:$AT51,0)+COUNTIFS(_calc_라운드기준!$B51:$AT51,_calc_라운드기준!AK51,$B$1:$AT$1,"&lt;"&amp;36))-(RANK(AK51,$B51:$AT51,0)+COUNTIFS($B51:$AT51,AK51,$B$1:$AT$1,"&lt;"&amp;36))</f>
        <v>9</v>
      </c>
      <c r="CE51">
        <f>(RANK(_calc_라운드기준!AL51,_calc_라운드기준!$B51:$AT51,0)+COUNTIFS(_calc_라운드기준!$B51:$AT51,_calc_라운드기준!AL51,$B$1:$AT$1,"&lt;"&amp;37))-(RANK(AL51,$B51:$AT51,0)+COUNTIFS($B51:$AT51,AL51,$B$1:$AT$1,"&lt;"&amp;37))</f>
        <v>-21</v>
      </c>
      <c r="CF51">
        <f>(RANK(_calc_라운드기준!AM51,_calc_라운드기준!$B51:$AT51,0)+COUNTIFS(_calc_라운드기준!$B51:$AT51,_calc_라운드기준!AM51,$B$1:$AT$1,"&lt;"&amp;38))-(RANK(AM51,$B51:$AT51,0)+COUNTIFS($B51:$AT51,AM51,$B$1:$AT$1,"&lt;"&amp;38))</f>
        <v>5</v>
      </c>
      <c r="CG51">
        <f>(RANK(_calc_라운드기준!AN51,_calc_라운드기준!$B51:$AT51,0)+COUNTIFS(_calc_라운드기준!$B51:$AT51,_calc_라운드기준!AN51,$B$1:$AT$1,"&lt;"&amp;39))-(RANK(AN51,$B51:$AT51,0)+COUNTIFS($B51:$AT51,AN51,$B$1:$AT$1,"&lt;"&amp;39))</f>
        <v>-10</v>
      </c>
      <c r="CH51">
        <f>(RANK(_calc_라운드기준!AO51,_calc_라운드기준!$B51:$AT51,0)+COUNTIFS(_calc_라운드기준!$B51:$AT51,_calc_라운드기준!AO51,$B$1:$AT$1,"&lt;"&amp;40))-(RANK(AO51,$B51:$AT51,0)+COUNTIFS($B51:$AT51,AO51,$B$1:$AT$1,"&lt;"&amp;40))</f>
        <v>-19</v>
      </c>
      <c r="CI51">
        <f>(RANK(_calc_라운드기준!AP51,_calc_라운드기준!$B51:$AT51,0)+COUNTIFS(_calc_라운드기준!$B51:$AT51,_calc_라운드기준!AP51,$B$1:$AT$1,"&lt;"&amp;41))-(RANK(AP51,$B51:$AT51,0)+COUNTIFS($B51:$AT51,AP51,$B$1:$AT$1,"&lt;"&amp;41))</f>
        <v>10</v>
      </c>
      <c r="CJ51">
        <f>(RANK(_calc_라운드기준!AQ51,_calc_라운드기준!$B51:$AT51,0)+COUNTIFS(_calc_라운드기준!$B51:$AT51,_calc_라운드기준!AQ51,$B$1:$AT$1,"&lt;"&amp;42))-(RANK(AQ51,$B51:$AT51,0)+COUNTIFS($B51:$AT51,AQ51,$B$1:$AT$1,"&lt;"&amp;42))</f>
        <v>5</v>
      </c>
      <c r="CK51">
        <f>(RANK(_calc_라운드기준!AR51,_calc_라운드기준!$B51:$AT51,0)+COUNTIFS(_calc_라운드기준!$B51:$AT51,_calc_라운드기준!AR51,$B$1:$AT$1,"&lt;"&amp;43))-(RANK(AR51,$B51:$AT51,0)+COUNTIFS($B51:$AT51,AR51,$B$1:$AT$1,"&lt;"&amp;43))</f>
        <v>14</v>
      </c>
      <c r="CL51">
        <f>(RANK(_calc_라운드기준!AS51,_calc_라운드기준!$B51:$AT51,0)+COUNTIFS(_calc_라운드기준!$B51:$AT51,_calc_라운드기준!AS51,$B$1:$AT$1,"&lt;"&amp;44))-(RANK(AS51,$B51:$AT51,0)+COUNTIFS($B51:$AT51,AS51,$B$1:$AT$1,"&lt;"&amp;44))</f>
        <v>14</v>
      </c>
      <c r="CM51">
        <f>(RANK(_calc_라운드기준!AT51,_calc_라운드기준!$B51:$AT51,0)+COUNTIFS(_calc_라운드기준!$B51:$AT51,_calc_라운드기준!AT51,$B$1:$AT$1,"&lt;"&amp;45))-(RANK(AT51,$B51:$AT51,0)+COUNTIFS($B51:$AT51,AT51,$B$1:$AT$1,"&lt;"&amp;45))</f>
        <v>31</v>
      </c>
      <c r="CN51">
        <f t="shared" si="45"/>
        <v>17</v>
      </c>
      <c r="CO51">
        <f t="shared" si="46"/>
        <v>22</v>
      </c>
      <c r="CP51">
        <f t="shared" si="47"/>
        <v>26</v>
      </c>
      <c r="CQ51">
        <f t="shared" si="48"/>
        <v>27</v>
      </c>
      <c r="CR51">
        <f t="shared" si="49"/>
        <v>34</v>
      </c>
      <c r="CS51">
        <f t="shared" si="50"/>
        <v>28</v>
      </c>
      <c r="CT51">
        <f t="shared" si="51"/>
        <v>32</v>
      </c>
      <c r="CU51">
        <f t="shared" si="52"/>
        <v>44</v>
      </c>
      <c r="CV51">
        <f t="shared" si="53"/>
        <v>45</v>
      </c>
      <c r="CW51">
        <f t="shared" si="54"/>
        <v>7</v>
      </c>
      <c r="CX51">
        <f t="shared" si="55"/>
        <v>29</v>
      </c>
      <c r="CY51">
        <f t="shared" si="56"/>
        <v>9</v>
      </c>
      <c r="CZ51">
        <f t="shared" si="57"/>
        <v>21</v>
      </c>
      <c r="DA51">
        <f t="shared" si="58"/>
        <v>6</v>
      </c>
      <c r="DB51">
        <f t="shared" si="59"/>
        <v>35</v>
      </c>
      <c r="DC51">
        <f t="shared" si="60"/>
        <v>14</v>
      </c>
      <c r="DD51">
        <f t="shared" si="61"/>
        <v>30</v>
      </c>
      <c r="DE51">
        <f t="shared" si="62"/>
        <v>8</v>
      </c>
      <c r="DF51">
        <f t="shared" si="63"/>
        <v>23</v>
      </c>
      <c r="DG51">
        <f t="shared" si="64"/>
        <v>38</v>
      </c>
      <c r="DH51">
        <f t="shared" si="65"/>
        <v>4</v>
      </c>
      <c r="DI51">
        <f t="shared" si="66"/>
        <v>24</v>
      </c>
      <c r="DJ51">
        <f t="shared" si="67"/>
        <v>41</v>
      </c>
      <c r="DK51">
        <f t="shared" si="68"/>
        <v>25</v>
      </c>
      <c r="DL51">
        <f t="shared" si="69"/>
        <v>42</v>
      </c>
      <c r="DM51">
        <f t="shared" si="70"/>
        <v>31</v>
      </c>
      <c r="DN51">
        <f t="shared" si="71"/>
        <v>43</v>
      </c>
      <c r="DO51">
        <f t="shared" si="72"/>
        <v>18</v>
      </c>
      <c r="DP51">
        <f t="shared" si="73"/>
        <v>33</v>
      </c>
      <c r="DQ51">
        <f t="shared" si="74"/>
        <v>5</v>
      </c>
      <c r="DR51">
        <f t="shared" si="75"/>
        <v>19</v>
      </c>
      <c r="DS51">
        <f t="shared" si="76"/>
        <v>37</v>
      </c>
      <c r="DT51">
        <f t="shared" si="77"/>
        <v>1</v>
      </c>
      <c r="DU51">
        <f t="shared" si="78"/>
        <v>2</v>
      </c>
      <c r="DV51">
        <f t="shared" si="79"/>
        <v>20</v>
      </c>
      <c r="DW51">
        <f t="shared" si="80"/>
        <v>13</v>
      </c>
      <c r="DX51">
        <f t="shared" si="81"/>
        <v>40</v>
      </c>
      <c r="DY51">
        <f t="shared" si="82"/>
        <v>15</v>
      </c>
      <c r="DZ51">
        <f t="shared" si="83"/>
        <v>36</v>
      </c>
      <c r="EA51">
        <f t="shared" si="84"/>
        <v>39</v>
      </c>
      <c r="EB51">
        <f t="shared" si="85"/>
        <v>12</v>
      </c>
      <c r="EC51">
        <f t="shared" si="86"/>
        <v>16</v>
      </c>
      <c r="ED51">
        <f t="shared" si="87"/>
        <v>10</v>
      </c>
      <c r="EE51">
        <f t="shared" si="88"/>
        <v>11</v>
      </c>
      <c r="EF51">
        <f t="shared" si="89"/>
        <v>3</v>
      </c>
    </row>
    <row r="52" spans="1:136" ht="16.5" customHeight="1">
      <c r="A52">
        <f>_calc_라운드기준!A52</f>
        <v>1194</v>
      </c>
      <c r="B52">
        <f>INDEX(_calc_누적빈도!B:B,$A52)-INDEX(_calc_누적빈도!B:B,$A52-기준500회_후보!$B$1)</f>
        <v>60</v>
      </c>
      <c r="C52">
        <f>INDEX(_calc_누적빈도!C:C,$A52)-INDEX(_calc_누적빈도!C:C,$A52-기준500회_후보!$B$1)</f>
        <v>63</v>
      </c>
      <c r="D52">
        <f>INDEX(_calc_누적빈도!D:D,$A52)-INDEX(_calc_누적빈도!D:D,$A52-기준500회_후보!$B$1)</f>
        <v>75</v>
      </c>
      <c r="E52">
        <f>INDEX(_calc_누적빈도!E:E,$A52)-INDEX(_calc_누적빈도!E:E,$A52-기준500회_후보!$B$1)</f>
        <v>60</v>
      </c>
      <c r="F52">
        <f>INDEX(_calc_누적빈도!F:F,$A52)-INDEX(_calc_누적빈도!F:F,$A52-기준500회_후보!$B$1)</f>
        <v>50</v>
      </c>
      <c r="G52">
        <f>INDEX(_calc_누적빈도!G:G,$A52)-INDEX(_calc_누적빈도!G:G,$A52-기준500회_후보!$B$1)</f>
        <v>75</v>
      </c>
      <c r="H52">
        <f>INDEX(_calc_누적빈도!H:H,$A52)-INDEX(_calc_누적빈도!H:H,$A52-기준500회_후보!$B$1)</f>
        <v>71</v>
      </c>
      <c r="I52">
        <f>INDEX(_calc_누적빈도!I:I,$A52)-INDEX(_calc_누적빈도!I:I,$A52-기준500회_후보!$B$1)</f>
        <v>54</v>
      </c>
      <c r="J52">
        <f>INDEX(_calc_누적빈도!J:J,$A52)-INDEX(_calc_누적빈도!J:J,$A52-기준500회_후보!$B$1)</f>
        <v>60</v>
      </c>
      <c r="K52">
        <f>INDEX(_calc_누적빈도!K:K,$A52)-INDEX(_calc_누적빈도!K:K,$A52-기준500회_후보!$B$1)</f>
        <v>66</v>
      </c>
      <c r="L52">
        <f>INDEX(_calc_누적빈도!L:L,$A52)-INDEX(_calc_누적빈도!L:L,$A52-기준500회_후보!$B$1)</f>
        <v>70</v>
      </c>
      <c r="M52">
        <f>INDEX(_calc_누적빈도!M:M,$A52)-INDEX(_calc_누적빈도!M:M,$A52-기준500회_후보!$B$1)</f>
        <v>84</v>
      </c>
      <c r="N52">
        <f>INDEX(_calc_누적빈도!N:N,$A52)-INDEX(_calc_누적빈도!N:N,$A52-기준500회_후보!$B$1)</f>
        <v>76</v>
      </c>
      <c r="O52">
        <f>INDEX(_calc_누적빈도!O:O,$A52)-INDEX(_calc_누적빈도!O:O,$A52-기준500회_후보!$B$1)</f>
        <v>67</v>
      </c>
      <c r="P52">
        <f>INDEX(_calc_누적빈도!P:P,$A52)-INDEX(_calc_누적빈도!P:P,$A52-기준500회_후보!$B$1)</f>
        <v>64</v>
      </c>
      <c r="Q52">
        <f>INDEX(_calc_누적빈도!Q:Q,$A52)-INDEX(_calc_누적빈도!Q:Q,$A52-기준500회_후보!$B$1)</f>
        <v>79</v>
      </c>
      <c r="R52">
        <f>INDEX(_calc_누적빈도!R:R,$A52)-INDEX(_calc_누적빈도!R:R,$A52-기준500회_후보!$B$1)</f>
        <v>64</v>
      </c>
      <c r="S52">
        <f>INDEX(_calc_누적빈도!S:S,$A52)-INDEX(_calc_누적빈도!S:S,$A52-기준500회_후보!$B$1)</f>
        <v>76</v>
      </c>
      <c r="T52">
        <f>INDEX(_calc_누적빈도!T:T,$A52)-INDEX(_calc_누적빈도!T:T,$A52-기준500회_후보!$B$1)</f>
        <v>74</v>
      </c>
      <c r="U52">
        <f>INDEX(_calc_누적빈도!U:U,$A52)-INDEX(_calc_누적빈도!U:U,$A52-기준500회_후보!$B$1)</f>
        <v>54</v>
      </c>
      <c r="V52">
        <f>INDEX(_calc_누적빈도!V:V,$A52)-INDEX(_calc_누적빈도!V:V,$A52-기준500회_후보!$B$1)</f>
        <v>80</v>
      </c>
      <c r="W52">
        <f>INDEX(_calc_누적빈도!W:W,$A52)-INDEX(_calc_누적빈도!W:W,$A52-기준500회_후보!$B$1)</f>
        <v>61</v>
      </c>
      <c r="X52">
        <f>INDEX(_calc_누적빈도!X:X,$A52)-INDEX(_calc_누적빈도!X:X,$A52-기준500회_후보!$B$1)</f>
        <v>59</v>
      </c>
      <c r="Y52">
        <f>INDEX(_calc_누적빈도!Y:Y,$A52)-INDEX(_calc_누적빈도!Y:Y,$A52-기준500회_후보!$B$1)</f>
        <v>68</v>
      </c>
      <c r="Z52">
        <f>INDEX(_calc_누적빈도!Z:Z,$A52)-INDEX(_calc_누적빈도!Z:Z,$A52-기준500회_후보!$B$1)</f>
        <v>51</v>
      </c>
      <c r="AA52">
        <f>INDEX(_calc_누적빈도!AA:AA,$A52)-INDEX(_calc_누적빈도!AA:AA,$A52-기준500회_후보!$B$1)</f>
        <v>63</v>
      </c>
      <c r="AB52">
        <f>INDEX(_calc_누적빈도!AB:AB,$A52)-INDEX(_calc_누적빈도!AB:AB,$A52-기준500회_후보!$B$1)</f>
        <v>61</v>
      </c>
      <c r="AC52">
        <f>INDEX(_calc_누적빈도!AC:AC,$A52)-INDEX(_calc_누적빈도!AC:AC,$A52-기준500회_후보!$B$1)</f>
        <v>70</v>
      </c>
      <c r="AD52">
        <f>INDEX(_calc_누적빈도!AD:AD,$A52)-INDEX(_calc_누적빈도!AD:AD,$A52-기준500회_후보!$B$1)</f>
        <v>64</v>
      </c>
      <c r="AE52">
        <f>INDEX(_calc_누적빈도!AE:AE,$A52)-INDEX(_calc_누적빈도!AE:AE,$A52-기준500회_후보!$B$1)</f>
        <v>72</v>
      </c>
      <c r="AF52">
        <f>INDEX(_calc_누적빈도!AF:AF,$A52)-INDEX(_calc_누적빈도!AF:AF,$A52-기준500회_후보!$B$1)</f>
        <v>65</v>
      </c>
      <c r="AG52">
        <f>INDEX(_calc_누적빈도!AG:AG,$A52)-INDEX(_calc_누적빈도!AG:AG,$A52-기준500회_후보!$B$1)</f>
        <v>56</v>
      </c>
      <c r="AH52">
        <f>INDEX(_calc_누적빈도!AH:AH,$A52)-INDEX(_calc_누적빈도!AH:AH,$A52-기준500회_후보!$B$1)</f>
        <v>79</v>
      </c>
      <c r="AI52">
        <f>INDEX(_calc_누적빈도!AI:AI,$A52)-INDEX(_calc_누적빈도!AI:AI,$A52-기준500회_후보!$B$1)</f>
        <v>73</v>
      </c>
      <c r="AJ52">
        <f>INDEX(_calc_누적빈도!AJ:AJ,$A52)-INDEX(_calc_누적빈도!AJ:AJ,$A52-기준500회_후보!$B$1)</f>
        <v>69</v>
      </c>
      <c r="AK52">
        <f>INDEX(_calc_누적빈도!AK:AK,$A52)-INDEX(_calc_누적빈도!AK:AK,$A52-기준500회_후보!$B$1)</f>
        <v>67</v>
      </c>
      <c r="AL52">
        <f>INDEX(_calc_누적빈도!AL:AL,$A52)-INDEX(_calc_누적빈도!AL:AL,$A52-기준500회_후보!$B$1)</f>
        <v>66</v>
      </c>
      <c r="AM52">
        <f>INDEX(_calc_누적빈도!AM:AM,$A52)-INDEX(_calc_누적빈도!AM:AM,$A52-기준500회_후보!$B$1)</f>
        <v>75</v>
      </c>
      <c r="AN52">
        <f>INDEX(_calc_누적빈도!AN:AN,$A52)-INDEX(_calc_누적빈도!AN:AN,$A52-기준500회_후보!$B$1)</f>
        <v>68</v>
      </c>
      <c r="AO52">
        <f>INDEX(_calc_누적빈도!AO:AO,$A52)-INDEX(_calc_누적빈도!AO:AO,$A52-기준500회_후보!$B$1)</f>
        <v>56</v>
      </c>
      <c r="AP52">
        <f>INDEX(_calc_누적빈도!AP:AP,$A52)-INDEX(_calc_누적빈도!AP:AP,$A52-기준500회_후보!$B$1)</f>
        <v>63</v>
      </c>
      <c r="AQ52">
        <f>INDEX(_calc_누적빈도!AQ:AQ,$A52)-INDEX(_calc_누적빈도!AQ:AQ,$A52-기준500회_후보!$B$1)</f>
        <v>65</v>
      </c>
      <c r="AR52">
        <f>INDEX(_calc_누적빈도!AR:AR,$A52)-INDEX(_calc_누적빈도!AR:AR,$A52-기준500회_후보!$B$1)</f>
        <v>65</v>
      </c>
      <c r="AS52">
        <f>INDEX(_calc_누적빈도!AS:AS,$A52)-INDEX(_calc_누적빈도!AS:AS,$A52-기준500회_후보!$B$1)</f>
        <v>66</v>
      </c>
      <c r="AT52">
        <f>INDEX(_calc_누적빈도!AT:AT,$A52)-INDEX(_calc_누적빈도!AT:AT,$A52-기준500회_후보!$B$1)</f>
        <v>76</v>
      </c>
      <c r="AU52">
        <f>(RANK(_calc_라운드기준!B52,_calc_라운드기준!$B52:$AT52,0)+COUNTIFS(_calc_라운드기준!$B52:$AT52,_calc_라운드기준!B52,$B$1:$AT$1,"&lt;"&amp;1))-(RANK(B52,$B52:$AT52,0)+COUNTIFS($B52:$AT52,B52,$B$1:$AT$1,"&lt;"&amp;1))</f>
        <v>3</v>
      </c>
      <c r="AV52">
        <f>(RANK(_calc_라운드기준!C52,_calc_라운드기준!$B52:$AT52,0)+COUNTIFS(_calc_라운드기준!$B52:$AT52,_calc_라운드기준!C52,$B$1:$AT$1,"&lt;"&amp;2))-(RANK(C52,$B52:$AT52,0)+COUNTIFS($B52:$AT52,C52,$B$1:$AT$1,"&lt;"&amp;2))</f>
        <v>2</v>
      </c>
      <c r="AW52">
        <f>(RANK(_calc_라운드기준!D52,_calc_라운드기준!$B52:$AT52,0)+COUNTIFS(_calc_라운드기준!$B52:$AT52,_calc_라운드기준!D52,$B$1:$AT$1,"&lt;"&amp;3))-(RANK(D52,$B52:$AT52,0)+COUNTIFS($B52:$AT52,D52,$B$1:$AT$1,"&lt;"&amp;3))</f>
        <v>-7</v>
      </c>
      <c r="AX52">
        <f>(RANK(_calc_라운드기준!E52,_calc_라운드기준!$B52:$AT52,0)+COUNTIFS(_calc_라운드기준!$B52:$AT52,_calc_라운드기준!E52,$B$1:$AT$1,"&lt;"&amp;4))-(RANK(E52,$B52:$AT52,0)+COUNTIFS($B52:$AT52,E52,$B$1:$AT$1,"&lt;"&amp;4))</f>
        <v>-13</v>
      </c>
      <c r="AY52">
        <f>(RANK(_calc_라운드기준!F52,_calc_라운드기준!$B52:$AT52,0)+COUNTIFS(_calc_라운드기준!$B52:$AT52,_calc_라운드기준!F52,$B$1:$AT$1,"&lt;"&amp;5))-(RANK(F52,$B52:$AT52,0)+COUNTIFS($B52:$AT52,F52,$B$1:$AT$1,"&lt;"&amp;5))</f>
        <v>-11</v>
      </c>
      <c r="AZ52">
        <f>(RANK(_calc_라운드기준!G52,_calc_라운드기준!$B52:$AT52,0)+COUNTIFS(_calc_라운드기준!$B52:$AT52,_calc_라운드기준!G52,$B$1:$AT$1,"&lt;"&amp;6))-(RANK(G52,$B52:$AT52,0)+COUNTIFS($B52:$AT52,G52,$B$1:$AT$1,"&lt;"&amp;6))</f>
        <v>-4</v>
      </c>
      <c r="BA52">
        <f>(RANK(_calc_라운드기준!H52,_calc_라운드기준!$B52:$AT52,0)+COUNTIFS(_calc_라운드기준!$B52:$AT52,_calc_라운드기준!H52,$B$1:$AT$1,"&lt;"&amp;7))-(RANK(H52,$B52:$AT52,0)+COUNTIFS($B52:$AT52,H52,$B$1:$AT$1,"&lt;"&amp;7))</f>
        <v>-8</v>
      </c>
      <c r="BB52">
        <f>(RANK(_calc_라운드기준!I52,_calc_라운드기준!$B52:$AT52,0)+COUNTIFS(_calc_라운드기준!$B52:$AT52,_calc_라운드기준!I52,$B$1:$AT$1,"&lt;"&amp;8))-(RANK(I52,$B52:$AT52,0)+COUNTIFS($B52:$AT52,I52,$B$1:$AT$1,"&lt;"&amp;8))</f>
        <v>-33</v>
      </c>
      <c r="BC52">
        <f>(RANK(_calc_라운드기준!J52,_calc_라운드기준!$B52:$AT52,0)+COUNTIFS(_calc_라운드기준!$B52:$AT52,_calc_라운드기준!J52,$B$1:$AT$1,"&lt;"&amp;9))-(RANK(J52,$B52:$AT52,0)+COUNTIFS($B52:$AT52,J52,$B$1:$AT$1,"&lt;"&amp;9))</f>
        <v>-36</v>
      </c>
      <c r="BD52">
        <f>(RANK(_calc_라운드기준!K52,_calc_라운드기준!$B52:$AT52,0)+COUNTIFS(_calc_라운드기준!$B52:$AT52,_calc_라운드기준!K52,$B$1:$AT$1,"&lt;"&amp;10))-(RANK(K52,$B52:$AT52,0)+COUNTIFS($B52:$AT52,K52,$B$1:$AT$1,"&lt;"&amp;10))</f>
        <v>18</v>
      </c>
      <c r="BE52">
        <f>(RANK(_calc_라운드기준!L52,_calc_라운드기준!$B52:$AT52,0)+COUNTIFS(_calc_라운드기준!$B52:$AT52,_calc_라운드기준!L52,$B$1:$AT$1,"&lt;"&amp;11))-(RANK(L52,$B52:$AT52,0)+COUNTIFS($B52:$AT52,L52,$B$1:$AT$1,"&lt;"&amp;11))</f>
        <v>-5</v>
      </c>
      <c r="BF52">
        <f>(RANK(_calc_라운드기준!M52,_calc_라운드기준!$B52:$AT52,0)+COUNTIFS(_calc_라운드기준!$B52:$AT52,_calc_라운드기준!M52,$B$1:$AT$1,"&lt;"&amp;12))-(RANK(M52,$B52:$AT52,0)+COUNTIFS($B52:$AT52,M52,$B$1:$AT$1,"&lt;"&amp;12))</f>
        <v>10</v>
      </c>
      <c r="BG52">
        <f>(RANK(_calc_라운드기준!N52,_calc_라운드기준!$B52:$AT52,0)+COUNTIFS(_calc_라운드기준!$B52:$AT52,_calc_라운드기준!N52,$B$1:$AT$1,"&lt;"&amp;13))-(RANK(N52,$B52:$AT52,0)+COUNTIFS($B52:$AT52,N52,$B$1:$AT$1,"&lt;"&amp;13))</f>
        <v>7</v>
      </c>
      <c r="BH52">
        <f>(RANK(_calc_라운드기준!O52,_calc_라운드기준!$B52:$AT52,0)+COUNTIFS(_calc_라운드기준!$B52:$AT52,_calc_라운드기준!O52,$B$1:$AT$1,"&lt;"&amp;14))-(RANK(O52,$B52:$AT52,0)+COUNTIFS($B52:$AT52,O52,$B$1:$AT$1,"&lt;"&amp;14))</f>
        <v>21</v>
      </c>
      <c r="BI52">
        <f>(RANK(_calc_라운드기준!P52,_calc_라운드기준!$B52:$AT52,0)+COUNTIFS(_calc_라운드기준!$B52:$AT52,_calc_라운드기준!P52,$B$1:$AT$1,"&lt;"&amp;15))-(RANK(P52,$B52:$AT52,0)+COUNTIFS($B52:$AT52,P52,$B$1:$AT$1,"&lt;"&amp;15))</f>
        <v>-12</v>
      </c>
      <c r="BJ52">
        <f>(RANK(_calc_라운드기준!Q52,_calc_라운드기준!$B52:$AT52,0)+COUNTIFS(_calc_라운드기준!$B52:$AT52,_calc_라운드기준!Q52,$B$1:$AT$1,"&lt;"&amp;16))-(RANK(Q52,$B52:$AT52,0)+COUNTIFS($B52:$AT52,Q52,$B$1:$AT$1,"&lt;"&amp;16))</f>
        <v>4</v>
      </c>
      <c r="BK52">
        <f>(RANK(_calc_라운드기준!R52,_calc_라운드기준!$B52:$AT52,0)+COUNTIFS(_calc_라운드기준!$B52:$AT52,_calc_라운드기준!R52,$B$1:$AT$1,"&lt;"&amp;17))-(RANK(R52,$B52:$AT52,0)+COUNTIFS($B52:$AT52,R52,$B$1:$AT$1,"&lt;"&amp;17))</f>
        <v>-4</v>
      </c>
      <c r="BL52">
        <f>(RANK(_calc_라운드기준!S52,_calc_라운드기준!$B52:$AT52,0)+COUNTIFS(_calc_라운드기준!$B52:$AT52,_calc_라운드기준!S52,$B$1:$AT$1,"&lt;"&amp;18))-(RANK(S52,$B52:$AT52,0)+COUNTIFS($B52:$AT52,S52,$B$1:$AT$1,"&lt;"&amp;18))</f>
        <v>20</v>
      </c>
      <c r="BM52">
        <f>(RANK(_calc_라운드기준!T52,_calc_라운드기준!$B52:$AT52,0)+COUNTIFS(_calc_라운드기준!$B52:$AT52,_calc_라운드기준!T52,$B$1:$AT$1,"&lt;"&amp;19))-(RANK(T52,$B52:$AT52,0)+COUNTIFS($B52:$AT52,T52,$B$1:$AT$1,"&lt;"&amp;19))</f>
        <v>2</v>
      </c>
      <c r="BN52">
        <f>(RANK(_calc_라운드기준!U52,_calc_라운드기준!$B52:$AT52,0)+COUNTIFS(_calc_라운드기준!$B52:$AT52,_calc_라운드기준!U52,$B$1:$AT$1,"&lt;"&amp;20))-(RANK(U52,$B52:$AT52,0)+COUNTIFS($B52:$AT52,U52,$B$1:$AT$1,"&lt;"&amp;20))</f>
        <v>-16</v>
      </c>
      <c r="BO52">
        <f>(RANK(_calc_라운드기준!V52,_calc_라운드기준!$B52:$AT52,0)+COUNTIFS(_calc_라운드기준!$B52:$AT52,_calc_라운드기준!V52,$B$1:$AT$1,"&lt;"&amp;21))-(RANK(V52,$B52:$AT52,0)+COUNTIFS($B52:$AT52,V52,$B$1:$AT$1,"&lt;"&amp;21))</f>
        <v>26</v>
      </c>
      <c r="BP52">
        <f>(RANK(_calc_라운드기준!W52,_calc_라운드기준!$B52:$AT52,0)+COUNTIFS(_calc_라운드기준!$B52:$AT52,_calc_라운드기준!W52,$B$1:$AT$1,"&lt;"&amp;22))-(RANK(W52,$B52:$AT52,0)+COUNTIFS($B52:$AT52,W52,$B$1:$AT$1,"&lt;"&amp;22))</f>
        <v>1</v>
      </c>
      <c r="BQ52">
        <f>(RANK(_calc_라운드기준!X52,_calc_라운드기준!$B52:$AT52,0)+COUNTIFS(_calc_라운드기준!$B52:$AT52,_calc_라운드기준!X52,$B$1:$AT$1,"&lt;"&amp;23))-(RANK(X52,$B52:$AT52,0)+COUNTIFS($B52:$AT52,X52,$B$1:$AT$1,"&lt;"&amp;23))</f>
        <v>-25</v>
      </c>
      <c r="BR52">
        <f>(RANK(_calc_라운드기준!Y52,_calc_라운드기준!$B52:$AT52,0)+COUNTIFS(_calc_라운드기준!$B52:$AT52,_calc_라운드기준!Y52,$B$1:$AT$1,"&lt;"&amp;24))-(RANK(Y52,$B52:$AT52,0)+COUNTIFS($B52:$AT52,Y52,$B$1:$AT$1,"&lt;"&amp;24))</f>
        <v>-1</v>
      </c>
      <c r="BS52">
        <f>(RANK(_calc_라운드기준!Z52,_calc_라운드기준!$B52:$AT52,0)+COUNTIFS(_calc_라운드기준!$B52:$AT52,_calc_라운드기준!Z52,$B$1:$AT$1,"&lt;"&amp;25))-(RANK(Z52,$B52:$AT52,0)+COUNTIFS($B52:$AT52,Z52,$B$1:$AT$1,"&lt;"&amp;25))</f>
        <v>-26</v>
      </c>
      <c r="BT52">
        <f>(RANK(_calc_라운드기준!AA52,_calc_라운드기준!$B52:$AT52,0)+COUNTIFS(_calc_라운드기준!$B52:$AT52,_calc_라운드기준!AA52,$B$1:$AT$1,"&lt;"&amp;26))-(RANK(AA52,$B52:$AT52,0)+COUNTIFS($B52:$AT52,AA52,$B$1:$AT$1,"&lt;"&amp;26))</f>
        <v>-13</v>
      </c>
      <c r="BU52">
        <f>(RANK(_calc_라운드기준!AB52,_calc_라운드기준!$B52:$AT52,0)+COUNTIFS(_calc_라운드기준!$B52:$AT52,_calc_라운드기준!AB52,$B$1:$AT$1,"&lt;"&amp;27))-(RANK(AB52,$B52:$AT52,0)+COUNTIFS($B52:$AT52,AB52,$B$1:$AT$1,"&lt;"&amp;27))</f>
        <v>-32</v>
      </c>
      <c r="BV52">
        <f>(RANK(_calc_라운드기준!AC52,_calc_라운드기준!$B52:$AT52,0)+COUNTIFS(_calc_라운드기준!$B52:$AT52,_calc_라운드기준!AC52,$B$1:$AT$1,"&lt;"&amp;28))-(RANK(AC52,$B52:$AT52,0)+COUNTIFS($B52:$AT52,AC52,$B$1:$AT$1,"&lt;"&amp;28))</f>
        <v>4</v>
      </c>
      <c r="BW52">
        <f>(RANK(_calc_라운드기준!AD52,_calc_라운드기준!$B52:$AT52,0)+COUNTIFS(_calc_라운드기준!$B52:$AT52,_calc_라운드기준!AD52,$B$1:$AT$1,"&lt;"&amp;29))-(RANK(AD52,$B52:$AT52,0)+COUNTIFS($B52:$AT52,AD52,$B$1:$AT$1,"&lt;"&amp;29))</f>
        <v>-9</v>
      </c>
      <c r="BX52">
        <f>(RANK(_calc_라운드기준!AE52,_calc_라운드기준!$B52:$AT52,0)+COUNTIFS(_calc_라운드기준!$B52:$AT52,_calc_라운드기준!AE52,$B$1:$AT$1,"&lt;"&amp;30))-(RANK(AE52,$B52:$AT52,0)+COUNTIFS($B52:$AT52,AE52,$B$1:$AT$1,"&lt;"&amp;30))</f>
        <v>23</v>
      </c>
      <c r="BY52">
        <f>(RANK(_calc_라운드기준!AF52,_calc_라운드기준!$B52:$AT52,0)+COUNTIFS(_calc_라운드기준!$B52:$AT52,_calc_라운드기준!AF52,$B$1:$AT$1,"&lt;"&amp;31))-(RANK(AF52,$B52:$AT52,0)+COUNTIFS($B52:$AT52,AF52,$B$1:$AT$1,"&lt;"&amp;31))</f>
        <v>4</v>
      </c>
      <c r="BZ52">
        <f>(RANK(_calc_라운드기준!AG52,_calc_라운드기준!$B52:$AT52,0)+COUNTIFS(_calc_라운드기준!$B52:$AT52,_calc_라운드기준!AG52,$B$1:$AT$1,"&lt;"&amp;32))-(RANK(AG52,$B52:$AT52,0)+COUNTIFS($B52:$AT52,AG52,$B$1:$AT$1,"&lt;"&amp;32))</f>
        <v>-10</v>
      </c>
      <c r="CA52">
        <f>(RANK(_calc_라운드기준!AH52,_calc_라운드기준!$B52:$AT52,0)+COUNTIFS(_calc_라운드기준!$B52:$AT52,_calc_라운드기준!AH52,$B$1:$AT$1,"&lt;"&amp;33))-(RANK(AH52,$B52:$AT52,0)+COUNTIFS($B52:$AT52,AH52,$B$1:$AT$1,"&lt;"&amp;33))</f>
        <v>38</v>
      </c>
      <c r="CB52">
        <f>(RANK(_calc_라운드기준!AI52,_calc_라운드기준!$B52:$AT52,0)+COUNTIFS(_calc_라운드기준!$B52:$AT52,_calc_라운드기준!AI52,$B$1:$AT$1,"&lt;"&amp;34))-(RANK(AI52,$B52:$AT52,0)+COUNTIFS($B52:$AT52,AI52,$B$1:$AT$1,"&lt;"&amp;34))</f>
        <v>31</v>
      </c>
      <c r="CC52">
        <f>(RANK(_calc_라운드기준!AJ52,_calc_라운드기준!$B52:$AT52,0)+COUNTIFS(_calc_라운드기준!$B52:$AT52,_calc_라운드기준!AJ52,$B$1:$AT$1,"&lt;"&amp;35))-(RANK(AJ52,$B52:$AT52,0)+COUNTIFS($B52:$AT52,AJ52,$B$1:$AT$1,"&lt;"&amp;35))</f>
        <v>5</v>
      </c>
      <c r="CD52">
        <f>(RANK(_calc_라운드기준!AK52,_calc_라운드기준!$B52:$AT52,0)+COUNTIFS(_calc_라운드기준!$B52:$AT52,_calc_라운드기준!AK52,$B$1:$AT$1,"&lt;"&amp;36))-(RANK(AK52,$B52:$AT52,0)+COUNTIFS($B52:$AT52,AK52,$B$1:$AT$1,"&lt;"&amp;36))</f>
        <v>10</v>
      </c>
      <c r="CE52">
        <f>(RANK(_calc_라운드기준!AL52,_calc_라운드기준!$B52:$AT52,0)+COUNTIFS(_calc_라운드기준!$B52:$AT52,_calc_라운드기준!AL52,$B$1:$AT$1,"&lt;"&amp;37))-(RANK(AL52,$B52:$AT52,0)+COUNTIFS($B52:$AT52,AL52,$B$1:$AT$1,"&lt;"&amp;37))</f>
        <v>-19</v>
      </c>
      <c r="CF52">
        <f>(RANK(_calc_라운드기준!AM52,_calc_라운드기준!$B52:$AT52,0)+COUNTIFS(_calc_라운드기준!$B52:$AT52,_calc_라운드기준!AM52,$B$1:$AT$1,"&lt;"&amp;38))-(RANK(AM52,$B52:$AT52,0)+COUNTIFS($B52:$AT52,AM52,$B$1:$AT$1,"&lt;"&amp;38))</f>
        <v>5</v>
      </c>
      <c r="CG52">
        <f>(RANK(_calc_라운드기준!AN52,_calc_라운드기준!$B52:$AT52,0)+COUNTIFS(_calc_라운드기준!$B52:$AT52,_calc_라운드기준!AN52,$B$1:$AT$1,"&lt;"&amp;39))-(RANK(AN52,$B52:$AT52,0)+COUNTIFS($B52:$AT52,AN52,$B$1:$AT$1,"&lt;"&amp;39))</f>
        <v>-11</v>
      </c>
      <c r="CH52">
        <f>(RANK(_calc_라운드기준!AO52,_calc_라운드기준!$B52:$AT52,0)+COUNTIFS(_calc_라운드기준!$B52:$AT52,_calc_라운드기준!AO52,$B$1:$AT$1,"&lt;"&amp;40))-(RANK(AO52,$B52:$AT52,0)+COUNTIFS($B52:$AT52,AO52,$B$1:$AT$1,"&lt;"&amp;40))</f>
        <v>-18</v>
      </c>
      <c r="CI52">
        <f>(RANK(_calc_라운드기준!AP52,_calc_라운드기준!$B52:$AT52,0)+COUNTIFS(_calc_라운드기준!$B52:$AT52,_calc_라운드기준!AP52,$B$1:$AT$1,"&lt;"&amp;41))-(RANK(AP52,$B52:$AT52,0)+COUNTIFS($B52:$AT52,AP52,$B$1:$AT$1,"&lt;"&amp;41))</f>
        <v>11</v>
      </c>
      <c r="CJ52">
        <f>(RANK(_calc_라운드기준!AQ52,_calc_라운드기준!$B52:$AT52,0)+COUNTIFS(_calc_라운드기준!$B52:$AT52,_calc_라운드기준!AQ52,$B$1:$AT$1,"&lt;"&amp;42))-(RANK(AQ52,$B52:$AT52,0)+COUNTIFS($B52:$AT52,AQ52,$B$1:$AT$1,"&lt;"&amp;42))</f>
        <v>6</v>
      </c>
      <c r="CK52">
        <f>(RANK(_calc_라운드기준!AR52,_calc_라운드기준!$B52:$AT52,0)+COUNTIFS(_calc_라운드기준!$B52:$AT52,_calc_라운드기준!AR52,$B$1:$AT$1,"&lt;"&amp;43))-(RANK(AR52,$B52:$AT52,0)+COUNTIFS($B52:$AT52,AR52,$B$1:$AT$1,"&lt;"&amp;43))</f>
        <v>18</v>
      </c>
      <c r="CL52">
        <f>(RANK(_calc_라운드기준!AS52,_calc_라운드기준!$B52:$AT52,0)+COUNTIFS(_calc_라운드기준!$B52:$AT52,_calc_라운드기준!AS52,$B$1:$AT$1,"&lt;"&amp;44))-(RANK(AS52,$B52:$AT52,0)+COUNTIFS($B52:$AT52,AS52,$B$1:$AT$1,"&lt;"&amp;44))</f>
        <v>13</v>
      </c>
      <c r="CM52">
        <f>(RANK(_calc_라운드기준!AT52,_calc_라운드기준!$B52:$AT52,0)+COUNTIFS(_calc_라운드기준!$B52:$AT52,_calc_라운드기준!AT52,$B$1:$AT$1,"&lt;"&amp;45))-(RANK(AT52,$B52:$AT52,0)+COUNTIFS($B52:$AT52,AT52,$B$1:$AT$1,"&lt;"&amp;45))</f>
        <v>31</v>
      </c>
      <c r="CN52">
        <f t="shared" si="45"/>
        <v>21</v>
      </c>
      <c r="CO52">
        <f t="shared" si="46"/>
        <v>22</v>
      </c>
      <c r="CP52">
        <f t="shared" si="47"/>
        <v>29</v>
      </c>
      <c r="CQ52">
        <f t="shared" si="48"/>
        <v>36</v>
      </c>
      <c r="CR52">
        <f t="shared" si="49"/>
        <v>33</v>
      </c>
      <c r="CS52">
        <f t="shared" si="50"/>
        <v>26</v>
      </c>
      <c r="CT52">
        <f t="shared" si="51"/>
        <v>30</v>
      </c>
      <c r="CU52">
        <f t="shared" si="52"/>
        <v>44</v>
      </c>
      <c r="CV52">
        <f t="shared" si="53"/>
        <v>45</v>
      </c>
      <c r="CW52">
        <f t="shared" si="54"/>
        <v>8</v>
      </c>
      <c r="CX52">
        <f t="shared" si="55"/>
        <v>28</v>
      </c>
      <c r="CY52">
        <f t="shared" si="56"/>
        <v>12</v>
      </c>
      <c r="CZ52">
        <f t="shared" si="57"/>
        <v>14</v>
      </c>
      <c r="DA52">
        <f t="shared" si="58"/>
        <v>6</v>
      </c>
      <c r="DB52">
        <f t="shared" si="59"/>
        <v>35</v>
      </c>
      <c r="DC52">
        <f t="shared" si="60"/>
        <v>18</v>
      </c>
      <c r="DD52">
        <f t="shared" si="61"/>
        <v>27</v>
      </c>
      <c r="DE52">
        <f t="shared" si="62"/>
        <v>7</v>
      </c>
      <c r="DF52">
        <f t="shared" si="63"/>
        <v>23</v>
      </c>
      <c r="DG52">
        <f t="shared" si="64"/>
        <v>38</v>
      </c>
      <c r="DH52">
        <f t="shared" si="65"/>
        <v>4</v>
      </c>
      <c r="DI52">
        <f t="shared" si="66"/>
        <v>24</v>
      </c>
      <c r="DJ52">
        <f t="shared" si="67"/>
        <v>41</v>
      </c>
      <c r="DK52">
        <f t="shared" si="68"/>
        <v>25</v>
      </c>
      <c r="DL52">
        <f t="shared" si="69"/>
        <v>42</v>
      </c>
      <c r="DM52">
        <f t="shared" si="70"/>
        <v>37</v>
      </c>
      <c r="DN52">
        <f t="shared" si="71"/>
        <v>43</v>
      </c>
      <c r="DO52">
        <f t="shared" si="72"/>
        <v>19</v>
      </c>
      <c r="DP52">
        <f t="shared" si="73"/>
        <v>31</v>
      </c>
      <c r="DQ52">
        <f t="shared" si="74"/>
        <v>5</v>
      </c>
      <c r="DR52">
        <f t="shared" si="75"/>
        <v>20</v>
      </c>
      <c r="DS52">
        <f t="shared" si="76"/>
        <v>32</v>
      </c>
      <c r="DT52">
        <f t="shared" si="77"/>
        <v>1</v>
      </c>
      <c r="DU52">
        <f t="shared" si="78"/>
        <v>2</v>
      </c>
      <c r="DV52">
        <f t="shared" si="79"/>
        <v>16</v>
      </c>
      <c r="DW52">
        <f t="shared" si="80"/>
        <v>13</v>
      </c>
      <c r="DX52">
        <f t="shared" si="81"/>
        <v>40</v>
      </c>
      <c r="DY52">
        <f t="shared" si="82"/>
        <v>17</v>
      </c>
      <c r="DZ52">
        <f t="shared" si="83"/>
        <v>34</v>
      </c>
      <c r="EA52">
        <f t="shared" si="84"/>
        <v>39</v>
      </c>
      <c r="EB52">
        <f t="shared" si="85"/>
        <v>11</v>
      </c>
      <c r="EC52">
        <f t="shared" si="86"/>
        <v>15</v>
      </c>
      <c r="ED52">
        <f t="shared" si="87"/>
        <v>9</v>
      </c>
      <c r="EE52">
        <f t="shared" si="88"/>
        <v>10</v>
      </c>
      <c r="EF52">
        <f t="shared" si="89"/>
        <v>3</v>
      </c>
    </row>
  </sheetData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F52"/>
  <sheetViews>
    <sheetView zoomScaleNormal="100" workbookViewId="0"/>
  </sheetViews>
  <sheetFormatPr defaultColWidth="8.5" defaultRowHeight="16.5"/>
  <sheetData>
    <row r="1" spans="1:136" ht="16.5" customHeight="1">
      <c r="A1" s="6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</row>
    <row r="2" spans="1:136" ht="16.5" customHeight="1">
      <c r="A2">
        <f>_calc_라운드기준!A2</f>
        <v>1244</v>
      </c>
      <c r="B2">
        <f>INDEX(_calc_누적빈도!B:B,$A2)-INDEX(_calc_누적빈도!B:B,$A2-기준550회_후보!$B$1)</f>
        <v>68</v>
      </c>
      <c r="C2">
        <f>INDEX(_calc_누적빈도!C:C,$A2)-INDEX(_calc_누적빈도!C:C,$A2-기준550회_후보!$B$1)</f>
        <v>70</v>
      </c>
      <c r="D2">
        <f>INDEX(_calc_누적빈도!D:D,$A2)-INDEX(_calc_누적빈도!D:D,$A2-기준550회_후보!$B$1)</f>
        <v>82</v>
      </c>
      <c r="E2">
        <f>INDEX(_calc_누적빈도!E:E,$A2)-INDEX(_calc_누적빈도!E:E,$A2-기준550회_후보!$B$1)</f>
        <v>66</v>
      </c>
      <c r="F2">
        <f>INDEX(_calc_누적빈도!F:F,$A2)-INDEX(_calc_누적빈도!F:F,$A2-기준550회_후보!$B$1)</f>
        <v>54</v>
      </c>
      <c r="G2">
        <f>INDEX(_calc_누적빈도!G:G,$A2)-INDEX(_calc_누적빈도!G:G,$A2-기준550회_후보!$B$1)</f>
        <v>80</v>
      </c>
      <c r="H2">
        <f>INDEX(_calc_누적빈도!H:H,$A2)-INDEX(_calc_누적빈도!H:H,$A2-기준550회_후보!$B$1)</f>
        <v>77</v>
      </c>
      <c r="I2">
        <f>INDEX(_calc_누적빈도!I:I,$A2)-INDEX(_calc_누적빈도!I:I,$A2-기준550회_후보!$B$1)</f>
        <v>60</v>
      </c>
      <c r="J2">
        <f>INDEX(_calc_누적빈도!J:J,$A2)-INDEX(_calc_누적빈도!J:J,$A2-기준550회_후보!$B$1)</f>
        <v>66</v>
      </c>
      <c r="K2">
        <f>INDEX(_calc_누적빈도!K:K,$A2)-INDEX(_calc_누적빈도!K:K,$A2-기준550회_후보!$B$1)</f>
        <v>72</v>
      </c>
      <c r="L2">
        <f>INDEX(_calc_누적빈도!L:L,$A2)-INDEX(_calc_누적빈도!L:L,$A2-기준550회_후보!$B$1)</f>
        <v>75</v>
      </c>
      <c r="M2">
        <f>INDEX(_calc_누적빈도!M:M,$A2)-INDEX(_calc_누적빈도!M:M,$A2-기준550회_후보!$B$1)</f>
        <v>89</v>
      </c>
      <c r="N2">
        <f>INDEX(_calc_누적빈도!N:N,$A2)-INDEX(_calc_누적빈도!N:N,$A2-기준550회_후보!$B$1)</f>
        <v>86</v>
      </c>
      <c r="O2">
        <f>INDEX(_calc_누적빈도!O:O,$A2)-INDEX(_calc_누적빈도!O:O,$A2-기준550회_후보!$B$1)</f>
        <v>70</v>
      </c>
      <c r="P2">
        <f>INDEX(_calc_누적빈도!P:P,$A2)-INDEX(_calc_누적빈도!P:P,$A2-기준550회_후보!$B$1)</f>
        <v>75</v>
      </c>
      <c r="Q2">
        <f>INDEX(_calc_누적빈도!Q:Q,$A2)-INDEX(_calc_누적빈도!Q:Q,$A2-기준550회_후보!$B$1)</f>
        <v>87</v>
      </c>
      <c r="R2">
        <f>INDEX(_calc_누적빈도!R:R,$A2)-INDEX(_calc_누적빈도!R:R,$A2-기준550회_후보!$B$1)</f>
        <v>69</v>
      </c>
      <c r="S2">
        <f>INDEX(_calc_누적빈도!S:S,$A2)-INDEX(_calc_누적빈도!S:S,$A2-기준550회_후보!$B$1)</f>
        <v>84</v>
      </c>
      <c r="T2">
        <f>INDEX(_calc_누적빈도!T:T,$A2)-INDEX(_calc_누적빈도!T:T,$A2-기준550회_후보!$B$1)</f>
        <v>80</v>
      </c>
      <c r="U2">
        <f>INDEX(_calc_누적빈도!U:U,$A2)-INDEX(_calc_누적빈도!U:U,$A2-기준550회_후보!$B$1)</f>
        <v>61</v>
      </c>
      <c r="V2">
        <f>INDEX(_calc_누적빈도!V:V,$A2)-INDEX(_calc_누적빈도!V:V,$A2-기준550회_후보!$B$1)</f>
        <v>84</v>
      </c>
      <c r="W2">
        <f>INDEX(_calc_누적빈도!W:W,$A2)-INDEX(_calc_누적빈도!W:W,$A2-기준550회_후보!$B$1)</f>
        <v>67</v>
      </c>
      <c r="X2">
        <f>INDEX(_calc_누적빈도!X:X,$A2)-INDEX(_calc_누적빈도!X:X,$A2-기준550회_후보!$B$1)</f>
        <v>64</v>
      </c>
      <c r="Y2">
        <f>INDEX(_calc_누적빈도!Y:Y,$A2)-INDEX(_calc_누적빈도!Y:Y,$A2-기준550회_후보!$B$1)</f>
        <v>77</v>
      </c>
      <c r="Z2">
        <f>INDEX(_calc_누적빈도!Z:Z,$A2)-INDEX(_calc_누적빈도!Z:Z,$A2-기준550회_후보!$B$1)</f>
        <v>57</v>
      </c>
      <c r="AA2">
        <f>INDEX(_calc_누적빈도!AA:AA,$A2)-INDEX(_calc_누적빈도!AA:AA,$A2-기준550회_후보!$B$1)</f>
        <v>68</v>
      </c>
      <c r="AB2">
        <f>INDEX(_calc_누적빈도!AB:AB,$A2)-INDEX(_calc_누적빈도!AB:AB,$A2-기준550회_후보!$B$1)</f>
        <v>71</v>
      </c>
      <c r="AC2">
        <f>INDEX(_calc_누적빈도!AC:AC,$A2)-INDEX(_calc_누적빈도!AC:AC,$A2-기준550회_후보!$B$1)</f>
        <v>78</v>
      </c>
      <c r="AD2">
        <f>INDEX(_calc_누적빈도!AD:AD,$A2)-INDEX(_calc_누적빈도!AD:AD,$A2-기준550회_후보!$B$1)</f>
        <v>70</v>
      </c>
      <c r="AE2">
        <f>INDEX(_calc_누적빈도!AE:AE,$A2)-INDEX(_calc_누적빈도!AE:AE,$A2-기준550회_후보!$B$1)</f>
        <v>79</v>
      </c>
      <c r="AF2">
        <f>INDEX(_calc_누적빈도!AF:AF,$A2)-INDEX(_calc_누적빈도!AF:AF,$A2-기준550회_후보!$B$1)</f>
        <v>76</v>
      </c>
      <c r="AG2">
        <f>INDEX(_calc_누적빈도!AG:AG,$A2)-INDEX(_calc_누적빈도!AG:AG,$A2-기준550회_후보!$B$1)</f>
        <v>63</v>
      </c>
      <c r="AH2">
        <f>INDEX(_calc_누적빈도!AH:AH,$A2)-INDEX(_calc_누적빈도!AH:AH,$A2-기준550회_후보!$B$1)</f>
        <v>86</v>
      </c>
      <c r="AI2">
        <f>INDEX(_calc_누적빈도!AI:AI,$A2)-INDEX(_calc_누적빈도!AI:AI,$A2-기준550회_후보!$B$1)</f>
        <v>79</v>
      </c>
      <c r="AJ2">
        <f>INDEX(_calc_누적빈도!AJ:AJ,$A2)-INDEX(_calc_누적빈도!AJ:AJ,$A2-기준550회_후보!$B$1)</f>
        <v>75</v>
      </c>
      <c r="AK2">
        <f>INDEX(_calc_누적빈도!AK:AK,$A2)-INDEX(_calc_누적빈도!AK:AK,$A2-기준550회_후보!$B$1)</f>
        <v>74</v>
      </c>
      <c r="AL2">
        <f>INDEX(_calc_누적빈도!AL:AL,$A2)-INDEX(_calc_누적빈도!AL:AL,$A2-기준550회_후보!$B$1)</f>
        <v>72</v>
      </c>
      <c r="AM2">
        <f>INDEX(_calc_누적빈도!AM:AM,$A2)-INDEX(_calc_누적빈도!AM:AM,$A2-기준550회_후보!$B$1)</f>
        <v>85</v>
      </c>
      <c r="AN2">
        <f>INDEX(_calc_누적빈도!AN:AN,$A2)-INDEX(_calc_누적빈도!AN:AN,$A2-기준550회_후보!$B$1)</f>
        <v>74</v>
      </c>
      <c r="AO2">
        <f>INDEX(_calc_누적빈도!AO:AO,$A2)-INDEX(_calc_누적빈도!AO:AO,$A2-기준550회_후보!$B$1)</f>
        <v>61</v>
      </c>
      <c r="AP2">
        <f>INDEX(_calc_누적빈도!AP:AP,$A2)-INDEX(_calc_누적빈도!AP:AP,$A2-기준550회_후보!$B$1)</f>
        <v>70</v>
      </c>
      <c r="AQ2">
        <f>INDEX(_calc_누적빈도!AQ:AQ,$A2)-INDEX(_calc_누적빈도!AQ:AQ,$A2-기준550회_후보!$B$1)</f>
        <v>72</v>
      </c>
      <c r="AR2">
        <f>INDEX(_calc_누적빈도!AR:AR,$A2)-INDEX(_calc_누적빈도!AR:AR,$A2-기준550회_후보!$B$1)</f>
        <v>71</v>
      </c>
      <c r="AS2">
        <f>INDEX(_calc_누적빈도!AS:AS,$A2)-INDEX(_calc_누적빈도!AS:AS,$A2-기준550회_후보!$B$1)</f>
        <v>74</v>
      </c>
      <c r="AT2">
        <f>INDEX(_calc_누적빈도!AT:AT,$A2)-INDEX(_calc_누적빈도!AT:AT,$A2-기준550회_후보!$B$1)</f>
        <v>82</v>
      </c>
      <c r="AU2">
        <f>(RANK(_calc_라운드기준!B2,_calc_라운드기준!$B2:$AT2,0)+COUNTIFS(_calc_라운드기준!$B2:$AT2,_calc_라운드기준!B2,$B$1:$AT$1,"&lt;"&amp;1))-(RANK(B2,$B2:$AT2,0)+COUNTIFS($B2:$AT2,B2,$B$1:$AT$1,"&lt;"&amp;1))</f>
        <v>-27</v>
      </c>
      <c r="AV2">
        <f>(RANK(_calc_라운드기준!C2,_calc_라운드기준!$B2:$AT2,0)+COUNTIFS(_calc_라운드기준!$B2:$AT2,_calc_라운드기준!C2,$B$1:$AT$1,"&lt;"&amp;2))-(RANK(C2,$B2:$AT2,0)+COUNTIFS($B2:$AT2,C2,$B$1:$AT$1,"&lt;"&amp;2))</f>
        <v>-17</v>
      </c>
      <c r="AW2">
        <f>(RANK(_calc_라운드기준!D2,_calc_라운드기준!$B2:$AT2,0)+COUNTIFS(_calc_라운드기준!$B2:$AT2,_calc_라운드기준!D2,$B$1:$AT$1,"&lt;"&amp;3))-(RANK(D2,$B2:$AT2,0)+COUNTIFS($B2:$AT2,D2,$B$1:$AT$1,"&lt;"&amp;3))</f>
        <v>5</v>
      </c>
      <c r="AX2">
        <f>(RANK(_calc_라운드기준!E2,_calc_라운드기준!$B2:$AT2,0)+COUNTIFS(_calc_라운드기준!$B2:$AT2,_calc_라운드기준!E2,$B$1:$AT$1,"&lt;"&amp;4))-(RANK(E2,$B2:$AT2,0)+COUNTIFS($B2:$AT2,E2,$B$1:$AT$1,"&lt;"&amp;4))</f>
        <v>-16</v>
      </c>
      <c r="AY2">
        <f>(RANK(_calc_라운드기준!F2,_calc_라운드기준!$B2:$AT2,0)+COUNTIFS(_calc_라운드기준!$B2:$AT2,_calc_라운드기준!F2,$B$1:$AT$1,"&lt;"&amp;5))-(RANK(F2,$B2:$AT2,0)+COUNTIFS($B2:$AT2,F2,$B$1:$AT$1,"&lt;"&amp;5))</f>
        <v>-2</v>
      </c>
      <c r="AZ2">
        <f>(RANK(_calc_라운드기준!G2,_calc_라운드기준!$B2:$AT2,0)+COUNTIFS(_calc_라운드기준!$B2:$AT2,_calc_라운드기준!G2,$B$1:$AT$1,"&lt;"&amp;6))-(RANK(G2,$B2:$AT2,0)+COUNTIFS($B2:$AT2,G2,$B$1:$AT$1,"&lt;"&amp;6))</f>
        <v>26</v>
      </c>
      <c r="BA2">
        <f>(RANK(_calc_라운드기준!H2,_calc_라운드기준!$B2:$AT2,0)+COUNTIFS(_calc_라운드기준!$B2:$AT2,_calc_라운드기준!H2,$B$1:$AT$1,"&lt;"&amp;7))-(RANK(H2,$B2:$AT2,0)+COUNTIFS($B2:$AT2,H2,$B$1:$AT$1,"&lt;"&amp;7))</f>
        <v>7</v>
      </c>
      <c r="BB2">
        <f>(RANK(_calc_라운드기준!I2,_calc_라운드기준!$B2:$AT2,0)+COUNTIFS(_calc_라운드기준!$B2:$AT2,_calc_라운드기준!I2,$B$1:$AT$1,"&lt;"&amp;8))-(RANK(I2,$B2:$AT2,0)+COUNTIFS($B2:$AT2,I2,$B$1:$AT$1,"&lt;"&amp;8))</f>
        <v>-20</v>
      </c>
      <c r="BC2">
        <f>(RANK(_calc_라운드기준!J2,_calc_라운드기준!$B2:$AT2,0)+COUNTIFS(_calc_라운드기준!$B2:$AT2,_calc_라운드기준!J2,$B$1:$AT$1,"&lt;"&amp;9))-(RANK(J2,$B2:$AT2,0)+COUNTIFS($B2:$AT2,J2,$B$1:$AT$1,"&lt;"&amp;9))</f>
        <v>-14</v>
      </c>
      <c r="BD2">
        <f>(RANK(_calc_라운드기준!K2,_calc_라운드기준!$B2:$AT2,0)+COUNTIFS(_calc_라운드기준!$B2:$AT2,_calc_라운드기준!K2,$B$1:$AT$1,"&lt;"&amp;10))-(RANK(K2,$B2:$AT2,0)+COUNTIFS($B2:$AT2,K2,$B$1:$AT$1,"&lt;"&amp;10))</f>
        <v>1</v>
      </c>
      <c r="BE2">
        <f>(RANK(_calc_라운드기준!L2,_calc_라운드기준!$B2:$AT2,0)+COUNTIFS(_calc_라운드기준!$B2:$AT2,_calc_라운드기준!L2,$B$1:$AT$1,"&lt;"&amp;11))-(RANK(L2,$B2:$AT2,0)+COUNTIFS($B2:$AT2,L2,$B$1:$AT$1,"&lt;"&amp;11))</f>
        <v>19</v>
      </c>
      <c r="BF2">
        <f>(RANK(_calc_라운드기준!M2,_calc_라운드기준!$B2:$AT2,0)+COUNTIFS(_calc_라운드기준!$B2:$AT2,_calc_라운드기준!M2,$B$1:$AT$1,"&lt;"&amp;12))-(RANK(M2,$B2:$AT2,0)+COUNTIFS($B2:$AT2,M2,$B$1:$AT$1,"&lt;"&amp;12))</f>
        <v>37</v>
      </c>
      <c r="BG2">
        <f>(RANK(_calc_라운드기준!N2,_calc_라운드기준!$B2:$AT2,0)+COUNTIFS(_calc_라운드기준!$B2:$AT2,_calc_라운드기준!N2,$B$1:$AT$1,"&lt;"&amp;13))-(RANK(N2,$B2:$AT2,0)+COUNTIFS($B2:$AT2,N2,$B$1:$AT$1,"&lt;"&amp;13))</f>
        <v>0</v>
      </c>
      <c r="BH2">
        <f>(RANK(_calc_라운드기준!O2,_calc_라운드기준!$B2:$AT2,0)+COUNTIFS(_calc_라운드기준!$B2:$AT2,_calc_라운드기준!O2,$B$1:$AT$1,"&lt;"&amp;14))-(RANK(O2,$B2:$AT2,0)+COUNTIFS($B2:$AT2,O2,$B$1:$AT$1,"&lt;"&amp;14))</f>
        <v>15</v>
      </c>
      <c r="BI2">
        <f>(RANK(_calc_라운드기준!P2,_calc_라운드기준!$B2:$AT2,0)+COUNTIFS(_calc_라운드기준!$B2:$AT2,_calc_라운드기준!P2,$B$1:$AT$1,"&lt;"&amp;15))-(RANK(P2,$B2:$AT2,0)+COUNTIFS($B2:$AT2,P2,$B$1:$AT$1,"&lt;"&amp;15))</f>
        <v>-18</v>
      </c>
      <c r="BJ2">
        <f>(RANK(_calc_라운드기준!Q2,_calc_라운드기준!$B2:$AT2,0)+COUNTIFS(_calc_라운드기준!$B2:$AT2,_calc_라운드기준!Q2,$B$1:$AT$1,"&lt;"&amp;16))-(RANK(Q2,$B2:$AT2,0)+COUNTIFS($B2:$AT2,Q2,$B$1:$AT$1,"&lt;"&amp;16))</f>
        <v>6</v>
      </c>
      <c r="BK2">
        <f>(RANK(_calc_라운드기준!R2,_calc_라운드기준!$B2:$AT2,0)+COUNTIFS(_calc_라운드기준!$B2:$AT2,_calc_라운드기준!R2,$B$1:$AT$1,"&lt;"&amp;17))-(RANK(R2,$B2:$AT2,0)+COUNTIFS($B2:$AT2,R2,$B$1:$AT$1,"&lt;"&amp;17))</f>
        <v>6</v>
      </c>
      <c r="BL2">
        <f>(RANK(_calc_라운드기준!S2,_calc_라운드기준!$B2:$AT2,0)+COUNTIFS(_calc_라운드기준!$B2:$AT2,_calc_라운드기준!S2,$B$1:$AT$1,"&lt;"&amp;18))-(RANK(S2,$B2:$AT2,0)+COUNTIFS($B2:$AT2,S2,$B$1:$AT$1,"&lt;"&amp;18))</f>
        <v>3</v>
      </c>
      <c r="BM2">
        <f>(RANK(_calc_라운드기준!T2,_calc_라운드기준!$B2:$AT2,0)+COUNTIFS(_calc_라운드기준!$B2:$AT2,_calc_라운드기준!T2,$B$1:$AT$1,"&lt;"&amp;19))-(RANK(T2,$B2:$AT2,0)+COUNTIFS($B2:$AT2,T2,$B$1:$AT$1,"&lt;"&amp;19))</f>
        <v>15</v>
      </c>
      <c r="BN2">
        <f>(RANK(_calc_라운드기준!U2,_calc_라운드기준!$B2:$AT2,0)+COUNTIFS(_calc_라운드기준!$B2:$AT2,_calc_라운드기준!U2,$B$1:$AT$1,"&lt;"&amp;20))-(RANK(U2,$B2:$AT2,0)+COUNTIFS($B2:$AT2,U2,$B$1:$AT$1,"&lt;"&amp;20))</f>
        <v>-27</v>
      </c>
      <c r="BO2">
        <f>(RANK(_calc_라운드기준!V2,_calc_라운드기준!$B2:$AT2,0)+COUNTIFS(_calc_라운드기준!$B2:$AT2,_calc_라운드기준!V2,$B$1:$AT$1,"&lt;"&amp;21))-(RANK(V2,$B2:$AT2,0)+COUNTIFS($B2:$AT2,V2,$B$1:$AT$1,"&lt;"&amp;21))</f>
        <v>37</v>
      </c>
      <c r="BP2">
        <f>(RANK(_calc_라운드기준!W2,_calc_라운드기준!$B2:$AT2,0)+COUNTIFS(_calc_라운드기준!$B2:$AT2,_calc_라운드기준!W2,$B$1:$AT$1,"&lt;"&amp;22))-(RANK(W2,$B2:$AT2,0)+COUNTIFS($B2:$AT2,W2,$B$1:$AT$1,"&lt;"&amp;22))</f>
        <v>-9</v>
      </c>
      <c r="BQ2">
        <f>(RANK(_calc_라운드기준!X2,_calc_라운드기준!$B2:$AT2,0)+COUNTIFS(_calc_라운드기준!$B2:$AT2,_calc_라운드기준!X2,$B$1:$AT$1,"&lt;"&amp;23))-(RANK(X2,$B2:$AT2,0)+COUNTIFS($B2:$AT2,X2,$B$1:$AT$1,"&lt;"&amp;23))</f>
        <v>1</v>
      </c>
      <c r="BR2">
        <f>(RANK(_calc_라운드기준!Y2,_calc_라운드기준!$B2:$AT2,0)+COUNTIFS(_calc_라운드기준!$B2:$AT2,_calc_라운드기준!Y2,$B$1:$AT$1,"&lt;"&amp;24))-(RANK(Y2,$B2:$AT2,0)+COUNTIFS($B2:$AT2,Y2,$B$1:$AT$1,"&lt;"&amp;24))</f>
        <v>-10</v>
      </c>
      <c r="BS2">
        <f>(RANK(_calc_라운드기준!Z2,_calc_라운드기준!$B2:$AT2,0)+COUNTIFS(_calc_라운드기준!$B2:$AT2,_calc_라운드기준!Z2,$B$1:$AT$1,"&lt;"&amp;25))-(RANK(Z2,$B2:$AT2,0)+COUNTIFS($B2:$AT2,Z2,$B$1:$AT$1,"&lt;"&amp;25))</f>
        <v>-16</v>
      </c>
      <c r="BT2">
        <f>(RANK(_calc_라운드기준!AA2,_calc_라운드기준!$B2:$AT2,0)+COUNTIFS(_calc_라운드기준!$B2:$AT2,_calc_라운드기준!AA2,$B$1:$AT$1,"&lt;"&amp;26))-(RANK(AA2,$B2:$AT2,0)+COUNTIFS($B2:$AT2,AA2,$B$1:$AT$1,"&lt;"&amp;26))</f>
        <v>6</v>
      </c>
      <c r="BU2">
        <f>(RANK(_calc_라운드기준!AB2,_calc_라운드기준!$B2:$AT2,0)+COUNTIFS(_calc_라운드기준!$B2:$AT2,_calc_라운드기준!AB2,$B$1:$AT$1,"&lt;"&amp;27))-(RANK(AB2,$B2:$AT2,0)+COUNTIFS($B2:$AT2,AB2,$B$1:$AT$1,"&lt;"&amp;27))</f>
        <v>-23</v>
      </c>
      <c r="BV2">
        <f>(RANK(_calc_라운드기준!AC2,_calc_라운드기준!$B2:$AT2,0)+COUNTIFS(_calc_라운드기준!$B2:$AT2,_calc_라운드기준!AC2,$B$1:$AT$1,"&lt;"&amp;28))-(RANK(AC2,$B2:$AT2,0)+COUNTIFS($B2:$AT2,AC2,$B$1:$AT$1,"&lt;"&amp;28))</f>
        <v>-4</v>
      </c>
      <c r="BW2">
        <f>(RANK(_calc_라운드기준!AD2,_calc_라운드기준!$B2:$AT2,0)+COUNTIFS(_calc_라운드기준!$B2:$AT2,_calc_라운드기준!AD2,$B$1:$AT$1,"&lt;"&amp;29))-(RANK(AD2,$B2:$AT2,0)+COUNTIFS($B2:$AT2,AD2,$B$1:$AT$1,"&lt;"&amp;29))</f>
        <v>-2</v>
      </c>
      <c r="BX2">
        <f>(RANK(_calc_라운드기준!AE2,_calc_라운드기준!$B2:$AT2,0)+COUNTIFS(_calc_라운드기준!$B2:$AT2,_calc_라운드기준!AE2,$B$1:$AT$1,"&lt;"&amp;30))-(RANK(AE2,$B2:$AT2,0)+COUNTIFS($B2:$AT2,AE2,$B$1:$AT$1,"&lt;"&amp;30))</f>
        <v>3</v>
      </c>
      <c r="BY2">
        <f>(RANK(_calc_라운드기준!AF2,_calc_라운드기준!$B2:$AT2,0)+COUNTIFS(_calc_라운드기준!$B2:$AT2,_calc_라운드기준!AF2,$B$1:$AT$1,"&lt;"&amp;31))-(RANK(AF2,$B2:$AT2,0)+COUNTIFS($B2:$AT2,AF2,$B$1:$AT$1,"&lt;"&amp;31))</f>
        <v>-15</v>
      </c>
      <c r="BZ2">
        <f>(RANK(_calc_라운드기준!AG2,_calc_라운드기준!$B2:$AT2,0)+COUNTIFS(_calc_라운드기준!$B2:$AT2,_calc_라운드기준!AG2,$B$1:$AT$1,"&lt;"&amp;32))-(RANK(AG2,$B2:$AT2,0)+COUNTIFS($B2:$AT2,AG2,$B$1:$AT$1,"&lt;"&amp;32))</f>
        <v>-24</v>
      </c>
      <c r="CA2">
        <f>(RANK(_calc_라운드기준!AH2,_calc_라운드기준!$B2:$AT2,0)+COUNTIFS(_calc_라운드기준!$B2:$AT2,_calc_라운드기준!AH2,$B$1:$AT$1,"&lt;"&amp;33))-(RANK(AH2,$B2:$AT2,0)+COUNTIFS($B2:$AT2,AH2,$B$1:$AT$1,"&lt;"&amp;33))</f>
        <v>13</v>
      </c>
      <c r="CB2">
        <f>(RANK(_calc_라운드기준!AI2,_calc_라운드기준!$B2:$AT2,0)+COUNTIFS(_calc_라운드기준!$B2:$AT2,_calc_라운드기준!AI2,$B$1:$AT$1,"&lt;"&amp;34))-(RANK(AI2,$B2:$AT2,0)+COUNTIFS($B2:$AT2,AI2,$B$1:$AT$1,"&lt;"&amp;34))</f>
        <v>17</v>
      </c>
      <c r="CC2">
        <f>(RANK(_calc_라운드기준!AJ2,_calc_라운드기준!$B2:$AT2,0)+COUNTIFS(_calc_라운드기준!$B2:$AT2,_calc_라운드기준!AJ2,$B$1:$AT$1,"&lt;"&amp;35))-(RANK(AJ2,$B2:$AT2,0)+COUNTIFS($B2:$AT2,AJ2,$B$1:$AT$1,"&lt;"&amp;35))</f>
        <v>11</v>
      </c>
      <c r="CD2">
        <f>(RANK(_calc_라운드기준!AK2,_calc_라운드기준!$B2:$AT2,0)+COUNTIFS(_calc_라운드기준!$B2:$AT2,_calc_라운드기준!AK2,$B$1:$AT$1,"&lt;"&amp;36))-(RANK(AK2,$B2:$AT2,0)+COUNTIFS($B2:$AT2,AK2,$B$1:$AT$1,"&lt;"&amp;36))</f>
        <v>-3</v>
      </c>
      <c r="CE2">
        <f>(RANK(_calc_라운드기준!AL2,_calc_라운드기준!$B2:$AT2,0)+COUNTIFS(_calc_라운드기준!$B2:$AT2,_calc_라운드기준!AL2,$B$1:$AT$1,"&lt;"&amp;37))-(RANK(AL2,$B2:$AT2,0)+COUNTIFS($B2:$AT2,AL2,$B$1:$AT$1,"&lt;"&amp;37))</f>
        <v>7</v>
      </c>
      <c r="CF2">
        <f>(RANK(_calc_라운드기준!AM2,_calc_라운드기준!$B2:$AT2,0)+COUNTIFS(_calc_라운드기준!$B2:$AT2,_calc_라운드기준!AM2,$B$1:$AT$1,"&lt;"&amp;38))-(RANK(AM2,$B2:$AT2,0)+COUNTIFS($B2:$AT2,AM2,$B$1:$AT$1,"&lt;"&amp;38))</f>
        <v>0</v>
      </c>
      <c r="CG2">
        <f>(RANK(_calc_라운드기준!AN2,_calc_라운드기준!$B2:$AT2,0)+COUNTIFS(_calc_라운드기준!$B2:$AT2,_calc_라운드기준!AN2,$B$1:$AT$1,"&lt;"&amp;39))-(RANK(AN2,$B2:$AT2,0)+COUNTIFS($B2:$AT2,AN2,$B$1:$AT$1,"&lt;"&amp;39))</f>
        <v>11</v>
      </c>
      <c r="CH2">
        <f>(RANK(_calc_라운드기준!AO2,_calc_라운드기준!$B2:$AT2,0)+COUNTIFS(_calc_라운드기준!$B2:$AT2,_calc_라운드기준!AO2,$B$1:$AT$1,"&lt;"&amp;40))-(RANK(AO2,$B2:$AT2,0)+COUNTIFS($B2:$AT2,AO2,$B$1:$AT$1,"&lt;"&amp;40))</f>
        <v>0</v>
      </c>
      <c r="CI2">
        <f>(RANK(_calc_라운드기준!AP2,_calc_라운드기준!$B2:$AT2,0)+COUNTIFS(_calc_라운드기준!$B2:$AT2,_calc_라운드기준!AP2,$B$1:$AT$1,"&lt;"&amp;41))-(RANK(AP2,$B2:$AT2,0)+COUNTIFS($B2:$AT2,AP2,$B$1:$AT$1,"&lt;"&amp;41))</f>
        <v>-13</v>
      </c>
      <c r="CJ2">
        <f>(RANK(_calc_라운드기준!AQ2,_calc_라운드기준!$B2:$AT2,0)+COUNTIFS(_calc_라운드기준!$B2:$AT2,_calc_라운드기준!AQ2,$B$1:$AT$1,"&lt;"&amp;42))-(RANK(AQ2,$B2:$AT2,0)+COUNTIFS($B2:$AT2,AQ2,$B$1:$AT$1,"&lt;"&amp;42))</f>
        <v>-6</v>
      </c>
      <c r="CK2">
        <f>(RANK(_calc_라운드기준!AR2,_calc_라운드기준!$B2:$AT2,0)+COUNTIFS(_calc_라운드기준!$B2:$AT2,_calc_라운드기준!AR2,$B$1:$AT$1,"&lt;"&amp;43))-(RANK(AR2,$B2:$AT2,0)+COUNTIFS($B2:$AT2,AR2,$B$1:$AT$1,"&lt;"&amp;43))</f>
        <v>6</v>
      </c>
      <c r="CL2">
        <f>(RANK(_calc_라운드기준!AS2,_calc_라운드기준!$B2:$AT2,0)+COUNTIFS(_calc_라운드기준!$B2:$AT2,_calc_라운드기준!AS2,$B$1:$AT$1,"&lt;"&amp;44))-(RANK(AS2,$B2:$AT2,0)+COUNTIFS($B2:$AT2,AS2,$B$1:$AT$1,"&lt;"&amp;44))</f>
        <v>-12</v>
      </c>
      <c r="CM2">
        <f>(RANK(_calc_라운드기준!AT2,_calc_라운드기준!$B2:$AT2,0)+COUNTIFS(_calc_라운드기준!$B2:$AT2,_calc_라운드기준!AT2,$B$1:$AT$1,"&lt;"&amp;45))-(RANK(AT2,$B2:$AT2,0)+COUNTIFS($B2:$AT2,AT2,$B$1:$AT$1,"&lt;"&amp;45))</f>
        <v>26</v>
      </c>
      <c r="CN2">
        <f t="shared" ref="CN2:CN33" si="0">RANK(AU2,$AU2:$CM2,0)+COUNTIFS($AU2:$CM2,AU2,$B$1:$AT$1,"&lt;"&amp;1)</f>
        <v>44</v>
      </c>
      <c r="CO2">
        <f t="shared" ref="CO2:CO33" si="1">RANK(AV2,$AU2:$CM2,0)+COUNTIFS($AU2:$CM2,AV2,$B$1:$AT$1,"&lt;"&amp;2)</f>
        <v>39</v>
      </c>
      <c r="CP2">
        <f t="shared" ref="CP2:CP33" si="2">RANK(AW2,$AU2:$CM2,0)+COUNTIFS($AU2:$CM2,AW2,$B$1:$AT$1,"&lt;"&amp;3)</f>
        <v>18</v>
      </c>
      <c r="CQ2">
        <f t="shared" ref="CQ2:CQ33" si="3">RANK(AX2,$AU2:$CM2,0)+COUNTIFS($AU2:$CM2,AX2,$B$1:$AT$1,"&lt;"&amp;4)</f>
        <v>37</v>
      </c>
      <c r="CR2">
        <f t="shared" ref="CR2:CR33" si="4">RANK(AY2,$AU2:$CM2,0)+COUNTIFS($AU2:$CM2,AY2,$B$1:$AT$1,"&lt;"&amp;5)</f>
        <v>26</v>
      </c>
      <c r="CS2">
        <f t="shared" ref="CS2:CS33" si="5">RANK(AZ2,$AU2:$CM2,0)+COUNTIFS($AU2:$CM2,AZ2,$B$1:$AT$1,"&lt;"&amp;6)</f>
        <v>3</v>
      </c>
      <c r="CT2">
        <f t="shared" ref="CT2:CT33" si="6">RANK(BA2,$AU2:$CM2,0)+COUNTIFS($AU2:$CM2,BA2,$B$1:$AT$1,"&lt;"&amp;7)</f>
        <v>12</v>
      </c>
      <c r="CU2">
        <f t="shared" ref="CU2:CU33" si="7">RANK(BB2,$AU2:$CM2,0)+COUNTIFS($AU2:$CM2,BB2,$B$1:$AT$1,"&lt;"&amp;8)</f>
        <v>41</v>
      </c>
      <c r="CV2">
        <f t="shared" ref="CV2:CV33" si="8">RANK(BC2,$AU2:$CM2,0)+COUNTIFS($AU2:$CM2,BC2,$B$1:$AT$1,"&lt;"&amp;9)</f>
        <v>35</v>
      </c>
      <c r="CW2">
        <f t="shared" ref="CW2:CW33" si="9">RANK(BD2,$AU2:$CM2,0)+COUNTIFS($AU2:$CM2,BD2,$B$1:$AT$1,"&lt;"&amp;10)</f>
        <v>21</v>
      </c>
      <c r="CX2">
        <f t="shared" ref="CX2:CX33" si="10">RANK(BE2,$AU2:$CM2,0)+COUNTIFS($AU2:$CM2,BE2,$B$1:$AT$1,"&lt;"&amp;11)</f>
        <v>5</v>
      </c>
      <c r="CY2">
        <f t="shared" ref="CY2:CY33" si="11">RANK(BF2,$AU2:$CM2,0)+COUNTIFS($AU2:$CM2,BF2,$B$1:$AT$1,"&lt;"&amp;12)</f>
        <v>1</v>
      </c>
      <c r="CZ2">
        <f t="shared" ref="CZ2:CZ33" si="12">RANK(BG2,$AU2:$CM2,0)+COUNTIFS($AU2:$CM2,BG2,$B$1:$AT$1,"&lt;"&amp;13)</f>
        <v>23</v>
      </c>
      <c r="DA2">
        <f t="shared" ref="DA2:DA33" si="13">RANK(BH2,$AU2:$CM2,0)+COUNTIFS($AU2:$CM2,BH2,$B$1:$AT$1,"&lt;"&amp;14)</f>
        <v>7</v>
      </c>
      <c r="DB2">
        <f t="shared" ref="DB2:DB33" si="14">RANK(BI2,$AU2:$CM2,0)+COUNTIFS($AU2:$CM2,BI2,$B$1:$AT$1,"&lt;"&amp;15)</f>
        <v>40</v>
      </c>
      <c r="DC2">
        <f t="shared" ref="DC2:DC33" si="15">RANK(BJ2,$AU2:$CM2,0)+COUNTIFS($AU2:$CM2,BJ2,$B$1:$AT$1,"&lt;"&amp;16)</f>
        <v>14</v>
      </c>
      <c r="DD2">
        <f t="shared" ref="DD2:DD33" si="16">RANK(BK2,$AU2:$CM2,0)+COUNTIFS($AU2:$CM2,BK2,$B$1:$AT$1,"&lt;"&amp;17)</f>
        <v>15</v>
      </c>
      <c r="DE2">
        <f t="shared" ref="DE2:DE33" si="17">RANK(BL2,$AU2:$CM2,0)+COUNTIFS($AU2:$CM2,BL2,$B$1:$AT$1,"&lt;"&amp;18)</f>
        <v>19</v>
      </c>
      <c r="DF2">
        <f t="shared" ref="DF2:DF33" si="18">RANK(BM2,$AU2:$CM2,0)+COUNTIFS($AU2:$CM2,BM2,$B$1:$AT$1,"&lt;"&amp;19)</f>
        <v>8</v>
      </c>
      <c r="DG2">
        <f t="shared" ref="DG2:DG33" si="19">RANK(BN2,$AU2:$CM2,0)+COUNTIFS($AU2:$CM2,BN2,$B$1:$AT$1,"&lt;"&amp;20)</f>
        <v>45</v>
      </c>
      <c r="DH2">
        <f t="shared" ref="DH2:DH33" si="20">RANK(BO2,$AU2:$CM2,0)+COUNTIFS($AU2:$CM2,BO2,$B$1:$AT$1,"&lt;"&amp;21)</f>
        <v>2</v>
      </c>
      <c r="DI2">
        <f t="shared" ref="DI2:DI33" si="21">RANK(BP2,$AU2:$CM2,0)+COUNTIFS($AU2:$CM2,BP2,$B$1:$AT$1,"&lt;"&amp;22)</f>
        <v>31</v>
      </c>
      <c r="DJ2">
        <f t="shared" ref="DJ2:DJ33" si="22">RANK(BQ2,$AU2:$CM2,0)+COUNTIFS($AU2:$CM2,BQ2,$B$1:$AT$1,"&lt;"&amp;23)</f>
        <v>22</v>
      </c>
      <c r="DK2">
        <f t="shared" ref="DK2:DK33" si="23">RANK(BR2,$AU2:$CM2,0)+COUNTIFS($AU2:$CM2,BR2,$B$1:$AT$1,"&lt;"&amp;24)</f>
        <v>32</v>
      </c>
      <c r="DL2">
        <f t="shared" ref="DL2:DL33" si="24">RANK(BS2,$AU2:$CM2,0)+COUNTIFS($AU2:$CM2,BS2,$B$1:$AT$1,"&lt;"&amp;25)</f>
        <v>38</v>
      </c>
      <c r="DM2">
        <f t="shared" ref="DM2:DM33" si="25">RANK(BT2,$AU2:$CM2,0)+COUNTIFS($AU2:$CM2,BT2,$B$1:$AT$1,"&lt;"&amp;26)</f>
        <v>16</v>
      </c>
      <c r="DN2">
        <f t="shared" ref="DN2:DN33" si="26">RANK(BU2,$AU2:$CM2,0)+COUNTIFS($AU2:$CM2,BU2,$B$1:$AT$1,"&lt;"&amp;27)</f>
        <v>42</v>
      </c>
      <c r="DO2">
        <f t="shared" ref="DO2:DO33" si="27">RANK(BV2,$AU2:$CM2,0)+COUNTIFS($AU2:$CM2,BV2,$B$1:$AT$1,"&lt;"&amp;28)</f>
        <v>29</v>
      </c>
      <c r="DP2">
        <f t="shared" ref="DP2:DP33" si="28">RANK(BW2,$AU2:$CM2,0)+COUNTIFS($AU2:$CM2,BW2,$B$1:$AT$1,"&lt;"&amp;29)</f>
        <v>27</v>
      </c>
      <c r="DQ2">
        <f t="shared" ref="DQ2:DQ33" si="29">RANK(BX2,$AU2:$CM2,0)+COUNTIFS($AU2:$CM2,BX2,$B$1:$AT$1,"&lt;"&amp;30)</f>
        <v>20</v>
      </c>
      <c r="DR2">
        <f t="shared" ref="DR2:DR33" si="30">RANK(BY2,$AU2:$CM2,0)+COUNTIFS($AU2:$CM2,BY2,$B$1:$AT$1,"&lt;"&amp;31)</f>
        <v>36</v>
      </c>
      <c r="DS2">
        <f t="shared" ref="DS2:DS33" si="31">RANK(BZ2,$AU2:$CM2,0)+COUNTIFS($AU2:$CM2,BZ2,$B$1:$AT$1,"&lt;"&amp;32)</f>
        <v>43</v>
      </c>
      <c r="DT2">
        <f t="shared" ref="DT2:DT33" si="32">RANK(CA2,$AU2:$CM2,0)+COUNTIFS($AU2:$CM2,CA2,$B$1:$AT$1,"&lt;"&amp;33)</f>
        <v>9</v>
      </c>
      <c r="DU2">
        <f t="shared" ref="DU2:DU33" si="33">RANK(CB2,$AU2:$CM2,0)+COUNTIFS($AU2:$CM2,CB2,$B$1:$AT$1,"&lt;"&amp;34)</f>
        <v>6</v>
      </c>
      <c r="DV2">
        <f t="shared" ref="DV2:DV33" si="34">RANK(CC2,$AU2:$CM2,0)+COUNTIFS($AU2:$CM2,CC2,$B$1:$AT$1,"&lt;"&amp;35)</f>
        <v>10</v>
      </c>
      <c r="DW2">
        <f t="shared" ref="DW2:DW33" si="35">RANK(CD2,$AU2:$CM2,0)+COUNTIFS($AU2:$CM2,CD2,$B$1:$AT$1,"&lt;"&amp;36)</f>
        <v>28</v>
      </c>
      <c r="DX2">
        <f t="shared" ref="DX2:DX33" si="36">RANK(CE2,$AU2:$CM2,0)+COUNTIFS($AU2:$CM2,CE2,$B$1:$AT$1,"&lt;"&amp;37)</f>
        <v>13</v>
      </c>
      <c r="DY2">
        <f t="shared" ref="DY2:DY33" si="37">RANK(CF2,$AU2:$CM2,0)+COUNTIFS($AU2:$CM2,CF2,$B$1:$AT$1,"&lt;"&amp;38)</f>
        <v>24</v>
      </c>
      <c r="DZ2">
        <f t="shared" ref="DZ2:DZ33" si="38">RANK(CG2,$AU2:$CM2,0)+COUNTIFS($AU2:$CM2,CG2,$B$1:$AT$1,"&lt;"&amp;39)</f>
        <v>11</v>
      </c>
      <c r="EA2">
        <f t="shared" ref="EA2:EA33" si="39">RANK(CH2,$AU2:$CM2,0)+COUNTIFS($AU2:$CM2,CH2,$B$1:$AT$1,"&lt;"&amp;40)</f>
        <v>25</v>
      </c>
      <c r="EB2">
        <f t="shared" ref="EB2:EB33" si="40">RANK(CI2,$AU2:$CM2,0)+COUNTIFS($AU2:$CM2,CI2,$B$1:$AT$1,"&lt;"&amp;41)</f>
        <v>34</v>
      </c>
      <c r="EC2">
        <f t="shared" ref="EC2:EC33" si="41">RANK(CJ2,$AU2:$CM2,0)+COUNTIFS($AU2:$CM2,CJ2,$B$1:$AT$1,"&lt;"&amp;42)</f>
        <v>30</v>
      </c>
      <c r="ED2">
        <f t="shared" ref="ED2:ED33" si="42">RANK(CK2,$AU2:$CM2,0)+COUNTIFS($AU2:$CM2,CK2,$B$1:$AT$1,"&lt;"&amp;43)</f>
        <v>17</v>
      </c>
      <c r="EE2">
        <f t="shared" ref="EE2:EE33" si="43">RANK(CL2,$AU2:$CM2,0)+COUNTIFS($AU2:$CM2,CL2,$B$1:$AT$1,"&lt;"&amp;44)</f>
        <v>33</v>
      </c>
      <c r="EF2">
        <f t="shared" ref="EF2:EF33" si="44">RANK(CM2,$AU2:$CM2,0)+COUNTIFS($AU2:$CM2,CM2,$B$1:$AT$1,"&lt;"&amp;45)</f>
        <v>4</v>
      </c>
    </row>
    <row r="3" spans="1:136" ht="16.5" customHeight="1">
      <c r="A3">
        <f>_calc_라운드기준!A3</f>
        <v>1243</v>
      </c>
      <c r="B3">
        <f>INDEX(_calc_누적빈도!B:B,$A3)-INDEX(_calc_누적빈도!B:B,$A3-기준550회_후보!$B$1)</f>
        <v>69</v>
      </c>
      <c r="C3">
        <f>INDEX(_calc_누적빈도!C:C,$A3)-INDEX(_calc_누적빈도!C:C,$A3-기준550회_후보!$B$1)</f>
        <v>70</v>
      </c>
      <c r="D3">
        <f>INDEX(_calc_누적빈도!D:D,$A3)-INDEX(_calc_누적빈도!D:D,$A3-기준550회_후보!$B$1)</f>
        <v>82</v>
      </c>
      <c r="E3">
        <f>INDEX(_calc_누적빈도!E:E,$A3)-INDEX(_calc_누적빈도!E:E,$A3-기준550회_후보!$B$1)</f>
        <v>66</v>
      </c>
      <c r="F3">
        <f>INDEX(_calc_누적빈도!F:F,$A3)-INDEX(_calc_누적빈도!F:F,$A3-기준550회_후보!$B$1)</f>
        <v>54</v>
      </c>
      <c r="G3">
        <f>INDEX(_calc_누적빈도!G:G,$A3)-INDEX(_calc_누적빈도!G:G,$A3-기준550회_후보!$B$1)</f>
        <v>81</v>
      </c>
      <c r="H3">
        <f>INDEX(_calc_누적빈도!H:H,$A3)-INDEX(_calc_누적빈도!H:H,$A3-기준550회_후보!$B$1)</f>
        <v>77</v>
      </c>
      <c r="I3">
        <f>INDEX(_calc_누적빈도!I:I,$A3)-INDEX(_calc_누적빈도!I:I,$A3-기준550회_후보!$B$1)</f>
        <v>60</v>
      </c>
      <c r="J3">
        <f>INDEX(_calc_누적빈도!J:J,$A3)-INDEX(_calc_누적빈도!J:J,$A3-기준550회_후보!$B$1)</f>
        <v>65</v>
      </c>
      <c r="K3">
        <f>INDEX(_calc_누적빈도!K:K,$A3)-INDEX(_calc_누적빈도!K:K,$A3-기준550회_후보!$B$1)</f>
        <v>72</v>
      </c>
      <c r="L3">
        <f>INDEX(_calc_누적빈도!L:L,$A3)-INDEX(_calc_누적빈도!L:L,$A3-기준550회_후보!$B$1)</f>
        <v>76</v>
      </c>
      <c r="M3">
        <f>INDEX(_calc_누적빈도!M:M,$A3)-INDEX(_calc_누적빈도!M:M,$A3-기준550회_후보!$B$1)</f>
        <v>89</v>
      </c>
      <c r="N3">
        <f>INDEX(_calc_누적빈도!N:N,$A3)-INDEX(_calc_누적빈도!N:N,$A3-기준550회_후보!$B$1)</f>
        <v>86</v>
      </c>
      <c r="O3">
        <f>INDEX(_calc_누적빈도!O:O,$A3)-INDEX(_calc_누적빈도!O:O,$A3-기준550회_후보!$B$1)</f>
        <v>70</v>
      </c>
      <c r="P3">
        <f>INDEX(_calc_누적빈도!P:P,$A3)-INDEX(_calc_누적빈도!P:P,$A3-기준550회_후보!$B$1)</f>
        <v>75</v>
      </c>
      <c r="Q3">
        <f>INDEX(_calc_누적빈도!Q:Q,$A3)-INDEX(_calc_누적빈도!Q:Q,$A3-기준550회_후보!$B$1)</f>
        <v>87</v>
      </c>
      <c r="R3">
        <f>INDEX(_calc_누적빈도!R:R,$A3)-INDEX(_calc_누적빈도!R:R,$A3-기준550회_후보!$B$1)</f>
        <v>69</v>
      </c>
      <c r="S3">
        <f>INDEX(_calc_누적빈도!S:S,$A3)-INDEX(_calc_누적빈도!S:S,$A3-기준550회_후보!$B$1)</f>
        <v>83</v>
      </c>
      <c r="T3">
        <f>INDEX(_calc_누적빈도!T:T,$A3)-INDEX(_calc_누적빈도!T:T,$A3-기준550회_후보!$B$1)</f>
        <v>80</v>
      </c>
      <c r="U3">
        <f>INDEX(_calc_누적빈도!U:U,$A3)-INDEX(_calc_누적빈도!U:U,$A3-기준550회_후보!$B$1)</f>
        <v>61</v>
      </c>
      <c r="V3">
        <f>INDEX(_calc_누적빈도!V:V,$A3)-INDEX(_calc_누적빈도!V:V,$A3-기준550회_후보!$B$1)</f>
        <v>84</v>
      </c>
      <c r="W3">
        <f>INDEX(_calc_누적빈도!W:W,$A3)-INDEX(_calc_누적빈도!W:W,$A3-기준550회_후보!$B$1)</f>
        <v>67</v>
      </c>
      <c r="X3">
        <f>INDEX(_calc_누적빈도!X:X,$A3)-INDEX(_calc_누적빈도!X:X,$A3-기준550회_후보!$B$1)</f>
        <v>64</v>
      </c>
      <c r="Y3">
        <f>INDEX(_calc_누적빈도!Y:Y,$A3)-INDEX(_calc_누적빈도!Y:Y,$A3-기준550회_후보!$B$1)</f>
        <v>76</v>
      </c>
      <c r="Z3">
        <f>INDEX(_calc_누적빈도!Z:Z,$A3)-INDEX(_calc_누적빈도!Z:Z,$A3-기준550회_후보!$B$1)</f>
        <v>57</v>
      </c>
      <c r="AA3">
        <f>INDEX(_calc_누적빈도!AA:AA,$A3)-INDEX(_calc_누적빈도!AA:AA,$A3-기준550회_후보!$B$1)</f>
        <v>68</v>
      </c>
      <c r="AB3">
        <f>INDEX(_calc_누적빈도!AB:AB,$A3)-INDEX(_calc_누적빈도!AB:AB,$A3-기준550회_후보!$B$1)</f>
        <v>71</v>
      </c>
      <c r="AC3">
        <f>INDEX(_calc_누적빈도!AC:AC,$A3)-INDEX(_calc_누적빈도!AC:AC,$A3-기준550회_후보!$B$1)</f>
        <v>79</v>
      </c>
      <c r="AD3">
        <f>INDEX(_calc_누적빈도!AD:AD,$A3)-INDEX(_calc_누적빈도!AD:AD,$A3-기준550회_후보!$B$1)</f>
        <v>70</v>
      </c>
      <c r="AE3">
        <f>INDEX(_calc_누적빈도!AE:AE,$A3)-INDEX(_calc_누적빈도!AE:AE,$A3-기준550회_후보!$B$1)</f>
        <v>79</v>
      </c>
      <c r="AF3">
        <f>INDEX(_calc_누적빈도!AF:AF,$A3)-INDEX(_calc_누적빈도!AF:AF,$A3-기준550회_후보!$B$1)</f>
        <v>76</v>
      </c>
      <c r="AG3">
        <f>INDEX(_calc_누적빈도!AG:AG,$A3)-INDEX(_calc_누적빈도!AG:AG,$A3-기준550회_후보!$B$1)</f>
        <v>63</v>
      </c>
      <c r="AH3">
        <f>INDEX(_calc_누적빈도!AH:AH,$A3)-INDEX(_calc_누적빈도!AH:AH,$A3-기준550회_후보!$B$1)</f>
        <v>86</v>
      </c>
      <c r="AI3">
        <f>INDEX(_calc_누적빈도!AI:AI,$A3)-INDEX(_calc_누적빈도!AI:AI,$A3-기준550회_후보!$B$1)</f>
        <v>80</v>
      </c>
      <c r="AJ3">
        <f>INDEX(_calc_누적빈도!AJ:AJ,$A3)-INDEX(_calc_누적빈도!AJ:AJ,$A3-기준550회_후보!$B$1)</f>
        <v>75</v>
      </c>
      <c r="AK3">
        <f>INDEX(_calc_누적빈도!AK:AK,$A3)-INDEX(_calc_누적빈도!AK:AK,$A3-기준550회_후보!$B$1)</f>
        <v>74</v>
      </c>
      <c r="AL3">
        <f>INDEX(_calc_누적빈도!AL:AL,$A3)-INDEX(_calc_누적빈도!AL:AL,$A3-기준550회_후보!$B$1)</f>
        <v>72</v>
      </c>
      <c r="AM3">
        <f>INDEX(_calc_누적빈도!AM:AM,$A3)-INDEX(_calc_누적빈도!AM:AM,$A3-기준550회_후보!$B$1)</f>
        <v>84</v>
      </c>
      <c r="AN3">
        <f>INDEX(_calc_누적빈도!AN:AN,$A3)-INDEX(_calc_누적빈도!AN:AN,$A3-기준550회_후보!$B$1)</f>
        <v>74</v>
      </c>
      <c r="AO3">
        <f>INDEX(_calc_누적빈도!AO:AO,$A3)-INDEX(_calc_누적빈도!AO:AO,$A3-기준550회_후보!$B$1)</f>
        <v>61</v>
      </c>
      <c r="AP3">
        <f>INDEX(_calc_누적빈도!AP:AP,$A3)-INDEX(_calc_누적빈도!AP:AP,$A3-기준550회_후보!$B$1)</f>
        <v>70</v>
      </c>
      <c r="AQ3">
        <f>INDEX(_calc_누적빈도!AQ:AQ,$A3)-INDEX(_calc_누적빈도!AQ:AQ,$A3-기준550회_후보!$B$1)</f>
        <v>73</v>
      </c>
      <c r="AR3">
        <f>INDEX(_calc_누적빈도!AR:AR,$A3)-INDEX(_calc_누적빈도!AR:AR,$A3-기준550회_후보!$B$1)</f>
        <v>70</v>
      </c>
      <c r="AS3">
        <f>INDEX(_calc_누적빈도!AS:AS,$A3)-INDEX(_calc_누적빈도!AS:AS,$A3-기준550회_후보!$B$1)</f>
        <v>73</v>
      </c>
      <c r="AT3">
        <f>INDEX(_calc_누적빈도!AT:AT,$A3)-INDEX(_calc_누적빈도!AT:AT,$A3-기준550회_후보!$B$1)</f>
        <v>82</v>
      </c>
      <c r="AU3">
        <f>(RANK(_calc_라운드기준!B3,_calc_라운드기준!$B3:$AT3,0)+COUNTIFS(_calc_라운드기준!$B3:$AT3,_calc_라운드기준!B3,$B$1:$AT$1,"&lt;"&amp;1))-(RANK(B3,$B3:$AT3,0)+COUNTIFS($B3:$AT3,B3,$B$1:$AT$1,"&lt;"&amp;1))</f>
        <v>-24</v>
      </c>
      <c r="AV3">
        <f>(RANK(_calc_라운드기준!C3,_calc_라운드기준!$B3:$AT3,0)+COUNTIFS(_calc_라운드기준!$B3:$AT3,_calc_라운드기준!C3,$B$1:$AT$1,"&lt;"&amp;2))-(RANK(C3,$B3:$AT3,0)+COUNTIFS($B3:$AT3,C3,$B$1:$AT$1,"&lt;"&amp;2))</f>
        <v>-18</v>
      </c>
      <c r="AW3">
        <f>(RANK(_calc_라운드기준!D3,_calc_라운드기준!$B3:$AT3,0)+COUNTIFS(_calc_라운드기준!$B3:$AT3,_calc_라운드기준!D3,$B$1:$AT$1,"&lt;"&amp;3))-(RANK(D3,$B3:$AT3,0)+COUNTIFS($B3:$AT3,D3,$B$1:$AT$1,"&lt;"&amp;3))</f>
        <v>3</v>
      </c>
      <c r="AX3">
        <f>(RANK(_calc_라운드기준!E3,_calc_라운드기준!$B3:$AT3,0)+COUNTIFS(_calc_라운드기준!$B3:$AT3,_calc_라운드기준!E3,$B$1:$AT$1,"&lt;"&amp;4))-(RANK(E3,$B3:$AT3,0)+COUNTIFS($B3:$AT3,E3,$B$1:$AT$1,"&lt;"&amp;4))</f>
        <v>-15</v>
      </c>
      <c r="AY3">
        <f>(RANK(_calc_라운드기준!F3,_calc_라운드기준!$B3:$AT3,0)+COUNTIFS(_calc_라운드기준!$B3:$AT3,_calc_라운드기준!F3,$B$1:$AT$1,"&lt;"&amp;5))-(RANK(F3,$B3:$AT3,0)+COUNTIFS($B3:$AT3,F3,$B$1:$AT$1,"&lt;"&amp;5))</f>
        <v>-2</v>
      </c>
      <c r="AZ3">
        <f>(RANK(_calc_라운드기준!G3,_calc_라운드기준!$B3:$AT3,0)+COUNTIFS(_calc_라운드기준!$B3:$AT3,_calc_라운드기준!G3,$B$1:$AT$1,"&lt;"&amp;6))-(RANK(G3,$B3:$AT3,0)+COUNTIFS($B3:$AT3,G3,$B$1:$AT$1,"&lt;"&amp;6))</f>
        <v>13</v>
      </c>
      <c r="BA3">
        <f>(RANK(_calc_라운드기준!H3,_calc_라운드기준!$B3:$AT3,0)+COUNTIFS(_calc_라운드기준!$B3:$AT3,_calc_라운드기준!H3,$B$1:$AT$1,"&lt;"&amp;7))-(RANK(H3,$B3:$AT3,0)+COUNTIFS($B3:$AT3,H3,$B$1:$AT$1,"&lt;"&amp;7))</f>
        <v>9</v>
      </c>
      <c r="BB3">
        <f>(RANK(_calc_라운드기준!I3,_calc_라운드기준!$B3:$AT3,0)+COUNTIFS(_calc_라운드기준!$B3:$AT3,_calc_라운드기준!I3,$B$1:$AT$1,"&lt;"&amp;8))-(RANK(I3,$B3:$AT3,0)+COUNTIFS($B3:$AT3,I3,$B$1:$AT$1,"&lt;"&amp;8))</f>
        <v>-18</v>
      </c>
      <c r="BC3">
        <f>(RANK(_calc_라운드기준!J3,_calc_라운드기준!$B3:$AT3,0)+COUNTIFS(_calc_라운드기준!$B3:$AT3,_calc_라운드기준!J3,$B$1:$AT$1,"&lt;"&amp;9))-(RANK(J3,$B3:$AT3,0)+COUNTIFS($B3:$AT3,J3,$B$1:$AT$1,"&lt;"&amp;9))</f>
        <v>-12</v>
      </c>
      <c r="BD3">
        <f>(RANK(_calc_라운드기준!K3,_calc_라운드기준!$B3:$AT3,0)+COUNTIFS(_calc_라운드기준!$B3:$AT3,_calc_라운드기준!K3,$B$1:$AT$1,"&lt;"&amp;10))-(RANK(K3,$B3:$AT3,0)+COUNTIFS($B3:$AT3,K3,$B$1:$AT$1,"&lt;"&amp;10))</f>
        <v>2</v>
      </c>
      <c r="BE3">
        <f>(RANK(_calc_라운드기준!L3,_calc_라운드기준!$B3:$AT3,0)+COUNTIFS(_calc_라운드기준!$B3:$AT3,_calc_라운드기준!L3,$B$1:$AT$1,"&lt;"&amp;11))-(RANK(L3,$B3:$AT3,0)+COUNTIFS($B3:$AT3,L3,$B$1:$AT$1,"&lt;"&amp;11))</f>
        <v>20</v>
      </c>
      <c r="BF3">
        <f>(RANK(_calc_라운드기준!M3,_calc_라운드기준!$B3:$AT3,0)+COUNTIFS(_calc_라운드기준!$B3:$AT3,_calc_라운드기준!M3,$B$1:$AT$1,"&lt;"&amp;12))-(RANK(M3,$B3:$AT3,0)+COUNTIFS($B3:$AT3,M3,$B$1:$AT$1,"&lt;"&amp;12))</f>
        <v>36</v>
      </c>
      <c r="BG3">
        <f>(RANK(_calc_라운드기준!N3,_calc_라운드기준!$B3:$AT3,0)+COUNTIFS(_calc_라운드기준!$B3:$AT3,_calc_라운드기준!N3,$B$1:$AT$1,"&lt;"&amp;13))-(RANK(N3,$B3:$AT3,0)+COUNTIFS($B3:$AT3,N3,$B$1:$AT$1,"&lt;"&amp;13))</f>
        <v>0</v>
      </c>
      <c r="BH3">
        <f>(RANK(_calc_라운드기준!O3,_calc_라운드기준!$B3:$AT3,0)+COUNTIFS(_calc_라운드기준!$B3:$AT3,_calc_라운드기준!O3,$B$1:$AT$1,"&lt;"&amp;14))-(RANK(O3,$B3:$AT3,0)+COUNTIFS($B3:$AT3,O3,$B$1:$AT$1,"&lt;"&amp;14))</f>
        <v>16</v>
      </c>
      <c r="BI3">
        <f>(RANK(_calc_라운드기준!P3,_calc_라운드기준!$B3:$AT3,0)+COUNTIFS(_calc_라운드기준!$B3:$AT3,_calc_라운드기준!P3,$B$1:$AT$1,"&lt;"&amp;15))-(RANK(P3,$B3:$AT3,0)+COUNTIFS($B3:$AT3,P3,$B$1:$AT$1,"&lt;"&amp;15))</f>
        <v>-18</v>
      </c>
      <c r="BJ3">
        <f>(RANK(_calc_라운드기준!Q3,_calc_라운드기준!$B3:$AT3,0)+COUNTIFS(_calc_라운드기준!$B3:$AT3,_calc_라운드기준!Q3,$B$1:$AT$1,"&lt;"&amp;16))-(RANK(Q3,$B3:$AT3,0)+COUNTIFS($B3:$AT3,Q3,$B$1:$AT$1,"&lt;"&amp;16))</f>
        <v>3</v>
      </c>
      <c r="BK3">
        <f>(RANK(_calc_라운드기준!R3,_calc_라운드기준!$B3:$AT3,0)+COUNTIFS(_calc_라운드기준!$B3:$AT3,_calc_라운드기준!R3,$B$1:$AT$1,"&lt;"&amp;17))-(RANK(R3,$B3:$AT3,0)+COUNTIFS($B3:$AT3,R3,$B$1:$AT$1,"&lt;"&amp;17))</f>
        <v>4</v>
      </c>
      <c r="BL3">
        <f>(RANK(_calc_라운드기준!S3,_calc_라운드기준!$B3:$AT3,0)+COUNTIFS(_calc_라운드기준!$B3:$AT3,_calc_라운드기준!S3,$B$1:$AT$1,"&lt;"&amp;18))-(RANK(S3,$B3:$AT3,0)+COUNTIFS($B3:$AT3,S3,$B$1:$AT$1,"&lt;"&amp;18))</f>
        <v>5</v>
      </c>
      <c r="BM3">
        <f>(RANK(_calc_라운드기준!T3,_calc_라운드기준!$B3:$AT3,0)+COUNTIFS(_calc_라운드기준!$B3:$AT3,_calc_라운드기준!T3,$B$1:$AT$1,"&lt;"&amp;19))-(RANK(T3,$B3:$AT3,0)+COUNTIFS($B3:$AT3,T3,$B$1:$AT$1,"&lt;"&amp;19))</f>
        <v>2</v>
      </c>
      <c r="BN3">
        <f>(RANK(_calc_라운드기준!U3,_calc_라운드기준!$B3:$AT3,0)+COUNTIFS(_calc_라운드기준!$B3:$AT3,_calc_라운드기준!U3,$B$1:$AT$1,"&lt;"&amp;20))-(RANK(U3,$B3:$AT3,0)+COUNTIFS($B3:$AT3,U3,$B$1:$AT$1,"&lt;"&amp;20))</f>
        <v>-27</v>
      </c>
      <c r="BO3">
        <f>(RANK(_calc_라운드기준!V3,_calc_라운드기준!$B3:$AT3,0)+COUNTIFS(_calc_라운드기준!$B3:$AT3,_calc_라운드기준!V3,$B$1:$AT$1,"&lt;"&amp;21))-(RANK(V3,$B3:$AT3,0)+COUNTIFS($B3:$AT3,V3,$B$1:$AT$1,"&lt;"&amp;21))</f>
        <v>39</v>
      </c>
      <c r="BP3">
        <f>(RANK(_calc_라운드기준!W3,_calc_라운드기준!$B3:$AT3,0)+COUNTIFS(_calc_라운드기준!$B3:$AT3,_calc_라운드기준!W3,$B$1:$AT$1,"&lt;"&amp;22))-(RANK(W3,$B3:$AT3,0)+COUNTIFS($B3:$AT3,W3,$B$1:$AT$1,"&lt;"&amp;22))</f>
        <v>-8</v>
      </c>
      <c r="BQ3">
        <f>(RANK(_calc_라운드기준!X3,_calc_라운드기준!$B3:$AT3,0)+COUNTIFS(_calc_라운드기준!$B3:$AT3,_calc_라운드기준!X3,$B$1:$AT$1,"&lt;"&amp;23))-(RANK(X3,$B3:$AT3,0)+COUNTIFS($B3:$AT3,X3,$B$1:$AT$1,"&lt;"&amp;23))</f>
        <v>0</v>
      </c>
      <c r="BR3">
        <f>(RANK(_calc_라운드기준!Y3,_calc_라운드기준!$B3:$AT3,0)+COUNTIFS(_calc_라운드기준!$B3:$AT3,_calc_라운드기준!Y3,$B$1:$AT$1,"&lt;"&amp;24))-(RANK(Y3,$B3:$AT3,0)+COUNTIFS($B3:$AT3,Y3,$B$1:$AT$1,"&lt;"&amp;24))</f>
        <v>-11</v>
      </c>
      <c r="BS3">
        <f>(RANK(_calc_라운드기준!Z3,_calc_라운드기준!$B3:$AT3,0)+COUNTIFS(_calc_라운드기준!$B3:$AT3,_calc_라운드기준!Z3,$B$1:$AT$1,"&lt;"&amp;25))-(RANK(Z3,$B3:$AT3,0)+COUNTIFS($B3:$AT3,Z3,$B$1:$AT$1,"&lt;"&amp;25))</f>
        <v>-15</v>
      </c>
      <c r="BT3">
        <f>(RANK(_calc_라운드기준!AA3,_calc_라운드기준!$B3:$AT3,0)+COUNTIFS(_calc_라운드기준!$B3:$AT3,_calc_라운드기준!AA3,$B$1:$AT$1,"&lt;"&amp;26))-(RANK(AA3,$B3:$AT3,0)+COUNTIFS($B3:$AT3,AA3,$B$1:$AT$1,"&lt;"&amp;26))</f>
        <v>5</v>
      </c>
      <c r="BU3">
        <f>(RANK(_calc_라운드기준!AB3,_calc_라운드기준!$B3:$AT3,0)+COUNTIFS(_calc_라운드기준!$B3:$AT3,_calc_라운드기준!AB3,$B$1:$AT$1,"&lt;"&amp;27))-(RANK(AB3,$B3:$AT3,0)+COUNTIFS($B3:$AT3,AB3,$B$1:$AT$1,"&lt;"&amp;27))</f>
        <v>-23</v>
      </c>
      <c r="BV3">
        <f>(RANK(_calc_라운드기준!AC3,_calc_라운드기준!$B3:$AT3,0)+COUNTIFS(_calc_라운드기준!$B3:$AT3,_calc_라운드기준!AC3,$B$1:$AT$1,"&lt;"&amp;28))-(RANK(AC3,$B3:$AT3,0)+COUNTIFS($B3:$AT3,AC3,$B$1:$AT$1,"&lt;"&amp;28))</f>
        <v>-6</v>
      </c>
      <c r="BW3">
        <f>(RANK(_calc_라운드기준!AD3,_calc_라운드기준!$B3:$AT3,0)+COUNTIFS(_calc_라운드기준!$B3:$AT3,_calc_라운드기준!AD3,$B$1:$AT$1,"&lt;"&amp;29))-(RANK(AD3,$B3:$AT3,0)+COUNTIFS($B3:$AT3,AD3,$B$1:$AT$1,"&lt;"&amp;29))</f>
        <v>0</v>
      </c>
      <c r="BX3">
        <f>(RANK(_calc_라운드기준!AE3,_calc_라운드기준!$B3:$AT3,0)+COUNTIFS(_calc_라운드기준!$B3:$AT3,_calc_라운드기준!AE3,$B$1:$AT$1,"&lt;"&amp;30))-(RANK(AE3,$B3:$AT3,0)+COUNTIFS($B3:$AT3,AE3,$B$1:$AT$1,"&lt;"&amp;30))</f>
        <v>1</v>
      </c>
      <c r="BY3">
        <f>(RANK(_calc_라운드기준!AF3,_calc_라운드기준!$B3:$AT3,0)+COUNTIFS(_calc_라운드기준!$B3:$AT3,_calc_라운드기준!AF3,$B$1:$AT$1,"&lt;"&amp;31))-(RANK(AF3,$B3:$AT3,0)+COUNTIFS($B3:$AT3,AF3,$B$1:$AT$1,"&lt;"&amp;31))</f>
        <v>-16</v>
      </c>
      <c r="BZ3">
        <f>(RANK(_calc_라운드기준!AG3,_calc_라운드기준!$B3:$AT3,0)+COUNTIFS(_calc_라운드기준!$B3:$AT3,_calc_라운드기준!AG3,$B$1:$AT$1,"&lt;"&amp;32))-(RANK(AG3,$B3:$AT3,0)+COUNTIFS($B3:$AT3,AG3,$B$1:$AT$1,"&lt;"&amp;32))</f>
        <v>-24</v>
      </c>
      <c r="CA3">
        <f>(RANK(_calc_라운드기준!AH3,_calc_라운드기준!$B3:$AT3,0)+COUNTIFS(_calc_라운드기준!$B3:$AT3,_calc_라운드기준!AH3,$B$1:$AT$1,"&lt;"&amp;33))-(RANK(AH3,$B3:$AT3,0)+COUNTIFS($B3:$AT3,AH3,$B$1:$AT$1,"&lt;"&amp;33))</f>
        <v>13</v>
      </c>
      <c r="CB3">
        <f>(RANK(_calc_라운드기준!AI3,_calc_라운드기준!$B3:$AT3,0)+COUNTIFS(_calc_라운드기준!$B3:$AT3,_calc_라운드기준!AI3,$B$1:$AT$1,"&lt;"&amp;34))-(RANK(AI3,$B3:$AT3,0)+COUNTIFS($B3:$AT3,AI3,$B$1:$AT$1,"&lt;"&amp;34))</f>
        <v>19</v>
      </c>
      <c r="CC3">
        <f>(RANK(_calc_라운드기준!AJ3,_calc_라운드기준!$B3:$AT3,0)+COUNTIFS(_calc_라운드기준!$B3:$AT3,_calc_라운드기준!AJ3,$B$1:$AT$1,"&lt;"&amp;35))-(RANK(AJ3,$B3:$AT3,0)+COUNTIFS($B3:$AT3,AJ3,$B$1:$AT$1,"&lt;"&amp;35))</f>
        <v>12</v>
      </c>
      <c r="CD3">
        <f>(RANK(_calc_라운드기준!AK3,_calc_라운드기준!$B3:$AT3,0)+COUNTIFS(_calc_라운드기준!$B3:$AT3,_calc_라운드기준!AK3,$B$1:$AT$1,"&lt;"&amp;36))-(RANK(AK3,$B3:$AT3,0)+COUNTIFS($B3:$AT3,AK3,$B$1:$AT$1,"&lt;"&amp;36))</f>
        <v>-3</v>
      </c>
      <c r="CE3">
        <f>(RANK(_calc_라운드기준!AL3,_calc_라운드기준!$B3:$AT3,0)+COUNTIFS(_calc_라운드기준!$B3:$AT3,_calc_라운드기준!AL3,$B$1:$AT$1,"&lt;"&amp;37))-(RANK(AL3,$B3:$AT3,0)+COUNTIFS($B3:$AT3,AL3,$B$1:$AT$1,"&lt;"&amp;37))</f>
        <v>7</v>
      </c>
      <c r="CF3">
        <f>(RANK(_calc_라운드기준!AM3,_calc_라운드기준!$B3:$AT3,0)+COUNTIFS(_calc_라운드기준!$B3:$AT3,_calc_라운드기준!AM3,$B$1:$AT$1,"&lt;"&amp;38))-(RANK(AM3,$B3:$AT3,0)+COUNTIFS($B3:$AT3,AM3,$B$1:$AT$1,"&lt;"&amp;38))</f>
        <v>2</v>
      </c>
      <c r="CG3">
        <f>(RANK(_calc_라운드기준!AN3,_calc_라운드기준!$B3:$AT3,0)+COUNTIFS(_calc_라운드기준!$B3:$AT3,_calc_라운드기준!AN3,$B$1:$AT$1,"&lt;"&amp;39))-(RANK(AN3,$B3:$AT3,0)+COUNTIFS($B3:$AT3,AN3,$B$1:$AT$1,"&lt;"&amp;39))</f>
        <v>12</v>
      </c>
      <c r="CH3">
        <f>(RANK(_calc_라운드기준!AO3,_calc_라운드기준!$B3:$AT3,0)+COUNTIFS(_calc_라운드기준!$B3:$AT3,_calc_라운드기준!AO3,$B$1:$AT$1,"&lt;"&amp;40))-(RANK(AO3,$B3:$AT3,0)+COUNTIFS($B3:$AT3,AO3,$B$1:$AT$1,"&lt;"&amp;40))</f>
        <v>-1</v>
      </c>
      <c r="CI3">
        <f>(RANK(_calc_라운드기준!AP3,_calc_라운드기준!$B3:$AT3,0)+COUNTIFS(_calc_라운드기준!$B3:$AT3,_calc_라운드기준!AP3,$B$1:$AT$1,"&lt;"&amp;41))-(RANK(AP3,$B3:$AT3,0)+COUNTIFS($B3:$AT3,AP3,$B$1:$AT$1,"&lt;"&amp;41))</f>
        <v>-12</v>
      </c>
      <c r="CJ3">
        <f>(RANK(_calc_라운드기준!AQ3,_calc_라운드기준!$B3:$AT3,0)+COUNTIFS(_calc_라운드기준!$B3:$AT3,_calc_라운드기준!AQ3,$B$1:$AT$1,"&lt;"&amp;42))-(RANK(AQ3,$B3:$AT3,0)+COUNTIFS($B3:$AT3,AQ3,$B$1:$AT$1,"&lt;"&amp;42))</f>
        <v>-3</v>
      </c>
      <c r="CK3">
        <f>(RANK(_calc_라운드기준!AR3,_calc_라운드기준!$B3:$AT3,0)+COUNTIFS(_calc_라운드기준!$B3:$AT3,_calc_라운드기준!AR3,$B$1:$AT$1,"&lt;"&amp;43))-(RANK(AR3,$B3:$AT3,0)+COUNTIFS($B3:$AT3,AR3,$B$1:$AT$1,"&lt;"&amp;43))</f>
        <v>10</v>
      </c>
      <c r="CL3">
        <f>(RANK(_calc_라운드기준!AS3,_calc_라운드기준!$B3:$AT3,0)+COUNTIFS(_calc_라운드기준!$B3:$AT3,_calc_라운드기준!AS3,$B$1:$AT$1,"&lt;"&amp;44))-(RANK(AS3,$B3:$AT3,0)+COUNTIFS($B3:$AT3,AS3,$B$1:$AT$1,"&lt;"&amp;44))</f>
        <v>-3</v>
      </c>
      <c r="CM3">
        <f>(RANK(_calc_라운드기준!AT3,_calc_라운드기준!$B3:$AT3,0)+COUNTIFS(_calc_라운드기준!$B3:$AT3,_calc_라운드기준!AT3,$B$1:$AT$1,"&lt;"&amp;45))-(RANK(AT3,$B3:$AT3,0)+COUNTIFS($B3:$AT3,AT3,$B$1:$AT$1,"&lt;"&amp;45))</f>
        <v>26</v>
      </c>
      <c r="CN3">
        <f t="shared" si="0"/>
        <v>43</v>
      </c>
      <c r="CO3">
        <f t="shared" si="1"/>
        <v>39</v>
      </c>
      <c r="CP3">
        <f t="shared" si="2"/>
        <v>17</v>
      </c>
      <c r="CQ3">
        <f t="shared" si="3"/>
        <v>36</v>
      </c>
      <c r="CR3">
        <f t="shared" si="4"/>
        <v>27</v>
      </c>
      <c r="CS3">
        <f t="shared" si="5"/>
        <v>7</v>
      </c>
      <c r="CT3">
        <f t="shared" si="6"/>
        <v>12</v>
      </c>
      <c r="CU3">
        <f t="shared" si="7"/>
        <v>40</v>
      </c>
      <c r="CV3">
        <f t="shared" si="8"/>
        <v>34</v>
      </c>
      <c r="CW3">
        <f t="shared" si="9"/>
        <v>19</v>
      </c>
      <c r="CX3">
        <f t="shared" si="10"/>
        <v>4</v>
      </c>
      <c r="CY3">
        <f t="shared" si="11"/>
        <v>2</v>
      </c>
      <c r="CZ3">
        <f t="shared" si="12"/>
        <v>23</v>
      </c>
      <c r="DA3">
        <f t="shared" si="13"/>
        <v>6</v>
      </c>
      <c r="DB3">
        <f t="shared" si="14"/>
        <v>41</v>
      </c>
      <c r="DC3">
        <f t="shared" si="15"/>
        <v>18</v>
      </c>
      <c r="DD3">
        <f t="shared" si="16"/>
        <v>16</v>
      </c>
      <c r="DE3">
        <f t="shared" si="17"/>
        <v>14</v>
      </c>
      <c r="DF3">
        <f t="shared" si="18"/>
        <v>20</v>
      </c>
      <c r="DG3">
        <f t="shared" si="19"/>
        <v>45</v>
      </c>
      <c r="DH3">
        <f t="shared" si="20"/>
        <v>1</v>
      </c>
      <c r="DI3">
        <f t="shared" si="21"/>
        <v>32</v>
      </c>
      <c r="DJ3">
        <f t="shared" si="22"/>
        <v>24</v>
      </c>
      <c r="DK3">
        <f t="shared" si="23"/>
        <v>33</v>
      </c>
      <c r="DL3">
        <f t="shared" si="24"/>
        <v>37</v>
      </c>
      <c r="DM3">
        <f t="shared" si="25"/>
        <v>15</v>
      </c>
      <c r="DN3">
        <f t="shared" si="26"/>
        <v>42</v>
      </c>
      <c r="DO3">
        <f t="shared" si="27"/>
        <v>31</v>
      </c>
      <c r="DP3">
        <f t="shared" si="28"/>
        <v>25</v>
      </c>
      <c r="DQ3">
        <f t="shared" si="29"/>
        <v>22</v>
      </c>
      <c r="DR3">
        <f t="shared" si="30"/>
        <v>38</v>
      </c>
      <c r="DS3">
        <f t="shared" si="31"/>
        <v>44</v>
      </c>
      <c r="DT3">
        <f t="shared" si="32"/>
        <v>8</v>
      </c>
      <c r="DU3">
        <f t="shared" si="33"/>
        <v>5</v>
      </c>
      <c r="DV3">
        <f t="shared" si="34"/>
        <v>9</v>
      </c>
      <c r="DW3">
        <f t="shared" si="35"/>
        <v>28</v>
      </c>
      <c r="DX3">
        <f t="shared" si="36"/>
        <v>13</v>
      </c>
      <c r="DY3">
        <f t="shared" si="37"/>
        <v>21</v>
      </c>
      <c r="DZ3">
        <f t="shared" si="38"/>
        <v>10</v>
      </c>
      <c r="EA3">
        <f t="shared" si="39"/>
        <v>26</v>
      </c>
      <c r="EB3">
        <f t="shared" si="40"/>
        <v>35</v>
      </c>
      <c r="EC3">
        <f t="shared" si="41"/>
        <v>29</v>
      </c>
      <c r="ED3">
        <f t="shared" si="42"/>
        <v>11</v>
      </c>
      <c r="EE3">
        <f t="shared" si="43"/>
        <v>30</v>
      </c>
      <c r="EF3">
        <f t="shared" si="44"/>
        <v>3</v>
      </c>
    </row>
    <row r="4" spans="1:136" ht="16.5" customHeight="1">
      <c r="A4">
        <f>_calc_라운드기준!A4</f>
        <v>1242</v>
      </c>
      <c r="B4">
        <f>INDEX(_calc_누적빈도!B:B,$A4)-INDEX(_calc_누적빈도!B:B,$A4-기준550회_후보!$B$1)</f>
        <v>69</v>
      </c>
      <c r="C4">
        <f>INDEX(_calc_누적빈도!C:C,$A4)-INDEX(_calc_누적빈도!C:C,$A4-기준550회_후보!$B$1)</f>
        <v>69</v>
      </c>
      <c r="D4">
        <f>INDEX(_calc_누적빈도!D:D,$A4)-INDEX(_calc_누적빈도!D:D,$A4-기준550회_후보!$B$1)</f>
        <v>83</v>
      </c>
      <c r="E4">
        <f>INDEX(_calc_누적빈도!E:E,$A4)-INDEX(_calc_누적빈도!E:E,$A4-기준550회_후보!$B$1)</f>
        <v>65</v>
      </c>
      <c r="F4">
        <f>INDEX(_calc_누적빈도!F:F,$A4)-INDEX(_calc_누적빈도!F:F,$A4-기준550회_후보!$B$1)</f>
        <v>54</v>
      </c>
      <c r="G4">
        <f>INDEX(_calc_누적빈도!G:G,$A4)-INDEX(_calc_누적빈도!G:G,$A4-기준550회_후보!$B$1)</f>
        <v>81</v>
      </c>
      <c r="H4">
        <f>INDEX(_calc_누적빈도!H:H,$A4)-INDEX(_calc_누적빈도!H:H,$A4-기준550회_후보!$B$1)</f>
        <v>77</v>
      </c>
      <c r="I4">
        <f>INDEX(_calc_누적빈도!I:I,$A4)-INDEX(_calc_누적빈도!I:I,$A4-기준550회_후보!$B$1)</f>
        <v>60</v>
      </c>
      <c r="J4">
        <f>INDEX(_calc_누적빈도!J:J,$A4)-INDEX(_calc_누적빈도!J:J,$A4-기준550회_후보!$B$1)</f>
        <v>65</v>
      </c>
      <c r="K4">
        <f>INDEX(_calc_누적빈도!K:K,$A4)-INDEX(_calc_누적빈도!K:K,$A4-기준550회_후보!$B$1)</f>
        <v>71</v>
      </c>
      <c r="L4">
        <f>INDEX(_calc_누적빈도!L:L,$A4)-INDEX(_calc_누적빈도!L:L,$A4-기준550회_후보!$B$1)</f>
        <v>77</v>
      </c>
      <c r="M4">
        <f>INDEX(_calc_누적빈도!M:M,$A4)-INDEX(_calc_누적빈도!M:M,$A4-기준550회_후보!$B$1)</f>
        <v>89</v>
      </c>
      <c r="N4">
        <f>INDEX(_calc_누적빈도!N:N,$A4)-INDEX(_calc_누적빈도!N:N,$A4-기준550회_후보!$B$1)</f>
        <v>86</v>
      </c>
      <c r="O4">
        <f>INDEX(_calc_누적빈도!O:O,$A4)-INDEX(_calc_누적빈도!O:O,$A4-기준550회_후보!$B$1)</f>
        <v>71</v>
      </c>
      <c r="P4">
        <f>INDEX(_calc_누적빈도!P:P,$A4)-INDEX(_calc_누적빈도!P:P,$A4-기준550회_후보!$B$1)</f>
        <v>76</v>
      </c>
      <c r="Q4">
        <f>INDEX(_calc_누적빈도!Q:Q,$A4)-INDEX(_calc_누적빈도!Q:Q,$A4-기준550회_후보!$B$1)</f>
        <v>86</v>
      </c>
      <c r="R4">
        <f>INDEX(_calc_누적빈도!R:R,$A4)-INDEX(_calc_누적빈도!R:R,$A4-기준550회_후보!$B$1)</f>
        <v>69</v>
      </c>
      <c r="S4">
        <f>INDEX(_calc_누적빈도!S:S,$A4)-INDEX(_calc_누적빈도!S:S,$A4-기준550회_후보!$B$1)</f>
        <v>83</v>
      </c>
      <c r="T4">
        <f>INDEX(_calc_누적빈도!T:T,$A4)-INDEX(_calc_누적빈도!T:T,$A4-기준550회_후보!$B$1)</f>
        <v>80</v>
      </c>
      <c r="U4">
        <f>INDEX(_calc_누적빈도!U:U,$A4)-INDEX(_calc_누적빈도!U:U,$A4-기준550회_후보!$B$1)</f>
        <v>61</v>
      </c>
      <c r="V4">
        <f>INDEX(_calc_누적빈도!V:V,$A4)-INDEX(_calc_누적빈도!V:V,$A4-기준550회_후보!$B$1)</f>
        <v>84</v>
      </c>
      <c r="W4">
        <f>INDEX(_calc_누적빈도!W:W,$A4)-INDEX(_calc_누적빈도!W:W,$A4-기준550회_후보!$B$1)</f>
        <v>67</v>
      </c>
      <c r="X4">
        <f>INDEX(_calc_누적빈도!X:X,$A4)-INDEX(_calc_누적빈도!X:X,$A4-기준550회_후보!$B$1)</f>
        <v>64</v>
      </c>
      <c r="Y4">
        <f>INDEX(_calc_누적빈도!Y:Y,$A4)-INDEX(_calc_누적빈도!Y:Y,$A4-기준550회_후보!$B$1)</f>
        <v>76</v>
      </c>
      <c r="Z4">
        <f>INDEX(_calc_누적빈도!Z:Z,$A4)-INDEX(_calc_누적빈도!Z:Z,$A4-기준550회_후보!$B$1)</f>
        <v>57</v>
      </c>
      <c r="AA4">
        <f>INDEX(_calc_누적빈도!AA:AA,$A4)-INDEX(_calc_누적빈도!AA:AA,$A4-기준550회_후보!$B$1)</f>
        <v>68</v>
      </c>
      <c r="AB4">
        <f>INDEX(_calc_누적빈도!AB:AB,$A4)-INDEX(_calc_누적빈도!AB:AB,$A4-기준550회_후보!$B$1)</f>
        <v>71</v>
      </c>
      <c r="AC4">
        <f>INDEX(_calc_누적빈도!AC:AC,$A4)-INDEX(_calc_누적빈도!AC:AC,$A4-기준550회_후보!$B$1)</f>
        <v>79</v>
      </c>
      <c r="AD4">
        <f>INDEX(_calc_누적빈도!AD:AD,$A4)-INDEX(_calc_누적빈도!AD:AD,$A4-기준550회_후보!$B$1)</f>
        <v>70</v>
      </c>
      <c r="AE4">
        <f>INDEX(_calc_누적빈도!AE:AE,$A4)-INDEX(_calc_누적빈도!AE:AE,$A4-기준550회_후보!$B$1)</f>
        <v>79</v>
      </c>
      <c r="AF4">
        <f>INDEX(_calc_누적빈도!AF:AF,$A4)-INDEX(_calc_누적빈도!AF:AF,$A4-기준550회_후보!$B$1)</f>
        <v>75</v>
      </c>
      <c r="AG4">
        <f>INDEX(_calc_누적빈도!AG:AG,$A4)-INDEX(_calc_누적빈도!AG:AG,$A4-기준550회_후보!$B$1)</f>
        <v>64</v>
      </c>
      <c r="AH4">
        <f>INDEX(_calc_누적빈도!AH:AH,$A4)-INDEX(_calc_누적빈도!AH:AH,$A4-기준550회_후보!$B$1)</f>
        <v>86</v>
      </c>
      <c r="AI4">
        <f>INDEX(_calc_누적빈도!AI:AI,$A4)-INDEX(_calc_누적빈도!AI:AI,$A4-기준550회_후보!$B$1)</f>
        <v>80</v>
      </c>
      <c r="AJ4">
        <f>INDEX(_calc_누적빈도!AJ:AJ,$A4)-INDEX(_calc_누적빈도!AJ:AJ,$A4-기준550회_후보!$B$1)</f>
        <v>75</v>
      </c>
      <c r="AK4">
        <f>INDEX(_calc_누적빈도!AK:AK,$A4)-INDEX(_calc_누적빈도!AK:AK,$A4-기준550회_후보!$B$1)</f>
        <v>75</v>
      </c>
      <c r="AL4">
        <f>INDEX(_calc_누적빈도!AL:AL,$A4)-INDEX(_calc_누적빈도!AL:AL,$A4-기준550회_후보!$B$1)</f>
        <v>72</v>
      </c>
      <c r="AM4">
        <f>INDEX(_calc_누적빈도!AM:AM,$A4)-INDEX(_calc_누적빈도!AM:AM,$A4-기준550회_후보!$B$1)</f>
        <v>84</v>
      </c>
      <c r="AN4">
        <f>INDEX(_calc_누적빈도!AN:AN,$A4)-INDEX(_calc_누적빈도!AN:AN,$A4-기준550회_후보!$B$1)</f>
        <v>74</v>
      </c>
      <c r="AO4">
        <f>INDEX(_calc_누적빈도!AO:AO,$A4)-INDEX(_calc_누적빈도!AO:AO,$A4-기준550회_후보!$B$1)</f>
        <v>61</v>
      </c>
      <c r="AP4">
        <f>INDEX(_calc_누적빈도!AP:AP,$A4)-INDEX(_calc_누적빈도!AP:AP,$A4-기준550회_후보!$B$1)</f>
        <v>69</v>
      </c>
      <c r="AQ4">
        <f>INDEX(_calc_누적빈도!AQ:AQ,$A4)-INDEX(_calc_누적빈도!AQ:AQ,$A4-기준550회_후보!$B$1)</f>
        <v>73</v>
      </c>
      <c r="AR4">
        <f>INDEX(_calc_누적빈도!AR:AR,$A4)-INDEX(_calc_누적빈도!AR:AR,$A4-기준550회_후보!$B$1)</f>
        <v>70</v>
      </c>
      <c r="AS4">
        <f>INDEX(_calc_누적빈도!AS:AS,$A4)-INDEX(_calc_누적빈도!AS:AS,$A4-기준550회_후보!$B$1)</f>
        <v>73</v>
      </c>
      <c r="AT4">
        <f>INDEX(_calc_누적빈도!AT:AT,$A4)-INDEX(_calc_누적빈도!AT:AT,$A4-기준550회_후보!$B$1)</f>
        <v>82</v>
      </c>
      <c r="AU4">
        <f>(RANK(_calc_라운드기준!B4,_calc_라운드기준!$B4:$AT4,0)+COUNTIFS(_calc_라운드기준!$B4:$AT4,_calc_라운드기준!B4,$B$1:$AT$1,"&lt;"&amp;1))-(RANK(B4,$B4:$AT4,0)+COUNTIFS($B4:$AT4,B4,$B$1:$AT$1,"&lt;"&amp;1))</f>
        <v>-22</v>
      </c>
      <c r="AV4">
        <f>(RANK(_calc_라운드기준!C4,_calc_라운드기준!$B4:$AT4,0)+COUNTIFS(_calc_라운드기준!$B4:$AT4,_calc_라운드기준!C4,$B$1:$AT$1,"&lt;"&amp;2))-(RANK(C4,$B4:$AT4,0)+COUNTIFS($B4:$AT4,C4,$B$1:$AT$1,"&lt;"&amp;2))</f>
        <v>-11</v>
      </c>
      <c r="AW4">
        <f>(RANK(_calc_라운드기준!D4,_calc_라운드기준!$B4:$AT4,0)+COUNTIFS(_calc_라운드기준!$B4:$AT4,_calc_라운드기준!D4,$B$1:$AT$1,"&lt;"&amp;3))-(RANK(D4,$B4:$AT4,0)+COUNTIFS($B4:$AT4,D4,$B$1:$AT$1,"&lt;"&amp;3))</f>
        <v>4</v>
      </c>
      <c r="AX4">
        <f>(RANK(_calc_라운드기준!E4,_calc_라운드기준!$B4:$AT4,0)+COUNTIFS(_calc_라운드기준!$B4:$AT4,_calc_라운드기준!E4,$B$1:$AT$1,"&lt;"&amp;4))-(RANK(E4,$B4:$AT4,0)+COUNTIFS($B4:$AT4,E4,$B$1:$AT$1,"&lt;"&amp;4))</f>
        <v>0</v>
      </c>
      <c r="AY4">
        <f>(RANK(_calc_라운드기준!F4,_calc_라운드기준!$B4:$AT4,0)+COUNTIFS(_calc_라운드기준!$B4:$AT4,_calc_라운드기준!F4,$B$1:$AT$1,"&lt;"&amp;5))-(RANK(F4,$B4:$AT4,0)+COUNTIFS($B4:$AT4,F4,$B$1:$AT$1,"&lt;"&amp;5))</f>
        <v>-2</v>
      </c>
      <c r="AZ4">
        <f>(RANK(_calc_라운드기준!G4,_calc_라운드기준!$B4:$AT4,0)+COUNTIFS(_calc_라운드기준!$B4:$AT4,_calc_라운드기준!G4,$B$1:$AT$1,"&lt;"&amp;6))-(RANK(G4,$B4:$AT4,0)+COUNTIFS($B4:$AT4,G4,$B$1:$AT$1,"&lt;"&amp;6))</f>
        <v>12</v>
      </c>
      <c r="BA4">
        <f>(RANK(_calc_라운드기준!H4,_calc_라운드기준!$B4:$AT4,0)+COUNTIFS(_calc_라운드기준!$B4:$AT4,_calc_라운드기준!H4,$B$1:$AT$1,"&lt;"&amp;7))-(RANK(H4,$B4:$AT4,0)+COUNTIFS($B4:$AT4,H4,$B$1:$AT$1,"&lt;"&amp;7))</f>
        <v>8</v>
      </c>
      <c r="BB4">
        <f>(RANK(_calc_라운드기준!I4,_calc_라운드기준!$B4:$AT4,0)+COUNTIFS(_calc_라운드기준!$B4:$AT4,_calc_라운드기준!I4,$B$1:$AT$1,"&lt;"&amp;8))-(RANK(I4,$B4:$AT4,0)+COUNTIFS($B4:$AT4,I4,$B$1:$AT$1,"&lt;"&amp;8))</f>
        <v>-19</v>
      </c>
      <c r="BC4">
        <f>(RANK(_calc_라운드기준!J4,_calc_라운드기준!$B4:$AT4,0)+COUNTIFS(_calc_라운드기준!$B4:$AT4,_calc_라운드기준!J4,$B$1:$AT$1,"&lt;"&amp;9))-(RANK(J4,$B4:$AT4,0)+COUNTIFS($B4:$AT4,J4,$B$1:$AT$1,"&lt;"&amp;9))</f>
        <v>-13</v>
      </c>
      <c r="BD4">
        <f>(RANK(_calc_라운드기준!K4,_calc_라운드기준!$B4:$AT4,0)+COUNTIFS(_calc_라운드기준!$B4:$AT4,_calc_라운드기준!K4,$B$1:$AT$1,"&lt;"&amp;10))-(RANK(K4,$B4:$AT4,0)+COUNTIFS($B4:$AT4,K4,$B$1:$AT$1,"&lt;"&amp;10))</f>
        <v>0</v>
      </c>
      <c r="BE4">
        <f>(RANK(_calc_라운드기준!L4,_calc_라운드기준!$B4:$AT4,0)+COUNTIFS(_calc_라운드기준!$B4:$AT4,_calc_라운드기준!L4,$B$1:$AT$1,"&lt;"&amp;11))-(RANK(L4,$B4:$AT4,0)+COUNTIFS($B4:$AT4,L4,$B$1:$AT$1,"&lt;"&amp;11))</f>
        <v>22</v>
      </c>
      <c r="BF4">
        <f>(RANK(_calc_라운드기준!M4,_calc_라운드기준!$B4:$AT4,0)+COUNTIFS(_calc_라운드기준!$B4:$AT4,_calc_라운드기준!M4,$B$1:$AT$1,"&lt;"&amp;12))-(RANK(M4,$B4:$AT4,0)+COUNTIFS($B4:$AT4,M4,$B$1:$AT$1,"&lt;"&amp;12))</f>
        <v>38</v>
      </c>
      <c r="BG4">
        <f>(RANK(_calc_라운드기준!N4,_calc_라운드기준!$B4:$AT4,0)+COUNTIFS(_calc_라운드기준!$B4:$AT4,_calc_라운드기준!N4,$B$1:$AT$1,"&lt;"&amp;13))-(RANK(N4,$B4:$AT4,0)+COUNTIFS($B4:$AT4,N4,$B$1:$AT$1,"&lt;"&amp;13))</f>
        <v>0</v>
      </c>
      <c r="BH4">
        <f>(RANK(_calc_라운드기준!O4,_calc_라운드기준!$B4:$AT4,0)+COUNTIFS(_calc_라운드기준!$B4:$AT4,_calc_라운드기준!O4,$B$1:$AT$1,"&lt;"&amp;14))-(RANK(O4,$B4:$AT4,0)+COUNTIFS($B4:$AT4,O4,$B$1:$AT$1,"&lt;"&amp;14))</f>
        <v>18</v>
      </c>
      <c r="BI4">
        <f>(RANK(_calc_라운드기준!P4,_calc_라운드기준!$B4:$AT4,0)+COUNTIFS(_calc_라운드기준!$B4:$AT4,_calc_라운드기준!P4,$B$1:$AT$1,"&lt;"&amp;15))-(RANK(P4,$B4:$AT4,0)+COUNTIFS($B4:$AT4,P4,$B$1:$AT$1,"&lt;"&amp;15))</f>
        <v>-16</v>
      </c>
      <c r="BJ4">
        <f>(RANK(_calc_라운드기준!Q4,_calc_라운드기준!$B4:$AT4,0)+COUNTIFS(_calc_라운드기준!$B4:$AT4,_calc_라운드기준!Q4,$B$1:$AT$1,"&lt;"&amp;16))-(RANK(Q4,$B4:$AT4,0)+COUNTIFS($B4:$AT4,Q4,$B$1:$AT$1,"&lt;"&amp;16))</f>
        <v>2</v>
      </c>
      <c r="BK4">
        <f>(RANK(_calc_라운드기준!R4,_calc_라운드기준!$B4:$AT4,0)+COUNTIFS(_calc_라운드기준!$B4:$AT4,_calc_라운드기준!R4,$B$1:$AT$1,"&lt;"&amp;17))-(RANK(R4,$B4:$AT4,0)+COUNTIFS($B4:$AT4,R4,$B$1:$AT$1,"&lt;"&amp;17))</f>
        <v>7</v>
      </c>
      <c r="BL4">
        <f>(RANK(_calc_라운드기준!S4,_calc_라운드기준!$B4:$AT4,0)+COUNTIFS(_calc_라운드기준!$B4:$AT4,_calc_라운드기준!S4,$B$1:$AT$1,"&lt;"&amp;18))-(RANK(S4,$B4:$AT4,0)+COUNTIFS($B4:$AT4,S4,$B$1:$AT$1,"&lt;"&amp;18))</f>
        <v>4</v>
      </c>
      <c r="BM4">
        <f>(RANK(_calc_라운드기준!T4,_calc_라운드기준!$B4:$AT4,0)+COUNTIFS(_calc_라운드기준!$B4:$AT4,_calc_라운드기준!T4,$B$1:$AT$1,"&lt;"&amp;19))-(RANK(T4,$B4:$AT4,0)+COUNTIFS($B4:$AT4,T4,$B$1:$AT$1,"&lt;"&amp;19))</f>
        <v>2</v>
      </c>
      <c r="BN4">
        <f>(RANK(_calc_라운드기준!U4,_calc_라운드기준!$B4:$AT4,0)+COUNTIFS(_calc_라운드기준!$B4:$AT4,_calc_라운드기준!U4,$B$1:$AT$1,"&lt;"&amp;20))-(RANK(U4,$B4:$AT4,0)+COUNTIFS($B4:$AT4,U4,$B$1:$AT$1,"&lt;"&amp;20))</f>
        <v>-27</v>
      </c>
      <c r="BO4">
        <f>(RANK(_calc_라운드기준!V4,_calc_라운드기준!$B4:$AT4,0)+COUNTIFS(_calc_라운드기준!$B4:$AT4,_calc_라운드기준!V4,$B$1:$AT$1,"&lt;"&amp;21))-(RANK(V4,$B4:$AT4,0)+COUNTIFS($B4:$AT4,V4,$B$1:$AT$1,"&lt;"&amp;21))</f>
        <v>39</v>
      </c>
      <c r="BP4">
        <f>(RANK(_calc_라운드기준!W4,_calc_라운드기준!$B4:$AT4,0)+COUNTIFS(_calc_라운드기준!$B4:$AT4,_calc_라운드기준!W4,$B$1:$AT$1,"&lt;"&amp;22))-(RANK(W4,$B4:$AT4,0)+COUNTIFS($B4:$AT4,W4,$B$1:$AT$1,"&lt;"&amp;22))</f>
        <v>-9</v>
      </c>
      <c r="BQ4">
        <f>(RANK(_calc_라운드기준!X4,_calc_라운드기준!$B4:$AT4,0)+COUNTIFS(_calc_라운드기준!$B4:$AT4,_calc_라운드기준!X4,$B$1:$AT$1,"&lt;"&amp;23))-(RANK(X4,$B4:$AT4,0)+COUNTIFS($B4:$AT4,X4,$B$1:$AT$1,"&lt;"&amp;23))</f>
        <v>-11</v>
      </c>
      <c r="BR4">
        <f>(RANK(_calc_라운드기준!Y4,_calc_라운드기준!$B4:$AT4,0)+COUNTIFS(_calc_라운드기준!$B4:$AT4,_calc_라운드기준!Y4,$B$1:$AT$1,"&lt;"&amp;24))-(RANK(Y4,$B4:$AT4,0)+COUNTIFS($B4:$AT4,Y4,$B$1:$AT$1,"&lt;"&amp;24))</f>
        <v>-12</v>
      </c>
      <c r="BS4">
        <f>(RANK(_calc_라운드기준!Z4,_calc_라운드기준!$B4:$AT4,0)+COUNTIFS(_calc_라운드기준!$B4:$AT4,_calc_라운드기준!Z4,$B$1:$AT$1,"&lt;"&amp;25))-(RANK(Z4,$B4:$AT4,0)+COUNTIFS($B4:$AT4,Z4,$B$1:$AT$1,"&lt;"&amp;25))</f>
        <v>-15</v>
      </c>
      <c r="BT4">
        <f>(RANK(_calc_라운드기준!AA4,_calc_라운드기준!$B4:$AT4,0)+COUNTIFS(_calc_라운드기준!$B4:$AT4,_calc_라운드기준!AA4,$B$1:$AT$1,"&lt;"&amp;26))-(RANK(AA4,$B4:$AT4,0)+COUNTIFS($B4:$AT4,AA4,$B$1:$AT$1,"&lt;"&amp;26))</f>
        <v>6</v>
      </c>
      <c r="BU4">
        <f>(RANK(_calc_라운드기준!AB4,_calc_라운드기준!$B4:$AT4,0)+COUNTIFS(_calc_라운드기준!$B4:$AT4,_calc_라운드기준!AB4,$B$1:$AT$1,"&lt;"&amp;27))-(RANK(AB4,$B4:$AT4,0)+COUNTIFS($B4:$AT4,AB4,$B$1:$AT$1,"&lt;"&amp;27))</f>
        <v>-25</v>
      </c>
      <c r="BV4">
        <f>(RANK(_calc_라운드기준!AC4,_calc_라운드기준!$B4:$AT4,0)+COUNTIFS(_calc_라운드기준!$B4:$AT4,_calc_라운드기준!AC4,$B$1:$AT$1,"&lt;"&amp;28))-(RANK(AC4,$B4:$AT4,0)+COUNTIFS($B4:$AT4,AC4,$B$1:$AT$1,"&lt;"&amp;28))</f>
        <v>-6</v>
      </c>
      <c r="BW4">
        <f>(RANK(_calc_라운드기준!AD4,_calc_라운드기준!$B4:$AT4,0)+COUNTIFS(_calc_라운드기준!$B4:$AT4,_calc_라운드기준!AD4,$B$1:$AT$1,"&lt;"&amp;29))-(RANK(AD4,$B4:$AT4,0)+COUNTIFS($B4:$AT4,AD4,$B$1:$AT$1,"&lt;"&amp;29))</f>
        <v>1</v>
      </c>
      <c r="BX4">
        <f>(RANK(_calc_라운드기준!AE4,_calc_라운드기준!$B4:$AT4,0)+COUNTIFS(_calc_라운드기준!$B4:$AT4,_calc_라운드기준!AE4,$B$1:$AT$1,"&lt;"&amp;30))-(RANK(AE4,$B4:$AT4,0)+COUNTIFS($B4:$AT4,AE4,$B$1:$AT$1,"&lt;"&amp;30))</f>
        <v>1</v>
      </c>
      <c r="BY4">
        <f>(RANK(_calc_라운드기준!AF4,_calc_라운드기준!$B4:$AT4,0)+COUNTIFS(_calc_라운드기준!$B4:$AT4,_calc_라운드기준!AF4,$B$1:$AT$1,"&lt;"&amp;31))-(RANK(AF4,$B4:$AT4,0)+COUNTIFS($B4:$AT4,AF4,$B$1:$AT$1,"&lt;"&amp;31))</f>
        <v>-15</v>
      </c>
      <c r="BZ4">
        <f>(RANK(_calc_라운드기준!AG4,_calc_라운드기준!$B4:$AT4,0)+COUNTIFS(_calc_라운드기준!$B4:$AT4,_calc_라운드기준!AG4,$B$1:$AT$1,"&lt;"&amp;32))-(RANK(AG4,$B4:$AT4,0)+COUNTIFS($B4:$AT4,AG4,$B$1:$AT$1,"&lt;"&amp;32))</f>
        <v>-24</v>
      </c>
      <c r="CA4">
        <f>(RANK(_calc_라운드기준!AH4,_calc_라운드기준!$B4:$AT4,0)+COUNTIFS(_calc_라운드기준!$B4:$AT4,_calc_라운드기준!AH4,$B$1:$AT$1,"&lt;"&amp;33))-(RANK(AH4,$B4:$AT4,0)+COUNTIFS($B4:$AT4,AH4,$B$1:$AT$1,"&lt;"&amp;33))</f>
        <v>13</v>
      </c>
      <c r="CB4">
        <f>(RANK(_calc_라운드기준!AI4,_calc_라운드기준!$B4:$AT4,0)+COUNTIFS(_calc_라운드기준!$B4:$AT4,_calc_라운드기준!AI4,$B$1:$AT$1,"&lt;"&amp;34))-(RANK(AI4,$B4:$AT4,0)+COUNTIFS($B4:$AT4,AI4,$B$1:$AT$1,"&lt;"&amp;34))</f>
        <v>19</v>
      </c>
      <c r="CC4">
        <f>(RANK(_calc_라운드기준!AJ4,_calc_라운드기준!$B4:$AT4,0)+COUNTIFS(_calc_라운드기준!$B4:$AT4,_calc_라운드기준!AJ4,$B$1:$AT$1,"&lt;"&amp;35))-(RANK(AJ4,$B4:$AT4,0)+COUNTIFS($B4:$AT4,AJ4,$B$1:$AT$1,"&lt;"&amp;35))</f>
        <v>12</v>
      </c>
      <c r="CD4">
        <f>(RANK(_calc_라운드기준!AK4,_calc_라운드기준!$B4:$AT4,0)+COUNTIFS(_calc_라운드기준!$B4:$AT4,_calc_라운드기준!AK4,$B$1:$AT$1,"&lt;"&amp;36))-(RANK(AK4,$B4:$AT4,0)+COUNTIFS($B4:$AT4,AK4,$B$1:$AT$1,"&lt;"&amp;36))</f>
        <v>-11</v>
      </c>
      <c r="CE4">
        <f>(RANK(_calc_라운드기준!AL4,_calc_라운드기준!$B4:$AT4,0)+COUNTIFS(_calc_라운드기준!$B4:$AT4,_calc_라운드기준!AL4,$B$1:$AT$1,"&lt;"&amp;37))-(RANK(AL4,$B4:$AT4,0)+COUNTIFS($B4:$AT4,AL4,$B$1:$AT$1,"&lt;"&amp;37))</f>
        <v>8</v>
      </c>
      <c r="CF4">
        <f>(RANK(_calc_라운드기준!AM4,_calc_라운드기준!$B4:$AT4,0)+COUNTIFS(_calc_라운드기준!$B4:$AT4,_calc_라운드기준!AM4,$B$1:$AT$1,"&lt;"&amp;38))-(RANK(AM4,$B4:$AT4,0)+COUNTIFS($B4:$AT4,AM4,$B$1:$AT$1,"&lt;"&amp;38))</f>
        <v>2</v>
      </c>
      <c r="CG4">
        <f>(RANK(_calc_라운드기준!AN4,_calc_라운드기준!$B4:$AT4,0)+COUNTIFS(_calc_라운드기준!$B4:$AT4,_calc_라운드기준!AN4,$B$1:$AT$1,"&lt;"&amp;39))-(RANK(AN4,$B4:$AT4,0)+COUNTIFS($B4:$AT4,AN4,$B$1:$AT$1,"&lt;"&amp;39))</f>
        <v>-4</v>
      </c>
      <c r="CH4">
        <f>(RANK(_calc_라운드기준!AO4,_calc_라운드기준!$B4:$AT4,0)+COUNTIFS(_calc_라운드기준!$B4:$AT4,_calc_라운드기준!AO4,$B$1:$AT$1,"&lt;"&amp;40))-(RANK(AO4,$B4:$AT4,0)+COUNTIFS($B4:$AT4,AO4,$B$1:$AT$1,"&lt;"&amp;40))</f>
        <v>-8</v>
      </c>
      <c r="CI4">
        <f>(RANK(_calc_라운드기준!AP4,_calc_라운드기준!$B4:$AT4,0)+COUNTIFS(_calc_라운드기준!$B4:$AT4,_calc_라운드기준!AP4,$B$1:$AT$1,"&lt;"&amp;41))-(RANK(AP4,$B4:$AT4,0)+COUNTIFS($B4:$AT4,AP4,$B$1:$AT$1,"&lt;"&amp;41))</f>
        <v>1</v>
      </c>
      <c r="CJ4">
        <f>(RANK(_calc_라운드기준!AQ4,_calc_라운드기준!$B4:$AT4,0)+COUNTIFS(_calc_라운드기준!$B4:$AT4,_calc_라운드기준!AQ4,$B$1:$AT$1,"&lt;"&amp;42))-(RANK(AQ4,$B4:$AT4,0)+COUNTIFS($B4:$AT4,AQ4,$B$1:$AT$1,"&lt;"&amp;42))</f>
        <v>-4</v>
      </c>
      <c r="CK4">
        <f>(RANK(_calc_라운드기준!AR4,_calc_라운드기준!$B4:$AT4,0)+COUNTIFS(_calc_라운드기준!$B4:$AT4,_calc_라운드기준!AR4,$B$1:$AT$1,"&lt;"&amp;43))-(RANK(AR4,$B4:$AT4,0)+COUNTIFS($B4:$AT4,AR4,$B$1:$AT$1,"&lt;"&amp;43))</f>
        <v>12</v>
      </c>
      <c r="CL4">
        <f>(RANK(_calc_라운드기준!AS4,_calc_라운드기준!$B4:$AT4,0)+COUNTIFS(_calc_라운드기준!$B4:$AT4,_calc_라운드기준!AS4,$B$1:$AT$1,"&lt;"&amp;44))-(RANK(AS4,$B4:$AT4,0)+COUNTIFS($B4:$AT4,AS4,$B$1:$AT$1,"&lt;"&amp;44))</f>
        <v>-4</v>
      </c>
      <c r="CM4">
        <f>(RANK(_calc_라운드기준!AT4,_calc_라운드기준!$B4:$AT4,0)+COUNTIFS(_calc_라운드기준!$B4:$AT4,_calc_라운드기준!AT4,$B$1:$AT$1,"&lt;"&amp;45))-(RANK(AT4,$B4:$AT4,0)+COUNTIFS($B4:$AT4,AT4,$B$1:$AT$1,"&lt;"&amp;45))</f>
        <v>27</v>
      </c>
      <c r="CN4">
        <f t="shared" si="0"/>
        <v>42</v>
      </c>
      <c r="CO4">
        <f t="shared" si="1"/>
        <v>33</v>
      </c>
      <c r="CP4">
        <f t="shared" si="2"/>
        <v>15</v>
      </c>
      <c r="CQ4">
        <f t="shared" si="3"/>
        <v>23</v>
      </c>
      <c r="CR4">
        <f t="shared" si="4"/>
        <v>26</v>
      </c>
      <c r="CS4">
        <f t="shared" si="5"/>
        <v>8</v>
      </c>
      <c r="CT4">
        <f t="shared" si="6"/>
        <v>11</v>
      </c>
      <c r="CU4">
        <f t="shared" si="7"/>
        <v>41</v>
      </c>
      <c r="CV4">
        <f t="shared" si="8"/>
        <v>37</v>
      </c>
      <c r="CW4">
        <f t="shared" si="9"/>
        <v>24</v>
      </c>
      <c r="CX4">
        <f t="shared" si="10"/>
        <v>4</v>
      </c>
      <c r="CY4">
        <f t="shared" si="11"/>
        <v>2</v>
      </c>
      <c r="CZ4">
        <f t="shared" si="12"/>
        <v>25</v>
      </c>
      <c r="DA4">
        <f t="shared" si="13"/>
        <v>6</v>
      </c>
      <c r="DB4">
        <f t="shared" si="14"/>
        <v>40</v>
      </c>
      <c r="DC4">
        <f t="shared" si="15"/>
        <v>17</v>
      </c>
      <c r="DD4">
        <f t="shared" si="16"/>
        <v>13</v>
      </c>
      <c r="DE4">
        <f t="shared" si="17"/>
        <v>16</v>
      </c>
      <c r="DF4">
        <f t="shared" si="18"/>
        <v>18</v>
      </c>
      <c r="DG4">
        <f t="shared" si="19"/>
        <v>45</v>
      </c>
      <c r="DH4">
        <f t="shared" si="20"/>
        <v>1</v>
      </c>
      <c r="DI4">
        <f t="shared" si="21"/>
        <v>32</v>
      </c>
      <c r="DJ4">
        <f t="shared" si="22"/>
        <v>34</v>
      </c>
      <c r="DK4">
        <f t="shared" si="23"/>
        <v>36</v>
      </c>
      <c r="DL4">
        <f t="shared" si="24"/>
        <v>38</v>
      </c>
      <c r="DM4">
        <f t="shared" si="25"/>
        <v>14</v>
      </c>
      <c r="DN4">
        <f t="shared" si="26"/>
        <v>44</v>
      </c>
      <c r="DO4">
        <f t="shared" si="27"/>
        <v>30</v>
      </c>
      <c r="DP4">
        <f t="shared" si="28"/>
        <v>20</v>
      </c>
      <c r="DQ4">
        <f t="shared" si="29"/>
        <v>21</v>
      </c>
      <c r="DR4">
        <f t="shared" si="30"/>
        <v>39</v>
      </c>
      <c r="DS4">
        <f t="shared" si="31"/>
        <v>43</v>
      </c>
      <c r="DT4">
        <f t="shared" si="32"/>
        <v>7</v>
      </c>
      <c r="DU4">
        <f t="shared" si="33"/>
        <v>5</v>
      </c>
      <c r="DV4">
        <f t="shared" si="34"/>
        <v>9</v>
      </c>
      <c r="DW4">
        <f t="shared" si="35"/>
        <v>35</v>
      </c>
      <c r="DX4">
        <f t="shared" si="36"/>
        <v>12</v>
      </c>
      <c r="DY4">
        <f t="shared" si="37"/>
        <v>19</v>
      </c>
      <c r="DZ4">
        <f t="shared" si="38"/>
        <v>27</v>
      </c>
      <c r="EA4">
        <f t="shared" si="39"/>
        <v>31</v>
      </c>
      <c r="EB4">
        <f t="shared" si="40"/>
        <v>22</v>
      </c>
      <c r="EC4">
        <f t="shared" si="41"/>
        <v>28</v>
      </c>
      <c r="ED4">
        <f t="shared" si="42"/>
        <v>10</v>
      </c>
      <c r="EE4">
        <f t="shared" si="43"/>
        <v>29</v>
      </c>
      <c r="EF4">
        <f t="shared" si="44"/>
        <v>3</v>
      </c>
    </row>
    <row r="5" spans="1:136" ht="16.5" customHeight="1">
      <c r="A5">
        <f>_calc_라운드기준!A5</f>
        <v>1241</v>
      </c>
      <c r="B5">
        <f>INDEX(_calc_누적빈도!B:B,$A5)-INDEX(_calc_누적빈도!B:B,$A5-기준550회_후보!$B$1)</f>
        <v>69</v>
      </c>
      <c r="C5">
        <f>INDEX(_calc_누적빈도!C:C,$A5)-INDEX(_calc_누적빈도!C:C,$A5-기준550회_후보!$B$1)</f>
        <v>69</v>
      </c>
      <c r="D5">
        <f>INDEX(_calc_누적빈도!D:D,$A5)-INDEX(_calc_누적빈도!D:D,$A5-기준550회_후보!$B$1)</f>
        <v>83</v>
      </c>
      <c r="E5">
        <f>INDEX(_calc_누적빈도!E:E,$A5)-INDEX(_calc_누적빈도!E:E,$A5-기준550회_후보!$B$1)</f>
        <v>65</v>
      </c>
      <c r="F5">
        <f>INDEX(_calc_누적빈도!F:F,$A5)-INDEX(_calc_누적빈도!F:F,$A5-기준550회_후보!$B$1)</f>
        <v>54</v>
      </c>
      <c r="G5">
        <f>INDEX(_calc_누적빈도!G:G,$A5)-INDEX(_calc_누적빈도!G:G,$A5-기준550회_후보!$B$1)</f>
        <v>81</v>
      </c>
      <c r="H5">
        <f>INDEX(_calc_누적빈도!H:H,$A5)-INDEX(_calc_누적빈도!H:H,$A5-기준550회_후보!$B$1)</f>
        <v>76</v>
      </c>
      <c r="I5">
        <f>INDEX(_calc_누적빈도!I:I,$A5)-INDEX(_calc_누적빈도!I:I,$A5-기준550회_후보!$B$1)</f>
        <v>60</v>
      </c>
      <c r="J5">
        <f>INDEX(_calc_누적빈도!J:J,$A5)-INDEX(_calc_누적빈도!J:J,$A5-기준550회_후보!$B$1)</f>
        <v>65</v>
      </c>
      <c r="K5">
        <f>INDEX(_calc_누적빈도!K:K,$A5)-INDEX(_calc_누적빈도!K:K,$A5-기준550회_후보!$B$1)</f>
        <v>71</v>
      </c>
      <c r="L5">
        <f>INDEX(_calc_누적빈도!L:L,$A5)-INDEX(_calc_누적빈도!L:L,$A5-기준550회_후보!$B$1)</f>
        <v>77</v>
      </c>
      <c r="M5">
        <f>INDEX(_calc_누적빈도!M:M,$A5)-INDEX(_calc_누적빈도!M:M,$A5-기준550회_후보!$B$1)</f>
        <v>89</v>
      </c>
      <c r="N5">
        <f>INDEX(_calc_누적빈도!N:N,$A5)-INDEX(_calc_누적빈도!N:N,$A5-기준550회_후보!$B$1)</f>
        <v>85</v>
      </c>
      <c r="O5">
        <f>INDEX(_calc_누적빈도!O:O,$A5)-INDEX(_calc_누적빈도!O:O,$A5-기준550회_후보!$B$1)</f>
        <v>71</v>
      </c>
      <c r="P5">
        <f>INDEX(_calc_누적빈도!P:P,$A5)-INDEX(_calc_누적빈도!P:P,$A5-기준550회_후보!$B$1)</f>
        <v>77</v>
      </c>
      <c r="Q5">
        <f>INDEX(_calc_누적빈도!Q:Q,$A5)-INDEX(_calc_누적빈도!Q:Q,$A5-기준550회_후보!$B$1)</f>
        <v>85</v>
      </c>
      <c r="R5">
        <f>INDEX(_calc_누적빈도!R:R,$A5)-INDEX(_calc_누적빈도!R:R,$A5-기준550회_후보!$B$1)</f>
        <v>69</v>
      </c>
      <c r="S5">
        <f>INDEX(_calc_누적빈도!S:S,$A5)-INDEX(_calc_누적빈도!S:S,$A5-기준550회_후보!$B$1)</f>
        <v>83</v>
      </c>
      <c r="T5">
        <f>INDEX(_calc_누적빈도!T:T,$A5)-INDEX(_calc_누적빈도!T:T,$A5-기준550회_후보!$B$1)</f>
        <v>80</v>
      </c>
      <c r="U5">
        <f>INDEX(_calc_누적빈도!U:U,$A5)-INDEX(_calc_누적빈도!U:U,$A5-기준550회_후보!$B$1)</f>
        <v>61</v>
      </c>
      <c r="V5">
        <f>INDEX(_calc_누적빈도!V:V,$A5)-INDEX(_calc_누적빈도!V:V,$A5-기준550회_후보!$B$1)</f>
        <v>84</v>
      </c>
      <c r="W5">
        <f>INDEX(_calc_누적빈도!W:W,$A5)-INDEX(_calc_누적빈도!W:W,$A5-기준550회_후보!$B$1)</f>
        <v>67</v>
      </c>
      <c r="X5">
        <f>INDEX(_calc_누적빈도!X:X,$A5)-INDEX(_calc_누적빈도!X:X,$A5-기준550회_후보!$B$1)</f>
        <v>63</v>
      </c>
      <c r="Y5">
        <f>INDEX(_calc_누적빈도!Y:Y,$A5)-INDEX(_calc_누적빈도!Y:Y,$A5-기준550회_후보!$B$1)</f>
        <v>75</v>
      </c>
      <c r="Z5">
        <f>INDEX(_calc_누적빈도!Z:Z,$A5)-INDEX(_calc_누적빈도!Z:Z,$A5-기준550회_후보!$B$1)</f>
        <v>57</v>
      </c>
      <c r="AA5">
        <f>INDEX(_calc_누적빈도!AA:AA,$A5)-INDEX(_calc_누적빈도!AA:AA,$A5-기준550회_후보!$B$1)</f>
        <v>68</v>
      </c>
      <c r="AB5">
        <f>INDEX(_calc_누적빈도!AB:AB,$A5)-INDEX(_calc_누적빈도!AB:AB,$A5-기준550회_후보!$B$1)</f>
        <v>72</v>
      </c>
      <c r="AC5">
        <f>INDEX(_calc_누적빈도!AC:AC,$A5)-INDEX(_calc_누적빈도!AC:AC,$A5-기준550회_후보!$B$1)</f>
        <v>79</v>
      </c>
      <c r="AD5">
        <f>INDEX(_calc_누적빈도!AD:AD,$A5)-INDEX(_calc_누적빈도!AD:AD,$A5-기준550회_후보!$B$1)</f>
        <v>70</v>
      </c>
      <c r="AE5">
        <f>INDEX(_calc_누적빈도!AE:AE,$A5)-INDEX(_calc_누적빈도!AE:AE,$A5-기준550회_후보!$B$1)</f>
        <v>79</v>
      </c>
      <c r="AF5">
        <f>INDEX(_calc_누적빈도!AF:AF,$A5)-INDEX(_calc_누적빈도!AF:AF,$A5-기준550회_후보!$B$1)</f>
        <v>75</v>
      </c>
      <c r="AG5">
        <f>INDEX(_calc_누적빈도!AG:AG,$A5)-INDEX(_calc_누적빈도!AG:AG,$A5-기준550회_후보!$B$1)</f>
        <v>64</v>
      </c>
      <c r="AH5">
        <f>INDEX(_calc_누적빈도!AH:AH,$A5)-INDEX(_calc_누적빈도!AH:AH,$A5-기준550회_후보!$B$1)</f>
        <v>87</v>
      </c>
      <c r="AI5">
        <f>INDEX(_calc_누적빈도!AI:AI,$A5)-INDEX(_calc_누적빈도!AI:AI,$A5-기준550회_후보!$B$1)</f>
        <v>80</v>
      </c>
      <c r="AJ5">
        <f>INDEX(_calc_누적빈도!AJ:AJ,$A5)-INDEX(_calc_누적빈도!AJ:AJ,$A5-기준550회_후보!$B$1)</f>
        <v>76</v>
      </c>
      <c r="AK5">
        <f>INDEX(_calc_누적빈도!AK:AK,$A5)-INDEX(_calc_누적빈도!AK:AK,$A5-기준550회_후보!$B$1)</f>
        <v>75</v>
      </c>
      <c r="AL5">
        <f>INDEX(_calc_누적빈도!AL:AL,$A5)-INDEX(_calc_누적빈도!AL:AL,$A5-기준550회_후보!$B$1)</f>
        <v>72</v>
      </c>
      <c r="AM5">
        <f>INDEX(_calc_누적빈도!AM:AM,$A5)-INDEX(_calc_누적빈도!AM:AM,$A5-기준550회_후보!$B$1)</f>
        <v>84</v>
      </c>
      <c r="AN5">
        <f>INDEX(_calc_누적빈도!AN:AN,$A5)-INDEX(_calc_누적빈도!AN:AN,$A5-기준550회_후보!$B$1)</f>
        <v>74</v>
      </c>
      <c r="AO5">
        <f>INDEX(_calc_누적빈도!AO:AO,$A5)-INDEX(_calc_누적빈도!AO:AO,$A5-기준550회_후보!$B$1)</f>
        <v>61</v>
      </c>
      <c r="AP5">
        <f>INDEX(_calc_누적빈도!AP:AP,$A5)-INDEX(_calc_누적빈도!AP:AP,$A5-기준550회_후보!$B$1)</f>
        <v>69</v>
      </c>
      <c r="AQ5">
        <f>INDEX(_calc_누적빈도!AQ:AQ,$A5)-INDEX(_calc_누적빈도!AQ:AQ,$A5-기준550회_후보!$B$1)</f>
        <v>73</v>
      </c>
      <c r="AR5">
        <f>INDEX(_calc_누적빈도!AR:AR,$A5)-INDEX(_calc_누적빈도!AR:AR,$A5-기준550회_후보!$B$1)</f>
        <v>70</v>
      </c>
      <c r="AS5">
        <f>INDEX(_calc_누적빈도!AS:AS,$A5)-INDEX(_calc_누적빈도!AS:AS,$A5-기준550회_후보!$B$1)</f>
        <v>73</v>
      </c>
      <c r="AT5">
        <f>INDEX(_calc_누적빈도!AT:AT,$A5)-INDEX(_calc_누적빈도!AT:AT,$A5-기준550회_후보!$B$1)</f>
        <v>83</v>
      </c>
      <c r="AU5">
        <f>(RANK(_calc_라운드기준!B5,_calc_라운드기준!$B5:$AT5,0)+COUNTIFS(_calc_라운드기준!$B5:$AT5,_calc_라운드기준!B5,$B$1:$AT$1,"&lt;"&amp;1))-(RANK(B5,$B5:$AT5,0)+COUNTIFS($B5:$AT5,B5,$B$1:$AT$1,"&lt;"&amp;1))</f>
        <v>-27</v>
      </c>
      <c r="AV5">
        <f>(RANK(_calc_라운드기준!C5,_calc_라운드기준!$B5:$AT5,0)+COUNTIFS(_calc_라운드기준!$B5:$AT5,_calc_라운드기준!C5,$B$1:$AT$1,"&lt;"&amp;2))-(RANK(C5,$B5:$AT5,0)+COUNTIFS($B5:$AT5,C5,$B$1:$AT$1,"&lt;"&amp;2))</f>
        <v>-10</v>
      </c>
      <c r="AW5">
        <f>(RANK(_calc_라운드기준!D5,_calc_라운드기준!$B5:$AT5,0)+COUNTIFS(_calc_라운드기준!$B5:$AT5,_calc_라운드기준!D5,$B$1:$AT$1,"&lt;"&amp;3))-(RANK(D5,$B5:$AT5,0)+COUNTIFS($B5:$AT5,D5,$B$1:$AT$1,"&lt;"&amp;3))</f>
        <v>5</v>
      </c>
      <c r="AX5">
        <f>(RANK(_calc_라운드기준!E5,_calc_라운드기준!$B5:$AT5,0)+COUNTIFS(_calc_라운드기준!$B5:$AT5,_calc_라운드기준!E5,$B$1:$AT$1,"&lt;"&amp;4))-(RANK(E5,$B5:$AT5,0)+COUNTIFS($B5:$AT5,E5,$B$1:$AT$1,"&lt;"&amp;4))</f>
        <v>-14</v>
      </c>
      <c r="AY5">
        <f>(RANK(_calc_라운드기준!F5,_calc_라운드기준!$B5:$AT5,0)+COUNTIFS(_calc_라운드기준!$B5:$AT5,_calc_라운드기준!F5,$B$1:$AT$1,"&lt;"&amp;5))-(RANK(F5,$B5:$AT5,0)+COUNTIFS($B5:$AT5,F5,$B$1:$AT$1,"&lt;"&amp;5))</f>
        <v>-3</v>
      </c>
      <c r="AZ5">
        <f>(RANK(_calc_라운드기준!G5,_calc_라운드기준!$B5:$AT5,0)+COUNTIFS(_calc_라운드기준!$B5:$AT5,_calc_라운드기준!G5,$B$1:$AT$1,"&lt;"&amp;6))-(RANK(G5,$B5:$AT5,0)+COUNTIFS($B5:$AT5,G5,$B$1:$AT$1,"&lt;"&amp;6))</f>
        <v>14</v>
      </c>
      <c r="BA5">
        <f>(RANK(_calc_라운드기준!H5,_calc_라운드기준!$B5:$AT5,0)+COUNTIFS(_calc_라운드기준!$B5:$AT5,_calc_라운드기준!H5,$B$1:$AT$1,"&lt;"&amp;7))-(RANK(H5,$B5:$AT5,0)+COUNTIFS($B5:$AT5,H5,$B$1:$AT$1,"&lt;"&amp;7))</f>
        <v>21</v>
      </c>
      <c r="BB5">
        <f>(RANK(_calc_라운드기준!I5,_calc_라운드기준!$B5:$AT5,0)+COUNTIFS(_calc_라운드기준!$B5:$AT5,_calc_라운드기준!I5,$B$1:$AT$1,"&lt;"&amp;8))-(RANK(I5,$B5:$AT5,0)+COUNTIFS($B5:$AT5,I5,$B$1:$AT$1,"&lt;"&amp;8))</f>
        <v>-18</v>
      </c>
      <c r="BC5">
        <f>(RANK(_calc_라운드기준!J5,_calc_라운드기준!$B5:$AT5,0)+COUNTIFS(_calc_라운드기준!$B5:$AT5,_calc_라운드기준!J5,$B$1:$AT$1,"&lt;"&amp;9))-(RANK(J5,$B5:$AT5,0)+COUNTIFS($B5:$AT5,J5,$B$1:$AT$1,"&lt;"&amp;9))</f>
        <v>-12</v>
      </c>
      <c r="BD5">
        <f>(RANK(_calc_라운드기준!K5,_calc_라운드기준!$B5:$AT5,0)+COUNTIFS(_calc_라운드기준!$B5:$AT5,_calc_라운드기준!K5,$B$1:$AT$1,"&lt;"&amp;10))-(RANK(K5,$B5:$AT5,0)+COUNTIFS($B5:$AT5,K5,$B$1:$AT$1,"&lt;"&amp;10))</f>
        <v>0</v>
      </c>
      <c r="BE5">
        <f>(RANK(_calc_라운드기준!L5,_calc_라운드기준!$B5:$AT5,0)+COUNTIFS(_calc_라운드기준!$B5:$AT5,_calc_라운드기준!L5,$B$1:$AT$1,"&lt;"&amp;11))-(RANK(L5,$B5:$AT5,0)+COUNTIFS($B5:$AT5,L5,$B$1:$AT$1,"&lt;"&amp;11))</f>
        <v>13</v>
      </c>
      <c r="BF5">
        <f>(RANK(_calc_라운드기준!M5,_calc_라운드기준!$B5:$AT5,0)+COUNTIFS(_calc_라운드기준!$B5:$AT5,_calc_라운드기준!M5,$B$1:$AT$1,"&lt;"&amp;12))-(RANK(M5,$B5:$AT5,0)+COUNTIFS($B5:$AT5,M5,$B$1:$AT$1,"&lt;"&amp;12))</f>
        <v>28</v>
      </c>
      <c r="BG5">
        <f>(RANK(_calc_라운드기준!N5,_calc_라운드기준!$B5:$AT5,0)+COUNTIFS(_calc_라운드기준!$B5:$AT5,_calc_라운드기준!N5,$B$1:$AT$1,"&lt;"&amp;13))-(RANK(N5,$B5:$AT5,0)+COUNTIFS($B5:$AT5,N5,$B$1:$AT$1,"&lt;"&amp;13))</f>
        <v>2</v>
      </c>
      <c r="BH5">
        <f>(RANK(_calc_라운드기준!O5,_calc_라운드기준!$B5:$AT5,0)+COUNTIFS(_calc_라운드기준!$B5:$AT5,_calc_라운드기준!O5,$B$1:$AT$1,"&lt;"&amp;14))-(RANK(O5,$B5:$AT5,0)+COUNTIFS($B5:$AT5,O5,$B$1:$AT$1,"&lt;"&amp;14))</f>
        <v>17</v>
      </c>
      <c r="BI5">
        <f>(RANK(_calc_라운드기준!P5,_calc_라운드기준!$B5:$AT5,0)+COUNTIFS(_calc_라운드기준!$B5:$AT5,_calc_라운드기준!P5,$B$1:$AT$1,"&lt;"&amp;15))-(RANK(P5,$B5:$AT5,0)+COUNTIFS($B5:$AT5,P5,$B$1:$AT$1,"&lt;"&amp;15))</f>
        <v>-15</v>
      </c>
      <c r="BJ5">
        <f>(RANK(_calc_라운드기준!Q5,_calc_라운드기준!$B5:$AT5,0)+COUNTIFS(_calc_라운드기준!$B5:$AT5,_calc_라운드기준!Q5,$B$1:$AT$1,"&lt;"&amp;16))-(RANK(Q5,$B5:$AT5,0)+COUNTIFS($B5:$AT5,Q5,$B$1:$AT$1,"&lt;"&amp;16))</f>
        <v>4</v>
      </c>
      <c r="BK5">
        <f>(RANK(_calc_라운드기준!R5,_calc_라운드기준!$B5:$AT5,0)+COUNTIFS(_calc_라운드기준!$B5:$AT5,_calc_라운드기준!R5,$B$1:$AT$1,"&lt;"&amp;17))-(RANK(R5,$B5:$AT5,0)+COUNTIFS($B5:$AT5,R5,$B$1:$AT$1,"&lt;"&amp;17))</f>
        <v>6</v>
      </c>
      <c r="BL5">
        <f>(RANK(_calc_라운드기준!S5,_calc_라운드기준!$B5:$AT5,0)+COUNTIFS(_calc_라운드기준!$B5:$AT5,_calc_라운드기준!S5,$B$1:$AT$1,"&lt;"&amp;18))-(RANK(S5,$B5:$AT5,0)+COUNTIFS($B5:$AT5,S5,$B$1:$AT$1,"&lt;"&amp;18))</f>
        <v>5</v>
      </c>
      <c r="BM5">
        <f>(RANK(_calc_라운드기준!T5,_calc_라운드기준!$B5:$AT5,0)+COUNTIFS(_calc_라운드기준!$B5:$AT5,_calc_라운드기준!T5,$B$1:$AT$1,"&lt;"&amp;19))-(RANK(T5,$B5:$AT5,0)+COUNTIFS($B5:$AT5,T5,$B$1:$AT$1,"&lt;"&amp;19))</f>
        <v>3</v>
      </c>
      <c r="BN5">
        <f>(RANK(_calc_라운드기준!U5,_calc_라운드기준!$B5:$AT5,0)+COUNTIFS(_calc_라운드기준!$B5:$AT5,_calc_라운드기준!U5,$B$1:$AT$1,"&lt;"&amp;20))-(RANK(U5,$B5:$AT5,0)+COUNTIFS($B5:$AT5,U5,$B$1:$AT$1,"&lt;"&amp;20))</f>
        <v>-32</v>
      </c>
      <c r="BO5">
        <f>(RANK(_calc_라운드기준!V5,_calc_라운드기준!$B5:$AT5,0)+COUNTIFS(_calc_라운드기준!$B5:$AT5,_calc_라운드기준!V5,$B$1:$AT$1,"&lt;"&amp;21))-(RANK(V5,$B5:$AT5,0)+COUNTIFS($B5:$AT5,V5,$B$1:$AT$1,"&lt;"&amp;21))</f>
        <v>38</v>
      </c>
      <c r="BP5">
        <f>(RANK(_calc_라운드기준!W5,_calc_라운드기준!$B5:$AT5,0)+COUNTIFS(_calc_라운드기준!$B5:$AT5,_calc_라운드기준!W5,$B$1:$AT$1,"&lt;"&amp;22))-(RANK(W5,$B5:$AT5,0)+COUNTIFS($B5:$AT5,W5,$B$1:$AT$1,"&lt;"&amp;22))</f>
        <v>-6</v>
      </c>
      <c r="BQ5">
        <f>(RANK(_calc_라운드기준!X5,_calc_라운드기준!$B5:$AT5,0)+COUNTIFS(_calc_라운드기준!$B5:$AT5,_calc_라운드기준!X5,$B$1:$AT$1,"&lt;"&amp;23))-(RANK(X5,$B5:$AT5,0)+COUNTIFS($B5:$AT5,X5,$B$1:$AT$1,"&lt;"&amp;23))</f>
        <v>0</v>
      </c>
      <c r="BR5">
        <f>(RANK(_calc_라운드기준!Y5,_calc_라운드기준!$B5:$AT5,0)+COUNTIFS(_calc_라운드기준!$B5:$AT5,_calc_라운드기준!Y5,$B$1:$AT$1,"&lt;"&amp;24))-(RANK(Y5,$B5:$AT5,0)+COUNTIFS($B5:$AT5,Y5,$B$1:$AT$1,"&lt;"&amp;24))</f>
        <v>-9</v>
      </c>
      <c r="BS5">
        <f>(RANK(_calc_라운드기준!Z5,_calc_라운드기준!$B5:$AT5,0)+COUNTIFS(_calc_라운드기준!$B5:$AT5,_calc_라운드기준!Z5,$B$1:$AT$1,"&lt;"&amp;25))-(RANK(Z5,$B5:$AT5,0)+COUNTIFS($B5:$AT5,Z5,$B$1:$AT$1,"&lt;"&amp;25))</f>
        <v>-13</v>
      </c>
      <c r="BT5">
        <f>(RANK(_calc_라운드기준!AA5,_calc_라운드기준!$B5:$AT5,0)+COUNTIFS(_calc_라운드기준!$B5:$AT5,_calc_라운드기준!AA5,$B$1:$AT$1,"&lt;"&amp;26))-(RANK(AA5,$B5:$AT5,0)+COUNTIFS($B5:$AT5,AA5,$B$1:$AT$1,"&lt;"&amp;26))</f>
        <v>6</v>
      </c>
      <c r="BU5">
        <f>(RANK(_calc_라운드기준!AB5,_calc_라운드기준!$B5:$AT5,0)+COUNTIFS(_calc_라운드기준!$B5:$AT5,_calc_라운드기준!AB5,$B$1:$AT$1,"&lt;"&amp;27))-(RANK(AB5,$B5:$AT5,0)+COUNTIFS($B5:$AT5,AB5,$B$1:$AT$1,"&lt;"&amp;27))</f>
        <v>-23</v>
      </c>
      <c r="BV5">
        <f>(RANK(_calc_라운드기준!AC5,_calc_라운드기준!$B5:$AT5,0)+COUNTIFS(_calc_라운드기준!$B5:$AT5,_calc_라운드기준!AC5,$B$1:$AT$1,"&lt;"&amp;28))-(RANK(AC5,$B5:$AT5,0)+COUNTIFS($B5:$AT5,AC5,$B$1:$AT$1,"&lt;"&amp;28))</f>
        <v>-7</v>
      </c>
      <c r="BW5">
        <f>(RANK(_calc_라운드기준!AD5,_calc_라운드기준!$B5:$AT5,0)+COUNTIFS(_calc_라운드기준!$B5:$AT5,_calc_라운드기준!AD5,$B$1:$AT$1,"&lt;"&amp;29))-(RANK(AD5,$B5:$AT5,0)+COUNTIFS($B5:$AT5,AD5,$B$1:$AT$1,"&lt;"&amp;29))</f>
        <v>3</v>
      </c>
      <c r="BX5">
        <f>(RANK(_calc_라운드기준!AE5,_calc_라운드기준!$B5:$AT5,0)+COUNTIFS(_calc_라운드기준!$B5:$AT5,_calc_라운드기준!AE5,$B$1:$AT$1,"&lt;"&amp;30))-(RANK(AE5,$B5:$AT5,0)+COUNTIFS($B5:$AT5,AE5,$B$1:$AT$1,"&lt;"&amp;30))</f>
        <v>1</v>
      </c>
      <c r="BY5">
        <f>(RANK(_calc_라운드기준!AF5,_calc_라운드기준!$B5:$AT5,0)+COUNTIFS(_calc_라운드기준!$B5:$AT5,_calc_라운드기준!AF5,$B$1:$AT$1,"&lt;"&amp;31))-(RANK(AF5,$B5:$AT5,0)+COUNTIFS($B5:$AT5,AF5,$B$1:$AT$1,"&lt;"&amp;31))</f>
        <v>-17</v>
      </c>
      <c r="BZ5">
        <f>(RANK(_calc_라운드기준!AG5,_calc_라운드기준!$B5:$AT5,0)+COUNTIFS(_calc_라운드기준!$B5:$AT5,_calc_라운드기준!AG5,$B$1:$AT$1,"&lt;"&amp;32))-(RANK(AG5,$B5:$AT5,0)+COUNTIFS($B5:$AT5,AG5,$B$1:$AT$1,"&lt;"&amp;32))</f>
        <v>-23</v>
      </c>
      <c r="CA5">
        <f>(RANK(_calc_라운드기준!AH5,_calc_라운드기준!$B5:$AT5,0)+COUNTIFS(_calc_라운드기준!$B5:$AT5,_calc_라운드기준!AH5,$B$1:$AT$1,"&lt;"&amp;33))-(RANK(AH5,$B5:$AT5,0)+COUNTIFS($B5:$AT5,AH5,$B$1:$AT$1,"&lt;"&amp;33))</f>
        <v>15</v>
      </c>
      <c r="CB5">
        <f>(RANK(_calc_라운드기준!AI5,_calc_라운드기준!$B5:$AT5,0)+COUNTIFS(_calc_라운드기준!$B5:$AT5,_calc_라운드기준!AI5,$B$1:$AT$1,"&lt;"&amp;34))-(RANK(AI5,$B5:$AT5,0)+COUNTIFS($B5:$AT5,AI5,$B$1:$AT$1,"&lt;"&amp;34))</f>
        <v>21</v>
      </c>
      <c r="CC5">
        <f>(RANK(_calc_라운드기준!AJ5,_calc_라운드기준!$B5:$AT5,0)+COUNTIFS(_calc_라운드기준!$B5:$AT5,_calc_라운드기준!AJ5,$B$1:$AT$1,"&lt;"&amp;35))-(RANK(AJ5,$B5:$AT5,0)+COUNTIFS($B5:$AT5,AJ5,$B$1:$AT$1,"&lt;"&amp;35))</f>
        <v>16</v>
      </c>
      <c r="CD5">
        <f>(RANK(_calc_라운드기준!AK5,_calc_라운드기준!$B5:$AT5,0)+COUNTIFS(_calc_라운드기준!$B5:$AT5,_calc_라운드기준!AK5,$B$1:$AT$1,"&lt;"&amp;36))-(RANK(AK5,$B5:$AT5,0)+COUNTIFS($B5:$AT5,AK5,$B$1:$AT$1,"&lt;"&amp;36))</f>
        <v>-10</v>
      </c>
      <c r="CE5">
        <f>(RANK(_calc_라운드기준!AL5,_calc_라운드기준!$B5:$AT5,0)+COUNTIFS(_calc_라운드기준!$B5:$AT5,_calc_라운드기준!AL5,$B$1:$AT$1,"&lt;"&amp;37))-(RANK(AL5,$B5:$AT5,0)+COUNTIFS($B5:$AT5,AL5,$B$1:$AT$1,"&lt;"&amp;37))</f>
        <v>9</v>
      </c>
      <c r="CF5">
        <f>(RANK(_calc_라운드기준!AM5,_calc_라운드기준!$B5:$AT5,0)+COUNTIFS(_calc_라운드기준!$B5:$AT5,_calc_라운드기준!AM5,$B$1:$AT$1,"&lt;"&amp;38))-(RANK(AM5,$B5:$AT5,0)+COUNTIFS($B5:$AT5,AM5,$B$1:$AT$1,"&lt;"&amp;38))</f>
        <v>1</v>
      </c>
      <c r="CG5">
        <f>(RANK(_calc_라운드기준!AN5,_calc_라운드기준!$B5:$AT5,0)+COUNTIFS(_calc_라운드기준!$B5:$AT5,_calc_라운드기준!AN5,$B$1:$AT$1,"&lt;"&amp;39))-(RANK(AN5,$B5:$AT5,0)+COUNTIFS($B5:$AT5,AN5,$B$1:$AT$1,"&lt;"&amp;39))</f>
        <v>-4</v>
      </c>
      <c r="CH5">
        <f>(RANK(_calc_라운드기준!AO5,_calc_라운드기준!$B5:$AT5,0)+COUNTIFS(_calc_라운드기준!$B5:$AT5,_calc_라운드기준!AO5,$B$1:$AT$1,"&lt;"&amp;40))-(RANK(AO5,$B5:$AT5,0)+COUNTIFS($B5:$AT5,AO5,$B$1:$AT$1,"&lt;"&amp;40))</f>
        <v>-6</v>
      </c>
      <c r="CI5">
        <f>(RANK(_calc_라운드기준!AP5,_calc_라운드기준!$B5:$AT5,0)+COUNTIFS(_calc_라운드기준!$B5:$AT5,_calc_라운드기준!AP5,$B$1:$AT$1,"&lt;"&amp;41))-(RANK(AP5,$B5:$AT5,0)+COUNTIFS($B5:$AT5,AP5,$B$1:$AT$1,"&lt;"&amp;41))</f>
        <v>-15</v>
      </c>
      <c r="CJ5">
        <f>(RANK(_calc_라운드기준!AQ5,_calc_라운드기준!$B5:$AT5,0)+COUNTIFS(_calc_라운드기준!$B5:$AT5,_calc_라운드기준!AQ5,$B$1:$AT$1,"&lt;"&amp;42))-(RANK(AQ5,$B5:$AT5,0)+COUNTIFS($B5:$AT5,AQ5,$B$1:$AT$1,"&lt;"&amp;42))</f>
        <v>-3</v>
      </c>
      <c r="CK5">
        <f>(RANK(_calc_라운드기준!AR5,_calc_라운드기준!$B5:$AT5,0)+COUNTIFS(_calc_라운드기준!$B5:$AT5,_calc_라운드기준!AR5,$B$1:$AT$1,"&lt;"&amp;43))-(RANK(AR5,$B5:$AT5,0)+COUNTIFS($B5:$AT5,AR5,$B$1:$AT$1,"&lt;"&amp;43))</f>
        <v>14</v>
      </c>
      <c r="CL5">
        <f>(RANK(_calc_라운드기준!AS5,_calc_라운드기준!$B5:$AT5,0)+COUNTIFS(_calc_라운드기준!$B5:$AT5,_calc_라운드기준!AS5,$B$1:$AT$1,"&lt;"&amp;44))-(RANK(AS5,$B5:$AT5,0)+COUNTIFS($B5:$AT5,AS5,$B$1:$AT$1,"&lt;"&amp;44))</f>
        <v>-3</v>
      </c>
      <c r="CM5">
        <f>(RANK(_calc_라운드기준!AT5,_calc_라운드기준!$B5:$AT5,0)+COUNTIFS(_calc_라운드기준!$B5:$AT5,_calc_라운드기준!AT5,$B$1:$AT$1,"&lt;"&amp;45))-(RANK(AT5,$B5:$AT5,0)+COUNTIFS($B5:$AT5,AT5,$B$1:$AT$1,"&lt;"&amp;45))</f>
        <v>28</v>
      </c>
      <c r="CN5">
        <f t="shared" si="0"/>
        <v>44</v>
      </c>
      <c r="CO5">
        <f t="shared" si="1"/>
        <v>33</v>
      </c>
      <c r="CP5">
        <f t="shared" si="2"/>
        <v>15</v>
      </c>
      <c r="CQ5">
        <f t="shared" si="3"/>
        <v>37</v>
      </c>
      <c r="CR5">
        <f t="shared" si="4"/>
        <v>25</v>
      </c>
      <c r="CS5">
        <f t="shared" si="5"/>
        <v>9</v>
      </c>
      <c r="CT5">
        <f t="shared" si="6"/>
        <v>4</v>
      </c>
      <c r="CU5">
        <f t="shared" si="7"/>
        <v>41</v>
      </c>
      <c r="CV5">
        <f t="shared" si="8"/>
        <v>35</v>
      </c>
      <c r="CW5">
        <f t="shared" si="9"/>
        <v>23</v>
      </c>
      <c r="CX5">
        <f t="shared" si="10"/>
        <v>11</v>
      </c>
      <c r="CY5">
        <f t="shared" si="11"/>
        <v>2</v>
      </c>
      <c r="CZ5">
        <f t="shared" si="12"/>
        <v>20</v>
      </c>
      <c r="DA5">
        <f t="shared" si="13"/>
        <v>6</v>
      </c>
      <c r="DB5">
        <f t="shared" si="14"/>
        <v>38</v>
      </c>
      <c r="DC5">
        <f t="shared" si="15"/>
        <v>17</v>
      </c>
      <c r="DD5">
        <f t="shared" si="16"/>
        <v>13</v>
      </c>
      <c r="DE5">
        <f t="shared" si="17"/>
        <v>16</v>
      </c>
      <c r="DF5">
        <f t="shared" si="18"/>
        <v>18</v>
      </c>
      <c r="DG5">
        <f t="shared" si="19"/>
        <v>45</v>
      </c>
      <c r="DH5">
        <f t="shared" si="20"/>
        <v>1</v>
      </c>
      <c r="DI5">
        <f t="shared" si="21"/>
        <v>29</v>
      </c>
      <c r="DJ5">
        <f t="shared" si="22"/>
        <v>24</v>
      </c>
      <c r="DK5">
        <f t="shared" si="23"/>
        <v>32</v>
      </c>
      <c r="DL5">
        <f t="shared" si="24"/>
        <v>36</v>
      </c>
      <c r="DM5">
        <f t="shared" si="25"/>
        <v>14</v>
      </c>
      <c r="DN5">
        <f t="shared" si="26"/>
        <v>42</v>
      </c>
      <c r="DO5">
        <f t="shared" si="27"/>
        <v>31</v>
      </c>
      <c r="DP5">
        <f t="shared" si="28"/>
        <v>19</v>
      </c>
      <c r="DQ5">
        <f t="shared" si="29"/>
        <v>21</v>
      </c>
      <c r="DR5">
        <f t="shared" si="30"/>
        <v>40</v>
      </c>
      <c r="DS5">
        <f t="shared" si="31"/>
        <v>43</v>
      </c>
      <c r="DT5">
        <f t="shared" si="32"/>
        <v>8</v>
      </c>
      <c r="DU5">
        <f t="shared" si="33"/>
        <v>5</v>
      </c>
      <c r="DV5">
        <f t="shared" si="34"/>
        <v>7</v>
      </c>
      <c r="DW5">
        <f t="shared" si="35"/>
        <v>34</v>
      </c>
      <c r="DX5">
        <f t="shared" si="36"/>
        <v>12</v>
      </c>
      <c r="DY5">
        <f t="shared" si="37"/>
        <v>22</v>
      </c>
      <c r="DZ5">
        <f t="shared" si="38"/>
        <v>28</v>
      </c>
      <c r="EA5">
        <f t="shared" si="39"/>
        <v>30</v>
      </c>
      <c r="EB5">
        <f t="shared" si="40"/>
        <v>39</v>
      </c>
      <c r="EC5">
        <f t="shared" si="41"/>
        <v>26</v>
      </c>
      <c r="ED5">
        <f t="shared" si="42"/>
        <v>10</v>
      </c>
      <c r="EE5">
        <f t="shared" si="43"/>
        <v>27</v>
      </c>
      <c r="EF5">
        <f t="shared" si="44"/>
        <v>3</v>
      </c>
    </row>
    <row r="6" spans="1:136" ht="16.5" customHeight="1">
      <c r="A6">
        <f>_calc_라운드기준!A6</f>
        <v>1240</v>
      </c>
      <c r="B6">
        <f>INDEX(_calc_누적빈도!B:B,$A6)-INDEX(_calc_누적빈도!B:B,$A6-기준550회_후보!$B$1)</f>
        <v>69</v>
      </c>
      <c r="C6">
        <f>INDEX(_calc_누적빈도!C:C,$A6)-INDEX(_calc_누적빈도!C:C,$A6-기준550회_후보!$B$1)</f>
        <v>69</v>
      </c>
      <c r="D6">
        <f>INDEX(_calc_누적빈도!D:D,$A6)-INDEX(_calc_누적빈도!D:D,$A6-기준550회_후보!$B$1)</f>
        <v>83</v>
      </c>
      <c r="E6">
        <f>INDEX(_calc_누적빈도!E:E,$A6)-INDEX(_calc_누적빈도!E:E,$A6-기준550회_후보!$B$1)</f>
        <v>65</v>
      </c>
      <c r="F6">
        <f>INDEX(_calc_누적빈도!F:F,$A6)-INDEX(_calc_누적빈도!F:F,$A6-기준550회_후보!$B$1)</f>
        <v>54</v>
      </c>
      <c r="G6">
        <f>INDEX(_calc_누적빈도!G:G,$A6)-INDEX(_calc_누적빈도!G:G,$A6-기준550회_후보!$B$1)</f>
        <v>81</v>
      </c>
      <c r="H6">
        <f>INDEX(_calc_누적빈도!H:H,$A6)-INDEX(_calc_누적빈도!H:H,$A6-기준550회_후보!$B$1)</f>
        <v>76</v>
      </c>
      <c r="I6">
        <f>INDEX(_calc_누적빈도!I:I,$A6)-INDEX(_calc_누적빈도!I:I,$A6-기준550회_후보!$B$1)</f>
        <v>60</v>
      </c>
      <c r="J6">
        <f>INDEX(_calc_누적빈도!J:J,$A6)-INDEX(_calc_누적빈도!J:J,$A6-기준550회_후보!$B$1)</f>
        <v>65</v>
      </c>
      <c r="K6">
        <f>INDEX(_calc_누적빈도!K:K,$A6)-INDEX(_calc_누적빈도!K:K,$A6-기준550회_후보!$B$1)</f>
        <v>71</v>
      </c>
      <c r="L6">
        <f>INDEX(_calc_누적빈도!L:L,$A6)-INDEX(_calc_누적빈도!L:L,$A6-기준550회_후보!$B$1)</f>
        <v>76</v>
      </c>
      <c r="M6">
        <f>INDEX(_calc_누적빈도!M:M,$A6)-INDEX(_calc_누적빈도!M:M,$A6-기준550회_후보!$B$1)</f>
        <v>89</v>
      </c>
      <c r="N6">
        <f>INDEX(_calc_누적빈도!N:N,$A6)-INDEX(_calc_누적빈도!N:N,$A6-기준550회_후보!$B$1)</f>
        <v>84</v>
      </c>
      <c r="O6">
        <f>INDEX(_calc_누적빈도!O:O,$A6)-INDEX(_calc_누적빈도!O:O,$A6-기준550회_후보!$B$1)</f>
        <v>71</v>
      </c>
      <c r="P6">
        <f>INDEX(_calc_누적빈도!P:P,$A6)-INDEX(_calc_누적빈도!P:P,$A6-기준550회_후보!$B$1)</f>
        <v>77</v>
      </c>
      <c r="Q6">
        <f>INDEX(_calc_누적빈도!Q:Q,$A6)-INDEX(_calc_누적빈도!Q:Q,$A6-기준550회_후보!$B$1)</f>
        <v>85</v>
      </c>
      <c r="R6">
        <f>INDEX(_calc_누적빈도!R:R,$A6)-INDEX(_calc_누적빈도!R:R,$A6-기준550회_후보!$B$1)</f>
        <v>69</v>
      </c>
      <c r="S6">
        <f>INDEX(_calc_누적빈도!S:S,$A6)-INDEX(_calc_누적빈도!S:S,$A6-기준550회_후보!$B$1)</f>
        <v>83</v>
      </c>
      <c r="T6">
        <f>INDEX(_calc_누적빈도!T:T,$A6)-INDEX(_calc_누적빈도!T:T,$A6-기준550회_후보!$B$1)</f>
        <v>79</v>
      </c>
      <c r="U6">
        <f>INDEX(_calc_누적빈도!U:U,$A6)-INDEX(_calc_누적빈도!U:U,$A6-기준550회_후보!$B$1)</f>
        <v>60</v>
      </c>
      <c r="V6">
        <f>INDEX(_calc_누적빈도!V:V,$A6)-INDEX(_calc_누적빈도!V:V,$A6-기준550회_후보!$B$1)</f>
        <v>84</v>
      </c>
      <c r="W6">
        <f>INDEX(_calc_누적빈도!W:W,$A6)-INDEX(_calc_누적빈도!W:W,$A6-기준550회_후보!$B$1)</f>
        <v>67</v>
      </c>
      <c r="X6">
        <f>INDEX(_calc_누적빈도!X:X,$A6)-INDEX(_calc_누적빈도!X:X,$A6-기준550회_후보!$B$1)</f>
        <v>63</v>
      </c>
      <c r="Y6">
        <f>INDEX(_calc_누적빈도!Y:Y,$A6)-INDEX(_calc_누적빈도!Y:Y,$A6-기준550회_후보!$B$1)</f>
        <v>76</v>
      </c>
      <c r="Z6">
        <f>INDEX(_calc_누적빈도!Z:Z,$A6)-INDEX(_calc_누적빈도!Z:Z,$A6-기준550회_후보!$B$1)</f>
        <v>58</v>
      </c>
      <c r="AA6">
        <f>INDEX(_calc_누적빈도!AA:AA,$A6)-INDEX(_calc_누적빈도!AA:AA,$A6-기준550회_후보!$B$1)</f>
        <v>68</v>
      </c>
      <c r="AB6">
        <f>INDEX(_calc_누적빈도!AB:AB,$A6)-INDEX(_calc_누적빈도!AB:AB,$A6-기준550회_후보!$B$1)</f>
        <v>72</v>
      </c>
      <c r="AC6">
        <f>INDEX(_calc_누적빈도!AC:AC,$A6)-INDEX(_calc_누적빈도!AC:AC,$A6-기준550회_후보!$B$1)</f>
        <v>79</v>
      </c>
      <c r="AD6">
        <f>INDEX(_calc_누적빈도!AD:AD,$A6)-INDEX(_calc_누적빈도!AD:AD,$A6-기준550회_후보!$B$1)</f>
        <v>70</v>
      </c>
      <c r="AE6">
        <f>INDEX(_calc_누적빈도!AE:AE,$A6)-INDEX(_calc_누적빈도!AE:AE,$A6-기준550회_후보!$B$1)</f>
        <v>79</v>
      </c>
      <c r="AF6">
        <f>INDEX(_calc_누적빈도!AF:AF,$A6)-INDEX(_calc_누적빈도!AF:AF,$A6-기준550회_후보!$B$1)</f>
        <v>74</v>
      </c>
      <c r="AG6">
        <f>INDEX(_calc_누적빈도!AG:AG,$A6)-INDEX(_calc_누적빈도!AG:AG,$A6-기준550회_후보!$B$1)</f>
        <v>64</v>
      </c>
      <c r="AH6">
        <f>INDEX(_calc_누적빈도!AH:AH,$A6)-INDEX(_calc_누적빈도!AH:AH,$A6-기준550회_후보!$B$1)</f>
        <v>88</v>
      </c>
      <c r="AI6">
        <f>INDEX(_calc_누적빈도!AI:AI,$A6)-INDEX(_calc_누적빈도!AI:AI,$A6-기준550회_후보!$B$1)</f>
        <v>81</v>
      </c>
      <c r="AJ6">
        <f>INDEX(_calc_누적빈도!AJ:AJ,$A6)-INDEX(_calc_누적빈도!AJ:AJ,$A6-기준550회_후보!$B$1)</f>
        <v>76</v>
      </c>
      <c r="AK6">
        <f>INDEX(_calc_누적빈도!AK:AK,$A6)-INDEX(_calc_누적빈도!AK:AK,$A6-기준550회_후보!$B$1)</f>
        <v>75</v>
      </c>
      <c r="AL6">
        <f>INDEX(_calc_누적빈도!AL:AL,$A6)-INDEX(_calc_누적빈도!AL:AL,$A6-기준550회_후보!$B$1)</f>
        <v>72</v>
      </c>
      <c r="AM6">
        <f>INDEX(_calc_누적빈도!AM:AM,$A6)-INDEX(_calc_누적빈도!AM:AM,$A6-기준550회_후보!$B$1)</f>
        <v>85</v>
      </c>
      <c r="AN6">
        <f>INDEX(_calc_누적빈도!AN:AN,$A6)-INDEX(_calc_누적빈도!AN:AN,$A6-기준550회_후보!$B$1)</f>
        <v>75</v>
      </c>
      <c r="AO6">
        <f>INDEX(_calc_누적빈도!AO:AO,$A6)-INDEX(_calc_누적빈도!AO:AO,$A6-기준550회_후보!$B$1)</f>
        <v>61</v>
      </c>
      <c r="AP6">
        <f>INDEX(_calc_누적빈도!AP:AP,$A6)-INDEX(_calc_누적빈도!AP:AP,$A6-기준550회_후보!$B$1)</f>
        <v>69</v>
      </c>
      <c r="AQ6">
        <f>INDEX(_calc_누적빈도!AQ:AQ,$A6)-INDEX(_calc_누적빈도!AQ:AQ,$A6-기준550회_후보!$B$1)</f>
        <v>73</v>
      </c>
      <c r="AR6">
        <f>INDEX(_calc_누적빈도!AR:AR,$A6)-INDEX(_calc_누적빈도!AR:AR,$A6-기준550회_후보!$B$1)</f>
        <v>70</v>
      </c>
      <c r="AS6">
        <f>INDEX(_calc_누적빈도!AS:AS,$A6)-INDEX(_calc_누적빈도!AS:AS,$A6-기준550회_후보!$B$1)</f>
        <v>72</v>
      </c>
      <c r="AT6">
        <f>INDEX(_calc_누적빈도!AT:AT,$A6)-INDEX(_calc_누적빈도!AT:AT,$A6-기준550회_후보!$B$1)</f>
        <v>83</v>
      </c>
      <c r="AU6">
        <f>(RANK(_calc_라운드기준!B6,_calc_라운드기준!$B6:$AT6,0)+COUNTIFS(_calc_라운드기준!$B6:$AT6,_calc_라운드기준!B6,$B$1:$AT$1,"&lt;"&amp;1))-(RANK(B6,$B6:$AT6,0)+COUNTIFS($B6:$AT6,B6,$B$1:$AT$1,"&lt;"&amp;1))</f>
        <v>-28</v>
      </c>
      <c r="AV6">
        <f>(RANK(_calc_라운드기준!C6,_calc_라운드기준!$B6:$AT6,0)+COUNTIFS(_calc_라운드기준!$B6:$AT6,_calc_라운드기준!C6,$B$1:$AT$1,"&lt;"&amp;2))-(RANK(C6,$B6:$AT6,0)+COUNTIFS($B6:$AT6,C6,$B$1:$AT$1,"&lt;"&amp;2))</f>
        <v>-9</v>
      </c>
      <c r="AW6">
        <f>(RANK(_calc_라운드기준!D6,_calc_라운드기준!$B6:$AT6,0)+COUNTIFS(_calc_라운드기준!$B6:$AT6,_calc_라운드기준!D6,$B$1:$AT$1,"&lt;"&amp;3))-(RANK(D6,$B6:$AT6,0)+COUNTIFS($B6:$AT6,D6,$B$1:$AT$1,"&lt;"&amp;3))</f>
        <v>4</v>
      </c>
      <c r="AX6">
        <f>(RANK(_calc_라운드기준!E6,_calc_라운드기준!$B6:$AT6,0)+COUNTIFS(_calc_라운드기준!$B6:$AT6,_calc_라운드기준!E6,$B$1:$AT$1,"&lt;"&amp;4))-(RANK(E6,$B6:$AT6,0)+COUNTIFS($B6:$AT6,E6,$B$1:$AT$1,"&lt;"&amp;4))</f>
        <v>-13</v>
      </c>
      <c r="AY6">
        <f>(RANK(_calc_라운드기준!F6,_calc_라운드기준!$B6:$AT6,0)+COUNTIFS(_calc_라운드기준!$B6:$AT6,_calc_라운드기준!F6,$B$1:$AT$1,"&lt;"&amp;5))-(RANK(F6,$B6:$AT6,0)+COUNTIFS($B6:$AT6,F6,$B$1:$AT$1,"&lt;"&amp;5))</f>
        <v>-3</v>
      </c>
      <c r="AZ6">
        <f>(RANK(_calc_라운드기준!G6,_calc_라운드기준!$B6:$AT6,0)+COUNTIFS(_calc_라운드기준!$B6:$AT6,_calc_라운드기준!G6,$B$1:$AT$1,"&lt;"&amp;6))-(RANK(G6,$B6:$AT6,0)+COUNTIFS($B6:$AT6,G6,$B$1:$AT$1,"&lt;"&amp;6))</f>
        <v>15</v>
      </c>
      <c r="BA6">
        <f>(RANK(_calc_라운드기준!H6,_calc_라운드기준!$B6:$AT6,0)+COUNTIFS(_calc_라운드기준!$B6:$AT6,_calc_라운드기준!H6,$B$1:$AT$1,"&lt;"&amp;7))-(RANK(H6,$B6:$AT6,0)+COUNTIFS($B6:$AT6,H6,$B$1:$AT$1,"&lt;"&amp;7))</f>
        <v>10</v>
      </c>
      <c r="BB6">
        <f>(RANK(_calc_라운드기준!I6,_calc_라운드기준!$B6:$AT6,0)+COUNTIFS(_calc_라운드기준!$B6:$AT6,_calc_라운드기준!I6,$B$1:$AT$1,"&lt;"&amp;8))-(RANK(I6,$B6:$AT6,0)+COUNTIFS($B6:$AT6,I6,$B$1:$AT$1,"&lt;"&amp;8))</f>
        <v>-15</v>
      </c>
      <c r="BC6">
        <f>(RANK(_calc_라운드기준!J6,_calc_라운드기준!$B6:$AT6,0)+COUNTIFS(_calc_라운드기준!$B6:$AT6,_calc_라운드기준!J6,$B$1:$AT$1,"&lt;"&amp;9))-(RANK(J6,$B6:$AT6,0)+COUNTIFS($B6:$AT6,J6,$B$1:$AT$1,"&lt;"&amp;9))</f>
        <v>-26</v>
      </c>
      <c r="BD6">
        <f>(RANK(_calc_라운드기준!K6,_calc_라운드기준!$B6:$AT6,0)+COUNTIFS(_calc_라운드기준!$B6:$AT6,_calc_라운드기준!K6,$B$1:$AT$1,"&lt;"&amp;10))-(RANK(K6,$B6:$AT6,0)+COUNTIFS($B6:$AT6,K6,$B$1:$AT$1,"&lt;"&amp;10))</f>
        <v>1</v>
      </c>
      <c r="BE6">
        <f>(RANK(_calc_라운드기준!L6,_calc_라운드기준!$B6:$AT6,0)+COUNTIFS(_calc_라운드기준!$B6:$AT6,_calc_라운드기준!L6,$B$1:$AT$1,"&lt;"&amp;11))-(RANK(L6,$B6:$AT6,0)+COUNTIFS($B6:$AT6,L6,$B$1:$AT$1,"&lt;"&amp;11))</f>
        <v>23</v>
      </c>
      <c r="BF6">
        <f>(RANK(_calc_라운드기준!M6,_calc_라운드기준!$B6:$AT6,0)+COUNTIFS(_calc_라운드기준!$B6:$AT6,_calc_라운드기준!M6,$B$1:$AT$1,"&lt;"&amp;12))-(RANK(M6,$B6:$AT6,0)+COUNTIFS($B6:$AT6,M6,$B$1:$AT$1,"&lt;"&amp;12))</f>
        <v>28</v>
      </c>
      <c r="BG6">
        <f>(RANK(_calc_라운드기준!N6,_calc_라운드기준!$B6:$AT6,0)+COUNTIFS(_calc_라운드기준!$B6:$AT6,_calc_라운드기준!N6,$B$1:$AT$1,"&lt;"&amp;13))-(RANK(N6,$B6:$AT6,0)+COUNTIFS($B6:$AT6,N6,$B$1:$AT$1,"&lt;"&amp;13))</f>
        <v>2</v>
      </c>
      <c r="BH6">
        <f>(RANK(_calc_라운드기준!O6,_calc_라운드기준!$B6:$AT6,0)+COUNTIFS(_calc_라운드기준!$B6:$AT6,_calc_라운드기준!O6,$B$1:$AT$1,"&lt;"&amp;14))-(RANK(O6,$B6:$AT6,0)+COUNTIFS($B6:$AT6,O6,$B$1:$AT$1,"&lt;"&amp;14))</f>
        <v>17</v>
      </c>
      <c r="BI6">
        <f>(RANK(_calc_라운드기준!P6,_calc_라운드기준!$B6:$AT6,0)+COUNTIFS(_calc_라운드기준!$B6:$AT6,_calc_라운드기준!P6,$B$1:$AT$1,"&lt;"&amp;15))-(RANK(P6,$B6:$AT6,0)+COUNTIFS($B6:$AT6,P6,$B$1:$AT$1,"&lt;"&amp;15))</f>
        <v>-14</v>
      </c>
      <c r="BJ6">
        <f>(RANK(_calc_라운드기준!Q6,_calc_라운드기준!$B6:$AT6,0)+COUNTIFS(_calc_라운드기준!$B6:$AT6,_calc_라운드기준!Q6,$B$1:$AT$1,"&lt;"&amp;16))-(RANK(Q6,$B6:$AT6,0)+COUNTIFS($B6:$AT6,Q6,$B$1:$AT$1,"&lt;"&amp;16))</f>
        <v>5</v>
      </c>
      <c r="BK6">
        <f>(RANK(_calc_라운드기준!R6,_calc_라운드기준!$B6:$AT6,0)+COUNTIFS(_calc_라운드기준!$B6:$AT6,_calc_라운드기준!R6,$B$1:$AT$1,"&lt;"&amp;17))-(RANK(R6,$B6:$AT6,0)+COUNTIFS($B6:$AT6,R6,$B$1:$AT$1,"&lt;"&amp;17))</f>
        <v>8</v>
      </c>
      <c r="BL6">
        <f>(RANK(_calc_라운드기준!S6,_calc_라운드기준!$B6:$AT6,0)+COUNTIFS(_calc_라운드기준!$B6:$AT6,_calc_라운드기준!S6,$B$1:$AT$1,"&lt;"&amp;18))-(RANK(S6,$B6:$AT6,0)+COUNTIFS($B6:$AT6,S6,$B$1:$AT$1,"&lt;"&amp;18))</f>
        <v>5</v>
      </c>
      <c r="BM6">
        <f>(RANK(_calc_라운드기준!T6,_calc_라운드기준!$B6:$AT6,0)+COUNTIFS(_calc_라운드기준!$B6:$AT6,_calc_라운드기준!T6,$B$1:$AT$1,"&lt;"&amp;19))-(RANK(T6,$B6:$AT6,0)+COUNTIFS($B6:$AT6,T6,$B$1:$AT$1,"&lt;"&amp;19))</f>
        <v>2</v>
      </c>
      <c r="BN6">
        <f>(RANK(_calc_라운드기준!U6,_calc_라운드기준!$B6:$AT6,0)+COUNTIFS(_calc_라운드기준!$B6:$AT6,_calc_라운드기준!U6,$B$1:$AT$1,"&lt;"&amp;20))-(RANK(U6,$B6:$AT6,0)+COUNTIFS($B6:$AT6,U6,$B$1:$AT$1,"&lt;"&amp;20))</f>
        <v>-28</v>
      </c>
      <c r="BO6">
        <f>(RANK(_calc_라운드기준!V6,_calc_라운드기준!$B6:$AT6,0)+COUNTIFS(_calc_라운드기준!$B6:$AT6,_calc_라운드기준!V6,$B$1:$AT$1,"&lt;"&amp;21))-(RANK(V6,$B6:$AT6,0)+COUNTIFS($B6:$AT6,V6,$B$1:$AT$1,"&lt;"&amp;21))</f>
        <v>37</v>
      </c>
      <c r="BP6">
        <f>(RANK(_calc_라운드기준!W6,_calc_라운드기준!$B6:$AT6,0)+COUNTIFS(_calc_라운드기준!$B6:$AT6,_calc_라운드기준!W6,$B$1:$AT$1,"&lt;"&amp;22))-(RANK(W6,$B6:$AT6,0)+COUNTIFS($B6:$AT6,W6,$B$1:$AT$1,"&lt;"&amp;22))</f>
        <v>-6</v>
      </c>
      <c r="BQ6">
        <f>(RANK(_calc_라운드기준!X6,_calc_라운드기준!$B6:$AT6,0)+COUNTIFS(_calc_라운드기준!$B6:$AT6,_calc_라운드기준!X6,$B$1:$AT$1,"&lt;"&amp;23))-(RANK(X6,$B6:$AT6,0)+COUNTIFS($B6:$AT6,X6,$B$1:$AT$1,"&lt;"&amp;23))</f>
        <v>-9</v>
      </c>
      <c r="BR6">
        <f>(RANK(_calc_라운드기준!Y6,_calc_라운드기준!$B6:$AT6,0)+COUNTIFS(_calc_라운드기준!$B6:$AT6,_calc_라운드기준!Y6,$B$1:$AT$1,"&lt;"&amp;24))-(RANK(Y6,$B6:$AT6,0)+COUNTIFS($B6:$AT6,Y6,$B$1:$AT$1,"&lt;"&amp;24))</f>
        <v>-9</v>
      </c>
      <c r="BS6">
        <f>(RANK(_calc_라운드기준!Z6,_calc_라운드기준!$B6:$AT6,0)+COUNTIFS(_calc_라운드기준!$B6:$AT6,_calc_라운드기준!Z6,$B$1:$AT$1,"&lt;"&amp;25))-(RANK(Z6,$B6:$AT6,0)+COUNTIFS($B6:$AT6,Z6,$B$1:$AT$1,"&lt;"&amp;25))</f>
        <v>-12</v>
      </c>
      <c r="BT6">
        <f>(RANK(_calc_라운드기준!AA6,_calc_라운드기준!$B6:$AT6,0)+COUNTIFS(_calc_라운드기준!$B6:$AT6,_calc_라운드기준!AA6,$B$1:$AT$1,"&lt;"&amp;26))-(RANK(AA6,$B6:$AT6,0)+COUNTIFS($B6:$AT6,AA6,$B$1:$AT$1,"&lt;"&amp;26))</f>
        <v>-2</v>
      </c>
      <c r="BU6">
        <f>(RANK(_calc_라운드기준!AB6,_calc_라운드기준!$B6:$AT6,0)+COUNTIFS(_calc_라운드기준!$B6:$AT6,_calc_라운드기준!AB6,$B$1:$AT$1,"&lt;"&amp;27))-(RANK(AB6,$B6:$AT6,0)+COUNTIFS($B6:$AT6,AB6,$B$1:$AT$1,"&lt;"&amp;27))</f>
        <v>-22</v>
      </c>
      <c r="BV6">
        <f>(RANK(_calc_라운드기준!AC6,_calc_라운드기준!$B6:$AT6,0)+COUNTIFS(_calc_라운드기준!$B6:$AT6,_calc_라운드기준!AC6,$B$1:$AT$1,"&lt;"&amp;28))-(RANK(AC6,$B6:$AT6,0)+COUNTIFS($B6:$AT6,AC6,$B$1:$AT$1,"&lt;"&amp;28))</f>
        <v>-9</v>
      </c>
      <c r="BW6">
        <f>(RANK(_calc_라운드기준!AD6,_calc_라운드기준!$B6:$AT6,0)+COUNTIFS(_calc_라운드기준!$B6:$AT6,_calc_라운드기준!AD6,$B$1:$AT$1,"&lt;"&amp;29))-(RANK(AD6,$B6:$AT6,0)+COUNTIFS($B6:$AT6,AD6,$B$1:$AT$1,"&lt;"&amp;29))</f>
        <v>5</v>
      </c>
      <c r="BX6">
        <f>(RANK(_calc_라운드기준!AE6,_calc_라운드기준!$B6:$AT6,0)+COUNTIFS(_calc_라운드기준!$B6:$AT6,_calc_라운드기준!AE6,$B$1:$AT$1,"&lt;"&amp;30))-(RANK(AE6,$B6:$AT6,0)+COUNTIFS($B6:$AT6,AE6,$B$1:$AT$1,"&lt;"&amp;30))</f>
        <v>2</v>
      </c>
      <c r="BY6">
        <f>(RANK(_calc_라운드기준!AF6,_calc_라운드기준!$B6:$AT6,0)+COUNTIFS(_calc_라운드기준!$B6:$AT6,_calc_라운드기준!AF6,$B$1:$AT$1,"&lt;"&amp;31))-(RANK(AF6,$B6:$AT6,0)+COUNTIFS($B6:$AT6,AF6,$B$1:$AT$1,"&lt;"&amp;31))</f>
        <v>-17</v>
      </c>
      <c r="BZ6">
        <f>(RANK(_calc_라운드기준!AG6,_calc_라운드기준!$B6:$AT6,0)+COUNTIFS(_calc_라운드기준!$B6:$AT6,_calc_라운드기준!AG6,$B$1:$AT$1,"&lt;"&amp;32))-(RANK(AG6,$B6:$AT6,0)+COUNTIFS($B6:$AT6,AG6,$B$1:$AT$1,"&lt;"&amp;32))</f>
        <v>-22</v>
      </c>
      <c r="CA6">
        <f>(RANK(_calc_라운드기준!AH6,_calc_라운드기준!$B6:$AT6,0)+COUNTIFS(_calc_라운드기준!$B6:$AT6,_calc_라운드기준!AH6,$B$1:$AT$1,"&lt;"&amp;33))-(RANK(AH6,$B6:$AT6,0)+COUNTIFS($B6:$AT6,AH6,$B$1:$AT$1,"&lt;"&amp;33))</f>
        <v>16</v>
      </c>
      <c r="CB6">
        <f>(RANK(_calc_라운드기준!AI6,_calc_라운드기준!$B6:$AT6,0)+COUNTIFS(_calc_라운드기준!$B6:$AT6,_calc_라운드기준!AI6,$B$1:$AT$1,"&lt;"&amp;34))-(RANK(AI6,$B6:$AT6,0)+COUNTIFS($B6:$AT6,AI6,$B$1:$AT$1,"&lt;"&amp;34))</f>
        <v>24</v>
      </c>
      <c r="CC6">
        <f>(RANK(_calc_라운드기준!AJ6,_calc_라운드기준!$B6:$AT6,0)+COUNTIFS(_calc_라운드기준!$B6:$AT6,_calc_라운드기준!AJ6,$B$1:$AT$1,"&lt;"&amp;35))-(RANK(AJ6,$B6:$AT6,0)+COUNTIFS($B6:$AT6,AJ6,$B$1:$AT$1,"&lt;"&amp;35))</f>
        <v>17</v>
      </c>
      <c r="CD6">
        <f>(RANK(_calc_라운드기준!AK6,_calc_라운드기준!$B6:$AT6,0)+COUNTIFS(_calc_라운드기준!$B6:$AT6,_calc_라운드기준!AK6,$B$1:$AT$1,"&lt;"&amp;36))-(RANK(AK6,$B6:$AT6,0)+COUNTIFS($B6:$AT6,AK6,$B$1:$AT$1,"&lt;"&amp;36))</f>
        <v>-10</v>
      </c>
      <c r="CE6">
        <f>(RANK(_calc_라운드기준!AL6,_calc_라운드기준!$B6:$AT6,0)+COUNTIFS(_calc_라운드기준!$B6:$AT6,_calc_라운드기준!AL6,$B$1:$AT$1,"&lt;"&amp;37))-(RANK(AL6,$B6:$AT6,0)+COUNTIFS($B6:$AT6,AL6,$B$1:$AT$1,"&lt;"&amp;37))</f>
        <v>12</v>
      </c>
      <c r="CF6">
        <f>(RANK(_calc_라운드기준!AM6,_calc_라운드기준!$B6:$AT6,0)+COUNTIFS(_calc_라운드기준!$B6:$AT6,_calc_라운드기준!AM6,$B$1:$AT$1,"&lt;"&amp;38))-(RANK(AM6,$B6:$AT6,0)+COUNTIFS($B6:$AT6,AM6,$B$1:$AT$1,"&lt;"&amp;38))</f>
        <v>2</v>
      </c>
      <c r="CG6">
        <f>(RANK(_calc_라운드기준!AN6,_calc_라운드기준!$B6:$AT6,0)+COUNTIFS(_calc_라운드기준!$B6:$AT6,_calc_라운드기준!AN6,$B$1:$AT$1,"&lt;"&amp;39))-(RANK(AN6,$B6:$AT6,0)+COUNTIFS($B6:$AT6,AN6,$B$1:$AT$1,"&lt;"&amp;39))</f>
        <v>-2</v>
      </c>
      <c r="CH6">
        <f>(RANK(_calc_라운드기준!AO6,_calc_라운드기준!$B6:$AT6,0)+COUNTIFS(_calc_라운드기준!$B6:$AT6,_calc_라운드기준!AO6,$B$1:$AT$1,"&lt;"&amp;40))-(RANK(AO6,$B6:$AT6,0)+COUNTIFS($B6:$AT6,AO6,$B$1:$AT$1,"&lt;"&amp;40))</f>
        <v>-3</v>
      </c>
      <c r="CI6">
        <f>(RANK(_calc_라운드기준!AP6,_calc_라운드기준!$B6:$AT6,0)+COUNTIFS(_calc_라운드기준!$B6:$AT6,_calc_라운드기준!AP6,$B$1:$AT$1,"&lt;"&amp;41))-(RANK(AP6,$B6:$AT6,0)+COUNTIFS($B6:$AT6,AP6,$B$1:$AT$1,"&lt;"&amp;41))</f>
        <v>-14</v>
      </c>
      <c r="CJ6">
        <f>(RANK(_calc_라운드기준!AQ6,_calc_라운드기준!$B6:$AT6,0)+COUNTIFS(_calc_라운드기준!$B6:$AT6,_calc_라운드기준!AQ6,$B$1:$AT$1,"&lt;"&amp;42))-(RANK(AQ6,$B6:$AT6,0)+COUNTIFS($B6:$AT6,AQ6,$B$1:$AT$1,"&lt;"&amp;42))</f>
        <v>-2</v>
      </c>
      <c r="CK6">
        <f>(RANK(_calc_라운드기준!AR6,_calc_라운드기준!$B6:$AT6,0)+COUNTIFS(_calc_라운드기준!$B6:$AT6,_calc_라운드기준!AR6,$B$1:$AT$1,"&lt;"&amp;43))-(RANK(AR6,$B6:$AT6,0)+COUNTIFS($B6:$AT6,AR6,$B$1:$AT$1,"&lt;"&amp;43))</f>
        <v>14</v>
      </c>
      <c r="CL6">
        <f>(RANK(_calc_라운드기준!AS6,_calc_라운드기준!$B6:$AT6,0)+COUNTIFS(_calc_라운드기준!$B6:$AT6,_calc_라운드기준!AS6,$B$1:$AT$1,"&lt;"&amp;44))-(RANK(AS6,$B6:$AT6,0)+COUNTIFS($B6:$AT6,AS6,$B$1:$AT$1,"&lt;"&amp;44))</f>
        <v>13</v>
      </c>
      <c r="CM6">
        <f>(RANK(_calc_라운드기준!AT6,_calc_라운드기준!$B6:$AT6,0)+COUNTIFS(_calc_라운드기준!$B6:$AT6,_calc_라운드기준!AT6,$B$1:$AT$1,"&lt;"&amp;45))-(RANK(AT6,$B6:$AT6,0)+COUNTIFS($B6:$AT6,AT6,$B$1:$AT$1,"&lt;"&amp;45))</f>
        <v>13</v>
      </c>
      <c r="CN6">
        <f t="shared" si="0"/>
        <v>44</v>
      </c>
      <c r="CO6">
        <f t="shared" si="1"/>
        <v>30</v>
      </c>
      <c r="CP6">
        <f t="shared" si="2"/>
        <v>18</v>
      </c>
      <c r="CQ6">
        <f t="shared" si="3"/>
        <v>36</v>
      </c>
      <c r="CR6">
        <f t="shared" si="4"/>
        <v>27</v>
      </c>
      <c r="CS6">
        <f t="shared" si="5"/>
        <v>8</v>
      </c>
      <c r="CT6">
        <f t="shared" si="6"/>
        <v>13</v>
      </c>
      <c r="CU6">
        <f t="shared" si="7"/>
        <v>39</v>
      </c>
      <c r="CV6">
        <f t="shared" si="8"/>
        <v>43</v>
      </c>
      <c r="CW6">
        <f t="shared" si="9"/>
        <v>23</v>
      </c>
      <c r="CX6">
        <f t="shared" si="10"/>
        <v>4</v>
      </c>
      <c r="CY6">
        <f t="shared" si="11"/>
        <v>2</v>
      </c>
      <c r="CZ6">
        <f t="shared" si="12"/>
        <v>19</v>
      </c>
      <c r="DA6">
        <f t="shared" si="13"/>
        <v>5</v>
      </c>
      <c r="DB6">
        <f t="shared" si="14"/>
        <v>37</v>
      </c>
      <c r="DC6">
        <f t="shared" si="15"/>
        <v>15</v>
      </c>
      <c r="DD6">
        <f t="shared" si="16"/>
        <v>14</v>
      </c>
      <c r="DE6">
        <f t="shared" si="17"/>
        <v>16</v>
      </c>
      <c r="DF6">
        <f t="shared" si="18"/>
        <v>20</v>
      </c>
      <c r="DG6">
        <f t="shared" si="19"/>
        <v>45</v>
      </c>
      <c r="DH6">
        <f t="shared" si="20"/>
        <v>1</v>
      </c>
      <c r="DI6">
        <f t="shared" si="21"/>
        <v>29</v>
      </c>
      <c r="DJ6">
        <f t="shared" si="22"/>
        <v>31</v>
      </c>
      <c r="DK6">
        <f t="shared" si="23"/>
        <v>32</v>
      </c>
      <c r="DL6">
        <f t="shared" si="24"/>
        <v>35</v>
      </c>
      <c r="DM6">
        <f t="shared" si="25"/>
        <v>24</v>
      </c>
      <c r="DN6">
        <f t="shared" si="26"/>
        <v>41</v>
      </c>
      <c r="DO6">
        <f t="shared" si="27"/>
        <v>33</v>
      </c>
      <c r="DP6">
        <f t="shared" si="28"/>
        <v>17</v>
      </c>
      <c r="DQ6">
        <f t="shared" si="29"/>
        <v>21</v>
      </c>
      <c r="DR6">
        <f t="shared" si="30"/>
        <v>40</v>
      </c>
      <c r="DS6">
        <f t="shared" si="31"/>
        <v>42</v>
      </c>
      <c r="DT6">
        <f t="shared" si="32"/>
        <v>7</v>
      </c>
      <c r="DU6">
        <f t="shared" si="33"/>
        <v>3</v>
      </c>
      <c r="DV6">
        <f t="shared" si="34"/>
        <v>6</v>
      </c>
      <c r="DW6">
        <f t="shared" si="35"/>
        <v>34</v>
      </c>
      <c r="DX6">
        <f t="shared" si="36"/>
        <v>12</v>
      </c>
      <c r="DY6">
        <f t="shared" si="37"/>
        <v>22</v>
      </c>
      <c r="DZ6">
        <f t="shared" si="38"/>
        <v>25</v>
      </c>
      <c r="EA6">
        <f t="shared" si="39"/>
        <v>28</v>
      </c>
      <c r="EB6">
        <f t="shared" si="40"/>
        <v>38</v>
      </c>
      <c r="EC6">
        <f t="shared" si="41"/>
        <v>26</v>
      </c>
      <c r="ED6">
        <f t="shared" si="42"/>
        <v>9</v>
      </c>
      <c r="EE6">
        <f t="shared" si="43"/>
        <v>10</v>
      </c>
      <c r="EF6">
        <f t="shared" si="44"/>
        <v>11</v>
      </c>
    </row>
    <row r="7" spans="1:136" ht="16.5" customHeight="1">
      <c r="A7">
        <f>_calc_라운드기준!A7</f>
        <v>1239</v>
      </c>
      <c r="B7">
        <f>INDEX(_calc_누적빈도!B:B,$A7)-INDEX(_calc_누적빈도!B:B,$A7-기준550회_후보!$B$1)</f>
        <v>69</v>
      </c>
      <c r="C7">
        <f>INDEX(_calc_누적빈도!C:C,$A7)-INDEX(_calc_누적빈도!C:C,$A7-기준550회_후보!$B$1)</f>
        <v>69</v>
      </c>
      <c r="D7">
        <f>INDEX(_calc_누적빈도!D:D,$A7)-INDEX(_calc_누적빈도!D:D,$A7-기준550회_후보!$B$1)</f>
        <v>83</v>
      </c>
      <c r="E7">
        <f>INDEX(_calc_누적빈도!E:E,$A7)-INDEX(_calc_누적빈도!E:E,$A7-기준550회_후보!$B$1)</f>
        <v>65</v>
      </c>
      <c r="F7">
        <f>INDEX(_calc_누적빈도!F:F,$A7)-INDEX(_calc_누적빈도!F:F,$A7-기준550회_후보!$B$1)</f>
        <v>54</v>
      </c>
      <c r="G7">
        <f>INDEX(_calc_누적빈도!G:G,$A7)-INDEX(_calc_누적빈도!G:G,$A7-기준550회_후보!$B$1)</f>
        <v>81</v>
      </c>
      <c r="H7">
        <f>INDEX(_calc_누적빈도!H:H,$A7)-INDEX(_calc_누적빈도!H:H,$A7-기준550회_후보!$B$1)</f>
        <v>77</v>
      </c>
      <c r="I7">
        <f>INDEX(_calc_누적빈도!I:I,$A7)-INDEX(_calc_누적빈도!I:I,$A7-기준550회_후보!$B$1)</f>
        <v>60</v>
      </c>
      <c r="J7">
        <f>INDEX(_calc_누적빈도!J:J,$A7)-INDEX(_calc_누적빈도!J:J,$A7-기준550회_후보!$B$1)</f>
        <v>65</v>
      </c>
      <c r="K7">
        <f>INDEX(_calc_누적빈도!K:K,$A7)-INDEX(_calc_누적빈도!K:K,$A7-기준550회_후보!$B$1)</f>
        <v>71</v>
      </c>
      <c r="L7">
        <f>INDEX(_calc_누적빈도!L:L,$A7)-INDEX(_calc_누적빈도!L:L,$A7-기준550회_후보!$B$1)</f>
        <v>75</v>
      </c>
      <c r="M7">
        <f>INDEX(_calc_누적빈도!M:M,$A7)-INDEX(_calc_누적빈도!M:M,$A7-기준550회_후보!$B$1)</f>
        <v>89</v>
      </c>
      <c r="N7">
        <f>INDEX(_calc_누적빈도!N:N,$A7)-INDEX(_calc_누적빈도!N:N,$A7-기준550회_후보!$B$1)</f>
        <v>83</v>
      </c>
      <c r="O7">
        <f>INDEX(_calc_누적빈도!O:O,$A7)-INDEX(_calc_누적빈도!O:O,$A7-기준550회_후보!$B$1)</f>
        <v>71</v>
      </c>
      <c r="P7">
        <f>INDEX(_calc_누적빈도!P:P,$A7)-INDEX(_calc_누적빈도!P:P,$A7-기준550회_후보!$B$1)</f>
        <v>77</v>
      </c>
      <c r="Q7">
        <f>INDEX(_calc_누적빈도!Q:Q,$A7)-INDEX(_calc_누적빈도!Q:Q,$A7-기준550회_후보!$B$1)</f>
        <v>85</v>
      </c>
      <c r="R7">
        <f>INDEX(_calc_누적빈도!R:R,$A7)-INDEX(_calc_누적빈도!R:R,$A7-기준550회_후보!$B$1)</f>
        <v>70</v>
      </c>
      <c r="S7">
        <f>INDEX(_calc_누적빈도!S:S,$A7)-INDEX(_calc_누적빈도!S:S,$A7-기준550회_후보!$B$1)</f>
        <v>83</v>
      </c>
      <c r="T7">
        <f>INDEX(_calc_누적빈도!T:T,$A7)-INDEX(_calc_누적빈도!T:T,$A7-기준550회_후보!$B$1)</f>
        <v>80</v>
      </c>
      <c r="U7">
        <f>INDEX(_calc_누적빈도!U:U,$A7)-INDEX(_calc_누적빈도!U:U,$A7-기준550회_후보!$B$1)</f>
        <v>60</v>
      </c>
      <c r="V7">
        <f>INDEX(_calc_누적빈도!V:V,$A7)-INDEX(_calc_누적빈도!V:V,$A7-기준550회_후보!$B$1)</f>
        <v>84</v>
      </c>
      <c r="W7">
        <f>INDEX(_calc_누적빈도!W:W,$A7)-INDEX(_calc_누적빈도!W:W,$A7-기준550회_후보!$B$1)</f>
        <v>66</v>
      </c>
      <c r="X7">
        <f>INDEX(_calc_누적빈도!X:X,$A7)-INDEX(_calc_누적빈도!X:X,$A7-기준550회_후보!$B$1)</f>
        <v>63</v>
      </c>
      <c r="Y7">
        <f>INDEX(_calc_누적빈도!Y:Y,$A7)-INDEX(_calc_누적빈도!Y:Y,$A7-기준550회_후보!$B$1)</f>
        <v>76</v>
      </c>
      <c r="Z7">
        <f>INDEX(_calc_누적빈도!Z:Z,$A7)-INDEX(_calc_누적빈도!Z:Z,$A7-기준550회_후보!$B$1)</f>
        <v>58</v>
      </c>
      <c r="AA7">
        <f>INDEX(_calc_누적빈도!AA:AA,$A7)-INDEX(_calc_누적빈도!AA:AA,$A7-기준550회_후보!$B$1)</f>
        <v>68</v>
      </c>
      <c r="AB7">
        <f>INDEX(_calc_누적빈도!AB:AB,$A7)-INDEX(_calc_누적빈도!AB:AB,$A7-기준550회_후보!$B$1)</f>
        <v>72</v>
      </c>
      <c r="AC7">
        <f>INDEX(_calc_누적빈도!AC:AC,$A7)-INDEX(_calc_누적빈도!AC:AC,$A7-기준550회_후보!$B$1)</f>
        <v>79</v>
      </c>
      <c r="AD7">
        <f>INDEX(_calc_누적빈도!AD:AD,$A7)-INDEX(_calc_누적빈도!AD:AD,$A7-기준550회_후보!$B$1)</f>
        <v>70</v>
      </c>
      <c r="AE7">
        <f>INDEX(_calc_누적빈도!AE:AE,$A7)-INDEX(_calc_누적빈도!AE:AE,$A7-기준550회_후보!$B$1)</f>
        <v>80</v>
      </c>
      <c r="AF7">
        <f>INDEX(_calc_누적빈도!AF:AF,$A7)-INDEX(_calc_누적빈도!AF:AF,$A7-기준550회_후보!$B$1)</f>
        <v>74</v>
      </c>
      <c r="AG7">
        <f>INDEX(_calc_누적빈도!AG:AG,$A7)-INDEX(_calc_누적빈도!AG:AG,$A7-기준550회_후보!$B$1)</f>
        <v>63</v>
      </c>
      <c r="AH7">
        <f>INDEX(_calc_누적빈도!AH:AH,$A7)-INDEX(_calc_누적빈도!AH:AH,$A7-기준550회_후보!$B$1)</f>
        <v>87</v>
      </c>
      <c r="AI7">
        <f>INDEX(_calc_누적빈도!AI:AI,$A7)-INDEX(_calc_누적빈도!AI:AI,$A7-기준550회_후보!$B$1)</f>
        <v>81</v>
      </c>
      <c r="AJ7">
        <f>INDEX(_calc_누적빈도!AJ:AJ,$A7)-INDEX(_calc_누적빈도!AJ:AJ,$A7-기준550회_후보!$B$1)</f>
        <v>76</v>
      </c>
      <c r="AK7">
        <f>INDEX(_calc_누적빈도!AK:AK,$A7)-INDEX(_calc_누적빈도!AK:AK,$A7-기준550회_후보!$B$1)</f>
        <v>75</v>
      </c>
      <c r="AL7">
        <f>INDEX(_calc_누적빈도!AL:AL,$A7)-INDEX(_calc_누적빈도!AL:AL,$A7-기준550회_후보!$B$1)</f>
        <v>72</v>
      </c>
      <c r="AM7">
        <f>INDEX(_calc_누적빈도!AM:AM,$A7)-INDEX(_calc_누적빈도!AM:AM,$A7-기준550회_후보!$B$1)</f>
        <v>86</v>
      </c>
      <c r="AN7">
        <f>INDEX(_calc_누적빈도!AN:AN,$A7)-INDEX(_calc_누적빈도!AN:AN,$A7-기준550회_후보!$B$1)</f>
        <v>75</v>
      </c>
      <c r="AO7">
        <f>INDEX(_calc_누적빈도!AO:AO,$A7)-INDEX(_calc_누적빈도!AO:AO,$A7-기준550회_후보!$B$1)</f>
        <v>61</v>
      </c>
      <c r="AP7">
        <f>INDEX(_calc_누적빈도!AP:AP,$A7)-INDEX(_calc_누적빈도!AP:AP,$A7-기준550회_후보!$B$1)</f>
        <v>69</v>
      </c>
      <c r="AQ7">
        <f>INDEX(_calc_누적빈도!AQ:AQ,$A7)-INDEX(_calc_누적빈도!AQ:AQ,$A7-기준550회_후보!$B$1)</f>
        <v>73</v>
      </c>
      <c r="AR7">
        <f>INDEX(_calc_누적빈도!AR:AR,$A7)-INDEX(_calc_누적빈도!AR:AR,$A7-기준550회_후보!$B$1)</f>
        <v>70</v>
      </c>
      <c r="AS7">
        <f>INDEX(_calc_누적빈도!AS:AS,$A7)-INDEX(_calc_누적빈도!AS:AS,$A7-기준550회_후보!$B$1)</f>
        <v>72</v>
      </c>
      <c r="AT7">
        <f>INDEX(_calc_누적빈도!AT:AT,$A7)-INDEX(_calc_누적빈도!AT:AT,$A7-기준550회_후보!$B$1)</f>
        <v>83</v>
      </c>
      <c r="AU7">
        <f>(RANK(_calc_라운드기준!B7,_calc_라운드기준!$B7:$AT7,0)+COUNTIFS(_calc_라운드기준!$B7:$AT7,_calc_라운드기준!B7,$B$1:$AT$1,"&lt;"&amp;1))-(RANK(B7,$B7:$AT7,0)+COUNTIFS($B7:$AT7,B7,$B$1:$AT$1,"&lt;"&amp;1))</f>
        <v>-28</v>
      </c>
      <c r="AV7">
        <f>(RANK(_calc_라운드기준!C7,_calc_라운드기준!$B7:$AT7,0)+COUNTIFS(_calc_라운드기준!$B7:$AT7,_calc_라운드기준!C7,$B$1:$AT$1,"&lt;"&amp;2))-(RANK(C7,$B7:$AT7,0)+COUNTIFS($B7:$AT7,C7,$B$1:$AT$1,"&lt;"&amp;2))</f>
        <v>-9</v>
      </c>
      <c r="AW7">
        <f>(RANK(_calc_라운드기준!D7,_calc_라운드기준!$B7:$AT7,0)+COUNTIFS(_calc_라운드기준!$B7:$AT7,_calc_라운드기준!D7,$B$1:$AT$1,"&lt;"&amp;3))-(RANK(D7,$B7:$AT7,0)+COUNTIFS($B7:$AT7,D7,$B$1:$AT$1,"&lt;"&amp;3))</f>
        <v>5</v>
      </c>
      <c r="AX7">
        <f>(RANK(_calc_라운드기준!E7,_calc_라운드기준!$B7:$AT7,0)+COUNTIFS(_calc_라운드기준!$B7:$AT7,_calc_라운드기준!E7,$B$1:$AT$1,"&lt;"&amp;4))-(RANK(E7,$B7:$AT7,0)+COUNTIFS($B7:$AT7,E7,$B$1:$AT$1,"&lt;"&amp;4))</f>
        <v>-12</v>
      </c>
      <c r="AY7">
        <f>(RANK(_calc_라운드기준!F7,_calc_라운드기준!$B7:$AT7,0)+COUNTIFS(_calc_라운드기준!$B7:$AT7,_calc_라운드기준!F7,$B$1:$AT$1,"&lt;"&amp;5))-(RANK(F7,$B7:$AT7,0)+COUNTIFS($B7:$AT7,F7,$B$1:$AT$1,"&lt;"&amp;5))</f>
        <v>-4</v>
      </c>
      <c r="AZ7">
        <f>(RANK(_calc_라운드기준!G7,_calc_라운드기준!$B7:$AT7,0)+COUNTIFS(_calc_라운드기준!$B7:$AT7,_calc_라운드기준!G7,$B$1:$AT$1,"&lt;"&amp;6))-(RANK(G7,$B7:$AT7,0)+COUNTIFS($B7:$AT7,G7,$B$1:$AT$1,"&lt;"&amp;6))</f>
        <v>16</v>
      </c>
      <c r="BA7">
        <f>(RANK(_calc_라운드기준!H7,_calc_라운드기준!$B7:$AT7,0)+COUNTIFS(_calc_라운드기준!$B7:$AT7,_calc_라운드기준!H7,$B$1:$AT$1,"&lt;"&amp;7))-(RANK(H7,$B7:$AT7,0)+COUNTIFS($B7:$AT7,H7,$B$1:$AT$1,"&lt;"&amp;7))</f>
        <v>12</v>
      </c>
      <c r="BB7">
        <f>(RANK(_calc_라운드기준!I7,_calc_라운드기준!$B7:$AT7,0)+COUNTIFS(_calc_라운드기준!$B7:$AT7,_calc_라운드기준!I7,$B$1:$AT$1,"&lt;"&amp;8))-(RANK(I7,$B7:$AT7,0)+COUNTIFS($B7:$AT7,I7,$B$1:$AT$1,"&lt;"&amp;8))</f>
        <v>-14</v>
      </c>
      <c r="BC7">
        <f>(RANK(_calc_라운드기준!J7,_calc_라운드기준!$B7:$AT7,0)+COUNTIFS(_calc_라운드기준!$B7:$AT7,_calc_라운드기준!J7,$B$1:$AT$1,"&lt;"&amp;9))-(RANK(J7,$B7:$AT7,0)+COUNTIFS($B7:$AT7,J7,$B$1:$AT$1,"&lt;"&amp;9))</f>
        <v>-31</v>
      </c>
      <c r="BD7">
        <f>(RANK(_calc_라운드기준!K7,_calc_라운드기준!$B7:$AT7,0)+COUNTIFS(_calc_라운드기준!$B7:$AT7,_calc_라운드기준!K7,$B$1:$AT$1,"&lt;"&amp;10))-(RANK(K7,$B7:$AT7,0)+COUNTIFS($B7:$AT7,K7,$B$1:$AT$1,"&lt;"&amp;10))</f>
        <v>2</v>
      </c>
      <c r="BE7">
        <f>(RANK(_calc_라운드기준!L7,_calc_라운드기준!$B7:$AT7,0)+COUNTIFS(_calc_라운드기준!$B7:$AT7,_calc_라운드기준!L7,$B$1:$AT$1,"&lt;"&amp;11))-(RANK(L7,$B7:$AT7,0)+COUNTIFS($B7:$AT7,L7,$B$1:$AT$1,"&lt;"&amp;11))</f>
        <v>23</v>
      </c>
      <c r="BF7">
        <f>(RANK(_calc_라운드기준!M7,_calc_라운드기준!$B7:$AT7,0)+COUNTIFS(_calc_라운드기준!$B7:$AT7,_calc_라운드기준!M7,$B$1:$AT$1,"&lt;"&amp;12))-(RANK(M7,$B7:$AT7,0)+COUNTIFS($B7:$AT7,M7,$B$1:$AT$1,"&lt;"&amp;12))</f>
        <v>29</v>
      </c>
      <c r="BG7">
        <f>(RANK(_calc_라운드기준!N7,_calc_라운드기준!$B7:$AT7,0)+COUNTIFS(_calc_라운드기준!$B7:$AT7,_calc_라운드기준!N7,$B$1:$AT$1,"&lt;"&amp;13))-(RANK(N7,$B7:$AT7,0)+COUNTIFS($B7:$AT7,N7,$B$1:$AT$1,"&lt;"&amp;13))</f>
        <v>5</v>
      </c>
      <c r="BH7">
        <f>(RANK(_calc_라운드기준!O7,_calc_라운드기준!$B7:$AT7,0)+COUNTIFS(_calc_라운드기준!$B7:$AT7,_calc_라운드기준!O7,$B$1:$AT$1,"&lt;"&amp;14))-(RANK(O7,$B7:$AT7,0)+COUNTIFS($B7:$AT7,O7,$B$1:$AT$1,"&lt;"&amp;14))</f>
        <v>17</v>
      </c>
      <c r="BI7">
        <f>(RANK(_calc_라운드기준!P7,_calc_라운드기준!$B7:$AT7,0)+COUNTIFS(_calc_라운드기준!$B7:$AT7,_calc_라운드기준!P7,$B$1:$AT$1,"&lt;"&amp;15))-(RANK(P7,$B7:$AT7,0)+COUNTIFS($B7:$AT7,P7,$B$1:$AT$1,"&lt;"&amp;15))</f>
        <v>-15</v>
      </c>
      <c r="BJ7">
        <f>(RANK(_calc_라운드기준!Q7,_calc_라운드기준!$B7:$AT7,0)+COUNTIFS(_calc_라운드기준!$B7:$AT7,_calc_라운드기준!Q7,$B$1:$AT$1,"&lt;"&amp;16))-(RANK(Q7,$B7:$AT7,0)+COUNTIFS($B7:$AT7,Q7,$B$1:$AT$1,"&lt;"&amp;16))</f>
        <v>4</v>
      </c>
      <c r="BK7">
        <f>(RANK(_calc_라운드기준!R7,_calc_라운드기준!$B7:$AT7,0)+COUNTIFS(_calc_라운드기준!$B7:$AT7,_calc_라운드기준!R7,$B$1:$AT$1,"&lt;"&amp;17))-(RANK(R7,$B7:$AT7,0)+COUNTIFS($B7:$AT7,R7,$B$1:$AT$1,"&lt;"&amp;17))</f>
        <v>10</v>
      </c>
      <c r="BL7">
        <f>(RANK(_calc_라운드기준!S7,_calc_라운드기준!$B7:$AT7,0)+COUNTIFS(_calc_라운드기준!$B7:$AT7,_calc_라운드기준!S7,$B$1:$AT$1,"&lt;"&amp;18))-(RANK(S7,$B7:$AT7,0)+COUNTIFS($B7:$AT7,S7,$B$1:$AT$1,"&lt;"&amp;18))</f>
        <v>5</v>
      </c>
      <c r="BM7">
        <f>(RANK(_calc_라운드기준!T7,_calc_라운드기준!$B7:$AT7,0)+COUNTIFS(_calc_라운드기준!$B7:$AT7,_calc_라운드기준!T7,$B$1:$AT$1,"&lt;"&amp;19))-(RANK(T7,$B7:$AT7,0)+COUNTIFS($B7:$AT7,T7,$B$1:$AT$1,"&lt;"&amp;19))</f>
        <v>-3</v>
      </c>
      <c r="BN7">
        <f>(RANK(_calc_라운드기준!U7,_calc_라운드기준!$B7:$AT7,0)+COUNTIFS(_calc_라운드기준!$B7:$AT7,_calc_라운드기준!U7,$B$1:$AT$1,"&lt;"&amp;20))-(RANK(U7,$B7:$AT7,0)+COUNTIFS($B7:$AT7,U7,$B$1:$AT$1,"&lt;"&amp;20))</f>
        <v>-29</v>
      </c>
      <c r="BO7">
        <f>(RANK(_calc_라운드기준!V7,_calc_라운드기준!$B7:$AT7,0)+COUNTIFS(_calc_라운드기준!$B7:$AT7,_calc_라운드기준!V7,$B$1:$AT$1,"&lt;"&amp;21))-(RANK(V7,$B7:$AT7,0)+COUNTIFS($B7:$AT7,V7,$B$1:$AT$1,"&lt;"&amp;21))</f>
        <v>38</v>
      </c>
      <c r="BP7">
        <f>(RANK(_calc_라운드기준!W7,_calc_라운드기준!$B7:$AT7,0)+COUNTIFS(_calc_라운드기준!$B7:$AT7,_calc_라운드기준!W7,$B$1:$AT$1,"&lt;"&amp;22))-(RANK(W7,$B7:$AT7,0)+COUNTIFS($B7:$AT7,W7,$B$1:$AT$1,"&lt;"&amp;22))</f>
        <v>4</v>
      </c>
      <c r="BQ7">
        <f>(RANK(_calc_라운드기준!X7,_calc_라운드기준!$B7:$AT7,0)+COUNTIFS(_calc_라운드기준!$B7:$AT7,_calc_라운드기준!X7,$B$1:$AT$1,"&lt;"&amp;23))-(RANK(X7,$B7:$AT7,0)+COUNTIFS($B7:$AT7,X7,$B$1:$AT$1,"&lt;"&amp;23))</f>
        <v>-8</v>
      </c>
      <c r="BR7">
        <f>(RANK(_calc_라운드기준!Y7,_calc_라운드기준!$B7:$AT7,0)+COUNTIFS(_calc_라운드기준!$B7:$AT7,_calc_라운드기준!Y7,$B$1:$AT$1,"&lt;"&amp;24))-(RANK(Y7,$B7:$AT7,0)+COUNTIFS($B7:$AT7,Y7,$B$1:$AT$1,"&lt;"&amp;24))</f>
        <v>-7</v>
      </c>
      <c r="BS7">
        <f>(RANK(_calc_라운드기준!Z7,_calc_라운드기준!$B7:$AT7,0)+COUNTIFS(_calc_라운드기준!$B7:$AT7,_calc_라운드기준!Z7,$B$1:$AT$1,"&lt;"&amp;25))-(RANK(Z7,$B7:$AT7,0)+COUNTIFS($B7:$AT7,Z7,$B$1:$AT$1,"&lt;"&amp;25))</f>
        <v>-12</v>
      </c>
      <c r="BT7">
        <f>(RANK(_calc_라운드기준!AA7,_calc_라운드기준!$B7:$AT7,0)+COUNTIFS(_calc_라운드기준!$B7:$AT7,_calc_라운드기준!AA7,$B$1:$AT$1,"&lt;"&amp;26))-(RANK(AA7,$B7:$AT7,0)+COUNTIFS($B7:$AT7,AA7,$B$1:$AT$1,"&lt;"&amp;26))</f>
        <v>-2</v>
      </c>
      <c r="BU7">
        <f>(RANK(_calc_라운드기준!AB7,_calc_라운드기준!$B7:$AT7,0)+COUNTIFS(_calc_라운드기준!$B7:$AT7,_calc_라운드기준!AB7,$B$1:$AT$1,"&lt;"&amp;27))-(RANK(AB7,$B7:$AT7,0)+COUNTIFS($B7:$AT7,AB7,$B$1:$AT$1,"&lt;"&amp;27))</f>
        <v>-22</v>
      </c>
      <c r="BV7">
        <f>(RANK(_calc_라운드기준!AC7,_calc_라운드기준!$B7:$AT7,0)+COUNTIFS(_calc_라운드기준!$B7:$AT7,_calc_라운드기준!AC7,$B$1:$AT$1,"&lt;"&amp;28))-(RANK(AC7,$B7:$AT7,0)+COUNTIFS($B7:$AT7,AC7,$B$1:$AT$1,"&lt;"&amp;28))</f>
        <v>-9</v>
      </c>
      <c r="BW7">
        <f>(RANK(_calc_라운드기준!AD7,_calc_라운드기준!$B7:$AT7,0)+COUNTIFS(_calc_라운드기준!$B7:$AT7,_calc_라운드기준!AD7,$B$1:$AT$1,"&lt;"&amp;29))-(RANK(AD7,$B7:$AT7,0)+COUNTIFS($B7:$AT7,AD7,$B$1:$AT$1,"&lt;"&amp;29))</f>
        <v>-15</v>
      </c>
      <c r="BX7">
        <f>(RANK(_calc_라운드기준!AE7,_calc_라운드기준!$B7:$AT7,0)+COUNTIFS(_calc_라운드기준!$B7:$AT7,_calc_라운드기준!AE7,$B$1:$AT$1,"&lt;"&amp;30))-(RANK(AE7,$B7:$AT7,0)+COUNTIFS($B7:$AT7,AE7,$B$1:$AT$1,"&lt;"&amp;30))</f>
        <v>3</v>
      </c>
      <c r="BY7">
        <f>(RANK(_calc_라운드기준!AF7,_calc_라운드기준!$B7:$AT7,0)+COUNTIFS(_calc_라운드기준!$B7:$AT7,_calc_라운드기준!AF7,$B$1:$AT$1,"&lt;"&amp;31))-(RANK(AF7,$B7:$AT7,0)+COUNTIFS($B7:$AT7,AF7,$B$1:$AT$1,"&lt;"&amp;31))</f>
        <v>-16</v>
      </c>
      <c r="BZ7">
        <f>(RANK(_calc_라운드기준!AG7,_calc_라운드기준!$B7:$AT7,0)+COUNTIFS(_calc_라운드기준!$B7:$AT7,_calc_라운드기준!AG7,$B$1:$AT$1,"&lt;"&amp;32))-(RANK(AG7,$B7:$AT7,0)+COUNTIFS($B7:$AT7,AG7,$B$1:$AT$1,"&lt;"&amp;32))</f>
        <v>-6</v>
      </c>
      <c r="CA7">
        <f>(RANK(_calc_라운드기준!AH7,_calc_라운드기준!$B7:$AT7,0)+COUNTIFS(_calc_라운드기준!$B7:$AT7,_calc_라운드기준!AH7,$B$1:$AT$1,"&lt;"&amp;33))-(RANK(AH7,$B7:$AT7,0)+COUNTIFS($B7:$AT7,AH7,$B$1:$AT$1,"&lt;"&amp;33))</f>
        <v>33</v>
      </c>
      <c r="CB7">
        <f>(RANK(_calc_라운드기준!AI7,_calc_라운드기준!$B7:$AT7,0)+COUNTIFS(_calc_라운드기준!$B7:$AT7,_calc_라운드기준!AI7,$B$1:$AT$1,"&lt;"&amp;34))-(RANK(AI7,$B7:$AT7,0)+COUNTIFS($B7:$AT7,AI7,$B$1:$AT$1,"&lt;"&amp;34))</f>
        <v>25</v>
      </c>
      <c r="CC7">
        <f>(RANK(_calc_라운드기준!AJ7,_calc_라운드기준!$B7:$AT7,0)+COUNTIFS(_calc_라운드기준!$B7:$AT7,_calc_라운드기준!AJ7,$B$1:$AT$1,"&lt;"&amp;35))-(RANK(AJ7,$B7:$AT7,0)+COUNTIFS($B7:$AT7,AJ7,$B$1:$AT$1,"&lt;"&amp;35))</f>
        <v>-1</v>
      </c>
      <c r="CD7">
        <f>(RANK(_calc_라운드기준!AK7,_calc_라운드기준!$B7:$AT7,0)+COUNTIFS(_calc_라운드기준!$B7:$AT7,_calc_라운드기준!AK7,$B$1:$AT$1,"&lt;"&amp;36))-(RANK(AK7,$B7:$AT7,0)+COUNTIFS($B7:$AT7,AK7,$B$1:$AT$1,"&lt;"&amp;36))</f>
        <v>-2</v>
      </c>
      <c r="CE7">
        <f>(RANK(_calc_라운드기준!AL7,_calc_라운드기준!$B7:$AT7,0)+COUNTIFS(_calc_라운드기준!$B7:$AT7,_calc_라운드기준!AL7,$B$1:$AT$1,"&lt;"&amp;37))-(RANK(AL7,$B7:$AT7,0)+COUNTIFS($B7:$AT7,AL7,$B$1:$AT$1,"&lt;"&amp;37))</f>
        <v>-6</v>
      </c>
      <c r="CF7">
        <f>(RANK(_calc_라운드기준!AM7,_calc_라운드기준!$B7:$AT7,0)+COUNTIFS(_calc_라운드기준!$B7:$AT7,_calc_라운드기준!AM7,$B$1:$AT$1,"&lt;"&amp;38))-(RANK(AM7,$B7:$AT7,0)+COUNTIFS($B7:$AT7,AM7,$B$1:$AT$1,"&lt;"&amp;38))</f>
        <v>0</v>
      </c>
      <c r="CG7">
        <f>(RANK(_calc_라운드기준!AN7,_calc_라운드기준!$B7:$AT7,0)+COUNTIFS(_calc_라운드기준!$B7:$AT7,_calc_라운드기준!AN7,$B$1:$AT$1,"&lt;"&amp;39))-(RANK(AN7,$B7:$AT7,0)+COUNTIFS($B7:$AT7,AN7,$B$1:$AT$1,"&lt;"&amp;39))</f>
        <v>-1</v>
      </c>
      <c r="CH7">
        <f>(RANK(_calc_라운드기준!AO7,_calc_라운드기준!$B7:$AT7,0)+COUNTIFS(_calc_라운드기준!$B7:$AT7,_calc_라운드기준!AO7,$B$1:$AT$1,"&lt;"&amp;40))-(RANK(AO7,$B7:$AT7,0)+COUNTIFS($B7:$AT7,AO7,$B$1:$AT$1,"&lt;"&amp;40))</f>
        <v>-4</v>
      </c>
      <c r="CI7">
        <f>(RANK(_calc_라운드기준!AP7,_calc_라운드기준!$B7:$AT7,0)+COUNTIFS(_calc_라운드기준!$B7:$AT7,_calc_라운드기준!AP7,$B$1:$AT$1,"&lt;"&amp;41))-(RANK(AP7,$B7:$AT7,0)+COUNTIFS($B7:$AT7,AP7,$B$1:$AT$1,"&lt;"&amp;41))</f>
        <v>-13</v>
      </c>
      <c r="CJ7">
        <f>(RANK(_calc_라운드기준!AQ7,_calc_라운드기준!$B7:$AT7,0)+COUNTIFS(_calc_라운드기준!$B7:$AT7,_calc_라운드기준!AQ7,$B$1:$AT$1,"&lt;"&amp;42))-(RANK(AQ7,$B7:$AT7,0)+COUNTIFS($B7:$AT7,AQ7,$B$1:$AT$1,"&lt;"&amp;42))</f>
        <v>-1</v>
      </c>
      <c r="CK7">
        <f>(RANK(_calc_라운드기준!AR7,_calc_라운드기준!$B7:$AT7,0)+COUNTIFS(_calc_라운드기준!$B7:$AT7,_calc_라운드기준!AR7,$B$1:$AT$1,"&lt;"&amp;43))-(RANK(AR7,$B7:$AT7,0)+COUNTIFS($B7:$AT7,AR7,$B$1:$AT$1,"&lt;"&amp;43))</f>
        <v>13</v>
      </c>
      <c r="CL7">
        <f>(RANK(_calc_라운드기준!AS7,_calc_라운드기준!$B7:$AT7,0)+COUNTIFS(_calc_라운드기준!$B7:$AT7,_calc_라운드기준!AS7,$B$1:$AT$1,"&lt;"&amp;44))-(RANK(AS7,$B7:$AT7,0)+COUNTIFS($B7:$AT7,AS7,$B$1:$AT$1,"&lt;"&amp;44))</f>
        <v>12</v>
      </c>
      <c r="CM7">
        <f>(RANK(_calc_라운드기준!AT7,_calc_라운드기준!$B7:$AT7,0)+COUNTIFS(_calc_라운드기준!$B7:$AT7,_calc_라운드기준!AT7,$B$1:$AT$1,"&lt;"&amp;45))-(RANK(AT7,$B7:$AT7,0)+COUNTIFS($B7:$AT7,AT7,$B$1:$AT$1,"&lt;"&amp;45))</f>
        <v>14</v>
      </c>
      <c r="CN7">
        <f t="shared" si="0"/>
        <v>43</v>
      </c>
      <c r="CO7">
        <f t="shared" si="1"/>
        <v>33</v>
      </c>
      <c r="CP7">
        <f t="shared" si="2"/>
        <v>13</v>
      </c>
      <c r="CQ7">
        <f t="shared" si="3"/>
        <v>35</v>
      </c>
      <c r="CR7">
        <f t="shared" si="4"/>
        <v>27</v>
      </c>
      <c r="CS7">
        <f t="shared" si="5"/>
        <v>7</v>
      </c>
      <c r="CT7">
        <f t="shared" si="6"/>
        <v>10</v>
      </c>
      <c r="CU7">
        <f t="shared" si="7"/>
        <v>38</v>
      </c>
      <c r="CV7">
        <f t="shared" si="8"/>
        <v>45</v>
      </c>
      <c r="CW7">
        <f t="shared" si="9"/>
        <v>19</v>
      </c>
      <c r="CX7">
        <f t="shared" si="10"/>
        <v>5</v>
      </c>
      <c r="CY7">
        <f t="shared" si="11"/>
        <v>3</v>
      </c>
      <c r="CZ7">
        <f t="shared" si="12"/>
        <v>14</v>
      </c>
      <c r="DA7">
        <f t="shared" si="13"/>
        <v>6</v>
      </c>
      <c r="DB7">
        <f t="shared" si="14"/>
        <v>39</v>
      </c>
      <c r="DC7">
        <f t="shared" si="15"/>
        <v>16</v>
      </c>
      <c r="DD7">
        <f t="shared" si="16"/>
        <v>12</v>
      </c>
      <c r="DE7">
        <f t="shared" si="17"/>
        <v>15</v>
      </c>
      <c r="DF7">
        <f t="shared" si="18"/>
        <v>26</v>
      </c>
      <c r="DG7">
        <f t="shared" si="19"/>
        <v>44</v>
      </c>
      <c r="DH7">
        <f t="shared" si="20"/>
        <v>1</v>
      </c>
      <c r="DI7">
        <f t="shared" si="21"/>
        <v>17</v>
      </c>
      <c r="DJ7">
        <f t="shared" si="22"/>
        <v>32</v>
      </c>
      <c r="DK7">
        <f t="shared" si="23"/>
        <v>31</v>
      </c>
      <c r="DL7">
        <f t="shared" si="24"/>
        <v>36</v>
      </c>
      <c r="DM7">
        <f t="shared" si="25"/>
        <v>24</v>
      </c>
      <c r="DN7">
        <f t="shared" si="26"/>
        <v>42</v>
      </c>
      <c r="DO7">
        <f t="shared" si="27"/>
        <v>34</v>
      </c>
      <c r="DP7">
        <f t="shared" si="28"/>
        <v>40</v>
      </c>
      <c r="DQ7">
        <f t="shared" si="29"/>
        <v>18</v>
      </c>
      <c r="DR7">
        <f t="shared" si="30"/>
        <v>41</v>
      </c>
      <c r="DS7">
        <f t="shared" si="31"/>
        <v>29</v>
      </c>
      <c r="DT7">
        <f t="shared" si="32"/>
        <v>2</v>
      </c>
      <c r="DU7">
        <f t="shared" si="33"/>
        <v>4</v>
      </c>
      <c r="DV7">
        <f t="shared" si="34"/>
        <v>21</v>
      </c>
      <c r="DW7">
        <f t="shared" si="35"/>
        <v>25</v>
      </c>
      <c r="DX7">
        <f t="shared" si="36"/>
        <v>30</v>
      </c>
      <c r="DY7">
        <f t="shared" si="37"/>
        <v>20</v>
      </c>
      <c r="DZ7">
        <f t="shared" si="38"/>
        <v>22</v>
      </c>
      <c r="EA7">
        <f t="shared" si="39"/>
        <v>28</v>
      </c>
      <c r="EB7">
        <f t="shared" si="40"/>
        <v>37</v>
      </c>
      <c r="EC7">
        <f t="shared" si="41"/>
        <v>23</v>
      </c>
      <c r="ED7">
        <f t="shared" si="42"/>
        <v>9</v>
      </c>
      <c r="EE7">
        <f t="shared" si="43"/>
        <v>11</v>
      </c>
      <c r="EF7">
        <f t="shared" si="44"/>
        <v>8</v>
      </c>
    </row>
    <row r="8" spans="1:136" ht="16.5" customHeight="1">
      <c r="A8">
        <f>_calc_라운드기준!A8</f>
        <v>1238</v>
      </c>
      <c r="B8">
        <f>INDEX(_calc_누적빈도!B:B,$A8)-INDEX(_calc_누적빈도!B:B,$A8-기준550회_후보!$B$1)</f>
        <v>69</v>
      </c>
      <c r="C8">
        <f>INDEX(_calc_누적빈도!C:C,$A8)-INDEX(_calc_누적빈도!C:C,$A8-기준550회_후보!$B$1)</f>
        <v>68</v>
      </c>
      <c r="D8">
        <f>INDEX(_calc_누적빈도!D:D,$A8)-INDEX(_calc_누적빈도!D:D,$A8-기준550회_후보!$B$1)</f>
        <v>83</v>
      </c>
      <c r="E8">
        <f>INDEX(_calc_누적빈도!E:E,$A8)-INDEX(_calc_누적빈도!E:E,$A8-기준550회_후보!$B$1)</f>
        <v>65</v>
      </c>
      <c r="F8">
        <f>INDEX(_calc_누적빈도!F:F,$A8)-INDEX(_calc_누적빈도!F:F,$A8-기준550회_후보!$B$1)</f>
        <v>55</v>
      </c>
      <c r="G8">
        <f>INDEX(_calc_누적빈도!G:G,$A8)-INDEX(_calc_누적빈도!G:G,$A8-기준550회_후보!$B$1)</f>
        <v>81</v>
      </c>
      <c r="H8">
        <f>INDEX(_calc_누적빈도!H:H,$A8)-INDEX(_calc_누적빈도!H:H,$A8-기준550회_후보!$B$1)</f>
        <v>77</v>
      </c>
      <c r="I8">
        <f>INDEX(_calc_누적빈도!I:I,$A8)-INDEX(_calc_누적빈도!I:I,$A8-기준550회_후보!$B$1)</f>
        <v>60</v>
      </c>
      <c r="J8">
        <f>INDEX(_calc_누적빈도!J:J,$A8)-INDEX(_calc_누적빈도!J:J,$A8-기준550회_후보!$B$1)</f>
        <v>65</v>
      </c>
      <c r="K8">
        <f>INDEX(_calc_누적빈도!K:K,$A8)-INDEX(_calc_누적빈도!K:K,$A8-기준550회_후보!$B$1)</f>
        <v>71</v>
      </c>
      <c r="L8">
        <f>INDEX(_calc_누적빈도!L:L,$A8)-INDEX(_calc_누적빈도!L:L,$A8-기준550회_후보!$B$1)</f>
        <v>75</v>
      </c>
      <c r="M8">
        <f>INDEX(_calc_누적빈도!M:M,$A8)-INDEX(_calc_누적빈도!M:M,$A8-기준550회_후보!$B$1)</f>
        <v>89</v>
      </c>
      <c r="N8">
        <f>INDEX(_calc_누적빈도!N:N,$A8)-INDEX(_calc_누적빈도!N:N,$A8-기준550회_후보!$B$1)</f>
        <v>82</v>
      </c>
      <c r="O8">
        <f>INDEX(_calc_누적빈도!O:O,$A8)-INDEX(_calc_누적빈도!O:O,$A8-기준550회_후보!$B$1)</f>
        <v>71</v>
      </c>
      <c r="P8">
        <f>INDEX(_calc_누적빈도!P:P,$A8)-INDEX(_calc_누적빈도!P:P,$A8-기준550회_후보!$B$1)</f>
        <v>78</v>
      </c>
      <c r="Q8">
        <f>INDEX(_calc_누적빈도!Q:Q,$A8)-INDEX(_calc_누적빈도!Q:Q,$A8-기준550회_후보!$B$1)</f>
        <v>85</v>
      </c>
      <c r="R8">
        <f>INDEX(_calc_누적빈도!R:R,$A8)-INDEX(_calc_누적빈도!R:R,$A8-기준550회_후보!$B$1)</f>
        <v>70</v>
      </c>
      <c r="S8">
        <f>INDEX(_calc_누적빈도!S:S,$A8)-INDEX(_calc_누적빈도!S:S,$A8-기준550회_후보!$B$1)</f>
        <v>82</v>
      </c>
      <c r="T8">
        <f>INDEX(_calc_누적빈도!T:T,$A8)-INDEX(_calc_누적빈도!T:T,$A8-기준550회_후보!$B$1)</f>
        <v>80</v>
      </c>
      <c r="U8">
        <f>INDEX(_calc_누적빈도!U:U,$A8)-INDEX(_calc_누적빈도!U:U,$A8-기준550회_후보!$B$1)</f>
        <v>60</v>
      </c>
      <c r="V8">
        <f>INDEX(_calc_누적빈도!V:V,$A8)-INDEX(_calc_누적빈도!V:V,$A8-기준550회_후보!$B$1)</f>
        <v>84</v>
      </c>
      <c r="W8">
        <f>INDEX(_calc_누적빈도!W:W,$A8)-INDEX(_calc_누적빈도!W:W,$A8-기준550회_후보!$B$1)</f>
        <v>67</v>
      </c>
      <c r="X8">
        <f>INDEX(_calc_누적빈도!X:X,$A8)-INDEX(_calc_누적빈도!X:X,$A8-기준550회_후보!$B$1)</f>
        <v>64</v>
      </c>
      <c r="Y8">
        <f>INDEX(_calc_누적빈도!Y:Y,$A8)-INDEX(_calc_누적빈도!Y:Y,$A8-기준550회_후보!$B$1)</f>
        <v>76</v>
      </c>
      <c r="Z8">
        <f>INDEX(_calc_누적빈도!Z:Z,$A8)-INDEX(_calc_누적빈도!Z:Z,$A8-기준550회_후보!$B$1)</f>
        <v>58</v>
      </c>
      <c r="AA8">
        <f>INDEX(_calc_누적빈도!AA:AA,$A8)-INDEX(_calc_누적빈도!AA:AA,$A8-기준550회_후보!$B$1)</f>
        <v>68</v>
      </c>
      <c r="AB8">
        <f>INDEX(_calc_누적빈도!AB:AB,$A8)-INDEX(_calc_누적빈도!AB:AB,$A8-기준550회_후보!$B$1)</f>
        <v>72</v>
      </c>
      <c r="AC8">
        <f>INDEX(_calc_누적빈도!AC:AC,$A8)-INDEX(_calc_누적빈도!AC:AC,$A8-기준550회_후보!$B$1)</f>
        <v>79</v>
      </c>
      <c r="AD8">
        <f>INDEX(_calc_누적빈도!AD:AD,$A8)-INDEX(_calc_누적빈도!AD:AD,$A8-기준550회_후보!$B$1)</f>
        <v>70</v>
      </c>
      <c r="AE8">
        <f>INDEX(_calc_누적빈도!AE:AE,$A8)-INDEX(_calc_누적빈도!AE:AE,$A8-기준550회_후보!$B$1)</f>
        <v>80</v>
      </c>
      <c r="AF8">
        <f>INDEX(_calc_누적빈도!AF:AF,$A8)-INDEX(_calc_누적빈도!AF:AF,$A8-기준550회_후보!$B$1)</f>
        <v>74</v>
      </c>
      <c r="AG8">
        <f>INDEX(_calc_누적빈도!AG:AG,$A8)-INDEX(_calc_누적빈도!AG:AG,$A8-기준550회_후보!$B$1)</f>
        <v>62</v>
      </c>
      <c r="AH8">
        <f>INDEX(_calc_누적빈도!AH:AH,$A8)-INDEX(_calc_누적빈도!AH:AH,$A8-기준550회_후보!$B$1)</f>
        <v>87</v>
      </c>
      <c r="AI8">
        <f>INDEX(_calc_누적빈도!AI:AI,$A8)-INDEX(_calc_누적빈도!AI:AI,$A8-기준550회_후보!$B$1)</f>
        <v>82</v>
      </c>
      <c r="AJ8">
        <f>INDEX(_calc_누적빈도!AJ:AJ,$A8)-INDEX(_calc_누적빈도!AJ:AJ,$A8-기준550회_후보!$B$1)</f>
        <v>77</v>
      </c>
      <c r="AK8">
        <f>INDEX(_calc_누적빈도!AK:AK,$A8)-INDEX(_calc_누적빈도!AK:AK,$A8-기준550회_후보!$B$1)</f>
        <v>75</v>
      </c>
      <c r="AL8">
        <f>INDEX(_calc_누적빈도!AL:AL,$A8)-INDEX(_calc_누적빈도!AL:AL,$A8-기준550회_후보!$B$1)</f>
        <v>72</v>
      </c>
      <c r="AM8">
        <f>INDEX(_calc_누적빈도!AM:AM,$A8)-INDEX(_calc_누적빈도!AM:AM,$A8-기준550회_후보!$B$1)</f>
        <v>85</v>
      </c>
      <c r="AN8">
        <f>INDEX(_calc_누적빈도!AN:AN,$A8)-INDEX(_calc_누적빈도!AN:AN,$A8-기준550회_후보!$B$1)</f>
        <v>75</v>
      </c>
      <c r="AO8">
        <f>INDEX(_calc_누적빈도!AO:AO,$A8)-INDEX(_calc_누적빈도!AO:AO,$A8-기준550회_후보!$B$1)</f>
        <v>61</v>
      </c>
      <c r="AP8">
        <f>INDEX(_calc_누적빈도!AP:AP,$A8)-INDEX(_calc_누적빈도!AP:AP,$A8-기준550회_후보!$B$1)</f>
        <v>69</v>
      </c>
      <c r="AQ8">
        <f>INDEX(_calc_누적빈도!AQ:AQ,$A8)-INDEX(_calc_누적빈도!AQ:AQ,$A8-기준550회_후보!$B$1)</f>
        <v>72</v>
      </c>
      <c r="AR8">
        <f>INDEX(_calc_누적빈도!AR:AR,$A8)-INDEX(_calc_누적빈도!AR:AR,$A8-기준550회_후보!$B$1)</f>
        <v>70</v>
      </c>
      <c r="AS8">
        <f>INDEX(_calc_누적빈도!AS:AS,$A8)-INDEX(_calc_누적빈도!AS:AS,$A8-기준550회_후보!$B$1)</f>
        <v>72</v>
      </c>
      <c r="AT8">
        <f>INDEX(_calc_누적빈도!AT:AT,$A8)-INDEX(_calc_누적빈도!AT:AT,$A8-기준550회_후보!$B$1)</f>
        <v>83</v>
      </c>
      <c r="AU8">
        <f>(RANK(_calc_라운드기준!B8,_calc_라운드기준!$B8:$AT8,0)+COUNTIFS(_calc_라운드기준!$B8:$AT8,_calc_라운드기준!B8,$B$1:$AT$1,"&lt;"&amp;1))-(RANK(B8,$B8:$AT8,0)+COUNTIFS($B8:$AT8,B8,$B$1:$AT$1,"&lt;"&amp;1))</f>
        <v>-29</v>
      </c>
      <c r="AV8">
        <f>(RANK(_calc_라운드기준!C8,_calc_라운드기준!$B8:$AT8,0)+COUNTIFS(_calc_라운드기준!$B8:$AT8,_calc_라운드기준!C8,$B$1:$AT$1,"&lt;"&amp;2))-(RANK(C8,$B8:$AT8,0)+COUNTIFS($B8:$AT8,C8,$B$1:$AT$1,"&lt;"&amp;2))</f>
        <v>4</v>
      </c>
      <c r="AW8">
        <f>(RANK(_calc_라운드기준!D8,_calc_라운드기준!$B8:$AT8,0)+COUNTIFS(_calc_라운드기준!$B8:$AT8,_calc_라운드기준!D8,$B$1:$AT$1,"&lt;"&amp;3))-(RANK(D8,$B8:$AT8,0)+COUNTIFS($B8:$AT8,D8,$B$1:$AT$1,"&lt;"&amp;3))</f>
        <v>2</v>
      </c>
      <c r="AX8">
        <f>(RANK(_calc_라운드기준!E8,_calc_라운드기준!$B8:$AT8,0)+COUNTIFS(_calc_라운드기준!$B8:$AT8,_calc_라운드기준!E8,$B$1:$AT$1,"&lt;"&amp;4))-(RANK(E8,$B8:$AT8,0)+COUNTIFS($B8:$AT8,E8,$B$1:$AT$1,"&lt;"&amp;4))</f>
        <v>-25</v>
      </c>
      <c r="AY8">
        <f>(RANK(_calc_라운드기준!F8,_calc_라운드기준!$B8:$AT8,0)+COUNTIFS(_calc_라운드기준!$B8:$AT8,_calc_라운드기준!F8,$B$1:$AT$1,"&lt;"&amp;5))-(RANK(F8,$B8:$AT8,0)+COUNTIFS($B8:$AT8,F8,$B$1:$AT$1,"&lt;"&amp;5))</f>
        <v>-4</v>
      </c>
      <c r="AZ8">
        <f>(RANK(_calc_라운드기준!G8,_calc_라운드기준!$B8:$AT8,0)+COUNTIFS(_calc_라운드기준!$B8:$AT8,_calc_라운드기준!G8,$B$1:$AT$1,"&lt;"&amp;6))-(RANK(G8,$B8:$AT8,0)+COUNTIFS($B8:$AT8,G8,$B$1:$AT$1,"&lt;"&amp;6))</f>
        <v>12</v>
      </c>
      <c r="BA8">
        <f>(RANK(_calc_라운드기준!H8,_calc_라운드기준!$B8:$AT8,0)+COUNTIFS(_calc_라운드기준!$B8:$AT8,_calc_라운드기준!H8,$B$1:$AT$1,"&lt;"&amp;7))-(RANK(H8,$B8:$AT8,0)+COUNTIFS($B8:$AT8,H8,$B$1:$AT$1,"&lt;"&amp;7))</f>
        <v>8</v>
      </c>
      <c r="BB8">
        <f>(RANK(_calc_라운드기준!I8,_calc_라운드기준!$B8:$AT8,0)+COUNTIFS(_calc_라운드기준!$B8:$AT8,_calc_라운드기준!I8,$B$1:$AT$1,"&lt;"&amp;8))-(RANK(I8,$B8:$AT8,0)+COUNTIFS($B8:$AT8,I8,$B$1:$AT$1,"&lt;"&amp;8))</f>
        <v>-17</v>
      </c>
      <c r="BC8">
        <f>(RANK(_calc_라운드기준!J8,_calc_라운드기준!$B8:$AT8,0)+COUNTIFS(_calc_라운드기준!$B8:$AT8,_calc_라운드기준!J8,$B$1:$AT$1,"&lt;"&amp;9))-(RANK(J8,$B8:$AT8,0)+COUNTIFS($B8:$AT8,J8,$B$1:$AT$1,"&lt;"&amp;9))</f>
        <v>-29</v>
      </c>
      <c r="BD8">
        <f>(RANK(_calc_라운드기준!K8,_calc_라운드기준!$B8:$AT8,0)+COUNTIFS(_calc_라운드기준!$B8:$AT8,_calc_라운드기준!K8,$B$1:$AT$1,"&lt;"&amp;10))-(RANK(K8,$B8:$AT8,0)+COUNTIFS($B8:$AT8,K8,$B$1:$AT$1,"&lt;"&amp;10))</f>
        <v>-1</v>
      </c>
      <c r="BE8">
        <f>(RANK(_calc_라운드기준!L8,_calc_라운드기준!$B8:$AT8,0)+COUNTIFS(_calc_라운드기준!$B8:$AT8,_calc_라운드기준!L8,$B$1:$AT$1,"&lt;"&amp;11))-(RANK(L8,$B8:$AT8,0)+COUNTIFS($B8:$AT8,L8,$B$1:$AT$1,"&lt;"&amp;11))</f>
        <v>23</v>
      </c>
      <c r="BF8">
        <f>(RANK(_calc_라운드기준!M8,_calc_라운드기준!$B8:$AT8,0)+COUNTIFS(_calc_라운드기준!$B8:$AT8,_calc_라운드기준!M8,$B$1:$AT$1,"&lt;"&amp;12))-(RANK(M8,$B8:$AT8,0)+COUNTIFS($B8:$AT8,M8,$B$1:$AT$1,"&lt;"&amp;12))</f>
        <v>12</v>
      </c>
      <c r="BG8">
        <f>(RANK(_calc_라운드기준!N8,_calc_라운드기준!$B8:$AT8,0)+COUNTIFS(_calc_라운드기준!$B8:$AT8,_calc_라운드기준!N8,$B$1:$AT$1,"&lt;"&amp;13))-(RANK(N8,$B8:$AT8,0)+COUNTIFS($B8:$AT8,N8,$B$1:$AT$1,"&lt;"&amp;13))</f>
        <v>19</v>
      </c>
      <c r="BH8">
        <f>(RANK(_calc_라운드기준!O8,_calc_라운드기준!$B8:$AT8,0)+COUNTIFS(_calc_라운드기준!$B8:$AT8,_calc_라운드기준!O8,$B$1:$AT$1,"&lt;"&amp;14))-(RANK(O8,$B8:$AT8,0)+COUNTIFS($B8:$AT8,O8,$B$1:$AT$1,"&lt;"&amp;14))</f>
        <v>17</v>
      </c>
      <c r="BI8">
        <f>(RANK(_calc_라운드기준!P8,_calc_라운드기준!$B8:$AT8,0)+COUNTIFS(_calc_라운드기준!$B8:$AT8,_calc_라운드기준!P8,$B$1:$AT$1,"&lt;"&amp;15))-(RANK(P8,$B8:$AT8,0)+COUNTIFS($B8:$AT8,P8,$B$1:$AT$1,"&lt;"&amp;15))</f>
        <v>-14</v>
      </c>
      <c r="BJ8">
        <f>(RANK(_calc_라운드기준!Q8,_calc_라운드기준!$B8:$AT8,0)+COUNTIFS(_calc_라운드기준!$B8:$AT8,_calc_라운드기준!Q8,$B$1:$AT$1,"&lt;"&amp;16))-(RANK(Q8,$B8:$AT8,0)+COUNTIFS($B8:$AT8,Q8,$B$1:$AT$1,"&lt;"&amp;16))</f>
        <v>7</v>
      </c>
      <c r="BK8">
        <f>(RANK(_calc_라운드기준!R8,_calc_라운드기준!$B8:$AT8,0)+COUNTIFS(_calc_라운드기준!$B8:$AT8,_calc_라운드기준!R8,$B$1:$AT$1,"&lt;"&amp;17))-(RANK(R8,$B8:$AT8,0)+COUNTIFS($B8:$AT8,R8,$B$1:$AT$1,"&lt;"&amp;17))</f>
        <v>10</v>
      </c>
      <c r="BL8">
        <f>(RANK(_calc_라운드기준!S8,_calc_라운드기준!$B8:$AT8,0)+COUNTIFS(_calc_라운드기준!$B8:$AT8,_calc_라운드기준!S8,$B$1:$AT$1,"&lt;"&amp;18))-(RANK(S8,$B8:$AT8,0)+COUNTIFS($B8:$AT8,S8,$B$1:$AT$1,"&lt;"&amp;18))</f>
        <v>19</v>
      </c>
      <c r="BM8">
        <f>(RANK(_calc_라운드기준!T8,_calc_라운드기준!$B8:$AT8,0)+COUNTIFS(_calc_라운드기준!$B8:$AT8,_calc_라운드기준!T8,$B$1:$AT$1,"&lt;"&amp;19))-(RANK(T8,$B8:$AT8,0)+COUNTIFS($B8:$AT8,T8,$B$1:$AT$1,"&lt;"&amp;19))</f>
        <v>-8</v>
      </c>
      <c r="BN8">
        <f>(RANK(_calc_라운드기준!U8,_calc_라운드기준!$B8:$AT8,0)+COUNTIFS(_calc_라운드기준!$B8:$AT8,_calc_라운드기준!U8,$B$1:$AT$1,"&lt;"&amp;20))-(RANK(U8,$B8:$AT8,0)+COUNTIFS($B8:$AT8,U8,$B$1:$AT$1,"&lt;"&amp;20))</f>
        <v>-29</v>
      </c>
      <c r="BO8">
        <f>(RANK(_calc_라운드기준!V8,_calc_라운드기준!$B8:$AT8,0)+COUNTIFS(_calc_라운드기준!$B8:$AT8,_calc_라운드기준!V8,$B$1:$AT$1,"&lt;"&amp;21))-(RANK(V8,$B8:$AT8,0)+COUNTIFS($B8:$AT8,V8,$B$1:$AT$1,"&lt;"&amp;21))</f>
        <v>38</v>
      </c>
      <c r="BP8">
        <f>(RANK(_calc_라운드기준!W8,_calc_라운드기준!$B8:$AT8,0)+COUNTIFS(_calc_라운드기준!$B8:$AT8,_calc_라운드기준!W8,$B$1:$AT$1,"&lt;"&amp;22))-(RANK(W8,$B8:$AT8,0)+COUNTIFS($B8:$AT8,W8,$B$1:$AT$1,"&lt;"&amp;22))</f>
        <v>-7</v>
      </c>
      <c r="BQ8">
        <f>(RANK(_calc_라운드기준!X8,_calc_라운드기준!$B8:$AT8,0)+COUNTIFS(_calc_라운드기준!$B8:$AT8,_calc_라운드기준!X8,$B$1:$AT$1,"&lt;"&amp;23))-(RANK(X8,$B8:$AT8,0)+COUNTIFS($B8:$AT8,X8,$B$1:$AT$1,"&lt;"&amp;23))</f>
        <v>-9</v>
      </c>
      <c r="BR8">
        <f>(RANK(_calc_라운드기준!Y8,_calc_라운드기준!$B8:$AT8,0)+COUNTIFS(_calc_라운드기준!$B8:$AT8,_calc_라운드기준!Y8,$B$1:$AT$1,"&lt;"&amp;24))-(RANK(Y8,$B8:$AT8,0)+COUNTIFS($B8:$AT8,Y8,$B$1:$AT$1,"&lt;"&amp;24))</f>
        <v>-7</v>
      </c>
      <c r="BS8">
        <f>(RANK(_calc_라운드기준!Z8,_calc_라운드기준!$B8:$AT8,0)+COUNTIFS(_calc_라운드기준!$B8:$AT8,_calc_라운드기준!Z8,$B$1:$AT$1,"&lt;"&amp;25))-(RANK(Z8,$B8:$AT8,0)+COUNTIFS($B8:$AT8,Z8,$B$1:$AT$1,"&lt;"&amp;25))</f>
        <v>-13</v>
      </c>
      <c r="BT8">
        <f>(RANK(_calc_라운드기준!AA8,_calc_라운드기준!$B8:$AT8,0)+COUNTIFS(_calc_라운드기준!$B8:$AT8,_calc_라운드기준!AA8,$B$1:$AT$1,"&lt;"&amp;26))-(RANK(AA8,$B8:$AT8,0)+COUNTIFS($B8:$AT8,AA8,$B$1:$AT$1,"&lt;"&amp;26))</f>
        <v>-3</v>
      </c>
      <c r="BU8">
        <f>(RANK(_calc_라운드기준!AB8,_calc_라운드기준!$B8:$AT8,0)+COUNTIFS(_calc_라운드기준!$B8:$AT8,_calc_라운드기준!AB8,$B$1:$AT$1,"&lt;"&amp;27))-(RANK(AB8,$B8:$AT8,0)+COUNTIFS($B8:$AT8,AB8,$B$1:$AT$1,"&lt;"&amp;27))</f>
        <v>-21</v>
      </c>
      <c r="BV8">
        <f>(RANK(_calc_라운드기준!AC8,_calc_라운드기준!$B8:$AT8,0)+COUNTIFS(_calc_라운드기준!$B8:$AT8,_calc_라운드기준!AC8,$B$1:$AT$1,"&lt;"&amp;28))-(RANK(AC8,$B8:$AT8,0)+COUNTIFS($B8:$AT8,AC8,$B$1:$AT$1,"&lt;"&amp;28))</f>
        <v>-9</v>
      </c>
      <c r="BW8">
        <f>(RANK(_calc_라운드기준!AD8,_calc_라운드기준!$B8:$AT8,0)+COUNTIFS(_calc_라운드기준!$B8:$AT8,_calc_라운드기준!AD8,$B$1:$AT$1,"&lt;"&amp;29))-(RANK(AD8,$B8:$AT8,0)+COUNTIFS($B8:$AT8,AD8,$B$1:$AT$1,"&lt;"&amp;29))</f>
        <v>-15</v>
      </c>
      <c r="BX8">
        <f>(RANK(_calc_라운드기준!AE8,_calc_라운드기준!$B8:$AT8,0)+COUNTIFS(_calc_라운드기준!$B8:$AT8,_calc_라운드기준!AE8,$B$1:$AT$1,"&lt;"&amp;30))-(RANK(AE8,$B8:$AT8,0)+COUNTIFS($B8:$AT8,AE8,$B$1:$AT$1,"&lt;"&amp;30))</f>
        <v>3</v>
      </c>
      <c r="BY8">
        <f>(RANK(_calc_라운드기준!AF8,_calc_라운드기준!$B8:$AT8,0)+COUNTIFS(_calc_라운드기준!$B8:$AT8,_calc_라운드기준!AF8,$B$1:$AT$1,"&lt;"&amp;31))-(RANK(AF8,$B8:$AT8,0)+COUNTIFS($B8:$AT8,AF8,$B$1:$AT$1,"&lt;"&amp;31))</f>
        <v>-16</v>
      </c>
      <c r="BZ8">
        <f>(RANK(_calc_라운드기준!AG8,_calc_라운드기준!$B8:$AT8,0)+COUNTIFS(_calc_라운드기준!$B8:$AT8,_calc_라운드기준!AG8,$B$1:$AT$1,"&lt;"&amp;32))-(RANK(AG8,$B8:$AT8,0)+COUNTIFS($B8:$AT8,AG8,$B$1:$AT$1,"&lt;"&amp;32))</f>
        <v>0</v>
      </c>
      <c r="CA8">
        <f>(RANK(_calc_라운드기준!AH8,_calc_라운드기준!$B8:$AT8,0)+COUNTIFS(_calc_라운드기준!$B8:$AT8,_calc_라운드기준!AH8,$B$1:$AT$1,"&lt;"&amp;33))-(RANK(AH8,$B8:$AT8,0)+COUNTIFS($B8:$AT8,AH8,$B$1:$AT$1,"&lt;"&amp;33))</f>
        <v>31</v>
      </c>
      <c r="CB8">
        <f>(RANK(_calc_라운드기준!AI8,_calc_라운드기준!$B8:$AT8,0)+COUNTIFS(_calc_라운드기준!$B8:$AT8,_calc_라운드기준!AI8,$B$1:$AT$1,"&lt;"&amp;34))-(RANK(AI8,$B8:$AT8,0)+COUNTIFS($B8:$AT8,AI8,$B$1:$AT$1,"&lt;"&amp;34))</f>
        <v>24</v>
      </c>
      <c r="CC8">
        <f>(RANK(_calc_라운드기준!AJ8,_calc_라운드기준!$B8:$AT8,0)+COUNTIFS(_calc_라운드기준!$B8:$AT8,_calc_라운드기준!AJ8,$B$1:$AT$1,"&lt;"&amp;35))-(RANK(AJ8,$B8:$AT8,0)+COUNTIFS($B8:$AT8,AJ8,$B$1:$AT$1,"&lt;"&amp;35))</f>
        <v>0</v>
      </c>
      <c r="CD8">
        <f>(RANK(_calc_라운드기준!AK8,_calc_라운드기준!$B8:$AT8,0)+COUNTIFS(_calc_라운드기준!$B8:$AT8,_calc_라운드기준!AK8,$B$1:$AT$1,"&lt;"&amp;36))-(RANK(AK8,$B8:$AT8,0)+COUNTIFS($B8:$AT8,AK8,$B$1:$AT$1,"&lt;"&amp;36))</f>
        <v>-2</v>
      </c>
      <c r="CE8">
        <f>(RANK(_calc_라운드기준!AL8,_calc_라운드기준!$B8:$AT8,0)+COUNTIFS(_calc_라운드기준!$B8:$AT8,_calc_라운드기준!AL8,$B$1:$AT$1,"&lt;"&amp;37))-(RANK(AL8,$B8:$AT8,0)+COUNTIFS($B8:$AT8,AL8,$B$1:$AT$1,"&lt;"&amp;37))</f>
        <v>-5</v>
      </c>
      <c r="CF8">
        <f>(RANK(_calc_라운드기준!AM8,_calc_라운드기준!$B8:$AT8,0)+COUNTIFS(_calc_라운드기준!$B8:$AT8,_calc_라운드기준!AM8,$B$1:$AT$1,"&lt;"&amp;38))-(RANK(AM8,$B8:$AT8,0)+COUNTIFS($B8:$AT8,AM8,$B$1:$AT$1,"&lt;"&amp;38))</f>
        <v>3</v>
      </c>
      <c r="CG8">
        <f>(RANK(_calc_라운드기준!AN8,_calc_라운드기준!$B8:$AT8,0)+COUNTIFS(_calc_라운드기준!$B8:$AT8,_calc_라운드기준!AN8,$B$1:$AT$1,"&lt;"&amp;39))-(RANK(AN8,$B8:$AT8,0)+COUNTIFS($B8:$AT8,AN8,$B$1:$AT$1,"&lt;"&amp;39))</f>
        <v>-1</v>
      </c>
      <c r="CH8">
        <f>(RANK(_calc_라운드기준!AO8,_calc_라운드기준!$B8:$AT8,0)+COUNTIFS(_calc_라운드기준!$B8:$AT8,_calc_라운드기준!AO8,$B$1:$AT$1,"&lt;"&amp;40))-(RANK(AO8,$B8:$AT8,0)+COUNTIFS($B8:$AT8,AO8,$B$1:$AT$1,"&lt;"&amp;40))</f>
        <v>-6</v>
      </c>
      <c r="CI8">
        <f>(RANK(_calc_라운드기준!AP8,_calc_라운드기준!$B8:$AT8,0)+COUNTIFS(_calc_라운드기준!$B8:$AT8,_calc_라운드기준!AP8,$B$1:$AT$1,"&lt;"&amp;41))-(RANK(AP8,$B8:$AT8,0)+COUNTIFS($B8:$AT8,AP8,$B$1:$AT$1,"&lt;"&amp;41))</f>
        <v>-12</v>
      </c>
      <c r="CJ8">
        <f>(RANK(_calc_라운드기준!AQ8,_calc_라운드기준!$B8:$AT8,0)+COUNTIFS(_calc_라운드기준!$B8:$AT8,_calc_라운드기준!AQ8,$B$1:$AT$1,"&lt;"&amp;42))-(RANK(AQ8,$B8:$AT8,0)+COUNTIFS($B8:$AT8,AQ8,$B$1:$AT$1,"&lt;"&amp;42))</f>
        <v>11</v>
      </c>
      <c r="CK8">
        <f>(RANK(_calc_라운드기준!AR8,_calc_라운드기준!$B8:$AT8,0)+COUNTIFS(_calc_라운드기준!$B8:$AT8,_calc_라운드기준!AR8,$B$1:$AT$1,"&lt;"&amp;43))-(RANK(AR8,$B8:$AT8,0)+COUNTIFS($B8:$AT8,AR8,$B$1:$AT$1,"&lt;"&amp;43))</f>
        <v>13</v>
      </c>
      <c r="CL8">
        <f>(RANK(_calc_라운드기준!AS8,_calc_라운드기준!$B8:$AT8,0)+COUNTIFS(_calc_라운드기준!$B8:$AT8,_calc_라운드기준!AS8,$B$1:$AT$1,"&lt;"&amp;44))-(RANK(AS8,$B8:$AT8,0)+COUNTIFS($B8:$AT8,AS8,$B$1:$AT$1,"&lt;"&amp;44))</f>
        <v>11</v>
      </c>
      <c r="CM8">
        <f>(RANK(_calc_라운드기준!AT8,_calc_라운드기준!$B8:$AT8,0)+COUNTIFS(_calc_라운드기준!$B8:$AT8,_calc_라운드기준!AT8,$B$1:$AT$1,"&lt;"&amp;45))-(RANK(AT8,$B8:$AT8,0)+COUNTIFS($B8:$AT8,AT8,$B$1:$AT$1,"&lt;"&amp;45))</f>
        <v>15</v>
      </c>
      <c r="CN8">
        <f t="shared" si="0"/>
        <v>43</v>
      </c>
      <c r="CO8">
        <f t="shared" si="1"/>
        <v>17</v>
      </c>
      <c r="CP8">
        <f t="shared" si="2"/>
        <v>20</v>
      </c>
      <c r="CQ8">
        <f t="shared" si="3"/>
        <v>42</v>
      </c>
      <c r="CR8">
        <f t="shared" si="4"/>
        <v>27</v>
      </c>
      <c r="CS8">
        <f t="shared" si="5"/>
        <v>10</v>
      </c>
      <c r="CT8">
        <f t="shared" si="6"/>
        <v>15</v>
      </c>
      <c r="CU8">
        <f t="shared" si="7"/>
        <v>40</v>
      </c>
      <c r="CV8">
        <f t="shared" si="8"/>
        <v>44</v>
      </c>
      <c r="CW8">
        <f t="shared" si="9"/>
        <v>23</v>
      </c>
      <c r="CX8">
        <f t="shared" si="10"/>
        <v>4</v>
      </c>
      <c r="CY8">
        <f t="shared" si="11"/>
        <v>11</v>
      </c>
      <c r="CZ8">
        <f t="shared" si="12"/>
        <v>5</v>
      </c>
      <c r="DA8">
        <f t="shared" si="13"/>
        <v>7</v>
      </c>
      <c r="DB8">
        <f t="shared" si="14"/>
        <v>37</v>
      </c>
      <c r="DC8">
        <f t="shared" si="15"/>
        <v>16</v>
      </c>
      <c r="DD8">
        <f t="shared" si="16"/>
        <v>14</v>
      </c>
      <c r="DE8">
        <f t="shared" si="17"/>
        <v>6</v>
      </c>
      <c r="DF8">
        <f t="shared" si="18"/>
        <v>32</v>
      </c>
      <c r="DG8">
        <f t="shared" si="19"/>
        <v>45</v>
      </c>
      <c r="DH8">
        <f t="shared" si="20"/>
        <v>1</v>
      </c>
      <c r="DI8">
        <f t="shared" si="21"/>
        <v>30</v>
      </c>
      <c r="DJ8">
        <f t="shared" si="22"/>
        <v>33</v>
      </c>
      <c r="DK8">
        <f t="shared" si="23"/>
        <v>31</v>
      </c>
      <c r="DL8">
        <f t="shared" si="24"/>
        <v>36</v>
      </c>
      <c r="DM8">
        <f t="shared" si="25"/>
        <v>26</v>
      </c>
      <c r="DN8">
        <f t="shared" si="26"/>
        <v>41</v>
      </c>
      <c r="DO8">
        <f t="shared" si="27"/>
        <v>34</v>
      </c>
      <c r="DP8">
        <f t="shared" si="28"/>
        <v>38</v>
      </c>
      <c r="DQ8">
        <f t="shared" si="29"/>
        <v>18</v>
      </c>
      <c r="DR8">
        <f t="shared" si="30"/>
        <v>39</v>
      </c>
      <c r="DS8">
        <f t="shared" si="31"/>
        <v>21</v>
      </c>
      <c r="DT8">
        <f t="shared" si="32"/>
        <v>2</v>
      </c>
      <c r="DU8">
        <f t="shared" si="33"/>
        <v>3</v>
      </c>
      <c r="DV8">
        <f t="shared" si="34"/>
        <v>22</v>
      </c>
      <c r="DW8">
        <f t="shared" si="35"/>
        <v>25</v>
      </c>
      <c r="DX8">
        <f t="shared" si="36"/>
        <v>28</v>
      </c>
      <c r="DY8">
        <f t="shared" si="37"/>
        <v>19</v>
      </c>
      <c r="DZ8">
        <f t="shared" si="38"/>
        <v>24</v>
      </c>
      <c r="EA8">
        <f t="shared" si="39"/>
        <v>29</v>
      </c>
      <c r="EB8">
        <f t="shared" si="40"/>
        <v>35</v>
      </c>
      <c r="EC8">
        <f t="shared" si="41"/>
        <v>12</v>
      </c>
      <c r="ED8">
        <f t="shared" si="42"/>
        <v>9</v>
      </c>
      <c r="EE8">
        <f t="shared" si="43"/>
        <v>13</v>
      </c>
      <c r="EF8">
        <f t="shared" si="44"/>
        <v>8</v>
      </c>
    </row>
    <row r="9" spans="1:136" ht="16.5" customHeight="1">
      <c r="A9">
        <f>_calc_라운드기준!A9</f>
        <v>1237</v>
      </c>
      <c r="B9">
        <f>INDEX(_calc_누적빈도!B:B,$A9)-INDEX(_calc_누적빈도!B:B,$A9-기준550회_후보!$B$1)</f>
        <v>70</v>
      </c>
      <c r="C9">
        <f>INDEX(_calc_누적빈도!C:C,$A9)-INDEX(_calc_누적빈도!C:C,$A9-기준550회_후보!$B$1)</f>
        <v>68</v>
      </c>
      <c r="D9">
        <f>INDEX(_calc_누적빈도!D:D,$A9)-INDEX(_calc_누적빈도!D:D,$A9-기준550회_후보!$B$1)</f>
        <v>83</v>
      </c>
      <c r="E9">
        <f>INDEX(_calc_누적빈도!E:E,$A9)-INDEX(_calc_누적빈도!E:E,$A9-기준550회_후보!$B$1)</f>
        <v>65</v>
      </c>
      <c r="F9">
        <f>INDEX(_calc_누적빈도!F:F,$A9)-INDEX(_calc_누적빈도!F:F,$A9-기준550회_후보!$B$1)</f>
        <v>55</v>
      </c>
      <c r="G9">
        <f>INDEX(_calc_누적빈도!G:G,$A9)-INDEX(_calc_누적빈도!G:G,$A9-기준550회_후보!$B$1)</f>
        <v>81</v>
      </c>
      <c r="H9">
        <f>INDEX(_calc_누적빈도!H:H,$A9)-INDEX(_calc_누적빈도!H:H,$A9-기준550회_후보!$B$1)</f>
        <v>77</v>
      </c>
      <c r="I9">
        <f>INDEX(_calc_누적빈도!I:I,$A9)-INDEX(_calc_누적빈도!I:I,$A9-기준550회_후보!$B$1)</f>
        <v>61</v>
      </c>
      <c r="J9">
        <f>INDEX(_calc_누적빈도!J:J,$A9)-INDEX(_calc_누적빈도!J:J,$A9-기준550회_후보!$B$1)</f>
        <v>65</v>
      </c>
      <c r="K9">
        <f>INDEX(_calc_누적빈도!K:K,$A9)-INDEX(_calc_누적빈도!K:K,$A9-기준550회_후보!$B$1)</f>
        <v>71</v>
      </c>
      <c r="L9">
        <f>INDEX(_calc_누적빈도!L:L,$A9)-INDEX(_calc_누적빈도!L:L,$A9-기준550회_후보!$B$1)</f>
        <v>75</v>
      </c>
      <c r="M9">
        <f>INDEX(_calc_누적빈도!M:M,$A9)-INDEX(_calc_누적빈도!M:M,$A9-기준550회_후보!$B$1)</f>
        <v>89</v>
      </c>
      <c r="N9">
        <f>INDEX(_calc_누적빈도!N:N,$A9)-INDEX(_calc_누적빈도!N:N,$A9-기준550회_후보!$B$1)</f>
        <v>83</v>
      </c>
      <c r="O9">
        <f>INDEX(_calc_누적빈도!O:O,$A9)-INDEX(_calc_누적빈도!O:O,$A9-기준550회_후보!$B$1)</f>
        <v>71</v>
      </c>
      <c r="P9">
        <f>INDEX(_calc_누적빈도!P:P,$A9)-INDEX(_calc_누적빈도!P:P,$A9-기준550회_후보!$B$1)</f>
        <v>78</v>
      </c>
      <c r="Q9">
        <f>INDEX(_calc_누적빈도!Q:Q,$A9)-INDEX(_calc_누적빈도!Q:Q,$A9-기준550회_후보!$B$1)</f>
        <v>85</v>
      </c>
      <c r="R9">
        <f>INDEX(_calc_누적빈도!R:R,$A9)-INDEX(_calc_누적빈도!R:R,$A9-기준550회_후보!$B$1)</f>
        <v>70</v>
      </c>
      <c r="S9">
        <f>INDEX(_calc_누적빈도!S:S,$A9)-INDEX(_calc_누적빈도!S:S,$A9-기준550회_후보!$B$1)</f>
        <v>82</v>
      </c>
      <c r="T9">
        <f>INDEX(_calc_누적빈도!T:T,$A9)-INDEX(_calc_누적빈도!T:T,$A9-기준550회_후보!$B$1)</f>
        <v>80</v>
      </c>
      <c r="U9">
        <f>INDEX(_calc_누적빈도!U:U,$A9)-INDEX(_calc_누적빈도!U:U,$A9-기준550회_후보!$B$1)</f>
        <v>59</v>
      </c>
      <c r="V9">
        <f>INDEX(_calc_누적빈도!V:V,$A9)-INDEX(_calc_누적빈도!V:V,$A9-기준550회_후보!$B$1)</f>
        <v>84</v>
      </c>
      <c r="W9">
        <f>INDEX(_calc_누적빈도!W:W,$A9)-INDEX(_calc_누적빈도!W:W,$A9-기준550회_후보!$B$1)</f>
        <v>67</v>
      </c>
      <c r="X9">
        <f>INDEX(_calc_누적빈도!X:X,$A9)-INDEX(_calc_누적빈도!X:X,$A9-기준550회_후보!$B$1)</f>
        <v>63</v>
      </c>
      <c r="Y9">
        <f>INDEX(_calc_누적빈도!Y:Y,$A9)-INDEX(_calc_누적빈도!Y:Y,$A9-기준550회_후보!$B$1)</f>
        <v>76</v>
      </c>
      <c r="Z9">
        <f>INDEX(_calc_누적빈도!Z:Z,$A9)-INDEX(_calc_누적빈도!Z:Z,$A9-기준550회_후보!$B$1)</f>
        <v>58</v>
      </c>
      <c r="AA9">
        <f>INDEX(_calc_누적빈도!AA:AA,$A9)-INDEX(_calc_누적빈도!AA:AA,$A9-기준550회_후보!$B$1)</f>
        <v>68</v>
      </c>
      <c r="AB9">
        <f>INDEX(_calc_누적빈도!AB:AB,$A9)-INDEX(_calc_누적빈도!AB:AB,$A9-기준550회_후보!$B$1)</f>
        <v>72</v>
      </c>
      <c r="AC9">
        <f>INDEX(_calc_누적빈도!AC:AC,$A9)-INDEX(_calc_누적빈도!AC:AC,$A9-기준550회_후보!$B$1)</f>
        <v>80</v>
      </c>
      <c r="AD9">
        <f>INDEX(_calc_누적빈도!AD:AD,$A9)-INDEX(_calc_누적빈도!AD:AD,$A9-기준550회_후보!$B$1)</f>
        <v>70</v>
      </c>
      <c r="AE9">
        <f>INDEX(_calc_누적빈도!AE:AE,$A9)-INDEX(_calc_누적빈도!AE:AE,$A9-기준550회_후보!$B$1)</f>
        <v>80</v>
      </c>
      <c r="AF9">
        <f>INDEX(_calc_누적빈도!AF:AF,$A9)-INDEX(_calc_누적빈도!AF:AF,$A9-기준550회_후보!$B$1)</f>
        <v>74</v>
      </c>
      <c r="AG9">
        <f>INDEX(_calc_누적빈도!AG:AG,$A9)-INDEX(_calc_누적빈도!AG:AG,$A9-기준550회_후보!$B$1)</f>
        <v>62</v>
      </c>
      <c r="AH9">
        <f>INDEX(_calc_누적빈도!AH:AH,$A9)-INDEX(_calc_누적빈도!AH:AH,$A9-기준550회_후보!$B$1)</f>
        <v>87</v>
      </c>
      <c r="AI9">
        <f>INDEX(_calc_누적빈도!AI:AI,$A9)-INDEX(_calc_누적빈도!AI:AI,$A9-기준550회_후보!$B$1)</f>
        <v>81</v>
      </c>
      <c r="AJ9">
        <f>INDEX(_calc_누적빈도!AJ:AJ,$A9)-INDEX(_calc_누적빈도!AJ:AJ,$A9-기준550회_후보!$B$1)</f>
        <v>77</v>
      </c>
      <c r="AK9">
        <f>INDEX(_calc_누적빈도!AK:AK,$A9)-INDEX(_calc_누적빈도!AK:AK,$A9-기준550회_후보!$B$1)</f>
        <v>75</v>
      </c>
      <c r="AL9">
        <f>INDEX(_calc_누적빈도!AL:AL,$A9)-INDEX(_calc_누적빈도!AL:AL,$A9-기준550회_후보!$B$1)</f>
        <v>71</v>
      </c>
      <c r="AM9">
        <f>INDEX(_calc_누적빈도!AM:AM,$A9)-INDEX(_calc_누적빈도!AM:AM,$A9-기준550회_후보!$B$1)</f>
        <v>85</v>
      </c>
      <c r="AN9">
        <f>INDEX(_calc_누적빈도!AN:AN,$A9)-INDEX(_calc_누적빈도!AN:AN,$A9-기준550회_후보!$B$1)</f>
        <v>75</v>
      </c>
      <c r="AO9">
        <f>INDEX(_calc_누적빈도!AO:AO,$A9)-INDEX(_calc_누적빈도!AO:AO,$A9-기준550회_후보!$B$1)</f>
        <v>60</v>
      </c>
      <c r="AP9">
        <f>INDEX(_calc_누적빈도!AP:AP,$A9)-INDEX(_calc_누적빈도!AP:AP,$A9-기준550회_후보!$B$1)</f>
        <v>69</v>
      </c>
      <c r="AQ9">
        <f>INDEX(_calc_누적빈도!AQ:AQ,$A9)-INDEX(_calc_누적빈도!AQ:AQ,$A9-기준550회_후보!$B$1)</f>
        <v>73</v>
      </c>
      <c r="AR9">
        <f>INDEX(_calc_누적빈도!AR:AR,$A9)-INDEX(_calc_누적빈도!AR:AR,$A9-기준550회_후보!$B$1)</f>
        <v>70</v>
      </c>
      <c r="AS9">
        <f>INDEX(_calc_누적빈도!AS:AS,$A9)-INDEX(_calc_누적빈도!AS:AS,$A9-기준550회_후보!$B$1)</f>
        <v>72</v>
      </c>
      <c r="AT9">
        <f>INDEX(_calc_누적빈도!AT:AT,$A9)-INDEX(_calc_누적빈도!AT:AT,$A9-기준550회_후보!$B$1)</f>
        <v>83</v>
      </c>
      <c r="AU9">
        <f>(RANK(_calc_라운드기준!B9,_calc_라운드기준!$B9:$AT9,0)+COUNTIFS(_calc_라운드기준!$B9:$AT9,_calc_라운드기준!B9,$B$1:$AT$1,"&lt;"&amp;1))-(RANK(B9,$B9:$AT9,0)+COUNTIFS($B9:$AT9,B9,$B$1:$AT$1,"&lt;"&amp;1))</f>
        <v>-26</v>
      </c>
      <c r="AV9">
        <f>(RANK(_calc_라운드기준!C9,_calc_라운드기준!$B9:$AT9,0)+COUNTIFS(_calc_라운드기준!$B9:$AT9,_calc_라운드기준!C9,$B$1:$AT$1,"&lt;"&amp;2))-(RANK(C9,$B9:$AT9,0)+COUNTIFS($B9:$AT9,C9,$B$1:$AT$1,"&lt;"&amp;2))</f>
        <v>1</v>
      </c>
      <c r="AW9">
        <f>(RANK(_calc_라운드기준!D9,_calc_라운드기준!$B9:$AT9,0)+COUNTIFS(_calc_라운드기준!$B9:$AT9,_calc_라운드기준!D9,$B$1:$AT$1,"&lt;"&amp;3))-(RANK(D9,$B9:$AT9,0)+COUNTIFS($B9:$AT9,D9,$B$1:$AT$1,"&lt;"&amp;3))</f>
        <v>2</v>
      </c>
      <c r="AX9">
        <f>(RANK(_calc_라운드기준!E9,_calc_라운드기준!$B9:$AT9,0)+COUNTIFS(_calc_라운드기준!$B9:$AT9,_calc_라운드기준!E9,$B$1:$AT$1,"&lt;"&amp;4))-(RANK(E9,$B9:$AT9,0)+COUNTIFS($B9:$AT9,E9,$B$1:$AT$1,"&lt;"&amp;4))</f>
        <v>-24</v>
      </c>
      <c r="AY9">
        <f>(RANK(_calc_라운드기준!F9,_calc_라운드기준!$B9:$AT9,0)+COUNTIFS(_calc_라운드기준!$B9:$AT9,_calc_라운드기준!F9,$B$1:$AT$1,"&lt;"&amp;5))-(RANK(F9,$B9:$AT9,0)+COUNTIFS($B9:$AT9,F9,$B$1:$AT$1,"&lt;"&amp;5))</f>
        <v>-9</v>
      </c>
      <c r="AZ9">
        <f>(RANK(_calc_라운드기준!G9,_calc_라운드기준!$B9:$AT9,0)+COUNTIFS(_calc_라운드기준!$B9:$AT9,_calc_라운드기준!G9,$B$1:$AT$1,"&lt;"&amp;6))-(RANK(G9,$B9:$AT9,0)+COUNTIFS($B9:$AT9,G9,$B$1:$AT$1,"&lt;"&amp;6))</f>
        <v>14</v>
      </c>
      <c r="BA9">
        <f>(RANK(_calc_라운드기준!H9,_calc_라운드기준!$B9:$AT9,0)+COUNTIFS(_calc_라운드기준!$B9:$AT9,_calc_라운드기준!H9,$B$1:$AT$1,"&lt;"&amp;7))-(RANK(H9,$B9:$AT9,0)+COUNTIFS($B9:$AT9,H9,$B$1:$AT$1,"&lt;"&amp;7))</f>
        <v>9</v>
      </c>
      <c r="BB9">
        <f>(RANK(_calc_라운드기준!I9,_calc_라운드기준!$B9:$AT9,0)+COUNTIFS(_calc_라운드기준!$B9:$AT9,_calc_라운드기준!I9,$B$1:$AT$1,"&lt;"&amp;8))-(RANK(I9,$B9:$AT9,0)+COUNTIFS($B9:$AT9,I9,$B$1:$AT$1,"&lt;"&amp;8))</f>
        <v>-15</v>
      </c>
      <c r="BC9">
        <f>(RANK(_calc_라운드기준!J9,_calc_라운드기준!$B9:$AT9,0)+COUNTIFS(_calc_라운드기준!$B9:$AT9,_calc_라운드기준!J9,$B$1:$AT$1,"&lt;"&amp;9))-(RANK(J9,$B9:$AT9,0)+COUNTIFS($B9:$AT9,J9,$B$1:$AT$1,"&lt;"&amp;9))</f>
        <v>-29</v>
      </c>
      <c r="BD9">
        <f>(RANK(_calc_라운드기준!K9,_calc_라운드기준!$B9:$AT9,0)+COUNTIFS(_calc_라운드기준!$B9:$AT9,_calc_라운드기준!K9,$B$1:$AT$1,"&lt;"&amp;10))-(RANK(K9,$B9:$AT9,0)+COUNTIFS($B9:$AT9,K9,$B$1:$AT$1,"&lt;"&amp;10))</f>
        <v>11</v>
      </c>
      <c r="BE9">
        <f>(RANK(_calc_라운드기준!L9,_calc_라운드기준!$B9:$AT9,0)+COUNTIFS(_calc_라운드기준!$B9:$AT9,_calc_라운드기준!L9,$B$1:$AT$1,"&lt;"&amp;11))-(RANK(L9,$B9:$AT9,0)+COUNTIFS($B9:$AT9,L9,$B$1:$AT$1,"&lt;"&amp;11))</f>
        <v>23</v>
      </c>
      <c r="BF9">
        <f>(RANK(_calc_라운드기준!M9,_calc_라운드기준!$B9:$AT9,0)+COUNTIFS(_calc_라운드기준!$B9:$AT9,_calc_라운드기준!M9,$B$1:$AT$1,"&lt;"&amp;12))-(RANK(M9,$B9:$AT9,0)+COUNTIFS($B9:$AT9,M9,$B$1:$AT$1,"&lt;"&amp;12))</f>
        <v>13</v>
      </c>
      <c r="BG9">
        <f>(RANK(_calc_라운드기준!N9,_calc_라운드기준!$B9:$AT9,0)+COUNTIFS(_calc_라운드기준!$B9:$AT9,_calc_라운드기준!N9,$B$1:$AT$1,"&lt;"&amp;13))-(RANK(N9,$B9:$AT9,0)+COUNTIFS($B9:$AT9,N9,$B$1:$AT$1,"&lt;"&amp;13))</f>
        <v>8</v>
      </c>
      <c r="BH9">
        <f>(RANK(_calc_라운드기준!O9,_calc_라운드기준!$B9:$AT9,0)+COUNTIFS(_calc_라운드기준!$B9:$AT9,_calc_라운드기준!O9,$B$1:$AT$1,"&lt;"&amp;14))-(RANK(O9,$B9:$AT9,0)+COUNTIFS($B9:$AT9,O9,$B$1:$AT$1,"&lt;"&amp;14))</f>
        <v>18</v>
      </c>
      <c r="BI9">
        <f>(RANK(_calc_라운드기준!P9,_calc_라운드기준!$B9:$AT9,0)+COUNTIFS(_calc_라운드기준!$B9:$AT9,_calc_라운드기준!P9,$B$1:$AT$1,"&lt;"&amp;15))-(RANK(P9,$B9:$AT9,0)+COUNTIFS($B9:$AT9,P9,$B$1:$AT$1,"&lt;"&amp;15))</f>
        <v>-14</v>
      </c>
      <c r="BJ9">
        <f>(RANK(_calc_라운드기준!Q9,_calc_라운드기준!$B9:$AT9,0)+COUNTIFS(_calc_라운드기준!$B9:$AT9,_calc_라운드기준!Q9,$B$1:$AT$1,"&lt;"&amp;16))-(RANK(Q9,$B9:$AT9,0)+COUNTIFS($B9:$AT9,Q9,$B$1:$AT$1,"&lt;"&amp;16))</f>
        <v>7</v>
      </c>
      <c r="BK9">
        <f>(RANK(_calc_라운드기준!R9,_calc_라운드기준!$B9:$AT9,0)+COUNTIFS(_calc_라운드기준!$B9:$AT9,_calc_라운드기준!R9,$B$1:$AT$1,"&lt;"&amp;17))-(RANK(R9,$B9:$AT9,0)+COUNTIFS($B9:$AT9,R9,$B$1:$AT$1,"&lt;"&amp;17))</f>
        <v>8</v>
      </c>
      <c r="BL9">
        <f>(RANK(_calc_라운드기준!S9,_calc_라운드기준!$B9:$AT9,0)+COUNTIFS(_calc_라운드기준!$B9:$AT9,_calc_라운드기준!S9,$B$1:$AT$1,"&lt;"&amp;18))-(RANK(S9,$B9:$AT9,0)+COUNTIFS($B9:$AT9,S9,$B$1:$AT$1,"&lt;"&amp;18))</f>
        <v>18</v>
      </c>
      <c r="BM9">
        <f>(RANK(_calc_라운드기준!T9,_calc_라운드기준!$B9:$AT9,0)+COUNTIFS(_calc_라운드기준!$B9:$AT9,_calc_라운드기준!T9,$B$1:$AT$1,"&lt;"&amp;19))-(RANK(T9,$B9:$AT9,0)+COUNTIFS($B9:$AT9,T9,$B$1:$AT$1,"&lt;"&amp;19))</f>
        <v>-8</v>
      </c>
      <c r="BN9">
        <f>(RANK(_calc_라운드기준!U9,_calc_라운드기준!$B9:$AT9,0)+COUNTIFS(_calc_라운드기준!$B9:$AT9,_calc_라운드기준!U9,$B$1:$AT$1,"&lt;"&amp;20))-(RANK(U9,$B9:$AT9,0)+COUNTIFS($B9:$AT9,U9,$B$1:$AT$1,"&lt;"&amp;20))</f>
        <v>-15</v>
      </c>
      <c r="BO9">
        <f>(RANK(_calc_라운드기준!V9,_calc_라운드기준!$B9:$AT9,0)+COUNTIFS(_calc_라운드기준!$B9:$AT9,_calc_라운드기준!V9,$B$1:$AT$1,"&lt;"&amp;21))-(RANK(V9,$B9:$AT9,0)+COUNTIFS($B9:$AT9,V9,$B$1:$AT$1,"&lt;"&amp;21))</f>
        <v>38</v>
      </c>
      <c r="BP9">
        <f>(RANK(_calc_라운드기준!W9,_calc_라운드기준!$B9:$AT9,0)+COUNTIFS(_calc_라운드기준!$B9:$AT9,_calc_라운드기준!W9,$B$1:$AT$1,"&lt;"&amp;22))-(RANK(W9,$B9:$AT9,0)+COUNTIFS($B9:$AT9,W9,$B$1:$AT$1,"&lt;"&amp;22))</f>
        <v>-7</v>
      </c>
      <c r="BQ9">
        <f>(RANK(_calc_라운드기준!X9,_calc_라운드기준!$B9:$AT9,0)+COUNTIFS(_calc_라운드기준!$B9:$AT9,_calc_라운드기준!X9,$B$1:$AT$1,"&lt;"&amp;23))-(RANK(X9,$B9:$AT9,0)+COUNTIFS($B9:$AT9,X9,$B$1:$AT$1,"&lt;"&amp;23))</f>
        <v>0</v>
      </c>
      <c r="BR9">
        <f>(RANK(_calc_라운드기준!Y9,_calc_라운드기준!$B9:$AT9,0)+COUNTIFS(_calc_라운드기준!$B9:$AT9,_calc_라운드기준!Y9,$B$1:$AT$1,"&lt;"&amp;24))-(RANK(Y9,$B9:$AT9,0)+COUNTIFS($B9:$AT9,Y9,$B$1:$AT$1,"&lt;"&amp;24))</f>
        <v>-7</v>
      </c>
      <c r="BS9">
        <f>(RANK(_calc_라운드기준!Z9,_calc_라운드기준!$B9:$AT9,0)+COUNTIFS(_calc_라운드기준!$B9:$AT9,_calc_라운드기준!Z9,$B$1:$AT$1,"&lt;"&amp;25))-(RANK(Z9,$B9:$AT9,0)+COUNTIFS($B9:$AT9,Z9,$B$1:$AT$1,"&lt;"&amp;25))</f>
        <v>-14</v>
      </c>
      <c r="BT9">
        <f>(RANK(_calc_라운드기준!AA9,_calc_라운드기준!$B9:$AT9,0)+COUNTIFS(_calc_라운드기준!$B9:$AT9,_calc_라운드기준!AA9,$B$1:$AT$1,"&lt;"&amp;26))-(RANK(AA9,$B9:$AT9,0)+COUNTIFS($B9:$AT9,AA9,$B$1:$AT$1,"&lt;"&amp;26))</f>
        <v>-19</v>
      </c>
      <c r="BU9">
        <f>(RANK(_calc_라운드기준!AB9,_calc_라운드기준!$B9:$AT9,0)+COUNTIFS(_calc_라운드기준!$B9:$AT9,_calc_라운드기준!AB9,$B$1:$AT$1,"&lt;"&amp;27))-(RANK(AB9,$B9:$AT9,0)+COUNTIFS($B9:$AT9,AB9,$B$1:$AT$1,"&lt;"&amp;27))</f>
        <v>-22</v>
      </c>
      <c r="BV9">
        <f>(RANK(_calc_라운드기준!AC9,_calc_라운드기준!$B9:$AT9,0)+COUNTIFS(_calc_라운드기준!$B9:$AT9,_calc_라운드기준!AC9,$B$1:$AT$1,"&lt;"&amp;28))-(RANK(AC9,$B9:$AT9,0)+COUNTIFS($B9:$AT9,AC9,$B$1:$AT$1,"&lt;"&amp;28))</f>
        <v>-8</v>
      </c>
      <c r="BW9">
        <f>(RANK(_calc_라운드기준!AD9,_calc_라운드기준!$B9:$AT9,0)+COUNTIFS(_calc_라운드기준!$B9:$AT9,_calc_라운드기준!AD9,$B$1:$AT$1,"&lt;"&amp;29))-(RANK(AD9,$B9:$AT9,0)+COUNTIFS($B9:$AT9,AD9,$B$1:$AT$1,"&lt;"&amp;29))</f>
        <v>-19</v>
      </c>
      <c r="BX9">
        <f>(RANK(_calc_라운드기준!AE9,_calc_라운드기준!$B9:$AT9,0)+COUNTIFS(_calc_라운드기준!$B9:$AT9,_calc_라운드기준!AE9,$B$1:$AT$1,"&lt;"&amp;30))-(RANK(AE9,$B9:$AT9,0)+COUNTIFS($B9:$AT9,AE9,$B$1:$AT$1,"&lt;"&amp;30))</f>
        <v>3</v>
      </c>
      <c r="BY9">
        <f>(RANK(_calc_라운드기준!AF9,_calc_라운드기준!$B9:$AT9,0)+COUNTIFS(_calc_라운드기준!$B9:$AT9,_calc_라운드기준!AF9,$B$1:$AT$1,"&lt;"&amp;31))-(RANK(AF9,$B9:$AT9,0)+COUNTIFS($B9:$AT9,AF9,$B$1:$AT$1,"&lt;"&amp;31))</f>
        <v>-16</v>
      </c>
      <c r="BZ9">
        <f>(RANK(_calc_라운드기준!AG9,_calc_라운드기준!$B9:$AT9,0)+COUNTIFS(_calc_라운드기준!$B9:$AT9,_calc_라운드기준!AG9,$B$1:$AT$1,"&lt;"&amp;32))-(RANK(AG9,$B9:$AT9,0)+COUNTIFS($B9:$AT9,AG9,$B$1:$AT$1,"&lt;"&amp;32))</f>
        <v>0</v>
      </c>
      <c r="CA9">
        <f>(RANK(_calc_라운드기준!AH9,_calc_라운드기준!$B9:$AT9,0)+COUNTIFS(_calc_라운드기준!$B9:$AT9,_calc_라운드기준!AH9,$B$1:$AT$1,"&lt;"&amp;33))-(RANK(AH9,$B9:$AT9,0)+COUNTIFS($B9:$AT9,AH9,$B$1:$AT$1,"&lt;"&amp;33))</f>
        <v>29</v>
      </c>
      <c r="CB9">
        <f>(RANK(_calc_라운드기준!AI9,_calc_라운드기준!$B9:$AT9,0)+COUNTIFS(_calc_라운드기준!$B9:$AT9,_calc_라운드기준!AI9,$B$1:$AT$1,"&lt;"&amp;34))-(RANK(AI9,$B9:$AT9,0)+COUNTIFS($B9:$AT9,AI9,$B$1:$AT$1,"&lt;"&amp;34))</f>
        <v>30</v>
      </c>
      <c r="CC9">
        <f>(RANK(_calc_라운드기준!AJ9,_calc_라운드기준!$B9:$AT9,0)+COUNTIFS(_calc_라운드기준!$B9:$AT9,_calc_라운드기준!AJ9,$B$1:$AT$1,"&lt;"&amp;35))-(RANK(AJ9,$B9:$AT9,0)+COUNTIFS($B9:$AT9,AJ9,$B$1:$AT$1,"&lt;"&amp;35))</f>
        <v>1</v>
      </c>
      <c r="CD9">
        <f>(RANK(_calc_라운드기준!AK9,_calc_라운드기준!$B9:$AT9,0)+COUNTIFS(_calc_라운드기준!$B9:$AT9,_calc_라운드기준!AK9,$B$1:$AT$1,"&lt;"&amp;36))-(RANK(AK9,$B9:$AT9,0)+COUNTIFS($B9:$AT9,AK9,$B$1:$AT$1,"&lt;"&amp;36))</f>
        <v>-1</v>
      </c>
      <c r="CE9">
        <f>(RANK(_calc_라운드기준!AL9,_calc_라운드기준!$B9:$AT9,0)+COUNTIFS(_calc_라운드기준!$B9:$AT9,_calc_라운드기준!AL9,$B$1:$AT$1,"&lt;"&amp;37))-(RANK(AL9,$B9:$AT9,0)+COUNTIFS($B9:$AT9,AL9,$B$1:$AT$1,"&lt;"&amp;37))</f>
        <v>-8</v>
      </c>
      <c r="CF9">
        <f>(RANK(_calc_라운드기준!AM9,_calc_라운드기준!$B9:$AT9,0)+COUNTIFS(_calc_라운드기준!$B9:$AT9,_calc_라운드기준!AM9,$B$1:$AT$1,"&lt;"&amp;38))-(RANK(AM9,$B9:$AT9,0)+COUNTIFS($B9:$AT9,AM9,$B$1:$AT$1,"&lt;"&amp;38))</f>
        <v>3</v>
      </c>
      <c r="CG9">
        <f>(RANK(_calc_라운드기준!AN9,_calc_라운드기준!$B9:$AT9,0)+COUNTIFS(_calc_라운드기준!$B9:$AT9,_calc_라운드기준!AN9,$B$1:$AT$1,"&lt;"&amp;39))-(RANK(AN9,$B9:$AT9,0)+COUNTIFS($B9:$AT9,AN9,$B$1:$AT$1,"&lt;"&amp;39))</f>
        <v>0</v>
      </c>
      <c r="CH9">
        <f>(RANK(_calc_라운드기준!AO9,_calc_라운드기준!$B9:$AT9,0)+COUNTIFS(_calc_라운드기준!$B9:$AT9,_calc_라운드기준!AO9,$B$1:$AT$1,"&lt;"&amp;40))-(RANK(AO9,$B9:$AT9,0)+COUNTIFS($B9:$AT9,AO9,$B$1:$AT$1,"&lt;"&amp;40))</f>
        <v>-10</v>
      </c>
      <c r="CI9">
        <f>(RANK(_calc_라운드기준!AP9,_calc_라운드기준!$B9:$AT9,0)+COUNTIFS(_calc_라운드기준!$B9:$AT9,_calc_라운드기준!AP9,$B$1:$AT$1,"&lt;"&amp;41))-(RANK(AP9,$B9:$AT9,0)+COUNTIFS($B9:$AT9,AP9,$B$1:$AT$1,"&lt;"&amp;41))</f>
        <v>-11</v>
      </c>
      <c r="CJ9">
        <f>(RANK(_calc_라운드기준!AQ9,_calc_라운드기준!$B9:$AT9,0)+COUNTIFS(_calc_라운드기준!$B9:$AT9,_calc_라운드기준!AQ9,$B$1:$AT$1,"&lt;"&amp;42))-(RANK(AQ9,$B9:$AT9,0)+COUNTIFS($B9:$AT9,AQ9,$B$1:$AT$1,"&lt;"&amp;42))</f>
        <v>10</v>
      </c>
      <c r="CK9">
        <f>(RANK(_calc_라운드기준!AR9,_calc_라운드기준!$B9:$AT9,0)+COUNTIFS(_calc_라운드기준!$B9:$AT9,_calc_라운드기준!AR9,$B$1:$AT$1,"&lt;"&amp;43))-(RANK(AR9,$B9:$AT9,0)+COUNTIFS($B9:$AT9,AR9,$B$1:$AT$1,"&lt;"&amp;43))</f>
        <v>12</v>
      </c>
      <c r="CL9">
        <f>(RANK(_calc_라운드기준!AS9,_calc_라운드기준!$B9:$AT9,0)+COUNTIFS(_calc_라운드기준!$B9:$AT9,_calc_라운드기준!AS9,$B$1:$AT$1,"&lt;"&amp;44))-(RANK(AS9,$B9:$AT9,0)+COUNTIFS($B9:$AT9,AS9,$B$1:$AT$1,"&lt;"&amp;44))</f>
        <v>9</v>
      </c>
      <c r="CM9">
        <f>(RANK(_calc_라운드기준!AT9,_calc_라운드기준!$B9:$AT9,0)+COUNTIFS(_calc_라운드기준!$B9:$AT9,_calc_라운드기준!AT9,$B$1:$AT$1,"&lt;"&amp;45))-(RANK(AT9,$B9:$AT9,0)+COUNTIFS($B9:$AT9,AT9,$B$1:$AT$1,"&lt;"&amp;45))</f>
        <v>15</v>
      </c>
      <c r="CN9">
        <f t="shared" si="0"/>
        <v>44</v>
      </c>
      <c r="CO9">
        <f t="shared" si="1"/>
        <v>21</v>
      </c>
      <c r="CP9">
        <f t="shared" si="2"/>
        <v>20</v>
      </c>
      <c r="CQ9">
        <f t="shared" si="3"/>
        <v>43</v>
      </c>
      <c r="CR9">
        <f t="shared" si="4"/>
        <v>32</v>
      </c>
      <c r="CS9">
        <f t="shared" si="5"/>
        <v>8</v>
      </c>
      <c r="CT9">
        <f t="shared" si="6"/>
        <v>13</v>
      </c>
      <c r="CU9">
        <f t="shared" si="7"/>
        <v>37</v>
      </c>
      <c r="CV9">
        <f t="shared" si="8"/>
        <v>45</v>
      </c>
      <c r="CW9">
        <f t="shared" si="9"/>
        <v>11</v>
      </c>
      <c r="CX9">
        <f t="shared" si="10"/>
        <v>4</v>
      </c>
      <c r="CY9">
        <f t="shared" si="11"/>
        <v>9</v>
      </c>
      <c r="CZ9">
        <f t="shared" si="12"/>
        <v>15</v>
      </c>
      <c r="DA9">
        <f t="shared" si="13"/>
        <v>5</v>
      </c>
      <c r="DB9">
        <f t="shared" si="14"/>
        <v>35</v>
      </c>
      <c r="DC9">
        <f t="shared" si="15"/>
        <v>17</v>
      </c>
      <c r="DD9">
        <f t="shared" si="16"/>
        <v>16</v>
      </c>
      <c r="DE9">
        <f t="shared" si="17"/>
        <v>6</v>
      </c>
      <c r="DF9">
        <f t="shared" si="18"/>
        <v>29</v>
      </c>
      <c r="DG9">
        <f t="shared" si="19"/>
        <v>38</v>
      </c>
      <c r="DH9">
        <f t="shared" si="20"/>
        <v>1</v>
      </c>
      <c r="DI9">
        <f t="shared" si="21"/>
        <v>27</v>
      </c>
      <c r="DJ9">
        <f t="shared" si="22"/>
        <v>23</v>
      </c>
      <c r="DK9">
        <f t="shared" si="23"/>
        <v>28</v>
      </c>
      <c r="DL9">
        <f t="shared" si="24"/>
        <v>36</v>
      </c>
      <c r="DM9">
        <f t="shared" si="25"/>
        <v>40</v>
      </c>
      <c r="DN9">
        <f t="shared" si="26"/>
        <v>42</v>
      </c>
      <c r="DO9">
        <f t="shared" si="27"/>
        <v>30</v>
      </c>
      <c r="DP9">
        <f t="shared" si="28"/>
        <v>41</v>
      </c>
      <c r="DQ9">
        <f t="shared" si="29"/>
        <v>18</v>
      </c>
      <c r="DR9">
        <f t="shared" si="30"/>
        <v>39</v>
      </c>
      <c r="DS9">
        <f t="shared" si="31"/>
        <v>24</v>
      </c>
      <c r="DT9">
        <f t="shared" si="32"/>
        <v>3</v>
      </c>
      <c r="DU9">
        <f t="shared" si="33"/>
        <v>2</v>
      </c>
      <c r="DV9">
        <f t="shared" si="34"/>
        <v>22</v>
      </c>
      <c r="DW9">
        <f t="shared" si="35"/>
        <v>26</v>
      </c>
      <c r="DX9">
        <f t="shared" si="36"/>
        <v>31</v>
      </c>
      <c r="DY9">
        <f t="shared" si="37"/>
        <v>19</v>
      </c>
      <c r="DZ9">
        <f t="shared" si="38"/>
        <v>25</v>
      </c>
      <c r="EA9">
        <f t="shared" si="39"/>
        <v>33</v>
      </c>
      <c r="EB9">
        <f t="shared" si="40"/>
        <v>34</v>
      </c>
      <c r="EC9">
        <f t="shared" si="41"/>
        <v>12</v>
      </c>
      <c r="ED9">
        <f t="shared" si="42"/>
        <v>10</v>
      </c>
      <c r="EE9">
        <f t="shared" si="43"/>
        <v>14</v>
      </c>
      <c r="EF9">
        <f t="shared" si="44"/>
        <v>7</v>
      </c>
    </row>
    <row r="10" spans="1:136" ht="16.5" customHeight="1">
      <c r="A10">
        <f>_calc_라운드기준!A10</f>
        <v>1236</v>
      </c>
      <c r="B10">
        <f>INDEX(_calc_누적빈도!B:B,$A10)-INDEX(_calc_누적빈도!B:B,$A10-기준550회_후보!$B$1)</f>
        <v>70</v>
      </c>
      <c r="C10">
        <f>INDEX(_calc_누적빈도!C:C,$A10)-INDEX(_calc_누적빈도!C:C,$A10-기준550회_후보!$B$1)</f>
        <v>68</v>
      </c>
      <c r="D10">
        <f>INDEX(_calc_누적빈도!D:D,$A10)-INDEX(_calc_누적빈도!D:D,$A10-기준550회_후보!$B$1)</f>
        <v>83</v>
      </c>
      <c r="E10">
        <f>INDEX(_calc_누적빈도!E:E,$A10)-INDEX(_calc_누적빈도!E:E,$A10-기준550회_후보!$B$1)</f>
        <v>65</v>
      </c>
      <c r="F10">
        <f>INDEX(_calc_누적빈도!F:F,$A10)-INDEX(_calc_누적빈도!F:F,$A10-기준550회_후보!$B$1)</f>
        <v>55</v>
      </c>
      <c r="G10">
        <f>INDEX(_calc_누적빈도!G:G,$A10)-INDEX(_calc_누적빈도!G:G,$A10-기준550회_후보!$B$1)</f>
        <v>81</v>
      </c>
      <c r="H10">
        <f>INDEX(_calc_누적빈도!H:H,$A10)-INDEX(_calc_누적빈도!H:H,$A10-기준550회_후보!$B$1)</f>
        <v>78</v>
      </c>
      <c r="I10">
        <f>INDEX(_calc_누적빈도!I:I,$A10)-INDEX(_calc_누적빈도!I:I,$A10-기준550회_후보!$B$1)</f>
        <v>61</v>
      </c>
      <c r="J10">
        <f>INDEX(_calc_누적빈도!J:J,$A10)-INDEX(_calc_누적빈도!J:J,$A10-기준550회_후보!$B$1)</f>
        <v>65</v>
      </c>
      <c r="K10">
        <f>INDEX(_calc_누적빈도!K:K,$A10)-INDEX(_calc_누적빈도!K:K,$A10-기준550회_후보!$B$1)</f>
        <v>71</v>
      </c>
      <c r="L10">
        <f>INDEX(_calc_누적빈도!L:L,$A10)-INDEX(_calc_누적빈도!L:L,$A10-기준550회_후보!$B$1)</f>
        <v>75</v>
      </c>
      <c r="M10">
        <f>INDEX(_calc_누적빈도!M:M,$A10)-INDEX(_calc_누적빈도!M:M,$A10-기준550회_후보!$B$1)</f>
        <v>89</v>
      </c>
      <c r="N10">
        <f>INDEX(_calc_누적빈도!N:N,$A10)-INDEX(_calc_누적빈도!N:N,$A10-기준550회_후보!$B$1)</f>
        <v>83</v>
      </c>
      <c r="O10">
        <f>INDEX(_calc_누적빈도!O:O,$A10)-INDEX(_calc_누적빈도!O:O,$A10-기준550회_후보!$B$1)</f>
        <v>71</v>
      </c>
      <c r="P10">
        <f>INDEX(_calc_누적빈도!P:P,$A10)-INDEX(_calc_누적빈도!P:P,$A10-기준550회_후보!$B$1)</f>
        <v>79</v>
      </c>
      <c r="Q10">
        <f>INDEX(_calc_누적빈도!Q:Q,$A10)-INDEX(_calc_누적빈도!Q:Q,$A10-기준550회_후보!$B$1)</f>
        <v>85</v>
      </c>
      <c r="R10">
        <f>INDEX(_calc_누적빈도!R:R,$A10)-INDEX(_calc_누적빈도!R:R,$A10-기준550회_후보!$B$1)</f>
        <v>70</v>
      </c>
      <c r="S10">
        <f>INDEX(_calc_누적빈도!S:S,$A10)-INDEX(_calc_누적빈도!S:S,$A10-기준550회_후보!$B$1)</f>
        <v>81</v>
      </c>
      <c r="T10">
        <f>INDEX(_calc_누적빈도!T:T,$A10)-INDEX(_calc_누적빈도!T:T,$A10-기준550회_후보!$B$1)</f>
        <v>80</v>
      </c>
      <c r="U10">
        <f>INDEX(_calc_누적빈도!U:U,$A10)-INDEX(_calc_누적빈도!U:U,$A10-기준550회_후보!$B$1)</f>
        <v>59</v>
      </c>
      <c r="V10">
        <f>INDEX(_calc_누적빈도!V:V,$A10)-INDEX(_calc_누적빈도!V:V,$A10-기준550회_후보!$B$1)</f>
        <v>83</v>
      </c>
      <c r="W10">
        <f>INDEX(_calc_누적빈도!W:W,$A10)-INDEX(_calc_누적빈도!W:W,$A10-기준550회_후보!$B$1)</f>
        <v>67</v>
      </c>
      <c r="X10">
        <f>INDEX(_calc_누적빈도!X:X,$A10)-INDEX(_calc_누적빈도!X:X,$A10-기준550회_후보!$B$1)</f>
        <v>63</v>
      </c>
      <c r="Y10">
        <f>INDEX(_calc_누적빈도!Y:Y,$A10)-INDEX(_calc_누적빈도!Y:Y,$A10-기준550회_후보!$B$1)</f>
        <v>77</v>
      </c>
      <c r="Z10">
        <f>INDEX(_calc_누적빈도!Z:Z,$A10)-INDEX(_calc_누적빈도!Z:Z,$A10-기준550회_후보!$B$1)</f>
        <v>59</v>
      </c>
      <c r="AA10">
        <f>INDEX(_calc_누적빈도!AA:AA,$A10)-INDEX(_calc_누적빈도!AA:AA,$A10-기준550회_후보!$B$1)</f>
        <v>68</v>
      </c>
      <c r="AB10">
        <f>INDEX(_calc_누적빈도!AB:AB,$A10)-INDEX(_calc_누적빈도!AB:AB,$A10-기준550회_후보!$B$1)</f>
        <v>72</v>
      </c>
      <c r="AC10">
        <f>INDEX(_calc_누적빈도!AC:AC,$A10)-INDEX(_calc_누적빈도!AC:AC,$A10-기준550회_후보!$B$1)</f>
        <v>80</v>
      </c>
      <c r="AD10">
        <f>INDEX(_calc_누적빈도!AD:AD,$A10)-INDEX(_calc_누적빈도!AD:AD,$A10-기준550회_후보!$B$1)</f>
        <v>69</v>
      </c>
      <c r="AE10">
        <f>INDEX(_calc_누적빈도!AE:AE,$A10)-INDEX(_calc_누적빈도!AE:AE,$A10-기준550회_후보!$B$1)</f>
        <v>80</v>
      </c>
      <c r="AF10">
        <f>INDEX(_calc_누적빈도!AF:AF,$A10)-INDEX(_calc_누적빈도!AF:AF,$A10-기준550회_후보!$B$1)</f>
        <v>74</v>
      </c>
      <c r="AG10">
        <f>INDEX(_calc_누적빈도!AG:AG,$A10)-INDEX(_calc_누적빈도!AG:AG,$A10-기준550회_후보!$B$1)</f>
        <v>62</v>
      </c>
      <c r="AH10">
        <f>INDEX(_calc_누적빈도!AH:AH,$A10)-INDEX(_calc_누적빈도!AH:AH,$A10-기준550회_후보!$B$1)</f>
        <v>87</v>
      </c>
      <c r="AI10">
        <f>INDEX(_calc_누적빈도!AI:AI,$A10)-INDEX(_calc_누적빈도!AI:AI,$A10-기준550회_후보!$B$1)</f>
        <v>80</v>
      </c>
      <c r="AJ10">
        <f>INDEX(_calc_누적빈도!AJ:AJ,$A10)-INDEX(_calc_누적빈도!AJ:AJ,$A10-기준550회_후보!$B$1)</f>
        <v>77</v>
      </c>
      <c r="AK10">
        <f>INDEX(_calc_누적빈도!AK:AK,$A10)-INDEX(_calc_누적빈도!AK:AK,$A10-기준550회_후보!$B$1)</f>
        <v>75</v>
      </c>
      <c r="AL10">
        <f>INDEX(_calc_누적빈도!AL:AL,$A10)-INDEX(_calc_누적빈도!AL:AL,$A10-기준550회_후보!$B$1)</f>
        <v>71</v>
      </c>
      <c r="AM10">
        <f>INDEX(_calc_누적빈도!AM:AM,$A10)-INDEX(_calc_누적빈도!AM:AM,$A10-기준550회_후보!$B$1)</f>
        <v>84</v>
      </c>
      <c r="AN10">
        <f>INDEX(_calc_누적빈도!AN:AN,$A10)-INDEX(_calc_누적빈도!AN:AN,$A10-기준550회_후보!$B$1)</f>
        <v>75</v>
      </c>
      <c r="AO10">
        <f>INDEX(_calc_누적빈도!AO:AO,$A10)-INDEX(_calc_누적빈도!AO:AO,$A10-기준550회_후보!$B$1)</f>
        <v>60</v>
      </c>
      <c r="AP10">
        <f>INDEX(_calc_누적빈도!AP:AP,$A10)-INDEX(_calc_누적빈도!AP:AP,$A10-기준550회_후보!$B$1)</f>
        <v>69</v>
      </c>
      <c r="AQ10">
        <f>INDEX(_calc_누적빈도!AQ:AQ,$A10)-INDEX(_calc_누적빈도!AQ:AQ,$A10-기준550회_후보!$B$1)</f>
        <v>73</v>
      </c>
      <c r="AR10">
        <f>INDEX(_calc_누적빈도!AR:AR,$A10)-INDEX(_calc_누적빈도!AR:AR,$A10-기준550회_후보!$B$1)</f>
        <v>71</v>
      </c>
      <c r="AS10">
        <f>INDEX(_calc_누적빈도!AS:AS,$A10)-INDEX(_calc_누적빈도!AS:AS,$A10-기준550회_후보!$B$1)</f>
        <v>72</v>
      </c>
      <c r="AT10">
        <f>INDEX(_calc_누적빈도!AT:AT,$A10)-INDEX(_calc_누적빈도!AT:AT,$A10-기준550회_후보!$B$1)</f>
        <v>83</v>
      </c>
      <c r="AU10">
        <f>(RANK(_calc_라운드기준!B10,_calc_라운드기준!$B10:$AT10,0)+COUNTIFS(_calc_라운드기준!$B10:$AT10,_calc_라운드기준!B10,$B$1:$AT$1,"&lt;"&amp;1))-(RANK(B10,$B10:$AT10,0)+COUNTIFS($B10:$AT10,B10,$B$1:$AT$1,"&lt;"&amp;1))</f>
        <v>-26</v>
      </c>
      <c r="AV10">
        <f>(RANK(_calc_라운드기준!C10,_calc_라운드기준!$B10:$AT10,0)+COUNTIFS(_calc_라운드기준!$B10:$AT10,_calc_라운드기준!C10,$B$1:$AT$1,"&lt;"&amp;2))-(RANK(C10,$B10:$AT10,0)+COUNTIFS($B10:$AT10,C10,$B$1:$AT$1,"&lt;"&amp;2))</f>
        <v>-10</v>
      </c>
      <c r="AW10">
        <f>(RANK(_calc_라운드기준!D10,_calc_라운드기준!$B10:$AT10,0)+COUNTIFS(_calc_라운드기준!$B10:$AT10,_calc_라운드기준!D10,$B$1:$AT$1,"&lt;"&amp;3))-(RANK(D10,$B10:$AT10,0)+COUNTIFS($B10:$AT10,D10,$B$1:$AT$1,"&lt;"&amp;3))</f>
        <v>3</v>
      </c>
      <c r="AX10">
        <f>(RANK(_calc_라운드기준!E10,_calc_라운드기준!$B10:$AT10,0)+COUNTIFS(_calc_라운드기준!$B10:$AT10,_calc_라운드기준!E10,$B$1:$AT$1,"&lt;"&amp;4))-(RANK(E10,$B10:$AT10,0)+COUNTIFS($B10:$AT10,E10,$B$1:$AT$1,"&lt;"&amp;4))</f>
        <v>-24</v>
      </c>
      <c r="AY10">
        <f>(RANK(_calc_라운드기준!F10,_calc_라운드기준!$B10:$AT10,0)+COUNTIFS(_calc_라운드기준!$B10:$AT10,_calc_라운드기준!F10,$B$1:$AT$1,"&lt;"&amp;5))-(RANK(F10,$B10:$AT10,0)+COUNTIFS($B10:$AT10,F10,$B$1:$AT$1,"&lt;"&amp;5))</f>
        <v>-9</v>
      </c>
      <c r="AZ10">
        <f>(RANK(_calc_라운드기준!G10,_calc_라운드기준!$B10:$AT10,0)+COUNTIFS(_calc_라운드기준!$B10:$AT10,_calc_라운드기준!G10,$B$1:$AT$1,"&lt;"&amp;6))-(RANK(G10,$B10:$AT10,0)+COUNTIFS($B10:$AT10,G10,$B$1:$AT$1,"&lt;"&amp;6))</f>
        <v>16</v>
      </c>
      <c r="BA10">
        <f>(RANK(_calc_라운드기준!H10,_calc_라운드기준!$B10:$AT10,0)+COUNTIFS(_calc_라운드기준!$B10:$AT10,_calc_라운드기준!H10,$B$1:$AT$1,"&lt;"&amp;7))-(RANK(H10,$B10:$AT10,0)+COUNTIFS($B10:$AT10,H10,$B$1:$AT$1,"&lt;"&amp;7))</f>
        <v>10</v>
      </c>
      <c r="BB10">
        <f>(RANK(_calc_라운드기준!I10,_calc_라운드기준!$B10:$AT10,0)+COUNTIFS(_calc_라운드기준!$B10:$AT10,_calc_라운드기준!I10,$B$1:$AT$1,"&lt;"&amp;8))-(RANK(I10,$B10:$AT10,0)+COUNTIFS($B10:$AT10,I10,$B$1:$AT$1,"&lt;"&amp;8))</f>
        <v>-27</v>
      </c>
      <c r="BC10">
        <f>(RANK(_calc_라운드기준!J10,_calc_라운드기준!$B10:$AT10,0)+COUNTIFS(_calc_라운드기준!$B10:$AT10,_calc_라운드기준!J10,$B$1:$AT$1,"&lt;"&amp;9))-(RANK(J10,$B10:$AT10,0)+COUNTIFS($B10:$AT10,J10,$B$1:$AT$1,"&lt;"&amp;9))</f>
        <v>-29</v>
      </c>
      <c r="BD10">
        <f>(RANK(_calc_라운드기준!K10,_calc_라운드기준!$B10:$AT10,0)+COUNTIFS(_calc_라운드기준!$B10:$AT10,_calc_라운드기준!K10,$B$1:$AT$1,"&lt;"&amp;10))-(RANK(K10,$B10:$AT10,0)+COUNTIFS($B10:$AT10,K10,$B$1:$AT$1,"&lt;"&amp;10))</f>
        <v>11</v>
      </c>
      <c r="BE10">
        <f>(RANK(_calc_라운드기준!L10,_calc_라운드기준!$B10:$AT10,0)+COUNTIFS(_calc_라운드기준!$B10:$AT10,_calc_라운드기준!L10,$B$1:$AT$1,"&lt;"&amp;11))-(RANK(L10,$B10:$AT10,0)+COUNTIFS($B10:$AT10,L10,$B$1:$AT$1,"&lt;"&amp;11))</f>
        <v>22</v>
      </c>
      <c r="BF10">
        <f>(RANK(_calc_라운드기준!M10,_calc_라운드기준!$B10:$AT10,0)+COUNTIFS(_calc_라운드기준!$B10:$AT10,_calc_라운드기준!M10,$B$1:$AT$1,"&lt;"&amp;12))-(RANK(M10,$B10:$AT10,0)+COUNTIFS($B10:$AT10,M10,$B$1:$AT$1,"&lt;"&amp;12))</f>
        <v>26</v>
      </c>
      <c r="BG10">
        <f>(RANK(_calc_라운드기준!N10,_calc_라운드기준!$B10:$AT10,0)+COUNTIFS(_calc_라운드기준!$B10:$AT10,_calc_라운드기준!N10,$B$1:$AT$1,"&lt;"&amp;13))-(RANK(N10,$B10:$AT10,0)+COUNTIFS($B10:$AT10,N10,$B$1:$AT$1,"&lt;"&amp;13))</f>
        <v>4</v>
      </c>
      <c r="BH10">
        <f>(RANK(_calc_라운드기준!O10,_calc_라운드기준!$B10:$AT10,0)+COUNTIFS(_calc_라운드기준!$B10:$AT10,_calc_라운드기준!O10,$B$1:$AT$1,"&lt;"&amp;14))-(RANK(O10,$B10:$AT10,0)+COUNTIFS($B10:$AT10,O10,$B$1:$AT$1,"&lt;"&amp;14))</f>
        <v>17</v>
      </c>
      <c r="BI10">
        <f>(RANK(_calc_라운드기준!P10,_calc_라운드기준!$B10:$AT10,0)+COUNTIFS(_calc_라운드기준!$B10:$AT10,_calc_라운드기준!P10,$B$1:$AT$1,"&lt;"&amp;15))-(RANK(P10,$B10:$AT10,0)+COUNTIFS($B10:$AT10,P10,$B$1:$AT$1,"&lt;"&amp;15))</f>
        <v>-14</v>
      </c>
      <c r="BJ10">
        <f>(RANK(_calc_라운드기준!Q10,_calc_라운드기준!$B10:$AT10,0)+COUNTIFS(_calc_라운드기준!$B10:$AT10,_calc_라운드기준!Q10,$B$1:$AT$1,"&lt;"&amp;16))-(RANK(Q10,$B10:$AT10,0)+COUNTIFS($B10:$AT10,Q10,$B$1:$AT$1,"&lt;"&amp;16))</f>
        <v>2</v>
      </c>
      <c r="BK10">
        <f>(RANK(_calc_라운드기준!R10,_calc_라운드기준!$B10:$AT10,0)+COUNTIFS(_calc_라운드기준!$B10:$AT10,_calc_라운드기준!R10,$B$1:$AT$1,"&lt;"&amp;17))-(RANK(R10,$B10:$AT10,0)+COUNTIFS($B10:$AT10,R10,$B$1:$AT$1,"&lt;"&amp;17))</f>
        <v>7</v>
      </c>
      <c r="BL10">
        <f>(RANK(_calc_라운드기준!S10,_calc_라운드기준!$B10:$AT10,0)+COUNTIFS(_calc_라운드기준!$B10:$AT10,_calc_라운드기준!S10,$B$1:$AT$1,"&lt;"&amp;18))-(RANK(S10,$B10:$AT10,0)+COUNTIFS($B10:$AT10,S10,$B$1:$AT$1,"&lt;"&amp;18))</f>
        <v>29</v>
      </c>
      <c r="BM10">
        <f>(RANK(_calc_라운드기준!T10,_calc_라운드기준!$B10:$AT10,0)+COUNTIFS(_calc_라운드기준!$B10:$AT10,_calc_라운드기준!T10,$B$1:$AT$1,"&lt;"&amp;19))-(RANK(T10,$B10:$AT10,0)+COUNTIFS($B10:$AT10,T10,$B$1:$AT$1,"&lt;"&amp;19))</f>
        <v>-5</v>
      </c>
      <c r="BN10">
        <f>(RANK(_calc_라운드기준!U10,_calc_라운드기준!$B10:$AT10,0)+COUNTIFS(_calc_라운드기준!$B10:$AT10,_calc_라운드기준!U10,$B$1:$AT$1,"&lt;"&amp;20))-(RANK(U10,$B10:$AT10,0)+COUNTIFS($B10:$AT10,U10,$B$1:$AT$1,"&lt;"&amp;20))</f>
        <v>-15</v>
      </c>
      <c r="BO10">
        <f>(RANK(_calc_라운드기준!V10,_calc_라운드기준!$B10:$AT10,0)+COUNTIFS(_calc_라운드기준!$B10:$AT10,_calc_라운드기준!V10,$B$1:$AT$1,"&lt;"&amp;21))-(RANK(V10,$B10:$AT10,0)+COUNTIFS($B10:$AT10,V10,$B$1:$AT$1,"&lt;"&amp;21))</f>
        <v>38</v>
      </c>
      <c r="BP10">
        <f>(RANK(_calc_라운드기준!W10,_calc_라운드기준!$B10:$AT10,0)+COUNTIFS(_calc_라운드기준!$B10:$AT10,_calc_라운드기준!W10,$B$1:$AT$1,"&lt;"&amp;22))-(RANK(W10,$B10:$AT10,0)+COUNTIFS($B10:$AT10,W10,$B$1:$AT$1,"&lt;"&amp;22))</f>
        <v>-7</v>
      </c>
      <c r="BQ10">
        <f>(RANK(_calc_라운드기준!X10,_calc_라운드기준!$B10:$AT10,0)+COUNTIFS(_calc_라운드기준!$B10:$AT10,_calc_라운드기준!X10,$B$1:$AT$1,"&lt;"&amp;23))-(RANK(X10,$B10:$AT10,0)+COUNTIFS($B10:$AT10,X10,$B$1:$AT$1,"&lt;"&amp;23))</f>
        <v>-9</v>
      </c>
      <c r="BR10">
        <f>(RANK(_calc_라운드기준!Y10,_calc_라운드기준!$B10:$AT10,0)+COUNTIFS(_calc_라운드기준!$B10:$AT10,_calc_라운드기준!Y10,$B$1:$AT$1,"&lt;"&amp;24))-(RANK(Y10,$B10:$AT10,0)+COUNTIFS($B10:$AT10,Y10,$B$1:$AT$1,"&lt;"&amp;24))</f>
        <v>-6</v>
      </c>
      <c r="BS10">
        <f>(RANK(_calc_라운드기준!Z10,_calc_라운드기준!$B10:$AT10,0)+COUNTIFS(_calc_라운드기준!$B10:$AT10,_calc_라운드기준!Z10,$B$1:$AT$1,"&lt;"&amp;25))-(RANK(Z10,$B10:$AT10,0)+COUNTIFS($B10:$AT10,Z10,$B$1:$AT$1,"&lt;"&amp;25))</f>
        <v>-13</v>
      </c>
      <c r="BT10">
        <f>(RANK(_calc_라운드기준!AA10,_calc_라운드기준!$B10:$AT10,0)+COUNTIFS(_calc_라운드기준!$B10:$AT10,_calc_라운드기준!AA10,$B$1:$AT$1,"&lt;"&amp;26))-(RANK(AA10,$B10:$AT10,0)+COUNTIFS($B10:$AT10,AA10,$B$1:$AT$1,"&lt;"&amp;26))</f>
        <v>-20</v>
      </c>
      <c r="BU10">
        <f>(RANK(_calc_라운드기준!AB10,_calc_라운드기준!$B10:$AT10,0)+COUNTIFS(_calc_라운드기준!$B10:$AT10,_calc_라운드기준!AB10,$B$1:$AT$1,"&lt;"&amp;27))-(RANK(AB10,$B10:$AT10,0)+COUNTIFS($B10:$AT10,AB10,$B$1:$AT$1,"&lt;"&amp;27))</f>
        <v>-22</v>
      </c>
      <c r="BV10">
        <f>(RANK(_calc_라운드기준!AC10,_calc_라운드기준!$B10:$AT10,0)+COUNTIFS(_calc_라운드기준!$B10:$AT10,_calc_라운드기준!AC10,$B$1:$AT$1,"&lt;"&amp;28))-(RANK(AC10,$B10:$AT10,0)+COUNTIFS($B10:$AT10,AC10,$B$1:$AT$1,"&lt;"&amp;28))</f>
        <v>-9</v>
      </c>
      <c r="BW10">
        <f>(RANK(_calc_라운드기준!AD10,_calc_라운드기준!$B10:$AT10,0)+COUNTIFS(_calc_라운드기준!$B10:$AT10,_calc_라운드기준!AD10,$B$1:$AT$1,"&lt;"&amp;29))-(RANK(AD10,$B10:$AT10,0)+COUNTIFS($B10:$AT10,AD10,$B$1:$AT$1,"&lt;"&amp;29))</f>
        <v>-16</v>
      </c>
      <c r="BX10">
        <f>(RANK(_calc_라운드기준!AE10,_calc_라운드기준!$B10:$AT10,0)+COUNTIFS(_calc_라운드기준!$B10:$AT10,_calc_라운드기준!AE10,$B$1:$AT$1,"&lt;"&amp;30))-(RANK(AE10,$B10:$AT10,0)+COUNTIFS($B10:$AT10,AE10,$B$1:$AT$1,"&lt;"&amp;30))</f>
        <v>4</v>
      </c>
      <c r="BY10">
        <f>(RANK(_calc_라운드기준!AF10,_calc_라운드기준!$B10:$AT10,0)+COUNTIFS(_calc_라운드기준!$B10:$AT10,_calc_라운드기준!AF10,$B$1:$AT$1,"&lt;"&amp;31))-(RANK(AF10,$B10:$AT10,0)+COUNTIFS($B10:$AT10,AF10,$B$1:$AT$1,"&lt;"&amp;31))</f>
        <v>-15</v>
      </c>
      <c r="BZ10">
        <f>(RANK(_calc_라운드기준!AG10,_calc_라운드기준!$B10:$AT10,0)+COUNTIFS(_calc_라운드기준!$B10:$AT10,_calc_라운드기준!AG10,$B$1:$AT$1,"&lt;"&amp;32))-(RANK(AG10,$B10:$AT10,0)+COUNTIFS($B10:$AT10,AG10,$B$1:$AT$1,"&lt;"&amp;32))</f>
        <v>0</v>
      </c>
      <c r="CA10">
        <f>(RANK(_calc_라운드기준!AH10,_calc_라운드기준!$B10:$AT10,0)+COUNTIFS(_calc_라운드기준!$B10:$AT10,_calc_라운드기준!AH10,$B$1:$AT$1,"&lt;"&amp;33))-(RANK(AH10,$B10:$AT10,0)+COUNTIFS($B10:$AT10,AH10,$B$1:$AT$1,"&lt;"&amp;33))</f>
        <v>30</v>
      </c>
      <c r="CB10">
        <f>(RANK(_calc_라운드기준!AI10,_calc_라운드기준!$B10:$AT10,0)+COUNTIFS(_calc_라운드기준!$B10:$AT10,_calc_라운드기준!AI10,$B$1:$AT$1,"&lt;"&amp;34))-(RANK(AI10,$B10:$AT10,0)+COUNTIFS($B10:$AT10,AI10,$B$1:$AT$1,"&lt;"&amp;34))</f>
        <v>28</v>
      </c>
      <c r="CC10">
        <f>(RANK(_calc_라운드기준!AJ10,_calc_라운드기준!$B10:$AT10,0)+COUNTIFS(_calc_라운드기준!$B10:$AT10,_calc_라운드기준!AJ10,$B$1:$AT$1,"&lt;"&amp;35))-(RANK(AJ10,$B10:$AT10,0)+COUNTIFS($B10:$AT10,AJ10,$B$1:$AT$1,"&lt;"&amp;35))</f>
        <v>0</v>
      </c>
      <c r="CD10">
        <f>(RANK(_calc_라운드기준!AK10,_calc_라운드기준!$B10:$AT10,0)+COUNTIFS(_calc_라운드기준!$B10:$AT10,_calc_라운드기준!AK10,$B$1:$AT$1,"&lt;"&amp;36))-(RANK(AK10,$B10:$AT10,0)+COUNTIFS($B10:$AT10,AK10,$B$1:$AT$1,"&lt;"&amp;36))</f>
        <v>-1</v>
      </c>
      <c r="CE10">
        <f>(RANK(_calc_라운드기준!AL10,_calc_라운드기준!$B10:$AT10,0)+COUNTIFS(_calc_라운드기준!$B10:$AT10,_calc_라운드기준!AL10,$B$1:$AT$1,"&lt;"&amp;37))-(RANK(AL10,$B10:$AT10,0)+COUNTIFS($B10:$AT10,AL10,$B$1:$AT$1,"&lt;"&amp;37))</f>
        <v>-8</v>
      </c>
      <c r="CF10">
        <f>(RANK(_calc_라운드기준!AM10,_calc_라운드기준!$B10:$AT10,0)+COUNTIFS(_calc_라운드기준!$B10:$AT10,_calc_라운드기준!AM10,$B$1:$AT$1,"&lt;"&amp;38))-(RANK(AM10,$B10:$AT10,0)+COUNTIFS($B10:$AT10,AM10,$B$1:$AT$1,"&lt;"&amp;38))</f>
        <v>8</v>
      </c>
      <c r="CG10">
        <f>(RANK(_calc_라운드기준!AN10,_calc_라운드기준!$B10:$AT10,0)+COUNTIFS(_calc_라운드기준!$B10:$AT10,_calc_라운드기준!AN10,$B$1:$AT$1,"&lt;"&amp;39))-(RANK(AN10,$B10:$AT10,0)+COUNTIFS($B10:$AT10,AN10,$B$1:$AT$1,"&lt;"&amp;39))</f>
        <v>0</v>
      </c>
      <c r="CH10">
        <f>(RANK(_calc_라운드기준!AO10,_calc_라운드기준!$B10:$AT10,0)+COUNTIFS(_calc_라운드기준!$B10:$AT10,_calc_라운드기준!AO10,$B$1:$AT$1,"&lt;"&amp;40))-(RANK(AO10,$B10:$AT10,0)+COUNTIFS($B10:$AT10,AO10,$B$1:$AT$1,"&lt;"&amp;40))</f>
        <v>-9</v>
      </c>
      <c r="CI10">
        <f>(RANK(_calc_라운드기준!AP10,_calc_라운드기준!$B10:$AT10,0)+COUNTIFS(_calc_라운드기준!$B10:$AT10,_calc_라운드기준!AP10,$B$1:$AT$1,"&lt;"&amp;41))-(RANK(AP10,$B10:$AT10,0)+COUNTIFS($B10:$AT10,AP10,$B$1:$AT$1,"&lt;"&amp;41))</f>
        <v>-11</v>
      </c>
      <c r="CJ10">
        <f>(RANK(_calc_라운드기준!AQ10,_calc_라운드기준!$B10:$AT10,0)+COUNTIFS(_calc_라운드기준!$B10:$AT10,_calc_라운드기준!AQ10,$B$1:$AT$1,"&lt;"&amp;42))-(RANK(AQ10,$B10:$AT10,0)+COUNTIFS($B10:$AT10,AQ10,$B$1:$AT$1,"&lt;"&amp;42))</f>
        <v>11</v>
      </c>
      <c r="CK10">
        <f>(RANK(_calc_라운드기준!AR10,_calc_라운드기준!$B10:$AT10,0)+COUNTIFS(_calc_라운드기준!$B10:$AT10,_calc_라운드기준!AR10,$B$1:$AT$1,"&lt;"&amp;43))-(RANK(AR10,$B10:$AT10,0)+COUNTIFS($B10:$AT10,AR10,$B$1:$AT$1,"&lt;"&amp;43))</f>
        <v>14</v>
      </c>
      <c r="CL10">
        <f>(RANK(_calc_라운드기준!AS10,_calc_라운드기준!$B10:$AT10,0)+COUNTIFS(_calc_라운드기준!$B10:$AT10,_calc_라운드기준!AS10,$B$1:$AT$1,"&lt;"&amp;44))-(RANK(AS10,$B10:$AT10,0)+COUNTIFS($B10:$AT10,AS10,$B$1:$AT$1,"&lt;"&amp;44))</f>
        <v>10</v>
      </c>
      <c r="CM10">
        <f>(RANK(_calc_라운드기준!AT10,_calc_라운드기준!$B10:$AT10,0)+COUNTIFS(_calc_라운드기준!$B10:$AT10,_calc_라운드기준!AT10,$B$1:$AT$1,"&lt;"&amp;45))-(RANK(AT10,$B10:$AT10,0)+COUNTIFS($B10:$AT10,AT10,$B$1:$AT$1,"&lt;"&amp;45))</f>
        <v>15</v>
      </c>
      <c r="CN10">
        <f t="shared" si="0"/>
        <v>43</v>
      </c>
      <c r="CO10">
        <f t="shared" si="1"/>
        <v>33</v>
      </c>
      <c r="CP10">
        <f t="shared" si="2"/>
        <v>19</v>
      </c>
      <c r="CQ10">
        <f t="shared" si="3"/>
        <v>42</v>
      </c>
      <c r="CR10">
        <f t="shared" si="4"/>
        <v>29</v>
      </c>
      <c r="CS10">
        <f t="shared" si="5"/>
        <v>8</v>
      </c>
      <c r="CT10">
        <f t="shared" si="6"/>
        <v>13</v>
      </c>
      <c r="CU10">
        <f t="shared" si="7"/>
        <v>44</v>
      </c>
      <c r="CV10">
        <f t="shared" si="8"/>
        <v>45</v>
      </c>
      <c r="CW10">
        <f t="shared" si="9"/>
        <v>11</v>
      </c>
      <c r="CX10">
        <f t="shared" si="10"/>
        <v>6</v>
      </c>
      <c r="CY10">
        <f t="shared" si="11"/>
        <v>5</v>
      </c>
      <c r="CZ10">
        <f t="shared" si="12"/>
        <v>17</v>
      </c>
      <c r="DA10">
        <f t="shared" si="13"/>
        <v>7</v>
      </c>
      <c r="DB10">
        <f t="shared" si="14"/>
        <v>36</v>
      </c>
      <c r="DC10">
        <f t="shared" si="15"/>
        <v>20</v>
      </c>
      <c r="DD10">
        <f t="shared" si="16"/>
        <v>16</v>
      </c>
      <c r="DE10">
        <f t="shared" si="17"/>
        <v>3</v>
      </c>
      <c r="DF10">
        <f t="shared" si="18"/>
        <v>25</v>
      </c>
      <c r="DG10">
        <f t="shared" si="19"/>
        <v>37</v>
      </c>
      <c r="DH10">
        <f t="shared" si="20"/>
        <v>1</v>
      </c>
      <c r="DI10">
        <f t="shared" si="21"/>
        <v>27</v>
      </c>
      <c r="DJ10">
        <f t="shared" si="22"/>
        <v>30</v>
      </c>
      <c r="DK10">
        <f t="shared" si="23"/>
        <v>26</v>
      </c>
      <c r="DL10">
        <f t="shared" si="24"/>
        <v>35</v>
      </c>
      <c r="DM10">
        <f t="shared" si="25"/>
        <v>40</v>
      </c>
      <c r="DN10">
        <f t="shared" si="26"/>
        <v>41</v>
      </c>
      <c r="DO10">
        <f t="shared" si="27"/>
        <v>31</v>
      </c>
      <c r="DP10">
        <f t="shared" si="28"/>
        <v>39</v>
      </c>
      <c r="DQ10">
        <f t="shared" si="29"/>
        <v>18</v>
      </c>
      <c r="DR10">
        <f t="shared" si="30"/>
        <v>38</v>
      </c>
      <c r="DS10">
        <f t="shared" si="31"/>
        <v>21</v>
      </c>
      <c r="DT10">
        <f t="shared" si="32"/>
        <v>2</v>
      </c>
      <c r="DU10">
        <f t="shared" si="33"/>
        <v>4</v>
      </c>
      <c r="DV10">
        <f t="shared" si="34"/>
        <v>22</v>
      </c>
      <c r="DW10">
        <f t="shared" si="35"/>
        <v>24</v>
      </c>
      <c r="DX10">
        <f t="shared" si="36"/>
        <v>28</v>
      </c>
      <c r="DY10">
        <f t="shared" si="37"/>
        <v>15</v>
      </c>
      <c r="DZ10">
        <f t="shared" si="38"/>
        <v>23</v>
      </c>
      <c r="EA10">
        <f t="shared" si="39"/>
        <v>32</v>
      </c>
      <c r="EB10">
        <f t="shared" si="40"/>
        <v>34</v>
      </c>
      <c r="EC10">
        <f t="shared" si="41"/>
        <v>12</v>
      </c>
      <c r="ED10">
        <f t="shared" si="42"/>
        <v>10</v>
      </c>
      <c r="EE10">
        <f t="shared" si="43"/>
        <v>14</v>
      </c>
      <c r="EF10">
        <f t="shared" si="44"/>
        <v>9</v>
      </c>
    </row>
    <row r="11" spans="1:136" ht="16.5" customHeight="1">
      <c r="A11">
        <f>_calc_라운드기준!A11</f>
        <v>1235</v>
      </c>
      <c r="B11">
        <f>INDEX(_calc_누적빈도!B:B,$A11)-INDEX(_calc_누적빈도!B:B,$A11-기준550회_후보!$B$1)</f>
        <v>70</v>
      </c>
      <c r="C11">
        <f>INDEX(_calc_누적빈도!C:C,$A11)-INDEX(_calc_누적빈도!C:C,$A11-기준550회_후보!$B$1)</f>
        <v>68</v>
      </c>
      <c r="D11">
        <f>INDEX(_calc_누적빈도!D:D,$A11)-INDEX(_calc_누적빈도!D:D,$A11-기준550회_후보!$B$1)</f>
        <v>83</v>
      </c>
      <c r="E11">
        <f>INDEX(_calc_누적빈도!E:E,$A11)-INDEX(_calc_누적빈도!E:E,$A11-기준550회_후보!$B$1)</f>
        <v>65</v>
      </c>
      <c r="F11">
        <f>INDEX(_calc_누적빈도!F:F,$A11)-INDEX(_calc_누적빈도!F:F,$A11-기준550회_후보!$B$1)</f>
        <v>55</v>
      </c>
      <c r="G11">
        <f>INDEX(_calc_누적빈도!G:G,$A11)-INDEX(_calc_누적빈도!G:G,$A11-기준550회_후보!$B$1)</f>
        <v>81</v>
      </c>
      <c r="H11">
        <f>INDEX(_calc_누적빈도!H:H,$A11)-INDEX(_calc_누적빈도!H:H,$A11-기준550회_후보!$B$1)</f>
        <v>78</v>
      </c>
      <c r="I11">
        <f>INDEX(_calc_누적빈도!I:I,$A11)-INDEX(_calc_누적빈도!I:I,$A11-기준550회_후보!$B$1)</f>
        <v>61</v>
      </c>
      <c r="J11">
        <f>INDEX(_calc_누적빈도!J:J,$A11)-INDEX(_calc_누적빈도!J:J,$A11-기준550회_후보!$B$1)</f>
        <v>65</v>
      </c>
      <c r="K11">
        <f>INDEX(_calc_누적빈도!K:K,$A11)-INDEX(_calc_누적빈도!K:K,$A11-기준550회_후보!$B$1)</f>
        <v>71</v>
      </c>
      <c r="L11">
        <f>INDEX(_calc_누적빈도!L:L,$A11)-INDEX(_calc_누적빈도!L:L,$A11-기준550회_후보!$B$1)</f>
        <v>74</v>
      </c>
      <c r="M11">
        <f>INDEX(_calc_누적빈도!M:M,$A11)-INDEX(_calc_누적빈도!M:M,$A11-기준550회_후보!$B$1)</f>
        <v>90</v>
      </c>
      <c r="N11">
        <f>INDEX(_calc_누적빈도!N:N,$A11)-INDEX(_calc_누적빈도!N:N,$A11-기준550회_후보!$B$1)</f>
        <v>83</v>
      </c>
      <c r="O11">
        <f>INDEX(_calc_누적빈도!O:O,$A11)-INDEX(_calc_누적빈도!O:O,$A11-기준550회_후보!$B$1)</f>
        <v>71</v>
      </c>
      <c r="P11">
        <f>INDEX(_calc_누적빈도!P:P,$A11)-INDEX(_calc_누적빈도!P:P,$A11-기준550회_후보!$B$1)</f>
        <v>78</v>
      </c>
      <c r="Q11">
        <f>INDEX(_calc_누적빈도!Q:Q,$A11)-INDEX(_calc_누적빈도!Q:Q,$A11-기준550회_후보!$B$1)</f>
        <v>85</v>
      </c>
      <c r="R11">
        <f>INDEX(_calc_누적빈도!R:R,$A11)-INDEX(_calc_누적빈도!R:R,$A11-기준550회_후보!$B$1)</f>
        <v>70</v>
      </c>
      <c r="S11">
        <f>INDEX(_calc_누적빈도!S:S,$A11)-INDEX(_calc_누적빈도!S:S,$A11-기준550회_후보!$B$1)</f>
        <v>81</v>
      </c>
      <c r="T11">
        <f>INDEX(_calc_누적빈도!T:T,$A11)-INDEX(_calc_누적빈도!T:T,$A11-기준550회_후보!$B$1)</f>
        <v>80</v>
      </c>
      <c r="U11">
        <f>INDEX(_calc_누적빈도!U:U,$A11)-INDEX(_calc_누적빈도!U:U,$A11-기준550회_후보!$B$1)</f>
        <v>59</v>
      </c>
      <c r="V11">
        <f>INDEX(_calc_누적빈도!V:V,$A11)-INDEX(_calc_누적빈도!V:V,$A11-기준550회_후보!$B$1)</f>
        <v>83</v>
      </c>
      <c r="W11">
        <f>INDEX(_calc_누적빈도!W:W,$A11)-INDEX(_calc_누적빈도!W:W,$A11-기준550회_후보!$B$1)</f>
        <v>67</v>
      </c>
      <c r="X11">
        <f>INDEX(_calc_누적빈도!X:X,$A11)-INDEX(_calc_누적빈도!X:X,$A11-기준550회_후보!$B$1)</f>
        <v>63</v>
      </c>
      <c r="Y11">
        <f>INDEX(_calc_누적빈도!Y:Y,$A11)-INDEX(_calc_누적빈도!Y:Y,$A11-기준550회_후보!$B$1)</f>
        <v>77</v>
      </c>
      <c r="Z11">
        <f>INDEX(_calc_누적빈도!Z:Z,$A11)-INDEX(_calc_누적빈도!Z:Z,$A11-기준550회_후보!$B$1)</f>
        <v>59</v>
      </c>
      <c r="AA11">
        <f>INDEX(_calc_누적빈도!AA:AA,$A11)-INDEX(_calc_누적빈도!AA:AA,$A11-기준550회_후보!$B$1)</f>
        <v>68</v>
      </c>
      <c r="AB11">
        <f>INDEX(_calc_누적빈도!AB:AB,$A11)-INDEX(_calc_누적빈도!AB:AB,$A11-기준550회_후보!$B$1)</f>
        <v>72</v>
      </c>
      <c r="AC11">
        <f>INDEX(_calc_누적빈도!AC:AC,$A11)-INDEX(_calc_누적빈도!AC:AC,$A11-기준550회_후보!$B$1)</f>
        <v>81</v>
      </c>
      <c r="AD11">
        <f>INDEX(_calc_누적빈도!AD:AD,$A11)-INDEX(_calc_누적빈도!AD:AD,$A11-기준550회_후보!$B$1)</f>
        <v>69</v>
      </c>
      <c r="AE11">
        <f>INDEX(_calc_누적빈도!AE:AE,$A11)-INDEX(_calc_누적빈도!AE:AE,$A11-기준550회_후보!$B$1)</f>
        <v>80</v>
      </c>
      <c r="AF11">
        <f>INDEX(_calc_누적빈도!AF:AF,$A11)-INDEX(_calc_누적빈도!AF:AF,$A11-기준550회_후보!$B$1)</f>
        <v>74</v>
      </c>
      <c r="AG11">
        <f>INDEX(_calc_누적빈도!AG:AG,$A11)-INDEX(_calc_누적빈도!AG:AG,$A11-기준550회_후보!$B$1)</f>
        <v>62</v>
      </c>
      <c r="AH11">
        <f>INDEX(_calc_누적빈도!AH:AH,$A11)-INDEX(_calc_누적빈도!AH:AH,$A11-기준550회_후보!$B$1)</f>
        <v>87</v>
      </c>
      <c r="AI11">
        <f>INDEX(_calc_누적빈도!AI:AI,$A11)-INDEX(_calc_누적빈도!AI:AI,$A11-기준550회_후보!$B$1)</f>
        <v>80</v>
      </c>
      <c r="AJ11">
        <f>INDEX(_calc_누적빈도!AJ:AJ,$A11)-INDEX(_calc_누적빈도!AJ:AJ,$A11-기준550회_후보!$B$1)</f>
        <v>77</v>
      </c>
      <c r="AK11">
        <f>INDEX(_calc_누적빈도!AK:AK,$A11)-INDEX(_calc_누적빈도!AK:AK,$A11-기준550회_후보!$B$1)</f>
        <v>75</v>
      </c>
      <c r="AL11">
        <f>INDEX(_calc_누적빈도!AL:AL,$A11)-INDEX(_calc_누적빈도!AL:AL,$A11-기준550회_후보!$B$1)</f>
        <v>71</v>
      </c>
      <c r="AM11">
        <f>INDEX(_calc_누적빈도!AM:AM,$A11)-INDEX(_calc_누적빈도!AM:AM,$A11-기준550회_후보!$B$1)</f>
        <v>85</v>
      </c>
      <c r="AN11">
        <f>INDEX(_calc_누적빈도!AN:AN,$A11)-INDEX(_calc_누적빈도!AN:AN,$A11-기준550회_후보!$B$1)</f>
        <v>74</v>
      </c>
      <c r="AO11">
        <f>INDEX(_calc_누적빈도!AO:AO,$A11)-INDEX(_calc_누적빈도!AO:AO,$A11-기준550회_후보!$B$1)</f>
        <v>61</v>
      </c>
      <c r="AP11">
        <f>INDEX(_calc_누적빈도!AP:AP,$A11)-INDEX(_calc_누적빈도!AP:AP,$A11-기준550회_후보!$B$1)</f>
        <v>69</v>
      </c>
      <c r="AQ11">
        <f>INDEX(_calc_누적빈도!AQ:AQ,$A11)-INDEX(_calc_누적빈도!AQ:AQ,$A11-기준550회_후보!$B$1)</f>
        <v>73</v>
      </c>
      <c r="AR11">
        <f>INDEX(_calc_누적빈도!AR:AR,$A11)-INDEX(_calc_누적빈도!AR:AR,$A11-기준550회_후보!$B$1)</f>
        <v>70</v>
      </c>
      <c r="AS11">
        <f>INDEX(_calc_누적빈도!AS:AS,$A11)-INDEX(_calc_누적빈도!AS:AS,$A11-기준550회_후보!$B$1)</f>
        <v>72</v>
      </c>
      <c r="AT11">
        <f>INDEX(_calc_누적빈도!AT:AT,$A11)-INDEX(_calc_누적빈도!AT:AT,$A11-기준550회_후보!$B$1)</f>
        <v>83</v>
      </c>
      <c r="AU11">
        <f>(RANK(_calc_라운드기준!B11,_calc_라운드기준!$B11:$AT11,0)+COUNTIFS(_calc_라운드기준!$B11:$AT11,_calc_라운드기준!B11,$B$1:$AT$1,"&lt;"&amp;1))-(RANK(B11,$B11:$AT11,0)+COUNTIFS($B11:$AT11,B11,$B$1:$AT$1,"&lt;"&amp;1))</f>
        <v>-25</v>
      </c>
      <c r="AV11">
        <f>(RANK(_calc_라운드기준!C11,_calc_라운드기준!$B11:$AT11,0)+COUNTIFS(_calc_라운드기준!$B11:$AT11,_calc_라운드기준!C11,$B$1:$AT$1,"&lt;"&amp;2))-(RANK(C11,$B11:$AT11,0)+COUNTIFS($B11:$AT11,C11,$B$1:$AT$1,"&lt;"&amp;2))</f>
        <v>-10</v>
      </c>
      <c r="AW11">
        <f>(RANK(_calc_라운드기준!D11,_calc_라운드기준!$B11:$AT11,0)+COUNTIFS(_calc_라운드기준!$B11:$AT11,_calc_라운드기준!D11,$B$1:$AT$1,"&lt;"&amp;3))-(RANK(D11,$B11:$AT11,0)+COUNTIFS($B11:$AT11,D11,$B$1:$AT$1,"&lt;"&amp;3))</f>
        <v>3</v>
      </c>
      <c r="AX11">
        <f>(RANK(_calc_라운드기준!E11,_calc_라운드기준!$B11:$AT11,0)+COUNTIFS(_calc_라운드기준!$B11:$AT11,_calc_라운드기준!E11,$B$1:$AT$1,"&lt;"&amp;4))-(RANK(E11,$B11:$AT11,0)+COUNTIFS($B11:$AT11,E11,$B$1:$AT$1,"&lt;"&amp;4))</f>
        <v>-23</v>
      </c>
      <c r="AY11">
        <f>(RANK(_calc_라운드기준!F11,_calc_라운드기준!$B11:$AT11,0)+COUNTIFS(_calc_라운드기준!$B11:$AT11,_calc_라운드기준!F11,$B$1:$AT$1,"&lt;"&amp;5))-(RANK(F11,$B11:$AT11,0)+COUNTIFS($B11:$AT11,F11,$B$1:$AT$1,"&lt;"&amp;5))</f>
        <v>-8</v>
      </c>
      <c r="AZ11">
        <f>(RANK(_calc_라운드기준!G11,_calc_라운드기준!$B11:$AT11,0)+COUNTIFS(_calc_라운드기준!$B11:$AT11,_calc_라운드기준!G11,$B$1:$AT$1,"&lt;"&amp;6))-(RANK(G11,$B11:$AT11,0)+COUNTIFS($B11:$AT11,G11,$B$1:$AT$1,"&lt;"&amp;6))</f>
        <v>16</v>
      </c>
      <c r="BA11">
        <f>(RANK(_calc_라운드기준!H11,_calc_라운드기준!$B11:$AT11,0)+COUNTIFS(_calc_라운드기준!$B11:$AT11,_calc_라운드기준!H11,$B$1:$AT$1,"&lt;"&amp;7))-(RANK(H11,$B11:$AT11,0)+COUNTIFS($B11:$AT11,H11,$B$1:$AT$1,"&lt;"&amp;7))</f>
        <v>23</v>
      </c>
      <c r="BB11">
        <f>(RANK(_calc_라운드기준!I11,_calc_라운드기준!$B11:$AT11,0)+COUNTIFS(_calc_라운드기준!$B11:$AT11,_calc_라운드기준!I11,$B$1:$AT$1,"&lt;"&amp;8))-(RANK(I11,$B11:$AT11,0)+COUNTIFS($B11:$AT11,I11,$B$1:$AT$1,"&lt;"&amp;8))</f>
        <v>-26</v>
      </c>
      <c r="BC11">
        <f>(RANK(_calc_라운드기준!J11,_calc_라운드기준!$B11:$AT11,0)+COUNTIFS(_calc_라운드기준!$B11:$AT11,_calc_라운드기준!J11,$B$1:$AT$1,"&lt;"&amp;9))-(RANK(J11,$B11:$AT11,0)+COUNTIFS($B11:$AT11,J11,$B$1:$AT$1,"&lt;"&amp;9))</f>
        <v>-29</v>
      </c>
      <c r="BD11">
        <f>(RANK(_calc_라운드기준!K11,_calc_라운드기준!$B11:$AT11,0)+COUNTIFS(_calc_라운드기준!$B11:$AT11,_calc_라운드기준!K11,$B$1:$AT$1,"&lt;"&amp;10))-(RANK(K11,$B11:$AT11,0)+COUNTIFS($B11:$AT11,K11,$B$1:$AT$1,"&lt;"&amp;10))</f>
        <v>13</v>
      </c>
      <c r="BE11">
        <f>(RANK(_calc_라운드기준!L11,_calc_라운드기준!$B11:$AT11,0)+COUNTIFS(_calc_라운드기준!$B11:$AT11,_calc_라운드기준!L11,$B$1:$AT$1,"&lt;"&amp;11))-(RANK(L11,$B11:$AT11,0)+COUNTIFS($B11:$AT11,L11,$B$1:$AT$1,"&lt;"&amp;11))</f>
        <v>22</v>
      </c>
      <c r="BF11">
        <f>(RANK(_calc_라운드기준!M11,_calc_라운드기준!$B11:$AT11,0)+COUNTIFS(_calc_라운드기준!$B11:$AT11,_calc_라운드기준!M11,$B$1:$AT$1,"&lt;"&amp;12))-(RANK(M11,$B11:$AT11,0)+COUNTIFS($B11:$AT11,M11,$B$1:$AT$1,"&lt;"&amp;12))</f>
        <v>25</v>
      </c>
      <c r="BG11">
        <f>(RANK(_calc_라운드기준!N11,_calc_라운드기준!$B11:$AT11,0)+COUNTIFS(_calc_라운드기준!$B11:$AT11,_calc_라운드기준!N11,$B$1:$AT$1,"&lt;"&amp;13))-(RANK(N11,$B11:$AT11,0)+COUNTIFS($B11:$AT11,N11,$B$1:$AT$1,"&lt;"&amp;13))</f>
        <v>4</v>
      </c>
      <c r="BH11">
        <f>(RANK(_calc_라운드기준!O11,_calc_라운드기준!$B11:$AT11,0)+COUNTIFS(_calc_라운드기준!$B11:$AT11,_calc_라운드기준!O11,$B$1:$AT$1,"&lt;"&amp;14))-(RANK(O11,$B11:$AT11,0)+COUNTIFS($B11:$AT11,O11,$B$1:$AT$1,"&lt;"&amp;14))</f>
        <v>16</v>
      </c>
      <c r="BI11">
        <f>(RANK(_calc_라운드기준!P11,_calc_라운드기준!$B11:$AT11,0)+COUNTIFS(_calc_라운드기준!$B11:$AT11,_calc_라운드기준!P11,$B$1:$AT$1,"&lt;"&amp;15))-(RANK(P11,$B11:$AT11,0)+COUNTIFS($B11:$AT11,P11,$B$1:$AT$1,"&lt;"&amp;15))</f>
        <v>-13</v>
      </c>
      <c r="BJ11">
        <f>(RANK(_calc_라운드기준!Q11,_calc_라운드기준!$B11:$AT11,0)+COUNTIFS(_calc_라운드기준!$B11:$AT11,_calc_라운드기준!Q11,$B$1:$AT$1,"&lt;"&amp;16))-(RANK(Q11,$B11:$AT11,0)+COUNTIFS($B11:$AT11,Q11,$B$1:$AT$1,"&lt;"&amp;16))</f>
        <v>2</v>
      </c>
      <c r="BK11">
        <f>(RANK(_calc_라운드기준!R11,_calc_라운드기준!$B11:$AT11,0)+COUNTIFS(_calc_라운드기준!$B11:$AT11,_calc_라운드기준!R11,$B$1:$AT$1,"&lt;"&amp;17))-(RANK(R11,$B11:$AT11,0)+COUNTIFS($B11:$AT11,R11,$B$1:$AT$1,"&lt;"&amp;17))</f>
        <v>-3</v>
      </c>
      <c r="BL11">
        <f>(RANK(_calc_라운드기준!S11,_calc_라운드기준!$B11:$AT11,0)+COUNTIFS(_calc_라운드기준!$B11:$AT11,_calc_라운드기준!S11,$B$1:$AT$1,"&lt;"&amp;18))-(RANK(S11,$B11:$AT11,0)+COUNTIFS($B11:$AT11,S11,$B$1:$AT$1,"&lt;"&amp;18))</f>
        <v>30</v>
      </c>
      <c r="BM11">
        <f>(RANK(_calc_라운드기준!T11,_calc_라운드기준!$B11:$AT11,0)+COUNTIFS(_calc_라운드기준!$B11:$AT11,_calc_라운드기준!T11,$B$1:$AT$1,"&lt;"&amp;19))-(RANK(T11,$B11:$AT11,0)+COUNTIFS($B11:$AT11,T11,$B$1:$AT$1,"&lt;"&amp;19))</f>
        <v>-6</v>
      </c>
      <c r="BN11">
        <f>(RANK(_calc_라운드기준!U11,_calc_라운드기준!$B11:$AT11,0)+COUNTIFS(_calc_라운드기준!$B11:$AT11,_calc_라운드기준!U11,$B$1:$AT$1,"&lt;"&amp;20))-(RANK(U11,$B11:$AT11,0)+COUNTIFS($B11:$AT11,U11,$B$1:$AT$1,"&lt;"&amp;20))</f>
        <v>-15</v>
      </c>
      <c r="BO11">
        <f>(RANK(_calc_라운드기준!V11,_calc_라운드기준!$B11:$AT11,0)+COUNTIFS(_calc_라운드기준!$B11:$AT11,_calc_라운드기준!V11,$B$1:$AT$1,"&lt;"&amp;21))-(RANK(V11,$B11:$AT11,0)+COUNTIFS($B11:$AT11,V11,$B$1:$AT$1,"&lt;"&amp;21))</f>
        <v>37</v>
      </c>
      <c r="BP11">
        <f>(RANK(_calc_라운드기준!W11,_calc_라운드기준!$B11:$AT11,0)+COUNTIFS(_calc_라운드기준!$B11:$AT11,_calc_라운드기준!W11,$B$1:$AT$1,"&lt;"&amp;22))-(RANK(W11,$B11:$AT11,0)+COUNTIFS($B11:$AT11,W11,$B$1:$AT$1,"&lt;"&amp;22))</f>
        <v>-20</v>
      </c>
      <c r="BQ11">
        <f>(RANK(_calc_라운드기준!X11,_calc_라운드기준!$B11:$AT11,0)+COUNTIFS(_calc_라운드기준!$B11:$AT11,_calc_라운드기준!X11,$B$1:$AT$1,"&lt;"&amp;23))-(RANK(X11,$B11:$AT11,0)+COUNTIFS($B11:$AT11,X11,$B$1:$AT$1,"&lt;"&amp;23))</f>
        <v>-10</v>
      </c>
      <c r="BR11">
        <f>(RANK(_calc_라운드기준!Y11,_calc_라운드기준!$B11:$AT11,0)+COUNTIFS(_calc_라운드기준!$B11:$AT11,_calc_라운드기준!Y11,$B$1:$AT$1,"&lt;"&amp;24))-(RANK(Y11,$B11:$AT11,0)+COUNTIFS($B11:$AT11,Y11,$B$1:$AT$1,"&lt;"&amp;24))</f>
        <v>-6</v>
      </c>
      <c r="BS11">
        <f>(RANK(_calc_라운드기준!Z11,_calc_라운드기준!$B11:$AT11,0)+COUNTIFS(_calc_라운드기준!$B11:$AT11,_calc_라운드기준!Z11,$B$1:$AT$1,"&lt;"&amp;25))-(RANK(Z11,$B11:$AT11,0)+COUNTIFS($B11:$AT11,Z11,$B$1:$AT$1,"&lt;"&amp;25))</f>
        <v>-14</v>
      </c>
      <c r="BT11">
        <f>(RANK(_calc_라운드기준!AA11,_calc_라운드기준!$B11:$AT11,0)+COUNTIFS(_calc_라운드기준!$B11:$AT11,_calc_라운드기준!AA11,$B$1:$AT$1,"&lt;"&amp;26))-(RANK(AA11,$B11:$AT11,0)+COUNTIFS($B11:$AT11,AA11,$B$1:$AT$1,"&lt;"&amp;26))</f>
        <v>-18</v>
      </c>
      <c r="BU11">
        <f>(RANK(_calc_라운드기준!AB11,_calc_라운드기준!$B11:$AT11,0)+COUNTIFS(_calc_라운드기준!$B11:$AT11,_calc_라운드기준!AB11,$B$1:$AT$1,"&lt;"&amp;27))-(RANK(AB11,$B11:$AT11,0)+COUNTIFS($B11:$AT11,AB11,$B$1:$AT$1,"&lt;"&amp;27))</f>
        <v>-23</v>
      </c>
      <c r="BV11">
        <f>(RANK(_calc_라운드기준!AC11,_calc_라운드기준!$B11:$AT11,0)+COUNTIFS(_calc_라운드기준!$B11:$AT11,_calc_라운드기준!AC11,$B$1:$AT$1,"&lt;"&amp;28))-(RANK(AC11,$B11:$AT11,0)+COUNTIFS($B11:$AT11,AC11,$B$1:$AT$1,"&lt;"&amp;28))</f>
        <v>-9</v>
      </c>
      <c r="BW11">
        <f>(RANK(_calc_라운드기준!AD11,_calc_라운드기준!$B11:$AT11,0)+COUNTIFS(_calc_라운드기준!$B11:$AT11,_calc_라운드기준!AD11,$B$1:$AT$1,"&lt;"&amp;29))-(RANK(AD11,$B11:$AT11,0)+COUNTIFS($B11:$AT11,AD11,$B$1:$AT$1,"&lt;"&amp;29))</f>
        <v>-20</v>
      </c>
      <c r="BX11">
        <f>(RANK(_calc_라운드기준!AE11,_calc_라운드기준!$B11:$AT11,0)+COUNTIFS(_calc_라운드기준!$B11:$AT11,_calc_라운드기준!AE11,$B$1:$AT$1,"&lt;"&amp;30))-(RANK(AE11,$B11:$AT11,0)+COUNTIFS($B11:$AT11,AE11,$B$1:$AT$1,"&lt;"&amp;30))</f>
        <v>5</v>
      </c>
      <c r="BY11">
        <f>(RANK(_calc_라운드기준!AF11,_calc_라운드기준!$B11:$AT11,0)+COUNTIFS(_calc_라운드기준!$B11:$AT11,_calc_라운드기준!AF11,$B$1:$AT$1,"&lt;"&amp;31))-(RANK(AF11,$B11:$AT11,0)+COUNTIFS($B11:$AT11,AF11,$B$1:$AT$1,"&lt;"&amp;31))</f>
        <v>-14</v>
      </c>
      <c r="BZ11">
        <f>(RANK(_calc_라운드기준!AG11,_calc_라운드기준!$B11:$AT11,0)+COUNTIFS(_calc_라운드기준!$B11:$AT11,_calc_라운드기준!AG11,$B$1:$AT$1,"&lt;"&amp;32))-(RANK(AG11,$B11:$AT11,0)+COUNTIFS($B11:$AT11,AG11,$B$1:$AT$1,"&lt;"&amp;32))</f>
        <v>-9</v>
      </c>
      <c r="CA11">
        <f>(RANK(_calc_라운드기준!AH11,_calc_라운드기준!$B11:$AT11,0)+COUNTIFS(_calc_라운드기준!$B11:$AT11,_calc_라운드기준!AH11,$B$1:$AT$1,"&lt;"&amp;33))-(RANK(AH11,$B11:$AT11,0)+COUNTIFS($B11:$AT11,AH11,$B$1:$AT$1,"&lt;"&amp;33))</f>
        <v>30</v>
      </c>
      <c r="CB11">
        <f>(RANK(_calc_라운드기준!AI11,_calc_라운드기준!$B11:$AT11,0)+COUNTIFS(_calc_라운드기준!$B11:$AT11,_calc_라운드기준!AI11,$B$1:$AT$1,"&lt;"&amp;34))-(RANK(AI11,$B11:$AT11,0)+COUNTIFS($B11:$AT11,AI11,$B$1:$AT$1,"&lt;"&amp;34))</f>
        <v>27</v>
      </c>
      <c r="CC11">
        <f>(RANK(_calc_라운드기준!AJ11,_calc_라운드기준!$B11:$AT11,0)+COUNTIFS(_calc_라운드기준!$B11:$AT11,_calc_라운드기준!AJ11,$B$1:$AT$1,"&lt;"&amp;35))-(RANK(AJ11,$B11:$AT11,0)+COUNTIFS($B11:$AT11,AJ11,$B$1:$AT$1,"&lt;"&amp;35))</f>
        <v>1</v>
      </c>
      <c r="CD11">
        <f>(RANK(_calc_라운드기준!AK11,_calc_라운드기준!$B11:$AT11,0)+COUNTIFS(_calc_라운드기준!$B11:$AT11,_calc_라운드기준!AK11,$B$1:$AT$1,"&lt;"&amp;36))-(RANK(AK11,$B11:$AT11,0)+COUNTIFS($B11:$AT11,AK11,$B$1:$AT$1,"&lt;"&amp;36))</f>
        <v>1</v>
      </c>
      <c r="CE11">
        <f>(RANK(_calc_라운드기준!AL11,_calc_라운드기준!$B11:$AT11,0)+COUNTIFS(_calc_라운드기준!$B11:$AT11,_calc_라운드기준!AL11,$B$1:$AT$1,"&lt;"&amp;37))-(RANK(AL11,$B11:$AT11,0)+COUNTIFS($B11:$AT11,AL11,$B$1:$AT$1,"&lt;"&amp;37))</f>
        <v>-7</v>
      </c>
      <c r="CF11">
        <f>(RANK(_calc_라운드기준!AM11,_calc_라운드기준!$B11:$AT11,0)+COUNTIFS(_calc_라운드기준!$B11:$AT11,_calc_라운드기준!AM11,$B$1:$AT$1,"&lt;"&amp;38))-(RANK(AM11,$B11:$AT11,0)+COUNTIFS($B11:$AT11,AM11,$B$1:$AT$1,"&lt;"&amp;38))</f>
        <v>9</v>
      </c>
      <c r="CG11">
        <f>(RANK(_calc_라운드기준!AN11,_calc_라운드기준!$B11:$AT11,0)+COUNTIFS(_calc_라운드기준!$B11:$AT11,_calc_라운드기준!AN11,$B$1:$AT$1,"&lt;"&amp;39))-(RANK(AN11,$B11:$AT11,0)+COUNTIFS($B11:$AT11,AN11,$B$1:$AT$1,"&lt;"&amp;39))</f>
        <v>11</v>
      </c>
      <c r="CH11">
        <f>(RANK(_calc_라운드기준!AO11,_calc_라운드기준!$B11:$AT11,0)+COUNTIFS(_calc_라운드기준!$B11:$AT11,_calc_라운드기준!AO11,$B$1:$AT$1,"&lt;"&amp;40))-(RANK(AO11,$B11:$AT11,0)+COUNTIFS($B11:$AT11,AO11,$B$1:$AT$1,"&lt;"&amp;40))</f>
        <v>-8</v>
      </c>
      <c r="CI11">
        <f>(RANK(_calc_라운드기준!AP11,_calc_라운드기준!$B11:$AT11,0)+COUNTIFS(_calc_라운드기준!$B11:$AT11,_calc_라운드기준!AP11,$B$1:$AT$1,"&lt;"&amp;41))-(RANK(AP11,$B11:$AT11,0)+COUNTIFS($B11:$AT11,AP11,$B$1:$AT$1,"&lt;"&amp;41))</f>
        <v>-11</v>
      </c>
      <c r="CJ11">
        <f>(RANK(_calc_라운드기준!AQ11,_calc_라운드기준!$B11:$AT11,0)+COUNTIFS(_calc_라운드기준!$B11:$AT11,_calc_라운드기준!AQ11,$B$1:$AT$1,"&lt;"&amp;42))-(RANK(AQ11,$B11:$AT11,0)+COUNTIFS($B11:$AT11,AQ11,$B$1:$AT$1,"&lt;"&amp;42))</f>
        <v>12</v>
      </c>
      <c r="CK11">
        <f>(RANK(_calc_라운드기준!AR11,_calc_라운드기준!$B11:$AT11,0)+COUNTIFS(_calc_라운드기준!$B11:$AT11,_calc_라운드기준!AR11,$B$1:$AT$1,"&lt;"&amp;43))-(RANK(AR11,$B11:$AT11,0)+COUNTIFS($B11:$AT11,AR11,$B$1:$AT$1,"&lt;"&amp;43))</f>
        <v>14</v>
      </c>
      <c r="CL11">
        <f>(RANK(_calc_라운드기준!AS11,_calc_라운드기준!$B11:$AT11,0)+COUNTIFS(_calc_라운드기준!$B11:$AT11,_calc_라운드기준!AS11,$B$1:$AT$1,"&lt;"&amp;44))-(RANK(AS11,$B11:$AT11,0)+COUNTIFS($B11:$AT11,AS11,$B$1:$AT$1,"&lt;"&amp;44))</f>
        <v>11</v>
      </c>
      <c r="CM11">
        <f>(RANK(_calc_라운드기준!AT11,_calc_라운드기준!$B11:$AT11,0)+COUNTIFS(_calc_라운드기준!$B11:$AT11,_calc_라운드기준!AT11,$B$1:$AT$1,"&lt;"&amp;45))-(RANK(AT11,$B11:$AT11,0)+COUNTIFS($B11:$AT11,AT11,$B$1:$AT$1,"&lt;"&amp;45))</f>
        <v>15</v>
      </c>
      <c r="CN11">
        <f t="shared" si="0"/>
        <v>43</v>
      </c>
      <c r="CO11">
        <f t="shared" si="1"/>
        <v>31</v>
      </c>
      <c r="CP11">
        <f t="shared" si="2"/>
        <v>19</v>
      </c>
      <c r="CQ11">
        <f t="shared" si="3"/>
        <v>41</v>
      </c>
      <c r="CR11">
        <f t="shared" si="4"/>
        <v>27</v>
      </c>
      <c r="CS11">
        <f t="shared" si="5"/>
        <v>8</v>
      </c>
      <c r="CT11">
        <f t="shared" si="6"/>
        <v>6</v>
      </c>
      <c r="CU11">
        <f t="shared" si="7"/>
        <v>44</v>
      </c>
      <c r="CV11">
        <f t="shared" si="8"/>
        <v>45</v>
      </c>
      <c r="CW11">
        <f t="shared" si="9"/>
        <v>12</v>
      </c>
      <c r="CX11">
        <f t="shared" si="10"/>
        <v>7</v>
      </c>
      <c r="CY11">
        <f t="shared" si="11"/>
        <v>5</v>
      </c>
      <c r="CZ11">
        <f t="shared" si="12"/>
        <v>18</v>
      </c>
      <c r="DA11">
        <f t="shared" si="13"/>
        <v>9</v>
      </c>
      <c r="DB11">
        <f t="shared" si="14"/>
        <v>34</v>
      </c>
      <c r="DC11">
        <f t="shared" si="15"/>
        <v>20</v>
      </c>
      <c r="DD11">
        <f t="shared" si="16"/>
        <v>23</v>
      </c>
      <c r="DE11">
        <f t="shared" si="17"/>
        <v>2</v>
      </c>
      <c r="DF11">
        <f t="shared" si="18"/>
        <v>24</v>
      </c>
      <c r="DG11">
        <f t="shared" si="19"/>
        <v>37</v>
      </c>
      <c r="DH11">
        <f t="shared" si="20"/>
        <v>1</v>
      </c>
      <c r="DI11">
        <f t="shared" si="21"/>
        <v>39</v>
      </c>
      <c r="DJ11">
        <f t="shared" si="22"/>
        <v>32</v>
      </c>
      <c r="DK11">
        <f t="shared" si="23"/>
        <v>25</v>
      </c>
      <c r="DL11">
        <f t="shared" si="24"/>
        <v>35</v>
      </c>
      <c r="DM11">
        <f t="shared" si="25"/>
        <v>38</v>
      </c>
      <c r="DN11">
        <f t="shared" si="26"/>
        <v>42</v>
      </c>
      <c r="DO11">
        <f t="shared" si="27"/>
        <v>29</v>
      </c>
      <c r="DP11">
        <f t="shared" si="28"/>
        <v>40</v>
      </c>
      <c r="DQ11">
        <f t="shared" si="29"/>
        <v>17</v>
      </c>
      <c r="DR11">
        <f t="shared" si="30"/>
        <v>36</v>
      </c>
      <c r="DS11">
        <f t="shared" si="31"/>
        <v>30</v>
      </c>
      <c r="DT11">
        <f t="shared" si="32"/>
        <v>3</v>
      </c>
      <c r="DU11">
        <f t="shared" si="33"/>
        <v>4</v>
      </c>
      <c r="DV11">
        <f t="shared" si="34"/>
        <v>21</v>
      </c>
      <c r="DW11">
        <f t="shared" si="35"/>
        <v>22</v>
      </c>
      <c r="DX11">
        <f t="shared" si="36"/>
        <v>26</v>
      </c>
      <c r="DY11">
        <f t="shared" si="37"/>
        <v>16</v>
      </c>
      <c r="DZ11">
        <f t="shared" si="38"/>
        <v>14</v>
      </c>
      <c r="EA11">
        <f t="shared" si="39"/>
        <v>28</v>
      </c>
      <c r="EB11">
        <f t="shared" si="40"/>
        <v>33</v>
      </c>
      <c r="EC11">
        <f t="shared" si="41"/>
        <v>13</v>
      </c>
      <c r="ED11">
        <f t="shared" si="42"/>
        <v>11</v>
      </c>
      <c r="EE11">
        <f t="shared" si="43"/>
        <v>15</v>
      </c>
      <c r="EF11">
        <f t="shared" si="44"/>
        <v>10</v>
      </c>
    </row>
    <row r="12" spans="1:136" ht="16.5" customHeight="1">
      <c r="A12">
        <f>_calc_라운드기준!A12</f>
        <v>1234</v>
      </c>
      <c r="B12">
        <f>INDEX(_calc_누적빈도!B:B,$A12)-INDEX(_calc_누적빈도!B:B,$A12-기준550회_후보!$B$1)</f>
        <v>70</v>
      </c>
      <c r="C12">
        <f>INDEX(_calc_누적빈도!C:C,$A12)-INDEX(_calc_누적빈도!C:C,$A12-기준550회_후보!$B$1)</f>
        <v>68</v>
      </c>
      <c r="D12">
        <f>INDEX(_calc_누적빈도!D:D,$A12)-INDEX(_calc_누적빈도!D:D,$A12-기준550회_후보!$B$1)</f>
        <v>83</v>
      </c>
      <c r="E12">
        <f>INDEX(_calc_누적빈도!E:E,$A12)-INDEX(_calc_누적빈도!E:E,$A12-기준550회_후보!$B$1)</f>
        <v>65</v>
      </c>
      <c r="F12">
        <f>INDEX(_calc_누적빈도!F:F,$A12)-INDEX(_calc_누적빈도!F:F,$A12-기준550회_후보!$B$1)</f>
        <v>55</v>
      </c>
      <c r="G12">
        <f>INDEX(_calc_누적빈도!G:G,$A12)-INDEX(_calc_누적빈도!G:G,$A12-기준550회_후보!$B$1)</f>
        <v>81</v>
      </c>
      <c r="H12">
        <f>INDEX(_calc_누적빈도!H:H,$A12)-INDEX(_calc_누적빈도!H:H,$A12-기준550회_후보!$B$1)</f>
        <v>78</v>
      </c>
      <c r="I12">
        <f>INDEX(_calc_누적빈도!I:I,$A12)-INDEX(_calc_누적빈도!I:I,$A12-기준550회_후보!$B$1)</f>
        <v>61</v>
      </c>
      <c r="J12">
        <f>INDEX(_calc_누적빈도!J:J,$A12)-INDEX(_calc_누적빈도!J:J,$A12-기준550회_후보!$B$1)</f>
        <v>65</v>
      </c>
      <c r="K12">
        <f>INDEX(_calc_누적빈도!K:K,$A12)-INDEX(_calc_누적빈도!K:K,$A12-기준550회_후보!$B$1)</f>
        <v>71</v>
      </c>
      <c r="L12">
        <f>INDEX(_calc_누적빈도!L:L,$A12)-INDEX(_calc_누적빈도!L:L,$A12-기준550회_후보!$B$1)</f>
        <v>75</v>
      </c>
      <c r="M12">
        <f>INDEX(_calc_누적빈도!M:M,$A12)-INDEX(_calc_누적빈도!M:M,$A12-기준550회_후보!$B$1)</f>
        <v>90</v>
      </c>
      <c r="N12">
        <f>INDEX(_calc_누적빈도!N:N,$A12)-INDEX(_calc_누적빈도!N:N,$A12-기준550회_후보!$B$1)</f>
        <v>83</v>
      </c>
      <c r="O12">
        <f>INDEX(_calc_누적빈도!O:O,$A12)-INDEX(_calc_누적빈도!O:O,$A12-기준550회_후보!$B$1)</f>
        <v>71</v>
      </c>
      <c r="P12">
        <f>INDEX(_calc_누적빈도!P:P,$A12)-INDEX(_calc_누적빈도!P:P,$A12-기준550회_후보!$B$1)</f>
        <v>78</v>
      </c>
      <c r="Q12">
        <f>INDEX(_calc_누적빈도!Q:Q,$A12)-INDEX(_calc_누적빈도!Q:Q,$A12-기준550회_후보!$B$1)</f>
        <v>85</v>
      </c>
      <c r="R12">
        <f>INDEX(_calc_누적빈도!R:R,$A12)-INDEX(_calc_누적빈도!R:R,$A12-기준550회_후보!$B$1)</f>
        <v>71</v>
      </c>
      <c r="S12">
        <f>INDEX(_calc_누적빈도!S:S,$A12)-INDEX(_calc_누적빈도!S:S,$A12-기준550회_후보!$B$1)</f>
        <v>81</v>
      </c>
      <c r="T12">
        <f>INDEX(_calc_누적빈도!T:T,$A12)-INDEX(_calc_누적빈도!T:T,$A12-기준550회_후보!$B$1)</f>
        <v>79</v>
      </c>
      <c r="U12">
        <f>INDEX(_calc_누적빈도!U:U,$A12)-INDEX(_calc_누적빈도!U:U,$A12-기준550회_후보!$B$1)</f>
        <v>59</v>
      </c>
      <c r="V12">
        <f>INDEX(_calc_누적빈도!V:V,$A12)-INDEX(_calc_누적빈도!V:V,$A12-기준550회_후보!$B$1)</f>
        <v>83</v>
      </c>
      <c r="W12">
        <f>INDEX(_calc_누적빈도!W:W,$A12)-INDEX(_calc_누적빈도!W:W,$A12-기준550회_후보!$B$1)</f>
        <v>67</v>
      </c>
      <c r="X12">
        <f>INDEX(_calc_누적빈도!X:X,$A12)-INDEX(_calc_누적빈도!X:X,$A12-기준550회_후보!$B$1)</f>
        <v>63</v>
      </c>
      <c r="Y12">
        <f>INDEX(_calc_누적빈도!Y:Y,$A12)-INDEX(_calc_누적빈도!Y:Y,$A12-기준550회_후보!$B$1)</f>
        <v>77</v>
      </c>
      <c r="Z12">
        <f>INDEX(_calc_누적빈도!Z:Z,$A12)-INDEX(_calc_누적빈도!Z:Z,$A12-기준550회_후보!$B$1)</f>
        <v>60</v>
      </c>
      <c r="AA12">
        <f>INDEX(_calc_누적빈도!AA:AA,$A12)-INDEX(_calc_누적빈도!AA:AA,$A12-기준550회_후보!$B$1)</f>
        <v>68</v>
      </c>
      <c r="AB12">
        <f>INDEX(_calc_누적빈도!AB:AB,$A12)-INDEX(_calc_누적빈도!AB:AB,$A12-기준550회_후보!$B$1)</f>
        <v>72</v>
      </c>
      <c r="AC12">
        <f>INDEX(_calc_누적빈도!AC:AC,$A12)-INDEX(_calc_누적빈도!AC:AC,$A12-기준550회_후보!$B$1)</f>
        <v>81</v>
      </c>
      <c r="AD12">
        <f>INDEX(_calc_누적빈도!AD:AD,$A12)-INDEX(_calc_누적빈도!AD:AD,$A12-기준550회_후보!$B$1)</f>
        <v>69</v>
      </c>
      <c r="AE12">
        <f>INDEX(_calc_누적빈도!AE:AE,$A12)-INDEX(_calc_누적빈도!AE:AE,$A12-기준550회_후보!$B$1)</f>
        <v>80</v>
      </c>
      <c r="AF12">
        <f>INDEX(_calc_누적빈도!AF:AF,$A12)-INDEX(_calc_누적빈도!AF:AF,$A12-기준550회_후보!$B$1)</f>
        <v>73</v>
      </c>
      <c r="AG12">
        <f>INDEX(_calc_누적빈도!AG:AG,$A12)-INDEX(_calc_누적빈도!AG:AG,$A12-기준550회_후보!$B$1)</f>
        <v>62</v>
      </c>
      <c r="AH12">
        <f>INDEX(_calc_누적빈도!AH:AH,$A12)-INDEX(_calc_누적빈도!AH:AH,$A12-기준550회_후보!$B$1)</f>
        <v>87</v>
      </c>
      <c r="AI12">
        <f>INDEX(_calc_누적빈도!AI:AI,$A12)-INDEX(_calc_누적빈도!AI:AI,$A12-기준550회_후보!$B$1)</f>
        <v>80</v>
      </c>
      <c r="AJ12">
        <f>INDEX(_calc_누적빈도!AJ:AJ,$A12)-INDEX(_calc_누적빈도!AJ:AJ,$A12-기준550회_후보!$B$1)</f>
        <v>76</v>
      </c>
      <c r="AK12">
        <f>INDEX(_calc_누적빈도!AK:AK,$A12)-INDEX(_calc_누적빈도!AK:AK,$A12-기준550회_후보!$B$1)</f>
        <v>75</v>
      </c>
      <c r="AL12">
        <f>INDEX(_calc_누적빈도!AL:AL,$A12)-INDEX(_calc_누적빈도!AL:AL,$A12-기준550회_후보!$B$1)</f>
        <v>71</v>
      </c>
      <c r="AM12">
        <f>INDEX(_calc_누적빈도!AM:AM,$A12)-INDEX(_calc_누적빈도!AM:AM,$A12-기준550회_후보!$B$1)</f>
        <v>85</v>
      </c>
      <c r="AN12">
        <f>INDEX(_calc_누적빈도!AN:AN,$A12)-INDEX(_calc_누적빈도!AN:AN,$A12-기준550회_후보!$B$1)</f>
        <v>75</v>
      </c>
      <c r="AO12">
        <f>INDEX(_calc_누적빈도!AO:AO,$A12)-INDEX(_calc_누적빈도!AO:AO,$A12-기준550회_후보!$B$1)</f>
        <v>61</v>
      </c>
      <c r="AP12">
        <f>INDEX(_calc_누적빈도!AP:AP,$A12)-INDEX(_calc_누적빈도!AP:AP,$A12-기준550회_후보!$B$1)</f>
        <v>69</v>
      </c>
      <c r="AQ12">
        <f>INDEX(_calc_누적빈도!AQ:AQ,$A12)-INDEX(_calc_누적빈도!AQ:AQ,$A12-기준550회_후보!$B$1)</f>
        <v>73</v>
      </c>
      <c r="AR12">
        <f>INDEX(_calc_누적빈도!AR:AR,$A12)-INDEX(_calc_누적빈도!AR:AR,$A12-기준550회_후보!$B$1)</f>
        <v>69</v>
      </c>
      <c r="AS12">
        <f>INDEX(_calc_누적빈도!AS:AS,$A12)-INDEX(_calc_누적빈도!AS:AS,$A12-기준550회_후보!$B$1)</f>
        <v>72</v>
      </c>
      <c r="AT12">
        <f>INDEX(_calc_누적빈도!AT:AT,$A12)-INDEX(_calc_누적빈도!AT:AT,$A12-기준550회_후보!$B$1)</f>
        <v>83</v>
      </c>
      <c r="AU12">
        <f>(RANK(_calc_라운드기준!B12,_calc_라운드기준!$B12:$AT12,0)+COUNTIFS(_calc_라운드기준!$B12:$AT12,_calc_라운드기준!B12,$B$1:$AT$1,"&lt;"&amp;1))-(RANK(B12,$B12:$AT12,0)+COUNTIFS($B12:$AT12,B12,$B$1:$AT$1,"&lt;"&amp;1))</f>
        <v>-24</v>
      </c>
      <c r="AV12">
        <f>(RANK(_calc_라운드기준!C12,_calc_라운드기준!$B12:$AT12,0)+COUNTIFS(_calc_라운드기준!$B12:$AT12,_calc_라운드기준!C12,$B$1:$AT$1,"&lt;"&amp;2))-(RANK(C12,$B12:$AT12,0)+COUNTIFS($B12:$AT12,C12,$B$1:$AT$1,"&lt;"&amp;2))</f>
        <v>-9</v>
      </c>
      <c r="AW12">
        <f>(RANK(_calc_라운드기준!D12,_calc_라운드기준!$B12:$AT12,0)+COUNTIFS(_calc_라운드기준!$B12:$AT12,_calc_라운드기준!D12,$B$1:$AT$1,"&lt;"&amp;3))-(RANK(D12,$B12:$AT12,0)+COUNTIFS($B12:$AT12,D12,$B$1:$AT$1,"&lt;"&amp;3))</f>
        <v>2</v>
      </c>
      <c r="AX12">
        <f>(RANK(_calc_라운드기준!E12,_calc_라운드기준!$B12:$AT12,0)+COUNTIFS(_calc_라운드기준!$B12:$AT12,_calc_라운드기준!E12,$B$1:$AT$1,"&lt;"&amp;4))-(RANK(E12,$B12:$AT12,0)+COUNTIFS($B12:$AT12,E12,$B$1:$AT$1,"&lt;"&amp;4))</f>
        <v>-22</v>
      </c>
      <c r="AY12">
        <f>(RANK(_calc_라운드기준!F12,_calc_라운드기준!$B12:$AT12,0)+COUNTIFS(_calc_라운드기준!$B12:$AT12,_calc_라운드기준!F12,$B$1:$AT$1,"&lt;"&amp;5))-(RANK(F12,$B12:$AT12,0)+COUNTIFS($B12:$AT12,F12,$B$1:$AT$1,"&lt;"&amp;5))</f>
        <v>-8</v>
      </c>
      <c r="AZ12">
        <f>(RANK(_calc_라운드기준!G12,_calc_라운드기준!$B12:$AT12,0)+COUNTIFS(_calc_라운드기준!$B12:$AT12,_calc_라운드기준!G12,$B$1:$AT$1,"&lt;"&amp;6))-(RANK(G12,$B12:$AT12,0)+COUNTIFS($B12:$AT12,G12,$B$1:$AT$1,"&lt;"&amp;6))</f>
        <v>17</v>
      </c>
      <c r="BA12">
        <f>(RANK(_calc_라운드기준!H12,_calc_라운드기준!$B12:$AT12,0)+COUNTIFS(_calc_라운드기준!$B12:$AT12,_calc_라운드기준!H12,$B$1:$AT$1,"&lt;"&amp;7))-(RANK(H12,$B12:$AT12,0)+COUNTIFS($B12:$AT12,H12,$B$1:$AT$1,"&lt;"&amp;7))</f>
        <v>23</v>
      </c>
      <c r="BB12">
        <f>(RANK(_calc_라운드기준!I12,_calc_라운드기준!$B12:$AT12,0)+COUNTIFS(_calc_라운드기준!$B12:$AT12,_calc_라운드기준!I12,$B$1:$AT$1,"&lt;"&amp;8))-(RANK(I12,$B12:$AT12,0)+COUNTIFS($B12:$AT12,I12,$B$1:$AT$1,"&lt;"&amp;8))</f>
        <v>-25</v>
      </c>
      <c r="BC12">
        <f>(RANK(_calc_라운드기준!J12,_calc_라운드기준!$B12:$AT12,0)+COUNTIFS(_calc_라운드기준!$B12:$AT12,_calc_라운드기준!J12,$B$1:$AT$1,"&lt;"&amp;9))-(RANK(J12,$B12:$AT12,0)+COUNTIFS($B12:$AT12,J12,$B$1:$AT$1,"&lt;"&amp;9))</f>
        <v>-30</v>
      </c>
      <c r="BD12">
        <f>(RANK(_calc_라운드기준!K12,_calc_라운드기준!$B12:$AT12,0)+COUNTIFS(_calc_라운드기준!$B12:$AT12,_calc_라운드기준!K12,$B$1:$AT$1,"&lt;"&amp;10))-(RANK(K12,$B12:$AT12,0)+COUNTIFS($B12:$AT12,K12,$B$1:$AT$1,"&lt;"&amp;10))</f>
        <v>13</v>
      </c>
      <c r="BE12">
        <f>(RANK(_calc_라운드기준!L12,_calc_라운드기준!$B12:$AT12,0)+COUNTIFS(_calc_라운드기준!$B12:$AT12,_calc_라운드기준!L12,$B$1:$AT$1,"&lt;"&amp;11))-(RANK(L12,$B12:$AT12,0)+COUNTIFS($B12:$AT12,L12,$B$1:$AT$1,"&lt;"&amp;11))</f>
        <v>24</v>
      </c>
      <c r="BF12">
        <f>(RANK(_calc_라운드기준!M12,_calc_라운드기준!$B12:$AT12,0)+COUNTIFS(_calc_라운드기준!$B12:$AT12,_calc_라운드기준!M12,$B$1:$AT$1,"&lt;"&amp;12))-(RANK(M12,$B12:$AT12,0)+COUNTIFS($B12:$AT12,M12,$B$1:$AT$1,"&lt;"&amp;12))</f>
        <v>26</v>
      </c>
      <c r="BG12">
        <f>(RANK(_calc_라운드기준!N12,_calc_라운드기준!$B12:$AT12,0)+COUNTIFS(_calc_라운드기준!$B12:$AT12,_calc_라운드기준!N12,$B$1:$AT$1,"&lt;"&amp;13))-(RANK(N12,$B12:$AT12,0)+COUNTIFS($B12:$AT12,N12,$B$1:$AT$1,"&lt;"&amp;13))</f>
        <v>3</v>
      </c>
      <c r="BH12">
        <f>(RANK(_calc_라운드기준!O12,_calc_라운드기준!$B12:$AT12,0)+COUNTIFS(_calc_라운드기준!$B12:$AT12,_calc_라운드기준!O12,$B$1:$AT$1,"&lt;"&amp;14))-(RANK(O12,$B12:$AT12,0)+COUNTIFS($B12:$AT12,O12,$B$1:$AT$1,"&lt;"&amp;14))</f>
        <v>14</v>
      </c>
      <c r="BI12">
        <f>(RANK(_calc_라운드기준!P12,_calc_라운드기준!$B12:$AT12,0)+COUNTIFS(_calc_라운드기준!$B12:$AT12,_calc_라운드기준!P12,$B$1:$AT$1,"&lt;"&amp;15))-(RANK(P12,$B12:$AT12,0)+COUNTIFS($B12:$AT12,P12,$B$1:$AT$1,"&lt;"&amp;15))</f>
        <v>-12</v>
      </c>
      <c r="BJ12">
        <f>(RANK(_calc_라운드기준!Q12,_calc_라운드기준!$B12:$AT12,0)+COUNTIFS(_calc_라운드기준!$B12:$AT12,_calc_라운드기준!Q12,$B$1:$AT$1,"&lt;"&amp;16))-(RANK(Q12,$B12:$AT12,0)+COUNTIFS($B12:$AT12,Q12,$B$1:$AT$1,"&lt;"&amp;16))</f>
        <v>0</v>
      </c>
      <c r="BK12">
        <f>(RANK(_calc_라운드기준!R12,_calc_라운드기준!$B12:$AT12,0)+COUNTIFS(_calc_라운드기준!$B12:$AT12,_calc_라운드기준!R12,$B$1:$AT$1,"&lt;"&amp;17))-(RANK(R12,$B12:$AT12,0)+COUNTIFS($B12:$AT12,R12,$B$1:$AT$1,"&lt;"&amp;17))</f>
        <v>0</v>
      </c>
      <c r="BL12">
        <f>(RANK(_calc_라운드기준!S12,_calc_라운드기준!$B12:$AT12,0)+COUNTIFS(_calc_라운드기준!$B12:$AT12,_calc_라운드기준!S12,$B$1:$AT$1,"&lt;"&amp;18))-(RANK(S12,$B12:$AT12,0)+COUNTIFS($B12:$AT12,S12,$B$1:$AT$1,"&lt;"&amp;18))</f>
        <v>30</v>
      </c>
      <c r="BM12">
        <f>(RANK(_calc_라운드기준!T12,_calc_라운드기준!$B12:$AT12,0)+COUNTIFS(_calc_라운드기준!$B12:$AT12,_calc_라운드기준!T12,$B$1:$AT$1,"&lt;"&amp;19))-(RANK(T12,$B12:$AT12,0)+COUNTIFS($B12:$AT12,T12,$B$1:$AT$1,"&lt;"&amp;19))</f>
        <v>-4</v>
      </c>
      <c r="BN12">
        <f>(RANK(_calc_라운드기준!U12,_calc_라운드기준!$B12:$AT12,0)+COUNTIFS(_calc_라운드기준!$B12:$AT12,_calc_라운드기준!U12,$B$1:$AT$1,"&lt;"&amp;20))-(RANK(U12,$B12:$AT12,0)+COUNTIFS($B12:$AT12,U12,$B$1:$AT$1,"&lt;"&amp;20))</f>
        <v>-15</v>
      </c>
      <c r="BO12">
        <f>(RANK(_calc_라운드기준!V12,_calc_라운드기준!$B12:$AT12,0)+COUNTIFS(_calc_라운드기준!$B12:$AT12,_calc_라운드기준!V12,$B$1:$AT$1,"&lt;"&amp;21))-(RANK(V12,$B12:$AT12,0)+COUNTIFS($B12:$AT12,V12,$B$1:$AT$1,"&lt;"&amp;21))</f>
        <v>37</v>
      </c>
      <c r="BP12">
        <f>(RANK(_calc_라운드기준!W12,_calc_라운드기준!$B12:$AT12,0)+COUNTIFS(_calc_라운드기준!$B12:$AT12,_calc_라운드기준!W12,$B$1:$AT$1,"&lt;"&amp;22))-(RANK(W12,$B12:$AT12,0)+COUNTIFS($B12:$AT12,W12,$B$1:$AT$1,"&lt;"&amp;22))</f>
        <v>-19</v>
      </c>
      <c r="BQ12">
        <f>(RANK(_calc_라운드기준!X12,_calc_라운드기준!$B12:$AT12,0)+COUNTIFS(_calc_라운드기준!$B12:$AT12,_calc_라운드기준!X12,$B$1:$AT$1,"&lt;"&amp;23))-(RANK(X12,$B12:$AT12,0)+COUNTIFS($B12:$AT12,X12,$B$1:$AT$1,"&lt;"&amp;23))</f>
        <v>-21</v>
      </c>
      <c r="BR12">
        <f>(RANK(_calc_라운드기준!Y12,_calc_라운드기준!$B12:$AT12,0)+COUNTIFS(_calc_라운드기준!$B12:$AT12,_calc_라운드기준!Y12,$B$1:$AT$1,"&lt;"&amp;24))-(RANK(Y12,$B12:$AT12,0)+COUNTIFS($B12:$AT12,Y12,$B$1:$AT$1,"&lt;"&amp;24))</f>
        <v>-6</v>
      </c>
      <c r="BS12">
        <f>(RANK(_calc_라운드기준!Z12,_calc_라운드기준!$B12:$AT12,0)+COUNTIFS(_calc_라운드기준!$B12:$AT12,_calc_라운드기준!Z12,$B$1:$AT$1,"&lt;"&amp;25))-(RANK(Z12,$B12:$AT12,0)+COUNTIFS($B12:$AT12,Z12,$B$1:$AT$1,"&lt;"&amp;25))</f>
        <v>-24</v>
      </c>
      <c r="BT12">
        <f>(RANK(_calc_라운드기준!AA12,_calc_라운드기준!$B12:$AT12,0)+COUNTIFS(_calc_라운드기준!$B12:$AT12,_calc_라운드기준!AA12,$B$1:$AT$1,"&lt;"&amp;26))-(RANK(AA12,$B12:$AT12,0)+COUNTIFS($B12:$AT12,AA12,$B$1:$AT$1,"&lt;"&amp;26))</f>
        <v>-15</v>
      </c>
      <c r="BU12">
        <f>(RANK(_calc_라운드기준!AB12,_calc_라운드기준!$B12:$AT12,0)+COUNTIFS(_calc_라운드기준!$B12:$AT12,_calc_라운드기준!AB12,$B$1:$AT$1,"&lt;"&amp;27))-(RANK(AB12,$B12:$AT12,0)+COUNTIFS($B12:$AT12,AB12,$B$1:$AT$1,"&lt;"&amp;27))</f>
        <v>-23</v>
      </c>
      <c r="BV12">
        <f>(RANK(_calc_라운드기준!AC12,_calc_라운드기준!$B12:$AT12,0)+COUNTIFS(_calc_라운드기준!$B12:$AT12,_calc_라운드기준!AC12,$B$1:$AT$1,"&lt;"&amp;28))-(RANK(AC12,$B12:$AT12,0)+COUNTIFS($B12:$AT12,AC12,$B$1:$AT$1,"&lt;"&amp;28))</f>
        <v>-9</v>
      </c>
      <c r="BW12">
        <f>(RANK(_calc_라운드기준!AD12,_calc_라운드기준!$B12:$AT12,0)+COUNTIFS(_calc_라운드기준!$B12:$AT12,_calc_라운드기준!AD12,$B$1:$AT$1,"&lt;"&amp;29))-(RANK(AD12,$B12:$AT12,0)+COUNTIFS($B12:$AT12,AD12,$B$1:$AT$1,"&lt;"&amp;29))</f>
        <v>-19</v>
      </c>
      <c r="BX12">
        <f>(RANK(_calc_라운드기준!AE12,_calc_라운드기준!$B12:$AT12,0)+COUNTIFS(_calc_라운드기준!$B12:$AT12,_calc_라운드기준!AE12,$B$1:$AT$1,"&lt;"&amp;30))-(RANK(AE12,$B12:$AT12,0)+COUNTIFS($B12:$AT12,AE12,$B$1:$AT$1,"&lt;"&amp;30))</f>
        <v>9</v>
      </c>
      <c r="BY12">
        <f>(RANK(_calc_라운드기준!AF12,_calc_라운드기준!$B12:$AT12,0)+COUNTIFS(_calc_라운드기준!$B12:$AT12,_calc_라운드기준!AF12,$B$1:$AT$1,"&lt;"&amp;31))-(RANK(AF12,$B12:$AT12,0)+COUNTIFS($B12:$AT12,AF12,$B$1:$AT$1,"&lt;"&amp;31))</f>
        <v>-17</v>
      </c>
      <c r="BZ12">
        <f>(RANK(_calc_라운드기준!AG12,_calc_라운드기준!$B12:$AT12,0)+COUNTIFS(_calc_라운드기준!$B12:$AT12,_calc_라운드기준!AG12,$B$1:$AT$1,"&lt;"&amp;32))-(RANK(AG12,$B12:$AT12,0)+COUNTIFS($B12:$AT12,AG12,$B$1:$AT$1,"&lt;"&amp;32))</f>
        <v>-10</v>
      </c>
      <c r="CA12">
        <f>(RANK(_calc_라운드기준!AH12,_calc_라운드기준!$B12:$AT12,0)+COUNTIFS(_calc_라운드기준!$B12:$AT12,_calc_라운드기준!AH12,$B$1:$AT$1,"&lt;"&amp;33))-(RANK(AH12,$B12:$AT12,0)+COUNTIFS($B12:$AT12,AH12,$B$1:$AT$1,"&lt;"&amp;33))</f>
        <v>29</v>
      </c>
      <c r="CB12">
        <f>(RANK(_calc_라운드기준!AI12,_calc_라운드기준!$B12:$AT12,0)+COUNTIFS(_calc_라운드기준!$B12:$AT12,_calc_라운드기준!AI12,$B$1:$AT$1,"&lt;"&amp;34))-(RANK(AI12,$B12:$AT12,0)+COUNTIFS($B12:$AT12,AI12,$B$1:$AT$1,"&lt;"&amp;34))</f>
        <v>29</v>
      </c>
      <c r="CC12">
        <f>(RANK(_calc_라운드기준!AJ12,_calc_라운드기준!$B12:$AT12,0)+COUNTIFS(_calc_라운드기준!$B12:$AT12,_calc_라운드기준!AJ12,$B$1:$AT$1,"&lt;"&amp;35))-(RANK(AJ12,$B12:$AT12,0)+COUNTIFS($B12:$AT12,AJ12,$B$1:$AT$1,"&lt;"&amp;35))</f>
        <v>14</v>
      </c>
      <c r="CD12">
        <f>(RANK(_calc_라운드기준!AK12,_calc_라운드기준!$B12:$AT12,0)+COUNTIFS(_calc_라운드기준!$B12:$AT12,_calc_라운드기준!AK12,$B$1:$AT$1,"&lt;"&amp;36))-(RANK(AK12,$B12:$AT12,0)+COUNTIFS($B12:$AT12,AK12,$B$1:$AT$1,"&lt;"&amp;36))</f>
        <v>2</v>
      </c>
      <c r="CE12">
        <f>(RANK(_calc_라운드기준!AL12,_calc_라운드기준!$B12:$AT12,0)+COUNTIFS(_calc_라운드기준!$B12:$AT12,_calc_라운드기준!AL12,$B$1:$AT$1,"&lt;"&amp;37))-(RANK(AL12,$B12:$AT12,0)+COUNTIFS($B12:$AT12,AL12,$B$1:$AT$1,"&lt;"&amp;37))</f>
        <v>-16</v>
      </c>
      <c r="CF12">
        <f>(RANK(_calc_라운드기준!AM12,_calc_라운드기준!$B12:$AT12,0)+COUNTIFS(_calc_라운드기준!$B12:$AT12,_calc_라운드기준!AM12,$B$1:$AT$1,"&lt;"&amp;38))-(RANK(AM12,$B12:$AT12,0)+COUNTIFS($B12:$AT12,AM12,$B$1:$AT$1,"&lt;"&amp;38))</f>
        <v>10</v>
      </c>
      <c r="CG12">
        <f>(RANK(_calc_라운드기준!AN12,_calc_라운드기준!$B12:$AT12,0)+COUNTIFS(_calc_라운드기준!$B12:$AT12,_calc_라운드기준!AN12,$B$1:$AT$1,"&lt;"&amp;39))-(RANK(AN12,$B12:$AT12,0)+COUNTIFS($B12:$AT12,AN12,$B$1:$AT$1,"&lt;"&amp;39))</f>
        <v>12</v>
      </c>
      <c r="CH12">
        <f>(RANK(_calc_라운드기준!AO12,_calc_라운드기준!$B12:$AT12,0)+COUNTIFS(_calc_라운드기준!$B12:$AT12,_calc_라운드기준!AO12,$B$1:$AT$1,"&lt;"&amp;40))-(RANK(AO12,$B12:$AT12,0)+COUNTIFS($B12:$AT12,AO12,$B$1:$AT$1,"&lt;"&amp;40))</f>
        <v>-8</v>
      </c>
      <c r="CI12">
        <f>(RANK(_calc_라운드기준!AP12,_calc_라운드기준!$B12:$AT12,0)+COUNTIFS(_calc_라운드기준!$B12:$AT12,_calc_라운드기준!AP12,$B$1:$AT$1,"&lt;"&amp;41))-(RANK(AP12,$B12:$AT12,0)+COUNTIFS($B12:$AT12,AP12,$B$1:$AT$1,"&lt;"&amp;41))</f>
        <v>-9</v>
      </c>
      <c r="CJ12">
        <f>(RANK(_calc_라운드기준!AQ12,_calc_라운드기준!$B12:$AT12,0)+COUNTIFS(_calc_라운드기준!$B12:$AT12,_calc_라운드기준!AQ12,$B$1:$AT$1,"&lt;"&amp;42))-(RANK(AQ12,$B12:$AT12,0)+COUNTIFS($B12:$AT12,AQ12,$B$1:$AT$1,"&lt;"&amp;42))</f>
        <v>12</v>
      </c>
      <c r="CK12">
        <f>(RANK(_calc_라운드기준!AR12,_calc_라운드기준!$B12:$AT12,0)+COUNTIFS(_calc_라운드기준!$B12:$AT12,_calc_라운드기준!AR12,$B$1:$AT$1,"&lt;"&amp;43))-(RANK(AR12,$B12:$AT12,0)+COUNTIFS($B12:$AT12,AR12,$B$1:$AT$1,"&lt;"&amp;43))</f>
        <v>12</v>
      </c>
      <c r="CL12">
        <f>(RANK(_calc_라운드기준!AS12,_calc_라운드기준!$B12:$AT12,0)+COUNTIFS(_calc_라운드기준!$B12:$AT12,_calc_라운드기준!AS12,$B$1:$AT$1,"&lt;"&amp;44))-(RANK(AS12,$B12:$AT12,0)+COUNTIFS($B12:$AT12,AS12,$B$1:$AT$1,"&lt;"&amp;44))</f>
        <v>11</v>
      </c>
      <c r="CM12">
        <f>(RANK(_calc_라운드기준!AT12,_calc_라운드기준!$B12:$AT12,0)+COUNTIFS(_calc_라운드기준!$B12:$AT12,_calc_라운드기준!AT12,$B$1:$AT$1,"&lt;"&amp;45))-(RANK(AT12,$B12:$AT12,0)+COUNTIFS($B12:$AT12,AT12,$B$1:$AT$1,"&lt;"&amp;45))</f>
        <v>16</v>
      </c>
      <c r="CN12">
        <f t="shared" si="0"/>
        <v>42</v>
      </c>
      <c r="CO12">
        <f t="shared" si="1"/>
        <v>28</v>
      </c>
      <c r="CP12">
        <f t="shared" si="2"/>
        <v>20</v>
      </c>
      <c r="CQ12">
        <f t="shared" si="3"/>
        <v>40</v>
      </c>
      <c r="CR12">
        <f t="shared" si="4"/>
        <v>26</v>
      </c>
      <c r="CS12">
        <f t="shared" si="5"/>
        <v>8</v>
      </c>
      <c r="CT12">
        <f t="shared" si="6"/>
        <v>7</v>
      </c>
      <c r="CU12">
        <f t="shared" si="7"/>
        <v>44</v>
      </c>
      <c r="CV12">
        <f t="shared" si="8"/>
        <v>45</v>
      </c>
      <c r="CW12">
        <f t="shared" si="9"/>
        <v>12</v>
      </c>
      <c r="CX12">
        <f t="shared" si="10"/>
        <v>6</v>
      </c>
      <c r="CY12">
        <f t="shared" si="11"/>
        <v>5</v>
      </c>
      <c r="CZ12">
        <f t="shared" si="12"/>
        <v>19</v>
      </c>
      <c r="DA12">
        <f t="shared" si="13"/>
        <v>10</v>
      </c>
      <c r="DB12">
        <f t="shared" si="14"/>
        <v>32</v>
      </c>
      <c r="DC12">
        <f t="shared" si="15"/>
        <v>22</v>
      </c>
      <c r="DD12">
        <f t="shared" si="16"/>
        <v>23</v>
      </c>
      <c r="DE12">
        <f t="shared" si="17"/>
        <v>2</v>
      </c>
      <c r="DF12">
        <f t="shared" si="18"/>
        <v>24</v>
      </c>
      <c r="DG12">
        <f t="shared" si="19"/>
        <v>33</v>
      </c>
      <c r="DH12">
        <f t="shared" si="20"/>
        <v>1</v>
      </c>
      <c r="DI12">
        <f t="shared" si="21"/>
        <v>37</v>
      </c>
      <c r="DJ12">
        <f t="shared" si="22"/>
        <v>39</v>
      </c>
      <c r="DK12">
        <f t="shared" si="23"/>
        <v>25</v>
      </c>
      <c r="DL12">
        <f t="shared" si="24"/>
        <v>43</v>
      </c>
      <c r="DM12">
        <f t="shared" si="25"/>
        <v>34</v>
      </c>
      <c r="DN12">
        <f t="shared" si="26"/>
        <v>41</v>
      </c>
      <c r="DO12">
        <f t="shared" si="27"/>
        <v>29</v>
      </c>
      <c r="DP12">
        <f t="shared" si="28"/>
        <v>38</v>
      </c>
      <c r="DQ12">
        <f t="shared" si="29"/>
        <v>18</v>
      </c>
      <c r="DR12">
        <f t="shared" si="30"/>
        <v>36</v>
      </c>
      <c r="DS12">
        <f t="shared" si="31"/>
        <v>31</v>
      </c>
      <c r="DT12">
        <f t="shared" si="32"/>
        <v>3</v>
      </c>
      <c r="DU12">
        <f t="shared" si="33"/>
        <v>4</v>
      </c>
      <c r="DV12">
        <f t="shared" si="34"/>
        <v>11</v>
      </c>
      <c r="DW12">
        <f t="shared" si="35"/>
        <v>21</v>
      </c>
      <c r="DX12">
        <f t="shared" si="36"/>
        <v>35</v>
      </c>
      <c r="DY12">
        <f t="shared" si="37"/>
        <v>17</v>
      </c>
      <c r="DZ12">
        <f t="shared" si="38"/>
        <v>13</v>
      </c>
      <c r="EA12">
        <f t="shared" si="39"/>
        <v>27</v>
      </c>
      <c r="EB12">
        <f t="shared" si="40"/>
        <v>30</v>
      </c>
      <c r="EC12">
        <f t="shared" si="41"/>
        <v>14</v>
      </c>
      <c r="ED12">
        <f t="shared" si="42"/>
        <v>15</v>
      </c>
      <c r="EE12">
        <f t="shared" si="43"/>
        <v>16</v>
      </c>
      <c r="EF12">
        <f t="shared" si="44"/>
        <v>9</v>
      </c>
    </row>
    <row r="13" spans="1:136" ht="16.5" customHeight="1">
      <c r="A13">
        <f>_calc_라운드기준!A13</f>
        <v>1233</v>
      </c>
      <c r="B13">
        <f>INDEX(_calc_누적빈도!B:B,$A13)-INDEX(_calc_누적빈도!B:B,$A13-기준550회_후보!$B$1)</f>
        <v>70</v>
      </c>
      <c r="C13">
        <f>INDEX(_calc_누적빈도!C:C,$A13)-INDEX(_calc_누적빈도!C:C,$A13-기준550회_후보!$B$1)</f>
        <v>67</v>
      </c>
      <c r="D13">
        <f>INDEX(_calc_누적빈도!D:D,$A13)-INDEX(_calc_누적빈도!D:D,$A13-기준550회_후보!$B$1)</f>
        <v>83</v>
      </c>
      <c r="E13">
        <f>INDEX(_calc_누적빈도!E:E,$A13)-INDEX(_calc_누적빈도!E:E,$A13-기준550회_후보!$B$1)</f>
        <v>65</v>
      </c>
      <c r="F13">
        <f>INDEX(_calc_누적빈도!F:F,$A13)-INDEX(_calc_누적빈도!F:F,$A13-기준550회_후보!$B$1)</f>
        <v>55</v>
      </c>
      <c r="G13">
        <f>INDEX(_calc_누적빈도!G:G,$A13)-INDEX(_calc_누적빈도!G:G,$A13-기준550회_후보!$B$1)</f>
        <v>82</v>
      </c>
      <c r="H13">
        <f>INDEX(_calc_누적빈도!H:H,$A13)-INDEX(_calc_누적빈도!H:H,$A13-기준550회_후보!$B$1)</f>
        <v>77</v>
      </c>
      <c r="I13">
        <f>INDEX(_calc_누적빈도!I:I,$A13)-INDEX(_calc_누적빈도!I:I,$A13-기준550회_후보!$B$1)</f>
        <v>61</v>
      </c>
      <c r="J13">
        <f>INDEX(_calc_누적빈도!J:J,$A13)-INDEX(_calc_누적빈도!J:J,$A13-기준550회_후보!$B$1)</f>
        <v>65</v>
      </c>
      <c r="K13">
        <f>INDEX(_calc_누적빈도!K:K,$A13)-INDEX(_calc_누적빈도!K:K,$A13-기준550회_후보!$B$1)</f>
        <v>71</v>
      </c>
      <c r="L13">
        <f>INDEX(_calc_누적빈도!L:L,$A13)-INDEX(_calc_누적빈도!L:L,$A13-기준550회_후보!$B$1)</f>
        <v>75</v>
      </c>
      <c r="M13">
        <f>INDEX(_calc_누적빈도!M:M,$A13)-INDEX(_calc_누적빈도!M:M,$A13-기준550회_후보!$B$1)</f>
        <v>90</v>
      </c>
      <c r="N13">
        <f>INDEX(_calc_누적빈도!N:N,$A13)-INDEX(_calc_누적빈도!N:N,$A13-기준550회_후보!$B$1)</f>
        <v>84</v>
      </c>
      <c r="O13">
        <f>INDEX(_calc_누적빈도!O:O,$A13)-INDEX(_calc_누적빈도!O:O,$A13-기준550회_후보!$B$1)</f>
        <v>71</v>
      </c>
      <c r="P13">
        <f>INDEX(_calc_누적빈도!P:P,$A13)-INDEX(_calc_누적빈도!P:P,$A13-기준550회_후보!$B$1)</f>
        <v>78</v>
      </c>
      <c r="Q13">
        <f>INDEX(_calc_누적빈도!Q:Q,$A13)-INDEX(_calc_누적빈도!Q:Q,$A13-기준550회_후보!$B$1)</f>
        <v>85</v>
      </c>
      <c r="R13">
        <f>INDEX(_calc_누적빈도!R:R,$A13)-INDEX(_calc_누적빈도!R:R,$A13-기준550회_후보!$B$1)</f>
        <v>71</v>
      </c>
      <c r="S13">
        <f>INDEX(_calc_누적빈도!S:S,$A13)-INDEX(_calc_누적빈도!S:S,$A13-기준550회_후보!$B$1)</f>
        <v>81</v>
      </c>
      <c r="T13">
        <f>INDEX(_calc_누적빈도!T:T,$A13)-INDEX(_calc_누적빈도!T:T,$A13-기준550회_후보!$B$1)</f>
        <v>79</v>
      </c>
      <c r="U13">
        <f>INDEX(_calc_누적빈도!U:U,$A13)-INDEX(_calc_누적빈도!U:U,$A13-기준550회_후보!$B$1)</f>
        <v>59</v>
      </c>
      <c r="V13">
        <f>INDEX(_calc_누적빈도!V:V,$A13)-INDEX(_calc_누적빈도!V:V,$A13-기준550회_후보!$B$1)</f>
        <v>83</v>
      </c>
      <c r="W13">
        <f>INDEX(_calc_누적빈도!W:W,$A13)-INDEX(_calc_누적빈도!W:W,$A13-기준550회_후보!$B$1)</f>
        <v>67</v>
      </c>
      <c r="X13">
        <f>INDEX(_calc_누적빈도!X:X,$A13)-INDEX(_calc_누적빈도!X:X,$A13-기준550회_후보!$B$1)</f>
        <v>63</v>
      </c>
      <c r="Y13">
        <f>INDEX(_calc_누적빈도!Y:Y,$A13)-INDEX(_calc_누적빈도!Y:Y,$A13-기준550회_후보!$B$1)</f>
        <v>77</v>
      </c>
      <c r="Z13">
        <f>INDEX(_calc_누적빈도!Z:Z,$A13)-INDEX(_calc_누적빈도!Z:Z,$A13-기준550회_후보!$B$1)</f>
        <v>59</v>
      </c>
      <c r="AA13">
        <f>INDEX(_calc_누적빈도!AA:AA,$A13)-INDEX(_calc_누적빈도!AA:AA,$A13-기준550회_후보!$B$1)</f>
        <v>68</v>
      </c>
      <c r="AB13">
        <f>INDEX(_calc_누적빈도!AB:AB,$A13)-INDEX(_calc_누적빈도!AB:AB,$A13-기준550회_후보!$B$1)</f>
        <v>73</v>
      </c>
      <c r="AC13">
        <f>INDEX(_calc_누적빈도!AC:AC,$A13)-INDEX(_calc_누적빈도!AC:AC,$A13-기준550회_후보!$B$1)</f>
        <v>82</v>
      </c>
      <c r="AD13">
        <f>INDEX(_calc_누적빈도!AD:AD,$A13)-INDEX(_calc_누적빈도!AD:AD,$A13-기준550회_후보!$B$1)</f>
        <v>69</v>
      </c>
      <c r="AE13">
        <f>INDEX(_calc_누적빈도!AE:AE,$A13)-INDEX(_calc_누적빈도!AE:AE,$A13-기준550회_후보!$B$1)</f>
        <v>80</v>
      </c>
      <c r="AF13">
        <f>INDEX(_calc_누적빈도!AF:AF,$A13)-INDEX(_calc_누적빈도!AF:AF,$A13-기준550회_후보!$B$1)</f>
        <v>73</v>
      </c>
      <c r="AG13">
        <f>INDEX(_calc_누적빈도!AG:AG,$A13)-INDEX(_calc_누적빈도!AG:AG,$A13-기준550회_후보!$B$1)</f>
        <v>62</v>
      </c>
      <c r="AH13">
        <f>INDEX(_calc_누적빈도!AH:AH,$A13)-INDEX(_calc_누적빈도!AH:AH,$A13-기준550회_후보!$B$1)</f>
        <v>87</v>
      </c>
      <c r="AI13">
        <f>INDEX(_calc_누적빈도!AI:AI,$A13)-INDEX(_calc_누적빈도!AI:AI,$A13-기준550회_후보!$B$1)</f>
        <v>80</v>
      </c>
      <c r="AJ13">
        <f>INDEX(_calc_누적빈도!AJ:AJ,$A13)-INDEX(_calc_누적빈도!AJ:AJ,$A13-기준550회_후보!$B$1)</f>
        <v>76</v>
      </c>
      <c r="AK13">
        <f>INDEX(_calc_누적빈도!AK:AK,$A13)-INDEX(_calc_누적빈도!AK:AK,$A13-기준550회_후보!$B$1)</f>
        <v>75</v>
      </c>
      <c r="AL13">
        <f>INDEX(_calc_누적빈도!AL:AL,$A13)-INDEX(_calc_누적빈도!AL:AL,$A13-기준550회_후보!$B$1)</f>
        <v>70</v>
      </c>
      <c r="AM13">
        <f>INDEX(_calc_누적빈도!AM:AM,$A13)-INDEX(_calc_누적빈도!AM:AM,$A13-기준550회_후보!$B$1)</f>
        <v>85</v>
      </c>
      <c r="AN13">
        <f>INDEX(_calc_누적빈도!AN:AN,$A13)-INDEX(_calc_누적빈도!AN:AN,$A13-기준550회_후보!$B$1)</f>
        <v>75</v>
      </c>
      <c r="AO13">
        <f>INDEX(_calc_누적빈도!AO:AO,$A13)-INDEX(_calc_누적빈도!AO:AO,$A13-기준550회_후보!$B$1)</f>
        <v>61</v>
      </c>
      <c r="AP13">
        <f>INDEX(_calc_누적빈도!AP:AP,$A13)-INDEX(_calc_누적빈도!AP:AP,$A13-기준550회_후보!$B$1)</f>
        <v>69</v>
      </c>
      <c r="AQ13">
        <f>INDEX(_calc_누적빈도!AQ:AQ,$A13)-INDEX(_calc_누적빈도!AQ:AQ,$A13-기준550회_후보!$B$1)</f>
        <v>73</v>
      </c>
      <c r="AR13">
        <f>INDEX(_calc_누적빈도!AR:AR,$A13)-INDEX(_calc_누적빈도!AR:AR,$A13-기준550회_후보!$B$1)</f>
        <v>69</v>
      </c>
      <c r="AS13">
        <f>INDEX(_calc_누적빈도!AS:AS,$A13)-INDEX(_calc_누적빈도!AS:AS,$A13-기준550회_후보!$B$1)</f>
        <v>72</v>
      </c>
      <c r="AT13">
        <f>INDEX(_calc_누적빈도!AT:AT,$A13)-INDEX(_calc_누적빈도!AT:AT,$A13-기준550회_후보!$B$1)</f>
        <v>83</v>
      </c>
      <c r="AU13">
        <f>(RANK(_calc_라운드기준!B13,_calc_라운드기준!$B13:$AT13,0)+COUNTIFS(_calc_라운드기준!$B13:$AT13,_calc_라운드기준!B13,$B$1:$AT$1,"&lt;"&amp;1))-(RANK(B13,$B13:$AT13,0)+COUNTIFS($B13:$AT13,B13,$B$1:$AT$1,"&lt;"&amp;1))</f>
        <v>-23</v>
      </c>
      <c r="AV13">
        <f>(RANK(_calc_라운드기준!C13,_calc_라운드기준!$B13:$AT13,0)+COUNTIFS(_calc_라운드기준!$B13:$AT13,_calc_라운드기준!C13,$B$1:$AT$1,"&lt;"&amp;2))-(RANK(C13,$B13:$AT13,0)+COUNTIFS($B13:$AT13,C13,$B$1:$AT$1,"&lt;"&amp;2))</f>
        <v>-1</v>
      </c>
      <c r="AW13">
        <f>(RANK(_calc_라운드기준!D13,_calc_라운드기준!$B13:$AT13,0)+COUNTIFS(_calc_라운드기준!$B13:$AT13,_calc_라운드기준!D13,$B$1:$AT$1,"&lt;"&amp;3))-(RANK(D13,$B13:$AT13,0)+COUNTIFS($B13:$AT13,D13,$B$1:$AT$1,"&lt;"&amp;3))</f>
        <v>1</v>
      </c>
      <c r="AX13">
        <f>(RANK(_calc_라운드기준!E13,_calc_라운드기준!$B13:$AT13,0)+COUNTIFS(_calc_라운드기준!$B13:$AT13,_calc_라운드기준!E13,$B$1:$AT$1,"&lt;"&amp;4))-(RANK(E13,$B13:$AT13,0)+COUNTIFS($B13:$AT13,E13,$B$1:$AT$1,"&lt;"&amp;4))</f>
        <v>-29</v>
      </c>
      <c r="AY13">
        <f>(RANK(_calc_라운드기준!F13,_calc_라운드기준!$B13:$AT13,0)+COUNTIFS(_calc_라운드기준!$B13:$AT13,_calc_라운드기준!F13,$B$1:$AT$1,"&lt;"&amp;5))-(RANK(F13,$B13:$AT13,0)+COUNTIFS($B13:$AT13,F13,$B$1:$AT$1,"&lt;"&amp;5))</f>
        <v>-10</v>
      </c>
      <c r="AZ13">
        <f>(RANK(_calc_라운드기준!G13,_calc_라운드기준!$B13:$AT13,0)+COUNTIFS(_calc_라운드기준!$B13:$AT13,_calc_라운드기준!G13,$B$1:$AT$1,"&lt;"&amp;6))-(RANK(G13,$B13:$AT13,0)+COUNTIFS($B13:$AT13,G13,$B$1:$AT$1,"&lt;"&amp;6))</f>
        <v>16</v>
      </c>
      <c r="BA13">
        <f>(RANK(_calc_라운드기준!H13,_calc_라운드기준!$B13:$AT13,0)+COUNTIFS(_calc_라운드기준!$B13:$AT13,_calc_라운드기준!H13,$B$1:$AT$1,"&lt;"&amp;7))-(RANK(H13,$B13:$AT13,0)+COUNTIFS($B13:$AT13,H13,$B$1:$AT$1,"&lt;"&amp;7))</f>
        <v>24</v>
      </c>
      <c r="BB13">
        <f>(RANK(_calc_라운드기준!I13,_calc_라운드기준!$B13:$AT13,0)+COUNTIFS(_calc_라운드기준!$B13:$AT13,_calc_라운드기준!I13,$B$1:$AT$1,"&lt;"&amp;8))-(RANK(I13,$B13:$AT13,0)+COUNTIFS($B13:$AT13,I13,$B$1:$AT$1,"&lt;"&amp;8))</f>
        <v>-24</v>
      </c>
      <c r="BC13">
        <f>(RANK(_calc_라운드기준!J13,_calc_라운드기준!$B13:$AT13,0)+COUNTIFS(_calc_라운드기준!$B13:$AT13,_calc_라운드기준!J13,$B$1:$AT$1,"&lt;"&amp;9))-(RANK(J13,$B13:$AT13,0)+COUNTIFS($B13:$AT13,J13,$B$1:$AT$1,"&lt;"&amp;9))</f>
        <v>-29</v>
      </c>
      <c r="BD13">
        <f>(RANK(_calc_라운드기준!K13,_calc_라운드기준!$B13:$AT13,0)+COUNTIFS(_calc_라운드기준!$B13:$AT13,_calc_라운드기준!K13,$B$1:$AT$1,"&lt;"&amp;10))-(RANK(K13,$B13:$AT13,0)+COUNTIFS($B13:$AT13,K13,$B$1:$AT$1,"&lt;"&amp;10))</f>
        <v>10</v>
      </c>
      <c r="BE13">
        <f>(RANK(_calc_라운드기준!L13,_calc_라운드기준!$B13:$AT13,0)+COUNTIFS(_calc_라운드기준!$B13:$AT13,_calc_라운드기준!L13,$B$1:$AT$1,"&lt;"&amp;11))-(RANK(L13,$B13:$AT13,0)+COUNTIFS($B13:$AT13,L13,$B$1:$AT$1,"&lt;"&amp;11))</f>
        <v>24</v>
      </c>
      <c r="BF13">
        <f>(RANK(_calc_라운드기준!M13,_calc_라운드기준!$B13:$AT13,0)+COUNTIFS(_calc_라운드기준!$B13:$AT13,_calc_라운드기준!M13,$B$1:$AT$1,"&lt;"&amp;12))-(RANK(M13,$B13:$AT13,0)+COUNTIFS($B13:$AT13,M13,$B$1:$AT$1,"&lt;"&amp;12))</f>
        <v>25</v>
      </c>
      <c r="BG13">
        <f>(RANK(_calc_라운드기준!N13,_calc_라운드기준!$B13:$AT13,0)+COUNTIFS(_calc_라운드기준!$B13:$AT13,_calc_라운드기준!N13,$B$1:$AT$1,"&lt;"&amp;13))-(RANK(N13,$B13:$AT13,0)+COUNTIFS($B13:$AT13,N13,$B$1:$AT$1,"&lt;"&amp;13))</f>
        <v>5</v>
      </c>
      <c r="BH13">
        <f>(RANK(_calc_라운드기준!O13,_calc_라운드기준!$B13:$AT13,0)+COUNTIFS(_calc_라운드기준!$B13:$AT13,_calc_라운드기준!O13,$B$1:$AT$1,"&lt;"&amp;14))-(RANK(O13,$B13:$AT13,0)+COUNTIFS($B13:$AT13,O13,$B$1:$AT$1,"&lt;"&amp;14))</f>
        <v>14</v>
      </c>
      <c r="BI13">
        <f>(RANK(_calc_라운드기준!P13,_calc_라운드기준!$B13:$AT13,0)+COUNTIFS(_calc_라운드기준!$B13:$AT13,_calc_라운드기준!P13,$B$1:$AT$1,"&lt;"&amp;15))-(RANK(P13,$B13:$AT13,0)+COUNTIFS($B13:$AT13,P13,$B$1:$AT$1,"&lt;"&amp;15))</f>
        <v>-12</v>
      </c>
      <c r="BJ13">
        <f>(RANK(_calc_라운드기준!Q13,_calc_라운드기준!$B13:$AT13,0)+COUNTIFS(_calc_라운드기준!$B13:$AT13,_calc_라운드기준!Q13,$B$1:$AT$1,"&lt;"&amp;16))-(RANK(Q13,$B13:$AT13,0)+COUNTIFS($B13:$AT13,Q13,$B$1:$AT$1,"&lt;"&amp;16))</f>
        <v>1</v>
      </c>
      <c r="BK13">
        <f>(RANK(_calc_라운드기준!R13,_calc_라운드기준!$B13:$AT13,0)+COUNTIFS(_calc_라운드기준!$B13:$AT13,_calc_라운드기준!R13,$B$1:$AT$1,"&lt;"&amp;17))-(RANK(R13,$B13:$AT13,0)+COUNTIFS($B13:$AT13,R13,$B$1:$AT$1,"&lt;"&amp;17))</f>
        <v>-10</v>
      </c>
      <c r="BL13">
        <f>(RANK(_calc_라운드기준!S13,_calc_라운드기준!$B13:$AT13,0)+COUNTIFS(_calc_라운드기준!$B13:$AT13,_calc_라운드기준!S13,$B$1:$AT$1,"&lt;"&amp;18))-(RANK(S13,$B13:$AT13,0)+COUNTIFS($B13:$AT13,S13,$B$1:$AT$1,"&lt;"&amp;18))</f>
        <v>26</v>
      </c>
      <c r="BM13">
        <f>(RANK(_calc_라운드기준!T13,_calc_라운드기준!$B13:$AT13,0)+COUNTIFS(_calc_라운드기준!$B13:$AT13,_calc_라운드기준!T13,$B$1:$AT$1,"&lt;"&amp;19))-(RANK(T13,$B13:$AT13,0)+COUNTIFS($B13:$AT13,T13,$B$1:$AT$1,"&lt;"&amp;19))</f>
        <v>-3</v>
      </c>
      <c r="BN13">
        <f>(RANK(_calc_라운드기준!U13,_calc_라운드기준!$B13:$AT13,0)+COUNTIFS(_calc_라운드기준!$B13:$AT13,_calc_라운드기준!U13,$B$1:$AT$1,"&lt;"&amp;20))-(RANK(U13,$B13:$AT13,0)+COUNTIFS($B13:$AT13,U13,$B$1:$AT$1,"&lt;"&amp;20))</f>
        <v>-5</v>
      </c>
      <c r="BO13">
        <f>(RANK(_calc_라운드기준!V13,_calc_라운드기준!$B13:$AT13,0)+COUNTIFS(_calc_라운드기준!$B13:$AT13,_calc_라운드기준!V13,$B$1:$AT$1,"&lt;"&amp;21))-(RANK(V13,$B13:$AT13,0)+COUNTIFS($B13:$AT13,V13,$B$1:$AT$1,"&lt;"&amp;21))</f>
        <v>37</v>
      </c>
      <c r="BP13">
        <f>(RANK(_calc_라운드기준!W13,_calc_라운드기준!$B13:$AT13,0)+COUNTIFS(_calc_라운드기준!$B13:$AT13,_calc_라운드기준!W13,$B$1:$AT$1,"&lt;"&amp;22))-(RANK(W13,$B13:$AT13,0)+COUNTIFS($B13:$AT13,W13,$B$1:$AT$1,"&lt;"&amp;22))</f>
        <v>-17</v>
      </c>
      <c r="BQ13">
        <f>(RANK(_calc_라운드기준!X13,_calc_라운드기준!$B13:$AT13,0)+COUNTIFS(_calc_라운드기준!$B13:$AT13,_calc_라운드기준!X13,$B$1:$AT$1,"&lt;"&amp;23))-(RANK(X13,$B13:$AT13,0)+COUNTIFS($B13:$AT13,X13,$B$1:$AT$1,"&lt;"&amp;23))</f>
        <v>-27</v>
      </c>
      <c r="BR13">
        <f>(RANK(_calc_라운드기준!Y13,_calc_라운드기준!$B13:$AT13,0)+COUNTIFS(_calc_라운드기준!$B13:$AT13,_calc_라운드기준!Y13,$B$1:$AT$1,"&lt;"&amp;24))-(RANK(Y13,$B13:$AT13,0)+COUNTIFS($B13:$AT13,Y13,$B$1:$AT$1,"&lt;"&amp;24))</f>
        <v>-4</v>
      </c>
      <c r="BS13">
        <f>(RANK(_calc_라운드기준!Z13,_calc_라운드기준!$B13:$AT13,0)+COUNTIFS(_calc_라운드기준!$B13:$AT13,_calc_라운드기준!Z13,$B$1:$AT$1,"&lt;"&amp;25))-(RANK(Z13,$B13:$AT13,0)+COUNTIFS($B13:$AT13,Z13,$B$1:$AT$1,"&lt;"&amp;25))</f>
        <v>-17</v>
      </c>
      <c r="BT13">
        <f>(RANK(_calc_라운드기준!AA13,_calc_라운드기준!$B13:$AT13,0)+COUNTIFS(_calc_라운드기준!$B13:$AT13,_calc_라운드기준!AA13,$B$1:$AT$1,"&lt;"&amp;26))-(RANK(AA13,$B13:$AT13,0)+COUNTIFS($B13:$AT13,AA13,$B$1:$AT$1,"&lt;"&amp;26))</f>
        <v>-14</v>
      </c>
      <c r="BU13">
        <f>(RANK(_calc_라운드기준!AB13,_calc_라운드기준!$B13:$AT13,0)+COUNTIFS(_calc_라운드기준!$B13:$AT13,_calc_라운드기준!AB13,$B$1:$AT$1,"&lt;"&amp;27))-(RANK(AB13,$B13:$AT13,0)+COUNTIFS($B13:$AT13,AB13,$B$1:$AT$1,"&lt;"&amp;27))</f>
        <v>-21</v>
      </c>
      <c r="BV13">
        <f>(RANK(_calc_라운드기준!AC13,_calc_라운드기준!$B13:$AT13,0)+COUNTIFS(_calc_라운드기준!$B13:$AT13,_calc_라운드기준!AC13,$B$1:$AT$1,"&lt;"&amp;28))-(RANK(AC13,$B13:$AT13,0)+COUNTIFS($B13:$AT13,AC13,$B$1:$AT$1,"&lt;"&amp;28))</f>
        <v>-8</v>
      </c>
      <c r="BW13">
        <f>(RANK(_calc_라운드기준!AD13,_calc_라운드기준!$B13:$AT13,0)+COUNTIFS(_calc_라운드기준!$B13:$AT13,_calc_라운드기준!AD13,$B$1:$AT$1,"&lt;"&amp;29))-(RANK(AD13,$B13:$AT13,0)+COUNTIFS($B13:$AT13,AD13,$B$1:$AT$1,"&lt;"&amp;29))</f>
        <v>-17</v>
      </c>
      <c r="BX13">
        <f>(RANK(_calc_라운드기준!AE13,_calc_라운드기준!$B13:$AT13,0)+COUNTIFS(_calc_라운드기준!$B13:$AT13,_calc_라운드기준!AE13,$B$1:$AT$1,"&lt;"&amp;30))-(RANK(AE13,$B13:$AT13,0)+COUNTIFS($B13:$AT13,AE13,$B$1:$AT$1,"&lt;"&amp;30))</f>
        <v>9</v>
      </c>
      <c r="BY13">
        <f>(RANK(_calc_라운드기준!AF13,_calc_라운드기준!$B13:$AT13,0)+COUNTIFS(_calc_라운드기준!$B13:$AT13,_calc_라운드기준!AF13,$B$1:$AT$1,"&lt;"&amp;31))-(RANK(AF13,$B13:$AT13,0)+COUNTIFS($B13:$AT13,AF13,$B$1:$AT$1,"&lt;"&amp;31))</f>
        <v>-18</v>
      </c>
      <c r="BZ13">
        <f>(RANK(_calc_라운드기준!AG13,_calc_라운드기준!$B13:$AT13,0)+COUNTIFS(_calc_라운드기준!$B13:$AT13,_calc_라운드기준!AG13,$B$1:$AT$1,"&lt;"&amp;32))-(RANK(AG13,$B13:$AT13,0)+COUNTIFS($B13:$AT13,AG13,$B$1:$AT$1,"&lt;"&amp;32))</f>
        <v>-12</v>
      </c>
      <c r="CA13">
        <f>(RANK(_calc_라운드기준!AH13,_calc_라운드기준!$B13:$AT13,0)+COUNTIFS(_calc_라운드기준!$B13:$AT13,_calc_라운드기준!AH13,$B$1:$AT$1,"&lt;"&amp;33))-(RANK(AH13,$B13:$AT13,0)+COUNTIFS($B13:$AT13,AH13,$B$1:$AT$1,"&lt;"&amp;33))</f>
        <v>27</v>
      </c>
      <c r="CB13">
        <f>(RANK(_calc_라운드기준!AI13,_calc_라운드기준!$B13:$AT13,0)+COUNTIFS(_calc_라운드기준!$B13:$AT13,_calc_라운드기준!AI13,$B$1:$AT$1,"&lt;"&amp;34))-(RANK(AI13,$B13:$AT13,0)+COUNTIFS($B13:$AT13,AI13,$B$1:$AT$1,"&lt;"&amp;34))</f>
        <v>29</v>
      </c>
      <c r="CC13">
        <f>(RANK(_calc_라운드기준!AJ13,_calc_라운드기준!$B13:$AT13,0)+COUNTIFS(_calc_라운드기준!$B13:$AT13,_calc_라운드기준!AJ13,$B$1:$AT$1,"&lt;"&amp;35))-(RANK(AJ13,$B13:$AT13,0)+COUNTIFS($B13:$AT13,AJ13,$B$1:$AT$1,"&lt;"&amp;35))</f>
        <v>12</v>
      </c>
      <c r="CD13">
        <f>(RANK(_calc_라운드기준!AK13,_calc_라운드기준!$B13:$AT13,0)+COUNTIFS(_calc_라운드기준!$B13:$AT13,_calc_라운드기준!AK13,$B$1:$AT$1,"&lt;"&amp;36))-(RANK(AK13,$B13:$AT13,0)+COUNTIFS($B13:$AT13,AK13,$B$1:$AT$1,"&lt;"&amp;36))</f>
        <v>-5</v>
      </c>
      <c r="CE13">
        <f>(RANK(_calc_라운드기준!AL13,_calc_라운드기준!$B13:$AT13,0)+COUNTIFS(_calc_라운드기준!$B13:$AT13,_calc_라운드기준!AL13,$B$1:$AT$1,"&lt;"&amp;37))-(RANK(AL13,$B13:$AT13,0)+COUNTIFS($B13:$AT13,AL13,$B$1:$AT$1,"&lt;"&amp;37))</f>
        <v>-8</v>
      </c>
      <c r="CF13">
        <f>(RANK(_calc_라운드기준!AM13,_calc_라운드기준!$B13:$AT13,0)+COUNTIFS(_calc_라운드기준!$B13:$AT13,_calc_라운드기준!AM13,$B$1:$AT$1,"&lt;"&amp;38))-(RANK(AM13,$B13:$AT13,0)+COUNTIFS($B13:$AT13,AM13,$B$1:$AT$1,"&lt;"&amp;38))</f>
        <v>12</v>
      </c>
      <c r="CG13">
        <f>(RANK(_calc_라운드기준!AN13,_calc_라운드기준!$B13:$AT13,0)+COUNTIFS(_calc_라운드기준!$B13:$AT13,_calc_라운드기준!AN13,$B$1:$AT$1,"&lt;"&amp;39))-(RANK(AN13,$B13:$AT13,0)+COUNTIFS($B13:$AT13,AN13,$B$1:$AT$1,"&lt;"&amp;39))</f>
        <v>10</v>
      </c>
      <c r="CH13">
        <f>(RANK(_calc_라운드기준!AO13,_calc_라운드기준!$B13:$AT13,0)+COUNTIFS(_calc_라운드기준!$B13:$AT13,_calc_라운드기준!AO13,$B$1:$AT$1,"&lt;"&amp;40))-(RANK(AO13,$B13:$AT13,0)+COUNTIFS($B13:$AT13,AO13,$B$1:$AT$1,"&lt;"&amp;40))</f>
        <v>-3</v>
      </c>
      <c r="CI13">
        <f>(RANK(_calc_라운드기준!AP13,_calc_라운드기준!$B13:$AT13,0)+COUNTIFS(_calc_라운드기준!$B13:$AT13,_calc_라운드기준!AP13,$B$1:$AT$1,"&lt;"&amp;41))-(RANK(AP13,$B13:$AT13,0)+COUNTIFS($B13:$AT13,AP13,$B$1:$AT$1,"&lt;"&amp;41))</f>
        <v>-9</v>
      </c>
      <c r="CJ13">
        <f>(RANK(_calc_라운드기준!AQ13,_calc_라운드기준!$B13:$AT13,0)+COUNTIFS(_calc_라운드기준!$B13:$AT13,_calc_라운드기준!AQ13,$B$1:$AT$1,"&lt;"&amp;42))-(RANK(AQ13,$B13:$AT13,0)+COUNTIFS($B13:$AT13,AQ13,$B$1:$AT$1,"&lt;"&amp;42))</f>
        <v>8</v>
      </c>
      <c r="CK13">
        <f>(RANK(_calc_라운드기준!AR13,_calc_라운드기준!$B13:$AT13,0)+COUNTIFS(_calc_라운드기준!$B13:$AT13,_calc_라운드기준!AR13,$B$1:$AT$1,"&lt;"&amp;43))-(RANK(AR13,$B13:$AT13,0)+COUNTIFS($B13:$AT13,AR13,$B$1:$AT$1,"&lt;"&amp;43))</f>
        <v>12</v>
      </c>
      <c r="CL13">
        <f>(RANK(_calc_라운드기준!AS13,_calc_라운드기준!$B13:$AT13,0)+COUNTIFS(_calc_라운드기준!$B13:$AT13,_calc_라운드기준!AS13,$B$1:$AT$1,"&lt;"&amp;44))-(RANK(AS13,$B13:$AT13,0)+COUNTIFS($B13:$AT13,AS13,$B$1:$AT$1,"&lt;"&amp;44))</f>
        <v>8</v>
      </c>
      <c r="CM13">
        <f>(RANK(_calc_라운드기준!AT13,_calc_라운드기준!$B13:$AT13,0)+COUNTIFS(_calc_라운드기준!$B13:$AT13,_calc_라운드기준!AT13,$B$1:$AT$1,"&lt;"&amp;45))-(RANK(AT13,$B13:$AT13,0)+COUNTIFS($B13:$AT13,AT13,$B$1:$AT$1,"&lt;"&amp;45))</f>
        <v>16</v>
      </c>
      <c r="CN13">
        <f t="shared" si="0"/>
        <v>41</v>
      </c>
      <c r="CO13">
        <f t="shared" si="1"/>
        <v>22</v>
      </c>
      <c r="CP13">
        <f t="shared" si="2"/>
        <v>20</v>
      </c>
      <c r="CQ13">
        <f t="shared" si="3"/>
        <v>44</v>
      </c>
      <c r="CR13">
        <f t="shared" si="4"/>
        <v>31</v>
      </c>
      <c r="CS13">
        <f t="shared" si="5"/>
        <v>8</v>
      </c>
      <c r="CT13">
        <f t="shared" si="6"/>
        <v>6</v>
      </c>
      <c r="CU13">
        <f t="shared" si="7"/>
        <v>42</v>
      </c>
      <c r="CV13">
        <f t="shared" si="8"/>
        <v>45</v>
      </c>
      <c r="CW13">
        <f t="shared" si="9"/>
        <v>14</v>
      </c>
      <c r="CX13">
        <f t="shared" si="10"/>
        <v>7</v>
      </c>
      <c r="CY13">
        <f t="shared" si="11"/>
        <v>5</v>
      </c>
      <c r="CZ13">
        <f t="shared" si="12"/>
        <v>19</v>
      </c>
      <c r="DA13">
        <f t="shared" si="13"/>
        <v>10</v>
      </c>
      <c r="DB13">
        <f t="shared" si="14"/>
        <v>33</v>
      </c>
      <c r="DC13">
        <f t="shared" si="15"/>
        <v>21</v>
      </c>
      <c r="DD13">
        <f t="shared" si="16"/>
        <v>32</v>
      </c>
      <c r="DE13">
        <f t="shared" si="17"/>
        <v>4</v>
      </c>
      <c r="DF13">
        <f t="shared" si="18"/>
        <v>23</v>
      </c>
      <c r="DG13">
        <f t="shared" si="19"/>
        <v>26</v>
      </c>
      <c r="DH13">
        <f t="shared" si="20"/>
        <v>1</v>
      </c>
      <c r="DI13">
        <f t="shared" si="21"/>
        <v>36</v>
      </c>
      <c r="DJ13">
        <f t="shared" si="22"/>
        <v>43</v>
      </c>
      <c r="DK13">
        <f t="shared" si="23"/>
        <v>25</v>
      </c>
      <c r="DL13">
        <f t="shared" si="24"/>
        <v>37</v>
      </c>
      <c r="DM13">
        <f t="shared" si="25"/>
        <v>35</v>
      </c>
      <c r="DN13">
        <f t="shared" si="26"/>
        <v>40</v>
      </c>
      <c r="DO13">
        <f t="shared" si="27"/>
        <v>28</v>
      </c>
      <c r="DP13">
        <f t="shared" si="28"/>
        <v>38</v>
      </c>
      <c r="DQ13">
        <f t="shared" si="29"/>
        <v>16</v>
      </c>
      <c r="DR13">
        <f t="shared" si="30"/>
        <v>39</v>
      </c>
      <c r="DS13">
        <f t="shared" si="31"/>
        <v>34</v>
      </c>
      <c r="DT13">
        <f t="shared" si="32"/>
        <v>3</v>
      </c>
      <c r="DU13">
        <f t="shared" si="33"/>
        <v>2</v>
      </c>
      <c r="DV13">
        <f t="shared" si="34"/>
        <v>11</v>
      </c>
      <c r="DW13">
        <f t="shared" si="35"/>
        <v>27</v>
      </c>
      <c r="DX13">
        <f t="shared" si="36"/>
        <v>29</v>
      </c>
      <c r="DY13">
        <f t="shared" si="37"/>
        <v>12</v>
      </c>
      <c r="DZ13">
        <f t="shared" si="38"/>
        <v>15</v>
      </c>
      <c r="EA13">
        <f t="shared" si="39"/>
        <v>24</v>
      </c>
      <c r="EB13">
        <f t="shared" si="40"/>
        <v>30</v>
      </c>
      <c r="EC13">
        <f t="shared" si="41"/>
        <v>17</v>
      </c>
      <c r="ED13">
        <f t="shared" si="42"/>
        <v>13</v>
      </c>
      <c r="EE13">
        <f t="shared" si="43"/>
        <v>18</v>
      </c>
      <c r="EF13">
        <f t="shared" si="44"/>
        <v>9</v>
      </c>
    </row>
    <row r="14" spans="1:136" ht="16.5" customHeight="1">
      <c r="A14">
        <f>_calc_라운드기준!A14</f>
        <v>1232</v>
      </c>
      <c r="B14">
        <f>INDEX(_calc_누적빈도!B:B,$A14)-INDEX(_calc_누적빈도!B:B,$A14-기준550회_후보!$B$1)</f>
        <v>70</v>
      </c>
      <c r="C14">
        <f>INDEX(_calc_누적빈도!C:C,$A14)-INDEX(_calc_누적빈도!C:C,$A14-기준550회_후보!$B$1)</f>
        <v>67</v>
      </c>
      <c r="D14">
        <f>INDEX(_calc_누적빈도!D:D,$A14)-INDEX(_calc_누적빈도!D:D,$A14-기준550회_후보!$B$1)</f>
        <v>83</v>
      </c>
      <c r="E14">
        <f>INDEX(_calc_누적빈도!E:E,$A14)-INDEX(_calc_누적빈도!E:E,$A14-기준550회_후보!$B$1)</f>
        <v>65</v>
      </c>
      <c r="F14">
        <f>INDEX(_calc_누적빈도!F:F,$A14)-INDEX(_calc_누적빈도!F:F,$A14-기준550회_후보!$B$1)</f>
        <v>55</v>
      </c>
      <c r="G14">
        <f>INDEX(_calc_누적빈도!G:G,$A14)-INDEX(_calc_누적빈도!G:G,$A14-기준550회_후보!$B$1)</f>
        <v>82</v>
      </c>
      <c r="H14">
        <f>INDEX(_calc_누적빈도!H:H,$A14)-INDEX(_calc_누적빈도!H:H,$A14-기준550회_후보!$B$1)</f>
        <v>77</v>
      </c>
      <c r="I14">
        <f>INDEX(_calc_누적빈도!I:I,$A14)-INDEX(_calc_누적빈도!I:I,$A14-기준550회_후보!$B$1)</f>
        <v>61</v>
      </c>
      <c r="J14">
        <f>INDEX(_calc_누적빈도!J:J,$A14)-INDEX(_calc_누적빈도!J:J,$A14-기준550회_후보!$B$1)</f>
        <v>65</v>
      </c>
      <c r="K14">
        <f>INDEX(_calc_누적빈도!K:K,$A14)-INDEX(_calc_누적빈도!K:K,$A14-기준550회_후보!$B$1)</f>
        <v>71</v>
      </c>
      <c r="L14">
        <f>INDEX(_calc_누적빈도!L:L,$A14)-INDEX(_calc_누적빈도!L:L,$A14-기준550회_후보!$B$1)</f>
        <v>75</v>
      </c>
      <c r="M14">
        <f>INDEX(_calc_누적빈도!M:M,$A14)-INDEX(_calc_누적빈도!M:M,$A14-기준550회_후보!$B$1)</f>
        <v>89</v>
      </c>
      <c r="N14">
        <f>INDEX(_calc_누적빈도!N:N,$A14)-INDEX(_calc_누적빈도!N:N,$A14-기준550회_후보!$B$1)</f>
        <v>84</v>
      </c>
      <c r="O14">
        <f>INDEX(_calc_누적빈도!O:O,$A14)-INDEX(_calc_누적빈도!O:O,$A14-기준550회_후보!$B$1)</f>
        <v>71</v>
      </c>
      <c r="P14">
        <f>INDEX(_calc_누적빈도!P:P,$A14)-INDEX(_calc_누적빈도!P:P,$A14-기준550회_후보!$B$1)</f>
        <v>77</v>
      </c>
      <c r="Q14">
        <f>INDEX(_calc_누적빈도!Q:Q,$A14)-INDEX(_calc_누적빈도!Q:Q,$A14-기준550회_후보!$B$1)</f>
        <v>85</v>
      </c>
      <c r="R14">
        <f>INDEX(_calc_누적빈도!R:R,$A14)-INDEX(_calc_누적빈도!R:R,$A14-기준550회_후보!$B$1)</f>
        <v>72</v>
      </c>
      <c r="S14">
        <f>INDEX(_calc_누적빈도!S:S,$A14)-INDEX(_calc_누적빈도!S:S,$A14-기준550회_후보!$B$1)</f>
        <v>81</v>
      </c>
      <c r="T14">
        <f>INDEX(_calc_누적빈도!T:T,$A14)-INDEX(_calc_누적빈도!T:T,$A14-기준550회_후보!$B$1)</f>
        <v>78</v>
      </c>
      <c r="U14">
        <f>INDEX(_calc_누적빈도!U:U,$A14)-INDEX(_calc_누적빈도!U:U,$A14-기준550회_후보!$B$1)</f>
        <v>59</v>
      </c>
      <c r="V14">
        <f>INDEX(_calc_누적빈도!V:V,$A14)-INDEX(_calc_누적빈도!V:V,$A14-기준550회_후보!$B$1)</f>
        <v>83</v>
      </c>
      <c r="W14">
        <f>INDEX(_calc_누적빈도!W:W,$A14)-INDEX(_calc_누적빈도!W:W,$A14-기준550회_후보!$B$1)</f>
        <v>66</v>
      </c>
      <c r="X14">
        <f>INDEX(_calc_누적빈도!X:X,$A14)-INDEX(_calc_누적빈도!X:X,$A14-기준550회_후보!$B$1)</f>
        <v>64</v>
      </c>
      <c r="Y14">
        <f>INDEX(_calc_누적빈도!Y:Y,$A14)-INDEX(_calc_누적빈도!Y:Y,$A14-기준550회_후보!$B$1)</f>
        <v>76</v>
      </c>
      <c r="Z14">
        <f>INDEX(_calc_누적빈도!Z:Z,$A14)-INDEX(_calc_누적빈도!Z:Z,$A14-기준550회_후보!$B$1)</f>
        <v>59</v>
      </c>
      <c r="AA14">
        <f>INDEX(_calc_누적빈도!AA:AA,$A14)-INDEX(_calc_누적빈도!AA:AA,$A14-기준550회_후보!$B$1)</f>
        <v>68</v>
      </c>
      <c r="AB14">
        <f>INDEX(_calc_누적빈도!AB:AB,$A14)-INDEX(_calc_누적빈도!AB:AB,$A14-기준550회_후보!$B$1)</f>
        <v>74</v>
      </c>
      <c r="AC14">
        <f>INDEX(_calc_누적빈도!AC:AC,$A14)-INDEX(_calc_누적빈도!AC:AC,$A14-기준550회_후보!$B$1)</f>
        <v>82</v>
      </c>
      <c r="AD14">
        <f>INDEX(_calc_누적빈도!AD:AD,$A14)-INDEX(_calc_누적빈도!AD:AD,$A14-기준550회_후보!$B$1)</f>
        <v>69</v>
      </c>
      <c r="AE14">
        <f>INDEX(_calc_누적빈도!AE:AE,$A14)-INDEX(_calc_누적빈도!AE:AE,$A14-기준550회_후보!$B$1)</f>
        <v>80</v>
      </c>
      <c r="AF14">
        <f>INDEX(_calc_누적빈도!AF:AF,$A14)-INDEX(_calc_누적빈도!AF:AF,$A14-기준550회_후보!$B$1)</f>
        <v>73</v>
      </c>
      <c r="AG14">
        <f>INDEX(_calc_누적빈도!AG:AG,$A14)-INDEX(_calc_누적빈도!AG:AG,$A14-기준550회_후보!$B$1)</f>
        <v>62</v>
      </c>
      <c r="AH14">
        <f>INDEX(_calc_누적빈도!AH:AH,$A14)-INDEX(_calc_누적빈도!AH:AH,$A14-기준550회_후보!$B$1)</f>
        <v>87</v>
      </c>
      <c r="AI14">
        <f>INDEX(_calc_누적빈도!AI:AI,$A14)-INDEX(_calc_누적빈도!AI:AI,$A14-기준550회_후보!$B$1)</f>
        <v>80</v>
      </c>
      <c r="AJ14">
        <f>INDEX(_calc_누적빈도!AJ:AJ,$A14)-INDEX(_calc_누적빈도!AJ:AJ,$A14-기준550회_후보!$B$1)</f>
        <v>77</v>
      </c>
      <c r="AK14">
        <f>INDEX(_calc_누적빈도!AK:AK,$A14)-INDEX(_calc_누적빈도!AK:AK,$A14-기준550회_후보!$B$1)</f>
        <v>74</v>
      </c>
      <c r="AL14">
        <f>INDEX(_calc_누적빈도!AL:AL,$A14)-INDEX(_calc_누적빈도!AL:AL,$A14-기준550회_후보!$B$1)</f>
        <v>70</v>
      </c>
      <c r="AM14">
        <f>INDEX(_calc_누적빈도!AM:AM,$A14)-INDEX(_calc_누적빈도!AM:AM,$A14-기준550회_후보!$B$1)</f>
        <v>86</v>
      </c>
      <c r="AN14">
        <f>INDEX(_calc_누적빈도!AN:AN,$A14)-INDEX(_calc_누적빈도!AN:AN,$A14-기준550회_후보!$B$1)</f>
        <v>75</v>
      </c>
      <c r="AO14">
        <f>INDEX(_calc_누적빈도!AO:AO,$A14)-INDEX(_calc_누적빈도!AO:AO,$A14-기준550회_후보!$B$1)</f>
        <v>61</v>
      </c>
      <c r="AP14">
        <f>INDEX(_calc_누적빈도!AP:AP,$A14)-INDEX(_calc_누적빈도!AP:AP,$A14-기준550회_후보!$B$1)</f>
        <v>69</v>
      </c>
      <c r="AQ14">
        <f>INDEX(_calc_누적빈도!AQ:AQ,$A14)-INDEX(_calc_누적빈도!AQ:AQ,$A14-기준550회_후보!$B$1)</f>
        <v>73</v>
      </c>
      <c r="AR14">
        <f>INDEX(_calc_누적빈도!AR:AR,$A14)-INDEX(_calc_누적빈도!AR:AR,$A14-기준550회_후보!$B$1)</f>
        <v>70</v>
      </c>
      <c r="AS14">
        <f>INDEX(_calc_누적빈도!AS:AS,$A14)-INDEX(_calc_누적빈도!AS:AS,$A14-기준550회_후보!$B$1)</f>
        <v>72</v>
      </c>
      <c r="AT14">
        <f>INDEX(_calc_누적빈도!AT:AT,$A14)-INDEX(_calc_누적빈도!AT:AT,$A14-기준550회_후보!$B$1)</f>
        <v>83</v>
      </c>
      <c r="AU14">
        <f>(RANK(_calc_라운드기준!B14,_calc_라운드기준!$B14:$AT14,0)+COUNTIFS(_calc_라운드기준!$B14:$AT14,_calc_라운드기준!B14,$B$1:$AT$1,"&lt;"&amp;1))-(RANK(B14,$B14:$AT14,0)+COUNTIFS($B14:$AT14,B14,$B$1:$AT$1,"&lt;"&amp;1))</f>
        <v>-24</v>
      </c>
      <c r="AV14">
        <f>(RANK(_calc_라운드기준!C14,_calc_라운드기준!$B14:$AT14,0)+COUNTIFS(_calc_라운드기준!$B14:$AT14,_calc_라운드기준!C14,$B$1:$AT$1,"&lt;"&amp;2))-(RANK(C14,$B14:$AT14,0)+COUNTIFS($B14:$AT14,C14,$B$1:$AT$1,"&lt;"&amp;2))</f>
        <v>-2</v>
      </c>
      <c r="AW14">
        <f>(RANK(_calc_라운드기준!D14,_calc_라운드기준!$B14:$AT14,0)+COUNTIFS(_calc_라운드기준!$B14:$AT14,_calc_라운드기준!D14,$B$1:$AT$1,"&lt;"&amp;3))-(RANK(D14,$B14:$AT14,0)+COUNTIFS($B14:$AT14,D14,$B$1:$AT$1,"&lt;"&amp;3))</f>
        <v>2</v>
      </c>
      <c r="AX14">
        <f>(RANK(_calc_라운드기준!E14,_calc_라운드기준!$B14:$AT14,0)+COUNTIFS(_calc_라운드기준!$B14:$AT14,_calc_라운드기준!E14,$B$1:$AT$1,"&lt;"&amp;4))-(RANK(E14,$B14:$AT14,0)+COUNTIFS($B14:$AT14,E14,$B$1:$AT$1,"&lt;"&amp;4))</f>
        <v>-28</v>
      </c>
      <c r="AY14">
        <f>(RANK(_calc_라운드기준!F14,_calc_라운드기준!$B14:$AT14,0)+COUNTIFS(_calc_라운드기준!$B14:$AT14,_calc_라운드기준!F14,$B$1:$AT$1,"&lt;"&amp;5))-(RANK(F14,$B14:$AT14,0)+COUNTIFS($B14:$AT14,F14,$B$1:$AT$1,"&lt;"&amp;5))</f>
        <v>-11</v>
      </c>
      <c r="AZ14">
        <f>(RANK(_calc_라운드기준!G14,_calc_라운드기준!$B14:$AT14,0)+COUNTIFS(_calc_라운드기준!$B14:$AT14,_calc_라운드기준!G14,$B$1:$AT$1,"&lt;"&amp;6))-(RANK(G14,$B14:$AT14,0)+COUNTIFS($B14:$AT14,G14,$B$1:$AT$1,"&lt;"&amp;6))</f>
        <v>16</v>
      </c>
      <c r="BA14">
        <f>(RANK(_calc_라운드기준!H14,_calc_라운드기준!$B14:$AT14,0)+COUNTIFS(_calc_라운드기준!$B14:$AT14,_calc_라운드기준!H14,$B$1:$AT$1,"&lt;"&amp;7))-(RANK(H14,$B14:$AT14,0)+COUNTIFS($B14:$AT14,H14,$B$1:$AT$1,"&lt;"&amp;7))</f>
        <v>25</v>
      </c>
      <c r="BB14">
        <f>(RANK(_calc_라운드기준!I14,_calc_라운드기준!$B14:$AT14,0)+COUNTIFS(_calc_라운드기준!$B14:$AT14,_calc_라운드기준!I14,$B$1:$AT$1,"&lt;"&amp;8))-(RANK(I14,$B14:$AT14,0)+COUNTIFS($B14:$AT14,I14,$B$1:$AT$1,"&lt;"&amp;8))</f>
        <v>-27</v>
      </c>
      <c r="BC14">
        <f>(RANK(_calc_라운드기준!J14,_calc_라운드기준!$B14:$AT14,0)+COUNTIFS(_calc_라운드기준!$B14:$AT14,_calc_라운드기준!J14,$B$1:$AT$1,"&lt;"&amp;9))-(RANK(J14,$B14:$AT14,0)+COUNTIFS($B14:$AT14,J14,$B$1:$AT$1,"&lt;"&amp;9))</f>
        <v>-28</v>
      </c>
      <c r="BD14">
        <f>(RANK(_calc_라운드기준!K14,_calc_라운드기준!$B14:$AT14,0)+COUNTIFS(_calc_라운드기준!$B14:$AT14,_calc_라운드기준!K14,$B$1:$AT$1,"&lt;"&amp;10))-(RANK(K14,$B14:$AT14,0)+COUNTIFS($B14:$AT14,K14,$B$1:$AT$1,"&lt;"&amp;10))</f>
        <v>8</v>
      </c>
      <c r="BE14">
        <f>(RANK(_calc_라운드기준!L14,_calc_라운드기준!$B14:$AT14,0)+COUNTIFS(_calc_라운드기준!$B14:$AT14,_calc_라운드기준!L14,$B$1:$AT$1,"&lt;"&amp;11))-(RANK(L14,$B14:$AT14,0)+COUNTIFS($B14:$AT14,L14,$B$1:$AT$1,"&lt;"&amp;11))</f>
        <v>25</v>
      </c>
      <c r="BF14">
        <f>(RANK(_calc_라운드기준!M14,_calc_라운드기준!$B14:$AT14,0)+COUNTIFS(_calc_라운드기준!$B14:$AT14,_calc_라운드기준!M14,$B$1:$AT$1,"&lt;"&amp;12))-(RANK(M14,$B14:$AT14,0)+COUNTIFS($B14:$AT14,M14,$B$1:$AT$1,"&lt;"&amp;12))</f>
        <v>35</v>
      </c>
      <c r="BG14">
        <f>(RANK(_calc_라운드기준!N14,_calc_라운드기준!$B14:$AT14,0)+COUNTIFS(_calc_라운드기준!$B14:$AT14,_calc_라운드기준!N14,$B$1:$AT$1,"&lt;"&amp;13))-(RANK(N14,$B14:$AT14,0)+COUNTIFS($B14:$AT14,N14,$B$1:$AT$1,"&lt;"&amp;13))</f>
        <v>1</v>
      </c>
      <c r="BH14">
        <f>(RANK(_calc_라운드기준!O14,_calc_라운드기준!$B14:$AT14,0)+COUNTIFS(_calc_라운드기준!$B14:$AT14,_calc_라운드기준!O14,$B$1:$AT$1,"&lt;"&amp;14))-(RANK(O14,$B14:$AT14,0)+COUNTIFS($B14:$AT14,O14,$B$1:$AT$1,"&lt;"&amp;14))</f>
        <v>13</v>
      </c>
      <c r="BI14">
        <f>(RANK(_calc_라운드기준!P14,_calc_라운드기준!$B14:$AT14,0)+COUNTIFS(_calc_라운드기준!$B14:$AT14,_calc_라운드기준!P14,$B$1:$AT$1,"&lt;"&amp;15))-(RANK(P14,$B14:$AT14,0)+COUNTIFS($B14:$AT14,P14,$B$1:$AT$1,"&lt;"&amp;15))</f>
        <v>-9</v>
      </c>
      <c r="BJ14">
        <f>(RANK(_calc_라운드기준!Q14,_calc_라운드기준!$B14:$AT14,0)+COUNTIFS(_calc_라운드기준!$B14:$AT14,_calc_라운드기준!Q14,$B$1:$AT$1,"&lt;"&amp;16))-(RANK(Q14,$B14:$AT14,0)+COUNTIFS($B14:$AT14,Q14,$B$1:$AT$1,"&lt;"&amp;16))</f>
        <v>-1</v>
      </c>
      <c r="BK14">
        <f>(RANK(_calc_라운드기준!R14,_calc_라운드기준!$B14:$AT14,0)+COUNTIFS(_calc_라운드기준!$B14:$AT14,_calc_라운드기준!R14,$B$1:$AT$1,"&lt;"&amp;17))-(RANK(R14,$B14:$AT14,0)+COUNTIFS($B14:$AT14,R14,$B$1:$AT$1,"&lt;"&amp;17))</f>
        <v>-10</v>
      </c>
      <c r="BL14">
        <f>(RANK(_calc_라운드기준!S14,_calc_라운드기준!$B14:$AT14,0)+COUNTIFS(_calc_라운드기준!$B14:$AT14,_calc_라운드기준!S14,$B$1:$AT$1,"&lt;"&amp;18))-(RANK(S14,$B14:$AT14,0)+COUNTIFS($B14:$AT14,S14,$B$1:$AT$1,"&lt;"&amp;18))</f>
        <v>26</v>
      </c>
      <c r="BM14">
        <f>(RANK(_calc_라운드기준!T14,_calc_라운드기준!$B14:$AT14,0)+COUNTIFS(_calc_라운드기준!$B14:$AT14,_calc_라운드기준!T14,$B$1:$AT$1,"&lt;"&amp;19))-(RANK(T14,$B14:$AT14,0)+COUNTIFS($B14:$AT14,T14,$B$1:$AT$1,"&lt;"&amp;19))</f>
        <v>2</v>
      </c>
      <c r="BN14">
        <f>(RANK(_calc_라운드기준!U14,_calc_라운드기준!$B14:$AT14,0)+COUNTIFS(_calc_라운드기준!$B14:$AT14,_calc_라운드기준!U14,$B$1:$AT$1,"&lt;"&amp;20))-(RANK(U14,$B14:$AT14,0)+COUNTIFS($B14:$AT14,U14,$B$1:$AT$1,"&lt;"&amp;20))</f>
        <v>-5</v>
      </c>
      <c r="BO14">
        <f>(RANK(_calc_라운드기준!V14,_calc_라운드기준!$B14:$AT14,0)+COUNTIFS(_calc_라운드기준!$B14:$AT14,_calc_라운드기준!V14,$B$1:$AT$1,"&lt;"&amp;21))-(RANK(V14,$B14:$AT14,0)+COUNTIFS($B14:$AT14,V14,$B$1:$AT$1,"&lt;"&amp;21))</f>
        <v>35</v>
      </c>
      <c r="BP14">
        <f>(RANK(_calc_라운드기준!W14,_calc_라운드기준!$B14:$AT14,0)+COUNTIFS(_calc_라운드기준!$B14:$AT14,_calc_라운드기준!W14,$B$1:$AT$1,"&lt;"&amp;22))-(RANK(W14,$B14:$AT14,0)+COUNTIFS($B14:$AT14,W14,$B$1:$AT$1,"&lt;"&amp;22))</f>
        <v>-10</v>
      </c>
      <c r="BQ14">
        <f>(RANK(_calc_라운드기준!X14,_calc_라운드기준!$B14:$AT14,0)+COUNTIFS(_calc_라운드기준!$B14:$AT14,_calc_라운드기준!X14,$B$1:$AT$1,"&lt;"&amp;23))-(RANK(X14,$B14:$AT14,0)+COUNTIFS($B14:$AT14,X14,$B$1:$AT$1,"&lt;"&amp;23))</f>
        <v>-28</v>
      </c>
      <c r="BR14">
        <f>(RANK(_calc_라운드기준!Y14,_calc_라운드기준!$B14:$AT14,0)+COUNTIFS(_calc_라운드기준!$B14:$AT14,_calc_라운드기준!Y14,$B$1:$AT$1,"&lt;"&amp;24))-(RANK(Y14,$B14:$AT14,0)+COUNTIFS($B14:$AT14,Y14,$B$1:$AT$1,"&lt;"&amp;24))</f>
        <v>-1</v>
      </c>
      <c r="BS14">
        <f>(RANK(_calc_라운드기준!Z14,_calc_라운드기준!$B14:$AT14,0)+COUNTIFS(_calc_라운드기준!$B14:$AT14,_calc_라운드기준!Z14,$B$1:$AT$1,"&lt;"&amp;25))-(RANK(Z14,$B14:$AT14,0)+COUNTIFS($B14:$AT14,Z14,$B$1:$AT$1,"&lt;"&amp;25))</f>
        <v>-26</v>
      </c>
      <c r="BT14">
        <f>(RANK(_calc_라운드기준!AA14,_calc_라운드기준!$B14:$AT14,0)+COUNTIFS(_calc_라운드기준!$B14:$AT14,_calc_라운드기준!AA14,$B$1:$AT$1,"&lt;"&amp;26))-(RANK(AA14,$B14:$AT14,0)+COUNTIFS($B14:$AT14,AA14,$B$1:$AT$1,"&lt;"&amp;26))</f>
        <v>-15</v>
      </c>
      <c r="BU14">
        <f>(RANK(_calc_라운드기준!AB14,_calc_라운드기준!$B14:$AT14,0)+COUNTIFS(_calc_라운드기준!$B14:$AT14,_calc_라운드기준!AB14,$B$1:$AT$1,"&lt;"&amp;27))-(RANK(AB14,$B14:$AT14,0)+COUNTIFS($B14:$AT14,AB14,$B$1:$AT$1,"&lt;"&amp;27))</f>
        <v>-20</v>
      </c>
      <c r="BV14">
        <f>(RANK(_calc_라운드기준!AC14,_calc_라운드기준!$B14:$AT14,0)+COUNTIFS(_calc_라운드기준!$B14:$AT14,_calc_라운드기준!AC14,$B$1:$AT$1,"&lt;"&amp;28))-(RANK(AC14,$B14:$AT14,0)+COUNTIFS($B14:$AT14,AC14,$B$1:$AT$1,"&lt;"&amp;28))</f>
        <v>-8</v>
      </c>
      <c r="BW14">
        <f>(RANK(_calc_라운드기준!AD14,_calc_라운드기준!$B14:$AT14,0)+COUNTIFS(_calc_라운드기준!$B14:$AT14,_calc_라운드기준!AD14,$B$1:$AT$1,"&lt;"&amp;29))-(RANK(AD14,$B14:$AT14,0)+COUNTIFS($B14:$AT14,AD14,$B$1:$AT$1,"&lt;"&amp;29))</f>
        <v>-20</v>
      </c>
      <c r="BX14">
        <f>(RANK(_calc_라운드기준!AE14,_calc_라운드기준!$B14:$AT14,0)+COUNTIFS(_calc_라운드기준!$B14:$AT14,_calc_라운드기준!AE14,$B$1:$AT$1,"&lt;"&amp;30))-(RANK(AE14,$B14:$AT14,0)+COUNTIFS($B14:$AT14,AE14,$B$1:$AT$1,"&lt;"&amp;30))</f>
        <v>8</v>
      </c>
      <c r="BY14">
        <f>(RANK(_calc_라운드기준!AF14,_calc_라운드기준!$B14:$AT14,0)+COUNTIFS(_calc_라운드기준!$B14:$AT14,_calc_라운드기준!AF14,$B$1:$AT$1,"&lt;"&amp;31))-(RANK(AF14,$B14:$AT14,0)+COUNTIFS($B14:$AT14,AF14,$B$1:$AT$1,"&lt;"&amp;31))</f>
        <v>-19</v>
      </c>
      <c r="BZ14">
        <f>(RANK(_calc_라운드기준!AG14,_calc_라운드기준!$B14:$AT14,0)+COUNTIFS(_calc_라운드기준!$B14:$AT14,_calc_라운드기준!AG14,$B$1:$AT$1,"&lt;"&amp;32))-(RANK(AG14,$B14:$AT14,0)+COUNTIFS($B14:$AT14,AG14,$B$1:$AT$1,"&lt;"&amp;32))</f>
        <v>-13</v>
      </c>
      <c r="CA14">
        <f>(RANK(_calc_라운드기준!AH14,_calc_라운드기준!$B14:$AT14,0)+COUNTIFS(_calc_라운드기준!$B14:$AT14,_calc_라운드기준!AH14,$B$1:$AT$1,"&lt;"&amp;33))-(RANK(AH14,$B14:$AT14,0)+COUNTIFS($B14:$AT14,AH14,$B$1:$AT$1,"&lt;"&amp;33))</f>
        <v>26</v>
      </c>
      <c r="CB14">
        <f>(RANK(_calc_라운드기준!AI14,_calc_라운드기준!$B14:$AT14,0)+COUNTIFS(_calc_라운드기준!$B14:$AT14,_calc_라운드기준!AI14,$B$1:$AT$1,"&lt;"&amp;34))-(RANK(AI14,$B14:$AT14,0)+COUNTIFS($B14:$AT14,AI14,$B$1:$AT$1,"&lt;"&amp;34))</f>
        <v>30</v>
      </c>
      <c r="CC14">
        <f>(RANK(_calc_라운드기준!AJ14,_calc_라운드기준!$B14:$AT14,0)+COUNTIFS(_calc_라운드기준!$B14:$AT14,_calc_라운드기준!AJ14,$B$1:$AT$1,"&lt;"&amp;35))-(RANK(AJ14,$B14:$AT14,0)+COUNTIFS($B14:$AT14,AJ14,$B$1:$AT$1,"&lt;"&amp;35))</f>
        <v>12</v>
      </c>
      <c r="CD14">
        <f>(RANK(_calc_라운드기준!AK14,_calc_라운드기준!$B14:$AT14,0)+COUNTIFS(_calc_라운드기준!$B14:$AT14,_calc_라운드기준!AK14,$B$1:$AT$1,"&lt;"&amp;36))-(RANK(AK14,$B14:$AT14,0)+COUNTIFS($B14:$AT14,AK14,$B$1:$AT$1,"&lt;"&amp;36))</f>
        <v>-1</v>
      </c>
      <c r="CE14">
        <f>(RANK(_calc_라운드기준!AL14,_calc_라운드기준!$B14:$AT14,0)+COUNTIFS(_calc_라운드기준!$B14:$AT14,_calc_라운드기준!AL14,$B$1:$AT$1,"&lt;"&amp;37))-(RANK(AL14,$B14:$AT14,0)+COUNTIFS($B14:$AT14,AL14,$B$1:$AT$1,"&lt;"&amp;37))</f>
        <v>-8</v>
      </c>
      <c r="CF14">
        <f>(RANK(_calc_라운드기준!AM14,_calc_라운드기준!$B14:$AT14,0)+COUNTIFS(_calc_라운드기준!$B14:$AT14,_calc_라운드기준!AM14,$B$1:$AT$1,"&lt;"&amp;38))-(RANK(AM14,$B14:$AT14,0)+COUNTIFS($B14:$AT14,AM14,$B$1:$AT$1,"&lt;"&amp;38))</f>
        <v>10</v>
      </c>
      <c r="CG14">
        <f>(RANK(_calc_라운드기준!AN14,_calc_라운드기준!$B14:$AT14,0)+COUNTIFS(_calc_라운드기준!$B14:$AT14,_calc_라운드기준!AN14,$B$1:$AT$1,"&lt;"&amp;39))-(RANK(AN14,$B14:$AT14,0)+COUNTIFS($B14:$AT14,AN14,$B$1:$AT$1,"&lt;"&amp;39))</f>
        <v>10</v>
      </c>
      <c r="CH14">
        <f>(RANK(_calc_라운드기준!AO14,_calc_라운드기준!$B14:$AT14,0)+COUNTIFS(_calc_라운드기준!$B14:$AT14,_calc_라운드기준!AO14,$B$1:$AT$1,"&lt;"&amp;40))-(RANK(AO14,$B14:$AT14,0)+COUNTIFS($B14:$AT14,AO14,$B$1:$AT$1,"&lt;"&amp;40))</f>
        <v>-3</v>
      </c>
      <c r="CI14">
        <f>(RANK(_calc_라운드기준!AP14,_calc_라운드기준!$B14:$AT14,0)+COUNTIFS(_calc_라운드기준!$B14:$AT14,_calc_라운드기준!AP14,$B$1:$AT$1,"&lt;"&amp;41))-(RANK(AP14,$B14:$AT14,0)+COUNTIFS($B14:$AT14,AP14,$B$1:$AT$1,"&lt;"&amp;41))</f>
        <v>-10</v>
      </c>
      <c r="CJ14">
        <f>(RANK(_calc_라운드기준!AQ14,_calc_라운드기준!$B14:$AT14,0)+COUNTIFS(_calc_라운드기준!$B14:$AT14,_calc_라운드기준!AQ14,$B$1:$AT$1,"&lt;"&amp;42))-(RANK(AQ14,$B14:$AT14,0)+COUNTIFS($B14:$AT14,AQ14,$B$1:$AT$1,"&lt;"&amp;42))</f>
        <v>7</v>
      </c>
      <c r="CK14">
        <f>(RANK(_calc_라운드기준!AR14,_calc_라운드기준!$B14:$AT14,0)+COUNTIFS(_calc_라운드기준!$B14:$AT14,_calc_라운드기준!AR14,$B$1:$AT$1,"&lt;"&amp;43))-(RANK(AR14,$B14:$AT14,0)+COUNTIFS($B14:$AT14,AR14,$B$1:$AT$1,"&lt;"&amp;43))</f>
        <v>14</v>
      </c>
      <c r="CL14">
        <f>(RANK(_calc_라운드기준!AS14,_calc_라운드기준!$B14:$AT14,0)+COUNTIFS(_calc_라운드기준!$B14:$AT14,_calc_라운드기준!AS14,$B$1:$AT$1,"&lt;"&amp;44))-(RANK(AS14,$B14:$AT14,0)+COUNTIFS($B14:$AT14,AS14,$B$1:$AT$1,"&lt;"&amp;44))</f>
        <v>6</v>
      </c>
      <c r="CM14">
        <f>(RANK(_calc_라운드기준!AT14,_calc_라운드기준!$B14:$AT14,0)+COUNTIFS(_calc_라운드기준!$B14:$AT14,_calc_라운드기준!AT14,$B$1:$AT$1,"&lt;"&amp;45))-(RANK(AT14,$B14:$AT14,0)+COUNTIFS($B14:$AT14,AT14,$B$1:$AT$1,"&lt;"&amp;45))</f>
        <v>16</v>
      </c>
      <c r="CN14">
        <f t="shared" si="0"/>
        <v>40</v>
      </c>
      <c r="CO14">
        <f t="shared" si="1"/>
        <v>25</v>
      </c>
      <c r="CP14">
        <f t="shared" si="2"/>
        <v>19</v>
      </c>
      <c r="CQ14">
        <f t="shared" si="3"/>
        <v>43</v>
      </c>
      <c r="CR14">
        <f t="shared" si="4"/>
        <v>34</v>
      </c>
      <c r="CS14">
        <f t="shared" si="5"/>
        <v>8</v>
      </c>
      <c r="CT14">
        <f t="shared" si="6"/>
        <v>6</v>
      </c>
      <c r="CU14">
        <f t="shared" si="7"/>
        <v>42</v>
      </c>
      <c r="CV14">
        <f t="shared" si="8"/>
        <v>44</v>
      </c>
      <c r="CW14">
        <f t="shared" si="9"/>
        <v>15</v>
      </c>
      <c r="CX14">
        <f t="shared" si="10"/>
        <v>7</v>
      </c>
      <c r="CY14">
        <f t="shared" si="11"/>
        <v>1</v>
      </c>
      <c r="CZ14">
        <f t="shared" si="12"/>
        <v>21</v>
      </c>
      <c r="DA14">
        <f t="shared" si="13"/>
        <v>11</v>
      </c>
      <c r="DB14">
        <f t="shared" si="14"/>
        <v>30</v>
      </c>
      <c r="DC14">
        <f t="shared" si="15"/>
        <v>22</v>
      </c>
      <c r="DD14">
        <f t="shared" si="16"/>
        <v>31</v>
      </c>
      <c r="DE14">
        <f t="shared" si="17"/>
        <v>4</v>
      </c>
      <c r="DF14">
        <f t="shared" si="18"/>
        <v>20</v>
      </c>
      <c r="DG14">
        <f t="shared" si="19"/>
        <v>27</v>
      </c>
      <c r="DH14">
        <f t="shared" si="20"/>
        <v>2</v>
      </c>
      <c r="DI14">
        <f t="shared" si="21"/>
        <v>32</v>
      </c>
      <c r="DJ14">
        <f t="shared" si="22"/>
        <v>45</v>
      </c>
      <c r="DK14">
        <f t="shared" si="23"/>
        <v>23</v>
      </c>
      <c r="DL14">
        <f t="shared" si="24"/>
        <v>41</v>
      </c>
      <c r="DM14">
        <f t="shared" si="25"/>
        <v>36</v>
      </c>
      <c r="DN14">
        <f t="shared" si="26"/>
        <v>38</v>
      </c>
      <c r="DO14">
        <f t="shared" si="27"/>
        <v>28</v>
      </c>
      <c r="DP14">
        <f t="shared" si="28"/>
        <v>39</v>
      </c>
      <c r="DQ14">
        <f t="shared" si="29"/>
        <v>16</v>
      </c>
      <c r="DR14">
        <f t="shared" si="30"/>
        <v>37</v>
      </c>
      <c r="DS14">
        <f t="shared" si="31"/>
        <v>35</v>
      </c>
      <c r="DT14">
        <f t="shared" si="32"/>
        <v>5</v>
      </c>
      <c r="DU14">
        <f t="shared" si="33"/>
        <v>3</v>
      </c>
      <c r="DV14">
        <f t="shared" si="34"/>
        <v>12</v>
      </c>
      <c r="DW14">
        <f t="shared" si="35"/>
        <v>24</v>
      </c>
      <c r="DX14">
        <f t="shared" si="36"/>
        <v>29</v>
      </c>
      <c r="DY14">
        <f t="shared" si="37"/>
        <v>13</v>
      </c>
      <c r="DZ14">
        <f t="shared" si="38"/>
        <v>14</v>
      </c>
      <c r="EA14">
        <f t="shared" si="39"/>
        <v>26</v>
      </c>
      <c r="EB14">
        <f t="shared" si="40"/>
        <v>33</v>
      </c>
      <c r="EC14">
        <f t="shared" si="41"/>
        <v>17</v>
      </c>
      <c r="ED14">
        <f t="shared" si="42"/>
        <v>10</v>
      </c>
      <c r="EE14">
        <f t="shared" si="43"/>
        <v>18</v>
      </c>
      <c r="EF14">
        <f t="shared" si="44"/>
        <v>9</v>
      </c>
    </row>
    <row r="15" spans="1:136" ht="16.5" customHeight="1">
      <c r="A15">
        <f>_calc_라운드기준!A15</f>
        <v>1231</v>
      </c>
      <c r="B15">
        <f>INDEX(_calc_누적빈도!B:B,$A15)-INDEX(_calc_누적빈도!B:B,$A15-기준550회_후보!$B$1)</f>
        <v>70</v>
      </c>
      <c r="C15">
        <f>INDEX(_calc_누적빈도!C:C,$A15)-INDEX(_calc_누적빈도!C:C,$A15-기준550회_후보!$B$1)</f>
        <v>67</v>
      </c>
      <c r="D15">
        <f>INDEX(_calc_누적빈도!D:D,$A15)-INDEX(_calc_누적빈도!D:D,$A15-기준550회_후보!$B$1)</f>
        <v>83</v>
      </c>
      <c r="E15">
        <f>INDEX(_calc_누적빈도!E:E,$A15)-INDEX(_calc_누적빈도!E:E,$A15-기준550회_후보!$B$1)</f>
        <v>64</v>
      </c>
      <c r="F15">
        <f>INDEX(_calc_누적빈도!F:F,$A15)-INDEX(_calc_누적빈도!F:F,$A15-기준550회_후보!$B$1)</f>
        <v>55</v>
      </c>
      <c r="G15">
        <f>INDEX(_calc_누적빈도!G:G,$A15)-INDEX(_calc_누적빈도!G:G,$A15-기준550회_후보!$B$1)</f>
        <v>82</v>
      </c>
      <c r="H15">
        <f>INDEX(_calc_누적빈도!H:H,$A15)-INDEX(_calc_누적빈도!H:H,$A15-기준550회_후보!$B$1)</f>
        <v>77</v>
      </c>
      <c r="I15">
        <f>INDEX(_calc_누적빈도!I:I,$A15)-INDEX(_calc_누적빈도!I:I,$A15-기준550회_후보!$B$1)</f>
        <v>61</v>
      </c>
      <c r="J15">
        <f>INDEX(_calc_누적빈도!J:J,$A15)-INDEX(_calc_누적빈도!J:J,$A15-기준550회_후보!$B$1)</f>
        <v>65</v>
      </c>
      <c r="K15">
        <f>INDEX(_calc_누적빈도!K:K,$A15)-INDEX(_calc_누적빈도!K:K,$A15-기준550회_후보!$B$1)</f>
        <v>71</v>
      </c>
      <c r="L15">
        <f>INDEX(_calc_누적빈도!L:L,$A15)-INDEX(_calc_누적빈도!L:L,$A15-기준550회_후보!$B$1)</f>
        <v>75</v>
      </c>
      <c r="M15">
        <f>INDEX(_calc_누적빈도!M:M,$A15)-INDEX(_calc_누적빈도!M:M,$A15-기준550회_후보!$B$1)</f>
        <v>89</v>
      </c>
      <c r="N15">
        <f>INDEX(_calc_누적빈도!N:N,$A15)-INDEX(_calc_누적빈도!N:N,$A15-기준550회_후보!$B$1)</f>
        <v>83</v>
      </c>
      <c r="O15">
        <f>INDEX(_calc_누적빈도!O:O,$A15)-INDEX(_calc_누적빈도!O:O,$A15-기준550회_후보!$B$1)</f>
        <v>70</v>
      </c>
      <c r="P15">
        <f>INDEX(_calc_누적빈도!P:P,$A15)-INDEX(_calc_누적빈도!P:P,$A15-기준550회_후보!$B$1)</f>
        <v>77</v>
      </c>
      <c r="Q15">
        <f>INDEX(_calc_누적빈도!Q:Q,$A15)-INDEX(_calc_누적빈도!Q:Q,$A15-기준550회_후보!$B$1)</f>
        <v>85</v>
      </c>
      <c r="R15">
        <f>INDEX(_calc_누적빈도!R:R,$A15)-INDEX(_calc_누적빈도!R:R,$A15-기준550회_후보!$B$1)</f>
        <v>72</v>
      </c>
      <c r="S15">
        <f>INDEX(_calc_누적빈도!S:S,$A15)-INDEX(_calc_누적빈도!S:S,$A15-기준550회_후보!$B$1)</f>
        <v>80</v>
      </c>
      <c r="T15">
        <f>INDEX(_calc_누적빈도!T:T,$A15)-INDEX(_calc_누적빈도!T:T,$A15-기준550회_후보!$B$1)</f>
        <v>78</v>
      </c>
      <c r="U15">
        <f>INDEX(_calc_누적빈도!U:U,$A15)-INDEX(_calc_누적빈도!U:U,$A15-기준550회_후보!$B$1)</f>
        <v>59</v>
      </c>
      <c r="V15">
        <f>INDEX(_calc_누적빈도!V:V,$A15)-INDEX(_calc_누적빈도!V:V,$A15-기준550회_후보!$B$1)</f>
        <v>84</v>
      </c>
      <c r="W15">
        <f>INDEX(_calc_누적빈도!W:W,$A15)-INDEX(_calc_누적빈도!W:W,$A15-기준550회_후보!$B$1)</f>
        <v>66</v>
      </c>
      <c r="X15">
        <f>INDEX(_calc_누적빈도!X:X,$A15)-INDEX(_calc_누적빈도!X:X,$A15-기준550회_후보!$B$1)</f>
        <v>64</v>
      </c>
      <c r="Y15">
        <f>INDEX(_calc_누적빈도!Y:Y,$A15)-INDEX(_calc_누적빈도!Y:Y,$A15-기준550회_후보!$B$1)</f>
        <v>77</v>
      </c>
      <c r="Z15">
        <f>INDEX(_calc_누적빈도!Z:Z,$A15)-INDEX(_calc_누적빈도!Z:Z,$A15-기준550회_후보!$B$1)</f>
        <v>59</v>
      </c>
      <c r="AA15">
        <f>INDEX(_calc_누적빈도!AA:AA,$A15)-INDEX(_calc_누적빈도!AA:AA,$A15-기준550회_후보!$B$1)</f>
        <v>68</v>
      </c>
      <c r="AB15">
        <f>INDEX(_calc_누적빈도!AB:AB,$A15)-INDEX(_calc_누적빈도!AB:AB,$A15-기준550회_후보!$B$1)</f>
        <v>75</v>
      </c>
      <c r="AC15">
        <f>INDEX(_calc_누적빈도!AC:AC,$A15)-INDEX(_calc_누적빈도!AC:AC,$A15-기준550회_후보!$B$1)</f>
        <v>82</v>
      </c>
      <c r="AD15">
        <f>INDEX(_calc_누적빈도!AD:AD,$A15)-INDEX(_calc_누적빈도!AD:AD,$A15-기준550회_후보!$B$1)</f>
        <v>70</v>
      </c>
      <c r="AE15">
        <f>INDEX(_calc_누적빈도!AE:AE,$A15)-INDEX(_calc_누적빈도!AE:AE,$A15-기준550회_후보!$B$1)</f>
        <v>80</v>
      </c>
      <c r="AF15">
        <f>INDEX(_calc_누적빈도!AF:AF,$A15)-INDEX(_calc_누적빈도!AF:AF,$A15-기준550회_후보!$B$1)</f>
        <v>72</v>
      </c>
      <c r="AG15">
        <f>INDEX(_calc_누적빈도!AG:AG,$A15)-INDEX(_calc_누적빈도!AG:AG,$A15-기준550회_후보!$B$1)</f>
        <v>62</v>
      </c>
      <c r="AH15">
        <f>INDEX(_calc_누적빈도!AH:AH,$A15)-INDEX(_calc_누적빈도!AH:AH,$A15-기준550회_후보!$B$1)</f>
        <v>87</v>
      </c>
      <c r="AI15">
        <f>INDEX(_calc_누적빈도!AI:AI,$A15)-INDEX(_calc_누적빈도!AI:AI,$A15-기준550회_후보!$B$1)</f>
        <v>80</v>
      </c>
      <c r="AJ15">
        <f>INDEX(_calc_누적빈도!AJ:AJ,$A15)-INDEX(_calc_누적빈도!AJ:AJ,$A15-기준550회_후보!$B$1)</f>
        <v>77</v>
      </c>
      <c r="AK15">
        <f>INDEX(_calc_누적빈도!AK:AK,$A15)-INDEX(_calc_누적빈도!AK:AK,$A15-기준550회_후보!$B$1)</f>
        <v>74</v>
      </c>
      <c r="AL15">
        <f>INDEX(_calc_누적빈도!AL:AL,$A15)-INDEX(_calc_누적빈도!AL:AL,$A15-기준550회_후보!$B$1)</f>
        <v>70</v>
      </c>
      <c r="AM15">
        <f>INDEX(_calc_누적빈도!AM:AM,$A15)-INDEX(_calc_누적빈도!AM:AM,$A15-기준550회_후보!$B$1)</f>
        <v>85</v>
      </c>
      <c r="AN15">
        <f>INDEX(_calc_누적빈도!AN:AN,$A15)-INDEX(_calc_누적빈도!AN:AN,$A15-기준550회_후보!$B$1)</f>
        <v>75</v>
      </c>
      <c r="AO15">
        <f>INDEX(_calc_누적빈도!AO:AO,$A15)-INDEX(_calc_누적빈도!AO:AO,$A15-기준550회_후보!$B$1)</f>
        <v>61</v>
      </c>
      <c r="AP15">
        <f>INDEX(_calc_누적빈도!AP:AP,$A15)-INDEX(_calc_누적빈도!AP:AP,$A15-기준550회_후보!$B$1)</f>
        <v>69</v>
      </c>
      <c r="AQ15">
        <f>INDEX(_calc_누적빈도!AQ:AQ,$A15)-INDEX(_calc_누적빈도!AQ:AQ,$A15-기준550회_후보!$B$1)</f>
        <v>73</v>
      </c>
      <c r="AR15">
        <f>INDEX(_calc_누적빈도!AR:AR,$A15)-INDEX(_calc_누적빈도!AR:AR,$A15-기준550회_후보!$B$1)</f>
        <v>71</v>
      </c>
      <c r="AS15">
        <f>INDEX(_calc_누적빈도!AS:AS,$A15)-INDEX(_calc_누적빈도!AS:AS,$A15-기준550회_후보!$B$1)</f>
        <v>73</v>
      </c>
      <c r="AT15">
        <f>INDEX(_calc_누적빈도!AT:AT,$A15)-INDEX(_calc_누적빈도!AT:AT,$A15-기준550회_후보!$B$1)</f>
        <v>83</v>
      </c>
      <c r="AU15">
        <f>(RANK(_calc_라운드기준!B15,_calc_라운드기준!$B15:$AT15,0)+COUNTIFS(_calc_라운드기준!$B15:$AT15,_calc_라운드기준!B15,$B$1:$AT$1,"&lt;"&amp;1))-(RANK(B15,$B15:$AT15,0)+COUNTIFS($B15:$AT15,B15,$B$1:$AT$1,"&lt;"&amp;1))</f>
        <v>-25</v>
      </c>
      <c r="AV15">
        <f>(RANK(_calc_라운드기준!C15,_calc_라운드기준!$B15:$AT15,0)+COUNTIFS(_calc_라운드기준!$B15:$AT15,_calc_라운드기준!C15,$B$1:$AT$1,"&lt;"&amp;2))-(RANK(C15,$B15:$AT15,0)+COUNTIFS($B15:$AT15,C15,$B$1:$AT$1,"&lt;"&amp;2))</f>
        <v>0</v>
      </c>
      <c r="AW15">
        <f>(RANK(_calc_라운드기준!D15,_calc_라운드기준!$B15:$AT15,0)+COUNTIFS(_calc_라운드기준!$B15:$AT15,_calc_라운드기준!D15,$B$1:$AT$1,"&lt;"&amp;3))-(RANK(D15,$B15:$AT15,0)+COUNTIFS($B15:$AT15,D15,$B$1:$AT$1,"&lt;"&amp;3))</f>
        <v>1</v>
      </c>
      <c r="AX15">
        <f>(RANK(_calc_라운드기준!E15,_calc_라운드기준!$B15:$AT15,0)+COUNTIFS(_calc_라운드기준!$B15:$AT15,_calc_라운드기준!E15,$B$1:$AT$1,"&lt;"&amp;4))-(RANK(E15,$B15:$AT15,0)+COUNTIFS($B15:$AT15,E15,$B$1:$AT$1,"&lt;"&amp;4))</f>
        <v>-24</v>
      </c>
      <c r="AY15">
        <f>(RANK(_calc_라운드기준!F15,_calc_라운드기준!$B15:$AT15,0)+COUNTIFS(_calc_라운드기준!$B15:$AT15,_calc_라운드기준!F15,$B$1:$AT$1,"&lt;"&amp;5))-(RANK(F15,$B15:$AT15,0)+COUNTIFS($B15:$AT15,F15,$B$1:$AT$1,"&lt;"&amp;5))</f>
        <v>-9</v>
      </c>
      <c r="AZ15">
        <f>(RANK(_calc_라운드기준!G15,_calc_라운드기준!$B15:$AT15,0)+COUNTIFS(_calc_라운드기준!$B15:$AT15,_calc_라운드기준!G15,$B$1:$AT$1,"&lt;"&amp;6))-(RANK(G15,$B15:$AT15,0)+COUNTIFS($B15:$AT15,G15,$B$1:$AT$1,"&lt;"&amp;6))</f>
        <v>17</v>
      </c>
      <c r="BA15">
        <f>(RANK(_calc_라운드기준!H15,_calc_라운드기준!$B15:$AT15,0)+COUNTIFS(_calc_라운드기준!$B15:$AT15,_calc_라운드기준!H15,$B$1:$AT$1,"&lt;"&amp;7))-(RANK(H15,$B15:$AT15,0)+COUNTIFS($B15:$AT15,H15,$B$1:$AT$1,"&lt;"&amp;7))</f>
        <v>24</v>
      </c>
      <c r="BB15">
        <f>(RANK(_calc_라운드기준!I15,_calc_라운드기준!$B15:$AT15,0)+COUNTIFS(_calc_라운드기준!$B15:$AT15,_calc_라운드기준!I15,$B$1:$AT$1,"&lt;"&amp;8))-(RANK(I15,$B15:$AT15,0)+COUNTIFS($B15:$AT15,I15,$B$1:$AT$1,"&lt;"&amp;8))</f>
        <v>-33</v>
      </c>
      <c r="BC15">
        <f>(RANK(_calc_라운드기준!J15,_calc_라운드기준!$B15:$AT15,0)+COUNTIFS(_calc_라운드기준!$B15:$AT15,_calc_라운드기준!J15,$B$1:$AT$1,"&lt;"&amp;9))-(RANK(J15,$B15:$AT15,0)+COUNTIFS($B15:$AT15,J15,$B$1:$AT$1,"&lt;"&amp;9))</f>
        <v>-28</v>
      </c>
      <c r="BD15">
        <f>(RANK(_calc_라운드기준!K15,_calc_라운드기준!$B15:$AT15,0)+COUNTIFS(_calc_라운드기준!$B15:$AT15,_calc_라운드기준!K15,$B$1:$AT$1,"&lt;"&amp;10))-(RANK(K15,$B15:$AT15,0)+COUNTIFS($B15:$AT15,K15,$B$1:$AT$1,"&lt;"&amp;10))</f>
        <v>0</v>
      </c>
      <c r="BE15">
        <f>(RANK(_calc_라운드기준!L15,_calc_라운드기준!$B15:$AT15,0)+COUNTIFS(_calc_라운드기준!$B15:$AT15,_calc_라운드기준!L15,$B$1:$AT$1,"&lt;"&amp;11))-(RANK(L15,$B15:$AT15,0)+COUNTIFS($B15:$AT15,L15,$B$1:$AT$1,"&lt;"&amp;11))</f>
        <v>25</v>
      </c>
      <c r="BF15">
        <f>(RANK(_calc_라운드기준!M15,_calc_라운드기준!$B15:$AT15,0)+COUNTIFS(_calc_라운드기준!$B15:$AT15,_calc_라운드기준!M15,$B$1:$AT$1,"&lt;"&amp;12))-(RANK(M15,$B15:$AT15,0)+COUNTIFS($B15:$AT15,M15,$B$1:$AT$1,"&lt;"&amp;12))</f>
        <v>36</v>
      </c>
      <c r="BG15">
        <f>(RANK(_calc_라운드기준!N15,_calc_라운드기준!$B15:$AT15,0)+COUNTIFS(_calc_라운드기준!$B15:$AT15,_calc_라운드기준!N15,$B$1:$AT$1,"&lt;"&amp;13))-(RANK(N15,$B15:$AT15,0)+COUNTIFS($B15:$AT15,N15,$B$1:$AT$1,"&lt;"&amp;13))</f>
        <v>3</v>
      </c>
      <c r="BH15">
        <f>(RANK(_calc_라운드기준!O15,_calc_라운드기준!$B15:$AT15,0)+COUNTIFS(_calc_라운드기준!$B15:$AT15,_calc_라운드기준!O15,$B$1:$AT$1,"&lt;"&amp;14))-(RANK(O15,$B15:$AT15,0)+COUNTIFS($B15:$AT15,O15,$B$1:$AT$1,"&lt;"&amp;14))</f>
        <v>10</v>
      </c>
      <c r="BI15">
        <f>(RANK(_calc_라운드기준!P15,_calc_라운드기준!$B15:$AT15,0)+COUNTIFS(_calc_라운드기준!$B15:$AT15,_calc_라운드기준!P15,$B$1:$AT$1,"&lt;"&amp;15))-(RANK(P15,$B15:$AT15,0)+COUNTIFS($B15:$AT15,P15,$B$1:$AT$1,"&lt;"&amp;15))</f>
        <v>-11</v>
      </c>
      <c r="BJ15">
        <f>(RANK(_calc_라운드기준!Q15,_calc_라운드기준!$B15:$AT15,0)+COUNTIFS(_calc_라운드기준!$B15:$AT15,_calc_라운드기준!Q15,$B$1:$AT$1,"&lt;"&amp;16))-(RANK(Q15,$B15:$AT15,0)+COUNTIFS($B15:$AT15,Q15,$B$1:$AT$1,"&lt;"&amp;16))</f>
        <v>0</v>
      </c>
      <c r="BK15">
        <f>(RANK(_calc_라운드기준!R15,_calc_라운드기준!$B15:$AT15,0)+COUNTIFS(_calc_라운드기준!$B15:$AT15,_calc_라운드기준!R15,$B$1:$AT$1,"&lt;"&amp;17))-(RANK(R15,$B15:$AT15,0)+COUNTIFS($B15:$AT15,R15,$B$1:$AT$1,"&lt;"&amp;17))</f>
        <v>-10</v>
      </c>
      <c r="BL15">
        <f>(RANK(_calc_라운드기준!S15,_calc_라운드기준!$B15:$AT15,0)+COUNTIFS(_calc_라운드기준!$B15:$AT15,_calc_라운드기준!S15,$B$1:$AT$1,"&lt;"&amp;18))-(RANK(S15,$B15:$AT15,0)+COUNTIFS($B15:$AT15,S15,$B$1:$AT$1,"&lt;"&amp;18))</f>
        <v>30</v>
      </c>
      <c r="BM15">
        <f>(RANK(_calc_라운드기준!T15,_calc_라운드기준!$B15:$AT15,0)+COUNTIFS(_calc_라운드기준!$B15:$AT15,_calc_라운드기준!T15,$B$1:$AT$1,"&lt;"&amp;19))-(RANK(T15,$B15:$AT15,0)+COUNTIFS($B15:$AT15,T15,$B$1:$AT$1,"&lt;"&amp;19))</f>
        <v>2</v>
      </c>
      <c r="BN15">
        <f>(RANK(_calc_라운드기준!U15,_calc_라운드기준!$B15:$AT15,0)+COUNTIFS(_calc_라운드기준!$B15:$AT15,_calc_라운드기준!U15,$B$1:$AT$1,"&lt;"&amp;20))-(RANK(U15,$B15:$AT15,0)+COUNTIFS($B15:$AT15,U15,$B$1:$AT$1,"&lt;"&amp;20))</f>
        <v>-15</v>
      </c>
      <c r="BO15">
        <f>(RANK(_calc_라운드기준!V15,_calc_라운드기준!$B15:$AT15,0)+COUNTIFS(_calc_라운드기준!$B15:$AT15,_calc_라운드기준!V15,$B$1:$AT$1,"&lt;"&amp;21))-(RANK(V15,$B15:$AT15,0)+COUNTIFS($B15:$AT15,V15,$B$1:$AT$1,"&lt;"&amp;21))</f>
        <v>37</v>
      </c>
      <c r="BP15">
        <f>(RANK(_calc_라운드기준!W15,_calc_라운드기준!$B15:$AT15,0)+COUNTIFS(_calc_라운드기준!$B15:$AT15,_calc_라운드기준!W15,$B$1:$AT$1,"&lt;"&amp;22))-(RANK(W15,$B15:$AT15,0)+COUNTIFS($B15:$AT15,W15,$B$1:$AT$1,"&lt;"&amp;22))</f>
        <v>-7</v>
      </c>
      <c r="BQ15">
        <f>(RANK(_calc_라운드기준!X15,_calc_라운드기준!$B15:$AT15,0)+COUNTIFS(_calc_라운드기준!$B15:$AT15,_calc_라운드기준!X15,$B$1:$AT$1,"&lt;"&amp;23))-(RANK(X15,$B15:$AT15,0)+COUNTIFS($B15:$AT15,X15,$B$1:$AT$1,"&lt;"&amp;23))</f>
        <v>-28</v>
      </c>
      <c r="BR15">
        <f>(RANK(_calc_라운드기준!Y15,_calc_라운드기준!$B15:$AT15,0)+COUNTIFS(_calc_라운드기준!$B15:$AT15,_calc_라운드기준!Y15,$B$1:$AT$1,"&lt;"&amp;24))-(RANK(Y15,$B15:$AT15,0)+COUNTIFS($B15:$AT15,Y15,$B$1:$AT$1,"&lt;"&amp;24))</f>
        <v>0</v>
      </c>
      <c r="BS15">
        <f>(RANK(_calc_라운드기준!Z15,_calc_라운드기준!$B15:$AT15,0)+COUNTIFS(_calc_라운드기준!$B15:$AT15,_calc_라운드기준!Z15,$B$1:$AT$1,"&lt;"&amp;25))-(RANK(Z15,$B15:$AT15,0)+COUNTIFS($B15:$AT15,Z15,$B$1:$AT$1,"&lt;"&amp;25))</f>
        <v>-26</v>
      </c>
      <c r="BT15">
        <f>(RANK(_calc_라운드기준!AA15,_calc_라운드기준!$B15:$AT15,0)+COUNTIFS(_calc_라운드기준!$B15:$AT15,_calc_라운드기준!AA15,$B$1:$AT$1,"&lt;"&amp;26))-(RANK(AA15,$B15:$AT15,0)+COUNTIFS($B15:$AT15,AA15,$B$1:$AT$1,"&lt;"&amp;26))</f>
        <v>-15</v>
      </c>
      <c r="BU15">
        <f>(RANK(_calc_라운드기준!AB15,_calc_라운드기준!$B15:$AT15,0)+COUNTIFS(_calc_라운드기준!$B15:$AT15,_calc_라운드기준!AB15,$B$1:$AT$1,"&lt;"&amp;27))-(RANK(AB15,$B15:$AT15,0)+COUNTIFS($B15:$AT15,AB15,$B$1:$AT$1,"&lt;"&amp;27))</f>
        <v>-19</v>
      </c>
      <c r="BV15">
        <f>(RANK(_calc_라운드기준!AC15,_calc_라운드기준!$B15:$AT15,0)+COUNTIFS(_calc_라운드기준!$B15:$AT15,_calc_라운드기준!AC15,$B$1:$AT$1,"&lt;"&amp;28))-(RANK(AC15,$B15:$AT15,0)+COUNTIFS($B15:$AT15,AC15,$B$1:$AT$1,"&lt;"&amp;28))</f>
        <v>-8</v>
      </c>
      <c r="BW15">
        <f>(RANK(_calc_라운드기준!AD15,_calc_라운드기준!$B15:$AT15,0)+COUNTIFS(_calc_라운드기준!$B15:$AT15,_calc_라운드기준!AD15,$B$1:$AT$1,"&lt;"&amp;29))-(RANK(AD15,$B15:$AT15,0)+COUNTIFS($B15:$AT15,AD15,$B$1:$AT$1,"&lt;"&amp;29))</f>
        <v>-19</v>
      </c>
      <c r="BX15">
        <f>(RANK(_calc_라운드기준!AE15,_calc_라운드기준!$B15:$AT15,0)+COUNTIFS(_calc_라운드기준!$B15:$AT15,_calc_라운드기준!AE15,$B$1:$AT$1,"&lt;"&amp;30))-(RANK(AE15,$B15:$AT15,0)+COUNTIFS($B15:$AT15,AE15,$B$1:$AT$1,"&lt;"&amp;30))</f>
        <v>8</v>
      </c>
      <c r="BY15">
        <f>(RANK(_calc_라운드기준!AF15,_calc_라운드기준!$B15:$AT15,0)+COUNTIFS(_calc_라운드기준!$B15:$AT15,_calc_라운드기준!AF15,$B$1:$AT$1,"&lt;"&amp;31))-(RANK(AF15,$B15:$AT15,0)+COUNTIFS($B15:$AT15,AF15,$B$1:$AT$1,"&lt;"&amp;31))</f>
        <v>-20</v>
      </c>
      <c r="BZ15">
        <f>(RANK(_calc_라운드기준!AG15,_calc_라운드기준!$B15:$AT15,0)+COUNTIFS(_calc_라운드기준!$B15:$AT15,_calc_라운드기준!AG15,$B$1:$AT$1,"&lt;"&amp;32))-(RANK(AG15,$B15:$AT15,0)+COUNTIFS($B15:$AT15,AG15,$B$1:$AT$1,"&lt;"&amp;32))</f>
        <v>-10</v>
      </c>
      <c r="CA15">
        <f>(RANK(_calc_라운드기준!AH15,_calc_라운드기준!$B15:$AT15,0)+COUNTIFS(_calc_라운드기준!$B15:$AT15,_calc_라운드기준!AH15,$B$1:$AT$1,"&lt;"&amp;33))-(RANK(AH15,$B15:$AT15,0)+COUNTIFS($B15:$AT15,AH15,$B$1:$AT$1,"&lt;"&amp;33))</f>
        <v>19</v>
      </c>
      <c r="CB15">
        <f>(RANK(_calc_라운드기준!AI15,_calc_라운드기준!$B15:$AT15,0)+COUNTIFS(_calc_라운드기준!$B15:$AT15,_calc_라운드기준!AI15,$B$1:$AT$1,"&lt;"&amp;34))-(RANK(AI15,$B15:$AT15,0)+COUNTIFS($B15:$AT15,AI15,$B$1:$AT$1,"&lt;"&amp;34))</f>
        <v>30</v>
      </c>
      <c r="CC15">
        <f>(RANK(_calc_라운드기준!AJ15,_calc_라운드기준!$B15:$AT15,0)+COUNTIFS(_calc_라운드기준!$B15:$AT15,_calc_라운드기준!AJ15,$B$1:$AT$1,"&lt;"&amp;35))-(RANK(AJ15,$B15:$AT15,0)+COUNTIFS($B15:$AT15,AJ15,$B$1:$AT$1,"&lt;"&amp;35))</f>
        <v>13</v>
      </c>
      <c r="CD15">
        <f>(RANK(_calc_라운드기준!AK15,_calc_라운드기준!$B15:$AT15,0)+COUNTIFS(_calc_라운드기준!$B15:$AT15,_calc_라운드기준!AK15,$B$1:$AT$1,"&lt;"&amp;36))-(RANK(AK15,$B15:$AT15,0)+COUNTIFS($B15:$AT15,AK15,$B$1:$AT$1,"&lt;"&amp;36))</f>
        <v>0</v>
      </c>
      <c r="CE15">
        <f>(RANK(_calc_라운드기준!AL15,_calc_라운드기준!$B15:$AT15,0)+COUNTIFS(_calc_라운드기준!$B15:$AT15,_calc_라운드기준!AL15,$B$1:$AT$1,"&lt;"&amp;37))-(RANK(AL15,$B15:$AT15,0)+COUNTIFS($B15:$AT15,AL15,$B$1:$AT$1,"&lt;"&amp;37))</f>
        <v>-9</v>
      </c>
      <c r="CF15">
        <f>(RANK(_calc_라운드기준!AM15,_calc_라운드기준!$B15:$AT15,0)+COUNTIFS(_calc_라운드기준!$B15:$AT15,_calc_라운드기준!AM15,$B$1:$AT$1,"&lt;"&amp;38))-(RANK(AM15,$B15:$AT15,0)+COUNTIFS($B15:$AT15,AM15,$B$1:$AT$1,"&lt;"&amp;38))</f>
        <v>20</v>
      </c>
      <c r="CG15">
        <f>(RANK(_calc_라운드기준!AN15,_calc_라운드기준!$B15:$AT15,0)+COUNTIFS(_calc_라운드기준!$B15:$AT15,_calc_라운드기준!AN15,$B$1:$AT$1,"&lt;"&amp;39))-(RANK(AN15,$B15:$AT15,0)+COUNTIFS($B15:$AT15,AN15,$B$1:$AT$1,"&lt;"&amp;39))</f>
        <v>11</v>
      </c>
      <c r="CH15">
        <f>(RANK(_calc_라운드기준!AO15,_calc_라운드기준!$B15:$AT15,0)+COUNTIFS(_calc_라운드기준!$B15:$AT15,_calc_라운드기준!AO15,$B$1:$AT$1,"&lt;"&amp;40))-(RANK(AO15,$B15:$AT15,0)+COUNTIFS($B15:$AT15,AO15,$B$1:$AT$1,"&lt;"&amp;40))</f>
        <v>-4</v>
      </c>
      <c r="CI15">
        <f>(RANK(_calc_라운드기준!AP15,_calc_라운드기준!$B15:$AT15,0)+COUNTIFS(_calc_라운드기준!$B15:$AT15,_calc_라운드기준!AP15,$B$1:$AT$1,"&lt;"&amp;41))-(RANK(AP15,$B15:$AT15,0)+COUNTIFS($B15:$AT15,AP15,$B$1:$AT$1,"&lt;"&amp;41))</f>
        <v>-20</v>
      </c>
      <c r="CJ15">
        <f>(RANK(_calc_라운드기준!AQ15,_calc_라운드기준!$B15:$AT15,0)+COUNTIFS(_calc_라운드기준!$B15:$AT15,_calc_라운드기준!AQ15,$B$1:$AT$1,"&lt;"&amp;42))-(RANK(AQ15,$B15:$AT15,0)+COUNTIFS($B15:$AT15,AQ15,$B$1:$AT$1,"&lt;"&amp;42))</f>
        <v>10</v>
      </c>
      <c r="CK15">
        <f>(RANK(_calc_라운드기준!AR15,_calc_라운드기준!$B15:$AT15,0)+COUNTIFS(_calc_라운드기준!$B15:$AT15,_calc_라운드기준!AR15,$B$1:$AT$1,"&lt;"&amp;43))-(RANK(AR15,$B15:$AT15,0)+COUNTIFS($B15:$AT15,AR15,$B$1:$AT$1,"&lt;"&amp;43))</f>
        <v>17</v>
      </c>
      <c r="CL15">
        <f>(RANK(_calc_라운드기준!AS15,_calc_라운드기준!$B15:$AT15,0)+COUNTIFS(_calc_라운드기준!$B15:$AT15,_calc_라운드기준!AS15,$B$1:$AT$1,"&lt;"&amp;44))-(RANK(AS15,$B15:$AT15,0)+COUNTIFS($B15:$AT15,AS15,$B$1:$AT$1,"&lt;"&amp;44))</f>
        <v>10</v>
      </c>
      <c r="CM15">
        <f>(RANK(_calc_라운드기준!AT15,_calc_라운드기준!$B15:$AT15,0)+COUNTIFS(_calc_라운드기준!$B15:$AT15,_calc_라운드기준!AT15,$B$1:$AT$1,"&lt;"&amp;45))-(RANK(AT15,$B15:$AT15,0)+COUNTIFS($B15:$AT15,AT15,$B$1:$AT$1,"&lt;"&amp;45))</f>
        <v>17</v>
      </c>
      <c r="CN15">
        <f t="shared" si="0"/>
        <v>41</v>
      </c>
      <c r="CO15">
        <f t="shared" si="1"/>
        <v>21</v>
      </c>
      <c r="CP15">
        <f t="shared" si="2"/>
        <v>20</v>
      </c>
      <c r="CQ15">
        <f t="shared" si="3"/>
        <v>40</v>
      </c>
      <c r="CR15">
        <f t="shared" si="4"/>
        <v>29</v>
      </c>
      <c r="CS15">
        <f t="shared" si="5"/>
        <v>9</v>
      </c>
      <c r="CT15">
        <f t="shared" si="6"/>
        <v>6</v>
      </c>
      <c r="CU15">
        <f t="shared" si="7"/>
        <v>45</v>
      </c>
      <c r="CV15">
        <f t="shared" si="8"/>
        <v>43</v>
      </c>
      <c r="CW15">
        <f t="shared" si="9"/>
        <v>22</v>
      </c>
      <c r="CX15">
        <f t="shared" si="10"/>
        <v>5</v>
      </c>
      <c r="CY15">
        <f t="shared" si="11"/>
        <v>2</v>
      </c>
      <c r="CZ15">
        <f t="shared" si="12"/>
        <v>18</v>
      </c>
      <c r="DA15">
        <f t="shared" si="13"/>
        <v>14</v>
      </c>
      <c r="DB15">
        <f t="shared" si="14"/>
        <v>33</v>
      </c>
      <c r="DC15">
        <f t="shared" si="15"/>
        <v>23</v>
      </c>
      <c r="DD15">
        <f t="shared" si="16"/>
        <v>31</v>
      </c>
      <c r="DE15">
        <f t="shared" si="17"/>
        <v>3</v>
      </c>
      <c r="DF15">
        <f t="shared" si="18"/>
        <v>19</v>
      </c>
      <c r="DG15">
        <f t="shared" si="19"/>
        <v>34</v>
      </c>
      <c r="DH15">
        <f t="shared" si="20"/>
        <v>1</v>
      </c>
      <c r="DI15">
        <f t="shared" si="21"/>
        <v>27</v>
      </c>
      <c r="DJ15">
        <f t="shared" si="22"/>
        <v>44</v>
      </c>
      <c r="DK15">
        <f t="shared" si="23"/>
        <v>24</v>
      </c>
      <c r="DL15">
        <f t="shared" si="24"/>
        <v>42</v>
      </c>
      <c r="DM15">
        <f t="shared" si="25"/>
        <v>35</v>
      </c>
      <c r="DN15">
        <f t="shared" si="26"/>
        <v>36</v>
      </c>
      <c r="DO15">
        <f t="shared" si="27"/>
        <v>28</v>
      </c>
      <c r="DP15">
        <f t="shared" si="28"/>
        <v>37</v>
      </c>
      <c r="DQ15">
        <f t="shared" si="29"/>
        <v>17</v>
      </c>
      <c r="DR15">
        <f t="shared" si="30"/>
        <v>38</v>
      </c>
      <c r="DS15">
        <f t="shared" si="31"/>
        <v>32</v>
      </c>
      <c r="DT15">
        <f t="shared" si="32"/>
        <v>8</v>
      </c>
      <c r="DU15">
        <f t="shared" si="33"/>
        <v>4</v>
      </c>
      <c r="DV15">
        <f t="shared" si="34"/>
        <v>12</v>
      </c>
      <c r="DW15">
        <f t="shared" si="35"/>
        <v>25</v>
      </c>
      <c r="DX15">
        <f t="shared" si="36"/>
        <v>30</v>
      </c>
      <c r="DY15">
        <f t="shared" si="37"/>
        <v>7</v>
      </c>
      <c r="DZ15">
        <f t="shared" si="38"/>
        <v>13</v>
      </c>
      <c r="EA15">
        <f t="shared" si="39"/>
        <v>26</v>
      </c>
      <c r="EB15">
        <f t="shared" si="40"/>
        <v>39</v>
      </c>
      <c r="EC15">
        <f t="shared" si="41"/>
        <v>15</v>
      </c>
      <c r="ED15">
        <f t="shared" si="42"/>
        <v>10</v>
      </c>
      <c r="EE15">
        <f t="shared" si="43"/>
        <v>16</v>
      </c>
      <c r="EF15">
        <f t="shared" si="44"/>
        <v>11</v>
      </c>
    </row>
    <row r="16" spans="1:136" ht="16.5" customHeight="1">
      <c r="A16">
        <f>_calc_라운드기준!A16</f>
        <v>1230</v>
      </c>
      <c r="B16">
        <f>INDEX(_calc_누적빈도!B:B,$A16)-INDEX(_calc_누적빈도!B:B,$A16-기준550회_후보!$B$1)</f>
        <v>70</v>
      </c>
      <c r="C16">
        <f>INDEX(_calc_누적빈도!C:C,$A16)-INDEX(_calc_누적빈도!C:C,$A16-기준550회_후보!$B$1)</f>
        <v>67</v>
      </c>
      <c r="D16">
        <f>INDEX(_calc_누적빈도!D:D,$A16)-INDEX(_calc_누적빈도!D:D,$A16-기준550회_후보!$B$1)</f>
        <v>82</v>
      </c>
      <c r="E16">
        <f>INDEX(_calc_누적빈도!E:E,$A16)-INDEX(_calc_누적빈도!E:E,$A16-기준550회_후보!$B$1)</f>
        <v>65</v>
      </c>
      <c r="F16">
        <f>INDEX(_calc_누적빈도!F:F,$A16)-INDEX(_calc_누적빈도!F:F,$A16-기준550회_후보!$B$1)</f>
        <v>55</v>
      </c>
      <c r="G16">
        <f>INDEX(_calc_누적빈도!G:G,$A16)-INDEX(_calc_누적빈도!G:G,$A16-기준550회_후보!$B$1)</f>
        <v>82</v>
      </c>
      <c r="H16">
        <f>INDEX(_calc_누적빈도!H:H,$A16)-INDEX(_calc_누적빈도!H:H,$A16-기준550회_후보!$B$1)</f>
        <v>77</v>
      </c>
      <c r="I16">
        <f>INDEX(_calc_누적빈도!I:I,$A16)-INDEX(_calc_누적빈도!I:I,$A16-기준550회_후보!$B$1)</f>
        <v>60</v>
      </c>
      <c r="J16">
        <f>INDEX(_calc_누적빈도!J:J,$A16)-INDEX(_calc_누적빈도!J:J,$A16-기준550회_후보!$B$1)</f>
        <v>64</v>
      </c>
      <c r="K16">
        <f>INDEX(_calc_누적빈도!K:K,$A16)-INDEX(_calc_누적빈도!K:K,$A16-기준550회_후보!$B$1)</f>
        <v>72</v>
      </c>
      <c r="L16">
        <f>INDEX(_calc_누적빈도!L:L,$A16)-INDEX(_calc_누적빈도!L:L,$A16-기준550회_후보!$B$1)</f>
        <v>75</v>
      </c>
      <c r="M16">
        <f>INDEX(_calc_누적빈도!M:M,$A16)-INDEX(_calc_누적빈도!M:M,$A16-기준550회_후보!$B$1)</f>
        <v>89</v>
      </c>
      <c r="N16">
        <f>INDEX(_calc_누적빈도!N:N,$A16)-INDEX(_calc_누적빈도!N:N,$A16-기준550회_후보!$B$1)</f>
        <v>83</v>
      </c>
      <c r="O16">
        <f>INDEX(_calc_누적빈도!O:O,$A16)-INDEX(_calc_누적빈도!O:O,$A16-기준550회_후보!$B$1)</f>
        <v>70</v>
      </c>
      <c r="P16">
        <f>INDEX(_calc_누적빈도!P:P,$A16)-INDEX(_calc_누적빈도!P:P,$A16-기준550회_후보!$B$1)</f>
        <v>77</v>
      </c>
      <c r="Q16">
        <f>INDEX(_calc_누적빈도!Q:Q,$A16)-INDEX(_calc_누적빈도!Q:Q,$A16-기준550회_후보!$B$1)</f>
        <v>85</v>
      </c>
      <c r="R16">
        <f>INDEX(_calc_누적빈도!R:R,$A16)-INDEX(_calc_누적빈도!R:R,$A16-기준550회_후보!$B$1)</f>
        <v>72</v>
      </c>
      <c r="S16">
        <f>INDEX(_calc_누적빈도!S:S,$A16)-INDEX(_calc_누적빈도!S:S,$A16-기준550회_후보!$B$1)</f>
        <v>80</v>
      </c>
      <c r="T16">
        <f>INDEX(_calc_누적빈도!T:T,$A16)-INDEX(_calc_누적빈도!T:T,$A16-기준550회_후보!$B$1)</f>
        <v>79</v>
      </c>
      <c r="U16">
        <f>INDEX(_calc_누적빈도!U:U,$A16)-INDEX(_calc_누적빈도!U:U,$A16-기준550회_후보!$B$1)</f>
        <v>59</v>
      </c>
      <c r="V16">
        <f>INDEX(_calc_누적빈도!V:V,$A16)-INDEX(_calc_누적빈도!V:V,$A16-기준550회_후보!$B$1)</f>
        <v>84</v>
      </c>
      <c r="W16">
        <f>INDEX(_calc_누적빈도!W:W,$A16)-INDEX(_calc_누적빈도!W:W,$A16-기준550회_후보!$B$1)</f>
        <v>65</v>
      </c>
      <c r="X16">
        <f>INDEX(_calc_누적빈도!X:X,$A16)-INDEX(_calc_누적빈도!X:X,$A16-기준550회_후보!$B$1)</f>
        <v>64</v>
      </c>
      <c r="Y16">
        <f>INDEX(_calc_누적빈도!Y:Y,$A16)-INDEX(_calc_누적빈도!Y:Y,$A16-기준550회_후보!$B$1)</f>
        <v>77</v>
      </c>
      <c r="Z16">
        <f>INDEX(_calc_누적빈도!Z:Z,$A16)-INDEX(_calc_누적빈도!Z:Z,$A16-기준550회_후보!$B$1)</f>
        <v>59</v>
      </c>
      <c r="AA16">
        <f>INDEX(_calc_누적빈도!AA:AA,$A16)-INDEX(_calc_누적빈도!AA:AA,$A16-기준550회_후보!$B$1)</f>
        <v>68</v>
      </c>
      <c r="AB16">
        <f>INDEX(_calc_누적빈도!AB:AB,$A16)-INDEX(_calc_누적빈도!AB:AB,$A16-기준550회_후보!$B$1)</f>
        <v>75</v>
      </c>
      <c r="AC16">
        <f>INDEX(_calc_누적빈도!AC:AC,$A16)-INDEX(_calc_누적빈도!AC:AC,$A16-기준550회_후보!$B$1)</f>
        <v>81</v>
      </c>
      <c r="AD16">
        <f>INDEX(_calc_누적빈도!AD:AD,$A16)-INDEX(_calc_누적빈도!AD:AD,$A16-기준550회_후보!$B$1)</f>
        <v>71</v>
      </c>
      <c r="AE16">
        <f>INDEX(_calc_누적빈도!AE:AE,$A16)-INDEX(_calc_누적빈도!AE:AE,$A16-기준550회_후보!$B$1)</f>
        <v>80</v>
      </c>
      <c r="AF16">
        <f>INDEX(_calc_누적빈도!AF:AF,$A16)-INDEX(_calc_누적빈도!AF:AF,$A16-기준550회_후보!$B$1)</f>
        <v>72</v>
      </c>
      <c r="AG16">
        <f>INDEX(_calc_누적빈도!AG:AG,$A16)-INDEX(_calc_누적빈도!AG:AG,$A16-기준550회_후보!$B$1)</f>
        <v>63</v>
      </c>
      <c r="AH16">
        <f>INDEX(_calc_누적빈도!AH:AH,$A16)-INDEX(_calc_누적빈도!AH:AH,$A16-기준550회_후보!$B$1)</f>
        <v>87</v>
      </c>
      <c r="AI16">
        <f>INDEX(_calc_누적빈도!AI:AI,$A16)-INDEX(_calc_누적빈도!AI:AI,$A16-기준550회_후보!$B$1)</f>
        <v>80</v>
      </c>
      <c r="AJ16">
        <f>INDEX(_calc_누적빈도!AJ:AJ,$A16)-INDEX(_calc_누적빈도!AJ:AJ,$A16-기준550회_후보!$B$1)</f>
        <v>77</v>
      </c>
      <c r="AK16">
        <f>INDEX(_calc_누적빈도!AK:AK,$A16)-INDEX(_calc_누적빈도!AK:AK,$A16-기준550회_후보!$B$1)</f>
        <v>74</v>
      </c>
      <c r="AL16">
        <f>INDEX(_calc_누적빈도!AL:AL,$A16)-INDEX(_calc_누적빈도!AL:AL,$A16-기준550회_후보!$B$1)</f>
        <v>70</v>
      </c>
      <c r="AM16">
        <f>INDEX(_calc_누적빈도!AM:AM,$A16)-INDEX(_calc_누적빈도!AM:AM,$A16-기준550회_후보!$B$1)</f>
        <v>85</v>
      </c>
      <c r="AN16">
        <f>INDEX(_calc_누적빈도!AN:AN,$A16)-INDEX(_calc_누적빈도!AN:AN,$A16-기준550회_후보!$B$1)</f>
        <v>75</v>
      </c>
      <c r="AO16">
        <f>INDEX(_calc_누적빈도!AO:AO,$A16)-INDEX(_calc_누적빈도!AO:AO,$A16-기준550회_후보!$B$1)</f>
        <v>61</v>
      </c>
      <c r="AP16">
        <f>INDEX(_calc_누적빈도!AP:AP,$A16)-INDEX(_calc_누적빈도!AP:AP,$A16-기준550회_후보!$B$1)</f>
        <v>69</v>
      </c>
      <c r="AQ16">
        <f>INDEX(_calc_누적빈도!AQ:AQ,$A16)-INDEX(_calc_누적빈도!AQ:AQ,$A16-기준550회_후보!$B$1)</f>
        <v>73</v>
      </c>
      <c r="AR16">
        <f>INDEX(_calc_누적빈도!AR:AR,$A16)-INDEX(_calc_누적빈도!AR:AR,$A16-기준550회_후보!$B$1)</f>
        <v>71</v>
      </c>
      <c r="AS16">
        <f>INDEX(_calc_누적빈도!AS:AS,$A16)-INDEX(_calc_누적빈도!AS:AS,$A16-기준550회_후보!$B$1)</f>
        <v>73</v>
      </c>
      <c r="AT16">
        <f>INDEX(_calc_누적빈도!AT:AT,$A16)-INDEX(_calc_누적빈도!AT:AT,$A16-기준550회_후보!$B$1)</f>
        <v>83</v>
      </c>
      <c r="AU16">
        <f>(RANK(_calc_라운드기준!B16,_calc_라운드기준!$B16:$AT16,0)+COUNTIFS(_calc_라운드기준!$B16:$AT16,_calc_라운드기준!B16,$B$1:$AT$1,"&lt;"&amp;1))-(RANK(B16,$B16:$AT16,0)+COUNTIFS($B16:$AT16,B16,$B$1:$AT$1,"&lt;"&amp;1))</f>
        <v>-26</v>
      </c>
      <c r="AV16">
        <f>(RANK(_calc_라운드기준!C16,_calc_라운드기준!$B16:$AT16,0)+COUNTIFS(_calc_라운드기준!$B16:$AT16,_calc_라운드기준!C16,$B$1:$AT$1,"&lt;"&amp;2))-(RANK(C16,$B16:$AT16,0)+COUNTIFS($B16:$AT16,C16,$B$1:$AT$1,"&lt;"&amp;2))</f>
        <v>0</v>
      </c>
      <c r="AW16">
        <f>(RANK(_calc_라운드기준!D16,_calc_라운드기준!$B16:$AT16,0)+COUNTIFS(_calc_라운드기준!$B16:$AT16,_calc_라운드기준!D16,$B$1:$AT$1,"&lt;"&amp;3))-(RANK(D16,$B16:$AT16,0)+COUNTIFS($B16:$AT16,D16,$B$1:$AT$1,"&lt;"&amp;3))</f>
        <v>4</v>
      </c>
      <c r="AX16">
        <f>(RANK(_calc_라운드기준!E16,_calc_라운드기준!$B16:$AT16,0)+COUNTIFS(_calc_라운드기준!$B16:$AT16,_calc_라운드기준!E16,$B$1:$AT$1,"&lt;"&amp;4))-(RANK(E16,$B16:$AT16,0)+COUNTIFS($B16:$AT16,E16,$B$1:$AT$1,"&lt;"&amp;4))</f>
        <v>-23</v>
      </c>
      <c r="AY16">
        <f>(RANK(_calc_라운드기준!F16,_calc_라운드기준!$B16:$AT16,0)+COUNTIFS(_calc_라운드기준!$B16:$AT16,_calc_라운드기준!F16,$B$1:$AT$1,"&lt;"&amp;5))-(RANK(F16,$B16:$AT16,0)+COUNTIFS($B16:$AT16,F16,$B$1:$AT$1,"&lt;"&amp;5))</f>
        <v>-9</v>
      </c>
      <c r="AZ16">
        <f>(RANK(_calc_라운드기준!G16,_calc_라운드기준!$B16:$AT16,0)+COUNTIFS(_calc_라운드기준!$B16:$AT16,_calc_라운드기준!G16,$B$1:$AT$1,"&lt;"&amp;6))-(RANK(G16,$B16:$AT16,0)+COUNTIFS($B16:$AT16,G16,$B$1:$AT$1,"&lt;"&amp;6))</f>
        <v>5</v>
      </c>
      <c r="BA16">
        <f>(RANK(_calc_라운드기준!H16,_calc_라운드기준!$B16:$AT16,0)+COUNTIFS(_calc_라운드기준!$B16:$AT16,_calc_라운드기준!H16,$B$1:$AT$1,"&lt;"&amp;7))-(RANK(H16,$B16:$AT16,0)+COUNTIFS($B16:$AT16,H16,$B$1:$AT$1,"&lt;"&amp;7))</f>
        <v>25</v>
      </c>
      <c r="BB16">
        <f>(RANK(_calc_라운드기준!I16,_calc_라운드기준!$B16:$AT16,0)+COUNTIFS(_calc_라운드기준!$B16:$AT16,_calc_라운드기준!I16,$B$1:$AT$1,"&lt;"&amp;8))-(RANK(I16,$B16:$AT16,0)+COUNTIFS($B16:$AT16,I16,$B$1:$AT$1,"&lt;"&amp;8))</f>
        <v>-27</v>
      </c>
      <c r="BC16">
        <f>(RANK(_calc_라운드기준!J16,_calc_라운드기준!$B16:$AT16,0)+COUNTIFS(_calc_라운드기준!$B16:$AT16,_calc_라운드기준!J16,$B$1:$AT$1,"&lt;"&amp;9))-(RANK(J16,$B16:$AT16,0)+COUNTIFS($B16:$AT16,J16,$B$1:$AT$1,"&lt;"&amp;9))</f>
        <v>-22</v>
      </c>
      <c r="BD16">
        <f>(RANK(_calc_라운드기준!K16,_calc_라운드기준!$B16:$AT16,0)+COUNTIFS(_calc_라운드기준!$B16:$AT16,_calc_라운드기준!K16,$B$1:$AT$1,"&lt;"&amp;10))-(RANK(K16,$B16:$AT16,0)+COUNTIFS($B16:$AT16,K16,$B$1:$AT$1,"&lt;"&amp;10))</f>
        <v>2</v>
      </c>
      <c r="BE16">
        <f>(RANK(_calc_라운드기준!L16,_calc_라운드기준!$B16:$AT16,0)+COUNTIFS(_calc_라운드기준!$B16:$AT16,_calc_라운드기준!L16,$B$1:$AT$1,"&lt;"&amp;11))-(RANK(L16,$B16:$AT16,0)+COUNTIFS($B16:$AT16,L16,$B$1:$AT$1,"&lt;"&amp;11))</f>
        <v>25</v>
      </c>
      <c r="BF16">
        <f>(RANK(_calc_라운드기준!M16,_calc_라운드기준!$B16:$AT16,0)+COUNTIFS(_calc_라운드기준!$B16:$AT16,_calc_라운드기준!M16,$B$1:$AT$1,"&lt;"&amp;12))-(RANK(M16,$B16:$AT16,0)+COUNTIFS($B16:$AT16,M16,$B$1:$AT$1,"&lt;"&amp;12))</f>
        <v>27</v>
      </c>
      <c r="BG16">
        <f>(RANK(_calc_라운드기준!N16,_calc_라운드기준!$B16:$AT16,0)+COUNTIFS(_calc_라운드기준!$B16:$AT16,_calc_라운드기준!N16,$B$1:$AT$1,"&lt;"&amp;13))-(RANK(N16,$B16:$AT16,0)+COUNTIFS($B16:$AT16,N16,$B$1:$AT$1,"&lt;"&amp;13))</f>
        <v>2</v>
      </c>
      <c r="BH16">
        <f>(RANK(_calc_라운드기준!O16,_calc_라운드기준!$B16:$AT16,0)+COUNTIFS(_calc_라운드기준!$B16:$AT16,_calc_라운드기준!O16,$B$1:$AT$1,"&lt;"&amp;14))-(RANK(O16,$B16:$AT16,0)+COUNTIFS($B16:$AT16,O16,$B$1:$AT$1,"&lt;"&amp;14))</f>
        <v>10</v>
      </c>
      <c r="BI16">
        <f>(RANK(_calc_라운드기준!P16,_calc_라운드기준!$B16:$AT16,0)+COUNTIFS(_calc_라운드기준!$B16:$AT16,_calc_라운드기준!P16,$B$1:$AT$1,"&lt;"&amp;15))-(RANK(P16,$B16:$AT16,0)+COUNTIFS($B16:$AT16,P16,$B$1:$AT$1,"&lt;"&amp;15))</f>
        <v>-11</v>
      </c>
      <c r="BJ16">
        <f>(RANK(_calc_라운드기준!Q16,_calc_라운드기준!$B16:$AT16,0)+COUNTIFS(_calc_라운드기준!$B16:$AT16,_calc_라운드기준!Q16,$B$1:$AT$1,"&lt;"&amp;16))-(RANK(Q16,$B16:$AT16,0)+COUNTIFS($B16:$AT16,Q16,$B$1:$AT$1,"&lt;"&amp;16))</f>
        <v>0</v>
      </c>
      <c r="BK16">
        <f>(RANK(_calc_라운드기준!R16,_calc_라운드기준!$B16:$AT16,0)+COUNTIFS(_calc_라운드기준!$B16:$AT16,_calc_라운드기준!R16,$B$1:$AT$1,"&lt;"&amp;17))-(RANK(R16,$B16:$AT16,0)+COUNTIFS($B16:$AT16,R16,$B$1:$AT$1,"&lt;"&amp;17))</f>
        <v>-9</v>
      </c>
      <c r="BL16">
        <f>(RANK(_calc_라운드기준!S16,_calc_라운드기준!$B16:$AT16,0)+COUNTIFS(_calc_라운드기준!$B16:$AT16,_calc_라운드기준!S16,$B$1:$AT$1,"&lt;"&amp;18))-(RANK(S16,$B16:$AT16,0)+COUNTIFS($B16:$AT16,S16,$B$1:$AT$1,"&lt;"&amp;18))</f>
        <v>26</v>
      </c>
      <c r="BM16">
        <f>(RANK(_calc_라운드기준!T16,_calc_라운드기준!$B16:$AT16,0)+COUNTIFS(_calc_라운드기준!$B16:$AT16,_calc_라운드기준!T16,$B$1:$AT$1,"&lt;"&amp;19))-(RANK(T16,$B16:$AT16,0)+COUNTIFS($B16:$AT16,T16,$B$1:$AT$1,"&lt;"&amp;19))</f>
        <v>4</v>
      </c>
      <c r="BN16">
        <f>(RANK(_calc_라운드기준!U16,_calc_라운드기준!$B16:$AT16,0)+COUNTIFS(_calc_라운드기준!$B16:$AT16,_calc_라운드기준!U16,$B$1:$AT$1,"&lt;"&amp;20))-(RANK(U16,$B16:$AT16,0)+COUNTIFS($B16:$AT16,U16,$B$1:$AT$1,"&lt;"&amp;20))</f>
        <v>-14</v>
      </c>
      <c r="BO16">
        <f>(RANK(_calc_라운드기준!V16,_calc_라운드기준!$B16:$AT16,0)+COUNTIFS(_calc_라운드기준!$B16:$AT16,_calc_라운드기준!V16,$B$1:$AT$1,"&lt;"&amp;21))-(RANK(V16,$B16:$AT16,0)+COUNTIFS($B16:$AT16,V16,$B$1:$AT$1,"&lt;"&amp;21))</f>
        <v>37</v>
      </c>
      <c r="BP16">
        <f>(RANK(_calc_라운드기준!W16,_calc_라운드기준!$B16:$AT16,0)+COUNTIFS(_calc_라운드기준!$B16:$AT16,_calc_라운드기준!W16,$B$1:$AT$1,"&lt;"&amp;22))-(RANK(W16,$B16:$AT16,0)+COUNTIFS($B16:$AT16,W16,$B$1:$AT$1,"&lt;"&amp;22))</f>
        <v>1</v>
      </c>
      <c r="BQ16">
        <f>(RANK(_calc_라운드기준!X16,_calc_라운드기준!$B16:$AT16,0)+COUNTIFS(_calc_라운드기준!$B16:$AT16,_calc_라운드기준!X16,$B$1:$AT$1,"&lt;"&amp;23))-(RANK(X16,$B16:$AT16,0)+COUNTIFS($B16:$AT16,X16,$B$1:$AT$1,"&lt;"&amp;23))</f>
        <v>-30</v>
      </c>
      <c r="BR16">
        <f>(RANK(_calc_라운드기준!Y16,_calc_라운드기준!$B16:$AT16,0)+COUNTIFS(_calc_라운드기준!$B16:$AT16,_calc_라운드기준!Y16,$B$1:$AT$1,"&lt;"&amp;24))-(RANK(Y16,$B16:$AT16,0)+COUNTIFS($B16:$AT16,Y16,$B$1:$AT$1,"&lt;"&amp;24))</f>
        <v>2</v>
      </c>
      <c r="BS16">
        <f>(RANK(_calc_라운드기준!Z16,_calc_라운드기준!$B16:$AT16,0)+COUNTIFS(_calc_라운드기준!$B16:$AT16,_calc_라운드기준!Z16,$B$1:$AT$1,"&lt;"&amp;25))-(RANK(Z16,$B16:$AT16,0)+COUNTIFS($B16:$AT16,Z16,$B$1:$AT$1,"&lt;"&amp;25))</f>
        <v>-24</v>
      </c>
      <c r="BT16">
        <f>(RANK(_calc_라운드기준!AA16,_calc_라운드기준!$B16:$AT16,0)+COUNTIFS(_calc_라운드기준!$B16:$AT16,_calc_라운드기준!AA16,$B$1:$AT$1,"&lt;"&amp;26))-(RANK(AA16,$B16:$AT16,0)+COUNTIFS($B16:$AT16,AA16,$B$1:$AT$1,"&lt;"&amp;26))</f>
        <v>-13</v>
      </c>
      <c r="BU16">
        <f>(RANK(_calc_라운드기준!AB16,_calc_라운드기준!$B16:$AT16,0)+COUNTIFS(_calc_라운드기준!$B16:$AT16,_calc_라운드기준!AB16,$B$1:$AT$1,"&lt;"&amp;27))-(RANK(AB16,$B16:$AT16,0)+COUNTIFS($B16:$AT16,AB16,$B$1:$AT$1,"&lt;"&amp;27))</f>
        <v>-19</v>
      </c>
      <c r="BV16">
        <f>(RANK(_calc_라운드기준!AC16,_calc_라운드기준!$B16:$AT16,0)+COUNTIFS(_calc_라운드기준!$B16:$AT16,_calc_라운드기준!AC16,$B$1:$AT$1,"&lt;"&amp;28))-(RANK(AC16,$B16:$AT16,0)+COUNTIFS($B16:$AT16,AC16,$B$1:$AT$1,"&lt;"&amp;28))</f>
        <v>-8</v>
      </c>
      <c r="BW16">
        <f>(RANK(_calc_라운드기준!AD16,_calc_라운드기준!$B16:$AT16,0)+COUNTIFS(_calc_라운드기준!$B16:$AT16,_calc_라운드기준!AD16,$B$1:$AT$1,"&lt;"&amp;29))-(RANK(AD16,$B16:$AT16,0)+COUNTIFS($B16:$AT16,AD16,$B$1:$AT$1,"&lt;"&amp;29))</f>
        <v>-18</v>
      </c>
      <c r="BX16">
        <f>(RANK(_calc_라운드기준!AE16,_calc_라운드기준!$B16:$AT16,0)+COUNTIFS(_calc_라운드기준!$B16:$AT16,_calc_라운드기준!AE16,$B$1:$AT$1,"&lt;"&amp;30))-(RANK(AE16,$B16:$AT16,0)+COUNTIFS($B16:$AT16,AE16,$B$1:$AT$1,"&lt;"&amp;30))</f>
        <v>10</v>
      </c>
      <c r="BY16">
        <f>(RANK(_calc_라운드기준!AF16,_calc_라운드기준!$B16:$AT16,0)+COUNTIFS(_calc_라운드기준!$B16:$AT16,_calc_라운드기준!AF16,$B$1:$AT$1,"&lt;"&amp;31))-(RANK(AF16,$B16:$AT16,0)+COUNTIFS($B16:$AT16,AF16,$B$1:$AT$1,"&lt;"&amp;31))</f>
        <v>-21</v>
      </c>
      <c r="BZ16">
        <f>(RANK(_calc_라운드기준!AG16,_calc_라운드기준!$B16:$AT16,0)+COUNTIFS(_calc_라운드기준!$B16:$AT16,_calc_라운드기준!AG16,$B$1:$AT$1,"&lt;"&amp;32))-(RANK(AG16,$B16:$AT16,0)+COUNTIFS($B16:$AT16,AG16,$B$1:$AT$1,"&lt;"&amp;32))</f>
        <v>-10</v>
      </c>
      <c r="CA16">
        <f>(RANK(_calc_라운드기준!AH16,_calc_라운드기준!$B16:$AT16,0)+COUNTIFS(_calc_라운드기준!$B16:$AT16,_calc_라운드기준!AH16,$B$1:$AT$1,"&lt;"&amp;33))-(RANK(AH16,$B16:$AT16,0)+COUNTIFS($B16:$AT16,AH16,$B$1:$AT$1,"&lt;"&amp;33))</f>
        <v>21</v>
      </c>
      <c r="CB16">
        <f>(RANK(_calc_라운드기준!AI16,_calc_라운드기준!$B16:$AT16,0)+COUNTIFS(_calc_라운드기준!$B16:$AT16,_calc_라운드기준!AI16,$B$1:$AT$1,"&lt;"&amp;34))-(RANK(AI16,$B16:$AT16,0)+COUNTIFS($B16:$AT16,AI16,$B$1:$AT$1,"&lt;"&amp;34))</f>
        <v>30</v>
      </c>
      <c r="CC16">
        <f>(RANK(_calc_라운드기준!AJ16,_calc_라운드기준!$B16:$AT16,0)+COUNTIFS(_calc_라운드기준!$B16:$AT16,_calc_라운드기준!AJ16,$B$1:$AT$1,"&lt;"&amp;35))-(RANK(AJ16,$B16:$AT16,0)+COUNTIFS($B16:$AT16,AJ16,$B$1:$AT$1,"&lt;"&amp;35))</f>
        <v>13</v>
      </c>
      <c r="CD16">
        <f>(RANK(_calc_라운드기준!AK16,_calc_라운드기준!$B16:$AT16,0)+COUNTIFS(_calc_라운드기준!$B16:$AT16,_calc_라운드기준!AK16,$B$1:$AT$1,"&lt;"&amp;36))-(RANK(AK16,$B16:$AT16,0)+COUNTIFS($B16:$AT16,AK16,$B$1:$AT$1,"&lt;"&amp;36))</f>
        <v>2</v>
      </c>
      <c r="CE16">
        <f>(RANK(_calc_라운드기준!AL16,_calc_라운드기준!$B16:$AT16,0)+COUNTIFS(_calc_라운드기준!$B16:$AT16,_calc_라운드기준!AL16,$B$1:$AT$1,"&lt;"&amp;37))-(RANK(AL16,$B16:$AT16,0)+COUNTIFS($B16:$AT16,AL16,$B$1:$AT$1,"&lt;"&amp;37))</f>
        <v>-21</v>
      </c>
      <c r="CF16">
        <f>(RANK(_calc_라운드기준!AM16,_calc_라운드기준!$B16:$AT16,0)+COUNTIFS(_calc_라운드기준!$B16:$AT16,_calc_라운드기준!AM16,$B$1:$AT$1,"&lt;"&amp;38))-(RANK(AM16,$B16:$AT16,0)+COUNTIFS($B16:$AT16,AM16,$B$1:$AT$1,"&lt;"&amp;38))</f>
        <v>21</v>
      </c>
      <c r="CG16">
        <f>(RANK(_calc_라운드기준!AN16,_calc_라운드기준!$B16:$AT16,0)+COUNTIFS(_calc_라운드기준!$B16:$AT16,_calc_라운드기준!AN16,$B$1:$AT$1,"&lt;"&amp;39))-(RANK(AN16,$B16:$AT16,0)+COUNTIFS($B16:$AT16,AN16,$B$1:$AT$1,"&lt;"&amp;39))</f>
        <v>11</v>
      </c>
      <c r="CH16">
        <f>(RANK(_calc_라운드기준!AO16,_calc_라운드기준!$B16:$AT16,0)+COUNTIFS(_calc_라운드기준!$B16:$AT16,_calc_라운드기준!AO16,$B$1:$AT$1,"&lt;"&amp;40))-(RANK(AO16,$B16:$AT16,0)+COUNTIFS($B16:$AT16,AO16,$B$1:$AT$1,"&lt;"&amp;40))</f>
        <v>-8</v>
      </c>
      <c r="CI16">
        <f>(RANK(_calc_라운드기준!AP16,_calc_라운드기준!$B16:$AT16,0)+COUNTIFS(_calc_라운드기준!$B16:$AT16,_calc_라운드기준!AP16,$B$1:$AT$1,"&lt;"&amp;41))-(RANK(AP16,$B16:$AT16,0)+COUNTIFS($B16:$AT16,AP16,$B$1:$AT$1,"&lt;"&amp;41))</f>
        <v>-26</v>
      </c>
      <c r="CJ16">
        <f>(RANK(_calc_라운드기준!AQ16,_calc_라운드기준!$B16:$AT16,0)+COUNTIFS(_calc_라운드기준!$B16:$AT16,_calc_라운드기준!AQ16,$B$1:$AT$1,"&lt;"&amp;42))-(RANK(AQ16,$B16:$AT16,0)+COUNTIFS($B16:$AT16,AQ16,$B$1:$AT$1,"&lt;"&amp;42))</f>
        <v>16</v>
      </c>
      <c r="CK16">
        <f>(RANK(_calc_라운드기준!AR16,_calc_라운드기준!$B16:$AT16,0)+COUNTIFS(_calc_라운드기준!$B16:$AT16,_calc_라운드기준!AR16,$B$1:$AT$1,"&lt;"&amp;43))-(RANK(AR16,$B16:$AT16,0)+COUNTIFS($B16:$AT16,AR16,$B$1:$AT$1,"&lt;"&amp;43))</f>
        <v>16</v>
      </c>
      <c r="CL16">
        <f>(RANK(_calc_라운드기준!AS16,_calc_라운드기준!$B16:$AT16,0)+COUNTIFS(_calc_라운드기준!$B16:$AT16,_calc_라운드기준!AS16,$B$1:$AT$1,"&lt;"&amp;44))-(RANK(AS16,$B16:$AT16,0)+COUNTIFS($B16:$AT16,AS16,$B$1:$AT$1,"&lt;"&amp;44))</f>
        <v>10</v>
      </c>
      <c r="CM16">
        <f>(RANK(_calc_라운드기준!AT16,_calc_라운드기준!$B16:$AT16,0)+COUNTIFS(_calc_라운드기준!$B16:$AT16,_calc_라운드기준!AT16,$B$1:$AT$1,"&lt;"&amp;45))-(RANK(AT16,$B16:$AT16,0)+COUNTIFS($B16:$AT16,AT16,$B$1:$AT$1,"&lt;"&amp;45))</f>
        <v>19</v>
      </c>
      <c r="CN16">
        <f t="shared" si="0"/>
        <v>42</v>
      </c>
      <c r="CO16">
        <f t="shared" si="1"/>
        <v>25</v>
      </c>
      <c r="CP16">
        <f t="shared" si="2"/>
        <v>18</v>
      </c>
      <c r="CQ16">
        <f t="shared" si="3"/>
        <v>40</v>
      </c>
      <c r="CR16">
        <f t="shared" si="4"/>
        <v>29</v>
      </c>
      <c r="CS16">
        <f t="shared" si="5"/>
        <v>17</v>
      </c>
      <c r="CT16">
        <f t="shared" si="6"/>
        <v>5</v>
      </c>
      <c r="CU16">
        <f t="shared" si="7"/>
        <v>44</v>
      </c>
      <c r="CV16">
        <f t="shared" si="8"/>
        <v>39</v>
      </c>
      <c r="CW16">
        <f t="shared" si="9"/>
        <v>20</v>
      </c>
      <c r="CX16">
        <f t="shared" si="10"/>
        <v>6</v>
      </c>
      <c r="CY16">
        <f t="shared" si="11"/>
        <v>3</v>
      </c>
      <c r="CZ16">
        <f t="shared" si="12"/>
        <v>21</v>
      </c>
      <c r="DA16">
        <f t="shared" si="13"/>
        <v>14</v>
      </c>
      <c r="DB16">
        <f t="shared" si="14"/>
        <v>32</v>
      </c>
      <c r="DC16">
        <f t="shared" si="15"/>
        <v>26</v>
      </c>
      <c r="DD16">
        <f t="shared" si="16"/>
        <v>30</v>
      </c>
      <c r="DE16">
        <f t="shared" si="17"/>
        <v>4</v>
      </c>
      <c r="DF16">
        <f t="shared" si="18"/>
        <v>19</v>
      </c>
      <c r="DG16">
        <f t="shared" si="19"/>
        <v>34</v>
      </c>
      <c r="DH16">
        <f t="shared" si="20"/>
        <v>1</v>
      </c>
      <c r="DI16">
        <f t="shared" si="21"/>
        <v>24</v>
      </c>
      <c r="DJ16">
        <f t="shared" si="22"/>
        <v>45</v>
      </c>
      <c r="DK16">
        <f t="shared" si="23"/>
        <v>22</v>
      </c>
      <c r="DL16">
        <f t="shared" si="24"/>
        <v>41</v>
      </c>
      <c r="DM16">
        <f t="shared" si="25"/>
        <v>33</v>
      </c>
      <c r="DN16">
        <f t="shared" si="26"/>
        <v>36</v>
      </c>
      <c r="DO16">
        <f t="shared" si="27"/>
        <v>27</v>
      </c>
      <c r="DP16">
        <f t="shared" si="28"/>
        <v>35</v>
      </c>
      <c r="DQ16">
        <f t="shared" si="29"/>
        <v>15</v>
      </c>
      <c r="DR16">
        <f t="shared" si="30"/>
        <v>37</v>
      </c>
      <c r="DS16">
        <f t="shared" si="31"/>
        <v>31</v>
      </c>
      <c r="DT16">
        <f t="shared" si="32"/>
        <v>7</v>
      </c>
      <c r="DU16">
        <f t="shared" si="33"/>
        <v>2</v>
      </c>
      <c r="DV16">
        <f t="shared" si="34"/>
        <v>12</v>
      </c>
      <c r="DW16">
        <f t="shared" si="35"/>
        <v>23</v>
      </c>
      <c r="DX16">
        <f t="shared" si="36"/>
        <v>38</v>
      </c>
      <c r="DY16">
        <f t="shared" si="37"/>
        <v>8</v>
      </c>
      <c r="DZ16">
        <f t="shared" si="38"/>
        <v>13</v>
      </c>
      <c r="EA16">
        <f t="shared" si="39"/>
        <v>28</v>
      </c>
      <c r="EB16">
        <f t="shared" si="40"/>
        <v>43</v>
      </c>
      <c r="EC16">
        <f t="shared" si="41"/>
        <v>10</v>
      </c>
      <c r="ED16">
        <f t="shared" si="42"/>
        <v>11</v>
      </c>
      <c r="EE16">
        <f t="shared" si="43"/>
        <v>16</v>
      </c>
      <c r="EF16">
        <f t="shared" si="44"/>
        <v>9</v>
      </c>
    </row>
    <row r="17" spans="1:136" ht="16.5" customHeight="1">
      <c r="A17">
        <f>_calc_라운드기준!A17</f>
        <v>1229</v>
      </c>
      <c r="B17">
        <f>INDEX(_calc_누적빈도!B:B,$A17)-INDEX(_calc_누적빈도!B:B,$A17-기준550회_후보!$B$1)</f>
        <v>70</v>
      </c>
      <c r="C17">
        <f>INDEX(_calc_누적빈도!C:C,$A17)-INDEX(_calc_누적빈도!C:C,$A17-기준550회_후보!$B$1)</f>
        <v>67</v>
      </c>
      <c r="D17">
        <f>INDEX(_calc_누적빈도!D:D,$A17)-INDEX(_calc_누적빈도!D:D,$A17-기준550회_후보!$B$1)</f>
        <v>83</v>
      </c>
      <c r="E17">
        <f>INDEX(_calc_누적빈도!E:E,$A17)-INDEX(_calc_누적빈도!E:E,$A17-기준550회_후보!$B$1)</f>
        <v>65</v>
      </c>
      <c r="F17">
        <f>INDEX(_calc_누적빈도!F:F,$A17)-INDEX(_calc_누적빈도!F:F,$A17-기준550회_후보!$B$1)</f>
        <v>56</v>
      </c>
      <c r="G17">
        <f>INDEX(_calc_누적빈도!G:G,$A17)-INDEX(_calc_누적빈도!G:G,$A17-기준550회_후보!$B$1)</f>
        <v>82</v>
      </c>
      <c r="H17">
        <f>INDEX(_calc_누적빈도!H:H,$A17)-INDEX(_calc_누적빈도!H:H,$A17-기준550회_후보!$B$1)</f>
        <v>78</v>
      </c>
      <c r="I17">
        <f>INDEX(_calc_누적빈도!I:I,$A17)-INDEX(_calc_누적빈도!I:I,$A17-기준550회_후보!$B$1)</f>
        <v>60</v>
      </c>
      <c r="J17">
        <f>INDEX(_calc_누적빈도!J:J,$A17)-INDEX(_calc_누적빈도!J:J,$A17-기준550회_후보!$B$1)</f>
        <v>64</v>
      </c>
      <c r="K17">
        <f>INDEX(_calc_누적빈도!K:K,$A17)-INDEX(_calc_누적빈도!K:K,$A17-기준550회_후보!$B$1)</f>
        <v>72</v>
      </c>
      <c r="L17">
        <f>INDEX(_calc_누적빈도!L:L,$A17)-INDEX(_calc_누적빈도!L:L,$A17-기준550회_후보!$B$1)</f>
        <v>75</v>
      </c>
      <c r="M17">
        <f>INDEX(_calc_누적빈도!M:M,$A17)-INDEX(_calc_누적빈도!M:M,$A17-기준550회_후보!$B$1)</f>
        <v>88</v>
      </c>
      <c r="N17">
        <f>INDEX(_calc_누적빈도!N:N,$A17)-INDEX(_calc_누적빈도!N:N,$A17-기준550회_후보!$B$1)</f>
        <v>82</v>
      </c>
      <c r="O17">
        <f>INDEX(_calc_누적빈도!O:O,$A17)-INDEX(_calc_누적빈도!O:O,$A17-기준550회_후보!$B$1)</f>
        <v>71</v>
      </c>
      <c r="P17">
        <f>INDEX(_calc_누적빈도!P:P,$A17)-INDEX(_calc_누적빈도!P:P,$A17-기준550회_후보!$B$1)</f>
        <v>77</v>
      </c>
      <c r="Q17">
        <f>INDEX(_calc_누적빈도!Q:Q,$A17)-INDEX(_calc_누적빈도!Q:Q,$A17-기준550회_후보!$B$1)</f>
        <v>85</v>
      </c>
      <c r="R17">
        <f>INDEX(_calc_누적빈도!R:R,$A17)-INDEX(_calc_누적빈도!R:R,$A17-기준550회_후보!$B$1)</f>
        <v>72</v>
      </c>
      <c r="S17">
        <f>INDEX(_calc_누적빈도!S:S,$A17)-INDEX(_calc_누적빈도!S:S,$A17-기준550회_후보!$B$1)</f>
        <v>80</v>
      </c>
      <c r="T17">
        <f>INDEX(_calc_누적빈도!T:T,$A17)-INDEX(_calc_누적빈도!T:T,$A17-기준550회_후보!$B$1)</f>
        <v>79</v>
      </c>
      <c r="U17">
        <f>INDEX(_calc_누적빈도!U:U,$A17)-INDEX(_calc_누적빈도!U:U,$A17-기준550회_후보!$B$1)</f>
        <v>59</v>
      </c>
      <c r="V17">
        <f>INDEX(_calc_누적빈도!V:V,$A17)-INDEX(_calc_누적빈도!V:V,$A17-기준550회_후보!$B$1)</f>
        <v>84</v>
      </c>
      <c r="W17">
        <f>INDEX(_calc_누적빈도!W:W,$A17)-INDEX(_calc_누적빈도!W:W,$A17-기준550회_후보!$B$1)</f>
        <v>65</v>
      </c>
      <c r="X17">
        <f>INDEX(_calc_누적빈도!X:X,$A17)-INDEX(_calc_누적빈도!X:X,$A17-기준550회_후보!$B$1)</f>
        <v>64</v>
      </c>
      <c r="Y17">
        <f>INDEX(_calc_누적빈도!Y:Y,$A17)-INDEX(_calc_누적빈도!Y:Y,$A17-기준550회_후보!$B$1)</f>
        <v>77</v>
      </c>
      <c r="Z17">
        <f>INDEX(_calc_누적빈도!Z:Z,$A17)-INDEX(_calc_누적빈도!Z:Z,$A17-기준550회_후보!$B$1)</f>
        <v>59</v>
      </c>
      <c r="AA17">
        <f>INDEX(_calc_누적빈도!AA:AA,$A17)-INDEX(_calc_누적빈도!AA:AA,$A17-기준550회_후보!$B$1)</f>
        <v>69</v>
      </c>
      <c r="AB17">
        <f>INDEX(_calc_누적빈도!AB:AB,$A17)-INDEX(_calc_누적빈도!AB:AB,$A17-기준550회_후보!$B$1)</f>
        <v>75</v>
      </c>
      <c r="AC17">
        <f>INDEX(_calc_누적빈도!AC:AC,$A17)-INDEX(_calc_누적빈도!AC:AC,$A17-기준550회_후보!$B$1)</f>
        <v>81</v>
      </c>
      <c r="AD17">
        <f>INDEX(_calc_누적빈도!AD:AD,$A17)-INDEX(_calc_누적빈도!AD:AD,$A17-기준550회_후보!$B$1)</f>
        <v>70</v>
      </c>
      <c r="AE17">
        <f>INDEX(_calc_누적빈도!AE:AE,$A17)-INDEX(_calc_누적빈도!AE:AE,$A17-기준550회_후보!$B$1)</f>
        <v>80</v>
      </c>
      <c r="AF17">
        <f>INDEX(_calc_누적빈도!AF:AF,$A17)-INDEX(_calc_누적빈도!AF:AF,$A17-기준550회_후보!$B$1)</f>
        <v>72</v>
      </c>
      <c r="AG17">
        <f>INDEX(_calc_누적빈도!AG:AG,$A17)-INDEX(_calc_누적빈도!AG:AG,$A17-기준550회_후보!$B$1)</f>
        <v>63</v>
      </c>
      <c r="AH17">
        <f>INDEX(_calc_누적빈도!AH:AH,$A17)-INDEX(_calc_누적빈도!AH:AH,$A17-기준550회_후보!$B$1)</f>
        <v>87</v>
      </c>
      <c r="AI17">
        <f>INDEX(_calc_누적빈도!AI:AI,$A17)-INDEX(_calc_누적빈도!AI:AI,$A17-기준550회_후보!$B$1)</f>
        <v>80</v>
      </c>
      <c r="AJ17">
        <f>INDEX(_calc_누적빈도!AJ:AJ,$A17)-INDEX(_calc_누적빈도!AJ:AJ,$A17-기준550회_후보!$B$1)</f>
        <v>77</v>
      </c>
      <c r="AK17">
        <f>INDEX(_calc_누적빈도!AK:AK,$A17)-INDEX(_calc_누적빈도!AK:AK,$A17-기준550회_후보!$B$1)</f>
        <v>74</v>
      </c>
      <c r="AL17">
        <f>INDEX(_calc_누적빈도!AL:AL,$A17)-INDEX(_calc_누적빈도!AL:AL,$A17-기준550회_후보!$B$1)</f>
        <v>69</v>
      </c>
      <c r="AM17">
        <f>INDEX(_calc_누적빈도!AM:AM,$A17)-INDEX(_calc_누적빈도!AM:AM,$A17-기준550회_후보!$B$1)</f>
        <v>85</v>
      </c>
      <c r="AN17">
        <f>INDEX(_calc_누적빈도!AN:AN,$A17)-INDEX(_calc_누적빈도!AN:AN,$A17-기준550회_후보!$B$1)</f>
        <v>75</v>
      </c>
      <c r="AO17">
        <f>INDEX(_calc_누적빈도!AO:AO,$A17)-INDEX(_calc_누적빈도!AO:AO,$A17-기준550회_후보!$B$1)</f>
        <v>61</v>
      </c>
      <c r="AP17">
        <f>INDEX(_calc_누적빈도!AP:AP,$A17)-INDEX(_calc_누적빈도!AP:AP,$A17-기준550회_후보!$B$1)</f>
        <v>69</v>
      </c>
      <c r="AQ17">
        <f>INDEX(_calc_누적빈도!AQ:AQ,$A17)-INDEX(_calc_누적빈도!AQ:AQ,$A17-기준550회_후보!$B$1)</f>
        <v>72</v>
      </c>
      <c r="AR17">
        <f>INDEX(_calc_누적빈도!AR:AR,$A17)-INDEX(_calc_누적빈도!AR:AR,$A17-기준550회_후보!$B$1)</f>
        <v>71</v>
      </c>
      <c r="AS17">
        <f>INDEX(_calc_누적빈도!AS:AS,$A17)-INDEX(_calc_누적빈도!AS:AS,$A17-기준550회_후보!$B$1)</f>
        <v>73</v>
      </c>
      <c r="AT17">
        <f>INDEX(_calc_누적빈도!AT:AT,$A17)-INDEX(_calc_누적빈도!AT:AT,$A17-기준550회_후보!$B$1)</f>
        <v>83</v>
      </c>
      <c r="AU17">
        <f>(RANK(_calc_라운드기준!B17,_calc_라운드기준!$B17:$AT17,0)+COUNTIFS(_calc_라운드기준!$B17:$AT17,_calc_라운드기준!B17,$B$1:$AT$1,"&lt;"&amp;1))-(RANK(B17,$B17:$AT17,0)+COUNTIFS($B17:$AT17,B17,$B$1:$AT$1,"&lt;"&amp;1))</f>
        <v>-26</v>
      </c>
      <c r="AV17">
        <f>(RANK(_calc_라운드기준!C17,_calc_라운드기준!$B17:$AT17,0)+COUNTIFS(_calc_라운드기준!$B17:$AT17,_calc_라운드기준!C17,$B$1:$AT$1,"&lt;"&amp;2))-(RANK(C17,$B17:$AT17,0)+COUNTIFS($B17:$AT17,C17,$B$1:$AT$1,"&lt;"&amp;2))</f>
        <v>0</v>
      </c>
      <c r="AW17">
        <f>(RANK(_calc_라운드기준!D17,_calc_라운드기준!$B17:$AT17,0)+COUNTIFS(_calc_라운드기준!$B17:$AT17,_calc_라운드기준!D17,$B$1:$AT$1,"&lt;"&amp;3))-(RANK(D17,$B17:$AT17,0)+COUNTIFS($B17:$AT17,D17,$B$1:$AT$1,"&lt;"&amp;3))</f>
        <v>2</v>
      </c>
      <c r="AX17">
        <f>(RANK(_calc_라운드기준!E17,_calc_라운드기준!$B17:$AT17,0)+COUNTIFS(_calc_라운드기준!$B17:$AT17,_calc_라운드기준!E17,$B$1:$AT$1,"&lt;"&amp;4))-(RANK(E17,$B17:$AT17,0)+COUNTIFS($B17:$AT17,E17,$B$1:$AT$1,"&lt;"&amp;4))</f>
        <v>-25</v>
      </c>
      <c r="AY17">
        <f>(RANK(_calc_라운드기준!F17,_calc_라운드기준!$B17:$AT17,0)+COUNTIFS(_calc_라운드기준!$B17:$AT17,_calc_라운드기준!F17,$B$1:$AT$1,"&lt;"&amp;5))-(RANK(F17,$B17:$AT17,0)+COUNTIFS($B17:$AT17,F17,$B$1:$AT$1,"&lt;"&amp;5))</f>
        <v>-9</v>
      </c>
      <c r="AZ17">
        <f>(RANK(_calc_라운드기준!G17,_calc_라운드기준!$B17:$AT17,0)+COUNTIFS(_calc_라운드기준!$B17:$AT17,_calc_라운드기준!G17,$B$1:$AT$1,"&lt;"&amp;6))-(RANK(G17,$B17:$AT17,0)+COUNTIFS($B17:$AT17,G17,$B$1:$AT$1,"&lt;"&amp;6))</f>
        <v>4</v>
      </c>
      <c r="BA17">
        <f>(RANK(_calc_라운드기준!H17,_calc_라운드기준!$B17:$AT17,0)+COUNTIFS(_calc_라운드기준!$B17:$AT17,_calc_라운드기준!H17,$B$1:$AT$1,"&lt;"&amp;7))-(RANK(H17,$B17:$AT17,0)+COUNTIFS($B17:$AT17,H17,$B$1:$AT$1,"&lt;"&amp;7))</f>
        <v>24</v>
      </c>
      <c r="BB17">
        <f>(RANK(_calc_라운드기준!I17,_calc_라운드기준!$B17:$AT17,0)+COUNTIFS(_calc_라운드기준!$B17:$AT17,_calc_라운드기준!I17,$B$1:$AT$1,"&lt;"&amp;8))-(RANK(I17,$B17:$AT17,0)+COUNTIFS($B17:$AT17,I17,$B$1:$AT$1,"&lt;"&amp;8))</f>
        <v>-29</v>
      </c>
      <c r="BC17">
        <f>(RANK(_calc_라운드기준!J17,_calc_라운드기준!$B17:$AT17,0)+COUNTIFS(_calc_라운드기준!$B17:$AT17,_calc_라운드기준!J17,$B$1:$AT$1,"&lt;"&amp;9))-(RANK(J17,$B17:$AT17,0)+COUNTIFS($B17:$AT17,J17,$B$1:$AT$1,"&lt;"&amp;9))</f>
        <v>-24</v>
      </c>
      <c r="BD17">
        <f>(RANK(_calc_라운드기준!K17,_calc_라운드기준!$B17:$AT17,0)+COUNTIFS(_calc_라운드기준!$B17:$AT17,_calc_라운드기준!K17,$B$1:$AT$1,"&lt;"&amp;10))-(RANK(K17,$B17:$AT17,0)+COUNTIFS($B17:$AT17,K17,$B$1:$AT$1,"&lt;"&amp;10))</f>
        <v>5</v>
      </c>
      <c r="BE17">
        <f>(RANK(_calc_라운드기준!L17,_calc_라운드기준!$B17:$AT17,0)+COUNTIFS(_calc_라운드기준!$B17:$AT17,_calc_라운드기준!L17,$B$1:$AT$1,"&lt;"&amp;11))-(RANK(L17,$B17:$AT17,0)+COUNTIFS($B17:$AT17,L17,$B$1:$AT$1,"&lt;"&amp;11))</f>
        <v>24</v>
      </c>
      <c r="BF17">
        <f>(RANK(_calc_라운드기준!M17,_calc_라운드기준!$B17:$AT17,0)+COUNTIFS(_calc_라운드기준!$B17:$AT17,_calc_라운드기준!M17,$B$1:$AT$1,"&lt;"&amp;12))-(RANK(M17,$B17:$AT17,0)+COUNTIFS($B17:$AT17,M17,$B$1:$AT$1,"&lt;"&amp;12))</f>
        <v>36</v>
      </c>
      <c r="BG17">
        <f>(RANK(_calc_라운드기준!N17,_calc_라운드기준!$B17:$AT17,0)+COUNTIFS(_calc_라운드기준!$B17:$AT17,_calc_라운드기준!N17,$B$1:$AT$1,"&lt;"&amp;13))-(RANK(N17,$B17:$AT17,0)+COUNTIFS($B17:$AT17,N17,$B$1:$AT$1,"&lt;"&amp;13))</f>
        <v>6</v>
      </c>
      <c r="BH17">
        <f>(RANK(_calc_라운드기준!O17,_calc_라운드기준!$B17:$AT17,0)+COUNTIFS(_calc_라운드기준!$B17:$AT17,_calc_라운드기준!O17,$B$1:$AT$1,"&lt;"&amp;14))-(RANK(O17,$B17:$AT17,0)+COUNTIFS($B17:$AT17,O17,$B$1:$AT$1,"&lt;"&amp;14))</f>
        <v>12</v>
      </c>
      <c r="BI17">
        <f>(RANK(_calc_라운드기준!P17,_calc_라운드기준!$B17:$AT17,0)+COUNTIFS(_calc_라운드기준!$B17:$AT17,_calc_라운드기준!P17,$B$1:$AT$1,"&lt;"&amp;15))-(RANK(P17,$B17:$AT17,0)+COUNTIFS($B17:$AT17,P17,$B$1:$AT$1,"&lt;"&amp;15))</f>
        <v>-11</v>
      </c>
      <c r="BJ17">
        <f>(RANK(_calc_라운드기준!Q17,_calc_라운드기준!$B17:$AT17,0)+COUNTIFS(_calc_라운드기준!$B17:$AT17,_calc_라운드기준!Q17,$B$1:$AT$1,"&lt;"&amp;16))-(RANK(Q17,$B17:$AT17,0)+COUNTIFS($B17:$AT17,Q17,$B$1:$AT$1,"&lt;"&amp;16))</f>
        <v>-1</v>
      </c>
      <c r="BK17">
        <f>(RANK(_calc_라운드기준!R17,_calc_라운드기준!$B17:$AT17,0)+COUNTIFS(_calc_라운드기준!$B17:$AT17,_calc_라운드기준!R17,$B$1:$AT$1,"&lt;"&amp;17))-(RANK(R17,$B17:$AT17,0)+COUNTIFS($B17:$AT17,R17,$B$1:$AT$1,"&lt;"&amp;17))</f>
        <v>-9</v>
      </c>
      <c r="BL17">
        <f>(RANK(_calc_라운드기준!S17,_calc_라운드기준!$B17:$AT17,0)+COUNTIFS(_calc_라운드기준!$B17:$AT17,_calc_라운드기준!S17,$B$1:$AT$1,"&lt;"&amp;18))-(RANK(S17,$B17:$AT17,0)+COUNTIFS($B17:$AT17,S17,$B$1:$AT$1,"&lt;"&amp;18))</f>
        <v>19</v>
      </c>
      <c r="BM17">
        <f>(RANK(_calc_라운드기준!T17,_calc_라운드기준!$B17:$AT17,0)+COUNTIFS(_calc_라운드기준!$B17:$AT17,_calc_라운드기준!T17,$B$1:$AT$1,"&lt;"&amp;19))-(RANK(T17,$B17:$AT17,0)+COUNTIFS($B17:$AT17,T17,$B$1:$AT$1,"&lt;"&amp;19))</f>
        <v>3</v>
      </c>
      <c r="BN17">
        <f>(RANK(_calc_라운드기준!U17,_calc_라운드기준!$B17:$AT17,0)+COUNTIFS(_calc_라운드기준!$B17:$AT17,_calc_라운드기준!U17,$B$1:$AT$1,"&lt;"&amp;20))-(RANK(U17,$B17:$AT17,0)+COUNTIFS($B17:$AT17,U17,$B$1:$AT$1,"&lt;"&amp;20))</f>
        <v>-12</v>
      </c>
      <c r="BO17">
        <f>(RANK(_calc_라운드기준!V17,_calc_라운드기준!$B17:$AT17,0)+COUNTIFS(_calc_라운드기준!$B17:$AT17,_calc_라운드기준!V17,$B$1:$AT$1,"&lt;"&amp;21))-(RANK(V17,$B17:$AT17,0)+COUNTIFS($B17:$AT17,V17,$B$1:$AT$1,"&lt;"&amp;21))</f>
        <v>36</v>
      </c>
      <c r="BP17">
        <f>(RANK(_calc_라운드기준!W17,_calc_라운드기준!$B17:$AT17,0)+COUNTIFS(_calc_라운드기준!$B17:$AT17,_calc_라운드기준!W17,$B$1:$AT$1,"&lt;"&amp;22))-(RANK(W17,$B17:$AT17,0)+COUNTIFS($B17:$AT17,W17,$B$1:$AT$1,"&lt;"&amp;22))</f>
        <v>1</v>
      </c>
      <c r="BQ17">
        <f>(RANK(_calc_라운드기준!X17,_calc_라운드기준!$B17:$AT17,0)+COUNTIFS(_calc_라운드기준!$B17:$AT17,_calc_라운드기준!X17,$B$1:$AT$1,"&lt;"&amp;23))-(RANK(X17,$B17:$AT17,0)+COUNTIFS($B17:$AT17,X17,$B$1:$AT$1,"&lt;"&amp;23))</f>
        <v>-30</v>
      </c>
      <c r="BR17">
        <f>(RANK(_calc_라운드기준!Y17,_calc_라운드기준!$B17:$AT17,0)+COUNTIFS(_calc_라운드기준!$B17:$AT17,_calc_라운드기준!Y17,$B$1:$AT$1,"&lt;"&amp;24))-(RANK(Y17,$B17:$AT17,0)+COUNTIFS($B17:$AT17,Y17,$B$1:$AT$1,"&lt;"&amp;24))</f>
        <v>-7</v>
      </c>
      <c r="BS17">
        <f>(RANK(_calc_라운드기준!Z17,_calc_라운드기준!$B17:$AT17,0)+COUNTIFS(_calc_라운드기준!$B17:$AT17,_calc_라운드기준!Z17,$B$1:$AT$1,"&lt;"&amp;25))-(RANK(Z17,$B17:$AT17,0)+COUNTIFS($B17:$AT17,Z17,$B$1:$AT$1,"&lt;"&amp;25))</f>
        <v>-26</v>
      </c>
      <c r="BT17">
        <f>(RANK(_calc_라운드기준!AA17,_calc_라운드기준!$B17:$AT17,0)+COUNTIFS(_calc_라운드기준!$B17:$AT17,_calc_라운드기준!AA17,$B$1:$AT$1,"&lt;"&amp;26))-(RANK(AA17,$B17:$AT17,0)+COUNTIFS($B17:$AT17,AA17,$B$1:$AT$1,"&lt;"&amp;26))</f>
        <v>-13</v>
      </c>
      <c r="BU17">
        <f>(RANK(_calc_라운드기준!AB17,_calc_라운드기준!$B17:$AT17,0)+COUNTIFS(_calc_라운드기준!$B17:$AT17,_calc_라운드기준!AB17,$B$1:$AT$1,"&lt;"&amp;27))-(RANK(AB17,$B17:$AT17,0)+COUNTIFS($B17:$AT17,AB17,$B$1:$AT$1,"&lt;"&amp;27))</f>
        <v>-19</v>
      </c>
      <c r="BV17">
        <f>(RANK(_calc_라운드기준!AC17,_calc_라운드기준!$B17:$AT17,0)+COUNTIFS(_calc_라운드기준!$B17:$AT17,_calc_라운드기준!AC17,$B$1:$AT$1,"&lt;"&amp;28))-(RANK(AC17,$B17:$AT17,0)+COUNTIFS($B17:$AT17,AC17,$B$1:$AT$1,"&lt;"&amp;28))</f>
        <v>-7</v>
      </c>
      <c r="BW17">
        <f>(RANK(_calc_라운드기준!AD17,_calc_라운드기준!$B17:$AT17,0)+COUNTIFS(_calc_라운드기준!$B17:$AT17,_calc_라운드기준!AD17,$B$1:$AT$1,"&lt;"&amp;29))-(RANK(AD17,$B17:$AT17,0)+COUNTIFS($B17:$AT17,AD17,$B$1:$AT$1,"&lt;"&amp;29))</f>
        <v>-11</v>
      </c>
      <c r="BX17">
        <f>(RANK(_calc_라운드기준!AE17,_calc_라운드기준!$B17:$AT17,0)+COUNTIFS(_calc_라운드기준!$B17:$AT17,_calc_라운드기준!AE17,$B$1:$AT$1,"&lt;"&amp;30))-(RANK(AE17,$B17:$AT17,0)+COUNTIFS($B17:$AT17,AE17,$B$1:$AT$1,"&lt;"&amp;30))</f>
        <v>9</v>
      </c>
      <c r="BY17">
        <f>(RANK(_calc_라운드기준!AF17,_calc_라운드기준!$B17:$AT17,0)+COUNTIFS(_calc_라운드기준!$B17:$AT17,_calc_라운드기준!AF17,$B$1:$AT$1,"&lt;"&amp;31))-(RANK(AF17,$B17:$AT17,0)+COUNTIFS($B17:$AT17,AF17,$B$1:$AT$1,"&lt;"&amp;31))</f>
        <v>-20</v>
      </c>
      <c r="BZ17">
        <f>(RANK(_calc_라운드기준!AG17,_calc_라운드기준!$B17:$AT17,0)+COUNTIFS(_calc_라운드기준!$B17:$AT17,_calc_라운드기준!AG17,$B$1:$AT$1,"&lt;"&amp;32))-(RANK(AG17,$B17:$AT17,0)+COUNTIFS($B17:$AT17,AG17,$B$1:$AT$1,"&lt;"&amp;32))</f>
        <v>-8</v>
      </c>
      <c r="CA17">
        <f>(RANK(_calc_라운드기준!AH17,_calc_라운드기준!$B17:$AT17,0)+COUNTIFS(_calc_라운드기준!$B17:$AT17,_calc_라운드기준!AH17,$B$1:$AT$1,"&lt;"&amp;33))-(RANK(AH17,$B17:$AT17,0)+COUNTIFS($B17:$AT17,AH17,$B$1:$AT$1,"&lt;"&amp;33))</f>
        <v>20</v>
      </c>
      <c r="CB17">
        <f>(RANK(_calc_라운드기준!AI17,_calc_라운드기준!$B17:$AT17,0)+COUNTIFS(_calc_라운드기준!$B17:$AT17,_calc_라운드기준!AI17,$B$1:$AT$1,"&lt;"&amp;34))-(RANK(AI17,$B17:$AT17,0)+COUNTIFS($B17:$AT17,AI17,$B$1:$AT$1,"&lt;"&amp;34))</f>
        <v>31</v>
      </c>
      <c r="CC17">
        <f>(RANK(_calc_라운드기준!AJ17,_calc_라운드기준!$B17:$AT17,0)+COUNTIFS(_calc_라운드기준!$B17:$AT17,_calc_라운드기준!AJ17,$B$1:$AT$1,"&lt;"&amp;35))-(RANK(AJ17,$B17:$AT17,0)+COUNTIFS($B17:$AT17,AJ17,$B$1:$AT$1,"&lt;"&amp;35))</f>
        <v>15</v>
      </c>
      <c r="CD17">
        <f>(RANK(_calc_라운드기준!AK17,_calc_라운드기준!$B17:$AT17,0)+COUNTIFS(_calc_라운드기준!$B17:$AT17,_calc_라운드기준!AK17,$B$1:$AT$1,"&lt;"&amp;36))-(RANK(AK17,$B17:$AT17,0)+COUNTIFS($B17:$AT17,AK17,$B$1:$AT$1,"&lt;"&amp;36))</f>
        <v>1</v>
      </c>
      <c r="CE17">
        <f>(RANK(_calc_라운드기준!AL17,_calc_라운드기준!$B17:$AT17,0)+COUNTIFS(_calc_라운드기준!$B17:$AT17,_calc_라운드기준!AL17,$B$1:$AT$1,"&lt;"&amp;37))-(RANK(AL17,$B17:$AT17,0)+COUNTIFS($B17:$AT17,AL17,$B$1:$AT$1,"&lt;"&amp;37))</f>
        <v>-9</v>
      </c>
      <c r="CF17">
        <f>(RANK(_calc_라운드기준!AM17,_calc_라운드기준!$B17:$AT17,0)+COUNTIFS(_calc_라운드기준!$B17:$AT17,_calc_라운드기준!AM17,$B$1:$AT$1,"&lt;"&amp;38))-(RANK(AM17,$B17:$AT17,0)+COUNTIFS($B17:$AT17,AM17,$B$1:$AT$1,"&lt;"&amp;38))</f>
        <v>21</v>
      </c>
      <c r="CG17">
        <f>(RANK(_calc_라운드기준!AN17,_calc_라운드기준!$B17:$AT17,0)+COUNTIFS(_calc_라운드기준!$B17:$AT17,_calc_라운드기준!AN17,$B$1:$AT$1,"&lt;"&amp;39))-(RANK(AN17,$B17:$AT17,0)+COUNTIFS($B17:$AT17,AN17,$B$1:$AT$1,"&lt;"&amp;39))</f>
        <v>13</v>
      </c>
      <c r="CH17">
        <f>(RANK(_calc_라운드기준!AO17,_calc_라운드기준!$B17:$AT17,0)+COUNTIFS(_calc_라운드기준!$B17:$AT17,_calc_라운드기준!AO17,$B$1:$AT$1,"&lt;"&amp;40))-(RANK(AO17,$B17:$AT17,0)+COUNTIFS($B17:$AT17,AO17,$B$1:$AT$1,"&lt;"&amp;40))</f>
        <v>-15</v>
      </c>
      <c r="CI17">
        <f>(RANK(_calc_라운드기준!AP17,_calc_라운드기준!$B17:$AT17,0)+COUNTIFS(_calc_라운드기준!$B17:$AT17,_calc_라운드기준!AP17,$B$1:$AT$1,"&lt;"&amp;41))-(RANK(AP17,$B17:$AT17,0)+COUNTIFS($B17:$AT17,AP17,$B$1:$AT$1,"&lt;"&amp;41))</f>
        <v>-27</v>
      </c>
      <c r="CJ17">
        <f>(RANK(_calc_라운드기준!AQ17,_calc_라운드기준!$B17:$AT17,0)+COUNTIFS(_calc_라운드기준!$B17:$AT17,_calc_라운드기준!AQ17,$B$1:$AT$1,"&lt;"&amp;42))-(RANK(AQ17,$B17:$AT17,0)+COUNTIFS($B17:$AT17,AQ17,$B$1:$AT$1,"&lt;"&amp;42))</f>
        <v>15</v>
      </c>
      <c r="CK17">
        <f>(RANK(_calc_라운드기준!AR17,_calc_라운드기준!$B17:$AT17,0)+COUNTIFS(_calc_라운드기준!$B17:$AT17,_calc_라운드기준!AR17,$B$1:$AT$1,"&lt;"&amp;43))-(RANK(AR17,$B17:$AT17,0)+COUNTIFS($B17:$AT17,AR17,$B$1:$AT$1,"&lt;"&amp;43))</f>
        <v>16</v>
      </c>
      <c r="CL17">
        <f>(RANK(_calc_라운드기준!AS17,_calc_라운드기준!$B17:$AT17,0)+COUNTIFS(_calc_라운드기준!$B17:$AT17,_calc_라운드기준!AS17,$B$1:$AT$1,"&lt;"&amp;44))-(RANK(AS17,$B17:$AT17,0)+COUNTIFS($B17:$AT17,AS17,$B$1:$AT$1,"&lt;"&amp;44))</f>
        <v>4</v>
      </c>
      <c r="CM17">
        <f>(RANK(_calc_라운드기준!AT17,_calc_라운드기준!$B17:$AT17,0)+COUNTIFS(_calc_라운드기준!$B17:$AT17,_calc_라운드기준!AT17,$B$1:$AT$1,"&lt;"&amp;45))-(RANK(AT17,$B17:$AT17,0)+COUNTIFS($B17:$AT17,AT17,$B$1:$AT$1,"&lt;"&amp;45))</f>
        <v>21</v>
      </c>
      <c r="CN17">
        <f t="shared" si="0"/>
        <v>41</v>
      </c>
      <c r="CO17">
        <f t="shared" si="1"/>
        <v>24</v>
      </c>
      <c r="CP17">
        <f t="shared" si="2"/>
        <v>21</v>
      </c>
      <c r="CQ17">
        <f t="shared" si="3"/>
        <v>40</v>
      </c>
      <c r="CR17">
        <f t="shared" si="4"/>
        <v>29</v>
      </c>
      <c r="CS17">
        <f t="shared" si="5"/>
        <v>18</v>
      </c>
      <c r="CT17">
        <f t="shared" si="6"/>
        <v>4</v>
      </c>
      <c r="CU17">
        <f t="shared" si="7"/>
        <v>44</v>
      </c>
      <c r="CV17">
        <f t="shared" si="8"/>
        <v>39</v>
      </c>
      <c r="CW17">
        <f t="shared" si="9"/>
        <v>17</v>
      </c>
      <c r="CX17">
        <f t="shared" si="10"/>
        <v>5</v>
      </c>
      <c r="CY17">
        <f t="shared" si="11"/>
        <v>1</v>
      </c>
      <c r="CZ17">
        <f t="shared" si="12"/>
        <v>16</v>
      </c>
      <c r="DA17">
        <f t="shared" si="13"/>
        <v>14</v>
      </c>
      <c r="DB17">
        <f t="shared" si="14"/>
        <v>32</v>
      </c>
      <c r="DC17">
        <f t="shared" si="15"/>
        <v>25</v>
      </c>
      <c r="DD17">
        <f t="shared" si="16"/>
        <v>30</v>
      </c>
      <c r="DE17">
        <f t="shared" si="17"/>
        <v>9</v>
      </c>
      <c r="DF17">
        <f t="shared" si="18"/>
        <v>20</v>
      </c>
      <c r="DG17">
        <f t="shared" si="19"/>
        <v>34</v>
      </c>
      <c r="DH17">
        <f t="shared" si="20"/>
        <v>2</v>
      </c>
      <c r="DI17">
        <f t="shared" si="21"/>
        <v>22</v>
      </c>
      <c r="DJ17">
        <f t="shared" si="22"/>
        <v>45</v>
      </c>
      <c r="DK17">
        <f t="shared" si="23"/>
        <v>26</v>
      </c>
      <c r="DL17">
        <f t="shared" si="24"/>
        <v>42</v>
      </c>
      <c r="DM17">
        <f t="shared" si="25"/>
        <v>35</v>
      </c>
      <c r="DN17">
        <f t="shared" si="26"/>
        <v>37</v>
      </c>
      <c r="DO17">
        <f t="shared" si="27"/>
        <v>27</v>
      </c>
      <c r="DP17">
        <f t="shared" si="28"/>
        <v>33</v>
      </c>
      <c r="DQ17">
        <f t="shared" si="29"/>
        <v>15</v>
      </c>
      <c r="DR17">
        <f t="shared" si="30"/>
        <v>38</v>
      </c>
      <c r="DS17">
        <f t="shared" si="31"/>
        <v>28</v>
      </c>
      <c r="DT17">
        <f t="shared" si="32"/>
        <v>8</v>
      </c>
      <c r="DU17">
        <f t="shared" si="33"/>
        <v>3</v>
      </c>
      <c r="DV17">
        <f t="shared" si="34"/>
        <v>11</v>
      </c>
      <c r="DW17">
        <f t="shared" si="35"/>
        <v>23</v>
      </c>
      <c r="DX17">
        <f t="shared" si="36"/>
        <v>31</v>
      </c>
      <c r="DY17">
        <f t="shared" si="37"/>
        <v>6</v>
      </c>
      <c r="DZ17">
        <f t="shared" si="38"/>
        <v>13</v>
      </c>
      <c r="EA17">
        <f t="shared" si="39"/>
        <v>36</v>
      </c>
      <c r="EB17">
        <f t="shared" si="40"/>
        <v>43</v>
      </c>
      <c r="EC17">
        <f t="shared" si="41"/>
        <v>12</v>
      </c>
      <c r="ED17">
        <f t="shared" si="42"/>
        <v>10</v>
      </c>
      <c r="EE17">
        <f t="shared" si="43"/>
        <v>19</v>
      </c>
      <c r="EF17">
        <f t="shared" si="44"/>
        <v>7</v>
      </c>
    </row>
    <row r="18" spans="1:136" ht="16.5" customHeight="1">
      <c r="A18">
        <f>_calc_라운드기준!A18</f>
        <v>1228</v>
      </c>
      <c r="B18">
        <f>INDEX(_calc_누적빈도!B:B,$A18)-INDEX(_calc_누적빈도!B:B,$A18-기준550회_후보!$B$1)</f>
        <v>70</v>
      </c>
      <c r="C18">
        <f>INDEX(_calc_누적빈도!C:C,$A18)-INDEX(_calc_누적빈도!C:C,$A18-기준550회_후보!$B$1)</f>
        <v>67</v>
      </c>
      <c r="D18">
        <f>INDEX(_calc_누적빈도!D:D,$A18)-INDEX(_calc_누적빈도!D:D,$A18-기준550회_후보!$B$1)</f>
        <v>83</v>
      </c>
      <c r="E18">
        <f>INDEX(_calc_누적빈도!E:E,$A18)-INDEX(_calc_누적빈도!E:E,$A18-기준550회_후보!$B$1)</f>
        <v>66</v>
      </c>
      <c r="F18">
        <f>INDEX(_calc_누적빈도!F:F,$A18)-INDEX(_calc_누적빈도!F:F,$A18-기준550회_후보!$B$1)</f>
        <v>57</v>
      </c>
      <c r="G18">
        <f>INDEX(_calc_누적빈도!G:G,$A18)-INDEX(_calc_누적빈도!G:G,$A18-기준550회_후보!$B$1)</f>
        <v>83</v>
      </c>
      <c r="H18">
        <f>INDEX(_calc_누적빈도!H:H,$A18)-INDEX(_calc_누적빈도!H:H,$A18-기준550회_후보!$B$1)</f>
        <v>78</v>
      </c>
      <c r="I18">
        <f>INDEX(_calc_누적빈도!I:I,$A18)-INDEX(_calc_누적빈도!I:I,$A18-기준550회_후보!$B$1)</f>
        <v>60</v>
      </c>
      <c r="J18">
        <f>INDEX(_calc_누적빈도!J:J,$A18)-INDEX(_calc_누적빈도!J:J,$A18-기준550회_후보!$B$1)</f>
        <v>64</v>
      </c>
      <c r="K18">
        <f>INDEX(_calc_누적빈도!K:K,$A18)-INDEX(_calc_누적빈도!K:K,$A18-기준550회_후보!$B$1)</f>
        <v>72</v>
      </c>
      <c r="L18">
        <f>INDEX(_calc_누적빈도!L:L,$A18)-INDEX(_calc_누적빈도!L:L,$A18-기준550회_후보!$B$1)</f>
        <v>75</v>
      </c>
      <c r="M18">
        <f>INDEX(_calc_누적빈도!M:M,$A18)-INDEX(_calc_누적빈도!M:M,$A18-기준550회_후보!$B$1)</f>
        <v>89</v>
      </c>
      <c r="N18">
        <f>INDEX(_calc_누적빈도!N:N,$A18)-INDEX(_calc_누적빈도!N:N,$A18-기준550회_후보!$B$1)</f>
        <v>82</v>
      </c>
      <c r="O18">
        <f>INDEX(_calc_누적빈도!O:O,$A18)-INDEX(_calc_누적빈도!O:O,$A18-기준550회_후보!$B$1)</f>
        <v>71</v>
      </c>
      <c r="P18">
        <f>INDEX(_calc_누적빈도!P:P,$A18)-INDEX(_calc_누적빈도!P:P,$A18-기준550회_후보!$B$1)</f>
        <v>77</v>
      </c>
      <c r="Q18">
        <f>INDEX(_calc_누적빈도!Q:Q,$A18)-INDEX(_calc_누적빈도!Q:Q,$A18-기준550회_후보!$B$1)</f>
        <v>85</v>
      </c>
      <c r="R18">
        <f>INDEX(_calc_누적빈도!R:R,$A18)-INDEX(_calc_누적빈도!R:R,$A18-기준550회_후보!$B$1)</f>
        <v>72</v>
      </c>
      <c r="S18">
        <f>INDEX(_calc_누적빈도!S:S,$A18)-INDEX(_calc_누적빈도!S:S,$A18-기준550회_후보!$B$1)</f>
        <v>80</v>
      </c>
      <c r="T18">
        <f>INDEX(_calc_누적빈도!T:T,$A18)-INDEX(_calc_누적빈도!T:T,$A18-기준550회_후보!$B$1)</f>
        <v>79</v>
      </c>
      <c r="U18">
        <f>INDEX(_calc_누적빈도!U:U,$A18)-INDEX(_calc_누적빈도!U:U,$A18-기준550회_후보!$B$1)</f>
        <v>59</v>
      </c>
      <c r="V18">
        <f>INDEX(_calc_누적빈도!V:V,$A18)-INDEX(_calc_누적빈도!V:V,$A18-기준550회_후보!$B$1)</f>
        <v>84</v>
      </c>
      <c r="W18">
        <f>INDEX(_calc_누적빈도!W:W,$A18)-INDEX(_calc_누적빈도!W:W,$A18-기준550회_후보!$B$1)</f>
        <v>65</v>
      </c>
      <c r="X18">
        <f>INDEX(_calc_누적빈도!X:X,$A18)-INDEX(_calc_누적빈도!X:X,$A18-기준550회_후보!$B$1)</f>
        <v>64</v>
      </c>
      <c r="Y18">
        <f>INDEX(_calc_누적빈도!Y:Y,$A18)-INDEX(_calc_누적빈도!Y:Y,$A18-기준550회_후보!$B$1)</f>
        <v>76</v>
      </c>
      <c r="Z18">
        <f>INDEX(_calc_누적빈도!Z:Z,$A18)-INDEX(_calc_누적빈도!Z:Z,$A18-기준550회_후보!$B$1)</f>
        <v>60</v>
      </c>
      <c r="AA18">
        <f>INDEX(_calc_누적빈도!AA:AA,$A18)-INDEX(_calc_누적빈도!AA:AA,$A18-기준550회_후보!$B$1)</f>
        <v>69</v>
      </c>
      <c r="AB18">
        <f>INDEX(_calc_누적빈도!AB:AB,$A18)-INDEX(_calc_누적빈도!AB:AB,$A18-기준550회_후보!$B$1)</f>
        <v>75</v>
      </c>
      <c r="AC18">
        <f>INDEX(_calc_누적빈도!AC:AC,$A18)-INDEX(_calc_누적빈도!AC:AC,$A18-기준550회_후보!$B$1)</f>
        <v>81</v>
      </c>
      <c r="AD18">
        <f>INDEX(_calc_누적빈도!AD:AD,$A18)-INDEX(_calc_누적빈도!AD:AD,$A18-기준550회_후보!$B$1)</f>
        <v>69</v>
      </c>
      <c r="AE18">
        <f>INDEX(_calc_누적빈도!AE:AE,$A18)-INDEX(_calc_누적빈도!AE:AE,$A18-기준550회_후보!$B$1)</f>
        <v>79</v>
      </c>
      <c r="AF18">
        <f>INDEX(_calc_누적빈도!AF:AF,$A18)-INDEX(_calc_누적빈도!AF:AF,$A18-기준550회_후보!$B$1)</f>
        <v>71</v>
      </c>
      <c r="AG18">
        <f>INDEX(_calc_누적빈도!AG:AG,$A18)-INDEX(_calc_누적빈도!AG:AG,$A18-기준550회_후보!$B$1)</f>
        <v>63</v>
      </c>
      <c r="AH18">
        <f>INDEX(_calc_누적빈도!AH:AH,$A18)-INDEX(_calc_누적빈도!AH:AH,$A18-기준550회_후보!$B$1)</f>
        <v>87</v>
      </c>
      <c r="AI18">
        <f>INDEX(_calc_누적빈도!AI:AI,$A18)-INDEX(_calc_누적빈도!AI:AI,$A18-기준550회_후보!$B$1)</f>
        <v>80</v>
      </c>
      <c r="AJ18">
        <f>INDEX(_calc_누적빈도!AJ:AJ,$A18)-INDEX(_calc_누적빈도!AJ:AJ,$A18-기준550회_후보!$B$1)</f>
        <v>76</v>
      </c>
      <c r="AK18">
        <f>INDEX(_calc_누적빈도!AK:AK,$A18)-INDEX(_calc_누적빈도!AK:AK,$A18-기준550회_후보!$B$1)</f>
        <v>74</v>
      </c>
      <c r="AL18">
        <f>INDEX(_calc_누적빈도!AL:AL,$A18)-INDEX(_calc_누적빈도!AL:AL,$A18-기준550회_후보!$B$1)</f>
        <v>70</v>
      </c>
      <c r="AM18">
        <f>INDEX(_calc_누적빈도!AM:AM,$A18)-INDEX(_calc_누적빈도!AM:AM,$A18-기준550회_후보!$B$1)</f>
        <v>85</v>
      </c>
      <c r="AN18">
        <f>INDEX(_calc_누적빈도!AN:AN,$A18)-INDEX(_calc_누적빈도!AN:AN,$A18-기준550회_후보!$B$1)</f>
        <v>75</v>
      </c>
      <c r="AO18">
        <f>INDEX(_calc_누적빈도!AO:AO,$A18)-INDEX(_calc_누적빈도!AO:AO,$A18-기준550회_후보!$B$1)</f>
        <v>61</v>
      </c>
      <c r="AP18">
        <f>INDEX(_calc_누적빈도!AP:AP,$A18)-INDEX(_calc_누적빈도!AP:AP,$A18-기준550회_후보!$B$1)</f>
        <v>69</v>
      </c>
      <c r="AQ18">
        <f>INDEX(_calc_누적빈도!AQ:AQ,$A18)-INDEX(_calc_누적빈도!AQ:AQ,$A18-기준550회_후보!$B$1)</f>
        <v>72</v>
      </c>
      <c r="AR18">
        <f>INDEX(_calc_누적빈도!AR:AR,$A18)-INDEX(_calc_누적빈도!AR:AR,$A18-기준550회_후보!$B$1)</f>
        <v>71</v>
      </c>
      <c r="AS18">
        <f>INDEX(_calc_누적빈도!AS:AS,$A18)-INDEX(_calc_누적빈도!AS:AS,$A18-기준550회_후보!$B$1)</f>
        <v>72</v>
      </c>
      <c r="AT18">
        <f>INDEX(_calc_누적빈도!AT:AT,$A18)-INDEX(_calc_누적빈도!AT:AT,$A18-기준550회_후보!$B$1)</f>
        <v>83</v>
      </c>
      <c r="AU18">
        <f>(RANK(_calc_라운드기준!B18,_calc_라운드기준!$B18:$AT18,0)+COUNTIFS(_calc_라운드기준!$B18:$AT18,_calc_라운드기준!B18,$B$1:$AT$1,"&lt;"&amp;1))-(RANK(B18,$B18:$AT18,0)+COUNTIFS($B18:$AT18,B18,$B$1:$AT$1,"&lt;"&amp;1))</f>
        <v>-26</v>
      </c>
      <c r="AV18">
        <f>(RANK(_calc_라운드기준!C18,_calc_라운드기준!$B18:$AT18,0)+COUNTIFS(_calc_라운드기준!$B18:$AT18,_calc_라운드기준!C18,$B$1:$AT$1,"&lt;"&amp;2))-(RANK(C18,$B18:$AT18,0)+COUNTIFS($B18:$AT18,C18,$B$1:$AT$1,"&lt;"&amp;2))</f>
        <v>0</v>
      </c>
      <c r="AW18">
        <f>(RANK(_calc_라운드기준!D18,_calc_라운드기준!$B18:$AT18,0)+COUNTIFS(_calc_라운드기준!$B18:$AT18,_calc_라운드기준!D18,$B$1:$AT$1,"&lt;"&amp;3))-(RANK(D18,$B18:$AT18,0)+COUNTIFS($B18:$AT18,D18,$B$1:$AT$1,"&lt;"&amp;3))</f>
        <v>1</v>
      </c>
      <c r="AX18">
        <f>(RANK(_calc_라운드기준!E18,_calc_라운드기준!$B18:$AT18,0)+COUNTIFS(_calc_라운드기준!$B18:$AT18,_calc_라운드기준!E18,$B$1:$AT$1,"&lt;"&amp;4))-(RANK(E18,$B18:$AT18,0)+COUNTIFS($B18:$AT18,E18,$B$1:$AT$1,"&lt;"&amp;4))</f>
        <v>-25</v>
      </c>
      <c r="AY18">
        <f>(RANK(_calc_라운드기준!F18,_calc_라운드기준!$B18:$AT18,0)+COUNTIFS(_calc_라운드기준!$B18:$AT18,_calc_라운드기준!F18,$B$1:$AT$1,"&lt;"&amp;5))-(RANK(F18,$B18:$AT18,0)+COUNTIFS($B18:$AT18,F18,$B$1:$AT$1,"&lt;"&amp;5))</f>
        <v>-18</v>
      </c>
      <c r="AZ18">
        <f>(RANK(_calc_라운드기준!G18,_calc_라운드기준!$B18:$AT18,0)+COUNTIFS(_calc_라운드기준!$B18:$AT18,_calc_라운드기준!G18,$B$1:$AT$1,"&lt;"&amp;6))-(RANK(G18,$B18:$AT18,0)+COUNTIFS($B18:$AT18,G18,$B$1:$AT$1,"&lt;"&amp;6))</f>
        <v>1</v>
      </c>
      <c r="BA18">
        <f>(RANK(_calc_라운드기준!H18,_calc_라운드기준!$B18:$AT18,0)+COUNTIFS(_calc_라운드기준!$B18:$AT18,_calc_라운드기준!H18,$B$1:$AT$1,"&lt;"&amp;7))-(RANK(H18,$B18:$AT18,0)+COUNTIFS($B18:$AT18,H18,$B$1:$AT$1,"&lt;"&amp;7))</f>
        <v>24</v>
      </c>
      <c r="BB18">
        <f>(RANK(_calc_라운드기준!I18,_calc_라운드기준!$B18:$AT18,0)+COUNTIFS(_calc_라운드기준!$B18:$AT18,_calc_라운드기준!I18,$B$1:$AT$1,"&lt;"&amp;8))-(RANK(I18,$B18:$AT18,0)+COUNTIFS($B18:$AT18,I18,$B$1:$AT$1,"&lt;"&amp;8))</f>
        <v>-30</v>
      </c>
      <c r="BC18">
        <f>(RANK(_calc_라운드기준!J18,_calc_라운드기준!$B18:$AT18,0)+COUNTIFS(_calc_라운드기준!$B18:$AT18,_calc_라운드기준!J18,$B$1:$AT$1,"&lt;"&amp;9))-(RANK(J18,$B18:$AT18,0)+COUNTIFS($B18:$AT18,J18,$B$1:$AT$1,"&lt;"&amp;9))</f>
        <v>-25</v>
      </c>
      <c r="BD18">
        <f>(RANK(_calc_라운드기준!K18,_calc_라운드기준!$B18:$AT18,0)+COUNTIFS(_calc_라운드기준!$B18:$AT18,_calc_라운드기준!K18,$B$1:$AT$1,"&lt;"&amp;10))-(RANK(K18,$B18:$AT18,0)+COUNTIFS($B18:$AT18,K18,$B$1:$AT$1,"&lt;"&amp;10))</f>
        <v>5</v>
      </c>
      <c r="BE18">
        <f>(RANK(_calc_라운드기준!L18,_calc_라운드기준!$B18:$AT18,0)+COUNTIFS(_calc_라운드기준!$B18:$AT18,_calc_라운드기준!L18,$B$1:$AT$1,"&lt;"&amp;11))-(RANK(L18,$B18:$AT18,0)+COUNTIFS($B18:$AT18,L18,$B$1:$AT$1,"&lt;"&amp;11))</f>
        <v>21</v>
      </c>
      <c r="BF18">
        <f>(RANK(_calc_라운드기준!M18,_calc_라운드기준!$B18:$AT18,0)+COUNTIFS(_calc_라운드기준!$B18:$AT18,_calc_라운드기준!M18,$B$1:$AT$1,"&lt;"&amp;12))-(RANK(M18,$B18:$AT18,0)+COUNTIFS($B18:$AT18,M18,$B$1:$AT$1,"&lt;"&amp;12))</f>
        <v>35</v>
      </c>
      <c r="BG18">
        <f>(RANK(_calc_라운드기준!N18,_calc_라운드기준!$B18:$AT18,0)+COUNTIFS(_calc_라운드기준!$B18:$AT18,_calc_라운드기준!N18,$B$1:$AT$1,"&lt;"&amp;13))-(RANK(N18,$B18:$AT18,0)+COUNTIFS($B18:$AT18,N18,$B$1:$AT$1,"&lt;"&amp;13))</f>
        <v>5</v>
      </c>
      <c r="BH18">
        <f>(RANK(_calc_라운드기준!O18,_calc_라운드기준!$B18:$AT18,0)+COUNTIFS(_calc_라운드기준!$B18:$AT18,_calc_라운드기준!O18,$B$1:$AT$1,"&lt;"&amp;14))-(RANK(O18,$B18:$AT18,0)+COUNTIFS($B18:$AT18,O18,$B$1:$AT$1,"&lt;"&amp;14))</f>
        <v>14</v>
      </c>
      <c r="BI18">
        <f>(RANK(_calc_라운드기준!P18,_calc_라운드기준!$B18:$AT18,0)+COUNTIFS(_calc_라운드기준!$B18:$AT18,_calc_라운드기준!P18,$B$1:$AT$1,"&lt;"&amp;15))-(RANK(P18,$B18:$AT18,0)+COUNTIFS($B18:$AT18,P18,$B$1:$AT$1,"&lt;"&amp;15))</f>
        <v>-11</v>
      </c>
      <c r="BJ18">
        <f>(RANK(_calc_라운드기준!Q18,_calc_라운드기준!$B18:$AT18,0)+COUNTIFS(_calc_라운드기준!$B18:$AT18,_calc_라운드기준!Q18,$B$1:$AT$1,"&lt;"&amp;16))-(RANK(Q18,$B18:$AT18,0)+COUNTIFS($B18:$AT18,Q18,$B$1:$AT$1,"&lt;"&amp;16))</f>
        <v>-1</v>
      </c>
      <c r="BK18">
        <f>(RANK(_calc_라운드기준!R18,_calc_라운드기준!$B18:$AT18,0)+COUNTIFS(_calc_라운드기준!$B18:$AT18,_calc_라운드기준!R18,$B$1:$AT$1,"&lt;"&amp;17))-(RANK(R18,$B18:$AT18,0)+COUNTIFS($B18:$AT18,R18,$B$1:$AT$1,"&lt;"&amp;17))</f>
        <v>-9</v>
      </c>
      <c r="BL18">
        <f>(RANK(_calc_라운드기준!S18,_calc_라운드기준!$B18:$AT18,0)+COUNTIFS(_calc_라운드기준!$B18:$AT18,_calc_라운드기준!S18,$B$1:$AT$1,"&lt;"&amp;18))-(RANK(S18,$B18:$AT18,0)+COUNTIFS($B18:$AT18,S18,$B$1:$AT$1,"&lt;"&amp;18))</f>
        <v>18</v>
      </c>
      <c r="BM18">
        <f>(RANK(_calc_라운드기준!T18,_calc_라운드기준!$B18:$AT18,0)+COUNTIFS(_calc_라운드기준!$B18:$AT18,_calc_라운드기준!T18,$B$1:$AT$1,"&lt;"&amp;19))-(RANK(T18,$B18:$AT18,0)+COUNTIFS($B18:$AT18,T18,$B$1:$AT$1,"&lt;"&amp;19))</f>
        <v>3</v>
      </c>
      <c r="BN18">
        <f>(RANK(_calc_라운드기준!U18,_calc_라운드기준!$B18:$AT18,0)+COUNTIFS(_calc_라운드기준!$B18:$AT18,_calc_라운드기준!U18,$B$1:$AT$1,"&lt;"&amp;20))-(RANK(U18,$B18:$AT18,0)+COUNTIFS($B18:$AT18,U18,$B$1:$AT$1,"&lt;"&amp;20))</f>
        <v>-14</v>
      </c>
      <c r="BO18">
        <f>(RANK(_calc_라운드기준!V18,_calc_라운드기준!$B18:$AT18,0)+COUNTIFS(_calc_라운드기준!$B18:$AT18,_calc_라운드기준!V18,$B$1:$AT$1,"&lt;"&amp;21))-(RANK(V18,$B18:$AT18,0)+COUNTIFS($B18:$AT18,V18,$B$1:$AT$1,"&lt;"&amp;21))</f>
        <v>37</v>
      </c>
      <c r="BP18">
        <f>(RANK(_calc_라운드기준!W18,_calc_라운드기준!$B18:$AT18,0)+COUNTIFS(_calc_라운드기준!$B18:$AT18,_calc_라운드기준!W18,$B$1:$AT$1,"&lt;"&amp;22))-(RANK(W18,$B18:$AT18,0)+COUNTIFS($B18:$AT18,W18,$B$1:$AT$1,"&lt;"&amp;22))</f>
        <v>0</v>
      </c>
      <c r="BQ18">
        <f>(RANK(_calc_라운드기준!X18,_calc_라운드기준!$B18:$AT18,0)+COUNTIFS(_calc_라운드기준!$B18:$AT18,_calc_라운드기준!X18,$B$1:$AT$1,"&lt;"&amp;23))-(RANK(X18,$B18:$AT18,0)+COUNTIFS($B18:$AT18,X18,$B$1:$AT$1,"&lt;"&amp;23))</f>
        <v>-30</v>
      </c>
      <c r="BR18">
        <f>(RANK(_calc_라운드기준!Y18,_calc_라운드기준!$B18:$AT18,0)+COUNTIFS(_calc_라운드기준!$B18:$AT18,_calc_라운드기준!Y18,$B$1:$AT$1,"&lt;"&amp;24))-(RANK(Y18,$B18:$AT18,0)+COUNTIFS($B18:$AT18,Y18,$B$1:$AT$1,"&lt;"&amp;24))</f>
        <v>0</v>
      </c>
      <c r="BS18">
        <f>(RANK(_calc_라운드기준!Z18,_calc_라운드기준!$B18:$AT18,0)+COUNTIFS(_calc_라운드기준!$B18:$AT18,_calc_라운드기준!Z18,$B$1:$AT$1,"&lt;"&amp;25))-(RANK(Z18,$B18:$AT18,0)+COUNTIFS($B18:$AT18,Z18,$B$1:$AT$1,"&lt;"&amp;25))</f>
        <v>-25</v>
      </c>
      <c r="BT18">
        <f>(RANK(_calc_라운드기준!AA18,_calc_라운드기준!$B18:$AT18,0)+COUNTIFS(_calc_라운드기준!$B18:$AT18,_calc_라운드기준!AA18,$B$1:$AT$1,"&lt;"&amp;26))-(RANK(AA18,$B18:$AT18,0)+COUNTIFS($B18:$AT18,AA18,$B$1:$AT$1,"&lt;"&amp;26))</f>
        <v>-13</v>
      </c>
      <c r="BU18">
        <f>(RANK(_calc_라운드기준!AB18,_calc_라운드기준!$B18:$AT18,0)+COUNTIFS(_calc_라운드기준!$B18:$AT18,_calc_라운드기준!AB18,$B$1:$AT$1,"&lt;"&amp;27))-(RANK(AB18,$B18:$AT18,0)+COUNTIFS($B18:$AT18,AB18,$B$1:$AT$1,"&lt;"&amp;27))</f>
        <v>-19</v>
      </c>
      <c r="BV18">
        <f>(RANK(_calc_라운드기준!AC18,_calc_라운드기준!$B18:$AT18,0)+COUNTIFS(_calc_라운드기준!$B18:$AT18,_calc_라운드기준!AC18,$B$1:$AT$1,"&lt;"&amp;28))-(RANK(AC18,$B18:$AT18,0)+COUNTIFS($B18:$AT18,AC18,$B$1:$AT$1,"&lt;"&amp;28))</f>
        <v>-7</v>
      </c>
      <c r="BW18">
        <f>(RANK(_calc_라운드기준!AD18,_calc_라운드기준!$B18:$AT18,0)+COUNTIFS(_calc_라운드기준!$B18:$AT18,_calc_라운드기준!AD18,$B$1:$AT$1,"&lt;"&amp;29))-(RANK(AD18,$B18:$AT18,0)+COUNTIFS($B18:$AT18,AD18,$B$1:$AT$1,"&lt;"&amp;29))</f>
        <v>-2</v>
      </c>
      <c r="BX18">
        <f>(RANK(_calc_라운드기준!AE18,_calc_라운드기준!$B18:$AT18,0)+COUNTIFS(_calc_라운드기준!$B18:$AT18,_calc_라운드기준!AE18,$B$1:$AT$1,"&lt;"&amp;30))-(RANK(AE18,$B18:$AT18,0)+COUNTIFS($B18:$AT18,AE18,$B$1:$AT$1,"&lt;"&amp;30))</f>
        <v>18</v>
      </c>
      <c r="BY18">
        <f>(RANK(_calc_라운드기준!AF18,_calc_라운드기준!$B18:$AT18,0)+COUNTIFS(_calc_라운드기준!$B18:$AT18,_calc_라운드기준!AF18,$B$1:$AT$1,"&lt;"&amp;31))-(RANK(AF18,$B18:$AT18,0)+COUNTIFS($B18:$AT18,AF18,$B$1:$AT$1,"&lt;"&amp;31))</f>
        <v>-18</v>
      </c>
      <c r="BZ18">
        <f>(RANK(_calc_라운드기준!AG18,_calc_라운드기준!$B18:$AT18,0)+COUNTIFS(_calc_라운드기준!$B18:$AT18,_calc_라운드기준!AG18,$B$1:$AT$1,"&lt;"&amp;32))-(RANK(AG18,$B18:$AT18,0)+COUNTIFS($B18:$AT18,AG18,$B$1:$AT$1,"&lt;"&amp;32))</f>
        <v>-7</v>
      </c>
      <c r="CA18">
        <f>(RANK(_calc_라운드기준!AH18,_calc_라운드기준!$B18:$AT18,0)+COUNTIFS(_calc_라운드기준!$B18:$AT18,_calc_라운드기준!AH18,$B$1:$AT$1,"&lt;"&amp;33))-(RANK(AH18,$B18:$AT18,0)+COUNTIFS($B18:$AT18,AH18,$B$1:$AT$1,"&lt;"&amp;33))</f>
        <v>18</v>
      </c>
      <c r="CB18">
        <f>(RANK(_calc_라운드기준!AI18,_calc_라운드기준!$B18:$AT18,0)+COUNTIFS(_calc_라운드기준!$B18:$AT18,_calc_라운드기준!AI18,$B$1:$AT$1,"&lt;"&amp;34))-(RANK(AI18,$B18:$AT18,0)+COUNTIFS($B18:$AT18,AI18,$B$1:$AT$1,"&lt;"&amp;34))</f>
        <v>32</v>
      </c>
      <c r="CC18">
        <f>(RANK(_calc_라운드기준!AJ18,_calc_라운드기준!$B18:$AT18,0)+COUNTIFS(_calc_라운드기준!$B18:$AT18,_calc_라운드기준!AJ18,$B$1:$AT$1,"&lt;"&amp;35))-(RANK(AJ18,$B18:$AT18,0)+COUNTIFS($B18:$AT18,AJ18,$B$1:$AT$1,"&lt;"&amp;35))</f>
        <v>20</v>
      </c>
      <c r="CD18">
        <f>(RANK(_calc_라운드기준!AK18,_calc_라운드기준!$B18:$AT18,0)+COUNTIFS(_calc_라운드기준!$B18:$AT18,_calc_라운드기준!AK18,$B$1:$AT$1,"&lt;"&amp;36))-(RANK(AK18,$B18:$AT18,0)+COUNTIFS($B18:$AT18,AK18,$B$1:$AT$1,"&lt;"&amp;36))</f>
        <v>-1</v>
      </c>
      <c r="CE18">
        <f>(RANK(_calc_라운드기준!AL18,_calc_라운드기준!$B18:$AT18,0)+COUNTIFS(_calc_라운드기준!$B18:$AT18,_calc_라운드기준!AL18,$B$1:$AT$1,"&lt;"&amp;37))-(RANK(AL18,$B18:$AT18,0)+COUNTIFS($B18:$AT18,AL18,$B$1:$AT$1,"&lt;"&amp;37))</f>
        <v>-9</v>
      </c>
      <c r="CF18">
        <f>(RANK(_calc_라운드기준!AM18,_calc_라운드기준!$B18:$AT18,0)+COUNTIFS(_calc_라운드기준!$B18:$AT18,_calc_라운드기준!AM18,$B$1:$AT$1,"&lt;"&amp;38))-(RANK(AM18,$B18:$AT18,0)+COUNTIFS($B18:$AT18,AM18,$B$1:$AT$1,"&lt;"&amp;38))</f>
        <v>19</v>
      </c>
      <c r="CG18">
        <f>(RANK(_calc_라운드기준!AN18,_calc_라운드기준!$B18:$AT18,0)+COUNTIFS(_calc_라운드기준!$B18:$AT18,_calc_라운드기준!AN18,$B$1:$AT$1,"&lt;"&amp;39))-(RANK(AN18,$B18:$AT18,0)+COUNTIFS($B18:$AT18,AN18,$B$1:$AT$1,"&lt;"&amp;39))</f>
        <v>13</v>
      </c>
      <c r="CH18">
        <f>(RANK(_calc_라운드기준!AO18,_calc_라운드기준!$B18:$AT18,0)+COUNTIFS(_calc_라운드기준!$B18:$AT18,_calc_라운드기준!AO18,$B$1:$AT$1,"&lt;"&amp;40))-(RANK(AO18,$B18:$AT18,0)+COUNTIFS($B18:$AT18,AO18,$B$1:$AT$1,"&lt;"&amp;40))</f>
        <v>-17</v>
      </c>
      <c r="CI18">
        <f>(RANK(_calc_라운드기준!AP18,_calc_라운드기준!$B18:$AT18,0)+COUNTIFS(_calc_라운드기준!$B18:$AT18,_calc_라운드기준!AP18,$B$1:$AT$1,"&lt;"&amp;41))-(RANK(AP18,$B18:$AT18,0)+COUNTIFS($B18:$AT18,AP18,$B$1:$AT$1,"&lt;"&amp;41))</f>
        <v>-28</v>
      </c>
      <c r="CJ18">
        <f>(RANK(_calc_라운드기준!AQ18,_calc_라운드기준!$B18:$AT18,0)+COUNTIFS(_calc_라운드기준!$B18:$AT18,_calc_라운드기준!AQ18,$B$1:$AT$1,"&lt;"&amp;42))-(RANK(AQ18,$B18:$AT18,0)+COUNTIFS($B18:$AT18,AQ18,$B$1:$AT$1,"&lt;"&amp;42))</f>
        <v>18</v>
      </c>
      <c r="CK18">
        <f>(RANK(_calc_라운드기준!AR18,_calc_라운드기준!$B18:$AT18,0)+COUNTIFS(_calc_라운드기준!$B18:$AT18,_calc_라운드기준!AR18,$B$1:$AT$1,"&lt;"&amp;43))-(RANK(AR18,$B18:$AT18,0)+COUNTIFS($B18:$AT18,AR18,$B$1:$AT$1,"&lt;"&amp;43))</f>
        <v>16</v>
      </c>
      <c r="CL18">
        <f>(RANK(_calc_라운드기준!AS18,_calc_라운드기준!$B18:$AT18,0)+COUNTIFS(_calc_라운드기준!$B18:$AT18,_calc_라운드기준!AS18,$B$1:$AT$1,"&lt;"&amp;44))-(RANK(AS18,$B18:$AT18,0)+COUNTIFS($B18:$AT18,AS18,$B$1:$AT$1,"&lt;"&amp;44))</f>
        <v>-1</v>
      </c>
      <c r="CM18">
        <f>(RANK(_calc_라운드기준!AT18,_calc_라운드기준!$B18:$AT18,0)+COUNTIFS(_calc_라운드기준!$B18:$AT18,_calc_라운드기준!AT18,$B$1:$AT$1,"&lt;"&amp;45))-(RANK(AT18,$B18:$AT18,0)+COUNTIFS($B18:$AT18,AT18,$B$1:$AT$1,"&lt;"&amp;45))</f>
        <v>18</v>
      </c>
      <c r="CN18">
        <f t="shared" si="0"/>
        <v>42</v>
      </c>
      <c r="CO18">
        <f t="shared" si="1"/>
        <v>21</v>
      </c>
      <c r="CP18">
        <f t="shared" si="2"/>
        <v>19</v>
      </c>
      <c r="CQ18">
        <f t="shared" si="3"/>
        <v>39</v>
      </c>
      <c r="CR18">
        <f t="shared" si="4"/>
        <v>36</v>
      </c>
      <c r="CS18">
        <f t="shared" si="5"/>
        <v>20</v>
      </c>
      <c r="CT18">
        <f t="shared" si="6"/>
        <v>4</v>
      </c>
      <c r="CU18">
        <f t="shared" si="7"/>
        <v>44</v>
      </c>
      <c r="CV18">
        <f t="shared" si="8"/>
        <v>40</v>
      </c>
      <c r="CW18">
        <f t="shared" si="9"/>
        <v>16</v>
      </c>
      <c r="CX18">
        <f t="shared" si="10"/>
        <v>5</v>
      </c>
      <c r="CY18">
        <f t="shared" si="11"/>
        <v>2</v>
      </c>
      <c r="CZ18">
        <f t="shared" si="12"/>
        <v>17</v>
      </c>
      <c r="DA18">
        <f t="shared" si="13"/>
        <v>14</v>
      </c>
      <c r="DB18">
        <f t="shared" si="14"/>
        <v>32</v>
      </c>
      <c r="DC18">
        <f t="shared" si="15"/>
        <v>24</v>
      </c>
      <c r="DD18">
        <f t="shared" si="16"/>
        <v>30</v>
      </c>
      <c r="DE18">
        <f t="shared" si="17"/>
        <v>8</v>
      </c>
      <c r="DF18">
        <f t="shared" si="18"/>
        <v>18</v>
      </c>
      <c r="DG18">
        <f t="shared" si="19"/>
        <v>34</v>
      </c>
      <c r="DH18">
        <f t="shared" si="20"/>
        <v>1</v>
      </c>
      <c r="DI18">
        <f t="shared" si="21"/>
        <v>22</v>
      </c>
      <c r="DJ18">
        <f t="shared" si="22"/>
        <v>45</v>
      </c>
      <c r="DK18">
        <f t="shared" si="23"/>
        <v>23</v>
      </c>
      <c r="DL18">
        <f t="shared" si="24"/>
        <v>41</v>
      </c>
      <c r="DM18">
        <f t="shared" si="25"/>
        <v>33</v>
      </c>
      <c r="DN18">
        <f t="shared" si="26"/>
        <v>38</v>
      </c>
      <c r="DO18">
        <f t="shared" si="27"/>
        <v>28</v>
      </c>
      <c r="DP18">
        <f t="shared" si="28"/>
        <v>27</v>
      </c>
      <c r="DQ18">
        <f t="shared" si="29"/>
        <v>9</v>
      </c>
      <c r="DR18">
        <f t="shared" si="30"/>
        <v>37</v>
      </c>
      <c r="DS18">
        <f t="shared" si="31"/>
        <v>29</v>
      </c>
      <c r="DT18">
        <f t="shared" si="32"/>
        <v>10</v>
      </c>
      <c r="DU18">
        <f t="shared" si="33"/>
        <v>3</v>
      </c>
      <c r="DV18">
        <f t="shared" si="34"/>
        <v>6</v>
      </c>
      <c r="DW18">
        <f t="shared" si="35"/>
        <v>25</v>
      </c>
      <c r="DX18">
        <f t="shared" si="36"/>
        <v>31</v>
      </c>
      <c r="DY18">
        <f t="shared" si="37"/>
        <v>7</v>
      </c>
      <c r="DZ18">
        <f t="shared" si="38"/>
        <v>15</v>
      </c>
      <c r="EA18">
        <f t="shared" si="39"/>
        <v>35</v>
      </c>
      <c r="EB18">
        <f t="shared" si="40"/>
        <v>43</v>
      </c>
      <c r="EC18">
        <f t="shared" si="41"/>
        <v>11</v>
      </c>
      <c r="ED18">
        <f t="shared" si="42"/>
        <v>13</v>
      </c>
      <c r="EE18">
        <f t="shared" si="43"/>
        <v>26</v>
      </c>
      <c r="EF18">
        <f t="shared" si="44"/>
        <v>12</v>
      </c>
    </row>
    <row r="19" spans="1:136" ht="16.5" customHeight="1">
      <c r="A19">
        <f>_calc_라운드기준!A19</f>
        <v>1227</v>
      </c>
      <c r="B19">
        <f>INDEX(_calc_누적빈도!B:B,$A19)-INDEX(_calc_누적빈도!B:B,$A19-기준550회_후보!$B$1)</f>
        <v>69</v>
      </c>
      <c r="C19">
        <f>INDEX(_calc_누적빈도!C:C,$A19)-INDEX(_calc_누적빈도!C:C,$A19-기준550회_후보!$B$1)</f>
        <v>67</v>
      </c>
      <c r="D19">
        <f>INDEX(_calc_누적빈도!D:D,$A19)-INDEX(_calc_누적빈도!D:D,$A19-기준550회_후보!$B$1)</f>
        <v>83</v>
      </c>
      <c r="E19">
        <f>INDEX(_calc_누적빈도!E:E,$A19)-INDEX(_calc_누적빈도!E:E,$A19-기준550회_후보!$B$1)</f>
        <v>66</v>
      </c>
      <c r="F19">
        <f>INDEX(_calc_누적빈도!F:F,$A19)-INDEX(_calc_누적빈도!F:F,$A19-기준550회_후보!$B$1)</f>
        <v>57</v>
      </c>
      <c r="G19">
        <f>INDEX(_calc_누적빈도!G:G,$A19)-INDEX(_calc_누적빈도!G:G,$A19-기준550회_후보!$B$1)</f>
        <v>83</v>
      </c>
      <c r="H19">
        <f>INDEX(_calc_누적빈도!H:H,$A19)-INDEX(_calc_누적빈도!H:H,$A19-기준550회_후보!$B$1)</f>
        <v>78</v>
      </c>
      <c r="I19">
        <f>INDEX(_calc_누적빈도!I:I,$A19)-INDEX(_calc_누적빈도!I:I,$A19-기준550회_후보!$B$1)</f>
        <v>60</v>
      </c>
      <c r="J19">
        <f>INDEX(_calc_누적빈도!J:J,$A19)-INDEX(_calc_누적빈도!J:J,$A19-기준550회_후보!$B$1)</f>
        <v>64</v>
      </c>
      <c r="K19">
        <f>INDEX(_calc_누적빈도!K:K,$A19)-INDEX(_calc_누적빈도!K:K,$A19-기준550회_후보!$B$1)</f>
        <v>72</v>
      </c>
      <c r="L19">
        <f>INDEX(_calc_누적빈도!L:L,$A19)-INDEX(_calc_누적빈도!L:L,$A19-기준550회_후보!$B$1)</f>
        <v>75</v>
      </c>
      <c r="M19">
        <f>INDEX(_calc_누적빈도!M:M,$A19)-INDEX(_calc_누적빈도!M:M,$A19-기준550회_후보!$B$1)</f>
        <v>90</v>
      </c>
      <c r="N19">
        <f>INDEX(_calc_누적빈도!N:N,$A19)-INDEX(_calc_누적빈도!N:N,$A19-기준550회_후보!$B$1)</f>
        <v>82</v>
      </c>
      <c r="O19">
        <f>INDEX(_calc_누적빈도!O:O,$A19)-INDEX(_calc_누적빈도!O:O,$A19-기준550회_후보!$B$1)</f>
        <v>70</v>
      </c>
      <c r="P19">
        <f>INDEX(_calc_누적빈도!P:P,$A19)-INDEX(_calc_누적빈도!P:P,$A19-기준550회_후보!$B$1)</f>
        <v>78</v>
      </c>
      <c r="Q19">
        <f>INDEX(_calc_누적빈도!Q:Q,$A19)-INDEX(_calc_누적빈도!Q:Q,$A19-기준550회_후보!$B$1)</f>
        <v>84</v>
      </c>
      <c r="R19">
        <f>INDEX(_calc_누적빈도!R:R,$A19)-INDEX(_calc_누적빈도!R:R,$A19-기준550회_후보!$B$1)</f>
        <v>72</v>
      </c>
      <c r="S19">
        <f>INDEX(_calc_누적빈도!S:S,$A19)-INDEX(_calc_누적빈도!S:S,$A19-기준550회_후보!$B$1)</f>
        <v>80</v>
      </c>
      <c r="T19">
        <f>INDEX(_calc_누적빈도!T:T,$A19)-INDEX(_calc_누적빈도!T:T,$A19-기준550회_후보!$B$1)</f>
        <v>79</v>
      </c>
      <c r="U19">
        <f>INDEX(_calc_누적빈도!U:U,$A19)-INDEX(_calc_누적빈도!U:U,$A19-기준550회_후보!$B$1)</f>
        <v>59</v>
      </c>
      <c r="V19">
        <f>INDEX(_calc_누적빈도!V:V,$A19)-INDEX(_calc_누적빈도!V:V,$A19-기준550회_후보!$B$1)</f>
        <v>84</v>
      </c>
      <c r="W19">
        <f>INDEX(_calc_누적빈도!W:W,$A19)-INDEX(_calc_누적빈도!W:W,$A19-기준550회_후보!$B$1)</f>
        <v>65</v>
      </c>
      <c r="X19">
        <f>INDEX(_calc_누적빈도!X:X,$A19)-INDEX(_calc_누적빈도!X:X,$A19-기준550회_후보!$B$1)</f>
        <v>64</v>
      </c>
      <c r="Y19">
        <f>INDEX(_calc_누적빈도!Y:Y,$A19)-INDEX(_calc_누적빈도!Y:Y,$A19-기준550회_후보!$B$1)</f>
        <v>77</v>
      </c>
      <c r="Z19">
        <f>INDEX(_calc_누적빈도!Z:Z,$A19)-INDEX(_calc_누적빈도!Z:Z,$A19-기준550회_후보!$B$1)</f>
        <v>60</v>
      </c>
      <c r="AA19">
        <f>INDEX(_calc_누적빈도!AA:AA,$A19)-INDEX(_calc_누적빈도!AA:AA,$A19-기준550회_후보!$B$1)</f>
        <v>69</v>
      </c>
      <c r="AB19">
        <f>INDEX(_calc_누적빈도!AB:AB,$A19)-INDEX(_calc_누적빈도!AB:AB,$A19-기준550회_후보!$B$1)</f>
        <v>75</v>
      </c>
      <c r="AC19">
        <f>INDEX(_calc_누적빈도!AC:AC,$A19)-INDEX(_calc_누적빈도!AC:AC,$A19-기준550회_후보!$B$1)</f>
        <v>81</v>
      </c>
      <c r="AD19">
        <f>INDEX(_calc_누적빈도!AD:AD,$A19)-INDEX(_calc_누적빈도!AD:AD,$A19-기준550회_후보!$B$1)</f>
        <v>69</v>
      </c>
      <c r="AE19">
        <f>INDEX(_calc_누적빈도!AE:AE,$A19)-INDEX(_calc_누적빈도!AE:AE,$A19-기준550회_후보!$B$1)</f>
        <v>79</v>
      </c>
      <c r="AF19">
        <f>INDEX(_calc_누적빈도!AF:AF,$A19)-INDEX(_calc_누적빈도!AF:AF,$A19-기준550회_후보!$B$1)</f>
        <v>71</v>
      </c>
      <c r="AG19">
        <f>INDEX(_calc_누적빈도!AG:AG,$A19)-INDEX(_calc_누적빈도!AG:AG,$A19-기준550회_후보!$B$1)</f>
        <v>63</v>
      </c>
      <c r="AH19">
        <f>INDEX(_calc_누적빈도!AH:AH,$A19)-INDEX(_calc_누적빈도!AH:AH,$A19-기준550회_후보!$B$1)</f>
        <v>87</v>
      </c>
      <c r="AI19">
        <f>INDEX(_calc_누적빈도!AI:AI,$A19)-INDEX(_calc_누적빈도!AI:AI,$A19-기준550회_후보!$B$1)</f>
        <v>79</v>
      </c>
      <c r="AJ19">
        <f>INDEX(_calc_누적빈도!AJ:AJ,$A19)-INDEX(_calc_누적빈도!AJ:AJ,$A19-기준550회_후보!$B$1)</f>
        <v>76</v>
      </c>
      <c r="AK19">
        <f>INDEX(_calc_누적빈도!AK:AK,$A19)-INDEX(_calc_누적빈도!AK:AK,$A19-기준550회_후보!$B$1)</f>
        <v>75</v>
      </c>
      <c r="AL19">
        <f>INDEX(_calc_누적빈도!AL:AL,$A19)-INDEX(_calc_누적빈도!AL:AL,$A19-기준550회_후보!$B$1)</f>
        <v>70</v>
      </c>
      <c r="AM19">
        <f>INDEX(_calc_누적빈도!AM:AM,$A19)-INDEX(_calc_누적빈도!AM:AM,$A19-기준550회_후보!$B$1)</f>
        <v>85</v>
      </c>
      <c r="AN19">
        <f>INDEX(_calc_누적빈도!AN:AN,$A19)-INDEX(_calc_누적빈도!AN:AN,$A19-기준550회_후보!$B$1)</f>
        <v>75</v>
      </c>
      <c r="AO19">
        <f>INDEX(_calc_누적빈도!AO:AO,$A19)-INDEX(_calc_누적빈도!AO:AO,$A19-기준550회_후보!$B$1)</f>
        <v>61</v>
      </c>
      <c r="AP19">
        <f>INDEX(_calc_누적빈도!AP:AP,$A19)-INDEX(_calc_누적빈도!AP:AP,$A19-기준550회_후보!$B$1)</f>
        <v>69</v>
      </c>
      <c r="AQ19">
        <f>INDEX(_calc_누적빈도!AQ:AQ,$A19)-INDEX(_calc_누적빈도!AQ:AQ,$A19-기준550회_후보!$B$1)</f>
        <v>72</v>
      </c>
      <c r="AR19">
        <f>INDEX(_calc_누적빈도!AR:AR,$A19)-INDEX(_calc_누적빈도!AR:AR,$A19-기준550회_후보!$B$1)</f>
        <v>71</v>
      </c>
      <c r="AS19">
        <f>INDEX(_calc_누적빈도!AS:AS,$A19)-INDEX(_calc_누적빈도!AS:AS,$A19-기준550회_후보!$B$1)</f>
        <v>72</v>
      </c>
      <c r="AT19">
        <f>INDEX(_calc_누적빈도!AT:AT,$A19)-INDEX(_calc_누적빈도!AT:AT,$A19-기준550회_후보!$B$1)</f>
        <v>83</v>
      </c>
      <c r="AU19">
        <f>(RANK(_calc_라운드기준!B19,_calc_라운드기준!$B19:$AT19,0)+COUNTIFS(_calc_라운드기준!$B19:$AT19,_calc_라운드기준!B19,$B$1:$AT$1,"&lt;"&amp;1))-(RANK(B19,$B19:$AT19,0)+COUNTIFS($B19:$AT19,B19,$B$1:$AT$1,"&lt;"&amp;1))</f>
        <v>-25</v>
      </c>
      <c r="AV19">
        <f>(RANK(_calc_라운드기준!C19,_calc_라운드기준!$B19:$AT19,0)+COUNTIFS(_calc_라운드기준!$B19:$AT19,_calc_라운드기준!C19,$B$1:$AT$1,"&lt;"&amp;2))-(RANK(C19,$B19:$AT19,0)+COUNTIFS($B19:$AT19,C19,$B$1:$AT$1,"&lt;"&amp;2))</f>
        <v>0</v>
      </c>
      <c r="AW19">
        <f>(RANK(_calc_라운드기준!D19,_calc_라운드기준!$B19:$AT19,0)+COUNTIFS(_calc_라운드기준!$B19:$AT19,_calc_라운드기준!D19,$B$1:$AT$1,"&lt;"&amp;3))-(RANK(D19,$B19:$AT19,0)+COUNTIFS($B19:$AT19,D19,$B$1:$AT$1,"&lt;"&amp;3))</f>
        <v>-1</v>
      </c>
      <c r="AX19">
        <f>(RANK(_calc_라운드기준!E19,_calc_라운드기준!$B19:$AT19,0)+COUNTIFS(_calc_라운드기준!$B19:$AT19,_calc_라운드기준!E19,$B$1:$AT$1,"&lt;"&amp;4))-(RANK(E19,$B19:$AT19,0)+COUNTIFS($B19:$AT19,E19,$B$1:$AT$1,"&lt;"&amp;4))</f>
        <v>-24</v>
      </c>
      <c r="AY19">
        <f>(RANK(_calc_라운드기준!F19,_calc_라운드기준!$B19:$AT19,0)+COUNTIFS(_calc_라운드기준!$B19:$AT19,_calc_라운드기준!F19,$B$1:$AT$1,"&lt;"&amp;5))-(RANK(F19,$B19:$AT19,0)+COUNTIFS($B19:$AT19,F19,$B$1:$AT$1,"&lt;"&amp;5))</f>
        <v>-19</v>
      </c>
      <c r="AZ19">
        <f>(RANK(_calc_라운드기준!G19,_calc_라운드기준!$B19:$AT19,0)+COUNTIFS(_calc_라운드기준!$B19:$AT19,_calc_라운드기준!G19,$B$1:$AT$1,"&lt;"&amp;6))-(RANK(G19,$B19:$AT19,0)+COUNTIFS($B19:$AT19,G19,$B$1:$AT$1,"&lt;"&amp;6))</f>
        <v>0</v>
      </c>
      <c r="BA19">
        <f>(RANK(_calc_라운드기준!H19,_calc_라운드기준!$B19:$AT19,0)+COUNTIFS(_calc_라운드기준!$B19:$AT19,_calc_라운드기준!H19,$B$1:$AT$1,"&lt;"&amp;7))-(RANK(H19,$B19:$AT19,0)+COUNTIFS($B19:$AT19,H19,$B$1:$AT$1,"&lt;"&amp;7))</f>
        <v>21</v>
      </c>
      <c r="BB19">
        <f>(RANK(_calc_라운드기준!I19,_calc_라운드기준!$B19:$AT19,0)+COUNTIFS(_calc_라운드기준!$B19:$AT19,_calc_라운드기준!I19,$B$1:$AT$1,"&lt;"&amp;8))-(RANK(I19,$B19:$AT19,0)+COUNTIFS($B19:$AT19,I19,$B$1:$AT$1,"&lt;"&amp;8))</f>
        <v>-29</v>
      </c>
      <c r="BC19">
        <f>(RANK(_calc_라운드기준!J19,_calc_라운드기준!$B19:$AT19,0)+COUNTIFS(_calc_라운드기준!$B19:$AT19,_calc_라운드기준!J19,$B$1:$AT$1,"&lt;"&amp;9))-(RANK(J19,$B19:$AT19,0)+COUNTIFS($B19:$AT19,J19,$B$1:$AT$1,"&lt;"&amp;9))</f>
        <v>-24</v>
      </c>
      <c r="BD19">
        <f>(RANK(_calc_라운드기준!K19,_calc_라운드기준!$B19:$AT19,0)+COUNTIFS(_calc_라운드기준!$B19:$AT19,_calc_라운드기준!K19,$B$1:$AT$1,"&lt;"&amp;10))-(RANK(K19,$B19:$AT19,0)+COUNTIFS($B19:$AT19,K19,$B$1:$AT$1,"&lt;"&amp;10))</f>
        <v>4</v>
      </c>
      <c r="BE19">
        <f>(RANK(_calc_라운드기준!L19,_calc_라운드기준!$B19:$AT19,0)+COUNTIFS(_calc_라운드기준!$B19:$AT19,_calc_라운드기준!L19,$B$1:$AT$1,"&lt;"&amp;11))-(RANK(L19,$B19:$AT19,0)+COUNTIFS($B19:$AT19,L19,$B$1:$AT$1,"&lt;"&amp;11))</f>
        <v>21</v>
      </c>
      <c r="BF19">
        <f>(RANK(_calc_라운드기준!M19,_calc_라운드기준!$B19:$AT19,0)+COUNTIFS(_calc_라운드기준!$B19:$AT19,_calc_라운드기준!M19,$B$1:$AT$1,"&lt;"&amp;12))-(RANK(M19,$B19:$AT19,0)+COUNTIFS($B19:$AT19,M19,$B$1:$AT$1,"&lt;"&amp;12))</f>
        <v>36</v>
      </c>
      <c r="BG19">
        <f>(RANK(_calc_라운드기준!N19,_calc_라운드기준!$B19:$AT19,0)+COUNTIFS(_calc_라운드기준!$B19:$AT19,_calc_라운드기준!N19,$B$1:$AT$1,"&lt;"&amp;13))-(RANK(N19,$B19:$AT19,0)+COUNTIFS($B19:$AT19,N19,$B$1:$AT$1,"&lt;"&amp;13))</f>
        <v>6</v>
      </c>
      <c r="BH19">
        <f>(RANK(_calc_라운드기준!O19,_calc_라운드기준!$B19:$AT19,0)+COUNTIFS(_calc_라운드기준!$B19:$AT19,_calc_라운드기준!O19,$B$1:$AT$1,"&lt;"&amp;14))-(RANK(O19,$B19:$AT19,0)+COUNTIFS($B19:$AT19,O19,$B$1:$AT$1,"&lt;"&amp;14))</f>
        <v>15</v>
      </c>
      <c r="BI19">
        <f>(RANK(_calc_라운드기준!P19,_calc_라운드기준!$B19:$AT19,0)+COUNTIFS(_calc_라운드기준!$B19:$AT19,_calc_라운드기준!P19,$B$1:$AT$1,"&lt;"&amp;15))-(RANK(P19,$B19:$AT19,0)+COUNTIFS($B19:$AT19,P19,$B$1:$AT$1,"&lt;"&amp;15))</f>
        <v>-12</v>
      </c>
      <c r="BJ19">
        <f>(RANK(_calc_라운드기준!Q19,_calc_라운드기준!$B19:$AT19,0)+COUNTIFS(_calc_라운드기준!$B19:$AT19,_calc_라운드기준!Q19,$B$1:$AT$1,"&lt;"&amp;16))-(RANK(Q19,$B19:$AT19,0)+COUNTIFS($B19:$AT19,Q19,$B$1:$AT$1,"&lt;"&amp;16))</f>
        <v>-2</v>
      </c>
      <c r="BK19">
        <f>(RANK(_calc_라운드기준!R19,_calc_라운드기준!$B19:$AT19,0)+COUNTIFS(_calc_라운드기준!$B19:$AT19,_calc_라운드기준!R19,$B$1:$AT$1,"&lt;"&amp;17))-(RANK(R19,$B19:$AT19,0)+COUNTIFS($B19:$AT19,R19,$B$1:$AT$1,"&lt;"&amp;17))</f>
        <v>-8</v>
      </c>
      <c r="BL19">
        <f>(RANK(_calc_라운드기준!S19,_calc_라운드기준!$B19:$AT19,0)+COUNTIFS(_calc_라운드기준!$B19:$AT19,_calc_라운드기준!S19,$B$1:$AT$1,"&lt;"&amp;18))-(RANK(S19,$B19:$AT19,0)+COUNTIFS($B19:$AT19,S19,$B$1:$AT$1,"&lt;"&amp;18))</f>
        <v>17</v>
      </c>
      <c r="BM19">
        <f>(RANK(_calc_라운드기준!T19,_calc_라운드기준!$B19:$AT19,0)+COUNTIFS(_calc_라운드기준!$B19:$AT19,_calc_라운드기준!T19,$B$1:$AT$1,"&lt;"&amp;19))-(RANK(T19,$B19:$AT19,0)+COUNTIFS($B19:$AT19,T19,$B$1:$AT$1,"&lt;"&amp;19))</f>
        <v>-4</v>
      </c>
      <c r="BN19">
        <f>(RANK(_calc_라운드기준!U19,_calc_라운드기준!$B19:$AT19,0)+COUNTIFS(_calc_라운드기준!$B19:$AT19,_calc_라운드기준!U19,$B$1:$AT$1,"&lt;"&amp;20))-(RANK(U19,$B19:$AT19,0)+COUNTIFS($B19:$AT19,U19,$B$1:$AT$1,"&lt;"&amp;20))</f>
        <v>-15</v>
      </c>
      <c r="BO19">
        <f>(RANK(_calc_라운드기준!V19,_calc_라운드기준!$B19:$AT19,0)+COUNTIFS(_calc_라운드기준!$B19:$AT19,_calc_라운드기준!V19,$B$1:$AT$1,"&lt;"&amp;21))-(RANK(V19,$B19:$AT19,0)+COUNTIFS($B19:$AT19,V19,$B$1:$AT$1,"&lt;"&amp;21))</f>
        <v>36</v>
      </c>
      <c r="BP19">
        <f>(RANK(_calc_라운드기준!W19,_calc_라운드기준!$B19:$AT19,0)+COUNTIFS(_calc_라운드기준!$B19:$AT19,_calc_라운드기준!W19,$B$1:$AT$1,"&lt;"&amp;22))-(RANK(W19,$B19:$AT19,0)+COUNTIFS($B19:$AT19,W19,$B$1:$AT$1,"&lt;"&amp;22))</f>
        <v>1</v>
      </c>
      <c r="BQ19">
        <f>(RANK(_calc_라운드기준!X19,_calc_라운드기준!$B19:$AT19,0)+COUNTIFS(_calc_라운드기준!$B19:$AT19,_calc_라운드기준!X19,$B$1:$AT$1,"&lt;"&amp;23))-(RANK(X19,$B19:$AT19,0)+COUNTIFS($B19:$AT19,X19,$B$1:$AT$1,"&lt;"&amp;23))</f>
        <v>-30</v>
      </c>
      <c r="BR19">
        <f>(RANK(_calc_라운드기준!Y19,_calc_라운드기준!$B19:$AT19,0)+COUNTIFS(_calc_라운드기준!$B19:$AT19,_calc_라운드기준!Y19,$B$1:$AT$1,"&lt;"&amp;24))-(RANK(Y19,$B19:$AT19,0)+COUNTIFS($B19:$AT19,Y19,$B$1:$AT$1,"&lt;"&amp;24))</f>
        <v>0</v>
      </c>
      <c r="BS19">
        <f>(RANK(_calc_라운드기준!Z19,_calc_라운드기준!$B19:$AT19,0)+COUNTIFS(_calc_라운드기준!$B19:$AT19,_calc_라운드기준!Z19,$B$1:$AT$1,"&lt;"&amp;25))-(RANK(Z19,$B19:$AT19,0)+COUNTIFS($B19:$AT19,Z19,$B$1:$AT$1,"&lt;"&amp;25))</f>
        <v>-25</v>
      </c>
      <c r="BT19">
        <f>(RANK(_calc_라운드기준!AA19,_calc_라운드기준!$B19:$AT19,0)+COUNTIFS(_calc_라운드기준!$B19:$AT19,_calc_라운드기준!AA19,$B$1:$AT$1,"&lt;"&amp;26))-(RANK(AA19,$B19:$AT19,0)+COUNTIFS($B19:$AT19,AA19,$B$1:$AT$1,"&lt;"&amp;26))</f>
        <v>-13</v>
      </c>
      <c r="BU19">
        <f>(RANK(_calc_라운드기준!AB19,_calc_라운드기준!$B19:$AT19,0)+COUNTIFS(_calc_라운드기준!$B19:$AT19,_calc_라운드기준!AB19,$B$1:$AT$1,"&lt;"&amp;27))-(RANK(AB19,$B19:$AT19,0)+COUNTIFS($B19:$AT19,AB19,$B$1:$AT$1,"&lt;"&amp;27))</f>
        <v>-19</v>
      </c>
      <c r="BV19">
        <f>(RANK(_calc_라운드기준!AC19,_calc_라운드기준!$B19:$AT19,0)+COUNTIFS(_calc_라운드기준!$B19:$AT19,_calc_라운드기준!AC19,$B$1:$AT$1,"&lt;"&amp;28))-(RANK(AC19,$B19:$AT19,0)+COUNTIFS($B19:$AT19,AC19,$B$1:$AT$1,"&lt;"&amp;28))</f>
        <v>-7</v>
      </c>
      <c r="BW19">
        <f>(RANK(_calc_라운드기준!AD19,_calc_라운드기준!$B19:$AT19,0)+COUNTIFS(_calc_라운드기준!$B19:$AT19,_calc_라운드기준!AD19,$B$1:$AT$1,"&lt;"&amp;29))-(RANK(AD19,$B19:$AT19,0)+COUNTIFS($B19:$AT19,AD19,$B$1:$AT$1,"&lt;"&amp;29))</f>
        <v>-3</v>
      </c>
      <c r="BX19">
        <f>(RANK(_calc_라운드기준!AE19,_calc_라운드기준!$B19:$AT19,0)+COUNTIFS(_calc_라운드기준!$B19:$AT19,_calc_라운드기준!AE19,$B$1:$AT$1,"&lt;"&amp;30))-(RANK(AE19,$B19:$AT19,0)+COUNTIFS($B19:$AT19,AE19,$B$1:$AT$1,"&lt;"&amp;30))</f>
        <v>18</v>
      </c>
      <c r="BY19">
        <f>(RANK(_calc_라운드기준!AF19,_calc_라운드기준!$B19:$AT19,0)+COUNTIFS(_calc_라운드기준!$B19:$AT19,_calc_라운드기준!AF19,$B$1:$AT$1,"&lt;"&amp;31))-(RANK(AF19,$B19:$AT19,0)+COUNTIFS($B19:$AT19,AF19,$B$1:$AT$1,"&lt;"&amp;31))</f>
        <v>-17</v>
      </c>
      <c r="BZ19">
        <f>(RANK(_calc_라운드기준!AG19,_calc_라운드기준!$B19:$AT19,0)+COUNTIFS(_calc_라운드기준!$B19:$AT19,_calc_라운드기준!AG19,$B$1:$AT$1,"&lt;"&amp;32))-(RANK(AG19,$B19:$AT19,0)+COUNTIFS($B19:$AT19,AG19,$B$1:$AT$1,"&lt;"&amp;32))</f>
        <v>-8</v>
      </c>
      <c r="CA19">
        <f>(RANK(_calc_라운드기준!AH19,_calc_라운드기준!$B19:$AT19,0)+COUNTIFS(_calc_라운드기준!$B19:$AT19,_calc_라운드기준!AH19,$B$1:$AT$1,"&lt;"&amp;33))-(RANK(AH19,$B19:$AT19,0)+COUNTIFS($B19:$AT19,AH19,$B$1:$AT$1,"&lt;"&amp;33))</f>
        <v>18</v>
      </c>
      <c r="CB19">
        <f>(RANK(_calc_라운드기준!AI19,_calc_라운드기준!$B19:$AT19,0)+COUNTIFS(_calc_라운드기준!$B19:$AT19,_calc_라운드기준!AI19,$B$1:$AT$1,"&lt;"&amp;34))-(RANK(AI19,$B19:$AT19,0)+COUNTIFS($B19:$AT19,AI19,$B$1:$AT$1,"&lt;"&amp;34))</f>
        <v>31</v>
      </c>
      <c r="CC19">
        <f>(RANK(_calc_라운드기준!AJ19,_calc_라운드기준!$B19:$AT19,0)+COUNTIFS(_calc_라운드기준!$B19:$AT19,_calc_라운드기준!AJ19,$B$1:$AT$1,"&lt;"&amp;35))-(RANK(AJ19,$B19:$AT19,0)+COUNTIFS($B19:$AT19,AJ19,$B$1:$AT$1,"&lt;"&amp;35))</f>
        <v>21</v>
      </c>
      <c r="CD19">
        <f>(RANK(_calc_라운드기준!AK19,_calc_라운드기준!$B19:$AT19,0)+COUNTIFS(_calc_라운드기준!$B19:$AT19,_calc_라운드기준!AK19,$B$1:$AT$1,"&lt;"&amp;36))-(RANK(AK19,$B19:$AT19,0)+COUNTIFS($B19:$AT19,AK19,$B$1:$AT$1,"&lt;"&amp;36))</f>
        <v>0</v>
      </c>
      <c r="CE19">
        <f>(RANK(_calc_라운드기준!AL19,_calc_라운드기준!$B19:$AT19,0)+COUNTIFS(_calc_라운드기준!$B19:$AT19,_calc_라운드기준!AL19,$B$1:$AT$1,"&lt;"&amp;37))-(RANK(AL19,$B19:$AT19,0)+COUNTIFS($B19:$AT19,AL19,$B$1:$AT$1,"&lt;"&amp;37))</f>
        <v>-8</v>
      </c>
      <c r="CF19">
        <f>(RANK(_calc_라운드기준!AM19,_calc_라운드기준!$B19:$AT19,0)+COUNTIFS(_calc_라운드기준!$B19:$AT19,_calc_라운드기준!AM19,$B$1:$AT$1,"&lt;"&amp;38))-(RANK(AM19,$B19:$AT19,0)+COUNTIFS($B19:$AT19,AM19,$B$1:$AT$1,"&lt;"&amp;38))</f>
        <v>20</v>
      </c>
      <c r="CG19">
        <f>(RANK(_calc_라운드기준!AN19,_calc_라운드기준!$B19:$AT19,0)+COUNTIFS(_calc_라운드기준!$B19:$AT19,_calc_라운드기준!AN19,$B$1:$AT$1,"&lt;"&amp;39))-(RANK(AN19,$B19:$AT19,0)+COUNTIFS($B19:$AT19,AN19,$B$1:$AT$1,"&lt;"&amp;39))</f>
        <v>11</v>
      </c>
      <c r="CH19">
        <f>(RANK(_calc_라운드기준!AO19,_calc_라운드기준!$B19:$AT19,0)+COUNTIFS(_calc_라운드기준!$B19:$AT19,_calc_라운드기준!AO19,$B$1:$AT$1,"&lt;"&amp;40))-(RANK(AO19,$B19:$AT19,0)+COUNTIFS($B19:$AT19,AO19,$B$1:$AT$1,"&lt;"&amp;40))</f>
        <v>-17</v>
      </c>
      <c r="CI19">
        <f>(RANK(_calc_라운드기준!AP19,_calc_라운드기준!$B19:$AT19,0)+COUNTIFS(_calc_라운드기준!$B19:$AT19,_calc_라운드기준!AP19,$B$1:$AT$1,"&lt;"&amp;41))-(RANK(AP19,$B19:$AT19,0)+COUNTIFS($B19:$AT19,AP19,$B$1:$AT$1,"&lt;"&amp;41))</f>
        <v>-23</v>
      </c>
      <c r="CJ19">
        <f>(RANK(_calc_라운드기준!AQ19,_calc_라운드기준!$B19:$AT19,0)+COUNTIFS(_calc_라운드기준!$B19:$AT19,_calc_라운드기준!AQ19,$B$1:$AT$1,"&lt;"&amp;42))-(RANK(AQ19,$B19:$AT19,0)+COUNTIFS($B19:$AT19,AQ19,$B$1:$AT$1,"&lt;"&amp;42))</f>
        <v>17</v>
      </c>
      <c r="CK19">
        <f>(RANK(_calc_라운드기준!AR19,_calc_라운드기준!$B19:$AT19,0)+COUNTIFS(_calc_라운드기준!$B19:$AT19,_calc_라운드기준!AR19,$B$1:$AT$1,"&lt;"&amp;43))-(RANK(AR19,$B19:$AT19,0)+COUNTIFS($B19:$AT19,AR19,$B$1:$AT$1,"&lt;"&amp;43))</f>
        <v>15</v>
      </c>
      <c r="CL19">
        <f>(RANK(_calc_라운드기준!AS19,_calc_라운드기준!$B19:$AT19,0)+COUNTIFS(_calc_라운드기준!$B19:$AT19,_calc_라운드기준!AS19,$B$1:$AT$1,"&lt;"&amp;44))-(RANK(AS19,$B19:$AT19,0)+COUNTIFS($B19:$AT19,AS19,$B$1:$AT$1,"&lt;"&amp;44))</f>
        <v>8</v>
      </c>
      <c r="CM19">
        <f>(RANK(_calc_라운드기준!AT19,_calc_라운드기준!$B19:$AT19,0)+COUNTIFS(_calc_라운드기준!$B19:$AT19,_calc_라운드기준!AT19,$B$1:$AT$1,"&lt;"&amp;45))-(RANK(AT19,$B19:$AT19,0)+COUNTIFS($B19:$AT19,AT19,$B$1:$AT$1,"&lt;"&amp;45))</f>
        <v>17</v>
      </c>
      <c r="CN19">
        <f t="shared" si="0"/>
        <v>42</v>
      </c>
      <c r="CO19">
        <f t="shared" si="1"/>
        <v>20</v>
      </c>
      <c r="CP19">
        <f t="shared" si="2"/>
        <v>24</v>
      </c>
      <c r="CQ19">
        <f t="shared" si="3"/>
        <v>40</v>
      </c>
      <c r="CR19">
        <f t="shared" si="4"/>
        <v>37</v>
      </c>
      <c r="CS19">
        <f t="shared" si="5"/>
        <v>21</v>
      </c>
      <c r="CT19">
        <f t="shared" si="6"/>
        <v>4</v>
      </c>
      <c r="CU19">
        <f t="shared" si="7"/>
        <v>44</v>
      </c>
      <c r="CV19">
        <f t="shared" si="8"/>
        <v>41</v>
      </c>
      <c r="CW19">
        <f t="shared" si="9"/>
        <v>18</v>
      </c>
      <c r="CX19">
        <f t="shared" si="10"/>
        <v>5</v>
      </c>
      <c r="CY19">
        <f t="shared" si="11"/>
        <v>1</v>
      </c>
      <c r="CZ19">
        <f t="shared" si="12"/>
        <v>17</v>
      </c>
      <c r="DA19">
        <f t="shared" si="13"/>
        <v>13</v>
      </c>
      <c r="DB19">
        <f t="shared" si="14"/>
        <v>32</v>
      </c>
      <c r="DC19">
        <f t="shared" si="15"/>
        <v>25</v>
      </c>
      <c r="DD19">
        <f t="shared" si="16"/>
        <v>29</v>
      </c>
      <c r="DE19">
        <f t="shared" si="17"/>
        <v>10</v>
      </c>
      <c r="DF19">
        <f t="shared" si="18"/>
        <v>27</v>
      </c>
      <c r="DG19">
        <f t="shared" si="19"/>
        <v>34</v>
      </c>
      <c r="DH19">
        <f t="shared" si="20"/>
        <v>2</v>
      </c>
      <c r="DI19">
        <f t="shared" si="21"/>
        <v>19</v>
      </c>
      <c r="DJ19">
        <f t="shared" si="22"/>
        <v>45</v>
      </c>
      <c r="DK19">
        <f t="shared" si="23"/>
        <v>22</v>
      </c>
      <c r="DL19">
        <f t="shared" si="24"/>
        <v>43</v>
      </c>
      <c r="DM19">
        <f t="shared" si="25"/>
        <v>33</v>
      </c>
      <c r="DN19">
        <f t="shared" si="26"/>
        <v>38</v>
      </c>
      <c r="DO19">
        <f t="shared" si="27"/>
        <v>28</v>
      </c>
      <c r="DP19">
        <f t="shared" si="28"/>
        <v>26</v>
      </c>
      <c r="DQ19">
        <f t="shared" si="29"/>
        <v>8</v>
      </c>
      <c r="DR19">
        <f t="shared" si="30"/>
        <v>35</v>
      </c>
      <c r="DS19">
        <f t="shared" si="31"/>
        <v>30</v>
      </c>
      <c r="DT19">
        <f t="shared" si="32"/>
        <v>9</v>
      </c>
      <c r="DU19">
        <f t="shared" si="33"/>
        <v>3</v>
      </c>
      <c r="DV19">
        <f t="shared" si="34"/>
        <v>6</v>
      </c>
      <c r="DW19">
        <f t="shared" si="35"/>
        <v>23</v>
      </c>
      <c r="DX19">
        <f t="shared" si="36"/>
        <v>31</v>
      </c>
      <c r="DY19">
        <f t="shared" si="37"/>
        <v>7</v>
      </c>
      <c r="DZ19">
        <f t="shared" si="38"/>
        <v>15</v>
      </c>
      <c r="EA19">
        <f t="shared" si="39"/>
        <v>36</v>
      </c>
      <c r="EB19">
        <f t="shared" si="40"/>
        <v>39</v>
      </c>
      <c r="EC19">
        <f t="shared" si="41"/>
        <v>11</v>
      </c>
      <c r="ED19">
        <f t="shared" si="42"/>
        <v>14</v>
      </c>
      <c r="EE19">
        <f t="shared" si="43"/>
        <v>16</v>
      </c>
      <c r="EF19">
        <f t="shared" si="44"/>
        <v>12</v>
      </c>
    </row>
    <row r="20" spans="1:136" ht="16.5" customHeight="1">
      <c r="A20">
        <f>_calc_라운드기준!A20</f>
        <v>1226</v>
      </c>
      <c r="B20">
        <f>INDEX(_calc_누적빈도!B:B,$A20)-INDEX(_calc_누적빈도!B:B,$A20-기준550회_후보!$B$1)</f>
        <v>70</v>
      </c>
      <c r="C20">
        <f>INDEX(_calc_누적빈도!C:C,$A20)-INDEX(_calc_누적빈도!C:C,$A20-기준550회_후보!$B$1)</f>
        <v>67</v>
      </c>
      <c r="D20">
        <f>INDEX(_calc_누적빈도!D:D,$A20)-INDEX(_calc_누적빈도!D:D,$A20-기준550회_후보!$B$1)</f>
        <v>83</v>
      </c>
      <c r="E20">
        <f>INDEX(_calc_누적빈도!E:E,$A20)-INDEX(_calc_누적빈도!E:E,$A20-기준550회_후보!$B$1)</f>
        <v>65</v>
      </c>
      <c r="F20">
        <f>INDEX(_calc_누적빈도!F:F,$A20)-INDEX(_calc_누적빈도!F:F,$A20-기준550회_후보!$B$1)</f>
        <v>57</v>
      </c>
      <c r="G20">
        <f>INDEX(_calc_누적빈도!G:G,$A20)-INDEX(_calc_누적빈도!G:G,$A20-기준550회_후보!$B$1)</f>
        <v>82</v>
      </c>
      <c r="H20">
        <f>INDEX(_calc_누적빈도!H:H,$A20)-INDEX(_calc_누적빈도!H:H,$A20-기준550회_후보!$B$1)</f>
        <v>78</v>
      </c>
      <c r="I20">
        <f>INDEX(_calc_누적빈도!I:I,$A20)-INDEX(_calc_누적빈도!I:I,$A20-기준550회_후보!$B$1)</f>
        <v>61</v>
      </c>
      <c r="J20">
        <f>INDEX(_calc_누적빈도!J:J,$A20)-INDEX(_calc_누적빈도!J:J,$A20-기준550회_후보!$B$1)</f>
        <v>64</v>
      </c>
      <c r="K20">
        <f>INDEX(_calc_누적빈도!K:K,$A20)-INDEX(_calc_누적빈도!K:K,$A20-기준550회_후보!$B$1)</f>
        <v>72</v>
      </c>
      <c r="L20">
        <f>INDEX(_calc_누적빈도!L:L,$A20)-INDEX(_calc_누적빈도!L:L,$A20-기준550회_후보!$B$1)</f>
        <v>75</v>
      </c>
      <c r="M20">
        <f>INDEX(_calc_누적빈도!M:M,$A20)-INDEX(_calc_누적빈도!M:M,$A20-기준550회_후보!$B$1)</f>
        <v>90</v>
      </c>
      <c r="N20">
        <f>INDEX(_calc_누적빈도!N:N,$A20)-INDEX(_calc_누적빈도!N:N,$A20-기준550회_후보!$B$1)</f>
        <v>81</v>
      </c>
      <c r="O20">
        <f>INDEX(_calc_누적빈도!O:O,$A20)-INDEX(_calc_누적빈도!O:O,$A20-기준550회_후보!$B$1)</f>
        <v>70</v>
      </c>
      <c r="P20">
        <f>INDEX(_calc_누적빈도!P:P,$A20)-INDEX(_calc_누적빈도!P:P,$A20-기준550회_후보!$B$1)</f>
        <v>78</v>
      </c>
      <c r="Q20">
        <f>INDEX(_calc_누적빈도!Q:Q,$A20)-INDEX(_calc_누적빈도!Q:Q,$A20-기준550회_후보!$B$1)</f>
        <v>84</v>
      </c>
      <c r="R20">
        <f>INDEX(_calc_누적빈도!R:R,$A20)-INDEX(_calc_누적빈도!R:R,$A20-기준550회_후보!$B$1)</f>
        <v>72</v>
      </c>
      <c r="S20">
        <f>INDEX(_calc_누적빈도!S:S,$A20)-INDEX(_calc_누적빈도!S:S,$A20-기준550회_후보!$B$1)</f>
        <v>80</v>
      </c>
      <c r="T20">
        <f>INDEX(_calc_누적빈도!T:T,$A20)-INDEX(_calc_누적빈도!T:T,$A20-기준550회_후보!$B$1)</f>
        <v>79</v>
      </c>
      <c r="U20">
        <f>INDEX(_calc_누적빈도!U:U,$A20)-INDEX(_calc_누적빈도!U:U,$A20-기준550회_후보!$B$1)</f>
        <v>59</v>
      </c>
      <c r="V20">
        <f>INDEX(_calc_누적빈도!V:V,$A20)-INDEX(_calc_누적빈도!V:V,$A20-기준550회_후보!$B$1)</f>
        <v>84</v>
      </c>
      <c r="W20">
        <f>INDEX(_calc_누적빈도!W:W,$A20)-INDEX(_calc_누적빈도!W:W,$A20-기준550회_후보!$B$1)</f>
        <v>65</v>
      </c>
      <c r="X20">
        <f>INDEX(_calc_누적빈도!X:X,$A20)-INDEX(_calc_누적빈도!X:X,$A20-기준550회_후보!$B$1)</f>
        <v>64</v>
      </c>
      <c r="Y20">
        <f>INDEX(_calc_누적빈도!Y:Y,$A20)-INDEX(_calc_누적빈도!Y:Y,$A20-기준550회_후보!$B$1)</f>
        <v>77</v>
      </c>
      <c r="Z20">
        <f>INDEX(_calc_누적빈도!Z:Z,$A20)-INDEX(_calc_누적빈도!Z:Z,$A20-기준550회_후보!$B$1)</f>
        <v>60</v>
      </c>
      <c r="AA20">
        <f>INDEX(_calc_누적빈도!AA:AA,$A20)-INDEX(_calc_누적빈도!AA:AA,$A20-기준550회_후보!$B$1)</f>
        <v>68</v>
      </c>
      <c r="AB20">
        <f>INDEX(_calc_누적빈도!AB:AB,$A20)-INDEX(_calc_누적빈도!AB:AB,$A20-기준550회_후보!$B$1)</f>
        <v>75</v>
      </c>
      <c r="AC20">
        <f>INDEX(_calc_누적빈도!AC:AC,$A20)-INDEX(_calc_누적빈도!AC:AC,$A20-기준550회_후보!$B$1)</f>
        <v>80</v>
      </c>
      <c r="AD20">
        <f>INDEX(_calc_누적빈도!AD:AD,$A20)-INDEX(_calc_누적빈도!AD:AD,$A20-기준550회_후보!$B$1)</f>
        <v>69</v>
      </c>
      <c r="AE20">
        <f>INDEX(_calc_누적빈도!AE:AE,$A20)-INDEX(_calc_누적빈도!AE:AE,$A20-기준550회_후보!$B$1)</f>
        <v>79</v>
      </c>
      <c r="AF20">
        <f>INDEX(_calc_누적빈도!AF:AF,$A20)-INDEX(_calc_누적빈도!AF:AF,$A20-기준550회_후보!$B$1)</f>
        <v>71</v>
      </c>
      <c r="AG20">
        <f>INDEX(_calc_누적빈도!AG:AG,$A20)-INDEX(_calc_누적빈도!AG:AG,$A20-기준550회_후보!$B$1)</f>
        <v>63</v>
      </c>
      <c r="AH20">
        <f>INDEX(_calc_누적빈도!AH:AH,$A20)-INDEX(_calc_누적빈도!AH:AH,$A20-기준550회_후보!$B$1)</f>
        <v>87</v>
      </c>
      <c r="AI20">
        <f>INDEX(_calc_누적빈도!AI:AI,$A20)-INDEX(_calc_누적빈도!AI:AI,$A20-기준550회_후보!$B$1)</f>
        <v>80</v>
      </c>
      <c r="AJ20">
        <f>INDEX(_calc_누적빈도!AJ:AJ,$A20)-INDEX(_calc_누적빈도!AJ:AJ,$A20-기준550회_후보!$B$1)</f>
        <v>76</v>
      </c>
      <c r="AK20">
        <f>INDEX(_calc_누적빈도!AK:AK,$A20)-INDEX(_calc_누적빈도!AK:AK,$A20-기준550회_후보!$B$1)</f>
        <v>75</v>
      </c>
      <c r="AL20">
        <f>INDEX(_calc_누적빈도!AL:AL,$A20)-INDEX(_calc_누적빈도!AL:AL,$A20-기준550회_후보!$B$1)</f>
        <v>70</v>
      </c>
      <c r="AM20">
        <f>INDEX(_calc_누적빈도!AM:AM,$A20)-INDEX(_calc_누적빈도!AM:AM,$A20-기준550회_후보!$B$1)</f>
        <v>85</v>
      </c>
      <c r="AN20">
        <f>INDEX(_calc_누적빈도!AN:AN,$A20)-INDEX(_calc_누적빈도!AN:AN,$A20-기준550회_후보!$B$1)</f>
        <v>76</v>
      </c>
      <c r="AO20">
        <f>INDEX(_calc_누적빈도!AO:AO,$A20)-INDEX(_calc_누적빈도!AO:AO,$A20-기준550회_후보!$B$1)</f>
        <v>61</v>
      </c>
      <c r="AP20">
        <f>INDEX(_calc_누적빈도!AP:AP,$A20)-INDEX(_calc_누적빈도!AP:AP,$A20-기준550회_후보!$B$1)</f>
        <v>69</v>
      </c>
      <c r="AQ20">
        <f>INDEX(_calc_누적빈도!AQ:AQ,$A20)-INDEX(_calc_누적빈도!AQ:AQ,$A20-기준550회_후보!$B$1)</f>
        <v>72</v>
      </c>
      <c r="AR20">
        <f>INDEX(_calc_누적빈도!AR:AR,$A20)-INDEX(_calc_누적빈도!AR:AR,$A20-기준550회_후보!$B$1)</f>
        <v>71</v>
      </c>
      <c r="AS20">
        <f>INDEX(_calc_누적빈도!AS:AS,$A20)-INDEX(_calc_누적빈도!AS:AS,$A20-기준550회_후보!$B$1)</f>
        <v>72</v>
      </c>
      <c r="AT20">
        <f>INDEX(_calc_누적빈도!AT:AT,$A20)-INDEX(_calc_누적빈도!AT:AT,$A20-기준550회_후보!$B$1)</f>
        <v>84</v>
      </c>
      <c r="AU20">
        <f>(RANK(_calc_라운드기준!B20,_calc_라운드기준!$B20:$AT20,0)+COUNTIFS(_calc_라운드기준!$B20:$AT20,_calc_라운드기준!B20,$B$1:$AT$1,"&lt;"&amp;1))-(RANK(B20,$B20:$AT20,0)+COUNTIFS($B20:$AT20,B20,$B$1:$AT$1,"&lt;"&amp;1))</f>
        <v>-23</v>
      </c>
      <c r="AV20">
        <f>(RANK(_calc_라운드기준!C20,_calc_라운드기준!$B20:$AT20,0)+COUNTIFS(_calc_라운드기준!$B20:$AT20,_calc_라운드기준!C20,$B$1:$AT$1,"&lt;"&amp;2))-(RANK(C20,$B20:$AT20,0)+COUNTIFS($B20:$AT20,C20,$B$1:$AT$1,"&lt;"&amp;2))</f>
        <v>2</v>
      </c>
      <c r="AW20">
        <f>(RANK(_calc_라운드기준!D20,_calc_라운드기준!$B20:$AT20,0)+COUNTIFS(_calc_라운드기준!$B20:$AT20,_calc_라운드기준!D20,$B$1:$AT$1,"&lt;"&amp;3))-(RANK(D20,$B20:$AT20,0)+COUNTIFS($B20:$AT20,D20,$B$1:$AT$1,"&lt;"&amp;3))</f>
        <v>-2</v>
      </c>
      <c r="AX20">
        <f>(RANK(_calc_라운드기준!E20,_calc_라운드기준!$B20:$AT20,0)+COUNTIFS(_calc_라운드기준!$B20:$AT20,_calc_라운드기준!E20,$B$1:$AT$1,"&lt;"&amp;4))-(RANK(E20,$B20:$AT20,0)+COUNTIFS($B20:$AT20,E20,$B$1:$AT$1,"&lt;"&amp;4))</f>
        <v>-13</v>
      </c>
      <c r="AY20">
        <f>(RANK(_calc_라운드기준!F20,_calc_라운드기준!$B20:$AT20,0)+COUNTIFS(_calc_라운드기준!$B20:$AT20,_calc_라운드기준!F20,$B$1:$AT$1,"&lt;"&amp;5))-(RANK(F20,$B20:$AT20,0)+COUNTIFS($B20:$AT20,F20,$B$1:$AT$1,"&lt;"&amp;5))</f>
        <v>-21</v>
      </c>
      <c r="AZ20">
        <f>(RANK(_calc_라운드기준!G20,_calc_라운드기준!$B20:$AT20,0)+COUNTIFS(_calc_라운드기준!$B20:$AT20,_calc_라운드기준!G20,$B$1:$AT$1,"&lt;"&amp;6))-(RANK(G20,$B20:$AT20,0)+COUNTIFS($B20:$AT20,G20,$B$1:$AT$1,"&lt;"&amp;6))</f>
        <v>4</v>
      </c>
      <c r="BA20">
        <f>(RANK(_calc_라운드기준!H20,_calc_라운드기준!$B20:$AT20,0)+COUNTIFS(_calc_라운드기준!$B20:$AT20,_calc_라운드기준!H20,$B$1:$AT$1,"&lt;"&amp;7))-(RANK(H20,$B20:$AT20,0)+COUNTIFS($B20:$AT20,H20,$B$1:$AT$1,"&lt;"&amp;7))</f>
        <v>10</v>
      </c>
      <c r="BB20">
        <f>(RANK(_calc_라운드기준!I20,_calc_라운드기준!$B20:$AT20,0)+COUNTIFS(_calc_라운드기준!$B20:$AT20,_calc_라운드기준!I20,$B$1:$AT$1,"&lt;"&amp;8))-(RANK(I20,$B20:$AT20,0)+COUNTIFS($B20:$AT20,I20,$B$1:$AT$1,"&lt;"&amp;8))</f>
        <v>-28</v>
      </c>
      <c r="BC20">
        <f>(RANK(_calc_라운드기준!J20,_calc_라운드기준!$B20:$AT20,0)+COUNTIFS(_calc_라운드기준!$B20:$AT20,_calc_라운드기준!J20,$B$1:$AT$1,"&lt;"&amp;9))-(RANK(J20,$B20:$AT20,0)+COUNTIFS($B20:$AT20,J20,$B$1:$AT$1,"&lt;"&amp;9))</f>
        <v>-31</v>
      </c>
      <c r="BD20">
        <f>(RANK(_calc_라운드기준!K20,_calc_라운드기준!$B20:$AT20,0)+COUNTIFS(_calc_라운드기준!$B20:$AT20,_calc_라운드기준!K20,$B$1:$AT$1,"&lt;"&amp;10))-(RANK(K20,$B20:$AT20,0)+COUNTIFS($B20:$AT20,K20,$B$1:$AT$1,"&lt;"&amp;10))</f>
        <v>3</v>
      </c>
      <c r="BE20">
        <f>(RANK(_calc_라운드기준!L20,_calc_라운드기준!$B20:$AT20,0)+COUNTIFS(_calc_라운드기준!$B20:$AT20,_calc_라운드기준!L20,$B$1:$AT$1,"&lt;"&amp;11))-(RANK(L20,$B20:$AT20,0)+COUNTIFS($B20:$AT20,L20,$B$1:$AT$1,"&lt;"&amp;11))</f>
        <v>18</v>
      </c>
      <c r="BF20">
        <f>(RANK(_calc_라운드기준!M20,_calc_라운드기준!$B20:$AT20,0)+COUNTIFS(_calc_라운드기준!$B20:$AT20,_calc_라운드기준!M20,$B$1:$AT$1,"&lt;"&amp;12))-(RANK(M20,$B20:$AT20,0)+COUNTIFS($B20:$AT20,M20,$B$1:$AT$1,"&lt;"&amp;12))</f>
        <v>38</v>
      </c>
      <c r="BG20">
        <f>(RANK(_calc_라운드기준!N20,_calc_라운드기준!$B20:$AT20,0)+COUNTIFS(_calc_라운드기준!$B20:$AT20,_calc_라운드기준!N20,$B$1:$AT$1,"&lt;"&amp;13))-(RANK(N20,$B20:$AT20,0)+COUNTIFS($B20:$AT20,N20,$B$1:$AT$1,"&lt;"&amp;13))</f>
        <v>18</v>
      </c>
      <c r="BH20">
        <f>(RANK(_calc_라운드기준!O20,_calc_라운드기준!$B20:$AT20,0)+COUNTIFS(_calc_라운드기준!$B20:$AT20,_calc_라운드기준!O20,$B$1:$AT$1,"&lt;"&amp;14))-(RANK(O20,$B20:$AT20,0)+COUNTIFS($B20:$AT20,O20,$B$1:$AT$1,"&lt;"&amp;14))</f>
        <v>14</v>
      </c>
      <c r="BI20">
        <f>(RANK(_calc_라운드기준!P20,_calc_라운드기준!$B20:$AT20,0)+COUNTIFS(_calc_라운드기준!$B20:$AT20,_calc_라운드기준!P20,$B$1:$AT$1,"&lt;"&amp;15))-(RANK(P20,$B20:$AT20,0)+COUNTIFS($B20:$AT20,P20,$B$1:$AT$1,"&lt;"&amp;15))</f>
        <v>-13</v>
      </c>
      <c r="BJ20">
        <f>(RANK(_calc_라운드기준!Q20,_calc_라운드기준!$B20:$AT20,0)+COUNTIFS(_calc_라운드기준!$B20:$AT20,_calc_라운드기준!Q20,$B$1:$AT$1,"&lt;"&amp;16))-(RANK(Q20,$B20:$AT20,0)+COUNTIFS($B20:$AT20,Q20,$B$1:$AT$1,"&lt;"&amp;16))</f>
        <v>-2</v>
      </c>
      <c r="BK20">
        <f>(RANK(_calc_라운드기준!R20,_calc_라운드기준!$B20:$AT20,0)+COUNTIFS(_calc_라운드기준!$B20:$AT20,_calc_라운드기준!R20,$B$1:$AT$1,"&lt;"&amp;17))-(RANK(R20,$B20:$AT20,0)+COUNTIFS($B20:$AT20,R20,$B$1:$AT$1,"&lt;"&amp;17))</f>
        <v>4</v>
      </c>
      <c r="BL20">
        <f>(RANK(_calc_라운드기준!S20,_calc_라운드기준!$B20:$AT20,0)+COUNTIFS(_calc_라운드기준!$B20:$AT20,_calc_라운드기준!S20,$B$1:$AT$1,"&lt;"&amp;18))-(RANK(S20,$B20:$AT20,0)+COUNTIFS($B20:$AT20,S20,$B$1:$AT$1,"&lt;"&amp;18))</f>
        <v>19</v>
      </c>
      <c r="BM20">
        <f>(RANK(_calc_라운드기준!T20,_calc_라운드기준!$B20:$AT20,0)+COUNTIFS(_calc_라운드기준!$B20:$AT20,_calc_라운드기준!T20,$B$1:$AT$1,"&lt;"&amp;19))-(RANK(T20,$B20:$AT20,0)+COUNTIFS($B20:$AT20,T20,$B$1:$AT$1,"&lt;"&amp;19))</f>
        <v>-5</v>
      </c>
      <c r="BN20">
        <f>(RANK(_calc_라운드기준!U20,_calc_라운드기준!$B20:$AT20,0)+COUNTIFS(_calc_라운드기준!$B20:$AT20,_calc_라운드기준!U20,$B$1:$AT$1,"&lt;"&amp;20))-(RANK(U20,$B20:$AT20,0)+COUNTIFS($B20:$AT20,U20,$B$1:$AT$1,"&lt;"&amp;20))</f>
        <v>-14</v>
      </c>
      <c r="BO20">
        <f>(RANK(_calc_라운드기준!V20,_calc_라운드기준!$B20:$AT20,0)+COUNTIFS(_calc_라운드기준!$B20:$AT20,_calc_라운드기준!V20,$B$1:$AT$1,"&lt;"&amp;21))-(RANK(V20,$B20:$AT20,0)+COUNTIFS($B20:$AT20,V20,$B$1:$AT$1,"&lt;"&amp;21))</f>
        <v>35</v>
      </c>
      <c r="BP20">
        <f>(RANK(_calc_라운드기준!W20,_calc_라운드기준!$B20:$AT20,0)+COUNTIFS(_calc_라운드기준!$B20:$AT20,_calc_라운드기준!W20,$B$1:$AT$1,"&lt;"&amp;22))-(RANK(W20,$B20:$AT20,0)+COUNTIFS($B20:$AT20,W20,$B$1:$AT$1,"&lt;"&amp;22))</f>
        <v>4</v>
      </c>
      <c r="BQ20">
        <f>(RANK(_calc_라운드기준!X20,_calc_라운드기준!$B20:$AT20,0)+COUNTIFS(_calc_라운드기준!$B20:$AT20,_calc_라운드기준!X20,$B$1:$AT$1,"&lt;"&amp;23))-(RANK(X20,$B20:$AT20,0)+COUNTIFS($B20:$AT20,X20,$B$1:$AT$1,"&lt;"&amp;23))</f>
        <v>-30</v>
      </c>
      <c r="BR20">
        <f>(RANK(_calc_라운드기준!Y20,_calc_라운드기준!$B20:$AT20,0)+COUNTIFS(_calc_라운드기준!$B20:$AT20,_calc_라운드기준!Y20,$B$1:$AT$1,"&lt;"&amp;24))-(RANK(Y20,$B20:$AT20,0)+COUNTIFS($B20:$AT20,Y20,$B$1:$AT$1,"&lt;"&amp;24))</f>
        <v>-3</v>
      </c>
      <c r="BS20">
        <f>(RANK(_calc_라운드기준!Z20,_calc_라운드기준!$B20:$AT20,0)+COUNTIFS(_calc_라운드기준!$B20:$AT20,_calc_라운드기준!Z20,$B$1:$AT$1,"&lt;"&amp;25))-(RANK(Z20,$B20:$AT20,0)+COUNTIFS($B20:$AT20,Z20,$B$1:$AT$1,"&lt;"&amp;25))</f>
        <v>-28</v>
      </c>
      <c r="BT20">
        <f>(RANK(_calc_라운드기준!AA20,_calc_라운드기준!$B20:$AT20,0)+COUNTIFS(_calc_라운드기준!$B20:$AT20,_calc_라운드기준!AA20,$B$1:$AT$1,"&lt;"&amp;26))-(RANK(AA20,$B20:$AT20,0)+COUNTIFS($B20:$AT20,AA20,$B$1:$AT$1,"&lt;"&amp;26))</f>
        <v>-3</v>
      </c>
      <c r="BU20">
        <f>(RANK(_calc_라운드기준!AB20,_calc_라운드기준!$B20:$AT20,0)+COUNTIFS(_calc_라운드기준!$B20:$AT20,_calc_라운드기준!AB20,$B$1:$AT$1,"&lt;"&amp;27))-(RANK(AB20,$B20:$AT20,0)+COUNTIFS($B20:$AT20,AB20,$B$1:$AT$1,"&lt;"&amp;27))</f>
        <v>-20</v>
      </c>
      <c r="BV20">
        <f>(RANK(_calc_라운드기준!AC20,_calc_라운드기준!$B20:$AT20,0)+COUNTIFS(_calc_라운드기준!$B20:$AT20,_calc_라운드기준!AC20,$B$1:$AT$1,"&lt;"&amp;28))-(RANK(AC20,$B20:$AT20,0)+COUNTIFS($B20:$AT20,AC20,$B$1:$AT$1,"&lt;"&amp;28))</f>
        <v>-7</v>
      </c>
      <c r="BW20">
        <f>(RANK(_calc_라운드기준!AD20,_calc_라운드기준!$B20:$AT20,0)+COUNTIFS(_calc_라운드기준!$B20:$AT20,_calc_라운드기준!AD20,$B$1:$AT$1,"&lt;"&amp;29))-(RANK(AD20,$B20:$AT20,0)+COUNTIFS($B20:$AT20,AD20,$B$1:$AT$1,"&lt;"&amp;29))</f>
        <v>0</v>
      </c>
      <c r="BX20">
        <f>(RANK(_calc_라운드기준!AE20,_calc_라운드기준!$B20:$AT20,0)+COUNTIFS(_calc_라운드기준!$B20:$AT20,_calc_라운드기준!AE20,$B$1:$AT$1,"&lt;"&amp;30))-(RANK(AE20,$B20:$AT20,0)+COUNTIFS($B20:$AT20,AE20,$B$1:$AT$1,"&lt;"&amp;30))</f>
        <v>2</v>
      </c>
      <c r="BY20">
        <f>(RANK(_calc_라운드기준!AF20,_calc_라운드기준!$B20:$AT20,0)+COUNTIFS(_calc_라운드기준!$B20:$AT20,_calc_라운드기준!AF20,$B$1:$AT$1,"&lt;"&amp;31))-(RANK(AF20,$B20:$AT20,0)+COUNTIFS($B20:$AT20,AF20,$B$1:$AT$1,"&lt;"&amp;31))</f>
        <v>-17</v>
      </c>
      <c r="BZ20">
        <f>(RANK(_calc_라운드기준!AG20,_calc_라운드기준!$B20:$AT20,0)+COUNTIFS(_calc_라운드기준!$B20:$AT20,_calc_라운드기준!AG20,$B$1:$AT$1,"&lt;"&amp;32))-(RANK(AG20,$B20:$AT20,0)+COUNTIFS($B20:$AT20,AG20,$B$1:$AT$1,"&lt;"&amp;32))</f>
        <v>-7</v>
      </c>
      <c r="CA20">
        <f>(RANK(_calc_라운드기준!AH20,_calc_라운드기준!$B20:$AT20,0)+COUNTIFS(_calc_라운드기준!$B20:$AT20,_calc_라운드기준!AH20,$B$1:$AT$1,"&lt;"&amp;33))-(RANK(AH20,$B20:$AT20,0)+COUNTIFS($B20:$AT20,AH20,$B$1:$AT$1,"&lt;"&amp;33))</f>
        <v>15</v>
      </c>
      <c r="CB20">
        <f>(RANK(_calc_라운드기준!AI20,_calc_라운드기준!$B20:$AT20,0)+COUNTIFS(_calc_라운드기준!$B20:$AT20,_calc_라운드기준!AI20,$B$1:$AT$1,"&lt;"&amp;34))-(RANK(AI20,$B20:$AT20,0)+COUNTIFS($B20:$AT20,AI20,$B$1:$AT$1,"&lt;"&amp;34))</f>
        <v>33</v>
      </c>
      <c r="CC20">
        <f>(RANK(_calc_라운드기준!AJ20,_calc_라운드기준!$B20:$AT20,0)+COUNTIFS(_calc_라운드기준!$B20:$AT20,_calc_라운드기준!AJ20,$B$1:$AT$1,"&lt;"&amp;35))-(RANK(AJ20,$B20:$AT20,0)+COUNTIFS($B20:$AT20,AJ20,$B$1:$AT$1,"&lt;"&amp;35))</f>
        <v>16</v>
      </c>
      <c r="CD20">
        <f>(RANK(_calc_라운드기준!AK20,_calc_라운드기준!$B20:$AT20,0)+COUNTIFS(_calc_라운드기준!$B20:$AT20,_calc_라운드기준!AK20,$B$1:$AT$1,"&lt;"&amp;36))-(RANK(AK20,$B20:$AT20,0)+COUNTIFS($B20:$AT20,AK20,$B$1:$AT$1,"&lt;"&amp;36))</f>
        <v>-4</v>
      </c>
      <c r="CE20">
        <f>(RANK(_calc_라운드기준!AL20,_calc_라운드기준!$B20:$AT20,0)+COUNTIFS(_calc_라운드기준!$B20:$AT20,_calc_라운드기준!AL20,$B$1:$AT$1,"&lt;"&amp;37))-(RANK(AL20,$B20:$AT20,0)+COUNTIFS($B20:$AT20,AL20,$B$1:$AT$1,"&lt;"&amp;37))</f>
        <v>-12</v>
      </c>
      <c r="CF20">
        <f>(RANK(_calc_라운드기준!AM20,_calc_라운드기준!$B20:$AT20,0)+COUNTIFS(_calc_라운드기준!$B20:$AT20,_calc_라운드기준!AM20,$B$1:$AT$1,"&lt;"&amp;38))-(RANK(AM20,$B20:$AT20,0)+COUNTIFS($B20:$AT20,AM20,$B$1:$AT$1,"&lt;"&amp;38))</f>
        <v>17</v>
      </c>
      <c r="CG20">
        <f>(RANK(_calc_라운드기준!AN20,_calc_라운드기준!$B20:$AT20,0)+COUNTIFS(_calc_라운드기준!$B20:$AT20,_calc_라운드기준!AN20,$B$1:$AT$1,"&lt;"&amp;39))-(RANK(AN20,$B20:$AT20,0)+COUNTIFS($B20:$AT20,AN20,$B$1:$AT$1,"&lt;"&amp;39))</f>
        <v>16</v>
      </c>
      <c r="CH20">
        <f>(RANK(_calc_라운드기준!AO20,_calc_라운드기준!$B20:$AT20,0)+COUNTIFS(_calc_라운드기준!$B20:$AT20,_calc_라운드기준!AO20,$B$1:$AT$1,"&lt;"&amp;40))-(RANK(AO20,$B20:$AT20,0)+COUNTIFS($B20:$AT20,AO20,$B$1:$AT$1,"&lt;"&amp;40))</f>
        <v>-21</v>
      </c>
      <c r="CI20">
        <f>(RANK(_calc_라운드기준!AP20,_calc_라운드기준!$B20:$AT20,0)+COUNTIFS(_calc_라운드기준!$B20:$AT20,_calc_라운드기준!AP20,$B$1:$AT$1,"&lt;"&amp;41))-(RANK(AP20,$B20:$AT20,0)+COUNTIFS($B20:$AT20,AP20,$B$1:$AT$1,"&lt;"&amp;41))</f>
        <v>-22</v>
      </c>
      <c r="CJ20">
        <f>(RANK(_calc_라운드기준!AQ20,_calc_라운드기준!$B20:$AT20,0)+COUNTIFS(_calc_라운드기준!$B20:$AT20,_calc_라운드기준!AQ20,$B$1:$AT$1,"&lt;"&amp;42))-(RANK(AQ20,$B20:$AT20,0)+COUNTIFS($B20:$AT20,AQ20,$B$1:$AT$1,"&lt;"&amp;42))</f>
        <v>17</v>
      </c>
      <c r="CK20">
        <f>(RANK(_calc_라운드기준!AR20,_calc_라운드기준!$B20:$AT20,0)+COUNTIFS(_calc_라운드기준!$B20:$AT20,_calc_라운드기준!AR20,$B$1:$AT$1,"&lt;"&amp;43))-(RANK(AR20,$B20:$AT20,0)+COUNTIFS($B20:$AT20,AR20,$B$1:$AT$1,"&lt;"&amp;43))</f>
        <v>15</v>
      </c>
      <c r="CL20">
        <f>(RANK(_calc_라운드기준!AS20,_calc_라운드기준!$B20:$AT20,0)+COUNTIFS(_calc_라운드기준!$B20:$AT20,_calc_라운드기준!AS20,$B$1:$AT$1,"&lt;"&amp;44))-(RANK(AS20,$B20:$AT20,0)+COUNTIFS($B20:$AT20,AS20,$B$1:$AT$1,"&lt;"&amp;44))</f>
        <v>10</v>
      </c>
      <c r="CM20">
        <f>(RANK(_calc_라운드기준!AT20,_calc_라운드기준!$B20:$AT20,0)+COUNTIFS(_calc_라운드기준!$B20:$AT20,_calc_라운드기준!AT20,$B$1:$AT$1,"&lt;"&amp;45))-(RANK(AT20,$B20:$AT20,0)+COUNTIFS($B20:$AT20,AT20,$B$1:$AT$1,"&lt;"&amp;45))</f>
        <v>16</v>
      </c>
      <c r="CN20">
        <f t="shared" si="0"/>
        <v>41</v>
      </c>
      <c r="CO20">
        <f t="shared" si="1"/>
        <v>21</v>
      </c>
      <c r="CP20">
        <f t="shared" si="2"/>
        <v>24</v>
      </c>
      <c r="CQ20">
        <f t="shared" si="3"/>
        <v>33</v>
      </c>
      <c r="CR20">
        <f t="shared" si="4"/>
        <v>38</v>
      </c>
      <c r="CS20">
        <f t="shared" si="5"/>
        <v>17</v>
      </c>
      <c r="CT20">
        <f t="shared" si="6"/>
        <v>15</v>
      </c>
      <c r="CU20">
        <f t="shared" si="7"/>
        <v>42</v>
      </c>
      <c r="CV20">
        <f t="shared" si="8"/>
        <v>45</v>
      </c>
      <c r="CW20">
        <f t="shared" si="9"/>
        <v>20</v>
      </c>
      <c r="CX20">
        <f t="shared" si="10"/>
        <v>5</v>
      </c>
      <c r="CY20">
        <f t="shared" si="11"/>
        <v>1</v>
      </c>
      <c r="CZ20">
        <f t="shared" si="12"/>
        <v>6</v>
      </c>
      <c r="DA20">
        <f t="shared" si="13"/>
        <v>14</v>
      </c>
      <c r="DB20">
        <f t="shared" si="14"/>
        <v>34</v>
      </c>
      <c r="DC20">
        <f t="shared" si="15"/>
        <v>25</v>
      </c>
      <c r="DD20">
        <f t="shared" si="16"/>
        <v>18</v>
      </c>
      <c r="DE20">
        <f t="shared" si="17"/>
        <v>4</v>
      </c>
      <c r="DF20">
        <f t="shared" si="18"/>
        <v>29</v>
      </c>
      <c r="DG20">
        <f t="shared" si="19"/>
        <v>35</v>
      </c>
      <c r="DH20">
        <f t="shared" si="20"/>
        <v>2</v>
      </c>
      <c r="DI20">
        <f t="shared" si="21"/>
        <v>19</v>
      </c>
      <c r="DJ20">
        <f t="shared" si="22"/>
        <v>44</v>
      </c>
      <c r="DK20">
        <f t="shared" si="23"/>
        <v>26</v>
      </c>
      <c r="DL20">
        <f t="shared" si="24"/>
        <v>43</v>
      </c>
      <c r="DM20">
        <f t="shared" si="25"/>
        <v>27</v>
      </c>
      <c r="DN20">
        <f t="shared" si="26"/>
        <v>37</v>
      </c>
      <c r="DO20">
        <f t="shared" si="27"/>
        <v>30</v>
      </c>
      <c r="DP20">
        <f t="shared" si="28"/>
        <v>23</v>
      </c>
      <c r="DQ20">
        <f t="shared" si="29"/>
        <v>22</v>
      </c>
      <c r="DR20">
        <f t="shared" si="30"/>
        <v>36</v>
      </c>
      <c r="DS20">
        <f t="shared" si="31"/>
        <v>31</v>
      </c>
      <c r="DT20">
        <f t="shared" si="32"/>
        <v>12</v>
      </c>
      <c r="DU20">
        <f t="shared" si="33"/>
        <v>3</v>
      </c>
      <c r="DV20">
        <f t="shared" si="34"/>
        <v>9</v>
      </c>
      <c r="DW20">
        <f t="shared" si="35"/>
        <v>28</v>
      </c>
      <c r="DX20">
        <f t="shared" si="36"/>
        <v>32</v>
      </c>
      <c r="DY20">
        <f t="shared" si="37"/>
        <v>7</v>
      </c>
      <c r="DZ20">
        <f t="shared" si="38"/>
        <v>10</v>
      </c>
      <c r="EA20">
        <f t="shared" si="39"/>
        <v>39</v>
      </c>
      <c r="EB20">
        <f t="shared" si="40"/>
        <v>40</v>
      </c>
      <c r="EC20">
        <f t="shared" si="41"/>
        <v>8</v>
      </c>
      <c r="ED20">
        <f t="shared" si="42"/>
        <v>13</v>
      </c>
      <c r="EE20">
        <f t="shared" si="43"/>
        <v>16</v>
      </c>
      <c r="EF20">
        <f t="shared" si="44"/>
        <v>11</v>
      </c>
    </row>
    <row r="21" spans="1:136" ht="16.5" customHeight="1">
      <c r="A21">
        <f>_calc_라운드기준!A21</f>
        <v>1225</v>
      </c>
      <c r="B21">
        <f>INDEX(_calc_누적빈도!B:B,$A21)-INDEX(_calc_누적빈도!B:B,$A21-기준550회_후보!$B$1)</f>
        <v>71</v>
      </c>
      <c r="C21">
        <f>INDEX(_calc_누적빈도!C:C,$A21)-INDEX(_calc_누적빈도!C:C,$A21-기준550회_후보!$B$1)</f>
        <v>67</v>
      </c>
      <c r="D21">
        <f>INDEX(_calc_누적빈도!D:D,$A21)-INDEX(_calc_누적빈도!D:D,$A21-기준550회_후보!$B$1)</f>
        <v>83</v>
      </c>
      <c r="E21">
        <f>INDEX(_calc_누적빈도!E:E,$A21)-INDEX(_calc_누적빈도!E:E,$A21-기준550회_후보!$B$1)</f>
        <v>65</v>
      </c>
      <c r="F21">
        <f>INDEX(_calc_누적빈도!F:F,$A21)-INDEX(_calc_누적빈도!F:F,$A21-기준550회_후보!$B$1)</f>
        <v>57</v>
      </c>
      <c r="G21">
        <f>INDEX(_calc_누적빈도!G:G,$A21)-INDEX(_calc_누적빈도!G:G,$A21-기준550회_후보!$B$1)</f>
        <v>82</v>
      </c>
      <c r="H21">
        <f>INDEX(_calc_누적빈도!H:H,$A21)-INDEX(_calc_누적빈도!H:H,$A21-기준550회_후보!$B$1)</f>
        <v>78</v>
      </c>
      <c r="I21">
        <f>INDEX(_calc_누적빈도!I:I,$A21)-INDEX(_calc_누적빈도!I:I,$A21-기준550회_후보!$B$1)</f>
        <v>61</v>
      </c>
      <c r="J21">
        <f>INDEX(_calc_누적빈도!J:J,$A21)-INDEX(_calc_누적빈도!J:J,$A21-기준550회_후보!$B$1)</f>
        <v>63</v>
      </c>
      <c r="K21">
        <f>INDEX(_calc_누적빈도!K:K,$A21)-INDEX(_calc_누적빈도!K:K,$A21-기준550회_후보!$B$1)</f>
        <v>72</v>
      </c>
      <c r="L21">
        <f>INDEX(_calc_누적빈도!L:L,$A21)-INDEX(_calc_누적빈도!L:L,$A21-기준550회_후보!$B$1)</f>
        <v>76</v>
      </c>
      <c r="M21">
        <f>INDEX(_calc_누적빈도!M:M,$A21)-INDEX(_calc_누적빈도!M:M,$A21-기준550회_후보!$B$1)</f>
        <v>90</v>
      </c>
      <c r="N21">
        <f>INDEX(_calc_누적빈도!N:N,$A21)-INDEX(_calc_누적빈도!N:N,$A21-기준550회_후보!$B$1)</f>
        <v>81</v>
      </c>
      <c r="O21">
        <f>INDEX(_calc_누적빈도!O:O,$A21)-INDEX(_calc_누적빈도!O:O,$A21-기준550회_후보!$B$1)</f>
        <v>70</v>
      </c>
      <c r="P21">
        <f>INDEX(_calc_누적빈도!P:P,$A21)-INDEX(_calc_누적빈도!P:P,$A21-기준550회_후보!$B$1)</f>
        <v>79</v>
      </c>
      <c r="Q21">
        <f>INDEX(_calc_누적빈도!Q:Q,$A21)-INDEX(_calc_누적빈도!Q:Q,$A21-기준550회_후보!$B$1)</f>
        <v>84</v>
      </c>
      <c r="R21">
        <f>INDEX(_calc_누적빈도!R:R,$A21)-INDEX(_calc_누적빈도!R:R,$A21-기준550회_후보!$B$1)</f>
        <v>72</v>
      </c>
      <c r="S21">
        <f>INDEX(_calc_누적빈도!S:S,$A21)-INDEX(_calc_누적빈도!S:S,$A21-기준550회_후보!$B$1)</f>
        <v>81</v>
      </c>
      <c r="T21">
        <f>INDEX(_calc_누적빈도!T:T,$A21)-INDEX(_calc_누적빈도!T:T,$A21-기준550회_후보!$B$1)</f>
        <v>78</v>
      </c>
      <c r="U21">
        <f>INDEX(_calc_누적빈도!U:U,$A21)-INDEX(_calc_누적빈도!U:U,$A21-기준550회_후보!$B$1)</f>
        <v>59</v>
      </c>
      <c r="V21">
        <f>INDEX(_calc_누적빈도!V:V,$A21)-INDEX(_calc_누적빈도!V:V,$A21-기준550회_후보!$B$1)</f>
        <v>84</v>
      </c>
      <c r="W21">
        <f>INDEX(_calc_누적빈도!W:W,$A21)-INDEX(_calc_누적빈도!W:W,$A21-기준550회_후보!$B$1)</f>
        <v>65</v>
      </c>
      <c r="X21">
        <f>INDEX(_calc_누적빈도!X:X,$A21)-INDEX(_calc_누적빈도!X:X,$A21-기준550회_후보!$B$1)</f>
        <v>64</v>
      </c>
      <c r="Y21">
        <f>INDEX(_calc_누적빈도!Y:Y,$A21)-INDEX(_calc_누적빈도!Y:Y,$A21-기준550회_후보!$B$1)</f>
        <v>77</v>
      </c>
      <c r="Z21">
        <f>INDEX(_calc_누적빈도!Z:Z,$A21)-INDEX(_calc_누적빈도!Z:Z,$A21-기준550회_후보!$B$1)</f>
        <v>59</v>
      </c>
      <c r="AA21">
        <f>INDEX(_calc_누적빈도!AA:AA,$A21)-INDEX(_calc_누적빈도!AA:AA,$A21-기준550회_후보!$B$1)</f>
        <v>68</v>
      </c>
      <c r="AB21">
        <f>INDEX(_calc_누적빈도!AB:AB,$A21)-INDEX(_calc_누적빈도!AB:AB,$A21-기준550회_후보!$B$1)</f>
        <v>75</v>
      </c>
      <c r="AC21">
        <f>INDEX(_calc_누적빈도!AC:AC,$A21)-INDEX(_calc_누적빈도!AC:AC,$A21-기준550회_후보!$B$1)</f>
        <v>80</v>
      </c>
      <c r="AD21">
        <f>INDEX(_calc_누적빈도!AD:AD,$A21)-INDEX(_calc_누적빈도!AD:AD,$A21-기준550회_후보!$B$1)</f>
        <v>69</v>
      </c>
      <c r="AE21">
        <f>INDEX(_calc_누적빈도!AE:AE,$A21)-INDEX(_calc_누적빈도!AE:AE,$A21-기준550회_후보!$B$1)</f>
        <v>79</v>
      </c>
      <c r="AF21">
        <f>INDEX(_calc_누적빈도!AF:AF,$A21)-INDEX(_calc_누적빈도!AF:AF,$A21-기준550회_후보!$B$1)</f>
        <v>71</v>
      </c>
      <c r="AG21">
        <f>INDEX(_calc_누적빈도!AG:AG,$A21)-INDEX(_calc_누적빈도!AG:AG,$A21-기준550회_후보!$B$1)</f>
        <v>63</v>
      </c>
      <c r="AH21">
        <f>INDEX(_calc_누적빈도!AH:AH,$A21)-INDEX(_calc_누적빈도!AH:AH,$A21-기준550회_후보!$B$1)</f>
        <v>87</v>
      </c>
      <c r="AI21">
        <f>INDEX(_calc_누적빈도!AI:AI,$A21)-INDEX(_calc_누적빈도!AI:AI,$A21-기준550회_후보!$B$1)</f>
        <v>80</v>
      </c>
      <c r="AJ21">
        <f>INDEX(_calc_누적빈도!AJ:AJ,$A21)-INDEX(_calc_누적빈도!AJ:AJ,$A21-기준550회_후보!$B$1)</f>
        <v>76</v>
      </c>
      <c r="AK21">
        <f>INDEX(_calc_누적빈도!AK:AK,$A21)-INDEX(_calc_누적빈도!AK:AK,$A21-기준550회_후보!$B$1)</f>
        <v>75</v>
      </c>
      <c r="AL21">
        <f>INDEX(_calc_누적빈도!AL:AL,$A21)-INDEX(_calc_누적빈도!AL:AL,$A21-기준550회_후보!$B$1)</f>
        <v>70</v>
      </c>
      <c r="AM21">
        <f>INDEX(_calc_누적빈도!AM:AM,$A21)-INDEX(_calc_누적빈도!AM:AM,$A21-기준550회_후보!$B$1)</f>
        <v>85</v>
      </c>
      <c r="AN21">
        <f>INDEX(_calc_누적빈도!AN:AN,$A21)-INDEX(_calc_누적빈도!AN:AN,$A21-기준550회_후보!$B$1)</f>
        <v>76</v>
      </c>
      <c r="AO21">
        <f>INDEX(_calc_누적빈도!AO:AO,$A21)-INDEX(_calc_누적빈도!AO:AO,$A21-기준550회_후보!$B$1)</f>
        <v>61</v>
      </c>
      <c r="AP21">
        <f>INDEX(_calc_누적빈도!AP:AP,$A21)-INDEX(_calc_누적빈도!AP:AP,$A21-기준550회_후보!$B$1)</f>
        <v>68</v>
      </c>
      <c r="AQ21">
        <f>INDEX(_calc_누적빈도!AQ:AQ,$A21)-INDEX(_calc_누적빈도!AQ:AQ,$A21-기준550회_후보!$B$1)</f>
        <v>71</v>
      </c>
      <c r="AR21">
        <f>INDEX(_calc_누적빈도!AR:AR,$A21)-INDEX(_calc_누적빈도!AR:AR,$A21-기준550회_후보!$B$1)</f>
        <v>71</v>
      </c>
      <c r="AS21">
        <f>INDEX(_calc_누적빈도!AS:AS,$A21)-INDEX(_calc_누적빈도!AS:AS,$A21-기준550회_후보!$B$1)</f>
        <v>72</v>
      </c>
      <c r="AT21">
        <f>INDEX(_calc_누적빈도!AT:AT,$A21)-INDEX(_calc_누적빈도!AT:AT,$A21-기준550회_후보!$B$1)</f>
        <v>85</v>
      </c>
      <c r="AU21">
        <f>(RANK(_calc_라운드기준!B21,_calc_라운드기준!$B21:$AT21,0)+COUNTIFS(_calc_라운드기준!$B21:$AT21,_calc_라운드기준!B21,$B$1:$AT$1,"&lt;"&amp;1))-(RANK(B21,$B21:$AT21,0)+COUNTIFS($B21:$AT21,B21,$B$1:$AT$1,"&lt;"&amp;1))</f>
        <v>-20</v>
      </c>
      <c r="AV21">
        <f>(RANK(_calc_라운드기준!C21,_calc_라운드기준!$B21:$AT21,0)+COUNTIFS(_calc_라운드기준!$B21:$AT21,_calc_라운드기준!C21,$B$1:$AT$1,"&lt;"&amp;2))-(RANK(C21,$B21:$AT21,0)+COUNTIFS($B21:$AT21,C21,$B$1:$AT$1,"&lt;"&amp;2))</f>
        <v>2</v>
      </c>
      <c r="AW21">
        <f>(RANK(_calc_라운드기준!D21,_calc_라운드기준!$B21:$AT21,0)+COUNTIFS(_calc_라운드기준!$B21:$AT21,_calc_라운드기준!D21,$B$1:$AT$1,"&lt;"&amp;3))-(RANK(D21,$B21:$AT21,0)+COUNTIFS($B21:$AT21,D21,$B$1:$AT$1,"&lt;"&amp;3))</f>
        <v>-4</v>
      </c>
      <c r="AX21">
        <f>(RANK(_calc_라운드기준!E21,_calc_라운드기준!$B21:$AT21,0)+COUNTIFS(_calc_라운드기준!$B21:$AT21,_calc_라운드기준!E21,$B$1:$AT$1,"&lt;"&amp;4))-(RANK(E21,$B21:$AT21,0)+COUNTIFS($B21:$AT21,E21,$B$1:$AT$1,"&lt;"&amp;4))</f>
        <v>-26</v>
      </c>
      <c r="AY21">
        <f>(RANK(_calc_라운드기준!F21,_calc_라운드기준!$B21:$AT21,0)+COUNTIFS(_calc_라운드기준!$B21:$AT21,_calc_라운드기준!F21,$B$1:$AT$1,"&lt;"&amp;5))-(RANK(F21,$B21:$AT21,0)+COUNTIFS($B21:$AT21,F21,$B$1:$AT$1,"&lt;"&amp;5))</f>
        <v>-21</v>
      </c>
      <c r="AZ21">
        <f>(RANK(_calc_라운드기준!G21,_calc_라운드기준!$B21:$AT21,0)+COUNTIFS(_calc_라운드기준!$B21:$AT21,_calc_라운드기준!G21,$B$1:$AT$1,"&lt;"&amp;6))-(RANK(G21,$B21:$AT21,0)+COUNTIFS($B21:$AT21,G21,$B$1:$AT$1,"&lt;"&amp;6))</f>
        <v>-1</v>
      </c>
      <c r="BA21">
        <f>(RANK(_calc_라운드기준!H21,_calc_라운드기준!$B21:$AT21,0)+COUNTIFS(_calc_라운드기준!$B21:$AT21,_calc_라운드기준!H21,$B$1:$AT$1,"&lt;"&amp;7))-(RANK(H21,$B21:$AT21,0)+COUNTIFS($B21:$AT21,H21,$B$1:$AT$1,"&lt;"&amp;7))</f>
        <v>10</v>
      </c>
      <c r="BB21">
        <f>(RANK(_calc_라운드기준!I21,_calc_라운드기준!$B21:$AT21,0)+COUNTIFS(_calc_라운드기준!$B21:$AT21,_calc_라운드기준!I21,$B$1:$AT$1,"&lt;"&amp;8))-(RANK(I21,$B21:$AT21,0)+COUNTIFS($B21:$AT21,I21,$B$1:$AT$1,"&lt;"&amp;8))</f>
        <v>-30</v>
      </c>
      <c r="BC21">
        <f>(RANK(_calc_라운드기준!J21,_calc_라운드기준!$B21:$AT21,0)+COUNTIFS(_calc_라운드기준!$B21:$AT21,_calc_라운드기준!J21,$B$1:$AT$1,"&lt;"&amp;9))-(RANK(J21,$B21:$AT21,0)+COUNTIFS($B21:$AT21,J21,$B$1:$AT$1,"&lt;"&amp;9))</f>
        <v>-27</v>
      </c>
      <c r="BD21">
        <f>(RANK(_calc_라운드기준!K21,_calc_라운드기준!$B21:$AT21,0)+COUNTIFS(_calc_라운드기준!$B21:$AT21,_calc_라운드기준!K21,$B$1:$AT$1,"&lt;"&amp;10))-(RANK(K21,$B21:$AT21,0)+COUNTIFS($B21:$AT21,K21,$B$1:$AT$1,"&lt;"&amp;10))</f>
        <v>3</v>
      </c>
      <c r="BE21">
        <f>(RANK(_calc_라운드기준!L21,_calc_라운드기준!$B21:$AT21,0)+COUNTIFS(_calc_라운드기준!$B21:$AT21,_calc_라운드기준!L21,$B$1:$AT$1,"&lt;"&amp;11))-(RANK(L21,$B21:$AT21,0)+COUNTIFS($B21:$AT21,L21,$B$1:$AT$1,"&lt;"&amp;11))</f>
        <v>20</v>
      </c>
      <c r="BF21">
        <f>(RANK(_calc_라운드기준!M21,_calc_라운드기준!$B21:$AT21,0)+COUNTIFS(_calc_라운드기준!$B21:$AT21,_calc_라운드기준!M21,$B$1:$AT$1,"&lt;"&amp;12))-(RANK(M21,$B21:$AT21,0)+COUNTIFS($B21:$AT21,M21,$B$1:$AT$1,"&lt;"&amp;12))</f>
        <v>38</v>
      </c>
      <c r="BG21">
        <f>(RANK(_calc_라운드기준!N21,_calc_라운드기준!$B21:$AT21,0)+COUNTIFS(_calc_라운드기준!$B21:$AT21,_calc_라운드기준!N21,$B$1:$AT$1,"&lt;"&amp;13))-(RANK(N21,$B21:$AT21,0)+COUNTIFS($B21:$AT21,N21,$B$1:$AT$1,"&lt;"&amp;13))</f>
        <v>18</v>
      </c>
      <c r="BH21">
        <f>(RANK(_calc_라운드기준!O21,_calc_라운드기준!$B21:$AT21,0)+COUNTIFS(_calc_라운드기준!$B21:$AT21,_calc_라운드기준!O21,$B$1:$AT$1,"&lt;"&amp;14))-(RANK(O21,$B21:$AT21,0)+COUNTIFS($B21:$AT21,O21,$B$1:$AT$1,"&lt;"&amp;14))</f>
        <v>14</v>
      </c>
      <c r="BI21">
        <f>(RANK(_calc_라운드기준!P21,_calc_라운드기준!$B21:$AT21,0)+COUNTIFS(_calc_라운드기준!$B21:$AT21,_calc_라운드기준!P21,$B$1:$AT$1,"&lt;"&amp;15))-(RANK(P21,$B21:$AT21,0)+COUNTIFS($B21:$AT21,P21,$B$1:$AT$1,"&lt;"&amp;15))</f>
        <v>-9</v>
      </c>
      <c r="BJ21">
        <f>(RANK(_calc_라운드기준!Q21,_calc_라운드기준!$B21:$AT21,0)+COUNTIFS(_calc_라운드기준!$B21:$AT21,_calc_라운드기준!Q21,$B$1:$AT$1,"&lt;"&amp;16))-(RANK(Q21,$B21:$AT21,0)+COUNTIFS($B21:$AT21,Q21,$B$1:$AT$1,"&lt;"&amp;16))</f>
        <v>-3</v>
      </c>
      <c r="BK21">
        <f>(RANK(_calc_라운드기준!R21,_calc_라운드기준!$B21:$AT21,0)+COUNTIFS(_calc_라운드기준!$B21:$AT21,_calc_라운드기준!R21,$B$1:$AT$1,"&lt;"&amp;17))-(RANK(R21,$B21:$AT21,0)+COUNTIFS($B21:$AT21,R21,$B$1:$AT$1,"&lt;"&amp;17))</f>
        <v>4</v>
      </c>
      <c r="BL21">
        <f>(RANK(_calc_라운드기준!S21,_calc_라운드기준!$B21:$AT21,0)+COUNTIFS(_calc_라운드기준!$B21:$AT21,_calc_라운드기준!S21,$B$1:$AT$1,"&lt;"&amp;18))-(RANK(S21,$B21:$AT21,0)+COUNTIFS($B21:$AT21,S21,$B$1:$AT$1,"&lt;"&amp;18))</f>
        <v>19</v>
      </c>
      <c r="BM21">
        <f>(RANK(_calc_라운드기준!T21,_calc_라운드기준!$B21:$AT21,0)+COUNTIFS(_calc_라운드기준!$B21:$AT21,_calc_라운드기준!T21,$B$1:$AT$1,"&lt;"&amp;19))-(RANK(T21,$B21:$AT21,0)+COUNTIFS($B21:$AT21,T21,$B$1:$AT$1,"&lt;"&amp;19))</f>
        <v>-3</v>
      </c>
      <c r="BN21">
        <f>(RANK(_calc_라운드기준!U21,_calc_라운드기준!$B21:$AT21,0)+COUNTIFS(_calc_라운드기준!$B21:$AT21,_calc_라운드기준!U21,$B$1:$AT$1,"&lt;"&amp;20))-(RANK(U21,$B21:$AT21,0)+COUNTIFS($B21:$AT21,U21,$B$1:$AT$1,"&lt;"&amp;20))</f>
        <v>-13</v>
      </c>
      <c r="BO21">
        <f>(RANK(_calc_라운드기준!V21,_calc_라운드기준!$B21:$AT21,0)+COUNTIFS(_calc_라운드기준!$B21:$AT21,_calc_라운드기준!V21,$B$1:$AT$1,"&lt;"&amp;21))-(RANK(V21,$B21:$AT21,0)+COUNTIFS($B21:$AT21,V21,$B$1:$AT$1,"&lt;"&amp;21))</f>
        <v>34</v>
      </c>
      <c r="BP21">
        <f>(RANK(_calc_라운드기준!W21,_calc_라운드기준!$B21:$AT21,0)+COUNTIFS(_calc_라운드기준!$B21:$AT21,_calc_라운드기준!W21,$B$1:$AT$1,"&lt;"&amp;22))-(RANK(W21,$B21:$AT21,0)+COUNTIFS($B21:$AT21,W21,$B$1:$AT$1,"&lt;"&amp;22))</f>
        <v>4</v>
      </c>
      <c r="BQ21">
        <f>(RANK(_calc_라운드기준!X21,_calc_라운드기준!$B21:$AT21,0)+COUNTIFS(_calc_라운드기준!$B21:$AT21,_calc_라운드기준!X21,$B$1:$AT$1,"&lt;"&amp;23))-(RANK(X21,$B21:$AT21,0)+COUNTIFS($B21:$AT21,X21,$B$1:$AT$1,"&lt;"&amp;23))</f>
        <v>-30</v>
      </c>
      <c r="BR21">
        <f>(RANK(_calc_라운드기준!Y21,_calc_라운드기준!$B21:$AT21,0)+COUNTIFS(_calc_라운드기준!$B21:$AT21,_calc_라운드기준!Y21,$B$1:$AT$1,"&lt;"&amp;24))-(RANK(Y21,$B21:$AT21,0)+COUNTIFS($B21:$AT21,Y21,$B$1:$AT$1,"&lt;"&amp;24))</f>
        <v>-3</v>
      </c>
      <c r="BS21">
        <f>(RANK(_calc_라운드기준!Z21,_calc_라운드기준!$B21:$AT21,0)+COUNTIFS(_calc_라운드기준!$B21:$AT21,_calc_라운드기준!Z21,$B$1:$AT$1,"&lt;"&amp;25))-(RANK(Z21,$B21:$AT21,0)+COUNTIFS($B21:$AT21,Z21,$B$1:$AT$1,"&lt;"&amp;25))</f>
        <v>-13</v>
      </c>
      <c r="BT21">
        <f>(RANK(_calc_라운드기준!AA21,_calc_라운드기준!$B21:$AT21,0)+COUNTIFS(_calc_라운드기준!$B21:$AT21,_calc_라운드기준!AA21,$B$1:$AT$1,"&lt;"&amp;26))-(RANK(AA21,$B21:$AT21,0)+COUNTIFS($B21:$AT21,AA21,$B$1:$AT$1,"&lt;"&amp;26))</f>
        <v>-1</v>
      </c>
      <c r="BU21">
        <f>(RANK(_calc_라운드기준!AB21,_calc_라운드기준!$B21:$AT21,0)+COUNTIFS(_calc_라운드기준!$B21:$AT21,_calc_라운드기준!AB21,$B$1:$AT$1,"&lt;"&amp;27))-(RANK(AB21,$B21:$AT21,0)+COUNTIFS($B21:$AT21,AB21,$B$1:$AT$1,"&lt;"&amp;27))</f>
        <v>-20</v>
      </c>
      <c r="BV21">
        <f>(RANK(_calc_라운드기준!AC21,_calc_라운드기준!$B21:$AT21,0)+COUNTIFS(_calc_라운드기준!$B21:$AT21,_calc_라운드기준!AC21,$B$1:$AT$1,"&lt;"&amp;28))-(RANK(AC21,$B21:$AT21,0)+COUNTIFS($B21:$AT21,AC21,$B$1:$AT$1,"&lt;"&amp;28))</f>
        <v>-6</v>
      </c>
      <c r="BW21">
        <f>(RANK(_calc_라운드기준!AD21,_calc_라운드기준!$B21:$AT21,0)+COUNTIFS(_calc_라운드기준!$B21:$AT21,_calc_라운드기준!AD21,$B$1:$AT$1,"&lt;"&amp;29))-(RANK(AD21,$B21:$AT21,0)+COUNTIFS($B21:$AT21,AD21,$B$1:$AT$1,"&lt;"&amp;29))</f>
        <v>1</v>
      </c>
      <c r="BX21">
        <f>(RANK(_calc_라운드기준!AE21,_calc_라운드기준!$B21:$AT21,0)+COUNTIFS(_calc_라운드기준!$B21:$AT21,_calc_라운드기준!AE21,$B$1:$AT$1,"&lt;"&amp;30))-(RANK(AE21,$B21:$AT21,0)+COUNTIFS($B21:$AT21,AE21,$B$1:$AT$1,"&lt;"&amp;30))</f>
        <v>1</v>
      </c>
      <c r="BY21">
        <f>(RANK(_calc_라운드기준!AF21,_calc_라운드기준!$B21:$AT21,0)+COUNTIFS(_calc_라운드기준!$B21:$AT21,_calc_라운드기준!AF21,$B$1:$AT$1,"&lt;"&amp;31))-(RANK(AF21,$B21:$AT21,0)+COUNTIFS($B21:$AT21,AF21,$B$1:$AT$1,"&lt;"&amp;31))</f>
        <v>-18</v>
      </c>
      <c r="BZ21">
        <f>(RANK(_calc_라운드기준!AG21,_calc_라운드기준!$B21:$AT21,0)+COUNTIFS(_calc_라운드기준!$B21:$AT21,_calc_라운드기준!AG21,$B$1:$AT$1,"&lt;"&amp;32))-(RANK(AG21,$B21:$AT21,0)+COUNTIFS($B21:$AT21,AG21,$B$1:$AT$1,"&lt;"&amp;32))</f>
        <v>-24</v>
      </c>
      <c r="CA21">
        <f>(RANK(_calc_라운드기준!AH21,_calc_라운드기준!$B21:$AT21,0)+COUNTIFS(_calc_라운드기준!$B21:$AT21,_calc_라운드기준!AH21,$B$1:$AT$1,"&lt;"&amp;33))-(RANK(AH21,$B21:$AT21,0)+COUNTIFS($B21:$AT21,AH21,$B$1:$AT$1,"&lt;"&amp;33))</f>
        <v>15</v>
      </c>
      <c r="CB21">
        <f>(RANK(_calc_라운드기준!AI21,_calc_라운드기준!$B21:$AT21,0)+COUNTIFS(_calc_라운드기준!$B21:$AT21,_calc_라운드기준!AI21,$B$1:$AT$1,"&lt;"&amp;34))-(RANK(AI21,$B21:$AT21,0)+COUNTIFS($B21:$AT21,AI21,$B$1:$AT$1,"&lt;"&amp;34))</f>
        <v>33</v>
      </c>
      <c r="CC21">
        <f>(RANK(_calc_라운드기준!AJ21,_calc_라운드기준!$B21:$AT21,0)+COUNTIFS(_calc_라운드기준!$B21:$AT21,_calc_라운드기준!AJ21,$B$1:$AT$1,"&lt;"&amp;35))-(RANK(AJ21,$B21:$AT21,0)+COUNTIFS($B21:$AT21,AJ21,$B$1:$AT$1,"&lt;"&amp;35))</f>
        <v>15</v>
      </c>
      <c r="CD21">
        <f>(RANK(_calc_라운드기준!AK21,_calc_라운드기준!$B21:$AT21,0)+COUNTIFS(_calc_라운드기준!$B21:$AT21,_calc_라운드기준!AK21,$B$1:$AT$1,"&lt;"&amp;36))-(RANK(AK21,$B21:$AT21,0)+COUNTIFS($B21:$AT21,AK21,$B$1:$AT$1,"&lt;"&amp;36))</f>
        <v>-4</v>
      </c>
      <c r="CE21">
        <f>(RANK(_calc_라운드기준!AL21,_calc_라운드기준!$B21:$AT21,0)+COUNTIFS(_calc_라운드기준!$B21:$AT21,_calc_라운드기준!AL21,$B$1:$AT$1,"&lt;"&amp;37))-(RANK(AL21,$B21:$AT21,0)+COUNTIFS($B21:$AT21,AL21,$B$1:$AT$1,"&lt;"&amp;37))</f>
        <v>-12</v>
      </c>
      <c r="CF21">
        <f>(RANK(_calc_라운드기준!AM21,_calc_라운드기준!$B21:$AT21,0)+COUNTIFS(_calc_라운드기준!$B21:$AT21,_calc_라운드기준!AM21,$B$1:$AT$1,"&lt;"&amp;38))-(RANK(AM21,$B21:$AT21,0)+COUNTIFS($B21:$AT21,AM21,$B$1:$AT$1,"&lt;"&amp;38))</f>
        <v>17</v>
      </c>
      <c r="CG21">
        <f>(RANK(_calc_라운드기준!AN21,_calc_라운드기준!$B21:$AT21,0)+COUNTIFS(_calc_라운드기준!$B21:$AT21,_calc_라운드기준!AN21,$B$1:$AT$1,"&lt;"&amp;39))-(RANK(AN21,$B21:$AT21,0)+COUNTIFS($B21:$AT21,AN21,$B$1:$AT$1,"&lt;"&amp;39))</f>
        <v>15</v>
      </c>
      <c r="CH21">
        <f>(RANK(_calc_라운드기준!AO21,_calc_라운드기준!$B21:$AT21,0)+COUNTIFS(_calc_라운드기준!$B21:$AT21,_calc_라운드기준!AO21,$B$1:$AT$1,"&lt;"&amp;40))-(RANK(AO21,$B21:$AT21,0)+COUNTIFS($B21:$AT21,AO21,$B$1:$AT$1,"&lt;"&amp;40))</f>
        <v>-21</v>
      </c>
      <c r="CI21">
        <f>(RANK(_calc_라운드기준!AP21,_calc_라운드기준!$B21:$AT21,0)+COUNTIFS(_calc_라운드기준!$B21:$AT21,_calc_라운드기준!AP21,$B$1:$AT$1,"&lt;"&amp;41))-(RANK(AP21,$B21:$AT21,0)+COUNTIFS($B21:$AT21,AP21,$B$1:$AT$1,"&lt;"&amp;41))</f>
        <v>-12</v>
      </c>
      <c r="CJ21">
        <f>(RANK(_calc_라운드기준!AQ21,_calc_라운드기준!$B21:$AT21,0)+COUNTIFS(_calc_라운드기준!$B21:$AT21,_calc_라운드기준!AQ21,$B$1:$AT$1,"&lt;"&amp;42))-(RANK(AQ21,$B21:$AT21,0)+COUNTIFS($B21:$AT21,AQ21,$B$1:$AT$1,"&lt;"&amp;42))</f>
        <v>14</v>
      </c>
      <c r="CK21">
        <f>(RANK(_calc_라운드기준!AR21,_calc_라운드기준!$B21:$AT21,0)+COUNTIFS(_calc_라운드기준!$B21:$AT21,_calc_라운드기준!AR21,$B$1:$AT$1,"&lt;"&amp;43))-(RANK(AR21,$B21:$AT21,0)+COUNTIFS($B21:$AT21,AR21,$B$1:$AT$1,"&lt;"&amp;43))</f>
        <v>14</v>
      </c>
      <c r="CL21">
        <f>(RANK(_calc_라운드기준!AS21,_calc_라운드기준!$B21:$AT21,0)+COUNTIFS(_calc_라운드기준!$B21:$AT21,_calc_라운드기준!AS21,$B$1:$AT$1,"&lt;"&amp;44))-(RANK(AS21,$B21:$AT21,0)+COUNTIFS($B21:$AT21,AS21,$B$1:$AT$1,"&lt;"&amp;44))</f>
        <v>11</v>
      </c>
      <c r="CM21">
        <f>(RANK(_calc_라운드기준!AT21,_calc_라운드기준!$B21:$AT21,0)+COUNTIFS(_calc_라운드기준!$B21:$AT21,_calc_라운드기준!AT21,$B$1:$AT$1,"&lt;"&amp;45))-(RANK(AT21,$B21:$AT21,0)+COUNTIFS($B21:$AT21,AT21,$B$1:$AT$1,"&lt;"&amp;45))</f>
        <v>19</v>
      </c>
      <c r="CN21">
        <f t="shared" si="0"/>
        <v>37</v>
      </c>
      <c r="CO21">
        <f t="shared" si="1"/>
        <v>20</v>
      </c>
      <c r="CP21">
        <f t="shared" si="2"/>
        <v>28</v>
      </c>
      <c r="CQ21">
        <f t="shared" si="3"/>
        <v>42</v>
      </c>
      <c r="CR21">
        <f t="shared" si="4"/>
        <v>39</v>
      </c>
      <c r="CS21">
        <f t="shared" si="5"/>
        <v>23</v>
      </c>
      <c r="CT21">
        <f t="shared" si="6"/>
        <v>16</v>
      </c>
      <c r="CU21">
        <f t="shared" si="7"/>
        <v>44</v>
      </c>
      <c r="CV21">
        <f t="shared" si="8"/>
        <v>43</v>
      </c>
      <c r="CW21">
        <f t="shared" si="9"/>
        <v>19</v>
      </c>
      <c r="CX21">
        <f t="shared" si="10"/>
        <v>4</v>
      </c>
      <c r="CY21">
        <f t="shared" si="11"/>
        <v>1</v>
      </c>
      <c r="CZ21">
        <f t="shared" si="12"/>
        <v>7</v>
      </c>
      <c r="DA21">
        <f t="shared" si="13"/>
        <v>12</v>
      </c>
      <c r="DB21">
        <f t="shared" si="14"/>
        <v>31</v>
      </c>
      <c r="DC21">
        <f t="shared" si="15"/>
        <v>25</v>
      </c>
      <c r="DD21">
        <f t="shared" si="16"/>
        <v>17</v>
      </c>
      <c r="DE21">
        <f t="shared" si="17"/>
        <v>5</v>
      </c>
      <c r="DF21">
        <f t="shared" si="18"/>
        <v>26</v>
      </c>
      <c r="DG21">
        <f t="shared" si="19"/>
        <v>34</v>
      </c>
      <c r="DH21">
        <f t="shared" si="20"/>
        <v>2</v>
      </c>
      <c r="DI21">
        <f t="shared" si="21"/>
        <v>18</v>
      </c>
      <c r="DJ21">
        <f t="shared" si="22"/>
        <v>45</v>
      </c>
      <c r="DK21">
        <f t="shared" si="23"/>
        <v>27</v>
      </c>
      <c r="DL21">
        <f t="shared" si="24"/>
        <v>35</v>
      </c>
      <c r="DM21">
        <f t="shared" si="25"/>
        <v>24</v>
      </c>
      <c r="DN21">
        <f t="shared" si="26"/>
        <v>38</v>
      </c>
      <c r="DO21">
        <f t="shared" si="27"/>
        <v>30</v>
      </c>
      <c r="DP21">
        <f t="shared" si="28"/>
        <v>21</v>
      </c>
      <c r="DQ21">
        <f t="shared" si="29"/>
        <v>22</v>
      </c>
      <c r="DR21">
        <f t="shared" si="30"/>
        <v>36</v>
      </c>
      <c r="DS21">
        <f t="shared" si="31"/>
        <v>41</v>
      </c>
      <c r="DT21">
        <f t="shared" si="32"/>
        <v>9</v>
      </c>
      <c r="DU21">
        <f t="shared" si="33"/>
        <v>3</v>
      </c>
      <c r="DV21">
        <f t="shared" si="34"/>
        <v>10</v>
      </c>
      <c r="DW21">
        <f t="shared" si="35"/>
        <v>29</v>
      </c>
      <c r="DX21">
        <f t="shared" si="36"/>
        <v>32</v>
      </c>
      <c r="DY21">
        <f t="shared" si="37"/>
        <v>8</v>
      </c>
      <c r="DZ21">
        <f t="shared" si="38"/>
        <v>11</v>
      </c>
      <c r="EA21">
        <f t="shared" si="39"/>
        <v>40</v>
      </c>
      <c r="EB21">
        <f t="shared" si="40"/>
        <v>33</v>
      </c>
      <c r="EC21">
        <f t="shared" si="41"/>
        <v>13</v>
      </c>
      <c r="ED21">
        <f t="shared" si="42"/>
        <v>14</v>
      </c>
      <c r="EE21">
        <f t="shared" si="43"/>
        <v>15</v>
      </c>
      <c r="EF21">
        <f t="shared" si="44"/>
        <v>6</v>
      </c>
    </row>
    <row r="22" spans="1:136" ht="16.5" customHeight="1">
      <c r="A22">
        <f>_calc_라운드기준!A22</f>
        <v>1224</v>
      </c>
      <c r="B22">
        <f>INDEX(_calc_누적빈도!B:B,$A22)-INDEX(_calc_누적빈도!B:B,$A22-기준550회_후보!$B$1)</f>
        <v>71</v>
      </c>
      <c r="C22">
        <f>INDEX(_calc_누적빈도!C:C,$A22)-INDEX(_calc_누적빈도!C:C,$A22-기준550회_후보!$B$1)</f>
        <v>67</v>
      </c>
      <c r="D22">
        <f>INDEX(_calc_누적빈도!D:D,$A22)-INDEX(_calc_누적빈도!D:D,$A22-기준550회_후보!$B$1)</f>
        <v>83</v>
      </c>
      <c r="E22">
        <f>INDEX(_calc_누적빈도!E:E,$A22)-INDEX(_calc_누적빈도!E:E,$A22-기준550회_후보!$B$1)</f>
        <v>65</v>
      </c>
      <c r="F22">
        <f>INDEX(_calc_누적빈도!F:F,$A22)-INDEX(_calc_누적빈도!F:F,$A22-기준550회_후보!$B$1)</f>
        <v>57</v>
      </c>
      <c r="G22">
        <f>INDEX(_calc_누적빈도!G:G,$A22)-INDEX(_calc_누적빈도!G:G,$A22-기준550회_후보!$B$1)</f>
        <v>82</v>
      </c>
      <c r="H22">
        <f>INDEX(_calc_누적빈도!H:H,$A22)-INDEX(_calc_누적빈도!H:H,$A22-기준550회_후보!$B$1)</f>
        <v>78</v>
      </c>
      <c r="I22">
        <f>INDEX(_calc_누적빈도!I:I,$A22)-INDEX(_calc_누적빈도!I:I,$A22-기준550회_후보!$B$1)</f>
        <v>61</v>
      </c>
      <c r="J22">
        <f>INDEX(_calc_누적빈도!J:J,$A22)-INDEX(_calc_누적빈도!J:J,$A22-기준550회_후보!$B$1)</f>
        <v>63</v>
      </c>
      <c r="K22">
        <f>INDEX(_calc_누적빈도!K:K,$A22)-INDEX(_calc_누적빈도!K:K,$A22-기준550회_후보!$B$1)</f>
        <v>73</v>
      </c>
      <c r="L22">
        <f>INDEX(_calc_누적빈도!L:L,$A22)-INDEX(_calc_누적빈도!L:L,$A22-기준550회_후보!$B$1)</f>
        <v>76</v>
      </c>
      <c r="M22">
        <f>INDEX(_calc_누적빈도!M:M,$A22)-INDEX(_calc_누적빈도!M:M,$A22-기준550회_후보!$B$1)</f>
        <v>90</v>
      </c>
      <c r="N22">
        <f>INDEX(_calc_누적빈도!N:N,$A22)-INDEX(_calc_누적빈도!N:N,$A22-기준550회_후보!$B$1)</f>
        <v>81</v>
      </c>
      <c r="O22">
        <f>INDEX(_calc_누적빈도!O:O,$A22)-INDEX(_calc_누적빈도!O:O,$A22-기준550회_후보!$B$1)</f>
        <v>71</v>
      </c>
      <c r="P22">
        <f>INDEX(_calc_누적빈도!P:P,$A22)-INDEX(_calc_누적빈도!P:P,$A22-기준550회_후보!$B$1)</f>
        <v>79</v>
      </c>
      <c r="Q22">
        <f>INDEX(_calc_누적빈도!Q:Q,$A22)-INDEX(_calc_누적빈도!Q:Q,$A22-기준550회_후보!$B$1)</f>
        <v>84</v>
      </c>
      <c r="R22">
        <f>INDEX(_calc_누적빈도!R:R,$A22)-INDEX(_calc_누적빈도!R:R,$A22-기준550회_후보!$B$1)</f>
        <v>72</v>
      </c>
      <c r="S22">
        <f>INDEX(_calc_누적빈도!S:S,$A22)-INDEX(_calc_누적빈도!S:S,$A22-기준550회_후보!$B$1)</f>
        <v>80</v>
      </c>
      <c r="T22">
        <f>INDEX(_calc_누적빈도!T:T,$A22)-INDEX(_calc_누적빈도!T:T,$A22-기준550회_후보!$B$1)</f>
        <v>78</v>
      </c>
      <c r="U22">
        <f>INDEX(_calc_누적빈도!U:U,$A22)-INDEX(_calc_누적빈도!U:U,$A22-기준550회_후보!$B$1)</f>
        <v>59</v>
      </c>
      <c r="V22">
        <f>INDEX(_calc_누적빈도!V:V,$A22)-INDEX(_calc_누적빈도!V:V,$A22-기준550회_후보!$B$1)</f>
        <v>83</v>
      </c>
      <c r="W22">
        <f>INDEX(_calc_누적빈도!W:W,$A22)-INDEX(_calc_누적빈도!W:W,$A22-기준550회_후보!$B$1)</f>
        <v>65</v>
      </c>
      <c r="X22">
        <f>INDEX(_calc_누적빈도!X:X,$A22)-INDEX(_calc_누적빈도!X:X,$A22-기준550회_후보!$B$1)</f>
        <v>64</v>
      </c>
      <c r="Y22">
        <f>INDEX(_calc_누적빈도!Y:Y,$A22)-INDEX(_calc_누적빈도!Y:Y,$A22-기준550회_후보!$B$1)</f>
        <v>77</v>
      </c>
      <c r="Z22">
        <f>INDEX(_calc_누적빈도!Z:Z,$A22)-INDEX(_calc_누적빈도!Z:Z,$A22-기준550회_후보!$B$1)</f>
        <v>60</v>
      </c>
      <c r="AA22">
        <f>INDEX(_calc_누적빈도!AA:AA,$A22)-INDEX(_calc_누적빈도!AA:AA,$A22-기준550회_후보!$B$1)</f>
        <v>68</v>
      </c>
      <c r="AB22">
        <f>INDEX(_calc_누적빈도!AB:AB,$A22)-INDEX(_calc_누적빈도!AB:AB,$A22-기준550회_후보!$B$1)</f>
        <v>75</v>
      </c>
      <c r="AC22">
        <f>INDEX(_calc_누적빈도!AC:AC,$A22)-INDEX(_calc_누적빈도!AC:AC,$A22-기준550회_후보!$B$1)</f>
        <v>80</v>
      </c>
      <c r="AD22">
        <f>INDEX(_calc_누적빈도!AD:AD,$A22)-INDEX(_calc_누적빈도!AD:AD,$A22-기준550회_후보!$B$1)</f>
        <v>69</v>
      </c>
      <c r="AE22">
        <f>INDEX(_calc_누적빈도!AE:AE,$A22)-INDEX(_calc_누적빈도!AE:AE,$A22-기준550회_후보!$B$1)</f>
        <v>79</v>
      </c>
      <c r="AF22">
        <f>INDEX(_calc_누적빈도!AF:AF,$A22)-INDEX(_calc_누적빈도!AF:AF,$A22-기준550회_후보!$B$1)</f>
        <v>72</v>
      </c>
      <c r="AG22">
        <f>INDEX(_calc_누적빈도!AG:AG,$A22)-INDEX(_calc_누적빈도!AG:AG,$A22-기준550회_후보!$B$1)</f>
        <v>63</v>
      </c>
      <c r="AH22">
        <f>INDEX(_calc_누적빈도!AH:AH,$A22)-INDEX(_calc_누적빈도!AH:AH,$A22-기준550회_후보!$B$1)</f>
        <v>87</v>
      </c>
      <c r="AI22">
        <f>INDEX(_calc_누적빈도!AI:AI,$A22)-INDEX(_calc_누적빈도!AI:AI,$A22-기준550회_후보!$B$1)</f>
        <v>80</v>
      </c>
      <c r="AJ22">
        <f>INDEX(_calc_누적빈도!AJ:AJ,$A22)-INDEX(_calc_누적빈도!AJ:AJ,$A22-기준550회_후보!$B$1)</f>
        <v>76</v>
      </c>
      <c r="AK22">
        <f>INDEX(_calc_누적빈도!AK:AK,$A22)-INDEX(_calc_누적빈도!AK:AK,$A22-기준550회_후보!$B$1)</f>
        <v>75</v>
      </c>
      <c r="AL22">
        <f>INDEX(_calc_누적빈도!AL:AL,$A22)-INDEX(_calc_누적빈도!AL:AL,$A22-기준550회_후보!$B$1)</f>
        <v>70</v>
      </c>
      <c r="AM22">
        <f>INDEX(_calc_누적빈도!AM:AM,$A22)-INDEX(_calc_누적빈도!AM:AM,$A22-기준550회_후보!$B$1)</f>
        <v>85</v>
      </c>
      <c r="AN22">
        <f>INDEX(_calc_누적빈도!AN:AN,$A22)-INDEX(_calc_누적빈도!AN:AN,$A22-기준550회_후보!$B$1)</f>
        <v>76</v>
      </c>
      <c r="AO22">
        <f>INDEX(_calc_누적빈도!AO:AO,$A22)-INDEX(_calc_누적빈도!AO:AO,$A22-기준550회_후보!$B$1)</f>
        <v>61</v>
      </c>
      <c r="AP22">
        <f>INDEX(_calc_누적빈도!AP:AP,$A22)-INDEX(_calc_누적빈도!AP:AP,$A22-기준550회_후보!$B$1)</f>
        <v>68</v>
      </c>
      <c r="AQ22">
        <f>INDEX(_calc_누적빈도!AQ:AQ,$A22)-INDEX(_calc_누적빈도!AQ:AQ,$A22-기준550회_후보!$B$1)</f>
        <v>71</v>
      </c>
      <c r="AR22">
        <f>INDEX(_calc_누적빈도!AR:AR,$A22)-INDEX(_calc_누적빈도!AR:AR,$A22-기준550회_후보!$B$1)</f>
        <v>71</v>
      </c>
      <c r="AS22">
        <f>INDEX(_calc_누적빈도!AS:AS,$A22)-INDEX(_calc_누적빈도!AS:AS,$A22-기준550회_후보!$B$1)</f>
        <v>71</v>
      </c>
      <c r="AT22">
        <f>INDEX(_calc_누적빈도!AT:AT,$A22)-INDEX(_calc_누적빈도!AT:AT,$A22-기준550회_후보!$B$1)</f>
        <v>84</v>
      </c>
      <c r="AU22">
        <f>(RANK(_calc_라운드기준!B22,_calc_라운드기준!$B22:$AT22,0)+COUNTIFS(_calc_라운드기준!$B22:$AT22,_calc_라운드기준!B22,$B$1:$AT$1,"&lt;"&amp;1))-(RANK(B22,$B22:$AT22,0)+COUNTIFS($B22:$AT22,B22,$B$1:$AT$1,"&lt;"&amp;1))</f>
        <v>-20</v>
      </c>
      <c r="AV22">
        <f>(RANK(_calc_라운드기준!C22,_calc_라운드기준!$B22:$AT22,0)+COUNTIFS(_calc_라운드기준!$B22:$AT22,_calc_라운드기준!C22,$B$1:$AT$1,"&lt;"&amp;2))-(RANK(C22,$B22:$AT22,0)+COUNTIFS($B22:$AT22,C22,$B$1:$AT$1,"&lt;"&amp;2))</f>
        <v>1</v>
      </c>
      <c r="AW22">
        <f>(RANK(_calc_라운드기준!D22,_calc_라운드기준!$B22:$AT22,0)+COUNTIFS(_calc_라운드기준!$B22:$AT22,_calc_라운드기준!D22,$B$1:$AT$1,"&lt;"&amp;3))-(RANK(D22,$B22:$AT22,0)+COUNTIFS($B22:$AT22,D22,$B$1:$AT$1,"&lt;"&amp;3))</f>
        <v>-3</v>
      </c>
      <c r="AX22">
        <f>(RANK(_calc_라운드기준!E22,_calc_라운드기준!$B22:$AT22,0)+COUNTIFS(_calc_라운드기준!$B22:$AT22,_calc_라운드기준!E22,$B$1:$AT$1,"&lt;"&amp;4))-(RANK(E22,$B22:$AT22,0)+COUNTIFS($B22:$AT22,E22,$B$1:$AT$1,"&lt;"&amp;4))</f>
        <v>-24</v>
      </c>
      <c r="AY22">
        <f>(RANK(_calc_라운드기준!F22,_calc_라운드기준!$B22:$AT22,0)+COUNTIFS(_calc_라운드기준!$B22:$AT22,_calc_라운드기준!F22,$B$1:$AT$1,"&lt;"&amp;5))-(RANK(F22,$B22:$AT22,0)+COUNTIFS($B22:$AT22,F22,$B$1:$AT$1,"&lt;"&amp;5))</f>
        <v>-21</v>
      </c>
      <c r="AZ22">
        <f>(RANK(_calc_라운드기준!G22,_calc_라운드기준!$B22:$AT22,0)+COUNTIFS(_calc_라운드기준!$B22:$AT22,_calc_라운드기준!G22,$B$1:$AT$1,"&lt;"&amp;6))-(RANK(G22,$B22:$AT22,0)+COUNTIFS($B22:$AT22,G22,$B$1:$AT$1,"&lt;"&amp;6))</f>
        <v>-1</v>
      </c>
      <c r="BA22">
        <f>(RANK(_calc_라운드기준!H22,_calc_라운드기준!$B22:$AT22,0)+COUNTIFS(_calc_라운드기준!$B22:$AT22,_calc_라운드기준!H22,$B$1:$AT$1,"&lt;"&amp;7))-(RANK(H22,$B22:$AT22,0)+COUNTIFS($B22:$AT22,H22,$B$1:$AT$1,"&lt;"&amp;7))</f>
        <v>10</v>
      </c>
      <c r="BB22">
        <f>(RANK(_calc_라운드기준!I22,_calc_라운드기준!$B22:$AT22,0)+COUNTIFS(_calc_라운드기준!$B22:$AT22,_calc_라운드기준!I22,$B$1:$AT$1,"&lt;"&amp;8))-(RANK(I22,$B22:$AT22,0)+COUNTIFS($B22:$AT22,I22,$B$1:$AT$1,"&lt;"&amp;8))</f>
        <v>-33</v>
      </c>
      <c r="BC22">
        <f>(RANK(_calc_라운드기준!J22,_calc_라운드기준!$B22:$AT22,0)+COUNTIFS(_calc_라운드기준!$B22:$AT22,_calc_라운드기준!J22,$B$1:$AT$1,"&lt;"&amp;9))-(RANK(J22,$B22:$AT22,0)+COUNTIFS($B22:$AT22,J22,$B$1:$AT$1,"&lt;"&amp;9))</f>
        <v>-13</v>
      </c>
      <c r="BD22">
        <f>(RANK(_calc_라운드기준!K22,_calc_라운드기준!$B22:$AT22,0)+COUNTIFS(_calc_라운드기준!$B22:$AT22,_calc_라운드기준!K22,$B$1:$AT$1,"&lt;"&amp;10))-(RANK(K22,$B22:$AT22,0)+COUNTIFS($B22:$AT22,K22,$B$1:$AT$1,"&lt;"&amp;10))</f>
        <v>4</v>
      </c>
      <c r="BE22">
        <f>(RANK(_calc_라운드기준!L22,_calc_라운드기준!$B22:$AT22,0)+COUNTIFS(_calc_라운드기준!$B22:$AT22,_calc_라운드기준!L22,$B$1:$AT$1,"&lt;"&amp;11))-(RANK(L22,$B22:$AT22,0)+COUNTIFS($B22:$AT22,L22,$B$1:$AT$1,"&lt;"&amp;11))</f>
        <v>10</v>
      </c>
      <c r="BF22">
        <f>(RANK(_calc_라운드기준!M22,_calc_라운드기준!$B22:$AT22,0)+COUNTIFS(_calc_라운드기준!$B22:$AT22,_calc_라운드기준!M22,$B$1:$AT$1,"&lt;"&amp;12))-(RANK(M22,$B22:$AT22,0)+COUNTIFS($B22:$AT22,M22,$B$1:$AT$1,"&lt;"&amp;12))</f>
        <v>36</v>
      </c>
      <c r="BG22">
        <f>(RANK(_calc_라운드기준!N22,_calc_라운드기준!$B22:$AT22,0)+COUNTIFS(_calc_라운드기준!$B22:$AT22,_calc_라운드기준!N22,$B$1:$AT$1,"&lt;"&amp;13))-(RANK(N22,$B22:$AT22,0)+COUNTIFS($B22:$AT22,N22,$B$1:$AT$1,"&lt;"&amp;13))</f>
        <v>20</v>
      </c>
      <c r="BH22">
        <f>(RANK(_calc_라운드기준!O22,_calc_라운드기준!$B22:$AT22,0)+COUNTIFS(_calc_라운드기준!$B22:$AT22,_calc_라운드기준!O22,$B$1:$AT$1,"&lt;"&amp;14))-(RANK(O22,$B22:$AT22,0)+COUNTIFS($B22:$AT22,O22,$B$1:$AT$1,"&lt;"&amp;14))</f>
        <v>14</v>
      </c>
      <c r="BI22">
        <f>(RANK(_calc_라운드기준!P22,_calc_라운드기준!$B22:$AT22,0)+COUNTIFS(_calc_라운드기준!$B22:$AT22,_calc_라운드기준!P22,$B$1:$AT$1,"&lt;"&amp;15))-(RANK(P22,$B22:$AT22,0)+COUNTIFS($B22:$AT22,P22,$B$1:$AT$1,"&lt;"&amp;15))</f>
        <v>-9</v>
      </c>
      <c r="BJ22">
        <f>(RANK(_calc_라운드기준!Q22,_calc_라운드기준!$B22:$AT22,0)+COUNTIFS(_calc_라운드기준!$B22:$AT22,_calc_라운드기준!Q22,$B$1:$AT$1,"&lt;"&amp;16))-(RANK(Q22,$B22:$AT22,0)+COUNTIFS($B22:$AT22,Q22,$B$1:$AT$1,"&lt;"&amp;16))</f>
        <v>-2</v>
      </c>
      <c r="BK22">
        <f>(RANK(_calc_라운드기준!R22,_calc_라운드기준!$B22:$AT22,0)+COUNTIFS(_calc_라운드기준!$B22:$AT22,_calc_라운드기준!R22,$B$1:$AT$1,"&lt;"&amp;17))-(RANK(R22,$B22:$AT22,0)+COUNTIFS($B22:$AT22,R22,$B$1:$AT$1,"&lt;"&amp;17))</f>
        <v>-11</v>
      </c>
      <c r="BL22">
        <f>(RANK(_calc_라운드기준!S22,_calc_라운드기준!$B22:$AT22,0)+COUNTIFS(_calc_라운드기준!$B22:$AT22,_calc_라운드기준!S22,$B$1:$AT$1,"&lt;"&amp;18))-(RANK(S22,$B22:$AT22,0)+COUNTIFS($B22:$AT22,S22,$B$1:$AT$1,"&lt;"&amp;18))</f>
        <v>28</v>
      </c>
      <c r="BM22">
        <f>(RANK(_calc_라운드기준!T22,_calc_라운드기준!$B22:$AT22,0)+COUNTIFS(_calc_라운드기준!$B22:$AT22,_calc_라운드기준!T22,$B$1:$AT$1,"&lt;"&amp;19))-(RANK(T22,$B22:$AT22,0)+COUNTIFS($B22:$AT22,T22,$B$1:$AT$1,"&lt;"&amp;19))</f>
        <v>-2</v>
      </c>
      <c r="BN22">
        <f>(RANK(_calc_라운드기준!U22,_calc_라운드기준!$B22:$AT22,0)+COUNTIFS(_calc_라운드기준!$B22:$AT22,_calc_라운드기준!U22,$B$1:$AT$1,"&lt;"&amp;20))-(RANK(U22,$B22:$AT22,0)+COUNTIFS($B22:$AT22,U22,$B$1:$AT$1,"&lt;"&amp;20))</f>
        <v>-14</v>
      </c>
      <c r="BO22">
        <f>(RANK(_calc_라운드기준!V22,_calc_라운드기준!$B22:$AT22,0)+COUNTIFS(_calc_라운드기준!$B22:$AT22,_calc_라운드기준!V22,$B$1:$AT$1,"&lt;"&amp;21))-(RANK(V22,$B22:$AT22,0)+COUNTIFS($B22:$AT22,V22,$B$1:$AT$1,"&lt;"&amp;21))</f>
        <v>35</v>
      </c>
      <c r="BP22">
        <f>(RANK(_calc_라운드기준!W22,_calc_라운드기준!$B22:$AT22,0)+COUNTIFS(_calc_라운드기준!$B22:$AT22,_calc_라운드기준!W22,$B$1:$AT$1,"&lt;"&amp;22))-(RANK(W22,$B22:$AT22,0)+COUNTIFS($B22:$AT22,W22,$B$1:$AT$1,"&lt;"&amp;22))</f>
        <v>2</v>
      </c>
      <c r="BQ22">
        <f>(RANK(_calc_라운드기준!X22,_calc_라운드기준!$B22:$AT22,0)+COUNTIFS(_calc_라운드기준!$B22:$AT22,_calc_라운드기준!X22,$B$1:$AT$1,"&lt;"&amp;23))-(RANK(X22,$B22:$AT22,0)+COUNTIFS($B22:$AT22,X22,$B$1:$AT$1,"&lt;"&amp;23))</f>
        <v>-29</v>
      </c>
      <c r="BR22">
        <f>(RANK(_calc_라운드기준!Y22,_calc_라운드기준!$B22:$AT22,0)+COUNTIFS(_calc_라운드기준!$B22:$AT22,_calc_라운드기준!Y22,$B$1:$AT$1,"&lt;"&amp;24))-(RANK(Y22,$B22:$AT22,0)+COUNTIFS($B22:$AT22,Y22,$B$1:$AT$1,"&lt;"&amp;24))</f>
        <v>-2</v>
      </c>
      <c r="BS22">
        <f>(RANK(_calc_라운드기준!Z22,_calc_라운드기준!$B22:$AT22,0)+COUNTIFS(_calc_라운드기준!$B22:$AT22,_calc_라운드기준!Z22,$B$1:$AT$1,"&lt;"&amp;25))-(RANK(Z22,$B22:$AT22,0)+COUNTIFS($B22:$AT22,Z22,$B$1:$AT$1,"&lt;"&amp;25))</f>
        <v>-12</v>
      </c>
      <c r="BT22">
        <f>(RANK(_calc_라운드기준!AA22,_calc_라운드기준!$B22:$AT22,0)+COUNTIFS(_calc_라운드기준!$B22:$AT22,_calc_라운드기준!AA22,$B$1:$AT$1,"&lt;"&amp;26))-(RANK(AA22,$B22:$AT22,0)+COUNTIFS($B22:$AT22,AA22,$B$1:$AT$1,"&lt;"&amp;26))</f>
        <v>-1</v>
      </c>
      <c r="BU22">
        <f>(RANK(_calc_라운드기준!AB22,_calc_라운드기준!$B22:$AT22,0)+COUNTIFS(_calc_라운드기준!$B22:$AT22,_calc_라운드기준!AB22,$B$1:$AT$1,"&lt;"&amp;27))-(RANK(AB22,$B22:$AT22,0)+COUNTIFS($B22:$AT22,AB22,$B$1:$AT$1,"&lt;"&amp;27))</f>
        <v>-20</v>
      </c>
      <c r="BV22">
        <f>(RANK(_calc_라운드기준!AC22,_calc_라운드기준!$B22:$AT22,0)+COUNTIFS(_calc_라운드기준!$B22:$AT22,_calc_라운드기준!AC22,$B$1:$AT$1,"&lt;"&amp;28))-(RANK(AC22,$B22:$AT22,0)+COUNTIFS($B22:$AT22,AC22,$B$1:$AT$1,"&lt;"&amp;28))</f>
        <v>-6</v>
      </c>
      <c r="BW22">
        <f>(RANK(_calc_라운드기준!AD22,_calc_라운드기준!$B22:$AT22,0)+COUNTIFS(_calc_라운드기준!$B22:$AT22,_calc_라운드기준!AD22,$B$1:$AT$1,"&lt;"&amp;29))-(RANK(AD22,$B22:$AT22,0)+COUNTIFS($B22:$AT22,AD22,$B$1:$AT$1,"&lt;"&amp;29))</f>
        <v>1</v>
      </c>
      <c r="BX22">
        <f>(RANK(_calc_라운드기준!AE22,_calc_라운드기준!$B22:$AT22,0)+COUNTIFS(_calc_라운드기준!$B22:$AT22,_calc_라운드기준!AE22,$B$1:$AT$1,"&lt;"&amp;30))-(RANK(AE22,$B22:$AT22,0)+COUNTIFS($B22:$AT22,AE22,$B$1:$AT$1,"&lt;"&amp;30))</f>
        <v>2</v>
      </c>
      <c r="BY22">
        <f>(RANK(_calc_라운드기준!AF22,_calc_라운드기준!$B22:$AT22,0)+COUNTIFS(_calc_라운드기준!$B22:$AT22,_calc_라운드기준!AF22,$B$1:$AT$1,"&lt;"&amp;31))-(RANK(AF22,$B22:$AT22,0)+COUNTIFS($B22:$AT22,AF22,$B$1:$AT$1,"&lt;"&amp;31))</f>
        <v>-15</v>
      </c>
      <c r="BZ22">
        <f>(RANK(_calc_라운드기준!AG22,_calc_라운드기준!$B22:$AT22,0)+COUNTIFS(_calc_라운드기준!$B22:$AT22,_calc_라운드기준!AG22,$B$1:$AT$1,"&lt;"&amp;32))-(RANK(AG22,$B22:$AT22,0)+COUNTIFS($B22:$AT22,AG22,$B$1:$AT$1,"&lt;"&amp;32))</f>
        <v>-23</v>
      </c>
      <c r="CA22">
        <f>(RANK(_calc_라운드기준!AH22,_calc_라운드기준!$B22:$AT22,0)+COUNTIFS(_calc_라운드기준!$B22:$AT22,_calc_라운드기준!AH22,$B$1:$AT$1,"&lt;"&amp;33))-(RANK(AH22,$B22:$AT22,0)+COUNTIFS($B22:$AT22,AH22,$B$1:$AT$1,"&lt;"&amp;33))</f>
        <v>16</v>
      </c>
      <c r="CB22">
        <f>(RANK(_calc_라운드기준!AI22,_calc_라운드기준!$B22:$AT22,0)+COUNTIFS(_calc_라운드기준!$B22:$AT22,_calc_라운드기준!AI22,$B$1:$AT$1,"&lt;"&amp;34))-(RANK(AI22,$B22:$AT22,0)+COUNTIFS($B22:$AT22,AI22,$B$1:$AT$1,"&lt;"&amp;34))</f>
        <v>33</v>
      </c>
      <c r="CC22">
        <f>(RANK(_calc_라운드기준!AJ22,_calc_라운드기준!$B22:$AT22,0)+COUNTIFS(_calc_라운드기준!$B22:$AT22,_calc_라운드기준!AJ22,$B$1:$AT$1,"&lt;"&amp;35))-(RANK(AJ22,$B22:$AT22,0)+COUNTIFS($B22:$AT22,AJ22,$B$1:$AT$1,"&lt;"&amp;35))</f>
        <v>15</v>
      </c>
      <c r="CD22">
        <f>(RANK(_calc_라운드기준!AK22,_calc_라운드기준!$B22:$AT22,0)+COUNTIFS(_calc_라운드기준!$B22:$AT22,_calc_라운드기준!AK22,$B$1:$AT$1,"&lt;"&amp;36))-(RANK(AK22,$B22:$AT22,0)+COUNTIFS($B22:$AT22,AK22,$B$1:$AT$1,"&lt;"&amp;36))</f>
        <v>-11</v>
      </c>
      <c r="CE22">
        <f>(RANK(_calc_라운드기준!AL22,_calc_라운드기준!$B22:$AT22,0)+COUNTIFS(_calc_라운드기준!$B22:$AT22,_calc_라운드기준!AL22,$B$1:$AT$1,"&lt;"&amp;37))-(RANK(AL22,$B22:$AT22,0)+COUNTIFS($B22:$AT22,AL22,$B$1:$AT$1,"&lt;"&amp;37))</f>
        <v>-12</v>
      </c>
      <c r="CF22">
        <f>(RANK(_calc_라운드기준!AM22,_calc_라운드기준!$B22:$AT22,0)+COUNTIFS(_calc_라운드기준!$B22:$AT22,_calc_라운드기준!AM22,$B$1:$AT$1,"&lt;"&amp;38))-(RANK(AM22,$B22:$AT22,0)+COUNTIFS($B22:$AT22,AM22,$B$1:$AT$1,"&lt;"&amp;38))</f>
        <v>17</v>
      </c>
      <c r="CG22">
        <f>(RANK(_calc_라운드기준!AN22,_calc_라운드기준!$B22:$AT22,0)+COUNTIFS(_calc_라운드기준!$B22:$AT22,_calc_라운드기준!AN22,$B$1:$AT$1,"&lt;"&amp;39))-(RANK(AN22,$B22:$AT22,0)+COUNTIFS($B22:$AT22,AN22,$B$1:$AT$1,"&lt;"&amp;39))</f>
        <v>1</v>
      </c>
      <c r="CH22">
        <f>(RANK(_calc_라운드기준!AO22,_calc_라운드기준!$B22:$AT22,0)+COUNTIFS(_calc_라운드기준!$B22:$AT22,_calc_라운드기준!AO22,$B$1:$AT$1,"&lt;"&amp;40))-(RANK(AO22,$B22:$AT22,0)+COUNTIFS($B22:$AT22,AO22,$B$1:$AT$1,"&lt;"&amp;40))</f>
        <v>-20</v>
      </c>
      <c r="CI22">
        <f>(RANK(_calc_라운드기준!AP22,_calc_라운드기준!$B22:$AT22,0)+COUNTIFS(_calc_라운드기준!$B22:$AT22,_calc_라운드기준!AP22,$B$1:$AT$1,"&lt;"&amp;41))-(RANK(AP22,$B22:$AT22,0)+COUNTIFS($B22:$AT22,AP22,$B$1:$AT$1,"&lt;"&amp;41))</f>
        <v>-11</v>
      </c>
      <c r="CJ22">
        <f>(RANK(_calc_라운드기준!AQ22,_calc_라운드기준!$B22:$AT22,0)+COUNTIFS(_calc_라운드기준!$B22:$AT22,_calc_라운드기준!AQ22,$B$1:$AT$1,"&lt;"&amp;42))-(RANK(AQ22,$B22:$AT22,0)+COUNTIFS($B22:$AT22,AQ22,$B$1:$AT$1,"&lt;"&amp;42))</f>
        <v>15</v>
      </c>
      <c r="CK22">
        <f>(RANK(_calc_라운드기준!AR22,_calc_라운드기준!$B22:$AT22,0)+COUNTIFS(_calc_라운드기준!$B22:$AT22,_calc_라운드기준!AR22,$B$1:$AT$1,"&lt;"&amp;43))-(RANK(AR22,$B22:$AT22,0)+COUNTIFS($B22:$AT22,AR22,$B$1:$AT$1,"&lt;"&amp;43))</f>
        <v>15</v>
      </c>
      <c r="CL22">
        <f>(RANK(_calc_라운드기준!AS22,_calc_라운드기준!$B22:$AT22,0)+COUNTIFS(_calc_라운드기준!$B22:$AT22,_calc_라운드기준!AS22,$B$1:$AT$1,"&lt;"&amp;44))-(RANK(AS22,$B22:$AT22,0)+COUNTIFS($B22:$AT22,AS22,$B$1:$AT$1,"&lt;"&amp;44))</f>
        <v>10</v>
      </c>
      <c r="CM22">
        <f>(RANK(_calc_라운드기준!AT22,_calc_라운드기준!$B22:$AT22,0)+COUNTIFS(_calc_라운드기준!$B22:$AT22,_calc_라운드기준!AT22,$B$1:$AT$1,"&lt;"&amp;45))-(RANK(AT22,$B22:$AT22,0)+COUNTIFS($B22:$AT22,AT22,$B$1:$AT$1,"&lt;"&amp;45))</f>
        <v>30</v>
      </c>
      <c r="CN22">
        <f t="shared" si="0"/>
        <v>38</v>
      </c>
      <c r="CO22">
        <f t="shared" si="1"/>
        <v>19</v>
      </c>
      <c r="CP22">
        <f t="shared" si="2"/>
        <v>27</v>
      </c>
      <c r="CQ22">
        <f t="shared" si="3"/>
        <v>43</v>
      </c>
      <c r="CR22">
        <f t="shared" si="4"/>
        <v>41</v>
      </c>
      <c r="CS22">
        <f t="shared" si="5"/>
        <v>22</v>
      </c>
      <c r="CT22">
        <f t="shared" si="6"/>
        <v>13</v>
      </c>
      <c r="CU22">
        <f t="shared" si="7"/>
        <v>45</v>
      </c>
      <c r="CV22">
        <f t="shared" si="8"/>
        <v>35</v>
      </c>
      <c r="CW22">
        <f t="shared" si="9"/>
        <v>16</v>
      </c>
      <c r="CX22">
        <f t="shared" si="10"/>
        <v>14</v>
      </c>
      <c r="CY22">
        <f t="shared" si="11"/>
        <v>1</v>
      </c>
      <c r="CZ22">
        <f t="shared" si="12"/>
        <v>6</v>
      </c>
      <c r="DA22">
        <f t="shared" si="13"/>
        <v>12</v>
      </c>
      <c r="DB22">
        <f t="shared" si="14"/>
        <v>29</v>
      </c>
      <c r="DC22">
        <f t="shared" si="15"/>
        <v>24</v>
      </c>
      <c r="DD22">
        <f t="shared" si="16"/>
        <v>30</v>
      </c>
      <c r="DE22">
        <f t="shared" si="17"/>
        <v>5</v>
      </c>
      <c r="DF22">
        <f t="shared" si="18"/>
        <v>25</v>
      </c>
      <c r="DG22">
        <f t="shared" si="19"/>
        <v>36</v>
      </c>
      <c r="DH22">
        <f t="shared" si="20"/>
        <v>2</v>
      </c>
      <c r="DI22">
        <f t="shared" si="21"/>
        <v>17</v>
      </c>
      <c r="DJ22">
        <f t="shared" si="22"/>
        <v>44</v>
      </c>
      <c r="DK22">
        <f t="shared" si="23"/>
        <v>26</v>
      </c>
      <c r="DL22">
        <f t="shared" si="24"/>
        <v>33</v>
      </c>
      <c r="DM22">
        <f t="shared" si="25"/>
        <v>23</v>
      </c>
      <c r="DN22">
        <f t="shared" si="26"/>
        <v>39</v>
      </c>
      <c r="DO22">
        <f t="shared" si="27"/>
        <v>28</v>
      </c>
      <c r="DP22">
        <f t="shared" si="28"/>
        <v>20</v>
      </c>
      <c r="DQ22">
        <f t="shared" si="29"/>
        <v>18</v>
      </c>
      <c r="DR22">
        <f t="shared" si="30"/>
        <v>37</v>
      </c>
      <c r="DS22">
        <f t="shared" si="31"/>
        <v>42</v>
      </c>
      <c r="DT22">
        <f t="shared" si="32"/>
        <v>8</v>
      </c>
      <c r="DU22">
        <f t="shared" si="33"/>
        <v>3</v>
      </c>
      <c r="DV22">
        <f t="shared" si="34"/>
        <v>9</v>
      </c>
      <c r="DW22">
        <f t="shared" si="35"/>
        <v>31</v>
      </c>
      <c r="DX22">
        <f t="shared" si="36"/>
        <v>34</v>
      </c>
      <c r="DY22">
        <f t="shared" si="37"/>
        <v>7</v>
      </c>
      <c r="DZ22">
        <f t="shared" si="38"/>
        <v>21</v>
      </c>
      <c r="EA22">
        <f t="shared" si="39"/>
        <v>40</v>
      </c>
      <c r="EB22">
        <f t="shared" si="40"/>
        <v>32</v>
      </c>
      <c r="EC22">
        <f t="shared" si="41"/>
        <v>10</v>
      </c>
      <c r="ED22">
        <f t="shared" si="42"/>
        <v>11</v>
      </c>
      <c r="EE22">
        <f t="shared" si="43"/>
        <v>15</v>
      </c>
      <c r="EF22">
        <f t="shared" si="44"/>
        <v>4</v>
      </c>
    </row>
    <row r="23" spans="1:136" ht="16.5" customHeight="1">
      <c r="A23">
        <f>_calc_라운드기준!A23</f>
        <v>1223</v>
      </c>
      <c r="B23">
        <f>INDEX(_calc_누적빈도!B:B,$A23)-INDEX(_calc_누적빈도!B:B,$A23-기준550회_후보!$B$1)</f>
        <v>71</v>
      </c>
      <c r="C23">
        <f>INDEX(_calc_누적빈도!C:C,$A23)-INDEX(_calc_누적빈도!C:C,$A23-기준550회_후보!$B$1)</f>
        <v>67</v>
      </c>
      <c r="D23">
        <f>INDEX(_calc_누적빈도!D:D,$A23)-INDEX(_calc_누적빈도!D:D,$A23-기준550회_후보!$B$1)</f>
        <v>83</v>
      </c>
      <c r="E23">
        <f>INDEX(_calc_누적빈도!E:E,$A23)-INDEX(_calc_누적빈도!E:E,$A23-기준550회_후보!$B$1)</f>
        <v>65</v>
      </c>
      <c r="F23">
        <f>INDEX(_calc_누적빈도!F:F,$A23)-INDEX(_calc_누적빈도!F:F,$A23-기준550회_후보!$B$1)</f>
        <v>57</v>
      </c>
      <c r="G23">
        <f>INDEX(_calc_누적빈도!G:G,$A23)-INDEX(_calc_누적빈도!G:G,$A23-기준550회_후보!$B$1)</f>
        <v>82</v>
      </c>
      <c r="H23">
        <f>INDEX(_calc_누적빈도!H:H,$A23)-INDEX(_calc_누적빈도!H:H,$A23-기준550회_후보!$B$1)</f>
        <v>79</v>
      </c>
      <c r="I23">
        <f>INDEX(_calc_누적빈도!I:I,$A23)-INDEX(_calc_누적빈도!I:I,$A23-기준550회_후보!$B$1)</f>
        <v>61</v>
      </c>
      <c r="J23">
        <f>INDEX(_calc_누적빈도!J:J,$A23)-INDEX(_calc_누적빈도!J:J,$A23-기준550회_후보!$B$1)</f>
        <v>63</v>
      </c>
      <c r="K23">
        <f>INDEX(_calc_누적빈도!K:K,$A23)-INDEX(_calc_누적빈도!K:K,$A23-기준550회_후보!$B$1)</f>
        <v>74</v>
      </c>
      <c r="L23">
        <f>INDEX(_calc_누적빈도!L:L,$A23)-INDEX(_calc_누적빈도!L:L,$A23-기준550회_후보!$B$1)</f>
        <v>76</v>
      </c>
      <c r="M23">
        <f>INDEX(_calc_누적빈도!M:M,$A23)-INDEX(_calc_누적빈도!M:M,$A23-기준550회_후보!$B$1)</f>
        <v>90</v>
      </c>
      <c r="N23">
        <f>INDEX(_calc_누적빈도!N:N,$A23)-INDEX(_calc_누적빈도!N:N,$A23-기준550회_후보!$B$1)</f>
        <v>81</v>
      </c>
      <c r="O23">
        <f>INDEX(_calc_누적빈도!O:O,$A23)-INDEX(_calc_누적빈도!O:O,$A23-기준550회_후보!$B$1)</f>
        <v>71</v>
      </c>
      <c r="P23">
        <f>INDEX(_calc_누적빈도!P:P,$A23)-INDEX(_calc_누적빈도!P:P,$A23-기준550회_후보!$B$1)</f>
        <v>79</v>
      </c>
      <c r="Q23">
        <f>INDEX(_calc_누적빈도!Q:Q,$A23)-INDEX(_calc_누적빈도!Q:Q,$A23-기준550회_후보!$B$1)</f>
        <v>83</v>
      </c>
      <c r="R23">
        <f>INDEX(_calc_누적빈도!R:R,$A23)-INDEX(_calc_누적빈도!R:R,$A23-기준550회_후보!$B$1)</f>
        <v>73</v>
      </c>
      <c r="S23">
        <f>INDEX(_calc_누적빈도!S:S,$A23)-INDEX(_calc_누적빈도!S:S,$A23-기준550회_후보!$B$1)</f>
        <v>79</v>
      </c>
      <c r="T23">
        <f>INDEX(_calc_누적빈도!T:T,$A23)-INDEX(_calc_누적빈도!T:T,$A23-기준550회_후보!$B$1)</f>
        <v>78</v>
      </c>
      <c r="U23">
        <f>INDEX(_calc_누적빈도!U:U,$A23)-INDEX(_calc_누적빈도!U:U,$A23-기준550회_후보!$B$1)</f>
        <v>58</v>
      </c>
      <c r="V23">
        <f>INDEX(_calc_누적빈도!V:V,$A23)-INDEX(_calc_누적빈도!V:V,$A23-기준550회_후보!$B$1)</f>
        <v>83</v>
      </c>
      <c r="W23">
        <f>INDEX(_calc_누적빈도!W:W,$A23)-INDEX(_calc_누적빈도!W:W,$A23-기준550회_후보!$B$1)</f>
        <v>65</v>
      </c>
      <c r="X23">
        <f>INDEX(_calc_누적빈도!X:X,$A23)-INDEX(_calc_누적빈도!X:X,$A23-기준550회_후보!$B$1)</f>
        <v>64</v>
      </c>
      <c r="Y23">
        <f>INDEX(_calc_누적빈도!Y:Y,$A23)-INDEX(_calc_누적빈도!Y:Y,$A23-기준550회_후보!$B$1)</f>
        <v>77</v>
      </c>
      <c r="Z23">
        <f>INDEX(_calc_누적빈도!Z:Z,$A23)-INDEX(_calc_누적빈도!Z:Z,$A23-기준550회_후보!$B$1)</f>
        <v>60</v>
      </c>
      <c r="AA23">
        <f>INDEX(_calc_누적빈도!AA:AA,$A23)-INDEX(_calc_누적빈도!AA:AA,$A23-기준550회_후보!$B$1)</f>
        <v>68</v>
      </c>
      <c r="AB23">
        <f>INDEX(_calc_누적빈도!AB:AB,$A23)-INDEX(_calc_누적빈도!AB:AB,$A23-기준550회_후보!$B$1)</f>
        <v>75</v>
      </c>
      <c r="AC23">
        <f>INDEX(_calc_누적빈도!AC:AC,$A23)-INDEX(_calc_누적빈도!AC:AC,$A23-기준550회_후보!$B$1)</f>
        <v>80</v>
      </c>
      <c r="AD23">
        <f>INDEX(_calc_누적빈도!AD:AD,$A23)-INDEX(_calc_누적빈도!AD:AD,$A23-기준550회_후보!$B$1)</f>
        <v>70</v>
      </c>
      <c r="AE23">
        <f>INDEX(_calc_누적빈도!AE:AE,$A23)-INDEX(_calc_누적빈도!AE:AE,$A23-기준550회_후보!$B$1)</f>
        <v>79</v>
      </c>
      <c r="AF23">
        <f>INDEX(_calc_누적빈도!AF:AF,$A23)-INDEX(_calc_누적빈도!AF:AF,$A23-기준550회_후보!$B$1)</f>
        <v>72</v>
      </c>
      <c r="AG23">
        <f>INDEX(_calc_누적빈도!AG:AG,$A23)-INDEX(_calc_누적빈도!AG:AG,$A23-기준550회_후보!$B$1)</f>
        <v>62</v>
      </c>
      <c r="AH23">
        <f>INDEX(_calc_누적빈도!AH:AH,$A23)-INDEX(_calc_누적빈도!AH:AH,$A23-기준550회_후보!$B$1)</f>
        <v>87</v>
      </c>
      <c r="AI23">
        <f>INDEX(_calc_누적빈도!AI:AI,$A23)-INDEX(_calc_누적빈도!AI:AI,$A23-기준550회_후보!$B$1)</f>
        <v>80</v>
      </c>
      <c r="AJ23">
        <f>INDEX(_calc_누적빈도!AJ:AJ,$A23)-INDEX(_calc_누적빈도!AJ:AJ,$A23-기준550회_후보!$B$1)</f>
        <v>76</v>
      </c>
      <c r="AK23">
        <f>INDEX(_calc_누적빈도!AK:AK,$A23)-INDEX(_calc_누적빈도!AK:AK,$A23-기준550회_후보!$B$1)</f>
        <v>75</v>
      </c>
      <c r="AL23">
        <f>INDEX(_calc_누적빈도!AL:AL,$A23)-INDEX(_calc_누적빈도!AL:AL,$A23-기준550회_후보!$B$1)</f>
        <v>70</v>
      </c>
      <c r="AM23">
        <f>INDEX(_calc_누적빈도!AM:AM,$A23)-INDEX(_calc_누적빈도!AM:AM,$A23-기준550회_후보!$B$1)</f>
        <v>85</v>
      </c>
      <c r="AN23">
        <f>INDEX(_calc_누적빈도!AN:AN,$A23)-INDEX(_calc_누적빈도!AN:AN,$A23-기준550회_후보!$B$1)</f>
        <v>75</v>
      </c>
      <c r="AO23">
        <f>INDEX(_calc_누적빈도!AO:AO,$A23)-INDEX(_calc_누적빈도!AO:AO,$A23-기준550회_후보!$B$1)</f>
        <v>61</v>
      </c>
      <c r="AP23">
        <f>INDEX(_calc_누적빈도!AP:AP,$A23)-INDEX(_calc_누적빈도!AP:AP,$A23-기준550회_후보!$B$1)</f>
        <v>68</v>
      </c>
      <c r="AQ23">
        <f>INDEX(_calc_누적빈도!AQ:AQ,$A23)-INDEX(_calc_누적빈도!AQ:AQ,$A23-기준550회_후보!$B$1)</f>
        <v>71</v>
      </c>
      <c r="AR23">
        <f>INDEX(_calc_누적빈도!AR:AR,$A23)-INDEX(_calc_누적빈도!AR:AR,$A23-기준550회_후보!$B$1)</f>
        <v>71</v>
      </c>
      <c r="AS23">
        <f>INDEX(_calc_누적빈도!AS:AS,$A23)-INDEX(_calc_누적빈도!AS:AS,$A23-기준550회_후보!$B$1)</f>
        <v>72</v>
      </c>
      <c r="AT23">
        <f>INDEX(_calc_누적빈도!AT:AT,$A23)-INDEX(_calc_누적빈도!AT:AT,$A23-기준550회_후보!$B$1)</f>
        <v>84</v>
      </c>
      <c r="AU23">
        <f>(RANK(_calc_라운드기준!B23,_calc_라운드기준!$B23:$AT23,0)+COUNTIFS(_calc_라운드기준!$B23:$AT23,_calc_라운드기준!B23,$B$1:$AT$1,"&lt;"&amp;1))-(RANK(B23,$B23:$AT23,0)+COUNTIFS($B23:$AT23,B23,$B$1:$AT$1,"&lt;"&amp;1))</f>
        <v>-21</v>
      </c>
      <c r="AV23">
        <f>(RANK(_calc_라운드기준!C23,_calc_라운드기준!$B23:$AT23,0)+COUNTIFS(_calc_라운드기준!$B23:$AT23,_calc_라운드기준!C23,$B$1:$AT$1,"&lt;"&amp;2))-(RANK(C23,$B23:$AT23,0)+COUNTIFS($B23:$AT23,C23,$B$1:$AT$1,"&lt;"&amp;2))</f>
        <v>1</v>
      </c>
      <c r="AW23">
        <f>(RANK(_calc_라운드기준!D23,_calc_라운드기준!$B23:$AT23,0)+COUNTIFS(_calc_라운드기준!$B23:$AT23,_calc_라운드기준!D23,$B$1:$AT$1,"&lt;"&amp;3))-(RANK(D23,$B23:$AT23,0)+COUNTIFS($B23:$AT23,D23,$B$1:$AT$1,"&lt;"&amp;3))</f>
        <v>-3</v>
      </c>
      <c r="AX23">
        <f>(RANK(_calc_라운드기준!E23,_calc_라운드기준!$B23:$AT23,0)+COUNTIFS(_calc_라운드기준!$B23:$AT23,_calc_라운드기준!E23,$B$1:$AT$1,"&lt;"&amp;4))-(RANK(E23,$B23:$AT23,0)+COUNTIFS($B23:$AT23,E23,$B$1:$AT$1,"&lt;"&amp;4))</f>
        <v>-23</v>
      </c>
      <c r="AY23">
        <f>(RANK(_calc_라운드기준!F23,_calc_라운드기준!$B23:$AT23,0)+COUNTIFS(_calc_라운드기준!$B23:$AT23,_calc_라운드기준!F23,$B$1:$AT$1,"&lt;"&amp;5))-(RANK(F23,$B23:$AT23,0)+COUNTIFS($B23:$AT23,F23,$B$1:$AT$1,"&lt;"&amp;5))</f>
        <v>-31</v>
      </c>
      <c r="AZ23">
        <f>(RANK(_calc_라운드기준!G23,_calc_라운드기준!$B23:$AT23,0)+COUNTIFS(_calc_라운드기준!$B23:$AT23,_calc_라운드기준!G23,$B$1:$AT$1,"&lt;"&amp;6))-(RANK(G23,$B23:$AT23,0)+COUNTIFS($B23:$AT23,G23,$B$1:$AT$1,"&lt;"&amp;6))</f>
        <v>-1</v>
      </c>
      <c r="BA23">
        <f>(RANK(_calc_라운드기준!H23,_calc_라운드기준!$B23:$AT23,0)+COUNTIFS(_calc_라운드기준!$B23:$AT23,_calc_라운드기준!H23,$B$1:$AT$1,"&lt;"&amp;7))-(RANK(H23,$B23:$AT23,0)+COUNTIFS($B23:$AT23,H23,$B$1:$AT$1,"&lt;"&amp;7))</f>
        <v>11</v>
      </c>
      <c r="BB23">
        <f>(RANK(_calc_라운드기준!I23,_calc_라운드기준!$B23:$AT23,0)+COUNTIFS(_calc_라운드기준!$B23:$AT23,_calc_라운드기준!I23,$B$1:$AT$1,"&lt;"&amp;8))-(RANK(I23,$B23:$AT23,0)+COUNTIFS($B23:$AT23,I23,$B$1:$AT$1,"&lt;"&amp;8))</f>
        <v>-33</v>
      </c>
      <c r="BC23">
        <f>(RANK(_calc_라운드기준!J23,_calc_라운드기준!$B23:$AT23,0)+COUNTIFS(_calc_라운드기준!$B23:$AT23,_calc_라운드기준!J23,$B$1:$AT$1,"&lt;"&amp;9))-(RANK(J23,$B23:$AT23,0)+COUNTIFS($B23:$AT23,J23,$B$1:$AT$1,"&lt;"&amp;9))</f>
        <v>-15</v>
      </c>
      <c r="BD23">
        <f>(RANK(_calc_라운드기준!K23,_calc_라운드기준!$B23:$AT23,0)+COUNTIFS(_calc_라운드기준!$B23:$AT23,_calc_라운드기준!K23,$B$1:$AT$1,"&lt;"&amp;10))-(RANK(K23,$B23:$AT23,0)+COUNTIFS($B23:$AT23,K23,$B$1:$AT$1,"&lt;"&amp;10))</f>
        <v>2</v>
      </c>
      <c r="BE23">
        <f>(RANK(_calc_라운드기준!L23,_calc_라운드기준!$B23:$AT23,0)+COUNTIFS(_calc_라운드기준!$B23:$AT23,_calc_라운드기준!L23,$B$1:$AT$1,"&lt;"&amp;11))-(RANK(L23,$B23:$AT23,0)+COUNTIFS($B23:$AT23,L23,$B$1:$AT$1,"&lt;"&amp;11))</f>
        <v>8</v>
      </c>
      <c r="BF23">
        <f>(RANK(_calc_라운드기준!M23,_calc_라운드기준!$B23:$AT23,0)+COUNTIFS(_calc_라운드기준!$B23:$AT23,_calc_라운드기준!M23,$B$1:$AT$1,"&lt;"&amp;12))-(RANK(M23,$B23:$AT23,0)+COUNTIFS($B23:$AT23,M23,$B$1:$AT$1,"&lt;"&amp;12))</f>
        <v>36</v>
      </c>
      <c r="BG23">
        <f>(RANK(_calc_라운드기준!N23,_calc_라운드기준!$B23:$AT23,0)+COUNTIFS(_calc_라운드기준!$B23:$AT23,_calc_라운드기준!N23,$B$1:$AT$1,"&lt;"&amp;13))-(RANK(N23,$B23:$AT23,0)+COUNTIFS($B23:$AT23,N23,$B$1:$AT$1,"&lt;"&amp;13))</f>
        <v>18</v>
      </c>
      <c r="BH23">
        <f>(RANK(_calc_라운드기준!O23,_calc_라운드기준!$B23:$AT23,0)+COUNTIFS(_calc_라운드기준!$B23:$AT23,_calc_라운드기준!O23,$B$1:$AT$1,"&lt;"&amp;14))-(RANK(O23,$B23:$AT23,0)+COUNTIFS($B23:$AT23,O23,$B$1:$AT$1,"&lt;"&amp;14))</f>
        <v>13</v>
      </c>
      <c r="BI23">
        <f>(RANK(_calc_라운드기준!P23,_calc_라운드기준!$B23:$AT23,0)+COUNTIFS(_calc_라운드기준!$B23:$AT23,_calc_라운드기준!P23,$B$1:$AT$1,"&lt;"&amp;15))-(RANK(P23,$B23:$AT23,0)+COUNTIFS($B23:$AT23,P23,$B$1:$AT$1,"&lt;"&amp;15))</f>
        <v>-10</v>
      </c>
      <c r="BJ23">
        <f>(RANK(_calc_라운드기준!Q23,_calc_라운드기준!$B23:$AT23,0)+COUNTIFS(_calc_라운드기준!$B23:$AT23,_calc_라운드기준!Q23,$B$1:$AT$1,"&lt;"&amp;16))-(RANK(Q23,$B23:$AT23,0)+COUNTIFS($B23:$AT23,Q23,$B$1:$AT$1,"&lt;"&amp;16))</f>
        <v>-2</v>
      </c>
      <c r="BK23">
        <f>(RANK(_calc_라운드기준!R23,_calc_라운드기준!$B23:$AT23,0)+COUNTIFS(_calc_라운드기준!$B23:$AT23,_calc_라운드기준!R23,$B$1:$AT$1,"&lt;"&amp;17))-(RANK(R23,$B23:$AT23,0)+COUNTIFS($B23:$AT23,R23,$B$1:$AT$1,"&lt;"&amp;17))</f>
        <v>-9</v>
      </c>
      <c r="BL23">
        <f>(RANK(_calc_라운드기준!S23,_calc_라운드기준!$B23:$AT23,0)+COUNTIFS(_calc_라운드기준!$B23:$AT23,_calc_라운드기준!S23,$B$1:$AT$1,"&lt;"&amp;18))-(RANK(S23,$B23:$AT23,0)+COUNTIFS($B23:$AT23,S23,$B$1:$AT$1,"&lt;"&amp;18))</f>
        <v>24</v>
      </c>
      <c r="BM23">
        <f>(RANK(_calc_라운드기준!T23,_calc_라운드기준!$B23:$AT23,0)+COUNTIFS(_calc_라운드기준!$B23:$AT23,_calc_라운드기준!T23,$B$1:$AT$1,"&lt;"&amp;19))-(RANK(T23,$B23:$AT23,0)+COUNTIFS($B23:$AT23,T23,$B$1:$AT$1,"&lt;"&amp;19))</f>
        <v>0</v>
      </c>
      <c r="BN23">
        <f>(RANK(_calc_라운드기준!U23,_calc_라운드기준!$B23:$AT23,0)+COUNTIFS(_calc_라운드기준!$B23:$AT23,_calc_라운드기준!U23,$B$1:$AT$1,"&lt;"&amp;20))-(RANK(U23,$B23:$AT23,0)+COUNTIFS($B23:$AT23,U23,$B$1:$AT$1,"&lt;"&amp;20))</f>
        <v>-16</v>
      </c>
      <c r="BO23">
        <f>(RANK(_calc_라운드기준!V23,_calc_라운드기준!$B23:$AT23,0)+COUNTIFS(_calc_라운드기준!$B23:$AT23,_calc_라운드기준!V23,$B$1:$AT$1,"&lt;"&amp;21))-(RANK(V23,$B23:$AT23,0)+COUNTIFS($B23:$AT23,V23,$B$1:$AT$1,"&lt;"&amp;21))</f>
        <v>35</v>
      </c>
      <c r="BP23">
        <f>(RANK(_calc_라운드기준!W23,_calc_라운드기준!$B23:$AT23,0)+COUNTIFS(_calc_라운드기준!$B23:$AT23,_calc_라운드기준!W23,$B$1:$AT$1,"&lt;"&amp;22))-(RANK(W23,$B23:$AT23,0)+COUNTIFS($B23:$AT23,W23,$B$1:$AT$1,"&lt;"&amp;22))</f>
        <v>2</v>
      </c>
      <c r="BQ23">
        <f>(RANK(_calc_라운드기준!X23,_calc_라운드기준!$B23:$AT23,0)+COUNTIFS(_calc_라운드기준!$B23:$AT23,_calc_라운드기준!X23,$B$1:$AT$1,"&lt;"&amp;23))-(RANK(X23,$B23:$AT23,0)+COUNTIFS($B23:$AT23,X23,$B$1:$AT$1,"&lt;"&amp;23))</f>
        <v>-29</v>
      </c>
      <c r="BR23">
        <f>(RANK(_calc_라운드기준!Y23,_calc_라운드기준!$B23:$AT23,0)+COUNTIFS(_calc_라운드기준!$B23:$AT23,_calc_라운드기준!Y23,$B$1:$AT$1,"&lt;"&amp;24))-(RANK(Y23,$B23:$AT23,0)+COUNTIFS($B23:$AT23,Y23,$B$1:$AT$1,"&lt;"&amp;24))</f>
        <v>0</v>
      </c>
      <c r="BS23">
        <f>(RANK(_calc_라운드기준!Z23,_calc_라운드기준!$B23:$AT23,0)+COUNTIFS(_calc_라운드기준!$B23:$AT23,_calc_라운드기준!Z23,$B$1:$AT$1,"&lt;"&amp;25))-(RANK(Z23,$B23:$AT23,0)+COUNTIFS($B23:$AT23,Z23,$B$1:$AT$1,"&lt;"&amp;25))</f>
        <v>-14</v>
      </c>
      <c r="BT23">
        <f>(RANK(_calc_라운드기준!AA23,_calc_라운드기준!$B23:$AT23,0)+COUNTIFS(_calc_라운드기준!$B23:$AT23,_calc_라운드기준!AA23,$B$1:$AT$1,"&lt;"&amp;26))-(RANK(AA23,$B23:$AT23,0)+COUNTIFS($B23:$AT23,AA23,$B$1:$AT$1,"&lt;"&amp;26))</f>
        <v>-3</v>
      </c>
      <c r="BU23">
        <f>(RANK(_calc_라운드기준!AB23,_calc_라운드기준!$B23:$AT23,0)+COUNTIFS(_calc_라운드기준!$B23:$AT23,_calc_라운드기준!AB23,$B$1:$AT$1,"&lt;"&amp;27))-(RANK(AB23,$B23:$AT23,0)+COUNTIFS($B23:$AT23,AB23,$B$1:$AT$1,"&lt;"&amp;27))</f>
        <v>-19</v>
      </c>
      <c r="BV23">
        <f>(RANK(_calc_라운드기준!AC23,_calc_라운드기준!$B23:$AT23,0)+COUNTIFS(_calc_라운드기준!$B23:$AT23,_calc_라운드기준!AC23,$B$1:$AT$1,"&lt;"&amp;28))-(RANK(AC23,$B23:$AT23,0)+COUNTIFS($B23:$AT23,AC23,$B$1:$AT$1,"&lt;"&amp;28))</f>
        <v>-5</v>
      </c>
      <c r="BW23">
        <f>(RANK(_calc_라운드기준!AD23,_calc_라운드기준!$B23:$AT23,0)+COUNTIFS(_calc_라운드기준!$B23:$AT23,_calc_라운드기준!AD23,$B$1:$AT$1,"&lt;"&amp;29))-(RANK(AD23,$B23:$AT23,0)+COUNTIFS($B23:$AT23,AD23,$B$1:$AT$1,"&lt;"&amp;29))</f>
        <v>0</v>
      </c>
      <c r="BX23">
        <f>(RANK(_calc_라운드기준!AE23,_calc_라운드기준!$B23:$AT23,0)+COUNTIFS(_calc_라운드기준!$B23:$AT23,_calc_라운드기준!AE23,$B$1:$AT$1,"&lt;"&amp;30))-(RANK(AE23,$B23:$AT23,0)+COUNTIFS($B23:$AT23,AE23,$B$1:$AT$1,"&lt;"&amp;30))</f>
        <v>-5</v>
      </c>
      <c r="BY23">
        <f>(RANK(_calc_라운드기준!AF23,_calc_라운드기준!$B23:$AT23,0)+COUNTIFS(_calc_라운드기준!$B23:$AT23,_calc_라운드기준!AF23,$B$1:$AT$1,"&lt;"&amp;31))-(RANK(AF23,$B23:$AT23,0)+COUNTIFS($B23:$AT23,AF23,$B$1:$AT$1,"&lt;"&amp;31))</f>
        <v>-14</v>
      </c>
      <c r="BZ23">
        <f>(RANK(_calc_라운드기준!AG23,_calc_라운드기준!$B23:$AT23,0)+COUNTIFS(_calc_라운드기준!$B23:$AT23,_calc_라운드기준!AG23,$B$1:$AT$1,"&lt;"&amp;32))-(RANK(AG23,$B23:$AT23,0)+COUNTIFS($B23:$AT23,AG23,$B$1:$AT$1,"&lt;"&amp;32))</f>
        <v>-8</v>
      </c>
      <c r="CA23">
        <f>(RANK(_calc_라운드기준!AH23,_calc_라운드기준!$B23:$AT23,0)+COUNTIFS(_calc_라운드기준!$B23:$AT23,_calc_라운드기준!AH23,$B$1:$AT$1,"&lt;"&amp;33))-(RANK(AH23,$B23:$AT23,0)+COUNTIFS($B23:$AT23,AH23,$B$1:$AT$1,"&lt;"&amp;33))</f>
        <v>31</v>
      </c>
      <c r="CB23">
        <f>(RANK(_calc_라운드기준!AI23,_calc_라운드기준!$B23:$AT23,0)+COUNTIFS(_calc_라운드기준!$B23:$AT23,_calc_라운드기준!AI23,$B$1:$AT$1,"&lt;"&amp;34))-(RANK(AI23,$B23:$AT23,0)+COUNTIFS($B23:$AT23,AI23,$B$1:$AT$1,"&lt;"&amp;34))</f>
        <v>34</v>
      </c>
      <c r="CC23">
        <f>(RANK(_calc_라운드기준!AJ23,_calc_라운드기준!$B23:$AT23,0)+COUNTIFS(_calc_라운드기준!$B23:$AT23,_calc_라운드기준!AJ23,$B$1:$AT$1,"&lt;"&amp;35))-(RANK(AJ23,$B23:$AT23,0)+COUNTIFS($B23:$AT23,AJ23,$B$1:$AT$1,"&lt;"&amp;35))</f>
        <v>-1</v>
      </c>
      <c r="CD23">
        <f>(RANK(_calc_라운드기준!AK23,_calc_라운드기준!$B23:$AT23,0)+COUNTIFS(_calc_라운드기준!$B23:$AT23,_calc_라운드기준!AK23,$B$1:$AT$1,"&lt;"&amp;36))-(RANK(AK23,$B23:$AT23,0)+COUNTIFS($B23:$AT23,AK23,$B$1:$AT$1,"&lt;"&amp;36))</f>
        <v>-9</v>
      </c>
      <c r="CE23">
        <f>(RANK(_calc_라운드기준!AL23,_calc_라운드기준!$B23:$AT23,0)+COUNTIFS(_calc_라운드기준!$B23:$AT23,_calc_라운드기준!AL23,$B$1:$AT$1,"&lt;"&amp;37))-(RANK(AL23,$B23:$AT23,0)+COUNTIFS($B23:$AT23,AL23,$B$1:$AT$1,"&lt;"&amp;37))</f>
        <v>-13</v>
      </c>
      <c r="CF23">
        <f>(RANK(_calc_라운드기준!AM23,_calc_라운드기준!$B23:$AT23,0)+COUNTIFS(_calc_라운드기준!$B23:$AT23,_calc_라운드기준!AM23,$B$1:$AT$1,"&lt;"&amp;38))-(RANK(AM23,$B23:$AT23,0)+COUNTIFS($B23:$AT23,AM23,$B$1:$AT$1,"&lt;"&amp;38))</f>
        <v>17</v>
      </c>
      <c r="CG23">
        <f>(RANK(_calc_라운드기준!AN23,_calc_라운드기준!$B23:$AT23,0)+COUNTIFS(_calc_라운드기준!$B23:$AT23,_calc_라운드기준!AN23,$B$1:$AT$1,"&lt;"&amp;39))-(RANK(AN23,$B23:$AT23,0)+COUNTIFS($B23:$AT23,AN23,$B$1:$AT$1,"&lt;"&amp;39))</f>
        <v>12</v>
      </c>
      <c r="CH23">
        <f>(RANK(_calc_라운드기준!AO23,_calc_라운드기준!$B23:$AT23,0)+COUNTIFS(_calc_라운드기준!$B23:$AT23,_calc_라운드기준!AO23,$B$1:$AT$1,"&lt;"&amp;40))-(RANK(AO23,$B23:$AT23,0)+COUNTIFS($B23:$AT23,AO23,$B$1:$AT$1,"&lt;"&amp;40))</f>
        <v>-21</v>
      </c>
      <c r="CI23">
        <f>(RANK(_calc_라운드기준!AP23,_calc_라운드기준!$B23:$AT23,0)+COUNTIFS(_calc_라운드기준!$B23:$AT23,_calc_라운드기준!AP23,$B$1:$AT$1,"&lt;"&amp;41))-(RANK(AP23,$B23:$AT23,0)+COUNTIFS($B23:$AT23,AP23,$B$1:$AT$1,"&lt;"&amp;41))</f>
        <v>-12</v>
      </c>
      <c r="CJ23">
        <f>(RANK(_calc_라운드기준!AQ23,_calc_라운드기준!$B23:$AT23,0)+COUNTIFS(_calc_라운드기준!$B23:$AT23,_calc_라운드기준!AQ23,$B$1:$AT$1,"&lt;"&amp;42))-(RANK(AQ23,$B23:$AT23,0)+COUNTIFS($B23:$AT23,AQ23,$B$1:$AT$1,"&lt;"&amp;42))</f>
        <v>14</v>
      </c>
      <c r="CK23">
        <f>(RANK(_calc_라운드기준!AR23,_calc_라운드기준!$B23:$AT23,0)+COUNTIFS(_calc_라운드기준!$B23:$AT23,_calc_라운드기준!AR23,$B$1:$AT$1,"&lt;"&amp;43))-(RANK(AR23,$B23:$AT23,0)+COUNTIFS($B23:$AT23,AR23,$B$1:$AT$1,"&lt;"&amp;43))</f>
        <v>14</v>
      </c>
      <c r="CL23">
        <f>(RANK(_calc_라운드기준!AS23,_calc_라운드기준!$B23:$AT23,0)+COUNTIFS(_calc_라운드기준!$B23:$AT23,_calc_라운드기준!AS23,$B$1:$AT$1,"&lt;"&amp;44))-(RANK(AS23,$B23:$AT23,0)+COUNTIFS($B23:$AT23,AS23,$B$1:$AT$1,"&lt;"&amp;44))</f>
        <v>14</v>
      </c>
      <c r="CM23">
        <f>(RANK(_calc_라운드기준!AT23,_calc_라운드기준!$B23:$AT23,0)+COUNTIFS(_calc_라운드기준!$B23:$AT23,_calc_라운드기준!AT23,$B$1:$AT$1,"&lt;"&amp;45))-(RANK(AT23,$B23:$AT23,0)+COUNTIFS($B23:$AT23,AT23,$B$1:$AT$1,"&lt;"&amp;45))</f>
        <v>31</v>
      </c>
      <c r="CN23">
        <f t="shared" si="0"/>
        <v>40</v>
      </c>
      <c r="CO23">
        <f t="shared" si="1"/>
        <v>18</v>
      </c>
      <c r="CP23">
        <f t="shared" si="2"/>
        <v>25</v>
      </c>
      <c r="CQ23">
        <f t="shared" si="3"/>
        <v>42</v>
      </c>
      <c r="CR23">
        <f t="shared" si="4"/>
        <v>44</v>
      </c>
      <c r="CS23">
        <f t="shared" si="5"/>
        <v>22</v>
      </c>
      <c r="CT23">
        <f t="shared" si="6"/>
        <v>14</v>
      </c>
      <c r="CU23">
        <f t="shared" si="7"/>
        <v>45</v>
      </c>
      <c r="CV23">
        <f t="shared" si="8"/>
        <v>37</v>
      </c>
      <c r="CW23">
        <f t="shared" si="9"/>
        <v>16</v>
      </c>
      <c r="CX23">
        <f t="shared" si="10"/>
        <v>15</v>
      </c>
      <c r="CY23">
        <f t="shared" si="11"/>
        <v>1</v>
      </c>
      <c r="CZ23">
        <f t="shared" si="12"/>
        <v>7</v>
      </c>
      <c r="DA23">
        <f t="shared" si="13"/>
        <v>12</v>
      </c>
      <c r="DB23">
        <f t="shared" si="14"/>
        <v>32</v>
      </c>
      <c r="DC23">
        <f t="shared" si="15"/>
        <v>24</v>
      </c>
      <c r="DD23">
        <f t="shared" si="16"/>
        <v>30</v>
      </c>
      <c r="DE23">
        <f t="shared" si="17"/>
        <v>6</v>
      </c>
      <c r="DF23">
        <f t="shared" si="18"/>
        <v>19</v>
      </c>
      <c r="DG23">
        <f t="shared" si="19"/>
        <v>38</v>
      </c>
      <c r="DH23">
        <f t="shared" si="20"/>
        <v>2</v>
      </c>
      <c r="DI23">
        <f t="shared" si="21"/>
        <v>17</v>
      </c>
      <c r="DJ23">
        <f t="shared" si="22"/>
        <v>43</v>
      </c>
      <c r="DK23">
        <f t="shared" si="23"/>
        <v>20</v>
      </c>
      <c r="DL23">
        <f t="shared" si="24"/>
        <v>35</v>
      </c>
      <c r="DM23">
        <f t="shared" si="25"/>
        <v>26</v>
      </c>
      <c r="DN23">
        <f t="shared" si="26"/>
        <v>39</v>
      </c>
      <c r="DO23">
        <f t="shared" si="27"/>
        <v>27</v>
      </c>
      <c r="DP23">
        <f t="shared" si="28"/>
        <v>21</v>
      </c>
      <c r="DQ23">
        <f t="shared" si="29"/>
        <v>28</v>
      </c>
      <c r="DR23">
        <f t="shared" si="30"/>
        <v>36</v>
      </c>
      <c r="DS23">
        <f t="shared" si="31"/>
        <v>29</v>
      </c>
      <c r="DT23">
        <f t="shared" si="32"/>
        <v>4</v>
      </c>
      <c r="DU23">
        <f t="shared" si="33"/>
        <v>3</v>
      </c>
      <c r="DV23">
        <f t="shared" si="34"/>
        <v>23</v>
      </c>
      <c r="DW23">
        <f t="shared" si="35"/>
        <v>31</v>
      </c>
      <c r="DX23">
        <f t="shared" si="36"/>
        <v>34</v>
      </c>
      <c r="DY23">
        <f t="shared" si="37"/>
        <v>8</v>
      </c>
      <c r="DZ23">
        <f t="shared" si="38"/>
        <v>13</v>
      </c>
      <c r="EA23">
        <f t="shared" si="39"/>
        <v>41</v>
      </c>
      <c r="EB23">
        <f t="shared" si="40"/>
        <v>33</v>
      </c>
      <c r="EC23">
        <f t="shared" si="41"/>
        <v>9</v>
      </c>
      <c r="ED23">
        <f t="shared" si="42"/>
        <v>10</v>
      </c>
      <c r="EE23">
        <f t="shared" si="43"/>
        <v>11</v>
      </c>
      <c r="EF23">
        <f t="shared" si="44"/>
        <v>5</v>
      </c>
    </row>
    <row r="24" spans="1:136" ht="16.5" customHeight="1">
      <c r="A24">
        <f>_calc_라운드기준!A24</f>
        <v>1222</v>
      </c>
      <c r="B24">
        <f>INDEX(_calc_누적빈도!B:B,$A24)-INDEX(_calc_누적빈도!B:B,$A24-기준550회_후보!$B$1)</f>
        <v>71</v>
      </c>
      <c r="C24">
        <f>INDEX(_calc_누적빈도!C:C,$A24)-INDEX(_calc_누적빈도!C:C,$A24-기준550회_후보!$B$1)</f>
        <v>67</v>
      </c>
      <c r="D24">
        <f>INDEX(_calc_누적빈도!D:D,$A24)-INDEX(_calc_누적빈도!D:D,$A24-기준550회_후보!$B$1)</f>
        <v>83</v>
      </c>
      <c r="E24">
        <f>INDEX(_calc_누적빈도!E:E,$A24)-INDEX(_calc_누적빈도!E:E,$A24-기준550회_후보!$B$1)</f>
        <v>64</v>
      </c>
      <c r="F24">
        <f>INDEX(_calc_누적빈도!F:F,$A24)-INDEX(_calc_누적빈도!F:F,$A24-기준550회_후보!$B$1)</f>
        <v>57</v>
      </c>
      <c r="G24">
        <f>INDEX(_calc_누적빈도!G:G,$A24)-INDEX(_calc_누적빈도!G:G,$A24-기준550회_후보!$B$1)</f>
        <v>82</v>
      </c>
      <c r="H24">
        <f>INDEX(_calc_누적빈도!H:H,$A24)-INDEX(_calc_누적빈도!H:H,$A24-기준550회_후보!$B$1)</f>
        <v>79</v>
      </c>
      <c r="I24">
        <f>INDEX(_calc_누적빈도!I:I,$A24)-INDEX(_calc_누적빈도!I:I,$A24-기준550회_후보!$B$1)</f>
        <v>62</v>
      </c>
      <c r="J24">
        <f>INDEX(_calc_누적빈도!J:J,$A24)-INDEX(_calc_누적빈도!J:J,$A24-기준550회_후보!$B$1)</f>
        <v>63</v>
      </c>
      <c r="K24">
        <f>INDEX(_calc_누적빈도!K:K,$A24)-INDEX(_calc_누적빈도!K:K,$A24-기준550회_후보!$B$1)</f>
        <v>74</v>
      </c>
      <c r="L24">
        <f>INDEX(_calc_누적빈도!L:L,$A24)-INDEX(_calc_누적빈도!L:L,$A24-기준550회_후보!$B$1)</f>
        <v>75</v>
      </c>
      <c r="M24">
        <f>INDEX(_calc_누적빈도!M:M,$A24)-INDEX(_calc_누적빈도!M:M,$A24-기준550회_후보!$B$1)</f>
        <v>90</v>
      </c>
      <c r="N24">
        <f>INDEX(_calc_누적빈도!N:N,$A24)-INDEX(_calc_누적빈도!N:N,$A24-기준550회_후보!$B$1)</f>
        <v>81</v>
      </c>
      <c r="O24">
        <f>INDEX(_calc_누적빈도!O:O,$A24)-INDEX(_calc_누적빈도!O:O,$A24-기준550회_후보!$B$1)</f>
        <v>71</v>
      </c>
      <c r="P24">
        <f>INDEX(_calc_누적빈도!P:P,$A24)-INDEX(_calc_누적빈도!P:P,$A24-기준550회_후보!$B$1)</f>
        <v>79</v>
      </c>
      <c r="Q24">
        <f>INDEX(_calc_누적빈도!Q:Q,$A24)-INDEX(_calc_누적빈도!Q:Q,$A24-기준550회_후보!$B$1)</f>
        <v>83</v>
      </c>
      <c r="R24">
        <f>INDEX(_calc_누적빈도!R:R,$A24)-INDEX(_calc_누적빈도!R:R,$A24-기준550회_후보!$B$1)</f>
        <v>72</v>
      </c>
      <c r="S24">
        <f>INDEX(_calc_누적빈도!S:S,$A24)-INDEX(_calc_누적빈도!S:S,$A24-기준550회_후보!$B$1)</f>
        <v>79</v>
      </c>
      <c r="T24">
        <f>INDEX(_calc_누적빈도!T:T,$A24)-INDEX(_calc_누적빈도!T:T,$A24-기준550회_후보!$B$1)</f>
        <v>78</v>
      </c>
      <c r="U24">
        <f>INDEX(_calc_누적빈도!U:U,$A24)-INDEX(_calc_누적빈도!U:U,$A24-기준550회_후보!$B$1)</f>
        <v>58</v>
      </c>
      <c r="V24">
        <f>INDEX(_calc_누적빈도!V:V,$A24)-INDEX(_calc_누적빈도!V:V,$A24-기준550회_후보!$B$1)</f>
        <v>84</v>
      </c>
      <c r="W24">
        <f>INDEX(_calc_누적빈도!W:W,$A24)-INDEX(_calc_누적빈도!W:W,$A24-기준550회_후보!$B$1)</f>
        <v>64</v>
      </c>
      <c r="X24">
        <f>INDEX(_calc_누적빈도!X:X,$A24)-INDEX(_calc_누적빈도!X:X,$A24-기준550회_후보!$B$1)</f>
        <v>64</v>
      </c>
      <c r="Y24">
        <f>INDEX(_calc_누적빈도!Y:Y,$A24)-INDEX(_calc_누적빈도!Y:Y,$A24-기준550회_후보!$B$1)</f>
        <v>77</v>
      </c>
      <c r="Z24">
        <f>INDEX(_calc_누적빈도!Z:Z,$A24)-INDEX(_calc_누적빈도!Z:Z,$A24-기준550회_후보!$B$1)</f>
        <v>60</v>
      </c>
      <c r="AA24">
        <f>INDEX(_calc_누적빈도!AA:AA,$A24)-INDEX(_calc_누적빈도!AA:AA,$A24-기준550회_후보!$B$1)</f>
        <v>68</v>
      </c>
      <c r="AB24">
        <f>INDEX(_calc_누적빈도!AB:AB,$A24)-INDEX(_calc_누적빈도!AB:AB,$A24-기준550회_후보!$B$1)</f>
        <v>75</v>
      </c>
      <c r="AC24">
        <f>INDEX(_calc_누적빈도!AC:AC,$A24)-INDEX(_calc_누적빈도!AC:AC,$A24-기준550회_후보!$B$1)</f>
        <v>81</v>
      </c>
      <c r="AD24">
        <f>INDEX(_calc_누적빈도!AD:AD,$A24)-INDEX(_calc_누적빈도!AD:AD,$A24-기준550회_후보!$B$1)</f>
        <v>70</v>
      </c>
      <c r="AE24">
        <f>INDEX(_calc_누적빈도!AE:AE,$A24)-INDEX(_calc_누적빈도!AE:AE,$A24-기준550회_후보!$B$1)</f>
        <v>79</v>
      </c>
      <c r="AF24">
        <f>INDEX(_calc_누적빈도!AF:AF,$A24)-INDEX(_calc_누적빈도!AF:AF,$A24-기준550회_후보!$B$1)</f>
        <v>73</v>
      </c>
      <c r="AG24">
        <f>INDEX(_calc_누적빈도!AG:AG,$A24)-INDEX(_calc_누적빈도!AG:AG,$A24-기준550회_후보!$B$1)</f>
        <v>61</v>
      </c>
      <c r="AH24">
        <f>INDEX(_calc_누적빈도!AH:AH,$A24)-INDEX(_calc_누적빈도!AH:AH,$A24-기준550회_후보!$B$1)</f>
        <v>87</v>
      </c>
      <c r="AI24">
        <f>INDEX(_calc_누적빈도!AI:AI,$A24)-INDEX(_calc_누적빈도!AI:AI,$A24-기준550회_후보!$B$1)</f>
        <v>80</v>
      </c>
      <c r="AJ24">
        <f>INDEX(_calc_누적빈도!AJ:AJ,$A24)-INDEX(_calc_누적빈도!AJ:AJ,$A24-기준550회_후보!$B$1)</f>
        <v>76</v>
      </c>
      <c r="AK24">
        <f>INDEX(_calc_누적빈도!AK:AK,$A24)-INDEX(_calc_누적빈도!AK:AK,$A24-기준550회_후보!$B$1)</f>
        <v>76</v>
      </c>
      <c r="AL24">
        <f>INDEX(_calc_누적빈도!AL:AL,$A24)-INDEX(_calc_누적빈도!AL:AL,$A24-기준550회_후보!$B$1)</f>
        <v>70</v>
      </c>
      <c r="AM24">
        <f>INDEX(_calc_누적빈도!AM:AM,$A24)-INDEX(_calc_누적빈도!AM:AM,$A24-기준550회_후보!$B$1)</f>
        <v>85</v>
      </c>
      <c r="AN24">
        <f>INDEX(_calc_누적빈도!AN:AN,$A24)-INDEX(_calc_누적빈도!AN:AN,$A24-기준550회_후보!$B$1)</f>
        <v>75</v>
      </c>
      <c r="AO24">
        <f>INDEX(_calc_누적빈도!AO:AO,$A24)-INDEX(_calc_누적빈도!AO:AO,$A24-기준550회_후보!$B$1)</f>
        <v>61</v>
      </c>
      <c r="AP24">
        <f>INDEX(_calc_누적빈도!AP:AP,$A24)-INDEX(_calc_누적빈도!AP:AP,$A24-기준550회_후보!$B$1)</f>
        <v>67</v>
      </c>
      <c r="AQ24">
        <f>INDEX(_calc_누적빈도!AQ:AQ,$A24)-INDEX(_calc_누적빈도!AQ:AQ,$A24-기준550회_후보!$B$1)</f>
        <v>71</v>
      </c>
      <c r="AR24">
        <f>INDEX(_calc_누적빈도!AR:AR,$A24)-INDEX(_calc_누적빈도!AR:AR,$A24-기준550회_후보!$B$1)</f>
        <v>71</v>
      </c>
      <c r="AS24">
        <f>INDEX(_calc_누적빈도!AS:AS,$A24)-INDEX(_calc_누적빈도!AS:AS,$A24-기준550회_후보!$B$1)</f>
        <v>72</v>
      </c>
      <c r="AT24">
        <f>INDEX(_calc_누적빈도!AT:AT,$A24)-INDEX(_calc_누적빈도!AT:AT,$A24-기준550회_후보!$B$1)</f>
        <v>85</v>
      </c>
      <c r="AU24">
        <f>(RANK(_calc_라운드기준!B24,_calc_라운드기준!$B24:$AT24,0)+COUNTIFS(_calc_라운드기준!$B24:$AT24,_calc_라운드기준!B24,$B$1:$AT$1,"&lt;"&amp;1))-(RANK(B24,$B24:$AT24,0)+COUNTIFS($B24:$AT24,B24,$B$1:$AT$1,"&lt;"&amp;1))</f>
        <v>-21</v>
      </c>
      <c r="AV24">
        <f>(RANK(_calc_라운드기준!C24,_calc_라운드기준!$B24:$AT24,0)+COUNTIFS(_calc_라운드기준!$B24:$AT24,_calc_라운드기준!C24,$B$1:$AT$1,"&lt;"&amp;2))-(RANK(C24,$B24:$AT24,0)+COUNTIFS($B24:$AT24,C24,$B$1:$AT$1,"&lt;"&amp;2))</f>
        <v>1</v>
      </c>
      <c r="AW24">
        <f>(RANK(_calc_라운드기준!D24,_calc_라운드기준!$B24:$AT24,0)+COUNTIFS(_calc_라운드기준!$B24:$AT24,_calc_라운드기준!D24,$B$1:$AT$1,"&lt;"&amp;3))-(RANK(D24,$B24:$AT24,0)+COUNTIFS($B24:$AT24,D24,$B$1:$AT$1,"&lt;"&amp;3))</f>
        <v>-4</v>
      </c>
      <c r="AX24">
        <f>(RANK(_calc_라운드기준!E24,_calc_라운드기준!$B24:$AT24,0)+COUNTIFS(_calc_라운드기준!$B24:$AT24,_calc_라운드기준!E24,$B$1:$AT$1,"&lt;"&amp;4))-(RANK(E24,$B24:$AT24,0)+COUNTIFS($B24:$AT24,E24,$B$1:$AT$1,"&lt;"&amp;4))</f>
        <v>-14</v>
      </c>
      <c r="AY24">
        <f>(RANK(_calc_라운드기준!F24,_calc_라운드기준!$B24:$AT24,0)+COUNTIFS(_calc_라운드기준!$B24:$AT24,_calc_라운드기준!F24,$B$1:$AT$1,"&lt;"&amp;5))-(RANK(F24,$B24:$AT24,0)+COUNTIFS($B24:$AT24,F24,$B$1:$AT$1,"&lt;"&amp;5))</f>
        <v>-30</v>
      </c>
      <c r="AZ24">
        <f>(RANK(_calc_라운드기준!G24,_calc_라운드기준!$B24:$AT24,0)+COUNTIFS(_calc_라운드기준!$B24:$AT24,_calc_라운드기준!G24,$B$1:$AT$1,"&lt;"&amp;6))-(RANK(G24,$B24:$AT24,0)+COUNTIFS($B24:$AT24,G24,$B$1:$AT$1,"&lt;"&amp;6))</f>
        <v>-1</v>
      </c>
      <c r="BA24">
        <f>(RANK(_calc_라운드기준!H24,_calc_라운드기준!$B24:$AT24,0)+COUNTIFS(_calc_라운드기준!$B24:$AT24,_calc_라운드기준!H24,$B$1:$AT$1,"&lt;"&amp;7))-(RANK(H24,$B24:$AT24,0)+COUNTIFS($B24:$AT24,H24,$B$1:$AT$1,"&lt;"&amp;7))</f>
        <v>4</v>
      </c>
      <c r="BB24">
        <f>(RANK(_calc_라운드기준!I24,_calc_라운드기준!$B24:$AT24,0)+COUNTIFS(_calc_라운드기준!$B24:$AT24,_calc_라운드기준!I24,$B$1:$AT$1,"&lt;"&amp;8))-(RANK(I24,$B24:$AT24,0)+COUNTIFS($B24:$AT24,I24,$B$1:$AT$1,"&lt;"&amp;8))</f>
        <v>-32</v>
      </c>
      <c r="BC24">
        <f>(RANK(_calc_라운드기준!J24,_calc_라운드기준!$B24:$AT24,0)+COUNTIFS(_calc_라운드기준!$B24:$AT24,_calc_라운드기준!J24,$B$1:$AT$1,"&lt;"&amp;9))-(RANK(J24,$B24:$AT24,0)+COUNTIFS($B24:$AT24,J24,$B$1:$AT$1,"&lt;"&amp;9))</f>
        <v>-22</v>
      </c>
      <c r="BD24">
        <f>(RANK(_calc_라운드기준!K24,_calc_라운드기준!$B24:$AT24,0)+COUNTIFS(_calc_라운드기준!$B24:$AT24,_calc_라운드기준!K24,$B$1:$AT$1,"&lt;"&amp;10))-(RANK(K24,$B24:$AT24,0)+COUNTIFS($B24:$AT24,K24,$B$1:$AT$1,"&lt;"&amp;10))</f>
        <v>0</v>
      </c>
      <c r="BE24">
        <f>(RANK(_calc_라운드기준!L24,_calc_라운드기준!$B24:$AT24,0)+COUNTIFS(_calc_라운드기준!$B24:$AT24,_calc_라운드기준!L24,$B$1:$AT$1,"&lt;"&amp;11))-(RANK(L24,$B24:$AT24,0)+COUNTIFS($B24:$AT24,L24,$B$1:$AT$1,"&lt;"&amp;11))</f>
        <v>16</v>
      </c>
      <c r="BF24">
        <f>(RANK(_calc_라운드기준!M24,_calc_라운드기준!$B24:$AT24,0)+COUNTIFS(_calc_라운드기준!$B24:$AT24,_calc_라운드기준!M24,$B$1:$AT$1,"&lt;"&amp;12))-(RANK(M24,$B24:$AT24,0)+COUNTIFS($B24:$AT24,M24,$B$1:$AT$1,"&lt;"&amp;12))</f>
        <v>36</v>
      </c>
      <c r="BG24">
        <f>(RANK(_calc_라운드기준!N24,_calc_라운드기준!$B24:$AT24,0)+COUNTIFS(_calc_라운드기준!$B24:$AT24,_calc_라운드기준!N24,$B$1:$AT$1,"&lt;"&amp;13))-(RANK(N24,$B24:$AT24,0)+COUNTIFS($B24:$AT24,N24,$B$1:$AT$1,"&lt;"&amp;13))</f>
        <v>15</v>
      </c>
      <c r="BH24">
        <f>(RANK(_calc_라운드기준!O24,_calc_라운드기준!$B24:$AT24,0)+COUNTIFS(_calc_라운드기준!$B24:$AT24,_calc_라운드기준!O24,$B$1:$AT$1,"&lt;"&amp;14))-(RANK(O24,$B24:$AT24,0)+COUNTIFS($B24:$AT24,O24,$B$1:$AT$1,"&lt;"&amp;14))</f>
        <v>13</v>
      </c>
      <c r="BI24">
        <f>(RANK(_calc_라운드기준!P24,_calc_라운드기준!$B24:$AT24,0)+COUNTIFS(_calc_라운드기준!$B24:$AT24,_calc_라운드기준!P24,$B$1:$AT$1,"&lt;"&amp;15))-(RANK(P24,$B24:$AT24,0)+COUNTIFS($B24:$AT24,P24,$B$1:$AT$1,"&lt;"&amp;15))</f>
        <v>-10</v>
      </c>
      <c r="BJ24">
        <f>(RANK(_calc_라운드기준!Q24,_calc_라운드기준!$B24:$AT24,0)+COUNTIFS(_calc_라운드기준!$B24:$AT24,_calc_라운드기준!Q24,$B$1:$AT$1,"&lt;"&amp;16))-(RANK(Q24,$B24:$AT24,0)+COUNTIFS($B24:$AT24,Q24,$B$1:$AT$1,"&lt;"&amp;16))</f>
        <v>-3</v>
      </c>
      <c r="BK24">
        <f>(RANK(_calc_라운드기준!R24,_calc_라운드기준!$B24:$AT24,0)+COUNTIFS(_calc_라운드기준!$B24:$AT24,_calc_라운드기준!R24,$B$1:$AT$1,"&lt;"&amp;17))-(RANK(R24,$B24:$AT24,0)+COUNTIFS($B24:$AT24,R24,$B$1:$AT$1,"&lt;"&amp;17))</f>
        <v>0</v>
      </c>
      <c r="BL24">
        <f>(RANK(_calc_라운드기준!S24,_calc_라운드기준!$B24:$AT24,0)+COUNTIFS(_calc_라운드기준!$B24:$AT24,_calc_라운드기준!S24,$B$1:$AT$1,"&lt;"&amp;18))-(RANK(S24,$B24:$AT24,0)+COUNTIFS($B24:$AT24,S24,$B$1:$AT$1,"&lt;"&amp;18))</f>
        <v>24</v>
      </c>
      <c r="BM24">
        <f>(RANK(_calc_라운드기준!T24,_calc_라운드기준!$B24:$AT24,0)+COUNTIFS(_calc_라운드기준!$B24:$AT24,_calc_라운드기준!T24,$B$1:$AT$1,"&lt;"&amp;19))-(RANK(T24,$B24:$AT24,0)+COUNTIFS($B24:$AT24,T24,$B$1:$AT$1,"&lt;"&amp;19))</f>
        <v>2</v>
      </c>
      <c r="BN24">
        <f>(RANK(_calc_라운드기준!U24,_calc_라운드기준!$B24:$AT24,0)+COUNTIFS(_calc_라운드기준!$B24:$AT24,_calc_라운드기준!U24,$B$1:$AT$1,"&lt;"&amp;20))-(RANK(U24,$B24:$AT24,0)+COUNTIFS($B24:$AT24,U24,$B$1:$AT$1,"&lt;"&amp;20))</f>
        <v>-18</v>
      </c>
      <c r="BO24">
        <f>(RANK(_calc_라운드기준!V24,_calc_라운드기준!$B24:$AT24,0)+COUNTIFS(_calc_라운드기준!$B24:$AT24,_calc_라운드기준!V24,$B$1:$AT$1,"&lt;"&amp;21))-(RANK(V24,$B24:$AT24,0)+COUNTIFS($B24:$AT24,V24,$B$1:$AT$1,"&lt;"&amp;21))</f>
        <v>37</v>
      </c>
      <c r="BP24">
        <f>(RANK(_calc_라운드기준!W24,_calc_라운드기준!$B24:$AT24,0)+COUNTIFS(_calc_라운드기준!$B24:$AT24,_calc_라운드기준!W24,$B$1:$AT$1,"&lt;"&amp;22))-(RANK(W24,$B24:$AT24,0)+COUNTIFS($B24:$AT24,W24,$B$1:$AT$1,"&lt;"&amp;22))</f>
        <v>6</v>
      </c>
      <c r="BQ24">
        <f>(RANK(_calc_라운드기준!X24,_calc_라운드기준!$B24:$AT24,0)+COUNTIFS(_calc_라운드기준!$B24:$AT24,_calc_라운드기준!X24,$B$1:$AT$1,"&lt;"&amp;23))-(RANK(X24,$B24:$AT24,0)+COUNTIFS($B24:$AT24,X24,$B$1:$AT$1,"&lt;"&amp;23))</f>
        <v>-29</v>
      </c>
      <c r="BR24">
        <f>(RANK(_calc_라운드기준!Y24,_calc_라운드기준!$B24:$AT24,0)+COUNTIFS(_calc_라운드기준!$B24:$AT24,_calc_라운드기준!Y24,$B$1:$AT$1,"&lt;"&amp;24))-(RANK(Y24,$B24:$AT24,0)+COUNTIFS($B24:$AT24,Y24,$B$1:$AT$1,"&lt;"&amp;24))</f>
        <v>-7</v>
      </c>
      <c r="BS24">
        <f>(RANK(_calc_라운드기준!Z24,_calc_라운드기준!$B24:$AT24,0)+COUNTIFS(_calc_라운드기준!$B24:$AT24,_calc_라운드기준!Z24,$B$1:$AT$1,"&lt;"&amp;25))-(RANK(Z24,$B24:$AT24,0)+COUNTIFS($B24:$AT24,Z24,$B$1:$AT$1,"&lt;"&amp;25))</f>
        <v>-16</v>
      </c>
      <c r="BT24">
        <f>(RANK(_calc_라운드기준!AA24,_calc_라운드기준!$B24:$AT24,0)+COUNTIFS(_calc_라운드기준!$B24:$AT24,_calc_라운드기준!AA24,$B$1:$AT$1,"&lt;"&amp;26))-(RANK(AA24,$B24:$AT24,0)+COUNTIFS($B24:$AT24,AA24,$B$1:$AT$1,"&lt;"&amp;26))</f>
        <v>-5</v>
      </c>
      <c r="BU24">
        <f>(RANK(_calc_라운드기준!AB24,_calc_라운드기준!$B24:$AT24,0)+COUNTIFS(_calc_라운드기준!$B24:$AT24,_calc_라운드기준!AB24,$B$1:$AT$1,"&lt;"&amp;27))-(RANK(AB24,$B24:$AT24,0)+COUNTIFS($B24:$AT24,AB24,$B$1:$AT$1,"&lt;"&amp;27))</f>
        <v>-20</v>
      </c>
      <c r="BV24">
        <f>(RANK(_calc_라운드기준!AC24,_calc_라운드기준!$B24:$AT24,0)+COUNTIFS(_calc_라운드기준!$B24:$AT24,_calc_라운드기준!AC24,$B$1:$AT$1,"&lt;"&amp;28))-(RANK(AC24,$B24:$AT24,0)+COUNTIFS($B24:$AT24,AC24,$B$1:$AT$1,"&lt;"&amp;28))</f>
        <v>-5</v>
      </c>
      <c r="BW24">
        <f>(RANK(_calc_라운드기준!AD24,_calc_라운드기준!$B24:$AT24,0)+COUNTIFS(_calc_라운드기준!$B24:$AT24,_calc_라운드기준!AD24,$B$1:$AT$1,"&lt;"&amp;29))-(RANK(AD24,$B24:$AT24,0)+COUNTIFS($B24:$AT24,AD24,$B$1:$AT$1,"&lt;"&amp;29))</f>
        <v>-2</v>
      </c>
      <c r="BX24">
        <f>(RANK(_calc_라운드기준!AE24,_calc_라운드기준!$B24:$AT24,0)+COUNTIFS(_calc_라운드기준!$B24:$AT24,_calc_라운드기준!AE24,$B$1:$AT$1,"&lt;"&amp;30))-(RANK(AE24,$B24:$AT24,0)+COUNTIFS($B24:$AT24,AE24,$B$1:$AT$1,"&lt;"&amp;30))</f>
        <v>-4</v>
      </c>
      <c r="BY24">
        <f>(RANK(_calc_라운드기준!AF24,_calc_라운드기준!$B24:$AT24,0)+COUNTIFS(_calc_라운드기준!$B24:$AT24,_calc_라운드기준!AF24,$B$1:$AT$1,"&lt;"&amp;31))-(RANK(AF24,$B24:$AT24,0)+COUNTIFS($B24:$AT24,AF24,$B$1:$AT$1,"&lt;"&amp;31))</f>
        <v>-12</v>
      </c>
      <c r="BZ24">
        <f>(RANK(_calc_라운드기준!AG24,_calc_라운드기준!$B24:$AT24,0)+COUNTIFS(_calc_라운드기준!$B24:$AT24,_calc_라운드기준!AG24,$B$1:$AT$1,"&lt;"&amp;32))-(RANK(AG24,$B24:$AT24,0)+COUNTIFS($B24:$AT24,AG24,$B$1:$AT$1,"&lt;"&amp;32))</f>
        <v>-2</v>
      </c>
      <c r="CA24">
        <f>(RANK(_calc_라운드기준!AH24,_calc_라운드기준!$B24:$AT24,0)+COUNTIFS(_calc_라운드기준!$B24:$AT24,_calc_라운드기준!AH24,$B$1:$AT$1,"&lt;"&amp;33))-(RANK(AH24,$B24:$AT24,0)+COUNTIFS($B24:$AT24,AH24,$B$1:$AT$1,"&lt;"&amp;33))</f>
        <v>28</v>
      </c>
      <c r="CB24">
        <f>(RANK(_calc_라운드기준!AI24,_calc_라운드기준!$B24:$AT24,0)+COUNTIFS(_calc_라운드기준!$B24:$AT24,_calc_라운드기준!AI24,$B$1:$AT$1,"&lt;"&amp;34))-(RANK(AI24,$B24:$AT24,0)+COUNTIFS($B24:$AT24,AI24,$B$1:$AT$1,"&lt;"&amp;34))</f>
        <v>34</v>
      </c>
      <c r="CC24">
        <f>(RANK(_calc_라운드기준!AJ24,_calc_라운드기준!$B24:$AT24,0)+COUNTIFS(_calc_라운드기준!$B24:$AT24,_calc_라운드기준!AJ24,$B$1:$AT$1,"&lt;"&amp;35))-(RANK(AJ24,$B24:$AT24,0)+COUNTIFS($B24:$AT24,AJ24,$B$1:$AT$1,"&lt;"&amp;35))</f>
        <v>1</v>
      </c>
      <c r="CD24">
        <f>(RANK(_calc_라운드기준!AK24,_calc_라운드기준!$B24:$AT24,0)+COUNTIFS(_calc_라운드기준!$B24:$AT24,_calc_라운드기준!AK24,$B$1:$AT$1,"&lt;"&amp;36))-(RANK(AK24,$B24:$AT24,0)+COUNTIFS($B24:$AT24,AK24,$B$1:$AT$1,"&lt;"&amp;36))</f>
        <v>-6</v>
      </c>
      <c r="CE24">
        <f>(RANK(_calc_라운드기준!AL24,_calc_라운드기준!$B24:$AT24,0)+COUNTIFS(_calc_라운드기준!$B24:$AT24,_calc_라운드기준!AL24,$B$1:$AT$1,"&lt;"&amp;37))-(RANK(AL24,$B24:$AT24,0)+COUNTIFS($B24:$AT24,AL24,$B$1:$AT$1,"&lt;"&amp;37))</f>
        <v>-12</v>
      </c>
      <c r="CF24">
        <f>(RANK(_calc_라운드기준!AM24,_calc_라운드기준!$B24:$AT24,0)+COUNTIFS(_calc_라운드기준!$B24:$AT24,_calc_라운드기준!AM24,$B$1:$AT$1,"&lt;"&amp;38))-(RANK(AM24,$B24:$AT24,0)+COUNTIFS($B24:$AT24,AM24,$B$1:$AT$1,"&lt;"&amp;38))</f>
        <v>18</v>
      </c>
      <c r="CG24">
        <f>(RANK(_calc_라운드기준!AN24,_calc_라운드기준!$B24:$AT24,0)+COUNTIFS(_calc_라운드기준!$B24:$AT24,_calc_라운드기준!AN24,$B$1:$AT$1,"&lt;"&amp;39))-(RANK(AN24,$B24:$AT24,0)+COUNTIFS($B24:$AT24,AN24,$B$1:$AT$1,"&lt;"&amp;39))</f>
        <v>9</v>
      </c>
      <c r="CH24">
        <f>(RANK(_calc_라운드기준!AO24,_calc_라운드기준!$B24:$AT24,0)+COUNTIFS(_calc_라운드기준!$B24:$AT24,_calc_라운드기준!AO24,$B$1:$AT$1,"&lt;"&amp;40))-(RANK(AO24,$B24:$AT24,0)+COUNTIFS($B24:$AT24,AO24,$B$1:$AT$1,"&lt;"&amp;40))</f>
        <v>-28</v>
      </c>
      <c r="CI24">
        <f>(RANK(_calc_라운드기준!AP24,_calc_라운드기준!$B24:$AT24,0)+COUNTIFS(_calc_라운드기준!$B24:$AT24,_calc_라운드기준!AP24,$B$1:$AT$1,"&lt;"&amp;41))-(RANK(AP24,$B24:$AT24,0)+COUNTIFS($B24:$AT24,AP24,$B$1:$AT$1,"&lt;"&amp;41))</f>
        <v>-3</v>
      </c>
      <c r="CJ24">
        <f>(RANK(_calc_라운드기준!AQ24,_calc_라운드기준!$B24:$AT24,0)+COUNTIFS(_calc_라운드기준!$B24:$AT24,_calc_라운드기준!AQ24,$B$1:$AT$1,"&lt;"&amp;42))-(RANK(AQ24,$B24:$AT24,0)+COUNTIFS($B24:$AT24,AQ24,$B$1:$AT$1,"&lt;"&amp;42))</f>
        <v>11</v>
      </c>
      <c r="CK24">
        <f>(RANK(_calc_라운드기준!AR24,_calc_라운드기준!$B24:$AT24,0)+COUNTIFS(_calc_라운드기준!$B24:$AT24,_calc_라운드기준!AR24,$B$1:$AT$1,"&lt;"&amp;43))-(RANK(AR24,$B24:$AT24,0)+COUNTIFS($B24:$AT24,AR24,$B$1:$AT$1,"&lt;"&amp;43))</f>
        <v>14</v>
      </c>
      <c r="CL24">
        <f>(RANK(_calc_라운드기준!AS24,_calc_라운드기준!$B24:$AT24,0)+COUNTIFS(_calc_라운드기준!$B24:$AT24,_calc_라운드기준!AS24,$B$1:$AT$1,"&lt;"&amp;44))-(RANK(AS24,$B24:$AT24,0)+COUNTIFS($B24:$AT24,AS24,$B$1:$AT$1,"&lt;"&amp;44))</f>
        <v>7</v>
      </c>
      <c r="CM24">
        <f>(RANK(_calc_라운드기준!AT24,_calc_라운드기준!$B24:$AT24,0)+COUNTIFS(_calc_라운드기준!$B24:$AT24,_calc_라운드기준!AT24,$B$1:$AT$1,"&lt;"&amp;45))-(RANK(AT24,$B24:$AT24,0)+COUNTIFS($B24:$AT24,AT24,$B$1:$AT$1,"&lt;"&amp;45))</f>
        <v>30</v>
      </c>
      <c r="CN24">
        <f t="shared" si="0"/>
        <v>40</v>
      </c>
      <c r="CO24">
        <f t="shared" si="1"/>
        <v>18</v>
      </c>
      <c r="CP24">
        <f t="shared" si="2"/>
        <v>27</v>
      </c>
      <c r="CQ24">
        <f t="shared" si="3"/>
        <v>36</v>
      </c>
      <c r="CR24">
        <f t="shared" si="4"/>
        <v>44</v>
      </c>
      <c r="CS24">
        <f t="shared" si="5"/>
        <v>22</v>
      </c>
      <c r="CT24">
        <f t="shared" si="6"/>
        <v>16</v>
      </c>
      <c r="CU24">
        <f t="shared" si="7"/>
        <v>45</v>
      </c>
      <c r="CV24">
        <f t="shared" si="8"/>
        <v>41</v>
      </c>
      <c r="CW24">
        <f t="shared" si="9"/>
        <v>20</v>
      </c>
      <c r="CX24">
        <f t="shared" si="10"/>
        <v>8</v>
      </c>
      <c r="CY24">
        <f t="shared" si="11"/>
        <v>2</v>
      </c>
      <c r="CZ24">
        <f t="shared" si="12"/>
        <v>9</v>
      </c>
      <c r="DA24">
        <f t="shared" si="13"/>
        <v>11</v>
      </c>
      <c r="DB24">
        <f t="shared" si="14"/>
        <v>33</v>
      </c>
      <c r="DC24">
        <f t="shared" si="15"/>
        <v>25</v>
      </c>
      <c r="DD24">
        <f t="shared" si="16"/>
        <v>21</v>
      </c>
      <c r="DE24">
        <f t="shared" si="17"/>
        <v>6</v>
      </c>
      <c r="DF24">
        <f t="shared" si="18"/>
        <v>17</v>
      </c>
      <c r="DG24">
        <f t="shared" si="19"/>
        <v>38</v>
      </c>
      <c r="DH24">
        <f t="shared" si="20"/>
        <v>1</v>
      </c>
      <c r="DI24">
        <f t="shared" si="21"/>
        <v>15</v>
      </c>
      <c r="DJ24">
        <f t="shared" si="22"/>
        <v>43</v>
      </c>
      <c r="DK24">
        <f t="shared" si="23"/>
        <v>32</v>
      </c>
      <c r="DL24">
        <f t="shared" si="24"/>
        <v>37</v>
      </c>
      <c r="DM24">
        <f t="shared" si="25"/>
        <v>29</v>
      </c>
      <c r="DN24">
        <f t="shared" si="26"/>
        <v>39</v>
      </c>
      <c r="DO24">
        <f t="shared" si="27"/>
        <v>30</v>
      </c>
      <c r="DP24">
        <f t="shared" si="28"/>
        <v>23</v>
      </c>
      <c r="DQ24">
        <f t="shared" si="29"/>
        <v>28</v>
      </c>
      <c r="DR24">
        <f t="shared" si="30"/>
        <v>34</v>
      </c>
      <c r="DS24">
        <f t="shared" si="31"/>
        <v>24</v>
      </c>
      <c r="DT24">
        <f t="shared" si="32"/>
        <v>5</v>
      </c>
      <c r="DU24">
        <f t="shared" si="33"/>
        <v>3</v>
      </c>
      <c r="DV24">
        <f t="shared" si="34"/>
        <v>19</v>
      </c>
      <c r="DW24">
        <f t="shared" si="35"/>
        <v>31</v>
      </c>
      <c r="DX24">
        <f t="shared" si="36"/>
        <v>35</v>
      </c>
      <c r="DY24">
        <f t="shared" si="37"/>
        <v>7</v>
      </c>
      <c r="DZ24">
        <f t="shared" si="38"/>
        <v>13</v>
      </c>
      <c r="EA24">
        <f t="shared" si="39"/>
        <v>42</v>
      </c>
      <c r="EB24">
        <f t="shared" si="40"/>
        <v>26</v>
      </c>
      <c r="EC24">
        <f t="shared" si="41"/>
        <v>12</v>
      </c>
      <c r="ED24">
        <f t="shared" si="42"/>
        <v>10</v>
      </c>
      <c r="EE24">
        <f t="shared" si="43"/>
        <v>14</v>
      </c>
      <c r="EF24">
        <f t="shared" si="44"/>
        <v>4</v>
      </c>
    </row>
    <row r="25" spans="1:136" ht="16.5" customHeight="1">
      <c r="A25">
        <f>_calc_라운드기준!A25</f>
        <v>1221</v>
      </c>
      <c r="B25">
        <f>INDEX(_calc_누적빈도!B:B,$A25)-INDEX(_calc_누적빈도!B:B,$A25-기준550회_후보!$B$1)</f>
        <v>71</v>
      </c>
      <c r="C25">
        <f>INDEX(_calc_누적빈도!C:C,$A25)-INDEX(_calc_누적빈도!C:C,$A25-기준550회_후보!$B$1)</f>
        <v>67</v>
      </c>
      <c r="D25">
        <f>INDEX(_calc_누적빈도!D:D,$A25)-INDEX(_calc_누적빈도!D:D,$A25-기준550회_후보!$B$1)</f>
        <v>83</v>
      </c>
      <c r="E25">
        <f>INDEX(_calc_누적빈도!E:E,$A25)-INDEX(_calc_누적빈도!E:E,$A25-기준550회_후보!$B$1)</f>
        <v>64</v>
      </c>
      <c r="F25">
        <f>INDEX(_calc_누적빈도!F:F,$A25)-INDEX(_calc_누적빈도!F:F,$A25-기준550회_후보!$B$1)</f>
        <v>57</v>
      </c>
      <c r="G25">
        <f>INDEX(_calc_누적빈도!G:G,$A25)-INDEX(_calc_누적빈도!G:G,$A25-기준550회_후보!$B$1)</f>
        <v>81</v>
      </c>
      <c r="H25">
        <f>INDEX(_calc_누적빈도!H:H,$A25)-INDEX(_calc_누적빈도!H:H,$A25-기준550회_후보!$B$1)</f>
        <v>80</v>
      </c>
      <c r="I25">
        <f>INDEX(_calc_누적빈도!I:I,$A25)-INDEX(_calc_누적빈도!I:I,$A25-기준550회_후보!$B$1)</f>
        <v>62</v>
      </c>
      <c r="J25">
        <f>INDEX(_calc_누적빈도!J:J,$A25)-INDEX(_calc_누적빈도!J:J,$A25-기준550회_후보!$B$1)</f>
        <v>64</v>
      </c>
      <c r="K25">
        <f>INDEX(_calc_누적빈도!K:K,$A25)-INDEX(_calc_누적빈도!K:K,$A25-기준550회_후보!$B$1)</f>
        <v>75</v>
      </c>
      <c r="L25">
        <f>INDEX(_calc_누적빈도!L:L,$A25)-INDEX(_calc_누적빈도!L:L,$A25-기준550회_후보!$B$1)</f>
        <v>75</v>
      </c>
      <c r="M25">
        <f>INDEX(_calc_누적빈도!M:M,$A25)-INDEX(_calc_누적빈도!M:M,$A25-기준550회_후보!$B$1)</f>
        <v>90</v>
      </c>
      <c r="N25">
        <f>INDEX(_calc_누적빈도!N:N,$A25)-INDEX(_calc_누적빈도!N:N,$A25-기준550회_후보!$B$1)</f>
        <v>81</v>
      </c>
      <c r="O25">
        <f>INDEX(_calc_누적빈도!O:O,$A25)-INDEX(_calc_누적빈도!O:O,$A25-기준550회_후보!$B$1)</f>
        <v>71</v>
      </c>
      <c r="P25">
        <f>INDEX(_calc_누적빈도!P:P,$A25)-INDEX(_calc_누적빈도!P:P,$A25-기준550회_후보!$B$1)</f>
        <v>79</v>
      </c>
      <c r="Q25">
        <f>INDEX(_calc_누적빈도!Q:Q,$A25)-INDEX(_calc_누적빈도!Q:Q,$A25-기준550회_후보!$B$1)</f>
        <v>83</v>
      </c>
      <c r="R25">
        <f>INDEX(_calc_누적빈도!R:R,$A25)-INDEX(_calc_누적빈도!R:R,$A25-기준550회_후보!$B$1)</f>
        <v>72</v>
      </c>
      <c r="S25">
        <f>INDEX(_calc_누적빈도!S:S,$A25)-INDEX(_calc_누적빈도!S:S,$A25-기준550회_후보!$B$1)</f>
        <v>78</v>
      </c>
      <c r="T25">
        <f>INDEX(_calc_누적빈도!T:T,$A25)-INDEX(_calc_누적빈도!T:T,$A25-기준550회_후보!$B$1)</f>
        <v>78</v>
      </c>
      <c r="U25">
        <f>INDEX(_calc_누적빈도!U:U,$A25)-INDEX(_calc_누적빈도!U:U,$A25-기준550회_후보!$B$1)</f>
        <v>58</v>
      </c>
      <c r="V25">
        <f>INDEX(_calc_누적빈도!V:V,$A25)-INDEX(_calc_누적빈도!V:V,$A25-기준550회_후보!$B$1)</f>
        <v>84</v>
      </c>
      <c r="W25">
        <f>INDEX(_calc_누적빈도!W:W,$A25)-INDEX(_calc_누적빈도!W:W,$A25-기준550회_후보!$B$1)</f>
        <v>64</v>
      </c>
      <c r="X25">
        <f>INDEX(_calc_누적빈도!X:X,$A25)-INDEX(_calc_누적빈도!X:X,$A25-기준550회_후보!$B$1)</f>
        <v>64</v>
      </c>
      <c r="Y25">
        <f>INDEX(_calc_누적빈도!Y:Y,$A25)-INDEX(_calc_누적빈도!Y:Y,$A25-기준550회_후보!$B$1)</f>
        <v>77</v>
      </c>
      <c r="Z25">
        <f>INDEX(_calc_누적빈도!Z:Z,$A25)-INDEX(_calc_누적빈도!Z:Z,$A25-기준550회_후보!$B$1)</f>
        <v>60</v>
      </c>
      <c r="AA25">
        <f>INDEX(_calc_누적빈도!AA:AA,$A25)-INDEX(_calc_누적빈도!AA:AA,$A25-기준550회_후보!$B$1)</f>
        <v>68</v>
      </c>
      <c r="AB25">
        <f>INDEX(_calc_누적빈도!AB:AB,$A25)-INDEX(_calc_누적빈도!AB:AB,$A25-기준550회_후보!$B$1)</f>
        <v>75</v>
      </c>
      <c r="AC25">
        <f>INDEX(_calc_누적빈도!AC:AC,$A25)-INDEX(_calc_누적빈도!AC:AC,$A25-기준550회_후보!$B$1)</f>
        <v>80</v>
      </c>
      <c r="AD25">
        <f>INDEX(_calc_누적빈도!AD:AD,$A25)-INDEX(_calc_누적빈도!AD:AD,$A25-기준550회_후보!$B$1)</f>
        <v>70</v>
      </c>
      <c r="AE25">
        <f>INDEX(_calc_누적빈도!AE:AE,$A25)-INDEX(_calc_누적빈도!AE:AE,$A25-기준550회_후보!$B$1)</f>
        <v>78</v>
      </c>
      <c r="AF25">
        <f>INDEX(_calc_누적빈도!AF:AF,$A25)-INDEX(_calc_누적빈도!AF:AF,$A25-기준550회_후보!$B$1)</f>
        <v>74</v>
      </c>
      <c r="AG25">
        <f>INDEX(_calc_누적빈도!AG:AG,$A25)-INDEX(_calc_누적빈도!AG:AG,$A25-기준550회_후보!$B$1)</f>
        <v>61</v>
      </c>
      <c r="AH25">
        <f>INDEX(_calc_누적빈도!AH:AH,$A25)-INDEX(_calc_누적빈도!AH:AH,$A25-기준550회_후보!$B$1)</f>
        <v>87</v>
      </c>
      <c r="AI25">
        <f>INDEX(_calc_누적빈도!AI:AI,$A25)-INDEX(_calc_누적빈도!AI:AI,$A25-기준550회_후보!$B$1)</f>
        <v>80</v>
      </c>
      <c r="AJ25">
        <f>INDEX(_calc_누적빈도!AJ:AJ,$A25)-INDEX(_calc_누적빈도!AJ:AJ,$A25-기준550회_후보!$B$1)</f>
        <v>77</v>
      </c>
      <c r="AK25">
        <f>INDEX(_calc_누적빈도!AK:AK,$A25)-INDEX(_calc_누적빈도!AK:AK,$A25-기준550회_후보!$B$1)</f>
        <v>75</v>
      </c>
      <c r="AL25">
        <f>INDEX(_calc_누적빈도!AL:AL,$A25)-INDEX(_calc_누적빈도!AL:AL,$A25-기준550회_후보!$B$1)</f>
        <v>70</v>
      </c>
      <c r="AM25">
        <f>INDEX(_calc_누적빈도!AM:AM,$A25)-INDEX(_calc_누적빈도!AM:AM,$A25-기준550회_후보!$B$1)</f>
        <v>85</v>
      </c>
      <c r="AN25">
        <f>INDEX(_calc_누적빈도!AN:AN,$A25)-INDEX(_calc_누적빈도!AN:AN,$A25-기준550회_후보!$B$1)</f>
        <v>75</v>
      </c>
      <c r="AO25">
        <f>INDEX(_calc_누적빈도!AO:AO,$A25)-INDEX(_calc_누적빈도!AO:AO,$A25-기준550회_후보!$B$1)</f>
        <v>61</v>
      </c>
      <c r="AP25">
        <f>INDEX(_calc_누적빈도!AP:AP,$A25)-INDEX(_calc_누적빈도!AP:AP,$A25-기준550회_후보!$B$1)</f>
        <v>67</v>
      </c>
      <c r="AQ25">
        <f>INDEX(_calc_누적빈도!AQ:AQ,$A25)-INDEX(_calc_누적빈도!AQ:AQ,$A25-기준550회_후보!$B$1)</f>
        <v>71</v>
      </c>
      <c r="AR25">
        <f>INDEX(_calc_누적빈도!AR:AR,$A25)-INDEX(_calc_누적빈도!AR:AR,$A25-기준550회_후보!$B$1)</f>
        <v>71</v>
      </c>
      <c r="AS25">
        <f>INDEX(_calc_누적빈도!AS:AS,$A25)-INDEX(_calc_누적빈도!AS:AS,$A25-기준550회_후보!$B$1)</f>
        <v>72</v>
      </c>
      <c r="AT25">
        <f>INDEX(_calc_누적빈도!AT:AT,$A25)-INDEX(_calc_누적빈도!AT:AT,$A25-기준550회_후보!$B$1)</f>
        <v>85</v>
      </c>
      <c r="AU25">
        <f>(RANK(_calc_라운드기준!B25,_calc_라운드기준!$B25:$AT25,0)+COUNTIFS(_calc_라운드기준!$B25:$AT25,_calc_라운드기준!B25,$B$1:$AT$1,"&lt;"&amp;1))-(RANK(B25,$B25:$AT25,0)+COUNTIFS($B25:$AT25,B25,$B$1:$AT$1,"&lt;"&amp;1))</f>
        <v>-22</v>
      </c>
      <c r="AV25">
        <f>(RANK(_calc_라운드기준!C25,_calc_라운드기준!$B25:$AT25,0)+COUNTIFS(_calc_라운드기준!$B25:$AT25,_calc_라운드기준!C25,$B$1:$AT$1,"&lt;"&amp;2))-(RANK(C25,$B25:$AT25,0)+COUNTIFS($B25:$AT25,C25,$B$1:$AT$1,"&lt;"&amp;2))</f>
        <v>2</v>
      </c>
      <c r="AW25">
        <f>(RANK(_calc_라운드기준!D25,_calc_라운드기준!$B25:$AT25,0)+COUNTIFS(_calc_라운드기준!$B25:$AT25,_calc_라운드기준!D25,$B$1:$AT$1,"&lt;"&amp;3))-(RANK(D25,$B25:$AT25,0)+COUNTIFS($B25:$AT25,D25,$B$1:$AT$1,"&lt;"&amp;3))</f>
        <v>-4</v>
      </c>
      <c r="AX25">
        <f>(RANK(_calc_라운드기준!E25,_calc_라운드기준!$B25:$AT25,0)+COUNTIFS(_calc_라운드기준!$B25:$AT25,_calc_라운드기준!E25,$B$1:$AT$1,"&lt;"&amp;4))-(RANK(E25,$B25:$AT25,0)+COUNTIFS($B25:$AT25,E25,$B$1:$AT$1,"&lt;"&amp;4))</f>
        <v>-13</v>
      </c>
      <c r="AY25">
        <f>(RANK(_calc_라운드기준!F25,_calc_라운드기준!$B25:$AT25,0)+COUNTIFS(_calc_라운드기준!$B25:$AT25,_calc_라운드기준!F25,$B$1:$AT$1,"&lt;"&amp;5))-(RANK(F25,$B25:$AT25,0)+COUNTIFS($B25:$AT25,F25,$B$1:$AT$1,"&lt;"&amp;5))</f>
        <v>-31</v>
      </c>
      <c r="AZ25">
        <f>(RANK(_calc_라운드기준!G25,_calc_라운드기준!$B25:$AT25,0)+COUNTIFS(_calc_라운드기준!$B25:$AT25,_calc_라운드기준!G25,$B$1:$AT$1,"&lt;"&amp;6))-(RANK(G25,$B25:$AT25,0)+COUNTIFS($B25:$AT25,G25,$B$1:$AT$1,"&lt;"&amp;6))</f>
        <v>-1</v>
      </c>
      <c r="BA25">
        <f>(RANK(_calc_라운드기준!H25,_calc_라운드기준!$B25:$AT25,0)+COUNTIFS(_calc_라운드기준!$B25:$AT25,_calc_라운드기준!H25,$B$1:$AT$1,"&lt;"&amp;7))-(RANK(H25,$B25:$AT25,0)+COUNTIFS($B25:$AT25,H25,$B$1:$AT$1,"&lt;"&amp;7))</f>
        <v>-2</v>
      </c>
      <c r="BB25">
        <f>(RANK(_calc_라운드기준!I25,_calc_라운드기준!$B25:$AT25,0)+COUNTIFS(_calc_라운드기준!$B25:$AT25,_calc_라운드기준!I25,$B$1:$AT$1,"&lt;"&amp;8))-(RANK(I25,$B25:$AT25,0)+COUNTIFS($B25:$AT25,I25,$B$1:$AT$1,"&lt;"&amp;8))</f>
        <v>-31</v>
      </c>
      <c r="BC25">
        <f>(RANK(_calc_라운드기준!J25,_calc_라운드기준!$B25:$AT25,0)+COUNTIFS(_calc_라운드기준!$B25:$AT25,_calc_라운드기준!J25,$B$1:$AT$1,"&lt;"&amp;9))-(RANK(J25,$B25:$AT25,0)+COUNTIFS($B25:$AT25,J25,$B$1:$AT$1,"&lt;"&amp;9))</f>
        <v>-22</v>
      </c>
      <c r="BD25">
        <f>(RANK(_calc_라운드기준!K25,_calc_라운드기준!$B25:$AT25,0)+COUNTIFS(_calc_라운드기준!$B25:$AT25,_calc_라운드기준!K25,$B$1:$AT$1,"&lt;"&amp;10))-(RANK(K25,$B25:$AT25,0)+COUNTIFS($B25:$AT25,K25,$B$1:$AT$1,"&lt;"&amp;10))</f>
        <v>5</v>
      </c>
      <c r="BE25">
        <f>(RANK(_calc_라운드기준!L25,_calc_라운드기준!$B25:$AT25,0)+COUNTIFS(_calc_라운드기준!$B25:$AT25,_calc_라운드기준!L25,$B$1:$AT$1,"&lt;"&amp;11))-(RANK(L25,$B25:$AT25,0)+COUNTIFS($B25:$AT25,L25,$B$1:$AT$1,"&lt;"&amp;11))</f>
        <v>5</v>
      </c>
      <c r="BF25">
        <f>(RANK(_calc_라운드기준!M25,_calc_라운드기준!$B25:$AT25,0)+COUNTIFS(_calc_라운드기준!$B25:$AT25,_calc_라운드기준!M25,$B$1:$AT$1,"&lt;"&amp;12))-(RANK(M25,$B25:$AT25,0)+COUNTIFS($B25:$AT25,M25,$B$1:$AT$1,"&lt;"&amp;12))</f>
        <v>25</v>
      </c>
      <c r="BG25">
        <f>(RANK(_calc_라운드기준!N25,_calc_라운드기준!$B25:$AT25,0)+COUNTIFS(_calc_라운드기준!$B25:$AT25,_calc_라운드기준!N25,$B$1:$AT$1,"&lt;"&amp;13))-(RANK(N25,$B25:$AT25,0)+COUNTIFS($B25:$AT25,N25,$B$1:$AT$1,"&lt;"&amp;13))</f>
        <v>28</v>
      </c>
      <c r="BH25">
        <f>(RANK(_calc_라운드기준!O25,_calc_라운드기준!$B25:$AT25,0)+COUNTIFS(_calc_라운드기준!$B25:$AT25,_calc_라운드기준!O25,$B$1:$AT$1,"&lt;"&amp;14))-(RANK(O25,$B25:$AT25,0)+COUNTIFS($B25:$AT25,O25,$B$1:$AT$1,"&lt;"&amp;14))</f>
        <v>12</v>
      </c>
      <c r="BI25">
        <f>(RANK(_calc_라운드기준!P25,_calc_라운드기준!$B25:$AT25,0)+COUNTIFS(_calc_라운드기준!$B25:$AT25,_calc_라운드기준!P25,$B$1:$AT$1,"&lt;"&amp;15))-(RANK(P25,$B25:$AT25,0)+COUNTIFS($B25:$AT25,P25,$B$1:$AT$1,"&lt;"&amp;15))</f>
        <v>-10</v>
      </c>
      <c r="BJ25">
        <f>(RANK(_calc_라운드기준!Q25,_calc_라운드기준!$B25:$AT25,0)+COUNTIFS(_calc_라운드기준!$B25:$AT25,_calc_라운드기준!Q25,$B$1:$AT$1,"&lt;"&amp;16))-(RANK(Q25,$B25:$AT25,0)+COUNTIFS($B25:$AT25,Q25,$B$1:$AT$1,"&lt;"&amp;16))</f>
        <v>-3</v>
      </c>
      <c r="BK25">
        <f>(RANK(_calc_라운드기준!R25,_calc_라운드기준!$B25:$AT25,0)+COUNTIFS(_calc_라운드기준!$B25:$AT25,_calc_라운드기준!R25,$B$1:$AT$1,"&lt;"&amp;17))-(RANK(R25,$B25:$AT25,0)+COUNTIFS($B25:$AT25,R25,$B$1:$AT$1,"&lt;"&amp;17))</f>
        <v>-9</v>
      </c>
      <c r="BL25">
        <f>(RANK(_calc_라운드기준!S25,_calc_라운드기준!$B25:$AT25,0)+COUNTIFS(_calc_라운드기준!$B25:$AT25,_calc_라운드기준!S25,$B$1:$AT$1,"&lt;"&amp;18))-(RANK(S25,$B25:$AT25,0)+COUNTIFS($B25:$AT25,S25,$B$1:$AT$1,"&lt;"&amp;18))</f>
        <v>27</v>
      </c>
      <c r="BM25">
        <f>(RANK(_calc_라운드기준!T25,_calc_라운드기준!$B25:$AT25,0)+COUNTIFS(_calc_라운드기준!$B25:$AT25,_calc_라운드기준!T25,$B$1:$AT$1,"&lt;"&amp;19))-(RANK(T25,$B25:$AT25,0)+COUNTIFS($B25:$AT25,T25,$B$1:$AT$1,"&lt;"&amp;19))</f>
        <v>2</v>
      </c>
      <c r="BN25">
        <f>(RANK(_calc_라운드기준!U25,_calc_라운드기준!$B25:$AT25,0)+COUNTIFS(_calc_라운드기준!$B25:$AT25,_calc_라운드기준!U25,$B$1:$AT$1,"&lt;"&amp;20))-(RANK(U25,$B25:$AT25,0)+COUNTIFS($B25:$AT25,U25,$B$1:$AT$1,"&lt;"&amp;20))</f>
        <v>-17</v>
      </c>
      <c r="BO25">
        <f>(RANK(_calc_라운드기준!V25,_calc_라운드기준!$B25:$AT25,0)+COUNTIFS(_calc_라운드기준!$B25:$AT25,_calc_라운드기준!V25,$B$1:$AT$1,"&lt;"&amp;21))-(RANK(V25,$B25:$AT25,0)+COUNTIFS($B25:$AT25,V25,$B$1:$AT$1,"&lt;"&amp;21))</f>
        <v>37</v>
      </c>
      <c r="BP25">
        <f>(RANK(_calc_라운드기준!W25,_calc_라운드기준!$B25:$AT25,0)+COUNTIFS(_calc_라운드기준!$B25:$AT25,_calc_라운드기준!W25,$B$1:$AT$1,"&lt;"&amp;22))-(RANK(W25,$B25:$AT25,0)+COUNTIFS($B25:$AT25,W25,$B$1:$AT$1,"&lt;"&amp;22))</f>
        <v>5</v>
      </c>
      <c r="BQ25">
        <f>(RANK(_calc_라운드기준!X25,_calc_라운드기준!$B25:$AT25,0)+COUNTIFS(_calc_라운드기준!$B25:$AT25,_calc_라운드기준!X25,$B$1:$AT$1,"&lt;"&amp;23))-(RANK(X25,$B25:$AT25,0)+COUNTIFS($B25:$AT25,X25,$B$1:$AT$1,"&lt;"&amp;23))</f>
        <v>-29</v>
      </c>
      <c r="BR25">
        <f>(RANK(_calc_라운드기준!Y25,_calc_라운드기준!$B25:$AT25,0)+COUNTIFS(_calc_라운드기준!$B25:$AT25,_calc_라운드기준!Y25,$B$1:$AT$1,"&lt;"&amp;24))-(RANK(Y25,$B25:$AT25,0)+COUNTIFS($B25:$AT25,Y25,$B$1:$AT$1,"&lt;"&amp;24))</f>
        <v>-6</v>
      </c>
      <c r="BS25">
        <f>(RANK(_calc_라운드기준!Z25,_calc_라운드기준!$B25:$AT25,0)+COUNTIFS(_calc_라운드기준!$B25:$AT25,_calc_라운드기준!Z25,$B$1:$AT$1,"&lt;"&amp;25))-(RANK(Z25,$B25:$AT25,0)+COUNTIFS($B25:$AT25,Z25,$B$1:$AT$1,"&lt;"&amp;25))</f>
        <v>-15</v>
      </c>
      <c r="BT25">
        <f>(RANK(_calc_라운드기준!AA25,_calc_라운드기준!$B25:$AT25,0)+COUNTIFS(_calc_라운드기준!$B25:$AT25,_calc_라운드기준!AA25,$B$1:$AT$1,"&lt;"&amp;26))-(RANK(AA25,$B25:$AT25,0)+COUNTIFS($B25:$AT25,AA25,$B$1:$AT$1,"&lt;"&amp;26))</f>
        <v>-4</v>
      </c>
      <c r="BU25">
        <f>(RANK(_calc_라운드기준!AB25,_calc_라운드기준!$B25:$AT25,0)+COUNTIFS(_calc_라운드기준!$B25:$AT25,_calc_라운드기준!AB25,$B$1:$AT$1,"&lt;"&amp;27))-(RANK(AB25,$B25:$AT25,0)+COUNTIFS($B25:$AT25,AB25,$B$1:$AT$1,"&lt;"&amp;27))</f>
        <v>-20</v>
      </c>
      <c r="BV25">
        <f>(RANK(_calc_라운드기준!AC25,_calc_라운드기준!$B25:$AT25,0)+COUNTIFS(_calc_라운드기준!$B25:$AT25,_calc_라운드기준!AC25,$B$1:$AT$1,"&lt;"&amp;28))-(RANK(AC25,$B25:$AT25,0)+COUNTIFS($B25:$AT25,AC25,$B$1:$AT$1,"&lt;"&amp;28))</f>
        <v>-5</v>
      </c>
      <c r="BW25">
        <f>(RANK(_calc_라운드기준!AD25,_calc_라운드기준!$B25:$AT25,0)+COUNTIFS(_calc_라운드기준!$B25:$AT25,_calc_라운드기준!AD25,$B$1:$AT$1,"&lt;"&amp;29))-(RANK(AD25,$B25:$AT25,0)+COUNTIFS($B25:$AT25,AD25,$B$1:$AT$1,"&lt;"&amp;29))</f>
        <v>-1</v>
      </c>
      <c r="BX25">
        <f>(RANK(_calc_라운드기준!AE25,_calc_라운드기준!$B25:$AT25,0)+COUNTIFS(_calc_라운드기준!$B25:$AT25,_calc_라운드기준!AE25,$B$1:$AT$1,"&lt;"&amp;30))-(RANK(AE25,$B25:$AT25,0)+COUNTIFS($B25:$AT25,AE25,$B$1:$AT$1,"&lt;"&amp;30))</f>
        <v>2</v>
      </c>
      <c r="BY25">
        <f>(RANK(_calc_라운드기준!AF25,_calc_라운드기준!$B25:$AT25,0)+COUNTIFS(_calc_라운드기준!$B25:$AT25,_calc_라운드기준!AF25,$B$1:$AT$1,"&lt;"&amp;31))-(RANK(AF25,$B25:$AT25,0)+COUNTIFS($B25:$AT25,AF25,$B$1:$AT$1,"&lt;"&amp;31))</f>
        <v>-12</v>
      </c>
      <c r="BZ25">
        <f>(RANK(_calc_라운드기준!AG25,_calc_라운드기준!$B25:$AT25,0)+COUNTIFS(_calc_라운드기준!$B25:$AT25,_calc_라운드기준!AG25,$B$1:$AT$1,"&lt;"&amp;32))-(RANK(AG25,$B25:$AT25,0)+COUNTIFS($B25:$AT25,AG25,$B$1:$AT$1,"&lt;"&amp;32))</f>
        <v>-3</v>
      </c>
      <c r="CA25">
        <f>(RANK(_calc_라운드기준!AH25,_calc_라운드기준!$B25:$AT25,0)+COUNTIFS(_calc_라운드기준!$B25:$AT25,_calc_라운드기준!AH25,$B$1:$AT$1,"&lt;"&amp;33))-(RANK(AH25,$B25:$AT25,0)+COUNTIFS($B25:$AT25,AH25,$B$1:$AT$1,"&lt;"&amp;33))</f>
        <v>29</v>
      </c>
      <c r="CB25">
        <f>(RANK(_calc_라운드기준!AI25,_calc_라운드기준!$B25:$AT25,0)+COUNTIFS(_calc_라운드기준!$B25:$AT25,_calc_라운드기준!AI25,$B$1:$AT$1,"&lt;"&amp;34))-(RANK(AI25,$B25:$AT25,0)+COUNTIFS($B25:$AT25,AI25,$B$1:$AT$1,"&lt;"&amp;34))</f>
        <v>33</v>
      </c>
      <c r="CC25">
        <f>(RANK(_calc_라운드기준!AJ25,_calc_라운드기준!$B25:$AT25,0)+COUNTIFS(_calc_라운드기준!$B25:$AT25,_calc_라운드기준!AJ25,$B$1:$AT$1,"&lt;"&amp;35))-(RANK(AJ25,$B25:$AT25,0)+COUNTIFS($B25:$AT25,AJ25,$B$1:$AT$1,"&lt;"&amp;35))</f>
        <v>1</v>
      </c>
      <c r="CD25">
        <f>(RANK(_calc_라운드기준!AK25,_calc_라운드기준!$B25:$AT25,0)+COUNTIFS(_calc_라운드기준!$B25:$AT25,_calc_라운드기준!AK25,$B$1:$AT$1,"&lt;"&amp;36))-(RANK(AK25,$B25:$AT25,0)+COUNTIFS($B25:$AT25,AK25,$B$1:$AT$1,"&lt;"&amp;36))</f>
        <v>-2</v>
      </c>
      <c r="CE25">
        <f>(RANK(_calc_라운드기준!AL25,_calc_라운드기준!$B25:$AT25,0)+COUNTIFS(_calc_라운드기준!$B25:$AT25,_calc_라운드기준!AL25,$B$1:$AT$1,"&lt;"&amp;37))-(RANK(AL25,$B25:$AT25,0)+COUNTIFS($B25:$AT25,AL25,$B$1:$AT$1,"&lt;"&amp;37))</f>
        <v>-11</v>
      </c>
      <c r="CF25">
        <f>(RANK(_calc_라운드기준!AM25,_calc_라운드기준!$B25:$AT25,0)+COUNTIFS(_calc_라운드기준!$B25:$AT25,_calc_라운드기준!AM25,$B$1:$AT$1,"&lt;"&amp;38))-(RANK(AM25,$B25:$AT25,0)+COUNTIFS($B25:$AT25,AM25,$B$1:$AT$1,"&lt;"&amp;38))</f>
        <v>19</v>
      </c>
      <c r="CG25">
        <f>(RANK(_calc_라운드기준!AN25,_calc_라운드기준!$B25:$AT25,0)+COUNTIFS(_calc_라운드기준!$B25:$AT25,_calc_라운드기준!AN25,$B$1:$AT$1,"&lt;"&amp;39))-(RANK(AN25,$B25:$AT25,0)+COUNTIFS($B25:$AT25,AN25,$B$1:$AT$1,"&lt;"&amp;39))</f>
        <v>9</v>
      </c>
      <c r="CH25">
        <f>(RANK(_calc_라운드기준!AO25,_calc_라운드기준!$B25:$AT25,0)+COUNTIFS(_calc_라운드기준!$B25:$AT25,_calc_라운드기준!AO25,$B$1:$AT$1,"&lt;"&amp;40))-(RANK(AO25,$B25:$AT25,0)+COUNTIFS($B25:$AT25,AO25,$B$1:$AT$1,"&lt;"&amp;40))</f>
        <v>-29</v>
      </c>
      <c r="CI25">
        <f>(RANK(_calc_라운드기준!AP25,_calc_라운드기준!$B25:$AT25,0)+COUNTIFS(_calc_라운드기준!$B25:$AT25,_calc_라운드기준!AP25,$B$1:$AT$1,"&lt;"&amp;41))-(RANK(AP25,$B25:$AT25,0)+COUNTIFS($B25:$AT25,AP25,$B$1:$AT$1,"&lt;"&amp;41))</f>
        <v>-2</v>
      </c>
      <c r="CJ25">
        <f>(RANK(_calc_라운드기준!AQ25,_calc_라운드기준!$B25:$AT25,0)+COUNTIFS(_calc_라운드기준!$B25:$AT25,_calc_라운드기준!AQ25,$B$1:$AT$1,"&lt;"&amp;42))-(RANK(AQ25,$B25:$AT25,0)+COUNTIFS($B25:$AT25,AQ25,$B$1:$AT$1,"&lt;"&amp;42))</f>
        <v>10</v>
      </c>
      <c r="CK25">
        <f>(RANK(_calc_라운드기준!AR25,_calc_라운드기준!$B25:$AT25,0)+COUNTIFS(_calc_라운드기준!$B25:$AT25,_calc_라운드기준!AR25,$B$1:$AT$1,"&lt;"&amp;43))-(RANK(AR25,$B25:$AT25,0)+COUNTIFS($B25:$AT25,AR25,$B$1:$AT$1,"&lt;"&amp;43))</f>
        <v>14</v>
      </c>
      <c r="CL25">
        <f>(RANK(_calc_라운드기준!AS25,_calc_라운드기준!$B25:$AT25,0)+COUNTIFS(_calc_라운드기준!$B25:$AT25,_calc_라운드기준!AS25,$B$1:$AT$1,"&lt;"&amp;44))-(RANK(AS25,$B25:$AT25,0)+COUNTIFS($B25:$AT25,AS25,$B$1:$AT$1,"&lt;"&amp;44))</f>
        <v>8</v>
      </c>
      <c r="CM25">
        <f>(RANK(_calc_라운드기준!AT25,_calc_라운드기준!$B25:$AT25,0)+COUNTIFS(_calc_라운드기준!$B25:$AT25,_calc_라운드기준!AT25,$B$1:$AT$1,"&lt;"&amp;45))-(RANK(AT25,$B25:$AT25,0)+COUNTIFS($B25:$AT25,AT25,$B$1:$AT$1,"&lt;"&amp;45))</f>
        <v>31</v>
      </c>
      <c r="CN25">
        <f t="shared" si="0"/>
        <v>40</v>
      </c>
      <c r="CO25">
        <f t="shared" si="1"/>
        <v>17</v>
      </c>
      <c r="CP25">
        <f t="shared" si="2"/>
        <v>28</v>
      </c>
      <c r="CQ25">
        <f t="shared" si="3"/>
        <v>36</v>
      </c>
      <c r="CR25">
        <f t="shared" si="4"/>
        <v>44</v>
      </c>
      <c r="CS25">
        <f t="shared" si="5"/>
        <v>21</v>
      </c>
      <c r="CT25">
        <f t="shared" si="6"/>
        <v>23</v>
      </c>
      <c r="CU25">
        <f t="shared" si="7"/>
        <v>45</v>
      </c>
      <c r="CV25">
        <f t="shared" si="8"/>
        <v>41</v>
      </c>
      <c r="CW25">
        <f t="shared" si="9"/>
        <v>14</v>
      </c>
      <c r="CX25">
        <f t="shared" si="10"/>
        <v>15</v>
      </c>
      <c r="CY25">
        <f t="shared" si="11"/>
        <v>7</v>
      </c>
      <c r="CZ25">
        <f t="shared" si="12"/>
        <v>5</v>
      </c>
      <c r="DA25">
        <f t="shared" si="13"/>
        <v>10</v>
      </c>
      <c r="DB25">
        <f t="shared" si="14"/>
        <v>33</v>
      </c>
      <c r="DC25">
        <f t="shared" si="15"/>
        <v>26</v>
      </c>
      <c r="DD25">
        <f t="shared" si="16"/>
        <v>32</v>
      </c>
      <c r="DE25">
        <f t="shared" si="17"/>
        <v>6</v>
      </c>
      <c r="DF25">
        <f t="shared" si="18"/>
        <v>18</v>
      </c>
      <c r="DG25">
        <f t="shared" si="19"/>
        <v>38</v>
      </c>
      <c r="DH25">
        <f t="shared" si="20"/>
        <v>1</v>
      </c>
      <c r="DI25">
        <f t="shared" si="21"/>
        <v>16</v>
      </c>
      <c r="DJ25">
        <f t="shared" si="22"/>
        <v>42</v>
      </c>
      <c r="DK25">
        <f t="shared" si="23"/>
        <v>31</v>
      </c>
      <c r="DL25">
        <f t="shared" si="24"/>
        <v>37</v>
      </c>
      <c r="DM25">
        <f t="shared" si="25"/>
        <v>29</v>
      </c>
      <c r="DN25">
        <f t="shared" si="26"/>
        <v>39</v>
      </c>
      <c r="DO25">
        <f t="shared" si="27"/>
        <v>30</v>
      </c>
      <c r="DP25">
        <f t="shared" si="28"/>
        <v>22</v>
      </c>
      <c r="DQ25">
        <f t="shared" si="29"/>
        <v>19</v>
      </c>
      <c r="DR25">
        <f t="shared" si="30"/>
        <v>35</v>
      </c>
      <c r="DS25">
        <f t="shared" si="31"/>
        <v>27</v>
      </c>
      <c r="DT25">
        <f t="shared" si="32"/>
        <v>4</v>
      </c>
      <c r="DU25">
        <f t="shared" si="33"/>
        <v>2</v>
      </c>
      <c r="DV25">
        <f t="shared" si="34"/>
        <v>20</v>
      </c>
      <c r="DW25">
        <f t="shared" si="35"/>
        <v>24</v>
      </c>
      <c r="DX25">
        <f t="shared" si="36"/>
        <v>34</v>
      </c>
      <c r="DY25">
        <f t="shared" si="37"/>
        <v>8</v>
      </c>
      <c r="DZ25">
        <f t="shared" si="38"/>
        <v>12</v>
      </c>
      <c r="EA25">
        <f t="shared" si="39"/>
        <v>43</v>
      </c>
      <c r="EB25">
        <f t="shared" si="40"/>
        <v>25</v>
      </c>
      <c r="EC25">
        <f t="shared" si="41"/>
        <v>11</v>
      </c>
      <c r="ED25">
        <f t="shared" si="42"/>
        <v>9</v>
      </c>
      <c r="EE25">
        <f t="shared" si="43"/>
        <v>13</v>
      </c>
      <c r="EF25">
        <f t="shared" si="44"/>
        <v>3</v>
      </c>
    </row>
    <row r="26" spans="1:136" ht="16.5" customHeight="1">
      <c r="A26">
        <f>_calc_라운드기준!A26</f>
        <v>1220</v>
      </c>
      <c r="B26">
        <f>INDEX(_calc_누적빈도!B:B,$A26)-INDEX(_calc_누적빈도!B:B,$A26-기준550회_후보!$B$1)</f>
        <v>71</v>
      </c>
      <c r="C26">
        <f>INDEX(_calc_누적빈도!C:C,$A26)-INDEX(_calc_누적빈도!C:C,$A26-기준550회_후보!$B$1)</f>
        <v>66</v>
      </c>
      <c r="D26">
        <f>INDEX(_calc_누적빈도!D:D,$A26)-INDEX(_calc_누적빈도!D:D,$A26-기준550회_후보!$B$1)</f>
        <v>83</v>
      </c>
      <c r="E26">
        <f>INDEX(_calc_누적빈도!E:E,$A26)-INDEX(_calc_누적빈도!E:E,$A26-기준550회_후보!$B$1)</f>
        <v>64</v>
      </c>
      <c r="F26">
        <f>INDEX(_calc_누적빈도!F:F,$A26)-INDEX(_calc_누적빈도!F:F,$A26-기준550회_후보!$B$1)</f>
        <v>57</v>
      </c>
      <c r="G26">
        <f>INDEX(_calc_누적빈도!G:G,$A26)-INDEX(_calc_누적빈도!G:G,$A26-기준550회_후보!$B$1)</f>
        <v>81</v>
      </c>
      <c r="H26">
        <f>INDEX(_calc_누적빈도!H:H,$A26)-INDEX(_calc_누적빈도!H:H,$A26-기준550회_후보!$B$1)</f>
        <v>80</v>
      </c>
      <c r="I26">
        <f>INDEX(_calc_누적빈도!I:I,$A26)-INDEX(_calc_누적빈도!I:I,$A26-기준550회_후보!$B$1)</f>
        <v>62</v>
      </c>
      <c r="J26">
        <f>INDEX(_calc_누적빈도!J:J,$A26)-INDEX(_calc_누적빈도!J:J,$A26-기준550회_후보!$B$1)</f>
        <v>64</v>
      </c>
      <c r="K26">
        <f>INDEX(_calc_누적빈도!K:K,$A26)-INDEX(_calc_누적빈도!K:K,$A26-기준550회_후보!$B$1)</f>
        <v>75</v>
      </c>
      <c r="L26">
        <f>INDEX(_calc_누적빈도!L:L,$A26)-INDEX(_calc_누적빈도!L:L,$A26-기준550회_후보!$B$1)</f>
        <v>76</v>
      </c>
      <c r="M26">
        <f>INDEX(_calc_누적빈도!M:M,$A26)-INDEX(_calc_누적빈도!M:M,$A26-기준550회_후보!$B$1)</f>
        <v>90</v>
      </c>
      <c r="N26">
        <f>INDEX(_calc_누적빈도!N:N,$A26)-INDEX(_calc_누적빈도!N:N,$A26-기준550회_후보!$B$1)</f>
        <v>81</v>
      </c>
      <c r="O26">
        <f>INDEX(_calc_누적빈도!O:O,$A26)-INDEX(_calc_누적빈도!O:O,$A26-기준550회_후보!$B$1)</f>
        <v>71</v>
      </c>
      <c r="P26">
        <f>INDEX(_calc_누적빈도!P:P,$A26)-INDEX(_calc_누적빈도!P:P,$A26-기준550회_후보!$B$1)</f>
        <v>79</v>
      </c>
      <c r="Q26">
        <f>INDEX(_calc_누적빈도!Q:Q,$A26)-INDEX(_calc_누적빈도!Q:Q,$A26-기준550회_후보!$B$1)</f>
        <v>83</v>
      </c>
      <c r="R26">
        <f>INDEX(_calc_누적빈도!R:R,$A26)-INDEX(_calc_누적빈도!R:R,$A26-기준550회_후보!$B$1)</f>
        <v>72</v>
      </c>
      <c r="S26">
        <f>INDEX(_calc_누적빈도!S:S,$A26)-INDEX(_calc_누적빈도!S:S,$A26-기준550회_후보!$B$1)</f>
        <v>79</v>
      </c>
      <c r="T26">
        <f>INDEX(_calc_누적빈도!T:T,$A26)-INDEX(_calc_누적빈도!T:T,$A26-기준550회_후보!$B$1)</f>
        <v>78</v>
      </c>
      <c r="U26">
        <f>INDEX(_calc_누적빈도!U:U,$A26)-INDEX(_calc_누적빈도!U:U,$A26-기준550회_후보!$B$1)</f>
        <v>58</v>
      </c>
      <c r="V26">
        <f>INDEX(_calc_누적빈도!V:V,$A26)-INDEX(_calc_누적빈도!V:V,$A26-기준550회_후보!$B$1)</f>
        <v>84</v>
      </c>
      <c r="W26">
        <f>INDEX(_calc_누적빈도!W:W,$A26)-INDEX(_calc_누적빈도!W:W,$A26-기준550회_후보!$B$1)</f>
        <v>63</v>
      </c>
      <c r="X26">
        <f>INDEX(_calc_누적빈도!X:X,$A26)-INDEX(_calc_누적빈도!X:X,$A26-기준550회_후보!$B$1)</f>
        <v>64</v>
      </c>
      <c r="Y26">
        <f>INDEX(_calc_누적빈도!Y:Y,$A26)-INDEX(_calc_누적빈도!Y:Y,$A26-기준550회_후보!$B$1)</f>
        <v>77</v>
      </c>
      <c r="Z26">
        <f>INDEX(_calc_누적빈도!Z:Z,$A26)-INDEX(_calc_누적빈도!Z:Z,$A26-기준550회_후보!$B$1)</f>
        <v>59</v>
      </c>
      <c r="AA26">
        <f>INDEX(_calc_누적빈도!AA:AA,$A26)-INDEX(_calc_누적빈도!AA:AA,$A26-기준550회_후보!$B$1)</f>
        <v>69</v>
      </c>
      <c r="AB26">
        <f>INDEX(_calc_누적빈도!AB:AB,$A26)-INDEX(_calc_누적빈도!AB:AB,$A26-기준550회_후보!$B$1)</f>
        <v>76</v>
      </c>
      <c r="AC26">
        <f>INDEX(_calc_누적빈도!AC:AC,$A26)-INDEX(_calc_누적빈도!AC:AC,$A26-기준550회_후보!$B$1)</f>
        <v>79</v>
      </c>
      <c r="AD26">
        <f>INDEX(_calc_누적빈도!AD:AD,$A26)-INDEX(_calc_누적빈도!AD:AD,$A26-기준550회_후보!$B$1)</f>
        <v>70</v>
      </c>
      <c r="AE26">
        <f>INDEX(_calc_누적빈도!AE:AE,$A26)-INDEX(_calc_누적빈도!AE:AE,$A26-기준550회_후보!$B$1)</f>
        <v>78</v>
      </c>
      <c r="AF26">
        <f>INDEX(_calc_누적빈도!AF:AF,$A26)-INDEX(_calc_누적빈도!AF:AF,$A26-기준550회_후보!$B$1)</f>
        <v>74</v>
      </c>
      <c r="AG26">
        <f>INDEX(_calc_누적빈도!AG:AG,$A26)-INDEX(_calc_누적빈도!AG:AG,$A26-기준550회_후보!$B$1)</f>
        <v>61</v>
      </c>
      <c r="AH26">
        <f>INDEX(_calc_누적빈도!AH:AH,$A26)-INDEX(_calc_누적빈도!AH:AH,$A26-기준550회_후보!$B$1)</f>
        <v>87</v>
      </c>
      <c r="AI26">
        <f>INDEX(_calc_누적빈도!AI:AI,$A26)-INDEX(_calc_누적빈도!AI:AI,$A26-기준550회_후보!$B$1)</f>
        <v>79</v>
      </c>
      <c r="AJ26">
        <f>INDEX(_calc_누적빈도!AJ:AJ,$A26)-INDEX(_calc_누적빈도!AJ:AJ,$A26-기준550회_후보!$B$1)</f>
        <v>77</v>
      </c>
      <c r="AK26">
        <f>INDEX(_calc_누적빈도!AK:AK,$A26)-INDEX(_calc_누적빈도!AK:AK,$A26-기준550회_후보!$B$1)</f>
        <v>75</v>
      </c>
      <c r="AL26">
        <f>INDEX(_calc_누적빈도!AL:AL,$A26)-INDEX(_calc_누적빈도!AL:AL,$A26-기준550회_후보!$B$1)</f>
        <v>70</v>
      </c>
      <c r="AM26">
        <f>INDEX(_calc_누적빈도!AM:AM,$A26)-INDEX(_calc_누적빈도!AM:AM,$A26-기준550회_후보!$B$1)</f>
        <v>85</v>
      </c>
      <c r="AN26">
        <f>INDEX(_calc_누적빈도!AN:AN,$A26)-INDEX(_calc_누적빈도!AN:AN,$A26-기준550회_후보!$B$1)</f>
        <v>75</v>
      </c>
      <c r="AO26">
        <f>INDEX(_calc_누적빈도!AO:AO,$A26)-INDEX(_calc_누적빈도!AO:AO,$A26-기준550회_후보!$B$1)</f>
        <v>62</v>
      </c>
      <c r="AP26">
        <f>INDEX(_calc_누적빈도!AP:AP,$A26)-INDEX(_calc_누적빈도!AP:AP,$A26-기준550회_후보!$B$1)</f>
        <v>68</v>
      </c>
      <c r="AQ26">
        <f>INDEX(_calc_누적빈도!AQ:AQ,$A26)-INDEX(_calc_누적빈도!AQ:AQ,$A26-기준550회_후보!$B$1)</f>
        <v>71</v>
      </c>
      <c r="AR26">
        <f>INDEX(_calc_누적빈도!AR:AR,$A26)-INDEX(_calc_누적빈도!AR:AR,$A26-기준550회_후보!$B$1)</f>
        <v>70</v>
      </c>
      <c r="AS26">
        <f>INDEX(_calc_누적빈도!AS:AS,$A26)-INDEX(_calc_누적빈도!AS:AS,$A26-기준550회_후보!$B$1)</f>
        <v>72</v>
      </c>
      <c r="AT26">
        <f>INDEX(_calc_누적빈도!AT:AT,$A26)-INDEX(_calc_누적빈도!AT:AT,$A26-기준550회_후보!$B$1)</f>
        <v>85</v>
      </c>
      <c r="AU26">
        <f>(RANK(_calc_라운드기준!B26,_calc_라운드기준!$B26:$AT26,0)+COUNTIFS(_calc_라운드기준!$B26:$AT26,_calc_라운드기준!B26,$B$1:$AT$1,"&lt;"&amp;1))-(RANK(B26,$B26:$AT26,0)+COUNTIFS($B26:$AT26,B26,$B$1:$AT$1,"&lt;"&amp;1))</f>
        <v>-22</v>
      </c>
      <c r="AV26">
        <f>(RANK(_calc_라운드기준!C26,_calc_라운드기준!$B26:$AT26,0)+COUNTIFS(_calc_라운드기준!$B26:$AT26,_calc_라운드기준!C26,$B$1:$AT$1,"&lt;"&amp;2))-(RANK(C26,$B26:$AT26,0)+COUNTIFS($B26:$AT26,C26,$B$1:$AT$1,"&lt;"&amp;2))</f>
        <v>4</v>
      </c>
      <c r="AW26">
        <f>(RANK(_calc_라운드기준!D26,_calc_라운드기준!$B26:$AT26,0)+COUNTIFS(_calc_라운드기준!$B26:$AT26,_calc_라운드기준!D26,$B$1:$AT$1,"&lt;"&amp;3))-(RANK(D26,$B26:$AT26,0)+COUNTIFS($B26:$AT26,D26,$B$1:$AT$1,"&lt;"&amp;3))</f>
        <v>-5</v>
      </c>
      <c r="AX26">
        <f>(RANK(_calc_라운드기준!E26,_calc_라운드기준!$B26:$AT26,0)+COUNTIFS(_calc_라운드기준!$B26:$AT26,_calc_라운드기준!E26,$B$1:$AT$1,"&lt;"&amp;4))-(RANK(E26,$B26:$AT26,0)+COUNTIFS($B26:$AT26,E26,$B$1:$AT$1,"&lt;"&amp;4))</f>
        <v>-13</v>
      </c>
      <c r="AY26">
        <f>(RANK(_calc_라운드기준!F26,_calc_라운드기준!$B26:$AT26,0)+COUNTIFS(_calc_라운드기준!$B26:$AT26,_calc_라운드기준!F26,$B$1:$AT$1,"&lt;"&amp;5))-(RANK(F26,$B26:$AT26,0)+COUNTIFS($B26:$AT26,F26,$B$1:$AT$1,"&lt;"&amp;5))</f>
        <v>-30</v>
      </c>
      <c r="AZ26">
        <f>(RANK(_calc_라운드기준!G26,_calc_라운드기준!$B26:$AT26,0)+COUNTIFS(_calc_라운드기준!$B26:$AT26,_calc_라운드기준!G26,$B$1:$AT$1,"&lt;"&amp;6))-(RANK(G26,$B26:$AT26,0)+COUNTIFS($B26:$AT26,G26,$B$1:$AT$1,"&lt;"&amp;6))</f>
        <v>-1</v>
      </c>
      <c r="BA26">
        <f>(RANK(_calc_라운드기준!H26,_calc_라운드기준!$B26:$AT26,0)+COUNTIFS(_calc_라운드기준!$B26:$AT26,_calc_라운드기준!H26,$B$1:$AT$1,"&lt;"&amp;7))-(RANK(H26,$B26:$AT26,0)+COUNTIFS($B26:$AT26,H26,$B$1:$AT$1,"&lt;"&amp;7))</f>
        <v>-2</v>
      </c>
      <c r="BB26">
        <f>(RANK(_calc_라운드기준!I26,_calc_라운드기준!$B26:$AT26,0)+COUNTIFS(_calc_라운드기준!$B26:$AT26,_calc_라운드기준!I26,$B$1:$AT$1,"&lt;"&amp;8))-(RANK(I26,$B26:$AT26,0)+COUNTIFS($B26:$AT26,I26,$B$1:$AT$1,"&lt;"&amp;8))</f>
        <v>-31</v>
      </c>
      <c r="BC26">
        <f>(RANK(_calc_라운드기준!J26,_calc_라운드기준!$B26:$AT26,0)+COUNTIFS(_calc_라운드기준!$B26:$AT26,_calc_라운드기준!J26,$B$1:$AT$1,"&lt;"&amp;9))-(RANK(J26,$B26:$AT26,0)+COUNTIFS($B26:$AT26,J26,$B$1:$AT$1,"&lt;"&amp;9))</f>
        <v>-21</v>
      </c>
      <c r="BD26">
        <f>(RANK(_calc_라운드기준!K26,_calc_라운드기준!$B26:$AT26,0)+COUNTIFS(_calc_라운드기준!$B26:$AT26,_calc_라운드기준!K26,$B$1:$AT$1,"&lt;"&amp;10))-(RANK(K26,$B26:$AT26,0)+COUNTIFS($B26:$AT26,K26,$B$1:$AT$1,"&lt;"&amp;10))</f>
        <v>3</v>
      </c>
      <c r="BE26">
        <f>(RANK(_calc_라운드기준!L26,_calc_라운드기준!$B26:$AT26,0)+COUNTIFS(_calc_라운드기준!$B26:$AT26,_calc_라운드기준!L26,$B$1:$AT$1,"&lt;"&amp;11))-(RANK(L26,$B26:$AT26,0)+COUNTIFS($B26:$AT26,L26,$B$1:$AT$1,"&lt;"&amp;11))</f>
        <v>6</v>
      </c>
      <c r="BF26">
        <f>(RANK(_calc_라운드기준!M26,_calc_라운드기준!$B26:$AT26,0)+COUNTIFS(_calc_라운드기준!$B26:$AT26,_calc_라운드기준!M26,$B$1:$AT$1,"&lt;"&amp;12))-(RANK(M26,$B26:$AT26,0)+COUNTIFS($B26:$AT26,M26,$B$1:$AT$1,"&lt;"&amp;12))</f>
        <v>25</v>
      </c>
      <c r="BG26">
        <f>(RANK(_calc_라운드기준!N26,_calc_라운드기준!$B26:$AT26,0)+COUNTIFS(_calc_라운드기준!$B26:$AT26,_calc_라운드기준!N26,$B$1:$AT$1,"&lt;"&amp;13))-(RANK(N26,$B26:$AT26,0)+COUNTIFS($B26:$AT26,N26,$B$1:$AT$1,"&lt;"&amp;13))</f>
        <v>18</v>
      </c>
      <c r="BH26">
        <f>(RANK(_calc_라운드기준!O26,_calc_라운드기준!$B26:$AT26,0)+COUNTIFS(_calc_라운드기준!$B26:$AT26,_calc_라운드기준!O26,$B$1:$AT$1,"&lt;"&amp;14))-(RANK(O26,$B26:$AT26,0)+COUNTIFS($B26:$AT26,O26,$B$1:$AT$1,"&lt;"&amp;14))</f>
        <v>12</v>
      </c>
      <c r="BI26">
        <f>(RANK(_calc_라운드기준!P26,_calc_라운드기준!$B26:$AT26,0)+COUNTIFS(_calc_라운드기준!$B26:$AT26,_calc_라운드기준!P26,$B$1:$AT$1,"&lt;"&amp;15))-(RANK(P26,$B26:$AT26,0)+COUNTIFS($B26:$AT26,P26,$B$1:$AT$1,"&lt;"&amp;15))</f>
        <v>-8</v>
      </c>
      <c r="BJ26">
        <f>(RANK(_calc_라운드기준!Q26,_calc_라운드기준!$B26:$AT26,0)+COUNTIFS(_calc_라운드기준!$B26:$AT26,_calc_라운드기준!Q26,$B$1:$AT$1,"&lt;"&amp;16))-(RANK(Q26,$B26:$AT26,0)+COUNTIFS($B26:$AT26,Q26,$B$1:$AT$1,"&lt;"&amp;16))</f>
        <v>-3</v>
      </c>
      <c r="BK26">
        <f>(RANK(_calc_라운드기준!R26,_calc_라운드기준!$B26:$AT26,0)+COUNTIFS(_calc_라운드기준!$B26:$AT26,_calc_라운드기준!R26,$B$1:$AT$1,"&lt;"&amp;17))-(RANK(R26,$B26:$AT26,0)+COUNTIFS($B26:$AT26,R26,$B$1:$AT$1,"&lt;"&amp;17))</f>
        <v>-8</v>
      </c>
      <c r="BL26">
        <f>(RANK(_calc_라운드기준!S26,_calc_라운드기준!$B26:$AT26,0)+COUNTIFS(_calc_라운드기준!$B26:$AT26,_calc_라운드기준!S26,$B$1:$AT$1,"&lt;"&amp;18))-(RANK(S26,$B26:$AT26,0)+COUNTIFS($B26:$AT26,S26,$B$1:$AT$1,"&lt;"&amp;18))</f>
        <v>29</v>
      </c>
      <c r="BM26">
        <f>(RANK(_calc_라운드기준!T26,_calc_라운드기준!$B26:$AT26,0)+COUNTIFS(_calc_라운드기준!$B26:$AT26,_calc_라운드기준!T26,$B$1:$AT$1,"&lt;"&amp;19))-(RANK(T26,$B26:$AT26,0)+COUNTIFS($B26:$AT26,T26,$B$1:$AT$1,"&lt;"&amp;19))</f>
        <v>3</v>
      </c>
      <c r="BN26">
        <f>(RANK(_calc_라운드기준!U26,_calc_라운드기준!$B26:$AT26,0)+COUNTIFS(_calc_라운드기준!$B26:$AT26,_calc_라운드기준!U26,$B$1:$AT$1,"&lt;"&amp;20))-(RANK(U26,$B26:$AT26,0)+COUNTIFS($B26:$AT26,U26,$B$1:$AT$1,"&lt;"&amp;20))</f>
        <v>-16</v>
      </c>
      <c r="BO26">
        <f>(RANK(_calc_라운드기준!V26,_calc_라운드기준!$B26:$AT26,0)+COUNTIFS(_calc_라운드기준!$B26:$AT26,_calc_라운드기준!V26,$B$1:$AT$1,"&lt;"&amp;21))-(RANK(V26,$B26:$AT26,0)+COUNTIFS($B26:$AT26,V26,$B$1:$AT$1,"&lt;"&amp;21))</f>
        <v>37</v>
      </c>
      <c r="BP26">
        <f>(RANK(_calc_라운드기준!W26,_calc_라운드기준!$B26:$AT26,0)+COUNTIFS(_calc_라운드기준!$B26:$AT26,_calc_라운드기준!W26,$B$1:$AT$1,"&lt;"&amp;22))-(RANK(W26,$B26:$AT26,0)+COUNTIFS($B26:$AT26,W26,$B$1:$AT$1,"&lt;"&amp;22))</f>
        <v>4</v>
      </c>
      <c r="BQ26">
        <f>(RANK(_calc_라운드기준!X26,_calc_라운드기준!$B26:$AT26,0)+COUNTIFS(_calc_라운드기준!$B26:$AT26,_calc_라운드기준!X26,$B$1:$AT$1,"&lt;"&amp;23))-(RANK(X26,$B26:$AT26,0)+COUNTIFS($B26:$AT26,X26,$B$1:$AT$1,"&lt;"&amp;23))</f>
        <v>-28</v>
      </c>
      <c r="BR26">
        <f>(RANK(_calc_라운드기준!Y26,_calc_라운드기준!$B26:$AT26,0)+COUNTIFS(_calc_라운드기준!$B26:$AT26,_calc_라운드기준!Y26,$B$1:$AT$1,"&lt;"&amp;24))-(RANK(Y26,$B26:$AT26,0)+COUNTIFS($B26:$AT26,Y26,$B$1:$AT$1,"&lt;"&amp;24))</f>
        <v>-6</v>
      </c>
      <c r="BS26">
        <f>(RANK(_calc_라운드기준!Z26,_calc_라운드기준!$B26:$AT26,0)+COUNTIFS(_calc_라운드기준!$B26:$AT26,_calc_라운드기준!Z26,$B$1:$AT$1,"&lt;"&amp;25))-(RANK(Z26,$B26:$AT26,0)+COUNTIFS($B26:$AT26,Z26,$B$1:$AT$1,"&lt;"&amp;25))</f>
        <v>-6</v>
      </c>
      <c r="BT26">
        <f>(RANK(_calc_라운드기준!AA26,_calc_라운드기준!$B26:$AT26,0)+COUNTIFS(_calc_라운드기준!$B26:$AT26,_calc_라운드기준!AA26,$B$1:$AT$1,"&lt;"&amp;26))-(RANK(AA26,$B26:$AT26,0)+COUNTIFS($B26:$AT26,AA26,$B$1:$AT$1,"&lt;"&amp;26))</f>
        <v>-4</v>
      </c>
      <c r="BU26">
        <f>(RANK(_calc_라운드기준!AB26,_calc_라운드기준!$B26:$AT26,0)+COUNTIFS(_calc_라운드기준!$B26:$AT26,_calc_라운드기준!AB26,$B$1:$AT$1,"&lt;"&amp;27))-(RANK(AB26,$B26:$AT26,0)+COUNTIFS($B26:$AT26,AB26,$B$1:$AT$1,"&lt;"&amp;27))</f>
        <v>-18</v>
      </c>
      <c r="BV26">
        <f>(RANK(_calc_라운드기준!AC26,_calc_라운드기준!$B26:$AT26,0)+COUNTIFS(_calc_라운드기준!$B26:$AT26,_calc_라운드기준!AC26,$B$1:$AT$1,"&lt;"&amp;28))-(RANK(AC26,$B26:$AT26,0)+COUNTIFS($B26:$AT26,AC26,$B$1:$AT$1,"&lt;"&amp;28))</f>
        <v>-7</v>
      </c>
      <c r="BW26">
        <f>(RANK(_calc_라운드기준!AD26,_calc_라운드기준!$B26:$AT26,0)+COUNTIFS(_calc_라운드기준!$B26:$AT26,_calc_라운드기준!AD26,$B$1:$AT$1,"&lt;"&amp;29))-(RANK(AD26,$B26:$AT26,0)+COUNTIFS($B26:$AT26,AD26,$B$1:$AT$1,"&lt;"&amp;29))</f>
        <v>0</v>
      </c>
      <c r="BX26">
        <f>(RANK(_calc_라운드기준!AE26,_calc_라운드기준!$B26:$AT26,0)+COUNTIFS(_calc_라운드기준!$B26:$AT26,_calc_라운드기준!AE26,$B$1:$AT$1,"&lt;"&amp;30))-(RANK(AE26,$B26:$AT26,0)+COUNTIFS($B26:$AT26,AE26,$B$1:$AT$1,"&lt;"&amp;30))</f>
        <v>3</v>
      </c>
      <c r="BY26">
        <f>(RANK(_calc_라운드기준!AF26,_calc_라운드기준!$B26:$AT26,0)+COUNTIFS(_calc_라운드기준!$B26:$AT26,_calc_라운드기준!AF26,$B$1:$AT$1,"&lt;"&amp;31))-(RANK(AF26,$B26:$AT26,0)+COUNTIFS($B26:$AT26,AF26,$B$1:$AT$1,"&lt;"&amp;31))</f>
        <v>-12</v>
      </c>
      <c r="BZ26">
        <f>(RANK(_calc_라운드기준!AG26,_calc_라운드기준!$B26:$AT26,0)+COUNTIFS(_calc_라운드기준!$B26:$AT26,_calc_라운드기준!AG26,$B$1:$AT$1,"&lt;"&amp;32))-(RANK(AG26,$B26:$AT26,0)+COUNTIFS($B26:$AT26,AG26,$B$1:$AT$1,"&lt;"&amp;32))</f>
        <v>-4</v>
      </c>
      <c r="CA26">
        <f>(RANK(_calc_라운드기준!AH26,_calc_라운드기준!$B26:$AT26,0)+COUNTIFS(_calc_라운드기준!$B26:$AT26,_calc_라운드기준!AH26,$B$1:$AT$1,"&lt;"&amp;33))-(RANK(AH26,$B26:$AT26,0)+COUNTIFS($B26:$AT26,AH26,$B$1:$AT$1,"&lt;"&amp;33))</f>
        <v>29</v>
      </c>
      <c r="CB26">
        <f>(RANK(_calc_라운드기준!AI26,_calc_라운드기준!$B26:$AT26,0)+COUNTIFS(_calc_라운드기준!$B26:$AT26,_calc_라운드기준!AI26,$B$1:$AT$1,"&lt;"&amp;34))-(RANK(AI26,$B26:$AT26,0)+COUNTIFS($B26:$AT26,AI26,$B$1:$AT$1,"&lt;"&amp;34))</f>
        <v>31</v>
      </c>
      <c r="CC26">
        <f>(RANK(_calc_라운드기준!AJ26,_calc_라운드기준!$B26:$AT26,0)+COUNTIFS(_calc_라운드기준!$B26:$AT26,_calc_라운드기준!AJ26,$B$1:$AT$1,"&lt;"&amp;35))-(RANK(AJ26,$B26:$AT26,0)+COUNTIFS($B26:$AT26,AJ26,$B$1:$AT$1,"&lt;"&amp;35))</f>
        <v>2</v>
      </c>
      <c r="CD26">
        <f>(RANK(_calc_라운드기준!AK26,_calc_라운드기준!$B26:$AT26,0)+COUNTIFS(_calc_라운드기준!$B26:$AT26,_calc_라운드기준!AK26,$B$1:$AT$1,"&lt;"&amp;36))-(RANK(AK26,$B26:$AT26,0)+COUNTIFS($B26:$AT26,AK26,$B$1:$AT$1,"&lt;"&amp;36))</f>
        <v>-1</v>
      </c>
      <c r="CE26">
        <f>(RANK(_calc_라운드기준!AL26,_calc_라운드기준!$B26:$AT26,0)+COUNTIFS(_calc_라운드기준!$B26:$AT26,_calc_라운드기준!AL26,$B$1:$AT$1,"&lt;"&amp;37))-(RANK(AL26,$B26:$AT26,0)+COUNTIFS($B26:$AT26,AL26,$B$1:$AT$1,"&lt;"&amp;37))</f>
        <v>-9</v>
      </c>
      <c r="CF26">
        <f>(RANK(_calc_라운드기준!AM26,_calc_라운드기준!$B26:$AT26,0)+COUNTIFS(_calc_라운드기준!$B26:$AT26,_calc_라운드기준!AM26,$B$1:$AT$1,"&lt;"&amp;38))-(RANK(AM26,$B26:$AT26,0)+COUNTIFS($B26:$AT26,AM26,$B$1:$AT$1,"&lt;"&amp;38))</f>
        <v>10</v>
      </c>
      <c r="CG26">
        <f>(RANK(_calc_라운드기준!AN26,_calc_라운드기준!$B26:$AT26,0)+COUNTIFS(_calc_라운드기준!$B26:$AT26,_calc_라운드기준!AN26,$B$1:$AT$1,"&lt;"&amp;39))-(RANK(AN26,$B26:$AT26,0)+COUNTIFS($B26:$AT26,AN26,$B$1:$AT$1,"&lt;"&amp;39))</f>
        <v>9</v>
      </c>
      <c r="CH26">
        <f>(RANK(_calc_라운드기준!AO26,_calc_라운드기준!$B26:$AT26,0)+COUNTIFS(_calc_라운드기준!$B26:$AT26,_calc_라운드기준!AO26,$B$1:$AT$1,"&lt;"&amp;40))-(RANK(AO26,$B26:$AT26,0)+COUNTIFS($B26:$AT26,AO26,$B$1:$AT$1,"&lt;"&amp;40))</f>
        <v>-27</v>
      </c>
      <c r="CI26">
        <f>(RANK(_calc_라운드기준!AP26,_calc_라운드기준!$B26:$AT26,0)+COUNTIFS(_calc_라운드기준!$B26:$AT26,_calc_라운드기준!AP26,$B$1:$AT$1,"&lt;"&amp;41))-(RANK(AP26,$B26:$AT26,0)+COUNTIFS($B26:$AT26,AP26,$B$1:$AT$1,"&lt;"&amp;41))</f>
        <v>-1</v>
      </c>
      <c r="CJ26">
        <f>(RANK(_calc_라운드기준!AQ26,_calc_라운드기준!$B26:$AT26,0)+COUNTIFS(_calc_라운드기준!$B26:$AT26,_calc_라운드기준!AQ26,$B$1:$AT$1,"&lt;"&amp;42))-(RANK(AQ26,$B26:$AT26,0)+COUNTIFS($B26:$AT26,AQ26,$B$1:$AT$1,"&lt;"&amp;42))</f>
        <v>5</v>
      </c>
      <c r="CK26">
        <f>(RANK(_calc_라운드기준!AR26,_calc_라운드기준!$B26:$AT26,0)+COUNTIFS(_calc_라운드기준!$B26:$AT26,_calc_라운드기준!AR26,$B$1:$AT$1,"&lt;"&amp;43))-(RANK(AR26,$B26:$AT26,0)+COUNTIFS($B26:$AT26,AR26,$B$1:$AT$1,"&lt;"&amp;43))</f>
        <v>12</v>
      </c>
      <c r="CL26">
        <f>(RANK(_calc_라운드기준!AS26,_calc_라운드기준!$B26:$AT26,0)+COUNTIFS(_calc_라운드기준!$B26:$AT26,_calc_라운드기준!AS26,$B$1:$AT$1,"&lt;"&amp;44))-(RANK(AS26,$B26:$AT26,0)+COUNTIFS($B26:$AT26,AS26,$B$1:$AT$1,"&lt;"&amp;44))</f>
        <v>9</v>
      </c>
      <c r="CM26">
        <f>(RANK(_calc_라운드기준!AT26,_calc_라운드기준!$B26:$AT26,0)+COUNTIFS(_calc_라운드기준!$B26:$AT26,_calc_라운드기준!AT26,$B$1:$AT$1,"&lt;"&amp;45))-(RANK(AT26,$B26:$AT26,0)+COUNTIFS($B26:$AT26,AT26,$B$1:$AT$1,"&lt;"&amp;45))</f>
        <v>32</v>
      </c>
      <c r="CN26">
        <f t="shared" si="0"/>
        <v>41</v>
      </c>
      <c r="CO26">
        <f t="shared" si="1"/>
        <v>15</v>
      </c>
      <c r="CP26">
        <f t="shared" si="2"/>
        <v>29</v>
      </c>
      <c r="CQ26">
        <f t="shared" si="3"/>
        <v>37</v>
      </c>
      <c r="CR26">
        <f t="shared" si="4"/>
        <v>44</v>
      </c>
      <c r="CS26">
        <f t="shared" si="5"/>
        <v>22</v>
      </c>
      <c r="CT26">
        <f t="shared" si="6"/>
        <v>25</v>
      </c>
      <c r="CU26">
        <f t="shared" si="7"/>
        <v>45</v>
      </c>
      <c r="CV26">
        <f t="shared" si="8"/>
        <v>40</v>
      </c>
      <c r="CW26">
        <f t="shared" si="9"/>
        <v>17</v>
      </c>
      <c r="CX26">
        <f t="shared" si="10"/>
        <v>13</v>
      </c>
      <c r="CY26">
        <f t="shared" si="11"/>
        <v>6</v>
      </c>
      <c r="CZ26">
        <f t="shared" si="12"/>
        <v>7</v>
      </c>
      <c r="DA26">
        <f t="shared" si="13"/>
        <v>8</v>
      </c>
      <c r="DB26">
        <f t="shared" si="14"/>
        <v>33</v>
      </c>
      <c r="DC26">
        <f t="shared" si="15"/>
        <v>26</v>
      </c>
      <c r="DD26">
        <f t="shared" si="16"/>
        <v>34</v>
      </c>
      <c r="DE26">
        <f t="shared" si="17"/>
        <v>4</v>
      </c>
      <c r="DF26">
        <f t="shared" si="18"/>
        <v>18</v>
      </c>
      <c r="DG26">
        <f t="shared" si="19"/>
        <v>38</v>
      </c>
      <c r="DH26">
        <f t="shared" si="20"/>
        <v>1</v>
      </c>
      <c r="DI26">
        <f t="shared" si="21"/>
        <v>16</v>
      </c>
      <c r="DJ26">
        <f t="shared" si="22"/>
        <v>43</v>
      </c>
      <c r="DK26">
        <f t="shared" si="23"/>
        <v>30</v>
      </c>
      <c r="DL26">
        <f t="shared" si="24"/>
        <v>31</v>
      </c>
      <c r="DM26">
        <f t="shared" si="25"/>
        <v>27</v>
      </c>
      <c r="DN26">
        <f t="shared" si="26"/>
        <v>39</v>
      </c>
      <c r="DO26">
        <f t="shared" si="27"/>
        <v>32</v>
      </c>
      <c r="DP26">
        <f t="shared" si="28"/>
        <v>21</v>
      </c>
      <c r="DQ26">
        <f t="shared" si="29"/>
        <v>19</v>
      </c>
      <c r="DR26">
        <f t="shared" si="30"/>
        <v>36</v>
      </c>
      <c r="DS26">
        <f t="shared" si="31"/>
        <v>28</v>
      </c>
      <c r="DT26">
        <f t="shared" si="32"/>
        <v>5</v>
      </c>
      <c r="DU26">
        <f t="shared" si="33"/>
        <v>3</v>
      </c>
      <c r="DV26">
        <f t="shared" si="34"/>
        <v>20</v>
      </c>
      <c r="DW26">
        <f t="shared" si="35"/>
        <v>23</v>
      </c>
      <c r="DX26">
        <f t="shared" si="36"/>
        <v>35</v>
      </c>
      <c r="DY26">
        <f t="shared" si="37"/>
        <v>10</v>
      </c>
      <c r="DZ26">
        <f t="shared" si="38"/>
        <v>11</v>
      </c>
      <c r="EA26">
        <f t="shared" si="39"/>
        <v>42</v>
      </c>
      <c r="EB26">
        <f t="shared" si="40"/>
        <v>24</v>
      </c>
      <c r="EC26">
        <f t="shared" si="41"/>
        <v>14</v>
      </c>
      <c r="ED26">
        <f t="shared" si="42"/>
        <v>9</v>
      </c>
      <c r="EE26">
        <f t="shared" si="43"/>
        <v>12</v>
      </c>
      <c r="EF26">
        <f t="shared" si="44"/>
        <v>2</v>
      </c>
    </row>
    <row r="27" spans="1:136" ht="16.5" customHeight="1">
      <c r="A27">
        <f>_calc_라운드기준!A27</f>
        <v>1219</v>
      </c>
      <c r="B27">
        <f>INDEX(_calc_누적빈도!B:B,$A27)-INDEX(_calc_누적빈도!B:B,$A27-기준550회_후보!$B$1)</f>
        <v>70</v>
      </c>
      <c r="C27">
        <f>INDEX(_calc_누적빈도!C:C,$A27)-INDEX(_calc_누적빈도!C:C,$A27-기준550회_후보!$B$1)</f>
        <v>65</v>
      </c>
      <c r="D27">
        <f>INDEX(_calc_누적빈도!D:D,$A27)-INDEX(_calc_누적빈도!D:D,$A27-기준550회_후보!$B$1)</f>
        <v>83</v>
      </c>
      <c r="E27">
        <f>INDEX(_calc_누적빈도!E:E,$A27)-INDEX(_calc_누적빈도!E:E,$A27-기준550회_후보!$B$1)</f>
        <v>64</v>
      </c>
      <c r="F27">
        <f>INDEX(_calc_누적빈도!F:F,$A27)-INDEX(_calc_누적빈도!F:F,$A27-기준550회_후보!$B$1)</f>
        <v>57</v>
      </c>
      <c r="G27">
        <f>INDEX(_calc_누적빈도!G:G,$A27)-INDEX(_calc_누적빈도!G:G,$A27-기준550회_후보!$B$1)</f>
        <v>81</v>
      </c>
      <c r="H27">
        <f>INDEX(_calc_누적빈도!H:H,$A27)-INDEX(_calc_누적빈도!H:H,$A27-기준550회_후보!$B$1)</f>
        <v>81</v>
      </c>
      <c r="I27">
        <f>INDEX(_calc_누적빈도!I:I,$A27)-INDEX(_calc_누적빈도!I:I,$A27-기준550회_후보!$B$1)</f>
        <v>63</v>
      </c>
      <c r="J27">
        <f>INDEX(_calc_누적빈도!J:J,$A27)-INDEX(_calc_누적빈도!J:J,$A27-기준550회_후보!$B$1)</f>
        <v>64</v>
      </c>
      <c r="K27">
        <f>INDEX(_calc_누적빈도!K:K,$A27)-INDEX(_calc_누적빈도!K:K,$A27-기준550회_후보!$B$1)</f>
        <v>75</v>
      </c>
      <c r="L27">
        <f>INDEX(_calc_누적빈도!L:L,$A27)-INDEX(_calc_누적빈도!L:L,$A27-기준550회_후보!$B$1)</f>
        <v>76</v>
      </c>
      <c r="M27">
        <f>INDEX(_calc_누적빈도!M:M,$A27)-INDEX(_calc_누적빈도!M:M,$A27-기준550회_후보!$B$1)</f>
        <v>90</v>
      </c>
      <c r="N27">
        <f>INDEX(_calc_누적빈도!N:N,$A27)-INDEX(_calc_누적빈도!N:N,$A27-기준550회_후보!$B$1)</f>
        <v>81</v>
      </c>
      <c r="O27">
        <f>INDEX(_calc_누적빈도!O:O,$A27)-INDEX(_calc_누적빈도!O:O,$A27-기준550회_후보!$B$1)</f>
        <v>71</v>
      </c>
      <c r="P27">
        <f>INDEX(_calc_누적빈도!P:P,$A27)-INDEX(_calc_누적빈도!P:P,$A27-기준550회_후보!$B$1)</f>
        <v>78</v>
      </c>
      <c r="Q27">
        <f>INDEX(_calc_누적빈도!Q:Q,$A27)-INDEX(_calc_누적빈도!Q:Q,$A27-기준550회_후보!$B$1)</f>
        <v>83</v>
      </c>
      <c r="R27">
        <f>INDEX(_calc_누적빈도!R:R,$A27)-INDEX(_calc_누적빈도!R:R,$A27-기준550회_후보!$B$1)</f>
        <v>72</v>
      </c>
      <c r="S27">
        <f>INDEX(_calc_누적빈도!S:S,$A27)-INDEX(_calc_누적빈도!S:S,$A27-기준550회_후보!$B$1)</f>
        <v>79</v>
      </c>
      <c r="T27">
        <f>INDEX(_calc_누적빈도!T:T,$A27)-INDEX(_calc_누적빈도!T:T,$A27-기준550회_후보!$B$1)</f>
        <v>78</v>
      </c>
      <c r="U27">
        <f>INDEX(_calc_누적빈도!U:U,$A27)-INDEX(_calc_누적빈도!U:U,$A27-기준550회_후보!$B$1)</f>
        <v>59</v>
      </c>
      <c r="V27">
        <f>INDEX(_calc_누적빈도!V:V,$A27)-INDEX(_calc_누적빈도!V:V,$A27-기준550회_후보!$B$1)</f>
        <v>84</v>
      </c>
      <c r="W27">
        <f>INDEX(_calc_누적빈도!W:W,$A27)-INDEX(_calc_누적빈도!W:W,$A27-기준550회_후보!$B$1)</f>
        <v>63</v>
      </c>
      <c r="X27">
        <f>INDEX(_calc_누적빈도!X:X,$A27)-INDEX(_calc_누적빈도!X:X,$A27-기준550회_후보!$B$1)</f>
        <v>64</v>
      </c>
      <c r="Y27">
        <f>INDEX(_calc_누적빈도!Y:Y,$A27)-INDEX(_calc_누적빈도!Y:Y,$A27-기준550회_후보!$B$1)</f>
        <v>77</v>
      </c>
      <c r="Z27">
        <f>INDEX(_calc_누적빈도!Z:Z,$A27)-INDEX(_calc_누적빈도!Z:Z,$A27-기준550회_후보!$B$1)</f>
        <v>59</v>
      </c>
      <c r="AA27">
        <f>INDEX(_calc_누적빈도!AA:AA,$A27)-INDEX(_calc_누적빈도!AA:AA,$A27-기준550회_후보!$B$1)</f>
        <v>69</v>
      </c>
      <c r="AB27">
        <f>INDEX(_calc_누적빈도!AB:AB,$A27)-INDEX(_calc_누적빈도!AB:AB,$A27-기준550회_후보!$B$1)</f>
        <v>76</v>
      </c>
      <c r="AC27">
        <f>INDEX(_calc_누적빈도!AC:AC,$A27)-INDEX(_calc_누적빈도!AC:AC,$A27-기준550회_후보!$B$1)</f>
        <v>78</v>
      </c>
      <c r="AD27">
        <f>INDEX(_calc_누적빈도!AD:AD,$A27)-INDEX(_calc_누적빈도!AD:AD,$A27-기준550회_후보!$B$1)</f>
        <v>71</v>
      </c>
      <c r="AE27">
        <f>INDEX(_calc_누적빈도!AE:AE,$A27)-INDEX(_calc_누적빈도!AE:AE,$A27-기준550회_후보!$B$1)</f>
        <v>78</v>
      </c>
      <c r="AF27">
        <f>INDEX(_calc_누적빈도!AF:AF,$A27)-INDEX(_calc_누적빈도!AF:AF,$A27-기준550회_후보!$B$1)</f>
        <v>74</v>
      </c>
      <c r="AG27">
        <f>INDEX(_calc_누적빈도!AG:AG,$A27)-INDEX(_calc_누적빈도!AG:AG,$A27-기준550회_후보!$B$1)</f>
        <v>61</v>
      </c>
      <c r="AH27">
        <f>INDEX(_calc_누적빈도!AH:AH,$A27)-INDEX(_calc_누적빈도!AH:AH,$A27-기준550회_후보!$B$1)</f>
        <v>88</v>
      </c>
      <c r="AI27">
        <f>INDEX(_calc_누적빈도!AI:AI,$A27)-INDEX(_calc_누적빈도!AI:AI,$A27-기준550회_후보!$B$1)</f>
        <v>79</v>
      </c>
      <c r="AJ27">
        <f>INDEX(_calc_누적빈도!AJ:AJ,$A27)-INDEX(_calc_누적빈도!AJ:AJ,$A27-기준550회_후보!$B$1)</f>
        <v>77</v>
      </c>
      <c r="AK27">
        <f>INDEX(_calc_누적빈도!AK:AK,$A27)-INDEX(_calc_누적빈도!AK:AK,$A27-기준550회_후보!$B$1)</f>
        <v>75</v>
      </c>
      <c r="AL27">
        <f>INDEX(_calc_누적빈도!AL:AL,$A27)-INDEX(_calc_누적빈도!AL:AL,$A27-기준550회_후보!$B$1)</f>
        <v>70</v>
      </c>
      <c r="AM27">
        <f>INDEX(_calc_누적빈도!AM:AM,$A27)-INDEX(_calc_누적빈도!AM:AM,$A27-기준550회_후보!$B$1)</f>
        <v>86</v>
      </c>
      <c r="AN27">
        <f>INDEX(_calc_누적빈도!AN:AN,$A27)-INDEX(_calc_누적빈도!AN:AN,$A27-기준550회_후보!$B$1)</f>
        <v>74</v>
      </c>
      <c r="AO27">
        <f>INDEX(_calc_누적빈도!AO:AO,$A27)-INDEX(_calc_누적빈도!AO:AO,$A27-기준550회_후보!$B$1)</f>
        <v>62</v>
      </c>
      <c r="AP27">
        <f>INDEX(_calc_누적빈도!AP:AP,$A27)-INDEX(_calc_누적빈도!AP:AP,$A27-기준550회_후보!$B$1)</f>
        <v>68</v>
      </c>
      <c r="AQ27">
        <f>INDEX(_calc_누적빈도!AQ:AQ,$A27)-INDEX(_calc_누적빈도!AQ:AQ,$A27-기준550회_후보!$B$1)</f>
        <v>71</v>
      </c>
      <c r="AR27">
        <f>INDEX(_calc_누적빈도!AR:AR,$A27)-INDEX(_calc_누적빈도!AR:AR,$A27-기준550회_후보!$B$1)</f>
        <v>70</v>
      </c>
      <c r="AS27">
        <f>INDEX(_calc_누적빈도!AS:AS,$A27)-INDEX(_calc_누적빈도!AS:AS,$A27-기준550회_후보!$B$1)</f>
        <v>72</v>
      </c>
      <c r="AT27">
        <f>INDEX(_calc_누적빈도!AT:AT,$A27)-INDEX(_calc_누적빈도!AT:AT,$A27-기준550회_후보!$B$1)</f>
        <v>84</v>
      </c>
      <c r="AU27">
        <f>(RANK(_calc_라운드기준!B27,_calc_라운드기준!$B27:$AT27,0)+COUNTIFS(_calc_라운드기준!$B27:$AT27,_calc_라운드기준!B27,$B$1:$AT$1,"&lt;"&amp;1))-(RANK(B27,$B27:$AT27,0)+COUNTIFS($B27:$AT27,B27,$B$1:$AT$1,"&lt;"&amp;1))</f>
        <v>-24</v>
      </c>
      <c r="AV27">
        <f>(RANK(_calc_라운드기준!C27,_calc_라운드기준!$B27:$AT27,0)+COUNTIFS(_calc_라운드기준!$B27:$AT27,_calc_라운드기준!C27,$B$1:$AT$1,"&lt;"&amp;2))-(RANK(C27,$B27:$AT27,0)+COUNTIFS($B27:$AT27,C27,$B$1:$AT$1,"&lt;"&amp;2))</f>
        <v>7</v>
      </c>
      <c r="AW27">
        <f>(RANK(_calc_라운드기준!D27,_calc_라운드기준!$B27:$AT27,0)+COUNTIFS(_calc_라운드기준!$B27:$AT27,_calc_라운드기준!D27,$B$1:$AT$1,"&lt;"&amp;3))-(RANK(D27,$B27:$AT27,0)+COUNTIFS($B27:$AT27,D27,$B$1:$AT$1,"&lt;"&amp;3))</f>
        <v>-5</v>
      </c>
      <c r="AX27">
        <f>(RANK(_calc_라운드기준!E27,_calc_라운드기준!$B27:$AT27,0)+COUNTIFS(_calc_라운드기준!$B27:$AT27,_calc_라운드기준!E27,$B$1:$AT$1,"&lt;"&amp;4))-(RANK(E27,$B27:$AT27,0)+COUNTIFS($B27:$AT27,E27,$B$1:$AT$1,"&lt;"&amp;4))</f>
        <v>-10</v>
      </c>
      <c r="AY27">
        <f>(RANK(_calc_라운드기준!F27,_calc_라운드기준!$B27:$AT27,0)+COUNTIFS(_calc_라운드기준!$B27:$AT27,_calc_라운드기준!F27,$B$1:$AT$1,"&lt;"&amp;5))-(RANK(F27,$B27:$AT27,0)+COUNTIFS($B27:$AT27,F27,$B$1:$AT$1,"&lt;"&amp;5))</f>
        <v>-38</v>
      </c>
      <c r="AZ27">
        <f>(RANK(_calc_라운드기준!G27,_calc_라운드기준!$B27:$AT27,0)+COUNTIFS(_calc_라운드기준!$B27:$AT27,_calc_라운드기준!G27,$B$1:$AT$1,"&lt;"&amp;6))-(RANK(G27,$B27:$AT27,0)+COUNTIFS($B27:$AT27,G27,$B$1:$AT$1,"&lt;"&amp;6))</f>
        <v>0</v>
      </c>
      <c r="BA27">
        <f>(RANK(_calc_라운드기준!H27,_calc_라운드기준!$B27:$AT27,0)+COUNTIFS(_calc_라운드기준!$B27:$AT27,_calc_라운드기준!H27,$B$1:$AT$1,"&lt;"&amp;7))-(RANK(H27,$B27:$AT27,0)+COUNTIFS($B27:$AT27,H27,$B$1:$AT$1,"&lt;"&amp;7))</f>
        <v>0</v>
      </c>
      <c r="BB27">
        <f>(RANK(_calc_라운드기준!I27,_calc_라운드기준!$B27:$AT27,0)+COUNTIFS(_calc_라운드기준!$B27:$AT27,_calc_라운드기준!I27,$B$1:$AT$1,"&lt;"&amp;8))-(RANK(I27,$B27:$AT27,0)+COUNTIFS($B27:$AT27,I27,$B$1:$AT$1,"&lt;"&amp;8))</f>
        <v>-29</v>
      </c>
      <c r="BC27">
        <f>(RANK(_calc_라운드기준!J27,_calc_라운드기준!$B27:$AT27,0)+COUNTIFS(_calc_라운드기준!$B27:$AT27,_calc_라운드기준!J27,$B$1:$AT$1,"&lt;"&amp;9))-(RANK(J27,$B27:$AT27,0)+COUNTIFS($B27:$AT27,J27,$B$1:$AT$1,"&lt;"&amp;9))</f>
        <v>-21</v>
      </c>
      <c r="BD27">
        <f>(RANK(_calc_라운드기준!K27,_calc_라운드기준!$B27:$AT27,0)+COUNTIFS(_calc_라운드기준!$B27:$AT27,_calc_라운드기준!K27,$B$1:$AT$1,"&lt;"&amp;10))-(RANK(K27,$B27:$AT27,0)+COUNTIFS($B27:$AT27,K27,$B$1:$AT$1,"&lt;"&amp;10))</f>
        <v>6</v>
      </c>
      <c r="BE27">
        <f>(RANK(_calc_라운드기준!L27,_calc_라운드기준!$B27:$AT27,0)+COUNTIFS(_calc_라운드기준!$B27:$AT27,_calc_라운드기준!L27,$B$1:$AT$1,"&lt;"&amp;11))-(RANK(L27,$B27:$AT27,0)+COUNTIFS($B27:$AT27,L27,$B$1:$AT$1,"&lt;"&amp;11))</f>
        <v>9</v>
      </c>
      <c r="BF27">
        <f>(RANK(_calc_라운드기준!M27,_calc_라운드기준!$B27:$AT27,0)+COUNTIFS(_calc_라운드기준!$B27:$AT27,_calc_라운드기준!M27,$B$1:$AT$1,"&lt;"&amp;12))-(RANK(M27,$B27:$AT27,0)+COUNTIFS($B27:$AT27,M27,$B$1:$AT$1,"&lt;"&amp;12))</f>
        <v>16</v>
      </c>
      <c r="BG27">
        <f>(RANK(_calc_라운드기준!N27,_calc_라운드기준!$B27:$AT27,0)+COUNTIFS(_calc_라운드기준!$B27:$AT27,_calc_라운드기준!N27,$B$1:$AT$1,"&lt;"&amp;13))-(RANK(N27,$B27:$AT27,0)+COUNTIFS($B27:$AT27,N27,$B$1:$AT$1,"&lt;"&amp;13))</f>
        <v>19</v>
      </c>
      <c r="BH27">
        <f>(RANK(_calc_라운드기준!O27,_calc_라운드기준!$B27:$AT27,0)+COUNTIFS(_calc_라운드기준!$B27:$AT27,_calc_라운드기준!O27,$B$1:$AT$1,"&lt;"&amp;14))-(RANK(O27,$B27:$AT27,0)+COUNTIFS($B27:$AT27,O27,$B$1:$AT$1,"&lt;"&amp;14))</f>
        <v>12</v>
      </c>
      <c r="BI27">
        <f>(RANK(_calc_라운드기준!P27,_calc_라운드기준!$B27:$AT27,0)+COUNTIFS(_calc_라운드기준!$B27:$AT27,_calc_라운드기준!P27,$B$1:$AT$1,"&lt;"&amp;15))-(RANK(P27,$B27:$AT27,0)+COUNTIFS($B27:$AT27,P27,$B$1:$AT$1,"&lt;"&amp;15))</f>
        <v>-9</v>
      </c>
      <c r="BJ27">
        <f>(RANK(_calc_라운드기준!Q27,_calc_라운드기준!$B27:$AT27,0)+COUNTIFS(_calc_라운드기준!$B27:$AT27,_calc_라운드기준!Q27,$B$1:$AT$1,"&lt;"&amp;16))-(RANK(Q27,$B27:$AT27,0)+COUNTIFS($B27:$AT27,Q27,$B$1:$AT$1,"&lt;"&amp;16))</f>
        <v>-4</v>
      </c>
      <c r="BK27">
        <f>(RANK(_calc_라운드기준!R27,_calc_라운드기준!$B27:$AT27,0)+COUNTIFS(_calc_라운드기준!$B27:$AT27,_calc_라운드기준!R27,$B$1:$AT$1,"&lt;"&amp;17))-(RANK(R27,$B27:$AT27,0)+COUNTIFS($B27:$AT27,R27,$B$1:$AT$1,"&lt;"&amp;17))</f>
        <v>-7</v>
      </c>
      <c r="BL27">
        <f>(RANK(_calc_라운드기준!S27,_calc_라운드기준!$B27:$AT27,0)+COUNTIFS(_calc_라운드기준!$B27:$AT27,_calc_라운드기준!S27,$B$1:$AT$1,"&lt;"&amp;18))-(RANK(S27,$B27:$AT27,0)+COUNTIFS($B27:$AT27,S27,$B$1:$AT$1,"&lt;"&amp;18))</f>
        <v>29</v>
      </c>
      <c r="BM27">
        <f>(RANK(_calc_라운드기준!T27,_calc_라운드기준!$B27:$AT27,0)+COUNTIFS(_calc_라운드기준!$B27:$AT27,_calc_라운드기준!T27,$B$1:$AT$1,"&lt;"&amp;19))-(RANK(T27,$B27:$AT27,0)+COUNTIFS($B27:$AT27,T27,$B$1:$AT$1,"&lt;"&amp;19))</f>
        <v>5</v>
      </c>
      <c r="BN27">
        <f>(RANK(_calc_라운드기준!U27,_calc_라운드기준!$B27:$AT27,0)+COUNTIFS(_calc_라운드기준!$B27:$AT27,_calc_라운드기준!U27,$B$1:$AT$1,"&lt;"&amp;20))-(RANK(U27,$B27:$AT27,0)+COUNTIFS($B27:$AT27,U27,$B$1:$AT$1,"&lt;"&amp;20))</f>
        <v>-13</v>
      </c>
      <c r="BO27">
        <f>(RANK(_calc_라운드기준!V27,_calc_라운드기준!$B27:$AT27,0)+COUNTIFS(_calc_라운드기준!$B27:$AT27,_calc_라운드기준!V27,$B$1:$AT$1,"&lt;"&amp;21))-(RANK(V27,$B27:$AT27,0)+COUNTIFS($B27:$AT27,V27,$B$1:$AT$1,"&lt;"&amp;21))</f>
        <v>37</v>
      </c>
      <c r="BP27">
        <f>(RANK(_calc_라운드기준!W27,_calc_라운드기준!$B27:$AT27,0)+COUNTIFS(_calc_라운드기준!$B27:$AT27,_calc_라운드기준!W27,$B$1:$AT$1,"&lt;"&amp;22))-(RANK(W27,$B27:$AT27,0)+COUNTIFS($B27:$AT27,W27,$B$1:$AT$1,"&lt;"&amp;22))</f>
        <v>3</v>
      </c>
      <c r="BQ27">
        <f>(RANK(_calc_라운드기준!X27,_calc_라운드기준!$B27:$AT27,0)+COUNTIFS(_calc_라운드기준!$B27:$AT27,_calc_라운드기준!X27,$B$1:$AT$1,"&lt;"&amp;23))-(RANK(X27,$B27:$AT27,0)+COUNTIFS($B27:$AT27,X27,$B$1:$AT$1,"&lt;"&amp;23))</f>
        <v>-27</v>
      </c>
      <c r="BR27">
        <f>(RANK(_calc_라운드기준!Y27,_calc_라운드기준!$B27:$AT27,0)+COUNTIFS(_calc_라운드기준!$B27:$AT27,_calc_라운드기준!Y27,$B$1:$AT$1,"&lt;"&amp;24))-(RANK(Y27,$B27:$AT27,0)+COUNTIFS($B27:$AT27,Y27,$B$1:$AT$1,"&lt;"&amp;24))</f>
        <v>-12</v>
      </c>
      <c r="BS27">
        <f>(RANK(_calc_라운드기준!Z27,_calc_라운드기준!$B27:$AT27,0)+COUNTIFS(_calc_라운드기준!$B27:$AT27,_calc_라운드기준!Z27,$B$1:$AT$1,"&lt;"&amp;25))-(RANK(Z27,$B27:$AT27,0)+COUNTIFS($B27:$AT27,Z27,$B$1:$AT$1,"&lt;"&amp;25))</f>
        <v>-8</v>
      </c>
      <c r="BT27">
        <f>(RANK(_calc_라운드기준!AA27,_calc_라운드기준!$B27:$AT27,0)+COUNTIFS(_calc_라운드기준!$B27:$AT27,_calc_라운드기준!AA27,$B$1:$AT$1,"&lt;"&amp;26))-(RANK(AA27,$B27:$AT27,0)+COUNTIFS($B27:$AT27,AA27,$B$1:$AT$1,"&lt;"&amp;26))</f>
        <v>-13</v>
      </c>
      <c r="BU27">
        <f>(RANK(_calc_라운드기준!AB27,_calc_라운드기준!$B27:$AT27,0)+COUNTIFS(_calc_라운드기준!$B27:$AT27,_calc_라운드기준!AB27,$B$1:$AT$1,"&lt;"&amp;27))-(RANK(AB27,$B27:$AT27,0)+COUNTIFS($B27:$AT27,AB27,$B$1:$AT$1,"&lt;"&amp;27))</f>
        <v>-18</v>
      </c>
      <c r="BV27">
        <f>(RANK(_calc_라운드기준!AC27,_calc_라운드기준!$B27:$AT27,0)+COUNTIFS(_calc_라운드기준!$B27:$AT27,_calc_라운드기준!AC27,$B$1:$AT$1,"&lt;"&amp;28))-(RANK(AC27,$B27:$AT27,0)+COUNTIFS($B27:$AT27,AC27,$B$1:$AT$1,"&lt;"&amp;28))</f>
        <v>-3</v>
      </c>
      <c r="BW27">
        <f>(RANK(_calc_라운드기준!AD27,_calc_라운드기준!$B27:$AT27,0)+COUNTIFS(_calc_라운드기준!$B27:$AT27,_calc_라운드기준!AD27,$B$1:$AT$1,"&lt;"&amp;29))-(RANK(AD27,$B27:$AT27,0)+COUNTIFS($B27:$AT27,AD27,$B$1:$AT$1,"&lt;"&amp;29))</f>
        <v>3</v>
      </c>
      <c r="BX27">
        <f>(RANK(_calc_라운드기준!AE27,_calc_라운드기준!$B27:$AT27,0)+COUNTIFS(_calc_라운드기준!$B27:$AT27,_calc_라운드기준!AE27,$B$1:$AT$1,"&lt;"&amp;30))-(RANK(AE27,$B27:$AT27,0)+COUNTIFS($B27:$AT27,AE27,$B$1:$AT$1,"&lt;"&amp;30))</f>
        <v>5</v>
      </c>
      <c r="BY27">
        <f>(RANK(_calc_라운드기준!AF27,_calc_라운드기준!$B27:$AT27,0)+COUNTIFS(_calc_라운드기준!$B27:$AT27,_calc_라운드기준!AF27,$B$1:$AT$1,"&lt;"&amp;31))-(RANK(AF27,$B27:$AT27,0)+COUNTIFS($B27:$AT27,AF27,$B$1:$AT$1,"&lt;"&amp;31))</f>
        <v>-10</v>
      </c>
      <c r="BZ27">
        <f>(RANK(_calc_라운드기준!AG27,_calc_라운드기준!$B27:$AT27,0)+COUNTIFS(_calc_라운드기준!$B27:$AT27,_calc_라운드기준!AG27,$B$1:$AT$1,"&lt;"&amp;32))-(RANK(AG27,$B27:$AT27,0)+COUNTIFS($B27:$AT27,AG27,$B$1:$AT$1,"&lt;"&amp;32))</f>
        <v>-5</v>
      </c>
      <c r="CA27">
        <f>(RANK(_calc_라운드기준!AH27,_calc_라운드기준!$B27:$AT27,0)+COUNTIFS(_calc_라운드기준!$B27:$AT27,_calc_라운드기준!AH27,$B$1:$AT$1,"&lt;"&amp;33))-(RANK(AH27,$B27:$AT27,0)+COUNTIFS($B27:$AT27,AH27,$B$1:$AT$1,"&lt;"&amp;33))</f>
        <v>30</v>
      </c>
      <c r="CB27">
        <f>(RANK(_calc_라운드기준!AI27,_calc_라운드기준!$B27:$AT27,0)+COUNTIFS(_calc_라운드기준!$B27:$AT27,_calc_라운드기준!AI27,$B$1:$AT$1,"&lt;"&amp;34))-(RANK(AI27,$B27:$AT27,0)+COUNTIFS($B27:$AT27,AI27,$B$1:$AT$1,"&lt;"&amp;34))</f>
        <v>33</v>
      </c>
      <c r="CC27">
        <f>(RANK(_calc_라운드기준!AJ27,_calc_라운드기준!$B27:$AT27,0)+COUNTIFS(_calc_라운드기준!$B27:$AT27,_calc_라운드기준!AJ27,$B$1:$AT$1,"&lt;"&amp;35))-(RANK(AJ27,$B27:$AT27,0)+COUNTIFS($B27:$AT27,AJ27,$B$1:$AT$1,"&lt;"&amp;35))</f>
        <v>4</v>
      </c>
      <c r="CD27">
        <f>(RANK(_calc_라운드기준!AK27,_calc_라운드기준!$B27:$AT27,0)+COUNTIFS(_calc_라운드기준!$B27:$AT27,_calc_라운드기준!AK27,$B$1:$AT$1,"&lt;"&amp;36))-(RANK(AK27,$B27:$AT27,0)+COUNTIFS($B27:$AT27,AK27,$B$1:$AT$1,"&lt;"&amp;36))</f>
        <v>1</v>
      </c>
      <c r="CE27">
        <f>(RANK(_calc_라운드기준!AL27,_calc_라운드기준!$B27:$AT27,0)+COUNTIFS(_calc_라운드기준!$B27:$AT27,_calc_라운드기준!AL27,$B$1:$AT$1,"&lt;"&amp;37))-(RANK(AL27,$B27:$AT27,0)+COUNTIFS($B27:$AT27,AL27,$B$1:$AT$1,"&lt;"&amp;37))</f>
        <v>-7</v>
      </c>
      <c r="CF27">
        <f>(RANK(_calc_라운드기준!AM27,_calc_라운드기준!$B27:$AT27,0)+COUNTIFS(_calc_라운드기준!$B27:$AT27,_calc_라운드기준!AM27,$B$1:$AT$1,"&lt;"&amp;38))-(RANK(AM27,$B27:$AT27,0)+COUNTIFS($B27:$AT27,AM27,$B$1:$AT$1,"&lt;"&amp;38))</f>
        <v>11</v>
      </c>
      <c r="CG27">
        <f>(RANK(_calc_라운드기준!AN27,_calc_라운드기준!$B27:$AT27,0)+COUNTIFS(_calc_라운드기준!$B27:$AT27,_calc_라운드기준!AN27,$B$1:$AT$1,"&lt;"&amp;39))-(RANK(AN27,$B27:$AT27,0)+COUNTIFS($B27:$AT27,AN27,$B$1:$AT$1,"&lt;"&amp;39))</f>
        <v>9</v>
      </c>
      <c r="CH27">
        <f>(RANK(_calc_라운드기준!AO27,_calc_라운드기준!$B27:$AT27,0)+COUNTIFS(_calc_라운드기준!$B27:$AT27,_calc_라운드기준!AO27,$B$1:$AT$1,"&lt;"&amp;40))-(RANK(AO27,$B27:$AT27,0)+COUNTIFS($B27:$AT27,AO27,$B$1:$AT$1,"&lt;"&amp;40))</f>
        <v>-26</v>
      </c>
      <c r="CI27">
        <f>(RANK(_calc_라운드기준!AP27,_calc_라운드기준!$B27:$AT27,0)+COUNTIFS(_calc_라운드기준!$B27:$AT27,_calc_라운드기준!AP27,$B$1:$AT$1,"&lt;"&amp;41))-(RANK(AP27,$B27:$AT27,0)+COUNTIFS($B27:$AT27,AP27,$B$1:$AT$1,"&lt;"&amp;41))</f>
        <v>0</v>
      </c>
      <c r="CJ27">
        <f>(RANK(_calc_라운드기준!AQ27,_calc_라운드기준!$B27:$AT27,0)+COUNTIFS(_calc_라운드기준!$B27:$AT27,_calc_라운드기준!AQ27,$B$1:$AT$1,"&lt;"&amp;42))-(RANK(AQ27,$B27:$AT27,0)+COUNTIFS($B27:$AT27,AQ27,$B$1:$AT$1,"&lt;"&amp;42))</f>
        <v>-4</v>
      </c>
      <c r="CK27">
        <f>(RANK(_calc_라운드기준!AR27,_calc_라운드기준!$B27:$AT27,0)+COUNTIFS(_calc_라운드기준!$B27:$AT27,_calc_라운드기준!AR27,$B$1:$AT$1,"&lt;"&amp;43))-(RANK(AR27,$B27:$AT27,0)+COUNTIFS($B27:$AT27,AR27,$B$1:$AT$1,"&lt;"&amp;43))</f>
        <v>12</v>
      </c>
      <c r="CL27">
        <f>(RANK(_calc_라운드기준!AS27,_calc_라운드기준!$B27:$AT27,0)+COUNTIFS(_calc_라운드기준!$B27:$AT27,_calc_라운드기준!AS27,$B$1:$AT$1,"&lt;"&amp;44))-(RANK(AS27,$B27:$AT27,0)+COUNTIFS($B27:$AT27,AS27,$B$1:$AT$1,"&lt;"&amp;44))</f>
        <v>9</v>
      </c>
      <c r="CM27">
        <f>(RANK(_calc_라운드기준!AT27,_calc_라운드기준!$B27:$AT27,0)+COUNTIFS(_calc_라운드기준!$B27:$AT27,_calc_라운드기준!AT27,$B$1:$AT$1,"&lt;"&amp;45))-(RANK(AT27,$B27:$AT27,0)+COUNTIFS($B27:$AT27,AT27,$B$1:$AT$1,"&lt;"&amp;45))</f>
        <v>33</v>
      </c>
      <c r="CN27">
        <f t="shared" si="0"/>
        <v>41</v>
      </c>
      <c r="CO27">
        <f t="shared" si="1"/>
        <v>14</v>
      </c>
      <c r="CP27">
        <f t="shared" si="2"/>
        <v>28</v>
      </c>
      <c r="CQ27">
        <f t="shared" si="3"/>
        <v>34</v>
      </c>
      <c r="CR27">
        <f t="shared" si="4"/>
        <v>45</v>
      </c>
      <c r="CS27">
        <f t="shared" si="5"/>
        <v>22</v>
      </c>
      <c r="CT27">
        <f t="shared" si="6"/>
        <v>23</v>
      </c>
      <c r="CU27">
        <f t="shared" si="7"/>
        <v>44</v>
      </c>
      <c r="CV27">
        <f t="shared" si="8"/>
        <v>40</v>
      </c>
      <c r="CW27">
        <f t="shared" si="9"/>
        <v>15</v>
      </c>
      <c r="CX27">
        <f t="shared" si="10"/>
        <v>11</v>
      </c>
      <c r="CY27">
        <f t="shared" si="11"/>
        <v>7</v>
      </c>
      <c r="CZ27">
        <f t="shared" si="12"/>
        <v>6</v>
      </c>
      <c r="DA27">
        <f t="shared" si="13"/>
        <v>8</v>
      </c>
      <c r="DB27">
        <f t="shared" si="14"/>
        <v>33</v>
      </c>
      <c r="DC27">
        <f t="shared" si="15"/>
        <v>26</v>
      </c>
      <c r="DD27">
        <f t="shared" si="16"/>
        <v>30</v>
      </c>
      <c r="DE27">
        <f t="shared" si="17"/>
        <v>5</v>
      </c>
      <c r="DF27">
        <f t="shared" si="18"/>
        <v>16</v>
      </c>
      <c r="DG27">
        <f t="shared" si="19"/>
        <v>37</v>
      </c>
      <c r="DH27">
        <f t="shared" si="20"/>
        <v>1</v>
      </c>
      <c r="DI27">
        <f t="shared" si="21"/>
        <v>19</v>
      </c>
      <c r="DJ27">
        <f t="shared" si="22"/>
        <v>43</v>
      </c>
      <c r="DK27">
        <f t="shared" si="23"/>
        <v>36</v>
      </c>
      <c r="DL27">
        <f t="shared" si="24"/>
        <v>32</v>
      </c>
      <c r="DM27">
        <f t="shared" si="25"/>
        <v>38</v>
      </c>
      <c r="DN27">
        <f t="shared" si="26"/>
        <v>39</v>
      </c>
      <c r="DO27">
        <f t="shared" si="27"/>
        <v>25</v>
      </c>
      <c r="DP27">
        <f t="shared" si="28"/>
        <v>20</v>
      </c>
      <c r="DQ27">
        <f t="shared" si="29"/>
        <v>17</v>
      </c>
      <c r="DR27">
        <f t="shared" si="30"/>
        <v>35</v>
      </c>
      <c r="DS27">
        <f t="shared" si="31"/>
        <v>29</v>
      </c>
      <c r="DT27">
        <f t="shared" si="32"/>
        <v>4</v>
      </c>
      <c r="DU27">
        <f t="shared" si="33"/>
        <v>2</v>
      </c>
      <c r="DV27">
        <f t="shared" si="34"/>
        <v>18</v>
      </c>
      <c r="DW27">
        <f t="shared" si="35"/>
        <v>21</v>
      </c>
      <c r="DX27">
        <f t="shared" si="36"/>
        <v>31</v>
      </c>
      <c r="DY27">
        <f t="shared" si="37"/>
        <v>10</v>
      </c>
      <c r="DZ27">
        <f t="shared" si="38"/>
        <v>12</v>
      </c>
      <c r="EA27">
        <f t="shared" si="39"/>
        <v>42</v>
      </c>
      <c r="EB27">
        <f t="shared" si="40"/>
        <v>24</v>
      </c>
      <c r="EC27">
        <f t="shared" si="41"/>
        <v>27</v>
      </c>
      <c r="ED27">
        <f t="shared" si="42"/>
        <v>9</v>
      </c>
      <c r="EE27">
        <f t="shared" si="43"/>
        <v>13</v>
      </c>
      <c r="EF27">
        <f t="shared" si="44"/>
        <v>3</v>
      </c>
    </row>
    <row r="28" spans="1:136" ht="16.5" customHeight="1">
      <c r="A28">
        <f>_calc_라운드기준!A28</f>
        <v>1218</v>
      </c>
      <c r="B28">
        <f>INDEX(_calc_누적빈도!B:B,$A28)-INDEX(_calc_누적빈도!B:B,$A28-기준550회_후보!$B$1)</f>
        <v>70</v>
      </c>
      <c r="C28">
        <f>INDEX(_calc_누적빈도!C:C,$A28)-INDEX(_calc_누적빈도!C:C,$A28-기준550회_후보!$B$1)</f>
        <v>65</v>
      </c>
      <c r="D28">
        <f>INDEX(_calc_누적빈도!D:D,$A28)-INDEX(_calc_누적빈도!D:D,$A28-기준550회_후보!$B$1)</f>
        <v>82</v>
      </c>
      <c r="E28">
        <f>INDEX(_calc_누적빈도!E:E,$A28)-INDEX(_calc_누적빈도!E:E,$A28-기준550회_후보!$B$1)</f>
        <v>64</v>
      </c>
      <c r="F28">
        <f>INDEX(_calc_누적빈도!F:F,$A28)-INDEX(_calc_누적빈도!F:F,$A28-기준550회_후보!$B$1)</f>
        <v>57</v>
      </c>
      <c r="G28">
        <f>INDEX(_calc_누적빈도!G:G,$A28)-INDEX(_calc_누적빈도!G:G,$A28-기준550회_후보!$B$1)</f>
        <v>81</v>
      </c>
      <c r="H28">
        <f>INDEX(_calc_누적빈도!H:H,$A28)-INDEX(_calc_누적빈도!H:H,$A28-기준550회_후보!$B$1)</f>
        <v>81</v>
      </c>
      <c r="I28">
        <f>INDEX(_calc_누적빈도!I:I,$A28)-INDEX(_calc_누적빈도!I:I,$A28-기준550회_후보!$B$1)</f>
        <v>63</v>
      </c>
      <c r="J28">
        <f>INDEX(_calc_누적빈도!J:J,$A28)-INDEX(_calc_누적빈도!J:J,$A28-기준550회_후보!$B$1)</f>
        <v>64</v>
      </c>
      <c r="K28">
        <f>INDEX(_calc_누적빈도!K:K,$A28)-INDEX(_calc_누적빈도!K:K,$A28-기준550회_후보!$B$1)</f>
        <v>75</v>
      </c>
      <c r="L28">
        <f>INDEX(_calc_누적빈도!L:L,$A28)-INDEX(_calc_누적빈도!L:L,$A28-기준550회_후보!$B$1)</f>
        <v>76</v>
      </c>
      <c r="M28">
        <f>INDEX(_calc_누적빈도!M:M,$A28)-INDEX(_calc_누적빈도!M:M,$A28-기준550회_후보!$B$1)</f>
        <v>91</v>
      </c>
      <c r="N28">
        <f>INDEX(_calc_누적빈도!N:N,$A28)-INDEX(_calc_누적빈도!N:N,$A28-기준550회_후보!$B$1)</f>
        <v>81</v>
      </c>
      <c r="O28">
        <f>INDEX(_calc_누적빈도!O:O,$A28)-INDEX(_calc_누적빈도!O:O,$A28-기준550회_후보!$B$1)</f>
        <v>72</v>
      </c>
      <c r="P28">
        <f>INDEX(_calc_누적빈도!P:P,$A28)-INDEX(_calc_누적빈도!P:P,$A28-기준550회_후보!$B$1)</f>
        <v>79</v>
      </c>
      <c r="Q28">
        <f>INDEX(_calc_누적빈도!Q:Q,$A28)-INDEX(_calc_누적빈도!Q:Q,$A28-기준550회_후보!$B$1)</f>
        <v>83</v>
      </c>
      <c r="R28">
        <f>INDEX(_calc_누적빈도!R:R,$A28)-INDEX(_calc_누적빈도!R:R,$A28-기준550회_후보!$B$1)</f>
        <v>72</v>
      </c>
      <c r="S28">
        <f>INDEX(_calc_누적빈도!S:S,$A28)-INDEX(_calc_누적빈도!S:S,$A28-기준550회_후보!$B$1)</f>
        <v>79</v>
      </c>
      <c r="T28">
        <f>INDEX(_calc_누적빈도!T:T,$A28)-INDEX(_calc_누적빈도!T:T,$A28-기준550회_후보!$B$1)</f>
        <v>78</v>
      </c>
      <c r="U28">
        <f>INDEX(_calc_누적빈도!U:U,$A28)-INDEX(_calc_누적빈도!U:U,$A28-기준550회_후보!$B$1)</f>
        <v>59</v>
      </c>
      <c r="V28">
        <f>INDEX(_calc_누적빈도!V:V,$A28)-INDEX(_calc_누적빈도!V:V,$A28-기준550회_후보!$B$1)</f>
        <v>84</v>
      </c>
      <c r="W28">
        <f>INDEX(_calc_누적빈도!W:W,$A28)-INDEX(_calc_누적빈도!W:W,$A28-기준550회_후보!$B$1)</f>
        <v>63</v>
      </c>
      <c r="X28">
        <f>INDEX(_calc_누적빈도!X:X,$A28)-INDEX(_calc_누적빈도!X:X,$A28-기준550회_후보!$B$1)</f>
        <v>64</v>
      </c>
      <c r="Y28">
        <f>INDEX(_calc_누적빈도!Y:Y,$A28)-INDEX(_calc_누적빈도!Y:Y,$A28-기준550회_후보!$B$1)</f>
        <v>78</v>
      </c>
      <c r="Z28">
        <f>INDEX(_calc_누적빈도!Z:Z,$A28)-INDEX(_calc_누적빈도!Z:Z,$A28-기준550회_후보!$B$1)</f>
        <v>59</v>
      </c>
      <c r="AA28">
        <f>INDEX(_calc_누적빈도!AA:AA,$A28)-INDEX(_calc_누적빈도!AA:AA,$A28-기준550회_후보!$B$1)</f>
        <v>69</v>
      </c>
      <c r="AB28">
        <f>INDEX(_calc_누적빈도!AB:AB,$A28)-INDEX(_calc_누적빈도!AB:AB,$A28-기준550회_후보!$B$1)</f>
        <v>77</v>
      </c>
      <c r="AC28">
        <f>INDEX(_calc_누적빈도!AC:AC,$A28)-INDEX(_calc_누적빈도!AC:AC,$A28-기준550회_후보!$B$1)</f>
        <v>77</v>
      </c>
      <c r="AD28">
        <f>INDEX(_calc_누적빈도!AD:AD,$A28)-INDEX(_calc_누적빈도!AD:AD,$A28-기준550회_후보!$B$1)</f>
        <v>71</v>
      </c>
      <c r="AE28">
        <f>INDEX(_calc_누적빈도!AE:AE,$A28)-INDEX(_calc_누적빈도!AE:AE,$A28-기준550회_후보!$B$1)</f>
        <v>78</v>
      </c>
      <c r="AF28">
        <f>INDEX(_calc_누적빈도!AF:AF,$A28)-INDEX(_calc_누적빈도!AF:AF,$A28-기준550회_후보!$B$1)</f>
        <v>73</v>
      </c>
      <c r="AG28">
        <f>INDEX(_calc_누적빈도!AG:AG,$A28)-INDEX(_calc_누적빈도!AG:AG,$A28-기준550회_후보!$B$1)</f>
        <v>61</v>
      </c>
      <c r="AH28">
        <f>INDEX(_calc_누적빈도!AH:AH,$A28)-INDEX(_calc_누적빈도!AH:AH,$A28-기준550회_후보!$B$1)</f>
        <v>88</v>
      </c>
      <c r="AI28">
        <f>INDEX(_calc_누적빈도!AI:AI,$A28)-INDEX(_calc_누적빈도!AI:AI,$A28-기준550회_후보!$B$1)</f>
        <v>79</v>
      </c>
      <c r="AJ28">
        <f>INDEX(_calc_누적빈도!AJ:AJ,$A28)-INDEX(_calc_누적빈도!AJ:AJ,$A28-기준550회_후보!$B$1)</f>
        <v>77</v>
      </c>
      <c r="AK28">
        <f>INDEX(_calc_누적빈도!AK:AK,$A28)-INDEX(_calc_누적빈도!AK:AK,$A28-기준550회_후보!$B$1)</f>
        <v>75</v>
      </c>
      <c r="AL28">
        <f>INDEX(_calc_누적빈도!AL:AL,$A28)-INDEX(_calc_누적빈도!AL:AL,$A28-기준550회_후보!$B$1)</f>
        <v>70</v>
      </c>
      <c r="AM28">
        <f>INDEX(_calc_누적빈도!AM:AM,$A28)-INDEX(_calc_누적빈도!AM:AM,$A28-기준550회_후보!$B$1)</f>
        <v>86</v>
      </c>
      <c r="AN28">
        <f>INDEX(_calc_누적빈도!AN:AN,$A28)-INDEX(_calc_누적빈도!AN:AN,$A28-기준550회_후보!$B$1)</f>
        <v>74</v>
      </c>
      <c r="AO28">
        <f>INDEX(_calc_누적빈도!AO:AO,$A28)-INDEX(_calc_누적빈도!AO:AO,$A28-기준550회_후보!$B$1)</f>
        <v>62</v>
      </c>
      <c r="AP28">
        <f>INDEX(_calc_누적빈도!AP:AP,$A28)-INDEX(_calc_누적빈도!AP:AP,$A28-기준550회_후보!$B$1)</f>
        <v>68</v>
      </c>
      <c r="AQ28">
        <f>INDEX(_calc_누적빈도!AQ:AQ,$A28)-INDEX(_calc_누적빈도!AQ:AQ,$A28-기준550회_후보!$B$1)</f>
        <v>70</v>
      </c>
      <c r="AR28">
        <f>INDEX(_calc_누적빈도!AR:AR,$A28)-INDEX(_calc_누적빈도!AR:AR,$A28-기준550회_후보!$B$1)</f>
        <v>70</v>
      </c>
      <c r="AS28">
        <f>INDEX(_calc_누적빈도!AS:AS,$A28)-INDEX(_calc_누적빈도!AS:AS,$A28-기준550회_후보!$B$1)</f>
        <v>72</v>
      </c>
      <c r="AT28">
        <f>INDEX(_calc_누적빈도!AT:AT,$A28)-INDEX(_calc_누적빈도!AT:AT,$A28-기준550회_후보!$B$1)</f>
        <v>83</v>
      </c>
      <c r="AU28">
        <f>(RANK(_calc_라운드기준!B28,_calc_라운드기준!$B28:$AT28,0)+COUNTIFS(_calc_라운드기준!$B28:$AT28,_calc_라운드기준!B28,$B$1:$AT$1,"&lt;"&amp;1))-(RANK(B28,$B28:$AT28,0)+COUNTIFS($B28:$AT28,B28,$B$1:$AT$1,"&lt;"&amp;1))</f>
        <v>-23</v>
      </c>
      <c r="AV28">
        <f>(RANK(_calc_라운드기준!C28,_calc_라운드기준!$B28:$AT28,0)+COUNTIFS(_calc_라운드기준!$B28:$AT28,_calc_라운드기준!C28,$B$1:$AT$1,"&lt;"&amp;2))-(RANK(C28,$B28:$AT28,0)+COUNTIFS($B28:$AT28,C28,$B$1:$AT$1,"&lt;"&amp;2))</f>
        <v>7</v>
      </c>
      <c r="AW28">
        <f>(RANK(_calc_라운드기준!D28,_calc_라운드기준!$B28:$AT28,0)+COUNTIFS(_calc_라운드기준!$B28:$AT28,_calc_라운드기준!D28,$B$1:$AT$1,"&lt;"&amp;3))-(RANK(D28,$B28:$AT28,0)+COUNTIFS($B28:$AT28,D28,$B$1:$AT$1,"&lt;"&amp;3))</f>
        <v>-5</v>
      </c>
      <c r="AX28">
        <f>(RANK(_calc_라운드기준!E28,_calc_라운드기준!$B28:$AT28,0)+COUNTIFS(_calc_라운드기준!$B28:$AT28,_calc_라운드기준!E28,$B$1:$AT$1,"&lt;"&amp;4))-(RANK(E28,$B28:$AT28,0)+COUNTIFS($B28:$AT28,E28,$B$1:$AT$1,"&lt;"&amp;4))</f>
        <v>-10</v>
      </c>
      <c r="AY28">
        <f>(RANK(_calc_라운드기준!F28,_calc_라운드기준!$B28:$AT28,0)+COUNTIFS(_calc_라운드기준!$B28:$AT28,_calc_라운드기준!F28,$B$1:$AT$1,"&lt;"&amp;5))-(RANK(F28,$B28:$AT28,0)+COUNTIFS($B28:$AT28,F28,$B$1:$AT$1,"&lt;"&amp;5))</f>
        <v>-38</v>
      </c>
      <c r="AZ28">
        <f>(RANK(_calc_라운드기준!G28,_calc_라운드기준!$B28:$AT28,0)+COUNTIFS(_calc_라운드기준!$B28:$AT28,_calc_라운드기준!G28,$B$1:$AT$1,"&lt;"&amp;6))-(RANK(G28,$B28:$AT28,0)+COUNTIFS($B28:$AT28,G28,$B$1:$AT$1,"&lt;"&amp;6))</f>
        <v>0</v>
      </c>
      <c r="BA28">
        <f>(RANK(_calc_라운드기준!H28,_calc_라운드기준!$B28:$AT28,0)+COUNTIFS(_calc_라운드기준!$B28:$AT28,_calc_라운드기준!H28,$B$1:$AT$1,"&lt;"&amp;7))-(RANK(H28,$B28:$AT28,0)+COUNTIFS($B28:$AT28,H28,$B$1:$AT$1,"&lt;"&amp;7))</f>
        <v>0</v>
      </c>
      <c r="BB28">
        <f>(RANK(_calc_라운드기준!I28,_calc_라운드기준!$B28:$AT28,0)+COUNTIFS(_calc_라운드기준!$B28:$AT28,_calc_라운드기준!I28,$B$1:$AT$1,"&lt;"&amp;8))-(RANK(I28,$B28:$AT28,0)+COUNTIFS($B28:$AT28,I28,$B$1:$AT$1,"&lt;"&amp;8))</f>
        <v>-29</v>
      </c>
      <c r="BC28">
        <f>(RANK(_calc_라운드기준!J28,_calc_라운드기준!$B28:$AT28,0)+COUNTIFS(_calc_라운드기준!$B28:$AT28,_calc_라운드기준!J28,$B$1:$AT$1,"&lt;"&amp;9))-(RANK(J28,$B28:$AT28,0)+COUNTIFS($B28:$AT28,J28,$B$1:$AT$1,"&lt;"&amp;9))</f>
        <v>-26</v>
      </c>
      <c r="BD28">
        <f>(RANK(_calc_라운드기준!K28,_calc_라운드기준!$B28:$AT28,0)+COUNTIFS(_calc_라운드기준!$B28:$AT28,_calc_라운드기준!K28,$B$1:$AT$1,"&lt;"&amp;10))-(RANK(K28,$B28:$AT28,0)+COUNTIFS($B28:$AT28,K28,$B$1:$AT$1,"&lt;"&amp;10))</f>
        <v>6</v>
      </c>
      <c r="BE28">
        <f>(RANK(_calc_라운드기준!L28,_calc_라운드기준!$B28:$AT28,0)+COUNTIFS(_calc_라운드기준!$B28:$AT28,_calc_라운드기준!L28,$B$1:$AT$1,"&lt;"&amp;11))-(RANK(L28,$B28:$AT28,0)+COUNTIFS($B28:$AT28,L28,$B$1:$AT$1,"&lt;"&amp;11))</f>
        <v>8</v>
      </c>
      <c r="BF28">
        <f>(RANK(_calc_라운드기준!M28,_calc_라운드기준!$B28:$AT28,0)+COUNTIFS(_calc_라운드기준!$B28:$AT28,_calc_라운드기준!M28,$B$1:$AT$1,"&lt;"&amp;12))-(RANK(M28,$B28:$AT28,0)+COUNTIFS($B28:$AT28,M28,$B$1:$AT$1,"&lt;"&amp;12))</f>
        <v>16</v>
      </c>
      <c r="BG28">
        <f>(RANK(_calc_라운드기준!N28,_calc_라운드기준!$B28:$AT28,0)+COUNTIFS(_calc_라운드기준!$B28:$AT28,_calc_라운드기준!N28,$B$1:$AT$1,"&lt;"&amp;13))-(RANK(N28,$B28:$AT28,0)+COUNTIFS($B28:$AT28,N28,$B$1:$AT$1,"&lt;"&amp;13))</f>
        <v>19</v>
      </c>
      <c r="BH28">
        <f>(RANK(_calc_라운드기준!O28,_calc_라운드기준!$B28:$AT28,0)+COUNTIFS(_calc_라운드기준!$B28:$AT28,_calc_라운드기준!O28,$B$1:$AT$1,"&lt;"&amp;14))-(RANK(O28,$B28:$AT28,0)+COUNTIFS($B28:$AT28,O28,$B$1:$AT$1,"&lt;"&amp;14))</f>
        <v>13</v>
      </c>
      <c r="BI28">
        <f>(RANK(_calc_라운드기준!P28,_calc_라운드기준!$B28:$AT28,0)+COUNTIFS(_calc_라운드기준!$B28:$AT28,_calc_라운드기준!P28,$B$1:$AT$1,"&lt;"&amp;15))-(RANK(P28,$B28:$AT28,0)+COUNTIFS($B28:$AT28,P28,$B$1:$AT$1,"&lt;"&amp;15))</f>
        <v>-6</v>
      </c>
      <c r="BJ28">
        <f>(RANK(_calc_라운드기준!Q28,_calc_라운드기준!$B28:$AT28,0)+COUNTIFS(_calc_라운드기준!$B28:$AT28,_calc_라운드기준!Q28,$B$1:$AT$1,"&lt;"&amp;16))-(RANK(Q28,$B28:$AT28,0)+COUNTIFS($B28:$AT28,Q28,$B$1:$AT$1,"&lt;"&amp;16))</f>
        <v>-2</v>
      </c>
      <c r="BK28">
        <f>(RANK(_calc_라운드기준!R28,_calc_라운드기준!$B28:$AT28,0)+COUNTIFS(_calc_라운드기준!$B28:$AT28,_calc_라운드기준!R28,$B$1:$AT$1,"&lt;"&amp;17))-(RANK(R28,$B28:$AT28,0)+COUNTIFS($B28:$AT28,R28,$B$1:$AT$1,"&lt;"&amp;17))</f>
        <v>-8</v>
      </c>
      <c r="BL28">
        <f>(RANK(_calc_라운드기준!S28,_calc_라운드기준!$B28:$AT28,0)+COUNTIFS(_calc_라운드기준!$B28:$AT28,_calc_라운드기준!S28,$B$1:$AT$1,"&lt;"&amp;18))-(RANK(S28,$B28:$AT28,0)+COUNTIFS($B28:$AT28,S28,$B$1:$AT$1,"&lt;"&amp;18))</f>
        <v>27</v>
      </c>
      <c r="BM28">
        <f>(RANK(_calc_라운드기준!T28,_calc_라운드기준!$B28:$AT28,0)+COUNTIFS(_calc_라운드기준!$B28:$AT28,_calc_라운드기준!T28,$B$1:$AT$1,"&lt;"&amp;19))-(RANK(T28,$B28:$AT28,0)+COUNTIFS($B28:$AT28,T28,$B$1:$AT$1,"&lt;"&amp;19))</f>
        <v>5</v>
      </c>
      <c r="BN28">
        <f>(RANK(_calc_라운드기준!U28,_calc_라운드기준!$B28:$AT28,0)+COUNTIFS(_calc_라운드기준!$B28:$AT28,_calc_라운드기준!U28,$B$1:$AT$1,"&lt;"&amp;20))-(RANK(U28,$B28:$AT28,0)+COUNTIFS($B28:$AT28,U28,$B$1:$AT$1,"&lt;"&amp;20))</f>
        <v>-13</v>
      </c>
      <c r="BO28">
        <f>(RANK(_calc_라운드기준!V28,_calc_라운드기준!$B28:$AT28,0)+COUNTIFS(_calc_라운드기준!$B28:$AT28,_calc_라운드기준!V28,$B$1:$AT$1,"&lt;"&amp;21))-(RANK(V28,$B28:$AT28,0)+COUNTIFS($B28:$AT28,V28,$B$1:$AT$1,"&lt;"&amp;21))</f>
        <v>32</v>
      </c>
      <c r="BP28">
        <f>(RANK(_calc_라운드기준!W28,_calc_라운드기준!$B28:$AT28,0)+COUNTIFS(_calc_라운드기준!$B28:$AT28,_calc_라운드기준!W28,$B$1:$AT$1,"&lt;"&amp;22))-(RANK(W28,$B28:$AT28,0)+COUNTIFS($B28:$AT28,W28,$B$1:$AT$1,"&lt;"&amp;22))</f>
        <v>3</v>
      </c>
      <c r="BQ28">
        <f>(RANK(_calc_라운드기준!X28,_calc_라운드기준!$B28:$AT28,0)+COUNTIFS(_calc_라운드기준!$B28:$AT28,_calc_라운드기준!X28,$B$1:$AT$1,"&lt;"&amp;23))-(RANK(X28,$B28:$AT28,0)+COUNTIFS($B28:$AT28,X28,$B$1:$AT$1,"&lt;"&amp;23))</f>
        <v>-26</v>
      </c>
      <c r="BR28">
        <f>(RANK(_calc_라운드기준!Y28,_calc_라운드기준!$B28:$AT28,0)+COUNTIFS(_calc_라운드기준!$B28:$AT28,_calc_라운드기준!Y28,$B$1:$AT$1,"&lt;"&amp;24))-(RANK(Y28,$B28:$AT28,0)+COUNTIFS($B28:$AT28,Y28,$B$1:$AT$1,"&lt;"&amp;24))</f>
        <v>-11</v>
      </c>
      <c r="BS28">
        <f>(RANK(_calc_라운드기준!Z28,_calc_라운드기준!$B28:$AT28,0)+COUNTIFS(_calc_라운드기준!$B28:$AT28,_calc_라운드기준!Z28,$B$1:$AT$1,"&lt;"&amp;25))-(RANK(Z28,$B28:$AT28,0)+COUNTIFS($B28:$AT28,Z28,$B$1:$AT$1,"&lt;"&amp;25))</f>
        <v>-7</v>
      </c>
      <c r="BT28">
        <f>(RANK(_calc_라운드기준!AA28,_calc_라운드기준!$B28:$AT28,0)+COUNTIFS(_calc_라운드기준!$B28:$AT28,_calc_라운드기준!AA28,$B$1:$AT$1,"&lt;"&amp;26))-(RANK(AA28,$B28:$AT28,0)+COUNTIFS($B28:$AT28,AA28,$B$1:$AT$1,"&lt;"&amp;26))</f>
        <v>-13</v>
      </c>
      <c r="BU28">
        <f>(RANK(_calc_라운드기준!AB28,_calc_라운드기준!$B28:$AT28,0)+COUNTIFS(_calc_라운드기준!$B28:$AT28,_calc_라운드기준!AB28,$B$1:$AT$1,"&lt;"&amp;27))-(RANK(AB28,$B28:$AT28,0)+COUNTIFS($B28:$AT28,AB28,$B$1:$AT$1,"&lt;"&amp;27))</f>
        <v>-16</v>
      </c>
      <c r="BV28">
        <f>(RANK(_calc_라운드기준!AC28,_calc_라운드기준!$B28:$AT28,0)+COUNTIFS(_calc_라운드기준!$B28:$AT28,_calc_라운드기준!AC28,$B$1:$AT$1,"&lt;"&amp;28))-(RANK(AC28,$B28:$AT28,0)+COUNTIFS($B28:$AT28,AC28,$B$1:$AT$1,"&lt;"&amp;28))</f>
        <v>3</v>
      </c>
      <c r="BW28">
        <f>(RANK(_calc_라운드기준!AD28,_calc_라운드기준!$B28:$AT28,0)+COUNTIFS(_calc_라운드기준!$B28:$AT28,_calc_라운드기준!AD28,$B$1:$AT$1,"&lt;"&amp;29))-(RANK(AD28,$B28:$AT28,0)+COUNTIFS($B28:$AT28,AD28,$B$1:$AT$1,"&lt;"&amp;29))</f>
        <v>3</v>
      </c>
      <c r="BX28">
        <f>(RANK(_calc_라운드기준!AE28,_calc_라운드기준!$B28:$AT28,0)+COUNTIFS(_calc_라운드기준!$B28:$AT28,_calc_라운드기준!AE28,$B$1:$AT$1,"&lt;"&amp;30))-(RANK(AE28,$B28:$AT28,0)+COUNTIFS($B28:$AT28,AE28,$B$1:$AT$1,"&lt;"&amp;30))</f>
        <v>-3</v>
      </c>
      <c r="BY28">
        <f>(RANK(_calc_라운드기준!AF28,_calc_라운드기준!$B28:$AT28,0)+COUNTIFS(_calc_라운드기준!$B28:$AT28,_calc_라운드기준!AF28,$B$1:$AT$1,"&lt;"&amp;31))-(RANK(AF28,$B28:$AT28,0)+COUNTIFS($B28:$AT28,AF28,$B$1:$AT$1,"&lt;"&amp;31))</f>
        <v>-2</v>
      </c>
      <c r="BZ28">
        <f>(RANK(_calc_라운드기준!AG28,_calc_라운드기준!$B28:$AT28,0)+COUNTIFS(_calc_라운드기준!$B28:$AT28,_calc_라운드기준!AG28,$B$1:$AT$1,"&lt;"&amp;32))-(RANK(AG28,$B28:$AT28,0)+COUNTIFS($B28:$AT28,AG28,$B$1:$AT$1,"&lt;"&amp;32))</f>
        <v>-2</v>
      </c>
      <c r="CA28">
        <f>(RANK(_calc_라운드기준!AH28,_calc_라운드기준!$B28:$AT28,0)+COUNTIFS(_calc_라운드기준!$B28:$AT28,_calc_라운드기준!AH28,$B$1:$AT$1,"&lt;"&amp;33))-(RANK(AH28,$B28:$AT28,0)+COUNTIFS($B28:$AT28,AH28,$B$1:$AT$1,"&lt;"&amp;33))</f>
        <v>21</v>
      </c>
      <c r="CB28">
        <f>(RANK(_calc_라운드기준!AI28,_calc_라운드기준!$B28:$AT28,0)+COUNTIFS(_calc_라운드기준!$B28:$AT28,_calc_라운드기준!AI28,$B$1:$AT$1,"&lt;"&amp;34))-(RANK(AI28,$B28:$AT28,0)+COUNTIFS($B28:$AT28,AI28,$B$1:$AT$1,"&lt;"&amp;34))</f>
        <v>32</v>
      </c>
      <c r="CC28">
        <f>(RANK(_calc_라운드기준!AJ28,_calc_라운드기준!$B28:$AT28,0)+COUNTIFS(_calc_라운드기준!$B28:$AT28,_calc_라운드기준!AJ28,$B$1:$AT$1,"&lt;"&amp;35))-(RANK(AJ28,$B28:$AT28,0)+COUNTIFS($B28:$AT28,AJ28,$B$1:$AT$1,"&lt;"&amp;35))</f>
        <v>5</v>
      </c>
      <c r="CD28">
        <f>(RANK(_calc_라운드기준!AK28,_calc_라운드기준!$B28:$AT28,0)+COUNTIFS(_calc_라운드기준!$B28:$AT28,_calc_라운드기준!AK28,$B$1:$AT$1,"&lt;"&amp;36))-(RANK(AK28,$B28:$AT28,0)+COUNTIFS($B28:$AT28,AK28,$B$1:$AT$1,"&lt;"&amp;36))</f>
        <v>3</v>
      </c>
      <c r="CE28">
        <f>(RANK(_calc_라운드기준!AL28,_calc_라운드기준!$B28:$AT28,0)+COUNTIFS(_calc_라운드기준!$B28:$AT28,_calc_라운드기준!AL28,$B$1:$AT$1,"&lt;"&amp;37))-(RANK(AL28,$B28:$AT28,0)+COUNTIFS($B28:$AT28,AL28,$B$1:$AT$1,"&lt;"&amp;37))</f>
        <v>-16</v>
      </c>
      <c r="CF28">
        <f>(RANK(_calc_라운드기준!AM28,_calc_라운드기준!$B28:$AT28,0)+COUNTIFS(_calc_라운드기준!$B28:$AT28,_calc_라운드기준!AM28,$B$1:$AT$1,"&lt;"&amp;38))-(RANK(AM28,$B28:$AT28,0)+COUNTIFS($B28:$AT28,AM28,$B$1:$AT$1,"&lt;"&amp;38))</f>
        <v>12</v>
      </c>
      <c r="CG28">
        <f>(RANK(_calc_라운드기준!AN28,_calc_라운드기준!$B28:$AT28,0)+COUNTIFS(_calc_라운드기준!$B28:$AT28,_calc_라운드기준!AN28,$B$1:$AT$1,"&lt;"&amp;39))-(RANK(AN28,$B28:$AT28,0)+COUNTIFS($B28:$AT28,AN28,$B$1:$AT$1,"&lt;"&amp;39))</f>
        <v>9</v>
      </c>
      <c r="CH28">
        <f>(RANK(_calc_라운드기준!AO28,_calc_라운드기준!$B28:$AT28,0)+COUNTIFS(_calc_라운드기준!$B28:$AT28,_calc_라운드기준!AO28,$B$1:$AT$1,"&lt;"&amp;40))-(RANK(AO28,$B28:$AT28,0)+COUNTIFS($B28:$AT28,AO28,$B$1:$AT$1,"&lt;"&amp;40))</f>
        <v>-25</v>
      </c>
      <c r="CI28">
        <f>(RANK(_calc_라운드기준!AP28,_calc_라운드기준!$B28:$AT28,0)+COUNTIFS(_calc_라운드기준!$B28:$AT28,_calc_라운드기준!AP28,$B$1:$AT$1,"&lt;"&amp;41))-(RANK(AP28,$B28:$AT28,0)+COUNTIFS($B28:$AT28,AP28,$B$1:$AT$1,"&lt;"&amp;41))</f>
        <v>-1</v>
      </c>
      <c r="CJ28">
        <f>(RANK(_calc_라운드기준!AQ28,_calc_라운드기준!$B28:$AT28,0)+COUNTIFS(_calc_라운드기준!$B28:$AT28,_calc_라운드기준!AQ28,$B$1:$AT$1,"&lt;"&amp;42))-(RANK(AQ28,$B28:$AT28,0)+COUNTIFS($B28:$AT28,AQ28,$B$1:$AT$1,"&lt;"&amp;42))</f>
        <v>3</v>
      </c>
      <c r="CK28">
        <f>(RANK(_calc_라운드기준!AR28,_calc_라운드기준!$B28:$AT28,0)+COUNTIFS(_calc_라운드기준!$B28:$AT28,_calc_라운드기준!AR28,$B$1:$AT$1,"&lt;"&amp;43))-(RANK(AR28,$B28:$AT28,0)+COUNTIFS($B28:$AT28,AR28,$B$1:$AT$1,"&lt;"&amp;43))</f>
        <v>12</v>
      </c>
      <c r="CL28">
        <f>(RANK(_calc_라운드기준!AS28,_calc_라운드기준!$B28:$AT28,0)+COUNTIFS(_calc_라운드기준!$B28:$AT28,_calc_라운드기준!AS28,$B$1:$AT$1,"&lt;"&amp;44))-(RANK(AS28,$B28:$AT28,0)+COUNTIFS($B28:$AT28,AS28,$B$1:$AT$1,"&lt;"&amp;44))</f>
        <v>8</v>
      </c>
      <c r="CM28">
        <f>(RANK(_calc_라운드기준!AT28,_calc_라운드기준!$B28:$AT28,0)+COUNTIFS(_calc_라운드기준!$B28:$AT28,_calc_라운드기준!AT28,$B$1:$AT$1,"&lt;"&amp;45))-(RANK(AT28,$B28:$AT28,0)+COUNTIFS($B28:$AT28,AT28,$B$1:$AT$1,"&lt;"&amp;45))</f>
        <v>35</v>
      </c>
      <c r="CN28">
        <f t="shared" si="0"/>
        <v>40</v>
      </c>
      <c r="CO28">
        <f t="shared" si="1"/>
        <v>14</v>
      </c>
      <c r="CP28">
        <f t="shared" si="2"/>
        <v>30</v>
      </c>
      <c r="CQ28">
        <f t="shared" si="3"/>
        <v>34</v>
      </c>
      <c r="CR28">
        <f t="shared" si="4"/>
        <v>45</v>
      </c>
      <c r="CS28">
        <f t="shared" si="5"/>
        <v>23</v>
      </c>
      <c r="CT28">
        <f t="shared" si="6"/>
        <v>24</v>
      </c>
      <c r="CU28">
        <f t="shared" si="7"/>
        <v>44</v>
      </c>
      <c r="CV28">
        <f t="shared" si="8"/>
        <v>42</v>
      </c>
      <c r="CW28">
        <f t="shared" si="9"/>
        <v>15</v>
      </c>
      <c r="CX28">
        <f t="shared" si="10"/>
        <v>12</v>
      </c>
      <c r="CY28">
        <f t="shared" si="11"/>
        <v>7</v>
      </c>
      <c r="CZ28">
        <f t="shared" si="12"/>
        <v>6</v>
      </c>
      <c r="DA28">
        <f t="shared" si="13"/>
        <v>8</v>
      </c>
      <c r="DB28">
        <f t="shared" si="14"/>
        <v>31</v>
      </c>
      <c r="DC28">
        <f t="shared" si="15"/>
        <v>26</v>
      </c>
      <c r="DD28">
        <f t="shared" si="16"/>
        <v>33</v>
      </c>
      <c r="DE28">
        <f t="shared" si="17"/>
        <v>4</v>
      </c>
      <c r="DF28">
        <f t="shared" si="18"/>
        <v>16</v>
      </c>
      <c r="DG28">
        <f t="shared" si="19"/>
        <v>36</v>
      </c>
      <c r="DH28">
        <f t="shared" si="20"/>
        <v>2</v>
      </c>
      <c r="DI28">
        <f t="shared" si="21"/>
        <v>18</v>
      </c>
      <c r="DJ28">
        <f t="shared" si="22"/>
        <v>43</v>
      </c>
      <c r="DK28">
        <f t="shared" si="23"/>
        <v>35</v>
      </c>
      <c r="DL28">
        <f t="shared" si="24"/>
        <v>32</v>
      </c>
      <c r="DM28">
        <f t="shared" si="25"/>
        <v>37</v>
      </c>
      <c r="DN28">
        <f t="shared" si="26"/>
        <v>38</v>
      </c>
      <c r="DO28">
        <f t="shared" si="27"/>
        <v>19</v>
      </c>
      <c r="DP28">
        <f t="shared" si="28"/>
        <v>20</v>
      </c>
      <c r="DQ28">
        <f t="shared" si="29"/>
        <v>29</v>
      </c>
      <c r="DR28">
        <f t="shared" si="30"/>
        <v>27</v>
      </c>
      <c r="DS28">
        <f t="shared" si="31"/>
        <v>28</v>
      </c>
      <c r="DT28">
        <f t="shared" si="32"/>
        <v>5</v>
      </c>
      <c r="DU28">
        <f t="shared" si="33"/>
        <v>3</v>
      </c>
      <c r="DV28">
        <f t="shared" si="34"/>
        <v>17</v>
      </c>
      <c r="DW28">
        <f t="shared" si="35"/>
        <v>21</v>
      </c>
      <c r="DX28">
        <f t="shared" si="36"/>
        <v>39</v>
      </c>
      <c r="DY28">
        <f t="shared" si="37"/>
        <v>9</v>
      </c>
      <c r="DZ28">
        <f t="shared" si="38"/>
        <v>11</v>
      </c>
      <c r="EA28">
        <f t="shared" si="39"/>
        <v>41</v>
      </c>
      <c r="EB28">
        <f t="shared" si="40"/>
        <v>25</v>
      </c>
      <c r="EC28">
        <f t="shared" si="41"/>
        <v>22</v>
      </c>
      <c r="ED28">
        <f t="shared" si="42"/>
        <v>10</v>
      </c>
      <c r="EE28">
        <f t="shared" si="43"/>
        <v>13</v>
      </c>
      <c r="EF28">
        <f t="shared" si="44"/>
        <v>1</v>
      </c>
    </row>
    <row r="29" spans="1:136" ht="16.5" customHeight="1">
      <c r="A29">
        <f>_calc_라운드기준!A29</f>
        <v>1217</v>
      </c>
      <c r="B29">
        <f>INDEX(_calc_누적빈도!B:B,$A29)-INDEX(_calc_누적빈도!B:B,$A29-기준550회_후보!$B$1)</f>
        <v>70</v>
      </c>
      <c r="C29">
        <f>INDEX(_calc_누적빈도!C:C,$A29)-INDEX(_calc_누적빈도!C:C,$A29-기준550회_후보!$B$1)</f>
        <v>65</v>
      </c>
      <c r="D29">
        <f>INDEX(_calc_누적빈도!D:D,$A29)-INDEX(_calc_누적빈도!D:D,$A29-기준550회_후보!$B$1)</f>
        <v>82</v>
      </c>
      <c r="E29">
        <f>INDEX(_calc_누적빈도!E:E,$A29)-INDEX(_calc_누적빈도!E:E,$A29-기준550회_후보!$B$1)</f>
        <v>64</v>
      </c>
      <c r="F29">
        <f>INDEX(_calc_누적빈도!F:F,$A29)-INDEX(_calc_누적빈도!F:F,$A29-기준550회_후보!$B$1)</f>
        <v>57</v>
      </c>
      <c r="G29">
        <f>INDEX(_calc_누적빈도!G:G,$A29)-INDEX(_calc_누적빈도!G:G,$A29-기준550회_후보!$B$1)</f>
        <v>81</v>
      </c>
      <c r="H29">
        <f>INDEX(_calc_누적빈도!H:H,$A29)-INDEX(_calc_누적빈도!H:H,$A29-기준550회_후보!$B$1)</f>
        <v>81</v>
      </c>
      <c r="I29">
        <f>INDEX(_calc_누적빈도!I:I,$A29)-INDEX(_calc_누적빈도!I:I,$A29-기준550회_후보!$B$1)</f>
        <v>62</v>
      </c>
      <c r="J29">
        <f>INDEX(_calc_누적빈도!J:J,$A29)-INDEX(_calc_누적빈도!J:J,$A29-기준550회_후보!$B$1)</f>
        <v>64</v>
      </c>
      <c r="K29">
        <f>INDEX(_calc_누적빈도!K:K,$A29)-INDEX(_calc_누적빈도!K:K,$A29-기준550회_후보!$B$1)</f>
        <v>74</v>
      </c>
      <c r="L29">
        <f>INDEX(_calc_누적빈도!L:L,$A29)-INDEX(_calc_누적빈도!L:L,$A29-기준550회_후보!$B$1)</f>
        <v>76</v>
      </c>
      <c r="M29">
        <f>INDEX(_calc_누적빈도!M:M,$A29)-INDEX(_calc_누적빈도!M:M,$A29-기준550회_후보!$B$1)</f>
        <v>91</v>
      </c>
      <c r="N29">
        <f>INDEX(_calc_누적빈도!N:N,$A29)-INDEX(_calc_누적빈도!N:N,$A29-기준550회_후보!$B$1)</f>
        <v>81</v>
      </c>
      <c r="O29">
        <f>INDEX(_calc_누적빈도!O:O,$A29)-INDEX(_calc_누적빈도!O:O,$A29-기준550회_후보!$B$1)</f>
        <v>72</v>
      </c>
      <c r="P29">
        <f>INDEX(_calc_누적빈도!P:P,$A29)-INDEX(_calc_누적빈도!P:P,$A29-기준550회_후보!$B$1)</f>
        <v>79</v>
      </c>
      <c r="Q29">
        <f>INDEX(_calc_누적빈도!Q:Q,$A29)-INDEX(_calc_누적빈도!Q:Q,$A29-기준550회_후보!$B$1)</f>
        <v>83</v>
      </c>
      <c r="R29">
        <f>INDEX(_calc_누적빈도!R:R,$A29)-INDEX(_calc_누적빈도!R:R,$A29-기준550회_후보!$B$1)</f>
        <v>73</v>
      </c>
      <c r="S29">
        <f>INDEX(_calc_누적빈도!S:S,$A29)-INDEX(_calc_누적빈도!S:S,$A29-기준550회_후보!$B$1)</f>
        <v>79</v>
      </c>
      <c r="T29">
        <f>INDEX(_calc_누적빈도!T:T,$A29)-INDEX(_calc_누적빈도!T:T,$A29-기준550회_후보!$B$1)</f>
        <v>78</v>
      </c>
      <c r="U29">
        <f>INDEX(_calc_누적빈도!U:U,$A29)-INDEX(_calc_누적빈도!U:U,$A29-기준550회_후보!$B$1)</f>
        <v>58</v>
      </c>
      <c r="V29">
        <f>INDEX(_calc_누적빈도!V:V,$A29)-INDEX(_calc_누적빈도!V:V,$A29-기준550회_후보!$B$1)</f>
        <v>84</v>
      </c>
      <c r="W29">
        <f>INDEX(_calc_누적빈도!W:W,$A29)-INDEX(_calc_누적빈도!W:W,$A29-기준550회_후보!$B$1)</f>
        <v>63</v>
      </c>
      <c r="X29">
        <f>INDEX(_calc_누적빈도!X:X,$A29)-INDEX(_calc_누적빈도!X:X,$A29-기준550회_후보!$B$1)</f>
        <v>64</v>
      </c>
      <c r="Y29">
        <f>INDEX(_calc_누적빈도!Y:Y,$A29)-INDEX(_calc_누적빈도!Y:Y,$A29-기준550회_후보!$B$1)</f>
        <v>78</v>
      </c>
      <c r="Z29">
        <f>INDEX(_calc_누적빈도!Z:Z,$A29)-INDEX(_calc_누적빈도!Z:Z,$A29-기준550회_후보!$B$1)</f>
        <v>60</v>
      </c>
      <c r="AA29">
        <f>INDEX(_calc_누적빈도!AA:AA,$A29)-INDEX(_calc_누적빈도!AA:AA,$A29-기준550회_후보!$B$1)</f>
        <v>69</v>
      </c>
      <c r="AB29">
        <f>INDEX(_calc_누적빈도!AB:AB,$A29)-INDEX(_calc_누적빈도!AB:AB,$A29-기준550회_후보!$B$1)</f>
        <v>77</v>
      </c>
      <c r="AC29">
        <f>INDEX(_calc_누적빈도!AC:AC,$A29)-INDEX(_calc_누적빈도!AC:AC,$A29-기준550회_후보!$B$1)</f>
        <v>77</v>
      </c>
      <c r="AD29">
        <f>INDEX(_calc_누적빈도!AD:AD,$A29)-INDEX(_calc_누적빈도!AD:AD,$A29-기준550회_후보!$B$1)</f>
        <v>70</v>
      </c>
      <c r="AE29">
        <f>INDEX(_calc_누적빈도!AE:AE,$A29)-INDEX(_calc_누적빈도!AE:AE,$A29-기준550회_후보!$B$1)</f>
        <v>78</v>
      </c>
      <c r="AF29">
        <f>INDEX(_calc_누적빈도!AF:AF,$A29)-INDEX(_calc_누적빈도!AF:AF,$A29-기준550회_후보!$B$1)</f>
        <v>72</v>
      </c>
      <c r="AG29">
        <f>INDEX(_calc_누적빈도!AG:AG,$A29)-INDEX(_calc_누적빈도!AG:AG,$A29-기준550회_후보!$B$1)</f>
        <v>61</v>
      </c>
      <c r="AH29">
        <f>INDEX(_calc_누적빈도!AH:AH,$A29)-INDEX(_calc_누적빈도!AH:AH,$A29-기준550회_후보!$B$1)</f>
        <v>88</v>
      </c>
      <c r="AI29">
        <f>INDEX(_calc_누적빈도!AI:AI,$A29)-INDEX(_calc_누적빈도!AI:AI,$A29-기준550회_후보!$B$1)</f>
        <v>79</v>
      </c>
      <c r="AJ29">
        <f>INDEX(_calc_누적빈도!AJ:AJ,$A29)-INDEX(_calc_누적빈도!AJ:AJ,$A29-기준550회_후보!$B$1)</f>
        <v>77</v>
      </c>
      <c r="AK29">
        <f>INDEX(_calc_누적빈도!AK:AK,$A29)-INDEX(_calc_누적빈도!AK:AK,$A29-기준550회_후보!$B$1)</f>
        <v>75</v>
      </c>
      <c r="AL29">
        <f>INDEX(_calc_누적빈도!AL:AL,$A29)-INDEX(_calc_누적빈도!AL:AL,$A29-기준550회_후보!$B$1)</f>
        <v>71</v>
      </c>
      <c r="AM29">
        <f>INDEX(_calc_누적빈도!AM:AM,$A29)-INDEX(_calc_누적빈도!AM:AM,$A29-기준550회_후보!$B$1)</f>
        <v>86</v>
      </c>
      <c r="AN29">
        <f>INDEX(_calc_누적빈도!AN:AN,$A29)-INDEX(_calc_누적빈도!AN:AN,$A29-기준550회_후보!$B$1)</f>
        <v>74</v>
      </c>
      <c r="AO29">
        <f>INDEX(_calc_누적빈도!AO:AO,$A29)-INDEX(_calc_누적빈도!AO:AO,$A29-기준550회_후보!$B$1)</f>
        <v>62</v>
      </c>
      <c r="AP29">
        <f>INDEX(_calc_누적빈도!AP:AP,$A29)-INDEX(_calc_누적빈도!AP:AP,$A29-기준550회_후보!$B$1)</f>
        <v>68</v>
      </c>
      <c r="AQ29">
        <f>INDEX(_calc_누적빈도!AQ:AQ,$A29)-INDEX(_calc_누적빈도!AQ:AQ,$A29-기준550회_후보!$B$1)</f>
        <v>71</v>
      </c>
      <c r="AR29">
        <f>INDEX(_calc_누적빈도!AR:AR,$A29)-INDEX(_calc_누적빈도!AR:AR,$A29-기준550회_후보!$B$1)</f>
        <v>71</v>
      </c>
      <c r="AS29">
        <f>INDEX(_calc_누적빈도!AS:AS,$A29)-INDEX(_calc_누적빈도!AS:AS,$A29-기준550회_후보!$B$1)</f>
        <v>72</v>
      </c>
      <c r="AT29">
        <f>INDEX(_calc_누적빈도!AT:AT,$A29)-INDEX(_calc_누적빈도!AT:AT,$A29-기준550회_후보!$B$1)</f>
        <v>83</v>
      </c>
      <c r="AU29">
        <f>(RANK(_calc_라운드기준!B29,_calc_라운드기준!$B29:$AT29,0)+COUNTIFS(_calc_라운드기준!$B29:$AT29,_calc_라운드기준!B29,$B$1:$AT$1,"&lt;"&amp;1))-(RANK(B29,$B29:$AT29,0)+COUNTIFS($B29:$AT29,B29,$B$1:$AT$1,"&lt;"&amp;1))</f>
        <v>-24</v>
      </c>
      <c r="AV29">
        <f>(RANK(_calc_라운드기준!C29,_calc_라운드기준!$B29:$AT29,0)+COUNTIFS(_calc_라운드기준!$B29:$AT29,_calc_라운드기준!C29,$B$1:$AT$1,"&lt;"&amp;2))-(RANK(C29,$B29:$AT29,0)+COUNTIFS($B29:$AT29,C29,$B$1:$AT$1,"&lt;"&amp;2))</f>
        <v>7</v>
      </c>
      <c r="AW29">
        <f>(RANK(_calc_라운드기준!D29,_calc_라운드기준!$B29:$AT29,0)+COUNTIFS(_calc_라운드기준!$B29:$AT29,_calc_라운드기준!D29,$B$1:$AT$1,"&lt;"&amp;3))-(RANK(D29,$B29:$AT29,0)+COUNTIFS($B29:$AT29,D29,$B$1:$AT$1,"&lt;"&amp;3))</f>
        <v>-5</v>
      </c>
      <c r="AX29">
        <f>(RANK(_calc_라운드기준!E29,_calc_라운드기준!$B29:$AT29,0)+COUNTIFS(_calc_라운드기준!$B29:$AT29,_calc_라운드기준!E29,$B$1:$AT$1,"&lt;"&amp;4))-(RANK(E29,$B29:$AT29,0)+COUNTIFS($B29:$AT29,E29,$B$1:$AT$1,"&lt;"&amp;4))</f>
        <v>-9</v>
      </c>
      <c r="AY29">
        <f>(RANK(_calc_라운드기준!F29,_calc_라운드기준!$B29:$AT29,0)+COUNTIFS(_calc_라운드기준!$B29:$AT29,_calc_라운드기준!F29,$B$1:$AT$1,"&lt;"&amp;5))-(RANK(F29,$B29:$AT29,0)+COUNTIFS($B29:$AT29,F29,$B$1:$AT$1,"&lt;"&amp;5))</f>
        <v>-37</v>
      </c>
      <c r="AZ29">
        <f>(RANK(_calc_라운드기준!G29,_calc_라운드기준!$B29:$AT29,0)+COUNTIFS(_calc_라운드기준!$B29:$AT29,_calc_라운드기준!G29,$B$1:$AT$1,"&lt;"&amp;6))-(RANK(G29,$B29:$AT29,0)+COUNTIFS($B29:$AT29,G29,$B$1:$AT$1,"&lt;"&amp;6))</f>
        <v>1</v>
      </c>
      <c r="BA29">
        <f>(RANK(_calc_라운드기준!H29,_calc_라운드기준!$B29:$AT29,0)+COUNTIFS(_calc_라운드기준!$B29:$AT29,_calc_라운드기준!H29,$B$1:$AT$1,"&lt;"&amp;7))-(RANK(H29,$B29:$AT29,0)+COUNTIFS($B29:$AT29,H29,$B$1:$AT$1,"&lt;"&amp;7))</f>
        <v>1</v>
      </c>
      <c r="BB29">
        <f>(RANK(_calc_라운드기준!I29,_calc_라운드기준!$B29:$AT29,0)+COUNTIFS(_calc_라운드기준!$B29:$AT29,_calc_라운드기준!I29,$B$1:$AT$1,"&lt;"&amp;8))-(RANK(I29,$B29:$AT29,0)+COUNTIFS($B29:$AT29,I29,$B$1:$AT$1,"&lt;"&amp;8))</f>
        <v>-29</v>
      </c>
      <c r="BC29">
        <f>(RANK(_calc_라운드기준!J29,_calc_라운드기준!$B29:$AT29,0)+COUNTIFS(_calc_라운드기준!$B29:$AT29,_calc_라운드기준!J29,$B$1:$AT$1,"&lt;"&amp;9))-(RANK(J29,$B29:$AT29,0)+COUNTIFS($B29:$AT29,J29,$B$1:$AT$1,"&lt;"&amp;9))</f>
        <v>-25</v>
      </c>
      <c r="BD29">
        <f>(RANK(_calc_라운드기준!K29,_calc_라운드기준!$B29:$AT29,0)+COUNTIFS(_calc_라운드기준!$B29:$AT29,_calc_라운드기준!K29,$B$1:$AT$1,"&lt;"&amp;10))-(RANK(K29,$B29:$AT29,0)+COUNTIFS($B29:$AT29,K29,$B$1:$AT$1,"&lt;"&amp;10))</f>
        <v>11</v>
      </c>
      <c r="BE29">
        <f>(RANK(_calc_라운드기준!L29,_calc_라운드기준!$B29:$AT29,0)+COUNTIFS(_calc_라운드기준!$B29:$AT29,_calc_라운드기준!L29,$B$1:$AT$1,"&lt;"&amp;11))-(RANK(L29,$B29:$AT29,0)+COUNTIFS($B29:$AT29,L29,$B$1:$AT$1,"&lt;"&amp;11))</f>
        <v>8</v>
      </c>
      <c r="BF29">
        <f>(RANK(_calc_라운드기준!M29,_calc_라운드기준!$B29:$AT29,0)+COUNTIFS(_calc_라운드기준!$B29:$AT29,_calc_라운드기준!M29,$B$1:$AT$1,"&lt;"&amp;12))-(RANK(M29,$B29:$AT29,0)+COUNTIFS($B29:$AT29,M29,$B$1:$AT$1,"&lt;"&amp;12))</f>
        <v>17</v>
      </c>
      <c r="BG29">
        <f>(RANK(_calc_라운드기준!N29,_calc_라운드기준!$B29:$AT29,0)+COUNTIFS(_calc_라운드기준!$B29:$AT29,_calc_라운드기준!N29,$B$1:$AT$1,"&lt;"&amp;13))-(RANK(N29,$B29:$AT29,0)+COUNTIFS($B29:$AT29,N29,$B$1:$AT$1,"&lt;"&amp;13))</f>
        <v>19</v>
      </c>
      <c r="BH29">
        <f>(RANK(_calc_라운드기준!O29,_calc_라운드기준!$B29:$AT29,0)+COUNTIFS(_calc_라운드기준!$B29:$AT29,_calc_라운드기준!O29,$B$1:$AT$1,"&lt;"&amp;14))-(RANK(O29,$B29:$AT29,0)+COUNTIFS($B29:$AT29,O29,$B$1:$AT$1,"&lt;"&amp;14))</f>
        <v>13</v>
      </c>
      <c r="BI29">
        <f>(RANK(_calc_라운드기준!P29,_calc_라운드기준!$B29:$AT29,0)+COUNTIFS(_calc_라운드기준!$B29:$AT29,_calc_라운드기준!P29,$B$1:$AT$1,"&lt;"&amp;15))-(RANK(P29,$B29:$AT29,0)+COUNTIFS($B29:$AT29,P29,$B$1:$AT$1,"&lt;"&amp;15))</f>
        <v>2</v>
      </c>
      <c r="BJ29">
        <f>(RANK(_calc_라운드기준!Q29,_calc_라운드기준!$B29:$AT29,0)+COUNTIFS(_calc_라운드기준!$B29:$AT29,_calc_라운드기준!Q29,$B$1:$AT$1,"&lt;"&amp;16))-(RANK(Q29,$B29:$AT29,0)+COUNTIFS($B29:$AT29,Q29,$B$1:$AT$1,"&lt;"&amp;16))</f>
        <v>-2</v>
      </c>
      <c r="BK29">
        <f>(RANK(_calc_라운드기준!R29,_calc_라운드기준!$B29:$AT29,0)+COUNTIFS(_calc_라운드기준!$B29:$AT29,_calc_라운드기준!R29,$B$1:$AT$1,"&lt;"&amp;17))-(RANK(R29,$B29:$AT29,0)+COUNTIFS($B29:$AT29,R29,$B$1:$AT$1,"&lt;"&amp;17))</f>
        <v>-5</v>
      </c>
      <c r="BL29">
        <f>(RANK(_calc_라운드기준!S29,_calc_라운드기준!$B29:$AT29,0)+COUNTIFS(_calc_라운드기준!$B29:$AT29,_calc_라운드기준!S29,$B$1:$AT$1,"&lt;"&amp;18))-(RANK(S29,$B29:$AT29,0)+COUNTIFS($B29:$AT29,S29,$B$1:$AT$1,"&lt;"&amp;18))</f>
        <v>27</v>
      </c>
      <c r="BM29">
        <f>(RANK(_calc_라운드기준!T29,_calc_라운드기준!$B29:$AT29,0)+COUNTIFS(_calc_라운드기준!$B29:$AT29,_calc_라운드기준!T29,$B$1:$AT$1,"&lt;"&amp;19))-(RANK(T29,$B29:$AT29,0)+COUNTIFS($B29:$AT29,T29,$B$1:$AT$1,"&lt;"&amp;19))</f>
        <v>6</v>
      </c>
      <c r="BN29">
        <f>(RANK(_calc_라운드기준!U29,_calc_라운드기준!$B29:$AT29,0)+COUNTIFS(_calc_라운드기준!$B29:$AT29,_calc_라운드기준!U29,$B$1:$AT$1,"&lt;"&amp;20))-(RANK(U29,$B29:$AT29,0)+COUNTIFS($B29:$AT29,U29,$B$1:$AT$1,"&lt;"&amp;20))</f>
        <v>-10</v>
      </c>
      <c r="BO29">
        <f>(RANK(_calc_라운드기준!V29,_calc_라운드기준!$B29:$AT29,0)+COUNTIFS(_calc_라운드기준!$B29:$AT29,_calc_라운드기준!V29,$B$1:$AT$1,"&lt;"&amp;21))-(RANK(V29,$B29:$AT29,0)+COUNTIFS($B29:$AT29,V29,$B$1:$AT$1,"&lt;"&amp;21))</f>
        <v>31</v>
      </c>
      <c r="BP29">
        <f>(RANK(_calc_라운드기준!W29,_calc_라운드기준!$B29:$AT29,0)+COUNTIFS(_calc_라운드기준!$B29:$AT29,_calc_라운드기준!W29,$B$1:$AT$1,"&lt;"&amp;22))-(RANK(W29,$B29:$AT29,0)+COUNTIFS($B29:$AT29,W29,$B$1:$AT$1,"&lt;"&amp;22))</f>
        <v>4</v>
      </c>
      <c r="BQ29">
        <f>(RANK(_calc_라운드기준!X29,_calc_라운드기준!$B29:$AT29,0)+COUNTIFS(_calc_라운드기준!$B29:$AT29,_calc_라운드기준!X29,$B$1:$AT$1,"&lt;"&amp;23))-(RANK(X29,$B29:$AT29,0)+COUNTIFS($B29:$AT29,X29,$B$1:$AT$1,"&lt;"&amp;23))</f>
        <v>-33</v>
      </c>
      <c r="BR29">
        <f>(RANK(_calc_라운드기준!Y29,_calc_라운드기준!$B29:$AT29,0)+COUNTIFS(_calc_라운드기준!$B29:$AT29,_calc_라운드기준!Y29,$B$1:$AT$1,"&lt;"&amp;24))-(RANK(Y29,$B29:$AT29,0)+COUNTIFS($B29:$AT29,Y29,$B$1:$AT$1,"&lt;"&amp;24))</f>
        <v>-11</v>
      </c>
      <c r="BS29">
        <f>(RANK(_calc_라운드기준!Z29,_calc_라운드기준!$B29:$AT29,0)+COUNTIFS(_calc_라운드기준!$B29:$AT29,_calc_라운드기준!Z29,$B$1:$AT$1,"&lt;"&amp;25))-(RANK(Z29,$B29:$AT29,0)+COUNTIFS($B29:$AT29,Z29,$B$1:$AT$1,"&lt;"&amp;25))</f>
        <v>-7</v>
      </c>
      <c r="BT29">
        <f>(RANK(_calc_라운드기준!AA29,_calc_라운드기준!$B29:$AT29,0)+COUNTIFS(_calc_라운드기준!$B29:$AT29,_calc_라운드기준!AA29,$B$1:$AT$1,"&lt;"&amp;26))-(RANK(AA29,$B29:$AT29,0)+COUNTIFS($B29:$AT29,AA29,$B$1:$AT$1,"&lt;"&amp;26))</f>
        <v>-12</v>
      </c>
      <c r="BU29">
        <f>(RANK(_calc_라운드기준!AB29,_calc_라운드기준!$B29:$AT29,0)+COUNTIFS(_calc_라운드기준!$B29:$AT29,_calc_라운드기준!AB29,$B$1:$AT$1,"&lt;"&amp;27))-(RANK(AB29,$B29:$AT29,0)+COUNTIFS($B29:$AT29,AB29,$B$1:$AT$1,"&lt;"&amp;27))</f>
        <v>-16</v>
      </c>
      <c r="BV29">
        <f>(RANK(_calc_라운드기준!AC29,_calc_라운드기준!$B29:$AT29,0)+COUNTIFS(_calc_라운드기준!$B29:$AT29,_calc_라운드기준!AC29,$B$1:$AT$1,"&lt;"&amp;28))-(RANK(AC29,$B29:$AT29,0)+COUNTIFS($B29:$AT29,AC29,$B$1:$AT$1,"&lt;"&amp;28))</f>
        <v>4</v>
      </c>
      <c r="BW29">
        <f>(RANK(_calc_라운드기준!AD29,_calc_라운드기준!$B29:$AT29,0)+COUNTIFS(_calc_라운드기준!$B29:$AT29,_calc_라운드기준!AD29,$B$1:$AT$1,"&lt;"&amp;29))-(RANK(AD29,$B29:$AT29,0)+COUNTIFS($B29:$AT29,AD29,$B$1:$AT$1,"&lt;"&amp;29))</f>
        <v>5</v>
      </c>
      <c r="BX29">
        <f>(RANK(_calc_라운드기준!AE29,_calc_라운드기준!$B29:$AT29,0)+COUNTIFS(_calc_라운드기준!$B29:$AT29,_calc_라운드기준!AE29,$B$1:$AT$1,"&lt;"&amp;30))-(RANK(AE29,$B29:$AT29,0)+COUNTIFS($B29:$AT29,AE29,$B$1:$AT$1,"&lt;"&amp;30))</f>
        <v>-2</v>
      </c>
      <c r="BY29">
        <f>(RANK(_calc_라운드기준!AF29,_calc_라운드기준!$B29:$AT29,0)+COUNTIFS(_calc_라운드기준!$B29:$AT29,_calc_라운드기준!AF29,$B$1:$AT$1,"&lt;"&amp;31))-(RANK(AF29,$B29:$AT29,0)+COUNTIFS($B29:$AT29,AF29,$B$1:$AT$1,"&lt;"&amp;31))</f>
        <v>-3</v>
      </c>
      <c r="BZ29">
        <f>(RANK(_calc_라운드기준!AG29,_calc_라운드기준!$B29:$AT29,0)+COUNTIFS(_calc_라운드기준!$B29:$AT29,_calc_라운드기준!AG29,$B$1:$AT$1,"&lt;"&amp;32))-(RANK(AG29,$B29:$AT29,0)+COUNTIFS($B29:$AT29,AG29,$B$1:$AT$1,"&lt;"&amp;32))</f>
        <v>-2</v>
      </c>
      <c r="CA29">
        <f>(RANK(_calc_라운드기준!AH29,_calc_라운드기준!$B29:$AT29,0)+COUNTIFS(_calc_라운드기준!$B29:$AT29,_calc_라운드기준!AH29,$B$1:$AT$1,"&lt;"&amp;33))-(RANK(AH29,$B29:$AT29,0)+COUNTIFS($B29:$AT29,AH29,$B$1:$AT$1,"&lt;"&amp;33))</f>
        <v>22</v>
      </c>
      <c r="CB29">
        <f>(RANK(_calc_라운드기준!AI29,_calc_라운드기준!$B29:$AT29,0)+COUNTIFS(_calc_라운드기준!$B29:$AT29,_calc_라운드기준!AI29,$B$1:$AT$1,"&lt;"&amp;34))-(RANK(AI29,$B29:$AT29,0)+COUNTIFS($B29:$AT29,AI29,$B$1:$AT$1,"&lt;"&amp;34))</f>
        <v>32</v>
      </c>
      <c r="CC29">
        <f>(RANK(_calc_라운드기준!AJ29,_calc_라운드기준!$B29:$AT29,0)+COUNTIFS(_calc_라운드기준!$B29:$AT29,_calc_라운드기준!AJ29,$B$1:$AT$1,"&lt;"&amp;35))-(RANK(AJ29,$B29:$AT29,0)+COUNTIFS($B29:$AT29,AJ29,$B$1:$AT$1,"&lt;"&amp;35))</f>
        <v>-4</v>
      </c>
      <c r="CD29">
        <f>(RANK(_calc_라운드기준!AK29,_calc_라운드기준!$B29:$AT29,0)+COUNTIFS(_calc_라운드기준!$B29:$AT29,_calc_라운드기준!AK29,$B$1:$AT$1,"&lt;"&amp;36))-(RANK(AK29,$B29:$AT29,0)+COUNTIFS($B29:$AT29,AK29,$B$1:$AT$1,"&lt;"&amp;36))</f>
        <v>4</v>
      </c>
      <c r="CE29">
        <f>(RANK(_calc_라운드기준!AL29,_calc_라운드기준!$B29:$AT29,0)+COUNTIFS(_calc_라운드기준!$B29:$AT29,_calc_라운드기준!AL29,$B$1:$AT$1,"&lt;"&amp;37))-(RANK(AL29,$B29:$AT29,0)+COUNTIFS($B29:$AT29,AL29,$B$1:$AT$1,"&lt;"&amp;37))</f>
        <v>-12</v>
      </c>
      <c r="CF29">
        <f>(RANK(_calc_라운드기준!AM29,_calc_라운드기준!$B29:$AT29,0)+COUNTIFS(_calc_라운드기준!$B29:$AT29,_calc_라운드기준!AM29,$B$1:$AT$1,"&lt;"&amp;38))-(RANK(AM29,$B29:$AT29,0)+COUNTIFS($B29:$AT29,AM29,$B$1:$AT$1,"&lt;"&amp;38))</f>
        <v>14</v>
      </c>
      <c r="CG29">
        <f>(RANK(_calc_라운드기준!AN29,_calc_라운드기준!$B29:$AT29,0)+COUNTIFS(_calc_라운드기준!$B29:$AT29,_calc_라운드기준!AN29,$B$1:$AT$1,"&lt;"&amp;39))-(RANK(AN29,$B29:$AT29,0)+COUNTIFS($B29:$AT29,AN29,$B$1:$AT$1,"&lt;"&amp;39))</f>
        <v>3</v>
      </c>
      <c r="CH29">
        <f>(RANK(_calc_라운드기준!AO29,_calc_라운드기준!$B29:$AT29,0)+COUNTIFS(_calc_라운드기준!$B29:$AT29,_calc_라운드기준!AO29,$B$1:$AT$1,"&lt;"&amp;40))-(RANK(AO29,$B29:$AT29,0)+COUNTIFS($B29:$AT29,AO29,$B$1:$AT$1,"&lt;"&amp;40))</f>
        <v>-35</v>
      </c>
      <c r="CI29">
        <f>(RANK(_calc_라운드기준!AP29,_calc_라운드기준!$B29:$AT29,0)+COUNTIFS(_calc_라운드기준!$B29:$AT29,_calc_라운드기준!AP29,$B$1:$AT$1,"&lt;"&amp;41))-(RANK(AP29,$B29:$AT29,0)+COUNTIFS($B29:$AT29,AP29,$B$1:$AT$1,"&lt;"&amp;41))</f>
        <v>-4</v>
      </c>
      <c r="CJ29">
        <f>(RANK(_calc_라운드기준!AQ29,_calc_라운드기준!$B29:$AT29,0)+COUNTIFS(_calc_라운드기준!$B29:$AT29,_calc_라운드기준!AQ29,$B$1:$AT$1,"&lt;"&amp;42))-(RANK(AQ29,$B29:$AT29,0)+COUNTIFS($B29:$AT29,AQ29,$B$1:$AT$1,"&lt;"&amp;42))</f>
        <v>2</v>
      </c>
      <c r="CK29">
        <f>(RANK(_calc_라운드기준!AR29,_calc_라운드기준!$B29:$AT29,0)+COUNTIFS(_calc_라운드기준!$B29:$AT29,_calc_라운드기준!AR29,$B$1:$AT$1,"&lt;"&amp;43))-(RANK(AR29,$B29:$AT29,0)+COUNTIFS($B29:$AT29,AR29,$B$1:$AT$1,"&lt;"&amp;43))</f>
        <v>14</v>
      </c>
      <c r="CL29">
        <f>(RANK(_calc_라운드기준!AS29,_calc_라운드기준!$B29:$AT29,0)+COUNTIFS(_calc_라운드기준!$B29:$AT29,_calc_라운드기준!AS29,$B$1:$AT$1,"&lt;"&amp;44))-(RANK(AS29,$B29:$AT29,0)+COUNTIFS($B29:$AT29,AS29,$B$1:$AT$1,"&lt;"&amp;44))</f>
        <v>5</v>
      </c>
      <c r="CM29">
        <f>(RANK(_calc_라운드기준!AT29,_calc_라운드기준!$B29:$AT29,0)+COUNTIFS(_calc_라운드기준!$B29:$AT29,_calc_라운드기준!AT29,$B$1:$AT$1,"&lt;"&amp;45))-(RANK(AT29,$B29:$AT29,0)+COUNTIFS($B29:$AT29,AT29,$B$1:$AT$1,"&lt;"&amp;45))</f>
        <v>35</v>
      </c>
      <c r="CN29">
        <f t="shared" si="0"/>
        <v>40</v>
      </c>
      <c r="CO29">
        <f t="shared" si="1"/>
        <v>13</v>
      </c>
      <c r="CP29">
        <f t="shared" si="2"/>
        <v>31</v>
      </c>
      <c r="CQ29">
        <f t="shared" si="3"/>
        <v>34</v>
      </c>
      <c r="CR29">
        <f t="shared" si="4"/>
        <v>45</v>
      </c>
      <c r="CS29">
        <f t="shared" si="5"/>
        <v>23</v>
      </c>
      <c r="CT29">
        <f t="shared" si="6"/>
        <v>24</v>
      </c>
      <c r="CU29">
        <f t="shared" si="7"/>
        <v>42</v>
      </c>
      <c r="CV29">
        <f t="shared" si="8"/>
        <v>41</v>
      </c>
      <c r="CW29">
        <f t="shared" si="9"/>
        <v>11</v>
      </c>
      <c r="CX29">
        <f t="shared" si="10"/>
        <v>12</v>
      </c>
      <c r="CY29">
        <f t="shared" si="11"/>
        <v>7</v>
      </c>
      <c r="CZ29">
        <f t="shared" si="12"/>
        <v>6</v>
      </c>
      <c r="DA29">
        <f t="shared" si="13"/>
        <v>10</v>
      </c>
      <c r="DB29">
        <f t="shared" si="14"/>
        <v>21</v>
      </c>
      <c r="DC29">
        <f t="shared" si="15"/>
        <v>25</v>
      </c>
      <c r="DD29">
        <f t="shared" si="16"/>
        <v>32</v>
      </c>
      <c r="DE29">
        <f t="shared" si="17"/>
        <v>4</v>
      </c>
      <c r="DF29">
        <f t="shared" si="18"/>
        <v>14</v>
      </c>
      <c r="DG29">
        <f t="shared" si="19"/>
        <v>35</v>
      </c>
      <c r="DH29">
        <f t="shared" si="20"/>
        <v>3</v>
      </c>
      <c r="DI29">
        <f t="shared" si="21"/>
        <v>17</v>
      </c>
      <c r="DJ29">
        <f t="shared" si="22"/>
        <v>43</v>
      </c>
      <c r="DK29">
        <f t="shared" si="23"/>
        <v>36</v>
      </c>
      <c r="DL29">
        <f t="shared" si="24"/>
        <v>33</v>
      </c>
      <c r="DM29">
        <f t="shared" si="25"/>
        <v>37</v>
      </c>
      <c r="DN29">
        <f t="shared" si="26"/>
        <v>39</v>
      </c>
      <c r="DO29">
        <f t="shared" si="27"/>
        <v>18</v>
      </c>
      <c r="DP29">
        <f t="shared" si="28"/>
        <v>15</v>
      </c>
      <c r="DQ29">
        <f t="shared" si="29"/>
        <v>26</v>
      </c>
      <c r="DR29">
        <f t="shared" si="30"/>
        <v>28</v>
      </c>
      <c r="DS29">
        <f t="shared" si="31"/>
        <v>27</v>
      </c>
      <c r="DT29">
        <f t="shared" si="32"/>
        <v>5</v>
      </c>
      <c r="DU29">
        <f t="shared" si="33"/>
        <v>2</v>
      </c>
      <c r="DV29">
        <f t="shared" si="34"/>
        <v>29</v>
      </c>
      <c r="DW29">
        <f t="shared" si="35"/>
        <v>19</v>
      </c>
      <c r="DX29">
        <f t="shared" si="36"/>
        <v>38</v>
      </c>
      <c r="DY29">
        <f t="shared" si="37"/>
        <v>8</v>
      </c>
      <c r="DZ29">
        <f t="shared" si="38"/>
        <v>20</v>
      </c>
      <c r="EA29">
        <f t="shared" si="39"/>
        <v>44</v>
      </c>
      <c r="EB29">
        <f t="shared" si="40"/>
        <v>30</v>
      </c>
      <c r="EC29">
        <f t="shared" si="41"/>
        <v>22</v>
      </c>
      <c r="ED29">
        <f t="shared" si="42"/>
        <v>9</v>
      </c>
      <c r="EE29">
        <f t="shared" si="43"/>
        <v>16</v>
      </c>
      <c r="EF29">
        <f t="shared" si="44"/>
        <v>1</v>
      </c>
    </row>
    <row r="30" spans="1:136" ht="16.5" customHeight="1">
      <c r="A30">
        <f>_calc_라운드기준!A30</f>
        <v>1216</v>
      </c>
      <c r="B30">
        <f>INDEX(_calc_누적빈도!B:B,$A30)-INDEX(_calc_누적빈도!B:B,$A30-기준550회_후보!$B$1)</f>
        <v>70</v>
      </c>
      <c r="C30">
        <f>INDEX(_calc_누적빈도!C:C,$A30)-INDEX(_calc_누적빈도!C:C,$A30-기준550회_후보!$B$1)</f>
        <v>66</v>
      </c>
      <c r="D30">
        <f>INDEX(_calc_누적빈도!D:D,$A30)-INDEX(_calc_누적빈도!D:D,$A30-기준550회_후보!$B$1)</f>
        <v>81</v>
      </c>
      <c r="E30">
        <f>INDEX(_calc_누적빈도!E:E,$A30)-INDEX(_calc_누적빈도!E:E,$A30-기준550회_후보!$B$1)</f>
        <v>65</v>
      </c>
      <c r="F30">
        <f>INDEX(_calc_누적빈도!F:F,$A30)-INDEX(_calc_누적빈도!F:F,$A30-기준550회_후보!$B$1)</f>
        <v>57</v>
      </c>
      <c r="G30">
        <f>INDEX(_calc_누적빈도!G:G,$A30)-INDEX(_calc_누적빈도!G:G,$A30-기준550회_후보!$B$1)</f>
        <v>82</v>
      </c>
      <c r="H30">
        <f>INDEX(_calc_누적빈도!H:H,$A30)-INDEX(_calc_누적빈도!H:H,$A30-기준550회_후보!$B$1)</f>
        <v>81</v>
      </c>
      <c r="I30">
        <f>INDEX(_calc_누적빈도!I:I,$A30)-INDEX(_calc_누적빈도!I:I,$A30-기준550회_후보!$B$1)</f>
        <v>62</v>
      </c>
      <c r="J30">
        <f>INDEX(_calc_누적빈도!J:J,$A30)-INDEX(_calc_누적빈도!J:J,$A30-기준550회_후보!$B$1)</f>
        <v>64</v>
      </c>
      <c r="K30">
        <f>INDEX(_calc_누적빈도!K:K,$A30)-INDEX(_calc_누적빈도!K:K,$A30-기준550회_후보!$B$1)</f>
        <v>73</v>
      </c>
      <c r="L30">
        <f>INDEX(_calc_누적빈도!L:L,$A30)-INDEX(_calc_누적빈도!L:L,$A30-기준550회_후보!$B$1)</f>
        <v>77</v>
      </c>
      <c r="M30">
        <f>INDEX(_calc_누적빈도!M:M,$A30)-INDEX(_calc_누적빈도!M:M,$A30-기준550회_후보!$B$1)</f>
        <v>91</v>
      </c>
      <c r="N30">
        <f>INDEX(_calc_누적빈도!N:N,$A30)-INDEX(_calc_누적빈도!N:N,$A30-기준550회_후보!$B$1)</f>
        <v>81</v>
      </c>
      <c r="O30">
        <f>INDEX(_calc_누적빈도!O:O,$A30)-INDEX(_calc_누적빈도!O:O,$A30-기준550회_후보!$B$1)</f>
        <v>71</v>
      </c>
      <c r="P30">
        <f>INDEX(_calc_누적빈도!P:P,$A30)-INDEX(_calc_누적빈도!P:P,$A30-기준550회_후보!$B$1)</f>
        <v>78</v>
      </c>
      <c r="Q30">
        <f>INDEX(_calc_누적빈도!Q:Q,$A30)-INDEX(_calc_누적빈도!Q:Q,$A30-기준550회_후보!$B$1)</f>
        <v>83</v>
      </c>
      <c r="R30">
        <f>INDEX(_calc_누적빈도!R:R,$A30)-INDEX(_calc_누적빈도!R:R,$A30-기준550회_후보!$B$1)</f>
        <v>74</v>
      </c>
      <c r="S30">
        <f>INDEX(_calc_누적빈도!S:S,$A30)-INDEX(_calc_누적빈도!S:S,$A30-기준550회_후보!$B$1)</f>
        <v>79</v>
      </c>
      <c r="T30">
        <f>INDEX(_calc_누적빈도!T:T,$A30)-INDEX(_calc_누적빈도!T:T,$A30-기준550회_후보!$B$1)</f>
        <v>78</v>
      </c>
      <c r="U30">
        <f>INDEX(_calc_누적빈도!U:U,$A30)-INDEX(_calc_누적빈도!U:U,$A30-기준550회_후보!$B$1)</f>
        <v>58</v>
      </c>
      <c r="V30">
        <f>INDEX(_calc_누적빈도!V:V,$A30)-INDEX(_calc_누적빈도!V:V,$A30-기준550회_후보!$B$1)</f>
        <v>84</v>
      </c>
      <c r="W30">
        <f>INDEX(_calc_누적빈도!W:W,$A30)-INDEX(_calc_누적빈도!W:W,$A30-기준550회_후보!$B$1)</f>
        <v>63</v>
      </c>
      <c r="X30">
        <f>INDEX(_calc_누적빈도!X:X,$A30)-INDEX(_calc_누적빈도!X:X,$A30-기준550회_후보!$B$1)</f>
        <v>63</v>
      </c>
      <c r="Y30">
        <f>INDEX(_calc_누적빈도!Y:Y,$A30)-INDEX(_calc_누적빈도!Y:Y,$A30-기준550회_후보!$B$1)</f>
        <v>77</v>
      </c>
      <c r="Z30">
        <f>INDEX(_calc_누적빈도!Z:Z,$A30)-INDEX(_calc_누적빈도!Z:Z,$A30-기준550회_후보!$B$1)</f>
        <v>60</v>
      </c>
      <c r="AA30">
        <f>INDEX(_calc_누적빈도!AA:AA,$A30)-INDEX(_calc_누적빈도!AA:AA,$A30-기준550회_후보!$B$1)</f>
        <v>69</v>
      </c>
      <c r="AB30">
        <f>INDEX(_calc_누적빈도!AB:AB,$A30)-INDEX(_calc_누적빈도!AB:AB,$A30-기준550회_후보!$B$1)</f>
        <v>77</v>
      </c>
      <c r="AC30">
        <f>INDEX(_calc_누적빈도!AC:AC,$A30)-INDEX(_calc_누적빈도!AC:AC,$A30-기준550회_후보!$B$1)</f>
        <v>78</v>
      </c>
      <c r="AD30">
        <f>INDEX(_calc_누적빈도!AD:AD,$A30)-INDEX(_calc_누적빈도!AD:AD,$A30-기준550회_후보!$B$1)</f>
        <v>70</v>
      </c>
      <c r="AE30">
        <f>INDEX(_calc_누적빈도!AE:AE,$A30)-INDEX(_calc_누적빈도!AE:AE,$A30-기준550회_후보!$B$1)</f>
        <v>78</v>
      </c>
      <c r="AF30">
        <f>INDEX(_calc_누적빈도!AF:AF,$A30)-INDEX(_calc_누적빈도!AF:AF,$A30-기준550회_후보!$B$1)</f>
        <v>72</v>
      </c>
      <c r="AG30">
        <f>INDEX(_calc_누적빈도!AG:AG,$A30)-INDEX(_calc_누적빈도!AG:AG,$A30-기준550회_후보!$B$1)</f>
        <v>61</v>
      </c>
      <c r="AH30">
        <f>INDEX(_calc_누적빈도!AH:AH,$A30)-INDEX(_calc_누적빈도!AH:AH,$A30-기준550회_후보!$B$1)</f>
        <v>88</v>
      </c>
      <c r="AI30">
        <f>INDEX(_calc_누적빈도!AI:AI,$A30)-INDEX(_calc_누적빈도!AI:AI,$A30-기준550회_후보!$B$1)</f>
        <v>79</v>
      </c>
      <c r="AJ30">
        <f>INDEX(_calc_누적빈도!AJ:AJ,$A30)-INDEX(_calc_누적빈도!AJ:AJ,$A30-기준550회_후보!$B$1)</f>
        <v>77</v>
      </c>
      <c r="AK30">
        <f>INDEX(_calc_누적빈도!AK:AK,$A30)-INDEX(_calc_누적빈도!AK:AK,$A30-기준550회_후보!$B$1)</f>
        <v>75</v>
      </c>
      <c r="AL30">
        <f>INDEX(_calc_누적빈도!AL:AL,$A30)-INDEX(_calc_누적빈도!AL:AL,$A30-기준550회_후보!$B$1)</f>
        <v>71</v>
      </c>
      <c r="AM30">
        <f>INDEX(_calc_누적빈도!AM:AM,$A30)-INDEX(_calc_누적빈도!AM:AM,$A30-기준550회_후보!$B$1)</f>
        <v>86</v>
      </c>
      <c r="AN30">
        <f>INDEX(_calc_누적빈도!AN:AN,$A30)-INDEX(_calc_누적빈도!AN:AN,$A30-기준550회_후보!$B$1)</f>
        <v>74</v>
      </c>
      <c r="AO30">
        <f>INDEX(_calc_누적빈도!AO:AO,$A30)-INDEX(_calc_누적빈도!AO:AO,$A30-기준550회_후보!$B$1)</f>
        <v>62</v>
      </c>
      <c r="AP30">
        <f>INDEX(_calc_누적빈도!AP:AP,$A30)-INDEX(_calc_누적빈도!AP:AP,$A30-기준550회_후보!$B$1)</f>
        <v>68</v>
      </c>
      <c r="AQ30">
        <f>INDEX(_calc_누적빈도!AQ:AQ,$A30)-INDEX(_calc_누적빈도!AQ:AQ,$A30-기준550회_후보!$B$1)</f>
        <v>71</v>
      </c>
      <c r="AR30">
        <f>INDEX(_calc_누적빈도!AR:AR,$A30)-INDEX(_calc_누적빈도!AR:AR,$A30-기준550회_후보!$B$1)</f>
        <v>71</v>
      </c>
      <c r="AS30">
        <f>INDEX(_calc_누적빈도!AS:AS,$A30)-INDEX(_calc_누적빈도!AS:AS,$A30-기준550회_후보!$B$1)</f>
        <v>72</v>
      </c>
      <c r="AT30">
        <f>INDEX(_calc_누적빈도!AT:AT,$A30)-INDEX(_calc_누적빈도!AT:AT,$A30-기준550회_후보!$B$1)</f>
        <v>83</v>
      </c>
      <c r="AU30">
        <f>(RANK(_calc_라운드기준!B30,_calc_라운드기준!$B30:$AT30,0)+COUNTIFS(_calc_라운드기준!$B30:$AT30,_calc_라운드기준!B30,$B$1:$AT$1,"&lt;"&amp;1))-(RANK(B30,$B30:$AT30,0)+COUNTIFS($B30:$AT30,B30,$B$1:$AT$1,"&lt;"&amp;1))</f>
        <v>-24</v>
      </c>
      <c r="AV30">
        <f>(RANK(_calc_라운드기준!C30,_calc_라운드기준!$B30:$AT30,0)+COUNTIFS(_calc_라운드기준!$B30:$AT30,_calc_라운드기준!C30,$B$1:$AT$1,"&lt;"&amp;2))-(RANK(C30,$B30:$AT30,0)+COUNTIFS($B30:$AT30,C30,$B$1:$AT$1,"&lt;"&amp;2))</f>
        <v>7</v>
      </c>
      <c r="AW30">
        <f>(RANK(_calc_라운드기준!D30,_calc_라운드기준!$B30:$AT30,0)+COUNTIFS(_calc_라운드기준!$B30:$AT30,_calc_라운드기준!D30,$B$1:$AT$1,"&lt;"&amp;3))-(RANK(D30,$B30:$AT30,0)+COUNTIFS($B30:$AT30,D30,$B$1:$AT$1,"&lt;"&amp;3))</f>
        <v>-6</v>
      </c>
      <c r="AX30">
        <f>(RANK(_calc_라운드기준!E30,_calc_라운드기준!$B30:$AT30,0)+COUNTIFS(_calc_라운드기준!$B30:$AT30,_calc_라운드기준!E30,$B$1:$AT$1,"&lt;"&amp;4))-(RANK(E30,$B30:$AT30,0)+COUNTIFS($B30:$AT30,E30,$B$1:$AT$1,"&lt;"&amp;4))</f>
        <v>-8</v>
      </c>
      <c r="AY30">
        <f>(RANK(_calc_라운드기준!F30,_calc_라운드기준!$B30:$AT30,0)+COUNTIFS(_calc_라운드기준!$B30:$AT30,_calc_라운드기준!F30,$B$1:$AT$1,"&lt;"&amp;5))-(RANK(F30,$B30:$AT30,0)+COUNTIFS($B30:$AT30,F30,$B$1:$AT$1,"&lt;"&amp;5))</f>
        <v>-37</v>
      </c>
      <c r="AZ30">
        <f>(RANK(_calc_라운드기준!G30,_calc_라운드기준!$B30:$AT30,0)+COUNTIFS(_calc_라운드기준!$B30:$AT30,_calc_라운드기준!G30,$B$1:$AT$1,"&lt;"&amp;6))-(RANK(G30,$B30:$AT30,0)+COUNTIFS($B30:$AT30,G30,$B$1:$AT$1,"&lt;"&amp;6))</f>
        <v>2</v>
      </c>
      <c r="BA30">
        <f>(RANK(_calc_라운드기준!H30,_calc_라운드기준!$B30:$AT30,0)+COUNTIFS(_calc_라운드기준!$B30:$AT30,_calc_라운드기준!H30,$B$1:$AT$1,"&lt;"&amp;7))-(RANK(H30,$B30:$AT30,0)+COUNTIFS($B30:$AT30,H30,$B$1:$AT$1,"&lt;"&amp;7))</f>
        <v>1</v>
      </c>
      <c r="BB30">
        <f>(RANK(_calc_라운드기준!I30,_calc_라운드기준!$B30:$AT30,0)+COUNTIFS(_calc_라운드기준!$B30:$AT30,_calc_라운드기준!I30,$B$1:$AT$1,"&lt;"&amp;8))-(RANK(I30,$B30:$AT30,0)+COUNTIFS($B30:$AT30,I30,$B$1:$AT$1,"&lt;"&amp;8))</f>
        <v>-29</v>
      </c>
      <c r="BC30">
        <f>(RANK(_calc_라운드기준!J30,_calc_라운드기준!$B30:$AT30,0)+COUNTIFS(_calc_라운드기준!$B30:$AT30,_calc_라운드기준!J30,$B$1:$AT$1,"&lt;"&amp;9))-(RANK(J30,$B30:$AT30,0)+COUNTIFS($B30:$AT30,J30,$B$1:$AT$1,"&lt;"&amp;9))</f>
        <v>-25</v>
      </c>
      <c r="BD30">
        <f>(RANK(_calc_라운드기준!K30,_calc_라운드기준!$B30:$AT30,0)+COUNTIFS(_calc_라운드기준!$B30:$AT30,_calc_라운드기준!K30,$B$1:$AT$1,"&lt;"&amp;10))-(RANK(K30,$B30:$AT30,0)+COUNTIFS($B30:$AT30,K30,$B$1:$AT$1,"&lt;"&amp;10))</f>
        <v>13</v>
      </c>
      <c r="BE30">
        <f>(RANK(_calc_라운드기준!L30,_calc_라운드기준!$B30:$AT30,0)+COUNTIFS(_calc_라운드기준!$B30:$AT30,_calc_라운드기준!L30,$B$1:$AT$1,"&lt;"&amp;11))-(RANK(L30,$B30:$AT30,0)+COUNTIFS($B30:$AT30,L30,$B$1:$AT$1,"&lt;"&amp;11))</f>
        <v>12</v>
      </c>
      <c r="BF30">
        <f>(RANK(_calc_라운드기준!M30,_calc_라운드기준!$B30:$AT30,0)+COUNTIFS(_calc_라운드기준!$B30:$AT30,_calc_라운드기준!M30,$B$1:$AT$1,"&lt;"&amp;12))-(RANK(M30,$B30:$AT30,0)+COUNTIFS($B30:$AT30,M30,$B$1:$AT$1,"&lt;"&amp;12))</f>
        <v>16</v>
      </c>
      <c r="BG30">
        <f>(RANK(_calc_라운드기준!N30,_calc_라운드기준!$B30:$AT30,0)+COUNTIFS(_calc_라운드기준!$B30:$AT30,_calc_라운드기준!N30,$B$1:$AT$1,"&lt;"&amp;13))-(RANK(N30,$B30:$AT30,0)+COUNTIFS($B30:$AT30,N30,$B$1:$AT$1,"&lt;"&amp;13))</f>
        <v>20</v>
      </c>
      <c r="BH30">
        <f>(RANK(_calc_라운드기준!O30,_calc_라운드기준!$B30:$AT30,0)+COUNTIFS(_calc_라운드기준!$B30:$AT30,_calc_라운드기준!O30,$B$1:$AT$1,"&lt;"&amp;14))-(RANK(O30,$B30:$AT30,0)+COUNTIFS($B30:$AT30,O30,$B$1:$AT$1,"&lt;"&amp;14))</f>
        <v>11</v>
      </c>
      <c r="BI30">
        <f>(RANK(_calc_라운드기준!P30,_calc_라운드기준!$B30:$AT30,0)+COUNTIFS(_calc_라운드기준!$B30:$AT30,_calc_라운드기준!P30,$B$1:$AT$1,"&lt;"&amp;15))-(RANK(P30,$B30:$AT30,0)+COUNTIFS($B30:$AT30,P30,$B$1:$AT$1,"&lt;"&amp;15))</f>
        <v>5</v>
      </c>
      <c r="BJ30">
        <f>(RANK(_calc_라운드기준!Q30,_calc_라운드기준!$B30:$AT30,0)+COUNTIFS(_calc_라운드기준!$B30:$AT30,_calc_라운드기준!Q30,$B$1:$AT$1,"&lt;"&amp;16))-(RANK(Q30,$B30:$AT30,0)+COUNTIFS($B30:$AT30,Q30,$B$1:$AT$1,"&lt;"&amp;16))</f>
        <v>-2</v>
      </c>
      <c r="BK30">
        <f>(RANK(_calc_라운드기준!R30,_calc_라운드기준!$B30:$AT30,0)+COUNTIFS(_calc_라운드기준!$B30:$AT30,_calc_라운드기준!R30,$B$1:$AT$1,"&lt;"&amp;17))-(RANK(R30,$B30:$AT30,0)+COUNTIFS($B30:$AT30,R30,$B$1:$AT$1,"&lt;"&amp;17))</f>
        <v>-3</v>
      </c>
      <c r="BL30">
        <f>(RANK(_calc_라운드기준!S30,_calc_라운드기준!$B30:$AT30,0)+COUNTIFS(_calc_라운드기준!$B30:$AT30,_calc_라운드기준!S30,$B$1:$AT$1,"&lt;"&amp;18))-(RANK(S30,$B30:$AT30,0)+COUNTIFS($B30:$AT30,S30,$B$1:$AT$1,"&lt;"&amp;18))</f>
        <v>28</v>
      </c>
      <c r="BM30">
        <f>(RANK(_calc_라운드기준!T30,_calc_라운드기준!$B30:$AT30,0)+COUNTIFS(_calc_라운드기준!$B30:$AT30,_calc_라운드기준!T30,$B$1:$AT$1,"&lt;"&amp;19))-(RANK(T30,$B30:$AT30,0)+COUNTIFS($B30:$AT30,T30,$B$1:$AT$1,"&lt;"&amp;19))</f>
        <v>6</v>
      </c>
      <c r="BN30">
        <f>(RANK(_calc_라운드기준!U30,_calc_라운드기준!$B30:$AT30,0)+COUNTIFS(_calc_라운드기준!$B30:$AT30,_calc_라운드기준!U30,$B$1:$AT$1,"&lt;"&amp;20))-(RANK(U30,$B30:$AT30,0)+COUNTIFS($B30:$AT30,U30,$B$1:$AT$1,"&lt;"&amp;20))</f>
        <v>-9</v>
      </c>
      <c r="BO30">
        <f>(RANK(_calc_라운드기준!V30,_calc_라운드기준!$B30:$AT30,0)+COUNTIFS(_calc_라운드기준!$B30:$AT30,_calc_라운드기준!V30,$B$1:$AT$1,"&lt;"&amp;21))-(RANK(V30,$B30:$AT30,0)+COUNTIFS($B30:$AT30,V30,$B$1:$AT$1,"&lt;"&amp;21))</f>
        <v>32</v>
      </c>
      <c r="BP30">
        <f>(RANK(_calc_라운드기준!W30,_calc_라운드기준!$B30:$AT30,0)+COUNTIFS(_calc_라운드기준!$B30:$AT30,_calc_라운드기준!W30,$B$1:$AT$1,"&lt;"&amp;22))-(RANK(W30,$B30:$AT30,0)+COUNTIFS($B30:$AT30,W30,$B$1:$AT$1,"&lt;"&amp;22))</f>
        <v>5</v>
      </c>
      <c r="BQ30">
        <f>(RANK(_calc_라운드기준!X30,_calc_라운드기준!$B30:$AT30,0)+COUNTIFS(_calc_라운드기준!$B30:$AT30,_calc_라운드기준!X30,$B$1:$AT$1,"&lt;"&amp;23))-(RANK(X30,$B30:$AT30,0)+COUNTIFS($B30:$AT30,X30,$B$1:$AT$1,"&lt;"&amp;23))</f>
        <v>-35</v>
      </c>
      <c r="BR30">
        <f>(RANK(_calc_라운드기준!Y30,_calc_라운드기준!$B30:$AT30,0)+COUNTIFS(_calc_라운드기준!$B30:$AT30,_calc_라운드기준!Y30,$B$1:$AT$1,"&lt;"&amp;24))-(RANK(Y30,$B30:$AT30,0)+COUNTIFS($B30:$AT30,Y30,$B$1:$AT$1,"&lt;"&amp;24))</f>
        <v>-13</v>
      </c>
      <c r="BS30">
        <f>(RANK(_calc_라운드기준!Z30,_calc_라운드기준!$B30:$AT30,0)+COUNTIFS(_calc_라운드기준!$B30:$AT30,_calc_라운드기준!Z30,$B$1:$AT$1,"&lt;"&amp;25))-(RANK(Z30,$B30:$AT30,0)+COUNTIFS($B30:$AT30,Z30,$B$1:$AT$1,"&lt;"&amp;25))</f>
        <v>-12</v>
      </c>
      <c r="BT30">
        <f>(RANK(_calc_라운드기준!AA30,_calc_라운드기준!$B30:$AT30,0)+COUNTIFS(_calc_라운드기준!$B30:$AT30,_calc_라운드기준!AA30,$B$1:$AT$1,"&lt;"&amp;26))-(RANK(AA30,$B30:$AT30,0)+COUNTIFS($B30:$AT30,AA30,$B$1:$AT$1,"&lt;"&amp;26))</f>
        <v>-12</v>
      </c>
      <c r="BU30">
        <f>(RANK(_calc_라운드기준!AB30,_calc_라운드기준!$B30:$AT30,0)+COUNTIFS(_calc_라운드기준!$B30:$AT30,_calc_라운드기준!AB30,$B$1:$AT$1,"&lt;"&amp;27))-(RANK(AB30,$B30:$AT30,0)+COUNTIFS($B30:$AT30,AB30,$B$1:$AT$1,"&lt;"&amp;27))</f>
        <v>-18</v>
      </c>
      <c r="BV30">
        <f>(RANK(_calc_라운드기준!AC30,_calc_라운드기준!$B30:$AT30,0)+COUNTIFS(_calc_라운드기준!$B30:$AT30,_calc_라운드기준!AC30,$B$1:$AT$1,"&lt;"&amp;28))-(RANK(AC30,$B30:$AT30,0)+COUNTIFS($B30:$AT30,AC30,$B$1:$AT$1,"&lt;"&amp;28))</f>
        <v>7</v>
      </c>
      <c r="BW30">
        <f>(RANK(_calc_라운드기준!AD30,_calc_라운드기준!$B30:$AT30,0)+COUNTIFS(_calc_라운드기준!$B30:$AT30,_calc_라운드기준!AD30,$B$1:$AT$1,"&lt;"&amp;29))-(RANK(AD30,$B30:$AT30,0)+COUNTIFS($B30:$AT30,AD30,$B$1:$AT$1,"&lt;"&amp;29))</f>
        <v>0</v>
      </c>
      <c r="BX30">
        <f>(RANK(_calc_라운드기준!AE30,_calc_라운드기준!$B30:$AT30,0)+COUNTIFS(_calc_라운드기준!$B30:$AT30,_calc_라운드기준!AE30,$B$1:$AT$1,"&lt;"&amp;30))-(RANK(AE30,$B30:$AT30,0)+COUNTIFS($B30:$AT30,AE30,$B$1:$AT$1,"&lt;"&amp;30))</f>
        <v>-3</v>
      </c>
      <c r="BY30">
        <f>(RANK(_calc_라운드기준!AF30,_calc_라운드기준!$B30:$AT30,0)+COUNTIFS(_calc_라운드기준!$B30:$AT30,_calc_라운드기준!AF30,$B$1:$AT$1,"&lt;"&amp;31))-(RANK(AF30,$B30:$AT30,0)+COUNTIFS($B30:$AT30,AF30,$B$1:$AT$1,"&lt;"&amp;31))</f>
        <v>-2</v>
      </c>
      <c r="BZ30">
        <f>(RANK(_calc_라운드기준!AG30,_calc_라운드기준!$B30:$AT30,0)+COUNTIFS(_calc_라운드기준!$B30:$AT30,_calc_라운드기준!AG30,$B$1:$AT$1,"&lt;"&amp;32))-(RANK(AG30,$B30:$AT30,0)+COUNTIFS($B30:$AT30,AG30,$B$1:$AT$1,"&lt;"&amp;32))</f>
        <v>-2</v>
      </c>
      <c r="CA30">
        <f>(RANK(_calc_라운드기준!AH30,_calc_라운드기준!$B30:$AT30,0)+COUNTIFS(_calc_라운드기준!$B30:$AT30,_calc_라운드기준!AH30,$B$1:$AT$1,"&lt;"&amp;33))-(RANK(AH30,$B30:$AT30,0)+COUNTIFS($B30:$AT30,AH30,$B$1:$AT$1,"&lt;"&amp;33))</f>
        <v>22</v>
      </c>
      <c r="CB30">
        <f>(RANK(_calc_라운드기준!AI30,_calc_라운드기준!$B30:$AT30,0)+COUNTIFS(_calc_라운드기준!$B30:$AT30,_calc_라운드기준!AI30,$B$1:$AT$1,"&lt;"&amp;34))-(RANK(AI30,$B30:$AT30,0)+COUNTIFS($B30:$AT30,AI30,$B$1:$AT$1,"&lt;"&amp;34))</f>
        <v>33</v>
      </c>
      <c r="CC30">
        <f>(RANK(_calc_라운드기준!AJ30,_calc_라운드기준!$B30:$AT30,0)+COUNTIFS(_calc_라운드기준!$B30:$AT30,_calc_라운드기준!AJ30,$B$1:$AT$1,"&lt;"&amp;35))-(RANK(AJ30,$B30:$AT30,0)+COUNTIFS($B30:$AT30,AJ30,$B$1:$AT$1,"&lt;"&amp;35))</f>
        <v>-6</v>
      </c>
      <c r="CD30">
        <f>(RANK(_calc_라운드기준!AK30,_calc_라운드기준!$B30:$AT30,0)+COUNTIFS(_calc_라운드기준!$B30:$AT30,_calc_라운드기준!AK30,$B$1:$AT$1,"&lt;"&amp;36))-(RANK(AK30,$B30:$AT30,0)+COUNTIFS($B30:$AT30,AK30,$B$1:$AT$1,"&lt;"&amp;36))</f>
        <v>4</v>
      </c>
      <c r="CE30">
        <f>(RANK(_calc_라운드기준!AL30,_calc_라운드기준!$B30:$AT30,0)+COUNTIFS(_calc_라운드기준!$B30:$AT30,_calc_라운드기준!AL30,$B$1:$AT$1,"&lt;"&amp;37))-(RANK(AL30,$B30:$AT30,0)+COUNTIFS($B30:$AT30,AL30,$B$1:$AT$1,"&lt;"&amp;37))</f>
        <v>-13</v>
      </c>
      <c r="CF30">
        <f>(RANK(_calc_라운드기준!AM30,_calc_라운드기준!$B30:$AT30,0)+COUNTIFS(_calc_라운드기준!$B30:$AT30,_calc_라운드기준!AM30,$B$1:$AT$1,"&lt;"&amp;38))-(RANK(AM30,$B30:$AT30,0)+COUNTIFS($B30:$AT30,AM30,$B$1:$AT$1,"&lt;"&amp;38))</f>
        <v>13</v>
      </c>
      <c r="CG30">
        <f>(RANK(_calc_라운드기준!AN30,_calc_라운드기준!$B30:$AT30,0)+COUNTIFS(_calc_라운드기준!$B30:$AT30,_calc_라운드기준!AN30,$B$1:$AT$1,"&lt;"&amp;39))-(RANK(AN30,$B30:$AT30,0)+COUNTIFS($B30:$AT30,AN30,$B$1:$AT$1,"&lt;"&amp;39))</f>
        <v>3</v>
      </c>
      <c r="CH30">
        <f>(RANK(_calc_라운드기준!AO30,_calc_라운드기준!$B30:$AT30,0)+COUNTIFS(_calc_라운드기준!$B30:$AT30,_calc_라운드기준!AO30,$B$1:$AT$1,"&lt;"&amp;40))-(RANK(AO30,$B30:$AT30,0)+COUNTIFS($B30:$AT30,AO30,$B$1:$AT$1,"&lt;"&amp;40))</f>
        <v>-35</v>
      </c>
      <c r="CI30">
        <f>(RANK(_calc_라운드기준!AP30,_calc_라운드기준!$B30:$AT30,0)+COUNTIFS(_calc_라운드기준!$B30:$AT30,_calc_라운드기준!AP30,$B$1:$AT$1,"&lt;"&amp;41))-(RANK(AP30,$B30:$AT30,0)+COUNTIFS($B30:$AT30,AP30,$B$1:$AT$1,"&lt;"&amp;41))</f>
        <v>-1</v>
      </c>
      <c r="CJ30">
        <f>(RANK(_calc_라운드기준!AQ30,_calc_라운드기준!$B30:$AT30,0)+COUNTIFS(_calc_라운드기준!$B30:$AT30,_calc_라운드기준!AQ30,$B$1:$AT$1,"&lt;"&amp;42))-(RANK(AQ30,$B30:$AT30,0)+COUNTIFS($B30:$AT30,AQ30,$B$1:$AT$1,"&lt;"&amp;42))</f>
        <v>-2</v>
      </c>
      <c r="CK30">
        <f>(RANK(_calc_라운드기준!AR30,_calc_라운드기준!$B30:$AT30,0)+COUNTIFS(_calc_라운드기준!$B30:$AT30,_calc_라운드기준!AR30,$B$1:$AT$1,"&lt;"&amp;43))-(RANK(AR30,$B30:$AT30,0)+COUNTIFS($B30:$AT30,AR30,$B$1:$AT$1,"&lt;"&amp;43))</f>
        <v>14</v>
      </c>
      <c r="CL30">
        <f>(RANK(_calc_라운드기준!AS30,_calc_라운드기준!$B30:$AT30,0)+COUNTIFS(_calc_라운드기준!$B30:$AT30,_calc_라운드기준!AS30,$B$1:$AT$1,"&lt;"&amp;44))-(RANK(AS30,$B30:$AT30,0)+COUNTIFS($B30:$AT30,AS30,$B$1:$AT$1,"&lt;"&amp;44))</f>
        <v>8</v>
      </c>
      <c r="CM30">
        <f>(RANK(_calc_라운드기준!AT30,_calc_라운드기준!$B30:$AT30,0)+COUNTIFS(_calc_라운드기준!$B30:$AT30,_calc_라운드기준!AT30,$B$1:$AT$1,"&lt;"&amp;45))-(RANK(AT30,$B30:$AT30,0)+COUNTIFS($B30:$AT30,AT30,$B$1:$AT$1,"&lt;"&amp;45))</f>
        <v>35</v>
      </c>
      <c r="CN30">
        <f t="shared" si="0"/>
        <v>40</v>
      </c>
      <c r="CO30">
        <f t="shared" si="1"/>
        <v>14</v>
      </c>
      <c r="CP30">
        <f t="shared" si="2"/>
        <v>31</v>
      </c>
      <c r="CQ30">
        <f t="shared" si="3"/>
        <v>33</v>
      </c>
      <c r="CR30">
        <f t="shared" si="4"/>
        <v>45</v>
      </c>
      <c r="CS30">
        <f t="shared" si="5"/>
        <v>21</v>
      </c>
      <c r="CT30">
        <f t="shared" si="6"/>
        <v>22</v>
      </c>
      <c r="CU30">
        <f t="shared" si="7"/>
        <v>42</v>
      </c>
      <c r="CV30">
        <f t="shared" si="8"/>
        <v>41</v>
      </c>
      <c r="CW30">
        <f t="shared" si="9"/>
        <v>9</v>
      </c>
      <c r="CX30">
        <f t="shared" si="10"/>
        <v>11</v>
      </c>
      <c r="CY30">
        <f t="shared" si="11"/>
        <v>7</v>
      </c>
      <c r="CZ30">
        <f t="shared" si="12"/>
        <v>6</v>
      </c>
      <c r="DA30">
        <f t="shared" si="13"/>
        <v>12</v>
      </c>
      <c r="DB30">
        <f t="shared" si="14"/>
        <v>17</v>
      </c>
      <c r="DC30">
        <f t="shared" si="15"/>
        <v>25</v>
      </c>
      <c r="DD30">
        <f t="shared" si="16"/>
        <v>29</v>
      </c>
      <c r="DE30">
        <f t="shared" si="17"/>
        <v>4</v>
      </c>
      <c r="DF30">
        <f t="shared" si="18"/>
        <v>16</v>
      </c>
      <c r="DG30">
        <f t="shared" si="19"/>
        <v>34</v>
      </c>
      <c r="DH30">
        <f t="shared" si="20"/>
        <v>3</v>
      </c>
      <c r="DI30">
        <f t="shared" si="21"/>
        <v>18</v>
      </c>
      <c r="DJ30">
        <f t="shared" si="22"/>
        <v>43</v>
      </c>
      <c r="DK30">
        <f t="shared" si="23"/>
        <v>37</v>
      </c>
      <c r="DL30">
        <f t="shared" si="24"/>
        <v>35</v>
      </c>
      <c r="DM30">
        <f t="shared" si="25"/>
        <v>36</v>
      </c>
      <c r="DN30">
        <f t="shared" si="26"/>
        <v>39</v>
      </c>
      <c r="DO30">
        <f t="shared" si="27"/>
        <v>15</v>
      </c>
      <c r="DP30">
        <f t="shared" si="28"/>
        <v>23</v>
      </c>
      <c r="DQ30">
        <f t="shared" si="29"/>
        <v>30</v>
      </c>
      <c r="DR30">
        <f t="shared" si="30"/>
        <v>26</v>
      </c>
      <c r="DS30">
        <f t="shared" si="31"/>
        <v>27</v>
      </c>
      <c r="DT30">
        <f t="shared" si="32"/>
        <v>5</v>
      </c>
      <c r="DU30">
        <f t="shared" si="33"/>
        <v>2</v>
      </c>
      <c r="DV30">
        <f t="shared" si="34"/>
        <v>32</v>
      </c>
      <c r="DW30">
        <f t="shared" si="35"/>
        <v>19</v>
      </c>
      <c r="DX30">
        <f t="shared" si="36"/>
        <v>38</v>
      </c>
      <c r="DY30">
        <f t="shared" si="37"/>
        <v>10</v>
      </c>
      <c r="DZ30">
        <f t="shared" si="38"/>
        <v>20</v>
      </c>
      <c r="EA30">
        <f t="shared" si="39"/>
        <v>44</v>
      </c>
      <c r="EB30">
        <f t="shared" si="40"/>
        <v>24</v>
      </c>
      <c r="EC30">
        <f t="shared" si="41"/>
        <v>28</v>
      </c>
      <c r="ED30">
        <f t="shared" si="42"/>
        <v>8</v>
      </c>
      <c r="EE30">
        <f t="shared" si="43"/>
        <v>13</v>
      </c>
      <c r="EF30">
        <f t="shared" si="44"/>
        <v>1</v>
      </c>
    </row>
    <row r="31" spans="1:136" ht="16.5" customHeight="1">
      <c r="A31">
        <f>_calc_라운드기준!A31</f>
        <v>1215</v>
      </c>
      <c r="B31">
        <f>INDEX(_calc_누적빈도!B:B,$A31)-INDEX(_calc_누적빈도!B:B,$A31-기준550회_후보!$B$1)</f>
        <v>70</v>
      </c>
      <c r="C31">
        <f>INDEX(_calc_누적빈도!C:C,$A31)-INDEX(_calc_누적빈도!C:C,$A31-기준550회_후보!$B$1)</f>
        <v>66</v>
      </c>
      <c r="D31">
        <f>INDEX(_calc_누적빈도!D:D,$A31)-INDEX(_calc_누적빈도!D:D,$A31-기준550회_후보!$B$1)</f>
        <v>81</v>
      </c>
      <c r="E31">
        <f>INDEX(_calc_누적빈도!E:E,$A31)-INDEX(_calc_누적빈도!E:E,$A31-기준550회_후보!$B$1)</f>
        <v>65</v>
      </c>
      <c r="F31">
        <f>INDEX(_calc_누적빈도!F:F,$A31)-INDEX(_calc_누적빈도!F:F,$A31-기준550회_후보!$B$1)</f>
        <v>58</v>
      </c>
      <c r="G31">
        <f>INDEX(_calc_누적빈도!G:G,$A31)-INDEX(_calc_누적빈도!G:G,$A31-기준550회_후보!$B$1)</f>
        <v>83</v>
      </c>
      <c r="H31">
        <f>INDEX(_calc_누적빈도!H:H,$A31)-INDEX(_calc_누적빈도!H:H,$A31-기준550회_후보!$B$1)</f>
        <v>81</v>
      </c>
      <c r="I31">
        <f>INDEX(_calc_누적빈도!I:I,$A31)-INDEX(_calc_누적빈도!I:I,$A31-기준550회_후보!$B$1)</f>
        <v>62</v>
      </c>
      <c r="J31">
        <f>INDEX(_calc_누적빈도!J:J,$A31)-INDEX(_calc_누적빈도!J:J,$A31-기준550회_후보!$B$1)</f>
        <v>64</v>
      </c>
      <c r="K31">
        <f>INDEX(_calc_누적빈도!K:K,$A31)-INDEX(_calc_누적빈도!K:K,$A31-기준550회_후보!$B$1)</f>
        <v>73</v>
      </c>
      <c r="L31">
        <f>INDEX(_calc_누적빈도!L:L,$A31)-INDEX(_calc_누적빈도!L:L,$A31-기준550회_후보!$B$1)</f>
        <v>78</v>
      </c>
      <c r="M31">
        <f>INDEX(_calc_누적빈도!M:M,$A31)-INDEX(_calc_누적빈도!M:M,$A31-기준550회_후보!$B$1)</f>
        <v>91</v>
      </c>
      <c r="N31">
        <f>INDEX(_calc_누적빈도!N:N,$A31)-INDEX(_calc_누적빈도!N:N,$A31-기준550회_후보!$B$1)</f>
        <v>80</v>
      </c>
      <c r="O31">
        <f>INDEX(_calc_누적빈도!O:O,$A31)-INDEX(_calc_누적빈도!O:O,$A31-기준550회_후보!$B$1)</f>
        <v>71</v>
      </c>
      <c r="P31">
        <f>INDEX(_calc_누적빈도!P:P,$A31)-INDEX(_calc_누적빈도!P:P,$A31-기준550회_후보!$B$1)</f>
        <v>77</v>
      </c>
      <c r="Q31">
        <f>INDEX(_calc_누적빈도!Q:Q,$A31)-INDEX(_calc_누적빈도!Q:Q,$A31-기준550회_후보!$B$1)</f>
        <v>83</v>
      </c>
      <c r="R31">
        <f>INDEX(_calc_누적빈도!R:R,$A31)-INDEX(_calc_누적빈도!R:R,$A31-기준550회_후보!$B$1)</f>
        <v>75</v>
      </c>
      <c r="S31">
        <f>INDEX(_calc_누적빈도!S:S,$A31)-INDEX(_calc_누적빈도!S:S,$A31-기준550회_후보!$B$1)</f>
        <v>79</v>
      </c>
      <c r="T31">
        <f>INDEX(_calc_누적빈도!T:T,$A31)-INDEX(_calc_누적빈도!T:T,$A31-기준550회_후보!$B$1)</f>
        <v>77</v>
      </c>
      <c r="U31">
        <f>INDEX(_calc_누적빈도!U:U,$A31)-INDEX(_calc_누적빈도!U:U,$A31-기준550회_후보!$B$1)</f>
        <v>58</v>
      </c>
      <c r="V31">
        <f>INDEX(_calc_누적빈도!V:V,$A31)-INDEX(_calc_누적빈도!V:V,$A31-기준550회_후보!$B$1)</f>
        <v>83</v>
      </c>
      <c r="W31">
        <f>INDEX(_calc_누적빈도!W:W,$A31)-INDEX(_calc_누적빈도!W:W,$A31-기준550회_후보!$B$1)</f>
        <v>63</v>
      </c>
      <c r="X31">
        <f>INDEX(_calc_누적빈도!X:X,$A31)-INDEX(_calc_누적빈도!X:X,$A31-기준550회_후보!$B$1)</f>
        <v>63</v>
      </c>
      <c r="Y31">
        <f>INDEX(_calc_누적빈도!Y:Y,$A31)-INDEX(_calc_누적빈도!Y:Y,$A31-기준550회_후보!$B$1)</f>
        <v>77</v>
      </c>
      <c r="Z31">
        <f>INDEX(_calc_누적빈도!Z:Z,$A31)-INDEX(_calc_누적빈도!Z:Z,$A31-기준550회_후보!$B$1)</f>
        <v>60</v>
      </c>
      <c r="AA31">
        <f>INDEX(_calc_누적빈도!AA:AA,$A31)-INDEX(_calc_누적빈도!AA:AA,$A31-기준550회_후보!$B$1)</f>
        <v>69</v>
      </c>
      <c r="AB31">
        <f>INDEX(_calc_누적빈도!AB:AB,$A31)-INDEX(_calc_누적빈도!AB:AB,$A31-기준550회_후보!$B$1)</f>
        <v>77</v>
      </c>
      <c r="AC31">
        <f>INDEX(_calc_누적빈도!AC:AC,$A31)-INDEX(_calc_누적빈도!AC:AC,$A31-기준550회_후보!$B$1)</f>
        <v>78</v>
      </c>
      <c r="AD31">
        <f>INDEX(_calc_누적빈도!AD:AD,$A31)-INDEX(_calc_누적빈도!AD:AD,$A31-기준550회_후보!$B$1)</f>
        <v>70</v>
      </c>
      <c r="AE31">
        <f>INDEX(_calc_누적빈도!AE:AE,$A31)-INDEX(_calc_누적빈도!AE:AE,$A31-기준550회_후보!$B$1)</f>
        <v>78</v>
      </c>
      <c r="AF31">
        <f>INDEX(_calc_누적빈도!AF:AF,$A31)-INDEX(_calc_누적빈도!AF:AF,$A31-기준550회_후보!$B$1)</f>
        <v>72</v>
      </c>
      <c r="AG31">
        <f>INDEX(_calc_누적빈도!AG:AG,$A31)-INDEX(_calc_누적빈도!AG:AG,$A31-기준550회_후보!$B$1)</f>
        <v>61</v>
      </c>
      <c r="AH31">
        <f>INDEX(_calc_누적빈도!AH:AH,$A31)-INDEX(_calc_누적빈도!AH:AH,$A31-기준550회_후보!$B$1)</f>
        <v>88</v>
      </c>
      <c r="AI31">
        <f>INDEX(_calc_누적빈도!AI:AI,$A31)-INDEX(_calc_누적빈도!AI:AI,$A31-기준550회_후보!$B$1)</f>
        <v>79</v>
      </c>
      <c r="AJ31">
        <f>INDEX(_calc_누적빈도!AJ:AJ,$A31)-INDEX(_calc_누적빈도!AJ:AJ,$A31-기준550회_후보!$B$1)</f>
        <v>77</v>
      </c>
      <c r="AK31">
        <f>INDEX(_calc_누적빈도!AK:AK,$A31)-INDEX(_calc_누적빈도!AK:AK,$A31-기준550회_후보!$B$1)</f>
        <v>75</v>
      </c>
      <c r="AL31">
        <f>INDEX(_calc_누적빈도!AL:AL,$A31)-INDEX(_calc_누적빈도!AL:AL,$A31-기준550회_후보!$B$1)</f>
        <v>71</v>
      </c>
      <c r="AM31">
        <f>INDEX(_calc_누적빈도!AM:AM,$A31)-INDEX(_calc_누적빈도!AM:AM,$A31-기준550회_후보!$B$1)</f>
        <v>87</v>
      </c>
      <c r="AN31">
        <f>INDEX(_calc_누적빈도!AN:AN,$A31)-INDEX(_calc_누적빈도!AN:AN,$A31-기준550회_후보!$B$1)</f>
        <v>74</v>
      </c>
      <c r="AO31">
        <f>INDEX(_calc_누적빈도!AO:AO,$A31)-INDEX(_calc_누적빈도!AO:AO,$A31-기준550회_후보!$B$1)</f>
        <v>62</v>
      </c>
      <c r="AP31">
        <f>INDEX(_calc_누적빈도!AP:AP,$A31)-INDEX(_calc_누적빈도!AP:AP,$A31-기준550회_후보!$B$1)</f>
        <v>68</v>
      </c>
      <c r="AQ31">
        <f>INDEX(_calc_누적빈도!AQ:AQ,$A31)-INDEX(_calc_누적빈도!AQ:AQ,$A31-기준550회_후보!$B$1)</f>
        <v>71</v>
      </c>
      <c r="AR31">
        <f>INDEX(_calc_누적빈도!AR:AR,$A31)-INDEX(_calc_누적빈도!AR:AR,$A31-기준550회_후보!$B$1)</f>
        <v>71</v>
      </c>
      <c r="AS31">
        <f>INDEX(_calc_누적빈도!AS:AS,$A31)-INDEX(_calc_누적빈도!AS:AS,$A31-기준550회_후보!$B$1)</f>
        <v>72</v>
      </c>
      <c r="AT31">
        <f>INDEX(_calc_누적빈도!AT:AT,$A31)-INDEX(_calc_누적빈도!AT:AT,$A31-기준550회_후보!$B$1)</f>
        <v>82</v>
      </c>
      <c r="AU31">
        <f>(RANK(_calc_라운드기준!B31,_calc_라운드기준!$B31:$AT31,0)+COUNTIFS(_calc_라운드기준!$B31:$AT31,_calc_라운드기준!B31,$B$1:$AT$1,"&lt;"&amp;1))-(RANK(B31,$B31:$AT31,0)+COUNTIFS($B31:$AT31,B31,$B$1:$AT$1,"&lt;"&amp;1))</f>
        <v>-21</v>
      </c>
      <c r="AV31">
        <f>(RANK(_calc_라운드기준!C31,_calc_라운드기준!$B31:$AT31,0)+COUNTIFS(_calc_라운드기준!$B31:$AT31,_calc_라운드기준!C31,$B$1:$AT$1,"&lt;"&amp;2))-(RANK(C31,$B31:$AT31,0)+COUNTIFS($B31:$AT31,C31,$B$1:$AT$1,"&lt;"&amp;2))</f>
        <v>7</v>
      </c>
      <c r="AW31">
        <f>(RANK(_calc_라운드기준!D31,_calc_라운드기준!$B31:$AT31,0)+COUNTIFS(_calc_라운드기준!$B31:$AT31,_calc_라운드기준!D31,$B$1:$AT$1,"&lt;"&amp;3))-(RANK(D31,$B31:$AT31,0)+COUNTIFS($B31:$AT31,D31,$B$1:$AT$1,"&lt;"&amp;3))</f>
        <v>-6</v>
      </c>
      <c r="AX31">
        <f>(RANK(_calc_라운드기준!E31,_calc_라운드기준!$B31:$AT31,0)+COUNTIFS(_calc_라운드기준!$B31:$AT31,_calc_라운드기준!E31,$B$1:$AT$1,"&lt;"&amp;4))-(RANK(E31,$B31:$AT31,0)+COUNTIFS($B31:$AT31,E31,$B$1:$AT$1,"&lt;"&amp;4))</f>
        <v>-9</v>
      </c>
      <c r="AY31">
        <f>(RANK(_calc_라운드기준!F31,_calc_라운드기준!$B31:$AT31,0)+COUNTIFS(_calc_라운드기준!$B31:$AT31,_calc_라운드기준!F31,$B$1:$AT$1,"&lt;"&amp;5))-(RANK(F31,$B31:$AT31,0)+COUNTIFS($B31:$AT31,F31,$B$1:$AT$1,"&lt;"&amp;5))</f>
        <v>-33</v>
      </c>
      <c r="AZ31">
        <f>(RANK(_calc_라운드기준!G31,_calc_라운드기준!$B31:$AT31,0)+COUNTIFS(_calc_라운드기준!$B31:$AT31,_calc_라운드기준!G31,$B$1:$AT$1,"&lt;"&amp;6))-(RANK(G31,$B31:$AT31,0)+COUNTIFS($B31:$AT31,G31,$B$1:$AT$1,"&lt;"&amp;6))</f>
        <v>0</v>
      </c>
      <c r="BA31">
        <f>(RANK(_calc_라운드기준!H31,_calc_라운드기준!$B31:$AT31,0)+COUNTIFS(_calc_라운드기준!$B31:$AT31,_calc_라운드기준!H31,$B$1:$AT$1,"&lt;"&amp;7))-(RANK(H31,$B31:$AT31,0)+COUNTIFS($B31:$AT31,H31,$B$1:$AT$1,"&lt;"&amp;7))</f>
        <v>-4</v>
      </c>
      <c r="BB31">
        <f>(RANK(_calc_라운드기준!I31,_calc_라운드기준!$B31:$AT31,0)+COUNTIFS(_calc_라운드기준!$B31:$AT31,_calc_라운드기준!I31,$B$1:$AT$1,"&lt;"&amp;8))-(RANK(I31,$B31:$AT31,0)+COUNTIFS($B31:$AT31,I31,$B$1:$AT$1,"&lt;"&amp;8))</f>
        <v>-28</v>
      </c>
      <c r="BC31">
        <f>(RANK(_calc_라운드기준!J31,_calc_라운드기준!$B31:$AT31,0)+COUNTIFS(_calc_라운드기준!$B31:$AT31,_calc_라운드기준!J31,$B$1:$AT$1,"&lt;"&amp;9))-(RANK(J31,$B31:$AT31,0)+COUNTIFS($B31:$AT31,J31,$B$1:$AT$1,"&lt;"&amp;9))</f>
        <v>-24</v>
      </c>
      <c r="BD31">
        <f>(RANK(_calc_라운드기준!K31,_calc_라운드기준!$B31:$AT31,0)+COUNTIFS(_calc_라운드기준!$B31:$AT31,_calc_라운드기준!K31,$B$1:$AT$1,"&lt;"&amp;10))-(RANK(K31,$B31:$AT31,0)+COUNTIFS($B31:$AT31,K31,$B$1:$AT$1,"&lt;"&amp;10))</f>
        <v>12</v>
      </c>
      <c r="BE31">
        <f>(RANK(_calc_라운드기준!L31,_calc_라운드기준!$B31:$AT31,0)+COUNTIFS(_calc_라운드기준!$B31:$AT31,_calc_라운드기준!L31,$B$1:$AT$1,"&lt;"&amp;11))-(RANK(L31,$B31:$AT31,0)+COUNTIFS($B31:$AT31,L31,$B$1:$AT$1,"&lt;"&amp;11))</f>
        <v>15</v>
      </c>
      <c r="BF31">
        <f>(RANK(_calc_라운드기준!M31,_calc_라운드기준!$B31:$AT31,0)+COUNTIFS(_calc_라운드기준!$B31:$AT31,_calc_라운드기준!M31,$B$1:$AT$1,"&lt;"&amp;12))-(RANK(M31,$B31:$AT31,0)+COUNTIFS($B31:$AT31,M31,$B$1:$AT$1,"&lt;"&amp;12))</f>
        <v>16</v>
      </c>
      <c r="BG31">
        <f>(RANK(_calc_라운드기준!N31,_calc_라운드기준!$B31:$AT31,0)+COUNTIFS(_calc_라운드기준!$B31:$AT31,_calc_라운드기준!N31,$B$1:$AT$1,"&lt;"&amp;13))-(RANK(N31,$B31:$AT31,0)+COUNTIFS($B31:$AT31,N31,$B$1:$AT$1,"&lt;"&amp;13))</f>
        <v>23</v>
      </c>
      <c r="BH31">
        <f>(RANK(_calc_라운드기준!O31,_calc_라운드기준!$B31:$AT31,0)+COUNTIFS(_calc_라운드기준!$B31:$AT31,_calc_라운드기준!O31,$B$1:$AT$1,"&lt;"&amp;14))-(RANK(O31,$B31:$AT31,0)+COUNTIFS($B31:$AT31,O31,$B$1:$AT$1,"&lt;"&amp;14))</f>
        <v>10</v>
      </c>
      <c r="BI31">
        <f>(RANK(_calc_라운드기준!P31,_calc_라운드기준!$B31:$AT31,0)+COUNTIFS(_calc_라운드기준!$B31:$AT31,_calc_라운드기준!P31,$B$1:$AT$1,"&lt;"&amp;15))-(RANK(P31,$B31:$AT31,0)+COUNTIFS($B31:$AT31,P31,$B$1:$AT$1,"&lt;"&amp;15))</f>
        <v>13</v>
      </c>
      <c r="BJ31">
        <f>(RANK(_calc_라운드기준!Q31,_calc_라운드기준!$B31:$AT31,0)+COUNTIFS(_calc_라운드기준!$B31:$AT31,_calc_라운드기준!Q31,$B$1:$AT$1,"&lt;"&amp;16))-(RANK(Q31,$B31:$AT31,0)+COUNTIFS($B31:$AT31,Q31,$B$1:$AT$1,"&lt;"&amp;16))</f>
        <v>-2</v>
      </c>
      <c r="BK31">
        <f>(RANK(_calc_라운드기준!R31,_calc_라운드기준!$B31:$AT31,0)+COUNTIFS(_calc_라운드기준!$B31:$AT31,_calc_라운드기준!R31,$B$1:$AT$1,"&lt;"&amp;17))-(RANK(R31,$B31:$AT31,0)+COUNTIFS($B31:$AT31,R31,$B$1:$AT$1,"&lt;"&amp;17))</f>
        <v>-3</v>
      </c>
      <c r="BL31">
        <f>(RANK(_calc_라운드기준!S31,_calc_라운드기준!$B31:$AT31,0)+COUNTIFS(_calc_라운드기준!$B31:$AT31,_calc_라운드기준!S31,$B$1:$AT$1,"&lt;"&amp;18))-(RANK(S31,$B31:$AT31,0)+COUNTIFS($B31:$AT31,S31,$B$1:$AT$1,"&lt;"&amp;18))</f>
        <v>27</v>
      </c>
      <c r="BM31">
        <f>(RANK(_calc_라운드기준!T31,_calc_라운드기준!$B31:$AT31,0)+COUNTIFS(_calc_라운드기준!$B31:$AT31,_calc_라운드기준!T31,$B$1:$AT$1,"&lt;"&amp;19))-(RANK(T31,$B31:$AT31,0)+COUNTIFS($B31:$AT31,T31,$B$1:$AT$1,"&lt;"&amp;19))</f>
        <v>13</v>
      </c>
      <c r="BN31">
        <f>(RANK(_calc_라운드기준!U31,_calc_라운드기준!$B31:$AT31,0)+COUNTIFS(_calc_라운드기준!$B31:$AT31,_calc_라운드기준!U31,$B$1:$AT$1,"&lt;"&amp;20))-(RANK(U31,$B31:$AT31,0)+COUNTIFS($B31:$AT31,U31,$B$1:$AT$1,"&lt;"&amp;20))</f>
        <v>-11</v>
      </c>
      <c r="BO31">
        <f>(RANK(_calc_라운드기준!V31,_calc_라운드기준!$B31:$AT31,0)+COUNTIFS(_calc_라운드기준!$B31:$AT31,_calc_라운드기준!V31,$B$1:$AT$1,"&lt;"&amp;21))-(RANK(V31,$B31:$AT31,0)+COUNTIFS($B31:$AT31,V31,$B$1:$AT$1,"&lt;"&amp;21))</f>
        <v>33</v>
      </c>
      <c r="BP31">
        <f>(RANK(_calc_라운드기준!W31,_calc_라운드기준!$B31:$AT31,0)+COUNTIFS(_calc_라운드기준!$B31:$AT31,_calc_라운드기준!W31,$B$1:$AT$1,"&lt;"&amp;22))-(RANK(W31,$B31:$AT31,0)+COUNTIFS($B31:$AT31,W31,$B$1:$AT$1,"&lt;"&amp;22))</f>
        <v>5</v>
      </c>
      <c r="BQ31">
        <f>(RANK(_calc_라운드기준!X31,_calc_라운드기준!$B31:$AT31,0)+COUNTIFS(_calc_라운드기준!$B31:$AT31,_calc_라운드기준!X31,$B$1:$AT$1,"&lt;"&amp;23))-(RANK(X31,$B31:$AT31,0)+COUNTIFS($B31:$AT31,X31,$B$1:$AT$1,"&lt;"&amp;23))</f>
        <v>-33</v>
      </c>
      <c r="BR31">
        <f>(RANK(_calc_라운드기준!Y31,_calc_라운드기준!$B31:$AT31,0)+COUNTIFS(_calc_라운드기준!$B31:$AT31,_calc_라운드기준!Y31,$B$1:$AT$1,"&lt;"&amp;24))-(RANK(Y31,$B31:$AT31,0)+COUNTIFS($B31:$AT31,Y31,$B$1:$AT$1,"&lt;"&amp;24))</f>
        <v>-11</v>
      </c>
      <c r="BS31">
        <f>(RANK(_calc_라운드기준!Z31,_calc_라운드기준!$B31:$AT31,0)+COUNTIFS(_calc_라운드기준!$B31:$AT31,_calc_라운드기준!Z31,$B$1:$AT$1,"&lt;"&amp;25))-(RANK(Z31,$B31:$AT31,0)+COUNTIFS($B31:$AT31,Z31,$B$1:$AT$1,"&lt;"&amp;25))</f>
        <v>-12</v>
      </c>
      <c r="BT31">
        <f>(RANK(_calc_라운드기준!AA31,_calc_라운드기준!$B31:$AT31,0)+COUNTIFS(_calc_라운드기준!$B31:$AT31,_calc_라운드기준!AA31,$B$1:$AT$1,"&lt;"&amp;26))-(RANK(AA31,$B31:$AT31,0)+COUNTIFS($B31:$AT31,AA31,$B$1:$AT$1,"&lt;"&amp;26))</f>
        <v>-14</v>
      </c>
      <c r="BU31">
        <f>(RANK(_calc_라운드기준!AB31,_calc_라운드기준!$B31:$AT31,0)+COUNTIFS(_calc_라운드기준!$B31:$AT31,_calc_라운드기준!AB31,$B$1:$AT$1,"&lt;"&amp;27))-(RANK(AB31,$B31:$AT31,0)+COUNTIFS($B31:$AT31,AB31,$B$1:$AT$1,"&lt;"&amp;27))</f>
        <v>-18</v>
      </c>
      <c r="BV31">
        <f>(RANK(_calc_라운드기준!AC31,_calc_라운드기준!$B31:$AT31,0)+COUNTIFS(_calc_라운드기준!$B31:$AT31,_calc_라운드기준!AC31,$B$1:$AT$1,"&lt;"&amp;28))-(RANK(AC31,$B31:$AT31,0)+COUNTIFS($B31:$AT31,AC31,$B$1:$AT$1,"&lt;"&amp;28))</f>
        <v>6</v>
      </c>
      <c r="BW31">
        <f>(RANK(_calc_라운드기준!AD31,_calc_라운드기준!$B31:$AT31,0)+COUNTIFS(_calc_라운드기준!$B31:$AT31,_calc_라운드기준!AD31,$B$1:$AT$1,"&lt;"&amp;29))-(RANK(AD31,$B31:$AT31,0)+COUNTIFS($B31:$AT31,AD31,$B$1:$AT$1,"&lt;"&amp;29))</f>
        <v>-11</v>
      </c>
      <c r="BX31">
        <f>(RANK(_calc_라운드기준!AE31,_calc_라운드기준!$B31:$AT31,0)+COUNTIFS(_calc_라운드기준!$B31:$AT31,_calc_라운드기준!AE31,$B$1:$AT$1,"&lt;"&amp;30))-(RANK(AE31,$B31:$AT31,0)+COUNTIFS($B31:$AT31,AE31,$B$1:$AT$1,"&lt;"&amp;30))</f>
        <v>-1</v>
      </c>
      <c r="BY31">
        <f>(RANK(_calc_라운드기준!AF31,_calc_라운드기준!$B31:$AT31,0)+COUNTIFS(_calc_라운드기준!$B31:$AT31,_calc_라운드기준!AF31,$B$1:$AT$1,"&lt;"&amp;31))-(RANK(AF31,$B31:$AT31,0)+COUNTIFS($B31:$AT31,AF31,$B$1:$AT$1,"&lt;"&amp;31))</f>
        <v>-3</v>
      </c>
      <c r="BZ31">
        <f>(RANK(_calc_라운드기준!AG31,_calc_라운드기준!$B31:$AT31,0)+COUNTIFS(_calc_라운드기준!$B31:$AT31,_calc_라운드기준!AG31,$B$1:$AT$1,"&lt;"&amp;32))-(RANK(AG31,$B31:$AT31,0)+COUNTIFS($B31:$AT31,AG31,$B$1:$AT$1,"&lt;"&amp;32))</f>
        <v>-2</v>
      </c>
      <c r="CA31">
        <f>(RANK(_calc_라운드기준!AH31,_calc_라운드기준!$B31:$AT31,0)+COUNTIFS(_calc_라운드기준!$B31:$AT31,_calc_라운드기준!AH31,$B$1:$AT$1,"&lt;"&amp;33))-(RANK(AH31,$B31:$AT31,0)+COUNTIFS($B31:$AT31,AH31,$B$1:$AT$1,"&lt;"&amp;33))</f>
        <v>21</v>
      </c>
      <c r="CB31">
        <f>(RANK(_calc_라운드기준!AI31,_calc_라운드기준!$B31:$AT31,0)+COUNTIFS(_calc_라운드기준!$B31:$AT31,_calc_라운드기준!AI31,$B$1:$AT$1,"&lt;"&amp;34))-(RANK(AI31,$B31:$AT31,0)+COUNTIFS($B31:$AT31,AI31,$B$1:$AT$1,"&lt;"&amp;34))</f>
        <v>33</v>
      </c>
      <c r="CC31">
        <f>(RANK(_calc_라운드기준!AJ31,_calc_라운드기준!$B31:$AT31,0)+COUNTIFS(_calc_라운드기준!$B31:$AT31,_calc_라운드기준!AJ31,$B$1:$AT$1,"&lt;"&amp;35))-(RANK(AJ31,$B31:$AT31,0)+COUNTIFS($B31:$AT31,AJ31,$B$1:$AT$1,"&lt;"&amp;35))</f>
        <v>-5</v>
      </c>
      <c r="CD31">
        <f>(RANK(_calc_라운드기준!AK31,_calc_라운드기준!$B31:$AT31,0)+COUNTIFS(_calc_라운드기준!$B31:$AT31,_calc_라운드기준!AK31,$B$1:$AT$1,"&lt;"&amp;36))-(RANK(AK31,$B31:$AT31,0)+COUNTIFS($B31:$AT31,AK31,$B$1:$AT$1,"&lt;"&amp;36))</f>
        <v>2</v>
      </c>
      <c r="CE31">
        <f>(RANK(_calc_라운드기준!AL31,_calc_라운드기준!$B31:$AT31,0)+COUNTIFS(_calc_라운드기준!$B31:$AT31,_calc_라운드기준!AL31,$B$1:$AT$1,"&lt;"&amp;37))-(RANK(AL31,$B31:$AT31,0)+COUNTIFS($B31:$AT31,AL31,$B$1:$AT$1,"&lt;"&amp;37))</f>
        <v>-12</v>
      </c>
      <c r="CF31">
        <f>(RANK(_calc_라운드기준!AM31,_calc_라운드기준!$B31:$AT31,0)+COUNTIFS(_calc_라운드기준!$B31:$AT31,_calc_라운드기준!AM31,$B$1:$AT$1,"&lt;"&amp;38))-(RANK(AM31,$B31:$AT31,0)+COUNTIFS($B31:$AT31,AM31,$B$1:$AT$1,"&lt;"&amp;38))</f>
        <v>5</v>
      </c>
      <c r="CG31">
        <f>(RANK(_calc_라운드기준!AN31,_calc_라운드기준!$B31:$AT31,0)+COUNTIFS(_calc_라운드기준!$B31:$AT31,_calc_라운드기준!AN31,$B$1:$AT$1,"&lt;"&amp;39))-(RANK(AN31,$B31:$AT31,0)+COUNTIFS($B31:$AT31,AN31,$B$1:$AT$1,"&lt;"&amp;39))</f>
        <v>2</v>
      </c>
      <c r="CH31">
        <f>(RANK(_calc_라운드기준!AO31,_calc_라운드기준!$B31:$AT31,0)+COUNTIFS(_calc_라운드기준!$B31:$AT31,_calc_라운드기준!AO31,$B$1:$AT$1,"&lt;"&amp;40))-(RANK(AO31,$B31:$AT31,0)+COUNTIFS($B31:$AT31,AO31,$B$1:$AT$1,"&lt;"&amp;40))</f>
        <v>-32</v>
      </c>
      <c r="CI31">
        <f>(RANK(_calc_라운드기준!AP31,_calc_라운드기준!$B31:$AT31,0)+COUNTIFS(_calc_라운드기준!$B31:$AT31,_calc_라운드기준!AP31,$B$1:$AT$1,"&lt;"&amp;41))-(RANK(AP31,$B31:$AT31,0)+COUNTIFS($B31:$AT31,AP31,$B$1:$AT$1,"&lt;"&amp;41))</f>
        <v>-2</v>
      </c>
      <c r="CJ31">
        <f>(RANK(_calc_라운드기준!AQ31,_calc_라운드기준!$B31:$AT31,0)+COUNTIFS(_calc_라운드기준!$B31:$AT31,_calc_라운드기준!AQ31,$B$1:$AT$1,"&lt;"&amp;42))-(RANK(AQ31,$B31:$AT31,0)+COUNTIFS($B31:$AT31,AQ31,$B$1:$AT$1,"&lt;"&amp;42))</f>
        <v>-3</v>
      </c>
      <c r="CK31">
        <f>(RANK(_calc_라운드기준!AR31,_calc_라운드기준!$B31:$AT31,0)+COUNTIFS(_calc_라운드기준!$B31:$AT31,_calc_라운드기준!AR31,$B$1:$AT$1,"&lt;"&amp;43))-(RANK(AR31,$B31:$AT31,0)+COUNTIFS($B31:$AT31,AR31,$B$1:$AT$1,"&lt;"&amp;43))</f>
        <v>14</v>
      </c>
      <c r="CL31">
        <f>(RANK(_calc_라운드기준!AS31,_calc_라운드기준!$B31:$AT31,0)+COUNTIFS(_calc_라운드기준!$B31:$AT31,_calc_라운드기준!AS31,$B$1:$AT$1,"&lt;"&amp;44))-(RANK(AS31,$B31:$AT31,0)+COUNTIFS($B31:$AT31,AS31,$B$1:$AT$1,"&lt;"&amp;44))</f>
        <v>9</v>
      </c>
      <c r="CM31">
        <f>(RANK(_calc_라운드기준!AT31,_calc_라운드기준!$B31:$AT31,0)+COUNTIFS(_calc_라운드기준!$B31:$AT31,_calc_라운드기준!AT31,$B$1:$AT$1,"&lt;"&amp;45))-(RANK(AT31,$B31:$AT31,0)+COUNTIFS($B31:$AT31,AT31,$B$1:$AT$1,"&lt;"&amp;45))</f>
        <v>34</v>
      </c>
      <c r="CN31">
        <f t="shared" si="0"/>
        <v>40</v>
      </c>
      <c r="CO31">
        <f t="shared" si="1"/>
        <v>15</v>
      </c>
      <c r="CP31">
        <f t="shared" si="2"/>
        <v>31</v>
      </c>
      <c r="CQ31">
        <f t="shared" si="3"/>
        <v>32</v>
      </c>
      <c r="CR31">
        <f t="shared" si="4"/>
        <v>44</v>
      </c>
      <c r="CS31">
        <f t="shared" si="5"/>
        <v>21</v>
      </c>
      <c r="CT31">
        <f t="shared" si="6"/>
        <v>29</v>
      </c>
      <c r="CU31">
        <f t="shared" si="7"/>
        <v>42</v>
      </c>
      <c r="CV31">
        <f t="shared" si="8"/>
        <v>41</v>
      </c>
      <c r="CW31">
        <f t="shared" si="9"/>
        <v>12</v>
      </c>
      <c r="CX31">
        <f t="shared" si="10"/>
        <v>8</v>
      </c>
      <c r="CY31">
        <f t="shared" si="11"/>
        <v>7</v>
      </c>
      <c r="CZ31">
        <f t="shared" si="12"/>
        <v>5</v>
      </c>
      <c r="DA31">
        <f t="shared" si="13"/>
        <v>13</v>
      </c>
      <c r="DB31">
        <f t="shared" si="14"/>
        <v>10</v>
      </c>
      <c r="DC31">
        <f t="shared" si="15"/>
        <v>23</v>
      </c>
      <c r="DD31">
        <f t="shared" si="16"/>
        <v>26</v>
      </c>
      <c r="DE31">
        <f t="shared" si="17"/>
        <v>4</v>
      </c>
      <c r="DF31">
        <f t="shared" si="18"/>
        <v>11</v>
      </c>
      <c r="DG31">
        <f t="shared" si="19"/>
        <v>33</v>
      </c>
      <c r="DH31">
        <f t="shared" si="20"/>
        <v>2</v>
      </c>
      <c r="DI31">
        <f t="shared" si="21"/>
        <v>17</v>
      </c>
      <c r="DJ31">
        <f t="shared" si="22"/>
        <v>45</v>
      </c>
      <c r="DK31">
        <f t="shared" si="23"/>
        <v>34</v>
      </c>
      <c r="DL31">
        <f t="shared" si="24"/>
        <v>36</v>
      </c>
      <c r="DM31">
        <f t="shared" si="25"/>
        <v>38</v>
      </c>
      <c r="DN31">
        <f t="shared" si="26"/>
        <v>39</v>
      </c>
      <c r="DO31">
        <f t="shared" si="27"/>
        <v>16</v>
      </c>
      <c r="DP31">
        <f t="shared" si="28"/>
        <v>35</v>
      </c>
      <c r="DQ31">
        <f t="shared" si="29"/>
        <v>22</v>
      </c>
      <c r="DR31">
        <f t="shared" si="30"/>
        <v>27</v>
      </c>
      <c r="DS31">
        <f t="shared" si="31"/>
        <v>24</v>
      </c>
      <c r="DT31">
        <f t="shared" si="32"/>
        <v>6</v>
      </c>
      <c r="DU31">
        <f t="shared" si="33"/>
        <v>3</v>
      </c>
      <c r="DV31">
        <f t="shared" si="34"/>
        <v>30</v>
      </c>
      <c r="DW31">
        <f t="shared" si="35"/>
        <v>19</v>
      </c>
      <c r="DX31">
        <f t="shared" si="36"/>
        <v>37</v>
      </c>
      <c r="DY31">
        <f t="shared" si="37"/>
        <v>18</v>
      </c>
      <c r="DZ31">
        <f t="shared" si="38"/>
        <v>20</v>
      </c>
      <c r="EA31">
        <f t="shared" si="39"/>
        <v>43</v>
      </c>
      <c r="EB31">
        <f t="shared" si="40"/>
        <v>25</v>
      </c>
      <c r="EC31">
        <f t="shared" si="41"/>
        <v>28</v>
      </c>
      <c r="ED31">
        <f t="shared" si="42"/>
        <v>9</v>
      </c>
      <c r="EE31">
        <f t="shared" si="43"/>
        <v>14</v>
      </c>
      <c r="EF31">
        <f t="shared" si="44"/>
        <v>1</v>
      </c>
    </row>
    <row r="32" spans="1:136" ht="16.5" customHeight="1">
      <c r="A32">
        <f>_calc_라운드기준!A32</f>
        <v>1214</v>
      </c>
      <c r="B32">
        <f>INDEX(_calc_누적빈도!B:B,$A32)-INDEX(_calc_누적빈도!B:B,$A32-기준550회_후보!$B$1)</f>
        <v>70</v>
      </c>
      <c r="C32">
        <f>INDEX(_calc_누적빈도!C:C,$A32)-INDEX(_calc_누적빈도!C:C,$A32-기준550회_후보!$B$1)</f>
        <v>66</v>
      </c>
      <c r="D32">
        <f>INDEX(_calc_누적빈도!D:D,$A32)-INDEX(_calc_누적빈도!D:D,$A32-기준550회_후보!$B$1)</f>
        <v>81</v>
      </c>
      <c r="E32">
        <f>INDEX(_calc_누적빈도!E:E,$A32)-INDEX(_calc_누적빈도!E:E,$A32-기준550회_후보!$B$1)</f>
        <v>65</v>
      </c>
      <c r="F32">
        <f>INDEX(_calc_누적빈도!F:F,$A32)-INDEX(_calc_누적빈도!F:F,$A32-기준550회_후보!$B$1)</f>
        <v>58</v>
      </c>
      <c r="G32">
        <f>INDEX(_calc_누적빈도!G:G,$A32)-INDEX(_calc_누적빈도!G:G,$A32-기준550회_후보!$B$1)</f>
        <v>83</v>
      </c>
      <c r="H32">
        <f>INDEX(_calc_누적빈도!H:H,$A32)-INDEX(_calc_누적빈도!H:H,$A32-기준550회_후보!$B$1)</f>
        <v>81</v>
      </c>
      <c r="I32">
        <f>INDEX(_calc_누적빈도!I:I,$A32)-INDEX(_calc_누적빈도!I:I,$A32-기준550회_후보!$B$1)</f>
        <v>62</v>
      </c>
      <c r="J32">
        <f>INDEX(_calc_누적빈도!J:J,$A32)-INDEX(_calc_누적빈도!J:J,$A32-기준550회_후보!$B$1)</f>
        <v>64</v>
      </c>
      <c r="K32">
        <f>INDEX(_calc_누적빈도!K:K,$A32)-INDEX(_calc_누적빈도!K:K,$A32-기준550회_후보!$B$1)</f>
        <v>73</v>
      </c>
      <c r="L32">
        <f>INDEX(_calc_누적빈도!L:L,$A32)-INDEX(_calc_누적빈도!L:L,$A32-기준550회_후보!$B$1)</f>
        <v>78</v>
      </c>
      <c r="M32">
        <f>INDEX(_calc_누적빈도!M:M,$A32)-INDEX(_calc_누적빈도!M:M,$A32-기준550회_후보!$B$1)</f>
        <v>91</v>
      </c>
      <c r="N32">
        <f>INDEX(_calc_누적빈도!N:N,$A32)-INDEX(_calc_누적빈도!N:N,$A32-기준550회_후보!$B$1)</f>
        <v>80</v>
      </c>
      <c r="O32">
        <f>INDEX(_calc_누적빈도!O:O,$A32)-INDEX(_calc_누적빈도!O:O,$A32-기준550회_후보!$B$1)</f>
        <v>71</v>
      </c>
      <c r="P32">
        <f>INDEX(_calc_누적빈도!P:P,$A32)-INDEX(_calc_누적빈도!P:P,$A32-기준550회_후보!$B$1)</f>
        <v>76</v>
      </c>
      <c r="Q32">
        <f>INDEX(_calc_누적빈도!Q:Q,$A32)-INDEX(_calc_누적빈도!Q:Q,$A32-기준550회_후보!$B$1)</f>
        <v>83</v>
      </c>
      <c r="R32">
        <f>INDEX(_calc_누적빈도!R:R,$A32)-INDEX(_calc_누적빈도!R:R,$A32-기준550회_후보!$B$1)</f>
        <v>75</v>
      </c>
      <c r="S32">
        <f>INDEX(_calc_누적빈도!S:S,$A32)-INDEX(_calc_누적빈도!S:S,$A32-기준550회_후보!$B$1)</f>
        <v>79</v>
      </c>
      <c r="T32">
        <f>INDEX(_calc_누적빈도!T:T,$A32)-INDEX(_calc_누적빈도!T:T,$A32-기준550회_후보!$B$1)</f>
        <v>76</v>
      </c>
      <c r="U32">
        <f>INDEX(_calc_누적빈도!U:U,$A32)-INDEX(_calc_누적빈도!U:U,$A32-기준550회_후보!$B$1)</f>
        <v>59</v>
      </c>
      <c r="V32">
        <f>INDEX(_calc_누적빈도!V:V,$A32)-INDEX(_calc_누적빈도!V:V,$A32-기준550회_후보!$B$1)</f>
        <v>83</v>
      </c>
      <c r="W32">
        <f>INDEX(_calc_누적빈도!W:W,$A32)-INDEX(_calc_누적빈도!W:W,$A32-기준550회_후보!$B$1)</f>
        <v>63</v>
      </c>
      <c r="X32">
        <f>INDEX(_calc_누적빈도!X:X,$A32)-INDEX(_calc_누적빈도!X:X,$A32-기준550회_후보!$B$1)</f>
        <v>63</v>
      </c>
      <c r="Y32">
        <f>INDEX(_calc_누적빈도!Y:Y,$A32)-INDEX(_calc_누적빈도!Y:Y,$A32-기준550회_후보!$B$1)</f>
        <v>77</v>
      </c>
      <c r="Z32">
        <f>INDEX(_calc_누적빈도!Z:Z,$A32)-INDEX(_calc_누적빈도!Z:Z,$A32-기준550회_후보!$B$1)</f>
        <v>60</v>
      </c>
      <c r="AA32">
        <f>INDEX(_calc_누적빈도!AA:AA,$A32)-INDEX(_calc_누적빈도!AA:AA,$A32-기준550회_후보!$B$1)</f>
        <v>69</v>
      </c>
      <c r="AB32">
        <f>INDEX(_calc_누적빈도!AB:AB,$A32)-INDEX(_calc_누적빈도!AB:AB,$A32-기준550회_후보!$B$1)</f>
        <v>76</v>
      </c>
      <c r="AC32">
        <f>INDEX(_calc_누적빈도!AC:AC,$A32)-INDEX(_calc_누적빈도!AC:AC,$A32-기준550회_후보!$B$1)</f>
        <v>78</v>
      </c>
      <c r="AD32">
        <f>INDEX(_calc_누적빈도!AD:AD,$A32)-INDEX(_calc_누적빈도!AD:AD,$A32-기준550회_후보!$B$1)</f>
        <v>70</v>
      </c>
      <c r="AE32">
        <f>INDEX(_calc_누적빈도!AE:AE,$A32)-INDEX(_calc_누적빈도!AE:AE,$A32-기준550회_후보!$B$1)</f>
        <v>77</v>
      </c>
      <c r="AF32">
        <f>INDEX(_calc_누적빈도!AF:AF,$A32)-INDEX(_calc_누적빈도!AF:AF,$A32-기준550회_후보!$B$1)</f>
        <v>72</v>
      </c>
      <c r="AG32">
        <f>INDEX(_calc_누적빈도!AG:AG,$A32)-INDEX(_calc_누적빈도!AG:AG,$A32-기준550회_후보!$B$1)</f>
        <v>61</v>
      </c>
      <c r="AH32">
        <f>INDEX(_calc_누적빈도!AH:AH,$A32)-INDEX(_calc_누적빈도!AH:AH,$A32-기준550회_후보!$B$1)</f>
        <v>88</v>
      </c>
      <c r="AI32">
        <f>INDEX(_calc_누적빈도!AI:AI,$A32)-INDEX(_calc_누적빈도!AI:AI,$A32-기준550회_후보!$B$1)</f>
        <v>79</v>
      </c>
      <c r="AJ32">
        <f>INDEX(_calc_누적빈도!AJ:AJ,$A32)-INDEX(_calc_누적빈도!AJ:AJ,$A32-기준550회_후보!$B$1)</f>
        <v>77</v>
      </c>
      <c r="AK32">
        <f>INDEX(_calc_누적빈도!AK:AK,$A32)-INDEX(_calc_누적빈도!AK:AK,$A32-기준550회_후보!$B$1)</f>
        <v>76</v>
      </c>
      <c r="AL32">
        <f>INDEX(_calc_누적빈도!AL:AL,$A32)-INDEX(_calc_누적빈도!AL:AL,$A32-기준550회_후보!$B$1)</f>
        <v>71</v>
      </c>
      <c r="AM32">
        <f>INDEX(_calc_누적빈도!AM:AM,$A32)-INDEX(_calc_누적빈도!AM:AM,$A32-기준550회_후보!$B$1)</f>
        <v>87</v>
      </c>
      <c r="AN32">
        <f>INDEX(_calc_누적빈도!AN:AN,$A32)-INDEX(_calc_누적빈도!AN:AN,$A32-기준550회_후보!$B$1)</f>
        <v>74</v>
      </c>
      <c r="AO32">
        <f>INDEX(_calc_누적빈도!AO:AO,$A32)-INDEX(_calc_누적빈도!AO:AO,$A32-기준550회_후보!$B$1)</f>
        <v>62</v>
      </c>
      <c r="AP32">
        <f>INDEX(_calc_누적빈도!AP:AP,$A32)-INDEX(_calc_누적빈도!AP:AP,$A32-기준550회_후보!$B$1)</f>
        <v>69</v>
      </c>
      <c r="AQ32">
        <f>INDEX(_calc_누적빈도!AQ:AQ,$A32)-INDEX(_calc_누적빈도!AQ:AQ,$A32-기준550회_후보!$B$1)</f>
        <v>71</v>
      </c>
      <c r="AR32">
        <f>INDEX(_calc_누적빈도!AR:AR,$A32)-INDEX(_calc_누적빈도!AR:AR,$A32-기준550회_후보!$B$1)</f>
        <v>71</v>
      </c>
      <c r="AS32">
        <f>INDEX(_calc_누적빈도!AS:AS,$A32)-INDEX(_calc_누적빈도!AS:AS,$A32-기준550회_후보!$B$1)</f>
        <v>73</v>
      </c>
      <c r="AT32">
        <f>INDEX(_calc_누적빈도!AT:AT,$A32)-INDEX(_calc_누적빈도!AT:AT,$A32-기준550회_후보!$B$1)</f>
        <v>82</v>
      </c>
      <c r="AU32">
        <f>(RANK(_calc_라운드기준!B32,_calc_라운드기준!$B32:$AT32,0)+COUNTIFS(_calc_라운드기준!$B32:$AT32,_calc_라운드기준!B32,$B$1:$AT$1,"&lt;"&amp;1))-(RANK(B32,$B32:$AT32,0)+COUNTIFS($B32:$AT32,B32,$B$1:$AT$1,"&lt;"&amp;1))</f>
        <v>-21</v>
      </c>
      <c r="AV32">
        <f>(RANK(_calc_라운드기준!C32,_calc_라운드기준!$B32:$AT32,0)+COUNTIFS(_calc_라운드기준!$B32:$AT32,_calc_라운드기준!C32,$B$1:$AT$1,"&lt;"&amp;2))-(RANK(C32,$B32:$AT32,0)+COUNTIFS($B32:$AT32,C32,$B$1:$AT$1,"&lt;"&amp;2))</f>
        <v>6</v>
      </c>
      <c r="AW32">
        <f>(RANK(_calc_라운드기준!D32,_calc_라운드기준!$B32:$AT32,0)+COUNTIFS(_calc_라운드기준!$B32:$AT32,_calc_라운드기준!D32,$B$1:$AT$1,"&lt;"&amp;3))-(RANK(D32,$B32:$AT32,0)+COUNTIFS($B32:$AT32,D32,$B$1:$AT$1,"&lt;"&amp;3))</f>
        <v>-6</v>
      </c>
      <c r="AX32">
        <f>(RANK(_calc_라운드기준!E32,_calc_라운드기준!$B32:$AT32,0)+COUNTIFS(_calc_라운드기준!$B32:$AT32,_calc_라운드기준!E32,$B$1:$AT$1,"&lt;"&amp;4))-(RANK(E32,$B32:$AT32,0)+COUNTIFS($B32:$AT32,E32,$B$1:$AT$1,"&lt;"&amp;4))</f>
        <v>-9</v>
      </c>
      <c r="AY32">
        <f>(RANK(_calc_라운드기준!F32,_calc_라운드기준!$B32:$AT32,0)+COUNTIFS(_calc_라운드기준!$B32:$AT32,_calc_라운드기준!F32,$B$1:$AT$1,"&lt;"&amp;5))-(RANK(F32,$B32:$AT32,0)+COUNTIFS($B32:$AT32,F32,$B$1:$AT$1,"&lt;"&amp;5))</f>
        <v>-34</v>
      </c>
      <c r="AZ32">
        <f>(RANK(_calc_라운드기준!G32,_calc_라운드기준!$B32:$AT32,0)+COUNTIFS(_calc_라운드기준!$B32:$AT32,_calc_라운드기준!G32,$B$1:$AT$1,"&lt;"&amp;6))-(RANK(G32,$B32:$AT32,0)+COUNTIFS($B32:$AT32,G32,$B$1:$AT$1,"&lt;"&amp;6))</f>
        <v>2</v>
      </c>
      <c r="BA32">
        <f>(RANK(_calc_라운드기준!H32,_calc_라운드기준!$B32:$AT32,0)+COUNTIFS(_calc_라운드기준!$B32:$AT32,_calc_라운드기준!H32,$B$1:$AT$1,"&lt;"&amp;7))-(RANK(H32,$B32:$AT32,0)+COUNTIFS($B32:$AT32,H32,$B$1:$AT$1,"&lt;"&amp;7))</f>
        <v>-2</v>
      </c>
      <c r="BB32">
        <f>(RANK(_calc_라운드기준!I32,_calc_라운드기준!$B32:$AT32,0)+COUNTIFS(_calc_라운드기준!$B32:$AT32,_calc_라운드기준!I32,$B$1:$AT$1,"&lt;"&amp;8))-(RANK(I32,$B32:$AT32,0)+COUNTIFS($B32:$AT32,I32,$B$1:$AT$1,"&lt;"&amp;8))</f>
        <v>-28</v>
      </c>
      <c r="BC32">
        <f>(RANK(_calc_라운드기준!J32,_calc_라운드기준!$B32:$AT32,0)+COUNTIFS(_calc_라운드기준!$B32:$AT32,_calc_라운드기준!J32,$B$1:$AT$1,"&lt;"&amp;9))-(RANK(J32,$B32:$AT32,0)+COUNTIFS($B32:$AT32,J32,$B$1:$AT$1,"&lt;"&amp;9))</f>
        <v>-24</v>
      </c>
      <c r="BD32">
        <f>(RANK(_calc_라운드기준!K32,_calc_라운드기준!$B32:$AT32,0)+COUNTIFS(_calc_라운드기준!$B32:$AT32,_calc_라운드기준!K32,$B$1:$AT$1,"&lt;"&amp;10))-(RANK(K32,$B32:$AT32,0)+COUNTIFS($B32:$AT32,K32,$B$1:$AT$1,"&lt;"&amp;10))</f>
        <v>18</v>
      </c>
      <c r="BE32">
        <f>(RANK(_calc_라운드기준!L32,_calc_라운드기준!$B32:$AT32,0)+COUNTIFS(_calc_라운드기준!$B32:$AT32,_calc_라운드기준!L32,$B$1:$AT$1,"&lt;"&amp;11))-(RANK(L32,$B32:$AT32,0)+COUNTIFS($B32:$AT32,L32,$B$1:$AT$1,"&lt;"&amp;11))</f>
        <v>15</v>
      </c>
      <c r="BF32">
        <f>(RANK(_calc_라운드기준!M32,_calc_라운드기준!$B32:$AT32,0)+COUNTIFS(_calc_라운드기준!$B32:$AT32,_calc_라운드기준!M32,$B$1:$AT$1,"&lt;"&amp;12))-(RANK(M32,$B32:$AT32,0)+COUNTIFS($B32:$AT32,M32,$B$1:$AT$1,"&lt;"&amp;12))</f>
        <v>17</v>
      </c>
      <c r="BG32">
        <f>(RANK(_calc_라운드기준!N32,_calc_라운드기준!$B32:$AT32,0)+COUNTIFS(_calc_라운드기준!$B32:$AT32,_calc_라운드기준!N32,$B$1:$AT$1,"&lt;"&amp;13))-(RANK(N32,$B32:$AT32,0)+COUNTIFS($B32:$AT32,N32,$B$1:$AT$1,"&lt;"&amp;13))</f>
        <v>21</v>
      </c>
      <c r="BH32">
        <f>(RANK(_calc_라운드기준!O32,_calc_라운드기준!$B32:$AT32,0)+COUNTIFS(_calc_라운드기준!$B32:$AT32,_calc_라운드기준!O32,$B$1:$AT$1,"&lt;"&amp;14))-(RANK(O32,$B32:$AT32,0)+COUNTIFS($B32:$AT32,O32,$B$1:$AT$1,"&lt;"&amp;14))</f>
        <v>10</v>
      </c>
      <c r="BI32">
        <f>(RANK(_calc_라운드기준!P32,_calc_라운드기준!$B32:$AT32,0)+COUNTIFS(_calc_라운드기준!$B32:$AT32,_calc_라운드기준!P32,$B$1:$AT$1,"&lt;"&amp;15))-(RANK(P32,$B32:$AT32,0)+COUNTIFS($B32:$AT32,P32,$B$1:$AT$1,"&lt;"&amp;15))</f>
        <v>14</v>
      </c>
      <c r="BJ32">
        <f>(RANK(_calc_라운드기준!Q32,_calc_라운드기준!$B32:$AT32,0)+COUNTIFS(_calc_라운드기준!$B32:$AT32,_calc_라운드기준!Q32,$B$1:$AT$1,"&lt;"&amp;16))-(RANK(Q32,$B32:$AT32,0)+COUNTIFS($B32:$AT32,Q32,$B$1:$AT$1,"&lt;"&amp;16))</f>
        <v>-2</v>
      </c>
      <c r="BK32">
        <f>(RANK(_calc_라운드기준!R32,_calc_라운드기준!$B32:$AT32,0)+COUNTIFS(_calc_라운드기준!$B32:$AT32,_calc_라운드기준!R32,$B$1:$AT$1,"&lt;"&amp;17))-(RANK(R32,$B32:$AT32,0)+COUNTIFS($B32:$AT32,R32,$B$1:$AT$1,"&lt;"&amp;17))</f>
        <v>-8</v>
      </c>
      <c r="BL32">
        <f>(RANK(_calc_라운드기준!S32,_calc_라운드기준!$B32:$AT32,0)+COUNTIFS(_calc_라운드기준!$B32:$AT32,_calc_라운드기준!S32,$B$1:$AT$1,"&lt;"&amp;18))-(RANK(S32,$B32:$AT32,0)+COUNTIFS($B32:$AT32,S32,$B$1:$AT$1,"&lt;"&amp;18))</f>
        <v>22</v>
      </c>
      <c r="BM32">
        <f>(RANK(_calc_라운드기준!T32,_calc_라운드기준!$B32:$AT32,0)+COUNTIFS(_calc_라운드기준!$B32:$AT32,_calc_라운드기준!T32,$B$1:$AT$1,"&lt;"&amp;19))-(RANK(T32,$B32:$AT32,0)+COUNTIFS($B32:$AT32,T32,$B$1:$AT$1,"&lt;"&amp;19))</f>
        <v>15</v>
      </c>
      <c r="BN32">
        <f>(RANK(_calc_라운드기준!U32,_calc_라운드기준!$B32:$AT32,0)+COUNTIFS(_calc_라운드기준!$B32:$AT32,_calc_라운드기준!U32,$B$1:$AT$1,"&lt;"&amp;20))-(RANK(U32,$B32:$AT32,0)+COUNTIFS($B32:$AT32,U32,$B$1:$AT$1,"&lt;"&amp;20))</f>
        <v>-9</v>
      </c>
      <c r="BO32">
        <f>(RANK(_calc_라운드기준!V32,_calc_라운드기준!$B32:$AT32,0)+COUNTIFS(_calc_라운드기준!$B32:$AT32,_calc_라운드기준!V32,$B$1:$AT$1,"&lt;"&amp;21))-(RANK(V32,$B32:$AT32,0)+COUNTIFS($B32:$AT32,V32,$B$1:$AT$1,"&lt;"&amp;21))</f>
        <v>32</v>
      </c>
      <c r="BP32">
        <f>(RANK(_calc_라운드기준!W32,_calc_라운드기준!$B32:$AT32,0)+COUNTIFS(_calc_라운드기준!$B32:$AT32,_calc_라운드기준!W32,$B$1:$AT$1,"&lt;"&amp;22))-(RANK(W32,$B32:$AT32,0)+COUNTIFS($B32:$AT32,W32,$B$1:$AT$1,"&lt;"&amp;22))</f>
        <v>5</v>
      </c>
      <c r="BQ32">
        <f>(RANK(_calc_라운드기준!X32,_calc_라운드기준!$B32:$AT32,0)+COUNTIFS(_calc_라운드기준!$B32:$AT32,_calc_라운드기준!X32,$B$1:$AT$1,"&lt;"&amp;23))-(RANK(X32,$B32:$AT32,0)+COUNTIFS($B32:$AT32,X32,$B$1:$AT$1,"&lt;"&amp;23))</f>
        <v>-35</v>
      </c>
      <c r="BR32">
        <f>(RANK(_calc_라운드기준!Y32,_calc_라운드기준!$B32:$AT32,0)+COUNTIFS(_calc_라운드기준!$B32:$AT32,_calc_라운드기준!Y32,$B$1:$AT$1,"&lt;"&amp;24))-(RANK(Y32,$B32:$AT32,0)+COUNTIFS($B32:$AT32,Y32,$B$1:$AT$1,"&lt;"&amp;24))</f>
        <v>-7</v>
      </c>
      <c r="BS32">
        <f>(RANK(_calc_라운드기준!Z32,_calc_라운드기준!$B32:$AT32,0)+COUNTIFS(_calc_라운드기준!$B32:$AT32,_calc_라운드기준!Z32,$B$1:$AT$1,"&lt;"&amp;25))-(RANK(Z32,$B32:$AT32,0)+COUNTIFS($B32:$AT32,Z32,$B$1:$AT$1,"&lt;"&amp;25))</f>
        <v>-24</v>
      </c>
      <c r="BT32">
        <f>(RANK(_calc_라운드기준!AA32,_calc_라운드기준!$B32:$AT32,0)+COUNTIFS(_calc_라운드기준!$B32:$AT32,_calc_라운드기준!AA32,$B$1:$AT$1,"&lt;"&amp;26))-(RANK(AA32,$B32:$AT32,0)+COUNTIFS($B32:$AT32,AA32,$B$1:$AT$1,"&lt;"&amp;26))</f>
        <v>-13</v>
      </c>
      <c r="BU32">
        <f>(RANK(_calc_라운드기준!AB32,_calc_라운드기준!$B32:$AT32,0)+COUNTIFS(_calc_라운드기준!$B32:$AT32,_calc_라운드기준!AB32,$B$1:$AT$1,"&lt;"&amp;27))-(RANK(AB32,$B32:$AT32,0)+COUNTIFS($B32:$AT32,AB32,$B$1:$AT$1,"&lt;"&amp;27))</f>
        <v>-19</v>
      </c>
      <c r="BV32">
        <f>(RANK(_calc_라운드기준!AC32,_calc_라운드기준!$B32:$AT32,0)+COUNTIFS(_calc_라운드기준!$B32:$AT32,_calc_라운드기준!AC32,$B$1:$AT$1,"&lt;"&amp;28))-(RANK(AC32,$B32:$AT32,0)+COUNTIFS($B32:$AT32,AC32,$B$1:$AT$1,"&lt;"&amp;28))</f>
        <v>7</v>
      </c>
      <c r="BW32">
        <f>(RANK(_calc_라운드기준!AD32,_calc_라운드기준!$B32:$AT32,0)+COUNTIFS(_calc_라운드기준!$B32:$AT32,_calc_라운드기준!AD32,$B$1:$AT$1,"&lt;"&amp;29))-(RANK(AD32,$B32:$AT32,0)+COUNTIFS($B32:$AT32,AD32,$B$1:$AT$1,"&lt;"&amp;29))</f>
        <v>-10</v>
      </c>
      <c r="BX32">
        <f>(RANK(_calc_라운드기준!AE32,_calc_라운드기준!$B32:$AT32,0)+COUNTIFS(_calc_라운드기준!$B32:$AT32,_calc_라운드기준!AE32,$B$1:$AT$1,"&lt;"&amp;30))-(RANK(AE32,$B32:$AT32,0)+COUNTIFS($B32:$AT32,AE32,$B$1:$AT$1,"&lt;"&amp;30))</f>
        <v>7</v>
      </c>
      <c r="BY32">
        <f>(RANK(_calc_라운드기준!AF32,_calc_라운드기준!$B32:$AT32,0)+COUNTIFS(_calc_라운드기준!$B32:$AT32,_calc_라운드기준!AF32,$B$1:$AT$1,"&lt;"&amp;31))-(RANK(AF32,$B32:$AT32,0)+COUNTIFS($B32:$AT32,AF32,$B$1:$AT$1,"&lt;"&amp;31))</f>
        <v>-2</v>
      </c>
      <c r="BZ32">
        <f>(RANK(_calc_라운드기준!AG32,_calc_라운드기준!$B32:$AT32,0)+COUNTIFS(_calc_라운드기준!$B32:$AT32,_calc_라운드기준!AG32,$B$1:$AT$1,"&lt;"&amp;32))-(RANK(AG32,$B32:$AT32,0)+COUNTIFS($B32:$AT32,AG32,$B$1:$AT$1,"&lt;"&amp;32))</f>
        <v>-3</v>
      </c>
      <c r="CA32">
        <f>(RANK(_calc_라운드기준!AH32,_calc_라운드기준!$B32:$AT32,0)+COUNTIFS(_calc_라운드기준!$B32:$AT32,_calc_라운드기준!AH32,$B$1:$AT$1,"&lt;"&amp;33))-(RANK(AH32,$B32:$AT32,0)+COUNTIFS($B32:$AT32,AH32,$B$1:$AT$1,"&lt;"&amp;33))</f>
        <v>27</v>
      </c>
      <c r="CB32">
        <f>(RANK(_calc_라운드기준!AI32,_calc_라운드기준!$B32:$AT32,0)+COUNTIFS(_calc_라운드기준!$B32:$AT32,_calc_라운드기준!AI32,$B$1:$AT$1,"&lt;"&amp;34))-(RANK(AI32,$B32:$AT32,0)+COUNTIFS($B32:$AT32,AI32,$B$1:$AT$1,"&lt;"&amp;34))</f>
        <v>33</v>
      </c>
      <c r="CC32">
        <f>(RANK(_calc_라운드기준!AJ32,_calc_라운드기준!$B32:$AT32,0)+COUNTIFS(_calc_라운드기준!$B32:$AT32,_calc_라운드기준!AJ32,$B$1:$AT$1,"&lt;"&amp;35))-(RANK(AJ32,$B32:$AT32,0)+COUNTIFS($B32:$AT32,AJ32,$B$1:$AT$1,"&lt;"&amp;35))</f>
        <v>-2</v>
      </c>
      <c r="CD32">
        <f>(RANK(_calc_라운드기준!AK32,_calc_라운드기준!$B32:$AT32,0)+COUNTIFS(_calc_라운드기준!$B32:$AT32,_calc_라운드기준!AK32,$B$1:$AT$1,"&lt;"&amp;36))-(RANK(AK32,$B32:$AT32,0)+COUNTIFS($B32:$AT32,AK32,$B$1:$AT$1,"&lt;"&amp;36))</f>
        <v>4</v>
      </c>
      <c r="CE32">
        <f>(RANK(_calc_라운드기준!AL32,_calc_라운드기준!$B32:$AT32,0)+COUNTIFS(_calc_라운드기준!$B32:$AT32,_calc_라운드기준!AL32,$B$1:$AT$1,"&lt;"&amp;37))-(RANK(AL32,$B32:$AT32,0)+COUNTIFS($B32:$AT32,AL32,$B$1:$AT$1,"&lt;"&amp;37))</f>
        <v>-12</v>
      </c>
      <c r="CF32">
        <f>(RANK(_calc_라운드기준!AM32,_calc_라운드기준!$B32:$AT32,0)+COUNTIFS(_calc_라운드기준!$B32:$AT32,_calc_라운드기준!AM32,$B$1:$AT$1,"&lt;"&amp;38))-(RANK(AM32,$B32:$AT32,0)+COUNTIFS($B32:$AT32,AM32,$B$1:$AT$1,"&lt;"&amp;38))</f>
        <v>2</v>
      </c>
      <c r="CG32">
        <f>(RANK(_calc_라운드기준!AN32,_calc_라운드기준!$B32:$AT32,0)+COUNTIFS(_calc_라운드기준!$B32:$AT32,_calc_라운드기준!AN32,$B$1:$AT$1,"&lt;"&amp;39))-(RANK(AN32,$B32:$AT32,0)+COUNTIFS($B32:$AT32,AN32,$B$1:$AT$1,"&lt;"&amp;39))</f>
        <v>-6</v>
      </c>
      <c r="CH32">
        <f>(RANK(_calc_라운드기준!AO32,_calc_라운드기준!$B32:$AT32,0)+COUNTIFS(_calc_라운드기준!$B32:$AT32,_calc_라운드기준!AO32,$B$1:$AT$1,"&lt;"&amp;40))-(RANK(AO32,$B32:$AT32,0)+COUNTIFS($B32:$AT32,AO32,$B$1:$AT$1,"&lt;"&amp;40))</f>
        <v>-32</v>
      </c>
      <c r="CI32">
        <f>(RANK(_calc_라운드기준!AP32,_calc_라운드기준!$B32:$AT32,0)+COUNTIFS(_calc_라운드기준!$B32:$AT32,_calc_라운드기준!AP32,$B$1:$AT$1,"&lt;"&amp;41))-(RANK(AP32,$B32:$AT32,0)+COUNTIFS($B32:$AT32,AP32,$B$1:$AT$1,"&lt;"&amp;41))</f>
        <v>-4</v>
      </c>
      <c r="CJ32">
        <f>(RANK(_calc_라운드기준!AQ32,_calc_라운드기준!$B32:$AT32,0)+COUNTIFS(_calc_라운드기준!$B32:$AT32,_calc_라운드기준!AQ32,$B$1:$AT$1,"&lt;"&amp;42))-(RANK(AQ32,$B32:$AT32,0)+COUNTIFS($B32:$AT32,AQ32,$B$1:$AT$1,"&lt;"&amp;42))</f>
        <v>-3</v>
      </c>
      <c r="CK32">
        <f>(RANK(_calc_라운드기준!AR32,_calc_라운드기준!$B32:$AT32,0)+COUNTIFS(_calc_라운드기준!$B32:$AT32,_calc_라운드기준!AR32,$B$1:$AT$1,"&lt;"&amp;43))-(RANK(AR32,$B32:$AT32,0)+COUNTIFS($B32:$AT32,AR32,$B$1:$AT$1,"&lt;"&amp;43))</f>
        <v>14</v>
      </c>
      <c r="CL32">
        <f>(RANK(_calc_라운드기준!AS32,_calc_라운드기준!$B32:$AT32,0)+COUNTIFS(_calc_라운드기준!$B32:$AT32,_calc_라운드기준!AS32,$B$1:$AT$1,"&lt;"&amp;44))-(RANK(AS32,$B32:$AT32,0)+COUNTIFS($B32:$AT32,AS32,$B$1:$AT$1,"&lt;"&amp;44))</f>
        <v>11</v>
      </c>
      <c r="CM32">
        <f>(RANK(_calc_라운드기준!AT32,_calc_라운드기준!$B32:$AT32,0)+COUNTIFS(_calc_라운드기준!$B32:$AT32,_calc_라운드기준!AT32,$B$1:$AT$1,"&lt;"&amp;45))-(RANK(AT32,$B32:$AT32,0)+COUNTIFS($B32:$AT32,AT32,$B$1:$AT$1,"&lt;"&amp;45))</f>
        <v>33</v>
      </c>
      <c r="CN32">
        <f t="shared" si="0"/>
        <v>39</v>
      </c>
      <c r="CO32">
        <f t="shared" si="1"/>
        <v>17</v>
      </c>
      <c r="CP32">
        <f t="shared" si="2"/>
        <v>29</v>
      </c>
      <c r="CQ32">
        <f t="shared" si="3"/>
        <v>33</v>
      </c>
      <c r="CR32">
        <f t="shared" si="4"/>
        <v>44</v>
      </c>
      <c r="CS32">
        <f t="shared" si="5"/>
        <v>20</v>
      </c>
      <c r="CT32">
        <f t="shared" si="6"/>
        <v>22</v>
      </c>
      <c r="CU32">
        <f t="shared" si="7"/>
        <v>42</v>
      </c>
      <c r="CV32">
        <f t="shared" si="8"/>
        <v>40</v>
      </c>
      <c r="CW32">
        <f t="shared" si="9"/>
        <v>7</v>
      </c>
      <c r="CX32">
        <f t="shared" si="10"/>
        <v>9</v>
      </c>
      <c r="CY32">
        <f t="shared" si="11"/>
        <v>8</v>
      </c>
      <c r="CZ32">
        <f t="shared" si="12"/>
        <v>6</v>
      </c>
      <c r="DA32">
        <f t="shared" si="13"/>
        <v>14</v>
      </c>
      <c r="DB32">
        <f t="shared" si="14"/>
        <v>11</v>
      </c>
      <c r="DC32">
        <f t="shared" si="15"/>
        <v>23</v>
      </c>
      <c r="DD32">
        <f t="shared" si="16"/>
        <v>32</v>
      </c>
      <c r="DE32">
        <f t="shared" si="17"/>
        <v>5</v>
      </c>
      <c r="DF32">
        <f t="shared" si="18"/>
        <v>10</v>
      </c>
      <c r="DG32">
        <f t="shared" si="19"/>
        <v>34</v>
      </c>
      <c r="DH32">
        <f t="shared" si="20"/>
        <v>3</v>
      </c>
      <c r="DI32">
        <f t="shared" si="21"/>
        <v>18</v>
      </c>
      <c r="DJ32">
        <f t="shared" si="22"/>
        <v>45</v>
      </c>
      <c r="DK32">
        <f t="shared" si="23"/>
        <v>31</v>
      </c>
      <c r="DL32">
        <f t="shared" si="24"/>
        <v>41</v>
      </c>
      <c r="DM32">
        <f t="shared" si="25"/>
        <v>37</v>
      </c>
      <c r="DN32">
        <f t="shared" si="26"/>
        <v>38</v>
      </c>
      <c r="DO32">
        <f t="shared" si="27"/>
        <v>15</v>
      </c>
      <c r="DP32">
        <f t="shared" si="28"/>
        <v>35</v>
      </c>
      <c r="DQ32">
        <f t="shared" si="29"/>
        <v>16</v>
      </c>
      <c r="DR32">
        <f t="shared" si="30"/>
        <v>24</v>
      </c>
      <c r="DS32">
        <f t="shared" si="31"/>
        <v>26</v>
      </c>
      <c r="DT32">
        <f t="shared" si="32"/>
        <v>4</v>
      </c>
      <c r="DU32">
        <f t="shared" si="33"/>
        <v>1</v>
      </c>
      <c r="DV32">
        <f t="shared" si="34"/>
        <v>25</v>
      </c>
      <c r="DW32">
        <f t="shared" si="35"/>
        <v>19</v>
      </c>
      <c r="DX32">
        <f t="shared" si="36"/>
        <v>36</v>
      </c>
      <c r="DY32">
        <f t="shared" si="37"/>
        <v>21</v>
      </c>
      <c r="DZ32">
        <f t="shared" si="38"/>
        <v>30</v>
      </c>
      <c r="EA32">
        <f t="shared" si="39"/>
        <v>43</v>
      </c>
      <c r="EB32">
        <f t="shared" si="40"/>
        <v>28</v>
      </c>
      <c r="EC32">
        <f t="shared" si="41"/>
        <v>27</v>
      </c>
      <c r="ED32">
        <f t="shared" si="42"/>
        <v>12</v>
      </c>
      <c r="EE32">
        <f t="shared" si="43"/>
        <v>13</v>
      </c>
      <c r="EF32">
        <f t="shared" si="44"/>
        <v>2</v>
      </c>
    </row>
    <row r="33" spans="1:136" ht="16.5" customHeight="1">
      <c r="A33">
        <f>_calc_라운드기준!A33</f>
        <v>1213</v>
      </c>
      <c r="B33">
        <f>INDEX(_calc_누적빈도!B:B,$A33)-INDEX(_calc_누적빈도!B:B,$A33-기준550회_후보!$B$1)</f>
        <v>70</v>
      </c>
      <c r="C33">
        <f>INDEX(_calc_누적빈도!C:C,$A33)-INDEX(_calc_누적빈도!C:C,$A33-기준550회_후보!$B$1)</f>
        <v>66</v>
      </c>
      <c r="D33">
        <f>INDEX(_calc_누적빈도!D:D,$A33)-INDEX(_calc_누적빈도!D:D,$A33-기준550회_후보!$B$1)</f>
        <v>82</v>
      </c>
      <c r="E33">
        <f>INDEX(_calc_누적빈도!E:E,$A33)-INDEX(_calc_누적빈도!E:E,$A33-기준550회_후보!$B$1)</f>
        <v>65</v>
      </c>
      <c r="F33">
        <f>INDEX(_calc_누적빈도!F:F,$A33)-INDEX(_calc_누적빈도!F:F,$A33-기준550회_후보!$B$1)</f>
        <v>58</v>
      </c>
      <c r="G33">
        <f>INDEX(_calc_누적빈도!G:G,$A33)-INDEX(_calc_누적빈도!G:G,$A33-기준550회_후보!$B$1)</f>
        <v>83</v>
      </c>
      <c r="H33">
        <f>INDEX(_calc_누적빈도!H:H,$A33)-INDEX(_calc_누적빈도!H:H,$A33-기준550회_후보!$B$1)</f>
        <v>81</v>
      </c>
      <c r="I33">
        <f>INDEX(_calc_누적빈도!I:I,$A33)-INDEX(_calc_누적빈도!I:I,$A33-기준550회_후보!$B$1)</f>
        <v>63</v>
      </c>
      <c r="J33">
        <f>INDEX(_calc_누적빈도!J:J,$A33)-INDEX(_calc_누적빈도!J:J,$A33-기준550회_후보!$B$1)</f>
        <v>64</v>
      </c>
      <c r="K33">
        <f>INDEX(_calc_누적빈도!K:K,$A33)-INDEX(_calc_누적빈도!K:K,$A33-기준550회_후보!$B$1)</f>
        <v>73</v>
      </c>
      <c r="L33">
        <f>INDEX(_calc_누적빈도!L:L,$A33)-INDEX(_calc_누적빈도!L:L,$A33-기준550회_후보!$B$1)</f>
        <v>77</v>
      </c>
      <c r="M33">
        <f>INDEX(_calc_누적빈도!M:M,$A33)-INDEX(_calc_누적빈도!M:M,$A33-기준550회_후보!$B$1)</f>
        <v>91</v>
      </c>
      <c r="N33">
        <f>INDEX(_calc_누적빈도!N:N,$A33)-INDEX(_calc_누적빈도!N:N,$A33-기준550회_후보!$B$1)</f>
        <v>80</v>
      </c>
      <c r="O33">
        <f>INDEX(_calc_누적빈도!O:O,$A33)-INDEX(_calc_누적빈도!O:O,$A33-기준550회_후보!$B$1)</f>
        <v>71</v>
      </c>
      <c r="P33">
        <f>INDEX(_calc_누적빈도!P:P,$A33)-INDEX(_calc_누적빈도!P:P,$A33-기준550회_후보!$B$1)</f>
        <v>76</v>
      </c>
      <c r="Q33">
        <f>INDEX(_calc_누적빈도!Q:Q,$A33)-INDEX(_calc_누적빈도!Q:Q,$A33-기준550회_후보!$B$1)</f>
        <v>83</v>
      </c>
      <c r="R33">
        <f>INDEX(_calc_누적빈도!R:R,$A33)-INDEX(_calc_누적빈도!R:R,$A33-기준550회_후보!$B$1)</f>
        <v>75</v>
      </c>
      <c r="S33">
        <f>INDEX(_calc_누적빈도!S:S,$A33)-INDEX(_calc_누적빈도!S:S,$A33-기준550회_후보!$B$1)</f>
        <v>79</v>
      </c>
      <c r="T33">
        <f>INDEX(_calc_누적빈도!T:T,$A33)-INDEX(_calc_누적빈도!T:T,$A33-기준550회_후보!$B$1)</f>
        <v>77</v>
      </c>
      <c r="U33">
        <f>INDEX(_calc_누적빈도!U:U,$A33)-INDEX(_calc_누적빈도!U:U,$A33-기준550회_후보!$B$1)</f>
        <v>59</v>
      </c>
      <c r="V33">
        <f>INDEX(_calc_누적빈도!V:V,$A33)-INDEX(_calc_누적빈도!V:V,$A33-기준550회_후보!$B$1)</f>
        <v>83</v>
      </c>
      <c r="W33">
        <f>INDEX(_calc_누적빈도!W:W,$A33)-INDEX(_calc_누적빈도!W:W,$A33-기준550회_후보!$B$1)</f>
        <v>63</v>
      </c>
      <c r="X33">
        <f>INDEX(_calc_누적빈도!X:X,$A33)-INDEX(_calc_누적빈도!X:X,$A33-기준550회_후보!$B$1)</f>
        <v>63</v>
      </c>
      <c r="Y33">
        <f>INDEX(_calc_누적빈도!Y:Y,$A33)-INDEX(_calc_누적빈도!Y:Y,$A33-기준550회_후보!$B$1)</f>
        <v>77</v>
      </c>
      <c r="Z33">
        <f>INDEX(_calc_누적빈도!Z:Z,$A33)-INDEX(_calc_누적빈도!Z:Z,$A33-기준550회_후보!$B$1)</f>
        <v>59</v>
      </c>
      <c r="AA33">
        <f>INDEX(_calc_누적빈도!AA:AA,$A33)-INDEX(_calc_누적빈도!AA:AA,$A33-기준550회_후보!$B$1)</f>
        <v>69</v>
      </c>
      <c r="AB33">
        <f>INDEX(_calc_누적빈도!AB:AB,$A33)-INDEX(_calc_누적빈도!AB:AB,$A33-기준550회_후보!$B$1)</f>
        <v>75</v>
      </c>
      <c r="AC33">
        <f>INDEX(_calc_누적빈도!AC:AC,$A33)-INDEX(_calc_누적빈도!AC:AC,$A33-기준550회_후보!$B$1)</f>
        <v>78</v>
      </c>
      <c r="AD33">
        <f>INDEX(_calc_누적빈도!AD:AD,$A33)-INDEX(_calc_누적빈도!AD:AD,$A33-기준550회_후보!$B$1)</f>
        <v>70</v>
      </c>
      <c r="AE33">
        <f>INDEX(_calc_누적빈도!AE:AE,$A33)-INDEX(_calc_누적빈도!AE:AE,$A33-기준550회_후보!$B$1)</f>
        <v>77</v>
      </c>
      <c r="AF33">
        <f>INDEX(_calc_누적빈도!AF:AF,$A33)-INDEX(_calc_누적빈도!AF:AF,$A33-기준550회_후보!$B$1)</f>
        <v>72</v>
      </c>
      <c r="AG33">
        <f>INDEX(_calc_누적빈도!AG:AG,$A33)-INDEX(_calc_누적빈도!AG:AG,$A33-기준550회_후보!$B$1)</f>
        <v>61</v>
      </c>
      <c r="AH33">
        <f>INDEX(_calc_누적빈도!AH:AH,$A33)-INDEX(_calc_누적빈도!AH:AH,$A33-기준550회_후보!$B$1)</f>
        <v>88</v>
      </c>
      <c r="AI33">
        <f>INDEX(_calc_누적빈도!AI:AI,$A33)-INDEX(_calc_누적빈도!AI:AI,$A33-기준550회_후보!$B$1)</f>
        <v>79</v>
      </c>
      <c r="AJ33">
        <f>INDEX(_calc_누적빈도!AJ:AJ,$A33)-INDEX(_calc_누적빈도!AJ:AJ,$A33-기준550회_후보!$B$1)</f>
        <v>77</v>
      </c>
      <c r="AK33">
        <f>INDEX(_calc_누적빈도!AK:AK,$A33)-INDEX(_calc_누적빈도!AK:AK,$A33-기준550회_후보!$B$1)</f>
        <v>75</v>
      </c>
      <c r="AL33">
        <f>INDEX(_calc_누적빈도!AL:AL,$A33)-INDEX(_calc_누적빈도!AL:AL,$A33-기준550회_후보!$B$1)</f>
        <v>71</v>
      </c>
      <c r="AM33">
        <f>INDEX(_calc_누적빈도!AM:AM,$A33)-INDEX(_calc_누적빈도!AM:AM,$A33-기준550회_후보!$B$1)</f>
        <v>87</v>
      </c>
      <c r="AN33">
        <f>INDEX(_calc_누적빈도!AN:AN,$A33)-INDEX(_calc_누적빈도!AN:AN,$A33-기준550회_후보!$B$1)</f>
        <v>74</v>
      </c>
      <c r="AO33">
        <f>INDEX(_calc_누적빈도!AO:AO,$A33)-INDEX(_calc_누적빈도!AO:AO,$A33-기준550회_후보!$B$1)</f>
        <v>62</v>
      </c>
      <c r="AP33">
        <f>INDEX(_calc_누적빈도!AP:AP,$A33)-INDEX(_calc_누적빈도!AP:AP,$A33-기준550회_후보!$B$1)</f>
        <v>69</v>
      </c>
      <c r="AQ33">
        <f>INDEX(_calc_누적빈도!AQ:AQ,$A33)-INDEX(_calc_누적빈도!AQ:AQ,$A33-기준550회_후보!$B$1)</f>
        <v>72</v>
      </c>
      <c r="AR33">
        <f>INDEX(_calc_누적빈도!AR:AR,$A33)-INDEX(_calc_누적빈도!AR:AR,$A33-기준550회_후보!$B$1)</f>
        <v>71</v>
      </c>
      <c r="AS33">
        <f>INDEX(_calc_누적빈도!AS:AS,$A33)-INDEX(_calc_누적빈도!AS:AS,$A33-기준550회_후보!$B$1)</f>
        <v>73</v>
      </c>
      <c r="AT33">
        <f>INDEX(_calc_누적빈도!AT:AT,$A33)-INDEX(_calc_누적빈도!AT:AT,$A33-기준550회_후보!$B$1)</f>
        <v>82</v>
      </c>
      <c r="AU33">
        <f>(RANK(_calc_라운드기준!B33,_calc_라운드기준!$B33:$AT33,0)+COUNTIFS(_calc_라운드기준!$B33:$AT33,_calc_라운드기준!B33,$B$1:$AT$1,"&lt;"&amp;1))-(RANK(B33,$B33:$AT33,0)+COUNTIFS($B33:$AT33,B33,$B$1:$AT$1,"&lt;"&amp;1))</f>
        <v>-21</v>
      </c>
      <c r="AV33">
        <f>(RANK(_calc_라운드기준!C33,_calc_라운드기준!$B33:$AT33,0)+COUNTIFS(_calc_라운드기준!$B33:$AT33,_calc_라운드기준!C33,$B$1:$AT$1,"&lt;"&amp;2))-(RANK(C33,$B33:$AT33,0)+COUNTIFS($B33:$AT33,C33,$B$1:$AT$1,"&lt;"&amp;2))</f>
        <v>2</v>
      </c>
      <c r="AW33">
        <f>(RANK(_calc_라운드기준!D33,_calc_라운드기준!$B33:$AT33,0)+COUNTIFS(_calc_라운드기준!$B33:$AT33,_calc_라운드기준!D33,$B$1:$AT$1,"&lt;"&amp;3))-(RANK(D33,$B33:$AT33,0)+COUNTIFS($B33:$AT33,D33,$B$1:$AT$1,"&lt;"&amp;3))</f>
        <v>-4</v>
      </c>
      <c r="AX33">
        <f>(RANK(_calc_라운드기준!E33,_calc_라운드기준!$B33:$AT33,0)+COUNTIFS(_calc_라운드기준!$B33:$AT33,_calc_라운드기준!E33,$B$1:$AT$1,"&lt;"&amp;4))-(RANK(E33,$B33:$AT33,0)+COUNTIFS($B33:$AT33,E33,$B$1:$AT$1,"&lt;"&amp;4))</f>
        <v>-10</v>
      </c>
      <c r="AY33">
        <f>(RANK(_calc_라운드기준!F33,_calc_라운드기준!$B33:$AT33,0)+COUNTIFS(_calc_라운드기준!$B33:$AT33,_calc_라운드기준!F33,$B$1:$AT$1,"&lt;"&amp;5))-(RANK(F33,$B33:$AT33,0)+COUNTIFS($B33:$AT33,F33,$B$1:$AT$1,"&lt;"&amp;5))</f>
        <v>-28</v>
      </c>
      <c r="AZ33">
        <f>(RANK(_calc_라운드기준!G33,_calc_라운드기준!$B33:$AT33,0)+COUNTIFS(_calc_라운드기준!$B33:$AT33,_calc_라운드기준!G33,$B$1:$AT$1,"&lt;"&amp;6))-(RANK(G33,$B33:$AT33,0)+COUNTIFS($B33:$AT33,G33,$B$1:$AT$1,"&lt;"&amp;6))</f>
        <v>1</v>
      </c>
      <c r="BA33">
        <f>(RANK(_calc_라운드기준!H33,_calc_라운드기준!$B33:$AT33,0)+COUNTIFS(_calc_라운드기준!$B33:$AT33,_calc_라운드기준!H33,$B$1:$AT$1,"&lt;"&amp;7))-(RANK(H33,$B33:$AT33,0)+COUNTIFS($B33:$AT33,H33,$B$1:$AT$1,"&lt;"&amp;7))</f>
        <v>-3</v>
      </c>
      <c r="BB33">
        <f>(RANK(_calc_라운드기준!I33,_calc_라운드기준!$B33:$AT33,0)+COUNTIFS(_calc_라운드기준!$B33:$AT33,_calc_라운드기준!I33,$B$1:$AT$1,"&lt;"&amp;8))-(RANK(I33,$B33:$AT33,0)+COUNTIFS($B33:$AT33,I33,$B$1:$AT$1,"&lt;"&amp;8))</f>
        <v>-27</v>
      </c>
      <c r="BC33">
        <f>(RANK(_calc_라운드기준!J33,_calc_라운드기준!$B33:$AT33,0)+COUNTIFS(_calc_라운드기준!$B33:$AT33,_calc_라운드기준!J33,$B$1:$AT$1,"&lt;"&amp;9))-(RANK(J33,$B33:$AT33,0)+COUNTIFS($B33:$AT33,J33,$B$1:$AT$1,"&lt;"&amp;9))</f>
        <v>-25</v>
      </c>
      <c r="BD33">
        <f>(RANK(_calc_라운드기준!K33,_calc_라운드기준!$B33:$AT33,0)+COUNTIFS(_calc_라운드기준!$B33:$AT33,_calc_라운드기준!K33,$B$1:$AT$1,"&lt;"&amp;10))-(RANK(K33,$B33:$AT33,0)+COUNTIFS($B33:$AT33,K33,$B$1:$AT$1,"&lt;"&amp;10))</f>
        <v>19</v>
      </c>
      <c r="BE33">
        <f>(RANK(_calc_라운드기준!L33,_calc_라운드기준!$B33:$AT33,0)+COUNTIFS(_calc_라운드기준!$B33:$AT33,_calc_라운드기준!L33,$B$1:$AT$1,"&lt;"&amp;11))-(RANK(L33,$B33:$AT33,0)+COUNTIFS($B33:$AT33,L33,$B$1:$AT$1,"&lt;"&amp;11))</f>
        <v>18</v>
      </c>
      <c r="BF33">
        <f>(RANK(_calc_라운드기준!M33,_calc_라운드기준!$B33:$AT33,0)+COUNTIFS(_calc_라운드기준!$B33:$AT33,_calc_라운드기준!M33,$B$1:$AT$1,"&lt;"&amp;12))-(RANK(M33,$B33:$AT33,0)+COUNTIFS($B33:$AT33,M33,$B$1:$AT$1,"&lt;"&amp;12))</f>
        <v>17</v>
      </c>
      <c r="BG33">
        <f>(RANK(_calc_라운드기준!N33,_calc_라운드기준!$B33:$AT33,0)+COUNTIFS(_calc_라운드기준!$B33:$AT33,_calc_라운드기준!N33,$B$1:$AT$1,"&lt;"&amp;13))-(RANK(N33,$B33:$AT33,0)+COUNTIFS($B33:$AT33,N33,$B$1:$AT$1,"&lt;"&amp;13))</f>
        <v>17</v>
      </c>
      <c r="BH33">
        <f>(RANK(_calc_라운드기준!O33,_calc_라운드기준!$B33:$AT33,0)+COUNTIFS(_calc_라운드기준!$B33:$AT33,_calc_라운드기준!O33,$B$1:$AT$1,"&lt;"&amp;14))-(RANK(O33,$B33:$AT33,0)+COUNTIFS($B33:$AT33,O33,$B$1:$AT$1,"&lt;"&amp;14))</f>
        <v>10</v>
      </c>
      <c r="BI33">
        <f>(RANK(_calc_라운드기준!P33,_calc_라운드기준!$B33:$AT33,0)+COUNTIFS(_calc_라운드기준!$B33:$AT33,_calc_라운드기준!P33,$B$1:$AT$1,"&lt;"&amp;15))-(RANK(P33,$B33:$AT33,0)+COUNTIFS($B33:$AT33,P33,$B$1:$AT$1,"&lt;"&amp;15))</f>
        <v>9</v>
      </c>
      <c r="BJ33">
        <f>(RANK(_calc_라운드기준!Q33,_calc_라운드기준!$B33:$AT33,0)+COUNTIFS(_calc_라운드기준!$B33:$AT33,_calc_라운드기준!Q33,$B$1:$AT$1,"&lt;"&amp;16))-(RANK(Q33,$B33:$AT33,0)+COUNTIFS($B33:$AT33,Q33,$B$1:$AT$1,"&lt;"&amp;16))</f>
        <v>-3</v>
      </c>
      <c r="BK33">
        <f>(RANK(_calc_라운드기준!R33,_calc_라운드기준!$B33:$AT33,0)+COUNTIFS(_calc_라운드기준!$B33:$AT33,_calc_라운드기준!R33,$B$1:$AT$1,"&lt;"&amp;17))-(RANK(R33,$B33:$AT33,0)+COUNTIFS($B33:$AT33,R33,$B$1:$AT$1,"&lt;"&amp;17))</f>
        <v>-7</v>
      </c>
      <c r="BL33">
        <f>(RANK(_calc_라운드기준!S33,_calc_라운드기준!$B33:$AT33,0)+COUNTIFS(_calc_라운드기준!$B33:$AT33,_calc_라운드기준!S33,$B$1:$AT$1,"&lt;"&amp;18))-(RANK(S33,$B33:$AT33,0)+COUNTIFS($B33:$AT33,S33,$B$1:$AT$1,"&lt;"&amp;18))</f>
        <v>22</v>
      </c>
      <c r="BM33">
        <f>(RANK(_calc_라운드기준!T33,_calc_라운드기준!$B33:$AT33,0)+COUNTIFS(_calc_라운드기준!$B33:$AT33,_calc_라운드기준!T33,$B$1:$AT$1,"&lt;"&amp;19))-(RANK(T33,$B33:$AT33,0)+COUNTIFS($B33:$AT33,T33,$B$1:$AT$1,"&lt;"&amp;19))</f>
        <v>19</v>
      </c>
      <c r="BN33">
        <f>(RANK(_calc_라운드기준!U33,_calc_라운드기준!$B33:$AT33,0)+COUNTIFS(_calc_라운드기준!$B33:$AT33,_calc_라운드기준!U33,$B$1:$AT$1,"&lt;"&amp;20))-(RANK(U33,$B33:$AT33,0)+COUNTIFS($B33:$AT33,U33,$B$1:$AT$1,"&lt;"&amp;20))</f>
        <v>-8</v>
      </c>
      <c r="BO33">
        <f>(RANK(_calc_라운드기준!V33,_calc_라운드기준!$B33:$AT33,0)+COUNTIFS(_calc_라운드기준!$B33:$AT33,_calc_라운드기준!V33,$B$1:$AT$1,"&lt;"&amp;21))-(RANK(V33,$B33:$AT33,0)+COUNTIFS($B33:$AT33,V33,$B$1:$AT$1,"&lt;"&amp;21))</f>
        <v>33</v>
      </c>
      <c r="BP33">
        <f>(RANK(_calc_라운드기준!W33,_calc_라운드기준!$B33:$AT33,0)+COUNTIFS(_calc_라운드기준!$B33:$AT33,_calc_라운드기준!W33,$B$1:$AT$1,"&lt;"&amp;22))-(RANK(W33,$B33:$AT33,0)+COUNTIFS($B33:$AT33,W33,$B$1:$AT$1,"&lt;"&amp;22))</f>
        <v>5</v>
      </c>
      <c r="BQ33">
        <f>(RANK(_calc_라운드기준!X33,_calc_라운드기준!$B33:$AT33,0)+COUNTIFS(_calc_라운드기준!$B33:$AT33,_calc_라운드기준!X33,$B$1:$AT$1,"&lt;"&amp;23))-(RANK(X33,$B33:$AT33,0)+COUNTIFS($B33:$AT33,X33,$B$1:$AT$1,"&lt;"&amp;23))</f>
        <v>-36</v>
      </c>
      <c r="BR33">
        <f>(RANK(_calc_라운드기준!Y33,_calc_라운드기준!$B33:$AT33,0)+COUNTIFS(_calc_라운드기준!$B33:$AT33,_calc_라운드기준!Y33,$B$1:$AT$1,"&lt;"&amp;24))-(RANK(Y33,$B33:$AT33,0)+COUNTIFS($B33:$AT33,Y33,$B$1:$AT$1,"&lt;"&amp;24))</f>
        <v>-9</v>
      </c>
      <c r="BS33">
        <f>(RANK(_calc_라운드기준!Z33,_calc_라운드기준!$B33:$AT33,0)+COUNTIFS(_calc_라운드기준!$B33:$AT33,_calc_라운드기준!Z33,$B$1:$AT$1,"&lt;"&amp;25))-(RANK(Z33,$B33:$AT33,0)+COUNTIFS($B33:$AT33,Z33,$B$1:$AT$1,"&lt;"&amp;25))</f>
        <v>-15</v>
      </c>
      <c r="BT33">
        <f>(RANK(_calc_라운드기준!AA33,_calc_라운드기준!$B33:$AT33,0)+COUNTIFS(_calc_라운드기준!$B33:$AT33,_calc_라운드기준!AA33,$B$1:$AT$1,"&lt;"&amp;26))-(RANK(AA33,$B33:$AT33,0)+COUNTIFS($B33:$AT33,AA33,$B$1:$AT$1,"&lt;"&amp;26))</f>
        <v>-14</v>
      </c>
      <c r="BU33">
        <f>(RANK(_calc_라운드기준!AB33,_calc_라운드기준!$B33:$AT33,0)+COUNTIFS(_calc_라운드기준!$B33:$AT33,_calc_라운드기준!AB33,$B$1:$AT$1,"&lt;"&amp;27))-(RANK(AB33,$B33:$AT33,0)+COUNTIFS($B33:$AT33,AB33,$B$1:$AT$1,"&lt;"&amp;27))</f>
        <v>-20</v>
      </c>
      <c r="BV33">
        <f>(RANK(_calc_라운드기준!AC33,_calc_라운드기준!$B33:$AT33,0)+COUNTIFS(_calc_라운드기준!$B33:$AT33,_calc_라운드기준!AC33,$B$1:$AT$1,"&lt;"&amp;28))-(RANK(AC33,$B33:$AT33,0)+COUNTIFS($B33:$AT33,AC33,$B$1:$AT$1,"&lt;"&amp;28))</f>
        <v>7</v>
      </c>
      <c r="BW33">
        <f>(RANK(_calc_라운드기준!AD33,_calc_라운드기준!$B33:$AT33,0)+COUNTIFS(_calc_라운드기준!$B33:$AT33,_calc_라운드기준!AD33,$B$1:$AT$1,"&lt;"&amp;29))-(RANK(AD33,$B33:$AT33,0)+COUNTIFS($B33:$AT33,AD33,$B$1:$AT$1,"&lt;"&amp;29))</f>
        <v>-11</v>
      </c>
      <c r="BX33">
        <f>(RANK(_calc_라운드기준!AE33,_calc_라운드기준!$B33:$AT33,0)+COUNTIFS(_calc_라운드기준!$B33:$AT33,_calc_라운드기준!AE33,$B$1:$AT$1,"&lt;"&amp;30))-(RANK(AE33,$B33:$AT33,0)+COUNTIFS($B33:$AT33,AE33,$B$1:$AT$1,"&lt;"&amp;30))</f>
        <v>5</v>
      </c>
      <c r="BY33">
        <f>(RANK(_calc_라운드기준!AF33,_calc_라운드기준!$B33:$AT33,0)+COUNTIFS(_calc_라운드기준!$B33:$AT33,_calc_라운드기준!AF33,$B$1:$AT$1,"&lt;"&amp;31))-(RANK(AF33,$B33:$AT33,0)+COUNTIFS($B33:$AT33,AF33,$B$1:$AT$1,"&lt;"&amp;31))</f>
        <v>-3</v>
      </c>
      <c r="BZ33">
        <f>(RANK(_calc_라운드기준!AG33,_calc_라운드기준!$B33:$AT33,0)+COUNTIFS(_calc_라운드기준!$B33:$AT33,_calc_라운드기준!AG33,$B$1:$AT$1,"&lt;"&amp;32))-(RANK(AG33,$B33:$AT33,0)+COUNTIFS($B33:$AT33,AG33,$B$1:$AT$1,"&lt;"&amp;32))</f>
        <v>-2</v>
      </c>
      <c r="CA33">
        <f>(RANK(_calc_라운드기준!AH33,_calc_라운드기준!$B33:$AT33,0)+COUNTIFS(_calc_라운드기준!$B33:$AT33,_calc_라운드기준!AH33,$B$1:$AT$1,"&lt;"&amp;33))-(RANK(AH33,$B33:$AT33,0)+COUNTIFS($B33:$AT33,AH33,$B$1:$AT$1,"&lt;"&amp;33))</f>
        <v>22</v>
      </c>
      <c r="CB33">
        <f>(RANK(_calc_라운드기준!AI33,_calc_라운드기준!$B33:$AT33,0)+COUNTIFS(_calc_라운드기준!$B33:$AT33,_calc_라운드기준!AI33,$B$1:$AT$1,"&lt;"&amp;34))-(RANK(AI33,$B33:$AT33,0)+COUNTIFS($B33:$AT33,AI33,$B$1:$AT$1,"&lt;"&amp;34))</f>
        <v>33</v>
      </c>
      <c r="CC33">
        <f>(RANK(_calc_라운드기준!AJ33,_calc_라운드기준!$B33:$AT33,0)+COUNTIFS(_calc_라운드기준!$B33:$AT33,_calc_라운드기준!AJ33,$B$1:$AT$1,"&lt;"&amp;35))-(RANK(AJ33,$B33:$AT33,0)+COUNTIFS($B33:$AT33,AJ33,$B$1:$AT$1,"&lt;"&amp;35))</f>
        <v>-4</v>
      </c>
      <c r="CD33">
        <f>(RANK(_calc_라운드기준!AK33,_calc_라운드기준!$B33:$AT33,0)+COUNTIFS(_calc_라운드기준!$B33:$AT33,_calc_라운드기준!AK33,$B$1:$AT$1,"&lt;"&amp;36))-(RANK(AK33,$B33:$AT33,0)+COUNTIFS($B33:$AT33,AK33,$B$1:$AT$1,"&lt;"&amp;36))</f>
        <v>8</v>
      </c>
      <c r="CE33">
        <f>(RANK(_calc_라운드기준!AL33,_calc_라운드기준!$B33:$AT33,0)+COUNTIFS(_calc_라운드기준!$B33:$AT33,_calc_라운드기준!AL33,$B$1:$AT$1,"&lt;"&amp;37))-(RANK(AL33,$B33:$AT33,0)+COUNTIFS($B33:$AT33,AL33,$B$1:$AT$1,"&lt;"&amp;37))</f>
        <v>-14</v>
      </c>
      <c r="CF33">
        <f>(RANK(_calc_라운드기준!AM33,_calc_라운드기준!$B33:$AT33,0)+COUNTIFS(_calc_라운드기준!$B33:$AT33,_calc_라운드기준!AM33,$B$1:$AT$1,"&lt;"&amp;38))-(RANK(AM33,$B33:$AT33,0)+COUNTIFS($B33:$AT33,AM33,$B$1:$AT$1,"&lt;"&amp;38))</f>
        <v>5</v>
      </c>
      <c r="CG33">
        <f>(RANK(_calc_라운드기준!AN33,_calc_라운드기준!$B33:$AT33,0)+COUNTIFS(_calc_라운드기준!$B33:$AT33,_calc_라운드기준!AN33,$B$1:$AT$1,"&lt;"&amp;39))-(RANK(AN33,$B33:$AT33,0)+COUNTIFS($B33:$AT33,AN33,$B$1:$AT$1,"&lt;"&amp;39))</f>
        <v>-7</v>
      </c>
      <c r="CH33">
        <f>(RANK(_calc_라운드기준!AO33,_calc_라운드기준!$B33:$AT33,0)+COUNTIFS(_calc_라운드기준!$B33:$AT33,_calc_라운드기준!AO33,$B$1:$AT$1,"&lt;"&amp;40))-(RANK(AO33,$B33:$AT33,0)+COUNTIFS($B33:$AT33,AO33,$B$1:$AT$1,"&lt;"&amp;40))</f>
        <v>-32</v>
      </c>
      <c r="CI33">
        <f>(RANK(_calc_라운드기준!AP33,_calc_라운드기준!$B33:$AT33,0)+COUNTIFS(_calc_라운드기준!$B33:$AT33,_calc_라운드기준!AP33,$B$1:$AT$1,"&lt;"&amp;41))-(RANK(AP33,$B33:$AT33,0)+COUNTIFS($B33:$AT33,AP33,$B$1:$AT$1,"&lt;"&amp;41))</f>
        <v>-3</v>
      </c>
      <c r="CJ33">
        <f>(RANK(_calc_라운드기준!AQ33,_calc_라운드기준!$B33:$AT33,0)+COUNTIFS(_calc_라운드기준!$B33:$AT33,_calc_라운드기준!AQ33,$B$1:$AT$1,"&lt;"&amp;42))-(RANK(AQ33,$B33:$AT33,0)+COUNTIFS($B33:$AT33,AQ33,$B$1:$AT$1,"&lt;"&amp;42))</f>
        <v>-2</v>
      </c>
      <c r="CK33">
        <f>(RANK(_calc_라운드기준!AR33,_calc_라운드기준!$B33:$AT33,0)+COUNTIFS(_calc_라운드기준!$B33:$AT33,_calc_라운드기준!AR33,$B$1:$AT$1,"&lt;"&amp;43))-(RANK(AR33,$B33:$AT33,0)+COUNTIFS($B33:$AT33,AR33,$B$1:$AT$1,"&lt;"&amp;43))</f>
        <v>11</v>
      </c>
      <c r="CL33">
        <f>(RANK(_calc_라운드기준!AS33,_calc_라운드기준!$B33:$AT33,0)+COUNTIFS(_calc_라운드기준!$B33:$AT33,_calc_라운드기준!AS33,$B$1:$AT$1,"&lt;"&amp;44))-(RANK(AS33,$B33:$AT33,0)+COUNTIFS($B33:$AT33,AS33,$B$1:$AT$1,"&lt;"&amp;44))</f>
        <v>11</v>
      </c>
      <c r="CM33">
        <f>(RANK(_calc_라운드기준!AT33,_calc_라운드기준!$B33:$AT33,0)+COUNTIFS(_calc_라운드기준!$B33:$AT33,_calc_라운드기준!AT33,$B$1:$AT$1,"&lt;"&amp;45))-(RANK(AT33,$B33:$AT33,0)+COUNTIFS($B33:$AT33,AT33,$B$1:$AT$1,"&lt;"&amp;45))</f>
        <v>34</v>
      </c>
      <c r="CN33">
        <f t="shared" si="0"/>
        <v>40</v>
      </c>
      <c r="CO33">
        <f t="shared" si="1"/>
        <v>20</v>
      </c>
      <c r="CP33">
        <f t="shared" si="2"/>
        <v>28</v>
      </c>
      <c r="CQ33">
        <f t="shared" si="3"/>
        <v>34</v>
      </c>
      <c r="CR33">
        <f t="shared" si="4"/>
        <v>43</v>
      </c>
      <c r="CS33">
        <f t="shared" si="5"/>
        <v>21</v>
      </c>
      <c r="CT33">
        <f t="shared" si="6"/>
        <v>24</v>
      </c>
      <c r="CU33">
        <f t="shared" si="7"/>
        <v>42</v>
      </c>
      <c r="CV33">
        <f t="shared" si="8"/>
        <v>41</v>
      </c>
      <c r="CW33">
        <f t="shared" si="9"/>
        <v>6</v>
      </c>
      <c r="CX33">
        <f t="shared" si="10"/>
        <v>8</v>
      </c>
      <c r="CY33">
        <f t="shared" si="11"/>
        <v>9</v>
      </c>
      <c r="CZ33">
        <f t="shared" si="12"/>
        <v>10</v>
      </c>
      <c r="DA33">
        <f t="shared" si="13"/>
        <v>13</v>
      </c>
      <c r="DB33">
        <f t="shared" si="14"/>
        <v>14</v>
      </c>
      <c r="DC33">
        <f t="shared" si="15"/>
        <v>25</v>
      </c>
      <c r="DD33">
        <f t="shared" si="16"/>
        <v>30</v>
      </c>
      <c r="DE33">
        <f t="shared" si="17"/>
        <v>4</v>
      </c>
      <c r="DF33">
        <f t="shared" si="18"/>
        <v>7</v>
      </c>
      <c r="DG33">
        <f t="shared" si="19"/>
        <v>32</v>
      </c>
      <c r="DH33">
        <f t="shared" si="20"/>
        <v>2</v>
      </c>
      <c r="DI33">
        <f t="shared" si="21"/>
        <v>17</v>
      </c>
      <c r="DJ33">
        <f t="shared" si="22"/>
        <v>45</v>
      </c>
      <c r="DK33">
        <f t="shared" si="23"/>
        <v>33</v>
      </c>
      <c r="DL33">
        <f t="shared" si="24"/>
        <v>38</v>
      </c>
      <c r="DM33">
        <f t="shared" si="25"/>
        <v>36</v>
      </c>
      <c r="DN33">
        <f t="shared" si="26"/>
        <v>39</v>
      </c>
      <c r="DO33">
        <f t="shared" si="27"/>
        <v>16</v>
      </c>
      <c r="DP33">
        <f t="shared" si="28"/>
        <v>35</v>
      </c>
      <c r="DQ33">
        <f t="shared" si="29"/>
        <v>18</v>
      </c>
      <c r="DR33">
        <f t="shared" si="30"/>
        <v>26</v>
      </c>
      <c r="DS33">
        <f t="shared" si="31"/>
        <v>22</v>
      </c>
      <c r="DT33">
        <f t="shared" si="32"/>
        <v>5</v>
      </c>
      <c r="DU33">
        <f t="shared" si="33"/>
        <v>3</v>
      </c>
      <c r="DV33">
        <f t="shared" si="34"/>
        <v>29</v>
      </c>
      <c r="DW33">
        <f t="shared" si="35"/>
        <v>15</v>
      </c>
      <c r="DX33">
        <f t="shared" si="36"/>
        <v>37</v>
      </c>
      <c r="DY33">
        <f t="shared" si="37"/>
        <v>19</v>
      </c>
      <c r="DZ33">
        <f t="shared" si="38"/>
        <v>31</v>
      </c>
      <c r="EA33">
        <f t="shared" si="39"/>
        <v>44</v>
      </c>
      <c r="EB33">
        <f t="shared" si="40"/>
        <v>27</v>
      </c>
      <c r="EC33">
        <f t="shared" si="41"/>
        <v>23</v>
      </c>
      <c r="ED33">
        <f t="shared" si="42"/>
        <v>11</v>
      </c>
      <c r="EE33">
        <f t="shared" si="43"/>
        <v>12</v>
      </c>
      <c r="EF33">
        <f t="shared" si="44"/>
        <v>1</v>
      </c>
    </row>
    <row r="34" spans="1:136" ht="16.5" customHeight="1">
      <c r="A34">
        <f>_calc_라운드기준!A34</f>
        <v>1212</v>
      </c>
      <c r="B34">
        <f>INDEX(_calc_누적빈도!B:B,$A34)-INDEX(_calc_누적빈도!B:B,$A34-기준550회_후보!$B$1)</f>
        <v>70</v>
      </c>
      <c r="C34">
        <f>INDEX(_calc_누적빈도!C:C,$A34)-INDEX(_calc_누적빈도!C:C,$A34-기준550회_후보!$B$1)</f>
        <v>66</v>
      </c>
      <c r="D34">
        <f>INDEX(_calc_누적빈도!D:D,$A34)-INDEX(_calc_누적빈도!D:D,$A34-기준550회_후보!$B$1)</f>
        <v>82</v>
      </c>
      <c r="E34">
        <f>INDEX(_calc_누적빈도!E:E,$A34)-INDEX(_calc_누적빈도!E:E,$A34-기준550회_후보!$B$1)</f>
        <v>65</v>
      </c>
      <c r="F34">
        <f>INDEX(_calc_누적빈도!F:F,$A34)-INDEX(_calc_누적빈도!F:F,$A34-기준550회_후보!$B$1)</f>
        <v>58</v>
      </c>
      <c r="G34">
        <f>INDEX(_calc_누적빈도!G:G,$A34)-INDEX(_calc_누적빈도!G:G,$A34-기준550회_후보!$B$1)</f>
        <v>84</v>
      </c>
      <c r="H34">
        <f>INDEX(_calc_누적빈도!H:H,$A34)-INDEX(_calc_누적빈도!H:H,$A34-기준550회_후보!$B$1)</f>
        <v>81</v>
      </c>
      <c r="I34">
        <f>INDEX(_calc_누적빈도!I:I,$A34)-INDEX(_calc_누적빈도!I:I,$A34-기준550회_후보!$B$1)</f>
        <v>62</v>
      </c>
      <c r="J34">
        <f>INDEX(_calc_누적빈도!J:J,$A34)-INDEX(_calc_누적빈도!J:J,$A34-기준550회_후보!$B$1)</f>
        <v>65</v>
      </c>
      <c r="K34">
        <f>INDEX(_calc_누적빈도!K:K,$A34)-INDEX(_calc_누적빈도!K:K,$A34-기준550회_후보!$B$1)</f>
        <v>73</v>
      </c>
      <c r="L34">
        <f>INDEX(_calc_누적빈도!L:L,$A34)-INDEX(_calc_누적빈도!L:L,$A34-기준550회_후보!$B$1)</f>
        <v>78</v>
      </c>
      <c r="M34">
        <f>INDEX(_calc_누적빈도!M:M,$A34)-INDEX(_calc_누적빈도!M:M,$A34-기준550회_후보!$B$1)</f>
        <v>91</v>
      </c>
      <c r="N34">
        <f>INDEX(_calc_누적빈도!N:N,$A34)-INDEX(_calc_누적빈도!N:N,$A34-기준550회_후보!$B$1)</f>
        <v>80</v>
      </c>
      <c r="O34">
        <f>INDEX(_calc_누적빈도!O:O,$A34)-INDEX(_calc_누적빈도!O:O,$A34-기준550회_후보!$B$1)</f>
        <v>71</v>
      </c>
      <c r="P34">
        <f>INDEX(_calc_누적빈도!P:P,$A34)-INDEX(_calc_누적빈도!P:P,$A34-기준550회_후보!$B$1)</f>
        <v>77</v>
      </c>
      <c r="Q34">
        <f>INDEX(_calc_누적빈도!Q:Q,$A34)-INDEX(_calc_누적빈도!Q:Q,$A34-기준550회_후보!$B$1)</f>
        <v>83</v>
      </c>
      <c r="R34">
        <f>INDEX(_calc_누적빈도!R:R,$A34)-INDEX(_calc_누적빈도!R:R,$A34-기준550회_후보!$B$1)</f>
        <v>75</v>
      </c>
      <c r="S34">
        <f>INDEX(_calc_누적빈도!S:S,$A34)-INDEX(_calc_누적빈도!S:S,$A34-기준550회_후보!$B$1)</f>
        <v>79</v>
      </c>
      <c r="T34">
        <f>INDEX(_calc_누적빈도!T:T,$A34)-INDEX(_calc_누적빈도!T:T,$A34-기준550회_후보!$B$1)</f>
        <v>77</v>
      </c>
      <c r="U34">
        <f>INDEX(_calc_누적빈도!U:U,$A34)-INDEX(_calc_누적빈도!U:U,$A34-기준550회_후보!$B$1)</f>
        <v>59</v>
      </c>
      <c r="V34">
        <f>INDEX(_calc_누적빈도!V:V,$A34)-INDEX(_calc_누적빈도!V:V,$A34-기준550회_후보!$B$1)</f>
        <v>83</v>
      </c>
      <c r="W34">
        <f>INDEX(_calc_누적빈도!W:W,$A34)-INDEX(_calc_누적빈도!W:W,$A34-기준550회_후보!$B$1)</f>
        <v>63</v>
      </c>
      <c r="X34">
        <f>INDEX(_calc_누적빈도!X:X,$A34)-INDEX(_calc_누적빈도!X:X,$A34-기준550회_후보!$B$1)</f>
        <v>63</v>
      </c>
      <c r="Y34">
        <f>INDEX(_calc_누적빈도!Y:Y,$A34)-INDEX(_calc_누적빈도!Y:Y,$A34-기준550회_후보!$B$1)</f>
        <v>77</v>
      </c>
      <c r="Z34">
        <f>INDEX(_calc_누적빈도!Z:Z,$A34)-INDEX(_calc_누적빈도!Z:Z,$A34-기준550회_후보!$B$1)</f>
        <v>58</v>
      </c>
      <c r="AA34">
        <f>INDEX(_calc_누적빈도!AA:AA,$A34)-INDEX(_calc_누적빈도!AA:AA,$A34-기준550회_후보!$B$1)</f>
        <v>69</v>
      </c>
      <c r="AB34">
        <f>INDEX(_calc_누적빈도!AB:AB,$A34)-INDEX(_calc_누적빈도!AB:AB,$A34-기준550회_후보!$B$1)</f>
        <v>75</v>
      </c>
      <c r="AC34">
        <f>INDEX(_calc_누적빈도!AC:AC,$A34)-INDEX(_calc_누적빈도!AC:AC,$A34-기준550회_후보!$B$1)</f>
        <v>78</v>
      </c>
      <c r="AD34">
        <f>INDEX(_calc_누적빈도!AD:AD,$A34)-INDEX(_calc_누적빈도!AD:AD,$A34-기준550회_후보!$B$1)</f>
        <v>70</v>
      </c>
      <c r="AE34">
        <f>INDEX(_calc_누적빈도!AE:AE,$A34)-INDEX(_calc_누적빈도!AE:AE,$A34-기준550회_후보!$B$1)</f>
        <v>77</v>
      </c>
      <c r="AF34">
        <f>INDEX(_calc_누적빈도!AF:AF,$A34)-INDEX(_calc_누적빈도!AF:AF,$A34-기준550회_후보!$B$1)</f>
        <v>71</v>
      </c>
      <c r="AG34">
        <f>INDEX(_calc_누적빈도!AG:AG,$A34)-INDEX(_calc_누적빈도!AG:AG,$A34-기준550회_후보!$B$1)</f>
        <v>61</v>
      </c>
      <c r="AH34">
        <f>INDEX(_calc_누적빈도!AH:AH,$A34)-INDEX(_calc_누적빈도!AH:AH,$A34-기준550회_후보!$B$1)</f>
        <v>88</v>
      </c>
      <c r="AI34">
        <f>INDEX(_calc_누적빈도!AI:AI,$A34)-INDEX(_calc_누적빈도!AI:AI,$A34-기준550회_후보!$B$1)</f>
        <v>79</v>
      </c>
      <c r="AJ34">
        <f>INDEX(_calc_누적빈도!AJ:AJ,$A34)-INDEX(_calc_누적빈도!AJ:AJ,$A34-기준550회_후보!$B$1)</f>
        <v>77</v>
      </c>
      <c r="AK34">
        <f>INDEX(_calc_누적빈도!AK:AK,$A34)-INDEX(_calc_누적빈도!AK:AK,$A34-기준550회_후보!$B$1)</f>
        <v>75</v>
      </c>
      <c r="AL34">
        <f>INDEX(_calc_누적빈도!AL:AL,$A34)-INDEX(_calc_누적빈도!AL:AL,$A34-기준550회_후보!$B$1)</f>
        <v>72</v>
      </c>
      <c r="AM34">
        <f>INDEX(_calc_누적빈도!AM:AM,$A34)-INDEX(_calc_누적빈도!AM:AM,$A34-기준550회_후보!$B$1)</f>
        <v>87</v>
      </c>
      <c r="AN34">
        <f>INDEX(_calc_누적빈도!AN:AN,$A34)-INDEX(_calc_누적빈도!AN:AN,$A34-기준550회_후보!$B$1)</f>
        <v>74</v>
      </c>
      <c r="AO34">
        <f>INDEX(_calc_누적빈도!AO:AO,$A34)-INDEX(_calc_누적빈도!AO:AO,$A34-기준550회_후보!$B$1)</f>
        <v>62</v>
      </c>
      <c r="AP34">
        <f>INDEX(_calc_누적빈도!AP:AP,$A34)-INDEX(_calc_누적빈도!AP:AP,$A34-기준550회_후보!$B$1)</f>
        <v>68</v>
      </c>
      <c r="AQ34">
        <f>INDEX(_calc_누적빈도!AQ:AQ,$A34)-INDEX(_calc_누적빈도!AQ:AQ,$A34-기준550회_후보!$B$1)</f>
        <v>72</v>
      </c>
      <c r="AR34">
        <f>INDEX(_calc_누적빈도!AR:AR,$A34)-INDEX(_calc_누적빈도!AR:AR,$A34-기준550회_후보!$B$1)</f>
        <v>71</v>
      </c>
      <c r="AS34">
        <f>INDEX(_calc_누적빈도!AS:AS,$A34)-INDEX(_calc_누적빈도!AS:AS,$A34-기준550회_후보!$B$1)</f>
        <v>72</v>
      </c>
      <c r="AT34">
        <f>INDEX(_calc_누적빈도!AT:AT,$A34)-INDEX(_calc_누적빈도!AT:AT,$A34-기준550회_후보!$B$1)</f>
        <v>82</v>
      </c>
      <c r="AU34">
        <f>(RANK(_calc_라운드기준!B34,_calc_라운드기준!$B34:$AT34,0)+COUNTIFS(_calc_라운드기준!$B34:$AT34,_calc_라운드기준!B34,$B$1:$AT$1,"&lt;"&amp;1))-(RANK(B34,$B34:$AT34,0)+COUNTIFS($B34:$AT34,B34,$B$1:$AT$1,"&lt;"&amp;1))</f>
        <v>-21</v>
      </c>
      <c r="AV34">
        <f>(RANK(_calc_라운드기준!C34,_calc_라운드기준!$B34:$AT34,0)+COUNTIFS(_calc_라운드기준!$B34:$AT34,_calc_라운드기준!C34,$B$1:$AT$1,"&lt;"&amp;2))-(RANK(C34,$B34:$AT34,0)+COUNTIFS($B34:$AT34,C34,$B$1:$AT$1,"&lt;"&amp;2))</f>
        <v>2</v>
      </c>
      <c r="AW34">
        <f>(RANK(_calc_라운드기준!D34,_calc_라운드기준!$B34:$AT34,0)+COUNTIFS(_calc_라운드기준!$B34:$AT34,_calc_라운드기준!D34,$B$1:$AT$1,"&lt;"&amp;3))-(RANK(D34,$B34:$AT34,0)+COUNTIFS($B34:$AT34,D34,$B$1:$AT$1,"&lt;"&amp;3))</f>
        <v>-4</v>
      </c>
      <c r="AX34">
        <f>(RANK(_calc_라운드기준!E34,_calc_라운드기준!$B34:$AT34,0)+COUNTIFS(_calc_라운드기준!$B34:$AT34,_calc_라운드기준!E34,$B$1:$AT$1,"&lt;"&amp;4))-(RANK(E34,$B34:$AT34,0)+COUNTIFS($B34:$AT34,E34,$B$1:$AT$1,"&lt;"&amp;4))</f>
        <v>-12</v>
      </c>
      <c r="AY34">
        <f>(RANK(_calc_라운드기준!F34,_calc_라운드기준!$B34:$AT34,0)+COUNTIFS(_calc_라운드기준!$B34:$AT34,_calc_라운드기준!F34,$B$1:$AT$1,"&lt;"&amp;5))-(RANK(F34,$B34:$AT34,0)+COUNTIFS($B34:$AT34,F34,$B$1:$AT$1,"&lt;"&amp;5))</f>
        <v>-19</v>
      </c>
      <c r="AZ34">
        <f>(RANK(_calc_라운드기준!G34,_calc_라운드기준!$B34:$AT34,0)+COUNTIFS(_calc_라운드기준!$B34:$AT34,_calc_라운드기준!G34,$B$1:$AT$1,"&lt;"&amp;6))-(RANK(G34,$B34:$AT34,0)+COUNTIFS($B34:$AT34,G34,$B$1:$AT$1,"&lt;"&amp;6))</f>
        <v>1</v>
      </c>
      <c r="BA34">
        <f>(RANK(_calc_라운드기준!H34,_calc_라운드기준!$B34:$AT34,0)+COUNTIFS(_calc_라운드기준!$B34:$AT34,_calc_라운드기준!H34,$B$1:$AT$1,"&lt;"&amp;7))-(RANK(H34,$B34:$AT34,0)+COUNTIFS($B34:$AT34,H34,$B$1:$AT$1,"&lt;"&amp;7))</f>
        <v>-3</v>
      </c>
      <c r="BB34">
        <f>(RANK(_calc_라운드기준!I34,_calc_라운드기준!$B34:$AT34,0)+COUNTIFS(_calc_라운드기준!$B34:$AT34,_calc_라운드기준!I34,$B$1:$AT$1,"&lt;"&amp;8))-(RANK(I34,$B34:$AT34,0)+COUNTIFS($B34:$AT34,I34,$B$1:$AT$1,"&lt;"&amp;8))</f>
        <v>-22</v>
      </c>
      <c r="BC34">
        <f>(RANK(_calc_라운드기준!J34,_calc_라운드기준!$B34:$AT34,0)+COUNTIFS(_calc_라운드기준!$B34:$AT34,_calc_라운드기준!J34,$B$1:$AT$1,"&lt;"&amp;9))-(RANK(J34,$B34:$AT34,0)+COUNTIFS($B34:$AT34,J34,$B$1:$AT$1,"&lt;"&amp;9))</f>
        <v>-26</v>
      </c>
      <c r="BD34">
        <f>(RANK(_calc_라운드기준!K34,_calc_라운드기준!$B34:$AT34,0)+COUNTIFS(_calc_라운드기준!$B34:$AT34,_calc_라운드기준!K34,$B$1:$AT$1,"&lt;"&amp;10))-(RANK(K34,$B34:$AT34,0)+COUNTIFS($B34:$AT34,K34,$B$1:$AT$1,"&lt;"&amp;10))</f>
        <v>20</v>
      </c>
      <c r="BE34">
        <f>(RANK(_calc_라운드기준!L34,_calc_라운드기준!$B34:$AT34,0)+COUNTIFS(_calc_라운드기준!$B34:$AT34,_calc_라운드기준!L34,$B$1:$AT$1,"&lt;"&amp;11))-(RANK(L34,$B34:$AT34,0)+COUNTIFS($B34:$AT34,L34,$B$1:$AT$1,"&lt;"&amp;11))</f>
        <v>19</v>
      </c>
      <c r="BF34">
        <f>(RANK(_calc_라운드기준!M34,_calc_라운드기준!$B34:$AT34,0)+COUNTIFS(_calc_라운드기준!$B34:$AT34,_calc_라운드기준!M34,$B$1:$AT$1,"&lt;"&amp;12))-(RANK(M34,$B34:$AT34,0)+COUNTIFS($B34:$AT34,M34,$B$1:$AT$1,"&lt;"&amp;12))</f>
        <v>18</v>
      </c>
      <c r="BG34">
        <f>(RANK(_calc_라운드기준!N34,_calc_라운드기준!$B34:$AT34,0)+COUNTIFS(_calc_라운드기준!$B34:$AT34,_calc_라운드기준!N34,$B$1:$AT$1,"&lt;"&amp;13))-(RANK(N34,$B34:$AT34,0)+COUNTIFS($B34:$AT34,N34,$B$1:$AT$1,"&lt;"&amp;13))</f>
        <v>16</v>
      </c>
      <c r="BH34">
        <f>(RANK(_calc_라운드기준!O34,_calc_라운드기준!$B34:$AT34,0)+COUNTIFS(_calc_라운드기준!$B34:$AT34,_calc_라운드기준!O34,$B$1:$AT$1,"&lt;"&amp;14))-(RANK(O34,$B34:$AT34,0)+COUNTIFS($B34:$AT34,O34,$B$1:$AT$1,"&lt;"&amp;14))</f>
        <v>10</v>
      </c>
      <c r="BI34">
        <f>(RANK(_calc_라운드기준!P34,_calc_라운드기준!$B34:$AT34,0)+COUNTIFS(_calc_라운드기준!$B34:$AT34,_calc_라운드기준!P34,$B$1:$AT$1,"&lt;"&amp;15))-(RANK(P34,$B34:$AT34,0)+COUNTIFS($B34:$AT34,P34,$B$1:$AT$1,"&lt;"&amp;15))</f>
        <v>12</v>
      </c>
      <c r="BJ34">
        <f>(RANK(_calc_라운드기준!Q34,_calc_라운드기준!$B34:$AT34,0)+COUNTIFS(_calc_라운드기준!$B34:$AT34,_calc_라운드기준!Q34,$B$1:$AT$1,"&lt;"&amp;16))-(RANK(Q34,$B34:$AT34,0)+COUNTIFS($B34:$AT34,Q34,$B$1:$AT$1,"&lt;"&amp;16))</f>
        <v>-3</v>
      </c>
      <c r="BK34">
        <f>(RANK(_calc_라운드기준!R34,_calc_라운드기준!$B34:$AT34,0)+COUNTIFS(_calc_라운드기준!$B34:$AT34,_calc_라운드기준!R34,$B$1:$AT$1,"&lt;"&amp;17))-(RANK(R34,$B34:$AT34,0)+COUNTIFS($B34:$AT34,R34,$B$1:$AT$1,"&lt;"&amp;17))</f>
        <v>-8</v>
      </c>
      <c r="BL34">
        <f>(RANK(_calc_라운드기준!S34,_calc_라운드기준!$B34:$AT34,0)+COUNTIFS(_calc_라운드기준!$B34:$AT34,_calc_라운드기준!S34,$B$1:$AT$1,"&lt;"&amp;18))-(RANK(S34,$B34:$AT34,0)+COUNTIFS($B34:$AT34,S34,$B$1:$AT$1,"&lt;"&amp;18))</f>
        <v>22</v>
      </c>
      <c r="BM34">
        <f>(RANK(_calc_라운드기준!T34,_calc_라운드기준!$B34:$AT34,0)+COUNTIFS(_calc_라운드기준!$B34:$AT34,_calc_라운드기준!T34,$B$1:$AT$1,"&lt;"&amp;19))-(RANK(T34,$B34:$AT34,0)+COUNTIFS($B34:$AT34,T34,$B$1:$AT$1,"&lt;"&amp;19))</f>
        <v>18</v>
      </c>
      <c r="BN34">
        <f>(RANK(_calc_라운드기준!U34,_calc_라운드기준!$B34:$AT34,0)+COUNTIFS(_calc_라운드기준!$B34:$AT34,_calc_라운드기준!U34,$B$1:$AT$1,"&lt;"&amp;20))-(RANK(U34,$B34:$AT34,0)+COUNTIFS($B34:$AT34,U34,$B$1:$AT$1,"&lt;"&amp;20))</f>
        <v>-15</v>
      </c>
      <c r="BO34">
        <f>(RANK(_calc_라운드기준!V34,_calc_라운드기준!$B34:$AT34,0)+COUNTIFS(_calc_라운드기준!$B34:$AT34,_calc_라운드기준!V34,$B$1:$AT$1,"&lt;"&amp;21))-(RANK(V34,$B34:$AT34,0)+COUNTIFS($B34:$AT34,V34,$B$1:$AT$1,"&lt;"&amp;21))</f>
        <v>29</v>
      </c>
      <c r="BP34">
        <f>(RANK(_calc_라운드기준!W34,_calc_라운드기준!$B34:$AT34,0)+COUNTIFS(_calc_라운드기준!$B34:$AT34,_calc_라운드기준!W34,$B$1:$AT$1,"&lt;"&amp;22))-(RANK(W34,$B34:$AT34,0)+COUNTIFS($B34:$AT34,W34,$B$1:$AT$1,"&lt;"&amp;22))</f>
        <v>1</v>
      </c>
      <c r="BQ34">
        <f>(RANK(_calc_라운드기준!X34,_calc_라운드기준!$B34:$AT34,0)+COUNTIFS(_calc_라운드기준!$B34:$AT34,_calc_라운드기준!X34,$B$1:$AT$1,"&lt;"&amp;23))-(RANK(X34,$B34:$AT34,0)+COUNTIFS($B34:$AT34,X34,$B$1:$AT$1,"&lt;"&amp;23))</f>
        <v>-35</v>
      </c>
      <c r="BR34">
        <f>(RANK(_calc_라운드기준!Y34,_calc_라운드기준!$B34:$AT34,0)+COUNTIFS(_calc_라운드기준!$B34:$AT34,_calc_라운드기준!Y34,$B$1:$AT$1,"&lt;"&amp;24))-(RANK(Y34,$B34:$AT34,0)+COUNTIFS($B34:$AT34,Y34,$B$1:$AT$1,"&lt;"&amp;24))</f>
        <v>-10</v>
      </c>
      <c r="BS34">
        <f>(RANK(_calc_라운드기준!Z34,_calc_라운드기준!$B34:$AT34,0)+COUNTIFS(_calc_라운드기준!$B34:$AT34,_calc_라운드기준!Z34,$B$1:$AT$1,"&lt;"&amp;25))-(RANK(Z34,$B34:$AT34,0)+COUNTIFS($B34:$AT34,Z34,$B$1:$AT$1,"&lt;"&amp;25))</f>
        <v>-16</v>
      </c>
      <c r="BT34">
        <f>(RANK(_calc_라운드기준!AA34,_calc_라운드기준!$B34:$AT34,0)+COUNTIFS(_calc_라운드기준!$B34:$AT34,_calc_라운드기준!AA34,$B$1:$AT$1,"&lt;"&amp;26))-(RANK(AA34,$B34:$AT34,0)+COUNTIFS($B34:$AT34,AA34,$B$1:$AT$1,"&lt;"&amp;26))</f>
        <v>-13</v>
      </c>
      <c r="BU34">
        <f>(RANK(_calc_라운드기준!AB34,_calc_라운드기준!$B34:$AT34,0)+COUNTIFS(_calc_라운드기준!$B34:$AT34,_calc_라운드기준!AB34,$B$1:$AT$1,"&lt;"&amp;27))-(RANK(AB34,$B34:$AT34,0)+COUNTIFS($B34:$AT34,AB34,$B$1:$AT$1,"&lt;"&amp;27))</f>
        <v>-20</v>
      </c>
      <c r="BV34">
        <f>(RANK(_calc_라운드기준!AC34,_calc_라운드기준!$B34:$AT34,0)+COUNTIFS(_calc_라운드기준!$B34:$AT34,_calc_라운드기준!AC34,$B$1:$AT$1,"&lt;"&amp;28))-(RANK(AC34,$B34:$AT34,0)+COUNTIFS($B34:$AT34,AC34,$B$1:$AT$1,"&lt;"&amp;28))</f>
        <v>-1</v>
      </c>
      <c r="BW34">
        <f>(RANK(_calc_라운드기준!AD34,_calc_라운드기준!$B34:$AT34,0)+COUNTIFS(_calc_라운드기준!$B34:$AT34,_calc_라운드기준!AD34,$B$1:$AT$1,"&lt;"&amp;29))-(RANK(AD34,$B34:$AT34,0)+COUNTIFS($B34:$AT34,AD34,$B$1:$AT$1,"&lt;"&amp;29))</f>
        <v>-18</v>
      </c>
      <c r="BX34">
        <f>(RANK(_calc_라운드기준!AE34,_calc_라운드기준!$B34:$AT34,0)+COUNTIFS(_calc_라운드기준!$B34:$AT34,_calc_라운드기준!AE34,$B$1:$AT$1,"&lt;"&amp;30))-(RANK(AE34,$B34:$AT34,0)+COUNTIFS($B34:$AT34,AE34,$B$1:$AT$1,"&lt;"&amp;30))</f>
        <v>3</v>
      </c>
      <c r="BY34">
        <f>(RANK(_calc_라운드기준!AF34,_calc_라운드기준!$B34:$AT34,0)+COUNTIFS(_calc_라운드기준!$B34:$AT34,_calc_라운드기준!AF34,$B$1:$AT$1,"&lt;"&amp;31))-(RANK(AF34,$B34:$AT34,0)+COUNTIFS($B34:$AT34,AF34,$B$1:$AT$1,"&lt;"&amp;31))</f>
        <v>1</v>
      </c>
      <c r="BZ34">
        <f>(RANK(_calc_라운드기준!AG34,_calc_라운드기준!$B34:$AT34,0)+COUNTIFS(_calc_라운드기준!$B34:$AT34,_calc_라운드기준!AG34,$B$1:$AT$1,"&lt;"&amp;32))-(RANK(AG34,$B34:$AT34,0)+COUNTIFS($B34:$AT34,AG34,$B$1:$AT$1,"&lt;"&amp;32))</f>
        <v>-2</v>
      </c>
      <c r="CA34">
        <f>(RANK(_calc_라운드기준!AH34,_calc_라운드기준!$B34:$AT34,0)+COUNTIFS(_calc_라운드기준!$B34:$AT34,_calc_라운드기준!AH34,$B$1:$AT$1,"&lt;"&amp;33))-(RANK(AH34,$B34:$AT34,0)+COUNTIFS($B34:$AT34,AH34,$B$1:$AT$1,"&lt;"&amp;33))</f>
        <v>20</v>
      </c>
      <c r="CB34">
        <f>(RANK(_calc_라운드기준!AI34,_calc_라운드기준!$B34:$AT34,0)+COUNTIFS(_calc_라운드기준!$B34:$AT34,_calc_라운드기준!AI34,$B$1:$AT$1,"&lt;"&amp;34))-(RANK(AI34,$B34:$AT34,0)+COUNTIFS($B34:$AT34,AI34,$B$1:$AT$1,"&lt;"&amp;34))</f>
        <v>33</v>
      </c>
      <c r="CC34">
        <f>(RANK(_calc_라운드기준!AJ34,_calc_라운드기준!$B34:$AT34,0)+COUNTIFS(_calc_라운드기준!$B34:$AT34,_calc_라운드기준!AJ34,$B$1:$AT$1,"&lt;"&amp;35))-(RANK(AJ34,$B34:$AT34,0)+COUNTIFS($B34:$AT34,AJ34,$B$1:$AT$1,"&lt;"&amp;35))</f>
        <v>-4</v>
      </c>
      <c r="CD34">
        <f>(RANK(_calc_라운드기준!AK34,_calc_라운드기준!$B34:$AT34,0)+COUNTIFS(_calc_라운드기준!$B34:$AT34,_calc_라운드기준!AK34,$B$1:$AT$1,"&lt;"&amp;36))-(RANK(AK34,$B34:$AT34,0)+COUNTIFS($B34:$AT34,AK34,$B$1:$AT$1,"&lt;"&amp;36))</f>
        <v>9</v>
      </c>
      <c r="CE34">
        <f>(RANK(_calc_라운드기준!AL34,_calc_라운드기준!$B34:$AT34,0)+COUNTIFS(_calc_라운드기준!$B34:$AT34,_calc_라운드기준!AL34,$B$1:$AT$1,"&lt;"&amp;37))-(RANK(AL34,$B34:$AT34,0)+COUNTIFS($B34:$AT34,AL34,$B$1:$AT$1,"&lt;"&amp;37))</f>
        <v>-9</v>
      </c>
      <c r="CF34">
        <f>(RANK(_calc_라운드기준!AM34,_calc_라운드기준!$B34:$AT34,0)+COUNTIFS(_calc_라운드기준!$B34:$AT34,_calc_라운드기준!AM34,$B$1:$AT$1,"&lt;"&amp;38))-(RANK(AM34,$B34:$AT34,0)+COUNTIFS($B34:$AT34,AM34,$B$1:$AT$1,"&lt;"&amp;38))</f>
        <v>5</v>
      </c>
      <c r="CG34">
        <f>(RANK(_calc_라운드기준!AN34,_calc_라운드기준!$B34:$AT34,0)+COUNTIFS(_calc_라운드기준!$B34:$AT34,_calc_라운드기준!AN34,$B$1:$AT$1,"&lt;"&amp;39))-(RANK(AN34,$B34:$AT34,0)+COUNTIFS($B34:$AT34,AN34,$B$1:$AT$1,"&lt;"&amp;39))</f>
        <v>-6</v>
      </c>
      <c r="CH34">
        <f>(RANK(_calc_라운드기준!AO34,_calc_라운드기준!$B34:$AT34,0)+COUNTIFS(_calc_라운드기준!$B34:$AT34,_calc_라운드기준!AO34,$B$1:$AT$1,"&lt;"&amp;40))-(RANK(AO34,$B34:$AT34,0)+COUNTIFS($B34:$AT34,AO34,$B$1:$AT$1,"&lt;"&amp;40))</f>
        <v>-32</v>
      </c>
      <c r="CI34">
        <f>(RANK(_calc_라운드기준!AP34,_calc_라운드기준!$B34:$AT34,0)+COUNTIFS(_calc_라운드기준!$B34:$AT34,_calc_라운드기준!AP34,$B$1:$AT$1,"&lt;"&amp;41))-(RANK(AP34,$B34:$AT34,0)+COUNTIFS($B34:$AT34,AP34,$B$1:$AT$1,"&lt;"&amp;41))</f>
        <v>2</v>
      </c>
      <c r="CJ34">
        <f>(RANK(_calc_라운드기준!AQ34,_calc_라운드기준!$B34:$AT34,0)+COUNTIFS(_calc_라운드기준!$B34:$AT34,_calc_라운드기준!AQ34,$B$1:$AT$1,"&lt;"&amp;42))-(RANK(AQ34,$B34:$AT34,0)+COUNTIFS($B34:$AT34,AQ34,$B$1:$AT$1,"&lt;"&amp;42))</f>
        <v>-3</v>
      </c>
      <c r="CK34">
        <f>(RANK(_calc_라운드기준!AR34,_calc_라운드기준!$B34:$AT34,0)+COUNTIFS(_calc_라운드기준!$B34:$AT34,_calc_라운드기준!AR34,$B$1:$AT$1,"&lt;"&amp;43))-(RANK(AR34,$B34:$AT34,0)+COUNTIFS($B34:$AT34,AR34,$B$1:$AT$1,"&lt;"&amp;43))</f>
        <v>11</v>
      </c>
      <c r="CL34">
        <f>(RANK(_calc_라운드기준!AS34,_calc_라운드기준!$B34:$AT34,0)+COUNTIFS(_calc_라운드기준!$B34:$AT34,_calc_라운드기준!AS34,$B$1:$AT$1,"&lt;"&amp;44))-(RANK(AS34,$B34:$AT34,0)+COUNTIFS($B34:$AT34,AS34,$B$1:$AT$1,"&lt;"&amp;44))</f>
        <v>15</v>
      </c>
      <c r="CM34">
        <f>(RANK(_calc_라운드기준!AT34,_calc_라운드기준!$B34:$AT34,0)+COUNTIFS(_calc_라운드기준!$B34:$AT34,_calc_라운드기준!AT34,$B$1:$AT$1,"&lt;"&amp;45))-(RANK(AT34,$B34:$AT34,0)+COUNTIFS($B34:$AT34,AT34,$B$1:$AT$1,"&lt;"&amp;45))</f>
        <v>35</v>
      </c>
      <c r="CN34">
        <f t="shared" ref="CN34:CN52" si="45">RANK(AU34,$AU34:$CM34,0)+COUNTIFS($AU34:$CM34,AU34,$B$1:$AT$1,"&lt;"&amp;1)</f>
        <v>41</v>
      </c>
      <c r="CO34">
        <f t="shared" ref="CO34:CO52" si="46">RANK(AV34,$AU34:$CM34,0)+COUNTIFS($AU34:$CM34,AV34,$B$1:$AT$1,"&lt;"&amp;2)</f>
        <v>18</v>
      </c>
      <c r="CP34">
        <f t="shared" ref="CP34:CP52" si="47">RANK(AW34,$AU34:$CM34,0)+COUNTIFS($AU34:$CM34,AW34,$B$1:$AT$1,"&lt;"&amp;3)</f>
        <v>28</v>
      </c>
      <c r="CQ34">
        <f t="shared" ref="CQ34:CQ52" si="48">RANK(AX34,$AU34:$CM34,0)+COUNTIFS($AU34:$CM34,AX34,$B$1:$AT$1,"&lt;"&amp;4)</f>
        <v>34</v>
      </c>
      <c r="CR34">
        <f t="shared" ref="CR34:CR52" si="49">RANK(AY34,$AU34:$CM34,0)+COUNTIFS($AU34:$CM34,AY34,$B$1:$AT$1,"&lt;"&amp;5)</f>
        <v>39</v>
      </c>
      <c r="CS34">
        <f t="shared" ref="CS34:CS52" si="50">RANK(AZ34,$AU34:$CM34,0)+COUNTIFS($AU34:$CM34,AZ34,$B$1:$AT$1,"&lt;"&amp;6)</f>
        <v>20</v>
      </c>
      <c r="CT34">
        <f t="shared" ref="CT34:CT52" si="51">RANK(BA34,$AU34:$CM34,0)+COUNTIFS($AU34:$CM34,BA34,$B$1:$AT$1,"&lt;"&amp;7)</f>
        <v>25</v>
      </c>
      <c r="CU34">
        <f t="shared" ref="CU34:CU52" si="52">RANK(BB34,$AU34:$CM34,0)+COUNTIFS($AU34:$CM34,BB34,$B$1:$AT$1,"&lt;"&amp;8)</f>
        <v>42</v>
      </c>
      <c r="CV34">
        <f t="shared" ref="CV34:CV52" si="53">RANK(BC34,$AU34:$CM34,0)+COUNTIFS($AU34:$CM34,BC34,$B$1:$AT$1,"&lt;"&amp;9)</f>
        <v>43</v>
      </c>
      <c r="CW34">
        <f t="shared" ref="CW34:CW52" si="54">RANK(BD34,$AU34:$CM34,0)+COUNTIFS($AU34:$CM34,BD34,$B$1:$AT$1,"&lt;"&amp;10)</f>
        <v>5</v>
      </c>
      <c r="CX34">
        <f t="shared" ref="CX34:CX52" si="55">RANK(BE34,$AU34:$CM34,0)+COUNTIFS($AU34:$CM34,BE34,$B$1:$AT$1,"&lt;"&amp;11)</f>
        <v>7</v>
      </c>
      <c r="CY34">
        <f t="shared" ref="CY34:CY52" si="56">RANK(BF34,$AU34:$CM34,0)+COUNTIFS($AU34:$CM34,BF34,$B$1:$AT$1,"&lt;"&amp;12)</f>
        <v>8</v>
      </c>
      <c r="CZ34">
        <f t="shared" ref="CZ34:CZ52" si="57">RANK(BG34,$AU34:$CM34,0)+COUNTIFS($AU34:$CM34,BG34,$B$1:$AT$1,"&lt;"&amp;13)</f>
        <v>10</v>
      </c>
      <c r="DA34">
        <f t="shared" ref="DA34:DA52" si="58">RANK(BH34,$AU34:$CM34,0)+COUNTIFS($AU34:$CM34,BH34,$B$1:$AT$1,"&lt;"&amp;14)</f>
        <v>14</v>
      </c>
      <c r="DB34">
        <f t="shared" ref="DB34:DB52" si="59">RANK(BI34,$AU34:$CM34,0)+COUNTIFS($AU34:$CM34,BI34,$B$1:$AT$1,"&lt;"&amp;15)</f>
        <v>12</v>
      </c>
      <c r="DC34">
        <f t="shared" ref="DC34:DC52" si="60">RANK(BJ34,$AU34:$CM34,0)+COUNTIFS($AU34:$CM34,BJ34,$B$1:$AT$1,"&lt;"&amp;16)</f>
        <v>26</v>
      </c>
      <c r="DD34">
        <f t="shared" ref="DD34:DD52" si="61">RANK(BK34,$AU34:$CM34,0)+COUNTIFS($AU34:$CM34,BK34,$B$1:$AT$1,"&lt;"&amp;17)</f>
        <v>31</v>
      </c>
      <c r="DE34">
        <f t="shared" ref="DE34:DE52" si="62">RANK(BL34,$AU34:$CM34,0)+COUNTIFS($AU34:$CM34,BL34,$B$1:$AT$1,"&lt;"&amp;18)</f>
        <v>4</v>
      </c>
      <c r="DF34">
        <f t="shared" ref="DF34:DF52" si="63">RANK(BM34,$AU34:$CM34,0)+COUNTIFS($AU34:$CM34,BM34,$B$1:$AT$1,"&lt;"&amp;19)</f>
        <v>9</v>
      </c>
      <c r="DG34">
        <f t="shared" ref="DG34:DG52" si="64">RANK(BN34,$AU34:$CM34,0)+COUNTIFS($AU34:$CM34,BN34,$B$1:$AT$1,"&lt;"&amp;20)</f>
        <v>36</v>
      </c>
      <c r="DH34">
        <f t="shared" ref="DH34:DH52" si="65">RANK(BO34,$AU34:$CM34,0)+COUNTIFS($AU34:$CM34,BO34,$B$1:$AT$1,"&lt;"&amp;21)</f>
        <v>3</v>
      </c>
      <c r="DI34">
        <f t="shared" ref="DI34:DI52" si="66">RANK(BP34,$AU34:$CM34,0)+COUNTIFS($AU34:$CM34,BP34,$B$1:$AT$1,"&lt;"&amp;22)</f>
        <v>21</v>
      </c>
      <c r="DJ34">
        <f t="shared" ref="DJ34:DJ52" si="67">RANK(BQ34,$AU34:$CM34,0)+COUNTIFS($AU34:$CM34,BQ34,$B$1:$AT$1,"&lt;"&amp;23)</f>
        <v>45</v>
      </c>
      <c r="DK34">
        <f t="shared" ref="DK34:DK52" si="68">RANK(BR34,$AU34:$CM34,0)+COUNTIFS($AU34:$CM34,BR34,$B$1:$AT$1,"&lt;"&amp;24)</f>
        <v>33</v>
      </c>
      <c r="DL34">
        <f t="shared" ref="DL34:DL52" si="69">RANK(BS34,$AU34:$CM34,0)+COUNTIFS($AU34:$CM34,BS34,$B$1:$AT$1,"&lt;"&amp;25)</f>
        <v>37</v>
      </c>
      <c r="DM34">
        <f t="shared" ref="DM34:DM52" si="70">RANK(BT34,$AU34:$CM34,0)+COUNTIFS($AU34:$CM34,BT34,$B$1:$AT$1,"&lt;"&amp;26)</f>
        <v>35</v>
      </c>
      <c r="DN34">
        <f t="shared" ref="DN34:DN52" si="71">RANK(BU34,$AU34:$CM34,0)+COUNTIFS($AU34:$CM34,BU34,$B$1:$AT$1,"&lt;"&amp;27)</f>
        <v>40</v>
      </c>
      <c r="DO34">
        <f t="shared" ref="DO34:DO52" si="72">RANK(BV34,$AU34:$CM34,0)+COUNTIFS($AU34:$CM34,BV34,$B$1:$AT$1,"&lt;"&amp;28)</f>
        <v>23</v>
      </c>
      <c r="DP34">
        <f t="shared" ref="DP34:DP52" si="73">RANK(BW34,$AU34:$CM34,0)+COUNTIFS($AU34:$CM34,BW34,$B$1:$AT$1,"&lt;"&amp;29)</f>
        <v>38</v>
      </c>
      <c r="DQ34">
        <f t="shared" ref="DQ34:DQ52" si="74">RANK(BX34,$AU34:$CM34,0)+COUNTIFS($AU34:$CM34,BX34,$B$1:$AT$1,"&lt;"&amp;30)</f>
        <v>17</v>
      </c>
      <c r="DR34">
        <f t="shared" ref="DR34:DR52" si="75">RANK(BY34,$AU34:$CM34,0)+COUNTIFS($AU34:$CM34,BY34,$B$1:$AT$1,"&lt;"&amp;31)</f>
        <v>22</v>
      </c>
      <c r="DS34">
        <f t="shared" ref="DS34:DS52" si="76">RANK(BZ34,$AU34:$CM34,0)+COUNTIFS($AU34:$CM34,BZ34,$B$1:$AT$1,"&lt;"&amp;32)</f>
        <v>24</v>
      </c>
      <c r="DT34">
        <f t="shared" ref="DT34:DT52" si="77">RANK(CA34,$AU34:$CM34,0)+COUNTIFS($AU34:$CM34,CA34,$B$1:$AT$1,"&lt;"&amp;33)</f>
        <v>6</v>
      </c>
      <c r="DU34">
        <f t="shared" ref="DU34:DU52" si="78">RANK(CB34,$AU34:$CM34,0)+COUNTIFS($AU34:$CM34,CB34,$B$1:$AT$1,"&lt;"&amp;34)</f>
        <v>2</v>
      </c>
      <c r="DV34">
        <f t="shared" ref="DV34:DV52" si="79">RANK(CC34,$AU34:$CM34,0)+COUNTIFS($AU34:$CM34,CC34,$B$1:$AT$1,"&lt;"&amp;35)</f>
        <v>29</v>
      </c>
      <c r="DW34">
        <f t="shared" ref="DW34:DW52" si="80">RANK(CD34,$AU34:$CM34,0)+COUNTIFS($AU34:$CM34,CD34,$B$1:$AT$1,"&lt;"&amp;36)</f>
        <v>15</v>
      </c>
      <c r="DX34">
        <f t="shared" ref="DX34:DX52" si="81">RANK(CE34,$AU34:$CM34,0)+COUNTIFS($AU34:$CM34,CE34,$B$1:$AT$1,"&lt;"&amp;37)</f>
        <v>32</v>
      </c>
      <c r="DY34">
        <f t="shared" ref="DY34:DY52" si="82">RANK(CF34,$AU34:$CM34,0)+COUNTIFS($AU34:$CM34,CF34,$B$1:$AT$1,"&lt;"&amp;38)</f>
        <v>16</v>
      </c>
      <c r="DZ34">
        <f t="shared" ref="DZ34:DZ52" si="83">RANK(CG34,$AU34:$CM34,0)+COUNTIFS($AU34:$CM34,CG34,$B$1:$AT$1,"&lt;"&amp;39)</f>
        <v>30</v>
      </c>
      <c r="EA34">
        <f t="shared" ref="EA34:EA52" si="84">RANK(CH34,$AU34:$CM34,0)+COUNTIFS($AU34:$CM34,CH34,$B$1:$AT$1,"&lt;"&amp;40)</f>
        <v>44</v>
      </c>
      <c r="EB34">
        <f t="shared" ref="EB34:EB52" si="85">RANK(CI34,$AU34:$CM34,0)+COUNTIFS($AU34:$CM34,CI34,$B$1:$AT$1,"&lt;"&amp;41)</f>
        <v>19</v>
      </c>
      <c r="EC34">
        <f t="shared" ref="EC34:EC52" si="86">RANK(CJ34,$AU34:$CM34,0)+COUNTIFS($AU34:$CM34,CJ34,$B$1:$AT$1,"&lt;"&amp;42)</f>
        <v>27</v>
      </c>
      <c r="ED34">
        <f t="shared" ref="ED34:ED52" si="87">RANK(CK34,$AU34:$CM34,0)+COUNTIFS($AU34:$CM34,CK34,$B$1:$AT$1,"&lt;"&amp;43)</f>
        <v>13</v>
      </c>
      <c r="EE34">
        <f t="shared" ref="EE34:EE52" si="88">RANK(CL34,$AU34:$CM34,0)+COUNTIFS($AU34:$CM34,CL34,$B$1:$AT$1,"&lt;"&amp;44)</f>
        <v>11</v>
      </c>
      <c r="EF34">
        <f t="shared" ref="EF34:EF52" si="89">RANK(CM34,$AU34:$CM34,0)+COUNTIFS($AU34:$CM34,CM34,$B$1:$AT$1,"&lt;"&amp;45)</f>
        <v>1</v>
      </c>
    </row>
    <row r="35" spans="1:136" ht="16.5" customHeight="1">
      <c r="A35">
        <f>_calc_라운드기준!A35</f>
        <v>1211</v>
      </c>
      <c r="B35">
        <f>INDEX(_calc_누적빈도!B:B,$A35)-INDEX(_calc_누적빈도!B:B,$A35-기준550회_후보!$B$1)</f>
        <v>70</v>
      </c>
      <c r="C35">
        <f>INDEX(_calc_누적빈도!C:C,$A35)-INDEX(_calc_누적빈도!C:C,$A35-기준550회_후보!$B$1)</f>
        <v>67</v>
      </c>
      <c r="D35">
        <f>INDEX(_calc_누적빈도!D:D,$A35)-INDEX(_calc_누적빈도!D:D,$A35-기준550회_후보!$B$1)</f>
        <v>83</v>
      </c>
      <c r="E35">
        <f>INDEX(_calc_누적빈도!E:E,$A35)-INDEX(_calc_누적빈도!E:E,$A35-기준550회_후보!$B$1)</f>
        <v>65</v>
      </c>
      <c r="F35">
        <f>INDEX(_calc_누적빈도!F:F,$A35)-INDEX(_calc_누적빈도!F:F,$A35-기준550회_후보!$B$1)</f>
        <v>58</v>
      </c>
      <c r="G35">
        <f>INDEX(_calc_누적빈도!G:G,$A35)-INDEX(_calc_누적빈도!G:G,$A35-기준550회_후보!$B$1)</f>
        <v>84</v>
      </c>
      <c r="H35">
        <f>INDEX(_calc_누적빈도!H:H,$A35)-INDEX(_calc_누적빈도!H:H,$A35-기준550회_후보!$B$1)</f>
        <v>81</v>
      </c>
      <c r="I35">
        <f>INDEX(_calc_누적빈도!I:I,$A35)-INDEX(_calc_누적빈도!I:I,$A35-기준550회_후보!$B$1)</f>
        <v>62</v>
      </c>
      <c r="J35">
        <f>INDEX(_calc_누적빈도!J:J,$A35)-INDEX(_calc_누적빈도!J:J,$A35-기준550회_후보!$B$1)</f>
        <v>65</v>
      </c>
      <c r="K35">
        <f>INDEX(_calc_누적빈도!K:K,$A35)-INDEX(_calc_누적빈도!K:K,$A35-기준550회_후보!$B$1)</f>
        <v>73</v>
      </c>
      <c r="L35">
        <f>INDEX(_calc_누적빈도!L:L,$A35)-INDEX(_calc_누적빈도!L:L,$A35-기준550회_후보!$B$1)</f>
        <v>78</v>
      </c>
      <c r="M35">
        <f>INDEX(_calc_누적빈도!M:M,$A35)-INDEX(_calc_누적빈도!M:M,$A35-기준550회_후보!$B$1)</f>
        <v>92</v>
      </c>
      <c r="N35">
        <f>INDEX(_calc_누적빈도!N:N,$A35)-INDEX(_calc_누적빈도!N:N,$A35-기준550회_후보!$B$1)</f>
        <v>80</v>
      </c>
      <c r="O35">
        <f>INDEX(_calc_누적빈도!O:O,$A35)-INDEX(_calc_누적빈도!O:O,$A35-기준550회_후보!$B$1)</f>
        <v>71</v>
      </c>
      <c r="P35">
        <f>INDEX(_calc_누적빈도!P:P,$A35)-INDEX(_calc_누적빈도!P:P,$A35-기준550회_후보!$B$1)</f>
        <v>77</v>
      </c>
      <c r="Q35">
        <f>INDEX(_calc_누적빈도!Q:Q,$A35)-INDEX(_calc_누적빈도!Q:Q,$A35-기준550회_후보!$B$1)</f>
        <v>83</v>
      </c>
      <c r="R35">
        <f>INDEX(_calc_누적빈도!R:R,$A35)-INDEX(_calc_누적빈도!R:R,$A35-기준550회_후보!$B$1)</f>
        <v>75</v>
      </c>
      <c r="S35">
        <f>INDEX(_calc_누적빈도!S:S,$A35)-INDEX(_calc_누적빈도!S:S,$A35-기준550회_후보!$B$1)</f>
        <v>79</v>
      </c>
      <c r="T35">
        <f>INDEX(_calc_누적빈도!T:T,$A35)-INDEX(_calc_누적빈도!T:T,$A35-기준550회_후보!$B$1)</f>
        <v>77</v>
      </c>
      <c r="U35">
        <f>INDEX(_calc_누적빈도!U:U,$A35)-INDEX(_calc_누적빈도!U:U,$A35-기준550회_후보!$B$1)</f>
        <v>60</v>
      </c>
      <c r="V35">
        <f>INDEX(_calc_누적빈도!V:V,$A35)-INDEX(_calc_누적빈도!V:V,$A35-기준550회_후보!$B$1)</f>
        <v>83</v>
      </c>
      <c r="W35">
        <f>INDEX(_calc_누적빈도!W:W,$A35)-INDEX(_calc_누적빈도!W:W,$A35-기준550회_후보!$B$1)</f>
        <v>63</v>
      </c>
      <c r="X35">
        <f>INDEX(_calc_누적빈도!X:X,$A35)-INDEX(_calc_누적빈도!X:X,$A35-기준550회_후보!$B$1)</f>
        <v>62</v>
      </c>
      <c r="Y35">
        <f>INDEX(_calc_누적빈도!Y:Y,$A35)-INDEX(_calc_누적빈도!Y:Y,$A35-기준550회_후보!$B$1)</f>
        <v>77</v>
      </c>
      <c r="Z35">
        <f>INDEX(_calc_누적빈도!Z:Z,$A35)-INDEX(_calc_누적빈도!Z:Z,$A35-기준550회_후보!$B$1)</f>
        <v>58</v>
      </c>
      <c r="AA35">
        <f>INDEX(_calc_누적빈도!AA:AA,$A35)-INDEX(_calc_누적빈도!AA:AA,$A35-기준550회_후보!$B$1)</f>
        <v>68</v>
      </c>
      <c r="AB35">
        <f>INDEX(_calc_누적빈도!AB:AB,$A35)-INDEX(_calc_누적빈도!AB:AB,$A35-기준550회_후보!$B$1)</f>
        <v>75</v>
      </c>
      <c r="AC35">
        <f>INDEX(_calc_누적빈도!AC:AC,$A35)-INDEX(_calc_누적빈도!AC:AC,$A35-기준550회_후보!$B$1)</f>
        <v>78</v>
      </c>
      <c r="AD35">
        <f>INDEX(_calc_누적빈도!AD:AD,$A35)-INDEX(_calc_누적빈도!AD:AD,$A35-기준550회_후보!$B$1)</f>
        <v>70</v>
      </c>
      <c r="AE35">
        <f>INDEX(_calc_누적빈도!AE:AE,$A35)-INDEX(_calc_누적빈도!AE:AE,$A35-기준550회_후보!$B$1)</f>
        <v>77</v>
      </c>
      <c r="AF35">
        <f>INDEX(_calc_누적빈도!AF:AF,$A35)-INDEX(_calc_누적빈도!AF:AF,$A35-기준550회_후보!$B$1)</f>
        <v>71</v>
      </c>
      <c r="AG35">
        <f>INDEX(_calc_누적빈도!AG:AG,$A35)-INDEX(_calc_누적빈도!AG:AG,$A35-기준550회_후보!$B$1)</f>
        <v>61</v>
      </c>
      <c r="AH35">
        <f>INDEX(_calc_누적빈도!AH:AH,$A35)-INDEX(_calc_누적빈도!AH:AH,$A35-기준550회_후보!$B$1)</f>
        <v>88</v>
      </c>
      <c r="AI35">
        <f>INDEX(_calc_누적빈도!AI:AI,$A35)-INDEX(_calc_누적빈도!AI:AI,$A35-기준550회_후보!$B$1)</f>
        <v>79</v>
      </c>
      <c r="AJ35">
        <f>INDEX(_calc_누적빈도!AJ:AJ,$A35)-INDEX(_calc_누적빈도!AJ:AJ,$A35-기준550회_후보!$B$1)</f>
        <v>76</v>
      </c>
      <c r="AK35">
        <f>INDEX(_calc_누적빈도!AK:AK,$A35)-INDEX(_calc_누적빈도!AK:AK,$A35-기준550회_후보!$B$1)</f>
        <v>75</v>
      </c>
      <c r="AL35">
        <f>INDEX(_calc_누적빈도!AL:AL,$A35)-INDEX(_calc_누적빈도!AL:AL,$A35-기준550회_후보!$B$1)</f>
        <v>72</v>
      </c>
      <c r="AM35">
        <f>INDEX(_calc_누적빈도!AM:AM,$A35)-INDEX(_calc_누적빈도!AM:AM,$A35-기준550회_후보!$B$1)</f>
        <v>87</v>
      </c>
      <c r="AN35">
        <f>INDEX(_calc_누적빈도!AN:AN,$A35)-INDEX(_calc_누적빈도!AN:AN,$A35-기준550회_후보!$B$1)</f>
        <v>74</v>
      </c>
      <c r="AO35">
        <f>INDEX(_calc_누적빈도!AO:AO,$A35)-INDEX(_calc_누적빈도!AO:AO,$A35-기준550회_후보!$B$1)</f>
        <v>61</v>
      </c>
      <c r="AP35">
        <f>INDEX(_calc_누적빈도!AP:AP,$A35)-INDEX(_calc_누적빈도!AP:AP,$A35-기준550회_후보!$B$1)</f>
        <v>68</v>
      </c>
      <c r="AQ35">
        <f>INDEX(_calc_누적빈도!AQ:AQ,$A35)-INDEX(_calc_누적빈도!AQ:AQ,$A35-기준550회_후보!$B$1)</f>
        <v>72</v>
      </c>
      <c r="AR35">
        <f>INDEX(_calc_누적빈도!AR:AR,$A35)-INDEX(_calc_누적빈도!AR:AR,$A35-기준550회_후보!$B$1)</f>
        <v>71</v>
      </c>
      <c r="AS35">
        <f>INDEX(_calc_누적빈도!AS:AS,$A35)-INDEX(_calc_누적빈도!AS:AS,$A35-기준550회_후보!$B$1)</f>
        <v>72</v>
      </c>
      <c r="AT35">
        <f>INDEX(_calc_누적빈도!AT:AT,$A35)-INDEX(_calc_누적빈도!AT:AT,$A35-기준550회_후보!$B$1)</f>
        <v>82</v>
      </c>
      <c r="AU35">
        <f>(RANK(_calc_라운드기준!B35,_calc_라운드기준!$B35:$AT35,0)+COUNTIFS(_calc_라운드기준!$B35:$AT35,_calc_라운드기준!B35,$B$1:$AT$1,"&lt;"&amp;1))-(RANK(B35,$B35:$AT35,0)+COUNTIFS($B35:$AT35,B35,$B$1:$AT$1,"&lt;"&amp;1))</f>
        <v>-23</v>
      </c>
      <c r="AV35">
        <f>(RANK(_calc_라운드기준!C35,_calc_라운드기준!$B35:$AT35,0)+COUNTIFS(_calc_라운드기준!$B35:$AT35,_calc_라운드기준!C35,$B$1:$AT$1,"&lt;"&amp;2))-(RANK(C35,$B35:$AT35,0)+COUNTIFS($B35:$AT35,C35,$B$1:$AT$1,"&lt;"&amp;2))</f>
        <v>-3</v>
      </c>
      <c r="AW35">
        <f>(RANK(_calc_라운드기준!D35,_calc_라운드기준!$B35:$AT35,0)+COUNTIFS(_calc_라운드기준!$B35:$AT35,_calc_라운드기준!D35,$B$1:$AT$1,"&lt;"&amp;3))-(RANK(D35,$B35:$AT35,0)+COUNTIFS($B35:$AT35,D35,$B$1:$AT$1,"&lt;"&amp;3))</f>
        <v>-2</v>
      </c>
      <c r="AX35">
        <f>(RANK(_calc_라운드기준!E35,_calc_라운드기준!$B35:$AT35,0)+COUNTIFS(_calc_라운드기준!$B35:$AT35,_calc_라운드기준!E35,$B$1:$AT$1,"&lt;"&amp;4))-(RANK(E35,$B35:$AT35,0)+COUNTIFS($B35:$AT35,E35,$B$1:$AT$1,"&lt;"&amp;4))</f>
        <v>-12</v>
      </c>
      <c r="AY35">
        <f>(RANK(_calc_라운드기준!F35,_calc_라운드기준!$B35:$AT35,0)+COUNTIFS(_calc_라운드기준!$B35:$AT35,_calc_라운드기준!F35,$B$1:$AT$1,"&lt;"&amp;5))-(RANK(F35,$B35:$AT35,0)+COUNTIFS($B35:$AT35,F35,$B$1:$AT$1,"&lt;"&amp;5))</f>
        <v>-19</v>
      </c>
      <c r="AZ35">
        <f>(RANK(_calc_라운드기준!G35,_calc_라운드기준!$B35:$AT35,0)+COUNTIFS(_calc_라운드기준!$B35:$AT35,_calc_라운드기준!G35,$B$1:$AT$1,"&lt;"&amp;6))-(RANK(G35,$B35:$AT35,0)+COUNTIFS($B35:$AT35,G35,$B$1:$AT$1,"&lt;"&amp;6))</f>
        <v>1</v>
      </c>
      <c r="BA35">
        <f>(RANK(_calc_라운드기준!H35,_calc_라운드기준!$B35:$AT35,0)+COUNTIFS(_calc_라운드기준!$B35:$AT35,_calc_라운드기준!H35,$B$1:$AT$1,"&lt;"&amp;7))-(RANK(H35,$B35:$AT35,0)+COUNTIFS($B35:$AT35,H35,$B$1:$AT$1,"&lt;"&amp;7))</f>
        <v>-3</v>
      </c>
      <c r="BB35">
        <f>(RANK(_calc_라운드기준!I35,_calc_라운드기준!$B35:$AT35,0)+COUNTIFS(_calc_라운드기준!$B35:$AT35,_calc_라운드기준!I35,$B$1:$AT$1,"&lt;"&amp;8))-(RANK(I35,$B35:$AT35,0)+COUNTIFS($B35:$AT35,I35,$B$1:$AT$1,"&lt;"&amp;8))</f>
        <v>-20</v>
      </c>
      <c r="BC35">
        <f>(RANK(_calc_라운드기준!J35,_calc_라운드기준!$B35:$AT35,0)+COUNTIFS(_calc_라운드기준!$B35:$AT35,_calc_라운드기준!J35,$B$1:$AT$1,"&lt;"&amp;9))-(RANK(J35,$B35:$AT35,0)+COUNTIFS($B35:$AT35,J35,$B$1:$AT$1,"&lt;"&amp;9))</f>
        <v>-28</v>
      </c>
      <c r="BD35">
        <f>(RANK(_calc_라운드기준!K35,_calc_라운드기준!$B35:$AT35,0)+COUNTIFS(_calc_라운드기준!$B35:$AT35,_calc_라운드기준!K35,$B$1:$AT$1,"&lt;"&amp;10))-(RANK(K35,$B35:$AT35,0)+COUNTIFS($B35:$AT35,K35,$B$1:$AT$1,"&lt;"&amp;10))</f>
        <v>20</v>
      </c>
      <c r="BE35">
        <f>(RANK(_calc_라운드기준!L35,_calc_라운드기준!$B35:$AT35,0)+COUNTIFS(_calc_라운드기준!$B35:$AT35,_calc_라운드기준!L35,$B$1:$AT$1,"&lt;"&amp;11))-(RANK(L35,$B35:$AT35,0)+COUNTIFS($B35:$AT35,L35,$B$1:$AT$1,"&lt;"&amp;11))</f>
        <v>20</v>
      </c>
      <c r="BF35">
        <f>(RANK(_calc_라운드기준!M35,_calc_라운드기준!$B35:$AT35,0)+COUNTIFS(_calc_라운드기준!$B35:$AT35,_calc_라운드기준!M35,$B$1:$AT$1,"&lt;"&amp;12))-(RANK(M35,$B35:$AT35,0)+COUNTIFS($B35:$AT35,M35,$B$1:$AT$1,"&lt;"&amp;12))</f>
        <v>9</v>
      </c>
      <c r="BG35">
        <f>(RANK(_calc_라운드기준!N35,_calc_라운드기준!$B35:$AT35,0)+COUNTIFS(_calc_라운드기준!$B35:$AT35,_calc_라운드기준!N35,$B$1:$AT$1,"&lt;"&amp;13))-(RANK(N35,$B35:$AT35,0)+COUNTIFS($B35:$AT35,N35,$B$1:$AT$1,"&lt;"&amp;13))</f>
        <v>16</v>
      </c>
      <c r="BH35">
        <f>(RANK(_calc_라운드기준!O35,_calc_라운드기준!$B35:$AT35,0)+COUNTIFS(_calc_라운드기준!$B35:$AT35,_calc_라운드기준!O35,$B$1:$AT$1,"&lt;"&amp;14))-(RANK(O35,$B35:$AT35,0)+COUNTIFS($B35:$AT35,O35,$B$1:$AT$1,"&lt;"&amp;14))</f>
        <v>10</v>
      </c>
      <c r="BI35">
        <f>(RANK(_calc_라운드기준!P35,_calc_라운드기준!$B35:$AT35,0)+COUNTIFS(_calc_라운드기준!$B35:$AT35,_calc_라운드기준!P35,$B$1:$AT$1,"&lt;"&amp;15))-(RANK(P35,$B35:$AT35,0)+COUNTIFS($B35:$AT35,P35,$B$1:$AT$1,"&lt;"&amp;15))</f>
        <v>12</v>
      </c>
      <c r="BJ35">
        <f>(RANK(_calc_라운드기준!Q35,_calc_라운드기준!$B35:$AT35,0)+COUNTIFS(_calc_라운드기준!$B35:$AT35,_calc_라운드기준!Q35,$B$1:$AT$1,"&lt;"&amp;16))-(RANK(Q35,$B35:$AT35,0)+COUNTIFS($B35:$AT35,Q35,$B$1:$AT$1,"&lt;"&amp;16))</f>
        <v>-5</v>
      </c>
      <c r="BK35">
        <f>(RANK(_calc_라운드기준!R35,_calc_라운드기준!$B35:$AT35,0)+COUNTIFS(_calc_라운드기준!$B35:$AT35,_calc_라운드기준!R35,$B$1:$AT$1,"&lt;"&amp;17))-(RANK(R35,$B35:$AT35,0)+COUNTIFS($B35:$AT35,R35,$B$1:$AT$1,"&lt;"&amp;17))</f>
        <v>-9</v>
      </c>
      <c r="BL35">
        <f>(RANK(_calc_라운드기준!S35,_calc_라운드기준!$B35:$AT35,0)+COUNTIFS(_calc_라운드기준!$B35:$AT35,_calc_라운드기준!S35,$B$1:$AT$1,"&lt;"&amp;18))-(RANK(S35,$B35:$AT35,0)+COUNTIFS($B35:$AT35,S35,$B$1:$AT$1,"&lt;"&amp;18))</f>
        <v>23</v>
      </c>
      <c r="BM35">
        <f>(RANK(_calc_라운드기준!T35,_calc_라운드기준!$B35:$AT35,0)+COUNTIFS(_calc_라운드기준!$B35:$AT35,_calc_라운드기준!T35,$B$1:$AT$1,"&lt;"&amp;19))-(RANK(T35,$B35:$AT35,0)+COUNTIFS($B35:$AT35,T35,$B$1:$AT$1,"&lt;"&amp;19))</f>
        <v>19</v>
      </c>
      <c r="BN35">
        <f>(RANK(_calc_라운드기준!U35,_calc_라운드기준!$B35:$AT35,0)+COUNTIFS(_calc_라운드기준!$B35:$AT35,_calc_라운드기준!U35,$B$1:$AT$1,"&lt;"&amp;20))-(RANK(U35,$B35:$AT35,0)+COUNTIFS($B35:$AT35,U35,$B$1:$AT$1,"&lt;"&amp;20))</f>
        <v>-23</v>
      </c>
      <c r="BO35">
        <f>(RANK(_calc_라운드기준!V35,_calc_라운드기준!$B35:$AT35,0)+COUNTIFS(_calc_라운드기준!$B35:$AT35,_calc_라운드기준!V35,$B$1:$AT$1,"&lt;"&amp;21))-(RANK(V35,$B35:$AT35,0)+COUNTIFS($B35:$AT35,V35,$B$1:$AT$1,"&lt;"&amp;21))</f>
        <v>29</v>
      </c>
      <c r="BP35">
        <f>(RANK(_calc_라운드기준!W35,_calc_라운드기준!$B35:$AT35,0)+COUNTIFS(_calc_라운드기준!$B35:$AT35,_calc_라운드기준!W35,$B$1:$AT$1,"&lt;"&amp;22))-(RANK(W35,$B35:$AT35,0)+COUNTIFS($B35:$AT35,W35,$B$1:$AT$1,"&lt;"&amp;22))</f>
        <v>1</v>
      </c>
      <c r="BQ35">
        <f>(RANK(_calc_라운드기준!X35,_calc_라운드기준!$B35:$AT35,0)+COUNTIFS(_calc_라운드기준!$B35:$AT35,_calc_라운드기준!X35,$B$1:$AT$1,"&lt;"&amp;23))-(RANK(X35,$B35:$AT35,0)+COUNTIFS($B35:$AT35,X35,$B$1:$AT$1,"&lt;"&amp;23))</f>
        <v>-33</v>
      </c>
      <c r="BR35">
        <f>(RANK(_calc_라운드기준!Y35,_calc_라운드기준!$B35:$AT35,0)+COUNTIFS(_calc_라운드기준!$B35:$AT35,_calc_라운드기준!Y35,$B$1:$AT$1,"&lt;"&amp;24))-(RANK(Y35,$B35:$AT35,0)+COUNTIFS($B35:$AT35,Y35,$B$1:$AT$1,"&lt;"&amp;24))</f>
        <v>-13</v>
      </c>
      <c r="BS35">
        <f>(RANK(_calc_라운드기준!Z35,_calc_라운드기준!$B35:$AT35,0)+COUNTIFS(_calc_라운드기준!$B35:$AT35,_calc_라운드기준!Z35,$B$1:$AT$1,"&lt;"&amp;25))-(RANK(Z35,$B35:$AT35,0)+COUNTIFS($B35:$AT35,Z35,$B$1:$AT$1,"&lt;"&amp;25))</f>
        <v>-17</v>
      </c>
      <c r="BT35">
        <f>(RANK(_calc_라운드기준!AA35,_calc_라운드기준!$B35:$AT35,0)+COUNTIFS(_calc_라운드기준!$B35:$AT35,_calc_라운드기준!AA35,$B$1:$AT$1,"&lt;"&amp;26))-(RANK(AA35,$B35:$AT35,0)+COUNTIFS($B35:$AT35,AA35,$B$1:$AT$1,"&lt;"&amp;26))</f>
        <v>-4</v>
      </c>
      <c r="BU35">
        <f>(RANK(_calc_라운드기준!AB35,_calc_라운드기준!$B35:$AT35,0)+COUNTIFS(_calc_라운드기준!$B35:$AT35,_calc_라운드기준!AB35,$B$1:$AT$1,"&lt;"&amp;27))-(RANK(AB35,$B35:$AT35,0)+COUNTIFS($B35:$AT35,AB35,$B$1:$AT$1,"&lt;"&amp;27))</f>
        <v>-19</v>
      </c>
      <c r="BV35">
        <f>(RANK(_calc_라운드기준!AC35,_calc_라운드기준!$B35:$AT35,0)+COUNTIFS(_calc_라운드기준!$B35:$AT35,_calc_라운드기준!AC35,$B$1:$AT$1,"&lt;"&amp;28))-(RANK(AC35,$B35:$AT35,0)+COUNTIFS($B35:$AT35,AC35,$B$1:$AT$1,"&lt;"&amp;28))</f>
        <v>-2</v>
      </c>
      <c r="BW35">
        <f>(RANK(_calc_라운드기준!AD35,_calc_라운드기준!$B35:$AT35,0)+COUNTIFS(_calc_라운드기준!$B35:$AT35,_calc_라운드기준!AD35,$B$1:$AT$1,"&lt;"&amp;29))-(RANK(AD35,$B35:$AT35,0)+COUNTIFS($B35:$AT35,AD35,$B$1:$AT$1,"&lt;"&amp;29))</f>
        <v>-19</v>
      </c>
      <c r="BX35">
        <f>(RANK(_calc_라운드기준!AE35,_calc_라운드기준!$B35:$AT35,0)+COUNTIFS(_calc_라운드기준!$B35:$AT35,_calc_라운드기준!AE35,$B$1:$AT$1,"&lt;"&amp;30))-(RANK(AE35,$B35:$AT35,0)+COUNTIFS($B35:$AT35,AE35,$B$1:$AT$1,"&lt;"&amp;30))</f>
        <v>3</v>
      </c>
      <c r="BY35">
        <f>(RANK(_calc_라운드기준!AF35,_calc_라운드기준!$B35:$AT35,0)+COUNTIFS(_calc_라운드기준!$B35:$AT35,_calc_라운드기준!AF35,$B$1:$AT$1,"&lt;"&amp;31))-(RANK(AF35,$B35:$AT35,0)+COUNTIFS($B35:$AT35,AF35,$B$1:$AT$1,"&lt;"&amp;31))</f>
        <v>1</v>
      </c>
      <c r="BZ35">
        <f>(RANK(_calc_라운드기준!AG35,_calc_라운드기준!$B35:$AT35,0)+COUNTIFS(_calc_라운드기준!$B35:$AT35,_calc_라운드기준!AG35,$B$1:$AT$1,"&lt;"&amp;32))-(RANK(AG35,$B35:$AT35,0)+COUNTIFS($B35:$AT35,AG35,$B$1:$AT$1,"&lt;"&amp;32))</f>
        <v>-1</v>
      </c>
      <c r="CA35">
        <f>(RANK(_calc_라운드기준!AH35,_calc_라운드기준!$B35:$AT35,0)+COUNTIFS(_calc_라운드기준!$B35:$AT35,_calc_라운드기준!AH35,$B$1:$AT$1,"&lt;"&amp;33))-(RANK(AH35,$B35:$AT35,0)+COUNTIFS($B35:$AT35,AH35,$B$1:$AT$1,"&lt;"&amp;33))</f>
        <v>20</v>
      </c>
      <c r="CB35">
        <f>(RANK(_calc_라운드기준!AI35,_calc_라운드기준!$B35:$AT35,0)+COUNTIFS(_calc_라운드기준!$B35:$AT35,_calc_라운드기준!AI35,$B$1:$AT$1,"&lt;"&amp;34))-(RANK(AI35,$B35:$AT35,0)+COUNTIFS($B35:$AT35,AI35,$B$1:$AT$1,"&lt;"&amp;34))</f>
        <v>33</v>
      </c>
      <c r="CC35">
        <f>(RANK(_calc_라운드기준!AJ35,_calc_라운드기준!$B35:$AT35,0)+COUNTIFS(_calc_라운드기준!$B35:$AT35,_calc_라운드기준!AJ35,$B$1:$AT$1,"&lt;"&amp;35))-(RANK(AJ35,$B35:$AT35,0)+COUNTIFS($B35:$AT35,AJ35,$B$1:$AT$1,"&lt;"&amp;35))</f>
        <v>4</v>
      </c>
      <c r="CD35">
        <f>(RANK(_calc_라운드기준!AK35,_calc_라운드기준!$B35:$AT35,0)+COUNTIFS(_calc_라운드기준!$B35:$AT35,_calc_라운드기준!AK35,$B$1:$AT$1,"&lt;"&amp;36))-(RANK(AK35,$B35:$AT35,0)+COUNTIFS($B35:$AT35,AK35,$B$1:$AT$1,"&lt;"&amp;36))</f>
        <v>9</v>
      </c>
      <c r="CE35">
        <f>(RANK(_calc_라운드기준!AL35,_calc_라운드기준!$B35:$AT35,0)+COUNTIFS(_calc_라운드기준!$B35:$AT35,_calc_라운드기준!AL35,$B$1:$AT$1,"&lt;"&amp;37))-(RANK(AL35,$B35:$AT35,0)+COUNTIFS($B35:$AT35,AL35,$B$1:$AT$1,"&lt;"&amp;37))</f>
        <v>-11</v>
      </c>
      <c r="CF35">
        <f>(RANK(_calc_라운드기준!AM35,_calc_라운드기준!$B35:$AT35,0)+COUNTIFS(_calc_라운드기준!$B35:$AT35,_calc_라운드기준!AM35,$B$1:$AT$1,"&lt;"&amp;38))-(RANK(AM35,$B35:$AT35,0)+COUNTIFS($B35:$AT35,AM35,$B$1:$AT$1,"&lt;"&amp;38))</f>
        <v>12</v>
      </c>
      <c r="CG35">
        <f>(RANK(_calc_라운드기준!AN35,_calc_라운드기준!$B35:$AT35,0)+COUNTIFS(_calc_라운드기준!$B35:$AT35,_calc_라운드기준!AN35,$B$1:$AT$1,"&lt;"&amp;39))-(RANK(AN35,$B35:$AT35,0)+COUNTIFS($B35:$AT35,AN35,$B$1:$AT$1,"&lt;"&amp;39))</f>
        <v>-7</v>
      </c>
      <c r="CH35">
        <f>(RANK(_calc_라운드기준!AO35,_calc_라운드기준!$B35:$AT35,0)+COUNTIFS(_calc_라운드기준!$B35:$AT35,_calc_라운드기준!AO35,$B$1:$AT$1,"&lt;"&amp;40))-(RANK(AO35,$B35:$AT35,0)+COUNTIFS($B35:$AT35,AO35,$B$1:$AT$1,"&lt;"&amp;40))</f>
        <v>-25</v>
      </c>
      <c r="CI35">
        <f>(RANK(_calc_라운드기준!AP35,_calc_라운드기준!$B35:$AT35,0)+COUNTIFS(_calc_라운드기준!$B35:$AT35,_calc_라운드기준!AP35,$B$1:$AT$1,"&lt;"&amp;41))-(RANK(AP35,$B35:$AT35,0)+COUNTIFS($B35:$AT35,AP35,$B$1:$AT$1,"&lt;"&amp;41))</f>
        <v>3</v>
      </c>
      <c r="CJ35">
        <f>(RANK(_calc_라운드기준!AQ35,_calc_라운드기준!$B35:$AT35,0)+COUNTIFS(_calc_라운드기준!$B35:$AT35,_calc_라운드기준!AQ35,$B$1:$AT$1,"&lt;"&amp;42))-(RANK(AQ35,$B35:$AT35,0)+COUNTIFS($B35:$AT35,AQ35,$B$1:$AT$1,"&lt;"&amp;42))</f>
        <v>-8</v>
      </c>
      <c r="CK35">
        <f>(RANK(_calc_라운드기준!AR35,_calc_라운드기준!$B35:$AT35,0)+COUNTIFS(_calc_라운드기준!$B35:$AT35,_calc_라운드기준!AR35,$B$1:$AT$1,"&lt;"&amp;43))-(RANK(AR35,$B35:$AT35,0)+COUNTIFS($B35:$AT35,AR35,$B$1:$AT$1,"&lt;"&amp;43))</f>
        <v>11</v>
      </c>
      <c r="CL35">
        <f>(RANK(_calc_라운드기준!AS35,_calc_라운드기준!$B35:$AT35,0)+COUNTIFS(_calc_라운드기준!$B35:$AT35,_calc_라운드기준!AS35,$B$1:$AT$1,"&lt;"&amp;44))-(RANK(AS35,$B35:$AT35,0)+COUNTIFS($B35:$AT35,AS35,$B$1:$AT$1,"&lt;"&amp;44))</f>
        <v>15</v>
      </c>
      <c r="CM35">
        <f>(RANK(_calc_라운드기준!AT35,_calc_라운드기준!$B35:$AT35,0)+COUNTIFS(_calc_라운드기준!$B35:$AT35,_calc_라운드기준!AT35,$B$1:$AT$1,"&lt;"&amp;45))-(RANK(AT35,$B35:$AT35,0)+COUNTIFS($B35:$AT35,AT35,$B$1:$AT$1,"&lt;"&amp;45))</f>
        <v>35</v>
      </c>
      <c r="CN35">
        <f t="shared" si="45"/>
        <v>41</v>
      </c>
      <c r="CO35">
        <f t="shared" si="46"/>
        <v>26</v>
      </c>
      <c r="CP35">
        <f t="shared" si="47"/>
        <v>24</v>
      </c>
      <c r="CQ35">
        <f t="shared" si="48"/>
        <v>34</v>
      </c>
      <c r="CR35">
        <f t="shared" si="49"/>
        <v>37</v>
      </c>
      <c r="CS35">
        <f t="shared" si="50"/>
        <v>20</v>
      </c>
      <c r="CT35">
        <f t="shared" si="51"/>
        <v>27</v>
      </c>
      <c r="CU35">
        <f t="shared" si="52"/>
        <v>40</v>
      </c>
      <c r="CV35">
        <f t="shared" si="53"/>
        <v>44</v>
      </c>
      <c r="CW35">
        <f t="shared" si="54"/>
        <v>5</v>
      </c>
      <c r="CX35">
        <f t="shared" si="55"/>
        <v>6</v>
      </c>
      <c r="CY35">
        <f t="shared" si="56"/>
        <v>15</v>
      </c>
      <c r="CZ35">
        <f t="shared" si="57"/>
        <v>9</v>
      </c>
      <c r="DA35">
        <f t="shared" si="58"/>
        <v>14</v>
      </c>
      <c r="DB35">
        <f t="shared" si="59"/>
        <v>11</v>
      </c>
      <c r="DC35">
        <f t="shared" si="60"/>
        <v>29</v>
      </c>
      <c r="DD35">
        <f t="shared" si="61"/>
        <v>32</v>
      </c>
      <c r="DE35">
        <f t="shared" si="62"/>
        <v>4</v>
      </c>
      <c r="DF35">
        <f t="shared" si="63"/>
        <v>8</v>
      </c>
      <c r="DG35">
        <f t="shared" si="64"/>
        <v>42</v>
      </c>
      <c r="DH35">
        <f t="shared" si="65"/>
        <v>3</v>
      </c>
      <c r="DI35">
        <f t="shared" si="66"/>
        <v>21</v>
      </c>
      <c r="DJ35">
        <f t="shared" si="67"/>
        <v>45</v>
      </c>
      <c r="DK35">
        <f t="shared" si="68"/>
        <v>35</v>
      </c>
      <c r="DL35">
        <f t="shared" si="69"/>
        <v>36</v>
      </c>
      <c r="DM35">
        <f t="shared" si="70"/>
        <v>28</v>
      </c>
      <c r="DN35">
        <f t="shared" si="71"/>
        <v>38</v>
      </c>
      <c r="DO35">
        <f t="shared" si="72"/>
        <v>25</v>
      </c>
      <c r="DP35">
        <f t="shared" si="73"/>
        <v>39</v>
      </c>
      <c r="DQ35">
        <f t="shared" si="74"/>
        <v>18</v>
      </c>
      <c r="DR35">
        <f t="shared" si="75"/>
        <v>22</v>
      </c>
      <c r="DS35">
        <f t="shared" si="76"/>
        <v>23</v>
      </c>
      <c r="DT35">
        <f t="shared" si="77"/>
        <v>7</v>
      </c>
      <c r="DU35">
        <f t="shared" si="78"/>
        <v>2</v>
      </c>
      <c r="DV35">
        <f t="shared" si="79"/>
        <v>17</v>
      </c>
      <c r="DW35">
        <f t="shared" si="80"/>
        <v>16</v>
      </c>
      <c r="DX35">
        <f t="shared" si="81"/>
        <v>33</v>
      </c>
      <c r="DY35">
        <f t="shared" si="82"/>
        <v>12</v>
      </c>
      <c r="DZ35">
        <f t="shared" si="83"/>
        <v>30</v>
      </c>
      <c r="EA35">
        <f t="shared" si="84"/>
        <v>43</v>
      </c>
      <c r="EB35">
        <f t="shared" si="85"/>
        <v>19</v>
      </c>
      <c r="EC35">
        <f t="shared" si="86"/>
        <v>31</v>
      </c>
      <c r="ED35">
        <f t="shared" si="87"/>
        <v>13</v>
      </c>
      <c r="EE35">
        <f t="shared" si="88"/>
        <v>10</v>
      </c>
      <c r="EF35">
        <f t="shared" si="89"/>
        <v>1</v>
      </c>
    </row>
    <row r="36" spans="1:136" ht="16.5" customHeight="1">
      <c r="A36">
        <f>_calc_라운드기준!A36</f>
        <v>1210</v>
      </c>
      <c r="B36">
        <f>INDEX(_calc_누적빈도!B:B,$A36)-INDEX(_calc_누적빈도!B:B,$A36-기준550회_후보!$B$1)</f>
        <v>69</v>
      </c>
      <c r="C36">
        <f>INDEX(_calc_누적빈도!C:C,$A36)-INDEX(_calc_누적빈도!C:C,$A36-기준550회_후보!$B$1)</f>
        <v>67</v>
      </c>
      <c r="D36">
        <f>INDEX(_calc_누적빈도!D:D,$A36)-INDEX(_calc_누적빈도!D:D,$A36-기준550회_후보!$B$1)</f>
        <v>83</v>
      </c>
      <c r="E36">
        <f>INDEX(_calc_누적빈도!E:E,$A36)-INDEX(_calc_누적빈도!E:E,$A36-기준550회_후보!$B$1)</f>
        <v>66</v>
      </c>
      <c r="F36">
        <f>INDEX(_calc_누적빈도!F:F,$A36)-INDEX(_calc_누적빈도!F:F,$A36-기준550회_후보!$B$1)</f>
        <v>58</v>
      </c>
      <c r="G36">
        <f>INDEX(_calc_누적빈도!G:G,$A36)-INDEX(_calc_누적빈도!G:G,$A36-기준550회_후보!$B$1)</f>
        <v>84</v>
      </c>
      <c r="H36">
        <f>INDEX(_calc_누적빈도!H:H,$A36)-INDEX(_calc_누적빈도!H:H,$A36-기준550회_후보!$B$1)</f>
        <v>80</v>
      </c>
      <c r="I36">
        <f>INDEX(_calc_누적빈도!I:I,$A36)-INDEX(_calc_누적빈도!I:I,$A36-기준550회_후보!$B$1)</f>
        <v>62</v>
      </c>
      <c r="J36">
        <f>INDEX(_calc_누적빈도!J:J,$A36)-INDEX(_calc_누적빈도!J:J,$A36-기준550회_후보!$B$1)</f>
        <v>65</v>
      </c>
      <c r="K36">
        <f>INDEX(_calc_누적빈도!K:K,$A36)-INDEX(_calc_누적빈도!K:K,$A36-기준550회_후보!$B$1)</f>
        <v>73</v>
      </c>
      <c r="L36">
        <f>INDEX(_calc_누적빈도!L:L,$A36)-INDEX(_calc_누적빈도!L:L,$A36-기준550회_후보!$B$1)</f>
        <v>78</v>
      </c>
      <c r="M36">
        <f>INDEX(_calc_누적빈도!M:M,$A36)-INDEX(_calc_누적빈도!M:M,$A36-기준550회_후보!$B$1)</f>
        <v>92</v>
      </c>
      <c r="N36">
        <f>INDEX(_calc_누적빈도!N:N,$A36)-INDEX(_calc_누적빈도!N:N,$A36-기준550회_후보!$B$1)</f>
        <v>80</v>
      </c>
      <c r="O36">
        <f>INDEX(_calc_누적빈도!O:O,$A36)-INDEX(_calc_누적빈도!O:O,$A36-기준550회_후보!$B$1)</f>
        <v>71</v>
      </c>
      <c r="P36">
        <f>INDEX(_calc_누적빈도!P:P,$A36)-INDEX(_calc_누적빈도!P:P,$A36-기준550회_후보!$B$1)</f>
        <v>77</v>
      </c>
      <c r="Q36">
        <f>INDEX(_calc_누적빈도!Q:Q,$A36)-INDEX(_calc_누적빈도!Q:Q,$A36-기준550회_후보!$B$1)</f>
        <v>83</v>
      </c>
      <c r="R36">
        <f>INDEX(_calc_누적빈도!R:R,$A36)-INDEX(_calc_누적빈도!R:R,$A36-기준550회_후보!$B$1)</f>
        <v>74</v>
      </c>
      <c r="S36">
        <f>INDEX(_calc_누적빈도!S:S,$A36)-INDEX(_calc_누적빈도!S:S,$A36-기준550회_후보!$B$1)</f>
        <v>79</v>
      </c>
      <c r="T36">
        <f>INDEX(_calc_누적빈도!T:T,$A36)-INDEX(_calc_누적빈도!T:T,$A36-기준550회_후보!$B$1)</f>
        <v>77</v>
      </c>
      <c r="U36">
        <f>INDEX(_calc_누적빈도!U:U,$A36)-INDEX(_calc_누적빈도!U:U,$A36-기준550회_후보!$B$1)</f>
        <v>60</v>
      </c>
      <c r="V36">
        <f>INDEX(_calc_누적빈도!V:V,$A36)-INDEX(_calc_누적빈도!V:V,$A36-기준550회_후보!$B$1)</f>
        <v>83</v>
      </c>
      <c r="W36">
        <f>INDEX(_calc_누적빈도!W:W,$A36)-INDEX(_calc_누적빈도!W:W,$A36-기준550회_후보!$B$1)</f>
        <v>63</v>
      </c>
      <c r="X36">
        <f>INDEX(_calc_누적빈도!X:X,$A36)-INDEX(_calc_누적빈도!X:X,$A36-기준550회_후보!$B$1)</f>
        <v>63</v>
      </c>
      <c r="Y36">
        <f>INDEX(_calc_누적빈도!Y:Y,$A36)-INDEX(_calc_누적빈도!Y:Y,$A36-기준550회_후보!$B$1)</f>
        <v>77</v>
      </c>
      <c r="Z36">
        <f>INDEX(_calc_누적빈도!Z:Z,$A36)-INDEX(_calc_누적빈도!Z:Z,$A36-기준550회_후보!$B$1)</f>
        <v>58</v>
      </c>
      <c r="AA36">
        <f>INDEX(_calc_누적빈도!AA:AA,$A36)-INDEX(_calc_누적빈도!AA:AA,$A36-기준550회_후보!$B$1)</f>
        <v>68</v>
      </c>
      <c r="AB36">
        <f>INDEX(_calc_누적빈도!AB:AB,$A36)-INDEX(_calc_누적빈도!AB:AB,$A36-기준550회_후보!$B$1)</f>
        <v>74</v>
      </c>
      <c r="AC36">
        <f>INDEX(_calc_누적빈도!AC:AC,$A36)-INDEX(_calc_누적빈도!AC:AC,$A36-기준550회_후보!$B$1)</f>
        <v>78</v>
      </c>
      <c r="AD36">
        <f>INDEX(_calc_누적빈도!AD:AD,$A36)-INDEX(_calc_누적빈도!AD:AD,$A36-기준550회_후보!$B$1)</f>
        <v>70</v>
      </c>
      <c r="AE36">
        <f>INDEX(_calc_누적빈도!AE:AE,$A36)-INDEX(_calc_누적빈도!AE:AE,$A36-기준550회_후보!$B$1)</f>
        <v>77</v>
      </c>
      <c r="AF36">
        <f>INDEX(_calc_누적빈도!AF:AF,$A36)-INDEX(_calc_누적빈도!AF:AF,$A36-기준550회_후보!$B$1)</f>
        <v>71</v>
      </c>
      <c r="AG36">
        <f>INDEX(_calc_누적빈도!AG:AG,$A36)-INDEX(_calc_누적빈도!AG:AG,$A36-기준550회_후보!$B$1)</f>
        <v>61</v>
      </c>
      <c r="AH36">
        <f>INDEX(_calc_누적빈도!AH:AH,$A36)-INDEX(_calc_누적빈도!AH:AH,$A36-기준550회_후보!$B$1)</f>
        <v>89</v>
      </c>
      <c r="AI36">
        <f>INDEX(_calc_누적빈도!AI:AI,$A36)-INDEX(_calc_누적빈도!AI:AI,$A36-기준550회_후보!$B$1)</f>
        <v>79</v>
      </c>
      <c r="AJ36">
        <f>INDEX(_calc_누적빈도!AJ:AJ,$A36)-INDEX(_calc_누적빈도!AJ:AJ,$A36-기준550회_후보!$B$1)</f>
        <v>76</v>
      </c>
      <c r="AK36">
        <f>INDEX(_calc_누적빈도!AK:AK,$A36)-INDEX(_calc_누적빈도!AK:AK,$A36-기준550회_후보!$B$1)</f>
        <v>75</v>
      </c>
      <c r="AL36">
        <f>INDEX(_calc_누적빈도!AL:AL,$A36)-INDEX(_calc_누적빈도!AL:AL,$A36-기준550회_후보!$B$1)</f>
        <v>72</v>
      </c>
      <c r="AM36">
        <f>INDEX(_calc_누적빈도!AM:AM,$A36)-INDEX(_calc_누적빈도!AM:AM,$A36-기준550회_후보!$B$1)</f>
        <v>86</v>
      </c>
      <c r="AN36">
        <f>INDEX(_calc_누적빈도!AN:AN,$A36)-INDEX(_calc_누적빈도!AN:AN,$A36-기준550회_후보!$B$1)</f>
        <v>75</v>
      </c>
      <c r="AO36">
        <f>INDEX(_calc_누적빈도!AO:AO,$A36)-INDEX(_calc_누적빈도!AO:AO,$A36-기준550회_후보!$B$1)</f>
        <v>61</v>
      </c>
      <c r="AP36">
        <f>INDEX(_calc_누적빈도!AP:AP,$A36)-INDEX(_calc_누적빈도!AP:AP,$A36-기준550회_후보!$B$1)</f>
        <v>68</v>
      </c>
      <c r="AQ36">
        <f>INDEX(_calc_누적빈도!AQ:AQ,$A36)-INDEX(_calc_누적빈도!AQ:AQ,$A36-기준550회_후보!$B$1)</f>
        <v>72</v>
      </c>
      <c r="AR36">
        <f>INDEX(_calc_누적빈도!AR:AR,$A36)-INDEX(_calc_누적빈도!AR:AR,$A36-기준550회_후보!$B$1)</f>
        <v>71</v>
      </c>
      <c r="AS36">
        <f>INDEX(_calc_누적빈도!AS:AS,$A36)-INDEX(_calc_누적빈도!AS:AS,$A36-기준550회_후보!$B$1)</f>
        <v>73</v>
      </c>
      <c r="AT36">
        <f>INDEX(_calc_누적빈도!AT:AT,$A36)-INDEX(_calc_누적빈도!AT:AT,$A36-기준550회_후보!$B$1)</f>
        <v>82</v>
      </c>
      <c r="AU36">
        <f>(RANK(_calc_라운드기준!B36,_calc_라운드기준!$B36:$AT36,0)+COUNTIFS(_calc_라운드기준!$B36:$AT36,_calc_라운드기준!B36,$B$1:$AT$1,"&lt;"&amp;1))-(RANK(B36,$B36:$AT36,0)+COUNTIFS($B36:$AT36,B36,$B$1:$AT$1,"&lt;"&amp;1))</f>
        <v>-17</v>
      </c>
      <c r="AV36">
        <f>(RANK(_calc_라운드기준!C36,_calc_라운드기준!$B36:$AT36,0)+COUNTIFS(_calc_라운드기준!$B36:$AT36,_calc_라운드기준!C36,$B$1:$AT$1,"&lt;"&amp;2))-(RANK(C36,$B36:$AT36,0)+COUNTIFS($B36:$AT36,C36,$B$1:$AT$1,"&lt;"&amp;2))</f>
        <v>-2</v>
      </c>
      <c r="AW36">
        <f>(RANK(_calc_라운드기준!D36,_calc_라운드기준!$B36:$AT36,0)+COUNTIFS(_calc_라운드기준!$B36:$AT36,_calc_라운드기준!D36,$B$1:$AT$1,"&lt;"&amp;3))-(RANK(D36,$B36:$AT36,0)+COUNTIFS($B36:$AT36,D36,$B$1:$AT$1,"&lt;"&amp;3))</f>
        <v>-3</v>
      </c>
      <c r="AX36">
        <f>(RANK(_calc_라운드기준!E36,_calc_라운드기준!$B36:$AT36,0)+COUNTIFS(_calc_라운드기준!$B36:$AT36,_calc_라운드기준!E36,$B$1:$AT$1,"&lt;"&amp;4))-(RANK(E36,$B36:$AT36,0)+COUNTIFS($B36:$AT36,E36,$B$1:$AT$1,"&lt;"&amp;4))</f>
        <v>-10</v>
      </c>
      <c r="AY36">
        <f>(RANK(_calc_라운드기준!F36,_calc_라운드기준!$B36:$AT36,0)+COUNTIFS(_calc_라운드기준!$B36:$AT36,_calc_라운드기준!F36,$B$1:$AT$1,"&lt;"&amp;5))-(RANK(F36,$B36:$AT36,0)+COUNTIFS($B36:$AT36,F36,$B$1:$AT$1,"&lt;"&amp;5))</f>
        <v>-17</v>
      </c>
      <c r="AZ36">
        <f>(RANK(_calc_라운드기준!G36,_calc_라운드기준!$B36:$AT36,0)+COUNTIFS(_calc_라운드기준!$B36:$AT36,_calc_라운드기준!G36,$B$1:$AT$1,"&lt;"&amp;6))-(RANK(G36,$B36:$AT36,0)+COUNTIFS($B36:$AT36,G36,$B$1:$AT$1,"&lt;"&amp;6))</f>
        <v>1</v>
      </c>
      <c r="BA36">
        <f>(RANK(_calc_라운드기준!H36,_calc_라운드기준!$B36:$AT36,0)+COUNTIFS(_calc_라운드기준!$B36:$AT36,_calc_라운드기준!H36,$B$1:$AT$1,"&lt;"&amp;7))-(RANK(H36,$B36:$AT36,0)+COUNTIFS($B36:$AT36,H36,$B$1:$AT$1,"&lt;"&amp;7))</f>
        <v>-3</v>
      </c>
      <c r="BB36">
        <f>(RANK(_calc_라운드기준!I36,_calc_라운드기준!$B36:$AT36,0)+COUNTIFS(_calc_라운드기준!$B36:$AT36,_calc_라운드기준!I36,$B$1:$AT$1,"&lt;"&amp;8))-(RANK(I36,$B36:$AT36,0)+COUNTIFS($B36:$AT36,I36,$B$1:$AT$1,"&lt;"&amp;8))</f>
        <v>-24</v>
      </c>
      <c r="BC36">
        <f>(RANK(_calc_라운드기준!J36,_calc_라운드기준!$B36:$AT36,0)+COUNTIFS(_calc_라운드기준!$B36:$AT36,_calc_라운드기준!J36,$B$1:$AT$1,"&lt;"&amp;9))-(RANK(J36,$B36:$AT36,0)+COUNTIFS($B36:$AT36,J36,$B$1:$AT$1,"&lt;"&amp;9))</f>
        <v>-20</v>
      </c>
      <c r="BD36">
        <f>(RANK(_calc_라운드기준!K36,_calc_라운드기준!$B36:$AT36,0)+COUNTIFS(_calc_라운드기준!$B36:$AT36,_calc_라운드기준!K36,$B$1:$AT$1,"&lt;"&amp;10))-(RANK(K36,$B36:$AT36,0)+COUNTIFS($B36:$AT36,K36,$B$1:$AT$1,"&lt;"&amp;10))</f>
        <v>20</v>
      </c>
      <c r="BE36">
        <f>(RANK(_calc_라운드기준!L36,_calc_라운드기준!$B36:$AT36,0)+COUNTIFS(_calc_라운드기준!$B36:$AT36,_calc_라운드기준!L36,$B$1:$AT$1,"&lt;"&amp;11))-(RANK(L36,$B36:$AT36,0)+COUNTIFS($B36:$AT36,L36,$B$1:$AT$1,"&lt;"&amp;11))</f>
        <v>21</v>
      </c>
      <c r="BF36">
        <f>(RANK(_calc_라운드기준!M36,_calc_라운드기준!$B36:$AT36,0)+COUNTIFS(_calc_라운드기준!$B36:$AT36,_calc_라운드기준!M36,$B$1:$AT$1,"&lt;"&amp;12))-(RANK(M36,$B36:$AT36,0)+COUNTIFS($B36:$AT36,M36,$B$1:$AT$1,"&lt;"&amp;12))</f>
        <v>8</v>
      </c>
      <c r="BG36">
        <f>(RANK(_calc_라운드기준!N36,_calc_라운드기준!$B36:$AT36,0)+COUNTIFS(_calc_라운드기준!$B36:$AT36,_calc_라운드기준!N36,$B$1:$AT$1,"&lt;"&amp;13))-(RANK(N36,$B36:$AT36,0)+COUNTIFS($B36:$AT36,N36,$B$1:$AT$1,"&lt;"&amp;13))</f>
        <v>8</v>
      </c>
      <c r="BH36">
        <f>(RANK(_calc_라운드기준!O36,_calc_라운드기준!$B36:$AT36,0)+COUNTIFS(_calc_라운드기준!$B36:$AT36,_calc_라운드기준!O36,$B$1:$AT$1,"&lt;"&amp;14))-(RANK(O36,$B36:$AT36,0)+COUNTIFS($B36:$AT36,O36,$B$1:$AT$1,"&lt;"&amp;14))</f>
        <v>11</v>
      </c>
      <c r="BI36">
        <f>(RANK(_calc_라운드기준!P36,_calc_라운드기준!$B36:$AT36,0)+COUNTIFS(_calc_라운드기준!$B36:$AT36,_calc_라운드기준!P36,$B$1:$AT$1,"&lt;"&amp;15))-(RANK(P36,$B36:$AT36,0)+COUNTIFS($B36:$AT36,P36,$B$1:$AT$1,"&lt;"&amp;15))</f>
        <v>13</v>
      </c>
      <c r="BJ36">
        <f>(RANK(_calc_라운드기준!Q36,_calc_라운드기준!$B36:$AT36,0)+COUNTIFS(_calc_라운드기준!$B36:$AT36,_calc_라운드기준!Q36,$B$1:$AT$1,"&lt;"&amp;16))-(RANK(Q36,$B36:$AT36,0)+COUNTIFS($B36:$AT36,Q36,$B$1:$AT$1,"&lt;"&amp;16))</f>
        <v>-5</v>
      </c>
      <c r="BK36">
        <f>(RANK(_calc_라운드기준!R36,_calc_라운드기준!$B36:$AT36,0)+COUNTIFS(_calc_라운드기준!$B36:$AT36,_calc_라운드기준!R36,$B$1:$AT$1,"&lt;"&amp;17))-(RANK(R36,$B36:$AT36,0)+COUNTIFS($B36:$AT36,R36,$B$1:$AT$1,"&lt;"&amp;17))</f>
        <v>-3</v>
      </c>
      <c r="BL36">
        <f>(RANK(_calc_라운드기준!S36,_calc_라운드기준!$B36:$AT36,0)+COUNTIFS(_calc_라운드기준!$B36:$AT36,_calc_라운드기준!S36,$B$1:$AT$1,"&lt;"&amp;18))-(RANK(S36,$B36:$AT36,0)+COUNTIFS($B36:$AT36,S36,$B$1:$AT$1,"&lt;"&amp;18))</f>
        <v>18</v>
      </c>
      <c r="BM36">
        <f>(RANK(_calc_라운드기준!T36,_calc_라운드기준!$B36:$AT36,0)+COUNTIFS(_calc_라운드기준!$B36:$AT36,_calc_라운드기준!T36,$B$1:$AT$1,"&lt;"&amp;19))-(RANK(T36,$B36:$AT36,0)+COUNTIFS($B36:$AT36,T36,$B$1:$AT$1,"&lt;"&amp;19))</f>
        <v>19</v>
      </c>
      <c r="BN36">
        <f>(RANK(_calc_라운드기준!U36,_calc_라운드기준!$B36:$AT36,0)+COUNTIFS(_calc_라운드기준!$B36:$AT36,_calc_라운드기준!U36,$B$1:$AT$1,"&lt;"&amp;20))-(RANK(U36,$B36:$AT36,0)+COUNTIFS($B36:$AT36,U36,$B$1:$AT$1,"&lt;"&amp;20))</f>
        <v>-23</v>
      </c>
      <c r="BO36">
        <f>(RANK(_calc_라운드기준!V36,_calc_라운드기준!$B36:$AT36,0)+COUNTIFS(_calc_라운드기준!$B36:$AT36,_calc_라운드기준!V36,$B$1:$AT$1,"&lt;"&amp;21))-(RANK(V36,$B36:$AT36,0)+COUNTIFS($B36:$AT36,V36,$B$1:$AT$1,"&lt;"&amp;21))</f>
        <v>29</v>
      </c>
      <c r="BP36">
        <f>(RANK(_calc_라운드기준!W36,_calc_라운드기준!$B36:$AT36,0)+COUNTIFS(_calc_라운드기준!$B36:$AT36,_calc_라운드기준!W36,$B$1:$AT$1,"&lt;"&amp;22))-(RANK(W36,$B36:$AT36,0)+COUNTIFS($B36:$AT36,W36,$B$1:$AT$1,"&lt;"&amp;22))</f>
        <v>2</v>
      </c>
      <c r="BQ36">
        <f>(RANK(_calc_라운드기준!X36,_calc_라운드기준!$B36:$AT36,0)+COUNTIFS(_calc_라운드기준!$B36:$AT36,_calc_라운드기준!X36,$B$1:$AT$1,"&lt;"&amp;23))-(RANK(X36,$B36:$AT36,0)+COUNTIFS($B36:$AT36,X36,$B$1:$AT$1,"&lt;"&amp;23))</f>
        <v>-32</v>
      </c>
      <c r="BR36">
        <f>(RANK(_calc_라운드기준!Y36,_calc_라운드기준!$B36:$AT36,0)+COUNTIFS(_calc_라운드기준!$B36:$AT36,_calc_라운드기준!Y36,$B$1:$AT$1,"&lt;"&amp;24))-(RANK(Y36,$B36:$AT36,0)+COUNTIFS($B36:$AT36,Y36,$B$1:$AT$1,"&lt;"&amp;24))</f>
        <v>-14</v>
      </c>
      <c r="BS36">
        <f>(RANK(_calc_라운드기준!Z36,_calc_라운드기준!$B36:$AT36,0)+COUNTIFS(_calc_라운드기준!$B36:$AT36,_calc_라운드기준!Z36,$B$1:$AT$1,"&lt;"&amp;25))-(RANK(Z36,$B36:$AT36,0)+COUNTIFS($B36:$AT36,Z36,$B$1:$AT$1,"&lt;"&amp;25))</f>
        <v>-15</v>
      </c>
      <c r="BT36">
        <f>(RANK(_calc_라운드기준!AA36,_calc_라운드기준!$B36:$AT36,0)+COUNTIFS(_calc_라운드기준!$B36:$AT36,_calc_라운드기준!AA36,$B$1:$AT$1,"&lt;"&amp;26))-(RANK(AA36,$B36:$AT36,0)+COUNTIFS($B36:$AT36,AA36,$B$1:$AT$1,"&lt;"&amp;26))</f>
        <v>-2</v>
      </c>
      <c r="BU36">
        <f>(RANK(_calc_라운드기준!AB36,_calc_라운드기준!$B36:$AT36,0)+COUNTIFS(_calc_라운드기준!$B36:$AT36,_calc_라운드기준!AB36,$B$1:$AT$1,"&lt;"&amp;27))-(RANK(AB36,$B36:$AT36,0)+COUNTIFS($B36:$AT36,AB36,$B$1:$AT$1,"&lt;"&amp;27))</f>
        <v>-19</v>
      </c>
      <c r="BV36">
        <f>(RANK(_calc_라운드기준!AC36,_calc_라운드기준!$B36:$AT36,0)+COUNTIFS(_calc_라운드기준!$B36:$AT36,_calc_라운드기준!AC36,$B$1:$AT$1,"&lt;"&amp;28))-(RANK(AC36,$B36:$AT36,0)+COUNTIFS($B36:$AT36,AC36,$B$1:$AT$1,"&lt;"&amp;28))</f>
        <v>-4</v>
      </c>
      <c r="BW36">
        <f>(RANK(_calc_라운드기준!AD36,_calc_라운드기준!$B36:$AT36,0)+COUNTIFS(_calc_라운드기준!$B36:$AT36,_calc_라운드기준!AD36,$B$1:$AT$1,"&lt;"&amp;29))-(RANK(AD36,$B36:$AT36,0)+COUNTIFS($B36:$AT36,AD36,$B$1:$AT$1,"&lt;"&amp;29))</f>
        <v>-20</v>
      </c>
      <c r="BX36">
        <f>(RANK(_calc_라운드기준!AE36,_calc_라운드기준!$B36:$AT36,0)+COUNTIFS(_calc_라운드기준!$B36:$AT36,_calc_라운드기준!AE36,$B$1:$AT$1,"&lt;"&amp;30))-(RANK(AE36,$B36:$AT36,0)+COUNTIFS($B36:$AT36,AE36,$B$1:$AT$1,"&lt;"&amp;30))</f>
        <v>3</v>
      </c>
      <c r="BY36">
        <f>(RANK(_calc_라운드기준!AF36,_calc_라운드기준!$B36:$AT36,0)+COUNTIFS(_calc_라운드기준!$B36:$AT36,_calc_라운드기준!AF36,$B$1:$AT$1,"&lt;"&amp;31))-(RANK(AF36,$B36:$AT36,0)+COUNTIFS($B36:$AT36,AF36,$B$1:$AT$1,"&lt;"&amp;31))</f>
        <v>3</v>
      </c>
      <c r="BZ36">
        <f>(RANK(_calc_라운드기준!AG36,_calc_라운드기준!$B36:$AT36,0)+COUNTIFS(_calc_라운드기준!$B36:$AT36,_calc_라운드기준!AG36,$B$1:$AT$1,"&lt;"&amp;32))-(RANK(AG36,$B36:$AT36,0)+COUNTIFS($B36:$AT36,AG36,$B$1:$AT$1,"&lt;"&amp;32))</f>
        <v>0</v>
      </c>
      <c r="CA36">
        <f>(RANK(_calc_라운드기준!AH36,_calc_라운드기준!$B36:$AT36,0)+COUNTIFS(_calc_라운드기준!$B36:$AT36,_calc_라운드기준!AH36,$B$1:$AT$1,"&lt;"&amp;33))-(RANK(AH36,$B36:$AT36,0)+COUNTIFS($B36:$AT36,AH36,$B$1:$AT$1,"&lt;"&amp;33))</f>
        <v>20</v>
      </c>
      <c r="CB36">
        <f>(RANK(_calc_라운드기준!AI36,_calc_라운드기준!$B36:$AT36,0)+COUNTIFS(_calc_라운드기준!$B36:$AT36,_calc_라운드기준!AI36,$B$1:$AT$1,"&lt;"&amp;34))-(RANK(AI36,$B36:$AT36,0)+COUNTIFS($B36:$AT36,AI36,$B$1:$AT$1,"&lt;"&amp;34))</f>
        <v>33</v>
      </c>
      <c r="CC36">
        <f>(RANK(_calc_라운드기준!AJ36,_calc_라운드기준!$B36:$AT36,0)+COUNTIFS(_calc_라운드기준!$B36:$AT36,_calc_라운드기준!AJ36,$B$1:$AT$1,"&lt;"&amp;35))-(RANK(AJ36,$B36:$AT36,0)+COUNTIFS($B36:$AT36,AJ36,$B$1:$AT$1,"&lt;"&amp;35))</f>
        <v>4</v>
      </c>
      <c r="CD36">
        <f>(RANK(_calc_라운드기준!AK36,_calc_라운드기준!$B36:$AT36,0)+COUNTIFS(_calc_라운드기준!$B36:$AT36,_calc_라운드기준!AK36,$B$1:$AT$1,"&lt;"&amp;36))-(RANK(AK36,$B36:$AT36,0)+COUNTIFS($B36:$AT36,AK36,$B$1:$AT$1,"&lt;"&amp;36))</f>
        <v>4</v>
      </c>
      <c r="CE36">
        <f>(RANK(_calc_라운드기준!AL36,_calc_라운드기준!$B36:$AT36,0)+COUNTIFS(_calc_라운드기준!$B36:$AT36,_calc_라운드기준!AL36,$B$1:$AT$1,"&lt;"&amp;37))-(RANK(AL36,$B36:$AT36,0)+COUNTIFS($B36:$AT36,AL36,$B$1:$AT$1,"&lt;"&amp;37))</f>
        <v>-14</v>
      </c>
      <c r="CF36">
        <f>(RANK(_calc_라운드기준!AM36,_calc_라운드기준!$B36:$AT36,0)+COUNTIFS(_calc_라운드기준!$B36:$AT36,_calc_라운드기준!AM36,$B$1:$AT$1,"&lt;"&amp;38))-(RANK(AM36,$B36:$AT36,0)+COUNTIFS($B36:$AT36,AM36,$B$1:$AT$1,"&lt;"&amp;38))</f>
        <v>22</v>
      </c>
      <c r="CG36">
        <f>(RANK(_calc_라운드기준!AN36,_calc_라운드기준!$B36:$AT36,0)+COUNTIFS(_calc_라운드기준!$B36:$AT36,_calc_라운드기준!AN36,$B$1:$AT$1,"&lt;"&amp;39))-(RANK(AN36,$B36:$AT36,0)+COUNTIFS($B36:$AT36,AN36,$B$1:$AT$1,"&lt;"&amp;39))</f>
        <v>-13</v>
      </c>
      <c r="CH36">
        <f>(RANK(_calc_라운드기준!AO36,_calc_라운드기준!$B36:$AT36,0)+COUNTIFS(_calc_라운드기준!$B36:$AT36,_calc_라운드기준!AO36,$B$1:$AT$1,"&lt;"&amp;40))-(RANK(AO36,$B36:$AT36,0)+COUNTIFS($B36:$AT36,AO36,$B$1:$AT$1,"&lt;"&amp;40))</f>
        <v>-29</v>
      </c>
      <c r="CI36">
        <f>(RANK(_calc_라운드기준!AP36,_calc_라운드기준!$B36:$AT36,0)+COUNTIFS(_calc_라운드기준!$B36:$AT36,_calc_라운드기준!AP36,$B$1:$AT$1,"&lt;"&amp;41))-(RANK(AP36,$B36:$AT36,0)+COUNTIFS($B36:$AT36,AP36,$B$1:$AT$1,"&lt;"&amp;41))</f>
        <v>3</v>
      </c>
      <c r="CJ36">
        <f>(RANK(_calc_라운드기준!AQ36,_calc_라운드기준!$B36:$AT36,0)+COUNTIFS(_calc_라운드기준!$B36:$AT36,_calc_라운드기준!AQ36,$B$1:$AT$1,"&lt;"&amp;42))-(RANK(AQ36,$B36:$AT36,0)+COUNTIFS($B36:$AT36,AQ36,$B$1:$AT$1,"&lt;"&amp;42))</f>
        <v>-13</v>
      </c>
      <c r="CK36">
        <f>(RANK(_calc_라운드기준!AR36,_calc_라운드기준!$B36:$AT36,0)+COUNTIFS(_calc_라운드기준!$B36:$AT36,_calc_라운드기준!AR36,$B$1:$AT$1,"&lt;"&amp;43))-(RANK(AR36,$B36:$AT36,0)+COUNTIFS($B36:$AT36,AR36,$B$1:$AT$1,"&lt;"&amp;43))</f>
        <v>12</v>
      </c>
      <c r="CL36">
        <f>(RANK(_calc_라운드기준!AS36,_calc_라운드기준!$B36:$AT36,0)+COUNTIFS(_calc_라운드기준!$B36:$AT36,_calc_라운드기준!AS36,$B$1:$AT$1,"&lt;"&amp;44))-(RANK(AS36,$B36:$AT36,0)+COUNTIFS($B36:$AT36,AS36,$B$1:$AT$1,"&lt;"&amp;44))</f>
        <v>18</v>
      </c>
      <c r="CM36">
        <f>(RANK(_calc_라운드기준!AT36,_calc_라운드기준!$B36:$AT36,0)+COUNTIFS(_calc_라운드기준!$B36:$AT36,_calc_라운드기준!AT36,$B$1:$AT$1,"&lt;"&amp;45))-(RANK(AT36,$B36:$AT36,0)+COUNTIFS($B36:$AT36,AT36,$B$1:$AT$1,"&lt;"&amp;45))</f>
        <v>30</v>
      </c>
      <c r="CN36">
        <f t="shared" si="45"/>
        <v>37</v>
      </c>
      <c r="CO36">
        <f t="shared" si="46"/>
        <v>24</v>
      </c>
      <c r="CP36">
        <f t="shared" si="47"/>
        <v>26</v>
      </c>
      <c r="CQ36">
        <f t="shared" si="48"/>
        <v>31</v>
      </c>
      <c r="CR36">
        <f t="shared" si="49"/>
        <v>38</v>
      </c>
      <c r="CS36">
        <f t="shared" si="50"/>
        <v>22</v>
      </c>
      <c r="CT36">
        <f t="shared" si="51"/>
        <v>27</v>
      </c>
      <c r="CU36">
        <f t="shared" si="52"/>
        <v>43</v>
      </c>
      <c r="CV36">
        <f t="shared" si="53"/>
        <v>40</v>
      </c>
      <c r="CW36">
        <f t="shared" si="54"/>
        <v>6</v>
      </c>
      <c r="CX36">
        <f t="shared" si="55"/>
        <v>5</v>
      </c>
      <c r="CY36">
        <f t="shared" si="56"/>
        <v>14</v>
      </c>
      <c r="CZ36">
        <f t="shared" si="57"/>
        <v>15</v>
      </c>
      <c r="DA36">
        <f t="shared" si="58"/>
        <v>13</v>
      </c>
      <c r="DB36">
        <f t="shared" si="59"/>
        <v>11</v>
      </c>
      <c r="DC36">
        <f t="shared" si="60"/>
        <v>30</v>
      </c>
      <c r="DD36">
        <f t="shared" si="61"/>
        <v>28</v>
      </c>
      <c r="DE36">
        <f t="shared" si="62"/>
        <v>9</v>
      </c>
      <c r="DF36">
        <f t="shared" si="63"/>
        <v>8</v>
      </c>
      <c r="DG36">
        <f t="shared" si="64"/>
        <v>42</v>
      </c>
      <c r="DH36">
        <f t="shared" si="65"/>
        <v>3</v>
      </c>
      <c r="DI36">
        <f t="shared" si="66"/>
        <v>21</v>
      </c>
      <c r="DJ36">
        <f t="shared" si="67"/>
        <v>45</v>
      </c>
      <c r="DK36">
        <f t="shared" si="68"/>
        <v>34</v>
      </c>
      <c r="DL36">
        <f t="shared" si="69"/>
        <v>36</v>
      </c>
      <c r="DM36">
        <f t="shared" si="70"/>
        <v>25</v>
      </c>
      <c r="DN36">
        <f t="shared" si="71"/>
        <v>39</v>
      </c>
      <c r="DO36">
        <f t="shared" si="72"/>
        <v>29</v>
      </c>
      <c r="DP36">
        <f t="shared" si="73"/>
        <v>41</v>
      </c>
      <c r="DQ36">
        <f t="shared" si="74"/>
        <v>18</v>
      </c>
      <c r="DR36">
        <f t="shared" si="75"/>
        <v>19</v>
      </c>
      <c r="DS36">
        <f t="shared" si="76"/>
        <v>23</v>
      </c>
      <c r="DT36">
        <f t="shared" si="77"/>
        <v>7</v>
      </c>
      <c r="DU36">
        <f t="shared" si="78"/>
        <v>1</v>
      </c>
      <c r="DV36">
        <f t="shared" si="79"/>
        <v>16</v>
      </c>
      <c r="DW36">
        <f t="shared" si="80"/>
        <v>17</v>
      </c>
      <c r="DX36">
        <f t="shared" si="81"/>
        <v>35</v>
      </c>
      <c r="DY36">
        <f t="shared" si="82"/>
        <v>4</v>
      </c>
      <c r="DZ36">
        <f t="shared" si="83"/>
        <v>32</v>
      </c>
      <c r="EA36">
        <f t="shared" si="84"/>
        <v>44</v>
      </c>
      <c r="EB36">
        <f t="shared" si="85"/>
        <v>20</v>
      </c>
      <c r="EC36">
        <f t="shared" si="86"/>
        <v>33</v>
      </c>
      <c r="ED36">
        <f t="shared" si="87"/>
        <v>12</v>
      </c>
      <c r="EE36">
        <f t="shared" si="88"/>
        <v>10</v>
      </c>
      <c r="EF36">
        <f t="shared" si="89"/>
        <v>2</v>
      </c>
    </row>
    <row r="37" spans="1:136" ht="16.5" customHeight="1">
      <c r="A37">
        <f>_calc_라운드기준!A37</f>
        <v>1209</v>
      </c>
      <c r="B37">
        <f>INDEX(_calc_누적빈도!B:B,$A37)-INDEX(_calc_누적빈도!B:B,$A37-기준550회_후보!$B$1)</f>
        <v>69</v>
      </c>
      <c r="C37">
        <f>INDEX(_calc_누적빈도!C:C,$A37)-INDEX(_calc_누적빈도!C:C,$A37-기준550회_후보!$B$1)</f>
        <v>66</v>
      </c>
      <c r="D37">
        <f>INDEX(_calc_누적빈도!D:D,$A37)-INDEX(_calc_누적빈도!D:D,$A37-기준550회_후보!$B$1)</f>
        <v>83</v>
      </c>
      <c r="E37">
        <f>INDEX(_calc_누적빈도!E:E,$A37)-INDEX(_calc_누적빈도!E:E,$A37-기준550회_후보!$B$1)</f>
        <v>66</v>
      </c>
      <c r="F37">
        <f>INDEX(_calc_누적빈도!F:F,$A37)-INDEX(_calc_누적빈도!F:F,$A37-기준550회_후보!$B$1)</f>
        <v>58</v>
      </c>
      <c r="G37">
        <f>INDEX(_calc_누적빈도!G:G,$A37)-INDEX(_calc_누적빈도!G:G,$A37-기준550회_후보!$B$1)</f>
        <v>84</v>
      </c>
      <c r="H37">
        <f>INDEX(_calc_누적빈도!H:H,$A37)-INDEX(_calc_누적빈도!H:H,$A37-기준550회_후보!$B$1)</f>
        <v>81</v>
      </c>
      <c r="I37">
        <f>INDEX(_calc_누적빈도!I:I,$A37)-INDEX(_calc_누적빈도!I:I,$A37-기준550회_후보!$B$1)</f>
        <v>62</v>
      </c>
      <c r="J37">
        <f>INDEX(_calc_누적빈도!J:J,$A37)-INDEX(_calc_누적빈도!J:J,$A37-기준550회_후보!$B$1)</f>
        <v>65</v>
      </c>
      <c r="K37">
        <f>INDEX(_calc_누적빈도!K:K,$A37)-INDEX(_calc_누적빈도!K:K,$A37-기준550회_후보!$B$1)</f>
        <v>73</v>
      </c>
      <c r="L37">
        <f>INDEX(_calc_누적빈도!L:L,$A37)-INDEX(_calc_누적빈도!L:L,$A37-기준550회_후보!$B$1)</f>
        <v>78</v>
      </c>
      <c r="M37">
        <f>INDEX(_calc_누적빈도!M:M,$A37)-INDEX(_calc_누적빈도!M:M,$A37-기준550회_후보!$B$1)</f>
        <v>92</v>
      </c>
      <c r="N37">
        <f>INDEX(_calc_누적빈도!N:N,$A37)-INDEX(_calc_누적빈도!N:N,$A37-기준550회_후보!$B$1)</f>
        <v>80</v>
      </c>
      <c r="O37">
        <f>INDEX(_calc_누적빈도!O:O,$A37)-INDEX(_calc_누적빈도!O:O,$A37-기준550회_후보!$B$1)</f>
        <v>71</v>
      </c>
      <c r="P37">
        <f>INDEX(_calc_누적빈도!P:P,$A37)-INDEX(_calc_누적빈도!P:P,$A37-기준550회_후보!$B$1)</f>
        <v>77</v>
      </c>
      <c r="Q37">
        <f>INDEX(_calc_누적빈도!Q:Q,$A37)-INDEX(_calc_누적빈도!Q:Q,$A37-기준550회_후보!$B$1)</f>
        <v>83</v>
      </c>
      <c r="R37">
        <f>INDEX(_calc_누적빈도!R:R,$A37)-INDEX(_calc_누적빈도!R:R,$A37-기준550회_후보!$B$1)</f>
        <v>73</v>
      </c>
      <c r="S37">
        <f>INDEX(_calc_누적빈도!S:S,$A37)-INDEX(_calc_누적빈도!S:S,$A37-기준550회_후보!$B$1)</f>
        <v>80</v>
      </c>
      <c r="T37">
        <f>INDEX(_calc_누적빈도!T:T,$A37)-INDEX(_calc_누적빈도!T:T,$A37-기준550회_후보!$B$1)</f>
        <v>78</v>
      </c>
      <c r="U37">
        <f>INDEX(_calc_누적빈도!U:U,$A37)-INDEX(_calc_누적빈도!U:U,$A37-기준550회_후보!$B$1)</f>
        <v>59</v>
      </c>
      <c r="V37">
        <f>INDEX(_calc_누적빈도!V:V,$A37)-INDEX(_calc_누적빈도!V:V,$A37-기준550회_후보!$B$1)</f>
        <v>83</v>
      </c>
      <c r="W37">
        <f>INDEX(_calc_누적빈도!W:W,$A37)-INDEX(_calc_누적빈도!W:W,$A37-기준550회_후보!$B$1)</f>
        <v>63</v>
      </c>
      <c r="X37">
        <f>INDEX(_calc_누적빈도!X:X,$A37)-INDEX(_calc_누적빈도!X:X,$A37-기준550회_후보!$B$1)</f>
        <v>63</v>
      </c>
      <c r="Y37">
        <f>INDEX(_calc_누적빈도!Y:Y,$A37)-INDEX(_calc_누적빈도!Y:Y,$A37-기준550회_후보!$B$1)</f>
        <v>77</v>
      </c>
      <c r="Z37">
        <f>INDEX(_calc_누적빈도!Z:Z,$A37)-INDEX(_calc_누적빈도!Z:Z,$A37-기준550회_후보!$B$1)</f>
        <v>58</v>
      </c>
      <c r="AA37">
        <f>INDEX(_calc_누적빈도!AA:AA,$A37)-INDEX(_calc_누적빈도!AA:AA,$A37-기준550회_후보!$B$1)</f>
        <v>68</v>
      </c>
      <c r="AB37">
        <f>INDEX(_calc_누적빈도!AB:AB,$A37)-INDEX(_calc_누적빈도!AB:AB,$A37-기준550회_후보!$B$1)</f>
        <v>75</v>
      </c>
      <c r="AC37">
        <f>INDEX(_calc_누적빈도!AC:AC,$A37)-INDEX(_calc_누적빈도!AC:AC,$A37-기준550회_후보!$B$1)</f>
        <v>78</v>
      </c>
      <c r="AD37">
        <f>INDEX(_calc_누적빈도!AD:AD,$A37)-INDEX(_calc_누적빈도!AD:AD,$A37-기준550회_후보!$B$1)</f>
        <v>71</v>
      </c>
      <c r="AE37">
        <f>INDEX(_calc_누적빈도!AE:AE,$A37)-INDEX(_calc_누적빈도!AE:AE,$A37-기준550회_후보!$B$1)</f>
        <v>77</v>
      </c>
      <c r="AF37">
        <f>INDEX(_calc_누적빈도!AF:AF,$A37)-INDEX(_calc_누적빈도!AF:AF,$A37-기준550회_후보!$B$1)</f>
        <v>71</v>
      </c>
      <c r="AG37">
        <f>INDEX(_calc_누적빈도!AG:AG,$A37)-INDEX(_calc_누적빈도!AG:AG,$A37-기준550회_후보!$B$1)</f>
        <v>61</v>
      </c>
      <c r="AH37">
        <f>INDEX(_calc_누적빈도!AH:AH,$A37)-INDEX(_calc_누적빈도!AH:AH,$A37-기준550회_후보!$B$1)</f>
        <v>89</v>
      </c>
      <c r="AI37">
        <f>INDEX(_calc_누적빈도!AI:AI,$A37)-INDEX(_calc_누적빈도!AI:AI,$A37-기준550회_후보!$B$1)</f>
        <v>79</v>
      </c>
      <c r="AJ37">
        <f>INDEX(_calc_누적빈도!AJ:AJ,$A37)-INDEX(_calc_누적빈도!AJ:AJ,$A37-기준550회_후보!$B$1)</f>
        <v>75</v>
      </c>
      <c r="AK37">
        <f>INDEX(_calc_누적빈도!AK:AK,$A37)-INDEX(_calc_누적빈도!AK:AK,$A37-기준550회_후보!$B$1)</f>
        <v>75</v>
      </c>
      <c r="AL37">
        <f>INDEX(_calc_누적빈도!AL:AL,$A37)-INDEX(_calc_누적빈도!AL:AL,$A37-기준550회_후보!$B$1)</f>
        <v>71</v>
      </c>
      <c r="AM37">
        <f>INDEX(_calc_누적빈도!AM:AM,$A37)-INDEX(_calc_누적빈도!AM:AM,$A37-기준550회_후보!$B$1)</f>
        <v>86</v>
      </c>
      <c r="AN37">
        <f>INDEX(_calc_누적빈도!AN:AN,$A37)-INDEX(_calc_누적빈도!AN:AN,$A37-기준550회_후보!$B$1)</f>
        <v>74</v>
      </c>
      <c r="AO37">
        <f>INDEX(_calc_누적빈도!AO:AO,$A37)-INDEX(_calc_누적빈도!AO:AO,$A37-기준550회_후보!$B$1)</f>
        <v>61</v>
      </c>
      <c r="AP37">
        <f>INDEX(_calc_누적빈도!AP:AP,$A37)-INDEX(_calc_누적빈도!AP:AP,$A37-기준550회_후보!$B$1)</f>
        <v>68</v>
      </c>
      <c r="AQ37">
        <f>INDEX(_calc_누적빈도!AQ:AQ,$A37)-INDEX(_calc_누적빈도!AQ:AQ,$A37-기준550회_후보!$B$1)</f>
        <v>73</v>
      </c>
      <c r="AR37">
        <f>INDEX(_calc_누적빈도!AR:AR,$A37)-INDEX(_calc_누적빈도!AR:AR,$A37-기준550회_후보!$B$1)</f>
        <v>71</v>
      </c>
      <c r="AS37">
        <f>INDEX(_calc_누적빈도!AS:AS,$A37)-INDEX(_calc_누적빈도!AS:AS,$A37-기준550회_후보!$B$1)</f>
        <v>73</v>
      </c>
      <c r="AT37">
        <f>INDEX(_calc_누적빈도!AT:AT,$A37)-INDEX(_calc_누적빈도!AT:AT,$A37-기준550회_후보!$B$1)</f>
        <v>82</v>
      </c>
      <c r="AU37">
        <f>(RANK(_calc_라운드기준!B37,_calc_라운드기준!$B37:$AT37,0)+COUNTIFS(_calc_라운드기준!$B37:$AT37,_calc_라운드기준!B37,$B$1:$AT$1,"&lt;"&amp;1))-(RANK(B37,$B37:$AT37,0)+COUNTIFS($B37:$AT37,B37,$B$1:$AT$1,"&lt;"&amp;1))</f>
        <v>-16</v>
      </c>
      <c r="AV37">
        <f>(RANK(_calc_라운드기준!C37,_calc_라운드기준!$B37:$AT37,0)+COUNTIFS(_calc_라운드기준!$B37:$AT37,_calc_라운드기준!C37,$B$1:$AT$1,"&lt;"&amp;2))-(RANK(C37,$B37:$AT37,0)+COUNTIFS($B37:$AT37,C37,$B$1:$AT$1,"&lt;"&amp;2))</f>
        <v>3</v>
      </c>
      <c r="AW37">
        <f>(RANK(_calc_라운드기준!D37,_calc_라운드기준!$B37:$AT37,0)+COUNTIFS(_calc_라운드기준!$B37:$AT37,_calc_라운드기준!D37,$B$1:$AT$1,"&lt;"&amp;3))-(RANK(D37,$B37:$AT37,0)+COUNTIFS($B37:$AT37,D37,$B$1:$AT$1,"&lt;"&amp;3))</f>
        <v>-4</v>
      </c>
      <c r="AX37">
        <f>(RANK(_calc_라운드기준!E37,_calc_라운드기준!$B37:$AT37,0)+COUNTIFS(_calc_라운드기준!$B37:$AT37,_calc_라운드기준!E37,$B$1:$AT$1,"&lt;"&amp;4))-(RANK(E37,$B37:$AT37,0)+COUNTIFS($B37:$AT37,E37,$B$1:$AT$1,"&lt;"&amp;4))</f>
        <v>-13</v>
      </c>
      <c r="AY37">
        <f>(RANK(_calc_라운드기준!F37,_calc_라운드기준!$B37:$AT37,0)+COUNTIFS(_calc_라운드기준!$B37:$AT37,_calc_라운드기준!F37,$B$1:$AT$1,"&lt;"&amp;5))-(RANK(F37,$B37:$AT37,0)+COUNTIFS($B37:$AT37,F37,$B$1:$AT$1,"&lt;"&amp;5))</f>
        <v>-20</v>
      </c>
      <c r="AZ37">
        <f>(RANK(_calc_라운드기준!G37,_calc_라운드기준!$B37:$AT37,0)+COUNTIFS(_calc_라운드기준!$B37:$AT37,_calc_라운드기준!G37,$B$1:$AT$1,"&lt;"&amp;6))-(RANK(G37,$B37:$AT37,0)+COUNTIFS($B37:$AT37,G37,$B$1:$AT$1,"&lt;"&amp;6))</f>
        <v>1</v>
      </c>
      <c r="BA37">
        <f>(RANK(_calc_라운드기준!H37,_calc_라운드기준!$B37:$AT37,0)+COUNTIFS(_calc_라운드기준!$B37:$AT37,_calc_라운드기준!H37,$B$1:$AT$1,"&lt;"&amp;7))-(RANK(H37,$B37:$AT37,0)+COUNTIFS($B37:$AT37,H37,$B$1:$AT$1,"&lt;"&amp;7))</f>
        <v>-3</v>
      </c>
      <c r="BB37">
        <f>(RANK(_calc_라운드기준!I37,_calc_라운드기준!$B37:$AT37,0)+COUNTIFS(_calc_라운드기준!$B37:$AT37,_calc_라운드기준!I37,$B$1:$AT$1,"&lt;"&amp;8))-(RANK(I37,$B37:$AT37,0)+COUNTIFS($B37:$AT37,I37,$B$1:$AT$1,"&lt;"&amp;8))</f>
        <v>-23</v>
      </c>
      <c r="BC37">
        <f>(RANK(_calc_라운드기준!J37,_calc_라운드기준!$B37:$AT37,0)+COUNTIFS(_calc_라운드기준!$B37:$AT37,_calc_라운드기준!J37,$B$1:$AT$1,"&lt;"&amp;9))-(RANK(J37,$B37:$AT37,0)+COUNTIFS($B37:$AT37,J37,$B$1:$AT$1,"&lt;"&amp;9))</f>
        <v>-27</v>
      </c>
      <c r="BD37">
        <f>(RANK(_calc_라운드기준!K37,_calc_라운드기준!$B37:$AT37,0)+COUNTIFS(_calc_라운드기준!$B37:$AT37,_calc_라운드기준!K37,$B$1:$AT$1,"&lt;"&amp;10))-(RANK(K37,$B37:$AT37,0)+COUNTIFS($B37:$AT37,K37,$B$1:$AT$1,"&lt;"&amp;10))</f>
        <v>21</v>
      </c>
      <c r="BE37">
        <f>(RANK(_calc_라운드기준!L37,_calc_라운드기준!$B37:$AT37,0)+COUNTIFS(_calc_라운드기준!$B37:$AT37,_calc_라운드기준!L37,$B$1:$AT$1,"&lt;"&amp;11))-(RANK(L37,$B37:$AT37,0)+COUNTIFS($B37:$AT37,L37,$B$1:$AT$1,"&lt;"&amp;11))</f>
        <v>20</v>
      </c>
      <c r="BF37">
        <f>(RANK(_calc_라운드기준!M37,_calc_라운드기준!$B37:$AT37,0)+COUNTIFS(_calc_라운드기준!$B37:$AT37,_calc_라운드기준!M37,$B$1:$AT$1,"&lt;"&amp;12))-(RANK(M37,$B37:$AT37,0)+COUNTIFS($B37:$AT37,M37,$B$1:$AT$1,"&lt;"&amp;12))</f>
        <v>10</v>
      </c>
      <c r="BG37">
        <f>(RANK(_calc_라운드기준!N37,_calc_라운드기준!$B37:$AT37,0)+COUNTIFS(_calc_라운드기준!$B37:$AT37,_calc_라운드기준!N37,$B$1:$AT$1,"&lt;"&amp;13))-(RANK(N37,$B37:$AT37,0)+COUNTIFS($B37:$AT37,N37,$B$1:$AT$1,"&lt;"&amp;13))</f>
        <v>8</v>
      </c>
      <c r="BH37">
        <f>(RANK(_calc_라운드기준!O37,_calc_라운드기준!$B37:$AT37,0)+COUNTIFS(_calc_라운드기준!$B37:$AT37,_calc_라운드기준!O37,$B$1:$AT$1,"&lt;"&amp;14))-(RANK(O37,$B37:$AT37,0)+COUNTIFS($B37:$AT37,O37,$B$1:$AT$1,"&lt;"&amp;14))</f>
        <v>12</v>
      </c>
      <c r="BI37">
        <f>(RANK(_calc_라운드기준!P37,_calc_라운드기준!$B37:$AT37,0)+COUNTIFS(_calc_라운드기준!$B37:$AT37,_calc_라운드기준!P37,$B$1:$AT$1,"&lt;"&amp;15))-(RANK(P37,$B37:$AT37,0)+COUNTIFS($B37:$AT37,P37,$B$1:$AT$1,"&lt;"&amp;15))</f>
        <v>9</v>
      </c>
      <c r="BJ37">
        <f>(RANK(_calc_라운드기준!Q37,_calc_라운드기준!$B37:$AT37,0)+COUNTIFS(_calc_라운드기준!$B37:$AT37,_calc_라운드기준!Q37,$B$1:$AT$1,"&lt;"&amp;16))-(RANK(Q37,$B37:$AT37,0)+COUNTIFS($B37:$AT37,Q37,$B$1:$AT$1,"&lt;"&amp;16))</f>
        <v>-4</v>
      </c>
      <c r="BK37">
        <f>(RANK(_calc_라운드기준!R37,_calc_라운드기준!$B37:$AT37,0)+COUNTIFS(_calc_라운드기준!$B37:$AT37,_calc_라운드기준!R37,$B$1:$AT$1,"&lt;"&amp;17))-(RANK(R37,$B37:$AT37,0)+COUNTIFS($B37:$AT37,R37,$B$1:$AT$1,"&lt;"&amp;17))</f>
        <v>2</v>
      </c>
      <c r="BL37">
        <f>(RANK(_calc_라운드기준!S37,_calc_라운드기준!$B37:$AT37,0)+COUNTIFS(_calc_라운드기준!$B37:$AT37,_calc_라운드기준!S37,$B$1:$AT$1,"&lt;"&amp;18))-(RANK(S37,$B37:$AT37,0)+COUNTIFS($B37:$AT37,S37,$B$1:$AT$1,"&lt;"&amp;18))</f>
        <v>16</v>
      </c>
      <c r="BM37">
        <f>(RANK(_calc_라운드기준!T37,_calc_라운드기준!$B37:$AT37,0)+COUNTIFS(_calc_라운드기준!$B37:$AT37,_calc_라운드기준!T37,$B$1:$AT$1,"&lt;"&amp;19))-(RANK(T37,$B37:$AT37,0)+COUNTIFS($B37:$AT37,T37,$B$1:$AT$1,"&lt;"&amp;19))</f>
        <v>20</v>
      </c>
      <c r="BN37">
        <f>(RANK(_calc_라운드기준!U37,_calc_라운드기준!$B37:$AT37,0)+COUNTIFS(_calc_라운드기준!$B37:$AT37,_calc_라운드기준!U37,$B$1:$AT$1,"&lt;"&amp;20))-(RANK(U37,$B37:$AT37,0)+COUNTIFS($B37:$AT37,U37,$B$1:$AT$1,"&lt;"&amp;20))</f>
        <v>-15</v>
      </c>
      <c r="BO37">
        <f>(RANK(_calc_라운드기준!V37,_calc_라운드기준!$B37:$AT37,0)+COUNTIFS(_calc_라운드기준!$B37:$AT37,_calc_라운드기준!V37,$B$1:$AT$1,"&lt;"&amp;21))-(RANK(V37,$B37:$AT37,0)+COUNTIFS($B37:$AT37,V37,$B$1:$AT$1,"&lt;"&amp;21))</f>
        <v>28</v>
      </c>
      <c r="BP37">
        <f>(RANK(_calc_라운드기준!W37,_calc_라운드기준!$B37:$AT37,0)+COUNTIFS(_calc_라운드기준!$B37:$AT37,_calc_라운드기준!W37,$B$1:$AT$1,"&lt;"&amp;22))-(RANK(W37,$B37:$AT37,0)+COUNTIFS($B37:$AT37,W37,$B$1:$AT$1,"&lt;"&amp;22))</f>
        <v>2</v>
      </c>
      <c r="BQ37">
        <f>(RANK(_calc_라운드기준!X37,_calc_라운드기준!$B37:$AT37,0)+COUNTIFS(_calc_라운드기준!$B37:$AT37,_calc_라운드기준!X37,$B$1:$AT$1,"&lt;"&amp;23))-(RANK(X37,$B37:$AT37,0)+COUNTIFS($B37:$AT37,X37,$B$1:$AT$1,"&lt;"&amp;23))</f>
        <v>-32</v>
      </c>
      <c r="BR37">
        <f>(RANK(_calc_라운드기준!Y37,_calc_라운드기준!$B37:$AT37,0)+COUNTIFS(_calc_라운드기준!$B37:$AT37,_calc_라운드기준!Y37,$B$1:$AT$1,"&lt;"&amp;24))-(RANK(Y37,$B37:$AT37,0)+COUNTIFS($B37:$AT37,Y37,$B$1:$AT$1,"&lt;"&amp;24))</f>
        <v>-13</v>
      </c>
      <c r="BS37">
        <f>(RANK(_calc_라운드기준!Z37,_calc_라운드기준!$B37:$AT37,0)+COUNTIFS(_calc_라운드기준!$B37:$AT37,_calc_라운드기준!Z37,$B$1:$AT$1,"&lt;"&amp;25))-(RANK(Z37,$B37:$AT37,0)+COUNTIFS($B37:$AT37,Z37,$B$1:$AT$1,"&lt;"&amp;25))</f>
        <v>-16</v>
      </c>
      <c r="BT37">
        <f>(RANK(_calc_라운드기준!AA37,_calc_라운드기준!$B37:$AT37,0)+COUNTIFS(_calc_라운드기준!$B37:$AT37,_calc_라운드기준!AA37,$B$1:$AT$1,"&lt;"&amp;26))-(RANK(AA37,$B37:$AT37,0)+COUNTIFS($B37:$AT37,AA37,$B$1:$AT$1,"&lt;"&amp;26))</f>
        <v>-3</v>
      </c>
      <c r="BU37">
        <f>(RANK(_calc_라운드기준!AB37,_calc_라운드기준!$B37:$AT37,0)+COUNTIFS(_calc_라운드기준!$B37:$AT37,_calc_라운드기준!AB37,$B$1:$AT$1,"&lt;"&amp;27))-(RANK(AB37,$B37:$AT37,0)+COUNTIFS($B37:$AT37,AB37,$B$1:$AT$1,"&lt;"&amp;27))</f>
        <v>-16</v>
      </c>
      <c r="BV37">
        <f>(RANK(_calc_라운드기준!AC37,_calc_라운드기준!$B37:$AT37,0)+COUNTIFS(_calc_라운드기준!$B37:$AT37,_calc_라운드기준!AC37,$B$1:$AT$1,"&lt;"&amp;28))-(RANK(AC37,$B37:$AT37,0)+COUNTIFS($B37:$AT37,AC37,$B$1:$AT$1,"&lt;"&amp;28))</f>
        <v>-7</v>
      </c>
      <c r="BW37">
        <f>(RANK(_calc_라운드기준!AD37,_calc_라운드기준!$B37:$AT37,0)+COUNTIFS(_calc_라운드기준!$B37:$AT37,_calc_라운드기준!AD37,$B$1:$AT$1,"&lt;"&amp;29))-(RANK(AD37,$B37:$AT37,0)+COUNTIFS($B37:$AT37,AD37,$B$1:$AT$1,"&lt;"&amp;29))</f>
        <v>-16</v>
      </c>
      <c r="BX37">
        <f>(RANK(_calc_라운드기준!AE37,_calc_라운드기준!$B37:$AT37,0)+COUNTIFS(_calc_라운드기준!$B37:$AT37,_calc_라운드기준!AE37,$B$1:$AT$1,"&lt;"&amp;30))-(RANK(AE37,$B37:$AT37,0)+COUNTIFS($B37:$AT37,AE37,$B$1:$AT$1,"&lt;"&amp;30))</f>
        <v>1</v>
      </c>
      <c r="BY37">
        <f>(RANK(_calc_라운드기준!AF37,_calc_라운드기준!$B37:$AT37,0)+COUNTIFS(_calc_라운드기준!$B37:$AT37,_calc_라운드기준!AF37,$B$1:$AT$1,"&lt;"&amp;31))-(RANK(AF37,$B37:$AT37,0)+COUNTIFS($B37:$AT37,AF37,$B$1:$AT$1,"&lt;"&amp;31))</f>
        <v>2</v>
      </c>
      <c r="BZ37">
        <f>(RANK(_calc_라운드기준!AG37,_calc_라운드기준!$B37:$AT37,0)+COUNTIFS(_calc_라운드기준!$B37:$AT37,_calc_라운드기준!AG37,$B$1:$AT$1,"&lt;"&amp;32))-(RANK(AG37,$B37:$AT37,0)+COUNTIFS($B37:$AT37,AG37,$B$1:$AT$1,"&lt;"&amp;32))</f>
        <v>0</v>
      </c>
      <c r="CA37">
        <f>(RANK(_calc_라운드기준!AH37,_calc_라운드기준!$B37:$AT37,0)+COUNTIFS(_calc_라운드기준!$B37:$AT37,_calc_라운드기준!AH37,$B$1:$AT$1,"&lt;"&amp;33))-(RANK(AH37,$B37:$AT37,0)+COUNTIFS($B37:$AT37,AH37,$B$1:$AT$1,"&lt;"&amp;33))</f>
        <v>18</v>
      </c>
      <c r="CB37">
        <f>(RANK(_calc_라운드기준!AI37,_calc_라운드기준!$B37:$AT37,0)+COUNTIFS(_calc_라운드기준!$B37:$AT37,_calc_라운드기준!AI37,$B$1:$AT$1,"&lt;"&amp;34))-(RANK(AI37,$B37:$AT37,0)+COUNTIFS($B37:$AT37,AI37,$B$1:$AT$1,"&lt;"&amp;34))</f>
        <v>33</v>
      </c>
      <c r="CC37">
        <f>(RANK(_calc_라운드기준!AJ37,_calc_라운드기준!$B37:$AT37,0)+COUNTIFS(_calc_라운드기준!$B37:$AT37,_calc_라운드기준!AJ37,$B$1:$AT$1,"&lt;"&amp;35))-(RANK(AJ37,$B37:$AT37,0)+COUNTIFS($B37:$AT37,AJ37,$B$1:$AT$1,"&lt;"&amp;35))</f>
        <v>12</v>
      </c>
      <c r="CD37">
        <f>(RANK(_calc_라운드기준!AK37,_calc_라운드기준!$B37:$AT37,0)+COUNTIFS(_calc_라운드기준!$B37:$AT37,_calc_라운드기준!AK37,$B$1:$AT$1,"&lt;"&amp;36))-(RANK(AK37,$B37:$AT37,0)+COUNTIFS($B37:$AT37,AK37,$B$1:$AT$1,"&lt;"&amp;36))</f>
        <v>0</v>
      </c>
      <c r="CE37">
        <f>(RANK(_calc_라운드기준!AL37,_calc_라운드기준!$B37:$AT37,0)+COUNTIFS(_calc_라운드기준!$B37:$AT37,_calc_라운드기준!AL37,$B$1:$AT$1,"&lt;"&amp;37))-(RANK(AL37,$B37:$AT37,0)+COUNTIFS($B37:$AT37,AL37,$B$1:$AT$1,"&lt;"&amp;37))</f>
        <v>-8</v>
      </c>
      <c r="CF37">
        <f>(RANK(_calc_라운드기준!AM37,_calc_라운드기준!$B37:$AT37,0)+COUNTIFS(_calc_라운드기준!$B37:$AT37,_calc_라운드기준!AM37,$B$1:$AT$1,"&lt;"&amp;38))-(RANK(AM37,$B37:$AT37,0)+COUNTIFS($B37:$AT37,AM37,$B$1:$AT$1,"&lt;"&amp;38))</f>
        <v>10</v>
      </c>
      <c r="CG37">
        <f>(RANK(_calc_라운드기준!AN37,_calc_라운드기준!$B37:$AT37,0)+COUNTIFS(_calc_라운드기준!$B37:$AT37,_calc_라운드기준!AN37,$B$1:$AT$1,"&lt;"&amp;39))-(RANK(AN37,$B37:$AT37,0)+COUNTIFS($B37:$AT37,AN37,$B$1:$AT$1,"&lt;"&amp;39))</f>
        <v>-13</v>
      </c>
      <c r="CH37">
        <f>(RANK(_calc_라운드기준!AO37,_calc_라운드기준!$B37:$AT37,0)+COUNTIFS(_calc_라운드기준!$B37:$AT37,_calc_라운드기준!AO37,$B$1:$AT$1,"&lt;"&amp;40))-(RANK(AO37,$B37:$AT37,0)+COUNTIFS($B37:$AT37,AO37,$B$1:$AT$1,"&lt;"&amp;40))</f>
        <v>-28</v>
      </c>
      <c r="CI37">
        <f>(RANK(_calc_라운드기준!AP37,_calc_라운드기준!$B37:$AT37,0)+COUNTIFS(_calc_라운드기준!$B37:$AT37,_calc_라운드기준!AP37,$B$1:$AT$1,"&lt;"&amp;41))-(RANK(AP37,$B37:$AT37,0)+COUNTIFS($B37:$AT37,AP37,$B$1:$AT$1,"&lt;"&amp;41))</f>
        <v>2</v>
      </c>
      <c r="CJ37">
        <f>(RANK(_calc_라운드기준!AQ37,_calc_라운드기준!$B37:$AT37,0)+COUNTIFS(_calc_라운드기준!$B37:$AT37,_calc_라운드기준!AQ37,$B$1:$AT$1,"&lt;"&amp;42))-(RANK(AQ37,$B37:$AT37,0)+COUNTIFS($B37:$AT37,AQ37,$B$1:$AT$1,"&lt;"&amp;42))</f>
        <v>-10</v>
      </c>
      <c r="CK37">
        <f>(RANK(_calc_라운드기준!AR37,_calc_라운드기준!$B37:$AT37,0)+COUNTIFS(_calc_라운드기준!$B37:$AT37,_calc_라운드기준!AR37,$B$1:$AT$1,"&lt;"&amp;43))-(RANK(AR37,$B37:$AT37,0)+COUNTIFS($B37:$AT37,AR37,$B$1:$AT$1,"&lt;"&amp;43))</f>
        <v>11</v>
      </c>
      <c r="CL37">
        <f>(RANK(_calc_라운드기준!AS37,_calc_라운드기준!$B37:$AT37,0)+COUNTIFS(_calc_라운드기준!$B37:$AT37,_calc_라운드기준!AS37,$B$1:$AT$1,"&lt;"&amp;44))-(RANK(AS37,$B37:$AT37,0)+COUNTIFS($B37:$AT37,AS37,$B$1:$AT$1,"&lt;"&amp;44))</f>
        <v>17</v>
      </c>
      <c r="CM37">
        <f>(RANK(_calc_라운드기준!AT37,_calc_라운드기준!$B37:$AT37,0)+COUNTIFS(_calc_라운드기준!$B37:$AT37,_calc_라운드기준!AT37,$B$1:$AT$1,"&lt;"&amp;45))-(RANK(AT37,$B37:$AT37,0)+COUNTIFS($B37:$AT37,AT37,$B$1:$AT$1,"&lt;"&amp;45))</f>
        <v>29</v>
      </c>
      <c r="CN37">
        <f t="shared" si="45"/>
        <v>37</v>
      </c>
      <c r="CO37">
        <f t="shared" si="46"/>
        <v>17</v>
      </c>
      <c r="CP37">
        <f t="shared" si="47"/>
        <v>28</v>
      </c>
      <c r="CQ37">
        <f t="shared" si="48"/>
        <v>33</v>
      </c>
      <c r="CR37">
        <f t="shared" si="49"/>
        <v>41</v>
      </c>
      <c r="CS37">
        <f t="shared" si="50"/>
        <v>22</v>
      </c>
      <c r="CT37">
        <f t="shared" si="51"/>
        <v>26</v>
      </c>
      <c r="CU37">
        <f t="shared" si="52"/>
        <v>42</v>
      </c>
      <c r="CV37">
        <f t="shared" si="53"/>
        <v>43</v>
      </c>
      <c r="CW37">
        <f t="shared" si="54"/>
        <v>4</v>
      </c>
      <c r="CX37">
        <f t="shared" si="55"/>
        <v>5</v>
      </c>
      <c r="CY37">
        <f t="shared" si="56"/>
        <v>13</v>
      </c>
      <c r="CZ37">
        <f t="shared" si="57"/>
        <v>16</v>
      </c>
      <c r="DA37">
        <f t="shared" si="58"/>
        <v>10</v>
      </c>
      <c r="DB37">
        <f t="shared" si="59"/>
        <v>15</v>
      </c>
      <c r="DC37">
        <f t="shared" si="60"/>
        <v>29</v>
      </c>
      <c r="DD37">
        <f t="shared" si="61"/>
        <v>18</v>
      </c>
      <c r="DE37">
        <f t="shared" si="62"/>
        <v>9</v>
      </c>
      <c r="DF37">
        <f t="shared" si="63"/>
        <v>6</v>
      </c>
      <c r="DG37">
        <f t="shared" si="64"/>
        <v>36</v>
      </c>
      <c r="DH37">
        <f t="shared" si="65"/>
        <v>3</v>
      </c>
      <c r="DI37">
        <f t="shared" si="66"/>
        <v>19</v>
      </c>
      <c r="DJ37">
        <f t="shared" si="67"/>
        <v>45</v>
      </c>
      <c r="DK37">
        <f t="shared" si="68"/>
        <v>34</v>
      </c>
      <c r="DL37">
        <f t="shared" si="69"/>
        <v>38</v>
      </c>
      <c r="DM37">
        <f t="shared" si="70"/>
        <v>27</v>
      </c>
      <c r="DN37">
        <f t="shared" si="71"/>
        <v>39</v>
      </c>
      <c r="DO37">
        <f t="shared" si="72"/>
        <v>30</v>
      </c>
      <c r="DP37">
        <f t="shared" si="73"/>
        <v>40</v>
      </c>
      <c r="DQ37">
        <f t="shared" si="74"/>
        <v>23</v>
      </c>
      <c r="DR37">
        <f t="shared" si="75"/>
        <v>20</v>
      </c>
      <c r="DS37">
        <f t="shared" si="76"/>
        <v>24</v>
      </c>
      <c r="DT37">
        <f t="shared" si="77"/>
        <v>7</v>
      </c>
      <c r="DU37">
        <f t="shared" si="78"/>
        <v>1</v>
      </c>
      <c r="DV37">
        <f t="shared" si="79"/>
        <v>11</v>
      </c>
      <c r="DW37">
        <f t="shared" si="80"/>
        <v>25</v>
      </c>
      <c r="DX37">
        <f t="shared" si="81"/>
        <v>31</v>
      </c>
      <c r="DY37">
        <f t="shared" si="82"/>
        <v>14</v>
      </c>
      <c r="DZ37">
        <f t="shared" si="83"/>
        <v>35</v>
      </c>
      <c r="EA37">
        <f t="shared" si="84"/>
        <v>44</v>
      </c>
      <c r="EB37">
        <f t="shared" si="85"/>
        <v>21</v>
      </c>
      <c r="EC37">
        <f t="shared" si="86"/>
        <v>32</v>
      </c>
      <c r="ED37">
        <f t="shared" si="87"/>
        <v>12</v>
      </c>
      <c r="EE37">
        <f t="shared" si="88"/>
        <v>8</v>
      </c>
      <c r="EF37">
        <f t="shared" si="89"/>
        <v>2</v>
      </c>
    </row>
    <row r="38" spans="1:136" ht="16.5" customHeight="1">
      <c r="A38">
        <f>_calc_라운드기준!A38</f>
        <v>1208</v>
      </c>
      <c r="B38">
        <f>INDEX(_calc_누적빈도!B:B,$A38)-INDEX(_calc_누적빈도!B:B,$A38-기준550회_후보!$B$1)</f>
        <v>69</v>
      </c>
      <c r="C38">
        <f>INDEX(_calc_누적빈도!C:C,$A38)-INDEX(_calc_누적빈도!C:C,$A38-기준550회_후보!$B$1)</f>
        <v>66</v>
      </c>
      <c r="D38">
        <f>INDEX(_calc_누적빈도!D:D,$A38)-INDEX(_calc_누적빈도!D:D,$A38-기준550회_후보!$B$1)</f>
        <v>83</v>
      </c>
      <c r="E38">
        <f>INDEX(_calc_누적빈도!E:E,$A38)-INDEX(_calc_누적빈도!E:E,$A38-기준550회_후보!$B$1)</f>
        <v>66</v>
      </c>
      <c r="F38">
        <f>INDEX(_calc_누적빈도!F:F,$A38)-INDEX(_calc_누적빈도!F:F,$A38-기준550회_후보!$B$1)</f>
        <v>58</v>
      </c>
      <c r="G38">
        <f>INDEX(_calc_누적빈도!G:G,$A38)-INDEX(_calc_누적빈도!G:G,$A38-기준550회_후보!$B$1)</f>
        <v>83</v>
      </c>
      <c r="H38">
        <f>INDEX(_calc_누적빈도!H:H,$A38)-INDEX(_calc_누적빈도!H:H,$A38-기준550회_후보!$B$1)</f>
        <v>81</v>
      </c>
      <c r="I38">
        <f>INDEX(_calc_누적빈도!I:I,$A38)-INDEX(_calc_누적빈도!I:I,$A38-기준550회_후보!$B$1)</f>
        <v>63</v>
      </c>
      <c r="J38">
        <f>INDEX(_calc_누적빈도!J:J,$A38)-INDEX(_calc_누적빈도!J:J,$A38-기준550회_후보!$B$1)</f>
        <v>65</v>
      </c>
      <c r="K38">
        <f>INDEX(_calc_누적빈도!K:K,$A38)-INDEX(_calc_누적빈도!K:K,$A38-기준550회_후보!$B$1)</f>
        <v>73</v>
      </c>
      <c r="L38">
        <f>INDEX(_calc_누적빈도!L:L,$A38)-INDEX(_calc_누적빈도!L:L,$A38-기준550회_후보!$B$1)</f>
        <v>78</v>
      </c>
      <c r="M38">
        <f>INDEX(_calc_누적빈도!M:M,$A38)-INDEX(_calc_누적빈도!M:M,$A38-기준550회_후보!$B$1)</f>
        <v>92</v>
      </c>
      <c r="N38">
        <f>INDEX(_calc_누적빈도!N:N,$A38)-INDEX(_calc_누적빈도!N:N,$A38-기준550회_후보!$B$1)</f>
        <v>80</v>
      </c>
      <c r="O38">
        <f>INDEX(_calc_누적빈도!O:O,$A38)-INDEX(_calc_누적빈도!O:O,$A38-기준550회_후보!$B$1)</f>
        <v>71</v>
      </c>
      <c r="P38">
        <f>INDEX(_calc_누적빈도!P:P,$A38)-INDEX(_calc_누적빈도!P:P,$A38-기준550회_후보!$B$1)</f>
        <v>77</v>
      </c>
      <c r="Q38">
        <f>INDEX(_calc_누적빈도!Q:Q,$A38)-INDEX(_calc_누적빈도!Q:Q,$A38-기준550회_후보!$B$1)</f>
        <v>83</v>
      </c>
      <c r="R38">
        <f>INDEX(_calc_누적빈도!R:R,$A38)-INDEX(_calc_누적빈도!R:R,$A38-기준550회_후보!$B$1)</f>
        <v>73</v>
      </c>
      <c r="S38">
        <f>INDEX(_calc_누적빈도!S:S,$A38)-INDEX(_calc_누적빈도!S:S,$A38-기준550회_후보!$B$1)</f>
        <v>80</v>
      </c>
      <c r="T38">
        <f>INDEX(_calc_누적빈도!T:T,$A38)-INDEX(_calc_누적빈도!T:T,$A38-기준550회_후보!$B$1)</f>
        <v>79</v>
      </c>
      <c r="U38">
        <f>INDEX(_calc_누적빈도!U:U,$A38)-INDEX(_calc_누적빈도!U:U,$A38-기준550회_후보!$B$1)</f>
        <v>59</v>
      </c>
      <c r="V38">
        <f>INDEX(_calc_누적빈도!V:V,$A38)-INDEX(_calc_누적빈도!V:V,$A38-기준550회_후보!$B$1)</f>
        <v>83</v>
      </c>
      <c r="W38">
        <f>INDEX(_calc_누적빈도!W:W,$A38)-INDEX(_calc_누적빈도!W:W,$A38-기준550회_후보!$B$1)</f>
        <v>63</v>
      </c>
      <c r="X38">
        <f>INDEX(_calc_누적빈도!X:X,$A38)-INDEX(_calc_누적빈도!X:X,$A38-기준550회_후보!$B$1)</f>
        <v>63</v>
      </c>
      <c r="Y38">
        <f>INDEX(_calc_누적빈도!Y:Y,$A38)-INDEX(_calc_누적빈도!Y:Y,$A38-기준550회_후보!$B$1)</f>
        <v>77</v>
      </c>
      <c r="Z38">
        <f>INDEX(_calc_누적빈도!Z:Z,$A38)-INDEX(_calc_누적빈도!Z:Z,$A38-기준550회_후보!$B$1)</f>
        <v>59</v>
      </c>
      <c r="AA38">
        <f>INDEX(_calc_누적빈도!AA:AA,$A38)-INDEX(_calc_누적빈도!AA:AA,$A38-기준550회_후보!$B$1)</f>
        <v>68</v>
      </c>
      <c r="AB38">
        <f>INDEX(_calc_누적빈도!AB:AB,$A38)-INDEX(_calc_누적빈도!AB:AB,$A38-기준550회_후보!$B$1)</f>
        <v>74</v>
      </c>
      <c r="AC38">
        <f>INDEX(_calc_누적빈도!AC:AC,$A38)-INDEX(_calc_누적빈도!AC:AC,$A38-기준550회_후보!$B$1)</f>
        <v>79</v>
      </c>
      <c r="AD38">
        <f>INDEX(_calc_누적빈도!AD:AD,$A38)-INDEX(_calc_누적빈도!AD:AD,$A38-기준550회_후보!$B$1)</f>
        <v>71</v>
      </c>
      <c r="AE38">
        <f>INDEX(_calc_누적빈도!AE:AE,$A38)-INDEX(_calc_누적빈도!AE:AE,$A38-기준550회_후보!$B$1)</f>
        <v>76</v>
      </c>
      <c r="AF38">
        <f>INDEX(_calc_누적빈도!AF:AF,$A38)-INDEX(_calc_누적빈도!AF:AF,$A38-기준550회_후보!$B$1)</f>
        <v>71</v>
      </c>
      <c r="AG38">
        <f>INDEX(_calc_누적빈도!AG:AG,$A38)-INDEX(_calc_누적빈도!AG:AG,$A38-기준550회_후보!$B$1)</f>
        <v>62</v>
      </c>
      <c r="AH38">
        <f>INDEX(_calc_누적빈도!AH:AH,$A38)-INDEX(_calc_누적빈도!AH:AH,$A38-기준550회_후보!$B$1)</f>
        <v>89</v>
      </c>
      <c r="AI38">
        <f>INDEX(_calc_누적빈도!AI:AI,$A38)-INDEX(_calc_누적빈도!AI:AI,$A38-기준550회_후보!$B$1)</f>
        <v>79</v>
      </c>
      <c r="AJ38">
        <f>INDEX(_calc_누적빈도!AJ:AJ,$A38)-INDEX(_calc_누적빈도!AJ:AJ,$A38-기준550회_후보!$B$1)</f>
        <v>75</v>
      </c>
      <c r="AK38">
        <f>INDEX(_calc_누적빈도!AK:AK,$A38)-INDEX(_calc_누적빈도!AK:AK,$A38-기준550회_후보!$B$1)</f>
        <v>75</v>
      </c>
      <c r="AL38">
        <f>INDEX(_calc_누적빈도!AL:AL,$A38)-INDEX(_calc_누적빈도!AL:AL,$A38-기준550회_후보!$B$1)</f>
        <v>71</v>
      </c>
      <c r="AM38">
        <f>INDEX(_calc_누적빈도!AM:AM,$A38)-INDEX(_calc_누적빈도!AM:AM,$A38-기준550회_후보!$B$1)</f>
        <v>85</v>
      </c>
      <c r="AN38">
        <f>INDEX(_calc_누적빈도!AN:AN,$A38)-INDEX(_calc_누적빈도!AN:AN,$A38-기준550회_후보!$B$1)</f>
        <v>74</v>
      </c>
      <c r="AO38">
        <f>INDEX(_calc_누적빈도!AO:AO,$A38)-INDEX(_calc_누적빈도!AO:AO,$A38-기준550회_후보!$B$1)</f>
        <v>61</v>
      </c>
      <c r="AP38">
        <f>INDEX(_calc_누적빈도!AP:AP,$A38)-INDEX(_calc_누적빈도!AP:AP,$A38-기준550회_후보!$B$1)</f>
        <v>68</v>
      </c>
      <c r="AQ38">
        <f>INDEX(_calc_누적빈도!AQ:AQ,$A38)-INDEX(_calc_누적빈도!AQ:AQ,$A38-기준550회_후보!$B$1)</f>
        <v>72</v>
      </c>
      <c r="AR38">
        <f>INDEX(_calc_누적빈도!AR:AR,$A38)-INDEX(_calc_누적빈도!AR:AR,$A38-기준550회_후보!$B$1)</f>
        <v>71</v>
      </c>
      <c r="AS38">
        <f>INDEX(_calc_누적빈도!AS:AS,$A38)-INDEX(_calc_누적빈도!AS:AS,$A38-기준550회_후보!$B$1)</f>
        <v>73</v>
      </c>
      <c r="AT38">
        <f>INDEX(_calc_누적빈도!AT:AT,$A38)-INDEX(_calc_누적빈도!AT:AT,$A38-기준550회_후보!$B$1)</f>
        <v>82</v>
      </c>
      <c r="AU38">
        <f>(RANK(_calc_라운드기준!B38,_calc_라운드기준!$B38:$AT38,0)+COUNTIFS(_calc_라운드기준!$B38:$AT38,_calc_라운드기준!B38,$B$1:$AT$1,"&lt;"&amp;1))-(RANK(B38,$B38:$AT38,0)+COUNTIFS($B38:$AT38,B38,$B$1:$AT$1,"&lt;"&amp;1))</f>
        <v>-16</v>
      </c>
      <c r="AV38">
        <f>(RANK(_calc_라운드기준!C38,_calc_라운드기준!$B38:$AT38,0)+COUNTIFS(_calc_라운드기준!$B38:$AT38,_calc_라운드기준!C38,$B$1:$AT$1,"&lt;"&amp;2))-(RANK(C38,$B38:$AT38,0)+COUNTIFS($B38:$AT38,C38,$B$1:$AT$1,"&lt;"&amp;2))</f>
        <v>4</v>
      </c>
      <c r="AW38">
        <f>(RANK(_calc_라운드기준!D38,_calc_라운드기준!$B38:$AT38,0)+COUNTIFS(_calc_라운드기준!$B38:$AT38,_calc_라운드기준!D38,$B$1:$AT$1,"&lt;"&amp;3))-(RANK(D38,$B38:$AT38,0)+COUNTIFS($B38:$AT38,D38,$B$1:$AT$1,"&lt;"&amp;3))</f>
        <v>-3</v>
      </c>
      <c r="AX38">
        <f>(RANK(_calc_라운드기준!E38,_calc_라운드기준!$B38:$AT38,0)+COUNTIFS(_calc_라운드기준!$B38:$AT38,_calc_라운드기준!E38,$B$1:$AT$1,"&lt;"&amp;4))-(RANK(E38,$B38:$AT38,0)+COUNTIFS($B38:$AT38,E38,$B$1:$AT$1,"&lt;"&amp;4))</f>
        <v>-14</v>
      </c>
      <c r="AY38">
        <f>(RANK(_calc_라운드기준!F38,_calc_라운드기준!$B38:$AT38,0)+COUNTIFS(_calc_라운드기준!$B38:$AT38,_calc_라운드기준!F38,$B$1:$AT$1,"&lt;"&amp;5))-(RANK(F38,$B38:$AT38,0)+COUNTIFS($B38:$AT38,F38,$B$1:$AT$1,"&lt;"&amp;5))</f>
        <v>-22</v>
      </c>
      <c r="AZ38">
        <f>(RANK(_calc_라운드기준!G38,_calc_라운드기준!$B38:$AT38,0)+COUNTIFS(_calc_라운드기준!$B38:$AT38,_calc_라운드기준!G38,$B$1:$AT$1,"&lt;"&amp;6))-(RANK(G38,$B38:$AT38,0)+COUNTIFS($B38:$AT38,G38,$B$1:$AT$1,"&lt;"&amp;6))</f>
        <v>4</v>
      </c>
      <c r="BA38">
        <f>(RANK(_calc_라운드기준!H38,_calc_라운드기준!$B38:$AT38,0)+COUNTIFS(_calc_라운드기준!$B38:$AT38,_calc_라운드기준!H38,$B$1:$AT$1,"&lt;"&amp;7))-(RANK(H38,$B38:$AT38,0)+COUNTIFS($B38:$AT38,H38,$B$1:$AT$1,"&lt;"&amp;7))</f>
        <v>-4</v>
      </c>
      <c r="BB38">
        <f>(RANK(_calc_라운드기준!I38,_calc_라운드기준!$B38:$AT38,0)+COUNTIFS(_calc_라운드기준!$B38:$AT38,_calc_라운드기준!I38,$B$1:$AT$1,"&lt;"&amp;8))-(RANK(I38,$B38:$AT38,0)+COUNTIFS($B38:$AT38,I38,$B$1:$AT$1,"&lt;"&amp;8))</f>
        <v>-21</v>
      </c>
      <c r="BC38">
        <f>(RANK(_calc_라운드기준!J38,_calc_라운드기준!$B38:$AT38,0)+COUNTIFS(_calc_라운드기준!$B38:$AT38,_calc_라운드기준!J38,$B$1:$AT$1,"&lt;"&amp;9))-(RANK(J38,$B38:$AT38,0)+COUNTIFS($B38:$AT38,J38,$B$1:$AT$1,"&lt;"&amp;9))</f>
        <v>-27</v>
      </c>
      <c r="BD38">
        <f>(RANK(_calc_라운드기준!K38,_calc_라운드기준!$B38:$AT38,0)+COUNTIFS(_calc_라운드기준!$B38:$AT38,_calc_라운드기준!K38,$B$1:$AT$1,"&lt;"&amp;10))-(RANK(K38,$B38:$AT38,0)+COUNTIFS($B38:$AT38,K38,$B$1:$AT$1,"&lt;"&amp;10))</f>
        <v>21</v>
      </c>
      <c r="BE38">
        <f>(RANK(_calc_라운드기준!L38,_calc_라운드기준!$B38:$AT38,0)+COUNTIFS(_calc_라운드기준!$B38:$AT38,_calc_라운드기준!L38,$B$1:$AT$1,"&lt;"&amp;11))-(RANK(L38,$B38:$AT38,0)+COUNTIFS($B38:$AT38,L38,$B$1:$AT$1,"&lt;"&amp;11))</f>
        <v>19</v>
      </c>
      <c r="BF38">
        <f>(RANK(_calc_라운드기준!M38,_calc_라운드기준!$B38:$AT38,0)+COUNTIFS(_calc_라운드기준!$B38:$AT38,_calc_라운드기준!M38,$B$1:$AT$1,"&lt;"&amp;12))-(RANK(M38,$B38:$AT38,0)+COUNTIFS($B38:$AT38,M38,$B$1:$AT$1,"&lt;"&amp;12))</f>
        <v>10</v>
      </c>
      <c r="BG38">
        <f>(RANK(_calc_라운드기준!N38,_calc_라운드기준!$B38:$AT38,0)+COUNTIFS(_calc_라운드기준!$B38:$AT38,_calc_라운드기준!N38,$B$1:$AT$1,"&lt;"&amp;13))-(RANK(N38,$B38:$AT38,0)+COUNTIFS($B38:$AT38,N38,$B$1:$AT$1,"&lt;"&amp;13))</f>
        <v>8</v>
      </c>
      <c r="BH38">
        <f>(RANK(_calc_라운드기준!O38,_calc_라운드기준!$B38:$AT38,0)+COUNTIFS(_calc_라운드기준!$B38:$AT38,_calc_라운드기준!O38,$B$1:$AT$1,"&lt;"&amp;14))-(RANK(O38,$B38:$AT38,0)+COUNTIFS($B38:$AT38,O38,$B$1:$AT$1,"&lt;"&amp;14))</f>
        <v>13</v>
      </c>
      <c r="BI38">
        <f>(RANK(_calc_라운드기준!P38,_calc_라운드기준!$B38:$AT38,0)+COUNTIFS(_calc_라운드기준!$B38:$AT38,_calc_라운드기준!P38,$B$1:$AT$1,"&lt;"&amp;15))-(RANK(P38,$B38:$AT38,0)+COUNTIFS($B38:$AT38,P38,$B$1:$AT$1,"&lt;"&amp;15))</f>
        <v>8</v>
      </c>
      <c r="BJ38">
        <f>(RANK(_calc_라운드기준!Q38,_calc_라운드기준!$B38:$AT38,0)+COUNTIFS(_calc_라운드기준!$B38:$AT38,_calc_라운드기준!Q38,$B$1:$AT$1,"&lt;"&amp;16))-(RANK(Q38,$B38:$AT38,0)+COUNTIFS($B38:$AT38,Q38,$B$1:$AT$1,"&lt;"&amp;16))</f>
        <v>-4</v>
      </c>
      <c r="BK38">
        <f>(RANK(_calc_라운드기준!R38,_calc_라운드기준!$B38:$AT38,0)+COUNTIFS(_calc_라운드기준!$B38:$AT38,_calc_라운드기준!R38,$B$1:$AT$1,"&lt;"&amp;17))-(RANK(R38,$B38:$AT38,0)+COUNTIFS($B38:$AT38,R38,$B$1:$AT$1,"&lt;"&amp;17))</f>
        <v>1</v>
      </c>
      <c r="BL38">
        <f>(RANK(_calc_라운드기준!S38,_calc_라운드기준!$B38:$AT38,0)+COUNTIFS(_calc_라운드기준!$B38:$AT38,_calc_라운드기준!S38,$B$1:$AT$1,"&lt;"&amp;18))-(RANK(S38,$B38:$AT38,0)+COUNTIFS($B38:$AT38,S38,$B$1:$AT$1,"&lt;"&amp;18))</f>
        <v>15</v>
      </c>
      <c r="BM38">
        <f>(RANK(_calc_라운드기준!T38,_calc_라운드기준!$B38:$AT38,0)+COUNTIFS(_calc_라운드기준!$B38:$AT38,_calc_라운드기준!T38,$B$1:$AT$1,"&lt;"&amp;19))-(RANK(T38,$B38:$AT38,0)+COUNTIFS($B38:$AT38,T38,$B$1:$AT$1,"&lt;"&amp;19))</f>
        <v>23</v>
      </c>
      <c r="BN38">
        <f>(RANK(_calc_라운드기준!U38,_calc_라운드기준!$B38:$AT38,0)+COUNTIFS(_calc_라운드기준!$B38:$AT38,_calc_라운드기준!U38,$B$1:$AT$1,"&lt;"&amp;20))-(RANK(U38,$B38:$AT38,0)+COUNTIFS($B38:$AT38,U38,$B$1:$AT$1,"&lt;"&amp;20))</f>
        <v>-16</v>
      </c>
      <c r="BO38">
        <f>(RANK(_calc_라운드기준!V38,_calc_라운드기준!$B38:$AT38,0)+COUNTIFS(_calc_라운드기준!$B38:$AT38,_calc_라운드기준!V38,$B$1:$AT$1,"&lt;"&amp;21))-(RANK(V38,$B38:$AT38,0)+COUNTIFS($B38:$AT38,V38,$B$1:$AT$1,"&lt;"&amp;21))</f>
        <v>21</v>
      </c>
      <c r="BP38">
        <f>(RANK(_calc_라운드기준!W38,_calc_라운드기준!$B38:$AT38,0)+COUNTIFS(_calc_라운드기준!$B38:$AT38,_calc_라운드기준!W38,$B$1:$AT$1,"&lt;"&amp;22))-(RANK(W38,$B38:$AT38,0)+COUNTIFS($B38:$AT38,W38,$B$1:$AT$1,"&lt;"&amp;22))</f>
        <v>2</v>
      </c>
      <c r="BQ38">
        <f>(RANK(_calc_라운드기준!X38,_calc_라운드기준!$B38:$AT38,0)+COUNTIFS(_calc_라운드기준!$B38:$AT38,_calc_라운드기준!X38,$B$1:$AT$1,"&lt;"&amp;23))-(RANK(X38,$B38:$AT38,0)+COUNTIFS($B38:$AT38,X38,$B$1:$AT$1,"&lt;"&amp;23))</f>
        <v>-34</v>
      </c>
      <c r="BR38">
        <f>(RANK(_calc_라운드기준!Y38,_calc_라운드기준!$B38:$AT38,0)+COUNTIFS(_calc_라운드기준!$B38:$AT38,_calc_라운드기준!Y38,$B$1:$AT$1,"&lt;"&amp;24))-(RANK(Y38,$B38:$AT38,0)+COUNTIFS($B38:$AT38,Y38,$B$1:$AT$1,"&lt;"&amp;24))</f>
        <v>-13</v>
      </c>
      <c r="BS38">
        <f>(RANK(_calc_라운드기준!Z38,_calc_라운드기준!$B38:$AT38,0)+COUNTIFS(_calc_라운드기준!$B38:$AT38,_calc_라운드기준!Z38,$B$1:$AT$1,"&lt;"&amp;25))-(RANK(Z38,$B38:$AT38,0)+COUNTIFS($B38:$AT38,Z38,$B$1:$AT$1,"&lt;"&amp;25))</f>
        <v>-25</v>
      </c>
      <c r="BT38">
        <f>(RANK(_calc_라운드기준!AA38,_calc_라운드기준!$B38:$AT38,0)+COUNTIFS(_calc_라운드기준!$B38:$AT38,_calc_라운드기준!AA38,$B$1:$AT$1,"&lt;"&amp;26))-(RANK(AA38,$B38:$AT38,0)+COUNTIFS($B38:$AT38,AA38,$B$1:$AT$1,"&lt;"&amp;26))</f>
        <v>-4</v>
      </c>
      <c r="BU38">
        <f>(RANK(_calc_라운드기준!AB38,_calc_라운드기준!$B38:$AT38,0)+COUNTIFS(_calc_라운드기준!$B38:$AT38,_calc_라운드기준!AB38,$B$1:$AT$1,"&lt;"&amp;27))-(RANK(AB38,$B38:$AT38,0)+COUNTIFS($B38:$AT38,AB38,$B$1:$AT$1,"&lt;"&amp;27))</f>
        <v>-18</v>
      </c>
      <c r="BV38">
        <f>(RANK(_calc_라운드기준!AC38,_calc_라운드기준!$B38:$AT38,0)+COUNTIFS(_calc_라운드기준!$B38:$AT38,_calc_라운드기준!AC38,$B$1:$AT$1,"&lt;"&amp;28))-(RANK(AC38,$B38:$AT38,0)+COUNTIFS($B38:$AT38,AC38,$B$1:$AT$1,"&lt;"&amp;28))</f>
        <v>-6</v>
      </c>
      <c r="BW38">
        <f>(RANK(_calc_라운드기준!AD38,_calc_라운드기준!$B38:$AT38,0)+COUNTIFS(_calc_라운드기준!$B38:$AT38,_calc_라운드기준!AD38,$B$1:$AT$1,"&lt;"&amp;29))-(RANK(AD38,$B38:$AT38,0)+COUNTIFS($B38:$AT38,AD38,$B$1:$AT$1,"&lt;"&amp;29))</f>
        <v>-16</v>
      </c>
      <c r="BX38">
        <f>(RANK(_calc_라운드기준!AE38,_calc_라운드기준!$B38:$AT38,0)+COUNTIFS(_calc_라운드기준!$B38:$AT38,_calc_라운드기준!AE38,$B$1:$AT$1,"&lt;"&amp;30))-(RANK(AE38,$B38:$AT38,0)+COUNTIFS($B38:$AT38,AE38,$B$1:$AT$1,"&lt;"&amp;30))</f>
        <v>12</v>
      </c>
      <c r="BY38">
        <f>(RANK(_calc_라운드기준!AF38,_calc_라운드기준!$B38:$AT38,0)+COUNTIFS(_calc_라운드기준!$B38:$AT38,_calc_라운드기준!AF38,$B$1:$AT$1,"&lt;"&amp;31))-(RANK(AF38,$B38:$AT38,0)+COUNTIFS($B38:$AT38,AF38,$B$1:$AT$1,"&lt;"&amp;31))</f>
        <v>2</v>
      </c>
      <c r="BZ38">
        <f>(RANK(_calc_라운드기준!AG38,_calc_라운드기준!$B38:$AT38,0)+COUNTIFS(_calc_라운드기준!$B38:$AT38,_calc_라운드기준!AG38,$B$1:$AT$1,"&lt;"&amp;32))-(RANK(AG38,$B38:$AT38,0)+COUNTIFS($B38:$AT38,AG38,$B$1:$AT$1,"&lt;"&amp;32))</f>
        <v>-5</v>
      </c>
      <c r="CA38">
        <f>(RANK(_calc_라운드기준!AH38,_calc_라운드기준!$B38:$AT38,0)+COUNTIFS(_calc_라운드기준!$B38:$AT38,_calc_라운드기준!AH38,$B$1:$AT$1,"&lt;"&amp;33))-(RANK(AH38,$B38:$AT38,0)+COUNTIFS($B38:$AT38,AH38,$B$1:$AT$1,"&lt;"&amp;33))</f>
        <v>18</v>
      </c>
      <c r="CB38">
        <f>(RANK(_calc_라운드기준!AI38,_calc_라운드기준!$B38:$AT38,0)+COUNTIFS(_calc_라운드기준!$B38:$AT38,_calc_라운드기준!AI38,$B$1:$AT$1,"&lt;"&amp;34))-(RANK(AI38,$B38:$AT38,0)+COUNTIFS($B38:$AT38,AI38,$B$1:$AT$1,"&lt;"&amp;34))</f>
        <v>31</v>
      </c>
      <c r="CC38">
        <f>(RANK(_calc_라운드기준!AJ38,_calc_라운드기준!$B38:$AT38,0)+COUNTIFS(_calc_라운드기준!$B38:$AT38,_calc_라운드기준!AJ38,$B$1:$AT$1,"&lt;"&amp;35))-(RANK(AJ38,$B38:$AT38,0)+COUNTIFS($B38:$AT38,AJ38,$B$1:$AT$1,"&lt;"&amp;35))</f>
        <v>13</v>
      </c>
      <c r="CD38">
        <f>(RANK(_calc_라운드기준!AK38,_calc_라운드기준!$B38:$AT38,0)+COUNTIFS(_calc_라운드기준!$B38:$AT38,_calc_라운드기준!AK38,$B$1:$AT$1,"&lt;"&amp;36))-(RANK(AK38,$B38:$AT38,0)+COUNTIFS($B38:$AT38,AK38,$B$1:$AT$1,"&lt;"&amp;36))</f>
        <v>13</v>
      </c>
      <c r="CE38">
        <f>(RANK(_calc_라운드기준!AL38,_calc_라운드기준!$B38:$AT38,0)+COUNTIFS(_calc_라운드기준!$B38:$AT38,_calc_라운드기준!AL38,$B$1:$AT$1,"&lt;"&amp;37))-(RANK(AL38,$B38:$AT38,0)+COUNTIFS($B38:$AT38,AL38,$B$1:$AT$1,"&lt;"&amp;37))</f>
        <v>-17</v>
      </c>
      <c r="CF38">
        <f>(RANK(_calc_라운드기준!AM38,_calc_라운드기준!$B38:$AT38,0)+COUNTIFS(_calc_라운드기준!$B38:$AT38,_calc_라운드기준!AM38,$B$1:$AT$1,"&lt;"&amp;38))-(RANK(AM38,$B38:$AT38,0)+COUNTIFS($B38:$AT38,AM38,$B$1:$AT$1,"&lt;"&amp;38))</f>
        <v>11</v>
      </c>
      <c r="CG38">
        <f>(RANK(_calc_라운드기준!AN38,_calc_라운드기준!$B38:$AT38,0)+COUNTIFS(_calc_라운드기준!$B38:$AT38,_calc_라운드기준!AN38,$B$1:$AT$1,"&lt;"&amp;39))-(RANK(AN38,$B38:$AT38,0)+COUNTIFS($B38:$AT38,AN38,$B$1:$AT$1,"&lt;"&amp;39))</f>
        <v>-14</v>
      </c>
      <c r="CH38">
        <f>(RANK(_calc_라운드기준!AO38,_calc_라운드기준!$B38:$AT38,0)+COUNTIFS(_calc_라운드기준!$B38:$AT38,_calc_라운드기준!AO38,$B$1:$AT$1,"&lt;"&amp;40))-(RANK(AO38,$B38:$AT38,0)+COUNTIFS($B38:$AT38,AO38,$B$1:$AT$1,"&lt;"&amp;40))</f>
        <v>-27</v>
      </c>
      <c r="CI38">
        <f>(RANK(_calc_라운드기준!AP38,_calc_라운드기준!$B38:$AT38,0)+COUNTIFS(_calc_라운드기준!$B38:$AT38,_calc_라운드기준!AP38,$B$1:$AT$1,"&lt;"&amp;41))-(RANK(AP38,$B38:$AT38,0)+COUNTIFS($B38:$AT38,AP38,$B$1:$AT$1,"&lt;"&amp;41))</f>
        <v>3</v>
      </c>
      <c r="CJ38">
        <f>(RANK(_calc_라운드기준!AQ38,_calc_라운드기준!$B38:$AT38,0)+COUNTIFS(_calc_라운드기준!$B38:$AT38,_calc_라운드기준!AQ38,$B$1:$AT$1,"&lt;"&amp;42))-(RANK(AQ38,$B38:$AT38,0)+COUNTIFS($B38:$AT38,AQ38,$B$1:$AT$1,"&lt;"&amp;42))</f>
        <v>-5</v>
      </c>
      <c r="CK38">
        <f>(RANK(_calc_라운드기준!AR38,_calc_라운드기준!$B38:$AT38,0)+COUNTIFS(_calc_라운드기준!$B38:$AT38,_calc_라운드기준!AR38,$B$1:$AT$1,"&lt;"&amp;43))-(RANK(AR38,$B38:$AT38,0)+COUNTIFS($B38:$AT38,AR38,$B$1:$AT$1,"&lt;"&amp;43))</f>
        <v>11</v>
      </c>
      <c r="CL38">
        <f>(RANK(_calc_라운드기준!AS38,_calc_라운드기준!$B38:$AT38,0)+COUNTIFS(_calc_라운드기준!$B38:$AT38,_calc_라운드기준!AS38,$B$1:$AT$1,"&lt;"&amp;44))-(RANK(AS38,$B38:$AT38,0)+COUNTIFS($B38:$AT38,AS38,$B$1:$AT$1,"&lt;"&amp;44))</f>
        <v>18</v>
      </c>
      <c r="CM38">
        <f>(RANK(_calc_라운드기준!AT38,_calc_라운드기준!$B38:$AT38,0)+COUNTIFS(_calc_라운드기준!$B38:$AT38,_calc_라운드기준!AT38,$B$1:$AT$1,"&lt;"&amp;45))-(RANK(AT38,$B38:$AT38,0)+COUNTIFS($B38:$AT38,AT38,$B$1:$AT$1,"&lt;"&amp;45))</f>
        <v>30</v>
      </c>
      <c r="CN38">
        <f t="shared" si="45"/>
        <v>35</v>
      </c>
      <c r="CO38">
        <f t="shared" si="46"/>
        <v>19</v>
      </c>
      <c r="CP38">
        <f t="shared" si="47"/>
        <v>25</v>
      </c>
      <c r="CQ38">
        <f t="shared" si="48"/>
        <v>33</v>
      </c>
      <c r="CR38">
        <f t="shared" si="49"/>
        <v>41</v>
      </c>
      <c r="CS38">
        <f t="shared" si="50"/>
        <v>20</v>
      </c>
      <c r="CT38">
        <f t="shared" si="51"/>
        <v>26</v>
      </c>
      <c r="CU38">
        <f t="shared" si="52"/>
        <v>40</v>
      </c>
      <c r="CV38">
        <f t="shared" si="53"/>
        <v>43</v>
      </c>
      <c r="CW38">
        <f t="shared" si="54"/>
        <v>4</v>
      </c>
      <c r="CX38">
        <f t="shared" si="55"/>
        <v>6</v>
      </c>
      <c r="CY38">
        <f t="shared" si="56"/>
        <v>16</v>
      </c>
      <c r="CZ38">
        <f t="shared" si="57"/>
        <v>17</v>
      </c>
      <c r="DA38">
        <f t="shared" si="58"/>
        <v>10</v>
      </c>
      <c r="DB38">
        <f t="shared" si="59"/>
        <v>18</v>
      </c>
      <c r="DC38">
        <f t="shared" si="60"/>
        <v>27</v>
      </c>
      <c r="DD38">
        <f t="shared" si="61"/>
        <v>24</v>
      </c>
      <c r="DE38">
        <f t="shared" si="62"/>
        <v>9</v>
      </c>
      <c r="DF38">
        <f t="shared" si="63"/>
        <v>3</v>
      </c>
      <c r="DG38">
        <f t="shared" si="64"/>
        <v>36</v>
      </c>
      <c r="DH38">
        <f t="shared" si="65"/>
        <v>5</v>
      </c>
      <c r="DI38">
        <f t="shared" si="66"/>
        <v>22</v>
      </c>
      <c r="DJ38">
        <f t="shared" si="67"/>
        <v>45</v>
      </c>
      <c r="DK38">
        <f t="shared" si="68"/>
        <v>32</v>
      </c>
      <c r="DL38">
        <f t="shared" si="69"/>
        <v>42</v>
      </c>
      <c r="DM38">
        <f t="shared" si="70"/>
        <v>28</v>
      </c>
      <c r="DN38">
        <f t="shared" si="71"/>
        <v>39</v>
      </c>
      <c r="DO38">
        <f t="shared" si="72"/>
        <v>31</v>
      </c>
      <c r="DP38">
        <f t="shared" si="73"/>
        <v>37</v>
      </c>
      <c r="DQ38">
        <f t="shared" si="74"/>
        <v>13</v>
      </c>
      <c r="DR38">
        <f t="shared" si="75"/>
        <v>23</v>
      </c>
      <c r="DS38">
        <f t="shared" si="76"/>
        <v>29</v>
      </c>
      <c r="DT38">
        <f t="shared" si="77"/>
        <v>7</v>
      </c>
      <c r="DU38">
        <f t="shared" si="78"/>
        <v>1</v>
      </c>
      <c r="DV38">
        <f t="shared" si="79"/>
        <v>11</v>
      </c>
      <c r="DW38">
        <f t="shared" si="80"/>
        <v>12</v>
      </c>
      <c r="DX38">
        <f t="shared" si="81"/>
        <v>38</v>
      </c>
      <c r="DY38">
        <f t="shared" si="82"/>
        <v>14</v>
      </c>
      <c r="DZ38">
        <f t="shared" si="83"/>
        <v>34</v>
      </c>
      <c r="EA38">
        <f t="shared" si="84"/>
        <v>44</v>
      </c>
      <c r="EB38">
        <f t="shared" si="85"/>
        <v>21</v>
      </c>
      <c r="EC38">
        <f t="shared" si="86"/>
        <v>30</v>
      </c>
      <c r="ED38">
        <f t="shared" si="87"/>
        <v>15</v>
      </c>
      <c r="EE38">
        <f t="shared" si="88"/>
        <v>8</v>
      </c>
      <c r="EF38">
        <f t="shared" si="89"/>
        <v>2</v>
      </c>
    </row>
    <row r="39" spans="1:136" ht="16.5" customHeight="1">
      <c r="A39">
        <f>_calc_라운드기준!A39</f>
        <v>1207</v>
      </c>
      <c r="B39">
        <f>INDEX(_calc_누적빈도!B:B,$A39)-INDEX(_calc_누적빈도!B:B,$A39-기준550회_후보!$B$1)</f>
        <v>69</v>
      </c>
      <c r="C39">
        <f>INDEX(_calc_누적빈도!C:C,$A39)-INDEX(_calc_누적빈도!C:C,$A39-기준550회_후보!$B$1)</f>
        <v>66</v>
      </c>
      <c r="D39">
        <f>INDEX(_calc_누적빈도!D:D,$A39)-INDEX(_calc_누적빈도!D:D,$A39-기준550회_후보!$B$1)</f>
        <v>83</v>
      </c>
      <c r="E39">
        <f>INDEX(_calc_누적빈도!E:E,$A39)-INDEX(_calc_누적빈도!E:E,$A39-기준550회_후보!$B$1)</f>
        <v>66</v>
      </c>
      <c r="F39">
        <f>INDEX(_calc_누적빈도!F:F,$A39)-INDEX(_calc_누적빈도!F:F,$A39-기준550회_후보!$B$1)</f>
        <v>58</v>
      </c>
      <c r="G39">
        <f>INDEX(_calc_누적빈도!G:G,$A39)-INDEX(_calc_누적빈도!G:G,$A39-기준550회_후보!$B$1)</f>
        <v>83</v>
      </c>
      <c r="H39">
        <f>INDEX(_calc_누적빈도!H:H,$A39)-INDEX(_calc_누적빈도!H:H,$A39-기준550회_후보!$B$1)</f>
        <v>81</v>
      </c>
      <c r="I39">
        <f>INDEX(_calc_누적빈도!I:I,$A39)-INDEX(_calc_누적빈도!I:I,$A39-기준550회_후보!$B$1)</f>
        <v>63</v>
      </c>
      <c r="J39">
        <f>INDEX(_calc_누적빈도!J:J,$A39)-INDEX(_calc_누적빈도!J:J,$A39-기준550회_후보!$B$1)</f>
        <v>65</v>
      </c>
      <c r="K39">
        <f>INDEX(_calc_누적빈도!K:K,$A39)-INDEX(_calc_누적빈도!K:K,$A39-기준550회_후보!$B$1)</f>
        <v>73</v>
      </c>
      <c r="L39">
        <f>INDEX(_calc_누적빈도!L:L,$A39)-INDEX(_calc_누적빈도!L:L,$A39-기준550회_후보!$B$1)</f>
        <v>78</v>
      </c>
      <c r="M39">
        <f>INDEX(_calc_누적빈도!M:M,$A39)-INDEX(_calc_누적빈도!M:M,$A39-기준550회_후보!$B$1)</f>
        <v>92</v>
      </c>
      <c r="N39">
        <f>INDEX(_calc_누적빈도!N:N,$A39)-INDEX(_calc_누적빈도!N:N,$A39-기준550회_후보!$B$1)</f>
        <v>80</v>
      </c>
      <c r="O39">
        <f>INDEX(_calc_누적빈도!O:O,$A39)-INDEX(_calc_누적빈도!O:O,$A39-기준550회_후보!$B$1)</f>
        <v>72</v>
      </c>
      <c r="P39">
        <f>INDEX(_calc_누적빈도!P:P,$A39)-INDEX(_calc_누적빈도!P:P,$A39-기준550회_후보!$B$1)</f>
        <v>77</v>
      </c>
      <c r="Q39">
        <f>INDEX(_calc_누적빈도!Q:Q,$A39)-INDEX(_calc_누적빈도!Q:Q,$A39-기준550회_후보!$B$1)</f>
        <v>83</v>
      </c>
      <c r="R39">
        <f>INDEX(_calc_누적빈도!R:R,$A39)-INDEX(_calc_누적빈도!R:R,$A39-기준550회_후보!$B$1)</f>
        <v>73</v>
      </c>
      <c r="S39">
        <f>INDEX(_calc_누적빈도!S:S,$A39)-INDEX(_calc_누적빈도!S:S,$A39-기준550회_후보!$B$1)</f>
        <v>80</v>
      </c>
      <c r="T39">
        <f>INDEX(_calc_누적빈도!T:T,$A39)-INDEX(_calc_누적빈도!T:T,$A39-기준550회_후보!$B$1)</f>
        <v>80</v>
      </c>
      <c r="U39">
        <f>INDEX(_calc_누적빈도!U:U,$A39)-INDEX(_calc_누적빈도!U:U,$A39-기준550회_후보!$B$1)</f>
        <v>59</v>
      </c>
      <c r="V39">
        <f>INDEX(_calc_누적빈도!V:V,$A39)-INDEX(_calc_누적빈도!V:V,$A39-기준550회_후보!$B$1)</f>
        <v>83</v>
      </c>
      <c r="W39">
        <f>INDEX(_calc_누적빈도!W:W,$A39)-INDEX(_calc_누적빈도!W:W,$A39-기준550회_후보!$B$1)</f>
        <v>62</v>
      </c>
      <c r="X39">
        <f>INDEX(_calc_누적빈도!X:X,$A39)-INDEX(_calc_누적빈도!X:X,$A39-기준550회_후보!$B$1)</f>
        <v>63</v>
      </c>
      <c r="Y39">
        <f>INDEX(_calc_누적빈도!Y:Y,$A39)-INDEX(_calc_누적빈도!Y:Y,$A39-기준550회_후보!$B$1)</f>
        <v>76</v>
      </c>
      <c r="Z39">
        <f>INDEX(_calc_누적빈도!Z:Z,$A39)-INDEX(_calc_누적빈도!Z:Z,$A39-기준550회_후보!$B$1)</f>
        <v>59</v>
      </c>
      <c r="AA39">
        <f>INDEX(_calc_누적빈도!AA:AA,$A39)-INDEX(_calc_누적빈도!AA:AA,$A39-기준550회_후보!$B$1)</f>
        <v>68</v>
      </c>
      <c r="AB39">
        <f>INDEX(_calc_누적빈도!AB:AB,$A39)-INDEX(_calc_누적빈도!AB:AB,$A39-기준550회_후보!$B$1)</f>
        <v>73</v>
      </c>
      <c r="AC39">
        <f>INDEX(_calc_누적빈도!AC:AC,$A39)-INDEX(_calc_누적빈도!AC:AC,$A39-기준550회_후보!$B$1)</f>
        <v>79</v>
      </c>
      <c r="AD39">
        <f>INDEX(_calc_누적빈도!AD:AD,$A39)-INDEX(_calc_누적빈도!AD:AD,$A39-기준550회_후보!$B$1)</f>
        <v>71</v>
      </c>
      <c r="AE39">
        <f>INDEX(_calc_누적빈도!AE:AE,$A39)-INDEX(_calc_누적빈도!AE:AE,$A39-기준550회_후보!$B$1)</f>
        <v>76</v>
      </c>
      <c r="AF39">
        <f>INDEX(_calc_누적빈도!AF:AF,$A39)-INDEX(_calc_누적빈도!AF:AF,$A39-기준550회_후보!$B$1)</f>
        <v>71</v>
      </c>
      <c r="AG39">
        <f>INDEX(_calc_누적빈도!AG:AG,$A39)-INDEX(_calc_누적빈도!AG:AG,$A39-기준550회_후보!$B$1)</f>
        <v>62</v>
      </c>
      <c r="AH39">
        <f>INDEX(_calc_누적빈도!AH:AH,$A39)-INDEX(_calc_누적빈도!AH:AH,$A39-기준550회_후보!$B$1)</f>
        <v>89</v>
      </c>
      <c r="AI39">
        <f>INDEX(_calc_누적빈도!AI:AI,$A39)-INDEX(_calc_누적빈도!AI:AI,$A39-기준550회_후보!$B$1)</f>
        <v>79</v>
      </c>
      <c r="AJ39">
        <f>INDEX(_calc_누적빈도!AJ:AJ,$A39)-INDEX(_calc_누적빈도!AJ:AJ,$A39-기준550회_후보!$B$1)</f>
        <v>75</v>
      </c>
      <c r="AK39">
        <f>INDEX(_calc_누적빈도!AK:AK,$A39)-INDEX(_calc_누적빈도!AK:AK,$A39-기준550회_후보!$B$1)</f>
        <v>75</v>
      </c>
      <c r="AL39">
        <f>INDEX(_calc_누적빈도!AL:AL,$A39)-INDEX(_calc_누적빈도!AL:AL,$A39-기준550회_후보!$B$1)</f>
        <v>71</v>
      </c>
      <c r="AM39">
        <f>INDEX(_calc_누적빈도!AM:AM,$A39)-INDEX(_calc_누적빈도!AM:AM,$A39-기준550회_후보!$B$1)</f>
        <v>84</v>
      </c>
      <c r="AN39">
        <f>INDEX(_calc_누적빈도!AN:AN,$A39)-INDEX(_calc_누적빈도!AN:AN,$A39-기준550회_후보!$B$1)</f>
        <v>75</v>
      </c>
      <c r="AO39">
        <f>INDEX(_calc_누적빈도!AO:AO,$A39)-INDEX(_calc_누적빈도!AO:AO,$A39-기준550회_후보!$B$1)</f>
        <v>62</v>
      </c>
      <c r="AP39">
        <f>INDEX(_calc_누적빈도!AP:AP,$A39)-INDEX(_calc_누적빈도!AP:AP,$A39-기준550회_후보!$B$1)</f>
        <v>68</v>
      </c>
      <c r="AQ39">
        <f>INDEX(_calc_누적빈도!AQ:AQ,$A39)-INDEX(_calc_누적빈도!AQ:AQ,$A39-기준550회_후보!$B$1)</f>
        <v>72</v>
      </c>
      <c r="AR39">
        <f>INDEX(_calc_누적빈도!AR:AR,$A39)-INDEX(_calc_누적빈도!AR:AR,$A39-기준550회_후보!$B$1)</f>
        <v>72</v>
      </c>
      <c r="AS39">
        <f>INDEX(_calc_누적빈도!AS:AS,$A39)-INDEX(_calc_누적빈도!AS:AS,$A39-기준550회_후보!$B$1)</f>
        <v>73</v>
      </c>
      <c r="AT39">
        <f>INDEX(_calc_누적빈도!AT:AT,$A39)-INDEX(_calc_누적빈도!AT:AT,$A39-기준550회_후보!$B$1)</f>
        <v>81</v>
      </c>
      <c r="AU39">
        <f>(RANK(_calc_라운드기준!B39,_calc_라운드기준!$B39:$AT39,0)+COUNTIFS(_calc_라운드기준!$B39:$AT39,_calc_라운드기준!B39,$B$1:$AT$1,"&lt;"&amp;1))-(RANK(B39,$B39:$AT39,0)+COUNTIFS($B39:$AT39,B39,$B$1:$AT$1,"&lt;"&amp;1))</f>
        <v>-16</v>
      </c>
      <c r="AV39">
        <f>(RANK(_calc_라운드기준!C39,_calc_라운드기준!$B39:$AT39,0)+COUNTIFS(_calc_라운드기준!$B39:$AT39,_calc_라운드기준!C39,$B$1:$AT$1,"&lt;"&amp;2))-(RANK(C39,$B39:$AT39,0)+COUNTIFS($B39:$AT39,C39,$B$1:$AT$1,"&lt;"&amp;2))</f>
        <v>3</v>
      </c>
      <c r="AW39">
        <f>(RANK(_calc_라운드기준!D39,_calc_라운드기준!$B39:$AT39,0)+COUNTIFS(_calc_라운드기준!$B39:$AT39,_calc_라운드기준!D39,$B$1:$AT$1,"&lt;"&amp;3))-(RANK(D39,$B39:$AT39,0)+COUNTIFS($B39:$AT39,D39,$B$1:$AT$1,"&lt;"&amp;3))</f>
        <v>-3</v>
      </c>
      <c r="AX39">
        <f>(RANK(_calc_라운드기준!E39,_calc_라운드기준!$B39:$AT39,0)+COUNTIFS(_calc_라운드기준!$B39:$AT39,_calc_라운드기준!E39,$B$1:$AT$1,"&lt;"&amp;4))-(RANK(E39,$B39:$AT39,0)+COUNTIFS($B39:$AT39,E39,$B$1:$AT$1,"&lt;"&amp;4))</f>
        <v>-11</v>
      </c>
      <c r="AY39">
        <f>(RANK(_calc_라운드기준!F39,_calc_라운드기준!$B39:$AT39,0)+COUNTIFS(_calc_라운드기준!$B39:$AT39,_calc_라운드기준!F39,$B$1:$AT$1,"&lt;"&amp;5))-(RANK(F39,$B39:$AT39,0)+COUNTIFS($B39:$AT39,F39,$B$1:$AT$1,"&lt;"&amp;5))</f>
        <v>-28</v>
      </c>
      <c r="AZ39">
        <f>(RANK(_calc_라운드기준!G39,_calc_라운드기준!$B39:$AT39,0)+COUNTIFS(_calc_라운드기준!$B39:$AT39,_calc_라운드기준!G39,$B$1:$AT$1,"&lt;"&amp;6))-(RANK(G39,$B39:$AT39,0)+COUNTIFS($B39:$AT39,G39,$B$1:$AT$1,"&lt;"&amp;6))</f>
        <v>5</v>
      </c>
      <c r="BA39">
        <f>(RANK(_calc_라운드기준!H39,_calc_라운드기준!$B39:$AT39,0)+COUNTIFS(_calc_라운드기준!$B39:$AT39,_calc_라운드기준!H39,$B$1:$AT$1,"&lt;"&amp;7))-(RANK(H39,$B39:$AT39,0)+COUNTIFS($B39:$AT39,H39,$B$1:$AT$1,"&lt;"&amp;7))</f>
        <v>-5</v>
      </c>
      <c r="BB39">
        <f>(RANK(_calc_라운드기준!I39,_calc_라운드기준!$B39:$AT39,0)+COUNTIFS(_calc_라운드기준!$B39:$AT39,_calc_라운드기준!I39,$B$1:$AT$1,"&lt;"&amp;8))-(RANK(I39,$B39:$AT39,0)+COUNTIFS($B39:$AT39,I39,$B$1:$AT$1,"&lt;"&amp;8))</f>
        <v>-20</v>
      </c>
      <c r="BC39">
        <f>(RANK(_calc_라운드기준!J39,_calc_라운드기준!$B39:$AT39,0)+COUNTIFS(_calc_라운드기준!$B39:$AT39,_calc_라운드기준!J39,$B$1:$AT$1,"&lt;"&amp;9))-(RANK(J39,$B39:$AT39,0)+COUNTIFS($B39:$AT39,J39,$B$1:$AT$1,"&lt;"&amp;9))</f>
        <v>-26</v>
      </c>
      <c r="BD39">
        <f>(RANK(_calc_라운드기준!K39,_calc_라운드기준!$B39:$AT39,0)+COUNTIFS(_calc_라운드기준!$B39:$AT39,_calc_라운드기준!K39,$B$1:$AT$1,"&lt;"&amp;10))-(RANK(K39,$B39:$AT39,0)+COUNTIFS($B39:$AT39,K39,$B$1:$AT$1,"&lt;"&amp;10))</f>
        <v>23</v>
      </c>
      <c r="BE39">
        <f>(RANK(_calc_라운드기준!L39,_calc_라운드기준!$B39:$AT39,0)+COUNTIFS(_calc_라운드기준!$B39:$AT39,_calc_라운드기준!L39,$B$1:$AT$1,"&lt;"&amp;11))-(RANK(L39,$B39:$AT39,0)+COUNTIFS($B39:$AT39,L39,$B$1:$AT$1,"&lt;"&amp;11))</f>
        <v>19</v>
      </c>
      <c r="BF39">
        <f>(RANK(_calc_라운드기준!M39,_calc_라운드기준!$B39:$AT39,0)+COUNTIFS(_calc_라운드기준!$B39:$AT39,_calc_라운드기준!M39,$B$1:$AT$1,"&lt;"&amp;12))-(RANK(M39,$B39:$AT39,0)+COUNTIFS($B39:$AT39,M39,$B$1:$AT$1,"&lt;"&amp;12))</f>
        <v>4</v>
      </c>
      <c r="BG39">
        <f>(RANK(_calc_라운드기준!N39,_calc_라운드기준!$B39:$AT39,0)+COUNTIFS(_calc_라운드기준!$B39:$AT39,_calc_라운드기준!N39,$B$1:$AT$1,"&lt;"&amp;13))-(RANK(N39,$B39:$AT39,0)+COUNTIFS($B39:$AT39,N39,$B$1:$AT$1,"&lt;"&amp;13))</f>
        <v>9</v>
      </c>
      <c r="BH39">
        <f>(RANK(_calc_라운드기준!O39,_calc_라운드기준!$B39:$AT39,0)+COUNTIFS(_calc_라운드기준!$B39:$AT39,_calc_라운드기준!O39,$B$1:$AT$1,"&lt;"&amp;14))-(RANK(O39,$B39:$AT39,0)+COUNTIFS($B39:$AT39,O39,$B$1:$AT$1,"&lt;"&amp;14))</f>
        <v>13</v>
      </c>
      <c r="BI39">
        <f>(RANK(_calc_라운드기준!P39,_calc_라운드기준!$B39:$AT39,0)+COUNTIFS(_calc_라운드기준!$B39:$AT39,_calc_라운드기준!P39,$B$1:$AT$1,"&lt;"&amp;15))-(RANK(P39,$B39:$AT39,0)+COUNTIFS($B39:$AT39,P39,$B$1:$AT$1,"&lt;"&amp;15))</f>
        <v>10</v>
      </c>
      <c r="BJ39">
        <f>(RANK(_calc_라운드기준!Q39,_calc_라운드기준!$B39:$AT39,0)+COUNTIFS(_calc_라운드기준!$B39:$AT39,_calc_라운드기준!Q39,$B$1:$AT$1,"&lt;"&amp;16))-(RANK(Q39,$B39:$AT39,0)+COUNTIFS($B39:$AT39,Q39,$B$1:$AT$1,"&lt;"&amp;16))</f>
        <v>-4</v>
      </c>
      <c r="BK39">
        <f>(RANK(_calc_라운드기준!R39,_calc_라운드기준!$B39:$AT39,0)+COUNTIFS(_calc_라운드기준!$B39:$AT39,_calc_라운드기준!R39,$B$1:$AT$1,"&lt;"&amp;17))-(RANK(R39,$B39:$AT39,0)+COUNTIFS($B39:$AT39,R39,$B$1:$AT$1,"&lt;"&amp;17))</f>
        <v>4</v>
      </c>
      <c r="BL39">
        <f>(RANK(_calc_라운드기준!S39,_calc_라운드기준!$B39:$AT39,0)+COUNTIFS(_calc_라운드기준!$B39:$AT39,_calc_라운드기준!S39,$B$1:$AT$1,"&lt;"&amp;18))-(RANK(S39,$B39:$AT39,0)+COUNTIFS($B39:$AT39,S39,$B$1:$AT$1,"&lt;"&amp;18))</f>
        <v>17</v>
      </c>
      <c r="BM39">
        <f>(RANK(_calc_라운드기준!T39,_calc_라운드기준!$B39:$AT39,0)+COUNTIFS(_calc_라운드기준!$B39:$AT39,_calc_라운드기준!T39,$B$1:$AT$1,"&lt;"&amp;19))-(RANK(T39,$B39:$AT39,0)+COUNTIFS($B39:$AT39,T39,$B$1:$AT$1,"&lt;"&amp;19))</f>
        <v>23</v>
      </c>
      <c r="BN39">
        <f>(RANK(_calc_라운드기준!U39,_calc_라운드기준!$B39:$AT39,0)+COUNTIFS(_calc_라운드기준!$B39:$AT39,_calc_라운드기준!U39,$B$1:$AT$1,"&lt;"&amp;20))-(RANK(U39,$B39:$AT39,0)+COUNTIFS($B39:$AT39,U39,$B$1:$AT$1,"&lt;"&amp;20))</f>
        <v>-23</v>
      </c>
      <c r="BO39">
        <f>(RANK(_calc_라운드기준!V39,_calc_라운드기준!$B39:$AT39,0)+COUNTIFS(_calc_라운드기준!$B39:$AT39,_calc_라운드기준!V39,$B$1:$AT$1,"&lt;"&amp;21))-(RANK(V39,$B39:$AT39,0)+COUNTIFS($B39:$AT39,V39,$B$1:$AT$1,"&lt;"&amp;21))</f>
        <v>22</v>
      </c>
      <c r="BP39">
        <f>(RANK(_calc_라운드기준!W39,_calc_라운드기준!$B39:$AT39,0)+COUNTIFS(_calc_라운드기준!$B39:$AT39,_calc_라운드기준!W39,$B$1:$AT$1,"&lt;"&amp;22))-(RANK(W39,$B39:$AT39,0)+COUNTIFS($B39:$AT39,W39,$B$1:$AT$1,"&lt;"&amp;22))</f>
        <v>3</v>
      </c>
      <c r="BQ39">
        <f>(RANK(_calc_라운드기준!X39,_calc_라운드기준!$B39:$AT39,0)+COUNTIFS(_calc_라운드기준!$B39:$AT39,_calc_라운드기준!X39,$B$1:$AT$1,"&lt;"&amp;23))-(RANK(X39,$B39:$AT39,0)+COUNTIFS($B39:$AT39,X39,$B$1:$AT$1,"&lt;"&amp;23))</f>
        <v>-33</v>
      </c>
      <c r="BR39">
        <f>(RANK(_calc_라운드기준!Y39,_calc_라운드기준!$B39:$AT39,0)+COUNTIFS(_calc_라운드기준!$B39:$AT39,_calc_라운드기준!Y39,$B$1:$AT$1,"&lt;"&amp;24))-(RANK(Y39,$B39:$AT39,0)+COUNTIFS($B39:$AT39,Y39,$B$1:$AT$1,"&lt;"&amp;24))</f>
        <v>-10</v>
      </c>
      <c r="BS39">
        <f>(RANK(_calc_라운드기준!Z39,_calc_라운드기준!$B39:$AT39,0)+COUNTIFS(_calc_라운드기준!$B39:$AT39,_calc_라운드기준!Z39,$B$1:$AT$1,"&lt;"&amp;25))-(RANK(Z39,$B39:$AT39,0)+COUNTIFS($B39:$AT39,Z39,$B$1:$AT$1,"&lt;"&amp;25))</f>
        <v>-32</v>
      </c>
      <c r="BT39">
        <f>(RANK(_calc_라운드기준!AA39,_calc_라운드기준!$B39:$AT39,0)+COUNTIFS(_calc_라운드기준!$B39:$AT39,_calc_라운드기준!AA39,$B$1:$AT$1,"&lt;"&amp;26))-(RANK(AA39,$B39:$AT39,0)+COUNTIFS($B39:$AT39,AA39,$B$1:$AT$1,"&lt;"&amp;26))</f>
        <v>-12</v>
      </c>
      <c r="BU39">
        <f>(RANK(_calc_라운드기준!AB39,_calc_라운드기준!$B39:$AT39,0)+COUNTIFS(_calc_라운드기준!$B39:$AT39,_calc_라운드기준!AB39,$B$1:$AT$1,"&lt;"&amp;27))-(RANK(AB39,$B39:$AT39,0)+COUNTIFS($B39:$AT39,AB39,$B$1:$AT$1,"&lt;"&amp;27))</f>
        <v>-20</v>
      </c>
      <c r="BV39">
        <f>(RANK(_calc_라운드기준!AC39,_calc_라운드기준!$B39:$AT39,0)+COUNTIFS(_calc_라운드기준!$B39:$AT39,_calc_라운드기준!AC39,$B$1:$AT$1,"&lt;"&amp;28))-(RANK(AC39,$B39:$AT39,0)+COUNTIFS($B39:$AT39,AC39,$B$1:$AT$1,"&lt;"&amp;28))</f>
        <v>-5</v>
      </c>
      <c r="BW39">
        <f>(RANK(_calc_라운드기준!AD39,_calc_라운드기준!$B39:$AT39,0)+COUNTIFS(_calc_라운드기준!$B39:$AT39,_calc_라운드기준!AD39,$B$1:$AT$1,"&lt;"&amp;29))-(RANK(AD39,$B39:$AT39,0)+COUNTIFS($B39:$AT39,AD39,$B$1:$AT$1,"&lt;"&amp;29))</f>
        <v>-16</v>
      </c>
      <c r="BX39">
        <f>(RANK(_calc_라운드기준!AE39,_calc_라운드기준!$B39:$AT39,0)+COUNTIFS(_calc_라운드기준!$B39:$AT39,_calc_라운드기준!AE39,$B$1:$AT$1,"&lt;"&amp;30))-(RANK(AE39,$B39:$AT39,0)+COUNTIFS($B39:$AT39,AE39,$B$1:$AT$1,"&lt;"&amp;30))</f>
        <v>12</v>
      </c>
      <c r="BY39">
        <f>(RANK(_calc_라운드기준!AF39,_calc_라운드기준!$B39:$AT39,0)+COUNTIFS(_calc_라운드기준!$B39:$AT39,_calc_라운드기준!AF39,$B$1:$AT$1,"&lt;"&amp;31))-(RANK(AF39,$B39:$AT39,0)+COUNTIFS($B39:$AT39,AF39,$B$1:$AT$1,"&lt;"&amp;31))</f>
        <v>1</v>
      </c>
      <c r="BZ39">
        <f>(RANK(_calc_라운드기준!AG39,_calc_라운드기준!$B39:$AT39,0)+COUNTIFS(_calc_라운드기준!$B39:$AT39,_calc_라운드기준!AG39,$B$1:$AT$1,"&lt;"&amp;32))-(RANK(AG39,$B39:$AT39,0)+COUNTIFS($B39:$AT39,AG39,$B$1:$AT$1,"&lt;"&amp;32))</f>
        <v>-5</v>
      </c>
      <c r="CA39">
        <f>(RANK(_calc_라운드기준!AH39,_calc_라운드기준!$B39:$AT39,0)+COUNTIFS(_calc_라운드기준!$B39:$AT39,_calc_라운드기준!AH39,$B$1:$AT$1,"&lt;"&amp;33))-(RANK(AH39,$B39:$AT39,0)+COUNTIFS($B39:$AT39,AH39,$B$1:$AT$1,"&lt;"&amp;33))</f>
        <v>20</v>
      </c>
      <c r="CB39">
        <f>(RANK(_calc_라운드기준!AI39,_calc_라운드기준!$B39:$AT39,0)+COUNTIFS(_calc_라운드기준!$B39:$AT39,_calc_라운드기준!AI39,$B$1:$AT$1,"&lt;"&amp;34))-(RANK(AI39,$B39:$AT39,0)+COUNTIFS($B39:$AT39,AI39,$B$1:$AT$1,"&lt;"&amp;34))</f>
        <v>30</v>
      </c>
      <c r="CC39">
        <f>(RANK(_calc_라운드기준!AJ39,_calc_라운드기준!$B39:$AT39,0)+COUNTIFS(_calc_라운드기준!$B39:$AT39,_calc_라운드기준!AJ39,$B$1:$AT$1,"&lt;"&amp;35))-(RANK(AJ39,$B39:$AT39,0)+COUNTIFS($B39:$AT39,AJ39,$B$1:$AT$1,"&lt;"&amp;35))</f>
        <v>13</v>
      </c>
      <c r="CD39">
        <f>(RANK(_calc_라운드기준!AK39,_calc_라운드기준!$B39:$AT39,0)+COUNTIFS(_calc_라운드기준!$B39:$AT39,_calc_라운드기준!AK39,$B$1:$AT$1,"&lt;"&amp;36))-(RANK(AK39,$B39:$AT39,0)+COUNTIFS($B39:$AT39,AK39,$B$1:$AT$1,"&lt;"&amp;36))</f>
        <v>13</v>
      </c>
      <c r="CE39">
        <f>(RANK(_calc_라운드기준!AL39,_calc_라운드기준!$B39:$AT39,0)+COUNTIFS(_calc_라운드기준!$B39:$AT39,_calc_라운드기준!AL39,$B$1:$AT$1,"&lt;"&amp;37))-(RANK(AL39,$B39:$AT39,0)+COUNTIFS($B39:$AT39,AL39,$B$1:$AT$1,"&lt;"&amp;37))</f>
        <v>-17</v>
      </c>
      <c r="CF39">
        <f>(RANK(_calc_라운드기준!AM39,_calc_라운드기준!$B39:$AT39,0)+COUNTIFS(_calc_라운드기준!$B39:$AT39,_calc_라운드기준!AM39,$B$1:$AT$1,"&lt;"&amp;38))-(RANK(AM39,$B39:$AT39,0)+COUNTIFS($B39:$AT39,AM39,$B$1:$AT$1,"&lt;"&amp;38))</f>
        <v>20</v>
      </c>
      <c r="CG39">
        <f>(RANK(_calc_라운드기준!AN39,_calc_라운드기준!$B39:$AT39,0)+COUNTIFS(_calc_라운드기준!$B39:$AT39,_calc_라운드기준!AN39,$B$1:$AT$1,"&lt;"&amp;39))-(RANK(AN39,$B39:$AT39,0)+COUNTIFS($B39:$AT39,AN39,$B$1:$AT$1,"&lt;"&amp;39))</f>
        <v>-12</v>
      </c>
      <c r="CH39">
        <f>(RANK(_calc_라운드기준!AO39,_calc_라운드기준!$B39:$AT39,0)+COUNTIFS(_calc_라운드기준!$B39:$AT39,_calc_라운드기준!AO39,$B$1:$AT$1,"&lt;"&amp;40))-(RANK(AO39,$B39:$AT39,0)+COUNTIFS($B39:$AT39,AO39,$B$1:$AT$1,"&lt;"&amp;40))</f>
        <v>-27</v>
      </c>
      <c r="CI39">
        <f>(RANK(_calc_라운드기준!AP39,_calc_라운드기준!$B39:$AT39,0)+COUNTIFS(_calc_라운드기준!$B39:$AT39,_calc_라운드기준!AP39,$B$1:$AT$1,"&lt;"&amp;41))-(RANK(AP39,$B39:$AT39,0)+COUNTIFS($B39:$AT39,AP39,$B$1:$AT$1,"&lt;"&amp;41))</f>
        <v>3</v>
      </c>
      <c r="CJ39">
        <f>(RANK(_calc_라운드기준!AQ39,_calc_라운드기준!$B39:$AT39,0)+COUNTIFS(_calc_라운드기준!$B39:$AT39,_calc_라운드기준!AQ39,$B$1:$AT$1,"&lt;"&amp;42))-(RANK(AQ39,$B39:$AT39,0)+COUNTIFS($B39:$AT39,AQ39,$B$1:$AT$1,"&lt;"&amp;42))</f>
        <v>-3</v>
      </c>
      <c r="CK39">
        <f>(RANK(_calc_라운드기준!AR39,_calc_라운드기준!$B39:$AT39,0)+COUNTIFS(_calc_라운드기준!$B39:$AT39,_calc_라운드기준!AR39,$B$1:$AT$1,"&lt;"&amp;43))-(RANK(AR39,$B39:$AT39,0)+COUNTIFS($B39:$AT39,AR39,$B$1:$AT$1,"&lt;"&amp;43))</f>
        <v>12</v>
      </c>
      <c r="CL39">
        <f>(RANK(_calc_라운드기준!AS39,_calc_라운드기준!$B39:$AT39,0)+COUNTIFS(_calc_라운드기준!$B39:$AT39,_calc_라운드기준!AS39,$B$1:$AT$1,"&lt;"&amp;44))-(RANK(AS39,$B39:$AT39,0)+COUNTIFS($B39:$AT39,AS39,$B$1:$AT$1,"&lt;"&amp;44))</f>
        <v>16</v>
      </c>
      <c r="CM39">
        <f>(RANK(_calc_라운드기준!AT39,_calc_라운드기준!$B39:$AT39,0)+COUNTIFS(_calc_라운드기준!$B39:$AT39,_calc_라운드기준!AT39,$B$1:$AT$1,"&lt;"&amp;45))-(RANK(AT39,$B39:$AT39,0)+COUNTIFS($B39:$AT39,AT39,$B$1:$AT$1,"&lt;"&amp;45))</f>
        <v>33</v>
      </c>
      <c r="CN39">
        <f t="shared" si="45"/>
        <v>35</v>
      </c>
      <c r="CO39">
        <f t="shared" si="46"/>
        <v>21</v>
      </c>
      <c r="CP39">
        <f t="shared" si="47"/>
        <v>25</v>
      </c>
      <c r="CQ39">
        <f t="shared" si="48"/>
        <v>32</v>
      </c>
      <c r="CR39">
        <f t="shared" si="49"/>
        <v>43</v>
      </c>
      <c r="CS39">
        <f t="shared" si="50"/>
        <v>18</v>
      </c>
      <c r="CT39">
        <f t="shared" si="51"/>
        <v>28</v>
      </c>
      <c r="CU39">
        <f t="shared" si="52"/>
        <v>38</v>
      </c>
      <c r="CV39">
        <f t="shared" si="53"/>
        <v>41</v>
      </c>
      <c r="CW39">
        <f t="shared" si="54"/>
        <v>3</v>
      </c>
      <c r="CX39">
        <f t="shared" si="55"/>
        <v>8</v>
      </c>
      <c r="CY39">
        <f t="shared" si="56"/>
        <v>19</v>
      </c>
      <c r="CZ39">
        <f t="shared" si="57"/>
        <v>17</v>
      </c>
      <c r="DA39">
        <f t="shared" si="58"/>
        <v>11</v>
      </c>
      <c r="DB39">
        <f t="shared" si="59"/>
        <v>16</v>
      </c>
      <c r="DC39">
        <f t="shared" si="60"/>
        <v>27</v>
      </c>
      <c r="DD39">
        <f t="shared" si="61"/>
        <v>20</v>
      </c>
      <c r="DE39">
        <f t="shared" si="62"/>
        <v>9</v>
      </c>
      <c r="DF39">
        <f t="shared" si="63"/>
        <v>4</v>
      </c>
      <c r="DG39">
        <f t="shared" si="64"/>
        <v>40</v>
      </c>
      <c r="DH39">
        <f t="shared" si="65"/>
        <v>5</v>
      </c>
      <c r="DI39">
        <f t="shared" si="66"/>
        <v>22</v>
      </c>
      <c r="DJ39">
        <f t="shared" si="67"/>
        <v>45</v>
      </c>
      <c r="DK39">
        <f t="shared" si="68"/>
        <v>31</v>
      </c>
      <c r="DL39">
        <f t="shared" si="69"/>
        <v>44</v>
      </c>
      <c r="DM39">
        <f t="shared" si="70"/>
        <v>33</v>
      </c>
      <c r="DN39">
        <f t="shared" si="71"/>
        <v>39</v>
      </c>
      <c r="DO39">
        <f t="shared" si="72"/>
        <v>29</v>
      </c>
      <c r="DP39">
        <f t="shared" si="73"/>
        <v>36</v>
      </c>
      <c r="DQ39">
        <f t="shared" si="74"/>
        <v>14</v>
      </c>
      <c r="DR39">
        <f t="shared" si="75"/>
        <v>24</v>
      </c>
      <c r="DS39">
        <f t="shared" si="76"/>
        <v>30</v>
      </c>
      <c r="DT39">
        <f t="shared" si="77"/>
        <v>6</v>
      </c>
      <c r="DU39">
        <f t="shared" si="78"/>
        <v>2</v>
      </c>
      <c r="DV39">
        <f t="shared" si="79"/>
        <v>12</v>
      </c>
      <c r="DW39">
        <f t="shared" si="80"/>
        <v>13</v>
      </c>
      <c r="DX39">
        <f t="shared" si="81"/>
        <v>37</v>
      </c>
      <c r="DY39">
        <f t="shared" si="82"/>
        <v>7</v>
      </c>
      <c r="DZ39">
        <f t="shared" si="83"/>
        <v>34</v>
      </c>
      <c r="EA39">
        <f t="shared" si="84"/>
        <v>42</v>
      </c>
      <c r="EB39">
        <f t="shared" si="85"/>
        <v>23</v>
      </c>
      <c r="EC39">
        <f t="shared" si="86"/>
        <v>26</v>
      </c>
      <c r="ED39">
        <f t="shared" si="87"/>
        <v>15</v>
      </c>
      <c r="EE39">
        <f t="shared" si="88"/>
        <v>10</v>
      </c>
      <c r="EF39">
        <f t="shared" si="89"/>
        <v>1</v>
      </c>
    </row>
    <row r="40" spans="1:136" ht="16.5" customHeight="1">
      <c r="A40">
        <f>_calc_라운드기준!A40</f>
        <v>1206</v>
      </c>
      <c r="B40">
        <f>INDEX(_calc_누적빈도!B:B,$A40)-INDEX(_calc_누적빈도!B:B,$A40-기준550회_후보!$B$1)</f>
        <v>68</v>
      </c>
      <c r="C40">
        <f>INDEX(_calc_누적빈도!C:C,$A40)-INDEX(_calc_누적빈도!C:C,$A40-기준550회_후보!$B$1)</f>
        <v>66</v>
      </c>
      <c r="D40">
        <f>INDEX(_calc_누적빈도!D:D,$A40)-INDEX(_calc_누적빈도!D:D,$A40-기준550회_후보!$B$1)</f>
        <v>83</v>
      </c>
      <c r="E40">
        <f>INDEX(_calc_누적빈도!E:E,$A40)-INDEX(_calc_누적빈도!E:E,$A40-기준550회_후보!$B$1)</f>
        <v>66</v>
      </c>
      <c r="F40">
        <f>INDEX(_calc_누적빈도!F:F,$A40)-INDEX(_calc_누적빈도!F:F,$A40-기준550회_후보!$B$1)</f>
        <v>58</v>
      </c>
      <c r="G40">
        <f>INDEX(_calc_누적빈도!G:G,$A40)-INDEX(_calc_누적빈도!G:G,$A40-기준550회_후보!$B$1)</f>
        <v>83</v>
      </c>
      <c r="H40">
        <f>INDEX(_calc_누적빈도!H:H,$A40)-INDEX(_calc_누적빈도!H:H,$A40-기준550회_후보!$B$1)</f>
        <v>82</v>
      </c>
      <c r="I40">
        <f>INDEX(_calc_누적빈도!I:I,$A40)-INDEX(_calc_누적빈도!I:I,$A40-기준550회_후보!$B$1)</f>
        <v>63</v>
      </c>
      <c r="J40">
        <f>INDEX(_calc_누적빈도!J:J,$A40)-INDEX(_calc_누적빈도!J:J,$A40-기준550회_후보!$B$1)</f>
        <v>65</v>
      </c>
      <c r="K40">
        <f>INDEX(_calc_누적빈도!K:K,$A40)-INDEX(_calc_누적빈도!K:K,$A40-기준550회_후보!$B$1)</f>
        <v>73</v>
      </c>
      <c r="L40">
        <f>INDEX(_calc_누적빈도!L:L,$A40)-INDEX(_calc_누적빈도!L:L,$A40-기준550회_후보!$B$1)</f>
        <v>78</v>
      </c>
      <c r="M40">
        <f>INDEX(_calc_누적빈도!M:M,$A40)-INDEX(_calc_누적빈도!M:M,$A40-기준550회_후보!$B$1)</f>
        <v>92</v>
      </c>
      <c r="N40">
        <f>INDEX(_calc_누적빈도!N:N,$A40)-INDEX(_calc_누적빈도!N:N,$A40-기준550회_후보!$B$1)</f>
        <v>80</v>
      </c>
      <c r="O40">
        <f>INDEX(_calc_누적빈도!O:O,$A40)-INDEX(_calc_누적빈도!O:O,$A40-기준550회_후보!$B$1)</f>
        <v>73</v>
      </c>
      <c r="P40">
        <f>INDEX(_calc_누적빈도!P:P,$A40)-INDEX(_calc_누적빈도!P:P,$A40-기준550회_후보!$B$1)</f>
        <v>77</v>
      </c>
      <c r="Q40">
        <f>INDEX(_calc_누적빈도!Q:Q,$A40)-INDEX(_calc_누적빈도!Q:Q,$A40-기준550회_후보!$B$1)</f>
        <v>84</v>
      </c>
      <c r="R40">
        <f>INDEX(_calc_누적빈도!R:R,$A40)-INDEX(_calc_누적빈도!R:R,$A40-기준550회_후보!$B$1)</f>
        <v>72</v>
      </c>
      <c r="S40">
        <f>INDEX(_calc_누적빈도!S:S,$A40)-INDEX(_calc_누적빈도!S:S,$A40-기준550회_후보!$B$1)</f>
        <v>80</v>
      </c>
      <c r="T40">
        <f>INDEX(_calc_누적빈도!T:T,$A40)-INDEX(_calc_누적빈도!T:T,$A40-기준550회_후보!$B$1)</f>
        <v>80</v>
      </c>
      <c r="U40">
        <f>INDEX(_calc_누적빈도!U:U,$A40)-INDEX(_calc_누적빈도!U:U,$A40-기준550회_후보!$B$1)</f>
        <v>59</v>
      </c>
      <c r="V40">
        <f>INDEX(_calc_누적빈도!V:V,$A40)-INDEX(_calc_누적빈도!V:V,$A40-기준550회_후보!$B$1)</f>
        <v>83</v>
      </c>
      <c r="W40">
        <f>INDEX(_calc_누적빈도!W:W,$A40)-INDEX(_calc_누적빈도!W:W,$A40-기준550회_후보!$B$1)</f>
        <v>62</v>
      </c>
      <c r="X40">
        <f>INDEX(_calc_누적빈도!X:X,$A40)-INDEX(_calc_누적빈도!X:X,$A40-기준550회_후보!$B$1)</f>
        <v>63</v>
      </c>
      <c r="Y40">
        <f>INDEX(_calc_누적빈도!Y:Y,$A40)-INDEX(_calc_누적빈도!Y:Y,$A40-기준550회_후보!$B$1)</f>
        <v>76</v>
      </c>
      <c r="Z40">
        <f>INDEX(_calc_누적빈도!Z:Z,$A40)-INDEX(_calc_누적빈도!Z:Z,$A40-기준550회_후보!$B$1)</f>
        <v>59</v>
      </c>
      <c r="AA40">
        <f>INDEX(_calc_누적빈도!AA:AA,$A40)-INDEX(_calc_누적빈도!AA:AA,$A40-기준550회_후보!$B$1)</f>
        <v>67</v>
      </c>
      <c r="AB40">
        <f>INDEX(_calc_누적빈도!AB:AB,$A40)-INDEX(_calc_누적빈도!AB:AB,$A40-기준550회_후보!$B$1)</f>
        <v>72</v>
      </c>
      <c r="AC40">
        <f>INDEX(_calc_누적빈도!AC:AC,$A40)-INDEX(_calc_누적빈도!AC:AC,$A40-기준550회_후보!$B$1)</f>
        <v>79</v>
      </c>
      <c r="AD40">
        <f>INDEX(_calc_누적빈도!AD:AD,$A40)-INDEX(_calc_누적빈도!AD:AD,$A40-기준550회_후보!$B$1)</f>
        <v>71</v>
      </c>
      <c r="AE40">
        <f>INDEX(_calc_누적빈도!AE:AE,$A40)-INDEX(_calc_누적빈도!AE:AE,$A40-기준550회_후보!$B$1)</f>
        <v>76</v>
      </c>
      <c r="AF40">
        <f>INDEX(_calc_누적빈도!AF:AF,$A40)-INDEX(_calc_누적빈도!AF:AF,$A40-기준550회_후보!$B$1)</f>
        <v>72</v>
      </c>
      <c r="AG40">
        <f>INDEX(_calc_누적빈도!AG:AG,$A40)-INDEX(_calc_누적빈도!AG:AG,$A40-기준550회_후보!$B$1)</f>
        <v>62</v>
      </c>
      <c r="AH40">
        <f>INDEX(_calc_누적빈도!AH:AH,$A40)-INDEX(_calc_누적빈도!AH:AH,$A40-기준550회_후보!$B$1)</f>
        <v>89</v>
      </c>
      <c r="AI40">
        <f>INDEX(_calc_누적빈도!AI:AI,$A40)-INDEX(_calc_누적빈도!AI:AI,$A40-기준550회_후보!$B$1)</f>
        <v>79</v>
      </c>
      <c r="AJ40">
        <f>INDEX(_calc_누적빈도!AJ:AJ,$A40)-INDEX(_calc_누적빈도!AJ:AJ,$A40-기준550회_후보!$B$1)</f>
        <v>75</v>
      </c>
      <c r="AK40">
        <f>INDEX(_calc_누적빈도!AK:AK,$A40)-INDEX(_calc_누적빈도!AK:AK,$A40-기준550회_후보!$B$1)</f>
        <v>75</v>
      </c>
      <c r="AL40">
        <f>INDEX(_calc_누적빈도!AL:AL,$A40)-INDEX(_calc_누적빈도!AL:AL,$A40-기준550회_후보!$B$1)</f>
        <v>71</v>
      </c>
      <c r="AM40">
        <f>INDEX(_calc_누적빈도!AM:AM,$A40)-INDEX(_calc_누적빈도!AM:AM,$A40-기준550회_후보!$B$1)</f>
        <v>84</v>
      </c>
      <c r="AN40">
        <f>INDEX(_calc_누적빈도!AN:AN,$A40)-INDEX(_calc_누적빈도!AN:AN,$A40-기준550회_후보!$B$1)</f>
        <v>75</v>
      </c>
      <c r="AO40">
        <f>INDEX(_calc_누적빈도!AO:AO,$A40)-INDEX(_calc_누적빈도!AO:AO,$A40-기준550회_후보!$B$1)</f>
        <v>63</v>
      </c>
      <c r="AP40">
        <f>INDEX(_calc_누적빈도!AP:AP,$A40)-INDEX(_calc_누적빈도!AP:AP,$A40-기준550회_후보!$B$1)</f>
        <v>68</v>
      </c>
      <c r="AQ40">
        <f>INDEX(_calc_누적빈도!AQ:AQ,$A40)-INDEX(_calc_누적빈도!AQ:AQ,$A40-기준550회_후보!$B$1)</f>
        <v>71</v>
      </c>
      <c r="AR40">
        <f>INDEX(_calc_누적빈도!AR:AR,$A40)-INDEX(_calc_누적빈도!AR:AR,$A40-기준550회_후보!$B$1)</f>
        <v>72</v>
      </c>
      <c r="AS40">
        <f>INDEX(_calc_누적빈도!AS:AS,$A40)-INDEX(_calc_누적빈도!AS:AS,$A40-기준550회_후보!$B$1)</f>
        <v>73</v>
      </c>
      <c r="AT40">
        <f>INDEX(_calc_누적빈도!AT:AT,$A40)-INDEX(_calc_누적빈도!AT:AT,$A40-기준550회_후보!$B$1)</f>
        <v>81</v>
      </c>
      <c r="AU40">
        <f>(RANK(_calc_라운드기준!B40,_calc_라운드기준!$B40:$AT40,0)+COUNTIFS(_calc_라운드기준!$B40:$AT40,_calc_라운드기준!B40,$B$1:$AT$1,"&lt;"&amp;1))-(RANK(B40,$B40:$AT40,0)+COUNTIFS($B40:$AT40,B40,$B$1:$AT$1,"&lt;"&amp;1))</f>
        <v>-8</v>
      </c>
      <c r="AV40">
        <f>(RANK(_calc_라운드기준!C40,_calc_라운드기준!$B40:$AT40,0)+COUNTIFS(_calc_라운드기준!$B40:$AT40,_calc_라운드기준!C40,$B$1:$AT$1,"&lt;"&amp;2))-(RANK(C40,$B40:$AT40,0)+COUNTIFS($B40:$AT40,C40,$B$1:$AT$1,"&lt;"&amp;2))</f>
        <v>4</v>
      </c>
      <c r="AW40">
        <f>(RANK(_calc_라운드기준!D40,_calc_라운드기준!$B40:$AT40,0)+COUNTIFS(_calc_라운드기준!$B40:$AT40,_calc_라운드기준!D40,$B$1:$AT$1,"&lt;"&amp;3))-(RANK(D40,$B40:$AT40,0)+COUNTIFS($B40:$AT40,D40,$B$1:$AT$1,"&lt;"&amp;3))</f>
        <v>-3</v>
      </c>
      <c r="AX40">
        <f>(RANK(_calc_라운드기준!E40,_calc_라운드기준!$B40:$AT40,0)+COUNTIFS(_calc_라운드기준!$B40:$AT40,_calc_라운드기준!E40,$B$1:$AT$1,"&lt;"&amp;4))-(RANK(E40,$B40:$AT40,0)+COUNTIFS($B40:$AT40,E40,$B$1:$AT$1,"&lt;"&amp;4))</f>
        <v>-11</v>
      </c>
      <c r="AY40">
        <f>(RANK(_calc_라운드기준!F40,_calc_라운드기준!$B40:$AT40,0)+COUNTIFS(_calc_라운드기준!$B40:$AT40,_calc_라운드기준!F40,$B$1:$AT$1,"&lt;"&amp;5))-(RANK(F40,$B40:$AT40,0)+COUNTIFS($B40:$AT40,F40,$B$1:$AT$1,"&lt;"&amp;5))</f>
        <v>-29</v>
      </c>
      <c r="AZ40">
        <f>(RANK(_calc_라운드기준!G40,_calc_라운드기준!$B40:$AT40,0)+COUNTIFS(_calc_라운드기준!$B40:$AT40,_calc_라운드기준!G40,$B$1:$AT$1,"&lt;"&amp;6))-(RANK(G40,$B40:$AT40,0)+COUNTIFS($B40:$AT40,G40,$B$1:$AT$1,"&lt;"&amp;6))</f>
        <v>4</v>
      </c>
      <c r="BA40">
        <f>(RANK(_calc_라운드기준!H40,_calc_라운드기준!$B40:$AT40,0)+COUNTIFS(_calc_라운드기준!$B40:$AT40,_calc_라운드기준!H40,$B$1:$AT$1,"&lt;"&amp;7))-(RANK(H40,$B40:$AT40,0)+COUNTIFS($B40:$AT40,H40,$B$1:$AT$1,"&lt;"&amp;7))</f>
        <v>-5</v>
      </c>
      <c r="BB40">
        <f>(RANK(_calc_라운드기준!I40,_calc_라운드기준!$B40:$AT40,0)+COUNTIFS(_calc_라운드기준!$B40:$AT40,_calc_라운드기준!I40,$B$1:$AT$1,"&lt;"&amp;8))-(RANK(I40,$B40:$AT40,0)+COUNTIFS($B40:$AT40,I40,$B$1:$AT$1,"&lt;"&amp;8))</f>
        <v>-21</v>
      </c>
      <c r="BC40">
        <f>(RANK(_calc_라운드기준!J40,_calc_라운드기준!$B40:$AT40,0)+COUNTIFS(_calc_라운드기준!$B40:$AT40,_calc_라운드기준!J40,$B$1:$AT$1,"&lt;"&amp;9))-(RANK(J40,$B40:$AT40,0)+COUNTIFS($B40:$AT40,J40,$B$1:$AT$1,"&lt;"&amp;9))</f>
        <v>-26</v>
      </c>
      <c r="BD40">
        <f>(RANK(_calc_라운드기준!K40,_calc_라운드기준!$B40:$AT40,0)+COUNTIFS(_calc_라운드기준!$B40:$AT40,_calc_라운드기준!K40,$B$1:$AT$1,"&lt;"&amp;10))-(RANK(K40,$B40:$AT40,0)+COUNTIFS($B40:$AT40,K40,$B$1:$AT$1,"&lt;"&amp;10))</f>
        <v>23</v>
      </c>
      <c r="BE40">
        <f>(RANK(_calc_라운드기준!L40,_calc_라운드기준!$B40:$AT40,0)+COUNTIFS(_calc_라운드기준!$B40:$AT40,_calc_라운드기준!L40,$B$1:$AT$1,"&lt;"&amp;11))-(RANK(L40,$B40:$AT40,0)+COUNTIFS($B40:$AT40,L40,$B$1:$AT$1,"&lt;"&amp;11))</f>
        <v>19</v>
      </c>
      <c r="BF40">
        <f>(RANK(_calc_라운드기준!M40,_calc_라운드기준!$B40:$AT40,0)+COUNTIFS(_calc_라운드기준!$B40:$AT40,_calc_라운드기준!M40,$B$1:$AT$1,"&lt;"&amp;12))-(RANK(M40,$B40:$AT40,0)+COUNTIFS($B40:$AT40,M40,$B$1:$AT$1,"&lt;"&amp;12))</f>
        <v>4</v>
      </c>
      <c r="BG40">
        <f>(RANK(_calc_라운드기준!N40,_calc_라운드기준!$B40:$AT40,0)+COUNTIFS(_calc_라운드기준!$B40:$AT40,_calc_라운드기준!N40,$B$1:$AT$1,"&lt;"&amp;13))-(RANK(N40,$B40:$AT40,0)+COUNTIFS($B40:$AT40,N40,$B$1:$AT$1,"&lt;"&amp;13))</f>
        <v>8</v>
      </c>
      <c r="BH40">
        <f>(RANK(_calc_라운드기준!O40,_calc_라운드기준!$B40:$AT40,0)+COUNTIFS(_calc_라운드기준!$B40:$AT40,_calc_라운드기준!O40,$B$1:$AT$1,"&lt;"&amp;14))-(RANK(O40,$B40:$AT40,0)+COUNTIFS($B40:$AT40,O40,$B$1:$AT$1,"&lt;"&amp;14))</f>
        <v>17</v>
      </c>
      <c r="BI40">
        <f>(RANK(_calc_라운드기준!P40,_calc_라운드기준!$B40:$AT40,0)+COUNTIFS(_calc_라운드기준!$B40:$AT40,_calc_라운드기준!P40,$B$1:$AT$1,"&lt;"&amp;15))-(RANK(P40,$B40:$AT40,0)+COUNTIFS($B40:$AT40,P40,$B$1:$AT$1,"&lt;"&amp;15))</f>
        <v>10</v>
      </c>
      <c r="BJ40">
        <f>(RANK(_calc_라운드기준!Q40,_calc_라운드기준!$B40:$AT40,0)+COUNTIFS(_calc_라운드기준!$B40:$AT40,_calc_라운드기준!Q40,$B$1:$AT$1,"&lt;"&amp;16))-(RANK(Q40,$B40:$AT40,0)+COUNTIFS($B40:$AT40,Q40,$B$1:$AT$1,"&lt;"&amp;16))</f>
        <v>-2</v>
      </c>
      <c r="BK40">
        <f>(RANK(_calc_라운드기준!R40,_calc_라운드기준!$B40:$AT40,0)+COUNTIFS(_calc_라운드기준!$B40:$AT40,_calc_라운드기준!R40,$B$1:$AT$1,"&lt;"&amp;17))-(RANK(R40,$B40:$AT40,0)+COUNTIFS($B40:$AT40,R40,$B$1:$AT$1,"&lt;"&amp;17))</f>
        <v>10</v>
      </c>
      <c r="BL40">
        <f>(RANK(_calc_라운드기준!S40,_calc_라운드기준!$B40:$AT40,0)+COUNTIFS(_calc_라운드기준!$B40:$AT40,_calc_라운드기준!S40,$B$1:$AT$1,"&lt;"&amp;18))-(RANK(S40,$B40:$AT40,0)+COUNTIFS($B40:$AT40,S40,$B$1:$AT$1,"&lt;"&amp;18))</f>
        <v>16</v>
      </c>
      <c r="BM40">
        <f>(RANK(_calc_라운드기준!T40,_calc_라운드기준!$B40:$AT40,0)+COUNTIFS(_calc_라운드기준!$B40:$AT40,_calc_라운드기준!T40,$B$1:$AT$1,"&lt;"&amp;19))-(RANK(T40,$B40:$AT40,0)+COUNTIFS($B40:$AT40,T40,$B$1:$AT$1,"&lt;"&amp;19))</f>
        <v>24</v>
      </c>
      <c r="BN40">
        <f>(RANK(_calc_라운드기준!U40,_calc_라운드기준!$B40:$AT40,0)+COUNTIFS(_calc_라운드기준!$B40:$AT40,_calc_라운드기준!U40,$B$1:$AT$1,"&lt;"&amp;20))-(RANK(U40,$B40:$AT40,0)+COUNTIFS($B40:$AT40,U40,$B$1:$AT$1,"&lt;"&amp;20))</f>
        <v>-24</v>
      </c>
      <c r="BO40">
        <f>(RANK(_calc_라운드기준!V40,_calc_라운드기준!$B40:$AT40,0)+COUNTIFS(_calc_라운드기준!$B40:$AT40,_calc_라운드기준!V40,$B$1:$AT$1,"&lt;"&amp;21))-(RANK(V40,$B40:$AT40,0)+COUNTIFS($B40:$AT40,V40,$B$1:$AT$1,"&lt;"&amp;21))</f>
        <v>21</v>
      </c>
      <c r="BP40">
        <f>(RANK(_calc_라운드기준!W40,_calc_라운드기준!$B40:$AT40,0)+COUNTIFS(_calc_라운드기준!$B40:$AT40,_calc_라운드기준!W40,$B$1:$AT$1,"&lt;"&amp;22))-(RANK(W40,$B40:$AT40,0)+COUNTIFS($B40:$AT40,W40,$B$1:$AT$1,"&lt;"&amp;22))</f>
        <v>3</v>
      </c>
      <c r="BQ40">
        <f>(RANK(_calc_라운드기준!X40,_calc_라운드기준!$B40:$AT40,0)+COUNTIFS(_calc_라운드기준!$B40:$AT40,_calc_라운드기준!X40,$B$1:$AT$1,"&lt;"&amp;23))-(RANK(X40,$B40:$AT40,0)+COUNTIFS($B40:$AT40,X40,$B$1:$AT$1,"&lt;"&amp;23))</f>
        <v>-33</v>
      </c>
      <c r="BR40">
        <f>(RANK(_calc_라운드기준!Y40,_calc_라운드기준!$B40:$AT40,0)+COUNTIFS(_calc_라운드기준!$B40:$AT40,_calc_라운드기준!Y40,$B$1:$AT$1,"&lt;"&amp;24))-(RANK(Y40,$B40:$AT40,0)+COUNTIFS($B40:$AT40,Y40,$B$1:$AT$1,"&lt;"&amp;24))</f>
        <v>-10</v>
      </c>
      <c r="BS40">
        <f>(RANK(_calc_라운드기준!Z40,_calc_라운드기준!$B40:$AT40,0)+COUNTIFS(_calc_라운드기준!$B40:$AT40,_calc_라운드기준!Z40,$B$1:$AT$1,"&lt;"&amp;25))-(RANK(Z40,$B40:$AT40,0)+COUNTIFS($B40:$AT40,Z40,$B$1:$AT$1,"&lt;"&amp;25))</f>
        <v>-32</v>
      </c>
      <c r="BT40">
        <f>(RANK(_calc_라운드기준!AA40,_calc_라운드기준!$B40:$AT40,0)+COUNTIFS(_calc_라운드기준!$B40:$AT40,_calc_라운드기준!AA40,$B$1:$AT$1,"&lt;"&amp;26))-(RANK(AA40,$B40:$AT40,0)+COUNTIFS($B40:$AT40,AA40,$B$1:$AT$1,"&lt;"&amp;26))</f>
        <v>-5</v>
      </c>
      <c r="BU40">
        <f>(RANK(_calc_라운드기준!AB40,_calc_라운드기준!$B40:$AT40,0)+COUNTIFS(_calc_라운드기준!$B40:$AT40,_calc_라운드기준!AB40,$B$1:$AT$1,"&lt;"&amp;27))-(RANK(AB40,$B40:$AT40,0)+COUNTIFS($B40:$AT40,AB40,$B$1:$AT$1,"&lt;"&amp;27))</f>
        <v>-18</v>
      </c>
      <c r="BV40">
        <f>(RANK(_calc_라운드기준!AC40,_calc_라운드기준!$B40:$AT40,0)+COUNTIFS(_calc_라운드기준!$B40:$AT40,_calc_라운드기준!AC40,$B$1:$AT$1,"&lt;"&amp;28))-(RANK(AC40,$B40:$AT40,0)+COUNTIFS($B40:$AT40,AC40,$B$1:$AT$1,"&lt;"&amp;28))</f>
        <v>-4</v>
      </c>
      <c r="BW40">
        <f>(RANK(_calc_라운드기준!AD40,_calc_라운드기준!$B40:$AT40,0)+COUNTIFS(_calc_라운드기준!$B40:$AT40,_calc_라운드기준!AD40,$B$1:$AT$1,"&lt;"&amp;29))-(RANK(AD40,$B40:$AT40,0)+COUNTIFS($B40:$AT40,AD40,$B$1:$AT$1,"&lt;"&amp;29))</f>
        <v>-16</v>
      </c>
      <c r="BX40">
        <f>(RANK(_calc_라운드기준!AE40,_calc_라운드기준!$B40:$AT40,0)+COUNTIFS(_calc_라운드기준!$B40:$AT40,_calc_라운드기준!AE40,$B$1:$AT$1,"&lt;"&amp;30))-(RANK(AE40,$B40:$AT40,0)+COUNTIFS($B40:$AT40,AE40,$B$1:$AT$1,"&lt;"&amp;30))</f>
        <v>2</v>
      </c>
      <c r="BY40">
        <f>(RANK(_calc_라운드기준!AF40,_calc_라운드기준!$B40:$AT40,0)+COUNTIFS(_calc_라운드기준!$B40:$AT40,_calc_라운드기준!AF40,$B$1:$AT$1,"&lt;"&amp;31))-(RANK(AF40,$B40:$AT40,0)+COUNTIFS($B40:$AT40,AF40,$B$1:$AT$1,"&lt;"&amp;31))</f>
        <v>-6</v>
      </c>
      <c r="BZ40">
        <f>(RANK(_calc_라운드기준!AG40,_calc_라운드기준!$B40:$AT40,0)+COUNTIFS(_calc_라운드기준!$B40:$AT40,_calc_라운드기준!AG40,$B$1:$AT$1,"&lt;"&amp;32))-(RANK(AG40,$B40:$AT40,0)+COUNTIFS($B40:$AT40,AG40,$B$1:$AT$1,"&lt;"&amp;32))</f>
        <v>-5</v>
      </c>
      <c r="CA40">
        <f>(RANK(_calc_라운드기준!AH40,_calc_라운드기준!$B40:$AT40,0)+COUNTIFS(_calc_라운드기준!$B40:$AT40,_calc_라운드기준!AH40,$B$1:$AT$1,"&lt;"&amp;33))-(RANK(AH40,$B40:$AT40,0)+COUNTIFS($B40:$AT40,AH40,$B$1:$AT$1,"&lt;"&amp;33))</f>
        <v>20</v>
      </c>
      <c r="CB40">
        <f>(RANK(_calc_라운드기준!AI40,_calc_라운드기준!$B40:$AT40,0)+COUNTIFS(_calc_라운드기준!$B40:$AT40,_calc_라운드기준!AI40,$B$1:$AT$1,"&lt;"&amp;34))-(RANK(AI40,$B40:$AT40,0)+COUNTIFS($B40:$AT40,AI40,$B$1:$AT$1,"&lt;"&amp;34))</f>
        <v>27</v>
      </c>
      <c r="CC40">
        <f>(RANK(_calc_라운드기준!AJ40,_calc_라운드기준!$B40:$AT40,0)+COUNTIFS(_calc_라운드기준!$B40:$AT40,_calc_라운드기준!AJ40,$B$1:$AT$1,"&lt;"&amp;35))-(RANK(AJ40,$B40:$AT40,0)+COUNTIFS($B40:$AT40,AJ40,$B$1:$AT$1,"&lt;"&amp;35))</f>
        <v>11</v>
      </c>
      <c r="CD40">
        <f>(RANK(_calc_라운드기준!AK40,_calc_라운드기준!$B40:$AT40,0)+COUNTIFS(_calc_라운드기준!$B40:$AT40,_calc_라운드기준!AK40,$B$1:$AT$1,"&lt;"&amp;36))-(RANK(AK40,$B40:$AT40,0)+COUNTIFS($B40:$AT40,AK40,$B$1:$AT$1,"&lt;"&amp;36))</f>
        <v>11</v>
      </c>
      <c r="CE40">
        <f>(RANK(_calc_라운드기준!AL40,_calc_라운드기준!$B40:$AT40,0)+COUNTIFS(_calc_라운드기준!$B40:$AT40,_calc_라운드기준!AL40,$B$1:$AT$1,"&lt;"&amp;37))-(RANK(AL40,$B40:$AT40,0)+COUNTIFS($B40:$AT40,AL40,$B$1:$AT$1,"&lt;"&amp;37))</f>
        <v>-16</v>
      </c>
      <c r="CF40">
        <f>(RANK(_calc_라운드기준!AM40,_calc_라운드기준!$B40:$AT40,0)+COUNTIFS(_calc_라운드기준!$B40:$AT40,_calc_라운드기준!AM40,$B$1:$AT$1,"&lt;"&amp;38))-(RANK(AM40,$B40:$AT40,0)+COUNTIFS($B40:$AT40,AM40,$B$1:$AT$1,"&lt;"&amp;38))</f>
        <v>19</v>
      </c>
      <c r="CG40">
        <f>(RANK(_calc_라운드기준!AN40,_calc_라운드기준!$B40:$AT40,0)+COUNTIFS(_calc_라운드기준!$B40:$AT40,_calc_라운드기준!AN40,$B$1:$AT$1,"&lt;"&amp;39))-(RANK(AN40,$B40:$AT40,0)+COUNTIFS($B40:$AT40,AN40,$B$1:$AT$1,"&lt;"&amp;39))</f>
        <v>-17</v>
      </c>
      <c r="CH40">
        <f>(RANK(_calc_라운드기준!AO40,_calc_라운드기준!$B40:$AT40,0)+COUNTIFS(_calc_라운드기준!$B40:$AT40,_calc_라운드기준!AO40,$B$1:$AT$1,"&lt;"&amp;40))-(RANK(AO40,$B40:$AT40,0)+COUNTIFS($B40:$AT40,AO40,$B$1:$AT$1,"&lt;"&amp;40))</f>
        <v>-25</v>
      </c>
      <c r="CI40">
        <f>(RANK(_calc_라운드기준!AP40,_calc_라운드기준!$B40:$AT40,0)+COUNTIFS(_calc_라운드기준!$B40:$AT40,_calc_라운드기준!AP40,$B$1:$AT$1,"&lt;"&amp;41))-(RANK(AP40,$B40:$AT40,0)+COUNTIFS($B40:$AT40,AP40,$B$1:$AT$1,"&lt;"&amp;41))</f>
        <v>-1</v>
      </c>
      <c r="CJ40">
        <f>(RANK(_calc_라운드기준!AQ40,_calc_라운드기준!$B40:$AT40,0)+COUNTIFS(_calc_라운드기준!$B40:$AT40,_calc_라운드기준!AQ40,$B$1:$AT$1,"&lt;"&amp;42))-(RANK(AQ40,$B40:$AT40,0)+COUNTIFS($B40:$AT40,AQ40,$B$1:$AT$1,"&lt;"&amp;42))</f>
        <v>2</v>
      </c>
      <c r="CK40">
        <f>(RANK(_calc_라운드기준!AR40,_calc_라운드기준!$B40:$AT40,0)+COUNTIFS(_calc_라운드기준!$B40:$AT40,_calc_라운드기준!AR40,$B$1:$AT$1,"&lt;"&amp;43))-(RANK(AR40,$B40:$AT40,0)+COUNTIFS($B40:$AT40,AR40,$B$1:$AT$1,"&lt;"&amp;43))</f>
        <v>14</v>
      </c>
      <c r="CL40">
        <f>(RANK(_calc_라운드기준!AS40,_calc_라운드기준!$B40:$AT40,0)+COUNTIFS(_calc_라운드기준!$B40:$AT40,_calc_라운드기준!AS40,$B$1:$AT$1,"&lt;"&amp;44))-(RANK(AS40,$B40:$AT40,0)+COUNTIFS($B40:$AT40,AS40,$B$1:$AT$1,"&lt;"&amp;44))</f>
        <v>19</v>
      </c>
      <c r="CM40">
        <f>(RANK(_calc_라운드기준!AT40,_calc_라운드기준!$B40:$AT40,0)+COUNTIFS(_calc_라운드기준!$B40:$AT40,_calc_라운드기준!AT40,$B$1:$AT$1,"&lt;"&amp;45))-(RANK(AT40,$B40:$AT40,0)+COUNTIFS($B40:$AT40,AT40,$B$1:$AT$1,"&lt;"&amp;45))</f>
        <v>29</v>
      </c>
      <c r="CN40">
        <f t="shared" si="45"/>
        <v>32</v>
      </c>
      <c r="CO40">
        <f t="shared" si="46"/>
        <v>18</v>
      </c>
      <c r="CP40">
        <f t="shared" si="47"/>
        <v>26</v>
      </c>
      <c r="CQ40">
        <f t="shared" si="48"/>
        <v>34</v>
      </c>
      <c r="CR40">
        <f t="shared" si="49"/>
        <v>43</v>
      </c>
      <c r="CS40">
        <f t="shared" si="50"/>
        <v>19</v>
      </c>
      <c r="CT40">
        <f t="shared" si="51"/>
        <v>28</v>
      </c>
      <c r="CU40">
        <f t="shared" si="52"/>
        <v>39</v>
      </c>
      <c r="CV40">
        <f t="shared" si="53"/>
        <v>42</v>
      </c>
      <c r="CW40">
        <f t="shared" si="54"/>
        <v>4</v>
      </c>
      <c r="CX40">
        <f t="shared" si="55"/>
        <v>7</v>
      </c>
      <c r="CY40">
        <f t="shared" si="56"/>
        <v>20</v>
      </c>
      <c r="CZ40">
        <f t="shared" si="57"/>
        <v>17</v>
      </c>
      <c r="DA40">
        <f t="shared" si="58"/>
        <v>10</v>
      </c>
      <c r="DB40">
        <f t="shared" si="59"/>
        <v>15</v>
      </c>
      <c r="DC40">
        <f t="shared" si="60"/>
        <v>25</v>
      </c>
      <c r="DD40">
        <f t="shared" si="61"/>
        <v>16</v>
      </c>
      <c r="DE40">
        <f t="shared" si="62"/>
        <v>11</v>
      </c>
      <c r="DF40">
        <f t="shared" si="63"/>
        <v>3</v>
      </c>
      <c r="DG40">
        <f t="shared" si="64"/>
        <v>40</v>
      </c>
      <c r="DH40">
        <f t="shared" si="65"/>
        <v>5</v>
      </c>
      <c r="DI40">
        <f t="shared" si="66"/>
        <v>21</v>
      </c>
      <c r="DJ40">
        <f t="shared" si="67"/>
        <v>45</v>
      </c>
      <c r="DK40">
        <f t="shared" si="68"/>
        <v>33</v>
      </c>
      <c r="DL40">
        <f t="shared" si="69"/>
        <v>44</v>
      </c>
      <c r="DM40">
        <f t="shared" si="70"/>
        <v>29</v>
      </c>
      <c r="DN40">
        <f t="shared" si="71"/>
        <v>38</v>
      </c>
      <c r="DO40">
        <f t="shared" si="72"/>
        <v>27</v>
      </c>
      <c r="DP40">
        <f t="shared" si="73"/>
        <v>35</v>
      </c>
      <c r="DQ40">
        <f t="shared" si="74"/>
        <v>22</v>
      </c>
      <c r="DR40">
        <f t="shared" si="75"/>
        <v>31</v>
      </c>
      <c r="DS40">
        <f t="shared" si="76"/>
        <v>30</v>
      </c>
      <c r="DT40">
        <f t="shared" si="77"/>
        <v>6</v>
      </c>
      <c r="DU40">
        <f t="shared" si="78"/>
        <v>2</v>
      </c>
      <c r="DV40">
        <f t="shared" si="79"/>
        <v>13</v>
      </c>
      <c r="DW40">
        <f t="shared" si="80"/>
        <v>14</v>
      </c>
      <c r="DX40">
        <f t="shared" si="81"/>
        <v>36</v>
      </c>
      <c r="DY40">
        <f t="shared" si="82"/>
        <v>8</v>
      </c>
      <c r="DZ40">
        <f t="shared" si="83"/>
        <v>37</v>
      </c>
      <c r="EA40">
        <f t="shared" si="84"/>
        <v>41</v>
      </c>
      <c r="EB40">
        <f t="shared" si="85"/>
        <v>24</v>
      </c>
      <c r="EC40">
        <f t="shared" si="86"/>
        <v>23</v>
      </c>
      <c r="ED40">
        <f t="shared" si="87"/>
        <v>12</v>
      </c>
      <c r="EE40">
        <f t="shared" si="88"/>
        <v>9</v>
      </c>
      <c r="EF40">
        <f t="shared" si="89"/>
        <v>1</v>
      </c>
    </row>
    <row r="41" spans="1:136" ht="16.5" customHeight="1">
      <c r="A41">
        <f>_calc_라운드기준!A41</f>
        <v>1205</v>
      </c>
      <c r="B41">
        <f>INDEX(_calc_누적빈도!B:B,$A41)-INDEX(_calc_누적빈도!B:B,$A41-기준550회_후보!$B$1)</f>
        <v>67</v>
      </c>
      <c r="C41">
        <f>INDEX(_calc_누적빈도!C:C,$A41)-INDEX(_calc_누적빈도!C:C,$A41-기준550회_후보!$B$1)</f>
        <v>66</v>
      </c>
      <c r="D41">
        <f>INDEX(_calc_누적빈도!D:D,$A41)-INDEX(_calc_누적빈도!D:D,$A41-기준550회_후보!$B$1)</f>
        <v>83</v>
      </c>
      <c r="E41">
        <f>INDEX(_calc_누적빈도!E:E,$A41)-INDEX(_calc_누적빈도!E:E,$A41-기준550회_후보!$B$1)</f>
        <v>65</v>
      </c>
      <c r="F41">
        <f>INDEX(_calc_누적빈도!F:F,$A41)-INDEX(_calc_누적빈도!F:F,$A41-기준550회_후보!$B$1)</f>
        <v>58</v>
      </c>
      <c r="G41">
        <f>INDEX(_calc_누적빈도!G:G,$A41)-INDEX(_calc_누적빈도!G:G,$A41-기준550회_후보!$B$1)</f>
        <v>83</v>
      </c>
      <c r="H41">
        <f>INDEX(_calc_누적빈도!H:H,$A41)-INDEX(_calc_누적빈도!H:H,$A41-기준550회_후보!$B$1)</f>
        <v>83</v>
      </c>
      <c r="I41">
        <f>INDEX(_calc_누적빈도!I:I,$A41)-INDEX(_calc_누적빈도!I:I,$A41-기준550회_후보!$B$1)</f>
        <v>63</v>
      </c>
      <c r="J41">
        <f>INDEX(_calc_누적빈도!J:J,$A41)-INDEX(_calc_누적빈도!J:J,$A41-기준550회_후보!$B$1)</f>
        <v>65</v>
      </c>
      <c r="K41">
        <f>INDEX(_calc_누적빈도!K:K,$A41)-INDEX(_calc_누적빈도!K:K,$A41-기준550회_후보!$B$1)</f>
        <v>73</v>
      </c>
      <c r="L41">
        <f>INDEX(_calc_누적빈도!L:L,$A41)-INDEX(_calc_누적빈도!L:L,$A41-기준550회_후보!$B$1)</f>
        <v>78</v>
      </c>
      <c r="M41">
        <f>INDEX(_calc_누적빈도!M:M,$A41)-INDEX(_calc_누적빈도!M:M,$A41-기준550회_후보!$B$1)</f>
        <v>92</v>
      </c>
      <c r="N41">
        <f>INDEX(_calc_누적빈도!N:N,$A41)-INDEX(_calc_누적빈도!N:N,$A41-기준550회_후보!$B$1)</f>
        <v>80</v>
      </c>
      <c r="O41">
        <f>INDEX(_calc_누적빈도!O:O,$A41)-INDEX(_calc_누적빈도!O:O,$A41-기준550회_후보!$B$1)</f>
        <v>73</v>
      </c>
      <c r="P41">
        <f>INDEX(_calc_누적빈도!P:P,$A41)-INDEX(_calc_누적빈도!P:P,$A41-기준550회_후보!$B$1)</f>
        <v>77</v>
      </c>
      <c r="Q41">
        <f>INDEX(_calc_누적빈도!Q:Q,$A41)-INDEX(_calc_누적빈도!Q:Q,$A41-기준550회_후보!$B$1)</f>
        <v>83</v>
      </c>
      <c r="R41">
        <f>INDEX(_calc_누적빈도!R:R,$A41)-INDEX(_calc_누적빈도!R:R,$A41-기준550회_후보!$B$1)</f>
        <v>72</v>
      </c>
      <c r="S41">
        <f>INDEX(_calc_누적빈도!S:S,$A41)-INDEX(_calc_누적빈도!S:S,$A41-기준550회_후보!$B$1)</f>
        <v>80</v>
      </c>
      <c r="T41">
        <f>INDEX(_calc_누적빈도!T:T,$A41)-INDEX(_calc_누적빈도!T:T,$A41-기준550회_후보!$B$1)</f>
        <v>80</v>
      </c>
      <c r="U41">
        <f>INDEX(_calc_누적빈도!U:U,$A41)-INDEX(_calc_누적빈도!U:U,$A41-기준550회_후보!$B$1)</f>
        <v>59</v>
      </c>
      <c r="V41">
        <f>INDEX(_calc_누적빈도!V:V,$A41)-INDEX(_calc_누적빈도!V:V,$A41-기준550회_후보!$B$1)</f>
        <v>83</v>
      </c>
      <c r="W41">
        <f>INDEX(_calc_누적빈도!W:W,$A41)-INDEX(_calc_누적빈도!W:W,$A41-기준550회_후보!$B$1)</f>
        <v>62</v>
      </c>
      <c r="X41">
        <f>INDEX(_calc_누적빈도!X:X,$A41)-INDEX(_calc_누적빈도!X:X,$A41-기준550회_후보!$B$1)</f>
        <v>62</v>
      </c>
      <c r="Y41">
        <f>INDEX(_calc_누적빈도!Y:Y,$A41)-INDEX(_calc_누적빈도!Y:Y,$A41-기준550회_후보!$B$1)</f>
        <v>76</v>
      </c>
      <c r="Z41">
        <f>INDEX(_calc_누적빈도!Z:Z,$A41)-INDEX(_calc_누적빈도!Z:Z,$A41-기준550회_후보!$B$1)</f>
        <v>59</v>
      </c>
      <c r="AA41">
        <f>INDEX(_calc_누적빈도!AA:AA,$A41)-INDEX(_calc_누적빈도!AA:AA,$A41-기준550회_후보!$B$1)</f>
        <v>67</v>
      </c>
      <c r="AB41">
        <f>INDEX(_calc_누적빈도!AB:AB,$A41)-INDEX(_calc_누적빈도!AB:AB,$A41-기준550회_후보!$B$1)</f>
        <v>72</v>
      </c>
      <c r="AC41">
        <f>INDEX(_calc_누적빈도!AC:AC,$A41)-INDEX(_calc_누적빈도!AC:AC,$A41-기준550회_후보!$B$1)</f>
        <v>79</v>
      </c>
      <c r="AD41">
        <f>INDEX(_calc_누적빈도!AD:AD,$A41)-INDEX(_calc_누적빈도!AD:AD,$A41-기준550회_후보!$B$1)</f>
        <v>71</v>
      </c>
      <c r="AE41">
        <f>INDEX(_calc_누적빈도!AE:AE,$A41)-INDEX(_calc_누적빈도!AE:AE,$A41-기준550회_후보!$B$1)</f>
        <v>76</v>
      </c>
      <c r="AF41">
        <f>INDEX(_calc_누적빈도!AF:AF,$A41)-INDEX(_calc_누적빈도!AF:AF,$A41-기준550회_후보!$B$1)</f>
        <v>71</v>
      </c>
      <c r="AG41">
        <f>INDEX(_calc_누적빈도!AG:AG,$A41)-INDEX(_calc_누적빈도!AG:AG,$A41-기준550회_후보!$B$1)</f>
        <v>62</v>
      </c>
      <c r="AH41">
        <f>INDEX(_calc_누적빈도!AH:AH,$A41)-INDEX(_calc_누적빈도!AH:AH,$A41-기준550회_후보!$B$1)</f>
        <v>89</v>
      </c>
      <c r="AI41">
        <f>INDEX(_calc_누적빈도!AI:AI,$A41)-INDEX(_calc_누적빈도!AI:AI,$A41-기준550회_후보!$B$1)</f>
        <v>79</v>
      </c>
      <c r="AJ41">
        <f>INDEX(_calc_누적빈도!AJ:AJ,$A41)-INDEX(_calc_누적빈도!AJ:AJ,$A41-기준550회_후보!$B$1)</f>
        <v>75</v>
      </c>
      <c r="AK41">
        <f>INDEX(_calc_누적빈도!AK:AK,$A41)-INDEX(_calc_누적빈도!AK:AK,$A41-기준550회_후보!$B$1)</f>
        <v>75</v>
      </c>
      <c r="AL41">
        <f>INDEX(_calc_누적빈도!AL:AL,$A41)-INDEX(_calc_누적빈도!AL:AL,$A41-기준550회_후보!$B$1)</f>
        <v>72</v>
      </c>
      <c r="AM41">
        <f>INDEX(_calc_누적빈도!AM:AM,$A41)-INDEX(_calc_누적빈도!AM:AM,$A41-기준550회_후보!$B$1)</f>
        <v>85</v>
      </c>
      <c r="AN41">
        <f>INDEX(_calc_누적빈도!AN:AN,$A41)-INDEX(_calc_누적빈도!AN:AN,$A41-기준550회_후보!$B$1)</f>
        <v>76</v>
      </c>
      <c r="AO41">
        <f>INDEX(_calc_누적빈도!AO:AO,$A41)-INDEX(_calc_누적빈도!AO:AO,$A41-기준550회_후보!$B$1)</f>
        <v>64</v>
      </c>
      <c r="AP41">
        <f>INDEX(_calc_누적빈도!AP:AP,$A41)-INDEX(_calc_누적빈도!AP:AP,$A41-기준550회_후보!$B$1)</f>
        <v>67</v>
      </c>
      <c r="AQ41">
        <f>INDEX(_calc_누적빈도!AQ:AQ,$A41)-INDEX(_calc_누적빈도!AQ:AQ,$A41-기준550회_후보!$B$1)</f>
        <v>71</v>
      </c>
      <c r="AR41">
        <f>INDEX(_calc_누적빈도!AR:AR,$A41)-INDEX(_calc_누적빈도!AR:AR,$A41-기준550회_후보!$B$1)</f>
        <v>72</v>
      </c>
      <c r="AS41">
        <f>INDEX(_calc_누적빈도!AS:AS,$A41)-INDEX(_calc_누적빈도!AS:AS,$A41-기준550회_후보!$B$1)</f>
        <v>74</v>
      </c>
      <c r="AT41">
        <f>INDEX(_calc_누적빈도!AT:AT,$A41)-INDEX(_calc_누적빈도!AT:AT,$A41-기준550회_후보!$B$1)</f>
        <v>81</v>
      </c>
      <c r="AU41">
        <f>(RANK(_calc_라운드기준!B41,_calc_라운드기준!$B41:$AT41,0)+COUNTIFS(_calc_라운드기준!$B41:$AT41,_calc_라운드기준!B41,$B$1:$AT$1,"&lt;"&amp;1))-(RANK(B41,$B41:$AT41,0)+COUNTIFS($B41:$AT41,B41,$B$1:$AT$1,"&lt;"&amp;1))</f>
        <v>0</v>
      </c>
      <c r="AV41">
        <f>(RANK(_calc_라운드기준!C41,_calc_라운드기준!$B41:$AT41,0)+COUNTIFS(_calc_라운드기준!$B41:$AT41,_calc_라운드기준!C41,$B$1:$AT$1,"&lt;"&amp;2))-(RANK(C41,$B41:$AT41,0)+COUNTIFS($B41:$AT41,C41,$B$1:$AT$1,"&lt;"&amp;2))</f>
        <v>4</v>
      </c>
      <c r="AW41">
        <f>(RANK(_calc_라운드기준!D41,_calc_라운드기준!$B41:$AT41,0)+COUNTIFS(_calc_라운드기준!$B41:$AT41,_calc_라운드기준!D41,$B$1:$AT$1,"&lt;"&amp;3))-(RANK(D41,$B41:$AT41,0)+COUNTIFS($B41:$AT41,D41,$B$1:$AT$1,"&lt;"&amp;3))</f>
        <v>-2</v>
      </c>
      <c r="AX41">
        <f>(RANK(_calc_라운드기준!E41,_calc_라운드기준!$B41:$AT41,0)+COUNTIFS(_calc_라운드기준!$B41:$AT41,_calc_라운드기준!E41,$B$1:$AT$1,"&lt;"&amp;4))-(RANK(E41,$B41:$AT41,0)+COUNTIFS($B41:$AT41,E41,$B$1:$AT$1,"&lt;"&amp;4))</f>
        <v>-3</v>
      </c>
      <c r="AY41">
        <f>(RANK(_calc_라운드기준!F41,_calc_라운드기준!$B41:$AT41,0)+COUNTIFS(_calc_라운드기준!$B41:$AT41,_calc_라운드기준!F41,$B$1:$AT$1,"&lt;"&amp;5))-(RANK(F41,$B41:$AT41,0)+COUNTIFS($B41:$AT41,F41,$B$1:$AT$1,"&lt;"&amp;5))</f>
        <v>-28</v>
      </c>
      <c r="AZ41">
        <f>(RANK(_calc_라운드기준!G41,_calc_라운드기준!$B41:$AT41,0)+COUNTIFS(_calc_라운드기준!$B41:$AT41,_calc_라운드기준!G41,$B$1:$AT$1,"&lt;"&amp;6))-(RANK(G41,$B41:$AT41,0)+COUNTIFS($B41:$AT41,G41,$B$1:$AT$1,"&lt;"&amp;6))</f>
        <v>5</v>
      </c>
      <c r="BA41">
        <f>(RANK(_calc_라운드기준!H41,_calc_라운드기준!$B41:$AT41,0)+COUNTIFS(_calc_라운드기준!$B41:$AT41,_calc_라운드기준!H41,$B$1:$AT$1,"&lt;"&amp;7))-(RANK(H41,$B41:$AT41,0)+COUNTIFS($B41:$AT41,H41,$B$1:$AT$1,"&lt;"&amp;7))</f>
        <v>-3</v>
      </c>
      <c r="BB41">
        <f>(RANK(_calc_라운드기준!I41,_calc_라운드기준!$B41:$AT41,0)+COUNTIFS(_calc_라운드기준!$B41:$AT41,_calc_라운드기준!I41,$B$1:$AT$1,"&lt;"&amp;8))-(RANK(I41,$B41:$AT41,0)+COUNTIFS($B41:$AT41,I41,$B$1:$AT$1,"&lt;"&amp;8))</f>
        <v>-21</v>
      </c>
      <c r="BC41">
        <f>(RANK(_calc_라운드기준!J41,_calc_라운드기준!$B41:$AT41,0)+COUNTIFS(_calc_라운드기준!$B41:$AT41,_calc_라운드기준!J41,$B$1:$AT$1,"&lt;"&amp;9))-(RANK(J41,$B41:$AT41,0)+COUNTIFS($B41:$AT41,J41,$B$1:$AT$1,"&lt;"&amp;9))</f>
        <v>-26</v>
      </c>
      <c r="BD41">
        <f>(RANK(_calc_라운드기준!K41,_calc_라운드기준!$B41:$AT41,0)+COUNTIFS(_calc_라운드기준!$B41:$AT41,_calc_라운드기준!K41,$B$1:$AT$1,"&lt;"&amp;10))-(RANK(K41,$B41:$AT41,0)+COUNTIFS($B41:$AT41,K41,$B$1:$AT$1,"&lt;"&amp;10))</f>
        <v>21</v>
      </c>
      <c r="BE41">
        <f>(RANK(_calc_라운드기준!L41,_calc_라운드기준!$B41:$AT41,0)+COUNTIFS(_calc_라운드기준!$B41:$AT41,_calc_라운드기준!L41,$B$1:$AT$1,"&lt;"&amp;11))-(RANK(L41,$B41:$AT41,0)+COUNTIFS($B41:$AT41,L41,$B$1:$AT$1,"&lt;"&amp;11))</f>
        <v>19</v>
      </c>
      <c r="BF41">
        <f>(RANK(_calc_라운드기준!M41,_calc_라운드기준!$B41:$AT41,0)+COUNTIFS(_calc_라운드기준!$B41:$AT41,_calc_라운드기준!M41,$B$1:$AT$1,"&lt;"&amp;12))-(RANK(M41,$B41:$AT41,0)+COUNTIFS($B41:$AT41,M41,$B$1:$AT$1,"&lt;"&amp;12))</f>
        <v>5</v>
      </c>
      <c r="BG41">
        <f>(RANK(_calc_라운드기준!N41,_calc_라운드기준!$B41:$AT41,0)+COUNTIFS(_calc_라운드기준!$B41:$AT41,_calc_라운드기준!N41,$B$1:$AT$1,"&lt;"&amp;13))-(RANK(N41,$B41:$AT41,0)+COUNTIFS($B41:$AT41,N41,$B$1:$AT$1,"&lt;"&amp;13))</f>
        <v>9</v>
      </c>
      <c r="BH41">
        <f>(RANK(_calc_라운드기준!O41,_calc_라운드기준!$B41:$AT41,0)+COUNTIFS(_calc_라운드기준!$B41:$AT41,_calc_라운드기준!O41,$B$1:$AT$1,"&lt;"&amp;14))-(RANK(O41,$B41:$AT41,0)+COUNTIFS($B41:$AT41,O41,$B$1:$AT$1,"&lt;"&amp;14))</f>
        <v>16</v>
      </c>
      <c r="BI41">
        <f>(RANK(_calc_라운드기준!P41,_calc_라운드기준!$B41:$AT41,0)+COUNTIFS(_calc_라운드기준!$B41:$AT41,_calc_라운드기준!P41,$B$1:$AT$1,"&lt;"&amp;15))-(RANK(P41,$B41:$AT41,0)+COUNTIFS($B41:$AT41,P41,$B$1:$AT$1,"&lt;"&amp;15))</f>
        <v>7</v>
      </c>
      <c r="BJ41">
        <f>(RANK(_calc_라운드기준!Q41,_calc_라운드기준!$B41:$AT41,0)+COUNTIFS(_calc_라운드기준!$B41:$AT41,_calc_라운드기준!Q41,$B$1:$AT$1,"&lt;"&amp;16))-(RANK(Q41,$B41:$AT41,0)+COUNTIFS($B41:$AT41,Q41,$B$1:$AT$1,"&lt;"&amp;16))</f>
        <v>-6</v>
      </c>
      <c r="BK41">
        <f>(RANK(_calc_라운드기준!R41,_calc_라운드기준!$B41:$AT41,0)+COUNTIFS(_calc_라운드기준!$B41:$AT41,_calc_라운드기준!R41,$B$1:$AT$1,"&lt;"&amp;17))-(RANK(R41,$B41:$AT41,0)+COUNTIFS($B41:$AT41,R41,$B$1:$AT$1,"&lt;"&amp;17))</f>
        <v>10</v>
      </c>
      <c r="BL41">
        <f>(RANK(_calc_라운드기준!S41,_calc_라운드기준!$B41:$AT41,0)+COUNTIFS(_calc_라운드기준!$B41:$AT41,_calc_라운드기준!S41,$B$1:$AT$1,"&lt;"&amp;18))-(RANK(S41,$B41:$AT41,0)+COUNTIFS($B41:$AT41,S41,$B$1:$AT$1,"&lt;"&amp;18))</f>
        <v>13</v>
      </c>
      <c r="BM41">
        <f>(RANK(_calc_라운드기준!T41,_calc_라운드기준!$B41:$AT41,0)+COUNTIFS(_calc_라운드기준!$B41:$AT41,_calc_라운드기준!T41,$B$1:$AT$1,"&lt;"&amp;19))-(RANK(T41,$B41:$AT41,0)+COUNTIFS($B41:$AT41,T41,$B$1:$AT$1,"&lt;"&amp;19))</f>
        <v>13</v>
      </c>
      <c r="BN41">
        <f>(RANK(_calc_라운드기준!U41,_calc_라운드기준!$B41:$AT41,0)+COUNTIFS(_calc_라운드기준!$B41:$AT41,_calc_라운드기준!U41,$B$1:$AT$1,"&lt;"&amp;20))-(RANK(U41,$B41:$AT41,0)+COUNTIFS($B41:$AT41,U41,$B$1:$AT$1,"&lt;"&amp;20))</f>
        <v>-23</v>
      </c>
      <c r="BO41">
        <f>(RANK(_calc_라운드기준!V41,_calc_라운드기준!$B41:$AT41,0)+COUNTIFS(_calc_라운드기준!$B41:$AT41,_calc_라운드기준!V41,$B$1:$AT$1,"&lt;"&amp;21))-(RANK(V41,$B41:$AT41,0)+COUNTIFS($B41:$AT41,V41,$B$1:$AT$1,"&lt;"&amp;21))</f>
        <v>18</v>
      </c>
      <c r="BP41">
        <f>(RANK(_calc_라운드기준!W41,_calc_라운드기준!$B41:$AT41,0)+COUNTIFS(_calc_라운드기준!$B41:$AT41,_calc_라운드기준!W41,$B$1:$AT$1,"&lt;"&amp;22))-(RANK(W41,$B41:$AT41,0)+COUNTIFS($B41:$AT41,W41,$B$1:$AT$1,"&lt;"&amp;22))</f>
        <v>5</v>
      </c>
      <c r="BQ41">
        <f>(RANK(_calc_라운드기준!X41,_calc_라운드기준!$B41:$AT41,0)+COUNTIFS(_calc_라운드기준!$B41:$AT41,_calc_라운드기준!X41,$B$1:$AT$1,"&lt;"&amp;23))-(RANK(X41,$B41:$AT41,0)+COUNTIFS($B41:$AT41,X41,$B$1:$AT$1,"&lt;"&amp;23))</f>
        <v>-29</v>
      </c>
      <c r="BR41">
        <f>(RANK(_calc_라운드기준!Y41,_calc_라운드기준!$B41:$AT41,0)+COUNTIFS(_calc_라운드기준!$B41:$AT41,_calc_라운드기준!Y41,$B$1:$AT$1,"&lt;"&amp;24))-(RANK(Y41,$B41:$AT41,0)+COUNTIFS($B41:$AT41,Y41,$B$1:$AT$1,"&lt;"&amp;24))</f>
        <v>-10</v>
      </c>
      <c r="BS41">
        <f>(RANK(_calc_라운드기준!Z41,_calc_라운드기준!$B41:$AT41,0)+COUNTIFS(_calc_라운드기준!$B41:$AT41,_calc_라운드기준!Z41,$B$1:$AT$1,"&lt;"&amp;25))-(RANK(Z41,$B41:$AT41,0)+COUNTIFS($B41:$AT41,Z41,$B$1:$AT$1,"&lt;"&amp;25))</f>
        <v>-31</v>
      </c>
      <c r="BT41">
        <f>(RANK(_calc_라운드기준!AA41,_calc_라운드기준!$B41:$AT41,0)+COUNTIFS(_calc_라운드기준!$B41:$AT41,_calc_라운드기준!AA41,$B$1:$AT$1,"&lt;"&amp;26))-(RANK(AA41,$B41:$AT41,0)+COUNTIFS($B41:$AT41,AA41,$B$1:$AT$1,"&lt;"&amp;26))</f>
        <v>-6</v>
      </c>
      <c r="BU41">
        <f>(RANK(_calc_라운드기준!AB41,_calc_라운드기준!$B41:$AT41,0)+COUNTIFS(_calc_라운드기준!$B41:$AT41,_calc_라운드기준!AB41,$B$1:$AT$1,"&lt;"&amp;27))-(RANK(AB41,$B41:$AT41,0)+COUNTIFS($B41:$AT41,AB41,$B$1:$AT$1,"&lt;"&amp;27))</f>
        <v>-22</v>
      </c>
      <c r="BV41">
        <f>(RANK(_calc_라운드기준!AC41,_calc_라운드기준!$B41:$AT41,0)+COUNTIFS(_calc_라운드기준!$B41:$AT41,_calc_라운드기준!AC41,$B$1:$AT$1,"&lt;"&amp;28))-(RANK(AC41,$B41:$AT41,0)+COUNTIFS($B41:$AT41,AC41,$B$1:$AT$1,"&lt;"&amp;28))</f>
        <v>-5</v>
      </c>
      <c r="BW41">
        <f>(RANK(_calc_라운드기준!AD41,_calc_라운드기준!$B41:$AT41,0)+COUNTIFS(_calc_라운드기준!$B41:$AT41,_calc_라운드기준!AD41,$B$1:$AT$1,"&lt;"&amp;29))-(RANK(AD41,$B41:$AT41,0)+COUNTIFS($B41:$AT41,AD41,$B$1:$AT$1,"&lt;"&amp;29))</f>
        <v>-15</v>
      </c>
      <c r="BX41">
        <f>(RANK(_calc_라운드기준!AE41,_calc_라운드기준!$B41:$AT41,0)+COUNTIFS(_calc_라운드기준!$B41:$AT41,_calc_라운드기준!AE41,$B$1:$AT$1,"&lt;"&amp;30))-(RANK(AE41,$B41:$AT41,0)+COUNTIFS($B41:$AT41,AE41,$B$1:$AT$1,"&lt;"&amp;30))</f>
        <v>3</v>
      </c>
      <c r="BY41">
        <f>(RANK(_calc_라운드기준!AF41,_calc_라운드기준!$B41:$AT41,0)+COUNTIFS(_calc_라운드기준!$B41:$AT41,_calc_라운드기준!AF41,$B$1:$AT$1,"&lt;"&amp;31))-(RANK(AF41,$B41:$AT41,0)+COUNTIFS($B41:$AT41,AF41,$B$1:$AT$1,"&lt;"&amp;31))</f>
        <v>-2</v>
      </c>
      <c r="BZ41">
        <f>(RANK(_calc_라운드기준!AG41,_calc_라운드기준!$B41:$AT41,0)+COUNTIFS(_calc_라운드기준!$B41:$AT41,_calc_라운드기준!AG41,$B$1:$AT$1,"&lt;"&amp;32))-(RANK(AG41,$B41:$AT41,0)+COUNTIFS($B41:$AT41,AG41,$B$1:$AT$1,"&lt;"&amp;32))</f>
        <v>-6</v>
      </c>
      <c r="CA41">
        <f>(RANK(_calc_라운드기준!AH41,_calc_라운드기준!$B41:$AT41,0)+COUNTIFS(_calc_라운드기준!$B41:$AT41,_calc_라운드기준!AH41,$B$1:$AT$1,"&lt;"&amp;33))-(RANK(AH41,$B41:$AT41,0)+COUNTIFS($B41:$AT41,AH41,$B$1:$AT$1,"&lt;"&amp;33))</f>
        <v>20</v>
      </c>
      <c r="CB41">
        <f>(RANK(_calc_라운드기준!AI41,_calc_라운드기준!$B41:$AT41,0)+COUNTIFS(_calc_라운드기준!$B41:$AT41,_calc_라운드기준!AI41,$B$1:$AT$1,"&lt;"&amp;34))-(RANK(AI41,$B41:$AT41,0)+COUNTIFS($B41:$AT41,AI41,$B$1:$AT$1,"&lt;"&amp;34))</f>
        <v>27</v>
      </c>
      <c r="CC41">
        <f>(RANK(_calc_라운드기준!AJ41,_calc_라운드기준!$B41:$AT41,0)+COUNTIFS(_calc_라운드기준!$B41:$AT41,_calc_라운드기준!AJ41,$B$1:$AT$1,"&lt;"&amp;35))-(RANK(AJ41,$B41:$AT41,0)+COUNTIFS($B41:$AT41,AJ41,$B$1:$AT$1,"&lt;"&amp;35))</f>
        <v>9</v>
      </c>
      <c r="CD41">
        <f>(RANK(_calc_라운드기준!AK41,_calc_라운드기준!$B41:$AT41,0)+COUNTIFS(_calc_라운드기준!$B41:$AT41,_calc_라운드기준!AK41,$B$1:$AT$1,"&lt;"&amp;36))-(RANK(AK41,$B41:$AT41,0)+COUNTIFS($B41:$AT41,AK41,$B$1:$AT$1,"&lt;"&amp;36))</f>
        <v>9</v>
      </c>
      <c r="CE41">
        <f>(RANK(_calc_라운드기준!AL41,_calc_라운드기준!$B41:$AT41,0)+COUNTIFS(_calc_라운드기준!$B41:$AT41,_calc_라운드기준!AL41,$B$1:$AT$1,"&lt;"&amp;37))-(RANK(AL41,$B41:$AT41,0)+COUNTIFS($B41:$AT41,AL41,$B$1:$AT$1,"&lt;"&amp;37))</f>
        <v>-18</v>
      </c>
      <c r="CF41">
        <f>(RANK(_calc_라운드기준!AM41,_calc_라운드기준!$B41:$AT41,0)+COUNTIFS(_calc_라운드기준!$B41:$AT41,_calc_라운드기준!AM41,$B$1:$AT$1,"&lt;"&amp;38))-(RANK(AM41,$B41:$AT41,0)+COUNTIFS($B41:$AT41,AM41,$B$1:$AT$1,"&lt;"&amp;38))</f>
        <v>12</v>
      </c>
      <c r="CG41">
        <f>(RANK(_calc_라운드기준!AN41,_calc_라운드기준!$B41:$AT41,0)+COUNTIFS(_calc_라운드기준!$B41:$AT41,_calc_라운드기준!AN41,$B$1:$AT$1,"&lt;"&amp;39))-(RANK(AN41,$B41:$AT41,0)+COUNTIFS($B41:$AT41,AN41,$B$1:$AT$1,"&lt;"&amp;39))</f>
        <v>-14</v>
      </c>
      <c r="CH41">
        <f>(RANK(_calc_라운드기준!AO41,_calc_라운드기준!$B41:$AT41,0)+COUNTIFS(_calc_라운드기준!$B41:$AT41,_calc_라운드기준!AO41,$B$1:$AT$1,"&lt;"&amp;40))-(RANK(AO41,$B41:$AT41,0)+COUNTIFS($B41:$AT41,AO41,$B$1:$AT$1,"&lt;"&amp;40))</f>
        <v>-22</v>
      </c>
      <c r="CI41">
        <f>(RANK(_calc_라운드기준!AP41,_calc_라운드기준!$B41:$AT41,0)+COUNTIFS(_calc_라운드기준!$B41:$AT41,_calc_라운드기준!AP41,$B$1:$AT$1,"&lt;"&amp;41))-(RANK(AP41,$B41:$AT41,0)+COUNTIFS($B41:$AT41,AP41,$B$1:$AT$1,"&lt;"&amp;41))</f>
        <v>3</v>
      </c>
      <c r="CJ41">
        <f>(RANK(_calc_라운드기준!AQ41,_calc_라운드기준!$B41:$AT41,0)+COUNTIFS(_calc_라운드기준!$B41:$AT41,_calc_라운드기준!AQ41,$B$1:$AT$1,"&lt;"&amp;42))-(RANK(AQ41,$B41:$AT41,0)+COUNTIFS($B41:$AT41,AQ41,$B$1:$AT$1,"&lt;"&amp;42))</f>
        <v>0</v>
      </c>
      <c r="CK41">
        <f>(RANK(_calc_라운드기준!AR41,_calc_라운드기준!$B41:$AT41,0)+COUNTIFS(_calc_라운드기준!$B41:$AT41,_calc_라운드기준!AR41,$B$1:$AT$1,"&lt;"&amp;43))-(RANK(AR41,$B41:$AT41,0)+COUNTIFS($B41:$AT41,AR41,$B$1:$AT$1,"&lt;"&amp;43))</f>
        <v>14</v>
      </c>
      <c r="CL41">
        <f>(RANK(_calc_라운드기준!AS41,_calc_라운드기준!$B41:$AT41,0)+COUNTIFS(_calc_라운드기준!$B41:$AT41,_calc_라운드기준!AS41,$B$1:$AT$1,"&lt;"&amp;44))-(RANK(AS41,$B41:$AT41,0)+COUNTIFS($B41:$AT41,AS41,$B$1:$AT$1,"&lt;"&amp;44))</f>
        <v>21</v>
      </c>
      <c r="CM41">
        <f>(RANK(_calc_라운드기준!AT41,_calc_라운드기준!$B41:$AT41,0)+COUNTIFS(_calc_라운드기준!$B41:$AT41,_calc_라운드기준!AT41,$B$1:$AT$1,"&lt;"&amp;45))-(RANK(AT41,$B41:$AT41,0)+COUNTIFS($B41:$AT41,AT41,$B$1:$AT$1,"&lt;"&amp;45))</f>
        <v>29</v>
      </c>
      <c r="CN41">
        <f t="shared" si="45"/>
        <v>24</v>
      </c>
      <c r="CO41">
        <f t="shared" si="46"/>
        <v>21</v>
      </c>
      <c r="CP41">
        <f t="shared" si="47"/>
        <v>26</v>
      </c>
      <c r="CQ41">
        <f t="shared" si="48"/>
        <v>28</v>
      </c>
      <c r="CR41">
        <f t="shared" si="49"/>
        <v>43</v>
      </c>
      <c r="CS41">
        <f t="shared" si="50"/>
        <v>18</v>
      </c>
      <c r="CT41">
        <f t="shared" si="51"/>
        <v>29</v>
      </c>
      <c r="CU41">
        <f t="shared" si="52"/>
        <v>38</v>
      </c>
      <c r="CV41">
        <f t="shared" si="53"/>
        <v>42</v>
      </c>
      <c r="CW41">
        <f t="shared" si="54"/>
        <v>3</v>
      </c>
      <c r="CX41">
        <f t="shared" si="55"/>
        <v>6</v>
      </c>
      <c r="CY41">
        <f t="shared" si="56"/>
        <v>19</v>
      </c>
      <c r="CZ41">
        <f t="shared" si="57"/>
        <v>14</v>
      </c>
      <c r="DA41">
        <f t="shared" si="58"/>
        <v>8</v>
      </c>
      <c r="DB41">
        <f t="shared" si="59"/>
        <v>17</v>
      </c>
      <c r="DC41">
        <f t="shared" si="60"/>
        <v>31</v>
      </c>
      <c r="DD41">
        <f t="shared" si="61"/>
        <v>13</v>
      </c>
      <c r="DE41">
        <f t="shared" si="62"/>
        <v>10</v>
      </c>
      <c r="DF41">
        <f t="shared" si="63"/>
        <v>11</v>
      </c>
      <c r="DG41">
        <f t="shared" si="64"/>
        <v>41</v>
      </c>
      <c r="DH41">
        <f t="shared" si="65"/>
        <v>7</v>
      </c>
      <c r="DI41">
        <f t="shared" si="66"/>
        <v>20</v>
      </c>
      <c r="DJ41">
        <f t="shared" si="67"/>
        <v>44</v>
      </c>
      <c r="DK41">
        <f t="shared" si="68"/>
        <v>34</v>
      </c>
      <c r="DL41">
        <f t="shared" si="69"/>
        <v>45</v>
      </c>
      <c r="DM41">
        <f t="shared" si="70"/>
        <v>32</v>
      </c>
      <c r="DN41">
        <f t="shared" si="71"/>
        <v>39</v>
      </c>
      <c r="DO41">
        <f t="shared" si="72"/>
        <v>30</v>
      </c>
      <c r="DP41">
        <f t="shared" si="73"/>
        <v>36</v>
      </c>
      <c r="DQ41">
        <f t="shared" si="74"/>
        <v>22</v>
      </c>
      <c r="DR41">
        <f t="shared" si="75"/>
        <v>27</v>
      </c>
      <c r="DS41">
        <f t="shared" si="76"/>
        <v>33</v>
      </c>
      <c r="DT41">
        <f t="shared" si="77"/>
        <v>5</v>
      </c>
      <c r="DU41">
        <f t="shared" si="78"/>
        <v>2</v>
      </c>
      <c r="DV41">
        <f t="shared" si="79"/>
        <v>15</v>
      </c>
      <c r="DW41">
        <f t="shared" si="80"/>
        <v>16</v>
      </c>
      <c r="DX41">
        <f t="shared" si="81"/>
        <v>37</v>
      </c>
      <c r="DY41">
        <f t="shared" si="82"/>
        <v>12</v>
      </c>
      <c r="DZ41">
        <f t="shared" si="83"/>
        <v>35</v>
      </c>
      <c r="EA41">
        <f t="shared" si="84"/>
        <v>40</v>
      </c>
      <c r="EB41">
        <f t="shared" si="85"/>
        <v>23</v>
      </c>
      <c r="EC41">
        <f t="shared" si="86"/>
        <v>25</v>
      </c>
      <c r="ED41">
        <f t="shared" si="87"/>
        <v>9</v>
      </c>
      <c r="EE41">
        <f t="shared" si="88"/>
        <v>4</v>
      </c>
      <c r="EF41">
        <f t="shared" si="89"/>
        <v>1</v>
      </c>
    </row>
    <row r="42" spans="1:136" ht="16.5" customHeight="1">
      <c r="A42">
        <f>_calc_라운드기준!A42</f>
        <v>1204</v>
      </c>
      <c r="B42">
        <f>INDEX(_calc_누적빈도!B:B,$A42)-INDEX(_calc_누적빈도!B:B,$A42-기준550회_후보!$B$1)</f>
        <v>67</v>
      </c>
      <c r="C42">
        <f>INDEX(_calc_누적빈도!C:C,$A42)-INDEX(_calc_누적빈도!C:C,$A42-기준550회_후보!$B$1)</f>
        <v>66</v>
      </c>
      <c r="D42">
        <f>INDEX(_calc_누적빈도!D:D,$A42)-INDEX(_calc_누적빈도!D:D,$A42-기준550회_후보!$B$1)</f>
        <v>83</v>
      </c>
      <c r="E42">
        <f>INDEX(_calc_누적빈도!E:E,$A42)-INDEX(_calc_누적빈도!E:E,$A42-기준550회_후보!$B$1)</f>
        <v>65</v>
      </c>
      <c r="F42">
        <f>INDEX(_calc_누적빈도!F:F,$A42)-INDEX(_calc_누적빈도!F:F,$A42-기준550회_후보!$B$1)</f>
        <v>58</v>
      </c>
      <c r="G42">
        <f>INDEX(_calc_누적빈도!G:G,$A42)-INDEX(_calc_누적빈도!G:G,$A42-기준550회_후보!$B$1)</f>
        <v>83</v>
      </c>
      <c r="H42">
        <f>INDEX(_calc_누적빈도!H:H,$A42)-INDEX(_calc_누적빈도!H:H,$A42-기준550회_후보!$B$1)</f>
        <v>83</v>
      </c>
      <c r="I42">
        <f>INDEX(_calc_누적빈도!I:I,$A42)-INDEX(_calc_누적빈도!I:I,$A42-기준550회_후보!$B$1)</f>
        <v>62</v>
      </c>
      <c r="J42">
        <f>INDEX(_calc_누적빈도!J:J,$A42)-INDEX(_calc_누적빈도!J:J,$A42-기준550회_후보!$B$1)</f>
        <v>65</v>
      </c>
      <c r="K42">
        <f>INDEX(_calc_누적빈도!K:K,$A42)-INDEX(_calc_누적빈도!K:K,$A42-기준550회_후보!$B$1)</f>
        <v>73</v>
      </c>
      <c r="L42">
        <f>INDEX(_calc_누적빈도!L:L,$A42)-INDEX(_calc_누적빈도!L:L,$A42-기준550회_후보!$B$1)</f>
        <v>78</v>
      </c>
      <c r="M42">
        <f>INDEX(_calc_누적빈도!M:M,$A42)-INDEX(_calc_누적빈도!M:M,$A42-기준550회_후보!$B$1)</f>
        <v>92</v>
      </c>
      <c r="N42">
        <f>INDEX(_calc_누적빈도!N:N,$A42)-INDEX(_calc_누적빈도!N:N,$A42-기준550회_후보!$B$1)</f>
        <v>80</v>
      </c>
      <c r="O42">
        <f>INDEX(_calc_누적빈도!O:O,$A42)-INDEX(_calc_누적빈도!O:O,$A42-기준550회_후보!$B$1)</f>
        <v>73</v>
      </c>
      <c r="P42">
        <f>INDEX(_calc_누적빈도!P:P,$A42)-INDEX(_calc_누적빈도!P:P,$A42-기준550회_후보!$B$1)</f>
        <v>77</v>
      </c>
      <c r="Q42">
        <f>INDEX(_calc_누적빈도!Q:Q,$A42)-INDEX(_calc_누적빈도!Q:Q,$A42-기준550회_후보!$B$1)</f>
        <v>83</v>
      </c>
      <c r="R42">
        <f>INDEX(_calc_누적빈도!R:R,$A42)-INDEX(_calc_누적빈도!R:R,$A42-기준550회_후보!$B$1)</f>
        <v>72</v>
      </c>
      <c r="S42">
        <f>INDEX(_calc_누적빈도!S:S,$A42)-INDEX(_calc_누적빈도!S:S,$A42-기준550회_후보!$B$1)</f>
        <v>80</v>
      </c>
      <c r="T42">
        <f>INDEX(_calc_누적빈도!T:T,$A42)-INDEX(_calc_누적빈도!T:T,$A42-기준550회_후보!$B$1)</f>
        <v>80</v>
      </c>
      <c r="U42">
        <f>INDEX(_calc_누적빈도!U:U,$A42)-INDEX(_calc_누적빈도!U:U,$A42-기준550회_후보!$B$1)</f>
        <v>59</v>
      </c>
      <c r="V42">
        <f>INDEX(_calc_누적빈도!V:V,$A42)-INDEX(_calc_누적빈도!V:V,$A42-기준550회_후보!$B$1)</f>
        <v>84</v>
      </c>
      <c r="W42">
        <f>INDEX(_calc_누적빈도!W:W,$A42)-INDEX(_calc_누적빈도!W:W,$A42-기준550회_후보!$B$1)</f>
        <v>62</v>
      </c>
      <c r="X42">
        <f>INDEX(_calc_누적빈도!X:X,$A42)-INDEX(_calc_누적빈도!X:X,$A42-기준550회_후보!$B$1)</f>
        <v>62</v>
      </c>
      <c r="Y42">
        <f>INDEX(_calc_누적빈도!Y:Y,$A42)-INDEX(_calc_누적빈도!Y:Y,$A42-기준550회_후보!$B$1)</f>
        <v>76</v>
      </c>
      <c r="Z42">
        <f>INDEX(_calc_누적빈도!Z:Z,$A42)-INDEX(_calc_누적빈도!Z:Z,$A42-기준550회_후보!$B$1)</f>
        <v>59</v>
      </c>
      <c r="AA42">
        <f>INDEX(_calc_누적빈도!AA:AA,$A42)-INDEX(_calc_누적빈도!AA:AA,$A42-기준550회_후보!$B$1)</f>
        <v>68</v>
      </c>
      <c r="AB42">
        <f>INDEX(_calc_누적빈도!AB:AB,$A42)-INDEX(_calc_누적빈도!AB:AB,$A42-기준550회_후보!$B$1)</f>
        <v>72</v>
      </c>
      <c r="AC42">
        <f>INDEX(_calc_누적빈도!AC:AC,$A42)-INDEX(_calc_누적빈도!AC:AC,$A42-기준550회_후보!$B$1)</f>
        <v>78</v>
      </c>
      <c r="AD42">
        <f>INDEX(_calc_누적빈도!AD:AD,$A42)-INDEX(_calc_누적빈도!AD:AD,$A42-기준550회_후보!$B$1)</f>
        <v>71</v>
      </c>
      <c r="AE42">
        <f>INDEX(_calc_누적빈도!AE:AE,$A42)-INDEX(_calc_누적빈도!AE:AE,$A42-기준550회_후보!$B$1)</f>
        <v>75</v>
      </c>
      <c r="AF42">
        <f>INDEX(_calc_누적빈도!AF:AF,$A42)-INDEX(_calc_누적빈도!AF:AF,$A42-기준550회_후보!$B$1)</f>
        <v>71</v>
      </c>
      <c r="AG42">
        <f>INDEX(_calc_누적빈도!AG:AG,$A42)-INDEX(_calc_누적빈도!AG:AG,$A42-기준550회_후보!$B$1)</f>
        <v>62</v>
      </c>
      <c r="AH42">
        <f>INDEX(_calc_누적빈도!AH:AH,$A42)-INDEX(_calc_누적빈도!AH:AH,$A42-기준550회_후보!$B$1)</f>
        <v>89</v>
      </c>
      <c r="AI42">
        <f>INDEX(_calc_누적빈도!AI:AI,$A42)-INDEX(_calc_누적빈도!AI:AI,$A42-기준550회_후보!$B$1)</f>
        <v>79</v>
      </c>
      <c r="AJ42">
        <f>INDEX(_calc_누적빈도!AJ:AJ,$A42)-INDEX(_calc_누적빈도!AJ:AJ,$A42-기준550회_후보!$B$1)</f>
        <v>75</v>
      </c>
      <c r="AK42">
        <f>INDEX(_calc_누적빈도!AK:AK,$A42)-INDEX(_calc_누적빈도!AK:AK,$A42-기준550회_후보!$B$1)</f>
        <v>76</v>
      </c>
      <c r="AL42">
        <f>INDEX(_calc_누적빈도!AL:AL,$A42)-INDEX(_calc_누적빈도!AL:AL,$A42-기준550회_후보!$B$1)</f>
        <v>72</v>
      </c>
      <c r="AM42">
        <f>INDEX(_calc_누적빈도!AM:AM,$A42)-INDEX(_calc_누적빈도!AM:AM,$A42-기준550회_후보!$B$1)</f>
        <v>85</v>
      </c>
      <c r="AN42">
        <f>INDEX(_calc_누적빈도!AN:AN,$A42)-INDEX(_calc_누적빈도!AN:AN,$A42-기준550회_후보!$B$1)</f>
        <v>76</v>
      </c>
      <c r="AO42">
        <f>INDEX(_calc_누적빈도!AO:AO,$A42)-INDEX(_calc_누적빈도!AO:AO,$A42-기준550회_후보!$B$1)</f>
        <v>64</v>
      </c>
      <c r="AP42">
        <f>INDEX(_calc_누적빈도!AP:AP,$A42)-INDEX(_calc_누적빈도!AP:AP,$A42-기준550회_후보!$B$1)</f>
        <v>67</v>
      </c>
      <c r="AQ42">
        <f>INDEX(_calc_누적빈도!AQ:AQ,$A42)-INDEX(_calc_누적빈도!AQ:AQ,$A42-기준550회_후보!$B$1)</f>
        <v>71</v>
      </c>
      <c r="AR42">
        <f>INDEX(_calc_누적빈도!AR:AR,$A42)-INDEX(_calc_누적빈도!AR:AR,$A42-기준550회_후보!$B$1)</f>
        <v>73</v>
      </c>
      <c r="AS42">
        <f>INDEX(_calc_누적빈도!AS:AS,$A42)-INDEX(_calc_누적빈도!AS:AS,$A42-기준550회_후보!$B$1)</f>
        <v>73</v>
      </c>
      <c r="AT42">
        <f>INDEX(_calc_누적빈도!AT:AT,$A42)-INDEX(_calc_누적빈도!AT:AT,$A42-기준550회_후보!$B$1)</f>
        <v>81</v>
      </c>
      <c r="AU42">
        <f>(RANK(_calc_라운드기준!B42,_calc_라운드기준!$B42:$AT42,0)+COUNTIFS(_calc_라운드기준!$B42:$AT42,_calc_라운드기준!B42,$B$1:$AT$1,"&lt;"&amp;1))-(RANK(B42,$B42:$AT42,0)+COUNTIFS($B42:$AT42,B42,$B$1:$AT$1,"&lt;"&amp;1))</f>
        <v>0</v>
      </c>
      <c r="AV42">
        <f>(RANK(_calc_라운드기준!C42,_calc_라운드기준!$B42:$AT42,0)+COUNTIFS(_calc_라운드기준!$B42:$AT42,_calc_라운드기준!C42,$B$1:$AT$1,"&lt;"&amp;2))-(RANK(C42,$B42:$AT42,0)+COUNTIFS($B42:$AT42,C42,$B$1:$AT$1,"&lt;"&amp;2))</f>
        <v>4</v>
      </c>
      <c r="AW42">
        <f>(RANK(_calc_라운드기준!D42,_calc_라운드기준!$B42:$AT42,0)+COUNTIFS(_calc_라운드기준!$B42:$AT42,_calc_라운드기준!D42,$B$1:$AT$1,"&lt;"&amp;3))-(RANK(D42,$B42:$AT42,0)+COUNTIFS($B42:$AT42,D42,$B$1:$AT$1,"&lt;"&amp;3))</f>
        <v>-4</v>
      </c>
      <c r="AX42">
        <f>(RANK(_calc_라운드기준!E42,_calc_라운드기준!$B42:$AT42,0)+COUNTIFS(_calc_라운드기준!$B42:$AT42,_calc_라운드기준!E42,$B$1:$AT$1,"&lt;"&amp;4))-(RANK(E42,$B42:$AT42,0)+COUNTIFS($B42:$AT42,E42,$B$1:$AT$1,"&lt;"&amp;4))</f>
        <v>-13</v>
      </c>
      <c r="AY42">
        <f>(RANK(_calc_라운드기준!F42,_calc_라운드기준!$B42:$AT42,0)+COUNTIFS(_calc_라운드기준!$B42:$AT42,_calc_라운드기준!F42,$B$1:$AT$1,"&lt;"&amp;5))-(RANK(F42,$B42:$AT42,0)+COUNTIFS($B42:$AT42,F42,$B$1:$AT$1,"&lt;"&amp;5))</f>
        <v>-28</v>
      </c>
      <c r="AZ42">
        <f>(RANK(_calc_라운드기준!G42,_calc_라운드기준!$B42:$AT42,0)+COUNTIFS(_calc_라운드기준!$B42:$AT42,_calc_라운드기준!G42,$B$1:$AT$1,"&lt;"&amp;6))-(RANK(G42,$B42:$AT42,0)+COUNTIFS($B42:$AT42,G42,$B$1:$AT$1,"&lt;"&amp;6))</f>
        <v>4</v>
      </c>
      <c r="BA42">
        <f>(RANK(_calc_라운드기준!H42,_calc_라운드기준!$B42:$AT42,0)+COUNTIFS(_calc_라운드기준!$B42:$AT42,_calc_라운드기준!H42,$B$1:$AT$1,"&lt;"&amp;7))-(RANK(H42,$B42:$AT42,0)+COUNTIFS($B42:$AT42,H42,$B$1:$AT$1,"&lt;"&amp;7))</f>
        <v>-5</v>
      </c>
      <c r="BB42">
        <f>(RANK(_calc_라운드기준!I42,_calc_라운드기준!$B42:$AT42,0)+COUNTIFS(_calc_라운드기준!$B42:$AT42,_calc_라운드기준!I42,$B$1:$AT$1,"&lt;"&amp;8))-(RANK(I42,$B42:$AT42,0)+COUNTIFS($B42:$AT42,I42,$B$1:$AT$1,"&lt;"&amp;8))</f>
        <v>-21</v>
      </c>
      <c r="BC42">
        <f>(RANK(_calc_라운드기준!J42,_calc_라운드기준!$B42:$AT42,0)+COUNTIFS(_calc_라운드기준!$B42:$AT42,_calc_라운드기준!J42,$B$1:$AT$1,"&lt;"&amp;9))-(RANK(J42,$B42:$AT42,0)+COUNTIFS($B42:$AT42,J42,$B$1:$AT$1,"&lt;"&amp;9))</f>
        <v>-26</v>
      </c>
      <c r="BD42">
        <f>(RANK(_calc_라운드기준!K42,_calc_라운드기준!$B42:$AT42,0)+COUNTIFS(_calc_라운드기준!$B42:$AT42,_calc_라운드기준!K42,$B$1:$AT$1,"&lt;"&amp;10))-(RANK(K42,$B42:$AT42,0)+COUNTIFS($B42:$AT42,K42,$B$1:$AT$1,"&lt;"&amp;10))</f>
        <v>22</v>
      </c>
      <c r="BE42">
        <f>(RANK(_calc_라운드기준!L42,_calc_라운드기준!$B42:$AT42,0)+COUNTIFS(_calc_라운드기준!$B42:$AT42,_calc_라운드기준!L42,$B$1:$AT$1,"&lt;"&amp;11))-(RANK(L42,$B42:$AT42,0)+COUNTIFS($B42:$AT42,L42,$B$1:$AT$1,"&lt;"&amp;11))</f>
        <v>20</v>
      </c>
      <c r="BF42">
        <f>(RANK(_calc_라운드기준!M42,_calc_라운드기준!$B42:$AT42,0)+COUNTIFS(_calc_라운드기준!$B42:$AT42,_calc_라운드기준!M42,$B$1:$AT$1,"&lt;"&amp;12))-(RANK(M42,$B42:$AT42,0)+COUNTIFS($B42:$AT42,M42,$B$1:$AT$1,"&lt;"&amp;12))</f>
        <v>5</v>
      </c>
      <c r="BG42">
        <f>(RANK(_calc_라운드기준!N42,_calc_라운드기준!$B42:$AT42,0)+COUNTIFS(_calc_라운드기준!$B42:$AT42,_calc_라운드기준!N42,$B$1:$AT$1,"&lt;"&amp;13))-(RANK(N42,$B42:$AT42,0)+COUNTIFS($B42:$AT42,N42,$B$1:$AT$1,"&lt;"&amp;13))</f>
        <v>9</v>
      </c>
      <c r="BH42">
        <f>(RANK(_calc_라운드기준!O42,_calc_라운드기준!$B42:$AT42,0)+COUNTIFS(_calc_라운드기준!$B42:$AT42,_calc_라운드기준!O42,$B$1:$AT$1,"&lt;"&amp;14))-(RANK(O42,$B42:$AT42,0)+COUNTIFS($B42:$AT42,O42,$B$1:$AT$1,"&lt;"&amp;14))</f>
        <v>17</v>
      </c>
      <c r="BI42">
        <f>(RANK(_calc_라운드기준!P42,_calc_라운드기준!$B42:$AT42,0)+COUNTIFS(_calc_라운드기준!$B42:$AT42,_calc_라운드기준!P42,$B$1:$AT$1,"&lt;"&amp;15))-(RANK(P42,$B42:$AT42,0)+COUNTIFS($B42:$AT42,P42,$B$1:$AT$1,"&lt;"&amp;15))</f>
        <v>8</v>
      </c>
      <c r="BJ42">
        <f>(RANK(_calc_라운드기준!Q42,_calc_라운드기준!$B42:$AT42,0)+COUNTIFS(_calc_라운드기준!$B42:$AT42,_calc_라운드기준!Q42,$B$1:$AT$1,"&lt;"&amp;16))-(RANK(Q42,$B42:$AT42,0)+COUNTIFS($B42:$AT42,Q42,$B$1:$AT$1,"&lt;"&amp;16))</f>
        <v>-5</v>
      </c>
      <c r="BK42">
        <f>(RANK(_calc_라운드기준!R42,_calc_라운드기준!$B42:$AT42,0)+COUNTIFS(_calc_라운드기준!$B42:$AT42,_calc_라운드기준!R42,$B$1:$AT$1,"&lt;"&amp;17))-(RANK(R42,$B42:$AT42,0)+COUNTIFS($B42:$AT42,R42,$B$1:$AT$1,"&lt;"&amp;17))</f>
        <v>9</v>
      </c>
      <c r="BL42">
        <f>(RANK(_calc_라운드기준!S42,_calc_라운드기준!$B42:$AT42,0)+COUNTIFS(_calc_라운드기준!$B42:$AT42,_calc_라운드기준!S42,$B$1:$AT$1,"&lt;"&amp;18))-(RANK(S42,$B42:$AT42,0)+COUNTIFS($B42:$AT42,S42,$B$1:$AT$1,"&lt;"&amp;18))</f>
        <v>14</v>
      </c>
      <c r="BM42">
        <f>(RANK(_calc_라운드기준!T42,_calc_라운드기준!$B42:$AT42,0)+COUNTIFS(_calc_라운드기준!$B42:$AT42,_calc_라운드기준!T42,$B$1:$AT$1,"&lt;"&amp;19))-(RANK(T42,$B42:$AT42,0)+COUNTIFS($B42:$AT42,T42,$B$1:$AT$1,"&lt;"&amp;19))</f>
        <v>14</v>
      </c>
      <c r="BN42">
        <f>(RANK(_calc_라운드기준!U42,_calc_라운드기준!$B42:$AT42,0)+COUNTIFS(_calc_라운드기준!$B42:$AT42,_calc_라운드기준!U42,$B$1:$AT$1,"&lt;"&amp;20))-(RANK(U42,$B42:$AT42,0)+COUNTIFS($B42:$AT42,U42,$B$1:$AT$1,"&lt;"&amp;20))</f>
        <v>-23</v>
      </c>
      <c r="BO42">
        <f>(RANK(_calc_라운드기준!V42,_calc_라운드기준!$B42:$AT42,0)+COUNTIFS(_calc_라운드기준!$B42:$AT42,_calc_라운드기준!V42,$B$1:$AT$1,"&lt;"&amp;21))-(RANK(V42,$B42:$AT42,0)+COUNTIFS($B42:$AT42,V42,$B$1:$AT$1,"&lt;"&amp;21))</f>
        <v>23</v>
      </c>
      <c r="BP42">
        <f>(RANK(_calc_라운드기준!W42,_calc_라운드기준!$B42:$AT42,0)+COUNTIFS(_calc_라운드기준!$B42:$AT42,_calc_라운드기준!W42,$B$1:$AT$1,"&lt;"&amp;22))-(RANK(W42,$B42:$AT42,0)+COUNTIFS($B42:$AT42,W42,$B$1:$AT$1,"&lt;"&amp;22))</f>
        <v>1</v>
      </c>
      <c r="BQ42">
        <f>(RANK(_calc_라운드기준!X42,_calc_라운드기준!$B42:$AT42,0)+COUNTIFS(_calc_라운드기준!$B42:$AT42,_calc_라운드기준!X42,$B$1:$AT$1,"&lt;"&amp;23))-(RANK(X42,$B42:$AT42,0)+COUNTIFS($B42:$AT42,X42,$B$1:$AT$1,"&lt;"&amp;23))</f>
        <v>-29</v>
      </c>
      <c r="BR42">
        <f>(RANK(_calc_라운드기준!Y42,_calc_라운드기준!$B42:$AT42,0)+COUNTIFS(_calc_라운드기준!$B42:$AT42,_calc_라운드기준!Y42,$B$1:$AT$1,"&lt;"&amp;24))-(RANK(Y42,$B42:$AT42,0)+COUNTIFS($B42:$AT42,Y42,$B$1:$AT$1,"&lt;"&amp;24))</f>
        <v>-10</v>
      </c>
      <c r="BS42">
        <f>(RANK(_calc_라운드기준!Z42,_calc_라운드기준!$B42:$AT42,0)+COUNTIFS(_calc_라운드기준!$B42:$AT42,_calc_라운드기준!Z42,$B$1:$AT$1,"&lt;"&amp;25))-(RANK(Z42,$B42:$AT42,0)+COUNTIFS($B42:$AT42,Z42,$B$1:$AT$1,"&lt;"&amp;25))</f>
        <v>-31</v>
      </c>
      <c r="BT42">
        <f>(RANK(_calc_라운드기준!AA42,_calc_라운드기준!$B42:$AT42,0)+COUNTIFS(_calc_라운드기준!$B42:$AT42,_calc_라운드기준!AA42,$B$1:$AT$1,"&lt;"&amp;26))-(RANK(AA42,$B42:$AT42,0)+COUNTIFS($B42:$AT42,AA42,$B$1:$AT$1,"&lt;"&amp;26))</f>
        <v>-11</v>
      </c>
      <c r="BU42">
        <f>(RANK(_calc_라운드기준!AB42,_calc_라운드기준!$B42:$AT42,0)+COUNTIFS(_calc_라운드기준!$B42:$AT42,_calc_라운드기준!AB42,$B$1:$AT$1,"&lt;"&amp;27))-(RANK(AB42,$B42:$AT42,0)+COUNTIFS($B42:$AT42,AB42,$B$1:$AT$1,"&lt;"&amp;27))</f>
        <v>-23</v>
      </c>
      <c r="BV42">
        <f>(RANK(_calc_라운드기준!AC42,_calc_라운드기준!$B42:$AT42,0)+COUNTIFS(_calc_라운드기준!$B42:$AT42,_calc_라운드기준!AC42,$B$1:$AT$1,"&lt;"&amp;28))-(RANK(AC42,$B42:$AT42,0)+COUNTIFS($B42:$AT42,AC42,$B$1:$AT$1,"&lt;"&amp;28))</f>
        <v>-1</v>
      </c>
      <c r="BW42">
        <f>(RANK(_calc_라운드기준!AD42,_calc_라운드기준!$B42:$AT42,0)+COUNTIFS(_calc_라운드기준!$B42:$AT42,_calc_라운드기준!AD42,$B$1:$AT$1,"&lt;"&amp;29))-(RANK(AD42,$B42:$AT42,0)+COUNTIFS($B42:$AT42,AD42,$B$1:$AT$1,"&lt;"&amp;29))</f>
        <v>-14</v>
      </c>
      <c r="BX42">
        <f>(RANK(_calc_라운드기준!AE42,_calc_라운드기준!$B42:$AT42,0)+COUNTIFS(_calc_라운드기준!$B42:$AT42,_calc_라운드기준!AE42,$B$1:$AT$1,"&lt;"&amp;30))-(RANK(AE42,$B42:$AT42,0)+COUNTIFS($B42:$AT42,AE42,$B$1:$AT$1,"&lt;"&amp;30))</f>
        <v>8</v>
      </c>
      <c r="BY42">
        <f>(RANK(_calc_라운드기준!AF42,_calc_라운드기준!$B42:$AT42,0)+COUNTIFS(_calc_라운드기준!$B42:$AT42,_calc_라운드기준!AF42,$B$1:$AT$1,"&lt;"&amp;31))-(RANK(AF42,$B42:$AT42,0)+COUNTIFS($B42:$AT42,AF42,$B$1:$AT$1,"&lt;"&amp;31))</f>
        <v>6</v>
      </c>
      <c r="BZ42">
        <f>(RANK(_calc_라운드기준!AG42,_calc_라운드기준!$B42:$AT42,0)+COUNTIFS(_calc_라운드기준!$B42:$AT42,_calc_라운드기준!AG42,$B$1:$AT$1,"&lt;"&amp;32))-(RANK(AG42,$B42:$AT42,0)+COUNTIFS($B42:$AT42,AG42,$B$1:$AT$1,"&lt;"&amp;32))</f>
        <v>-13</v>
      </c>
      <c r="CA42">
        <f>(RANK(_calc_라운드기준!AH42,_calc_라운드기준!$B42:$AT42,0)+COUNTIFS(_calc_라운드기준!$B42:$AT42,_calc_라운드기준!AH42,$B$1:$AT$1,"&lt;"&amp;33))-(RANK(AH42,$B42:$AT42,0)+COUNTIFS($B42:$AT42,AH42,$B$1:$AT$1,"&lt;"&amp;33))</f>
        <v>20</v>
      </c>
      <c r="CB42">
        <f>(RANK(_calc_라운드기준!AI42,_calc_라운드기준!$B42:$AT42,0)+COUNTIFS(_calc_라운드기준!$B42:$AT42,_calc_라운드기준!AI42,$B$1:$AT$1,"&lt;"&amp;34))-(RANK(AI42,$B42:$AT42,0)+COUNTIFS($B42:$AT42,AI42,$B$1:$AT$1,"&lt;"&amp;34))</f>
        <v>29</v>
      </c>
      <c r="CC42">
        <f>(RANK(_calc_라운드기준!AJ42,_calc_라운드기준!$B42:$AT42,0)+COUNTIFS(_calc_라운드기준!$B42:$AT42,_calc_라운드기준!AJ42,$B$1:$AT$1,"&lt;"&amp;35))-(RANK(AJ42,$B42:$AT42,0)+COUNTIFS($B42:$AT42,AJ42,$B$1:$AT$1,"&lt;"&amp;35))</f>
        <v>9</v>
      </c>
      <c r="CD42">
        <f>(RANK(_calc_라운드기준!AK42,_calc_라운드기준!$B42:$AT42,0)+COUNTIFS(_calc_라운드기준!$B42:$AT42,_calc_라운드기준!AK42,$B$1:$AT$1,"&lt;"&amp;36))-(RANK(AK42,$B42:$AT42,0)+COUNTIFS($B42:$AT42,AK42,$B$1:$AT$1,"&lt;"&amp;36))</f>
        <v>13</v>
      </c>
      <c r="CE42">
        <f>(RANK(_calc_라운드기준!AL42,_calc_라운드기준!$B42:$AT42,0)+COUNTIFS(_calc_라운드기준!$B42:$AT42,_calc_라운드기준!AL42,$B$1:$AT$1,"&lt;"&amp;37))-(RANK(AL42,$B42:$AT42,0)+COUNTIFS($B42:$AT42,AL42,$B$1:$AT$1,"&lt;"&amp;37))</f>
        <v>-20</v>
      </c>
      <c r="CF42">
        <f>(RANK(_calc_라운드기준!AM42,_calc_라운드기준!$B42:$AT42,0)+COUNTIFS(_calc_라운드기준!$B42:$AT42,_calc_라운드기준!AM42,$B$1:$AT$1,"&lt;"&amp;38))-(RANK(AM42,$B42:$AT42,0)+COUNTIFS($B42:$AT42,AM42,$B$1:$AT$1,"&lt;"&amp;38))</f>
        <v>6</v>
      </c>
      <c r="CG42">
        <f>(RANK(_calc_라운드기준!AN42,_calc_라운드기준!$B42:$AT42,0)+COUNTIFS(_calc_라운드기준!$B42:$AT42,_calc_라운드기준!AN42,$B$1:$AT$1,"&lt;"&amp;39))-(RANK(AN42,$B42:$AT42,0)+COUNTIFS($B42:$AT42,AN42,$B$1:$AT$1,"&lt;"&amp;39))</f>
        <v>-14</v>
      </c>
      <c r="CH42">
        <f>(RANK(_calc_라운드기준!AO42,_calc_라운드기준!$B42:$AT42,0)+COUNTIFS(_calc_라운드기준!$B42:$AT42,_calc_라운드기준!AO42,$B$1:$AT$1,"&lt;"&amp;40))-(RANK(AO42,$B42:$AT42,0)+COUNTIFS($B42:$AT42,AO42,$B$1:$AT$1,"&lt;"&amp;40))</f>
        <v>-22</v>
      </c>
      <c r="CI42">
        <f>(RANK(_calc_라운드기준!AP42,_calc_라운드기준!$B42:$AT42,0)+COUNTIFS(_calc_라운드기준!$B42:$AT42,_calc_라운드기준!AP42,$B$1:$AT$1,"&lt;"&amp;41))-(RANK(AP42,$B42:$AT42,0)+COUNTIFS($B42:$AT42,AP42,$B$1:$AT$1,"&lt;"&amp;41))</f>
        <v>3</v>
      </c>
      <c r="CJ42">
        <f>(RANK(_calc_라운드기준!AQ42,_calc_라운드기준!$B42:$AT42,0)+COUNTIFS(_calc_라운드기준!$B42:$AT42,_calc_라운드기준!AQ42,$B$1:$AT$1,"&lt;"&amp;42))-(RANK(AQ42,$B42:$AT42,0)+COUNTIFS($B42:$AT42,AQ42,$B$1:$AT$1,"&lt;"&amp;42))</f>
        <v>1</v>
      </c>
      <c r="CK42">
        <f>(RANK(_calc_라운드기준!AR42,_calc_라운드기준!$B42:$AT42,0)+COUNTIFS(_calc_라운드기준!$B42:$AT42,_calc_라운드기준!AR42,$B$1:$AT$1,"&lt;"&amp;43))-(RANK(AR42,$B42:$AT42,0)+COUNTIFS($B42:$AT42,AR42,$B$1:$AT$1,"&lt;"&amp;43))</f>
        <v>19</v>
      </c>
      <c r="CL42">
        <f>(RANK(_calc_라운드기준!AS42,_calc_라운드기준!$B42:$AT42,0)+COUNTIFS(_calc_라운드기준!$B42:$AT42,_calc_라운드기준!AS42,$B$1:$AT$1,"&lt;"&amp;44))-(RANK(AS42,$B42:$AT42,0)+COUNTIFS($B42:$AT42,AS42,$B$1:$AT$1,"&lt;"&amp;44))</f>
        <v>20</v>
      </c>
      <c r="CM42">
        <f>(RANK(_calc_라운드기준!AT42,_calc_라운드기준!$B42:$AT42,0)+COUNTIFS(_calc_라운드기준!$B42:$AT42,_calc_라운드기준!AT42,$B$1:$AT$1,"&lt;"&amp;45))-(RANK(AT42,$B42:$AT42,0)+COUNTIFS($B42:$AT42,AT42,$B$1:$AT$1,"&lt;"&amp;45))</f>
        <v>29</v>
      </c>
      <c r="CN42">
        <f t="shared" si="45"/>
        <v>26</v>
      </c>
      <c r="CO42">
        <f t="shared" si="46"/>
        <v>21</v>
      </c>
      <c r="CP42">
        <f t="shared" si="47"/>
        <v>28</v>
      </c>
      <c r="CQ42">
        <f t="shared" si="48"/>
        <v>33</v>
      </c>
      <c r="CR42">
        <f t="shared" si="49"/>
        <v>43</v>
      </c>
      <c r="CS42">
        <f t="shared" si="50"/>
        <v>22</v>
      </c>
      <c r="CT42">
        <f t="shared" si="51"/>
        <v>29</v>
      </c>
      <c r="CU42">
        <f t="shared" si="52"/>
        <v>38</v>
      </c>
      <c r="CV42">
        <f t="shared" si="53"/>
        <v>42</v>
      </c>
      <c r="CW42">
        <f t="shared" si="54"/>
        <v>4</v>
      </c>
      <c r="CX42">
        <f t="shared" si="55"/>
        <v>5</v>
      </c>
      <c r="CY42">
        <f t="shared" si="56"/>
        <v>20</v>
      </c>
      <c r="CZ42">
        <f t="shared" si="57"/>
        <v>13</v>
      </c>
      <c r="DA42">
        <f t="shared" si="58"/>
        <v>9</v>
      </c>
      <c r="DB42">
        <f t="shared" si="59"/>
        <v>16</v>
      </c>
      <c r="DC42">
        <f t="shared" si="60"/>
        <v>30</v>
      </c>
      <c r="DD42">
        <f t="shared" si="61"/>
        <v>14</v>
      </c>
      <c r="DE42">
        <f t="shared" si="62"/>
        <v>10</v>
      </c>
      <c r="DF42">
        <f t="shared" si="63"/>
        <v>11</v>
      </c>
      <c r="DG42">
        <f t="shared" si="64"/>
        <v>40</v>
      </c>
      <c r="DH42">
        <f t="shared" si="65"/>
        <v>3</v>
      </c>
      <c r="DI42">
        <f t="shared" si="66"/>
        <v>24</v>
      </c>
      <c r="DJ42">
        <f t="shared" si="67"/>
        <v>44</v>
      </c>
      <c r="DK42">
        <f t="shared" si="68"/>
        <v>31</v>
      </c>
      <c r="DL42">
        <f t="shared" si="69"/>
        <v>45</v>
      </c>
      <c r="DM42">
        <f t="shared" si="70"/>
        <v>32</v>
      </c>
      <c r="DN42">
        <f t="shared" si="71"/>
        <v>41</v>
      </c>
      <c r="DO42">
        <f t="shared" si="72"/>
        <v>27</v>
      </c>
      <c r="DP42">
        <f t="shared" si="73"/>
        <v>35</v>
      </c>
      <c r="DQ42">
        <f t="shared" si="74"/>
        <v>17</v>
      </c>
      <c r="DR42">
        <f t="shared" si="75"/>
        <v>18</v>
      </c>
      <c r="DS42">
        <f t="shared" si="76"/>
        <v>34</v>
      </c>
      <c r="DT42">
        <f t="shared" si="77"/>
        <v>6</v>
      </c>
      <c r="DU42">
        <f t="shared" si="78"/>
        <v>1</v>
      </c>
      <c r="DV42">
        <f t="shared" si="79"/>
        <v>15</v>
      </c>
      <c r="DW42">
        <f t="shared" si="80"/>
        <v>12</v>
      </c>
      <c r="DX42">
        <f t="shared" si="81"/>
        <v>37</v>
      </c>
      <c r="DY42">
        <f t="shared" si="82"/>
        <v>19</v>
      </c>
      <c r="DZ42">
        <f t="shared" si="83"/>
        <v>36</v>
      </c>
      <c r="EA42">
        <f t="shared" si="84"/>
        <v>39</v>
      </c>
      <c r="EB42">
        <f t="shared" si="85"/>
        <v>23</v>
      </c>
      <c r="EC42">
        <f t="shared" si="86"/>
        <v>25</v>
      </c>
      <c r="ED42">
        <f t="shared" si="87"/>
        <v>8</v>
      </c>
      <c r="EE42">
        <f t="shared" si="88"/>
        <v>7</v>
      </c>
      <c r="EF42">
        <f t="shared" si="89"/>
        <v>2</v>
      </c>
    </row>
    <row r="43" spans="1:136" ht="16.5" customHeight="1">
      <c r="A43">
        <f>_calc_라운드기준!A43</f>
        <v>1203</v>
      </c>
      <c r="B43">
        <f>INDEX(_calc_누적빈도!B:B,$A43)-INDEX(_calc_누적빈도!B:B,$A43-기준550회_후보!$B$1)</f>
        <v>67</v>
      </c>
      <c r="C43">
        <f>INDEX(_calc_누적빈도!C:C,$A43)-INDEX(_calc_누적빈도!C:C,$A43-기준550회_후보!$B$1)</f>
        <v>66</v>
      </c>
      <c r="D43">
        <f>INDEX(_calc_누적빈도!D:D,$A43)-INDEX(_calc_누적빈도!D:D,$A43-기준550회_후보!$B$1)</f>
        <v>82</v>
      </c>
      <c r="E43">
        <f>INDEX(_calc_누적빈도!E:E,$A43)-INDEX(_calc_누적빈도!E:E,$A43-기준550회_후보!$B$1)</f>
        <v>65</v>
      </c>
      <c r="F43">
        <f>INDEX(_calc_누적빈도!F:F,$A43)-INDEX(_calc_누적빈도!F:F,$A43-기준550회_후보!$B$1)</f>
        <v>59</v>
      </c>
      <c r="G43">
        <f>INDEX(_calc_누적빈도!G:G,$A43)-INDEX(_calc_누적빈도!G:G,$A43-기준550회_후보!$B$1)</f>
        <v>83</v>
      </c>
      <c r="H43">
        <f>INDEX(_calc_누적빈도!H:H,$A43)-INDEX(_calc_누적빈도!H:H,$A43-기준550회_후보!$B$1)</f>
        <v>83</v>
      </c>
      <c r="I43">
        <f>INDEX(_calc_누적빈도!I:I,$A43)-INDEX(_calc_누적빈도!I:I,$A43-기준550회_후보!$B$1)</f>
        <v>62</v>
      </c>
      <c r="J43">
        <f>INDEX(_calc_누적빈도!J:J,$A43)-INDEX(_calc_누적빈도!J:J,$A43-기준550회_후보!$B$1)</f>
        <v>65</v>
      </c>
      <c r="K43">
        <f>INDEX(_calc_누적빈도!K:K,$A43)-INDEX(_calc_누적빈도!K:K,$A43-기준550회_후보!$B$1)</f>
        <v>73</v>
      </c>
      <c r="L43">
        <f>INDEX(_calc_누적빈도!L:L,$A43)-INDEX(_calc_누적빈도!L:L,$A43-기준550회_후보!$B$1)</f>
        <v>78</v>
      </c>
      <c r="M43">
        <f>INDEX(_calc_누적빈도!M:M,$A43)-INDEX(_calc_누적빈도!M:M,$A43-기준550회_후보!$B$1)</f>
        <v>92</v>
      </c>
      <c r="N43">
        <f>INDEX(_calc_누적빈도!N:N,$A43)-INDEX(_calc_누적빈도!N:N,$A43-기준550회_후보!$B$1)</f>
        <v>80</v>
      </c>
      <c r="O43">
        <f>INDEX(_calc_누적빈도!O:O,$A43)-INDEX(_calc_누적빈도!O:O,$A43-기준550회_후보!$B$1)</f>
        <v>73</v>
      </c>
      <c r="P43">
        <f>INDEX(_calc_누적빈도!P:P,$A43)-INDEX(_calc_누적빈도!P:P,$A43-기준550회_후보!$B$1)</f>
        <v>77</v>
      </c>
      <c r="Q43">
        <f>INDEX(_calc_누적빈도!Q:Q,$A43)-INDEX(_calc_누적빈도!Q:Q,$A43-기준550회_후보!$B$1)</f>
        <v>83</v>
      </c>
      <c r="R43">
        <f>INDEX(_calc_누적빈도!R:R,$A43)-INDEX(_calc_누적빈도!R:R,$A43-기준550회_후보!$B$1)</f>
        <v>72</v>
      </c>
      <c r="S43">
        <f>INDEX(_calc_누적빈도!S:S,$A43)-INDEX(_calc_누적빈도!S:S,$A43-기준550회_후보!$B$1)</f>
        <v>79</v>
      </c>
      <c r="T43">
        <f>INDEX(_calc_누적빈도!T:T,$A43)-INDEX(_calc_누적빈도!T:T,$A43-기준550회_후보!$B$1)</f>
        <v>80</v>
      </c>
      <c r="U43">
        <f>INDEX(_calc_누적빈도!U:U,$A43)-INDEX(_calc_누적빈도!U:U,$A43-기준550회_후보!$B$1)</f>
        <v>59</v>
      </c>
      <c r="V43">
        <f>INDEX(_calc_누적빈도!V:V,$A43)-INDEX(_calc_누적빈도!V:V,$A43-기준550회_후보!$B$1)</f>
        <v>84</v>
      </c>
      <c r="W43">
        <f>INDEX(_calc_누적빈도!W:W,$A43)-INDEX(_calc_누적빈도!W:W,$A43-기준550회_후보!$B$1)</f>
        <v>62</v>
      </c>
      <c r="X43">
        <f>INDEX(_calc_누적빈도!X:X,$A43)-INDEX(_calc_누적빈도!X:X,$A43-기준550회_후보!$B$1)</f>
        <v>62</v>
      </c>
      <c r="Y43">
        <f>INDEX(_calc_누적빈도!Y:Y,$A43)-INDEX(_calc_누적빈도!Y:Y,$A43-기준550회_후보!$B$1)</f>
        <v>76</v>
      </c>
      <c r="Z43">
        <f>INDEX(_calc_누적빈도!Z:Z,$A43)-INDEX(_calc_누적빈도!Z:Z,$A43-기준550회_후보!$B$1)</f>
        <v>59</v>
      </c>
      <c r="AA43">
        <f>INDEX(_calc_누적빈도!AA:AA,$A43)-INDEX(_calc_누적빈도!AA:AA,$A43-기준550회_후보!$B$1)</f>
        <v>69</v>
      </c>
      <c r="AB43">
        <f>INDEX(_calc_누적빈도!AB:AB,$A43)-INDEX(_calc_누적빈도!AB:AB,$A43-기준550회_후보!$B$1)</f>
        <v>73</v>
      </c>
      <c r="AC43">
        <f>INDEX(_calc_누적빈도!AC:AC,$A43)-INDEX(_calc_누적빈도!AC:AC,$A43-기준550회_후보!$B$1)</f>
        <v>78</v>
      </c>
      <c r="AD43">
        <f>INDEX(_calc_누적빈도!AD:AD,$A43)-INDEX(_calc_누적빈도!AD:AD,$A43-기준550회_후보!$B$1)</f>
        <v>70</v>
      </c>
      <c r="AE43">
        <f>INDEX(_calc_누적빈도!AE:AE,$A43)-INDEX(_calc_누적빈도!AE:AE,$A43-기준550회_후보!$B$1)</f>
        <v>75</v>
      </c>
      <c r="AF43">
        <f>INDEX(_calc_누적빈도!AF:AF,$A43)-INDEX(_calc_누적빈도!AF:AF,$A43-기준550회_후보!$B$1)</f>
        <v>71</v>
      </c>
      <c r="AG43">
        <f>INDEX(_calc_누적빈도!AG:AG,$A43)-INDEX(_calc_누적빈도!AG:AG,$A43-기준550회_후보!$B$1)</f>
        <v>62</v>
      </c>
      <c r="AH43">
        <f>INDEX(_calc_누적빈도!AH:AH,$A43)-INDEX(_calc_누적빈도!AH:AH,$A43-기준550회_후보!$B$1)</f>
        <v>89</v>
      </c>
      <c r="AI43">
        <f>INDEX(_calc_누적빈도!AI:AI,$A43)-INDEX(_calc_누적빈도!AI:AI,$A43-기준550회_후보!$B$1)</f>
        <v>79</v>
      </c>
      <c r="AJ43">
        <f>INDEX(_calc_누적빈도!AJ:AJ,$A43)-INDEX(_calc_누적빈도!AJ:AJ,$A43-기준550회_후보!$B$1)</f>
        <v>74</v>
      </c>
      <c r="AK43">
        <f>INDEX(_calc_누적빈도!AK:AK,$A43)-INDEX(_calc_누적빈도!AK:AK,$A43-기준550회_후보!$B$1)</f>
        <v>76</v>
      </c>
      <c r="AL43">
        <f>INDEX(_calc_누적빈도!AL:AL,$A43)-INDEX(_calc_누적빈도!AL:AL,$A43-기준550회_후보!$B$1)</f>
        <v>72</v>
      </c>
      <c r="AM43">
        <f>INDEX(_calc_누적빈도!AM:AM,$A43)-INDEX(_calc_누적빈도!AM:AM,$A43-기준550회_후보!$B$1)</f>
        <v>86</v>
      </c>
      <c r="AN43">
        <f>INDEX(_calc_누적빈도!AN:AN,$A43)-INDEX(_calc_누적빈도!AN:AN,$A43-기준550회_후보!$B$1)</f>
        <v>76</v>
      </c>
      <c r="AO43">
        <f>INDEX(_calc_누적빈도!AO:AO,$A43)-INDEX(_calc_누적빈도!AO:AO,$A43-기준550회_후보!$B$1)</f>
        <v>64</v>
      </c>
      <c r="AP43">
        <f>INDEX(_calc_누적빈도!AP:AP,$A43)-INDEX(_calc_누적빈도!AP:AP,$A43-기준550회_후보!$B$1)</f>
        <v>67</v>
      </c>
      <c r="AQ43">
        <f>INDEX(_calc_누적빈도!AQ:AQ,$A43)-INDEX(_calc_누적빈도!AQ:AQ,$A43-기준550회_후보!$B$1)</f>
        <v>71</v>
      </c>
      <c r="AR43">
        <f>INDEX(_calc_누적빈도!AR:AR,$A43)-INDEX(_calc_누적빈도!AR:AR,$A43-기준550회_후보!$B$1)</f>
        <v>73</v>
      </c>
      <c r="AS43">
        <f>INDEX(_calc_누적빈도!AS:AS,$A43)-INDEX(_calc_누적빈도!AS:AS,$A43-기준550회_후보!$B$1)</f>
        <v>73</v>
      </c>
      <c r="AT43">
        <f>INDEX(_calc_누적빈도!AT:AT,$A43)-INDEX(_calc_누적빈도!AT:AT,$A43-기준550회_후보!$B$1)</f>
        <v>81</v>
      </c>
      <c r="AU43">
        <f>(RANK(_calc_라운드기준!B43,_calc_라운드기준!$B43:$AT43,0)+COUNTIFS(_calc_라운드기준!$B43:$AT43,_calc_라운드기준!B43,$B$1:$AT$1,"&lt;"&amp;1))-(RANK(B43,$B43:$AT43,0)+COUNTIFS($B43:$AT43,B43,$B$1:$AT$1,"&lt;"&amp;1))</f>
        <v>-10</v>
      </c>
      <c r="AV43">
        <f>(RANK(_calc_라운드기준!C43,_calc_라운드기준!$B43:$AT43,0)+COUNTIFS(_calc_라운드기준!$B43:$AT43,_calc_라운드기준!C43,$B$1:$AT$1,"&lt;"&amp;2))-(RANK(C43,$B43:$AT43,0)+COUNTIFS($B43:$AT43,C43,$B$1:$AT$1,"&lt;"&amp;2))</f>
        <v>4</v>
      </c>
      <c r="AW43">
        <f>(RANK(_calc_라운드기준!D43,_calc_라운드기준!$B43:$AT43,0)+COUNTIFS(_calc_라운드기준!$B43:$AT43,_calc_라운드기준!D43,$B$1:$AT$1,"&lt;"&amp;3))-(RANK(D43,$B43:$AT43,0)+COUNTIFS($B43:$AT43,D43,$B$1:$AT$1,"&lt;"&amp;3))</f>
        <v>-4</v>
      </c>
      <c r="AX43">
        <f>(RANK(_calc_라운드기준!E43,_calc_라운드기준!$B43:$AT43,0)+COUNTIFS(_calc_라운드기준!$B43:$AT43,_calc_라운드기준!E43,$B$1:$AT$1,"&lt;"&amp;4))-(RANK(E43,$B43:$AT43,0)+COUNTIFS($B43:$AT43,E43,$B$1:$AT$1,"&lt;"&amp;4))</f>
        <v>-12</v>
      </c>
      <c r="AY43">
        <f>(RANK(_calc_라운드기준!F43,_calc_라운드기준!$B43:$AT43,0)+COUNTIFS(_calc_라운드기준!$B43:$AT43,_calc_라운드기준!F43,$B$1:$AT$1,"&lt;"&amp;5))-(RANK(F43,$B43:$AT43,0)+COUNTIFS($B43:$AT43,F43,$B$1:$AT$1,"&lt;"&amp;5))</f>
        <v>-27</v>
      </c>
      <c r="AZ43">
        <f>(RANK(_calc_라운드기준!G43,_calc_라운드기준!$B43:$AT43,0)+COUNTIFS(_calc_라운드기준!$B43:$AT43,_calc_라운드기준!G43,$B$1:$AT$1,"&lt;"&amp;6))-(RANK(G43,$B43:$AT43,0)+COUNTIFS($B43:$AT43,G43,$B$1:$AT$1,"&lt;"&amp;6))</f>
        <v>12</v>
      </c>
      <c r="BA43">
        <f>(RANK(_calc_라운드기준!H43,_calc_라운드기준!$B43:$AT43,0)+COUNTIFS(_calc_라운드기준!$B43:$AT43,_calc_라운드기준!H43,$B$1:$AT$1,"&lt;"&amp;7))-(RANK(H43,$B43:$AT43,0)+COUNTIFS($B43:$AT43,H43,$B$1:$AT$1,"&lt;"&amp;7))</f>
        <v>-5</v>
      </c>
      <c r="BB43">
        <f>(RANK(_calc_라운드기준!I43,_calc_라운드기준!$B43:$AT43,0)+COUNTIFS(_calc_라운드기준!$B43:$AT43,_calc_라운드기준!I43,$B$1:$AT$1,"&lt;"&amp;8))-(RANK(I43,$B43:$AT43,0)+COUNTIFS($B43:$AT43,I43,$B$1:$AT$1,"&lt;"&amp;8))</f>
        <v>-21</v>
      </c>
      <c r="BC43">
        <f>(RANK(_calc_라운드기준!J43,_calc_라운드기준!$B43:$AT43,0)+COUNTIFS(_calc_라운드기준!$B43:$AT43,_calc_라운드기준!J43,$B$1:$AT$1,"&lt;"&amp;9))-(RANK(J43,$B43:$AT43,0)+COUNTIFS($B43:$AT43,J43,$B$1:$AT$1,"&lt;"&amp;9))</f>
        <v>-32</v>
      </c>
      <c r="BD43">
        <f>(RANK(_calc_라운드기준!K43,_calc_라운드기준!$B43:$AT43,0)+COUNTIFS(_calc_라운드기준!$B43:$AT43,_calc_라운드기준!K43,$B$1:$AT$1,"&lt;"&amp;10))-(RANK(K43,$B43:$AT43,0)+COUNTIFS($B43:$AT43,K43,$B$1:$AT$1,"&lt;"&amp;10))</f>
        <v>18</v>
      </c>
      <c r="BE43">
        <f>(RANK(_calc_라운드기준!L43,_calc_라운드기준!$B43:$AT43,0)+COUNTIFS(_calc_라운드기준!$B43:$AT43,_calc_라운드기준!L43,$B$1:$AT$1,"&lt;"&amp;11))-(RANK(L43,$B43:$AT43,0)+COUNTIFS($B43:$AT43,L43,$B$1:$AT$1,"&lt;"&amp;11))</f>
        <v>19</v>
      </c>
      <c r="BF43">
        <f>(RANK(_calc_라운드기준!M43,_calc_라운드기준!$B43:$AT43,0)+COUNTIFS(_calc_라운드기준!$B43:$AT43,_calc_라운드기준!M43,$B$1:$AT$1,"&lt;"&amp;12))-(RANK(M43,$B43:$AT43,0)+COUNTIFS($B43:$AT43,M43,$B$1:$AT$1,"&lt;"&amp;12))</f>
        <v>5</v>
      </c>
      <c r="BG43">
        <f>(RANK(_calc_라운드기준!N43,_calc_라운드기준!$B43:$AT43,0)+COUNTIFS(_calc_라운드기준!$B43:$AT43,_calc_라운드기준!N43,$B$1:$AT$1,"&lt;"&amp;13))-(RANK(N43,$B43:$AT43,0)+COUNTIFS($B43:$AT43,N43,$B$1:$AT$1,"&lt;"&amp;13))</f>
        <v>1</v>
      </c>
      <c r="BH43">
        <f>(RANK(_calc_라운드기준!O43,_calc_라운드기준!$B43:$AT43,0)+COUNTIFS(_calc_라운드기준!$B43:$AT43,_calc_라운드기준!O43,$B$1:$AT$1,"&lt;"&amp;14))-(RANK(O43,$B43:$AT43,0)+COUNTIFS($B43:$AT43,O43,$B$1:$AT$1,"&lt;"&amp;14))</f>
        <v>18</v>
      </c>
      <c r="BI43">
        <f>(RANK(_calc_라운드기준!P43,_calc_라운드기준!$B43:$AT43,0)+COUNTIFS(_calc_라운드기준!$B43:$AT43,_calc_라운드기준!P43,$B$1:$AT$1,"&lt;"&amp;15))-(RANK(P43,$B43:$AT43,0)+COUNTIFS($B43:$AT43,P43,$B$1:$AT$1,"&lt;"&amp;15))</f>
        <v>9</v>
      </c>
      <c r="BJ43">
        <f>(RANK(_calc_라운드기준!Q43,_calc_라운드기준!$B43:$AT43,0)+COUNTIFS(_calc_라운드기준!$B43:$AT43,_calc_라운드기준!Q43,$B$1:$AT$1,"&lt;"&amp;16))-(RANK(Q43,$B43:$AT43,0)+COUNTIFS($B43:$AT43,Q43,$B$1:$AT$1,"&lt;"&amp;16))</f>
        <v>-5</v>
      </c>
      <c r="BK43">
        <f>(RANK(_calc_라운드기준!R43,_calc_라운드기준!$B43:$AT43,0)+COUNTIFS(_calc_라운드기준!$B43:$AT43,_calc_라운드기준!R43,$B$1:$AT$1,"&lt;"&amp;17))-(RANK(R43,$B43:$AT43,0)+COUNTIFS($B43:$AT43,R43,$B$1:$AT$1,"&lt;"&amp;17))</f>
        <v>7</v>
      </c>
      <c r="BL43">
        <f>(RANK(_calc_라운드기준!S43,_calc_라운드기준!$B43:$AT43,0)+COUNTIFS(_calc_라운드기준!$B43:$AT43,_calc_라운드기준!S43,$B$1:$AT$1,"&lt;"&amp;18))-(RANK(S43,$B43:$AT43,0)+COUNTIFS($B43:$AT43,S43,$B$1:$AT$1,"&lt;"&amp;18))</f>
        <v>23</v>
      </c>
      <c r="BM43">
        <f>(RANK(_calc_라운드기준!T43,_calc_라운드기준!$B43:$AT43,0)+COUNTIFS(_calc_라운드기준!$B43:$AT43,_calc_라운드기준!T43,$B$1:$AT$1,"&lt;"&amp;19))-(RANK(T43,$B43:$AT43,0)+COUNTIFS($B43:$AT43,T43,$B$1:$AT$1,"&lt;"&amp;19))</f>
        <v>15</v>
      </c>
      <c r="BN43">
        <f>(RANK(_calc_라운드기준!U43,_calc_라운드기준!$B43:$AT43,0)+COUNTIFS(_calc_라운드기준!$B43:$AT43,_calc_라운드기준!U43,$B$1:$AT$1,"&lt;"&amp;20))-(RANK(U43,$B43:$AT43,0)+COUNTIFS($B43:$AT43,U43,$B$1:$AT$1,"&lt;"&amp;20))</f>
        <v>-25</v>
      </c>
      <c r="BO43">
        <f>(RANK(_calc_라운드기준!V43,_calc_라운드기준!$B43:$AT43,0)+COUNTIFS(_calc_라운드기준!$B43:$AT43,_calc_라운드기준!V43,$B$1:$AT$1,"&lt;"&amp;21))-(RANK(V43,$B43:$AT43,0)+COUNTIFS($B43:$AT43,V43,$B$1:$AT$1,"&lt;"&amp;21))</f>
        <v>23</v>
      </c>
      <c r="BP43">
        <f>(RANK(_calc_라운드기준!W43,_calc_라운드기준!$B43:$AT43,0)+COUNTIFS(_calc_라운드기준!$B43:$AT43,_calc_라운드기준!W43,$B$1:$AT$1,"&lt;"&amp;22))-(RANK(W43,$B43:$AT43,0)+COUNTIFS($B43:$AT43,W43,$B$1:$AT$1,"&lt;"&amp;22))</f>
        <v>2</v>
      </c>
      <c r="BQ43">
        <f>(RANK(_calc_라운드기준!X43,_calc_라운드기준!$B43:$AT43,0)+COUNTIFS(_calc_라운드기준!$B43:$AT43,_calc_라운드기준!X43,$B$1:$AT$1,"&lt;"&amp;23))-(RANK(X43,$B43:$AT43,0)+COUNTIFS($B43:$AT43,X43,$B$1:$AT$1,"&lt;"&amp;23))</f>
        <v>-29</v>
      </c>
      <c r="BR43">
        <f>(RANK(_calc_라운드기준!Y43,_calc_라운드기준!$B43:$AT43,0)+COUNTIFS(_calc_라운드기준!$B43:$AT43,_calc_라운드기준!Y43,$B$1:$AT$1,"&lt;"&amp;24))-(RANK(Y43,$B43:$AT43,0)+COUNTIFS($B43:$AT43,Y43,$B$1:$AT$1,"&lt;"&amp;24))</f>
        <v>-10</v>
      </c>
      <c r="BS43">
        <f>(RANK(_calc_라운드기준!Z43,_calc_라운드기준!$B43:$AT43,0)+COUNTIFS(_calc_라운드기준!$B43:$AT43,_calc_라운드기준!Z43,$B$1:$AT$1,"&lt;"&amp;25))-(RANK(Z43,$B43:$AT43,0)+COUNTIFS($B43:$AT43,Z43,$B$1:$AT$1,"&lt;"&amp;25))</f>
        <v>-32</v>
      </c>
      <c r="BT43">
        <f>(RANK(_calc_라운드기준!AA43,_calc_라운드기준!$B43:$AT43,0)+COUNTIFS(_calc_라운드기준!$B43:$AT43,_calc_라운드기준!AA43,$B$1:$AT$1,"&lt;"&amp;26))-(RANK(AA43,$B43:$AT43,0)+COUNTIFS($B43:$AT43,AA43,$B$1:$AT$1,"&lt;"&amp;26))</f>
        <v>-12</v>
      </c>
      <c r="BU43">
        <f>(RANK(_calc_라운드기준!AB43,_calc_라운드기준!$B43:$AT43,0)+COUNTIFS(_calc_라운드기준!$B43:$AT43,_calc_라운드기준!AB43,$B$1:$AT$1,"&lt;"&amp;27))-(RANK(AB43,$B43:$AT43,0)+COUNTIFS($B43:$AT43,AB43,$B$1:$AT$1,"&lt;"&amp;27))</f>
        <v>-21</v>
      </c>
      <c r="BV43">
        <f>(RANK(_calc_라운드기준!AC43,_calc_라운드기준!$B43:$AT43,0)+COUNTIFS(_calc_라운드기준!$B43:$AT43,_calc_라운드기준!AC43,$B$1:$AT$1,"&lt;"&amp;28))-(RANK(AC43,$B43:$AT43,0)+COUNTIFS($B43:$AT43,AC43,$B$1:$AT$1,"&lt;"&amp;28))</f>
        <v>-1</v>
      </c>
      <c r="BW43">
        <f>(RANK(_calc_라운드기준!AD43,_calc_라운드기준!$B43:$AT43,0)+COUNTIFS(_calc_라운드기준!$B43:$AT43,_calc_라운드기준!AD43,$B$1:$AT$1,"&lt;"&amp;29))-(RANK(AD43,$B43:$AT43,0)+COUNTIFS($B43:$AT43,AD43,$B$1:$AT$1,"&lt;"&amp;29))</f>
        <v>-10</v>
      </c>
      <c r="BX43">
        <f>(RANK(_calc_라운드기준!AE43,_calc_라운드기준!$B43:$AT43,0)+COUNTIFS(_calc_라운드기준!$B43:$AT43,_calc_라운드기준!AE43,$B$1:$AT$1,"&lt;"&amp;30))-(RANK(AE43,$B43:$AT43,0)+COUNTIFS($B43:$AT43,AE43,$B$1:$AT$1,"&lt;"&amp;30))</f>
        <v>8</v>
      </c>
      <c r="BY43">
        <f>(RANK(_calc_라운드기준!AF43,_calc_라운드기준!$B43:$AT43,0)+COUNTIFS(_calc_라운드기준!$B43:$AT43,_calc_라운드기준!AF43,$B$1:$AT$1,"&lt;"&amp;31))-(RANK(AF43,$B43:$AT43,0)+COUNTIFS($B43:$AT43,AF43,$B$1:$AT$1,"&lt;"&amp;31))</f>
        <v>7</v>
      </c>
      <c r="BZ43">
        <f>(RANK(_calc_라운드기준!AG43,_calc_라운드기준!$B43:$AT43,0)+COUNTIFS(_calc_라운드기준!$B43:$AT43,_calc_라운드기준!AG43,$B$1:$AT$1,"&lt;"&amp;32))-(RANK(AG43,$B43:$AT43,0)+COUNTIFS($B43:$AT43,AG43,$B$1:$AT$1,"&lt;"&amp;32))</f>
        <v>-13</v>
      </c>
      <c r="CA43">
        <f>(RANK(_calc_라운드기준!AH43,_calc_라운드기준!$B43:$AT43,0)+COUNTIFS(_calc_라운드기준!$B43:$AT43,_calc_라운드기준!AH43,$B$1:$AT$1,"&lt;"&amp;33))-(RANK(AH43,$B43:$AT43,0)+COUNTIFS($B43:$AT43,AH43,$B$1:$AT$1,"&lt;"&amp;33))</f>
        <v>20</v>
      </c>
      <c r="CB43">
        <f>(RANK(_calc_라운드기준!AI43,_calc_라운드기준!$B43:$AT43,0)+COUNTIFS(_calc_라운드기준!$B43:$AT43,_calc_라운드기준!AI43,$B$1:$AT$1,"&lt;"&amp;34))-(RANK(AI43,$B43:$AT43,0)+COUNTIFS($B43:$AT43,AI43,$B$1:$AT$1,"&lt;"&amp;34))</f>
        <v>30</v>
      </c>
      <c r="CC43">
        <f>(RANK(_calc_라운드기준!AJ43,_calc_라운드기준!$B43:$AT43,0)+COUNTIFS(_calc_라운드기준!$B43:$AT43,_calc_라운드기준!AJ43,$B$1:$AT$1,"&lt;"&amp;35))-(RANK(AJ43,$B43:$AT43,0)+COUNTIFS($B43:$AT43,AJ43,$B$1:$AT$1,"&lt;"&amp;35))</f>
        <v>9</v>
      </c>
      <c r="CD43">
        <f>(RANK(_calc_라운드기준!AK43,_calc_라운드기준!$B43:$AT43,0)+COUNTIFS(_calc_라운드기준!$B43:$AT43,_calc_라운드기준!AK43,$B$1:$AT$1,"&lt;"&amp;36))-(RANK(AK43,$B43:$AT43,0)+COUNTIFS($B43:$AT43,AK43,$B$1:$AT$1,"&lt;"&amp;36))</f>
        <v>13</v>
      </c>
      <c r="CE43">
        <f>(RANK(_calc_라운드기준!AL43,_calc_라운드기준!$B43:$AT43,0)+COUNTIFS(_calc_라운드기준!$B43:$AT43,_calc_라운드기준!AL43,$B$1:$AT$1,"&lt;"&amp;37))-(RANK(AL43,$B43:$AT43,0)+COUNTIFS($B43:$AT43,AL43,$B$1:$AT$1,"&lt;"&amp;37))</f>
        <v>-20</v>
      </c>
      <c r="CF43">
        <f>(RANK(_calc_라운드기준!AM43,_calc_라운드기준!$B43:$AT43,0)+COUNTIFS(_calc_라운드기준!$B43:$AT43,_calc_라운드기준!AM43,$B$1:$AT$1,"&lt;"&amp;38))-(RANK(AM43,$B43:$AT43,0)+COUNTIFS($B43:$AT43,AM43,$B$1:$AT$1,"&lt;"&amp;38))</f>
        <v>6</v>
      </c>
      <c r="CG43">
        <f>(RANK(_calc_라운드기준!AN43,_calc_라운드기준!$B43:$AT43,0)+COUNTIFS(_calc_라운드기준!$B43:$AT43,_calc_라운드기준!AN43,$B$1:$AT$1,"&lt;"&amp;39))-(RANK(AN43,$B43:$AT43,0)+COUNTIFS($B43:$AT43,AN43,$B$1:$AT$1,"&lt;"&amp;39))</f>
        <v>-9</v>
      </c>
      <c r="CH43">
        <f>(RANK(_calc_라운드기준!AO43,_calc_라운드기준!$B43:$AT43,0)+COUNTIFS(_calc_라운드기준!$B43:$AT43,_calc_라운드기준!AO43,$B$1:$AT$1,"&lt;"&amp;40))-(RANK(AO43,$B43:$AT43,0)+COUNTIFS($B43:$AT43,AO43,$B$1:$AT$1,"&lt;"&amp;40))</f>
        <v>-23</v>
      </c>
      <c r="CI43">
        <f>(RANK(_calc_라운드기준!AP43,_calc_라운드기준!$B43:$AT43,0)+COUNTIFS(_calc_라운드기준!$B43:$AT43,_calc_라운드기준!AP43,$B$1:$AT$1,"&lt;"&amp;41))-(RANK(AP43,$B43:$AT43,0)+COUNTIFS($B43:$AT43,AP43,$B$1:$AT$1,"&lt;"&amp;41))</f>
        <v>3</v>
      </c>
      <c r="CJ43">
        <f>(RANK(_calc_라운드기준!AQ43,_calc_라운드기준!$B43:$AT43,0)+COUNTIFS(_calc_라운드기준!$B43:$AT43,_calc_라운드기준!AQ43,$B$1:$AT$1,"&lt;"&amp;42))-(RANK(AQ43,$B43:$AT43,0)+COUNTIFS($B43:$AT43,AQ43,$B$1:$AT$1,"&lt;"&amp;42))</f>
        <v>2</v>
      </c>
      <c r="CK43">
        <f>(RANK(_calc_라운드기준!AR43,_calc_라운드기준!$B43:$AT43,0)+COUNTIFS(_calc_라운드기준!$B43:$AT43,_calc_라운드기준!AR43,$B$1:$AT$1,"&lt;"&amp;43))-(RANK(AR43,$B43:$AT43,0)+COUNTIFS($B43:$AT43,AR43,$B$1:$AT$1,"&lt;"&amp;43))</f>
        <v>19</v>
      </c>
      <c r="CL43">
        <f>(RANK(_calc_라운드기준!AS43,_calc_라운드기준!$B43:$AT43,0)+COUNTIFS(_calc_라운드기준!$B43:$AT43,_calc_라운드기준!AS43,$B$1:$AT$1,"&lt;"&amp;44))-(RANK(AS43,$B43:$AT43,0)+COUNTIFS($B43:$AT43,AS43,$B$1:$AT$1,"&lt;"&amp;44))</f>
        <v>19</v>
      </c>
      <c r="CM43">
        <f>(RANK(_calc_라운드기준!AT43,_calc_라운드기준!$B43:$AT43,0)+COUNTIFS(_calc_라운드기준!$B43:$AT43,_calc_라운드기준!AT43,$B$1:$AT$1,"&lt;"&amp;45))-(RANK(AT43,$B43:$AT43,0)+COUNTIFS($B43:$AT43,AT43,$B$1:$AT$1,"&lt;"&amp;45))</f>
        <v>29</v>
      </c>
      <c r="CN43">
        <f t="shared" si="45"/>
        <v>31</v>
      </c>
      <c r="CO43">
        <f t="shared" si="46"/>
        <v>21</v>
      </c>
      <c r="CP43">
        <f t="shared" si="47"/>
        <v>27</v>
      </c>
      <c r="CQ43">
        <f t="shared" si="48"/>
        <v>34</v>
      </c>
      <c r="CR43">
        <f t="shared" si="49"/>
        <v>42</v>
      </c>
      <c r="CS43">
        <f t="shared" si="50"/>
        <v>13</v>
      </c>
      <c r="CT43">
        <f t="shared" si="51"/>
        <v>28</v>
      </c>
      <c r="CU43">
        <f t="shared" si="52"/>
        <v>38</v>
      </c>
      <c r="CV43">
        <f t="shared" si="53"/>
        <v>44</v>
      </c>
      <c r="CW43">
        <f t="shared" si="54"/>
        <v>9</v>
      </c>
      <c r="CX43">
        <f t="shared" si="55"/>
        <v>6</v>
      </c>
      <c r="CY43">
        <f t="shared" si="56"/>
        <v>20</v>
      </c>
      <c r="CZ43">
        <f t="shared" si="57"/>
        <v>25</v>
      </c>
      <c r="DA43">
        <f t="shared" si="58"/>
        <v>10</v>
      </c>
      <c r="DB43">
        <f t="shared" si="59"/>
        <v>14</v>
      </c>
      <c r="DC43">
        <f t="shared" si="60"/>
        <v>29</v>
      </c>
      <c r="DD43">
        <f t="shared" si="61"/>
        <v>17</v>
      </c>
      <c r="DE43">
        <f t="shared" si="62"/>
        <v>3</v>
      </c>
      <c r="DF43">
        <f t="shared" si="63"/>
        <v>11</v>
      </c>
      <c r="DG43">
        <f t="shared" si="64"/>
        <v>41</v>
      </c>
      <c r="DH43">
        <f t="shared" si="65"/>
        <v>4</v>
      </c>
      <c r="DI43">
        <f t="shared" si="66"/>
        <v>23</v>
      </c>
      <c r="DJ43">
        <f t="shared" si="67"/>
        <v>43</v>
      </c>
      <c r="DK43">
        <f t="shared" si="68"/>
        <v>32</v>
      </c>
      <c r="DL43">
        <f t="shared" si="69"/>
        <v>45</v>
      </c>
      <c r="DM43">
        <f t="shared" si="70"/>
        <v>35</v>
      </c>
      <c r="DN43">
        <f t="shared" si="71"/>
        <v>39</v>
      </c>
      <c r="DO43">
        <f t="shared" si="72"/>
        <v>26</v>
      </c>
      <c r="DP43">
        <f t="shared" si="73"/>
        <v>33</v>
      </c>
      <c r="DQ43">
        <f t="shared" si="74"/>
        <v>16</v>
      </c>
      <c r="DR43">
        <f t="shared" si="75"/>
        <v>18</v>
      </c>
      <c r="DS43">
        <f t="shared" si="76"/>
        <v>36</v>
      </c>
      <c r="DT43">
        <f t="shared" si="77"/>
        <v>5</v>
      </c>
      <c r="DU43">
        <f t="shared" si="78"/>
        <v>1</v>
      </c>
      <c r="DV43">
        <f t="shared" si="79"/>
        <v>15</v>
      </c>
      <c r="DW43">
        <f t="shared" si="80"/>
        <v>12</v>
      </c>
      <c r="DX43">
        <f t="shared" si="81"/>
        <v>37</v>
      </c>
      <c r="DY43">
        <f t="shared" si="82"/>
        <v>19</v>
      </c>
      <c r="DZ43">
        <f t="shared" si="83"/>
        <v>30</v>
      </c>
      <c r="EA43">
        <f t="shared" si="84"/>
        <v>40</v>
      </c>
      <c r="EB43">
        <f t="shared" si="85"/>
        <v>22</v>
      </c>
      <c r="EC43">
        <f t="shared" si="86"/>
        <v>24</v>
      </c>
      <c r="ED43">
        <f t="shared" si="87"/>
        <v>7</v>
      </c>
      <c r="EE43">
        <f t="shared" si="88"/>
        <v>8</v>
      </c>
      <c r="EF43">
        <f t="shared" si="89"/>
        <v>2</v>
      </c>
    </row>
    <row r="44" spans="1:136" ht="16.5" customHeight="1">
      <c r="A44">
        <f>_calc_라운드기준!A44</f>
        <v>1202</v>
      </c>
      <c r="B44">
        <f>INDEX(_calc_누적빈도!B:B,$A44)-INDEX(_calc_누적빈도!B:B,$A44-기준550회_후보!$B$1)</f>
        <v>67</v>
      </c>
      <c r="C44">
        <f>INDEX(_calc_누적빈도!C:C,$A44)-INDEX(_calc_누적빈도!C:C,$A44-기준550회_후보!$B$1)</f>
        <v>66</v>
      </c>
      <c r="D44">
        <f>INDEX(_calc_누적빈도!D:D,$A44)-INDEX(_calc_누적빈도!D:D,$A44-기준550회_후보!$B$1)</f>
        <v>83</v>
      </c>
      <c r="E44">
        <f>INDEX(_calc_누적빈도!E:E,$A44)-INDEX(_calc_누적빈도!E:E,$A44-기준550회_후보!$B$1)</f>
        <v>65</v>
      </c>
      <c r="F44">
        <f>INDEX(_calc_누적빈도!F:F,$A44)-INDEX(_calc_누적빈도!F:F,$A44-기준550회_후보!$B$1)</f>
        <v>58</v>
      </c>
      <c r="G44">
        <f>INDEX(_calc_누적빈도!G:G,$A44)-INDEX(_calc_누적빈도!G:G,$A44-기준550회_후보!$B$1)</f>
        <v>83</v>
      </c>
      <c r="H44">
        <f>INDEX(_calc_누적빈도!H:H,$A44)-INDEX(_calc_누적빈도!H:H,$A44-기준550회_후보!$B$1)</f>
        <v>83</v>
      </c>
      <c r="I44">
        <f>INDEX(_calc_누적빈도!I:I,$A44)-INDEX(_calc_누적빈도!I:I,$A44-기준550회_후보!$B$1)</f>
        <v>62</v>
      </c>
      <c r="J44">
        <f>INDEX(_calc_누적빈도!J:J,$A44)-INDEX(_calc_누적빈도!J:J,$A44-기준550회_후보!$B$1)</f>
        <v>65</v>
      </c>
      <c r="K44">
        <f>INDEX(_calc_누적빈도!K:K,$A44)-INDEX(_calc_누적빈도!K:K,$A44-기준550회_후보!$B$1)</f>
        <v>73</v>
      </c>
      <c r="L44">
        <f>INDEX(_calc_누적빈도!L:L,$A44)-INDEX(_calc_누적빈도!L:L,$A44-기준550회_후보!$B$1)</f>
        <v>78</v>
      </c>
      <c r="M44">
        <f>INDEX(_calc_누적빈도!M:M,$A44)-INDEX(_calc_누적빈도!M:M,$A44-기준550회_후보!$B$1)</f>
        <v>91</v>
      </c>
      <c r="N44">
        <f>INDEX(_calc_누적빈도!N:N,$A44)-INDEX(_calc_누적빈도!N:N,$A44-기준550회_후보!$B$1)</f>
        <v>81</v>
      </c>
      <c r="O44">
        <f>INDEX(_calc_누적빈도!O:O,$A44)-INDEX(_calc_누적빈도!O:O,$A44-기준550회_후보!$B$1)</f>
        <v>73</v>
      </c>
      <c r="P44">
        <f>INDEX(_calc_누적빈도!P:P,$A44)-INDEX(_calc_누적빈도!P:P,$A44-기준550회_후보!$B$1)</f>
        <v>78</v>
      </c>
      <c r="Q44">
        <f>INDEX(_calc_누적빈도!Q:Q,$A44)-INDEX(_calc_누적빈도!Q:Q,$A44-기준550회_후보!$B$1)</f>
        <v>83</v>
      </c>
      <c r="R44">
        <f>INDEX(_calc_누적빈도!R:R,$A44)-INDEX(_calc_누적빈도!R:R,$A44-기준550회_후보!$B$1)</f>
        <v>72</v>
      </c>
      <c r="S44">
        <f>INDEX(_calc_누적빈도!S:S,$A44)-INDEX(_calc_누적빈도!S:S,$A44-기준550회_후보!$B$1)</f>
        <v>79</v>
      </c>
      <c r="T44">
        <f>INDEX(_calc_누적빈도!T:T,$A44)-INDEX(_calc_누적빈도!T:T,$A44-기준550회_후보!$B$1)</f>
        <v>80</v>
      </c>
      <c r="U44">
        <f>INDEX(_calc_누적빈도!U:U,$A44)-INDEX(_calc_누적빈도!U:U,$A44-기준550회_후보!$B$1)</f>
        <v>59</v>
      </c>
      <c r="V44">
        <f>INDEX(_calc_누적빈도!V:V,$A44)-INDEX(_calc_누적빈도!V:V,$A44-기준550회_후보!$B$1)</f>
        <v>83</v>
      </c>
      <c r="W44">
        <f>INDEX(_calc_누적빈도!W:W,$A44)-INDEX(_calc_누적빈도!W:W,$A44-기준550회_후보!$B$1)</f>
        <v>62</v>
      </c>
      <c r="X44">
        <f>INDEX(_calc_누적빈도!X:X,$A44)-INDEX(_calc_누적빈도!X:X,$A44-기준550회_후보!$B$1)</f>
        <v>62</v>
      </c>
      <c r="Y44">
        <f>INDEX(_calc_누적빈도!Y:Y,$A44)-INDEX(_calc_누적빈도!Y:Y,$A44-기준550회_후보!$B$1)</f>
        <v>76</v>
      </c>
      <c r="Z44">
        <f>INDEX(_calc_누적빈도!Z:Z,$A44)-INDEX(_calc_누적빈도!Z:Z,$A44-기준550회_후보!$B$1)</f>
        <v>59</v>
      </c>
      <c r="AA44">
        <f>INDEX(_calc_누적빈도!AA:AA,$A44)-INDEX(_calc_누적빈도!AA:AA,$A44-기준550회_후보!$B$1)</f>
        <v>69</v>
      </c>
      <c r="AB44">
        <f>INDEX(_calc_누적빈도!AB:AB,$A44)-INDEX(_calc_누적빈도!AB:AB,$A44-기준550회_후보!$B$1)</f>
        <v>73</v>
      </c>
      <c r="AC44">
        <f>INDEX(_calc_누적빈도!AC:AC,$A44)-INDEX(_calc_누적빈도!AC:AC,$A44-기준550회_후보!$B$1)</f>
        <v>78</v>
      </c>
      <c r="AD44">
        <f>INDEX(_calc_누적빈도!AD:AD,$A44)-INDEX(_calc_누적빈도!AD:AD,$A44-기준550회_후보!$B$1)</f>
        <v>70</v>
      </c>
      <c r="AE44">
        <f>INDEX(_calc_누적빈도!AE:AE,$A44)-INDEX(_calc_누적빈도!AE:AE,$A44-기준550회_후보!$B$1)</f>
        <v>75</v>
      </c>
      <c r="AF44">
        <f>INDEX(_calc_누적빈도!AF:AF,$A44)-INDEX(_calc_누적빈도!AF:AF,$A44-기준550회_후보!$B$1)</f>
        <v>71</v>
      </c>
      <c r="AG44">
        <f>INDEX(_calc_누적빈도!AG:AG,$A44)-INDEX(_calc_누적빈도!AG:AG,$A44-기준550회_후보!$B$1)</f>
        <v>62</v>
      </c>
      <c r="AH44">
        <f>INDEX(_calc_누적빈도!AH:AH,$A44)-INDEX(_calc_누적빈도!AH:AH,$A44-기준550회_후보!$B$1)</f>
        <v>88</v>
      </c>
      <c r="AI44">
        <f>INDEX(_calc_누적빈도!AI:AI,$A44)-INDEX(_calc_누적빈도!AI:AI,$A44-기준550회_후보!$B$1)</f>
        <v>79</v>
      </c>
      <c r="AJ44">
        <f>INDEX(_calc_누적빈도!AJ:AJ,$A44)-INDEX(_calc_누적빈도!AJ:AJ,$A44-기준550회_후보!$B$1)</f>
        <v>74</v>
      </c>
      <c r="AK44">
        <f>INDEX(_calc_누적빈도!AK:AK,$A44)-INDEX(_calc_누적빈도!AK:AK,$A44-기준550회_후보!$B$1)</f>
        <v>76</v>
      </c>
      <c r="AL44">
        <f>INDEX(_calc_누적빈도!AL:AL,$A44)-INDEX(_calc_누적빈도!AL:AL,$A44-기준550회_후보!$B$1)</f>
        <v>71</v>
      </c>
      <c r="AM44">
        <f>INDEX(_calc_누적빈도!AM:AM,$A44)-INDEX(_calc_누적빈도!AM:AM,$A44-기준550회_후보!$B$1)</f>
        <v>86</v>
      </c>
      <c r="AN44">
        <f>INDEX(_calc_누적빈도!AN:AN,$A44)-INDEX(_calc_누적빈도!AN:AN,$A44-기준550회_후보!$B$1)</f>
        <v>76</v>
      </c>
      <c r="AO44">
        <f>INDEX(_calc_누적빈도!AO:AO,$A44)-INDEX(_calc_누적빈도!AO:AO,$A44-기준550회_후보!$B$1)</f>
        <v>64</v>
      </c>
      <c r="AP44">
        <f>INDEX(_calc_누적빈도!AP:AP,$A44)-INDEX(_calc_누적빈도!AP:AP,$A44-기준550회_후보!$B$1)</f>
        <v>68</v>
      </c>
      <c r="AQ44">
        <f>INDEX(_calc_누적빈도!AQ:AQ,$A44)-INDEX(_calc_누적빈도!AQ:AQ,$A44-기준550회_후보!$B$1)</f>
        <v>71</v>
      </c>
      <c r="AR44">
        <f>INDEX(_calc_누적빈도!AR:AR,$A44)-INDEX(_calc_누적빈도!AR:AR,$A44-기준550회_후보!$B$1)</f>
        <v>73</v>
      </c>
      <c r="AS44">
        <f>INDEX(_calc_누적빈도!AS:AS,$A44)-INDEX(_calc_누적빈도!AS:AS,$A44-기준550회_후보!$B$1)</f>
        <v>74</v>
      </c>
      <c r="AT44">
        <f>INDEX(_calc_누적빈도!AT:AT,$A44)-INDEX(_calc_누적빈도!AT:AT,$A44-기준550회_후보!$B$1)</f>
        <v>81</v>
      </c>
      <c r="AU44">
        <f>(RANK(_calc_라운드기준!B44,_calc_라운드기준!$B44:$AT44,0)+COUNTIFS(_calc_라운드기준!$B44:$AT44,_calc_라운드기준!B44,$B$1:$AT$1,"&lt;"&amp;1))-(RANK(B44,$B44:$AT44,0)+COUNTIFS($B44:$AT44,B44,$B$1:$AT$1,"&lt;"&amp;1))</f>
        <v>-9</v>
      </c>
      <c r="AV44">
        <f>(RANK(_calc_라운드기준!C44,_calc_라운드기준!$B44:$AT44,0)+COUNTIFS(_calc_라운드기준!$B44:$AT44,_calc_라운드기준!C44,$B$1:$AT$1,"&lt;"&amp;2))-(RANK(C44,$B44:$AT44,0)+COUNTIFS($B44:$AT44,C44,$B$1:$AT$1,"&lt;"&amp;2))</f>
        <v>4</v>
      </c>
      <c r="AW44">
        <f>(RANK(_calc_라운드기준!D44,_calc_라운드기준!$B44:$AT44,0)+COUNTIFS(_calc_라운드기준!$B44:$AT44,_calc_라운드기준!D44,$B$1:$AT$1,"&lt;"&amp;3))-(RANK(D44,$B44:$AT44,0)+COUNTIFS($B44:$AT44,D44,$B$1:$AT$1,"&lt;"&amp;3))</f>
        <v>0</v>
      </c>
      <c r="AX44">
        <f>(RANK(_calc_라운드기준!E44,_calc_라운드기준!$B44:$AT44,0)+COUNTIFS(_calc_라운드기준!$B44:$AT44,_calc_라운드기준!E44,$B$1:$AT$1,"&lt;"&amp;4))-(RANK(E44,$B44:$AT44,0)+COUNTIFS($B44:$AT44,E44,$B$1:$AT$1,"&lt;"&amp;4))</f>
        <v>-10</v>
      </c>
      <c r="AY44">
        <f>(RANK(_calc_라운드기준!F44,_calc_라운드기준!$B44:$AT44,0)+COUNTIFS(_calc_라운드기준!$B44:$AT44,_calc_라운드기준!F44,$B$1:$AT$1,"&lt;"&amp;5))-(RANK(F44,$B44:$AT44,0)+COUNTIFS($B44:$AT44,F44,$B$1:$AT$1,"&lt;"&amp;5))</f>
        <v>-18</v>
      </c>
      <c r="AZ44">
        <f>(RANK(_calc_라운드기준!G44,_calc_라운드기준!$B44:$AT44,0)+COUNTIFS(_calc_라운드기준!$B44:$AT44,_calc_라운드기준!G44,$B$1:$AT$1,"&lt;"&amp;6))-(RANK(G44,$B44:$AT44,0)+COUNTIFS($B44:$AT44,G44,$B$1:$AT$1,"&lt;"&amp;6))</f>
        <v>10</v>
      </c>
      <c r="BA44">
        <f>(RANK(_calc_라운드기준!H44,_calc_라운드기준!$B44:$AT44,0)+COUNTIFS(_calc_라운드기준!$B44:$AT44,_calc_라운드기준!H44,$B$1:$AT$1,"&lt;"&amp;7))-(RANK(H44,$B44:$AT44,0)+COUNTIFS($B44:$AT44,H44,$B$1:$AT$1,"&lt;"&amp;7))</f>
        <v>-5</v>
      </c>
      <c r="BB44">
        <f>(RANK(_calc_라운드기준!I44,_calc_라운드기준!$B44:$AT44,0)+COUNTIFS(_calc_라운드기준!$B44:$AT44,_calc_라운드기준!I44,$B$1:$AT$1,"&lt;"&amp;8))-(RANK(I44,$B44:$AT44,0)+COUNTIFS($B44:$AT44,I44,$B$1:$AT$1,"&lt;"&amp;8))</f>
        <v>-23</v>
      </c>
      <c r="BC44">
        <f>(RANK(_calc_라운드기준!J44,_calc_라운드기준!$B44:$AT44,0)+COUNTIFS(_calc_라운드기준!$B44:$AT44,_calc_라운드기준!J44,$B$1:$AT$1,"&lt;"&amp;9))-(RANK(J44,$B44:$AT44,0)+COUNTIFS($B44:$AT44,J44,$B$1:$AT$1,"&lt;"&amp;9))</f>
        <v>-32</v>
      </c>
      <c r="BD44">
        <f>(RANK(_calc_라운드기준!K44,_calc_라운드기준!$B44:$AT44,0)+COUNTIFS(_calc_라운드기준!$B44:$AT44,_calc_라운드기준!K44,$B$1:$AT$1,"&lt;"&amp;10))-(RANK(K44,$B44:$AT44,0)+COUNTIFS($B44:$AT44,K44,$B$1:$AT$1,"&lt;"&amp;10))</f>
        <v>17</v>
      </c>
      <c r="BE44">
        <f>(RANK(_calc_라운드기준!L44,_calc_라운드기준!$B44:$AT44,0)+COUNTIFS(_calc_라운드기준!$B44:$AT44,_calc_라운드기준!L44,$B$1:$AT$1,"&lt;"&amp;11))-(RANK(L44,$B44:$AT44,0)+COUNTIFS($B44:$AT44,L44,$B$1:$AT$1,"&lt;"&amp;11))</f>
        <v>19</v>
      </c>
      <c r="BF44">
        <f>(RANK(_calc_라운드기준!M44,_calc_라운드기준!$B44:$AT44,0)+COUNTIFS(_calc_라운드기준!$B44:$AT44,_calc_라운드기준!M44,$B$1:$AT$1,"&lt;"&amp;12))-(RANK(M44,$B44:$AT44,0)+COUNTIFS($B44:$AT44,M44,$B$1:$AT$1,"&lt;"&amp;12))</f>
        <v>9</v>
      </c>
      <c r="BG44">
        <f>(RANK(_calc_라운드기준!N44,_calc_라운드기준!$B44:$AT44,0)+COUNTIFS(_calc_라운드기준!$B44:$AT44,_calc_라운드기준!N44,$B$1:$AT$1,"&lt;"&amp;13))-(RANK(N44,$B44:$AT44,0)+COUNTIFS($B44:$AT44,N44,$B$1:$AT$1,"&lt;"&amp;13))</f>
        <v>2</v>
      </c>
      <c r="BH44">
        <f>(RANK(_calc_라운드기준!O44,_calc_라운드기준!$B44:$AT44,0)+COUNTIFS(_calc_라운드기준!$B44:$AT44,_calc_라운드기준!O44,$B$1:$AT$1,"&lt;"&amp;14))-(RANK(O44,$B44:$AT44,0)+COUNTIFS($B44:$AT44,O44,$B$1:$AT$1,"&lt;"&amp;14))</f>
        <v>17</v>
      </c>
      <c r="BI44">
        <f>(RANK(_calc_라운드기준!P44,_calc_라운드기준!$B44:$AT44,0)+COUNTIFS(_calc_라운드기준!$B44:$AT44,_calc_라운드기준!P44,$B$1:$AT$1,"&lt;"&amp;15))-(RANK(P44,$B44:$AT44,0)+COUNTIFS($B44:$AT44,P44,$B$1:$AT$1,"&lt;"&amp;15))</f>
        <v>13</v>
      </c>
      <c r="BJ44">
        <f>(RANK(_calc_라운드기준!Q44,_calc_라운드기준!$B44:$AT44,0)+COUNTIFS(_calc_라운드기준!$B44:$AT44,_calc_라운드기준!Q44,$B$1:$AT$1,"&lt;"&amp;16))-(RANK(Q44,$B44:$AT44,0)+COUNTIFS($B44:$AT44,Q44,$B$1:$AT$1,"&lt;"&amp;16))</f>
        <v>-5</v>
      </c>
      <c r="BK44">
        <f>(RANK(_calc_라운드기준!R44,_calc_라운드기준!$B44:$AT44,0)+COUNTIFS(_calc_라운드기준!$B44:$AT44,_calc_라운드기준!R44,$B$1:$AT$1,"&lt;"&amp;17))-(RANK(R44,$B44:$AT44,0)+COUNTIFS($B44:$AT44,R44,$B$1:$AT$1,"&lt;"&amp;17))</f>
        <v>7</v>
      </c>
      <c r="BL44">
        <f>(RANK(_calc_라운드기준!S44,_calc_라운드기준!$B44:$AT44,0)+COUNTIFS(_calc_라운드기준!$B44:$AT44,_calc_라운드기준!S44,$B$1:$AT$1,"&lt;"&amp;18))-(RANK(S44,$B44:$AT44,0)+COUNTIFS($B44:$AT44,S44,$B$1:$AT$1,"&lt;"&amp;18))</f>
        <v>23</v>
      </c>
      <c r="BM44">
        <f>(RANK(_calc_라운드기준!T44,_calc_라운드기준!$B44:$AT44,0)+COUNTIFS(_calc_라운드기준!$B44:$AT44,_calc_라운드기준!T44,$B$1:$AT$1,"&lt;"&amp;19))-(RANK(T44,$B44:$AT44,0)+COUNTIFS($B44:$AT44,T44,$B$1:$AT$1,"&lt;"&amp;19))</f>
        <v>18</v>
      </c>
      <c r="BN44">
        <f>(RANK(_calc_라운드기준!U44,_calc_라운드기준!$B44:$AT44,0)+COUNTIFS(_calc_라운드기준!$B44:$AT44,_calc_라운드기준!U44,$B$1:$AT$1,"&lt;"&amp;20))-(RANK(U44,$B44:$AT44,0)+COUNTIFS($B44:$AT44,U44,$B$1:$AT$1,"&lt;"&amp;20))</f>
        <v>-26</v>
      </c>
      <c r="BO44">
        <f>(RANK(_calc_라운드기준!V44,_calc_라운드기준!$B44:$AT44,0)+COUNTIFS(_calc_라운드기준!$B44:$AT44,_calc_라운드기준!V44,$B$1:$AT$1,"&lt;"&amp;21))-(RANK(V44,$B44:$AT44,0)+COUNTIFS($B44:$AT44,V44,$B$1:$AT$1,"&lt;"&amp;21))</f>
        <v>28</v>
      </c>
      <c r="BP44">
        <f>(RANK(_calc_라운드기준!W44,_calc_라운드기준!$B44:$AT44,0)+COUNTIFS(_calc_라운드기준!$B44:$AT44,_calc_라운드기준!W44,$B$1:$AT$1,"&lt;"&amp;22))-(RANK(W44,$B44:$AT44,0)+COUNTIFS($B44:$AT44,W44,$B$1:$AT$1,"&lt;"&amp;22))</f>
        <v>2</v>
      </c>
      <c r="BQ44">
        <f>(RANK(_calc_라운드기준!X44,_calc_라운드기준!$B44:$AT44,0)+COUNTIFS(_calc_라운드기준!$B44:$AT44,_calc_라운드기준!X44,$B$1:$AT$1,"&lt;"&amp;23))-(RANK(X44,$B44:$AT44,0)+COUNTIFS($B44:$AT44,X44,$B$1:$AT$1,"&lt;"&amp;23))</f>
        <v>-29</v>
      </c>
      <c r="BR44">
        <f>(RANK(_calc_라운드기준!Y44,_calc_라운드기준!$B44:$AT44,0)+COUNTIFS(_calc_라운드기준!$B44:$AT44,_calc_라운드기준!Y44,$B$1:$AT$1,"&lt;"&amp;24))-(RANK(Y44,$B44:$AT44,0)+COUNTIFS($B44:$AT44,Y44,$B$1:$AT$1,"&lt;"&amp;24))</f>
        <v>-11</v>
      </c>
      <c r="BS44">
        <f>(RANK(_calc_라운드기준!Z44,_calc_라운드기준!$B44:$AT44,0)+COUNTIFS(_calc_라운드기준!$B44:$AT44,_calc_라운드기준!Z44,$B$1:$AT$1,"&lt;"&amp;25))-(RANK(Z44,$B44:$AT44,0)+COUNTIFS($B44:$AT44,Z44,$B$1:$AT$1,"&lt;"&amp;25))</f>
        <v>-31</v>
      </c>
      <c r="BT44">
        <f>(RANK(_calc_라운드기준!AA44,_calc_라운드기준!$B44:$AT44,0)+COUNTIFS(_calc_라운드기준!$B44:$AT44,_calc_라운드기준!AA44,$B$1:$AT$1,"&lt;"&amp;26))-(RANK(AA44,$B44:$AT44,0)+COUNTIFS($B44:$AT44,AA44,$B$1:$AT$1,"&lt;"&amp;26))</f>
        <v>-14</v>
      </c>
      <c r="BU44">
        <f>(RANK(_calc_라운드기준!AB44,_calc_라운드기준!$B44:$AT44,0)+COUNTIFS(_calc_라운드기준!$B44:$AT44,_calc_라운드기준!AB44,$B$1:$AT$1,"&lt;"&amp;27))-(RANK(AB44,$B44:$AT44,0)+COUNTIFS($B44:$AT44,AB44,$B$1:$AT$1,"&lt;"&amp;27))</f>
        <v>-22</v>
      </c>
      <c r="BV44">
        <f>(RANK(_calc_라운드기준!AC44,_calc_라운드기준!$B44:$AT44,0)+COUNTIFS(_calc_라운드기준!$B44:$AT44,_calc_라운드기준!AC44,$B$1:$AT$1,"&lt;"&amp;28))-(RANK(AC44,$B44:$AT44,0)+COUNTIFS($B44:$AT44,AC44,$B$1:$AT$1,"&lt;"&amp;28))</f>
        <v>-2</v>
      </c>
      <c r="BW44">
        <f>(RANK(_calc_라운드기준!AD44,_calc_라운드기준!$B44:$AT44,0)+COUNTIFS(_calc_라운드기준!$B44:$AT44,_calc_라운드기준!AD44,$B$1:$AT$1,"&lt;"&amp;29))-(RANK(AD44,$B44:$AT44,0)+COUNTIFS($B44:$AT44,AD44,$B$1:$AT$1,"&lt;"&amp;29))</f>
        <v>-12</v>
      </c>
      <c r="BX44">
        <f>(RANK(_calc_라운드기준!AE44,_calc_라운드기준!$B44:$AT44,0)+COUNTIFS(_calc_라운드기준!$B44:$AT44,_calc_라운드기준!AE44,$B$1:$AT$1,"&lt;"&amp;30))-(RANK(AE44,$B44:$AT44,0)+COUNTIFS($B44:$AT44,AE44,$B$1:$AT$1,"&lt;"&amp;30))</f>
        <v>0</v>
      </c>
      <c r="BY44">
        <f>(RANK(_calc_라운드기준!AF44,_calc_라운드기준!$B44:$AT44,0)+COUNTIFS(_calc_라운드기준!$B44:$AT44,_calc_라운드기준!AF44,$B$1:$AT$1,"&lt;"&amp;31))-(RANK(AF44,$B44:$AT44,0)+COUNTIFS($B44:$AT44,AF44,$B$1:$AT$1,"&lt;"&amp;31))</f>
        <v>2</v>
      </c>
      <c r="BZ44">
        <f>(RANK(_calc_라운드기준!AG44,_calc_라운드기준!$B44:$AT44,0)+COUNTIFS(_calc_라운드기준!$B44:$AT44,_calc_라운드기준!AG44,$B$1:$AT$1,"&lt;"&amp;32))-(RANK(AG44,$B44:$AT44,0)+COUNTIFS($B44:$AT44,AG44,$B$1:$AT$1,"&lt;"&amp;32))</f>
        <v>-21</v>
      </c>
      <c r="CA44">
        <f>(RANK(_calc_라운드기준!AH44,_calc_라운드기준!$B44:$AT44,0)+COUNTIFS(_calc_라운드기준!$B44:$AT44,_calc_라운드기준!AH44,$B$1:$AT$1,"&lt;"&amp;33))-(RANK(AH44,$B44:$AT44,0)+COUNTIFS($B44:$AT44,AH44,$B$1:$AT$1,"&lt;"&amp;33))</f>
        <v>29</v>
      </c>
      <c r="CB44">
        <f>(RANK(_calc_라운드기준!AI44,_calc_라운드기준!$B44:$AT44,0)+COUNTIFS(_calc_라운드기준!$B44:$AT44,_calc_라운드기준!AI44,$B$1:$AT$1,"&lt;"&amp;34))-(RANK(AI44,$B44:$AT44,0)+COUNTIFS($B44:$AT44,AI44,$B$1:$AT$1,"&lt;"&amp;34))</f>
        <v>30</v>
      </c>
      <c r="CC44">
        <f>(RANK(_calc_라운드기준!AJ44,_calc_라운드기준!$B44:$AT44,0)+COUNTIFS(_calc_라운드기준!$B44:$AT44,_calc_라운드기준!AJ44,$B$1:$AT$1,"&lt;"&amp;35))-(RANK(AJ44,$B44:$AT44,0)+COUNTIFS($B44:$AT44,AJ44,$B$1:$AT$1,"&lt;"&amp;35))</f>
        <v>1</v>
      </c>
      <c r="CD44">
        <f>(RANK(_calc_라운드기준!AK44,_calc_라운드기준!$B44:$AT44,0)+COUNTIFS(_calc_라운드기준!$B44:$AT44,_calc_라운드기준!AK44,$B$1:$AT$1,"&lt;"&amp;36))-(RANK(AK44,$B44:$AT44,0)+COUNTIFS($B44:$AT44,AK44,$B$1:$AT$1,"&lt;"&amp;36))</f>
        <v>5</v>
      </c>
      <c r="CE44">
        <f>(RANK(_calc_라운드기준!AL44,_calc_라운드기준!$B44:$AT44,0)+COUNTIFS(_calc_라운드기준!$B44:$AT44,_calc_라운드기준!AL44,$B$1:$AT$1,"&lt;"&amp;37))-(RANK(AL44,$B44:$AT44,0)+COUNTIFS($B44:$AT44,AL44,$B$1:$AT$1,"&lt;"&amp;37))</f>
        <v>-22</v>
      </c>
      <c r="CF44">
        <f>(RANK(_calc_라운드기준!AM44,_calc_라운드기준!$B44:$AT44,0)+COUNTIFS(_calc_라운드기준!$B44:$AT44,_calc_라운드기준!AM44,$B$1:$AT$1,"&lt;"&amp;38))-(RANK(AM44,$B44:$AT44,0)+COUNTIFS($B44:$AT44,AM44,$B$1:$AT$1,"&lt;"&amp;38))</f>
        <v>5</v>
      </c>
      <c r="CG44">
        <f>(RANK(_calc_라운드기준!AN44,_calc_라운드기준!$B44:$AT44,0)+COUNTIFS(_calc_라운드기준!$B44:$AT44,_calc_라운드기준!AN44,$B$1:$AT$1,"&lt;"&amp;39))-(RANK(AN44,$B44:$AT44,0)+COUNTIFS($B44:$AT44,AN44,$B$1:$AT$1,"&lt;"&amp;39))</f>
        <v>-10</v>
      </c>
      <c r="CH44">
        <f>(RANK(_calc_라운드기준!AO44,_calc_라운드기준!$B44:$AT44,0)+COUNTIFS(_calc_라운드기준!$B44:$AT44,_calc_라운드기준!AO44,$B$1:$AT$1,"&lt;"&amp;40))-(RANK(AO44,$B44:$AT44,0)+COUNTIFS($B44:$AT44,AO44,$B$1:$AT$1,"&lt;"&amp;40))</f>
        <v>-14</v>
      </c>
      <c r="CI44">
        <f>(RANK(_calc_라운드기준!AP44,_calc_라운드기준!$B44:$AT44,0)+COUNTIFS(_calc_라운드기준!$B44:$AT44,_calc_라운드기준!AP44,$B$1:$AT$1,"&lt;"&amp;41))-(RANK(AP44,$B44:$AT44,0)+COUNTIFS($B44:$AT44,AP44,$B$1:$AT$1,"&lt;"&amp;41))</f>
        <v>4</v>
      </c>
      <c r="CJ44">
        <f>(RANK(_calc_라운드기준!AQ44,_calc_라운드기준!$B44:$AT44,0)+COUNTIFS(_calc_라운드기준!$B44:$AT44,_calc_라운드기준!AQ44,$B$1:$AT$1,"&lt;"&amp;42))-(RANK(AQ44,$B44:$AT44,0)+COUNTIFS($B44:$AT44,AQ44,$B$1:$AT$1,"&lt;"&amp;42))</f>
        <v>2</v>
      </c>
      <c r="CK44">
        <f>(RANK(_calc_라운드기준!AR44,_calc_라운드기준!$B44:$AT44,0)+COUNTIFS(_calc_라운드기준!$B44:$AT44,_calc_라운드기준!AR44,$B$1:$AT$1,"&lt;"&amp;43))-(RANK(AR44,$B44:$AT44,0)+COUNTIFS($B44:$AT44,AR44,$B$1:$AT$1,"&lt;"&amp;43))</f>
        <v>18</v>
      </c>
      <c r="CL44">
        <f>(RANK(_calc_라운드기준!AS44,_calc_라운드기준!$B44:$AT44,0)+COUNTIFS(_calc_라운드기준!$B44:$AT44,_calc_라운드기준!AS44,$B$1:$AT$1,"&lt;"&amp;44))-(RANK(AS44,$B44:$AT44,0)+COUNTIFS($B44:$AT44,AS44,$B$1:$AT$1,"&lt;"&amp;44))</f>
        <v>23</v>
      </c>
      <c r="CM44">
        <f>(RANK(_calc_라운드기준!AT44,_calc_라운드기준!$B44:$AT44,0)+COUNTIFS(_calc_라운드기준!$B44:$AT44,_calc_라운드기준!AT44,$B$1:$AT$1,"&lt;"&amp;45))-(RANK(AT44,$B44:$AT44,0)+COUNTIFS($B44:$AT44,AT44,$B$1:$AT$1,"&lt;"&amp;45))</f>
        <v>28</v>
      </c>
      <c r="CN44">
        <f t="shared" si="45"/>
        <v>30</v>
      </c>
      <c r="CO44">
        <f t="shared" si="46"/>
        <v>18</v>
      </c>
      <c r="CP44">
        <f t="shared" si="47"/>
        <v>25</v>
      </c>
      <c r="CQ44">
        <f t="shared" si="48"/>
        <v>31</v>
      </c>
      <c r="CR44">
        <f t="shared" si="49"/>
        <v>37</v>
      </c>
      <c r="CS44">
        <f t="shared" si="50"/>
        <v>13</v>
      </c>
      <c r="CT44">
        <f t="shared" si="51"/>
        <v>28</v>
      </c>
      <c r="CU44">
        <f t="shared" si="52"/>
        <v>41</v>
      </c>
      <c r="CV44">
        <f t="shared" si="53"/>
        <v>45</v>
      </c>
      <c r="CW44">
        <f t="shared" si="54"/>
        <v>10</v>
      </c>
      <c r="CX44">
        <f t="shared" si="55"/>
        <v>7</v>
      </c>
      <c r="CY44">
        <f t="shared" si="56"/>
        <v>14</v>
      </c>
      <c r="CZ44">
        <f t="shared" si="57"/>
        <v>20</v>
      </c>
      <c r="DA44">
        <f t="shared" si="58"/>
        <v>11</v>
      </c>
      <c r="DB44">
        <f t="shared" si="59"/>
        <v>12</v>
      </c>
      <c r="DC44">
        <f t="shared" si="60"/>
        <v>29</v>
      </c>
      <c r="DD44">
        <f t="shared" si="61"/>
        <v>15</v>
      </c>
      <c r="DE44">
        <f t="shared" si="62"/>
        <v>5</v>
      </c>
      <c r="DF44">
        <f t="shared" si="63"/>
        <v>8</v>
      </c>
      <c r="DG44">
        <f t="shared" si="64"/>
        <v>42</v>
      </c>
      <c r="DH44">
        <f t="shared" si="65"/>
        <v>3</v>
      </c>
      <c r="DI44">
        <f t="shared" si="66"/>
        <v>21</v>
      </c>
      <c r="DJ44">
        <f t="shared" si="67"/>
        <v>43</v>
      </c>
      <c r="DK44">
        <f t="shared" si="68"/>
        <v>33</v>
      </c>
      <c r="DL44">
        <f t="shared" si="69"/>
        <v>44</v>
      </c>
      <c r="DM44">
        <f t="shared" si="70"/>
        <v>35</v>
      </c>
      <c r="DN44">
        <f t="shared" si="71"/>
        <v>39</v>
      </c>
      <c r="DO44">
        <f t="shared" si="72"/>
        <v>27</v>
      </c>
      <c r="DP44">
        <f t="shared" si="73"/>
        <v>34</v>
      </c>
      <c r="DQ44">
        <f t="shared" si="74"/>
        <v>26</v>
      </c>
      <c r="DR44">
        <f t="shared" si="75"/>
        <v>22</v>
      </c>
      <c r="DS44">
        <f t="shared" si="76"/>
        <v>38</v>
      </c>
      <c r="DT44">
        <f t="shared" si="77"/>
        <v>2</v>
      </c>
      <c r="DU44">
        <f t="shared" si="78"/>
        <v>1</v>
      </c>
      <c r="DV44">
        <f t="shared" si="79"/>
        <v>24</v>
      </c>
      <c r="DW44">
        <f t="shared" si="80"/>
        <v>16</v>
      </c>
      <c r="DX44">
        <f t="shared" si="81"/>
        <v>40</v>
      </c>
      <c r="DY44">
        <f t="shared" si="82"/>
        <v>17</v>
      </c>
      <c r="DZ44">
        <f t="shared" si="83"/>
        <v>32</v>
      </c>
      <c r="EA44">
        <f t="shared" si="84"/>
        <v>36</v>
      </c>
      <c r="EB44">
        <f t="shared" si="85"/>
        <v>19</v>
      </c>
      <c r="EC44">
        <f t="shared" si="86"/>
        <v>23</v>
      </c>
      <c r="ED44">
        <f t="shared" si="87"/>
        <v>9</v>
      </c>
      <c r="EE44">
        <f t="shared" si="88"/>
        <v>6</v>
      </c>
      <c r="EF44">
        <f t="shared" si="89"/>
        <v>4</v>
      </c>
    </row>
    <row r="45" spans="1:136" ht="16.5" customHeight="1">
      <c r="A45">
        <f>_calc_라운드기준!A45</f>
        <v>1201</v>
      </c>
      <c r="B45">
        <f>INDEX(_calc_누적빈도!B:B,$A45)-INDEX(_calc_누적빈도!B:B,$A45-기준550회_후보!$B$1)</f>
        <v>67</v>
      </c>
      <c r="C45">
        <f>INDEX(_calc_누적빈도!C:C,$A45)-INDEX(_calc_누적빈도!C:C,$A45-기준550회_후보!$B$1)</f>
        <v>66</v>
      </c>
      <c r="D45">
        <f>INDEX(_calc_누적빈도!D:D,$A45)-INDEX(_calc_누적빈도!D:D,$A45-기준550회_후보!$B$1)</f>
        <v>83</v>
      </c>
      <c r="E45">
        <f>INDEX(_calc_누적빈도!E:E,$A45)-INDEX(_calc_누적빈도!E:E,$A45-기준550회_후보!$B$1)</f>
        <v>65</v>
      </c>
      <c r="F45">
        <f>INDEX(_calc_누적빈도!F:F,$A45)-INDEX(_calc_누적빈도!F:F,$A45-기준550회_후보!$B$1)</f>
        <v>58</v>
      </c>
      <c r="G45">
        <f>INDEX(_calc_누적빈도!G:G,$A45)-INDEX(_calc_누적빈도!G:G,$A45-기준550회_후보!$B$1)</f>
        <v>83</v>
      </c>
      <c r="H45">
        <f>INDEX(_calc_누적빈도!H:H,$A45)-INDEX(_calc_누적빈도!H:H,$A45-기준550회_후보!$B$1)</f>
        <v>82</v>
      </c>
      <c r="I45">
        <f>INDEX(_calc_누적빈도!I:I,$A45)-INDEX(_calc_누적빈도!I:I,$A45-기준550회_후보!$B$1)</f>
        <v>62</v>
      </c>
      <c r="J45">
        <f>INDEX(_calc_누적빈도!J:J,$A45)-INDEX(_calc_누적빈도!J:J,$A45-기준550회_후보!$B$1)</f>
        <v>64</v>
      </c>
      <c r="K45">
        <f>INDEX(_calc_누적빈도!K:K,$A45)-INDEX(_calc_누적빈도!K:K,$A45-기준550회_후보!$B$1)</f>
        <v>73</v>
      </c>
      <c r="L45">
        <f>INDEX(_calc_누적빈도!L:L,$A45)-INDEX(_calc_누적빈도!L:L,$A45-기준550회_후보!$B$1)</f>
        <v>79</v>
      </c>
      <c r="M45">
        <f>INDEX(_calc_누적빈도!M:M,$A45)-INDEX(_calc_누적빈도!M:M,$A45-기준550회_후보!$B$1)</f>
        <v>92</v>
      </c>
      <c r="N45">
        <f>INDEX(_calc_누적빈도!N:N,$A45)-INDEX(_calc_누적빈도!N:N,$A45-기준550회_후보!$B$1)</f>
        <v>81</v>
      </c>
      <c r="O45">
        <f>INDEX(_calc_누적빈도!O:O,$A45)-INDEX(_calc_누적빈도!O:O,$A45-기준550회_후보!$B$1)</f>
        <v>73</v>
      </c>
      <c r="P45">
        <f>INDEX(_calc_누적빈도!P:P,$A45)-INDEX(_calc_누적빈도!P:P,$A45-기준550회_후보!$B$1)</f>
        <v>78</v>
      </c>
      <c r="Q45">
        <f>INDEX(_calc_누적빈도!Q:Q,$A45)-INDEX(_calc_누적빈도!Q:Q,$A45-기준550회_후보!$B$1)</f>
        <v>84</v>
      </c>
      <c r="R45">
        <f>INDEX(_calc_누적빈도!R:R,$A45)-INDEX(_calc_누적빈도!R:R,$A45-기준550회_후보!$B$1)</f>
        <v>72</v>
      </c>
      <c r="S45">
        <f>INDEX(_calc_누적빈도!S:S,$A45)-INDEX(_calc_누적빈도!S:S,$A45-기준550회_후보!$B$1)</f>
        <v>79</v>
      </c>
      <c r="T45">
        <f>INDEX(_calc_누적빈도!T:T,$A45)-INDEX(_calc_누적빈도!T:T,$A45-기준550회_후보!$B$1)</f>
        <v>80</v>
      </c>
      <c r="U45">
        <f>INDEX(_calc_누적빈도!U:U,$A45)-INDEX(_calc_누적빈도!U:U,$A45-기준550회_후보!$B$1)</f>
        <v>59</v>
      </c>
      <c r="V45">
        <f>INDEX(_calc_누적빈도!V:V,$A45)-INDEX(_calc_누적빈도!V:V,$A45-기준550회_후보!$B$1)</f>
        <v>83</v>
      </c>
      <c r="W45">
        <f>INDEX(_calc_누적빈도!W:W,$A45)-INDEX(_calc_누적빈도!W:W,$A45-기준550회_후보!$B$1)</f>
        <v>62</v>
      </c>
      <c r="X45">
        <f>INDEX(_calc_누적빈도!X:X,$A45)-INDEX(_calc_누적빈도!X:X,$A45-기준550회_후보!$B$1)</f>
        <v>62</v>
      </c>
      <c r="Y45">
        <f>INDEX(_calc_누적빈도!Y:Y,$A45)-INDEX(_calc_누적빈도!Y:Y,$A45-기준550회_후보!$B$1)</f>
        <v>75</v>
      </c>
      <c r="Z45">
        <f>INDEX(_calc_누적빈도!Z:Z,$A45)-INDEX(_calc_누적빈도!Z:Z,$A45-기준550회_후보!$B$1)</f>
        <v>59</v>
      </c>
      <c r="AA45">
        <f>INDEX(_calc_누적빈도!AA:AA,$A45)-INDEX(_calc_누적빈도!AA:AA,$A45-기준550회_후보!$B$1)</f>
        <v>70</v>
      </c>
      <c r="AB45">
        <f>INDEX(_calc_누적빈도!AB:AB,$A45)-INDEX(_calc_누적빈도!AB:AB,$A45-기준550회_후보!$B$1)</f>
        <v>72</v>
      </c>
      <c r="AC45">
        <f>INDEX(_calc_누적빈도!AC:AC,$A45)-INDEX(_calc_누적빈도!AC:AC,$A45-기준550회_후보!$B$1)</f>
        <v>78</v>
      </c>
      <c r="AD45">
        <f>INDEX(_calc_누적빈도!AD:AD,$A45)-INDEX(_calc_누적빈도!AD:AD,$A45-기준550회_후보!$B$1)</f>
        <v>71</v>
      </c>
      <c r="AE45">
        <f>INDEX(_calc_누적빈도!AE:AE,$A45)-INDEX(_calc_누적빈도!AE:AE,$A45-기준550회_후보!$B$1)</f>
        <v>75</v>
      </c>
      <c r="AF45">
        <f>INDEX(_calc_누적빈도!AF:AF,$A45)-INDEX(_calc_누적빈도!AF:AF,$A45-기준550회_후보!$B$1)</f>
        <v>71</v>
      </c>
      <c r="AG45">
        <f>INDEX(_calc_누적빈도!AG:AG,$A45)-INDEX(_calc_누적빈도!AG:AG,$A45-기준550회_후보!$B$1)</f>
        <v>62</v>
      </c>
      <c r="AH45">
        <f>INDEX(_calc_누적빈도!AH:AH,$A45)-INDEX(_calc_누적빈도!AH:AH,$A45-기준550회_후보!$B$1)</f>
        <v>88</v>
      </c>
      <c r="AI45">
        <f>INDEX(_calc_누적빈도!AI:AI,$A45)-INDEX(_calc_누적빈도!AI:AI,$A45-기준550회_후보!$B$1)</f>
        <v>79</v>
      </c>
      <c r="AJ45">
        <f>INDEX(_calc_누적빈도!AJ:AJ,$A45)-INDEX(_calc_누적빈도!AJ:AJ,$A45-기준550회_후보!$B$1)</f>
        <v>73</v>
      </c>
      <c r="AK45">
        <f>INDEX(_calc_누적빈도!AK:AK,$A45)-INDEX(_calc_누적빈도!AK:AK,$A45-기준550회_후보!$B$1)</f>
        <v>75</v>
      </c>
      <c r="AL45">
        <f>INDEX(_calc_누적빈도!AL:AL,$A45)-INDEX(_calc_누적빈도!AL:AL,$A45-기준550회_후보!$B$1)</f>
        <v>71</v>
      </c>
      <c r="AM45">
        <f>INDEX(_calc_누적빈도!AM:AM,$A45)-INDEX(_calc_누적빈도!AM:AM,$A45-기준550회_후보!$B$1)</f>
        <v>86</v>
      </c>
      <c r="AN45">
        <f>INDEX(_calc_누적빈도!AN:AN,$A45)-INDEX(_calc_누적빈도!AN:AN,$A45-기준550회_후보!$B$1)</f>
        <v>76</v>
      </c>
      <c r="AO45">
        <f>INDEX(_calc_누적빈도!AO:AO,$A45)-INDEX(_calc_누적빈도!AO:AO,$A45-기준550회_후보!$B$1)</f>
        <v>64</v>
      </c>
      <c r="AP45">
        <f>INDEX(_calc_누적빈도!AP:AP,$A45)-INDEX(_calc_누적빈도!AP:AP,$A45-기준550회_후보!$B$1)</f>
        <v>68</v>
      </c>
      <c r="AQ45">
        <f>INDEX(_calc_누적빈도!AQ:AQ,$A45)-INDEX(_calc_누적빈도!AQ:AQ,$A45-기준550회_후보!$B$1)</f>
        <v>71</v>
      </c>
      <c r="AR45">
        <f>INDEX(_calc_누적빈도!AR:AR,$A45)-INDEX(_calc_누적빈도!AR:AR,$A45-기준550회_후보!$B$1)</f>
        <v>73</v>
      </c>
      <c r="AS45">
        <f>INDEX(_calc_누적빈도!AS:AS,$A45)-INDEX(_calc_누적빈도!AS:AS,$A45-기준550회_후보!$B$1)</f>
        <v>75</v>
      </c>
      <c r="AT45">
        <f>INDEX(_calc_누적빈도!AT:AT,$A45)-INDEX(_calc_누적빈도!AT:AT,$A45-기준550회_후보!$B$1)</f>
        <v>81</v>
      </c>
      <c r="AU45">
        <f>(RANK(_calc_라운드기준!B45,_calc_라운드기준!$B45:$AT45,0)+COUNTIFS(_calc_라운드기준!$B45:$AT45,_calc_라운드기준!B45,$B$1:$AT$1,"&lt;"&amp;1))-(RANK(B45,$B45:$AT45,0)+COUNTIFS($B45:$AT45,B45,$B$1:$AT$1,"&lt;"&amp;1))</f>
        <v>-10</v>
      </c>
      <c r="AV45">
        <f>(RANK(_calc_라운드기준!C45,_calc_라운드기준!$B45:$AT45,0)+COUNTIFS(_calc_라운드기준!$B45:$AT45,_calc_라운드기준!C45,$B$1:$AT$1,"&lt;"&amp;2))-(RANK(C45,$B45:$AT45,0)+COUNTIFS($B45:$AT45,C45,$B$1:$AT$1,"&lt;"&amp;2))</f>
        <v>-2</v>
      </c>
      <c r="AW45">
        <f>(RANK(_calc_라운드기준!D45,_calc_라운드기준!$B45:$AT45,0)+COUNTIFS(_calc_라운드기준!$B45:$AT45,_calc_라운드기준!D45,$B$1:$AT$1,"&lt;"&amp;3))-(RANK(D45,$B45:$AT45,0)+COUNTIFS($B45:$AT45,D45,$B$1:$AT$1,"&lt;"&amp;3))</f>
        <v>-4</v>
      </c>
      <c r="AX45">
        <f>(RANK(_calc_라운드기준!E45,_calc_라운드기준!$B45:$AT45,0)+COUNTIFS(_calc_라운드기준!$B45:$AT45,_calc_라운드기준!E45,$B$1:$AT$1,"&lt;"&amp;4))-(RANK(E45,$B45:$AT45,0)+COUNTIFS($B45:$AT45,E45,$B$1:$AT$1,"&lt;"&amp;4))</f>
        <v>-11</v>
      </c>
      <c r="AY45">
        <f>(RANK(_calc_라운드기준!F45,_calc_라운드기준!$B45:$AT45,0)+COUNTIFS(_calc_라운드기준!$B45:$AT45,_calc_라운드기준!F45,$B$1:$AT$1,"&lt;"&amp;5))-(RANK(F45,$B45:$AT45,0)+COUNTIFS($B45:$AT45,F45,$B$1:$AT$1,"&lt;"&amp;5))</f>
        <v>-19</v>
      </c>
      <c r="AZ45">
        <f>(RANK(_calc_라운드기준!G45,_calc_라운드기준!$B45:$AT45,0)+COUNTIFS(_calc_라운드기준!$B45:$AT45,_calc_라운드기준!G45,$B$1:$AT$1,"&lt;"&amp;6))-(RANK(G45,$B45:$AT45,0)+COUNTIFS($B45:$AT45,G45,$B$1:$AT$1,"&lt;"&amp;6))</f>
        <v>10</v>
      </c>
      <c r="BA45">
        <f>(RANK(_calc_라운드기준!H45,_calc_라운드기준!$B45:$AT45,0)+COUNTIFS(_calc_라운드기준!$B45:$AT45,_calc_라운드기준!H45,$B$1:$AT$1,"&lt;"&amp;7))-(RANK(H45,$B45:$AT45,0)+COUNTIFS($B45:$AT45,H45,$B$1:$AT$1,"&lt;"&amp;7))</f>
        <v>-4</v>
      </c>
      <c r="BB45">
        <f>(RANK(_calc_라운드기준!I45,_calc_라운드기준!$B45:$AT45,0)+COUNTIFS(_calc_라운드기준!$B45:$AT45,_calc_라운드기준!I45,$B$1:$AT$1,"&lt;"&amp;8))-(RANK(I45,$B45:$AT45,0)+COUNTIFS($B45:$AT45,I45,$B$1:$AT$1,"&lt;"&amp;8))</f>
        <v>-22</v>
      </c>
      <c r="BC45">
        <f>(RANK(_calc_라운드기준!J45,_calc_라운드기준!$B45:$AT45,0)+COUNTIFS(_calc_라운드기준!$B45:$AT45,_calc_라운드기준!J45,$B$1:$AT$1,"&lt;"&amp;9))-(RANK(J45,$B45:$AT45,0)+COUNTIFS($B45:$AT45,J45,$B$1:$AT$1,"&lt;"&amp;9))</f>
        <v>-32</v>
      </c>
      <c r="BD45">
        <f>(RANK(_calc_라운드기준!K45,_calc_라운드기준!$B45:$AT45,0)+COUNTIFS(_calc_라운드기준!$B45:$AT45,_calc_라운드기준!K45,$B$1:$AT$1,"&lt;"&amp;10))-(RANK(K45,$B45:$AT45,0)+COUNTIFS($B45:$AT45,K45,$B$1:$AT$1,"&lt;"&amp;10))</f>
        <v>18</v>
      </c>
      <c r="BE45">
        <f>(RANK(_calc_라운드기준!L45,_calc_라운드기준!$B45:$AT45,0)+COUNTIFS(_calc_라운드기준!$B45:$AT45,_calc_라운드기준!L45,$B$1:$AT$1,"&lt;"&amp;11))-(RANK(L45,$B45:$AT45,0)+COUNTIFS($B45:$AT45,L45,$B$1:$AT$1,"&lt;"&amp;11))</f>
        <v>22</v>
      </c>
      <c r="BF45">
        <f>(RANK(_calc_라운드기준!M45,_calc_라운드기준!$B45:$AT45,0)+COUNTIFS(_calc_라운드기준!$B45:$AT45,_calc_라운드기준!M45,$B$1:$AT$1,"&lt;"&amp;12))-(RANK(M45,$B45:$AT45,0)+COUNTIFS($B45:$AT45,M45,$B$1:$AT$1,"&lt;"&amp;12))</f>
        <v>8</v>
      </c>
      <c r="BG45">
        <f>(RANK(_calc_라운드기준!N45,_calc_라운드기준!$B45:$AT45,0)+COUNTIFS(_calc_라운드기준!$B45:$AT45,_calc_라운드기준!N45,$B$1:$AT$1,"&lt;"&amp;13))-(RANK(N45,$B45:$AT45,0)+COUNTIFS($B45:$AT45,N45,$B$1:$AT$1,"&lt;"&amp;13))</f>
        <v>1</v>
      </c>
      <c r="BH45">
        <f>(RANK(_calc_라운드기준!O45,_calc_라운드기준!$B45:$AT45,0)+COUNTIFS(_calc_라운드기준!$B45:$AT45,_calc_라운드기준!O45,$B$1:$AT$1,"&lt;"&amp;14))-(RANK(O45,$B45:$AT45,0)+COUNTIFS($B45:$AT45,O45,$B$1:$AT$1,"&lt;"&amp;14))</f>
        <v>18</v>
      </c>
      <c r="BI45">
        <f>(RANK(_calc_라운드기준!P45,_calc_라운드기준!$B45:$AT45,0)+COUNTIFS(_calc_라운드기준!$B45:$AT45,_calc_라운드기준!P45,$B$1:$AT$1,"&lt;"&amp;15))-(RANK(P45,$B45:$AT45,0)+COUNTIFS($B45:$AT45,P45,$B$1:$AT$1,"&lt;"&amp;15))</f>
        <v>3</v>
      </c>
      <c r="BJ45">
        <f>(RANK(_calc_라운드기준!Q45,_calc_라운드기준!$B45:$AT45,0)+COUNTIFS(_calc_라운드기준!$B45:$AT45,_calc_라운드기준!Q45,$B$1:$AT$1,"&lt;"&amp;16))-(RANK(Q45,$B45:$AT45,0)+COUNTIFS($B45:$AT45,Q45,$B$1:$AT$1,"&lt;"&amp;16))</f>
        <v>-2</v>
      </c>
      <c r="BK45">
        <f>(RANK(_calc_라운드기준!R45,_calc_라운드기준!$B45:$AT45,0)+COUNTIFS(_calc_라운드기준!$B45:$AT45,_calc_라운드기준!R45,$B$1:$AT$1,"&lt;"&amp;17))-(RANK(R45,$B45:$AT45,0)+COUNTIFS($B45:$AT45,R45,$B$1:$AT$1,"&lt;"&amp;17))</f>
        <v>9</v>
      </c>
      <c r="BL45">
        <f>(RANK(_calc_라운드기준!S45,_calc_라운드기준!$B45:$AT45,0)+COUNTIFS(_calc_라운드기준!$B45:$AT45,_calc_라운드기준!S45,$B$1:$AT$1,"&lt;"&amp;18))-(RANK(S45,$B45:$AT45,0)+COUNTIFS($B45:$AT45,S45,$B$1:$AT$1,"&lt;"&amp;18))</f>
        <v>23</v>
      </c>
      <c r="BM45">
        <f>(RANK(_calc_라운드기준!T45,_calc_라운드기준!$B45:$AT45,0)+COUNTIFS(_calc_라운드기준!$B45:$AT45,_calc_라운드기준!T45,$B$1:$AT$1,"&lt;"&amp;19))-(RANK(T45,$B45:$AT45,0)+COUNTIFS($B45:$AT45,T45,$B$1:$AT$1,"&lt;"&amp;19))</f>
        <v>16</v>
      </c>
      <c r="BN45">
        <f>(RANK(_calc_라운드기준!U45,_calc_라운드기준!$B45:$AT45,0)+COUNTIFS(_calc_라운드기준!$B45:$AT45,_calc_라운드기준!U45,$B$1:$AT$1,"&lt;"&amp;20))-(RANK(U45,$B45:$AT45,0)+COUNTIFS($B45:$AT45,U45,$B$1:$AT$1,"&lt;"&amp;20))</f>
        <v>-24</v>
      </c>
      <c r="BO45">
        <f>(RANK(_calc_라운드기준!V45,_calc_라운드기준!$B45:$AT45,0)+COUNTIFS(_calc_라운드기준!$B45:$AT45,_calc_라운드기준!V45,$B$1:$AT$1,"&lt;"&amp;21))-(RANK(V45,$B45:$AT45,0)+COUNTIFS($B45:$AT45,V45,$B$1:$AT$1,"&lt;"&amp;21))</f>
        <v>30</v>
      </c>
      <c r="BP45">
        <f>(RANK(_calc_라운드기준!W45,_calc_라운드기준!$B45:$AT45,0)+COUNTIFS(_calc_라운드기준!$B45:$AT45,_calc_라운드기준!W45,$B$1:$AT$1,"&lt;"&amp;22))-(RANK(W45,$B45:$AT45,0)+COUNTIFS($B45:$AT45,W45,$B$1:$AT$1,"&lt;"&amp;22))</f>
        <v>2</v>
      </c>
      <c r="BQ45">
        <f>(RANK(_calc_라운드기준!X45,_calc_라운드기준!$B45:$AT45,0)+COUNTIFS(_calc_라운드기준!$B45:$AT45,_calc_라운드기준!X45,$B$1:$AT$1,"&lt;"&amp;23))-(RANK(X45,$B45:$AT45,0)+COUNTIFS($B45:$AT45,X45,$B$1:$AT$1,"&lt;"&amp;23))</f>
        <v>-30</v>
      </c>
      <c r="BR45">
        <f>(RANK(_calc_라운드기준!Y45,_calc_라운드기준!$B45:$AT45,0)+COUNTIFS(_calc_라운드기준!$B45:$AT45,_calc_라운드기준!Y45,$B$1:$AT$1,"&lt;"&amp;24))-(RANK(Y45,$B45:$AT45,0)+COUNTIFS($B45:$AT45,Y45,$B$1:$AT$1,"&lt;"&amp;24))</f>
        <v>-6</v>
      </c>
      <c r="BS45">
        <f>(RANK(_calc_라운드기준!Z45,_calc_라운드기준!$B45:$AT45,0)+COUNTIFS(_calc_라운드기준!$B45:$AT45,_calc_라운드기준!Z45,$B$1:$AT$1,"&lt;"&amp;25))-(RANK(Z45,$B45:$AT45,0)+COUNTIFS($B45:$AT45,Z45,$B$1:$AT$1,"&lt;"&amp;25))</f>
        <v>-31</v>
      </c>
      <c r="BT45">
        <f>(RANK(_calc_라운드기준!AA45,_calc_라운드기준!$B45:$AT45,0)+COUNTIFS(_calc_라운드기준!$B45:$AT45,_calc_라운드기준!AA45,$B$1:$AT$1,"&lt;"&amp;26))-(RANK(AA45,$B45:$AT45,0)+COUNTIFS($B45:$AT45,AA45,$B$1:$AT$1,"&lt;"&amp;26))</f>
        <v>-12</v>
      </c>
      <c r="BU45">
        <f>(RANK(_calc_라운드기준!AB45,_calc_라운드기준!$B45:$AT45,0)+COUNTIFS(_calc_라운드기준!$B45:$AT45,_calc_라운드기준!AB45,$B$1:$AT$1,"&lt;"&amp;27))-(RANK(AB45,$B45:$AT45,0)+COUNTIFS($B45:$AT45,AB45,$B$1:$AT$1,"&lt;"&amp;27))</f>
        <v>-24</v>
      </c>
      <c r="BV45">
        <f>(RANK(_calc_라운드기준!AC45,_calc_라운드기준!$B45:$AT45,0)+COUNTIFS(_calc_라운드기준!$B45:$AT45,_calc_라운드기준!AC45,$B$1:$AT$1,"&lt;"&amp;28))-(RANK(AC45,$B45:$AT45,0)+COUNTIFS($B45:$AT45,AC45,$B$1:$AT$1,"&lt;"&amp;28))</f>
        <v>-2</v>
      </c>
      <c r="BW45">
        <f>(RANK(_calc_라운드기준!AD45,_calc_라운드기준!$B45:$AT45,0)+COUNTIFS(_calc_라운드기준!$B45:$AT45,_calc_라운드기준!AD45,$B$1:$AT$1,"&lt;"&amp;29))-(RANK(AD45,$B45:$AT45,0)+COUNTIFS($B45:$AT45,AD45,$B$1:$AT$1,"&lt;"&amp;29))</f>
        <v>-13</v>
      </c>
      <c r="BX45">
        <f>(RANK(_calc_라운드기준!AE45,_calc_라운드기준!$B45:$AT45,0)+COUNTIFS(_calc_라운드기준!$B45:$AT45,_calc_라운드기준!AE45,$B$1:$AT$1,"&lt;"&amp;30))-(RANK(AE45,$B45:$AT45,0)+COUNTIFS($B45:$AT45,AE45,$B$1:$AT$1,"&lt;"&amp;30))</f>
        <v>2</v>
      </c>
      <c r="BY45">
        <f>(RANK(_calc_라운드기준!AF45,_calc_라운드기준!$B45:$AT45,0)+COUNTIFS(_calc_라운드기준!$B45:$AT45,_calc_라운드기준!AF45,$B$1:$AT$1,"&lt;"&amp;31))-(RANK(AF45,$B45:$AT45,0)+COUNTIFS($B45:$AT45,AF45,$B$1:$AT$1,"&lt;"&amp;31))</f>
        <v>-1</v>
      </c>
      <c r="BZ45">
        <f>(RANK(_calc_라운드기준!AG45,_calc_라운드기준!$B45:$AT45,0)+COUNTIFS(_calc_라운드기준!$B45:$AT45,_calc_라운드기준!AG45,$B$1:$AT$1,"&lt;"&amp;32))-(RANK(AG45,$B45:$AT45,0)+COUNTIFS($B45:$AT45,AG45,$B$1:$AT$1,"&lt;"&amp;32))</f>
        <v>-20</v>
      </c>
      <c r="CA45">
        <f>(RANK(_calc_라운드기준!AH45,_calc_라운드기준!$B45:$AT45,0)+COUNTIFS(_calc_라운드기준!$B45:$AT45,_calc_라운드기준!AH45,$B$1:$AT$1,"&lt;"&amp;33))-(RANK(AH45,$B45:$AT45,0)+COUNTIFS($B45:$AT45,AH45,$B$1:$AT$1,"&lt;"&amp;33))</f>
        <v>27</v>
      </c>
      <c r="CB45">
        <f>(RANK(_calc_라운드기준!AI45,_calc_라운드기준!$B45:$AT45,0)+COUNTIFS(_calc_라운드기준!$B45:$AT45,_calc_라운드기준!AI45,$B$1:$AT$1,"&lt;"&amp;34))-(RANK(AI45,$B45:$AT45,0)+COUNTIFS($B45:$AT45,AI45,$B$1:$AT$1,"&lt;"&amp;34))</f>
        <v>29</v>
      </c>
      <c r="CC45">
        <f>(RANK(_calc_라운드기준!AJ45,_calc_라운드기준!$B45:$AT45,0)+COUNTIFS(_calc_라운드기준!$B45:$AT45,_calc_라운드기준!AJ45,$B$1:$AT$1,"&lt;"&amp;35))-(RANK(AJ45,$B45:$AT45,0)+COUNTIFS($B45:$AT45,AJ45,$B$1:$AT$1,"&lt;"&amp;35))</f>
        <v>6</v>
      </c>
      <c r="CD45">
        <f>(RANK(_calc_라운드기준!AK45,_calc_라운드기준!$B45:$AT45,0)+COUNTIFS(_calc_라운드기준!$B45:$AT45,_calc_라운드기준!AK45,$B$1:$AT$1,"&lt;"&amp;36))-(RANK(AK45,$B45:$AT45,0)+COUNTIFS($B45:$AT45,AK45,$B$1:$AT$1,"&lt;"&amp;36))</f>
        <v>11</v>
      </c>
      <c r="CE45">
        <f>(RANK(_calc_라운드기준!AL45,_calc_라운드기준!$B45:$AT45,0)+COUNTIFS(_calc_라운드기준!$B45:$AT45,_calc_라운드기준!AL45,$B$1:$AT$1,"&lt;"&amp;37))-(RANK(AL45,$B45:$AT45,0)+COUNTIFS($B45:$AT45,AL45,$B$1:$AT$1,"&lt;"&amp;37))</f>
        <v>-24</v>
      </c>
      <c r="CF45">
        <f>(RANK(_calc_라운드기준!AM45,_calc_라운드기준!$B45:$AT45,0)+COUNTIFS(_calc_라운드기준!$B45:$AT45,_calc_라운드기준!AM45,$B$1:$AT$1,"&lt;"&amp;38))-(RANK(AM45,$B45:$AT45,0)+COUNTIFS($B45:$AT45,AM45,$B$1:$AT$1,"&lt;"&amp;38))</f>
        <v>4</v>
      </c>
      <c r="CG45">
        <f>(RANK(_calc_라운드기준!AN45,_calc_라운드기준!$B45:$AT45,0)+COUNTIFS(_calc_라운드기준!$B45:$AT45,_calc_라운드기준!AN45,$B$1:$AT$1,"&lt;"&amp;39))-(RANK(AN45,$B45:$AT45,0)+COUNTIFS($B45:$AT45,AN45,$B$1:$AT$1,"&lt;"&amp;39))</f>
        <v>-9</v>
      </c>
      <c r="CH45">
        <f>(RANK(_calc_라운드기준!AO45,_calc_라운드기준!$B45:$AT45,0)+COUNTIFS(_calc_라운드기준!$B45:$AT45,_calc_라운드기준!AO45,$B$1:$AT$1,"&lt;"&amp;40))-(RANK(AO45,$B45:$AT45,0)+COUNTIFS($B45:$AT45,AO45,$B$1:$AT$1,"&lt;"&amp;40))</f>
        <v>-15</v>
      </c>
      <c r="CI45">
        <f>(RANK(_calc_라운드기준!AP45,_calc_라운드기준!$B45:$AT45,0)+COUNTIFS(_calc_라운드기준!$B45:$AT45,_calc_라운드기준!AP45,$B$1:$AT$1,"&lt;"&amp;41))-(RANK(AP45,$B45:$AT45,0)+COUNTIFS($B45:$AT45,AP45,$B$1:$AT$1,"&lt;"&amp;41))</f>
        <v>5</v>
      </c>
      <c r="CJ45">
        <f>(RANK(_calc_라운드기준!AQ45,_calc_라운드기준!$B45:$AT45,0)+COUNTIFS(_calc_라운드기준!$B45:$AT45,_calc_라운드기준!AQ45,$B$1:$AT$1,"&lt;"&amp;42))-(RANK(AQ45,$B45:$AT45,0)+COUNTIFS($B45:$AT45,AQ45,$B$1:$AT$1,"&lt;"&amp;42))</f>
        <v>1</v>
      </c>
      <c r="CK45">
        <f>(RANK(_calc_라운드기준!AR45,_calc_라운드기준!$B45:$AT45,0)+COUNTIFS(_calc_라운드기준!$B45:$AT45,_calc_라운드기준!AR45,$B$1:$AT$1,"&lt;"&amp;43))-(RANK(AR45,$B45:$AT45,0)+COUNTIFS($B45:$AT45,AR45,$B$1:$AT$1,"&lt;"&amp;43))</f>
        <v>19</v>
      </c>
      <c r="CL45">
        <f>(RANK(_calc_라운드기준!AS45,_calc_라운드기준!$B45:$AT45,0)+COUNTIFS(_calc_라운드기준!$B45:$AT45,_calc_라운드기준!AS45,$B$1:$AT$1,"&lt;"&amp;44))-(RANK(AS45,$B45:$AT45,0)+COUNTIFS($B45:$AT45,AS45,$B$1:$AT$1,"&lt;"&amp;44))</f>
        <v>24</v>
      </c>
      <c r="CM45">
        <f>(RANK(_calc_라운드기준!AT45,_calc_라운드기준!$B45:$AT45,0)+COUNTIFS(_calc_라운드기준!$B45:$AT45,_calc_라운드기준!AT45,$B$1:$AT$1,"&lt;"&amp;45))-(RANK(AT45,$B45:$AT45,0)+COUNTIFS($B45:$AT45,AT45,$B$1:$AT$1,"&lt;"&amp;45))</f>
        <v>29</v>
      </c>
      <c r="CN45">
        <f t="shared" si="45"/>
        <v>32</v>
      </c>
      <c r="CO45">
        <f t="shared" si="46"/>
        <v>25</v>
      </c>
      <c r="CP45">
        <f t="shared" si="47"/>
        <v>28</v>
      </c>
      <c r="CQ45">
        <f t="shared" si="48"/>
        <v>33</v>
      </c>
      <c r="CR45">
        <f t="shared" si="49"/>
        <v>37</v>
      </c>
      <c r="CS45">
        <f t="shared" si="50"/>
        <v>13</v>
      </c>
      <c r="CT45">
        <f t="shared" si="51"/>
        <v>29</v>
      </c>
      <c r="CU45">
        <f t="shared" si="52"/>
        <v>39</v>
      </c>
      <c r="CV45">
        <f t="shared" si="53"/>
        <v>45</v>
      </c>
      <c r="CW45">
        <f t="shared" si="54"/>
        <v>9</v>
      </c>
      <c r="CX45">
        <f t="shared" si="55"/>
        <v>7</v>
      </c>
      <c r="CY45">
        <f t="shared" si="56"/>
        <v>15</v>
      </c>
      <c r="CZ45">
        <f t="shared" si="57"/>
        <v>22</v>
      </c>
      <c r="DA45">
        <f t="shared" si="58"/>
        <v>10</v>
      </c>
      <c r="DB45">
        <f t="shared" si="59"/>
        <v>19</v>
      </c>
      <c r="DC45">
        <f t="shared" si="60"/>
        <v>26</v>
      </c>
      <c r="DD45">
        <f t="shared" si="61"/>
        <v>14</v>
      </c>
      <c r="DE45">
        <f t="shared" si="62"/>
        <v>6</v>
      </c>
      <c r="DF45">
        <f t="shared" si="63"/>
        <v>11</v>
      </c>
      <c r="DG45">
        <f t="shared" si="64"/>
        <v>40</v>
      </c>
      <c r="DH45">
        <f t="shared" si="65"/>
        <v>1</v>
      </c>
      <c r="DI45">
        <f t="shared" si="66"/>
        <v>20</v>
      </c>
      <c r="DJ45">
        <f t="shared" si="67"/>
        <v>43</v>
      </c>
      <c r="DK45">
        <f t="shared" si="68"/>
        <v>30</v>
      </c>
      <c r="DL45">
        <f t="shared" si="69"/>
        <v>44</v>
      </c>
      <c r="DM45">
        <f t="shared" si="70"/>
        <v>34</v>
      </c>
      <c r="DN45">
        <f t="shared" si="71"/>
        <v>41</v>
      </c>
      <c r="DO45">
        <f t="shared" si="72"/>
        <v>27</v>
      </c>
      <c r="DP45">
        <f t="shared" si="73"/>
        <v>35</v>
      </c>
      <c r="DQ45">
        <f t="shared" si="74"/>
        <v>21</v>
      </c>
      <c r="DR45">
        <f t="shared" si="75"/>
        <v>24</v>
      </c>
      <c r="DS45">
        <f t="shared" si="76"/>
        <v>38</v>
      </c>
      <c r="DT45">
        <f t="shared" si="77"/>
        <v>4</v>
      </c>
      <c r="DU45">
        <f t="shared" si="78"/>
        <v>2</v>
      </c>
      <c r="DV45">
        <f t="shared" si="79"/>
        <v>16</v>
      </c>
      <c r="DW45">
        <f t="shared" si="80"/>
        <v>12</v>
      </c>
      <c r="DX45">
        <f t="shared" si="81"/>
        <v>42</v>
      </c>
      <c r="DY45">
        <f t="shared" si="82"/>
        <v>18</v>
      </c>
      <c r="DZ45">
        <f t="shared" si="83"/>
        <v>31</v>
      </c>
      <c r="EA45">
        <f t="shared" si="84"/>
        <v>36</v>
      </c>
      <c r="EB45">
        <f t="shared" si="85"/>
        <v>17</v>
      </c>
      <c r="EC45">
        <f t="shared" si="86"/>
        <v>23</v>
      </c>
      <c r="ED45">
        <f t="shared" si="87"/>
        <v>8</v>
      </c>
      <c r="EE45">
        <f t="shared" si="88"/>
        <v>5</v>
      </c>
      <c r="EF45">
        <f t="shared" si="89"/>
        <v>3</v>
      </c>
    </row>
    <row r="46" spans="1:136" ht="16.5" customHeight="1">
      <c r="A46">
        <f>_calc_라운드기준!A46</f>
        <v>1200</v>
      </c>
      <c r="B46">
        <f>INDEX(_calc_누적빈도!B:B,$A46)-INDEX(_calc_누적빈도!B:B,$A46-기준550회_후보!$B$1)</f>
        <v>66</v>
      </c>
      <c r="C46">
        <f>INDEX(_calc_누적빈도!C:C,$A46)-INDEX(_calc_누적빈도!C:C,$A46-기준550회_후보!$B$1)</f>
        <v>65</v>
      </c>
      <c r="D46">
        <f>INDEX(_calc_누적빈도!D:D,$A46)-INDEX(_calc_누적빈도!D:D,$A46-기준550회_후보!$B$1)</f>
        <v>84</v>
      </c>
      <c r="E46">
        <f>INDEX(_calc_누적빈도!E:E,$A46)-INDEX(_calc_누적빈도!E:E,$A46-기준550회_후보!$B$1)</f>
        <v>65</v>
      </c>
      <c r="F46">
        <f>INDEX(_calc_누적빈도!F:F,$A46)-INDEX(_calc_누적빈도!F:F,$A46-기준550회_후보!$B$1)</f>
        <v>58</v>
      </c>
      <c r="G46">
        <f>INDEX(_calc_누적빈도!G:G,$A46)-INDEX(_calc_누적빈도!G:G,$A46-기준550회_후보!$B$1)</f>
        <v>83</v>
      </c>
      <c r="H46">
        <f>INDEX(_calc_누적빈도!H:H,$A46)-INDEX(_calc_누적빈도!H:H,$A46-기준550회_후보!$B$1)</f>
        <v>83</v>
      </c>
      <c r="I46">
        <f>INDEX(_calc_누적빈도!I:I,$A46)-INDEX(_calc_누적빈도!I:I,$A46-기준550회_후보!$B$1)</f>
        <v>62</v>
      </c>
      <c r="J46">
        <f>INDEX(_calc_누적빈도!J:J,$A46)-INDEX(_calc_누적빈도!J:J,$A46-기준550회_후보!$B$1)</f>
        <v>64</v>
      </c>
      <c r="K46">
        <f>INDEX(_calc_누적빈도!K:K,$A46)-INDEX(_calc_누적빈도!K:K,$A46-기준550회_후보!$B$1)</f>
        <v>73</v>
      </c>
      <c r="L46">
        <f>INDEX(_calc_누적빈도!L:L,$A46)-INDEX(_calc_누적빈도!L:L,$A46-기준550회_후보!$B$1)</f>
        <v>80</v>
      </c>
      <c r="M46">
        <f>INDEX(_calc_누적빈도!M:M,$A46)-INDEX(_calc_누적빈도!M:M,$A46-기준550회_후보!$B$1)</f>
        <v>92</v>
      </c>
      <c r="N46">
        <f>INDEX(_calc_누적빈도!N:N,$A46)-INDEX(_calc_누적빈도!N:N,$A46-기준550회_후보!$B$1)</f>
        <v>81</v>
      </c>
      <c r="O46">
        <f>INDEX(_calc_누적빈도!O:O,$A46)-INDEX(_calc_누적빈도!O:O,$A46-기준550회_후보!$B$1)</f>
        <v>73</v>
      </c>
      <c r="P46">
        <f>INDEX(_calc_누적빈도!P:P,$A46)-INDEX(_calc_누적빈도!P:P,$A46-기준550회_후보!$B$1)</f>
        <v>78</v>
      </c>
      <c r="Q46">
        <f>INDEX(_calc_누적빈도!Q:Q,$A46)-INDEX(_calc_누적빈도!Q:Q,$A46-기준550회_후보!$B$1)</f>
        <v>83</v>
      </c>
      <c r="R46">
        <f>INDEX(_calc_누적빈도!R:R,$A46)-INDEX(_calc_누적빈도!R:R,$A46-기준550회_후보!$B$1)</f>
        <v>72</v>
      </c>
      <c r="S46">
        <f>INDEX(_calc_누적빈도!S:S,$A46)-INDEX(_calc_누적빈도!S:S,$A46-기준550회_후보!$B$1)</f>
        <v>79</v>
      </c>
      <c r="T46">
        <f>INDEX(_calc_누적빈도!T:T,$A46)-INDEX(_calc_누적빈도!T:T,$A46-기준550회_후보!$B$1)</f>
        <v>80</v>
      </c>
      <c r="U46">
        <f>INDEX(_calc_누적빈도!U:U,$A46)-INDEX(_calc_누적빈도!U:U,$A46-기준550회_후보!$B$1)</f>
        <v>58</v>
      </c>
      <c r="V46">
        <f>INDEX(_calc_누적빈도!V:V,$A46)-INDEX(_calc_누적빈도!V:V,$A46-기준550회_후보!$B$1)</f>
        <v>83</v>
      </c>
      <c r="W46">
        <f>INDEX(_calc_누적빈도!W:W,$A46)-INDEX(_calc_누적빈도!W:W,$A46-기준550회_후보!$B$1)</f>
        <v>62</v>
      </c>
      <c r="X46">
        <f>INDEX(_calc_누적빈도!X:X,$A46)-INDEX(_calc_누적빈도!X:X,$A46-기준550회_후보!$B$1)</f>
        <v>62</v>
      </c>
      <c r="Y46">
        <f>INDEX(_calc_누적빈도!Y:Y,$A46)-INDEX(_calc_누적빈도!Y:Y,$A46-기준550회_후보!$B$1)</f>
        <v>75</v>
      </c>
      <c r="Z46">
        <f>INDEX(_calc_누적빈도!Z:Z,$A46)-INDEX(_calc_누적빈도!Z:Z,$A46-기준550회_후보!$B$1)</f>
        <v>59</v>
      </c>
      <c r="AA46">
        <f>INDEX(_calc_누적빈도!AA:AA,$A46)-INDEX(_calc_누적빈도!AA:AA,$A46-기준550회_후보!$B$1)</f>
        <v>70</v>
      </c>
      <c r="AB46">
        <f>INDEX(_calc_누적빈도!AB:AB,$A46)-INDEX(_calc_누적빈도!AB:AB,$A46-기준550회_후보!$B$1)</f>
        <v>72</v>
      </c>
      <c r="AC46">
        <f>INDEX(_calc_누적빈도!AC:AC,$A46)-INDEX(_calc_누적빈도!AC:AC,$A46-기준550회_후보!$B$1)</f>
        <v>78</v>
      </c>
      <c r="AD46">
        <f>INDEX(_calc_누적빈도!AD:AD,$A46)-INDEX(_calc_누적빈도!AD:AD,$A46-기준550회_후보!$B$1)</f>
        <v>71</v>
      </c>
      <c r="AE46">
        <f>INDEX(_calc_누적빈도!AE:AE,$A46)-INDEX(_calc_누적빈도!AE:AE,$A46-기준550회_후보!$B$1)</f>
        <v>75</v>
      </c>
      <c r="AF46">
        <f>INDEX(_calc_누적빈도!AF:AF,$A46)-INDEX(_calc_누적빈도!AF:AF,$A46-기준550회_후보!$B$1)</f>
        <v>72</v>
      </c>
      <c r="AG46">
        <f>INDEX(_calc_누적빈도!AG:AG,$A46)-INDEX(_calc_누적빈도!AG:AG,$A46-기준550회_후보!$B$1)</f>
        <v>61</v>
      </c>
      <c r="AH46">
        <f>INDEX(_calc_누적빈도!AH:AH,$A46)-INDEX(_calc_누적빈도!AH:AH,$A46-기준550회_후보!$B$1)</f>
        <v>88</v>
      </c>
      <c r="AI46">
        <f>INDEX(_calc_누적빈도!AI:AI,$A46)-INDEX(_calc_누적빈도!AI:AI,$A46-기준550회_후보!$B$1)</f>
        <v>79</v>
      </c>
      <c r="AJ46">
        <f>INDEX(_calc_누적빈도!AJ:AJ,$A46)-INDEX(_calc_누적빈도!AJ:AJ,$A46-기준550회_후보!$B$1)</f>
        <v>73</v>
      </c>
      <c r="AK46">
        <f>INDEX(_calc_누적빈도!AK:AK,$A46)-INDEX(_calc_누적빈도!AK:AK,$A46-기준550회_후보!$B$1)</f>
        <v>75</v>
      </c>
      <c r="AL46">
        <f>INDEX(_calc_누적빈도!AL:AL,$A46)-INDEX(_calc_누적빈도!AL:AL,$A46-기준550회_후보!$B$1)</f>
        <v>71</v>
      </c>
      <c r="AM46">
        <f>INDEX(_calc_누적빈도!AM:AM,$A46)-INDEX(_calc_누적빈도!AM:AM,$A46-기준550회_후보!$B$1)</f>
        <v>86</v>
      </c>
      <c r="AN46">
        <f>INDEX(_calc_누적빈도!AN:AN,$A46)-INDEX(_calc_누적빈도!AN:AN,$A46-기준550회_후보!$B$1)</f>
        <v>76</v>
      </c>
      <c r="AO46">
        <f>INDEX(_calc_누적빈도!AO:AO,$A46)-INDEX(_calc_누적빈도!AO:AO,$A46-기준550회_후보!$B$1)</f>
        <v>64</v>
      </c>
      <c r="AP46">
        <f>INDEX(_calc_누적빈도!AP:AP,$A46)-INDEX(_calc_누적빈도!AP:AP,$A46-기준550회_후보!$B$1)</f>
        <v>69</v>
      </c>
      <c r="AQ46">
        <f>INDEX(_calc_누적빈도!AQ:AQ,$A46)-INDEX(_calc_누적빈도!AQ:AQ,$A46-기준550회_후보!$B$1)</f>
        <v>71</v>
      </c>
      <c r="AR46">
        <f>INDEX(_calc_누적빈도!AR:AR,$A46)-INDEX(_calc_누적빈도!AR:AR,$A46-기준550회_후보!$B$1)</f>
        <v>73</v>
      </c>
      <c r="AS46">
        <f>INDEX(_calc_누적빈도!AS:AS,$A46)-INDEX(_calc_누적빈도!AS:AS,$A46-기준550회_후보!$B$1)</f>
        <v>75</v>
      </c>
      <c r="AT46">
        <f>INDEX(_calc_누적빈도!AT:AT,$A46)-INDEX(_calc_누적빈도!AT:AT,$A46-기준550회_후보!$B$1)</f>
        <v>81</v>
      </c>
      <c r="AU46">
        <f>(RANK(_calc_라운드기준!B46,_calc_라운드기준!$B46:$AT46,0)+COUNTIFS(_calc_라운드기준!$B46:$AT46,_calc_라운드기준!B46,$B$1:$AT$1,"&lt;"&amp;1))-(RANK(B46,$B46:$AT46,0)+COUNTIFS($B46:$AT46,B46,$B$1:$AT$1,"&lt;"&amp;1))</f>
        <v>-1</v>
      </c>
      <c r="AV46">
        <f>(RANK(_calc_라운드기준!C46,_calc_라운드기준!$B46:$AT46,0)+COUNTIFS(_calc_라운드기준!$B46:$AT46,_calc_라운드기준!C46,$B$1:$AT$1,"&lt;"&amp;2))-(RANK(C46,$B46:$AT46,0)+COUNTIFS($B46:$AT46,C46,$B$1:$AT$1,"&lt;"&amp;2))</f>
        <v>4</v>
      </c>
      <c r="AW46">
        <f>(RANK(_calc_라운드기준!D46,_calc_라운드기준!$B46:$AT46,0)+COUNTIFS(_calc_라운드기준!$B46:$AT46,_calc_라운드기준!D46,$B$1:$AT$1,"&lt;"&amp;3))-(RANK(D46,$B46:$AT46,0)+COUNTIFS($B46:$AT46,D46,$B$1:$AT$1,"&lt;"&amp;3))</f>
        <v>-3</v>
      </c>
      <c r="AX46">
        <f>(RANK(_calc_라운드기준!E46,_calc_라운드기준!$B46:$AT46,0)+COUNTIFS(_calc_라운드기준!$B46:$AT46,_calc_라운드기준!E46,$B$1:$AT$1,"&lt;"&amp;4))-(RANK(E46,$B46:$AT46,0)+COUNTIFS($B46:$AT46,E46,$B$1:$AT$1,"&lt;"&amp;4))</f>
        <v>-2</v>
      </c>
      <c r="AY46">
        <f>(RANK(_calc_라운드기준!F46,_calc_라운드기준!$B46:$AT46,0)+COUNTIFS(_calc_라운드기준!$B46:$AT46,_calc_라운드기준!F46,$B$1:$AT$1,"&lt;"&amp;5))-(RANK(F46,$B46:$AT46,0)+COUNTIFS($B46:$AT46,F46,$B$1:$AT$1,"&lt;"&amp;5))</f>
        <v>-21</v>
      </c>
      <c r="AZ46">
        <f>(RANK(_calc_라운드기준!G46,_calc_라운드기준!$B46:$AT46,0)+COUNTIFS(_calc_라운드기준!$B46:$AT46,_calc_라운드기준!G46,$B$1:$AT$1,"&lt;"&amp;6))-(RANK(G46,$B46:$AT46,0)+COUNTIFS($B46:$AT46,G46,$B$1:$AT$1,"&lt;"&amp;6))</f>
        <v>12</v>
      </c>
      <c r="BA46">
        <f>(RANK(_calc_라운드기준!H46,_calc_라운드기준!$B46:$AT46,0)+COUNTIFS(_calc_라운드기준!$B46:$AT46,_calc_라운드기준!H46,$B$1:$AT$1,"&lt;"&amp;7))-(RANK(H46,$B46:$AT46,0)+COUNTIFS($B46:$AT46,H46,$B$1:$AT$1,"&lt;"&amp;7))</f>
        <v>-1</v>
      </c>
      <c r="BB46">
        <f>(RANK(_calc_라운드기준!I46,_calc_라운드기준!$B46:$AT46,0)+COUNTIFS(_calc_라운드기준!$B46:$AT46,_calc_라운드기준!I46,$B$1:$AT$1,"&lt;"&amp;8))-(RANK(I46,$B46:$AT46,0)+COUNTIFS($B46:$AT46,I46,$B$1:$AT$1,"&lt;"&amp;8))</f>
        <v>-30</v>
      </c>
      <c r="BC46">
        <f>(RANK(_calc_라운드기준!J46,_calc_라운드기준!$B46:$AT46,0)+COUNTIFS(_calc_라운드기준!$B46:$AT46,_calc_라운드기준!J46,$B$1:$AT$1,"&lt;"&amp;9))-(RANK(J46,$B46:$AT46,0)+COUNTIFS($B46:$AT46,J46,$B$1:$AT$1,"&lt;"&amp;9))</f>
        <v>-35</v>
      </c>
      <c r="BD46">
        <f>(RANK(_calc_라운드기준!K46,_calc_라운드기준!$B46:$AT46,0)+COUNTIFS(_calc_라운드기준!$B46:$AT46,_calc_라운드기준!K46,$B$1:$AT$1,"&lt;"&amp;10))-(RANK(K46,$B46:$AT46,0)+COUNTIFS($B46:$AT46,K46,$B$1:$AT$1,"&lt;"&amp;10))</f>
        <v>18</v>
      </c>
      <c r="BE46">
        <f>(RANK(_calc_라운드기준!L46,_calc_라운드기준!$B46:$AT46,0)+COUNTIFS(_calc_라운드기준!$B46:$AT46,_calc_라운드기준!L46,$B$1:$AT$1,"&lt;"&amp;11))-(RANK(L46,$B46:$AT46,0)+COUNTIFS($B46:$AT46,L46,$B$1:$AT$1,"&lt;"&amp;11))</f>
        <v>24</v>
      </c>
      <c r="BF46">
        <f>(RANK(_calc_라운드기준!M46,_calc_라운드기준!$B46:$AT46,0)+COUNTIFS(_calc_라운드기준!$B46:$AT46,_calc_라운드기준!M46,$B$1:$AT$1,"&lt;"&amp;12))-(RANK(M46,$B46:$AT46,0)+COUNTIFS($B46:$AT46,M46,$B$1:$AT$1,"&lt;"&amp;12))</f>
        <v>9</v>
      </c>
      <c r="BG46">
        <f>(RANK(_calc_라운드기준!N46,_calc_라운드기준!$B46:$AT46,0)+COUNTIFS(_calc_라운드기준!$B46:$AT46,_calc_라운드기준!N46,$B$1:$AT$1,"&lt;"&amp;13))-(RANK(N46,$B46:$AT46,0)+COUNTIFS($B46:$AT46,N46,$B$1:$AT$1,"&lt;"&amp;13))</f>
        <v>2</v>
      </c>
      <c r="BH46">
        <f>(RANK(_calc_라운드기준!O46,_calc_라운드기준!$B46:$AT46,0)+COUNTIFS(_calc_라운드기준!$B46:$AT46,_calc_라운드기준!O46,$B$1:$AT$1,"&lt;"&amp;14))-(RANK(O46,$B46:$AT46,0)+COUNTIFS($B46:$AT46,O46,$B$1:$AT$1,"&lt;"&amp;14))</f>
        <v>18</v>
      </c>
      <c r="BI46">
        <f>(RANK(_calc_라운드기준!P46,_calc_라운드기준!$B46:$AT46,0)+COUNTIFS(_calc_라운드기준!$B46:$AT46,_calc_라운드기준!P46,$B$1:$AT$1,"&lt;"&amp;15))-(RANK(P46,$B46:$AT46,0)+COUNTIFS($B46:$AT46,P46,$B$1:$AT$1,"&lt;"&amp;15))</f>
        <v>3</v>
      </c>
      <c r="BJ46">
        <f>(RANK(_calc_라운드기준!Q46,_calc_라운드기준!$B46:$AT46,0)+COUNTIFS(_calc_라운드기준!$B46:$AT46,_calc_라운드기준!Q46,$B$1:$AT$1,"&lt;"&amp;16))-(RANK(Q46,$B46:$AT46,0)+COUNTIFS($B46:$AT46,Q46,$B$1:$AT$1,"&lt;"&amp;16))</f>
        <v>-1</v>
      </c>
      <c r="BK46">
        <f>(RANK(_calc_라운드기준!R46,_calc_라운드기준!$B46:$AT46,0)+COUNTIFS(_calc_라운드기준!$B46:$AT46,_calc_라운드기준!R46,$B$1:$AT$1,"&lt;"&amp;17))-(RANK(R46,$B46:$AT46,0)+COUNTIFS($B46:$AT46,R46,$B$1:$AT$1,"&lt;"&amp;17))</f>
        <v>10</v>
      </c>
      <c r="BL46">
        <f>(RANK(_calc_라운드기준!S46,_calc_라운드기준!$B46:$AT46,0)+COUNTIFS(_calc_라운드기준!$B46:$AT46,_calc_라운드기준!S46,$B$1:$AT$1,"&lt;"&amp;18))-(RANK(S46,$B46:$AT46,0)+COUNTIFS($B46:$AT46,S46,$B$1:$AT$1,"&lt;"&amp;18))</f>
        <v>11</v>
      </c>
      <c r="BM46">
        <f>(RANK(_calc_라운드기준!T46,_calc_라운드기준!$B46:$AT46,0)+COUNTIFS(_calc_라운드기준!$B46:$AT46,_calc_라운드기준!T46,$B$1:$AT$1,"&lt;"&amp;19))-(RANK(T46,$B46:$AT46,0)+COUNTIFS($B46:$AT46,T46,$B$1:$AT$1,"&lt;"&amp;19))</f>
        <v>13</v>
      </c>
      <c r="BN46">
        <f>(RANK(_calc_라운드기준!U46,_calc_라운드기준!$B46:$AT46,0)+COUNTIFS(_calc_라운드기준!$B46:$AT46,_calc_라운드기준!U46,$B$1:$AT$1,"&lt;"&amp;20))-(RANK(U46,$B46:$AT46,0)+COUNTIFS($B46:$AT46,U46,$B$1:$AT$1,"&lt;"&amp;20))</f>
        <v>-19</v>
      </c>
      <c r="BO46">
        <f>(RANK(_calc_라운드기준!V46,_calc_라운드기준!$B46:$AT46,0)+COUNTIFS(_calc_라운드기준!$B46:$AT46,_calc_라운드기준!V46,$B$1:$AT$1,"&lt;"&amp;21))-(RANK(V46,$B46:$AT46,0)+COUNTIFS($B46:$AT46,V46,$B$1:$AT$1,"&lt;"&amp;21))</f>
        <v>29</v>
      </c>
      <c r="BP46">
        <f>(RANK(_calc_라운드기준!W46,_calc_라운드기준!$B46:$AT46,0)+COUNTIFS(_calc_라운드기준!$B46:$AT46,_calc_라운드기준!W46,$B$1:$AT$1,"&lt;"&amp;22))-(RANK(W46,$B46:$AT46,0)+COUNTIFS($B46:$AT46,W46,$B$1:$AT$1,"&lt;"&amp;22))</f>
        <v>2</v>
      </c>
      <c r="BQ46">
        <f>(RANK(_calc_라운드기준!X46,_calc_라운드기준!$B46:$AT46,0)+COUNTIFS(_calc_라운드기준!$B46:$AT46,_calc_라운드기준!X46,$B$1:$AT$1,"&lt;"&amp;23))-(RANK(X46,$B46:$AT46,0)+COUNTIFS($B46:$AT46,X46,$B$1:$AT$1,"&lt;"&amp;23))</f>
        <v>-29</v>
      </c>
      <c r="BR46">
        <f>(RANK(_calc_라운드기준!Y46,_calc_라운드기준!$B46:$AT46,0)+COUNTIFS(_calc_라운드기준!$B46:$AT46,_calc_라운드기준!Y46,$B$1:$AT$1,"&lt;"&amp;24))-(RANK(Y46,$B46:$AT46,0)+COUNTIFS($B46:$AT46,Y46,$B$1:$AT$1,"&lt;"&amp;24))</f>
        <v>-5</v>
      </c>
      <c r="BS46">
        <f>(RANK(_calc_라운드기준!Z46,_calc_라운드기준!$B46:$AT46,0)+COUNTIFS(_calc_라운드기준!$B46:$AT46,_calc_라운드기준!Z46,$B$1:$AT$1,"&lt;"&amp;25))-(RANK(Z46,$B46:$AT46,0)+COUNTIFS($B46:$AT46,Z46,$B$1:$AT$1,"&lt;"&amp;25))</f>
        <v>-29</v>
      </c>
      <c r="BT46">
        <f>(RANK(_calc_라운드기준!AA46,_calc_라운드기준!$B46:$AT46,0)+COUNTIFS(_calc_라운드기준!$B46:$AT46,_calc_라운드기준!AA46,$B$1:$AT$1,"&lt;"&amp;26))-(RANK(AA46,$B46:$AT46,0)+COUNTIFS($B46:$AT46,AA46,$B$1:$AT$1,"&lt;"&amp;26))</f>
        <v>-13</v>
      </c>
      <c r="BU46">
        <f>(RANK(_calc_라운드기준!AB46,_calc_라운드기준!$B46:$AT46,0)+COUNTIFS(_calc_라운드기준!$B46:$AT46,_calc_라운드기준!AB46,$B$1:$AT$1,"&lt;"&amp;27))-(RANK(AB46,$B46:$AT46,0)+COUNTIFS($B46:$AT46,AB46,$B$1:$AT$1,"&lt;"&amp;27))</f>
        <v>-24</v>
      </c>
      <c r="BV46">
        <f>(RANK(_calc_라운드기준!AC46,_calc_라운드기준!$B46:$AT46,0)+COUNTIFS(_calc_라운드기준!$B46:$AT46,_calc_라운드기준!AC46,$B$1:$AT$1,"&lt;"&amp;28))-(RANK(AC46,$B46:$AT46,0)+COUNTIFS($B46:$AT46,AC46,$B$1:$AT$1,"&lt;"&amp;28))</f>
        <v>-1</v>
      </c>
      <c r="BW46">
        <f>(RANK(_calc_라운드기준!AD46,_calc_라운드기준!$B46:$AT46,0)+COUNTIFS(_calc_라운드기준!$B46:$AT46,_calc_라운드기준!AD46,$B$1:$AT$1,"&lt;"&amp;29))-(RANK(AD46,$B46:$AT46,0)+COUNTIFS($B46:$AT46,AD46,$B$1:$AT$1,"&lt;"&amp;29))</f>
        <v>-13</v>
      </c>
      <c r="BX46">
        <f>(RANK(_calc_라운드기준!AE46,_calc_라운드기준!$B46:$AT46,0)+COUNTIFS(_calc_라운드기준!$B46:$AT46,_calc_라운드기준!AE46,$B$1:$AT$1,"&lt;"&amp;30))-(RANK(AE46,$B46:$AT46,0)+COUNTIFS($B46:$AT46,AE46,$B$1:$AT$1,"&lt;"&amp;30))</f>
        <v>1</v>
      </c>
      <c r="BY46">
        <f>(RANK(_calc_라운드기준!AF46,_calc_라운드기준!$B46:$AT46,0)+COUNTIFS(_calc_라운드기준!$B46:$AT46,_calc_라운드기준!AF46,$B$1:$AT$1,"&lt;"&amp;31))-(RANK(AF46,$B46:$AT46,0)+COUNTIFS($B46:$AT46,AF46,$B$1:$AT$1,"&lt;"&amp;31))</f>
        <v>-1</v>
      </c>
      <c r="BZ46">
        <f>(RANK(_calc_라운드기준!AG46,_calc_라운드기준!$B46:$AT46,0)+COUNTIFS(_calc_라운드기준!$B46:$AT46,_calc_라운드기준!AG46,$B$1:$AT$1,"&lt;"&amp;32))-(RANK(AG46,$B46:$AT46,0)+COUNTIFS($B46:$AT46,AG46,$B$1:$AT$1,"&lt;"&amp;32))</f>
        <v>-14</v>
      </c>
      <c r="CA46">
        <f>(RANK(_calc_라운드기준!AH46,_calc_라운드기준!$B46:$AT46,0)+COUNTIFS(_calc_라운드기준!$B46:$AT46,_calc_라운드기준!AH46,$B$1:$AT$1,"&lt;"&amp;33))-(RANK(AH46,$B46:$AT46,0)+COUNTIFS($B46:$AT46,AH46,$B$1:$AT$1,"&lt;"&amp;33))</f>
        <v>27</v>
      </c>
      <c r="CB46">
        <f>(RANK(_calc_라운드기준!AI46,_calc_라운드기준!$B46:$AT46,0)+COUNTIFS(_calc_라운드기준!$B46:$AT46,_calc_라운드기준!AI46,$B$1:$AT$1,"&lt;"&amp;34))-(RANK(AI46,$B46:$AT46,0)+COUNTIFS($B46:$AT46,AI46,$B$1:$AT$1,"&lt;"&amp;34))</f>
        <v>29</v>
      </c>
      <c r="CC46">
        <f>(RANK(_calc_라운드기준!AJ46,_calc_라운드기준!$B46:$AT46,0)+COUNTIFS(_calc_라운드기준!$B46:$AT46,_calc_라운드기준!AJ46,$B$1:$AT$1,"&lt;"&amp;35))-(RANK(AJ46,$B46:$AT46,0)+COUNTIFS($B46:$AT46,AJ46,$B$1:$AT$1,"&lt;"&amp;35))</f>
        <v>-3</v>
      </c>
      <c r="CD46">
        <f>(RANK(_calc_라운드기준!AK46,_calc_라운드기준!$B46:$AT46,0)+COUNTIFS(_calc_라운드기준!$B46:$AT46,_calc_라운드기준!AK46,$B$1:$AT$1,"&lt;"&amp;36))-(RANK(AK46,$B46:$AT46,0)+COUNTIFS($B46:$AT46,AK46,$B$1:$AT$1,"&lt;"&amp;36))</f>
        <v>10</v>
      </c>
      <c r="CE46">
        <f>(RANK(_calc_라운드기준!AL46,_calc_라운드기준!$B46:$AT46,0)+COUNTIFS(_calc_라운드기준!$B46:$AT46,_calc_라운드기준!AL46,$B$1:$AT$1,"&lt;"&amp;37))-(RANK(AL46,$B46:$AT46,0)+COUNTIFS($B46:$AT46,AL46,$B$1:$AT$1,"&lt;"&amp;37))</f>
        <v>-23</v>
      </c>
      <c r="CF46">
        <f>(RANK(_calc_라운드기준!AM46,_calc_라운드기준!$B46:$AT46,0)+COUNTIFS(_calc_라운드기준!$B46:$AT46,_calc_라운드기준!AM46,$B$1:$AT$1,"&lt;"&amp;38))-(RANK(AM46,$B46:$AT46,0)+COUNTIFS($B46:$AT46,AM46,$B$1:$AT$1,"&lt;"&amp;38))</f>
        <v>5</v>
      </c>
      <c r="CG46">
        <f>(RANK(_calc_라운드기준!AN46,_calc_라운드기준!$B46:$AT46,0)+COUNTIFS(_calc_라운드기준!$B46:$AT46,_calc_라운드기준!AN46,$B$1:$AT$1,"&lt;"&amp;39))-(RANK(AN46,$B46:$AT46,0)+COUNTIFS($B46:$AT46,AN46,$B$1:$AT$1,"&lt;"&amp;39))</f>
        <v>-13</v>
      </c>
      <c r="CH46">
        <f>(RANK(_calc_라운드기준!AO46,_calc_라운드기준!$B46:$AT46,0)+COUNTIFS(_calc_라운드기준!$B46:$AT46,_calc_라운드기준!AO46,$B$1:$AT$1,"&lt;"&amp;40))-(RANK(AO46,$B46:$AT46,0)+COUNTIFS($B46:$AT46,AO46,$B$1:$AT$1,"&lt;"&amp;40))</f>
        <v>-16</v>
      </c>
      <c r="CI46">
        <f>(RANK(_calc_라운드기준!AP46,_calc_라운드기준!$B46:$AT46,0)+COUNTIFS(_calc_라운드기준!$B46:$AT46,_calc_라운드기준!AP46,$B$1:$AT$1,"&lt;"&amp;41))-(RANK(AP46,$B46:$AT46,0)+COUNTIFS($B46:$AT46,AP46,$B$1:$AT$1,"&lt;"&amp;41))</f>
        <v>5</v>
      </c>
      <c r="CJ46">
        <f>(RANK(_calc_라운드기준!AQ46,_calc_라운드기준!$B46:$AT46,0)+COUNTIFS(_calc_라운드기준!$B46:$AT46,_calc_라운드기준!AQ46,$B$1:$AT$1,"&lt;"&amp;42))-(RANK(AQ46,$B46:$AT46,0)+COUNTIFS($B46:$AT46,AQ46,$B$1:$AT$1,"&lt;"&amp;42))</f>
        <v>0</v>
      </c>
      <c r="CK46">
        <f>(RANK(_calc_라운드기준!AR46,_calc_라운드기준!$B46:$AT46,0)+COUNTIFS(_calc_라운드기준!$B46:$AT46,_calc_라운드기준!AR46,$B$1:$AT$1,"&lt;"&amp;43))-(RANK(AR46,$B46:$AT46,0)+COUNTIFS($B46:$AT46,AR46,$B$1:$AT$1,"&lt;"&amp;43))</f>
        <v>19</v>
      </c>
      <c r="CL46">
        <f>(RANK(_calc_라운드기준!AS46,_calc_라운드기준!$B46:$AT46,0)+COUNTIFS(_calc_라운드기준!$B46:$AT46,_calc_라운드기준!AS46,$B$1:$AT$1,"&lt;"&amp;44))-(RANK(AS46,$B46:$AT46,0)+COUNTIFS($B46:$AT46,AS46,$B$1:$AT$1,"&lt;"&amp;44))</f>
        <v>24</v>
      </c>
      <c r="CM46">
        <f>(RANK(_calc_라운드기준!AT46,_calc_라운드기준!$B46:$AT46,0)+COUNTIFS(_calc_라운드기준!$B46:$AT46,_calc_라운드기준!AT46,$B$1:$AT$1,"&lt;"&amp;45))-(RANK(AT46,$B46:$AT46,0)+COUNTIFS($B46:$AT46,AT46,$B$1:$AT$1,"&lt;"&amp;45))</f>
        <v>22</v>
      </c>
      <c r="CN46">
        <f t="shared" si="45"/>
        <v>24</v>
      </c>
      <c r="CO46">
        <f t="shared" si="46"/>
        <v>18</v>
      </c>
      <c r="CP46">
        <f t="shared" si="47"/>
        <v>30</v>
      </c>
      <c r="CQ46">
        <f t="shared" si="48"/>
        <v>29</v>
      </c>
      <c r="CR46">
        <f t="shared" si="49"/>
        <v>39</v>
      </c>
      <c r="CS46">
        <f t="shared" si="50"/>
        <v>11</v>
      </c>
      <c r="CT46">
        <f t="shared" si="51"/>
        <v>25</v>
      </c>
      <c r="CU46">
        <f t="shared" si="52"/>
        <v>44</v>
      </c>
      <c r="CV46">
        <f t="shared" si="53"/>
        <v>45</v>
      </c>
      <c r="CW46">
        <f t="shared" si="54"/>
        <v>8</v>
      </c>
      <c r="CX46">
        <f t="shared" si="55"/>
        <v>4</v>
      </c>
      <c r="CY46">
        <f t="shared" si="56"/>
        <v>15</v>
      </c>
      <c r="CZ46">
        <f t="shared" si="57"/>
        <v>20</v>
      </c>
      <c r="DA46">
        <f t="shared" si="58"/>
        <v>9</v>
      </c>
      <c r="DB46">
        <f t="shared" si="59"/>
        <v>19</v>
      </c>
      <c r="DC46">
        <f t="shared" si="60"/>
        <v>26</v>
      </c>
      <c r="DD46">
        <f t="shared" si="61"/>
        <v>13</v>
      </c>
      <c r="DE46">
        <f t="shared" si="62"/>
        <v>12</v>
      </c>
      <c r="DF46">
        <f t="shared" si="63"/>
        <v>10</v>
      </c>
      <c r="DG46">
        <f t="shared" si="64"/>
        <v>38</v>
      </c>
      <c r="DH46">
        <f t="shared" si="65"/>
        <v>1</v>
      </c>
      <c r="DI46">
        <f t="shared" si="66"/>
        <v>21</v>
      </c>
      <c r="DJ46">
        <f t="shared" si="67"/>
        <v>42</v>
      </c>
      <c r="DK46">
        <f t="shared" si="68"/>
        <v>32</v>
      </c>
      <c r="DL46">
        <f t="shared" si="69"/>
        <v>43</v>
      </c>
      <c r="DM46">
        <f t="shared" si="70"/>
        <v>33</v>
      </c>
      <c r="DN46">
        <f t="shared" si="71"/>
        <v>41</v>
      </c>
      <c r="DO46">
        <f t="shared" si="72"/>
        <v>27</v>
      </c>
      <c r="DP46">
        <f t="shared" si="73"/>
        <v>34</v>
      </c>
      <c r="DQ46">
        <f t="shared" si="74"/>
        <v>22</v>
      </c>
      <c r="DR46">
        <f t="shared" si="75"/>
        <v>28</v>
      </c>
      <c r="DS46">
        <f t="shared" si="76"/>
        <v>36</v>
      </c>
      <c r="DT46">
        <f t="shared" si="77"/>
        <v>3</v>
      </c>
      <c r="DU46">
        <f t="shared" si="78"/>
        <v>2</v>
      </c>
      <c r="DV46">
        <f t="shared" si="79"/>
        <v>31</v>
      </c>
      <c r="DW46">
        <f t="shared" si="80"/>
        <v>14</v>
      </c>
      <c r="DX46">
        <f t="shared" si="81"/>
        <v>40</v>
      </c>
      <c r="DY46">
        <f t="shared" si="82"/>
        <v>16</v>
      </c>
      <c r="DZ46">
        <f t="shared" si="83"/>
        <v>35</v>
      </c>
      <c r="EA46">
        <f t="shared" si="84"/>
        <v>37</v>
      </c>
      <c r="EB46">
        <f t="shared" si="85"/>
        <v>17</v>
      </c>
      <c r="EC46">
        <f t="shared" si="86"/>
        <v>23</v>
      </c>
      <c r="ED46">
        <f t="shared" si="87"/>
        <v>7</v>
      </c>
      <c r="EE46">
        <f t="shared" si="88"/>
        <v>5</v>
      </c>
      <c r="EF46">
        <f t="shared" si="89"/>
        <v>6</v>
      </c>
    </row>
    <row r="47" spans="1:136" ht="16.5" customHeight="1">
      <c r="A47">
        <f>_calc_라운드기준!A47</f>
        <v>1199</v>
      </c>
      <c r="B47">
        <f>INDEX(_calc_누적빈도!B:B,$A47)-INDEX(_calc_누적빈도!B:B,$A47-기준550회_후보!$B$1)</f>
        <v>66</v>
      </c>
      <c r="C47">
        <f>INDEX(_calc_누적빈도!C:C,$A47)-INDEX(_calc_누적빈도!C:C,$A47-기준550회_후보!$B$1)</f>
        <v>65</v>
      </c>
      <c r="D47">
        <f>INDEX(_calc_누적빈도!D:D,$A47)-INDEX(_calc_누적빈도!D:D,$A47-기준550회_후보!$B$1)</f>
        <v>85</v>
      </c>
      <c r="E47">
        <f>INDEX(_calc_누적빈도!E:E,$A47)-INDEX(_calc_누적빈도!E:E,$A47-기준550회_후보!$B$1)</f>
        <v>65</v>
      </c>
      <c r="F47">
        <f>INDEX(_calc_누적빈도!F:F,$A47)-INDEX(_calc_누적빈도!F:F,$A47-기준550회_후보!$B$1)</f>
        <v>58</v>
      </c>
      <c r="G47">
        <f>INDEX(_calc_누적빈도!G:G,$A47)-INDEX(_calc_누적빈도!G:G,$A47-기준550회_후보!$B$1)</f>
        <v>83</v>
      </c>
      <c r="H47">
        <f>INDEX(_calc_누적빈도!H:H,$A47)-INDEX(_calc_누적빈도!H:H,$A47-기준550회_후보!$B$1)</f>
        <v>83</v>
      </c>
      <c r="I47">
        <f>INDEX(_calc_누적빈도!I:I,$A47)-INDEX(_calc_누적빈도!I:I,$A47-기준550회_후보!$B$1)</f>
        <v>62</v>
      </c>
      <c r="J47">
        <f>INDEX(_calc_누적빈도!J:J,$A47)-INDEX(_calc_누적빈도!J:J,$A47-기준550회_후보!$B$1)</f>
        <v>64</v>
      </c>
      <c r="K47">
        <f>INDEX(_calc_누적빈도!K:K,$A47)-INDEX(_calc_누적빈도!K:K,$A47-기준550회_후보!$B$1)</f>
        <v>73</v>
      </c>
      <c r="L47">
        <f>INDEX(_calc_누적빈도!L:L,$A47)-INDEX(_calc_누적빈도!L:L,$A47-기준550회_후보!$B$1)</f>
        <v>80</v>
      </c>
      <c r="M47">
        <f>INDEX(_calc_누적빈도!M:M,$A47)-INDEX(_calc_누적빈도!M:M,$A47-기준550회_후보!$B$1)</f>
        <v>92</v>
      </c>
      <c r="N47">
        <f>INDEX(_calc_누적빈도!N:N,$A47)-INDEX(_calc_누적빈도!N:N,$A47-기준550회_후보!$B$1)</f>
        <v>81</v>
      </c>
      <c r="O47">
        <f>INDEX(_calc_누적빈도!O:O,$A47)-INDEX(_calc_누적빈도!O:O,$A47-기준550회_후보!$B$1)</f>
        <v>73</v>
      </c>
      <c r="P47">
        <f>INDEX(_calc_누적빈도!P:P,$A47)-INDEX(_calc_누적빈도!P:P,$A47-기준550회_후보!$B$1)</f>
        <v>78</v>
      </c>
      <c r="Q47">
        <f>INDEX(_calc_누적빈도!Q:Q,$A47)-INDEX(_calc_누적빈도!Q:Q,$A47-기준550회_후보!$B$1)</f>
        <v>82</v>
      </c>
      <c r="R47">
        <f>INDEX(_calc_누적빈도!R:R,$A47)-INDEX(_calc_누적빈도!R:R,$A47-기준550회_후보!$B$1)</f>
        <v>72</v>
      </c>
      <c r="S47">
        <f>INDEX(_calc_누적빈도!S:S,$A47)-INDEX(_calc_누적빈도!S:S,$A47-기준550회_후보!$B$1)</f>
        <v>79</v>
      </c>
      <c r="T47">
        <f>INDEX(_calc_누적빈도!T:T,$A47)-INDEX(_calc_누적빈도!T:T,$A47-기준550회_후보!$B$1)</f>
        <v>80</v>
      </c>
      <c r="U47">
        <f>INDEX(_calc_누적빈도!U:U,$A47)-INDEX(_calc_누적빈도!U:U,$A47-기준550회_후보!$B$1)</f>
        <v>58</v>
      </c>
      <c r="V47">
        <f>INDEX(_calc_누적빈도!V:V,$A47)-INDEX(_calc_누적빈도!V:V,$A47-기준550회_후보!$B$1)</f>
        <v>84</v>
      </c>
      <c r="W47">
        <f>INDEX(_calc_누적빈도!W:W,$A47)-INDEX(_calc_누적빈도!W:W,$A47-기준550회_후보!$B$1)</f>
        <v>63</v>
      </c>
      <c r="X47">
        <f>INDEX(_calc_누적빈도!X:X,$A47)-INDEX(_calc_누적빈도!X:X,$A47-기준550회_후보!$B$1)</f>
        <v>62</v>
      </c>
      <c r="Y47">
        <f>INDEX(_calc_누적빈도!Y:Y,$A47)-INDEX(_calc_누적빈도!Y:Y,$A47-기준550회_후보!$B$1)</f>
        <v>74</v>
      </c>
      <c r="Z47">
        <f>INDEX(_calc_누적빈도!Z:Z,$A47)-INDEX(_calc_누적빈도!Z:Z,$A47-기준550회_후보!$B$1)</f>
        <v>58</v>
      </c>
      <c r="AA47">
        <f>INDEX(_calc_누적빈도!AA:AA,$A47)-INDEX(_calc_누적빈도!AA:AA,$A47-기준550회_후보!$B$1)</f>
        <v>70</v>
      </c>
      <c r="AB47">
        <f>INDEX(_calc_누적빈도!AB:AB,$A47)-INDEX(_calc_누적빈도!AB:AB,$A47-기준550회_후보!$B$1)</f>
        <v>72</v>
      </c>
      <c r="AC47">
        <f>INDEX(_calc_누적빈도!AC:AC,$A47)-INDEX(_calc_누적빈도!AC:AC,$A47-기준550회_후보!$B$1)</f>
        <v>78</v>
      </c>
      <c r="AD47">
        <f>INDEX(_calc_누적빈도!AD:AD,$A47)-INDEX(_calc_누적빈도!AD:AD,$A47-기준550회_후보!$B$1)</f>
        <v>71</v>
      </c>
      <c r="AE47">
        <f>INDEX(_calc_누적빈도!AE:AE,$A47)-INDEX(_calc_누적빈도!AE:AE,$A47-기준550회_후보!$B$1)</f>
        <v>74</v>
      </c>
      <c r="AF47">
        <f>INDEX(_calc_누적빈도!AF:AF,$A47)-INDEX(_calc_누적빈도!AF:AF,$A47-기준550회_후보!$B$1)</f>
        <v>71</v>
      </c>
      <c r="AG47">
        <f>INDEX(_calc_누적빈도!AG:AG,$A47)-INDEX(_calc_누적빈도!AG:AG,$A47-기준550회_후보!$B$1)</f>
        <v>60</v>
      </c>
      <c r="AH47">
        <f>INDEX(_calc_누적빈도!AH:AH,$A47)-INDEX(_calc_누적빈도!AH:AH,$A47-기준550회_후보!$B$1)</f>
        <v>89</v>
      </c>
      <c r="AI47">
        <f>INDEX(_calc_누적빈도!AI:AI,$A47)-INDEX(_calc_누적빈도!AI:AI,$A47-기준550회_후보!$B$1)</f>
        <v>79</v>
      </c>
      <c r="AJ47">
        <f>INDEX(_calc_누적빈도!AJ:AJ,$A47)-INDEX(_calc_누적빈도!AJ:AJ,$A47-기준550회_후보!$B$1)</f>
        <v>73</v>
      </c>
      <c r="AK47">
        <f>INDEX(_calc_누적빈도!AK:AK,$A47)-INDEX(_calc_누적빈도!AK:AK,$A47-기준550회_후보!$B$1)</f>
        <v>75</v>
      </c>
      <c r="AL47">
        <f>INDEX(_calc_누적빈도!AL:AL,$A47)-INDEX(_calc_누적빈도!AL:AL,$A47-기준550회_후보!$B$1)</f>
        <v>71</v>
      </c>
      <c r="AM47">
        <f>INDEX(_calc_누적빈도!AM:AM,$A47)-INDEX(_calc_누적빈도!AM:AM,$A47-기준550회_후보!$B$1)</f>
        <v>86</v>
      </c>
      <c r="AN47">
        <f>INDEX(_calc_누적빈도!AN:AN,$A47)-INDEX(_calc_누적빈도!AN:AN,$A47-기준550회_후보!$B$1)</f>
        <v>76</v>
      </c>
      <c r="AO47">
        <f>INDEX(_calc_누적빈도!AO:AO,$A47)-INDEX(_calc_누적빈도!AO:AO,$A47-기준550회_후보!$B$1)</f>
        <v>64</v>
      </c>
      <c r="AP47">
        <f>INDEX(_calc_누적빈도!AP:AP,$A47)-INDEX(_calc_누적빈도!AP:AP,$A47-기준550회_후보!$B$1)</f>
        <v>70</v>
      </c>
      <c r="AQ47">
        <f>INDEX(_calc_누적빈도!AQ:AQ,$A47)-INDEX(_calc_누적빈도!AQ:AQ,$A47-기준550회_후보!$B$1)</f>
        <v>72</v>
      </c>
      <c r="AR47">
        <f>INDEX(_calc_누적빈도!AR:AR,$A47)-INDEX(_calc_누적빈도!AR:AR,$A47-기준550회_후보!$B$1)</f>
        <v>73</v>
      </c>
      <c r="AS47">
        <f>INDEX(_calc_누적빈도!AS:AS,$A47)-INDEX(_calc_누적빈도!AS:AS,$A47-기준550회_후보!$B$1)</f>
        <v>75</v>
      </c>
      <c r="AT47">
        <f>INDEX(_calc_누적빈도!AT:AT,$A47)-INDEX(_calc_누적빈도!AT:AT,$A47-기준550회_후보!$B$1)</f>
        <v>81</v>
      </c>
      <c r="AU47">
        <f>(RANK(_calc_라운드기준!B47,_calc_라운드기준!$B47:$AT47,0)+COUNTIFS(_calc_라운드기준!$B47:$AT47,_calc_라운드기준!B47,$B$1:$AT$1,"&lt;"&amp;1))-(RANK(B47,$B47:$AT47,0)+COUNTIFS($B47:$AT47,B47,$B$1:$AT$1,"&lt;"&amp;1))</f>
        <v>-1</v>
      </c>
      <c r="AV47">
        <f>(RANK(_calc_라운드기준!C47,_calc_라운드기준!$B47:$AT47,0)+COUNTIFS(_calc_라운드기준!$B47:$AT47,_calc_라운드기준!C47,$B$1:$AT$1,"&lt;"&amp;2))-(RANK(C47,$B47:$AT47,0)+COUNTIFS($B47:$AT47,C47,$B$1:$AT$1,"&lt;"&amp;2))</f>
        <v>4</v>
      </c>
      <c r="AW47">
        <f>(RANK(_calc_라운드기준!D47,_calc_라운드기준!$B47:$AT47,0)+COUNTIFS(_calc_라운드기준!$B47:$AT47,_calc_라운드기준!D47,$B$1:$AT$1,"&lt;"&amp;3))-(RANK(D47,$B47:$AT47,0)+COUNTIFS($B47:$AT47,D47,$B$1:$AT$1,"&lt;"&amp;3))</f>
        <v>-3</v>
      </c>
      <c r="AX47">
        <f>(RANK(_calc_라운드기준!E47,_calc_라운드기준!$B47:$AT47,0)+COUNTIFS(_calc_라운드기준!$B47:$AT47,_calc_라운드기준!E47,$B$1:$AT$1,"&lt;"&amp;4))-(RANK(E47,$B47:$AT47,0)+COUNTIFS($B47:$AT47,E47,$B$1:$AT$1,"&lt;"&amp;4))</f>
        <v>-2</v>
      </c>
      <c r="AY47">
        <f>(RANK(_calc_라운드기준!F47,_calc_라운드기준!$B47:$AT47,0)+COUNTIFS(_calc_라운드기준!$B47:$AT47,_calc_라운드기준!F47,$B$1:$AT$1,"&lt;"&amp;5))-(RANK(F47,$B47:$AT47,0)+COUNTIFS($B47:$AT47,F47,$B$1:$AT$1,"&lt;"&amp;5))</f>
        <v>-19</v>
      </c>
      <c r="AZ47">
        <f>(RANK(_calc_라운드기준!G47,_calc_라운드기준!$B47:$AT47,0)+COUNTIFS(_calc_라운드기준!$B47:$AT47,_calc_라운드기준!G47,$B$1:$AT$1,"&lt;"&amp;6))-(RANK(G47,$B47:$AT47,0)+COUNTIFS($B47:$AT47,G47,$B$1:$AT$1,"&lt;"&amp;6))</f>
        <v>10</v>
      </c>
      <c r="BA47">
        <f>(RANK(_calc_라운드기준!H47,_calc_라운드기준!$B47:$AT47,0)+COUNTIFS(_calc_라운드기준!$B47:$AT47,_calc_라운드기준!H47,$B$1:$AT$1,"&lt;"&amp;7))-(RANK(H47,$B47:$AT47,0)+COUNTIFS($B47:$AT47,H47,$B$1:$AT$1,"&lt;"&amp;7))</f>
        <v>-2</v>
      </c>
      <c r="BB47">
        <f>(RANK(_calc_라운드기준!I47,_calc_라운드기준!$B47:$AT47,0)+COUNTIFS(_calc_라운드기준!$B47:$AT47,_calc_라운드기준!I47,$B$1:$AT$1,"&lt;"&amp;8))-(RANK(I47,$B47:$AT47,0)+COUNTIFS($B47:$AT47,I47,$B$1:$AT$1,"&lt;"&amp;8))</f>
        <v>-34</v>
      </c>
      <c r="BC47">
        <f>(RANK(_calc_라운드기준!J47,_calc_라운드기준!$B47:$AT47,0)+COUNTIFS(_calc_라운드기준!$B47:$AT47,_calc_라운드기준!J47,$B$1:$AT$1,"&lt;"&amp;9))-(RANK(J47,$B47:$AT47,0)+COUNTIFS($B47:$AT47,J47,$B$1:$AT$1,"&lt;"&amp;9))</f>
        <v>-35</v>
      </c>
      <c r="BD47">
        <f>(RANK(_calc_라운드기준!K47,_calc_라운드기준!$B47:$AT47,0)+COUNTIFS(_calc_라운드기준!$B47:$AT47,_calc_라운드기준!K47,$B$1:$AT$1,"&lt;"&amp;10))-(RANK(K47,$B47:$AT47,0)+COUNTIFS($B47:$AT47,K47,$B$1:$AT$1,"&lt;"&amp;10))</f>
        <v>18</v>
      </c>
      <c r="BE47">
        <f>(RANK(_calc_라운드기준!L47,_calc_라운드기준!$B47:$AT47,0)+COUNTIFS(_calc_라운드기준!$B47:$AT47,_calc_라운드기준!L47,$B$1:$AT$1,"&lt;"&amp;11))-(RANK(L47,$B47:$AT47,0)+COUNTIFS($B47:$AT47,L47,$B$1:$AT$1,"&lt;"&amp;11))</f>
        <v>24</v>
      </c>
      <c r="BF47">
        <f>(RANK(_calc_라운드기준!M47,_calc_라운드기준!$B47:$AT47,0)+COUNTIFS(_calc_라운드기준!$B47:$AT47,_calc_라운드기준!M47,$B$1:$AT$1,"&lt;"&amp;12))-(RANK(M47,$B47:$AT47,0)+COUNTIFS($B47:$AT47,M47,$B$1:$AT$1,"&lt;"&amp;12))</f>
        <v>8</v>
      </c>
      <c r="BG47">
        <f>(RANK(_calc_라운드기준!N47,_calc_라운드기준!$B47:$AT47,0)+COUNTIFS(_calc_라운드기준!$B47:$AT47,_calc_라운드기준!N47,$B$1:$AT$1,"&lt;"&amp;13))-(RANK(N47,$B47:$AT47,0)+COUNTIFS($B47:$AT47,N47,$B$1:$AT$1,"&lt;"&amp;13))</f>
        <v>1</v>
      </c>
      <c r="BH47">
        <f>(RANK(_calc_라운드기준!O47,_calc_라운드기준!$B47:$AT47,0)+COUNTIFS(_calc_라운드기준!$B47:$AT47,_calc_라운드기준!O47,$B$1:$AT$1,"&lt;"&amp;14))-(RANK(O47,$B47:$AT47,0)+COUNTIFS($B47:$AT47,O47,$B$1:$AT$1,"&lt;"&amp;14))</f>
        <v>18</v>
      </c>
      <c r="BI47">
        <f>(RANK(_calc_라운드기준!P47,_calc_라운드기준!$B47:$AT47,0)+COUNTIFS(_calc_라운드기준!$B47:$AT47,_calc_라운드기준!P47,$B$1:$AT$1,"&lt;"&amp;15))-(RANK(P47,$B47:$AT47,0)+COUNTIFS($B47:$AT47,P47,$B$1:$AT$1,"&lt;"&amp;15))</f>
        <v>-4</v>
      </c>
      <c r="BJ47">
        <f>(RANK(_calc_라운드기준!Q47,_calc_라운드기준!$B47:$AT47,0)+COUNTIFS(_calc_라운드기준!$B47:$AT47,_calc_라운드기준!Q47,$B$1:$AT$1,"&lt;"&amp;16))-(RANK(Q47,$B47:$AT47,0)+COUNTIFS($B47:$AT47,Q47,$B$1:$AT$1,"&lt;"&amp;16))</f>
        <v>4</v>
      </c>
      <c r="BK47">
        <f>(RANK(_calc_라운드기준!R47,_calc_라운드기준!$B47:$AT47,0)+COUNTIFS(_calc_라운드기준!$B47:$AT47,_calc_라운드기준!R47,$B$1:$AT$1,"&lt;"&amp;17))-(RANK(R47,$B47:$AT47,0)+COUNTIFS($B47:$AT47,R47,$B$1:$AT$1,"&lt;"&amp;17))</f>
        <v>10</v>
      </c>
      <c r="BL47">
        <f>(RANK(_calc_라운드기준!S47,_calc_라운드기준!$B47:$AT47,0)+COUNTIFS(_calc_라운드기준!$B47:$AT47,_calc_라운드기준!S47,$B$1:$AT$1,"&lt;"&amp;18))-(RANK(S47,$B47:$AT47,0)+COUNTIFS($B47:$AT47,S47,$B$1:$AT$1,"&lt;"&amp;18))</f>
        <v>12</v>
      </c>
      <c r="BM47">
        <f>(RANK(_calc_라운드기준!T47,_calc_라운드기준!$B47:$AT47,0)+COUNTIFS(_calc_라운드기준!$B47:$AT47,_calc_라운드기준!T47,$B$1:$AT$1,"&lt;"&amp;19))-(RANK(T47,$B47:$AT47,0)+COUNTIFS($B47:$AT47,T47,$B$1:$AT$1,"&lt;"&amp;19))</f>
        <v>5</v>
      </c>
      <c r="BN47">
        <f>(RANK(_calc_라운드기준!U47,_calc_라운드기준!$B47:$AT47,0)+COUNTIFS(_calc_라운드기준!$B47:$AT47,_calc_라운드기준!U47,$B$1:$AT$1,"&lt;"&amp;20))-(RANK(U47,$B47:$AT47,0)+COUNTIFS($B47:$AT47,U47,$B$1:$AT$1,"&lt;"&amp;20))</f>
        <v>-18</v>
      </c>
      <c r="BO47">
        <f>(RANK(_calc_라운드기준!V47,_calc_라운드기준!$B47:$AT47,0)+COUNTIFS(_calc_라운드기준!$B47:$AT47,_calc_라운드기준!V47,$B$1:$AT$1,"&lt;"&amp;21))-(RANK(V47,$B47:$AT47,0)+COUNTIFS($B47:$AT47,V47,$B$1:$AT$1,"&lt;"&amp;21))</f>
        <v>22</v>
      </c>
      <c r="BP47">
        <f>(RANK(_calc_라운드기준!W47,_calc_라운드기준!$B47:$AT47,0)+COUNTIFS(_calc_라운드기준!$B47:$AT47,_calc_라운드기준!W47,$B$1:$AT$1,"&lt;"&amp;22))-(RANK(W47,$B47:$AT47,0)+COUNTIFS($B47:$AT47,W47,$B$1:$AT$1,"&lt;"&amp;22))</f>
        <v>3</v>
      </c>
      <c r="BQ47">
        <f>(RANK(_calc_라운드기준!X47,_calc_라운드기준!$B47:$AT47,0)+COUNTIFS(_calc_라운드기준!$B47:$AT47,_calc_라운드기준!X47,$B$1:$AT$1,"&lt;"&amp;23))-(RANK(X47,$B47:$AT47,0)+COUNTIFS($B47:$AT47,X47,$B$1:$AT$1,"&lt;"&amp;23))</f>
        <v>-28</v>
      </c>
      <c r="BR47">
        <f>(RANK(_calc_라운드기준!Y47,_calc_라운드기준!$B47:$AT47,0)+COUNTIFS(_calc_라운드기준!$B47:$AT47,_calc_라운드기준!Y47,$B$1:$AT$1,"&lt;"&amp;24))-(RANK(Y47,$B47:$AT47,0)+COUNTIFS($B47:$AT47,Y47,$B$1:$AT$1,"&lt;"&amp;24))</f>
        <v>-2</v>
      </c>
      <c r="BS47">
        <f>(RANK(_calc_라운드기준!Z47,_calc_라운드기준!$B47:$AT47,0)+COUNTIFS(_calc_라운드기준!$B47:$AT47,_calc_라운드기준!Z47,$B$1:$AT$1,"&lt;"&amp;25))-(RANK(Z47,$B47:$AT47,0)+COUNTIFS($B47:$AT47,Z47,$B$1:$AT$1,"&lt;"&amp;25))</f>
        <v>-26</v>
      </c>
      <c r="BT47">
        <f>(RANK(_calc_라운드기준!AA47,_calc_라운드기준!$B47:$AT47,0)+COUNTIFS(_calc_라운드기준!$B47:$AT47,_calc_라운드기준!AA47,$B$1:$AT$1,"&lt;"&amp;26))-(RANK(AA47,$B47:$AT47,0)+COUNTIFS($B47:$AT47,AA47,$B$1:$AT$1,"&lt;"&amp;26))</f>
        <v>-12</v>
      </c>
      <c r="BU47">
        <f>(RANK(_calc_라운드기준!AB47,_calc_라운드기준!$B47:$AT47,0)+COUNTIFS(_calc_라운드기준!$B47:$AT47,_calc_라운드기준!AB47,$B$1:$AT$1,"&lt;"&amp;27))-(RANK(AB47,$B47:$AT47,0)+COUNTIFS($B47:$AT47,AB47,$B$1:$AT$1,"&lt;"&amp;27))</f>
        <v>-24</v>
      </c>
      <c r="BV47">
        <f>(RANK(_calc_라운드기준!AC47,_calc_라운드기준!$B47:$AT47,0)+COUNTIFS(_calc_라운드기준!$B47:$AT47,_calc_라운드기준!AC47,$B$1:$AT$1,"&lt;"&amp;28))-(RANK(AC47,$B47:$AT47,0)+COUNTIFS($B47:$AT47,AC47,$B$1:$AT$1,"&lt;"&amp;28))</f>
        <v>-2</v>
      </c>
      <c r="BW47">
        <f>(RANK(_calc_라운드기준!AD47,_calc_라운드기준!$B47:$AT47,0)+COUNTIFS(_calc_라운드기준!$B47:$AT47,_calc_라운드기준!AD47,$B$1:$AT$1,"&lt;"&amp;29))-(RANK(AD47,$B47:$AT47,0)+COUNTIFS($B47:$AT47,AD47,$B$1:$AT$1,"&lt;"&amp;29))</f>
        <v>-14</v>
      </c>
      <c r="BX47">
        <f>(RANK(_calc_라운드기준!AE47,_calc_라운드기준!$B47:$AT47,0)+COUNTIFS(_calc_라운드기준!$B47:$AT47,_calc_라운드기준!AE47,$B$1:$AT$1,"&lt;"&amp;30))-(RANK(AE47,$B47:$AT47,0)+COUNTIFS($B47:$AT47,AE47,$B$1:$AT$1,"&lt;"&amp;30))</f>
        <v>7</v>
      </c>
      <c r="BY47">
        <f>(RANK(_calc_라운드기준!AF47,_calc_라운드기준!$B47:$AT47,0)+COUNTIFS(_calc_라운드기준!$B47:$AT47,_calc_라운드기준!AF47,$B$1:$AT$1,"&lt;"&amp;31))-(RANK(AF47,$B47:$AT47,0)+COUNTIFS($B47:$AT47,AF47,$B$1:$AT$1,"&lt;"&amp;31))</f>
        <v>7</v>
      </c>
      <c r="BZ47">
        <f>(RANK(_calc_라운드기준!AG47,_calc_라운드기준!$B47:$AT47,0)+COUNTIFS(_calc_라운드기준!$B47:$AT47,_calc_라운드기준!AG47,$B$1:$AT$1,"&lt;"&amp;32))-(RANK(AG47,$B47:$AT47,0)+COUNTIFS($B47:$AT47,AG47,$B$1:$AT$1,"&lt;"&amp;32))</f>
        <v>-13</v>
      </c>
      <c r="CA47">
        <f>(RANK(_calc_라운드기준!AH47,_calc_라운드기준!$B47:$AT47,0)+COUNTIFS(_calc_라운드기준!$B47:$AT47,_calc_라운드기준!AH47,$B$1:$AT$1,"&lt;"&amp;33))-(RANK(AH47,$B47:$AT47,0)+COUNTIFS($B47:$AT47,AH47,$B$1:$AT$1,"&lt;"&amp;33))</f>
        <v>28</v>
      </c>
      <c r="CB47">
        <f>(RANK(_calc_라운드기준!AI47,_calc_라운드기준!$B47:$AT47,0)+COUNTIFS(_calc_라운드기준!$B47:$AT47,_calc_라운드기준!AI47,$B$1:$AT$1,"&lt;"&amp;34))-(RANK(AI47,$B47:$AT47,0)+COUNTIFS($B47:$AT47,AI47,$B$1:$AT$1,"&lt;"&amp;34))</f>
        <v>29</v>
      </c>
      <c r="CC47">
        <f>(RANK(_calc_라운드기준!AJ47,_calc_라운드기준!$B47:$AT47,0)+COUNTIFS(_calc_라운드기준!$B47:$AT47,_calc_라운드기준!AJ47,$B$1:$AT$1,"&lt;"&amp;35))-(RANK(AJ47,$B47:$AT47,0)+COUNTIFS($B47:$AT47,AJ47,$B$1:$AT$1,"&lt;"&amp;35))</f>
        <v>-3</v>
      </c>
      <c r="CD47">
        <f>(RANK(_calc_라운드기준!AK47,_calc_라운드기준!$B47:$AT47,0)+COUNTIFS(_calc_라운드기준!$B47:$AT47,_calc_라운드기준!AK47,$B$1:$AT$1,"&lt;"&amp;36))-(RANK(AK47,$B47:$AT47,0)+COUNTIFS($B47:$AT47,AK47,$B$1:$AT$1,"&lt;"&amp;36))</f>
        <v>4</v>
      </c>
      <c r="CE47">
        <f>(RANK(_calc_라운드기준!AL47,_calc_라운드기준!$B47:$AT47,0)+COUNTIFS(_calc_라운드기준!$B47:$AT47,_calc_라운드기준!AL47,$B$1:$AT$1,"&lt;"&amp;37))-(RANK(AL47,$B47:$AT47,0)+COUNTIFS($B47:$AT47,AL47,$B$1:$AT$1,"&lt;"&amp;37))</f>
        <v>-24</v>
      </c>
      <c r="CF47">
        <f>(RANK(_calc_라운드기준!AM47,_calc_라운드기준!$B47:$AT47,0)+COUNTIFS(_calc_라운드기준!$B47:$AT47,_calc_라운드기준!AM47,$B$1:$AT$1,"&lt;"&amp;38))-(RANK(AM47,$B47:$AT47,0)+COUNTIFS($B47:$AT47,AM47,$B$1:$AT$1,"&lt;"&amp;38))</f>
        <v>5</v>
      </c>
      <c r="CG47">
        <f>(RANK(_calc_라운드기준!AN47,_calc_라운드기준!$B47:$AT47,0)+COUNTIFS(_calc_라운드기준!$B47:$AT47,_calc_라운드기준!AN47,$B$1:$AT$1,"&lt;"&amp;39))-(RANK(AN47,$B47:$AT47,0)+COUNTIFS($B47:$AT47,AN47,$B$1:$AT$1,"&lt;"&amp;39))</f>
        <v>-13</v>
      </c>
      <c r="CH47">
        <f>(RANK(_calc_라운드기준!AO47,_calc_라운드기준!$B47:$AT47,0)+COUNTIFS(_calc_라운드기준!$B47:$AT47,_calc_라운드기준!AO47,$B$1:$AT$1,"&lt;"&amp;40))-(RANK(AO47,$B47:$AT47,0)+COUNTIFS($B47:$AT47,AO47,$B$1:$AT$1,"&lt;"&amp;40))</f>
        <v>-15</v>
      </c>
      <c r="CI47">
        <f>(RANK(_calc_라운드기준!AP47,_calc_라운드기준!$B47:$AT47,0)+COUNTIFS(_calc_라운드기준!$B47:$AT47,_calc_라운드기준!AP47,$B$1:$AT$1,"&lt;"&amp;41))-(RANK(AP47,$B47:$AT47,0)+COUNTIFS($B47:$AT47,AP47,$B$1:$AT$1,"&lt;"&amp;41))</f>
        <v>5</v>
      </c>
      <c r="CJ47">
        <f>(RANK(_calc_라운드기준!AQ47,_calc_라운드기준!$B47:$AT47,0)+COUNTIFS(_calc_라운드기준!$B47:$AT47,_calc_라운드기준!AQ47,$B$1:$AT$1,"&lt;"&amp;42))-(RANK(AQ47,$B47:$AT47,0)+COUNTIFS($B47:$AT47,AQ47,$B$1:$AT$1,"&lt;"&amp;42))</f>
        <v>3</v>
      </c>
      <c r="CK47">
        <f>(RANK(_calc_라운드기준!AR47,_calc_라운드기준!$B47:$AT47,0)+COUNTIFS(_calc_라운드기준!$B47:$AT47,_calc_라운드기준!AR47,$B$1:$AT$1,"&lt;"&amp;43))-(RANK(AR47,$B47:$AT47,0)+COUNTIFS($B47:$AT47,AR47,$B$1:$AT$1,"&lt;"&amp;43))</f>
        <v>19</v>
      </c>
      <c r="CL47">
        <f>(RANK(_calc_라운드기준!AS47,_calc_라운드기준!$B47:$AT47,0)+COUNTIFS(_calc_라운드기준!$B47:$AT47,_calc_라운드기준!AS47,$B$1:$AT$1,"&lt;"&amp;44))-(RANK(AS47,$B47:$AT47,0)+COUNTIFS($B47:$AT47,AS47,$B$1:$AT$1,"&lt;"&amp;44))</f>
        <v>26</v>
      </c>
      <c r="CM47">
        <f>(RANK(_calc_라운드기준!AT47,_calc_라운드기준!$B47:$AT47,0)+COUNTIFS(_calc_라운드기준!$B47:$AT47,_calc_라운드기준!AT47,$B$1:$AT$1,"&lt;"&amp;45))-(RANK(AT47,$B47:$AT47,0)+COUNTIFS($B47:$AT47,AT47,$B$1:$AT$1,"&lt;"&amp;45))</f>
        <v>22</v>
      </c>
      <c r="CN47">
        <f t="shared" si="45"/>
        <v>25</v>
      </c>
      <c r="CO47">
        <f t="shared" si="46"/>
        <v>19</v>
      </c>
      <c r="CP47">
        <f t="shared" si="47"/>
        <v>30</v>
      </c>
      <c r="CQ47">
        <f t="shared" si="48"/>
        <v>26</v>
      </c>
      <c r="CR47">
        <f t="shared" si="49"/>
        <v>39</v>
      </c>
      <c r="CS47">
        <f t="shared" si="50"/>
        <v>11</v>
      </c>
      <c r="CT47">
        <f t="shared" si="51"/>
        <v>27</v>
      </c>
      <c r="CU47">
        <f t="shared" si="52"/>
        <v>44</v>
      </c>
      <c r="CV47">
        <f t="shared" si="53"/>
        <v>45</v>
      </c>
      <c r="CW47">
        <f t="shared" si="54"/>
        <v>8</v>
      </c>
      <c r="CX47">
        <f t="shared" si="55"/>
        <v>4</v>
      </c>
      <c r="CY47">
        <f t="shared" si="56"/>
        <v>13</v>
      </c>
      <c r="CZ47">
        <f t="shared" si="57"/>
        <v>24</v>
      </c>
      <c r="DA47">
        <f t="shared" si="58"/>
        <v>9</v>
      </c>
      <c r="DB47">
        <f t="shared" si="59"/>
        <v>32</v>
      </c>
      <c r="DC47">
        <f t="shared" si="60"/>
        <v>20</v>
      </c>
      <c r="DD47">
        <f t="shared" si="61"/>
        <v>12</v>
      </c>
      <c r="DE47">
        <f t="shared" si="62"/>
        <v>10</v>
      </c>
      <c r="DF47">
        <f t="shared" si="63"/>
        <v>16</v>
      </c>
      <c r="DG47">
        <f t="shared" si="64"/>
        <v>38</v>
      </c>
      <c r="DH47">
        <f t="shared" si="65"/>
        <v>5</v>
      </c>
      <c r="DI47">
        <f t="shared" si="66"/>
        <v>22</v>
      </c>
      <c r="DJ47">
        <f t="shared" si="67"/>
        <v>43</v>
      </c>
      <c r="DK47">
        <f t="shared" si="68"/>
        <v>28</v>
      </c>
      <c r="DL47">
        <f t="shared" si="69"/>
        <v>42</v>
      </c>
      <c r="DM47">
        <f t="shared" si="70"/>
        <v>33</v>
      </c>
      <c r="DN47">
        <f t="shared" si="71"/>
        <v>40</v>
      </c>
      <c r="DO47">
        <f t="shared" si="72"/>
        <v>29</v>
      </c>
      <c r="DP47">
        <f t="shared" si="73"/>
        <v>36</v>
      </c>
      <c r="DQ47">
        <f t="shared" si="74"/>
        <v>14</v>
      </c>
      <c r="DR47">
        <f t="shared" si="75"/>
        <v>15</v>
      </c>
      <c r="DS47">
        <f t="shared" si="76"/>
        <v>34</v>
      </c>
      <c r="DT47">
        <f t="shared" si="77"/>
        <v>2</v>
      </c>
      <c r="DU47">
        <f t="shared" si="78"/>
        <v>1</v>
      </c>
      <c r="DV47">
        <f t="shared" si="79"/>
        <v>31</v>
      </c>
      <c r="DW47">
        <f t="shared" si="80"/>
        <v>21</v>
      </c>
      <c r="DX47">
        <f t="shared" si="81"/>
        <v>41</v>
      </c>
      <c r="DY47">
        <f t="shared" si="82"/>
        <v>17</v>
      </c>
      <c r="DZ47">
        <f t="shared" si="83"/>
        <v>35</v>
      </c>
      <c r="EA47">
        <f t="shared" si="84"/>
        <v>37</v>
      </c>
      <c r="EB47">
        <f t="shared" si="85"/>
        <v>18</v>
      </c>
      <c r="EC47">
        <f t="shared" si="86"/>
        <v>23</v>
      </c>
      <c r="ED47">
        <f t="shared" si="87"/>
        <v>7</v>
      </c>
      <c r="EE47">
        <f t="shared" si="88"/>
        <v>3</v>
      </c>
      <c r="EF47">
        <f t="shared" si="89"/>
        <v>6</v>
      </c>
    </row>
    <row r="48" spans="1:136" ht="16.5" customHeight="1">
      <c r="A48">
        <f>_calc_라운드기준!A48</f>
        <v>1198</v>
      </c>
      <c r="B48">
        <f>INDEX(_calc_누적빈도!B:B,$A48)-INDEX(_calc_누적빈도!B:B,$A48-기준550회_후보!$B$1)</f>
        <v>66</v>
      </c>
      <c r="C48">
        <f>INDEX(_calc_누적빈도!C:C,$A48)-INDEX(_calc_누적빈도!C:C,$A48-기준550회_후보!$B$1)</f>
        <v>65</v>
      </c>
      <c r="D48">
        <f>INDEX(_calc_누적빈도!D:D,$A48)-INDEX(_calc_누적빈도!D:D,$A48-기준550회_후보!$B$1)</f>
        <v>85</v>
      </c>
      <c r="E48">
        <f>INDEX(_calc_누적빈도!E:E,$A48)-INDEX(_calc_누적빈도!E:E,$A48-기준550회_후보!$B$1)</f>
        <v>65</v>
      </c>
      <c r="F48">
        <f>INDEX(_calc_누적빈도!F:F,$A48)-INDEX(_calc_누적빈도!F:F,$A48-기준550회_후보!$B$1)</f>
        <v>58</v>
      </c>
      <c r="G48">
        <f>INDEX(_calc_누적빈도!G:G,$A48)-INDEX(_calc_누적빈도!G:G,$A48-기준550회_후보!$B$1)</f>
        <v>83</v>
      </c>
      <c r="H48">
        <f>INDEX(_calc_누적빈도!H:H,$A48)-INDEX(_calc_누적빈도!H:H,$A48-기준550회_후보!$B$1)</f>
        <v>83</v>
      </c>
      <c r="I48">
        <f>INDEX(_calc_누적빈도!I:I,$A48)-INDEX(_calc_누적빈도!I:I,$A48-기준550회_후보!$B$1)</f>
        <v>62</v>
      </c>
      <c r="J48">
        <f>INDEX(_calc_누적빈도!J:J,$A48)-INDEX(_calc_누적빈도!J:J,$A48-기준550회_후보!$B$1)</f>
        <v>64</v>
      </c>
      <c r="K48">
        <f>INDEX(_calc_누적빈도!K:K,$A48)-INDEX(_calc_누적빈도!K:K,$A48-기준550회_후보!$B$1)</f>
        <v>73</v>
      </c>
      <c r="L48">
        <f>INDEX(_calc_누적빈도!L:L,$A48)-INDEX(_calc_누적빈도!L:L,$A48-기준550회_후보!$B$1)</f>
        <v>80</v>
      </c>
      <c r="M48">
        <f>INDEX(_calc_누적빈도!M:M,$A48)-INDEX(_calc_누적빈도!M:M,$A48-기준550회_후보!$B$1)</f>
        <v>92</v>
      </c>
      <c r="N48">
        <f>INDEX(_calc_누적빈도!N:N,$A48)-INDEX(_calc_누적빈도!N:N,$A48-기준550회_후보!$B$1)</f>
        <v>82</v>
      </c>
      <c r="O48">
        <f>INDEX(_calc_누적빈도!O:O,$A48)-INDEX(_calc_누적빈도!O:O,$A48-기준550회_후보!$B$1)</f>
        <v>73</v>
      </c>
      <c r="P48">
        <f>INDEX(_calc_누적빈도!P:P,$A48)-INDEX(_calc_누적빈도!P:P,$A48-기준550회_후보!$B$1)</f>
        <v>78</v>
      </c>
      <c r="Q48">
        <f>INDEX(_calc_누적빈도!Q:Q,$A48)-INDEX(_calc_누적빈도!Q:Q,$A48-기준550회_후보!$B$1)</f>
        <v>82</v>
      </c>
      <c r="R48">
        <f>INDEX(_calc_누적빈도!R:R,$A48)-INDEX(_calc_누적빈도!R:R,$A48-기준550회_후보!$B$1)</f>
        <v>72</v>
      </c>
      <c r="S48">
        <f>INDEX(_calc_누적빈도!S:S,$A48)-INDEX(_calc_누적빈도!S:S,$A48-기준550회_후보!$B$1)</f>
        <v>79</v>
      </c>
      <c r="T48">
        <f>INDEX(_calc_누적빈도!T:T,$A48)-INDEX(_calc_누적빈도!T:T,$A48-기준550회_후보!$B$1)</f>
        <v>81</v>
      </c>
      <c r="U48">
        <f>INDEX(_calc_누적빈도!U:U,$A48)-INDEX(_calc_누적빈도!U:U,$A48-기준550회_후보!$B$1)</f>
        <v>58</v>
      </c>
      <c r="V48">
        <f>INDEX(_calc_누적빈도!V:V,$A48)-INDEX(_calc_누적빈도!V:V,$A48-기준550회_후보!$B$1)</f>
        <v>84</v>
      </c>
      <c r="W48">
        <f>INDEX(_calc_누적빈도!W:W,$A48)-INDEX(_calc_누적빈도!W:W,$A48-기준550회_후보!$B$1)</f>
        <v>63</v>
      </c>
      <c r="X48">
        <f>INDEX(_calc_누적빈도!X:X,$A48)-INDEX(_calc_누적빈도!X:X,$A48-기준550회_후보!$B$1)</f>
        <v>62</v>
      </c>
      <c r="Y48">
        <f>INDEX(_calc_누적빈도!Y:Y,$A48)-INDEX(_calc_누적빈도!Y:Y,$A48-기준550회_후보!$B$1)</f>
        <v>74</v>
      </c>
      <c r="Z48">
        <f>INDEX(_calc_누적빈도!Z:Z,$A48)-INDEX(_calc_누적빈도!Z:Z,$A48-기준550회_후보!$B$1)</f>
        <v>58</v>
      </c>
      <c r="AA48">
        <f>INDEX(_calc_누적빈도!AA:AA,$A48)-INDEX(_calc_누적빈도!AA:AA,$A48-기준550회_후보!$B$1)</f>
        <v>69</v>
      </c>
      <c r="AB48">
        <f>INDEX(_calc_누적빈도!AB:AB,$A48)-INDEX(_calc_누적빈도!AB:AB,$A48-기준550회_후보!$B$1)</f>
        <v>72</v>
      </c>
      <c r="AC48">
        <f>INDEX(_calc_누적빈도!AC:AC,$A48)-INDEX(_calc_누적빈도!AC:AC,$A48-기준550회_후보!$B$1)</f>
        <v>79</v>
      </c>
      <c r="AD48">
        <f>INDEX(_calc_누적빈도!AD:AD,$A48)-INDEX(_calc_누적빈도!AD:AD,$A48-기준550회_후보!$B$1)</f>
        <v>71</v>
      </c>
      <c r="AE48">
        <f>INDEX(_calc_누적빈도!AE:AE,$A48)-INDEX(_calc_누적빈도!AE:AE,$A48-기준550회_후보!$B$1)</f>
        <v>73</v>
      </c>
      <c r="AF48">
        <f>INDEX(_calc_누적빈도!AF:AF,$A48)-INDEX(_calc_누적빈도!AF:AF,$A48-기준550회_후보!$B$1)</f>
        <v>71</v>
      </c>
      <c r="AG48">
        <f>INDEX(_calc_누적빈도!AG:AG,$A48)-INDEX(_calc_누적빈도!AG:AG,$A48-기준550회_후보!$B$1)</f>
        <v>60</v>
      </c>
      <c r="AH48">
        <f>INDEX(_calc_누적빈도!AH:AH,$A48)-INDEX(_calc_누적빈도!AH:AH,$A48-기준550회_후보!$B$1)</f>
        <v>88</v>
      </c>
      <c r="AI48">
        <f>INDEX(_calc_누적빈도!AI:AI,$A48)-INDEX(_calc_누적빈도!AI:AI,$A48-기준550회_후보!$B$1)</f>
        <v>79</v>
      </c>
      <c r="AJ48">
        <f>INDEX(_calc_누적빈도!AJ:AJ,$A48)-INDEX(_calc_누적빈도!AJ:AJ,$A48-기준550회_후보!$B$1)</f>
        <v>73</v>
      </c>
      <c r="AK48">
        <f>INDEX(_calc_누적빈도!AK:AK,$A48)-INDEX(_calc_누적빈도!AK:AK,$A48-기준550회_후보!$B$1)</f>
        <v>75</v>
      </c>
      <c r="AL48">
        <f>INDEX(_calc_누적빈도!AL:AL,$A48)-INDEX(_calc_누적빈도!AL:AL,$A48-기준550회_후보!$B$1)</f>
        <v>72</v>
      </c>
      <c r="AM48">
        <f>INDEX(_calc_누적빈도!AM:AM,$A48)-INDEX(_calc_누적빈도!AM:AM,$A48-기준550회_후보!$B$1)</f>
        <v>86</v>
      </c>
      <c r="AN48">
        <f>INDEX(_calc_누적빈도!AN:AN,$A48)-INDEX(_calc_누적빈도!AN:AN,$A48-기준550회_후보!$B$1)</f>
        <v>75</v>
      </c>
      <c r="AO48">
        <f>INDEX(_calc_누적빈도!AO:AO,$A48)-INDEX(_calc_누적빈도!AO:AO,$A48-기준550회_후보!$B$1)</f>
        <v>64</v>
      </c>
      <c r="AP48">
        <f>INDEX(_calc_누적빈도!AP:AP,$A48)-INDEX(_calc_누적빈도!AP:AP,$A48-기준550회_후보!$B$1)</f>
        <v>69</v>
      </c>
      <c r="AQ48">
        <f>INDEX(_calc_누적빈도!AQ:AQ,$A48)-INDEX(_calc_누적빈도!AQ:AQ,$A48-기준550회_후보!$B$1)</f>
        <v>72</v>
      </c>
      <c r="AR48">
        <f>INDEX(_calc_누적빈도!AR:AR,$A48)-INDEX(_calc_누적빈도!AR:AR,$A48-기준550회_후보!$B$1)</f>
        <v>74</v>
      </c>
      <c r="AS48">
        <f>INDEX(_calc_누적빈도!AS:AS,$A48)-INDEX(_calc_누적빈도!AS:AS,$A48-기준550회_후보!$B$1)</f>
        <v>75</v>
      </c>
      <c r="AT48">
        <f>INDEX(_calc_누적빈도!AT:AT,$A48)-INDEX(_calc_누적빈도!AT:AT,$A48-기준550회_후보!$B$1)</f>
        <v>81</v>
      </c>
      <c r="AU48">
        <f>(RANK(_calc_라운드기준!B48,_calc_라운드기준!$B48:$AT48,0)+COUNTIFS(_calc_라운드기준!$B48:$AT48,_calc_라운드기준!B48,$B$1:$AT$1,"&lt;"&amp;1))-(RANK(B48,$B48:$AT48,0)+COUNTIFS($B48:$AT48,B48,$B$1:$AT$1,"&lt;"&amp;1))</f>
        <v>-3</v>
      </c>
      <c r="AV48">
        <f>(RANK(_calc_라운드기준!C48,_calc_라운드기준!$B48:$AT48,0)+COUNTIFS(_calc_라운드기준!$B48:$AT48,_calc_라운드기준!C48,$B$1:$AT$1,"&lt;"&amp;2))-(RANK(C48,$B48:$AT48,0)+COUNTIFS($B48:$AT48,C48,$B$1:$AT$1,"&lt;"&amp;2))</f>
        <v>4</v>
      </c>
      <c r="AW48">
        <f>(RANK(_calc_라운드기준!D48,_calc_라운드기준!$B48:$AT48,0)+COUNTIFS(_calc_라운드기준!$B48:$AT48,_calc_라운드기준!D48,$B$1:$AT$1,"&lt;"&amp;3))-(RANK(D48,$B48:$AT48,0)+COUNTIFS($B48:$AT48,D48,$B$1:$AT$1,"&lt;"&amp;3))</f>
        <v>-3</v>
      </c>
      <c r="AX48">
        <f>(RANK(_calc_라운드기준!E48,_calc_라운드기준!$B48:$AT48,0)+COUNTIFS(_calc_라운드기준!$B48:$AT48,_calc_라운드기준!E48,$B$1:$AT$1,"&lt;"&amp;4))-(RANK(E48,$B48:$AT48,0)+COUNTIFS($B48:$AT48,E48,$B$1:$AT$1,"&lt;"&amp;4))</f>
        <v>-4</v>
      </c>
      <c r="AY48">
        <f>(RANK(_calc_라운드기준!F48,_calc_라운드기준!$B48:$AT48,0)+COUNTIFS(_calc_라운드기준!$B48:$AT48,_calc_라운드기준!F48,$B$1:$AT$1,"&lt;"&amp;5))-(RANK(F48,$B48:$AT48,0)+COUNTIFS($B48:$AT48,F48,$B$1:$AT$1,"&lt;"&amp;5))</f>
        <v>-20</v>
      </c>
      <c r="AZ48">
        <f>(RANK(_calc_라운드기준!G48,_calc_라운드기준!$B48:$AT48,0)+COUNTIFS(_calc_라운드기준!$B48:$AT48,_calc_라운드기준!G48,$B$1:$AT$1,"&lt;"&amp;6))-(RANK(G48,$B48:$AT48,0)+COUNTIFS($B48:$AT48,G48,$B$1:$AT$1,"&lt;"&amp;6))</f>
        <v>5</v>
      </c>
      <c r="BA48">
        <f>(RANK(_calc_라운드기준!H48,_calc_라운드기준!$B48:$AT48,0)+COUNTIFS(_calc_라운드기준!$B48:$AT48,_calc_라운드기준!H48,$B$1:$AT$1,"&lt;"&amp;7))-(RANK(H48,$B48:$AT48,0)+COUNTIFS($B48:$AT48,H48,$B$1:$AT$1,"&lt;"&amp;7))</f>
        <v>-3</v>
      </c>
      <c r="BB48">
        <f>(RANK(_calc_라운드기준!I48,_calc_라운드기준!$B48:$AT48,0)+COUNTIFS(_calc_라운드기준!$B48:$AT48,_calc_라운드기준!I48,$B$1:$AT$1,"&lt;"&amp;8))-(RANK(I48,$B48:$AT48,0)+COUNTIFS($B48:$AT48,I48,$B$1:$AT$1,"&lt;"&amp;8))</f>
        <v>-35</v>
      </c>
      <c r="BC48">
        <f>(RANK(_calc_라운드기준!J48,_calc_라운드기준!$B48:$AT48,0)+COUNTIFS(_calc_라운드기준!$B48:$AT48,_calc_라운드기준!J48,$B$1:$AT$1,"&lt;"&amp;9))-(RANK(J48,$B48:$AT48,0)+COUNTIFS($B48:$AT48,J48,$B$1:$AT$1,"&lt;"&amp;9))</f>
        <v>-35</v>
      </c>
      <c r="BD48">
        <f>(RANK(_calc_라운드기준!K48,_calc_라운드기준!$B48:$AT48,0)+COUNTIFS(_calc_라운드기준!$B48:$AT48,_calc_라운드기준!K48,$B$1:$AT$1,"&lt;"&amp;10))-(RANK(K48,$B48:$AT48,0)+COUNTIFS($B48:$AT48,K48,$B$1:$AT$1,"&lt;"&amp;10))</f>
        <v>18</v>
      </c>
      <c r="BE48">
        <f>(RANK(_calc_라운드기준!L48,_calc_라운드기준!$B48:$AT48,0)+COUNTIFS(_calc_라운드기준!$B48:$AT48,_calc_라운드기준!L48,$B$1:$AT$1,"&lt;"&amp;11))-(RANK(L48,$B48:$AT48,0)+COUNTIFS($B48:$AT48,L48,$B$1:$AT$1,"&lt;"&amp;11))</f>
        <v>21</v>
      </c>
      <c r="BF48">
        <f>(RANK(_calc_라운드기준!M48,_calc_라운드기준!$B48:$AT48,0)+COUNTIFS(_calc_라운드기준!$B48:$AT48,_calc_라운드기준!M48,$B$1:$AT$1,"&lt;"&amp;12))-(RANK(M48,$B48:$AT48,0)+COUNTIFS($B48:$AT48,M48,$B$1:$AT$1,"&lt;"&amp;12))</f>
        <v>11</v>
      </c>
      <c r="BG48">
        <f>(RANK(_calc_라운드기준!N48,_calc_라운드기준!$B48:$AT48,0)+COUNTIFS(_calc_라운드기준!$B48:$AT48,_calc_라운드기준!N48,$B$1:$AT$1,"&lt;"&amp;13))-(RANK(N48,$B48:$AT48,0)+COUNTIFS($B48:$AT48,N48,$B$1:$AT$1,"&lt;"&amp;13))</f>
        <v>-2</v>
      </c>
      <c r="BH48">
        <f>(RANK(_calc_라운드기준!O48,_calc_라운드기준!$B48:$AT48,0)+COUNTIFS(_calc_라운드기준!$B48:$AT48,_calc_라운드기준!O48,$B$1:$AT$1,"&lt;"&amp;14))-(RANK(O48,$B48:$AT48,0)+COUNTIFS($B48:$AT48,O48,$B$1:$AT$1,"&lt;"&amp;14))</f>
        <v>18</v>
      </c>
      <c r="BI48">
        <f>(RANK(_calc_라운드기준!P48,_calc_라운드기준!$B48:$AT48,0)+COUNTIFS(_calc_라운드기준!$B48:$AT48,_calc_라운드기준!P48,$B$1:$AT$1,"&lt;"&amp;15))-(RANK(P48,$B48:$AT48,0)+COUNTIFS($B48:$AT48,P48,$B$1:$AT$1,"&lt;"&amp;15))</f>
        <v>-9</v>
      </c>
      <c r="BJ48">
        <f>(RANK(_calc_라운드기준!Q48,_calc_라운드기준!$B48:$AT48,0)+COUNTIFS(_calc_라운드기준!$B48:$AT48,_calc_라운드기준!Q48,$B$1:$AT$1,"&lt;"&amp;16))-(RANK(Q48,$B48:$AT48,0)+COUNTIFS($B48:$AT48,Q48,$B$1:$AT$1,"&lt;"&amp;16))</f>
        <v>-1</v>
      </c>
      <c r="BK48">
        <f>(RANK(_calc_라운드기준!R48,_calc_라운드기준!$B48:$AT48,0)+COUNTIFS(_calc_라운드기준!$B48:$AT48,_calc_라운드기준!R48,$B$1:$AT$1,"&lt;"&amp;17))-(RANK(R48,$B48:$AT48,0)+COUNTIFS($B48:$AT48,R48,$B$1:$AT$1,"&lt;"&amp;17))</f>
        <v>8</v>
      </c>
      <c r="BL48">
        <f>(RANK(_calc_라운드기준!S48,_calc_라운드기준!$B48:$AT48,0)+COUNTIFS(_calc_라운드기준!$B48:$AT48,_calc_라운드기준!S48,$B$1:$AT$1,"&lt;"&amp;18))-(RANK(S48,$B48:$AT48,0)+COUNTIFS($B48:$AT48,S48,$B$1:$AT$1,"&lt;"&amp;18))</f>
        <v>11</v>
      </c>
      <c r="BM48">
        <f>(RANK(_calc_라운드기준!T48,_calc_라운드기준!$B48:$AT48,0)+COUNTIFS(_calc_라운드기준!$B48:$AT48,_calc_라운드기준!T48,$B$1:$AT$1,"&lt;"&amp;19))-(RANK(T48,$B48:$AT48,0)+COUNTIFS($B48:$AT48,T48,$B$1:$AT$1,"&lt;"&amp;19))</f>
        <v>7</v>
      </c>
      <c r="BN48">
        <f>(RANK(_calc_라운드기준!U48,_calc_라운드기준!$B48:$AT48,0)+COUNTIFS(_calc_라운드기준!$B48:$AT48,_calc_라운드기준!U48,$B$1:$AT$1,"&lt;"&amp;20))-(RANK(U48,$B48:$AT48,0)+COUNTIFS($B48:$AT48,U48,$B$1:$AT$1,"&lt;"&amp;20))</f>
        <v>-19</v>
      </c>
      <c r="BO48">
        <f>(RANK(_calc_라운드기준!V48,_calc_라운드기준!$B48:$AT48,0)+COUNTIFS(_calc_라운드기준!$B48:$AT48,_calc_라운드기준!V48,$B$1:$AT$1,"&lt;"&amp;21))-(RANK(V48,$B48:$AT48,0)+COUNTIFS($B48:$AT48,V48,$B$1:$AT$1,"&lt;"&amp;21))</f>
        <v>21</v>
      </c>
      <c r="BP48">
        <f>(RANK(_calc_라운드기준!W48,_calc_라운드기준!$B48:$AT48,0)+COUNTIFS(_calc_라운드기준!$B48:$AT48,_calc_라운드기준!W48,$B$1:$AT$1,"&lt;"&amp;22))-(RANK(W48,$B48:$AT48,0)+COUNTIFS($B48:$AT48,W48,$B$1:$AT$1,"&lt;"&amp;22))</f>
        <v>-4</v>
      </c>
      <c r="BQ48">
        <f>(RANK(_calc_라운드기준!X48,_calc_라운드기준!$B48:$AT48,0)+COUNTIFS(_calc_라운드기준!$B48:$AT48,_calc_라운드기준!X48,$B$1:$AT$1,"&lt;"&amp;23))-(RANK(X48,$B48:$AT48,0)+COUNTIFS($B48:$AT48,X48,$B$1:$AT$1,"&lt;"&amp;23))</f>
        <v>-28</v>
      </c>
      <c r="BR48">
        <f>(RANK(_calc_라운드기준!Y48,_calc_라운드기준!$B48:$AT48,0)+COUNTIFS(_calc_라운드기준!$B48:$AT48,_calc_라운드기준!Y48,$B$1:$AT$1,"&lt;"&amp;24))-(RANK(Y48,$B48:$AT48,0)+COUNTIFS($B48:$AT48,Y48,$B$1:$AT$1,"&lt;"&amp;24))</f>
        <v>-2</v>
      </c>
      <c r="BS48">
        <f>(RANK(_calc_라운드기준!Z48,_calc_라운드기준!$B48:$AT48,0)+COUNTIFS(_calc_라운드기준!$B48:$AT48,_calc_라운드기준!Z48,$B$1:$AT$1,"&lt;"&amp;25))-(RANK(Z48,$B48:$AT48,0)+COUNTIFS($B48:$AT48,Z48,$B$1:$AT$1,"&lt;"&amp;25))</f>
        <v>-26</v>
      </c>
      <c r="BT48">
        <f>(RANK(_calc_라운드기준!AA48,_calc_라운드기준!$B48:$AT48,0)+COUNTIFS(_calc_라운드기준!$B48:$AT48,_calc_라운드기준!AA48,$B$1:$AT$1,"&lt;"&amp;26))-(RANK(AA48,$B48:$AT48,0)+COUNTIFS($B48:$AT48,AA48,$B$1:$AT$1,"&lt;"&amp;26))</f>
        <v>-5</v>
      </c>
      <c r="BU48">
        <f>(RANK(_calc_라운드기준!AB48,_calc_라운드기준!$B48:$AT48,0)+COUNTIFS(_calc_라운드기준!$B48:$AT48,_calc_라운드기준!AB48,$B$1:$AT$1,"&lt;"&amp;27))-(RANK(AB48,$B48:$AT48,0)+COUNTIFS($B48:$AT48,AB48,$B$1:$AT$1,"&lt;"&amp;27))</f>
        <v>-24</v>
      </c>
      <c r="BV48">
        <f>(RANK(_calc_라운드기준!AC48,_calc_라운드기준!$B48:$AT48,0)+COUNTIFS(_calc_라운드기준!$B48:$AT48,_calc_라운드기준!AC48,$B$1:$AT$1,"&lt;"&amp;28))-(RANK(AC48,$B48:$AT48,0)+COUNTIFS($B48:$AT48,AC48,$B$1:$AT$1,"&lt;"&amp;28))</f>
        <v>0</v>
      </c>
      <c r="BW48">
        <f>(RANK(_calc_라운드기준!AD48,_calc_라운드기준!$B48:$AT48,0)+COUNTIFS(_calc_라운드기준!$B48:$AT48,_calc_라운드기준!AD48,$B$1:$AT$1,"&lt;"&amp;29))-(RANK(AD48,$B48:$AT48,0)+COUNTIFS($B48:$AT48,AD48,$B$1:$AT$1,"&lt;"&amp;29))</f>
        <v>-15</v>
      </c>
      <c r="BX48">
        <f>(RANK(_calc_라운드기준!AE48,_calc_라운드기준!$B48:$AT48,0)+COUNTIFS(_calc_라운드기준!$B48:$AT48,_calc_라운드기준!AE48,$B$1:$AT$1,"&lt;"&amp;30))-(RANK(AE48,$B48:$AT48,0)+COUNTIFS($B48:$AT48,AE48,$B$1:$AT$1,"&lt;"&amp;30))</f>
        <v>12</v>
      </c>
      <c r="BY48">
        <f>(RANK(_calc_라운드기준!AF48,_calc_라운드기준!$B48:$AT48,0)+COUNTIFS(_calc_라운드기준!$B48:$AT48,_calc_라운드기준!AF48,$B$1:$AT$1,"&lt;"&amp;31))-(RANK(AF48,$B48:$AT48,0)+COUNTIFS($B48:$AT48,AF48,$B$1:$AT$1,"&lt;"&amp;31))</f>
        <v>6</v>
      </c>
      <c r="BZ48">
        <f>(RANK(_calc_라운드기준!AG48,_calc_라운드기준!$B48:$AT48,0)+COUNTIFS(_calc_라운드기준!$B48:$AT48,_calc_라운드기준!AG48,$B$1:$AT$1,"&lt;"&amp;32))-(RANK(AG48,$B48:$AT48,0)+COUNTIFS($B48:$AT48,AG48,$B$1:$AT$1,"&lt;"&amp;32))</f>
        <v>-14</v>
      </c>
      <c r="CA48">
        <f>(RANK(_calc_라운드기준!AH48,_calc_라운드기준!$B48:$AT48,0)+COUNTIFS(_calc_라운드기준!$B48:$AT48,_calc_라운드기준!AH48,$B$1:$AT$1,"&lt;"&amp;33))-(RANK(AH48,$B48:$AT48,0)+COUNTIFS($B48:$AT48,AH48,$B$1:$AT$1,"&lt;"&amp;33))</f>
        <v>36</v>
      </c>
      <c r="CB48">
        <f>(RANK(_calc_라운드기준!AI48,_calc_라운드기준!$B48:$AT48,0)+COUNTIFS(_calc_라운드기준!$B48:$AT48,_calc_라운드기준!AI48,$B$1:$AT$1,"&lt;"&amp;34))-(RANK(AI48,$B48:$AT48,0)+COUNTIFS($B48:$AT48,AI48,$B$1:$AT$1,"&lt;"&amp;34))</f>
        <v>27</v>
      </c>
      <c r="CC48">
        <f>(RANK(_calc_라운드기준!AJ48,_calc_라운드기준!$B48:$AT48,0)+COUNTIFS(_calc_라운드기준!$B48:$AT48,_calc_라운드기준!AJ48,$B$1:$AT$1,"&lt;"&amp;35))-(RANK(AJ48,$B48:$AT48,0)+COUNTIFS($B48:$AT48,AJ48,$B$1:$AT$1,"&lt;"&amp;35))</f>
        <v>-5</v>
      </c>
      <c r="CD48">
        <f>(RANK(_calc_라운드기준!AK48,_calc_라운드기준!$B48:$AT48,0)+COUNTIFS(_calc_라운드기준!$B48:$AT48,_calc_라운드기준!AK48,$B$1:$AT$1,"&lt;"&amp;36))-(RANK(AK48,$B48:$AT48,0)+COUNTIFS($B48:$AT48,AK48,$B$1:$AT$1,"&lt;"&amp;36))</f>
        <v>4</v>
      </c>
      <c r="CE48">
        <f>(RANK(_calc_라운드기준!AL48,_calc_라운드기준!$B48:$AT48,0)+COUNTIFS(_calc_라운드기준!$B48:$AT48,_calc_라운드기준!AL48,$B$1:$AT$1,"&lt;"&amp;37))-(RANK(AL48,$B48:$AT48,0)+COUNTIFS($B48:$AT48,AL48,$B$1:$AT$1,"&lt;"&amp;37))</f>
        <v>-19</v>
      </c>
      <c r="CF48">
        <f>(RANK(_calc_라운드기준!AM48,_calc_라운드기준!$B48:$AT48,0)+COUNTIFS(_calc_라운드기준!$B48:$AT48,_calc_라운드기준!AM48,$B$1:$AT$1,"&lt;"&amp;38))-(RANK(AM48,$B48:$AT48,0)+COUNTIFS($B48:$AT48,AM48,$B$1:$AT$1,"&lt;"&amp;38))</f>
        <v>13</v>
      </c>
      <c r="CG48">
        <f>(RANK(_calc_라운드기준!AN48,_calc_라운드기준!$B48:$AT48,0)+COUNTIFS(_calc_라운드기준!$B48:$AT48,_calc_라운드기준!AN48,$B$1:$AT$1,"&lt;"&amp;39))-(RANK(AN48,$B48:$AT48,0)+COUNTIFS($B48:$AT48,AN48,$B$1:$AT$1,"&lt;"&amp;39))</f>
        <v>-8</v>
      </c>
      <c r="CH48">
        <f>(RANK(_calc_라운드기준!AO48,_calc_라운드기준!$B48:$AT48,0)+COUNTIFS(_calc_라운드기준!$B48:$AT48,_calc_라운드기준!AO48,$B$1:$AT$1,"&lt;"&amp;40))-(RANK(AO48,$B48:$AT48,0)+COUNTIFS($B48:$AT48,AO48,$B$1:$AT$1,"&lt;"&amp;40))</f>
        <v>-16</v>
      </c>
      <c r="CI48">
        <f>(RANK(_calc_라운드기준!AP48,_calc_라운드기준!$B48:$AT48,0)+COUNTIFS(_calc_라운드기준!$B48:$AT48,_calc_라운드기준!AP48,$B$1:$AT$1,"&lt;"&amp;41))-(RANK(AP48,$B48:$AT48,0)+COUNTIFS($B48:$AT48,AP48,$B$1:$AT$1,"&lt;"&amp;41))</f>
        <v>10</v>
      </c>
      <c r="CJ48">
        <f>(RANK(_calc_라운드기준!AQ48,_calc_라운드기준!$B48:$AT48,0)+COUNTIFS(_calc_라운드기준!$B48:$AT48,_calc_라운드기준!AQ48,$B$1:$AT$1,"&lt;"&amp;42))-(RANK(AQ48,$B48:$AT48,0)+COUNTIFS($B48:$AT48,AQ48,$B$1:$AT$1,"&lt;"&amp;42))</f>
        <v>0</v>
      </c>
      <c r="CK48">
        <f>(RANK(_calc_라운드기준!AR48,_calc_라운드기준!$B48:$AT48,0)+COUNTIFS(_calc_라운드기준!$B48:$AT48,_calc_라운드기준!AR48,$B$1:$AT$1,"&lt;"&amp;43))-(RANK(AR48,$B48:$AT48,0)+COUNTIFS($B48:$AT48,AR48,$B$1:$AT$1,"&lt;"&amp;43))</f>
        <v>23</v>
      </c>
      <c r="CL48">
        <f>(RANK(_calc_라운드기준!AS48,_calc_라운드기준!$B48:$AT48,0)+COUNTIFS(_calc_라운드기준!$B48:$AT48,_calc_라운드기준!AS48,$B$1:$AT$1,"&lt;"&amp;44))-(RANK(AS48,$B48:$AT48,0)+COUNTIFS($B48:$AT48,AS48,$B$1:$AT$1,"&lt;"&amp;44))</f>
        <v>26</v>
      </c>
      <c r="CM48">
        <f>(RANK(_calc_라운드기준!AT48,_calc_라운드기준!$B48:$AT48,0)+COUNTIFS(_calc_라운드기준!$B48:$AT48,_calc_라운드기준!AT48,$B$1:$AT$1,"&lt;"&amp;45))-(RANK(AT48,$B48:$AT48,0)+COUNTIFS($B48:$AT48,AT48,$B$1:$AT$1,"&lt;"&amp;45))</f>
        <v>19</v>
      </c>
      <c r="CN48">
        <f t="shared" si="45"/>
        <v>26</v>
      </c>
      <c r="CO48">
        <f t="shared" si="46"/>
        <v>19</v>
      </c>
      <c r="CP48">
        <f t="shared" si="47"/>
        <v>27</v>
      </c>
      <c r="CQ48">
        <f t="shared" si="48"/>
        <v>29</v>
      </c>
      <c r="CR48">
        <f t="shared" si="49"/>
        <v>40</v>
      </c>
      <c r="CS48">
        <f t="shared" si="50"/>
        <v>18</v>
      </c>
      <c r="CT48">
        <f t="shared" si="51"/>
        <v>28</v>
      </c>
      <c r="CU48">
        <f t="shared" si="52"/>
        <v>44</v>
      </c>
      <c r="CV48">
        <f t="shared" si="53"/>
        <v>45</v>
      </c>
      <c r="CW48">
        <f t="shared" si="54"/>
        <v>8</v>
      </c>
      <c r="CX48">
        <f t="shared" si="55"/>
        <v>5</v>
      </c>
      <c r="CY48">
        <f t="shared" si="56"/>
        <v>12</v>
      </c>
      <c r="CZ48">
        <f t="shared" si="57"/>
        <v>24</v>
      </c>
      <c r="DA48">
        <f t="shared" si="58"/>
        <v>9</v>
      </c>
      <c r="DB48">
        <f t="shared" si="59"/>
        <v>34</v>
      </c>
      <c r="DC48">
        <f t="shared" si="60"/>
        <v>23</v>
      </c>
      <c r="DD48">
        <f t="shared" si="61"/>
        <v>15</v>
      </c>
      <c r="DE48">
        <f t="shared" si="62"/>
        <v>13</v>
      </c>
      <c r="DF48">
        <f t="shared" si="63"/>
        <v>16</v>
      </c>
      <c r="DG48">
        <f t="shared" si="64"/>
        <v>38</v>
      </c>
      <c r="DH48">
        <f t="shared" si="65"/>
        <v>6</v>
      </c>
      <c r="DI48">
        <f t="shared" si="66"/>
        <v>30</v>
      </c>
      <c r="DJ48">
        <f t="shared" si="67"/>
        <v>43</v>
      </c>
      <c r="DK48">
        <f t="shared" si="68"/>
        <v>25</v>
      </c>
      <c r="DL48">
        <f t="shared" si="69"/>
        <v>42</v>
      </c>
      <c r="DM48">
        <f t="shared" si="70"/>
        <v>31</v>
      </c>
      <c r="DN48">
        <f t="shared" si="71"/>
        <v>41</v>
      </c>
      <c r="DO48">
        <f t="shared" si="72"/>
        <v>21</v>
      </c>
      <c r="DP48">
        <f t="shared" si="73"/>
        <v>36</v>
      </c>
      <c r="DQ48">
        <f t="shared" si="74"/>
        <v>11</v>
      </c>
      <c r="DR48">
        <f t="shared" si="75"/>
        <v>17</v>
      </c>
      <c r="DS48">
        <f t="shared" si="76"/>
        <v>35</v>
      </c>
      <c r="DT48">
        <f t="shared" si="77"/>
        <v>1</v>
      </c>
      <c r="DU48">
        <f t="shared" si="78"/>
        <v>2</v>
      </c>
      <c r="DV48">
        <f t="shared" si="79"/>
        <v>32</v>
      </c>
      <c r="DW48">
        <f t="shared" si="80"/>
        <v>20</v>
      </c>
      <c r="DX48">
        <f t="shared" si="81"/>
        <v>39</v>
      </c>
      <c r="DY48">
        <f t="shared" si="82"/>
        <v>10</v>
      </c>
      <c r="DZ48">
        <f t="shared" si="83"/>
        <v>33</v>
      </c>
      <c r="EA48">
        <f t="shared" si="84"/>
        <v>37</v>
      </c>
      <c r="EB48">
        <f t="shared" si="85"/>
        <v>14</v>
      </c>
      <c r="EC48">
        <f t="shared" si="86"/>
        <v>22</v>
      </c>
      <c r="ED48">
        <f t="shared" si="87"/>
        <v>4</v>
      </c>
      <c r="EE48">
        <f t="shared" si="88"/>
        <v>3</v>
      </c>
      <c r="EF48">
        <f t="shared" si="89"/>
        <v>7</v>
      </c>
    </row>
    <row r="49" spans="1:136" ht="16.5" customHeight="1">
      <c r="A49">
        <f>_calc_라운드기준!A49</f>
        <v>1197</v>
      </c>
      <c r="B49">
        <f>INDEX(_calc_누적빈도!B:B,$A49)-INDEX(_calc_누적빈도!B:B,$A49-기준550회_후보!$B$1)</f>
        <v>65</v>
      </c>
      <c r="C49">
        <f>INDEX(_calc_누적빈도!C:C,$A49)-INDEX(_calc_누적빈도!C:C,$A49-기준550회_후보!$B$1)</f>
        <v>65</v>
      </c>
      <c r="D49">
        <f>INDEX(_calc_누적빈도!D:D,$A49)-INDEX(_calc_누적빈도!D:D,$A49-기준550회_후보!$B$1)</f>
        <v>85</v>
      </c>
      <c r="E49">
        <f>INDEX(_calc_누적빈도!E:E,$A49)-INDEX(_calc_누적빈도!E:E,$A49-기준550회_후보!$B$1)</f>
        <v>65</v>
      </c>
      <c r="F49">
        <f>INDEX(_calc_누적빈도!F:F,$A49)-INDEX(_calc_누적빈도!F:F,$A49-기준550회_후보!$B$1)</f>
        <v>58</v>
      </c>
      <c r="G49">
        <f>INDEX(_calc_누적빈도!G:G,$A49)-INDEX(_calc_누적빈도!G:G,$A49-기준550회_후보!$B$1)</f>
        <v>83</v>
      </c>
      <c r="H49">
        <f>INDEX(_calc_누적빈도!H:H,$A49)-INDEX(_calc_누적빈도!H:H,$A49-기준550회_후보!$B$1)</f>
        <v>82</v>
      </c>
      <c r="I49">
        <f>INDEX(_calc_누적빈도!I:I,$A49)-INDEX(_calc_누적빈도!I:I,$A49-기준550회_후보!$B$1)</f>
        <v>62</v>
      </c>
      <c r="J49">
        <f>INDEX(_calc_누적빈도!J:J,$A49)-INDEX(_calc_누적빈도!J:J,$A49-기준550회_후보!$B$1)</f>
        <v>64</v>
      </c>
      <c r="K49">
        <f>INDEX(_calc_누적빈도!K:K,$A49)-INDEX(_calc_누적빈도!K:K,$A49-기준550회_후보!$B$1)</f>
        <v>73</v>
      </c>
      <c r="L49">
        <f>INDEX(_calc_누적빈도!L:L,$A49)-INDEX(_calc_누적빈도!L:L,$A49-기준550회_후보!$B$1)</f>
        <v>80</v>
      </c>
      <c r="M49">
        <f>INDEX(_calc_누적빈도!M:M,$A49)-INDEX(_calc_누적빈도!M:M,$A49-기준550회_후보!$B$1)</f>
        <v>92</v>
      </c>
      <c r="N49">
        <f>INDEX(_calc_누적빈도!N:N,$A49)-INDEX(_calc_누적빈도!N:N,$A49-기준550회_후보!$B$1)</f>
        <v>82</v>
      </c>
      <c r="O49">
        <f>INDEX(_calc_누적빈도!O:O,$A49)-INDEX(_calc_누적빈도!O:O,$A49-기준550회_후보!$B$1)</f>
        <v>73</v>
      </c>
      <c r="P49">
        <f>INDEX(_calc_누적빈도!P:P,$A49)-INDEX(_calc_누적빈도!P:P,$A49-기준550회_후보!$B$1)</f>
        <v>78</v>
      </c>
      <c r="Q49">
        <f>INDEX(_calc_누적빈도!Q:Q,$A49)-INDEX(_calc_누적빈도!Q:Q,$A49-기준550회_후보!$B$1)</f>
        <v>83</v>
      </c>
      <c r="R49">
        <f>INDEX(_calc_누적빈도!R:R,$A49)-INDEX(_calc_누적빈도!R:R,$A49-기준550회_후보!$B$1)</f>
        <v>72</v>
      </c>
      <c r="S49">
        <f>INDEX(_calc_누적빈도!S:S,$A49)-INDEX(_calc_누적빈도!S:S,$A49-기준550회_후보!$B$1)</f>
        <v>79</v>
      </c>
      <c r="T49">
        <f>INDEX(_calc_누적빈도!T:T,$A49)-INDEX(_calc_누적빈도!T:T,$A49-기준550회_후보!$B$1)</f>
        <v>81</v>
      </c>
      <c r="U49">
        <f>INDEX(_calc_누적빈도!U:U,$A49)-INDEX(_calc_누적빈도!U:U,$A49-기준550회_후보!$B$1)</f>
        <v>58</v>
      </c>
      <c r="V49">
        <f>INDEX(_calc_누적빈도!V:V,$A49)-INDEX(_calc_누적빈도!V:V,$A49-기준550회_후보!$B$1)</f>
        <v>85</v>
      </c>
      <c r="W49">
        <f>INDEX(_calc_누적빈도!W:W,$A49)-INDEX(_calc_누적빈도!W:W,$A49-기준550회_후보!$B$1)</f>
        <v>63</v>
      </c>
      <c r="X49">
        <f>INDEX(_calc_누적빈도!X:X,$A49)-INDEX(_calc_누적빈도!X:X,$A49-기준550회_후보!$B$1)</f>
        <v>63</v>
      </c>
      <c r="Y49">
        <f>INDEX(_calc_누적빈도!Y:Y,$A49)-INDEX(_calc_누적빈도!Y:Y,$A49-기준550회_후보!$B$1)</f>
        <v>75</v>
      </c>
      <c r="Z49">
        <f>INDEX(_calc_누적빈도!Z:Z,$A49)-INDEX(_calc_누적빈도!Z:Z,$A49-기준550회_후보!$B$1)</f>
        <v>58</v>
      </c>
      <c r="AA49">
        <f>INDEX(_calc_누적빈도!AA:AA,$A49)-INDEX(_calc_누적빈도!AA:AA,$A49-기준550회_후보!$B$1)</f>
        <v>68</v>
      </c>
      <c r="AB49">
        <f>INDEX(_calc_누적빈도!AB:AB,$A49)-INDEX(_calc_누적빈도!AB:AB,$A49-기준550회_후보!$B$1)</f>
        <v>72</v>
      </c>
      <c r="AC49">
        <f>INDEX(_calc_누적빈도!AC:AC,$A49)-INDEX(_calc_누적빈도!AC:AC,$A49-기준550회_후보!$B$1)</f>
        <v>78</v>
      </c>
      <c r="AD49">
        <f>INDEX(_calc_누적빈도!AD:AD,$A49)-INDEX(_calc_누적빈도!AD:AD,$A49-기준550회_후보!$B$1)</f>
        <v>71</v>
      </c>
      <c r="AE49">
        <f>INDEX(_calc_누적빈도!AE:AE,$A49)-INDEX(_calc_누적빈도!AE:AE,$A49-기준550회_후보!$B$1)</f>
        <v>74</v>
      </c>
      <c r="AF49">
        <f>INDEX(_calc_누적빈도!AF:AF,$A49)-INDEX(_calc_누적빈도!AF:AF,$A49-기준550회_후보!$B$1)</f>
        <v>71</v>
      </c>
      <c r="AG49">
        <f>INDEX(_calc_누적빈도!AG:AG,$A49)-INDEX(_calc_누적빈도!AG:AG,$A49-기준550회_후보!$B$1)</f>
        <v>60</v>
      </c>
      <c r="AH49">
        <f>INDEX(_calc_누적빈도!AH:AH,$A49)-INDEX(_calc_누적빈도!AH:AH,$A49-기준550회_후보!$B$1)</f>
        <v>88</v>
      </c>
      <c r="AI49">
        <f>INDEX(_calc_누적빈도!AI:AI,$A49)-INDEX(_calc_누적빈도!AI:AI,$A49-기준550회_후보!$B$1)</f>
        <v>79</v>
      </c>
      <c r="AJ49">
        <f>INDEX(_calc_누적빈도!AJ:AJ,$A49)-INDEX(_calc_누적빈도!AJ:AJ,$A49-기준550회_후보!$B$1)</f>
        <v>73</v>
      </c>
      <c r="AK49">
        <f>INDEX(_calc_누적빈도!AK:AK,$A49)-INDEX(_calc_누적빈도!AK:AK,$A49-기준550회_후보!$B$1)</f>
        <v>75</v>
      </c>
      <c r="AL49">
        <f>INDEX(_calc_누적빈도!AL:AL,$A49)-INDEX(_calc_누적빈도!AL:AL,$A49-기준550회_후보!$B$1)</f>
        <v>72</v>
      </c>
      <c r="AM49">
        <f>INDEX(_calc_누적빈도!AM:AM,$A49)-INDEX(_calc_누적빈도!AM:AM,$A49-기준550회_후보!$B$1)</f>
        <v>86</v>
      </c>
      <c r="AN49">
        <f>INDEX(_calc_누적빈도!AN:AN,$A49)-INDEX(_calc_누적빈도!AN:AN,$A49-기준550회_후보!$B$1)</f>
        <v>75</v>
      </c>
      <c r="AO49">
        <f>INDEX(_calc_누적빈도!AO:AO,$A49)-INDEX(_calc_누적빈도!AO:AO,$A49-기준550회_후보!$B$1)</f>
        <v>64</v>
      </c>
      <c r="AP49">
        <f>INDEX(_calc_누적빈도!AP:AP,$A49)-INDEX(_calc_누적빈도!AP:AP,$A49-기준550회_후보!$B$1)</f>
        <v>69</v>
      </c>
      <c r="AQ49">
        <f>INDEX(_calc_누적빈도!AQ:AQ,$A49)-INDEX(_calc_누적빈도!AQ:AQ,$A49-기준550회_후보!$B$1)</f>
        <v>72</v>
      </c>
      <c r="AR49">
        <f>INDEX(_calc_누적빈도!AR:AR,$A49)-INDEX(_calc_누적빈도!AR:AR,$A49-기준550회_후보!$B$1)</f>
        <v>73</v>
      </c>
      <c r="AS49">
        <f>INDEX(_calc_누적빈도!AS:AS,$A49)-INDEX(_calc_누적빈도!AS:AS,$A49-기준550회_후보!$B$1)</f>
        <v>75</v>
      </c>
      <c r="AT49">
        <f>INDEX(_calc_누적빈도!AT:AT,$A49)-INDEX(_calc_누적빈도!AT:AT,$A49-기준550회_후보!$B$1)</f>
        <v>81</v>
      </c>
      <c r="AU49">
        <f>(RANK(_calc_라운드기준!B49,_calc_라운드기준!$B49:$AT49,0)+COUNTIFS(_calc_라운드기준!$B49:$AT49,_calc_라운드기준!B49,$B$1:$AT$1,"&lt;"&amp;1))-(RANK(B49,$B49:$AT49,0)+COUNTIFS($B49:$AT49,B49,$B$1:$AT$1,"&lt;"&amp;1))</f>
        <v>4</v>
      </c>
      <c r="AV49">
        <f>(RANK(_calc_라운드기준!C49,_calc_라운드기준!$B49:$AT49,0)+COUNTIFS(_calc_라운드기준!$B49:$AT49,_calc_라운드기준!C49,$B$1:$AT$1,"&lt;"&amp;2))-(RANK(C49,$B49:$AT49,0)+COUNTIFS($B49:$AT49,C49,$B$1:$AT$1,"&lt;"&amp;2))</f>
        <v>4</v>
      </c>
      <c r="AW49">
        <f>(RANK(_calc_라운드기준!D49,_calc_라운드기준!$B49:$AT49,0)+COUNTIFS(_calc_라운드기준!$B49:$AT49,_calc_라운드기준!D49,$B$1:$AT$1,"&lt;"&amp;3))-(RANK(D49,$B49:$AT49,0)+COUNTIFS($B49:$AT49,D49,$B$1:$AT$1,"&lt;"&amp;3))</f>
        <v>-3</v>
      </c>
      <c r="AX49">
        <f>(RANK(_calc_라운드기준!E49,_calc_라운드기준!$B49:$AT49,0)+COUNTIFS(_calc_라운드기준!$B49:$AT49,_calc_라운드기준!E49,$B$1:$AT$1,"&lt;"&amp;4))-(RANK(E49,$B49:$AT49,0)+COUNTIFS($B49:$AT49,E49,$B$1:$AT$1,"&lt;"&amp;4))</f>
        <v>-5</v>
      </c>
      <c r="AY49">
        <f>(RANK(_calc_라운드기준!F49,_calc_라운드기준!$B49:$AT49,0)+COUNTIFS(_calc_라운드기준!$B49:$AT49,_calc_라운드기준!F49,$B$1:$AT$1,"&lt;"&amp;5))-(RANK(F49,$B49:$AT49,0)+COUNTIFS($B49:$AT49,F49,$B$1:$AT$1,"&lt;"&amp;5))</f>
        <v>-11</v>
      </c>
      <c r="AZ49">
        <f>(RANK(_calc_라운드기준!G49,_calc_라운드기준!$B49:$AT49,0)+COUNTIFS(_calc_라운드기준!$B49:$AT49,_calc_라운드기준!G49,$B$1:$AT$1,"&lt;"&amp;6))-(RANK(G49,$B49:$AT49,0)+COUNTIFS($B49:$AT49,G49,$B$1:$AT$1,"&lt;"&amp;6))</f>
        <v>5</v>
      </c>
      <c r="BA49">
        <f>(RANK(_calc_라운드기준!H49,_calc_라운드기준!$B49:$AT49,0)+COUNTIFS(_calc_라운드기준!$B49:$AT49,_calc_라운드기준!H49,$B$1:$AT$1,"&lt;"&amp;7))-(RANK(H49,$B49:$AT49,0)+COUNTIFS($B49:$AT49,H49,$B$1:$AT$1,"&lt;"&amp;7))</f>
        <v>-3</v>
      </c>
      <c r="BB49">
        <f>(RANK(_calc_라운드기준!I49,_calc_라운드기준!$B49:$AT49,0)+COUNTIFS(_calc_라운드기준!$B49:$AT49,_calc_라운드기준!I49,$B$1:$AT$1,"&lt;"&amp;8))-(RANK(I49,$B49:$AT49,0)+COUNTIFS($B49:$AT49,I49,$B$1:$AT$1,"&lt;"&amp;8))</f>
        <v>-35</v>
      </c>
      <c r="BC49">
        <f>(RANK(_calc_라운드기준!J49,_calc_라운드기준!$B49:$AT49,0)+COUNTIFS(_calc_라운드기준!$B49:$AT49,_calc_라운드기준!J49,$B$1:$AT$1,"&lt;"&amp;9))-(RANK(J49,$B49:$AT49,0)+COUNTIFS($B49:$AT49,J49,$B$1:$AT$1,"&lt;"&amp;9))</f>
        <v>-34</v>
      </c>
      <c r="BD49">
        <f>(RANK(_calc_라운드기준!K49,_calc_라운드기준!$B49:$AT49,0)+COUNTIFS(_calc_라운드기준!$B49:$AT49,_calc_라운드기준!K49,$B$1:$AT$1,"&lt;"&amp;10))-(RANK(K49,$B49:$AT49,0)+COUNTIFS($B49:$AT49,K49,$B$1:$AT$1,"&lt;"&amp;10))</f>
        <v>18</v>
      </c>
      <c r="BE49">
        <f>(RANK(_calc_라운드기준!L49,_calc_라운드기준!$B49:$AT49,0)+COUNTIFS(_calc_라운드기준!$B49:$AT49,_calc_라운드기준!L49,$B$1:$AT$1,"&lt;"&amp;11))-(RANK(L49,$B49:$AT49,0)+COUNTIFS($B49:$AT49,L49,$B$1:$AT$1,"&lt;"&amp;11))</f>
        <v>11</v>
      </c>
      <c r="BF49">
        <f>(RANK(_calc_라운드기준!M49,_calc_라운드기준!$B49:$AT49,0)+COUNTIFS(_calc_라운드기준!$B49:$AT49,_calc_라운드기준!M49,$B$1:$AT$1,"&lt;"&amp;12))-(RANK(M49,$B49:$AT49,0)+COUNTIFS($B49:$AT49,M49,$B$1:$AT$1,"&lt;"&amp;12))</f>
        <v>11</v>
      </c>
      <c r="BG49">
        <f>(RANK(_calc_라운드기준!N49,_calc_라운드기준!$B49:$AT49,0)+COUNTIFS(_calc_라운드기준!$B49:$AT49,_calc_라운드기준!N49,$B$1:$AT$1,"&lt;"&amp;13))-(RANK(N49,$B49:$AT49,0)+COUNTIFS($B49:$AT49,N49,$B$1:$AT$1,"&lt;"&amp;13))</f>
        <v>-2</v>
      </c>
      <c r="BH49">
        <f>(RANK(_calc_라운드기준!O49,_calc_라운드기준!$B49:$AT49,0)+COUNTIFS(_calc_라운드기준!$B49:$AT49,_calc_라운드기준!O49,$B$1:$AT$1,"&lt;"&amp;14))-(RANK(O49,$B49:$AT49,0)+COUNTIFS($B49:$AT49,O49,$B$1:$AT$1,"&lt;"&amp;14))</f>
        <v>18</v>
      </c>
      <c r="BI49">
        <f>(RANK(_calc_라운드기준!P49,_calc_라운드기준!$B49:$AT49,0)+COUNTIFS(_calc_라운드기준!$B49:$AT49,_calc_라운드기준!P49,$B$1:$AT$1,"&lt;"&amp;15))-(RANK(P49,$B49:$AT49,0)+COUNTIFS($B49:$AT49,P49,$B$1:$AT$1,"&lt;"&amp;15))</f>
        <v>-7</v>
      </c>
      <c r="BJ49">
        <f>(RANK(_calc_라운드기준!Q49,_calc_라운드기준!$B49:$AT49,0)+COUNTIFS(_calc_라운드기준!$B49:$AT49,_calc_라운드기준!Q49,$B$1:$AT$1,"&lt;"&amp;16))-(RANK(Q49,$B49:$AT49,0)+COUNTIFS($B49:$AT49,Q49,$B$1:$AT$1,"&lt;"&amp;16))</f>
        <v>2</v>
      </c>
      <c r="BK49">
        <f>(RANK(_calc_라운드기준!R49,_calc_라운드기준!$B49:$AT49,0)+COUNTIFS(_calc_라운드기준!$B49:$AT49,_calc_라운드기준!R49,$B$1:$AT$1,"&lt;"&amp;17))-(RANK(R49,$B49:$AT49,0)+COUNTIFS($B49:$AT49,R49,$B$1:$AT$1,"&lt;"&amp;17))</f>
        <v>7</v>
      </c>
      <c r="BL49">
        <f>(RANK(_calc_라운드기준!S49,_calc_라운드기준!$B49:$AT49,0)+COUNTIFS(_calc_라운드기준!$B49:$AT49,_calc_라운드기준!S49,$B$1:$AT$1,"&lt;"&amp;18))-(RANK(S49,$B49:$AT49,0)+COUNTIFS($B49:$AT49,S49,$B$1:$AT$1,"&lt;"&amp;18))</f>
        <v>11</v>
      </c>
      <c r="BM49">
        <f>(RANK(_calc_라운드기준!T49,_calc_라운드기준!$B49:$AT49,0)+COUNTIFS(_calc_라운드기준!$B49:$AT49,_calc_라운드기준!T49,$B$1:$AT$1,"&lt;"&amp;19))-(RANK(T49,$B49:$AT49,0)+COUNTIFS($B49:$AT49,T49,$B$1:$AT$1,"&lt;"&amp;19))</f>
        <v>7</v>
      </c>
      <c r="BN49">
        <f>(RANK(_calc_라운드기준!U49,_calc_라운드기준!$B49:$AT49,0)+COUNTIFS(_calc_라운드기준!$B49:$AT49,_calc_라운드기준!U49,$B$1:$AT$1,"&lt;"&amp;20))-(RANK(U49,$B49:$AT49,0)+COUNTIFS($B49:$AT49,U49,$B$1:$AT$1,"&lt;"&amp;20))</f>
        <v>-19</v>
      </c>
      <c r="BO49">
        <f>(RANK(_calc_라운드기준!V49,_calc_라운드기준!$B49:$AT49,0)+COUNTIFS(_calc_라운드기준!$B49:$AT49,_calc_라운드기준!V49,$B$1:$AT$1,"&lt;"&amp;21))-(RANK(V49,$B49:$AT49,0)+COUNTIFS($B49:$AT49,V49,$B$1:$AT$1,"&lt;"&amp;21))</f>
        <v>21</v>
      </c>
      <c r="BP49">
        <f>(RANK(_calc_라운드기준!W49,_calc_라운드기준!$B49:$AT49,0)+COUNTIFS(_calc_라운드기준!$B49:$AT49,_calc_라운드기준!W49,$B$1:$AT$1,"&lt;"&amp;22))-(RANK(W49,$B49:$AT49,0)+COUNTIFS($B49:$AT49,W49,$B$1:$AT$1,"&lt;"&amp;22))</f>
        <v>-5</v>
      </c>
      <c r="BQ49">
        <f>(RANK(_calc_라운드기준!X49,_calc_라운드기준!$B49:$AT49,0)+COUNTIFS(_calc_라운드기준!$B49:$AT49,_calc_라운드기준!X49,$B$1:$AT$1,"&lt;"&amp;23))-(RANK(X49,$B49:$AT49,0)+COUNTIFS($B49:$AT49,X49,$B$1:$AT$1,"&lt;"&amp;23))</f>
        <v>-27</v>
      </c>
      <c r="BR49">
        <f>(RANK(_calc_라운드기준!Y49,_calc_라운드기준!$B49:$AT49,0)+COUNTIFS(_calc_라운드기준!$B49:$AT49,_calc_라운드기준!Y49,$B$1:$AT$1,"&lt;"&amp;24))-(RANK(Y49,$B49:$AT49,0)+COUNTIFS($B49:$AT49,Y49,$B$1:$AT$1,"&lt;"&amp;24))</f>
        <v>-3</v>
      </c>
      <c r="BS49">
        <f>(RANK(_calc_라운드기준!Z49,_calc_라운드기준!$B49:$AT49,0)+COUNTIFS(_calc_라운드기준!$B49:$AT49,_calc_라운드기준!Z49,$B$1:$AT$1,"&lt;"&amp;25))-(RANK(Z49,$B49:$AT49,0)+COUNTIFS($B49:$AT49,Z49,$B$1:$AT$1,"&lt;"&amp;25))</f>
        <v>-27</v>
      </c>
      <c r="BT49">
        <f>(RANK(_calc_라운드기준!AA49,_calc_라운드기준!$B49:$AT49,0)+COUNTIFS(_calc_라운드기준!$B49:$AT49,_calc_라운드기준!AA49,$B$1:$AT$1,"&lt;"&amp;26))-(RANK(AA49,$B49:$AT49,0)+COUNTIFS($B49:$AT49,AA49,$B$1:$AT$1,"&lt;"&amp;26))</f>
        <v>-6</v>
      </c>
      <c r="BU49">
        <f>(RANK(_calc_라운드기준!AB49,_calc_라운드기준!$B49:$AT49,0)+COUNTIFS(_calc_라운드기준!$B49:$AT49,_calc_라운드기준!AB49,$B$1:$AT$1,"&lt;"&amp;27))-(RANK(AB49,$B49:$AT49,0)+COUNTIFS($B49:$AT49,AB49,$B$1:$AT$1,"&lt;"&amp;27))</f>
        <v>-25</v>
      </c>
      <c r="BV49">
        <f>(RANK(_calc_라운드기준!AC49,_calc_라운드기준!$B49:$AT49,0)+COUNTIFS(_calc_라운드기준!$B49:$AT49,_calc_라운드기준!AC49,$B$1:$AT$1,"&lt;"&amp;28))-(RANK(AC49,$B49:$AT49,0)+COUNTIFS($B49:$AT49,AC49,$B$1:$AT$1,"&lt;"&amp;28))</f>
        <v>3</v>
      </c>
      <c r="BW49">
        <f>(RANK(_calc_라운드기준!AD49,_calc_라운드기준!$B49:$AT49,0)+COUNTIFS(_calc_라운드기준!$B49:$AT49,_calc_라운드기준!AD49,$B$1:$AT$1,"&lt;"&amp;29))-(RANK(AD49,$B49:$AT49,0)+COUNTIFS($B49:$AT49,AD49,$B$1:$AT$1,"&lt;"&amp;29))</f>
        <v>-15</v>
      </c>
      <c r="BX49">
        <f>(RANK(_calc_라운드기준!AE49,_calc_라운드기준!$B49:$AT49,0)+COUNTIFS(_calc_라운드기준!$B49:$AT49,_calc_라운드기준!AE49,$B$1:$AT$1,"&lt;"&amp;30))-(RANK(AE49,$B49:$AT49,0)+COUNTIFS($B49:$AT49,AE49,$B$1:$AT$1,"&lt;"&amp;30))</f>
        <v>14</v>
      </c>
      <c r="BY49">
        <f>(RANK(_calc_라운드기준!AF49,_calc_라운드기준!$B49:$AT49,0)+COUNTIFS(_calc_라운드기준!$B49:$AT49,_calc_라운드기준!AF49,$B$1:$AT$1,"&lt;"&amp;31))-(RANK(AF49,$B49:$AT49,0)+COUNTIFS($B49:$AT49,AF49,$B$1:$AT$1,"&lt;"&amp;31))</f>
        <v>5</v>
      </c>
      <c r="BZ49">
        <f>(RANK(_calc_라운드기준!AG49,_calc_라운드기준!$B49:$AT49,0)+COUNTIFS(_calc_라운드기준!$B49:$AT49,_calc_라운드기준!AG49,$B$1:$AT$1,"&lt;"&amp;32))-(RANK(AG49,$B49:$AT49,0)+COUNTIFS($B49:$AT49,AG49,$B$1:$AT$1,"&lt;"&amp;32))</f>
        <v>-14</v>
      </c>
      <c r="CA49">
        <f>(RANK(_calc_라운드기준!AH49,_calc_라운드기준!$B49:$AT49,0)+COUNTIFS(_calc_라운드기준!$B49:$AT49,_calc_라운드기준!AH49,$B$1:$AT$1,"&lt;"&amp;33))-(RANK(AH49,$B49:$AT49,0)+COUNTIFS($B49:$AT49,AH49,$B$1:$AT$1,"&lt;"&amp;33))</f>
        <v>35</v>
      </c>
      <c r="CB49">
        <f>(RANK(_calc_라운드기준!AI49,_calc_라운드기준!$B49:$AT49,0)+COUNTIFS(_calc_라운드기준!$B49:$AT49,_calc_라운드기준!AI49,$B$1:$AT$1,"&lt;"&amp;34))-(RANK(AI49,$B49:$AT49,0)+COUNTIFS($B49:$AT49,AI49,$B$1:$AT$1,"&lt;"&amp;34))</f>
        <v>28</v>
      </c>
      <c r="CC49">
        <f>(RANK(_calc_라운드기준!AJ49,_calc_라운드기준!$B49:$AT49,0)+COUNTIFS(_calc_라운드기준!$B49:$AT49,_calc_라운드기준!AJ49,$B$1:$AT$1,"&lt;"&amp;35))-(RANK(AJ49,$B49:$AT49,0)+COUNTIFS($B49:$AT49,AJ49,$B$1:$AT$1,"&lt;"&amp;35))</f>
        <v>-4</v>
      </c>
      <c r="CD49">
        <f>(RANK(_calc_라운드기준!AK49,_calc_라운드기준!$B49:$AT49,0)+COUNTIFS(_calc_라운드기준!$B49:$AT49,_calc_라운드기준!AK49,$B$1:$AT$1,"&lt;"&amp;36))-(RANK(AK49,$B49:$AT49,0)+COUNTIFS($B49:$AT49,AK49,$B$1:$AT$1,"&lt;"&amp;36))</f>
        <v>3</v>
      </c>
      <c r="CE49">
        <f>(RANK(_calc_라운드기준!AL49,_calc_라운드기준!$B49:$AT49,0)+COUNTIFS(_calc_라운드기준!$B49:$AT49,_calc_라운드기준!AL49,$B$1:$AT$1,"&lt;"&amp;37))-(RANK(AL49,$B49:$AT49,0)+COUNTIFS($B49:$AT49,AL49,$B$1:$AT$1,"&lt;"&amp;37))</f>
        <v>-24</v>
      </c>
      <c r="CF49">
        <f>(RANK(_calc_라운드기준!AM49,_calc_라운드기준!$B49:$AT49,0)+COUNTIFS(_calc_라운드기준!$B49:$AT49,_calc_라운드기준!AM49,$B$1:$AT$1,"&lt;"&amp;38))-(RANK(AM49,$B49:$AT49,0)+COUNTIFS($B49:$AT49,AM49,$B$1:$AT$1,"&lt;"&amp;38))</f>
        <v>13</v>
      </c>
      <c r="CG49">
        <f>(RANK(_calc_라운드기준!AN49,_calc_라운드기준!$B49:$AT49,0)+COUNTIFS(_calc_라운드기준!$B49:$AT49,_calc_라운드기준!AN49,$B$1:$AT$1,"&lt;"&amp;39))-(RANK(AN49,$B49:$AT49,0)+COUNTIFS($B49:$AT49,AN49,$B$1:$AT$1,"&lt;"&amp;39))</f>
        <v>-9</v>
      </c>
      <c r="CH49">
        <f>(RANK(_calc_라운드기준!AO49,_calc_라운드기준!$B49:$AT49,0)+COUNTIFS(_calc_라운드기준!$B49:$AT49,_calc_라운드기준!AO49,$B$1:$AT$1,"&lt;"&amp;40))-(RANK(AO49,$B49:$AT49,0)+COUNTIFS($B49:$AT49,AO49,$B$1:$AT$1,"&lt;"&amp;40))</f>
        <v>-16</v>
      </c>
      <c r="CI49">
        <f>(RANK(_calc_라운드기준!AP49,_calc_라운드기준!$B49:$AT49,0)+COUNTIFS(_calc_라운드기준!$B49:$AT49,_calc_라운드기준!AP49,$B$1:$AT$1,"&lt;"&amp;41))-(RANK(AP49,$B49:$AT49,0)+COUNTIFS($B49:$AT49,AP49,$B$1:$AT$1,"&lt;"&amp;41))</f>
        <v>11</v>
      </c>
      <c r="CJ49">
        <f>(RANK(_calc_라운드기준!AQ49,_calc_라운드기준!$B49:$AT49,0)+COUNTIFS(_calc_라운드기준!$B49:$AT49,_calc_라운드기준!AQ49,$B$1:$AT$1,"&lt;"&amp;42))-(RANK(AQ49,$B49:$AT49,0)+COUNTIFS($B49:$AT49,AQ49,$B$1:$AT$1,"&lt;"&amp;42))</f>
        <v>0</v>
      </c>
      <c r="CK49">
        <f>(RANK(_calc_라운드기준!AR49,_calc_라운드기준!$B49:$AT49,0)+COUNTIFS(_calc_라운드기준!$B49:$AT49,_calc_라운드기준!AR49,$B$1:$AT$1,"&lt;"&amp;43))-(RANK(AR49,$B49:$AT49,0)+COUNTIFS($B49:$AT49,AR49,$B$1:$AT$1,"&lt;"&amp;43))</f>
        <v>20</v>
      </c>
      <c r="CL49">
        <f>(RANK(_calc_라운드기준!AS49,_calc_라운드기준!$B49:$AT49,0)+COUNTIFS(_calc_라운드기준!$B49:$AT49,_calc_라운드기준!AS49,$B$1:$AT$1,"&lt;"&amp;44))-(RANK(AS49,$B49:$AT49,0)+COUNTIFS($B49:$AT49,AS49,$B$1:$AT$1,"&lt;"&amp;44))</f>
        <v>24</v>
      </c>
      <c r="CM49">
        <f>(RANK(_calc_라운드기준!AT49,_calc_라운드기준!$B49:$AT49,0)+COUNTIFS(_calc_라운드기준!$B49:$AT49,_calc_라운드기준!AT49,$B$1:$AT$1,"&lt;"&amp;45))-(RANK(AT49,$B49:$AT49,0)+COUNTIFS($B49:$AT49,AT49,$B$1:$AT$1,"&lt;"&amp;45))</f>
        <v>19</v>
      </c>
      <c r="CN49">
        <f t="shared" si="45"/>
        <v>19</v>
      </c>
      <c r="CO49">
        <f t="shared" si="46"/>
        <v>20</v>
      </c>
      <c r="CP49">
        <f t="shared" si="47"/>
        <v>26</v>
      </c>
      <c r="CQ49">
        <f t="shared" si="48"/>
        <v>30</v>
      </c>
      <c r="CR49">
        <f t="shared" si="49"/>
        <v>35</v>
      </c>
      <c r="CS49">
        <f t="shared" si="50"/>
        <v>17</v>
      </c>
      <c r="CT49">
        <f t="shared" si="51"/>
        <v>27</v>
      </c>
      <c r="CU49">
        <f t="shared" si="52"/>
        <v>45</v>
      </c>
      <c r="CV49">
        <f t="shared" si="53"/>
        <v>44</v>
      </c>
      <c r="CW49">
        <f t="shared" si="54"/>
        <v>7</v>
      </c>
      <c r="CX49">
        <f t="shared" si="55"/>
        <v>11</v>
      </c>
      <c r="CY49">
        <f t="shared" si="56"/>
        <v>12</v>
      </c>
      <c r="CZ49">
        <f t="shared" si="57"/>
        <v>25</v>
      </c>
      <c r="DA49">
        <f t="shared" si="58"/>
        <v>8</v>
      </c>
      <c r="DB49">
        <f t="shared" si="59"/>
        <v>33</v>
      </c>
      <c r="DC49">
        <f t="shared" si="60"/>
        <v>23</v>
      </c>
      <c r="DD49">
        <f t="shared" si="61"/>
        <v>15</v>
      </c>
      <c r="DE49">
        <f t="shared" si="62"/>
        <v>13</v>
      </c>
      <c r="DF49">
        <f t="shared" si="63"/>
        <v>16</v>
      </c>
      <c r="DG49">
        <f t="shared" si="64"/>
        <v>39</v>
      </c>
      <c r="DH49">
        <f t="shared" si="65"/>
        <v>4</v>
      </c>
      <c r="DI49">
        <f t="shared" si="66"/>
        <v>31</v>
      </c>
      <c r="DJ49">
        <f t="shared" si="67"/>
        <v>42</v>
      </c>
      <c r="DK49">
        <f t="shared" si="68"/>
        <v>28</v>
      </c>
      <c r="DL49">
        <f t="shared" si="69"/>
        <v>43</v>
      </c>
      <c r="DM49">
        <f t="shared" si="70"/>
        <v>32</v>
      </c>
      <c r="DN49">
        <f t="shared" si="71"/>
        <v>41</v>
      </c>
      <c r="DO49">
        <f t="shared" si="72"/>
        <v>21</v>
      </c>
      <c r="DP49">
        <f t="shared" si="73"/>
        <v>37</v>
      </c>
      <c r="DQ49">
        <f t="shared" si="74"/>
        <v>9</v>
      </c>
      <c r="DR49">
        <f t="shared" si="75"/>
        <v>18</v>
      </c>
      <c r="DS49">
        <f t="shared" si="76"/>
        <v>36</v>
      </c>
      <c r="DT49">
        <f t="shared" si="77"/>
        <v>1</v>
      </c>
      <c r="DU49">
        <f t="shared" si="78"/>
        <v>2</v>
      </c>
      <c r="DV49">
        <f t="shared" si="79"/>
        <v>29</v>
      </c>
      <c r="DW49">
        <f t="shared" si="80"/>
        <v>22</v>
      </c>
      <c r="DX49">
        <f t="shared" si="81"/>
        <v>40</v>
      </c>
      <c r="DY49">
        <f t="shared" si="82"/>
        <v>10</v>
      </c>
      <c r="DZ49">
        <f t="shared" si="83"/>
        <v>34</v>
      </c>
      <c r="EA49">
        <f t="shared" si="84"/>
        <v>38</v>
      </c>
      <c r="EB49">
        <f t="shared" si="85"/>
        <v>14</v>
      </c>
      <c r="EC49">
        <f t="shared" si="86"/>
        <v>24</v>
      </c>
      <c r="ED49">
        <f t="shared" si="87"/>
        <v>5</v>
      </c>
      <c r="EE49">
        <f t="shared" si="88"/>
        <v>3</v>
      </c>
      <c r="EF49">
        <f t="shared" si="89"/>
        <v>6</v>
      </c>
    </row>
    <row r="50" spans="1:136" ht="16.5" customHeight="1">
      <c r="A50">
        <f>_calc_라운드기준!A50</f>
        <v>1196</v>
      </c>
      <c r="B50">
        <f>INDEX(_calc_누적빈도!B:B,$A50)-INDEX(_calc_누적빈도!B:B,$A50-기준550회_후보!$B$1)</f>
        <v>65</v>
      </c>
      <c r="C50">
        <f>INDEX(_calc_누적빈도!C:C,$A50)-INDEX(_calc_누적빈도!C:C,$A50-기준550회_후보!$B$1)</f>
        <v>66</v>
      </c>
      <c r="D50">
        <f>INDEX(_calc_누적빈도!D:D,$A50)-INDEX(_calc_누적빈도!D:D,$A50-기준550회_후보!$B$1)</f>
        <v>85</v>
      </c>
      <c r="E50">
        <f>INDEX(_calc_누적빈도!E:E,$A50)-INDEX(_calc_누적빈도!E:E,$A50-기준550회_후보!$B$1)</f>
        <v>65</v>
      </c>
      <c r="F50">
        <f>INDEX(_calc_누적빈도!F:F,$A50)-INDEX(_calc_누적빈도!F:F,$A50-기준550회_후보!$B$1)</f>
        <v>58</v>
      </c>
      <c r="G50">
        <f>INDEX(_calc_누적빈도!G:G,$A50)-INDEX(_calc_누적빈도!G:G,$A50-기준550회_후보!$B$1)</f>
        <v>83</v>
      </c>
      <c r="H50">
        <f>INDEX(_calc_누적빈도!H:H,$A50)-INDEX(_calc_누적빈도!H:H,$A50-기준550회_후보!$B$1)</f>
        <v>82</v>
      </c>
      <c r="I50">
        <f>INDEX(_calc_누적빈도!I:I,$A50)-INDEX(_calc_누적빈도!I:I,$A50-기준550회_후보!$B$1)</f>
        <v>61</v>
      </c>
      <c r="J50">
        <f>INDEX(_calc_누적빈도!J:J,$A50)-INDEX(_calc_누적빈도!J:J,$A50-기준550회_후보!$B$1)</f>
        <v>65</v>
      </c>
      <c r="K50">
        <f>INDEX(_calc_누적빈도!K:K,$A50)-INDEX(_calc_누적빈도!K:K,$A50-기준550회_후보!$B$1)</f>
        <v>73</v>
      </c>
      <c r="L50">
        <f>INDEX(_calc_누적빈도!L:L,$A50)-INDEX(_calc_누적빈도!L:L,$A50-기준550회_후보!$B$1)</f>
        <v>80</v>
      </c>
      <c r="M50">
        <f>INDEX(_calc_누적빈도!M:M,$A50)-INDEX(_calc_누적빈도!M:M,$A50-기준550회_후보!$B$1)</f>
        <v>91</v>
      </c>
      <c r="N50">
        <f>INDEX(_calc_누적빈도!N:N,$A50)-INDEX(_calc_누적빈도!N:N,$A50-기준550회_후보!$B$1)</f>
        <v>82</v>
      </c>
      <c r="O50">
        <f>INDEX(_calc_누적빈도!O:O,$A50)-INDEX(_calc_누적빈도!O:O,$A50-기준550회_후보!$B$1)</f>
        <v>73</v>
      </c>
      <c r="P50">
        <f>INDEX(_calc_누적빈도!P:P,$A50)-INDEX(_calc_누적빈도!P:P,$A50-기준550회_후보!$B$1)</f>
        <v>77</v>
      </c>
      <c r="Q50">
        <f>INDEX(_calc_누적빈도!Q:Q,$A50)-INDEX(_calc_누적빈도!Q:Q,$A50-기준550회_후보!$B$1)</f>
        <v>83</v>
      </c>
      <c r="R50">
        <f>INDEX(_calc_누적빈도!R:R,$A50)-INDEX(_calc_누적빈도!R:R,$A50-기준550회_후보!$B$1)</f>
        <v>72</v>
      </c>
      <c r="S50">
        <f>INDEX(_calc_누적빈도!S:S,$A50)-INDEX(_calc_누적빈도!S:S,$A50-기준550회_후보!$B$1)</f>
        <v>79</v>
      </c>
      <c r="T50">
        <f>INDEX(_calc_누적빈도!T:T,$A50)-INDEX(_calc_누적빈도!T:T,$A50-기준550회_후보!$B$1)</f>
        <v>81</v>
      </c>
      <c r="U50">
        <f>INDEX(_calc_누적빈도!U:U,$A50)-INDEX(_calc_누적빈도!U:U,$A50-기준550회_후보!$B$1)</f>
        <v>58</v>
      </c>
      <c r="V50">
        <f>INDEX(_calc_누적빈도!V:V,$A50)-INDEX(_calc_누적빈도!V:V,$A50-기준550회_후보!$B$1)</f>
        <v>85</v>
      </c>
      <c r="W50">
        <f>INDEX(_calc_누적빈도!W:W,$A50)-INDEX(_calc_누적빈도!W:W,$A50-기준550회_후보!$B$1)</f>
        <v>63</v>
      </c>
      <c r="X50">
        <f>INDEX(_calc_누적빈도!X:X,$A50)-INDEX(_calc_누적빈도!X:X,$A50-기준550회_후보!$B$1)</f>
        <v>63</v>
      </c>
      <c r="Y50">
        <f>INDEX(_calc_누적빈도!Y:Y,$A50)-INDEX(_calc_누적빈도!Y:Y,$A50-기준550회_후보!$B$1)</f>
        <v>76</v>
      </c>
      <c r="Z50">
        <f>INDEX(_calc_누적빈도!Z:Z,$A50)-INDEX(_calc_누적빈도!Z:Z,$A50-기준550회_후보!$B$1)</f>
        <v>58</v>
      </c>
      <c r="AA50">
        <f>INDEX(_calc_누적빈도!AA:AA,$A50)-INDEX(_calc_누적빈도!AA:AA,$A50-기준550회_후보!$B$1)</f>
        <v>68</v>
      </c>
      <c r="AB50">
        <f>INDEX(_calc_누적빈도!AB:AB,$A50)-INDEX(_calc_누적빈도!AB:AB,$A50-기준550회_후보!$B$1)</f>
        <v>72</v>
      </c>
      <c r="AC50">
        <f>INDEX(_calc_누적빈도!AC:AC,$A50)-INDEX(_calc_누적빈도!AC:AC,$A50-기준550회_후보!$B$1)</f>
        <v>78</v>
      </c>
      <c r="AD50">
        <f>INDEX(_calc_누적빈도!AD:AD,$A50)-INDEX(_calc_누적빈도!AD:AD,$A50-기준550회_후보!$B$1)</f>
        <v>70</v>
      </c>
      <c r="AE50">
        <f>INDEX(_calc_누적빈도!AE:AE,$A50)-INDEX(_calc_누적빈도!AE:AE,$A50-기준550회_후보!$B$1)</f>
        <v>74</v>
      </c>
      <c r="AF50">
        <f>INDEX(_calc_누적빈도!AF:AF,$A50)-INDEX(_calc_누적빈도!AF:AF,$A50-기준550회_후보!$B$1)</f>
        <v>71</v>
      </c>
      <c r="AG50">
        <f>INDEX(_calc_누적빈도!AG:AG,$A50)-INDEX(_calc_누적빈도!AG:AG,$A50-기준550회_후보!$B$1)</f>
        <v>60</v>
      </c>
      <c r="AH50">
        <f>INDEX(_calc_누적빈도!AH:AH,$A50)-INDEX(_calc_누적빈도!AH:AH,$A50-기준550회_후보!$B$1)</f>
        <v>88</v>
      </c>
      <c r="AI50">
        <f>INDEX(_calc_누적빈도!AI:AI,$A50)-INDEX(_calc_누적빈도!AI:AI,$A50-기준550회_후보!$B$1)</f>
        <v>79</v>
      </c>
      <c r="AJ50">
        <f>INDEX(_calc_누적빈도!AJ:AJ,$A50)-INDEX(_calc_누적빈도!AJ:AJ,$A50-기준550회_후보!$B$1)</f>
        <v>73</v>
      </c>
      <c r="AK50">
        <f>INDEX(_calc_누적빈도!AK:AK,$A50)-INDEX(_calc_누적빈도!AK:AK,$A50-기준550회_후보!$B$1)</f>
        <v>75</v>
      </c>
      <c r="AL50">
        <f>INDEX(_calc_누적빈도!AL:AL,$A50)-INDEX(_calc_누적빈도!AL:AL,$A50-기준550회_후보!$B$1)</f>
        <v>72</v>
      </c>
      <c r="AM50">
        <f>INDEX(_calc_누적빈도!AM:AM,$A50)-INDEX(_calc_누적빈도!AM:AM,$A50-기준550회_후보!$B$1)</f>
        <v>86</v>
      </c>
      <c r="AN50">
        <f>INDEX(_calc_누적빈도!AN:AN,$A50)-INDEX(_calc_누적빈도!AN:AN,$A50-기준550회_후보!$B$1)</f>
        <v>75</v>
      </c>
      <c r="AO50">
        <f>INDEX(_calc_누적빈도!AO:AO,$A50)-INDEX(_calc_누적빈도!AO:AO,$A50-기준550회_후보!$B$1)</f>
        <v>63</v>
      </c>
      <c r="AP50">
        <f>INDEX(_calc_누적빈도!AP:AP,$A50)-INDEX(_calc_누적빈도!AP:AP,$A50-기준550회_후보!$B$1)</f>
        <v>70</v>
      </c>
      <c r="AQ50">
        <f>INDEX(_calc_누적빈도!AQ:AQ,$A50)-INDEX(_calc_누적빈도!AQ:AQ,$A50-기준550회_후보!$B$1)</f>
        <v>72</v>
      </c>
      <c r="AR50">
        <f>INDEX(_calc_누적빈도!AR:AR,$A50)-INDEX(_calc_누적빈도!AR:AR,$A50-기준550회_후보!$B$1)</f>
        <v>74</v>
      </c>
      <c r="AS50">
        <f>INDEX(_calc_누적빈도!AS:AS,$A50)-INDEX(_calc_누적빈도!AS:AS,$A50-기준550회_후보!$B$1)</f>
        <v>75</v>
      </c>
      <c r="AT50">
        <f>INDEX(_calc_누적빈도!AT:AT,$A50)-INDEX(_calc_누적빈도!AT:AT,$A50-기준550회_후보!$B$1)</f>
        <v>81</v>
      </c>
      <c r="AU50">
        <f>(RANK(_calc_라운드기준!B50,_calc_라운드기준!$B50:$AT50,0)+COUNTIFS(_calc_라운드기준!$B50:$AT50,_calc_라운드기준!B50,$B$1:$AT$1,"&lt;"&amp;1))-(RANK(B50,$B50:$AT50,0)+COUNTIFS($B50:$AT50,B50,$B$1:$AT$1,"&lt;"&amp;1))</f>
        <v>3</v>
      </c>
      <c r="AV50">
        <f>(RANK(_calc_라운드기준!C50,_calc_라운드기준!$B50:$AT50,0)+COUNTIFS(_calc_라운드기준!$B50:$AT50,_calc_라운드기준!C50,$B$1:$AT$1,"&lt;"&amp;2))-(RANK(C50,$B50:$AT50,0)+COUNTIFS($B50:$AT50,C50,$B$1:$AT$1,"&lt;"&amp;2))</f>
        <v>5</v>
      </c>
      <c r="AW50">
        <f>(RANK(_calc_라운드기준!D50,_calc_라운드기준!$B50:$AT50,0)+COUNTIFS(_calc_라운드기준!$B50:$AT50,_calc_라운드기준!D50,$B$1:$AT$1,"&lt;"&amp;3))-(RANK(D50,$B50:$AT50,0)+COUNTIFS($B50:$AT50,D50,$B$1:$AT$1,"&lt;"&amp;3))</f>
        <v>-3</v>
      </c>
      <c r="AX50">
        <f>(RANK(_calc_라운드기준!E50,_calc_라운드기준!$B50:$AT50,0)+COUNTIFS(_calc_라운드기준!$B50:$AT50,_calc_라운드기준!E50,$B$1:$AT$1,"&lt;"&amp;4))-(RANK(E50,$B50:$AT50,0)+COUNTIFS($B50:$AT50,E50,$B$1:$AT$1,"&lt;"&amp;4))</f>
        <v>-5</v>
      </c>
      <c r="AY50">
        <f>(RANK(_calc_라운드기준!F50,_calc_라운드기준!$B50:$AT50,0)+COUNTIFS(_calc_라운드기준!$B50:$AT50,_calc_라운드기준!F50,$B$1:$AT$1,"&lt;"&amp;5))-(RANK(F50,$B50:$AT50,0)+COUNTIFS($B50:$AT50,F50,$B$1:$AT$1,"&lt;"&amp;5))</f>
        <v>-11</v>
      </c>
      <c r="AZ50">
        <f>(RANK(_calc_라운드기준!G50,_calc_라운드기준!$B50:$AT50,0)+COUNTIFS(_calc_라운드기준!$B50:$AT50,_calc_라운드기준!G50,$B$1:$AT$1,"&lt;"&amp;6))-(RANK(G50,$B50:$AT50,0)+COUNTIFS($B50:$AT50,G50,$B$1:$AT$1,"&lt;"&amp;6))</f>
        <v>-1</v>
      </c>
      <c r="BA50">
        <f>(RANK(_calc_라운드기준!H50,_calc_라운드기준!$B50:$AT50,0)+COUNTIFS(_calc_라운드기준!$B50:$AT50,_calc_라운드기준!H50,$B$1:$AT$1,"&lt;"&amp;7))-(RANK(H50,$B50:$AT50,0)+COUNTIFS($B50:$AT50,H50,$B$1:$AT$1,"&lt;"&amp;7))</f>
        <v>-2</v>
      </c>
      <c r="BB50">
        <f>(RANK(_calc_라운드기준!I50,_calc_라운드기준!$B50:$AT50,0)+COUNTIFS(_calc_라운드기준!$B50:$AT50,_calc_라운드기준!I50,$B$1:$AT$1,"&lt;"&amp;8))-(RANK(I50,$B50:$AT50,0)+COUNTIFS($B50:$AT50,I50,$B$1:$AT$1,"&lt;"&amp;8))</f>
        <v>-31</v>
      </c>
      <c r="BC50">
        <f>(RANK(_calc_라운드기준!J50,_calc_라운드기준!$B50:$AT50,0)+COUNTIFS(_calc_라운드기준!$B50:$AT50,_calc_라운드기준!J50,$B$1:$AT$1,"&lt;"&amp;9))-(RANK(J50,$B50:$AT50,0)+COUNTIFS($B50:$AT50,J50,$B$1:$AT$1,"&lt;"&amp;9))</f>
        <v>-34</v>
      </c>
      <c r="BD50">
        <f>(RANK(_calc_라운드기준!K50,_calc_라운드기준!$B50:$AT50,0)+COUNTIFS(_calc_라운드기준!$B50:$AT50,_calc_라운드기준!K50,$B$1:$AT$1,"&lt;"&amp;10))-(RANK(K50,$B50:$AT50,0)+COUNTIFS($B50:$AT50,K50,$B$1:$AT$1,"&lt;"&amp;10))</f>
        <v>17</v>
      </c>
      <c r="BE50">
        <f>(RANK(_calc_라운드기준!L50,_calc_라운드기준!$B50:$AT50,0)+COUNTIFS(_calc_라운드기준!$B50:$AT50,_calc_라운드기준!L50,$B$1:$AT$1,"&lt;"&amp;11))-(RANK(L50,$B50:$AT50,0)+COUNTIFS($B50:$AT50,L50,$B$1:$AT$1,"&lt;"&amp;11))</f>
        <v>4</v>
      </c>
      <c r="BF50">
        <f>(RANK(_calc_라운드기준!M50,_calc_라운드기준!$B50:$AT50,0)+COUNTIFS(_calc_라운드기준!$B50:$AT50,_calc_라운드기준!M50,$B$1:$AT$1,"&lt;"&amp;12))-(RANK(M50,$B50:$AT50,0)+COUNTIFS($B50:$AT50,M50,$B$1:$AT$1,"&lt;"&amp;12))</f>
        <v>16</v>
      </c>
      <c r="BG50">
        <f>(RANK(_calc_라운드기준!N50,_calc_라운드기준!$B50:$AT50,0)+COUNTIFS(_calc_라운드기준!$B50:$AT50,_calc_라운드기준!N50,$B$1:$AT$1,"&lt;"&amp;13))-(RANK(N50,$B50:$AT50,0)+COUNTIFS($B50:$AT50,N50,$B$1:$AT$1,"&lt;"&amp;13))</f>
        <v>-2</v>
      </c>
      <c r="BH50">
        <f>(RANK(_calc_라운드기준!O50,_calc_라운드기준!$B50:$AT50,0)+COUNTIFS(_calc_라운드기준!$B50:$AT50,_calc_라운드기준!O50,$B$1:$AT$1,"&lt;"&amp;14))-(RANK(O50,$B50:$AT50,0)+COUNTIFS($B50:$AT50,O50,$B$1:$AT$1,"&lt;"&amp;14))</f>
        <v>17</v>
      </c>
      <c r="BI50">
        <f>(RANK(_calc_라운드기준!P50,_calc_라운드기준!$B50:$AT50,0)+COUNTIFS(_calc_라운드기준!$B50:$AT50,_calc_라운드기준!P50,$B$1:$AT$1,"&lt;"&amp;15))-(RANK(P50,$B50:$AT50,0)+COUNTIFS($B50:$AT50,P50,$B$1:$AT$1,"&lt;"&amp;15))</f>
        <v>-5</v>
      </c>
      <c r="BJ50">
        <f>(RANK(_calc_라운드기준!Q50,_calc_라운드기준!$B50:$AT50,0)+COUNTIFS(_calc_라운드기준!$B50:$AT50,_calc_라운드기준!Q50,$B$1:$AT$1,"&lt;"&amp;16))-(RANK(Q50,$B50:$AT50,0)+COUNTIFS($B50:$AT50,Q50,$B$1:$AT$1,"&lt;"&amp;16))</f>
        <v>1</v>
      </c>
      <c r="BK50">
        <f>(RANK(_calc_라운드기준!R50,_calc_라운드기준!$B50:$AT50,0)+COUNTIFS(_calc_라운드기준!$B50:$AT50,_calc_라운드기준!R50,$B$1:$AT$1,"&lt;"&amp;17))-(RANK(R50,$B50:$AT50,0)+COUNTIFS($B50:$AT50,R50,$B$1:$AT$1,"&lt;"&amp;17))</f>
        <v>-2</v>
      </c>
      <c r="BL50">
        <f>(RANK(_calc_라운드기준!S50,_calc_라운드기준!$B50:$AT50,0)+COUNTIFS(_calc_라운드기준!$B50:$AT50,_calc_라운드기준!S50,$B$1:$AT$1,"&lt;"&amp;18))-(RANK(S50,$B50:$AT50,0)+COUNTIFS($B50:$AT50,S50,$B$1:$AT$1,"&lt;"&amp;18))</f>
        <v>12</v>
      </c>
      <c r="BM50">
        <f>(RANK(_calc_라운드기준!T50,_calc_라운드기준!$B50:$AT50,0)+COUNTIFS(_calc_라운드기준!$B50:$AT50,_calc_라운드기준!T50,$B$1:$AT$1,"&lt;"&amp;19))-(RANK(T50,$B50:$AT50,0)+COUNTIFS($B50:$AT50,T50,$B$1:$AT$1,"&lt;"&amp;19))</f>
        <v>2</v>
      </c>
      <c r="BN50">
        <f>(RANK(_calc_라운드기준!U50,_calc_라운드기준!$B50:$AT50,0)+COUNTIFS(_calc_라운드기준!$B50:$AT50,_calc_라운드기준!U50,$B$1:$AT$1,"&lt;"&amp;20))-(RANK(U50,$B50:$AT50,0)+COUNTIFS($B50:$AT50,U50,$B$1:$AT$1,"&lt;"&amp;20))</f>
        <v>-18</v>
      </c>
      <c r="BO50">
        <f>(RANK(_calc_라운드기준!V50,_calc_라운드기준!$B50:$AT50,0)+COUNTIFS(_calc_라운드기준!$B50:$AT50,_calc_라운드기준!V50,$B$1:$AT$1,"&lt;"&amp;21))-(RANK(V50,$B50:$AT50,0)+COUNTIFS($B50:$AT50,V50,$B$1:$AT$1,"&lt;"&amp;21))</f>
        <v>22</v>
      </c>
      <c r="BP50">
        <f>(RANK(_calc_라운드기준!W50,_calc_라운드기준!$B50:$AT50,0)+COUNTIFS(_calc_라운드기준!$B50:$AT50,_calc_라운드기준!W50,$B$1:$AT$1,"&lt;"&amp;22))-(RANK(W50,$B50:$AT50,0)+COUNTIFS($B50:$AT50,W50,$B$1:$AT$1,"&lt;"&amp;22))</f>
        <v>-5</v>
      </c>
      <c r="BQ50">
        <f>(RANK(_calc_라운드기준!X50,_calc_라운드기준!$B50:$AT50,0)+COUNTIFS(_calc_라운드기준!$B50:$AT50,_calc_라운드기준!X50,$B$1:$AT$1,"&lt;"&amp;23))-(RANK(X50,$B50:$AT50,0)+COUNTIFS($B50:$AT50,X50,$B$1:$AT$1,"&lt;"&amp;23))</f>
        <v>-26</v>
      </c>
      <c r="BR50">
        <f>(RANK(_calc_라운드기준!Y50,_calc_라운드기준!$B50:$AT50,0)+COUNTIFS(_calc_라운드기준!$B50:$AT50,_calc_라운드기준!Y50,$B$1:$AT$1,"&lt;"&amp;24))-(RANK(Y50,$B50:$AT50,0)+COUNTIFS($B50:$AT50,Y50,$B$1:$AT$1,"&lt;"&amp;24))</f>
        <v>-3</v>
      </c>
      <c r="BS50">
        <f>(RANK(_calc_라운드기준!Z50,_calc_라운드기준!$B50:$AT50,0)+COUNTIFS(_calc_라운드기준!$B50:$AT50,_calc_라운드기준!Z50,$B$1:$AT$1,"&lt;"&amp;25))-(RANK(Z50,$B50:$AT50,0)+COUNTIFS($B50:$AT50,Z50,$B$1:$AT$1,"&lt;"&amp;25))</f>
        <v>-27</v>
      </c>
      <c r="BT50">
        <f>(RANK(_calc_라운드기준!AA50,_calc_라운드기준!$B50:$AT50,0)+COUNTIFS(_calc_라운드기준!$B50:$AT50,_calc_라운드기준!AA50,$B$1:$AT$1,"&lt;"&amp;26))-(RANK(AA50,$B50:$AT50,0)+COUNTIFS($B50:$AT50,AA50,$B$1:$AT$1,"&lt;"&amp;26))</f>
        <v>-5</v>
      </c>
      <c r="BU50">
        <f>(RANK(_calc_라운드기준!AB50,_calc_라운드기준!$B50:$AT50,0)+COUNTIFS(_calc_라운드기준!$B50:$AT50,_calc_라운드기준!AB50,$B$1:$AT$1,"&lt;"&amp;27))-(RANK(AB50,$B50:$AT50,0)+COUNTIFS($B50:$AT50,AB50,$B$1:$AT$1,"&lt;"&amp;27))</f>
        <v>-25</v>
      </c>
      <c r="BV50">
        <f>(RANK(_calc_라운드기준!AC50,_calc_라운드기준!$B50:$AT50,0)+COUNTIFS(_calc_라운드기준!$B50:$AT50,_calc_라운드기준!AC50,$B$1:$AT$1,"&lt;"&amp;28))-(RANK(AC50,$B50:$AT50,0)+COUNTIFS($B50:$AT50,AC50,$B$1:$AT$1,"&lt;"&amp;28))</f>
        <v>4</v>
      </c>
      <c r="BW50">
        <f>(RANK(_calc_라운드기준!AD50,_calc_라운드기준!$B50:$AT50,0)+COUNTIFS(_calc_라운드기준!$B50:$AT50,_calc_라운드기준!AD50,$B$1:$AT$1,"&lt;"&amp;29))-(RANK(AD50,$B50:$AT50,0)+COUNTIFS($B50:$AT50,AD50,$B$1:$AT$1,"&lt;"&amp;29))</f>
        <v>-11</v>
      </c>
      <c r="BX50">
        <f>(RANK(_calc_라운드기준!AE50,_calc_라운드기준!$B50:$AT50,0)+COUNTIFS(_calc_라운드기준!$B50:$AT50,_calc_라운드기준!AE50,$B$1:$AT$1,"&lt;"&amp;30))-(RANK(AE50,$B50:$AT50,0)+COUNTIFS($B50:$AT50,AE50,$B$1:$AT$1,"&lt;"&amp;30))</f>
        <v>13</v>
      </c>
      <c r="BY50">
        <f>(RANK(_calc_라운드기준!AF50,_calc_라운드기준!$B50:$AT50,0)+COUNTIFS(_calc_라운드기준!$B50:$AT50,_calc_라운드기준!AF50,$B$1:$AT$1,"&lt;"&amp;31))-(RANK(AF50,$B50:$AT50,0)+COUNTIFS($B50:$AT50,AF50,$B$1:$AT$1,"&lt;"&amp;31))</f>
        <v>5</v>
      </c>
      <c r="BZ50">
        <f>(RANK(_calc_라운드기준!AG50,_calc_라운드기준!$B50:$AT50,0)+COUNTIFS(_calc_라운드기준!$B50:$AT50,_calc_라운드기준!AG50,$B$1:$AT$1,"&lt;"&amp;32))-(RANK(AG50,$B50:$AT50,0)+COUNTIFS($B50:$AT50,AG50,$B$1:$AT$1,"&lt;"&amp;32))</f>
        <v>-13</v>
      </c>
      <c r="CA50">
        <f>(RANK(_calc_라운드기준!AH50,_calc_라운드기준!$B50:$AT50,0)+COUNTIFS(_calc_라운드기준!$B50:$AT50,_calc_라운드기준!AH50,$B$1:$AT$1,"&lt;"&amp;33))-(RANK(AH50,$B50:$AT50,0)+COUNTIFS($B50:$AT50,AH50,$B$1:$AT$1,"&lt;"&amp;33))</f>
        <v>34</v>
      </c>
      <c r="CB50">
        <f>(RANK(_calc_라운드기준!AI50,_calc_라운드기준!$B50:$AT50,0)+COUNTIFS(_calc_라운드기준!$B50:$AT50,_calc_라운드기준!AI50,$B$1:$AT$1,"&lt;"&amp;34))-(RANK(AI50,$B50:$AT50,0)+COUNTIFS($B50:$AT50,AI50,$B$1:$AT$1,"&lt;"&amp;34))</f>
        <v>28</v>
      </c>
      <c r="CC50">
        <f>(RANK(_calc_라운드기준!AJ50,_calc_라운드기준!$B50:$AT50,0)+COUNTIFS(_calc_라운드기준!$B50:$AT50,_calc_라운드기준!AJ50,$B$1:$AT$1,"&lt;"&amp;35))-(RANK(AJ50,$B50:$AT50,0)+COUNTIFS($B50:$AT50,AJ50,$B$1:$AT$1,"&lt;"&amp;35))</f>
        <v>-4</v>
      </c>
      <c r="CD50">
        <f>(RANK(_calc_라운드기준!AK50,_calc_라운드기준!$B50:$AT50,0)+COUNTIFS(_calc_라운드기준!$B50:$AT50,_calc_라운드기준!AK50,$B$1:$AT$1,"&lt;"&amp;36))-(RANK(AK50,$B50:$AT50,0)+COUNTIFS($B50:$AT50,AK50,$B$1:$AT$1,"&lt;"&amp;36))</f>
        <v>4</v>
      </c>
      <c r="CE50">
        <f>(RANK(_calc_라운드기준!AL50,_calc_라운드기준!$B50:$AT50,0)+COUNTIFS(_calc_라운드기준!$B50:$AT50,_calc_라운드기준!AL50,$B$1:$AT$1,"&lt;"&amp;37))-(RANK(AL50,$B50:$AT50,0)+COUNTIFS($B50:$AT50,AL50,$B$1:$AT$1,"&lt;"&amp;37))</f>
        <v>-24</v>
      </c>
      <c r="CF50">
        <f>(RANK(_calc_라운드기준!AM50,_calc_라운드기준!$B50:$AT50,0)+COUNTIFS(_calc_라운드기준!$B50:$AT50,_calc_라운드기준!AM50,$B$1:$AT$1,"&lt;"&amp;38))-(RANK(AM50,$B50:$AT50,0)+COUNTIFS($B50:$AT50,AM50,$B$1:$AT$1,"&lt;"&amp;38))</f>
        <v>12</v>
      </c>
      <c r="CG50">
        <f>(RANK(_calc_라운드기준!AN50,_calc_라운드기준!$B50:$AT50,0)+COUNTIFS(_calc_라운드기준!$B50:$AT50,_calc_라운드기준!AN50,$B$1:$AT$1,"&lt;"&amp;39))-(RANK(AN50,$B50:$AT50,0)+COUNTIFS($B50:$AT50,AN50,$B$1:$AT$1,"&lt;"&amp;39))</f>
        <v>-10</v>
      </c>
      <c r="CH50">
        <f>(RANK(_calc_라운드기준!AO50,_calc_라운드기준!$B50:$AT50,0)+COUNTIFS(_calc_라운드기준!$B50:$AT50,_calc_라운드기준!AO50,$B$1:$AT$1,"&lt;"&amp;40))-(RANK(AO50,$B50:$AT50,0)+COUNTIFS($B50:$AT50,AO50,$B$1:$AT$1,"&lt;"&amp;40))</f>
        <v>-17</v>
      </c>
      <c r="CI50">
        <f>(RANK(_calc_라운드기준!AP50,_calc_라운드기준!$B50:$AT50,0)+COUNTIFS(_calc_라운드기준!$B50:$AT50,_calc_라운드기준!AP50,$B$1:$AT$1,"&lt;"&amp;41))-(RANK(AP50,$B50:$AT50,0)+COUNTIFS($B50:$AT50,AP50,$B$1:$AT$1,"&lt;"&amp;41))</f>
        <v>11</v>
      </c>
      <c r="CJ50">
        <f>(RANK(_calc_라운드기준!AQ50,_calc_라운드기준!$B50:$AT50,0)+COUNTIFS(_calc_라운드기준!$B50:$AT50,_calc_라운드기준!AQ50,$B$1:$AT$1,"&lt;"&amp;42))-(RANK(AQ50,$B50:$AT50,0)+COUNTIFS($B50:$AT50,AQ50,$B$1:$AT$1,"&lt;"&amp;42))</f>
        <v>1</v>
      </c>
      <c r="CK50">
        <f>(RANK(_calc_라운드기준!AR50,_calc_라운드기준!$B50:$AT50,0)+COUNTIFS(_calc_라운드기준!$B50:$AT50,_calc_라운드기준!AR50,$B$1:$AT$1,"&lt;"&amp;43))-(RANK(AR50,$B50:$AT50,0)+COUNTIFS($B50:$AT50,AR50,$B$1:$AT$1,"&lt;"&amp;43))</f>
        <v>22</v>
      </c>
      <c r="CL50">
        <f>(RANK(_calc_라운드기준!AS50,_calc_라운드기준!$B50:$AT50,0)+COUNTIFS(_calc_라운드기준!$B50:$AT50,_calc_라운드기준!AS50,$B$1:$AT$1,"&lt;"&amp;44))-(RANK(AS50,$B50:$AT50,0)+COUNTIFS($B50:$AT50,AS50,$B$1:$AT$1,"&lt;"&amp;44))</f>
        <v>25</v>
      </c>
      <c r="CM50">
        <f>(RANK(_calc_라운드기준!AT50,_calc_라운드기준!$B50:$AT50,0)+COUNTIFS(_calc_라운드기준!$B50:$AT50,_calc_라운드기준!AT50,$B$1:$AT$1,"&lt;"&amp;45))-(RANK(AT50,$B50:$AT50,0)+COUNTIFS($B50:$AT50,AT50,$B$1:$AT$1,"&lt;"&amp;45))</f>
        <v>26</v>
      </c>
      <c r="CN50">
        <f t="shared" si="45"/>
        <v>19</v>
      </c>
      <c r="CO50">
        <f t="shared" si="46"/>
        <v>14</v>
      </c>
      <c r="CP50">
        <f t="shared" si="47"/>
        <v>27</v>
      </c>
      <c r="CQ50">
        <f t="shared" si="48"/>
        <v>30</v>
      </c>
      <c r="CR50">
        <f t="shared" si="49"/>
        <v>35</v>
      </c>
      <c r="CS50">
        <f t="shared" si="50"/>
        <v>23</v>
      </c>
      <c r="CT50">
        <f t="shared" si="51"/>
        <v>24</v>
      </c>
      <c r="CU50">
        <f t="shared" si="52"/>
        <v>44</v>
      </c>
      <c r="CV50">
        <f t="shared" si="53"/>
        <v>45</v>
      </c>
      <c r="CW50">
        <f t="shared" si="54"/>
        <v>7</v>
      </c>
      <c r="CX50">
        <f t="shared" si="55"/>
        <v>16</v>
      </c>
      <c r="CY50">
        <f t="shared" si="56"/>
        <v>9</v>
      </c>
      <c r="CZ50">
        <f t="shared" si="57"/>
        <v>25</v>
      </c>
      <c r="DA50">
        <f t="shared" si="58"/>
        <v>8</v>
      </c>
      <c r="DB50">
        <f t="shared" si="59"/>
        <v>31</v>
      </c>
      <c r="DC50">
        <f t="shared" si="60"/>
        <v>21</v>
      </c>
      <c r="DD50">
        <f t="shared" si="61"/>
        <v>26</v>
      </c>
      <c r="DE50">
        <f t="shared" si="62"/>
        <v>11</v>
      </c>
      <c r="DF50">
        <f t="shared" si="63"/>
        <v>20</v>
      </c>
      <c r="DG50">
        <f t="shared" si="64"/>
        <v>39</v>
      </c>
      <c r="DH50">
        <f t="shared" si="65"/>
        <v>5</v>
      </c>
      <c r="DI50">
        <f t="shared" si="66"/>
        <v>32</v>
      </c>
      <c r="DJ50">
        <f t="shared" si="67"/>
        <v>42</v>
      </c>
      <c r="DK50">
        <f t="shared" si="68"/>
        <v>28</v>
      </c>
      <c r="DL50">
        <f t="shared" si="69"/>
        <v>43</v>
      </c>
      <c r="DM50">
        <f t="shared" si="70"/>
        <v>33</v>
      </c>
      <c r="DN50">
        <f t="shared" si="71"/>
        <v>41</v>
      </c>
      <c r="DO50">
        <f t="shared" si="72"/>
        <v>17</v>
      </c>
      <c r="DP50">
        <f t="shared" si="73"/>
        <v>36</v>
      </c>
      <c r="DQ50">
        <f t="shared" si="74"/>
        <v>10</v>
      </c>
      <c r="DR50">
        <f t="shared" si="75"/>
        <v>15</v>
      </c>
      <c r="DS50">
        <f t="shared" si="76"/>
        <v>37</v>
      </c>
      <c r="DT50">
        <f t="shared" si="77"/>
        <v>1</v>
      </c>
      <c r="DU50">
        <f t="shared" si="78"/>
        <v>2</v>
      </c>
      <c r="DV50">
        <f t="shared" si="79"/>
        <v>29</v>
      </c>
      <c r="DW50">
        <f t="shared" si="80"/>
        <v>18</v>
      </c>
      <c r="DX50">
        <f t="shared" si="81"/>
        <v>40</v>
      </c>
      <c r="DY50">
        <f t="shared" si="82"/>
        <v>12</v>
      </c>
      <c r="DZ50">
        <f t="shared" si="83"/>
        <v>34</v>
      </c>
      <c r="EA50">
        <f t="shared" si="84"/>
        <v>38</v>
      </c>
      <c r="EB50">
        <f t="shared" si="85"/>
        <v>13</v>
      </c>
      <c r="EC50">
        <f t="shared" si="86"/>
        <v>22</v>
      </c>
      <c r="ED50">
        <f t="shared" si="87"/>
        <v>6</v>
      </c>
      <c r="EE50">
        <f t="shared" si="88"/>
        <v>4</v>
      </c>
      <c r="EF50">
        <f t="shared" si="89"/>
        <v>3</v>
      </c>
    </row>
    <row r="51" spans="1:136" ht="16.5" customHeight="1">
      <c r="A51">
        <f>_calc_라운드기준!A51</f>
        <v>1195</v>
      </c>
      <c r="B51">
        <f>INDEX(_calc_누적빈도!B:B,$A51)-INDEX(_calc_누적빈도!B:B,$A51-기준550회_후보!$B$1)</f>
        <v>66</v>
      </c>
      <c r="C51">
        <f>INDEX(_calc_누적빈도!C:C,$A51)-INDEX(_calc_누적빈도!C:C,$A51-기준550회_후보!$B$1)</f>
        <v>66</v>
      </c>
      <c r="D51">
        <f>INDEX(_calc_누적빈도!D:D,$A51)-INDEX(_calc_누적빈도!D:D,$A51-기준550회_후보!$B$1)</f>
        <v>84</v>
      </c>
      <c r="E51">
        <f>INDEX(_calc_누적빈도!E:E,$A51)-INDEX(_calc_누적빈도!E:E,$A51-기준550회_후보!$B$1)</f>
        <v>66</v>
      </c>
      <c r="F51">
        <f>INDEX(_calc_누적빈도!F:F,$A51)-INDEX(_calc_누적빈도!F:F,$A51-기준550회_후보!$B$1)</f>
        <v>58</v>
      </c>
      <c r="G51">
        <f>INDEX(_calc_누적빈도!G:G,$A51)-INDEX(_calc_누적빈도!G:G,$A51-기준550회_후보!$B$1)</f>
        <v>83</v>
      </c>
      <c r="H51">
        <f>INDEX(_calc_누적빈도!H:H,$A51)-INDEX(_calc_누적빈도!H:H,$A51-기준550회_후보!$B$1)</f>
        <v>82</v>
      </c>
      <c r="I51">
        <f>INDEX(_calc_누적빈도!I:I,$A51)-INDEX(_calc_누적빈도!I:I,$A51-기준550회_후보!$B$1)</f>
        <v>61</v>
      </c>
      <c r="J51">
        <f>INDEX(_calc_누적빈도!J:J,$A51)-INDEX(_calc_누적빈도!J:J,$A51-기준550회_후보!$B$1)</f>
        <v>65</v>
      </c>
      <c r="K51">
        <f>INDEX(_calc_누적빈도!K:K,$A51)-INDEX(_calc_누적빈도!K:K,$A51-기준550회_후보!$B$1)</f>
        <v>73</v>
      </c>
      <c r="L51">
        <f>INDEX(_calc_누적빈도!L:L,$A51)-INDEX(_calc_누적빈도!L:L,$A51-기준550회_후보!$B$1)</f>
        <v>80</v>
      </c>
      <c r="M51">
        <f>INDEX(_calc_누적빈도!M:M,$A51)-INDEX(_calc_누적빈도!M:M,$A51-기준550회_후보!$B$1)</f>
        <v>91</v>
      </c>
      <c r="N51">
        <f>INDEX(_calc_누적빈도!N:N,$A51)-INDEX(_calc_누적빈도!N:N,$A51-기준550회_후보!$B$1)</f>
        <v>82</v>
      </c>
      <c r="O51">
        <f>INDEX(_calc_누적빈도!O:O,$A51)-INDEX(_calc_누적빈도!O:O,$A51-기준550회_후보!$B$1)</f>
        <v>73</v>
      </c>
      <c r="P51">
        <f>INDEX(_calc_누적빈도!P:P,$A51)-INDEX(_calc_누적빈도!P:P,$A51-기준550회_후보!$B$1)</f>
        <v>76</v>
      </c>
      <c r="Q51">
        <f>INDEX(_calc_누적빈도!Q:Q,$A51)-INDEX(_calc_누적빈도!Q:Q,$A51-기준550회_후보!$B$1)</f>
        <v>84</v>
      </c>
      <c r="R51">
        <f>INDEX(_calc_누적빈도!R:R,$A51)-INDEX(_calc_누적빈도!R:R,$A51-기준550회_후보!$B$1)</f>
        <v>72</v>
      </c>
      <c r="S51">
        <f>INDEX(_calc_누적빈도!S:S,$A51)-INDEX(_calc_누적빈도!S:S,$A51-기준550회_후보!$B$1)</f>
        <v>79</v>
      </c>
      <c r="T51">
        <f>INDEX(_calc_누적빈도!T:T,$A51)-INDEX(_calc_누적빈도!T:T,$A51-기준550회_후보!$B$1)</f>
        <v>81</v>
      </c>
      <c r="U51">
        <f>INDEX(_calc_누적빈도!U:U,$A51)-INDEX(_calc_누적빈도!U:U,$A51-기준550회_후보!$B$1)</f>
        <v>58</v>
      </c>
      <c r="V51">
        <f>INDEX(_calc_누적빈도!V:V,$A51)-INDEX(_calc_누적빈도!V:V,$A51-기준550회_후보!$B$1)</f>
        <v>85</v>
      </c>
      <c r="W51">
        <f>INDEX(_calc_누적빈도!W:W,$A51)-INDEX(_calc_누적빈도!W:W,$A51-기준550회_후보!$B$1)</f>
        <v>63</v>
      </c>
      <c r="X51">
        <f>INDEX(_calc_누적빈도!X:X,$A51)-INDEX(_calc_누적빈도!X:X,$A51-기준550회_후보!$B$1)</f>
        <v>63</v>
      </c>
      <c r="Y51">
        <f>INDEX(_calc_누적빈도!Y:Y,$A51)-INDEX(_calc_누적빈도!Y:Y,$A51-기준550회_후보!$B$1)</f>
        <v>76</v>
      </c>
      <c r="Z51">
        <f>INDEX(_calc_누적빈도!Z:Z,$A51)-INDEX(_calc_누적빈도!Z:Z,$A51-기준550회_후보!$B$1)</f>
        <v>58</v>
      </c>
      <c r="AA51">
        <f>INDEX(_calc_누적빈도!AA:AA,$A51)-INDEX(_calc_누적빈도!AA:AA,$A51-기준550회_후보!$B$1)</f>
        <v>69</v>
      </c>
      <c r="AB51">
        <f>INDEX(_calc_누적빈도!AB:AB,$A51)-INDEX(_calc_누적빈도!AB:AB,$A51-기준550회_후보!$B$1)</f>
        <v>71</v>
      </c>
      <c r="AC51">
        <f>INDEX(_calc_누적빈도!AC:AC,$A51)-INDEX(_calc_누적빈도!AC:AC,$A51-기준550회_후보!$B$1)</f>
        <v>78</v>
      </c>
      <c r="AD51">
        <f>INDEX(_calc_누적빈도!AD:AD,$A51)-INDEX(_calc_누적빈도!AD:AD,$A51-기준550회_후보!$B$1)</f>
        <v>70</v>
      </c>
      <c r="AE51">
        <f>INDEX(_calc_누적빈도!AE:AE,$A51)-INDEX(_calc_누적빈도!AE:AE,$A51-기준550회_후보!$B$1)</f>
        <v>74</v>
      </c>
      <c r="AF51">
        <f>INDEX(_calc_누적빈도!AF:AF,$A51)-INDEX(_calc_누적빈도!AF:AF,$A51-기준550회_후보!$B$1)</f>
        <v>71</v>
      </c>
      <c r="AG51">
        <f>INDEX(_calc_누적빈도!AG:AG,$A51)-INDEX(_calc_누적빈도!AG:AG,$A51-기준550회_후보!$B$1)</f>
        <v>60</v>
      </c>
      <c r="AH51">
        <f>INDEX(_calc_누적빈도!AH:AH,$A51)-INDEX(_calc_누적빈도!AH:AH,$A51-기준550회_후보!$B$1)</f>
        <v>87</v>
      </c>
      <c r="AI51">
        <f>INDEX(_calc_누적빈도!AI:AI,$A51)-INDEX(_calc_누적빈도!AI:AI,$A51-기준550회_후보!$B$1)</f>
        <v>78</v>
      </c>
      <c r="AJ51">
        <f>INDEX(_calc_누적빈도!AJ:AJ,$A51)-INDEX(_calc_누적빈도!AJ:AJ,$A51-기준550회_후보!$B$1)</f>
        <v>73</v>
      </c>
      <c r="AK51">
        <f>INDEX(_calc_누적빈도!AK:AK,$A51)-INDEX(_calc_누적빈도!AK:AK,$A51-기준550회_후보!$B$1)</f>
        <v>74</v>
      </c>
      <c r="AL51">
        <f>INDEX(_calc_누적빈도!AL:AL,$A51)-INDEX(_calc_누적빈도!AL:AL,$A51-기준550회_후보!$B$1)</f>
        <v>72</v>
      </c>
      <c r="AM51">
        <f>INDEX(_calc_누적빈도!AM:AM,$A51)-INDEX(_calc_누적빈도!AM:AM,$A51-기준550회_후보!$B$1)</f>
        <v>86</v>
      </c>
      <c r="AN51">
        <f>INDEX(_calc_누적빈도!AN:AN,$A51)-INDEX(_calc_누적빈도!AN:AN,$A51-기준550회_후보!$B$1)</f>
        <v>75</v>
      </c>
      <c r="AO51">
        <f>INDEX(_calc_누적빈도!AO:AO,$A51)-INDEX(_calc_누적빈도!AO:AO,$A51-기준550회_후보!$B$1)</f>
        <v>64</v>
      </c>
      <c r="AP51">
        <f>INDEX(_calc_누적빈도!AP:AP,$A51)-INDEX(_calc_누적빈도!AP:AP,$A51-기준550회_후보!$B$1)</f>
        <v>71</v>
      </c>
      <c r="AQ51">
        <f>INDEX(_calc_누적빈도!AQ:AQ,$A51)-INDEX(_calc_누적빈도!AQ:AQ,$A51-기준550회_후보!$B$1)</f>
        <v>72</v>
      </c>
      <c r="AR51">
        <f>INDEX(_calc_누적빈도!AR:AR,$A51)-INDEX(_calc_누적빈도!AR:AR,$A51-기준550회_후보!$B$1)</f>
        <v>74</v>
      </c>
      <c r="AS51">
        <f>INDEX(_calc_누적빈도!AS:AS,$A51)-INDEX(_calc_누적빈도!AS:AS,$A51-기준550회_후보!$B$1)</f>
        <v>75</v>
      </c>
      <c r="AT51">
        <f>INDEX(_calc_누적빈도!AT:AT,$A51)-INDEX(_calc_누적빈도!AT:AT,$A51-기준550회_후보!$B$1)</f>
        <v>81</v>
      </c>
      <c r="AU51">
        <f>(RANK(_calc_라운드기준!B51,_calc_라운드기준!$B51:$AT51,0)+COUNTIFS(_calc_라운드기준!$B51:$AT51,_calc_라운드기준!B51,$B$1:$AT$1,"&lt;"&amp;1))-(RANK(B51,$B51:$AT51,0)+COUNTIFS($B51:$AT51,B51,$B$1:$AT$1,"&lt;"&amp;1))</f>
        <v>6</v>
      </c>
      <c r="AV51">
        <f>(RANK(_calc_라운드기준!C51,_calc_라운드기준!$B51:$AT51,0)+COUNTIFS(_calc_라운드기준!$B51:$AT51,_calc_라운드기준!C51,$B$1:$AT$1,"&lt;"&amp;2))-(RANK(C51,$B51:$AT51,0)+COUNTIFS($B51:$AT51,C51,$B$1:$AT$1,"&lt;"&amp;2))</f>
        <v>-3</v>
      </c>
      <c r="AW51">
        <f>(RANK(_calc_라운드기준!D51,_calc_라운드기준!$B51:$AT51,0)+COUNTIFS(_calc_라운드기준!$B51:$AT51,_calc_라운드기준!D51,$B$1:$AT$1,"&lt;"&amp;3))-(RANK(D51,$B51:$AT51,0)+COUNTIFS($B51:$AT51,D51,$B$1:$AT$1,"&lt;"&amp;3))</f>
        <v>-3</v>
      </c>
      <c r="AX51">
        <f>(RANK(_calc_라운드기준!E51,_calc_라운드기준!$B51:$AT51,0)+COUNTIFS(_calc_라운드기준!$B51:$AT51,_calc_라운드기준!E51,$B$1:$AT$1,"&lt;"&amp;4))-(RANK(E51,$B51:$AT51,0)+COUNTIFS($B51:$AT51,E51,$B$1:$AT$1,"&lt;"&amp;4))</f>
        <v>-3</v>
      </c>
      <c r="AY51">
        <f>(RANK(_calc_라운드기준!F51,_calc_라운드기준!$B51:$AT51,0)+COUNTIFS(_calc_라운드기준!$B51:$AT51,_calc_라운드기준!F51,$B$1:$AT$1,"&lt;"&amp;5))-(RANK(F51,$B51:$AT51,0)+COUNTIFS($B51:$AT51,F51,$B$1:$AT$1,"&lt;"&amp;5))</f>
        <v>-9</v>
      </c>
      <c r="AZ51">
        <f>(RANK(_calc_라운드기준!G51,_calc_라운드기준!$B51:$AT51,0)+COUNTIFS(_calc_라운드기준!$B51:$AT51,_calc_라운드기준!G51,$B$1:$AT$1,"&lt;"&amp;6))-(RANK(G51,$B51:$AT51,0)+COUNTIFS($B51:$AT51,G51,$B$1:$AT$1,"&lt;"&amp;6))</f>
        <v>-2</v>
      </c>
      <c r="BA51">
        <f>(RANK(_calc_라운드기준!H51,_calc_라운드기준!$B51:$AT51,0)+COUNTIFS(_calc_라운드기준!$B51:$AT51,_calc_라운드기준!H51,$B$1:$AT$1,"&lt;"&amp;7))-(RANK(H51,$B51:$AT51,0)+COUNTIFS($B51:$AT51,H51,$B$1:$AT$1,"&lt;"&amp;7))</f>
        <v>-2</v>
      </c>
      <c r="BB51">
        <f>(RANK(_calc_라운드기준!I51,_calc_라운드기준!$B51:$AT51,0)+COUNTIFS(_calc_라운드기준!$B51:$AT51,_calc_라운드기준!I51,$B$1:$AT$1,"&lt;"&amp;8))-(RANK(I51,$B51:$AT51,0)+COUNTIFS($B51:$AT51,I51,$B$1:$AT$1,"&lt;"&amp;8))</f>
        <v>-31</v>
      </c>
      <c r="BC51">
        <f>(RANK(_calc_라운드기준!J51,_calc_라운드기준!$B51:$AT51,0)+COUNTIFS(_calc_라운드기준!$B51:$AT51,_calc_라운드기준!J51,$B$1:$AT$1,"&lt;"&amp;9))-(RANK(J51,$B51:$AT51,0)+COUNTIFS($B51:$AT51,J51,$B$1:$AT$1,"&lt;"&amp;9))</f>
        <v>-34</v>
      </c>
      <c r="BD51">
        <f>(RANK(_calc_라운드기준!K51,_calc_라운드기준!$B51:$AT51,0)+COUNTIFS(_calc_라운드기준!$B51:$AT51,_calc_라운드기준!K51,$B$1:$AT$1,"&lt;"&amp;10))-(RANK(K51,$B51:$AT51,0)+COUNTIFS($B51:$AT51,K51,$B$1:$AT$1,"&lt;"&amp;10))</f>
        <v>18</v>
      </c>
      <c r="BE51">
        <f>(RANK(_calc_라운드기준!L51,_calc_라운드기준!$B51:$AT51,0)+COUNTIFS(_calc_라운드기준!$B51:$AT51,_calc_라운드기준!L51,$B$1:$AT$1,"&lt;"&amp;11))-(RANK(L51,$B51:$AT51,0)+COUNTIFS($B51:$AT51,L51,$B$1:$AT$1,"&lt;"&amp;11))</f>
        <v>-1</v>
      </c>
      <c r="BF51">
        <f>(RANK(_calc_라운드기준!M51,_calc_라운드기준!$B51:$AT51,0)+COUNTIFS(_calc_라운드기준!$B51:$AT51,_calc_라운드기준!M51,$B$1:$AT$1,"&lt;"&amp;12))-(RANK(M51,$B51:$AT51,0)+COUNTIFS($B51:$AT51,M51,$B$1:$AT$1,"&lt;"&amp;12))</f>
        <v>15</v>
      </c>
      <c r="BG51">
        <f>(RANK(_calc_라운드기준!N51,_calc_라운드기준!$B51:$AT51,0)+COUNTIFS(_calc_라운드기준!$B51:$AT51,_calc_라운드기준!N51,$B$1:$AT$1,"&lt;"&amp;13))-(RANK(N51,$B51:$AT51,0)+COUNTIFS($B51:$AT51,N51,$B$1:$AT$1,"&lt;"&amp;13))</f>
        <v>-2</v>
      </c>
      <c r="BH51">
        <f>(RANK(_calc_라운드기준!O51,_calc_라운드기준!$B51:$AT51,0)+COUNTIFS(_calc_라운드기준!$B51:$AT51,_calc_라운드기준!O51,$B$1:$AT$1,"&lt;"&amp;14))-(RANK(O51,$B51:$AT51,0)+COUNTIFS($B51:$AT51,O51,$B$1:$AT$1,"&lt;"&amp;14))</f>
        <v>18</v>
      </c>
      <c r="BI51">
        <f>(RANK(_calc_라운드기준!P51,_calc_라운드기준!$B51:$AT51,0)+COUNTIFS(_calc_라운드기준!$B51:$AT51,_calc_라운드기준!P51,$B$1:$AT$1,"&lt;"&amp;15))-(RANK(P51,$B51:$AT51,0)+COUNTIFS($B51:$AT51,P51,$B$1:$AT$1,"&lt;"&amp;15))</f>
        <v>1</v>
      </c>
      <c r="BJ51">
        <f>(RANK(_calc_라운드기준!Q51,_calc_라운드기준!$B51:$AT51,0)+COUNTIFS(_calc_라운드기준!$B51:$AT51,_calc_라운드기준!Q51,$B$1:$AT$1,"&lt;"&amp;16))-(RANK(Q51,$B51:$AT51,0)+COUNTIFS($B51:$AT51,Q51,$B$1:$AT$1,"&lt;"&amp;16))</f>
        <v>2</v>
      </c>
      <c r="BK51">
        <f>(RANK(_calc_라운드기준!R51,_calc_라운드기준!$B51:$AT51,0)+COUNTIFS(_calc_라운드기준!$B51:$AT51,_calc_라운드기준!R51,$B$1:$AT$1,"&lt;"&amp;17))-(RANK(R51,$B51:$AT51,0)+COUNTIFS($B51:$AT51,R51,$B$1:$AT$1,"&lt;"&amp;17))</f>
        <v>-3</v>
      </c>
      <c r="BL51">
        <f>(RANK(_calc_라운드기준!S51,_calc_라운드기준!$B51:$AT51,0)+COUNTIFS(_calc_라운드기준!$B51:$AT51,_calc_라운드기준!S51,$B$1:$AT$1,"&lt;"&amp;18))-(RANK(S51,$B51:$AT51,0)+COUNTIFS($B51:$AT51,S51,$B$1:$AT$1,"&lt;"&amp;18))</f>
        <v>11</v>
      </c>
      <c r="BM51">
        <f>(RANK(_calc_라운드기준!T51,_calc_라운드기준!$B51:$AT51,0)+COUNTIFS(_calc_라운드기준!$B51:$AT51,_calc_라운드기준!T51,$B$1:$AT$1,"&lt;"&amp;19))-(RANK(T51,$B51:$AT51,0)+COUNTIFS($B51:$AT51,T51,$B$1:$AT$1,"&lt;"&amp;19))</f>
        <v>2</v>
      </c>
      <c r="BN51">
        <f>(RANK(_calc_라운드기준!U51,_calc_라운드기준!$B51:$AT51,0)+COUNTIFS(_calc_라운드기준!$B51:$AT51,_calc_라운드기준!U51,$B$1:$AT$1,"&lt;"&amp;20))-(RANK(U51,$B51:$AT51,0)+COUNTIFS($B51:$AT51,U51,$B$1:$AT$1,"&lt;"&amp;20))</f>
        <v>-19</v>
      </c>
      <c r="BO51">
        <f>(RANK(_calc_라운드기준!V51,_calc_라운드기준!$B51:$AT51,0)+COUNTIFS(_calc_라운드기준!$B51:$AT51,_calc_라운드기준!V51,$B$1:$AT$1,"&lt;"&amp;21))-(RANK(V51,$B51:$AT51,0)+COUNTIFS($B51:$AT51,V51,$B$1:$AT$1,"&lt;"&amp;21))</f>
        <v>22</v>
      </c>
      <c r="BP51">
        <f>(RANK(_calc_라운드기준!W51,_calc_라운드기준!$B51:$AT51,0)+COUNTIFS(_calc_라운드기준!$B51:$AT51,_calc_라운드기준!W51,$B$1:$AT$1,"&lt;"&amp;22))-(RANK(W51,$B51:$AT51,0)+COUNTIFS($B51:$AT51,W51,$B$1:$AT$1,"&lt;"&amp;22))</f>
        <v>-4</v>
      </c>
      <c r="BQ51">
        <f>(RANK(_calc_라운드기준!X51,_calc_라운드기준!$B51:$AT51,0)+COUNTIFS(_calc_라운드기준!$B51:$AT51,_calc_라운드기준!X51,$B$1:$AT$1,"&lt;"&amp;23))-(RANK(X51,$B51:$AT51,0)+COUNTIFS($B51:$AT51,X51,$B$1:$AT$1,"&lt;"&amp;23))</f>
        <v>-27</v>
      </c>
      <c r="BR51">
        <f>(RANK(_calc_라운드기준!Y51,_calc_라운드기준!$B51:$AT51,0)+COUNTIFS(_calc_라운드기준!$B51:$AT51,_calc_라운드기준!Y51,$B$1:$AT$1,"&lt;"&amp;24))-(RANK(Y51,$B51:$AT51,0)+COUNTIFS($B51:$AT51,Y51,$B$1:$AT$1,"&lt;"&amp;24))</f>
        <v>-3</v>
      </c>
      <c r="BS51">
        <f>(RANK(_calc_라운드기준!Z51,_calc_라운드기준!$B51:$AT51,0)+COUNTIFS(_calc_라운드기준!$B51:$AT51,_calc_라운드기준!Z51,$B$1:$AT$1,"&lt;"&amp;25))-(RANK(Z51,$B51:$AT51,0)+COUNTIFS($B51:$AT51,Z51,$B$1:$AT$1,"&lt;"&amp;25))</f>
        <v>-27</v>
      </c>
      <c r="BT51">
        <f>(RANK(_calc_라운드기준!AA51,_calc_라운드기준!$B51:$AT51,0)+COUNTIFS(_calc_라운드기준!$B51:$AT51,_calc_라운드기준!AA51,$B$1:$AT$1,"&lt;"&amp;26))-(RANK(AA51,$B51:$AT51,0)+COUNTIFS($B51:$AT51,AA51,$B$1:$AT$1,"&lt;"&amp;26))</f>
        <v>-6</v>
      </c>
      <c r="BU51">
        <f>(RANK(_calc_라운드기준!AB51,_calc_라운드기준!$B51:$AT51,0)+COUNTIFS(_calc_라운드기준!$B51:$AT51,_calc_라운드기준!AB51,$B$1:$AT$1,"&lt;"&amp;27))-(RANK(AB51,$B51:$AT51,0)+COUNTIFS($B51:$AT51,AB51,$B$1:$AT$1,"&lt;"&amp;27))</f>
        <v>-25</v>
      </c>
      <c r="BV51">
        <f>(RANK(_calc_라운드기준!AC51,_calc_라운드기준!$B51:$AT51,0)+COUNTIFS(_calc_라운드기준!$B51:$AT51,_calc_라운드기준!AC51,$B$1:$AT$1,"&lt;"&amp;28))-(RANK(AC51,$B51:$AT51,0)+COUNTIFS($B51:$AT51,AC51,$B$1:$AT$1,"&lt;"&amp;28))</f>
        <v>5</v>
      </c>
      <c r="BW51">
        <f>(RANK(_calc_라운드기준!AD51,_calc_라운드기준!$B51:$AT51,0)+COUNTIFS(_calc_라운드기준!$B51:$AT51,_calc_라운드기준!AD51,$B$1:$AT$1,"&lt;"&amp;29))-(RANK(AD51,$B51:$AT51,0)+COUNTIFS($B51:$AT51,AD51,$B$1:$AT$1,"&lt;"&amp;29))</f>
        <v>-12</v>
      </c>
      <c r="BX51">
        <f>(RANK(_calc_라운드기준!AE51,_calc_라운드기준!$B51:$AT51,0)+COUNTIFS(_calc_라운드기준!$B51:$AT51,_calc_라운드기준!AE51,$B$1:$AT$1,"&lt;"&amp;30))-(RANK(AE51,$B51:$AT51,0)+COUNTIFS($B51:$AT51,AE51,$B$1:$AT$1,"&lt;"&amp;30))</f>
        <v>16</v>
      </c>
      <c r="BY51">
        <f>(RANK(_calc_라운드기준!AF51,_calc_라운드기준!$B51:$AT51,0)+COUNTIFS(_calc_라운드기준!$B51:$AT51,_calc_라운드기준!AF51,$B$1:$AT$1,"&lt;"&amp;31))-(RANK(AF51,$B51:$AT51,0)+COUNTIFS($B51:$AT51,AF51,$B$1:$AT$1,"&lt;"&amp;31))</f>
        <v>-2</v>
      </c>
      <c r="BZ51">
        <f>(RANK(_calc_라운드기준!AG51,_calc_라운드기준!$B51:$AT51,0)+COUNTIFS(_calc_라운드기준!$B51:$AT51,_calc_라운드기준!AG51,$B$1:$AT$1,"&lt;"&amp;32))-(RANK(AG51,$B51:$AT51,0)+COUNTIFS($B51:$AT51,AG51,$B$1:$AT$1,"&lt;"&amp;32))</f>
        <v>-13</v>
      </c>
      <c r="CA51">
        <f>(RANK(_calc_라운드기준!AH51,_calc_라운드기준!$B51:$AT51,0)+COUNTIFS(_calc_라운드기준!$B51:$AT51,_calc_라운드기준!AH51,$B$1:$AT$1,"&lt;"&amp;33))-(RANK(AH51,$B51:$AT51,0)+COUNTIFS($B51:$AT51,AH51,$B$1:$AT$1,"&lt;"&amp;33))</f>
        <v>35</v>
      </c>
      <c r="CB51">
        <f>(RANK(_calc_라운드기준!AI51,_calc_라운드기준!$B51:$AT51,0)+COUNTIFS(_calc_라운드기준!$B51:$AT51,_calc_라운드기준!AI51,$B$1:$AT$1,"&lt;"&amp;34))-(RANK(AI51,$B51:$AT51,0)+COUNTIFS($B51:$AT51,AI51,$B$1:$AT$1,"&lt;"&amp;34))</f>
        <v>30</v>
      </c>
      <c r="CC51">
        <f>(RANK(_calc_라운드기준!AJ51,_calc_라운드기준!$B51:$AT51,0)+COUNTIFS(_calc_라운드기준!$B51:$AT51,_calc_라운드기준!AJ51,$B$1:$AT$1,"&lt;"&amp;35))-(RANK(AJ51,$B51:$AT51,0)+COUNTIFS($B51:$AT51,AJ51,$B$1:$AT$1,"&lt;"&amp;35))</f>
        <v>-4</v>
      </c>
      <c r="CD51">
        <f>(RANK(_calc_라운드기준!AK51,_calc_라운드기준!$B51:$AT51,0)+COUNTIFS(_calc_라운드기준!$B51:$AT51,_calc_라운드기준!AK51,$B$1:$AT$1,"&lt;"&amp;36))-(RANK(AK51,$B51:$AT51,0)+COUNTIFS($B51:$AT51,AK51,$B$1:$AT$1,"&lt;"&amp;36))</f>
        <v>9</v>
      </c>
      <c r="CE51">
        <f>(RANK(_calc_라운드기준!AL51,_calc_라운드기준!$B51:$AT51,0)+COUNTIFS(_calc_라운드기준!$B51:$AT51,_calc_라운드기준!AL51,$B$1:$AT$1,"&lt;"&amp;37))-(RANK(AL51,$B51:$AT51,0)+COUNTIFS($B51:$AT51,AL51,$B$1:$AT$1,"&lt;"&amp;37))</f>
        <v>-26</v>
      </c>
      <c r="CF51">
        <f>(RANK(_calc_라운드기준!AM51,_calc_라운드기준!$B51:$AT51,0)+COUNTIFS(_calc_라운드기준!$B51:$AT51,_calc_라운드기준!AM51,$B$1:$AT$1,"&lt;"&amp;38))-(RANK(AM51,$B51:$AT51,0)+COUNTIFS($B51:$AT51,AM51,$B$1:$AT$1,"&lt;"&amp;38))</f>
        <v>12</v>
      </c>
      <c r="CG51">
        <f>(RANK(_calc_라운드기준!AN51,_calc_라운드기준!$B51:$AT51,0)+COUNTIFS(_calc_라운드기준!$B51:$AT51,_calc_라운드기준!AN51,$B$1:$AT$1,"&lt;"&amp;39))-(RANK(AN51,$B51:$AT51,0)+COUNTIFS($B51:$AT51,AN51,$B$1:$AT$1,"&lt;"&amp;39))</f>
        <v>-9</v>
      </c>
      <c r="CH51">
        <f>(RANK(_calc_라운드기준!AO51,_calc_라운드기준!$B51:$AT51,0)+COUNTIFS(_calc_라운드기준!$B51:$AT51,_calc_라운드기준!AO51,$B$1:$AT$1,"&lt;"&amp;40))-(RANK(AO51,$B51:$AT51,0)+COUNTIFS($B51:$AT51,AO51,$B$1:$AT$1,"&lt;"&amp;40))</f>
        <v>-16</v>
      </c>
      <c r="CI51">
        <f>(RANK(_calc_라운드기준!AP51,_calc_라운드기준!$B51:$AT51,0)+COUNTIFS(_calc_라운드기준!$B51:$AT51,_calc_라운드기준!AP51,$B$1:$AT$1,"&lt;"&amp;41))-(RANK(AP51,$B51:$AT51,0)+COUNTIFS($B51:$AT51,AP51,$B$1:$AT$1,"&lt;"&amp;41))</f>
        <v>12</v>
      </c>
      <c r="CJ51">
        <f>(RANK(_calc_라운드기준!AQ51,_calc_라운드기준!$B51:$AT51,0)+COUNTIFS(_calc_라운드기준!$B51:$AT51,_calc_라운드기준!AQ51,$B$1:$AT$1,"&lt;"&amp;42))-(RANK(AQ51,$B51:$AT51,0)+COUNTIFS($B51:$AT51,AQ51,$B$1:$AT$1,"&lt;"&amp;42))</f>
        <v>3</v>
      </c>
      <c r="CK51">
        <f>(RANK(_calc_라운드기준!AR51,_calc_라운드기준!$B51:$AT51,0)+COUNTIFS(_calc_라운드기준!$B51:$AT51,_calc_라운드기준!AR51,$B$1:$AT$1,"&lt;"&amp;43))-(RANK(AR51,$B51:$AT51,0)+COUNTIFS($B51:$AT51,AR51,$B$1:$AT$1,"&lt;"&amp;43))</f>
        <v>22</v>
      </c>
      <c r="CL51">
        <f>(RANK(_calc_라운드기준!AS51,_calc_라운드기준!$B51:$AT51,0)+COUNTIFS(_calc_라운드기준!$B51:$AT51,_calc_라운드기준!AS51,$B$1:$AT$1,"&lt;"&amp;44))-(RANK(AS51,$B51:$AT51,0)+COUNTIFS($B51:$AT51,AS51,$B$1:$AT$1,"&lt;"&amp;44))</f>
        <v>19</v>
      </c>
      <c r="CM51">
        <f>(RANK(_calc_라운드기준!AT51,_calc_라운드기준!$B51:$AT51,0)+COUNTIFS(_calc_라운드기준!$B51:$AT51,_calc_라운드기준!AT51,$B$1:$AT$1,"&lt;"&amp;45))-(RANK(AT51,$B51:$AT51,0)+COUNTIFS($B51:$AT51,AT51,$B$1:$AT$1,"&lt;"&amp;45))</f>
        <v>28</v>
      </c>
      <c r="CN51">
        <f t="shared" si="45"/>
        <v>15</v>
      </c>
      <c r="CO51">
        <f t="shared" si="46"/>
        <v>26</v>
      </c>
      <c r="CP51">
        <f t="shared" si="47"/>
        <v>27</v>
      </c>
      <c r="CQ51">
        <f t="shared" si="48"/>
        <v>28</v>
      </c>
      <c r="CR51">
        <f t="shared" si="49"/>
        <v>34</v>
      </c>
      <c r="CS51">
        <f t="shared" si="50"/>
        <v>22</v>
      </c>
      <c r="CT51">
        <f t="shared" si="51"/>
        <v>23</v>
      </c>
      <c r="CU51">
        <f t="shared" si="52"/>
        <v>44</v>
      </c>
      <c r="CV51">
        <f t="shared" si="53"/>
        <v>45</v>
      </c>
      <c r="CW51">
        <f t="shared" si="54"/>
        <v>7</v>
      </c>
      <c r="CX51">
        <f t="shared" si="55"/>
        <v>21</v>
      </c>
      <c r="CY51">
        <f t="shared" si="56"/>
        <v>10</v>
      </c>
      <c r="CZ51">
        <f t="shared" si="57"/>
        <v>24</v>
      </c>
      <c r="DA51">
        <f t="shared" si="58"/>
        <v>8</v>
      </c>
      <c r="DB51">
        <f t="shared" si="59"/>
        <v>20</v>
      </c>
      <c r="DC51">
        <f t="shared" si="60"/>
        <v>18</v>
      </c>
      <c r="DD51">
        <f t="shared" si="61"/>
        <v>29</v>
      </c>
      <c r="DE51">
        <f t="shared" si="62"/>
        <v>13</v>
      </c>
      <c r="DF51">
        <f t="shared" si="63"/>
        <v>19</v>
      </c>
      <c r="DG51">
        <f t="shared" si="64"/>
        <v>39</v>
      </c>
      <c r="DH51">
        <f t="shared" si="65"/>
        <v>4</v>
      </c>
      <c r="DI51">
        <f t="shared" si="66"/>
        <v>31</v>
      </c>
      <c r="DJ51">
        <f t="shared" si="67"/>
        <v>42</v>
      </c>
      <c r="DK51">
        <f t="shared" si="68"/>
        <v>30</v>
      </c>
      <c r="DL51">
        <f t="shared" si="69"/>
        <v>43</v>
      </c>
      <c r="DM51">
        <f t="shared" si="70"/>
        <v>33</v>
      </c>
      <c r="DN51">
        <f t="shared" si="71"/>
        <v>40</v>
      </c>
      <c r="DO51">
        <f t="shared" si="72"/>
        <v>16</v>
      </c>
      <c r="DP51">
        <f t="shared" si="73"/>
        <v>36</v>
      </c>
      <c r="DQ51">
        <f t="shared" si="74"/>
        <v>9</v>
      </c>
      <c r="DR51">
        <f t="shared" si="75"/>
        <v>25</v>
      </c>
      <c r="DS51">
        <f t="shared" si="76"/>
        <v>37</v>
      </c>
      <c r="DT51">
        <f t="shared" si="77"/>
        <v>1</v>
      </c>
      <c r="DU51">
        <f t="shared" si="78"/>
        <v>2</v>
      </c>
      <c r="DV51">
        <f t="shared" si="79"/>
        <v>32</v>
      </c>
      <c r="DW51">
        <f t="shared" si="80"/>
        <v>14</v>
      </c>
      <c r="DX51">
        <f t="shared" si="81"/>
        <v>41</v>
      </c>
      <c r="DY51">
        <f t="shared" si="82"/>
        <v>11</v>
      </c>
      <c r="DZ51">
        <f t="shared" si="83"/>
        <v>35</v>
      </c>
      <c r="EA51">
        <f t="shared" si="84"/>
        <v>38</v>
      </c>
      <c r="EB51">
        <f t="shared" si="85"/>
        <v>12</v>
      </c>
      <c r="EC51">
        <f t="shared" si="86"/>
        <v>17</v>
      </c>
      <c r="ED51">
        <f t="shared" si="87"/>
        <v>5</v>
      </c>
      <c r="EE51">
        <f t="shared" si="88"/>
        <v>6</v>
      </c>
      <c r="EF51">
        <f t="shared" si="89"/>
        <v>3</v>
      </c>
    </row>
    <row r="52" spans="1:136" ht="16.5" customHeight="1">
      <c r="A52">
        <f>_calc_라운드기준!A52</f>
        <v>1194</v>
      </c>
      <c r="B52">
        <f>INDEX(_calc_누적빈도!B:B,$A52)-INDEX(_calc_누적빈도!B:B,$A52-기준550회_후보!$B$1)</f>
        <v>66</v>
      </c>
      <c r="C52">
        <f>INDEX(_calc_누적빈도!C:C,$A52)-INDEX(_calc_누적빈도!C:C,$A52-기준550회_후보!$B$1)</f>
        <v>66</v>
      </c>
      <c r="D52">
        <f>INDEX(_calc_누적빈도!D:D,$A52)-INDEX(_calc_누적빈도!D:D,$A52-기준550회_후보!$B$1)</f>
        <v>83</v>
      </c>
      <c r="E52">
        <f>INDEX(_calc_누적빈도!E:E,$A52)-INDEX(_calc_누적빈도!E:E,$A52-기준550회_후보!$B$1)</f>
        <v>66</v>
      </c>
      <c r="F52">
        <f>INDEX(_calc_누적빈도!F:F,$A52)-INDEX(_calc_누적빈도!F:F,$A52-기준550회_후보!$B$1)</f>
        <v>59</v>
      </c>
      <c r="G52">
        <f>INDEX(_calc_누적빈도!G:G,$A52)-INDEX(_calc_누적빈도!G:G,$A52-기준550회_후보!$B$1)</f>
        <v>83</v>
      </c>
      <c r="H52">
        <f>INDEX(_calc_누적빈도!H:H,$A52)-INDEX(_calc_누적빈도!H:H,$A52-기준550회_후보!$B$1)</f>
        <v>82</v>
      </c>
      <c r="I52">
        <f>INDEX(_calc_누적빈도!I:I,$A52)-INDEX(_calc_누적빈도!I:I,$A52-기준550회_후보!$B$1)</f>
        <v>61</v>
      </c>
      <c r="J52">
        <f>INDEX(_calc_누적빈도!J:J,$A52)-INDEX(_calc_누적빈도!J:J,$A52-기준550회_후보!$B$1)</f>
        <v>65</v>
      </c>
      <c r="K52">
        <f>INDEX(_calc_누적빈도!K:K,$A52)-INDEX(_calc_누적빈도!K:K,$A52-기준550회_후보!$B$1)</f>
        <v>73</v>
      </c>
      <c r="L52">
        <f>INDEX(_calc_누적빈도!L:L,$A52)-INDEX(_calc_누적빈도!L:L,$A52-기준550회_후보!$B$1)</f>
        <v>80</v>
      </c>
      <c r="M52">
        <f>INDEX(_calc_누적빈도!M:M,$A52)-INDEX(_calc_누적빈도!M:M,$A52-기준550회_후보!$B$1)</f>
        <v>91</v>
      </c>
      <c r="N52">
        <f>INDEX(_calc_누적빈도!N:N,$A52)-INDEX(_calc_누적빈도!N:N,$A52-기준550회_후보!$B$1)</f>
        <v>82</v>
      </c>
      <c r="O52">
        <f>INDEX(_calc_누적빈도!O:O,$A52)-INDEX(_calc_누적빈도!O:O,$A52-기준550회_후보!$B$1)</f>
        <v>73</v>
      </c>
      <c r="P52">
        <f>INDEX(_calc_누적빈도!P:P,$A52)-INDEX(_calc_누적빈도!P:P,$A52-기준550회_후보!$B$1)</f>
        <v>75</v>
      </c>
      <c r="Q52">
        <f>INDEX(_calc_누적빈도!Q:Q,$A52)-INDEX(_calc_누적빈도!Q:Q,$A52-기준550회_후보!$B$1)</f>
        <v>84</v>
      </c>
      <c r="R52">
        <f>INDEX(_calc_누적빈도!R:R,$A52)-INDEX(_calc_누적빈도!R:R,$A52-기준550회_후보!$B$1)</f>
        <v>73</v>
      </c>
      <c r="S52">
        <f>INDEX(_calc_누적빈도!S:S,$A52)-INDEX(_calc_누적빈도!S:S,$A52-기준550회_후보!$B$1)</f>
        <v>79</v>
      </c>
      <c r="T52">
        <f>INDEX(_calc_누적빈도!T:T,$A52)-INDEX(_calc_누적빈도!T:T,$A52-기준550회_후보!$B$1)</f>
        <v>81</v>
      </c>
      <c r="U52">
        <f>INDEX(_calc_누적빈도!U:U,$A52)-INDEX(_calc_누적빈도!U:U,$A52-기준550회_후보!$B$1)</f>
        <v>58</v>
      </c>
      <c r="V52">
        <f>INDEX(_calc_누적빈도!V:V,$A52)-INDEX(_calc_누적빈도!V:V,$A52-기준550회_후보!$B$1)</f>
        <v>85</v>
      </c>
      <c r="W52">
        <f>INDEX(_calc_누적빈도!W:W,$A52)-INDEX(_calc_누적빈도!W:W,$A52-기준550회_후보!$B$1)</f>
        <v>63</v>
      </c>
      <c r="X52">
        <f>INDEX(_calc_누적빈도!X:X,$A52)-INDEX(_calc_누적빈도!X:X,$A52-기준550회_후보!$B$1)</f>
        <v>64</v>
      </c>
      <c r="Y52">
        <f>INDEX(_calc_누적빈도!Y:Y,$A52)-INDEX(_calc_누적빈도!Y:Y,$A52-기준550회_후보!$B$1)</f>
        <v>75</v>
      </c>
      <c r="Z52">
        <f>INDEX(_calc_누적빈도!Z:Z,$A52)-INDEX(_calc_누적빈도!Z:Z,$A52-기준550회_후보!$B$1)</f>
        <v>58</v>
      </c>
      <c r="AA52">
        <f>INDEX(_calc_누적빈도!AA:AA,$A52)-INDEX(_calc_누적빈도!AA:AA,$A52-기준550회_후보!$B$1)</f>
        <v>69</v>
      </c>
      <c r="AB52">
        <f>INDEX(_calc_누적빈도!AB:AB,$A52)-INDEX(_calc_누적빈도!AB:AB,$A52-기준550회_후보!$B$1)</f>
        <v>71</v>
      </c>
      <c r="AC52">
        <f>INDEX(_calc_누적빈도!AC:AC,$A52)-INDEX(_calc_누적빈도!AC:AC,$A52-기준550회_후보!$B$1)</f>
        <v>79</v>
      </c>
      <c r="AD52">
        <f>INDEX(_calc_누적빈도!AD:AD,$A52)-INDEX(_calc_누적빈도!AD:AD,$A52-기준550회_후보!$B$1)</f>
        <v>70</v>
      </c>
      <c r="AE52">
        <f>INDEX(_calc_누적빈도!AE:AE,$A52)-INDEX(_calc_누적빈도!AE:AE,$A52-기준550회_후보!$B$1)</f>
        <v>74</v>
      </c>
      <c r="AF52">
        <f>INDEX(_calc_누적빈도!AF:AF,$A52)-INDEX(_calc_누적빈도!AF:AF,$A52-기준550회_후보!$B$1)</f>
        <v>71</v>
      </c>
      <c r="AG52">
        <f>INDEX(_calc_누적빈도!AG:AG,$A52)-INDEX(_calc_누적빈도!AG:AG,$A52-기준550회_후보!$B$1)</f>
        <v>60</v>
      </c>
      <c r="AH52">
        <f>INDEX(_calc_누적빈도!AH:AH,$A52)-INDEX(_calc_누적빈도!AH:AH,$A52-기준550회_후보!$B$1)</f>
        <v>86</v>
      </c>
      <c r="AI52">
        <f>INDEX(_calc_누적빈도!AI:AI,$A52)-INDEX(_calc_누적빈도!AI:AI,$A52-기준550회_후보!$B$1)</f>
        <v>78</v>
      </c>
      <c r="AJ52">
        <f>INDEX(_calc_누적빈도!AJ:AJ,$A52)-INDEX(_calc_누적빈도!AJ:AJ,$A52-기준550회_후보!$B$1)</f>
        <v>73</v>
      </c>
      <c r="AK52">
        <f>INDEX(_calc_누적빈도!AK:AK,$A52)-INDEX(_calc_누적빈도!AK:AK,$A52-기준550회_후보!$B$1)</f>
        <v>75</v>
      </c>
      <c r="AL52">
        <f>INDEX(_calc_누적빈도!AL:AL,$A52)-INDEX(_calc_누적빈도!AL:AL,$A52-기준550회_후보!$B$1)</f>
        <v>71</v>
      </c>
      <c r="AM52">
        <f>INDEX(_calc_누적빈도!AM:AM,$A52)-INDEX(_calc_누적빈도!AM:AM,$A52-기준550회_후보!$B$1)</f>
        <v>86</v>
      </c>
      <c r="AN52">
        <f>INDEX(_calc_누적빈도!AN:AN,$A52)-INDEX(_calc_누적빈도!AN:AN,$A52-기준550회_후보!$B$1)</f>
        <v>75</v>
      </c>
      <c r="AO52">
        <f>INDEX(_calc_누적빈도!AO:AO,$A52)-INDEX(_calc_누적빈도!AO:AO,$A52-기준550회_후보!$B$1)</f>
        <v>64</v>
      </c>
      <c r="AP52">
        <f>INDEX(_calc_누적빈도!AP:AP,$A52)-INDEX(_calc_누적빈도!AP:AP,$A52-기준550회_후보!$B$1)</f>
        <v>71</v>
      </c>
      <c r="AQ52">
        <f>INDEX(_calc_누적빈도!AQ:AQ,$A52)-INDEX(_calc_누적빈도!AQ:AQ,$A52-기준550회_후보!$B$1)</f>
        <v>72</v>
      </c>
      <c r="AR52">
        <f>INDEX(_calc_누적빈도!AR:AR,$A52)-INDEX(_calc_누적빈도!AR:AR,$A52-기준550회_후보!$B$1)</f>
        <v>74</v>
      </c>
      <c r="AS52">
        <f>INDEX(_calc_누적빈도!AS:AS,$A52)-INDEX(_calc_누적빈도!AS:AS,$A52-기준550회_후보!$B$1)</f>
        <v>75</v>
      </c>
      <c r="AT52">
        <f>INDEX(_calc_누적빈도!AT:AT,$A52)-INDEX(_calc_누적빈도!AT:AT,$A52-기준550회_후보!$B$1)</f>
        <v>81</v>
      </c>
      <c r="AU52">
        <f>(RANK(_calc_라운드기준!B52,_calc_라운드기준!$B52:$AT52,0)+COUNTIFS(_calc_라운드기준!$B52:$AT52,_calc_라운드기준!B52,$B$1:$AT$1,"&lt;"&amp;1))-(RANK(B52,$B52:$AT52,0)+COUNTIFS($B52:$AT52,B52,$B$1:$AT$1,"&lt;"&amp;1))</f>
        <v>5</v>
      </c>
      <c r="AV52">
        <f>(RANK(_calc_라운드기준!C52,_calc_라운드기준!$B52:$AT52,0)+COUNTIFS(_calc_라운드기준!$B52:$AT52,_calc_라운드기준!C52,$B$1:$AT$1,"&lt;"&amp;2))-(RANK(C52,$B52:$AT52,0)+COUNTIFS($B52:$AT52,C52,$B$1:$AT$1,"&lt;"&amp;2))</f>
        <v>-2</v>
      </c>
      <c r="AW52">
        <f>(RANK(_calc_라운드기준!D52,_calc_라운드기준!$B52:$AT52,0)+COUNTIFS(_calc_라운드기준!$B52:$AT52,_calc_라운드기준!D52,$B$1:$AT$1,"&lt;"&amp;3))-(RANK(D52,$B52:$AT52,0)+COUNTIFS($B52:$AT52,D52,$B$1:$AT$1,"&lt;"&amp;3))</f>
        <v>-5</v>
      </c>
      <c r="AX52">
        <f>(RANK(_calc_라운드기준!E52,_calc_라운드기준!$B52:$AT52,0)+COUNTIFS(_calc_라운드기준!$B52:$AT52,_calc_라운드기준!E52,$B$1:$AT$1,"&lt;"&amp;4))-(RANK(E52,$B52:$AT52,0)+COUNTIFS($B52:$AT52,E52,$B$1:$AT$1,"&lt;"&amp;4))</f>
        <v>-12</v>
      </c>
      <c r="AY52">
        <f>(RANK(_calc_라운드기준!F52,_calc_라운드기준!$B52:$AT52,0)+COUNTIFS(_calc_라운드기준!$B52:$AT52,_calc_라운드기준!F52,$B$1:$AT$1,"&lt;"&amp;5))-(RANK(F52,$B52:$AT52,0)+COUNTIFS($B52:$AT52,F52,$B$1:$AT$1,"&lt;"&amp;5))</f>
        <v>-9</v>
      </c>
      <c r="AZ52">
        <f>(RANK(_calc_라운드기준!G52,_calc_라운드기준!$B52:$AT52,0)+COUNTIFS(_calc_라운드기준!$B52:$AT52,_calc_라운드기준!G52,$B$1:$AT$1,"&lt;"&amp;6))-(RANK(G52,$B52:$AT52,0)+COUNTIFS($B52:$AT52,G52,$B$1:$AT$1,"&lt;"&amp;6))</f>
        <v>-2</v>
      </c>
      <c r="BA52">
        <f>(RANK(_calc_라운드기준!H52,_calc_라운드기준!$B52:$AT52,0)+COUNTIFS(_calc_라운드기준!$B52:$AT52,_calc_라운드기준!H52,$B$1:$AT$1,"&lt;"&amp;7))-(RANK(H52,$B52:$AT52,0)+COUNTIFS($B52:$AT52,H52,$B$1:$AT$1,"&lt;"&amp;7))</f>
        <v>-2</v>
      </c>
      <c r="BB52">
        <f>(RANK(_calc_라운드기준!I52,_calc_라운드기준!$B52:$AT52,0)+COUNTIFS(_calc_라운드기준!$B52:$AT52,_calc_라운드기준!I52,$B$1:$AT$1,"&lt;"&amp;8))-(RANK(I52,$B52:$AT52,0)+COUNTIFS($B52:$AT52,I52,$B$1:$AT$1,"&lt;"&amp;8))</f>
        <v>-32</v>
      </c>
      <c r="BC52">
        <f>(RANK(_calc_라운드기준!J52,_calc_라운드기준!$B52:$AT52,0)+COUNTIFS(_calc_라운드기준!$B52:$AT52,_calc_라운드기준!J52,$B$1:$AT$1,"&lt;"&amp;9))-(RANK(J52,$B52:$AT52,0)+COUNTIFS($B52:$AT52,J52,$B$1:$AT$1,"&lt;"&amp;9))</f>
        <v>-35</v>
      </c>
      <c r="BD52">
        <f>(RANK(_calc_라운드기준!K52,_calc_라운드기준!$B52:$AT52,0)+COUNTIFS(_calc_라운드기준!$B52:$AT52,_calc_라운드기준!K52,$B$1:$AT$1,"&lt;"&amp;10))-(RANK(K52,$B52:$AT52,0)+COUNTIFS($B52:$AT52,K52,$B$1:$AT$1,"&lt;"&amp;10))</f>
        <v>17</v>
      </c>
      <c r="BE52">
        <f>(RANK(_calc_라운드기준!L52,_calc_라운드기준!$B52:$AT52,0)+COUNTIFS(_calc_라운드기준!$B52:$AT52,_calc_라운드기준!L52,$B$1:$AT$1,"&lt;"&amp;11))-(RANK(L52,$B52:$AT52,0)+COUNTIFS($B52:$AT52,L52,$B$1:$AT$1,"&lt;"&amp;11))</f>
        <v>-2</v>
      </c>
      <c r="BF52">
        <f>(RANK(_calc_라운드기준!M52,_calc_라운드기준!$B52:$AT52,0)+COUNTIFS(_calc_라운드기준!$B52:$AT52,_calc_라운드기준!M52,$B$1:$AT$1,"&lt;"&amp;12))-(RANK(M52,$B52:$AT52,0)+COUNTIFS($B52:$AT52,M52,$B$1:$AT$1,"&lt;"&amp;12))</f>
        <v>10</v>
      </c>
      <c r="BG52">
        <f>(RANK(_calc_라운드기준!N52,_calc_라운드기준!$B52:$AT52,0)+COUNTIFS(_calc_라운드기준!$B52:$AT52,_calc_라운드기준!N52,$B$1:$AT$1,"&lt;"&amp;13))-(RANK(N52,$B52:$AT52,0)+COUNTIFS($B52:$AT52,N52,$B$1:$AT$1,"&lt;"&amp;13))</f>
        <v>3</v>
      </c>
      <c r="BH52">
        <f>(RANK(_calc_라운드기준!O52,_calc_라운드기준!$B52:$AT52,0)+COUNTIFS(_calc_라운드기준!$B52:$AT52,_calc_라운드기준!O52,$B$1:$AT$1,"&lt;"&amp;14))-(RANK(O52,$B52:$AT52,0)+COUNTIFS($B52:$AT52,O52,$B$1:$AT$1,"&lt;"&amp;14))</f>
        <v>17</v>
      </c>
      <c r="BI52">
        <f>(RANK(_calc_라운드기준!P52,_calc_라운드기준!$B52:$AT52,0)+COUNTIFS(_calc_라운드기준!$B52:$AT52,_calc_라운드기준!P52,$B$1:$AT$1,"&lt;"&amp;15))-(RANK(P52,$B52:$AT52,0)+COUNTIFS($B52:$AT52,P52,$B$1:$AT$1,"&lt;"&amp;15))</f>
        <v>0</v>
      </c>
      <c r="BJ52">
        <f>(RANK(_calc_라운드기준!Q52,_calc_라운드기준!$B52:$AT52,0)+COUNTIFS(_calc_라운드기준!$B52:$AT52,_calc_라운드기준!Q52,$B$1:$AT$1,"&lt;"&amp;16))-(RANK(Q52,$B52:$AT52,0)+COUNTIFS($B52:$AT52,Q52,$B$1:$AT$1,"&lt;"&amp;16))</f>
        <v>2</v>
      </c>
      <c r="BK52">
        <f>(RANK(_calc_라운드기준!R52,_calc_라운드기준!$B52:$AT52,0)+COUNTIFS(_calc_라운드기준!$B52:$AT52,_calc_라운드기준!R52,$B$1:$AT$1,"&lt;"&amp;17))-(RANK(R52,$B52:$AT52,0)+COUNTIFS($B52:$AT52,R52,$B$1:$AT$1,"&lt;"&amp;17))</f>
        <v>0</v>
      </c>
      <c r="BL52">
        <f>(RANK(_calc_라운드기준!S52,_calc_라운드기준!$B52:$AT52,0)+COUNTIFS(_calc_라운드기준!$B52:$AT52,_calc_라운드기준!S52,$B$1:$AT$1,"&lt;"&amp;18))-(RANK(S52,$B52:$AT52,0)+COUNTIFS($B52:$AT52,S52,$B$1:$AT$1,"&lt;"&amp;18))</f>
        <v>13</v>
      </c>
      <c r="BM52">
        <f>(RANK(_calc_라운드기준!T52,_calc_라운드기준!$B52:$AT52,0)+COUNTIFS(_calc_라운드기준!$B52:$AT52,_calc_라운드기준!T52,$B$1:$AT$1,"&lt;"&amp;19))-(RANK(T52,$B52:$AT52,0)+COUNTIFS($B52:$AT52,T52,$B$1:$AT$1,"&lt;"&amp;19))</f>
        <v>3</v>
      </c>
      <c r="BN52">
        <f>(RANK(_calc_라운드기준!U52,_calc_라운드기준!$B52:$AT52,0)+COUNTIFS(_calc_라운드기준!$B52:$AT52,_calc_라운드기준!U52,$B$1:$AT$1,"&lt;"&amp;20))-(RANK(U52,$B52:$AT52,0)+COUNTIFS($B52:$AT52,U52,$B$1:$AT$1,"&lt;"&amp;20))</f>
        <v>-17</v>
      </c>
      <c r="BO52">
        <f>(RANK(_calc_라운드기준!V52,_calc_라운드기준!$B52:$AT52,0)+COUNTIFS(_calc_라운드기준!$B52:$AT52,_calc_라운드기준!V52,$B$1:$AT$1,"&lt;"&amp;21))-(RANK(V52,$B52:$AT52,0)+COUNTIFS($B52:$AT52,V52,$B$1:$AT$1,"&lt;"&amp;21))</f>
        <v>24</v>
      </c>
      <c r="BP52">
        <f>(RANK(_calc_라운드기준!W52,_calc_라운드기준!$B52:$AT52,0)+COUNTIFS(_calc_라운드기준!$B52:$AT52,_calc_라운드기준!W52,$B$1:$AT$1,"&lt;"&amp;22))-(RANK(W52,$B52:$AT52,0)+COUNTIFS($B52:$AT52,W52,$B$1:$AT$1,"&lt;"&amp;22))</f>
        <v>-5</v>
      </c>
      <c r="BQ52">
        <f>(RANK(_calc_라운드기준!X52,_calc_라운드기준!$B52:$AT52,0)+COUNTIFS(_calc_라운드기준!$B52:$AT52,_calc_라운드기준!X52,$B$1:$AT$1,"&lt;"&amp;23))-(RANK(X52,$B52:$AT52,0)+COUNTIFS($B52:$AT52,X52,$B$1:$AT$1,"&lt;"&amp;23))</f>
        <v>-24</v>
      </c>
      <c r="BR52">
        <f>(RANK(_calc_라운드기준!Y52,_calc_라운드기준!$B52:$AT52,0)+COUNTIFS(_calc_라운드기준!$B52:$AT52,_calc_라운드기준!Y52,$B$1:$AT$1,"&lt;"&amp;24))-(RANK(Y52,$B52:$AT52,0)+COUNTIFS($B52:$AT52,Y52,$B$1:$AT$1,"&lt;"&amp;24))</f>
        <v>0</v>
      </c>
      <c r="BS52">
        <f>(RANK(_calc_라운드기준!Z52,_calc_라운드기준!$B52:$AT52,0)+COUNTIFS(_calc_라운드기준!$B52:$AT52,_calc_라운드기준!Z52,$B$1:$AT$1,"&lt;"&amp;25))-(RANK(Z52,$B52:$AT52,0)+COUNTIFS($B52:$AT52,Z52,$B$1:$AT$1,"&lt;"&amp;25))</f>
        <v>-27</v>
      </c>
      <c r="BT52">
        <f>(RANK(_calc_라운드기준!AA52,_calc_라운드기준!$B52:$AT52,0)+COUNTIFS(_calc_라운드기준!$B52:$AT52,_calc_라운드기준!AA52,$B$1:$AT$1,"&lt;"&amp;26))-(RANK(AA52,$B52:$AT52,0)+COUNTIFS($B52:$AT52,AA52,$B$1:$AT$1,"&lt;"&amp;26))</f>
        <v>-14</v>
      </c>
      <c r="BU52">
        <f>(RANK(_calc_라운드기준!AB52,_calc_라운드기준!$B52:$AT52,0)+COUNTIFS(_calc_라운드기준!$B52:$AT52,_calc_라운드기준!AB52,$B$1:$AT$1,"&lt;"&amp;27))-(RANK(AB52,$B52:$AT52,0)+COUNTIFS($B52:$AT52,AB52,$B$1:$AT$1,"&lt;"&amp;27))</f>
        <v>-25</v>
      </c>
      <c r="BV52">
        <f>(RANK(_calc_라운드기준!AC52,_calc_라운드기준!$B52:$AT52,0)+COUNTIFS(_calc_라운드기준!$B52:$AT52,_calc_라운드기준!AC52,$B$1:$AT$1,"&lt;"&amp;28))-(RANK(AC52,$B52:$AT52,0)+COUNTIFS($B52:$AT52,AC52,$B$1:$AT$1,"&lt;"&amp;28))</f>
        <v>6</v>
      </c>
      <c r="BW52">
        <f>(RANK(_calc_라운드기준!AD52,_calc_라운드기준!$B52:$AT52,0)+COUNTIFS(_calc_라운드기준!$B52:$AT52,_calc_라운드기준!AD52,$B$1:$AT$1,"&lt;"&amp;29))-(RANK(AD52,$B52:$AT52,0)+COUNTIFS($B52:$AT52,AD52,$B$1:$AT$1,"&lt;"&amp;29))</f>
        <v>-11</v>
      </c>
      <c r="BX52">
        <f>(RANK(_calc_라운드기준!AE52,_calc_라운드기준!$B52:$AT52,0)+COUNTIFS(_calc_라운드기준!$B52:$AT52,_calc_라운드기준!AE52,$B$1:$AT$1,"&lt;"&amp;30))-(RANK(AE52,$B52:$AT52,0)+COUNTIFS($B52:$AT52,AE52,$B$1:$AT$1,"&lt;"&amp;30))</f>
        <v>15</v>
      </c>
      <c r="BY52">
        <f>(RANK(_calc_라운드기준!AF52,_calc_라운드기준!$B52:$AT52,0)+COUNTIFS(_calc_라운드기준!$B52:$AT52,_calc_라운드기준!AF52,$B$1:$AT$1,"&lt;"&amp;31))-(RANK(AF52,$B52:$AT52,0)+COUNTIFS($B52:$AT52,AF52,$B$1:$AT$1,"&lt;"&amp;31))</f>
        <v>0</v>
      </c>
      <c r="BZ52">
        <f>(RANK(_calc_라운드기준!AG52,_calc_라운드기준!$B52:$AT52,0)+COUNTIFS(_calc_라운드기준!$B52:$AT52,_calc_라운드기준!AG52,$B$1:$AT$1,"&lt;"&amp;32))-(RANK(AG52,$B52:$AT52,0)+COUNTIFS($B52:$AT52,AG52,$B$1:$AT$1,"&lt;"&amp;32))</f>
        <v>-12</v>
      </c>
      <c r="CA52">
        <f>(RANK(_calc_라운드기준!AH52,_calc_라운드기준!$B52:$AT52,0)+COUNTIFS(_calc_라운드기준!$B52:$AT52,_calc_라운드기준!AH52,$B$1:$AT$1,"&lt;"&amp;33))-(RANK(AH52,$B52:$AT52,0)+COUNTIFS($B52:$AT52,AH52,$B$1:$AT$1,"&lt;"&amp;33))</f>
        <v>40</v>
      </c>
      <c r="CB52">
        <f>(RANK(_calc_라운드기준!AI52,_calc_라운드기준!$B52:$AT52,0)+COUNTIFS(_calc_라운드기준!$B52:$AT52,_calc_라운드기준!AI52,$B$1:$AT$1,"&lt;"&amp;34))-(RANK(AI52,$B52:$AT52,0)+COUNTIFS($B52:$AT52,AI52,$B$1:$AT$1,"&lt;"&amp;34))</f>
        <v>28</v>
      </c>
      <c r="CC52">
        <f>(RANK(_calc_라운드기준!AJ52,_calc_라운드기준!$B52:$AT52,0)+COUNTIFS(_calc_라운드기준!$B52:$AT52,_calc_라운드기준!AJ52,$B$1:$AT$1,"&lt;"&amp;35))-(RANK(AJ52,$B52:$AT52,0)+COUNTIFS($B52:$AT52,AJ52,$B$1:$AT$1,"&lt;"&amp;35))</f>
        <v>-4</v>
      </c>
      <c r="CD52">
        <f>(RANK(_calc_라운드기준!AK52,_calc_라운드기준!$B52:$AT52,0)+COUNTIFS(_calc_라운드기준!$B52:$AT52,_calc_라운드기준!AK52,$B$1:$AT$1,"&lt;"&amp;36))-(RANK(AK52,$B52:$AT52,0)+COUNTIFS($B52:$AT52,AK52,$B$1:$AT$1,"&lt;"&amp;36))</f>
        <v>13</v>
      </c>
      <c r="CE52">
        <f>(RANK(_calc_라운드기준!AL52,_calc_라운드기준!$B52:$AT52,0)+COUNTIFS(_calc_라운드기준!$B52:$AT52,_calc_라운드기준!AL52,$B$1:$AT$1,"&lt;"&amp;37))-(RANK(AL52,$B52:$AT52,0)+COUNTIFS($B52:$AT52,AL52,$B$1:$AT$1,"&lt;"&amp;37))</f>
        <v>-26</v>
      </c>
      <c r="CF52">
        <f>(RANK(_calc_라운드기준!AM52,_calc_라운드기준!$B52:$AT52,0)+COUNTIFS(_calc_라운드기준!$B52:$AT52,_calc_라운드기준!AM52,$B$1:$AT$1,"&lt;"&amp;38))-(RANK(AM52,$B52:$AT52,0)+COUNTIFS($B52:$AT52,AM52,$B$1:$AT$1,"&lt;"&amp;38))</f>
        <v>12</v>
      </c>
      <c r="CG52">
        <f>(RANK(_calc_라운드기준!AN52,_calc_라운드기준!$B52:$AT52,0)+COUNTIFS(_calc_라운드기준!$B52:$AT52,_calc_라운드기준!AN52,$B$1:$AT$1,"&lt;"&amp;39))-(RANK(AN52,$B52:$AT52,0)+COUNTIFS($B52:$AT52,AN52,$B$1:$AT$1,"&lt;"&amp;39))</f>
        <v>-11</v>
      </c>
      <c r="CH52">
        <f>(RANK(_calc_라운드기준!AO52,_calc_라운드기준!$B52:$AT52,0)+COUNTIFS(_calc_라운드기준!$B52:$AT52,_calc_라운드기준!AO52,$B$1:$AT$1,"&lt;"&amp;40))-(RANK(AO52,$B52:$AT52,0)+COUNTIFS($B52:$AT52,AO52,$B$1:$AT$1,"&lt;"&amp;40))</f>
        <v>-16</v>
      </c>
      <c r="CI52">
        <f>(RANK(_calc_라운드기준!AP52,_calc_라운드기준!$B52:$AT52,0)+COUNTIFS(_calc_라운드기준!$B52:$AT52,_calc_라운드기준!AP52,$B$1:$AT$1,"&lt;"&amp;41))-(RANK(AP52,$B52:$AT52,0)+COUNTIFS($B52:$AT52,AP52,$B$1:$AT$1,"&lt;"&amp;41))</f>
        <v>13</v>
      </c>
      <c r="CJ52">
        <f>(RANK(_calc_라운드기준!AQ52,_calc_라운드기준!$B52:$AT52,0)+COUNTIFS(_calc_라운드기준!$B52:$AT52,_calc_라운드기준!AQ52,$B$1:$AT$1,"&lt;"&amp;42))-(RANK(AQ52,$B52:$AT52,0)+COUNTIFS($B52:$AT52,AQ52,$B$1:$AT$1,"&lt;"&amp;42))</f>
        <v>5</v>
      </c>
      <c r="CK52">
        <f>(RANK(_calc_라운드기준!AR52,_calc_라운드기준!$B52:$AT52,0)+COUNTIFS(_calc_라운드기준!$B52:$AT52,_calc_라운드기준!AR52,$B$1:$AT$1,"&lt;"&amp;43))-(RANK(AR52,$B52:$AT52,0)+COUNTIFS($B52:$AT52,AR52,$B$1:$AT$1,"&lt;"&amp;43))</f>
        <v>23</v>
      </c>
      <c r="CL52">
        <f>(RANK(_calc_라운드기준!AS52,_calc_라운드기준!$B52:$AT52,0)+COUNTIFS(_calc_라운드기준!$B52:$AT52,_calc_라운드기준!AS52,$B$1:$AT$1,"&lt;"&amp;44))-(RANK(AS52,$B52:$AT52,0)+COUNTIFS($B52:$AT52,AS52,$B$1:$AT$1,"&lt;"&amp;44))</f>
        <v>17</v>
      </c>
      <c r="CM52">
        <f>(RANK(_calc_라운드기준!AT52,_calc_라운드기준!$B52:$AT52,0)+COUNTIFS(_calc_라운드기준!$B52:$AT52,_calc_라운드기준!AT52,$B$1:$AT$1,"&lt;"&amp;45))-(RANK(AT52,$B52:$AT52,0)+COUNTIFS($B52:$AT52,AT52,$B$1:$AT$1,"&lt;"&amp;45))</f>
        <v>27</v>
      </c>
      <c r="CN52">
        <f t="shared" si="45"/>
        <v>16</v>
      </c>
      <c r="CO52">
        <f t="shared" si="46"/>
        <v>25</v>
      </c>
      <c r="CP52">
        <f t="shared" si="47"/>
        <v>30</v>
      </c>
      <c r="CQ52">
        <f t="shared" si="48"/>
        <v>35</v>
      </c>
      <c r="CR52">
        <f t="shared" si="49"/>
        <v>32</v>
      </c>
      <c r="CS52">
        <f t="shared" si="50"/>
        <v>26</v>
      </c>
      <c r="CT52">
        <f t="shared" si="51"/>
        <v>27</v>
      </c>
      <c r="CU52">
        <f t="shared" si="52"/>
        <v>44</v>
      </c>
      <c r="CV52">
        <f t="shared" si="53"/>
        <v>45</v>
      </c>
      <c r="CW52">
        <f t="shared" si="54"/>
        <v>6</v>
      </c>
      <c r="CX52">
        <f t="shared" si="55"/>
        <v>28</v>
      </c>
      <c r="CY52">
        <f t="shared" si="56"/>
        <v>14</v>
      </c>
      <c r="CZ52">
        <f t="shared" si="57"/>
        <v>18</v>
      </c>
      <c r="DA52">
        <f t="shared" si="58"/>
        <v>7</v>
      </c>
      <c r="DB52">
        <f t="shared" si="59"/>
        <v>21</v>
      </c>
      <c r="DC52">
        <f t="shared" si="60"/>
        <v>20</v>
      </c>
      <c r="DD52">
        <f t="shared" si="61"/>
        <v>22</v>
      </c>
      <c r="DE52">
        <f t="shared" si="62"/>
        <v>10</v>
      </c>
      <c r="DF52">
        <f t="shared" si="63"/>
        <v>19</v>
      </c>
      <c r="DG52">
        <f t="shared" si="64"/>
        <v>39</v>
      </c>
      <c r="DH52">
        <f t="shared" si="65"/>
        <v>4</v>
      </c>
      <c r="DI52">
        <f t="shared" si="66"/>
        <v>31</v>
      </c>
      <c r="DJ52">
        <f t="shared" si="67"/>
        <v>40</v>
      </c>
      <c r="DK52">
        <f t="shared" si="68"/>
        <v>23</v>
      </c>
      <c r="DL52">
        <f t="shared" si="69"/>
        <v>43</v>
      </c>
      <c r="DM52">
        <f t="shared" si="70"/>
        <v>37</v>
      </c>
      <c r="DN52">
        <f t="shared" si="71"/>
        <v>41</v>
      </c>
      <c r="DO52">
        <f t="shared" si="72"/>
        <v>15</v>
      </c>
      <c r="DP52">
        <f t="shared" si="73"/>
        <v>33</v>
      </c>
      <c r="DQ52">
        <f t="shared" si="74"/>
        <v>9</v>
      </c>
      <c r="DR52">
        <f t="shared" si="75"/>
        <v>24</v>
      </c>
      <c r="DS52">
        <f t="shared" si="76"/>
        <v>36</v>
      </c>
      <c r="DT52">
        <f t="shared" si="77"/>
        <v>1</v>
      </c>
      <c r="DU52">
        <f t="shared" si="78"/>
        <v>2</v>
      </c>
      <c r="DV52">
        <f t="shared" si="79"/>
        <v>29</v>
      </c>
      <c r="DW52">
        <f t="shared" si="80"/>
        <v>11</v>
      </c>
      <c r="DX52">
        <f t="shared" si="81"/>
        <v>42</v>
      </c>
      <c r="DY52">
        <f t="shared" si="82"/>
        <v>13</v>
      </c>
      <c r="DZ52">
        <f t="shared" si="83"/>
        <v>34</v>
      </c>
      <c r="EA52">
        <f t="shared" si="84"/>
        <v>38</v>
      </c>
      <c r="EB52">
        <f t="shared" si="85"/>
        <v>12</v>
      </c>
      <c r="EC52">
        <f t="shared" si="86"/>
        <v>17</v>
      </c>
      <c r="ED52">
        <f t="shared" si="87"/>
        <v>5</v>
      </c>
      <c r="EE52">
        <f t="shared" si="88"/>
        <v>8</v>
      </c>
      <c r="EF52">
        <f t="shared" si="89"/>
        <v>3</v>
      </c>
    </row>
  </sheetData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F52"/>
  <sheetViews>
    <sheetView zoomScaleNormal="100" workbookViewId="0"/>
  </sheetViews>
  <sheetFormatPr defaultColWidth="8.5" defaultRowHeight="16.5"/>
  <sheetData>
    <row r="1" spans="1:136" ht="16.5" customHeight="1">
      <c r="A1" s="6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</row>
    <row r="2" spans="1:136" ht="16.5" customHeight="1">
      <c r="A2">
        <f>_calc_라운드기준!A2</f>
        <v>1244</v>
      </c>
      <c r="B2">
        <f>INDEX(_calc_누적빈도!B:B,$A2)-INDEX(_calc_누적빈도!B:B,$A2-기준600회_후보!$B$1)</f>
        <v>74</v>
      </c>
      <c r="C2">
        <f>INDEX(_calc_누적빈도!C:C,$A2)-INDEX(_calc_누적빈도!C:C,$A2-기준600회_후보!$B$1)</f>
        <v>73</v>
      </c>
      <c r="D2">
        <f>INDEX(_calc_누적빈도!D:D,$A2)-INDEX(_calc_누적빈도!D:D,$A2-기준600회_후보!$B$1)</f>
        <v>90</v>
      </c>
      <c r="E2">
        <f>INDEX(_calc_누적빈도!E:E,$A2)-INDEX(_calc_누적빈도!E:E,$A2-기준600회_후보!$B$1)</f>
        <v>72</v>
      </c>
      <c r="F2">
        <f>INDEX(_calc_누적빈도!F:F,$A2)-INDEX(_calc_누적빈도!F:F,$A2-기준600회_후보!$B$1)</f>
        <v>63</v>
      </c>
      <c r="G2">
        <f>INDEX(_calc_누적빈도!G:G,$A2)-INDEX(_calc_누적빈도!G:G,$A2-기준600회_후보!$B$1)</f>
        <v>88</v>
      </c>
      <c r="H2">
        <f>INDEX(_calc_누적빈도!H:H,$A2)-INDEX(_calc_누적빈도!H:H,$A2-기준600회_후보!$B$1)</f>
        <v>88</v>
      </c>
      <c r="I2">
        <f>INDEX(_calc_누적빈도!I:I,$A2)-INDEX(_calc_누적빈도!I:I,$A2-기준600회_후보!$B$1)</f>
        <v>67</v>
      </c>
      <c r="J2">
        <f>INDEX(_calc_누적빈도!J:J,$A2)-INDEX(_calc_누적빈도!J:J,$A2-기준600회_후보!$B$1)</f>
        <v>71</v>
      </c>
      <c r="K2">
        <f>INDEX(_calc_누적빈도!K:K,$A2)-INDEX(_calc_누적빈도!K:K,$A2-기준600회_후보!$B$1)</f>
        <v>79</v>
      </c>
      <c r="L2">
        <f>INDEX(_calc_누적빈도!L:L,$A2)-INDEX(_calc_누적빈도!L:L,$A2-기준600회_후보!$B$1)</f>
        <v>85</v>
      </c>
      <c r="M2">
        <f>INDEX(_calc_누적빈도!M:M,$A2)-INDEX(_calc_누적빈도!M:M,$A2-기준600회_후보!$B$1)</f>
        <v>96</v>
      </c>
      <c r="N2">
        <f>INDEX(_calc_누적빈도!N:N,$A2)-INDEX(_calc_누적빈도!N:N,$A2-기준600회_후보!$B$1)</f>
        <v>92</v>
      </c>
      <c r="O2">
        <f>INDEX(_calc_누적빈도!O:O,$A2)-INDEX(_calc_누적빈도!O:O,$A2-기준600회_후보!$B$1)</f>
        <v>76</v>
      </c>
      <c r="P2">
        <f>INDEX(_calc_누적빈도!P:P,$A2)-INDEX(_calc_누적빈도!P:P,$A2-기준600회_후보!$B$1)</f>
        <v>86</v>
      </c>
      <c r="Q2">
        <f>INDEX(_calc_누적빈도!Q:Q,$A2)-INDEX(_calc_누적빈도!Q:Q,$A2-기준600회_후보!$B$1)</f>
        <v>92</v>
      </c>
      <c r="R2">
        <f>INDEX(_calc_누적빈도!R:R,$A2)-INDEX(_calc_누적빈도!R:R,$A2-기준600회_후보!$B$1)</f>
        <v>78</v>
      </c>
      <c r="S2">
        <f>INDEX(_calc_누적빈도!S:S,$A2)-INDEX(_calc_누적빈도!S:S,$A2-기준600회_후보!$B$1)</f>
        <v>87</v>
      </c>
      <c r="T2">
        <f>INDEX(_calc_누적빈도!T:T,$A2)-INDEX(_calc_누적빈도!T:T,$A2-기준600회_후보!$B$1)</f>
        <v>87</v>
      </c>
      <c r="U2">
        <f>INDEX(_calc_누적빈도!U:U,$A2)-INDEX(_calc_누적빈도!U:U,$A2-기준600회_후보!$B$1)</f>
        <v>65</v>
      </c>
      <c r="V2">
        <f>INDEX(_calc_누적빈도!V:V,$A2)-INDEX(_calc_누적빈도!V:V,$A2-기준600회_후보!$B$1)</f>
        <v>89</v>
      </c>
      <c r="W2">
        <f>INDEX(_calc_누적빈도!W:W,$A2)-INDEX(_calc_누적빈도!W:W,$A2-기준600회_후보!$B$1)</f>
        <v>69</v>
      </c>
      <c r="X2">
        <f>INDEX(_calc_누적빈도!X:X,$A2)-INDEX(_calc_누적빈도!X:X,$A2-기준600회_후보!$B$1)</f>
        <v>69</v>
      </c>
      <c r="Y2">
        <f>INDEX(_calc_누적빈도!Y:Y,$A2)-INDEX(_calc_누적빈도!Y:Y,$A2-기준600회_후보!$B$1)</f>
        <v>84</v>
      </c>
      <c r="Z2">
        <f>INDEX(_calc_누적빈도!Z:Z,$A2)-INDEX(_calc_누적빈도!Z:Z,$A2-기준600회_후보!$B$1)</f>
        <v>64</v>
      </c>
      <c r="AA2">
        <f>INDEX(_calc_누적빈도!AA:AA,$A2)-INDEX(_calc_누적빈도!AA:AA,$A2-기준600회_후보!$B$1)</f>
        <v>74</v>
      </c>
      <c r="AB2">
        <f>INDEX(_calc_누적빈도!AB:AB,$A2)-INDEX(_calc_누적빈도!AB:AB,$A2-기준600회_후보!$B$1)</f>
        <v>81</v>
      </c>
      <c r="AC2">
        <f>INDEX(_calc_누적빈도!AC:AC,$A2)-INDEX(_calc_누적빈도!AC:AC,$A2-기준600회_후보!$B$1)</f>
        <v>87</v>
      </c>
      <c r="AD2">
        <f>INDEX(_calc_누적빈도!AD:AD,$A2)-INDEX(_calc_누적빈도!AD:AD,$A2-기준600회_후보!$B$1)</f>
        <v>76</v>
      </c>
      <c r="AE2">
        <f>INDEX(_calc_누적빈도!AE:AE,$A2)-INDEX(_calc_누적빈도!AE:AE,$A2-기준600회_후보!$B$1)</f>
        <v>81</v>
      </c>
      <c r="AF2">
        <f>INDEX(_calc_누적빈도!AF:AF,$A2)-INDEX(_calc_누적빈도!AF:AF,$A2-기준600회_후보!$B$1)</f>
        <v>82</v>
      </c>
      <c r="AG2">
        <f>INDEX(_calc_누적빈도!AG:AG,$A2)-INDEX(_calc_누적빈도!AG:AG,$A2-기준600회_후보!$B$1)</f>
        <v>67</v>
      </c>
      <c r="AH2">
        <f>INDEX(_calc_누적빈도!AH:AH,$A2)-INDEX(_calc_누적빈도!AH:AH,$A2-기준600회_후보!$B$1)</f>
        <v>93</v>
      </c>
      <c r="AI2">
        <f>INDEX(_calc_누적빈도!AI:AI,$A2)-INDEX(_calc_누적빈도!AI:AI,$A2-기준600회_후보!$B$1)</f>
        <v>84</v>
      </c>
      <c r="AJ2">
        <f>INDEX(_calc_누적빈도!AJ:AJ,$A2)-INDEX(_calc_누적빈도!AJ:AJ,$A2-기준600회_후보!$B$1)</f>
        <v>79</v>
      </c>
      <c r="AK2">
        <f>INDEX(_calc_누적빈도!AK:AK,$A2)-INDEX(_calc_누적빈도!AK:AK,$A2-기준600회_후보!$B$1)</f>
        <v>82</v>
      </c>
      <c r="AL2">
        <f>INDEX(_calc_누적빈도!AL:AL,$A2)-INDEX(_calc_누적빈도!AL:AL,$A2-기준600회_후보!$B$1)</f>
        <v>77</v>
      </c>
      <c r="AM2">
        <f>INDEX(_calc_누적빈도!AM:AM,$A2)-INDEX(_calc_누적빈도!AM:AM,$A2-기준600회_후보!$B$1)</f>
        <v>96</v>
      </c>
      <c r="AN2">
        <f>INDEX(_calc_누적빈도!AN:AN,$A2)-INDEX(_calc_누적빈도!AN:AN,$A2-기준600회_후보!$B$1)</f>
        <v>81</v>
      </c>
      <c r="AO2">
        <f>INDEX(_calc_누적빈도!AO:AO,$A2)-INDEX(_calc_누적빈도!AO:AO,$A2-기준600회_후보!$B$1)</f>
        <v>69</v>
      </c>
      <c r="AP2">
        <f>INDEX(_calc_누적빈도!AP:AP,$A2)-INDEX(_calc_누적빈도!AP:AP,$A2-기준600회_후보!$B$1)</f>
        <v>78</v>
      </c>
      <c r="AQ2">
        <f>INDEX(_calc_누적빈도!AQ:AQ,$A2)-INDEX(_calc_누적빈도!AQ:AQ,$A2-기준600회_후보!$B$1)</f>
        <v>79</v>
      </c>
      <c r="AR2">
        <f>INDEX(_calc_누적빈도!AR:AR,$A2)-INDEX(_calc_누적빈도!AR:AR,$A2-기준600회_후보!$B$1)</f>
        <v>80</v>
      </c>
      <c r="AS2">
        <f>INDEX(_calc_누적빈도!AS:AS,$A2)-INDEX(_calc_누적빈도!AS:AS,$A2-기준600회_후보!$B$1)</f>
        <v>83</v>
      </c>
      <c r="AT2">
        <f>INDEX(_calc_누적빈도!AT:AT,$A2)-INDEX(_calc_누적빈도!AT:AT,$A2-기준600회_후보!$B$1)</f>
        <v>87</v>
      </c>
      <c r="AU2">
        <f>(RANK(_calc_라운드기준!B2,_calc_라운드기준!$B2:$AT2,0)+COUNTIFS(_calc_라운드기준!$B2:$AT2,_calc_라운드기준!B2,$B$1:$AT$1,"&lt;"&amp;1))-(RANK(B2,$B2:$AT2,0)+COUNTIFS($B2:$AT2,B2,$B$1:$AT$1,"&lt;"&amp;1))</f>
        <v>-26</v>
      </c>
      <c r="AV2">
        <f>(RANK(_calc_라운드기준!C2,_calc_라운드기준!$B2:$AT2,0)+COUNTIFS(_calc_라운드기준!$B2:$AT2,_calc_라운드기준!C2,$B$1:$AT$1,"&lt;"&amp;2))-(RANK(C2,$B2:$AT2,0)+COUNTIFS($B2:$AT2,C2,$B$1:$AT$1,"&lt;"&amp;2))</f>
        <v>-23</v>
      </c>
      <c r="AW2">
        <f>(RANK(_calc_라운드기준!D2,_calc_라운드기준!$B2:$AT2,0)+COUNTIFS(_calc_라운드기준!$B2:$AT2,_calc_라운드기준!D2,$B$1:$AT$1,"&lt;"&amp;3))-(RANK(D2,$B2:$AT2,0)+COUNTIFS($B2:$AT2,D2,$B$1:$AT$1,"&lt;"&amp;3))</f>
        <v>7</v>
      </c>
      <c r="AX2">
        <f>(RANK(_calc_라운드기준!E2,_calc_라운드기준!$B2:$AT2,0)+COUNTIFS(_calc_라운드기준!$B2:$AT2,_calc_라운드기준!E2,$B$1:$AT$1,"&lt;"&amp;4))-(RANK(E2,$B2:$AT2,0)+COUNTIFS($B2:$AT2,E2,$B$1:$AT$1,"&lt;"&amp;4))</f>
        <v>-15</v>
      </c>
      <c r="AY2">
        <f>(RANK(_calc_라운드기준!F2,_calc_라운드기준!$B2:$AT2,0)+COUNTIFS(_calc_라운드기준!$B2:$AT2,_calc_라운드기준!F2,$B$1:$AT$1,"&lt;"&amp;5))-(RANK(F2,$B2:$AT2,0)+COUNTIFS($B2:$AT2,F2,$B$1:$AT$1,"&lt;"&amp;5))</f>
        <v>-2</v>
      </c>
      <c r="AZ2">
        <f>(RANK(_calc_라운드기준!G2,_calc_라운드기준!$B2:$AT2,0)+COUNTIFS(_calc_라운드기준!$B2:$AT2,_calc_라운드기준!G2,$B$1:$AT$1,"&lt;"&amp;6))-(RANK(G2,$B2:$AT2,0)+COUNTIFS($B2:$AT2,G2,$B$1:$AT$1,"&lt;"&amp;6))</f>
        <v>28</v>
      </c>
      <c r="BA2">
        <f>(RANK(_calc_라운드기준!H2,_calc_라운드기준!$B2:$AT2,0)+COUNTIFS(_calc_라운드기준!$B2:$AT2,_calc_라운드기준!H2,$B$1:$AT$1,"&lt;"&amp;7))-(RANK(H2,$B2:$AT2,0)+COUNTIFS($B2:$AT2,H2,$B$1:$AT$1,"&lt;"&amp;7))</f>
        <v>13</v>
      </c>
      <c r="BB2">
        <f>(RANK(_calc_라운드기준!I2,_calc_라운드기준!$B2:$AT2,0)+COUNTIFS(_calc_라운드기준!$B2:$AT2,_calc_라운드기준!I2,$B$1:$AT$1,"&lt;"&amp;8))-(RANK(I2,$B2:$AT2,0)+COUNTIFS($B2:$AT2,I2,$B$1:$AT$1,"&lt;"&amp;8))</f>
        <v>-18</v>
      </c>
      <c r="BC2">
        <f>(RANK(_calc_라운드기준!J2,_calc_라운드기준!$B2:$AT2,0)+COUNTIFS(_calc_라운드기준!$B2:$AT2,_calc_라운드기준!J2,$B$1:$AT$1,"&lt;"&amp;9))-(RANK(J2,$B2:$AT2,0)+COUNTIFS($B2:$AT2,J2,$B$1:$AT$1,"&lt;"&amp;9))</f>
        <v>-13</v>
      </c>
      <c r="BD2">
        <f>(RANK(_calc_라운드기준!K2,_calc_라운드기준!$B2:$AT2,0)+COUNTIFS(_calc_라운드기준!$B2:$AT2,_calc_라운드기준!K2,$B$1:$AT$1,"&lt;"&amp;10))-(RANK(K2,$B2:$AT2,0)+COUNTIFS($B2:$AT2,K2,$B$1:$AT$1,"&lt;"&amp;10))</f>
        <v>0</v>
      </c>
      <c r="BE2">
        <f>(RANK(_calc_라운드기준!L2,_calc_라운드기준!$B2:$AT2,0)+COUNTIFS(_calc_라운드기준!$B2:$AT2,_calc_라운드기준!L2,$B$1:$AT$1,"&lt;"&amp;11))-(RANK(L2,$B2:$AT2,0)+COUNTIFS($B2:$AT2,L2,$B$1:$AT$1,"&lt;"&amp;11))</f>
        <v>22</v>
      </c>
      <c r="BF2">
        <f>(RANK(_calc_라운드기준!M2,_calc_라운드기준!$B2:$AT2,0)+COUNTIFS(_calc_라운드기준!$B2:$AT2,_calc_라운드기준!M2,$B$1:$AT$1,"&lt;"&amp;12))-(RANK(M2,$B2:$AT2,0)+COUNTIFS($B2:$AT2,M2,$B$1:$AT$1,"&lt;"&amp;12))</f>
        <v>37</v>
      </c>
      <c r="BG2">
        <f>(RANK(_calc_라운드기준!N2,_calc_라운드기준!$B2:$AT2,0)+COUNTIFS(_calc_라운드기준!$B2:$AT2,_calc_라운드기준!N2,$B$1:$AT$1,"&lt;"&amp;13))-(RANK(N2,$B2:$AT2,0)+COUNTIFS($B2:$AT2,N2,$B$1:$AT$1,"&lt;"&amp;13))</f>
        <v>-1</v>
      </c>
      <c r="BH2">
        <f>(RANK(_calc_라운드기준!O2,_calc_라운드기준!$B2:$AT2,0)+COUNTIFS(_calc_라운드기준!$B2:$AT2,_calc_라운드기준!O2,$B$1:$AT$1,"&lt;"&amp;14))-(RANK(O2,$B2:$AT2,0)+COUNTIFS($B2:$AT2,O2,$B$1:$AT$1,"&lt;"&amp;14))</f>
        <v>14</v>
      </c>
      <c r="BI2">
        <f>(RANK(_calc_라운드기준!P2,_calc_라운드기준!$B2:$AT2,0)+COUNTIFS(_calc_라운드기준!$B2:$AT2,_calc_라운드기준!P2,$B$1:$AT$1,"&lt;"&amp;15))-(RANK(P2,$B2:$AT2,0)+COUNTIFS($B2:$AT2,P2,$B$1:$AT$1,"&lt;"&amp;15))</f>
        <v>-13</v>
      </c>
      <c r="BJ2">
        <f>(RANK(_calc_라운드기준!Q2,_calc_라운드기준!$B2:$AT2,0)+COUNTIFS(_calc_라운드기준!$B2:$AT2,_calc_라운드기준!Q2,$B$1:$AT$1,"&lt;"&amp;16))-(RANK(Q2,$B2:$AT2,0)+COUNTIFS($B2:$AT2,Q2,$B$1:$AT$1,"&lt;"&amp;16))</f>
        <v>3</v>
      </c>
      <c r="BK2">
        <f>(RANK(_calc_라운드기준!R2,_calc_라운드기준!$B2:$AT2,0)+COUNTIFS(_calc_라운드기준!$B2:$AT2,_calc_라운드기준!R2,$B$1:$AT$1,"&lt;"&amp;17))-(RANK(R2,$B2:$AT2,0)+COUNTIFS($B2:$AT2,R2,$B$1:$AT$1,"&lt;"&amp;17))</f>
        <v>11</v>
      </c>
      <c r="BL2">
        <f>(RANK(_calc_라운드기준!S2,_calc_라운드기준!$B2:$AT2,0)+COUNTIFS(_calc_라운드기준!$B2:$AT2,_calc_라운드기준!S2,$B$1:$AT$1,"&lt;"&amp;18))-(RANK(S2,$B2:$AT2,0)+COUNTIFS($B2:$AT2,S2,$B$1:$AT$1,"&lt;"&amp;18))</f>
        <v>-1</v>
      </c>
      <c r="BM2">
        <f>(RANK(_calc_라운드기준!T2,_calc_라운드기준!$B2:$AT2,0)+COUNTIFS(_calc_라운드기준!$B2:$AT2,_calc_라운드기준!T2,$B$1:$AT$1,"&lt;"&amp;19))-(RANK(T2,$B2:$AT2,0)+COUNTIFS($B2:$AT2,T2,$B$1:$AT$1,"&lt;"&amp;19))</f>
        <v>15</v>
      </c>
      <c r="BN2">
        <f>(RANK(_calc_라운드기준!U2,_calc_라운드기준!$B2:$AT2,0)+COUNTIFS(_calc_라운드기준!$B2:$AT2,_calc_라운드기준!U2,$B$1:$AT$1,"&lt;"&amp;20))-(RANK(U2,$B2:$AT2,0)+COUNTIFS($B2:$AT2,U2,$B$1:$AT$1,"&lt;"&amp;20))</f>
        <v>-29</v>
      </c>
      <c r="BO2">
        <f>(RANK(_calc_라운드기준!V2,_calc_라운드기준!$B2:$AT2,0)+COUNTIFS(_calc_라운드기준!$B2:$AT2,_calc_라운드기준!V2,$B$1:$AT$1,"&lt;"&amp;21))-(RANK(V2,$B2:$AT2,0)+COUNTIFS($B2:$AT2,V2,$B$1:$AT$1,"&lt;"&amp;21))</f>
        <v>37</v>
      </c>
      <c r="BP2">
        <f>(RANK(_calc_라운드기준!W2,_calc_라운드기준!$B2:$AT2,0)+COUNTIFS(_calc_라운드기준!$B2:$AT2,_calc_라운드기준!W2,$B$1:$AT$1,"&lt;"&amp;22))-(RANK(W2,$B2:$AT2,0)+COUNTIFS($B2:$AT2,W2,$B$1:$AT$1,"&lt;"&amp;22))</f>
        <v>-11</v>
      </c>
      <c r="BQ2">
        <f>(RANK(_calc_라운드기준!X2,_calc_라운드기준!$B2:$AT2,0)+COUNTIFS(_calc_라운드기준!$B2:$AT2,_calc_라운드기준!X2,$B$1:$AT$1,"&lt;"&amp;23))-(RANK(X2,$B2:$AT2,0)+COUNTIFS($B2:$AT2,X2,$B$1:$AT$1,"&lt;"&amp;23))</f>
        <v>1</v>
      </c>
      <c r="BR2">
        <f>(RANK(_calc_라운드기준!Y2,_calc_라운드기준!$B2:$AT2,0)+COUNTIFS(_calc_라운드기준!$B2:$AT2,_calc_라운드기준!Y2,$B$1:$AT$1,"&lt;"&amp;24))-(RANK(Y2,$B2:$AT2,0)+COUNTIFS($B2:$AT2,Y2,$B$1:$AT$1,"&lt;"&amp;24))</f>
        <v>-10</v>
      </c>
      <c r="BS2">
        <f>(RANK(_calc_라운드기준!Z2,_calc_라운드기준!$B2:$AT2,0)+COUNTIFS(_calc_라운드기준!$B2:$AT2,_calc_라운드기준!Z2,$B$1:$AT$1,"&lt;"&amp;25))-(RANK(Z2,$B2:$AT2,0)+COUNTIFS($B2:$AT2,Z2,$B$1:$AT$1,"&lt;"&amp;25))</f>
        <v>-16</v>
      </c>
      <c r="BT2">
        <f>(RANK(_calc_라운드기준!AA2,_calc_라운드기준!$B2:$AT2,0)+COUNTIFS(_calc_라운드기준!$B2:$AT2,_calc_라운드기준!AA2,$B$1:$AT$1,"&lt;"&amp;26))-(RANK(AA2,$B2:$AT2,0)+COUNTIFS($B2:$AT2,AA2,$B$1:$AT$1,"&lt;"&amp;26))</f>
        <v>7</v>
      </c>
      <c r="BU2">
        <f>(RANK(_calc_라운드기준!AB2,_calc_라운드기준!$B2:$AT2,0)+COUNTIFS(_calc_라운드기준!$B2:$AT2,_calc_라운드기준!AB2,$B$1:$AT$1,"&lt;"&amp;27))-(RANK(AB2,$B2:$AT2,0)+COUNTIFS($B2:$AT2,AB2,$B$1:$AT$1,"&lt;"&amp;27))</f>
        <v>-17</v>
      </c>
      <c r="BV2">
        <f>(RANK(_calc_라운드기준!AC2,_calc_라운드기준!$B2:$AT2,0)+COUNTIFS(_calc_라운드기준!$B2:$AT2,_calc_라운드기준!AC2,$B$1:$AT$1,"&lt;"&amp;28))-(RANK(AC2,$B2:$AT2,0)+COUNTIFS($B2:$AT2,AC2,$B$1:$AT$1,"&lt;"&amp;28))</f>
        <v>-2</v>
      </c>
      <c r="BW2">
        <f>(RANK(_calc_라운드기준!AD2,_calc_라운드기준!$B2:$AT2,0)+COUNTIFS(_calc_라운드기준!$B2:$AT2,_calc_라운드기준!AD2,$B$1:$AT$1,"&lt;"&amp;29))-(RANK(AD2,$B2:$AT2,0)+COUNTIFS($B2:$AT2,AD2,$B$1:$AT$1,"&lt;"&amp;29))</f>
        <v>-3</v>
      </c>
      <c r="BX2">
        <f>(RANK(_calc_라운드기준!AE2,_calc_라운드기준!$B2:$AT2,0)+COUNTIFS(_calc_라운드기준!$B2:$AT2,_calc_라운드기준!AE2,$B$1:$AT$1,"&lt;"&amp;30))-(RANK(AE2,$B2:$AT2,0)+COUNTIFS($B2:$AT2,AE2,$B$1:$AT$1,"&lt;"&amp;30))</f>
        <v>-7</v>
      </c>
      <c r="BY2">
        <f>(RANK(_calc_라운드기준!AF2,_calc_라운드기준!$B2:$AT2,0)+COUNTIFS(_calc_라운드기준!$B2:$AT2,_calc_라운드기준!AF2,$B$1:$AT$1,"&lt;"&amp;31))-(RANK(AF2,$B2:$AT2,0)+COUNTIFS($B2:$AT2,AF2,$B$1:$AT$1,"&lt;"&amp;31))</f>
        <v>-17</v>
      </c>
      <c r="BZ2">
        <f>(RANK(_calc_라운드기준!AG2,_calc_라운드기준!$B2:$AT2,0)+COUNTIFS(_calc_라운드기준!$B2:$AT2,_calc_라운드기준!AG2,$B$1:$AT$1,"&lt;"&amp;32))-(RANK(AG2,$B2:$AT2,0)+COUNTIFS($B2:$AT2,AG2,$B$1:$AT$1,"&lt;"&amp;32))</f>
        <v>-26</v>
      </c>
      <c r="CA2">
        <f>(RANK(_calc_라운드기준!AH2,_calc_라운드기준!$B2:$AT2,0)+COUNTIFS(_calc_라운드기준!$B2:$AT2,_calc_라운드기준!AH2,$B$1:$AT$1,"&lt;"&amp;33))-(RANK(AH2,$B2:$AT2,0)+COUNTIFS($B2:$AT2,AH2,$B$1:$AT$1,"&lt;"&amp;33))</f>
        <v>14</v>
      </c>
      <c r="CB2">
        <f>(RANK(_calc_라운드기준!AI2,_calc_라운드기준!$B2:$AT2,0)+COUNTIFS(_calc_라운드기준!$B2:$AT2,_calc_라운드기준!AI2,$B$1:$AT$1,"&lt;"&amp;34))-(RANK(AI2,$B2:$AT2,0)+COUNTIFS($B2:$AT2,AI2,$B$1:$AT$1,"&lt;"&amp;34))</f>
        <v>13</v>
      </c>
      <c r="CC2">
        <f>(RANK(_calc_라운드기준!AJ2,_calc_라운드기준!$B2:$AT2,0)+COUNTIFS(_calc_라운드기준!$B2:$AT2,_calc_라운드기준!AJ2,$B$1:$AT$1,"&lt;"&amp;35))-(RANK(AJ2,$B2:$AT2,0)+COUNTIFS($B2:$AT2,AJ2,$B$1:$AT$1,"&lt;"&amp;35))</f>
        <v>5</v>
      </c>
      <c r="CD2">
        <f>(RANK(_calc_라운드기준!AK2,_calc_라운드기준!$B2:$AT2,0)+COUNTIFS(_calc_라운드기준!$B2:$AT2,_calc_라운드기준!AK2,$B$1:$AT$1,"&lt;"&amp;36))-(RANK(AK2,$B2:$AT2,0)+COUNTIFS($B2:$AT2,AK2,$B$1:$AT$1,"&lt;"&amp;36))</f>
        <v>-2</v>
      </c>
      <c r="CE2">
        <f>(RANK(_calc_라운드기준!AL2,_calc_라운드기준!$B2:$AT2,0)+COUNTIFS(_calc_라운드기준!$B2:$AT2,_calc_라운드기준!AL2,$B$1:$AT$1,"&lt;"&amp;37))-(RANK(AL2,$B2:$AT2,0)+COUNTIFS($B2:$AT2,AL2,$B$1:$AT$1,"&lt;"&amp;37))</f>
        <v>2</v>
      </c>
      <c r="CF2">
        <f>(RANK(_calc_라운드기준!AM2,_calc_라운드기준!$B2:$AT2,0)+COUNTIFS(_calc_라운드기준!$B2:$AT2,_calc_라운드기준!AM2,$B$1:$AT$1,"&lt;"&amp;38))-(RANK(AM2,$B2:$AT2,0)+COUNTIFS($B2:$AT2,AM2,$B$1:$AT$1,"&lt;"&amp;38))</f>
        <v>3</v>
      </c>
      <c r="CG2">
        <f>(RANK(_calc_라운드기준!AN2,_calc_라운드기준!$B2:$AT2,0)+COUNTIFS(_calc_라운드기준!$B2:$AT2,_calc_라운드기준!AN2,$B$1:$AT$1,"&lt;"&amp;39))-(RANK(AN2,$B2:$AT2,0)+COUNTIFS($B2:$AT2,AN2,$B$1:$AT$1,"&lt;"&amp;39))</f>
        <v>10</v>
      </c>
      <c r="CH2">
        <f>(RANK(_calc_라운드기준!AO2,_calc_라운드기준!$B2:$AT2,0)+COUNTIFS(_calc_라운드기준!$B2:$AT2,_calc_라운드기준!AO2,$B$1:$AT$1,"&lt;"&amp;40))-(RANK(AO2,$B2:$AT2,0)+COUNTIFS($B2:$AT2,AO2,$B$1:$AT$1,"&lt;"&amp;40))</f>
        <v>2</v>
      </c>
      <c r="CI2">
        <f>(RANK(_calc_라운드기준!AP2,_calc_라운드기준!$B2:$AT2,0)+COUNTIFS(_calc_라운드기준!$B2:$AT2,_calc_라운드기준!AP2,$B$1:$AT$1,"&lt;"&amp;41))-(RANK(AP2,$B2:$AT2,0)+COUNTIFS($B2:$AT2,AP2,$B$1:$AT$1,"&lt;"&amp;41))</f>
        <v>-10</v>
      </c>
      <c r="CJ2">
        <f>(RANK(_calc_라운드기준!AQ2,_calc_라운드기준!$B2:$AT2,0)+COUNTIFS(_calc_라운드기준!$B2:$AT2,_calc_라운드기준!AQ2,$B$1:$AT$1,"&lt;"&amp;42))-(RANK(AQ2,$B2:$AT2,0)+COUNTIFS($B2:$AT2,AQ2,$B$1:$AT$1,"&lt;"&amp;42))</f>
        <v>-7</v>
      </c>
      <c r="CK2">
        <f>(RANK(_calc_라운드기준!AR2,_calc_라운드기준!$B2:$AT2,0)+COUNTIFS(_calc_라운드기준!$B2:$AT2,_calc_라운드기준!AR2,$B$1:$AT$1,"&lt;"&amp;43))-(RANK(AR2,$B2:$AT2,0)+COUNTIFS($B2:$AT2,AR2,$B$1:$AT$1,"&lt;"&amp;43))</f>
        <v>10</v>
      </c>
      <c r="CL2">
        <f>(RANK(_calc_라운드기준!AS2,_calc_라운드기준!$B2:$AT2,0)+COUNTIFS(_calc_라운드기준!$B2:$AT2,_calc_라운드기준!AS2,$B$1:$AT$1,"&lt;"&amp;44))-(RANK(AS2,$B2:$AT2,0)+COUNTIFS($B2:$AT2,AS2,$B$1:$AT$1,"&lt;"&amp;44))</f>
        <v>-7</v>
      </c>
      <c r="CM2">
        <f>(RANK(_calc_라운드기준!AT2,_calc_라운드기준!$B2:$AT2,0)+COUNTIFS(_calc_라운드기준!$B2:$AT2,_calc_라운드기준!AT2,$B$1:$AT$1,"&lt;"&amp;45))-(RANK(AT2,$B2:$AT2,0)+COUNTIFS($B2:$AT2,AT2,$B$1:$AT$1,"&lt;"&amp;45))</f>
        <v>22</v>
      </c>
      <c r="CN2">
        <f t="shared" ref="CN2:CN33" si="0">RANK(AU2,$AU2:$CM2,0)+COUNTIFS($AU2:$CM2,AU2,$B$1:$AT$1,"&lt;"&amp;1)</f>
        <v>43</v>
      </c>
      <c r="CO2">
        <f t="shared" ref="CO2:CO33" si="1">RANK(AV2,$AU2:$CM2,0)+COUNTIFS($AU2:$CM2,AV2,$B$1:$AT$1,"&lt;"&amp;2)</f>
        <v>42</v>
      </c>
      <c r="CP2">
        <f t="shared" ref="CP2:CP33" si="2">RANK(AW2,$AU2:$CM2,0)+COUNTIFS($AU2:$CM2,AW2,$B$1:$AT$1,"&lt;"&amp;3)</f>
        <v>14</v>
      </c>
      <c r="CQ2">
        <f t="shared" ref="CQ2:CQ33" si="3">RANK(AX2,$AU2:$CM2,0)+COUNTIFS($AU2:$CM2,AX2,$B$1:$AT$1,"&lt;"&amp;4)</f>
        <v>37</v>
      </c>
      <c r="CR2">
        <f t="shared" ref="CR2:CR33" si="4">RANK(AY2,$AU2:$CM2,0)+COUNTIFS($AU2:$CM2,AY2,$B$1:$AT$1,"&lt;"&amp;5)</f>
        <v>25</v>
      </c>
      <c r="CS2">
        <f t="shared" ref="CS2:CS33" si="5">RANK(AZ2,$AU2:$CM2,0)+COUNTIFS($AU2:$CM2,AZ2,$B$1:$AT$1,"&lt;"&amp;6)</f>
        <v>3</v>
      </c>
      <c r="CT2">
        <f t="shared" ref="CT2:CT33" si="6">RANK(BA2,$AU2:$CM2,0)+COUNTIFS($AU2:$CM2,BA2,$B$1:$AT$1,"&lt;"&amp;7)</f>
        <v>9</v>
      </c>
      <c r="CU2">
        <f t="shared" ref="CU2:CU33" si="7">RANK(BB2,$AU2:$CM2,0)+COUNTIFS($AU2:$CM2,BB2,$B$1:$AT$1,"&lt;"&amp;8)</f>
        <v>41</v>
      </c>
      <c r="CV2">
        <f t="shared" ref="CV2:CV33" si="8">RANK(BC2,$AU2:$CM2,0)+COUNTIFS($AU2:$CM2,BC2,$B$1:$AT$1,"&lt;"&amp;9)</f>
        <v>35</v>
      </c>
      <c r="CW2">
        <f t="shared" ref="CW2:CW33" si="9">RANK(BD2,$AU2:$CM2,0)+COUNTIFS($AU2:$CM2,BD2,$B$1:$AT$1,"&lt;"&amp;10)</f>
        <v>22</v>
      </c>
      <c r="CX2">
        <f t="shared" ref="CX2:CX33" si="10">RANK(BE2,$AU2:$CM2,0)+COUNTIFS($AU2:$CM2,BE2,$B$1:$AT$1,"&lt;"&amp;11)</f>
        <v>4</v>
      </c>
      <c r="CY2">
        <f t="shared" ref="CY2:CY33" si="11">RANK(BF2,$AU2:$CM2,0)+COUNTIFS($AU2:$CM2,BF2,$B$1:$AT$1,"&lt;"&amp;12)</f>
        <v>1</v>
      </c>
      <c r="CZ2">
        <f t="shared" ref="CZ2:CZ33" si="12">RANK(BG2,$AU2:$CM2,0)+COUNTIFS($AU2:$CM2,BG2,$B$1:$AT$1,"&lt;"&amp;13)</f>
        <v>23</v>
      </c>
      <c r="DA2">
        <f t="shared" ref="DA2:DA33" si="13">RANK(BH2,$AU2:$CM2,0)+COUNTIFS($AU2:$CM2,BH2,$B$1:$AT$1,"&lt;"&amp;14)</f>
        <v>7</v>
      </c>
      <c r="DB2">
        <f t="shared" ref="DB2:DB33" si="14">RANK(BI2,$AU2:$CM2,0)+COUNTIFS($AU2:$CM2,BI2,$B$1:$AT$1,"&lt;"&amp;15)</f>
        <v>36</v>
      </c>
      <c r="DC2">
        <f t="shared" ref="DC2:DC33" si="15">RANK(BJ2,$AU2:$CM2,0)+COUNTIFS($AU2:$CM2,BJ2,$B$1:$AT$1,"&lt;"&amp;16)</f>
        <v>17</v>
      </c>
      <c r="DD2">
        <f t="shared" ref="DD2:DD33" si="16">RANK(BK2,$AU2:$CM2,0)+COUNTIFS($AU2:$CM2,BK2,$B$1:$AT$1,"&lt;"&amp;17)</f>
        <v>11</v>
      </c>
      <c r="DE2">
        <f t="shared" ref="DE2:DE33" si="17">RANK(BL2,$AU2:$CM2,0)+COUNTIFS($AU2:$CM2,BL2,$B$1:$AT$1,"&lt;"&amp;18)</f>
        <v>24</v>
      </c>
      <c r="DF2">
        <f t="shared" ref="DF2:DF33" si="18">RANK(BM2,$AU2:$CM2,0)+COUNTIFS($AU2:$CM2,BM2,$B$1:$AT$1,"&lt;"&amp;19)</f>
        <v>6</v>
      </c>
      <c r="DG2">
        <f t="shared" ref="DG2:DG33" si="19">RANK(BN2,$AU2:$CM2,0)+COUNTIFS($AU2:$CM2,BN2,$B$1:$AT$1,"&lt;"&amp;20)</f>
        <v>45</v>
      </c>
      <c r="DH2">
        <f t="shared" ref="DH2:DH33" si="20">RANK(BO2,$AU2:$CM2,0)+COUNTIFS($AU2:$CM2,BO2,$B$1:$AT$1,"&lt;"&amp;21)</f>
        <v>2</v>
      </c>
      <c r="DI2">
        <f t="shared" ref="DI2:DI33" si="21">RANK(BP2,$AU2:$CM2,0)+COUNTIFS($AU2:$CM2,BP2,$B$1:$AT$1,"&lt;"&amp;22)</f>
        <v>34</v>
      </c>
      <c r="DJ2">
        <f t="shared" ref="DJ2:DJ33" si="22">RANK(BQ2,$AU2:$CM2,0)+COUNTIFS($AU2:$CM2,BQ2,$B$1:$AT$1,"&lt;"&amp;23)</f>
        <v>21</v>
      </c>
      <c r="DK2">
        <f t="shared" ref="DK2:DK33" si="23">RANK(BR2,$AU2:$CM2,0)+COUNTIFS($AU2:$CM2,BR2,$B$1:$AT$1,"&lt;"&amp;24)</f>
        <v>32</v>
      </c>
      <c r="DL2">
        <f t="shared" ref="DL2:DL33" si="24">RANK(BS2,$AU2:$CM2,0)+COUNTIFS($AU2:$CM2,BS2,$B$1:$AT$1,"&lt;"&amp;25)</f>
        <v>38</v>
      </c>
      <c r="DM2">
        <f t="shared" ref="DM2:DM33" si="25">RANK(BT2,$AU2:$CM2,0)+COUNTIFS($AU2:$CM2,BT2,$B$1:$AT$1,"&lt;"&amp;26)</f>
        <v>15</v>
      </c>
      <c r="DN2">
        <f t="shared" ref="DN2:DN33" si="26">RANK(BU2,$AU2:$CM2,0)+COUNTIFS($AU2:$CM2,BU2,$B$1:$AT$1,"&lt;"&amp;27)</f>
        <v>39</v>
      </c>
      <c r="DO2">
        <f t="shared" ref="DO2:DO33" si="27">RANK(BV2,$AU2:$CM2,0)+COUNTIFS($AU2:$CM2,BV2,$B$1:$AT$1,"&lt;"&amp;28)</f>
        <v>26</v>
      </c>
      <c r="DP2">
        <f t="shared" ref="DP2:DP33" si="28">RANK(BW2,$AU2:$CM2,0)+COUNTIFS($AU2:$CM2,BW2,$B$1:$AT$1,"&lt;"&amp;29)</f>
        <v>28</v>
      </c>
      <c r="DQ2">
        <f t="shared" ref="DQ2:DQ33" si="29">RANK(BX2,$AU2:$CM2,0)+COUNTIFS($AU2:$CM2,BX2,$B$1:$AT$1,"&lt;"&amp;30)</f>
        <v>29</v>
      </c>
      <c r="DR2">
        <f t="shared" ref="DR2:DR33" si="30">RANK(BY2,$AU2:$CM2,0)+COUNTIFS($AU2:$CM2,BY2,$B$1:$AT$1,"&lt;"&amp;31)</f>
        <v>40</v>
      </c>
      <c r="DS2">
        <f t="shared" ref="DS2:DS33" si="31">RANK(BZ2,$AU2:$CM2,0)+COUNTIFS($AU2:$CM2,BZ2,$B$1:$AT$1,"&lt;"&amp;32)</f>
        <v>44</v>
      </c>
      <c r="DT2">
        <f t="shared" ref="DT2:DT33" si="32">RANK(CA2,$AU2:$CM2,0)+COUNTIFS($AU2:$CM2,CA2,$B$1:$AT$1,"&lt;"&amp;33)</f>
        <v>8</v>
      </c>
      <c r="DU2">
        <f t="shared" ref="DU2:DU33" si="33">RANK(CB2,$AU2:$CM2,0)+COUNTIFS($AU2:$CM2,CB2,$B$1:$AT$1,"&lt;"&amp;34)</f>
        <v>10</v>
      </c>
      <c r="DV2">
        <f t="shared" ref="DV2:DV33" si="34">RANK(CC2,$AU2:$CM2,0)+COUNTIFS($AU2:$CM2,CC2,$B$1:$AT$1,"&lt;"&amp;35)</f>
        <v>16</v>
      </c>
      <c r="DW2">
        <f t="shared" ref="DW2:DW33" si="35">RANK(CD2,$AU2:$CM2,0)+COUNTIFS($AU2:$CM2,CD2,$B$1:$AT$1,"&lt;"&amp;36)</f>
        <v>27</v>
      </c>
      <c r="DX2">
        <f t="shared" ref="DX2:DX33" si="36">RANK(CE2,$AU2:$CM2,0)+COUNTIFS($AU2:$CM2,CE2,$B$1:$AT$1,"&lt;"&amp;37)</f>
        <v>19</v>
      </c>
      <c r="DY2">
        <f t="shared" ref="DY2:DY33" si="37">RANK(CF2,$AU2:$CM2,0)+COUNTIFS($AU2:$CM2,CF2,$B$1:$AT$1,"&lt;"&amp;38)</f>
        <v>18</v>
      </c>
      <c r="DZ2">
        <f t="shared" ref="DZ2:DZ33" si="38">RANK(CG2,$AU2:$CM2,0)+COUNTIFS($AU2:$CM2,CG2,$B$1:$AT$1,"&lt;"&amp;39)</f>
        <v>12</v>
      </c>
      <c r="EA2">
        <f t="shared" ref="EA2:EA33" si="39">RANK(CH2,$AU2:$CM2,0)+COUNTIFS($AU2:$CM2,CH2,$B$1:$AT$1,"&lt;"&amp;40)</f>
        <v>20</v>
      </c>
      <c r="EB2">
        <f t="shared" ref="EB2:EB33" si="40">RANK(CI2,$AU2:$CM2,0)+COUNTIFS($AU2:$CM2,CI2,$B$1:$AT$1,"&lt;"&amp;41)</f>
        <v>33</v>
      </c>
      <c r="EC2">
        <f t="shared" ref="EC2:EC33" si="41">RANK(CJ2,$AU2:$CM2,0)+COUNTIFS($AU2:$CM2,CJ2,$B$1:$AT$1,"&lt;"&amp;42)</f>
        <v>30</v>
      </c>
      <c r="ED2">
        <f t="shared" ref="ED2:ED33" si="42">RANK(CK2,$AU2:$CM2,0)+COUNTIFS($AU2:$CM2,CK2,$B$1:$AT$1,"&lt;"&amp;43)</f>
        <v>13</v>
      </c>
      <c r="EE2">
        <f t="shared" ref="EE2:EE33" si="43">RANK(CL2,$AU2:$CM2,0)+COUNTIFS($AU2:$CM2,CL2,$B$1:$AT$1,"&lt;"&amp;44)</f>
        <v>31</v>
      </c>
      <c r="EF2">
        <f t="shared" ref="EF2:EF33" si="44">RANK(CM2,$AU2:$CM2,0)+COUNTIFS($AU2:$CM2,CM2,$B$1:$AT$1,"&lt;"&amp;45)</f>
        <v>5</v>
      </c>
    </row>
    <row r="3" spans="1:136" ht="16.5" customHeight="1">
      <c r="A3">
        <f>_calc_라운드기준!A3</f>
        <v>1243</v>
      </c>
      <c r="B3">
        <f>INDEX(_calc_누적빈도!B:B,$A3)-INDEX(_calc_누적빈도!B:B,$A3-기준600회_후보!$B$1)</f>
        <v>74</v>
      </c>
      <c r="C3">
        <f>INDEX(_calc_누적빈도!C:C,$A3)-INDEX(_calc_누적빈도!C:C,$A3-기준600회_후보!$B$1)</f>
        <v>73</v>
      </c>
      <c r="D3">
        <f>INDEX(_calc_누적빈도!D:D,$A3)-INDEX(_calc_누적빈도!D:D,$A3-기준600회_후보!$B$1)</f>
        <v>90</v>
      </c>
      <c r="E3">
        <f>INDEX(_calc_누적빈도!E:E,$A3)-INDEX(_calc_누적빈도!E:E,$A3-기준600회_후보!$B$1)</f>
        <v>72</v>
      </c>
      <c r="F3">
        <f>INDEX(_calc_누적빈도!F:F,$A3)-INDEX(_calc_누적빈도!F:F,$A3-기준600회_후보!$B$1)</f>
        <v>63</v>
      </c>
      <c r="G3">
        <f>INDEX(_calc_누적빈도!G:G,$A3)-INDEX(_calc_누적빈도!G:G,$A3-기준600회_후보!$B$1)</f>
        <v>88</v>
      </c>
      <c r="H3">
        <f>INDEX(_calc_누적빈도!H:H,$A3)-INDEX(_calc_누적빈도!H:H,$A3-기준600회_후보!$B$1)</f>
        <v>88</v>
      </c>
      <c r="I3">
        <f>INDEX(_calc_누적빈도!I:I,$A3)-INDEX(_calc_누적빈도!I:I,$A3-기준600회_후보!$B$1)</f>
        <v>67</v>
      </c>
      <c r="J3">
        <f>INDEX(_calc_누적빈도!J:J,$A3)-INDEX(_calc_누적빈도!J:J,$A3-기준600회_후보!$B$1)</f>
        <v>70</v>
      </c>
      <c r="K3">
        <f>INDEX(_calc_누적빈도!K:K,$A3)-INDEX(_calc_누적빈도!K:K,$A3-기준600회_후보!$B$1)</f>
        <v>79</v>
      </c>
      <c r="L3">
        <f>INDEX(_calc_누적빈도!L:L,$A3)-INDEX(_calc_누적빈도!L:L,$A3-기준600회_후보!$B$1)</f>
        <v>85</v>
      </c>
      <c r="M3">
        <f>INDEX(_calc_누적빈도!M:M,$A3)-INDEX(_calc_누적빈도!M:M,$A3-기준600회_후보!$B$1)</f>
        <v>96</v>
      </c>
      <c r="N3">
        <f>INDEX(_calc_누적빈도!N:N,$A3)-INDEX(_calc_누적빈도!N:N,$A3-기준600회_후보!$B$1)</f>
        <v>92</v>
      </c>
      <c r="O3">
        <f>INDEX(_calc_누적빈도!O:O,$A3)-INDEX(_calc_누적빈도!O:O,$A3-기준600회_후보!$B$1)</f>
        <v>76</v>
      </c>
      <c r="P3">
        <f>INDEX(_calc_누적빈도!P:P,$A3)-INDEX(_calc_누적빈도!P:P,$A3-기준600회_후보!$B$1)</f>
        <v>87</v>
      </c>
      <c r="Q3">
        <f>INDEX(_calc_누적빈도!Q:Q,$A3)-INDEX(_calc_누적빈도!Q:Q,$A3-기준600회_후보!$B$1)</f>
        <v>92</v>
      </c>
      <c r="R3">
        <f>INDEX(_calc_누적빈도!R:R,$A3)-INDEX(_calc_누적빈도!R:R,$A3-기준600회_후보!$B$1)</f>
        <v>78</v>
      </c>
      <c r="S3">
        <f>INDEX(_calc_누적빈도!S:S,$A3)-INDEX(_calc_누적빈도!S:S,$A3-기준600회_후보!$B$1)</f>
        <v>86</v>
      </c>
      <c r="T3">
        <f>INDEX(_calc_누적빈도!T:T,$A3)-INDEX(_calc_누적빈도!T:T,$A3-기준600회_후보!$B$1)</f>
        <v>87</v>
      </c>
      <c r="U3">
        <f>INDEX(_calc_누적빈도!U:U,$A3)-INDEX(_calc_누적빈도!U:U,$A3-기준600회_후보!$B$1)</f>
        <v>65</v>
      </c>
      <c r="V3">
        <f>INDEX(_calc_누적빈도!V:V,$A3)-INDEX(_calc_누적빈도!V:V,$A3-기준600회_후보!$B$1)</f>
        <v>89</v>
      </c>
      <c r="W3">
        <f>INDEX(_calc_누적빈도!W:W,$A3)-INDEX(_calc_누적빈도!W:W,$A3-기준600회_후보!$B$1)</f>
        <v>69</v>
      </c>
      <c r="X3">
        <f>INDEX(_calc_누적빈도!X:X,$A3)-INDEX(_calc_누적빈도!X:X,$A3-기준600회_후보!$B$1)</f>
        <v>69</v>
      </c>
      <c r="Y3">
        <f>INDEX(_calc_누적빈도!Y:Y,$A3)-INDEX(_calc_누적빈도!Y:Y,$A3-기준600회_후보!$B$1)</f>
        <v>84</v>
      </c>
      <c r="Z3">
        <f>INDEX(_calc_누적빈도!Z:Z,$A3)-INDEX(_calc_누적빈도!Z:Z,$A3-기준600회_후보!$B$1)</f>
        <v>64</v>
      </c>
      <c r="AA3">
        <f>INDEX(_calc_누적빈도!AA:AA,$A3)-INDEX(_calc_누적빈도!AA:AA,$A3-기준600회_후보!$B$1)</f>
        <v>74</v>
      </c>
      <c r="AB3">
        <f>INDEX(_calc_누적빈도!AB:AB,$A3)-INDEX(_calc_누적빈도!AB:AB,$A3-기준600회_후보!$B$1)</f>
        <v>81</v>
      </c>
      <c r="AC3">
        <f>INDEX(_calc_누적빈도!AC:AC,$A3)-INDEX(_calc_누적빈도!AC:AC,$A3-기준600회_후보!$B$1)</f>
        <v>87</v>
      </c>
      <c r="AD3">
        <f>INDEX(_calc_누적빈도!AD:AD,$A3)-INDEX(_calc_누적빈도!AD:AD,$A3-기준600회_후보!$B$1)</f>
        <v>76</v>
      </c>
      <c r="AE3">
        <f>INDEX(_calc_누적빈도!AE:AE,$A3)-INDEX(_calc_누적빈도!AE:AE,$A3-기준600회_후보!$B$1)</f>
        <v>81</v>
      </c>
      <c r="AF3">
        <f>INDEX(_calc_누적빈도!AF:AF,$A3)-INDEX(_calc_누적빈도!AF:AF,$A3-기준600회_후보!$B$1)</f>
        <v>83</v>
      </c>
      <c r="AG3">
        <f>INDEX(_calc_누적빈도!AG:AG,$A3)-INDEX(_calc_누적빈도!AG:AG,$A3-기준600회_후보!$B$1)</f>
        <v>68</v>
      </c>
      <c r="AH3">
        <f>INDEX(_calc_누적빈도!AH:AH,$A3)-INDEX(_calc_누적빈도!AH:AH,$A3-기준600회_후보!$B$1)</f>
        <v>94</v>
      </c>
      <c r="AI3">
        <f>INDEX(_calc_누적빈도!AI:AI,$A3)-INDEX(_calc_누적빈도!AI:AI,$A3-기준600회_후보!$B$1)</f>
        <v>84</v>
      </c>
      <c r="AJ3">
        <f>INDEX(_calc_누적빈도!AJ:AJ,$A3)-INDEX(_calc_누적빈도!AJ:AJ,$A3-기준600회_후보!$B$1)</f>
        <v>79</v>
      </c>
      <c r="AK3">
        <f>INDEX(_calc_누적빈도!AK:AK,$A3)-INDEX(_calc_누적빈도!AK:AK,$A3-기준600회_후보!$B$1)</f>
        <v>82</v>
      </c>
      <c r="AL3">
        <f>INDEX(_calc_누적빈도!AL:AL,$A3)-INDEX(_calc_누적빈도!AL:AL,$A3-기준600회_후보!$B$1)</f>
        <v>77</v>
      </c>
      <c r="AM3">
        <f>INDEX(_calc_누적빈도!AM:AM,$A3)-INDEX(_calc_누적빈도!AM:AM,$A3-기준600회_후보!$B$1)</f>
        <v>95</v>
      </c>
      <c r="AN3">
        <f>INDEX(_calc_누적빈도!AN:AN,$A3)-INDEX(_calc_누적빈도!AN:AN,$A3-기준600회_후보!$B$1)</f>
        <v>81</v>
      </c>
      <c r="AO3">
        <f>INDEX(_calc_누적빈도!AO:AO,$A3)-INDEX(_calc_누적빈도!AO:AO,$A3-기준600회_후보!$B$1)</f>
        <v>70</v>
      </c>
      <c r="AP3">
        <f>INDEX(_calc_누적빈도!AP:AP,$A3)-INDEX(_calc_누적빈도!AP:AP,$A3-기준600회_후보!$B$1)</f>
        <v>78</v>
      </c>
      <c r="AQ3">
        <f>INDEX(_calc_누적빈도!AQ:AQ,$A3)-INDEX(_calc_누적빈도!AQ:AQ,$A3-기준600회_후보!$B$1)</f>
        <v>79</v>
      </c>
      <c r="AR3">
        <f>INDEX(_calc_누적빈도!AR:AR,$A3)-INDEX(_calc_누적빈도!AR:AR,$A3-기준600회_후보!$B$1)</f>
        <v>79</v>
      </c>
      <c r="AS3">
        <f>INDEX(_calc_누적빈도!AS:AS,$A3)-INDEX(_calc_누적빈도!AS:AS,$A3-기준600회_후보!$B$1)</f>
        <v>82</v>
      </c>
      <c r="AT3">
        <f>INDEX(_calc_누적빈도!AT:AT,$A3)-INDEX(_calc_누적빈도!AT:AT,$A3-기준600회_후보!$B$1)</f>
        <v>87</v>
      </c>
      <c r="AU3">
        <f>(RANK(_calc_라운드기준!B3,_calc_라운드기준!$B3:$AT3,0)+COUNTIFS(_calc_라운드기준!$B3:$AT3,_calc_라운드기준!B3,$B$1:$AT$1,"&lt;"&amp;1))-(RANK(B3,$B3:$AT3,0)+COUNTIFS($B3:$AT3,B3,$B$1:$AT$1,"&lt;"&amp;1))</f>
        <v>-24</v>
      </c>
      <c r="AV3">
        <f>(RANK(_calc_라운드기준!C3,_calc_라운드기준!$B3:$AT3,0)+COUNTIFS(_calc_라운드기준!$B3:$AT3,_calc_라운드기준!C3,$B$1:$AT$1,"&lt;"&amp;2))-(RANK(C3,$B3:$AT3,0)+COUNTIFS($B3:$AT3,C3,$B$1:$AT$1,"&lt;"&amp;2))</f>
        <v>-25</v>
      </c>
      <c r="AW3">
        <f>(RANK(_calc_라운드기준!D3,_calc_라운드기준!$B3:$AT3,0)+COUNTIFS(_calc_라운드기준!$B3:$AT3,_calc_라운드기준!D3,$B$1:$AT$1,"&lt;"&amp;3))-(RANK(D3,$B3:$AT3,0)+COUNTIFS($B3:$AT3,D3,$B$1:$AT$1,"&lt;"&amp;3))</f>
        <v>5</v>
      </c>
      <c r="AX3">
        <f>(RANK(_calc_라운드기준!E3,_calc_라운드기준!$B3:$AT3,0)+COUNTIFS(_calc_라운드기준!$B3:$AT3,_calc_라운드기준!E3,$B$1:$AT$1,"&lt;"&amp;4))-(RANK(E3,$B3:$AT3,0)+COUNTIFS($B3:$AT3,E3,$B$1:$AT$1,"&lt;"&amp;4))</f>
        <v>-14</v>
      </c>
      <c r="AY3">
        <f>(RANK(_calc_라운드기준!F3,_calc_라운드기준!$B3:$AT3,0)+COUNTIFS(_calc_라운드기준!$B3:$AT3,_calc_라운드기준!F3,$B$1:$AT$1,"&lt;"&amp;5))-(RANK(F3,$B3:$AT3,0)+COUNTIFS($B3:$AT3,F3,$B$1:$AT$1,"&lt;"&amp;5))</f>
        <v>-2</v>
      </c>
      <c r="AZ3">
        <f>(RANK(_calc_라운드기준!G3,_calc_라운드기준!$B3:$AT3,0)+COUNTIFS(_calc_라운드기준!$B3:$AT3,_calc_라운드기준!G3,$B$1:$AT$1,"&lt;"&amp;6))-(RANK(G3,$B3:$AT3,0)+COUNTIFS($B3:$AT3,G3,$B$1:$AT$1,"&lt;"&amp;6))</f>
        <v>15</v>
      </c>
      <c r="BA3">
        <f>(RANK(_calc_라운드기준!H3,_calc_라운드기준!$B3:$AT3,0)+COUNTIFS(_calc_라운드기준!$B3:$AT3,_calc_라운드기준!H3,$B$1:$AT$1,"&lt;"&amp;7))-(RANK(H3,$B3:$AT3,0)+COUNTIFS($B3:$AT3,H3,$B$1:$AT$1,"&lt;"&amp;7))</f>
        <v>15</v>
      </c>
      <c r="BB3">
        <f>(RANK(_calc_라운드기준!I3,_calc_라운드기준!$B3:$AT3,0)+COUNTIFS(_calc_라운드기준!$B3:$AT3,_calc_라운드기준!I3,$B$1:$AT$1,"&lt;"&amp;8))-(RANK(I3,$B3:$AT3,0)+COUNTIFS($B3:$AT3,I3,$B$1:$AT$1,"&lt;"&amp;8))</f>
        <v>-17</v>
      </c>
      <c r="BC3">
        <f>(RANK(_calc_라운드기준!J3,_calc_라운드기준!$B3:$AT3,0)+COUNTIFS(_calc_라운드기준!$B3:$AT3,_calc_라운드기준!J3,$B$1:$AT$1,"&lt;"&amp;9))-(RANK(J3,$B3:$AT3,0)+COUNTIFS($B3:$AT3,J3,$B$1:$AT$1,"&lt;"&amp;9))</f>
        <v>-11</v>
      </c>
      <c r="BD3">
        <f>(RANK(_calc_라운드기준!K3,_calc_라운드기준!$B3:$AT3,0)+COUNTIFS(_calc_라운드기준!$B3:$AT3,_calc_라운드기준!K3,$B$1:$AT$1,"&lt;"&amp;10))-(RANK(K3,$B3:$AT3,0)+COUNTIFS($B3:$AT3,K3,$B$1:$AT$1,"&lt;"&amp;10))</f>
        <v>3</v>
      </c>
      <c r="BE3">
        <f>(RANK(_calc_라운드기준!L3,_calc_라운드기준!$B3:$AT3,0)+COUNTIFS(_calc_라운드기준!$B3:$AT3,_calc_라운드기준!L3,$B$1:$AT$1,"&lt;"&amp;11))-(RANK(L3,$B3:$AT3,0)+COUNTIFS($B3:$AT3,L3,$B$1:$AT$1,"&lt;"&amp;11))</f>
        <v>21</v>
      </c>
      <c r="BF3">
        <f>(RANK(_calc_라운드기준!M3,_calc_라운드기준!$B3:$AT3,0)+COUNTIFS(_calc_라운드기준!$B3:$AT3,_calc_라운드기준!M3,$B$1:$AT$1,"&lt;"&amp;12))-(RANK(M3,$B3:$AT3,0)+COUNTIFS($B3:$AT3,M3,$B$1:$AT$1,"&lt;"&amp;12))</f>
        <v>36</v>
      </c>
      <c r="BG3">
        <f>(RANK(_calc_라운드기준!N3,_calc_라운드기준!$B3:$AT3,0)+COUNTIFS(_calc_라운드기준!$B3:$AT3,_calc_라운드기준!N3,$B$1:$AT$1,"&lt;"&amp;13))-(RANK(N3,$B3:$AT3,0)+COUNTIFS($B3:$AT3,N3,$B$1:$AT$1,"&lt;"&amp;13))</f>
        <v>-1</v>
      </c>
      <c r="BH3">
        <f>(RANK(_calc_라운드기준!O3,_calc_라운드기준!$B3:$AT3,0)+COUNTIFS(_calc_라운드기준!$B3:$AT3,_calc_라운드기준!O3,$B$1:$AT$1,"&lt;"&amp;14))-(RANK(O3,$B3:$AT3,0)+COUNTIFS($B3:$AT3,O3,$B$1:$AT$1,"&lt;"&amp;14))</f>
        <v>14</v>
      </c>
      <c r="BI3">
        <f>(RANK(_calc_라운드기준!P3,_calc_라운드기준!$B3:$AT3,0)+COUNTIFS(_calc_라운드기준!$B3:$AT3,_calc_라운드기준!P3,$B$1:$AT$1,"&lt;"&amp;15))-(RANK(P3,$B3:$AT3,0)+COUNTIFS($B3:$AT3,P3,$B$1:$AT$1,"&lt;"&amp;15))</f>
        <v>-9</v>
      </c>
      <c r="BJ3">
        <f>(RANK(_calc_라운드기준!Q3,_calc_라운드기준!$B3:$AT3,0)+COUNTIFS(_calc_라운드기준!$B3:$AT3,_calc_라운드기준!Q3,$B$1:$AT$1,"&lt;"&amp;16))-(RANK(Q3,$B3:$AT3,0)+COUNTIFS($B3:$AT3,Q3,$B$1:$AT$1,"&lt;"&amp;16))</f>
        <v>0</v>
      </c>
      <c r="BK3">
        <f>(RANK(_calc_라운드기준!R3,_calc_라운드기준!$B3:$AT3,0)+COUNTIFS(_calc_라운드기준!$B3:$AT3,_calc_라운드기준!R3,$B$1:$AT$1,"&lt;"&amp;17))-(RANK(R3,$B3:$AT3,0)+COUNTIFS($B3:$AT3,R3,$B$1:$AT$1,"&lt;"&amp;17))</f>
        <v>10</v>
      </c>
      <c r="BL3">
        <f>(RANK(_calc_라운드기준!S3,_calc_라운드기준!$B3:$AT3,0)+COUNTIFS(_calc_라운드기준!$B3:$AT3,_calc_라운드기준!S3,$B$1:$AT$1,"&lt;"&amp;18))-(RANK(S3,$B3:$AT3,0)+COUNTIFS($B3:$AT3,S3,$B$1:$AT$1,"&lt;"&amp;18))</f>
        <v>-2</v>
      </c>
      <c r="BM3">
        <f>(RANK(_calc_라운드기준!T3,_calc_라운드기준!$B3:$AT3,0)+COUNTIFS(_calc_라운드기준!$B3:$AT3,_calc_라운드기준!T3,$B$1:$AT$1,"&lt;"&amp;19))-(RANK(T3,$B3:$AT3,0)+COUNTIFS($B3:$AT3,T3,$B$1:$AT$1,"&lt;"&amp;19))</f>
        <v>2</v>
      </c>
      <c r="BN3">
        <f>(RANK(_calc_라운드기준!U3,_calc_라운드기준!$B3:$AT3,0)+COUNTIFS(_calc_라운드기준!$B3:$AT3,_calc_라운드기준!U3,$B$1:$AT$1,"&lt;"&amp;20))-(RANK(U3,$B3:$AT3,0)+COUNTIFS($B3:$AT3,U3,$B$1:$AT$1,"&lt;"&amp;20))</f>
        <v>-29</v>
      </c>
      <c r="BO3">
        <f>(RANK(_calc_라운드기준!V3,_calc_라운드기준!$B3:$AT3,0)+COUNTIFS(_calc_라운드기준!$B3:$AT3,_calc_라운드기준!V3,$B$1:$AT$1,"&lt;"&amp;21))-(RANK(V3,$B3:$AT3,0)+COUNTIFS($B3:$AT3,V3,$B$1:$AT$1,"&lt;"&amp;21))</f>
        <v>37</v>
      </c>
      <c r="BP3">
        <f>(RANK(_calc_라운드기준!W3,_calc_라운드기준!$B3:$AT3,0)+COUNTIFS(_calc_라운드기준!$B3:$AT3,_calc_라운드기준!W3,$B$1:$AT$1,"&lt;"&amp;22))-(RANK(W3,$B3:$AT3,0)+COUNTIFS($B3:$AT3,W3,$B$1:$AT$1,"&lt;"&amp;22))</f>
        <v>-11</v>
      </c>
      <c r="BQ3">
        <f>(RANK(_calc_라운드기준!X3,_calc_라운드기준!$B3:$AT3,0)+COUNTIFS(_calc_라운드기준!$B3:$AT3,_calc_라운드기준!X3,$B$1:$AT$1,"&lt;"&amp;23))-(RANK(X3,$B3:$AT3,0)+COUNTIFS($B3:$AT3,X3,$B$1:$AT$1,"&lt;"&amp;23))</f>
        <v>-1</v>
      </c>
      <c r="BR3">
        <f>(RANK(_calc_라운드기준!Y3,_calc_라운드기준!$B3:$AT3,0)+COUNTIFS(_calc_라운드기준!$B3:$AT3,_calc_라운드기준!Y3,$B$1:$AT$1,"&lt;"&amp;24))-(RANK(Y3,$B3:$AT3,0)+COUNTIFS($B3:$AT3,Y3,$B$1:$AT$1,"&lt;"&amp;24))</f>
        <v>-10</v>
      </c>
      <c r="BS3">
        <f>(RANK(_calc_라운드기준!Z3,_calc_라운드기준!$B3:$AT3,0)+COUNTIFS(_calc_라운드기준!$B3:$AT3,_calc_라운드기준!Z3,$B$1:$AT$1,"&lt;"&amp;25))-(RANK(Z3,$B3:$AT3,0)+COUNTIFS($B3:$AT3,Z3,$B$1:$AT$1,"&lt;"&amp;25))</f>
        <v>-15</v>
      </c>
      <c r="BT3">
        <f>(RANK(_calc_라운드기준!AA3,_calc_라운드기준!$B3:$AT3,0)+COUNTIFS(_calc_라운드기준!$B3:$AT3,_calc_라운드기준!AA3,$B$1:$AT$1,"&lt;"&amp;26))-(RANK(AA3,$B3:$AT3,0)+COUNTIFS($B3:$AT3,AA3,$B$1:$AT$1,"&lt;"&amp;26))</f>
        <v>6</v>
      </c>
      <c r="BU3">
        <f>(RANK(_calc_라운드기준!AB3,_calc_라운드기준!$B3:$AT3,0)+COUNTIFS(_calc_라운드기준!$B3:$AT3,_calc_라운드기준!AB3,$B$1:$AT$1,"&lt;"&amp;27))-(RANK(AB3,$B3:$AT3,0)+COUNTIFS($B3:$AT3,AB3,$B$1:$AT$1,"&lt;"&amp;27))</f>
        <v>-17</v>
      </c>
      <c r="BV3">
        <f>(RANK(_calc_라운드기준!AC3,_calc_라운드기준!$B3:$AT3,0)+COUNTIFS(_calc_라운드기준!$B3:$AT3,_calc_라운드기준!AC3,$B$1:$AT$1,"&lt;"&amp;28))-(RANK(AC3,$B3:$AT3,0)+COUNTIFS($B3:$AT3,AC3,$B$1:$AT$1,"&lt;"&amp;28))</f>
        <v>-5</v>
      </c>
      <c r="BW3">
        <f>(RANK(_calc_라운드기준!AD3,_calc_라운드기준!$B3:$AT3,0)+COUNTIFS(_calc_라운드기준!$B3:$AT3,_calc_라운드기준!AD3,$B$1:$AT$1,"&lt;"&amp;29))-(RANK(AD3,$B3:$AT3,0)+COUNTIFS($B3:$AT3,AD3,$B$1:$AT$1,"&lt;"&amp;29))</f>
        <v>-2</v>
      </c>
      <c r="BX3">
        <f>(RANK(_calc_라운드기준!AE3,_calc_라운드기준!$B3:$AT3,0)+COUNTIFS(_calc_라운드기준!$B3:$AT3,_calc_라운드기준!AE3,$B$1:$AT$1,"&lt;"&amp;30))-(RANK(AE3,$B3:$AT3,0)+COUNTIFS($B3:$AT3,AE3,$B$1:$AT$1,"&lt;"&amp;30))</f>
        <v>-7</v>
      </c>
      <c r="BY3">
        <f>(RANK(_calc_라운드기준!AF3,_calc_라운드기준!$B3:$AT3,0)+COUNTIFS(_calc_라운드기준!$B3:$AT3,_calc_라운드기준!AF3,$B$1:$AT$1,"&lt;"&amp;31))-(RANK(AF3,$B3:$AT3,0)+COUNTIFS($B3:$AT3,AF3,$B$1:$AT$1,"&lt;"&amp;31))</f>
        <v>-16</v>
      </c>
      <c r="BZ3">
        <f>(RANK(_calc_라운드기준!AG3,_calc_라운드기준!$B3:$AT3,0)+COUNTIFS(_calc_라운드기준!$B3:$AT3,_calc_라운드기준!AG3,$B$1:$AT$1,"&lt;"&amp;32))-(RANK(AG3,$B3:$AT3,0)+COUNTIFS($B3:$AT3,AG3,$B$1:$AT$1,"&lt;"&amp;32))</f>
        <v>-25</v>
      </c>
      <c r="CA3">
        <f>(RANK(_calc_라운드기준!AH3,_calc_라운드기준!$B3:$AT3,0)+COUNTIFS(_calc_라운드기준!$B3:$AT3,_calc_라운드기준!AH3,$B$1:$AT$1,"&lt;"&amp;33))-(RANK(AH3,$B3:$AT3,0)+COUNTIFS($B3:$AT3,AH3,$B$1:$AT$1,"&lt;"&amp;33))</f>
        <v>14</v>
      </c>
      <c r="CB3">
        <f>(RANK(_calc_라운드기준!AI3,_calc_라운드기준!$B3:$AT3,0)+COUNTIFS(_calc_라운드기준!$B3:$AT3,_calc_라운드기준!AI3,$B$1:$AT$1,"&lt;"&amp;34))-(RANK(AI3,$B3:$AT3,0)+COUNTIFS($B3:$AT3,AI3,$B$1:$AT$1,"&lt;"&amp;34))</f>
        <v>14</v>
      </c>
      <c r="CC3">
        <f>(RANK(_calc_라운드기준!AJ3,_calc_라운드기준!$B3:$AT3,0)+COUNTIFS(_calc_라운드기준!$B3:$AT3,_calc_라운드기준!AJ3,$B$1:$AT$1,"&lt;"&amp;35))-(RANK(AJ3,$B3:$AT3,0)+COUNTIFS($B3:$AT3,AJ3,$B$1:$AT$1,"&lt;"&amp;35))</f>
        <v>7</v>
      </c>
      <c r="CD3">
        <f>(RANK(_calc_라운드기준!AK3,_calc_라운드기준!$B3:$AT3,0)+COUNTIFS(_calc_라운드기준!$B3:$AT3,_calc_라운드기준!AK3,$B$1:$AT$1,"&lt;"&amp;36))-(RANK(AK3,$B3:$AT3,0)+COUNTIFS($B3:$AT3,AK3,$B$1:$AT$1,"&lt;"&amp;36))</f>
        <v>-1</v>
      </c>
      <c r="CE3">
        <f>(RANK(_calc_라운드기준!AL3,_calc_라운드기준!$B3:$AT3,0)+COUNTIFS(_calc_라운드기준!$B3:$AT3,_calc_라운드기준!AL3,$B$1:$AT$1,"&lt;"&amp;37))-(RANK(AL3,$B3:$AT3,0)+COUNTIFS($B3:$AT3,AL3,$B$1:$AT$1,"&lt;"&amp;37))</f>
        <v>3</v>
      </c>
      <c r="CF3">
        <f>(RANK(_calc_라운드기준!AM3,_calc_라운드기준!$B3:$AT3,0)+COUNTIFS(_calc_라운드기준!$B3:$AT3,_calc_라운드기준!AM3,$B$1:$AT$1,"&lt;"&amp;38))-(RANK(AM3,$B3:$AT3,0)+COUNTIFS($B3:$AT3,AM3,$B$1:$AT$1,"&lt;"&amp;38))</f>
        <v>6</v>
      </c>
      <c r="CG3">
        <f>(RANK(_calc_라운드기준!AN3,_calc_라운드기준!$B3:$AT3,0)+COUNTIFS(_calc_라운드기준!$B3:$AT3,_calc_라운드기준!AN3,$B$1:$AT$1,"&lt;"&amp;39))-(RANK(AN3,$B3:$AT3,0)+COUNTIFS($B3:$AT3,AN3,$B$1:$AT$1,"&lt;"&amp;39))</f>
        <v>11</v>
      </c>
      <c r="CH3">
        <f>(RANK(_calc_라운드기준!AO3,_calc_라운드기준!$B3:$AT3,0)+COUNTIFS(_calc_라운드기준!$B3:$AT3,_calc_라운드기준!AO3,$B$1:$AT$1,"&lt;"&amp;40))-(RANK(AO3,$B3:$AT3,0)+COUNTIFS($B3:$AT3,AO3,$B$1:$AT$1,"&lt;"&amp;40))</f>
        <v>3</v>
      </c>
      <c r="CI3">
        <f>(RANK(_calc_라운드기준!AP3,_calc_라운드기준!$B3:$AT3,0)+COUNTIFS(_calc_라운드기준!$B3:$AT3,_calc_라운드기준!AP3,$B$1:$AT$1,"&lt;"&amp;41))-(RANK(AP3,$B3:$AT3,0)+COUNTIFS($B3:$AT3,AP3,$B$1:$AT$1,"&lt;"&amp;41))</f>
        <v>-10</v>
      </c>
      <c r="CJ3">
        <f>(RANK(_calc_라운드기준!AQ3,_calc_라운드기준!$B3:$AT3,0)+COUNTIFS(_calc_라운드기준!$B3:$AT3,_calc_라운드기준!AQ3,$B$1:$AT$1,"&lt;"&amp;42))-(RANK(AQ3,$B3:$AT3,0)+COUNTIFS($B3:$AT3,AQ3,$B$1:$AT$1,"&lt;"&amp;42))</f>
        <v>-6</v>
      </c>
      <c r="CK3">
        <f>(RANK(_calc_라운드기준!AR3,_calc_라운드기준!$B3:$AT3,0)+COUNTIFS(_calc_라운드기준!$B3:$AT3,_calc_라운드기준!AR3,$B$1:$AT$1,"&lt;"&amp;43))-(RANK(AR3,$B3:$AT3,0)+COUNTIFS($B3:$AT3,AR3,$B$1:$AT$1,"&lt;"&amp;43))</f>
        <v>15</v>
      </c>
      <c r="CL3">
        <f>(RANK(_calc_라운드기준!AS3,_calc_라운드기준!$B3:$AT3,0)+COUNTIFS(_calc_라운드기준!$B3:$AT3,_calc_라운드기준!AS3,$B$1:$AT$1,"&lt;"&amp;44))-(RANK(AS3,$B3:$AT3,0)+COUNTIFS($B3:$AT3,AS3,$B$1:$AT$1,"&lt;"&amp;44))</f>
        <v>1</v>
      </c>
      <c r="CM3">
        <f>(RANK(_calc_라운드기준!AT3,_calc_라운드기준!$B3:$AT3,0)+COUNTIFS(_calc_라운드기준!$B3:$AT3,_calc_라운드기준!AT3,$B$1:$AT$1,"&lt;"&amp;45))-(RANK(AT3,$B3:$AT3,0)+COUNTIFS($B3:$AT3,AT3,$B$1:$AT$1,"&lt;"&amp;45))</f>
        <v>22</v>
      </c>
      <c r="CN3">
        <f t="shared" si="0"/>
        <v>42</v>
      </c>
      <c r="CO3">
        <f t="shared" si="1"/>
        <v>43</v>
      </c>
      <c r="CP3">
        <f t="shared" si="2"/>
        <v>16</v>
      </c>
      <c r="CQ3">
        <f t="shared" si="3"/>
        <v>37</v>
      </c>
      <c r="CR3">
        <f t="shared" si="4"/>
        <v>26</v>
      </c>
      <c r="CS3">
        <f t="shared" si="5"/>
        <v>5</v>
      </c>
      <c r="CT3">
        <f t="shared" si="6"/>
        <v>6</v>
      </c>
      <c r="CU3">
        <f t="shared" si="7"/>
        <v>40</v>
      </c>
      <c r="CV3">
        <f t="shared" si="8"/>
        <v>35</v>
      </c>
      <c r="CW3">
        <f t="shared" si="9"/>
        <v>17</v>
      </c>
      <c r="CX3">
        <f t="shared" si="10"/>
        <v>4</v>
      </c>
      <c r="CY3">
        <f t="shared" si="11"/>
        <v>2</v>
      </c>
      <c r="CZ3">
        <f t="shared" si="12"/>
        <v>23</v>
      </c>
      <c r="DA3">
        <f t="shared" si="13"/>
        <v>8</v>
      </c>
      <c r="DB3">
        <f t="shared" si="14"/>
        <v>32</v>
      </c>
      <c r="DC3">
        <f t="shared" si="15"/>
        <v>22</v>
      </c>
      <c r="DD3">
        <f t="shared" si="16"/>
        <v>12</v>
      </c>
      <c r="DE3">
        <f t="shared" si="17"/>
        <v>27</v>
      </c>
      <c r="DF3">
        <f t="shared" si="18"/>
        <v>20</v>
      </c>
      <c r="DG3">
        <f t="shared" si="19"/>
        <v>45</v>
      </c>
      <c r="DH3">
        <f t="shared" si="20"/>
        <v>1</v>
      </c>
      <c r="DI3">
        <f t="shared" si="21"/>
        <v>36</v>
      </c>
      <c r="DJ3">
        <f t="shared" si="22"/>
        <v>24</v>
      </c>
      <c r="DK3">
        <f t="shared" si="23"/>
        <v>33</v>
      </c>
      <c r="DL3">
        <f t="shared" si="24"/>
        <v>38</v>
      </c>
      <c r="DM3">
        <f t="shared" si="25"/>
        <v>14</v>
      </c>
      <c r="DN3">
        <f t="shared" si="26"/>
        <v>41</v>
      </c>
      <c r="DO3">
        <f t="shared" si="27"/>
        <v>29</v>
      </c>
      <c r="DP3">
        <f t="shared" si="28"/>
        <v>28</v>
      </c>
      <c r="DQ3">
        <f t="shared" si="29"/>
        <v>31</v>
      </c>
      <c r="DR3">
        <f t="shared" si="30"/>
        <v>39</v>
      </c>
      <c r="DS3">
        <f t="shared" si="31"/>
        <v>44</v>
      </c>
      <c r="DT3">
        <f t="shared" si="32"/>
        <v>9</v>
      </c>
      <c r="DU3">
        <f t="shared" si="33"/>
        <v>10</v>
      </c>
      <c r="DV3">
        <f t="shared" si="34"/>
        <v>13</v>
      </c>
      <c r="DW3">
        <f t="shared" si="35"/>
        <v>25</v>
      </c>
      <c r="DX3">
        <f t="shared" si="36"/>
        <v>18</v>
      </c>
      <c r="DY3">
        <f t="shared" si="37"/>
        <v>15</v>
      </c>
      <c r="DZ3">
        <f t="shared" si="38"/>
        <v>11</v>
      </c>
      <c r="EA3">
        <f t="shared" si="39"/>
        <v>19</v>
      </c>
      <c r="EB3">
        <f t="shared" si="40"/>
        <v>34</v>
      </c>
      <c r="EC3">
        <f t="shared" si="41"/>
        <v>30</v>
      </c>
      <c r="ED3">
        <f t="shared" si="42"/>
        <v>7</v>
      </c>
      <c r="EE3">
        <f t="shared" si="43"/>
        <v>21</v>
      </c>
      <c r="EF3">
        <f t="shared" si="44"/>
        <v>3</v>
      </c>
    </row>
    <row r="4" spans="1:136" ht="16.5" customHeight="1">
      <c r="A4">
        <f>_calc_라운드기준!A4</f>
        <v>1242</v>
      </c>
      <c r="B4">
        <f>INDEX(_calc_누적빈도!B:B,$A4)-INDEX(_calc_누적빈도!B:B,$A4-기준600회_후보!$B$1)</f>
        <v>74</v>
      </c>
      <c r="C4">
        <f>INDEX(_calc_누적빈도!C:C,$A4)-INDEX(_calc_누적빈도!C:C,$A4-기준600회_후보!$B$1)</f>
        <v>72</v>
      </c>
      <c r="D4">
        <f>INDEX(_calc_누적빈도!D:D,$A4)-INDEX(_calc_누적빈도!D:D,$A4-기준600회_후보!$B$1)</f>
        <v>90</v>
      </c>
      <c r="E4">
        <f>INDEX(_calc_누적빈도!E:E,$A4)-INDEX(_calc_누적빈도!E:E,$A4-기준600회_후보!$B$1)</f>
        <v>71</v>
      </c>
      <c r="F4">
        <f>INDEX(_calc_누적빈도!F:F,$A4)-INDEX(_calc_누적빈도!F:F,$A4-기준600회_후보!$B$1)</f>
        <v>63</v>
      </c>
      <c r="G4">
        <f>INDEX(_calc_누적빈도!G:G,$A4)-INDEX(_calc_누적빈도!G:G,$A4-기준600회_후보!$B$1)</f>
        <v>88</v>
      </c>
      <c r="H4">
        <f>INDEX(_calc_누적빈도!H:H,$A4)-INDEX(_calc_누적빈도!H:H,$A4-기준600회_후보!$B$1)</f>
        <v>88</v>
      </c>
      <c r="I4">
        <f>INDEX(_calc_누적빈도!I:I,$A4)-INDEX(_calc_누적빈도!I:I,$A4-기준600회_후보!$B$1)</f>
        <v>68</v>
      </c>
      <c r="J4">
        <f>INDEX(_calc_누적빈도!J:J,$A4)-INDEX(_calc_누적빈도!J:J,$A4-기준600회_후보!$B$1)</f>
        <v>70</v>
      </c>
      <c r="K4">
        <f>INDEX(_calc_누적빈도!K:K,$A4)-INDEX(_calc_누적빈도!K:K,$A4-기준600회_후보!$B$1)</f>
        <v>78</v>
      </c>
      <c r="L4">
        <f>INDEX(_calc_누적빈도!L:L,$A4)-INDEX(_calc_누적빈도!L:L,$A4-기준600회_후보!$B$1)</f>
        <v>85</v>
      </c>
      <c r="M4">
        <f>INDEX(_calc_누적빈도!M:M,$A4)-INDEX(_calc_누적빈도!M:M,$A4-기준600회_후보!$B$1)</f>
        <v>96</v>
      </c>
      <c r="N4">
        <f>INDEX(_calc_누적빈도!N:N,$A4)-INDEX(_calc_누적빈도!N:N,$A4-기준600회_후보!$B$1)</f>
        <v>92</v>
      </c>
      <c r="O4">
        <f>INDEX(_calc_누적빈도!O:O,$A4)-INDEX(_calc_누적빈도!O:O,$A4-기준600회_후보!$B$1)</f>
        <v>76</v>
      </c>
      <c r="P4">
        <f>INDEX(_calc_누적빈도!P:P,$A4)-INDEX(_calc_누적빈도!P:P,$A4-기준600회_후보!$B$1)</f>
        <v>87</v>
      </c>
      <c r="Q4">
        <f>INDEX(_calc_누적빈도!Q:Q,$A4)-INDEX(_calc_누적빈도!Q:Q,$A4-기준600회_후보!$B$1)</f>
        <v>91</v>
      </c>
      <c r="R4">
        <f>INDEX(_calc_누적빈도!R:R,$A4)-INDEX(_calc_누적빈도!R:R,$A4-기준600회_후보!$B$1)</f>
        <v>79</v>
      </c>
      <c r="S4">
        <f>INDEX(_calc_누적빈도!S:S,$A4)-INDEX(_calc_누적빈도!S:S,$A4-기준600회_후보!$B$1)</f>
        <v>87</v>
      </c>
      <c r="T4">
        <f>INDEX(_calc_누적빈도!T:T,$A4)-INDEX(_calc_누적빈도!T:T,$A4-기준600회_후보!$B$1)</f>
        <v>87</v>
      </c>
      <c r="U4">
        <f>INDEX(_calc_누적빈도!U:U,$A4)-INDEX(_calc_누적빈도!U:U,$A4-기준600회_후보!$B$1)</f>
        <v>65</v>
      </c>
      <c r="V4">
        <f>INDEX(_calc_누적빈도!V:V,$A4)-INDEX(_calc_누적빈도!V:V,$A4-기준600회_후보!$B$1)</f>
        <v>89</v>
      </c>
      <c r="W4">
        <f>INDEX(_calc_누적빈도!W:W,$A4)-INDEX(_calc_누적빈도!W:W,$A4-기준600회_후보!$B$1)</f>
        <v>69</v>
      </c>
      <c r="X4">
        <f>INDEX(_calc_누적빈도!X:X,$A4)-INDEX(_calc_누적빈도!X:X,$A4-기준600회_후보!$B$1)</f>
        <v>69</v>
      </c>
      <c r="Y4">
        <f>INDEX(_calc_누적빈도!Y:Y,$A4)-INDEX(_calc_누적빈도!Y:Y,$A4-기준600회_후보!$B$1)</f>
        <v>85</v>
      </c>
      <c r="Z4">
        <f>INDEX(_calc_누적빈도!Z:Z,$A4)-INDEX(_calc_누적빈도!Z:Z,$A4-기준600회_후보!$B$1)</f>
        <v>64</v>
      </c>
      <c r="AA4">
        <f>INDEX(_calc_누적빈도!AA:AA,$A4)-INDEX(_calc_누적빈도!AA:AA,$A4-기준600회_후보!$B$1)</f>
        <v>74</v>
      </c>
      <c r="AB4">
        <f>INDEX(_calc_누적빈도!AB:AB,$A4)-INDEX(_calc_누적빈도!AB:AB,$A4-기준600회_후보!$B$1)</f>
        <v>81</v>
      </c>
      <c r="AC4">
        <f>INDEX(_calc_누적빈도!AC:AC,$A4)-INDEX(_calc_누적빈도!AC:AC,$A4-기준600회_후보!$B$1)</f>
        <v>87</v>
      </c>
      <c r="AD4">
        <f>INDEX(_calc_누적빈도!AD:AD,$A4)-INDEX(_calc_누적빈도!AD:AD,$A4-기준600회_후보!$B$1)</f>
        <v>76</v>
      </c>
      <c r="AE4">
        <f>INDEX(_calc_누적빈도!AE:AE,$A4)-INDEX(_calc_누적빈도!AE:AE,$A4-기준600회_후보!$B$1)</f>
        <v>81</v>
      </c>
      <c r="AF4">
        <f>INDEX(_calc_누적빈도!AF:AF,$A4)-INDEX(_calc_누적빈도!AF:AF,$A4-기준600회_후보!$B$1)</f>
        <v>82</v>
      </c>
      <c r="AG4">
        <f>INDEX(_calc_누적빈도!AG:AG,$A4)-INDEX(_calc_누적빈도!AG:AG,$A4-기준600회_후보!$B$1)</f>
        <v>68</v>
      </c>
      <c r="AH4">
        <f>INDEX(_calc_누적빈도!AH:AH,$A4)-INDEX(_calc_누적빈도!AH:AH,$A4-기준600회_후보!$B$1)</f>
        <v>94</v>
      </c>
      <c r="AI4">
        <f>INDEX(_calc_누적빈도!AI:AI,$A4)-INDEX(_calc_누적빈도!AI:AI,$A4-기준600회_후보!$B$1)</f>
        <v>84</v>
      </c>
      <c r="AJ4">
        <f>INDEX(_calc_누적빈도!AJ:AJ,$A4)-INDEX(_calc_누적빈도!AJ:AJ,$A4-기준600회_후보!$B$1)</f>
        <v>79</v>
      </c>
      <c r="AK4">
        <f>INDEX(_calc_누적빈도!AK:AK,$A4)-INDEX(_calc_누적빈도!AK:AK,$A4-기준600회_후보!$B$1)</f>
        <v>82</v>
      </c>
      <c r="AL4">
        <f>INDEX(_calc_누적빈도!AL:AL,$A4)-INDEX(_calc_누적빈도!AL:AL,$A4-기준600회_후보!$B$1)</f>
        <v>77</v>
      </c>
      <c r="AM4">
        <f>INDEX(_calc_누적빈도!AM:AM,$A4)-INDEX(_calc_누적빈도!AM:AM,$A4-기준600회_후보!$B$1)</f>
        <v>95</v>
      </c>
      <c r="AN4">
        <f>INDEX(_calc_누적빈도!AN:AN,$A4)-INDEX(_calc_누적빈도!AN:AN,$A4-기준600회_후보!$B$1)</f>
        <v>82</v>
      </c>
      <c r="AO4">
        <f>INDEX(_calc_누적빈도!AO:AO,$A4)-INDEX(_calc_누적빈도!AO:AO,$A4-기준600회_후보!$B$1)</f>
        <v>70</v>
      </c>
      <c r="AP4">
        <f>INDEX(_calc_누적빈도!AP:AP,$A4)-INDEX(_calc_누적빈도!AP:AP,$A4-기준600회_후보!$B$1)</f>
        <v>77</v>
      </c>
      <c r="AQ4">
        <f>INDEX(_calc_누적빈도!AQ:AQ,$A4)-INDEX(_calc_누적빈도!AQ:AQ,$A4-기준600회_후보!$B$1)</f>
        <v>79</v>
      </c>
      <c r="AR4">
        <f>INDEX(_calc_누적빈도!AR:AR,$A4)-INDEX(_calc_누적빈도!AR:AR,$A4-기준600회_후보!$B$1)</f>
        <v>79</v>
      </c>
      <c r="AS4">
        <f>INDEX(_calc_누적빈도!AS:AS,$A4)-INDEX(_calc_누적빈도!AS:AS,$A4-기준600회_후보!$B$1)</f>
        <v>82</v>
      </c>
      <c r="AT4">
        <f>INDEX(_calc_누적빈도!AT:AT,$A4)-INDEX(_calc_누적빈도!AT:AT,$A4-기준600회_후보!$B$1)</f>
        <v>88</v>
      </c>
      <c r="AU4">
        <f>(RANK(_calc_라운드기준!B4,_calc_라운드기준!$B4:$AT4,0)+COUNTIFS(_calc_라운드기준!$B4:$AT4,_calc_라운드기준!B4,$B$1:$AT$1,"&lt;"&amp;1))-(RANK(B4,$B4:$AT4,0)+COUNTIFS($B4:$AT4,B4,$B$1:$AT$1,"&lt;"&amp;1))</f>
        <v>-24</v>
      </c>
      <c r="AV4">
        <f>(RANK(_calc_라운드기준!C4,_calc_라운드기준!$B4:$AT4,0)+COUNTIFS(_calc_라운드기준!$B4:$AT4,_calc_라운드기준!C4,$B$1:$AT$1,"&lt;"&amp;2))-(RANK(C4,$B4:$AT4,0)+COUNTIFS($B4:$AT4,C4,$B$1:$AT$1,"&lt;"&amp;2))</f>
        <v>-14</v>
      </c>
      <c r="AW4">
        <f>(RANK(_calc_라운드기준!D4,_calc_라운드기준!$B4:$AT4,0)+COUNTIFS(_calc_라운드기준!$B4:$AT4,_calc_라운드기준!D4,$B$1:$AT$1,"&lt;"&amp;3))-(RANK(D4,$B4:$AT4,0)+COUNTIFS($B4:$AT4,D4,$B$1:$AT$1,"&lt;"&amp;3))</f>
        <v>5</v>
      </c>
      <c r="AX4">
        <f>(RANK(_calc_라운드기준!E4,_calc_라운드기준!$B4:$AT4,0)+COUNTIFS(_calc_라운드기준!$B4:$AT4,_calc_라운드기준!E4,$B$1:$AT$1,"&lt;"&amp;4))-(RANK(E4,$B4:$AT4,0)+COUNTIFS($B4:$AT4,E4,$B$1:$AT$1,"&lt;"&amp;4))</f>
        <v>1</v>
      </c>
      <c r="AY4">
        <f>(RANK(_calc_라운드기준!F4,_calc_라운드기준!$B4:$AT4,0)+COUNTIFS(_calc_라운드기준!$B4:$AT4,_calc_라운드기준!F4,$B$1:$AT$1,"&lt;"&amp;5))-(RANK(F4,$B4:$AT4,0)+COUNTIFS($B4:$AT4,F4,$B$1:$AT$1,"&lt;"&amp;5))</f>
        <v>-2</v>
      </c>
      <c r="AZ4">
        <f>(RANK(_calc_라운드기준!G4,_calc_라운드기준!$B4:$AT4,0)+COUNTIFS(_calc_라운드기준!$B4:$AT4,_calc_라운드기준!G4,$B$1:$AT$1,"&lt;"&amp;6))-(RANK(G4,$B4:$AT4,0)+COUNTIFS($B4:$AT4,G4,$B$1:$AT$1,"&lt;"&amp;6))</f>
        <v>14</v>
      </c>
      <c r="BA4">
        <f>(RANK(_calc_라운드기준!H4,_calc_라운드기준!$B4:$AT4,0)+COUNTIFS(_calc_라운드기준!$B4:$AT4,_calc_라운드기준!H4,$B$1:$AT$1,"&lt;"&amp;7))-(RANK(H4,$B4:$AT4,0)+COUNTIFS($B4:$AT4,H4,$B$1:$AT$1,"&lt;"&amp;7))</f>
        <v>14</v>
      </c>
      <c r="BB4">
        <f>(RANK(_calc_라운드기준!I4,_calc_라운드기준!$B4:$AT4,0)+COUNTIFS(_calc_라운드기준!$B4:$AT4,_calc_라운드기준!I4,$B$1:$AT$1,"&lt;"&amp;8))-(RANK(I4,$B4:$AT4,0)+COUNTIFS($B4:$AT4,I4,$B$1:$AT$1,"&lt;"&amp;8))</f>
        <v>-17</v>
      </c>
      <c r="BC4">
        <f>(RANK(_calc_라운드기준!J4,_calc_라운드기준!$B4:$AT4,0)+COUNTIFS(_calc_라운드기준!$B4:$AT4,_calc_라운드기준!J4,$B$1:$AT$1,"&lt;"&amp;9))-(RANK(J4,$B4:$AT4,0)+COUNTIFS($B4:$AT4,J4,$B$1:$AT$1,"&lt;"&amp;9))</f>
        <v>-12</v>
      </c>
      <c r="BD4">
        <f>(RANK(_calc_라운드기준!K4,_calc_라운드기준!$B4:$AT4,0)+COUNTIFS(_calc_라운드기준!$B4:$AT4,_calc_라운드기준!K4,$B$1:$AT$1,"&lt;"&amp;10))-(RANK(K4,$B4:$AT4,0)+COUNTIFS($B4:$AT4,K4,$B$1:$AT$1,"&lt;"&amp;10))</f>
        <v>-2</v>
      </c>
      <c r="BE4">
        <f>(RANK(_calc_라운드기준!L4,_calc_라운드기준!$B4:$AT4,0)+COUNTIFS(_calc_라운드기준!$B4:$AT4,_calc_라운드기준!L4,$B$1:$AT$1,"&lt;"&amp;11))-(RANK(L4,$B4:$AT4,0)+COUNTIFS($B4:$AT4,L4,$B$1:$AT$1,"&lt;"&amp;11))</f>
        <v>23</v>
      </c>
      <c r="BF4">
        <f>(RANK(_calc_라운드기준!M4,_calc_라운드기준!$B4:$AT4,0)+COUNTIFS(_calc_라운드기준!$B4:$AT4,_calc_라운드기준!M4,$B$1:$AT$1,"&lt;"&amp;12))-(RANK(M4,$B4:$AT4,0)+COUNTIFS($B4:$AT4,M4,$B$1:$AT$1,"&lt;"&amp;12))</f>
        <v>38</v>
      </c>
      <c r="BG4">
        <f>(RANK(_calc_라운드기준!N4,_calc_라운드기준!$B4:$AT4,0)+COUNTIFS(_calc_라운드기준!$B4:$AT4,_calc_라운드기준!N4,$B$1:$AT$1,"&lt;"&amp;13))-(RANK(N4,$B4:$AT4,0)+COUNTIFS($B4:$AT4,N4,$B$1:$AT$1,"&lt;"&amp;13))</f>
        <v>-2</v>
      </c>
      <c r="BH4">
        <f>(RANK(_calc_라운드기준!O4,_calc_라운드기준!$B4:$AT4,0)+COUNTIFS(_calc_라운드기준!$B4:$AT4,_calc_라운드기준!O4,$B$1:$AT$1,"&lt;"&amp;14))-(RANK(O4,$B4:$AT4,0)+COUNTIFS($B4:$AT4,O4,$B$1:$AT$1,"&lt;"&amp;14))</f>
        <v>14</v>
      </c>
      <c r="BI4">
        <f>(RANK(_calc_라운드기준!P4,_calc_라운드기준!$B4:$AT4,0)+COUNTIFS(_calc_라운드기준!$B4:$AT4,_calc_라운드기준!P4,$B$1:$AT$1,"&lt;"&amp;15))-(RANK(P4,$B4:$AT4,0)+COUNTIFS($B4:$AT4,P4,$B$1:$AT$1,"&lt;"&amp;15))</f>
        <v>-10</v>
      </c>
      <c r="BJ4">
        <f>(RANK(_calc_라운드기준!Q4,_calc_라운드기준!$B4:$AT4,0)+COUNTIFS(_calc_라운드기준!$B4:$AT4,_calc_라운드기준!Q4,$B$1:$AT$1,"&lt;"&amp;16))-(RANK(Q4,$B4:$AT4,0)+COUNTIFS($B4:$AT4,Q4,$B$1:$AT$1,"&lt;"&amp;16))</f>
        <v>0</v>
      </c>
      <c r="BK4">
        <f>(RANK(_calc_라운드기준!R4,_calc_라운드기준!$B4:$AT4,0)+COUNTIFS(_calc_라운드기준!$B4:$AT4,_calc_라운드기준!R4,$B$1:$AT$1,"&lt;"&amp;17))-(RANK(R4,$B4:$AT4,0)+COUNTIFS($B4:$AT4,R4,$B$1:$AT$1,"&lt;"&amp;17))</f>
        <v>16</v>
      </c>
      <c r="BL4">
        <f>(RANK(_calc_라운드기준!S4,_calc_라운드기준!$B4:$AT4,0)+COUNTIFS(_calc_라운드기준!$B4:$AT4,_calc_라운드기준!S4,$B$1:$AT$1,"&lt;"&amp;18))-(RANK(S4,$B4:$AT4,0)+COUNTIFS($B4:$AT4,S4,$B$1:$AT$1,"&lt;"&amp;18))</f>
        <v>0</v>
      </c>
      <c r="BM4">
        <f>(RANK(_calc_라운드기준!T4,_calc_라운드기준!$B4:$AT4,0)+COUNTIFS(_calc_라운드기준!$B4:$AT4,_calc_라운드기준!T4,$B$1:$AT$1,"&lt;"&amp;19))-(RANK(T4,$B4:$AT4,0)+COUNTIFS($B4:$AT4,T4,$B$1:$AT$1,"&lt;"&amp;19))</f>
        <v>0</v>
      </c>
      <c r="BN4">
        <f>(RANK(_calc_라운드기준!U4,_calc_라운드기준!$B4:$AT4,0)+COUNTIFS(_calc_라운드기준!$B4:$AT4,_calc_라운드기준!U4,$B$1:$AT$1,"&lt;"&amp;20))-(RANK(U4,$B4:$AT4,0)+COUNTIFS($B4:$AT4,U4,$B$1:$AT$1,"&lt;"&amp;20))</f>
        <v>-29</v>
      </c>
      <c r="BO4">
        <f>(RANK(_calc_라운드기준!V4,_calc_라운드기준!$B4:$AT4,0)+COUNTIFS(_calc_라운드기준!$B4:$AT4,_calc_라운드기준!V4,$B$1:$AT$1,"&lt;"&amp;21))-(RANK(V4,$B4:$AT4,0)+COUNTIFS($B4:$AT4,V4,$B$1:$AT$1,"&lt;"&amp;21))</f>
        <v>37</v>
      </c>
      <c r="BP4">
        <f>(RANK(_calc_라운드기준!W4,_calc_라운드기준!$B4:$AT4,0)+COUNTIFS(_calc_라운드기준!$B4:$AT4,_calc_라운드기준!W4,$B$1:$AT$1,"&lt;"&amp;22))-(RANK(W4,$B4:$AT4,0)+COUNTIFS($B4:$AT4,W4,$B$1:$AT$1,"&lt;"&amp;22))</f>
        <v>-12</v>
      </c>
      <c r="BQ4">
        <f>(RANK(_calc_라운드기준!X4,_calc_라운드기준!$B4:$AT4,0)+COUNTIFS(_calc_라운드기준!$B4:$AT4,_calc_라운드기준!X4,$B$1:$AT$1,"&lt;"&amp;23))-(RANK(X4,$B4:$AT4,0)+COUNTIFS($B4:$AT4,X4,$B$1:$AT$1,"&lt;"&amp;23))</f>
        <v>-12</v>
      </c>
      <c r="BR4">
        <f>(RANK(_calc_라운드기준!Y4,_calc_라운드기준!$B4:$AT4,0)+COUNTIFS(_calc_라운드기준!$B4:$AT4,_calc_라운드기준!Y4,$B$1:$AT$1,"&lt;"&amp;24))-(RANK(Y4,$B4:$AT4,0)+COUNTIFS($B4:$AT4,Y4,$B$1:$AT$1,"&lt;"&amp;24))</f>
        <v>-10</v>
      </c>
      <c r="BS4">
        <f>(RANK(_calc_라운드기준!Z4,_calc_라운드기준!$B4:$AT4,0)+COUNTIFS(_calc_라운드기준!$B4:$AT4,_calc_라운드기준!Z4,$B$1:$AT$1,"&lt;"&amp;25))-(RANK(Z4,$B4:$AT4,0)+COUNTIFS($B4:$AT4,Z4,$B$1:$AT$1,"&lt;"&amp;25))</f>
        <v>-15</v>
      </c>
      <c r="BT4">
        <f>(RANK(_calc_라운드기준!AA4,_calc_라운드기준!$B4:$AT4,0)+COUNTIFS(_calc_라운드기준!$B4:$AT4,_calc_라운드기준!AA4,$B$1:$AT$1,"&lt;"&amp;26))-(RANK(AA4,$B4:$AT4,0)+COUNTIFS($B4:$AT4,AA4,$B$1:$AT$1,"&lt;"&amp;26))</f>
        <v>7</v>
      </c>
      <c r="BU4">
        <f>(RANK(_calc_라운드기준!AB4,_calc_라운드기준!$B4:$AT4,0)+COUNTIFS(_calc_라운드기준!$B4:$AT4,_calc_라운드기준!AB4,$B$1:$AT$1,"&lt;"&amp;27))-(RANK(AB4,$B4:$AT4,0)+COUNTIFS($B4:$AT4,AB4,$B$1:$AT$1,"&lt;"&amp;27))</f>
        <v>-19</v>
      </c>
      <c r="BV4">
        <f>(RANK(_calc_라운드기준!AC4,_calc_라운드기준!$B4:$AT4,0)+COUNTIFS(_calc_라운드기준!$B4:$AT4,_calc_라운드기준!AC4,$B$1:$AT$1,"&lt;"&amp;28))-(RANK(AC4,$B4:$AT4,0)+COUNTIFS($B4:$AT4,AC4,$B$1:$AT$1,"&lt;"&amp;28))</f>
        <v>-7</v>
      </c>
      <c r="BW4">
        <f>(RANK(_calc_라운드기준!AD4,_calc_라운드기준!$B4:$AT4,0)+COUNTIFS(_calc_라운드기준!$B4:$AT4,_calc_라운드기준!AD4,$B$1:$AT$1,"&lt;"&amp;29))-(RANK(AD4,$B4:$AT4,0)+COUNTIFS($B4:$AT4,AD4,$B$1:$AT$1,"&lt;"&amp;29))</f>
        <v>-2</v>
      </c>
      <c r="BX4">
        <f>(RANK(_calc_라운드기준!AE4,_calc_라운드기준!$B4:$AT4,0)+COUNTIFS(_calc_라운드기준!$B4:$AT4,_calc_라운드기준!AE4,$B$1:$AT$1,"&lt;"&amp;30))-(RANK(AE4,$B4:$AT4,0)+COUNTIFS($B4:$AT4,AE4,$B$1:$AT$1,"&lt;"&amp;30))</f>
        <v>-8</v>
      </c>
      <c r="BY4">
        <f>(RANK(_calc_라운드기준!AF4,_calc_라운드기준!$B4:$AT4,0)+COUNTIFS(_calc_라운드기준!$B4:$AT4,_calc_라운드기준!AF4,$B$1:$AT$1,"&lt;"&amp;31))-(RANK(AF4,$B4:$AT4,0)+COUNTIFS($B4:$AT4,AF4,$B$1:$AT$1,"&lt;"&amp;31))</f>
        <v>-14</v>
      </c>
      <c r="BZ4">
        <f>(RANK(_calc_라운드기준!AG4,_calc_라운드기준!$B4:$AT4,0)+COUNTIFS(_calc_라운드기준!$B4:$AT4,_calc_라운드기준!AG4,$B$1:$AT$1,"&lt;"&amp;32))-(RANK(AG4,$B4:$AT4,0)+COUNTIFS($B4:$AT4,AG4,$B$1:$AT$1,"&lt;"&amp;32))</f>
        <v>-26</v>
      </c>
      <c r="CA4">
        <f>(RANK(_calc_라운드기준!AH4,_calc_라운드기준!$B4:$AT4,0)+COUNTIFS(_calc_라운드기준!$B4:$AT4,_calc_라운드기준!AH4,$B$1:$AT$1,"&lt;"&amp;33))-(RANK(AH4,$B4:$AT4,0)+COUNTIFS($B4:$AT4,AH4,$B$1:$AT$1,"&lt;"&amp;33))</f>
        <v>14</v>
      </c>
      <c r="CB4">
        <f>(RANK(_calc_라운드기준!AI4,_calc_라운드기준!$B4:$AT4,0)+COUNTIFS(_calc_라운드기준!$B4:$AT4,_calc_라운드기준!AI4,$B$1:$AT$1,"&lt;"&amp;34))-(RANK(AI4,$B4:$AT4,0)+COUNTIFS($B4:$AT4,AI4,$B$1:$AT$1,"&lt;"&amp;34))</f>
        <v>14</v>
      </c>
      <c r="CC4">
        <f>(RANK(_calc_라운드기준!AJ4,_calc_라운드기준!$B4:$AT4,0)+COUNTIFS(_calc_라운드기준!$B4:$AT4,_calc_라운드기준!AJ4,$B$1:$AT$1,"&lt;"&amp;35))-(RANK(AJ4,$B4:$AT4,0)+COUNTIFS($B4:$AT4,AJ4,$B$1:$AT$1,"&lt;"&amp;35))</f>
        <v>7</v>
      </c>
      <c r="CD4">
        <f>(RANK(_calc_라운드기준!AK4,_calc_라운드기준!$B4:$AT4,0)+COUNTIFS(_calc_라운드기준!$B4:$AT4,_calc_라운드기준!AK4,$B$1:$AT$1,"&lt;"&amp;36))-(RANK(AK4,$B4:$AT4,0)+COUNTIFS($B4:$AT4,AK4,$B$1:$AT$1,"&lt;"&amp;36))</f>
        <v>-9</v>
      </c>
      <c r="CE4">
        <f>(RANK(_calc_라운드기준!AL4,_calc_라운드기준!$B4:$AT4,0)+COUNTIFS(_calc_라운드기준!$B4:$AT4,_calc_라운드기준!AL4,$B$1:$AT$1,"&lt;"&amp;37))-(RANK(AL4,$B4:$AT4,0)+COUNTIFS($B4:$AT4,AL4,$B$1:$AT$1,"&lt;"&amp;37))</f>
        <v>4</v>
      </c>
      <c r="CF4">
        <f>(RANK(_calc_라운드기준!AM4,_calc_라운드기준!$B4:$AT4,0)+COUNTIFS(_calc_라운드기준!$B4:$AT4,_calc_라운드기준!AM4,$B$1:$AT$1,"&lt;"&amp;38))-(RANK(AM4,$B4:$AT4,0)+COUNTIFS($B4:$AT4,AM4,$B$1:$AT$1,"&lt;"&amp;38))</f>
        <v>6</v>
      </c>
      <c r="CG4">
        <f>(RANK(_calc_라운드기준!AN4,_calc_라운드기준!$B4:$AT4,0)+COUNTIFS(_calc_라운드기준!$B4:$AT4,_calc_라운드기준!AN4,$B$1:$AT$1,"&lt;"&amp;39))-(RANK(AN4,$B4:$AT4,0)+COUNTIFS($B4:$AT4,AN4,$B$1:$AT$1,"&lt;"&amp;39))</f>
        <v>-2</v>
      </c>
      <c r="CH4">
        <f>(RANK(_calc_라운드기준!AO4,_calc_라운드기준!$B4:$AT4,0)+COUNTIFS(_calc_라운드기준!$B4:$AT4,_calc_라운드기준!AO4,$B$1:$AT$1,"&lt;"&amp;40))-(RANK(AO4,$B4:$AT4,0)+COUNTIFS($B4:$AT4,AO4,$B$1:$AT$1,"&lt;"&amp;40))</f>
        <v>-4</v>
      </c>
      <c r="CI4">
        <f>(RANK(_calc_라운드기준!AP4,_calc_라운드기준!$B4:$AT4,0)+COUNTIFS(_calc_라운드기준!$B4:$AT4,_calc_라운드기준!AP4,$B$1:$AT$1,"&lt;"&amp;41))-(RANK(AP4,$B4:$AT4,0)+COUNTIFS($B4:$AT4,AP4,$B$1:$AT$1,"&lt;"&amp;41))</f>
        <v>5</v>
      </c>
      <c r="CJ4">
        <f>(RANK(_calc_라운드기준!AQ4,_calc_라운드기준!$B4:$AT4,0)+COUNTIFS(_calc_라운드기준!$B4:$AT4,_calc_라운드기준!AQ4,$B$1:$AT$1,"&lt;"&amp;42))-(RANK(AQ4,$B4:$AT4,0)+COUNTIFS($B4:$AT4,AQ4,$B$1:$AT$1,"&lt;"&amp;42))</f>
        <v>-7</v>
      </c>
      <c r="CK4">
        <f>(RANK(_calc_라운드기준!AR4,_calc_라운드기준!$B4:$AT4,0)+COUNTIFS(_calc_라운드기준!$B4:$AT4,_calc_라운드기준!AR4,$B$1:$AT$1,"&lt;"&amp;43))-(RANK(AR4,$B4:$AT4,0)+COUNTIFS($B4:$AT4,AR4,$B$1:$AT$1,"&lt;"&amp;43))</f>
        <v>15</v>
      </c>
      <c r="CL4">
        <f>(RANK(_calc_라운드기준!AS4,_calc_라운드기준!$B4:$AT4,0)+COUNTIFS(_calc_라운드기준!$B4:$AT4,_calc_라운드기준!AS4,$B$1:$AT$1,"&lt;"&amp;44))-(RANK(AS4,$B4:$AT4,0)+COUNTIFS($B4:$AT4,AS4,$B$1:$AT$1,"&lt;"&amp;44))</f>
        <v>-1</v>
      </c>
      <c r="CM4">
        <f>(RANK(_calc_라운드기준!AT4,_calc_라운드기준!$B4:$AT4,0)+COUNTIFS(_calc_라운드기준!$B4:$AT4,_calc_라운드기준!AT4,$B$1:$AT$1,"&lt;"&amp;45))-(RANK(AT4,$B4:$AT4,0)+COUNTIFS($B4:$AT4,AT4,$B$1:$AT$1,"&lt;"&amp;45))</f>
        <v>26</v>
      </c>
      <c r="CN4">
        <f t="shared" si="0"/>
        <v>43</v>
      </c>
      <c r="CO4">
        <f t="shared" si="1"/>
        <v>38</v>
      </c>
      <c r="CP4">
        <f t="shared" si="2"/>
        <v>15</v>
      </c>
      <c r="CQ4">
        <f t="shared" si="3"/>
        <v>18</v>
      </c>
      <c r="CR4">
        <f t="shared" si="4"/>
        <v>23</v>
      </c>
      <c r="CS4">
        <f t="shared" si="5"/>
        <v>7</v>
      </c>
      <c r="CT4">
        <f t="shared" si="6"/>
        <v>8</v>
      </c>
      <c r="CU4">
        <f t="shared" si="7"/>
        <v>41</v>
      </c>
      <c r="CV4">
        <f t="shared" si="8"/>
        <v>35</v>
      </c>
      <c r="CW4">
        <f t="shared" si="9"/>
        <v>24</v>
      </c>
      <c r="CX4">
        <f t="shared" si="10"/>
        <v>4</v>
      </c>
      <c r="CY4">
        <f t="shared" si="11"/>
        <v>1</v>
      </c>
      <c r="CZ4">
        <f t="shared" si="12"/>
        <v>25</v>
      </c>
      <c r="DA4">
        <f t="shared" si="13"/>
        <v>9</v>
      </c>
      <c r="DB4">
        <f t="shared" si="14"/>
        <v>33</v>
      </c>
      <c r="DC4">
        <f t="shared" si="15"/>
        <v>19</v>
      </c>
      <c r="DD4">
        <f t="shared" si="16"/>
        <v>5</v>
      </c>
      <c r="DE4">
        <f t="shared" si="17"/>
        <v>20</v>
      </c>
      <c r="DF4">
        <f t="shared" si="18"/>
        <v>21</v>
      </c>
      <c r="DG4">
        <f t="shared" si="19"/>
        <v>45</v>
      </c>
      <c r="DH4">
        <f t="shared" si="20"/>
        <v>2</v>
      </c>
      <c r="DI4">
        <f t="shared" si="21"/>
        <v>36</v>
      </c>
      <c r="DJ4">
        <f t="shared" si="22"/>
        <v>37</v>
      </c>
      <c r="DK4">
        <f t="shared" si="23"/>
        <v>34</v>
      </c>
      <c r="DL4">
        <f t="shared" si="24"/>
        <v>40</v>
      </c>
      <c r="DM4">
        <f t="shared" si="25"/>
        <v>12</v>
      </c>
      <c r="DN4">
        <f t="shared" si="26"/>
        <v>42</v>
      </c>
      <c r="DO4">
        <f t="shared" si="27"/>
        <v>29</v>
      </c>
      <c r="DP4">
        <f t="shared" si="28"/>
        <v>26</v>
      </c>
      <c r="DQ4">
        <f t="shared" si="29"/>
        <v>31</v>
      </c>
      <c r="DR4">
        <f t="shared" si="30"/>
        <v>39</v>
      </c>
      <c r="DS4">
        <f t="shared" si="31"/>
        <v>44</v>
      </c>
      <c r="DT4">
        <f t="shared" si="32"/>
        <v>10</v>
      </c>
      <c r="DU4">
        <f t="shared" si="33"/>
        <v>11</v>
      </c>
      <c r="DV4">
        <f t="shared" si="34"/>
        <v>13</v>
      </c>
      <c r="DW4">
        <f t="shared" si="35"/>
        <v>32</v>
      </c>
      <c r="DX4">
        <f t="shared" si="36"/>
        <v>17</v>
      </c>
      <c r="DY4">
        <f t="shared" si="37"/>
        <v>14</v>
      </c>
      <c r="DZ4">
        <f t="shared" si="38"/>
        <v>27</v>
      </c>
      <c r="EA4">
        <f t="shared" si="39"/>
        <v>28</v>
      </c>
      <c r="EB4">
        <f t="shared" si="40"/>
        <v>16</v>
      </c>
      <c r="EC4">
        <f t="shared" si="41"/>
        <v>30</v>
      </c>
      <c r="ED4">
        <f t="shared" si="42"/>
        <v>6</v>
      </c>
      <c r="EE4">
        <f t="shared" si="43"/>
        <v>22</v>
      </c>
      <c r="EF4">
        <f t="shared" si="44"/>
        <v>3</v>
      </c>
    </row>
    <row r="5" spans="1:136" ht="16.5" customHeight="1">
      <c r="A5">
        <f>_calc_라운드기준!A5</f>
        <v>1241</v>
      </c>
      <c r="B5">
        <f>INDEX(_calc_누적빈도!B:B,$A5)-INDEX(_calc_누적빈도!B:B,$A5-기준600회_후보!$B$1)</f>
        <v>74</v>
      </c>
      <c r="C5">
        <f>INDEX(_calc_누적빈도!C:C,$A5)-INDEX(_calc_누적빈도!C:C,$A5-기준600회_후보!$B$1)</f>
        <v>72</v>
      </c>
      <c r="D5">
        <f>INDEX(_calc_누적빈도!D:D,$A5)-INDEX(_calc_누적빈도!D:D,$A5-기준600회_후보!$B$1)</f>
        <v>90</v>
      </c>
      <c r="E5">
        <f>INDEX(_calc_누적빈도!E:E,$A5)-INDEX(_calc_누적빈도!E:E,$A5-기준600회_후보!$B$1)</f>
        <v>71</v>
      </c>
      <c r="F5">
        <f>INDEX(_calc_누적빈도!F:F,$A5)-INDEX(_calc_누적빈도!F:F,$A5-기준600회_후보!$B$1)</f>
        <v>63</v>
      </c>
      <c r="G5">
        <f>INDEX(_calc_누적빈도!G:G,$A5)-INDEX(_calc_누적빈도!G:G,$A5-기준600회_후보!$B$1)</f>
        <v>88</v>
      </c>
      <c r="H5">
        <f>INDEX(_calc_누적빈도!H:H,$A5)-INDEX(_calc_누적빈도!H:H,$A5-기준600회_후보!$B$1)</f>
        <v>87</v>
      </c>
      <c r="I5">
        <f>INDEX(_calc_누적빈도!I:I,$A5)-INDEX(_calc_누적빈도!I:I,$A5-기준600회_후보!$B$1)</f>
        <v>68</v>
      </c>
      <c r="J5">
        <f>INDEX(_calc_누적빈도!J:J,$A5)-INDEX(_calc_누적빈도!J:J,$A5-기준600회_후보!$B$1)</f>
        <v>70</v>
      </c>
      <c r="K5">
        <f>INDEX(_calc_누적빈도!K:K,$A5)-INDEX(_calc_누적빈도!K:K,$A5-기준600회_후보!$B$1)</f>
        <v>78</v>
      </c>
      <c r="L5">
        <f>INDEX(_calc_누적빈도!L:L,$A5)-INDEX(_calc_누적빈도!L:L,$A5-기준600회_후보!$B$1)</f>
        <v>86</v>
      </c>
      <c r="M5">
        <f>INDEX(_calc_누적빈도!M:M,$A5)-INDEX(_calc_누적빈도!M:M,$A5-기준600회_후보!$B$1)</f>
        <v>96</v>
      </c>
      <c r="N5">
        <f>INDEX(_calc_누적빈도!N:N,$A5)-INDEX(_calc_누적빈도!N:N,$A5-기준600회_후보!$B$1)</f>
        <v>91</v>
      </c>
      <c r="O5">
        <f>INDEX(_calc_누적빈도!O:O,$A5)-INDEX(_calc_누적빈도!O:O,$A5-기준600회_후보!$B$1)</f>
        <v>76</v>
      </c>
      <c r="P5">
        <f>INDEX(_calc_누적빈도!P:P,$A5)-INDEX(_calc_누적빈도!P:P,$A5-기준600회_후보!$B$1)</f>
        <v>87</v>
      </c>
      <c r="Q5">
        <f>INDEX(_calc_누적빈도!Q:Q,$A5)-INDEX(_calc_누적빈도!Q:Q,$A5-기준600회_후보!$B$1)</f>
        <v>90</v>
      </c>
      <c r="R5">
        <f>INDEX(_calc_누적빈도!R:R,$A5)-INDEX(_calc_누적빈도!R:R,$A5-기준600회_후보!$B$1)</f>
        <v>79</v>
      </c>
      <c r="S5">
        <f>INDEX(_calc_누적빈도!S:S,$A5)-INDEX(_calc_누적빈도!S:S,$A5-기준600회_후보!$B$1)</f>
        <v>88</v>
      </c>
      <c r="T5">
        <f>INDEX(_calc_누적빈도!T:T,$A5)-INDEX(_calc_누적빈도!T:T,$A5-기준600회_후보!$B$1)</f>
        <v>87</v>
      </c>
      <c r="U5">
        <f>INDEX(_calc_누적빈도!U:U,$A5)-INDEX(_calc_누적빈도!U:U,$A5-기준600회_후보!$B$1)</f>
        <v>65</v>
      </c>
      <c r="V5">
        <f>INDEX(_calc_누적빈도!V:V,$A5)-INDEX(_calc_누적빈도!V:V,$A5-기준600회_후보!$B$1)</f>
        <v>90</v>
      </c>
      <c r="W5">
        <f>INDEX(_calc_누적빈도!W:W,$A5)-INDEX(_calc_누적빈도!W:W,$A5-기준600회_후보!$B$1)</f>
        <v>69</v>
      </c>
      <c r="X5">
        <f>INDEX(_calc_누적빈도!X:X,$A5)-INDEX(_calc_누적빈도!X:X,$A5-기준600회_후보!$B$1)</f>
        <v>68</v>
      </c>
      <c r="Y5">
        <f>INDEX(_calc_누적빈도!Y:Y,$A5)-INDEX(_calc_누적빈도!Y:Y,$A5-기준600회_후보!$B$1)</f>
        <v>84</v>
      </c>
      <c r="Z5">
        <f>INDEX(_calc_누적빈도!Z:Z,$A5)-INDEX(_calc_누적빈도!Z:Z,$A5-기준600회_후보!$B$1)</f>
        <v>64</v>
      </c>
      <c r="AA5">
        <f>INDEX(_calc_누적빈도!AA:AA,$A5)-INDEX(_calc_누적빈도!AA:AA,$A5-기준600회_후보!$B$1)</f>
        <v>74</v>
      </c>
      <c r="AB5">
        <f>INDEX(_calc_누적빈도!AB:AB,$A5)-INDEX(_calc_누적빈도!AB:AB,$A5-기준600회_후보!$B$1)</f>
        <v>81</v>
      </c>
      <c r="AC5">
        <f>INDEX(_calc_누적빈도!AC:AC,$A5)-INDEX(_calc_누적빈도!AC:AC,$A5-기준600회_후보!$B$1)</f>
        <v>87</v>
      </c>
      <c r="AD5">
        <f>INDEX(_calc_누적빈도!AD:AD,$A5)-INDEX(_calc_누적빈도!AD:AD,$A5-기준600회_후보!$B$1)</f>
        <v>76</v>
      </c>
      <c r="AE5">
        <f>INDEX(_calc_누적빈도!AE:AE,$A5)-INDEX(_calc_누적빈도!AE:AE,$A5-기준600회_후보!$B$1)</f>
        <v>81</v>
      </c>
      <c r="AF5">
        <f>INDEX(_calc_누적빈도!AF:AF,$A5)-INDEX(_calc_누적빈도!AF:AF,$A5-기준600회_후보!$B$1)</f>
        <v>82</v>
      </c>
      <c r="AG5">
        <f>INDEX(_calc_누적빈도!AG:AG,$A5)-INDEX(_calc_누적빈도!AG:AG,$A5-기준600회_후보!$B$1)</f>
        <v>68</v>
      </c>
      <c r="AH5">
        <f>INDEX(_calc_누적빈도!AH:AH,$A5)-INDEX(_calc_누적빈도!AH:AH,$A5-기준600회_후보!$B$1)</f>
        <v>94</v>
      </c>
      <c r="AI5">
        <f>INDEX(_calc_누적빈도!AI:AI,$A5)-INDEX(_calc_누적빈도!AI:AI,$A5-기준600회_후보!$B$1)</f>
        <v>84</v>
      </c>
      <c r="AJ5">
        <f>INDEX(_calc_누적빈도!AJ:AJ,$A5)-INDEX(_calc_누적빈도!AJ:AJ,$A5-기준600회_후보!$B$1)</f>
        <v>79</v>
      </c>
      <c r="AK5">
        <f>INDEX(_calc_누적빈도!AK:AK,$A5)-INDEX(_calc_누적빈도!AK:AK,$A5-기준600회_후보!$B$1)</f>
        <v>83</v>
      </c>
      <c r="AL5">
        <f>INDEX(_calc_누적빈도!AL:AL,$A5)-INDEX(_calc_누적빈도!AL:AL,$A5-기준600회_후보!$B$1)</f>
        <v>78</v>
      </c>
      <c r="AM5">
        <f>INDEX(_calc_누적빈도!AM:AM,$A5)-INDEX(_calc_누적빈도!AM:AM,$A5-기준600회_후보!$B$1)</f>
        <v>95</v>
      </c>
      <c r="AN5">
        <f>INDEX(_calc_누적빈도!AN:AN,$A5)-INDEX(_calc_누적빈도!AN:AN,$A5-기준600회_후보!$B$1)</f>
        <v>82</v>
      </c>
      <c r="AO5">
        <f>INDEX(_calc_누적빈도!AO:AO,$A5)-INDEX(_calc_누적빈도!AO:AO,$A5-기준600회_후보!$B$1)</f>
        <v>70</v>
      </c>
      <c r="AP5">
        <f>INDEX(_calc_누적빈도!AP:AP,$A5)-INDEX(_calc_누적빈도!AP:AP,$A5-기준600회_후보!$B$1)</f>
        <v>77</v>
      </c>
      <c r="AQ5">
        <f>INDEX(_calc_누적빈도!AQ:AQ,$A5)-INDEX(_calc_누적빈도!AQ:AQ,$A5-기준600회_후보!$B$1)</f>
        <v>79</v>
      </c>
      <c r="AR5">
        <f>INDEX(_calc_누적빈도!AR:AR,$A5)-INDEX(_calc_누적빈도!AR:AR,$A5-기준600회_후보!$B$1)</f>
        <v>79</v>
      </c>
      <c r="AS5">
        <f>INDEX(_calc_누적빈도!AS:AS,$A5)-INDEX(_calc_누적빈도!AS:AS,$A5-기준600회_후보!$B$1)</f>
        <v>82</v>
      </c>
      <c r="AT5">
        <f>INDEX(_calc_누적빈도!AT:AT,$A5)-INDEX(_calc_누적빈도!AT:AT,$A5-기준600회_후보!$B$1)</f>
        <v>88</v>
      </c>
      <c r="AU5">
        <f>(RANK(_calc_라운드기준!B5,_calc_라운드기준!$B5:$AT5,0)+COUNTIFS(_calc_라운드기준!$B5:$AT5,_calc_라운드기준!B5,$B$1:$AT$1,"&lt;"&amp;1))-(RANK(B5,$B5:$AT5,0)+COUNTIFS($B5:$AT5,B5,$B$1:$AT$1,"&lt;"&amp;1))</f>
        <v>-29</v>
      </c>
      <c r="AV5">
        <f>(RANK(_calc_라운드기준!C5,_calc_라운드기준!$B5:$AT5,0)+COUNTIFS(_calc_라운드기준!$B5:$AT5,_calc_라운드기준!C5,$B$1:$AT$1,"&lt;"&amp;2))-(RANK(C5,$B5:$AT5,0)+COUNTIFS($B5:$AT5,C5,$B$1:$AT$1,"&lt;"&amp;2))</f>
        <v>-13</v>
      </c>
      <c r="AW5">
        <f>(RANK(_calc_라운드기준!D5,_calc_라운드기준!$B5:$AT5,0)+COUNTIFS(_calc_라운드기준!$B5:$AT5,_calc_라운드기준!D5,$B$1:$AT$1,"&lt;"&amp;3))-(RANK(D5,$B5:$AT5,0)+COUNTIFS($B5:$AT5,D5,$B$1:$AT$1,"&lt;"&amp;3))</f>
        <v>7</v>
      </c>
      <c r="AX5">
        <f>(RANK(_calc_라운드기준!E5,_calc_라운드기준!$B5:$AT5,0)+COUNTIFS(_calc_라운드기준!$B5:$AT5,_calc_라운드기준!E5,$B$1:$AT$1,"&lt;"&amp;4))-(RANK(E5,$B5:$AT5,0)+COUNTIFS($B5:$AT5,E5,$B$1:$AT$1,"&lt;"&amp;4))</f>
        <v>-13</v>
      </c>
      <c r="AY5">
        <f>(RANK(_calc_라운드기준!F5,_calc_라운드기준!$B5:$AT5,0)+COUNTIFS(_calc_라운드기준!$B5:$AT5,_calc_라운드기준!F5,$B$1:$AT$1,"&lt;"&amp;5))-(RANK(F5,$B5:$AT5,0)+COUNTIFS($B5:$AT5,F5,$B$1:$AT$1,"&lt;"&amp;5))</f>
        <v>-3</v>
      </c>
      <c r="AZ5">
        <f>(RANK(_calc_라운드기준!G5,_calc_라운드기준!$B5:$AT5,0)+COUNTIFS(_calc_라운드기준!$B5:$AT5,_calc_라운드기준!G5,$B$1:$AT$1,"&lt;"&amp;6))-(RANK(G5,$B5:$AT5,0)+COUNTIFS($B5:$AT5,G5,$B$1:$AT$1,"&lt;"&amp;6))</f>
        <v>16</v>
      </c>
      <c r="BA5">
        <f>(RANK(_calc_라운드기준!H5,_calc_라운드기준!$B5:$AT5,0)+COUNTIFS(_calc_라운드기준!$B5:$AT5,_calc_라운드기준!H5,$B$1:$AT$1,"&lt;"&amp;7))-(RANK(H5,$B5:$AT5,0)+COUNTIFS($B5:$AT5,H5,$B$1:$AT$1,"&lt;"&amp;7))</f>
        <v>27</v>
      </c>
      <c r="BB5">
        <f>(RANK(_calc_라운드기준!I5,_calc_라운드기준!$B5:$AT5,0)+COUNTIFS(_calc_라운드기준!$B5:$AT5,_calc_라운드기준!I5,$B$1:$AT$1,"&lt;"&amp;8))-(RANK(I5,$B5:$AT5,0)+COUNTIFS($B5:$AT5,I5,$B$1:$AT$1,"&lt;"&amp;8))</f>
        <v>-15</v>
      </c>
      <c r="BC5">
        <f>(RANK(_calc_라운드기준!J5,_calc_라운드기준!$B5:$AT5,0)+COUNTIFS(_calc_라운드기준!$B5:$AT5,_calc_라운드기준!J5,$B$1:$AT$1,"&lt;"&amp;9))-(RANK(J5,$B5:$AT5,0)+COUNTIFS($B5:$AT5,J5,$B$1:$AT$1,"&lt;"&amp;9))</f>
        <v>-11</v>
      </c>
      <c r="BD5">
        <f>(RANK(_calc_라운드기준!K5,_calc_라운드기준!$B5:$AT5,0)+COUNTIFS(_calc_라운드기준!$B5:$AT5,_calc_라운드기준!K5,$B$1:$AT$1,"&lt;"&amp;10))-(RANK(K5,$B5:$AT5,0)+COUNTIFS($B5:$AT5,K5,$B$1:$AT$1,"&lt;"&amp;10))</f>
        <v>-1</v>
      </c>
      <c r="BE5">
        <f>(RANK(_calc_라운드기준!L5,_calc_라운드기준!$B5:$AT5,0)+COUNTIFS(_calc_라운드기준!$B5:$AT5,_calc_라운드기준!L5,$B$1:$AT$1,"&lt;"&amp;11))-(RANK(L5,$B5:$AT5,0)+COUNTIFS($B5:$AT5,L5,$B$1:$AT$1,"&lt;"&amp;11))</f>
        <v>13</v>
      </c>
      <c r="BF5">
        <f>(RANK(_calc_라운드기준!M5,_calc_라운드기준!$B5:$AT5,0)+COUNTIFS(_calc_라운드기준!$B5:$AT5,_calc_라운드기준!M5,$B$1:$AT$1,"&lt;"&amp;12))-(RANK(M5,$B5:$AT5,0)+COUNTIFS($B5:$AT5,M5,$B$1:$AT$1,"&lt;"&amp;12))</f>
        <v>28</v>
      </c>
      <c r="BG5">
        <f>(RANK(_calc_라운드기준!N5,_calc_라운드기준!$B5:$AT5,0)+COUNTIFS(_calc_라운드기준!$B5:$AT5,_calc_라운드기준!N5,$B$1:$AT$1,"&lt;"&amp;13))-(RANK(N5,$B5:$AT5,0)+COUNTIFS($B5:$AT5,N5,$B$1:$AT$1,"&lt;"&amp;13))</f>
        <v>1</v>
      </c>
      <c r="BH5">
        <f>(RANK(_calc_라운드기준!O5,_calc_라운드기준!$B5:$AT5,0)+COUNTIFS(_calc_라운드기준!$B5:$AT5,_calc_라운드기준!O5,$B$1:$AT$1,"&lt;"&amp;14))-(RANK(O5,$B5:$AT5,0)+COUNTIFS($B5:$AT5,O5,$B$1:$AT$1,"&lt;"&amp;14))</f>
        <v>14</v>
      </c>
      <c r="BI5">
        <f>(RANK(_calc_라운드기준!P5,_calc_라운드기준!$B5:$AT5,0)+COUNTIFS(_calc_라운드기준!$B5:$AT5,_calc_라운드기준!P5,$B$1:$AT$1,"&lt;"&amp;15))-(RANK(P5,$B5:$AT5,0)+COUNTIFS($B5:$AT5,P5,$B$1:$AT$1,"&lt;"&amp;15))</f>
        <v>-11</v>
      </c>
      <c r="BJ5">
        <f>(RANK(_calc_라운드기준!Q5,_calc_라운드기준!$B5:$AT5,0)+COUNTIFS(_calc_라운드기준!$B5:$AT5,_calc_라운드기준!Q5,$B$1:$AT$1,"&lt;"&amp;16))-(RANK(Q5,$B5:$AT5,0)+COUNTIFS($B5:$AT5,Q5,$B$1:$AT$1,"&lt;"&amp;16))</f>
        <v>2</v>
      </c>
      <c r="BK5">
        <f>(RANK(_calc_라운드기준!R5,_calc_라운드기준!$B5:$AT5,0)+COUNTIFS(_calc_라운드기준!$B5:$AT5,_calc_라운드기준!R5,$B$1:$AT$1,"&lt;"&amp;17))-(RANK(R5,$B5:$AT5,0)+COUNTIFS($B5:$AT5,R5,$B$1:$AT$1,"&lt;"&amp;17))</f>
        <v>15</v>
      </c>
      <c r="BL5">
        <f>(RANK(_calc_라운드기준!S5,_calc_라운드기준!$B5:$AT5,0)+COUNTIFS(_calc_라운드기준!$B5:$AT5,_calc_라운드기준!S5,$B$1:$AT$1,"&lt;"&amp;18))-(RANK(S5,$B5:$AT5,0)+COUNTIFS($B5:$AT5,S5,$B$1:$AT$1,"&lt;"&amp;18))</f>
        <v>4</v>
      </c>
      <c r="BM5">
        <f>(RANK(_calc_라운드기준!T5,_calc_라운드기준!$B5:$AT5,0)+COUNTIFS(_calc_라운드기준!$B5:$AT5,_calc_라운드기준!T5,$B$1:$AT$1,"&lt;"&amp;19))-(RANK(T5,$B5:$AT5,0)+COUNTIFS($B5:$AT5,T5,$B$1:$AT$1,"&lt;"&amp;19))</f>
        <v>1</v>
      </c>
      <c r="BN5">
        <f>(RANK(_calc_라운드기준!U5,_calc_라운드기준!$B5:$AT5,0)+COUNTIFS(_calc_라운드기준!$B5:$AT5,_calc_라운드기준!U5,$B$1:$AT$1,"&lt;"&amp;20))-(RANK(U5,$B5:$AT5,0)+COUNTIFS($B5:$AT5,U5,$B$1:$AT$1,"&lt;"&amp;20))</f>
        <v>-34</v>
      </c>
      <c r="BO5">
        <f>(RANK(_calc_라운드기준!V5,_calc_라운드기준!$B5:$AT5,0)+COUNTIFS(_calc_라운드기준!$B5:$AT5,_calc_라운드기준!V5,$B$1:$AT$1,"&lt;"&amp;21))-(RANK(V5,$B5:$AT5,0)+COUNTIFS($B5:$AT5,V5,$B$1:$AT$1,"&lt;"&amp;21))</f>
        <v>36</v>
      </c>
      <c r="BP5">
        <f>(RANK(_calc_라운드기준!W5,_calc_라운드기준!$B5:$AT5,0)+COUNTIFS(_calc_라운드기준!$B5:$AT5,_calc_라운드기준!W5,$B$1:$AT$1,"&lt;"&amp;22))-(RANK(W5,$B5:$AT5,0)+COUNTIFS($B5:$AT5,W5,$B$1:$AT$1,"&lt;"&amp;22))</f>
        <v>-9</v>
      </c>
      <c r="BQ5">
        <f>(RANK(_calc_라운드기준!X5,_calc_라운드기준!$B5:$AT5,0)+COUNTIFS(_calc_라운드기준!$B5:$AT5,_calc_라운드기준!X5,$B$1:$AT$1,"&lt;"&amp;23))-(RANK(X5,$B5:$AT5,0)+COUNTIFS($B5:$AT5,X5,$B$1:$AT$1,"&lt;"&amp;23))</f>
        <v>-1</v>
      </c>
      <c r="BR5">
        <f>(RANK(_calc_라운드기준!Y5,_calc_라운드기준!$B5:$AT5,0)+COUNTIFS(_calc_라운드기준!$B5:$AT5,_calc_라운드기준!Y5,$B$1:$AT$1,"&lt;"&amp;24))-(RANK(Y5,$B5:$AT5,0)+COUNTIFS($B5:$AT5,Y5,$B$1:$AT$1,"&lt;"&amp;24))</f>
        <v>-6</v>
      </c>
      <c r="BS5">
        <f>(RANK(_calc_라운드기준!Z5,_calc_라운드기준!$B5:$AT5,0)+COUNTIFS(_calc_라운드기준!$B5:$AT5,_calc_라운드기준!Z5,$B$1:$AT$1,"&lt;"&amp;25))-(RANK(Z5,$B5:$AT5,0)+COUNTIFS($B5:$AT5,Z5,$B$1:$AT$1,"&lt;"&amp;25))</f>
        <v>-13</v>
      </c>
      <c r="BT5">
        <f>(RANK(_calc_라운드기준!AA5,_calc_라운드기준!$B5:$AT5,0)+COUNTIFS(_calc_라운드기준!$B5:$AT5,_calc_라운드기준!AA5,$B$1:$AT$1,"&lt;"&amp;26))-(RANK(AA5,$B5:$AT5,0)+COUNTIFS($B5:$AT5,AA5,$B$1:$AT$1,"&lt;"&amp;26))</f>
        <v>7</v>
      </c>
      <c r="BU5">
        <f>(RANK(_calc_라운드기준!AB5,_calc_라운드기준!$B5:$AT5,0)+COUNTIFS(_calc_라운드기준!$B5:$AT5,_calc_라운드기준!AB5,$B$1:$AT$1,"&lt;"&amp;27))-(RANK(AB5,$B5:$AT5,0)+COUNTIFS($B5:$AT5,AB5,$B$1:$AT$1,"&lt;"&amp;27))</f>
        <v>-20</v>
      </c>
      <c r="BV5">
        <f>(RANK(_calc_라운드기준!AC5,_calc_라운드기준!$B5:$AT5,0)+COUNTIFS(_calc_라운드기준!$B5:$AT5,_calc_라운드기준!AC5,$B$1:$AT$1,"&lt;"&amp;28))-(RANK(AC5,$B5:$AT5,0)+COUNTIFS($B5:$AT5,AC5,$B$1:$AT$1,"&lt;"&amp;28))</f>
        <v>-8</v>
      </c>
      <c r="BW5">
        <f>(RANK(_calc_라운드기준!AD5,_calc_라운드기준!$B5:$AT5,0)+COUNTIFS(_calc_라운드기준!$B5:$AT5,_calc_라운드기준!AD5,$B$1:$AT$1,"&lt;"&amp;29))-(RANK(AD5,$B5:$AT5,0)+COUNTIFS($B5:$AT5,AD5,$B$1:$AT$1,"&lt;"&amp;29))</f>
        <v>0</v>
      </c>
      <c r="BX5">
        <f>(RANK(_calc_라운드기준!AE5,_calc_라운드기준!$B5:$AT5,0)+COUNTIFS(_calc_라운드기준!$B5:$AT5,_calc_라운드기준!AE5,$B$1:$AT$1,"&lt;"&amp;30))-(RANK(AE5,$B5:$AT5,0)+COUNTIFS($B5:$AT5,AE5,$B$1:$AT$1,"&lt;"&amp;30))</f>
        <v>-8</v>
      </c>
      <c r="BY5">
        <f>(RANK(_calc_라운드기준!AF5,_calc_라운드기준!$B5:$AT5,0)+COUNTIFS(_calc_라운드기준!$B5:$AT5,_calc_라운드기준!AF5,$B$1:$AT$1,"&lt;"&amp;31))-(RANK(AF5,$B5:$AT5,0)+COUNTIFS($B5:$AT5,AF5,$B$1:$AT$1,"&lt;"&amp;31))</f>
        <v>-16</v>
      </c>
      <c r="BZ5">
        <f>(RANK(_calc_라운드기준!AG5,_calc_라운드기준!$B5:$AT5,0)+COUNTIFS(_calc_라운드기준!$B5:$AT5,_calc_라운드기준!AG5,$B$1:$AT$1,"&lt;"&amp;32))-(RANK(AG5,$B5:$AT5,0)+COUNTIFS($B5:$AT5,AG5,$B$1:$AT$1,"&lt;"&amp;32))</f>
        <v>-26</v>
      </c>
      <c r="CA5">
        <f>(RANK(_calc_라운드기준!AH5,_calc_라운드기준!$B5:$AT5,0)+COUNTIFS(_calc_라운드기준!$B5:$AT5,_calc_라운드기준!AH5,$B$1:$AT$1,"&lt;"&amp;33))-(RANK(AH5,$B5:$AT5,0)+COUNTIFS($B5:$AT5,AH5,$B$1:$AT$1,"&lt;"&amp;33))</f>
        <v>14</v>
      </c>
      <c r="CB5">
        <f>(RANK(_calc_라운드기준!AI5,_calc_라운드기준!$B5:$AT5,0)+COUNTIFS(_calc_라운드기준!$B5:$AT5,_calc_라운드기준!AI5,$B$1:$AT$1,"&lt;"&amp;34))-(RANK(AI5,$B5:$AT5,0)+COUNTIFS($B5:$AT5,AI5,$B$1:$AT$1,"&lt;"&amp;34))</f>
        <v>16</v>
      </c>
      <c r="CC5">
        <f>(RANK(_calc_라운드기준!AJ5,_calc_라운드기준!$B5:$AT5,0)+COUNTIFS(_calc_라운드기준!$B5:$AT5,_calc_라운드기준!AJ5,$B$1:$AT$1,"&lt;"&amp;35))-(RANK(AJ5,$B5:$AT5,0)+COUNTIFS($B5:$AT5,AJ5,$B$1:$AT$1,"&lt;"&amp;35))</f>
        <v>9</v>
      </c>
      <c r="CD5">
        <f>(RANK(_calc_라운드기준!AK5,_calc_라운드기준!$B5:$AT5,0)+COUNTIFS(_calc_라운드기준!$B5:$AT5,_calc_라운드기준!AK5,$B$1:$AT$1,"&lt;"&amp;36))-(RANK(AK5,$B5:$AT5,0)+COUNTIFS($B5:$AT5,AK5,$B$1:$AT$1,"&lt;"&amp;36))</f>
        <v>-7</v>
      </c>
      <c r="CE5">
        <f>(RANK(_calc_라운드기준!AL5,_calc_라운드기준!$B5:$AT5,0)+COUNTIFS(_calc_라운드기준!$B5:$AT5,_calc_라운드기준!AL5,$B$1:$AT$1,"&lt;"&amp;37))-(RANK(AL5,$B5:$AT5,0)+COUNTIFS($B5:$AT5,AL5,$B$1:$AT$1,"&lt;"&amp;37))</f>
        <v>6</v>
      </c>
      <c r="CF5">
        <f>(RANK(_calc_라운드기준!AM5,_calc_라운드기준!$B5:$AT5,0)+COUNTIFS(_calc_라운드기준!$B5:$AT5,_calc_라운드기준!AM5,$B$1:$AT$1,"&lt;"&amp;38))-(RANK(AM5,$B5:$AT5,0)+COUNTIFS($B5:$AT5,AM5,$B$1:$AT$1,"&lt;"&amp;38))</f>
        <v>5</v>
      </c>
      <c r="CG5">
        <f>(RANK(_calc_라운드기준!AN5,_calc_라운드기준!$B5:$AT5,0)+COUNTIFS(_calc_라운드기준!$B5:$AT5,_calc_라운드기준!AN5,$B$1:$AT$1,"&lt;"&amp;39))-(RANK(AN5,$B5:$AT5,0)+COUNTIFS($B5:$AT5,AN5,$B$1:$AT$1,"&lt;"&amp;39))</f>
        <v>-2</v>
      </c>
      <c r="CH5">
        <f>(RANK(_calc_라운드기준!AO5,_calc_라운드기준!$B5:$AT5,0)+COUNTIFS(_calc_라운드기준!$B5:$AT5,_calc_라운드기준!AO5,$B$1:$AT$1,"&lt;"&amp;40))-(RANK(AO5,$B5:$AT5,0)+COUNTIFS($B5:$AT5,AO5,$B$1:$AT$1,"&lt;"&amp;40))</f>
        <v>-2</v>
      </c>
      <c r="CI5">
        <f>(RANK(_calc_라운드기준!AP5,_calc_라운드기준!$B5:$AT5,0)+COUNTIFS(_calc_라운드기준!$B5:$AT5,_calc_라운드기준!AP5,$B$1:$AT$1,"&lt;"&amp;41))-(RANK(AP5,$B5:$AT5,0)+COUNTIFS($B5:$AT5,AP5,$B$1:$AT$1,"&lt;"&amp;41))</f>
        <v>-11</v>
      </c>
      <c r="CJ5">
        <f>(RANK(_calc_라운드기준!AQ5,_calc_라운드기준!$B5:$AT5,0)+COUNTIFS(_calc_라운드기준!$B5:$AT5,_calc_라운드기준!AQ5,$B$1:$AT$1,"&lt;"&amp;42))-(RANK(AQ5,$B5:$AT5,0)+COUNTIFS($B5:$AT5,AQ5,$B$1:$AT$1,"&lt;"&amp;42))</f>
        <v>-6</v>
      </c>
      <c r="CK5">
        <f>(RANK(_calc_라운드기준!AR5,_calc_라운드기준!$B5:$AT5,0)+COUNTIFS(_calc_라운드기준!$B5:$AT5,_calc_라운드기준!AR5,$B$1:$AT$1,"&lt;"&amp;43))-(RANK(AR5,$B5:$AT5,0)+COUNTIFS($B5:$AT5,AR5,$B$1:$AT$1,"&lt;"&amp;43))</f>
        <v>17</v>
      </c>
      <c r="CL5">
        <f>(RANK(_calc_라운드기준!AS5,_calc_라운드기준!$B5:$AT5,0)+COUNTIFS(_calc_라운드기준!$B5:$AT5,_calc_라운드기준!AS5,$B$1:$AT$1,"&lt;"&amp;44))-(RANK(AS5,$B5:$AT5,0)+COUNTIFS($B5:$AT5,AS5,$B$1:$AT$1,"&lt;"&amp;44))</f>
        <v>0</v>
      </c>
      <c r="CM5">
        <f>(RANK(_calc_라운드기준!AT5,_calc_라운드기준!$B5:$AT5,0)+COUNTIFS(_calc_라운드기준!$B5:$AT5,_calc_라운드기준!AT5,$B$1:$AT$1,"&lt;"&amp;45))-(RANK(AT5,$B5:$AT5,0)+COUNTIFS($B5:$AT5,AT5,$B$1:$AT$1,"&lt;"&amp;45))</f>
        <v>27</v>
      </c>
      <c r="CN5">
        <f t="shared" si="0"/>
        <v>44</v>
      </c>
      <c r="CO5">
        <f t="shared" si="1"/>
        <v>37</v>
      </c>
      <c r="CP5">
        <f t="shared" si="2"/>
        <v>13</v>
      </c>
      <c r="CQ5">
        <f t="shared" si="3"/>
        <v>38</v>
      </c>
      <c r="CR5">
        <f t="shared" si="4"/>
        <v>27</v>
      </c>
      <c r="CS5">
        <f t="shared" si="5"/>
        <v>6</v>
      </c>
      <c r="CT5">
        <f t="shared" si="6"/>
        <v>3</v>
      </c>
      <c r="CU5">
        <f t="shared" si="7"/>
        <v>40</v>
      </c>
      <c r="CV5">
        <f t="shared" si="8"/>
        <v>34</v>
      </c>
      <c r="CW5">
        <f t="shared" si="9"/>
        <v>23</v>
      </c>
      <c r="CX5">
        <f t="shared" si="10"/>
        <v>11</v>
      </c>
      <c r="CY5">
        <f t="shared" si="11"/>
        <v>2</v>
      </c>
      <c r="CZ5">
        <f t="shared" si="12"/>
        <v>19</v>
      </c>
      <c r="DA5">
        <f t="shared" si="13"/>
        <v>9</v>
      </c>
      <c r="DB5">
        <f t="shared" si="14"/>
        <v>35</v>
      </c>
      <c r="DC5">
        <f t="shared" si="15"/>
        <v>18</v>
      </c>
      <c r="DD5">
        <f t="shared" si="16"/>
        <v>8</v>
      </c>
      <c r="DE5">
        <f t="shared" si="17"/>
        <v>17</v>
      </c>
      <c r="DF5">
        <f t="shared" si="18"/>
        <v>20</v>
      </c>
      <c r="DG5">
        <f t="shared" si="19"/>
        <v>45</v>
      </c>
      <c r="DH5">
        <f t="shared" si="20"/>
        <v>1</v>
      </c>
      <c r="DI5">
        <f t="shared" si="21"/>
        <v>33</v>
      </c>
      <c r="DJ5">
        <f t="shared" si="22"/>
        <v>24</v>
      </c>
      <c r="DK5">
        <f t="shared" si="23"/>
        <v>28</v>
      </c>
      <c r="DL5">
        <f t="shared" si="24"/>
        <v>39</v>
      </c>
      <c r="DM5">
        <f t="shared" si="25"/>
        <v>14</v>
      </c>
      <c r="DN5">
        <f t="shared" si="26"/>
        <v>42</v>
      </c>
      <c r="DO5">
        <f t="shared" si="27"/>
        <v>31</v>
      </c>
      <c r="DP5">
        <f t="shared" si="28"/>
        <v>21</v>
      </c>
      <c r="DQ5">
        <f t="shared" si="29"/>
        <v>32</v>
      </c>
      <c r="DR5">
        <f t="shared" si="30"/>
        <v>41</v>
      </c>
      <c r="DS5">
        <f t="shared" si="31"/>
        <v>43</v>
      </c>
      <c r="DT5">
        <f t="shared" si="32"/>
        <v>10</v>
      </c>
      <c r="DU5">
        <f t="shared" si="33"/>
        <v>7</v>
      </c>
      <c r="DV5">
        <f t="shared" si="34"/>
        <v>12</v>
      </c>
      <c r="DW5">
        <f t="shared" si="35"/>
        <v>30</v>
      </c>
      <c r="DX5">
        <f t="shared" si="36"/>
        <v>15</v>
      </c>
      <c r="DY5">
        <f t="shared" si="37"/>
        <v>16</v>
      </c>
      <c r="DZ5">
        <f t="shared" si="38"/>
        <v>25</v>
      </c>
      <c r="EA5">
        <f t="shared" si="39"/>
        <v>26</v>
      </c>
      <c r="EB5">
        <f t="shared" si="40"/>
        <v>36</v>
      </c>
      <c r="EC5">
        <f t="shared" si="41"/>
        <v>29</v>
      </c>
      <c r="ED5">
        <f t="shared" si="42"/>
        <v>5</v>
      </c>
      <c r="EE5">
        <f t="shared" si="43"/>
        <v>22</v>
      </c>
      <c r="EF5">
        <f t="shared" si="44"/>
        <v>4</v>
      </c>
    </row>
    <row r="6" spans="1:136" ht="16.5" customHeight="1">
      <c r="A6">
        <f>_calc_라운드기준!A6</f>
        <v>1240</v>
      </c>
      <c r="B6">
        <f>INDEX(_calc_누적빈도!B:B,$A6)-INDEX(_calc_누적빈도!B:B,$A6-기준600회_후보!$B$1)</f>
        <v>74</v>
      </c>
      <c r="C6">
        <f>INDEX(_calc_누적빈도!C:C,$A6)-INDEX(_calc_누적빈도!C:C,$A6-기준600회_후보!$B$1)</f>
        <v>72</v>
      </c>
      <c r="D6">
        <f>INDEX(_calc_누적빈도!D:D,$A6)-INDEX(_calc_누적빈도!D:D,$A6-기준600회_후보!$B$1)</f>
        <v>90</v>
      </c>
      <c r="E6">
        <f>INDEX(_calc_누적빈도!E:E,$A6)-INDEX(_calc_누적빈도!E:E,$A6-기준600회_후보!$B$1)</f>
        <v>71</v>
      </c>
      <c r="F6">
        <f>INDEX(_calc_누적빈도!F:F,$A6)-INDEX(_calc_누적빈도!F:F,$A6-기준600회_후보!$B$1)</f>
        <v>63</v>
      </c>
      <c r="G6">
        <f>INDEX(_calc_누적빈도!G:G,$A6)-INDEX(_calc_누적빈도!G:G,$A6-기준600회_후보!$B$1)</f>
        <v>88</v>
      </c>
      <c r="H6">
        <f>INDEX(_calc_누적빈도!H:H,$A6)-INDEX(_calc_누적빈도!H:H,$A6-기준600회_후보!$B$1)</f>
        <v>87</v>
      </c>
      <c r="I6">
        <f>INDEX(_calc_누적빈도!I:I,$A6)-INDEX(_calc_누적빈도!I:I,$A6-기준600회_후보!$B$1)</f>
        <v>68</v>
      </c>
      <c r="J6">
        <f>INDEX(_calc_누적빈도!J:J,$A6)-INDEX(_calc_누적빈도!J:J,$A6-기준600회_후보!$B$1)</f>
        <v>70</v>
      </c>
      <c r="K6">
        <f>INDEX(_calc_누적빈도!K:K,$A6)-INDEX(_calc_누적빈도!K:K,$A6-기준600회_후보!$B$1)</f>
        <v>78</v>
      </c>
      <c r="L6">
        <f>INDEX(_calc_누적빈도!L:L,$A6)-INDEX(_calc_누적빈도!L:L,$A6-기준600회_후보!$B$1)</f>
        <v>85</v>
      </c>
      <c r="M6">
        <f>INDEX(_calc_누적빈도!M:M,$A6)-INDEX(_calc_누적빈도!M:M,$A6-기준600회_후보!$B$1)</f>
        <v>96</v>
      </c>
      <c r="N6">
        <f>INDEX(_calc_누적빈도!N:N,$A6)-INDEX(_calc_누적빈도!N:N,$A6-기준600회_후보!$B$1)</f>
        <v>90</v>
      </c>
      <c r="O6">
        <f>INDEX(_calc_누적빈도!O:O,$A6)-INDEX(_calc_누적빈도!O:O,$A6-기준600회_후보!$B$1)</f>
        <v>77</v>
      </c>
      <c r="P6">
        <f>INDEX(_calc_누적빈도!P:P,$A6)-INDEX(_calc_누적빈도!P:P,$A6-기준600회_후보!$B$1)</f>
        <v>88</v>
      </c>
      <c r="Q6">
        <f>INDEX(_calc_누적빈도!Q:Q,$A6)-INDEX(_calc_누적빈도!Q:Q,$A6-기준600회_후보!$B$1)</f>
        <v>90</v>
      </c>
      <c r="R6">
        <f>INDEX(_calc_누적빈도!R:R,$A6)-INDEX(_calc_누적빈도!R:R,$A6-기준600회_후보!$B$1)</f>
        <v>79</v>
      </c>
      <c r="S6">
        <f>INDEX(_calc_누적빈도!S:S,$A6)-INDEX(_calc_누적빈도!S:S,$A6-기준600회_후보!$B$1)</f>
        <v>89</v>
      </c>
      <c r="T6">
        <f>INDEX(_calc_누적빈도!T:T,$A6)-INDEX(_calc_누적빈도!T:T,$A6-기준600회_후보!$B$1)</f>
        <v>86</v>
      </c>
      <c r="U6">
        <f>INDEX(_calc_누적빈도!U:U,$A6)-INDEX(_calc_누적빈도!U:U,$A6-기준600회_후보!$B$1)</f>
        <v>64</v>
      </c>
      <c r="V6">
        <f>INDEX(_calc_누적빈도!V:V,$A6)-INDEX(_calc_누적빈도!V:V,$A6-기준600회_후보!$B$1)</f>
        <v>91</v>
      </c>
      <c r="W6">
        <f>INDEX(_calc_누적빈도!W:W,$A6)-INDEX(_calc_누적빈도!W:W,$A6-기준600회_후보!$B$1)</f>
        <v>69</v>
      </c>
      <c r="X6">
        <f>INDEX(_calc_누적빈도!X:X,$A6)-INDEX(_calc_누적빈도!X:X,$A6-기준600회_후보!$B$1)</f>
        <v>68</v>
      </c>
      <c r="Y6">
        <f>INDEX(_calc_누적빈도!Y:Y,$A6)-INDEX(_calc_누적빈도!Y:Y,$A6-기준600회_후보!$B$1)</f>
        <v>84</v>
      </c>
      <c r="Z6">
        <f>INDEX(_calc_누적빈도!Z:Z,$A6)-INDEX(_calc_누적빈도!Z:Z,$A6-기준600회_후보!$B$1)</f>
        <v>64</v>
      </c>
      <c r="AA6">
        <f>INDEX(_calc_누적빈도!AA:AA,$A6)-INDEX(_calc_누적빈도!AA:AA,$A6-기준600회_후보!$B$1)</f>
        <v>75</v>
      </c>
      <c r="AB6">
        <f>INDEX(_calc_누적빈도!AB:AB,$A6)-INDEX(_calc_누적빈도!AB:AB,$A6-기준600회_후보!$B$1)</f>
        <v>81</v>
      </c>
      <c r="AC6">
        <f>INDEX(_calc_누적빈도!AC:AC,$A6)-INDEX(_calc_누적빈도!AC:AC,$A6-기준600회_후보!$B$1)</f>
        <v>87</v>
      </c>
      <c r="AD6">
        <f>INDEX(_calc_누적빈도!AD:AD,$A6)-INDEX(_calc_누적빈도!AD:AD,$A6-기준600회_후보!$B$1)</f>
        <v>76</v>
      </c>
      <c r="AE6">
        <f>INDEX(_calc_누적빈도!AE:AE,$A6)-INDEX(_calc_누적빈도!AE:AE,$A6-기준600회_후보!$B$1)</f>
        <v>81</v>
      </c>
      <c r="AF6">
        <f>INDEX(_calc_누적빈도!AF:AF,$A6)-INDEX(_calc_누적빈도!AF:AF,$A6-기준600회_후보!$B$1)</f>
        <v>81</v>
      </c>
      <c r="AG6">
        <f>INDEX(_calc_누적빈도!AG:AG,$A6)-INDEX(_calc_누적빈도!AG:AG,$A6-기준600회_후보!$B$1)</f>
        <v>68</v>
      </c>
      <c r="AH6">
        <f>INDEX(_calc_누적빈도!AH:AH,$A6)-INDEX(_calc_누적빈도!AH:AH,$A6-기준600회_후보!$B$1)</f>
        <v>94</v>
      </c>
      <c r="AI6">
        <f>INDEX(_calc_누적빈도!AI:AI,$A6)-INDEX(_calc_누적빈도!AI:AI,$A6-기준600회_후보!$B$1)</f>
        <v>84</v>
      </c>
      <c r="AJ6">
        <f>INDEX(_calc_누적빈도!AJ:AJ,$A6)-INDEX(_calc_누적빈도!AJ:AJ,$A6-기준600회_후보!$B$1)</f>
        <v>80</v>
      </c>
      <c r="AK6">
        <f>INDEX(_calc_누적빈도!AK:AK,$A6)-INDEX(_calc_누적빈도!AK:AK,$A6-기준600회_후보!$B$1)</f>
        <v>83</v>
      </c>
      <c r="AL6">
        <f>INDEX(_calc_누적빈도!AL:AL,$A6)-INDEX(_calc_누적빈도!AL:AL,$A6-기준600회_후보!$B$1)</f>
        <v>78</v>
      </c>
      <c r="AM6">
        <f>INDEX(_calc_누적빈도!AM:AM,$A6)-INDEX(_calc_누적빈도!AM:AM,$A6-기준600회_후보!$B$1)</f>
        <v>95</v>
      </c>
      <c r="AN6">
        <f>INDEX(_calc_누적빈도!AN:AN,$A6)-INDEX(_calc_누적빈도!AN:AN,$A6-기준600회_후보!$B$1)</f>
        <v>82</v>
      </c>
      <c r="AO6">
        <f>INDEX(_calc_누적빈도!AO:AO,$A6)-INDEX(_calc_누적빈도!AO:AO,$A6-기준600회_후보!$B$1)</f>
        <v>70</v>
      </c>
      <c r="AP6">
        <f>INDEX(_calc_누적빈도!AP:AP,$A6)-INDEX(_calc_누적빈도!AP:AP,$A6-기준600회_후보!$B$1)</f>
        <v>77</v>
      </c>
      <c r="AQ6">
        <f>INDEX(_calc_누적빈도!AQ:AQ,$A6)-INDEX(_calc_누적빈도!AQ:AQ,$A6-기준600회_후보!$B$1)</f>
        <v>79</v>
      </c>
      <c r="AR6">
        <f>INDEX(_calc_누적빈도!AR:AR,$A6)-INDEX(_calc_누적빈도!AR:AR,$A6-기준600회_후보!$B$1)</f>
        <v>79</v>
      </c>
      <c r="AS6">
        <f>INDEX(_calc_누적빈도!AS:AS,$A6)-INDEX(_calc_누적빈도!AS:AS,$A6-기준600회_후보!$B$1)</f>
        <v>81</v>
      </c>
      <c r="AT6">
        <f>INDEX(_calc_누적빈도!AT:AT,$A6)-INDEX(_calc_누적빈도!AT:AT,$A6-기준600회_후보!$B$1)</f>
        <v>88</v>
      </c>
      <c r="AU6">
        <f>(RANK(_calc_라운드기준!B6,_calc_라운드기준!$B6:$AT6,0)+COUNTIFS(_calc_라운드기준!$B6:$AT6,_calc_라운드기준!B6,$B$1:$AT$1,"&lt;"&amp;1))-(RANK(B6,$B6:$AT6,0)+COUNTIFS($B6:$AT6,B6,$B$1:$AT$1,"&lt;"&amp;1))</f>
        <v>-31</v>
      </c>
      <c r="AV6">
        <f>(RANK(_calc_라운드기준!C6,_calc_라운드기준!$B6:$AT6,0)+COUNTIFS(_calc_라운드기준!$B6:$AT6,_calc_라운드기준!C6,$B$1:$AT$1,"&lt;"&amp;2))-(RANK(C6,$B6:$AT6,0)+COUNTIFS($B6:$AT6,C6,$B$1:$AT$1,"&lt;"&amp;2))</f>
        <v>-12</v>
      </c>
      <c r="AW6">
        <f>(RANK(_calc_라운드기준!D6,_calc_라운드기준!$B6:$AT6,0)+COUNTIFS(_calc_라운드기준!$B6:$AT6,_calc_라운드기준!D6,$B$1:$AT$1,"&lt;"&amp;3))-(RANK(D6,$B6:$AT6,0)+COUNTIFS($B6:$AT6,D6,$B$1:$AT$1,"&lt;"&amp;3))</f>
        <v>6</v>
      </c>
      <c r="AX6">
        <f>(RANK(_calc_라운드기준!E6,_calc_라운드기준!$B6:$AT6,0)+COUNTIFS(_calc_라운드기준!$B6:$AT6,_calc_라운드기준!E6,$B$1:$AT$1,"&lt;"&amp;4))-(RANK(E6,$B6:$AT6,0)+COUNTIFS($B6:$AT6,E6,$B$1:$AT$1,"&lt;"&amp;4))</f>
        <v>-12</v>
      </c>
      <c r="AY6">
        <f>(RANK(_calc_라운드기준!F6,_calc_라운드기준!$B6:$AT6,0)+COUNTIFS(_calc_라운드기준!$B6:$AT6,_calc_라운드기준!F6,$B$1:$AT$1,"&lt;"&amp;5))-(RANK(F6,$B6:$AT6,0)+COUNTIFS($B6:$AT6,F6,$B$1:$AT$1,"&lt;"&amp;5))</f>
        <v>-3</v>
      </c>
      <c r="AZ6">
        <f>(RANK(_calc_라운드기준!G6,_calc_라운드기준!$B6:$AT6,0)+COUNTIFS(_calc_라운드기준!$B6:$AT6,_calc_라운드기준!G6,$B$1:$AT$1,"&lt;"&amp;6))-(RANK(G6,$B6:$AT6,0)+COUNTIFS($B6:$AT6,G6,$B$1:$AT$1,"&lt;"&amp;6))</f>
        <v>16</v>
      </c>
      <c r="BA6">
        <f>(RANK(_calc_라운드기준!H6,_calc_라운드기준!$B6:$AT6,0)+COUNTIFS(_calc_라운드기준!$B6:$AT6,_calc_라운드기준!H6,$B$1:$AT$1,"&lt;"&amp;7))-(RANK(H6,$B6:$AT6,0)+COUNTIFS($B6:$AT6,H6,$B$1:$AT$1,"&lt;"&amp;7))</f>
        <v>14</v>
      </c>
      <c r="BB6">
        <f>(RANK(_calc_라운드기준!I6,_calc_라운드기준!$B6:$AT6,0)+COUNTIFS(_calc_라운드기준!$B6:$AT6,_calc_라운드기준!I6,$B$1:$AT$1,"&lt;"&amp;8))-(RANK(I6,$B6:$AT6,0)+COUNTIFS($B6:$AT6,I6,$B$1:$AT$1,"&lt;"&amp;8))</f>
        <v>-13</v>
      </c>
      <c r="BC6">
        <f>(RANK(_calc_라운드기준!J6,_calc_라운드기준!$B6:$AT6,0)+COUNTIFS(_calc_라운드기준!$B6:$AT6,_calc_라운드기준!J6,$B$1:$AT$1,"&lt;"&amp;9))-(RANK(J6,$B6:$AT6,0)+COUNTIFS($B6:$AT6,J6,$B$1:$AT$1,"&lt;"&amp;9))</f>
        <v>-25</v>
      </c>
      <c r="BD6">
        <f>(RANK(_calc_라운드기준!K6,_calc_라운드기준!$B6:$AT6,0)+COUNTIFS(_calc_라운드기준!$B6:$AT6,_calc_라운드기준!K6,$B$1:$AT$1,"&lt;"&amp;10))-(RANK(K6,$B6:$AT6,0)+COUNTIFS($B6:$AT6,K6,$B$1:$AT$1,"&lt;"&amp;10))</f>
        <v>0</v>
      </c>
      <c r="BE6">
        <f>(RANK(_calc_라운드기준!L6,_calc_라운드기준!$B6:$AT6,0)+COUNTIFS(_calc_라운드기준!$B6:$AT6,_calc_라운드기준!L6,$B$1:$AT$1,"&lt;"&amp;11))-(RANK(L6,$B6:$AT6,0)+COUNTIFS($B6:$AT6,L6,$B$1:$AT$1,"&lt;"&amp;11))</f>
        <v>25</v>
      </c>
      <c r="BF6">
        <f>(RANK(_calc_라운드기준!M6,_calc_라운드기준!$B6:$AT6,0)+COUNTIFS(_calc_라운드기준!$B6:$AT6,_calc_라운드기준!M6,$B$1:$AT$1,"&lt;"&amp;12))-(RANK(M6,$B6:$AT6,0)+COUNTIFS($B6:$AT6,M6,$B$1:$AT$1,"&lt;"&amp;12))</f>
        <v>28</v>
      </c>
      <c r="BG6">
        <f>(RANK(_calc_라운드기준!N6,_calc_라운드기준!$B6:$AT6,0)+COUNTIFS(_calc_라운드기준!$B6:$AT6,_calc_라운드기준!N6,$B$1:$AT$1,"&lt;"&amp;13))-(RANK(N6,$B6:$AT6,0)+COUNTIFS($B6:$AT6,N6,$B$1:$AT$1,"&lt;"&amp;13))</f>
        <v>1</v>
      </c>
      <c r="BH6">
        <f>(RANK(_calc_라운드기준!O6,_calc_라운드기준!$B6:$AT6,0)+COUNTIFS(_calc_라운드기준!$B6:$AT6,_calc_라운드기준!O6,$B$1:$AT$1,"&lt;"&amp;14))-(RANK(O6,$B6:$AT6,0)+COUNTIFS($B6:$AT6,O6,$B$1:$AT$1,"&lt;"&amp;14))</f>
        <v>15</v>
      </c>
      <c r="BI6">
        <f>(RANK(_calc_라운드기준!P6,_calc_라운드기준!$B6:$AT6,0)+COUNTIFS(_calc_라운드기준!$B6:$AT6,_calc_라운드기준!P6,$B$1:$AT$1,"&lt;"&amp;15))-(RANK(P6,$B6:$AT6,0)+COUNTIFS($B6:$AT6,P6,$B$1:$AT$1,"&lt;"&amp;15))</f>
        <v>-9</v>
      </c>
      <c r="BJ6">
        <f>(RANK(_calc_라운드기준!Q6,_calc_라운드기준!$B6:$AT6,0)+COUNTIFS(_calc_라운드기준!$B6:$AT6,_calc_라운드기준!Q6,$B$1:$AT$1,"&lt;"&amp;16))-(RANK(Q6,$B6:$AT6,0)+COUNTIFS($B6:$AT6,Q6,$B$1:$AT$1,"&lt;"&amp;16))</f>
        <v>1</v>
      </c>
      <c r="BK6">
        <f>(RANK(_calc_라운드기준!R6,_calc_라운드기준!$B6:$AT6,0)+COUNTIFS(_calc_라운드기준!$B6:$AT6,_calc_라운드기준!R6,$B$1:$AT$1,"&lt;"&amp;17))-(RANK(R6,$B6:$AT6,0)+COUNTIFS($B6:$AT6,R6,$B$1:$AT$1,"&lt;"&amp;17))</f>
        <v>16</v>
      </c>
      <c r="BL6">
        <f>(RANK(_calc_라운드기준!S6,_calc_라운드기준!$B6:$AT6,0)+COUNTIFS(_calc_라운드기준!$B6:$AT6,_calc_라운드기준!S6,$B$1:$AT$1,"&lt;"&amp;18))-(RANK(S6,$B6:$AT6,0)+COUNTIFS($B6:$AT6,S6,$B$1:$AT$1,"&lt;"&amp;18))</f>
        <v>5</v>
      </c>
      <c r="BM6">
        <f>(RANK(_calc_라운드기준!T6,_calc_라운드기준!$B6:$AT6,0)+COUNTIFS(_calc_라운드기준!$B6:$AT6,_calc_라운드기준!T6,$B$1:$AT$1,"&lt;"&amp;19))-(RANK(T6,$B6:$AT6,0)+COUNTIFS($B6:$AT6,T6,$B$1:$AT$1,"&lt;"&amp;19))</f>
        <v>0</v>
      </c>
      <c r="BN6">
        <f>(RANK(_calc_라운드기준!U6,_calc_라운드기준!$B6:$AT6,0)+COUNTIFS(_calc_라운드기준!$B6:$AT6,_calc_라운드기준!U6,$B$1:$AT$1,"&lt;"&amp;20))-(RANK(U6,$B6:$AT6,0)+COUNTIFS($B6:$AT6,U6,$B$1:$AT$1,"&lt;"&amp;20))</f>
        <v>-28</v>
      </c>
      <c r="BO6">
        <f>(RANK(_calc_라운드기준!V6,_calc_라운드기준!$B6:$AT6,0)+COUNTIFS(_calc_라운드기준!$B6:$AT6,_calc_라운드기준!V6,$B$1:$AT$1,"&lt;"&amp;21))-(RANK(V6,$B6:$AT6,0)+COUNTIFS($B6:$AT6,V6,$B$1:$AT$1,"&lt;"&amp;21))</f>
        <v>39</v>
      </c>
      <c r="BP6">
        <f>(RANK(_calc_라운드기준!W6,_calc_라운드기준!$B6:$AT6,0)+COUNTIFS(_calc_라운드기준!$B6:$AT6,_calc_라운드기준!W6,$B$1:$AT$1,"&lt;"&amp;22))-(RANK(W6,$B6:$AT6,0)+COUNTIFS($B6:$AT6,W6,$B$1:$AT$1,"&lt;"&amp;22))</f>
        <v>-9</v>
      </c>
      <c r="BQ6">
        <f>(RANK(_calc_라운드기준!X6,_calc_라운드기준!$B6:$AT6,0)+COUNTIFS(_calc_라운드기준!$B6:$AT6,_calc_라운드기준!X6,$B$1:$AT$1,"&lt;"&amp;23))-(RANK(X6,$B6:$AT6,0)+COUNTIFS($B6:$AT6,X6,$B$1:$AT$1,"&lt;"&amp;23))</f>
        <v>-10</v>
      </c>
      <c r="BR6">
        <f>(RANK(_calc_라운드기준!Y6,_calc_라운드기준!$B6:$AT6,0)+COUNTIFS(_calc_라운드기준!$B6:$AT6,_calc_라운드기준!Y6,$B$1:$AT$1,"&lt;"&amp;24))-(RANK(Y6,$B6:$AT6,0)+COUNTIFS($B6:$AT6,Y6,$B$1:$AT$1,"&lt;"&amp;24))</f>
        <v>-7</v>
      </c>
      <c r="BS6">
        <f>(RANK(_calc_라운드기준!Z6,_calc_라운드기준!$B6:$AT6,0)+COUNTIFS(_calc_라운드기준!$B6:$AT6,_calc_라운드기준!Z6,$B$1:$AT$1,"&lt;"&amp;25))-(RANK(Z6,$B6:$AT6,0)+COUNTIFS($B6:$AT6,Z6,$B$1:$AT$1,"&lt;"&amp;25))</f>
        <v>-12</v>
      </c>
      <c r="BT6">
        <f>(RANK(_calc_라운드기준!AA6,_calc_라운드기준!$B6:$AT6,0)+COUNTIFS(_calc_라운드기준!$B6:$AT6,_calc_라운드기준!AA6,$B$1:$AT$1,"&lt;"&amp;26))-(RANK(AA6,$B6:$AT6,0)+COUNTIFS($B6:$AT6,AA6,$B$1:$AT$1,"&lt;"&amp;26))</f>
        <v>0</v>
      </c>
      <c r="BU6">
        <f>(RANK(_calc_라운드기준!AB6,_calc_라운드기준!$B6:$AT6,0)+COUNTIFS(_calc_라운드기준!$B6:$AT6,_calc_라운드기준!AB6,$B$1:$AT$1,"&lt;"&amp;27))-(RANK(AB6,$B6:$AT6,0)+COUNTIFS($B6:$AT6,AB6,$B$1:$AT$1,"&lt;"&amp;27))</f>
        <v>-18</v>
      </c>
      <c r="BV6">
        <f>(RANK(_calc_라운드기준!AC6,_calc_라운드기준!$B6:$AT6,0)+COUNTIFS(_calc_라운드기준!$B6:$AT6,_calc_라운드기준!AC6,$B$1:$AT$1,"&lt;"&amp;28))-(RANK(AC6,$B6:$AT6,0)+COUNTIFS($B6:$AT6,AC6,$B$1:$AT$1,"&lt;"&amp;28))</f>
        <v>-9</v>
      </c>
      <c r="BW6">
        <f>(RANK(_calc_라운드기준!AD6,_calc_라운드기준!$B6:$AT6,0)+COUNTIFS(_calc_라운드기준!$B6:$AT6,_calc_라운드기준!AD6,$B$1:$AT$1,"&lt;"&amp;29))-(RANK(AD6,$B6:$AT6,0)+COUNTIFS($B6:$AT6,AD6,$B$1:$AT$1,"&lt;"&amp;29))</f>
        <v>2</v>
      </c>
      <c r="BX6">
        <f>(RANK(_calc_라운드기준!AE6,_calc_라운드기준!$B6:$AT6,0)+COUNTIFS(_calc_라운드기준!$B6:$AT6,_calc_라운드기준!AE6,$B$1:$AT$1,"&lt;"&amp;30))-(RANK(AE6,$B6:$AT6,0)+COUNTIFS($B6:$AT6,AE6,$B$1:$AT$1,"&lt;"&amp;30))</f>
        <v>-5</v>
      </c>
      <c r="BY6">
        <f>(RANK(_calc_라운드기준!AF6,_calc_라운드기준!$B6:$AT6,0)+COUNTIFS(_calc_라운드기준!$B6:$AT6,_calc_라운드기준!AF6,$B$1:$AT$1,"&lt;"&amp;31))-(RANK(AF6,$B6:$AT6,0)+COUNTIFS($B6:$AT6,AF6,$B$1:$AT$1,"&lt;"&amp;31))</f>
        <v>-17</v>
      </c>
      <c r="BZ6">
        <f>(RANK(_calc_라운드기준!AG6,_calc_라운드기준!$B6:$AT6,0)+COUNTIFS(_calc_라운드기준!$B6:$AT6,_calc_라운드기준!AG6,$B$1:$AT$1,"&lt;"&amp;32))-(RANK(AG6,$B6:$AT6,0)+COUNTIFS($B6:$AT6,AG6,$B$1:$AT$1,"&lt;"&amp;32))</f>
        <v>-25</v>
      </c>
      <c r="CA6">
        <f>(RANK(_calc_라운드기준!AH6,_calc_라운드기준!$B6:$AT6,0)+COUNTIFS(_calc_라운드기준!$B6:$AT6,_calc_라운드기준!AH6,$B$1:$AT$1,"&lt;"&amp;33))-(RANK(AH6,$B6:$AT6,0)+COUNTIFS($B6:$AT6,AH6,$B$1:$AT$1,"&lt;"&amp;33))</f>
        <v>15</v>
      </c>
      <c r="CB6">
        <f>(RANK(_calc_라운드기준!AI6,_calc_라운드기준!$B6:$AT6,0)+COUNTIFS(_calc_라운드기준!$B6:$AT6,_calc_라운드기준!AI6,$B$1:$AT$1,"&lt;"&amp;34))-(RANK(AI6,$B6:$AT6,0)+COUNTIFS($B6:$AT6,AI6,$B$1:$AT$1,"&lt;"&amp;34))</f>
        <v>18</v>
      </c>
      <c r="CC6">
        <f>(RANK(_calc_라운드기준!AJ6,_calc_라운드기준!$B6:$AT6,0)+COUNTIFS(_calc_라운드기준!$B6:$AT6,_calc_라운드기준!AJ6,$B$1:$AT$1,"&lt;"&amp;35))-(RANK(AJ6,$B6:$AT6,0)+COUNTIFS($B6:$AT6,AJ6,$B$1:$AT$1,"&lt;"&amp;35))</f>
        <v>12</v>
      </c>
      <c r="CD6">
        <f>(RANK(_calc_라운드기준!AK6,_calc_라운드기준!$B6:$AT6,0)+COUNTIFS(_calc_라운드기준!$B6:$AT6,_calc_라운드기준!AK6,$B$1:$AT$1,"&lt;"&amp;36))-(RANK(AK6,$B6:$AT6,0)+COUNTIFS($B6:$AT6,AK6,$B$1:$AT$1,"&lt;"&amp;36))</f>
        <v>-8</v>
      </c>
      <c r="CE6">
        <f>(RANK(_calc_라운드기준!AL6,_calc_라운드기준!$B6:$AT6,0)+COUNTIFS(_calc_라운드기준!$B6:$AT6,_calc_라운드기준!AL6,$B$1:$AT$1,"&lt;"&amp;37))-(RANK(AL6,$B6:$AT6,0)+COUNTIFS($B6:$AT6,AL6,$B$1:$AT$1,"&lt;"&amp;37))</f>
        <v>8</v>
      </c>
      <c r="CF6">
        <f>(RANK(_calc_라운드기준!AM6,_calc_라운드기준!$B6:$AT6,0)+COUNTIFS(_calc_라운드기준!$B6:$AT6,_calc_라운드기준!AM6,$B$1:$AT$1,"&lt;"&amp;38))-(RANK(AM6,$B6:$AT6,0)+COUNTIFS($B6:$AT6,AM6,$B$1:$AT$1,"&lt;"&amp;38))</f>
        <v>4</v>
      </c>
      <c r="CG6">
        <f>(RANK(_calc_라운드기준!AN6,_calc_라운드기준!$B6:$AT6,0)+COUNTIFS(_calc_라운드기준!$B6:$AT6,_calc_라운드기준!AN6,$B$1:$AT$1,"&lt;"&amp;39))-(RANK(AN6,$B6:$AT6,0)+COUNTIFS($B6:$AT6,AN6,$B$1:$AT$1,"&lt;"&amp;39))</f>
        <v>0</v>
      </c>
      <c r="CH6">
        <f>(RANK(_calc_라운드기준!AO6,_calc_라운드기준!$B6:$AT6,0)+COUNTIFS(_calc_라운드기준!$B6:$AT6,_calc_라운드기준!AO6,$B$1:$AT$1,"&lt;"&amp;40))-(RANK(AO6,$B6:$AT6,0)+COUNTIFS($B6:$AT6,AO6,$B$1:$AT$1,"&lt;"&amp;40))</f>
        <v>0</v>
      </c>
      <c r="CI6">
        <f>(RANK(_calc_라운드기준!AP6,_calc_라운드기준!$B6:$AT6,0)+COUNTIFS(_calc_라운드기준!$B6:$AT6,_calc_라운드기준!AP6,$B$1:$AT$1,"&lt;"&amp;41))-(RANK(AP6,$B6:$AT6,0)+COUNTIFS($B6:$AT6,AP6,$B$1:$AT$1,"&lt;"&amp;41))</f>
        <v>-11</v>
      </c>
      <c r="CJ6">
        <f>(RANK(_calc_라운드기준!AQ6,_calc_라운드기준!$B6:$AT6,0)+COUNTIFS(_calc_라운드기준!$B6:$AT6,_calc_라운드기준!AQ6,$B$1:$AT$1,"&lt;"&amp;42))-(RANK(AQ6,$B6:$AT6,0)+COUNTIFS($B6:$AT6,AQ6,$B$1:$AT$1,"&lt;"&amp;42))</f>
        <v>-5</v>
      </c>
      <c r="CK6">
        <f>(RANK(_calc_라운드기준!AR6,_calc_라운드기준!$B6:$AT6,0)+COUNTIFS(_calc_라운드기준!$B6:$AT6,_calc_라운드기준!AR6,$B$1:$AT$1,"&lt;"&amp;43))-(RANK(AR6,$B6:$AT6,0)+COUNTIFS($B6:$AT6,AR6,$B$1:$AT$1,"&lt;"&amp;43))</f>
        <v>17</v>
      </c>
      <c r="CL6">
        <f>(RANK(_calc_라운드기준!AS6,_calc_라운드기준!$B6:$AT6,0)+COUNTIFS(_calc_라운드기준!$B6:$AT6,_calc_라운드기준!AS6,$B$1:$AT$1,"&lt;"&amp;44))-(RANK(AS6,$B6:$AT6,0)+COUNTIFS($B6:$AT6,AS6,$B$1:$AT$1,"&lt;"&amp;44))</f>
        <v>16</v>
      </c>
      <c r="CM6">
        <f>(RANK(_calc_라운드기준!AT6,_calc_라운드기준!$B6:$AT6,0)+COUNTIFS(_calc_라운드기준!$B6:$AT6,_calc_라운드기준!AT6,$B$1:$AT$1,"&lt;"&amp;45))-(RANK(AT6,$B6:$AT6,0)+COUNTIFS($B6:$AT6,AT6,$B$1:$AT$1,"&lt;"&amp;45))</f>
        <v>11</v>
      </c>
      <c r="CN6">
        <f t="shared" si="0"/>
        <v>45</v>
      </c>
      <c r="CO6">
        <f t="shared" si="1"/>
        <v>36</v>
      </c>
      <c r="CP6">
        <f t="shared" si="2"/>
        <v>15</v>
      </c>
      <c r="CQ6">
        <f t="shared" si="3"/>
        <v>37</v>
      </c>
      <c r="CR6">
        <f t="shared" si="4"/>
        <v>26</v>
      </c>
      <c r="CS6">
        <f t="shared" si="5"/>
        <v>6</v>
      </c>
      <c r="CT6">
        <f t="shared" si="6"/>
        <v>11</v>
      </c>
      <c r="CU6">
        <f t="shared" si="7"/>
        <v>39</v>
      </c>
      <c r="CV6">
        <f t="shared" si="8"/>
        <v>42</v>
      </c>
      <c r="CW6">
        <f t="shared" si="9"/>
        <v>21</v>
      </c>
      <c r="CX6">
        <f t="shared" si="10"/>
        <v>3</v>
      </c>
      <c r="CY6">
        <f t="shared" si="11"/>
        <v>2</v>
      </c>
      <c r="CZ6">
        <f t="shared" si="12"/>
        <v>19</v>
      </c>
      <c r="DA6">
        <f t="shared" si="13"/>
        <v>9</v>
      </c>
      <c r="DB6">
        <f t="shared" si="14"/>
        <v>31</v>
      </c>
      <c r="DC6">
        <f t="shared" si="15"/>
        <v>20</v>
      </c>
      <c r="DD6">
        <f t="shared" si="16"/>
        <v>7</v>
      </c>
      <c r="DE6">
        <f t="shared" si="17"/>
        <v>16</v>
      </c>
      <c r="DF6">
        <f t="shared" si="18"/>
        <v>22</v>
      </c>
      <c r="DG6">
        <f t="shared" si="19"/>
        <v>44</v>
      </c>
      <c r="DH6">
        <f t="shared" si="20"/>
        <v>1</v>
      </c>
      <c r="DI6">
        <f t="shared" si="21"/>
        <v>32</v>
      </c>
      <c r="DJ6">
        <f t="shared" si="22"/>
        <v>34</v>
      </c>
      <c r="DK6">
        <f t="shared" si="23"/>
        <v>29</v>
      </c>
      <c r="DL6">
        <f t="shared" si="24"/>
        <v>38</v>
      </c>
      <c r="DM6">
        <f t="shared" si="25"/>
        <v>23</v>
      </c>
      <c r="DN6">
        <f t="shared" si="26"/>
        <v>41</v>
      </c>
      <c r="DO6">
        <f t="shared" si="27"/>
        <v>33</v>
      </c>
      <c r="DP6">
        <f t="shared" si="28"/>
        <v>18</v>
      </c>
      <c r="DQ6">
        <f t="shared" si="29"/>
        <v>27</v>
      </c>
      <c r="DR6">
        <f t="shared" si="30"/>
        <v>40</v>
      </c>
      <c r="DS6">
        <f t="shared" si="31"/>
        <v>43</v>
      </c>
      <c r="DT6">
        <f t="shared" si="32"/>
        <v>10</v>
      </c>
      <c r="DU6">
        <f t="shared" si="33"/>
        <v>4</v>
      </c>
      <c r="DV6">
        <f t="shared" si="34"/>
        <v>12</v>
      </c>
      <c r="DW6">
        <f t="shared" si="35"/>
        <v>30</v>
      </c>
      <c r="DX6">
        <f t="shared" si="36"/>
        <v>14</v>
      </c>
      <c r="DY6">
        <f t="shared" si="37"/>
        <v>17</v>
      </c>
      <c r="DZ6">
        <f t="shared" si="38"/>
        <v>24</v>
      </c>
      <c r="EA6">
        <f t="shared" si="39"/>
        <v>25</v>
      </c>
      <c r="EB6">
        <f t="shared" si="40"/>
        <v>35</v>
      </c>
      <c r="EC6">
        <f t="shared" si="41"/>
        <v>28</v>
      </c>
      <c r="ED6">
        <f t="shared" si="42"/>
        <v>5</v>
      </c>
      <c r="EE6">
        <f t="shared" si="43"/>
        <v>8</v>
      </c>
      <c r="EF6">
        <f t="shared" si="44"/>
        <v>13</v>
      </c>
    </row>
    <row r="7" spans="1:136" ht="16.5" customHeight="1">
      <c r="A7">
        <f>_calc_라운드기준!A7</f>
        <v>1239</v>
      </c>
      <c r="B7">
        <f>INDEX(_calc_누적빈도!B:B,$A7)-INDEX(_calc_누적빈도!B:B,$A7-기준600회_후보!$B$1)</f>
        <v>74</v>
      </c>
      <c r="C7">
        <f>INDEX(_calc_누적빈도!C:C,$A7)-INDEX(_calc_누적빈도!C:C,$A7-기준600회_후보!$B$1)</f>
        <v>72</v>
      </c>
      <c r="D7">
        <f>INDEX(_calc_누적빈도!D:D,$A7)-INDEX(_calc_누적빈도!D:D,$A7-기준600회_후보!$B$1)</f>
        <v>90</v>
      </c>
      <c r="E7">
        <f>INDEX(_calc_누적빈도!E:E,$A7)-INDEX(_calc_누적빈도!E:E,$A7-기준600회_후보!$B$1)</f>
        <v>71</v>
      </c>
      <c r="F7">
        <f>INDEX(_calc_누적빈도!F:F,$A7)-INDEX(_calc_누적빈도!F:F,$A7-기준600회_후보!$B$1)</f>
        <v>63</v>
      </c>
      <c r="G7">
        <f>INDEX(_calc_누적빈도!G:G,$A7)-INDEX(_calc_누적빈도!G:G,$A7-기준600회_후보!$B$1)</f>
        <v>89</v>
      </c>
      <c r="H7">
        <f>INDEX(_calc_누적빈도!H:H,$A7)-INDEX(_calc_누적빈도!H:H,$A7-기준600회_후보!$B$1)</f>
        <v>87</v>
      </c>
      <c r="I7">
        <f>INDEX(_calc_누적빈도!I:I,$A7)-INDEX(_calc_누적빈도!I:I,$A7-기준600회_후보!$B$1)</f>
        <v>68</v>
      </c>
      <c r="J7">
        <f>INDEX(_calc_누적빈도!J:J,$A7)-INDEX(_calc_누적빈도!J:J,$A7-기준600회_후보!$B$1)</f>
        <v>70</v>
      </c>
      <c r="K7">
        <f>INDEX(_calc_누적빈도!K:K,$A7)-INDEX(_calc_누적빈도!K:K,$A7-기준600회_후보!$B$1)</f>
        <v>78</v>
      </c>
      <c r="L7">
        <f>INDEX(_calc_누적빈도!L:L,$A7)-INDEX(_calc_누적빈도!L:L,$A7-기준600회_후보!$B$1)</f>
        <v>84</v>
      </c>
      <c r="M7">
        <f>INDEX(_calc_누적빈도!M:M,$A7)-INDEX(_calc_누적빈도!M:M,$A7-기준600회_후보!$B$1)</f>
        <v>96</v>
      </c>
      <c r="N7">
        <f>INDEX(_calc_누적빈도!N:N,$A7)-INDEX(_calc_누적빈도!N:N,$A7-기준600회_후보!$B$1)</f>
        <v>89</v>
      </c>
      <c r="O7">
        <f>INDEX(_calc_누적빈도!O:O,$A7)-INDEX(_calc_누적빈도!O:O,$A7-기준600회_후보!$B$1)</f>
        <v>77</v>
      </c>
      <c r="P7">
        <f>INDEX(_calc_누적빈도!P:P,$A7)-INDEX(_calc_누적빈도!P:P,$A7-기준600회_후보!$B$1)</f>
        <v>89</v>
      </c>
      <c r="Q7">
        <f>INDEX(_calc_누적빈도!Q:Q,$A7)-INDEX(_calc_누적빈도!Q:Q,$A7-기준600회_후보!$B$1)</f>
        <v>90</v>
      </c>
      <c r="R7">
        <f>INDEX(_calc_누적빈도!R:R,$A7)-INDEX(_calc_누적빈도!R:R,$A7-기준600회_후보!$B$1)</f>
        <v>79</v>
      </c>
      <c r="S7">
        <f>INDEX(_calc_누적빈도!S:S,$A7)-INDEX(_calc_누적빈도!S:S,$A7-기준600회_후보!$B$1)</f>
        <v>89</v>
      </c>
      <c r="T7">
        <f>INDEX(_calc_누적빈도!T:T,$A7)-INDEX(_calc_누적빈도!T:T,$A7-기준600회_후보!$B$1)</f>
        <v>86</v>
      </c>
      <c r="U7">
        <f>INDEX(_calc_누적빈도!U:U,$A7)-INDEX(_calc_누적빈도!U:U,$A7-기준600회_후보!$B$1)</f>
        <v>64</v>
      </c>
      <c r="V7">
        <f>INDEX(_calc_누적빈도!V:V,$A7)-INDEX(_calc_누적빈도!V:V,$A7-기준600회_후보!$B$1)</f>
        <v>91</v>
      </c>
      <c r="W7">
        <f>INDEX(_calc_누적빈도!W:W,$A7)-INDEX(_calc_누적빈도!W:W,$A7-기준600회_후보!$B$1)</f>
        <v>69</v>
      </c>
      <c r="X7">
        <f>INDEX(_calc_누적빈도!X:X,$A7)-INDEX(_calc_누적빈도!X:X,$A7-기준600회_후보!$B$1)</f>
        <v>69</v>
      </c>
      <c r="Y7">
        <f>INDEX(_calc_누적빈도!Y:Y,$A7)-INDEX(_calc_누적빈도!Y:Y,$A7-기준600회_후보!$B$1)</f>
        <v>84</v>
      </c>
      <c r="Z7">
        <f>INDEX(_calc_누적빈도!Z:Z,$A7)-INDEX(_calc_누적빈도!Z:Z,$A7-기준600회_후보!$B$1)</f>
        <v>65</v>
      </c>
      <c r="AA7">
        <f>INDEX(_calc_누적빈도!AA:AA,$A7)-INDEX(_calc_누적빈도!AA:AA,$A7-기준600회_후보!$B$1)</f>
        <v>75</v>
      </c>
      <c r="AB7">
        <f>INDEX(_calc_누적빈도!AB:AB,$A7)-INDEX(_calc_누적빈도!AB:AB,$A7-기준600회_후보!$B$1)</f>
        <v>81</v>
      </c>
      <c r="AC7">
        <f>INDEX(_calc_누적빈도!AC:AC,$A7)-INDEX(_calc_누적빈도!AC:AC,$A7-기준600회_후보!$B$1)</f>
        <v>87</v>
      </c>
      <c r="AD7">
        <f>INDEX(_calc_누적빈도!AD:AD,$A7)-INDEX(_calc_누적빈도!AD:AD,$A7-기준600회_후보!$B$1)</f>
        <v>76</v>
      </c>
      <c r="AE7">
        <f>INDEX(_calc_누적빈도!AE:AE,$A7)-INDEX(_calc_누적빈도!AE:AE,$A7-기준600회_후보!$B$1)</f>
        <v>81</v>
      </c>
      <c r="AF7">
        <f>INDEX(_calc_누적빈도!AF:AF,$A7)-INDEX(_calc_누적빈도!AF:AF,$A7-기준600회_후보!$B$1)</f>
        <v>81</v>
      </c>
      <c r="AG7">
        <f>INDEX(_calc_누적빈도!AG:AG,$A7)-INDEX(_calc_누적빈도!AG:AG,$A7-기준600회_후보!$B$1)</f>
        <v>68</v>
      </c>
      <c r="AH7">
        <f>INDEX(_calc_누적빈도!AH:AH,$A7)-INDEX(_calc_누적빈도!AH:AH,$A7-기준600회_후보!$B$1)</f>
        <v>93</v>
      </c>
      <c r="AI7">
        <f>INDEX(_calc_누적빈도!AI:AI,$A7)-INDEX(_calc_누적빈도!AI:AI,$A7-기준600회_후보!$B$1)</f>
        <v>84</v>
      </c>
      <c r="AJ7">
        <f>INDEX(_calc_누적빈도!AJ:AJ,$A7)-INDEX(_calc_누적빈도!AJ:AJ,$A7-기준600회_후보!$B$1)</f>
        <v>80</v>
      </c>
      <c r="AK7">
        <f>INDEX(_calc_누적빈도!AK:AK,$A7)-INDEX(_calc_누적빈도!AK:AK,$A7-기준600회_후보!$B$1)</f>
        <v>82</v>
      </c>
      <c r="AL7">
        <f>INDEX(_calc_누적빈도!AL:AL,$A7)-INDEX(_calc_누적빈도!AL:AL,$A7-기준600회_후보!$B$1)</f>
        <v>78</v>
      </c>
      <c r="AM7">
        <f>INDEX(_calc_누적빈도!AM:AM,$A7)-INDEX(_calc_누적빈도!AM:AM,$A7-기준600회_후보!$B$1)</f>
        <v>95</v>
      </c>
      <c r="AN7">
        <f>INDEX(_calc_누적빈도!AN:AN,$A7)-INDEX(_calc_누적빈도!AN:AN,$A7-기준600회_후보!$B$1)</f>
        <v>82</v>
      </c>
      <c r="AO7">
        <f>INDEX(_calc_누적빈도!AO:AO,$A7)-INDEX(_calc_누적빈도!AO:AO,$A7-기준600회_후보!$B$1)</f>
        <v>70</v>
      </c>
      <c r="AP7">
        <f>INDEX(_calc_누적빈도!AP:AP,$A7)-INDEX(_calc_누적빈도!AP:AP,$A7-기준600회_후보!$B$1)</f>
        <v>77</v>
      </c>
      <c r="AQ7">
        <f>INDEX(_calc_누적빈도!AQ:AQ,$A7)-INDEX(_calc_누적빈도!AQ:AQ,$A7-기준600회_후보!$B$1)</f>
        <v>79</v>
      </c>
      <c r="AR7">
        <f>INDEX(_calc_누적빈도!AR:AR,$A7)-INDEX(_calc_누적빈도!AR:AR,$A7-기준600회_후보!$B$1)</f>
        <v>79</v>
      </c>
      <c r="AS7">
        <f>INDEX(_calc_누적빈도!AS:AS,$A7)-INDEX(_calc_누적빈도!AS:AS,$A7-기준600회_후보!$B$1)</f>
        <v>81</v>
      </c>
      <c r="AT7">
        <f>INDEX(_calc_누적빈도!AT:AT,$A7)-INDEX(_calc_누적빈도!AT:AT,$A7-기준600회_후보!$B$1)</f>
        <v>88</v>
      </c>
      <c r="AU7">
        <f>(RANK(_calc_라운드기준!B7,_calc_라운드기준!$B7:$AT7,0)+COUNTIFS(_calc_라운드기준!$B7:$AT7,_calc_라운드기준!B7,$B$1:$AT$1,"&lt;"&amp;1))-(RANK(B7,$B7:$AT7,0)+COUNTIFS($B7:$AT7,B7,$B$1:$AT$1,"&lt;"&amp;1))</f>
        <v>-30</v>
      </c>
      <c r="AV7">
        <f>(RANK(_calc_라운드기준!C7,_calc_라운드기준!$B7:$AT7,0)+COUNTIFS(_calc_라운드기준!$B7:$AT7,_calc_라운드기준!C7,$B$1:$AT$1,"&lt;"&amp;2))-(RANK(C7,$B7:$AT7,0)+COUNTIFS($B7:$AT7,C7,$B$1:$AT$1,"&lt;"&amp;2))</f>
        <v>-11</v>
      </c>
      <c r="AW7">
        <f>(RANK(_calc_라운드기준!D7,_calc_라운드기준!$B7:$AT7,0)+COUNTIFS(_calc_라운드기준!$B7:$AT7,_calc_라운드기준!D7,$B$1:$AT$1,"&lt;"&amp;3))-(RANK(D7,$B7:$AT7,0)+COUNTIFS($B7:$AT7,D7,$B$1:$AT$1,"&lt;"&amp;3))</f>
        <v>6</v>
      </c>
      <c r="AX7">
        <f>(RANK(_calc_라운드기준!E7,_calc_라운드기준!$B7:$AT7,0)+COUNTIFS(_calc_라운드기준!$B7:$AT7,_calc_라운드기준!E7,$B$1:$AT$1,"&lt;"&amp;4))-(RANK(E7,$B7:$AT7,0)+COUNTIFS($B7:$AT7,E7,$B$1:$AT$1,"&lt;"&amp;4))</f>
        <v>-11</v>
      </c>
      <c r="AY7">
        <f>(RANK(_calc_라운드기준!F7,_calc_라운드기준!$B7:$AT7,0)+COUNTIFS(_calc_라운드기준!$B7:$AT7,_calc_라운드기준!F7,$B$1:$AT$1,"&lt;"&amp;5))-(RANK(F7,$B7:$AT7,0)+COUNTIFS($B7:$AT7,F7,$B$1:$AT$1,"&lt;"&amp;5))</f>
        <v>-4</v>
      </c>
      <c r="AZ7">
        <f>(RANK(_calc_라운드기준!G7,_calc_라운드기준!$B7:$AT7,0)+COUNTIFS(_calc_라운드기준!$B7:$AT7,_calc_라운드기준!G7,$B$1:$AT$1,"&lt;"&amp;6))-(RANK(G7,$B7:$AT7,0)+COUNTIFS($B7:$AT7,G7,$B$1:$AT$1,"&lt;"&amp;6))</f>
        <v>19</v>
      </c>
      <c r="BA7">
        <f>(RANK(_calc_라운드기준!H7,_calc_라운드기준!$B7:$AT7,0)+COUNTIFS(_calc_라운드기준!$B7:$AT7,_calc_라운드기준!H7,$B$1:$AT$1,"&lt;"&amp;7))-(RANK(H7,$B7:$AT7,0)+COUNTIFS($B7:$AT7,H7,$B$1:$AT$1,"&lt;"&amp;7))</f>
        <v>15</v>
      </c>
      <c r="BB7">
        <f>(RANK(_calc_라운드기준!I7,_calc_라운드기준!$B7:$AT7,0)+COUNTIFS(_calc_라운드기준!$B7:$AT7,_calc_라운드기준!I7,$B$1:$AT$1,"&lt;"&amp;8))-(RANK(I7,$B7:$AT7,0)+COUNTIFS($B7:$AT7,I7,$B$1:$AT$1,"&lt;"&amp;8))</f>
        <v>-13</v>
      </c>
      <c r="BC7">
        <f>(RANK(_calc_라운드기준!J7,_calc_라운드기준!$B7:$AT7,0)+COUNTIFS(_calc_라운드기준!$B7:$AT7,_calc_라운드기준!J7,$B$1:$AT$1,"&lt;"&amp;9))-(RANK(J7,$B7:$AT7,0)+COUNTIFS($B7:$AT7,J7,$B$1:$AT$1,"&lt;"&amp;9))</f>
        <v>-30</v>
      </c>
      <c r="BD7">
        <f>(RANK(_calc_라운드기준!K7,_calc_라운드기준!$B7:$AT7,0)+COUNTIFS(_calc_라운드기준!$B7:$AT7,_calc_라운드기준!K7,$B$1:$AT$1,"&lt;"&amp;10))-(RANK(K7,$B7:$AT7,0)+COUNTIFS($B7:$AT7,K7,$B$1:$AT$1,"&lt;"&amp;10))</f>
        <v>1</v>
      </c>
      <c r="BE7">
        <f>(RANK(_calc_라운드기준!L7,_calc_라운드기준!$B7:$AT7,0)+COUNTIFS(_calc_라운드기준!$B7:$AT7,_calc_라운드기준!L7,$B$1:$AT$1,"&lt;"&amp;11))-(RANK(L7,$B7:$AT7,0)+COUNTIFS($B7:$AT7,L7,$B$1:$AT$1,"&lt;"&amp;11))</f>
        <v>27</v>
      </c>
      <c r="BF7">
        <f>(RANK(_calc_라운드기준!M7,_calc_라운드기준!$B7:$AT7,0)+COUNTIFS(_calc_라운드기준!$B7:$AT7,_calc_라운드기준!M7,$B$1:$AT$1,"&lt;"&amp;12))-(RANK(M7,$B7:$AT7,0)+COUNTIFS($B7:$AT7,M7,$B$1:$AT$1,"&lt;"&amp;12))</f>
        <v>29</v>
      </c>
      <c r="BG7">
        <f>(RANK(_calc_라운드기준!N7,_calc_라운드기준!$B7:$AT7,0)+COUNTIFS(_calc_라운드기준!$B7:$AT7,_calc_라운드기준!N7,$B$1:$AT$1,"&lt;"&amp;13))-(RANK(N7,$B7:$AT7,0)+COUNTIFS($B7:$AT7,N7,$B$1:$AT$1,"&lt;"&amp;13))</f>
        <v>4</v>
      </c>
      <c r="BH7">
        <f>(RANK(_calc_라운드기준!O7,_calc_라운드기준!$B7:$AT7,0)+COUNTIFS(_calc_라운드기준!$B7:$AT7,_calc_라운드기준!O7,$B$1:$AT$1,"&lt;"&amp;14))-(RANK(O7,$B7:$AT7,0)+COUNTIFS($B7:$AT7,O7,$B$1:$AT$1,"&lt;"&amp;14))</f>
        <v>15</v>
      </c>
      <c r="BI7">
        <f>(RANK(_calc_라운드기준!P7,_calc_라운드기준!$B7:$AT7,0)+COUNTIFS(_calc_라운드기준!$B7:$AT7,_calc_라운드기준!P7,$B$1:$AT$1,"&lt;"&amp;15))-(RANK(P7,$B7:$AT7,0)+COUNTIFS($B7:$AT7,P7,$B$1:$AT$1,"&lt;"&amp;15))</f>
        <v>-8</v>
      </c>
      <c r="BJ7">
        <f>(RANK(_calc_라운드기준!Q7,_calc_라운드기준!$B7:$AT7,0)+COUNTIFS(_calc_라운드기준!$B7:$AT7,_calc_라운드기준!Q7,$B$1:$AT$1,"&lt;"&amp;16))-(RANK(Q7,$B7:$AT7,0)+COUNTIFS($B7:$AT7,Q7,$B$1:$AT$1,"&lt;"&amp;16))</f>
        <v>2</v>
      </c>
      <c r="BK7">
        <f>(RANK(_calc_라운드기준!R7,_calc_라운드기준!$B7:$AT7,0)+COUNTIFS(_calc_라운드기준!$B7:$AT7,_calc_라운드기준!R7,$B$1:$AT$1,"&lt;"&amp;17))-(RANK(R7,$B7:$AT7,0)+COUNTIFS($B7:$AT7,R7,$B$1:$AT$1,"&lt;"&amp;17))</f>
        <v>14</v>
      </c>
      <c r="BL7">
        <f>(RANK(_calc_라운드기준!S7,_calc_라운드기준!$B7:$AT7,0)+COUNTIFS(_calc_라운드기준!$B7:$AT7,_calc_라운드기준!S7,$B$1:$AT$1,"&lt;"&amp;18))-(RANK(S7,$B7:$AT7,0)+COUNTIFS($B7:$AT7,S7,$B$1:$AT$1,"&lt;"&amp;18))</f>
        <v>3</v>
      </c>
      <c r="BM7">
        <f>(RANK(_calc_라운드기준!T7,_calc_라운드기준!$B7:$AT7,0)+COUNTIFS(_calc_라운드기준!$B7:$AT7,_calc_라운드기준!T7,$B$1:$AT$1,"&lt;"&amp;19))-(RANK(T7,$B7:$AT7,0)+COUNTIFS($B7:$AT7,T7,$B$1:$AT$1,"&lt;"&amp;19))</f>
        <v>-5</v>
      </c>
      <c r="BN7">
        <f>(RANK(_calc_라운드기준!U7,_calc_라운드기준!$B7:$AT7,0)+COUNTIFS(_calc_라운드기준!$B7:$AT7,_calc_라운드기준!U7,$B$1:$AT$1,"&lt;"&amp;20))-(RANK(U7,$B7:$AT7,0)+COUNTIFS($B7:$AT7,U7,$B$1:$AT$1,"&lt;"&amp;20))</f>
        <v>-30</v>
      </c>
      <c r="BO7">
        <f>(RANK(_calc_라운드기준!V7,_calc_라운드기준!$B7:$AT7,0)+COUNTIFS(_calc_라운드기준!$B7:$AT7,_calc_라운드기준!V7,$B$1:$AT$1,"&lt;"&amp;21))-(RANK(V7,$B7:$AT7,0)+COUNTIFS($B7:$AT7,V7,$B$1:$AT$1,"&lt;"&amp;21))</f>
        <v>39</v>
      </c>
      <c r="BP7">
        <f>(RANK(_calc_라운드기준!W7,_calc_라운드기준!$B7:$AT7,0)+COUNTIFS(_calc_라운드기준!$B7:$AT7,_calc_라운드기준!W7,$B$1:$AT$1,"&lt;"&amp;22))-(RANK(W7,$B7:$AT7,0)+COUNTIFS($B7:$AT7,W7,$B$1:$AT$1,"&lt;"&amp;22))</f>
        <v>1</v>
      </c>
      <c r="BQ7">
        <f>(RANK(_calc_라운드기준!X7,_calc_라운드기준!$B7:$AT7,0)+COUNTIFS(_calc_라운드기준!$B7:$AT7,_calc_라운드기준!X7,$B$1:$AT$1,"&lt;"&amp;23))-(RANK(X7,$B7:$AT7,0)+COUNTIFS($B7:$AT7,X7,$B$1:$AT$1,"&lt;"&amp;23))</f>
        <v>-9</v>
      </c>
      <c r="BR7">
        <f>(RANK(_calc_라운드기준!Y7,_calc_라운드기준!$B7:$AT7,0)+COUNTIFS(_calc_라운드기준!$B7:$AT7,_calc_라운드기준!Y7,$B$1:$AT$1,"&lt;"&amp;24))-(RANK(Y7,$B7:$AT7,0)+COUNTIFS($B7:$AT7,Y7,$B$1:$AT$1,"&lt;"&amp;24))</f>
        <v>-6</v>
      </c>
      <c r="BS7">
        <f>(RANK(_calc_라운드기준!Z7,_calc_라운드기준!$B7:$AT7,0)+COUNTIFS(_calc_라운드기준!$B7:$AT7,_calc_라운드기준!Z7,$B$1:$AT$1,"&lt;"&amp;25))-(RANK(Z7,$B7:$AT7,0)+COUNTIFS($B7:$AT7,Z7,$B$1:$AT$1,"&lt;"&amp;25))</f>
        <v>-11</v>
      </c>
      <c r="BT7">
        <f>(RANK(_calc_라운드기준!AA7,_calc_라운드기준!$B7:$AT7,0)+COUNTIFS(_calc_라운드기준!$B7:$AT7,_calc_라운드기준!AA7,$B$1:$AT$1,"&lt;"&amp;26))-(RANK(AA7,$B7:$AT7,0)+COUNTIFS($B7:$AT7,AA7,$B$1:$AT$1,"&lt;"&amp;26))</f>
        <v>0</v>
      </c>
      <c r="BU7">
        <f>(RANK(_calc_라운드기준!AB7,_calc_라운드기준!$B7:$AT7,0)+COUNTIFS(_calc_라운드기준!$B7:$AT7,_calc_라운드기준!AB7,$B$1:$AT$1,"&lt;"&amp;27))-(RANK(AB7,$B7:$AT7,0)+COUNTIFS($B7:$AT7,AB7,$B$1:$AT$1,"&lt;"&amp;27))</f>
        <v>-18</v>
      </c>
      <c r="BV7">
        <f>(RANK(_calc_라운드기준!AC7,_calc_라운드기준!$B7:$AT7,0)+COUNTIFS(_calc_라운드기준!$B7:$AT7,_calc_라운드기준!AC7,$B$1:$AT$1,"&lt;"&amp;28))-(RANK(AC7,$B7:$AT7,0)+COUNTIFS($B7:$AT7,AC7,$B$1:$AT$1,"&lt;"&amp;28))</f>
        <v>-8</v>
      </c>
      <c r="BW7">
        <f>(RANK(_calc_라운드기준!AD7,_calc_라운드기준!$B7:$AT7,0)+COUNTIFS(_calc_라운드기준!$B7:$AT7,_calc_라운드기준!AD7,$B$1:$AT$1,"&lt;"&amp;29))-(RANK(AD7,$B7:$AT7,0)+COUNTIFS($B7:$AT7,AD7,$B$1:$AT$1,"&lt;"&amp;29))</f>
        <v>-17</v>
      </c>
      <c r="BX7">
        <f>(RANK(_calc_라운드기준!AE7,_calc_라운드기준!$B7:$AT7,0)+COUNTIFS(_calc_라운드기준!$B7:$AT7,_calc_라운드기준!AE7,$B$1:$AT$1,"&lt;"&amp;30))-(RANK(AE7,$B7:$AT7,0)+COUNTIFS($B7:$AT7,AE7,$B$1:$AT$1,"&lt;"&amp;30))</f>
        <v>-5</v>
      </c>
      <c r="BY7">
        <f>(RANK(_calc_라운드기준!AF7,_calc_라운드기준!$B7:$AT7,0)+COUNTIFS(_calc_라운드기준!$B7:$AT7,_calc_라운드기준!AF7,$B$1:$AT$1,"&lt;"&amp;31))-(RANK(AF7,$B7:$AT7,0)+COUNTIFS($B7:$AT7,AF7,$B$1:$AT$1,"&lt;"&amp;31))</f>
        <v>-16</v>
      </c>
      <c r="BZ7">
        <f>(RANK(_calc_라운드기준!AG7,_calc_라운드기준!$B7:$AT7,0)+COUNTIFS(_calc_라운드기준!$B7:$AT7,_calc_라운드기준!AG7,$B$1:$AT$1,"&lt;"&amp;32))-(RANK(AG7,$B7:$AT7,0)+COUNTIFS($B7:$AT7,AG7,$B$1:$AT$1,"&lt;"&amp;32))</f>
        <v>-8</v>
      </c>
      <c r="CA7">
        <f>(RANK(_calc_라운드기준!AH7,_calc_라운드기준!$B7:$AT7,0)+COUNTIFS(_calc_라운드기준!$B7:$AT7,_calc_라운드기준!AH7,$B$1:$AT$1,"&lt;"&amp;33))-(RANK(AH7,$B7:$AT7,0)+COUNTIFS($B7:$AT7,AH7,$B$1:$AT$1,"&lt;"&amp;33))</f>
        <v>32</v>
      </c>
      <c r="CB7">
        <f>(RANK(_calc_라운드기준!AI7,_calc_라운드기준!$B7:$AT7,0)+COUNTIFS(_calc_라운드기준!$B7:$AT7,_calc_라운드기준!AI7,$B$1:$AT$1,"&lt;"&amp;34))-(RANK(AI7,$B7:$AT7,0)+COUNTIFS($B7:$AT7,AI7,$B$1:$AT$1,"&lt;"&amp;34))</f>
        <v>19</v>
      </c>
      <c r="CC7">
        <f>(RANK(_calc_라운드기준!AJ7,_calc_라운드기준!$B7:$AT7,0)+COUNTIFS(_calc_라운드기준!$B7:$AT7,_calc_라운드기준!AJ7,$B$1:$AT$1,"&lt;"&amp;35))-(RANK(AJ7,$B7:$AT7,0)+COUNTIFS($B7:$AT7,AJ7,$B$1:$AT$1,"&lt;"&amp;35))</f>
        <v>-7</v>
      </c>
      <c r="CD7">
        <f>(RANK(_calc_라운드기준!AK7,_calc_라운드기준!$B7:$AT7,0)+COUNTIFS(_calc_라운드기준!$B7:$AT7,_calc_라운드기준!AK7,$B$1:$AT$1,"&lt;"&amp;36))-(RANK(AK7,$B7:$AT7,0)+COUNTIFS($B7:$AT7,AK7,$B$1:$AT$1,"&lt;"&amp;36))</f>
        <v>0</v>
      </c>
      <c r="CE7">
        <f>(RANK(_calc_라운드기준!AL7,_calc_라운드기준!$B7:$AT7,0)+COUNTIFS(_calc_라운드기준!$B7:$AT7,_calc_라운드기준!AL7,$B$1:$AT$1,"&lt;"&amp;37))-(RANK(AL7,$B7:$AT7,0)+COUNTIFS($B7:$AT7,AL7,$B$1:$AT$1,"&lt;"&amp;37))</f>
        <v>-10</v>
      </c>
      <c r="CF7">
        <f>(RANK(_calc_라운드기준!AM7,_calc_라운드기준!$B7:$AT7,0)+COUNTIFS(_calc_라운드기준!$B7:$AT7,_calc_라운드기준!AM7,$B$1:$AT$1,"&lt;"&amp;38))-(RANK(AM7,$B7:$AT7,0)+COUNTIFS($B7:$AT7,AM7,$B$1:$AT$1,"&lt;"&amp;38))</f>
        <v>1</v>
      </c>
      <c r="CG7">
        <f>(RANK(_calc_라운드기준!AN7,_calc_라운드기준!$B7:$AT7,0)+COUNTIFS(_calc_라운드기준!$B7:$AT7,_calc_라운드기준!AN7,$B$1:$AT$1,"&lt;"&amp;39))-(RANK(AN7,$B7:$AT7,0)+COUNTIFS($B7:$AT7,AN7,$B$1:$AT$1,"&lt;"&amp;39))</f>
        <v>1</v>
      </c>
      <c r="CH7">
        <f>(RANK(_calc_라운드기준!AO7,_calc_라운드기준!$B7:$AT7,0)+COUNTIFS(_calc_라운드기준!$B7:$AT7,_calc_라운드기준!AO7,$B$1:$AT$1,"&lt;"&amp;40))-(RANK(AO7,$B7:$AT7,0)+COUNTIFS($B7:$AT7,AO7,$B$1:$AT$1,"&lt;"&amp;40))</f>
        <v>-1</v>
      </c>
      <c r="CI7">
        <f>(RANK(_calc_라운드기준!AP7,_calc_라운드기준!$B7:$AT7,0)+COUNTIFS(_calc_라운드기준!$B7:$AT7,_calc_라운드기준!AP7,$B$1:$AT$1,"&lt;"&amp;41))-(RANK(AP7,$B7:$AT7,0)+COUNTIFS($B7:$AT7,AP7,$B$1:$AT$1,"&lt;"&amp;41))</f>
        <v>-10</v>
      </c>
      <c r="CJ7">
        <f>(RANK(_calc_라운드기준!AQ7,_calc_라운드기준!$B7:$AT7,0)+COUNTIFS(_calc_라운드기준!$B7:$AT7,_calc_라운드기준!AQ7,$B$1:$AT$1,"&lt;"&amp;42))-(RANK(AQ7,$B7:$AT7,0)+COUNTIFS($B7:$AT7,AQ7,$B$1:$AT$1,"&lt;"&amp;42))</f>
        <v>-4</v>
      </c>
      <c r="CK7">
        <f>(RANK(_calc_라운드기준!AR7,_calc_라운드기준!$B7:$AT7,0)+COUNTIFS(_calc_라운드기준!$B7:$AT7,_calc_라운드기준!AR7,$B$1:$AT$1,"&lt;"&amp;43))-(RANK(AR7,$B7:$AT7,0)+COUNTIFS($B7:$AT7,AR7,$B$1:$AT$1,"&lt;"&amp;43))</f>
        <v>17</v>
      </c>
      <c r="CL7">
        <f>(RANK(_calc_라운드기준!AS7,_calc_라운드기준!$B7:$AT7,0)+COUNTIFS(_calc_라운드기준!$B7:$AT7,_calc_라운드기준!AS7,$B$1:$AT$1,"&lt;"&amp;44))-(RANK(AS7,$B7:$AT7,0)+COUNTIFS($B7:$AT7,AS7,$B$1:$AT$1,"&lt;"&amp;44))</f>
        <v>15</v>
      </c>
      <c r="CM7">
        <f>(RANK(_calc_라운드기준!AT7,_calc_라운드기준!$B7:$AT7,0)+COUNTIFS(_calc_라운드기준!$B7:$AT7,_calc_라운드기준!AT7,$B$1:$AT$1,"&lt;"&amp;45))-(RANK(AT7,$B7:$AT7,0)+COUNTIFS($B7:$AT7,AT7,$B$1:$AT$1,"&lt;"&amp;45))</f>
        <v>12</v>
      </c>
      <c r="CN7">
        <f t="shared" si="0"/>
        <v>43</v>
      </c>
      <c r="CO7">
        <f t="shared" si="1"/>
        <v>36</v>
      </c>
      <c r="CP7">
        <f t="shared" si="2"/>
        <v>13</v>
      </c>
      <c r="CQ7">
        <f t="shared" si="3"/>
        <v>37</v>
      </c>
      <c r="CR7">
        <f t="shared" si="4"/>
        <v>24</v>
      </c>
      <c r="CS7">
        <f t="shared" si="5"/>
        <v>5</v>
      </c>
      <c r="CT7">
        <f t="shared" si="6"/>
        <v>8</v>
      </c>
      <c r="CU7">
        <f t="shared" si="7"/>
        <v>39</v>
      </c>
      <c r="CV7">
        <f t="shared" si="8"/>
        <v>44</v>
      </c>
      <c r="CW7">
        <f t="shared" si="9"/>
        <v>17</v>
      </c>
      <c r="CX7">
        <f t="shared" si="10"/>
        <v>4</v>
      </c>
      <c r="CY7">
        <f t="shared" si="11"/>
        <v>3</v>
      </c>
      <c r="CZ7">
        <f t="shared" si="12"/>
        <v>14</v>
      </c>
      <c r="DA7">
        <f t="shared" si="13"/>
        <v>9</v>
      </c>
      <c r="DB7">
        <f t="shared" si="14"/>
        <v>30</v>
      </c>
      <c r="DC7">
        <f t="shared" si="15"/>
        <v>16</v>
      </c>
      <c r="DD7">
        <f t="shared" si="16"/>
        <v>11</v>
      </c>
      <c r="DE7">
        <f t="shared" si="17"/>
        <v>15</v>
      </c>
      <c r="DF7">
        <f t="shared" si="18"/>
        <v>26</v>
      </c>
      <c r="DG7">
        <f t="shared" si="19"/>
        <v>45</v>
      </c>
      <c r="DH7">
        <f t="shared" si="20"/>
        <v>1</v>
      </c>
      <c r="DI7">
        <f t="shared" si="21"/>
        <v>18</v>
      </c>
      <c r="DJ7">
        <f t="shared" si="22"/>
        <v>33</v>
      </c>
      <c r="DK7">
        <f t="shared" si="23"/>
        <v>28</v>
      </c>
      <c r="DL7">
        <f t="shared" si="24"/>
        <v>38</v>
      </c>
      <c r="DM7">
        <f t="shared" si="25"/>
        <v>21</v>
      </c>
      <c r="DN7">
        <f t="shared" si="26"/>
        <v>42</v>
      </c>
      <c r="DO7">
        <f t="shared" si="27"/>
        <v>31</v>
      </c>
      <c r="DP7">
        <f t="shared" si="28"/>
        <v>41</v>
      </c>
      <c r="DQ7">
        <f t="shared" si="29"/>
        <v>27</v>
      </c>
      <c r="DR7">
        <f t="shared" si="30"/>
        <v>40</v>
      </c>
      <c r="DS7">
        <f t="shared" si="31"/>
        <v>32</v>
      </c>
      <c r="DT7">
        <f t="shared" si="32"/>
        <v>2</v>
      </c>
      <c r="DU7">
        <f t="shared" si="33"/>
        <v>6</v>
      </c>
      <c r="DV7">
        <f t="shared" si="34"/>
        <v>29</v>
      </c>
      <c r="DW7">
        <f t="shared" si="35"/>
        <v>22</v>
      </c>
      <c r="DX7">
        <f t="shared" si="36"/>
        <v>34</v>
      </c>
      <c r="DY7">
        <f t="shared" si="37"/>
        <v>19</v>
      </c>
      <c r="DZ7">
        <f t="shared" si="38"/>
        <v>20</v>
      </c>
      <c r="EA7">
        <f t="shared" si="39"/>
        <v>23</v>
      </c>
      <c r="EB7">
        <f t="shared" si="40"/>
        <v>35</v>
      </c>
      <c r="EC7">
        <f t="shared" si="41"/>
        <v>25</v>
      </c>
      <c r="ED7">
        <f t="shared" si="42"/>
        <v>7</v>
      </c>
      <c r="EE7">
        <f t="shared" si="43"/>
        <v>10</v>
      </c>
      <c r="EF7">
        <f t="shared" si="44"/>
        <v>12</v>
      </c>
    </row>
    <row r="8" spans="1:136" ht="16.5" customHeight="1">
      <c r="A8">
        <f>_calc_라운드기준!A8</f>
        <v>1238</v>
      </c>
      <c r="B8">
        <f>INDEX(_calc_누적빈도!B:B,$A8)-INDEX(_calc_누적빈도!B:B,$A8-기준600회_후보!$B$1)</f>
        <v>74</v>
      </c>
      <c r="C8">
        <f>INDEX(_calc_누적빈도!C:C,$A8)-INDEX(_calc_누적빈도!C:C,$A8-기준600회_후보!$B$1)</f>
        <v>71</v>
      </c>
      <c r="D8">
        <f>INDEX(_calc_누적빈도!D:D,$A8)-INDEX(_calc_누적빈도!D:D,$A8-기준600회_후보!$B$1)</f>
        <v>90</v>
      </c>
      <c r="E8">
        <f>INDEX(_calc_누적빈도!E:E,$A8)-INDEX(_calc_누적빈도!E:E,$A8-기준600회_후보!$B$1)</f>
        <v>71</v>
      </c>
      <c r="F8">
        <f>INDEX(_calc_누적빈도!F:F,$A8)-INDEX(_calc_누적빈도!F:F,$A8-기준600회_후보!$B$1)</f>
        <v>63</v>
      </c>
      <c r="G8">
        <f>INDEX(_calc_누적빈도!G:G,$A8)-INDEX(_calc_누적빈도!G:G,$A8-기준600회_후보!$B$1)</f>
        <v>89</v>
      </c>
      <c r="H8">
        <f>INDEX(_calc_누적빈도!H:H,$A8)-INDEX(_calc_누적빈도!H:H,$A8-기준600회_후보!$B$1)</f>
        <v>88</v>
      </c>
      <c r="I8">
        <f>INDEX(_calc_누적빈도!I:I,$A8)-INDEX(_calc_누적빈도!I:I,$A8-기준600회_후보!$B$1)</f>
        <v>68</v>
      </c>
      <c r="J8">
        <f>INDEX(_calc_누적빈도!J:J,$A8)-INDEX(_calc_누적빈도!J:J,$A8-기준600회_후보!$B$1)</f>
        <v>70</v>
      </c>
      <c r="K8">
        <f>INDEX(_calc_누적빈도!K:K,$A8)-INDEX(_calc_누적빈도!K:K,$A8-기준600회_후보!$B$1)</f>
        <v>78</v>
      </c>
      <c r="L8">
        <f>INDEX(_calc_누적빈도!L:L,$A8)-INDEX(_calc_누적빈도!L:L,$A8-기준600회_후보!$B$1)</f>
        <v>84</v>
      </c>
      <c r="M8">
        <f>INDEX(_calc_누적빈도!M:M,$A8)-INDEX(_calc_누적빈도!M:M,$A8-기준600회_후보!$B$1)</f>
        <v>96</v>
      </c>
      <c r="N8">
        <f>INDEX(_calc_누적빈도!N:N,$A8)-INDEX(_calc_누적빈도!N:N,$A8-기준600회_후보!$B$1)</f>
        <v>88</v>
      </c>
      <c r="O8">
        <f>INDEX(_calc_누적빈도!O:O,$A8)-INDEX(_calc_누적빈도!O:O,$A8-기준600회_후보!$B$1)</f>
        <v>77</v>
      </c>
      <c r="P8">
        <f>INDEX(_calc_누적빈도!P:P,$A8)-INDEX(_calc_누적빈도!P:P,$A8-기준600회_후보!$B$1)</f>
        <v>89</v>
      </c>
      <c r="Q8">
        <f>INDEX(_calc_누적빈도!Q:Q,$A8)-INDEX(_calc_누적빈도!Q:Q,$A8-기준600회_후보!$B$1)</f>
        <v>90</v>
      </c>
      <c r="R8">
        <f>INDEX(_calc_누적빈도!R:R,$A8)-INDEX(_calc_누적빈도!R:R,$A8-기준600회_후보!$B$1)</f>
        <v>79</v>
      </c>
      <c r="S8">
        <f>INDEX(_calc_누적빈도!S:S,$A8)-INDEX(_calc_누적빈도!S:S,$A8-기준600회_후보!$B$1)</f>
        <v>89</v>
      </c>
      <c r="T8">
        <f>INDEX(_calc_누적빈도!T:T,$A8)-INDEX(_calc_누적빈도!T:T,$A8-기준600회_후보!$B$1)</f>
        <v>86</v>
      </c>
      <c r="U8">
        <f>INDEX(_calc_누적빈도!U:U,$A8)-INDEX(_calc_누적빈도!U:U,$A8-기준600회_후보!$B$1)</f>
        <v>64</v>
      </c>
      <c r="V8">
        <f>INDEX(_calc_누적빈도!V:V,$A8)-INDEX(_calc_누적빈도!V:V,$A8-기준600회_후보!$B$1)</f>
        <v>91</v>
      </c>
      <c r="W8">
        <f>INDEX(_calc_누적빈도!W:W,$A8)-INDEX(_calc_누적빈도!W:W,$A8-기준600회_후보!$B$1)</f>
        <v>70</v>
      </c>
      <c r="X8">
        <f>INDEX(_calc_누적빈도!X:X,$A8)-INDEX(_calc_누적빈도!X:X,$A8-기준600회_후보!$B$1)</f>
        <v>69</v>
      </c>
      <c r="Y8">
        <f>INDEX(_calc_누적빈도!Y:Y,$A8)-INDEX(_calc_누적빈도!Y:Y,$A8-기준600회_후보!$B$1)</f>
        <v>85</v>
      </c>
      <c r="Z8">
        <f>INDEX(_calc_누적빈도!Z:Z,$A8)-INDEX(_calc_누적빈도!Z:Z,$A8-기준600회_후보!$B$1)</f>
        <v>65</v>
      </c>
      <c r="AA8">
        <f>INDEX(_calc_누적빈도!AA:AA,$A8)-INDEX(_calc_누적빈도!AA:AA,$A8-기준600회_후보!$B$1)</f>
        <v>75</v>
      </c>
      <c r="AB8">
        <f>INDEX(_calc_누적빈도!AB:AB,$A8)-INDEX(_calc_누적빈도!AB:AB,$A8-기준600회_후보!$B$1)</f>
        <v>81</v>
      </c>
      <c r="AC8">
        <f>INDEX(_calc_누적빈도!AC:AC,$A8)-INDEX(_calc_누적빈도!AC:AC,$A8-기준600회_후보!$B$1)</f>
        <v>87</v>
      </c>
      <c r="AD8">
        <f>INDEX(_calc_누적빈도!AD:AD,$A8)-INDEX(_calc_누적빈도!AD:AD,$A8-기준600회_후보!$B$1)</f>
        <v>76</v>
      </c>
      <c r="AE8">
        <f>INDEX(_calc_누적빈도!AE:AE,$A8)-INDEX(_calc_누적빈도!AE:AE,$A8-기준600회_후보!$B$1)</f>
        <v>81</v>
      </c>
      <c r="AF8">
        <f>INDEX(_calc_누적빈도!AF:AF,$A8)-INDEX(_calc_누적빈도!AF:AF,$A8-기준600회_후보!$B$1)</f>
        <v>82</v>
      </c>
      <c r="AG8">
        <f>INDEX(_calc_누적빈도!AG:AG,$A8)-INDEX(_calc_누적빈도!AG:AG,$A8-기준600회_후보!$B$1)</f>
        <v>67</v>
      </c>
      <c r="AH8">
        <f>INDEX(_calc_누적빈도!AH:AH,$A8)-INDEX(_calc_누적빈도!AH:AH,$A8-기준600회_후보!$B$1)</f>
        <v>93</v>
      </c>
      <c r="AI8">
        <f>INDEX(_calc_누적빈도!AI:AI,$A8)-INDEX(_calc_누적빈도!AI:AI,$A8-기준600회_후보!$B$1)</f>
        <v>85</v>
      </c>
      <c r="AJ8">
        <f>INDEX(_calc_누적빈도!AJ:AJ,$A8)-INDEX(_calc_누적빈도!AJ:AJ,$A8-기준600회_후보!$B$1)</f>
        <v>80</v>
      </c>
      <c r="AK8">
        <f>INDEX(_calc_누적빈도!AK:AK,$A8)-INDEX(_calc_누적빈도!AK:AK,$A8-기준600회_후보!$B$1)</f>
        <v>82</v>
      </c>
      <c r="AL8">
        <f>INDEX(_calc_누적빈도!AL:AL,$A8)-INDEX(_calc_누적빈도!AL:AL,$A8-기준600회_후보!$B$1)</f>
        <v>78</v>
      </c>
      <c r="AM8">
        <f>INDEX(_calc_누적빈도!AM:AM,$A8)-INDEX(_calc_누적빈도!AM:AM,$A8-기준600회_후보!$B$1)</f>
        <v>94</v>
      </c>
      <c r="AN8">
        <f>INDEX(_calc_누적빈도!AN:AN,$A8)-INDEX(_calc_누적빈도!AN:AN,$A8-기준600회_후보!$B$1)</f>
        <v>82</v>
      </c>
      <c r="AO8">
        <f>INDEX(_calc_누적빈도!AO:AO,$A8)-INDEX(_calc_누적빈도!AO:AO,$A8-기준600회_후보!$B$1)</f>
        <v>70</v>
      </c>
      <c r="AP8">
        <f>INDEX(_calc_누적빈도!AP:AP,$A8)-INDEX(_calc_누적빈도!AP:AP,$A8-기준600회_후보!$B$1)</f>
        <v>77</v>
      </c>
      <c r="AQ8">
        <f>INDEX(_calc_누적빈도!AQ:AQ,$A8)-INDEX(_calc_누적빈도!AQ:AQ,$A8-기준600회_후보!$B$1)</f>
        <v>78</v>
      </c>
      <c r="AR8">
        <f>INDEX(_calc_누적빈도!AR:AR,$A8)-INDEX(_calc_누적빈도!AR:AR,$A8-기준600회_후보!$B$1)</f>
        <v>79</v>
      </c>
      <c r="AS8">
        <f>INDEX(_calc_누적빈도!AS:AS,$A8)-INDEX(_calc_누적빈도!AS:AS,$A8-기준600회_후보!$B$1)</f>
        <v>81</v>
      </c>
      <c r="AT8">
        <f>INDEX(_calc_누적빈도!AT:AT,$A8)-INDEX(_calc_누적빈도!AT:AT,$A8-기준600회_후보!$B$1)</f>
        <v>88</v>
      </c>
      <c r="AU8">
        <f>(RANK(_calc_라운드기준!B8,_calc_라운드기준!$B8:$AT8,0)+COUNTIFS(_calc_라운드기준!$B8:$AT8,_calc_라운드기준!B8,$B$1:$AT$1,"&lt;"&amp;1))-(RANK(B8,$B8:$AT8,0)+COUNTIFS($B8:$AT8,B8,$B$1:$AT$1,"&lt;"&amp;1))</f>
        <v>-31</v>
      </c>
      <c r="AV8">
        <f>(RANK(_calc_라운드기준!C8,_calc_라운드기준!$B8:$AT8,0)+COUNTIFS(_calc_라운드기준!$B8:$AT8,_calc_라운드기준!C8,$B$1:$AT$1,"&lt;"&amp;2))-(RANK(C8,$B8:$AT8,0)+COUNTIFS($B8:$AT8,C8,$B$1:$AT$1,"&lt;"&amp;2))</f>
        <v>3</v>
      </c>
      <c r="AW8">
        <f>(RANK(_calc_라운드기준!D8,_calc_라운드기준!$B8:$AT8,0)+COUNTIFS(_calc_라운드기준!$B8:$AT8,_calc_라운드기준!D8,$B$1:$AT$1,"&lt;"&amp;3))-(RANK(D8,$B8:$AT8,0)+COUNTIFS($B8:$AT8,D8,$B$1:$AT$1,"&lt;"&amp;3))</f>
        <v>3</v>
      </c>
      <c r="AX8">
        <f>(RANK(_calc_라운드기준!E8,_calc_라운드기준!$B8:$AT8,0)+COUNTIFS(_calc_라운드기준!$B8:$AT8,_calc_라운드기준!E8,$B$1:$AT$1,"&lt;"&amp;4))-(RANK(E8,$B8:$AT8,0)+COUNTIFS($B8:$AT8,E8,$B$1:$AT$1,"&lt;"&amp;4))</f>
        <v>-24</v>
      </c>
      <c r="AY8">
        <f>(RANK(_calc_라운드기준!F8,_calc_라운드기준!$B8:$AT8,0)+COUNTIFS(_calc_라운드기준!$B8:$AT8,_calc_라운드기준!F8,$B$1:$AT$1,"&lt;"&amp;5))-(RANK(F8,$B8:$AT8,0)+COUNTIFS($B8:$AT8,F8,$B$1:$AT$1,"&lt;"&amp;5))</f>
        <v>-4</v>
      </c>
      <c r="AZ8">
        <f>(RANK(_calc_라운드기준!G8,_calc_라운드기준!$B8:$AT8,0)+COUNTIFS(_calc_라운드기준!$B8:$AT8,_calc_라운드기준!G8,$B$1:$AT$1,"&lt;"&amp;6))-(RANK(G8,$B8:$AT8,0)+COUNTIFS($B8:$AT8,G8,$B$1:$AT$1,"&lt;"&amp;6))</f>
        <v>16</v>
      </c>
      <c r="BA8">
        <f>(RANK(_calc_라운드기준!H8,_calc_라운드기준!$B8:$AT8,0)+COUNTIFS(_calc_라운드기준!$B8:$AT8,_calc_라운드기준!H8,$B$1:$AT$1,"&lt;"&amp;7))-(RANK(H8,$B8:$AT8,0)+COUNTIFS($B8:$AT8,H8,$B$1:$AT$1,"&lt;"&amp;7))</f>
        <v>14</v>
      </c>
      <c r="BB8">
        <f>(RANK(_calc_라운드기준!I8,_calc_라운드기준!$B8:$AT8,0)+COUNTIFS(_calc_라운드기준!$B8:$AT8,_calc_라운드기준!I8,$B$1:$AT$1,"&lt;"&amp;8))-(RANK(I8,$B8:$AT8,0)+COUNTIFS($B8:$AT8,I8,$B$1:$AT$1,"&lt;"&amp;8))</f>
        <v>-16</v>
      </c>
      <c r="BC8">
        <f>(RANK(_calc_라운드기준!J8,_calc_라운드기준!$B8:$AT8,0)+COUNTIFS(_calc_라운드기준!$B8:$AT8,_calc_라운드기준!J8,$B$1:$AT$1,"&lt;"&amp;9))-(RANK(J8,$B8:$AT8,0)+COUNTIFS($B8:$AT8,J8,$B$1:$AT$1,"&lt;"&amp;9))</f>
        <v>-28</v>
      </c>
      <c r="BD8">
        <f>(RANK(_calc_라운드기준!K8,_calc_라운드기준!$B8:$AT8,0)+COUNTIFS(_calc_라운드기준!$B8:$AT8,_calc_라운드기준!K8,$B$1:$AT$1,"&lt;"&amp;10))-(RANK(K8,$B8:$AT8,0)+COUNTIFS($B8:$AT8,K8,$B$1:$AT$1,"&lt;"&amp;10))</f>
        <v>-1</v>
      </c>
      <c r="BE8">
        <f>(RANK(_calc_라운드기준!L8,_calc_라운드기준!$B8:$AT8,0)+COUNTIFS(_calc_라운드기준!$B8:$AT8,_calc_라운드기준!L8,$B$1:$AT$1,"&lt;"&amp;11))-(RANK(L8,$B8:$AT8,0)+COUNTIFS($B8:$AT8,L8,$B$1:$AT$1,"&lt;"&amp;11))</f>
        <v>25</v>
      </c>
      <c r="BF8">
        <f>(RANK(_calc_라운드기준!M8,_calc_라운드기준!$B8:$AT8,0)+COUNTIFS(_calc_라운드기준!$B8:$AT8,_calc_라운드기준!M8,$B$1:$AT$1,"&lt;"&amp;12))-(RANK(M8,$B8:$AT8,0)+COUNTIFS($B8:$AT8,M8,$B$1:$AT$1,"&lt;"&amp;12))</f>
        <v>12</v>
      </c>
      <c r="BG8">
        <f>(RANK(_calc_라운드기준!N8,_calc_라운드기준!$B8:$AT8,0)+COUNTIFS(_calc_라운드기준!$B8:$AT8,_calc_라운드기준!N8,$B$1:$AT$1,"&lt;"&amp;13))-(RANK(N8,$B8:$AT8,0)+COUNTIFS($B8:$AT8,N8,$B$1:$AT$1,"&lt;"&amp;13))</f>
        <v>16</v>
      </c>
      <c r="BH8">
        <f>(RANK(_calc_라운드기준!O8,_calc_라운드기준!$B8:$AT8,0)+COUNTIFS(_calc_라운드기준!$B8:$AT8,_calc_라운드기준!O8,$B$1:$AT$1,"&lt;"&amp;14))-(RANK(O8,$B8:$AT8,0)+COUNTIFS($B8:$AT8,O8,$B$1:$AT$1,"&lt;"&amp;14))</f>
        <v>15</v>
      </c>
      <c r="BI8">
        <f>(RANK(_calc_라운드기준!P8,_calc_라운드기준!$B8:$AT8,0)+COUNTIFS(_calc_라운드기준!$B8:$AT8,_calc_라운드기준!P8,$B$1:$AT$1,"&lt;"&amp;15))-(RANK(P8,$B8:$AT8,0)+COUNTIFS($B8:$AT8,P8,$B$1:$AT$1,"&lt;"&amp;15))</f>
        <v>-7</v>
      </c>
      <c r="BJ8">
        <f>(RANK(_calc_라운드기준!Q8,_calc_라운드기준!$B8:$AT8,0)+COUNTIFS(_calc_라운드기준!$B8:$AT8,_calc_라운드기준!Q8,$B$1:$AT$1,"&lt;"&amp;16))-(RANK(Q8,$B8:$AT8,0)+COUNTIFS($B8:$AT8,Q8,$B$1:$AT$1,"&lt;"&amp;16))</f>
        <v>4</v>
      </c>
      <c r="BK8">
        <f>(RANK(_calc_라운드기준!R8,_calc_라운드기준!$B8:$AT8,0)+COUNTIFS(_calc_라운드기준!$B8:$AT8,_calc_라운드기준!R8,$B$1:$AT$1,"&lt;"&amp;17))-(RANK(R8,$B8:$AT8,0)+COUNTIFS($B8:$AT8,R8,$B$1:$AT$1,"&lt;"&amp;17))</f>
        <v>14</v>
      </c>
      <c r="BL8">
        <f>(RANK(_calc_라운드기준!S8,_calc_라운드기준!$B8:$AT8,0)+COUNTIFS(_calc_라운드기준!$B8:$AT8,_calc_라운드기준!S8,$B$1:$AT$1,"&lt;"&amp;18))-(RANK(S8,$B8:$AT8,0)+COUNTIFS($B8:$AT8,S8,$B$1:$AT$1,"&lt;"&amp;18))</f>
        <v>19</v>
      </c>
      <c r="BM8">
        <f>(RANK(_calc_라운드기준!T8,_calc_라운드기준!$B8:$AT8,0)+COUNTIFS(_calc_라운드기준!$B8:$AT8,_calc_라운드기준!T8,$B$1:$AT$1,"&lt;"&amp;19))-(RANK(T8,$B8:$AT8,0)+COUNTIFS($B8:$AT8,T8,$B$1:$AT$1,"&lt;"&amp;19))</f>
        <v>-10</v>
      </c>
      <c r="BN8">
        <f>(RANK(_calc_라운드기준!U8,_calc_라운드기준!$B8:$AT8,0)+COUNTIFS(_calc_라운드기준!$B8:$AT8,_calc_라운드기준!U8,$B$1:$AT$1,"&lt;"&amp;20))-(RANK(U8,$B8:$AT8,0)+COUNTIFS($B8:$AT8,U8,$B$1:$AT$1,"&lt;"&amp;20))</f>
        <v>-30</v>
      </c>
      <c r="BO8">
        <f>(RANK(_calc_라운드기준!V8,_calc_라운드기준!$B8:$AT8,0)+COUNTIFS(_calc_라운드기준!$B8:$AT8,_calc_라운드기준!V8,$B$1:$AT$1,"&lt;"&amp;21))-(RANK(V8,$B8:$AT8,0)+COUNTIFS($B8:$AT8,V8,$B$1:$AT$1,"&lt;"&amp;21))</f>
        <v>39</v>
      </c>
      <c r="BP8">
        <f>(RANK(_calc_라운드기준!W8,_calc_라운드기준!$B8:$AT8,0)+COUNTIFS(_calc_라운드기준!$B8:$AT8,_calc_라운드기준!W8,$B$1:$AT$1,"&lt;"&amp;22))-(RANK(W8,$B8:$AT8,0)+COUNTIFS($B8:$AT8,W8,$B$1:$AT$1,"&lt;"&amp;22))</f>
        <v>-9</v>
      </c>
      <c r="BQ8">
        <f>(RANK(_calc_라운드기준!X8,_calc_라운드기준!$B8:$AT8,0)+COUNTIFS(_calc_라운드기준!$B8:$AT8,_calc_라운드기준!X8,$B$1:$AT$1,"&lt;"&amp;23))-(RANK(X8,$B8:$AT8,0)+COUNTIFS($B8:$AT8,X8,$B$1:$AT$1,"&lt;"&amp;23))</f>
        <v>-10</v>
      </c>
      <c r="BR8">
        <f>(RANK(_calc_라운드기준!Y8,_calc_라운드기준!$B8:$AT8,0)+COUNTIFS(_calc_라운드기준!$B8:$AT8,_calc_라운드기준!Y8,$B$1:$AT$1,"&lt;"&amp;24))-(RANK(Y8,$B8:$AT8,0)+COUNTIFS($B8:$AT8,Y8,$B$1:$AT$1,"&lt;"&amp;24))</f>
        <v>-4</v>
      </c>
      <c r="BS8">
        <f>(RANK(_calc_라운드기준!Z8,_calc_라운드기준!$B8:$AT8,0)+COUNTIFS(_calc_라운드기준!$B8:$AT8,_calc_라운드기준!Z8,$B$1:$AT$1,"&lt;"&amp;25))-(RANK(Z8,$B8:$AT8,0)+COUNTIFS($B8:$AT8,Z8,$B$1:$AT$1,"&lt;"&amp;25))</f>
        <v>-12</v>
      </c>
      <c r="BT8">
        <f>(RANK(_calc_라운드기준!AA8,_calc_라운드기준!$B8:$AT8,0)+COUNTIFS(_calc_라운드기준!$B8:$AT8,_calc_라운드기준!AA8,$B$1:$AT$1,"&lt;"&amp;26))-(RANK(AA8,$B8:$AT8,0)+COUNTIFS($B8:$AT8,AA8,$B$1:$AT$1,"&lt;"&amp;26))</f>
        <v>-1</v>
      </c>
      <c r="BU8">
        <f>(RANK(_calc_라운드기준!AB8,_calc_라운드기준!$B8:$AT8,0)+COUNTIFS(_calc_라운드기준!$B8:$AT8,_calc_라운드기준!AB8,$B$1:$AT$1,"&lt;"&amp;27))-(RANK(AB8,$B8:$AT8,0)+COUNTIFS($B8:$AT8,AB8,$B$1:$AT$1,"&lt;"&amp;27))</f>
        <v>-19</v>
      </c>
      <c r="BV8">
        <f>(RANK(_calc_라운드기준!AC8,_calc_라운드기준!$B8:$AT8,0)+COUNTIFS(_calc_라운드기준!$B8:$AT8,_calc_라운드기준!AC8,$B$1:$AT$1,"&lt;"&amp;28))-(RANK(AC8,$B8:$AT8,0)+COUNTIFS($B8:$AT8,AC8,$B$1:$AT$1,"&lt;"&amp;28))</f>
        <v>-8</v>
      </c>
      <c r="BW8">
        <f>(RANK(_calc_라운드기준!AD8,_calc_라운드기준!$B8:$AT8,0)+COUNTIFS(_calc_라운드기준!$B8:$AT8,_calc_라운드기준!AD8,$B$1:$AT$1,"&lt;"&amp;29))-(RANK(AD8,$B8:$AT8,0)+COUNTIFS($B8:$AT8,AD8,$B$1:$AT$1,"&lt;"&amp;29))</f>
        <v>-17</v>
      </c>
      <c r="BX8">
        <f>(RANK(_calc_라운드기준!AE8,_calc_라운드기준!$B8:$AT8,0)+COUNTIFS(_calc_라운드기준!$B8:$AT8,_calc_라운드기준!AE8,$B$1:$AT$1,"&lt;"&amp;30))-(RANK(AE8,$B8:$AT8,0)+COUNTIFS($B8:$AT8,AE8,$B$1:$AT$1,"&lt;"&amp;30))</f>
        <v>-6</v>
      </c>
      <c r="BY8">
        <f>(RANK(_calc_라운드기준!AF8,_calc_라운드기준!$B8:$AT8,0)+COUNTIFS(_calc_라운드기준!$B8:$AT8,_calc_라운드기준!AF8,$B$1:$AT$1,"&lt;"&amp;31))-(RANK(AF8,$B8:$AT8,0)+COUNTIFS($B8:$AT8,AF8,$B$1:$AT$1,"&lt;"&amp;31))</f>
        <v>-12</v>
      </c>
      <c r="BZ8">
        <f>(RANK(_calc_라운드기준!AG8,_calc_라운드기준!$B8:$AT8,0)+COUNTIFS(_calc_라운드기준!$B8:$AT8,_calc_라운드기준!AG8,$B$1:$AT$1,"&lt;"&amp;32))-(RANK(AG8,$B8:$AT8,0)+COUNTIFS($B8:$AT8,AG8,$B$1:$AT$1,"&lt;"&amp;32))</f>
        <v>-2</v>
      </c>
      <c r="CA8">
        <f>(RANK(_calc_라운드기준!AH8,_calc_라운드기준!$B8:$AT8,0)+COUNTIFS(_calc_라운드기준!$B8:$AT8,_calc_라운드기준!AH8,$B$1:$AT$1,"&lt;"&amp;33))-(RANK(AH8,$B8:$AT8,0)+COUNTIFS($B8:$AT8,AH8,$B$1:$AT$1,"&lt;"&amp;33))</f>
        <v>30</v>
      </c>
      <c r="CB8">
        <f>(RANK(_calc_라운드기준!AI8,_calc_라운드기준!$B8:$AT8,0)+COUNTIFS(_calc_라운드기준!$B8:$AT8,_calc_라운드기준!AI8,$B$1:$AT$1,"&lt;"&amp;34))-(RANK(AI8,$B8:$AT8,0)+COUNTIFS($B8:$AT8,AI8,$B$1:$AT$1,"&lt;"&amp;34))</f>
        <v>18</v>
      </c>
      <c r="CC8">
        <f>(RANK(_calc_라운드기준!AJ8,_calc_라운드기준!$B8:$AT8,0)+COUNTIFS(_calc_라운드기준!$B8:$AT8,_calc_라운드기준!AJ8,$B$1:$AT$1,"&lt;"&amp;35))-(RANK(AJ8,$B8:$AT8,0)+COUNTIFS($B8:$AT8,AJ8,$B$1:$AT$1,"&lt;"&amp;35))</f>
        <v>-7</v>
      </c>
      <c r="CD8">
        <f>(RANK(_calc_라운드기준!AK8,_calc_라운드기준!$B8:$AT8,0)+COUNTIFS(_calc_라운드기준!$B8:$AT8,_calc_라운드기준!AK8,$B$1:$AT$1,"&lt;"&amp;36))-(RANK(AK8,$B8:$AT8,0)+COUNTIFS($B8:$AT8,AK8,$B$1:$AT$1,"&lt;"&amp;36))</f>
        <v>-1</v>
      </c>
      <c r="CE8">
        <f>(RANK(_calc_라운드기준!AL8,_calc_라운드기준!$B8:$AT8,0)+COUNTIFS(_calc_라운드기준!$B8:$AT8,_calc_라운드기준!AL8,$B$1:$AT$1,"&lt;"&amp;37))-(RANK(AL8,$B8:$AT8,0)+COUNTIFS($B8:$AT8,AL8,$B$1:$AT$1,"&lt;"&amp;37))</f>
        <v>-9</v>
      </c>
      <c r="CF8">
        <f>(RANK(_calc_라운드기준!AM8,_calc_라운드기준!$B8:$AT8,0)+COUNTIFS(_calc_라운드기준!$B8:$AT8,_calc_라운드기준!AM8,$B$1:$AT$1,"&lt;"&amp;38))-(RANK(AM8,$B8:$AT8,0)+COUNTIFS($B8:$AT8,AM8,$B$1:$AT$1,"&lt;"&amp;38))</f>
        <v>5</v>
      </c>
      <c r="CG8">
        <f>(RANK(_calc_라운드기준!AN8,_calc_라운드기준!$B8:$AT8,0)+COUNTIFS(_calc_라운드기준!$B8:$AT8,_calc_라운드기준!AN8,$B$1:$AT$1,"&lt;"&amp;39))-(RANK(AN8,$B8:$AT8,0)+COUNTIFS($B8:$AT8,AN8,$B$1:$AT$1,"&lt;"&amp;39))</f>
        <v>0</v>
      </c>
      <c r="CH8">
        <f>(RANK(_calc_라운드기준!AO8,_calc_라운드기준!$B8:$AT8,0)+COUNTIFS(_calc_라운드기준!$B8:$AT8,_calc_라운드기준!AO8,$B$1:$AT$1,"&lt;"&amp;40))-(RANK(AO8,$B8:$AT8,0)+COUNTIFS($B8:$AT8,AO8,$B$1:$AT$1,"&lt;"&amp;40))</f>
        <v>-4</v>
      </c>
      <c r="CI8">
        <f>(RANK(_calc_라운드기준!AP8,_calc_라운드기준!$B8:$AT8,0)+COUNTIFS(_calc_라운드기준!$B8:$AT8,_calc_라운드기준!AP8,$B$1:$AT$1,"&lt;"&amp;41))-(RANK(AP8,$B8:$AT8,0)+COUNTIFS($B8:$AT8,AP8,$B$1:$AT$1,"&lt;"&amp;41))</f>
        <v>-10</v>
      </c>
      <c r="CJ8">
        <f>(RANK(_calc_라운드기준!AQ8,_calc_라운드기준!$B8:$AT8,0)+COUNTIFS(_calc_라운드기준!$B8:$AT8,_calc_라운드기준!AQ8,$B$1:$AT$1,"&lt;"&amp;42))-(RANK(AQ8,$B8:$AT8,0)+COUNTIFS($B8:$AT8,AQ8,$B$1:$AT$1,"&lt;"&amp;42))</f>
        <v>7</v>
      </c>
      <c r="CK8">
        <f>(RANK(_calc_라운드기준!AR8,_calc_라운드기준!$B8:$AT8,0)+COUNTIFS(_calc_라운드기준!$B8:$AT8,_calc_라운드기준!AR8,$B$1:$AT$1,"&lt;"&amp;43))-(RANK(AR8,$B8:$AT8,0)+COUNTIFS($B8:$AT8,AR8,$B$1:$AT$1,"&lt;"&amp;43))</f>
        <v>18</v>
      </c>
      <c r="CL8">
        <f>(RANK(_calc_라운드기준!AS8,_calc_라운드기준!$B8:$AT8,0)+COUNTIFS(_calc_라운드기준!$B8:$AT8,_calc_라운드기준!AS8,$B$1:$AT$1,"&lt;"&amp;44))-(RANK(AS8,$B8:$AT8,0)+COUNTIFS($B8:$AT8,AS8,$B$1:$AT$1,"&lt;"&amp;44))</f>
        <v>14</v>
      </c>
      <c r="CM8">
        <f>(RANK(_calc_라운드기준!AT8,_calc_라운드기준!$B8:$AT8,0)+COUNTIFS(_calc_라운드기준!$B8:$AT8,_calc_라운드기준!AT8,$B$1:$AT$1,"&lt;"&amp;45))-(RANK(AT8,$B8:$AT8,0)+COUNTIFS($B8:$AT8,AT8,$B$1:$AT$1,"&lt;"&amp;45))</f>
        <v>10</v>
      </c>
      <c r="CN8">
        <f t="shared" si="0"/>
        <v>45</v>
      </c>
      <c r="CO8">
        <f t="shared" si="1"/>
        <v>18</v>
      </c>
      <c r="CP8">
        <f t="shared" si="2"/>
        <v>19</v>
      </c>
      <c r="CQ8">
        <f t="shared" si="3"/>
        <v>42</v>
      </c>
      <c r="CR8">
        <f t="shared" si="4"/>
        <v>25</v>
      </c>
      <c r="CS8">
        <f t="shared" si="5"/>
        <v>7</v>
      </c>
      <c r="CT8">
        <f t="shared" si="6"/>
        <v>10</v>
      </c>
      <c r="CU8">
        <f t="shared" si="7"/>
        <v>39</v>
      </c>
      <c r="CV8">
        <f t="shared" si="8"/>
        <v>43</v>
      </c>
      <c r="CW8">
        <f t="shared" si="9"/>
        <v>21</v>
      </c>
      <c r="CX8">
        <f t="shared" si="10"/>
        <v>3</v>
      </c>
      <c r="CY8">
        <f t="shared" si="11"/>
        <v>13</v>
      </c>
      <c r="CZ8">
        <f t="shared" si="12"/>
        <v>8</v>
      </c>
      <c r="DA8">
        <f t="shared" si="13"/>
        <v>9</v>
      </c>
      <c r="DB8">
        <f t="shared" si="14"/>
        <v>29</v>
      </c>
      <c r="DC8">
        <f t="shared" si="15"/>
        <v>17</v>
      </c>
      <c r="DD8">
        <f t="shared" si="16"/>
        <v>11</v>
      </c>
      <c r="DE8">
        <f t="shared" si="17"/>
        <v>4</v>
      </c>
      <c r="DF8">
        <f t="shared" si="18"/>
        <v>34</v>
      </c>
      <c r="DG8">
        <f t="shared" si="19"/>
        <v>44</v>
      </c>
      <c r="DH8">
        <f t="shared" si="20"/>
        <v>1</v>
      </c>
      <c r="DI8">
        <f t="shared" si="21"/>
        <v>32</v>
      </c>
      <c r="DJ8">
        <f t="shared" si="22"/>
        <v>35</v>
      </c>
      <c r="DK8">
        <f t="shared" si="23"/>
        <v>26</v>
      </c>
      <c r="DL8">
        <f t="shared" si="24"/>
        <v>37</v>
      </c>
      <c r="DM8">
        <f t="shared" si="25"/>
        <v>22</v>
      </c>
      <c r="DN8">
        <f t="shared" si="26"/>
        <v>41</v>
      </c>
      <c r="DO8">
        <f t="shared" si="27"/>
        <v>31</v>
      </c>
      <c r="DP8">
        <f t="shared" si="28"/>
        <v>40</v>
      </c>
      <c r="DQ8">
        <f t="shared" si="29"/>
        <v>28</v>
      </c>
      <c r="DR8">
        <f t="shared" si="30"/>
        <v>38</v>
      </c>
      <c r="DS8">
        <f t="shared" si="31"/>
        <v>24</v>
      </c>
      <c r="DT8">
        <f t="shared" si="32"/>
        <v>2</v>
      </c>
      <c r="DU8">
        <f t="shared" si="33"/>
        <v>5</v>
      </c>
      <c r="DV8">
        <f t="shared" si="34"/>
        <v>30</v>
      </c>
      <c r="DW8">
        <f t="shared" si="35"/>
        <v>23</v>
      </c>
      <c r="DX8">
        <f t="shared" si="36"/>
        <v>33</v>
      </c>
      <c r="DY8">
        <f t="shared" si="37"/>
        <v>16</v>
      </c>
      <c r="DZ8">
        <f t="shared" si="38"/>
        <v>20</v>
      </c>
      <c r="EA8">
        <f t="shared" si="39"/>
        <v>27</v>
      </c>
      <c r="EB8">
        <f t="shared" si="40"/>
        <v>36</v>
      </c>
      <c r="EC8">
        <f t="shared" si="41"/>
        <v>15</v>
      </c>
      <c r="ED8">
        <f t="shared" si="42"/>
        <v>6</v>
      </c>
      <c r="EE8">
        <f t="shared" si="43"/>
        <v>12</v>
      </c>
      <c r="EF8">
        <f t="shared" si="44"/>
        <v>14</v>
      </c>
    </row>
    <row r="9" spans="1:136" ht="16.5" customHeight="1">
      <c r="A9">
        <f>_calc_라운드기준!A9</f>
        <v>1237</v>
      </c>
      <c r="B9">
        <f>INDEX(_calc_누적빈도!B:B,$A9)-INDEX(_calc_누적빈도!B:B,$A9-기준600회_후보!$B$1)</f>
        <v>74</v>
      </c>
      <c r="C9">
        <f>INDEX(_calc_누적빈도!C:C,$A9)-INDEX(_calc_누적빈도!C:C,$A9-기준600회_후보!$B$1)</f>
        <v>71</v>
      </c>
      <c r="D9">
        <f>INDEX(_calc_누적빈도!D:D,$A9)-INDEX(_calc_누적빈도!D:D,$A9-기준600회_후보!$B$1)</f>
        <v>91</v>
      </c>
      <c r="E9">
        <f>INDEX(_calc_누적빈도!E:E,$A9)-INDEX(_calc_누적빈도!E:E,$A9-기준600회_후보!$B$1)</f>
        <v>71</v>
      </c>
      <c r="F9">
        <f>INDEX(_calc_누적빈도!F:F,$A9)-INDEX(_calc_누적빈도!F:F,$A9-기준600회_후보!$B$1)</f>
        <v>63</v>
      </c>
      <c r="G9">
        <f>INDEX(_calc_누적빈도!G:G,$A9)-INDEX(_calc_누적빈도!G:G,$A9-기준600회_후보!$B$1)</f>
        <v>89</v>
      </c>
      <c r="H9">
        <f>INDEX(_calc_누적빈도!H:H,$A9)-INDEX(_calc_누적빈도!H:H,$A9-기준600회_후보!$B$1)</f>
        <v>88</v>
      </c>
      <c r="I9">
        <f>INDEX(_calc_누적빈도!I:I,$A9)-INDEX(_calc_누적빈도!I:I,$A9-기준600회_후보!$B$1)</f>
        <v>68</v>
      </c>
      <c r="J9">
        <f>INDEX(_calc_누적빈도!J:J,$A9)-INDEX(_calc_누적빈도!J:J,$A9-기준600회_후보!$B$1)</f>
        <v>70</v>
      </c>
      <c r="K9">
        <f>INDEX(_calc_누적빈도!K:K,$A9)-INDEX(_calc_누적빈도!K:K,$A9-기준600회_후보!$B$1)</f>
        <v>77</v>
      </c>
      <c r="L9">
        <f>INDEX(_calc_누적빈도!L:L,$A9)-INDEX(_calc_누적빈도!L:L,$A9-기준600회_후보!$B$1)</f>
        <v>84</v>
      </c>
      <c r="M9">
        <f>INDEX(_calc_누적빈도!M:M,$A9)-INDEX(_calc_누적빈도!M:M,$A9-기준600회_후보!$B$1)</f>
        <v>96</v>
      </c>
      <c r="N9">
        <f>INDEX(_calc_누적빈도!N:N,$A9)-INDEX(_calc_누적빈도!N:N,$A9-기준600회_후보!$B$1)</f>
        <v>88</v>
      </c>
      <c r="O9">
        <f>INDEX(_calc_누적빈도!O:O,$A9)-INDEX(_calc_누적빈도!O:O,$A9-기준600회_후보!$B$1)</f>
        <v>77</v>
      </c>
      <c r="P9">
        <f>INDEX(_calc_누적빈도!P:P,$A9)-INDEX(_calc_누적빈도!P:P,$A9-기준600회_후보!$B$1)</f>
        <v>89</v>
      </c>
      <c r="Q9">
        <f>INDEX(_calc_누적빈도!Q:Q,$A9)-INDEX(_calc_누적빈도!Q:Q,$A9-기준600회_후보!$B$1)</f>
        <v>91</v>
      </c>
      <c r="R9">
        <f>INDEX(_calc_누적빈도!R:R,$A9)-INDEX(_calc_누적빈도!R:R,$A9-기준600회_후보!$B$1)</f>
        <v>79</v>
      </c>
      <c r="S9">
        <f>INDEX(_calc_누적빈도!S:S,$A9)-INDEX(_calc_누적빈도!S:S,$A9-기준600회_후보!$B$1)</f>
        <v>89</v>
      </c>
      <c r="T9">
        <f>INDEX(_calc_누적빈도!T:T,$A9)-INDEX(_calc_누적빈도!T:T,$A9-기준600회_후보!$B$1)</f>
        <v>86</v>
      </c>
      <c r="U9">
        <f>INDEX(_calc_누적빈도!U:U,$A9)-INDEX(_calc_누적빈도!U:U,$A9-기준600회_후보!$B$1)</f>
        <v>63</v>
      </c>
      <c r="V9">
        <f>INDEX(_calc_누적빈도!V:V,$A9)-INDEX(_calc_누적빈도!V:V,$A9-기준600회_후보!$B$1)</f>
        <v>91</v>
      </c>
      <c r="W9">
        <f>INDEX(_calc_누적빈도!W:W,$A9)-INDEX(_calc_누적빈도!W:W,$A9-기준600회_후보!$B$1)</f>
        <v>71</v>
      </c>
      <c r="X9">
        <f>INDEX(_calc_누적빈도!X:X,$A9)-INDEX(_calc_누적빈도!X:X,$A9-기준600회_후보!$B$1)</f>
        <v>68</v>
      </c>
      <c r="Y9">
        <f>INDEX(_calc_누적빈도!Y:Y,$A9)-INDEX(_calc_누적빈도!Y:Y,$A9-기준600회_후보!$B$1)</f>
        <v>85</v>
      </c>
      <c r="Z9">
        <f>INDEX(_calc_누적빈도!Z:Z,$A9)-INDEX(_calc_누적빈도!Z:Z,$A9-기준600회_후보!$B$1)</f>
        <v>65</v>
      </c>
      <c r="AA9">
        <f>INDEX(_calc_누적빈도!AA:AA,$A9)-INDEX(_calc_누적빈도!AA:AA,$A9-기준600회_후보!$B$1)</f>
        <v>75</v>
      </c>
      <c r="AB9">
        <f>INDEX(_calc_누적빈도!AB:AB,$A9)-INDEX(_calc_누적빈도!AB:AB,$A9-기준600회_후보!$B$1)</f>
        <v>81</v>
      </c>
      <c r="AC9">
        <f>INDEX(_calc_누적빈도!AC:AC,$A9)-INDEX(_calc_누적빈도!AC:AC,$A9-기준600회_후보!$B$1)</f>
        <v>87</v>
      </c>
      <c r="AD9">
        <f>INDEX(_calc_누적빈도!AD:AD,$A9)-INDEX(_calc_누적빈도!AD:AD,$A9-기준600회_후보!$B$1)</f>
        <v>76</v>
      </c>
      <c r="AE9">
        <f>INDEX(_calc_누적빈도!AE:AE,$A9)-INDEX(_calc_누적빈도!AE:AE,$A9-기준600회_후보!$B$1)</f>
        <v>81</v>
      </c>
      <c r="AF9">
        <f>INDEX(_calc_누적빈도!AF:AF,$A9)-INDEX(_calc_누적빈도!AF:AF,$A9-기준600회_후보!$B$1)</f>
        <v>82</v>
      </c>
      <c r="AG9">
        <f>INDEX(_calc_누적빈도!AG:AG,$A9)-INDEX(_calc_누적빈도!AG:AG,$A9-기준600회_후보!$B$1)</f>
        <v>67</v>
      </c>
      <c r="AH9">
        <f>INDEX(_calc_누적빈도!AH:AH,$A9)-INDEX(_calc_누적빈도!AH:AH,$A9-기준600회_후보!$B$1)</f>
        <v>93</v>
      </c>
      <c r="AI9">
        <f>INDEX(_calc_누적빈도!AI:AI,$A9)-INDEX(_calc_누적빈도!AI:AI,$A9-기준600회_후보!$B$1)</f>
        <v>84</v>
      </c>
      <c r="AJ9">
        <f>INDEX(_calc_누적빈도!AJ:AJ,$A9)-INDEX(_calc_누적빈도!AJ:AJ,$A9-기준600회_후보!$B$1)</f>
        <v>80</v>
      </c>
      <c r="AK9">
        <f>INDEX(_calc_누적빈도!AK:AK,$A9)-INDEX(_calc_누적빈도!AK:AK,$A9-기준600회_후보!$B$1)</f>
        <v>82</v>
      </c>
      <c r="AL9">
        <f>INDEX(_calc_누적빈도!AL:AL,$A9)-INDEX(_calc_누적빈도!AL:AL,$A9-기준600회_후보!$B$1)</f>
        <v>78</v>
      </c>
      <c r="AM9">
        <f>INDEX(_calc_누적빈도!AM:AM,$A9)-INDEX(_calc_누적빈도!AM:AM,$A9-기준600회_후보!$B$1)</f>
        <v>95</v>
      </c>
      <c r="AN9">
        <f>INDEX(_calc_누적빈도!AN:AN,$A9)-INDEX(_calc_누적빈도!AN:AN,$A9-기준600회_후보!$B$1)</f>
        <v>82</v>
      </c>
      <c r="AO9">
        <f>INDEX(_calc_누적빈도!AO:AO,$A9)-INDEX(_calc_누적빈도!AO:AO,$A9-기준600회_후보!$B$1)</f>
        <v>69</v>
      </c>
      <c r="AP9">
        <f>INDEX(_calc_누적빈도!AP:AP,$A9)-INDEX(_calc_누적빈도!AP:AP,$A9-기준600회_후보!$B$1)</f>
        <v>77</v>
      </c>
      <c r="AQ9">
        <f>INDEX(_calc_누적빈도!AQ:AQ,$A9)-INDEX(_calc_누적빈도!AQ:AQ,$A9-기준600회_후보!$B$1)</f>
        <v>78</v>
      </c>
      <c r="AR9">
        <f>INDEX(_calc_누적빈도!AR:AR,$A9)-INDEX(_calc_누적빈도!AR:AR,$A9-기준600회_후보!$B$1)</f>
        <v>79</v>
      </c>
      <c r="AS9">
        <f>INDEX(_calc_누적빈도!AS:AS,$A9)-INDEX(_calc_누적빈도!AS:AS,$A9-기준600회_후보!$B$1)</f>
        <v>82</v>
      </c>
      <c r="AT9">
        <f>INDEX(_calc_누적빈도!AT:AT,$A9)-INDEX(_calc_누적빈도!AT:AT,$A9-기준600회_후보!$B$1)</f>
        <v>88</v>
      </c>
      <c r="AU9">
        <f>(RANK(_calc_라운드기준!B9,_calc_라운드기준!$B9:$AT9,0)+COUNTIFS(_calc_라운드기준!$B9:$AT9,_calc_라운드기준!B9,$B$1:$AT$1,"&lt;"&amp;1))-(RANK(B9,$B9:$AT9,0)+COUNTIFS($B9:$AT9,B9,$B$1:$AT$1,"&lt;"&amp;1))</f>
        <v>-31</v>
      </c>
      <c r="AV9">
        <f>(RANK(_calc_라운드기준!C9,_calc_라운드기준!$B9:$AT9,0)+COUNTIFS(_calc_라운드기준!$B9:$AT9,_calc_라운드기준!C9,$B$1:$AT$1,"&lt;"&amp;2))-(RANK(C9,$B9:$AT9,0)+COUNTIFS($B9:$AT9,C9,$B$1:$AT$1,"&lt;"&amp;2))</f>
        <v>0</v>
      </c>
      <c r="AW9">
        <f>(RANK(_calc_라운드기준!D9,_calc_라운드기준!$B9:$AT9,0)+COUNTIFS(_calc_라운드기준!$B9:$AT9,_calc_라운드기준!D9,$B$1:$AT$1,"&lt;"&amp;3))-(RANK(D9,$B9:$AT9,0)+COUNTIFS($B9:$AT9,D9,$B$1:$AT$1,"&lt;"&amp;3))</f>
        <v>4</v>
      </c>
      <c r="AX9">
        <f>(RANK(_calc_라운드기준!E9,_calc_라운드기준!$B9:$AT9,0)+COUNTIFS(_calc_라운드기준!$B9:$AT9,_calc_라운드기준!E9,$B$1:$AT$1,"&lt;"&amp;4))-(RANK(E9,$B9:$AT9,0)+COUNTIFS($B9:$AT9,E9,$B$1:$AT$1,"&lt;"&amp;4))</f>
        <v>-23</v>
      </c>
      <c r="AY9">
        <f>(RANK(_calc_라운드기준!F9,_calc_라운드기준!$B9:$AT9,0)+COUNTIFS(_calc_라운드기준!$B9:$AT9,_calc_라운드기준!F9,$B$1:$AT$1,"&lt;"&amp;5))-(RANK(F9,$B9:$AT9,0)+COUNTIFS($B9:$AT9,F9,$B$1:$AT$1,"&lt;"&amp;5))</f>
        <v>-8</v>
      </c>
      <c r="AZ9">
        <f>(RANK(_calc_라운드기준!G9,_calc_라운드기준!$B9:$AT9,0)+COUNTIFS(_calc_라운드기준!$B9:$AT9,_calc_라운드기준!G9,$B$1:$AT$1,"&lt;"&amp;6))-(RANK(G9,$B9:$AT9,0)+COUNTIFS($B9:$AT9,G9,$B$1:$AT$1,"&lt;"&amp;6))</f>
        <v>17</v>
      </c>
      <c r="BA9">
        <f>(RANK(_calc_라운드기준!H9,_calc_라운드기준!$B9:$AT9,0)+COUNTIFS(_calc_라운드기준!$B9:$AT9,_calc_라운드기준!H9,$B$1:$AT$1,"&lt;"&amp;7))-(RANK(H9,$B9:$AT9,0)+COUNTIFS($B9:$AT9,H9,$B$1:$AT$1,"&lt;"&amp;7))</f>
        <v>15</v>
      </c>
      <c r="BB9">
        <f>(RANK(_calc_라운드기준!I9,_calc_라운드기준!$B9:$AT9,0)+COUNTIFS(_calc_라운드기준!$B9:$AT9,_calc_라운드기준!I9,$B$1:$AT$1,"&lt;"&amp;8))-(RANK(I9,$B9:$AT9,0)+COUNTIFS($B9:$AT9,I9,$B$1:$AT$1,"&lt;"&amp;8))</f>
        <v>-14</v>
      </c>
      <c r="BC9">
        <f>(RANK(_calc_라운드기준!J9,_calc_라운드기준!$B9:$AT9,0)+COUNTIFS(_calc_라운드기준!$B9:$AT9,_calc_라운드기준!J9,$B$1:$AT$1,"&lt;"&amp;9))-(RANK(J9,$B9:$AT9,0)+COUNTIFS($B9:$AT9,J9,$B$1:$AT$1,"&lt;"&amp;9))</f>
        <v>-29</v>
      </c>
      <c r="BD9">
        <f>(RANK(_calc_라운드기준!K9,_calc_라운드기준!$B9:$AT9,0)+COUNTIFS(_calc_라운드기준!$B9:$AT9,_calc_라운드기준!K9,$B$1:$AT$1,"&lt;"&amp;10))-(RANK(K9,$B9:$AT9,0)+COUNTIFS($B9:$AT9,K9,$B$1:$AT$1,"&lt;"&amp;10))</f>
        <v>8</v>
      </c>
      <c r="BE9">
        <f>(RANK(_calc_라운드기준!L9,_calc_라운드기준!$B9:$AT9,0)+COUNTIFS(_calc_라운드기준!$B9:$AT9,_calc_라운드기준!L9,$B$1:$AT$1,"&lt;"&amp;11))-(RANK(L9,$B9:$AT9,0)+COUNTIFS($B9:$AT9,L9,$B$1:$AT$1,"&lt;"&amp;11))</f>
        <v>26</v>
      </c>
      <c r="BF9">
        <f>(RANK(_calc_라운드기준!M9,_calc_라운드기준!$B9:$AT9,0)+COUNTIFS(_calc_라운드기준!$B9:$AT9,_calc_라운드기준!M9,$B$1:$AT$1,"&lt;"&amp;12))-(RANK(M9,$B9:$AT9,0)+COUNTIFS($B9:$AT9,M9,$B$1:$AT$1,"&lt;"&amp;12))</f>
        <v>13</v>
      </c>
      <c r="BG9">
        <f>(RANK(_calc_라운드기준!N9,_calc_라운드기준!$B9:$AT9,0)+COUNTIFS(_calc_라운드기준!$B9:$AT9,_calc_라운드기준!N9,$B$1:$AT$1,"&lt;"&amp;13))-(RANK(N9,$B9:$AT9,0)+COUNTIFS($B9:$AT9,N9,$B$1:$AT$1,"&lt;"&amp;13))</f>
        <v>4</v>
      </c>
      <c r="BH9">
        <f>(RANK(_calc_라운드기준!O9,_calc_라운드기준!$B9:$AT9,0)+COUNTIFS(_calc_라운드기준!$B9:$AT9,_calc_라운드기준!O9,$B$1:$AT$1,"&lt;"&amp;14))-(RANK(O9,$B9:$AT9,0)+COUNTIFS($B9:$AT9,O9,$B$1:$AT$1,"&lt;"&amp;14))</f>
        <v>15</v>
      </c>
      <c r="BI9">
        <f>(RANK(_calc_라운드기준!P9,_calc_라운드기준!$B9:$AT9,0)+COUNTIFS(_calc_라운드기준!$B9:$AT9,_calc_라운드기준!P9,$B$1:$AT$1,"&lt;"&amp;15))-(RANK(P9,$B9:$AT9,0)+COUNTIFS($B9:$AT9,P9,$B$1:$AT$1,"&lt;"&amp;15))</f>
        <v>-7</v>
      </c>
      <c r="BJ9">
        <f>(RANK(_calc_라운드기준!Q9,_calc_라운드기준!$B9:$AT9,0)+COUNTIFS(_calc_라운드기준!$B9:$AT9,_calc_라운드기준!Q9,$B$1:$AT$1,"&lt;"&amp;16))-(RANK(Q9,$B9:$AT9,0)+COUNTIFS($B9:$AT9,Q9,$B$1:$AT$1,"&lt;"&amp;16))</f>
        <v>5</v>
      </c>
      <c r="BK9">
        <f>(RANK(_calc_라운드기준!R9,_calc_라운드기준!$B9:$AT9,0)+COUNTIFS(_calc_라운드기준!$B9:$AT9,_calc_라운드기준!R9,$B$1:$AT$1,"&lt;"&amp;17))-(RANK(R9,$B9:$AT9,0)+COUNTIFS($B9:$AT9,R9,$B$1:$AT$1,"&lt;"&amp;17))</f>
        <v>13</v>
      </c>
      <c r="BL9">
        <f>(RANK(_calc_라운드기준!S9,_calc_라운드기준!$B9:$AT9,0)+COUNTIFS(_calc_라운드기준!$B9:$AT9,_calc_라운드기준!S9,$B$1:$AT$1,"&lt;"&amp;18))-(RANK(S9,$B9:$AT9,0)+COUNTIFS($B9:$AT9,S9,$B$1:$AT$1,"&lt;"&amp;18))</f>
        <v>18</v>
      </c>
      <c r="BM9">
        <f>(RANK(_calc_라운드기준!T9,_calc_라운드기준!$B9:$AT9,0)+COUNTIFS(_calc_라운드기준!$B9:$AT9,_calc_라운드기준!T9,$B$1:$AT$1,"&lt;"&amp;19))-(RANK(T9,$B9:$AT9,0)+COUNTIFS($B9:$AT9,T9,$B$1:$AT$1,"&lt;"&amp;19))</f>
        <v>-10</v>
      </c>
      <c r="BN9">
        <f>(RANK(_calc_라운드기준!U9,_calc_라운드기준!$B9:$AT9,0)+COUNTIFS(_calc_라운드기준!$B9:$AT9,_calc_라운드기준!U9,$B$1:$AT$1,"&lt;"&amp;20))-(RANK(U9,$B9:$AT9,0)+COUNTIFS($B9:$AT9,U9,$B$1:$AT$1,"&lt;"&amp;20))</f>
        <v>-17</v>
      </c>
      <c r="BO9">
        <f>(RANK(_calc_라운드기준!V9,_calc_라운드기준!$B9:$AT9,0)+COUNTIFS(_calc_라운드기준!$B9:$AT9,_calc_라운드기준!V9,$B$1:$AT$1,"&lt;"&amp;21))-(RANK(V9,$B9:$AT9,0)+COUNTIFS($B9:$AT9,V9,$B$1:$AT$1,"&lt;"&amp;21))</f>
        <v>37</v>
      </c>
      <c r="BP9">
        <f>(RANK(_calc_라운드기준!W9,_calc_라운드기준!$B9:$AT9,0)+COUNTIFS(_calc_라운드기준!$B9:$AT9,_calc_라운드기준!W9,$B$1:$AT$1,"&lt;"&amp;22))-(RANK(W9,$B9:$AT9,0)+COUNTIFS($B9:$AT9,W9,$B$1:$AT$1,"&lt;"&amp;22))</f>
        <v>-8</v>
      </c>
      <c r="BQ9">
        <f>(RANK(_calc_라운드기준!X9,_calc_라운드기준!$B9:$AT9,0)+COUNTIFS(_calc_라운드기준!$B9:$AT9,_calc_라운드기준!X9,$B$1:$AT$1,"&lt;"&amp;23))-(RANK(X9,$B9:$AT9,0)+COUNTIFS($B9:$AT9,X9,$B$1:$AT$1,"&lt;"&amp;23))</f>
        <v>-2</v>
      </c>
      <c r="BR9">
        <f>(RANK(_calc_라운드기준!Y9,_calc_라운드기준!$B9:$AT9,0)+COUNTIFS(_calc_라운드기준!$B9:$AT9,_calc_라운드기준!Y9,$B$1:$AT$1,"&lt;"&amp;24))-(RANK(Y9,$B9:$AT9,0)+COUNTIFS($B9:$AT9,Y9,$B$1:$AT$1,"&lt;"&amp;24))</f>
        <v>-4</v>
      </c>
      <c r="BS9">
        <f>(RANK(_calc_라운드기준!Z9,_calc_라운드기준!$B9:$AT9,0)+COUNTIFS(_calc_라운드기준!$B9:$AT9,_calc_라운드기준!Z9,$B$1:$AT$1,"&lt;"&amp;25))-(RANK(Z9,$B9:$AT9,0)+COUNTIFS($B9:$AT9,Z9,$B$1:$AT$1,"&lt;"&amp;25))</f>
        <v>-13</v>
      </c>
      <c r="BT9">
        <f>(RANK(_calc_라운드기준!AA9,_calc_라운드기준!$B9:$AT9,0)+COUNTIFS(_calc_라운드기준!$B9:$AT9,_calc_라운드기준!AA9,$B$1:$AT$1,"&lt;"&amp;26))-(RANK(AA9,$B9:$AT9,0)+COUNTIFS($B9:$AT9,AA9,$B$1:$AT$1,"&lt;"&amp;26))</f>
        <v>-17</v>
      </c>
      <c r="BU9">
        <f>(RANK(_calc_라운드기준!AB9,_calc_라운드기준!$B9:$AT9,0)+COUNTIFS(_calc_라운드기준!$B9:$AT9,_calc_라운드기준!AB9,$B$1:$AT$1,"&lt;"&amp;27))-(RANK(AB9,$B9:$AT9,0)+COUNTIFS($B9:$AT9,AB9,$B$1:$AT$1,"&lt;"&amp;27))</f>
        <v>-20</v>
      </c>
      <c r="BV9">
        <f>(RANK(_calc_라운드기준!AC9,_calc_라운드기준!$B9:$AT9,0)+COUNTIFS(_calc_라운드기준!$B9:$AT9,_calc_라운드기준!AC9,$B$1:$AT$1,"&lt;"&amp;28))-(RANK(AC9,$B9:$AT9,0)+COUNTIFS($B9:$AT9,AC9,$B$1:$AT$1,"&lt;"&amp;28))</f>
        <v>-8</v>
      </c>
      <c r="BW9">
        <f>(RANK(_calc_라운드기준!AD9,_calc_라운드기준!$B9:$AT9,0)+COUNTIFS(_calc_라운드기준!$B9:$AT9,_calc_라운드기준!AD9,$B$1:$AT$1,"&lt;"&amp;29))-(RANK(AD9,$B9:$AT9,0)+COUNTIFS($B9:$AT9,AD9,$B$1:$AT$1,"&lt;"&amp;29))</f>
        <v>-20</v>
      </c>
      <c r="BX9">
        <f>(RANK(_calc_라운드기준!AE9,_calc_라운드기준!$B9:$AT9,0)+COUNTIFS(_calc_라운드기준!$B9:$AT9,_calc_라운드기준!AE9,$B$1:$AT$1,"&lt;"&amp;30))-(RANK(AE9,$B9:$AT9,0)+COUNTIFS($B9:$AT9,AE9,$B$1:$AT$1,"&lt;"&amp;30))</f>
        <v>-6</v>
      </c>
      <c r="BY9">
        <f>(RANK(_calc_라운드기준!AF9,_calc_라운드기준!$B9:$AT9,0)+COUNTIFS(_calc_라운드기준!$B9:$AT9,_calc_라운드기준!AF9,$B$1:$AT$1,"&lt;"&amp;31))-(RANK(AF9,$B9:$AT9,0)+COUNTIFS($B9:$AT9,AF9,$B$1:$AT$1,"&lt;"&amp;31))</f>
        <v>-12</v>
      </c>
      <c r="BZ9">
        <f>(RANK(_calc_라운드기준!AG9,_calc_라운드기준!$B9:$AT9,0)+COUNTIFS(_calc_라운드기준!$B9:$AT9,_calc_라운드기준!AG9,$B$1:$AT$1,"&lt;"&amp;32))-(RANK(AG9,$B9:$AT9,0)+COUNTIFS($B9:$AT9,AG9,$B$1:$AT$1,"&lt;"&amp;32))</f>
        <v>-2</v>
      </c>
      <c r="CA9">
        <f>(RANK(_calc_라운드기준!AH9,_calc_라운드기준!$B9:$AT9,0)+COUNTIFS(_calc_라운드기준!$B9:$AT9,_calc_라운드기준!AH9,$B$1:$AT$1,"&lt;"&amp;33))-(RANK(AH9,$B9:$AT9,0)+COUNTIFS($B9:$AT9,AH9,$B$1:$AT$1,"&lt;"&amp;33))</f>
        <v>28</v>
      </c>
      <c r="CB9">
        <f>(RANK(_calc_라운드기준!AI9,_calc_라운드기준!$B9:$AT9,0)+COUNTIFS(_calc_라운드기준!$B9:$AT9,_calc_라운드기준!AI9,$B$1:$AT$1,"&lt;"&amp;34))-(RANK(AI9,$B9:$AT9,0)+COUNTIFS($B9:$AT9,AI9,$B$1:$AT$1,"&lt;"&amp;34))</f>
        <v>24</v>
      </c>
      <c r="CC9">
        <f>(RANK(_calc_라운드기준!AJ9,_calc_라운드기준!$B9:$AT9,0)+COUNTIFS(_calc_라운드기준!$B9:$AT9,_calc_라운드기준!AJ9,$B$1:$AT$1,"&lt;"&amp;35))-(RANK(AJ9,$B9:$AT9,0)+COUNTIFS($B9:$AT9,AJ9,$B$1:$AT$1,"&lt;"&amp;35))</f>
        <v>-6</v>
      </c>
      <c r="CD9">
        <f>(RANK(_calc_라운드기준!AK9,_calc_라운드기준!$B9:$AT9,0)+COUNTIFS(_calc_라운드기준!$B9:$AT9,_calc_라운드기준!AK9,$B$1:$AT$1,"&lt;"&amp;36))-(RANK(AK9,$B9:$AT9,0)+COUNTIFS($B9:$AT9,AK9,$B$1:$AT$1,"&lt;"&amp;36))</f>
        <v>0</v>
      </c>
      <c r="CE9">
        <f>(RANK(_calc_라운드기준!AL9,_calc_라운드기준!$B9:$AT9,0)+COUNTIFS(_calc_라운드기준!$B9:$AT9,_calc_라운드기준!AL9,$B$1:$AT$1,"&lt;"&amp;37))-(RANK(AL9,$B9:$AT9,0)+COUNTIFS($B9:$AT9,AL9,$B$1:$AT$1,"&lt;"&amp;37))</f>
        <v>-7</v>
      </c>
      <c r="CF9">
        <f>(RANK(_calc_라운드기준!AM9,_calc_라운드기준!$B9:$AT9,0)+COUNTIFS(_calc_라운드기준!$B9:$AT9,_calc_라운드기준!AM9,$B$1:$AT$1,"&lt;"&amp;38))-(RANK(AM9,$B9:$AT9,0)+COUNTIFS($B9:$AT9,AM9,$B$1:$AT$1,"&lt;"&amp;38))</f>
        <v>5</v>
      </c>
      <c r="CG9">
        <f>(RANK(_calc_라운드기준!AN9,_calc_라운드기준!$B9:$AT9,0)+COUNTIFS(_calc_라운드기준!$B9:$AT9,_calc_라운드기준!AN9,$B$1:$AT$1,"&lt;"&amp;39))-(RANK(AN9,$B9:$AT9,0)+COUNTIFS($B9:$AT9,AN9,$B$1:$AT$1,"&lt;"&amp;39))</f>
        <v>1</v>
      </c>
      <c r="CH9">
        <f>(RANK(_calc_라운드기준!AO9,_calc_라운드기준!$B9:$AT9,0)+COUNTIFS(_calc_라운드기준!$B9:$AT9,_calc_라운드기준!AO9,$B$1:$AT$1,"&lt;"&amp;40))-(RANK(AO9,$B9:$AT9,0)+COUNTIFS($B9:$AT9,AO9,$B$1:$AT$1,"&lt;"&amp;40))</f>
        <v>-7</v>
      </c>
      <c r="CI9">
        <f>(RANK(_calc_라운드기준!AP9,_calc_라운드기준!$B9:$AT9,0)+COUNTIFS(_calc_라운드기준!$B9:$AT9,_calc_라운드기준!AP9,$B$1:$AT$1,"&lt;"&amp;41))-(RANK(AP9,$B9:$AT9,0)+COUNTIFS($B9:$AT9,AP9,$B$1:$AT$1,"&lt;"&amp;41))</f>
        <v>-9</v>
      </c>
      <c r="CJ9">
        <f>(RANK(_calc_라운드기준!AQ9,_calc_라운드기준!$B9:$AT9,0)+COUNTIFS(_calc_라운드기준!$B9:$AT9,_calc_라운드기준!AQ9,$B$1:$AT$1,"&lt;"&amp;42))-(RANK(AQ9,$B9:$AT9,0)+COUNTIFS($B9:$AT9,AQ9,$B$1:$AT$1,"&lt;"&amp;42))</f>
        <v>5</v>
      </c>
      <c r="CK9">
        <f>(RANK(_calc_라운드기준!AR9,_calc_라운드기준!$B9:$AT9,0)+COUNTIFS(_calc_라운드기준!$B9:$AT9,_calc_라운드기준!AR9,$B$1:$AT$1,"&lt;"&amp;43))-(RANK(AR9,$B9:$AT9,0)+COUNTIFS($B9:$AT9,AR9,$B$1:$AT$1,"&lt;"&amp;43))</f>
        <v>18</v>
      </c>
      <c r="CL9">
        <f>(RANK(_calc_라운드기준!AS9,_calc_라운드기준!$B9:$AT9,0)+COUNTIFS(_calc_라운드기준!$B9:$AT9,_calc_라운드기준!AS9,$B$1:$AT$1,"&lt;"&amp;44))-(RANK(AS9,$B9:$AT9,0)+COUNTIFS($B9:$AT9,AS9,$B$1:$AT$1,"&lt;"&amp;44))</f>
        <v>13</v>
      </c>
      <c r="CM9">
        <f>(RANK(_calc_라운드기준!AT9,_calc_라운드기준!$B9:$AT9,0)+COUNTIFS(_calc_라운드기준!$B9:$AT9,_calc_라운드기준!AT9,$B$1:$AT$1,"&lt;"&amp;45))-(RANK(AT9,$B9:$AT9,0)+COUNTIFS($B9:$AT9,AT9,$B$1:$AT$1,"&lt;"&amp;45))</f>
        <v>11</v>
      </c>
      <c r="CN9">
        <f t="shared" si="0"/>
        <v>45</v>
      </c>
      <c r="CO9">
        <f t="shared" si="1"/>
        <v>21</v>
      </c>
      <c r="CP9">
        <f t="shared" si="2"/>
        <v>18</v>
      </c>
      <c r="CQ9">
        <f t="shared" si="3"/>
        <v>43</v>
      </c>
      <c r="CR9">
        <f t="shared" si="4"/>
        <v>31</v>
      </c>
      <c r="CS9">
        <f t="shared" si="5"/>
        <v>7</v>
      </c>
      <c r="CT9">
        <f t="shared" si="6"/>
        <v>8</v>
      </c>
      <c r="CU9">
        <f t="shared" si="7"/>
        <v>38</v>
      </c>
      <c r="CV9">
        <f t="shared" si="8"/>
        <v>44</v>
      </c>
      <c r="CW9">
        <f t="shared" si="9"/>
        <v>14</v>
      </c>
      <c r="CX9">
        <f t="shared" si="10"/>
        <v>3</v>
      </c>
      <c r="CY9">
        <f t="shared" si="11"/>
        <v>10</v>
      </c>
      <c r="CZ9">
        <f t="shared" si="12"/>
        <v>19</v>
      </c>
      <c r="DA9">
        <f t="shared" si="13"/>
        <v>9</v>
      </c>
      <c r="DB9">
        <f t="shared" si="14"/>
        <v>28</v>
      </c>
      <c r="DC9">
        <f t="shared" si="15"/>
        <v>15</v>
      </c>
      <c r="DD9">
        <f t="shared" si="16"/>
        <v>11</v>
      </c>
      <c r="DE9">
        <f t="shared" si="17"/>
        <v>5</v>
      </c>
      <c r="DF9">
        <f t="shared" si="18"/>
        <v>35</v>
      </c>
      <c r="DG9">
        <f t="shared" si="19"/>
        <v>39</v>
      </c>
      <c r="DH9">
        <f t="shared" si="20"/>
        <v>1</v>
      </c>
      <c r="DI9">
        <f t="shared" si="21"/>
        <v>32</v>
      </c>
      <c r="DJ9">
        <f t="shared" si="22"/>
        <v>23</v>
      </c>
      <c r="DK9">
        <f t="shared" si="23"/>
        <v>25</v>
      </c>
      <c r="DL9">
        <f t="shared" si="24"/>
        <v>37</v>
      </c>
      <c r="DM9">
        <f t="shared" si="25"/>
        <v>40</v>
      </c>
      <c r="DN9">
        <f t="shared" si="26"/>
        <v>41</v>
      </c>
      <c r="DO9">
        <f t="shared" si="27"/>
        <v>33</v>
      </c>
      <c r="DP9">
        <f t="shared" si="28"/>
        <v>42</v>
      </c>
      <c r="DQ9">
        <f t="shared" si="29"/>
        <v>26</v>
      </c>
      <c r="DR9">
        <f t="shared" si="30"/>
        <v>36</v>
      </c>
      <c r="DS9">
        <f t="shared" si="31"/>
        <v>24</v>
      </c>
      <c r="DT9">
        <f t="shared" si="32"/>
        <v>2</v>
      </c>
      <c r="DU9">
        <f t="shared" si="33"/>
        <v>4</v>
      </c>
      <c r="DV9">
        <f t="shared" si="34"/>
        <v>27</v>
      </c>
      <c r="DW9">
        <f t="shared" si="35"/>
        <v>22</v>
      </c>
      <c r="DX9">
        <f t="shared" si="36"/>
        <v>29</v>
      </c>
      <c r="DY9">
        <f t="shared" si="37"/>
        <v>16</v>
      </c>
      <c r="DZ9">
        <f t="shared" si="38"/>
        <v>20</v>
      </c>
      <c r="EA9">
        <f t="shared" si="39"/>
        <v>30</v>
      </c>
      <c r="EB9">
        <f t="shared" si="40"/>
        <v>34</v>
      </c>
      <c r="EC9">
        <f t="shared" si="41"/>
        <v>17</v>
      </c>
      <c r="ED9">
        <f t="shared" si="42"/>
        <v>6</v>
      </c>
      <c r="EE9">
        <f t="shared" si="43"/>
        <v>12</v>
      </c>
      <c r="EF9">
        <f t="shared" si="44"/>
        <v>13</v>
      </c>
    </row>
    <row r="10" spans="1:136" ht="16.5" customHeight="1">
      <c r="A10">
        <f>_calc_라운드기준!A10</f>
        <v>1236</v>
      </c>
      <c r="B10">
        <f>INDEX(_calc_누적빈도!B:B,$A10)-INDEX(_calc_누적빈도!B:B,$A10-기준600회_후보!$B$1)</f>
        <v>74</v>
      </c>
      <c r="C10">
        <f>INDEX(_calc_누적빈도!C:C,$A10)-INDEX(_calc_누적빈도!C:C,$A10-기준600회_후보!$B$1)</f>
        <v>71</v>
      </c>
      <c r="D10">
        <f>INDEX(_calc_누적빈도!D:D,$A10)-INDEX(_calc_누적빈도!D:D,$A10-기준600회_후보!$B$1)</f>
        <v>91</v>
      </c>
      <c r="E10">
        <f>INDEX(_calc_누적빈도!E:E,$A10)-INDEX(_calc_누적빈도!E:E,$A10-기준600회_후보!$B$1)</f>
        <v>71</v>
      </c>
      <c r="F10">
        <f>INDEX(_calc_누적빈도!F:F,$A10)-INDEX(_calc_누적빈도!F:F,$A10-기준600회_후보!$B$1)</f>
        <v>63</v>
      </c>
      <c r="G10">
        <f>INDEX(_calc_누적빈도!G:G,$A10)-INDEX(_calc_누적빈도!G:G,$A10-기준600회_후보!$B$1)</f>
        <v>90</v>
      </c>
      <c r="H10">
        <f>INDEX(_calc_누적빈도!H:H,$A10)-INDEX(_calc_누적빈도!H:H,$A10-기준600회_후보!$B$1)</f>
        <v>89</v>
      </c>
      <c r="I10">
        <f>INDEX(_calc_누적빈도!I:I,$A10)-INDEX(_calc_누적빈도!I:I,$A10-기준600회_후보!$B$1)</f>
        <v>68</v>
      </c>
      <c r="J10">
        <f>INDEX(_calc_누적빈도!J:J,$A10)-INDEX(_calc_누적빈도!J:J,$A10-기준600회_후보!$B$1)</f>
        <v>70</v>
      </c>
      <c r="K10">
        <f>INDEX(_calc_누적빈도!K:K,$A10)-INDEX(_calc_누적빈도!K:K,$A10-기준600회_후보!$B$1)</f>
        <v>77</v>
      </c>
      <c r="L10">
        <f>INDEX(_calc_누적빈도!L:L,$A10)-INDEX(_calc_누적빈도!L:L,$A10-기준600회_후보!$B$1)</f>
        <v>84</v>
      </c>
      <c r="M10">
        <f>INDEX(_calc_누적빈도!M:M,$A10)-INDEX(_calc_누적빈도!M:M,$A10-기준600회_후보!$B$1)</f>
        <v>95</v>
      </c>
      <c r="N10">
        <f>INDEX(_calc_누적빈도!N:N,$A10)-INDEX(_calc_누적빈도!N:N,$A10-기준600회_후보!$B$1)</f>
        <v>88</v>
      </c>
      <c r="O10">
        <f>INDEX(_calc_누적빈도!O:O,$A10)-INDEX(_calc_누적빈도!O:O,$A10-기준600회_후보!$B$1)</f>
        <v>77</v>
      </c>
      <c r="P10">
        <f>INDEX(_calc_누적빈도!P:P,$A10)-INDEX(_calc_누적빈도!P:P,$A10-기준600회_후보!$B$1)</f>
        <v>90</v>
      </c>
      <c r="Q10">
        <f>INDEX(_calc_누적빈도!Q:Q,$A10)-INDEX(_calc_누적빈도!Q:Q,$A10-기준600회_후보!$B$1)</f>
        <v>92</v>
      </c>
      <c r="R10">
        <f>INDEX(_calc_누적빈도!R:R,$A10)-INDEX(_calc_누적빈도!R:R,$A10-기준600회_후보!$B$1)</f>
        <v>79</v>
      </c>
      <c r="S10">
        <f>INDEX(_calc_누적빈도!S:S,$A10)-INDEX(_calc_누적빈도!S:S,$A10-기준600회_후보!$B$1)</f>
        <v>88</v>
      </c>
      <c r="T10">
        <f>INDEX(_calc_누적빈도!T:T,$A10)-INDEX(_calc_누적빈도!T:T,$A10-기준600회_후보!$B$1)</f>
        <v>86</v>
      </c>
      <c r="U10">
        <f>INDEX(_calc_누적빈도!U:U,$A10)-INDEX(_calc_누적빈도!U:U,$A10-기준600회_후보!$B$1)</f>
        <v>64</v>
      </c>
      <c r="V10">
        <f>INDEX(_calc_누적빈도!V:V,$A10)-INDEX(_calc_누적빈도!V:V,$A10-기준600회_후보!$B$1)</f>
        <v>90</v>
      </c>
      <c r="W10">
        <f>INDEX(_calc_누적빈도!W:W,$A10)-INDEX(_calc_누적빈도!W:W,$A10-기준600회_후보!$B$1)</f>
        <v>71</v>
      </c>
      <c r="X10">
        <f>INDEX(_calc_누적빈도!X:X,$A10)-INDEX(_calc_누적빈도!X:X,$A10-기준600회_후보!$B$1)</f>
        <v>68</v>
      </c>
      <c r="Y10">
        <f>INDEX(_calc_누적빈도!Y:Y,$A10)-INDEX(_calc_누적빈도!Y:Y,$A10-기준600회_후보!$B$1)</f>
        <v>85</v>
      </c>
      <c r="Z10">
        <f>INDEX(_calc_누적빈도!Z:Z,$A10)-INDEX(_calc_누적빈도!Z:Z,$A10-기준600회_후보!$B$1)</f>
        <v>65</v>
      </c>
      <c r="AA10">
        <f>INDEX(_calc_누적빈도!AA:AA,$A10)-INDEX(_calc_누적빈도!AA:AA,$A10-기준600회_후보!$B$1)</f>
        <v>75</v>
      </c>
      <c r="AB10">
        <f>INDEX(_calc_누적빈도!AB:AB,$A10)-INDEX(_calc_누적빈도!AB:AB,$A10-기준600회_후보!$B$1)</f>
        <v>81</v>
      </c>
      <c r="AC10">
        <f>INDEX(_calc_누적빈도!AC:AC,$A10)-INDEX(_calc_누적빈도!AC:AC,$A10-기준600회_후보!$B$1)</f>
        <v>87</v>
      </c>
      <c r="AD10">
        <f>INDEX(_calc_누적빈도!AD:AD,$A10)-INDEX(_calc_누적빈도!AD:AD,$A10-기준600회_후보!$B$1)</f>
        <v>75</v>
      </c>
      <c r="AE10">
        <f>INDEX(_calc_누적빈도!AE:AE,$A10)-INDEX(_calc_누적빈도!AE:AE,$A10-기준600회_후보!$B$1)</f>
        <v>81</v>
      </c>
      <c r="AF10">
        <f>INDEX(_calc_누적빈도!AF:AF,$A10)-INDEX(_calc_누적빈도!AF:AF,$A10-기준600회_후보!$B$1)</f>
        <v>83</v>
      </c>
      <c r="AG10">
        <f>INDEX(_calc_누적빈도!AG:AG,$A10)-INDEX(_calc_누적빈도!AG:AG,$A10-기준600회_후보!$B$1)</f>
        <v>67</v>
      </c>
      <c r="AH10">
        <f>INDEX(_calc_누적빈도!AH:AH,$A10)-INDEX(_calc_누적빈도!AH:AH,$A10-기준600회_후보!$B$1)</f>
        <v>93</v>
      </c>
      <c r="AI10">
        <f>INDEX(_calc_누적빈도!AI:AI,$A10)-INDEX(_calc_누적빈도!AI:AI,$A10-기준600회_후보!$B$1)</f>
        <v>83</v>
      </c>
      <c r="AJ10">
        <f>INDEX(_calc_누적빈도!AJ:AJ,$A10)-INDEX(_calc_누적빈도!AJ:AJ,$A10-기준600회_후보!$B$1)</f>
        <v>80</v>
      </c>
      <c r="AK10">
        <f>INDEX(_calc_누적빈도!AK:AK,$A10)-INDEX(_calc_누적빈도!AK:AK,$A10-기준600회_후보!$B$1)</f>
        <v>82</v>
      </c>
      <c r="AL10">
        <f>INDEX(_calc_누적빈도!AL:AL,$A10)-INDEX(_calc_누적빈도!AL:AL,$A10-기준600회_후보!$B$1)</f>
        <v>78</v>
      </c>
      <c r="AM10">
        <f>INDEX(_calc_누적빈도!AM:AM,$A10)-INDEX(_calc_누적빈도!AM:AM,$A10-기준600회_후보!$B$1)</f>
        <v>94</v>
      </c>
      <c r="AN10">
        <f>INDEX(_calc_누적빈도!AN:AN,$A10)-INDEX(_calc_누적빈도!AN:AN,$A10-기준600회_후보!$B$1)</f>
        <v>82</v>
      </c>
      <c r="AO10">
        <f>INDEX(_calc_누적빈도!AO:AO,$A10)-INDEX(_calc_누적빈도!AO:AO,$A10-기준600회_후보!$B$1)</f>
        <v>69</v>
      </c>
      <c r="AP10">
        <f>INDEX(_calc_누적빈도!AP:AP,$A10)-INDEX(_calc_누적빈도!AP:AP,$A10-기준600회_후보!$B$1)</f>
        <v>77</v>
      </c>
      <c r="AQ10">
        <f>INDEX(_calc_누적빈도!AQ:AQ,$A10)-INDEX(_calc_누적빈도!AQ:AQ,$A10-기준600회_후보!$B$1)</f>
        <v>78</v>
      </c>
      <c r="AR10">
        <f>INDEX(_calc_누적빈도!AR:AR,$A10)-INDEX(_calc_누적빈도!AR:AR,$A10-기준600회_후보!$B$1)</f>
        <v>79</v>
      </c>
      <c r="AS10">
        <f>INDEX(_calc_누적빈도!AS:AS,$A10)-INDEX(_calc_누적빈도!AS:AS,$A10-기준600회_후보!$B$1)</f>
        <v>82</v>
      </c>
      <c r="AT10">
        <f>INDEX(_calc_누적빈도!AT:AT,$A10)-INDEX(_calc_누적빈도!AT:AT,$A10-기준600회_후보!$B$1)</f>
        <v>88</v>
      </c>
      <c r="AU10">
        <f>(RANK(_calc_라운드기준!B10,_calc_라운드기준!$B10:$AT10,0)+COUNTIFS(_calc_라운드기준!$B10:$AT10,_calc_라운드기준!B10,$B$1:$AT$1,"&lt;"&amp;1))-(RANK(B10,$B10:$AT10,0)+COUNTIFS($B10:$AT10,B10,$B$1:$AT$1,"&lt;"&amp;1))</f>
        <v>-30</v>
      </c>
      <c r="AV10">
        <f>(RANK(_calc_라운드기준!C10,_calc_라운드기준!$B10:$AT10,0)+COUNTIFS(_calc_라운드기준!$B10:$AT10,_calc_라운드기준!C10,$B$1:$AT$1,"&lt;"&amp;2))-(RANK(C10,$B10:$AT10,0)+COUNTIFS($B10:$AT10,C10,$B$1:$AT$1,"&lt;"&amp;2))</f>
        <v>-11</v>
      </c>
      <c r="AW10">
        <f>(RANK(_calc_라운드기준!D10,_calc_라운드기준!$B10:$AT10,0)+COUNTIFS(_calc_라운드기준!$B10:$AT10,_calc_라운드기준!D10,$B$1:$AT$1,"&lt;"&amp;3))-(RANK(D10,$B10:$AT10,0)+COUNTIFS($B10:$AT10,D10,$B$1:$AT$1,"&lt;"&amp;3))</f>
        <v>3</v>
      </c>
      <c r="AX10">
        <f>(RANK(_calc_라운드기준!E10,_calc_라운드기준!$B10:$AT10,0)+COUNTIFS(_calc_라운드기준!$B10:$AT10,_calc_라운드기준!E10,$B$1:$AT$1,"&lt;"&amp;4))-(RANK(E10,$B10:$AT10,0)+COUNTIFS($B10:$AT10,E10,$B$1:$AT$1,"&lt;"&amp;4))</f>
        <v>-23</v>
      </c>
      <c r="AY10">
        <f>(RANK(_calc_라운드기준!F10,_calc_라운드기준!$B10:$AT10,0)+COUNTIFS(_calc_라운드기준!$B10:$AT10,_calc_라운드기준!F10,$B$1:$AT$1,"&lt;"&amp;5))-(RANK(F10,$B10:$AT10,0)+COUNTIFS($B10:$AT10,F10,$B$1:$AT$1,"&lt;"&amp;5))</f>
        <v>-9</v>
      </c>
      <c r="AZ10">
        <f>(RANK(_calc_라운드기준!G10,_calc_라운드기준!$B10:$AT10,0)+COUNTIFS(_calc_라운드기준!$B10:$AT10,_calc_라운드기준!G10,$B$1:$AT$1,"&lt;"&amp;6))-(RANK(G10,$B10:$AT10,0)+COUNTIFS($B10:$AT10,G10,$B$1:$AT$1,"&lt;"&amp;6))</f>
        <v>19</v>
      </c>
      <c r="BA10">
        <f>(RANK(_calc_라운드기준!H10,_calc_라운드기준!$B10:$AT10,0)+COUNTIFS(_calc_라운드기준!$B10:$AT10,_calc_라운드기준!H10,$B$1:$AT$1,"&lt;"&amp;7))-(RANK(H10,$B10:$AT10,0)+COUNTIFS($B10:$AT10,H10,$B$1:$AT$1,"&lt;"&amp;7))</f>
        <v>17</v>
      </c>
      <c r="BB10">
        <f>(RANK(_calc_라운드기준!I10,_calc_라운드기준!$B10:$AT10,0)+COUNTIFS(_calc_라운드기준!$B10:$AT10,_calc_라운드기준!I10,$B$1:$AT$1,"&lt;"&amp;8))-(RANK(I10,$B10:$AT10,0)+COUNTIFS($B10:$AT10,I10,$B$1:$AT$1,"&lt;"&amp;8))</f>
        <v>-26</v>
      </c>
      <c r="BC10">
        <f>(RANK(_calc_라운드기준!J10,_calc_라운드기준!$B10:$AT10,0)+COUNTIFS(_calc_라운드기준!$B10:$AT10,_calc_라운드기준!J10,$B$1:$AT$1,"&lt;"&amp;9))-(RANK(J10,$B10:$AT10,0)+COUNTIFS($B10:$AT10,J10,$B$1:$AT$1,"&lt;"&amp;9))</f>
        <v>-29</v>
      </c>
      <c r="BD10">
        <f>(RANK(_calc_라운드기준!K10,_calc_라운드기준!$B10:$AT10,0)+COUNTIFS(_calc_라운드기준!$B10:$AT10,_calc_라운드기준!K10,$B$1:$AT$1,"&lt;"&amp;10))-(RANK(K10,$B10:$AT10,0)+COUNTIFS($B10:$AT10,K10,$B$1:$AT$1,"&lt;"&amp;10))</f>
        <v>8</v>
      </c>
      <c r="BE10">
        <f>(RANK(_calc_라운드기준!L10,_calc_라운드기준!$B10:$AT10,0)+COUNTIFS(_calc_라운드기준!$B10:$AT10,_calc_라운드기준!L10,$B$1:$AT$1,"&lt;"&amp;11))-(RANK(L10,$B10:$AT10,0)+COUNTIFS($B10:$AT10,L10,$B$1:$AT$1,"&lt;"&amp;11))</f>
        <v>25</v>
      </c>
      <c r="BF10">
        <f>(RANK(_calc_라운드기준!M10,_calc_라운드기준!$B10:$AT10,0)+COUNTIFS(_calc_라운드기준!$B10:$AT10,_calc_라운드기준!M10,$B$1:$AT$1,"&lt;"&amp;12))-(RANK(M10,$B10:$AT10,0)+COUNTIFS($B10:$AT10,M10,$B$1:$AT$1,"&lt;"&amp;12))</f>
        <v>26</v>
      </c>
      <c r="BG10">
        <f>(RANK(_calc_라운드기준!N10,_calc_라운드기준!$B10:$AT10,0)+COUNTIFS(_calc_라운드기준!$B10:$AT10,_calc_라운드기준!N10,$B$1:$AT$1,"&lt;"&amp;13))-(RANK(N10,$B10:$AT10,0)+COUNTIFS($B10:$AT10,N10,$B$1:$AT$1,"&lt;"&amp;13))</f>
        <v>0</v>
      </c>
      <c r="BH10">
        <f>(RANK(_calc_라운드기준!O10,_calc_라운드기준!$B10:$AT10,0)+COUNTIFS(_calc_라운드기준!$B10:$AT10,_calc_라운드기준!O10,$B$1:$AT$1,"&lt;"&amp;14))-(RANK(O10,$B10:$AT10,0)+COUNTIFS($B10:$AT10,O10,$B$1:$AT$1,"&lt;"&amp;14))</f>
        <v>14</v>
      </c>
      <c r="BI10">
        <f>(RANK(_calc_라운드기준!P10,_calc_라운드기준!$B10:$AT10,0)+COUNTIFS(_calc_라운드기준!$B10:$AT10,_calc_라운드기준!P10,$B$1:$AT$1,"&lt;"&amp;15))-(RANK(P10,$B10:$AT10,0)+COUNTIFS($B10:$AT10,P10,$B$1:$AT$1,"&lt;"&amp;15))</f>
        <v>-6</v>
      </c>
      <c r="BJ10">
        <f>(RANK(_calc_라운드기준!Q10,_calc_라운드기준!$B10:$AT10,0)+COUNTIFS(_calc_라운드기준!$B10:$AT10,_calc_라운드기준!Q10,$B$1:$AT$1,"&lt;"&amp;16))-(RANK(Q10,$B10:$AT10,0)+COUNTIFS($B10:$AT10,Q10,$B$1:$AT$1,"&lt;"&amp;16))</f>
        <v>1</v>
      </c>
      <c r="BK10">
        <f>(RANK(_calc_라운드기준!R10,_calc_라운드기준!$B10:$AT10,0)+COUNTIFS(_calc_라운드기준!$B10:$AT10,_calc_라운드기준!R10,$B$1:$AT$1,"&lt;"&amp;17))-(RANK(R10,$B10:$AT10,0)+COUNTIFS($B10:$AT10,R10,$B$1:$AT$1,"&lt;"&amp;17))</f>
        <v>13</v>
      </c>
      <c r="BL10">
        <f>(RANK(_calc_라운드기준!S10,_calc_라운드기준!$B10:$AT10,0)+COUNTIFS(_calc_라운드기준!$B10:$AT10,_calc_라운드기준!S10,$B$1:$AT$1,"&lt;"&amp;18))-(RANK(S10,$B10:$AT10,0)+COUNTIFS($B10:$AT10,S10,$B$1:$AT$1,"&lt;"&amp;18))</f>
        <v>28</v>
      </c>
      <c r="BM10">
        <f>(RANK(_calc_라운드기준!T10,_calc_라운드기준!$B10:$AT10,0)+COUNTIFS(_calc_라운드기준!$B10:$AT10,_calc_라운드기준!T10,$B$1:$AT$1,"&lt;"&amp;19))-(RANK(T10,$B10:$AT10,0)+COUNTIFS($B10:$AT10,T10,$B$1:$AT$1,"&lt;"&amp;19))</f>
        <v>-8</v>
      </c>
      <c r="BN10">
        <f>(RANK(_calc_라운드기준!U10,_calc_라운드기준!$B10:$AT10,0)+COUNTIFS(_calc_라운드기준!$B10:$AT10,_calc_라운드기준!U10,$B$1:$AT$1,"&lt;"&amp;20))-(RANK(U10,$B10:$AT10,0)+COUNTIFS($B10:$AT10,U10,$B$1:$AT$1,"&lt;"&amp;20))</f>
        <v>-16</v>
      </c>
      <c r="BO10">
        <f>(RANK(_calc_라운드기준!V10,_calc_라운드기준!$B10:$AT10,0)+COUNTIFS(_calc_라운드기준!$B10:$AT10,_calc_라운드기준!V10,$B$1:$AT$1,"&lt;"&amp;21))-(RANK(V10,$B10:$AT10,0)+COUNTIFS($B10:$AT10,V10,$B$1:$AT$1,"&lt;"&amp;21))</f>
        <v>37</v>
      </c>
      <c r="BP10">
        <f>(RANK(_calc_라운드기준!W10,_calc_라운드기준!$B10:$AT10,0)+COUNTIFS(_calc_라운드기준!$B10:$AT10,_calc_라운드기준!W10,$B$1:$AT$1,"&lt;"&amp;22))-(RANK(W10,$B10:$AT10,0)+COUNTIFS($B10:$AT10,W10,$B$1:$AT$1,"&lt;"&amp;22))</f>
        <v>-8</v>
      </c>
      <c r="BQ10">
        <f>(RANK(_calc_라운드기준!X10,_calc_라운드기준!$B10:$AT10,0)+COUNTIFS(_calc_라운드기준!$B10:$AT10,_calc_라운드기준!X10,$B$1:$AT$1,"&lt;"&amp;23))-(RANK(X10,$B10:$AT10,0)+COUNTIFS($B10:$AT10,X10,$B$1:$AT$1,"&lt;"&amp;23))</f>
        <v>-11</v>
      </c>
      <c r="BR10">
        <f>(RANK(_calc_라운드기준!Y10,_calc_라운드기준!$B10:$AT10,0)+COUNTIFS(_calc_라운드기준!$B10:$AT10,_calc_라운드기준!Y10,$B$1:$AT$1,"&lt;"&amp;24))-(RANK(Y10,$B10:$AT10,0)+COUNTIFS($B10:$AT10,Y10,$B$1:$AT$1,"&lt;"&amp;24))</f>
        <v>-4</v>
      </c>
      <c r="BS10">
        <f>(RANK(_calc_라운드기준!Z10,_calc_라운드기준!$B10:$AT10,0)+COUNTIFS(_calc_라운드기준!$B10:$AT10,_calc_라운드기준!Z10,$B$1:$AT$1,"&lt;"&amp;25))-(RANK(Z10,$B10:$AT10,0)+COUNTIFS($B10:$AT10,Z10,$B$1:$AT$1,"&lt;"&amp;25))</f>
        <v>-12</v>
      </c>
      <c r="BT10">
        <f>(RANK(_calc_라운드기준!AA10,_calc_라운드기준!$B10:$AT10,0)+COUNTIFS(_calc_라운드기준!$B10:$AT10,_calc_라운드기준!AA10,$B$1:$AT$1,"&lt;"&amp;26))-(RANK(AA10,$B10:$AT10,0)+COUNTIFS($B10:$AT10,AA10,$B$1:$AT$1,"&lt;"&amp;26))</f>
        <v>-17</v>
      </c>
      <c r="BU10">
        <f>(RANK(_calc_라운드기준!AB10,_calc_라운드기준!$B10:$AT10,0)+COUNTIFS(_calc_라운드기준!$B10:$AT10,_calc_라운드기준!AB10,$B$1:$AT$1,"&lt;"&amp;27))-(RANK(AB10,$B10:$AT10,0)+COUNTIFS($B10:$AT10,AB10,$B$1:$AT$1,"&lt;"&amp;27))</f>
        <v>-20</v>
      </c>
      <c r="BV10">
        <f>(RANK(_calc_라운드기준!AC10,_calc_라운드기준!$B10:$AT10,0)+COUNTIFS(_calc_라운드기준!$B10:$AT10,_calc_라운드기준!AC10,$B$1:$AT$1,"&lt;"&amp;28))-(RANK(AC10,$B10:$AT10,0)+COUNTIFS($B10:$AT10,AC10,$B$1:$AT$1,"&lt;"&amp;28))</f>
        <v>-10</v>
      </c>
      <c r="BW10">
        <f>(RANK(_calc_라운드기준!AD10,_calc_라운드기준!$B10:$AT10,0)+COUNTIFS(_calc_라운드기준!$B10:$AT10,_calc_라운드기준!AD10,$B$1:$AT$1,"&lt;"&amp;29))-(RANK(AD10,$B10:$AT10,0)+COUNTIFS($B10:$AT10,AD10,$B$1:$AT$1,"&lt;"&amp;29))</f>
        <v>-17</v>
      </c>
      <c r="BX10">
        <f>(RANK(_calc_라운드기준!AE10,_calc_라운드기준!$B10:$AT10,0)+COUNTIFS(_calc_라운드기준!$B10:$AT10,_calc_라운드기준!AE10,$B$1:$AT$1,"&lt;"&amp;30))-(RANK(AE10,$B10:$AT10,0)+COUNTIFS($B10:$AT10,AE10,$B$1:$AT$1,"&lt;"&amp;30))</f>
        <v>-6</v>
      </c>
      <c r="BY10">
        <f>(RANK(_calc_라운드기준!AF10,_calc_라운드기준!$B10:$AT10,0)+COUNTIFS(_calc_라운드기준!$B10:$AT10,_calc_라운드기준!AF10,$B$1:$AT$1,"&lt;"&amp;31))-(RANK(AF10,$B10:$AT10,0)+COUNTIFS($B10:$AT10,AF10,$B$1:$AT$1,"&lt;"&amp;31))</f>
        <v>-10</v>
      </c>
      <c r="BZ10">
        <f>(RANK(_calc_라운드기준!AG10,_calc_라운드기준!$B10:$AT10,0)+COUNTIFS(_calc_라운드기준!$B10:$AT10,_calc_라운드기준!AG10,$B$1:$AT$1,"&lt;"&amp;32))-(RANK(AG10,$B10:$AT10,0)+COUNTIFS($B10:$AT10,AG10,$B$1:$AT$1,"&lt;"&amp;32))</f>
        <v>-2</v>
      </c>
      <c r="CA10">
        <f>(RANK(_calc_라운드기준!AH10,_calc_라운드기준!$B10:$AT10,0)+COUNTIFS(_calc_라운드기준!$B10:$AT10,_calc_라운드기준!AH10,$B$1:$AT$1,"&lt;"&amp;33))-(RANK(AH10,$B10:$AT10,0)+COUNTIFS($B10:$AT10,AH10,$B$1:$AT$1,"&lt;"&amp;33))</f>
        <v>29</v>
      </c>
      <c r="CB10">
        <f>(RANK(_calc_라운드기준!AI10,_calc_라운드기준!$B10:$AT10,0)+COUNTIFS(_calc_라운드기준!$B10:$AT10,_calc_라운드기준!AI10,$B$1:$AT$1,"&lt;"&amp;34))-(RANK(AI10,$B10:$AT10,0)+COUNTIFS($B10:$AT10,AI10,$B$1:$AT$1,"&lt;"&amp;34))</f>
        <v>24</v>
      </c>
      <c r="CC10">
        <f>(RANK(_calc_라운드기준!AJ10,_calc_라운드기준!$B10:$AT10,0)+COUNTIFS(_calc_라운드기준!$B10:$AT10,_calc_라운드기준!AJ10,$B$1:$AT$1,"&lt;"&amp;35))-(RANK(AJ10,$B10:$AT10,0)+COUNTIFS($B10:$AT10,AJ10,$B$1:$AT$1,"&lt;"&amp;35))</f>
        <v>-6</v>
      </c>
      <c r="CD10">
        <f>(RANK(_calc_라운드기준!AK10,_calc_라운드기준!$B10:$AT10,0)+COUNTIFS(_calc_라운드기준!$B10:$AT10,_calc_라운드기준!AK10,$B$1:$AT$1,"&lt;"&amp;36))-(RANK(AK10,$B10:$AT10,0)+COUNTIFS($B10:$AT10,AK10,$B$1:$AT$1,"&lt;"&amp;36))</f>
        <v>0</v>
      </c>
      <c r="CE10">
        <f>(RANK(_calc_라운드기준!AL10,_calc_라운드기준!$B10:$AT10,0)+COUNTIFS(_calc_라운드기준!$B10:$AT10,_calc_라운드기준!AL10,$B$1:$AT$1,"&lt;"&amp;37))-(RANK(AL10,$B10:$AT10,0)+COUNTIFS($B10:$AT10,AL10,$B$1:$AT$1,"&lt;"&amp;37))</f>
        <v>-7</v>
      </c>
      <c r="CF10">
        <f>(RANK(_calc_라운드기준!AM10,_calc_라운드기준!$B10:$AT10,0)+COUNTIFS(_calc_라운드기준!$B10:$AT10,_calc_라운드기준!AM10,$B$1:$AT$1,"&lt;"&amp;38))-(RANK(AM10,$B10:$AT10,0)+COUNTIFS($B10:$AT10,AM10,$B$1:$AT$1,"&lt;"&amp;38))</f>
        <v>10</v>
      </c>
      <c r="CG10">
        <f>(RANK(_calc_라운드기준!AN10,_calc_라운드기준!$B10:$AT10,0)+COUNTIFS(_calc_라운드기준!$B10:$AT10,_calc_라운드기준!AN10,$B$1:$AT$1,"&lt;"&amp;39))-(RANK(AN10,$B10:$AT10,0)+COUNTIFS($B10:$AT10,AN10,$B$1:$AT$1,"&lt;"&amp;39))</f>
        <v>1</v>
      </c>
      <c r="CH10">
        <f>(RANK(_calc_라운드기준!AO10,_calc_라운드기준!$B10:$AT10,0)+COUNTIFS(_calc_라운드기준!$B10:$AT10,_calc_라운드기준!AO10,$B$1:$AT$1,"&lt;"&amp;40))-(RANK(AO10,$B10:$AT10,0)+COUNTIFS($B10:$AT10,AO10,$B$1:$AT$1,"&lt;"&amp;40))</f>
        <v>-6</v>
      </c>
      <c r="CI10">
        <f>(RANK(_calc_라운드기준!AP10,_calc_라운드기준!$B10:$AT10,0)+COUNTIFS(_calc_라운드기준!$B10:$AT10,_calc_라운드기준!AP10,$B$1:$AT$1,"&lt;"&amp;41))-(RANK(AP10,$B10:$AT10,0)+COUNTIFS($B10:$AT10,AP10,$B$1:$AT$1,"&lt;"&amp;41))</f>
        <v>-9</v>
      </c>
      <c r="CJ10">
        <f>(RANK(_calc_라운드기준!AQ10,_calc_라운드기준!$B10:$AT10,0)+COUNTIFS(_calc_라운드기준!$B10:$AT10,_calc_라운드기준!AQ10,$B$1:$AT$1,"&lt;"&amp;42))-(RANK(AQ10,$B10:$AT10,0)+COUNTIFS($B10:$AT10,AQ10,$B$1:$AT$1,"&lt;"&amp;42))</f>
        <v>6</v>
      </c>
      <c r="CK10">
        <f>(RANK(_calc_라운드기준!AR10,_calc_라운드기준!$B10:$AT10,0)+COUNTIFS(_calc_라운드기준!$B10:$AT10,_calc_라운드기준!AR10,$B$1:$AT$1,"&lt;"&amp;43))-(RANK(AR10,$B10:$AT10,0)+COUNTIFS($B10:$AT10,AR10,$B$1:$AT$1,"&lt;"&amp;43))</f>
        <v>17</v>
      </c>
      <c r="CL10">
        <f>(RANK(_calc_라운드기준!AS10,_calc_라운드기준!$B10:$AT10,0)+COUNTIFS(_calc_라운드기준!$B10:$AT10,_calc_라운드기준!AS10,$B$1:$AT$1,"&lt;"&amp;44))-(RANK(AS10,$B10:$AT10,0)+COUNTIFS($B10:$AT10,AS10,$B$1:$AT$1,"&lt;"&amp;44))</f>
        <v>14</v>
      </c>
      <c r="CM10">
        <f>(RANK(_calc_라운드기준!AT10,_calc_라운드기준!$B10:$AT10,0)+COUNTIFS(_calc_라운드기준!$B10:$AT10,_calc_라운드기준!AT10,$B$1:$AT$1,"&lt;"&amp;45))-(RANK(AT10,$B10:$AT10,0)+COUNTIFS($B10:$AT10,AT10,$B$1:$AT$1,"&lt;"&amp;45))</f>
        <v>11</v>
      </c>
      <c r="CN10">
        <f t="shared" si="0"/>
        <v>45</v>
      </c>
      <c r="CO10">
        <f t="shared" si="1"/>
        <v>35</v>
      </c>
      <c r="CP10">
        <f t="shared" si="2"/>
        <v>17</v>
      </c>
      <c r="CQ10">
        <f t="shared" si="3"/>
        <v>42</v>
      </c>
      <c r="CR10">
        <f t="shared" si="4"/>
        <v>31</v>
      </c>
      <c r="CS10">
        <f t="shared" si="5"/>
        <v>7</v>
      </c>
      <c r="CT10">
        <f t="shared" si="6"/>
        <v>8</v>
      </c>
      <c r="CU10">
        <f t="shared" si="7"/>
        <v>43</v>
      </c>
      <c r="CV10">
        <f t="shared" si="8"/>
        <v>44</v>
      </c>
      <c r="CW10">
        <f t="shared" si="9"/>
        <v>15</v>
      </c>
      <c r="CX10">
        <f t="shared" si="10"/>
        <v>5</v>
      </c>
      <c r="CY10">
        <f t="shared" si="11"/>
        <v>4</v>
      </c>
      <c r="CZ10">
        <f t="shared" si="12"/>
        <v>20</v>
      </c>
      <c r="DA10">
        <f t="shared" si="13"/>
        <v>10</v>
      </c>
      <c r="DB10">
        <f t="shared" si="14"/>
        <v>24</v>
      </c>
      <c r="DC10">
        <f t="shared" si="15"/>
        <v>18</v>
      </c>
      <c r="DD10">
        <f t="shared" si="16"/>
        <v>12</v>
      </c>
      <c r="DE10">
        <f t="shared" si="17"/>
        <v>3</v>
      </c>
      <c r="DF10">
        <f t="shared" si="18"/>
        <v>29</v>
      </c>
      <c r="DG10">
        <f t="shared" si="19"/>
        <v>38</v>
      </c>
      <c r="DH10">
        <f t="shared" si="20"/>
        <v>1</v>
      </c>
      <c r="DI10">
        <f t="shared" si="21"/>
        <v>30</v>
      </c>
      <c r="DJ10">
        <f t="shared" si="22"/>
        <v>36</v>
      </c>
      <c r="DK10">
        <f t="shared" si="23"/>
        <v>23</v>
      </c>
      <c r="DL10">
        <f t="shared" si="24"/>
        <v>37</v>
      </c>
      <c r="DM10">
        <f t="shared" si="25"/>
        <v>39</v>
      </c>
      <c r="DN10">
        <f t="shared" si="26"/>
        <v>41</v>
      </c>
      <c r="DO10">
        <f t="shared" si="27"/>
        <v>33</v>
      </c>
      <c r="DP10">
        <f t="shared" si="28"/>
        <v>40</v>
      </c>
      <c r="DQ10">
        <f t="shared" si="29"/>
        <v>25</v>
      </c>
      <c r="DR10">
        <f t="shared" si="30"/>
        <v>34</v>
      </c>
      <c r="DS10">
        <f t="shared" si="31"/>
        <v>22</v>
      </c>
      <c r="DT10">
        <f t="shared" si="32"/>
        <v>2</v>
      </c>
      <c r="DU10">
        <f t="shared" si="33"/>
        <v>6</v>
      </c>
      <c r="DV10">
        <f t="shared" si="34"/>
        <v>26</v>
      </c>
      <c r="DW10">
        <f t="shared" si="35"/>
        <v>21</v>
      </c>
      <c r="DX10">
        <f t="shared" si="36"/>
        <v>28</v>
      </c>
      <c r="DY10">
        <f t="shared" si="37"/>
        <v>14</v>
      </c>
      <c r="DZ10">
        <f t="shared" si="38"/>
        <v>19</v>
      </c>
      <c r="EA10">
        <f t="shared" si="39"/>
        <v>27</v>
      </c>
      <c r="EB10">
        <f t="shared" si="40"/>
        <v>32</v>
      </c>
      <c r="EC10">
        <f t="shared" si="41"/>
        <v>16</v>
      </c>
      <c r="ED10">
        <f t="shared" si="42"/>
        <v>9</v>
      </c>
      <c r="EE10">
        <f t="shared" si="43"/>
        <v>11</v>
      </c>
      <c r="EF10">
        <f t="shared" si="44"/>
        <v>13</v>
      </c>
    </row>
    <row r="11" spans="1:136" ht="16.5" customHeight="1">
      <c r="A11">
        <f>_calc_라운드기준!A11</f>
        <v>1235</v>
      </c>
      <c r="B11">
        <f>INDEX(_calc_누적빈도!B:B,$A11)-INDEX(_calc_누적빈도!B:B,$A11-기준600회_후보!$B$1)</f>
        <v>74</v>
      </c>
      <c r="C11">
        <f>INDEX(_calc_누적빈도!C:C,$A11)-INDEX(_calc_누적빈도!C:C,$A11-기준600회_후보!$B$1)</f>
        <v>71</v>
      </c>
      <c r="D11">
        <f>INDEX(_calc_누적빈도!D:D,$A11)-INDEX(_calc_누적빈도!D:D,$A11-기준600회_후보!$B$1)</f>
        <v>91</v>
      </c>
      <c r="E11">
        <f>INDEX(_calc_누적빈도!E:E,$A11)-INDEX(_calc_누적빈도!E:E,$A11-기준600회_후보!$B$1)</f>
        <v>71</v>
      </c>
      <c r="F11">
        <f>INDEX(_calc_누적빈도!F:F,$A11)-INDEX(_calc_누적빈도!F:F,$A11-기준600회_후보!$B$1)</f>
        <v>63</v>
      </c>
      <c r="G11">
        <f>INDEX(_calc_누적빈도!G:G,$A11)-INDEX(_calc_누적빈도!G:G,$A11-기준600회_후보!$B$1)</f>
        <v>89</v>
      </c>
      <c r="H11">
        <f>INDEX(_calc_누적빈도!H:H,$A11)-INDEX(_calc_누적빈도!H:H,$A11-기준600회_후보!$B$1)</f>
        <v>88</v>
      </c>
      <c r="I11">
        <f>INDEX(_calc_누적빈도!I:I,$A11)-INDEX(_calc_누적빈도!I:I,$A11-기준600회_후보!$B$1)</f>
        <v>68</v>
      </c>
      <c r="J11">
        <f>INDEX(_calc_누적빈도!J:J,$A11)-INDEX(_calc_누적빈도!J:J,$A11-기준600회_후보!$B$1)</f>
        <v>70</v>
      </c>
      <c r="K11">
        <f>INDEX(_calc_누적빈도!K:K,$A11)-INDEX(_calc_누적빈도!K:K,$A11-기준600회_후보!$B$1)</f>
        <v>77</v>
      </c>
      <c r="L11">
        <f>INDEX(_calc_누적빈도!L:L,$A11)-INDEX(_calc_누적빈도!L:L,$A11-기준600회_후보!$B$1)</f>
        <v>84</v>
      </c>
      <c r="M11">
        <f>INDEX(_calc_누적빈도!M:M,$A11)-INDEX(_calc_누적빈도!M:M,$A11-기준600회_후보!$B$1)</f>
        <v>95</v>
      </c>
      <c r="N11">
        <f>INDEX(_calc_누적빈도!N:N,$A11)-INDEX(_calc_누적빈도!N:N,$A11-기준600회_후보!$B$1)</f>
        <v>89</v>
      </c>
      <c r="O11">
        <f>INDEX(_calc_누적빈도!O:O,$A11)-INDEX(_calc_누적빈도!O:O,$A11-기준600회_후보!$B$1)</f>
        <v>77</v>
      </c>
      <c r="P11">
        <f>INDEX(_calc_누적빈도!P:P,$A11)-INDEX(_calc_누적빈도!P:P,$A11-기준600회_후보!$B$1)</f>
        <v>89</v>
      </c>
      <c r="Q11">
        <f>INDEX(_calc_누적빈도!Q:Q,$A11)-INDEX(_calc_누적빈도!Q:Q,$A11-기준600회_후보!$B$1)</f>
        <v>92</v>
      </c>
      <c r="R11">
        <f>INDEX(_calc_누적빈도!R:R,$A11)-INDEX(_calc_누적빈도!R:R,$A11-기준600회_후보!$B$1)</f>
        <v>79</v>
      </c>
      <c r="S11">
        <f>INDEX(_calc_누적빈도!S:S,$A11)-INDEX(_calc_누적빈도!S:S,$A11-기준600회_후보!$B$1)</f>
        <v>88</v>
      </c>
      <c r="T11">
        <f>INDEX(_calc_누적빈도!T:T,$A11)-INDEX(_calc_누적빈도!T:T,$A11-기준600회_후보!$B$1)</f>
        <v>86</v>
      </c>
      <c r="U11">
        <f>INDEX(_calc_누적빈도!U:U,$A11)-INDEX(_calc_누적빈도!U:U,$A11-기준600회_후보!$B$1)</f>
        <v>64</v>
      </c>
      <c r="V11">
        <f>INDEX(_calc_누적빈도!V:V,$A11)-INDEX(_calc_누적빈도!V:V,$A11-기준600회_후보!$B$1)</f>
        <v>90</v>
      </c>
      <c r="W11">
        <f>INDEX(_calc_누적빈도!W:W,$A11)-INDEX(_calc_누적빈도!W:W,$A11-기준600회_후보!$B$1)</f>
        <v>71</v>
      </c>
      <c r="X11">
        <f>INDEX(_calc_누적빈도!X:X,$A11)-INDEX(_calc_누적빈도!X:X,$A11-기준600회_후보!$B$1)</f>
        <v>68</v>
      </c>
      <c r="Y11">
        <f>INDEX(_calc_누적빈도!Y:Y,$A11)-INDEX(_calc_누적빈도!Y:Y,$A11-기준600회_후보!$B$1)</f>
        <v>85</v>
      </c>
      <c r="Z11">
        <f>INDEX(_calc_누적빈도!Z:Z,$A11)-INDEX(_calc_누적빈도!Z:Z,$A11-기준600회_후보!$B$1)</f>
        <v>66</v>
      </c>
      <c r="AA11">
        <f>INDEX(_calc_누적빈도!AA:AA,$A11)-INDEX(_calc_누적빈도!AA:AA,$A11-기준600회_후보!$B$1)</f>
        <v>76</v>
      </c>
      <c r="AB11">
        <f>INDEX(_calc_누적빈도!AB:AB,$A11)-INDEX(_calc_누적빈도!AB:AB,$A11-기준600회_후보!$B$1)</f>
        <v>81</v>
      </c>
      <c r="AC11">
        <f>INDEX(_calc_누적빈도!AC:AC,$A11)-INDEX(_calc_누적빈도!AC:AC,$A11-기준600회_후보!$B$1)</f>
        <v>87</v>
      </c>
      <c r="AD11">
        <f>INDEX(_calc_누적빈도!AD:AD,$A11)-INDEX(_calc_누적빈도!AD:AD,$A11-기준600회_후보!$B$1)</f>
        <v>76</v>
      </c>
      <c r="AE11">
        <f>INDEX(_calc_누적빈도!AE:AE,$A11)-INDEX(_calc_누적빈도!AE:AE,$A11-기준600회_후보!$B$1)</f>
        <v>81</v>
      </c>
      <c r="AF11">
        <f>INDEX(_calc_누적빈도!AF:AF,$A11)-INDEX(_calc_누적빈도!AF:AF,$A11-기준600회_후보!$B$1)</f>
        <v>83</v>
      </c>
      <c r="AG11">
        <f>INDEX(_calc_누적빈도!AG:AG,$A11)-INDEX(_calc_누적빈도!AG:AG,$A11-기준600회_후보!$B$1)</f>
        <v>67</v>
      </c>
      <c r="AH11">
        <f>INDEX(_calc_누적빈도!AH:AH,$A11)-INDEX(_calc_누적빈도!AH:AH,$A11-기준600회_후보!$B$1)</f>
        <v>94</v>
      </c>
      <c r="AI11">
        <f>INDEX(_calc_누적빈도!AI:AI,$A11)-INDEX(_calc_누적빈도!AI:AI,$A11-기준600회_후보!$B$1)</f>
        <v>83</v>
      </c>
      <c r="AJ11">
        <f>INDEX(_calc_누적빈도!AJ:AJ,$A11)-INDEX(_calc_누적빈도!AJ:AJ,$A11-기준600회_후보!$B$1)</f>
        <v>80</v>
      </c>
      <c r="AK11">
        <f>INDEX(_calc_누적빈도!AK:AK,$A11)-INDEX(_calc_누적빈도!AK:AK,$A11-기준600회_후보!$B$1)</f>
        <v>82</v>
      </c>
      <c r="AL11">
        <f>INDEX(_calc_누적빈도!AL:AL,$A11)-INDEX(_calc_누적빈도!AL:AL,$A11-기준600회_후보!$B$1)</f>
        <v>78</v>
      </c>
      <c r="AM11">
        <f>INDEX(_calc_누적빈도!AM:AM,$A11)-INDEX(_calc_누적빈도!AM:AM,$A11-기준600회_후보!$B$1)</f>
        <v>94</v>
      </c>
      <c r="AN11">
        <f>INDEX(_calc_누적빈도!AN:AN,$A11)-INDEX(_calc_누적빈도!AN:AN,$A11-기준600회_후보!$B$1)</f>
        <v>81</v>
      </c>
      <c r="AO11">
        <f>INDEX(_calc_누적빈도!AO:AO,$A11)-INDEX(_calc_누적빈도!AO:AO,$A11-기준600회_후보!$B$1)</f>
        <v>69</v>
      </c>
      <c r="AP11">
        <f>INDEX(_calc_누적빈도!AP:AP,$A11)-INDEX(_calc_누적빈도!AP:AP,$A11-기준600회_후보!$B$1)</f>
        <v>77</v>
      </c>
      <c r="AQ11">
        <f>INDEX(_calc_누적빈도!AQ:AQ,$A11)-INDEX(_calc_누적빈도!AQ:AQ,$A11-기준600회_후보!$B$1)</f>
        <v>78</v>
      </c>
      <c r="AR11">
        <f>INDEX(_calc_누적빈도!AR:AR,$A11)-INDEX(_calc_누적빈도!AR:AR,$A11-기준600회_후보!$B$1)</f>
        <v>78</v>
      </c>
      <c r="AS11">
        <f>INDEX(_calc_누적빈도!AS:AS,$A11)-INDEX(_calc_누적빈도!AS:AS,$A11-기준600회_후보!$B$1)</f>
        <v>82</v>
      </c>
      <c r="AT11">
        <f>INDEX(_calc_누적빈도!AT:AT,$A11)-INDEX(_calc_누적빈도!AT:AT,$A11-기준600회_후보!$B$1)</f>
        <v>88</v>
      </c>
      <c r="AU11">
        <f>(RANK(_calc_라운드기준!B11,_calc_라운드기준!$B11:$AT11,0)+COUNTIFS(_calc_라운드기준!$B11:$AT11,_calc_라운드기준!B11,$B$1:$AT$1,"&lt;"&amp;1))-(RANK(B11,$B11:$AT11,0)+COUNTIFS($B11:$AT11,B11,$B$1:$AT$1,"&lt;"&amp;1))</f>
        <v>-30</v>
      </c>
      <c r="AV11">
        <f>(RANK(_calc_라운드기준!C11,_calc_라운드기준!$B11:$AT11,0)+COUNTIFS(_calc_라운드기준!$B11:$AT11,_calc_라운드기준!C11,$B$1:$AT$1,"&lt;"&amp;2))-(RANK(C11,$B11:$AT11,0)+COUNTIFS($B11:$AT11,C11,$B$1:$AT$1,"&lt;"&amp;2))</f>
        <v>-11</v>
      </c>
      <c r="AW11">
        <f>(RANK(_calc_라운드기준!D11,_calc_라운드기준!$B11:$AT11,0)+COUNTIFS(_calc_라운드기준!$B11:$AT11,_calc_라운드기준!D11,$B$1:$AT$1,"&lt;"&amp;3))-(RANK(D11,$B11:$AT11,0)+COUNTIFS($B11:$AT11,D11,$B$1:$AT$1,"&lt;"&amp;3))</f>
        <v>3</v>
      </c>
      <c r="AX11">
        <f>(RANK(_calc_라운드기준!E11,_calc_라운드기준!$B11:$AT11,0)+COUNTIFS(_calc_라운드기준!$B11:$AT11,_calc_라운드기준!E11,$B$1:$AT$1,"&lt;"&amp;4))-(RANK(E11,$B11:$AT11,0)+COUNTIFS($B11:$AT11,E11,$B$1:$AT$1,"&lt;"&amp;4))</f>
        <v>-22</v>
      </c>
      <c r="AY11">
        <f>(RANK(_calc_라운드기준!F11,_calc_라운드기준!$B11:$AT11,0)+COUNTIFS(_calc_라운드기준!$B11:$AT11,_calc_라운드기준!F11,$B$1:$AT$1,"&lt;"&amp;5))-(RANK(F11,$B11:$AT11,0)+COUNTIFS($B11:$AT11,F11,$B$1:$AT$1,"&lt;"&amp;5))</f>
        <v>-8</v>
      </c>
      <c r="AZ11">
        <f>(RANK(_calc_라운드기준!G11,_calc_라운드기준!$B11:$AT11,0)+COUNTIFS(_calc_라운드기준!$B11:$AT11,_calc_라운드기준!G11,$B$1:$AT$1,"&lt;"&amp;6))-(RANK(G11,$B11:$AT11,0)+COUNTIFS($B11:$AT11,G11,$B$1:$AT$1,"&lt;"&amp;6))</f>
        <v>18</v>
      </c>
      <c r="BA11">
        <f>(RANK(_calc_라운드기준!H11,_calc_라운드기준!$B11:$AT11,0)+COUNTIFS(_calc_라운드기준!$B11:$AT11,_calc_라운드기준!H11,$B$1:$AT$1,"&lt;"&amp;7))-(RANK(H11,$B11:$AT11,0)+COUNTIFS($B11:$AT11,H11,$B$1:$AT$1,"&lt;"&amp;7))</f>
        <v>28</v>
      </c>
      <c r="BB11">
        <f>(RANK(_calc_라운드기준!I11,_calc_라운드기준!$B11:$AT11,0)+COUNTIFS(_calc_라운드기준!$B11:$AT11,_calc_라운드기준!I11,$B$1:$AT$1,"&lt;"&amp;8))-(RANK(I11,$B11:$AT11,0)+COUNTIFS($B11:$AT11,I11,$B$1:$AT$1,"&lt;"&amp;8))</f>
        <v>-25</v>
      </c>
      <c r="BC11">
        <f>(RANK(_calc_라운드기준!J11,_calc_라운드기준!$B11:$AT11,0)+COUNTIFS(_calc_라운드기준!$B11:$AT11,_calc_라운드기준!J11,$B$1:$AT$1,"&lt;"&amp;9))-(RANK(J11,$B11:$AT11,0)+COUNTIFS($B11:$AT11,J11,$B$1:$AT$1,"&lt;"&amp;9))</f>
        <v>-29</v>
      </c>
      <c r="BD11">
        <f>(RANK(_calc_라운드기준!K11,_calc_라운드기준!$B11:$AT11,0)+COUNTIFS(_calc_라운드기준!$B11:$AT11,_calc_라운드기준!K11,$B$1:$AT$1,"&lt;"&amp;10))-(RANK(K11,$B11:$AT11,0)+COUNTIFS($B11:$AT11,K11,$B$1:$AT$1,"&lt;"&amp;10))</f>
        <v>10</v>
      </c>
      <c r="BE11">
        <f>(RANK(_calc_라운드기준!L11,_calc_라운드기준!$B11:$AT11,0)+COUNTIFS(_calc_라운드기준!$B11:$AT11,_calc_라운드기준!L11,$B$1:$AT$1,"&lt;"&amp;11))-(RANK(L11,$B11:$AT11,0)+COUNTIFS($B11:$AT11,L11,$B$1:$AT$1,"&lt;"&amp;11))</f>
        <v>26</v>
      </c>
      <c r="BF11">
        <f>(RANK(_calc_라운드기준!M11,_calc_라운드기준!$B11:$AT11,0)+COUNTIFS(_calc_라운드기준!$B11:$AT11,_calc_라운드기준!M11,$B$1:$AT$1,"&lt;"&amp;12))-(RANK(M11,$B11:$AT11,0)+COUNTIFS($B11:$AT11,M11,$B$1:$AT$1,"&lt;"&amp;12))</f>
        <v>25</v>
      </c>
      <c r="BG11">
        <f>(RANK(_calc_라운드기준!N11,_calc_라운드기준!$B11:$AT11,0)+COUNTIFS(_calc_라운드기준!$B11:$AT11,_calc_라운드기준!N11,$B$1:$AT$1,"&lt;"&amp;13))-(RANK(N11,$B11:$AT11,0)+COUNTIFS($B11:$AT11,N11,$B$1:$AT$1,"&lt;"&amp;13))</f>
        <v>2</v>
      </c>
      <c r="BH11">
        <f>(RANK(_calc_라운드기준!O11,_calc_라운드기준!$B11:$AT11,0)+COUNTIFS(_calc_라운드기준!$B11:$AT11,_calc_라운드기준!O11,$B$1:$AT$1,"&lt;"&amp;14))-(RANK(O11,$B11:$AT11,0)+COUNTIFS($B11:$AT11,O11,$B$1:$AT$1,"&lt;"&amp;14))</f>
        <v>13</v>
      </c>
      <c r="BI11">
        <f>(RANK(_calc_라운드기준!P11,_calc_라운드기준!$B11:$AT11,0)+COUNTIFS(_calc_라운드기준!$B11:$AT11,_calc_라운드기준!P11,$B$1:$AT$1,"&lt;"&amp;15))-(RANK(P11,$B11:$AT11,0)+COUNTIFS($B11:$AT11,P11,$B$1:$AT$1,"&lt;"&amp;15))</f>
        <v>-6</v>
      </c>
      <c r="BJ11">
        <f>(RANK(_calc_라운드기준!Q11,_calc_라운드기준!$B11:$AT11,0)+COUNTIFS(_calc_라운드기준!$B11:$AT11,_calc_라운드기준!Q11,$B$1:$AT$1,"&lt;"&amp;16))-(RANK(Q11,$B11:$AT11,0)+COUNTIFS($B11:$AT11,Q11,$B$1:$AT$1,"&lt;"&amp;16))</f>
        <v>1</v>
      </c>
      <c r="BK11">
        <f>(RANK(_calc_라운드기준!R11,_calc_라운드기준!$B11:$AT11,0)+COUNTIFS(_calc_라운드기준!$B11:$AT11,_calc_라운드기준!R11,$B$1:$AT$1,"&lt;"&amp;17))-(RANK(R11,$B11:$AT11,0)+COUNTIFS($B11:$AT11,R11,$B$1:$AT$1,"&lt;"&amp;17))</f>
        <v>2</v>
      </c>
      <c r="BL11">
        <f>(RANK(_calc_라운드기준!S11,_calc_라운드기준!$B11:$AT11,0)+COUNTIFS(_calc_라운드기준!$B11:$AT11,_calc_라운드기준!S11,$B$1:$AT$1,"&lt;"&amp;18))-(RANK(S11,$B11:$AT11,0)+COUNTIFS($B11:$AT11,S11,$B$1:$AT$1,"&lt;"&amp;18))</f>
        <v>29</v>
      </c>
      <c r="BM11">
        <f>(RANK(_calc_라운드기준!T11,_calc_라운드기준!$B11:$AT11,0)+COUNTIFS(_calc_라운드기준!$B11:$AT11,_calc_라운드기준!T11,$B$1:$AT$1,"&lt;"&amp;19))-(RANK(T11,$B11:$AT11,0)+COUNTIFS($B11:$AT11,T11,$B$1:$AT$1,"&lt;"&amp;19))</f>
        <v>-8</v>
      </c>
      <c r="BN11">
        <f>(RANK(_calc_라운드기준!U11,_calc_라운드기준!$B11:$AT11,0)+COUNTIFS(_calc_라운드기준!$B11:$AT11,_calc_라운드기준!U11,$B$1:$AT$1,"&lt;"&amp;20))-(RANK(U11,$B11:$AT11,0)+COUNTIFS($B11:$AT11,U11,$B$1:$AT$1,"&lt;"&amp;20))</f>
        <v>-16</v>
      </c>
      <c r="BO11">
        <f>(RANK(_calc_라운드기준!V11,_calc_라운드기준!$B11:$AT11,0)+COUNTIFS(_calc_라운드기준!$B11:$AT11,_calc_라운드기준!V11,$B$1:$AT$1,"&lt;"&amp;21))-(RANK(V11,$B11:$AT11,0)+COUNTIFS($B11:$AT11,V11,$B$1:$AT$1,"&lt;"&amp;21))</f>
        <v>38</v>
      </c>
      <c r="BP11">
        <f>(RANK(_calc_라운드기준!W11,_calc_라운드기준!$B11:$AT11,0)+COUNTIFS(_calc_라운드기준!$B11:$AT11,_calc_라운드기준!W11,$B$1:$AT$1,"&lt;"&amp;22))-(RANK(W11,$B11:$AT11,0)+COUNTIFS($B11:$AT11,W11,$B$1:$AT$1,"&lt;"&amp;22))</f>
        <v>-21</v>
      </c>
      <c r="BQ11">
        <f>(RANK(_calc_라운드기준!X11,_calc_라운드기준!$B11:$AT11,0)+COUNTIFS(_calc_라운드기준!$B11:$AT11,_calc_라운드기준!X11,$B$1:$AT$1,"&lt;"&amp;23))-(RANK(X11,$B11:$AT11,0)+COUNTIFS($B11:$AT11,X11,$B$1:$AT$1,"&lt;"&amp;23))</f>
        <v>-12</v>
      </c>
      <c r="BR11">
        <f>(RANK(_calc_라운드기준!Y11,_calc_라운드기준!$B11:$AT11,0)+COUNTIFS(_calc_라운드기준!$B11:$AT11,_calc_라운드기준!Y11,$B$1:$AT$1,"&lt;"&amp;24))-(RANK(Y11,$B11:$AT11,0)+COUNTIFS($B11:$AT11,Y11,$B$1:$AT$1,"&lt;"&amp;24))</f>
        <v>-4</v>
      </c>
      <c r="BS11">
        <f>(RANK(_calc_라운드기준!Z11,_calc_라운드기준!$B11:$AT11,0)+COUNTIFS(_calc_라운드기준!$B11:$AT11,_calc_라운드기준!Z11,$B$1:$AT$1,"&lt;"&amp;25))-(RANK(Z11,$B11:$AT11,0)+COUNTIFS($B11:$AT11,Z11,$B$1:$AT$1,"&lt;"&amp;25))</f>
        <v>-13</v>
      </c>
      <c r="BT11">
        <f>(RANK(_calc_라운드기준!AA11,_calc_라운드기준!$B11:$AT11,0)+COUNTIFS(_calc_라운드기준!$B11:$AT11,_calc_라운드기준!AA11,$B$1:$AT$1,"&lt;"&amp;26))-(RANK(AA11,$B11:$AT11,0)+COUNTIFS($B11:$AT11,AA11,$B$1:$AT$1,"&lt;"&amp;26))</f>
        <v>-15</v>
      </c>
      <c r="BU11">
        <f>(RANK(_calc_라운드기준!AB11,_calc_라운드기준!$B11:$AT11,0)+COUNTIFS(_calc_라운드기준!$B11:$AT11,_calc_라운드기준!AB11,$B$1:$AT$1,"&lt;"&amp;27))-(RANK(AB11,$B11:$AT11,0)+COUNTIFS($B11:$AT11,AB11,$B$1:$AT$1,"&lt;"&amp;27))</f>
        <v>-20</v>
      </c>
      <c r="BV11">
        <f>(RANK(_calc_라운드기준!AC11,_calc_라운드기준!$B11:$AT11,0)+COUNTIFS(_calc_라운드기준!$B11:$AT11,_calc_라운드기준!AC11,$B$1:$AT$1,"&lt;"&amp;28))-(RANK(AC11,$B11:$AT11,0)+COUNTIFS($B11:$AT11,AC11,$B$1:$AT$1,"&lt;"&amp;28))</f>
        <v>-11</v>
      </c>
      <c r="BW11">
        <f>(RANK(_calc_라운드기준!AD11,_calc_라운드기준!$B11:$AT11,0)+COUNTIFS(_calc_라운드기준!$B11:$AT11,_calc_라운드기준!AD11,$B$1:$AT$1,"&lt;"&amp;29))-(RANK(AD11,$B11:$AT11,0)+COUNTIFS($B11:$AT11,AD11,$B$1:$AT$1,"&lt;"&amp;29))</f>
        <v>-21</v>
      </c>
      <c r="BX11">
        <f>(RANK(_calc_라운드기준!AE11,_calc_라운드기준!$B11:$AT11,0)+COUNTIFS(_calc_라운드기준!$B11:$AT11,_calc_라운드기준!AE11,$B$1:$AT$1,"&lt;"&amp;30))-(RANK(AE11,$B11:$AT11,0)+COUNTIFS($B11:$AT11,AE11,$B$1:$AT$1,"&lt;"&amp;30))</f>
        <v>-4</v>
      </c>
      <c r="BY11">
        <f>(RANK(_calc_라운드기준!AF11,_calc_라운드기준!$B11:$AT11,0)+COUNTIFS(_calc_라운드기준!$B11:$AT11,_calc_라운드기준!AF11,$B$1:$AT$1,"&lt;"&amp;31))-(RANK(AF11,$B11:$AT11,0)+COUNTIFS($B11:$AT11,AF11,$B$1:$AT$1,"&lt;"&amp;31))</f>
        <v>-10</v>
      </c>
      <c r="BZ11">
        <f>(RANK(_calc_라운드기준!AG11,_calc_라운드기준!$B11:$AT11,0)+COUNTIFS(_calc_라운드기준!$B11:$AT11,_calc_라운드기준!AG11,$B$1:$AT$1,"&lt;"&amp;32))-(RANK(AG11,$B11:$AT11,0)+COUNTIFS($B11:$AT11,AG11,$B$1:$AT$1,"&lt;"&amp;32))</f>
        <v>-11</v>
      </c>
      <c r="CA11">
        <f>(RANK(_calc_라운드기준!AH11,_calc_라운드기준!$B11:$AT11,0)+COUNTIFS(_calc_라운드기준!$B11:$AT11,_calc_라운드기준!AH11,$B$1:$AT$1,"&lt;"&amp;33))-(RANK(AH11,$B11:$AT11,0)+COUNTIFS($B11:$AT11,AH11,$B$1:$AT$1,"&lt;"&amp;33))</f>
        <v>30</v>
      </c>
      <c r="CB11">
        <f>(RANK(_calc_라운드기준!AI11,_calc_라운드기준!$B11:$AT11,0)+COUNTIFS(_calc_라운드기준!$B11:$AT11,_calc_라운드기준!AI11,$B$1:$AT$1,"&lt;"&amp;34))-(RANK(AI11,$B11:$AT11,0)+COUNTIFS($B11:$AT11,AI11,$B$1:$AT$1,"&lt;"&amp;34))</f>
        <v>23</v>
      </c>
      <c r="CC11">
        <f>(RANK(_calc_라운드기준!AJ11,_calc_라운드기준!$B11:$AT11,0)+COUNTIFS(_calc_라운드기준!$B11:$AT11,_calc_라운드기준!AJ11,$B$1:$AT$1,"&lt;"&amp;35))-(RANK(AJ11,$B11:$AT11,0)+COUNTIFS($B11:$AT11,AJ11,$B$1:$AT$1,"&lt;"&amp;35))</f>
        <v>-5</v>
      </c>
      <c r="CD11">
        <f>(RANK(_calc_라운드기준!AK11,_calc_라운드기준!$B11:$AT11,0)+COUNTIFS(_calc_라운드기준!$B11:$AT11,_calc_라운드기준!AK11,$B$1:$AT$1,"&lt;"&amp;36))-(RANK(AK11,$B11:$AT11,0)+COUNTIFS($B11:$AT11,AK11,$B$1:$AT$1,"&lt;"&amp;36))</f>
        <v>1</v>
      </c>
      <c r="CE11">
        <f>(RANK(_calc_라운드기준!AL11,_calc_라운드기준!$B11:$AT11,0)+COUNTIFS(_calc_라운드기준!$B11:$AT11,_calc_라운드기준!AL11,$B$1:$AT$1,"&lt;"&amp;37))-(RANK(AL11,$B11:$AT11,0)+COUNTIFS($B11:$AT11,AL11,$B$1:$AT$1,"&lt;"&amp;37))</f>
        <v>-5</v>
      </c>
      <c r="CF11">
        <f>(RANK(_calc_라운드기준!AM11,_calc_라운드기준!$B11:$AT11,0)+COUNTIFS(_calc_라운드기준!$B11:$AT11,_calc_라운드기준!AM11,$B$1:$AT$1,"&lt;"&amp;38))-(RANK(AM11,$B11:$AT11,0)+COUNTIFS($B11:$AT11,AM11,$B$1:$AT$1,"&lt;"&amp;38))</f>
        <v>10</v>
      </c>
      <c r="CG11">
        <f>(RANK(_calc_라운드기준!AN11,_calc_라운드기준!$B11:$AT11,0)+COUNTIFS(_calc_라운드기준!$B11:$AT11,_calc_라운드기준!AN11,$B$1:$AT$1,"&lt;"&amp;39))-(RANK(AN11,$B11:$AT11,0)+COUNTIFS($B11:$AT11,AN11,$B$1:$AT$1,"&lt;"&amp;39))</f>
        <v>10</v>
      </c>
      <c r="CH11">
        <f>(RANK(_calc_라운드기준!AO11,_calc_라운드기준!$B11:$AT11,0)+COUNTIFS(_calc_라운드기준!$B11:$AT11,_calc_라운드기준!AO11,$B$1:$AT$1,"&lt;"&amp;40))-(RANK(AO11,$B11:$AT11,0)+COUNTIFS($B11:$AT11,AO11,$B$1:$AT$1,"&lt;"&amp;40))</f>
        <v>-5</v>
      </c>
      <c r="CI11">
        <f>(RANK(_calc_라운드기준!AP11,_calc_라운드기준!$B11:$AT11,0)+COUNTIFS(_calc_라운드기준!$B11:$AT11,_calc_라운드기준!AP11,$B$1:$AT$1,"&lt;"&amp;41))-(RANK(AP11,$B11:$AT11,0)+COUNTIFS($B11:$AT11,AP11,$B$1:$AT$1,"&lt;"&amp;41))</f>
        <v>-9</v>
      </c>
      <c r="CJ11">
        <f>(RANK(_calc_라운드기준!AQ11,_calc_라운드기준!$B11:$AT11,0)+COUNTIFS(_calc_라운드기준!$B11:$AT11,_calc_라운드기준!AQ11,$B$1:$AT$1,"&lt;"&amp;42))-(RANK(AQ11,$B11:$AT11,0)+COUNTIFS($B11:$AT11,AQ11,$B$1:$AT$1,"&lt;"&amp;42))</f>
        <v>8</v>
      </c>
      <c r="CK11">
        <f>(RANK(_calc_라운드기준!AR11,_calc_라운드기준!$B11:$AT11,0)+COUNTIFS(_calc_라운드기준!$B11:$AT11,_calc_라운드기준!AR11,$B$1:$AT$1,"&lt;"&amp;43))-(RANK(AR11,$B11:$AT11,0)+COUNTIFS($B11:$AT11,AR11,$B$1:$AT$1,"&lt;"&amp;43))</f>
        <v>17</v>
      </c>
      <c r="CL11">
        <f>(RANK(_calc_라운드기준!AS11,_calc_라운드기준!$B11:$AT11,0)+COUNTIFS(_calc_라운드기준!$B11:$AT11,_calc_라운드기준!AS11,$B$1:$AT$1,"&lt;"&amp;44))-(RANK(AS11,$B11:$AT11,0)+COUNTIFS($B11:$AT11,AS11,$B$1:$AT$1,"&lt;"&amp;44))</f>
        <v>16</v>
      </c>
      <c r="CM11">
        <f>(RANK(_calc_라운드기준!AT11,_calc_라운드기준!$B11:$AT11,0)+COUNTIFS(_calc_라운드기준!$B11:$AT11,_calc_라운드기준!AT11,$B$1:$AT$1,"&lt;"&amp;45))-(RANK(AT11,$B11:$AT11,0)+COUNTIFS($B11:$AT11,AT11,$B$1:$AT$1,"&lt;"&amp;45))</f>
        <v>11</v>
      </c>
      <c r="CN11">
        <f t="shared" si="0"/>
        <v>45</v>
      </c>
      <c r="CO11">
        <f t="shared" si="1"/>
        <v>32</v>
      </c>
      <c r="CP11">
        <f t="shared" si="2"/>
        <v>17</v>
      </c>
      <c r="CQ11">
        <f t="shared" si="3"/>
        <v>42</v>
      </c>
      <c r="CR11">
        <f t="shared" si="4"/>
        <v>28</v>
      </c>
      <c r="CS11">
        <f t="shared" si="5"/>
        <v>8</v>
      </c>
      <c r="CT11">
        <f t="shared" si="6"/>
        <v>4</v>
      </c>
      <c r="CU11">
        <f t="shared" si="7"/>
        <v>43</v>
      </c>
      <c r="CV11">
        <f t="shared" si="8"/>
        <v>44</v>
      </c>
      <c r="CW11">
        <f t="shared" si="9"/>
        <v>13</v>
      </c>
      <c r="CX11">
        <f t="shared" si="10"/>
        <v>5</v>
      </c>
      <c r="CY11">
        <f t="shared" si="11"/>
        <v>6</v>
      </c>
      <c r="CZ11">
        <f t="shared" si="12"/>
        <v>18</v>
      </c>
      <c r="DA11">
        <f t="shared" si="13"/>
        <v>11</v>
      </c>
      <c r="DB11">
        <f t="shared" si="14"/>
        <v>27</v>
      </c>
      <c r="DC11">
        <f t="shared" si="15"/>
        <v>20</v>
      </c>
      <c r="DD11">
        <f t="shared" si="16"/>
        <v>19</v>
      </c>
      <c r="DE11">
        <f t="shared" si="17"/>
        <v>3</v>
      </c>
      <c r="DF11">
        <f t="shared" si="18"/>
        <v>29</v>
      </c>
      <c r="DG11">
        <f t="shared" si="19"/>
        <v>38</v>
      </c>
      <c r="DH11">
        <f t="shared" si="20"/>
        <v>1</v>
      </c>
      <c r="DI11">
        <f t="shared" si="21"/>
        <v>40</v>
      </c>
      <c r="DJ11">
        <f t="shared" si="22"/>
        <v>35</v>
      </c>
      <c r="DK11">
        <f t="shared" si="23"/>
        <v>22</v>
      </c>
      <c r="DL11">
        <f t="shared" si="24"/>
        <v>36</v>
      </c>
      <c r="DM11">
        <f t="shared" si="25"/>
        <v>37</v>
      </c>
      <c r="DN11">
        <f t="shared" si="26"/>
        <v>39</v>
      </c>
      <c r="DO11">
        <f t="shared" si="27"/>
        <v>33</v>
      </c>
      <c r="DP11">
        <f t="shared" si="28"/>
        <v>41</v>
      </c>
      <c r="DQ11">
        <f t="shared" si="29"/>
        <v>23</v>
      </c>
      <c r="DR11">
        <f t="shared" si="30"/>
        <v>31</v>
      </c>
      <c r="DS11">
        <f t="shared" si="31"/>
        <v>34</v>
      </c>
      <c r="DT11">
        <f t="shared" si="32"/>
        <v>2</v>
      </c>
      <c r="DU11">
        <f t="shared" si="33"/>
        <v>7</v>
      </c>
      <c r="DV11">
        <f t="shared" si="34"/>
        <v>24</v>
      </c>
      <c r="DW11">
        <f t="shared" si="35"/>
        <v>21</v>
      </c>
      <c r="DX11">
        <f t="shared" si="36"/>
        <v>25</v>
      </c>
      <c r="DY11">
        <f t="shared" si="37"/>
        <v>14</v>
      </c>
      <c r="DZ11">
        <f t="shared" si="38"/>
        <v>15</v>
      </c>
      <c r="EA11">
        <f t="shared" si="39"/>
        <v>26</v>
      </c>
      <c r="EB11">
        <f t="shared" si="40"/>
        <v>30</v>
      </c>
      <c r="EC11">
        <f t="shared" si="41"/>
        <v>16</v>
      </c>
      <c r="ED11">
        <f t="shared" si="42"/>
        <v>9</v>
      </c>
      <c r="EE11">
        <f t="shared" si="43"/>
        <v>10</v>
      </c>
      <c r="EF11">
        <f t="shared" si="44"/>
        <v>12</v>
      </c>
    </row>
    <row r="12" spans="1:136" ht="16.5" customHeight="1">
      <c r="A12">
        <f>_calc_라운드기준!A12</f>
        <v>1234</v>
      </c>
      <c r="B12">
        <f>INDEX(_calc_누적빈도!B:B,$A12)-INDEX(_calc_누적빈도!B:B,$A12-기준600회_후보!$B$1)</f>
        <v>73</v>
      </c>
      <c r="C12">
        <f>INDEX(_calc_누적빈도!C:C,$A12)-INDEX(_calc_누적빈도!C:C,$A12-기준600회_후보!$B$1)</f>
        <v>71</v>
      </c>
      <c r="D12">
        <f>INDEX(_calc_누적빈도!D:D,$A12)-INDEX(_calc_누적빈도!D:D,$A12-기준600회_후보!$B$1)</f>
        <v>91</v>
      </c>
      <c r="E12">
        <f>INDEX(_calc_누적빈도!E:E,$A12)-INDEX(_calc_누적빈도!E:E,$A12-기준600회_후보!$B$1)</f>
        <v>72</v>
      </c>
      <c r="F12">
        <f>INDEX(_calc_누적빈도!F:F,$A12)-INDEX(_calc_누적빈도!F:F,$A12-기준600회_후보!$B$1)</f>
        <v>63</v>
      </c>
      <c r="G12">
        <f>INDEX(_calc_누적빈도!G:G,$A12)-INDEX(_calc_누적빈도!G:G,$A12-기준600회_후보!$B$1)</f>
        <v>89</v>
      </c>
      <c r="H12">
        <f>INDEX(_calc_누적빈도!H:H,$A12)-INDEX(_calc_누적빈도!H:H,$A12-기준600회_후보!$B$1)</f>
        <v>88</v>
      </c>
      <c r="I12">
        <f>INDEX(_calc_누적빈도!I:I,$A12)-INDEX(_calc_누적빈도!I:I,$A12-기준600회_후보!$B$1)</f>
        <v>68</v>
      </c>
      <c r="J12">
        <f>INDEX(_calc_누적빈도!J:J,$A12)-INDEX(_calc_누적빈도!J:J,$A12-기준600회_후보!$B$1)</f>
        <v>70</v>
      </c>
      <c r="K12">
        <f>INDEX(_calc_누적빈도!K:K,$A12)-INDEX(_calc_누적빈도!K:K,$A12-기준600회_후보!$B$1)</f>
        <v>78</v>
      </c>
      <c r="L12">
        <f>INDEX(_calc_누적빈도!L:L,$A12)-INDEX(_calc_누적빈도!L:L,$A12-기준600회_후보!$B$1)</f>
        <v>85</v>
      </c>
      <c r="M12">
        <f>INDEX(_calc_누적빈도!M:M,$A12)-INDEX(_calc_누적빈도!M:M,$A12-기준600회_후보!$B$1)</f>
        <v>96</v>
      </c>
      <c r="N12">
        <f>INDEX(_calc_누적빈도!N:N,$A12)-INDEX(_calc_누적빈도!N:N,$A12-기준600회_후보!$B$1)</f>
        <v>89</v>
      </c>
      <c r="O12">
        <f>INDEX(_calc_누적빈도!O:O,$A12)-INDEX(_calc_누적빈도!O:O,$A12-기준600회_후보!$B$1)</f>
        <v>77</v>
      </c>
      <c r="P12">
        <f>INDEX(_calc_누적빈도!P:P,$A12)-INDEX(_calc_누적빈도!P:P,$A12-기준600회_후보!$B$1)</f>
        <v>88</v>
      </c>
      <c r="Q12">
        <f>INDEX(_calc_누적빈도!Q:Q,$A12)-INDEX(_calc_누적빈도!Q:Q,$A12-기준600회_후보!$B$1)</f>
        <v>92</v>
      </c>
      <c r="R12">
        <f>INDEX(_calc_누적빈도!R:R,$A12)-INDEX(_calc_누적빈도!R:R,$A12-기준600회_후보!$B$1)</f>
        <v>79</v>
      </c>
      <c r="S12">
        <f>INDEX(_calc_누적빈도!S:S,$A12)-INDEX(_calc_누적빈도!S:S,$A12-기준600회_후보!$B$1)</f>
        <v>88</v>
      </c>
      <c r="T12">
        <f>INDEX(_calc_누적빈도!T:T,$A12)-INDEX(_calc_누적빈도!T:T,$A12-기준600회_후보!$B$1)</f>
        <v>85</v>
      </c>
      <c r="U12">
        <f>INDEX(_calc_누적빈도!U:U,$A12)-INDEX(_calc_누적빈도!U:U,$A12-기준600회_후보!$B$1)</f>
        <v>65</v>
      </c>
      <c r="V12">
        <f>INDEX(_calc_누적빈도!V:V,$A12)-INDEX(_calc_누적빈도!V:V,$A12-기준600회_후보!$B$1)</f>
        <v>90</v>
      </c>
      <c r="W12">
        <f>INDEX(_calc_누적빈도!W:W,$A12)-INDEX(_calc_누적빈도!W:W,$A12-기준600회_후보!$B$1)</f>
        <v>71</v>
      </c>
      <c r="X12">
        <f>INDEX(_calc_누적빈도!X:X,$A12)-INDEX(_calc_누적빈도!X:X,$A12-기준600회_후보!$B$1)</f>
        <v>68</v>
      </c>
      <c r="Y12">
        <f>INDEX(_calc_누적빈도!Y:Y,$A12)-INDEX(_calc_누적빈도!Y:Y,$A12-기준600회_후보!$B$1)</f>
        <v>85</v>
      </c>
      <c r="Z12">
        <f>INDEX(_calc_누적빈도!Z:Z,$A12)-INDEX(_calc_누적빈도!Z:Z,$A12-기준600회_후보!$B$1)</f>
        <v>66</v>
      </c>
      <c r="AA12">
        <f>INDEX(_calc_누적빈도!AA:AA,$A12)-INDEX(_calc_누적빈도!AA:AA,$A12-기준600회_후보!$B$1)</f>
        <v>76</v>
      </c>
      <c r="AB12">
        <f>INDEX(_calc_누적빈도!AB:AB,$A12)-INDEX(_calc_누적빈도!AB:AB,$A12-기준600회_후보!$B$1)</f>
        <v>82</v>
      </c>
      <c r="AC12">
        <f>INDEX(_calc_누적빈도!AC:AC,$A12)-INDEX(_calc_누적빈도!AC:AC,$A12-기준600회_후보!$B$1)</f>
        <v>87</v>
      </c>
      <c r="AD12">
        <f>INDEX(_calc_누적빈도!AD:AD,$A12)-INDEX(_calc_누적빈도!AD:AD,$A12-기준600회_후보!$B$1)</f>
        <v>76</v>
      </c>
      <c r="AE12">
        <f>INDEX(_calc_누적빈도!AE:AE,$A12)-INDEX(_calc_누적빈도!AE:AE,$A12-기준600회_후보!$B$1)</f>
        <v>81</v>
      </c>
      <c r="AF12">
        <f>INDEX(_calc_누적빈도!AF:AF,$A12)-INDEX(_calc_누적빈도!AF:AF,$A12-기준600회_후보!$B$1)</f>
        <v>82</v>
      </c>
      <c r="AG12">
        <f>INDEX(_calc_누적빈도!AG:AG,$A12)-INDEX(_calc_누적빈도!AG:AG,$A12-기준600회_후보!$B$1)</f>
        <v>67</v>
      </c>
      <c r="AH12">
        <f>INDEX(_calc_누적빈도!AH:AH,$A12)-INDEX(_calc_누적빈도!AH:AH,$A12-기준600회_후보!$B$1)</f>
        <v>94</v>
      </c>
      <c r="AI12">
        <f>INDEX(_calc_누적빈도!AI:AI,$A12)-INDEX(_calc_누적빈도!AI:AI,$A12-기준600회_후보!$B$1)</f>
        <v>83</v>
      </c>
      <c r="AJ12">
        <f>INDEX(_calc_누적빈도!AJ:AJ,$A12)-INDEX(_calc_누적빈도!AJ:AJ,$A12-기준600회_후보!$B$1)</f>
        <v>79</v>
      </c>
      <c r="AK12">
        <f>INDEX(_calc_누적빈도!AK:AK,$A12)-INDEX(_calc_누적빈도!AK:AK,$A12-기준600회_후보!$B$1)</f>
        <v>82</v>
      </c>
      <c r="AL12">
        <f>INDEX(_calc_누적빈도!AL:AL,$A12)-INDEX(_calc_누적빈도!AL:AL,$A12-기준600회_후보!$B$1)</f>
        <v>78</v>
      </c>
      <c r="AM12">
        <f>INDEX(_calc_누적빈도!AM:AM,$A12)-INDEX(_calc_누적빈도!AM:AM,$A12-기준600회_후보!$B$1)</f>
        <v>94</v>
      </c>
      <c r="AN12">
        <f>INDEX(_calc_누적빈도!AN:AN,$A12)-INDEX(_calc_누적빈도!AN:AN,$A12-기준600회_후보!$B$1)</f>
        <v>81</v>
      </c>
      <c r="AO12">
        <f>INDEX(_calc_누적빈도!AO:AO,$A12)-INDEX(_calc_누적빈도!AO:AO,$A12-기준600회_후보!$B$1)</f>
        <v>69</v>
      </c>
      <c r="AP12">
        <f>INDEX(_calc_누적빈도!AP:AP,$A12)-INDEX(_calc_누적빈도!AP:AP,$A12-기준600회_후보!$B$1)</f>
        <v>77</v>
      </c>
      <c r="AQ12">
        <f>INDEX(_calc_누적빈도!AQ:AQ,$A12)-INDEX(_calc_누적빈도!AQ:AQ,$A12-기준600회_후보!$B$1)</f>
        <v>78</v>
      </c>
      <c r="AR12">
        <f>INDEX(_calc_누적빈도!AR:AR,$A12)-INDEX(_calc_누적빈도!AR:AR,$A12-기준600회_후보!$B$1)</f>
        <v>77</v>
      </c>
      <c r="AS12">
        <f>INDEX(_calc_누적빈도!AS:AS,$A12)-INDEX(_calc_누적빈도!AS:AS,$A12-기준600회_후보!$B$1)</f>
        <v>82</v>
      </c>
      <c r="AT12">
        <f>INDEX(_calc_누적빈도!AT:AT,$A12)-INDEX(_calc_누적빈도!AT:AT,$A12-기준600회_후보!$B$1)</f>
        <v>88</v>
      </c>
      <c r="AU12">
        <f>(RANK(_calc_라운드기준!B12,_calc_라운드기준!$B12:$AT12,0)+COUNTIFS(_calc_라운드기준!$B12:$AT12,_calc_라운드기준!B12,$B$1:$AT$1,"&lt;"&amp;1))-(RANK(B12,$B12:$AT12,0)+COUNTIFS($B12:$AT12,B12,$B$1:$AT$1,"&lt;"&amp;1))</f>
        <v>-28</v>
      </c>
      <c r="AV12">
        <f>(RANK(_calc_라운드기준!C12,_calc_라운드기준!$B12:$AT12,0)+COUNTIFS(_calc_라운드기준!$B12:$AT12,_calc_라운드기준!C12,$B$1:$AT$1,"&lt;"&amp;2))-(RANK(C12,$B12:$AT12,0)+COUNTIFS($B12:$AT12,C12,$B$1:$AT$1,"&lt;"&amp;2))</f>
        <v>-11</v>
      </c>
      <c r="AW12">
        <f>(RANK(_calc_라운드기준!D12,_calc_라운드기준!$B12:$AT12,0)+COUNTIFS(_calc_라운드기준!$B12:$AT12,_calc_라운드기준!D12,$B$1:$AT$1,"&lt;"&amp;3))-(RANK(D12,$B12:$AT12,0)+COUNTIFS($B12:$AT12,D12,$B$1:$AT$1,"&lt;"&amp;3))</f>
        <v>2</v>
      </c>
      <c r="AX12">
        <f>(RANK(_calc_라운드기준!E12,_calc_라운드기준!$B12:$AT12,0)+COUNTIFS(_calc_라운드기준!$B12:$AT12,_calc_라운드기준!E12,$B$1:$AT$1,"&lt;"&amp;4))-(RANK(E12,$B12:$AT12,0)+COUNTIFS($B12:$AT12,E12,$B$1:$AT$1,"&lt;"&amp;4))</f>
        <v>-20</v>
      </c>
      <c r="AY12">
        <f>(RANK(_calc_라운드기준!F12,_calc_라운드기준!$B12:$AT12,0)+COUNTIFS(_calc_라운드기준!$B12:$AT12,_calc_라운드기준!F12,$B$1:$AT$1,"&lt;"&amp;5))-(RANK(F12,$B12:$AT12,0)+COUNTIFS($B12:$AT12,F12,$B$1:$AT$1,"&lt;"&amp;5))</f>
        <v>-8</v>
      </c>
      <c r="AZ12">
        <f>(RANK(_calc_라운드기준!G12,_calc_라운드기준!$B12:$AT12,0)+COUNTIFS(_calc_라운드기준!$B12:$AT12,_calc_라운드기준!G12,$B$1:$AT$1,"&lt;"&amp;6))-(RANK(G12,$B12:$AT12,0)+COUNTIFS($B12:$AT12,G12,$B$1:$AT$1,"&lt;"&amp;6))</f>
        <v>19</v>
      </c>
      <c r="BA12">
        <f>(RANK(_calc_라운드기준!H12,_calc_라운드기준!$B12:$AT12,0)+COUNTIFS(_calc_라운드기준!$B12:$AT12,_calc_라운드기준!H12,$B$1:$AT$1,"&lt;"&amp;7))-(RANK(H12,$B12:$AT12,0)+COUNTIFS($B12:$AT12,H12,$B$1:$AT$1,"&lt;"&amp;7))</f>
        <v>29</v>
      </c>
      <c r="BB12">
        <f>(RANK(_calc_라운드기준!I12,_calc_라운드기준!$B12:$AT12,0)+COUNTIFS(_calc_라운드기준!$B12:$AT12,_calc_라운드기준!I12,$B$1:$AT$1,"&lt;"&amp;8))-(RANK(I12,$B12:$AT12,0)+COUNTIFS($B12:$AT12,I12,$B$1:$AT$1,"&lt;"&amp;8))</f>
        <v>-24</v>
      </c>
      <c r="BC12">
        <f>(RANK(_calc_라운드기준!J12,_calc_라운드기준!$B12:$AT12,0)+COUNTIFS(_calc_라운드기준!$B12:$AT12,_calc_라운드기준!J12,$B$1:$AT$1,"&lt;"&amp;9))-(RANK(J12,$B12:$AT12,0)+COUNTIFS($B12:$AT12,J12,$B$1:$AT$1,"&lt;"&amp;9))</f>
        <v>-30</v>
      </c>
      <c r="BD12">
        <f>(RANK(_calc_라운드기준!K12,_calc_라운드기준!$B12:$AT12,0)+COUNTIFS(_calc_라운드기준!$B12:$AT12,_calc_라운드기준!K12,$B$1:$AT$1,"&lt;"&amp;10))-(RANK(K12,$B12:$AT12,0)+COUNTIFS($B12:$AT12,K12,$B$1:$AT$1,"&lt;"&amp;10))</f>
        <v>13</v>
      </c>
      <c r="BE12">
        <f>(RANK(_calc_라운드기준!L12,_calc_라운드기준!$B12:$AT12,0)+COUNTIFS(_calc_라운드기준!$B12:$AT12,_calc_라운드기준!L12,$B$1:$AT$1,"&lt;"&amp;11))-(RANK(L12,$B12:$AT12,0)+COUNTIFS($B12:$AT12,L12,$B$1:$AT$1,"&lt;"&amp;11))</f>
        <v>29</v>
      </c>
      <c r="BF12">
        <f>(RANK(_calc_라운드기준!M12,_calc_라운드기준!$B12:$AT12,0)+COUNTIFS(_calc_라운드기준!$B12:$AT12,_calc_라운드기준!M12,$B$1:$AT$1,"&lt;"&amp;12))-(RANK(M12,$B12:$AT12,0)+COUNTIFS($B12:$AT12,M12,$B$1:$AT$1,"&lt;"&amp;12))</f>
        <v>26</v>
      </c>
      <c r="BG12">
        <f>(RANK(_calc_라운드기준!N12,_calc_라운드기준!$B12:$AT12,0)+COUNTIFS(_calc_라운드기준!$B12:$AT12,_calc_라운드기준!N12,$B$1:$AT$1,"&lt;"&amp;13))-(RANK(N12,$B12:$AT12,0)+COUNTIFS($B12:$AT12,N12,$B$1:$AT$1,"&lt;"&amp;13))</f>
        <v>1</v>
      </c>
      <c r="BH12">
        <f>(RANK(_calc_라운드기준!O12,_calc_라운드기준!$B12:$AT12,0)+COUNTIFS(_calc_라운드기준!$B12:$AT12,_calc_라운드기준!O12,$B$1:$AT$1,"&lt;"&amp;14))-(RANK(O12,$B12:$AT12,0)+COUNTIFS($B12:$AT12,O12,$B$1:$AT$1,"&lt;"&amp;14))</f>
        <v>12</v>
      </c>
      <c r="BI12">
        <f>(RANK(_calc_라운드기준!P12,_calc_라운드기준!$B12:$AT12,0)+COUNTIFS(_calc_라운드기준!$B12:$AT12,_calc_라운드기준!P12,$B$1:$AT$1,"&lt;"&amp;15))-(RANK(P12,$B12:$AT12,0)+COUNTIFS($B12:$AT12,P12,$B$1:$AT$1,"&lt;"&amp;15))</f>
        <v>-6</v>
      </c>
      <c r="BJ12">
        <f>(RANK(_calc_라운드기준!Q12,_calc_라운드기준!$B12:$AT12,0)+COUNTIFS(_calc_라운드기준!$B12:$AT12,_calc_라운드기준!Q12,$B$1:$AT$1,"&lt;"&amp;16))-(RANK(Q12,$B12:$AT12,0)+COUNTIFS($B12:$AT12,Q12,$B$1:$AT$1,"&lt;"&amp;16))</f>
        <v>-1</v>
      </c>
      <c r="BK12">
        <f>(RANK(_calc_라운드기준!R12,_calc_라운드기준!$B12:$AT12,0)+COUNTIFS(_calc_라운드기준!$B12:$AT12,_calc_라운드기준!R12,$B$1:$AT$1,"&lt;"&amp;17))-(RANK(R12,$B12:$AT12,0)+COUNTIFS($B12:$AT12,R12,$B$1:$AT$1,"&lt;"&amp;17))</f>
        <v>4</v>
      </c>
      <c r="BL12">
        <f>(RANK(_calc_라운드기준!S12,_calc_라운드기준!$B12:$AT12,0)+COUNTIFS(_calc_라운드기준!$B12:$AT12,_calc_라운드기준!S12,$B$1:$AT$1,"&lt;"&amp;18))-(RANK(S12,$B12:$AT12,0)+COUNTIFS($B12:$AT12,S12,$B$1:$AT$1,"&lt;"&amp;18))</f>
        <v>29</v>
      </c>
      <c r="BM12">
        <f>(RANK(_calc_라운드기준!T12,_calc_라운드기준!$B12:$AT12,0)+COUNTIFS(_calc_라운드기준!$B12:$AT12,_calc_라운드기준!T12,$B$1:$AT$1,"&lt;"&amp;19))-(RANK(T12,$B12:$AT12,0)+COUNTIFS($B12:$AT12,T12,$B$1:$AT$1,"&lt;"&amp;19))</f>
        <v>-5</v>
      </c>
      <c r="BN12">
        <f>(RANK(_calc_라운드기준!U12,_calc_라운드기준!$B12:$AT12,0)+COUNTIFS(_calc_라운드기준!$B12:$AT12,_calc_라운드기준!U12,$B$1:$AT$1,"&lt;"&amp;20))-(RANK(U12,$B12:$AT12,0)+COUNTIFS($B12:$AT12,U12,$B$1:$AT$1,"&lt;"&amp;20))</f>
        <v>-15</v>
      </c>
      <c r="BO12">
        <f>(RANK(_calc_라운드기준!V12,_calc_라운드기준!$B12:$AT12,0)+COUNTIFS(_calc_라운드기준!$B12:$AT12,_calc_라운드기준!V12,$B$1:$AT$1,"&lt;"&amp;21))-(RANK(V12,$B12:$AT12,0)+COUNTIFS($B12:$AT12,V12,$B$1:$AT$1,"&lt;"&amp;21))</f>
        <v>38</v>
      </c>
      <c r="BP12">
        <f>(RANK(_calc_라운드기준!W12,_calc_라운드기준!$B12:$AT12,0)+COUNTIFS(_calc_라운드기준!$B12:$AT12,_calc_라운드기준!W12,$B$1:$AT$1,"&lt;"&amp;22))-(RANK(W12,$B12:$AT12,0)+COUNTIFS($B12:$AT12,W12,$B$1:$AT$1,"&lt;"&amp;22))</f>
        <v>-20</v>
      </c>
      <c r="BQ12">
        <f>(RANK(_calc_라운드기준!X12,_calc_라운드기준!$B12:$AT12,0)+COUNTIFS(_calc_라운드기준!$B12:$AT12,_calc_라운드기준!X12,$B$1:$AT$1,"&lt;"&amp;23))-(RANK(X12,$B12:$AT12,0)+COUNTIFS($B12:$AT12,X12,$B$1:$AT$1,"&lt;"&amp;23))</f>
        <v>-23</v>
      </c>
      <c r="BR12">
        <f>(RANK(_calc_라운드기준!Y12,_calc_라운드기준!$B12:$AT12,0)+COUNTIFS(_calc_라운드기준!$B12:$AT12,_calc_라운드기준!Y12,$B$1:$AT$1,"&lt;"&amp;24))-(RANK(Y12,$B12:$AT12,0)+COUNTIFS($B12:$AT12,Y12,$B$1:$AT$1,"&lt;"&amp;24))</f>
        <v>-5</v>
      </c>
      <c r="BS12">
        <f>(RANK(_calc_라운드기준!Z12,_calc_라운드기준!$B12:$AT12,0)+COUNTIFS(_calc_라운드기준!$B12:$AT12,_calc_라운드기준!Z12,$B$1:$AT$1,"&lt;"&amp;25))-(RANK(Z12,$B12:$AT12,0)+COUNTIFS($B12:$AT12,Z12,$B$1:$AT$1,"&lt;"&amp;25))</f>
        <v>-24</v>
      </c>
      <c r="BT12">
        <f>(RANK(_calc_라운드기준!AA12,_calc_라운드기준!$B12:$AT12,0)+COUNTIFS(_calc_라운드기준!$B12:$AT12,_calc_라운드기준!AA12,$B$1:$AT$1,"&lt;"&amp;26))-(RANK(AA12,$B12:$AT12,0)+COUNTIFS($B12:$AT12,AA12,$B$1:$AT$1,"&lt;"&amp;26))</f>
        <v>-12</v>
      </c>
      <c r="BU12">
        <f>(RANK(_calc_라운드기준!AB12,_calc_라운드기준!$B12:$AT12,0)+COUNTIFS(_calc_라운드기준!$B12:$AT12,_calc_라운드기준!AB12,$B$1:$AT$1,"&lt;"&amp;27))-(RANK(AB12,$B12:$AT12,0)+COUNTIFS($B12:$AT12,AB12,$B$1:$AT$1,"&lt;"&amp;27))</f>
        <v>-17</v>
      </c>
      <c r="BV12">
        <f>(RANK(_calc_라운드기준!AC12,_calc_라운드기준!$B12:$AT12,0)+COUNTIFS(_calc_라운드기준!$B12:$AT12,_calc_라운드기준!AC12,$B$1:$AT$1,"&lt;"&amp;28))-(RANK(AC12,$B12:$AT12,0)+COUNTIFS($B12:$AT12,AC12,$B$1:$AT$1,"&lt;"&amp;28))</f>
        <v>-11</v>
      </c>
      <c r="BW12">
        <f>(RANK(_calc_라운드기준!AD12,_calc_라운드기준!$B12:$AT12,0)+COUNTIFS(_calc_라운드기준!$B12:$AT12,_calc_라운드기준!AD12,$B$1:$AT$1,"&lt;"&amp;29))-(RANK(AD12,$B12:$AT12,0)+COUNTIFS($B12:$AT12,AD12,$B$1:$AT$1,"&lt;"&amp;29))</f>
        <v>-21</v>
      </c>
      <c r="BX12">
        <f>(RANK(_calc_라운드기준!AE12,_calc_라운드기준!$B12:$AT12,0)+COUNTIFS(_calc_라운드기준!$B12:$AT12,_calc_라운드기준!AE12,$B$1:$AT$1,"&lt;"&amp;30))-(RANK(AE12,$B12:$AT12,0)+COUNTIFS($B12:$AT12,AE12,$B$1:$AT$1,"&lt;"&amp;30))</f>
        <v>-1</v>
      </c>
      <c r="BY12">
        <f>(RANK(_calc_라운드기준!AF12,_calc_라운드기준!$B12:$AT12,0)+COUNTIFS(_calc_라운드기준!$B12:$AT12,_calc_라운드기준!AF12,$B$1:$AT$1,"&lt;"&amp;31))-(RANK(AF12,$B12:$AT12,0)+COUNTIFS($B12:$AT12,AF12,$B$1:$AT$1,"&lt;"&amp;31))</f>
        <v>-14</v>
      </c>
      <c r="BZ12">
        <f>(RANK(_calc_라운드기준!AG12,_calc_라운드기준!$B12:$AT12,0)+COUNTIFS(_calc_라운드기준!$B12:$AT12,_calc_라운드기준!AG12,$B$1:$AT$1,"&lt;"&amp;32))-(RANK(AG12,$B12:$AT12,0)+COUNTIFS($B12:$AT12,AG12,$B$1:$AT$1,"&lt;"&amp;32))</f>
        <v>-12</v>
      </c>
      <c r="CA12">
        <f>(RANK(_calc_라운드기준!AH12,_calc_라운드기준!$B12:$AT12,0)+COUNTIFS(_calc_라운드기준!$B12:$AT12,_calc_라운드기준!AH12,$B$1:$AT$1,"&lt;"&amp;33))-(RANK(AH12,$B12:$AT12,0)+COUNTIFS($B12:$AT12,AH12,$B$1:$AT$1,"&lt;"&amp;33))</f>
        <v>29</v>
      </c>
      <c r="CB12">
        <f>(RANK(_calc_라운드기준!AI12,_calc_라운드기준!$B12:$AT12,0)+COUNTIFS(_calc_라운드기준!$B12:$AT12,_calc_라운드기준!AI12,$B$1:$AT$1,"&lt;"&amp;34))-(RANK(AI12,$B12:$AT12,0)+COUNTIFS($B12:$AT12,AI12,$B$1:$AT$1,"&lt;"&amp;34))</f>
        <v>25</v>
      </c>
      <c r="CC12">
        <f>(RANK(_calc_라운드기준!AJ12,_calc_라운드기준!$B12:$AT12,0)+COUNTIFS(_calc_라운드기준!$B12:$AT12,_calc_라운드기준!AJ12,$B$1:$AT$1,"&lt;"&amp;35))-(RANK(AJ12,$B12:$AT12,0)+COUNTIFS($B12:$AT12,AJ12,$B$1:$AT$1,"&lt;"&amp;35))</f>
        <v>7</v>
      </c>
      <c r="CD12">
        <f>(RANK(_calc_라운드기준!AK12,_calc_라운드기준!$B12:$AT12,0)+COUNTIFS(_calc_라운드기준!$B12:$AT12,_calc_라운드기준!AK12,$B$1:$AT$1,"&lt;"&amp;36))-(RANK(AK12,$B12:$AT12,0)+COUNTIFS($B12:$AT12,AK12,$B$1:$AT$1,"&lt;"&amp;36))</f>
        <v>2</v>
      </c>
      <c r="CE12">
        <f>(RANK(_calc_라운드기준!AL12,_calc_라운드기준!$B12:$AT12,0)+COUNTIFS(_calc_라운드기준!$B12:$AT12,_calc_라운드기준!AL12,$B$1:$AT$1,"&lt;"&amp;37))-(RANK(AL12,$B12:$AT12,0)+COUNTIFS($B12:$AT12,AL12,$B$1:$AT$1,"&lt;"&amp;37))</f>
        <v>-14</v>
      </c>
      <c r="CF12">
        <f>(RANK(_calc_라운드기준!AM12,_calc_라운드기준!$B12:$AT12,0)+COUNTIFS(_calc_라운드기준!$B12:$AT12,_calc_라운드기준!AM12,$B$1:$AT$1,"&lt;"&amp;38))-(RANK(AM12,$B12:$AT12,0)+COUNTIFS($B12:$AT12,AM12,$B$1:$AT$1,"&lt;"&amp;38))</f>
        <v>11</v>
      </c>
      <c r="CG12">
        <f>(RANK(_calc_라운드기준!AN12,_calc_라운드기준!$B12:$AT12,0)+COUNTIFS(_calc_라운드기준!$B12:$AT12,_calc_라운드기준!AN12,$B$1:$AT$1,"&lt;"&amp;39))-(RANK(AN12,$B12:$AT12,0)+COUNTIFS($B12:$AT12,AN12,$B$1:$AT$1,"&lt;"&amp;39))</f>
        <v>10</v>
      </c>
      <c r="CH12">
        <f>(RANK(_calc_라운드기준!AO12,_calc_라운드기준!$B12:$AT12,0)+COUNTIFS(_calc_라운드기준!$B12:$AT12,_calc_라운드기준!AO12,$B$1:$AT$1,"&lt;"&amp;40))-(RANK(AO12,$B12:$AT12,0)+COUNTIFS($B12:$AT12,AO12,$B$1:$AT$1,"&lt;"&amp;40))</f>
        <v>-5</v>
      </c>
      <c r="CI12">
        <f>(RANK(_calc_라운드기준!AP12,_calc_라운드기준!$B12:$AT12,0)+COUNTIFS(_calc_라운드기준!$B12:$AT12,_calc_라운드기준!AP12,$B$1:$AT$1,"&lt;"&amp;41))-(RANK(AP12,$B12:$AT12,0)+COUNTIFS($B12:$AT12,AP12,$B$1:$AT$1,"&lt;"&amp;41))</f>
        <v>-7</v>
      </c>
      <c r="CJ12">
        <f>(RANK(_calc_라운드기준!AQ12,_calc_라운드기준!$B12:$AT12,0)+COUNTIFS(_calc_라운드기준!$B12:$AT12,_calc_라운드기준!AQ12,$B$1:$AT$1,"&lt;"&amp;42))-(RANK(AQ12,$B12:$AT12,0)+COUNTIFS($B12:$AT12,AQ12,$B$1:$AT$1,"&lt;"&amp;42))</f>
        <v>7</v>
      </c>
      <c r="CK12">
        <f>(RANK(_calc_라운드기준!AR12,_calc_라운드기준!$B12:$AT12,0)+COUNTIFS(_calc_라운드기준!$B12:$AT12,_calc_라운드기준!AR12,$B$1:$AT$1,"&lt;"&amp;43))-(RANK(AR12,$B12:$AT12,0)+COUNTIFS($B12:$AT12,AR12,$B$1:$AT$1,"&lt;"&amp;43))</f>
        <v>14</v>
      </c>
      <c r="CL12">
        <f>(RANK(_calc_라운드기준!AS12,_calc_라운드기준!$B12:$AT12,0)+COUNTIFS(_calc_라운드기준!$B12:$AT12,_calc_라운드기준!AS12,$B$1:$AT$1,"&lt;"&amp;44))-(RANK(AS12,$B12:$AT12,0)+COUNTIFS($B12:$AT12,AS12,$B$1:$AT$1,"&lt;"&amp;44))</f>
        <v>15</v>
      </c>
      <c r="CM12">
        <f>(RANK(_calc_라운드기준!AT12,_calc_라운드기준!$B12:$AT12,0)+COUNTIFS(_calc_라운드기준!$B12:$AT12,_calc_라운드기준!AT12,$B$1:$AT$1,"&lt;"&amp;45))-(RANK(AT12,$B12:$AT12,0)+COUNTIFS($B12:$AT12,AT12,$B$1:$AT$1,"&lt;"&amp;45))</f>
        <v>12</v>
      </c>
      <c r="CN12">
        <f t="shared" si="0"/>
        <v>44</v>
      </c>
      <c r="CO12">
        <f t="shared" si="1"/>
        <v>30</v>
      </c>
      <c r="CP12">
        <f t="shared" si="2"/>
        <v>19</v>
      </c>
      <c r="CQ12">
        <f t="shared" si="3"/>
        <v>38</v>
      </c>
      <c r="CR12">
        <f t="shared" si="4"/>
        <v>29</v>
      </c>
      <c r="CS12">
        <f t="shared" si="5"/>
        <v>8</v>
      </c>
      <c r="CT12">
        <f t="shared" si="6"/>
        <v>2</v>
      </c>
      <c r="CU12">
        <f t="shared" si="7"/>
        <v>42</v>
      </c>
      <c r="CV12">
        <f t="shared" si="8"/>
        <v>45</v>
      </c>
      <c r="CW12">
        <f t="shared" si="9"/>
        <v>11</v>
      </c>
      <c r="CX12">
        <f t="shared" si="10"/>
        <v>3</v>
      </c>
      <c r="CY12">
        <f t="shared" si="11"/>
        <v>6</v>
      </c>
      <c r="CZ12">
        <f t="shared" si="12"/>
        <v>21</v>
      </c>
      <c r="DA12">
        <f t="shared" si="13"/>
        <v>12</v>
      </c>
      <c r="DB12">
        <f t="shared" si="14"/>
        <v>27</v>
      </c>
      <c r="DC12">
        <f t="shared" si="15"/>
        <v>22</v>
      </c>
      <c r="DD12">
        <f t="shared" si="16"/>
        <v>18</v>
      </c>
      <c r="DE12">
        <f t="shared" si="17"/>
        <v>4</v>
      </c>
      <c r="DF12">
        <f t="shared" si="18"/>
        <v>24</v>
      </c>
      <c r="DG12">
        <f t="shared" si="19"/>
        <v>36</v>
      </c>
      <c r="DH12">
        <f t="shared" si="20"/>
        <v>1</v>
      </c>
      <c r="DI12">
        <f t="shared" si="21"/>
        <v>39</v>
      </c>
      <c r="DJ12">
        <f t="shared" si="22"/>
        <v>41</v>
      </c>
      <c r="DK12">
        <f t="shared" si="23"/>
        <v>25</v>
      </c>
      <c r="DL12">
        <f t="shared" si="24"/>
        <v>43</v>
      </c>
      <c r="DM12">
        <f t="shared" si="25"/>
        <v>32</v>
      </c>
      <c r="DN12">
        <f t="shared" si="26"/>
        <v>37</v>
      </c>
      <c r="DO12">
        <f t="shared" si="27"/>
        <v>31</v>
      </c>
      <c r="DP12">
        <f t="shared" si="28"/>
        <v>40</v>
      </c>
      <c r="DQ12">
        <f t="shared" si="29"/>
        <v>23</v>
      </c>
      <c r="DR12">
        <f t="shared" si="30"/>
        <v>34</v>
      </c>
      <c r="DS12">
        <f t="shared" si="31"/>
        <v>33</v>
      </c>
      <c r="DT12">
        <f t="shared" si="32"/>
        <v>5</v>
      </c>
      <c r="DU12">
        <f t="shared" si="33"/>
        <v>7</v>
      </c>
      <c r="DV12">
        <f t="shared" si="34"/>
        <v>16</v>
      </c>
      <c r="DW12">
        <f t="shared" si="35"/>
        <v>20</v>
      </c>
      <c r="DX12">
        <f t="shared" si="36"/>
        <v>35</v>
      </c>
      <c r="DY12">
        <f t="shared" si="37"/>
        <v>14</v>
      </c>
      <c r="DZ12">
        <f t="shared" si="38"/>
        <v>15</v>
      </c>
      <c r="EA12">
        <f t="shared" si="39"/>
        <v>26</v>
      </c>
      <c r="EB12">
        <f t="shared" si="40"/>
        <v>28</v>
      </c>
      <c r="EC12">
        <f t="shared" si="41"/>
        <v>17</v>
      </c>
      <c r="ED12">
        <f t="shared" si="42"/>
        <v>10</v>
      </c>
      <c r="EE12">
        <f t="shared" si="43"/>
        <v>9</v>
      </c>
      <c r="EF12">
        <f t="shared" si="44"/>
        <v>13</v>
      </c>
    </row>
    <row r="13" spans="1:136" ht="16.5" customHeight="1">
      <c r="A13">
        <f>_calc_라운드기준!A13</f>
        <v>1233</v>
      </c>
      <c r="B13">
        <f>INDEX(_calc_누적빈도!B:B,$A13)-INDEX(_calc_누적빈도!B:B,$A13-기준600회_후보!$B$1)</f>
        <v>73</v>
      </c>
      <c r="C13">
        <f>INDEX(_calc_누적빈도!C:C,$A13)-INDEX(_calc_누적빈도!C:C,$A13-기준600회_후보!$B$1)</f>
        <v>70</v>
      </c>
      <c r="D13">
        <f>INDEX(_calc_누적빈도!D:D,$A13)-INDEX(_calc_누적빈도!D:D,$A13-기준600회_후보!$B$1)</f>
        <v>91</v>
      </c>
      <c r="E13">
        <f>INDEX(_calc_누적빈도!E:E,$A13)-INDEX(_calc_누적빈도!E:E,$A13-기준600회_후보!$B$1)</f>
        <v>72</v>
      </c>
      <c r="F13">
        <f>INDEX(_calc_누적빈도!F:F,$A13)-INDEX(_calc_누적빈도!F:F,$A13-기준600회_후보!$B$1)</f>
        <v>63</v>
      </c>
      <c r="G13">
        <f>INDEX(_calc_누적빈도!G:G,$A13)-INDEX(_calc_누적빈도!G:G,$A13-기준600회_후보!$B$1)</f>
        <v>89</v>
      </c>
      <c r="H13">
        <f>INDEX(_calc_누적빈도!H:H,$A13)-INDEX(_calc_누적빈도!H:H,$A13-기준600회_후보!$B$1)</f>
        <v>87</v>
      </c>
      <c r="I13">
        <f>INDEX(_calc_누적빈도!I:I,$A13)-INDEX(_calc_누적빈도!I:I,$A13-기준600회_후보!$B$1)</f>
        <v>68</v>
      </c>
      <c r="J13">
        <f>INDEX(_calc_누적빈도!J:J,$A13)-INDEX(_calc_누적빈도!J:J,$A13-기준600회_후보!$B$1)</f>
        <v>71</v>
      </c>
      <c r="K13">
        <f>INDEX(_calc_누적빈도!K:K,$A13)-INDEX(_calc_누적빈도!K:K,$A13-기준600회_후보!$B$1)</f>
        <v>78</v>
      </c>
      <c r="L13">
        <f>INDEX(_calc_누적빈도!L:L,$A13)-INDEX(_calc_누적빈도!L:L,$A13-기준600회_후보!$B$1)</f>
        <v>85</v>
      </c>
      <c r="M13">
        <f>INDEX(_calc_누적빈도!M:M,$A13)-INDEX(_calc_누적빈도!M:M,$A13-기준600회_후보!$B$1)</f>
        <v>97</v>
      </c>
      <c r="N13">
        <f>INDEX(_calc_누적빈도!N:N,$A13)-INDEX(_calc_누적빈도!N:N,$A13-기준600회_후보!$B$1)</f>
        <v>89</v>
      </c>
      <c r="O13">
        <f>INDEX(_calc_누적빈도!O:O,$A13)-INDEX(_calc_누적빈도!O:O,$A13-기준600회_후보!$B$1)</f>
        <v>77</v>
      </c>
      <c r="P13">
        <f>INDEX(_calc_누적빈도!P:P,$A13)-INDEX(_calc_누적빈도!P:P,$A13-기준600회_후보!$B$1)</f>
        <v>88</v>
      </c>
      <c r="Q13">
        <f>INDEX(_calc_누적빈도!Q:Q,$A13)-INDEX(_calc_누적빈도!Q:Q,$A13-기준600회_후보!$B$1)</f>
        <v>92</v>
      </c>
      <c r="R13">
        <f>INDEX(_calc_누적빈도!R:R,$A13)-INDEX(_calc_누적빈도!R:R,$A13-기준600회_후보!$B$1)</f>
        <v>79</v>
      </c>
      <c r="S13">
        <f>INDEX(_calc_누적빈도!S:S,$A13)-INDEX(_calc_누적빈도!S:S,$A13-기준600회_후보!$B$1)</f>
        <v>88</v>
      </c>
      <c r="T13">
        <f>INDEX(_calc_누적빈도!T:T,$A13)-INDEX(_calc_누적빈도!T:T,$A13-기준600회_후보!$B$1)</f>
        <v>86</v>
      </c>
      <c r="U13">
        <f>INDEX(_calc_누적빈도!U:U,$A13)-INDEX(_calc_누적빈도!U:U,$A13-기준600회_후보!$B$1)</f>
        <v>65</v>
      </c>
      <c r="V13">
        <f>INDEX(_calc_누적빈도!V:V,$A13)-INDEX(_calc_누적빈도!V:V,$A13-기준600회_후보!$B$1)</f>
        <v>90</v>
      </c>
      <c r="W13">
        <f>INDEX(_calc_누적빈도!W:W,$A13)-INDEX(_calc_누적빈도!W:W,$A13-기준600회_후보!$B$1)</f>
        <v>71</v>
      </c>
      <c r="X13">
        <f>INDEX(_calc_누적빈도!X:X,$A13)-INDEX(_calc_누적빈도!X:X,$A13-기준600회_후보!$B$1)</f>
        <v>68</v>
      </c>
      <c r="Y13">
        <f>INDEX(_calc_누적빈도!Y:Y,$A13)-INDEX(_calc_누적빈도!Y:Y,$A13-기준600회_후보!$B$1)</f>
        <v>85</v>
      </c>
      <c r="Z13">
        <f>INDEX(_calc_누적빈도!Z:Z,$A13)-INDEX(_calc_누적빈도!Z:Z,$A13-기준600회_후보!$B$1)</f>
        <v>65</v>
      </c>
      <c r="AA13">
        <f>INDEX(_calc_누적빈도!AA:AA,$A13)-INDEX(_calc_누적빈도!AA:AA,$A13-기준600회_후보!$B$1)</f>
        <v>76</v>
      </c>
      <c r="AB13">
        <f>INDEX(_calc_누적빈도!AB:AB,$A13)-INDEX(_calc_누적빈도!AB:AB,$A13-기준600회_후보!$B$1)</f>
        <v>82</v>
      </c>
      <c r="AC13">
        <f>INDEX(_calc_누적빈도!AC:AC,$A13)-INDEX(_calc_누적빈도!AC:AC,$A13-기준600회_후보!$B$1)</f>
        <v>87</v>
      </c>
      <c r="AD13">
        <f>INDEX(_calc_누적빈도!AD:AD,$A13)-INDEX(_calc_누적빈도!AD:AD,$A13-기준600회_후보!$B$1)</f>
        <v>76</v>
      </c>
      <c r="AE13">
        <f>INDEX(_calc_누적빈도!AE:AE,$A13)-INDEX(_calc_누적빈도!AE:AE,$A13-기준600회_후보!$B$1)</f>
        <v>81</v>
      </c>
      <c r="AF13">
        <f>INDEX(_calc_누적빈도!AF:AF,$A13)-INDEX(_calc_누적빈도!AF:AF,$A13-기준600회_후보!$B$1)</f>
        <v>82</v>
      </c>
      <c r="AG13">
        <f>INDEX(_calc_누적빈도!AG:AG,$A13)-INDEX(_calc_누적빈도!AG:AG,$A13-기준600회_후보!$B$1)</f>
        <v>67</v>
      </c>
      <c r="AH13">
        <f>INDEX(_calc_누적빈도!AH:AH,$A13)-INDEX(_calc_누적빈도!AH:AH,$A13-기준600회_후보!$B$1)</f>
        <v>94</v>
      </c>
      <c r="AI13">
        <f>INDEX(_calc_누적빈도!AI:AI,$A13)-INDEX(_calc_누적빈도!AI:AI,$A13-기준600회_후보!$B$1)</f>
        <v>83</v>
      </c>
      <c r="AJ13">
        <f>INDEX(_calc_누적빈도!AJ:AJ,$A13)-INDEX(_calc_누적빈도!AJ:AJ,$A13-기준600회_후보!$B$1)</f>
        <v>79</v>
      </c>
      <c r="AK13">
        <f>INDEX(_calc_누적빈도!AK:AK,$A13)-INDEX(_calc_누적빈도!AK:AK,$A13-기준600회_후보!$B$1)</f>
        <v>82</v>
      </c>
      <c r="AL13">
        <f>INDEX(_calc_누적빈도!AL:AL,$A13)-INDEX(_calc_누적빈도!AL:AL,$A13-기준600회_후보!$B$1)</f>
        <v>77</v>
      </c>
      <c r="AM13">
        <f>INDEX(_calc_누적빈도!AM:AM,$A13)-INDEX(_calc_누적빈도!AM:AM,$A13-기준600회_후보!$B$1)</f>
        <v>94</v>
      </c>
      <c r="AN13">
        <f>INDEX(_calc_누적빈도!AN:AN,$A13)-INDEX(_calc_누적빈도!AN:AN,$A13-기준600회_후보!$B$1)</f>
        <v>82</v>
      </c>
      <c r="AO13">
        <f>INDEX(_calc_누적빈도!AO:AO,$A13)-INDEX(_calc_누적빈도!AO:AO,$A13-기준600회_후보!$B$1)</f>
        <v>68</v>
      </c>
      <c r="AP13">
        <f>INDEX(_calc_누적빈도!AP:AP,$A13)-INDEX(_calc_누적빈도!AP:AP,$A13-기준600회_후보!$B$1)</f>
        <v>78</v>
      </c>
      <c r="AQ13">
        <f>INDEX(_calc_누적빈도!AQ:AQ,$A13)-INDEX(_calc_누적빈도!AQ:AQ,$A13-기준600회_후보!$B$1)</f>
        <v>78</v>
      </c>
      <c r="AR13">
        <f>INDEX(_calc_누적빈도!AR:AR,$A13)-INDEX(_calc_누적빈도!AR:AR,$A13-기준600회_후보!$B$1)</f>
        <v>77</v>
      </c>
      <c r="AS13">
        <f>INDEX(_calc_누적빈도!AS:AS,$A13)-INDEX(_calc_누적빈도!AS:AS,$A13-기준600회_후보!$B$1)</f>
        <v>82</v>
      </c>
      <c r="AT13">
        <f>INDEX(_calc_누적빈도!AT:AT,$A13)-INDEX(_calc_누적빈도!AT:AT,$A13-기준600회_후보!$B$1)</f>
        <v>88</v>
      </c>
      <c r="AU13">
        <f>(RANK(_calc_라운드기준!B13,_calc_라운드기준!$B13:$AT13,0)+COUNTIFS(_calc_라운드기준!$B13:$AT13,_calc_라운드기준!B13,$B$1:$AT$1,"&lt;"&amp;1))-(RANK(B13,$B13:$AT13,0)+COUNTIFS($B13:$AT13,B13,$B$1:$AT$1,"&lt;"&amp;1))</f>
        <v>-28</v>
      </c>
      <c r="AV13">
        <f>(RANK(_calc_라운드기준!C13,_calc_라운드기준!$B13:$AT13,0)+COUNTIFS(_calc_라운드기준!$B13:$AT13,_calc_라운드기준!C13,$B$1:$AT$1,"&lt;"&amp;2))-(RANK(C13,$B13:$AT13,0)+COUNTIFS($B13:$AT13,C13,$B$1:$AT$1,"&lt;"&amp;2))</f>
        <v>-4</v>
      </c>
      <c r="AW13">
        <f>(RANK(_calc_라운드기준!D13,_calc_라운드기준!$B13:$AT13,0)+COUNTIFS(_calc_라운드기준!$B13:$AT13,_calc_라운드기준!D13,$B$1:$AT$1,"&lt;"&amp;3))-(RANK(D13,$B13:$AT13,0)+COUNTIFS($B13:$AT13,D13,$B$1:$AT$1,"&lt;"&amp;3))</f>
        <v>2</v>
      </c>
      <c r="AX13">
        <f>(RANK(_calc_라운드기준!E13,_calc_라운드기준!$B13:$AT13,0)+COUNTIFS(_calc_라운드기준!$B13:$AT13,_calc_라운드기준!E13,$B$1:$AT$1,"&lt;"&amp;4))-(RANK(E13,$B13:$AT13,0)+COUNTIFS($B13:$AT13,E13,$B$1:$AT$1,"&lt;"&amp;4))</f>
        <v>-27</v>
      </c>
      <c r="AY13">
        <f>(RANK(_calc_라운드기준!F13,_calc_라운드기준!$B13:$AT13,0)+COUNTIFS(_calc_라운드기준!$B13:$AT13,_calc_라운드기준!F13,$B$1:$AT$1,"&lt;"&amp;5))-(RANK(F13,$B13:$AT13,0)+COUNTIFS($B13:$AT13,F13,$B$1:$AT$1,"&lt;"&amp;5))</f>
        <v>-10</v>
      </c>
      <c r="AZ13">
        <f>(RANK(_calc_라운드기준!G13,_calc_라운드기준!$B13:$AT13,0)+COUNTIFS(_calc_라운드기준!$B13:$AT13,_calc_라운드기준!G13,$B$1:$AT$1,"&lt;"&amp;6))-(RANK(G13,$B13:$AT13,0)+COUNTIFS($B13:$AT13,G13,$B$1:$AT$1,"&lt;"&amp;6))</f>
        <v>18</v>
      </c>
      <c r="BA13">
        <f>(RANK(_calc_라운드기준!H13,_calc_라운드기준!$B13:$AT13,0)+COUNTIFS(_calc_라운드기준!$B13:$AT13,_calc_라운드기준!H13,$B$1:$AT$1,"&lt;"&amp;7))-(RANK(H13,$B13:$AT13,0)+COUNTIFS($B13:$AT13,H13,$B$1:$AT$1,"&lt;"&amp;7))</f>
        <v>28</v>
      </c>
      <c r="BB13">
        <f>(RANK(_calc_라운드기준!I13,_calc_라운드기준!$B13:$AT13,0)+COUNTIFS(_calc_라운드기준!$B13:$AT13,_calc_라운드기준!I13,$B$1:$AT$1,"&lt;"&amp;8))-(RANK(I13,$B13:$AT13,0)+COUNTIFS($B13:$AT13,I13,$B$1:$AT$1,"&lt;"&amp;8))</f>
        <v>-22</v>
      </c>
      <c r="BC13">
        <f>(RANK(_calc_라운드기준!J13,_calc_라운드기준!$B13:$AT13,0)+COUNTIFS(_calc_라운드기준!$B13:$AT13,_calc_라운드기준!J13,$B$1:$AT$1,"&lt;"&amp;9))-(RANK(J13,$B13:$AT13,0)+COUNTIFS($B13:$AT13,J13,$B$1:$AT$1,"&lt;"&amp;9))</f>
        <v>-27</v>
      </c>
      <c r="BD13">
        <f>(RANK(_calc_라운드기준!K13,_calc_라운드기준!$B13:$AT13,0)+COUNTIFS(_calc_라운드기준!$B13:$AT13,_calc_라운드기준!K13,$B$1:$AT$1,"&lt;"&amp;10))-(RANK(K13,$B13:$AT13,0)+COUNTIFS($B13:$AT13,K13,$B$1:$AT$1,"&lt;"&amp;10))</f>
        <v>10</v>
      </c>
      <c r="BE13">
        <f>(RANK(_calc_라운드기준!L13,_calc_라운드기준!$B13:$AT13,0)+COUNTIFS(_calc_라운드기준!$B13:$AT13,_calc_라운드기준!L13,$B$1:$AT$1,"&lt;"&amp;11))-(RANK(L13,$B13:$AT13,0)+COUNTIFS($B13:$AT13,L13,$B$1:$AT$1,"&lt;"&amp;11))</f>
        <v>28</v>
      </c>
      <c r="BF13">
        <f>(RANK(_calc_라운드기준!M13,_calc_라운드기준!$B13:$AT13,0)+COUNTIFS(_calc_라운드기준!$B13:$AT13,_calc_라운드기준!M13,$B$1:$AT$1,"&lt;"&amp;12))-(RANK(M13,$B13:$AT13,0)+COUNTIFS($B13:$AT13,M13,$B$1:$AT$1,"&lt;"&amp;12))</f>
        <v>25</v>
      </c>
      <c r="BG13">
        <f>(RANK(_calc_라운드기준!N13,_calc_라운드기준!$B13:$AT13,0)+COUNTIFS(_calc_라운드기준!$B13:$AT13,_calc_라운드기준!N13,$B$1:$AT$1,"&lt;"&amp;13))-(RANK(N13,$B13:$AT13,0)+COUNTIFS($B13:$AT13,N13,$B$1:$AT$1,"&lt;"&amp;13))</f>
        <v>2</v>
      </c>
      <c r="BH13">
        <f>(RANK(_calc_라운드기준!O13,_calc_라운드기준!$B13:$AT13,0)+COUNTIFS(_calc_라운드기준!$B13:$AT13,_calc_라운드기준!O13,$B$1:$AT$1,"&lt;"&amp;14))-(RANK(O13,$B13:$AT13,0)+COUNTIFS($B13:$AT13,O13,$B$1:$AT$1,"&lt;"&amp;14))</f>
        <v>12</v>
      </c>
      <c r="BI13">
        <f>(RANK(_calc_라운드기준!P13,_calc_라운드기준!$B13:$AT13,0)+COUNTIFS(_calc_라운드기준!$B13:$AT13,_calc_라운드기준!P13,$B$1:$AT$1,"&lt;"&amp;15))-(RANK(P13,$B13:$AT13,0)+COUNTIFS($B13:$AT13,P13,$B$1:$AT$1,"&lt;"&amp;15))</f>
        <v>-6</v>
      </c>
      <c r="BJ13">
        <f>(RANK(_calc_라운드기준!Q13,_calc_라운드기준!$B13:$AT13,0)+COUNTIFS(_calc_라운드기준!$B13:$AT13,_calc_라운드기준!Q13,$B$1:$AT$1,"&lt;"&amp;16))-(RANK(Q13,$B13:$AT13,0)+COUNTIFS($B13:$AT13,Q13,$B$1:$AT$1,"&lt;"&amp;16))</f>
        <v>0</v>
      </c>
      <c r="BK13">
        <f>(RANK(_calc_라운드기준!R13,_calc_라운드기준!$B13:$AT13,0)+COUNTIFS(_calc_라운드기준!$B13:$AT13,_calc_라운드기준!R13,$B$1:$AT$1,"&lt;"&amp;17))-(RANK(R13,$B13:$AT13,0)+COUNTIFS($B13:$AT13,R13,$B$1:$AT$1,"&lt;"&amp;17))</f>
        <v>-6</v>
      </c>
      <c r="BL13">
        <f>(RANK(_calc_라운드기준!S13,_calc_라운드기준!$B13:$AT13,0)+COUNTIFS(_calc_라운드기준!$B13:$AT13,_calc_라운드기준!S13,$B$1:$AT$1,"&lt;"&amp;18))-(RANK(S13,$B13:$AT13,0)+COUNTIFS($B13:$AT13,S13,$B$1:$AT$1,"&lt;"&amp;18))</f>
        <v>27</v>
      </c>
      <c r="BM13">
        <f>(RANK(_calc_라운드기준!T13,_calc_라운드기준!$B13:$AT13,0)+COUNTIFS(_calc_라운드기준!$B13:$AT13,_calc_라운드기준!T13,$B$1:$AT$1,"&lt;"&amp;19))-(RANK(T13,$B13:$AT13,0)+COUNTIFS($B13:$AT13,T13,$B$1:$AT$1,"&lt;"&amp;19))</f>
        <v>-3</v>
      </c>
      <c r="BN13">
        <f>(RANK(_calc_라운드기준!U13,_calc_라운드기준!$B13:$AT13,0)+COUNTIFS(_calc_라운드기준!$B13:$AT13,_calc_라운드기준!U13,$B$1:$AT$1,"&lt;"&amp;20))-(RANK(U13,$B13:$AT13,0)+COUNTIFS($B13:$AT13,U13,$B$1:$AT$1,"&lt;"&amp;20))</f>
        <v>-5</v>
      </c>
      <c r="BO13">
        <f>(RANK(_calc_라운드기준!V13,_calc_라운드기준!$B13:$AT13,0)+COUNTIFS(_calc_라운드기준!$B13:$AT13,_calc_라운드기준!V13,$B$1:$AT$1,"&lt;"&amp;21))-(RANK(V13,$B13:$AT13,0)+COUNTIFS($B13:$AT13,V13,$B$1:$AT$1,"&lt;"&amp;21))</f>
        <v>38</v>
      </c>
      <c r="BP13">
        <f>(RANK(_calc_라운드기준!W13,_calc_라운드기준!$B13:$AT13,0)+COUNTIFS(_calc_라운드기준!$B13:$AT13,_calc_라운드기준!W13,$B$1:$AT$1,"&lt;"&amp;22))-(RANK(W13,$B13:$AT13,0)+COUNTIFS($B13:$AT13,W13,$B$1:$AT$1,"&lt;"&amp;22))</f>
        <v>-18</v>
      </c>
      <c r="BQ13">
        <f>(RANK(_calc_라운드기준!X13,_calc_라운드기준!$B13:$AT13,0)+COUNTIFS(_calc_라운드기준!$B13:$AT13,_calc_라운드기준!X13,$B$1:$AT$1,"&lt;"&amp;23))-(RANK(X13,$B13:$AT13,0)+COUNTIFS($B13:$AT13,X13,$B$1:$AT$1,"&lt;"&amp;23))</f>
        <v>-28</v>
      </c>
      <c r="BR13">
        <f>(RANK(_calc_라운드기준!Y13,_calc_라운드기준!$B13:$AT13,0)+COUNTIFS(_calc_라운드기준!$B13:$AT13,_calc_라운드기준!Y13,$B$1:$AT$1,"&lt;"&amp;24))-(RANK(Y13,$B13:$AT13,0)+COUNTIFS($B13:$AT13,Y13,$B$1:$AT$1,"&lt;"&amp;24))</f>
        <v>-3</v>
      </c>
      <c r="BS13">
        <f>(RANK(_calc_라운드기준!Z13,_calc_라운드기준!$B13:$AT13,0)+COUNTIFS(_calc_라운드기준!$B13:$AT13,_calc_라운드기준!Z13,$B$1:$AT$1,"&lt;"&amp;25))-(RANK(Z13,$B13:$AT13,0)+COUNTIFS($B13:$AT13,Z13,$B$1:$AT$1,"&lt;"&amp;25))</f>
        <v>-17</v>
      </c>
      <c r="BT13">
        <f>(RANK(_calc_라운드기준!AA13,_calc_라운드기준!$B13:$AT13,0)+COUNTIFS(_calc_라운드기준!$B13:$AT13,_calc_라운드기준!AA13,$B$1:$AT$1,"&lt;"&amp;26))-(RANK(AA13,$B13:$AT13,0)+COUNTIFS($B13:$AT13,AA13,$B$1:$AT$1,"&lt;"&amp;26))</f>
        <v>-12</v>
      </c>
      <c r="BU13">
        <f>(RANK(_calc_라운드기준!AB13,_calc_라운드기준!$B13:$AT13,0)+COUNTIFS(_calc_라운드기준!$B13:$AT13,_calc_라운드기준!AB13,$B$1:$AT$1,"&lt;"&amp;27))-(RANK(AB13,$B13:$AT13,0)+COUNTIFS($B13:$AT13,AB13,$B$1:$AT$1,"&lt;"&amp;27))</f>
        <v>-17</v>
      </c>
      <c r="BV13">
        <f>(RANK(_calc_라운드기준!AC13,_calc_라운드기준!$B13:$AT13,0)+COUNTIFS(_calc_라운드기준!$B13:$AT13,_calc_라운드기준!AC13,$B$1:$AT$1,"&lt;"&amp;28))-(RANK(AC13,$B13:$AT13,0)+COUNTIFS($B13:$AT13,AC13,$B$1:$AT$1,"&lt;"&amp;28))</f>
        <v>-11</v>
      </c>
      <c r="BW13">
        <f>(RANK(_calc_라운드기준!AD13,_calc_라운드기준!$B13:$AT13,0)+COUNTIFS(_calc_라운드기준!$B13:$AT13,_calc_라운드기준!AD13,$B$1:$AT$1,"&lt;"&amp;29))-(RANK(AD13,$B13:$AT13,0)+COUNTIFS($B13:$AT13,AD13,$B$1:$AT$1,"&lt;"&amp;29))</f>
        <v>-19</v>
      </c>
      <c r="BX13">
        <f>(RANK(_calc_라운드기준!AE13,_calc_라운드기준!$B13:$AT13,0)+COUNTIFS(_calc_라운드기준!$B13:$AT13,_calc_라운드기준!AE13,$B$1:$AT$1,"&lt;"&amp;30))-(RANK(AE13,$B13:$AT13,0)+COUNTIFS($B13:$AT13,AE13,$B$1:$AT$1,"&lt;"&amp;30))</f>
        <v>-2</v>
      </c>
      <c r="BY13">
        <f>(RANK(_calc_라운드기준!AF13,_calc_라운드기준!$B13:$AT13,0)+COUNTIFS(_calc_라운드기준!$B13:$AT13,_calc_라운드기준!AF13,$B$1:$AT$1,"&lt;"&amp;31))-(RANK(AF13,$B13:$AT13,0)+COUNTIFS($B13:$AT13,AF13,$B$1:$AT$1,"&lt;"&amp;31))</f>
        <v>-14</v>
      </c>
      <c r="BZ13">
        <f>(RANK(_calc_라운드기준!AG13,_calc_라운드기준!$B13:$AT13,0)+COUNTIFS(_calc_라운드기준!$B13:$AT13,_calc_라운드기준!AG13,$B$1:$AT$1,"&lt;"&amp;32))-(RANK(AG13,$B13:$AT13,0)+COUNTIFS($B13:$AT13,AG13,$B$1:$AT$1,"&lt;"&amp;32))</f>
        <v>-14</v>
      </c>
      <c r="CA13">
        <f>(RANK(_calc_라운드기준!AH13,_calc_라운드기준!$B13:$AT13,0)+COUNTIFS(_calc_라운드기준!$B13:$AT13,_calc_라운드기준!AH13,$B$1:$AT$1,"&lt;"&amp;33))-(RANK(AH13,$B13:$AT13,0)+COUNTIFS($B13:$AT13,AH13,$B$1:$AT$1,"&lt;"&amp;33))</f>
        <v>27</v>
      </c>
      <c r="CB13">
        <f>(RANK(_calc_라운드기준!AI13,_calc_라운드기준!$B13:$AT13,0)+COUNTIFS(_calc_라운드기준!$B13:$AT13,_calc_라운드기준!AI13,$B$1:$AT$1,"&lt;"&amp;34))-(RANK(AI13,$B13:$AT13,0)+COUNTIFS($B13:$AT13,AI13,$B$1:$AT$1,"&lt;"&amp;34))</f>
        <v>25</v>
      </c>
      <c r="CC13">
        <f>(RANK(_calc_라운드기준!AJ13,_calc_라운드기준!$B13:$AT13,0)+COUNTIFS(_calc_라운드기준!$B13:$AT13,_calc_라운드기준!AJ13,$B$1:$AT$1,"&lt;"&amp;35))-(RANK(AJ13,$B13:$AT13,0)+COUNTIFS($B13:$AT13,AJ13,$B$1:$AT$1,"&lt;"&amp;35))</f>
        <v>5</v>
      </c>
      <c r="CD13">
        <f>(RANK(_calc_라운드기준!AK13,_calc_라운드기준!$B13:$AT13,0)+COUNTIFS(_calc_라운드기준!$B13:$AT13,_calc_라운드기준!AK13,$B$1:$AT$1,"&lt;"&amp;36))-(RANK(AK13,$B13:$AT13,0)+COUNTIFS($B13:$AT13,AK13,$B$1:$AT$1,"&lt;"&amp;36))</f>
        <v>-5</v>
      </c>
      <c r="CE13">
        <f>(RANK(_calc_라운드기준!AL13,_calc_라운드기준!$B13:$AT13,0)+COUNTIFS(_calc_라운드기준!$B13:$AT13,_calc_라운드기준!AL13,$B$1:$AT$1,"&lt;"&amp;37))-(RANK(AL13,$B13:$AT13,0)+COUNTIFS($B13:$AT13,AL13,$B$1:$AT$1,"&lt;"&amp;37))</f>
        <v>-8</v>
      </c>
      <c r="CF13">
        <f>(RANK(_calc_라운드기준!AM13,_calc_라운드기준!$B13:$AT13,0)+COUNTIFS(_calc_라운드기준!$B13:$AT13,_calc_라운드기준!AM13,$B$1:$AT$1,"&lt;"&amp;38))-(RANK(AM13,$B13:$AT13,0)+COUNTIFS($B13:$AT13,AM13,$B$1:$AT$1,"&lt;"&amp;38))</f>
        <v>13</v>
      </c>
      <c r="CG13">
        <f>(RANK(_calc_라운드기준!AN13,_calc_라운드기준!$B13:$AT13,0)+COUNTIFS(_calc_라운드기준!$B13:$AT13,_calc_라운드기준!AN13,$B$1:$AT$1,"&lt;"&amp;39))-(RANK(AN13,$B13:$AT13,0)+COUNTIFS($B13:$AT13,AN13,$B$1:$AT$1,"&lt;"&amp;39))</f>
        <v>10</v>
      </c>
      <c r="CH13">
        <f>(RANK(_calc_라운드기준!AO13,_calc_라운드기준!$B13:$AT13,0)+COUNTIFS(_calc_라운드기준!$B13:$AT13,_calc_라운드기준!AO13,$B$1:$AT$1,"&lt;"&amp;40))-(RANK(AO13,$B13:$AT13,0)+COUNTIFS($B13:$AT13,AO13,$B$1:$AT$1,"&lt;"&amp;40))</f>
        <v>-2</v>
      </c>
      <c r="CI13">
        <f>(RANK(_calc_라운드기준!AP13,_calc_라운드기준!$B13:$AT13,0)+COUNTIFS(_calc_라운드기준!$B13:$AT13,_calc_라운드기준!AP13,$B$1:$AT$1,"&lt;"&amp;41))-(RANK(AP13,$B13:$AT13,0)+COUNTIFS($B13:$AT13,AP13,$B$1:$AT$1,"&lt;"&amp;41))</f>
        <v>-4</v>
      </c>
      <c r="CJ13">
        <f>(RANK(_calc_라운드기준!AQ13,_calc_라운드기준!$B13:$AT13,0)+COUNTIFS(_calc_라운드기준!$B13:$AT13,_calc_라운드기준!AQ13,$B$1:$AT$1,"&lt;"&amp;42))-(RANK(AQ13,$B13:$AT13,0)+COUNTIFS($B13:$AT13,AQ13,$B$1:$AT$1,"&lt;"&amp;42))</f>
        <v>4</v>
      </c>
      <c r="CK13">
        <f>(RANK(_calc_라운드기준!AR13,_calc_라운드기준!$B13:$AT13,0)+COUNTIFS(_calc_라운드기준!$B13:$AT13,_calc_라운드기준!AR13,$B$1:$AT$1,"&lt;"&amp;43))-(RANK(AR13,$B13:$AT13,0)+COUNTIFS($B13:$AT13,AR13,$B$1:$AT$1,"&lt;"&amp;43))</f>
        <v>14</v>
      </c>
      <c r="CL13">
        <f>(RANK(_calc_라운드기준!AS13,_calc_라운드기준!$B13:$AT13,0)+COUNTIFS(_calc_라운드기준!$B13:$AT13,_calc_라운드기준!AS13,$B$1:$AT$1,"&lt;"&amp;44))-(RANK(AS13,$B13:$AT13,0)+COUNTIFS($B13:$AT13,AS13,$B$1:$AT$1,"&lt;"&amp;44))</f>
        <v>11</v>
      </c>
      <c r="CM13">
        <f>(RANK(_calc_라운드기준!AT13,_calc_라운드기준!$B13:$AT13,0)+COUNTIFS(_calc_라운드기준!$B13:$AT13,_calc_라운드기준!AT13,$B$1:$AT$1,"&lt;"&amp;45))-(RANK(AT13,$B13:$AT13,0)+COUNTIFS($B13:$AT13,AT13,$B$1:$AT$1,"&lt;"&amp;45))</f>
        <v>13</v>
      </c>
      <c r="CN13">
        <f t="shared" si="0"/>
        <v>44</v>
      </c>
      <c r="CO13">
        <f t="shared" si="1"/>
        <v>25</v>
      </c>
      <c r="CP13">
        <f t="shared" si="2"/>
        <v>18</v>
      </c>
      <c r="CQ13">
        <f t="shared" si="3"/>
        <v>42</v>
      </c>
      <c r="CR13">
        <f t="shared" si="4"/>
        <v>32</v>
      </c>
      <c r="CS13">
        <f t="shared" si="5"/>
        <v>8</v>
      </c>
      <c r="CT13">
        <f t="shared" si="6"/>
        <v>2</v>
      </c>
      <c r="CU13">
        <f t="shared" si="7"/>
        <v>41</v>
      </c>
      <c r="CV13">
        <f t="shared" si="8"/>
        <v>43</v>
      </c>
      <c r="CW13">
        <f t="shared" si="9"/>
        <v>14</v>
      </c>
      <c r="CX13">
        <f t="shared" si="10"/>
        <v>3</v>
      </c>
      <c r="CY13">
        <f t="shared" si="11"/>
        <v>6</v>
      </c>
      <c r="CZ13">
        <f t="shared" si="12"/>
        <v>19</v>
      </c>
      <c r="DA13">
        <f t="shared" si="13"/>
        <v>12</v>
      </c>
      <c r="DB13">
        <f t="shared" si="14"/>
        <v>29</v>
      </c>
      <c r="DC13">
        <f t="shared" si="15"/>
        <v>20</v>
      </c>
      <c r="DD13">
        <f t="shared" si="16"/>
        <v>30</v>
      </c>
      <c r="DE13">
        <f t="shared" si="17"/>
        <v>4</v>
      </c>
      <c r="DF13">
        <f t="shared" si="18"/>
        <v>23</v>
      </c>
      <c r="DG13">
        <f t="shared" si="19"/>
        <v>27</v>
      </c>
      <c r="DH13">
        <f t="shared" si="20"/>
        <v>1</v>
      </c>
      <c r="DI13">
        <f t="shared" si="21"/>
        <v>39</v>
      </c>
      <c r="DJ13">
        <f t="shared" si="22"/>
        <v>45</v>
      </c>
      <c r="DK13">
        <f t="shared" si="23"/>
        <v>24</v>
      </c>
      <c r="DL13">
        <f t="shared" si="24"/>
        <v>37</v>
      </c>
      <c r="DM13">
        <f t="shared" si="25"/>
        <v>34</v>
      </c>
      <c r="DN13">
        <f t="shared" si="26"/>
        <v>38</v>
      </c>
      <c r="DO13">
        <f t="shared" si="27"/>
        <v>33</v>
      </c>
      <c r="DP13">
        <f t="shared" si="28"/>
        <v>40</v>
      </c>
      <c r="DQ13">
        <f t="shared" si="29"/>
        <v>21</v>
      </c>
      <c r="DR13">
        <f t="shared" si="30"/>
        <v>35</v>
      </c>
      <c r="DS13">
        <f t="shared" si="31"/>
        <v>36</v>
      </c>
      <c r="DT13">
        <f t="shared" si="32"/>
        <v>5</v>
      </c>
      <c r="DU13">
        <f t="shared" si="33"/>
        <v>7</v>
      </c>
      <c r="DV13">
        <f t="shared" si="34"/>
        <v>16</v>
      </c>
      <c r="DW13">
        <f t="shared" si="35"/>
        <v>28</v>
      </c>
      <c r="DX13">
        <f t="shared" si="36"/>
        <v>31</v>
      </c>
      <c r="DY13">
        <f t="shared" si="37"/>
        <v>10</v>
      </c>
      <c r="DZ13">
        <f t="shared" si="38"/>
        <v>15</v>
      </c>
      <c r="EA13">
        <f t="shared" si="39"/>
        <v>22</v>
      </c>
      <c r="EB13">
        <f t="shared" si="40"/>
        <v>26</v>
      </c>
      <c r="EC13">
        <f t="shared" si="41"/>
        <v>17</v>
      </c>
      <c r="ED13">
        <f t="shared" si="42"/>
        <v>9</v>
      </c>
      <c r="EE13">
        <f t="shared" si="43"/>
        <v>13</v>
      </c>
      <c r="EF13">
        <f t="shared" si="44"/>
        <v>11</v>
      </c>
    </row>
    <row r="14" spans="1:136" ht="16.5" customHeight="1">
      <c r="A14">
        <f>_calc_라운드기준!A14</f>
        <v>1232</v>
      </c>
      <c r="B14">
        <f>INDEX(_calc_누적빈도!B:B,$A14)-INDEX(_calc_누적빈도!B:B,$A14-기준600회_후보!$B$1)</f>
        <v>73</v>
      </c>
      <c r="C14">
        <f>INDEX(_calc_누적빈도!C:C,$A14)-INDEX(_calc_누적빈도!C:C,$A14-기준600회_후보!$B$1)</f>
        <v>70</v>
      </c>
      <c r="D14">
        <f>INDEX(_calc_누적빈도!D:D,$A14)-INDEX(_calc_누적빈도!D:D,$A14-기준600회_후보!$B$1)</f>
        <v>91</v>
      </c>
      <c r="E14">
        <f>INDEX(_calc_누적빈도!E:E,$A14)-INDEX(_calc_누적빈도!E:E,$A14-기준600회_후보!$B$1)</f>
        <v>72</v>
      </c>
      <c r="F14">
        <f>INDEX(_calc_누적빈도!F:F,$A14)-INDEX(_calc_누적빈도!F:F,$A14-기준600회_후보!$B$1)</f>
        <v>63</v>
      </c>
      <c r="G14">
        <f>INDEX(_calc_누적빈도!G:G,$A14)-INDEX(_calc_누적빈도!G:G,$A14-기준600회_후보!$B$1)</f>
        <v>89</v>
      </c>
      <c r="H14">
        <f>INDEX(_calc_누적빈도!H:H,$A14)-INDEX(_calc_누적빈도!H:H,$A14-기준600회_후보!$B$1)</f>
        <v>87</v>
      </c>
      <c r="I14">
        <f>INDEX(_calc_누적빈도!I:I,$A14)-INDEX(_calc_누적빈도!I:I,$A14-기준600회_후보!$B$1)</f>
        <v>68</v>
      </c>
      <c r="J14">
        <f>INDEX(_calc_누적빈도!J:J,$A14)-INDEX(_calc_누적빈도!J:J,$A14-기준600회_후보!$B$1)</f>
        <v>71</v>
      </c>
      <c r="K14">
        <f>INDEX(_calc_누적빈도!K:K,$A14)-INDEX(_calc_누적빈도!K:K,$A14-기준600회_후보!$B$1)</f>
        <v>78</v>
      </c>
      <c r="L14">
        <f>INDEX(_calc_누적빈도!L:L,$A14)-INDEX(_calc_누적빈도!L:L,$A14-기준600회_후보!$B$1)</f>
        <v>85</v>
      </c>
      <c r="M14">
        <f>INDEX(_calc_누적빈도!M:M,$A14)-INDEX(_calc_누적빈도!M:M,$A14-기준600회_후보!$B$1)</f>
        <v>96</v>
      </c>
      <c r="N14">
        <f>INDEX(_calc_누적빈도!N:N,$A14)-INDEX(_calc_누적빈도!N:N,$A14-기준600회_후보!$B$1)</f>
        <v>89</v>
      </c>
      <c r="O14">
        <f>INDEX(_calc_누적빈도!O:O,$A14)-INDEX(_calc_누적빈도!O:O,$A14-기준600회_후보!$B$1)</f>
        <v>77</v>
      </c>
      <c r="P14">
        <f>INDEX(_calc_누적빈도!P:P,$A14)-INDEX(_calc_누적빈도!P:P,$A14-기준600회_후보!$B$1)</f>
        <v>88</v>
      </c>
      <c r="Q14">
        <f>INDEX(_calc_누적빈도!Q:Q,$A14)-INDEX(_calc_누적빈도!Q:Q,$A14-기준600회_후보!$B$1)</f>
        <v>92</v>
      </c>
      <c r="R14">
        <f>INDEX(_calc_누적빈도!R:R,$A14)-INDEX(_calc_누적빈도!R:R,$A14-기준600회_후보!$B$1)</f>
        <v>79</v>
      </c>
      <c r="S14">
        <f>INDEX(_calc_누적빈도!S:S,$A14)-INDEX(_calc_누적빈도!S:S,$A14-기준600회_후보!$B$1)</f>
        <v>89</v>
      </c>
      <c r="T14">
        <f>INDEX(_calc_누적빈도!T:T,$A14)-INDEX(_calc_누적빈도!T:T,$A14-기준600회_후보!$B$1)</f>
        <v>85</v>
      </c>
      <c r="U14">
        <f>INDEX(_calc_누적빈도!U:U,$A14)-INDEX(_calc_누적빈도!U:U,$A14-기준600회_후보!$B$1)</f>
        <v>65</v>
      </c>
      <c r="V14">
        <f>INDEX(_calc_누적빈도!V:V,$A14)-INDEX(_calc_누적빈도!V:V,$A14-기준600회_후보!$B$1)</f>
        <v>91</v>
      </c>
      <c r="W14">
        <f>INDEX(_calc_누적빈도!W:W,$A14)-INDEX(_calc_누적빈도!W:W,$A14-기준600회_후보!$B$1)</f>
        <v>70</v>
      </c>
      <c r="X14">
        <f>INDEX(_calc_누적빈도!X:X,$A14)-INDEX(_calc_누적빈도!X:X,$A14-기준600회_후보!$B$1)</f>
        <v>68</v>
      </c>
      <c r="Y14">
        <f>INDEX(_calc_누적빈도!Y:Y,$A14)-INDEX(_calc_누적빈도!Y:Y,$A14-기준600회_후보!$B$1)</f>
        <v>84</v>
      </c>
      <c r="Z14">
        <f>INDEX(_calc_누적빈도!Z:Z,$A14)-INDEX(_calc_누적빈도!Z:Z,$A14-기준600회_후보!$B$1)</f>
        <v>65</v>
      </c>
      <c r="AA14">
        <f>INDEX(_calc_누적빈도!AA:AA,$A14)-INDEX(_calc_누적빈도!AA:AA,$A14-기준600회_후보!$B$1)</f>
        <v>76</v>
      </c>
      <c r="AB14">
        <f>INDEX(_calc_누적빈도!AB:AB,$A14)-INDEX(_calc_누적빈도!AB:AB,$A14-기준600회_후보!$B$1)</f>
        <v>82</v>
      </c>
      <c r="AC14">
        <f>INDEX(_calc_누적빈도!AC:AC,$A14)-INDEX(_calc_누적빈도!AC:AC,$A14-기준600회_후보!$B$1)</f>
        <v>87</v>
      </c>
      <c r="AD14">
        <f>INDEX(_calc_누적빈도!AD:AD,$A14)-INDEX(_calc_누적빈도!AD:AD,$A14-기준600회_후보!$B$1)</f>
        <v>76</v>
      </c>
      <c r="AE14">
        <f>INDEX(_calc_누적빈도!AE:AE,$A14)-INDEX(_calc_누적빈도!AE:AE,$A14-기준600회_후보!$B$1)</f>
        <v>81</v>
      </c>
      <c r="AF14">
        <f>INDEX(_calc_누적빈도!AF:AF,$A14)-INDEX(_calc_누적빈도!AF:AF,$A14-기준600회_후보!$B$1)</f>
        <v>82</v>
      </c>
      <c r="AG14">
        <f>INDEX(_calc_누적빈도!AG:AG,$A14)-INDEX(_calc_누적빈도!AG:AG,$A14-기준600회_후보!$B$1)</f>
        <v>68</v>
      </c>
      <c r="AH14">
        <f>INDEX(_calc_누적빈도!AH:AH,$A14)-INDEX(_calc_누적빈도!AH:AH,$A14-기준600회_후보!$B$1)</f>
        <v>94</v>
      </c>
      <c r="AI14">
        <f>INDEX(_calc_누적빈도!AI:AI,$A14)-INDEX(_calc_누적빈도!AI:AI,$A14-기준600회_후보!$B$1)</f>
        <v>83</v>
      </c>
      <c r="AJ14">
        <f>INDEX(_calc_누적빈도!AJ:AJ,$A14)-INDEX(_calc_누적빈도!AJ:AJ,$A14-기준600회_후보!$B$1)</f>
        <v>80</v>
      </c>
      <c r="AK14">
        <f>INDEX(_calc_누적빈도!AK:AK,$A14)-INDEX(_calc_누적빈도!AK:AK,$A14-기준600회_후보!$B$1)</f>
        <v>81</v>
      </c>
      <c r="AL14">
        <f>INDEX(_calc_누적빈도!AL:AL,$A14)-INDEX(_calc_누적빈도!AL:AL,$A14-기준600회_후보!$B$1)</f>
        <v>77</v>
      </c>
      <c r="AM14">
        <f>INDEX(_calc_누적빈도!AM:AM,$A14)-INDEX(_calc_누적빈도!AM:AM,$A14-기준600회_후보!$B$1)</f>
        <v>94</v>
      </c>
      <c r="AN14">
        <f>INDEX(_calc_누적빈도!AN:AN,$A14)-INDEX(_calc_누적빈도!AN:AN,$A14-기준600회_후보!$B$1)</f>
        <v>82</v>
      </c>
      <c r="AO14">
        <f>INDEX(_calc_누적빈도!AO:AO,$A14)-INDEX(_calc_누적빈도!AO:AO,$A14-기준600회_후보!$B$1)</f>
        <v>68</v>
      </c>
      <c r="AP14">
        <f>INDEX(_calc_누적빈도!AP:AP,$A14)-INDEX(_calc_누적빈도!AP:AP,$A14-기준600회_후보!$B$1)</f>
        <v>78</v>
      </c>
      <c r="AQ14">
        <f>INDEX(_calc_누적빈도!AQ:AQ,$A14)-INDEX(_calc_누적빈도!AQ:AQ,$A14-기준600회_후보!$B$1)</f>
        <v>78</v>
      </c>
      <c r="AR14">
        <f>INDEX(_calc_누적빈도!AR:AR,$A14)-INDEX(_calc_누적빈도!AR:AR,$A14-기준600회_후보!$B$1)</f>
        <v>77</v>
      </c>
      <c r="AS14">
        <f>INDEX(_calc_누적빈도!AS:AS,$A14)-INDEX(_calc_누적빈도!AS:AS,$A14-기준600회_후보!$B$1)</f>
        <v>83</v>
      </c>
      <c r="AT14">
        <f>INDEX(_calc_누적빈도!AT:AT,$A14)-INDEX(_calc_누적빈도!AT:AT,$A14-기준600회_후보!$B$1)</f>
        <v>88</v>
      </c>
      <c r="AU14">
        <f>(RANK(_calc_라운드기준!B14,_calc_라운드기준!$B14:$AT14,0)+COUNTIFS(_calc_라운드기준!$B14:$AT14,_calc_라운드기준!B14,$B$1:$AT$1,"&lt;"&amp;1))-(RANK(B14,$B14:$AT14,0)+COUNTIFS($B14:$AT14,B14,$B$1:$AT$1,"&lt;"&amp;1))</f>
        <v>-29</v>
      </c>
      <c r="AV14">
        <f>(RANK(_calc_라운드기준!C14,_calc_라운드기준!$B14:$AT14,0)+COUNTIFS(_calc_라운드기준!$B14:$AT14,_calc_라운드기준!C14,$B$1:$AT$1,"&lt;"&amp;2))-(RANK(C14,$B14:$AT14,0)+COUNTIFS($B14:$AT14,C14,$B$1:$AT$1,"&lt;"&amp;2))</f>
        <v>-4</v>
      </c>
      <c r="AW14">
        <f>(RANK(_calc_라운드기준!D14,_calc_라운드기준!$B14:$AT14,0)+COUNTIFS(_calc_라운드기준!$B14:$AT14,_calc_라운드기준!D14,$B$1:$AT$1,"&lt;"&amp;3))-(RANK(D14,$B14:$AT14,0)+COUNTIFS($B14:$AT14,D14,$B$1:$AT$1,"&lt;"&amp;3))</f>
        <v>3</v>
      </c>
      <c r="AX14">
        <f>(RANK(_calc_라운드기준!E14,_calc_라운드기준!$B14:$AT14,0)+COUNTIFS(_calc_라운드기준!$B14:$AT14,_calc_라운드기준!E14,$B$1:$AT$1,"&lt;"&amp;4))-(RANK(E14,$B14:$AT14,0)+COUNTIFS($B14:$AT14,E14,$B$1:$AT$1,"&lt;"&amp;4))</f>
        <v>-26</v>
      </c>
      <c r="AY14">
        <f>(RANK(_calc_라운드기준!F14,_calc_라운드기준!$B14:$AT14,0)+COUNTIFS(_calc_라운드기준!$B14:$AT14,_calc_라운드기준!F14,$B$1:$AT$1,"&lt;"&amp;5))-(RANK(F14,$B14:$AT14,0)+COUNTIFS($B14:$AT14,F14,$B$1:$AT$1,"&lt;"&amp;5))</f>
        <v>-11</v>
      </c>
      <c r="AZ14">
        <f>(RANK(_calc_라운드기준!G14,_calc_라운드기준!$B14:$AT14,0)+COUNTIFS(_calc_라운드기준!$B14:$AT14,_calc_라운드기준!G14,$B$1:$AT$1,"&lt;"&amp;6))-(RANK(G14,$B14:$AT14,0)+COUNTIFS($B14:$AT14,G14,$B$1:$AT$1,"&lt;"&amp;6))</f>
        <v>18</v>
      </c>
      <c r="BA14">
        <f>(RANK(_calc_라운드기준!H14,_calc_라운드기준!$B14:$AT14,0)+COUNTIFS(_calc_라운드기준!$B14:$AT14,_calc_라운드기준!H14,$B$1:$AT$1,"&lt;"&amp;7))-(RANK(H14,$B14:$AT14,0)+COUNTIFS($B14:$AT14,H14,$B$1:$AT$1,"&lt;"&amp;7))</f>
        <v>28</v>
      </c>
      <c r="BB14">
        <f>(RANK(_calc_라운드기준!I14,_calc_라운드기준!$B14:$AT14,0)+COUNTIFS(_calc_라운드기준!$B14:$AT14,_calc_라운드기준!I14,$B$1:$AT$1,"&lt;"&amp;8))-(RANK(I14,$B14:$AT14,0)+COUNTIFS($B14:$AT14,I14,$B$1:$AT$1,"&lt;"&amp;8))</f>
        <v>-25</v>
      </c>
      <c r="BC14">
        <f>(RANK(_calc_라운드기준!J14,_calc_라운드기준!$B14:$AT14,0)+COUNTIFS(_calc_라운드기준!$B14:$AT14,_calc_라운드기준!J14,$B$1:$AT$1,"&lt;"&amp;9))-(RANK(J14,$B14:$AT14,0)+COUNTIFS($B14:$AT14,J14,$B$1:$AT$1,"&lt;"&amp;9))</f>
        <v>-26</v>
      </c>
      <c r="BD14">
        <f>(RANK(_calc_라운드기준!K14,_calc_라운드기준!$B14:$AT14,0)+COUNTIFS(_calc_라운드기준!$B14:$AT14,_calc_라운드기준!K14,$B$1:$AT$1,"&lt;"&amp;10))-(RANK(K14,$B14:$AT14,0)+COUNTIFS($B14:$AT14,K14,$B$1:$AT$1,"&lt;"&amp;10))</f>
        <v>9</v>
      </c>
      <c r="BE14">
        <f>(RANK(_calc_라운드기준!L14,_calc_라운드기준!$B14:$AT14,0)+COUNTIFS(_calc_라운드기준!$B14:$AT14,_calc_라운드기준!L14,$B$1:$AT$1,"&lt;"&amp;11))-(RANK(L14,$B14:$AT14,0)+COUNTIFS($B14:$AT14,L14,$B$1:$AT$1,"&lt;"&amp;11))</f>
        <v>30</v>
      </c>
      <c r="BF14">
        <f>(RANK(_calc_라운드기준!M14,_calc_라운드기준!$B14:$AT14,0)+COUNTIFS(_calc_라운드기준!$B14:$AT14,_calc_라운드기준!M14,$B$1:$AT$1,"&lt;"&amp;12))-(RANK(M14,$B14:$AT14,0)+COUNTIFS($B14:$AT14,M14,$B$1:$AT$1,"&lt;"&amp;12))</f>
        <v>35</v>
      </c>
      <c r="BG14">
        <f>(RANK(_calc_라운드기준!N14,_calc_라운드기준!$B14:$AT14,0)+COUNTIFS(_calc_라운드기준!$B14:$AT14,_calc_라운드기준!N14,$B$1:$AT$1,"&lt;"&amp;13))-(RANK(N14,$B14:$AT14,0)+COUNTIFS($B14:$AT14,N14,$B$1:$AT$1,"&lt;"&amp;13))</f>
        <v>-2</v>
      </c>
      <c r="BH14">
        <f>(RANK(_calc_라운드기준!O14,_calc_라운드기준!$B14:$AT14,0)+COUNTIFS(_calc_라운드기준!$B14:$AT14,_calc_라운드기준!O14,$B$1:$AT$1,"&lt;"&amp;14))-(RANK(O14,$B14:$AT14,0)+COUNTIFS($B14:$AT14,O14,$B$1:$AT$1,"&lt;"&amp;14))</f>
        <v>12</v>
      </c>
      <c r="BI14">
        <f>(RANK(_calc_라운드기준!P14,_calc_라운드기준!$B14:$AT14,0)+COUNTIFS(_calc_라운드기준!$B14:$AT14,_calc_라운드기준!P14,$B$1:$AT$1,"&lt;"&amp;15))-(RANK(P14,$B14:$AT14,0)+COUNTIFS($B14:$AT14,P14,$B$1:$AT$1,"&lt;"&amp;15))</f>
        <v>-3</v>
      </c>
      <c r="BJ14">
        <f>(RANK(_calc_라운드기준!Q14,_calc_라운드기준!$B14:$AT14,0)+COUNTIFS(_calc_라운드기준!$B14:$AT14,_calc_라운드기준!Q14,$B$1:$AT$1,"&lt;"&amp;16))-(RANK(Q14,$B14:$AT14,0)+COUNTIFS($B14:$AT14,Q14,$B$1:$AT$1,"&lt;"&amp;16))</f>
        <v>-1</v>
      </c>
      <c r="BK14">
        <f>(RANK(_calc_라운드기준!R14,_calc_라운드기준!$B14:$AT14,0)+COUNTIFS(_calc_라운드기준!$B14:$AT14,_calc_라운드기준!R14,$B$1:$AT$1,"&lt;"&amp;17))-(RANK(R14,$B14:$AT14,0)+COUNTIFS($B14:$AT14,R14,$B$1:$AT$1,"&lt;"&amp;17))</f>
        <v>-10</v>
      </c>
      <c r="BL14">
        <f>(RANK(_calc_라운드기준!S14,_calc_라운드기준!$B14:$AT14,0)+COUNTIFS(_calc_라운드기준!$B14:$AT14,_calc_라운드기준!S14,$B$1:$AT$1,"&lt;"&amp;18))-(RANK(S14,$B14:$AT14,0)+COUNTIFS($B14:$AT14,S14,$B$1:$AT$1,"&lt;"&amp;18))</f>
        <v>28</v>
      </c>
      <c r="BM14">
        <f>(RANK(_calc_라운드기준!T14,_calc_라운드기준!$B14:$AT14,0)+COUNTIFS(_calc_라운드기준!$B14:$AT14,_calc_라운드기준!T14,$B$1:$AT$1,"&lt;"&amp;19))-(RANK(T14,$B14:$AT14,0)+COUNTIFS($B14:$AT14,T14,$B$1:$AT$1,"&lt;"&amp;19))</f>
        <v>1</v>
      </c>
      <c r="BN14">
        <f>(RANK(_calc_라운드기준!U14,_calc_라운드기준!$B14:$AT14,0)+COUNTIFS(_calc_라운드기준!$B14:$AT14,_calc_라운드기준!U14,$B$1:$AT$1,"&lt;"&amp;20))-(RANK(U14,$B14:$AT14,0)+COUNTIFS($B14:$AT14,U14,$B$1:$AT$1,"&lt;"&amp;20))</f>
        <v>-5</v>
      </c>
      <c r="BO14">
        <f>(RANK(_calc_라운드기준!V14,_calc_라운드기준!$B14:$AT14,0)+COUNTIFS(_calc_라운드기준!$B14:$AT14,_calc_라운드기준!V14,$B$1:$AT$1,"&lt;"&amp;21))-(RANK(V14,$B14:$AT14,0)+COUNTIFS($B14:$AT14,V14,$B$1:$AT$1,"&lt;"&amp;21))</f>
        <v>36</v>
      </c>
      <c r="BP14">
        <f>(RANK(_calc_라운드기준!W14,_calc_라운드기준!$B14:$AT14,0)+COUNTIFS(_calc_라운드기준!$B14:$AT14,_calc_라운드기준!W14,$B$1:$AT$1,"&lt;"&amp;22))-(RANK(W14,$B14:$AT14,0)+COUNTIFS($B14:$AT14,W14,$B$1:$AT$1,"&lt;"&amp;22))</f>
        <v>-12</v>
      </c>
      <c r="BQ14">
        <f>(RANK(_calc_라운드기준!X14,_calc_라운드기준!$B14:$AT14,0)+COUNTIFS(_calc_라운드기준!$B14:$AT14,_calc_라운드기준!X14,$B$1:$AT$1,"&lt;"&amp;23))-(RANK(X14,$B14:$AT14,0)+COUNTIFS($B14:$AT14,X14,$B$1:$AT$1,"&lt;"&amp;23))</f>
        <v>-29</v>
      </c>
      <c r="BR14">
        <f>(RANK(_calc_라운드기준!Y14,_calc_라운드기준!$B14:$AT14,0)+COUNTIFS(_calc_라운드기준!$B14:$AT14,_calc_라운드기준!Y14,$B$1:$AT$1,"&lt;"&amp;24))-(RANK(Y14,$B14:$AT14,0)+COUNTIFS($B14:$AT14,Y14,$B$1:$AT$1,"&lt;"&amp;24))</f>
        <v>1</v>
      </c>
      <c r="BS14">
        <f>(RANK(_calc_라운드기준!Z14,_calc_라운드기준!$B14:$AT14,0)+COUNTIFS(_calc_라운드기준!$B14:$AT14,_calc_라운드기준!Z14,$B$1:$AT$1,"&lt;"&amp;25))-(RANK(Z14,$B14:$AT14,0)+COUNTIFS($B14:$AT14,Z14,$B$1:$AT$1,"&lt;"&amp;25))</f>
        <v>-26</v>
      </c>
      <c r="BT14">
        <f>(RANK(_calc_라운드기준!AA14,_calc_라운드기준!$B14:$AT14,0)+COUNTIFS(_calc_라운드기준!$B14:$AT14,_calc_라운드기준!AA14,$B$1:$AT$1,"&lt;"&amp;26))-(RANK(AA14,$B14:$AT14,0)+COUNTIFS($B14:$AT14,AA14,$B$1:$AT$1,"&lt;"&amp;26))</f>
        <v>-13</v>
      </c>
      <c r="BU14">
        <f>(RANK(_calc_라운드기준!AB14,_calc_라운드기준!$B14:$AT14,0)+COUNTIFS(_calc_라운드기준!$B14:$AT14,_calc_라운드기준!AB14,$B$1:$AT$1,"&lt;"&amp;27))-(RANK(AB14,$B14:$AT14,0)+COUNTIFS($B14:$AT14,AB14,$B$1:$AT$1,"&lt;"&amp;27))</f>
        <v>-18</v>
      </c>
      <c r="BV14">
        <f>(RANK(_calc_라운드기준!AC14,_calc_라운드기준!$B14:$AT14,0)+COUNTIFS(_calc_라운드기준!$B14:$AT14,_calc_라운드기준!AC14,$B$1:$AT$1,"&lt;"&amp;28))-(RANK(AC14,$B14:$AT14,0)+COUNTIFS($B14:$AT14,AC14,$B$1:$AT$1,"&lt;"&amp;28))</f>
        <v>-11</v>
      </c>
      <c r="BW14">
        <f>(RANK(_calc_라운드기준!AD14,_calc_라운드기준!$B14:$AT14,0)+COUNTIFS(_calc_라운드기준!$B14:$AT14,_calc_라운드기준!AD14,$B$1:$AT$1,"&lt;"&amp;29))-(RANK(AD14,$B14:$AT14,0)+COUNTIFS($B14:$AT14,AD14,$B$1:$AT$1,"&lt;"&amp;29))</f>
        <v>-21</v>
      </c>
      <c r="BX14">
        <f>(RANK(_calc_라운드기준!AE14,_calc_라운드기준!$B14:$AT14,0)+COUNTIFS(_calc_라운드기준!$B14:$AT14,_calc_라운드기준!AE14,$B$1:$AT$1,"&lt;"&amp;30))-(RANK(AE14,$B14:$AT14,0)+COUNTIFS($B14:$AT14,AE14,$B$1:$AT$1,"&lt;"&amp;30))</f>
        <v>-2</v>
      </c>
      <c r="BY14">
        <f>(RANK(_calc_라운드기준!AF14,_calc_라운드기준!$B14:$AT14,0)+COUNTIFS(_calc_라운드기준!$B14:$AT14,_calc_라운드기준!AF14,$B$1:$AT$1,"&lt;"&amp;31))-(RANK(AF14,$B14:$AT14,0)+COUNTIFS($B14:$AT14,AF14,$B$1:$AT$1,"&lt;"&amp;31))</f>
        <v>-16</v>
      </c>
      <c r="BZ14">
        <f>(RANK(_calc_라운드기준!AG14,_calc_라운드기준!$B14:$AT14,0)+COUNTIFS(_calc_라운드기준!$B14:$AT14,_calc_라운드기준!AG14,$B$1:$AT$1,"&lt;"&amp;32))-(RANK(AG14,$B14:$AT14,0)+COUNTIFS($B14:$AT14,AG14,$B$1:$AT$1,"&lt;"&amp;32))</f>
        <v>-14</v>
      </c>
      <c r="CA14">
        <f>(RANK(_calc_라운드기준!AH14,_calc_라운드기준!$B14:$AT14,0)+COUNTIFS(_calc_라운드기준!$B14:$AT14,_calc_라운드기준!AH14,$B$1:$AT$1,"&lt;"&amp;33))-(RANK(AH14,$B14:$AT14,0)+COUNTIFS($B14:$AT14,AH14,$B$1:$AT$1,"&lt;"&amp;33))</f>
        <v>26</v>
      </c>
      <c r="CB14">
        <f>(RANK(_calc_라운드기준!AI14,_calc_라운드기준!$B14:$AT14,0)+COUNTIFS(_calc_라운드기준!$B14:$AT14,_calc_라운드기준!AI14,$B$1:$AT$1,"&lt;"&amp;34))-(RANK(AI14,$B14:$AT14,0)+COUNTIFS($B14:$AT14,AI14,$B$1:$AT$1,"&lt;"&amp;34))</f>
        <v>26</v>
      </c>
      <c r="CC14">
        <f>(RANK(_calc_라운드기준!AJ14,_calc_라운드기준!$B14:$AT14,0)+COUNTIFS(_calc_라운드기준!$B14:$AT14,_calc_라운드기준!AJ14,$B$1:$AT$1,"&lt;"&amp;35))-(RANK(AJ14,$B14:$AT14,0)+COUNTIFS($B14:$AT14,AJ14,$B$1:$AT$1,"&lt;"&amp;35))</f>
        <v>5</v>
      </c>
      <c r="CD14">
        <f>(RANK(_calc_라운드기준!AK14,_calc_라운드기준!$B14:$AT14,0)+COUNTIFS(_calc_라운드기준!$B14:$AT14,_calc_라운드기준!AK14,$B$1:$AT$1,"&lt;"&amp;36))-(RANK(AK14,$B14:$AT14,0)+COUNTIFS($B14:$AT14,AK14,$B$1:$AT$1,"&lt;"&amp;36))</f>
        <v>-2</v>
      </c>
      <c r="CE14">
        <f>(RANK(_calc_라운드기준!AL14,_calc_라운드기준!$B14:$AT14,0)+COUNTIFS(_calc_라운드기준!$B14:$AT14,_calc_라운드기준!AL14,$B$1:$AT$1,"&lt;"&amp;37))-(RANK(AL14,$B14:$AT14,0)+COUNTIFS($B14:$AT14,AL14,$B$1:$AT$1,"&lt;"&amp;37))</f>
        <v>-8</v>
      </c>
      <c r="CF14">
        <f>(RANK(_calc_라운드기준!AM14,_calc_라운드기준!$B14:$AT14,0)+COUNTIFS(_calc_라운드기준!$B14:$AT14,_calc_라운드기준!AM14,$B$1:$AT$1,"&lt;"&amp;38))-(RANK(AM14,$B14:$AT14,0)+COUNTIFS($B14:$AT14,AM14,$B$1:$AT$1,"&lt;"&amp;38))</f>
        <v>10</v>
      </c>
      <c r="CG14">
        <f>(RANK(_calc_라운드기준!AN14,_calc_라운드기준!$B14:$AT14,0)+COUNTIFS(_calc_라운드기준!$B14:$AT14,_calc_라운드기준!AN14,$B$1:$AT$1,"&lt;"&amp;39))-(RANK(AN14,$B14:$AT14,0)+COUNTIFS($B14:$AT14,AN14,$B$1:$AT$1,"&lt;"&amp;39))</f>
        <v>9</v>
      </c>
      <c r="CH14">
        <f>(RANK(_calc_라운드기준!AO14,_calc_라운드기준!$B14:$AT14,0)+COUNTIFS(_calc_라운드기준!$B14:$AT14,_calc_라운드기준!AO14,$B$1:$AT$1,"&lt;"&amp;40))-(RANK(AO14,$B14:$AT14,0)+COUNTIFS($B14:$AT14,AO14,$B$1:$AT$1,"&lt;"&amp;40))</f>
        <v>-3</v>
      </c>
      <c r="CI14">
        <f>(RANK(_calc_라운드기준!AP14,_calc_라운드기준!$B14:$AT14,0)+COUNTIFS(_calc_라운드기준!$B14:$AT14,_calc_라운드기준!AP14,$B$1:$AT$1,"&lt;"&amp;41))-(RANK(AP14,$B14:$AT14,0)+COUNTIFS($B14:$AT14,AP14,$B$1:$AT$1,"&lt;"&amp;41))</f>
        <v>-4</v>
      </c>
      <c r="CJ14">
        <f>(RANK(_calc_라운드기준!AQ14,_calc_라운드기준!$B14:$AT14,0)+COUNTIFS(_calc_라운드기준!$B14:$AT14,_calc_라운드기준!AQ14,$B$1:$AT$1,"&lt;"&amp;42))-(RANK(AQ14,$B14:$AT14,0)+COUNTIFS($B14:$AT14,AQ14,$B$1:$AT$1,"&lt;"&amp;42))</f>
        <v>3</v>
      </c>
      <c r="CK14">
        <f>(RANK(_calc_라운드기준!AR14,_calc_라운드기준!$B14:$AT14,0)+COUNTIFS(_calc_라운드기준!$B14:$AT14,_calc_라운드기준!AR14,$B$1:$AT$1,"&lt;"&amp;43))-(RANK(AR14,$B14:$AT14,0)+COUNTIFS($B14:$AT14,AR14,$B$1:$AT$1,"&lt;"&amp;43))</f>
        <v>14</v>
      </c>
      <c r="CL14">
        <f>(RANK(_calc_라운드기준!AS14,_calc_라운드기준!$B14:$AT14,0)+COUNTIFS(_calc_라운드기준!$B14:$AT14,_calc_라운드기준!AS14,$B$1:$AT$1,"&lt;"&amp;44))-(RANK(AS14,$B14:$AT14,0)+COUNTIFS($B14:$AT14,AS14,$B$1:$AT$1,"&lt;"&amp;44))</f>
        <v>14</v>
      </c>
      <c r="CM14">
        <f>(RANK(_calc_라운드기준!AT14,_calc_라운드기준!$B14:$AT14,0)+COUNTIFS(_calc_라운드기준!$B14:$AT14,_calc_라운드기준!AT14,$B$1:$AT$1,"&lt;"&amp;45))-(RANK(AT14,$B14:$AT14,0)+COUNTIFS($B14:$AT14,AT14,$B$1:$AT$1,"&lt;"&amp;45))</f>
        <v>13</v>
      </c>
      <c r="CN14">
        <f t="shared" si="0"/>
        <v>44</v>
      </c>
      <c r="CO14">
        <f t="shared" si="1"/>
        <v>27</v>
      </c>
      <c r="CP14">
        <f t="shared" si="2"/>
        <v>17</v>
      </c>
      <c r="CQ14">
        <f t="shared" si="3"/>
        <v>41</v>
      </c>
      <c r="CR14">
        <f t="shared" si="4"/>
        <v>32</v>
      </c>
      <c r="CS14">
        <f t="shared" si="5"/>
        <v>8</v>
      </c>
      <c r="CT14">
        <f t="shared" si="6"/>
        <v>4</v>
      </c>
      <c r="CU14">
        <f t="shared" si="7"/>
        <v>40</v>
      </c>
      <c r="CV14">
        <f t="shared" si="8"/>
        <v>42</v>
      </c>
      <c r="CW14">
        <f t="shared" si="9"/>
        <v>14</v>
      </c>
      <c r="CX14">
        <f t="shared" si="10"/>
        <v>3</v>
      </c>
      <c r="CY14">
        <f t="shared" si="11"/>
        <v>2</v>
      </c>
      <c r="CZ14">
        <f t="shared" si="12"/>
        <v>22</v>
      </c>
      <c r="DA14">
        <f t="shared" si="13"/>
        <v>12</v>
      </c>
      <c r="DB14">
        <f t="shared" si="14"/>
        <v>25</v>
      </c>
      <c r="DC14">
        <f t="shared" si="15"/>
        <v>21</v>
      </c>
      <c r="DD14">
        <f t="shared" si="16"/>
        <v>31</v>
      </c>
      <c r="DE14">
        <f t="shared" si="17"/>
        <v>5</v>
      </c>
      <c r="DF14">
        <f t="shared" si="18"/>
        <v>19</v>
      </c>
      <c r="DG14">
        <f t="shared" si="19"/>
        <v>29</v>
      </c>
      <c r="DH14">
        <f t="shared" si="20"/>
        <v>1</v>
      </c>
      <c r="DI14">
        <f t="shared" si="21"/>
        <v>34</v>
      </c>
      <c r="DJ14">
        <f t="shared" si="22"/>
        <v>45</v>
      </c>
      <c r="DK14">
        <f t="shared" si="23"/>
        <v>20</v>
      </c>
      <c r="DL14">
        <f t="shared" si="24"/>
        <v>43</v>
      </c>
      <c r="DM14">
        <f t="shared" si="25"/>
        <v>35</v>
      </c>
      <c r="DN14">
        <f t="shared" si="26"/>
        <v>38</v>
      </c>
      <c r="DO14">
        <f t="shared" si="27"/>
        <v>33</v>
      </c>
      <c r="DP14">
        <f t="shared" si="28"/>
        <v>39</v>
      </c>
      <c r="DQ14">
        <f t="shared" si="29"/>
        <v>23</v>
      </c>
      <c r="DR14">
        <f t="shared" si="30"/>
        <v>37</v>
      </c>
      <c r="DS14">
        <f t="shared" si="31"/>
        <v>36</v>
      </c>
      <c r="DT14">
        <f t="shared" si="32"/>
        <v>6</v>
      </c>
      <c r="DU14">
        <f t="shared" si="33"/>
        <v>7</v>
      </c>
      <c r="DV14">
        <f t="shared" si="34"/>
        <v>16</v>
      </c>
      <c r="DW14">
        <f t="shared" si="35"/>
        <v>24</v>
      </c>
      <c r="DX14">
        <f t="shared" si="36"/>
        <v>30</v>
      </c>
      <c r="DY14">
        <f t="shared" si="37"/>
        <v>13</v>
      </c>
      <c r="DZ14">
        <f t="shared" si="38"/>
        <v>15</v>
      </c>
      <c r="EA14">
        <f t="shared" si="39"/>
        <v>26</v>
      </c>
      <c r="EB14">
        <f t="shared" si="40"/>
        <v>28</v>
      </c>
      <c r="EC14">
        <f t="shared" si="41"/>
        <v>18</v>
      </c>
      <c r="ED14">
        <f t="shared" si="42"/>
        <v>9</v>
      </c>
      <c r="EE14">
        <f t="shared" si="43"/>
        <v>10</v>
      </c>
      <c r="EF14">
        <f t="shared" si="44"/>
        <v>11</v>
      </c>
    </row>
    <row r="15" spans="1:136" ht="16.5" customHeight="1">
      <c r="A15">
        <f>_calc_라운드기준!A15</f>
        <v>1231</v>
      </c>
      <c r="B15">
        <f>INDEX(_calc_누적빈도!B:B,$A15)-INDEX(_calc_누적빈도!B:B,$A15-기준600회_후보!$B$1)</f>
        <v>74</v>
      </c>
      <c r="C15">
        <f>INDEX(_calc_누적빈도!C:C,$A15)-INDEX(_calc_누적빈도!C:C,$A15-기준600회_후보!$B$1)</f>
        <v>71</v>
      </c>
      <c r="D15">
        <f>INDEX(_calc_누적빈도!D:D,$A15)-INDEX(_calc_누적빈도!D:D,$A15-기준600회_후보!$B$1)</f>
        <v>91</v>
      </c>
      <c r="E15">
        <f>INDEX(_calc_누적빈도!E:E,$A15)-INDEX(_calc_누적빈도!E:E,$A15-기준600회_후보!$B$1)</f>
        <v>72</v>
      </c>
      <c r="F15">
        <f>INDEX(_calc_누적빈도!F:F,$A15)-INDEX(_calc_누적빈도!F:F,$A15-기준600회_후보!$B$1)</f>
        <v>63</v>
      </c>
      <c r="G15">
        <f>INDEX(_calc_누적빈도!G:G,$A15)-INDEX(_calc_누적빈도!G:G,$A15-기준600회_후보!$B$1)</f>
        <v>89</v>
      </c>
      <c r="H15">
        <f>INDEX(_calc_누적빈도!H:H,$A15)-INDEX(_calc_누적빈도!H:H,$A15-기준600회_후보!$B$1)</f>
        <v>87</v>
      </c>
      <c r="I15">
        <f>INDEX(_calc_누적빈도!I:I,$A15)-INDEX(_calc_누적빈도!I:I,$A15-기준600회_후보!$B$1)</f>
        <v>68</v>
      </c>
      <c r="J15">
        <f>INDEX(_calc_누적빈도!J:J,$A15)-INDEX(_calc_누적빈도!J:J,$A15-기준600회_후보!$B$1)</f>
        <v>71</v>
      </c>
      <c r="K15">
        <f>INDEX(_calc_누적빈도!K:K,$A15)-INDEX(_calc_누적빈도!K:K,$A15-기준600회_후보!$B$1)</f>
        <v>78</v>
      </c>
      <c r="L15">
        <f>INDEX(_calc_누적빈도!L:L,$A15)-INDEX(_calc_누적빈도!L:L,$A15-기준600회_후보!$B$1)</f>
        <v>85</v>
      </c>
      <c r="M15">
        <f>INDEX(_calc_누적빈도!M:M,$A15)-INDEX(_calc_누적빈도!M:M,$A15-기준600회_후보!$B$1)</f>
        <v>96</v>
      </c>
      <c r="N15">
        <f>INDEX(_calc_누적빈도!N:N,$A15)-INDEX(_calc_누적빈도!N:N,$A15-기준600회_후보!$B$1)</f>
        <v>88</v>
      </c>
      <c r="O15">
        <f>INDEX(_calc_누적빈도!O:O,$A15)-INDEX(_calc_누적빈도!O:O,$A15-기준600회_후보!$B$1)</f>
        <v>76</v>
      </c>
      <c r="P15">
        <f>INDEX(_calc_누적빈도!P:P,$A15)-INDEX(_calc_누적빈도!P:P,$A15-기준600회_후보!$B$1)</f>
        <v>88</v>
      </c>
      <c r="Q15">
        <f>INDEX(_calc_누적빈도!Q:Q,$A15)-INDEX(_calc_누적빈도!Q:Q,$A15-기준600회_후보!$B$1)</f>
        <v>92</v>
      </c>
      <c r="R15">
        <f>INDEX(_calc_누적빈도!R:R,$A15)-INDEX(_calc_누적빈도!R:R,$A15-기준600회_후보!$B$1)</f>
        <v>79</v>
      </c>
      <c r="S15">
        <f>INDEX(_calc_누적빈도!S:S,$A15)-INDEX(_calc_누적빈도!S:S,$A15-기준600회_후보!$B$1)</f>
        <v>88</v>
      </c>
      <c r="T15">
        <f>INDEX(_calc_누적빈도!T:T,$A15)-INDEX(_calc_누적빈도!T:T,$A15-기준600회_후보!$B$1)</f>
        <v>85</v>
      </c>
      <c r="U15">
        <f>INDEX(_calc_누적빈도!U:U,$A15)-INDEX(_calc_누적빈도!U:U,$A15-기준600회_후보!$B$1)</f>
        <v>65</v>
      </c>
      <c r="V15">
        <f>INDEX(_calc_누적빈도!V:V,$A15)-INDEX(_calc_누적빈도!V:V,$A15-기준600회_후보!$B$1)</f>
        <v>91</v>
      </c>
      <c r="W15">
        <f>INDEX(_calc_누적빈도!W:W,$A15)-INDEX(_calc_누적빈도!W:W,$A15-기준600회_후보!$B$1)</f>
        <v>70</v>
      </c>
      <c r="X15">
        <f>INDEX(_calc_누적빈도!X:X,$A15)-INDEX(_calc_누적빈도!X:X,$A15-기준600회_후보!$B$1)</f>
        <v>69</v>
      </c>
      <c r="Y15">
        <f>INDEX(_calc_누적빈도!Y:Y,$A15)-INDEX(_calc_누적빈도!Y:Y,$A15-기준600회_후보!$B$1)</f>
        <v>84</v>
      </c>
      <c r="Z15">
        <f>INDEX(_calc_누적빈도!Z:Z,$A15)-INDEX(_calc_누적빈도!Z:Z,$A15-기준600회_후보!$B$1)</f>
        <v>65</v>
      </c>
      <c r="AA15">
        <f>INDEX(_calc_누적빈도!AA:AA,$A15)-INDEX(_calc_누적빈도!AA:AA,$A15-기준600회_후보!$B$1)</f>
        <v>76</v>
      </c>
      <c r="AB15">
        <f>INDEX(_calc_누적빈도!AB:AB,$A15)-INDEX(_calc_누적빈도!AB:AB,$A15-기준600회_후보!$B$1)</f>
        <v>82</v>
      </c>
      <c r="AC15">
        <f>INDEX(_calc_누적빈도!AC:AC,$A15)-INDEX(_calc_누적빈도!AC:AC,$A15-기준600회_후보!$B$1)</f>
        <v>87</v>
      </c>
      <c r="AD15">
        <f>INDEX(_calc_누적빈도!AD:AD,$A15)-INDEX(_calc_누적빈도!AD:AD,$A15-기준600회_후보!$B$1)</f>
        <v>76</v>
      </c>
      <c r="AE15">
        <f>INDEX(_calc_누적빈도!AE:AE,$A15)-INDEX(_calc_누적빈도!AE:AE,$A15-기준600회_후보!$B$1)</f>
        <v>81</v>
      </c>
      <c r="AF15">
        <f>INDEX(_calc_누적빈도!AF:AF,$A15)-INDEX(_calc_누적빈도!AF:AF,$A15-기준600회_후보!$B$1)</f>
        <v>82</v>
      </c>
      <c r="AG15">
        <f>INDEX(_calc_누적빈도!AG:AG,$A15)-INDEX(_calc_누적빈도!AG:AG,$A15-기준600회_후보!$B$1)</f>
        <v>68</v>
      </c>
      <c r="AH15">
        <f>INDEX(_calc_누적빈도!AH:AH,$A15)-INDEX(_calc_누적빈도!AH:AH,$A15-기준600회_후보!$B$1)</f>
        <v>94</v>
      </c>
      <c r="AI15">
        <f>INDEX(_calc_누적빈도!AI:AI,$A15)-INDEX(_calc_누적빈도!AI:AI,$A15-기준600회_후보!$B$1)</f>
        <v>84</v>
      </c>
      <c r="AJ15">
        <f>INDEX(_calc_누적빈도!AJ:AJ,$A15)-INDEX(_calc_누적빈도!AJ:AJ,$A15-기준600회_후보!$B$1)</f>
        <v>80</v>
      </c>
      <c r="AK15">
        <f>INDEX(_calc_누적빈도!AK:AK,$A15)-INDEX(_calc_누적빈도!AK:AK,$A15-기준600회_후보!$B$1)</f>
        <v>81</v>
      </c>
      <c r="AL15">
        <f>INDEX(_calc_누적빈도!AL:AL,$A15)-INDEX(_calc_누적빈도!AL:AL,$A15-기준600회_후보!$B$1)</f>
        <v>77</v>
      </c>
      <c r="AM15">
        <f>INDEX(_calc_누적빈도!AM:AM,$A15)-INDEX(_calc_누적빈도!AM:AM,$A15-기준600회_후보!$B$1)</f>
        <v>93</v>
      </c>
      <c r="AN15">
        <f>INDEX(_calc_누적빈도!AN:AN,$A15)-INDEX(_calc_누적빈도!AN:AN,$A15-기준600회_후보!$B$1)</f>
        <v>82</v>
      </c>
      <c r="AO15">
        <f>INDEX(_calc_누적빈도!AO:AO,$A15)-INDEX(_calc_누적빈도!AO:AO,$A15-기준600회_후보!$B$1)</f>
        <v>68</v>
      </c>
      <c r="AP15">
        <f>INDEX(_calc_누적빈도!AP:AP,$A15)-INDEX(_calc_누적빈도!AP:AP,$A15-기준600회_후보!$B$1)</f>
        <v>78</v>
      </c>
      <c r="AQ15">
        <f>INDEX(_calc_누적빈도!AQ:AQ,$A15)-INDEX(_calc_누적빈도!AQ:AQ,$A15-기준600회_후보!$B$1)</f>
        <v>78</v>
      </c>
      <c r="AR15">
        <f>INDEX(_calc_누적빈도!AR:AR,$A15)-INDEX(_calc_누적빈도!AR:AR,$A15-기준600회_후보!$B$1)</f>
        <v>77</v>
      </c>
      <c r="AS15">
        <f>INDEX(_calc_누적빈도!AS:AS,$A15)-INDEX(_calc_누적빈도!AS:AS,$A15-기준600회_후보!$B$1)</f>
        <v>83</v>
      </c>
      <c r="AT15">
        <f>INDEX(_calc_누적빈도!AT:AT,$A15)-INDEX(_calc_누적빈도!AT:AT,$A15-기준600회_후보!$B$1)</f>
        <v>88</v>
      </c>
      <c r="AU15">
        <f>(RANK(_calc_라운드기준!B15,_calc_라운드기준!$B15:$AT15,0)+COUNTIFS(_calc_라운드기준!$B15:$AT15,_calc_라운드기준!B15,$B$1:$AT$1,"&lt;"&amp;1))-(RANK(B15,$B15:$AT15,0)+COUNTIFS($B15:$AT15,B15,$B$1:$AT$1,"&lt;"&amp;1))</f>
        <v>-30</v>
      </c>
      <c r="AV15">
        <f>(RANK(_calc_라운드기준!C15,_calc_라운드기준!$B15:$AT15,0)+COUNTIFS(_calc_라운드기준!$B15:$AT15,_calc_라운드기준!C15,$B$1:$AT$1,"&lt;"&amp;2))-(RANK(C15,$B15:$AT15,0)+COUNTIFS($B15:$AT15,C15,$B$1:$AT$1,"&lt;"&amp;2))</f>
        <v>-1</v>
      </c>
      <c r="AW15">
        <f>(RANK(_calc_라운드기준!D15,_calc_라운드기준!$B15:$AT15,0)+COUNTIFS(_calc_라운드기준!$B15:$AT15,_calc_라운드기준!D15,$B$1:$AT$1,"&lt;"&amp;3))-(RANK(D15,$B15:$AT15,0)+COUNTIFS($B15:$AT15,D15,$B$1:$AT$1,"&lt;"&amp;3))</f>
        <v>2</v>
      </c>
      <c r="AX15">
        <f>(RANK(_calc_라운드기준!E15,_calc_라운드기준!$B15:$AT15,0)+COUNTIFS(_calc_라운드기준!$B15:$AT15,_calc_라운드기준!E15,$B$1:$AT$1,"&lt;"&amp;4))-(RANK(E15,$B15:$AT15,0)+COUNTIFS($B15:$AT15,E15,$B$1:$AT$1,"&lt;"&amp;4))</f>
        <v>-21</v>
      </c>
      <c r="AY15">
        <f>(RANK(_calc_라운드기준!F15,_calc_라운드기준!$B15:$AT15,0)+COUNTIFS(_calc_라운드기준!$B15:$AT15,_calc_라운드기준!F15,$B$1:$AT$1,"&lt;"&amp;5))-(RANK(F15,$B15:$AT15,0)+COUNTIFS($B15:$AT15,F15,$B$1:$AT$1,"&lt;"&amp;5))</f>
        <v>-9</v>
      </c>
      <c r="AZ15">
        <f>(RANK(_calc_라운드기준!G15,_calc_라운드기준!$B15:$AT15,0)+COUNTIFS(_calc_라운드기준!$B15:$AT15,_calc_라운드기준!G15,$B$1:$AT$1,"&lt;"&amp;6))-(RANK(G15,$B15:$AT15,0)+COUNTIFS($B15:$AT15,G15,$B$1:$AT$1,"&lt;"&amp;6))</f>
        <v>19</v>
      </c>
      <c r="BA15">
        <f>(RANK(_calc_라운드기준!H15,_calc_라운드기준!$B15:$AT15,0)+COUNTIFS(_calc_라운드기준!$B15:$AT15,_calc_라운드기준!H15,$B$1:$AT$1,"&lt;"&amp;7))-(RANK(H15,$B15:$AT15,0)+COUNTIFS($B15:$AT15,H15,$B$1:$AT$1,"&lt;"&amp;7))</f>
        <v>27</v>
      </c>
      <c r="BB15">
        <f>(RANK(_calc_라운드기준!I15,_calc_라운드기준!$B15:$AT15,0)+COUNTIFS(_calc_라운드기준!$B15:$AT15,_calc_라운드기준!I15,$B$1:$AT$1,"&lt;"&amp;8))-(RANK(I15,$B15:$AT15,0)+COUNTIFS($B15:$AT15,I15,$B$1:$AT$1,"&lt;"&amp;8))</f>
        <v>-32</v>
      </c>
      <c r="BC15">
        <f>(RANK(_calc_라운드기준!J15,_calc_라운드기준!$B15:$AT15,0)+COUNTIFS(_calc_라운드기준!$B15:$AT15,_calc_라운드기준!J15,$B$1:$AT$1,"&lt;"&amp;9))-(RANK(J15,$B15:$AT15,0)+COUNTIFS($B15:$AT15,J15,$B$1:$AT$1,"&lt;"&amp;9))</f>
        <v>-28</v>
      </c>
      <c r="BD15">
        <f>(RANK(_calc_라운드기준!K15,_calc_라운드기준!$B15:$AT15,0)+COUNTIFS(_calc_라운드기준!$B15:$AT15,_calc_라운드기준!K15,$B$1:$AT$1,"&lt;"&amp;10))-(RANK(K15,$B15:$AT15,0)+COUNTIFS($B15:$AT15,K15,$B$1:$AT$1,"&lt;"&amp;10))</f>
        <v>1</v>
      </c>
      <c r="BE15">
        <f>(RANK(_calc_라운드기준!L15,_calc_라운드기준!$B15:$AT15,0)+COUNTIFS(_calc_라운드기준!$B15:$AT15,_calc_라운드기준!L15,$B$1:$AT$1,"&lt;"&amp;11))-(RANK(L15,$B15:$AT15,0)+COUNTIFS($B15:$AT15,L15,$B$1:$AT$1,"&lt;"&amp;11))</f>
        <v>30</v>
      </c>
      <c r="BF15">
        <f>(RANK(_calc_라운드기준!M15,_calc_라운드기준!$B15:$AT15,0)+COUNTIFS(_calc_라운드기준!$B15:$AT15,_calc_라운드기준!M15,$B$1:$AT$1,"&lt;"&amp;12))-(RANK(M15,$B15:$AT15,0)+COUNTIFS($B15:$AT15,M15,$B$1:$AT$1,"&lt;"&amp;12))</f>
        <v>36</v>
      </c>
      <c r="BG15">
        <f>(RANK(_calc_라운드기준!N15,_calc_라운드기준!$B15:$AT15,0)+COUNTIFS(_calc_라운드기준!$B15:$AT15,_calc_라운드기준!N15,$B$1:$AT$1,"&lt;"&amp;13))-(RANK(N15,$B15:$AT15,0)+COUNTIFS($B15:$AT15,N15,$B$1:$AT$1,"&lt;"&amp;13))</f>
        <v>2</v>
      </c>
      <c r="BH15">
        <f>(RANK(_calc_라운드기준!O15,_calc_라운드기준!$B15:$AT15,0)+COUNTIFS(_calc_라운드기준!$B15:$AT15,_calc_라운드기준!O15,$B$1:$AT$1,"&lt;"&amp;14))-(RANK(O15,$B15:$AT15,0)+COUNTIFS($B15:$AT15,O15,$B$1:$AT$1,"&lt;"&amp;14))</f>
        <v>9</v>
      </c>
      <c r="BI15">
        <f>(RANK(_calc_라운드기준!P15,_calc_라운드기준!$B15:$AT15,0)+COUNTIFS(_calc_라운드기준!$B15:$AT15,_calc_라운드기준!P15,$B$1:$AT$1,"&lt;"&amp;15))-(RANK(P15,$B15:$AT15,0)+COUNTIFS($B15:$AT15,P15,$B$1:$AT$1,"&lt;"&amp;15))</f>
        <v>-4</v>
      </c>
      <c r="BJ15">
        <f>(RANK(_calc_라운드기준!Q15,_calc_라운드기준!$B15:$AT15,0)+COUNTIFS(_calc_라운드기준!$B15:$AT15,_calc_라운드기준!Q15,$B$1:$AT$1,"&lt;"&amp;16))-(RANK(Q15,$B15:$AT15,0)+COUNTIFS($B15:$AT15,Q15,$B$1:$AT$1,"&lt;"&amp;16))</f>
        <v>-1</v>
      </c>
      <c r="BK15">
        <f>(RANK(_calc_라운드기준!R15,_calc_라운드기준!$B15:$AT15,0)+COUNTIFS(_calc_라운드기준!$B15:$AT15,_calc_라운드기준!R15,$B$1:$AT$1,"&lt;"&amp;17))-(RANK(R15,$B15:$AT15,0)+COUNTIFS($B15:$AT15,R15,$B$1:$AT$1,"&lt;"&amp;17))</f>
        <v>-10</v>
      </c>
      <c r="BL15">
        <f>(RANK(_calc_라운드기준!S15,_calc_라운드기준!$B15:$AT15,0)+COUNTIFS(_calc_라운드기준!$B15:$AT15,_calc_라운드기준!S15,$B$1:$AT$1,"&lt;"&amp;18))-(RANK(S15,$B15:$AT15,0)+COUNTIFS($B15:$AT15,S15,$B$1:$AT$1,"&lt;"&amp;18))</f>
        <v>31</v>
      </c>
      <c r="BM15">
        <f>(RANK(_calc_라운드기준!T15,_calc_라운드기준!$B15:$AT15,0)+COUNTIFS(_calc_라운드기준!$B15:$AT15,_calc_라운드기준!T15,$B$1:$AT$1,"&lt;"&amp;19))-(RANK(T15,$B15:$AT15,0)+COUNTIFS($B15:$AT15,T15,$B$1:$AT$1,"&lt;"&amp;19))</f>
        <v>1</v>
      </c>
      <c r="BN15">
        <f>(RANK(_calc_라운드기준!U15,_calc_라운드기준!$B15:$AT15,0)+COUNTIFS(_calc_라운드기준!$B15:$AT15,_calc_라운드기준!U15,$B$1:$AT$1,"&lt;"&amp;20))-(RANK(U15,$B15:$AT15,0)+COUNTIFS($B15:$AT15,U15,$B$1:$AT$1,"&lt;"&amp;20))</f>
        <v>-15</v>
      </c>
      <c r="BO15">
        <f>(RANK(_calc_라운드기준!V15,_calc_라운드기준!$B15:$AT15,0)+COUNTIFS(_calc_라운드기준!$B15:$AT15,_calc_라운드기준!V15,$B$1:$AT$1,"&lt;"&amp;21))-(RANK(V15,$B15:$AT15,0)+COUNTIFS($B15:$AT15,V15,$B$1:$AT$1,"&lt;"&amp;21))</f>
        <v>36</v>
      </c>
      <c r="BP15">
        <f>(RANK(_calc_라운드기준!W15,_calc_라운드기준!$B15:$AT15,0)+COUNTIFS(_calc_라운드기준!$B15:$AT15,_calc_라운드기준!W15,$B$1:$AT$1,"&lt;"&amp;22))-(RANK(W15,$B15:$AT15,0)+COUNTIFS($B15:$AT15,W15,$B$1:$AT$1,"&lt;"&amp;22))</f>
        <v>-9</v>
      </c>
      <c r="BQ15">
        <f>(RANK(_calc_라운드기준!X15,_calc_라운드기준!$B15:$AT15,0)+COUNTIFS(_calc_라운드기준!$B15:$AT15,_calc_라운드기준!X15,$B$1:$AT$1,"&lt;"&amp;23))-(RANK(X15,$B15:$AT15,0)+COUNTIFS($B15:$AT15,X15,$B$1:$AT$1,"&lt;"&amp;23))</f>
        <v>-28</v>
      </c>
      <c r="BR15">
        <f>(RANK(_calc_라운드기준!Y15,_calc_라운드기준!$B15:$AT15,0)+COUNTIFS(_calc_라운드기준!$B15:$AT15,_calc_라운드기준!Y15,$B$1:$AT$1,"&lt;"&amp;24))-(RANK(Y15,$B15:$AT15,0)+COUNTIFS($B15:$AT15,Y15,$B$1:$AT$1,"&lt;"&amp;24))</f>
        <v>1</v>
      </c>
      <c r="BS15">
        <f>(RANK(_calc_라운드기준!Z15,_calc_라운드기준!$B15:$AT15,0)+COUNTIFS(_calc_라운드기준!$B15:$AT15,_calc_라운드기준!Z15,$B$1:$AT$1,"&lt;"&amp;25))-(RANK(Z15,$B15:$AT15,0)+COUNTIFS($B15:$AT15,Z15,$B$1:$AT$1,"&lt;"&amp;25))</f>
        <v>-26</v>
      </c>
      <c r="BT15">
        <f>(RANK(_calc_라운드기준!AA15,_calc_라운드기준!$B15:$AT15,0)+COUNTIFS(_calc_라운드기준!$B15:$AT15,_calc_라운드기준!AA15,$B$1:$AT$1,"&lt;"&amp;26))-(RANK(AA15,$B15:$AT15,0)+COUNTIFS($B15:$AT15,AA15,$B$1:$AT$1,"&lt;"&amp;26))</f>
        <v>-13</v>
      </c>
      <c r="BU15">
        <f>(RANK(_calc_라운드기준!AB15,_calc_라운드기준!$B15:$AT15,0)+COUNTIFS(_calc_라운드기준!$B15:$AT15,_calc_라운드기준!AB15,$B$1:$AT$1,"&lt;"&amp;27))-(RANK(AB15,$B15:$AT15,0)+COUNTIFS($B15:$AT15,AB15,$B$1:$AT$1,"&lt;"&amp;27))</f>
        <v>-18</v>
      </c>
      <c r="BV15">
        <f>(RANK(_calc_라운드기준!AC15,_calc_라운드기준!$B15:$AT15,0)+COUNTIFS(_calc_라운드기준!$B15:$AT15,_calc_라운드기준!AC15,$B$1:$AT$1,"&lt;"&amp;28))-(RANK(AC15,$B15:$AT15,0)+COUNTIFS($B15:$AT15,AC15,$B$1:$AT$1,"&lt;"&amp;28))</f>
        <v>-11</v>
      </c>
      <c r="BW15">
        <f>(RANK(_calc_라운드기준!AD15,_calc_라운드기준!$B15:$AT15,0)+COUNTIFS(_calc_라운드기준!$B15:$AT15,_calc_라운드기준!AD15,$B$1:$AT$1,"&lt;"&amp;29))-(RANK(AD15,$B15:$AT15,0)+COUNTIFS($B15:$AT15,AD15,$B$1:$AT$1,"&lt;"&amp;29))</f>
        <v>-21</v>
      </c>
      <c r="BX15">
        <f>(RANK(_calc_라운드기준!AE15,_calc_라운드기준!$B15:$AT15,0)+COUNTIFS(_calc_라운드기준!$B15:$AT15,_calc_라운드기준!AE15,$B$1:$AT$1,"&lt;"&amp;30))-(RANK(AE15,$B15:$AT15,0)+COUNTIFS($B15:$AT15,AE15,$B$1:$AT$1,"&lt;"&amp;30))</f>
        <v>-2</v>
      </c>
      <c r="BY15">
        <f>(RANK(_calc_라운드기준!AF15,_calc_라운드기준!$B15:$AT15,0)+COUNTIFS(_calc_라운드기준!$B15:$AT15,_calc_라운드기준!AF15,$B$1:$AT$1,"&lt;"&amp;31))-(RANK(AF15,$B15:$AT15,0)+COUNTIFS($B15:$AT15,AF15,$B$1:$AT$1,"&lt;"&amp;31))</f>
        <v>-14</v>
      </c>
      <c r="BZ15">
        <f>(RANK(_calc_라운드기준!AG15,_calc_라운드기준!$B15:$AT15,0)+COUNTIFS(_calc_라운드기준!$B15:$AT15,_calc_라운드기준!AG15,$B$1:$AT$1,"&lt;"&amp;32))-(RANK(AG15,$B15:$AT15,0)+COUNTIFS($B15:$AT15,AG15,$B$1:$AT$1,"&lt;"&amp;32))</f>
        <v>-11</v>
      </c>
      <c r="CA15">
        <f>(RANK(_calc_라운드기준!AH15,_calc_라운드기준!$B15:$AT15,0)+COUNTIFS(_calc_라운드기준!$B15:$AT15,_calc_라운드기준!AH15,$B$1:$AT$1,"&lt;"&amp;33))-(RANK(AH15,$B15:$AT15,0)+COUNTIFS($B15:$AT15,AH15,$B$1:$AT$1,"&lt;"&amp;33))</f>
        <v>19</v>
      </c>
      <c r="CB15">
        <f>(RANK(_calc_라운드기준!AI15,_calc_라운드기준!$B15:$AT15,0)+COUNTIFS(_calc_라운드기준!$B15:$AT15,_calc_라운드기준!AI15,$B$1:$AT$1,"&lt;"&amp;34))-(RANK(AI15,$B15:$AT15,0)+COUNTIFS($B15:$AT15,AI15,$B$1:$AT$1,"&lt;"&amp;34))</f>
        <v>26</v>
      </c>
      <c r="CC15">
        <f>(RANK(_calc_라운드기준!AJ15,_calc_라운드기준!$B15:$AT15,0)+COUNTIFS(_calc_라운드기준!$B15:$AT15,_calc_라운드기준!AJ15,$B$1:$AT$1,"&lt;"&amp;35))-(RANK(AJ15,$B15:$AT15,0)+COUNTIFS($B15:$AT15,AJ15,$B$1:$AT$1,"&lt;"&amp;35))</f>
        <v>7</v>
      </c>
      <c r="CD15">
        <f>(RANK(_calc_라운드기준!AK15,_calc_라운드기준!$B15:$AT15,0)+COUNTIFS(_calc_라운드기준!$B15:$AT15,_calc_라운드기준!AK15,$B$1:$AT$1,"&lt;"&amp;36))-(RANK(AK15,$B15:$AT15,0)+COUNTIFS($B15:$AT15,AK15,$B$1:$AT$1,"&lt;"&amp;36))</f>
        <v>-1</v>
      </c>
      <c r="CE15">
        <f>(RANK(_calc_라운드기준!AL15,_calc_라운드기준!$B15:$AT15,0)+COUNTIFS(_calc_라운드기준!$B15:$AT15,_calc_라운드기준!AL15,$B$1:$AT$1,"&lt;"&amp;37))-(RANK(AL15,$B15:$AT15,0)+COUNTIFS($B15:$AT15,AL15,$B$1:$AT$1,"&lt;"&amp;37))</f>
        <v>-6</v>
      </c>
      <c r="CF15">
        <f>(RANK(_calc_라운드기준!AM15,_calc_라운드기준!$B15:$AT15,0)+COUNTIFS(_calc_라운드기준!$B15:$AT15,_calc_라운드기준!AM15,$B$1:$AT$1,"&lt;"&amp;38))-(RANK(AM15,$B15:$AT15,0)+COUNTIFS($B15:$AT15,AM15,$B$1:$AT$1,"&lt;"&amp;38))</f>
        <v>21</v>
      </c>
      <c r="CG15">
        <f>(RANK(_calc_라운드기준!AN15,_calc_라운드기준!$B15:$AT15,0)+COUNTIFS(_calc_라운드기준!$B15:$AT15,_calc_라운드기준!AN15,$B$1:$AT$1,"&lt;"&amp;39))-(RANK(AN15,$B15:$AT15,0)+COUNTIFS($B15:$AT15,AN15,$B$1:$AT$1,"&lt;"&amp;39))</f>
        <v>11</v>
      </c>
      <c r="CH15">
        <f>(RANK(_calc_라운드기준!AO15,_calc_라운드기준!$B15:$AT15,0)+COUNTIFS(_calc_라운드기준!$B15:$AT15,_calc_라운드기준!AO15,$B$1:$AT$1,"&lt;"&amp;40))-(RANK(AO15,$B15:$AT15,0)+COUNTIFS($B15:$AT15,AO15,$B$1:$AT$1,"&lt;"&amp;40))</f>
        <v>-4</v>
      </c>
      <c r="CI15">
        <f>(RANK(_calc_라운드기준!AP15,_calc_라운드기준!$B15:$AT15,0)+COUNTIFS(_calc_라운드기준!$B15:$AT15,_calc_라운드기준!AP15,$B$1:$AT$1,"&lt;"&amp;41))-(RANK(AP15,$B15:$AT15,0)+COUNTIFS($B15:$AT15,AP15,$B$1:$AT$1,"&lt;"&amp;41))</f>
        <v>-14</v>
      </c>
      <c r="CJ15">
        <f>(RANK(_calc_라운드기준!AQ15,_calc_라운드기준!$B15:$AT15,0)+COUNTIFS(_calc_라운드기준!$B15:$AT15,_calc_라운드기준!AQ15,$B$1:$AT$1,"&lt;"&amp;42))-(RANK(AQ15,$B15:$AT15,0)+COUNTIFS($B15:$AT15,AQ15,$B$1:$AT$1,"&lt;"&amp;42))</f>
        <v>5</v>
      </c>
      <c r="CK15">
        <f>(RANK(_calc_라운드기준!AR15,_calc_라운드기준!$B15:$AT15,0)+COUNTIFS(_calc_라운드기준!$B15:$AT15,_calc_라운드기준!AR15,$B$1:$AT$1,"&lt;"&amp;43))-(RANK(AR15,$B15:$AT15,0)+COUNTIFS($B15:$AT15,AR15,$B$1:$AT$1,"&lt;"&amp;43))</f>
        <v>15</v>
      </c>
      <c r="CL15">
        <f>(RANK(_calc_라운드기준!AS15,_calc_라운드기준!$B15:$AT15,0)+COUNTIFS(_calc_라운드기준!$B15:$AT15,_calc_라운드기준!AS15,$B$1:$AT$1,"&lt;"&amp;44))-(RANK(AS15,$B15:$AT15,0)+COUNTIFS($B15:$AT15,AS15,$B$1:$AT$1,"&lt;"&amp;44))</f>
        <v>16</v>
      </c>
      <c r="CM15">
        <f>(RANK(_calc_라운드기준!AT15,_calc_라운드기준!$B15:$AT15,0)+COUNTIFS(_calc_라운드기준!$B15:$AT15,_calc_라운드기준!AT15,$B$1:$AT$1,"&lt;"&amp;45))-(RANK(AT15,$B15:$AT15,0)+COUNTIFS($B15:$AT15,AT15,$B$1:$AT$1,"&lt;"&amp;45))</f>
        <v>14</v>
      </c>
      <c r="CN15">
        <f t="shared" si="0"/>
        <v>44</v>
      </c>
      <c r="CO15">
        <f t="shared" si="1"/>
        <v>22</v>
      </c>
      <c r="CP15">
        <f t="shared" si="2"/>
        <v>17</v>
      </c>
      <c r="CQ15">
        <f t="shared" si="3"/>
        <v>39</v>
      </c>
      <c r="CR15">
        <f t="shared" si="4"/>
        <v>29</v>
      </c>
      <c r="CS15">
        <f t="shared" si="5"/>
        <v>8</v>
      </c>
      <c r="CT15">
        <f t="shared" si="6"/>
        <v>5</v>
      </c>
      <c r="CU15">
        <f t="shared" si="7"/>
        <v>45</v>
      </c>
      <c r="CV15">
        <f t="shared" si="8"/>
        <v>42</v>
      </c>
      <c r="CW15">
        <f t="shared" si="9"/>
        <v>19</v>
      </c>
      <c r="CX15">
        <f t="shared" si="10"/>
        <v>4</v>
      </c>
      <c r="CY15">
        <f t="shared" si="11"/>
        <v>1</v>
      </c>
      <c r="CZ15">
        <f t="shared" si="12"/>
        <v>18</v>
      </c>
      <c r="DA15">
        <f t="shared" si="13"/>
        <v>14</v>
      </c>
      <c r="DB15">
        <f t="shared" si="14"/>
        <v>26</v>
      </c>
      <c r="DC15">
        <f t="shared" si="15"/>
        <v>23</v>
      </c>
      <c r="DD15">
        <f t="shared" si="16"/>
        <v>31</v>
      </c>
      <c r="DE15">
        <f t="shared" si="17"/>
        <v>3</v>
      </c>
      <c r="DF15">
        <f t="shared" si="18"/>
        <v>20</v>
      </c>
      <c r="DG15">
        <f t="shared" si="19"/>
        <v>37</v>
      </c>
      <c r="DH15">
        <f t="shared" si="20"/>
        <v>2</v>
      </c>
      <c r="DI15">
        <f t="shared" si="21"/>
        <v>30</v>
      </c>
      <c r="DJ15">
        <f t="shared" si="22"/>
        <v>43</v>
      </c>
      <c r="DK15">
        <f t="shared" si="23"/>
        <v>21</v>
      </c>
      <c r="DL15">
        <f t="shared" si="24"/>
        <v>41</v>
      </c>
      <c r="DM15">
        <f t="shared" si="25"/>
        <v>34</v>
      </c>
      <c r="DN15">
        <f t="shared" si="26"/>
        <v>38</v>
      </c>
      <c r="DO15">
        <f t="shared" si="27"/>
        <v>32</v>
      </c>
      <c r="DP15">
        <f t="shared" si="28"/>
        <v>40</v>
      </c>
      <c r="DQ15">
        <f t="shared" si="29"/>
        <v>25</v>
      </c>
      <c r="DR15">
        <f t="shared" si="30"/>
        <v>35</v>
      </c>
      <c r="DS15">
        <f t="shared" si="31"/>
        <v>33</v>
      </c>
      <c r="DT15">
        <f t="shared" si="32"/>
        <v>9</v>
      </c>
      <c r="DU15">
        <f t="shared" si="33"/>
        <v>6</v>
      </c>
      <c r="DV15">
        <f t="shared" si="34"/>
        <v>15</v>
      </c>
      <c r="DW15">
        <f t="shared" si="35"/>
        <v>24</v>
      </c>
      <c r="DX15">
        <f t="shared" si="36"/>
        <v>28</v>
      </c>
      <c r="DY15">
        <f t="shared" si="37"/>
        <v>7</v>
      </c>
      <c r="DZ15">
        <f t="shared" si="38"/>
        <v>13</v>
      </c>
      <c r="EA15">
        <f t="shared" si="39"/>
        <v>27</v>
      </c>
      <c r="EB15">
        <f t="shared" si="40"/>
        <v>36</v>
      </c>
      <c r="EC15">
        <f t="shared" si="41"/>
        <v>16</v>
      </c>
      <c r="ED15">
        <f t="shared" si="42"/>
        <v>11</v>
      </c>
      <c r="EE15">
        <f t="shared" si="43"/>
        <v>10</v>
      </c>
      <c r="EF15">
        <f t="shared" si="44"/>
        <v>12</v>
      </c>
    </row>
    <row r="16" spans="1:136" ht="16.5" customHeight="1">
      <c r="A16">
        <f>_calc_라운드기준!A16</f>
        <v>1230</v>
      </c>
      <c r="B16">
        <f>INDEX(_calc_누적빈도!B:B,$A16)-INDEX(_calc_누적빈도!B:B,$A16-기준600회_후보!$B$1)</f>
        <v>74</v>
      </c>
      <c r="C16">
        <f>INDEX(_calc_누적빈도!C:C,$A16)-INDEX(_calc_누적빈도!C:C,$A16-기준600회_후보!$B$1)</f>
        <v>71</v>
      </c>
      <c r="D16">
        <f>INDEX(_calc_누적빈도!D:D,$A16)-INDEX(_calc_누적빈도!D:D,$A16-기준600회_후보!$B$1)</f>
        <v>90</v>
      </c>
      <c r="E16">
        <f>INDEX(_calc_누적빈도!E:E,$A16)-INDEX(_calc_누적빈도!E:E,$A16-기준600회_후보!$B$1)</f>
        <v>72</v>
      </c>
      <c r="F16">
        <f>INDEX(_calc_누적빈도!F:F,$A16)-INDEX(_calc_누적빈도!F:F,$A16-기준600회_후보!$B$1)</f>
        <v>63</v>
      </c>
      <c r="G16">
        <f>INDEX(_calc_누적빈도!G:G,$A16)-INDEX(_calc_누적빈도!G:G,$A16-기준600회_후보!$B$1)</f>
        <v>89</v>
      </c>
      <c r="H16">
        <f>INDEX(_calc_누적빈도!H:H,$A16)-INDEX(_calc_누적빈도!H:H,$A16-기준600회_후보!$B$1)</f>
        <v>87</v>
      </c>
      <c r="I16">
        <f>INDEX(_calc_누적빈도!I:I,$A16)-INDEX(_calc_누적빈도!I:I,$A16-기준600회_후보!$B$1)</f>
        <v>68</v>
      </c>
      <c r="J16">
        <f>INDEX(_calc_누적빈도!J:J,$A16)-INDEX(_calc_누적빈도!J:J,$A16-기준600회_후보!$B$1)</f>
        <v>70</v>
      </c>
      <c r="K16">
        <f>INDEX(_calc_누적빈도!K:K,$A16)-INDEX(_calc_누적빈도!K:K,$A16-기준600회_후보!$B$1)</f>
        <v>78</v>
      </c>
      <c r="L16">
        <f>INDEX(_calc_누적빈도!L:L,$A16)-INDEX(_calc_누적빈도!L:L,$A16-기준600회_후보!$B$1)</f>
        <v>85</v>
      </c>
      <c r="M16">
        <f>INDEX(_calc_누적빈도!M:M,$A16)-INDEX(_calc_누적빈도!M:M,$A16-기준600회_후보!$B$1)</f>
        <v>96</v>
      </c>
      <c r="N16">
        <f>INDEX(_calc_누적빈도!N:N,$A16)-INDEX(_calc_누적빈도!N:N,$A16-기준600회_후보!$B$1)</f>
        <v>88</v>
      </c>
      <c r="O16">
        <f>INDEX(_calc_누적빈도!O:O,$A16)-INDEX(_calc_누적빈도!O:O,$A16-기준600회_후보!$B$1)</f>
        <v>76</v>
      </c>
      <c r="P16">
        <f>INDEX(_calc_누적빈도!P:P,$A16)-INDEX(_calc_누적빈도!P:P,$A16-기준600회_후보!$B$1)</f>
        <v>88</v>
      </c>
      <c r="Q16">
        <f>INDEX(_calc_누적빈도!Q:Q,$A16)-INDEX(_calc_누적빈도!Q:Q,$A16-기준600회_후보!$B$1)</f>
        <v>92</v>
      </c>
      <c r="R16">
        <f>INDEX(_calc_누적빈도!R:R,$A16)-INDEX(_calc_누적빈도!R:R,$A16-기준600회_후보!$B$1)</f>
        <v>80</v>
      </c>
      <c r="S16">
        <f>INDEX(_calc_누적빈도!S:S,$A16)-INDEX(_calc_누적빈도!S:S,$A16-기준600회_후보!$B$1)</f>
        <v>88</v>
      </c>
      <c r="T16">
        <f>INDEX(_calc_누적빈도!T:T,$A16)-INDEX(_calc_누적빈도!T:T,$A16-기준600회_후보!$B$1)</f>
        <v>85</v>
      </c>
      <c r="U16">
        <f>INDEX(_calc_누적빈도!U:U,$A16)-INDEX(_calc_누적빈도!U:U,$A16-기준600회_후보!$B$1)</f>
        <v>65</v>
      </c>
      <c r="V16">
        <f>INDEX(_calc_누적빈도!V:V,$A16)-INDEX(_calc_누적빈도!V:V,$A16-기준600회_후보!$B$1)</f>
        <v>92</v>
      </c>
      <c r="W16">
        <f>INDEX(_calc_누적빈도!W:W,$A16)-INDEX(_calc_누적빈도!W:W,$A16-기준600회_후보!$B$1)</f>
        <v>69</v>
      </c>
      <c r="X16">
        <f>INDEX(_calc_누적빈도!X:X,$A16)-INDEX(_calc_누적빈도!X:X,$A16-기준600회_후보!$B$1)</f>
        <v>69</v>
      </c>
      <c r="Y16">
        <f>INDEX(_calc_누적빈도!Y:Y,$A16)-INDEX(_calc_누적빈도!Y:Y,$A16-기준600회_후보!$B$1)</f>
        <v>85</v>
      </c>
      <c r="Z16">
        <f>INDEX(_calc_누적빈도!Z:Z,$A16)-INDEX(_calc_누적빈도!Z:Z,$A16-기준600회_후보!$B$1)</f>
        <v>65</v>
      </c>
      <c r="AA16">
        <f>INDEX(_calc_누적빈도!AA:AA,$A16)-INDEX(_calc_누적빈도!AA:AA,$A16-기준600회_후보!$B$1)</f>
        <v>76</v>
      </c>
      <c r="AB16">
        <f>INDEX(_calc_누적빈도!AB:AB,$A16)-INDEX(_calc_누적빈도!AB:AB,$A16-기준600회_후보!$B$1)</f>
        <v>83</v>
      </c>
      <c r="AC16">
        <f>INDEX(_calc_누적빈도!AC:AC,$A16)-INDEX(_calc_누적빈도!AC:AC,$A16-기준600회_후보!$B$1)</f>
        <v>86</v>
      </c>
      <c r="AD16">
        <f>INDEX(_calc_누적빈도!AD:AD,$A16)-INDEX(_calc_누적빈도!AD:AD,$A16-기준600회_후보!$B$1)</f>
        <v>76</v>
      </c>
      <c r="AE16">
        <f>INDEX(_calc_누적빈도!AE:AE,$A16)-INDEX(_calc_누적빈도!AE:AE,$A16-기준600회_후보!$B$1)</f>
        <v>81</v>
      </c>
      <c r="AF16">
        <f>INDEX(_calc_누적빈도!AF:AF,$A16)-INDEX(_calc_누적빈도!AF:AF,$A16-기준600회_후보!$B$1)</f>
        <v>83</v>
      </c>
      <c r="AG16">
        <f>INDEX(_calc_누적빈도!AG:AG,$A16)-INDEX(_calc_누적빈도!AG:AG,$A16-기준600회_후보!$B$1)</f>
        <v>68</v>
      </c>
      <c r="AH16">
        <f>INDEX(_calc_누적빈도!AH:AH,$A16)-INDEX(_calc_누적빈도!AH:AH,$A16-기준600회_후보!$B$1)</f>
        <v>94</v>
      </c>
      <c r="AI16">
        <f>INDEX(_calc_누적빈도!AI:AI,$A16)-INDEX(_calc_누적빈도!AI:AI,$A16-기준600회_후보!$B$1)</f>
        <v>84</v>
      </c>
      <c r="AJ16">
        <f>INDEX(_calc_누적빈도!AJ:AJ,$A16)-INDEX(_calc_누적빈도!AJ:AJ,$A16-기준600회_후보!$B$1)</f>
        <v>80</v>
      </c>
      <c r="AK16">
        <f>INDEX(_calc_누적빈도!AK:AK,$A16)-INDEX(_calc_누적빈도!AK:AK,$A16-기준600회_후보!$B$1)</f>
        <v>81</v>
      </c>
      <c r="AL16">
        <f>INDEX(_calc_누적빈도!AL:AL,$A16)-INDEX(_calc_누적빈도!AL:AL,$A16-기준600회_후보!$B$1)</f>
        <v>77</v>
      </c>
      <c r="AM16">
        <f>INDEX(_calc_누적빈도!AM:AM,$A16)-INDEX(_calc_누적빈도!AM:AM,$A16-기준600회_후보!$B$1)</f>
        <v>93</v>
      </c>
      <c r="AN16">
        <f>INDEX(_calc_누적빈도!AN:AN,$A16)-INDEX(_calc_누적빈도!AN:AN,$A16-기준600회_후보!$B$1)</f>
        <v>82</v>
      </c>
      <c r="AO16">
        <f>INDEX(_calc_누적빈도!AO:AO,$A16)-INDEX(_calc_누적빈도!AO:AO,$A16-기준600회_후보!$B$1)</f>
        <v>68</v>
      </c>
      <c r="AP16">
        <f>INDEX(_calc_누적빈도!AP:AP,$A16)-INDEX(_calc_누적빈도!AP:AP,$A16-기준600회_후보!$B$1)</f>
        <v>78</v>
      </c>
      <c r="AQ16">
        <f>INDEX(_calc_누적빈도!AQ:AQ,$A16)-INDEX(_calc_누적빈도!AQ:AQ,$A16-기준600회_후보!$B$1)</f>
        <v>77</v>
      </c>
      <c r="AR16">
        <f>INDEX(_calc_누적빈도!AR:AR,$A16)-INDEX(_calc_누적빈도!AR:AR,$A16-기준600회_후보!$B$1)</f>
        <v>77</v>
      </c>
      <c r="AS16">
        <f>INDEX(_calc_누적빈도!AS:AS,$A16)-INDEX(_calc_누적빈도!AS:AS,$A16-기준600회_후보!$B$1)</f>
        <v>83</v>
      </c>
      <c r="AT16">
        <f>INDEX(_calc_누적빈도!AT:AT,$A16)-INDEX(_calc_누적빈도!AT:AT,$A16-기준600회_후보!$B$1)</f>
        <v>88</v>
      </c>
      <c r="AU16">
        <f>(RANK(_calc_라운드기준!B16,_calc_라운드기준!$B16:$AT16,0)+COUNTIFS(_calc_라운드기준!$B16:$AT16,_calc_라운드기준!B16,$B$1:$AT$1,"&lt;"&amp;1))-(RANK(B16,$B16:$AT16,0)+COUNTIFS($B16:$AT16,B16,$B$1:$AT$1,"&lt;"&amp;1))</f>
        <v>-30</v>
      </c>
      <c r="AV16">
        <f>(RANK(_calc_라운드기준!C16,_calc_라운드기준!$B16:$AT16,0)+COUNTIFS(_calc_라운드기준!$B16:$AT16,_calc_라운드기준!C16,$B$1:$AT$1,"&lt;"&amp;2))-(RANK(C16,$B16:$AT16,0)+COUNTIFS($B16:$AT16,C16,$B$1:$AT$1,"&lt;"&amp;2))</f>
        <v>-1</v>
      </c>
      <c r="AW16">
        <f>(RANK(_calc_라운드기준!D16,_calc_라운드기준!$B16:$AT16,0)+COUNTIFS(_calc_라운드기준!$B16:$AT16,_calc_라운드기준!D16,$B$1:$AT$1,"&lt;"&amp;3))-(RANK(D16,$B16:$AT16,0)+COUNTIFS($B16:$AT16,D16,$B$1:$AT$1,"&lt;"&amp;3))</f>
        <v>6</v>
      </c>
      <c r="AX16">
        <f>(RANK(_calc_라운드기준!E16,_calc_라운드기준!$B16:$AT16,0)+COUNTIFS(_calc_라운드기준!$B16:$AT16,_calc_라운드기준!E16,$B$1:$AT$1,"&lt;"&amp;4))-(RANK(E16,$B16:$AT16,0)+COUNTIFS($B16:$AT16,E16,$B$1:$AT$1,"&lt;"&amp;4))</f>
        <v>-22</v>
      </c>
      <c r="AY16">
        <f>(RANK(_calc_라운드기준!F16,_calc_라운드기준!$B16:$AT16,0)+COUNTIFS(_calc_라운드기준!$B16:$AT16,_calc_라운드기준!F16,$B$1:$AT$1,"&lt;"&amp;5))-(RANK(F16,$B16:$AT16,0)+COUNTIFS($B16:$AT16,F16,$B$1:$AT$1,"&lt;"&amp;5))</f>
        <v>-9</v>
      </c>
      <c r="AZ16">
        <f>(RANK(_calc_라운드기준!G16,_calc_라운드기준!$B16:$AT16,0)+COUNTIFS(_calc_라운드기준!$B16:$AT16,_calc_라운드기준!G16,$B$1:$AT$1,"&lt;"&amp;6))-(RANK(G16,$B16:$AT16,0)+COUNTIFS($B16:$AT16,G16,$B$1:$AT$1,"&lt;"&amp;6))</f>
        <v>7</v>
      </c>
      <c r="BA16">
        <f>(RANK(_calc_라운드기준!H16,_calc_라운드기준!$B16:$AT16,0)+COUNTIFS(_calc_라운드기준!$B16:$AT16,_calc_라운드기준!H16,$B$1:$AT$1,"&lt;"&amp;7))-(RANK(H16,$B16:$AT16,0)+COUNTIFS($B16:$AT16,H16,$B$1:$AT$1,"&lt;"&amp;7))</f>
        <v>28</v>
      </c>
      <c r="BB16">
        <f>(RANK(_calc_라운드기준!I16,_calc_라운드기준!$B16:$AT16,0)+COUNTIFS(_calc_라운드기준!$B16:$AT16,_calc_라운드기준!I16,$B$1:$AT$1,"&lt;"&amp;8))-(RANK(I16,$B16:$AT16,0)+COUNTIFS($B16:$AT16,I16,$B$1:$AT$1,"&lt;"&amp;8))</f>
        <v>-25</v>
      </c>
      <c r="BC16">
        <f>(RANK(_calc_라운드기준!J16,_calc_라운드기준!$B16:$AT16,0)+COUNTIFS(_calc_라운드기준!$B16:$AT16,_calc_라운드기준!J16,$B$1:$AT$1,"&lt;"&amp;9))-(RANK(J16,$B16:$AT16,0)+COUNTIFS($B16:$AT16,J16,$B$1:$AT$1,"&lt;"&amp;9))</f>
        <v>-21</v>
      </c>
      <c r="BD16">
        <f>(RANK(_calc_라운드기준!K16,_calc_라운드기준!$B16:$AT16,0)+COUNTIFS(_calc_라운드기준!$B16:$AT16,_calc_라운드기준!K16,$B$1:$AT$1,"&lt;"&amp;10))-(RANK(K16,$B16:$AT16,0)+COUNTIFS($B16:$AT16,K16,$B$1:$AT$1,"&lt;"&amp;10))</f>
        <v>1</v>
      </c>
      <c r="BE16">
        <f>(RANK(_calc_라운드기준!L16,_calc_라운드기준!$B16:$AT16,0)+COUNTIFS(_calc_라운드기준!$B16:$AT16,_calc_라운드기준!L16,$B$1:$AT$1,"&lt;"&amp;11))-(RANK(L16,$B16:$AT16,0)+COUNTIFS($B16:$AT16,L16,$B$1:$AT$1,"&lt;"&amp;11))</f>
        <v>30</v>
      </c>
      <c r="BF16">
        <f>(RANK(_calc_라운드기준!M16,_calc_라운드기준!$B16:$AT16,0)+COUNTIFS(_calc_라운드기준!$B16:$AT16,_calc_라운드기준!M16,$B$1:$AT$1,"&lt;"&amp;12))-(RANK(M16,$B16:$AT16,0)+COUNTIFS($B16:$AT16,M16,$B$1:$AT$1,"&lt;"&amp;12))</f>
        <v>27</v>
      </c>
      <c r="BG16">
        <f>(RANK(_calc_라운드기준!N16,_calc_라운드기준!$B16:$AT16,0)+COUNTIFS(_calc_라운드기준!$B16:$AT16,_calc_라운드기준!N16,$B$1:$AT$1,"&lt;"&amp;13))-(RANK(N16,$B16:$AT16,0)+COUNTIFS($B16:$AT16,N16,$B$1:$AT$1,"&lt;"&amp;13))</f>
        <v>0</v>
      </c>
      <c r="BH16">
        <f>(RANK(_calc_라운드기준!O16,_calc_라운드기준!$B16:$AT16,0)+COUNTIFS(_calc_라운드기준!$B16:$AT16,_calc_라운드기준!O16,$B$1:$AT$1,"&lt;"&amp;14))-(RANK(O16,$B16:$AT16,0)+COUNTIFS($B16:$AT16,O16,$B$1:$AT$1,"&lt;"&amp;14))</f>
        <v>10</v>
      </c>
      <c r="BI16">
        <f>(RANK(_calc_라운드기준!P16,_calc_라운드기준!$B16:$AT16,0)+COUNTIFS(_calc_라운드기준!$B16:$AT16,_calc_라운드기준!P16,$B$1:$AT$1,"&lt;"&amp;15))-(RANK(P16,$B16:$AT16,0)+COUNTIFS($B16:$AT16,P16,$B$1:$AT$1,"&lt;"&amp;15))</f>
        <v>-4</v>
      </c>
      <c r="BJ16">
        <f>(RANK(_calc_라운드기준!Q16,_calc_라운드기준!$B16:$AT16,0)+COUNTIFS(_calc_라운드기준!$B16:$AT16,_calc_라운드기준!Q16,$B$1:$AT$1,"&lt;"&amp;16))-(RANK(Q16,$B16:$AT16,0)+COUNTIFS($B16:$AT16,Q16,$B$1:$AT$1,"&lt;"&amp;16))</f>
        <v>-1</v>
      </c>
      <c r="BK16">
        <f>(RANK(_calc_라운드기준!R16,_calc_라운드기준!$B16:$AT16,0)+COUNTIFS(_calc_라운드기준!$B16:$AT16,_calc_라운드기준!R16,$B$1:$AT$1,"&lt;"&amp;17))-(RANK(R16,$B16:$AT16,0)+COUNTIFS($B16:$AT16,R16,$B$1:$AT$1,"&lt;"&amp;17))</f>
        <v>-7</v>
      </c>
      <c r="BL16">
        <f>(RANK(_calc_라운드기준!S16,_calc_라운드기준!$B16:$AT16,0)+COUNTIFS(_calc_라운드기준!$B16:$AT16,_calc_라운드기준!S16,$B$1:$AT$1,"&lt;"&amp;18))-(RANK(S16,$B16:$AT16,0)+COUNTIFS($B16:$AT16,S16,$B$1:$AT$1,"&lt;"&amp;18))</f>
        <v>27</v>
      </c>
      <c r="BM16">
        <f>(RANK(_calc_라운드기준!T16,_calc_라운드기준!$B16:$AT16,0)+COUNTIFS(_calc_라운드기준!$B16:$AT16,_calc_라운드기준!T16,$B$1:$AT$1,"&lt;"&amp;19))-(RANK(T16,$B16:$AT16,0)+COUNTIFS($B16:$AT16,T16,$B$1:$AT$1,"&lt;"&amp;19))</f>
        <v>3</v>
      </c>
      <c r="BN16">
        <f>(RANK(_calc_라운드기준!U16,_calc_라운드기준!$B16:$AT16,0)+COUNTIFS(_calc_라운드기준!$B16:$AT16,_calc_라운드기준!U16,$B$1:$AT$1,"&lt;"&amp;20))-(RANK(U16,$B16:$AT16,0)+COUNTIFS($B16:$AT16,U16,$B$1:$AT$1,"&lt;"&amp;20))</f>
        <v>-14</v>
      </c>
      <c r="BO16">
        <f>(RANK(_calc_라운드기준!V16,_calc_라운드기준!$B16:$AT16,0)+COUNTIFS(_calc_라운드기준!$B16:$AT16,_calc_라운드기준!V16,$B$1:$AT$1,"&lt;"&amp;21))-(RANK(V16,$B16:$AT16,0)+COUNTIFS($B16:$AT16,V16,$B$1:$AT$1,"&lt;"&amp;21))</f>
        <v>37</v>
      </c>
      <c r="BP16">
        <f>(RANK(_calc_라운드기준!W16,_calc_라운드기준!$B16:$AT16,0)+COUNTIFS(_calc_라운드기준!$B16:$AT16,_calc_라운드기준!W16,$B$1:$AT$1,"&lt;"&amp;22))-(RANK(W16,$B16:$AT16,0)+COUNTIFS($B16:$AT16,W16,$B$1:$AT$1,"&lt;"&amp;22))</f>
        <v>0</v>
      </c>
      <c r="BQ16">
        <f>(RANK(_calc_라운드기준!X16,_calc_라운드기준!$B16:$AT16,0)+COUNTIFS(_calc_라운드기준!$B16:$AT16,_calc_라운드기준!X16,$B$1:$AT$1,"&lt;"&amp;23))-(RANK(X16,$B16:$AT16,0)+COUNTIFS($B16:$AT16,X16,$B$1:$AT$1,"&lt;"&amp;23))</f>
        <v>-30</v>
      </c>
      <c r="BR16">
        <f>(RANK(_calc_라운드기준!Y16,_calc_라운드기준!$B16:$AT16,0)+COUNTIFS(_calc_라운드기준!$B16:$AT16,_calc_라운드기준!Y16,$B$1:$AT$1,"&lt;"&amp;24))-(RANK(Y16,$B16:$AT16,0)+COUNTIFS($B16:$AT16,Y16,$B$1:$AT$1,"&lt;"&amp;24))</f>
        <v>3</v>
      </c>
      <c r="BS16">
        <f>(RANK(_calc_라운드기준!Z16,_calc_라운드기준!$B16:$AT16,0)+COUNTIFS(_calc_라운드기준!$B16:$AT16,_calc_라운드기준!Z16,$B$1:$AT$1,"&lt;"&amp;25))-(RANK(Z16,$B16:$AT16,0)+COUNTIFS($B16:$AT16,Z16,$B$1:$AT$1,"&lt;"&amp;25))</f>
        <v>-24</v>
      </c>
      <c r="BT16">
        <f>(RANK(_calc_라운드기준!AA16,_calc_라운드기준!$B16:$AT16,0)+COUNTIFS(_calc_라운드기준!$B16:$AT16,_calc_라운드기준!AA16,$B$1:$AT$1,"&lt;"&amp;26))-(RANK(AA16,$B16:$AT16,0)+COUNTIFS($B16:$AT16,AA16,$B$1:$AT$1,"&lt;"&amp;26))</f>
        <v>-11</v>
      </c>
      <c r="BU16">
        <f>(RANK(_calc_라운드기준!AB16,_calc_라운드기준!$B16:$AT16,0)+COUNTIFS(_calc_라운드기준!$B16:$AT16,_calc_라운드기준!AB16,$B$1:$AT$1,"&lt;"&amp;27))-(RANK(AB16,$B16:$AT16,0)+COUNTIFS($B16:$AT16,AB16,$B$1:$AT$1,"&lt;"&amp;27))</f>
        <v>-17</v>
      </c>
      <c r="BV16">
        <f>(RANK(_calc_라운드기준!AC16,_calc_라운드기준!$B16:$AT16,0)+COUNTIFS(_calc_라운드기준!$B16:$AT16,_calc_라운드기준!AC16,$B$1:$AT$1,"&lt;"&amp;28))-(RANK(AC16,$B16:$AT16,0)+COUNTIFS($B16:$AT16,AC16,$B$1:$AT$1,"&lt;"&amp;28))</f>
        <v>-11</v>
      </c>
      <c r="BW16">
        <f>(RANK(_calc_라운드기준!AD16,_calc_라운드기준!$B16:$AT16,0)+COUNTIFS(_calc_라운드기준!$B16:$AT16,_calc_라운드기준!AD16,$B$1:$AT$1,"&lt;"&amp;29))-(RANK(AD16,$B16:$AT16,0)+COUNTIFS($B16:$AT16,AD16,$B$1:$AT$1,"&lt;"&amp;29))</f>
        <v>-23</v>
      </c>
      <c r="BX16">
        <f>(RANK(_calc_라운드기준!AE16,_calc_라운드기준!$B16:$AT16,0)+COUNTIFS(_calc_라운드기준!$B16:$AT16,_calc_라운드기준!AE16,$B$1:$AT$1,"&lt;"&amp;30))-(RANK(AE16,$B16:$AT16,0)+COUNTIFS($B16:$AT16,AE16,$B$1:$AT$1,"&lt;"&amp;30))</f>
        <v>0</v>
      </c>
      <c r="BY16">
        <f>(RANK(_calc_라운드기준!AF16,_calc_라운드기준!$B16:$AT16,0)+COUNTIFS(_calc_라운드기준!$B16:$AT16,_calc_라운드기준!AF16,$B$1:$AT$1,"&lt;"&amp;31))-(RANK(AF16,$B16:$AT16,0)+COUNTIFS($B16:$AT16,AF16,$B$1:$AT$1,"&lt;"&amp;31))</f>
        <v>-13</v>
      </c>
      <c r="BZ16">
        <f>(RANK(_calc_라운드기준!AG16,_calc_라운드기준!$B16:$AT16,0)+COUNTIFS(_calc_라운드기준!$B16:$AT16,_calc_라운드기준!AG16,$B$1:$AT$1,"&lt;"&amp;32))-(RANK(AG16,$B16:$AT16,0)+COUNTIFS($B16:$AT16,AG16,$B$1:$AT$1,"&lt;"&amp;32))</f>
        <v>-11</v>
      </c>
      <c r="CA16">
        <f>(RANK(_calc_라운드기준!AH16,_calc_라운드기준!$B16:$AT16,0)+COUNTIFS(_calc_라운드기준!$B16:$AT16,_calc_라운드기준!AH16,$B$1:$AT$1,"&lt;"&amp;33))-(RANK(AH16,$B16:$AT16,0)+COUNTIFS($B16:$AT16,AH16,$B$1:$AT$1,"&lt;"&amp;33))</f>
        <v>21</v>
      </c>
      <c r="CB16">
        <f>(RANK(_calc_라운드기준!AI16,_calc_라운드기준!$B16:$AT16,0)+COUNTIFS(_calc_라운드기준!$B16:$AT16,_calc_라운드기준!AI16,$B$1:$AT$1,"&lt;"&amp;34))-(RANK(AI16,$B16:$AT16,0)+COUNTIFS($B16:$AT16,AI16,$B$1:$AT$1,"&lt;"&amp;34))</f>
        <v>26</v>
      </c>
      <c r="CC16">
        <f>(RANK(_calc_라운드기준!AJ16,_calc_라운드기준!$B16:$AT16,0)+COUNTIFS(_calc_라운드기준!$B16:$AT16,_calc_라운드기준!AJ16,$B$1:$AT$1,"&lt;"&amp;35))-(RANK(AJ16,$B16:$AT16,0)+COUNTIFS($B16:$AT16,AJ16,$B$1:$AT$1,"&lt;"&amp;35))</f>
        <v>6</v>
      </c>
      <c r="CD16">
        <f>(RANK(_calc_라운드기준!AK16,_calc_라운드기준!$B16:$AT16,0)+COUNTIFS(_calc_라운드기준!$B16:$AT16,_calc_라운드기준!AK16,$B$1:$AT$1,"&lt;"&amp;36))-(RANK(AK16,$B16:$AT16,0)+COUNTIFS($B16:$AT16,AK16,$B$1:$AT$1,"&lt;"&amp;36))</f>
        <v>1</v>
      </c>
      <c r="CE16">
        <f>(RANK(_calc_라운드기준!AL16,_calc_라운드기준!$B16:$AT16,0)+COUNTIFS(_calc_라운드기준!$B16:$AT16,_calc_라운드기준!AL16,$B$1:$AT$1,"&lt;"&amp;37))-(RANK(AL16,$B16:$AT16,0)+COUNTIFS($B16:$AT16,AL16,$B$1:$AT$1,"&lt;"&amp;37))</f>
        <v>-17</v>
      </c>
      <c r="CF16">
        <f>(RANK(_calc_라운드기준!AM16,_calc_라운드기준!$B16:$AT16,0)+COUNTIFS(_calc_라운드기준!$B16:$AT16,_calc_라운드기준!AM16,$B$1:$AT$1,"&lt;"&amp;38))-(RANK(AM16,$B16:$AT16,0)+COUNTIFS($B16:$AT16,AM16,$B$1:$AT$1,"&lt;"&amp;38))</f>
        <v>22</v>
      </c>
      <c r="CG16">
        <f>(RANK(_calc_라운드기준!AN16,_calc_라운드기준!$B16:$AT16,0)+COUNTIFS(_calc_라운드기준!$B16:$AT16,_calc_라운드기준!AN16,$B$1:$AT$1,"&lt;"&amp;39))-(RANK(AN16,$B16:$AT16,0)+COUNTIFS($B16:$AT16,AN16,$B$1:$AT$1,"&lt;"&amp;39))</f>
        <v>11</v>
      </c>
      <c r="CH16">
        <f>(RANK(_calc_라운드기준!AO16,_calc_라운드기준!$B16:$AT16,0)+COUNTIFS(_calc_라운드기준!$B16:$AT16,_calc_라운드기준!AO16,$B$1:$AT$1,"&lt;"&amp;40))-(RANK(AO16,$B16:$AT16,0)+COUNTIFS($B16:$AT16,AO16,$B$1:$AT$1,"&lt;"&amp;40))</f>
        <v>-9</v>
      </c>
      <c r="CI16">
        <f>(RANK(_calc_라운드기준!AP16,_calc_라운드기준!$B16:$AT16,0)+COUNTIFS(_calc_라운드기준!$B16:$AT16,_calc_라운드기준!AP16,$B$1:$AT$1,"&lt;"&amp;41))-(RANK(AP16,$B16:$AT16,0)+COUNTIFS($B16:$AT16,AP16,$B$1:$AT$1,"&lt;"&amp;41))</f>
        <v>-20</v>
      </c>
      <c r="CJ16">
        <f>(RANK(_calc_라운드기준!AQ16,_calc_라운드기준!$B16:$AT16,0)+COUNTIFS(_calc_라운드기준!$B16:$AT16,_calc_라운드기준!AQ16,$B$1:$AT$1,"&lt;"&amp;42))-(RANK(AQ16,$B16:$AT16,0)+COUNTIFS($B16:$AT16,AQ16,$B$1:$AT$1,"&lt;"&amp;42))</f>
        <v>10</v>
      </c>
      <c r="CK16">
        <f>(RANK(_calc_라운드기준!AR16,_calc_라운드기준!$B16:$AT16,0)+COUNTIFS(_calc_라운드기준!$B16:$AT16,_calc_라운드기준!AR16,$B$1:$AT$1,"&lt;"&amp;43))-(RANK(AR16,$B16:$AT16,0)+COUNTIFS($B16:$AT16,AR16,$B$1:$AT$1,"&lt;"&amp;43))</f>
        <v>15</v>
      </c>
      <c r="CL16">
        <f>(RANK(_calc_라운드기준!AS16,_calc_라운드기준!$B16:$AT16,0)+COUNTIFS(_calc_라운드기준!$B16:$AT16,_calc_라운드기준!AS16,$B$1:$AT$1,"&lt;"&amp;44))-(RANK(AS16,$B16:$AT16,0)+COUNTIFS($B16:$AT16,AS16,$B$1:$AT$1,"&lt;"&amp;44))</f>
        <v>14</v>
      </c>
      <c r="CM16">
        <f>(RANK(_calc_라운드기준!AT16,_calc_라운드기준!$B16:$AT16,0)+COUNTIFS(_calc_라운드기준!$B16:$AT16,_calc_라운드기준!AT16,$B$1:$AT$1,"&lt;"&amp;45))-(RANK(AT16,$B16:$AT16,0)+COUNTIFS($B16:$AT16,AT16,$B$1:$AT$1,"&lt;"&amp;45))</f>
        <v>15</v>
      </c>
      <c r="CN16">
        <f t="shared" si="0"/>
        <v>44</v>
      </c>
      <c r="CO16">
        <f t="shared" si="1"/>
        <v>25</v>
      </c>
      <c r="CP16">
        <f t="shared" si="2"/>
        <v>16</v>
      </c>
      <c r="CQ16">
        <f t="shared" si="3"/>
        <v>40</v>
      </c>
      <c r="CR16">
        <f t="shared" si="4"/>
        <v>29</v>
      </c>
      <c r="CS16">
        <f t="shared" si="5"/>
        <v>15</v>
      </c>
      <c r="CT16">
        <f t="shared" si="6"/>
        <v>3</v>
      </c>
      <c r="CU16">
        <f t="shared" si="7"/>
        <v>43</v>
      </c>
      <c r="CV16">
        <f t="shared" si="8"/>
        <v>39</v>
      </c>
      <c r="CW16">
        <f t="shared" si="9"/>
        <v>20</v>
      </c>
      <c r="CX16">
        <f t="shared" si="10"/>
        <v>2</v>
      </c>
      <c r="CY16">
        <f t="shared" si="11"/>
        <v>4</v>
      </c>
      <c r="CZ16">
        <f t="shared" si="12"/>
        <v>22</v>
      </c>
      <c r="DA16">
        <f t="shared" si="13"/>
        <v>13</v>
      </c>
      <c r="DB16">
        <f t="shared" si="14"/>
        <v>27</v>
      </c>
      <c r="DC16">
        <f t="shared" si="15"/>
        <v>26</v>
      </c>
      <c r="DD16">
        <f t="shared" si="16"/>
        <v>28</v>
      </c>
      <c r="DE16">
        <f t="shared" si="17"/>
        <v>5</v>
      </c>
      <c r="DF16">
        <f t="shared" si="18"/>
        <v>18</v>
      </c>
      <c r="DG16">
        <f t="shared" si="19"/>
        <v>35</v>
      </c>
      <c r="DH16">
        <f t="shared" si="20"/>
        <v>1</v>
      </c>
      <c r="DI16">
        <f t="shared" si="21"/>
        <v>23</v>
      </c>
      <c r="DJ16">
        <f t="shared" si="22"/>
        <v>45</v>
      </c>
      <c r="DK16">
        <f t="shared" si="23"/>
        <v>19</v>
      </c>
      <c r="DL16">
        <f t="shared" si="24"/>
        <v>42</v>
      </c>
      <c r="DM16">
        <f t="shared" si="25"/>
        <v>31</v>
      </c>
      <c r="DN16">
        <f t="shared" si="26"/>
        <v>36</v>
      </c>
      <c r="DO16">
        <f t="shared" si="27"/>
        <v>32</v>
      </c>
      <c r="DP16">
        <f t="shared" si="28"/>
        <v>41</v>
      </c>
      <c r="DQ16">
        <f t="shared" si="29"/>
        <v>24</v>
      </c>
      <c r="DR16">
        <f t="shared" si="30"/>
        <v>34</v>
      </c>
      <c r="DS16">
        <f t="shared" si="31"/>
        <v>33</v>
      </c>
      <c r="DT16">
        <f t="shared" si="32"/>
        <v>8</v>
      </c>
      <c r="DU16">
        <f t="shared" si="33"/>
        <v>6</v>
      </c>
      <c r="DV16">
        <f t="shared" si="34"/>
        <v>17</v>
      </c>
      <c r="DW16">
        <f t="shared" si="35"/>
        <v>21</v>
      </c>
      <c r="DX16">
        <f t="shared" si="36"/>
        <v>37</v>
      </c>
      <c r="DY16">
        <f t="shared" si="37"/>
        <v>7</v>
      </c>
      <c r="DZ16">
        <f t="shared" si="38"/>
        <v>12</v>
      </c>
      <c r="EA16">
        <f t="shared" si="39"/>
        <v>30</v>
      </c>
      <c r="EB16">
        <f t="shared" si="40"/>
        <v>38</v>
      </c>
      <c r="EC16">
        <f t="shared" si="41"/>
        <v>14</v>
      </c>
      <c r="ED16">
        <f t="shared" si="42"/>
        <v>9</v>
      </c>
      <c r="EE16">
        <f t="shared" si="43"/>
        <v>11</v>
      </c>
      <c r="EF16">
        <f t="shared" si="44"/>
        <v>10</v>
      </c>
    </row>
    <row r="17" spans="1:136" ht="16.5" customHeight="1">
      <c r="A17">
        <f>_calc_라운드기준!A17</f>
        <v>1229</v>
      </c>
      <c r="B17">
        <f>INDEX(_calc_누적빈도!B:B,$A17)-INDEX(_calc_누적빈도!B:B,$A17-기준600회_후보!$B$1)</f>
        <v>74</v>
      </c>
      <c r="C17">
        <f>INDEX(_calc_누적빈도!C:C,$A17)-INDEX(_calc_누적빈도!C:C,$A17-기준600회_후보!$B$1)</f>
        <v>71</v>
      </c>
      <c r="D17">
        <f>INDEX(_calc_누적빈도!D:D,$A17)-INDEX(_calc_누적빈도!D:D,$A17-기준600회_후보!$B$1)</f>
        <v>90</v>
      </c>
      <c r="E17">
        <f>INDEX(_calc_누적빈도!E:E,$A17)-INDEX(_calc_누적빈도!E:E,$A17-기준600회_후보!$B$1)</f>
        <v>72</v>
      </c>
      <c r="F17">
        <f>INDEX(_calc_누적빈도!F:F,$A17)-INDEX(_calc_누적빈도!F:F,$A17-기준600회_후보!$B$1)</f>
        <v>63</v>
      </c>
      <c r="G17">
        <f>INDEX(_calc_누적빈도!G:G,$A17)-INDEX(_calc_누적빈도!G:G,$A17-기준600회_후보!$B$1)</f>
        <v>89</v>
      </c>
      <c r="H17">
        <f>INDEX(_calc_누적빈도!H:H,$A17)-INDEX(_calc_누적빈도!H:H,$A17-기준600회_후보!$B$1)</f>
        <v>87</v>
      </c>
      <c r="I17">
        <f>INDEX(_calc_누적빈도!I:I,$A17)-INDEX(_calc_누적빈도!I:I,$A17-기준600회_후보!$B$1)</f>
        <v>68</v>
      </c>
      <c r="J17">
        <f>INDEX(_calc_누적빈도!J:J,$A17)-INDEX(_calc_누적빈도!J:J,$A17-기준600회_후보!$B$1)</f>
        <v>70</v>
      </c>
      <c r="K17">
        <f>INDEX(_calc_누적빈도!K:K,$A17)-INDEX(_calc_누적빈도!K:K,$A17-기준600회_후보!$B$1)</f>
        <v>78</v>
      </c>
      <c r="L17">
        <f>INDEX(_calc_누적빈도!L:L,$A17)-INDEX(_calc_누적빈도!L:L,$A17-기준600회_후보!$B$1)</f>
        <v>85</v>
      </c>
      <c r="M17">
        <f>INDEX(_calc_누적빈도!M:M,$A17)-INDEX(_calc_누적빈도!M:M,$A17-기준600회_후보!$B$1)</f>
        <v>95</v>
      </c>
      <c r="N17">
        <f>INDEX(_calc_누적빈도!N:N,$A17)-INDEX(_calc_누적빈도!N:N,$A17-기준600회_후보!$B$1)</f>
        <v>87</v>
      </c>
      <c r="O17">
        <f>INDEX(_calc_누적빈도!O:O,$A17)-INDEX(_calc_누적빈도!O:O,$A17-기준600회_후보!$B$1)</f>
        <v>76</v>
      </c>
      <c r="P17">
        <f>INDEX(_calc_누적빈도!P:P,$A17)-INDEX(_calc_누적빈도!P:P,$A17-기준600회_후보!$B$1)</f>
        <v>88</v>
      </c>
      <c r="Q17">
        <f>INDEX(_calc_누적빈도!Q:Q,$A17)-INDEX(_calc_누적빈도!Q:Q,$A17-기준600회_후보!$B$1)</f>
        <v>92</v>
      </c>
      <c r="R17">
        <f>INDEX(_calc_누적빈도!R:R,$A17)-INDEX(_calc_누적빈도!R:R,$A17-기준600회_후보!$B$1)</f>
        <v>80</v>
      </c>
      <c r="S17">
        <f>INDEX(_calc_누적빈도!S:S,$A17)-INDEX(_calc_누적빈도!S:S,$A17-기준600회_후보!$B$1)</f>
        <v>88</v>
      </c>
      <c r="T17">
        <f>INDEX(_calc_누적빈도!T:T,$A17)-INDEX(_calc_누적빈도!T:T,$A17-기준600회_후보!$B$1)</f>
        <v>86</v>
      </c>
      <c r="U17">
        <f>INDEX(_calc_누적빈도!U:U,$A17)-INDEX(_calc_누적빈도!U:U,$A17-기준600회_후보!$B$1)</f>
        <v>65</v>
      </c>
      <c r="V17">
        <f>INDEX(_calc_누적빈도!V:V,$A17)-INDEX(_calc_누적빈도!V:V,$A17-기준600회_후보!$B$1)</f>
        <v>92</v>
      </c>
      <c r="W17">
        <f>INDEX(_calc_누적빈도!W:W,$A17)-INDEX(_calc_누적빈도!W:W,$A17-기준600회_후보!$B$1)</f>
        <v>69</v>
      </c>
      <c r="X17">
        <f>INDEX(_calc_누적빈도!X:X,$A17)-INDEX(_calc_누적빈도!X:X,$A17-기준600회_후보!$B$1)</f>
        <v>69</v>
      </c>
      <c r="Y17">
        <f>INDEX(_calc_누적빈도!Y:Y,$A17)-INDEX(_calc_누적빈도!Y:Y,$A17-기준600회_후보!$B$1)</f>
        <v>85</v>
      </c>
      <c r="Z17">
        <f>INDEX(_calc_누적빈도!Z:Z,$A17)-INDEX(_calc_누적빈도!Z:Z,$A17-기준600회_후보!$B$1)</f>
        <v>65</v>
      </c>
      <c r="AA17">
        <f>INDEX(_calc_누적빈도!AA:AA,$A17)-INDEX(_calc_누적빈도!AA:AA,$A17-기준600회_후보!$B$1)</f>
        <v>76</v>
      </c>
      <c r="AB17">
        <f>INDEX(_calc_누적빈도!AB:AB,$A17)-INDEX(_calc_누적빈도!AB:AB,$A17-기준600회_후보!$B$1)</f>
        <v>83</v>
      </c>
      <c r="AC17">
        <f>INDEX(_calc_누적빈도!AC:AC,$A17)-INDEX(_calc_누적빈도!AC:AC,$A17-기준600회_후보!$B$1)</f>
        <v>87</v>
      </c>
      <c r="AD17">
        <f>INDEX(_calc_누적빈도!AD:AD,$A17)-INDEX(_calc_누적빈도!AD:AD,$A17-기준600회_후보!$B$1)</f>
        <v>75</v>
      </c>
      <c r="AE17">
        <f>INDEX(_calc_누적빈도!AE:AE,$A17)-INDEX(_calc_누적빈도!AE:AE,$A17-기준600회_후보!$B$1)</f>
        <v>81</v>
      </c>
      <c r="AF17">
        <f>INDEX(_calc_누적빈도!AF:AF,$A17)-INDEX(_calc_누적빈도!AF:AF,$A17-기준600회_후보!$B$1)</f>
        <v>84</v>
      </c>
      <c r="AG17">
        <f>INDEX(_calc_누적빈도!AG:AG,$A17)-INDEX(_calc_누적빈도!AG:AG,$A17-기준600회_후보!$B$1)</f>
        <v>68</v>
      </c>
      <c r="AH17">
        <f>INDEX(_calc_누적빈도!AH:AH,$A17)-INDEX(_calc_누적빈도!AH:AH,$A17-기준600회_후보!$B$1)</f>
        <v>94</v>
      </c>
      <c r="AI17">
        <f>INDEX(_calc_누적빈도!AI:AI,$A17)-INDEX(_calc_누적빈도!AI:AI,$A17-기준600회_후보!$B$1)</f>
        <v>83</v>
      </c>
      <c r="AJ17">
        <f>INDEX(_calc_누적빈도!AJ:AJ,$A17)-INDEX(_calc_누적빈도!AJ:AJ,$A17-기준600회_후보!$B$1)</f>
        <v>80</v>
      </c>
      <c r="AK17">
        <f>INDEX(_calc_누적빈도!AK:AK,$A17)-INDEX(_calc_누적빈도!AK:AK,$A17-기준600회_후보!$B$1)</f>
        <v>81</v>
      </c>
      <c r="AL17">
        <f>INDEX(_calc_누적빈도!AL:AL,$A17)-INDEX(_calc_누적빈도!AL:AL,$A17-기준600회_후보!$B$1)</f>
        <v>76</v>
      </c>
      <c r="AM17">
        <f>INDEX(_calc_누적빈도!AM:AM,$A17)-INDEX(_calc_누적빈도!AM:AM,$A17-기준600회_후보!$B$1)</f>
        <v>94</v>
      </c>
      <c r="AN17">
        <f>INDEX(_calc_누적빈도!AN:AN,$A17)-INDEX(_calc_누적빈도!AN:AN,$A17-기준600회_후보!$B$1)</f>
        <v>82</v>
      </c>
      <c r="AO17">
        <f>INDEX(_calc_누적빈도!AO:AO,$A17)-INDEX(_calc_누적빈도!AO:AO,$A17-기준600회_후보!$B$1)</f>
        <v>68</v>
      </c>
      <c r="AP17">
        <f>INDEX(_calc_누적빈도!AP:AP,$A17)-INDEX(_calc_누적빈도!AP:AP,$A17-기준600회_후보!$B$1)</f>
        <v>78</v>
      </c>
      <c r="AQ17">
        <f>INDEX(_calc_누적빈도!AQ:AQ,$A17)-INDEX(_calc_누적빈도!AQ:AQ,$A17-기준600회_후보!$B$1)</f>
        <v>76</v>
      </c>
      <c r="AR17">
        <f>INDEX(_calc_누적빈도!AR:AR,$A17)-INDEX(_calc_누적빈도!AR:AR,$A17-기준600회_후보!$B$1)</f>
        <v>78</v>
      </c>
      <c r="AS17">
        <f>INDEX(_calc_누적빈도!AS:AS,$A17)-INDEX(_calc_누적빈도!AS:AS,$A17-기준600회_후보!$B$1)</f>
        <v>84</v>
      </c>
      <c r="AT17">
        <f>INDEX(_calc_누적빈도!AT:AT,$A17)-INDEX(_calc_누적빈도!AT:AT,$A17-기준600회_후보!$B$1)</f>
        <v>88</v>
      </c>
      <c r="AU17">
        <f>(RANK(_calc_라운드기준!B17,_calc_라운드기준!$B17:$AT17,0)+COUNTIFS(_calc_라운드기준!$B17:$AT17,_calc_라운드기준!B17,$B$1:$AT$1,"&lt;"&amp;1))-(RANK(B17,$B17:$AT17,0)+COUNTIFS($B17:$AT17,B17,$B$1:$AT$1,"&lt;"&amp;1))</f>
        <v>-30</v>
      </c>
      <c r="AV17">
        <f>(RANK(_calc_라운드기준!C17,_calc_라운드기준!$B17:$AT17,0)+COUNTIFS(_calc_라운드기준!$B17:$AT17,_calc_라운드기준!C17,$B$1:$AT$1,"&lt;"&amp;2))-(RANK(C17,$B17:$AT17,0)+COUNTIFS($B17:$AT17,C17,$B$1:$AT$1,"&lt;"&amp;2))</f>
        <v>-1</v>
      </c>
      <c r="AW17">
        <f>(RANK(_calc_라운드기준!D17,_calc_라운드기준!$B17:$AT17,0)+COUNTIFS(_calc_라운드기준!$B17:$AT17,_calc_라운드기준!D17,$B$1:$AT$1,"&lt;"&amp;3))-(RANK(D17,$B17:$AT17,0)+COUNTIFS($B17:$AT17,D17,$B$1:$AT$1,"&lt;"&amp;3))</f>
        <v>2</v>
      </c>
      <c r="AX17">
        <f>(RANK(_calc_라운드기준!E17,_calc_라운드기준!$B17:$AT17,0)+COUNTIFS(_calc_라운드기준!$B17:$AT17,_calc_라운드기준!E17,$B$1:$AT$1,"&lt;"&amp;4))-(RANK(E17,$B17:$AT17,0)+COUNTIFS($B17:$AT17,E17,$B$1:$AT$1,"&lt;"&amp;4))</f>
        <v>-24</v>
      </c>
      <c r="AY17">
        <f>(RANK(_calc_라운드기준!F17,_calc_라운드기준!$B17:$AT17,0)+COUNTIFS(_calc_라운드기준!$B17:$AT17,_calc_라운드기준!F17,$B$1:$AT$1,"&lt;"&amp;5))-(RANK(F17,$B17:$AT17,0)+COUNTIFS($B17:$AT17,F17,$B$1:$AT$1,"&lt;"&amp;5))</f>
        <v>-9</v>
      </c>
      <c r="AZ17">
        <f>(RANK(_calc_라운드기준!G17,_calc_라운드기준!$B17:$AT17,0)+COUNTIFS(_calc_라운드기준!$B17:$AT17,_calc_라운드기준!G17,$B$1:$AT$1,"&lt;"&amp;6))-(RANK(G17,$B17:$AT17,0)+COUNTIFS($B17:$AT17,G17,$B$1:$AT$1,"&lt;"&amp;6))</f>
        <v>5</v>
      </c>
      <c r="BA17">
        <f>(RANK(_calc_라운드기준!H17,_calc_라운드기준!$B17:$AT17,0)+COUNTIFS(_calc_라운드기준!$B17:$AT17,_calc_라운드기준!H17,$B$1:$AT$1,"&lt;"&amp;7))-(RANK(H17,$B17:$AT17,0)+COUNTIFS($B17:$AT17,H17,$B$1:$AT$1,"&lt;"&amp;7))</f>
        <v>28</v>
      </c>
      <c r="BB17">
        <f>(RANK(_calc_라운드기준!I17,_calc_라운드기준!$B17:$AT17,0)+COUNTIFS(_calc_라운드기준!$B17:$AT17,_calc_라운드기준!I17,$B$1:$AT$1,"&lt;"&amp;8))-(RANK(I17,$B17:$AT17,0)+COUNTIFS($B17:$AT17,I17,$B$1:$AT$1,"&lt;"&amp;8))</f>
        <v>-27</v>
      </c>
      <c r="BC17">
        <f>(RANK(_calc_라운드기준!J17,_calc_라운드기준!$B17:$AT17,0)+COUNTIFS(_calc_라운드기준!$B17:$AT17,_calc_라운드기준!J17,$B$1:$AT$1,"&lt;"&amp;9))-(RANK(J17,$B17:$AT17,0)+COUNTIFS($B17:$AT17,J17,$B$1:$AT$1,"&lt;"&amp;9))</f>
        <v>-23</v>
      </c>
      <c r="BD17">
        <f>(RANK(_calc_라운드기준!K17,_calc_라운드기준!$B17:$AT17,0)+COUNTIFS(_calc_라운드기준!$B17:$AT17,_calc_라운드기준!K17,$B$1:$AT$1,"&lt;"&amp;10))-(RANK(K17,$B17:$AT17,0)+COUNTIFS($B17:$AT17,K17,$B$1:$AT$1,"&lt;"&amp;10))</f>
        <v>3</v>
      </c>
      <c r="BE17">
        <f>(RANK(_calc_라운드기준!L17,_calc_라운드기준!$B17:$AT17,0)+COUNTIFS(_calc_라운드기준!$B17:$AT17,_calc_라운드기준!L17,$B$1:$AT$1,"&lt;"&amp;11))-(RANK(L17,$B17:$AT17,0)+COUNTIFS($B17:$AT17,L17,$B$1:$AT$1,"&lt;"&amp;11))</f>
        <v>28</v>
      </c>
      <c r="BF17">
        <f>(RANK(_calc_라운드기준!M17,_calc_라운드기준!$B17:$AT17,0)+COUNTIFS(_calc_라운드기준!$B17:$AT17,_calc_라운드기준!M17,$B$1:$AT$1,"&lt;"&amp;12))-(RANK(M17,$B17:$AT17,0)+COUNTIFS($B17:$AT17,M17,$B$1:$AT$1,"&lt;"&amp;12))</f>
        <v>36</v>
      </c>
      <c r="BG17">
        <f>(RANK(_calc_라운드기준!N17,_calc_라운드기준!$B17:$AT17,0)+COUNTIFS(_calc_라운드기준!$B17:$AT17,_calc_라운드기준!N17,$B$1:$AT$1,"&lt;"&amp;13))-(RANK(N17,$B17:$AT17,0)+COUNTIFS($B17:$AT17,N17,$B$1:$AT$1,"&lt;"&amp;13))</f>
        <v>3</v>
      </c>
      <c r="BH17">
        <f>(RANK(_calc_라운드기준!O17,_calc_라운드기준!$B17:$AT17,0)+COUNTIFS(_calc_라운드기준!$B17:$AT17,_calc_라운드기준!O17,$B$1:$AT$1,"&lt;"&amp;14))-(RANK(O17,$B17:$AT17,0)+COUNTIFS($B17:$AT17,O17,$B$1:$AT$1,"&lt;"&amp;14))</f>
        <v>11</v>
      </c>
      <c r="BI17">
        <f>(RANK(_calc_라운드기준!P17,_calc_라운드기준!$B17:$AT17,0)+COUNTIFS(_calc_라운드기준!$B17:$AT17,_calc_라운드기준!P17,$B$1:$AT$1,"&lt;"&amp;15))-(RANK(P17,$B17:$AT17,0)+COUNTIFS($B17:$AT17,P17,$B$1:$AT$1,"&lt;"&amp;15))</f>
        <v>-3</v>
      </c>
      <c r="BJ17">
        <f>(RANK(_calc_라운드기준!Q17,_calc_라운드기준!$B17:$AT17,0)+COUNTIFS(_calc_라운드기준!$B17:$AT17,_calc_라운드기준!Q17,$B$1:$AT$1,"&lt;"&amp;16))-(RANK(Q17,$B17:$AT17,0)+COUNTIFS($B17:$AT17,Q17,$B$1:$AT$1,"&lt;"&amp;16))</f>
        <v>-2</v>
      </c>
      <c r="BK17">
        <f>(RANK(_calc_라운드기준!R17,_calc_라운드기준!$B17:$AT17,0)+COUNTIFS(_calc_라운드기준!$B17:$AT17,_calc_라운드기준!R17,$B$1:$AT$1,"&lt;"&amp;17))-(RANK(R17,$B17:$AT17,0)+COUNTIFS($B17:$AT17,R17,$B$1:$AT$1,"&lt;"&amp;17))</f>
        <v>-8</v>
      </c>
      <c r="BL17">
        <f>(RANK(_calc_라운드기준!S17,_calc_라운드기준!$B17:$AT17,0)+COUNTIFS(_calc_라운드기준!$B17:$AT17,_calc_라운드기준!S17,$B$1:$AT$1,"&lt;"&amp;18))-(RANK(S17,$B17:$AT17,0)+COUNTIFS($B17:$AT17,S17,$B$1:$AT$1,"&lt;"&amp;18))</f>
        <v>21</v>
      </c>
      <c r="BM17">
        <f>(RANK(_calc_라운드기준!T17,_calc_라운드기준!$B17:$AT17,0)+COUNTIFS(_calc_라운드기준!$B17:$AT17,_calc_라운드기준!T17,$B$1:$AT$1,"&lt;"&amp;19))-(RANK(T17,$B17:$AT17,0)+COUNTIFS($B17:$AT17,T17,$B$1:$AT$1,"&lt;"&amp;19))</f>
        <v>3</v>
      </c>
      <c r="BN17">
        <f>(RANK(_calc_라운드기준!U17,_calc_라운드기준!$B17:$AT17,0)+COUNTIFS(_calc_라운드기준!$B17:$AT17,_calc_라운드기준!U17,$B$1:$AT$1,"&lt;"&amp;20))-(RANK(U17,$B17:$AT17,0)+COUNTIFS($B17:$AT17,U17,$B$1:$AT$1,"&lt;"&amp;20))</f>
        <v>-12</v>
      </c>
      <c r="BO17">
        <f>(RANK(_calc_라운드기준!V17,_calc_라운드기준!$B17:$AT17,0)+COUNTIFS(_calc_라운드기준!$B17:$AT17,_calc_라운드기준!V17,$B$1:$AT$1,"&lt;"&amp;21))-(RANK(V17,$B17:$AT17,0)+COUNTIFS($B17:$AT17,V17,$B$1:$AT$1,"&lt;"&amp;21))</f>
        <v>36</v>
      </c>
      <c r="BP17">
        <f>(RANK(_calc_라운드기준!W17,_calc_라운드기준!$B17:$AT17,0)+COUNTIFS(_calc_라운드기준!$B17:$AT17,_calc_라운드기준!W17,$B$1:$AT$1,"&lt;"&amp;22))-(RANK(W17,$B17:$AT17,0)+COUNTIFS($B17:$AT17,W17,$B$1:$AT$1,"&lt;"&amp;22))</f>
        <v>0</v>
      </c>
      <c r="BQ17">
        <f>(RANK(_calc_라운드기준!X17,_calc_라운드기준!$B17:$AT17,0)+COUNTIFS(_calc_라운드기준!$B17:$AT17,_calc_라운드기준!X17,$B$1:$AT$1,"&lt;"&amp;23))-(RANK(X17,$B17:$AT17,0)+COUNTIFS($B17:$AT17,X17,$B$1:$AT$1,"&lt;"&amp;23))</f>
        <v>-30</v>
      </c>
      <c r="BR17">
        <f>(RANK(_calc_라운드기준!Y17,_calc_라운드기준!$B17:$AT17,0)+COUNTIFS(_calc_라운드기준!$B17:$AT17,_calc_라운드기준!Y17,$B$1:$AT$1,"&lt;"&amp;24))-(RANK(Y17,$B17:$AT17,0)+COUNTIFS($B17:$AT17,Y17,$B$1:$AT$1,"&lt;"&amp;24))</f>
        <v>-6</v>
      </c>
      <c r="BS17">
        <f>(RANK(_calc_라운드기준!Z17,_calc_라운드기준!$B17:$AT17,0)+COUNTIFS(_calc_라운드기준!$B17:$AT17,_calc_라운드기준!Z17,$B$1:$AT$1,"&lt;"&amp;25))-(RANK(Z17,$B17:$AT17,0)+COUNTIFS($B17:$AT17,Z17,$B$1:$AT$1,"&lt;"&amp;25))</f>
        <v>-26</v>
      </c>
      <c r="BT17">
        <f>(RANK(_calc_라운드기준!AA17,_calc_라운드기준!$B17:$AT17,0)+COUNTIFS(_calc_라운드기준!$B17:$AT17,_calc_라운드기준!AA17,$B$1:$AT$1,"&lt;"&amp;26))-(RANK(AA17,$B17:$AT17,0)+COUNTIFS($B17:$AT17,AA17,$B$1:$AT$1,"&lt;"&amp;26))</f>
        <v>-11</v>
      </c>
      <c r="BU17">
        <f>(RANK(_calc_라운드기준!AB17,_calc_라운드기준!$B17:$AT17,0)+COUNTIFS(_calc_라운드기준!$B17:$AT17,_calc_라운드기준!AB17,$B$1:$AT$1,"&lt;"&amp;27))-(RANK(AB17,$B17:$AT17,0)+COUNTIFS($B17:$AT17,AB17,$B$1:$AT$1,"&lt;"&amp;27))</f>
        <v>-18</v>
      </c>
      <c r="BV17">
        <f>(RANK(_calc_라운드기준!AC17,_calc_라운드기준!$B17:$AT17,0)+COUNTIFS(_calc_라운드기준!$B17:$AT17,_calc_라운드기준!AC17,$B$1:$AT$1,"&lt;"&amp;28))-(RANK(AC17,$B17:$AT17,0)+COUNTIFS($B17:$AT17,AC17,$B$1:$AT$1,"&lt;"&amp;28))</f>
        <v>-10</v>
      </c>
      <c r="BW17">
        <f>(RANK(_calc_라운드기준!AD17,_calc_라운드기준!$B17:$AT17,0)+COUNTIFS(_calc_라운드기준!$B17:$AT17,_calc_라운드기준!AD17,$B$1:$AT$1,"&lt;"&amp;29))-(RANK(AD17,$B17:$AT17,0)+COUNTIFS($B17:$AT17,AD17,$B$1:$AT$1,"&lt;"&amp;29))</f>
        <v>-13</v>
      </c>
      <c r="BX17">
        <f>(RANK(_calc_라운드기준!AE17,_calc_라운드기준!$B17:$AT17,0)+COUNTIFS(_calc_라운드기준!$B17:$AT17,_calc_라운드기준!AE17,$B$1:$AT$1,"&lt;"&amp;30))-(RANK(AE17,$B17:$AT17,0)+COUNTIFS($B17:$AT17,AE17,$B$1:$AT$1,"&lt;"&amp;30))</f>
        <v>-1</v>
      </c>
      <c r="BY17">
        <f>(RANK(_calc_라운드기준!AF17,_calc_라운드기준!$B17:$AT17,0)+COUNTIFS(_calc_라운드기준!$B17:$AT17,_calc_라운드기준!AF17,$B$1:$AT$1,"&lt;"&amp;31))-(RANK(AF17,$B17:$AT17,0)+COUNTIFS($B17:$AT17,AF17,$B$1:$AT$1,"&lt;"&amp;31))</f>
        <v>-11</v>
      </c>
      <c r="BZ17">
        <f>(RANK(_calc_라운드기준!AG17,_calc_라운드기준!$B17:$AT17,0)+COUNTIFS(_calc_라운드기준!$B17:$AT17,_calc_라운드기준!AG17,$B$1:$AT$1,"&lt;"&amp;32))-(RANK(AG17,$B17:$AT17,0)+COUNTIFS($B17:$AT17,AG17,$B$1:$AT$1,"&lt;"&amp;32))</f>
        <v>-9</v>
      </c>
      <c r="CA17">
        <f>(RANK(_calc_라운드기준!AH17,_calc_라운드기준!$B17:$AT17,0)+COUNTIFS(_calc_라운드기준!$B17:$AT17,_calc_라운드기준!AH17,$B$1:$AT$1,"&lt;"&amp;33))-(RANK(AH17,$B17:$AT17,0)+COUNTIFS($B17:$AT17,AH17,$B$1:$AT$1,"&lt;"&amp;33))</f>
        <v>20</v>
      </c>
      <c r="CB17">
        <f>(RANK(_calc_라운드기준!AI17,_calc_라운드기준!$B17:$AT17,0)+COUNTIFS(_calc_라운드기준!$B17:$AT17,_calc_라운드기준!AI17,$B$1:$AT$1,"&lt;"&amp;34))-(RANK(AI17,$B17:$AT17,0)+COUNTIFS($B17:$AT17,AI17,$B$1:$AT$1,"&lt;"&amp;34))</f>
        <v>24</v>
      </c>
      <c r="CC17">
        <f>(RANK(_calc_라운드기준!AJ17,_calc_라운드기준!$B17:$AT17,0)+COUNTIFS(_calc_라운드기준!$B17:$AT17,_calc_라운드기준!AJ17,$B$1:$AT$1,"&lt;"&amp;35))-(RANK(AJ17,$B17:$AT17,0)+COUNTIFS($B17:$AT17,AJ17,$B$1:$AT$1,"&lt;"&amp;35))</f>
        <v>8</v>
      </c>
      <c r="CD17">
        <f>(RANK(_calc_라운드기준!AK17,_calc_라운드기준!$B17:$AT17,0)+COUNTIFS(_calc_라운드기준!$B17:$AT17,_calc_라운드기준!AK17,$B$1:$AT$1,"&lt;"&amp;36))-(RANK(AK17,$B17:$AT17,0)+COUNTIFS($B17:$AT17,AK17,$B$1:$AT$1,"&lt;"&amp;36))</f>
        <v>0</v>
      </c>
      <c r="CE17">
        <f>(RANK(_calc_라운드기준!AL17,_calc_라운드기준!$B17:$AT17,0)+COUNTIFS(_calc_라운드기준!$B17:$AT17,_calc_라운드기준!AL17,$B$1:$AT$1,"&lt;"&amp;37))-(RANK(AL17,$B17:$AT17,0)+COUNTIFS($B17:$AT17,AL17,$B$1:$AT$1,"&lt;"&amp;37))</f>
        <v>-7</v>
      </c>
      <c r="CF17">
        <f>(RANK(_calc_라운드기준!AM17,_calc_라운드기준!$B17:$AT17,0)+COUNTIFS(_calc_라운드기준!$B17:$AT17,_calc_라운드기준!AM17,$B$1:$AT$1,"&lt;"&amp;38))-(RANK(AM17,$B17:$AT17,0)+COUNTIFS($B17:$AT17,AM17,$B$1:$AT$1,"&lt;"&amp;38))</f>
        <v>22</v>
      </c>
      <c r="CG17">
        <f>(RANK(_calc_라운드기준!AN17,_calc_라운드기준!$B17:$AT17,0)+COUNTIFS(_calc_라운드기준!$B17:$AT17,_calc_라운드기준!AN17,$B$1:$AT$1,"&lt;"&amp;39))-(RANK(AN17,$B17:$AT17,0)+COUNTIFS($B17:$AT17,AN17,$B$1:$AT$1,"&lt;"&amp;39))</f>
        <v>13</v>
      </c>
      <c r="CH17">
        <f>(RANK(_calc_라운드기준!AO17,_calc_라운드기준!$B17:$AT17,0)+COUNTIFS(_calc_라운드기준!$B17:$AT17,_calc_라운드기준!AO17,$B$1:$AT$1,"&lt;"&amp;40))-(RANK(AO17,$B17:$AT17,0)+COUNTIFS($B17:$AT17,AO17,$B$1:$AT$1,"&lt;"&amp;40))</f>
        <v>-16</v>
      </c>
      <c r="CI17">
        <f>(RANK(_calc_라운드기준!AP17,_calc_라운드기준!$B17:$AT17,0)+COUNTIFS(_calc_라운드기준!$B17:$AT17,_calc_라운드기준!AP17,$B$1:$AT$1,"&lt;"&amp;41))-(RANK(AP17,$B17:$AT17,0)+COUNTIFS($B17:$AT17,AP17,$B$1:$AT$1,"&lt;"&amp;41))</f>
        <v>-20</v>
      </c>
      <c r="CJ17">
        <f>(RANK(_calc_라운드기준!AQ17,_calc_라운드기준!$B17:$AT17,0)+COUNTIFS(_calc_라운드기준!$B17:$AT17,_calc_라운드기준!AQ17,$B$1:$AT$1,"&lt;"&amp;42))-(RANK(AQ17,$B17:$AT17,0)+COUNTIFS($B17:$AT17,AQ17,$B$1:$AT$1,"&lt;"&amp;42))</f>
        <v>10</v>
      </c>
      <c r="CK17">
        <f>(RANK(_calc_라운드기준!AR17,_calc_라운드기준!$B17:$AT17,0)+COUNTIFS(_calc_라운드기준!$B17:$AT17,_calc_라운드기준!AR17,$B$1:$AT$1,"&lt;"&amp;43))-(RANK(AR17,$B17:$AT17,0)+COUNTIFS($B17:$AT17,AR17,$B$1:$AT$1,"&lt;"&amp;43))</f>
        <v>17</v>
      </c>
      <c r="CL17">
        <f>(RANK(_calc_라운드기준!AS17,_calc_라운드기준!$B17:$AT17,0)+COUNTIFS(_calc_라운드기준!$B17:$AT17,_calc_라운드기준!AS17,$B$1:$AT$1,"&lt;"&amp;44))-(RANK(AS17,$B17:$AT17,0)+COUNTIFS($B17:$AT17,AS17,$B$1:$AT$1,"&lt;"&amp;44))</f>
        <v>9</v>
      </c>
      <c r="CM17">
        <f>(RANK(_calc_라운드기준!AT17,_calc_라운드기준!$B17:$AT17,0)+COUNTIFS(_calc_라운드기준!$B17:$AT17,_calc_라운드기준!AT17,$B$1:$AT$1,"&lt;"&amp;45))-(RANK(AT17,$B17:$AT17,0)+COUNTIFS($B17:$AT17,AT17,$B$1:$AT$1,"&lt;"&amp;45))</f>
        <v>18</v>
      </c>
      <c r="CN17">
        <f t="shared" si="0"/>
        <v>44</v>
      </c>
      <c r="CO17">
        <f t="shared" si="1"/>
        <v>23</v>
      </c>
      <c r="CP17">
        <f t="shared" si="2"/>
        <v>20</v>
      </c>
      <c r="CQ17">
        <f t="shared" si="3"/>
        <v>41</v>
      </c>
      <c r="CR17">
        <f t="shared" si="4"/>
        <v>30</v>
      </c>
      <c r="CS17">
        <f t="shared" si="5"/>
        <v>16</v>
      </c>
      <c r="CT17">
        <f t="shared" si="6"/>
        <v>3</v>
      </c>
      <c r="CU17">
        <f t="shared" si="7"/>
        <v>43</v>
      </c>
      <c r="CV17">
        <f t="shared" si="8"/>
        <v>40</v>
      </c>
      <c r="CW17">
        <f t="shared" si="9"/>
        <v>17</v>
      </c>
      <c r="CX17">
        <f t="shared" si="10"/>
        <v>4</v>
      </c>
      <c r="CY17">
        <f t="shared" si="11"/>
        <v>1</v>
      </c>
      <c r="CZ17">
        <f t="shared" si="12"/>
        <v>18</v>
      </c>
      <c r="DA17">
        <f t="shared" si="13"/>
        <v>12</v>
      </c>
      <c r="DB17">
        <f t="shared" si="14"/>
        <v>26</v>
      </c>
      <c r="DC17">
        <f t="shared" si="15"/>
        <v>25</v>
      </c>
      <c r="DD17">
        <f t="shared" si="16"/>
        <v>29</v>
      </c>
      <c r="DE17">
        <f t="shared" si="17"/>
        <v>7</v>
      </c>
      <c r="DF17">
        <f t="shared" si="18"/>
        <v>19</v>
      </c>
      <c r="DG17">
        <f t="shared" si="19"/>
        <v>35</v>
      </c>
      <c r="DH17">
        <f t="shared" si="20"/>
        <v>2</v>
      </c>
      <c r="DI17">
        <f t="shared" si="21"/>
        <v>21</v>
      </c>
      <c r="DJ17">
        <f t="shared" si="22"/>
        <v>45</v>
      </c>
      <c r="DK17">
        <f t="shared" si="23"/>
        <v>27</v>
      </c>
      <c r="DL17">
        <f t="shared" si="24"/>
        <v>42</v>
      </c>
      <c r="DM17">
        <f t="shared" si="25"/>
        <v>33</v>
      </c>
      <c r="DN17">
        <f t="shared" si="26"/>
        <v>38</v>
      </c>
      <c r="DO17">
        <f t="shared" si="27"/>
        <v>32</v>
      </c>
      <c r="DP17">
        <f t="shared" si="28"/>
        <v>36</v>
      </c>
      <c r="DQ17">
        <f t="shared" si="29"/>
        <v>24</v>
      </c>
      <c r="DR17">
        <f t="shared" si="30"/>
        <v>34</v>
      </c>
      <c r="DS17">
        <f t="shared" si="31"/>
        <v>31</v>
      </c>
      <c r="DT17">
        <f t="shared" si="32"/>
        <v>8</v>
      </c>
      <c r="DU17">
        <f t="shared" si="33"/>
        <v>5</v>
      </c>
      <c r="DV17">
        <f t="shared" si="34"/>
        <v>15</v>
      </c>
      <c r="DW17">
        <f t="shared" si="35"/>
        <v>22</v>
      </c>
      <c r="DX17">
        <f t="shared" si="36"/>
        <v>28</v>
      </c>
      <c r="DY17">
        <f t="shared" si="37"/>
        <v>6</v>
      </c>
      <c r="DZ17">
        <f t="shared" si="38"/>
        <v>11</v>
      </c>
      <c r="EA17">
        <f t="shared" si="39"/>
        <v>37</v>
      </c>
      <c r="EB17">
        <f t="shared" si="40"/>
        <v>39</v>
      </c>
      <c r="EC17">
        <f t="shared" si="41"/>
        <v>13</v>
      </c>
      <c r="ED17">
        <f t="shared" si="42"/>
        <v>10</v>
      </c>
      <c r="EE17">
        <f t="shared" si="43"/>
        <v>14</v>
      </c>
      <c r="EF17">
        <f t="shared" si="44"/>
        <v>9</v>
      </c>
    </row>
    <row r="18" spans="1:136" ht="16.5" customHeight="1">
      <c r="A18">
        <f>_calc_라운드기준!A18</f>
        <v>1228</v>
      </c>
      <c r="B18">
        <f>INDEX(_calc_누적빈도!B:B,$A18)-INDEX(_calc_누적빈도!B:B,$A18-기준600회_후보!$B$1)</f>
        <v>75</v>
      </c>
      <c r="C18">
        <f>INDEX(_calc_누적빈도!C:C,$A18)-INDEX(_calc_누적빈도!C:C,$A18-기준600회_후보!$B$1)</f>
        <v>71</v>
      </c>
      <c r="D18">
        <f>INDEX(_calc_누적빈도!D:D,$A18)-INDEX(_calc_누적빈도!D:D,$A18-기준600회_후보!$B$1)</f>
        <v>90</v>
      </c>
      <c r="E18">
        <f>INDEX(_calc_누적빈도!E:E,$A18)-INDEX(_calc_누적빈도!E:E,$A18-기준600회_후보!$B$1)</f>
        <v>72</v>
      </c>
      <c r="F18">
        <f>INDEX(_calc_누적빈도!F:F,$A18)-INDEX(_calc_누적빈도!F:F,$A18-기준600회_후보!$B$1)</f>
        <v>63</v>
      </c>
      <c r="G18">
        <f>INDEX(_calc_누적빈도!G:G,$A18)-INDEX(_calc_누적빈도!G:G,$A18-기준600회_후보!$B$1)</f>
        <v>89</v>
      </c>
      <c r="H18">
        <f>INDEX(_calc_누적빈도!H:H,$A18)-INDEX(_calc_누적빈도!H:H,$A18-기준600회_후보!$B$1)</f>
        <v>88</v>
      </c>
      <c r="I18">
        <f>INDEX(_calc_누적빈도!I:I,$A18)-INDEX(_calc_누적빈도!I:I,$A18-기준600회_후보!$B$1)</f>
        <v>68</v>
      </c>
      <c r="J18">
        <f>INDEX(_calc_누적빈도!J:J,$A18)-INDEX(_calc_누적빈도!J:J,$A18-기준600회_후보!$B$1)</f>
        <v>70</v>
      </c>
      <c r="K18">
        <f>INDEX(_calc_누적빈도!K:K,$A18)-INDEX(_calc_누적빈도!K:K,$A18-기준600회_후보!$B$1)</f>
        <v>78</v>
      </c>
      <c r="L18">
        <f>INDEX(_calc_누적빈도!L:L,$A18)-INDEX(_calc_누적빈도!L:L,$A18-기준600회_후보!$B$1)</f>
        <v>85</v>
      </c>
      <c r="M18">
        <f>INDEX(_calc_누적빈도!M:M,$A18)-INDEX(_calc_누적빈도!M:M,$A18-기준600회_후보!$B$1)</f>
        <v>96</v>
      </c>
      <c r="N18">
        <f>INDEX(_calc_누적빈도!N:N,$A18)-INDEX(_calc_누적빈도!N:N,$A18-기준600회_후보!$B$1)</f>
        <v>87</v>
      </c>
      <c r="O18">
        <f>INDEX(_calc_누적빈도!O:O,$A18)-INDEX(_calc_누적빈도!O:O,$A18-기준600회_후보!$B$1)</f>
        <v>76</v>
      </c>
      <c r="P18">
        <f>INDEX(_calc_누적빈도!P:P,$A18)-INDEX(_calc_누적빈도!P:P,$A18-기준600회_후보!$B$1)</f>
        <v>89</v>
      </c>
      <c r="Q18">
        <f>INDEX(_calc_누적빈도!Q:Q,$A18)-INDEX(_calc_누적빈도!Q:Q,$A18-기준600회_후보!$B$1)</f>
        <v>92</v>
      </c>
      <c r="R18">
        <f>INDEX(_calc_누적빈도!R:R,$A18)-INDEX(_calc_누적빈도!R:R,$A18-기준600회_후보!$B$1)</f>
        <v>80</v>
      </c>
      <c r="S18">
        <f>INDEX(_calc_누적빈도!S:S,$A18)-INDEX(_calc_누적빈도!S:S,$A18-기준600회_후보!$B$1)</f>
        <v>88</v>
      </c>
      <c r="T18">
        <f>INDEX(_calc_누적빈도!T:T,$A18)-INDEX(_calc_누적빈도!T:T,$A18-기준600회_후보!$B$1)</f>
        <v>86</v>
      </c>
      <c r="U18">
        <f>INDEX(_calc_누적빈도!U:U,$A18)-INDEX(_calc_누적빈도!U:U,$A18-기준600회_후보!$B$1)</f>
        <v>65</v>
      </c>
      <c r="V18">
        <f>INDEX(_calc_누적빈도!V:V,$A18)-INDEX(_calc_누적빈도!V:V,$A18-기준600회_후보!$B$1)</f>
        <v>92</v>
      </c>
      <c r="W18">
        <f>INDEX(_calc_누적빈도!W:W,$A18)-INDEX(_calc_누적빈도!W:W,$A18-기준600회_후보!$B$1)</f>
        <v>69</v>
      </c>
      <c r="X18">
        <f>INDEX(_calc_누적빈도!X:X,$A18)-INDEX(_calc_누적빈도!X:X,$A18-기준600회_후보!$B$1)</f>
        <v>70</v>
      </c>
      <c r="Y18">
        <f>INDEX(_calc_누적빈도!Y:Y,$A18)-INDEX(_calc_누적빈도!Y:Y,$A18-기준600회_후보!$B$1)</f>
        <v>84</v>
      </c>
      <c r="Z18">
        <f>INDEX(_calc_누적빈도!Z:Z,$A18)-INDEX(_calc_누적빈도!Z:Z,$A18-기준600회_후보!$B$1)</f>
        <v>65</v>
      </c>
      <c r="AA18">
        <f>INDEX(_calc_누적빈도!AA:AA,$A18)-INDEX(_calc_누적빈도!AA:AA,$A18-기준600회_후보!$B$1)</f>
        <v>76</v>
      </c>
      <c r="AB18">
        <f>INDEX(_calc_누적빈도!AB:AB,$A18)-INDEX(_calc_누적빈도!AB:AB,$A18-기준600회_후보!$B$1)</f>
        <v>83</v>
      </c>
      <c r="AC18">
        <f>INDEX(_calc_누적빈도!AC:AC,$A18)-INDEX(_calc_누적빈도!AC:AC,$A18-기준600회_후보!$B$1)</f>
        <v>87</v>
      </c>
      <c r="AD18">
        <f>INDEX(_calc_누적빈도!AD:AD,$A18)-INDEX(_calc_누적빈도!AD:AD,$A18-기준600회_후보!$B$1)</f>
        <v>74</v>
      </c>
      <c r="AE18">
        <f>INDEX(_calc_누적빈도!AE:AE,$A18)-INDEX(_calc_누적빈도!AE:AE,$A18-기준600회_후보!$B$1)</f>
        <v>80</v>
      </c>
      <c r="AF18">
        <f>INDEX(_calc_누적빈도!AF:AF,$A18)-INDEX(_calc_누적빈도!AF:AF,$A18-기준600회_후보!$B$1)</f>
        <v>83</v>
      </c>
      <c r="AG18">
        <f>INDEX(_calc_누적빈도!AG:AG,$A18)-INDEX(_calc_누적빈도!AG:AG,$A18-기준600회_후보!$B$1)</f>
        <v>68</v>
      </c>
      <c r="AH18">
        <f>INDEX(_calc_누적빈도!AH:AH,$A18)-INDEX(_calc_누적빈도!AH:AH,$A18-기준600회_후보!$B$1)</f>
        <v>94</v>
      </c>
      <c r="AI18">
        <f>INDEX(_calc_누적빈도!AI:AI,$A18)-INDEX(_calc_누적빈도!AI:AI,$A18-기준600회_후보!$B$1)</f>
        <v>83</v>
      </c>
      <c r="AJ18">
        <f>INDEX(_calc_누적빈도!AJ:AJ,$A18)-INDEX(_calc_누적빈도!AJ:AJ,$A18-기준600회_후보!$B$1)</f>
        <v>79</v>
      </c>
      <c r="AK18">
        <f>INDEX(_calc_누적빈도!AK:AK,$A18)-INDEX(_calc_누적빈도!AK:AK,$A18-기준600회_후보!$B$1)</f>
        <v>81</v>
      </c>
      <c r="AL18">
        <f>INDEX(_calc_누적빈도!AL:AL,$A18)-INDEX(_calc_누적빈도!AL:AL,$A18-기준600회_후보!$B$1)</f>
        <v>76</v>
      </c>
      <c r="AM18">
        <f>INDEX(_calc_누적빈도!AM:AM,$A18)-INDEX(_calc_누적빈도!AM:AM,$A18-기준600회_후보!$B$1)</f>
        <v>94</v>
      </c>
      <c r="AN18">
        <f>INDEX(_calc_누적빈도!AN:AN,$A18)-INDEX(_calc_누적빈도!AN:AN,$A18-기준600회_후보!$B$1)</f>
        <v>82</v>
      </c>
      <c r="AO18">
        <f>INDEX(_calc_누적빈도!AO:AO,$A18)-INDEX(_calc_누적빈도!AO:AO,$A18-기준600회_후보!$B$1)</f>
        <v>68</v>
      </c>
      <c r="AP18">
        <f>INDEX(_calc_누적빈도!AP:AP,$A18)-INDEX(_calc_누적빈도!AP:AP,$A18-기준600회_후보!$B$1)</f>
        <v>78</v>
      </c>
      <c r="AQ18">
        <f>INDEX(_calc_누적빈도!AQ:AQ,$A18)-INDEX(_calc_누적빈도!AQ:AQ,$A18-기준600회_후보!$B$1)</f>
        <v>77</v>
      </c>
      <c r="AR18">
        <f>INDEX(_calc_누적빈도!AR:AR,$A18)-INDEX(_calc_누적빈도!AR:AR,$A18-기준600회_후보!$B$1)</f>
        <v>78</v>
      </c>
      <c r="AS18">
        <f>INDEX(_calc_누적빈도!AS:AS,$A18)-INDEX(_calc_누적빈도!AS:AS,$A18-기준600회_후보!$B$1)</f>
        <v>83</v>
      </c>
      <c r="AT18">
        <f>INDEX(_calc_누적빈도!AT:AT,$A18)-INDEX(_calc_누적빈도!AT:AT,$A18-기준600회_후보!$B$1)</f>
        <v>88</v>
      </c>
      <c r="AU18">
        <f>(RANK(_calc_라운드기준!B18,_calc_라운드기준!$B18:$AT18,0)+COUNTIFS(_calc_라운드기준!$B18:$AT18,_calc_라운드기준!B18,$B$1:$AT$1,"&lt;"&amp;1))-(RANK(B18,$B18:$AT18,0)+COUNTIFS($B18:$AT18,B18,$B$1:$AT$1,"&lt;"&amp;1))</f>
        <v>-29</v>
      </c>
      <c r="AV18">
        <f>(RANK(_calc_라운드기준!C18,_calc_라운드기준!$B18:$AT18,0)+COUNTIFS(_calc_라운드기준!$B18:$AT18,_calc_라운드기준!C18,$B$1:$AT$1,"&lt;"&amp;2))-(RANK(C18,$B18:$AT18,0)+COUNTIFS($B18:$AT18,C18,$B$1:$AT$1,"&lt;"&amp;2))</f>
        <v>-1</v>
      </c>
      <c r="AW18">
        <f>(RANK(_calc_라운드기준!D18,_calc_라운드기준!$B18:$AT18,0)+COUNTIFS(_calc_라운드기준!$B18:$AT18,_calc_라운드기준!D18,$B$1:$AT$1,"&lt;"&amp;3))-(RANK(D18,$B18:$AT18,0)+COUNTIFS($B18:$AT18,D18,$B$1:$AT$1,"&lt;"&amp;3))</f>
        <v>1</v>
      </c>
      <c r="AX18">
        <f>(RANK(_calc_라운드기준!E18,_calc_라운드기준!$B18:$AT18,0)+COUNTIFS(_calc_라운드기준!$B18:$AT18,_calc_라운드기준!E18,$B$1:$AT$1,"&lt;"&amp;4))-(RANK(E18,$B18:$AT18,0)+COUNTIFS($B18:$AT18,E18,$B$1:$AT$1,"&lt;"&amp;4))</f>
        <v>-24</v>
      </c>
      <c r="AY18">
        <f>(RANK(_calc_라운드기준!F18,_calc_라운드기준!$B18:$AT18,0)+COUNTIFS(_calc_라운드기준!$B18:$AT18,_calc_라운드기준!F18,$B$1:$AT$1,"&lt;"&amp;5))-(RANK(F18,$B18:$AT18,0)+COUNTIFS($B18:$AT18,F18,$B$1:$AT$1,"&lt;"&amp;5))</f>
        <v>-18</v>
      </c>
      <c r="AZ18">
        <f>(RANK(_calc_라운드기준!G18,_calc_라운드기준!$B18:$AT18,0)+COUNTIFS(_calc_라운드기준!$B18:$AT18,_calc_라운드기준!G18,$B$1:$AT$1,"&lt;"&amp;6))-(RANK(G18,$B18:$AT18,0)+COUNTIFS($B18:$AT18,G18,$B$1:$AT$1,"&lt;"&amp;6))</f>
        <v>1</v>
      </c>
      <c r="BA18">
        <f>(RANK(_calc_라운드기준!H18,_calc_라운드기준!$B18:$AT18,0)+COUNTIFS(_calc_라운드기준!$B18:$AT18,_calc_라운드기준!H18,$B$1:$AT$1,"&lt;"&amp;7))-(RANK(H18,$B18:$AT18,0)+COUNTIFS($B18:$AT18,H18,$B$1:$AT$1,"&lt;"&amp;7))</f>
        <v>30</v>
      </c>
      <c r="BB18">
        <f>(RANK(_calc_라운드기준!I18,_calc_라운드기준!$B18:$AT18,0)+COUNTIFS(_calc_라운드기준!$B18:$AT18,_calc_라운드기준!I18,$B$1:$AT$1,"&lt;"&amp;8))-(RANK(I18,$B18:$AT18,0)+COUNTIFS($B18:$AT18,I18,$B$1:$AT$1,"&lt;"&amp;8))</f>
        <v>-28</v>
      </c>
      <c r="BC18">
        <f>(RANK(_calc_라운드기준!J18,_calc_라운드기준!$B18:$AT18,0)+COUNTIFS(_calc_라운드기준!$B18:$AT18,_calc_라운드기준!J18,$B$1:$AT$1,"&lt;"&amp;9))-(RANK(J18,$B18:$AT18,0)+COUNTIFS($B18:$AT18,J18,$B$1:$AT$1,"&lt;"&amp;9))</f>
        <v>-24</v>
      </c>
      <c r="BD18">
        <f>(RANK(_calc_라운드기준!K18,_calc_라운드기준!$B18:$AT18,0)+COUNTIFS(_calc_라운드기준!$B18:$AT18,_calc_라운드기준!K18,$B$1:$AT$1,"&lt;"&amp;10))-(RANK(K18,$B18:$AT18,0)+COUNTIFS($B18:$AT18,K18,$B$1:$AT$1,"&lt;"&amp;10))</f>
        <v>2</v>
      </c>
      <c r="BE18">
        <f>(RANK(_calc_라운드기준!L18,_calc_라운드기준!$B18:$AT18,0)+COUNTIFS(_calc_라운드기준!$B18:$AT18,_calc_라운드기준!L18,$B$1:$AT$1,"&lt;"&amp;11))-(RANK(L18,$B18:$AT18,0)+COUNTIFS($B18:$AT18,L18,$B$1:$AT$1,"&lt;"&amp;11))</f>
        <v>25</v>
      </c>
      <c r="BF18">
        <f>(RANK(_calc_라운드기준!M18,_calc_라운드기준!$B18:$AT18,0)+COUNTIFS(_calc_라운드기준!$B18:$AT18,_calc_라운드기준!M18,$B$1:$AT$1,"&lt;"&amp;12))-(RANK(M18,$B18:$AT18,0)+COUNTIFS($B18:$AT18,M18,$B$1:$AT$1,"&lt;"&amp;12))</f>
        <v>35</v>
      </c>
      <c r="BG18">
        <f>(RANK(_calc_라운드기준!N18,_calc_라운드기준!$B18:$AT18,0)+COUNTIFS(_calc_라운드기준!$B18:$AT18,_calc_라운드기준!N18,$B$1:$AT$1,"&lt;"&amp;13))-(RANK(N18,$B18:$AT18,0)+COUNTIFS($B18:$AT18,N18,$B$1:$AT$1,"&lt;"&amp;13))</f>
        <v>2</v>
      </c>
      <c r="BH18">
        <f>(RANK(_calc_라운드기준!O18,_calc_라운드기준!$B18:$AT18,0)+COUNTIFS(_calc_라운드기준!$B18:$AT18,_calc_라운드기준!O18,$B$1:$AT$1,"&lt;"&amp;14))-(RANK(O18,$B18:$AT18,0)+COUNTIFS($B18:$AT18,O18,$B$1:$AT$1,"&lt;"&amp;14))</f>
        <v>11</v>
      </c>
      <c r="BI18">
        <f>(RANK(_calc_라운드기준!P18,_calc_라운드기준!$B18:$AT18,0)+COUNTIFS(_calc_라운드기준!$B18:$AT18,_calc_라운드기준!P18,$B$1:$AT$1,"&lt;"&amp;15))-(RANK(P18,$B18:$AT18,0)+COUNTIFS($B18:$AT18,P18,$B$1:$AT$1,"&lt;"&amp;15))</f>
        <v>-3</v>
      </c>
      <c r="BJ18">
        <f>(RANK(_calc_라운드기준!Q18,_calc_라운드기준!$B18:$AT18,0)+COUNTIFS(_calc_라운드기준!$B18:$AT18,_calc_라운드기준!Q18,$B$1:$AT$1,"&lt;"&amp;16))-(RANK(Q18,$B18:$AT18,0)+COUNTIFS($B18:$AT18,Q18,$B$1:$AT$1,"&lt;"&amp;16))</f>
        <v>-2</v>
      </c>
      <c r="BK18">
        <f>(RANK(_calc_라운드기준!R18,_calc_라운드기준!$B18:$AT18,0)+COUNTIFS(_calc_라운드기준!$B18:$AT18,_calc_라운드기준!R18,$B$1:$AT$1,"&lt;"&amp;17))-(RANK(R18,$B18:$AT18,0)+COUNTIFS($B18:$AT18,R18,$B$1:$AT$1,"&lt;"&amp;17))</f>
        <v>-8</v>
      </c>
      <c r="BL18">
        <f>(RANK(_calc_라운드기준!S18,_calc_라운드기준!$B18:$AT18,0)+COUNTIFS(_calc_라운드기준!$B18:$AT18,_calc_라운드기준!S18,$B$1:$AT$1,"&lt;"&amp;18))-(RANK(S18,$B18:$AT18,0)+COUNTIFS($B18:$AT18,S18,$B$1:$AT$1,"&lt;"&amp;18))</f>
        <v>19</v>
      </c>
      <c r="BM18">
        <f>(RANK(_calc_라운드기준!T18,_calc_라운드기준!$B18:$AT18,0)+COUNTIFS(_calc_라운드기준!$B18:$AT18,_calc_라운드기준!T18,$B$1:$AT$1,"&lt;"&amp;19))-(RANK(T18,$B18:$AT18,0)+COUNTIFS($B18:$AT18,T18,$B$1:$AT$1,"&lt;"&amp;19))</f>
        <v>2</v>
      </c>
      <c r="BN18">
        <f>(RANK(_calc_라운드기준!U18,_calc_라운드기준!$B18:$AT18,0)+COUNTIFS(_calc_라운드기준!$B18:$AT18,_calc_라운드기준!U18,$B$1:$AT$1,"&lt;"&amp;20))-(RANK(U18,$B18:$AT18,0)+COUNTIFS($B18:$AT18,U18,$B$1:$AT$1,"&lt;"&amp;20))</f>
        <v>-13</v>
      </c>
      <c r="BO18">
        <f>(RANK(_calc_라운드기준!V18,_calc_라운드기준!$B18:$AT18,0)+COUNTIFS(_calc_라운드기준!$B18:$AT18,_calc_라운드기준!V18,$B$1:$AT$1,"&lt;"&amp;21))-(RANK(V18,$B18:$AT18,0)+COUNTIFS($B18:$AT18,V18,$B$1:$AT$1,"&lt;"&amp;21))</f>
        <v>37</v>
      </c>
      <c r="BP18">
        <f>(RANK(_calc_라운드기준!W18,_calc_라운드기준!$B18:$AT18,0)+COUNTIFS(_calc_라운드기준!$B18:$AT18,_calc_라운드기준!W18,$B$1:$AT$1,"&lt;"&amp;22))-(RANK(W18,$B18:$AT18,0)+COUNTIFS($B18:$AT18,W18,$B$1:$AT$1,"&lt;"&amp;22))</f>
        <v>-2</v>
      </c>
      <c r="BQ18">
        <f>(RANK(_calc_라운드기준!X18,_calc_라운드기준!$B18:$AT18,0)+COUNTIFS(_calc_라운드기준!$B18:$AT18,_calc_라운드기준!X18,$B$1:$AT$1,"&lt;"&amp;23))-(RANK(X18,$B18:$AT18,0)+COUNTIFS($B18:$AT18,X18,$B$1:$AT$1,"&lt;"&amp;23))</f>
        <v>-29</v>
      </c>
      <c r="BR18">
        <f>(RANK(_calc_라운드기준!Y18,_calc_라운드기준!$B18:$AT18,0)+COUNTIFS(_calc_라운드기준!$B18:$AT18,_calc_라운드기준!Y18,$B$1:$AT$1,"&lt;"&amp;24))-(RANK(Y18,$B18:$AT18,0)+COUNTIFS($B18:$AT18,Y18,$B$1:$AT$1,"&lt;"&amp;24))</f>
        <v>1</v>
      </c>
      <c r="BS18">
        <f>(RANK(_calc_라운드기준!Z18,_calc_라운드기준!$B18:$AT18,0)+COUNTIFS(_calc_라운드기준!$B18:$AT18,_calc_라운드기준!Z18,$B$1:$AT$1,"&lt;"&amp;25))-(RANK(Z18,$B18:$AT18,0)+COUNTIFS($B18:$AT18,Z18,$B$1:$AT$1,"&lt;"&amp;25))</f>
        <v>-26</v>
      </c>
      <c r="BT18">
        <f>(RANK(_calc_라운드기준!AA18,_calc_라운드기준!$B18:$AT18,0)+COUNTIFS(_calc_라운드기준!$B18:$AT18,_calc_라운드기준!AA18,$B$1:$AT$1,"&lt;"&amp;26))-(RANK(AA18,$B18:$AT18,0)+COUNTIFS($B18:$AT18,AA18,$B$1:$AT$1,"&lt;"&amp;26))</f>
        <v>-12</v>
      </c>
      <c r="BU18">
        <f>(RANK(_calc_라운드기준!AB18,_calc_라운드기준!$B18:$AT18,0)+COUNTIFS(_calc_라운드기준!$B18:$AT18,_calc_라운드기준!AB18,$B$1:$AT$1,"&lt;"&amp;27))-(RANK(AB18,$B18:$AT18,0)+COUNTIFS($B18:$AT18,AB18,$B$1:$AT$1,"&lt;"&amp;27))</f>
        <v>-16</v>
      </c>
      <c r="BV18">
        <f>(RANK(_calc_라운드기준!AC18,_calc_라운드기준!$B18:$AT18,0)+COUNTIFS(_calc_라운드기준!$B18:$AT18,_calc_라운드기준!AC18,$B$1:$AT$1,"&lt;"&amp;28))-(RANK(AC18,$B18:$AT18,0)+COUNTIFS($B18:$AT18,AC18,$B$1:$AT$1,"&lt;"&amp;28))</f>
        <v>-10</v>
      </c>
      <c r="BW18">
        <f>(RANK(_calc_라운드기준!AD18,_calc_라운드기준!$B18:$AT18,0)+COUNTIFS(_calc_라운드기준!$B18:$AT18,_calc_라운드기준!AD18,$B$1:$AT$1,"&lt;"&amp;29))-(RANK(AD18,$B18:$AT18,0)+COUNTIFS($B18:$AT18,AD18,$B$1:$AT$1,"&lt;"&amp;29))</f>
        <v>-3</v>
      </c>
      <c r="BX18">
        <f>(RANK(_calc_라운드기준!AE18,_calc_라운드기준!$B18:$AT18,0)+COUNTIFS(_calc_라운드기준!$B18:$AT18,_calc_라운드기준!AE18,$B$1:$AT$1,"&lt;"&amp;30))-(RANK(AE18,$B18:$AT18,0)+COUNTIFS($B18:$AT18,AE18,$B$1:$AT$1,"&lt;"&amp;30))</f>
        <v>8</v>
      </c>
      <c r="BY18">
        <f>(RANK(_calc_라운드기준!AF18,_calc_라운드기준!$B18:$AT18,0)+COUNTIFS(_calc_라운드기준!$B18:$AT18,_calc_라운드기준!AF18,$B$1:$AT$1,"&lt;"&amp;31))-(RANK(AF18,$B18:$AT18,0)+COUNTIFS($B18:$AT18,AF18,$B$1:$AT$1,"&lt;"&amp;31))</f>
        <v>-8</v>
      </c>
      <c r="BZ18">
        <f>(RANK(_calc_라운드기준!AG18,_calc_라운드기준!$B18:$AT18,0)+COUNTIFS(_calc_라운드기준!$B18:$AT18,_calc_라운드기준!AG18,$B$1:$AT$1,"&lt;"&amp;32))-(RANK(AG18,$B18:$AT18,0)+COUNTIFS($B18:$AT18,AG18,$B$1:$AT$1,"&lt;"&amp;32))</f>
        <v>-8</v>
      </c>
      <c r="CA18">
        <f>(RANK(_calc_라운드기준!AH18,_calc_라운드기준!$B18:$AT18,0)+COUNTIFS(_calc_라운드기준!$B18:$AT18,_calc_라운드기준!AH18,$B$1:$AT$1,"&lt;"&amp;33))-(RANK(AH18,$B18:$AT18,0)+COUNTIFS($B18:$AT18,AH18,$B$1:$AT$1,"&lt;"&amp;33))</f>
        <v>18</v>
      </c>
      <c r="CB18">
        <f>(RANK(_calc_라운드기준!AI18,_calc_라운드기준!$B18:$AT18,0)+COUNTIFS(_calc_라운드기준!$B18:$AT18,_calc_라운드기준!AI18,$B$1:$AT$1,"&lt;"&amp;34))-(RANK(AI18,$B18:$AT18,0)+COUNTIFS($B18:$AT18,AI18,$B$1:$AT$1,"&lt;"&amp;34))</f>
        <v>25</v>
      </c>
      <c r="CC18">
        <f>(RANK(_calc_라운드기준!AJ18,_calc_라운드기준!$B18:$AT18,0)+COUNTIFS(_calc_라운드기준!$B18:$AT18,_calc_라운드기준!AJ18,$B$1:$AT$1,"&lt;"&amp;35))-(RANK(AJ18,$B18:$AT18,0)+COUNTIFS($B18:$AT18,AJ18,$B$1:$AT$1,"&lt;"&amp;35))</f>
        <v>13</v>
      </c>
      <c r="CD18">
        <f>(RANK(_calc_라운드기준!AK18,_calc_라운드기준!$B18:$AT18,0)+COUNTIFS(_calc_라운드기준!$B18:$AT18,_calc_라운드기준!AK18,$B$1:$AT$1,"&lt;"&amp;36))-(RANK(AK18,$B18:$AT18,0)+COUNTIFS($B18:$AT18,AK18,$B$1:$AT$1,"&lt;"&amp;36))</f>
        <v>-1</v>
      </c>
      <c r="CE18">
        <f>(RANK(_calc_라운드기준!AL18,_calc_라운드기준!$B18:$AT18,0)+COUNTIFS(_calc_라운드기준!$B18:$AT18,_calc_라운드기준!AL18,$B$1:$AT$1,"&lt;"&amp;37))-(RANK(AL18,$B18:$AT18,0)+COUNTIFS($B18:$AT18,AL18,$B$1:$AT$1,"&lt;"&amp;37))</f>
        <v>-10</v>
      </c>
      <c r="CF18">
        <f>(RANK(_calc_라운드기준!AM18,_calc_라운드기준!$B18:$AT18,0)+COUNTIFS(_calc_라운드기준!$B18:$AT18,_calc_라운드기준!AM18,$B$1:$AT$1,"&lt;"&amp;38))-(RANK(AM18,$B18:$AT18,0)+COUNTIFS($B18:$AT18,AM18,$B$1:$AT$1,"&lt;"&amp;38))</f>
        <v>20</v>
      </c>
      <c r="CG18">
        <f>(RANK(_calc_라운드기준!AN18,_calc_라운드기준!$B18:$AT18,0)+COUNTIFS(_calc_라운드기준!$B18:$AT18,_calc_라운드기준!AN18,$B$1:$AT$1,"&lt;"&amp;39))-(RANK(AN18,$B18:$AT18,0)+COUNTIFS($B18:$AT18,AN18,$B$1:$AT$1,"&lt;"&amp;39))</f>
        <v>13</v>
      </c>
      <c r="CH18">
        <f>(RANK(_calc_라운드기준!AO18,_calc_라운드기준!$B18:$AT18,0)+COUNTIFS(_calc_라운드기준!$B18:$AT18,_calc_라운드기준!AO18,$B$1:$AT$1,"&lt;"&amp;40))-(RANK(AO18,$B18:$AT18,0)+COUNTIFS($B18:$AT18,AO18,$B$1:$AT$1,"&lt;"&amp;40))</f>
        <v>-18</v>
      </c>
      <c r="CI18">
        <f>(RANK(_calc_라운드기준!AP18,_calc_라운드기준!$B18:$AT18,0)+COUNTIFS(_calc_라운드기준!$B18:$AT18,_calc_라운드기준!AP18,$B$1:$AT$1,"&lt;"&amp;41))-(RANK(AP18,$B18:$AT18,0)+COUNTIFS($B18:$AT18,AP18,$B$1:$AT$1,"&lt;"&amp;41))</f>
        <v>-21</v>
      </c>
      <c r="CJ18">
        <f>(RANK(_calc_라운드기준!AQ18,_calc_라운드기준!$B18:$AT18,0)+COUNTIFS(_calc_라운드기준!$B18:$AT18,_calc_라운드기준!AQ18,$B$1:$AT$1,"&lt;"&amp;42))-(RANK(AQ18,$B18:$AT18,0)+COUNTIFS($B18:$AT18,AQ18,$B$1:$AT$1,"&lt;"&amp;42))</f>
        <v>14</v>
      </c>
      <c r="CK18">
        <f>(RANK(_calc_라운드기준!AR18,_calc_라운드기준!$B18:$AT18,0)+COUNTIFS(_calc_라운드기준!$B18:$AT18,_calc_라운드기준!AR18,$B$1:$AT$1,"&lt;"&amp;43))-(RANK(AR18,$B18:$AT18,0)+COUNTIFS($B18:$AT18,AR18,$B$1:$AT$1,"&lt;"&amp;43))</f>
        <v>17</v>
      </c>
      <c r="CL18">
        <f>(RANK(_calc_라운드기준!AS18,_calc_라운드기준!$B18:$AT18,0)+COUNTIFS(_calc_라운드기준!$B18:$AT18,_calc_라운드기준!AS18,$B$1:$AT$1,"&lt;"&amp;44))-(RANK(AS18,$B18:$AT18,0)+COUNTIFS($B18:$AT18,AS18,$B$1:$AT$1,"&lt;"&amp;44))</f>
        <v>5</v>
      </c>
      <c r="CM18">
        <f>(RANK(_calc_라운드기준!AT18,_calc_라운드기준!$B18:$AT18,0)+COUNTIFS(_calc_라운드기준!$B18:$AT18,_calc_라운드기준!AT18,$B$1:$AT$1,"&lt;"&amp;45))-(RANK(AT18,$B18:$AT18,0)+COUNTIFS($B18:$AT18,AT18,$B$1:$AT$1,"&lt;"&amp;45))</f>
        <v>15</v>
      </c>
      <c r="CN18">
        <f t="shared" si="0"/>
        <v>44</v>
      </c>
      <c r="CO18">
        <f t="shared" si="1"/>
        <v>23</v>
      </c>
      <c r="CP18">
        <f t="shared" si="2"/>
        <v>20</v>
      </c>
      <c r="CQ18">
        <f t="shared" si="3"/>
        <v>40</v>
      </c>
      <c r="CR18">
        <f t="shared" si="4"/>
        <v>37</v>
      </c>
      <c r="CS18">
        <f t="shared" si="5"/>
        <v>21</v>
      </c>
      <c r="CT18">
        <f t="shared" si="6"/>
        <v>3</v>
      </c>
      <c r="CU18">
        <f t="shared" si="7"/>
        <v>43</v>
      </c>
      <c r="CV18">
        <f t="shared" si="8"/>
        <v>41</v>
      </c>
      <c r="CW18">
        <f t="shared" si="9"/>
        <v>17</v>
      </c>
      <c r="CX18">
        <f t="shared" si="10"/>
        <v>4</v>
      </c>
      <c r="CY18">
        <f t="shared" si="11"/>
        <v>2</v>
      </c>
      <c r="CZ18">
        <f t="shared" si="12"/>
        <v>18</v>
      </c>
      <c r="DA18">
        <f t="shared" si="13"/>
        <v>14</v>
      </c>
      <c r="DB18">
        <f t="shared" si="14"/>
        <v>27</v>
      </c>
      <c r="DC18">
        <f t="shared" si="15"/>
        <v>25</v>
      </c>
      <c r="DD18">
        <f t="shared" si="16"/>
        <v>29</v>
      </c>
      <c r="DE18">
        <f t="shared" si="17"/>
        <v>7</v>
      </c>
      <c r="DF18">
        <f t="shared" si="18"/>
        <v>19</v>
      </c>
      <c r="DG18">
        <f t="shared" si="19"/>
        <v>35</v>
      </c>
      <c r="DH18">
        <f t="shared" si="20"/>
        <v>1</v>
      </c>
      <c r="DI18">
        <f t="shared" si="21"/>
        <v>26</v>
      </c>
      <c r="DJ18">
        <f t="shared" si="22"/>
        <v>45</v>
      </c>
      <c r="DK18">
        <f t="shared" si="23"/>
        <v>22</v>
      </c>
      <c r="DL18">
        <f t="shared" si="24"/>
        <v>42</v>
      </c>
      <c r="DM18">
        <f t="shared" si="25"/>
        <v>34</v>
      </c>
      <c r="DN18">
        <f t="shared" si="26"/>
        <v>36</v>
      </c>
      <c r="DO18">
        <f t="shared" si="27"/>
        <v>32</v>
      </c>
      <c r="DP18">
        <f t="shared" si="28"/>
        <v>28</v>
      </c>
      <c r="DQ18">
        <f t="shared" si="29"/>
        <v>15</v>
      </c>
      <c r="DR18">
        <f t="shared" si="30"/>
        <v>30</v>
      </c>
      <c r="DS18">
        <f t="shared" si="31"/>
        <v>31</v>
      </c>
      <c r="DT18">
        <f t="shared" si="32"/>
        <v>8</v>
      </c>
      <c r="DU18">
        <f t="shared" si="33"/>
        <v>5</v>
      </c>
      <c r="DV18">
        <f t="shared" si="34"/>
        <v>12</v>
      </c>
      <c r="DW18">
        <f t="shared" si="35"/>
        <v>24</v>
      </c>
      <c r="DX18">
        <f t="shared" si="36"/>
        <v>33</v>
      </c>
      <c r="DY18">
        <f t="shared" si="37"/>
        <v>6</v>
      </c>
      <c r="DZ18">
        <f t="shared" si="38"/>
        <v>13</v>
      </c>
      <c r="EA18">
        <f t="shared" si="39"/>
        <v>38</v>
      </c>
      <c r="EB18">
        <f t="shared" si="40"/>
        <v>39</v>
      </c>
      <c r="EC18">
        <f t="shared" si="41"/>
        <v>11</v>
      </c>
      <c r="ED18">
        <f t="shared" si="42"/>
        <v>9</v>
      </c>
      <c r="EE18">
        <f t="shared" si="43"/>
        <v>16</v>
      </c>
      <c r="EF18">
        <f t="shared" si="44"/>
        <v>10</v>
      </c>
    </row>
    <row r="19" spans="1:136" ht="16.5" customHeight="1">
      <c r="A19">
        <f>_calc_라운드기준!A19</f>
        <v>1227</v>
      </c>
      <c r="B19">
        <f>INDEX(_calc_누적빈도!B:B,$A19)-INDEX(_calc_누적빈도!B:B,$A19-기준600회_후보!$B$1)</f>
        <v>74</v>
      </c>
      <c r="C19">
        <f>INDEX(_calc_누적빈도!C:C,$A19)-INDEX(_calc_누적빈도!C:C,$A19-기준600회_후보!$B$1)</f>
        <v>72</v>
      </c>
      <c r="D19">
        <f>INDEX(_calc_누적빈도!D:D,$A19)-INDEX(_calc_누적빈도!D:D,$A19-기준600회_후보!$B$1)</f>
        <v>90</v>
      </c>
      <c r="E19">
        <f>INDEX(_calc_누적빈도!E:E,$A19)-INDEX(_calc_누적빈도!E:E,$A19-기준600회_후보!$B$1)</f>
        <v>72</v>
      </c>
      <c r="F19">
        <f>INDEX(_calc_누적빈도!F:F,$A19)-INDEX(_calc_누적빈도!F:F,$A19-기준600회_후보!$B$1)</f>
        <v>63</v>
      </c>
      <c r="G19">
        <f>INDEX(_calc_누적빈도!G:G,$A19)-INDEX(_calc_누적빈도!G:G,$A19-기준600회_후보!$B$1)</f>
        <v>89</v>
      </c>
      <c r="H19">
        <f>INDEX(_calc_누적빈도!H:H,$A19)-INDEX(_calc_누적빈도!H:H,$A19-기준600회_후보!$B$1)</f>
        <v>88</v>
      </c>
      <c r="I19">
        <f>INDEX(_calc_누적빈도!I:I,$A19)-INDEX(_calc_누적빈도!I:I,$A19-기준600회_후보!$B$1)</f>
        <v>68</v>
      </c>
      <c r="J19">
        <f>INDEX(_calc_누적빈도!J:J,$A19)-INDEX(_calc_누적빈도!J:J,$A19-기준600회_후보!$B$1)</f>
        <v>71</v>
      </c>
      <c r="K19">
        <f>INDEX(_calc_누적빈도!K:K,$A19)-INDEX(_calc_누적빈도!K:K,$A19-기준600회_후보!$B$1)</f>
        <v>78</v>
      </c>
      <c r="L19">
        <f>INDEX(_calc_누적빈도!L:L,$A19)-INDEX(_calc_누적빈도!L:L,$A19-기준600회_후보!$B$1)</f>
        <v>85</v>
      </c>
      <c r="M19">
        <f>INDEX(_calc_누적빈도!M:M,$A19)-INDEX(_calc_누적빈도!M:M,$A19-기준600회_후보!$B$1)</f>
        <v>96</v>
      </c>
      <c r="N19">
        <f>INDEX(_calc_누적빈도!N:N,$A19)-INDEX(_calc_누적빈도!N:N,$A19-기준600회_후보!$B$1)</f>
        <v>87</v>
      </c>
      <c r="O19">
        <f>INDEX(_calc_누적빈도!O:O,$A19)-INDEX(_calc_누적빈도!O:O,$A19-기준600회_후보!$B$1)</f>
        <v>75</v>
      </c>
      <c r="P19">
        <f>INDEX(_calc_누적빈도!P:P,$A19)-INDEX(_calc_누적빈도!P:P,$A19-기준600회_후보!$B$1)</f>
        <v>89</v>
      </c>
      <c r="Q19">
        <f>INDEX(_calc_누적빈도!Q:Q,$A19)-INDEX(_calc_누적빈도!Q:Q,$A19-기준600회_후보!$B$1)</f>
        <v>91</v>
      </c>
      <c r="R19">
        <f>INDEX(_calc_누적빈도!R:R,$A19)-INDEX(_calc_누적빈도!R:R,$A19-기준600회_후보!$B$1)</f>
        <v>80</v>
      </c>
      <c r="S19">
        <f>INDEX(_calc_누적빈도!S:S,$A19)-INDEX(_calc_누적빈도!S:S,$A19-기준600회_후보!$B$1)</f>
        <v>88</v>
      </c>
      <c r="T19">
        <f>INDEX(_calc_누적빈도!T:T,$A19)-INDEX(_calc_누적빈도!T:T,$A19-기준600회_후보!$B$1)</f>
        <v>86</v>
      </c>
      <c r="U19">
        <f>INDEX(_calc_누적빈도!U:U,$A19)-INDEX(_calc_누적빈도!U:U,$A19-기준600회_후보!$B$1)</f>
        <v>65</v>
      </c>
      <c r="V19">
        <f>INDEX(_calc_누적빈도!V:V,$A19)-INDEX(_calc_누적빈도!V:V,$A19-기준600회_후보!$B$1)</f>
        <v>92</v>
      </c>
      <c r="W19">
        <f>INDEX(_calc_누적빈도!W:W,$A19)-INDEX(_calc_누적빈도!W:W,$A19-기준600회_후보!$B$1)</f>
        <v>70</v>
      </c>
      <c r="X19">
        <f>INDEX(_calc_누적빈도!X:X,$A19)-INDEX(_calc_누적빈도!X:X,$A19-기준600회_후보!$B$1)</f>
        <v>70</v>
      </c>
      <c r="Y19">
        <f>INDEX(_calc_누적빈도!Y:Y,$A19)-INDEX(_calc_누적빈도!Y:Y,$A19-기준600회_후보!$B$1)</f>
        <v>84</v>
      </c>
      <c r="Z19">
        <f>INDEX(_calc_누적빈도!Z:Z,$A19)-INDEX(_calc_누적빈도!Z:Z,$A19-기준600회_후보!$B$1)</f>
        <v>66</v>
      </c>
      <c r="AA19">
        <f>INDEX(_calc_누적빈도!AA:AA,$A19)-INDEX(_calc_누적빈도!AA:AA,$A19-기준600회_후보!$B$1)</f>
        <v>76</v>
      </c>
      <c r="AB19">
        <f>INDEX(_calc_누적빈도!AB:AB,$A19)-INDEX(_calc_누적빈도!AB:AB,$A19-기준600회_후보!$B$1)</f>
        <v>83</v>
      </c>
      <c r="AC19">
        <f>INDEX(_calc_누적빈도!AC:AC,$A19)-INDEX(_calc_누적빈도!AC:AC,$A19-기준600회_후보!$B$1)</f>
        <v>87</v>
      </c>
      <c r="AD19">
        <f>INDEX(_calc_누적빈도!AD:AD,$A19)-INDEX(_calc_누적빈도!AD:AD,$A19-기준600회_후보!$B$1)</f>
        <v>74</v>
      </c>
      <c r="AE19">
        <f>INDEX(_calc_누적빈도!AE:AE,$A19)-INDEX(_calc_누적빈도!AE:AE,$A19-기준600회_후보!$B$1)</f>
        <v>80</v>
      </c>
      <c r="AF19">
        <f>INDEX(_calc_누적빈도!AF:AF,$A19)-INDEX(_calc_누적빈도!AF:AF,$A19-기준600회_후보!$B$1)</f>
        <v>84</v>
      </c>
      <c r="AG19">
        <f>INDEX(_calc_누적빈도!AG:AG,$A19)-INDEX(_calc_누적빈도!AG:AG,$A19-기준600회_후보!$B$1)</f>
        <v>68</v>
      </c>
      <c r="AH19">
        <f>INDEX(_calc_누적빈도!AH:AH,$A19)-INDEX(_calc_누적빈도!AH:AH,$A19-기준600회_후보!$B$1)</f>
        <v>94</v>
      </c>
      <c r="AI19">
        <f>INDEX(_calc_누적빈도!AI:AI,$A19)-INDEX(_calc_누적빈도!AI:AI,$A19-기준600회_후보!$B$1)</f>
        <v>82</v>
      </c>
      <c r="AJ19">
        <f>INDEX(_calc_누적빈도!AJ:AJ,$A19)-INDEX(_calc_누적빈도!AJ:AJ,$A19-기준600회_후보!$B$1)</f>
        <v>79</v>
      </c>
      <c r="AK19">
        <f>INDEX(_calc_누적빈도!AK:AK,$A19)-INDEX(_calc_누적빈도!AK:AK,$A19-기준600회_후보!$B$1)</f>
        <v>81</v>
      </c>
      <c r="AL19">
        <f>INDEX(_calc_누적빈도!AL:AL,$A19)-INDEX(_calc_누적빈도!AL:AL,$A19-기준600회_후보!$B$1)</f>
        <v>76</v>
      </c>
      <c r="AM19">
        <f>INDEX(_calc_누적빈도!AM:AM,$A19)-INDEX(_calc_누적빈도!AM:AM,$A19-기준600회_후보!$B$1)</f>
        <v>94</v>
      </c>
      <c r="AN19">
        <f>INDEX(_calc_누적빈도!AN:AN,$A19)-INDEX(_calc_누적빈도!AN:AN,$A19-기준600회_후보!$B$1)</f>
        <v>82</v>
      </c>
      <c r="AO19">
        <f>INDEX(_calc_누적빈도!AO:AO,$A19)-INDEX(_calc_누적빈도!AO:AO,$A19-기준600회_후보!$B$1)</f>
        <v>68</v>
      </c>
      <c r="AP19">
        <f>INDEX(_calc_누적빈도!AP:AP,$A19)-INDEX(_calc_누적빈도!AP:AP,$A19-기준600회_후보!$B$1)</f>
        <v>77</v>
      </c>
      <c r="AQ19">
        <f>INDEX(_calc_누적빈도!AQ:AQ,$A19)-INDEX(_calc_누적빈도!AQ:AQ,$A19-기준600회_후보!$B$1)</f>
        <v>77</v>
      </c>
      <c r="AR19">
        <f>INDEX(_calc_누적빈도!AR:AR,$A19)-INDEX(_calc_누적빈도!AR:AR,$A19-기준600회_후보!$B$1)</f>
        <v>78</v>
      </c>
      <c r="AS19">
        <f>INDEX(_calc_누적빈도!AS:AS,$A19)-INDEX(_calc_누적빈도!AS:AS,$A19-기준600회_후보!$B$1)</f>
        <v>82</v>
      </c>
      <c r="AT19">
        <f>INDEX(_calc_누적빈도!AT:AT,$A19)-INDEX(_calc_누적빈도!AT:AT,$A19-기준600회_후보!$B$1)</f>
        <v>89</v>
      </c>
      <c r="AU19">
        <f>(RANK(_calc_라운드기준!B19,_calc_라운드기준!$B19:$AT19,0)+COUNTIFS(_calc_라운드기준!$B19:$AT19,_calc_라운드기준!B19,$B$1:$AT$1,"&lt;"&amp;1))-(RANK(B19,$B19:$AT19,0)+COUNTIFS($B19:$AT19,B19,$B$1:$AT$1,"&lt;"&amp;1))</f>
        <v>-27</v>
      </c>
      <c r="AV19">
        <f>(RANK(_calc_라운드기준!C19,_calc_라운드기준!$B19:$AT19,0)+COUNTIFS(_calc_라운드기준!$B19:$AT19,_calc_라운드기준!C19,$B$1:$AT$1,"&lt;"&amp;2))-(RANK(C19,$B19:$AT19,0)+COUNTIFS($B19:$AT19,C19,$B$1:$AT$1,"&lt;"&amp;2))</f>
        <v>0</v>
      </c>
      <c r="AW19">
        <f>(RANK(_calc_라운드기준!D19,_calc_라운드기준!$B19:$AT19,0)+COUNTIFS(_calc_라운드기준!$B19:$AT19,_calc_라운드기준!D19,$B$1:$AT$1,"&lt;"&amp;3))-(RANK(D19,$B19:$AT19,0)+COUNTIFS($B19:$AT19,D19,$B$1:$AT$1,"&lt;"&amp;3))</f>
        <v>-1</v>
      </c>
      <c r="AX19">
        <f>(RANK(_calc_라운드기준!E19,_calc_라운드기준!$B19:$AT19,0)+COUNTIFS(_calc_라운드기준!$B19:$AT19,_calc_라운드기준!E19,$B$1:$AT$1,"&lt;"&amp;4))-(RANK(E19,$B19:$AT19,0)+COUNTIFS($B19:$AT19,E19,$B$1:$AT$1,"&lt;"&amp;4))</f>
        <v>-24</v>
      </c>
      <c r="AY19">
        <f>(RANK(_calc_라운드기준!F19,_calc_라운드기준!$B19:$AT19,0)+COUNTIFS(_calc_라운드기준!$B19:$AT19,_calc_라운드기준!F19,$B$1:$AT$1,"&lt;"&amp;5))-(RANK(F19,$B19:$AT19,0)+COUNTIFS($B19:$AT19,F19,$B$1:$AT$1,"&lt;"&amp;5))</f>
        <v>-19</v>
      </c>
      <c r="AZ19">
        <f>(RANK(_calc_라운드기준!G19,_calc_라운드기준!$B19:$AT19,0)+COUNTIFS(_calc_라운드기준!$B19:$AT19,_calc_라운드기준!G19,$B$1:$AT$1,"&lt;"&amp;6))-(RANK(G19,$B19:$AT19,0)+COUNTIFS($B19:$AT19,G19,$B$1:$AT$1,"&lt;"&amp;6))</f>
        <v>0</v>
      </c>
      <c r="BA19">
        <f>(RANK(_calc_라운드기준!H19,_calc_라운드기준!$B19:$AT19,0)+COUNTIFS(_calc_라운드기준!$B19:$AT19,_calc_라운드기준!H19,$B$1:$AT$1,"&lt;"&amp;7))-(RANK(H19,$B19:$AT19,0)+COUNTIFS($B19:$AT19,H19,$B$1:$AT$1,"&lt;"&amp;7))</f>
        <v>26</v>
      </c>
      <c r="BB19">
        <f>(RANK(_calc_라운드기준!I19,_calc_라운드기준!$B19:$AT19,0)+COUNTIFS(_calc_라운드기준!$B19:$AT19,_calc_라운드기준!I19,$B$1:$AT$1,"&lt;"&amp;8))-(RANK(I19,$B19:$AT19,0)+COUNTIFS($B19:$AT19,I19,$B$1:$AT$1,"&lt;"&amp;8))</f>
        <v>-27</v>
      </c>
      <c r="BC19">
        <f>(RANK(_calc_라운드기준!J19,_calc_라운드기준!$B19:$AT19,0)+COUNTIFS(_calc_라운드기준!$B19:$AT19,_calc_라운드기준!J19,$B$1:$AT$1,"&lt;"&amp;9))-(RANK(J19,$B19:$AT19,0)+COUNTIFS($B19:$AT19,J19,$B$1:$AT$1,"&lt;"&amp;9))</f>
        <v>-23</v>
      </c>
      <c r="BD19">
        <f>(RANK(_calc_라운드기준!K19,_calc_라운드기준!$B19:$AT19,0)+COUNTIFS(_calc_라운드기준!$B19:$AT19,_calc_라운드기준!K19,$B$1:$AT$1,"&lt;"&amp;10))-(RANK(K19,$B19:$AT19,0)+COUNTIFS($B19:$AT19,K19,$B$1:$AT$1,"&lt;"&amp;10))</f>
        <v>1</v>
      </c>
      <c r="BE19">
        <f>(RANK(_calc_라운드기준!L19,_calc_라운드기준!$B19:$AT19,0)+COUNTIFS(_calc_라운드기준!$B19:$AT19,_calc_라운드기준!L19,$B$1:$AT$1,"&lt;"&amp;11))-(RANK(L19,$B19:$AT19,0)+COUNTIFS($B19:$AT19,L19,$B$1:$AT$1,"&lt;"&amp;11))</f>
        <v>25</v>
      </c>
      <c r="BF19">
        <f>(RANK(_calc_라운드기준!M19,_calc_라운드기준!$B19:$AT19,0)+COUNTIFS(_calc_라운드기준!$B19:$AT19,_calc_라운드기준!M19,$B$1:$AT$1,"&lt;"&amp;12))-(RANK(M19,$B19:$AT19,0)+COUNTIFS($B19:$AT19,M19,$B$1:$AT$1,"&lt;"&amp;12))</f>
        <v>36</v>
      </c>
      <c r="BG19">
        <f>(RANK(_calc_라운드기준!N19,_calc_라운드기준!$B19:$AT19,0)+COUNTIFS(_calc_라운드기준!$B19:$AT19,_calc_라운드기준!N19,$B$1:$AT$1,"&lt;"&amp;13))-(RANK(N19,$B19:$AT19,0)+COUNTIFS($B19:$AT19,N19,$B$1:$AT$1,"&lt;"&amp;13))</f>
        <v>3</v>
      </c>
      <c r="BH19">
        <f>(RANK(_calc_라운드기준!O19,_calc_라운드기준!$B19:$AT19,0)+COUNTIFS(_calc_라운드기준!$B19:$AT19,_calc_라운드기준!O19,$B$1:$AT$1,"&lt;"&amp;14))-(RANK(O19,$B19:$AT19,0)+COUNTIFS($B19:$AT19,O19,$B$1:$AT$1,"&lt;"&amp;14))</f>
        <v>12</v>
      </c>
      <c r="BI19">
        <f>(RANK(_calc_라운드기준!P19,_calc_라운드기준!$B19:$AT19,0)+COUNTIFS(_calc_라운드기준!$B19:$AT19,_calc_라운드기준!P19,$B$1:$AT$1,"&lt;"&amp;15))-(RANK(P19,$B19:$AT19,0)+COUNTIFS($B19:$AT19,P19,$B$1:$AT$1,"&lt;"&amp;15))</f>
        <v>-4</v>
      </c>
      <c r="BJ19">
        <f>(RANK(_calc_라운드기준!Q19,_calc_라운드기준!$B19:$AT19,0)+COUNTIFS(_calc_라운드기준!$B19:$AT19,_calc_라운드기준!Q19,$B$1:$AT$1,"&lt;"&amp;16))-(RANK(Q19,$B19:$AT19,0)+COUNTIFS($B19:$AT19,Q19,$B$1:$AT$1,"&lt;"&amp;16))</f>
        <v>-3</v>
      </c>
      <c r="BK19">
        <f>(RANK(_calc_라운드기준!R19,_calc_라운드기준!$B19:$AT19,0)+COUNTIFS(_calc_라운드기준!$B19:$AT19,_calc_라운드기준!R19,$B$1:$AT$1,"&lt;"&amp;17))-(RANK(R19,$B19:$AT19,0)+COUNTIFS($B19:$AT19,R19,$B$1:$AT$1,"&lt;"&amp;17))</f>
        <v>-7</v>
      </c>
      <c r="BL19">
        <f>(RANK(_calc_라운드기준!S19,_calc_라운드기준!$B19:$AT19,0)+COUNTIFS(_calc_라운드기준!$B19:$AT19,_calc_라운드기준!S19,$B$1:$AT$1,"&lt;"&amp;18))-(RANK(S19,$B19:$AT19,0)+COUNTIFS($B19:$AT19,S19,$B$1:$AT$1,"&lt;"&amp;18))</f>
        <v>17</v>
      </c>
      <c r="BM19">
        <f>(RANK(_calc_라운드기준!T19,_calc_라운드기준!$B19:$AT19,0)+COUNTIFS(_calc_라운드기준!$B19:$AT19,_calc_라운드기준!T19,$B$1:$AT$1,"&lt;"&amp;19))-(RANK(T19,$B19:$AT19,0)+COUNTIFS($B19:$AT19,T19,$B$1:$AT$1,"&lt;"&amp;19))</f>
        <v>-6</v>
      </c>
      <c r="BN19">
        <f>(RANK(_calc_라운드기준!U19,_calc_라운드기준!$B19:$AT19,0)+COUNTIFS(_calc_라운드기준!$B19:$AT19,_calc_라운드기준!U19,$B$1:$AT$1,"&lt;"&amp;20))-(RANK(U19,$B19:$AT19,0)+COUNTIFS($B19:$AT19,U19,$B$1:$AT$1,"&lt;"&amp;20))</f>
        <v>-15</v>
      </c>
      <c r="BO19">
        <f>(RANK(_calc_라운드기준!V19,_calc_라운드기준!$B19:$AT19,0)+COUNTIFS(_calc_라운드기준!$B19:$AT19,_calc_라운드기준!V19,$B$1:$AT$1,"&lt;"&amp;21))-(RANK(V19,$B19:$AT19,0)+COUNTIFS($B19:$AT19,V19,$B$1:$AT$1,"&lt;"&amp;21))</f>
        <v>37</v>
      </c>
      <c r="BP19">
        <f>(RANK(_calc_라운드기준!W19,_calc_라운드기준!$B19:$AT19,0)+COUNTIFS(_calc_라운드기준!$B19:$AT19,_calc_라운드기준!W19,$B$1:$AT$1,"&lt;"&amp;22))-(RANK(W19,$B19:$AT19,0)+COUNTIFS($B19:$AT19,W19,$B$1:$AT$1,"&lt;"&amp;22))</f>
        <v>0</v>
      </c>
      <c r="BQ19">
        <f>(RANK(_calc_라운드기준!X19,_calc_라운드기준!$B19:$AT19,0)+COUNTIFS(_calc_라운드기준!$B19:$AT19,_calc_라운드기준!X19,$B$1:$AT$1,"&lt;"&amp;23))-(RANK(X19,$B19:$AT19,0)+COUNTIFS($B19:$AT19,X19,$B$1:$AT$1,"&lt;"&amp;23))</f>
        <v>-30</v>
      </c>
      <c r="BR19">
        <f>(RANK(_calc_라운드기준!Y19,_calc_라운드기준!$B19:$AT19,0)+COUNTIFS(_calc_라운드기준!$B19:$AT19,_calc_라운드기준!Y19,$B$1:$AT$1,"&lt;"&amp;24))-(RANK(Y19,$B19:$AT19,0)+COUNTIFS($B19:$AT19,Y19,$B$1:$AT$1,"&lt;"&amp;24))</f>
        <v>1</v>
      </c>
      <c r="BS19">
        <f>(RANK(_calc_라운드기준!Z19,_calc_라운드기준!$B19:$AT19,0)+COUNTIFS(_calc_라운드기준!$B19:$AT19,_calc_라운드기준!Z19,$B$1:$AT$1,"&lt;"&amp;25))-(RANK(Z19,$B19:$AT19,0)+COUNTIFS($B19:$AT19,Z19,$B$1:$AT$1,"&lt;"&amp;25))</f>
        <v>-25</v>
      </c>
      <c r="BT19">
        <f>(RANK(_calc_라운드기준!AA19,_calc_라운드기준!$B19:$AT19,0)+COUNTIFS(_calc_라운드기준!$B19:$AT19,_calc_라운드기준!AA19,$B$1:$AT$1,"&lt;"&amp;26))-(RANK(AA19,$B19:$AT19,0)+COUNTIFS($B19:$AT19,AA19,$B$1:$AT$1,"&lt;"&amp;26))</f>
        <v>-11</v>
      </c>
      <c r="BU19">
        <f>(RANK(_calc_라운드기준!AB19,_calc_라운드기준!$B19:$AT19,0)+COUNTIFS(_calc_라운드기준!$B19:$AT19,_calc_라운드기준!AB19,$B$1:$AT$1,"&lt;"&amp;27))-(RANK(AB19,$B19:$AT19,0)+COUNTIFS($B19:$AT19,AB19,$B$1:$AT$1,"&lt;"&amp;27))</f>
        <v>-17</v>
      </c>
      <c r="BV19">
        <f>(RANK(_calc_라운드기준!AC19,_calc_라운드기준!$B19:$AT19,0)+COUNTIFS(_calc_라운드기준!$B19:$AT19,_calc_라운드기준!AC19,$B$1:$AT$1,"&lt;"&amp;28))-(RANK(AC19,$B19:$AT19,0)+COUNTIFS($B19:$AT19,AC19,$B$1:$AT$1,"&lt;"&amp;28))</f>
        <v>-10</v>
      </c>
      <c r="BW19">
        <f>(RANK(_calc_라운드기준!AD19,_calc_라운드기준!$B19:$AT19,0)+COUNTIFS(_calc_라운드기준!$B19:$AT19,_calc_라운드기준!AD19,$B$1:$AT$1,"&lt;"&amp;29))-(RANK(AD19,$B19:$AT19,0)+COUNTIFS($B19:$AT19,AD19,$B$1:$AT$1,"&lt;"&amp;29))</f>
        <v>-4</v>
      </c>
      <c r="BX19">
        <f>(RANK(_calc_라운드기준!AE19,_calc_라운드기준!$B19:$AT19,0)+COUNTIFS(_calc_라운드기준!$B19:$AT19,_calc_라운드기준!AE19,$B$1:$AT$1,"&lt;"&amp;30))-(RANK(AE19,$B19:$AT19,0)+COUNTIFS($B19:$AT19,AE19,$B$1:$AT$1,"&lt;"&amp;30))</f>
        <v>7</v>
      </c>
      <c r="BY19">
        <f>(RANK(_calc_라운드기준!AF19,_calc_라운드기준!$B19:$AT19,0)+COUNTIFS(_calc_라운드기준!$B19:$AT19,_calc_라운드기준!AF19,$B$1:$AT$1,"&lt;"&amp;31))-(RANK(AF19,$B19:$AT19,0)+COUNTIFS($B19:$AT19,AF19,$B$1:$AT$1,"&lt;"&amp;31))</f>
        <v>-7</v>
      </c>
      <c r="BZ19">
        <f>(RANK(_calc_라운드기준!AG19,_calc_라운드기준!$B19:$AT19,0)+COUNTIFS(_calc_라운드기준!$B19:$AT19,_calc_라운드기준!AG19,$B$1:$AT$1,"&lt;"&amp;32))-(RANK(AG19,$B19:$AT19,0)+COUNTIFS($B19:$AT19,AG19,$B$1:$AT$1,"&lt;"&amp;32))</f>
        <v>-9</v>
      </c>
      <c r="CA19">
        <f>(RANK(_calc_라운드기준!AH19,_calc_라운드기준!$B19:$AT19,0)+COUNTIFS(_calc_라운드기준!$B19:$AT19,_calc_라운드기준!AH19,$B$1:$AT$1,"&lt;"&amp;33))-(RANK(AH19,$B19:$AT19,0)+COUNTIFS($B19:$AT19,AH19,$B$1:$AT$1,"&lt;"&amp;33))</f>
        <v>18</v>
      </c>
      <c r="CB19">
        <f>(RANK(_calc_라운드기준!AI19,_calc_라운드기준!$B19:$AT19,0)+COUNTIFS(_calc_라운드기준!$B19:$AT19,_calc_라운드기준!AI19,$B$1:$AT$1,"&lt;"&amp;34))-(RANK(AI19,$B19:$AT19,0)+COUNTIFS($B19:$AT19,AI19,$B$1:$AT$1,"&lt;"&amp;34))</f>
        <v>26</v>
      </c>
      <c r="CC19">
        <f>(RANK(_calc_라운드기준!AJ19,_calc_라운드기준!$B19:$AT19,0)+COUNTIFS(_calc_라운드기준!$B19:$AT19,_calc_라운드기준!AJ19,$B$1:$AT$1,"&lt;"&amp;35))-(RANK(AJ19,$B19:$AT19,0)+COUNTIFS($B19:$AT19,AJ19,$B$1:$AT$1,"&lt;"&amp;35))</f>
        <v>14</v>
      </c>
      <c r="CD19">
        <f>(RANK(_calc_라운드기준!AK19,_calc_라운드기준!$B19:$AT19,0)+COUNTIFS(_calc_라운드기준!$B19:$AT19,_calc_라운드기준!AK19,$B$1:$AT$1,"&lt;"&amp;36))-(RANK(AK19,$B19:$AT19,0)+COUNTIFS($B19:$AT19,AK19,$B$1:$AT$1,"&lt;"&amp;36))</f>
        <v>-1</v>
      </c>
      <c r="CE19">
        <f>(RANK(_calc_라운드기준!AL19,_calc_라운드기준!$B19:$AT19,0)+COUNTIFS(_calc_라운드기준!$B19:$AT19,_calc_라운드기준!AL19,$B$1:$AT$1,"&lt;"&amp;37))-(RANK(AL19,$B19:$AT19,0)+COUNTIFS($B19:$AT19,AL19,$B$1:$AT$1,"&lt;"&amp;37))</f>
        <v>-9</v>
      </c>
      <c r="CF19">
        <f>(RANK(_calc_라운드기준!AM19,_calc_라운드기준!$B19:$AT19,0)+COUNTIFS(_calc_라운드기준!$B19:$AT19,_calc_라운드기준!AM19,$B$1:$AT$1,"&lt;"&amp;38))-(RANK(AM19,$B19:$AT19,0)+COUNTIFS($B19:$AT19,AM19,$B$1:$AT$1,"&lt;"&amp;38))</f>
        <v>20</v>
      </c>
      <c r="CG19">
        <f>(RANK(_calc_라운드기준!AN19,_calc_라운드기준!$B19:$AT19,0)+COUNTIFS(_calc_라운드기준!$B19:$AT19,_calc_라운드기준!AN19,$B$1:$AT$1,"&lt;"&amp;39))-(RANK(AN19,$B19:$AT19,0)+COUNTIFS($B19:$AT19,AN19,$B$1:$AT$1,"&lt;"&amp;39))</f>
        <v>13</v>
      </c>
      <c r="CH19">
        <f>(RANK(_calc_라운드기준!AO19,_calc_라운드기준!$B19:$AT19,0)+COUNTIFS(_calc_라운드기준!$B19:$AT19,_calc_라운드기준!AO19,$B$1:$AT$1,"&lt;"&amp;40))-(RANK(AO19,$B19:$AT19,0)+COUNTIFS($B19:$AT19,AO19,$B$1:$AT$1,"&lt;"&amp;40))</f>
        <v>-18</v>
      </c>
      <c r="CI19">
        <f>(RANK(_calc_라운드기준!AP19,_calc_라운드기준!$B19:$AT19,0)+COUNTIFS(_calc_라운드기준!$B19:$AT19,_calc_라운드기준!AP19,$B$1:$AT$1,"&lt;"&amp;41))-(RANK(AP19,$B19:$AT19,0)+COUNTIFS($B19:$AT19,AP19,$B$1:$AT$1,"&lt;"&amp;41))</f>
        <v>-17</v>
      </c>
      <c r="CJ19">
        <f>(RANK(_calc_라운드기준!AQ19,_calc_라운드기준!$B19:$AT19,0)+COUNTIFS(_calc_라운드기준!$B19:$AT19,_calc_라운드기준!AQ19,$B$1:$AT$1,"&lt;"&amp;42))-(RANK(AQ19,$B19:$AT19,0)+COUNTIFS($B19:$AT19,AQ19,$B$1:$AT$1,"&lt;"&amp;42))</f>
        <v>13</v>
      </c>
      <c r="CK19">
        <f>(RANK(_calc_라운드기준!AR19,_calc_라운드기준!$B19:$AT19,0)+COUNTIFS(_calc_라운드기준!$B19:$AT19,_calc_라운드기준!AR19,$B$1:$AT$1,"&lt;"&amp;43))-(RANK(AR19,$B19:$AT19,0)+COUNTIFS($B19:$AT19,AR19,$B$1:$AT$1,"&lt;"&amp;43))</f>
        <v>16</v>
      </c>
      <c r="CL19">
        <f>(RANK(_calc_라운드기준!AS19,_calc_라운드기준!$B19:$AT19,0)+COUNTIFS(_calc_라운드기준!$B19:$AT19,_calc_라운드기준!AS19,$B$1:$AT$1,"&lt;"&amp;44))-(RANK(AS19,$B19:$AT19,0)+COUNTIFS($B19:$AT19,AS19,$B$1:$AT$1,"&lt;"&amp;44))</f>
        <v>13</v>
      </c>
      <c r="CM19">
        <f>(RANK(_calc_라운드기준!AT19,_calc_라운드기준!$B19:$AT19,0)+COUNTIFS(_calc_라운드기준!$B19:$AT19,_calc_라운드기준!AT19,$B$1:$AT$1,"&lt;"&amp;45))-(RANK(AT19,$B19:$AT19,0)+COUNTIFS($B19:$AT19,AT19,$B$1:$AT$1,"&lt;"&amp;45))</f>
        <v>16</v>
      </c>
      <c r="CN19">
        <f t="shared" si="0"/>
        <v>43</v>
      </c>
      <c r="CO19">
        <f t="shared" si="1"/>
        <v>20</v>
      </c>
      <c r="CP19">
        <f t="shared" si="2"/>
        <v>23</v>
      </c>
      <c r="CQ19">
        <f t="shared" si="3"/>
        <v>41</v>
      </c>
      <c r="CR19">
        <f t="shared" si="4"/>
        <v>39</v>
      </c>
      <c r="CS19">
        <f t="shared" si="5"/>
        <v>21</v>
      </c>
      <c r="CT19">
        <f t="shared" si="6"/>
        <v>3</v>
      </c>
      <c r="CU19">
        <f t="shared" si="7"/>
        <v>44</v>
      </c>
      <c r="CV19">
        <f t="shared" si="8"/>
        <v>40</v>
      </c>
      <c r="CW19">
        <f t="shared" si="9"/>
        <v>18</v>
      </c>
      <c r="CX19">
        <f t="shared" si="10"/>
        <v>5</v>
      </c>
      <c r="CY19">
        <f t="shared" si="11"/>
        <v>2</v>
      </c>
      <c r="CZ19">
        <f t="shared" si="12"/>
        <v>17</v>
      </c>
      <c r="DA19">
        <f t="shared" si="13"/>
        <v>15</v>
      </c>
      <c r="DB19">
        <f t="shared" si="14"/>
        <v>26</v>
      </c>
      <c r="DC19">
        <f t="shared" si="15"/>
        <v>25</v>
      </c>
      <c r="DD19">
        <f t="shared" si="16"/>
        <v>29</v>
      </c>
      <c r="DE19">
        <f t="shared" si="17"/>
        <v>8</v>
      </c>
      <c r="DF19">
        <f t="shared" si="18"/>
        <v>28</v>
      </c>
      <c r="DG19">
        <f t="shared" si="19"/>
        <v>35</v>
      </c>
      <c r="DH19">
        <f t="shared" si="20"/>
        <v>1</v>
      </c>
      <c r="DI19">
        <f t="shared" si="21"/>
        <v>22</v>
      </c>
      <c r="DJ19">
        <f t="shared" si="22"/>
        <v>45</v>
      </c>
      <c r="DK19">
        <f t="shared" si="23"/>
        <v>19</v>
      </c>
      <c r="DL19">
        <f t="shared" si="24"/>
        <v>42</v>
      </c>
      <c r="DM19">
        <f t="shared" si="25"/>
        <v>34</v>
      </c>
      <c r="DN19">
        <f t="shared" si="26"/>
        <v>36</v>
      </c>
      <c r="DO19">
        <f t="shared" si="27"/>
        <v>33</v>
      </c>
      <c r="DP19">
        <f t="shared" si="28"/>
        <v>27</v>
      </c>
      <c r="DQ19">
        <f t="shared" si="29"/>
        <v>16</v>
      </c>
      <c r="DR19">
        <f t="shared" si="30"/>
        <v>30</v>
      </c>
      <c r="DS19">
        <f t="shared" si="31"/>
        <v>31</v>
      </c>
      <c r="DT19">
        <f t="shared" si="32"/>
        <v>7</v>
      </c>
      <c r="DU19">
        <f t="shared" si="33"/>
        <v>4</v>
      </c>
      <c r="DV19">
        <f t="shared" si="34"/>
        <v>11</v>
      </c>
      <c r="DW19">
        <f t="shared" si="35"/>
        <v>24</v>
      </c>
      <c r="DX19">
        <f t="shared" si="36"/>
        <v>32</v>
      </c>
      <c r="DY19">
        <f t="shared" si="37"/>
        <v>6</v>
      </c>
      <c r="DZ19">
        <f t="shared" si="38"/>
        <v>12</v>
      </c>
      <c r="EA19">
        <f t="shared" si="39"/>
        <v>38</v>
      </c>
      <c r="EB19">
        <f t="shared" si="40"/>
        <v>37</v>
      </c>
      <c r="EC19">
        <f t="shared" si="41"/>
        <v>13</v>
      </c>
      <c r="ED19">
        <f t="shared" si="42"/>
        <v>9</v>
      </c>
      <c r="EE19">
        <f t="shared" si="43"/>
        <v>14</v>
      </c>
      <c r="EF19">
        <f t="shared" si="44"/>
        <v>10</v>
      </c>
    </row>
    <row r="20" spans="1:136" ht="16.5" customHeight="1">
      <c r="A20">
        <f>_calc_라운드기준!A20</f>
        <v>1226</v>
      </c>
      <c r="B20">
        <f>INDEX(_calc_누적빈도!B:B,$A20)-INDEX(_calc_누적빈도!B:B,$A20-기준600회_후보!$B$1)</f>
        <v>74</v>
      </c>
      <c r="C20">
        <f>INDEX(_calc_누적빈도!C:C,$A20)-INDEX(_calc_누적빈도!C:C,$A20-기준600회_후보!$B$1)</f>
        <v>72</v>
      </c>
      <c r="D20">
        <f>INDEX(_calc_누적빈도!D:D,$A20)-INDEX(_calc_누적빈도!D:D,$A20-기준600회_후보!$B$1)</f>
        <v>90</v>
      </c>
      <c r="E20">
        <f>INDEX(_calc_누적빈도!E:E,$A20)-INDEX(_calc_누적빈도!E:E,$A20-기준600회_후보!$B$1)</f>
        <v>71</v>
      </c>
      <c r="F20">
        <f>INDEX(_calc_누적빈도!F:F,$A20)-INDEX(_calc_누적빈도!F:F,$A20-기준600회_후보!$B$1)</f>
        <v>63</v>
      </c>
      <c r="G20">
        <f>INDEX(_calc_누적빈도!G:G,$A20)-INDEX(_calc_누적빈도!G:G,$A20-기준600회_후보!$B$1)</f>
        <v>88</v>
      </c>
      <c r="H20">
        <f>INDEX(_calc_누적빈도!H:H,$A20)-INDEX(_calc_누적빈도!H:H,$A20-기준600회_후보!$B$1)</f>
        <v>88</v>
      </c>
      <c r="I20">
        <f>INDEX(_calc_누적빈도!I:I,$A20)-INDEX(_calc_누적빈도!I:I,$A20-기준600회_후보!$B$1)</f>
        <v>68</v>
      </c>
      <c r="J20">
        <f>INDEX(_calc_누적빈도!J:J,$A20)-INDEX(_calc_누적빈도!J:J,$A20-기준600회_후보!$B$1)</f>
        <v>71</v>
      </c>
      <c r="K20">
        <f>INDEX(_calc_누적빈도!K:K,$A20)-INDEX(_calc_누적빈도!K:K,$A20-기준600회_후보!$B$1)</f>
        <v>78</v>
      </c>
      <c r="L20">
        <f>INDEX(_calc_누적빈도!L:L,$A20)-INDEX(_calc_누적빈도!L:L,$A20-기준600회_후보!$B$1)</f>
        <v>85</v>
      </c>
      <c r="M20">
        <f>INDEX(_calc_누적빈도!M:M,$A20)-INDEX(_calc_누적빈도!M:M,$A20-기준600회_후보!$B$1)</f>
        <v>96</v>
      </c>
      <c r="N20">
        <f>INDEX(_calc_누적빈도!N:N,$A20)-INDEX(_calc_누적빈도!N:N,$A20-기준600회_후보!$B$1)</f>
        <v>87</v>
      </c>
      <c r="O20">
        <f>INDEX(_calc_누적빈도!O:O,$A20)-INDEX(_calc_누적빈도!O:O,$A20-기준600회_후보!$B$1)</f>
        <v>76</v>
      </c>
      <c r="P20">
        <f>INDEX(_calc_누적빈도!P:P,$A20)-INDEX(_calc_누적빈도!P:P,$A20-기준600회_후보!$B$1)</f>
        <v>89</v>
      </c>
      <c r="Q20">
        <f>INDEX(_calc_누적빈도!Q:Q,$A20)-INDEX(_calc_누적빈도!Q:Q,$A20-기준600회_후보!$B$1)</f>
        <v>91</v>
      </c>
      <c r="R20">
        <f>INDEX(_calc_누적빈도!R:R,$A20)-INDEX(_calc_누적빈도!R:R,$A20-기준600회_후보!$B$1)</f>
        <v>79</v>
      </c>
      <c r="S20">
        <f>INDEX(_calc_누적빈도!S:S,$A20)-INDEX(_calc_누적빈도!S:S,$A20-기준600회_후보!$B$1)</f>
        <v>88</v>
      </c>
      <c r="T20">
        <f>INDEX(_calc_누적빈도!T:T,$A20)-INDEX(_calc_누적빈도!T:T,$A20-기준600회_후보!$B$1)</f>
        <v>86</v>
      </c>
      <c r="U20">
        <f>INDEX(_calc_누적빈도!U:U,$A20)-INDEX(_calc_누적빈도!U:U,$A20-기준600회_후보!$B$1)</f>
        <v>65</v>
      </c>
      <c r="V20">
        <f>INDEX(_calc_누적빈도!V:V,$A20)-INDEX(_calc_누적빈도!V:V,$A20-기준600회_후보!$B$1)</f>
        <v>92</v>
      </c>
      <c r="W20">
        <f>INDEX(_calc_누적빈도!W:W,$A20)-INDEX(_calc_누적빈도!W:W,$A20-기준600회_후보!$B$1)</f>
        <v>70</v>
      </c>
      <c r="X20">
        <f>INDEX(_calc_누적빈도!X:X,$A20)-INDEX(_calc_누적빈도!X:X,$A20-기준600회_후보!$B$1)</f>
        <v>70</v>
      </c>
      <c r="Y20">
        <f>INDEX(_calc_누적빈도!Y:Y,$A20)-INDEX(_calc_누적빈도!Y:Y,$A20-기준600회_후보!$B$1)</f>
        <v>84</v>
      </c>
      <c r="Z20">
        <f>INDEX(_calc_누적빈도!Z:Z,$A20)-INDEX(_calc_누적빈도!Z:Z,$A20-기준600회_후보!$B$1)</f>
        <v>66</v>
      </c>
      <c r="AA20">
        <f>INDEX(_calc_누적빈도!AA:AA,$A20)-INDEX(_calc_누적빈도!AA:AA,$A20-기준600회_후보!$B$1)</f>
        <v>76</v>
      </c>
      <c r="AB20">
        <f>INDEX(_calc_누적빈도!AB:AB,$A20)-INDEX(_calc_누적빈도!AB:AB,$A20-기준600회_후보!$B$1)</f>
        <v>83</v>
      </c>
      <c r="AC20">
        <f>INDEX(_calc_누적빈도!AC:AC,$A20)-INDEX(_calc_누적빈도!AC:AC,$A20-기준600회_후보!$B$1)</f>
        <v>86</v>
      </c>
      <c r="AD20">
        <f>INDEX(_calc_누적빈도!AD:AD,$A20)-INDEX(_calc_누적빈도!AD:AD,$A20-기준600회_후보!$B$1)</f>
        <v>74</v>
      </c>
      <c r="AE20">
        <f>INDEX(_calc_누적빈도!AE:AE,$A20)-INDEX(_calc_누적빈도!AE:AE,$A20-기준600회_후보!$B$1)</f>
        <v>80</v>
      </c>
      <c r="AF20">
        <f>INDEX(_calc_누적빈도!AF:AF,$A20)-INDEX(_calc_누적빈도!AF:AF,$A20-기준600회_후보!$B$1)</f>
        <v>84</v>
      </c>
      <c r="AG20">
        <f>INDEX(_calc_누적빈도!AG:AG,$A20)-INDEX(_calc_누적빈도!AG:AG,$A20-기준600회_후보!$B$1)</f>
        <v>68</v>
      </c>
      <c r="AH20">
        <f>INDEX(_calc_누적빈도!AH:AH,$A20)-INDEX(_calc_누적빈도!AH:AH,$A20-기준600회_후보!$B$1)</f>
        <v>95</v>
      </c>
      <c r="AI20">
        <f>INDEX(_calc_누적빈도!AI:AI,$A20)-INDEX(_calc_누적빈도!AI:AI,$A20-기준600회_후보!$B$1)</f>
        <v>82</v>
      </c>
      <c r="AJ20">
        <f>INDEX(_calc_누적빈도!AJ:AJ,$A20)-INDEX(_calc_누적빈도!AJ:AJ,$A20-기준600회_후보!$B$1)</f>
        <v>79</v>
      </c>
      <c r="AK20">
        <f>INDEX(_calc_누적빈도!AK:AK,$A20)-INDEX(_calc_누적빈도!AK:AK,$A20-기준600회_후보!$B$1)</f>
        <v>81</v>
      </c>
      <c r="AL20">
        <f>INDEX(_calc_누적빈도!AL:AL,$A20)-INDEX(_calc_누적빈도!AL:AL,$A20-기준600회_후보!$B$1)</f>
        <v>76</v>
      </c>
      <c r="AM20">
        <f>INDEX(_calc_누적빈도!AM:AM,$A20)-INDEX(_calc_누적빈도!AM:AM,$A20-기준600회_후보!$B$1)</f>
        <v>94</v>
      </c>
      <c r="AN20">
        <f>INDEX(_calc_누적빈도!AN:AN,$A20)-INDEX(_calc_누적빈도!AN:AN,$A20-기준600회_후보!$B$1)</f>
        <v>82</v>
      </c>
      <c r="AO20">
        <f>INDEX(_calc_누적빈도!AO:AO,$A20)-INDEX(_calc_누적빈도!AO:AO,$A20-기준600회_후보!$B$1)</f>
        <v>69</v>
      </c>
      <c r="AP20">
        <f>INDEX(_calc_누적빈도!AP:AP,$A20)-INDEX(_calc_누적빈도!AP:AP,$A20-기준600회_후보!$B$1)</f>
        <v>77</v>
      </c>
      <c r="AQ20">
        <f>INDEX(_calc_누적빈도!AQ:AQ,$A20)-INDEX(_calc_누적빈도!AQ:AQ,$A20-기준600회_후보!$B$1)</f>
        <v>77</v>
      </c>
      <c r="AR20">
        <f>INDEX(_calc_누적빈도!AR:AR,$A20)-INDEX(_calc_누적빈도!AR:AR,$A20-기준600회_후보!$B$1)</f>
        <v>79</v>
      </c>
      <c r="AS20">
        <f>INDEX(_calc_누적빈도!AS:AS,$A20)-INDEX(_calc_누적빈도!AS:AS,$A20-기준600회_후보!$B$1)</f>
        <v>82</v>
      </c>
      <c r="AT20">
        <f>INDEX(_calc_누적빈도!AT:AT,$A20)-INDEX(_calc_누적빈도!AT:AT,$A20-기준600회_후보!$B$1)</f>
        <v>89</v>
      </c>
      <c r="AU20">
        <f>(RANK(_calc_라운드기준!B20,_calc_라운드기준!$B20:$AT20,0)+COUNTIFS(_calc_라운드기준!$B20:$AT20,_calc_라운드기준!B20,$B$1:$AT$1,"&lt;"&amp;1))-(RANK(B20,$B20:$AT20,0)+COUNTIFS($B20:$AT20,B20,$B$1:$AT$1,"&lt;"&amp;1))</f>
        <v>-27</v>
      </c>
      <c r="AV20">
        <f>(RANK(_calc_라운드기준!C20,_calc_라운드기준!$B20:$AT20,0)+COUNTIFS(_calc_라운드기준!$B20:$AT20,_calc_라운드기준!C20,$B$1:$AT$1,"&lt;"&amp;2))-(RANK(C20,$B20:$AT20,0)+COUNTIFS($B20:$AT20,C20,$B$1:$AT$1,"&lt;"&amp;2))</f>
        <v>2</v>
      </c>
      <c r="AW20">
        <f>(RANK(_calc_라운드기준!D20,_calc_라운드기준!$B20:$AT20,0)+COUNTIFS(_calc_라운드기준!$B20:$AT20,_calc_라운드기준!D20,$B$1:$AT$1,"&lt;"&amp;3))-(RANK(D20,$B20:$AT20,0)+COUNTIFS($B20:$AT20,D20,$B$1:$AT$1,"&lt;"&amp;3))</f>
        <v>-1</v>
      </c>
      <c r="AX20">
        <f>(RANK(_calc_라운드기준!E20,_calc_라운드기준!$B20:$AT20,0)+COUNTIFS(_calc_라운드기준!$B20:$AT20,_calc_라운드기준!E20,$B$1:$AT$1,"&lt;"&amp;4))-(RANK(E20,$B20:$AT20,0)+COUNTIFS($B20:$AT20,E20,$B$1:$AT$1,"&lt;"&amp;4))</f>
        <v>-13</v>
      </c>
      <c r="AY20">
        <f>(RANK(_calc_라운드기준!F20,_calc_라운드기준!$B20:$AT20,0)+COUNTIFS(_calc_라운드기준!$B20:$AT20,_calc_라운드기준!F20,$B$1:$AT$1,"&lt;"&amp;5))-(RANK(F20,$B20:$AT20,0)+COUNTIFS($B20:$AT20,F20,$B$1:$AT$1,"&lt;"&amp;5))</f>
        <v>-21</v>
      </c>
      <c r="AZ20">
        <f>(RANK(_calc_라운드기준!G20,_calc_라운드기준!$B20:$AT20,0)+COUNTIFS(_calc_라운드기준!$B20:$AT20,_calc_라운드기준!G20,$B$1:$AT$1,"&lt;"&amp;6))-(RANK(G20,$B20:$AT20,0)+COUNTIFS($B20:$AT20,G20,$B$1:$AT$1,"&lt;"&amp;6))</f>
        <v>3</v>
      </c>
      <c r="BA20">
        <f>(RANK(_calc_라운드기준!H20,_calc_라운드기준!$B20:$AT20,0)+COUNTIFS(_calc_라운드기준!$B20:$AT20,_calc_라운드기준!H20,$B$1:$AT$1,"&lt;"&amp;7))-(RANK(H20,$B20:$AT20,0)+COUNTIFS($B20:$AT20,H20,$B$1:$AT$1,"&lt;"&amp;7))</f>
        <v>15</v>
      </c>
      <c r="BB20">
        <f>(RANK(_calc_라운드기준!I20,_calc_라운드기준!$B20:$AT20,0)+COUNTIFS(_calc_라운드기준!$B20:$AT20,_calc_라운드기준!I20,$B$1:$AT$1,"&lt;"&amp;8))-(RANK(I20,$B20:$AT20,0)+COUNTIFS($B20:$AT20,I20,$B$1:$AT$1,"&lt;"&amp;8))</f>
        <v>-28</v>
      </c>
      <c r="BC20">
        <f>(RANK(_calc_라운드기준!J20,_calc_라운드기준!$B20:$AT20,0)+COUNTIFS(_calc_라운드기준!$B20:$AT20,_calc_라운드기준!J20,$B$1:$AT$1,"&lt;"&amp;9))-(RANK(J20,$B20:$AT20,0)+COUNTIFS($B20:$AT20,J20,$B$1:$AT$1,"&lt;"&amp;9))</f>
        <v>-30</v>
      </c>
      <c r="BD20">
        <f>(RANK(_calc_라운드기준!K20,_calc_라운드기준!$B20:$AT20,0)+COUNTIFS(_calc_라운드기준!$B20:$AT20,_calc_라운드기준!K20,$B$1:$AT$1,"&lt;"&amp;10))-(RANK(K20,$B20:$AT20,0)+COUNTIFS($B20:$AT20,K20,$B$1:$AT$1,"&lt;"&amp;10))</f>
        <v>-1</v>
      </c>
      <c r="BE20">
        <f>(RANK(_calc_라운드기준!L20,_calc_라운드기준!$B20:$AT20,0)+COUNTIFS(_calc_라운드기준!$B20:$AT20,_calc_라운드기준!L20,$B$1:$AT$1,"&lt;"&amp;11))-(RANK(L20,$B20:$AT20,0)+COUNTIFS($B20:$AT20,L20,$B$1:$AT$1,"&lt;"&amp;11))</f>
        <v>23</v>
      </c>
      <c r="BF20">
        <f>(RANK(_calc_라운드기준!M20,_calc_라운드기준!$B20:$AT20,0)+COUNTIFS(_calc_라운드기준!$B20:$AT20,_calc_라운드기준!M20,$B$1:$AT$1,"&lt;"&amp;12))-(RANK(M20,$B20:$AT20,0)+COUNTIFS($B20:$AT20,M20,$B$1:$AT$1,"&lt;"&amp;12))</f>
        <v>38</v>
      </c>
      <c r="BG20">
        <f>(RANK(_calc_라운드기준!N20,_calc_라운드기준!$B20:$AT20,0)+COUNTIFS(_calc_라운드기준!$B20:$AT20,_calc_라운드기준!N20,$B$1:$AT$1,"&lt;"&amp;13))-(RANK(N20,$B20:$AT20,0)+COUNTIFS($B20:$AT20,N20,$B$1:$AT$1,"&lt;"&amp;13))</f>
        <v>15</v>
      </c>
      <c r="BH20">
        <f>(RANK(_calc_라운드기준!O20,_calc_라운드기준!$B20:$AT20,0)+COUNTIFS(_calc_라운드기준!$B20:$AT20,_calc_라운드기준!O20,$B$1:$AT$1,"&lt;"&amp;14))-(RANK(O20,$B20:$AT20,0)+COUNTIFS($B20:$AT20,O20,$B$1:$AT$1,"&lt;"&amp;14))</f>
        <v>14</v>
      </c>
      <c r="BI20">
        <f>(RANK(_calc_라운드기준!P20,_calc_라운드기준!$B20:$AT20,0)+COUNTIFS(_calc_라운드기준!$B20:$AT20,_calc_라운드기준!P20,$B$1:$AT$1,"&lt;"&amp;15))-(RANK(P20,$B20:$AT20,0)+COUNTIFS($B20:$AT20,P20,$B$1:$AT$1,"&lt;"&amp;15))</f>
        <v>-4</v>
      </c>
      <c r="BJ20">
        <f>(RANK(_calc_라운드기준!Q20,_calc_라운드기준!$B20:$AT20,0)+COUNTIFS(_calc_라운드기준!$B20:$AT20,_calc_라운드기준!Q20,$B$1:$AT$1,"&lt;"&amp;16))-(RANK(Q20,$B20:$AT20,0)+COUNTIFS($B20:$AT20,Q20,$B$1:$AT$1,"&lt;"&amp;16))</f>
        <v>-3</v>
      </c>
      <c r="BK20">
        <f>(RANK(_calc_라운드기준!R20,_calc_라운드기준!$B20:$AT20,0)+COUNTIFS(_calc_라운드기준!$B20:$AT20,_calc_라운드기준!R20,$B$1:$AT$1,"&lt;"&amp;17))-(RANK(R20,$B20:$AT20,0)+COUNTIFS($B20:$AT20,R20,$B$1:$AT$1,"&lt;"&amp;17))</f>
        <v>4</v>
      </c>
      <c r="BL20">
        <f>(RANK(_calc_라운드기준!S20,_calc_라운드기준!$B20:$AT20,0)+COUNTIFS(_calc_라운드기준!$B20:$AT20,_calc_라운드기준!S20,$B$1:$AT$1,"&lt;"&amp;18))-(RANK(S20,$B20:$AT20,0)+COUNTIFS($B20:$AT20,S20,$B$1:$AT$1,"&lt;"&amp;18))</f>
        <v>18</v>
      </c>
      <c r="BM20">
        <f>(RANK(_calc_라운드기준!T20,_calc_라운드기준!$B20:$AT20,0)+COUNTIFS(_calc_라운드기준!$B20:$AT20,_calc_라운드기준!T20,$B$1:$AT$1,"&lt;"&amp;19))-(RANK(T20,$B20:$AT20,0)+COUNTIFS($B20:$AT20,T20,$B$1:$AT$1,"&lt;"&amp;19))</f>
        <v>-5</v>
      </c>
      <c r="BN20">
        <f>(RANK(_calc_라운드기준!U20,_calc_라운드기준!$B20:$AT20,0)+COUNTIFS(_calc_라운드기준!$B20:$AT20,_calc_라운드기준!U20,$B$1:$AT$1,"&lt;"&amp;20))-(RANK(U20,$B20:$AT20,0)+COUNTIFS($B20:$AT20,U20,$B$1:$AT$1,"&lt;"&amp;20))</f>
        <v>-14</v>
      </c>
      <c r="BO20">
        <f>(RANK(_calc_라운드기준!V20,_calc_라운드기준!$B20:$AT20,0)+COUNTIFS(_calc_라운드기준!$B20:$AT20,_calc_라운드기준!V20,$B$1:$AT$1,"&lt;"&amp;21))-(RANK(V20,$B20:$AT20,0)+COUNTIFS($B20:$AT20,V20,$B$1:$AT$1,"&lt;"&amp;21))</f>
        <v>36</v>
      </c>
      <c r="BP20">
        <f>(RANK(_calc_라운드기준!W20,_calc_라운드기준!$B20:$AT20,0)+COUNTIFS(_calc_라운드기준!$B20:$AT20,_calc_라운드기준!W20,$B$1:$AT$1,"&lt;"&amp;22))-(RANK(W20,$B20:$AT20,0)+COUNTIFS($B20:$AT20,W20,$B$1:$AT$1,"&lt;"&amp;22))</f>
        <v>3</v>
      </c>
      <c r="BQ20">
        <f>(RANK(_calc_라운드기준!X20,_calc_라운드기준!$B20:$AT20,0)+COUNTIFS(_calc_라운드기준!$B20:$AT20,_calc_라운드기준!X20,$B$1:$AT$1,"&lt;"&amp;23))-(RANK(X20,$B20:$AT20,0)+COUNTIFS($B20:$AT20,X20,$B$1:$AT$1,"&lt;"&amp;23))</f>
        <v>-30</v>
      </c>
      <c r="BR20">
        <f>(RANK(_calc_라운드기준!Y20,_calc_라운드기준!$B20:$AT20,0)+COUNTIFS(_calc_라운드기준!$B20:$AT20,_calc_라운드기준!Y20,$B$1:$AT$1,"&lt;"&amp;24))-(RANK(Y20,$B20:$AT20,0)+COUNTIFS($B20:$AT20,Y20,$B$1:$AT$1,"&lt;"&amp;24))</f>
        <v>-2</v>
      </c>
      <c r="BS20">
        <f>(RANK(_calc_라운드기준!Z20,_calc_라운드기준!$B20:$AT20,0)+COUNTIFS(_calc_라운드기준!$B20:$AT20,_calc_라운드기준!Z20,$B$1:$AT$1,"&lt;"&amp;25))-(RANK(Z20,$B20:$AT20,0)+COUNTIFS($B20:$AT20,Z20,$B$1:$AT$1,"&lt;"&amp;25))</f>
        <v>-28</v>
      </c>
      <c r="BT20">
        <f>(RANK(_calc_라운드기준!AA20,_calc_라운드기준!$B20:$AT20,0)+COUNTIFS(_calc_라운드기준!$B20:$AT20,_calc_라운드기준!AA20,$B$1:$AT$1,"&lt;"&amp;26))-(RANK(AA20,$B20:$AT20,0)+COUNTIFS($B20:$AT20,AA20,$B$1:$AT$1,"&lt;"&amp;26))</f>
        <v>0</v>
      </c>
      <c r="BU20">
        <f>(RANK(_calc_라운드기준!AB20,_calc_라운드기준!$B20:$AT20,0)+COUNTIFS(_calc_라운드기준!$B20:$AT20,_calc_라운드기준!AB20,$B$1:$AT$1,"&lt;"&amp;27))-(RANK(AB20,$B20:$AT20,0)+COUNTIFS($B20:$AT20,AB20,$B$1:$AT$1,"&lt;"&amp;27))</f>
        <v>-17</v>
      </c>
      <c r="BV20">
        <f>(RANK(_calc_라운드기준!AC20,_calc_라운드기준!$B20:$AT20,0)+COUNTIFS(_calc_라운드기준!$B20:$AT20,_calc_라운드기준!AC20,$B$1:$AT$1,"&lt;"&amp;28))-(RANK(AC20,$B20:$AT20,0)+COUNTIFS($B20:$AT20,AC20,$B$1:$AT$1,"&lt;"&amp;28))</f>
        <v>-10</v>
      </c>
      <c r="BW20">
        <f>(RANK(_calc_라운드기준!AD20,_calc_라운드기준!$B20:$AT20,0)+COUNTIFS(_calc_라운드기준!$B20:$AT20,_calc_라운드기준!AD20,$B$1:$AT$1,"&lt;"&amp;29))-(RANK(AD20,$B20:$AT20,0)+COUNTIFS($B20:$AT20,AD20,$B$1:$AT$1,"&lt;"&amp;29))</f>
        <v>-2</v>
      </c>
      <c r="BX20">
        <f>(RANK(_calc_라운드기준!AE20,_calc_라운드기준!$B20:$AT20,0)+COUNTIFS(_calc_라운드기준!$B20:$AT20,_calc_라운드기준!AE20,$B$1:$AT$1,"&lt;"&amp;30))-(RANK(AE20,$B20:$AT20,0)+COUNTIFS($B20:$AT20,AE20,$B$1:$AT$1,"&lt;"&amp;30))</f>
        <v>-7</v>
      </c>
      <c r="BY20">
        <f>(RANK(_calc_라운드기준!AF20,_calc_라운드기준!$B20:$AT20,0)+COUNTIFS(_calc_라운드기준!$B20:$AT20,_calc_라운드기준!AF20,$B$1:$AT$1,"&lt;"&amp;31))-(RANK(AF20,$B20:$AT20,0)+COUNTIFS($B20:$AT20,AF20,$B$1:$AT$1,"&lt;"&amp;31))</f>
        <v>-7</v>
      </c>
      <c r="BZ20">
        <f>(RANK(_calc_라운드기준!AG20,_calc_라운드기준!$B20:$AT20,0)+COUNTIFS(_calc_라운드기준!$B20:$AT20,_calc_라운드기준!AG20,$B$1:$AT$1,"&lt;"&amp;32))-(RANK(AG20,$B20:$AT20,0)+COUNTIFS($B20:$AT20,AG20,$B$1:$AT$1,"&lt;"&amp;32))</f>
        <v>-9</v>
      </c>
      <c r="CA20">
        <f>(RANK(_calc_라운드기준!AH20,_calc_라운드기준!$B20:$AT20,0)+COUNTIFS(_calc_라운드기준!$B20:$AT20,_calc_라운드기준!AH20,$B$1:$AT$1,"&lt;"&amp;33))-(RANK(AH20,$B20:$AT20,0)+COUNTIFS($B20:$AT20,AH20,$B$1:$AT$1,"&lt;"&amp;33))</f>
        <v>15</v>
      </c>
      <c r="CB20">
        <f>(RANK(_calc_라운드기준!AI20,_calc_라운드기준!$B20:$AT20,0)+COUNTIFS(_calc_라운드기준!$B20:$AT20,_calc_라운드기준!AI20,$B$1:$AT$1,"&lt;"&amp;34))-(RANK(AI20,$B20:$AT20,0)+COUNTIFS($B20:$AT20,AI20,$B$1:$AT$1,"&lt;"&amp;34))</f>
        <v>26</v>
      </c>
      <c r="CC20">
        <f>(RANK(_calc_라운드기준!AJ20,_calc_라운드기준!$B20:$AT20,0)+COUNTIFS(_calc_라운드기준!$B20:$AT20,_calc_라운드기준!AJ20,$B$1:$AT$1,"&lt;"&amp;35))-(RANK(AJ20,$B20:$AT20,0)+COUNTIFS($B20:$AT20,AJ20,$B$1:$AT$1,"&lt;"&amp;35))</f>
        <v>9</v>
      </c>
      <c r="CD20">
        <f>(RANK(_calc_라운드기준!AK20,_calc_라운드기준!$B20:$AT20,0)+COUNTIFS(_calc_라운드기준!$B20:$AT20,_calc_라운드기준!AK20,$B$1:$AT$1,"&lt;"&amp;36))-(RANK(AK20,$B20:$AT20,0)+COUNTIFS($B20:$AT20,AK20,$B$1:$AT$1,"&lt;"&amp;36))</f>
        <v>-4</v>
      </c>
      <c r="CE20">
        <f>(RANK(_calc_라운드기준!AL20,_calc_라운드기준!$B20:$AT20,0)+COUNTIFS(_calc_라운드기준!$B20:$AT20,_calc_라운드기준!AL20,$B$1:$AT$1,"&lt;"&amp;37))-(RANK(AL20,$B20:$AT20,0)+COUNTIFS($B20:$AT20,AL20,$B$1:$AT$1,"&lt;"&amp;37))</f>
        <v>-13</v>
      </c>
      <c r="CF20">
        <f>(RANK(_calc_라운드기준!AM20,_calc_라운드기준!$B20:$AT20,0)+COUNTIFS(_calc_라운드기준!$B20:$AT20,_calc_라운드기준!AM20,$B$1:$AT$1,"&lt;"&amp;38))-(RANK(AM20,$B20:$AT20,0)+COUNTIFS($B20:$AT20,AM20,$B$1:$AT$1,"&lt;"&amp;38))</f>
        <v>17</v>
      </c>
      <c r="CG20">
        <f>(RANK(_calc_라운드기준!AN20,_calc_라운드기준!$B20:$AT20,0)+COUNTIFS(_calc_라운드기준!$B20:$AT20,_calc_라운드기준!AN20,$B$1:$AT$1,"&lt;"&amp;39))-(RANK(AN20,$B20:$AT20,0)+COUNTIFS($B20:$AT20,AN20,$B$1:$AT$1,"&lt;"&amp;39))</f>
        <v>15</v>
      </c>
      <c r="CH20">
        <f>(RANK(_calc_라운드기준!AO20,_calc_라운드기준!$B20:$AT20,0)+COUNTIFS(_calc_라운드기준!$B20:$AT20,_calc_라운드기준!AO20,$B$1:$AT$1,"&lt;"&amp;40))-(RANK(AO20,$B20:$AT20,0)+COUNTIFS($B20:$AT20,AO20,$B$1:$AT$1,"&lt;"&amp;40))</f>
        <v>-19</v>
      </c>
      <c r="CI20">
        <f>(RANK(_calc_라운드기준!AP20,_calc_라운드기준!$B20:$AT20,0)+COUNTIFS(_calc_라운드기준!$B20:$AT20,_calc_라운드기준!AP20,$B$1:$AT$1,"&lt;"&amp;41))-(RANK(AP20,$B20:$AT20,0)+COUNTIFS($B20:$AT20,AP20,$B$1:$AT$1,"&lt;"&amp;41))</f>
        <v>-17</v>
      </c>
      <c r="CJ20">
        <f>(RANK(_calc_라운드기준!AQ20,_calc_라운드기준!$B20:$AT20,0)+COUNTIFS(_calc_라운드기준!$B20:$AT20,_calc_라운드기준!AQ20,$B$1:$AT$1,"&lt;"&amp;42))-(RANK(AQ20,$B20:$AT20,0)+COUNTIFS($B20:$AT20,AQ20,$B$1:$AT$1,"&lt;"&amp;42))</f>
        <v>13</v>
      </c>
      <c r="CK20">
        <f>(RANK(_calc_라운드기준!AR20,_calc_라운드기준!$B20:$AT20,0)+COUNTIFS(_calc_라운드기준!$B20:$AT20,_calc_라운드기준!AR20,$B$1:$AT$1,"&lt;"&amp;43))-(RANK(AR20,$B20:$AT20,0)+COUNTIFS($B20:$AT20,AR20,$B$1:$AT$1,"&lt;"&amp;43))</f>
        <v>17</v>
      </c>
      <c r="CL20">
        <f>(RANK(_calc_라운드기준!AS20,_calc_라운드기준!$B20:$AT20,0)+COUNTIFS(_calc_라운드기준!$B20:$AT20,_calc_라운드기준!AS20,$B$1:$AT$1,"&lt;"&amp;44))-(RANK(AS20,$B20:$AT20,0)+COUNTIFS($B20:$AT20,AS20,$B$1:$AT$1,"&lt;"&amp;44))</f>
        <v>15</v>
      </c>
      <c r="CM20">
        <f>(RANK(_calc_라운드기준!AT20,_calc_라운드기준!$B20:$AT20,0)+COUNTIFS(_calc_라운드기준!$B20:$AT20,_calc_라운드기준!AT20,$B$1:$AT$1,"&lt;"&amp;45))-(RANK(AT20,$B20:$AT20,0)+COUNTIFS($B20:$AT20,AT20,$B$1:$AT$1,"&lt;"&amp;45))</f>
        <v>14</v>
      </c>
      <c r="CN20">
        <f t="shared" si="0"/>
        <v>41</v>
      </c>
      <c r="CO20">
        <f t="shared" si="1"/>
        <v>20</v>
      </c>
      <c r="CP20">
        <f t="shared" si="2"/>
        <v>22</v>
      </c>
      <c r="CQ20">
        <f t="shared" si="3"/>
        <v>34</v>
      </c>
      <c r="CR20">
        <f t="shared" si="4"/>
        <v>40</v>
      </c>
      <c r="CS20">
        <f t="shared" si="5"/>
        <v>18</v>
      </c>
      <c r="CT20">
        <f t="shared" si="6"/>
        <v>8</v>
      </c>
      <c r="CU20">
        <f t="shared" si="7"/>
        <v>42</v>
      </c>
      <c r="CV20">
        <f t="shared" si="8"/>
        <v>44</v>
      </c>
      <c r="CW20">
        <f t="shared" si="9"/>
        <v>23</v>
      </c>
      <c r="CX20">
        <f t="shared" si="10"/>
        <v>4</v>
      </c>
      <c r="CY20">
        <f t="shared" si="11"/>
        <v>1</v>
      </c>
      <c r="CZ20">
        <f t="shared" si="12"/>
        <v>9</v>
      </c>
      <c r="DA20">
        <f t="shared" si="13"/>
        <v>13</v>
      </c>
      <c r="DB20">
        <f t="shared" si="14"/>
        <v>27</v>
      </c>
      <c r="DC20">
        <f t="shared" si="15"/>
        <v>26</v>
      </c>
      <c r="DD20">
        <f t="shared" si="16"/>
        <v>17</v>
      </c>
      <c r="DE20">
        <f t="shared" si="17"/>
        <v>5</v>
      </c>
      <c r="DF20">
        <f t="shared" si="18"/>
        <v>29</v>
      </c>
      <c r="DG20">
        <f t="shared" si="19"/>
        <v>36</v>
      </c>
      <c r="DH20">
        <f t="shared" si="20"/>
        <v>2</v>
      </c>
      <c r="DI20">
        <f t="shared" si="21"/>
        <v>19</v>
      </c>
      <c r="DJ20">
        <f t="shared" si="22"/>
        <v>45</v>
      </c>
      <c r="DK20">
        <f t="shared" si="23"/>
        <v>24</v>
      </c>
      <c r="DL20">
        <f t="shared" si="24"/>
        <v>43</v>
      </c>
      <c r="DM20">
        <f t="shared" si="25"/>
        <v>21</v>
      </c>
      <c r="DN20">
        <f t="shared" si="26"/>
        <v>37</v>
      </c>
      <c r="DO20">
        <f t="shared" si="27"/>
        <v>33</v>
      </c>
      <c r="DP20">
        <f t="shared" si="28"/>
        <v>25</v>
      </c>
      <c r="DQ20">
        <f t="shared" si="29"/>
        <v>30</v>
      </c>
      <c r="DR20">
        <f t="shared" si="30"/>
        <v>31</v>
      </c>
      <c r="DS20">
        <f t="shared" si="31"/>
        <v>32</v>
      </c>
      <c r="DT20">
        <f t="shared" si="32"/>
        <v>10</v>
      </c>
      <c r="DU20">
        <f t="shared" si="33"/>
        <v>3</v>
      </c>
      <c r="DV20">
        <f t="shared" si="34"/>
        <v>16</v>
      </c>
      <c r="DW20">
        <f t="shared" si="35"/>
        <v>28</v>
      </c>
      <c r="DX20">
        <f t="shared" si="36"/>
        <v>35</v>
      </c>
      <c r="DY20">
        <f t="shared" si="37"/>
        <v>6</v>
      </c>
      <c r="DZ20">
        <f t="shared" si="38"/>
        <v>11</v>
      </c>
      <c r="EA20">
        <f t="shared" si="39"/>
        <v>39</v>
      </c>
      <c r="EB20">
        <f t="shared" si="40"/>
        <v>38</v>
      </c>
      <c r="EC20">
        <f t="shared" si="41"/>
        <v>15</v>
      </c>
      <c r="ED20">
        <f t="shared" si="42"/>
        <v>7</v>
      </c>
      <c r="EE20">
        <f t="shared" si="43"/>
        <v>12</v>
      </c>
      <c r="EF20">
        <f t="shared" si="44"/>
        <v>14</v>
      </c>
    </row>
    <row r="21" spans="1:136" ht="16.5" customHeight="1">
      <c r="A21">
        <f>_calc_라운드기준!A21</f>
        <v>1225</v>
      </c>
      <c r="B21">
        <f>INDEX(_calc_누적빈도!B:B,$A21)-INDEX(_calc_누적빈도!B:B,$A21-기준600회_후보!$B$1)</f>
        <v>74</v>
      </c>
      <c r="C21">
        <f>INDEX(_calc_누적빈도!C:C,$A21)-INDEX(_calc_누적빈도!C:C,$A21-기준600회_후보!$B$1)</f>
        <v>72</v>
      </c>
      <c r="D21">
        <f>INDEX(_calc_누적빈도!D:D,$A21)-INDEX(_calc_누적빈도!D:D,$A21-기준600회_후보!$B$1)</f>
        <v>91</v>
      </c>
      <c r="E21">
        <f>INDEX(_calc_누적빈도!E:E,$A21)-INDEX(_calc_누적빈도!E:E,$A21-기준600회_후보!$B$1)</f>
        <v>71</v>
      </c>
      <c r="F21">
        <f>INDEX(_calc_누적빈도!F:F,$A21)-INDEX(_calc_누적빈도!F:F,$A21-기준600회_후보!$B$1)</f>
        <v>63</v>
      </c>
      <c r="G21">
        <f>INDEX(_calc_누적빈도!G:G,$A21)-INDEX(_calc_누적빈도!G:G,$A21-기준600회_후보!$B$1)</f>
        <v>89</v>
      </c>
      <c r="H21">
        <f>INDEX(_calc_누적빈도!H:H,$A21)-INDEX(_calc_누적빈도!H:H,$A21-기준600회_후보!$B$1)</f>
        <v>89</v>
      </c>
      <c r="I21">
        <f>INDEX(_calc_누적빈도!I:I,$A21)-INDEX(_calc_누적빈도!I:I,$A21-기준600회_후보!$B$1)</f>
        <v>67</v>
      </c>
      <c r="J21">
        <f>INDEX(_calc_누적빈도!J:J,$A21)-INDEX(_calc_누적빈도!J:J,$A21-기준600회_후보!$B$1)</f>
        <v>70</v>
      </c>
      <c r="K21">
        <f>INDEX(_calc_누적빈도!K:K,$A21)-INDEX(_calc_누적빈도!K:K,$A21-기준600회_후보!$B$1)</f>
        <v>78</v>
      </c>
      <c r="L21">
        <f>INDEX(_calc_누적빈도!L:L,$A21)-INDEX(_calc_누적빈도!L:L,$A21-기준600회_후보!$B$1)</f>
        <v>85</v>
      </c>
      <c r="M21">
        <f>INDEX(_calc_누적빈도!M:M,$A21)-INDEX(_calc_누적빈도!M:M,$A21-기준600회_후보!$B$1)</f>
        <v>96</v>
      </c>
      <c r="N21">
        <f>INDEX(_calc_누적빈도!N:N,$A21)-INDEX(_calc_누적빈도!N:N,$A21-기준600회_후보!$B$1)</f>
        <v>87</v>
      </c>
      <c r="O21">
        <f>INDEX(_calc_누적빈도!O:O,$A21)-INDEX(_calc_누적빈도!O:O,$A21-기준600회_후보!$B$1)</f>
        <v>76</v>
      </c>
      <c r="P21">
        <f>INDEX(_calc_누적빈도!P:P,$A21)-INDEX(_calc_누적빈도!P:P,$A21-기준600회_후보!$B$1)</f>
        <v>89</v>
      </c>
      <c r="Q21">
        <f>INDEX(_calc_누적빈도!Q:Q,$A21)-INDEX(_calc_누적빈도!Q:Q,$A21-기준600회_후보!$B$1)</f>
        <v>91</v>
      </c>
      <c r="R21">
        <f>INDEX(_calc_누적빈도!R:R,$A21)-INDEX(_calc_누적빈도!R:R,$A21-기준600회_후보!$B$1)</f>
        <v>79</v>
      </c>
      <c r="S21">
        <f>INDEX(_calc_누적빈도!S:S,$A21)-INDEX(_calc_누적빈도!S:S,$A21-기준600회_후보!$B$1)</f>
        <v>88</v>
      </c>
      <c r="T21">
        <f>INDEX(_calc_누적빈도!T:T,$A21)-INDEX(_calc_누적빈도!T:T,$A21-기준600회_후보!$B$1)</f>
        <v>85</v>
      </c>
      <c r="U21">
        <f>INDEX(_calc_누적빈도!U:U,$A21)-INDEX(_calc_누적빈도!U:U,$A21-기준600회_후보!$B$1)</f>
        <v>66</v>
      </c>
      <c r="V21">
        <f>INDEX(_calc_누적빈도!V:V,$A21)-INDEX(_calc_누적빈도!V:V,$A21-기준600회_후보!$B$1)</f>
        <v>93</v>
      </c>
      <c r="W21">
        <f>INDEX(_calc_누적빈도!W:W,$A21)-INDEX(_calc_누적빈도!W:W,$A21-기준600회_후보!$B$1)</f>
        <v>70</v>
      </c>
      <c r="X21">
        <f>INDEX(_calc_누적빈도!X:X,$A21)-INDEX(_calc_누적빈도!X:X,$A21-기준600회_후보!$B$1)</f>
        <v>70</v>
      </c>
      <c r="Y21">
        <f>INDEX(_calc_누적빈도!Y:Y,$A21)-INDEX(_calc_누적빈도!Y:Y,$A21-기준600회_후보!$B$1)</f>
        <v>84</v>
      </c>
      <c r="Z21">
        <f>INDEX(_calc_누적빈도!Z:Z,$A21)-INDEX(_calc_누적빈도!Z:Z,$A21-기준600회_후보!$B$1)</f>
        <v>65</v>
      </c>
      <c r="AA21">
        <f>INDEX(_calc_누적빈도!AA:AA,$A21)-INDEX(_calc_누적빈도!AA:AA,$A21-기준600회_후보!$B$1)</f>
        <v>76</v>
      </c>
      <c r="AB21">
        <f>INDEX(_calc_누적빈도!AB:AB,$A21)-INDEX(_calc_누적빈도!AB:AB,$A21-기준600회_후보!$B$1)</f>
        <v>83</v>
      </c>
      <c r="AC21">
        <f>INDEX(_calc_누적빈도!AC:AC,$A21)-INDEX(_calc_누적빈도!AC:AC,$A21-기준600회_후보!$B$1)</f>
        <v>86</v>
      </c>
      <c r="AD21">
        <f>INDEX(_calc_누적빈도!AD:AD,$A21)-INDEX(_calc_누적빈도!AD:AD,$A21-기준600회_후보!$B$1)</f>
        <v>74</v>
      </c>
      <c r="AE21">
        <f>INDEX(_calc_누적빈도!AE:AE,$A21)-INDEX(_calc_누적빈도!AE:AE,$A21-기준600회_후보!$B$1)</f>
        <v>80</v>
      </c>
      <c r="AF21">
        <f>INDEX(_calc_누적빈도!AF:AF,$A21)-INDEX(_calc_누적빈도!AF:AF,$A21-기준600회_후보!$B$1)</f>
        <v>84</v>
      </c>
      <c r="AG21">
        <f>INDEX(_calc_누적빈도!AG:AG,$A21)-INDEX(_calc_누적빈도!AG:AG,$A21-기준600회_후보!$B$1)</f>
        <v>68</v>
      </c>
      <c r="AH21">
        <f>INDEX(_calc_누적빈도!AH:AH,$A21)-INDEX(_calc_누적빈도!AH:AH,$A21-기준600회_후보!$B$1)</f>
        <v>95</v>
      </c>
      <c r="AI21">
        <f>INDEX(_calc_누적빈도!AI:AI,$A21)-INDEX(_calc_누적빈도!AI:AI,$A21-기준600회_후보!$B$1)</f>
        <v>82</v>
      </c>
      <c r="AJ21">
        <f>INDEX(_calc_누적빈도!AJ:AJ,$A21)-INDEX(_calc_누적빈도!AJ:AJ,$A21-기준600회_후보!$B$1)</f>
        <v>79</v>
      </c>
      <c r="AK21">
        <f>INDEX(_calc_누적빈도!AK:AK,$A21)-INDEX(_calc_누적빈도!AK:AK,$A21-기준600회_후보!$B$1)</f>
        <v>81</v>
      </c>
      <c r="AL21">
        <f>INDEX(_calc_누적빈도!AL:AL,$A21)-INDEX(_calc_누적빈도!AL:AL,$A21-기준600회_후보!$B$1)</f>
        <v>76</v>
      </c>
      <c r="AM21">
        <f>INDEX(_calc_누적빈도!AM:AM,$A21)-INDEX(_calc_누적빈도!AM:AM,$A21-기준600회_후보!$B$1)</f>
        <v>94</v>
      </c>
      <c r="AN21">
        <f>INDEX(_calc_누적빈도!AN:AN,$A21)-INDEX(_calc_누적빈도!AN:AN,$A21-기준600회_후보!$B$1)</f>
        <v>83</v>
      </c>
      <c r="AO21">
        <f>INDEX(_calc_누적빈도!AO:AO,$A21)-INDEX(_calc_누적빈도!AO:AO,$A21-기준600회_후보!$B$1)</f>
        <v>69</v>
      </c>
      <c r="AP21">
        <f>INDEX(_calc_누적빈도!AP:AP,$A21)-INDEX(_calc_누적빈도!AP:AP,$A21-기준600회_후보!$B$1)</f>
        <v>76</v>
      </c>
      <c r="AQ21">
        <f>INDEX(_calc_누적빈도!AQ:AQ,$A21)-INDEX(_calc_누적빈도!AQ:AQ,$A21-기준600회_후보!$B$1)</f>
        <v>76</v>
      </c>
      <c r="AR21">
        <f>INDEX(_calc_누적빈도!AR:AR,$A21)-INDEX(_calc_누적빈도!AR:AR,$A21-기준600회_후보!$B$1)</f>
        <v>79</v>
      </c>
      <c r="AS21">
        <f>INDEX(_calc_누적빈도!AS:AS,$A21)-INDEX(_calc_누적빈도!AS:AS,$A21-기준600회_후보!$B$1)</f>
        <v>82</v>
      </c>
      <c r="AT21">
        <f>INDEX(_calc_누적빈도!AT:AT,$A21)-INDEX(_calc_누적빈도!AT:AT,$A21-기준600회_후보!$B$1)</f>
        <v>89</v>
      </c>
      <c r="AU21">
        <f>(RANK(_calc_라운드기준!B21,_calc_라운드기준!$B21:$AT21,0)+COUNTIFS(_calc_라운드기준!$B21:$AT21,_calc_라운드기준!B21,$B$1:$AT$1,"&lt;"&amp;1))-(RANK(B21,$B21:$AT21,0)+COUNTIFS($B21:$AT21,B21,$B$1:$AT$1,"&lt;"&amp;1))</f>
        <v>-27</v>
      </c>
      <c r="AV21">
        <f>(RANK(_calc_라운드기준!C21,_calc_라운드기준!$B21:$AT21,0)+COUNTIFS(_calc_라운드기준!$B21:$AT21,_calc_라운드기준!C21,$B$1:$AT$1,"&lt;"&amp;2))-(RANK(C21,$B21:$AT21,0)+COUNTIFS($B21:$AT21,C21,$B$1:$AT$1,"&lt;"&amp;2))</f>
        <v>2</v>
      </c>
      <c r="AW21">
        <f>(RANK(_calc_라운드기준!D21,_calc_라운드기준!$B21:$AT21,0)+COUNTIFS(_calc_라운드기준!$B21:$AT21,_calc_라운드기준!D21,$B$1:$AT$1,"&lt;"&amp;3))-(RANK(D21,$B21:$AT21,0)+COUNTIFS($B21:$AT21,D21,$B$1:$AT$1,"&lt;"&amp;3))</f>
        <v>-2</v>
      </c>
      <c r="AX21">
        <f>(RANK(_calc_라운드기준!E21,_calc_라운드기준!$B21:$AT21,0)+COUNTIFS(_calc_라운드기준!$B21:$AT21,_calc_라운드기준!E21,$B$1:$AT$1,"&lt;"&amp;4))-(RANK(E21,$B21:$AT21,0)+COUNTIFS($B21:$AT21,E21,$B$1:$AT$1,"&lt;"&amp;4))</f>
        <v>-26</v>
      </c>
      <c r="AY21">
        <f>(RANK(_calc_라운드기준!F21,_calc_라운드기준!$B21:$AT21,0)+COUNTIFS(_calc_라운드기준!$B21:$AT21,_calc_라운드기준!F21,$B$1:$AT$1,"&lt;"&amp;5))-(RANK(F21,$B21:$AT21,0)+COUNTIFS($B21:$AT21,F21,$B$1:$AT$1,"&lt;"&amp;5))</f>
        <v>-21</v>
      </c>
      <c r="AZ21">
        <f>(RANK(_calc_라운드기준!G21,_calc_라운드기준!$B21:$AT21,0)+COUNTIFS(_calc_라운드기준!$B21:$AT21,_calc_라운드기준!G21,$B$1:$AT$1,"&lt;"&amp;6))-(RANK(G21,$B21:$AT21,0)+COUNTIFS($B21:$AT21,G21,$B$1:$AT$1,"&lt;"&amp;6))</f>
        <v>0</v>
      </c>
      <c r="BA21">
        <f>(RANK(_calc_라운드기준!H21,_calc_라운드기준!$B21:$AT21,0)+COUNTIFS(_calc_라운드기준!$B21:$AT21,_calc_라운드기준!H21,$B$1:$AT$1,"&lt;"&amp;7))-(RANK(H21,$B21:$AT21,0)+COUNTIFS($B21:$AT21,H21,$B$1:$AT$1,"&lt;"&amp;7))</f>
        <v>17</v>
      </c>
      <c r="BB21">
        <f>(RANK(_calc_라운드기준!I21,_calc_라운드기준!$B21:$AT21,0)+COUNTIFS(_calc_라운드기준!$B21:$AT21,_calc_라운드기준!I21,$B$1:$AT$1,"&lt;"&amp;8))-(RANK(I21,$B21:$AT21,0)+COUNTIFS($B21:$AT21,I21,$B$1:$AT$1,"&lt;"&amp;8))</f>
        <v>-31</v>
      </c>
      <c r="BC21">
        <f>(RANK(_calc_라운드기준!J21,_calc_라운드기준!$B21:$AT21,0)+COUNTIFS(_calc_라운드기준!$B21:$AT21,_calc_라운드기준!J21,$B$1:$AT$1,"&lt;"&amp;9))-(RANK(J21,$B21:$AT21,0)+COUNTIFS($B21:$AT21,J21,$B$1:$AT$1,"&lt;"&amp;9))</f>
        <v>-25</v>
      </c>
      <c r="BD21">
        <f>(RANK(_calc_라운드기준!K21,_calc_라운드기준!$B21:$AT21,0)+COUNTIFS(_calc_라운드기준!$B21:$AT21,_calc_라운드기준!K21,$B$1:$AT$1,"&lt;"&amp;10))-(RANK(K21,$B21:$AT21,0)+COUNTIFS($B21:$AT21,K21,$B$1:$AT$1,"&lt;"&amp;10))</f>
        <v>-1</v>
      </c>
      <c r="BE21">
        <f>(RANK(_calc_라운드기준!L21,_calc_라운드기준!$B21:$AT21,0)+COUNTIFS(_calc_라운드기준!$B21:$AT21,_calc_라운드기준!L21,$B$1:$AT$1,"&lt;"&amp;11))-(RANK(L21,$B21:$AT21,0)+COUNTIFS($B21:$AT21,L21,$B$1:$AT$1,"&lt;"&amp;11))</f>
        <v>24</v>
      </c>
      <c r="BF21">
        <f>(RANK(_calc_라운드기준!M21,_calc_라운드기준!$B21:$AT21,0)+COUNTIFS(_calc_라운드기준!$B21:$AT21,_calc_라운드기준!M21,$B$1:$AT$1,"&lt;"&amp;12))-(RANK(M21,$B21:$AT21,0)+COUNTIFS($B21:$AT21,M21,$B$1:$AT$1,"&lt;"&amp;12))</f>
        <v>38</v>
      </c>
      <c r="BG21">
        <f>(RANK(_calc_라운드기준!N21,_calc_라운드기준!$B21:$AT21,0)+COUNTIFS(_calc_라운드기준!$B21:$AT21,_calc_라운드기준!N21,$B$1:$AT$1,"&lt;"&amp;13))-(RANK(N21,$B21:$AT21,0)+COUNTIFS($B21:$AT21,N21,$B$1:$AT$1,"&lt;"&amp;13))</f>
        <v>15</v>
      </c>
      <c r="BH21">
        <f>(RANK(_calc_라운드기준!O21,_calc_라운드기준!$B21:$AT21,0)+COUNTIFS(_calc_라운드기준!$B21:$AT21,_calc_라운드기준!O21,$B$1:$AT$1,"&lt;"&amp;14))-(RANK(O21,$B21:$AT21,0)+COUNTIFS($B21:$AT21,O21,$B$1:$AT$1,"&lt;"&amp;14))</f>
        <v>16</v>
      </c>
      <c r="BI21">
        <f>(RANK(_calc_라운드기준!P21,_calc_라운드기준!$B21:$AT21,0)+COUNTIFS(_calc_라운드기준!$B21:$AT21,_calc_라운드기준!P21,$B$1:$AT$1,"&lt;"&amp;15))-(RANK(P21,$B21:$AT21,0)+COUNTIFS($B21:$AT21,P21,$B$1:$AT$1,"&lt;"&amp;15))</f>
        <v>-5</v>
      </c>
      <c r="BJ21">
        <f>(RANK(_calc_라운드기준!Q21,_calc_라운드기준!$B21:$AT21,0)+COUNTIFS(_calc_라운드기준!$B21:$AT21,_calc_라운드기준!Q21,$B$1:$AT$1,"&lt;"&amp;16))-(RANK(Q21,$B21:$AT21,0)+COUNTIFS($B21:$AT21,Q21,$B$1:$AT$1,"&lt;"&amp;16))</f>
        <v>-4</v>
      </c>
      <c r="BK21">
        <f>(RANK(_calc_라운드기준!R21,_calc_라운드기준!$B21:$AT21,0)+COUNTIFS(_calc_라운드기준!$B21:$AT21,_calc_라운드기준!R21,$B$1:$AT$1,"&lt;"&amp;17))-(RANK(R21,$B21:$AT21,0)+COUNTIFS($B21:$AT21,R21,$B$1:$AT$1,"&lt;"&amp;17))</f>
        <v>4</v>
      </c>
      <c r="BL21">
        <f>(RANK(_calc_라운드기준!S21,_calc_라운드기준!$B21:$AT21,0)+COUNTIFS(_calc_라운드기준!$B21:$AT21,_calc_라운드기준!S21,$B$1:$AT$1,"&lt;"&amp;18))-(RANK(S21,$B21:$AT21,0)+COUNTIFS($B21:$AT21,S21,$B$1:$AT$1,"&lt;"&amp;18))</f>
        <v>18</v>
      </c>
      <c r="BM21">
        <f>(RANK(_calc_라운드기준!T21,_calc_라운드기준!$B21:$AT21,0)+COUNTIFS(_calc_라운드기준!$B21:$AT21,_calc_라운드기준!T21,$B$1:$AT$1,"&lt;"&amp;19))-(RANK(T21,$B21:$AT21,0)+COUNTIFS($B21:$AT21,T21,$B$1:$AT$1,"&lt;"&amp;19))</f>
        <v>-2</v>
      </c>
      <c r="BN21">
        <f>(RANK(_calc_라운드기준!U21,_calc_라운드기준!$B21:$AT21,0)+COUNTIFS(_calc_라운드기준!$B21:$AT21,_calc_라운드기준!U21,$B$1:$AT$1,"&lt;"&amp;20))-(RANK(U21,$B21:$AT21,0)+COUNTIFS($B21:$AT21,U21,$B$1:$AT$1,"&lt;"&amp;20))</f>
        <v>-13</v>
      </c>
      <c r="BO21">
        <f>(RANK(_calc_라운드기준!V21,_calc_라운드기준!$B21:$AT21,0)+COUNTIFS(_calc_라운드기준!$B21:$AT21,_calc_라운드기준!V21,$B$1:$AT$1,"&lt;"&amp;21))-(RANK(V21,$B21:$AT21,0)+COUNTIFS($B21:$AT21,V21,$B$1:$AT$1,"&lt;"&amp;21))</f>
        <v>36</v>
      </c>
      <c r="BP21">
        <f>(RANK(_calc_라운드기준!W21,_calc_라운드기준!$B21:$AT21,0)+COUNTIFS(_calc_라운드기준!$B21:$AT21,_calc_라운드기준!W21,$B$1:$AT$1,"&lt;"&amp;22))-(RANK(W21,$B21:$AT21,0)+COUNTIFS($B21:$AT21,W21,$B$1:$AT$1,"&lt;"&amp;22))</f>
        <v>3</v>
      </c>
      <c r="BQ21">
        <f>(RANK(_calc_라운드기준!X21,_calc_라운드기준!$B21:$AT21,0)+COUNTIFS(_calc_라운드기준!$B21:$AT21,_calc_라운드기준!X21,$B$1:$AT$1,"&lt;"&amp;23))-(RANK(X21,$B21:$AT21,0)+COUNTIFS($B21:$AT21,X21,$B$1:$AT$1,"&lt;"&amp;23))</f>
        <v>-31</v>
      </c>
      <c r="BR21">
        <f>(RANK(_calc_라운드기준!Y21,_calc_라운드기준!$B21:$AT21,0)+COUNTIFS(_calc_라운드기준!$B21:$AT21,_calc_라운드기준!Y21,$B$1:$AT$1,"&lt;"&amp;24))-(RANK(Y21,$B21:$AT21,0)+COUNTIFS($B21:$AT21,Y21,$B$1:$AT$1,"&lt;"&amp;24))</f>
        <v>-2</v>
      </c>
      <c r="BS21">
        <f>(RANK(_calc_라운드기준!Z21,_calc_라운드기준!$B21:$AT21,0)+COUNTIFS(_calc_라운드기준!$B21:$AT21,_calc_라운드기준!Z21,$B$1:$AT$1,"&lt;"&amp;25))-(RANK(Z21,$B21:$AT21,0)+COUNTIFS($B21:$AT21,Z21,$B$1:$AT$1,"&lt;"&amp;25))</f>
        <v>-13</v>
      </c>
      <c r="BT21">
        <f>(RANK(_calc_라운드기준!AA21,_calc_라운드기준!$B21:$AT21,0)+COUNTIFS(_calc_라운드기준!$B21:$AT21,_calc_라운드기준!AA21,$B$1:$AT$1,"&lt;"&amp;26))-(RANK(AA21,$B21:$AT21,0)+COUNTIFS($B21:$AT21,AA21,$B$1:$AT$1,"&lt;"&amp;26))</f>
        <v>3</v>
      </c>
      <c r="BU21">
        <f>(RANK(_calc_라운드기준!AB21,_calc_라운드기준!$B21:$AT21,0)+COUNTIFS(_calc_라운드기준!$B21:$AT21,_calc_라운드기준!AB21,$B$1:$AT$1,"&lt;"&amp;27))-(RANK(AB21,$B21:$AT21,0)+COUNTIFS($B21:$AT21,AB21,$B$1:$AT$1,"&lt;"&amp;27))</f>
        <v>-17</v>
      </c>
      <c r="BV21">
        <f>(RANK(_calc_라운드기준!AC21,_calc_라운드기준!$B21:$AT21,0)+COUNTIFS(_calc_라운드기준!$B21:$AT21,_calc_라운드기준!AC21,$B$1:$AT$1,"&lt;"&amp;28))-(RANK(AC21,$B21:$AT21,0)+COUNTIFS($B21:$AT21,AC21,$B$1:$AT$1,"&lt;"&amp;28))</f>
        <v>-8</v>
      </c>
      <c r="BW21">
        <f>(RANK(_calc_라운드기준!AD21,_calc_라운드기준!$B21:$AT21,0)+COUNTIFS(_calc_라운드기준!$B21:$AT21,_calc_라운드기준!AD21,$B$1:$AT$1,"&lt;"&amp;29))-(RANK(AD21,$B21:$AT21,0)+COUNTIFS($B21:$AT21,AD21,$B$1:$AT$1,"&lt;"&amp;29))</f>
        <v>-1</v>
      </c>
      <c r="BX21">
        <f>(RANK(_calc_라운드기준!AE21,_calc_라운드기준!$B21:$AT21,0)+COUNTIFS(_calc_라운드기준!$B21:$AT21,_calc_라운드기준!AE21,$B$1:$AT$1,"&lt;"&amp;30))-(RANK(AE21,$B21:$AT21,0)+COUNTIFS($B21:$AT21,AE21,$B$1:$AT$1,"&lt;"&amp;30))</f>
        <v>-8</v>
      </c>
      <c r="BY21">
        <f>(RANK(_calc_라운드기준!AF21,_calc_라운드기준!$B21:$AT21,0)+COUNTIFS(_calc_라운드기준!$B21:$AT21,_calc_라운드기준!AF21,$B$1:$AT$1,"&lt;"&amp;31))-(RANK(AF21,$B21:$AT21,0)+COUNTIFS($B21:$AT21,AF21,$B$1:$AT$1,"&lt;"&amp;31))</f>
        <v>-8</v>
      </c>
      <c r="BZ21">
        <f>(RANK(_calc_라운드기준!AG21,_calc_라운드기준!$B21:$AT21,0)+COUNTIFS(_calc_라운드기준!$B21:$AT21,_calc_라운드기준!AG21,$B$1:$AT$1,"&lt;"&amp;32))-(RANK(AG21,$B21:$AT21,0)+COUNTIFS($B21:$AT21,AG21,$B$1:$AT$1,"&lt;"&amp;32))</f>
        <v>-25</v>
      </c>
      <c r="CA21">
        <f>(RANK(_calc_라운드기준!AH21,_calc_라운드기준!$B21:$AT21,0)+COUNTIFS(_calc_라운드기준!$B21:$AT21,_calc_라운드기준!AH21,$B$1:$AT$1,"&lt;"&amp;33))-(RANK(AH21,$B21:$AT21,0)+COUNTIFS($B21:$AT21,AH21,$B$1:$AT$1,"&lt;"&amp;33))</f>
        <v>15</v>
      </c>
      <c r="CB21">
        <f>(RANK(_calc_라운드기준!AI21,_calc_라운드기준!$B21:$AT21,0)+COUNTIFS(_calc_라운드기준!$B21:$AT21,_calc_라운드기준!AI21,$B$1:$AT$1,"&lt;"&amp;34))-(RANK(AI21,$B21:$AT21,0)+COUNTIFS($B21:$AT21,AI21,$B$1:$AT$1,"&lt;"&amp;34))</f>
        <v>25</v>
      </c>
      <c r="CC21">
        <f>(RANK(_calc_라운드기준!AJ21,_calc_라운드기준!$B21:$AT21,0)+COUNTIFS(_calc_라운드기준!$B21:$AT21,_calc_라운드기준!AJ21,$B$1:$AT$1,"&lt;"&amp;35))-(RANK(AJ21,$B21:$AT21,0)+COUNTIFS($B21:$AT21,AJ21,$B$1:$AT$1,"&lt;"&amp;35))</f>
        <v>9</v>
      </c>
      <c r="CD21">
        <f>(RANK(_calc_라운드기준!AK21,_calc_라운드기준!$B21:$AT21,0)+COUNTIFS(_calc_라운드기준!$B21:$AT21,_calc_라운드기준!AK21,$B$1:$AT$1,"&lt;"&amp;36))-(RANK(AK21,$B21:$AT21,0)+COUNTIFS($B21:$AT21,AK21,$B$1:$AT$1,"&lt;"&amp;36))</f>
        <v>-4</v>
      </c>
      <c r="CE21">
        <f>(RANK(_calc_라운드기준!AL21,_calc_라운드기준!$B21:$AT21,0)+COUNTIFS(_calc_라운드기준!$B21:$AT21,_calc_라운드기준!AL21,$B$1:$AT$1,"&lt;"&amp;37))-(RANK(AL21,$B21:$AT21,0)+COUNTIFS($B21:$AT21,AL21,$B$1:$AT$1,"&lt;"&amp;37))</f>
        <v>-11</v>
      </c>
      <c r="CF21">
        <f>(RANK(_calc_라운드기준!AM21,_calc_라운드기준!$B21:$AT21,0)+COUNTIFS(_calc_라운드기준!$B21:$AT21,_calc_라운드기준!AM21,$B$1:$AT$1,"&lt;"&amp;38))-(RANK(AM21,$B21:$AT21,0)+COUNTIFS($B21:$AT21,AM21,$B$1:$AT$1,"&lt;"&amp;38))</f>
        <v>17</v>
      </c>
      <c r="CG21">
        <f>(RANK(_calc_라운드기준!AN21,_calc_라운드기준!$B21:$AT21,0)+COUNTIFS(_calc_라운드기준!$B21:$AT21,_calc_라운드기준!AN21,$B$1:$AT$1,"&lt;"&amp;39))-(RANK(AN21,$B21:$AT21,0)+COUNTIFS($B21:$AT21,AN21,$B$1:$AT$1,"&lt;"&amp;39))</f>
        <v>16</v>
      </c>
      <c r="CH21">
        <f>(RANK(_calc_라운드기준!AO21,_calc_라운드기준!$B21:$AT21,0)+COUNTIFS(_calc_라운드기준!$B21:$AT21,_calc_라운드기준!AO21,$B$1:$AT$1,"&lt;"&amp;40))-(RANK(AO21,$B21:$AT21,0)+COUNTIFS($B21:$AT21,AO21,$B$1:$AT$1,"&lt;"&amp;40))</f>
        <v>-19</v>
      </c>
      <c r="CI21">
        <f>(RANK(_calc_라운드기준!AP21,_calc_라운드기준!$B21:$AT21,0)+COUNTIFS(_calc_라운드기준!$B21:$AT21,_calc_라운드기준!AP21,$B$1:$AT$1,"&lt;"&amp;41))-(RANK(AP21,$B21:$AT21,0)+COUNTIFS($B21:$AT21,AP21,$B$1:$AT$1,"&lt;"&amp;41))</f>
        <v>-9</v>
      </c>
      <c r="CJ21">
        <f>(RANK(_calc_라운드기준!AQ21,_calc_라운드기준!$B21:$AT21,0)+COUNTIFS(_calc_라운드기준!$B21:$AT21,_calc_라운드기준!AQ21,$B$1:$AT$1,"&lt;"&amp;42))-(RANK(AQ21,$B21:$AT21,0)+COUNTIFS($B21:$AT21,AQ21,$B$1:$AT$1,"&lt;"&amp;42))</f>
        <v>10</v>
      </c>
      <c r="CK21">
        <f>(RANK(_calc_라운드기준!AR21,_calc_라운드기준!$B21:$AT21,0)+COUNTIFS(_calc_라운드기준!$B21:$AT21,_calc_라운드기준!AR21,$B$1:$AT$1,"&lt;"&amp;43))-(RANK(AR21,$B21:$AT21,0)+COUNTIFS($B21:$AT21,AR21,$B$1:$AT$1,"&lt;"&amp;43))</f>
        <v>17</v>
      </c>
      <c r="CL21">
        <f>(RANK(_calc_라운드기준!AS21,_calc_라운드기준!$B21:$AT21,0)+COUNTIFS(_calc_라운드기준!$B21:$AT21,_calc_라운드기준!AS21,$B$1:$AT$1,"&lt;"&amp;44))-(RANK(AS21,$B21:$AT21,0)+COUNTIFS($B21:$AT21,AS21,$B$1:$AT$1,"&lt;"&amp;44))</f>
        <v>15</v>
      </c>
      <c r="CM21">
        <f>(RANK(_calc_라운드기준!AT21,_calc_라운드기준!$B21:$AT21,0)+COUNTIFS(_calc_라운드기준!$B21:$AT21,_calc_라운드기준!AT21,$B$1:$AT$1,"&lt;"&amp;45))-(RANK(AT21,$B21:$AT21,0)+COUNTIFS($B21:$AT21,AT21,$B$1:$AT$1,"&lt;"&amp;45))</f>
        <v>13</v>
      </c>
      <c r="CN21">
        <f t="shared" si="0"/>
        <v>43</v>
      </c>
      <c r="CO21">
        <f t="shared" si="1"/>
        <v>20</v>
      </c>
      <c r="CP21">
        <f t="shared" si="2"/>
        <v>24</v>
      </c>
      <c r="CQ21">
        <f t="shared" si="3"/>
        <v>42</v>
      </c>
      <c r="CR21">
        <f t="shared" si="4"/>
        <v>39</v>
      </c>
      <c r="CS21">
        <f t="shared" si="5"/>
        <v>21</v>
      </c>
      <c r="CT21">
        <f t="shared" si="6"/>
        <v>6</v>
      </c>
      <c r="CU21">
        <f t="shared" si="7"/>
        <v>44</v>
      </c>
      <c r="CV21">
        <f t="shared" si="8"/>
        <v>40</v>
      </c>
      <c r="CW21">
        <f t="shared" si="9"/>
        <v>22</v>
      </c>
      <c r="CX21">
        <f t="shared" si="10"/>
        <v>4</v>
      </c>
      <c r="CY21">
        <f t="shared" si="11"/>
        <v>1</v>
      </c>
      <c r="CZ21">
        <f t="shared" si="12"/>
        <v>11</v>
      </c>
      <c r="DA21">
        <f t="shared" si="13"/>
        <v>9</v>
      </c>
      <c r="DB21">
        <f t="shared" si="14"/>
        <v>29</v>
      </c>
      <c r="DC21">
        <f t="shared" si="15"/>
        <v>27</v>
      </c>
      <c r="DD21">
        <f t="shared" si="16"/>
        <v>17</v>
      </c>
      <c r="DE21">
        <f t="shared" si="17"/>
        <v>5</v>
      </c>
      <c r="DF21">
        <f t="shared" si="18"/>
        <v>25</v>
      </c>
      <c r="DG21">
        <f t="shared" si="19"/>
        <v>35</v>
      </c>
      <c r="DH21">
        <f t="shared" si="20"/>
        <v>2</v>
      </c>
      <c r="DI21">
        <f t="shared" si="21"/>
        <v>18</v>
      </c>
      <c r="DJ21">
        <f t="shared" si="22"/>
        <v>45</v>
      </c>
      <c r="DK21">
        <f t="shared" si="23"/>
        <v>26</v>
      </c>
      <c r="DL21">
        <f t="shared" si="24"/>
        <v>36</v>
      </c>
      <c r="DM21">
        <f t="shared" si="25"/>
        <v>19</v>
      </c>
      <c r="DN21">
        <f t="shared" si="26"/>
        <v>37</v>
      </c>
      <c r="DO21">
        <f t="shared" si="27"/>
        <v>30</v>
      </c>
      <c r="DP21">
        <f t="shared" si="28"/>
        <v>23</v>
      </c>
      <c r="DQ21">
        <f t="shared" si="29"/>
        <v>31</v>
      </c>
      <c r="DR21">
        <f t="shared" si="30"/>
        <v>32</v>
      </c>
      <c r="DS21">
        <f t="shared" si="31"/>
        <v>41</v>
      </c>
      <c r="DT21">
        <f t="shared" si="32"/>
        <v>12</v>
      </c>
      <c r="DU21">
        <f t="shared" si="33"/>
        <v>3</v>
      </c>
      <c r="DV21">
        <f t="shared" si="34"/>
        <v>16</v>
      </c>
      <c r="DW21">
        <f t="shared" si="35"/>
        <v>28</v>
      </c>
      <c r="DX21">
        <f t="shared" si="36"/>
        <v>34</v>
      </c>
      <c r="DY21">
        <f t="shared" si="37"/>
        <v>7</v>
      </c>
      <c r="DZ21">
        <f t="shared" si="38"/>
        <v>10</v>
      </c>
      <c r="EA21">
        <f t="shared" si="39"/>
        <v>38</v>
      </c>
      <c r="EB21">
        <f t="shared" si="40"/>
        <v>33</v>
      </c>
      <c r="EC21">
        <f t="shared" si="41"/>
        <v>15</v>
      </c>
      <c r="ED21">
        <f t="shared" si="42"/>
        <v>8</v>
      </c>
      <c r="EE21">
        <f t="shared" si="43"/>
        <v>13</v>
      </c>
      <c r="EF21">
        <f t="shared" si="44"/>
        <v>14</v>
      </c>
    </row>
    <row r="22" spans="1:136" ht="16.5" customHeight="1">
      <c r="A22">
        <f>_calc_라운드기준!A22</f>
        <v>1224</v>
      </c>
      <c r="B22">
        <f>INDEX(_calc_누적빈도!B:B,$A22)-INDEX(_calc_누적빈도!B:B,$A22-기준600회_후보!$B$1)</f>
        <v>75</v>
      </c>
      <c r="C22">
        <f>INDEX(_calc_누적빈도!C:C,$A22)-INDEX(_calc_누적빈도!C:C,$A22-기준600회_후보!$B$1)</f>
        <v>72</v>
      </c>
      <c r="D22">
        <f>INDEX(_calc_누적빈도!D:D,$A22)-INDEX(_calc_누적빈도!D:D,$A22-기준600회_후보!$B$1)</f>
        <v>91</v>
      </c>
      <c r="E22">
        <f>INDEX(_calc_누적빈도!E:E,$A22)-INDEX(_calc_누적빈도!E:E,$A22-기준600회_후보!$B$1)</f>
        <v>71</v>
      </c>
      <c r="F22">
        <f>INDEX(_calc_누적빈도!F:F,$A22)-INDEX(_calc_누적빈도!F:F,$A22-기준600회_후보!$B$1)</f>
        <v>63</v>
      </c>
      <c r="G22">
        <f>INDEX(_calc_누적빈도!G:G,$A22)-INDEX(_calc_누적빈도!G:G,$A22-기준600회_후보!$B$1)</f>
        <v>89</v>
      </c>
      <c r="H22">
        <f>INDEX(_calc_누적빈도!H:H,$A22)-INDEX(_calc_누적빈도!H:H,$A22-기준600회_후보!$B$1)</f>
        <v>90</v>
      </c>
      <c r="I22">
        <f>INDEX(_calc_누적빈도!I:I,$A22)-INDEX(_calc_누적빈도!I:I,$A22-기준600회_후보!$B$1)</f>
        <v>67</v>
      </c>
      <c r="J22">
        <f>INDEX(_calc_누적빈도!J:J,$A22)-INDEX(_calc_누적빈도!J:J,$A22-기준600회_후보!$B$1)</f>
        <v>69</v>
      </c>
      <c r="K22">
        <f>INDEX(_calc_누적빈도!K:K,$A22)-INDEX(_calc_누적빈도!K:K,$A22-기준600회_후보!$B$1)</f>
        <v>78</v>
      </c>
      <c r="L22">
        <f>INDEX(_calc_누적빈도!L:L,$A22)-INDEX(_calc_누적빈도!L:L,$A22-기준600회_후보!$B$1)</f>
        <v>85</v>
      </c>
      <c r="M22">
        <f>INDEX(_calc_누적빈도!M:M,$A22)-INDEX(_calc_누적빈도!M:M,$A22-기준600회_후보!$B$1)</f>
        <v>96</v>
      </c>
      <c r="N22">
        <f>INDEX(_calc_누적빈도!N:N,$A22)-INDEX(_calc_누적빈도!N:N,$A22-기준600회_후보!$B$1)</f>
        <v>87</v>
      </c>
      <c r="O22">
        <f>INDEX(_calc_누적빈도!O:O,$A22)-INDEX(_calc_누적빈도!O:O,$A22-기준600회_후보!$B$1)</f>
        <v>76</v>
      </c>
      <c r="P22">
        <f>INDEX(_calc_누적빈도!P:P,$A22)-INDEX(_calc_누적빈도!P:P,$A22-기준600회_후보!$B$1)</f>
        <v>89</v>
      </c>
      <c r="Q22">
        <f>INDEX(_calc_누적빈도!Q:Q,$A22)-INDEX(_calc_누적빈도!Q:Q,$A22-기준600회_후보!$B$1)</f>
        <v>91</v>
      </c>
      <c r="R22">
        <f>INDEX(_calc_누적빈도!R:R,$A22)-INDEX(_calc_누적빈도!R:R,$A22-기준600회_후보!$B$1)</f>
        <v>79</v>
      </c>
      <c r="S22">
        <f>INDEX(_calc_누적빈도!S:S,$A22)-INDEX(_calc_누적빈도!S:S,$A22-기준600회_후보!$B$1)</f>
        <v>87</v>
      </c>
      <c r="T22">
        <f>INDEX(_calc_누적빈도!T:T,$A22)-INDEX(_calc_누적빈도!T:T,$A22-기준600회_후보!$B$1)</f>
        <v>86</v>
      </c>
      <c r="U22">
        <f>INDEX(_calc_누적빈도!U:U,$A22)-INDEX(_calc_누적빈도!U:U,$A22-기준600회_후보!$B$1)</f>
        <v>66</v>
      </c>
      <c r="V22">
        <f>INDEX(_calc_누적빈도!V:V,$A22)-INDEX(_calc_누적빈도!V:V,$A22-기준600회_후보!$B$1)</f>
        <v>92</v>
      </c>
      <c r="W22">
        <f>INDEX(_calc_누적빈도!W:W,$A22)-INDEX(_calc_누적빈도!W:W,$A22-기준600회_후보!$B$1)</f>
        <v>70</v>
      </c>
      <c r="X22">
        <f>INDEX(_calc_누적빈도!X:X,$A22)-INDEX(_calc_누적빈도!X:X,$A22-기준600회_후보!$B$1)</f>
        <v>70</v>
      </c>
      <c r="Y22">
        <f>INDEX(_calc_누적빈도!Y:Y,$A22)-INDEX(_calc_누적빈도!Y:Y,$A22-기준600회_후보!$B$1)</f>
        <v>84</v>
      </c>
      <c r="Z22">
        <f>INDEX(_calc_누적빈도!Z:Z,$A22)-INDEX(_calc_누적빈도!Z:Z,$A22-기준600회_후보!$B$1)</f>
        <v>65</v>
      </c>
      <c r="AA22">
        <f>INDEX(_calc_누적빈도!AA:AA,$A22)-INDEX(_calc_누적빈도!AA:AA,$A22-기준600회_후보!$B$1)</f>
        <v>77</v>
      </c>
      <c r="AB22">
        <f>INDEX(_calc_누적빈도!AB:AB,$A22)-INDEX(_calc_누적빈도!AB:AB,$A22-기준600회_후보!$B$1)</f>
        <v>83</v>
      </c>
      <c r="AC22">
        <f>INDEX(_calc_누적빈도!AC:AC,$A22)-INDEX(_calc_누적빈도!AC:AC,$A22-기준600회_후보!$B$1)</f>
        <v>86</v>
      </c>
      <c r="AD22">
        <f>INDEX(_calc_누적빈도!AD:AD,$A22)-INDEX(_calc_누적빈도!AD:AD,$A22-기준600회_후보!$B$1)</f>
        <v>74</v>
      </c>
      <c r="AE22">
        <f>INDEX(_calc_누적빈도!AE:AE,$A22)-INDEX(_calc_누적빈도!AE:AE,$A22-기준600회_후보!$B$1)</f>
        <v>80</v>
      </c>
      <c r="AF22">
        <f>INDEX(_calc_누적빈도!AF:AF,$A22)-INDEX(_calc_누적빈도!AF:AF,$A22-기준600회_후보!$B$1)</f>
        <v>84</v>
      </c>
      <c r="AG22">
        <f>INDEX(_calc_누적빈도!AG:AG,$A22)-INDEX(_calc_누적빈도!AG:AG,$A22-기준600회_후보!$B$1)</f>
        <v>68</v>
      </c>
      <c r="AH22">
        <f>INDEX(_calc_누적빈도!AH:AH,$A22)-INDEX(_calc_누적빈도!AH:AH,$A22-기준600회_후보!$B$1)</f>
        <v>95</v>
      </c>
      <c r="AI22">
        <f>INDEX(_calc_누적빈도!AI:AI,$A22)-INDEX(_calc_누적빈도!AI:AI,$A22-기준600회_후보!$B$1)</f>
        <v>82</v>
      </c>
      <c r="AJ22">
        <f>INDEX(_calc_누적빈도!AJ:AJ,$A22)-INDEX(_calc_누적빈도!AJ:AJ,$A22-기준600회_후보!$B$1)</f>
        <v>80</v>
      </c>
      <c r="AK22">
        <f>INDEX(_calc_누적빈도!AK:AK,$A22)-INDEX(_calc_누적빈도!AK:AK,$A22-기준600회_후보!$B$1)</f>
        <v>81</v>
      </c>
      <c r="AL22">
        <f>INDEX(_calc_누적빈도!AL:AL,$A22)-INDEX(_calc_누적빈도!AL:AL,$A22-기준600회_후보!$B$1)</f>
        <v>76</v>
      </c>
      <c r="AM22">
        <f>INDEX(_calc_누적빈도!AM:AM,$A22)-INDEX(_calc_누적빈도!AM:AM,$A22-기준600회_후보!$B$1)</f>
        <v>94</v>
      </c>
      <c r="AN22">
        <f>INDEX(_calc_누적빈도!AN:AN,$A22)-INDEX(_calc_누적빈도!AN:AN,$A22-기준600회_후보!$B$1)</f>
        <v>83</v>
      </c>
      <c r="AO22">
        <f>INDEX(_calc_누적빈도!AO:AO,$A22)-INDEX(_calc_누적빈도!AO:AO,$A22-기준600회_후보!$B$1)</f>
        <v>69</v>
      </c>
      <c r="AP22">
        <f>INDEX(_calc_누적빈도!AP:AP,$A22)-INDEX(_calc_누적빈도!AP:AP,$A22-기준600회_후보!$B$1)</f>
        <v>76</v>
      </c>
      <c r="AQ22">
        <f>INDEX(_calc_누적빈도!AQ:AQ,$A22)-INDEX(_calc_누적빈도!AQ:AQ,$A22-기준600회_후보!$B$1)</f>
        <v>76</v>
      </c>
      <c r="AR22">
        <f>INDEX(_calc_누적빈도!AR:AR,$A22)-INDEX(_calc_누적빈도!AR:AR,$A22-기준600회_후보!$B$1)</f>
        <v>79</v>
      </c>
      <c r="AS22">
        <f>INDEX(_calc_누적빈도!AS:AS,$A22)-INDEX(_calc_누적빈도!AS:AS,$A22-기준600회_후보!$B$1)</f>
        <v>81</v>
      </c>
      <c r="AT22">
        <f>INDEX(_calc_누적빈도!AT:AT,$A22)-INDEX(_calc_누적빈도!AT:AT,$A22-기준600회_후보!$B$1)</f>
        <v>88</v>
      </c>
      <c r="AU22">
        <f>(RANK(_calc_라운드기준!B22,_calc_라운드기준!$B22:$AT22,0)+COUNTIFS(_calc_라운드기준!$B22:$AT22,_calc_라운드기준!B22,$B$1:$AT$1,"&lt;"&amp;1))-(RANK(B22,$B22:$AT22,0)+COUNTIFS($B22:$AT22,B22,$B$1:$AT$1,"&lt;"&amp;1))</f>
        <v>-27</v>
      </c>
      <c r="AV22">
        <f>(RANK(_calc_라운드기준!C22,_calc_라운드기준!$B22:$AT22,0)+COUNTIFS(_calc_라운드기준!$B22:$AT22,_calc_라운드기준!C22,$B$1:$AT$1,"&lt;"&amp;2))-(RANK(C22,$B22:$AT22,0)+COUNTIFS($B22:$AT22,C22,$B$1:$AT$1,"&lt;"&amp;2))</f>
        <v>1</v>
      </c>
      <c r="AW22">
        <f>(RANK(_calc_라운드기준!D22,_calc_라운드기준!$B22:$AT22,0)+COUNTIFS(_calc_라운드기준!$B22:$AT22,_calc_라운드기준!D22,$B$1:$AT$1,"&lt;"&amp;3))-(RANK(D22,$B22:$AT22,0)+COUNTIFS($B22:$AT22,D22,$B$1:$AT$1,"&lt;"&amp;3))</f>
        <v>-2</v>
      </c>
      <c r="AX22">
        <f>(RANK(_calc_라운드기준!E22,_calc_라운드기준!$B22:$AT22,0)+COUNTIFS(_calc_라운드기준!$B22:$AT22,_calc_라운드기준!E22,$B$1:$AT$1,"&lt;"&amp;4))-(RANK(E22,$B22:$AT22,0)+COUNTIFS($B22:$AT22,E22,$B$1:$AT$1,"&lt;"&amp;4))</f>
        <v>-24</v>
      </c>
      <c r="AY22">
        <f>(RANK(_calc_라운드기준!F22,_calc_라운드기준!$B22:$AT22,0)+COUNTIFS(_calc_라운드기준!$B22:$AT22,_calc_라운드기준!F22,$B$1:$AT$1,"&lt;"&amp;5))-(RANK(F22,$B22:$AT22,0)+COUNTIFS($B22:$AT22,F22,$B$1:$AT$1,"&lt;"&amp;5))</f>
        <v>-21</v>
      </c>
      <c r="AZ22">
        <f>(RANK(_calc_라운드기준!G22,_calc_라운드기준!$B22:$AT22,0)+COUNTIFS(_calc_라운드기준!$B22:$AT22,_calc_라운드기준!G22,$B$1:$AT$1,"&lt;"&amp;6))-(RANK(G22,$B22:$AT22,0)+COUNTIFS($B22:$AT22,G22,$B$1:$AT$1,"&lt;"&amp;6))</f>
        <v>-1</v>
      </c>
      <c r="BA22">
        <f>(RANK(_calc_라운드기준!H22,_calc_라운드기준!$B22:$AT22,0)+COUNTIFS(_calc_라운드기준!$B22:$AT22,_calc_라운드기준!H22,$B$1:$AT$1,"&lt;"&amp;7))-(RANK(H22,$B22:$AT22,0)+COUNTIFS($B22:$AT22,H22,$B$1:$AT$1,"&lt;"&amp;7))</f>
        <v>18</v>
      </c>
      <c r="BB22">
        <f>(RANK(_calc_라운드기준!I22,_calc_라운드기준!$B22:$AT22,0)+COUNTIFS(_calc_라운드기준!$B22:$AT22,_calc_라운드기준!I22,$B$1:$AT$1,"&lt;"&amp;8))-(RANK(I22,$B22:$AT22,0)+COUNTIFS($B22:$AT22,I22,$B$1:$AT$1,"&lt;"&amp;8))</f>
        <v>-34</v>
      </c>
      <c r="BC22">
        <f>(RANK(_calc_라운드기준!J22,_calc_라운드기준!$B22:$AT22,0)+COUNTIFS(_calc_라운드기준!$B22:$AT22,_calc_라운드기준!J22,$B$1:$AT$1,"&lt;"&amp;9))-(RANK(J22,$B22:$AT22,0)+COUNTIFS($B22:$AT22,J22,$B$1:$AT$1,"&lt;"&amp;9))</f>
        <v>-13</v>
      </c>
      <c r="BD22">
        <f>(RANK(_calc_라운드기준!K22,_calc_라운드기준!$B22:$AT22,0)+COUNTIFS(_calc_라운드기준!$B22:$AT22,_calc_라운드기준!K22,$B$1:$AT$1,"&lt;"&amp;10))-(RANK(K22,$B22:$AT22,0)+COUNTIFS($B22:$AT22,K22,$B$1:$AT$1,"&lt;"&amp;10))</f>
        <v>0</v>
      </c>
      <c r="BE22">
        <f>(RANK(_calc_라운드기준!L22,_calc_라운드기준!$B22:$AT22,0)+COUNTIFS(_calc_라운드기준!$B22:$AT22,_calc_라운드기준!L22,$B$1:$AT$1,"&lt;"&amp;11))-(RANK(L22,$B22:$AT22,0)+COUNTIFS($B22:$AT22,L22,$B$1:$AT$1,"&lt;"&amp;11))</f>
        <v>13</v>
      </c>
      <c r="BF22">
        <f>(RANK(_calc_라운드기준!M22,_calc_라운드기준!$B22:$AT22,0)+COUNTIFS(_calc_라운드기준!$B22:$AT22,_calc_라운드기준!M22,$B$1:$AT$1,"&lt;"&amp;12))-(RANK(M22,$B22:$AT22,0)+COUNTIFS($B22:$AT22,M22,$B$1:$AT$1,"&lt;"&amp;12))</f>
        <v>36</v>
      </c>
      <c r="BG22">
        <f>(RANK(_calc_라운드기준!N22,_calc_라운드기준!$B22:$AT22,0)+COUNTIFS(_calc_라운드기준!$B22:$AT22,_calc_라운드기준!N22,$B$1:$AT$1,"&lt;"&amp;13))-(RANK(N22,$B22:$AT22,0)+COUNTIFS($B22:$AT22,N22,$B$1:$AT$1,"&lt;"&amp;13))</f>
        <v>18</v>
      </c>
      <c r="BH22">
        <f>(RANK(_calc_라운드기준!O22,_calc_라운드기준!$B22:$AT22,0)+COUNTIFS(_calc_라운드기준!$B22:$AT22,_calc_라운드기준!O22,$B$1:$AT$1,"&lt;"&amp;14))-(RANK(O22,$B22:$AT22,0)+COUNTIFS($B22:$AT22,O22,$B$1:$AT$1,"&lt;"&amp;14))</f>
        <v>12</v>
      </c>
      <c r="BI22">
        <f>(RANK(_calc_라운드기준!P22,_calc_라운드기준!$B22:$AT22,0)+COUNTIFS(_calc_라운드기준!$B22:$AT22,_calc_라운드기준!P22,$B$1:$AT$1,"&lt;"&amp;15))-(RANK(P22,$B22:$AT22,0)+COUNTIFS($B22:$AT22,P22,$B$1:$AT$1,"&lt;"&amp;15))</f>
        <v>-5</v>
      </c>
      <c r="BJ22">
        <f>(RANK(_calc_라운드기준!Q22,_calc_라운드기준!$B22:$AT22,0)+COUNTIFS(_calc_라운드기준!$B22:$AT22,_calc_라운드기준!Q22,$B$1:$AT$1,"&lt;"&amp;16))-(RANK(Q22,$B22:$AT22,0)+COUNTIFS($B22:$AT22,Q22,$B$1:$AT$1,"&lt;"&amp;16))</f>
        <v>-4</v>
      </c>
      <c r="BK22">
        <f>(RANK(_calc_라운드기준!R22,_calc_라운드기준!$B22:$AT22,0)+COUNTIFS(_calc_라운드기준!$B22:$AT22,_calc_라운드기준!R22,$B$1:$AT$1,"&lt;"&amp;17))-(RANK(R22,$B22:$AT22,0)+COUNTIFS($B22:$AT22,R22,$B$1:$AT$1,"&lt;"&amp;17))</f>
        <v>-12</v>
      </c>
      <c r="BL22">
        <f>(RANK(_calc_라운드기준!S22,_calc_라운드기준!$B22:$AT22,0)+COUNTIFS(_calc_라운드기준!$B22:$AT22,_calc_라운드기준!S22,$B$1:$AT$1,"&lt;"&amp;18))-(RANK(S22,$B22:$AT22,0)+COUNTIFS($B22:$AT22,S22,$B$1:$AT$1,"&lt;"&amp;18))</f>
        <v>26</v>
      </c>
      <c r="BM22">
        <f>(RANK(_calc_라운드기준!T22,_calc_라운드기준!$B22:$AT22,0)+COUNTIFS(_calc_라운드기준!$B22:$AT22,_calc_라운드기준!T22,$B$1:$AT$1,"&lt;"&amp;19))-(RANK(T22,$B22:$AT22,0)+COUNTIFS($B22:$AT22,T22,$B$1:$AT$1,"&lt;"&amp;19))</f>
        <v>1</v>
      </c>
      <c r="BN22">
        <f>(RANK(_calc_라운드기준!U22,_calc_라운드기준!$B22:$AT22,0)+COUNTIFS(_calc_라운드기준!$B22:$AT22,_calc_라운드기준!U22,$B$1:$AT$1,"&lt;"&amp;20))-(RANK(U22,$B22:$AT22,0)+COUNTIFS($B22:$AT22,U22,$B$1:$AT$1,"&lt;"&amp;20))</f>
        <v>-13</v>
      </c>
      <c r="BO22">
        <f>(RANK(_calc_라운드기준!V22,_calc_라운드기준!$B22:$AT22,0)+COUNTIFS(_calc_라운드기준!$B22:$AT22,_calc_라운드기준!V22,$B$1:$AT$1,"&lt;"&amp;21))-(RANK(V22,$B22:$AT22,0)+COUNTIFS($B22:$AT22,V22,$B$1:$AT$1,"&lt;"&amp;21))</f>
        <v>38</v>
      </c>
      <c r="BP22">
        <f>(RANK(_calc_라운드기준!W22,_calc_라운드기준!$B22:$AT22,0)+COUNTIFS(_calc_라운드기준!$B22:$AT22,_calc_라운드기준!W22,$B$1:$AT$1,"&lt;"&amp;22))-(RANK(W22,$B22:$AT22,0)+COUNTIFS($B22:$AT22,W22,$B$1:$AT$1,"&lt;"&amp;22))</f>
        <v>2</v>
      </c>
      <c r="BQ22">
        <f>(RANK(_calc_라운드기준!X22,_calc_라운드기준!$B22:$AT22,0)+COUNTIFS(_calc_라운드기준!$B22:$AT22,_calc_라운드기준!X22,$B$1:$AT$1,"&lt;"&amp;23))-(RANK(X22,$B22:$AT22,0)+COUNTIFS($B22:$AT22,X22,$B$1:$AT$1,"&lt;"&amp;23))</f>
        <v>-29</v>
      </c>
      <c r="BR22">
        <f>(RANK(_calc_라운드기준!Y22,_calc_라운드기준!$B22:$AT22,0)+COUNTIFS(_calc_라운드기준!$B22:$AT22,_calc_라운드기준!Y22,$B$1:$AT$1,"&lt;"&amp;24))-(RANK(Y22,$B22:$AT22,0)+COUNTIFS($B22:$AT22,Y22,$B$1:$AT$1,"&lt;"&amp;24))</f>
        <v>-1</v>
      </c>
      <c r="BS22">
        <f>(RANK(_calc_라운드기준!Z22,_calc_라운드기준!$B22:$AT22,0)+COUNTIFS(_calc_라운드기준!$B22:$AT22,_calc_라운드기준!Z22,$B$1:$AT$1,"&lt;"&amp;25))-(RANK(Z22,$B22:$AT22,0)+COUNTIFS($B22:$AT22,Z22,$B$1:$AT$1,"&lt;"&amp;25))</f>
        <v>-13</v>
      </c>
      <c r="BT22">
        <f>(RANK(_calc_라운드기준!AA22,_calc_라운드기준!$B22:$AT22,0)+COUNTIFS(_calc_라운드기준!$B22:$AT22,_calc_라운드기준!AA22,$B$1:$AT$1,"&lt;"&amp;26))-(RANK(AA22,$B22:$AT22,0)+COUNTIFS($B22:$AT22,AA22,$B$1:$AT$1,"&lt;"&amp;26))</f>
        <v>4</v>
      </c>
      <c r="BU22">
        <f>(RANK(_calc_라운드기준!AB22,_calc_라운드기준!$B22:$AT22,0)+COUNTIFS(_calc_라운드기준!$B22:$AT22,_calc_라운드기준!AB22,$B$1:$AT$1,"&lt;"&amp;27))-(RANK(AB22,$B22:$AT22,0)+COUNTIFS($B22:$AT22,AB22,$B$1:$AT$1,"&lt;"&amp;27))</f>
        <v>-17</v>
      </c>
      <c r="BV22">
        <f>(RANK(_calc_라운드기준!AC22,_calc_라운드기준!$B22:$AT22,0)+COUNTIFS(_calc_라운드기준!$B22:$AT22,_calc_라운드기준!AC22,$B$1:$AT$1,"&lt;"&amp;28))-(RANK(AC22,$B22:$AT22,0)+COUNTIFS($B22:$AT22,AC22,$B$1:$AT$1,"&lt;"&amp;28))</f>
        <v>-9</v>
      </c>
      <c r="BW22">
        <f>(RANK(_calc_라운드기준!AD22,_calc_라운드기준!$B22:$AT22,0)+COUNTIFS(_calc_라운드기준!$B22:$AT22,_calc_라운드기준!AD22,$B$1:$AT$1,"&lt;"&amp;29))-(RANK(AD22,$B22:$AT22,0)+COUNTIFS($B22:$AT22,AD22,$B$1:$AT$1,"&lt;"&amp;29))</f>
        <v>-1</v>
      </c>
      <c r="BX22">
        <f>(RANK(_calc_라운드기준!AE22,_calc_라운드기준!$B22:$AT22,0)+COUNTIFS(_calc_라운드기준!$B22:$AT22,_calc_라운드기준!AE22,$B$1:$AT$1,"&lt;"&amp;30))-(RANK(AE22,$B22:$AT22,0)+COUNTIFS($B22:$AT22,AE22,$B$1:$AT$1,"&lt;"&amp;30))</f>
        <v>-7</v>
      </c>
      <c r="BY22">
        <f>(RANK(_calc_라운드기준!AF22,_calc_라운드기준!$B22:$AT22,0)+COUNTIFS(_calc_라운드기준!$B22:$AT22,_calc_라운드기준!AF22,$B$1:$AT$1,"&lt;"&amp;31))-(RANK(AF22,$B22:$AT22,0)+COUNTIFS($B22:$AT22,AF22,$B$1:$AT$1,"&lt;"&amp;31))</f>
        <v>-7</v>
      </c>
      <c r="BZ22">
        <f>(RANK(_calc_라운드기준!AG22,_calc_라운드기준!$B22:$AT22,0)+COUNTIFS(_calc_라운드기준!$B22:$AT22,_calc_라운드기준!AG22,$B$1:$AT$1,"&lt;"&amp;32))-(RANK(AG22,$B22:$AT22,0)+COUNTIFS($B22:$AT22,AG22,$B$1:$AT$1,"&lt;"&amp;32))</f>
        <v>-24</v>
      </c>
      <c r="CA22">
        <f>(RANK(_calc_라운드기준!AH22,_calc_라운드기준!$B22:$AT22,0)+COUNTIFS(_calc_라운드기준!$B22:$AT22,_calc_라운드기준!AH22,$B$1:$AT$1,"&lt;"&amp;33))-(RANK(AH22,$B22:$AT22,0)+COUNTIFS($B22:$AT22,AH22,$B$1:$AT$1,"&lt;"&amp;33))</f>
        <v>16</v>
      </c>
      <c r="CB22">
        <f>(RANK(_calc_라운드기준!AI22,_calc_라운드기준!$B22:$AT22,0)+COUNTIFS(_calc_라운드기준!$B22:$AT22,_calc_라운드기준!AI22,$B$1:$AT$1,"&lt;"&amp;34))-(RANK(AI22,$B22:$AT22,0)+COUNTIFS($B22:$AT22,AI22,$B$1:$AT$1,"&lt;"&amp;34))</f>
        <v>25</v>
      </c>
      <c r="CC22">
        <f>(RANK(_calc_라운드기준!AJ22,_calc_라운드기준!$B22:$AT22,0)+COUNTIFS(_calc_라운드기준!$B22:$AT22,_calc_라운드기준!AJ22,$B$1:$AT$1,"&lt;"&amp;35))-(RANK(AJ22,$B22:$AT22,0)+COUNTIFS($B22:$AT22,AJ22,$B$1:$AT$1,"&lt;"&amp;35))</f>
        <v>10</v>
      </c>
      <c r="CD22">
        <f>(RANK(_calc_라운드기준!AK22,_calc_라운드기준!$B22:$AT22,0)+COUNTIFS(_calc_라운드기준!$B22:$AT22,_calc_라운드기준!AK22,$B$1:$AT$1,"&lt;"&amp;36))-(RANK(AK22,$B22:$AT22,0)+COUNTIFS($B22:$AT22,AK22,$B$1:$AT$1,"&lt;"&amp;36))</f>
        <v>-10</v>
      </c>
      <c r="CE22">
        <f>(RANK(_calc_라운드기준!AL22,_calc_라운드기준!$B22:$AT22,0)+COUNTIFS(_calc_라운드기준!$B22:$AT22,_calc_라운드기준!AL22,$B$1:$AT$1,"&lt;"&amp;37))-(RANK(AL22,$B22:$AT22,0)+COUNTIFS($B22:$AT22,AL22,$B$1:$AT$1,"&lt;"&amp;37))</f>
        <v>-11</v>
      </c>
      <c r="CF22">
        <f>(RANK(_calc_라운드기준!AM22,_calc_라운드기준!$B22:$AT22,0)+COUNTIFS(_calc_라운드기준!$B22:$AT22,_calc_라운드기준!AM22,$B$1:$AT$1,"&lt;"&amp;38))-(RANK(AM22,$B22:$AT22,0)+COUNTIFS($B22:$AT22,AM22,$B$1:$AT$1,"&lt;"&amp;38))</f>
        <v>17</v>
      </c>
      <c r="CG22">
        <f>(RANK(_calc_라운드기준!AN22,_calc_라운드기준!$B22:$AT22,0)+COUNTIFS(_calc_라운드기준!$B22:$AT22,_calc_라운드기준!AN22,$B$1:$AT$1,"&lt;"&amp;39))-(RANK(AN22,$B22:$AT22,0)+COUNTIFS($B22:$AT22,AN22,$B$1:$AT$1,"&lt;"&amp;39))</f>
        <v>2</v>
      </c>
      <c r="CH22">
        <f>(RANK(_calc_라운드기준!AO22,_calc_라운드기준!$B22:$AT22,0)+COUNTIFS(_calc_라운드기준!$B22:$AT22,_calc_라운드기준!AO22,$B$1:$AT$1,"&lt;"&amp;40))-(RANK(AO22,$B22:$AT22,0)+COUNTIFS($B22:$AT22,AO22,$B$1:$AT$1,"&lt;"&amp;40))</f>
        <v>-18</v>
      </c>
      <c r="CI22">
        <f>(RANK(_calc_라운드기준!AP22,_calc_라운드기준!$B22:$AT22,0)+COUNTIFS(_calc_라운드기준!$B22:$AT22,_calc_라운드기준!AP22,$B$1:$AT$1,"&lt;"&amp;41))-(RANK(AP22,$B22:$AT22,0)+COUNTIFS($B22:$AT22,AP22,$B$1:$AT$1,"&lt;"&amp;41))</f>
        <v>-8</v>
      </c>
      <c r="CJ22">
        <f>(RANK(_calc_라운드기준!AQ22,_calc_라운드기준!$B22:$AT22,0)+COUNTIFS(_calc_라운드기준!$B22:$AT22,_calc_라운드기준!AQ22,$B$1:$AT$1,"&lt;"&amp;42))-(RANK(AQ22,$B22:$AT22,0)+COUNTIFS($B22:$AT22,AQ22,$B$1:$AT$1,"&lt;"&amp;42))</f>
        <v>11</v>
      </c>
      <c r="CK22">
        <f>(RANK(_calc_라운드기준!AR22,_calc_라운드기준!$B22:$AT22,0)+COUNTIFS(_calc_라운드기준!$B22:$AT22,_calc_라운드기준!AR22,$B$1:$AT$1,"&lt;"&amp;43))-(RANK(AR22,$B22:$AT22,0)+COUNTIFS($B22:$AT22,AR22,$B$1:$AT$1,"&lt;"&amp;43))</f>
        <v>18</v>
      </c>
      <c r="CL22">
        <f>(RANK(_calc_라운드기준!AS22,_calc_라운드기준!$B22:$AT22,0)+COUNTIFS(_calc_라운드기준!$B22:$AT22,_calc_라운드기준!AS22,$B$1:$AT$1,"&lt;"&amp;44))-(RANK(AS22,$B22:$AT22,0)+COUNTIFS($B22:$AT22,AS22,$B$1:$AT$1,"&lt;"&amp;44))</f>
        <v>18</v>
      </c>
      <c r="CM22">
        <f>(RANK(_calc_라운드기준!AT22,_calc_라운드기준!$B22:$AT22,0)+COUNTIFS(_calc_라운드기준!$B22:$AT22,_calc_라운드기준!AT22,$B$1:$AT$1,"&lt;"&amp;45))-(RANK(AT22,$B22:$AT22,0)+COUNTIFS($B22:$AT22,AT22,$B$1:$AT$1,"&lt;"&amp;45))</f>
        <v>25</v>
      </c>
      <c r="CN22">
        <f t="shared" si="0"/>
        <v>43</v>
      </c>
      <c r="CO22">
        <f t="shared" si="1"/>
        <v>19</v>
      </c>
      <c r="CP22">
        <f t="shared" si="2"/>
        <v>25</v>
      </c>
      <c r="CQ22">
        <f t="shared" si="3"/>
        <v>41</v>
      </c>
      <c r="CR22">
        <f t="shared" si="4"/>
        <v>40</v>
      </c>
      <c r="CS22">
        <f t="shared" si="5"/>
        <v>22</v>
      </c>
      <c r="CT22">
        <f t="shared" si="6"/>
        <v>6</v>
      </c>
      <c r="CU22">
        <f t="shared" si="7"/>
        <v>45</v>
      </c>
      <c r="CV22">
        <f t="shared" si="8"/>
        <v>35</v>
      </c>
      <c r="CW22">
        <f t="shared" si="9"/>
        <v>21</v>
      </c>
      <c r="CX22">
        <f t="shared" si="10"/>
        <v>12</v>
      </c>
      <c r="CY22">
        <f t="shared" si="11"/>
        <v>2</v>
      </c>
      <c r="CZ22">
        <f t="shared" si="12"/>
        <v>7</v>
      </c>
      <c r="DA22">
        <f t="shared" si="13"/>
        <v>13</v>
      </c>
      <c r="DB22">
        <f t="shared" si="14"/>
        <v>27</v>
      </c>
      <c r="DC22">
        <f t="shared" si="15"/>
        <v>26</v>
      </c>
      <c r="DD22">
        <f t="shared" si="16"/>
        <v>34</v>
      </c>
      <c r="DE22">
        <f t="shared" si="17"/>
        <v>3</v>
      </c>
      <c r="DF22">
        <f t="shared" si="18"/>
        <v>20</v>
      </c>
      <c r="DG22">
        <f t="shared" si="19"/>
        <v>36</v>
      </c>
      <c r="DH22">
        <f t="shared" si="20"/>
        <v>1</v>
      </c>
      <c r="DI22">
        <f t="shared" si="21"/>
        <v>17</v>
      </c>
      <c r="DJ22">
        <f t="shared" si="22"/>
        <v>44</v>
      </c>
      <c r="DK22">
        <f t="shared" si="23"/>
        <v>23</v>
      </c>
      <c r="DL22">
        <f t="shared" si="24"/>
        <v>37</v>
      </c>
      <c r="DM22">
        <f t="shared" si="25"/>
        <v>16</v>
      </c>
      <c r="DN22">
        <f t="shared" si="26"/>
        <v>38</v>
      </c>
      <c r="DO22">
        <f t="shared" si="27"/>
        <v>31</v>
      </c>
      <c r="DP22">
        <f t="shared" si="28"/>
        <v>24</v>
      </c>
      <c r="DQ22">
        <f t="shared" si="29"/>
        <v>28</v>
      </c>
      <c r="DR22">
        <f t="shared" si="30"/>
        <v>29</v>
      </c>
      <c r="DS22">
        <f t="shared" si="31"/>
        <v>42</v>
      </c>
      <c r="DT22">
        <f t="shared" si="32"/>
        <v>11</v>
      </c>
      <c r="DU22">
        <f t="shared" si="33"/>
        <v>4</v>
      </c>
      <c r="DV22">
        <f t="shared" si="34"/>
        <v>15</v>
      </c>
      <c r="DW22">
        <f t="shared" si="35"/>
        <v>32</v>
      </c>
      <c r="DX22">
        <f t="shared" si="36"/>
        <v>33</v>
      </c>
      <c r="DY22">
        <f t="shared" si="37"/>
        <v>10</v>
      </c>
      <c r="DZ22">
        <f t="shared" si="38"/>
        <v>18</v>
      </c>
      <c r="EA22">
        <f t="shared" si="39"/>
        <v>39</v>
      </c>
      <c r="EB22">
        <f t="shared" si="40"/>
        <v>30</v>
      </c>
      <c r="EC22">
        <f t="shared" si="41"/>
        <v>14</v>
      </c>
      <c r="ED22">
        <f t="shared" si="42"/>
        <v>8</v>
      </c>
      <c r="EE22">
        <f t="shared" si="43"/>
        <v>9</v>
      </c>
      <c r="EF22">
        <f t="shared" si="44"/>
        <v>5</v>
      </c>
    </row>
    <row r="23" spans="1:136" ht="16.5" customHeight="1">
      <c r="A23">
        <f>_calc_라운드기준!A23</f>
        <v>1223</v>
      </c>
      <c r="B23">
        <f>INDEX(_calc_누적빈도!B:B,$A23)-INDEX(_calc_누적빈도!B:B,$A23-기준600회_후보!$B$1)</f>
        <v>75</v>
      </c>
      <c r="C23">
        <f>INDEX(_calc_누적빈도!C:C,$A23)-INDEX(_calc_누적빈도!C:C,$A23-기준600회_후보!$B$1)</f>
        <v>72</v>
      </c>
      <c r="D23">
        <f>INDEX(_calc_누적빈도!D:D,$A23)-INDEX(_calc_누적빈도!D:D,$A23-기준600회_후보!$B$1)</f>
        <v>91</v>
      </c>
      <c r="E23">
        <f>INDEX(_calc_누적빈도!E:E,$A23)-INDEX(_calc_누적빈도!E:E,$A23-기준600회_후보!$B$1)</f>
        <v>71</v>
      </c>
      <c r="F23">
        <f>INDEX(_calc_누적빈도!F:F,$A23)-INDEX(_calc_누적빈도!F:F,$A23-기준600회_후보!$B$1)</f>
        <v>63</v>
      </c>
      <c r="G23">
        <f>INDEX(_calc_누적빈도!G:G,$A23)-INDEX(_calc_누적빈도!G:G,$A23-기준600회_후보!$B$1)</f>
        <v>89</v>
      </c>
      <c r="H23">
        <f>INDEX(_calc_누적빈도!H:H,$A23)-INDEX(_calc_누적빈도!H:H,$A23-기준600회_후보!$B$1)</f>
        <v>91</v>
      </c>
      <c r="I23">
        <f>INDEX(_calc_누적빈도!I:I,$A23)-INDEX(_calc_누적빈도!I:I,$A23-기준600회_후보!$B$1)</f>
        <v>67</v>
      </c>
      <c r="J23">
        <f>INDEX(_calc_누적빈도!J:J,$A23)-INDEX(_calc_누적빈도!J:J,$A23-기준600회_후보!$B$1)</f>
        <v>69</v>
      </c>
      <c r="K23">
        <f>INDEX(_calc_누적빈도!K:K,$A23)-INDEX(_calc_누적빈도!K:K,$A23-기준600회_후보!$B$1)</f>
        <v>78</v>
      </c>
      <c r="L23">
        <f>INDEX(_calc_누적빈도!L:L,$A23)-INDEX(_calc_누적빈도!L:L,$A23-기준600회_후보!$B$1)</f>
        <v>85</v>
      </c>
      <c r="M23">
        <f>INDEX(_calc_누적빈도!M:M,$A23)-INDEX(_calc_누적빈도!M:M,$A23-기준600회_후보!$B$1)</f>
        <v>96</v>
      </c>
      <c r="N23">
        <f>INDEX(_calc_누적빈도!N:N,$A23)-INDEX(_calc_누적빈도!N:N,$A23-기준600회_후보!$B$1)</f>
        <v>88</v>
      </c>
      <c r="O23">
        <f>INDEX(_calc_누적빈도!O:O,$A23)-INDEX(_calc_누적빈도!O:O,$A23-기준600회_후보!$B$1)</f>
        <v>76</v>
      </c>
      <c r="P23">
        <f>INDEX(_calc_누적빈도!P:P,$A23)-INDEX(_calc_누적빈도!P:P,$A23-기준600회_후보!$B$1)</f>
        <v>89</v>
      </c>
      <c r="Q23">
        <f>INDEX(_calc_누적빈도!Q:Q,$A23)-INDEX(_calc_누적빈도!Q:Q,$A23-기준600회_후보!$B$1)</f>
        <v>90</v>
      </c>
      <c r="R23">
        <f>INDEX(_calc_누적빈도!R:R,$A23)-INDEX(_calc_누적빈도!R:R,$A23-기준600회_후보!$B$1)</f>
        <v>79</v>
      </c>
      <c r="S23">
        <f>INDEX(_calc_누적빈도!S:S,$A23)-INDEX(_calc_누적빈도!S:S,$A23-기준600회_후보!$B$1)</f>
        <v>86</v>
      </c>
      <c r="T23">
        <f>INDEX(_calc_누적빈도!T:T,$A23)-INDEX(_calc_누적빈도!T:T,$A23-기준600회_후보!$B$1)</f>
        <v>86</v>
      </c>
      <c r="U23">
        <f>INDEX(_calc_누적빈도!U:U,$A23)-INDEX(_calc_누적빈도!U:U,$A23-기준600회_후보!$B$1)</f>
        <v>65</v>
      </c>
      <c r="V23">
        <f>INDEX(_calc_누적빈도!V:V,$A23)-INDEX(_calc_누적빈도!V:V,$A23-기준600회_후보!$B$1)</f>
        <v>92</v>
      </c>
      <c r="W23">
        <f>INDEX(_calc_누적빈도!W:W,$A23)-INDEX(_calc_누적빈도!W:W,$A23-기준600회_후보!$B$1)</f>
        <v>70</v>
      </c>
      <c r="X23">
        <f>INDEX(_calc_누적빈도!X:X,$A23)-INDEX(_calc_누적빈도!X:X,$A23-기준600회_후보!$B$1)</f>
        <v>70</v>
      </c>
      <c r="Y23">
        <f>INDEX(_calc_누적빈도!Y:Y,$A23)-INDEX(_calc_누적빈도!Y:Y,$A23-기준600회_후보!$B$1)</f>
        <v>84</v>
      </c>
      <c r="Z23">
        <f>INDEX(_calc_누적빈도!Z:Z,$A23)-INDEX(_calc_누적빈도!Z:Z,$A23-기준600회_후보!$B$1)</f>
        <v>65</v>
      </c>
      <c r="AA23">
        <f>INDEX(_calc_누적빈도!AA:AA,$A23)-INDEX(_calc_누적빈도!AA:AA,$A23-기준600회_후보!$B$1)</f>
        <v>77</v>
      </c>
      <c r="AB23">
        <f>INDEX(_calc_누적빈도!AB:AB,$A23)-INDEX(_calc_누적빈도!AB:AB,$A23-기준600회_후보!$B$1)</f>
        <v>83</v>
      </c>
      <c r="AC23">
        <f>INDEX(_calc_누적빈도!AC:AC,$A23)-INDEX(_calc_누적빈도!AC:AC,$A23-기준600회_후보!$B$1)</f>
        <v>86</v>
      </c>
      <c r="AD23">
        <f>INDEX(_calc_누적빈도!AD:AD,$A23)-INDEX(_calc_누적빈도!AD:AD,$A23-기준600회_후보!$B$1)</f>
        <v>74</v>
      </c>
      <c r="AE23">
        <f>INDEX(_calc_누적빈도!AE:AE,$A23)-INDEX(_calc_누적빈도!AE:AE,$A23-기준600회_후보!$B$1)</f>
        <v>81</v>
      </c>
      <c r="AF23">
        <f>INDEX(_calc_누적빈도!AF:AF,$A23)-INDEX(_calc_누적빈도!AF:AF,$A23-기준600회_후보!$B$1)</f>
        <v>84</v>
      </c>
      <c r="AG23">
        <f>INDEX(_calc_누적빈도!AG:AG,$A23)-INDEX(_calc_누적빈도!AG:AG,$A23-기준600회_후보!$B$1)</f>
        <v>67</v>
      </c>
      <c r="AH23">
        <f>INDEX(_calc_누적빈도!AH:AH,$A23)-INDEX(_calc_누적빈도!AH:AH,$A23-기준600회_후보!$B$1)</f>
        <v>94</v>
      </c>
      <c r="AI23">
        <f>INDEX(_calc_누적빈도!AI:AI,$A23)-INDEX(_calc_누적빈도!AI:AI,$A23-기준600회_후보!$B$1)</f>
        <v>82</v>
      </c>
      <c r="AJ23">
        <f>INDEX(_calc_누적빈도!AJ:AJ,$A23)-INDEX(_calc_누적빈도!AJ:AJ,$A23-기준600회_후보!$B$1)</f>
        <v>80</v>
      </c>
      <c r="AK23">
        <f>INDEX(_calc_누적빈도!AK:AK,$A23)-INDEX(_calc_누적빈도!AK:AK,$A23-기준600회_후보!$B$1)</f>
        <v>81</v>
      </c>
      <c r="AL23">
        <f>INDEX(_calc_누적빈도!AL:AL,$A23)-INDEX(_calc_누적빈도!AL:AL,$A23-기준600회_후보!$B$1)</f>
        <v>76</v>
      </c>
      <c r="AM23">
        <f>INDEX(_calc_누적빈도!AM:AM,$A23)-INDEX(_calc_누적빈도!AM:AM,$A23-기준600회_후보!$B$1)</f>
        <v>94</v>
      </c>
      <c r="AN23">
        <f>INDEX(_calc_누적빈도!AN:AN,$A23)-INDEX(_calc_누적빈도!AN:AN,$A23-기준600회_후보!$B$1)</f>
        <v>83</v>
      </c>
      <c r="AO23">
        <f>INDEX(_calc_누적빈도!AO:AO,$A23)-INDEX(_calc_누적빈도!AO:AO,$A23-기준600회_후보!$B$1)</f>
        <v>69</v>
      </c>
      <c r="AP23">
        <f>INDEX(_calc_누적빈도!AP:AP,$A23)-INDEX(_calc_누적빈도!AP:AP,$A23-기준600회_후보!$B$1)</f>
        <v>77</v>
      </c>
      <c r="AQ23">
        <f>INDEX(_calc_누적빈도!AQ:AQ,$A23)-INDEX(_calc_누적빈도!AQ:AQ,$A23-기준600회_후보!$B$1)</f>
        <v>76</v>
      </c>
      <c r="AR23">
        <f>INDEX(_calc_누적빈도!AR:AR,$A23)-INDEX(_calc_누적빈도!AR:AR,$A23-기준600회_후보!$B$1)</f>
        <v>79</v>
      </c>
      <c r="AS23">
        <f>INDEX(_calc_누적빈도!AS:AS,$A23)-INDEX(_calc_누적빈도!AS:AS,$A23-기준600회_후보!$B$1)</f>
        <v>81</v>
      </c>
      <c r="AT23">
        <f>INDEX(_calc_누적빈도!AT:AT,$A23)-INDEX(_calc_누적빈도!AT:AT,$A23-기준600회_후보!$B$1)</f>
        <v>89</v>
      </c>
      <c r="AU23">
        <f>(RANK(_calc_라운드기준!B23,_calc_라운드기준!$B23:$AT23,0)+COUNTIFS(_calc_라운드기준!$B23:$AT23,_calc_라운드기준!B23,$B$1:$AT$1,"&lt;"&amp;1))-(RANK(B23,$B23:$AT23,0)+COUNTIFS($B23:$AT23,B23,$B$1:$AT$1,"&lt;"&amp;1))</f>
        <v>-27</v>
      </c>
      <c r="AV23">
        <f>(RANK(_calc_라운드기준!C23,_calc_라운드기준!$B23:$AT23,0)+COUNTIFS(_calc_라운드기준!$B23:$AT23,_calc_라운드기준!C23,$B$1:$AT$1,"&lt;"&amp;2))-(RANK(C23,$B23:$AT23,0)+COUNTIFS($B23:$AT23,C23,$B$1:$AT$1,"&lt;"&amp;2))</f>
        <v>1</v>
      </c>
      <c r="AW23">
        <f>(RANK(_calc_라운드기준!D23,_calc_라운드기준!$B23:$AT23,0)+COUNTIFS(_calc_라운드기준!$B23:$AT23,_calc_라운드기준!D23,$B$1:$AT$1,"&lt;"&amp;3))-(RANK(D23,$B23:$AT23,0)+COUNTIFS($B23:$AT23,D23,$B$1:$AT$1,"&lt;"&amp;3))</f>
        <v>-3</v>
      </c>
      <c r="AX23">
        <f>(RANK(_calc_라운드기준!E23,_calc_라운드기준!$B23:$AT23,0)+COUNTIFS(_calc_라운드기준!$B23:$AT23,_calc_라운드기준!E23,$B$1:$AT$1,"&lt;"&amp;4))-(RANK(E23,$B23:$AT23,0)+COUNTIFS($B23:$AT23,E23,$B$1:$AT$1,"&lt;"&amp;4))</f>
        <v>-23</v>
      </c>
      <c r="AY23">
        <f>(RANK(_calc_라운드기준!F23,_calc_라운드기준!$B23:$AT23,0)+COUNTIFS(_calc_라운드기준!$B23:$AT23,_calc_라운드기준!F23,$B$1:$AT$1,"&lt;"&amp;5))-(RANK(F23,$B23:$AT23,0)+COUNTIFS($B23:$AT23,F23,$B$1:$AT$1,"&lt;"&amp;5))</f>
        <v>-31</v>
      </c>
      <c r="AZ23">
        <f>(RANK(_calc_라운드기준!G23,_calc_라운드기준!$B23:$AT23,0)+COUNTIFS(_calc_라운드기준!$B23:$AT23,_calc_라운드기준!G23,$B$1:$AT$1,"&lt;"&amp;6))-(RANK(G23,$B23:$AT23,0)+COUNTIFS($B23:$AT23,G23,$B$1:$AT$1,"&lt;"&amp;6))</f>
        <v>-1</v>
      </c>
      <c r="BA23">
        <f>(RANK(_calc_라운드기준!H23,_calc_라운드기준!$B23:$AT23,0)+COUNTIFS(_calc_라운드기준!$B23:$AT23,_calc_라운드기준!H23,$B$1:$AT$1,"&lt;"&amp;7))-(RANK(H23,$B23:$AT23,0)+COUNTIFS($B23:$AT23,H23,$B$1:$AT$1,"&lt;"&amp;7))</f>
        <v>17</v>
      </c>
      <c r="BB23">
        <f>(RANK(_calc_라운드기준!I23,_calc_라운드기준!$B23:$AT23,0)+COUNTIFS(_calc_라운드기준!$B23:$AT23,_calc_라운드기준!I23,$B$1:$AT$1,"&lt;"&amp;8))-(RANK(I23,$B23:$AT23,0)+COUNTIFS($B23:$AT23,I23,$B$1:$AT$1,"&lt;"&amp;8))</f>
        <v>-33</v>
      </c>
      <c r="BC23">
        <f>(RANK(_calc_라운드기준!J23,_calc_라운드기준!$B23:$AT23,0)+COUNTIFS(_calc_라운드기준!$B23:$AT23,_calc_라운드기준!J23,$B$1:$AT$1,"&lt;"&amp;9))-(RANK(J23,$B23:$AT23,0)+COUNTIFS($B23:$AT23,J23,$B$1:$AT$1,"&lt;"&amp;9))</f>
        <v>-15</v>
      </c>
      <c r="BD23">
        <f>(RANK(_calc_라운드기준!K23,_calc_라운드기준!$B23:$AT23,0)+COUNTIFS(_calc_라운드기준!$B23:$AT23,_calc_라운드기준!K23,$B$1:$AT$1,"&lt;"&amp;10))-(RANK(K23,$B23:$AT23,0)+COUNTIFS($B23:$AT23,K23,$B$1:$AT$1,"&lt;"&amp;10))</f>
        <v>-2</v>
      </c>
      <c r="BE23">
        <f>(RANK(_calc_라운드기준!L23,_calc_라운드기준!$B23:$AT23,0)+COUNTIFS(_calc_라운드기준!$B23:$AT23,_calc_라운드기준!L23,$B$1:$AT$1,"&lt;"&amp;11))-(RANK(L23,$B23:$AT23,0)+COUNTIFS($B23:$AT23,L23,$B$1:$AT$1,"&lt;"&amp;11))</f>
        <v>11</v>
      </c>
      <c r="BF23">
        <f>(RANK(_calc_라운드기준!M23,_calc_라운드기준!$B23:$AT23,0)+COUNTIFS(_calc_라운드기준!$B23:$AT23,_calc_라운드기준!M23,$B$1:$AT$1,"&lt;"&amp;12))-(RANK(M23,$B23:$AT23,0)+COUNTIFS($B23:$AT23,M23,$B$1:$AT$1,"&lt;"&amp;12))</f>
        <v>36</v>
      </c>
      <c r="BG23">
        <f>(RANK(_calc_라운드기준!N23,_calc_라운드기준!$B23:$AT23,0)+COUNTIFS(_calc_라운드기준!$B23:$AT23,_calc_라운드기준!N23,$B$1:$AT$1,"&lt;"&amp;13))-(RANK(N23,$B23:$AT23,0)+COUNTIFS($B23:$AT23,N23,$B$1:$AT$1,"&lt;"&amp;13))</f>
        <v>16</v>
      </c>
      <c r="BH23">
        <f>(RANK(_calc_라운드기준!O23,_calc_라운드기준!$B23:$AT23,0)+COUNTIFS(_calc_라운드기준!$B23:$AT23,_calc_라운드기준!O23,$B$1:$AT$1,"&lt;"&amp;14))-(RANK(O23,$B23:$AT23,0)+COUNTIFS($B23:$AT23,O23,$B$1:$AT$1,"&lt;"&amp;14))</f>
        <v>11</v>
      </c>
      <c r="BI23">
        <f>(RANK(_calc_라운드기준!P23,_calc_라운드기준!$B23:$AT23,0)+COUNTIFS(_calc_라운드기준!$B23:$AT23,_calc_라운드기준!P23,$B$1:$AT$1,"&lt;"&amp;15))-(RANK(P23,$B23:$AT23,0)+COUNTIFS($B23:$AT23,P23,$B$1:$AT$1,"&lt;"&amp;15))</f>
        <v>-6</v>
      </c>
      <c r="BJ23">
        <f>(RANK(_calc_라운드기준!Q23,_calc_라운드기준!$B23:$AT23,0)+COUNTIFS(_calc_라운드기준!$B23:$AT23,_calc_라운드기준!Q23,$B$1:$AT$1,"&lt;"&amp;16))-(RANK(Q23,$B23:$AT23,0)+COUNTIFS($B23:$AT23,Q23,$B$1:$AT$1,"&lt;"&amp;16))</f>
        <v>-3</v>
      </c>
      <c r="BK23">
        <f>(RANK(_calc_라운드기준!R23,_calc_라운드기준!$B23:$AT23,0)+COUNTIFS(_calc_라운드기준!$B23:$AT23,_calc_라운드기준!R23,$B$1:$AT$1,"&lt;"&amp;17))-(RANK(R23,$B23:$AT23,0)+COUNTIFS($B23:$AT23,R23,$B$1:$AT$1,"&lt;"&amp;17))</f>
        <v>-10</v>
      </c>
      <c r="BL23">
        <f>(RANK(_calc_라운드기준!S23,_calc_라운드기준!$B23:$AT23,0)+COUNTIFS(_calc_라운드기준!$B23:$AT23,_calc_라운드기준!S23,$B$1:$AT$1,"&lt;"&amp;18))-(RANK(S23,$B23:$AT23,0)+COUNTIFS($B23:$AT23,S23,$B$1:$AT$1,"&lt;"&amp;18))</f>
        <v>26</v>
      </c>
      <c r="BM23">
        <f>(RANK(_calc_라운드기준!T23,_calc_라운드기준!$B23:$AT23,0)+COUNTIFS(_calc_라운드기준!$B23:$AT23,_calc_라운드기준!T23,$B$1:$AT$1,"&lt;"&amp;19))-(RANK(T23,$B23:$AT23,0)+COUNTIFS($B23:$AT23,T23,$B$1:$AT$1,"&lt;"&amp;19))</f>
        <v>3</v>
      </c>
      <c r="BN23">
        <f>(RANK(_calc_라운드기준!U23,_calc_라운드기준!$B23:$AT23,0)+COUNTIFS(_calc_라운드기준!$B23:$AT23,_calc_라운드기준!U23,$B$1:$AT$1,"&lt;"&amp;20))-(RANK(U23,$B23:$AT23,0)+COUNTIFS($B23:$AT23,U23,$B$1:$AT$1,"&lt;"&amp;20))</f>
        <v>-15</v>
      </c>
      <c r="BO23">
        <f>(RANK(_calc_라운드기준!V23,_calc_라운드기준!$B23:$AT23,0)+COUNTIFS(_calc_라운드기준!$B23:$AT23,_calc_라운드기준!V23,$B$1:$AT$1,"&lt;"&amp;21))-(RANK(V23,$B23:$AT23,0)+COUNTIFS($B23:$AT23,V23,$B$1:$AT$1,"&lt;"&amp;21))</f>
        <v>38</v>
      </c>
      <c r="BP23">
        <f>(RANK(_calc_라운드기준!W23,_calc_라운드기준!$B23:$AT23,0)+COUNTIFS(_calc_라운드기준!$B23:$AT23,_calc_라운드기준!W23,$B$1:$AT$1,"&lt;"&amp;22))-(RANK(W23,$B23:$AT23,0)+COUNTIFS($B23:$AT23,W23,$B$1:$AT$1,"&lt;"&amp;22))</f>
        <v>2</v>
      </c>
      <c r="BQ23">
        <f>(RANK(_calc_라운드기준!X23,_calc_라운드기준!$B23:$AT23,0)+COUNTIFS(_calc_라운드기준!$B23:$AT23,_calc_라운드기준!X23,$B$1:$AT$1,"&lt;"&amp;23))-(RANK(X23,$B23:$AT23,0)+COUNTIFS($B23:$AT23,X23,$B$1:$AT$1,"&lt;"&amp;23))</f>
        <v>-29</v>
      </c>
      <c r="BR23">
        <f>(RANK(_calc_라운드기준!Y23,_calc_라운드기준!$B23:$AT23,0)+COUNTIFS(_calc_라운드기준!$B23:$AT23,_calc_라운드기준!Y23,$B$1:$AT$1,"&lt;"&amp;24))-(RANK(Y23,$B23:$AT23,0)+COUNTIFS($B23:$AT23,Y23,$B$1:$AT$1,"&lt;"&amp;24))</f>
        <v>1</v>
      </c>
      <c r="BS23">
        <f>(RANK(_calc_라운드기준!Z23,_calc_라운드기준!$B23:$AT23,0)+COUNTIFS(_calc_라운드기준!$B23:$AT23,_calc_라운드기준!Z23,$B$1:$AT$1,"&lt;"&amp;25))-(RANK(Z23,$B23:$AT23,0)+COUNTIFS($B23:$AT23,Z23,$B$1:$AT$1,"&lt;"&amp;25))</f>
        <v>-15</v>
      </c>
      <c r="BT23">
        <f>(RANK(_calc_라운드기준!AA23,_calc_라운드기준!$B23:$AT23,0)+COUNTIFS(_calc_라운드기준!$B23:$AT23,_calc_라운드기준!AA23,$B$1:$AT$1,"&lt;"&amp;26))-(RANK(AA23,$B23:$AT23,0)+COUNTIFS($B23:$AT23,AA23,$B$1:$AT$1,"&lt;"&amp;26))</f>
        <v>2</v>
      </c>
      <c r="BU23">
        <f>(RANK(_calc_라운드기준!AB23,_calc_라운드기준!$B23:$AT23,0)+COUNTIFS(_calc_라운드기준!$B23:$AT23,_calc_라운드기준!AB23,$B$1:$AT$1,"&lt;"&amp;27))-(RANK(AB23,$B23:$AT23,0)+COUNTIFS($B23:$AT23,AB23,$B$1:$AT$1,"&lt;"&amp;27))</f>
        <v>-17</v>
      </c>
      <c r="BV23">
        <f>(RANK(_calc_라운드기준!AC23,_calc_라운드기준!$B23:$AT23,0)+COUNTIFS(_calc_라운드기준!$B23:$AT23,_calc_라운드기준!AC23,$B$1:$AT$1,"&lt;"&amp;28))-(RANK(AC23,$B23:$AT23,0)+COUNTIFS($B23:$AT23,AC23,$B$1:$AT$1,"&lt;"&amp;28))</f>
        <v>-9</v>
      </c>
      <c r="BW23">
        <f>(RANK(_calc_라운드기준!AD23,_calc_라운드기준!$B23:$AT23,0)+COUNTIFS(_calc_라운드기준!$B23:$AT23,_calc_라운드기준!AD23,$B$1:$AT$1,"&lt;"&amp;29))-(RANK(AD23,$B23:$AT23,0)+COUNTIFS($B23:$AT23,AD23,$B$1:$AT$1,"&lt;"&amp;29))</f>
        <v>-3</v>
      </c>
      <c r="BX23">
        <f>(RANK(_calc_라운드기준!AE23,_calc_라운드기준!$B23:$AT23,0)+COUNTIFS(_calc_라운드기준!$B23:$AT23,_calc_라운드기준!AE23,$B$1:$AT$1,"&lt;"&amp;30))-(RANK(AE23,$B23:$AT23,0)+COUNTIFS($B23:$AT23,AE23,$B$1:$AT$1,"&lt;"&amp;30))</f>
        <v>-11</v>
      </c>
      <c r="BY23">
        <f>(RANK(_calc_라운드기준!AF23,_calc_라운드기준!$B23:$AT23,0)+COUNTIFS(_calc_라운드기준!$B23:$AT23,_calc_라운드기준!AF23,$B$1:$AT$1,"&lt;"&amp;31))-(RANK(AF23,$B23:$AT23,0)+COUNTIFS($B23:$AT23,AF23,$B$1:$AT$1,"&lt;"&amp;31))</f>
        <v>-6</v>
      </c>
      <c r="BZ23">
        <f>(RANK(_calc_라운드기준!AG23,_calc_라운드기준!$B23:$AT23,0)+COUNTIFS(_calc_라운드기준!$B23:$AT23,_calc_라운드기준!AG23,$B$1:$AT$1,"&lt;"&amp;32))-(RANK(AG23,$B23:$AT23,0)+COUNTIFS($B23:$AT23,AG23,$B$1:$AT$1,"&lt;"&amp;32))</f>
        <v>-10</v>
      </c>
      <c r="CA23">
        <f>(RANK(_calc_라운드기준!AH23,_calc_라운드기준!$B23:$AT23,0)+COUNTIFS(_calc_라운드기준!$B23:$AT23,_calc_라운드기준!AH23,$B$1:$AT$1,"&lt;"&amp;33))-(RANK(AH23,$B23:$AT23,0)+COUNTIFS($B23:$AT23,AH23,$B$1:$AT$1,"&lt;"&amp;33))</f>
        <v>31</v>
      </c>
      <c r="CB23">
        <f>(RANK(_calc_라운드기준!AI23,_calc_라운드기준!$B23:$AT23,0)+COUNTIFS(_calc_라운드기준!$B23:$AT23,_calc_라운드기준!AI23,$B$1:$AT$1,"&lt;"&amp;34))-(RANK(AI23,$B23:$AT23,0)+COUNTIFS($B23:$AT23,AI23,$B$1:$AT$1,"&lt;"&amp;34))</f>
        <v>25</v>
      </c>
      <c r="CC23">
        <f>(RANK(_calc_라운드기준!AJ23,_calc_라운드기준!$B23:$AT23,0)+COUNTIFS(_calc_라운드기준!$B23:$AT23,_calc_라운드기준!AJ23,$B$1:$AT$1,"&lt;"&amp;35))-(RANK(AJ23,$B23:$AT23,0)+COUNTIFS($B23:$AT23,AJ23,$B$1:$AT$1,"&lt;"&amp;35))</f>
        <v>-6</v>
      </c>
      <c r="CD23">
        <f>(RANK(_calc_라운드기준!AK23,_calc_라운드기준!$B23:$AT23,0)+COUNTIFS(_calc_라운드기준!$B23:$AT23,_calc_라운드기준!AK23,$B$1:$AT$1,"&lt;"&amp;36))-(RANK(AK23,$B23:$AT23,0)+COUNTIFS($B23:$AT23,AK23,$B$1:$AT$1,"&lt;"&amp;36))</f>
        <v>-10</v>
      </c>
      <c r="CE23">
        <f>(RANK(_calc_라운드기준!AL23,_calc_라운드기준!$B23:$AT23,0)+COUNTIFS(_calc_라운드기준!$B23:$AT23,_calc_라운드기준!AL23,$B$1:$AT$1,"&lt;"&amp;37))-(RANK(AL23,$B23:$AT23,0)+COUNTIFS($B23:$AT23,AL23,$B$1:$AT$1,"&lt;"&amp;37))</f>
        <v>-12</v>
      </c>
      <c r="CF23">
        <f>(RANK(_calc_라운드기준!AM23,_calc_라운드기준!$B23:$AT23,0)+COUNTIFS(_calc_라운드기준!$B23:$AT23,_calc_라운드기준!AM23,$B$1:$AT$1,"&lt;"&amp;38))-(RANK(AM23,$B23:$AT23,0)+COUNTIFS($B23:$AT23,AM23,$B$1:$AT$1,"&lt;"&amp;38))</f>
        <v>17</v>
      </c>
      <c r="CG23">
        <f>(RANK(_calc_라운드기준!AN23,_calc_라운드기준!$B23:$AT23,0)+COUNTIFS(_calc_라운드기준!$B23:$AT23,_calc_라운드기준!AN23,$B$1:$AT$1,"&lt;"&amp;39))-(RANK(AN23,$B23:$AT23,0)+COUNTIFS($B23:$AT23,AN23,$B$1:$AT$1,"&lt;"&amp;39))</f>
        <v>15</v>
      </c>
      <c r="CH23">
        <f>(RANK(_calc_라운드기준!AO23,_calc_라운드기준!$B23:$AT23,0)+COUNTIFS(_calc_라운드기준!$B23:$AT23,_calc_라운드기준!AO23,$B$1:$AT$1,"&lt;"&amp;40))-(RANK(AO23,$B23:$AT23,0)+COUNTIFS($B23:$AT23,AO23,$B$1:$AT$1,"&lt;"&amp;40))</f>
        <v>-19</v>
      </c>
      <c r="CI23">
        <f>(RANK(_calc_라운드기준!AP23,_calc_라운드기준!$B23:$AT23,0)+COUNTIFS(_calc_라운드기준!$B23:$AT23,_calc_라운드기준!AP23,$B$1:$AT$1,"&lt;"&amp;41))-(RANK(AP23,$B23:$AT23,0)+COUNTIFS($B23:$AT23,AP23,$B$1:$AT$1,"&lt;"&amp;41))</f>
        <v>-7</v>
      </c>
      <c r="CJ23">
        <f>(RANK(_calc_라운드기준!AQ23,_calc_라운드기준!$B23:$AT23,0)+COUNTIFS(_calc_라운드기준!$B23:$AT23,_calc_라운드기준!AQ23,$B$1:$AT$1,"&lt;"&amp;42))-(RANK(AQ23,$B23:$AT23,0)+COUNTIFS($B23:$AT23,AQ23,$B$1:$AT$1,"&lt;"&amp;42))</f>
        <v>11</v>
      </c>
      <c r="CK23">
        <f>(RANK(_calc_라운드기준!AR23,_calc_라운드기준!$B23:$AT23,0)+COUNTIFS(_calc_라운드기준!$B23:$AT23,_calc_라운드기준!AR23,$B$1:$AT$1,"&lt;"&amp;43))-(RANK(AR23,$B23:$AT23,0)+COUNTIFS($B23:$AT23,AR23,$B$1:$AT$1,"&lt;"&amp;43))</f>
        <v>18</v>
      </c>
      <c r="CL23">
        <f>(RANK(_calc_라운드기준!AS23,_calc_라운드기준!$B23:$AT23,0)+COUNTIFS(_calc_라운드기준!$B23:$AT23,_calc_라운드기준!AS23,$B$1:$AT$1,"&lt;"&amp;44))-(RANK(AS23,$B23:$AT23,0)+COUNTIFS($B23:$AT23,AS23,$B$1:$AT$1,"&lt;"&amp;44))</f>
        <v>17</v>
      </c>
      <c r="CM23">
        <f>(RANK(_calc_라운드기준!AT23,_calc_라운드기준!$B23:$AT23,0)+COUNTIFS(_calc_라운드기준!$B23:$AT23,_calc_라운드기준!AT23,$B$1:$AT$1,"&lt;"&amp;45))-(RANK(AT23,$B23:$AT23,0)+COUNTIFS($B23:$AT23,AT23,$B$1:$AT$1,"&lt;"&amp;45))</f>
        <v>25</v>
      </c>
      <c r="CN23">
        <f t="shared" si="0"/>
        <v>42</v>
      </c>
      <c r="CO23">
        <f t="shared" si="1"/>
        <v>19</v>
      </c>
      <c r="CP23">
        <f t="shared" si="2"/>
        <v>23</v>
      </c>
      <c r="CQ23">
        <f t="shared" si="3"/>
        <v>41</v>
      </c>
      <c r="CR23">
        <f t="shared" si="4"/>
        <v>44</v>
      </c>
      <c r="CS23">
        <f t="shared" si="5"/>
        <v>21</v>
      </c>
      <c r="CT23">
        <f t="shared" si="6"/>
        <v>8</v>
      </c>
      <c r="CU23">
        <f t="shared" si="7"/>
        <v>45</v>
      </c>
      <c r="CV23">
        <f t="shared" si="8"/>
        <v>36</v>
      </c>
      <c r="CW23">
        <f t="shared" si="9"/>
        <v>22</v>
      </c>
      <c r="CX23">
        <f t="shared" si="10"/>
        <v>13</v>
      </c>
      <c r="CY23">
        <f t="shared" si="11"/>
        <v>2</v>
      </c>
      <c r="CZ23">
        <f t="shared" si="12"/>
        <v>11</v>
      </c>
      <c r="DA23">
        <f t="shared" si="13"/>
        <v>14</v>
      </c>
      <c r="DB23">
        <f t="shared" si="14"/>
        <v>26</v>
      </c>
      <c r="DC23">
        <f t="shared" si="15"/>
        <v>24</v>
      </c>
      <c r="DD23">
        <f t="shared" si="16"/>
        <v>31</v>
      </c>
      <c r="DE23">
        <f t="shared" si="17"/>
        <v>4</v>
      </c>
      <c r="DF23">
        <f t="shared" si="18"/>
        <v>16</v>
      </c>
      <c r="DG23">
        <f t="shared" si="19"/>
        <v>37</v>
      </c>
      <c r="DH23">
        <f t="shared" si="20"/>
        <v>1</v>
      </c>
      <c r="DI23">
        <f t="shared" si="21"/>
        <v>17</v>
      </c>
      <c r="DJ23">
        <f t="shared" si="22"/>
        <v>43</v>
      </c>
      <c r="DK23">
        <f t="shared" si="23"/>
        <v>20</v>
      </c>
      <c r="DL23">
        <f t="shared" si="24"/>
        <v>38</v>
      </c>
      <c r="DM23">
        <f t="shared" si="25"/>
        <v>18</v>
      </c>
      <c r="DN23">
        <f t="shared" si="26"/>
        <v>39</v>
      </c>
      <c r="DO23">
        <f t="shared" si="27"/>
        <v>30</v>
      </c>
      <c r="DP23">
        <f t="shared" si="28"/>
        <v>25</v>
      </c>
      <c r="DQ23">
        <f t="shared" si="29"/>
        <v>34</v>
      </c>
      <c r="DR23">
        <f t="shared" si="30"/>
        <v>27</v>
      </c>
      <c r="DS23">
        <f t="shared" si="31"/>
        <v>32</v>
      </c>
      <c r="DT23">
        <f t="shared" si="32"/>
        <v>3</v>
      </c>
      <c r="DU23">
        <f t="shared" si="33"/>
        <v>5</v>
      </c>
      <c r="DV23">
        <f t="shared" si="34"/>
        <v>28</v>
      </c>
      <c r="DW23">
        <f t="shared" si="35"/>
        <v>33</v>
      </c>
      <c r="DX23">
        <f t="shared" si="36"/>
        <v>35</v>
      </c>
      <c r="DY23">
        <f t="shared" si="37"/>
        <v>9</v>
      </c>
      <c r="DZ23">
        <f t="shared" si="38"/>
        <v>12</v>
      </c>
      <c r="EA23">
        <f t="shared" si="39"/>
        <v>40</v>
      </c>
      <c r="EB23">
        <f t="shared" si="40"/>
        <v>29</v>
      </c>
      <c r="EC23">
        <f t="shared" si="41"/>
        <v>15</v>
      </c>
      <c r="ED23">
        <f t="shared" si="42"/>
        <v>7</v>
      </c>
      <c r="EE23">
        <f t="shared" si="43"/>
        <v>10</v>
      </c>
      <c r="EF23">
        <f t="shared" si="44"/>
        <v>6</v>
      </c>
    </row>
    <row r="24" spans="1:136" ht="16.5" customHeight="1">
      <c r="A24">
        <f>_calc_라운드기준!A24</f>
        <v>1222</v>
      </c>
      <c r="B24">
        <f>INDEX(_calc_누적빈도!B:B,$A24)-INDEX(_calc_누적빈도!B:B,$A24-기준600회_후보!$B$1)</f>
        <v>75</v>
      </c>
      <c r="C24">
        <f>INDEX(_calc_누적빈도!C:C,$A24)-INDEX(_calc_누적빈도!C:C,$A24-기준600회_후보!$B$1)</f>
        <v>72</v>
      </c>
      <c r="D24">
        <f>INDEX(_calc_누적빈도!D:D,$A24)-INDEX(_calc_누적빈도!D:D,$A24-기준600회_후보!$B$1)</f>
        <v>91</v>
      </c>
      <c r="E24">
        <f>INDEX(_calc_누적빈도!E:E,$A24)-INDEX(_calc_누적빈도!E:E,$A24-기준600회_후보!$B$1)</f>
        <v>70</v>
      </c>
      <c r="F24">
        <f>INDEX(_calc_누적빈도!F:F,$A24)-INDEX(_calc_누적빈도!F:F,$A24-기준600회_후보!$B$1)</f>
        <v>63</v>
      </c>
      <c r="G24">
        <f>INDEX(_calc_누적빈도!G:G,$A24)-INDEX(_calc_누적빈도!G:G,$A24-기준600회_후보!$B$1)</f>
        <v>89</v>
      </c>
      <c r="H24">
        <f>INDEX(_calc_누적빈도!H:H,$A24)-INDEX(_calc_누적빈도!H:H,$A24-기준600회_후보!$B$1)</f>
        <v>91</v>
      </c>
      <c r="I24">
        <f>INDEX(_calc_누적빈도!I:I,$A24)-INDEX(_calc_누적빈도!I:I,$A24-기준600회_후보!$B$1)</f>
        <v>67</v>
      </c>
      <c r="J24">
        <f>INDEX(_calc_누적빈도!J:J,$A24)-INDEX(_calc_누적빈도!J:J,$A24-기준600회_후보!$B$1)</f>
        <v>70</v>
      </c>
      <c r="K24">
        <f>INDEX(_calc_누적빈도!K:K,$A24)-INDEX(_calc_누적빈도!K:K,$A24-기준600회_후보!$B$1)</f>
        <v>78</v>
      </c>
      <c r="L24">
        <f>INDEX(_calc_누적빈도!L:L,$A24)-INDEX(_calc_누적빈도!L:L,$A24-기준600회_후보!$B$1)</f>
        <v>84</v>
      </c>
      <c r="M24">
        <f>INDEX(_calc_누적빈도!M:M,$A24)-INDEX(_calc_누적빈도!M:M,$A24-기준600회_후보!$B$1)</f>
        <v>96</v>
      </c>
      <c r="N24">
        <f>INDEX(_calc_누적빈도!N:N,$A24)-INDEX(_calc_누적빈도!N:N,$A24-기준600회_후보!$B$1)</f>
        <v>88</v>
      </c>
      <c r="O24">
        <f>INDEX(_calc_누적빈도!O:O,$A24)-INDEX(_calc_누적빈도!O:O,$A24-기준600회_후보!$B$1)</f>
        <v>76</v>
      </c>
      <c r="P24">
        <f>INDEX(_calc_누적빈도!P:P,$A24)-INDEX(_calc_누적빈도!P:P,$A24-기준600회_후보!$B$1)</f>
        <v>90</v>
      </c>
      <c r="Q24">
        <f>INDEX(_calc_누적빈도!Q:Q,$A24)-INDEX(_calc_누적빈도!Q:Q,$A24-기준600회_후보!$B$1)</f>
        <v>91</v>
      </c>
      <c r="R24">
        <f>INDEX(_calc_누적빈도!R:R,$A24)-INDEX(_calc_누적빈도!R:R,$A24-기준600회_후보!$B$1)</f>
        <v>78</v>
      </c>
      <c r="S24">
        <f>INDEX(_calc_누적빈도!S:S,$A24)-INDEX(_calc_누적빈도!S:S,$A24-기준600회_후보!$B$1)</f>
        <v>86</v>
      </c>
      <c r="T24">
        <f>INDEX(_calc_누적빈도!T:T,$A24)-INDEX(_calc_누적빈도!T:T,$A24-기준600회_후보!$B$1)</f>
        <v>86</v>
      </c>
      <c r="U24">
        <f>INDEX(_calc_누적빈도!U:U,$A24)-INDEX(_calc_누적빈도!U:U,$A24-기준600회_후보!$B$1)</f>
        <v>65</v>
      </c>
      <c r="V24">
        <f>INDEX(_calc_누적빈도!V:V,$A24)-INDEX(_calc_누적빈도!V:V,$A24-기준600회_후보!$B$1)</f>
        <v>93</v>
      </c>
      <c r="W24">
        <f>INDEX(_calc_누적빈도!W:W,$A24)-INDEX(_calc_누적빈도!W:W,$A24-기준600회_후보!$B$1)</f>
        <v>69</v>
      </c>
      <c r="X24">
        <f>INDEX(_calc_누적빈도!X:X,$A24)-INDEX(_calc_누적빈도!X:X,$A24-기준600회_후보!$B$1)</f>
        <v>70</v>
      </c>
      <c r="Y24">
        <f>INDEX(_calc_누적빈도!Y:Y,$A24)-INDEX(_calc_누적빈도!Y:Y,$A24-기준600회_후보!$B$1)</f>
        <v>84</v>
      </c>
      <c r="Z24">
        <f>INDEX(_calc_누적빈도!Z:Z,$A24)-INDEX(_calc_누적빈도!Z:Z,$A24-기준600회_후보!$B$1)</f>
        <v>65</v>
      </c>
      <c r="AA24">
        <f>INDEX(_calc_누적빈도!AA:AA,$A24)-INDEX(_calc_누적빈도!AA:AA,$A24-기준600회_후보!$B$1)</f>
        <v>77</v>
      </c>
      <c r="AB24">
        <f>INDEX(_calc_누적빈도!AB:AB,$A24)-INDEX(_calc_누적빈도!AB:AB,$A24-기준600회_후보!$B$1)</f>
        <v>83</v>
      </c>
      <c r="AC24">
        <f>INDEX(_calc_누적빈도!AC:AC,$A24)-INDEX(_calc_누적빈도!AC:AC,$A24-기준600회_후보!$B$1)</f>
        <v>87</v>
      </c>
      <c r="AD24">
        <f>INDEX(_calc_누적빈도!AD:AD,$A24)-INDEX(_calc_누적빈도!AD:AD,$A24-기준600회_후보!$B$1)</f>
        <v>74</v>
      </c>
      <c r="AE24">
        <f>INDEX(_calc_누적빈도!AE:AE,$A24)-INDEX(_calc_누적빈도!AE:AE,$A24-기준600회_후보!$B$1)</f>
        <v>81</v>
      </c>
      <c r="AF24">
        <f>INDEX(_calc_누적빈도!AF:AF,$A24)-INDEX(_calc_누적빈도!AF:AF,$A24-기준600회_후보!$B$1)</f>
        <v>84</v>
      </c>
      <c r="AG24">
        <f>INDEX(_calc_누적빈도!AG:AG,$A24)-INDEX(_calc_누적빈도!AG:AG,$A24-기준600회_후보!$B$1)</f>
        <v>66</v>
      </c>
      <c r="AH24">
        <f>INDEX(_calc_누적빈도!AH:AH,$A24)-INDEX(_calc_누적빈도!AH:AH,$A24-기준600회_후보!$B$1)</f>
        <v>94</v>
      </c>
      <c r="AI24">
        <f>INDEX(_calc_누적빈도!AI:AI,$A24)-INDEX(_calc_누적빈도!AI:AI,$A24-기준600회_후보!$B$1)</f>
        <v>83</v>
      </c>
      <c r="AJ24">
        <f>INDEX(_calc_누적빈도!AJ:AJ,$A24)-INDEX(_calc_누적빈도!AJ:AJ,$A24-기준600회_후보!$B$1)</f>
        <v>80</v>
      </c>
      <c r="AK24">
        <f>INDEX(_calc_누적빈도!AK:AK,$A24)-INDEX(_calc_누적빈도!AK:AK,$A24-기준600회_후보!$B$1)</f>
        <v>81</v>
      </c>
      <c r="AL24">
        <f>INDEX(_calc_누적빈도!AL:AL,$A24)-INDEX(_calc_누적빈도!AL:AL,$A24-기준600회_후보!$B$1)</f>
        <v>76</v>
      </c>
      <c r="AM24">
        <f>INDEX(_calc_누적빈도!AM:AM,$A24)-INDEX(_calc_누적빈도!AM:AM,$A24-기준600회_후보!$B$1)</f>
        <v>94</v>
      </c>
      <c r="AN24">
        <f>INDEX(_calc_누적빈도!AN:AN,$A24)-INDEX(_calc_누적빈도!AN:AN,$A24-기준600회_후보!$B$1)</f>
        <v>83</v>
      </c>
      <c r="AO24">
        <f>INDEX(_calc_누적빈도!AO:AO,$A24)-INDEX(_calc_누적빈도!AO:AO,$A24-기준600회_후보!$B$1)</f>
        <v>69</v>
      </c>
      <c r="AP24">
        <f>INDEX(_calc_누적빈도!AP:AP,$A24)-INDEX(_calc_누적빈도!AP:AP,$A24-기준600회_후보!$B$1)</f>
        <v>76</v>
      </c>
      <c r="AQ24">
        <f>INDEX(_calc_누적빈도!AQ:AQ,$A24)-INDEX(_calc_누적빈도!AQ:AQ,$A24-기준600회_후보!$B$1)</f>
        <v>76</v>
      </c>
      <c r="AR24">
        <f>INDEX(_calc_누적빈도!AR:AR,$A24)-INDEX(_calc_누적빈도!AR:AR,$A24-기준600회_후보!$B$1)</f>
        <v>79</v>
      </c>
      <c r="AS24">
        <f>INDEX(_calc_누적빈도!AS:AS,$A24)-INDEX(_calc_누적빈도!AS:AS,$A24-기준600회_후보!$B$1)</f>
        <v>81</v>
      </c>
      <c r="AT24">
        <f>INDEX(_calc_누적빈도!AT:AT,$A24)-INDEX(_calc_누적빈도!AT:AT,$A24-기준600회_후보!$B$1)</f>
        <v>89</v>
      </c>
      <c r="AU24">
        <f>(RANK(_calc_라운드기준!B24,_calc_라운드기준!$B24:$AT24,0)+COUNTIFS(_calc_라운드기준!$B24:$AT24,_calc_라운드기준!B24,$B$1:$AT$1,"&lt;"&amp;1))-(RANK(B24,$B24:$AT24,0)+COUNTIFS($B24:$AT24,B24,$B$1:$AT$1,"&lt;"&amp;1))</f>
        <v>-27</v>
      </c>
      <c r="AV24">
        <f>(RANK(_calc_라운드기준!C24,_calc_라운드기준!$B24:$AT24,0)+COUNTIFS(_calc_라운드기준!$B24:$AT24,_calc_라운드기준!C24,$B$1:$AT$1,"&lt;"&amp;2))-(RANK(C24,$B24:$AT24,0)+COUNTIFS($B24:$AT24,C24,$B$1:$AT$1,"&lt;"&amp;2))</f>
        <v>0</v>
      </c>
      <c r="AW24">
        <f>(RANK(_calc_라운드기준!D24,_calc_라운드기준!$B24:$AT24,0)+COUNTIFS(_calc_라운드기준!$B24:$AT24,_calc_라운드기준!D24,$B$1:$AT$1,"&lt;"&amp;3))-(RANK(D24,$B24:$AT24,0)+COUNTIFS($B24:$AT24,D24,$B$1:$AT$1,"&lt;"&amp;3))</f>
        <v>-3</v>
      </c>
      <c r="AX24">
        <f>(RANK(_calc_라운드기준!E24,_calc_라운드기준!$B24:$AT24,0)+COUNTIFS(_calc_라운드기준!$B24:$AT24,_calc_라운드기준!E24,$B$1:$AT$1,"&lt;"&amp;4))-(RANK(E24,$B24:$AT24,0)+COUNTIFS($B24:$AT24,E24,$B$1:$AT$1,"&lt;"&amp;4))</f>
        <v>-14</v>
      </c>
      <c r="AY24">
        <f>(RANK(_calc_라운드기준!F24,_calc_라운드기준!$B24:$AT24,0)+COUNTIFS(_calc_라운드기준!$B24:$AT24,_calc_라운드기준!F24,$B$1:$AT$1,"&lt;"&amp;5))-(RANK(F24,$B24:$AT24,0)+COUNTIFS($B24:$AT24,F24,$B$1:$AT$1,"&lt;"&amp;5))</f>
        <v>-30</v>
      </c>
      <c r="AZ24">
        <f>(RANK(_calc_라운드기준!G24,_calc_라운드기준!$B24:$AT24,0)+COUNTIFS(_calc_라운드기준!$B24:$AT24,_calc_라운드기준!G24,$B$1:$AT$1,"&lt;"&amp;6))-(RANK(G24,$B24:$AT24,0)+COUNTIFS($B24:$AT24,G24,$B$1:$AT$1,"&lt;"&amp;6))</f>
        <v>-2</v>
      </c>
      <c r="BA24">
        <f>(RANK(_calc_라운드기준!H24,_calc_라운드기준!$B24:$AT24,0)+COUNTIFS(_calc_라운드기준!$B24:$AT24,_calc_라운드기준!H24,$B$1:$AT$1,"&lt;"&amp;7))-(RANK(H24,$B24:$AT24,0)+COUNTIFS($B24:$AT24,H24,$B$1:$AT$1,"&lt;"&amp;7))</f>
        <v>10</v>
      </c>
      <c r="BB24">
        <f>(RANK(_calc_라운드기준!I24,_calc_라운드기준!$B24:$AT24,0)+COUNTIFS(_calc_라운드기준!$B24:$AT24,_calc_라운드기준!I24,$B$1:$AT$1,"&lt;"&amp;8))-(RANK(I24,$B24:$AT24,0)+COUNTIFS($B24:$AT24,I24,$B$1:$AT$1,"&lt;"&amp;8))</f>
        <v>-33</v>
      </c>
      <c r="BC24">
        <f>(RANK(_calc_라운드기준!J24,_calc_라운드기준!$B24:$AT24,0)+COUNTIFS(_calc_라운드기준!$B24:$AT24,_calc_라운드기준!J24,$B$1:$AT$1,"&lt;"&amp;9))-(RANK(J24,$B24:$AT24,0)+COUNTIFS($B24:$AT24,J24,$B$1:$AT$1,"&lt;"&amp;9))</f>
        <v>-20</v>
      </c>
      <c r="BD24">
        <f>(RANK(_calc_라운드기준!K24,_calc_라운드기준!$B24:$AT24,0)+COUNTIFS(_calc_라운드기준!$B24:$AT24,_calc_라운드기준!K24,$B$1:$AT$1,"&lt;"&amp;10))-(RANK(K24,$B24:$AT24,0)+COUNTIFS($B24:$AT24,K24,$B$1:$AT$1,"&lt;"&amp;10))</f>
        <v>-3</v>
      </c>
      <c r="BE24">
        <f>(RANK(_calc_라운드기준!L24,_calc_라운드기준!$B24:$AT24,0)+COUNTIFS(_calc_라운드기준!$B24:$AT24,_calc_라운드기준!L24,$B$1:$AT$1,"&lt;"&amp;11))-(RANK(L24,$B24:$AT24,0)+COUNTIFS($B24:$AT24,L24,$B$1:$AT$1,"&lt;"&amp;11))</f>
        <v>21</v>
      </c>
      <c r="BF24">
        <f>(RANK(_calc_라운드기준!M24,_calc_라운드기준!$B24:$AT24,0)+COUNTIFS(_calc_라운드기준!$B24:$AT24,_calc_라운드기준!M24,$B$1:$AT$1,"&lt;"&amp;12))-(RANK(M24,$B24:$AT24,0)+COUNTIFS($B24:$AT24,M24,$B$1:$AT$1,"&lt;"&amp;12))</f>
        <v>36</v>
      </c>
      <c r="BG24">
        <f>(RANK(_calc_라운드기준!N24,_calc_라운드기준!$B24:$AT24,0)+COUNTIFS(_calc_라운드기준!$B24:$AT24,_calc_라운드기준!N24,$B$1:$AT$1,"&lt;"&amp;13))-(RANK(N24,$B24:$AT24,0)+COUNTIFS($B24:$AT24,N24,$B$1:$AT$1,"&lt;"&amp;13))</f>
        <v>13</v>
      </c>
      <c r="BH24">
        <f>(RANK(_calc_라운드기준!O24,_calc_라운드기준!$B24:$AT24,0)+COUNTIFS(_calc_라운드기준!$B24:$AT24,_calc_라운드기준!O24,$B$1:$AT$1,"&lt;"&amp;14))-(RANK(O24,$B24:$AT24,0)+COUNTIFS($B24:$AT24,O24,$B$1:$AT$1,"&lt;"&amp;14))</f>
        <v>12</v>
      </c>
      <c r="BI24">
        <f>(RANK(_calc_라운드기준!P24,_calc_라운드기준!$B24:$AT24,0)+COUNTIFS(_calc_라운드기준!$B24:$AT24,_calc_라운드기준!P24,$B$1:$AT$1,"&lt;"&amp;15))-(RANK(P24,$B24:$AT24,0)+COUNTIFS($B24:$AT24,P24,$B$1:$AT$1,"&lt;"&amp;15))</f>
        <v>-5</v>
      </c>
      <c r="BJ24">
        <f>(RANK(_calc_라운드기준!Q24,_calc_라운드기준!$B24:$AT24,0)+COUNTIFS(_calc_라운드기준!$B24:$AT24,_calc_라운드기준!Q24,$B$1:$AT$1,"&lt;"&amp;16))-(RANK(Q24,$B24:$AT24,0)+COUNTIFS($B24:$AT24,Q24,$B$1:$AT$1,"&lt;"&amp;16))</f>
        <v>-3</v>
      </c>
      <c r="BK24">
        <f>(RANK(_calc_라운드기준!R24,_calc_라운드기준!$B24:$AT24,0)+COUNTIFS(_calc_라운드기준!$B24:$AT24,_calc_라운드기준!R24,$B$1:$AT$1,"&lt;"&amp;17))-(RANK(R24,$B24:$AT24,0)+COUNTIFS($B24:$AT24,R24,$B$1:$AT$1,"&lt;"&amp;17))</f>
        <v>-2</v>
      </c>
      <c r="BL24">
        <f>(RANK(_calc_라운드기준!S24,_calc_라운드기준!$B24:$AT24,0)+COUNTIFS(_calc_라운드기준!$B24:$AT24,_calc_라운드기준!S24,$B$1:$AT$1,"&lt;"&amp;18))-(RANK(S24,$B24:$AT24,0)+COUNTIFS($B24:$AT24,S24,$B$1:$AT$1,"&lt;"&amp;18))</f>
        <v>25</v>
      </c>
      <c r="BM24">
        <f>(RANK(_calc_라운드기준!T24,_calc_라운드기준!$B24:$AT24,0)+COUNTIFS(_calc_라운드기준!$B24:$AT24,_calc_라운드기준!T24,$B$1:$AT$1,"&lt;"&amp;19))-(RANK(T24,$B24:$AT24,0)+COUNTIFS($B24:$AT24,T24,$B$1:$AT$1,"&lt;"&amp;19))</f>
        <v>4</v>
      </c>
      <c r="BN24">
        <f>(RANK(_calc_라운드기준!U24,_calc_라운드기준!$B24:$AT24,0)+COUNTIFS(_calc_라운드기준!$B24:$AT24,_calc_라운드기준!U24,$B$1:$AT$1,"&lt;"&amp;20))-(RANK(U24,$B24:$AT24,0)+COUNTIFS($B24:$AT24,U24,$B$1:$AT$1,"&lt;"&amp;20))</f>
        <v>-17</v>
      </c>
      <c r="BO24">
        <f>(RANK(_calc_라운드기준!V24,_calc_라운드기준!$B24:$AT24,0)+COUNTIFS(_calc_라운드기준!$B24:$AT24,_calc_라운드기준!V24,$B$1:$AT$1,"&lt;"&amp;21))-(RANK(V24,$B24:$AT24,0)+COUNTIFS($B24:$AT24,V24,$B$1:$AT$1,"&lt;"&amp;21))</f>
        <v>38</v>
      </c>
      <c r="BP24">
        <f>(RANK(_calc_라운드기준!W24,_calc_라운드기준!$B24:$AT24,0)+COUNTIFS(_calc_라운드기준!$B24:$AT24,_calc_라운드기준!W24,$B$1:$AT$1,"&lt;"&amp;22))-(RANK(W24,$B24:$AT24,0)+COUNTIFS($B24:$AT24,W24,$B$1:$AT$1,"&lt;"&amp;22))</f>
        <v>4</v>
      </c>
      <c r="BQ24">
        <f>(RANK(_calc_라운드기준!X24,_calc_라운드기준!$B24:$AT24,0)+COUNTIFS(_calc_라운드기준!$B24:$AT24,_calc_라운드기준!X24,$B$1:$AT$1,"&lt;"&amp;23))-(RANK(X24,$B24:$AT24,0)+COUNTIFS($B24:$AT24,X24,$B$1:$AT$1,"&lt;"&amp;23))</f>
        <v>-29</v>
      </c>
      <c r="BR24">
        <f>(RANK(_calc_라운드기준!Y24,_calc_라운드기준!$B24:$AT24,0)+COUNTIFS(_calc_라운드기준!$B24:$AT24,_calc_라운드기준!Y24,$B$1:$AT$1,"&lt;"&amp;24))-(RANK(Y24,$B24:$AT24,0)+COUNTIFS($B24:$AT24,Y24,$B$1:$AT$1,"&lt;"&amp;24))</f>
        <v>-6</v>
      </c>
      <c r="BS24">
        <f>(RANK(_calc_라운드기준!Z24,_calc_라운드기준!$B24:$AT24,0)+COUNTIFS(_calc_라운드기준!$B24:$AT24,_calc_라운드기준!Z24,$B$1:$AT$1,"&lt;"&amp;25))-(RANK(Z24,$B24:$AT24,0)+COUNTIFS($B24:$AT24,Z24,$B$1:$AT$1,"&lt;"&amp;25))</f>
        <v>-17</v>
      </c>
      <c r="BT24">
        <f>(RANK(_calc_라운드기준!AA24,_calc_라운드기준!$B24:$AT24,0)+COUNTIFS(_calc_라운드기준!$B24:$AT24,_calc_라운드기준!AA24,$B$1:$AT$1,"&lt;"&amp;26))-(RANK(AA24,$B24:$AT24,0)+COUNTIFS($B24:$AT24,AA24,$B$1:$AT$1,"&lt;"&amp;26))</f>
        <v>0</v>
      </c>
      <c r="BU24">
        <f>(RANK(_calc_라운드기준!AB24,_calc_라운드기준!$B24:$AT24,0)+COUNTIFS(_calc_라운드기준!$B24:$AT24,_calc_라운드기준!AB24,$B$1:$AT$1,"&lt;"&amp;27))-(RANK(AB24,$B24:$AT24,0)+COUNTIFS($B24:$AT24,AB24,$B$1:$AT$1,"&lt;"&amp;27))</f>
        <v>-17</v>
      </c>
      <c r="BV24">
        <f>(RANK(_calc_라운드기준!AC24,_calc_라운드기준!$B24:$AT24,0)+COUNTIFS(_calc_라운드기준!$B24:$AT24,_calc_라운드기준!AC24,$B$1:$AT$1,"&lt;"&amp;28))-(RANK(AC24,$B24:$AT24,0)+COUNTIFS($B24:$AT24,AC24,$B$1:$AT$1,"&lt;"&amp;28))</f>
        <v>-7</v>
      </c>
      <c r="BW24">
        <f>(RANK(_calc_라운드기준!AD24,_calc_라운드기준!$B24:$AT24,0)+COUNTIFS(_calc_라운드기준!$B24:$AT24,_calc_라운드기준!AD24,$B$1:$AT$1,"&lt;"&amp;29))-(RANK(AD24,$B24:$AT24,0)+COUNTIFS($B24:$AT24,AD24,$B$1:$AT$1,"&lt;"&amp;29))</f>
        <v>-5</v>
      </c>
      <c r="BX24">
        <f>(RANK(_calc_라운드기준!AE24,_calc_라운드기준!$B24:$AT24,0)+COUNTIFS(_calc_라운드기준!$B24:$AT24,_calc_라운드기준!AE24,$B$1:$AT$1,"&lt;"&amp;30))-(RANK(AE24,$B24:$AT24,0)+COUNTIFS($B24:$AT24,AE24,$B$1:$AT$1,"&lt;"&amp;30))</f>
        <v>-10</v>
      </c>
      <c r="BY24">
        <f>(RANK(_calc_라운드기준!AF24,_calc_라운드기준!$B24:$AT24,0)+COUNTIFS(_calc_라운드기준!$B24:$AT24,_calc_라운드기준!AF24,$B$1:$AT$1,"&lt;"&amp;31))-(RANK(AF24,$B24:$AT24,0)+COUNTIFS($B24:$AT24,AF24,$B$1:$AT$1,"&lt;"&amp;31))</f>
        <v>-5</v>
      </c>
      <c r="BZ24">
        <f>(RANK(_calc_라운드기준!AG24,_calc_라운드기준!$B24:$AT24,0)+COUNTIFS(_calc_라운드기준!$B24:$AT24,_calc_라운드기준!AG24,$B$1:$AT$1,"&lt;"&amp;32))-(RANK(AG24,$B24:$AT24,0)+COUNTIFS($B24:$AT24,AG24,$B$1:$AT$1,"&lt;"&amp;32))</f>
        <v>-3</v>
      </c>
      <c r="CA24">
        <f>(RANK(_calc_라운드기준!AH24,_calc_라운드기준!$B24:$AT24,0)+COUNTIFS(_calc_라운드기준!$B24:$AT24,_calc_라운드기준!AH24,$B$1:$AT$1,"&lt;"&amp;33))-(RANK(AH24,$B24:$AT24,0)+COUNTIFS($B24:$AT24,AH24,$B$1:$AT$1,"&lt;"&amp;33))</f>
        <v>28</v>
      </c>
      <c r="CB24">
        <f>(RANK(_calc_라운드기준!AI24,_calc_라운드기준!$B24:$AT24,0)+COUNTIFS(_calc_라운드기준!$B24:$AT24,_calc_라운드기준!AI24,$B$1:$AT$1,"&lt;"&amp;34))-(RANK(AI24,$B24:$AT24,0)+COUNTIFS($B24:$AT24,AI24,$B$1:$AT$1,"&lt;"&amp;34))</f>
        <v>26</v>
      </c>
      <c r="CC24">
        <f>(RANK(_calc_라운드기준!AJ24,_calc_라운드기준!$B24:$AT24,0)+COUNTIFS(_calc_라운드기준!$B24:$AT24,_calc_라운드기준!AJ24,$B$1:$AT$1,"&lt;"&amp;35))-(RANK(AJ24,$B24:$AT24,0)+COUNTIFS($B24:$AT24,AJ24,$B$1:$AT$1,"&lt;"&amp;35))</f>
        <v>-5</v>
      </c>
      <c r="CD24">
        <f>(RANK(_calc_라운드기준!AK24,_calc_라운드기준!$B24:$AT24,0)+COUNTIFS(_calc_라운드기준!$B24:$AT24,_calc_라운드기준!AK24,$B$1:$AT$1,"&lt;"&amp;36))-(RANK(AK24,$B24:$AT24,0)+COUNTIFS($B24:$AT24,AK24,$B$1:$AT$1,"&lt;"&amp;36))</f>
        <v>-9</v>
      </c>
      <c r="CE24">
        <f>(RANK(_calc_라운드기준!AL24,_calc_라운드기준!$B24:$AT24,0)+COUNTIFS(_calc_라운드기준!$B24:$AT24,_calc_라운드기준!AL24,$B$1:$AT$1,"&lt;"&amp;37))-(RANK(AL24,$B24:$AT24,0)+COUNTIFS($B24:$AT24,AL24,$B$1:$AT$1,"&lt;"&amp;37))</f>
        <v>-10</v>
      </c>
      <c r="CF24">
        <f>(RANK(_calc_라운드기준!AM24,_calc_라운드기준!$B24:$AT24,0)+COUNTIFS(_calc_라운드기준!$B24:$AT24,_calc_라운드기준!AM24,$B$1:$AT$1,"&lt;"&amp;38))-(RANK(AM24,$B24:$AT24,0)+COUNTIFS($B24:$AT24,AM24,$B$1:$AT$1,"&lt;"&amp;38))</f>
        <v>18</v>
      </c>
      <c r="CG24">
        <f>(RANK(_calc_라운드기준!AN24,_calc_라운드기준!$B24:$AT24,0)+COUNTIFS(_calc_라운드기준!$B24:$AT24,_calc_라운드기준!AN24,$B$1:$AT$1,"&lt;"&amp;39))-(RANK(AN24,$B24:$AT24,0)+COUNTIFS($B24:$AT24,AN24,$B$1:$AT$1,"&lt;"&amp;39))</f>
        <v>11</v>
      </c>
      <c r="CH24">
        <f>(RANK(_calc_라운드기준!AO24,_calc_라운드기준!$B24:$AT24,0)+COUNTIFS(_calc_라운드기준!$B24:$AT24,_calc_라운드기준!AO24,$B$1:$AT$1,"&lt;"&amp;40))-(RANK(AO24,$B24:$AT24,0)+COUNTIFS($B24:$AT24,AO24,$B$1:$AT$1,"&lt;"&amp;40))</f>
        <v>-26</v>
      </c>
      <c r="CI24">
        <f>(RANK(_calc_라운드기준!AP24,_calc_라운드기준!$B24:$AT24,0)+COUNTIFS(_calc_라운드기준!$B24:$AT24,_calc_라운드기준!AP24,$B$1:$AT$1,"&lt;"&amp;41))-(RANK(AP24,$B24:$AT24,0)+COUNTIFS($B24:$AT24,AP24,$B$1:$AT$1,"&lt;"&amp;41))</f>
        <v>1</v>
      </c>
      <c r="CJ24">
        <f>(RANK(_calc_라운드기준!AQ24,_calc_라운드기준!$B24:$AT24,0)+COUNTIFS(_calc_라운드기준!$B24:$AT24,_calc_라운드기준!AQ24,$B$1:$AT$1,"&lt;"&amp;42))-(RANK(AQ24,$B24:$AT24,0)+COUNTIFS($B24:$AT24,AQ24,$B$1:$AT$1,"&lt;"&amp;42))</f>
        <v>8</v>
      </c>
      <c r="CK24">
        <f>(RANK(_calc_라운드기준!AR24,_calc_라운드기준!$B24:$AT24,0)+COUNTIFS(_calc_라운드기준!$B24:$AT24,_calc_라운드기준!AR24,$B$1:$AT$1,"&lt;"&amp;43))-(RANK(AR24,$B24:$AT24,0)+COUNTIFS($B24:$AT24,AR24,$B$1:$AT$1,"&lt;"&amp;43))</f>
        <v>19</v>
      </c>
      <c r="CL24">
        <f>(RANK(_calc_라운드기준!AS24,_calc_라운드기준!$B24:$AT24,0)+COUNTIFS(_calc_라운드기준!$B24:$AT24,_calc_라운드기준!AS24,$B$1:$AT$1,"&lt;"&amp;44))-(RANK(AS24,$B24:$AT24,0)+COUNTIFS($B24:$AT24,AS24,$B$1:$AT$1,"&lt;"&amp;44))</f>
        <v>10</v>
      </c>
      <c r="CM24">
        <f>(RANK(_calc_라운드기준!AT24,_calc_라운드기준!$B24:$AT24,0)+COUNTIFS(_calc_라운드기준!$B24:$AT24,_calc_라운드기준!AT24,$B$1:$AT$1,"&lt;"&amp;45))-(RANK(AT24,$B24:$AT24,0)+COUNTIFS($B24:$AT24,AT24,$B$1:$AT$1,"&lt;"&amp;45))</f>
        <v>24</v>
      </c>
      <c r="CN24">
        <f t="shared" si="0"/>
        <v>42</v>
      </c>
      <c r="CO24">
        <f t="shared" si="1"/>
        <v>19</v>
      </c>
      <c r="CP24">
        <f t="shared" si="2"/>
        <v>23</v>
      </c>
      <c r="CQ24">
        <f t="shared" si="3"/>
        <v>36</v>
      </c>
      <c r="CR24">
        <f t="shared" si="4"/>
        <v>44</v>
      </c>
      <c r="CS24">
        <f t="shared" si="5"/>
        <v>21</v>
      </c>
      <c r="CT24">
        <f t="shared" si="6"/>
        <v>13</v>
      </c>
      <c r="CU24">
        <f t="shared" si="7"/>
        <v>45</v>
      </c>
      <c r="CV24">
        <f t="shared" si="8"/>
        <v>40</v>
      </c>
      <c r="CW24">
        <f t="shared" si="9"/>
        <v>24</v>
      </c>
      <c r="CX24">
        <f t="shared" si="10"/>
        <v>7</v>
      </c>
      <c r="CY24">
        <f t="shared" si="11"/>
        <v>2</v>
      </c>
      <c r="CZ24">
        <f t="shared" si="12"/>
        <v>10</v>
      </c>
      <c r="DA24">
        <f t="shared" si="13"/>
        <v>11</v>
      </c>
      <c r="DB24">
        <f t="shared" si="14"/>
        <v>27</v>
      </c>
      <c r="DC24">
        <f t="shared" si="15"/>
        <v>25</v>
      </c>
      <c r="DD24">
        <f t="shared" si="16"/>
        <v>22</v>
      </c>
      <c r="DE24">
        <f t="shared" si="17"/>
        <v>5</v>
      </c>
      <c r="DF24">
        <f t="shared" si="18"/>
        <v>16</v>
      </c>
      <c r="DG24">
        <f t="shared" si="19"/>
        <v>37</v>
      </c>
      <c r="DH24">
        <f t="shared" si="20"/>
        <v>1</v>
      </c>
      <c r="DI24">
        <f t="shared" si="21"/>
        <v>17</v>
      </c>
      <c r="DJ24">
        <f t="shared" si="22"/>
        <v>43</v>
      </c>
      <c r="DK24">
        <f t="shared" si="23"/>
        <v>31</v>
      </c>
      <c r="DL24">
        <f t="shared" si="24"/>
        <v>38</v>
      </c>
      <c r="DM24">
        <f t="shared" si="25"/>
        <v>20</v>
      </c>
      <c r="DN24">
        <f t="shared" si="26"/>
        <v>39</v>
      </c>
      <c r="DO24">
        <f t="shared" si="27"/>
        <v>32</v>
      </c>
      <c r="DP24">
        <f t="shared" si="28"/>
        <v>28</v>
      </c>
      <c r="DQ24">
        <f t="shared" si="29"/>
        <v>34</v>
      </c>
      <c r="DR24">
        <f t="shared" si="30"/>
        <v>29</v>
      </c>
      <c r="DS24">
        <f t="shared" si="31"/>
        <v>26</v>
      </c>
      <c r="DT24">
        <f t="shared" si="32"/>
        <v>3</v>
      </c>
      <c r="DU24">
        <f t="shared" si="33"/>
        <v>4</v>
      </c>
      <c r="DV24">
        <f t="shared" si="34"/>
        <v>30</v>
      </c>
      <c r="DW24">
        <f t="shared" si="35"/>
        <v>33</v>
      </c>
      <c r="DX24">
        <f t="shared" si="36"/>
        <v>35</v>
      </c>
      <c r="DY24">
        <f t="shared" si="37"/>
        <v>9</v>
      </c>
      <c r="DZ24">
        <f t="shared" si="38"/>
        <v>12</v>
      </c>
      <c r="EA24">
        <f t="shared" si="39"/>
        <v>41</v>
      </c>
      <c r="EB24">
        <f t="shared" si="40"/>
        <v>18</v>
      </c>
      <c r="EC24">
        <f t="shared" si="41"/>
        <v>15</v>
      </c>
      <c r="ED24">
        <f t="shared" si="42"/>
        <v>8</v>
      </c>
      <c r="EE24">
        <f t="shared" si="43"/>
        <v>14</v>
      </c>
      <c r="EF24">
        <f t="shared" si="44"/>
        <v>6</v>
      </c>
    </row>
    <row r="25" spans="1:136" ht="16.5" customHeight="1">
      <c r="A25">
        <f>_calc_라운드기준!A25</f>
        <v>1221</v>
      </c>
      <c r="B25">
        <f>INDEX(_calc_누적빈도!B:B,$A25)-INDEX(_calc_누적빈도!B:B,$A25-기준600회_후보!$B$1)</f>
        <v>76</v>
      </c>
      <c r="C25">
        <f>INDEX(_calc_누적빈도!C:C,$A25)-INDEX(_calc_누적빈도!C:C,$A25-기준600회_후보!$B$1)</f>
        <v>73</v>
      </c>
      <c r="D25">
        <f>INDEX(_calc_누적빈도!D:D,$A25)-INDEX(_calc_누적빈도!D:D,$A25-기준600회_후보!$B$1)</f>
        <v>91</v>
      </c>
      <c r="E25">
        <f>INDEX(_calc_누적빈도!E:E,$A25)-INDEX(_calc_누적빈도!E:E,$A25-기준600회_후보!$B$1)</f>
        <v>70</v>
      </c>
      <c r="F25">
        <f>INDEX(_calc_누적빈도!F:F,$A25)-INDEX(_calc_누적빈도!F:F,$A25-기준600회_후보!$B$1)</f>
        <v>63</v>
      </c>
      <c r="G25">
        <f>INDEX(_calc_누적빈도!G:G,$A25)-INDEX(_calc_누적빈도!G:G,$A25-기준600회_후보!$B$1)</f>
        <v>89</v>
      </c>
      <c r="H25">
        <f>INDEX(_calc_누적빈도!H:H,$A25)-INDEX(_calc_누적빈도!H:H,$A25-기준600회_후보!$B$1)</f>
        <v>91</v>
      </c>
      <c r="I25">
        <f>INDEX(_calc_누적빈도!I:I,$A25)-INDEX(_calc_누적빈도!I:I,$A25-기준600회_후보!$B$1)</f>
        <v>67</v>
      </c>
      <c r="J25">
        <f>INDEX(_calc_누적빈도!J:J,$A25)-INDEX(_calc_누적빈도!J:J,$A25-기준600회_후보!$B$1)</f>
        <v>70</v>
      </c>
      <c r="K25">
        <f>INDEX(_calc_누적빈도!K:K,$A25)-INDEX(_calc_누적빈도!K:K,$A25-기준600회_후보!$B$1)</f>
        <v>78</v>
      </c>
      <c r="L25">
        <f>INDEX(_calc_누적빈도!L:L,$A25)-INDEX(_calc_누적빈도!L:L,$A25-기준600회_후보!$B$1)</f>
        <v>84</v>
      </c>
      <c r="M25">
        <f>INDEX(_calc_누적빈도!M:M,$A25)-INDEX(_calc_누적빈도!M:M,$A25-기준600회_후보!$B$1)</f>
        <v>96</v>
      </c>
      <c r="N25">
        <f>INDEX(_calc_누적빈도!N:N,$A25)-INDEX(_calc_누적빈도!N:N,$A25-기준600회_후보!$B$1)</f>
        <v>87</v>
      </c>
      <c r="O25">
        <f>INDEX(_calc_누적빈도!O:O,$A25)-INDEX(_calc_누적빈도!O:O,$A25-기준600회_후보!$B$1)</f>
        <v>76</v>
      </c>
      <c r="P25">
        <f>INDEX(_calc_누적빈도!P:P,$A25)-INDEX(_calc_누적빈도!P:P,$A25-기준600회_후보!$B$1)</f>
        <v>90</v>
      </c>
      <c r="Q25">
        <f>INDEX(_calc_누적빈도!Q:Q,$A25)-INDEX(_calc_누적빈도!Q:Q,$A25-기준600회_후보!$B$1)</f>
        <v>92</v>
      </c>
      <c r="R25">
        <f>INDEX(_calc_누적빈도!R:R,$A25)-INDEX(_calc_누적빈도!R:R,$A25-기준600회_후보!$B$1)</f>
        <v>78</v>
      </c>
      <c r="S25">
        <f>INDEX(_calc_누적빈도!S:S,$A25)-INDEX(_calc_누적빈도!S:S,$A25-기준600회_후보!$B$1)</f>
        <v>85</v>
      </c>
      <c r="T25">
        <f>INDEX(_calc_누적빈도!T:T,$A25)-INDEX(_calc_누적빈도!T:T,$A25-기준600회_후보!$B$1)</f>
        <v>87</v>
      </c>
      <c r="U25">
        <f>INDEX(_calc_누적빈도!U:U,$A25)-INDEX(_calc_누적빈도!U:U,$A25-기준600회_후보!$B$1)</f>
        <v>65</v>
      </c>
      <c r="V25">
        <f>INDEX(_calc_누적빈도!V:V,$A25)-INDEX(_calc_누적빈도!V:V,$A25-기준600회_후보!$B$1)</f>
        <v>93</v>
      </c>
      <c r="W25">
        <f>INDEX(_calc_누적빈도!W:W,$A25)-INDEX(_calc_누적빈도!W:W,$A25-기준600회_후보!$B$1)</f>
        <v>69</v>
      </c>
      <c r="X25">
        <f>INDEX(_calc_누적빈도!X:X,$A25)-INDEX(_calc_누적빈도!X:X,$A25-기준600회_후보!$B$1)</f>
        <v>70</v>
      </c>
      <c r="Y25">
        <f>INDEX(_calc_누적빈도!Y:Y,$A25)-INDEX(_calc_누적빈도!Y:Y,$A25-기준600회_후보!$B$1)</f>
        <v>84</v>
      </c>
      <c r="Z25">
        <f>INDEX(_calc_누적빈도!Z:Z,$A25)-INDEX(_calc_누적빈도!Z:Z,$A25-기준600회_후보!$B$1)</f>
        <v>65</v>
      </c>
      <c r="AA25">
        <f>INDEX(_calc_누적빈도!AA:AA,$A25)-INDEX(_calc_누적빈도!AA:AA,$A25-기준600회_후보!$B$1)</f>
        <v>77</v>
      </c>
      <c r="AB25">
        <f>INDEX(_calc_누적빈도!AB:AB,$A25)-INDEX(_calc_누적빈도!AB:AB,$A25-기준600회_후보!$B$1)</f>
        <v>83</v>
      </c>
      <c r="AC25">
        <f>INDEX(_calc_누적빈도!AC:AC,$A25)-INDEX(_calc_누적빈도!AC:AC,$A25-기준600회_후보!$B$1)</f>
        <v>86</v>
      </c>
      <c r="AD25">
        <f>INDEX(_calc_누적빈도!AD:AD,$A25)-INDEX(_calc_누적빈도!AD:AD,$A25-기준600회_후보!$B$1)</f>
        <v>74</v>
      </c>
      <c r="AE25">
        <f>INDEX(_calc_누적빈도!AE:AE,$A25)-INDEX(_calc_누적빈도!AE:AE,$A25-기준600회_후보!$B$1)</f>
        <v>80</v>
      </c>
      <c r="AF25">
        <f>INDEX(_calc_누적빈도!AF:AF,$A25)-INDEX(_calc_누적빈도!AF:AF,$A25-기준600회_후보!$B$1)</f>
        <v>84</v>
      </c>
      <c r="AG25">
        <f>INDEX(_calc_누적빈도!AG:AG,$A25)-INDEX(_calc_누적빈도!AG:AG,$A25-기준600회_후보!$B$1)</f>
        <v>66</v>
      </c>
      <c r="AH25">
        <f>INDEX(_calc_누적빈도!AH:AH,$A25)-INDEX(_calc_누적빈도!AH:AH,$A25-기준600회_후보!$B$1)</f>
        <v>94</v>
      </c>
      <c r="AI25">
        <f>INDEX(_calc_누적빈도!AI:AI,$A25)-INDEX(_calc_누적빈도!AI:AI,$A25-기준600회_후보!$B$1)</f>
        <v>83</v>
      </c>
      <c r="AJ25">
        <f>INDEX(_calc_누적빈도!AJ:AJ,$A25)-INDEX(_calc_누적빈도!AJ:AJ,$A25-기준600회_후보!$B$1)</f>
        <v>80</v>
      </c>
      <c r="AK25">
        <f>INDEX(_calc_누적빈도!AK:AK,$A25)-INDEX(_calc_누적빈도!AK:AK,$A25-기준600회_후보!$B$1)</f>
        <v>80</v>
      </c>
      <c r="AL25">
        <f>INDEX(_calc_누적빈도!AL:AL,$A25)-INDEX(_calc_누적빈도!AL:AL,$A25-기준600회_후보!$B$1)</f>
        <v>76</v>
      </c>
      <c r="AM25">
        <f>INDEX(_calc_누적빈도!AM:AM,$A25)-INDEX(_calc_누적빈도!AM:AM,$A25-기준600회_후보!$B$1)</f>
        <v>94</v>
      </c>
      <c r="AN25">
        <f>INDEX(_calc_누적빈도!AN:AN,$A25)-INDEX(_calc_누적빈도!AN:AN,$A25-기준600회_후보!$B$1)</f>
        <v>83</v>
      </c>
      <c r="AO25">
        <f>INDEX(_calc_누적빈도!AO:AO,$A25)-INDEX(_calc_누적빈도!AO:AO,$A25-기준600회_후보!$B$1)</f>
        <v>69</v>
      </c>
      <c r="AP25">
        <f>INDEX(_calc_누적빈도!AP:AP,$A25)-INDEX(_calc_누적빈도!AP:AP,$A25-기준600회_후보!$B$1)</f>
        <v>76</v>
      </c>
      <c r="AQ25">
        <f>INDEX(_calc_누적빈도!AQ:AQ,$A25)-INDEX(_calc_누적빈도!AQ:AQ,$A25-기준600회_후보!$B$1)</f>
        <v>77</v>
      </c>
      <c r="AR25">
        <f>INDEX(_calc_누적빈도!AR:AR,$A25)-INDEX(_calc_누적빈도!AR:AR,$A25-기준600회_후보!$B$1)</f>
        <v>79</v>
      </c>
      <c r="AS25">
        <f>INDEX(_calc_누적빈도!AS:AS,$A25)-INDEX(_calc_누적빈도!AS:AS,$A25-기준600회_후보!$B$1)</f>
        <v>81</v>
      </c>
      <c r="AT25">
        <f>INDEX(_calc_누적빈도!AT:AT,$A25)-INDEX(_calc_누적빈도!AT:AT,$A25-기준600회_후보!$B$1)</f>
        <v>89</v>
      </c>
      <c r="AU25">
        <f>(RANK(_calc_라운드기준!B25,_calc_라운드기준!$B25:$AT25,0)+COUNTIFS(_calc_라운드기준!$B25:$AT25,_calc_라운드기준!B25,$B$1:$AT$1,"&lt;"&amp;1))-(RANK(B25,$B25:$AT25,0)+COUNTIFS($B25:$AT25,B25,$B$1:$AT$1,"&lt;"&amp;1))</f>
        <v>-25</v>
      </c>
      <c r="AV25">
        <f>(RANK(_calc_라운드기준!C25,_calc_라운드기준!$B25:$AT25,0)+COUNTIFS(_calc_라운드기준!$B25:$AT25,_calc_라운드기준!C25,$B$1:$AT$1,"&lt;"&amp;2))-(RANK(C25,$B25:$AT25,0)+COUNTIFS($B25:$AT25,C25,$B$1:$AT$1,"&lt;"&amp;2))</f>
        <v>1</v>
      </c>
      <c r="AW25">
        <f>(RANK(_calc_라운드기준!D25,_calc_라운드기준!$B25:$AT25,0)+COUNTIFS(_calc_라운드기준!$B25:$AT25,_calc_라운드기준!D25,$B$1:$AT$1,"&lt;"&amp;3))-(RANK(D25,$B25:$AT25,0)+COUNTIFS($B25:$AT25,D25,$B$1:$AT$1,"&lt;"&amp;3))</f>
        <v>-4</v>
      </c>
      <c r="AX25">
        <f>(RANK(_calc_라운드기준!E25,_calc_라운드기준!$B25:$AT25,0)+COUNTIFS(_calc_라운드기준!$B25:$AT25,_calc_라운드기준!E25,$B$1:$AT$1,"&lt;"&amp;4))-(RANK(E25,$B25:$AT25,0)+COUNTIFS($B25:$AT25,E25,$B$1:$AT$1,"&lt;"&amp;4))</f>
        <v>-13</v>
      </c>
      <c r="AY25">
        <f>(RANK(_calc_라운드기준!F25,_calc_라운드기준!$B25:$AT25,0)+COUNTIFS(_calc_라운드기준!$B25:$AT25,_calc_라운드기준!F25,$B$1:$AT$1,"&lt;"&amp;5))-(RANK(F25,$B25:$AT25,0)+COUNTIFS($B25:$AT25,F25,$B$1:$AT$1,"&lt;"&amp;5))</f>
        <v>-31</v>
      </c>
      <c r="AZ25">
        <f>(RANK(_calc_라운드기준!G25,_calc_라운드기준!$B25:$AT25,0)+COUNTIFS(_calc_라운드기준!$B25:$AT25,_calc_라운드기준!G25,$B$1:$AT$1,"&lt;"&amp;6))-(RANK(G25,$B25:$AT25,0)+COUNTIFS($B25:$AT25,G25,$B$1:$AT$1,"&lt;"&amp;6))</f>
        <v>-2</v>
      </c>
      <c r="BA25">
        <f>(RANK(_calc_라운드기준!H25,_calc_라운드기준!$B25:$AT25,0)+COUNTIFS(_calc_라운드기준!$B25:$AT25,_calc_라운드기준!H25,$B$1:$AT$1,"&lt;"&amp;7))-(RANK(H25,$B25:$AT25,0)+COUNTIFS($B25:$AT25,H25,$B$1:$AT$1,"&lt;"&amp;7))</f>
        <v>1</v>
      </c>
      <c r="BB25">
        <f>(RANK(_calc_라운드기준!I25,_calc_라운드기준!$B25:$AT25,0)+COUNTIFS(_calc_라운드기준!$B25:$AT25,_calc_라운드기준!I25,$B$1:$AT$1,"&lt;"&amp;8))-(RANK(I25,$B25:$AT25,0)+COUNTIFS($B25:$AT25,I25,$B$1:$AT$1,"&lt;"&amp;8))</f>
        <v>-32</v>
      </c>
      <c r="BC25">
        <f>(RANK(_calc_라운드기준!J25,_calc_라운드기준!$B25:$AT25,0)+COUNTIFS(_calc_라운드기준!$B25:$AT25,_calc_라운드기준!J25,$B$1:$AT$1,"&lt;"&amp;9))-(RANK(J25,$B25:$AT25,0)+COUNTIFS($B25:$AT25,J25,$B$1:$AT$1,"&lt;"&amp;9))</f>
        <v>-22</v>
      </c>
      <c r="BD25">
        <f>(RANK(_calc_라운드기준!K25,_calc_라운드기준!$B25:$AT25,0)+COUNTIFS(_calc_라운드기준!$B25:$AT25,_calc_라운드기준!K25,$B$1:$AT$1,"&lt;"&amp;10))-(RANK(K25,$B25:$AT25,0)+COUNTIFS($B25:$AT25,K25,$B$1:$AT$1,"&lt;"&amp;10))</f>
        <v>-2</v>
      </c>
      <c r="BE25">
        <f>(RANK(_calc_라운드기준!L25,_calc_라운드기준!$B25:$AT25,0)+COUNTIFS(_calc_라운드기준!$B25:$AT25,_calc_라운드기준!L25,$B$1:$AT$1,"&lt;"&amp;11))-(RANK(L25,$B25:$AT25,0)+COUNTIFS($B25:$AT25,L25,$B$1:$AT$1,"&lt;"&amp;11))</f>
        <v>10</v>
      </c>
      <c r="BF25">
        <f>(RANK(_calc_라운드기준!M25,_calc_라운드기준!$B25:$AT25,0)+COUNTIFS(_calc_라운드기준!$B25:$AT25,_calc_라운드기준!M25,$B$1:$AT$1,"&lt;"&amp;12))-(RANK(M25,$B25:$AT25,0)+COUNTIFS($B25:$AT25,M25,$B$1:$AT$1,"&lt;"&amp;12))</f>
        <v>25</v>
      </c>
      <c r="BG25">
        <f>(RANK(_calc_라운드기준!N25,_calc_라운드기준!$B25:$AT25,0)+COUNTIFS(_calc_라운드기준!$B25:$AT25,_calc_라운드기준!N25,$B$1:$AT$1,"&lt;"&amp;13))-(RANK(N25,$B25:$AT25,0)+COUNTIFS($B25:$AT25,N25,$B$1:$AT$1,"&lt;"&amp;13))</f>
        <v>26</v>
      </c>
      <c r="BH25">
        <f>(RANK(_calc_라운드기준!O25,_calc_라운드기준!$B25:$AT25,0)+COUNTIFS(_calc_라운드기준!$B25:$AT25,_calc_라운드기준!O25,$B$1:$AT$1,"&lt;"&amp;14))-(RANK(O25,$B25:$AT25,0)+COUNTIFS($B25:$AT25,O25,$B$1:$AT$1,"&lt;"&amp;14))</f>
        <v>9</v>
      </c>
      <c r="BI25">
        <f>(RANK(_calc_라운드기준!P25,_calc_라운드기준!$B25:$AT25,0)+COUNTIFS(_calc_라운드기준!$B25:$AT25,_calc_라운드기준!P25,$B$1:$AT$1,"&lt;"&amp;15))-(RANK(P25,$B25:$AT25,0)+COUNTIFS($B25:$AT25,P25,$B$1:$AT$1,"&lt;"&amp;15))</f>
        <v>-5</v>
      </c>
      <c r="BJ25">
        <f>(RANK(_calc_라운드기준!Q25,_calc_라운드기준!$B25:$AT25,0)+COUNTIFS(_calc_라운드기준!$B25:$AT25,_calc_라운드기준!Q25,$B$1:$AT$1,"&lt;"&amp;16))-(RANK(Q25,$B25:$AT25,0)+COUNTIFS($B25:$AT25,Q25,$B$1:$AT$1,"&lt;"&amp;16))</f>
        <v>-1</v>
      </c>
      <c r="BK25">
        <f>(RANK(_calc_라운드기준!R25,_calc_라운드기준!$B25:$AT25,0)+COUNTIFS(_calc_라운드기준!$B25:$AT25,_calc_라운드기준!R25,$B$1:$AT$1,"&lt;"&amp;17))-(RANK(R25,$B25:$AT25,0)+COUNTIFS($B25:$AT25,R25,$B$1:$AT$1,"&lt;"&amp;17))</f>
        <v>-11</v>
      </c>
      <c r="BL25">
        <f>(RANK(_calc_라운드기준!S25,_calc_라운드기준!$B25:$AT25,0)+COUNTIFS(_calc_라운드기준!$B25:$AT25,_calc_라운드기준!S25,$B$1:$AT$1,"&lt;"&amp;18))-(RANK(S25,$B25:$AT25,0)+COUNTIFS($B25:$AT25,S25,$B$1:$AT$1,"&lt;"&amp;18))</f>
        <v>27</v>
      </c>
      <c r="BM25">
        <f>(RANK(_calc_라운드기준!T25,_calc_라운드기준!$B25:$AT25,0)+COUNTIFS(_calc_라운드기준!$B25:$AT25,_calc_라운드기준!T25,$B$1:$AT$1,"&lt;"&amp;19))-(RANK(T25,$B25:$AT25,0)+COUNTIFS($B25:$AT25,T25,$B$1:$AT$1,"&lt;"&amp;19))</f>
        <v>5</v>
      </c>
      <c r="BN25">
        <f>(RANK(_calc_라운드기준!U25,_calc_라운드기준!$B25:$AT25,0)+COUNTIFS(_calc_라운드기준!$B25:$AT25,_calc_라운드기준!U25,$B$1:$AT$1,"&lt;"&amp;20))-(RANK(U25,$B25:$AT25,0)+COUNTIFS($B25:$AT25,U25,$B$1:$AT$1,"&lt;"&amp;20))</f>
        <v>-16</v>
      </c>
      <c r="BO25">
        <f>(RANK(_calc_라운드기준!V25,_calc_라운드기준!$B25:$AT25,0)+COUNTIFS(_calc_라운드기준!$B25:$AT25,_calc_라운드기준!V25,$B$1:$AT$1,"&lt;"&amp;21))-(RANK(V25,$B25:$AT25,0)+COUNTIFS($B25:$AT25,V25,$B$1:$AT$1,"&lt;"&amp;21))</f>
        <v>38</v>
      </c>
      <c r="BP25">
        <f>(RANK(_calc_라운드기준!W25,_calc_라운드기준!$B25:$AT25,0)+COUNTIFS(_calc_라운드기준!$B25:$AT25,_calc_라운드기준!W25,$B$1:$AT$1,"&lt;"&amp;22))-(RANK(W25,$B25:$AT25,0)+COUNTIFS($B25:$AT25,W25,$B$1:$AT$1,"&lt;"&amp;22))</f>
        <v>4</v>
      </c>
      <c r="BQ25">
        <f>(RANK(_calc_라운드기준!X25,_calc_라운드기준!$B25:$AT25,0)+COUNTIFS(_calc_라운드기준!$B25:$AT25,_calc_라운드기준!X25,$B$1:$AT$1,"&lt;"&amp;23))-(RANK(X25,$B25:$AT25,0)+COUNTIFS($B25:$AT25,X25,$B$1:$AT$1,"&lt;"&amp;23))</f>
        <v>-28</v>
      </c>
      <c r="BR25">
        <f>(RANK(_calc_라운드기준!Y25,_calc_라운드기준!$B25:$AT25,0)+COUNTIFS(_calc_라운드기준!$B25:$AT25,_calc_라운드기준!Y25,$B$1:$AT$1,"&lt;"&amp;24))-(RANK(Y25,$B25:$AT25,0)+COUNTIFS($B25:$AT25,Y25,$B$1:$AT$1,"&lt;"&amp;24))</f>
        <v>-5</v>
      </c>
      <c r="BS25">
        <f>(RANK(_calc_라운드기준!Z25,_calc_라운드기준!$B25:$AT25,0)+COUNTIFS(_calc_라운드기준!$B25:$AT25,_calc_라운드기준!Z25,$B$1:$AT$1,"&lt;"&amp;25))-(RANK(Z25,$B25:$AT25,0)+COUNTIFS($B25:$AT25,Z25,$B$1:$AT$1,"&lt;"&amp;25))</f>
        <v>-16</v>
      </c>
      <c r="BT25">
        <f>(RANK(_calc_라운드기준!AA25,_calc_라운드기준!$B25:$AT25,0)+COUNTIFS(_calc_라운드기준!$B25:$AT25,_calc_라운드기준!AA25,$B$1:$AT$1,"&lt;"&amp;26))-(RANK(AA25,$B25:$AT25,0)+COUNTIFS($B25:$AT25,AA25,$B$1:$AT$1,"&lt;"&amp;26))</f>
        <v>1</v>
      </c>
      <c r="BU25">
        <f>(RANK(_calc_라운드기준!AB25,_calc_라운드기준!$B25:$AT25,0)+COUNTIFS(_calc_라운드기준!$B25:$AT25,_calc_라운드기준!AB25,$B$1:$AT$1,"&lt;"&amp;27))-(RANK(AB25,$B25:$AT25,0)+COUNTIFS($B25:$AT25,AB25,$B$1:$AT$1,"&lt;"&amp;27))</f>
        <v>-17</v>
      </c>
      <c r="BV25">
        <f>(RANK(_calc_라운드기준!AC25,_calc_라운드기준!$B25:$AT25,0)+COUNTIFS(_calc_라운드기준!$B25:$AT25,_calc_라운드기준!AC25,$B$1:$AT$1,"&lt;"&amp;28))-(RANK(AC25,$B25:$AT25,0)+COUNTIFS($B25:$AT25,AC25,$B$1:$AT$1,"&lt;"&amp;28))</f>
        <v>-7</v>
      </c>
      <c r="BW25">
        <f>(RANK(_calc_라운드기준!AD25,_calc_라운드기준!$B25:$AT25,0)+COUNTIFS(_calc_라운드기준!$B25:$AT25,_calc_라운드기준!AD25,$B$1:$AT$1,"&lt;"&amp;29))-(RANK(AD25,$B25:$AT25,0)+COUNTIFS($B25:$AT25,AD25,$B$1:$AT$1,"&lt;"&amp;29))</f>
        <v>-4</v>
      </c>
      <c r="BX25">
        <f>(RANK(_calc_라운드기준!AE25,_calc_라운드기준!$B25:$AT25,0)+COUNTIFS(_calc_라운드기준!$B25:$AT25,_calc_라운드기준!AE25,$B$1:$AT$1,"&lt;"&amp;30))-(RANK(AE25,$B25:$AT25,0)+COUNTIFS($B25:$AT25,AE25,$B$1:$AT$1,"&lt;"&amp;30))</f>
        <v>-4</v>
      </c>
      <c r="BY25">
        <f>(RANK(_calc_라운드기준!AF25,_calc_라운드기준!$B25:$AT25,0)+COUNTIFS(_calc_라운드기준!$B25:$AT25,_calc_라운드기준!AF25,$B$1:$AT$1,"&lt;"&amp;31))-(RANK(AF25,$B25:$AT25,0)+COUNTIFS($B25:$AT25,AF25,$B$1:$AT$1,"&lt;"&amp;31))</f>
        <v>-5</v>
      </c>
      <c r="BZ25">
        <f>(RANK(_calc_라운드기준!AG25,_calc_라운드기준!$B25:$AT25,0)+COUNTIFS(_calc_라운드기준!$B25:$AT25,_calc_라운드기준!AG25,$B$1:$AT$1,"&lt;"&amp;32))-(RANK(AG25,$B25:$AT25,0)+COUNTIFS($B25:$AT25,AG25,$B$1:$AT$1,"&lt;"&amp;32))</f>
        <v>-4</v>
      </c>
      <c r="CA25">
        <f>(RANK(_calc_라운드기준!AH25,_calc_라운드기준!$B25:$AT25,0)+COUNTIFS(_calc_라운드기준!$B25:$AT25,_calc_라운드기준!AH25,$B$1:$AT$1,"&lt;"&amp;33))-(RANK(AH25,$B25:$AT25,0)+COUNTIFS($B25:$AT25,AH25,$B$1:$AT$1,"&lt;"&amp;33))</f>
        <v>29</v>
      </c>
      <c r="CB25">
        <f>(RANK(_calc_라운드기준!AI25,_calc_라운드기준!$B25:$AT25,0)+COUNTIFS(_calc_라운드기준!$B25:$AT25,_calc_라운드기준!AI25,$B$1:$AT$1,"&lt;"&amp;34))-(RANK(AI25,$B25:$AT25,0)+COUNTIFS($B25:$AT25,AI25,$B$1:$AT$1,"&lt;"&amp;34))</f>
        <v>26</v>
      </c>
      <c r="CC25">
        <f>(RANK(_calc_라운드기준!AJ25,_calc_라운드기준!$B25:$AT25,0)+COUNTIFS(_calc_라운드기준!$B25:$AT25,_calc_라운드기준!AJ25,$B$1:$AT$1,"&lt;"&amp;35))-(RANK(AJ25,$B25:$AT25,0)+COUNTIFS($B25:$AT25,AJ25,$B$1:$AT$1,"&lt;"&amp;35))</f>
        <v>-4</v>
      </c>
      <c r="CD25">
        <f>(RANK(_calc_라운드기준!AK25,_calc_라운드기준!$B25:$AT25,0)+COUNTIFS(_calc_라운드기준!$B25:$AT25,_calc_라운드기준!AK25,$B$1:$AT$1,"&lt;"&amp;36))-(RANK(AK25,$B25:$AT25,0)+COUNTIFS($B25:$AT25,AK25,$B$1:$AT$1,"&lt;"&amp;36))</f>
        <v>-4</v>
      </c>
      <c r="CE25">
        <f>(RANK(_calc_라운드기준!AL25,_calc_라운드기준!$B25:$AT25,0)+COUNTIFS(_calc_라운드기준!$B25:$AT25,_calc_라운드기준!AL25,$B$1:$AT$1,"&lt;"&amp;37))-(RANK(AL25,$B25:$AT25,0)+COUNTIFS($B25:$AT25,AL25,$B$1:$AT$1,"&lt;"&amp;37))</f>
        <v>-11</v>
      </c>
      <c r="CF25">
        <f>(RANK(_calc_라운드기준!AM25,_calc_라운드기준!$B25:$AT25,0)+COUNTIFS(_calc_라운드기준!$B25:$AT25,_calc_라운드기준!AM25,$B$1:$AT$1,"&lt;"&amp;38))-(RANK(AM25,$B25:$AT25,0)+COUNTIFS($B25:$AT25,AM25,$B$1:$AT$1,"&lt;"&amp;38))</f>
        <v>19</v>
      </c>
      <c r="CG25">
        <f>(RANK(_calc_라운드기준!AN25,_calc_라운드기준!$B25:$AT25,0)+COUNTIFS(_calc_라운드기준!$B25:$AT25,_calc_라운드기준!AN25,$B$1:$AT$1,"&lt;"&amp;39))-(RANK(AN25,$B25:$AT25,0)+COUNTIFS($B25:$AT25,AN25,$B$1:$AT$1,"&lt;"&amp;39))</f>
        <v>12</v>
      </c>
      <c r="CH25">
        <f>(RANK(_calc_라운드기준!AO25,_calc_라운드기준!$B25:$AT25,0)+COUNTIFS(_calc_라운드기준!$B25:$AT25,_calc_라운드기준!AO25,$B$1:$AT$1,"&lt;"&amp;40))-(RANK(AO25,$B25:$AT25,0)+COUNTIFS($B25:$AT25,AO25,$B$1:$AT$1,"&lt;"&amp;40))</f>
        <v>-27</v>
      </c>
      <c r="CI25">
        <f>(RANK(_calc_라운드기준!AP25,_calc_라운드기준!$B25:$AT25,0)+COUNTIFS(_calc_라운드기준!$B25:$AT25,_calc_라운드기준!AP25,$B$1:$AT$1,"&lt;"&amp;41))-(RANK(AP25,$B25:$AT25,0)+COUNTIFS($B25:$AT25,AP25,$B$1:$AT$1,"&lt;"&amp;41))</f>
        <v>0</v>
      </c>
      <c r="CJ25">
        <f>(RANK(_calc_라운드기준!AQ25,_calc_라운드기준!$B25:$AT25,0)+COUNTIFS(_calc_라운드기준!$B25:$AT25,_calc_라운드기준!AQ25,$B$1:$AT$1,"&lt;"&amp;42))-(RANK(AQ25,$B25:$AT25,0)+COUNTIFS($B25:$AT25,AQ25,$B$1:$AT$1,"&lt;"&amp;42))</f>
        <v>10</v>
      </c>
      <c r="CK25">
        <f>(RANK(_calc_라운드기준!AR25,_calc_라운드기준!$B25:$AT25,0)+COUNTIFS(_calc_라운드기준!$B25:$AT25,_calc_라운드기준!AR25,$B$1:$AT$1,"&lt;"&amp;43))-(RANK(AR25,$B25:$AT25,0)+COUNTIFS($B25:$AT25,AR25,$B$1:$AT$1,"&lt;"&amp;43))</f>
        <v>19</v>
      </c>
      <c r="CL25">
        <f>(RANK(_calc_라운드기준!AS25,_calc_라운드기준!$B25:$AT25,0)+COUNTIFS(_calc_라운드기준!$B25:$AT25,_calc_라운드기준!AS25,$B$1:$AT$1,"&lt;"&amp;44))-(RANK(AS25,$B25:$AT25,0)+COUNTIFS($B25:$AT25,AS25,$B$1:$AT$1,"&lt;"&amp;44))</f>
        <v>13</v>
      </c>
      <c r="CM25">
        <f>(RANK(_calc_라운드기준!AT25,_calc_라운드기준!$B25:$AT25,0)+COUNTIFS(_calc_라운드기준!$B25:$AT25,_calc_라운드기준!AT25,$B$1:$AT$1,"&lt;"&amp;45))-(RANK(AT25,$B25:$AT25,0)+COUNTIFS($B25:$AT25,AT25,$B$1:$AT$1,"&lt;"&amp;45))</f>
        <v>25</v>
      </c>
      <c r="CN25">
        <f t="shared" si="0"/>
        <v>41</v>
      </c>
      <c r="CO25">
        <f t="shared" si="1"/>
        <v>17</v>
      </c>
      <c r="CP25">
        <f t="shared" si="2"/>
        <v>24</v>
      </c>
      <c r="CQ25">
        <f t="shared" si="3"/>
        <v>36</v>
      </c>
      <c r="CR25">
        <f t="shared" si="4"/>
        <v>44</v>
      </c>
      <c r="CS25">
        <f t="shared" si="5"/>
        <v>22</v>
      </c>
      <c r="CT25">
        <f t="shared" si="6"/>
        <v>18</v>
      </c>
      <c r="CU25">
        <f t="shared" si="7"/>
        <v>45</v>
      </c>
      <c r="CV25">
        <f t="shared" si="8"/>
        <v>40</v>
      </c>
      <c r="CW25">
        <f t="shared" si="9"/>
        <v>23</v>
      </c>
      <c r="CX25">
        <f t="shared" si="10"/>
        <v>12</v>
      </c>
      <c r="CY25">
        <f t="shared" si="11"/>
        <v>6</v>
      </c>
      <c r="CZ25">
        <f t="shared" si="12"/>
        <v>4</v>
      </c>
      <c r="DA25">
        <f t="shared" si="13"/>
        <v>14</v>
      </c>
      <c r="DB25">
        <f t="shared" si="14"/>
        <v>30</v>
      </c>
      <c r="DC25">
        <f t="shared" si="15"/>
        <v>21</v>
      </c>
      <c r="DD25">
        <f t="shared" si="16"/>
        <v>34</v>
      </c>
      <c r="DE25">
        <f t="shared" si="17"/>
        <v>3</v>
      </c>
      <c r="DF25">
        <f t="shared" si="18"/>
        <v>15</v>
      </c>
      <c r="DG25">
        <f t="shared" si="19"/>
        <v>37</v>
      </c>
      <c r="DH25">
        <f t="shared" si="20"/>
        <v>1</v>
      </c>
      <c r="DI25">
        <f t="shared" si="21"/>
        <v>16</v>
      </c>
      <c r="DJ25">
        <f t="shared" si="22"/>
        <v>43</v>
      </c>
      <c r="DK25">
        <f t="shared" si="23"/>
        <v>31</v>
      </c>
      <c r="DL25">
        <f t="shared" si="24"/>
        <v>38</v>
      </c>
      <c r="DM25">
        <f t="shared" si="25"/>
        <v>19</v>
      </c>
      <c r="DN25">
        <f t="shared" si="26"/>
        <v>39</v>
      </c>
      <c r="DO25">
        <f t="shared" si="27"/>
        <v>33</v>
      </c>
      <c r="DP25">
        <f t="shared" si="28"/>
        <v>25</v>
      </c>
      <c r="DQ25">
        <f t="shared" si="29"/>
        <v>26</v>
      </c>
      <c r="DR25">
        <f t="shared" si="30"/>
        <v>32</v>
      </c>
      <c r="DS25">
        <f t="shared" si="31"/>
        <v>27</v>
      </c>
      <c r="DT25">
        <f t="shared" si="32"/>
        <v>2</v>
      </c>
      <c r="DU25">
        <f t="shared" si="33"/>
        <v>5</v>
      </c>
      <c r="DV25">
        <f t="shared" si="34"/>
        <v>28</v>
      </c>
      <c r="DW25">
        <f t="shared" si="35"/>
        <v>29</v>
      </c>
      <c r="DX25">
        <f t="shared" si="36"/>
        <v>35</v>
      </c>
      <c r="DY25">
        <f t="shared" si="37"/>
        <v>8</v>
      </c>
      <c r="DZ25">
        <f t="shared" si="38"/>
        <v>11</v>
      </c>
      <c r="EA25">
        <f t="shared" si="39"/>
        <v>42</v>
      </c>
      <c r="EB25">
        <f t="shared" si="40"/>
        <v>20</v>
      </c>
      <c r="EC25">
        <f t="shared" si="41"/>
        <v>13</v>
      </c>
      <c r="ED25">
        <f t="shared" si="42"/>
        <v>9</v>
      </c>
      <c r="EE25">
        <f t="shared" si="43"/>
        <v>10</v>
      </c>
      <c r="EF25">
        <f t="shared" si="44"/>
        <v>7</v>
      </c>
    </row>
    <row r="26" spans="1:136" ht="16.5" customHeight="1">
      <c r="A26">
        <f>_calc_라운드기준!A26</f>
        <v>1220</v>
      </c>
      <c r="B26">
        <f>INDEX(_calc_누적빈도!B:B,$A26)-INDEX(_calc_누적빈도!B:B,$A26-기준600회_후보!$B$1)</f>
        <v>76</v>
      </c>
      <c r="C26">
        <f>INDEX(_calc_누적빈도!C:C,$A26)-INDEX(_calc_누적빈도!C:C,$A26-기준600회_후보!$B$1)</f>
        <v>73</v>
      </c>
      <c r="D26">
        <f>INDEX(_calc_누적빈도!D:D,$A26)-INDEX(_calc_누적빈도!D:D,$A26-기준600회_후보!$B$1)</f>
        <v>91</v>
      </c>
      <c r="E26">
        <f>INDEX(_calc_누적빈도!E:E,$A26)-INDEX(_calc_누적빈도!E:E,$A26-기준600회_후보!$B$1)</f>
        <v>70</v>
      </c>
      <c r="F26">
        <f>INDEX(_calc_누적빈도!F:F,$A26)-INDEX(_calc_누적빈도!F:F,$A26-기준600회_후보!$B$1)</f>
        <v>63</v>
      </c>
      <c r="G26">
        <f>INDEX(_calc_누적빈도!G:G,$A26)-INDEX(_calc_누적빈도!G:G,$A26-기준600회_후보!$B$1)</f>
        <v>89</v>
      </c>
      <c r="H26">
        <f>INDEX(_calc_누적빈도!H:H,$A26)-INDEX(_calc_누적빈도!H:H,$A26-기준600회_후보!$B$1)</f>
        <v>91</v>
      </c>
      <c r="I26">
        <f>INDEX(_calc_누적빈도!I:I,$A26)-INDEX(_calc_누적빈도!I:I,$A26-기준600회_후보!$B$1)</f>
        <v>67</v>
      </c>
      <c r="J26">
        <f>INDEX(_calc_누적빈도!J:J,$A26)-INDEX(_calc_누적빈도!J:J,$A26-기준600회_후보!$B$1)</f>
        <v>70</v>
      </c>
      <c r="K26">
        <f>INDEX(_calc_누적빈도!K:K,$A26)-INDEX(_calc_누적빈도!K:K,$A26-기준600회_후보!$B$1)</f>
        <v>78</v>
      </c>
      <c r="L26">
        <f>INDEX(_calc_누적빈도!L:L,$A26)-INDEX(_calc_누적빈도!L:L,$A26-기준600회_후보!$B$1)</f>
        <v>84</v>
      </c>
      <c r="M26">
        <f>INDEX(_calc_누적빈도!M:M,$A26)-INDEX(_calc_누적빈도!M:M,$A26-기준600회_후보!$B$1)</f>
        <v>96</v>
      </c>
      <c r="N26">
        <f>INDEX(_calc_누적빈도!N:N,$A26)-INDEX(_calc_누적빈도!N:N,$A26-기준600회_후보!$B$1)</f>
        <v>87</v>
      </c>
      <c r="O26">
        <f>INDEX(_calc_누적빈도!O:O,$A26)-INDEX(_calc_누적빈도!O:O,$A26-기준600회_후보!$B$1)</f>
        <v>76</v>
      </c>
      <c r="P26">
        <f>INDEX(_calc_누적빈도!P:P,$A26)-INDEX(_calc_누적빈도!P:P,$A26-기준600회_후보!$B$1)</f>
        <v>90</v>
      </c>
      <c r="Q26">
        <f>INDEX(_calc_누적빈도!Q:Q,$A26)-INDEX(_calc_누적빈도!Q:Q,$A26-기준600회_후보!$B$1)</f>
        <v>93</v>
      </c>
      <c r="R26">
        <f>INDEX(_calc_누적빈도!R:R,$A26)-INDEX(_calc_누적빈도!R:R,$A26-기준600회_후보!$B$1)</f>
        <v>79</v>
      </c>
      <c r="S26">
        <f>INDEX(_calc_누적빈도!S:S,$A26)-INDEX(_calc_누적빈도!S:S,$A26-기준600회_후보!$B$1)</f>
        <v>85</v>
      </c>
      <c r="T26">
        <f>INDEX(_calc_누적빈도!T:T,$A26)-INDEX(_calc_누적빈도!T:T,$A26-기준600회_후보!$B$1)</f>
        <v>87</v>
      </c>
      <c r="U26">
        <f>INDEX(_calc_누적빈도!U:U,$A26)-INDEX(_calc_누적빈도!U:U,$A26-기준600회_후보!$B$1)</f>
        <v>65</v>
      </c>
      <c r="V26">
        <f>INDEX(_calc_누적빈도!V:V,$A26)-INDEX(_calc_누적빈도!V:V,$A26-기준600회_후보!$B$1)</f>
        <v>93</v>
      </c>
      <c r="W26">
        <f>INDEX(_calc_누적빈도!W:W,$A26)-INDEX(_calc_누적빈도!W:W,$A26-기준600회_후보!$B$1)</f>
        <v>68</v>
      </c>
      <c r="X26">
        <f>INDEX(_calc_누적빈도!X:X,$A26)-INDEX(_calc_누적빈도!X:X,$A26-기준600회_후보!$B$1)</f>
        <v>70</v>
      </c>
      <c r="Y26">
        <f>INDEX(_calc_누적빈도!Y:Y,$A26)-INDEX(_calc_누적빈도!Y:Y,$A26-기준600회_후보!$B$1)</f>
        <v>84</v>
      </c>
      <c r="Z26">
        <f>INDEX(_calc_누적빈도!Z:Z,$A26)-INDEX(_calc_누적빈도!Z:Z,$A26-기준600회_후보!$B$1)</f>
        <v>64</v>
      </c>
      <c r="AA26">
        <f>INDEX(_calc_누적빈도!AA:AA,$A26)-INDEX(_calc_누적빈도!AA:AA,$A26-기준600회_후보!$B$1)</f>
        <v>77</v>
      </c>
      <c r="AB26">
        <f>INDEX(_calc_누적빈도!AB:AB,$A26)-INDEX(_calc_누적빈도!AB:AB,$A26-기준600회_후보!$B$1)</f>
        <v>83</v>
      </c>
      <c r="AC26">
        <f>INDEX(_calc_누적빈도!AC:AC,$A26)-INDEX(_calc_누적빈도!AC:AC,$A26-기준600회_후보!$B$1)</f>
        <v>85</v>
      </c>
      <c r="AD26">
        <f>INDEX(_calc_누적빈도!AD:AD,$A26)-INDEX(_calc_누적빈도!AD:AD,$A26-기준600회_후보!$B$1)</f>
        <v>74</v>
      </c>
      <c r="AE26">
        <f>INDEX(_calc_누적빈도!AE:AE,$A26)-INDEX(_calc_누적빈도!AE:AE,$A26-기준600회_후보!$B$1)</f>
        <v>80</v>
      </c>
      <c r="AF26">
        <f>INDEX(_calc_누적빈도!AF:AF,$A26)-INDEX(_calc_누적빈도!AF:AF,$A26-기준600회_후보!$B$1)</f>
        <v>84</v>
      </c>
      <c r="AG26">
        <f>INDEX(_calc_누적빈도!AG:AG,$A26)-INDEX(_calc_누적빈도!AG:AG,$A26-기준600회_후보!$B$1)</f>
        <v>67</v>
      </c>
      <c r="AH26">
        <f>INDEX(_calc_누적빈도!AH:AH,$A26)-INDEX(_calc_누적빈도!AH:AH,$A26-기준600회_후보!$B$1)</f>
        <v>94</v>
      </c>
      <c r="AI26">
        <f>INDEX(_calc_누적빈도!AI:AI,$A26)-INDEX(_calc_누적빈도!AI:AI,$A26-기준600회_후보!$B$1)</f>
        <v>82</v>
      </c>
      <c r="AJ26">
        <f>INDEX(_calc_누적빈도!AJ:AJ,$A26)-INDEX(_calc_누적빈도!AJ:AJ,$A26-기준600회_후보!$B$1)</f>
        <v>80</v>
      </c>
      <c r="AK26">
        <f>INDEX(_calc_누적빈도!AK:AK,$A26)-INDEX(_calc_누적빈도!AK:AK,$A26-기준600회_후보!$B$1)</f>
        <v>80</v>
      </c>
      <c r="AL26">
        <f>INDEX(_calc_누적빈도!AL:AL,$A26)-INDEX(_calc_누적빈도!AL:AL,$A26-기준600회_후보!$B$1)</f>
        <v>76</v>
      </c>
      <c r="AM26">
        <f>INDEX(_calc_누적빈도!AM:AM,$A26)-INDEX(_calc_누적빈도!AM:AM,$A26-기준600회_후보!$B$1)</f>
        <v>94</v>
      </c>
      <c r="AN26">
        <f>INDEX(_calc_누적빈도!AN:AN,$A26)-INDEX(_calc_누적빈도!AN:AN,$A26-기준600회_후보!$B$1)</f>
        <v>84</v>
      </c>
      <c r="AO26">
        <f>INDEX(_calc_누적빈도!AO:AO,$A26)-INDEX(_calc_누적빈도!AO:AO,$A26-기준600회_후보!$B$1)</f>
        <v>69</v>
      </c>
      <c r="AP26">
        <f>INDEX(_calc_누적빈도!AP:AP,$A26)-INDEX(_calc_누적빈도!AP:AP,$A26-기준600회_후보!$B$1)</f>
        <v>76</v>
      </c>
      <c r="AQ26">
        <f>INDEX(_calc_누적빈도!AQ:AQ,$A26)-INDEX(_calc_누적빈도!AQ:AQ,$A26-기준600회_후보!$B$1)</f>
        <v>77</v>
      </c>
      <c r="AR26">
        <f>INDEX(_calc_누적빈도!AR:AR,$A26)-INDEX(_calc_누적빈도!AR:AR,$A26-기준600회_후보!$B$1)</f>
        <v>78</v>
      </c>
      <c r="AS26">
        <f>INDEX(_calc_누적빈도!AS:AS,$A26)-INDEX(_calc_누적빈도!AS:AS,$A26-기준600회_후보!$B$1)</f>
        <v>81</v>
      </c>
      <c r="AT26">
        <f>INDEX(_calc_누적빈도!AT:AT,$A26)-INDEX(_calc_누적빈도!AT:AT,$A26-기준600회_후보!$B$1)</f>
        <v>90</v>
      </c>
      <c r="AU26">
        <f>(RANK(_calc_라운드기준!B26,_calc_라운드기준!$B26:$AT26,0)+COUNTIFS(_calc_라운드기준!$B26:$AT26,_calc_라운드기준!B26,$B$1:$AT$1,"&lt;"&amp;1))-(RANK(B26,$B26:$AT26,0)+COUNTIFS($B26:$AT26,B26,$B$1:$AT$1,"&lt;"&amp;1))</f>
        <v>-25</v>
      </c>
      <c r="AV26">
        <f>(RANK(_calc_라운드기준!C26,_calc_라운드기준!$B26:$AT26,0)+COUNTIFS(_calc_라운드기준!$B26:$AT26,_calc_라운드기준!C26,$B$1:$AT$1,"&lt;"&amp;2))-(RANK(C26,$B26:$AT26,0)+COUNTIFS($B26:$AT26,C26,$B$1:$AT$1,"&lt;"&amp;2))</f>
        <v>4</v>
      </c>
      <c r="AW26">
        <f>(RANK(_calc_라운드기준!D26,_calc_라운드기준!$B26:$AT26,0)+COUNTIFS(_calc_라운드기준!$B26:$AT26,_calc_라운드기준!D26,$B$1:$AT$1,"&lt;"&amp;3))-(RANK(D26,$B26:$AT26,0)+COUNTIFS($B26:$AT26,D26,$B$1:$AT$1,"&lt;"&amp;3))</f>
        <v>-5</v>
      </c>
      <c r="AX26">
        <f>(RANK(_calc_라운드기준!E26,_calc_라운드기준!$B26:$AT26,0)+COUNTIFS(_calc_라운드기준!$B26:$AT26,_calc_라운드기준!E26,$B$1:$AT$1,"&lt;"&amp;4))-(RANK(E26,$B26:$AT26,0)+COUNTIFS($B26:$AT26,E26,$B$1:$AT$1,"&lt;"&amp;4))</f>
        <v>-13</v>
      </c>
      <c r="AY26">
        <f>(RANK(_calc_라운드기준!F26,_calc_라운드기준!$B26:$AT26,0)+COUNTIFS(_calc_라운드기준!$B26:$AT26,_calc_라운드기준!F26,$B$1:$AT$1,"&lt;"&amp;5))-(RANK(F26,$B26:$AT26,0)+COUNTIFS($B26:$AT26,F26,$B$1:$AT$1,"&lt;"&amp;5))</f>
        <v>-30</v>
      </c>
      <c r="AZ26">
        <f>(RANK(_calc_라운드기준!G26,_calc_라운드기준!$B26:$AT26,0)+COUNTIFS(_calc_라운드기준!$B26:$AT26,_calc_라운드기준!G26,$B$1:$AT$1,"&lt;"&amp;6))-(RANK(G26,$B26:$AT26,0)+COUNTIFS($B26:$AT26,G26,$B$1:$AT$1,"&lt;"&amp;6))</f>
        <v>-3</v>
      </c>
      <c r="BA26">
        <f>(RANK(_calc_라운드기준!H26,_calc_라운드기준!$B26:$AT26,0)+COUNTIFS(_calc_라운드기준!$B26:$AT26,_calc_라운드기준!H26,$B$1:$AT$1,"&lt;"&amp;7))-(RANK(H26,$B26:$AT26,0)+COUNTIFS($B26:$AT26,H26,$B$1:$AT$1,"&lt;"&amp;7))</f>
        <v>1</v>
      </c>
      <c r="BB26">
        <f>(RANK(_calc_라운드기준!I26,_calc_라운드기준!$B26:$AT26,0)+COUNTIFS(_calc_라운드기준!$B26:$AT26,_calc_라운드기준!I26,$B$1:$AT$1,"&lt;"&amp;8))-(RANK(I26,$B26:$AT26,0)+COUNTIFS($B26:$AT26,I26,$B$1:$AT$1,"&lt;"&amp;8))</f>
        <v>-32</v>
      </c>
      <c r="BC26">
        <f>(RANK(_calc_라운드기준!J26,_calc_라운드기준!$B26:$AT26,0)+COUNTIFS(_calc_라운드기준!$B26:$AT26,_calc_라운드기준!J26,$B$1:$AT$1,"&lt;"&amp;9))-(RANK(J26,$B26:$AT26,0)+COUNTIFS($B26:$AT26,J26,$B$1:$AT$1,"&lt;"&amp;9))</f>
        <v>-21</v>
      </c>
      <c r="BD26">
        <f>(RANK(_calc_라운드기준!K26,_calc_라운드기준!$B26:$AT26,0)+COUNTIFS(_calc_라운드기준!$B26:$AT26,_calc_라운드기준!K26,$B$1:$AT$1,"&lt;"&amp;10))-(RANK(K26,$B26:$AT26,0)+COUNTIFS($B26:$AT26,K26,$B$1:$AT$1,"&lt;"&amp;10))</f>
        <v>-2</v>
      </c>
      <c r="BE26">
        <f>(RANK(_calc_라운드기준!L26,_calc_라운드기준!$B26:$AT26,0)+COUNTIFS(_calc_라운드기준!$B26:$AT26,_calc_라운드기준!L26,$B$1:$AT$1,"&lt;"&amp;11))-(RANK(L26,$B26:$AT26,0)+COUNTIFS($B26:$AT26,L26,$B$1:$AT$1,"&lt;"&amp;11))</f>
        <v>10</v>
      </c>
      <c r="BF26">
        <f>(RANK(_calc_라운드기준!M26,_calc_라운드기준!$B26:$AT26,0)+COUNTIFS(_calc_라운드기준!$B26:$AT26,_calc_라운드기준!M26,$B$1:$AT$1,"&lt;"&amp;12))-(RANK(M26,$B26:$AT26,0)+COUNTIFS($B26:$AT26,M26,$B$1:$AT$1,"&lt;"&amp;12))</f>
        <v>25</v>
      </c>
      <c r="BG26">
        <f>(RANK(_calc_라운드기준!N26,_calc_라운드기준!$B26:$AT26,0)+COUNTIFS(_calc_라운드기준!$B26:$AT26,_calc_라운드기준!N26,$B$1:$AT$1,"&lt;"&amp;13))-(RANK(N26,$B26:$AT26,0)+COUNTIFS($B26:$AT26,N26,$B$1:$AT$1,"&lt;"&amp;13))</f>
        <v>16</v>
      </c>
      <c r="BH26">
        <f>(RANK(_calc_라운드기준!O26,_calc_라운드기준!$B26:$AT26,0)+COUNTIFS(_calc_라운드기준!$B26:$AT26,_calc_라운드기준!O26,$B$1:$AT$1,"&lt;"&amp;14))-(RANK(O26,$B26:$AT26,0)+COUNTIFS($B26:$AT26,O26,$B$1:$AT$1,"&lt;"&amp;14))</f>
        <v>9</v>
      </c>
      <c r="BI26">
        <f>(RANK(_calc_라운드기준!P26,_calc_라운드기준!$B26:$AT26,0)+COUNTIFS(_calc_라운드기준!$B26:$AT26,_calc_라운드기준!P26,$B$1:$AT$1,"&lt;"&amp;15))-(RANK(P26,$B26:$AT26,0)+COUNTIFS($B26:$AT26,P26,$B$1:$AT$1,"&lt;"&amp;15))</f>
        <v>-5</v>
      </c>
      <c r="BJ26">
        <f>(RANK(_calc_라운드기준!Q26,_calc_라운드기준!$B26:$AT26,0)+COUNTIFS(_calc_라운드기준!$B26:$AT26,_calc_라운드기준!Q26,$B$1:$AT$1,"&lt;"&amp;16))-(RANK(Q26,$B26:$AT26,0)+COUNTIFS($B26:$AT26,Q26,$B$1:$AT$1,"&lt;"&amp;16))</f>
        <v>0</v>
      </c>
      <c r="BK26">
        <f>(RANK(_calc_라운드기준!R26,_calc_라운드기준!$B26:$AT26,0)+COUNTIFS(_calc_라운드기준!$B26:$AT26,_calc_라운드기준!R26,$B$1:$AT$1,"&lt;"&amp;17))-(RANK(R26,$B26:$AT26,0)+COUNTIFS($B26:$AT26,R26,$B$1:$AT$1,"&lt;"&amp;17))</f>
        <v>-8</v>
      </c>
      <c r="BL26">
        <f>(RANK(_calc_라운드기준!S26,_calc_라운드기준!$B26:$AT26,0)+COUNTIFS(_calc_라운드기준!$B26:$AT26,_calc_라운드기준!S26,$B$1:$AT$1,"&lt;"&amp;18))-(RANK(S26,$B26:$AT26,0)+COUNTIFS($B26:$AT26,S26,$B$1:$AT$1,"&lt;"&amp;18))</f>
        <v>28</v>
      </c>
      <c r="BM26">
        <f>(RANK(_calc_라운드기준!T26,_calc_라운드기준!$B26:$AT26,0)+COUNTIFS(_calc_라운드기준!$B26:$AT26,_calc_라운드기준!T26,$B$1:$AT$1,"&lt;"&amp;19))-(RANK(T26,$B26:$AT26,0)+COUNTIFS($B26:$AT26,T26,$B$1:$AT$1,"&lt;"&amp;19))</f>
        <v>6</v>
      </c>
      <c r="BN26">
        <f>(RANK(_calc_라운드기준!U26,_calc_라운드기준!$B26:$AT26,0)+COUNTIFS(_calc_라운드기준!$B26:$AT26,_calc_라운드기준!U26,$B$1:$AT$1,"&lt;"&amp;20))-(RANK(U26,$B26:$AT26,0)+COUNTIFS($B26:$AT26,U26,$B$1:$AT$1,"&lt;"&amp;20))</f>
        <v>-15</v>
      </c>
      <c r="BO26">
        <f>(RANK(_calc_라운드기준!V26,_calc_라운드기준!$B26:$AT26,0)+COUNTIFS(_calc_라운드기준!$B26:$AT26,_calc_라운드기준!V26,$B$1:$AT$1,"&lt;"&amp;21))-(RANK(V26,$B26:$AT26,0)+COUNTIFS($B26:$AT26,V26,$B$1:$AT$1,"&lt;"&amp;21))</f>
        <v>37</v>
      </c>
      <c r="BP26">
        <f>(RANK(_calc_라운드기준!W26,_calc_라운드기준!$B26:$AT26,0)+COUNTIFS(_calc_라운드기준!$B26:$AT26,_calc_라운드기준!W26,$B$1:$AT$1,"&lt;"&amp;22))-(RANK(W26,$B26:$AT26,0)+COUNTIFS($B26:$AT26,W26,$B$1:$AT$1,"&lt;"&amp;22))</f>
        <v>3</v>
      </c>
      <c r="BQ26">
        <f>(RANK(_calc_라운드기준!X26,_calc_라운드기준!$B26:$AT26,0)+COUNTIFS(_calc_라운드기준!$B26:$AT26,_calc_라운드기준!X26,$B$1:$AT$1,"&lt;"&amp;23))-(RANK(X26,$B26:$AT26,0)+COUNTIFS($B26:$AT26,X26,$B$1:$AT$1,"&lt;"&amp;23))</f>
        <v>-28</v>
      </c>
      <c r="BR26">
        <f>(RANK(_calc_라운드기준!Y26,_calc_라운드기준!$B26:$AT26,0)+COUNTIFS(_calc_라운드기준!$B26:$AT26,_calc_라운드기준!Y26,$B$1:$AT$1,"&lt;"&amp;24))-(RANK(Y26,$B26:$AT26,0)+COUNTIFS($B26:$AT26,Y26,$B$1:$AT$1,"&lt;"&amp;24))</f>
        <v>-5</v>
      </c>
      <c r="BS26">
        <f>(RANK(_calc_라운드기준!Z26,_calc_라운드기준!$B26:$AT26,0)+COUNTIFS(_calc_라운드기준!$B26:$AT26,_calc_라운드기준!Z26,$B$1:$AT$1,"&lt;"&amp;25))-(RANK(Z26,$B26:$AT26,0)+COUNTIFS($B26:$AT26,Z26,$B$1:$AT$1,"&lt;"&amp;25))</f>
        <v>-7</v>
      </c>
      <c r="BT26">
        <f>(RANK(_calc_라운드기준!AA26,_calc_라운드기준!$B26:$AT26,0)+COUNTIFS(_calc_라운드기준!$B26:$AT26,_calc_라운드기준!AA26,$B$1:$AT$1,"&lt;"&amp;26))-(RANK(AA26,$B26:$AT26,0)+COUNTIFS($B26:$AT26,AA26,$B$1:$AT$1,"&lt;"&amp;26))</f>
        <v>1</v>
      </c>
      <c r="BU26">
        <f>(RANK(_calc_라운드기준!AB26,_calc_라운드기준!$B26:$AT26,0)+COUNTIFS(_calc_라운드기준!$B26:$AT26,_calc_라운드기준!AB26,$B$1:$AT$1,"&lt;"&amp;27))-(RANK(AB26,$B26:$AT26,0)+COUNTIFS($B26:$AT26,AB26,$B$1:$AT$1,"&lt;"&amp;27))</f>
        <v>-17</v>
      </c>
      <c r="BV26">
        <f>(RANK(_calc_라운드기준!AC26,_calc_라운드기준!$B26:$AT26,0)+COUNTIFS(_calc_라운드기준!$B26:$AT26,_calc_라운드기준!AC26,$B$1:$AT$1,"&lt;"&amp;28))-(RANK(AC26,$B26:$AT26,0)+COUNTIFS($B26:$AT26,AC26,$B$1:$AT$1,"&lt;"&amp;28))</f>
        <v>-8</v>
      </c>
      <c r="BW26">
        <f>(RANK(_calc_라운드기준!AD26,_calc_라운드기준!$B26:$AT26,0)+COUNTIFS(_calc_라운드기준!$B26:$AT26,_calc_라운드기준!AD26,$B$1:$AT$1,"&lt;"&amp;29))-(RANK(AD26,$B26:$AT26,0)+COUNTIFS($B26:$AT26,AD26,$B$1:$AT$1,"&lt;"&amp;29))</f>
        <v>-4</v>
      </c>
      <c r="BX26">
        <f>(RANK(_calc_라운드기준!AE26,_calc_라운드기준!$B26:$AT26,0)+COUNTIFS(_calc_라운드기준!$B26:$AT26,_calc_라운드기준!AE26,$B$1:$AT$1,"&lt;"&amp;30))-(RANK(AE26,$B26:$AT26,0)+COUNTIFS($B26:$AT26,AE26,$B$1:$AT$1,"&lt;"&amp;30))</f>
        <v>-3</v>
      </c>
      <c r="BY26">
        <f>(RANK(_calc_라운드기준!AF26,_calc_라운드기준!$B26:$AT26,0)+COUNTIFS(_calc_라운드기준!$B26:$AT26,_calc_라운드기준!AF26,$B$1:$AT$1,"&lt;"&amp;31))-(RANK(AF26,$B26:$AT26,0)+COUNTIFS($B26:$AT26,AF26,$B$1:$AT$1,"&lt;"&amp;31))</f>
        <v>-5</v>
      </c>
      <c r="BZ26">
        <f>(RANK(_calc_라운드기준!AG26,_calc_라운드기준!$B26:$AT26,0)+COUNTIFS(_calc_라운드기준!$B26:$AT26,_calc_라운드기준!AG26,$B$1:$AT$1,"&lt;"&amp;32))-(RANK(AG26,$B26:$AT26,0)+COUNTIFS($B26:$AT26,AG26,$B$1:$AT$1,"&lt;"&amp;32))</f>
        <v>-4</v>
      </c>
      <c r="CA26">
        <f>(RANK(_calc_라운드기준!AH26,_calc_라운드기준!$B26:$AT26,0)+COUNTIFS(_calc_라운드기준!$B26:$AT26,_calc_라운드기준!AH26,$B$1:$AT$1,"&lt;"&amp;33))-(RANK(AH26,$B26:$AT26,0)+COUNTIFS($B26:$AT26,AH26,$B$1:$AT$1,"&lt;"&amp;33))</f>
        <v>29</v>
      </c>
      <c r="CB26">
        <f>(RANK(_calc_라운드기준!AI26,_calc_라운드기준!$B26:$AT26,0)+COUNTIFS(_calc_라운드기준!$B26:$AT26,_calc_라운드기준!AI26,$B$1:$AT$1,"&lt;"&amp;34))-(RANK(AI26,$B26:$AT26,0)+COUNTIFS($B26:$AT26,AI26,$B$1:$AT$1,"&lt;"&amp;34))</f>
        <v>25</v>
      </c>
      <c r="CC26">
        <f>(RANK(_calc_라운드기준!AJ26,_calc_라운드기준!$B26:$AT26,0)+COUNTIFS(_calc_라운드기준!$B26:$AT26,_calc_라운드기준!AJ26,$B$1:$AT$1,"&lt;"&amp;35))-(RANK(AJ26,$B26:$AT26,0)+COUNTIFS($B26:$AT26,AJ26,$B$1:$AT$1,"&lt;"&amp;35))</f>
        <v>-3</v>
      </c>
      <c r="CD26">
        <f>(RANK(_calc_라운드기준!AK26,_calc_라운드기준!$B26:$AT26,0)+COUNTIFS(_calc_라운드기준!$B26:$AT26,_calc_라운드기준!AK26,$B$1:$AT$1,"&lt;"&amp;36))-(RANK(AK26,$B26:$AT26,0)+COUNTIFS($B26:$AT26,AK26,$B$1:$AT$1,"&lt;"&amp;36))</f>
        <v>-3</v>
      </c>
      <c r="CE26">
        <f>(RANK(_calc_라운드기준!AL26,_calc_라운드기준!$B26:$AT26,0)+COUNTIFS(_calc_라운드기준!$B26:$AT26,_calc_라운드기준!AL26,$B$1:$AT$1,"&lt;"&amp;37))-(RANK(AL26,$B26:$AT26,0)+COUNTIFS($B26:$AT26,AL26,$B$1:$AT$1,"&lt;"&amp;37))</f>
        <v>-10</v>
      </c>
      <c r="CF26">
        <f>(RANK(_calc_라운드기준!AM26,_calc_라운드기준!$B26:$AT26,0)+COUNTIFS(_calc_라운드기준!$B26:$AT26,_calc_라운드기준!AM26,$B$1:$AT$1,"&lt;"&amp;38))-(RANK(AM26,$B26:$AT26,0)+COUNTIFS($B26:$AT26,AM26,$B$1:$AT$1,"&lt;"&amp;38))</f>
        <v>10</v>
      </c>
      <c r="CG26">
        <f>(RANK(_calc_라운드기준!AN26,_calc_라운드기준!$B26:$AT26,0)+COUNTIFS(_calc_라운드기준!$B26:$AT26,_calc_라운드기준!AN26,$B$1:$AT$1,"&lt;"&amp;39))-(RANK(AN26,$B26:$AT26,0)+COUNTIFS($B26:$AT26,AN26,$B$1:$AT$1,"&lt;"&amp;39))</f>
        <v>14</v>
      </c>
      <c r="CH26">
        <f>(RANK(_calc_라운드기준!AO26,_calc_라운드기준!$B26:$AT26,0)+COUNTIFS(_calc_라운드기준!$B26:$AT26,_calc_라운드기준!AO26,$B$1:$AT$1,"&lt;"&amp;40))-(RANK(AO26,$B26:$AT26,0)+COUNTIFS($B26:$AT26,AO26,$B$1:$AT$1,"&lt;"&amp;40))</f>
        <v>-25</v>
      </c>
      <c r="CI26">
        <f>(RANK(_calc_라운드기준!AP26,_calc_라운드기준!$B26:$AT26,0)+COUNTIFS(_calc_라운드기준!$B26:$AT26,_calc_라운드기준!AP26,$B$1:$AT$1,"&lt;"&amp;41))-(RANK(AP26,$B26:$AT26,0)+COUNTIFS($B26:$AT26,AP26,$B$1:$AT$1,"&lt;"&amp;41))</f>
        <v>0</v>
      </c>
      <c r="CJ26">
        <f>(RANK(_calc_라운드기준!AQ26,_calc_라운드기준!$B26:$AT26,0)+COUNTIFS(_calc_라운드기준!$B26:$AT26,_calc_라운드기준!AQ26,$B$1:$AT$1,"&lt;"&amp;42))-(RANK(AQ26,$B26:$AT26,0)+COUNTIFS($B26:$AT26,AQ26,$B$1:$AT$1,"&lt;"&amp;42))</f>
        <v>5</v>
      </c>
      <c r="CK26">
        <f>(RANK(_calc_라운드기준!AR26,_calc_라운드기준!$B26:$AT26,0)+COUNTIFS(_calc_라운드기준!$B26:$AT26,_calc_라운드기준!AR26,$B$1:$AT$1,"&lt;"&amp;43))-(RANK(AR26,$B26:$AT26,0)+COUNTIFS($B26:$AT26,AR26,$B$1:$AT$1,"&lt;"&amp;43))</f>
        <v>17</v>
      </c>
      <c r="CL26">
        <f>(RANK(_calc_라운드기준!AS26,_calc_라운드기준!$B26:$AT26,0)+COUNTIFS(_calc_라운드기준!$B26:$AT26,_calc_라운드기준!AS26,$B$1:$AT$1,"&lt;"&amp;44))-(RANK(AS26,$B26:$AT26,0)+COUNTIFS($B26:$AT26,AS26,$B$1:$AT$1,"&lt;"&amp;44))</f>
        <v>14</v>
      </c>
      <c r="CM26">
        <f>(RANK(_calc_라운드기준!AT26,_calc_라운드기준!$B26:$AT26,0)+COUNTIFS(_calc_라운드기준!$B26:$AT26,_calc_라운드기준!AT26,$B$1:$AT$1,"&lt;"&amp;45))-(RANK(AT26,$B26:$AT26,0)+COUNTIFS($B26:$AT26,AT26,$B$1:$AT$1,"&lt;"&amp;45))</f>
        <v>27</v>
      </c>
      <c r="CN26">
        <f t="shared" si="0"/>
        <v>41</v>
      </c>
      <c r="CO26">
        <f t="shared" si="1"/>
        <v>16</v>
      </c>
      <c r="CP26">
        <f t="shared" si="2"/>
        <v>29</v>
      </c>
      <c r="CQ26">
        <f t="shared" si="3"/>
        <v>37</v>
      </c>
      <c r="CR26">
        <f t="shared" si="4"/>
        <v>44</v>
      </c>
      <c r="CS26">
        <f t="shared" si="5"/>
        <v>23</v>
      </c>
      <c r="CT26">
        <f t="shared" si="6"/>
        <v>18</v>
      </c>
      <c r="CU26">
        <f t="shared" si="7"/>
        <v>45</v>
      </c>
      <c r="CV26">
        <f t="shared" si="8"/>
        <v>40</v>
      </c>
      <c r="CW26">
        <f t="shared" si="9"/>
        <v>22</v>
      </c>
      <c r="CX26">
        <f t="shared" si="10"/>
        <v>11</v>
      </c>
      <c r="CY26">
        <f t="shared" si="11"/>
        <v>5</v>
      </c>
      <c r="CZ26">
        <f t="shared" si="12"/>
        <v>8</v>
      </c>
      <c r="DA26">
        <f t="shared" si="13"/>
        <v>13</v>
      </c>
      <c r="DB26">
        <f t="shared" si="14"/>
        <v>30</v>
      </c>
      <c r="DC26">
        <f t="shared" si="15"/>
        <v>20</v>
      </c>
      <c r="DD26">
        <f t="shared" si="16"/>
        <v>34</v>
      </c>
      <c r="DE26">
        <f t="shared" si="17"/>
        <v>3</v>
      </c>
      <c r="DF26">
        <f t="shared" si="18"/>
        <v>14</v>
      </c>
      <c r="DG26">
        <f t="shared" si="19"/>
        <v>38</v>
      </c>
      <c r="DH26">
        <f t="shared" si="20"/>
        <v>1</v>
      </c>
      <c r="DI26">
        <f t="shared" si="21"/>
        <v>17</v>
      </c>
      <c r="DJ26">
        <f t="shared" si="22"/>
        <v>43</v>
      </c>
      <c r="DK26">
        <f t="shared" si="23"/>
        <v>31</v>
      </c>
      <c r="DL26">
        <f t="shared" si="24"/>
        <v>33</v>
      </c>
      <c r="DM26">
        <f t="shared" si="25"/>
        <v>19</v>
      </c>
      <c r="DN26">
        <f t="shared" si="26"/>
        <v>39</v>
      </c>
      <c r="DO26">
        <f t="shared" si="27"/>
        <v>35</v>
      </c>
      <c r="DP26">
        <f t="shared" si="28"/>
        <v>27</v>
      </c>
      <c r="DQ26">
        <f t="shared" si="29"/>
        <v>24</v>
      </c>
      <c r="DR26">
        <f t="shared" si="30"/>
        <v>32</v>
      </c>
      <c r="DS26">
        <f t="shared" si="31"/>
        <v>28</v>
      </c>
      <c r="DT26">
        <f t="shared" si="32"/>
        <v>2</v>
      </c>
      <c r="DU26">
        <f t="shared" si="33"/>
        <v>6</v>
      </c>
      <c r="DV26">
        <f t="shared" si="34"/>
        <v>25</v>
      </c>
      <c r="DW26">
        <f t="shared" si="35"/>
        <v>26</v>
      </c>
      <c r="DX26">
        <f t="shared" si="36"/>
        <v>36</v>
      </c>
      <c r="DY26">
        <f t="shared" si="37"/>
        <v>12</v>
      </c>
      <c r="DZ26">
        <f t="shared" si="38"/>
        <v>9</v>
      </c>
      <c r="EA26">
        <f t="shared" si="39"/>
        <v>42</v>
      </c>
      <c r="EB26">
        <f t="shared" si="40"/>
        <v>21</v>
      </c>
      <c r="EC26">
        <f t="shared" si="41"/>
        <v>15</v>
      </c>
      <c r="ED26">
        <f t="shared" si="42"/>
        <v>7</v>
      </c>
      <c r="EE26">
        <f t="shared" si="43"/>
        <v>10</v>
      </c>
      <c r="EF26">
        <f t="shared" si="44"/>
        <v>4</v>
      </c>
    </row>
    <row r="27" spans="1:136" ht="16.5" customHeight="1">
      <c r="A27">
        <f>_calc_라운드기준!A27</f>
        <v>1219</v>
      </c>
      <c r="B27">
        <f>INDEX(_calc_누적빈도!B:B,$A27)-INDEX(_calc_누적빈도!B:B,$A27-기준600회_후보!$B$1)</f>
        <v>75</v>
      </c>
      <c r="C27">
        <f>INDEX(_calc_누적빈도!C:C,$A27)-INDEX(_calc_누적빈도!C:C,$A27-기준600회_후보!$B$1)</f>
        <v>72</v>
      </c>
      <c r="D27">
        <f>INDEX(_calc_누적빈도!D:D,$A27)-INDEX(_calc_누적빈도!D:D,$A27-기준600회_후보!$B$1)</f>
        <v>91</v>
      </c>
      <c r="E27">
        <f>INDEX(_calc_누적빈도!E:E,$A27)-INDEX(_calc_누적빈도!E:E,$A27-기준600회_후보!$B$1)</f>
        <v>70</v>
      </c>
      <c r="F27">
        <f>INDEX(_calc_누적빈도!F:F,$A27)-INDEX(_calc_누적빈도!F:F,$A27-기준600회_후보!$B$1)</f>
        <v>63</v>
      </c>
      <c r="G27">
        <f>INDEX(_calc_누적빈도!G:G,$A27)-INDEX(_calc_누적빈도!G:G,$A27-기준600회_후보!$B$1)</f>
        <v>90</v>
      </c>
      <c r="H27">
        <f>INDEX(_calc_누적빈도!H:H,$A27)-INDEX(_calc_누적빈도!H:H,$A27-기준600회_후보!$B$1)</f>
        <v>91</v>
      </c>
      <c r="I27">
        <f>INDEX(_calc_누적빈도!I:I,$A27)-INDEX(_calc_누적빈도!I:I,$A27-기준600회_후보!$B$1)</f>
        <v>68</v>
      </c>
      <c r="J27">
        <f>INDEX(_calc_누적빈도!J:J,$A27)-INDEX(_calc_누적빈도!J:J,$A27-기준600회_후보!$B$1)</f>
        <v>70</v>
      </c>
      <c r="K27">
        <f>INDEX(_calc_누적빈도!K:K,$A27)-INDEX(_calc_누적빈도!K:K,$A27-기준600회_후보!$B$1)</f>
        <v>78</v>
      </c>
      <c r="L27">
        <f>INDEX(_calc_누적빈도!L:L,$A27)-INDEX(_calc_누적빈도!L:L,$A27-기준600회_후보!$B$1)</f>
        <v>84</v>
      </c>
      <c r="M27">
        <f>INDEX(_calc_누적빈도!M:M,$A27)-INDEX(_calc_누적빈도!M:M,$A27-기준600회_후보!$B$1)</f>
        <v>96</v>
      </c>
      <c r="N27">
        <f>INDEX(_calc_누적빈도!N:N,$A27)-INDEX(_calc_누적빈도!N:N,$A27-기준600회_후보!$B$1)</f>
        <v>88</v>
      </c>
      <c r="O27">
        <f>INDEX(_calc_누적빈도!O:O,$A27)-INDEX(_calc_누적빈도!O:O,$A27-기준600회_후보!$B$1)</f>
        <v>76</v>
      </c>
      <c r="P27">
        <f>INDEX(_calc_누적빈도!P:P,$A27)-INDEX(_calc_누적빈도!P:P,$A27-기준600회_후보!$B$1)</f>
        <v>89</v>
      </c>
      <c r="Q27">
        <f>INDEX(_calc_누적빈도!Q:Q,$A27)-INDEX(_calc_누적빈도!Q:Q,$A27-기준600회_후보!$B$1)</f>
        <v>93</v>
      </c>
      <c r="R27">
        <f>INDEX(_calc_누적빈도!R:R,$A27)-INDEX(_calc_누적빈도!R:R,$A27-기준600회_후보!$B$1)</f>
        <v>79</v>
      </c>
      <c r="S27">
        <f>INDEX(_calc_누적빈도!S:S,$A27)-INDEX(_calc_누적빈도!S:S,$A27-기준600회_후보!$B$1)</f>
        <v>85</v>
      </c>
      <c r="T27">
        <f>INDEX(_calc_누적빈도!T:T,$A27)-INDEX(_calc_누적빈도!T:T,$A27-기준600회_후보!$B$1)</f>
        <v>87</v>
      </c>
      <c r="U27">
        <f>INDEX(_calc_누적빈도!U:U,$A27)-INDEX(_calc_누적빈도!U:U,$A27-기준600회_후보!$B$1)</f>
        <v>65</v>
      </c>
      <c r="V27">
        <f>INDEX(_calc_누적빈도!V:V,$A27)-INDEX(_calc_누적빈도!V:V,$A27-기준600회_후보!$B$1)</f>
        <v>93</v>
      </c>
      <c r="W27">
        <f>INDEX(_calc_누적빈도!W:W,$A27)-INDEX(_calc_누적빈도!W:W,$A27-기준600회_후보!$B$1)</f>
        <v>68</v>
      </c>
      <c r="X27">
        <f>INDEX(_calc_누적빈도!X:X,$A27)-INDEX(_calc_누적빈도!X:X,$A27-기준600회_후보!$B$1)</f>
        <v>70</v>
      </c>
      <c r="Y27">
        <f>INDEX(_calc_누적빈도!Y:Y,$A27)-INDEX(_calc_누적빈도!Y:Y,$A27-기준600회_후보!$B$1)</f>
        <v>84</v>
      </c>
      <c r="Z27">
        <f>INDEX(_calc_누적빈도!Z:Z,$A27)-INDEX(_calc_누적빈도!Z:Z,$A27-기준600회_후보!$B$1)</f>
        <v>64</v>
      </c>
      <c r="AA27">
        <f>INDEX(_calc_누적빈도!AA:AA,$A27)-INDEX(_calc_누적빈도!AA:AA,$A27-기준600회_후보!$B$1)</f>
        <v>77</v>
      </c>
      <c r="AB27">
        <f>INDEX(_calc_누적빈도!AB:AB,$A27)-INDEX(_calc_누적빈도!AB:AB,$A27-기준600회_후보!$B$1)</f>
        <v>83</v>
      </c>
      <c r="AC27">
        <f>INDEX(_calc_누적빈도!AC:AC,$A27)-INDEX(_calc_누적빈도!AC:AC,$A27-기준600회_후보!$B$1)</f>
        <v>84</v>
      </c>
      <c r="AD27">
        <f>INDEX(_calc_누적빈도!AD:AD,$A27)-INDEX(_calc_누적빈도!AD:AD,$A27-기준600회_후보!$B$1)</f>
        <v>74</v>
      </c>
      <c r="AE27">
        <f>INDEX(_calc_누적빈도!AE:AE,$A27)-INDEX(_calc_누적빈도!AE:AE,$A27-기준600회_후보!$B$1)</f>
        <v>81</v>
      </c>
      <c r="AF27">
        <f>INDEX(_calc_누적빈도!AF:AF,$A27)-INDEX(_calc_누적빈도!AF:AF,$A27-기준600회_후보!$B$1)</f>
        <v>84</v>
      </c>
      <c r="AG27">
        <f>INDEX(_calc_누적빈도!AG:AG,$A27)-INDEX(_calc_누적빈도!AG:AG,$A27-기준600회_후보!$B$1)</f>
        <v>67</v>
      </c>
      <c r="AH27">
        <f>INDEX(_calc_누적빈도!AH:AH,$A27)-INDEX(_calc_누적빈도!AH:AH,$A27-기준600회_후보!$B$1)</f>
        <v>94</v>
      </c>
      <c r="AI27">
        <f>INDEX(_calc_누적빈도!AI:AI,$A27)-INDEX(_calc_누적빈도!AI:AI,$A27-기준600회_후보!$B$1)</f>
        <v>82</v>
      </c>
      <c r="AJ27">
        <f>INDEX(_calc_누적빈도!AJ:AJ,$A27)-INDEX(_calc_누적빈도!AJ:AJ,$A27-기준600회_후보!$B$1)</f>
        <v>81</v>
      </c>
      <c r="AK27">
        <f>INDEX(_calc_누적빈도!AK:AK,$A27)-INDEX(_calc_누적빈도!AK:AK,$A27-기준600회_후보!$B$1)</f>
        <v>80</v>
      </c>
      <c r="AL27">
        <f>INDEX(_calc_누적빈도!AL:AL,$A27)-INDEX(_calc_누적빈도!AL:AL,$A27-기준600회_후보!$B$1)</f>
        <v>76</v>
      </c>
      <c r="AM27">
        <f>INDEX(_calc_누적빈도!AM:AM,$A27)-INDEX(_calc_누적빈도!AM:AM,$A27-기준600회_후보!$B$1)</f>
        <v>94</v>
      </c>
      <c r="AN27">
        <f>INDEX(_calc_누적빈도!AN:AN,$A27)-INDEX(_calc_누적빈도!AN:AN,$A27-기준600회_후보!$B$1)</f>
        <v>83</v>
      </c>
      <c r="AO27">
        <f>INDEX(_calc_누적빈도!AO:AO,$A27)-INDEX(_calc_누적빈도!AO:AO,$A27-기준600회_후보!$B$1)</f>
        <v>70</v>
      </c>
      <c r="AP27">
        <f>INDEX(_calc_누적빈도!AP:AP,$A27)-INDEX(_calc_누적빈도!AP:AP,$A27-기준600회_후보!$B$1)</f>
        <v>76</v>
      </c>
      <c r="AQ27">
        <f>INDEX(_calc_누적빈도!AQ:AQ,$A27)-INDEX(_calc_누적빈도!AQ:AQ,$A27-기준600회_후보!$B$1)</f>
        <v>77</v>
      </c>
      <c r="AR27">
        <f>INDEX(_calc_누적빈도!AR:AR,$A27)-INDEX(_calc_누적빈도!AR:AR,$A27-기준600회_후보!$B$1)</f>
        <v>78</v>
      </c>
      <c r="AS27">
        <f>INDEX(_calc_누적빈도!AS:AS,$A27)-INDEX(_calc_누적빈도!AS:AS,$A27-기준600회_후보!$B$1)</f>
        <v>81</v>
      </c>
      <c r="AT27">
        <f>INDEX(_calc_누적빈도!AT:AT,$A27)-INDEX(_calc_누적빈도!AT:AT,$A27-기준600회_후보!$B$1)</f>
        <v>89</v>
      </c>
      <c r="AU27">
        <f>(RANK(_calc_라운드기준!B27,_calc_라운드기준!$B27:$AT27,0)+COUNTIFS(_calc_라운드기준!$B27:$AT27,_calc_라운드기준!B27,$B$1:$AT$1,"&lt;"&amp;1))-(RANK(B27,$B27:$AT27,0)+COUNTIFS($B27:$AT27,B27,$B$1:$AT$1,"&lt;"&amp;1))</f>
        <v>-27</v>
      </c>
      <c r="AV27">
        <f>(RANK(_calc_라운드기준!C27,_calc_라운드기준!$B27:$AT27,0)+COUNTIFS(_calc_라운드기준!$B27:$AT27,_calc_라운드기준!C27,$B$1:$AT$1,"&lt;"&amp;2))-(RANK(C27,$B27:$AT27,0)+COUNTIFS($B27:$AT27,C27,$B$1:$AT$1,"&lt;"&amp;2))</f>
        <v>7</v>
      </c>
      <c r="AW27">
        <f>(RANK(_calc_라운드기준!D27,_calc_라운드기준!$B27:$AT27,0)+COUNTIFS(_calc_라운드기준!$B27:$AT27,_calc_라운드기준!D27,$B$1:$AT$1,"&lt;"&amp;3))-(RANK(D27,$B27:$AT27,0)+COUNTIFS($B27:$AT27,D27,$B$1:$AT$1,"&lt;"&amp;3))</f>
        <v>-5</v>
      </c>
      <c r="AX27">
        <f>(RANK(_calc_라운드기준!E27,_calc_라운드기준!$B27:$AT27,0)+COUNTIFS(_calc_라운드기준!$B27:$AT27,_calc_라운드기준!E27,$B$1:$AT$1,"&lt;"&amp;4))-(RANK(E27,$B27:$AT27,0)+COUNTIFS($B27:$AT27,E27,$B$1:$AT$1,"&lt;"&amp;4))</f>
        <v>-10</v>
      </c>
      <c r="AY27">
        <f>(RANK(_calc_라운드기준!F27,_calc_라운드기준!$B27:$AT27,0)+COUNTIFS(_calc_라운드기준!$B27:$AT27,_calc_라운드기준!F27,$B$1:$AT$1,"&lt;"&amp;5))-(RANK(F27,$B27:$AT27,0)+COUNTIFS($B27:$AT27,F27,$B$1:$AT$1,"&lt;"&amp;5))</f>
        <v>-38</v>
      </c>
      <c r="AZ27">
        <f>(RANK(_calc_라운드기준!G27,_calc_라운드기준!$B27:$AT27,0)+COUNTIFS(_calc_라운드기준!$B27:$AT27,_calc_라운드기준!G27,$B$1:$AT$1,"&lt;"&amp;6))-(RANK(G27,$B27:$AT27,0)+COUNTIFS($B27:$AT27,G27,$B$1:$AT$1,"&lt;"&amp;6))</f>
        <v>0</v>
      </c>
      <c r="BA27">
        <f>(RANK(_calc_라운드기준!H27,_calc_라운드기준!$B27:$AT27,0)+COUNTIFS(_calc_라운드기준!$B27:$AT27,_calc_라운드기준!H27,$B$1:$AT$1,"&lt;"&amp;7))-(RANK(H27,$B27:$AT27,0)+COUNTIFS($B27:$AT27,H27,$B$1:$AT$1,"&lt;"&amp;7))</f>
        <v>2</v>
      </c>
      <c r="BB27">
        <f>(RANK(_calc_라운드기준!I27,_calc_라운드기준!$B27:$AT27,0)+COUNTIFS(_calc_라운드기준!$B27:$AT27,_calc_라운드기준!I27,$B$1:$AT$1,"&lt;"&amp;8))-(RANK(I27,$B27:$AT27,0)+COUNTIFS($B27:$AT27,I27,$B$1:$AT$1,"&lt;"&amp;8))</f>
        <v>-30</v>
      </c>
      <c r="BC27">
        <f>(RANK(_calc_라운드기준!J27,_calc_라운드기준!$B27:$AT27,0)+COUNTIFS(_calc_라운드기준!$B27:$AT27,_calc_라운드기준!J27,$B$1:$AT$1,"&lt;"&amp;9))-(RANK(J27,$B27:$AT27,0)+COUNTIFS($B27:$AT27,J27,$B$1:$AT$1,"&lt;"&amp;9))</f>
        <v>-21</v>
      </c>
      <c r="BD27">
        <f>(RANK(_calc_라운드기준!K27,_calc_라운드기준!$B27:$AT27,0)+COUNTIFS(_calc_라운드기준!$B27:$AT27,_calc_라운드기준!K27,$B$1:$AT$1,"&lt;"&amp;10))-(RANK(K27,$B27:$AT27,0)+COUNTIFS($B27:$AT27,K27,$B$1:$AT$1,"&lt;"&amp;10))</f>
        <v>1</v>
      </c>
      <c r="BE27">
        <f>(RANK(_calc_라운드기준!L27,_calc_라운드기준!$B27:$AT27,0)+COUNTIFS(_calc_라운드기준!$B27:$AT27,_calc_라운드기준!L27,$B$1:$AT$1,"&lt;"&amp;11))-(RANK(L27,$B27:$AT27,0)+COUNTIFS($B27:$AT27,L27,$B$1:$AT$1,"&lt;"&amp;11))</f>
        <v>14</v>
      </c>
      <c r="BF27">
        <f>(RANK(_calc_라운드기준!M27,_calc_라운드기준!$B27:$AT27,0)+COUNTIFS(_calc_라운드기준!$B27:$AT27,_calc_라운드기준!M27,$B$1:$AT$1,"&lt;"&amp;12))-(RANK(M27,$B27:$AT27,0)+COUNTIFS($B27:$AT27,M27,$B$1:$AT$1,"&lt;"&amp;12))</f>
        <v>16</v>
      </c>
      <c r="BG27">
        <f>(RANK(_calc_라운드기준!N27,_calc_라운드기준!$B27:$AT27,0)+COUNTIFS(_calc_라운드기준!$B27:$AT27,_calc_라운드기준!N27,$B$1:$AT$1,"&lt;"&amp;13))-(RANK(N27,$B27:$AT27,0)+COUNTIFS($B27:$AT27,N27,$B$1:$AT$1,"&lt;"&amp;13))</f>
        <v>18</v>
      </c>
      <c r="BH27">
        <f>(RANK(_calc_라운드기준!O27,_calc_라운드기준!$B27:$AT27,0)+COUNTIFS(_calc_라운드기준!$B27:$AT27,_calc_라운드기준!O27,$B$1:$AT$1,"&lt;"&amp;14))-(RANK(O27,$B27:$AT27,0)+COUNTIFS($B27:$AT27,O27,$B$1:$AT$1,"&lt;"&amp;14))</f>
        <v>9</v>
      </c>
      <c r="BI27">
        <f>(RANK(_calc_라운드기준!P27,_calc_라운드기준!$B27:$AT27,0)+COUNTIFS(_calc_라운드기준!$B27:$AT27,_calc_라운드기준!P27,$B$1:$AT$1,"&lt;"&amp;15))-(RANK(P27,$B27:$AT27,0)+COUNTIFS($B27:$AT27,P27,$B$1:$AT$1,"&lt;"&amp;15))</f>
        <v>-5</v>
      </c>
      <c r="BJ27">
        <f>(RANK(_calc_라운드기준!Q27,_calc_라운드기준!$B27:$AT27,0)+COUNTIFS(_calc_라운드기준!$B27:$AT27,_calc_라운드기준!Q27,$B$1:$AT$1,"&lt;"&amp;16))-(RANK(Q27,$B27:$AT27,0)+COUNTIFS($B27:$AT27,Q27,$B$1:$AT$1,"&lt;"&amp;16))</f>
        <v>-1</v>
      </c>
      <c r="BK27">
        <f>(RANK(_calc_라운드기준!R27,_calc_라운드기준!$B27:$AT27,0)+COUNTIFS(_calc_라운드기준!$B27:$AT27,_calc_라운드기준!R27,$B$1:$AT$1,"&lt;"&amp;17))-(RANK(R27,$B27:$AT27,0)+COUNTIFS($B27:$AT27,R27,$B$1:$AT$1,"&lt;"&amp;17))</f>
        <v>-7</v>
      </c>
      <c r="BL27">
        <f>(RANK(_calc_라운드기준!S27,_calc_라운드기준!$B27:$AT27,0)+COUNTIFS(_calc_라운드기준!$B27:$AT27,_calc_라운드기준!S27,$B$1:$AT$1,"&lt;"&amp;18))-(RANK(S27,$B27:$AT27,0)+COUNTIFS($B27:$AT27,S27,$B$1:$AT$1,"&lt;"&amp;18))</f>
        <v>27</v>
      </c>
      <c r="BM27">
        <f>(RANK(_calc_라운드기준!T27,_calc_라운드기준!$B27:$AT27,0)+COUNTIFS(_calc_라운드기준!$B27:$AT27,_calc_라운드기준!T27,$B$1:$AT$1,"&lt;"&amp;19))-(RANK(T27,$B27:$AT27,0)+COUNTIFS($B27:$AT27,T27,$B$1:$AT$1,"&lt;"&amp;19))</f>
        <v>7</v>
      </c>
      <c r="BN27">
        <f>(RANK(_calc_라운드기준!U27,_calc_라운드기준!$B27:$AT27,0)+COUNTIFS(_calc_라운드기준!$B27:$AT27,_calc_라운드기준!U27,$B$1:$AT$1,"&lt;"&amp;20))-(RANK(U27,$B27:$AT27,0)+COUNTIFS($B27:$AT27,U27,$B$1:$AT$1,"&lt;"&amp;20))</f>
        <v>-13</v>
      </c>
      <c r="BO27">
        <f>(RANK(_calc_라운드기준!V27,_calc_라운드기준!$B27:$AT27,0)+COUNTIFS(_calc_라운드기준!$B27:$AT27,_calc_라운드기준!V27,$B$1:$AT$1,"&lt;"&amp;21))-(RANK(V27,$B27:$AT27,0)+COUNTIFS($B27:$AT27,V27,$B$1:$AT$1,"&lt;"&amp;21))</f>
        <v>36</v>
      </c>
      <c r="BP27">
        <f>(RANK(_calc_라운드기준!W27,_calc_라운드기준!$B27:$AT27,0)+COUNTIFS(_calc_라운드기준!$B27:$AT27,_calc_라운드기준!W27,$B$1:$AT$1,"&lt;"&amp;22))-(RANK(W27,$B27:$AT27,0)+COUNTIFS($B27:$AT27,W27,$B$1:$AT$1,"&lt;"&amp;22))</f>
        <v>2</v>
      </c>
      <c r="BQ27">
        <f>(RANK(_calc_라운드기준!X27,_calc_라운드기준!$B27:$AT27,0)+COUNTIFS(_calc_라운드기준!$B27:$AT27,_calc_라운드기준!X27,$B$1:$AT$1,"&lt;"&amp;23))-(RANK(X27,$B27:$AT27,0)+COUNTIFS($B27:$AT27,X27,$B$1:$AT$1,"&lt;"&amp;23))</f>
        <v>-27</v>
      </c>
      <c r="BR27">
        <f>(RANK(_calc_라운드기준!Y27,_calc_라운드기준!$B27:$AT27,0)+COUNTIFS(_calc_라운드기준!$B27:$AT27,_calc_라운드기준!Y27,$B$1:$AT$1,"&lt;"&amp;24))-(RANK(Y27,$B27:$AT27,0)+COUNTIFS($B27:$AT27,Y27,$B$1:$AT$1,"&lt;"&amp;24))</f>
        <v>-10</v>
      </c>
      <c r="BS27">
        <f>(RANK(_calc_라운드기준!Z27,_calc_라운드기준!$B27:$AT27,0)+COUNTIFS(_calc_라운드기준!$B27:$AT27,_calc_라운드기준!Z27,$B$1:$AT$1,"&lt;"&amp;25))-(RANK(Z27,$B27:$AT27,0)+COUNTIFS($B27:$AT27,Z27,$B$1:$AT$1,"&lt;"&amp;25))</f>
        <v>-8</v>
      </c>
      <c r="BT27">
        <f>(RANK(_calc_라운드기준!AA27,_calc_라운드기준!$B27:$AT27,0)+COUNTIFS(_calc_라운드기준!$B27:$AT27,_calc_라운드기준!AA27,$B$1:$AT$1,"&lt;"&amp;26))-(RANK(AA27,$B27:$AT27,0)+COUNTIFS($B27:$AT27,AA27,$B$1:$AT$1,"&lt;"&amp;26))</f>
        <v>-8</v>
      </c>
      <c r="BU27">
        <f>(RANK(_calc_라운드기준!AB27,_calc_라운드기준!$B27:$AT27,0)+COUNTIFS(_calc_라운드기준!$B27:$AT27,_calc_라운드기준!AB27,$B$1:$AT$1,"&lt;"&amp;27))-(RANK(AB27,$B27:$AT27,0)+COUNTIFS($B27:$AT27,AB27,$B$1:$AT$1,"&lt;"&amp;27))</f>
        <v>-16</v>
      </c>
      <c r="BV27">
        <f>(RANK(_calc_라운드기준!AC27,_calc_라운드기준!$B27:$AT27,0)+COUNTIFS(_calc_라운드기준!$B27:$AT27,_calc_라운드기준!AC27,$B$1:$AT$1,"&lt;"&amp;28))-(RANK(AC27,$B27:$AT27,0)+COUNTIFS($B27:$AT27,AC27,$B$1:$AT$1,"&lt;"&amp;28))</f>
        <v>-4</v>
      </c>
      <c r="BW27">
        <f>(RANK(_calc_라운드기준!AD27,_calc_라운드기준!$B27:$AT27,0)+COUNTIFS(_calc_라운드기준!$B27:$AT27,_calc_라운드기준!AD27,$B$1:$AT$1,"&lt;"&amp;29))-(RANK(AD27,$B27:$AT27,0)+COUNTIFS($B27:$AT27,AD27,$B$1:$AT$1,"&lt;"&amp;29))</f>
        <v>-3</v>
      </c>
      <c r="BX27">
        <f>(RANK(_calc_라운드기준!AE27,_calc_라운드기준!$B27:$AT27,0)+COUNTIFS(_calc_라운드기준!$B27:$AT27,_calc_라운드기준!AE27,$B$1:$AT$1,"&lt;"&amp;30))-(RANK(AE27,$B27:$AT27,0)+COUNTIFS($B27:$AT27,AE27,$B$1:$AT$1,"&lt;"&amp;30))</f>
        <v>0</v>
      </c>
      <c r="BY27">
        <f>(RANK(_calc_라운드기준!AF27,_calc_라운드기준!$B27:$AT27,0)+COUNTIFS(_calc_라운드기준!$B27:$AT27,_calc_라운드기준!AF27,$B$1:$AT$1,"&lt;"&amp;31))-(RANK(AF27,$B27:$AT27,0)+COUNTIFS($B27:$AT27,AF27,$B$1:$AT$1,"&lt;"&amp;31))</f>
        <v>-4</v>
      </c>
      <c r="BZ27">
        <f>(RANK(_calc_라운드기준!AG27,_calc_라운드기준!$B27:$AT27,0)+COUNTIFS(_calc_라운드기준!$B27:$AT27,_calc_라운드기준!AG27,$B$1:$AT$1,"&lt;"&amp;32))-(RANK(AG27,$B27:$AT27,0)+COUNTIFS($B27:$AT27,AG27,$B$1:$AT$1,"&lt;"&amp;32))</f>
        <v>-5</v>
      </c>
      <c r="CA27">
        <f>(RANK(_calc_라운드기준!AH27,_calc_라운드기준!$B27:$AT27,0)+COUNTIFS(_calc_라운드기준!$B27:$AT27,_calc_라운드기준!AH27,$B$1:$AT$1,"&lt;"&amp;33))-(RANK(AH27,$B27:$AT27,0)+COUNTIFS($B27:$AT27,AH27,$B$1:$AT$1,"&lt;"&amp;33))</f>
        <v>30</v>
      </c>
      <c r="CB27">
        <f>(RANK(_calc_라운드기준!AI27,_calc_라운드기준!$B27:$AT27,0)+COUNTIFS(_calc_라운드기준!$B27:$AT27,_calc_라운드기준!AI27,$B$1:$AT$1,"&lt;"&amp;34))-(RANK(AI27,$B27:$AT27,0)+COUNTIFS($B27:$AT27,AI27,$B$1:$AT$1,"&lt;"&amp;34))</f>
        <v>25</v>
      </c>
      <c r="CC27">
        <f>(RANK(_calc_라운드기준!AJ27,_calc_라운드기준!$B27:$AT27,0)+COUNTIFS(_calc_라운드기준!$B27:$AT27,_calc_라운드기준!AJ27,$B$1:$AT$1,"&lt;"&amp;35))-(RANK(AJ27,$B27:$AT27,0)+COUNTIFS($B27:$AT27,AJ27,$B$1:$AT$1,"&lt;"&amp;35))</f>
        <v>0</v>
      </c>
      <c r="CD27">
        <f>(RANK(_calc_라운드기준!AK27,_calc_라운드기준!$B27:$AT27,0)+COUNTIFS(_calc_라운드기준!$B27:$AT27,_calc_라운드기준!AK27,$B$1:$AT$1,"&lt;"&amp;36))-(RANK(AK27,$B27:$AT27,0)+COUNTIFS($B27:$AT27,AK27,$B$1:$AT$1,"&lt;"&amp;36))</f>
        <v>-1</v>
      </c>
      <c r="CE27">
        <f>(RANK(_calc_라운드기준!AL27,_calc_라운드기준!$B27:$AT27,0)+COUNTIFS(_calc_라운드기준!$B27:$AT27,_calc_라운드기준!AL27,$B$1:$AT$1,"&lt;"&amp;37))-(RANK(AL27,$B27:$AT27,0)+COUNTIFS($B27:$AT27,AL27,$B$1:$AT$1,"&lt;"&amp;37))</f>
        <v>-7</v>
      </c>
      <c r="CF27">
        <f>(RANK(_calc_라운드기준!AM27,_calc_라운드기준!$B27:$AT27,0)+COUNTIFS(_calc_라운드기준!$B27:$AT27,_calc_라운드기준!AM27,$B$1:$AT$1,"&lt;"&amp;38))-(RANK(AM27,$B27:$AT27,0)+COUNTIFS($B27:$AT27,AM27,$B$1:$AT$1,"&lt;"&amp;38))</f>
        <v>11</v>
      </c>
      <c r="CG27">
        <f>(RANK(_calc_라운드기준!AN27,_calc_라운드기준!$B27:$AT27,0)+COUNTIFS(_calc_라운드기준!$B27:$AT27,_calc_라운드기준!AN27,$B$1:$AT$1,"&lt;"&amp;39))-(RANK(AN27,$B27:$AT27,0)+COUNTIFS($B27:$AT27,AN27,$B$1:$AT$1,"&lt;"&amp;39))</f>
        <v>14</v>
      </c>
      <c r="CH27">
        <f>(RANK(_calc_라운드기준!AO27,_calc_라운드기준!$B27:$AT27,0)+COUNTIFS(_calc_라운드기준!$B27:$AT27,_calc_라운드기준!AO27,$B$1:$AT$1,"&lt;"&amp;40))-(RANK(AO27,$B27:$AT27,0)+COUNTIFS($B27:$AT27,AO27,$B$1:$AT$1,"&lt;"&amp;40))</f>
        <v>-24</v>
      </c>
      <c r="CI27">
        <f>(RANK(_calc_라운드기준!AP27,_calc_라운드기준!$B27:$AT27,0)+COUNTIFS(_calc_라운드기준!$B27:$AT27,_calc_라운드기준!AP27,$B$1:$AT$1,"&lt;"&amp;41))-(RANK(AP27,$B27:$AT27,0)+COUNTIFS($B27:$AT27,AP27,$B$1:$AT$1,"&lt;"&amp;41))</f>
        <v>2</v>
      </c>
      <c r="CJ27">
        <f>(RANK(_calc_라운드기준!AQ27,_calc_라운드기준!$B27:$AT27,0)+COUNTIFS(_calc_라운드기준!$B27:$AT27,_calc_라운드기준!AQ27,$B$1:$AT$1,"&lt;"&amp;42))-(RANK(AQ27,$B27:$AT27,0)+COUNTIFS($B27:$AT27,AQ27,$B$1:$AT$1,"&lt;"&amp;42))</f>
        <v>-4</v>
      </c>
      <c r="CK27">
        <f>(RANK(_calc_라운드기준!AR27,_calc_라운드기준!$B27:$AT27,0)+COUNTIFS(_calc_라운드기준!$B27:$AT27,_calc_라운드기준!AR27,$B$1:$AT$1,"&lt;"&amp;43))-(RANK(AR27,$B27:$AT27,0)+COUNTIFS($B27:$AT27,AR27,$B$1:$AT$1,"&lt;"&amp;43))</f>
        <v>17</v>
      </c>
      <c r="CL27">
        <f>(RANK(_calc_라운드기준!AS27,_calc_라운드기준!$B27:$AT27,0)+COUNTIFS(_calc_라운드기준!$B27:$AT27,_calc_라운드기준!AS27,$B$1:$AT$1,"&lt;"&amp;44))-(RANK(AS27,$B27:$AT27,0)+COUNTIFS($B27:$AT27,AS27,$B$1:$AT$1,"&lt;"&amp;44))</f>
        <v>12</v>
      </c>
      <c r="CM27">
        <f>(RANK(_calc_라운드기준!AT27,_calc_라운드기준!$B27:$AT27,0)+COUNTIFS(_calc_라운드기준!$B27:$AT27,_calc_라운드기준!AT27,$B$1:$AT$1,"&lt;"&amp;45))-(RANK(AT27,$B27:$AT27,0)+COUNTIFS($B27:$AT27,AT27,$B$1:$AT$1,"&lt;"&amp;45))</f>
        <v>28</v>
      </c>
      <c r="CN27">
        <f t="shared" si="0"/>
        <v>42</v>
      </c>
      <c r="CO27">
        <f t="shared" si="1"/>
        <v>14</v>
      </c>
      <c r="CP27">
        <f t="shared" si="2"/>
        <v>29</v>
      </c>
      <c r="CQ27">
        <f t="shared" si="3"/>
        <v>36</v>
      </c>
      <c r="CR27">
        <f t="shared" si="4"/>
        <v>45</v>
      </c>
      <c r="CS27">
        <f t="shared" si="5"/>
        <v>20</v>
      </c>
      <c r="CT27">
        <f t="shared" si="6"/>
        <v>16</v>
      </c>
      <c r="CU27">
        <f t="shared" si="7"/>
        <v>44</v>
      </c>
      <c r="CV27">
        <f t="shared" si="8"/>
        <v>40</v>
      </c>
      <c r="CW27">
        <f t="shared" si="9"/>
        <v>19</v>
      </c>
      <c r="CX27">
        <f t="shared" si="10"/>
        <v>9</v>
      </c>
      <c r="CY27">
        <f t="shared" si="11"/>
        <v>8</v>
      </c>
      <c r="CZ27">
        <f t="shared" si="12"/>
        <v>6</v>
      </c>
      <c r="DA27">
        <f t="shared" si="13"/>
        <v>13</v>
      </c>
      <c r="DB27">
        <f t="shared" si="14"/>
        <v>30</v>
      </c>
      <c r="DC27">
        <f t="shared" si="15"/>
        <v>23</v>
      </c>
      <c r="DD27">
        <f t="shared" si="16"/>
        <v>32</v>
      </c>
      <c r="DE27">
        <f t="shared" si="17"/>
        <v>4</v>
      </c>
      <c r="DF27">
        <f t="shared" si="18"/>
        <v>15</v>
      </c>
      <c r="DG27">
        <f t="shared" si="19"/>
        <v>38</v>
      </c>
      <c r="DH27">
        <f t="shared" si="20"/>
        <v>1</v>
      </c>
      <c r="DI27">
        <f t="shared" si="21"/>
        <v>17</v>
      </c>
      <c r="DJ27">
        <f t="shared" si="22"/>
        <v>43</v>
      </c>
      <c r="DK27">
        <f t="shared" si="23"/>
        <v>37</v>
      </c>
      <c r="DL27">
        <f t="shared" si="24"/>
        <v>34</v>
      </c>
      <c r="DM27">
        <f t="shared" si="25"/>
        <v>35</v>
      </c>
      <c r="DN27">
        <f t="shared" si="26"/>
        <v>39</v>
      </c>
      <c r="DO27">
        <f t="shared" si="27"/>
        <v>26</v>
      </c>
      <c r="DP27">
        <f t="shared" si="28"/>
        <v>25</v>
      </c>
      <c r="DQ27">
        <f t="shared" si="29"/>
        <v>21</v>
      </c>
      <c r="DR27">
        <f t="shared" si="30"/>
        <v>27</v>
      </c>
      <c r="DS27">
        <f t="shared" si="31"/>
        <v>31</v>
      </c>
      <c r="DT27">
        <f t="shared" si="32"/>
        <v>2</v>
      </c>
      <c r="DU27">
        <f t="shared" si="33"/>
        <v>5</v>
      </c>
      <c r="DV27">
        <f t="shared" si="34"/>
        <v>22</v>
      </c>
      <c r="DW27">
        <f t="shared" si="35"/>
        <v>24</v>
      </c>
      <c r="DX27">
        <f t="shared" si="36"/>
        <v>33</v>
      </c>
      <c r="DY27">
        <f t="shared" si="37"/>
        <v>12</v>
      </c>
      <c r="DZ27">
        <f t="shared" si="38"/>
        <v>10</v>
      </c>
      <c r="EA27">
        <f t="shared" si="39"/>
        <v>41</v>
      </c>
      <c r="EB27">
        <f t="shared" si="40"/>
        <v>18</v>
      </c>
      <c r="EC27">
        <f t="shared" si="41"/>
        <v>28</v>
      </c>
      <c r="ED27">
        <f t="shared" si="42"/>
        <v>7</v>
      </c>
      <c r="EE27">
        <f t="shared" si="43"/>
        <v>11</v>
      </c>
      <c r="EF27">
        <f t="shared" si="44"/>
        <v>3</v>
      </c>
    </row>
    <row r="28" spans="1:136" ht="16.5" customHeight="1">
      <c r="A28">
        <f>_calc_라운드기준!A28</f>
        <v>1218</v>
      </c>
      <c r="B28">
        <f>INDEX(_calc_누적빈도!B:B,$A28)-INDEX(_calc_누적빈도!B:B,$A28-기준600회_후보!$B$1)</f>
        <v>75</v>
      </c>
      <c r="C28">
        <f>INDEX(_calc_누적빈도!C:C,$A28)-INDEX(_calc_누적빈도!C:C,$A28-기준600회_후보!$B$1)</f>
        <v>72</v>
      </c>
      <c r="D28">
        <f>INDEX(_calc_누적빈도!D:D,$A28)-INDEX(_calc_누적빈도!D:D,$A28-기준600회_후보!$B$1)</f>
        <v>90</v>
      </c>
      <c r="E28">
        <f>INDEX(_calc_누적빈도!E:E,$A28)-INDEX(_calc_누적빈도!E:E,$A28-기준600회_후보!$B$1)</f>
        <v>70</v>
      </c>
      <c r="F28">
        <f>INDEX(_calc_누적빈도!F:F,$A28)-INDEX(_calc_누적빈도!F:F,$A28-기준600회_후보!$B$1)</f>
        <v>63</v>
      </c>
      <c r="G28">
        <f>INDEX(_calc_누적빈도!G:G,$A28)-INDEX(_calc_누적빈도!G:G,$A28-기준600회_후보!$B$1)</f>
        <v>90</v>
      </c>
      <c r="H28">
        <f>INDEX(_calc_누적빈도!H:H,$A28)-INDEX(_calc_누적빈도!H:H,$A28-기준600회_후보!$B$1)</f>
        <v>91</v>
      </c>
      <c r="I28">
        <f>INDEX(_calc_누적빈도!I:I,$A28)-INDEX(_calc_누적빈도!I:I,$A28-기준600회_후보!$B$1)</f>
        <v>69</v>
      </c>
      <c r="J28">
        <f>INDEX(_calc_누적빈도!J:J,$A28)-INDEX(_calc_누적빈도!J:J,$A28-기준600회_후보!$B$1)</f>
        <v>70</v>
      </c>
      <c r="K28">
        <f>INDEX(_calc_누적빈도!K:K,$A28)-INDEX(_calc_누적빈도!K:K,$A28-기준600회_후보!$B$1)</f>
        <v>78</v>
      </c>
      <c r="L28">
        <f>INDEX(_calc_누적빈도!L:L,$A28)-INDEX(_calc_누적빈도!L:L,$A28-기준600회_후보!$B$1)</f>
        <v>84</v>
      </c>
      <c r="M28">
        <f>INDEX(_calc_누적빈도!M:M,$A28)-INDEX(_calc_누적빈도!M:M,$A28-기준600회_후보!$B$1)</f>
        <v>96</v>
      </c>
      <c r="N28">
        <f>INDEX(_calc_누적빈도!N:N,$A28)-INDEX(_calc_누적빈도!N:N,$A28-기준600회_후보!$B$1)</f>
        <v>88</v>
      </c>
      <c r="O28">
        <f>INDEX(_calc_누적빈도!O:O,$A28)-INDEX(_calc_누적빈도!O:O,$A28-기준600회_후보!$B$1)</f>
        <v>76</v>
      </c>
      <c r="P28">
        <f>INDEX(_calc_누적빈도!P:P,$A28)-INDEX(_calc_누적빈도!P:P,$A28-기준600회_후보!$B$1)</f>
        <v>89</v>
      </c>
      <c r="Q28">
        <f>INDEX(_calc_누적빈도!Q:Q,$A28)-INDEX(_calc_누적빈도!Q:Q,$A28-기준600회_후보!$B$1)</f>
        <v>94</v>
      </c>
      <c r="R28">
        <f>INDEX(_calc_누적빈도!R:R,$A28)-INDEX(_calc_누적빈도!R:R,$A28-기준600회_후보!$B$1)</f>
        <v>79</v>
      </c>
      <c r="S28">
        <f>INDEX(_calc_누적빈도!S:S,$A28)-INDEX(_calc_누적빈도!S:S,$A28-기준600회_후보!$B$1)</f>
        <v>85</v>
      </c>
      <c r="T28">
        <f>INDEX(_calc_누적빈도!T:T,$A28)-INDEX(_calc_누적빈도!T:T,$A28-기준600회_후보!$B$1)</f>
        <v>87</v>
      </c>
      <c r="U28">
        <f>INDEX(_calc_누적빈도!U:U,$A28)-INDEX(_calc_누적빈도!U:U,$A28-기준600회_후보!$B$1)</f>
        <v>65</v>
      </c>
      <c r="V28">
        <f>INDEX(_calc_누적빈도!V:V,$A28)-INDEX(_calc_누적빈도!V:V,$A28-기준600회_후보!$B$1)</f>
        <v>93</v>
      </c>
      <c r="W28">
        <f>INDEX(_calc_누적빈도!W:W,$A28)-INDEX(_calc_누적빈도!W:W,$A28-기준600회_후보!$B$1)</f>
        <v>68</v>
      </c>
      <c r="X28">
        <f>INDEX(_calc_누적빈도!X:X,$A28)-INDEX(_calc_누적빈도!X:X,$A28-기준600회_후보!$B$1)</f>
        <v>70</v>
      </c>
      <c r="Y28">
        <f>INDEX(_calc_누적빈도!Y:Y,$A28)-INDEX(_calc_누적빈도!Y:Y,$A28-기준600회_후보!$B$1)</f>
        <v>84</v>
      </c>
      <c r="Z28">
        <f>INDEX(_calc_누적빈도!Z:Z,$A28)-INDEX(_calc_누적빈도!Z:Z,$A28-기준600회_후보!$B$1)</f>
        <v>65</v>
      </c>
      <c r="AA28">
        <f>INDEX(_calc_누적빈도!AA:AA,$A28)-INDEX(_calc_누적빈도!AA:AA,$A28-기준600회_후보!$B$1)</f>
        <v>77</v>
      </c>
      <c r="AB28">
        <f>INDEX(_calc_누적빈도!AB:AB,$A28)-INDEX(_calc_누적빈도!AB:AB,$A28-기준600회_후보!$B$1)</f>
        <v>83</v>
      </c>
      <c r="AC28">
        <f>INDEX(_calc_누적빈도!AC:AC,$A28)-INDEX(_calc_누적빈도!AC:AC,$A28-기준600회_후보!$B$1)</f>
        <v>83</v>
      </c>
      <c r="AD28">
        <f>INDEX(_calc_누적빈도!AD:AD,$A28)-INDEX(_calc_누적빈도!AD:AD,$A28-기준600회_후보!$B$1)</f>
        <v>74</v>
      </c>
      <c r="AE28">
        <f>INDEX(_calc_누적빈도!AE:AE,$A28)-INDEX(_calc_누적빈도!AE:AE,$A28-기준600회_후보!$B$1)</f>
        <v>82</v>
      </c>
      <c r="AF28">
        <f>INDEX(_calc_누적빈도!AF:AF,$A28)-INDEX(_calc_누적빈도!AF:AF,$A28-기준600회_후보!$B$1)</f>
        <v>83</v>
      </c>
      <c r="AG28">
        <f>INDEX(_calc_누적빈도!AG:AG,$A28)-INDEX(_calc_누적빈도!AG:AG,$A28-기준600회_후보!$B$1)</f>
        <v>66</v>
      </c>
      <c r="AH28">
        <f>INDEX(_calc_누적빈도!AH:AH,$A28)-INDEX(_calc_누적빈도!AH:AH,$A28-기준600회_후보!$B$1)</f>
        <v>94</v>
      </c>
      <c r="AI28">
        <f>INDEX(_calc_누적빈도!AI:AI,$A28)-INDEX(_calc_누적빈도!AI:AI,$A28-기준600회_후보!$B$1)</f>
        <v>82</v>
      </c>
      <c r="AJ28">
        <f>INDEX(_calc_누적빈도!AJ:AJ,$A28)-INDEX(_calc_누적빈도!AJ:AJ,$A28-기준600회_후보!$B$1)</f>
        <v>81</v>
      </c>
      <c r="AK28">
        <f>INDEX(_calc_누적빈도!AK:AK,$A28)-INDEX(_calc_누적빈도!AK:AK,$A28-기준600회_후보!$B$1)</f>
        <v>80</v>
      </c>
      <c r="AL28">
        <f>INDEX(_calc_누적빈도!AL:AL,$A28)-INDEX(_calc_누적빈도!AL:AL,$A28-기준600회_후보!$B$1)</f>
        <v>76</v>
      </c>
      <c r="AM28">
        <f>INDEX(_calc_누적빈도!AM:AM,$A28)-INDEX(_calc_누적빈도!AM:AM,$A28-기준600회_후보!$B$1)</f>
        <v>94</v>
      </c>
      <c r="AN28">
        <f>INDEX(_calc_누적빈도!AN:AN,$A28)-INDEX(_calc_누적빈도!AN:AN,$A28-기준600회_후보!$B$1)</f>
        <v>83</v>
      </c>
      <c r="AO28">
        <f>INDEX(_calc_누적빈도!AO:AO,$A28)-INDEX(_calc_누적빈도!AO:AO,$A28-기준600회_후보!$B$1)</f>
        <v>70</v>
      </c>
      <c r="AP28">
        <f>INDEX(_calc_누적빈도!AP:AP,$A28)-INDEX(_calc_누적빈도!AP:AP,$A28-기준600회_후보!$B$1)</f>
        <v>76</v>
      </c>
      <c r="AQ28">
        <f>INDEX(_calc_누적빈도!AQ:AQ,$A28)-INDEX(_calc_누적빈도!AQ:AQ,$A28-기준600회_후보!$B$1)</f>
        <v>77</v>
      </c>
      <c r="AR28">
        <f>INDEX(_calc_누적빈도!AR:AR,$A28)-INDEX(_calc_누적빈도!AR:AR,$A28-기준600회_후보!$B$1)</f>
        <v>79</v>
      </c>
      <c r="AS28">
        <f>INDEX(_calc_누적빈도!AS:AS,$A28)-INDEX(_calc_누적빈도!AS:AS,$A28-기준600회_후보!$B$1)</f>
        <v>81</v>
      </c>
      <c r="AT28">
        <f>INDEX(_calc_누적빈도!AT:AT,$A28)-INDEX(_calc_누적빈도!AT:AT,$A28-기준600회_후보!$B$1)</f>
        <v>88</v>
      </c>
      <c r="AU28">
        <f>(RANK(_calc_라운드기준!B28,_calc_라운드기준!$B28:$AT28,0)+COUNTIFS(_calc_라운드기준!$B28:$AT28,_calc_라운드기준!B28,$B$1:$AT$1,"&lt;"&amp;1))-(RANK(B28,$B28:$AT28,0)+COUNTIFS($B28:$AT28,B28,$B$1:$AT$1,"&lt;"&amp;1))</f>
        <v>-27</v>
      </c>
      <c r="AV28">
        <f>(RANK(_calc_라운드기준!C28,_calc_라운드기준!$B28:$AT28,0)+COUNTIFS(_calc_라운드기준!$B28:$AT28,_calc_라운드기준!C28,$B$1:$AT$1,"&lt;"&amp;2))-(RANK(C28,$B28:$AT28,0)+COUNTIFS($B28:$AT28,C28,$B$1:$AT$1,"&lt;"&amp;2))</f>
        <v>7</v>
      </c>
      <c r="AW28">
        <f>(RANK(_calc_라운드기준!D28,_calc_라운드기준!$B28:$AT28,0)+COUNTIFS(_calc_라운드기준!$B28:$AT28,_calc_라운드기준!D28,$B$1:$AT$1,"&lt;"&amp;3))-(RANK(D28,$B28:$AT28,0)+COUNTIFS($B28:$AT28,D28,$B$1:$AT$1,"&lt;"&amp;3))</f>
        <v>-5</v>
      </c>
      <c r="AX28">
        <f>(RANK(_calc_라운드기준!E28,_calc_라운드기준!$B28:$AT28,0)+COUNTIFS(_calc_라운드기준!$B28:$AT28,_calc_라운드기준!E28,$B$1:$AT$1,"&lt;"&amp;4))-(RANK(E28,$B28:$AT28,0)+COUNTIFS($B28:$AT28,E28,$B$1:$AT$1,"&lt;"&amp;4))</f>
        <v>-10</v>
      </c>
      <c r="AY28">
        <f>(RANK(_calc_라운드기준!F28,_calc_라운드기준!$B28:$AT28,0)+COUNTIFS(_calc_라운드기준!$B28:$AT28,_calc_라운드기준!F28,$B$1:$AT$1,"&lt;"&amp;5))-(RANK(F28,$B28:$AT28,0)+COUNTIFS($B28:$AT28,F28,$B$1:$AT$1,"&lt;"&amp;5))</f>
        <v>-38</v>
      </c>
      <c r="AZ28">
        <f>(RANK(_calc_라운드기준!G28,_calc_라운드기준!$B28:$AT28,0)+COUNTIFS(_calc_라운드기준!$B28:$AT28,_calc_라운드기준!G28,$B$1:$AT$1,"&lt;"&amp;6))-(RANK(G28,$B28:$AT28,0)+COUNTIFS($B28:$AT28,G28,$B$1:$AT$1,"&lt;"&amp;6))</f>
        <v>0</v>
      </c>
      <c r="BA28">
        <f>(RANK(_calc_라운드기준!H28,_calc_라운드기준!$B28:$AT28,0)+COUNTIFS(_calc_라운드기준!$B28:$AT28,_calc_라운드기준!H28,$B$1:$AT$1,"&lt;"&amp;7))-(RANK(H28,$B28:$AT28,0)+COUNTIFS($B28:$AT28,H28,$B$1:$AT$1,"&lt;"&amp;7))</f>
        <v>3</v>
      </c>
      <c r="BB28">
        <f>(RANK(_calc_라운드기준!I28,_calc_라운드기준!$B28:$AT28,0)+COUNTIFS(_calc_라운드기준!$B28:$AT28,_calc_라운드기준!I28,$B$1:$AT$1,"&lt;"&amp;8))-(RANK(I28,$B28:$AT28,0)+COUNTIFS($B28:$AT28,I28,$B$1:$AT$1,"&lt;"&amp;8))</f>
        <v>-30</v>
      </c>
      <c r="BC28">
        <f>(RANK(_calc_라운드기준!J28,_calc_라운드기준!$B28:$AT28,0)+COUNTIFS(_calc_라운드기준!$B28:$AT28,_calc_라운드기준!J28,$B$1:$AT$1,"&lt;"&amp;9))-(RANK(J28,$B28:$AT28,0)+COUNTIFS($B28:$AT28,J28,$B$1:$AT$1,"&lt;"&amp;9))</f>
        <v>-26</v>
      </c>
      <c r="BD28">
        <f>(RANK(_calc_라운드기준!K28,_calc_라운드기준!$B28:$AT28,0)+COUNTIFS(_calc_라운드기준!$B28:$AT28,_calc_라운드기준!K28,$B$1:$AT$1,"&lt;"&amp;10))-(RANK(K28,$B28:$AT28,0)+COUNTIFS($B28:$AT28,K28,$B$1:$AT$1,"&lt;"&amp;10))</f>
        <v>0</v>
      </c>
      <c r="BE28">
        <f>(RANK(_calc_라운드기준!L28,_calc_라운드기준!$B28:$AT28,0)+COUNTIFS(_calc_라운드기준!$B28:$AT28,_calc_라운드기준!L28,$B$1:$AT$1,"&lt;"&amp;11))-(RANK(L28,$B28:$AT28,0)+COUNTIFS($B28:$AT28,L28,$B$1:$AT$1,"&lt;"&amp;11))</f>
        <v>14</v>
      </c>
      <c r="BF28">
        <f>(RANK(_calc_라운드기준!M28,_calc_라운드기준!$B28:$AT28,0)+COUNTIFS(_calc_라운드기준!$B28:$AT28,_calc_라운드기준!M28,$B$1:$AT$1,"&lt;"&amp;12))-(RANK(M28,$B28:$AT28,0)+COUNTIFS($B28:$AT28,M28,$B$1:$AT$1,"&lt;"&amp;12))</f>
        <v>16</v>
      </c>
      <c r="BG28">
        <f>(RANK(_calc_라운드기준!N28,_calc_라운드기준!$B28:$AT28,0)+COUNTIFS(_calc_라운드기준!$B28:$AT28,_calc_라운드기준!N28,$B$1:$AT$1,"&lt;"&amp;13))-(RANK(N28,$B28:$AT28,0)+COUNTIFS($B28:$AT28,N28,$B$1:$AT$1,"&lt;"&amp;13))</f>
        <v>19</v>
      </c>
      <c r="BH28">
        <f>(RANK(_calc_라운드기준!O28,_calc_라운드기준!$B28:$AT28,0)+COUNTIFS(_calc_라운드기준!$B28:$AT28,_calc_라운드기준!O28,$B$1:$AT$1,"&lt;"&amp;14))-(RANK(O28,$B28:$AT28,0)+COUNTIFS($B28:$AT28,O28,$B$1:$AT$1,"&lt;"&amp;14))</f>
        <v>8</v>
      </c>
      <c r="BI28">
        <f>(RANK(_calc_라운드기준!P28,_calc_라운드기준!$B28:$AT28,0)+COUNTIFS(_calc_라운드기준!$B28:$AT28,_calc_라운드기준!P28,$B$1:$AT$1,"&lt;"&amp;15))-(RANK(P28,$B28:$AT28,0)+COUNTIFS($B28:$AT28,P28,$B$1:$AT$1,"&lt;"&amp;15))</f>
        <v>-4</v>
      </c>
      <c r="BJ28">
        <f>(RANK(_calc_라운드기준!Q28,_calc_라운드기준!$B28:$AT28,0)+COUNTIFS(_calc_라운드기준!$B28:$AT28,_calc_라운드기준!Q28,$B$1:$AT$1,"&lt;"&amp;16))-(RANK(Q28,$B28:$AT28,0)+COUNTIFS($B28:$AT28,Q28,$B$1:$AT$1,"&lt;"&amp;16))</f>
        <v>1</v>
      </c>
      <c r="BK28">
        <f>(RANK(_calc_라운드기준!R28,_calc_라운드기준!$B28:$AT28,0)+COUNTIFS(_calc_라운드기준!$B28:$AT28,_calc_라운드기준!R28,$B$1:$AT$1,"&lt;"&amp;17))-(RANK(R28,$B28:$AT28,0)+COUNTIFS($B28:$AT28,R28,$B$1:$AT$1,"&lt;"&amp;17))</f>
        <v>-7</v>
      </c>
      <c r="BL28">
        <f>(RANK(_calc_라운드기준!S28,_calc_라운드기준!$B28:$AT28,0)+COUNTIFS(_calc_라운드기준!$B28:$AT28,_calc_라운드기준!S28,$B$1:$AT$1,"&lt;"&amp;18))-(RANK(S28,$B28:$AT28,0)+COUNTIFS($B28:$AT28,S28,$B$1:$AT$1,"&lt;"&amp;18))</f>
        <v>26</v>
      </c>
      <c r="BM28">
        <f>(RANK(_calc_라운드기준!T28,_calc_라운드기준!$B28:$AT28,0)+COUNTIFS(_calc_라운드기준!$B28:$AT28,_calc_라운드기준!T28,$B$1:$AT$1,"&lt;"&amp;19))-(RANK(T28,$B28:$AT28,0)+COUNTIFS($B28:$AT28,T28,$B$1:$AT$1,"&lt;"&amp;19))</f>
        <v>7</v>
      </c>
      <c r="BN28">
        <f>(RANK(_calc_라운드기준!U28,_calc_라운드기준!$B28:$AT28,0)+COUNTIFS(_calc_라운드기준!$B28:$AT28,_calc_라운드기준!U28,$B$1:$AT$1,"&lt;"&amp;20))-(RANK(U28,$B28:$AT28,0)+COUNTIFS($B28:$AT28,U28,$B$1:$AT$1,"&lt;"&amp;20))</f>
        <v>-13</v>
      </c>
      <c r="BO28">
        <f>(RANK(_calc_라운드기준!V28,_calc_라운드기준!$B28:$AT28,0)+COUNTIFS(_calc_라운드기준!$B28:$AT28,_calc_라운드기준!V28,$B$1:$AT$1,"&lt;"&amp;21))-(RANK(V28,$B28:$AT28,0)+COUNTIFS($B28:$AT28,V28,$B$1:$AT$1,"&lt;"&amp;21))</f>
        <v>31</v>
      </c>
      <c r="BP28">
        <f>(RANK(_calc_라운드기준!W28,_calc_라운드기준!$B28:$AT28,0)+COUNTIFS(_calc_라운드기준!$B28:$AT28,_calc_라운드기준!W28,$B$1:$AT$1,"&lt;"&amp;22))-(RANK(W28,$B28:$AT28,0)+COUNTIFS($B28:$AT28,W28,$B$1:$AT$1,"&lt;"&amp;22))</f>
        <v>2</v>
      </c>
      <c r="BQ28">
        <f>(RANK(_calc_라운드기준!X28,_calc_라운드기준!$B28:$AT28,0)+COUNTIFS(_calc_라운드기준!$B28:$AT28,_calc_라운드기준!X28,$B$1:$AT$1,"&lt;"&amp;23))-(RANK(X28,$B28:$AT28,0)+COUNTIFS($B28:$AT28,X28,$B$1:$AT$1,"&lt;"&amp;23))</f>
        <v>-26</v>
      </c>
      <c r="BR28">
        <f>(RANK(_calc_라운드기준!Y28,_calc_라운드기준!$B28:$AT28,0)+COUNTIFS(_calc_라운드기준!$B28:$AT28,_calc_라운드기준!Y28,$B$1:$AT$1,"&lt;"&amp;24))-(RANK(Y28,$B28:$AT28,0)+COUNTIFS($B28:$AT28,Y28,$B$1:$AT$1,"&lt;"&amp;24))</f>
        <v>-11</v>
      </c>
      <c r="BS28">
        <f>(RANK(_calc_라운드기준!Z28,_calc_라운드기준!$B28:$AT28,0)+COUNTIFS(_calc_라운드기준!$B28:$AT28,_calc_라운드기준!Z28,$B$1:$AT$1,"&lt;"&amp;25))-(RANK(Z28,$B28:$AT28,0)+COUNTIFS($B28:$AT28,Z28,$B$1:$AT$1,"&lt;"&amp;25))</f>
        <v>-7</v>
      </c>
      <c r="BT28">
        <f>(RANK(_calc_라운드기준!AA28,_calc_라운드기준!$B28:$AT28,0)+COUNTIFS(_calc_라운드기준!$B28:$AT28,_calc_라운드기준!AA28,$B$1:$AT$1,"&lt;"&amp;26))-(RANK(AA28,$B28:$AT28,0)+COUNTIFS($B28:$AT28,AA28,$B$1:$AT$1,"&lt;"&amp;26))</f>
        <v>-8</v>
      </c>
      <c r="BU28">
        <f>(RANK(_calc_라운드기준!AB28,_calc_라운드기준!$B28:$AT28,0)+COUNTIFS(_calc_라운드기준!$B28:$AT28,_calc_라운드기준!AB28,$B$1:$AT$1,"&lt;"&amp;27))-(RANK(AB28,$B28:$AT28,0)+COUNTIFS($B28:$AT28,AB28,$B$1:$AT$1,"&lt;"&amp;27))</f>
        <v>-15</v>
      </c>
      <c r="BV28">
        <f>(RANK(_calc_라운드기준!AC28,_calc_라운드기준!$B28:$AT28,0)+COUNTIFS(_calc_라운드기준!$B28:$AT28,_calc_라운드기준!AC28,$B$1:$AT$1,"&lt;"&amp;28))-(RANK(AC28,$B28:$AT28,0)+COUNTIFS($B28:$AT28,AC28,$B$1:$AT$1,"&lt;"&amp;28))</f>
        <v>4</v>
      </c>
      <c r="BW28">
        <f>(RANK(_calc_라운드기준!AD28,_calc_라운드기준!$B28:$AT28,0)+COUNTIFS(_calc_라운드기준!$B28:$AT28,_calc_라운드기준!AD28,$B$1:$AT$1,"&lt;"&amp;29))-(RANK(AD28,$B28:$AT28,0)+COUNTIFS($B28:$AT28,AD28,$B$1:$AT$1,"&lt;"&amp;29))</f>
        <v>-3</v>
      </c>
      <c r="BX28">
        <f>(RANK(_calc_라운드기준!AE28,_calc_라운드기준!$B28:$AT28,0)+COUNTIFS(_calc_라운드기준!$B28:$AT28,_calc_라운드기준!AE28,$B$1:$AT$1,"&lt;"&amp;30))-(RANK(AE28,$B28:$AT28,0)+COUNTIFS($B28:$AT28,AE28,$B$1:$AT$1,"&lt;"&amp;30))</f>
        <v>-7</v>
      </c>
      <c r="BY28">
        <f>(RANK(_calc_라운드기준!AF28,_calc_라운드기준!$B28:$AT28,0)+COUNTIFS(_calc_라운드기준!$B28:$AT28,_calc_라운드기준!AF28,$B$1:$AT$1,"&lt;"&amp;31))-(RANK(AF28,$B28:$AT28,0)+COUNTIFS($B28:$AT28,AF28,$B$1:$AT$1,"&lt;"&amp;31))</f>
        <v>4</v>
      </c>
      <c r="BZ28">
        <f>(RANK(_calc_라운드기준!AG28,_calc_라운드기준!$B28:$AT28,0)+COUNTIFS(_calc_라운드기준!$B28:$AT28,_calc_라운드기준!AG28,$B$1:$AT$1,"&lt;"&amp;32))-(RANK(AG28,$B28:$AT28,0)+COUNTIFS($B28:$AT28,AG28,$B$1:$AT$1,"&lt;"&amp;32))</f>
        <v>-2</v>
      </c>
      <c r="CA28">
        <f>(RANK(_calc_라운드기준!AH28,_calc_라운드기준!$B28:$AT28,0)+COUNTIFS(_calc_라운드기준!$B28:$AT28,_calc_라운드기준!AH28,$B$1:$AT$1,"&lt;"&amp;33))-(RANK(AH28,$B28:$AT28,0)+COUNTIFS($B28:$AT28,AH28,$B$1:$AT$1,"&lt;"&amp;33))</f>
        <v>20</v>
      </c>
      <c r="CB28">
        <f>(RANK(_calc_라운드기준!AI28,_calc_라운드기준!$B28:$AT28,0)+COUNTIFS(_calc_라운드기준!$B28:$AT28,_calc_라운드기준!AI28,$B$1:$AT$1,"&lt;"&amp;34))-(RANK(AI28,$B28:$AT28,0)+COUNTIFS($B28:$AT28,AI28,$B$1:$AT$1,"&lt;"&amp;34))</f>
        <v>24</v>
      </c>
      <c r="CC28">
        <f>(RANK(_calc_라운드기준!AJ28,_calc_라운드기준!$B28:$AT28,0)+COUNTIFS(_calc_라운드기준!$B28:$AT28,_calc_라운드기준!AJ28,$B$1:$AT$1,"&lt;"&amp;35))-(RANK(AJ28,$B28:$AT28,0)+COUNTIFS($B28:$AT28,AJ28,$B$1:$AT$1,"&lt;"&amp;35))</f>
        <v>2</v>
      </c>
      <c r="CD28">
        <f>(RANK(_calc_라운드기준!AK28,_calc_라운드기준!$B28:$AT28,0)+COUNTIFS(_calc_라운드기준!$B28:$AT28,_calc_라운드기준!AK28,$B$1:$AT$1,"&lt;"&amp;36))-(RANK(AK28,$B28:$AT28,0)+COUNTIFS($B28:$AT28,AK28,$B$1:$AT$1,"&lt;"&amp;36))</f>
        <v>1</v>
      </c>
      <c r="CE28">
        <f>(RANK(_calc_라운드기준!AL28,_calc_라운드기준!$B28:$AT28,0)+COUNTIFS(_calc_라운드기준!$B28:$AT28,_calc_라운드기준!AL28,$B$1:$AT$1,"&lt;"&amp;37))-(RANK(AL28,$B28:$AT28,0)+COUNTIFS($B28:$AT28,AL28,$B$1:$AT$1,"&lt;"&amp;37))</f>
        <v>-17</v>
      </c>
      <c r="CF28">
        <f>(RANK(_calc_라운드기준!AM28,_calc_라운드기준!$B28:$AT28,0)+COUNTIFS(_calc_라운드기준!$B28:$AT28,_calc_라운드기준!AM28,$B$1:$AT$1,"&lt;"&amp;38))-(RANK(AM28,$B28:$AT28,0)+COUNTIFS($B28:$AT28,AM28,$B$1:$AT$1,"&lt;"&amp;38))</f>
        <v>11</v>
      </c>
      <c r="CG28">
        <f>(RANK(_calc_라운드기준!AN28,_calc_라운드기준!$B28:$AT28,0)+COUNTIFS(_calc_라운드기준!$B28:$AT28,_calc_라운드기준!AN28,$B$1:$AT$1,"&lt;"&amp;39))-(RANK(AN28,$B28:$AT28,0)+COUNTIFS($B28:$AT28,AN28,$B$1:$AT$1,"&lt;"&amp;39))</f>
        <v>13</v>
      </c>
      <c r="CH28">
        <f>(RANK(_calc_라운드기준!AO28,_calc_라운드기준!$B28:$AT28,0)+COUNTIFS(_calc_라운드기준!$B28:$AT28,_calc_라운드기준!AO28,$B$1:$AT$1,"&lt;"&amp;40))-(RANK(AO28,$B28:$AT28,0)+COUNTIFS($B28:$AT28,AO28,$B$1:$AT$1,"&lt;"&amp;40))</f>
        <v>-23</v>
      </c>
      <c r="CI28">
        <f>(RANK(_calc_라운드기준!AP28,_calc_라운드기준!$B28:$AT28,0)+COUNTIFS(_calc_라운드기준!$B28:$AT28,_calc_라운드기준!AP28,$B$1:$AT$1,"&lt;"&amp;41))-(RANK(AP28,$B28:$AT28,0)+COUNTIFS($B28:$AT28,AP28,$B$1:$AT$1,"&lt;"&amp;41))</f>
        <v>1</v>
      </c>
      <c r="CJ28">
        <f>(RANK(_calc_라운드기준!AQ28,_calc_라운드기준!$B28:$AT28,0)+COUNTIFS(_calc_라운드기준!$B28:$AT28,_calc_라운드기준!AQ28,$B$1:$AT$1,"&lt;"&amp;42))-(RANK(AQ28,$B28:$AT28,0)+COUNTIFS($B28:$AT28,AQ28,$B$1:$AT$1,"&lt;"&amp;42))</f>
        <v>5</v>
      </c>
      <c r="CK28">
        <f>(RANK(_calc_라운드기준!AR28,_calc_라운드기준!$B28:$AT28,0)+COUNTIFS(_calc_라운드기준!$B28:$AT28,_calc_라운드기준!AR28,$B$1:$AT$1,"&lt;"&amp;43))-(RANK(AR28,$B28:$AT28,0)+COUNTIFS($B28:$AT28,AR28,$B$1:$AT$1,"&lt;"&amp;43))</f>
        <v>18</v>
      </c>
      <c r="CL28">
        <f>(RANK(_calc_라운드기준!AS28,_calc_라운드기준!$B28:$AT28,0)+COUNTIFS(_calc_라운드기준!$B28:$AT28,_calc_라운드기준!AS28,$B$1:$AT$1,"&lt;"&amp;44))-(RANK(AS28,$B28:$AT28,0)+COUNTIFS($B28:$AT28,AS28,$B$1:$AT$1,"&lt;"&amp;44))</f>
        <v>12</v>
      </c>
      <c r="CM28">
        <f>(RANK(_calc_라운드기준!AT28,_calc_라운드기준!$B28:$AT28,0)+COUNTIFS(_calc_라운드기준!$B28:$AT28,_calc_라운드기준!AT28,$B$1:$AT$1,"&lt;"&amp;45))-(RANK(AT28,$B28:$AT28,0)+COUNTIFS($B28:$AT28,AT28,$B$1:$AT$1,"&lt;"&amp;45))</f>
        <v>30</v>
      </c>
      <c r="CN28">
        <f t="shared" si="0"/>
        <v>43</v>
      </c>
      <c r="CO28">
        <f t="shared" si="1"/>
        <v>14</v>
      </c>
      <c r="CP28">
        <f t="shared" si="2"/>
        <v>30</v>
      </c>
      <c r="CQ28">
        <f t="shared" si="3"/>
        <v>35</v>
      </c>
      <c r="CR28">
        <f t="shared" si="4"/>
        <v>45</v>
      </c>
      <c r="CS28">
        <f t="shared" si="5"/>
        <v>25</v>
      </c>
      <c r="CT28">
        <f t="shared" si="6"/>
        <v>19</v>
      </c>
      <c r="CU28">
        <f t="shared" si="7"/>
        <v>44</v>
      </c>
      <c r="CV28">
        <f t="shared" si="8"/>
        <v>41</v>
      </c>
      <c r="CW28">
        <f t="shared" si="9"/>
        <v>26</v>
      </c>
      <c r="CX28">
        <f t="shared" si="10"/>
        <v>9</v>
      </c>
      <c r="CY28">
        <f t="shared" si="11"/>
        <v>8</v>
      </c>
      <c r="CZ28">
        <f t="shared" si="12"/>
        <v>6</v>
      </c>
      <c r="DA28">
        <f t="shared" si="13"/>
        <v>13</v>
      </c>
      <c r="DB28">
        <f t="shared" si="14"/>
        <v>29</v>
      </c>
      <c r="DC28">
        <f t="shared" si="15"/>
        <v>22</v>
      </c>
      <c r="DD28">
        <f t="shared" si="16"/>
        <v>31</v>
      </c>
      <c r="DE28">
        <f t="shared" si="17"/>
        <v>3</v>
      </c>
      <c r="DF28">
        <f t="shared" si="18"/>
        <v>15</v>
      </c>
      <c r="DG28">
        <f t="shared" si="19"/>
        <v>37</v>
      </c>
      <c r="DH28">
        <f t="shared" si="20"/>
        <v>1</v>
      </c>
      <c r="DI28">
        <f t="shared" si="21"/>
        <v>20</v>
      </c>
      <c r="DJ28">
        <f t="shared" si="22"/>
        <v>42</v>
      </c>
      <c r="DK28">
        <f t="shared" si="23"/>
        <v>36</v>
      </c>
      <c r="DL28">
        <f t="shared" si="24"/>
        <v>32</v>
      </c>
      <c r="DM28">
        <f t="shared" si="25"/>
        <v>34</v>
      </c>
      <c r="DN28">
        <f t="shared" si="26"/>
        <v>38</v>
      </c>
      <c r="DO28">
        <f t="shared" si="27"/>
        <v>17</v>
      </c>
      <c r="DP28">
        <f t="shared" si="28"/>
        <v>28</v>
      </c>
      <c r="DQ28">
        <f t="shared" si="29"/>
        <v>33</v>
      </c>
      <c r="DR28">
        <f t="shared" si="30"/>
        <v>18</v>
      </c>
      <c r="DS28">
        <f t="shared" si="31"/>
        <v>27</v>
      </c>
      <c r="DT28">
        <f t="shared" si="32"/>
        <v>5</v>
      </c>
      <c r="DU28">
        <f t="shared" si="33"/>
        <v>4</v>
      </c>
      <c r="DV28">
        <f t="shared" si="34"/>
        <v>21</v>
      </c>
      <c r="DW28">
        <f t="shared" si="35"/>
        <v>23</v>
      </c>
      <c r="DX28">
        <f t="shared" si="36"/>
        <v>39</v>
      </c>
      <c r="DY28">
        <f t="shared" si="37"/>
        <v>12</v>
      </c>
      <c r="DZ28">
        <f t="shared" si="38"/>
        <v>10</v>
      </c>
      <c r="EA28">
        <f t="shared" si="39"/>
        <v>40</v>
      </c>
      <c r="EB28">
        <f t="shared" si="40"/>
        <v>24</v>
      </c>
      <c r="EC28">
        <f t="shared" si="41"/>
        <v>16</v>
      </c>
      <c r="ED28">
        <f t="shared" si="42"/>
        <v>7</v>
      </c>
      <c r="EE28">
        <f t="shared" si="43"/>
        <v>11</v>
      </c>
      <c r="EF28">
        <f t="shared" si="44"/>
        <v>2</v>
      </c>
    </row>
    <row r="29" spans="1:136" ht="16.5" customHeight="1">
      <c r="A29">
        <f>_calc_라운드기준!A29</f>
        <v>1217</v>
      </c>
      <c r="B29">
        <f>INDEX(_calc_누적빈도!B:B,$A29)-INDEX(_calc_누적빈도!B:B,$A29-기준600회_후보!$B$1)</f>
        <v>75</v>
      </c>
      <c r="C29">
        <f>INDEX(_calc_누적빈도!C:C,$A29)-INDEX(_calc_누적빈도!C:C,$A29-기준600회_후보!$B$1)</f>
        <v>72</v>
      </c>
      <c r="D29">
        <f>INDEX(_calc_누적빈도!D:D,$A29)-INDEX(_calc_누적빈도!D:D,$A29-기준600회_후보!$B$1)</f>
        <v>90</v>
      </c>
      <c r="E29">
        <f>INDEX(_calc_누적빈도!E:E,$A29)-INDEX(_calc_누적빈도!E:E,$A29-기준600회_후보!$B$1)</f>
        <v>71</v>
      </c>
      <c r="F29">
        <f>INDEX(_calc_누적빈도!F:F,$A29)-INDEX(_calc_누적빈도!F:F,$A29-기준600회_후보!$B$1)</f>
        <v>64</v>
      </c>
      <c r="G29">
        <f>INDEX(_calc_누적빈도!G:G,$A29)-INDEX(_calc_누적빈도!G:G,$A29-기준600회_후보!$B$1)</f>
        <v>90</v>
      </c>
      <c r="H29">
        <f>INDEX(_calc_누적빈도!H:H,$A29)-INDEX(_calc_누적빈도!H:H,$A29-기준600회_후보!$B$1)</f>
        <v>91</v>
      </c>
      <c r="I29">
        <f>INDEX(_calc_누적빈도!I:I,$A29)-INDEX(_calc_누적빈도!I:I,$A29-기준600회_후보!$B$1)</f>
        <v>68</v>
      </c>
      <c r="J29">
        <f>INDEX(_calc_누적빈도!J:J,$A29)-INDEX(_calc_누적빈도!J:J,$A29-기준600회_후보!$B$1)</f>
        <v>70</v>
      </c>
      <c r="K29">
        <f>INDEX(_calc_누적빈도!K:K,$A29)-INDEX(_calc_누적빈도!K:K,$A29-기준600회_후보!$B$1)</f>
        <v>77</v>
      </c>
      <c r="L29">
        <f>INDEX(_calc_누적빈도!L:L,$A29)-INDEX(_calc_누적빈도!L:L,$A29-기준600회_후보!$B$1)</f>
        <v>85</v>
      </c>
      <c r="M29">
        <f>INDEX(_calc_누적빈도!M:M,$A29)-INDEX(_calc_누적빈도!M:M,$A29-기준600회_후보!$B$1)</f>
        <v>97</v>
      </c>
      <c r="N29">
        <f>INDEX(_calc_누적빈도!N:N,$A29)-INDEX(_calc_누적빈도!N:N,$A29-기준600회_후보!$B$1)</f>
        <v>88</v>
      </c>
      <c r="O29">
        <f>INDEX(_calc_누적빈도!O:O,$A29)-INDEX(_calc_누적빈도!O:O,$A29-기준600회_후보!$B$1)</f>
        <v>76</v>
      </c>
      <c r="P29">
        <f>INDEX(_calc_누적빈도!P:P,$A29)-INDEX(_calc_누적빈도!P:P,$A29-기준600회_후보!$B$1)</f>
        <v>88</v>
      </c>
      <c r="Q29">
        <f>INDEX(_calc_누적빈도!Q:Q,$A29)-INDEX(_calc_누적빈도!Q:Q,$A29-기준600회_후보!$B$1)</f>
        <v>94</v>
      </c>
      <c r="R29">
        <f>INDEX(_calc_누적빈도!R:R,$A29)-INDEX(_calc_누적빈도!R:R,$A29-기준600회_후보!$B$1)</f>
        <v>79</v>
      </c>
      <c r="S29">
        <f>INDEX(_calc_누적빈도!S:S,$A29)-INDEX(_calc_누적빈도!S:S,$A29-기준600회_후보!$B$1)</f>
        <v>85</v>
      </c>
      <c r="T29">
        <f>INDEX(_calc_누적빈도!T:T,$A29)-INDEX(_calc_누적빈도!T:T,$A29-기준600회_후보!$B$1)</f>
        <v>87</v>
      </c>
      <c r="U29">
        <f>INDEX(_calc_누적빈도!U:U,$A29)-INDEX(_calc_누적빈도!U:U,$A29-기준600회_후보!$B$1)</f>
        <v>64</v>
      </c>
      <c r="V29">
        <f>INDEX(_calc_누적빈도!V:V,$A29)-INDEX(_calc_누적빈도!V:V,$A29-기준600회_후보!$B$1)</f>
        <v>93</v>
      </c>
      <c r="W29">
        <f>INDEX(_calc_누적빈도!W:W,$A29)-INDEX(_calc_누적빈도!W:W,$A29-기준600회_후보!$B$1)</f>
        <v>68</v>
      </c>
      <c r="X29">
        <f>INDEX(_calc_누적빈도!X:X,$A29)-INDEX(_calc_누적빈도!X:X,$A29-기준600회_후보!$B$1)</f>
        <v>70</v>
      </c>
      <c r="Y29">
        <f>INDEX(_calc_누적빈도!Y:Y,$A29)-INDEX(_calc_누적빈도!Y:Y,$A29-기준600회_후보!$B$1)</f>
        <v>85</v>
      </c>
      <c r="Z29">
        <f>INDEX(_calc_누적빈도!Z:Z,$A29)-INDEX(_calc_누적빈도!Z:Z,$A29-기준600회_후보!$B$1)</f>
        <v>65</v>
      </c>
      <c r="AA29">
        <f>INDEX(_calc_누적빈도!AA:AA,$A29)-INDEX(_calc_누적빈도!AA:AA,$A29-기준600회_후보!$B$1)</f>
        <v>77</v>
      </c>
      <c r="AB29">
        <f>INDEX(_calc_누적빈도!AB:AB,$A29)-INDEX(_calc_누적빈도!AB:AB,$A29-기준600회_후보!$B$1)</f>
        <v>84</v>
      </c>
      <c r="AC29">
        <f>INDEX(_calc_누적빈도!AC:AC,$A29)-INDEX(_calc_누적빈도!AC:AC,$A29-기준600회_후보!$B$1)</f>
        <v>83</v>
      </c>
      <c r="AD29">
        <f>INDEX(_calc_누적빈도!AD:AD,$A29)-INDEX(_calc_누적빈도!AD:AD,$A29-기준600회_후보!$B$1)</f>
        <v>73</v>
      </c>
      <c r="AE29">
        <f>INDEX(_calc_누적빈도!AE:AE,$A29)-INDEX(_calc_누적빈도!AE:AE,$A29-기준600회_후보!$B$1)</f>
        <v>82</v>
      </c>
      <c r="AF29">
        <f>INDEX(_calc_누적빈도!AF:AF,$A29)-INDEX(_calc_누적빈도!AF:AF,$A29-기준600회_후보!$B$1)</f>
        <v>82</v>
      </c>
      <c r="AG29">
        <f>INDEX(_calc_누적빈도!AG:AG,$A29)-INDEX(_calc_누적빈도!AG:AG,$A29-기준600회_후보!$B$1)</f>
        <v>66</v>
      </c>
      <c r="AH29">
        <f>INDEX(_calc_누적빈도!AH:AH,$A29)-INDEX(_calc_누적빈도!AH:AH,$A29-기준600회_후보!$B$1)</f>
        <v>94</v>
      </c>
      <c r="AI29">
        <f>INDEX(_calc_누적빈도!AI:AI,$A29)-INDEX(_calc_누적빈도!AI:AI,$A29-기준600회_후보!$B$1)</f>
        <v>82</v>
      </c>
      <c r="AJ29">
        <f>INDEX(_calc_누적빈도!AJ:AJ,$A29)-INDEX(_calc_누적빈도!AJ:AJ,$A29-기준600회_후보!$B$1)</f>
        <v>81</v>
      </c>
      <c r="AK29">
        <f>INDEX(_calc_누적빈도!AK:AK,$A29)-INDEX(_calc_누적빈도!AK:AK,$A29-기준600회_후보!$B$1)</f>
        <v>80</v>
      </c>
      <c r="AL29">
        <f>INDEX(_calc_누적빈도!AL:AL,$A29)-INDEX(_calc_누적빈도!AL:AL,$A29-기준600회_후보!$B$1)</f>
        <v>76</v>
      </c>
      <c r="AM29">
        <f>INDEX(_calc_누적빈도!AM:AM,$A29)-INDEX(_calc_누적빈도!AM:AM,$A29-기준600회_후보!$B$1)</f>
        <v>94</v>
      </c>
      <c r="AN29">
        <f>INDEX(_calc_누적빈도!AN:AN,$A29)-INDEX(_calc_누적빈도!AN:AN,$A29-기준600회_후보!$B$1)</f>
        <v>83</v>
      </c>
      <c r="AO29">
        <f>INDEX(_calc_누적빈도!AO:AO,$A29)-INDEX(_calc_누적빈도!AO:AO,$A29-기준600회_후보!$B$1)</f>
        <v>70</v>
      </c>
      <c r="AP29">
        <f>INDEX(_calc_누적빈도!AP:AP,$A29)-INDEX(_calc_누적빈도!AP:AP,$A29-기준600회_후보!$B$1)</f>
        <v>76</v>
      </c>
      <c r="AQ29">
        <f>INDEX(_calc_누적빈도!AQ:AQ,$A29)-INDEX(_calc_누적빈도!AQ:AQ,$A29-기준600회_후보!$B$1)</f>
        <v>77</v>
      </c>
      <c r="AR29">
        <f>INDEX(_calc_누적빈도!AR:AR,$A29)-INDEX(_calc_누적빈도!AR:AR,$A29-기준600회_후보!$B$1)</f>
        <v>79</v>
      </c>
      <c r="AS29">
        <f>INDEX(_calc_누적빈도!AS:AS,$A29)-INDEX(_calc_누적빈도!AS:AS,$A29-기준600회_후보!$B$1)</f>
        <v>81</v>
      </c>
      <c r="AT29">
        <f>INDEX(_calc_누적빈도!AT:AT,$A29)-INDEX(_calc_누적빈도!AT:AT,$A29-기준600회_후보!$B$1)</f>
        <v>88</v>
      </c>
      <c r="AU29">
        <f>(RANK(_calc_라운드기준!B29,_calc_라운드기준!$B29:$AT29,0)+COUNTIFS(_calc_라운드기준!$B29:$AT29,_calc_라운드기준!B29,$B$1:$AT$1,"&lt;"&amp;1))-(RANK(B29,$B29:$AT29,0)+COUNTIFS($B29:$AT29,B29,$B$1:$AT$1,"&lt;"&amp;1))</f>
        <v>-26</v>
      </c>
      <c r="AV29">
        <f>(RANK(_calc_라운드기준!C29,_calc_라운드기준!$B29:$AT29,0)+COUNTIFS(_calc_라운드기준!$B29:$AT29,_calc_라운드기준!C29,$B$1:$AT$1,"&lt;"&amp;2))-(RANK(C29,$B29:$AT29,0)+COUNTIFS($B29:$AT29,C29,$B$1:$AT$1,"&lt;"&amp;2))</f>
        <v>7</v>
      </c>
      <c r="AW29">
        <f>(RANK(_calc_라운드기준!D29,_calc_라운드기준!$B29:$AT29,0)+COUNTIFS(_calc_라운드기준!$B29:$AT29,_calc_라운드기준!D29,$B$1:$AT$1,"&lt;"&amp;3))-(RANK(D29,$B29:$AT29,0)+COUNTIFS($B29:$AT29,D29,$B$1:$AT$1,"&lt;"&amp;3))</f>
        <v>-5</v>
      </c>
      <c r="AX29">
        <f>(RANK(_calc_라운드기준!E29,_calc_라운드기준!$B29:$AT29,0)+COUNTIFS(_calc_라운드기준!$B29:$AT29,_calc_라운드기준!E29,$B$1:$AT$1,"&lt;"&amp;4))-(RANK(E29,$B29:$AT29,0)+COUNTIFS($B29:$AT29,E29,$B$1:$AT$1,"&lt;"&amp;4))</f>
        <v>-9</v>
      </c>
      <c r="AY29">
        <f>(RANK(_calc_라운드기준!F29,_calc_라운드기준!$B29:$AT29,0)+COUNTIFS(_calc_라운드기준!$B29:$AT29,_calc_라운드기준!F29,$B$1:$AT$1,"&lt;"&amp;5))-(RANK(F29,$B29:$AT29,0)+COUNTIFS($B29:$AT29,F29,$B$1:$AT$1,"&lt;"&amp;5))</f>
        <v>-36</v>
      </c>
      <c r="AZ29">
        <f>(RANK(_calc_라운드기준!G29,_calc_라운드기준!$B29:$AT29,0)+COUNTIFS(_calc_라운드기준!$B29:$AT29,_calc_라운드기준!G29,$B$1:$AT$1,"&lt;"&amp;6))-(RANK(G29,$B29:$AT29,0)+COUNTIFS($B29:$AT29,G29,$B$1:$AT$1,"&lt;"&amp;6))</f>
        <v>1</v>
      </c>
      <c r="BA29">
        <f>(RANK(_calc_라운드기준!H29,_calc_라운드기준!$B29:$AT29,0)+COUNTIFS(_calc_라운드기준!$B29:$AT29,_calc_라운드기준!H29,$B$1:$AT$1,"&lt;"&amp;7))-(RANK(H29,$B29:$AT29,0)+COUNTIFS($B29:$AT29,H29,$B$1:$AT$1,"&lt;"&amp;7))</f>
        <v>4</v>
      </c>
      <c r="BB29">
        <f>(RANK(_calc_라운드기준!I29,_calc_라운드기준!$B29:$AT29,0)+COUNTIFS(_calc_라운드기준!$B29:$AT29,_calc_라운드기준!I29,$B$1:$AT$1,"&lt;"&amp;8))-(RANK(I29,$B29:$AT29,0)+COUNTIFS($B29:$AT29,I29,$B$1:$AT$1,"&lt;"&amp;8))</f>
        <v>-29</v>
      </c>
      <c r="BC29">
        <f>(RANK(_calc_라운드기준!J29,_calc_라운드기준!$B29:$AT29,0)+COUNTIFS(_calc_라운드기준!$B29:$AT29,_calc_라운드기준!J29,$B$1:$AT$1,"&lt;"&amp;9))-(RANK(J29,$B29:$AT29,0)+COUNTIFS($B29:$AT29,J29,$B$1:$AT$1,"&lt;"&amp;9))</f>
        <v>-25</v>
      </c>
      <c r="BD29">
        <f>(RANK(_calc_라운드기준!K29,_calc_라운드기준!$B29:$AT29,0)+COUNTIFS(_calc_라운드기준!$B29:$AT29,_calc_라운드기준!K29,$B$1:$AT$1,"&lt;"&amp;10))-(RANK(K29,$B29:$AT29,0)+COUNTIFS($B29:$AT29,K29,$B$1:$AT$1,"&lt;"&amp;10))</f>
        <v>6</v>
      </c>
      <c r="BE29">
        <f>(RANK(_calc_라운드기준!L29,_calc_라운드기준!$B29:$AT29,0)+COUNTIFS(_calc_라운드기준!$B29:$AT29,_calc_라운드기준!L29,$B$1:$AT$1,"&lt;"&amp;11))-(RANK(L29,$B29:$AT29,0)+COUNTIFS($B29:$AT29,L29,$B$1:$AT$1,"&lt;"&amp;11))</f>
        <v>15</v>
      </c>
      <c r="BF29">
        <f>(RANK(_calc_라운드기준!M29,_calc_라운드기준!$B29:$AT29,0)+COUNTIFS(_calc_라운드기준!$B29:$AT29,_calc_라운드기준!M29,$B$1:$AT$1,"&lt;"&amp;12))-(RANK(M29,$B29:$AT29,0)+COUNTIFS($B29:$AT29,M29,$B$1:$AT$1,"&lt;"&amp;12))</f>
        <v>17</v>
      </c>
      <c r="BG29">
        <f>(RANK(_calc_라운드기준!N29,_calc_라운드기준!$B29:$AT29,0)+COUNTIFS(_calc_라운드기준!$B29:$AT29,_calc_라운드기준!N29,$B$1:$AT$1,"&lt;"&amp;13))-(RANK(N29,$B29:$AT29,0)+COUNTIFS($B29:$AT29,N29,$B$1:$AT$1,"&lt;"&amp;13))</f>
        <v>20</v>
      </c>
      <c r="BH29">
        <f>(RANK(_calc_라운드기준!O29,_calc_라운드기준!$B29:$AT29,0)+COUNTIFS(_calc_라운드기준!$B29:$AT29,_calc_라운드기준!O29,$B$1:$AT$1,"&lt;"&amp;14))-(RANK(O29,$B29:$AT29,0)+COUNTIFS($B29:$AT29,O29,$B$1:$AT$1,"&lt;"&amp;14))</f>
        <v>8</v>
      </c>
      <c r="BI29">
        <f>(RANK(_calc_라운드기준!P29,_calc_라운드기준!$B29:$AT29,0)+COUNTIFS(_calc_라운드기준!$B29:$AT29,_calc_라운드기준!P29,$B$1:$AT$1,"&lt;"&amp;15))-(RANK(P29,$B29:$AT29,0)+COUNTIFS($B29:$AT29,P29,$B$1:$AT$1,"&lt;"&amp;15))</f>
        <v>3</v>
      </c>
      <c r="BJ29">
        <f>(RANK(_calc_라운드기준!Q29,_calc_라운드기준!$B29:$AT29,0)+COUNTIFS(_calc_라운드기준!$B29:$AT29,_calc_라운드기준!Q29,$B$1:$AT$1,"&lt;"&amp;16))-(RANK(Q29,$B29:$AT29,0)+COUNTIFS($B29:$AT29,Q29,$B$1:$AT$1,"&lt;"&amp;16))</f>
        <v>1</v>
      </c>
      <c r="BK29">
        <f>(RANK(_calc_라운드기준!R29,_calc_라운드기준!$B29:$AT29,0)+COUNTIFS(_calc_라운드기준!$B29:$AT29,_calc_라운드기준!R29,$B$1:$AT$1,"&lt;"&amp;17))-(RANK(R29,$B29:$AT29,0)+COUNTIFS($B29:$AT29,R29,$B$1:$AT$1,"&lt;"&amp;17))</f>
        <v>-6</v>
      </c>
      <c r="BL29">
        <f>(RANK(_calc_라운드기준!S29,_calc_라운드기준!$B29:$AT29,0)+COUNTIFS(_calc_라운드기준!$B29:$AT29,_calc_라운드기준!S29,$B$1:$AT$1,"&lt;"&amp;18))-(RANK(S29,$B29:$AT29,0)+COUNTIFS($B29:$AT29,S29,$B$1:$AT$1,"&lt;"&amp;18))</f>
        <v>25</v>
      </c>
      <c r="BM29">
        <f>(RANK(_calc_라운드기준!T29,_calc_라운드기준!$B29:$AT29,0)+COUNTIFS(_calc_라운드기준!$B29:$AT29,_calc_라운드기준!T29,$B$1:$AT$1,"&lt;"&amp;19))-(RANK(T29,$B29:$AT29,0)+COUNTIFS($B29:$AT29,T29,$B$1:$AT$1,"&lt;"&amp;19))</f>
        <v>8</v>
      </c>
      <c r="BN29">
        <f>(RANK(_calc_라운드기준!U29,_calc_라운드기준!$B29:$AT29,0)+COUNTIFS(_calc_라운드기준!$B29:$AT29,_calc_라운드기준!U29,$B$1:$AT$1,"&lt;"&amp;20))-(RANK(U29,$B29:$AT29,0)+COUNTIFS($B29:$AT29,U29,$B$1:$AT$1,"&lt;"&amp;20))</f>
        <v>-11</v>
      </c>
      <c r="BO29">
        <f>(RANK(_calc_라운드기준!V29,_calc_라운드기준!$B29:$AT29,0)+COUNTIFS(_calc_라운드기준!$B29:$AT29,_calc_라운드기준!V29,$B$1:$AT$1,"&lt;"&amp;21))-(RANK(V29,$B29:$AT29,0)+COUNTIFS($B29:$AT29,V29,$B$1:$AT$1,"&lt;"&amp;21))</f>
        <v>30</v>
      </c>
      <c r="BP29">
        <f>(RANK(_calc_라운드기준!W29,_calc_라운드기준!$B29:$AT29,0)+COUNTIFS(_calc_라운드기준!$B29:$AT29,_calc_라운드기준!W29,$B$1:$AT$1,"&lt;"&amp;22))-(RANK(W29,$B29:$AT29,0)+COUNTIFS($B29:$AT29,W29,$B$1:$AT$1,"&lt;"&amp;22))</f>
        <v>2</v>
      </c>
      <c r="BQ29">
        <f>(RANK(_calc_라운드기준!X29,_calc_라운드기준!$B29:$AT29,0)+COUNTIFS(_calc_라운드기준!$B29:$AT29,_calc_라운드기준!X29,$B$1:$AT$1,"&lt;"&amp;23))-(RANK(X29,$B29:$AT29,0)+COUNTIFS($B29:$AT29,X29,$B$1:$AT$1,"&lt;"&amp;23))</f>
        <v>-33</v>
      </c>
      <c r="BR29">
        <f>(RANK(_calc_라운드기준!Y29,_calc_라운드기준!$B29:$AT29,0)+COUNTIFS(_calc_라운드기준!$B29:$AT29,_calc_라운드기준!Y29,$B$1:$AT$1,"&lt;"&amp;24))-(RANK(Y29,$B29:$AT29,0)+COUNTIFS($B29:$AT29,Y29,$B$1:$AT$1,"&lt;"&amp;24))</f>
        <v>-11</v>
      </c>
      <c r="BS29">
        <f>(RANK(_calc_라운드기준!Z29,_calc_라운드기준!$B29:$AT29,0)+COUNTIFS(_calc_라운드기준!$B29:$AT29,_calc_라운드기준!Z29,$B$1:$AT$1,"&lt;"&amp;25))-(RANK(Z29,$B29:$AT29,0)+COUNTIFS($B29:$AT29,Z29,$B$1:$AT$1,"&lt;"&amp;25))</f>
        <v>-7</v>
      </c>
      <c r="BT29">
        <f>(RANK(_calc_라운드기준!AA29,_calc_라운드기준!$B29:$AT29,0)+COUNTIFS(_calc_라운드기준!$B29:$AT29,_calc_라운드기준!AA29,$B$1:$AT$1,"&lt;"&amp;26))-(RANK(AA29,$B29:$AT29,0)+COUNTIFS($B29:$AT29,AA29,$B$1:$AT$1,"&lt;"&amp;26))</f>
        <v>-7</v>
      </c>
      <c r="BU29">
        <f>(RANK(_calc_라운드기준!AB29,_calc_라운드기준!$B29:$AT29,0)+COUNTIFS(_calc_라운드기준!$B29:$AT29,_calc_라운드기준!AB29,$B$1:$AT$1,"&lt;"&amp;27))-(RANK(AB29,$B29:$AT29,0)+COUNTIFS($B29:$AT29,AB29,$B$1:$AT$1,"&lt;"&amp;27))</f>
        <v>-15</v>
      </c>
      <c r="BV29">
        <f>(RANK(_calc_라운드기준!AC29,_calc_라운드기준!$B29:$AT29,0)+COUNTIFS(_calc_라운드기준!$B29:$AT29,_calc_라운드기준!AC29,$B$1:$AT$1,"&lt;"&amp;28))-(RANK(AC29,$B29:$AT29,0)+COUNTIFS($B29:$AT29,AC29,$B$1:$AT$1,"&lt;"&amp;28))</f>
        <v>5</v>
      </c>
      <c r="BW29">
        <f>(RANK(_calc_라운드기준!AD29,_calc_라운드기준!$B29:$AT29,0)+COUNTIFS(_calc_라운드기준!$B29:$AT29,_calc_라운드기준!AD29,$B$1:$AT$1,"&lt;"&amp;29))-(RANK(AD29,$B29:$AT29,0)+COUNTIFS($B29:$AT29,AD29,$B$1:$AT$1,"&lt;"&amp;29))</f>
        <v>3</v>
      </c>
      <c r="BX29">
        <f>(RANK(_calc_라운드기준!AE29,_calc_라운드기준!$B29:$AT29,0)+COUNTIFS(_calc_라운드기준!$B29:$AT29,_calc_라운드기준!AE29,$B$1:$AT$1,"&lt;"&amp;30))-(RANK(AE29,$B29:$AT29,0)+COUNTIFS($B29:$AT29,AE29,$B$1:$AT$1,"&lt;"&amp;30))</f>
        <v>-5</v>
      </c>
      <c r="BY29">
        <f>(RANK(_calc_라운드기준!AF29,_calc_라운드기준!$B29:$AT29,0)+COUNTIFS(_calc_라운드기준!$B29:$AT29,_calc_라운드기준!AF29,$B$1:$AT$1,"&lt;"&amp;31))-(RANK(AF29,$B29:$AT29,0)+COUNTIFS($B29:$AT29,AF29,$B$1:$AT$1,"&lt;"&amp;31))</f>
        <v>3</v>
      </c>
      <c r="BZ29">
        <f>(RANK(_calc_라운드기준!AG29,_calc_라운드기준!$B29:$AT29,0)+COUNTIFS(_calc_라운드기준!$B29:$AT29,_calc_라운드기준!AG29,$B$1:$AT$1,"&lt;"&amp;32))-(RANK(AG29,$B29:$AT29,0)+COUNTIFS($B29:$AT29,AG29,$B$1:$AT$1,"&lt;"&amp;32))</f>
        <v>-2</v>
      </c>
      <c r="CA29">
        <f>(RANK(_calc_라운드기준!AH29,_calc_라운드기준!$B29:$AT29,0)+COUNTIFS(_calc_라운드기준!$B29:$AT29,_calc_라운드기준!AH29,$B$1:$AT$1,"&lt;"&amp;33))-(RANK(AH29,$B29:$AT29,0)+COUNTIFS($B29:$AT29,AH29,$B$1:$AT$1,"&lt;"&amp;33))</f>
        <v>21</v>
      </c>
      <c r="CB29">
        <f>(RANK(_calc_라운드기준!AI29,_calc_라운드기준!$B29:$AT29,0)+COUNTIFS(_calc_라운드기준!$B29:$AT29,_calc_라운드기준!AI29,$B$1:$AT$1,"&lt;"&amp;34))-(RANK(AI29,$B29:$AT29,0)+COUNTIFS($B29:$AT29,AI29,$B$1:$AT$1,"&lt;"&amp;34))</f>
        <v>24</v>
      </c>
      <c r="CC29">
        <f>(RANK(_calc_라운드기준!AJ29,_calc_라운드기준!$B29:$AT29,0)+COUNTIFS(_calc_라운드기준!$B29:$AT29,_calc_라운드기준!AJ29,$B$1:$AT$1,"&lt;"&amp;35))-(RANK(AJ29,$B29:$AT29,0)+COUNTIFS($B29:$AT29,AJ29,$B$1:$AT$1,"&lt;"&amp;35))</f>
        <v>-7</v>
      </c>
      <c r="CD29">
        <f>(RANK(_calc_라운드기준!AK29,_calc_라운드기준!$B29:$AT29,0)+COUNTIFS(_calc_라운드기준!$B29:$AT29,_calc_라운드기준!AK29,$B$1:$AT$1,"&lt;"&amp;36))-(RANK(AK29,$B29:$AT29,0)+COUNTIFS($B29:$AT29,AK29,$B$1:$AT$1,"&lt;"&amp;36))</f>
        <v>1</v>
      </c>
      <c r="CE29">
        <f>(RANK(_calc_라운드기준!AL29,_calc_라운드기준!$B29:$AT29,0)+COUNTIFS(_calc_라운드기준!$B29:$AT29,_calc_라운드기준!AL29,$B$1:$AT$1,"&lt;"&amp;37))-(RANK(AL29,$B29:$AT29,0)+COUNTIFS($B29:$AT29,AL29,$B$1:$AT$1,"&lt;"&amp;37))</f>
        <v>-15</v>
      </c>
      <c r="CF29">
        <f>(RANK(_calc_라운드기준!AM29,_calc_라운드기준!$B29:$AT29,0)+COUNTIFS(_calc_라운드기준!$B29:$AT29,_calc_라운드기준!AM29,$B$1:$AT$1,"&lt;"&amp;38))-(RANK(AM29,$B29:$AT29,0)+COUNTIFS($B29:$AT29,AM29,$B$1:$AT$1,"&lt;"&amp;38))</f>
        <v>13</v>
      </c>
      <c r="CG29">
        <f>(RANK(_calc_라운드기준!AN29,_calc_라운드기준!$B29:$AT29,0)+COUNTIFS(_calc_라운드기준!$B29:$AT29,_calc_라운드기준!AN29,$B$1:$AT$1,"&lt;"&amp;39))-(RANK(AN29,$B29:$AT29,0)+COUNTIFS($B29:$AT29,AN29,$B$1:$AT$1,"&lt;"&amp;39))</f>
        <v>8</v>
      </c>
      <c r="CH29">
        <f>(RANK(_calc_라운드기준!AO29,_calc_라운드기준!$B29:$AT29,0)+COUNTIFS(_calc_라운드기준!$B29:$AT29,_calc_라운드기준!AO29,$B$1:$AT$1,"&lt;"&amp;40))-(RANK(AO29,$B29:$AT29,0)+COUNTIFS($B29:$AT29,AO29,$B$1:$AT$1,"&lt;"&amp;40))</f>
        <v>-33</v>
      </c>
      <c r="CI29">
        <f>(RANK(_calc_라운드기준!AP29,_calc_라운드기준!$B29:$AT29,0)+COUNTIFS(_calc_라운드기준!$B29:$AT29,_calc_라운드기준!AP29,$B$1:$AT$1,"&lt;"&amp;41))-(RANK(AP29,$B29:$AT29,0)+COUNTIFS($B29:$AT29,AP29,$B$1:$AT$1,"&lt;"&amp;41))</f>
        <v>-2</v>
      </c>
      <c r="CJ29">
        <f>(RANK(_calc_라운드기준!AQ29,_calc_라운드기준!$B29:$AT29,0)+COUNTIFS(_calc_라운드기준!$B29:$AT29,_calc_라운드기준!AQ29,$B$1:$AT$1,"&lt;"&amp;42))-(RANK(AQ29,$B29:$AT29,0)+COUNTIFS($B29:$AT29,AQ29,$B$1:$AT$1,"&lt;"&amp;42))</f>
        <v>2</v>
      </c>
      <c r="CK29">
        <f>(RANK(_calc_라운드기준!AR29,_calc_라운드기준!$B29:$AT29,0)+COUNTIFS(_calc_라운드기준!$B29:$AT29,_calc_라운드기준!AR29,$B$1:$AT$1,"&lt;"&amp;43))-(RANK(AR29,$B29:$AT29,0)+COUNTIFS($B29:$AT29,AR29,$B$1:$AT$1,"&lt;"&amp;43))</f>
        <v>18</v>
      </c>
      <c r="CL29">
        <f>(RANK(_calc_라운드기준!AS29,_calc_라운드기준!$B29:$AT29,0)+COUNTIFS(_calc_라운드기준!$B29:$AT29,_calc_라운드기준!AS29,$B$1:$AT$1,"&lt;"&amp;44))-(RANK(AS29,$B29:$AT29,0)+COUNTIFS($B29:$AT29,AS29,$B$1:$AT$1,"&lt;"&amp;44))</f>
        <v>9</v>
      </c>
      <c r="CM29">
        <f>(RANK(_calc_라운드기준!AT29,_calc_라운드기준!$B29:$AT29,0)+COUNTIFS(_calc_라운드기준!$B29:$AT29,_calc_라운드기준!AT29,$B$1:$AT$1,"&lt;"&amp;45))-(RANK(AT29,$B29:$AT29,0)+COUNTIFS($B29:$AT29,AT29,$B$1:$AT$1,"&lt;"&amp;45))</f>
        <v>30</v>
      </c>
      <c r="CN29">
        <f t="shared" si="0"/>
        <v>41</v>
      </c>
      <c r="CO29">
        <f t="shared" si="1"/>
        <v>15</v>
      </c>
      <c r="CP29">
        <f t="shared" si="2"/>
        <v>29</v>
      </c>
      <c r="CQ29">
        <f t="shared" si="3"/>
        <v>35</v>
      </c>
      <c r="CR29">
        <f t="shared" si="4"/>
        <v>45</v>
      </c>
      <c r="CS29">
        <f t="shared" si="5"/>
        <v>24</v>
      </c>
      <c r="CT29">
        <f t="shared" si="6"/>
        <v>18</v>
      </c>
      <c r="CU29">
        <f t="shared" si="7"/>
        <v>42</v>
      </c>
      <c r="CV29">
        <f t="shared" si="8"/>
        <v>40</v>
      </c>
      <c r="CW29">
        <f t="shared" si="9"/>
        <v>16</v>
      </c>
      <c r="CX29">
        <f t="shared" si="10"/>
        <v>9</v>
      </c>
      <c r="CY29">
        <f t="shared" si="11"/>
        <v>8</v>
      </c>
      <c r="CZ29">
        <f t="shared" si="12"/>
        <v>6</v>
      </c>
      <c r="DA29">
        <f t="shared" si="13"/>
        <v>12</v>
      </c>
      <c r="DB29">
        <f t="shared" si="14"/>
        <v>19</v>
      </c>
      <c r="DC29">
        <f t="shared" si="15"/>
        <v>25</v>
      </c>
      <c r="DD29">
        <f t="shared" si="16"/>
        <v>31</v>
      </c>
      <c r="DE29">
        <f t="shared" si="17"/>
        <v>3</v>
      </c>
      <c r="DF29">
        <f t="shared" si="18"/>
        <v>13</v>
      </c>
      <c r="DG29">
        <f t="shared" si="19"/>
        <v>36</v>
      </c>
      <c r="DH29">
        <f t="shared" si="20"/>
        <v>1</v>
      </c>
      <c r="DI29">
        <f t="shared" si="21"/>
        <v>22</v>
      </c>
      <c r="DJ29">
        <f t="shared" si="22"/>
        <v>43</v>
      </c>
      <c r="DK29">
        <f t="shared" si="23"/>
        <v>37</v>
      </c>
      <c r="DL29">
        <f t="shared" si="24"/>
        <v>32</v>
      </c>
      <c r="DM29">
        <f t="shared" si="25"/>
        <v>33</v>
      </c>
      <c r="DN29">
        <f t="shared" si="26"/>
        <v>38</v>
      </c>
      <c r="DO29">
        <f t="shared" si="27"/>
        <v>17</v>
      </c>
      <c r="DP29">
        <f t="shared" si="28"/>
        <v>20</v>
      </c>
      <c r="DQ29">
        <f t="shared" si="29"/>
        <v>30</v>
      </c>
      <c r="DR29">
        <f t="shared" si="30"/>
        <v>21</v>
      </c>
      <c r="DS29">
        <f t="shared" si="31"/>
        <v>27</v>
      </c>
      <c r="DT29">
        <f t="shared" si="32"/>
        <v>5</v>
      </c>
      <c r="DU29">
        <f t="shared" si="33"/>
        <v>4</v>
      </c>
      <c r="DV29">
        <f t="shared" si="34"/>
        <v>34</v>
      </c>
      <c r="DW29">
        <f t="shared" si="35"/>
        <v>26</v>
      </c>
      <c r="DX29">
        <f t="shared" si="36"/>
        <v>39</v>
      </c>
      <c r="DY29">
        <f t="shared" si="37"/>
        <v>10</v>
      </c>
      <c r="DZ29">
        <f t="shared" si="38"/>
        <v>14</v>
      </c>
      <c r="EA29">
        <f t="shared" si="39"/>
        <v>44</v>
      </c>
      <c r="EB29">
        <f t="shared" si="40"/>
        <v>28</v>
      </c>
      <c r="EC29">
        <f t="shared" si="41"/>
        <v>23</v>
      </c>
      <c r="ED29">
        <f t="shared" si="42"/>
        <v>7</v>
      </c>
      <c r="EE29">
        <f t="shared" si="43"/>
        <v>11</v>
      </c>
      <c r="EF29">
        <f t="shared" si="44"/>
        <v>2</v>
      </c>
    </row>
    <row r="30" spans="1:136" ht="16.5" customHeight="1">
      <c r="A30">
        <f>_calc_라운드기준!A30</f>
        <v>1216</v>
      </c>
      <c r="B30">
        <f>INDEX(_calc_누적빈도!B:B,$A30)-INDEX(_calc_누적빈도!B:B,$A30-기준600회_후보!$B$1)</f>
        <v>75</v>
      </c>
      <c r="C30">
        <f>INDEX(_calc_누적빈도!C:C,$A30)-INDEX(_calc_누적빈도!C:C,$A30-기준600회_후보!$B$1)</f>
        <v>72</v>
      </c>
      <c r="D30">
        <f>INDEX(_calc_누적빈도!D:D,$A30)-INDEX(_calc_누적빈도!D:D,$A30-기준600회_후보!$B$1)</f>
        <v>89</v>
      </c>
      <c r="E30">
        <f>INDEX(_calc_누적빈도!E:E,$A30)-INDEX(_calc_누적빈도!E:E,$A30-기준600회_후보!$B$1)</f>
        <v>71</v>
      </c>
      <c r="F30">
        <f>INDEX(_calc_누적빈도!F:F,$A30)-INDEX(_calc_누적빈도!F:F,$A30-기준600회_후보!$B$1)</f>
        <v>65</v>
      </c>
      <c r="G30">
        <f>INDEX(_calc_누적빈도!G:G,$A30)-INDEX(_calc_누적빈도!G:G,$A30-기준600회_후보!$B$1)</f>
        <v>90</v>
      </c>
      <c r="H30">
        <f>INDEX(_calc_누적빈도!H:H,$A30)-INDEX(_calc_누적빈도!H:H,$A30-기준600회_후보!$B$1)</f>
        <v>91</v>
      </c>
      <c r="I30">
        <f>INDEX(_calc_누적빈도!I:I,$A30)-INDEX(_calc_누적빈도!I:I,$A30-기준600회_후보!$B$1)</f>
        <v>68</v>
      </c>
      <c r="J30">
        <f>INDEX(_calc_누적빈도!J:J,$A30)-INDEX(_calc_누적빈도!J:J,$A30-기준600회_후보!$B$1)</f>
        <v>70</v>
      </c>
      <c r="K30">
        <f>INDEX(_calc_누적빈도!K:K,$A30)-INDEX(_calc_누적빈도!K:K,$A30-기준600회_후보!$B$1)</f>
        <v>76</v>
      </c>
      <c r="L30">
        <f>INDEX(_calc_누적빈도!L:L,$A30)-INDEX(_calc_누적빈도!L:L,$A30-기준600회_후보!$B$1)</f>
        <v>85</v>
      </c>
      <c r="M30">
        <f>INDEX(_calc_누적빈도!M:M,$A30)-INDEX(_calc_누적빈도!M:M,$A30-기준600회_후보!$B$1)</f>
        <v>97</v>
      </c>
      <c r="N30">
        <f>INDEX(_calc_누적빈도!N:N,$A30)-INDEX(_calc_누적빈도!N:N,$A30-기준600회_후보!$B$1)</f>
        <v>89</v>
      </c>
      <c r="O30">
        <f>INDEX(_calc_누적빈도!O:O,$A30)-INDEX(_calc_누적빈도!O:O,$A30-기준600회_후보!$B$1)</f>
        <v>75</v>
      </c>
      <c r="P30">
        <f>INDEX(_calc_누적빈도!P:P,$A30)-INDEX(_calc_누적빈도!P:P,$A30-기준600회_후보!$B$1)</f>
        <v>87</v>
      </c>
      <c r="Q30">
        <f>INDEX(_calc_누적빈도!Q:Q,$A30)-INDEX(_calc_누적빈도!Q:Q,$A30-기준600회_후보!$B$1)</f>
        <v>94</v>
      </c>
      <c r="R30">
        <f>INDEX(_calc_누적빈도!R:R,$A30)-INDEX(_calc_누적빈도!R:R,$A30-기준600회_후보!$B$1)</f>
        <v>79</v>
      </c>
      <c r="S30">
        <f>INDEX(_calc_누적빈도!S:S,$A30)-INDEX(_calc_누적빈도!S:S,$A30-기준600회_후보!$B$1)</f>
        <v>86</v>
      </c>
      <c r="T30">
        <f>INDEX(_calc_누적빈도!T:T,$A30)-INDEX(_calc_누적빈도!T:T,$A30-기준600회_후보!$B$1)</f>
        <v>87</v>
      </c>
      <c r="U30">
        <f>INDEX(_calc_누적빈도!U:U,$A30)-INDEX(_calc_누적빈도!U:U,$A30-기준600회_후보!$B$1)</f>
        <v>64</v>
      </c>
      <c r="V30">
        <f>INDEX(_calc_누적빈도!V:V,$A30)-INDEX(_calc_누적빈도!V:V,$A30-기준600회_후보!$B$1)</f>
        <v>93</v>
      </c>
      <c r="W30">
        <f>INDEX(_calc_누적빈도!W:W,$A30)-INDEX(_calc_누적빈도!W:W,$A30-기준600회_후보!$B$1)</f>
        <v>68</v>
      </c>
      <c r="X30">
        <f>INDEX(_calc_누적빈도!X:X,$A30)-INDEX(_calc_누적빈도!X:X,$A30-기준600회_후보!$B$1)</f>
        <v>70</v>
      </c>
      <c r="Y30">
        <f>INDEX(_calc_누적빈도!Y:Y,$A30)-INDEX(_calc_누적빈도!Y:Y,$A30-기준600회_후보!$B$1)</f>
        <v>84</v>
      </c>
      <c r="Z30">
        <f>INDEX(_calc_누적빈도!Z:Z,$A30)-INDEX(_calc_누적빈도!Z:Z,$A30-기준600회_후보!$B$1)</f>
        <v>65</v>
      </c>
      <c r="AA30">
        <f>INDEX(_calc_누적빈도!AA:AA,$A30)-INDEX(_calc_누적빈도!AA:AA,$A30-기준600회_후보!$B$1)</f>
        <v>77</v>
      </c>
      <c r="AB30">
        <f>INDEX(_calc_누적빈도!AB:AB,$A30)-INDEX(_calc_누적빈도!AB:AB,$A30-기준600회_후보!$B$1)</f>
        <v>84</v>
      </c>
      <c r="AC30">
        <f>INDEX(_calc_누적빈도!AC:AC,$A30)-INDEX(_calc_누적빈도!AC:AC,$A30-기준600회_후보!$B$1)</f>
        <v>83</v>
      </c>
      <c r="AD30">
        <f>INDEX(_calc_누적빈도!AD:AD,$A30)-INDEX(_calc_누적빈도!AD:AD,$A30-기준600회_후보!$B$1)</f>
        <v>73</v>
      </c>
      <c r="AE30">
        <f>INDEX(_calc_누적빈도!AE:AE,$A30)-INDEX(_calc_누적빈도!AE:AE,$A30-기준600회_후보!$B$1)</f>
        <v>82</v>
      </c>
      <c r="AF30">
        <f>INDEX(_calc_누적빈도!AF:AF,$A30)-INDEX(_calc_누적빈도!AF:AF,$A30-기준600회_후보!$B$1)</f>
        <v>82</v>
      </c>
      <c r="AG30">
        <f>INDEX(_calc_누적빈도!AG:AG,$A30)-INDEX(_calc_누적빈도!AG:AG,$A30-기준600회_후보!$B$1)</f>
        <v>66</v>
      </c>
      <c r="AH30">
        <f>INDEX(_calc_누적빈도!AH:AH,$A30)-INDEX(_calc_누적빈도!AH:AH,$A30-기준600회_후보!$B$1)</f>
        <v>94</v>
      </c>
      <c r="AI30">
        <f>INDEX(_calc_누적빈도!AI:AI,$A30)-INDEX(_calc_누적빈도!AI:AI,$A30-기준600회_후보!$B$1)</f>
        <v>82</v>
      </c>
      <c r="AJ30">
        <f>INDEX(_calc_누적빈도!AJ:AJ,$A30)-INDEX(_calc_누적빈도!AJ:AJ,$A30-기준600회_후보!$B$1)</f>
        <v>81</v>
      </c>
      <c r="AK30">
        <f>INDEX(_calc_누적빈도!AK:AK,$A30)-INDEX(_calc_누적빈도!AK:AK,$A30-기준600회_후보!$B$1)</f>
        <v>80</v>
      </c>
      <c r="AL30">
        <f>INDEX(_calc_누적빈도!AL:AL,$A30)-INDEX(_calc_누적빈도!AL:AL,$A30-기준600회_후보!$B$1)</f>
        <v>76</v>
      </c>
      <c r="AM30">
        <f>INDEX(_calc_누적빈도!AM:AM,$A30)-INDEX(_calc_누적빈도!AM:AM,$A30-기준600회_후보!$B$1)</f>
        <v>94</v>
      </c>
      <c r="AN30">
        <f>INDEX(_calc_누적빈도!AN:AN,$A30)-INDEX(_calc_누적빈도!AN:AN,$A30-기준600회_후보!$B$1)</f>
        <v>83</v>
      </c>
      <c r="AO30">
        <f>INDEX(_calc_누적빈도!AO:AO,$A30)-INDEX(_calc_누적빈도!AO:AO,$A30-기준600회_후보!$B$1)</f>
        <v>71</v>
      </c>
      <c r="AP30">
        <f>INDEX(_calc_누적빈도!AP:AP,$A30)-INDEX(_calc_누적빈도!AP:AP,$A30-기준600회_후보!$B$1)</f>
        <v>76</v>
      </c>
      <c r="AQ30">
        <f>INDEX(_calc_누적빈도!AQ:AQ,$A30)-INDEX(_calc_누적빈도!AQ:AQ,$A30-기준600회_후보!$B$1)</f>
        <v>77</v>
      </c>
      <c r="AR30">
        <f>INDEX(_calc_누적빈도!AR:AR,$A30)-INDEX(_calc_누적빈도!AR:AR,$A30-기준600회_후보!$B$1)</f>
        <v>79</v>
      </c>
      <c r="AS30">
        <f>INDEX(_calc_누적빈도!AS:AS,$A30)-INDEX(_calc_누적빈도!AS:AS,$A30-기준600회_후보!$B$1)</f>
        <v>81</v>
      </c>
      <c r="AT30">
        <f>INDEX(_calc_누적빈도!AT:AT,$A30)-INDEX(_calc_누적빈도!AT:AT,$A30-기준600회_후보!$B$1)</f>
        <v>89</v>
      </c>
      <c r="AU30">
        <f>(RANK(_calc_라운드기준!B30,_calc_라운드기준!$B30:$AT30,0)+COUNTIFS(_calc_라운드기준!$B30:$AT30,_calc_라운드기준!B30,$B$1:$AT$1,"&lt;"&amp;1))-(RANK(B30,$B30:$AT30,0)+COUNTIFS($B30:$AT30,B30,$B$1:$AT$1,"&lt;"&amp;1))</f>
        <v>-25</v>
      </c>
      <c r="AV30">
        <f>(RANK(_calc_라운드기준!C30,_calc_라운드기준!$B30:$AT30,0)+COUNTIFS(_calc_라운드기준!$B30:$AT30,_calc_라운드기준!C30,$B$1:$AT$1,"&lt;"&amp;2))-(RANK(C30,$B30:$AT30,0)+COUNTIFS($B30:$AT30,C30,$B$1:$AT$1,"&lt;"&amp;2))</f>
        <v>7</v>
      </c>
      <c r="AW30">
        <f>(RANK(_calc_라운드기준!D30,_calc_라운드기준!$B30:$AT30,0)+COUNTIFS(_calc_라운드기준!$B30:$AT30,_calc_라운드기준!D30,$B$1:$AT$1,"&lt;"&amp;3))-(RANK(D30,$B30:$AT30,0)+COUNTIFS($B30:$AT30,D30,$B$1:$AT$1,"&lt;"&amp;3))</f>
        <v>-6</v>
      </c>
      <c r="AX30">
        <f>(RANK(_calc_라운드기준!E30,_calc_라운드기준!$B30:$AT30,0)+COUNTIFS(_calc_라운드기준!$B30:$AT30,_calc_라운드기준!E30,$B$1:$AT$1,"&lt;"&amp;4))-(RANK(E30,$B30:$AT30,0)+COUNTIFS($B30:$AT30,E30,$B$1:$AT$1,"&lt;"&amp;4))</f>
        <v>-8</v>
      </c>
      <c r="AY30">
        <f>(RANK(_calc_라운드기준!F30,_calc_라운드기준!$B30:$AT30,0)+COUNTIFS(_calc_라운드기준!$B30:$AT30,_calc_라운드기준!F30,$B$1:$AT$1,"&lt;"&amp;5))-(RANK(F30,$B30:$AT30,0)+COUNTIFS($B30:$AT30,F30,$B$1:$AT$1,"&lt;"&amp;5))</f>
        <v>-35</v>
      </c>
      <c r="AZ30">
        <f>(RANK(_calc_라운드기준!G30,_calc_라운드기준!$B30:$AT30,0)+COUNTIFS(_calc_라운드기준!$B30:$AT30,_calc_라운드기준!G30,$B$1:$AT$1,"&lt;"&amp;6))-(RANK(G30,$B30:$AT30,0)+COUNTIFS($B30:$AT30,G30,$B$1:$AT$1,"&lt;"&amp;6))</f>
        <v>2</v>
      </c>
      <c r="BA30">
        <f>(RANK(_calc_라운드기준!H30,_calc_라운드기준!$B30:$AT30,0)+COUNTIFS(_calc_라운드기준!$B30:$AT30,_calc_라운드기준!H30,$B$1:$AT$1,"&lt;"&amp;7))-(RANK(H30,$B30:$AT30,0)+COUNTIFS($B30:$AT30,H30,$B$1:$AT$1,"&lt;"&amp;7))</f>
        <v>4</v>
      </c>
      <c r="BB30">
        <f>(RANK(_calc_라운드기준!I30,_calc_라운드기준!$B30:$AT30,0)+COUNTIFS(_calc_라운드기준!$B30:$AT30,_calc_라운드기준!I30,$B$1:$AT$1,"&lt;"&amp;8))-(RANK(I30,$B30:$AT30,0)+COUNTIFS($B30:$AT30,I30,$B$1:$AT$1,"&lt;"&amp;8))</f>
        <v>-29</v>
      </c>
      <c r="BC30">
        <f>(RANK(_calc_라운드기준!J30,_calc_라운드기준!$B30:$AT30,0)+COUNTIFS(_calc_라운드기준!$B30:$AT30,_calc_라운드기준!J30,$B$1:$AT$1,"&lt;"&amp;9))-(RANK(J30,$B30:$AT30,0)+COUNTIFS($B30:$AT30,J30,$B$1:$AT$1,"&lt;"&amp;9))</f>
        <v>-26</v>
      </c>
      <c r="BD30">
        <f>(RANK(_calc_라운드기준!K30,_calc_라운드기준!$B30:$AT30,0)+COUNTIFS(_calc_라운드기준!$B30:$AT30,_calc_라운드기준!K30,$B$1:$AT$1,"&lt;"&amp;10))-(RANK(K30,$B30:$AT30,0)+COUNTIFS($B30:$AT30,K30,$B$1:$AT$1,"&lt;"&amp;10))</f>
        <v>8</v>
      </c>
      <c r="BE30">
        <f>(RANK(_calc_라운드기준!L30,_calc_라운드기준!$B30:$AT30,0)+COUNTIFS(_calc_라운드기준!$B30:$AT30,_calc_라운드기준!L30,$B$1:$AT$1,"&lt;"&amp;11))-(RANK(L30,$B30:$AT30,0)+COUNTIFS($B30:$AT30,L30,$B$1:$AT$1,"&lt;"&amp;11))</f>
        <v>15</v>
      </c>
      <c r="BF30">
        <f>(RANK(_calc_라운드기준!M30,_calc_라운드기준!$B30:$AT30,0)+COUNTIFS(_calc_라운드기준!$B30:$AT30,_calc_라운드기준!M30,$B$1:$AT$1,"&lt;"&amp;12))-(RANK(M30,$B30:$AT30,0)+COUNTIFS($B30:$AT30,M30,$B$1:$AT$1,"&lt;"&amp;12))</f>
        <v>16</v>
      </c>
      <c r="BG30">
        <f>(RANK(_calc_라운드기준!N30,_calc_라운드기준!$B30:$AT30,0)+COUNTIFS(_calc_라운드기준!$B30:$AT30,_calc_라운드기준!N30,$B$1:$AT$1,"&lt;"&amp;13))-(RANK(N30,$B30:$AT30,0)+COUNTIFS($B30:$AT30,N30,$B$1:$AT$1,"&lt;"&amp;13))</f>
        <v>21</v>
      </c>
      <c r="BH30">
        <f>(RANK(_calc_라운드기준!O30,_calc_라운드기준!$B30:$AT30,0)+COUNTIFS(_calc_라운드기준!$B30:$AT30,_calc_라운드기준!O30,$B$1:$AT$1,"&lt;"&amp;14))-(RANK(O30,$B30:$AT30,0)+COUNTIFS($B30:$AT30,O30,$B$1:$AT$1,"&lt;"&amp;14))</f>
        <v>5</v>
      </c>
      <c r="BI30">
        <f>(RANK(_calc_라운드기준!P30,_calc_라운드기준!$B30:$AT30,0)+COUNTIFS(_calc_라운드기준!$B30:$AT30,_calc_라운드기준!P30,$B$1:$AT$1,"&lt;"&amp;15))-(RANK(P30,$B30:$AT30,0)+COUNTIFS($B30:$AT30,P30,$B$1:$AT$1,"&lt;"&amp;15))</f>
        <v>7</v>
      </c>
      <c r="BJ30">
        <f>(RANK(_calc_라운드기준!Q30,_calc_라운드기준!$B30:$AT30,0)+COUNTIFS(_calc_라운드기준!$B30:$AT30,_calc_라운드기준!Q30,$B$1:$AT$1,"&lt;"&amp;16))-(RANK(Q30,$B30:$AT30,0)+COUNTIFS($B30:$AT30,Q30,$B$1:$AT$1,"&lt;"&amp;16))</f>
        <v>1</v>
      </c>
      <c r="BK30">
        <f>(RANK(_calc_라운드기준!R30,_calc_라운드기준!$B30:$AT30,0)+COUNTIFS(_calc_라운드기준!$B30:$AT30,_calc_라운드기준!R30,$B$1:$AT$1,"&lt;"&amp;17))-(RANK(R30,$B30:$AT30,0)+COUNTIFS($B30:$AT30,R30,$B$1:$AT$1,"&lt;"&amp;17))</f>
        <v>-6</v>
      </c>
      <c r="BL30">
        <f>(RANK(_calc_라운드기준!S30,_calc_라운드기준!$B30:$AT30,0)+COUNTIFS(_calc_라운드기준!$B30:$AT30,_calc_라운드기준!S30,$B$1:$AT$1,"&lt;"&amp;18))-(RANK(S30,$B30:$AT30,0)+COUNTIFS($B30:$AT30,S30,$B$1:$AT$1,"&lt;"&amp;18))</f>
        <v>26</v>
      </c>
      <c r="BM30">
        <f>(RANK(_calc_라운드기준!T30,_calc_라운드기준!$B30:$AT30,0)+COUNTIFS(_calc_라운드기준!$B30:$AT30,_calc_라운드기준!T30,$B$1:$AT$1,"&lt;"&amp;19))-(RANK(T30,$B30:$AT30,0)+COUNTIFS($B30:$AT30,T30,$B$1:$AT$1,"&lt;"&amp;19))</f>
        <v>8</v>
      </c>
      <c r="BN30">
        <f>(RANK(_calc_라운드기준!U30,_calc_라운드기준!$B30:$AT30,0)+COUNTIFS(_calc_라운드기준!$B30:$AT30,_calc_라운드기준!U30,$B$1:$AT$1,"&lt;"&amp;20))-(RANK(U30,$B30:$AT30,0)+COUNTIFS($B30:$AT30,U30,$B$1:$AT$1,"&lt;"&amp;20))</f>
        <v>-10</v>
      </c>
      <c r="BO30">
        <f>(RANK(_calc_라운드기준!V30,_calc_라운드기준!$B30:$AT30,0)+COUNTIFS(_calc_라운드기준!$B30:$AT30,_calc_라운드기준!V30,$B$1:$AT$1,"&lt;"&amp;21))-(RANK(V30,$B30:$AT30,0)+COUNTIFS($B30:$AT30,V30,$B$1:$AT$1,"&lt;"&amp;21))</f>
        <v>31</v>
      </c>
      <c r="BP30">
        <f>(RANK(_calc_라운드기준!W30,_calc_라운드기준!$B30:$AT30,0)+COUNTIFS(_calc_라운드기준!$B30:$AT30,_calc_라운드기준!W30,$B$1:$AT$1,"&lt;"&amp;22))-(RANK(W30,$B30:$AT30,0)+COUNTIFS($B30:$AT30,W30,$B$1:$AT$1,"&lt;"&amp;22))</f>
        <v>2</v>
      </c>
      <c r="BQ30">
        <f>(RANK(_calc_라운드기준!X30,_calc_라운드기준!$B30:$AT30,0)+COUNTIFS(_calc_라운드기준!$B30:$AT30,_calc_라운드기준!X30,$B$1:$AT$1,"&lt;"&amp;23))-(RANK(X30,$B30:$AT30,0)+COUNTIFS($B30:$AT30,X30,$B$1:$AT$1,"&lt;"&amp;23))</f>
        <v>-35</v>
      </c>
      <c r="BR30">
        <f>(RANK(_calc_라운드기준!Y30,_calc_라운드기준!$B30:$AT30,0)+COUNTIFS(_calc_라운드기준!$B30:$AT30,_calc_라운드기준!Y30,$B$1:$AT$1,"&lt;"&amp;24))-(RANK(Y30,$B30:$AT30,0)+COUNTIFS($B30:$AT30,Y30,$B$1:$AT$1,"&lt;"&amp;24))</f>
        <v>-10</v>
      </c>
      <c r="BS30">
        <f>(RANK(_calc_라운드기준!Z30,_calc_라운드기준!$B30:$AT30,0)+COUNTIFS(_calc_라운드기준!$B30:$AT30,_calc_라운드기준!Z30,$B$1:$AT$1,"&lt;"&amp;25))-(RANK(Z30,$B30:$AT30,0)+COUNTIFS($B30:$AT30,Z30,$B$1:$AT$1,"&lt;"&amp;25))</f>
        <v>-13</v>
      </c>
      <c r="BT30">
        <f>(RANK(_calc_라운드기준!AA30,_calc_라운드기준!$B30:$AT30,0)+COUNTIFS(_calc_라운드기준!$B30:$AT30,_calc_라운드기준!AA30,$B$1:$AT$1,"&lt;"&amp;26))-(RANK(AA30,$B30:$AT30,0)+COUNTIFS($B30:$AT30,AA30,$B$1:$AT$1,"&lt;"&amp;26))</f>
        <v>-6</v>
      </c>
      <c r="BU30">
        <f>(RANK(_calc_라운드기준!AB30,_calc_라운드기준!$B30:$AT30,0)+COUNTIFS(_calc_라운드기준!$B30:$AT30,_calc_라운드기준!AB30,$B$1:$AT$1,"&lt;"&amp;27))-(RANK(AB30,$B30:$AT30,0)+COUNTIFS($B30:$AT30,AB30,$B$1:$AT$1,"&lt;"&amp;27))</f>
        <v>-15</v>
      </c>
      <c r="BV30">
        <f>(RANK(_calc_라운드기준!AC30,_calc_라운드기준!$B30:$AT30,0)+COUNTIFS(_calc_라운드기준!$B30:$AT30,_calc_라운드기준!AC30,$B$1:$AT$1,"&lt;"&amp;28))-(RANK(AC30,$B30:$AT30,0)+COUNTIFS($B30:$AT30,AC30,$B$1:$AT$1,"&lt;"&amp;28))</f>
        <v>5</v>
      </c>
      <c r="BW30">
        <f>(RANK(_calc_라운드기준!AD30,_calc_라운드기준!$B30:$AT30,0)+COUNTIFS(_calc_라운드기준!$B30:$AT30,_calc_라운드기준!AD30,$B$1:$AT$1,"&lt;"&amp;29))-(RANK(AD30,$B30:$AT30,0)+COUNTIFS($B30:$AT30,AD30,$B$1:$AT$1,"&lt;"&amp;29))</f>
        <v>-2</v>
      </c>
      <c r="BX30">
        <f>(RANK(_calc_라운드기준!AE30,_calc_라운드기준!$B30:$AT30,0)+COUNTIFS(_calc_라운드기준!$B30:$AT30,_calc_라운드기준!AE30,$B$1:$AT$1,"&lt;"&amp;30))-(RANK(AE30,$B30:$AT30,0)+COUNTIFS($B30:$AT30,AE30,$B$1:$AT$1,"&lt;"&amp;30))</f>
        <v>-6</v>
      </c>
      <c r="BY30">
        <f>(RANK(_calc_라운드기준!AF30,_calc_라운드기준!$B30:$AT30,0)+COUNTIFS(_calc_라운드기준!$B30:$AT30,_calc_라운드기준!AF30,$B$1:$AT$1,"&lt;"&amp;31))-(RANK(AF30,$B30:$AT30,0)+COUNTIFS($B30:$AT30,AF30,$B$1:$AT$1,"&lt;"&amp;31))</f>
        <v>3</v>
      </c>
      <c r="BZ30">
        <f>(RANK(_calc_라운드기준!AG30,_calc_라운드기준!$B30:$AT30,0)+COUNTIFS(_calc_라운드기준!$B30:$AT30,_calc_라운드기준!AG30,$B$1:$AT$1,"&lt;"&amp;32))-(RANK(AG30,$B30:$AT30,0)+COUNTIFS($B30:$AT30,AG30,$B$1:$AT$1,"&lt;"&amp;32))</f>
        <v>-2</v>
      </c>
      <c r="CA30">
        <f>(RANK(_calc_라운드기준!AH30,_calc_라운드기준!$B30:$AT30,0)+COUNTIFS(_calc_라운드기준!$B30:$AT30,_calc_라운드기준!AH30,$B$1:$AT$1,"&lt;"&amp;33))-(RANK(AH30,$B30:$AT30,0)+COUNTIFS($B30:$AT30,AH30,$B$1:$AT$1,"&lt;"&amp;33))</f>
        <v>21</v>
      </c>
      <c r="CB30">
        <f>(RANK(_calc_라운드기준!AI30,_calc_라운드기준!$B30:$AT30,0)+COUNTIFS(_calc_라운드기준!$B30:$AT30,_calc_라운드기준!AI30,$B$1:$AT$1,"&lt;"&amp;34))-(RANK(AI30,$B30:$AT30,0)+COUNTIFS($B30:$AT30,AI30,$B$1:$AT$1,"&lt;"&amp;34))</f>
        <v>24</v>
      </c>
      <c r="CC30">
        <f>(RANK(_calc_라운드기준!AJ30,_calc_라운드기준!$B30:$AT30,0)+COUNTIFS(_calc_라운드기준!$B30:$AT30,_calc_라운드기준!AJ30,$B$1:$AT$1,"&lt;"&amp;35))-(RANK(AJ30,$B30:$AT30,0)+COUNTIFS($B30:$AT30,AJ30,$B$1:$AT$1,"&lt;"&amp;35))</f>
        <v>-8</v>
      </c>
      <c r="CD30">
        <f>(RANK(_calc_라운드기준!AK30,_calc_라운드기준!$B30:$AT30,0)+COUNTIFS(_calc_라운드기준!$B30:$AT30,_calc_라운드기준!AK30,$B$1:$AT$1,"&lt;"&amp;36))-(RANK(AK30,$B30:$AT30,0)+COUNTIFS($B30:$AT30,AK30,$B$1:$AT$1,"&lt;"&amp;36))</f>
        <v>1</v>
      </c>
      <c r="CE30">
        <f>(RANK(_calc_라운드기준!AL30,_calc_라운드기준!$B30:$AT30,0)+COUNTIFS(_calc_라운드기준!$B30:$AT30,_calc_라운드기준!AL30,$B$1:$AT$1,"&lt;"&amp;37))-(RANK(AL30,$B30:$AT30,0)+COUNTIFS($B30:$AT30,AL30,$B$1:$AT$1,"&lt;"&amp;37))</f>
        <v>-15</v>
      </c>
      <c r="CF30">
        <f>(RANK(_calc_라운드기준!AM30,_calc_라운드기준!$B30:$AT30,0)+COUNTIFS(_calc_라운드기준!$B30:$AT30,_calc_라운드기준!AM30,$B$1:$AT$1,"&lt;"&amp;38))-(RANK(AM30,$B30:$AT30,0)+COUNTIFS($B30:$AT30,AM30,$B$1:$AT$1,"&lt;"&amp;38))</f>
        <v>12</v>
      </c>
      <c r="CG30">
        <f>(RANK(_calc_라운드기준!AN30,_calc_라운드기준!$B30:$AT30,0)+COUNTIFS(_calc_라운드기준!$B30:$AT30,_calc_라운드기준!AN30,$B$1:$AT$1,"&lt;"&amp;39))-(RANK(AN30,$B30:$AT30,0)+COUNTIFS($B30:$AT30,AN30,$B$1:$AT$1,"&lt;"&amp;39))</f>
        <v>8</v>
      </c>
      <c r="CH30">
        <f>(RANK(_calc_라운드기준!AO30,_calc_라운드기준!$B30:$AT30,0)+COUNTIFS(_calc_라운드기준!$B30:$AT30,_calc_라운드기준!AO30,$B$1:$AT$1,"&lt;"&amp;40))-(RANK(AO30,$B30:$AT30,0)+COUNTIFS($B30:$AT30,AO30,$B$1:$AT$1,"&lt;"&amp;40))</f>
        <v>-31</v>
      </c>
      <c r="CI30">
        <f>(RANK(_calc_라운드기준!AP30,_calc_라운드기준!$B30:$AT30,0)+COUNTIFS(_calc_라운드기준!$B30:$AT30,_calc_라운드기준!AP30,$B$1:$AT$1,"&lt;"&amp;41))-(RANK(AP30,$B30:$AT30,0)+COUNTIFS($B30:$AT30,AP30,$B$1:$AT$1,"&lt;"&amp;41))</f>
        <v>2</v>
      </c>
      <c r="CJ30">
        <f>(RANK(_calc_라운드기준!AQ30,_calc_라운드기준!$B30:$AT30,0)+COUNTIFS(_calc_라운드기준!$B30:$AT30,_calc_라운드기준!AQ30,$B$1:$AT$1,"&lt;"&amp;42))-(RANK(AQ30,$B30:$AT30,0)+COUNTIFS($B30:$AT30,AQ30,$B$1:$AT$1,"&lt;"&amp;42))</f>
        <v>-1</v>
      </c>
      <c r="CK30">
        <f>(RANK(_calc_라운드기준!AR30,_calc_라운드기준!$B30:$AT30,0)+COUNTIFS(_calc_라운드기준!$B30:$AT30,_calc_라운드기준!AR30,$B$1:$AT$1,"&lt;"&amp;43))-(RANK(AR30,$B30:$AT30,0)+COUNTIFS($B30:$AT30,AR30,$B$1:$AT$1,"&lt;"&amp;43))</f>
        <v>18</v>
      </c>
      <c r="CL30">
        <f>(RANK(_calc_라운드기준!AS30,_calc_라운드기준!$B30:$AT30,0)+COUNTIFS(_calc_라운드기준!$B30:$AT30,_calc_라운드기준!AS30,$B$1:$AT$1,"&lt;"&amp;44))-(RANK(AS30,$B30:$AT30,0)+COUNTIFS($B30:$AT30,AS30,$B$1:$AT$1,"&lt;"&amp;44))</f>
        <v>11</v>
      </c>
      <c r="CM30">
        <f>(RANK(_calc_라운드기준!AT30,_calc_라운드기준!$B30:$AT30,0)+COUNTIFS(_calc_라운드기준!$B30:$AT30,_calc_라운드기준!AT30,$B$1:$AT$1,"&lt;"&amp;45))-(RANK(AT30,$B30:$AT30,0)+COUNTIFS($B30:$AT30,AT30,$B$1:$AT$1,"&lt;"&amp;45))</f>
        <v>31</v>
      </c>
      <c r="CN30">
        <f t="shared" si="0"/>
        <v>40</v>
      </c>
      <c r="CO30">
        <f t="shared" si="1"/>
        <v>15</v>
      </c>
      <c r="CP30">
        <f t="shared" si="2"/>
        <v>29</v>
      </c>
      <c r="CQ30">
        <f t="shared" si="3"/>
        <v>33</v>
      </c>
      <c r="CR30">
        <f t="shared" si="4"/>
        <v>44</v>
      </c>
      <c r="CS30">
        <f t="shared" si="5"/>
        <v>21</v>
      </c>
      <c r="CT30">
        <f t="shared" si="6"/>
        <v>19</v>
      </c>
      <c r="CU30">
        <f t="shared" si="7"/>
        <v>42</v>
      </c>
      <c r="CV30">
        <f t="shared" si="8"/>
        <v>41</v>
      </c>
      <c r="CW30">
        <f t="shared" si="9"/>
        <v>12</v>
      </c>
      <c r="CX30">
        <f t="shared" si="10"/>
        <v>9</v>
      </c>
      <c r="CY30">
        <f t="shared" si="11"/>
        <v>8</v>
      </c>
      <c r="CZ30">
        <f t="shared" si="12"/>
        <v>5</v>
      </c>
      <c r="DA30">
        <f t="shared" si="13"/>
        <v>17</v>
      </c>
      <c r="DB30">
        <f t="shared" si="14"/>
        <v>16</v>
      </c>
      <c r="DC30">
        <f t="shared" si="15"/>
        <v>24</v>
      </c>
      <c r="DD30">
        <f t="shared" si="16"/>
        <v>30</v>
      </c>
      <c r="DE30">
        <f t="shared" si="17"/>
        <v>3</v>
      </c>
      <c r="DF30">
        <f t="shared" si="18"/>
        <v>13</v>
      </c>
      <c r="DG30">
        <f t="shared" si="19"/>
        <v>35</v>
      </c>
      <c r="DH30">
        <f t="shared" si="20"/>
        <v>1</v>
      </c>
      <c r="DI30">
        <f t="shared" si="21"/>
        <v>22</v>
      </c>
      <c r="DJ30">
        <f t="shared" si="22"/>
        <v>45</v>
      </c>
      <c r="DK30">
        <f t="shared" si="23"/>
        <v>36</v>
      </c>
      <c r="DL30">
        <f t="shared" si="24"/>
        <v>37</v>
      </c>
      <c r="DM30">
        <f t="shared" si="25"/>
        <v>31</v>
      </c>
      <c r="DN30">
        <f t="shared" si="26"/>
        <v>38</v>
      </c>
      <c r="DO30">
        <f t="shared" si="27"/>
        <v>18</v>
      </c>
      <c r="DP30">
        <f t="shared" si="28"/>
        <v>27</v>
      </c>
      <c r="DQ30">
        <f t="shared" si="29"/>
        <v>32</v>
      </c>
      <c r="DR30">
        <f t="shared" si="30"/>
        <v>20</v>
      </c>
      <c r="DS30">
        <f t="shared" si="31"/>
        <v>28</v>
      </c>
      <c r="DT30">
        <f t="shared" si="32"/>
        <v>6</v>
      </c>
      <c r="DU30">
        <f t="shared" si="33"/>
        <v>4</v>
      </c>
      <c r="DV30">
        <f t="shared" si="34"/>
        <v>34</v>
      </c>
      <c r="DW30">
        <f t="shared" si="35"/>
        <v>25</v>
      </c>
      <c r="DX30">
        <f t="shared" si="36"/>
        <v>39</v>
      </c>
      <c r="DY30">
        <f t="shared" si="37"/>
        <v>10</v>
      </c>
      <c r="DZ30">
        <f t="shared" si="38"/>
        <v>14</v>
      </c>
      <c r="EA30">
        <f t="shared" si="39"/>
        <v>43</v>
      </c>
      <c r="EB30">
        <f t="shared" si="40"/>
        <v>23</v>
      </c>
      <c r="EC30">
        <f t="shared" si="41"/>
        <v>26</v>
      </c>
      <c r="ED30">
        <f t="shared" si="42"/>
        <v>7</v>
      </c>
      <c r="EE30">
        <f t="shared" si="43"/>
        <v>11</v>
      </c>
      <c r="EF30">
        <f t="shared" si="44"/>
        <v>2</v>
      </c>
    </row>
    <row r="31" spans="1:136" ht="16.5" customHeight="1">
      <c r="A31">
        <f>_calc_라운드기준!A31</f>
        <v>1215</v>
      </c>
      <c r="B31">
        <f>INDEX(_calc_누적빈도!B:B,$A31)-INDEX(_calc_누적빈도!B:B,$A31-기준600회_후보!$B$1)</f>
        <v>75</v>
      </c>
      <c r="C31">
        <f>INDEX(_calc_누적빈도!C:C,$A31)-INDEX(_calc_누적빈도!C:C,$A31-기준600회_후보!$B$1)</f>
        <v>72</v>
      </c>
      <c r="D31">
        <f>INDEX(_calc_누적빈도!D:D,$A31)-INDEX(_calc_누적빈도!D:D,$A31-기준600회_후보!$B$1)</f>
        <v>89</v>
      </c>
      <c r="E31">
        <f>INDEX(_calc_누적빈도!E:E,$A31)-INDEX(_calc_누적빈도!E:E,$A31-기준600회_후보!$B$1)</f>
        <v>71</v>
      </c>
      <c r="F31">
        <f>INDEX(_calc_누적빈도!F:F,$A31)-INDEX(_calc_누적빈도!F:F,$A31-기준600회_후보!$B$1)</f>
        <v>65</v>
      </c>
      <c r="G31">
        <f>INDEX(_calc_누적빈도!G:G,$A31)-INDEX(_calc_누적빈도!G:G,$A31-기준600회_후보!$B$1)</f>
        <v>90</v>
      </c>
      <c r="H31">
        <f>INDEX(_calc_누적빈도!H:H,$A31)-INDEX(_calc_누적빈도!H:H,$A31-기준600회_후보!$B$1)</f>
        <v>91</v>
      </c>
      <c r="I31">
        <f>INDEX(_calc_누적빈도!I:I,$A31)-INDEX(_calc_누적빈도!I:I,$A31-기준600회_후보!$B$1)</f>
        <v>68</v>
      </c>
      <c r="J31">
        <f>INDEX(_calc_누적빈도!J:J,$A31)-INDEX(_calc_누적빈도!J:J,$A31-기준600회_후보!$B$1)</f>
        <v>70</v>
      </c>
      <c r="K31">
        <f>INDEX(_calc_누적빈도!K:K,$A31)-INDEX(_calc_누적빈도!K:K,$A31-기준600회_후보!$B$1)</f>
        <v>77</v>
      </c>
      <c r="L31">
        <f>INDEX(_calc_누적빈도!L:L,$A31)-INDEX(_calc_누적빈도!L:L,$A31-기준600회_후보!$B$1)</f>
        <v>85</v>
      </c>
      <c r="M31">
        <f>INDEX(_calc_누적빈도!M:M,$A31)-INDEX(_calc_누적빈도!M:M,$A31-기준600회_후보!$B$1)</f>
        <v>97</v>
      </c>
      <c r="N31">
        <f>INDEX(_calc_누적빈도!N:N,$A31)-INDEX(_calc_누적빈도!N:N,$A31-기준600회_후보!$B$1)</f>
        <v>88</v>
      </c>
      <c r="O31">
        <f>INDEX(_calc_누적빈도!O:O,$A31)-INDEX(_calc_누적빈도!O:O,$A31-기준600회_후보!$B$1)</f>
        <v>75</v>
      </c>
      <c r="P31">
        <f>INDEX(_calc_누적빈도!P:P,$A31)-INDEX(_calc_누적빈도!P:P,$A31-기준600회_후보!$B$1)</f>
        <v>86</v>
      </c>
      <c r="Q31">
        <f>INDEX(_calc_누적빈도!Q:Q,$A31)-INDEX(_calc_누적빈도!Q:Q,$A31-기준600회_후보!$B$1)</f>
        <v>94</v>
      </c>
      <c r="R31">
        <f>INDEX(_calc_누적빈도!R:R,$A31)-INDEX(_calc_누적빈도!R:R,$A31-기준600회_후보!$B$1)</f>
        <v>80</v>
      </c>
      <c r="S31">
        <f>INDEX(_calc_누적빈도!S:S,$A31)-INDEX(_calc_누적빈도!S:S,$A31-기준600회_후보!$B$1)</f>
        <v>87</v>
      </c>
      <c r="T31">
        <f>INDEX(_calc_누적빈도!T:T,$A31)-INDEX(_calc_누적빈도!T:T,$A31-기준600회_후보!$B$1)</f>
        <v>87</v>
      </c>
      <c r="U31">
        <f>INDEX(_calc_누적빈도!U:U,$A31)-INDEX(_calc_누적빈도!U:U,$A31-기준600회_후보!$B$1)</f>
        <v>64</v>
      </c>
      <c r="V31">
        <f>INDEX(_calc_누적빈도!V:V,$A31)-INDEX(_calc_누적빈도!V:V,$A31-기준600회_후보!$B$1)</f>
        <v>92</v>
      </c>
      <c r="W31">
        <f>INDEX(_calc_누적빈도!W:W,$A31)-INDEX(_calc_누적빈도!W:W,$A31-기준600회_후보!$B$1)</f>
        <v>68</v>
      </c>
      <c r="X31">
        <f>INDEX(_calc_누적빈도!X:X,$A31)-INDEX(_calc_누적빈도!X:X,$A31-기준600회_후보!$B$1)</f>
        <v>71</v>
      </c>
      <c r="Y31">
        <f>INDEX(_calc_누적빈도!Y:Y,$A31)-INDEX(_calc_누적빈도!Y:Y,$A31-기준600회_후보!$B$1)</f>
        <v>84</v>
      </c>
      <c r="Z31">
        <f>INDEX(_calc_누적빈도!Z:Z,$A31)-INDEX(_calc_누적빈도!Z:Z,$A31-기준600회_후보!$B$1)</f>
        <v>65</v>
      </c>
      <c r="AA31">
        <f>INDEX(_calc_누적빈도!AA:AA,$A31)-INDEX(_calc_누적빈도!AA:AA,$A31-기준600회_후보!$B$1)</f>
        <v>77</v>
      </c>
      <c r="AB31">
        <f>INDEX(_calc_누적빈도!AB:AB,$A31)-INDEX(_calc_누적빈도!AB:AB,$A31-기준600회_후보!$B$1)</f>
        <v>85</v>
      </c>
      <c r="AC31">
        <f>INDEX(_calc_누적빈도!AC:AC,$A31)-INDEX(_calc_누적빈도!AC:AC,$A31-기준600회_후보!$B$1)</f>
        <v>83</v>
      </c>
      <c r="AD31">
        <f>INDEX(_calc_누적빈도!AD:AD,$A31)-INDEX(_calc_누적빈도!AD:AD,$A31-기준600회_후보!$B$1)</f>
        <v>73</v>
      </c>
      <c r="AE31">
        <f>INDEX(_calc_누적빈도!AE:AE,$A31)-INDEX(_calc_누적빈도!AE:AE,$A31-기준600회_후보!$B$1)</f>
        <v>82</v>
      </c>
      <c r="AF31">
        <f>INDEX(_calc_누적빈도!AF:AF,$A31)-INDEX(_calc_누적빈도!AF:AF,$A31-기준600회_후보!$B$1)</f>
        <v>82</v>
      </c>
      <c r="AG31">
        <f>INDEX(_calc_누적빈도!AG:AG,$A31)-INDEX(_calc_누적빈도!AG:AG,$A31-기준600회_후보!$B$1)</f>
        <v>66</v>
      </c>
      <c r="AH31">
        <f>INDEX(_calc_누적빈도!AH:AH,$A31)-INDEX(_calc_누적빈도!AH:AH,$A31-기준600회_후보!$B$1)</f>
        <v>94</v>
      </c>
      <c r="AI31">
        <f>INDEX(_calc_누적빈도!AI:AI,$A31)-INDEX(_calc_누적빈도!AI:AI,$A31-기준600회_후보!$B$1)</f>
        <v>82</v>
      </c>
      <c r="AJ31">
        <f>INDEX(_calc_누적빈도!AJ:AJ,$A31)-INDEX(_calc_누적빈도!AJ:AJ,$A31-기준600회_후보!$B$1)</f>
        <v>81</v>
      </c>
      <c r="AK31">
        <f>INDEX(_calc_누적빈도!AK:AK,$A31)-INDEX(_calc_누적빈도!AK:AK,$A31-기준600회_후보!$B$1)</f>
        <v>80</v>
      </c>
      <c r="AL31">
        <f>INDEX(_calc_누적빈도!AL:AL,$A31)-INDEX(_calc_누적빈도!AL:AL,$A31-기준600회_후보!$B$1)</f>
        <v>76</v>
      </c>
      <c r="AM31">
        <f>INDEX(_calc_누적빈도!AM:AM,$A31)-INDEX(_calc_누적빈도!AM:AM,$A31-기준600회_후보!$B$1)</f>
        <v>94</v>
      </c>
      <c r="AN31">
        <f>INDEX(_calc_누적빈도!AN:AN,$A31)-INDEX(_calc_누적빈도!AN:AN,$A31-기준600회_후보!$B$1)</f>
        <v>83</v>
      </c>
      <c r="AO31">
        <f>INDEX(_calc_누적빈도!AO:AO,$A31)-INDEX(_calc_누적빈도!AO:AO,$A31-기준600회_후보!$B$1)</f>
        <v>71</v>
      </c>
      <c r="AP31">
        <f>INDEX(_calc_누적빈도!AP:AP,$A31)-INDEX(_calc_누적빈도!AP:AP,$A31-기준600회_후보!$B$1)</f>
        <v>76</v>
      </c>
      <c r="AQ31">
        <f>INDEX(_calc_누적빈도!AQ:AQ,$A31)-INDEX(_calc_누적빈도!AQ:AQ,$A31-기준600회_후보!$B$1)</f>
        <v>77</v>
      </c>
      <c r="AR31">
        <f>INDEX(_calc_누적빈도!AR:AR,$A31)-INDEX(_calc_누적빈도!AR:AR,$A31-기준600회_후보!$B$1)</f>
        <v>79</v>
      </c>
      <c r="AS31">
        <f>INDEX(_calc_누적빈도!AS:AS,$A31)-INDEX(_calc_누적빈도!AS:AS,$A31-기준600회_후보!$B$1)</f>
        <v>80</v>
      </c>
      <c r="AT31">
        <f>INDEX(_calc_누적빈도!AT:AT,$A31)-INDEX(_calc_누적빈도!AT:AT,$A31-기준600회_후보!$B$1)</f>
        <v>88</v>
      </c>
      <c r="AU31">
        <f>(RANK(_calc_라운드기준!B31,_calc_라운드기준!$B31:$AT31,0)+COUNTIFS(_calc_라운드기준!$B31:$AT31,_calc_라운드기준!B31,$B$1:$AT$1,"&lt;"&amp;1))-(RANK(B31,$B31:$AT31,0)+COUNTIFS($B31:$AT31,B31,$B$1:$AT$1,"&lt;"&amp;1))</f>
        <v>-22</v>
      </c>
      <c r="AV31">
        <f>(RANK(_calc_라운드기준!C31,_calc_라운드기준!$B31:$AT31,0)+COUNTIFS(_calc_라운드기준!$B31:$AT31,_calc_라운드기준!C31,$B$1:$AT$1,"&lt;"&amp;2))-(RANK(C31,$B31:$AT31,0)+COUNTIFS($B31:$AT31,C31,$B$1:$AT$1,"&lt;"&amp;2))</f>
        <v>7</v>
      </c>
      <c r="AW31">
        <f>(RANK(_calc_라운드기준!D31,_calc_라운드기준!$B31:$AT31,0)+COUNTIFS(_calc_라운드기준!$B31:$AT31,_calc_라운드기준!D31,$B$1:$AT$1,"&lt;"&amp;3))-(RANK(D31,$B31:$AT31,0)+COUNTIFS($B31:$AT31,D31,$B$1:$AT$1,"&lt;"&amp;3))</f>
        <v>-6</v>
      </c>
      <c r="AX31">
        <f>(RANK(_calc_라운드기준!E31,_calc_라운드기준!$B31:$AT31,0)+COUNTIFS(_calc_라운드기준!$B31:$AT31,_calc_라운드기준!E31,$B$1:$AT$1,"&lt;"&amp;4))-(RANK(E31,$B31:$AT31,0)+COUNTIFS($B31:$AT31,E31,$B$1:$AT$1,"&lt;"&amp;4))</f>
        <v>-9</v>
      </c>
      <c r="AY31">
        <f>(RANK(_calc_라운드기준!F31,_calc_라운드기준!$B31:$AT31,0)+COUNTIFS(_calc_라운드기준!$B31:$AT31,_calc_라운드기준!F31,$B$1:$AT$1,"&lt;"&amp;5))-(RANK(F31,$B31:$AT31,0)+COUNTIFS($B31:$AT31,F31,$B$1:$AT$1,"&lt;"&amp;5))</f>
        <v>-32</v>
      </c>
      <c r="AZ31">
        <f>(RANK(_calc_라운드기준!G31,_calc_라운드기준!$B31:$AT31,0)+COUNTIFS(_calc_라운드기준!$B31:$AT31,_calc_라운드기준!G31,$B$1:$AT$1,"&lt;"&amp;6))-(RANK(G31,$B31:$AT31,0)+COUNTIFS($B31:$AT31,G31,$B$1:$AT$1,"&lt;"&amp;6))</f>
        <v>-3</v>
      </c>
      <c r="BA31">
        <f>(RANK(_calc_라운드기준!H31,_calc_라운드기준!$B31:$AT31,0)+COUNTIFS(_calc_라운드기준!$B31:$AT31,_calc_라운드기준!H31,$B$1:$AT$1,"&lt;"&amp;7))-(RANK(H31,$B31:$AT31,0)+COUNTIFS($B31:$AT31,H31,$B$1:$AT$1,"&lt;"&amp;7))</f>
        <v>-1</v>
      </c>
      <c r="BB31">
        <f>(RANK(_calc_라운드기준!I31,_calc_라운드기준!$B31:$AT31,0)+COUNTIFS(_calc_라운드기준!$B31:$AT31,_calc_라운드기준!I31,$B$1:$AT$1,"&lt;"&amp;8))-(RANK(I31,$B31:$AT31,0)+COUNTIFS($B31:$AT31,I31,$B$1:$AT$1,"&lt;"&amp;8))</f>
        <v>-28</v>
      </c>
      <c r="BC31">
        <f>(RANK(_calc_라운드기준!J31,_calc_라운드기준!$B31:$AT31,0)+COUNTIFS(_calc_라운드기준!$B31:$AT31,_calc_라운드기준!J31,$B$1:$AT$1,"&lt;"&amp;9))-(RANK(J31,$B31:$AT31,0)+COUNTIFS($B31:$AT31,J31,$B$1:$AT$1,"&lt;"&amp;9))</f>
        <v>-26</v>
      </c>
      <c r="BD31">
        <f>(RANK(_calc_라운드기준!K31,_calc_라운드기준!$B31:$AT31,0)+COUNTIFS(_calc_라운드기준!$B31:$AT31,_calc_라운드기준!K31,$B$1:$AT$1,"&lt;"&amp;10))-(RANK(K31,$B31:$AT31,0)+COUNTIFS($B31:$AT31,K31,$B$1:$AT$1,"&lt;"&amp;10))</f>
        <v>9</v>
      </c>
      <c r="BE31">
        <f>(RANK(_calc_라운드기준!L31,_calc_라운드기준!$B31:$AT31,0)+COUNTIFS(_calc_라운드기준!$B31:$AT31,_calc_라운드기준!L31,$B$1:$AT$1,"&lt;"&amp;11))-(RANK(L31,$B31:$AT31,0)+COUNTIFS($B31:$AT31,L31,$B$1:$AT$1,"&lt;"&amp;11))</f>
        <v>14</v>
      </c>
      <c r="BF31">
        <f>(RANK(_calc_라운드기준!M31,_calc_라운드기준!$B31:$AT31,0)+COUNTIFS(_calc_라운드기준!$B31:$AT31,_calc_라운드기준!M31,$B$1:$AT$1,"&lt;"&amp;12))-(RANK(M31,$B31:$AT31,0)+COUNTIFS($B31:$AT31,M31,$B$1:$AT$1,"&lt;"&amp;12))</f>
        <v>16</v>
      </c>
      <c r="BG31">
        <f>(RANK(_calc_라운드기준!N31,_calc_라운드기준!$B31:$AT31,0)+COUNTIFS(_calc_라운드기준!$B31:$AT31,_calc_라운드기준!N31,$B$1:$AT$1,"&lt;"&amp;13))-(RANK(N31,$B31:$AT31,0)+COUNTIFS($B31:$AT31,N31,$B$1:$AT$1,"&lt;"&amp;13))</f>
        <v>24</v>
      </c>
      <c r="BH31">
        <f>(RANK(_calc_라운드기준!O31,_calc_라운드기준!$B31:$AT31,0)+COUNTIFS(_calc_라운드기준!$B31:$AT31,_calc_라운드기준!O31,$B$1:$AT$1,"&lt;"&amp;14))-(RANK(O31,$B31:$AT31,0)+COUNTIFS($B31:$AT31,O31,$B$1:$AT$1,"&lt;"&amp;14))</f>
        <v>4</v>
      </c>
      <c r="BI31">
        <f>(RANK(_calc_라운드기준!P31,_calc_라운드기준!$B31:$AT31,0)+COUNTIFS(_calc_라운드기준!$B31:$AT31,_calc_라운드기준!P31,$B$1:$AT$1,"&lt;"&amp;15))-(RANK(P31,$B31:$AT31,0)+COUNTIFS($B31:$AT31,P31,$B$1:$AT$1,"&lt;"&amp;15))</f>
        <v>16</v>
      </c>
      <c r="BJ31">
        <f>(RANK(_calc_라운드기준!Q31,_calc_라운드기준!$B31:$AT31,0)+COUNTIFS(_calc_라운드기준!$B31:$AT31,_calc_라운드기준!Q31,$B$1:$AT$1,"&lt;"&amp;16))-(RANK(Q31,$B31:$AT31,0)+COUNTIFS($B31:$AT31,Q31,$B$1:$AT$1,"&lt;"&amp;16))</f>
        <v>1</v>
      </c>
      <c r="BK31">
        <f>(RANK(_calc_라운드기준!R31,_calc_라운드기준!$B31:$AT31,0)+COUNTIFS(_calc_라운드기준!$B31:$AT31,_calc_라운드기준!R31,$B$1:$AT$1,"&lt;"&amp;17))-(RANK(R31,$B31:$AT31,0)+COUNTIFS($B31:$AT31,R31,$B$1:$AT$1,"&lt;"&amp;17))</f>
        <v>-5</v>
      </c>
      <c r="BL31">
        <f>(RANK(_calc_라운드기준!S31,_calc_라운드기준!$B31:$AT31,0)+COUNTIFS(_calc_라운드기준!$B31:$AT31,_calc_라운드기준!S31,$B$1:$AT$1,"&lt;"&amp;18))-(RANK(S31,$B31:$AT31,0)+COUNTIFS($B31:$AT31,S31,$B$1:$AT$1,"&lt;"&amp;18))</f>
        <v>27</v>
      </c>
      <c r="BM31">
        <f>(RANK(_calc_라운드기준!T31,_calc_라운드기준!$B31:$AT31,0)+COUNTIFS(_calc_라운드기준!$B31:$AT31,_calc_라운드기준!T31,$B$1:$AT$1,"&lt;"&amp;19))-(RANK(T31,$B31:$AT31,0)+COUNTIFS($B31:$AT31,T31,$B$1:$AT$1,"&lt;"&amp;19))</f>
        <v>18</v>
      </c>
      <c r="BN31">
        <f>(RANK(_calc_라운드기준!U31,_calc_라운드기준!$B31:$AT31,0)+COUNTIFS(_calc_라운드기준!$B31:$AT31,_calc_라운드기준!U31,$B$1:$AT$1,"&lt;"&amp;20))-(RANK(U31,$B31:$AT31,0)+COUNTIFS($B31:$AT31,U31,$B$1:$AT$1,"&lt;"&amp;20))</f>
        <v>-11</v>
      </c>
      <c r="BO31">
        <f>(RANK(_calc_라운드기준!V31,_calc_라운드기준!$B31:$AT31,0)+COUNTIFS(_calc_라운드기준!$B31:$AT31,_calc_라운드기준!V31,$B$1:$AT$1,"&lt;"&amp;21))-(RANK(V31,$B31:$AT31,0)+COUNTIFS($B31:$AT31,V31,$B$1:$AT$1,"&lt;"&amp;21))</f>
        <v>34</v>
      </c>
      <c r="BP31">
        <f>(RANK(_calc_라운드기준!W31,_calc_라운드기준!$B31:$AT31,0)+COUNTIFS(_calc_라운드기준!$B31:$AT31,_calc_라운드기준!W31,$B$1:$AT$1,"&lt;"&amp;22))-(RANK(W31,$B31:$AT31,0)+COUNTIFS($B31:$AT31,W31,$B$1:$AT$1,"&lt;"&amp;22))</f>
        <v>2</v>
      </c>
      <c r="BQ31">
        <f>(RANK(_calc_라운드기준!X31,_calc_라운드기준!$B31:$AT31,0)+COUNTIFS(_calc_라운드기준!$B31:$AT31,_calc_라운드기준!X31,$B$1:$AT$1,"&lt;"&amp;23))-(RANK(X31,$B31:$AT31,0)+COUNTIFS($B31:$AT31,X31,$B$1:$AT$1,"&lt;"&amp;23))</f>
        <v>-31</v>
      </c>
      <c r="BR31">
        <f>(RANK(_calc_라운드기준!Y31,_calc_라운드기준!$B31:$AT31,0)+COUNTIFS(_calc_라운드기준!$B31:$AT31,_calc_라운드기준!Y31,$B$1:$AT$1,"&lt;"&amp;24))-(RANK(Y31,$B31:$AT31,0)+COUNTIFS($B31:$AT31,Y31,$B$1:$AT$1,"&lt;"&amp;24))</f>
        <v>-9</v>
      </c>
      <c r="BS31">
        <f>(RANK(_calc_라운드기준!Z31,_calc_라운드기준!$B31:$AT31,0)+COUNTIFS(_calc_라운드기준!$B31:$AT31,_calc_라운드기준!Z31,$B$1:$AT$1,"&lt;"&amp;25))-(RANK(Z31,$B31:$AT31,0)+COUNTIFS($B31:$AT31,Z31,$B$1:$AT$1,"&lt;"&amp;25))</f>
        <v>-13</v>
      </c>
      <c r="BT31">
        <f>(RANK(_calc_라운드기준!AA31,_calc_라운드기준!$B31:$AT31,0)+COUNTIFS(_calc_라운드기준!$B31:$AT31,_calc_라운드기준!AA31,$B$1:$AT$1,"&lt;"&amp;26))-(RANK(AA31,$B31:$AT31,0)+COUNTIFS($B31:$AT31,AA31,$B$1:$AT$1,"&lt;"&amp;26))</f>
        <v>-9</v>
      </c>
      <c r="BU31">
        <f>(RANK(_calc_라운드기준!AB31,_calc_라운드기준!$B31:$AT31,0)+COUNTIFS(_calc_라운드기준!$B31:$AT31,_calc_라운드기준!AB31,$B$1:$AT$1,"&lt;"&amp;27))-(RANK(AB31,$B31:$AT31,0)+COUNTIFS($B31:$AT31,AB31,$B$1:$AT$1,"&lt;"&amp;27))</f>
        <v>-14</v>
      </c>
      <c r="BV31">
        <f>(RANK(_calc_라운드기준!AC31,_calc_라운드기준!$B31:$AT31,0)+COUNTIFS(_calc_라운드기준!$B31:$AT31,_calc_라운드기준!AC31,$B$1:$AT$1,"&lt;"&amp;28))-(RANK(AC31,$B31:$AT31,0)+COUNTIFS($B31:$AT31,AC31,$B$1:$AT$1,"&lt;"&amp;28))</f>
        <v>3</v>
      </c>
      <c r="BW31">
        <f>(RANK(_calc_라운드기준!AD31,_calc_라운드기준!$B31:$AT31,0)+COUNTIFS(_calc_라운드기준!$B31:$AT31,_calc_라운드기준!AD31,$B$1:$AT$1,"&lt;"&amp;29))-(RANK(AD31,$B31:$AT31,0)+COUNTIFS($B31:$AT31,AD31,$B$1:$AT$1,"&lt;"&amp;29))</f>
        <v>-13</v>
      </c>
      <c r="BX31">
        <f>(RANK(_calc_라운드기준!AE31,_calc_라운드기준!$B31:$AT31,0)+COUNTIFS(_calc_라운드기준!$B31:$AT31,_calc_라운드기준!AE31,$B$1:$AT$1,"&lt;"&amp;30))-(RANK(AE31,$B31:$AT31,0)+COUNTIFS($B31:$AT31,AE31,$B$1:$AT$1,"&lt;"&amp;30))</f>
        <v>-5</v>
      </c>
      <c r="BY31">
        <f>(RANK(_calc_라운드기준!AF31,_calc_라운드기준!$B31:$AT31,0)+COUNTIFS(_calc_라운드기준!$B31:$AT31,_calc_라운드기준!AF31,$B$1:$AT$1,"&lt;"&amp;31))-(RANK(AF31,$B31:$AT31,0)+COUNTIFS($B31:$AT31,AF31,$B$1:$AT$1,"&lt;"&amp;31))</f>
        <v>2</v>
      </c>
      <c r="BZ31">
        <f>(RANK(_calc_라운드기준!AG31,_calc_라운드기준!$B31:$AT31,0)+COUNTIFS(_calc_라운드기준!$B31:$AT31,_calc_라운드기준!AG31,$B$1:$AT$1,"&lt;"&amp;32))-(RANK(AG31,$B31:$AT31,0)+COUNTIFS($B31:$AT31,AG31,$B$1:$AT$1,"&lt;"&amp;32))</f>
        <v>-2</v>
      </c>
      <c r="CA31">
        <f>(RANK(_calc_라운드기준!AH31,_calc_라운드기준!$B31:$AT31,0)+COUNTIFS(_calc_라운드기준!$B31:$AT31,_calc_라운드기준!AH31,$B$1:$AT$1,"&lt;"&amp;33))-(RANK(AH31,$B31:$AT31,0)+COUNTIFS($B31:$AT31,AH31,$B$1:$AT$1,"&lt;"&amp;33))</f>
        <v>20</v>
      </c>
      <c r="CB31">
        <f>(RANK(_calc_라운드기준!AI31,_calc_라운드기준!$B31:$AT31,0)+COUNTIFS(_calc_라운드기준!$B31:$AT31,_calc_라운드기준!AI31,$B$1:$AT$1,"&lt;"&amp;34))-(RANK(AI31,$B31:$AT31,0)+COUNTIFS($B31:$AT31,AI31,$B$1:$AT$1,"&lt;"&amp;34))</f>
        <v>24</v>
      </c>
      <c r="CC31">
        <f>(RANK(_calc_라운드기준!AJ31,_calc_라운드기준!$B31:$AT31,0)+COUNTIFS(_calc_라운드기준!$B31:$AT31,_calc_라운드기준!AJ31,$B$1:$AT$1,"&lt;"&amp;35))-(RANK(AJ31,$B31:$AT31,0)+COUNTIFS($B31:$AT31,AJ31,$B$1:$AT$1,"&lt;"&amp;35))</f>
        <v>-7</v>
      </c>
      <c r="CD31">
        <f>(RANK(_calc_라운드기준!AK31,_calc_라운드기준!$B31:$AT31,0)+COUNTIFS(_calc_라운드기준!$B31:$AT31,_calc_라운드기준!AK31,$B$1:$AT$1,"&lt;"&amp;36))-(RANK(AK31,$B31:$AT31,0)+COUNTIFS($B31:$AT31,AK31,$B$1:$AT$1,"&lt;"&amp;36))</f>
        <v>0</v>
      </c>
      <c r="CE31">
        <f>(RANK(_calc_라운드기준!AL31,_calc_라운드기준!$B31:$AT31,0)+COUNTIFS(_calc_라운드기준!$B31:$AT31,_calc_라운드기준!AL31,$B$1:$AT$1,"&lt;"&amp;37))-(RANK(AL31,$B31:$AT31,0)+COUNTIFS($B31:$AT31,AL31,$B$1:$AT$1,"&lt;"&amp;37))</f>
        <v>-14</v>
      </c>
      <c r="CF31">
        <f>(RANK(_calc_라운드기준!AM31,_calc_라운드기준!$B31:$AT31,0)+COUNTIFS(_calc_라운드기준!$B31:$AT31,_calc_라운드기준!AM31,$B$1:$AT$1,"&lt;"&amp;38))-(RANK(AM31,$B31:$AT31,0)+COUNTIFS($B31:$AT31,AM31,$B$1:$AT$1,"&lt;"&amp;38))</f>
        <v>4</v>
      </c>
      <c r="CG31">
        <f>(RANK(_calc_라운드기준!AN31,_calc_라운드기준!$B31:$AT31,0)+COUNTIFS(_calc_라운드기준!$B31:$AT31,_calc_라운드기준!AN31,$B$1:$AT$1,"&lt;"&amp;39))-(RANK(AN31,$B31:$AT31,0)+COUNTIFS($B31:$AT31,AN31,$B$1:$AT$1,"&lt;"&amp;39))</f>
        <v>7</v>
      </c>
      <c r="CH31">
        <f>(RANK(_calc_라운드기준!AO31,_calc_라운드기준!$B31:$AT31,0)+COUNTIFS(_calc_라운드기준!$B31:$AT31,_calc_라운드기준!AO31,$B$1:$AT$1,"&lt;"&amp;40))-(RANK(AO31,$B31:$AT31,0)+COUNTIFS($B31:$AT31,AO31,$B$1:$AT$1,"&lt;"&amp;40))</f>
        <v>-29</v>
      </c>
      <c r="CI31">
        <f>(RANK(_calc_라운드기준!AP31,_calc_라운드기준!$B31:$AT31,0)+COUNTIFS(_calc_라운드기준!$B31:$AT31,_calc_라운드기준!AP31,$B$1:$AT$1,"&lt;"&amp;41))-(RANK(AP31,$B31:$AT31,0)+COUNTIFS($B31:$AT31,AP31,$B$1:$AT$1,"&lt;"&amp;41))</f>
        <v>1</v>
      </c>
      <c r="CJ31">
        <f>(RANK(_calc_라운드기준!AQ31,_calc_라운드기준!$B31:$AT31,0)+COUNTIFS(_calc_라운드기준!$B31:$AT31,_calc_라운드기준!AQ31,$B$1:$AT$1,"&lt;"&amp;42))-(RANK(AQ31,$B31:$AT31,0)+COUNTIFS($B31:$AT31,AQ31,$B$1:$AT$1,"&lt;"&amp;42))</f>
        <v>-3</v>
      </c>
      <c r="CK31">
        <f>(RANK(_calc_라운드기준!AR31,_calc_라운드기준!$B31:$AT31,0)+COUNTIFS(_calc_라운드기준!$B31:$AT31,_calc_라운드기준!AR31,$B$1:$AT$1,"&lt;"&amp;43))-(RANK(AR31,$B31:$AT31,0)+COUNTIFS($B31:$AT31,AR31,$B$1:$AT$1,"&lt;"&amp;43))</f>
        <v>18</v>
      </c>
      <c r="CL31">
        <f>(RANK(_calc_라운드기준!AS31,_calc_라운드기준!$B31:$AT31,0)+COUNTIFS(_calc_라운드기준!$B31:$AT31,_calc_라운드기준!AS31,$B$1:$AT$1,"&lt;"&amp;44))-(RANK(AS31,$B31:$AT31,0)+COUNTIFS($B31:$AT31,AS31,$B$1:$AT$1,"&lt;"&amp;44))</f>
        <v>10</v>
      </c>
      <c r="CM31">
        <f>(RANK(_calc_라운드기준!AT31,_calc_라운드기준!$B31:$AT31,0)+COUNTIFS(_calc_라운드기준!$B31:$AT31,_calc_라운드기준!AT31,$B$1:$AT$1,"&lt;"&amp;45))-(RANK(AT31,$B31:$AT31,0)+COUNTIFS($B31:$AT31,AT31,$B$1:$AT$1,"&lt;"&amp;45))</f>
        <v>31</v>
      </c>
      <c r="CN31">
        <f t="shared" si="0"/>
        <v>40</v>
      </c>
      <c r="CO31">
        <f t="shared" si="1"/>
        <v>14</v>
      </c>
      <c r="CP31">
        <f t="shared" si="2"/>
        <v>30</v>
      </c>
      <c r="CQ31">
        <f t="shared" si="3"/>
        <v>32</v>
      </c>
      <c r="CR31">
        <f t="shared" si="4"/>
        <v>45</v>
      </c>
      <c r="CS31">
        <f t="shared" si="5"/>
        <v>26</v>
      </c>
      <c r="CT31">
        <f t="shared" si="6"/>
        <v>24</v>
      </c>
      <c r="CU31">
        <f t="shared" si="7"/>
        <v>42</v>
      </c>
      <c r="CV31">
        <f t="shared" si="8"/>
        <v>41</v>
      </c>
      <c r="CW31">
        <f t="shared" si="9"/>
        <v>13</v>
      </c>
      <c r="CX31">
        <f t="shared" si="10"/>
        <v>11</v>
      </c>
      <c r="CY31">
        <f t="shared" si="11"/>
        <v>9</v>
      </c>
      <c r="CZ31">
        <f t="shared" si="12"/>
        <v>4</v>
      </c>
      <c r="DA31">
        <f t="shared" si="13"/>
        <v>16</v>
      </c>
      <c r="DB31">
        <f t="shared" si="14"/>
        <v>10</v>
      </c>
      <c r="DC31">
        <f t="shared" si="15"/>
        <v>21</v>
      </c>
      <c r="DD31">
        <f t="shared" si="16"/>
        <v>28</v>
      </c>
      <c r="DE31">
        <f t="shared" si="17"/>
        <v>3</v>
      </c>
      <c r="DF31">
        <f t="shared" si="18"/>
        <v>7</v>
      </c>
      <c r="DG31">
        <f t="shared" si="19"/>
        <v>35</v>
      </c>
      <c r="DH31">
        <f t="shared" si="20"/>
        <v>1</v>
      </c>
      <c r="DI31">
        <f t="shared" si="21"/>
        <v>19</v>
      </c>
      <c r="DJ31">
        <f t="shared" si="22"/>
        <v>44</v>
      </c>
      <c r="DK31">
        <f t="shared" si="23"/>
        <v>33</v>
      </c>
      <c r="DL31">
        <f t="shared" si="24"/>
        <v>36</v>
      </c>
      <c r="DM31">
        <f t="shared" si="25"/>
        <v>34</v>
      </c>
      <c r="DN31">
        <f t="shared" si="26"/>
        <v>38</v>
      </c>
      <c r="DO31">
        <f t="shared" si="27"/>
        <v>18</v>
      </c>
      <c r="DP31">
        <f t="shared" si="28"/>
        <v>37</v>
      </c>
      <c r="DQ31">
        <f t="shared" si="29"/>
        <v>29</v>
      </c>
      <c r="DR31">
        <f t="shared" si="30"/>
        <v>20</v>
      </c>
      <c r="DS31">
        <f t="shared" si="31"/>
        <v>25</v>
      </c>
      <c r="DT31">
        <f t="shared" si="32"/>
        <v>6</v>
      </c>
      <c r="DU31">
        <f t="shared" si="33"/>
        <v>5</v>
      </c>
      <c r="DV31">
        <f t="shared" si="34"/>
        <v>31</v>
      </c>
      <c r="DW31">
        <f t="shared" si="35"/>
        <v>23</v>
      </c>
      <c r="DX31">
        <f t="shared" si="36"/>
        <v>39</v>
      </c>
      <c r="DY31">
        <f t="shared" si="37"/>
        <v>17</v>
      </c>
      <c r="DZ31">
        <f t="shared" si="38"/>
        <v>15</v>
      </c>
      <c r="EA31">
        <f t="shared" si="39"/>
        <v>43</v>
      </c>
      <c r="EB31">
        <f t="shared" si="40"/>
        <v>22</v>
      </c>
      <c r="EC31">
        <f t="shared" si="41"/>
        <v>27</v>
      </c>
      <c r="ED31">
        <f t="shared" si="42"/>
        <v>8</v>
      </c>
      <c r="EE31">
        <f t="shared" si="43"/>
        <v>12</v>
      </c>
      <c r="EF31">
        <f t="shared" si="44"/>
        <v>2</v>
      </c>
    </row>
    <row r="32" spans="1:136" ht="16.5" customHeight="1">
      <c r="A32">
        <f>_calc_라운드기준!A32</f>
        <v>1214</v>
      </c>
      <c r="B32">
        <f>INDEX(_calc_누적빈도!B:B,$A32)-INDEX(_calc_누적빈도!B:B,$A32-기준600회_후보!$B$1)</f>
        <v>75</v>
      </c>
      <c r="C32">
        <f>INDEX(_calc_누적빈도!C:C,$A32)-INDEX(_calc_누적빈도!C:C,$A32-기준600회_후보!$B$1)</f>
        <v>72</v>
      </c>
      <c r="D32">
        <f>INDEX(_calc_누적빈도!D:D,$A32)-INDEX(_calc_누적빈도!D:D,$A32-기준600회_후보!$B$1)</f>
        <v>89</v>
      </c>
      <c r="E32">
        <f>INDEX(_calc_누적빈도!E:E,$A32)-INDEX(_calc_누적빈도!E:E,$A32-기준600회_후보!$B$1)</f>
        <v>71</v>
      </c>
      <c r="F32">
        <f>INDEX(_calc_누적빈도!F:F,$A32)-INDEX(_calc_누적빈도!F:F,$A32-기준600회_후보!$B$1)</f>
        <v>65</v>
      </c>
      <c r="G32">
        <f>INDEX(_calc_누적빈도!G:G,$A32)-INDEX(_calc_누적빈도!G:G,$A32-기준600회_후보!$B$1)</f>
        <v>90</v>
      </c>
      <c r="H32">
        <f>INDEX(_calc_누적빈도!H:H,$A32)-INDEX(_calc_누적빈도!H:H,$A32-기준600회_후보!$B$1)</f>
        <v>91</v>
      </c>
      <c r="I32">
        <f>INDEX(_calc_누적빈도!I:I,$A32)-INDEX(_calc_누적빈도!I:I,$A32-기준600회_후보!$B$1)</f>
        <v>69</v>
      </c>
      <c r="J32">
        <f>INDEX(_calc_누적빈도!J:J,$A32)-INDEX(_calc_누적빈도!J:J,$A32-기준600회_후보!$B$1)</f>
        <v>70</v>
      </c>
      <c r="K32">
        <f>INDEX(_calc_누적빈도!K:K,$A32)-INDEX(_calc_누적빈도!K:K,$A32-기준600회_후보!$B$1)</f>
        <v>76</v>
      </c>
      <c r="L32">
        <f>INDEX(_calc_누적빈도!L:L,$A32)-INDEX(_calc_누적빈도!L:L,$A32-기준600회_후보!$B$1)</f>
        <v>85</v>
      </c>
      <c r="M32">
        <f>INDEX(_calc_누적빈도!M:M,$A32)-INDEX(_calc_누적빈도!M:M,$A32-기준600회_후보!$B$1)</f>
        <v>97</v>
      </c>
      <c r="N32">
        <f>INDEX(_calc_누적빈도!N:N,$A32)-INDEX(_calc_누적빈도!N:N,$A32-기준600회_후보!$B$1)</f>
        <v>88</v>
      </c>
      <c r="O32">
        <f>INDEX(_calc_누적빈도!O:O,$A32)-INDEX(_calc_누적빈도!O:O,$A32-기준600회_후보!$B$1)</f>
        <v>75</v>
      </c>
      <c r="P32">
        <f>INDEX(_calc_누적빈도!P:P,$A32)-INDEX(_calc_누적빈도!P:P,$A32-기준600회_후보!$B$1)</f>
        <v>85</v>
      </c>
      <c r="Q32">
        <f>INDEX(_calc_누적빈도!Q:Q,$A32)-INDEX(_calc_누적빈도!Q:Q,$A32-기준600회_후보!$B$1)</f>
        <v>94</v>
      </c>
      <c r="R32">
        <f>INDEX(_calc_누적빈도!R:R,$A32)-INDEX(_calc_누적빈도!R:R,$A32-기준600회_후보!$B$1)</f>
        <v>80</v>
      </c>
      <c r="S32">
        <f>INDEX(_calc_누적빈도!S:S,$A32)-INDEX(_calc_누적빈도!S:S,$A32-기준600회_후보!$B$1)</f>
        <v>87</v>
      </c>
      <c r="T32">
        <f>INDEX(_calc_누적빈도!T:T,$A32)-INDEX(_calc_누적빈도!T:T,$A32-기준600회_후보!$B$1)</f>
        <v>86</v>
      </c>
      <c r="U32">
        <f>INDEX(_calc_누적빈도!U:U,$A32)-INDEX(_calc_누적빈도!U:U,$A32-기준600회_후보!$B$1)</f>
        <v>64</v>
      </c>
      <c r="V32">
        <f>INDEX(_calc_누적빈도!V:V,$A32)-INDEX(_calc_누적빈도!V:V,$A32-기준600회_후보!$B$1)</f>
        <v>93</v>
      </c>
      <c r="W32">
        <f>INDEX(_calc_누적빈도!W:W,$A32)-INDEX(_calc_누적빈도!W:W,$A32-기준600회_후보!$B$1)</f>
        <v>68</v>
      </c>
      <c r="X32">
        <f>INDEX(_calc_누적빈도!X:X,$A32)-INDEX(_calc_누적빈도!X:X,$A32-기준600회_후보!$B$1)</f>
        <v>71</v>
      </c>
      <c r="Y32">
        <f>INDEX(_calc_누적빈도!Y:Y,$A32)-INDEX(_calc_누적빈도!Y:Y,$A32-기준600회_후보!$B$1)</f>
        <v>84</v>
      </c>
      <c r="Z32">
        <f>INDEX(_calc_누적빈도!Z:Z,$A32)-INDEX(_calc_누적빈도!Z:Z,$A32-기준600회_후보!$B$1)</f>
        <v>66</v>
      </c>
      <c r="AA32">
        <f>INDEX(_calc_누적빈도!AA:AA,$A32)-INDEX(_calc_누적빈도!AA:AA,$A32-기준600회_후보!$B$1)</f>
        <v>77</v>
      </c>
      <c r="AB32">
        <f>INDEX(_calc_누적빈도!AB:AB,$A32)-INDEX(_calc_누적빈도!AB:AB,$A32-기준600회_후보!$B$1)</f>
        <v>84</v>
      </c>
      <c r="AC32">
        <f>INDEX(_calc_누적빈도!AC:AC,$A32)-INDEX(_calc_누적빈도!AC:AC,$A32-기준600회_후보!$B$1)</f>
        <v>83</v>
      </c>
      <c r="AD32">
        <f>INDEX(_calc_누적빈도!AD:AD,$A32)-INDEX(_calc_누적빈도!AD:AD,$A32-기준600회_후보!$B$1)</f>
        <v>73</v>
      </c>
      <c r="AE32">
        <f>INDEX(_calc_누적빈도!AE:AE,$A32)-INDEX(_calc_누적빈도!AE:AE,$A32-기준600회_후보!$B$1)</f>
        <v>81</v>
      </c>
      <c r="AF32">
        <f>INDEX(_calc_누적빈도!AF:AF,$A32)-INDEX(_calc_누적빈도!AF:AF,$A32-기준600회_후보!$B$1)</f>
        <v>82</v>
      </c>
      <c r="AG32">
        <f>INDEX(_calc_누적빈도!AG:AG,$A32)-INDEX(_calc_누적빈도!AG:AG,$A32-기준600회_후보!$B$1)</f>
        <v>66</v>
      </c>
      <c r="AH32">
        <f>INDEX(_calc_누적빈도!AH:AH,$A32)-INDEX(_calc_누적빈도!AH:AH,$A32-기준600회_후보!$B$1)</f>
        <v>93</v>
      </c>
      <c r="AI32">
        <f>INDEX(_calc_누적빈도!AI:AI,$A32)-INDEX(_calc_누적빈도!AI:AI,$A32-기준600회_후보!$B$1)</f>
        <v>82</v>
      </c>
      <c r="AJ32">
        <f>INDEX(_calc_누적빈도!AJ:AJ,$A32)-INDEX(_calc_누적빈도!AJ:AJ,$A32-기준600회_후보!$B$1)</f>
        <v>81</v>
      </c>
      <c r="AK32">
        <f>INDEX(_calc_누적빈도!AK:AK,$A32)-INDEX(_calc_누적빈도!AK:AK,$A32-기준600회_후보!$B$1)</f>
        <v>80</v>
      </c>
      <c r="AL32">
        <f>INDEX(_calc_누적빈도!AL:AL,$A32)-INDEX(_calc_누적빈도!AL:AL,$A32-기준600회_후보!$B$1)</f>
        <v>76</v>
      </c>
      <c r="AM32">
        <f>INDEX(_calc_누적빈도!AM:AM,$A32)-INDEX(_calc_누적빈도!AM:AM,$A32-기준600회_후보!$B$1)</f>
        <v>94</v>
      </c>
      <c r="AN32">
        <f>INDEX(_calc_누적빈도!AN:AN,$A32)-INDEX(_calc_누적빈도!AN:AN,$A32-기준600회_후보!$B$1)</f>
        <v>84</v>
      </c>
      <c r="AO32">
        <f>INDEX(_calc_누적빈도!AO:AO,$A32)-INDEX(_calc_누적빈도!AO:AO,$A32-기준600회_후보!$B$1)</f>
        <v>72</v>
      </c>
      <c r="AP32">
        <f>INDEX(_calc_누적빈도!AP:AP,$A32)-INDEX(_calc_누적빈도!AP:AP,$A32-기준600회_후보!$B$1)</f>
        <v>76</v>
      </c>
      <c r="AQ32">
        <f>INDEX(_calc_누적빈도!AQ:AQ,$A32)-INDEX(_calc_누적빈도!AQ:AQ,$A32-기준600회_후보!$B$1)</f>
        <v>77</v>
      </c>
      <c r="AR32">
        <f>INDEX(_calc_누적빈도!AR:AR,$A32)-INDEX(_calc_누적빈도!AR:AR,$A32-기준600회_후보!$B$1)</f>
        <v>79</v>
      </c>
      <c r="AS32">
        <f>INDEX(_calc_누적빈도!AS:AS,$A32)-INDEX(_calc_누적빈도!AS:AS,$A32-기준600회_후보!$B$1)</f>
        <v>81</v>
      </c>
      <c r="AT32">
        <f>INDEX(_calc_누적빈도!AT:AT,$A32)-INDEX(_calc_누적빈도!AT:AT,$A32-기준600회_후보!$B$1)</f>
        <v>88</v>
      </c>
      <c r="AU32">
        <f>(RANK(_calc_라운드기준!B32,_calc_라운드기준!$B32:$AT32,0)+COUNTIFS(_calc_라운드기준!$B32:$AT32,_calc_라운드기준!B32,$B$1:$AT$1,"&lt;"&amp;1))-(RANK(B32,$B32:$AT32,0)+COUNTIFS($B32:$AT32,B32,$B$1:$AT$1,"&lt;"&amp;1))</f>
        <v>-22</v>
      </c>
      <c r="AV32">
        <f>(RANK(_calc_라운드기준!C32,_calc_라운드기준!$B32:$AT32,0)+COUNTIFS(_calc_라운드기준!$B32:$AT32,_calc_라운드기준!C32,$B$1:$AT$1,"&lt;"&amp;2))-(RANK(C32,$B32:$AT32,0)+COUNTIFS($B32:$AT32,C32,$B$1:$AT$1,"&lt;"&amp;2))</f>
        <v>6</v>
      </c>
      <c r="AW32">
        <f>(RANK(_calc_라운드기준!D32,_calc_라운드기준!$B32:$AT32,0)+COUNTIFS(_calc_라운드기준!$B32:$AT32,_calc_라운드기준!D32,$B$1:$AT$1,"&lt;"&amp;3))-(RANK(D32,$B32:$AT32,0)+COUNTIFS($B32:$AT32,D32,$B$1:$AT$1,"&lt;"&amp;3))</f>
        <v>-6</v>
      </c>
      <c r="AX32">
        <f>(RANK(_calc_라운드기준!E32,_calc_라운드기준!$B32:$AT32,0)+COUNTIFS(_calc_라운드기준!$B32:$AT32,_calc_라운드기준!E32,$B$1:$AT$1,"&lt;"&amp;4))-(RANK(E32,$B32:$AT32,0)+COUNTIFS($B32:$AT32,E32,$B$1:$AT$1,"&lt;"&amp;4))</f>
        <v>-10</v>
      </c>
      <c r="AY32">
        <f>(RANK(_calc_라운드기준!F32,_calc_라운드기준!$B32:$AT32,0)+COUNTIFS(_calc_라운드기준!$B32:$AT32,_calc_라운드기준!F32,$B$1:$AT$1,"&lt;"&amp;5))-(RANK(F32,$B32:$AT32,0)+COUNTIFS($B32:$AT32,F32,$B$1:$AT$1,"&lt;"&amp;5))</f>
        <v>-33</v>
      </c>
      <c r="AZ32">
        <f>(RANK(_calc_라운드기준!G32,_calc_라운드기준!$B32:$AT32,0)+COUNTIFS(_calc_라운드기준!$B32:$AT32,_calc_라운드기준!G32,$B$1:$AT$1,"&lt;"&amp;6))-(RANK(G32,$B32:$AT32,0)+COUNTIFS($B32:$AT32,G32,$B$1:$AT$1,"&lt;"&amp;6))</f>
        <v>-1</v>
      </c>
      <c r="BA32">
        <f>(RANK(_calc_라운드기준!H32,_calc_라운드기준!$B32:$AT32,0)+COUNTIFS(_calc_라운드기준!$B32:$AT32,_calc_라운드기준!H32,$B$1:$AT$1,"&lt;"&amp;7))-(RANK(H32,$B32:$AT32,0)+COUNTIFS($B32:$AT32,H32,$B$1:$AT$1,"&lt;"&amp;7))</f>
        <v>1</v>
      </c>
      <c r="BB32">
        <f>(RANK(_calc_라운드기준!I32,_calc_라운드기준!$B32:$AT32,0)+COUNTIFS(_calc_라운드기준!$B32:$AT32,_calc_라운드기준!I32,$B$1:$AT$1,"&lt;"&amp;8))-(RANK(I32,$B32:$AT32,0)+COUNTIFS($B32:$AT32,I32,$B$1:$AT$1,"&lt;"&amp;8))</f>
        <v>-28</v>
      </c>
      <c r="BC32">
        <f>(RANK(_calc_라운드기준!J32,_calc_라운드기준!$B32:$AT32,0)+COUNTIFS(_calc_라운드기준!$B32:$AT32,_calc_라운드기준!J32,$B$1:$AT$1,"&lt;"&amp;9))-(RANK(J32,$B32:$AT32,0)+COUNTIFS($B32:$AT32,J32,$B$1:$AT$1,"&lt;"&amp;9))</f>
        <v>-26</v>
      </c>
      <c r="BD32">
        <f>(RANK(_calc_라운드기준!K32,_calc_라운드기준!$B32:$AT32,0)+COUNTIFS(_calc_라운드기준!$B32:$AT32,_calc_라운드기준!K32,$B$1:$AT$1,"&lt;"&amp;10))-(RANK(K32,$B32:$AT32,0)+COUNTIFS($B32:$AT32,K32,$B$1:$AT$1,"&lt;"&amp;10))</f>
        <v>13</v>
      </c>
      <c r="BE32">
        <f>(RANK(_calc_라운드기준!L32,_calc_라운드기준!$B32:$AT32,0)+COUNTIFS(_calc_라운드기준!$B32:$AT32,_calc_라운드기준!L32,$B$1:$AT$1,"&lt;"&amp;11))-(RANK(L32,$B32:$AT32,0)+COUNTIFS($B32:$AT32,L32,$B$1:$AT$1,"&lt;"&amp;11))</f>
        <v>15</v>
      </c>
      <c r="BF32">
        <f>(RANK(_calc_라운드기준!M32,_calc_라운드기준!$B32:$AT32,0)+COUNTIFS(_calc_라운드기준!$B32:$AT32,_calc_라운드기준!M32,$B$1:$AT$1,"&lt;"&amp;12))-(RANK(M32,$B32:$AT32,0)+COUNTIFS($B32:$AT32,M32,$B$1:$AT$1,"&lt;"&amp;12))</f>
        <v>17</v>
      </c>
      <c r="BG32">
        <f>(RANK(_calc_라운드기준!N32,_calc_라운드기준!$B32:$AT32,0)+COUNTIFS(_calc_라운드기준!$B32:$AT32,_calc_라운드기준!N32,$B$1:$AT$1,"&lt;"&amp;13))-(RANK(N32,$B32:$AT32,0)+COUNTIFS($B32:$AT32,N32,$B$1:$AT$1,"&lt;"&amp;13))</f>
        <v>22</v>
      </c>
      <c r="BH32">
        <f>(RANK(_calc_라운드기준!O32,_calc_라운드기준!$B32:$AT32,0)+COUNTIFS(_calc_라운드기준!$B32:$AT32,_calc_라운드기준!O32,$B$1:$AT$1,"&lt;"&amp;14))-(RANK(O32,$B32:$AT32,0)+COUNTIFS($B32:$AT32,O32,$B$1:$AT$1,"&lt;"&amp;14))</f>
        <v>4</v>
      </c>
      <c r="BI32">
        <f>(RANK(_calc_라운드기준!P32,_calc_라운드기준!$B32:$AT32,0)+COUNTIFS(_calc_라운드기준!$B32:$AT32,_calc_라운드기준!P32,$B$1:$AT$1,"&lt;"&amp;15))-(RANK(P32,$B32:$AT32,0)+COUNTIFS($B32:$AT32,P32,$B$1:$AT$1,"&lt;"&amp;15))</f>
        <v>18</v>
      </c>
      <c r="BJ32">
        <f>(RANK(_calc_라운드기준!Q32,_calc_라운드기준!$B32:$AT32,0)+COUNTIFS(_calc_라운드기준!$B32:$AT32,_calc_라운드기준!Q32,$B$1:$AT$1,"&lt;"&amp;16))-(RANK(Q32,$B32:$AT32,0)+COUNTIFS($B32:$AT32,Q32,$B$1:$AT$1,"&lt;"&amp;16))</f>
        <v>1</v>
      </c>
      <c r="BK32">
        <f>(RANK(_calc_라운드기준!R32,_calc_라운드기준!$B32:$AT32,0)+COUNTIFS(_calc_라운드기준!$B32:$AT32,_calc_라운드기준!R32,$B$1:$AT$1,"&lt;"&amp;17))-(RANK(R32,$B32:$AT32,0)+COUNTIFS($B32:$AT32,R32,$B$1:$AT$1,"&lt;"&amp;17))</f>
        <v>-10</v>
      </c>
      <c r="BL32">
        <f>(RANK(_calc_라운드기준!S32,_calc_라운드기준!$B32:$AT32,0)+COUNTIFS(_calc_라운드기준!$B32:$AT32,_calc_라운드기준!S32,$B$1:$AT$1,"&lt;"&amp;18))-(RANK(S32,$B32:$AT32,0)+COUNTIFS($B32:$AT32,S32,$B$1:$AT$1,"&lt;"&amp;18))</f>
        <v>22</v>
      </c>
      <c r="BM32">
        <f>(RANK(_calc_라운드기준!T32,_calc_라운드기준!$B32:$AT32,0)+COUNTIFS(_calc_라운드기준!$B32:$AT32,_calc_라운드기준!T32,$B$1:$AT$1,"&lt;"&amp;19))-(RANK(T32,$B32:$AT32,0)+COUNTIFS($B32:$AT32,T32,$B$1:$AT$1,"&lt;"&amp;19))</f>
        <v>22</v>
      </c>
      <c r="BN32">
        <f>(RANK(_calc_라운드기준!U32,_calc_라운드기준!$B32:$AT32,0)+COUNTIFS(_calc_라운드기준!$B32:$AT32,_calc_라운드기준!U32,$B$1:$AT$1,"&lt;"&amp;20))-(RANK(U32,$B32:$AT32,0)+COUNTIFS($B32:$AT32,U32,$B$1:$AT$1,"&lt;"&amp;20))</f>
        <v>-10</v>
      </c>
      <c r="BO32">
        <f>(RANK(_calc_라운드기준!V32,_calc_라운드기준!$B32:$AT32,0)+COUNTIFS(_calc_라운드기준!$B32:$AT32,_calc_라운드기준!V32,$B$1:$AT$1,"&lt;"&amp;21))-(RANK(V32,$B32:$AT32,0)+COUNTIFS($B32:$AT32,V32,$B$1:$AT$1,"&lt;"&amp;21))</f>
        <v>34</v>
      </c>
      <c r="BP32">
        <f>(RANK(_calc_라운드기준!W32,_calc_라운드기준!$B32:$AT32,0)+COUNTIFS(_calc_라운드기준!$B32:$AT32,_calc_라운드기준!W32,$B$1:$AT$1,"&lt;"&amp;22))-(RANK(W32,$B32:$AT32,0)+COUNTIFS($B32:$AT32,W32,$B$1:$AT$1,"&lt;"&amp;22))</f>
        <v>2</v>
      </c>
      <c r="BQ32">
        <f>(RANK(_calc_라운드기준!X32,_calc_라운드기준!$B32:$AT32,0)+COUNTIFS(_calc_라운드기준!$B32:$AT32,_calc_라운드기준!X32,$B$1:$AT$1,"&lt;"&amp;23))-(RANK(X32,$B32:$AT32,0)+COUNTIFS($B32:$AT32,X32,$B$1:$AT$1,"&lt;"&amp;23))</f>
        <v>-34</v>
      </c>
      <c r="BR32">
        <f>(RANK(_calc_라운드기준!Y32,_calc_라운드기준!$B32:$AT32,0)+COUNTIFS(_calc_라운드기준!$B32:$AT32,_calc_라운드기준!Y32,$B$1:$AT$1,"&lt;"&amp;24))-(RANK(Y32,$B32:$AT32,0)+COUNTIFS($B32:$AT32,Y32,$B$1:$AT$1,"&lt;"&amp;24))</f>
        <v>-7</v>
      </c>
      <c r="BS32">
        <f>(RANK(_calc_라운드기준!Z32,_calc_라운드기준!$B32:$AT32,0)+COUNTIFS(_calc_라운드기준!$B32:$AT32,_calc_라운드기준!Z32,$B$1:$AT$1,"&lt;"&amp;25))-(RANK(Z32,$B32:$AT32,0)+COUNTIFS($B32:$AT32,Z32,$B$1:$AT$1,"&lt;"&amp;25))</f>
        <v>-23</v>
      </c>
      <c r="BT32">
        <f>(RANK(_calc_라운드기준!AA32,_calc_라운드기준!$B32:$AT32,0)+COUNTIFS(_calc_라운드기준!$B32:$AT32,_calc_라운드기준!AA32,$B$1:$AT$1,"&lt;"&amp;26))-(RANK(AA32,$B32:$AT32,0)+COUNTIFS($B32:$AT32,AA32,$B$1:$AT$1,"&lt;"&amp;26))</f>
        <v>-7</v>
      </c>
      <c r="BU32">
        <f>(RANK(_calc_라운드기준!AB32,_calc_라운드기준!$B32:$AT32,0)+COUNTIFS(_calc_라운드기준!$B32:$AT32,_calc_라운드기준!AB32,$B$1:$AT$1,"&lt;"&amp;27))-(RANK(AB32,$B32:$AT32,0)+COUNTIFS($B32:$AT32,AB32,$B$1:$AT$1,"&lt;"&amp;27))</f>
        <v>-15</v>
      </c>
      <c r="BV32">
        <f>(RANK(_calc_라운드기준!AC32,_calc_라운드기준!$B32:$AT32,0)+COUNTIFS(_calc_라운드기준!$B32:$AT32,_calc_라운드기준!AC32,$B$1:$AT$1,"&lt;"&amp;28))-(RANK(AC32,$B32:$AT32,0)+COUNTIFS($B32:$AT32,AC32,$B$1:$AT$1,"&lt;"&amp;28))</f>
        <v>3</v>
      </c>
      <c r="BW32">
        <f>(RANK(_calc_라운드기준!AD32,_calc_라운드기준!$B32:$AT32,0)+COUNTIFS(_calc_라운드기준!$B32:$AT32,_calc_라운드기준!AD32,$B$1:$AT$1,"&lt;"&amp;29))-(RANK(AD32,$B32:$AT32,0)+COUNTIFS($B32:$AT32,AD32,$B$1:$AT$1,"&lt;"&amp;29))</f>
        <v>-12</v>
      </c>
      <c r="BX32">
        <f>(RANK(_calc_라운드기준!AE32,_calc_라운드기준!$B32:$AT32,0)+COUNTIFS(_calc_라운드기준!$B32:$AT32,_calc_라운드기준!AE32,$B$1:$AT$1,"&lt;"&amp;30))-(RANK(AE32,$B32:$AT32,0)+COUNTIFS($B32:$AT32,AE32,$B$1:$AT$1,"&lt;"&amp;30))</f>
        <v>2</v>
      </c>
      <c r="BY32">
        <f>(RANK(_calc_라운드기준!AF32,_calc_라운드기준!$B32:$AT32,0)+COUNTIFS(_calc_라운드기준!$B32:$AT32,_calc_라운드기준!AF32,$B$1:$AT$1,"&lt;"&amp;31))-(RANK(AF32,$B32:$AT32,0)+COUNTIFS($B32:$AT32,AF32,$B$1:$AT$1,"&lt;"&amp;31))</f>
        <v>5</v>
      </c>
      <c r="BZ32">
        <f>(RANK(_calc_라운드기준!AG32,_calc_라운드기준!$B32:$AT32,0)+COUNTIFS(_calc_라운드기준!$B32:$AT32,_calc_라운드기준!AG32,$B$1:$AT$1,"&lt;"&amp;32))-(RANK(AG32,$B32:$AT32,0)+COUNTIFS($B32:$AT32,AG32,$B$1:$AT$1,"&lt;"&amp;32))</f>
        <v>-4</v>
      </c>
      <c r="CA32">
        <f>(RANK(_calc_라운드기준!AH32,_calc_라운드기준!$B32:$AT32,0)+COUNTIFS(_calc_라운드기준!$B32:$AT32,_calc_라운드기준!AH32,$B$1:$AT$1,"&lt;"&amp;33))-(RANK(AH32,$B32:$AT32,0)+COUNTIFS($B32:$AT32,AH32,$B$1:$AT$1,"&lt;"&amp;33))</f>
        <v>24</v>
      </c>
      <c r="CB32">
        <f>(RANK(_calc_라운드기준!AI32,_calc_라운드기준!$B32:$AT32,0)+COUNTIFS(_calc_라운드기준!$B32:$AT32,_calc_라운드기준!AI32,$B$1:$AT$1,"&lt;"&amp;34))-(RANK(AI32,$B32:$AT32,0)+COUNTIFS($B32:$AT32,AI32,$B$1:$AT$1,"&lt;"&amp;34))</f>
        <v>25</v>
      </c>
      <c r="CC32">
        <f>(RANK(_calc_라운드기준!AJ32,_calc_라운드기준!$B32:$AT32,0)+COUNTIFS(_calc_라운드기준!$B32:$AT32,_calc_라운드기준!AJ32,$B$1:$AT$1,"&lt;"&amp;35))-(RANK(AJ32,$B32:$AT32,0)+COUNTIFS($B32:$AT32,AJ32,$B$1:$AT$1,"&lt;"&amp;35))</f>
        <v>-7</v>
      </c>
      <c r="CD32">
        <f>(RANK(_calc_라운드기준!AK32,_calc_라운드기준!$B32:$AT32,0)+COUNTIFS(_calc_라운드기준!$B32:$AT32,_calc_라운드기준!AK32,$B$1:$AT$1,"&lt;"&amp;36))-(RANK(AK32,$B32:$AT32,0)+COUNTIFS($B32:$AT32,AK32,$B$1:$AT$1,"&lt;"&amp;36))</f>
        <v>0</v>
      </c>
      <c r="CE32">
        <f>(RANK(_calc_라운드기준!AL32,_calc_라운드기준!$B32:$AT32,0)+COUNTIFS(_calc_라운드기준!$B32:$AT32,_calc_라운드기준!AL32,$B$1:$AT$1,"&lt;"&amp;37))-(RANK(AL32,$B32:$AT32,0)+COUNTIFS($B32:$AT32,AL32,$B$1:$AT$1,"&lt;"&amp;37))</f>
        <v>-14</v>
      </c>
      <c r="CF32">
        <f>(RANK(_calc_라운드기준!AM32,_calc_라운드기준!$B32:$AT32,0)+COUNTIFS(_calc_라운드기준!$B32:$AT32,_calc_라운드기준!AM32,$B$1:$AT$1,"&lt;"&amp;38))-(RANK(AM32,$B32:$AT32,0)+COUNTIFS($B32:$AT32,AM32,$B$1:$AT$1,"&lt;"&amp;38))</f>
        <v>2</v>
      </c>
      <c r="CG32">
        <f>(RANK(_calc_라운드기준!AN32,_calc_라운드기준!$B32:$AT32,0)+COUNTIFS(_calc_라운드기준!$B32:$AT32,_calc_라운드기준!AN32,$B$1:$AT$1,"&lt;"&amp;39))-(RANK(AN32,$B32:$AT32,0)+COUNTIFS($B32:$AT32,AN32,$B$1:$AT$1,"&lt;"&amp;39))</f>
        <v>0</v>
      </c>
      <c r="CH32">
        <f>(RANK(_calc_라운드기준!AO32,_calc_라운드기준!$B32:$AT32,0)+COUNTIFS(_calc_라운드기준!$B32:$AT32,_calc_라운드기준!AO32,$B$1:$AT$1,"&lt;"&amp;40))-(RANK(AO32,$B32:$AT32,0)+COUNTIFS($B32:$AT32,AO32,$B$1:$AT$1,"&lt;"&amp;40))</f>
        <v>-27</v>
      </c>
      <c r="CI32">
        <f>(RANK(_calc_라운드기준!AP32,_calc_라운드기준!$B32:$AT32,0)+COUNTIFS(_calc_라운드기준!$B32:$AT32,_calc_라운드기준!AP32,$B$1:$AT$1,"&lt;"&amp;41))-(RANK(AP32,$B32:$AT32,0)+COUNTIFS($B32:$AT32,AP32,$B$1:$AT$1,"&lt;"&amp;41))</f>
        <v>-1</v>
      </c>
      <c r="CJ32">
        <f>(RANK(_calc_라운드기준!AQ32,_calc_라운드기준!$B32:$AT32,0)+COUNTIFS(_calc_라운드기준!$B32:$AT32,_calc_라운드기준!AQ32,$B$1:$AT$1,"&lt;"&amp;42))-(RANK(AQ32,$B32:$AT32,0)+COUNTIFS($B32:$AT32,AQ32,$B$1:$AT$1,"&lt;"&amp;42))</f>
        <v>-2</v>
      </c>
      <c r="CK32">
        <f>(RANK(_calc_라운드기준!AR32,_calc_라운드기준!$B32:$AT32,0)+COUNTIFS(_calc_라운드기준!$B32:$AT32,_calc_라운드기준!AR32,$B$1:$AT$1,"&lt;"&amp;43))-(RANK(AR32,$B32:$AT32,0)+COUNTIFS($B32:$AT32,AR32,$B$1:$AT$1,"&lt;"&amp;43))</f>
        <v>18</v>
      </c>
      <c r="CL32">
        <f>(RANK(_calc_라운드기준!AS32,_calc_라운드기준!$B32:$AT32,0)+COUNTIFS(_calc_라운드기준!$B32:$AT32,_calc_라운드기준!AS32,$B$1:$AT$1,"&lt;"&amp;44))-(RANK(AS32,$B32:$AT32,0)+COUNTIFS($B32:$AT32,AS32,$B$1:$AT$1,"&lt;"&amp;44))</f>
        <v>13</v>
      </c>
      <c r="CM32">
        <f>(RANK(_calc_라운드기준!AT32,_calc_라운드기준!$B32:$AT32,0)+COUNTIFS(_calc_라운드기준!$B32:$AT32,_calc_라운드기준!AT32,$B$1:$AT$1,"&lt;"&amp;45))-(RANK(AT32,$B32:$AT32,0)+COUNTIFS($B32:$AT32,AT32,$B$1:$AT$1,"&lt;"&amp;45))</f>
        <v>30</v>
      </c>
      <c r="CN32">
        <f t="shared" si="0"/>
        <v>39</v>
      </c>
      <c r="CO32">
        <f t="shared" si="1"/>
        <v>14</v>
      </c>
      <c r="CP32">
        <f t="shared" si="2"/>
        <v>29</v>
      </c>
      <c r="CQ32">
        <f t="shared" si="3"/>
        <v>33</v>
      </c>
      <c r="CR32">
        <f t="shared" si="4"/>
        <v>44</v>
      </c>
      <c r="CS32">
        <f t="shared" si="5"/>
        <v>25</v>
      </c>
      <c r="CT32">
        <f t="shared" si="6"/>
        <v>21</v>
      </c>
      <c r="CU32">
        <f t="shared" si="7"/>
        <v>43</v>
      </c>
      <c r="CV32">
        <f t="shared" si="8"/>
        <v>41</v>
      </c>
      <c r="CW32">
        <f t="shared" si="9"/>
        <v>12</v>
      </c>
      <c r="CX32">
        <f t="shared" si="10"/>
        <v>11</v>
      </c>
      <c r="CY32">
        <f t="shared" si="11"/>
        <v>10</v>
      </c>
      <c r="CZ32">
        <f t="shared" si="12"/>
        <v>5</v>
      </c>
      <c r="DA32">
        <f t="shared" si="13"/>
        <v>16</v>
      </c>
      <c r="DB32">
        <f t="shared" si="14"/>
        <v>8</v>
      </c>
      <c r="DC32">
        <f t="shared" si="15"/>
        <v>22</v>
      </c>
      <c r="DD32">
        <f t="shared" si="16"/>
        <v>34</v>
      </c>
      <c r="DE32">
        <f t="shared" si="17"/>
        <v>6</v>
      </c>
      <c r="DF32">
        <f t="shared" si="18"/>
        <v>7</v>
      </c>
      <c r="DG32">
        <f t="shared" si="19"/>
        <v>35</v>
      </c>
      <c r="DH32">
        <f t="shared" si="20"/>
        <v>1</v>
      </c>
      <c r="DI32">
        <f t="shared" si="21"/>
        <v>18</v>
      </c>
      <c r="DJ32">
        <f t="shared" si="22"/>
        <v>45</v>
      </c>
      <c r="DK32">
        <f t="shared" si="23"/>
        <v>30</v>
      </c>
      <c r="DL32">
        <f t="shared" si="24"/>
        <v>40</v>
      </c>
      <c r="DM32">
        <f t="shared" si="25"/>
        <v>31</v>
      </c>
      <c r="DN32">
        <f t="shared" si="26"/>
        <v>38</v>
      </c>
      <c r="DO32">
        <f t="shared" si="27"/>
        <v>17</v>
      </c>
      <c r="DP32">
        <f t="shared" si="28"/>
        <v>36</v>
      </c>
      <c r="DQ32">
        <f t="shared" si="29"/>
        <v>19</v>
      </c>
      <c r="DR32">
        <f t="shared" si="30"/>
        <v>15</v>
      </c>
      <c r="DS32">
        <f t="shared" si="31"/>
        <v>28</v>
      </c>
      <c r="DT32">
        <f t="shared" si="32"/>
        <v>4</v>
      </c>
      <c r="DU32">
        <f t="shared" si="33"/>
        <v>3</v>
      </c>
      <c r="DV32">
        <f t="shared" si="34"/>
        <v>32</v>
      </c>
      <c r="DW32">
        <f t="shared" si="35"/>
        <v>23</v>
      </c>
      <c r="DX32">
        <f t="shared" si="36"/>
        <v>37</v>
      </c>
      <c r="DY32">
        <f t="shared" si="37"/>
        <v>20</v>
      </c>
      <c r="DZ32">
        <f t="shared" si="38"/>
        <v>24</v>
      </c>
      <c r="EA32">
        <f t="shared" si="39"/>
        <v>42</v>
      </c>
      <c r="EB32">
        <f t="shared" si="40"/>
        <v>26</v>
      </c>
      <c r="EC32">
        <f t="shared" si="41"/>
        <v>27</v>
      </c>
      <c r="ED32">
        <f t="shared" si="42"/>
        <v>9</v>
      </c>
      <c r="EE32">
        <f t="shared" si="43"/>
        <v>13</v>
      </c>
      <c r="EF32">
        <f t="shared" si="44"/>
        <v>2</v>
      </c>
    </row>
    <row r="33" spans="1:136" ht="16.5" customHeight="1">
      <c r="A33">
        <f>_calc_라운드기준!A33</f>
        <v>1213</v>
      </c>
      <c r="B33">
        <f>INDEX(_calc_누적빈도!B:B,$A33)-INDEX(_calc_누적빈도!B:B,$A33-기준600회_후보!$B$1)</f>
        <v>75</v>
      </c>
      <c r="C33">
        <f>INDEX(_calc_누적빈도!C:C,$A33)-INDEX(_calc_누적빈도!C:C,$A33-기준600회_후보!$B$1)</f>
        <v>72</v>
      </c>
      <c r="D33">
        <f>INDEX(_calc_누적빈도!D:D,$A33)-INDEX(_calc_누적빈도!D:D,$A33-기준600회_후보!$B$1)</f>
        <v>89</v>
      </c>
      <c r="E33">
        <f>INDEX(_calc_누적빈도!E:E,$A33)-INDEX(_calc_누적빈도!E:E,$A33-기준600회_후보!$B$1)</f>
        <v>71</v>
      </c>
      <c r="F33">
        <f>INDEX(_calc_누적빈도!F:F,$A33)-INDEX(_calc_누적빈도!F:F,$A33-기준600회_후보!$B$1)</f>
        <v>64</v>
      </c>
      <c r="G33">
        <f>INDEX(_calc_누적빈도!G:G,$A33)-INDEX(_calc_누적빈도!G:G,$A33-기준600회_후보!$B$1)</f>
        <v>90</v>
      </c>
      <c r="H33">
        <f>INDEX(_calc_누적빈도!H:H,$A33)-INDEX(_calc_누적빈도!H:H,$A33-기준600회_후보!$B$1)</f>
        <v>92</v>
      </c>
      <c r="I33">
        <f>INDEX(_calc_누적빈도!I:I,$A33)-INDEX(_calc_누적빈도!I:I,$A33-기준600회_후보!$B$1)</f>
        <v>70</v>
      </c>
      <c r="J33">
        <f>INDEX(_calc_누적빈도!J:J,$A33)-INDEX(_calc_누적빈도!J:J,$A33-기준600회_후보!$B$1)</f>
        <v>70</v>
      </c>
      <c r="K33">
        <f>INDEX(_calc_누적빈도!K:K,$A33)-INDEX(_calc_누적빈도!K:K,$A33-기준600회_후보!$B$1)</f>
        <v>76</v>
      </c>
      <c r="L33">
        <f>INDEX(_calc_누적빈도!L:L,$A33)-INDEX(_calc_누적빈도!L:L,$A33-기준600회_후보!$B$1)</f>
        <v>85</v>
      </c>
      <c r="M33">
        <f>INDEX(_calc_누적빈도!M:M,$A33)-INDEX(_calc_누적빈도!M:M,$A33-기준600회_후보!$B$1)</f>
        <v>97</v>
      </c>
      <c r="N33">
        <f>INDEX(_calc_누적빈도!N:N,$A33)-INDEX(_calc_누적빈도!N:N,$A33-기준600회_후보!$B$1)</f>
        <v>88</v>
      </c>
      <c r="O33">
        <f>INDEX(_calc_누적빈도!O:O,$A33)-INDEX(_calc_누적빈도!O:O,$A33-기준600회_후보!$B$1)</f>
        <v>75</v>
      </c>
      <c r="P33">
        <f>INDEX(_calc_누적빈도!P:P,$A33)-INDEX(_calc_누적빈도!P:P,$A33-기준600회_후보!$B$1)</f>
        <v>85</v>
      </c>
      <c r="Q33">
        <f>INDEX(_calc_누적빈도!Q:Q,$A33)-INDEX(_calc_누적빈도!Q:Q,$A33-기준600회_후보!$B$1)</f>
        <v>95</v>
      </c>
      <c r="R33">
        <f>INDEX(_calc_누적빈도!R:R,$A33)-INDEX(_calc_누적빈도!R:R,$A33-기준600회_후보!$B$1)</f>
        <v>80</v>
      </c>
      <c r="S33">
        <f>INDEX(_calc_누적빈도!S:S,$A33)-INDEX(_calc_누적빈도!S:S,$A33-기준600회_후보!$B$1)</f>
        <v>87</v>
      </c>
      <c r="T33">
        <f>INDEX(_calc_누적빈도!T:T,$A33)-INDEX(_calc_누적빈도!T:T,$A33-기준600회_후보!$B$1)</f>
        <v>86</v>
      </c>
      <c r="U33">
        <f>INDEX(_calc_누적빈도!U:U,$A33)-INDEX(_calc_누적빈도!U:U,$A33-기준600회_후보!$B$1)</f>
        <v>64</v>
      </c>
      <c r="V33">
        <f>INDEX(_calc_누적빈도!V:V,$A33)-INDEX(_calc_누적빈도!V:V,$A33-기준600회_후보!$B$1)</f>
        <v>93</v>
      </c>
      <c r="W33">
        <f>INDEX(_calc_누적빈도!W:W,$A33)-INDEX(_calc_누적빈도!W:W,$A33-기준600회_후보!$B$1)</f>
        <v>68</v>
      </c>
      <c r="X33">
        <f>INDEX(_calc_누적빈도!X:X,$A33)-INDEX(_calc_누적빈도!X:X,$A33-기준600회_후보!$B$1)</f>
        <v>71</v>
      </c>
      <c r="Y33">
        <f>INDEX(_calc_누적빈도!Y:Y,$A33)-INDEX(_calc_누적빈도!Y:Y,$A33-기준600회_후보!$B$1)</f>
        <v>84</v>
      </c>
      <c r="Z33">
        <f>INDEX(_calc_누적빈도!Z:Z,$A33)-INDEX(_calc_누적빈도!Z:Z,$A33-기준600회_후보!$B$1)</f>
        <v>65</v>
      </c>
      <c r="AA33">
        <f>INDEX(_calc_누적빈도!AA:AA,$A33)-INDEX(_calc_누적빈도!AA:AA,$A33-기준600회_후보!$B$1)</f>
        <v>77</v>
      </c>
      <c r="AB33">
        <f>INDEX(_calc_누적빈도!AB:AB,$A33)-INDEX(_calc_누적빈도!AB:AB,$A33-기준600회_후보!$B$1)</f>
        <v>83</v>
      </c>
      <c r="AC33">
        <f>INDEX(_calc_누적빈도!AC:AC,$A33)-INDEX(_calc_누적빈도!AC:AC,$A33-기준600회_후보!$B$1)</f>
        <v>83</v>
      </c>
      <c r="AD33">
        <f>INDEX(_calc_누적빈도!AD:AD,$A33)-INDEX(_calc_누적빈도!AD:AD,$A33-기준600회_후보!$B$1)</f>
        <v>73</v>
      </c>
      <c r="AE33">
        <f>INDEX(_calc_누적빈도!AE:AE,$A33)-INDEX(_calc_누적빈도!AE:AE,$A33-기준600회_후보!$B$1)</f>
        <v>81</v>
      </c>
      <c r="AF33">
        <f>INDEX(_calc_누적빈도!AF:AF,$A33)-INDEX(_calc_누적빈도!AF:AF,$A33-기준600회_후보!$B$1)</f>
        <v>82</v>
      </c>
      <c r="AG33">
        <f>INDEX(_calc_누적빈도!AG:AG,$A33)-INDEX(_calc_누적빈도!AG:AG,$A33-기준600회_후보!$B$1)</f>
        <v>66</v>
      </c>
      <c r="AH33">
        <f>INDEX(_calc_누적빈도!AH:AH,$A33)-INDEX(_calc_누적빈도!AH:AH,$A33-기준600회_후보!$B$1)</f>
        <v>93</v>
      </c>
      <c r="AI33">
        <f>INDEX(_calc_누적빈도!AI:AI,$A33)-INDEX(_calc_누적빈도!AI:AI,$A33-기준600회_후보!$B$1)</f>
        <v>82</v>
      </c>
      <c r="AJ33">
        <f>INDEX(_calc_누적빈도!AJ:AJ,$A33)-INDEX(_calc_누적빈도!AJ:AJ,$A33-기준600회_후보!$B$1)</f>
        <v>81</v>
      </c>
      <c r="AK33">
        <f>INDEX(_calc_누적빈도!AK:AK,$A33)-INDEX(_calc_누적빈도!AK:AK,$A33-기준600회_후보!$B$1)</f>
        <v>79</v>
      </c>
      <c r="AL33">
        <f>INDEX(_calc_누적빈도!AL:AL,$A33)-INDEX(_calc_누적빈도!AL:AL,$A33-기준600회_후보!$B$1)</f>
        <v>76</v>
      </c>
      <c r="AM33">
        <f>INDEX(_calc_누적빈도!AM:AM,$A33)-INDEX(_calc_누적빈도!AM:AM,$A33-기준600회_후보!$B$1)</f>
        <v>93</v>
      </c>
      <c r="AN33">
        <f>INDEX(_calc_누적빈도!AN:AN,$A33)-INDEX(_calc_누적빈도!AN:AN,$A33-기준600회_후보!$B$1)</f>
        <v>84</v>
      </c>
      <c r="AO33">
        <f>INDEX(_calc_누적빈도!AO:AO,$A33)-INDEX(_calc_누적빈도!AO:AO,$A33-기준600회_후보!$B$1)</f>
        <v>72</v>
      </c>
      <c r="AP33">
        <f>INDEX(_calc_누적빈도!AP:AP,$A33)-INDEX(_calc_누적빈도!AP:AP,$A33-기준600회_후보!$B$1)</f>
        <v>77</v>
      </c>
      <c r="AQ33">
        <f>INDEX(_calc_누적빈도!AQ:AQ,$A33)-INDEX(_calc_누적빈도!AQ:AQ,$A33-기준600회_후보!$B$1)</f>
        <v>77</v>
      </c>
      <c r="AR33">
        <f>INDEX(_calc_누적빈도!AR:AR,$A33)-INDEX(_calc_누적빈도!AR:AR,$A33-기준600회_후보!$B$1)</f>
        <v>79</v>
      </c>
      <c r="AS33">
        <f>INDEX(_calc_누적빈도!AS:AS,$A33)-INDEX(_calc_누적빈도!AS:AS,$A33-기준600회_후보!$B$1)</f>
        <v>82</v>
      </c>
      <c r="AT33">
        <f>INDEX(_calc_누적빈도!AT:AT,$A33)-INDEX(_calc_누적빈도!AT:AT,$A33-기준600회_후보!$B$1)</f>
        <v>88</v>
      </c>
      <c r="AU33">
        <f>(RANK(_calc_라운드기준!B33,_calc_라운드기준!$B33:$AT33,0)+COUNTIFS(_calc_라운드기준!$B33:$AT33,_calc_라운드기준!B33,$B$1:$AT$1,"&lt;"&amp;1))-(RANK(B33,$B33:$AT33,0)+COUNTIFS($B33:$AT33,B33,$B$1:$AT$1,"&lt;"&amp;1))</f>
        <v>-22</v>
      </c>
      <c r="AV33">
        <f>(RANK(_calc_라운드기준!C33,_calc_라운드기준!$B33:$AT33,0)+COUNTIFS(_calc_라운드기준!$B33:$AT33,_calc_라운드기준!C33,$B$1:$AT$1,"&lt;"&amp;2))-(RANK(C33,$B33:$AT33,0)+COUNTIFS($B33:$AT33,C33,$B$1:$AT$1,"&lt;"&amp;2))</f>
        <v>2</v>
      </c>
      <c r="AW33">
        <f>(RANK(_calc_라운드기준!D33,_calc_라운드기준!$B33:$AT33,0)+COUNTIFS(_calc_라운드기준!$B33:$AT33,_calc_라운드기준!D33,$B$1:$AT$1,"&lt;"&amp;3))-(RANK(D33,$B33:$AT33,0)+COUNTIFS($B33:$AT33,D33,$B$1:$AT$1,"&lt;"&amp;3))</f>
        <v>-5</v>
      </c>
      <c r="AX33">
        <f>(RANK(_calc_라운드기준!E33,_calc_라운드기준!$B33:$AT33,0)+COUNTIFS(_calc_라운드기준!$B33:$AT33,_calc_라운드기준!E33,$B$1:$AT$1,"&lt;"&amp;4))-(RANK(E33,$B33:$AT33,0)+COUNTIFS($B33:$AT33,E33,$B$1:$AT$1,"&lt;"&amp;4))</f>
        <v>-11</v>
      </c>
      <c r="AY33">
        <f>(RANK(_calc_라운드기준!F33,_calc_라운드기준!$B33:$AT33,0)+COUNTIFS(_calc_라운드기준!$B33:$AT33,_calc_라운드기준!F33,$B$1:$AT$1,"&lt;"&amp;5))-(RANK(F33,$B33:$AT33,0)+COUNTIFS($B33:$AT33,F33,$B$1:$AT$1,"&lt;"&amp;5))</f>
        <v>-27</v>
      </c>
      <c r="AZ33">
        <f>(RANK(_calc_라운드기준!G33,_calc_라운드기준!$B33:$AT33,0)+COUNTIFS(_calc_라운드기준!$B33:$AT33,_calc_라운드기준!G33,$B$1:$AT$1,"&lt;"&amp;6))-(RANK(G33,$B33:$AT33,0)+COUNTIFS($B33:$AT33,G33,$B$1:$AT$1,"&lt;"&amp;6))</f>
        <v>-2</v>
      </c>
      <c r="BA33">
        <f>(RANK(_calc_라운드기준!H33,_calc_라운드기준!$B33:$AT33,0)+COUNTIFS(_calc_라운드기준!$B33:$AT33,_calc_라운드기준!H33,$B$1:$AT$1,"&lt;"&amp;7))-(RANK(H33,$B33:$AT33,0)+COUNTIFS($B33:$AT33,H33,$B$1:$AT$1,"&lt;"&amp;7))</f>
        <v>0</v>
      </c>
      <c r="BB33">
        <f>(RANK(_calc_라운드기준!I33,_calc_라운드기준!$B33:$AT33,0)+COUNTIFS(_calc_라운드기준!$B33:$AT33,_calc_라운드기준!I33,$B$1:$AT$1,"&lt;"&amp;8))-(RANK(I33,$B33:$AT33,0)+COUNTIFS($B33:$AT33,I33,$B$1:$AT$1,"&lt;"&amp;8))</f>
        <v>-28</v>
      </c>
      <c r="BC33">
        <f>(RANK(_calc_라운드기준!J33,_calc_라운드기준!$B33:$AT33,0)+COUNTIFS(_calc_라운드기준!$B33:$AT33,_calc_라운드기준!J33,$B$1:$AT$1,"&lt;"&amp;9))-(RANK(J33,$B33:$AT33,0)+COUNTIFS($B33:$AT33,J33,$B$1:$AT$1,"&lt;"&amp;9))</f>
        <v>-28</v>
      </c>
      <c r="BD33">
        <f>(RANK(_calc_라운드기준!K33,_calc_라운드기준!$B33:$AT33,0)+COUNTIFS(_calc_라운드기준!$B33:$AT33,_calc_라운드기준!K33,$B$1:$AT$1,"&lt;"&amp;10))-(RANK(K33,$B33:$AT33,0)+COUNTIFS($B33:$AT33,K33,$B$1:$AT$1,"&lt;"&amp;10))</f>
        <v>13</v>
      </c>
      <c r="BE33">
        <f>(RANK(_calc_라운드기준!L33,_calc_라운드기준!$B33:$AT33,0)+COUNTIFS(_calc_라운드기준!$B33:$AT33,_calc_라운드기준!L33,$B$1:$AT$1,"&lt;"&amp;11))-(RANK(L33,$B33:$AT33,0)+COUNTIFS($B33:$AT33,L33,$B$1:$AT$1,"&lt;"&amp;11))</f>
        <v>19</v>
      </c>
      <c r="BF33">
        <f>(RANK(_calc_라운드기준!M33,_calc_라운드기준!$B33:$AT33,0)+COUNTIFS(_calc_라운드기준!$B33:$AT33,_calc_라운드기준!M33,$B$1:$AT$1,"&lt;"&amp;12))-(RANK(M33,$B33:$AT33,0)+COUNTIFS($B33:$AT33,M33,$B$1:$AT$1,"&lt;"&amp;12))</f>
        <v>17</v>
      </c>
      <c r="BG33">
        <f>(RANK(_calc_라운드기준!N33,_calc_라운드기준!$B33:$AT33,0)+COUNTIFS(_calc_라운드기준!$B33:$AT33,_calc_라운드기준!N33,$B$1:$AT$1,"&lt;"&amp;13))-(RANK(N33,$B33:$AT33,0)+COUNTIFS($B33:$AT33,N33,$B$1:$AT$1,"&lt;"&amp;13))</f>
        <v>18</v>
      </c>
      <c r="BH33">
        <f>(RANK(_calc_라운드기준!O33,_calc_라운드기준!$B33:$AT33,0)+COUNTIFS(_calc_라운드기준!$B33:$AT33,_calc_라운드기준!O33,$B$1:$AT$1,"&lt;"&amp;14))-(RANK(O33,$B33:$AT33,0)+COUNTIFS($B33:$AT33,O33,$B$1:$AT$1,"&lt;"&amp;14))</f>
        <v>5</v>
      </c>
      <c r="BI33">
        <f>(RANK(_calc_라운드기준!P33,_calc_라운드기준!$B33:$AT33,0)+COUNTIFS(_calc_라운드기준!$B33:$AT33,_calc_라운드기준!P33,$B$1:$AT$1,"&lt;"&amp;15))-(RANK(P33,$B33:$AT33,0)+COUNTIFS($B33:$AT33,P33,$B$1:$AT$1,"&lt;"&amp;15))</f>
        <v>14</v>
      </c>
      <c r="BJ33">
        <f>(RANK(_calc_라운드기준!Q33,_calc_라운드기준!$B33:$AT33,0)+COUNTIFS(_calc_라운드기준!$B33:$AT33,_calc_라운드기준!Q33,$B$1:$AT$1,"&lt;"&amp;16))-(RANK(Q33,$B33:$AT33,0)+COUNTIFS($B33:$AT33,Q33,$B$1:$AT$1,"&lt;"&amp;16))</f>
        <v>0</v>
      </c>
      <c r="BK33">
        <f>(RANK(_calc_라운드기준!R33,_calc_라운드기준!$B33:$AT33,0)+COUNTIFS(_calc_라운드기준!$B33:$AT33,_calc_라운드기준!R33,$B$1:$AT$1,"&lt;"&amp;17))-(RANK(R33,$B33:$AT33,0)+COUNTIFS($B33:$AT33,R33,$B$1:$AT$1,"&lt;"&amp;17))</f>
        <v>-11</v>
      </c>
      <c r="BL33">
        <f>(RANK(_calc_라운드기준!S33,_calc_라운드기준!$B33:$AT33,0)+COUNTIFS(_calc_라운드기준!$B33:$AT33,_calc_라운드기준!S33,$B$1:$AT$1,"&lt;"&amp;18))-(RANK(S33,$B33:$AT33,0)+COUNTIFS($B33:$AT33,S33,$B$1:$AT$1,"&lt;"&amp;18))</f>
        <v>22</v>
      </c>
      <c r="BM33">
        <f>(RANK(_calc_라운드기준!T33,_calc_라운드기준!$B33:$AT33,0)+COUNTIFS(_calc_라운드기준!$B33:$AT33,_calc_라운드기준!T33,$B$1:$AT$1,"&lt;"&amp;19))-(RANK(T33,$B33:$AT33,0)+COUNTIFS($B33:$AT33,T33,$B$1:$AT$1,"&lt;"&amp;19))</f>
        <v>22</v>
      </c>
      <c r="BN33">
        <f>(RANK(_calc_라운드기준!U33,_calc_라운드기준!$B33:$AT33,0)+COUNTIFS(_calc_라운드기준!$B33:$AT33,_calc_라운드기준!U33,$B$1:$AT$1,"&lt;"&amp;20))-(RANK(U33,$B33:$AT33,0)+COUNTIFS($B33:$AT33,U33,$B$1:$AT$1,"&lt;"&amp;20))</f>
        <v>-10</v>
      </c>
      <c r="BO33">
        <f>(RANK(_calc_라운드기준!V33,_calc_라운드기준!$B33:$AT33,0)+COUNTIFS(_calc_라운드기준!$B33:$AT33,_calc_라운드기준!V33,$B$1:$AT$1,"&lt;"&amp;21))-(RANK(V33,$B33:$AT33,0)+COUNTIFS($B33:$AT33,V33,$B$1:$AT$1,"&lt;"&amp;21))</f>
        <v>36</v>
      </c>
      <c r="BP33">
        <f>(RANK(_calc_라운드기준!W33,_calc_라운드기준!$B33:$AT33,0)+COUNTIFS(_calc_라운드기준!$B33:$AT33,_calc_라운드기준!W33,$B$1:$AT$1,"&lt;"&amp;22))-(RANK(W33,$B33:$AT33,0)+COUNTIFS($B33:$AT33,W33,$B$1:$AT$1,"&lt;"&amp;22))</f>
        <v>3</v>
      </c>
      <c r="BQ33">
        <f>(RANK(_calc_라운드기준!X33,_calc_라운드기준!$B33:$AT33,0)+COUNTIFS(_calc_라운드기준!$B33:$AT33,_calc_라운드기준!X33,$B$1:$AT$1,"&lt;"&amp;23))-(RANK(X33,$B33:$AT33,0)+COUNTIFS($B33:$AT33,X33,$B$1:$AT$1,"&lt;"&amp;23))</f>
        <v>-34</v>
      </c>
      <c r="BR33">
        <f>(RANK(_calc_라운드기준!Y33,_calc_라운드기준!$B33:$AT33,0)+COUNTIFS(_calc_라운드기준!$B33:$AT33,_calc_라운드기준!Y33,$B$1:$AT$1,"&lt;"&amp;24))-(RANK(Y33,$B33:$AT33,0)+COUNTIFS($B33:$AT33,Y33,$B$1:$AT$1,"&lt;"&amp;24))</f>
        <v>-8</v>
      </c>
      <c r="BS33">
        <f>(RANK(_calc_라운드기준!Z33,_calc_라운드기준!$B33:$AT33,0)+COUNTIFS(_calc_라운드기준!$B33:$AT33,_calc_라운드기준!Z33,$B$1:$AT$1,"&lt;"&amp;25))-(RANK(Z33,$B33:$AT33,0)+COUNTIFS($B33:$AT33,Z33,$B$1:$AT$1,"&lt;"&amp;25))</f>
        <v>-14</v>
      </c>
      <c r="BT33">
        <f>(RANK(_calc_라운드기준!AA33,_calc_라운드기준!$B33:$AT33,0)+COUNTIFS(_calc_라운드기준!$B33:$AT33,_calc_라운드기준!AA33,$B$1:$AT$1,"&lt;"&amp;26))-(RANK(AA33,$B33:$AT33,0)+COUNTIFS($B33:$AT33,AA33,$B$1:$AT$1,"&lt;"&amp;26))</f>
        <v>-8</v>
      </c>
      <c r="BU33">
        <f>(RANK(_calc_라운드기준!AB33,_calc_라운드기준!$B33:$AT33,0)+COUNTIFS(_calc_라운드기준!$B33:$AT33,_calc_라운드기준!AB33,$B$1:$AT$1,"&lt;"&amp;27))-(RANK(AB33,$B33:$AT33,0)+COUNTIFS($B33:$AT33,AB33,$B$1:$AT$1,"&lt;"&amp;27))</f>
        <v>-16</v>
      </c>
      <c r="BV33">
        <f>(RANK(_calc_라운드기준!AC33,_calc_라운드기준!$B33:$AT33,0)+COUNTIFS(_calc_라운드기준!$B33:$AT33,_calc_라운드기준!AC33,$B$1:$AT$1,"&lt;"&amp;28))-(RANK(AC33,$B33:$AT33,0)+COUNTIFS($B33:$AT33,AC33,$B$1:$AT$1,"&lt;"&amp;28))</f>
        <v>2</v>
      </c>
      <c r="BW33">
        <f>(RANK(_calc_라운드기준!AD33,_calc_라운드기준!$B33:$AT33,0)+COUNTIFS(_calc_라운드기준!$B33:$AT33,_calc_라운드기준!AD33,$B$1:$AT$1,"&lt;"&amp;29))-(RANK(AD33,$B33:$AT33,0)+COUNTIFS($B33:$AT33,AD33,$B$1:$AT$1,"&lt;"&amp;29))</f>
        <v>-13</v>
      </c>
      <c r="BX33">
        <f>(RANK(_calc_라운드기준!AE33,_calc_라운드기준!$B33:$AT33,0)+COUNTIFS(_calc_라운드기준!$B33:$AT33,_calc_라운드기준!AE33,$B$1:$AT$1,"&lt;"&amp;30))-(RANK(AE33,$B33:$AT33,0)+COUNTIFS($B33:$AT33,AE33,$B$1:$AT$1,"&lt;"&amp;30))</f>
        <v>0</v>
      </c>
      <c r="BY33">
        <f>(RANK(_calc_라운드기준!AF33,_calc_라운드기준!$B33:$AT33,0)+COUNTIFS(_calc_라운드기준!$B33:$AT33,_calc_라운드기준!AF33,$B$1:$AT$1,"&lt;"&amp;31))-(RANK(AF33,$B33:$AT33,0)+COUNTIFS($B33:$AT33,AF33,$B$1:$AT$1,"&lt;"&amp;31))</f>
        <v>4</v>
      </c>
      <c r="BZ33">
        <f>(RANK(_calc_라운드기준!AG33,_calc_라운드기준!$B33:$AT33,0)+COUNTIFS(_calc_라운드기준!$B33:$AT33,_calc_라운드기준!AG33,$B$1:$AT$1,"&lt;"&amp;32))-(RANK(AG33,$B33:$AT33,0)+COUNTIFS($B33:$AT33,AG33,$B$1:$AT$1,"&lt;"&amp;32))</f>
        <v>-2</v>
      </c>
      <c r="CA33">
        <f>(RANK(_calc_라운드기준!AH33,_calc_라운드기준!$B33:$AT33,0)+COUNTIFS(_calc_라운드기준!$B33:$AT33,_calc_라운드기준!AH33,$B$1:$AT$1,"&lt;"&amp;33))-(RANK(AH33,$B33:$AT33,0)+COUNTIFS($B33:$AT33,AH33,$B$1:$AT$1,"&lt;"&amp;33))</f>
        <v>20</v>
      </c>
      <c r="CB33">
        <f>(RANK(_calc_라운드기준!AI33,_calc_라운드기준!$B33:$AT33,0)+COUNTIFS(_calc_라운드기준!$B33:$AT33,_calc_라운드기준!AI33,$B$1:$AT$1,"&lt;"&amp;34))-(RANK(AI33,$B33:$AT33,0)+COUNTIFS($B33:$AT33,AI33,$B$1:$AT$1,"&lt;"&amp;34))</f>
        <v>25</v>
      </c>
      <c r="CC33">
        <f>(RANK(_calc_라운드기준!AJ33,_calc_라운드기준!$B33:$AT33,0)+COUNTIFS(_calc_라운드기준!$B33:$AT33,_calc_라운드기준!AJ33,$B$1:$AT$1,"&lt;"&amp;35))-(RANK(AJ33,$B33:$AT33,0)+COUNTIFS($B33:$AT33,AJ33,$B$1:$AT$1,"&lt;"&amp;35))</f>
        <v>-9</v>
      </c>
      <c r="CD33">
        <f>(RANK(_calc_라운드기준!AK33,_calc_라운드기준!$B33:$AT33,0)+COUNTIFS(_calc_라운드기준!$B33:$AT33,_calc_라운드기준!AK33,$B$1:$AT$1,"&lt;"&amp;36))-(RANK(AK33,$B33:$AT33,0)+COUNTIFS($B33:$AT33,AK33,$B$1:$AT$1,"&lt;"&amp;36))</f>
        <v>5</v>
      </c>
      <c r="CE33">
        <f>(RANK(_calc_라운드기준!AL33,_calc_라운드기준!$B33:$AT33,0)+COUNTIFS(_calc_라운드기준!$B33:$AT33,_calc_라운드기준!AL33,$B$1:$AT$1,"&lt;"&amp;37))-(RANK(AL33,$B33:$AT33,0)+COUNTIFS($B33:$AT33,AL33,$B$1:$AT$1,"&lt;"&amp;37))</f>
        <v>-16</v>
      </c>
      <c r="CF33">
        <f>(RANK(_calc_라운드기준!AM33,_calc_라운드기준!$B33:$AT33,0)+COUNTIFS(_calc_라운드기준!$B33:$AT33,_calc_라운드기준!AM33,$B$1:$AT$1,"&lt;"&amp;38))-(RANK(AM33,$B33:$AT33,0)+COUNTIFS($B33:$AT33,AM33,$B$1:$AT$1,"&lt;"&amp;38))</f>
        <v>3</v>
      </c>
      <c r="CG33">
        <f>(RANK(_calc_라운드기준!AN33,_calc_라운드기준!$B33:$AT33,0)+COUNTIFS(_calc_라운드기준!$B33:$AT33,_calc_라운드기준!AN33,$B$1:$AT$1,"&lt;"&amp;39))-(RANK(AN33,$B33:$AT33,0)+COUNTIFS($B33:$AT33,AN33,$B$1:$AT$1,"&lt;"&amp;39))</f>
        <v>0</v>
      </c>
      <c r="CH33">
        <f>(RANK(_calc_라운드기준!AO33,_calc_라운드기준!$B33:$AT33,0)+COUNTIFS(_calc_라운드기준!$B33:$AT33,_calc_라운드기준!AO33,$B$1:$AT$1,"&lt;"&amp;40))-(RANK(AO33,$B33:$AT33,0)+COUNTIFS($B33:$AT33,AO33,$B$1:$AT$1,"&lt;"&amp;40))</f>
        <v>-27</v>
      </c>
      <c r="CI33">
        <f>(RANK(_calc_라운드기준!AP33,_calc_라운드기준!$B33:$AT33,0)+COUNTIFS(_calc_라운드기준!$B33:$AT33,_calc_라운드기준!AP33,$B$1:$AT$1,"&lt;"&amp;41))-(RANK(AP33,$B33:$AT33,0)+COUNTIFS($B33:$AT33,AP33,$B$1:$AT$1,"&lt;"&amp;41))</f>
        <v>3</v>
      </c>
      <c r="CJ33">
        <f>(RANK(_calc_라운드기준!AQ33,_calc_라운드기준!$B33:$AT33,0)+COUNTIFS(_calc_라운드기준!$B33:$AT33,_calc_라운드기준!AQ33,$B$1:$AT$1,"&lt;"&amp;42))-(RANK(AQ33,$B33:$AT33,0)+COUNTIFS($B33:$AT33,AQ33,$B$1:$AT$1,"&lt;"&amp;42))</f>
        <v>-4</v>
      </c>
      <c r="CK33">
        <f>(RANK(_calc_라운드기준!AR33,_calc_라운드기준!$B33:$AT33,0)+COUNTIFS(_calc_라운드기준!$B33:$AT33,_calc_라운드기준!AR33,$B$1:$AT$1,"&lt;"&amp;43))-(RANK(AR33,$B33:$AT33,0)+COUNTIFS($B33:$AT33,AR33,$B$1:$AT$1,"&lt;"&amp;43))</f>
        <v>15</v>
      </c>
      <c r="CL33">
        <f>(RANK(_calc_라운드기준!AS33,_calc_라운드기준!$B33:$AT33,0)+COUNTIFS(_calc_라운드기준!$B33:$AT33,_calc_라운드기준!AS33,$B$1:$AT$1,"&lt;"&amp;44))-(RANK(AS33,$B33:$AT33,0)+COUNTIFS($B33:$AT33,AS33,$B$1:$AT$1,"&lt;"&amp;44))</f>
        <v>15</v>
      </c>
      <c r="CM33">
        <f>(RANK(_calc_라운드기준!AT33,_calc_라운드기준!$B33:$AT33,0)+COUNTIFS(_calc_라운드기준!$B33:$AT33,_calc_라운드기준!AT33,$B$1:$AT$1,"&lt;"&amp;45))-(RANK(AT33,$B33:$AT33,0)+COUNTIFS($B33:$AT33,AT33,$B$1:$AT$1,"&lt;"&amp;45))</f>
        <v>32</v>
      </c>
      <c r="CN33">
        <f t="shared" si="0"/>
        <v>40</v>
      </c>
      <c r="CO33">
        <f t="shared" si="1"/>
        <v>20</v>
      </c>
      <c r="CP33">
        <f t="shared" si="2"/>
        <v>29</v>
      </c>
      <c r="CQ33">
        <f t="shared" si="3"/>
        <v>34</v>
      </c>
      <c r="CR33">
        <f t="shared" si="4"/>
        <v>41</v>
      </c>
      <c r="CS33">
        <f t="shared" si="5"/>
        <v>26</v>
      </c>
      <c r="CT33">
        <f t="shared" si="6"/>
        <v>22</v>
      </c>
      <c r="CU33">
        <f t="shared" si="7"/>
        <v>43</v>
      </c>
      <c r="CV33">
        <f t="shared" si="8"/>
        <v>44</v>
      </c>
      <c r="CW33">
        <f t="shared" si="9"/>
        <v>13</v>
      </c>
      <c r="CX33">
        <f t="shared" si="10"/>
        <v>7</v>
      </c>
      <c r="CY33">
        <f t="shared" si="11"/>
        <v>9</v>
      </c>
      <c r="CZ33">
        <f t="shared" si="12"/>
        <v>8</v>
      </c>
      <c r="DA33">
        <f t="shared" si="13"/>
        <v>14</v>
      </c>
      <c r="DB33">
        <f t="shared" si="14"/>
        <v>12</v>
      </c>
      <c r="DC33">
        <f t="shared" si="15"/>
        <v>23</v>
      </c>
      <c r="DD33">
        <f t="shared" si="16"/>
        <v>35</v>
      </c>
      <c r="DE33">
        <f t="shared" si="17"/>
        <v>4</v>
      </c>
      <c r="DF33">
        <f t="shared" si="18"/>
        <v>5</v>
      </c>
      <c r="DG33">
        <f t="shared" si="19"/>
        <v>33</v>
      </c>
      <c r="DH33">
        <f t="shared" si="20"/>
        <v>1</v>
      </c>
      <c r="DI33">
        <f t="shared" si="21"/>
        <v>17</v>
      </c>
      <c r="DJ33">
        <f t="shared" si="22"/>
        <v>45</v>
      </c>
      <c r="DK33">
        <f t="shared" si="23"/>
        <v>30</v>
      </c>
      <c r="DL33">
        <f t="shared" si="24"/>
        <v>37</v>
      </c>
      <c r="DM33">
        <f t="shared" si="25"/>
        <v>31</v>
      </c>
      <c r="DN33">
        <f t="shared" si="26"/>
        <v>38</v>
      </c>
      <c r="DO33">
        <f t="shared" si="27"/>
        <v>21</v>
      </c>
      <c r="DP33">
        <f t="shared" si="28"/>
        <v>36</v>
      </c>
      <c r="DQ33">
        <f t="shared" si="29"/>
        <v>24</v>
      </c>
      <c r="DR33">
        <f t="shared" si="30"/>
        <v>16</v>
      </c>
      <c r="DS33">
        <f t="shared" si="31"/>
        <v>27</v>
      </c>
      <c r="DT33">
        <f t="shared" si="32"/>
        <v>6</v>
      </c>
      <c r="DU33">
        <f t="shared" si="33"/>
        <v>3</v>
      </c>
      <c r="DV33">
        <f t="shared" si="34"/>
        <v>32</v>
      </c>
      <c r="DW33">
        <f t="shared" si="35"/>
        <v>15</v>
      </c>
      <c r="DX33">
        <f t="shared" si="36"/>
        <v>39</v>
      </c>
      <c r="DY33">
        <f t="shared" si="37"/>
        <v>18</v>
      </c>
      <c r="DZ33">
        <f t="shared" si="38"/>
        <v>25</v>
      </c>
      <c r="EA33">
        <f t="shared" si="39"/>
        <v>42</v>
      </c>
      <c r="EB33">
        <f t="shared" si="40"/>
        <v>19</v>
      </c>
      <c r="EC33">
        <f t="shared" si="41"/>
        <v>28</v>
      </c>
      <c r="ED33">
        <f t="shared" si="42"/>
        <v>10</v>
      </c>
      <c r="EE33">
        <f t="shared" si="43"/>
        <v>11</v>
      </c>
      <c r="EF33">
        <f t="shared" si="44"/>
        <v>2</v>
      </c>
    </row>
    <row r="34" spans="1:136" ht="16.5" customHeight="1">
      <c r="A34">
        <f>_calc_라운드기준!A34</f>
        <v>1212</v>
      </c>
      <c r="B34">
        <f>INDEX(_calc_누적빈도!B:B,$A34)-INDEX(_calc_누적빈도!B:B,$A34-기준600회_후보!$B$1)</f>
        <v>75</v>
      </c>
      <c r="C34">
        <f>INDEX(_calc_누적빈도!C:C,$A34)-INDEX(_calc_누적빈도!C:C,$A34-기준600회_후보!$B$1)</f>
        <v>72</v>
      </c>
      <c r="D34">
        <f>INDEX(_calc_누적빈도!D:D,$A34)-INDEX(_calc_누적빈도!D:D,$A34-기준600회_후보!$B$1)</f>
        <v>89</v>
      </c>
      <c r="E34">
        <f>INDEX(_calc_누적빈도!E:E,$A34)-INDEX(_calc_누적빈도!E:E,$A34-기준600회_후보!$B$1)</f>
        <v>71</v>
      </c>
      <c r="F34">
        <f>INDEX(_calc_누적빈도!F:F,$A34)-INDEX(_calc_누적빈도!F:F,$A34-기준600회_후보!$B$1)</f>
        <v>63</v>
      </c>
      <c r="G34">
        <f>INDEX(_calc_누적빈도!G:G,$A34)-INDEX(_calc_누적빈도!G:G,$A34-기준600회_후보!$B$1)</f>
        <v>91</v>
      </c>
      <c r="H34">
        <f>INDEX(_calc_누적빈도!H:H,$A34)-INDEX(_calc_누적빈도!H:H,$A34-기준600회_후보!$B$1)</f>
        <v>92</v>
      </c>
      <c r="I34">
        <f>INDEX(_calc_누적빈도!I:I,$A34)-INDEX(_calc_누적빈도!I:I,$A34-기준600회_후보!$B$1)</f>
        <v>69</v>
      </c>
      <c r="J34">
        <f>INDEX(_calc_누적빈도!J:J,$A34)-INDEX(_calc_누적빈도!J:J,$A34-기준600회_후보!$B$1)</f>
        <v>71</v>
      </c>
      <c r="K34">
        <f>INDEX(_calc_누적빈도!K:K,$A34)-INDEX(_calc_누적빈도!K:K,$A34-기준600회_후보!$B$1)</f>
        <v>76</v>
      </c>
      <c r="L34">
        <f>INDEX(_calc_누적빈도!L:L,$A34)-INDEX(_calc_누적빈도!L:L,$A34-기준600회_후보!$B$1)</f>
        <v>85</v>
      </c>
      <c r="M34">
        <f>INDEX(_calc_누적빈도!M:M,$A34)-INDEX(_calc_누적빈도!M:M,$A34-기준600회_후보!$B$1)</f>
        <v>97</v>
      </c>
      <c r="N34">
        <f>INDEX(_calc_누적빈도!N:N,$A34)-INDEX(_calc_누적빈도!N:N,$A34-기준600회_후보!$B$1)</f>
        <v>88</v>
      </c>
      <c r="O34">
        <f>INDEX(_calc_누적빈도!O:O,$A34)-INDEX(_calc_누적빈도!O:O,$A34-기준600회_후보!$B$1)</f>
        <v>75</v>
      </c>
      <c r="P34">
        <f>INDEX(_calc_누적빈도!P:P,$A34)-INDEX(_calc_누적빈도!P:P,$A34-기준600회_후보!$B$1)</f>
        <v>85</v>
      </c>
      <c r="Q34">
        <f>INDEX(_calc_누적빈도!Q:Q,$A34)-INDEX(_calc_누적빈도!Q:Q,$A34-기준600회_후보!$B$1)</f>
        <v>95</v>
      </c>
      <c r="R34">
        <f>INDEX(_calc_누적빈도!R:R,$A34)-INDEX(_calc_누적빈도!R:R,$A34-기준600회_후보!$B$1)</f>
        <v>80</v>
      </c>
      <c r="S34">
        <f>INDEX(_calc_누적빈도!S:S,$A34)-INDEX(_calc_누적빈도!S:S,$A34-기준600회_후보!$B$1)</f>
        <v>88</v>
      </c>
      <c r="T34">
        <f>INDEX(_calc_누적빈도!T:T,$A34)-INDEX(_calc_누적빈도!T:T,$A34-기준600회_후보!$B$1)</f>
        <v>87</v>
      </c>
      <c r="U34">
        <f>INDEX(_calc_누적빈도!U:U,$A34)-INDEX(_calc_누적빈도!U:U,$A34-기준600회_후보!$B$1)</f>
        <v>64</v>
      </c>
      <c r="V34">
        <f>INDEX(_calc_누적빈도!V:V,$A34)-INDEX(_calc_누적빈도!V:V,$A34-기준600회_후보!$B$1)</f>
        <v>93</v>
      </c>
      <c r="W34">
        <f>INDEX(_calc_누적빈도!W:W,$A34)-INDEX(_calc_누적빈도!W:W,$A34-기준600회_후보!$B$1)</f>
        <v>68</v>
      </c>
      <c r="X34">
        <f>INDEX(_calc_누적빈도!X:X,$A34)-INDEX(_calc_누적빈도!X:X,$A34-기준600회_후보!$B$1)</f>
        <v>71</v>
      </c>
      <c r="Y34">
        <f>INDEX(_calc_누적빈도!Y:Y,$A34)-INDEX(_calc_누적빈도!Y:Y,$A34-기준600회_후보!$B$1)</f>
        <v>84</v>
      </c>
      <c r="Z34">
        <f>INDEX(_calc_누적빈도!Z:Z,$A34)-INDEX(_calc_누적빈도!Z:Z,$A34-기준600회_후보!$B$1)</f>
        <v>65</v>
      </c>
      <c r="AA34">
        <f>INDEX(_calc_누적빈도!AA:AA,$A34)-INDEX(_calc_누적빈도!AA:AA,$A34-기준600회_후보!$B$1)</f>
        <v>77</v>
      </c>
      <c r="AB34">
        <f>INDEX(_calc_누적빈도!AB:AB,$A34)-INDEX(_calc_누적빈도!AB:AB,$A34-기준600회_후보!$B$1)</f>
        <v>83</v>
      </c>
      <c r="AC34">
        <f>INDEX(_calc_누적빈도!AC:AC,$A34)-INDEX(_calc_누적빈도!AC:AC,$A34-기준600회_후보!$B$1)</f>
        <v>83</v>
      </c>
      <c r="AD34">
        <f>INDEX(_calc_누적빈도!AD:AD,$A34)-INDEX(_calc_누적빈도!AD:AD,$A34-기준600회_후보!$B$1)</f>
        <v>73</v>
      </c>
      <c r="AE34">
        <f>INDEX(_calc_누적빈도!AE:AE,$A34)-INDEX(_calc_누적빈도!AE:AE,$A34-기준600회_후보!$B$1)</f>
        <v>81</v>
      </c>
      <c r="AF34">
        <f>INDEX(_calc_누적빈도!AF:AF,$A34)-INDEX(_calc_누적빈도!AF:AF,$A34-기준600회_후보!$B$1)</f>
        <v>81</v>
      </c>
      <c r="AG34">
        <f>INDEX(_calc_누적빈도!AG:AG,$A34)-INDEX(_calc_누적빈도!AG:AG,$A34-기준600회_후보!$B$1)</f>
        <v>66</v>
      </c>
      <c r="AH34">
        <f>INDEX(_calc_누적빈도!AH:AH,$A34)-INDEX(_calc_누적빈도!AH:AH,$A34-기준600회_후보!$B$1)</f>
        <v>94</v>
      </c>
      <c r="AI34">
        <f>INDEX(_calc_누적빈도!AI:AI,$A34)-INDEX(_calc_누적빈도!AI:AI,$A34-기준600회_후보!$B$1)</f>
        <v>82</v>
      </c>
      <c r="AJ34">
        <f>INDEX(_calc_누적빈도!AJ:AJ,$A34)-INDEX(_calc_누적빈도!AJ:AJ,$A34-기준600회_후보!$B$1)</f>
        <v>81</v>
      </c>
      <c r="AK34">
        <f>INDEX(_calc_누적빈도!AK:AK,$A34)-INDEX(_calc_누적빈도!AK:AK,$A34-기준600회_후보!$B$1)</f>
        <v>79</v>
      </c>
      <c r="AL34">
        <f>INDEX(_calc_누적빈도!AL:AL,$A34)-INDEX(_calc_누적빈도!AL:AL,$A34-기준600회_후보!$B$1)</f>
        <v>76</v>
      </c>
      <c r="AM34">
        <f>INDEX(_calc_누적빈도!AM:AM,$A34)-INDEX(_calc_누적빈도!AM:AM,$A34-기준600회_후보!$B$1)</f>
        <v>93</v>
      </c>
      <c r="AN34">
        <f>INDEX(_calc_누적빈도!AN:AN,$A34)-INDEX(_calc_누적빈도!AN:AN,$A34-기준600회_후보!$B$1)</f>
        <v>84</v>
      </c>
      <c r="AO34">
        <f>INDEX(_calc_누적빈도!AO:AO,$A34)-INDEX(_calc_누적빈도!AO:AO,$A34-기준600회_후보!$B$1)</f>
        <v>72</v>
      </c>
      <c r="AP34">
        <f>INDEX(_calc_누적빈도!AP:AP,$A34)-INDEX(_calc_누적빈도!AP:AP,$A34-기준600회_후보!$B$1)</f>
        <v>76</v>
      </c>
      <c r="AQ34">
        <f>INDEX(_calc_누적빈도!AQ:AQ,$A34)-INDEX(_calc_누적빈도!AQ:AQ,$A34-기준600회_후보!$B$1)</f>
        <v>77</v>
      </c>
      <c r="AR34">
        <f>INDEX(_calc_누적빈도!AR:AR,$A34)-INDEX(_calc_누적빈도!AR:AR,$A34-기준600회_후보!$B$1)</f>
        <v>79</v>
      </c>
      <c r="AS34">
        <f>INDEX(_calc_누적빈도!AS:AS,$A34)-INDEX(_calc_누적빈도!AS:AS,$A34-기준600회_후보!$B$1)</f>
        <v>81</v>
      </c>
      <c r="AT34">
        <f>INDEX(_calc_누적빈도!AT:AT,$A34)-INDEX(_calc_누적빈도!AT:AT,$A34-기준600회_후보!$B$1)</f>
        <v>88</v>
      </c>
      <c r="AU34">
        <f>(RANK(_calc_라운드기준!B34,_calc_라운드기준!$B34:$AT34,0)+COUNTIFS(_calc_라운드기준!$B34:$AT34,_calc_라운드기준!B34,$B$1:$AT$1,"&lt;"&amp;1))-(RANK(B34,$B34:$AT34,0)+COUNTIFS($B34:$AT34,B34,$B$1:$AT$1,"&lt;"&amp;1))</f>
        <v>-22</v>
      </c>
      <c r="AV34">
        <f>(RANK(_calc_라운드기준!C34,_calc_라운드기준!$B34:$AT34,0)+COUNTIFS(_calc_라운드기준!$B34:$AT34,_calc_라운드기준!C34,$B$1:$AT$1,"&lt;"&amp;2))-(RANK(C34,$B34:$AT34,0)+COUNTIFS($B34:$AT34,C34,$B$1:$AT$1,"&lt;"&amp;2))</f>
        <v>2</v>
      </c>
      <c r="AW34">
        <f>(RANK(_calc_라운드기준!D34,_calc_라운드기준!$B34:$AT34,0)+COUNTIFS(_calc_라운드기준!$B34:$AT34,_calc_라운드기준!D34,$B$1:$AT$1,"&lt;"&amp;3))-(RANK(D34,$B34:$AT34,0)+COUNTIFS($B34:$AT34,D34,$B$1:$AT$1,"&lt;"&amp;3))</f>
        <v>-5</v>
      </c>
      <c r="AX34">
        <f>(RANK(_calc_라운드기준!E34,_calc_라운드기준!$B34:$AT34,0)+COUNTIFS(_calc_라운드기준!$B34:$AT34,_calc_라운드기준!E34,$B$1:$AT$1,"&lt;"&amp;4))-(RANK(E34,$B34:$AT34,0)+COUNTIFS($B34:$AT34,E34,$B$1:$AT$1,"&lt;"&amp;4))</f>
        <v>-13</v>
      </c>
      <c r="AY34">
        <f>(RANK(_calc_라운드기준!F34,_calc_라운드기준!$B34:$AT34,0)+COUNTIFS(_calc_라운드기준!$B34:$AT34,_calc_라운드기준!F34,$B$1:$AT$1,"&lt;"&amp;5))-(RANK(F34,$B34:$AT34,0)+COUNTIFS($B34:$AT34,F34,$B$1:$AT$1,"&lt;"&amp;5))</f>
        <v>-20</v>
      </c>
      <c r="AZ34">
        <f>(RANK(_calc_라운드기준!G34,_calc_라운드기준!$B34:$AT34,0)+COUNTIFS(_calc_라운드기준!$B34:$AT34,_calc_라운드기준!G34,$B$1:$AT$1,"&lt;"&amp;6))-(RANK(G34,$B34:$AT34,0)+COUNTIFS($B34:$AT34,G34,$B$1:$AT$1,"&lt;"&amp;6))</f>
        <v>-2</v>
      </c>
      <c r="BA34">
        <f>(RANK(_calc_라운드기준!H34,_calc_라운드기준!$B34:$AT34,0)+COUNTIFS(_calc_라운드기준!$B34:$AT34,_calc_라운드기준!H34,$B$1:$AT$1,"&lt;"&amp;7))-(RANK(H34,$B34:$AT34,0)+COUNTIFS($B34:$AT34,H34,$B$1:$AT$1,"&lt;"&amp;7))</f>
        <v>0</v>
      </c>
      <c r="BB34">
        <f>(RANK(_calc_라운드기준!I34,_calc_라운드기준!$B34:$AT34,0)+COUNTIFS(_calc_라운드기준!$B34:$AT34,_calc_라운드기준!I34,$B$1:$AT$1,"&lt;"&amp;8))-(RANK(I34,$B34:$AT34,0)+COUNTIFS($B34:$AT34,I34,$B$1:$AT$1,"&lt;"&amp;8))</f>
        <v>-22</v>
      </c>
      <c r="BC34">
        <f>(RANK(_calc_라운드기준!J34,_calc_라운드기준!$B34:$AT34,0)+COUNTIFS(_calc_라운드기준!$B34:$AT34,_calc_라운드기준!J34,$B$1:$AT$1,"&lt;"&amp;9))-(RANK(J34,$B34:$AT34,0)+COUNTIFS($B34:$AT34,J34,$B$1:$AT$1,"&lt;"&amp;9))</f>
        <v>-27</v>
      </c>
      <c r="BD34">
        <f>(RANK(_calc_라운드기준!K34,_calc_라운드기준!$B34:$AT34,0)+COUNTIFS(_calc_라운드기준!$B34:$AT34,_calc_라운드기준!K34,$B$1:$AT$1,"&lt;"&amp;10))-(RANK(K34,$B34:$AT34,0)+COUNTIFS($B34:$AT34,K34,$B$1:$AT$1,"&lt;"&amp;10))</f>
        <v>15</v>
      </c>
      <c r="BE34">
        <f>(RANK(_calc_라운드기준!L34,_calc_라운드기준!$B34:$AT34,0)+COUNTIFS(_calc_라운드기준!$B34:$AT34,_calc_라운드기준!L34,$B$1:$AT$1,"&lt;"&amp;11))-(RANK(L34,$B34:$AT34,0)+COUNTIFS($B34:$AT34,L34,$B$1:$AT$1,"&lt;"&amp;11))</f>
        <v>19</v>
      </c>
      <c r="BF34">
        <f>(RANK(_calc_라운드기준!M34,_calc_라운드기준!$B34:$AT34,0)+COUNTIFS(_calc_라운드기준!$B34:$AT34,_calc_라운드기준!M34,$B$1:$AT$1,"&lt;"&amp;12))-(RANK(M34,$B34:$AT34,0)+COUNTIFS($B34:$AT34,M34,$B$1:$AT$1,"&lt;"&amp;12))</f>
        <v>18</v>
      </c>
      <c r="BG34">
        <f>(RANK(_calc_라운드기준!N34,_calc_라운드기준!$B34:$AT34,0)+COUNTIFS(_calc_라운드기준!$B34:$AT34,_calc_라운드기준!N34,$B$1:$AT$1,"&lt;"&amp;13))-(RANK(N34,$B34:$AT34,0)+COUNTIFS($B34:$AT34,N34,$B$1:$AT$1,"&lt;"&amp;13))</f>
        <v>17</v>
      </c>
      <c r="BH34">
        <f>(RANK(_calc_라운드기준!O34,_calc_라운드기준!$B34:$AT34,0)+COUNTIFS(_calc_라운드기준!$B34:$AT34,_calc_라운드기준!O34,$B$1:$AT$1,"&lt;"&amp;14))-(RANK(O34,$B34:$AT34,0)+COUNTIFS($B34:$AT34,O34,$B$1:$AT$1,"&lt;"&amp;14))</f>
        <v>5</v>
      </c>
      <c r="BI34">
        <f>(RANK(_calc_라운드기준!P34,_calc_라운드기준!$B34:$AT34,0)+COUNTIFS(_calc_라운드기준!$B34:$AT34,_calc_라운드기준!P34,$B$1:$AT$1,"&lt;"&amp;15))-(RANK(P34,$B34:$AT34,0)+COUNTIFS($B34:$AT34,P34,$B$1:$AT$1,"&lt;"&amp;15))</f>
        <v>13</v>
      </c>
      <c r="BJ34">
        <f>(RANK(_calc_라운드기준!Q34,_calc_라운드기준!$B34:$AT34,0)+COUNTIFS(_calc_라운드기준!$B34:$AT34,_calc_라운드기준!Q34,$B$1:$AT$1,"&lt;"&amp;16))-(RANK(Q34,$B34:$AT34,0)+COUNTIFS($B34:$AT34,Q34,$B$1:$AT$1,"&lt;"&amp;16))</f>
        <v>0</v>
      </c>
      <c r="BK34">
        <f>(RANK(_calc_라운드기준!R34,_calc_라운드기준!$B34:$AT34,0)+COUNTIFS(_calc_라운드기준!$B34:$AT34,_calc_라운드기준!R34,$B$1:$AT$1,"&lt;"&amp;17))-(RANK(R34,$B34:$AT34,0)+COUNTIFS($B34:$AT34,R34,$B$1:$AT$1,"&lt;"&amp;17))</f>
        <v>-12</v>
      </c>
      <c r="BL34">
        <f>(RANK(_calc_라운드기준!S34,_calc_라운드기준!$B34:$AT34,0)+COUNTIFS(_calc_라운드기준!$B34:$AT34,_calc_라운드기준!S34,$B$1:$AT$1,"&lt;"&amp;18))-(RANK(S34,$B34:$AT34,0)+COUNTIFS($B34:$AT34,S34,$B$1:$AT$1,"&lt;"&amp;18))</f>
        <v>23</v>
      </c>
      <c r="BM34">
        <f>(RANK(_calc_라운드기준!T34,_calc_라운드기준!$B34:$AT34,0)+COUNTIFS(_calc_라운드기준!$B34:$AT34,_calc_라운드기준!T34,$B$1:$AT$1,"&lt;"&amp;19))-(RANK(T34,$B34:$AT34,0)+COUNTIFS($B34:$AT34,T34,$B$1:$AT$1,"&lt;"&amp;19))</f>
        <v>22</v>
      </c>
      <c r="BN34">
        <f>(RANK(_calc_라운드기준!U34,_calc_라운드기준!$B34:$AT34,0)+COUNTIFS(_calc_라운드기준!$B34:$AT34,_calc_라운드기준!U34,$B$1:$AT$1,"&lt;"&amp;20))-(RANK(U34,$B34:$AT34,0)+COUNTIFS($B34:$AT34,U34,$B$1:$AT$1,"&lt;"&amp;20))</f>
        <v>-16</v>
      </c>
      <c r="BO34">
        <f>(RANK(_calc_라운드기준!V34,_calc_라운드기준!$B34:$AT34,0)+COUNTIFS(_calc_라운드기준!$B34:$AT34,_calc_라운드기준!V34,$B$1:$AT$1,"&lt;"&amp;21))-(RANK(V34,$B34:$AT34,0)+COUNTIFS($B34:$AT34,V34,$B$1:$AT$1,"&lt;"&amp;21))</f>
        <v>31</v>
      </c>
      <c r="BP34">
        <f>(RANK(_calc_라운드기준!W34,_calc_라운드기준!$B34:$AT34,0)+COUNTIFS(_calc_라운드기준!$B34:$AT34,_calc_라운드기준!W34,$B$1:$AT$1,"&lt;"&amp;22))-(RANK(W34,$B34:$AT34,0)+COUNTIFS($B34:$AT34,W34,$B$1:$AT$1,"&lt;"&amp;22))</f>
        <v>-2</v>
      </c>
      <c r="BQ34">
        <f>(RANK(_calc_라운드기준!X34,_calc_라운드기준!$B34:$AT34,0)+COUNTIFS(_calc_라운드기준!$B34:$AT34,_calc_라운드기준!X34,$B$1:$AT$1,"&lt;"&amp;23))-(RANK(X34,$B34:$AT34,0)+COUNTIFS($B34:$AT34,X34,$B$1:$AT$1,"&lt;"&amp;23))</f>
        <v>-35</v>
      </c>
      <c r="BR34">
        <f>(RANK(_calc_라운드기준!Y34,_calc_라운드기준!$B34:$AT34,0)+COUNTIFS(_calc_라운드기준!$B34:$AT34,_calc_라운드기준!Y34,$B$1:$AT$1,"&lt;"&amp;24))-(RANK(Y34,$B34:$AT34,0)+COUNTIFS($B34:$AT34,Y34,$B$1:$AT$1,"&lt;"&amp;24))</f>
        <v>-8</v>
      </c>
      <c r="BS34">
        <f>(RANK(_calc_라운드기준!Z34,_calc_라운드기준!$B34:$AT34,0)+COUNTIFS(_calc_라운드기준!$B34:$AT34,_calc_라운드기준!Z34,$B$1:$AT$1,"&lt;"&amp;25))-(RANK(Z34,$B34:$AT34,0)+COUNTIFS($B34:$AT34,Z34,$B$1:$AT$1,"&lt;"&amp;25))</f>
        <v>-14</v>
      </c>
      <c r="BT34">
        <f>(RANK(_calc_라운드기준!AA34,_calc_라운드기준!$B34:$AT34,0)+COUNTIFS(_calc_라운드기준!$B34:$AT34,_calc_라운드기준!AA34,$B$1:$AT$1,"&lt;"&amp;26))-(RANK(AA34,$B34:$AT34,0)+COUNTIFS($B34:$AT34,AA34,$B$1:$AT$1,"&lt;"&amp;26))</f>
        <v>-7</v>
      </c>
      <c r="BU34">
        <f>(RANK(_calc_라운드기준!AB34,_calc_라운드기준!$B34:$AT34,0)+COUNTIFS(_calc_라운드기준!$B34:$AT34,_calc_라운드기준!AB34,$B$1:$AT$1,"&lt;"&amp;27))-(RANK(AB34,$B34:$AT34,0)+COUNTIFS($B34:$AT34,AB34,$B$1:$AT$1,"&lt;"&amp;27))</f>
        <v>-16</v>
      </c>
      <c r="BV34">
        <f>(RANK(_calc_라운드기준!AC34,_calc_라운드기준!$B34:$AT34,0)+COUNTIFS(_calc_라운드기준!$B34:$AT34,_calc_라운드기준!AC34,$B$1:$AT$1,"&lt;"&amp;28))-(RANK(AC34,$B34:$AT34,0)+COUNTIFS($B34:$AT34,AC34,$B$1:$AT$1,"&lt;"&amp;28))</f>
        <v>-5</v>
      </c>
      <c r="BW34">
        <f>(RANK(_calc_라운드기준!AD34,_calc_라운드기준!$B34:$AT34,0)+COUNTIFS(_calc_라운드기준!$B34:$AT34,_calc_라운드기준!AD34,$B$1:$AT$1,"&lt;"&amp;29))-(RANK(AD34,$B34:$AT34,0)+COUNTIFS($B34:$AT34,AD34,$B$1:$AT$1,"&lt;"&amp;29))</f>
        <v>-20</v>
      </c>
      <c r="BX34">
        <f>(RANK(_calc_라운드기준!AE34,_calc_라운드기준!$B34:$AT34,0)+COUNTIFS(_calc_라운드기준!$B34:$AT34,_calc_라운드기준!AE34,$B$1:$AT$1,"&lt;"&amp;30))-(RANK(AE34,$B34:$AT34,0)+COUNTIFS($B34:$AT34,AE34,$B$1:$AT$1,"&lt;"&amp;30))</f>
        <v>1</v>
      </c>
      <c r="BY34">
        <f>(RANK(_calc_라운드기준!AF34,_calc_라운드기준!$B34:$AT34,0)+COUNTIFS(_calc_라운드기준!$B34:$AT34,_calc_라운드기준!AF34,$B$1:$AT$1,"&lt;"&amp;31))-(RANK(AF34,$B34:$AT34,0)+COUNTIFS($B34:$AT34,AF34,$B$1:$AT$1,"&lt;"&amp;31))</f>
        <v>9</v>
      </c>
      <c r="BZ34">
        <f>(RANK(_calc_라운드기준!AG34,_calc_라운드기준!$B34:$AT34,0)+COUNTIFS(_calc_라운드기준!$B34:$AT34,_calc_라운드기준!AG34,$B$1:$AT$1,"&lt;"&amp;32))-(RANK(AG34,$B34:$AT34,0)+COUNTIFS($B34:$AT34,AG34,$B$1:$AT$1,"&lt;"&amp;32))</f>
        <v>-2</v>
      </c>
      <c r="CA34">
        <f>(RANK(_calc_라운드기준!AH34,_calc_라운드기준!$B34:$AT34,0)+COUNTIFS(_calc_라운드기준!$B34:$AT34,_calc_라운드기준!AH34,$B$1:$AT$1,"&lt;"&amp;33))-(RANK(AH34,$B34:$AT34,0)+COUNTIFS($B34:$AT34,AH34,$B$1:$AT$1,"&lt;"&amp;33))</f>
        <v>19</v>
      </c>
      <c r="CB34">
        <f>(RANK(_calc_라운드기준!AI34,_calc_라운드기준!$B34:$AT34,0)+COUNTIFS(_calc_라운드기준!$B34:$AT34,_calc_라운드기준!AI34,$B$1:$AT$1,"&lt;"&amp;34))-(RANK(AI34,$B34:$AT34,0)+COUNTIFS($B34:$AT34,AI34,$B$1:$AT$1,"&lt;"&amp;34))</f>
        <v>26</v>
      </c>
      <c r="CC34">
        <f>(RANK(_calc_라운드기준!AJ34,_calc_라운드기준!$B34:$AT34,0)+COUNTIFS(_calc_라운드기준!$B34:$AT34,_calc_라운드기준!AJ34,$B$1:$AT$1,"&lt;"&amp;35))-(RANK(AJ34,$B34:$AT34,0)+COUNTIFS($B34:$AT34,AJ34,$B$1:$AT$1,"&lt;"&amp;35))</f>
        <v>-7</v>
      </c>
      <c r="CD34">
        <f>(RANK(_calc_라운드기준!AK34,_calc_라운드기준!$B34:$AT34,0)+COUNTIFS(_calc_라운드기준!$B34:$AT34,_calc_라운드기준!AK34,$B$1:$AT$1,"&lt;"&amp;36))-(RANK(AK34,$B34:$AT34,0)+COUNTIFS($B34:$AT34,AK34,$B$1:$AT$1,"&lt;"&amp;36))</f>
        <v>6</v>
      </c>
      <c r="CE34">
        <f>(RANK(_calc_라운드기준!AL34,_calc_라운드기준!$B34:$AT34,0)+COUNTIFS(_calc_라운드기준!$B34:$AT34,_calc_라운드기준!AL34,$B$1:$AT$1,"&lt;"&amp;37))-(RANK(AL34,$B34:$AT34,0)+COUNTIFS($B34:$AT34,AL34,$B$1:$AT$1,"&lt;"&amp;37))</f>
        <v>-14</v>
      </c>
      <c r="CF34">
        <f>(RANK(_calc_라운드기준!AM34,_calc_라운드기준!$B34:$AT34,0)+COUNTIFS(_calc_라운드기준!$B34:$AT34,_calc_라운드기준!AM34,$B$1:$AT$1,"&lt;"&amp;38))-(RANK(AM34,$B34:$AT34,0)+COUNTIFS($B34:$AT34,AM34,$B$1:$AT$1,"&lt;"&amp;38))</f>
        <v>3</v>
      </c>
      <c r="CG34">
        <f>(RANK(_calc_라운드기준!AN34,_calc_라운드기준!$B34:$AT34,0)+COUNTIFS(_calc_라운드기준!$B34:$AT34,_calc_라운드기준!AN34,$B$1:$AT$1,"&lt;"&amp;39))-(RANK(AN34,$B34:$AT34,0)+COUNTIFS($B34:$AT34,AN34,$B$1:$AT$1,"&lt;"&amp;39))</f>
        <v>1</v>
      </c>
      <c r="CH34">
        <f>(RANK(_calc_라운드기준!AO34,_calc_라운드기준!$B34:$AT34,0)+COUNTIFS(_calc_라운드기준!$B34:$AT34,_calc_라운드기준!AO34,$B$1:$AT$1,"&lt;"&amp;40))-(RANK(AO34,$B34:$AT34,0)+COUNTIFS($B34:$AT34,AO34,$B$1:$AT$1,"&lt;"&amp;40))</f>
        <v>-27</v>
      </c>
      <c r="CI34">
        <f>(RANK(_calc_라운드기준!AP34,_calc_라운드기준!$B34:$AT34,0)+COUNTIFS(_calc_라운드기준!$B34:$AT34,_calc_라운드기준!AP34,$B$1:$AT$1,"&lt;"&amp;41))-(RANK(AP34,$B34:$AT34,0)+COUNTIFS($B34:$AT34,AP34,$B$1:$AT$1,"&lt;"&amp;41))</f>
        <v>5</v>
      </c>
      <c r="CJ34">
        <f>(RANK(_calc_라운드기준!AQ34,_calc_라운드기준!$B34:$AT34,0)+COUNTIFS(_calc_라운드기준!$B34:$AT34,_calc_라운드기준!AQ34,$B$1:$AT$1,"&lt;"&amp;42))-(RANK(AQ34,$B34:$AT34,0)+COUNTIFS($B34:$AT34,AQ34,$B$1:$AT$1,"&lt;"&amp;42))</f>
        <v>-5</v>
      </c>
      <c r="CK34">
        <f>(RANK(_calc_라운드기준!AR34,_calc_라운드기준!$B34:$AT34,0)+COUNTIFS(_calc_라운드기준!$B34:$AT34,_calc_라운드기준!AR34,$B$1:$AT$1,"&lt;"&amp;43))-(RANK(AR34,$B34:$AT34,0)+COUNTIFS($B34:$AT34,AR34,$B$1:$AT$1,"&lt;"&amp;43))</f>
        <v>15</v>
      </c>
      <c r="CL34">
        <f>(RANK(_calc_라운드기준!AS34,_calc_라운드기준!$B34:$AT34,0)+COUNTIFS(_calc_라운드기준!$B34:$AT34,_calc_라운드기준!AS34,$B$1:$AT$1,"&lt;"&amp;44))-(RANK(AS34,$B34:$AT34,0)+COUNTIFS($B34:$AT34,AS34,$B$1:$AT$1,"&lt;"&amp;44))</f>
        <v>19</v>
      </c>
      <c r="CM34">
        <f>(RANK(_calc_라운드기준!AT34,_calc_라운드기준!$B34:$AT34,0)+COUNTIFS(_calc_라운드기준!$B34:$AT34,_calc_라운드기준!AT34,$B$1:$AT$1,"&lt;"&amp;45))-(RANK(AT34,$B34:$AT34,0)+COUNTIFS($B34:$AT34,AT34,$B$1:$AT$1,"&lt;"&amp;45))</f>
        <v>32</v>
      </c>
      <c r="CN34">
        <f t="shared" ref="CN34:CN52" si="45">RANK(AU34,$AU34:$CM34,0)+COUNTIFS($AU34:$CM34,AU34,$B$1:$AT$1,"&lt;"&amp;1)</f>
        <v>41</v>
      </c>
      <c r="CO34">
        <f t="shared" ref="CO34:CO52" si="46">RANK(AV34,$AU34:$CM34,0)+COUNTIFS($AU34:$CM34,AV34,$B$1:$AT$1,"&lt;"&amp;2)</f>
        <v>19</v>
      </c>
      <c r="CP34">
        <f t="shared" ref="CP34:CP52" si="47">RANK(AW34,$AU34:$CM34,0)+COUNTIFS($AU34:$CM34,AW34,$B$1:$AT$1,"&lt;"&amp;3)</f>
        <v>27</v>
      </c>
      <c r="CQ34">
        <f t="shared" ref="CQ34:CQ52" si="48">RANK(AX34,$AU34:$CM34,0)+COUNTIFS($AU34:$CM34,AX34,$B$1:$AT$1,"&lt;"&amp;4)</f>
        <v>34</v>
      </c>
      <c r="CR34">
        <f t="shared" ref="CR34:CR52" si="49">RANK(AY34,$AU34:$CM34,0)+COUNTIFS($AU34:$CM34,AY34,$B$1:$AT$1,"&lt;"&amp;5)</f>
        <v>39</v>
      </c>
      <c r="CS34">
        <f t="shared" ref="CS34:CS52" si="50">RANK(AZ34,$AU34:$CM34,0)+COUNTIFS($AU34:$CM34,AZ34,$B$1:$AT$1,"&lt;"&amp;6)</f>
        <v>24</v>
      </c>
      <c r="CT34">
        <f t="shared" ref="CT34:CT52" si="51">RANK(BA34,$AU34:$CM34,0)+COUNTIFS($AU34:$CM34,BA34,$B$1:$AT$1,"&lt;"&amp;7)</f>
        <v>22</v>
      </c>
      <c r="CU34">
        <f t="shared" ref="CU34:CU52" si="52">RANK(BB34,$AU34:$CM34,0)+COUNTIFS($AU34:$CM34,BB34,$B$1:$AT$1,"&lt;"&amp;8)</f>
        <v>42</v>
      </c>
      <c r="CV34">
        <f t="shared" ref="CV34:CV52" si="53">RANK(BC34,$AU34:$CM34,0)+COUNTIFS($AU34:$CM34,BC34,$B$1:$AT$1,"&lt;"&amp;9)</f>
        <v>43</v>
      </c>
      <c r="CW34">
        <f t="shared" ref="CW34:CW52" si="54">RANK(BD34,$AU34:$CM34,0)+COUNTIFS($AU34:$CM34,BD34,$B$1:$AT$1,"&lt;"&amp;10)</f>
        <v>11</v>
      </c>
      <c r="CX34">
        <f t="shared" ref="CX34:CX52" si="55">RANK(BE34,$AU34:$CM34,0)+COUNTIFS($AU34:$CM34,BE34,$B$1:$AT$1,"&lt;"&amp;11)</f>
        <v>6</v>
      </c>
      <c r="CY34">
        <f t="shared" ref="CY34:CY52" si="56">RANK(BF34,$AU34:$CM34,0)+COUNTIFS($AU34:$CM34,BF34,$B$1:$AT$1,"&lt;"&amp;12)</f>
        <v>9</v>
      </c>
      <c r="CZ34">
        <f t="shared" ref="CZ34:CZ52" si="57">RANK(BG34,$AU34:$CM34,0)+COUNTIFS($AU34:$CM34,BG34,$B$1:$AT$1,"&lt;"&amp;13)</f>
        <v>10</v>
      </c>
      <c r="DA34">
        <f t="shared" ref="DA34:DA52" si="58">RANK(BH34,$AU34:$CM34,0)+COUNTIFS($AU34:$CM34,BH34,$B$1:$AT$1,"&lt;"&amp;14)</f>
        <v>16</v>
      </c>
      <c r="DB34">
        <f t="shared" ref="DB34:DB52" si="59">RANK(BI34,$AU34:$CM34,0)+COUNTIFS($AU34:$CM34,BI34,$B$1:$AT$1,"&lt;"&amp;15)</f>
        <v>13</v>
      </c>
      <c r="DC34">
        <f t="shared" ref="DC34:DC52" si="60">RANK(BJ34,$AU34:$CM34,0)+COUNTIFS($AU34:$CM34,BJ34,$B$1:$AT$1,"&lt;"&amp;16)</f>
        <v>23</v>
      </c>
      <c r="DD34">
        <f t="shared" ref="DD34:DD52" si="61">RANK(BK34,$AU34:$CM34,0)+COUNTIFS($AU34:$CM34,BK34,$B$1:$AT$1,"&lt;"&amp;17)</f>
        <v>33</v>
      </c>
      <c r="DE34">
        <f t="shared" ref="DE34:DE52" si="62">RANK(BL34,$AU34:$CM34,0)+COUNTIFS($AU34:$CM34,BL34,$B$1:$AT$1,"&lt;"&amp;18)</f>
        <v>4</v>
      </c>
      <c r="DF34">
        <f t="shared" ref="DF34:DF52" si="63">RANK(BM34,$AU34:$CM34,0)+COUNTIFS($AU34:$CM34,BM34,$B$1:$AT$1,"&lt;"&amp;19)</f>
        <v>5</v>
      </c>
      <c r="DG34">
        <f t="shared" ref="DG34:DG52" si="64">RANK(BN34,$AU34:$CM34,0)+COUNTIFS($AU34:$CM34,BN34,$B$1:$AT$1,"&lt;"&amp;20)</f>
        <v>37</v>
      </c>
      <c r="DH34">
        <f t="shared" ref="DH34:DH52" si="65">RANK(BO34,$AU34:$CM34,0)+COUNTIFS($AU34:$CM34,BO34,$B$1:$AT$1,"&lt;"&amp;21)</f>
        <v>2</v>
      </c>
      <c r="DI34">
        <f t="shared" ref="DI34:DI52" si="66">RANK(BP34,$AU34:$CM34,0)+COUNTIFS($AU34:$CM34,BP34,$B$1:$AT$1,"&lt;"&amp;22)</f>
        <v>25</v>
      </c>
      <c r="DJ34">
        <f t="shared" ref="DJ34:DJ52" si="67">RANK(BQ34,$AU34:$CM34,0)+COUNTIFS($AU34:$CM34,BQ34,$B$1:$AT$1,"&lt;"&amp;23)</f>
        <v>45</v>
      </c>
      <c r="DK34">
        <f t="shared" ref="DK34:DK52" si="68">RANK(BR34,$AU34:$CM34,0)+COUNTIFS($AU34:$CM34,BR34,$B$1:$AT$1,"&lt;"&amp;24)</f>
        <v>32</v>
      </c>
      <c r="DL34">
        <f t="shared" ref="DL34:DL52" si="69">RANK(BS34,$AU34:$CM34,0)+COUNTIFS($AU34:$CM34,BS34,$B$1:$AT$1,"&lt;"&amp;25)</f>
        <v>35</v>
      </c>
      <c r="DM34">
        <f t="shared" ref="DM34:DM52" si="70">RANK(BT34,$AU34:$CM34,0)+COUNTIFS($AU34:$CM34,BT34,$B$1:$AT$1,"&lt;"&amp;26)</f>
        <v>30</v>
      </c>
      <c r="DN34">
        <f t="shared" ref="DN34:DN52" si="71">RANK(BU34,$AU34:$CM34,0)+COUNTIFS($AU34:$CM34,BU34,$B$1:$AT$1,"&lt;"&amp;27)</f>
        <v>38</v>
      </c>
      <c r="DO34">
        <f t="shared" ref="DO34:DO52" si="72">RANK(BV34,$AU34:$CM34,0)+COUNTIFS($AU34:$CM34,BV34,$B$1:$AT$1,"&lt;"&amp;28)</f>
        <v>28</v>
      </c>
      <c r="DP34">
        <f t="shared" ref="DP34:DP52" si="73">RANK(BW34,$AU34:$CM34,0)+COUNTIFS($AU34:$CM34,BW34,$B$1:$AT$1,"&lt;"&amp;29)</f>
        <v>40</v>
      </c>
      <c r="DQ34">
        <f t="shared" ref="DQ34:DQ52" si="74">RANK(BX34,$AU34:$CM34,0)+COUNTIFS($AU34:$CM34,BX34,$B$1:$AT$1,"&lt;"&amp;30)</f>
        <v>20</v>
      </c>
      <c r="DR34">
        <f t="shared" ref="DR34:DR52" si="75">RANK(BY34,$AU34:$CM34,0)+COUNTIFS($AU34:$CM34,BY34,$B$1:$AT$1,"&lt;"&amp;31)</f>
        <v>14</v>
      </c>
      <c r="DS34">
        <f t="shared" ref="DS34:DS52" si="76">RANK(BZ34,$AU34:$CM34,0)+COUNTIFS($AU34:$CM34,BZ34,$B$1:$AT$1,"&lt;"&amp;32)</f>
        <v>26</v>
      </c>
      <c r="DT34">
        <f t="shared" ref="DT34:DT52" si="77">RANK(CA34,$AU34:$CM34,0)+COUNTIFS($AU34:$CM34,CA34,$B$1:$AT$1,"&lt;"&amp;33)</f>
        <v>7</v>
      </c>
      <c r="DU34">
        <f t="shared" ref="DU34:DU52" si="78">RANK(CB34,$AU34:$CM34,0)+COUNTIFS($AU34:$CM34,CB34,$B$1:$AT$1,"&lt;"&amp;34)</f>
        <v>3</v>
      </c>
      <c r="DV34">
        <f t="shared" ref="DV34:DV52" si="79">RANK(CC34,$AU34:$CM34,0)+COUNTIFS($AU34:$CM34,CC34,$B$1:$AT$1,"&lt;"&amp;35)</f>
        <v>31</v>
      </c>
      <c r="DW34">
        <f t="shared" ref="DW34:DW52" si="80">RANK(CD34,$AU34:$CM34,0)+COUNTIFS($AU34:$CM34,CD34,$B$1:$AT$1,"&lt;"&amp;36)</f>
        <v>15</v>
      </c>
      <c r="DX34">
        <f t="shared" ref="DX34:DX52" si="81">RANK(CE34,$AU34:$CM34,0)+COUNTIFS($AU34:$CM34,CE34,$B$1:$AT$1,"&lt;"&amp;37)</f>
        <v>36</v>
      </c>
      <c r="DY34">
        <f t="shared" ref="DY34:DY52" si="82">RANK(CF34,$AU34:$CM34,0)+COUNTIFS($AU34:$CM34,CF34,$B$1:$AT$1,"&lt;"&amp;38)</f>
        <v>18</v>
      </c>
      <c r="DZ34">
        <f t="shared" ref="DZ34:DZ52" si="83">RANK(CG34,$AU34:$CM34,0)+COUNTIFS($AU34:$CM34,CG34,$B$1:$AT$1,"&lt;"&amp;39)</f>
        <v>21</v>
      </c>
      <c r="EA34">
        <f t="shared" ref="EA34:EA52" si="84">RANK(CH34,$AU34:$CM34,0)+COUNTIFS($AU34:$CM34,CH34,$B$1:$AT$1,"&lt;"&amp;40)</f>
        <v>44</v>
      </c>
      <c r="EB34">
        <f t="shared" ref="EB34:EB52" si="85">RANK(CI34,$AU34:$CM34,0)+COUNTIFS($AU34:$CM34,CI34,$B$1:$AT$1,"&lt;"&amp;41)</f>
        <v>17</v>
      </c>
      <c r="EC34">
        <f t="shared" ref="EC34:EC52" si="86">RANK(CJ34,$AU34:$CM34,0)+COUNTIFS($AU34:$CM34,CJ34,$B$1:$AT$1,"&lt;"&amp;42)</f>
        <v>29</v>
      </c>
      <c r="ED34">
        <f t="shared" ref="ED34:ED52" si="87">RANK(CK34,$AU34:$CM34,0)+COUNTIFS($AU34:$CM34,CK34,$B$1:$AT$1,"&lt;"&amp;43)</f>
        <v>12</v>
      </c>
      <c r="EE34">
        <f t="shared" ref="EE34:EE52" si="88">RANK(CL34,$AU34:$CM34,0)+COUNTIFS($AU34:$CM34,CL34,$B$1:$AT$1,"&lt;"&amp;44)</f>
        <v>8</v>
      </c>
      <c r="EF34">
        <f t="shared" ref="EF34:EF52" si="89">RANK(CM34,$AU34:$CM34,0)+COUNTIFS($AU34:$CM34,CM34,$B$1:$AT$1,"&lt;"&amp;45)</f>
        <v>1</v>
      </c>
    </row>
    <row r="35" spans="1:136" ht="16.5" customHeight="1">
      <c r="A35">
        <f>_calc_라운드기준!A35</f>
        <v>1211</v>
      </c>
      <c r="B35">
        <f>INDEX(_calc_누적빈도!B:B,$A35)-INDEX(_calc_누적빈도!B:B,$A35-기준600회_후보!$B$1)</f>
        <v>75</v>
      </c>
      <c r="C35">
        <f>INDEX(_calc_누적빈도!C:C,$A35)-INDEX(_calc_누적빈도!C:C,$A35-기준600회_후보!$B$1)</f>
        <v>73</v>
      </c>
      <c r="D35">
        <f>INDEX(_calc_누적빈도!D:D,$A35)-INDEX(_calc_누적빈도!D:D,$A35-기준600회_후보!$B$1)</f>
        <v>89</v>
      </c>
      <c r="E35">
        <f>INDEX(_calc_누적빈도!E:E,$A35)-INDEX(_calc_누적빈도!E:E,$A35-기준600회_후보!$B$1)</f>
        <v>71</v>
      </c>
      <c r="F35">
        <f>INDEX(_calc_누적빈도!F:F,$A35)-INDEX(_calc_누적빈도!F:F,$A35-기준600회_후보!$B$1)</f>
        <v>63</v>
      </c>
      <c r="G35">
        <f>INDEX(_calc_누적빈도!G:G,$A35)-INDEX(_calc_누적빈도!G:G,$A35-기준600회_후보!$B$1)</f>
        <v>91</v>
      </c>
      <c r="H35">
        <f>INDEX(_calc_누적빈도!H:H,$A35)-INDEX(_calc_누적빈도!H:H,$A35-기준600회_후보!$B$1)</f>
        <v>92</v>
      </c>
      <c r="I35">
        <f>INDEX(_calc_누적빈도!I:I,$A35)-INDEX(_calc_누적빈도!I:I,$A35-기준600회_후보!$B$1)</f>
        <v>69</v>
      </c>
      <c r="J35">
        <f>INDEX(_calc_누적빈도!J:J,$A35)-INDEX(_calc_누적빈도!J:J,$A35-기준600회_후보!$B$1)</f>
        <v>71</v>
      </c>
      <c r="K35">
        <f>INDEX(_calc_누적빈도!K:K,$A35)-INDEX(_calc_누적빈도!K:K,$A35-기준600회_후보!$B$1)</f>
        <v>76</v>
      </c>
      <c r="L35">
        <f>INDEX(_calc_누적빈도!L:L,$A35)-INDEX(_calc_누적빈도!L:L,$A35-기준600회_후보!$B$1)</f>
        <v>85</v>
      </c>
      <c r="M35">
        <f>INDEX(_calc_누적빈도!M:M,$A35)-INDEX(_calc_누적빈도!M:M,$A35-기준600회_후보!$B$1)</f>
        <v>97</v>
      </c>
      <c r="N35">
        <f>INDEX(_calc_누적빈도!N:N,$A35)-INDEX(_calc_누적빈도!N:N,$A35-기준600회_후보!$B$1)</f>
        <v>88</v>
      </c>
      <c r="O35">
        <f>INDEX(_calc_누적빈도!O:O,$A35)-INDEX(_calc_누적빈도!O:O,$A35-기준600회_후보!$B$1)</f>
        <v>75</v>
      </c>
      <c r="P35">
        <f>INDEX(_calc_누적빈도!P:P,$A35)-INDEX(_calc_누적빈도!P:P,$A35-기준600회_후보!$B$1)</f>
        <v>85</v>
      </c>
      <c r="Q35">
        <f>INDEX(_calc_누적빈도!Q:Q,$A35)-INDEX(_calc_누적빈도!Q:Q,$A35-기준600회_후보!$B$1)</f>
        <v>95</v>
      </c>
      <c r="R35">
        <f>INDEX(_calc_누적빈도!R:R,$A35)-INDEX(_calc_누적빈도!R:R,$A35-기준600회_후보!$B$1)</f>
        <v>80</v>
      </c>
      <c r="S35">
        <f>INDEX(_calc_누적빈도!S:S,$A35)-INDEX(_calc_누적빈도!S:S,$A35-기준600회_후보!$B$1)</f>
        <v>88</v>
      </c>
      <c r="T35">
        <f>INDEX(_calc_누적빈도!T:T,$A35)-INDEX(_calc_누적빈도!T:T,$A35-기준600회_후보!$B$1)</f>
        <v>87</v>
      </c>
      <c r="U35">
        <f>INDEX(_calc_누적빈도!U:U,$A35)-INDEX(_calc_누적빈도!U:U,$A35-기준600회_후보!$B$1)</f>
        <v>64</v>
      </c>
      <c r="V35">
        <f>INDEX(_calc_누적빈도!V:V,$A35)-INDEX(_calc_누적빈도!V:V,$A35-기준600회_후보!$B$1)</f>
        <v>93</v>
      </c>
      <c r="W35">
        <f>INDEX(_calc_누적빈도!W:W,$A35)-INDEX(_calc_누적빈도!W:W,$A35-기준600회_후보!$B$1)</f>
        <v>69</v>
      </c>
      <c r="X35">
        <f>INDEX(_calc_누적빈도!X:X,$A35)-INDEX(_calc_누적빈도!X:X,$A35-기준600회_후보!$B$1)</f>
        <v>70</v>
      </c>
      <c r="Y35">
        <f>INDEX(_calc_누적빈도!Y:Y,$A35)-INDEX(_calc_누적빈도!Y:Y,$A35-기준600회_후보!$B$1)</f>
        <v>84</v>
      </c>
      <c r="Z35">
        <f>INDEX(_calc_누적빈도!Z:Z,$A35)-INDEX(_calc_누적빈도!Z:Z,$A35-기준600회_후보!$B$1)</f>
        <v>65</v>
      </c>
      <c r="AA35">
        <f>INDEX(_calc_누적빈도!AA:AA,$A35)-INDEX(_calc_누적빈도!AA:AA,$A35-기준600회_후보!$B$1)</f>
        <v>76</v>
      </c>
      <c r="AB35">
        <f>INDEX(_calc_누적빈도!AB:AB,$A35)-INDEX(_calc_누적빈도!AB:AB,$A35-기준600회_후보!$B$1)</f>
        <v>83</v>
      </c>
      <c r="AC35">
        <f>INDEX(_calc_누적빈도!AC:AC,$A35)-INDEX(_calc_누적빈도!AC:AC,$A35-기준600회_후보!$B$1)</f>
        <v>83</v>
      </c>
      <c r="AD35">
        <f>INDEX(_calc_누적빈도!AD:AD,$A35)-INDEX(_calc_누적빈도!AD:AD,$A35-기준600회_후보!$B$1)</f>
        <v>73</v>
      </c>
      <c r="AE35">
        <f>INDEX(_calc_누적빈도!AE:AE,$A35)-INDEX(_calc_누적빈도!AE:AE,$A35-기준600회_후보!$B$1)</f>
        <v>81</v>
      </c>
      <c r="AF35">
        <f>INDEX(_calc_누적빈도!AF:AF,$A35)-INDEX(_calc_누적빈도!AF:AF,$A35-기준600회_후보!$B$1)</f>
        <v>81</v>
      </c>
      <c r="AG35">
        <f>INDEX(_calc_누적빈도!AG:AG,$A35)-INDEX(_calc_누적빈도!AG:AG,$A35-기준600회_후보!$B$1)</f>
        <v>66</v>
      </c>
      <c r="AH35">
        <f>INDEX(_calc_누적빈도!AH:AH,$A35)-INDEX(_calc_누적빈도!AH:AH,$A35-기준600회_후보!$B$1)</f>
        <v>95</v>
      </c>
      <c r="AI35">
        <f>INDEX(_calc_누적빈도!AI:AI,$A35)-INDEX(_calc_누적빈도!AI:AI,$A35-기준600회_후보!$B$1)</f>
        <v>82</v>
      </c>
      <c r="AJ35">
        <f>INDEX(_calc_누적빈도!AJ:AJ,$A35)-INDEX(_calc_누적빈도!AJ:AJ,$A35-기준600회_후보!$B$1)</f>
        <v>80</v>
      </c>
      <c r="AK35">
        <f>INDEX(_calc_누적빈도!AK:AK,$A35)-INDEX(_calc_누적빈도!AK:AK,$A35-기준600회_후보!$B$1)</f>
        <v>80</v>
      </c>
      <c r="AL35">
        <f>INDEX(_calc_누적빈도!AL:AL,$A35)-INDEX(_calc_누적빈도!AL:AL,$A35-기준600회_후보!$B$1)</f>
        <v>77</v>
      </c>
      <c r="AM35">
        <f>INDEX(_calc_누적빈도!AM:AM,$A35)-INDEX(_calc_누적빈도!AM:AM,$A35-기준600회_후보!$B$1)</f>
        <v>92</v>
      </c>
      <c r="AN35">
        <f>INDEX(_calc_누적빈도!AN:AN,$A35)-INDEX(_calc_누적빈도!AN:AN,$A35-기준600회_후보!$B$1)</f>
        <v>84</v>
      </c>
      <c r="AO35">
        <f>INDEX(_calc_누적빈도!AO:AO,$A35)-INDEX(_calc_누적빈도!AO:AO,$A35-기준600회_후보!$B$1)</f>
        <v>71</v>
      </c>
      <c r="AP35">
        <f>INDEX(_calc_누적빈도!AP:AP,$A35)-INDEX(_calc_누적빈도!AP:AP,$A35-기준600회_후보!$B$1)</f>
        <v>76</v>
      </c>
      <c r="AQ35">
        <f>INDEX(_calc_누적빈도!AQ:AQ,$A35)-INDEX(_calc_누적빈도!AQ:AQ,$A35-기준600회_후보!$B$1)</f>
        <v>77</v>
      </c>
      <c r="AR35">
        <f>INDEX(_calc_누적빈도!AR:AR,$A35)-INDEX(_calc_누적빈도!AR:AR,$A35-기준600회_후보!$B$1)</f>
        <v>79</v>
      </c>
      <c r="AS35">
        <f>INDEX(_calc_누적빈도!AS:AS,$A35)-INDEX(_calc_누적빈도!AS:AS,$A35-기준600회_후보!$B$1)</f>
        <v>81</v>
      </c>
      <c r="AT35">
        <f>INDEX(_calc_누적빈도!AT:AT,$A35)-INDEX(_calc_누적빈도!AT:AT,$A35-기준600회_후보!$B$1)</f>
        <v>88</v>
      </c>
      <c r="AU35">
        <f>(RANK(_calc_라운드기준!B35,_calc_라운드기준!$B35:$AT35,0)+COUNTIFS(_calc_라운드기준!$B35:$AT35,_calc_라운드기준!B35,$B$1:$AT$1,"&lt;"&amp;1))-(RANK(B35,$B35:$AT35,0)+COUNTIFS($B35:$AT35,B35,$B$1:$AT$1,"&lt;"&amp;1))</f>
        <v>-24</v>
      </c>
      <c r="AV35">
        <f>(RANK(_calc_라운드기준!C35,_calc_라운드기준!$B35:$AT35,0)+COUNTIFS(_calc_라운드기준!$B35:$AT35,_calc_라운드기준!C35,$B$1:$AT$1,"&lt;"&amp;2))-(RANK(C35,$B35:$AT35,0)+COUNTIFS($B35:$AT35,C35,$B$1:$AT$1,"&lt;"&amp;2))</f>
        <v>-2</v>
      </c>
      <c r="AW35">
        <f>(RANK(_calc_라운드기준!D35,_calc_라운드기준!$B35:$AT35,0)+COUNTIFS(_calc_라운드기준!$B35:$AT35,_calc_라운드기준!D35,$B$1:$AT$1,"&lt;"&amp;3))-(RANK(D35,$B35:$AT35,0)+COUNTIFS($B35:$AT35,D35,$B$1:$AT$1,"&lt;"&amp;3))</f>
        <v>-5</v>
      </c>
      <c r="AX35">
        <f>(RANK(_calc_라운드기준!E35,_calc_라운드기준!$B35:$AT35,0)+COUNTIFS(_calc_라운드기준!$B35:$AT35,_calc_라운드기준!E35,$B$1:$AT$1,"&lt;"&amp;4))-(RANK(E35,$B35:$AT35,0)+COUNTIFS($B35:$AT35,E35,$B$1:$AT$1,"&lt;"&amp;4))</f>
        <v>-12</v>
      </c>
      <c r="AY35">
        <f>(RANK(_calc_라운드기준!F35,_calc_라운드기준!$B35:$AT35,0)+COUNTIFS(_calc_라운드기준!$B35:$AT35,_calc_라운드기준!F35,$B$1:$AT$1,"&lt;"&amp;5))-(RANK(F35,$B35:$AT35,0)+COUNTIFS($B35:$AT35,F35,$B$1:$AT$1,"&lt;"&amp;5))</f>
        <v>-20</v>
      </c>
      <c r="AZ35">
        <f>(RANK(_calc_라운드기준!G35,_calc_라운드기준!$B35:$AT35,0)+COUNTIFS(_calc_라운드기준!$B35:$AT35,_calc_라운드기준!G35,$B$1:$AT$1,"&lt;"&amp;6))-(RANK(G35,$B35:$AT35,0)+COUNTIFS($B35:$AT35,G35,$B$1:$AT$1,"&lt;"&amp;6))</f>
        <v>-2</v>
      </c>
      <c r="BA35">
        <f>(RANK(_calc_라운드기준!H35,_calc_라운드기준!$B35:$AT35,0)+COUNTIFS(_calc_라운드기준!$B35:$AT35,_calc_라운드기준!H35,$B$1:$AT$1,"&lt;"&amp;7))-(RANK(H35,$B35:$AT35,0)+COUNTIFS($B35:$AT35,H35,$B$1:$AT$1,"&lt;"&amp;7))</f>
        <v>1</v>
      </c>
      <c r="BB35">
        <f>(RANK(_calc_라운드기준!I35,_calc_라운드기준!$B35:$AT35,0)+COUNTIFS(_calc_라운드기준!$B35:$AT35,_calc_라운드기준!I35,$B$1:$AT$1,"&lt;"&amp;8))-(RANK(I35,$B35:$AT35,0)+COUNTIFS($B35:$AT35,I35,$B$1:$AT$1,"&lt;"&amp;8))</f>
        <v>-21</v>
      </c>
      <c r="BC35">
        <f>(RANK(_calc_라운드기준!J35,_calc_라운드기준!$B35:$AT35,0)+COUNTIFS(_calc_라운드기준!$B35:$AT35,_calc_라운드기준!J35,$B$1:$AT$1,"&lt;"&amp;9))-(RANK(J35,$B35:$AT35,0)+COUNTIFS($B35:$AT35,J35,$B$1:$AT$1,"&lt;"&amp;9))</f>
        <v>-28</v>
      </c>
      <c r="BD35">
        <f>(RANK(_calc_라운드기준!K35,_calc_라운드기준!$B35:$AT35,0)+COUNTIFS(_calc_라운드기준!$B35:$AT35,_calc_라운드기준!K35,$B$1:$AT$1,"&lt;"&amp;10))-(RANK(K35,$B35:$AT35,0)+COUNTIFS($B35:$AT35,K35,$B$1:$AT$1,"&lt;"&amp;10))</f>
        <v>15</v>
      </c>
      <c r="BE35">
        <f>(RANK(_calc_라운드기준!L35,_calc_라운드기준!$B35:$AT35,0)+COUNTIFS(_calc_라운드기준!$B35:$AT35,_calc_라운드기준!L35,$B$1:$AT$1,"&lt;"&amp;11))-(RANK(L35,$B35:$AT35,0)+COUNTIFS($B35:$AT35,L35,$B$1:$AT$1,"&lt;"&amp;11))</f>
        <v>20</v>
      </c>
      <c r="BF35">
        <f>(RANK(_calc_라운드기준!M35,_calc_라운드기준!$B35:$AT35,0)+COUNTIFS(_calc_라운드기준!$B35:$AT35,_calc_라운드기준!M35,$B$1:$AT$1,"&lt;"&amp;12))-(RANK(M35,$B35:$AT35,0)+COUNTIFS($B35:$AT35,M35,$B$1:$AT$1,"&lt;"&amp;12))</f>
        <v>9</v>
      </c>
      <c r="BG35">
        <f>(RANK(_calc_라운드기준!N35,_calc_라운드기준!$B35:$AT35,0)+COUNTIFS(_calc_라운드기준!$B35:$AT35,_calc_라운드기준!N35,$B$1:$AT$1,"&lt;"&amp;13))-(RANK(N35,$B35:$AT35,0)+COUNTIFS($B35:$AT35,N35,$B$1:$AT$1,"&lt;"&amp;13))</f>
        <v>17</v>
      </c>
      <c r="BH35">
        <f>(RANK(_calc_라운드기준!O35,_calc_라운드기준!$B35:$AT35,0)+COUNTIFS(_calc_라운드기준!$B35:$AT35,_calc_라운드기준!O35,$B$1:$AT$1,"&lt;"&amp;14))-(RANK(O35,$B35:$AT35,0)+COUNTIFS($B35:$AT35,O35,$B$1:$AT$1,"&lt;"&amp;14))</f>
        <v>5</v>
      </c>
      <c r="BI35">
        <f>(RANK(_calc_라운드기준!P35,_calc_라운드기준!$B35:$AT35,0)+COUNTIFS(_calc_라운드기준!$B35:$AT35,_calc_라운드기준!P35,$B$1:$AT$1,"&lt;"&amp;15))-(RANK(P35,$B35:$AT35,0)+COUNTIFS($B35:$AT35,P35,$B$1:$AT$1,"&lt;"&amp;15))</f>
        <v>13</v>
      </c>
      <c r="BJ35">
        <f>(RANK(_calc_라운드기준!Q35,_calc_라운드기준!$B35:$AT35,0)+COUNTIFS(_calc_라운드기준!$B35:$AT35,_calc_라운드기준!Q35,$B$1:$AT$1,"&lt;"&amp;16))-(RANK(Q35,$B35:$AT35,0)+COUNTIFS($B35:$AT35,Q35,$B$1:$AT$1,"&lt;"&amp;16))</f>
        <v>-1</v>
      </c>
      <c r="BK35">
        <f>(RANK(_calc_라운드기준!R35,_calc_라운드기준!$B35:$AT35,0)+COUNTIFS(_calc_라운드기준!$B35:$AT35,_calc_라운드기준!R35,$B$1:$AT$1,"&lt;"&amp;17))-(RANK(R35,$B35:$AT35,0)+COUNTIFS($B35:$AT35,R35,$B$1:$AT$1,"&lt;"&amp;17))</f>
        <v>-12</v>
      </c>
      <c r="BL35">
        <f>(RANK(_calc_라운드기준!S35,_calc_라운드기준!$B35:$AT35,0)+COUNTIFS(_calc_라운드기준!$B35:$AT35,_calc_라운드기준!S35,$B$1:$AT$1,"&lt;"&amp;18))-(RANK(S35,$B35:$AT35,0)+COUNTIFS($B35:$AT35,S35,$B$1:$AT$1,"&lt;"&amp;18))</f>
        <v>24</v>
      </c>
      <c r="BM35">
        <f>(RANK(_calc_라운드기준!T35,_calc_라운드기준!$B35:$AT35,0)+COUNTIFS(_calc_라운드기준!$B35:$AT35,_calc_라운드기준!T35,$B$1:$AT$1,"&lt;"&amp;19))-(RANK(T35,$B35:$AT35,0)+COUNTIFS($B35:$AT35,T35,$B$1:$AT$1,"&lt;"&amp;19))</f>
        <v>23</v>
      </c>
      <c r="BN35">
        <f>(RANK(_calc_라운드기준!U35,_calc_라운드기준!$B35:$AT35,0)+COUNTIFS(_calc_라운드기준!$B35:$AT35,_calc_라운드기준!U35,$B$1:$AT$1,"&lt;"&amp;20))-(RANK(U35,$B35:$AT35,0)+COUNTIFS($B35:$AT35,U35,$B$1:$AT$1,"&lt;"&amp;20))</f>
        <v>-24</v>
      </c>
      <c r="BO35">
        <f>(RANK(_calc_라운드기준!V35,_calc_라운드기준!$B35:$AT35,0)+COUNTIFS(_calc_라운드기준!$B35:$AT35,_calc_라운드기준!V35,$B$1:$AT$1,"&lt;"&amp;21))-(RANK(V35,$B35:$AT35,0)+COUNTIFS($B35:$AT35,V35,$B$1:$AT$1,"&lt;"&amp;21))</f>
        <v>32</v>
      </c>
      <c r="BP35">
        <f>(RANK(_calc_라운드기준!W35,_calc_라운드기준!$B35:$AT35,0)+COUNTIFS(_calc_라운드기준!$B35:$AT35,_calc_라운드기준!W35,$B$1:$AT$1,"&lt;"&amp;22))-(RANK(W35,$B35:$AT35,0)+COUNTIFS($B35:$AT35,W35,$B$1:$AT$1,"&lt;"&amp;22))</f>
        <v>-2</v>
      </c>
      <c r="BQ35">
        <f>(RANK(_calc_라운드기준!X35,_calc_라운드기준!$B35:$AT35,0)+COUNTIFS(_calc_라운드기준!$B35:$AT35,_calc_라운드기준!X35,$B$1:$AT$1,"&lt;"&amp;23))-(RANK(X35,$B35:$AT35,0)+COUNTIFS($B35:$AT35,X35,$B$1:$AT$1,"&lt;"&amp;23))</f>
        <v>-32</v>
      </c>
      <c r="BR35">
        <f>(RANK(_calc_라운드기준!Y35,_calc_라운드기준!$B35:$AT35,0)+COUNTIFS(_calc_라운드기준!$B35:$AT35,_calc_라운드기준!Y35,$B$1:$AT$1,"&lt;"&amp;24))-(RANK(Y35,$B35:$AT35,0)+COUNTIFS($B35:$AT35,Y35,$B$1:$AT$1,"&lt;"&amp;24))</f>
        <v>-11</v>
      </c>
      <c r="BS35">
        <f>(RANK(_calc_라운드기준!Z35,_calc_라운드기준!$B35:$AT35,0)+COUNTIFS(_calc_라운드기준!$B35:$AT35,_calc_라운드기준!Z35,$B$1:$AT$1,"&lt;"&amp;25))-(RANK(Z35,$B35:$AT35,0)+COUNTIFS($B35:$AT35,Z35,$B$1:$AT$1,"&lt;"&amp;25))</f>
        <v>-15</v>
      </c>
      <c r="BT35">
        <f>(RANK(_calc_라운드기준!AA35,_calc_라운드기준!$B35:$AT35,0)+COUNTIFS(_calc_라운드기준!$B35:$AT35,_calc_라운드기준!AA35,$B$1:$AT$1,"&lt;"&amp;26))-(RANK(AA35,$B35:$AT35,0)+COUNTIFS($B35:$AT35,AA35,$B$1:$AT$1,"&lt;"&amp;26))</f>
        <v>-1</v>
      </c>
      <c r="BU35">
        <f>(RANK(_calc_라운드기준!AB35,_calc_라운드기준!$B35:$AT35,0)+COUNTIFS(_calc_라운드기준!$B35:$AT35,_calc_라운드기준!AB35,$B$1:$AT$1,"&lt;"&amp;27))-(RANK(AB35,$B35:$AT35,0)+COUNTIFS($B35:$AT35,AB35,$B$1:$AT$1,"&lt;"&amp;27))</f>
        <v>-15</v>
      </c>
      <c r="BV35">
        <f>(RANK(_calc_라운드기준!AC35,_calc_라운드기준!$B35:$AT35,0)+COUNTIFS(_calc_라운드기준!$B35:$AT35,_calc_라운드기준!AC35,$B$1:$AT$1,"&lt;"&amp;28))-(RANK(AC35,$B35:$AT35,0)+COUNTIFS($B35:$AT35,AC35,$B$1:$AT$1,"&lt;"&amp;28))</f>
        <v>-6</v>
      </c>
      <c r="BW35">
        <f>(RANK(_calc_라운드기준!AD35,_calc_라운드기준!$B35:$AT35,0)+COUNTIFS(_calc_라운드기준!$B35:$AT35,_calc_라운드기준!AD35,$B$1:$AT$1,"&lt;"&amp;29))-(RANK(AD35,$B35:$AT35,0)+COUNTIFS($B35:$AT35,AD35,$B$1:$AT$1,"&lt;"&amp;29))</f>
        <v>-22</v>
      </c>
      <c r="BX35">
        <f>(RANK(_calc_라운드기준!AE35,_calc_라운드기준!$B35:$AT35,0)+COUNTIFS(_calc_라운드기준!$B35:$AT35,_calc_라운드기준!AE35,$B$1:$AT$1,"&lt;"&amp;30))-(RANK(AE35,$B35:$AT35,0)+COUNTIFS($B35:$AT35,AE35,$B$1:$AT$1,"&lt;"&amp;30))</f>
        <v>1</v>
      </c>
      <c r="BY35">
        <f>(RANK(_calc_라운드기준!AF35,_calc_라운드기준!$B35:$AT35,0)+COUNTIFS(_calc_라운드기준!$B35:$AT35,_calc_라운드기준!AF35,$B$1:$AT$1,"&lt;"&amp;31))-(RANK(AF35,$B35:$AT35,0)+COUNTIFS($B35:$AT35,AF35,$B$1:$AT$1,"&lt;"&amp;31))</f>
        <v>9</v>
      </c>
      <c r="BZ35">
        <f>(RANK(_calc_라운드기준!AG35,_calc_라운드기준!$B35:$AT35,0)+COUNTIFS(_calc_라운드기준!$B35:$AT35,_calc_라운드기준!AG35,$B$1:$AT$1,"&lt;"&amp;32))-(RANK(AG35,$B35:$AT35,0)+COUNTIFS($B35:$AT35,AG35,$B$1:$AT$1,"&lt;"&amp;32))</f>
        <v>-2</v>
      </c>
      <c r="CA35">
        <f>(RANK(_calc_라운드기준!AH35,_calc_라운드기준!$B35:$AT35,0)+COUNTIFS(_calc_라운드기준!$B35:$AT35,_calc_라운드기준!AH35,$B$1:$AT$1,"&lt;"&amp;33))-(RANK(AH35,$B35:$AT35,0)+COUNTIFS($B35:$AT35,AH35,$B$1:$AT$1,"&lt;"&amp;33))</f>
        <v>19</v>
      </c>
      <c r="CB35">
        <f>(RANK(_calc_라운드기준!AI35,_calc_라운드기준!$B35:$AT35,0)+COUNTIFS(_calc_라운드기준!$B35:$AT35,_calc_라운드기준!AI35,$B$1:$AT$1,"&lt;"&amp;34))-(RANK(AI35,$B35:$AT35,0)+COUNTIFS($B35:$AT35,AI35,$B$1:$AT$1,"&lt;"&amp;34))</f>
        <v>26</v>
      </c>
      <c r="CC35">
        <f>(RANK(_calc_라운드기준!AJ35,_calc_라운드기준!$B35:$AT35,0)+COUNTIFS(_calc_라운드기준!$B35:$AT35,_calc_라운드기준!AJ35,$B$1:$AT$1,"&lt;"&amp;35))-(RANK(AJ35,$B35:$AT35,0)+COUNTIFS($B35:$AT35,AJ35,$B$1:$AT$1,"&lt;"&amp;35))</f>
        <v>-1</v>
      </c>
      <c r="CD35">
        <f>(RANK(_calc_라운드기준!AK35,_calc_라운드기준!$B35:$AT35,0)+COUNTIFS(_calc_라운드기준!$B35:$AT35,_calc_라운드기준!AK35,$B$1:$AT$1,"&lt;"&amp;36))-(RANK(AK35,$B35:$AT35,0)+COUNTIFS($B35:$AT35,AK35,$B$1:$AT$1,"&lt;"&amp;36))</f>
        <v>6</v>
      </c>
      <c r="CE35">
        <f>(RANK(_calc_라운드기준!AL35,_calc_라운드기준!$B35:$AT35,0)+COUNTIFS(_calc_라운드기준!$B35:$AT35,_calc_라운드기준!AL35,$B$1:$AT$1,"&lt;"&amp;37))-(RANK(AL35,$B35:$AT35,0)+COUNTIFS($B35:$AT35,AL35,$B$1:$AT$1,"&lt;"&amp;37))</f>
        <v>-13</v>
      </c>
      <c r="CF35">
        <f>(RANK(_calc_라운드기준!AM35,_calc_라운드기준!$B35:$AT35,0)+COUNTIFS(_calc_라운드기준!$B35:$AT35,_calc_라운드기준!AM35,$B$1:$AT$1,"&lt;"&amp;38))-(RANK(AM35,$B35:$AT35,0)+COUNTIFS($B35:$AT35,AM35,$B$1:$AT$1,"&lt;"&amp;38))</f>
        <v>9</v>
      </c>
      <c r="CG35">
        <f>(RANK(_calc_라운드기준!AN35,_calc_라운드기준!$B35:$AT35,0)+COUNTIFS(_calc_라운드기준!$B35:$AT35,_calc_라운드기준!AN35,$B$1:$AT$1,"&lt;"&amp;39))-(RANK(AN35,$B35:$AT35,0)+COUNTIFS($B35:$AT35,AN35,$B$1:$AT$1,"&lt;"&amp;39))</f>
        <v>0</v>
      </c>
      <c r="CH35">
        <f>(RANK(_calc_라운드기준!AO35,_calc_라운드기준!$B35:$AT35,0)+COUNTIFS(_calc_라운드기준!$B35:$AT35,_calc_라운드기준!AO35,$B$1:$AT$1,"&lt;"&amp;40))-(RANK(AO35,$B35:$AT35,0)+COUNTIFS($B35:$AT35,AO35,$B$1:$AT$1,"&lt;"&amp;40))</f>
        <v>-21</v>
      </c>
      <c r="CI35">
        <f>(RANK(_calc_라운드기준!AP35,_calc_라운드기준!$B35:$AT35,0)+COUNTIFS(_calc_라운드기준!$B35:$AT35,_calc_라운드기준!AP35,$B$1:$AT$1,"&lt;"&amp;41))-(RANK(AP35,$B35:$AT35,0)+COUNTIFS($B35:$AT35,AP35,$B$1:$AT$1,"&lt;"&amp;41))</f>
        <v>6</v>
      </c>
      <c r="CJ35">
        <f>(RANK(_calc_라운드기준!AQ35,_calc_라운드기준!$B35:$AT35,0)+COUNTIFS(_calc_라운드기준!$B35:$AT35,_calc_라운드기준!AQ35,$B$1:$AT$1,"&lt;"&amp;42))-(RANK(AQ35,$B35:$AT35,0)+COUNTIFS($B35:$AT35,AQ35,$B$1:$AT$1,"&lt;"&amp;42))</f>
        <v>-10</v>
      </c>
      <c r="CK35">
        <f>(RANK(_calc_라운드기준!AR35,_calc_라운드기준!$B35:$AT35,0)+COUNTIFS(_calc_라운드기준!$B35:$AT35,_calc_라운드기준!AR35,$B$1:$AT$1,"&lt;"&amp;43))-(RANK(AR35,$B35:$AT35,0)+COUNTIFS($B35:$AT35,AR35,$B$1:$AT$1,"&lt;"&amp;43))</f>
        <v>15</v>
      </c>
      <c r="CL35">
        <f>(RANK(_calc_라운드기준!AS35,_calc_라운드기준!$B35:$AT35,0)+COUNTIFS(_calc_라운드기준!$B35:$AT35,_calc_라운드기준!AS35,$B$1:$AT$1,"&lt;"&amp;44))-(RANK(AS35,$B35:$AT35,0)+COUNTIFS($B35:$AT35,AS35,$B$1:$AT$1,"&lt;"&amp;44))</f>
        <v>20</v>
      </c>
      <c r="CM35">
        <f>(RANK(_calc_라운드기준!AT35,_calc_라운드기준!$B35:$AT35,0)+COUNTIFS(_calc_라운드기준!$B35:$AT35,_calc_라운드기준!AT35,$B$1:$AT$1,"&lt;"&amp;45))-(RANK(AT35,$B35:$AT35,0)+COUNTIFS($B35:$AT35,AT35,$B$1:$AT$1,"&lt;"&amp;45))</f>
        <v>32</v>
      </c>
      <c r="CN35">
        <f t="shared" si="45"/>
        <v>42</v>
      </c>
      <c r="CO35">
        <f t="shared" si="46"/>
        <v>25</v>
      </c>
      <c r="CP35">
        <f t="shared" si="47"/>
        <v>29</v>
      </c>
      <c r="CQ35">
        <f t="shared" si="48"/>
        <v>33</v>
      </c>
      <c r="CR35">
        <f t="shared" si="49"/>
        <v>38</v>
      </c>
      <c r="CS35">
        <f t="shared" si="50"/>
        <v>26</v>
      </c>
      <c r="CT35">
        <f t="shared" si="51"/>
        <v>19</v>
      </c>
      <c r="CU35">
        <f t="shared" si="52"/>
        <v>39</v>
      </c>
      <c r="CV35">
        <f t="shared" si="53"/>
        <v>44</v>
      </c>
      <c r="CW35">
        <f t="shared" si="54"/>
        <v>10</v>
      </c>
      <c r="CX35">
        <f t="shared" si="55"/>
        <v>6</v>
      </c>
      <c r="CY35">
        <f t="shared" si="56"/>
        <v>13</v>
      </c>
      <c r="CZ35">
        <f t="shared" si="57"/>
        <v>9</v>
      </c>
      <c r="DA35">
        <f t="shared" si="58"/>
        <v>18</v>
      </c>
      <c r="DB35">
        <f t="shared" si="59"/>
        <v>12</v>
      </c>
      <c r="DC35">
        <f t="shared" si="60"/>
        <v>22</v>
      </c>
      <c r="DD35">
        <f t="shared" si="61"/>
        <v>34</v>
      </c>
      <c r="DE35">
        <f t="shared" si="62"/>
        <v>4</v>
      </c>
      <c r="DF35">
        <f t="shared" si="63"/>
        <v>5</v>
      </c>
      <c r="DG35">
        <f t="shared" si="64"/>
        <v>43</v>
      </c>
      <c r="DH35">
        <f t="shared" si="65"/>
        <v>1</v>
      </c>
      <c r="DI35">
        <f t="shared" si="66"/>
        <v>27</v>
      </c>
      <c r="DJ35">
        <f t="shared" si="67"/>
        <v>45</v>
      </c>
      <c r="DK35">
        <f t="shared" si="68"/>
        <v>32</v>
      </c>
      <c r="DL35">
        <f t="shared" si="69"/>
        <v>36</v>
      </c>
      <c r="DM35">
        <f t="shared" si="70"/>
        <v>23</v>
      </c>
      <c r="DN35">
        <f t="shared" si="71"/>
        <v>37</v>
      </c>
      <c r="DO35">
        <f t="shared" si="72"/>
        <v>30</v>
      </c>
      <c r="DP35">
        <f t="shared" si="73"/>
        <v>41</v>
      </c>
      <c r="DQ35">
        <f t="shared" si="74"/>
        <v>20</v>
      </c>
      <c r="DR35">
        <f t="shared" si="75"/>
        <v>14</v>
      </c>
      <c r="DS35">
        <f t="shared" si="76"/>
        <v>28</v>
      </c>
      <c r="DT35">
        <f t="shared" si="77"/>
        <v>8</v>
      </c>
      <c r="DU35">
        <f t="shared" si="78"/>
        <v>3</v>
      </c>
      <c r="DV35">
        <f t="shared" si="79"/>
        <v>24</v>
      </c>
      <c r="DW35">
        <f t="shared" si="80"/>
        <v>16</v>
      </c>
      <c r="DX35">
        <f t="shared" si="81"/>
        <v>35</v>
      </c>
      <c r="DY35">
        <f t="shared" si="82"/>
        <v>15</v>
      </c>
      <c r="DZ35">
        <f t="shared" si="83"/>
        <v>21</v>
      </c>
      <c r="EA35">
        <f t="shared" si="84"/>
        <v>40</v>
      </c>
      <c r="EB35">
        <f t="shared" si="85"/>
        <v>17</v>
      </c>
      <c r="EC35">
        <f t="shared" si="86"/>
        <v>31</v>
      </c>
      <c r="ED35">
        <f t="shared" si="87"/>
        <v>11</v>
      </c>
      <c r="EE35">
        <f t="shared" si="88"/>
        <v>7</v>
      </c>
      <c r="EF35">
        <f t="shared" si="89"/>
        <v>2</v>
      </c>
    </row>
    <row r="36" spans="1:136" ht="16.5" customHeight="1">
      <c r="A36">
        <f>_calc_라운드기준!A36</f>
        <v>1210</v>
      </c>
      <c r="B36">
        <f>INDEX(_calc_누적빈도!B:B,$A36)-INDEX(_calc_누적빈도!B:B,$A36-기준600회_후보!$B$1)</f>
        <v>74</v>
      </c>
      <c r="C36">
        <f>INDEX(_calc_누적빈도!C:C,$A36)-INDEX(_calc_누적빈도!C:C,$A36-기준600회_후보!$B$1)</f>
        <v>73</v>
      </c>
      <c r="D36">
        <f>INDEX(_calc_누적빈도!D:D,$A36)-INDEX(_calc_누적빈도!D:D,$A36-기준600회_후보!$B$1)</f>
        <v>89</v>
      </c>
      <c r="E36">
        <f>INDEX(_calc_누적빈도!E:E,$A36)-INDEX(_calc_누적빈도!E:E,$A36-기준600회_후보!$B$1)</f>
        <v>71</v>
      </c>
      <c r="F36">
        <f>INDEX(_calc_누적빈도!F:F,$A36)-INDEX(_calc_누적빈도!F:F,$A36-기준600회_후보!$B$1)</f>
        <v>63</v>
      </c>
      <c r="G36">
        <f>INDEX(_calc_누적빈도!G:G,$A36)-INDEX(_calc_누적빈도!G:G,$A36-기준600회_후보!$B$1)</f>
        <v>91</v>
      </c>
      <c r="H36">
        <f>INDEX(_calc_누적빈도!H:H,$A36)-INDEX(_calc_누적빈도!H:H,$A36-기준600회_후보!$B$1)</f>
        <v>91</v>
      </c>
      <c r="I36">
        <f>INDEX(_calc_누적빈도!I:I,$A36)-INDEX(_calc_누적빈도!I:I,$A36-기준600회_후보!$B$1)</f>
        <v>69</v>
      </c>
      <c r="J36">
        <f>INDEX(_calc_누적빈도!J:J,$A36)-INDEX(_calc_누적빈도!J:J,$A36-기준600회_후보!$B$1)</f>
        <v>70</v>
      </c>
      <c r="K36">
        <f>INDEX(_calc_누적빈도!K:K,$A36)-INDEX(_calc_누적빈도!K:K,$A36-기준600회_후보!$B$1)</f>
        <v>76</v>
      </c>
      <c r="L36">
        <f>INDEX(_calc_누적빈도!L:L,$A36)-INDEX(_calc_누적빈도!L:L,$A36-기준600회_후보!$B$1)</f>
        <v>85</v>
      </c>
      <c r="M36">
        <f>INDEX(_calc_누적빈도!M:M,$A36)-INDEX(_calc_누적빈도!M:M,$A36-기준600회_후보!$B$1)</f>
        <v>97</v>
      </c>
      <c r="N36">
        <f>INDEX(_calc_누적빈도!N:N,$A36)-INDEX(_calc_누적빈도!N:N,$A36-기준600회_후보!$B$1)</f>
        <v>88</v>
      </c>
      <c r="O36">
        <f>INDEX(_calc_누적빈도!O:O,$A36)-INDEX(_calc_누적빈도!O:O,$A36-기준600회_후보!$B$1)</f>
        <v>76</v>
      </c>
      <c r="P36">
        <f>INDEX(_calc_누적빈도!P:P,$A36)-INDEX(_calc_누적빈도!P:P,$A36-기준600회_후보!$B$1)</f>
        <v>85</v>
      </c>
      <c r="Q36">
        <f>INDEX(_calc_누적빈도!Q:Q,$A36)-INDEX(_calc_누적빈도!Q:Q,$A36-기준600회_후보!$B$1)</f>
        <v>95</v>
      </c>
      <c r="R36">
        <f>INDEX(_calc_누적빈도!R:R,$A36)-INDEX(_calc_누적빈도!R:R,$A36-기준600회_후보!$B$1)</f>
        <v>79</v>
      </c>
      <c r="S36">
        <f>INDEX(_calc_누적빈도!S:S,$A36)-INDEX(_calc_누적빈도!S:S,$A36-기준600회_후보!$B$1)</f>
        <v>89</v>
      </c>
      <c r="T36">
        <f>INDEX(_calc_누적빈도!T:T,$A36)-INDEX(_calc_누적빈도!T:T,$A36-기준600회_후보!$B$1)</f>
        <v>87</v>
      </c>
      <c r="U36">
        <f>INDEX(_calc_누적빈도!U:U,$A36)-INDEX(_calc_누적빈도!U:U,$A36-기준600회_후보!$B$1)</f>
        <v>65</v>
      </c>
      <c r="V36">
        <f>INDEX(_calc_누적빈도!V:V,$A36)-INDEX(_calc_누적빈도!V:V,$A36-기준600회_후보!$B$1)</f>
        <v>93</v>
      </c>
      <c r="W36">
        <f>INDEX(_calc_누적빈도!W:W,$A36)-INDEX(_calc_누적빈도!W:W,$A36-기준600회_후보!$B$1)</f>
        <v>69</v>
      </c>
      <c r="X36">
        <f>INDEX(_calc_누적빈도!X:X,$A36)-INDEX(_calc_누적빈도!X:X,$A36-기준600회_후보!$B$1)</f>
        <v>71</v>
      </c>
      <c r="Y36">
        <f>INDEX(_calc_누적빈도!Y:Y,$A36)-INDEX(_calc_누적빈도!Y:Y,$A36-기준600회_후보!$B$1)</f>
        <v>84</v>
      </c>
      <c r="Z36">
        <f>INDEX(_calc_누적빈도!Z:Z,$A36)-INDEX(_calc_누적빈도!Z:Z,$A36-기준600회_후보!$B$1)</f>
        <v>65</v>
      </c>
      <c r="AA36">
        <f>INDEX(_calc_누적빈도!AA:AA,$A36)-INDEX(_calc_누적빈도!AA:AA,$A36-기준600회_후보!$B$1)</f>
        <v>76</v>
      </c>
      <c r="AB36">
        <f>INDEX(_calc_누적빈도!AB:AB,$A36)-INDEX(_calc_누적빈도!AB:AB,$A36-기준600회_후보!$B$1)</f>
        <v>82</v>
      </c>
      <c r="AC36">
        <f>INDEX(_calc_누적빈도!AC:AC,$A36)-INDEX(_calc_누적빈도!AC:AC,$A36-기준600회_후보!$B$1)</f>
        <v>84</v>
      </c>
      <c r="AD36">
        <f>INDEX(_calc_누적빈도!AD:AD,$A36)-INDEX(_calc_누적빈도!AD:AD,$A36-기준600회_후보!$B$1)</f>
        <v>73</v>
      </c>
      <c r="AE36">
        <f>INDEX(_calc_누적빈도!AE:AE,$A36)-INDEX(_calc_누적빈도!AE:AE,$A36-기준600회_후보!$B$1)</f>
        <v>81</v>
      </c>
      <c r="AF36">
        <f>INDEX(_calc_누적빈도!AF:AF,$A36)-INDEX(_calc_누적빈도!AF:AF,$A36-기준600회_후보!$B$1)</f>
        <v>81</v>
      </c>
      <c r="AG36">
        <f>INDEX(_calc_누적빈도!AG:AG,$A36)-INDEX(_calc_누적빈도!AG:AG,$A36-기준600회_후보!$B$1)</f>
        <v>66</v>
      </c>
      <c r="AH36">
        <f>INDEX(_calc_누적빈도!AH:AH,$A36)-INDEX(_calc_누적빈도!AH:AH,$A36-기준600회_후보!$B$1)</f>
        <v>95</v>
      </c>
      <c r="AI36">
        <f>INDEX(_calc_누적빈도!AI:AI,$A36)-INDEX(_calc_누적빈도!AI:AI,$A36-기준600회_후보!$B$1)</f>
        <v>82</v>
      </c>
      <c r="AJ36">
        <f>INDEX(_calc_누적빈도!AJ:AJ,$A36)-INDEX(_calc_누적빈도!AJ:AJ,$A36-기준600회_후보!$B$1)</f>
        <v>80</v>
      </c>
      <c r="AK36">
        <f>INDEX(_calc_누적빈도!AK:AK,$A36)-INDEX(_calc_누적빈도!AK:AK,$A36-기준600회_후보!$B$1)</f>
        <v>81</v>
      </c>
      <c r="AL36">
        <f>INDEX(_calc_누적빈도!AL:AL,$A36)-INDEX(_calc_누적빈도!AL:AL,$A36-기준600회_후보!$B$1)</f>
        <v>77</v>
      </c>
      <c r="AM36">
        <f>INDEX(_calc_누적빈도!AM:AM,$A36)-INDEX(_calc_누적빈도!AM:AM,$A36-기준600회_후보!$B$1)</f>
        <v>91</v>
      </c>
      <c r="AN36">
        <f>INDEX(_calc_누적빈도!AN:AN,$A36)-INDEX(_calc_누적빈도!AN:AN,$A36-기준600회_후보!$B$1)</f>
        <v>84</v>
      </c>
      <c r="AO36">
        <f>INDEX(_calc_누적빈도!AO:AO,$A36)-INDEX(_calc_누적빈도!AO:AO,$A36-기준600회_후보!$B$1)</f>
        <v>71</v>
      </c>
      <c r="AP36">
        <f>INDEX(_calc_누적빈도!AP:AP,$A36)-INDEX(_calc_누적빈도!AP:AP,$A36-기준600회_후보!$B$1)</f>
        <v>76</v>
      </c>
      <c r="AQ36">
        <f>INDEX(_calc_누적빈도!AQ:AQ,$A36)-INDEX(_calc_누적빈도!AQ:AQ,$A36-기준600회_후보!$B$1)</f>
        <v>77</v>
      </c>
      <c r="AR36">
        <f>INDEX(_calc_누적빈도!AR:AR,$A36)-INDEX(_calc_누적빈도!AR:AR,$A36-기준600회_후보!$B$1)</f>
        <v>79</v>
      </c>
      <c r="AS36">
        <f>INDEX(_calc_누적빈도!AS:AS,$A36)-INDEX(_calc_누적빈도!AS:AS,$A36-기준600회_후보!$B$1)</f>
        <v>81</v>
      </c>
      <c r="AT36">
        <f>INDEX(_calc_누적빈도!AT:AT,$A36)-INDEX(_calc_누적빈도!AT:AT,$A36-기준600회_후보!$B$1)</f>
        <v>88</v>
      </c>
      <c r="AU36">
        <f>(RANK(_calc_라운드기준!B36,_calc_라운드기준!$B36:$AT36,0)+COUNTIFS(_calc_라운드기준!$B36:$AT36,_calc_라운드기준!B36,$B$1:$AT$1,"&lt;"&amp;1))-(RANK(B36,$B36:$AT36,0)+COUNTIFS($B36:$AT36,B36,$B$1:$AT$1,"&lt;"&amp;1))</f>
        <v>-18</v>
      </c>
      <c r="AV36">
        <f>(RANK(_calc_라운드기준!C36,_calc_라운드기준!$B36:$AT36,0)+COUNTIFS(_calc_라운드기준!$B36:$AT36,_calc_라운드기준!C36,$B$1:$AT$1,"&lt;"&amp;2))-(RANK(C36,$B36:$AT36,0)+COUNTIFS($B36:$AT36,C36,$B$1:$AT$1,"&lt;"&amp;2))</f>
        <v>-1</v>
      </c>
      <c r="AW36">
        <f>(RANK(_calc_라운드기준!D36,_calc_라운드기준!$B36:$AT36,0)+COUNTIFS(_calc_라운드기준!$B36:$AT36,_calc_라운드기준!D36,$B$1:$AT$1,"&lt;"&amp;3))-(RANK(D36,$B36:$AT36,0)+COUNTIFS($B36:$AT36,D36,$B$1:$AT$1,"&lt;"&amp;3))</f>
        <v>-6</v>
      </c>
      <c r="AX36">
        <f>(RANK(_calc_라운드기준!E36,_calc_라운드기준!$B36:$AT36,0)+COUNTIFS(_calc_라운드기준!$B36:$AT36,_calc_라운드기준!E36,$B$1:$AT$1,"&lt;"&amp;4))-(RANK(E36,$B36:$AT36,0)+COUNTIFS($B36:$AT36,E36,$B$1:$AT$1,"&lt;"&amp;4))</f>
        <v>-10</v>
      </c>
      <c r="AY36">
        <f>(RANK(_calc_라운드기준!F36,_calc_라운드기준!$B36:$AT36,0)+COUNTIFS(_calc_라운드기준!$B36:$AT36,_calc_라운드기준!F36,$B$1:$AT$1,"&lt;"&amp;5))-(RANK(F36,$B36:$AT36,0)+COUNTIFS($B36:$AT36,F36,$B$1:$AT$1,"&lt;"&amp;5))</f>
        <v>-18</v>
      </c>
      <c r="AZ36">
        <f>(RANK(_calc_라운드기준!G36,_calc_라운드기준!$B36:$AT36,0)+COUNTIFS(_calc_라운드기준!$B36:$AT36,_calc_라운드기준!G36,$B$1:$AT$1,"&lt;"&amp;6))-(RANK(G36,$B36:$AT36,0)+COUNTIFS($B36:$AT36,G36,$B$1:$AT$1,"&lt;"&amp;6))</f>
        <v>0</v>
      </c>
      <c r="BA36">
        <f>(RANK(_calc_라운드기준!H36,_calc_라운드기준!$B36:$AT36,0)+COUNTIFS(_calc_라운드기준!$B36:$AT36,_calc_라운드기준!H36,$B$1:$AT$1,"&lt;"&amp;7))-(RANK(H36,$B36:$AT36,0)+COUNTIFS($B36:$AT36,H36,$B$1:$AT$1,"&lt;"&amp;7))</f>
        <v>0</v>
      </c>
      <c r="BB36">
        <f>(RANK(_calc_라운드기준!I36,_calc_라운드기준!$B36:$AT36,0)+COUNTIFS(_calc_라운드기준!$B36:$AT36,_calc_라운드기준!I36,$B$1:$AT$1,"&lt;"&amp;8))-(RANK(I36,$B36:$AT36,0)+COUNTIFS($B36:$AT36,I36,$B$1:$AT$1,"&lt;"&amp;8))</f>
        <v>-24</v>
      </c>
      <c r="BC36">
        <f>(RANK(_calc_라운드기준!J36,_calc_라운드기준!$B36:$AT36,0)+COUNTIFS(_calc_라운드기준!$B36:$AT36,_calc_라운드기준!J36,$B$1:$AT$1,"&lt;"&amp;9))-(RANK(J36,$B36:$AT36,0)+COUNTIFS($B36:$AT36,J36,$B$1:$AT$1,"&lt;"&amp;9))</f>
        <v>-22</v>
      </c>
      <c r="BD36">
        <f>(RANK(_calc_라운드기준!K36,_calc_라운드기준!$B36:$AT36,0)+COUNTIFS(_calc_라운드기준!$B36:$AT36,_calc_라운드기준!K36,$B$1:$AT$1,"&lt;"&amp;10))-(RANK(K36,$B36:$AT36,0)+COUNTIFS($B36:$AT36,K36,$B$1:$AT$1,"&lt;"&amp;10))</f>
        <v>15</v>
      </c>
      <c r="BE36">
        <f>(RANK(_calc_라운드기준!L36,_calc_라운드기준!$B36:$AT36,0)+COUNTIFS(_calc_라운드기준!$B36:$AT36,_calc_라운드기준!L36,$B$1:$AT$1,"&lt;"&amp;11))-(RANK(L36,$B36:$AT36,0)+COUNTIFS($B36:$AT36,L36,$B$1:$AT$1,"&lt;"&amp;11))</f>
        <v>21</v>
      </c>
      <c r="BF36">
        <f>(RANK(_calc_라운드기준!M36,_calc_라운드기준!$B36:$AT36,0)+COUNTIFS(_calc_라운드기준!$B36:$AT36,_calc_라운드기준!M36,$B$1:$AT$1,"&lt;"&amp;12))-(RANK(M36,$B36:$AT36,0)+COUNTIFS($B36:$AT36,M36,$B$1:$AT$1,"&lt;"&amp;12))</f>
        <v>8</v>
      </c>
      <c r="BG36">
        <f>(RANK(_calc_라운드기준!N36,_calc_라운드기준!$B36:$AT36,0)+COUNTIFS(_calc_라운드기준!$B36:$AT36,_calc_라운드기준!N36,$B$1:$AT$1,"&lt;"&amp;13))-(RANK(N36,$B36:$AT36,0)+COUNTIFS($B36:$AT36,N36,$B$1:$AT$1,"&lt;"&amp;13))</f>
        <v>8</v>
      </c>
      <c r="BH36">
        <f>(RANK(_calc_라운드기준!O36,_calc_라운드기준!$B36:$AT36,0)+COUNTIFS(_calc_라운드기준!$B36:$AT36,_calc_라운드기준!O36,$B$1:$AT$1,"&lt;"&amp;14))-(RANK(O36,$B36:$AT36,0)+COUNTIFS($B36:$AT36,O36,$B$1:$AT$1,"&lt;"&amp;14))</f>
        <v>9</v>
      </c>
      <c r="BI36">
        <f>(RANK(_calc_라운드기준!P36,_calc_라운드기준!$B36:$AT36,0)+COUNTIFS(_calc_라운드기준!$B36:$AT36,_calc_라운드기준!P36,$B$1:$AT$1,"&lt;"&amp;15))-(RANK(P36,$B36:$AT36,0)+COUNTIFS($B36:$AT36,P36,$B$1:$AT$1,"&lt;"&amp;15))</f>
        <v>14</v>
      </c>
      <c r="BJ36">
        <f>(RANK(_calc_라운드기준!Q36,_calc_라운드기준!$B36:$AT36,0)+COUNTIFS(_calc_라운드기준!$B36:$AT36,_calc_라운드기준!Q36,$B$1:$AT$1,"&lt;"&amp;16))-(RANK(Q36,$B36:$AT36,0)+COUNTIFS($B36:$AT36,Q36,$B$1:$AT$1,"&lt;"&amp;16))</f>
        <v>-1</v>
      </c>
      <c r="BK36">
        <f>(RANK(_calc_라운드기준!R36,_calc_라운드기준!$B36:$AT36,0)+COUNTIFS(_calc_라운드기준!$B36:$AT36,_calc_라운드기준!R36,$B$1:$AT$1,"&lt;"&amp;17))-(RANK(R36,$B36:$AT36,0)+COUNTIFS($B36:$AT36,R36,$B$1:$AT$1,"&lt;"&amp;17))</f>
        <v>-6</v>
      </c>
      <c r="BL36">
        <f>(RANK(_calc_라운드기준!S36,_calc_라운드기준!$B36:$AT36,0)+COUNTIFS(_calc_라운드기준!$B36:$AT36,_calc_라운드기준!S36,$B$1:$AT$1,"&lt;"&amp;18))-(RANK(S36,$B36:$AT36,0)+COUNTIFS($B36:$AT36,S36,$B$1:$AT$1,"&lt;"&amp;18))</f>
        <v>20</v>
      </c>
      <c r="BM36">
        <f>(RANK(_calc_라운드기준!T36,_calc_라운드기준!$B36:$AT36,0)+COUNTIFS(_calc_라운드기준!$B36:$AT36,_calc_라운드기준!T36,$B$1:$AT$1,"&lt;"&amp;19))-(RANK(T36,$B36:$AT36,0)+COUNTIFS($B36:$AT36,T36,$B$1:$AT$1,"&lt;"&amp;19))</f>
        <v>23</v>
      </c>
      <c r="BN36">
        <f>(RANK(_calc_라운드기준!U36,_calc_라운드기준!$B36:$AT36,0)+COUNTIFS(_calc_라운드기준!$B36:$AT36,_calc_라운드기준!U36,$B$1:$AT$1,"&lt;"&amp;20))-(RANK(U36,$B36:$AT36,0)+COUNTIFS($B36:$AT36,U36,$B$1:$AT$1,"&lt;"&amp;20))</f>
        <v>-23</v>
      </c>
      <c r="BO36">
        <f>(RANK(_calc_라운드기준!V36,_calc_라운드기준!$B36:$AT36,0)+COUNTIFS(_calc_라운드기준!$B36:$AT36,_calc_라운드기준!V36,$B$1:$AT$1,"&lt;"&amp;21))-(RANK(V36,$B36:$AT36,0)+COUNTIFS($B36:$AT36,V36,$B$1:$AT$1,"&lt;"&amp;21))</f>
        <v>32</v>
      </c>
      <c r="BP36">
        <f>(RANK(_calc_라운드기준!W36,_calc_라운드기준!$B36:$AT36,0)+COUNTIFS(_calc_라운드기준!$B36:$AT36,_calc_라운드기준!W36,$B$1:$AT$1,"&lt;"&amp;22))-(RANK(W36,$B36:$AT36,0)+COUNTIFS($B36:$AT36,W36,$B$1:$AT$1,"&lt;"&amp;22))</f>
        <v>-1</v>
      </c>
      <c r="BQ36">
        <f>(RANK(_calc_라운드기준!X36,_calc_라운드기준!$B36:$AT36,0)+COUNTIFS(_calc_라운드기준!$B36:$AT36,_calc_라운드기준!X36,$B$1:$AT$1,"&lt;"&amp;23))-(RANK(X36,$B36:$AT36,0)+COUNTIFS($B36:$AT36,X36,$B$1:$AT$1,"&lt;"&amp;23))</f>
        <v>-30</v>
      </c>
      <c r="BR36">
        <f>(RANK(_calc_라운드기준!Y36,_calc_라운드기준!$B36:$AT36,0)+COUNTIFS(_calc_라운드기준!$B36:$AT36,_calc_라운드기준!Y36,$B$1:$AT$1,"&lt;"&amp;24))-(RANK(Y36,$B36:$AT36,0)+COUNTIFS($B36:$AT36,Y36,$B$1:$AT$1,"&lt;"&amp;24))</f>
        <v>-12</v>
      </c>
      <c r="BS36">
        <f>(RANK(_calc_라운드기준!Z36,_calc_라운드기준!$B36:$AT36,0)+COUNTIFS(_calc_라운드기준!$B36:$AT36,_calc_라운드기준!Z36,$B$1:$AT$1,"&lt;"&amp;25))-(RANK(Z36,$B36:$AT36,0)+COUNTIFS($B36:$AT36,Z36,$B$1:$AT$1,"&lt;"&amp;25))</f>
        <v>-14</v>
      </c>
      <c r="BT36">
        <f>(RANK(_calc_라운드기준!AA36,_calc_라운드기준!$B36:$AT36,0)+COUNTIFS(_calc_라운드기준!$B36:$AT36,_calc_라운드기준!AA36,$B$1:$AT$1,"&lt;"&amp;26))-(RANK(AA36,$B36:$AT36,0)+COUNTIFS($B36:$AT36,AA36,$B$1:$AT$1,"&lt;"&amp;26))</f>
        <v>0</v>
      </c>
      <c r="BU36">
        <f>(RANK(_calc_라운드기준!AB36,_calc_라운드기준!$B36:$AT36,0)+COUNTIFS(_calc_라운드기준!$B36:$AT36,_calc_라운드기준!AB36,$B$1:$AT$1,"&lt;"&amp;27))-(RANK(AB36,$B36:$AT36,0)+COUNTIFS($B36:$AT36,AB36,$B$1:$AT$1,"&lt;"&amp;27))</f>
        <v>-14</v>
      </c>
      <c r="BV36">
        <f>(RANK(_calc_라운드기준!AC36,_calc_라운드기준!$B36:$AT36,0)+COUNTIFS(_calc_라운드기준!$B36:$AT36,_calc_라운드기준!AC36,$B$1:$AT$1,"&lt;"&amp;28))-(RANK(AC36,$B36:$AT36,0)+COUNTIFS($B36:$AT36,AC36,$B$1:$AT$1,"&lt;"&amp;28))</f>
        <v>-6</v>
      </c>
      <c r="BW36">
        <f>(RANK(_calc_라운드기준!AD36,_calc_라운드기준!$B36:$AT36,0)+COUNTIFS(_calc_라운드기준!$B36:$AT36,_calc_라운드기준!AD36,$B$1:$AT$1,"&lt;"&amp;29))-(RANK(AD36,$B36:$AT36,0)+COUNTIFS($B36:$AT36,AD36,$B$1:$AT$1,"&lt;"&amp;29))</f>
        <v>-24</v>
      </c>
      <c r="BX36">
        <f>(RANK(_calc_라운드기준!AE36,_calc_라운드기준!$B36:$AT36,0)+COUNTIFS(_calc_라운드기준!$B36:$AT36,_calc_라운드기준!AE36,$B$1:$AT$1,"&lt;"&amp;30))-(RANK(AE36,$B36:$AT36,0)+COUNTIFS($B36:$AT36,AE36,$B$1:$AT$1,"&lt;"&amp;30))</f>
        <v>1</v>
      </c>
      <c r="BY36">
        <f>(RANK(_calc_라운드기준!AF36,_calc_라운드기준!$B36:$AT36,0)+COUNTIFS(_calc_라운드기준!$B36:$AT36,_calc_라운드기준!AF36,$B$1:$AT$1,"&lt;"&amp;31))-(RANK(AF36,$B36:$AT36,0)+COUNTIFS($B36:$AT36,AF36,$B$1:$AT$1,"&lt;"&amp;31))</f>
        <v>11</v>
      </c>
      <c r="BZ36">
        <f>(RANK(_calc_라운드기준!AG36,_calc_라운드기준!$B36:$AT36,0)+COUNTIFS(_calc_라운드기준!$B36:$AT36,_calc_라운드기준!AG36,$B$1:$AT$1,"&lt;"&amp;32))-(RANK(AG36,$B36:$AT36,0)+COUNTIFS($B36:$AT36,AG36,$B$1:$AT$1,"&lt;"&amp;32))</f>
        <v>-1</v>
      </c>
      <c r="CA36">
        <f>(RANK(_calc_라운드기준!AH36,_calc_라운드기준!$B36:$AT36,0)+COUNTIFS(_calc_라운드기준!$B36:$AT36,_calc_라운드기준!AH36,$B$1:$AT$1,"&lt;"&amp;33))-(RANK(AH36,$B36:$AT36,0)+COUNTIFS($B36:$AT36,AH36,$B$1:$AT$1,"&lt;"&amp;33))</f>
        <v>19</v>
      </c>
      <c r="CB36">
        <f>(RANK(_calc_라운드기준!AI36,_calc_라운드기준!$B36:$AT36,0)+COUNTIFS(_calc_라운드기준!$B36:$AT36,_calc_라운드기준!AI36,$B$1:$AT$1,"&lt;"&amp;34))-(RANK(AI36,$B36:$AT36,0)+COUNTIFS($B36:$AT36,AI36,$B$1:$AT$1,"&lt;"&amp;34))</f>
        <v>26</v>
      </c>
      <c r="CC36">
        <f>(RANK(_calc_라운드기준!AJ36,_calc_라운드기준!$B36:$AT36,0)+COUNTIFS(_calc_라운드기준!$B36:$AT36,_calc_라운드기준!AJ36,$B$1:$AT$1,"&lt;"&amp;35))-(RANK(AJ36,$B36:$AT36,0)+COUNTIFS($B36:$AT36,AJ36,$B$1:$AT$1,"&lt;"&amp;35))</f>
        <v>-1</v>
      </c>
      <c r="CD36">
        <f>(RANK(_calc_라운드기준!AK36,_calc_라운드기준!$B36:$AT36,0)+COUNTIFS(_calc_라운드기준!$B36:$AT36,_calc_라운드기준!AK36,$B$1:$AT$1,"&lt;"&amp;36))-(RANK(AK36,$B36:$AT36,0)+COUNTIFS($B36:$AT36,AK36,$B$1:$AT$1,"&lt;"&amp;36))</f>
        <v>2</v>
      </c>
      <c r="CE36">
        <f>(RANK(_calc_라운드기준!AL36,_calc_라운드기준!$B36:$AT36,0)+COUNTIFS(_calc_라운드기준!$B36:$AT36,_calc_라운드기준!AL36,$B$1:$AT$1,"&lt;"&amp;37))-(RANK(AL36,$B36:$AT36,0)+COUNTIFS($B36:$AT36,AL36,$B$1:$AT$1,"&lt;"&amp;37))</f>
        <v>-15</v>
      </c>
      <c r="CF36">
        <f>(RANK(_calc_라운드기준!AM36,_calc_라운드기준!$B36:$AT36,0)+COUNTIFS(_calc_라운드기준!$B36:$AT36,_calc_라운드기준!AM36,$B$1:$AT$1,"&lt;"&amp;38))-(RANK(AM36,$B36:$AT36,0)+COUNTIFS($B36:$AT36,AM36,$B$1:$AT$1,"&lt;"&amp;38))</f>
        <v>18</v>
      </c>
      <c r="CG36">
        <f>(RANK(_calc_라운드기준!AN36,_calc_라운드기준!$B36:$AT36,0)+COUNTIFS(_calc_라운드기준!$B36:$AT36,_calc_라운드기준!AN36,$B$1:$AT$1,"&lt;"&amp;39))-(RANK(AN36,$B36:$AT36,0)+COUNTIFS($B36:$AT36,AN36,$B$1:$AT$1,"&lt;"&amp;39))</f>
        <v>-9</v>
      </c>
      <c r="CH36">
        <f>(RANK(_calc_라운드기준!AO36,_calc_라운드기준!$B36:$AT36,0)+COUNTIFS(_calc_라운드기준!$B36:$AT36,_calc_라운드기준!AO36,$B$1:$AT$1,"&lt;"&amp;40))-(RANK(AO36,$B36:$AT36,0)+COUNTIFS($B36:$AT36,AO36,$B$1:$AT$1,"&lt;"&amp;40))</f>
        <v>-25</v>
      </c>
      <c r="CI36">
        <f>(RANK(_calc_라운드기준!AP36,_calc_라운드기준!$B36:$AT36,0)+COUNTIFS(_calc_라운드기준!$B36:$AT36,_calc_라운드기준!AP36,$B$1:$AT$1,"&lt;"&amp;41))-(RANK(AP36,$B36:$AT36,0)+COUNTIFS($B36:$AT36,AP36,$B$1:$AT$1,"&lt;"&amp;41))</f>
        <v>5</v>
      </c>
      <c r="CJ36">
        <f>(RANK(_calc_라운드기준!AQ36,_calc_라운드기준!$B36:$AT36,0)+COUNTIFS(_calc_라운드기준!$B36:$AT36,_calc_라운드기준!AQ36,$B$1:$AT$1,"&lt;"&amp;42))-(RANK(AQ36,$B36:$AT36,0)+COUNTIFS($B36:$AT36,AQ36,$B$1:$AT$1,"&lt;"&amp;42))</f>
        <v>-14</v>
      </c>
      <c r="CK36">
        <f>(RANK(_calc_라운드기준!AR36,_calc_라운드기준!$B36:$AT36,0)+COUNTIFS(_calc_라운드기준!$B36:$AT36,_calc_라운드기준!AR36,$B$1:$AT$1,"&lt;"&amp;43))-(RANK(AR36,$B36:$AT36,0)+COUNTIFS($B36:$AT36,AR36,$B$1:$AT$1,"&lt;"&amp;43))</f>
        <v>16</v>
      </c>
      <c r="CL36">
        <f>(RANK(_calc_라운드기준!AS36,_calc_라운드기준!$B36:$AT36,0)+COUNTIFS(_calc_라운드기준!$B36:$AT36,_calc_라운드기준!AS36,$B$1:$AT$1,"&lt;"&amp;44))-(RANK(AS36,$B36:$AT36,0)+COUNTIFS($B36:$AT36,AS36,$B$1:$AT$1,"&lt;"&amp;44))</f>
        <v>20</v>
      </c>
      <c r="CM36">
        <f>(RANK(_calc_라운드기준!AT36,_calc_라운드기준!$B36:$AT36,0)+COUNTIFS(_calc_라운드기준!$B36:$AT36,_calc_라운드기준!AT36,$B$1:$AT$1,"&lt;"&amp;45))-(RANK(AT36,$B36:$AT36,0)+COUNTIFS($B36:$AT36,AT36,$B$1:$AT$1,"&lt;"&amp;45))</f>
        <v>27</v>
      </c>
      <c r="CN36">
        <f t="shared" si="45"/>
        <v>38</v>
      </c>
      <c r="CO36">
        <f t="shared" si="46"/>
        <v>23</v>
      </c>
      <c r="CP36">
        <f t="shared" si="47"/>
        <v>28</v>
      </c>
      <c r="CQ36">
        <f t="shared" si="48"/>
        <v>32</v>
      </c>
      <c r="CR36">
        <f t="shared" si="49"/>
        <v>39</v>
      </c>
      <c r="CS36">
        <f t="shared" si="50"/>
        <v>20</v>
      </c>
      <c r="CT36">
        <f t="shared" si="51"/>
        <v>21</v>
      </c>
      <c r="CU36">
        <f t="shared" si="52"/>
        <v>42</v>
      </c>
      <c r="CV36">
        <f t="shared" si="53"/>
        <v>40</v>
      </c>
      <c r="CW36">
        <f t="shared" si="54"/>
        <v>11</v>
      </c>
      <c r="CX36">
        <f t="shared" si="55"/>
        <v>5</v>
      </c>
      <c r="CY36">
        <f t="shared" si="56"/>
        <v>15</v>
      </c>
      <c r="CZ36">
        <f t="shared" si="57"/>
        <v>16</v>
      </c>
      <c r="DA36">
        <f t="shared" si="58"/>
        <v>14</v>
      </c>
      <c r="DB36">
        <f t="shared" si="59"/>
        <v>12</v>
      </c>
      <c r="DC36">
        <f t="shared" si="60"/>
        <v>24</v>
      </c>
      <c r="DD36">
        <f t="shared" si="61"/>
        <v>29</v>
      </c>
      <c r="DE36">
        <f t="shared" si="62"/>
        <v>6</v>
      </c>
      <c r="DF36">
        <f t="shared" si="63"/>
        <v>4</v>
      </c>
      <c r="DG36">
        <f t="shared" si="64"/>
        <v>41</v>
      </c>
      <c r="DH36">
        <f t="shared" si="65"/>
        <v>1</v>
      </c>
      <c r="DI36">
        <f t="shared" si="66"/>
        <v>25</v>
      </c>
      <c r="DJ36">
        <f t="shared" si="67"/>
        <v>45</v>
      </c>
      <c r="DK36">
        <f t="shared" si="68"/>
        <v>33</v>
      </c>
      <c r="DL36">
        <f t="shared" si="69"/>
        <v>34</v>
      </c>
      <c r="DM36">
        <f t="shared" si="70"/>
        <v>22</v>
      </c>
      <c r="DN36">
        <f t="shared" si="71"/>
        <v>35</v>
      </c>
      <c r="DO36">
        <f t="shared" si="72"/>
        <v>30</v>
      </c>
      <c r="DP36">
        <f t="shared" si="73"/>
        <v>43</v>
      </c>
      <c r="DQ36">
        <f t="shared" si="74"/>
        <v>19</v>
      </c>
      <c r="DR36">
        <f t="shared" si="75"/>
        <v>13</v>
      </c>
      <c r="DS36">
        <f t="shared" si="76"/>
        <v>26</v>
      </c>
      <c r="DT36">
        <f t="shared" si="77"/>
        <v>8</v>
      </c>
      <c r="DU36">
        <f t="shared" si="78"/>
        <v>3</v>
      </c>
      <c r="DV36">
        <f t="shared" si="79"/>
        <v>27</v>
      </c>
      <c r="DW36">
        <f t="shared" si="80"/>
        <v>18</v>
      </c>
      <c r="DX36">
        <f t="shared" si="81"/>
        <v>37</v>
      </c>
      <c r="DY36">
        <f t="shared" si="82"/>
        <v>9</v>
      </c>
      <c r="DZ36">
        <f t="shared" si="83"/>
        <v>31</v>
      </c>
      <c r="EA36">
        <f t="shared" si="84"/>
        <v>44</v>
      </c>
      <c r="EB36">
        <f t="shared" si="85"/>
        <v>17</v>
      </c>
      <c r="EC36">
        <f t="shared" si="86"/>
        <v>36</v>
      </c>
      <c r="ED36">
        <f t="shared" si="87"/>
        <v>10</v>
      </c>
      <c r="EE36">
        <f t="shared" si="88"/>
        <v>7</v>
      </c>
      <c r="EF36">
        <f t="shared" si="89"/>
        <v>2</v>
      </c>
    </row>
    <row r="37" spans="1:136" ht="16.5" customHeight="1">
      <c r="A37">
        <f>_calc_라운드기준!A37</f>
        <v>1209</v>
      </c>
      <c r="B37">
        <f>INDEX(_calc_누적빈도!B:B,$A37)-INDEX(_calc_누적빈도!B:B,$A37-기준600회_후보!$B$1)</f>
        <v>74</v>
      </c>
      <c r="C37">
        <f>INDEX(_calc_누적빈도!C:C,$A37)-INDEX(_calc_누적빈도!C:C,$A37-기준600회_후보!$B$1)</f>
        <v>72</v>
      </c>
      <c r="D37">
        <f>INDEX(_calc_누적빈도!D:D,$A37)-INDEX(_calc_누적빈도!D:D,$A37-기준600회_후보!$B$1)</f>
        <v>89</v>
      </c>
      <c r="E37">
        <f>INDEX(_calc_누적빈도!E:E,$A37)-INDEX(_calc_누적빈도!E:E,$A37-기준600회_후보!$B$1)</f>
        <v>72</v>
      </c>
      <c r="F37">
        <f>INDEX(_calc_누적빈도!F:F,$A37)-INDEX(_calc_누적빈도!F:F,$A37-기준600회_후보!$B$1)</f>
        <v>63</v>
      </c>
      <c r="G37">
        <f>INDEX(_calc_누적빈도!G:G,$A37)-INDEX(_calc_누적빈도!G:G,$A37-기준600회_후보!$B$1)</f>
        <v>91</v>
      </c>
      <c r="H37">
        <f>INDEX(_calc_누적빈도!H:H,$A37)-INDEX(_calc_누적빈도!H:H,$A37-기준600회_후보!$B$1)</f>
        <v>91</v>
      </c>
      <c r="I37">
        <f>INDEX(_calc_누적빈도!I:I,$A37)-INDEX(_calc_누적빈도!I:I,$A37-기준600회_후보!$B$1)</f>
        <v>70</v>
      </c>
      <c r="J37">
        <f>INDEX(_calc_누적빈도!J:J,$A37)-INDEX(_calc_누적빈도!J:J,$A37-기준600회_후보!$B$1)</f>
        <v>70</v>
      </c>
      <c r="K37">
        <f>INDEX(_calc_누적빈도!K:K,$A37)-INDEX(_calc_누적빈도!K:K,$A37-기준600회_후보!$B$1)</f>
        <v>76</v>
      </c>
      <c r="L37">
        <f>INDEX(_calc_누적빈도!L:L,$A37)-INDEX(_calc_누적빈도!L:L,$A37-기준600회_후보!$B$1)</f>
        <v>85</v>
      </c>
      <c r="M37">
        <f>INDEX(_calc_누적빈도!M:M,$A37)-INDEX(_calc_누적빈도!M:M,$A37-기준600회_후보!$B$1)</f>
        <v>97</v>
      </c>
      <c r="N37">
        <f>INDEX(_calc_누적빈도!N:N,$A37)-INDEX(_calc_누적빈도!N:N,$A37-기준600회_후보!$B$1)</f>
        <v>88</v>
      </c>
      <c r="O37">
        <f>INDEX(_calc_누적빈도!O:O,$A37)-INDEX(_calc_누적빈도!O:O,$A37-기준600회_후보!$B$1)</f>
        <v>76</v>
      </c>
      <c r="P37">
        <f>INDEX(_calc_누적빈도!P:P,$A37)-INDEX(_calc_누적빈도!P:P,$A37-기준600회_후보!$B$1)</f>
        <v>85</v>
      </c>
      <c r="Q37">
        <f>INDEX(_calc_누적빈도!Q:Q,$A37)-INDEX(_calc_누적빈도!Q:Q,$A37-기준600회_후보!$B$1)</f>
        <v>95</v>
      </c>
      <c r="R37">
        <f>INDEX(_calc_누적빈도!R:R,$A37)-INDEX(_calc_누적빈도!R:R,$A37-기준600회_후보!$B$1)</f>
        <v>78</v>
      </c>
      <c r="S37">
        <f>INDEX(_calc_누적빈도!S:S,$A37)-INDEX(_calc_누적빈도!S:S,$A37-기준600회_후보!$B$1)</f>
        <v>89</v>
      </c>
      <c r="T37">
        <f>INDEX(_calc_누적빈도!T:T,$A37)-INDEX(_calc_누적빈도!T:T,$A37-기준600회_후보!$B$1)</f>
        <v>87</v>
      </c>
      <c r="U37">
        <f>INDEX(_calc_누적빈도!U:U,$A37)-INDEX(_calc_누적빈도!U:U,$A37-기준600회_후보!$B$1)</f>
        <v>64</v>
      </c>
      <c r="V37">
        <f>INDEX(_calc_누적빈도!V:V,$A37)-INDEX(_calc_누적빈도!V:V,$A37-기준600회_후보!$B$1)</f>
        <v>93</v>
      </c>
      <c r="W37">
        <f>INDEX(_calc_누적빈도!W:W,$A37)-INDEX(_calc_누적빈도!W:W,$A37-기준600회_후보!$B$1)</f>
        <v>69</v>
      </c>
      <c r="X37">
        <f>INDEX(_calc_누적빈도!X:X,$A37)-INDEX(_calc_누적빈도!X:X,$A37-기준600회_후보!$B$1)</f>
        <v>71</v>
      </c>
      <c r="Y37">
        <f>INDEX(_calc_누적빈도!Y:Y,$A37)-INDEX(_calc_누적빈도!Y:Y,$A37-기준600회_후보!$B$1)</f>
        <v>84</v>
      </c>
      <c r="Z37">
        <f>INDEX(_calc_누적빈도!Z:Z,$A37)-INDEX(_calc_누적빈도!Z:Z,$A37-기준600회_후보!$B$1)</f>
        <v>65</v>
      </c>
      <c r="AA37">
        <f>INDEX(_calc_누적빈도!AA:AA,$A37)-INDEX(_calc_누적빈도!AA:AA,$A37-기준600회_후보!$B$1)</f>
        <v>76</v>
      </c>
      <c r="AB37">
        <f>INDEX(_calc_누적빈도!AB:AB,$A37)-INDEX(_calc_누적빈도!AB:AB,$A37-기준600회_후보!$B$1)</f>
        <v>83</v>
      </c>
      <c r="AC37">
        <f>INDEX(_calc_누적빈도!AC:AC,$A37)-INDEX(_calc_누적빈도!AC:AC,$A37-기준600회_후보!$B$1)</f>
        <v>84</v>
      </c>
      <c r="AD37">
        <f>INDEX(_calc_누적빈도!AD:AD,$A37)-INDEX(_calc_누적빈도!AD:AD,$A37-기준600회_후보!$B$1)</f>
        <v>73</v>
      </c>
      <c r="AE37">
        <f>INDEX(_calc_누적빈도!AE:AE,$A37)-INDEX(_calc_누적빈도!AE:AE,$A37-기준600회_후보!$B$1)</f>
        <v>81</v>
      </c>
      <c r="AF37">
        <f>INDEX(_calc_누적빈도!AF:AF,$A37)-INDEX(_calc_누적빈도!AF:AF,$A37-기준600회_후보!$B$1)</f>
        <v>81</v>
      </c>
      <c r="AG37">
        <f>INDEX(_calc_누적빈도!AG:AG,$A37)-INDEX(_calc_누적빈도!AG:AG,$A37-기준600회_후보!$B$1)</f>
        <v>66</v>
      </c>
      <c r="AH37">
        <f>INDEX(_calc_누적빈도!AH:AH,$A37)-INDEX(_calc_누적빈도!AH:AH,$A37-기준600회_후보!$B$1)</f>
        <v>95</v>
      </c>
      <c r="AI37">
        <f>INDEX(_calc_누적빈도!AI:AI,$A37)-INDEX(_calc_누적빈도!AI:AI,$A37-기준600회_후보!$B$1)</f>
        <v>83</v>
      </c>
      <c r="AJ37">
        <f>INDEX(_calc_누적빈도!AJ:AJ,$A37)-INDEX(_calc_누적빈도!AJ:AJ,$A37-기준600회_후보!$B$1)</f>
        <v>79</v>
      </c>
      <c r="AK37">
        <f>INDEX(_calc_누적빈도!AK:AK,$A37)-INDEX(_calc_누적빈도!AK:AK,$A37-기준600회_후보!$B$1)</f>
        <v>81</v>
      </c>
      <c r="AL37">
        <f>INDEX(_calc_누적빈도!AL:AL,$A37)-INDEX(_calc_누적빈도!AL:AL,$A37-기준600회_후보!$B$1)</f>
        <v>76</v>
      </c>
      <c r="AM37">
        <f>INDEX(_calc_누적빈도!AM:AM,$A37)-INDEX(_calc_누적빈도!AM:AM,$A37-기준600회_후보!$B$1)</f>
        <v>91</v>
      </c>
      <c r="AN37">
        <f>INDEX(_calc_누적빈도!AN:AN,$A37)-INDEX(_calc_누적빈도!AN:AN,$A37-기준600회_후보!$B$1)</f>
        <v>84</v>
      </c>
      <c r="AO37">
        <f>INDEX(_calc_누적빈도!AO:AO,$A37)-INDEX(_calc_누적빈도!AO:AO,$A37-기준600회_후보!$B$1)</f>
        <v>72</v>
      </c>
      <c r="AP37">
        <f>INDEX(_calc_누적빈도!AP:AP,$A37)-INDEX(_calc_누적빈도!AP:AP,$A37-기준600회_후보!$B$1)</f>
        <v>76</v>
      </c>
      <c r="AQ37">
        <f>INDEX(_calc_누적빈도!AQ:AQ,$A37)-INDEX(_calc_누적빈도!AQ:AQ,$A37-기준600회_후보!$B$1)</f>
        <v>77</v>
      </c>
      <c r="AR37">
        <f>INDEX(_calc_누적빈도!AR:AR,$A37)-INDEX(_calc_누적빈도!AR:AR,$A37-기준600회_후보!$B$1)</f>
        <v>79</v>
      </c>
      <c r="AS37">
        <f>INDEX(_calc_누적빈도!AS:AS,$A37)-INDEX(_calc_누적빈도!AS:AS,$A37-기준600회_후보!$B$1)</f>
        <v>81</v>
      </c>
      <c r="AT37">
        <f>INDEX(_calc_누적빈도!AT:AT,$A37)-INDEX(_calc_누적빈도!AT:AT,$A37-기준600회_후보!$B$1)</f>
        <v>88</v>
      </c>
      <c r="AU37">
        <f>(RANK(_calc_라운드기준!B37,_calc_라운드기준!$B37:$AT37,0)+COUNTIFS(_calc_라운드기준!$B37:$AT37,_calc_라운드기준!B37,$B$1:$AT$1,"&lt;"&amp;1))-(RANK(B37,$B37:$AT37,0)+COUNTIFS($B37:$AT37,B37,$B$1:$AT$1,"&lt;"&amp;1))</f>
        <v>-17</v>
      </c>
      <c r="AV37">
        <f>(RANK(_calc_라운드기준!C37,_calc_라운드기준!$B37:$AT37,0)+COUNTIFS(_calc_라운드기준!$B37:$AT37,_calc_라운드기준!C37,$B$1:$AT$1,"&lt;"&amp;2))-(RANK(C37,$B37:$AT37,0)+COUNTIFS($B37:$AT37,C37,$B$1:$AT$1,"&lt;"&amp;2))</f>
        <v>3</v>
      </c>
      <c r="AW37">
        <f>(RANK(_calc_라운드기준!D37,_calc_라운드기준!$B37:$AT37,0)+COUNTIFS(_calc_라운드기준!$B37:$AT37,_calc_라운드기준!D37,$B$1:$AT$1,"&lt;"&amp;3))-(RANK(D37,$B37:$AT37,0)+COUNTIFS($B37:$AT37,D37,$B$1:$AT$1,"&lt;"&amp;3))</f>
        <v>-7</v>
      </c>
      <c r="AX37">
        <f>(RANK(_calc_라운드기준!E37,_calc_라운드기준!$B37:$AT37,0)+COUNTIFS(_calc_라운드기준!$B37:$AT37,_calc_라운드기준!E37,$B$1:$AT$1,"&lt;"&amp;4))-(RANK(E37,$B37:$AT37,0)+COUNTIFS($B37:$AT37,E37,$B$1:$AT$1,"&lt;"&amp;4))</f>
        <v>-13</v>
      </c>
      <c r="AY37">
        <f>(RANK(_calc_라운드기준!F37,_calc_라운드기준!$B37:$AT37,0)+COUNTIFS(_calc_라운드기준!$B37:$AT37,_calc_라운드기준!F37,$B$1:$AT$1,"&lt;"&amp;5))-(RANK(F37,$B37:$AT37,0)+COUNTIFS($B37:$AT37,F37,$B$1:$AT$1,"&lt;"&amp;5))</f>
        <v>-21</v>
      </c>
      <c r="AZ37">
        <f>(RANK(_calc_라운드기준!G37,_calc_라운드기준!$B37:$AT37,0)+COUNTIFS(_calc_라운드기준!$B37:$AT37,_calc_라운드기준!G37,$B$1:$AT$1,"&lt;"&amp;6))-(RANK(G37,$B37:$AT37,0)+COUNTIFS($B37:$AT37,G37,$B$1:$AT$1,"&lt;"&amp;6))</f>
        <v>0</v>
      </c>
      <c r="BA37">
        <f>(RANK(_calc_라운드기준!H37,_calc_라운드기준!$B37:$AT37,0)+COUNTIFS(_calc_라운드기준!$B37:$AT37,_calc_라운드기준!H37,$B$1:$AT$1,"&lt;"&amp;7))-(RANK(H37,$B37:$AT37,0)+COUNTIFS($B37:$AT37,H37,$B$1:$AT$1,"&lt;"&amp;7))</f>
        <v>0</v>
      </c>
      <c r="BB37">
        <f>(RANK(_calc_라운드기준!I37,_calc_라운드기준!$B37:$AT37,0)+COUNTIFS(_calc_라운드기준!$B37:$AT37,_calc_라운드기준!I37,$B$1:$AT$1,"&lt;"&amp;8))-(RANK(I37,$B37:$AT37,0)+COUNTIFS($B37:$AT37,I37,$B$1:$AT$1,"&lt;"&amp;8))</f>
        <v>-22</v>
      </c>
      <c r="BC37">
        <f>(RANK(_calc_라운드기준!J37,_calc_라운드기준!$B37:$AT37,0)+COUNTIFS(_calc_라운드기준!$B37:$AT37,_calc_라운드기준!J37,$B$1:$AT$1,"&lt;"&amp;9))-(RANK(J37,$B37:$AT37,0)+COUNTIFS($B37:$AT37,J37,$B$1:$AT$1,"&lt;"&amp;9))</f>
        <v>-30</v>
      </c>
      <c r="BD37">
        <f>(RANK(_calc_라운드기준!K37,_calc_라운드기준!$B37:$AT37,0)+COUNTIFS(_calc_라운드기준!$B37:$AT37,_calc_라운드기준!K37,$B$1:$AT$1,"&lt;"&amp;10))-(RANK(K37,$B37:$AT37,0)+COUNTIFS($B37:$AT37,K37,$B$1:$AT$1,"&lt;"&amp;10))</f>
        <v>16</v>
      </c>
      <c r="BE37">
        <f>(RANK(_calc_라운드기준!L37,_calc_라운드기준!$B37:$AT37,0)+COUNTIFS(_calc_라운드기준!$B37:$AT37,_calc_라운드기준!L37,$B$1:$AT$1,"&lt;"&amp;11))-(RANK(L37,$B37:$AT37,0)+COUNTIFS($B37:$AT37,L37,$B$1:$AT$1,"&lt;"&amp;11))</f>
        <v>20</v>
      </c>
      <c r="BF37">
        <f>(RANK(_calc_라운드기준!M37,_calc_라운드기준!$B37:$AT37,0)+COUNTIFS(_calc_라운드기준!$B37:$AT37,_calc_라운드기준!M37,$B$1:$AT$1,"&lt;"&amp;12))-(RANK(M37,$B37:$AT37,0)+COUNTIFS($B37:$AT37,M37,$B$1:$AT$1,"&lt;"&amp;12))</f>
        <v>10</v>
      </c>
      <c r="BG37">
        <f>(RANK(_calc_라운드기준!N37,_calc_라운드기준!$B37:$AT37,0)+COUNTIFS(_calc_라운드기준!$B37:$AT37,_calc_라운드기준!N37,$B$1:$AT$1,"&lt;"&amp;13))-(RANK(N37,$B37:$AT37,0)+COUNTIFS($B37:$AT37,N37,$B$1:$AT$1,"&lt;"&amp;13))</f>
        <v>8</v>
      </c>
      <c r="BH37">
        <f>(RANK(_calc_라운드기준!O37,_calc_라운드기준!$B37:$AT37,0)+COUNTIFS(_calc_라운드기준!$B37:$AT37,_calc_라운드기준!O37,$B$1:$AT$1,"&lt;"&amp;14))-(RANK(O37,$B37:$AT37,0)+COUNTIFS($B37:$AT37,O37,$B$1:$AT$1,"&lt;"&amp;14))</f>
        <v>10</v>
      </c>
      <c r="BI37">
        <f>(RANK(_calc_라운드기준!P37,_calc_라운드기준!$B37:$AT37,0)+COUNTIFS(_calc_라운드기준!$B37:$AT37,_calc_라운드기준!P37,$B$1:$AT$1,"&lt;"&amp;15))-(RANK(P37,$B37:$AT37,0)+COUNTIFS($B37:$AT37,P37,$B$1:$AT$1,"&lt;"&amp;15))</f>
        <v>11</v>
      </c>
      <c r="BJ37">
        <f>(RANK(_calc_라운드기준!Q37,_calc_라운드기준!$B37:$AT37,0)+COUNTIFS(_calc_라운드기준!$B37:$AT37,_calc_라운드기준!Q37,$B$1:$AT$1,"&lt;"&amp;16))-(RANK(Q37,$B37:$AT37,0)+COUNTIFS($B37:$AT37,Q37,$B$1:$AT$1,"&lt;"&amp;16))</f>
        <v>0</v>
      </c>
      <c r="BK37">
        <f>(RANK(_calc_라운드기준!R37,_calc_라운드기준!$B37:$AT37,0)+COUNTIFS(_calc_라운드기준!$B37:$AT37,_calc_라운드기준!R37,$B$1:$AT$1,"&lt;"&amp;17))-(RANK(R37,$B37:$AT37,0)+COUNTIFS($B37:$AT37,R37,$B$1:$AT$1,"&lt;"&amp;17))</f>
        <v>0</v>
      </c>
      <c r="BL37">
        <f>(RANK(_calc_라운드기준!S37,_calc_라운드기준!$B37:$AT37,0)+COUNTIFS(_calc_라운드기준!$B37:$AT37,_calc_라운드기준!S37,$B$1:$AT$1,"&lt;"&amp;18))-(RANK(S37,$B37:$AT37,0)+COUNTIFS($B37:$AT37,S37,$B$1:$AT$1,"&lt;"&amp;18))</f>
        <v>18</v>
      </c>
      <c r="BM37">
        <f>(RANK(_calc_라운드기준!T37,_calc_라운드기준!$B37:$AT37,0)+COUNTIFS(_calc_라운드기준!$B37:$AT37,_calc_라운드기준!T37,$B$1:$AT$1,"&lt;"&amp;19))-(RANK(T37,$B37:$AT37,0)+COUNTIFS($B37:$AT37,T37,$B$1:$AT$1,"&lt;"&amp;19))</f>
        <v>22</v>
      </c>
      <c r="BN37">
        <f>(RANK(_calc_라운드기준!U37,_calc_라운드기준!$B37:$AT37,0)+COUNTIFS(_calc_라운드기준!$B37:$AT37,_calc_라운드기준!U37,$B$1:$AT$1,"&lt;"&amp;20))-(RANK(U37,$B37:$AT37,0)+COUNTIFS($B37:$AT37,U37,$B$1:$AT$1,"&lt;"&amp;20))</f>
        <v>-16</v>
      </c>
      <c r="BO37">
        <f>(RANK(_calc_라운드기준!V37,_calc_라운드기준!$B37:$AT37,0)+COUNTIFS(_calc_라운드기준!$B37:$AT37,_calc_라운드기준!V37,$B$1:$AT$1,"&lt;"&amp;21))-(RANK(V37,$B37:$AT37,0)+COUNTIFS($B37:$AT37,V37,$B$1:$AT$1,"&lt;"&amp;21))</f>
        <v>31</v>
      </c>
      <c r="BP37">
        <f>(RANK(_calc_라운드기준!W37,_calc_라운드기준!$B37:$AT37,0)+COUNTIFS(_calc_라운드기준!$B37:$AT37,_calc_라운드기준!W37,$B$1:$AT$1,"&lt;"&amp;22))-(RANK(W37,$B37:$AT37,0)+COUNTIFS($B37:$AT37,W37,$B$1:$AT$1,"&lt;"&amp;22))</f>
        <v>-1</v>
      </c>
      <c r="BQ37">
        <f>(RANK(_calc_라운드기준!X37,_calc_라운드기준!$B37:$AT37,0)+COUNTIFS(_calc_라운드기준!$B37:$AT37,_calc_라운드기준!X37,$B$1:$AT$1,"&lt;"&amp;23))-(RANK(X37,$B37:$AT37,0)+COUNTIFS($B37:$AT37,X37,$B$1:$AT$1,"&lt;"&amp;23))</f>
        <v>-31</v>
      </c>
      <c r="BR37">
        <f>(RANK(_calc_라운드기준!Y37,_calc_라운드기준!$B37:$AT37,0)+COUNTIFS(_calc_라운드기준!$B37:$AT37,_calc_라운드기준!Y37,$B$1:$AT$1,"&lt;"&amp;24))-(RANK(Y37,$B37:$AT37,0)+COUNTIFS($B37:$AT37,Y37,$B$1:$AT$1,"&lt;"&amp;24))</f>
        <v>-11</v>
      </c>
      <c r="BS37">
        <f>(RANK(_calc_라운드기준!Z37,_calc_라운드기준!$B37:$AT37,0)+COUNTIFS(_calc_라운드기준!$B37:$AT37,_calc_라운드기준!Z37,$B$1:$AT$1,"&lt;"&amp;25))-(RANK(Z37,$B37:$AT37,0)+COUNTIFS($B37:$AT37,Z37,$B$1:$AT$1,"&lt;"&amp;25))</f>
        <v>-14</v>
      </c>
      <c r="BT37">
        <f>(RANK(_calc_라운드기준!AA37,_calc_라운드기준!$B37:$AT37,0)+COUNTIFS(_calc_라운드기준!$B37:$AT37,_calc_라운드기준!AA37,$B$1:$AT$1,"&lt;"&amp;26))-(RANK(AA37,$B37:$AT37,0)+COUNTIFS($B37:$AT37,AA37,$B$1:$AT$1,"&lt;"&amp;26))</f>
        <v>0</v>
      </c>
      <c r="BU37">
        <f>(RANK(_calc_라운드기준!AB37,_calc_라운드기준!$B37:$AT37,0)+COUNTIFS(_calc_라운드기준!$B37:$AT37,_calc_라운드기준!AB37,$B$1:$AT$1,"&lt;"&amp;27))-(RANK(AB37,$B37:$AT37,0)+COUNTIFS($B37:$AT37,AB37,$B$1:$AT$1,"&lt;"&amp;27))</f>
        <v>-15</v>
      </c>
      <c r="BV37">
        <f>(RANK(_calc_라운드기준!AC37,_calc_라운드기준!$B37:$AT37,0)+COUNTIFS(_calc_라운드기준!$B37:$AT37,_calc_라운드기준!AC37,$B$1:$AT$1,"&lt;"&amp;28))-(RANK(AC37,$B37:$AT37,0)+COUNTIFS($B37:$AT37,AC37,$B$1:$AT$1,"&lt;"&amp;28))</f>
        <v>-8</v>
      </c>
      <c r="BW37">
        <f>(RANK(_calc_라운드기준!AD37,_calc_라운드기준!$B37:$AT37,0)+COUNTIFS(_calc_라운드기준!$B37:$AT37,_calc_라운드기준!AD37,$B$1:$AT$1,"&lt;"&amp;29))-(RANK(AD37,$B37:$AT37,0)+COUNTIFS($B37:$AT37,AD37,$B$1:$AT$1,"&lt;"&amp;29))</f>
        <v>-22</v>
      </c>
      <c r="BX37">
        <f>(RANK(_calc_라운드기준!AE37,_calc_라운드기준!$B37:$AT37,0)+COUNTIFS(_calc_라운드기준!$B37:$AT37,_calc_라운드기준!AE37,$B$1:$AT$1,"&lt;"&amp;30))-(RANK(AE37,$B37:$AT37,0)+COUNTIFS($B37:$AT37,AE37,$B$1:$AT$1,"&lt;"&amp;30))</f>
        <v>-1</v>
      </c>
      <c r="BY37">
        <f>(RANK(_calc_라운드기준!AF37,_calc_라운드기준!$B37:$AT37,0)+COUNTIFS(_calc_라운드기준!$B37:$AT37,_calc_라운드기준!AF37,$B$1:$AT$1,"&lt;"&amp;31))-(RANK(AF37,$B37:$AT37,0)+COUNTIFS($B37:$AT37,AF37,$B$1:$AT$1,"&lt;"&amp;31))</f>
        <v>10</v>
      </c>
      <c r="BZ37">
        <f>(RANK(_calc_라운드기준!AG37,_calc_라운드기준!$B37:$AT37,0)+COUNTIFS(_calc_라운드기준!$B37:$AT37,_calc_라운드기준!AG37,$B$1:$AT$1,"&lt;"&amp;32))-(RANK(AG37,$B37:$AT37,0)+COUNTIFS($B37:$AT37,AG37,$B$1:$AT$1,"&lt;"&amp;32))</f>
        <v>-1</v>
      </c>
      <c r="CA37">
        <f>(RANK(_calc_라운드기준!AH37,_calc_라운드기준!$B37:$AT37,0)+COUNTIFS(_calc_라운드기준!$B37:$AT37,_calc_라운드기준!AH37,$B$1:$AT$1,"&lt;"&amp;33))-(RANK(AH37,$B37:$AT37,0)+COUNTIFS($B37:$AT37,AH37,$B$1:$AT$1,"&lt;"&amp;33))</f>
        <v>17</v>
      </c>
      <c r="CB37">
        <f>(RANK(_calc_라운드기준!AI37,_calc_라운드기준!$B37:$AT37,0)+COUNTIFS(_calc_라운드기준!$B37:$AT37,_calc_라운드기준!AI37,$B$1:$AT$1,"&lt;"&amp;34))-(RANK(AI37,$B37:$AT37,0)+COUNTIFS($B37:$AT37,AI37,$B$1:$AT$1,"&lt;"&amp;34))</f>
        <v>26</v>
      </c>
      <c r="CC37">
        <f>(RANK(_calc_라운드기준!AJ37,_calc_라운드기준!$B37:$AT37,0)+COUNTIFS(_calc_라운드기준!$B37:$AT37,_calc_라운드기준!AJ37,$B$1:$AT$1,"&lt;"&amp;35))-(RANK(AJ37,$B37:$AT37,0)+COUNTIFS($B37:$AT37,AJ37,$B$1:$AT$1,"&lt;"&amp;35))</f>
        <v>8</v>
      </c>
      <c r="CD37">
        <f>(RANK(_calc_라운드기준!AK37,_calc_라운드기준!$B37:$AT37,0)+COUNTIFS(_calc_라운드기준!$B37:$AT37,_calc_라운드기준!AK37,$B$1:$AT$1,"&lt;"&amp;36))-(RANK(AK37,$B37:$AT37,0)+COUNTIFS($B37:$AT37,AK37,$B$1:$AT$1,"&lt;"&amp;36))</f>
        <v>-1</v>
      </c>
      <c r="CE37">
        <f>(RANK(_calc_라운드기준!AL37,_calc_라운드기준!$B37:$AT37,0)+COUNTIFS(_calc_라운드기준!$B37:$AT37,_calc_라운드기준!AL37,$B$1:$AT$1,"&lt;"&amp;37))-(RANK(AL37,$B37:$AT37,0)+COUNTIFS($B37:$AT37,AL37,$B$1:$AT$1,"&lt;"&amp;37))</f>
        <v>-9</v>
      </c>
      <c r="CF37">
        <f>(RANK(_calc_라운드기준!AM37,_calc_라운드기준!$B37:$AT37,0)+COUNTIFS(_calc_라운드기준!$B37:$AT37,_calc_라운드기준!AM37,$B$1:$AT$1,"&lt;"&amp;38))-(RANK(AM37,$B37:$AT37,0)+COUNTIFS($B37:$AT37,AM37,$B$1:$AT$1,"&lt;"&amp;38))</f>
        <v>6</v>
      </c>
      <c r="CG37">
        <f>(RANK(_calc_라운드기준!AN37,_calc_라운드기준!$B37:$AT37,0)+COUNTIFS(_calc_라운드기준!$B37:$AT37,_calc_라운드기준!AN37,$B$1:$AT$1,"&lt;"&amp;39))-(RANK(AN37,$B37:$AT37,0)+COUNTIFS($B37:$AT37,AN37,$B$1:$AT$1,"&lt;"&amp;39))</f>
        <v>-8</v>
      </c>
      <c r="CH37">
        <f>(RANK(_calc_라운드기준!AO37,_calc_라운드기준!$B37:$AT37,0)+COUNTIFS(_calc_라운드기준!$B37:$AT37,_calc_라운드기준!AO37,$B$1:$AT$1,"&lt;"&amp;40))-(RANK(AO37,$B37:$AT37,0)+COUNTIFS($B37:$AT37,AO37,$B$1:$AT$1,"&lt;"&amp;40))</f>
        <v>-23</v>
      </c>
      <c r="CI37">
        <f>(RANK(_calc_라운드기준!AP37,_calc_라운드기준!$B37:$AT37,0)+COUNTIFS(_calc_라운드기준!$B37:$AT37,_calc_라운드기준!AP37,$B$1:$AT$1,"&lt;"&amp;41))-(RANK(AP37,$B37:$AT37,0)+COUNTIFS($B37:$AT37,AP37,$B$1:$AT$1,"&lt;"&amp;41))</f>
        <v>4</v>
      </c>
      <c r="CJ37">
        <f>(RANK(_calc_라운드기준!AQ37,_calc_라운드기준!$B37:$AT37,0)+COUNTIFS(_calc_라운드기준!$B37:$AT37,_calc_라운드기준!AQ37,$B$1:$AT$1,"&lt;"&amp;42))-(RANK(AQ37,$B37:$AT37,0)+COUNTIFS($B37:$AT37,AQ37,$B$1:$AT$1,"&lt;"&amp;42))</f>
        <v>-12</v>
      </c>
      <c r="CK37">
        <f>(RANK(_calc_라운드기준!AR37,_calc_라운드기준!$B37:$AT37,0)+COUNTIFS(_calc_라운드기준!$B37:$AT37,_calc_라운드기준!AR37,$B$1:$AT$1,"&lt;"&amp;43))-(RANK(AR37,$B37:$AT37,0)+COUNTIFS($B37:$AT37,AR37,$B$1:$AT$1,"&lt;"&amp;43))</f>
        <v>17</v>
      </c>
      <c r="CL37">
        <f>(RANK(_calc_라운드기준!AS37,_calc_라운드기준!$B37:$AT37,0)+COUNTIFS(_calc_라운드기준!$B37:$AT37,_calc_라운드기준!AS37,$B$1:$AT$1,"&lt;"&amp;44))-(RANK(AS37,$B37:$AT37,0)+COUNTIFS($B37:$AT37,AS37,$B$1:$AT$1,"&lt;"&amp;44))</f>
        <v>20</v>
      </c>
      <c r="CM37">
        <f>(RANK(_calc_라운드기준!AT37,_calc_라운드기준!$B37:$AT37,0)+COUNTIFS(_calc_라운드기준!$B37:$AT37,_calc_라운드기준!AT37,$B$1:$AT$1,"&lt;"&amp;45))-(RANK(AT37,$B37:$AT37,0)+COUNTIFS($B37:$AT37,AT37,$B$1:$AT$1,"&lt;"&amp;45))</f>
        <v>26</v>
      </c>
      <c r="CN37">
        <f t="shared" si="45"/>
        <v>39</v>
      </c>
      <c r="CO37">
        <f t="shared" si="46"/>
        <v>19</v>
      </c>
      <c r="CP37">
        <f t="shared" si="47"/>
        <v>29</v>
      </c>
      <c r="CQ37">
        <f t="shared" si="48"/>
        <v>35</v>
      </c>
      <c r="CR37">
        <f t="shared" si="49"/>
        <v>40</v>
      </c>
      <c r="CS37">
        <f t="shared" si="50"/>
        <v>20</v>
      </c>
      <c r="CT37">
        <f t="shared" si="51"/>
        <v>21</v>
      </c>
      <c r="CU37">
        <f t="shared" si="52"/>
        <v>41</v>
      </c>
      <c r="CV37">
        <f t="shared" si="53"/>
        <v>44</v>
      </c>
      <c r="CW37">
        <f t="shared" si="54"/>
        <v>10</v>
      </c>
      <c r="CX37">
        <f t="shared" si="55"/>
        <v>5</v>
      </c>
      <c r="CY37">
        <f t="shared" si="56"/>
        <v>12</v>
      </c>
      <c r="CZ37">
        <f t="shared" si="57"/>
        <v>15</v>
      </c>
      <c r="DA37">
        <f t="shared" si="58"/>
        <v>13</v>
      </c>
      <c r="DB37">
        <f t="shared" si="59"/>
        <v>11</v>
      </c>
      <c r="DC37">
        <f t="shared" si="60"/>
        <v>22</v>
      </c>
      <c r="DD37">
        <f t="shared" si="61"/>
        <v>23</v>
      </c>
      <c r="DE37">
        <f t="shared" si="62"/>
        <v>7</v>
      </c>
      <c r="DF37">
        <f t="shared" si="63"/>
        <v>4</v>
      </c>
      <c r="DG37">
        <f t="shared" si="64"/>
        <v>38</v>
      </c>
      <c r="DH37">
        <f t="shared" si="65"/>
        <v>1</v>
      </c>
      <c r="DI37">
        <f t="shared" si="66"/>
        <v>25</v>
      </c>
      <c r="DJ37">
        <f t="shared" si="67"/>
        <v>45</v>
      </c>
      <c r="DK37">
        <f t="shared" si="68"/>
        <v>33</v>
      </c>
      <c r="DL37">
        <f t="shared" si="69"/>
        <v>36</v>
      </c>
      <c r="DM37">
        <f t="shared" si="70"/>
        <v>24</v>
      </c>
      <c r="DN37">
        <f t="shared" si="71"/>
        <v>37</v>
      </c>
      <c r="DO37">
        <f t="shared" si="72"/>
        <v>30</v>
      </c>
      <c r="DP37">
        <f t="shared" si="73"/>
        <v>42</v>
      </c>
      <c r="DQ37">
        <f t="shared" si="74"/>
        <v>26</v>
      </c>
      <c r="DR37">
        <f t="shared" si="75"/>
        <v>14</v>
      </c>
      <c r="DS37">
        <f t="shared" si="76"/>
        <v>27</v>
      </c>
      <c r="DT37">
        <f t="shared" si="77"/>
        <v>8</v>
      </c>
      <c r="DU37">
        <f t="shared" si="78"/>
        <v>2</v>
      </c>
      <c r="DV37">
        <f t="shared" si="79"/>
        <v>16</v>
      </c>
      <c r="DW37">
        <f t="shared" si="80"/>
        <v>28</v>
      </c>
      <c r="DX37">
        <f t="shared" si="81"/>
        <v>32</v>
      </c>
      <c r="DY37">
        <f t="shared" si="82"/>
        <v>17</v>
      </c>
      <c r="DZ37">
        <f t="shared" si="83"/>
        <v>31</v>
      </c>
      <c r="EA37">
        <f t="shared" si="84"/>
        <v>43</v>
      </c>
      <c r="EB37">
        <f t="shared" si="85"/>
        <v>18</v>
      </c>
      <c r="EC37">
        <f t="shared" si="86"/>
        <v>34</v>
      </c>
      <c r="ED37">
        <f t="shared" si="87"/>
        <v>9</v>
      </c>
      <c r="EE37">
        <f t="shared" si="88"/>
        <v>6</v>
      </c>
      <c r="EF37">
        <f t="shared" si="89"/>
        <v>3</v>
      </c>
    </row>
    <row r="38" spans="1:136" ht="16.5" customHeight="1">
      <c r="A38">
        <f>_calc_라운드기준!A38</f>
        <v>1208</v>
      </c>
      <c r="B38">
        <f>INDEX(_calc_누적빈도!B:B,$A38)-INDEX(_calc_누적빈도!B:B,$A38-기준600회_후보!$B$1)</f>
        <v>74</v>
      </c>
      <c r="C38">
        <f>INDEX(_calc_누적빈도!C:C,$A38)-INDEX(_calc_누적빈도!C:C,$A38-기준600회_후보!$B$1)</f>
        <v>72</v>
      </c>
      <c r="D38">
        <f>INDEX(_calc_누적빈도!D:D,$A38)-INDEX(_calc_누적빈도!D:D,$A38-기준600회_후보!$B$1)</f>
        <v>89</v>
      </c>
      <c r="E38">
        <f>INDEX(_calc_누적빈도!E:E,$A38)-INDEX(_calc_누적빈도!E:E,$A38-기준600회_후보!$B$1)</f>
        <v>73</v>
      </c>
      <c r="F38">
        <f>INDEX(_calc_누적빈도!F:F,$A38)-INDEX(_calc_누적빈도!F:F,$A38-기준600회_후보!$B$1)</f>
        <v>63</v>
      </c>
      <c r="G38">
        <f>INDEX(_calc_누적빈도!G:G,$A38)-INDEX(_calc_누적빈도!G:G,$A38-기준600회_후보!$B$1)</f>
        <v>90</v>
      </c>
      <c r="H38">
        <f>INDEX(_calc_누적빈도!H:H,$A38)-INDEX(_calc_누적빈도!H:H,$A38-기준600회_후보!$B$1)</f>
        <v>91</v>
      </c>
      <c r="I38">
        <f>INDEX(_calc_누적빈도!I:I,$A38)-INDEX(_calc_누적빈도!I:I,$A38-기준600회_후보!$B$1)</f>
        <v>71</v>
      </c>
      <c r="J38">
        <f>INDEX(_calc_누적빈도!J:J,$A38)-INDEX(_calc_누적빈도!J:J,$A38-기준600회_후보!$B$1)</f>
        <v>70</v>
      </c>
      <c r="K38">
        <f>INDEX(_calc_누적빈도!K:K,$A38)-INDEX(_calc_누적빈도!K:K,$A38-기준600회_후보!$B$1)</f>
        <v>76</v>
      </c>
      <c r="L38">
        <f>INDEX(_calc_누적빈도!L:L,$A38)-INDEX(_calc_누적빈도!L:L,$A38-기준600회_후보!$B$1)</f>
        <v>85</v>
      </c>
      <c r="M38">
        <f>INDEX(_calc_누적빈도!M:M,$A38)-INDEX(_calc_누적빈도!M:M,$A38-기준600회_후보!$B$1)</f>
        <v>97</v>
      </c>
      <c r="N38">
        <f>INDEX(_calc_누적빈도!N:N,$A38)-INDEX(_calc_누적빈도!N:N,$A38-기준600회_후보!$B$1)</f>
        <v>88</v>
      </c>
      <c r="O38">
        <f>INDEX(_calc_누적빈도!O:O,$A38)-INDEX(_calc_누적빈도!O:O,$A38-기준600회_후보!$B$1)</f>
        <v>76</v>
      </c>
      <c r="P38">
        <f>INDEX(_calc_누적빈도!P:P,$A38)-INDEX(_calc_누적빈도!P:P,$A38-기준600회_후보!$B$1)</f>
        <v>85</v>
      </c>
      <c r="Q38">
        <f>INDEX(_calc_누적빈도!Q:Q,$A38)-INDEX(_calc_누적빈도!Q:Q,$A38-기준600회_후보!$B$1)</f>
        <v>95</v>
      </c>
      <c r="R38">
        <f>INDEX(_calc_누적빈도!R:R,$A38)-INDEX(_calc_누적빈도!R:R,$A38-기준600회_후보!$B$1)</f>
        <v>78</v>
      </c>
      <c r="S38">
        <f>INDEX(_calc_누적빈도!S:S,$A38)-INDEX(_calc_누적빈도!S:S,$A38-기준600회_후보!$B$1)</f>
        <v>90</v>
      </c>
      <c r="T38">
        <f>INDEX(_calc_누적빈도!T:T,$A38)-INDEX(_calc_누적빈도!T:T,$A38-기준600회_후보!$B$1)</f>
        <v>88</v>
      </c>
      <c r="U38">
        <f>INDEX(_calc_누적빈도!U:U,$A38)-INDEX(_calc_누적빈도!U:U,$A38-기준600회_후보!$B$1)</f>
        <v>64</v>
      </c>
      <c r="V38">
        <f>INDEX(_calc_누적빈도!V:V,$A38)-INDEX(_calc_누적빈도!V:V,$A38-기준600회_후보!$B$1)</f>
        <v>93</v>
      </c>
      <c r="W38">
        <f>INDEX(_calc_누적빈도!W:W,$A38)-INDEX(_calc_누적빈도!W:W,$A38-기준600회_후보!$B$1)</f>
        <v>69</v>
      </c>
      <c r="X38">
        <f>INDEX(_calc_누적빈도!X:X,$A38)-INDEX(_calc_누적빈도!X:X,$A38-기준600회_후보!$B$1)</f>
        <v>71</v>
      </c>
      <c r="Y38">
        <f>INDEX(_calc_누적빈도!Y:Y,$A38)-INDEX(_calc_누적빈도!Y:Y,$A38-기준600회_후보!$B$1)</f>
        <v>84</v>
      </c>
      <c r="Z38">
        <f>INDEX(_calc_누적빈도!Z:Z,$A38)-INDEX(_calc_누적빈도!Z:Z,$A38-기준600회_후보!$B$1)</f>
        <v>65</v>
      </c>
      <c r="AA38">
        <f>INDEX(_calc_누적빈도!AA:AA,$A38)-INDEX(_calc_누적빈도!AA:AA,$A38-기준600회_후보!$B$1)</f>
        <v>76</v>
      </c>
      <c r="AB38">
        <f>INDEX(_calc_누적빈도!AB:AB,$A38)-INDEX(_calc_누적빈도!AB:AB,$A38-기준600회_후보!$B$1)</f>
        <v>82</v>
      </c>
      <c r="AC38">
        <f>INDEX(_calc_누적빈도!AC:AC,$A38)-INDEX(_calc_누적빈도!AC:AC,$A38-기준600회_후보!$B$1)</f>
        <v>84</v>
      </c>
      <c r="AD38">
        <f>INDEX(_calc_누적빈도!AD:AD,$A38)-INDEX(_calc_누적빈도!AD:AD,$A38-기준600회_후보!$B$1)</f>
        <v>73</v>
      </c>
      <c r="AE38">
        <f>INDEX(_calc_누적빈도!AE:AE,$A38)-INDEX(_calc_누적빈도!AE:AE,$A38-기준600회_후보!$B$1)</f>
        <v>80</v>
      </c>
      <c r="AF38">
        <f>INDEX(_calc_누적빈도!AF:AF,$A38)-INDEX(_calc_누적빈도!AF:AF,$A38-기준600회_후보!$B$1)</f>
        <v>81</v>
      </c>
      <c r="AG38">
        <f>INDEX(_calc_누적빈도!AG:AG,$A38)-INDEX(_calc_누적빈도!AG:AG,$A38-기준600회_후보!$B$1)</f>
        <v>66</v>
      </c>
      <c r="AH38">
        <f>INDEX(_calc_누적빈도!AH:AH,$A38)-INDEX(_calc_누적빈도!AH:AH,$A38-기준600회_후보!$B$1)</f>
        <v>95</v>
      </c>
      <c r="AI38">
        <f>INDEX(_calc_누적빈도!AI:AI,$A38)-INDEX(_calc_누적빈도!AI:AI,$A38-기준600회_후보!$B$1)</f>
        <v>83</v>
      </c>
      <c r="AJ38">
        <f>INDEX(_calc_누적빈도!AJ:AJ,$A38)-INDEX(_calc_누적빈도!AJ:AJ,$A38-기준600회_후보!$B$1)</f>
        <v>79</v>
      </c>
      <c r="AK38">
        <f>INDEX(_calc_누적빈도!AK:AK,$A38)-INDEX(_calc_누적빈도!AK:AK,$A38-기준600회_후보!$B$1)</f>
        <v>80</v>
      </c>
      <c r="AL38">
        <f>INDEX(_calc_누적빈도!AL:AL,$A38)-INDEX(_calc_누적빈도!AL:AL,$A38-기준600회_후보!$B$1)</f>
        <v>76</v>
      </c>
      <c r="AM38">
        <f>INDEX(_calc_누적빈도!AM:AM,$A38)-INDEX(_calc_누적빈도!AM:AM,$A38-기준600회_후보!$B$1)</f>
        <v>90</v>
      </c>
      <c r="AN38">
        <f>INDEX(_calc_누적빈도!AN:AN,$A38)-INDEX(_calc_누적빈도!AN:AN,$A38-기준600회_후보!$B$1)</f>
        <v>85</v>
      </c>
      <c r="AO38">
        <f>INDEX(_calc_누적빈도!AO:AO,$A38)-INDEX(_calc_누적빈도!AO:AO,$A38-기준600회_후보!$B$1)</f>
        <v>72</v>
      </c>
      <c r="AP38">
        <f>INDEX(_calc_누적빈도!AP:AP,$A38)-INDEX(_calc_누적빈도!AP:AP,$A38-기준600회_후보!$B$1)</f>
        <v>76</v>
      </c>
      <c r="AQ38">
        <f>INDEX(_calc_누적빈도!AQ:AQ,$A38)-INDEX(_calc_누적빈도!AQ:AQ,$A38-기준600회_후보!$B$1)</f>
        <v>76</v>
      </c>
      <c r="AR38">
        <f>INDEX(_calc_누적빈도!AR:AR,$A38)-INDEX(_calc_누적빈도!AR:AR,$A38-기준600회_후보!$B$1)</f>
        <v>79</v>
      </c>
      <c r="AS38">
        <f>INDEX(_calc_누적빈도!AS:AS,$A38)-INDEX(_calc_누적빈도!AS:AS,$A38-기준600회_후보!$B$1)</f>
        <v>82</v>
      </c>
      <c r="AT38">
        <f>INDEX(_calc_누적빈도!AT:AT,$A38)-INDEX(_calc_누적빈도!AT:AT,$A38-기준600회_후보!$B$1)</f>
        <v>88</v>
      </c>
      <c r="AU38">
        <f>(RANK(_calc_라운드기준!B38,_calc_라운드기준!$B38:$AT38,0)+COUNTIFS(_calc_라운드기준!$B38:$AT38,_calc_라운드기준!B38,$B$1:$AT$1,"&lt;"&amp;1))-(RANK(B38,$B38:$AT38,0)+COUNTIFS($B38:$AT38,B38,$B$1:$AT$1,"&lt;"&amp;1))</f>
        <v>-17</v>
      </c>
      <c r="AV38">
        <f>(RANK(_calc_라운드기준!C38,_calc_라운드기준!$B38:$AT38,0)+COUNTIFS(_calc_라운드기준!$B38:$AT38,_calc_라운드기준!C38,$B$1:$AT$1,"&lt;"&amp;2))-(RANK(C38,$B38:$AT38,0)+COUNTIFS($B38:$AT38,C38,$B$1:$AT$1,"&lt;"&amp;2))</f>
        <v>3</v>
      </c>
      <c r="AW38">
        <f>(RANK(_calc_라운드기준!D38,_calc_라운드기준!$B38:$AT38,0)+COUNTIFS(_calc_라운드기준!$B38:$AT38,_calc_라운드기준!D38,$B$1:$AT$1,"&lt;"&amp;3))-(RANK(D38,$B38:$AT38,0)+COUNTIFS($B38:$AT38,D38,$B$1:$AT$1,"&lt;"&amp;3))</f>
        <v>-8</v>
      </c>
      <c r="AX38">
        <f>(RANK(_calc_라운드기준!E38,_calc_라운드기준!$B38:$AT38,0)+COUNTIFS(_calc_라운드기준!$B38:$AT38,_calc_라운드기준!E38,$B$1:$AT$1,"&lt;"&amp;4))-(RANK(E38,$B38:$AT38,0)+COUNTIFS($B38:$AT38,E38,$B$1:$AT$1,"&lt;"&amp;4))</f>
        <v>-12</v>
      </c>
      <c r="AY38">
        <f>(RANK(_calc_라운드기준!F38,_calc_라운드기준!$B38:$AT38,0)+COUNTIFS(_calc_라운드기준!$B38:$AT38,_calc_라운드기준!F38,$B$1:$AT$1,"&lt;"&amp;5))-(RANK(F38,$B38:$AT38,0)+COUNTIFS($B38:$AT38,F38,$B$1:$AT$1,"&lt;"&amp;5))</f>
        <v>-22</v>
      </c>
      <c r="AZ38">
        <f>(RANK(_calc_라운드기준!G38,_calc_라운드기준!$B38:$AT38,0)+COUNTIFS(_calc_라운드기준!$B38:$AT38,_calc_라운드기준!G38,$B$1:$AT$1,"&lt;"&amp;6))-(RANK(G38,$B38:$AT38,0)+COUNTIFS($B38:$AT38,G38,$B$1:$AT$1,"&lt;"&amp;6))</f>
        <v>3</v>
      </c>
      <c r="BA38">
        <f>(RANK(_calc_라운드기준!H38,_calc_라운드기준!$B38:$AT38,0)+COUNTIFS(_calc_라운드기준!$B38:$AT38,_calc_라운드기준!H38,$B$1:$AT$1,"&lt;"&amp;7))-(RANK(H38,$B38:$AT38,0)+COUNTIFS($B38:$AT38,H38,$B$1:$AT$1,"&lt;"&amp;7))</f>
        <v>0</v>
      </c>
      <c r="BB38">
        <f>(RANK(_calc_라운드기준!I38,_calc_라운드기준!$B38:$AT38,0)+COUNTIFS(_calc_라운드기준!$B38:$AT38,_calc_라운드기준!I38,$B$1:$AT$1,"&lt;"&amp;8))-(RANK(I38,$B38:$AT38,0)+COUNTIFS($B38:$AT38,I38,$B$1:$AT$1,"&lt;"&amp;8))</f>
        <v>-21</v>
      </c>
      <c r="BC38">
        <f>(RANK(_calc_라운드기준!J38,_calc_라운드기준!$B38:$AT38,0)+COUNTIFS(_calc_라운드기준!$B38:$AT38,_calc_라운드기준!J38,$B$1:$AT$1,"&lt;"&amp;9))-(RANK(J38,$B38:$AT38,0)+COUNTIFS($B38:$AT38,J38,$B$1:$AT$1,"&lt;"&amp;9))</f>
        <v>-30</v>
      </c>
      <c r="BD38">
        <f>(RANK(_calc_라운드기준!K38,_calc_라운드기준!$B38:$AT38,0)+COUNTIFS(_calc_라운드기준!$B38:$AT38,_calc_라운드기준!K38,$B$1:$AT$1,"&lt;"&amp;10))-(RANK(K38,$B38:$AT38,0)+COUNTIFS($B38:$AT38,K38,$B$1:$AT$1,"&lt;"&amp;10))</f>
        <v>17</v>
      </c>
      <c r="BE38">
        <f>(RANK(_calc_라운드기준!L38,_calc_라운드기준!$B38:$AT38,0)+COUNTIFS(_calc_라운드기준!$B38:$AT38,_calc_라운드기준!L38,$B$1:$AT$1,"&lt;"&amp;11))-(RANK(L38,$B38:$AT38,0)+COUNTIFS($B38:$AT38,L38,$B$1:$AT$1,"&lt;"&amp;11))</f>
        <v>21</v>
      </c>
      <c r="BF38">
        <f>(RANK(_calc_라운드기준!M38,_calc_라운드기준!$B38:$AT38,0)+COUNTIFS(_calc_라운드기준!$B38:$AT38,_calc_라운드기준!M38,$B$1:$AT$1,"&lt;"&amp;12))-(RANK(M38,$B38:$AT38,0)+COUNTIFS($B38:$AT38,M38,$B$1:$AT$1,"&lt;"&amp;12))</f>
        <v>10</v>
      </c>
      <c r="BG38">
        <f>(RANK(_calc_라운드기준!N38,_calc_라운드기준!$B38:$AT38,0)+COUNTIFS(_calc_라운드기준!$B38:$AT38,_calc_라운드기준!N38,$B$1:$AT$1,"&lt;"&amp;13))-(RANK(N38,$B38:$AT38,0)+COUNTIFS($B38:$AT38,N38,$B$1:$AT$1,"&lt;"&amp;13))</f>
        <v>8</v>
      </c>
      <c r="BH38">
        <f>(RANK(_calc_라운드기준!O38,_calc_라운드기준!$B38:$AT38,0)+COUNTIFS(_calc_라운드기준!$B38:$AT38,_calc_라운드기준!O38,$B$1:$AT$1,"&lt;"&amp;14))-(RANK(O38,$B38:$AT38,0)+COUNTIFS($B38:$AT38,O38,$B$1:$AT$1,"&lt;"&amp;14))</f>
        <v>12</v>
      </c>
      <c r="BI38">
        <f>(RANK(_calc_라운드기준!P38,_calc_라운드기준!$B38:$AT38,0)+COUNTIFS(_calc_라운드기준!$B38:$AT38,_calc_라운드기준!P38,$B$1:$AT$1,"&lt;"&amp;15))-(RANK(P38,$B38:$AT38,0)+COUNTIFS($B38:$AT38,P38,$B$1:$AT$1,"&lt;"&amp;15))</f>
        <v>10</v>
      </c>
      <c r="BJ38">
        <f>(RANK(_calc_라운드기준!Q38,_calc_라운드기준!$B38:$AT38,0)+COUNTIFS(_calc_라운드기준!$B38:$AT38,_calc_라운드기준!Q38,$B$1:$AT$1,"&lt;"&amp;16))-(RANK(Q38,$B38:$AT38,0)+COUNTIFS($B38:$AT38,Q38,$B$1:$AT$1,"&lt;"&amp;16))</f>
        <v>0</v>
      </c>
      <c r="BK38">
        <f>(RANK(_calc_라운드기준!R38,_calc_라운드기준!$B38:$AT38,0)+COUNTIFS(_calc_라운드기준!$B38:$AT38,_calc_라운드기준!R38,$B$1:$AT$1,"&lt;"&amp;17))-(RANK(R38,$B38:$AT38,0)+COUNTIFS($B38:$AT38,R38,$B$1:$AT$1,"&lt;"&amp;17))</f>
        <v>-1</v>
      </c>
      <c r="BL38">
        <f>(RANK(_calc_라운드기준!S38,_calc_라운드기준!$B38:$AT38,0)+COUNTIFS(_calc_라운드기준!$B38:$AT38,_calc_라운드기준!S38,$B$1:$AT$1,"&lt;"&amp;18))-(RANK(S38,$B38:$AT38,0)+COUNTIFS($B38:$AT38,S38,$B$1:$AT$1,"&lt;"&amp;18))</f>
        <v>19</v>
      </c>
      <c r="BM38">
        <f>(RANK(_calc_라운드기준!T38,_calc_라운드기준!$B38:$AT38,0)+COUNTIFS(_calc_라운드기준!$B38:$AT38,_calc_라운드기준!T38,$B$1:$AT$1,"&lt;"&amp;19))-(RANK(T38,$B38:$AT38,0)+COUNTIFS($B38:$AT38,T38,$B$1:$AT$1,"&lt;"&amp;19))</f>
        <v>24</v>
      </c>
      <c r="BN38">
        <f>(RANK(_calc_라운드기준!U38,_calc_라운드기준!$B38:$AT38,0)+COUNTIFS(_calc_라운드기준!$B38:$AT38,_calc_라운드기준!U38,$B$1:$AT$1,"&lt;"&amp;20))-(RANK(U38,$B38:$AT38,0)+COUNTIFS($B38:$AT38,U38,$B$1:$AT$1,"&lt;"&amp;20))</f>
        <v>-17</v>
      </c>
      <c r="BO38">
        <f>(RANK(_calc_라운드기준!V38,_calc_라운드기준!$B38:$AT38,0)+COUNTIFS(_calc_라운드기준!$B38:$AT38,_calc_라운드기준!V38,$B$1:$AT$1,"&lt;"&amp;21))-(RANK(V38,$B38:$AT38,0)+COUNTIFS($B38:$AT38,V38,$B$1:$AT$1,"&lt;"&amp;21))</f>
        <v>24</v>
      </c>
      <c r="BP38">
        <f>(RANK(_calc_라운드기준!W38,_calc_라운드기준!$B38:$AT38,0)+COUNTIFS(_calc_라운드기준!$B38:$AT38,_calc_라운드기준!W38,$B$1:$AT$1,"&lt;"&amp;22))-(RANK(W38,$B38:$AT38,0)+COUNTIFS($B38:$AT38,W38,$B$1:$AT$1,"&lt;"&amp;22))</f>
        <v>0</v>
      </c>
      <c r="BQ38">
        <f>(RANK(_calc_라운드기준!X38,_calc_라운드기준!$B38:$AT38,0)+COUNTIFS(_calc_라운드기준!$B38:$AT38,_calc_라운드기준!X38,$B$1:$AT$1,"&lt;"&amp;23))-(RANK(X38,$B38:$AT38,0)+COUNTIFS($B38:$AT38,X38,$B$1:$AT$1,"&lt;"&amp;23))</f>
        <v>-33</v>
      </c>
      <c r="BR38">
        <f>(RANK(_calc_라운드기준!Y38,_calc_라운드기준!$B38:$AT38,0)+COUNTIFS(_calc_라운드기준!$B38:$AT38,_calc_라운드기준!Y38,$B$1:$AT$1,"&lt;"&amp;24))-(RANK(Y38,$B38:$AT38,0)+COUNTIFS($B38:$AT38,Y38,$B$1:$AT$1,"&lt;"&amp;24))</f>
        <v>-12</v>
      </c>
      <c r="BS38">
        <f>(RANK(_calc_라운드기준!Z38,_calc_라운드기준!$B38:$AT38,0)+COUNTIFS(_calc_라운드기준!$B38:$AT38,_calc_라운드기준!Z38,$B$1:$AT$1,"&lt;"&amp;25))-(RANK(Z38,$B38:$AT38,0)+COUNTIFS($B38:$AT38,Z38,$B$1:$AT$1,"&lt;"&amp;25))</f>
        <v>-24</v>
      </c>
      <c r="BT38">
        <f>(RANK(_calc_라운드기준!AA38,_calc_라운드기준!$B38:$AT38,0)+COUNTIFS(_calc_라운드기준!$B38:$AT38,_calc_라운드기준!AA38,$B$1:$AT$1,"&lt;"&amp;26))-(RANK(AA38,$B38:$AT38,0)+COUNTIFS($B38:$AT38,AA38,$B$1:$AT$1,"&lt;"&amp;26))</f>
        <v>0</v>
      </c>
      <c r="BU38">
        <f>(RANK(_calc_라운드기준!AB38,_calc_라운드기준!$B38:$AT38,0)+COUNTIFS(_calc_라운드기준!$B38:$AT38,_calc_라운드기준!AB38,$B$1:$AT$1,"&lt;"&amp;27))-(RANK(AB38,$B38:$AT38,0)+COUNTIFS($B38:$AT38,AB38,$B$1:$AT$1,"&lt;"&amp;27))</f>
        <v>-16</v>
      </c>
      <c r="BV38">
        <f>(RANK(_calc_라운드기준!AC38,_calc_라운드기준!$B38:$AT38,0)+COUNTIFS(_calc_라운드기준!$B38:$AT38,_calc_라운드기준!AC38,$B$1:$AT$1,"&lt;"&amp;28))-(RANK(AC38,$B38:$AT38,0)+COUNTIFS($B38:$AT38,AC38,$B$1:$AT$1,"&lt;"&amp;28))</f>
        <v>-10</v>
      </c>
      <c r="BW38">
        <f>(RANK(_calc_라운드기준!AD38,_calc_라운드기준!$B38:$AT38,0)+COUNTIFS(_calc_라운드기준!$B38:$AT38,_calc_라운드기준!AD38,$B$1:$AT$1,"&lt;"&amp;29))-(RANK(AD38,$B38:$AT38,0)+COUNTIFS($B38:$AT38,AD38,$B$1:$AT$1,"&lt;"&amp;29))</f>
        <v>-23</v>
      </c>
      <c r="BX38">
        <f>(RANK(_calc_라운드기준!AE38,_calc_라운드기준!$B38:$AT38,0)+COUNTIFS(_calc_라운드기준!$B38:$AT38,_calc_라운드기준!AE38,$B$1:$AT$1,"&lt;"&amp;30))-(RANK(AE38,$B38:$AT38,0)+COUNTIFS($B38:$AT38,AE38,$B$1:$AT$1,"&lt;"&amp;30))</f>
        <v>8</v>
      </c>
      <c r="BY38">
        <f>(RANK(_calc_라운드기준!AF38,_calc_라운드기준!$B38:$AT38,0)+COUNTIFS(_calc_라운드기준!$B38:$AT38,_calc_라운드기준!AF38,$B$1:$AT$1,"&lt;"&amp;31))-(RANK(AF38,$B38:$AT38,0)+COUNTIFS($B38:$AT38,AF38,$B$1:$AT$1,"&lt;"&amp;31))</f>
        <v>10</v>
      </c>
      <c r="BZ38">
        <f>(RANK(_calc_라운드기준!AG38,_calc_라운드기준!$B38:$AT38,0)+COUNTIFS(_calc_라운드기준!$B38:$AT38,_calc_라운드기준!AG38,$B$1:$AT$1,"&lt;"&amp;32))-(RANK(AG38,$B38:$AT38,0)+COUNTIFS($B38:$AT38,AG38,$B$1:$AT$1,"&lt;"&amp;32))</f>
        <v>-6</v>
      </c>
      <c r="CA38">
        <f>(RANK(_calc_라운드기준!AH38,_calc_라운드기준!$B38:$AT38,0)+COUNTIFS(_calc_라운드기준!$B38:$AT38,_calc_라운드기준!AH38,$B$1:$AT$1,"&lt;"&amp;33))-(RANK(AH38,$B38:$AT38,0)+COUNTIFS($B38:$AT38,AH38,$B$1:$AT$1,"&lt;"&amp;33))</f>
        <v>17</v>
      </c>
      <c r="CB38">
        <f>(RANK(_calc_라운드기준!AI38,_calc_라운드기준!$B38:$AT38,0)+COUNTIFS(_calc_라운드기준!$B38:$AT38,_calc_라운드기준!AI38,$B$1:$AT$1,"&lt;"&amp;34))-(RANK(AI38,$B38:$AT38,0)+COUNTIFS($B38:$AT38,AI38,$B$1:$AT$1,"&lt;"&amp;34))</f>
        <v>27</v>
      </c>
      <c r="CC38">
        <f>(RANK(_calc_라운드기준!AJ38,_calc_라운드기준!$B38:$AT38,0)+COUNTIFS(_calc_라운드기준!$B38:$AT38,_calc_라운드기준!AJ38,$B$1:$AT$1,"&lt;"&amp;35))-(RANK(AJ38,$B38:$AT38,0)+COUNTIFS($B38:$AT38,AJ38,$B$1:$AT$1,"&lt;"&amp;35))</f>
        <v>8</v>
      </c>
      <c r="CD38">
        <f>(RANK(_calc_라운드기준!AK38,_calc_라운드기준!$B38:$AT38,0)+COUNTIFS(_calc_라운드기준!$B38:$AT38,_calc_라운드기준!AK38,$B$1:$AT$1,"&lt;"&amp;36))-(RANK(AK38,$B38:$AT38,0)+COUNTIFS($B38:$AT38,AK38,$B$1:$AT$1,"&lt;"&amp;36))</f>
        <v>10</v>
      </c>
      <c r="CE38">
        <f>(RANK(_calc_라운드기준!AL38,_calc_라운드기준!$B38:$AT38,0)+COUNTIFS(_calc_라운드기준!$B38:$AT38,_calc_라운드기준!AL38,$B$1:$AT$1,"&lt;"&amp;37))-(RANK(AL38,$B38:$AT38,0)+COUNTIFS($B38:$AT38,AL38,$B$1:$AT$1,"&lt;"&amp;37))</f>
        <v>-17</v>
      </c>
      <c r="CF38">
        <f>(RANK(_calc_라운드기준!AM38,_calc_라운드기준!$B38:$AT38,0)+COUNTIFS(_calc_라운드기준!$B38:$AT38,_calc_라운드기준!AM38,$B$1:$AT$1,"&lt;"&amp;38))-(RANK(AM38,$B38:$AT38,0)+COUNTIFS($B38:$AT38,AM38,$B$1:$AT$1,"&lt;"&amp;38))</f>
        <v>6</v>
      </c>
      <c r="CG38">
        <f>(RANK(_calc_라운드기준!AN38,_calc_라운드기준!$B38:$AT38,0)+COUNTIFS(_calc_라운드기준!$B38:$AT38,_calc_라운드기준!AN38,$B$1:$AT$1,"&lt;"&amp;39))-(RANK(AN38,$B38:$AT38,0)+COUNTIFS($B38:$AT38,AN38,$B$1:$AT$1,"&lt;"&amp;39))</f>
        <v>-7</v>
      </c>
      <c r="CH38">
        <f>(RANK(_calc_라운드기준!AO38,_calc_라운드기준!$B38:$AT38,0)+COUNTIFS(_calc_라운드기준!$B38:$AT38,_calc_라운드기준!AO38,$B$1:$AT$1,"&lt;"&amp;40))-(RANK(AO38,$B38:$AT38,0)+COUNTIFS($B38:$AT38,AO38,$B$1:$AT$1,"&lt;"&amp;40))</f>
        <v>-22</v>
      </c>
      <c r="CI38">
        <f>(RANK(_calc_라운드기준!AP38,_calc_라운드기준!$B38:$AT38,0)+COUNTIFS(_calc_라운드기준!$B38:$AT38,_calc_라운드기준!AP38,$B$1:$AT$1,"&lt;"&amp;41))-(RANK(AP38,$B38:$AT38,0)+COUNTIFS($B38:$AT38,AP38,$B$1:$AT$1,"&lt;"&amp;41))</f>
        <v>6</v>
      </c>
      <c r="CJ38">
        <f>(RANK(_calc_라운드기준!AQ38,_calc_라운드기준!$B38:$AT38,0)+COUNTIFS(_calc_라운드기준!$B38:$AT38,_calc_라운드기준!AQ38,$B$1:$AT$1,"&lt;"&amp;42))-(RANK(AQ38,$B38:$AT38,0)+COUNTIFS($B38:$AT38,AQ38,$B$1:$AT$1,"&lt;"&amp;42))</f>
        <v>-11</v>
      </c>
      <c r="CK38">
        <f>(RANK(_calc_라운드기준!AR38,_calc_라운드기준!$B38:$AT38,0)+COUNTIFS(_calc_라운드기준!$B38:$AT38,_calc_라운드기준!AR38,$B$1:$AT$1,"&lt;"&amp;43))-(RANK(AR38,$B38:$AT38,0)+COUNTIFS($B38:$AT38,AR38,$B$1:$AT$1,"&lt;"&amp;43))</f>
        <v>17</v>
      </c>
      <c r="CL38">
        <f>(RANK(_calc_라운드기준!AS38,_calc_라운드기준!$B38:$AT38,0)+COUNTIFS(_calc_라운드기준!$B38:$AT38,_calc_라운드기준!AS38,$B$1:$AT$1,"&lt;"&amp;44))-(RANK(AS38,$B38:$AT38,0)+COUNTIFS($B38:$AT38,AS38,$B$1:$AT$1,"&lt;"&amp;44))</f>
        <v>23</v>
      </c>
      <c r="CM38">
        <f>(RANK(_calc_라운드기준!AT38,_calc_라운드기준!$B38:$AT38,0)+COUNTIFS(_calc_라운드기준!$B38:$AT38,_calc_라운드기준!AT38,$B$1:$AT$1,"&lt;"&amp;45))-(RANK(AT38,$B38:$AT38,0)+COUNTIFS($B38:$AT38,AT38,$B$1:$AT$1,"&lt;"&amp;45))</f>
        <v>26</v>
      </c>
      <c r="CN38">
        <f t="shared" si="45"/>
        <v>36</v>
      </c>
      <c r="CO38">
        <f t="shared" si="46"/>
        <v>21</v>
      </c>
      <c r="CP38">
        <f t="shared" si="47"/>
        <v>30</v>
      </c>
      <c r="CQ38">
        <f t="shared" si="48"/>
        <v>33</v>
      </c>
      <c r="CR38">
        <f t="shared" si="49"/>
        <v>40</v>
      </c>
      <c r="CS38">
        <f t="shared" si="50"/>
        <v>22</v>
      </c>
      <c r="CT38">
        <f t="shared" si="51"/>
        <v>23</v>
      </c>
      <c r="CU38">
        <f t="shared" si="52"/>
        <v>39</v>
      </c>
      <c r="CV38">
        <f t="shared" si="53"/>
        <v>44</v>
      </c>
      <c r="CW38">
        <f t="shared" si="54"/>
        <v>8</v>
      </c>
      <c r="CX38">
        <f t="shared" si="55"/>
        <v>6</v>
      </c>
      <c r="CY38">
        <f t="shared" si="56"/>
        <v>12</v>
      </c>
      <c r="CZ38">
        <f t="shared" si="57"/>
        <v>16</v>
      </c>
      <c r="DA38">
        <f t="shared" si="58"/>
        <v>11</v>
      </c>
      <c r="DB38">
        <f t="shared" si="59"/>
        <v>13</v>
      </c>
      <c r="DC38">
        <f t="shared" si="60"/>
        <v>24</v>
      </c>
      <c r="DD38">
        <f t="shared" si="61"/>
        <v>27</v>
      </c>
      <c r="DE38">
        <f t="shared" si="62"/>
        <v>7</v>
      </c>
      <c r="DF38">
        <f t="shared" si="63"/>
        <v>3</v>
      </c>
      <c r="DG38">
        <f t="shared" si="64"/>
        <v>37</v>
      </c>
      <c r="DH38">
        <f t="shared" si="65"/>
        <v>4</v>
      </c>
      <c r="DI38">
        <f t="shared" si="66"/>
        <v>25</v>
      </c>
      <c r="DJ38">
        <f t="shared" si="67"/>
        <v>45</v>
      </c>
      <c r="DK38">
        <f t="shared" si="68"/>
        <v>34</v>
      </c>
      <c r="DL38">
        <f t="shared" si="69"/>
        <v>43</v>
      </c>
      <c r="DM38">
        <f t="shared" si="70"/>
        <v>26</v>
      </c>
      <c r="DN38">
        <f t="shared" si="71"/>
        <v>35</v>
      </c>
      <c r="DO38">
        <f t="shared" si="72"/>
        <v>31</v>
      </c>
      <c r="DP38">
        <f t="shared" si="73"/>
        <v>42</v>
      </c>
      <c r="DQ38">
        <f t="shared" si="74"/>
        <v>17</v>
      </c>
      <c r="DR38">
        <f t="shared" si="75"/>
        <v>14</v>
      </c>
      <c r="DS38">
        <f t="shared" si="76"/>
        <v>28</v>
      </c>
      <c r="DT38">
        <f t="shared" si="77"/>
        <v>9</v>
      </c>
      <c r="DU38">
        <f t="shared" si="78"/>
        <v>1</v>
      </c>
      <c r="DV38">
        <f t="shared" si="79"/>
        <v>18</v>
      </c>
      <c r="DW38">
        <f t="shared" si="80"/>
        <v>15</v>
      </c>
      <c r="DX38">
        <f t="shared" si="81"/>
        <v>38</v>
      </c>
      <c r="DY38">
        <f t="shared" si="82"/>
        <v>19</v>
      </c>
      <c r="DZ38">
        <f t="shared" si="83"/>
        <v>29</v>
      </c>
      <c r="EA38">
        <f t="shared" si="84"/>
        <v>41</v>
      </c>
      <c r="EB38">
        <f t="shared" si="85"/>
        <v>20</v>
      </c>
      <c r="EC38">
        <f t="shared" si="86"/>
        <v>32</v>
      </c>
      <c r="ED38">
        <f t="shared" si="87"/>
        <v>10</v>
      </c>
      <c r="EE38">
        <f t="shared" si="88"/>
        <v>5</v>
      </c>
      <c r="EF38">
        <f t="shared" si="89"/>
        <v>2</v>
      </c>
    </row>
    <row r="39" spans="1:136" ht="16.5" customHeight="1">
      <c r="A39">
        <f>_calc_라운드기준!A39</f>
        <v>1207</v>
      </c>
      <c r="B39">
        <f>INDEX(_calc_누적빈도!B:B,$A39)-INDEX(_calc_누적빈도!B:B,$A39-기준600회_후보!$B$1)</f>
        <v>74</v>
      </c>
      <c r="C39">
        <f>INDEX(_calc_누적빈도!C:C,$A39)-INDEX(_calc_누적빈도!C:C,$A39-기준600회_후보!$B$1)</f>
        <v>72</v>
      </c>
      <c r="D39">
        <f>INDEX(_calc_누적빈도!D:D,$A39)-INDEX(_calc_누적빈도!D:D,$A39-기준600회_후보!$B$1)</f>
        <v>89</v>
      </c>
      <c r="E39">
        <f>INDEX(_calc_누적빈도!E:E,$A39)-INDEX(_calc_누적빈도!E:E,$A39-기준600회_후보!$B$1)</f>
        <v>73</v>
      </c>
      <c r="F39">
        <f>INDEX(_calc_누적빈도!F:F,$A39)-INDEX(_calc_누적빈도!F:F,$A39-기준600회_후보!$B$1)</f>
        <v>63</v>
      </c>
      <c r="G39">
        <f>INDEX(_calc_누적빈도!G:G,$A39)-INDEX(_calc_누적빈도!G:G,$A39-기준600회_후보!$B$1)</f>
        <v>90</v>
      </c>
      <c r="H39">
        <f>INDEX(_calc_누적빈도!H:H,$A39)-INDEX(_calc_누적빈도!H:H,$A39-기준600회_후보!$B$1)</f>
        <v>91</v>
      </c>
      <c r="I39">
        <f>INDEX(_calc_누적빈도!I:I,$A39)-INDEX(_calc_누적빈도!I:I,$A39-기준600회_후보!$B$1)</f>
        <v>72</v>
      </c>
      <c r="J39">
        <f>INDEX(_calc_누적빈도!J:J,$A39)-INDEX(_calc_누적빈도!J:J,$A39-기준600회_후보!$B$1)</f>
        <v>70</v>
      </c>
      <c r="K39">
        <f>INDEX(_calc_누적빈도!K:K,$A39)-INDEX(_calc_누적빈도!K:K,$A39-기준600회_후보!$B$1)</f>
        <v>75</v>
      </c>
      <c r="L39">
        <f>INDEX(_calc_누적빈도!L:L,$A39)-INDEX(_calc_누적빈도!L:L,$A39-기준600회_후보!$B$1)</f>
        <v>85</v>
      </c>
      <c r="M39">
        <f>INDEX(_calc_누적빈도!M:M,$A39)-INDEX(_calc_누적빈도!M:M,$A39-기준600회_후보!$B$1)</f>
        <v>97</v>
      </c>
      <c r="N39">
        <f>INDEX(_calc_누적빈도!N:N,$A39)-INDEX(_calc_누적빈도!N:N,$A39-기준600회_후보!$B$1)</f>
        <v>88</v>
      </c>
      <c r="O39">
        <f>INDEX(_calc_누적빈도!O:O,$A39)-INDEX(_calc_누적빈도!O:O,$A39-기준600회_후보!$B$1)</f>
        <v>77</v>
      </c>
      <c r="P39">
        <f>INDEX(_calc_누적빈도!P:P,$A39)-INDEX(_calc_누적빈도!P:P,$A39-기준600회_후보!$B$1)</f>
        <v>85</v>
      </c>
      <c r="Q39">
        <f>INDEX(_calc_누적빈도!Q:Q,$A39)-INDEX(_calc_누적빈도!Q:Q,$A39-기준600회_후보!$B$1)</f>
        <v>95</v>
      </c>
      <c r="R39">
        <f>INDEX(_calc_누적빈도!R:R,$A39)-INDEX(_calc_누적빈도!R:R,$A39-기준600회_후보!$B$1)</f>
        <v>78</v>
      </c>
      <c r="S39">
        <f>INDEX(_calc_누적빈도!S:S,$A39)-INDEX(_calc_누적빈도!S:S,$A39-기준600회_후보!$B$1)</f>
        <v>90</v>
      </c>
      <c r="T39">
        <f>INDEX(_calc_누적빈도!T:T,$A39)-INDEX(_calc_누적빈도!T:T,$A39-기준600회_후보!$B$1)</f>
        <v>88</v>
      </c>
      <c r="U39">
        <f>INDEX(_calc_누적빈도!U:U,$A39)-INDEX(_calc_누적빈도!U:U,$A39-기준600회_후보!$B$1)</f>
        <v>64</v>
      </c>
      <c r="V39">
        <f>INDEX(_calc_누적빈도!V:V,$A39)-INDEX(_calc_누적빈도!V:V,$A39-기준600회_후보!$B$1)</f>
        <v>93</v>
      </c>
      <c r="W39">
        <f>INDEX(_calc_누적빈도!W:W,$A39)-INDEX(_calc_누적빈도!W:W,$A39-기준600회_후보!$B$1)</f>
        <v>68</v>
      </c>
      <c r="X39">
        <f>INDEX(_calc_누적빈도!X:X,$A39)-INDEX(_calc_누적빈도!X:X,$A39-기준600회_후보!$B$1)</f>
        <v>72</v>
      </c>
      <c r="Y39">
        <f>INDEX(_calc_누적빈도!Y:Y,$A39)-INDEX(_calc_누적빈도!Y:Y,$A39-기준600회_후보!$B$1)</f>
        <v>83</v>
      </c>
      <c r="Z39">
        <f>INDEX(_calc_누적빈도!Z:Z,$A39)-INDEX(_calc_누적빈도!Z:Z,$A39-기준600회_후보!$B$1)</f>
        <v>65</v>
      </c>
      <c r="AA39">
        <f>INDEX(_calc_누적빈도!AA:AA,$A39)-INDEX(_calc_누적빈도!AA:AA,$A39-기준600회_후보!$B$1)</f>
        <v>76</v>
      </c>
      <c r="AB39">
        <f>INDEX(_calc_누적빈도!AB:AB,$A39)-INDEX(_calc_누적빈도!AB:AB,$A39-기준600회_후보!$B$1)</f>
        <v>81</v>
      </c>
      <c r="AC39">
        <f>INDEX(_calc_누적빈도!AC:AC,$A39)-INDEX(_calc_누적빈도!AC:AC,$A39-기준600회_후보!$B$1)</f>
        <v>84</v>
      </c>
      <c r="AD39">
        <f>INDEX(_calc_누적빈도!AD:AD,$A39)-INDEX(_calc_누적빈도!AD:AD,$A39-기준600회_후보!$B$1)</f>
        <v>73</v>
      </c>
      <c r="AE39">
        <f>INDEX(_calc_누적빈도!AE:AE,$A39)-INDEX(_calc_누적빈도!AE:AE,$A39-기준600회_후보!$B$1)</f>
        <v>80</v>
      </c>
      <c r="AF39">
        <f>INDEX(_calc_누적빈도!AF:AF,$A39)-INDEX(_calc_누적빈도!AF:AF,$A39-기준600회_후보!$B$1)</f>
        <v>81</v>
      </c>
      <c r="AG39">
        <f>INDEX(_calc_누적빈도!AG:AG,$A39)-INDEX(_calc_누적빈도!AG:AG,$A39-기준600회_후보!$B$1)</f>
        <v>66</v>
      </c>
      <c r="AH39">
        <f>INDEX(_calc_누적빈도!AH:AH,$A39)-INDEX(_calc_누적빈도!AH:AH,$A39-기준600회_후보!$B$1)</f>
        <v>95</v>
      </c>
      <c r="AI39">
        <f>INDEX(_calc_누적빈도!AI:AI,$A39)-INDEX(_calc_누적빈도!AI:AI,$A39-기준600회_후보!$B$1)</f>
        <v>83</v>
      </c>
      <c r="AJ39">
        <f>INDEX(_calc_누적빈도!AJ:AJ,$A39)-INDEX(_calc_누적빈도!AJ:AJ,$A39-기준600회_후보!$B$1)</f>
        <v>79</v>
      </c>
      <c r="AK39">
        <f>INDEX(_calc_누적빈도!AK:AK,$A39)-INDEX(_calc_누적빈도!AK:AK,$A39-기준600회_후보!$B$1)</f>
        <v>81</v>
      </c>
      <c r="AL39">
        <f>INDEX(_calc_누적빈도!AL:AL,$A39)-INDEX(_calc_누적빈도!AL:AL,$A39-기준600회_후보!$B$1)</f>
        <v>76</v>
      </c>
      <c r="AM39">
        <f>INDEX(_calc_누적빈도!AM:AM,$A39)-INDEX(_calc_누적빈도!AM:AM,$A39-기준600회_후보!$B$1)</f>
        <v>90</v>
      </c>
      <c r="AN39">
        <f>INDEX(_calc_누적빈도!AN:AN,$A39)-INDEX(_calc_누적빈도!AN:AN,$A39-기준600회_후보!$B$1)</f>
        <v>86</v>
      </c>
      <c r="AO39">
        <f>INDEX(_calc_누적빈도!AO:AO,$A39)-INDEX(_calc_누적빈도!AO:AO,$A39-기준600회_후보!$B$1)</f>
        <v>72</v>
      </c>
      <c r="AP39">
        <f>INDEX(_calc_누적빈도!AP:AP,$A39)-INDEX(_calc_누적빈도!AP:AP,$A39-기준600회_후보!$B$1)</f>
        <v>76</v>
      </c>
      <c r="AQ39">
        <f>INDEX(_calc_누적빈도!AQ:AQ,$A39)-INDEX(_calc_누적빈도!AQ:AQ,$A39-기준600회_후보!$B$1)</f>
        <v>76</v>
      </c>
      <c r="AR39">
        <f>INDEX(_calc_누적빈도!AR:AR,$A39)-INDEX(_calc_누적빈도!AR:AR,$A39-기준600회_후보!$B$1)</f>
        <v>79</v>
      </c>
      <c r="AS39">
        <f>INDEX(_calc_누적빈도!AS:AS,$A39)-INDEX(_calc_누적빈도!AS:AS,$A39-기준600회_후보!$B$1)</f>
        <v>82</v>
      </c>
      <c r="AT39">
        <f>INDEX(_calc_누적빈도!AT:AT,$A39)-INDEX(_calc_누적빈도!AT:AT,$A39-기준600회_후보!$B$1)</f>
        <v>87</v>
      </c>
      <c r="AU39">
        <f>(RANK(_calc_라운드기준!B39,_calc_라운드기준!$B39:$AT39,0)+COUNTIFS(_calc_라운드기준!$B39:$AT39,_calc_라운드기준!B39,$B$1:$AT$1,"&lt;"&amp;1))-(RANK(B39,$B39:$AT39,0)+COUNTIFS($B39:$AT39,B39,$B$1:$AT$1,"&lt;"&amp;1))</f>
        <v>-17</v>
      </c>
      <c r="AV39">
        <f>(RANK(_calc_라운드기준!C39,_calc_라운드기준!$B39:$AT39,0)+COUNTIFS(_calc_라운드기준!$B39:$AT39,_calc_라운드기준!C39,$B$1:$AT$1,"&lt;"&amp;2))-(RANK(C39,$B39:$AT39,0)+COUNTIFS($B39:$AT39,C39,$B$1:$AT$1,"&lt;"&amp;2))</f>
        <v>2</v>
      </c>
      <c r="AW39">
        <f>(RANK(_calc_라운드기준!D39,_calc_라운드기준!$B39:$AT39,0)+COUNTIFS(_calc_라운드기준!$B39:$AT39,_calc_라운드기준!D39,$B$1:$AT$1,"&lt;"&amp;3))-(RANK(D39,$B39:$AT39,0)+COUNTIFS($B39:$AT39,D39,$B$1:$AT$1,"&lt;"&amp;3))</f>
        <v>-8</v>
      </c>
      <c r="AX39">
        <f>(RANK(_calc_라운드기준!E39,_calc_라운드기준!$B39:$AT39,0)+COUNTIFS(_calc_라운드기준!$B39:$AT39,_calc_라운드기준!E39,$B$1:$AT$1,"&lt;"&amp;4))-(RANK(E39,$B39:$AT39,0)+COUNTIFS($B39:$AT39,E39,$B$1:$AT$1,"&lt;"&amp;4))</f>
        <v>-9</v>
      </c>
      <c r="AY39">
        <f>(RANK(_calc_라운드기준!F39,_calc_라운드기준!$B39:$AT39,0)+COUNTIFS(_calc_라운드기준!$B39:$AT39,_calc_라운드기준!F39,$B$1:$AT$1,"&lt;"&amp;5))-(RANK(F39,$B39:$AT39,0)+COUNTIFS($B39:$AT39,F39,$B$1:$AT$1,"&lt;"&amp;5))</f>
        <v>-28</v>
      </c>
      <c r="AZ39">
        <f>(RANK(_calc_라운드기준!G39,_calc_라운드기준!$B39:$AT39,0)+COUNTIFS(_calc_라운드기준!$B39:$AT39,_calc_라운드기준!G39,$B$1:$AT$1,"&lt;"&amp;6))-(RANK(G39,$B39:$AT39,0)+COUNTIFS($B39:$AT39,G39,$B$1:$AT$1,"&lt;"&amp;6))</f>
        <v>4</v>
      </c>
      <c r="BA39">
        <f>(RANK(_calc_라운드기준!H39,_calc_라운드기준!$B39:$AT39,0)+COUNTIFS(_calc_라운드기준!$B39:$AT39,_calc_라운드기준!H39,$B$1:$AT$1,"&lt;"&amp;7))-(RANK(H39,$B39:$AT39,0)+COUNTIFS($B39:$AT39,H39,$B$1:$AT$1,"&lt;"&amp;7))</f>
        <v>-2</v>
      </c>
      <c r="BB39">
        <f>(RANK(_calc_라운드기준!I39,_calc_라운드기준!$B39:$AT39,0)+COUNTIFS(_calc_라운드기준!$B39:$AT39,_calc_라운드기준!I39,$B$1:$AT$1,"&lt;"&amp;8))-(RANK(I39,$B39:$AT39,0)+COUNTIFS($B39:$AT39,I39,$B$1:$AT$1,"&lt;"&amp;8))</f>
        <v>-19</v>
      </c>
      <c r="BC39">
        <f>(RANK(_calc_라운드기준!J39,_calc_라운드기준!$B39:$AT39,0)+COUNTIFS(_calc_라운드기준!$B39:$AT39,_calc_라운드기준!J39,$B$1:$AT$1,"&lt;"&amp;9))-(RANK(J39,$B39:$AT39,0)+COUNTIFS($B39:$AT39,J39,$B$1:$AT$1,"&lt;"&amp;9))</f>
        <v>-29</v>
      </c>
      <c r="BD39">
        <f>(RANK(_calc_라운드기준!K39,_calc_라운드기준!$B39:$AT39,0)+COUNTIFS(_calc_라운드기준!$B39:$AT39,_calc_라운드기준!K39,$B$1:$AT$1,"&lt;"&amp;10))-(RANK(K39,$B39:$AT39,0)+COUNTIFS($B39:$AT39,K39,$B$1:$AT$1,"&lt;"&amp;10))</f>
        <v>13</v>
      </c>
      <c r="BE39">
        <f>(RANK(_calc_라운드기준!L39,_calc_라운드기준!$B39:$AT39,0)+COUNTIFS(_calc_라운드기준!$B39:$AT39,_calc_라운드기준!L39,$B$1:$AT$1,"&lt;"&amp;11))-(RANK(L39,$B39:$AT39,0)+COUNTIFS($B39:$AT39,L39,$B$1:$AT$1,"&lt;"&amp;11))</f>
        <v>20</v>
      </c>
      <c r="BF39">
        <f>(RANK(_calc_라운드기준!M39,_calc_라운드기준!$B39:$AT39,0)+COUNTIFS(_calc_라운드기준!$B39:$AT39,_calc_라운드기준!M39,$B$1:$AT$1,"&lt;"&amp;12))-(RANK(M39,$B39:$AT39,0)+COUNTIFS($B39:$AT39,M39,$B$1:$AT$1,"&lt;"&amp;12))</f>
        <v>4</v>
      </c>
      <c r="BG39">
        <f>(RANK(_calc_라운드기준!N39,_calc_라운드기준!$B39:$AT39,0)+COUNTIFS(_calc_라운드기준!$B39:$AT39,_calc_라운드기준!N39,$B$1:$AT$1,"&lt;"&amp;13))-(RANK(N39,$B39:$AT39,0)+COUNTIFS($B39:$AT39,N39,$B$1:$AT$1,"&lt;"&amp;13))</f>
        <v>9</v>
      </c>
      <c r="BH39">
        <f>(RANK(_calc_라운드기준!O39,_calc_라운드기준!$B39:$AT39,0)+COUNTIFS(_calc_라운드기준!$B39:$AT39,_calc_라운드기준!O39,$B$1:$AT$1,"&lt;"&amp;14))-(RANK(O39,$B39:$AT39,0)+COUNTIFS($B39:$AT39,O39,$B$1:$AT$1,"&lt;"&amp;14))</f>
        <v>12</v>
      </c>
      <c r="BI39">
        <f>(RANK(_calc_라운드기준!P39,_calc_라운드기준!$B39:$AT39,0)+COUNTIFS(_calc_라운드기준!$B39:$AT39,_calc_라운드기준!P39,$B$1:$AT$1,"&lt;"&amp;15))-(RANK(P39,$B39:$AT39,0)+COUNTIFS($B39:$AT39,P39,$B$1:$AT$1,"&lt;"&amp;15))</f>
        <v>11</v>
      </c>
      <c r="BJ39">
        <f>(RANK(_calc_라운드기준!Q39,_calc_라운드기준!$B39:$AT39,0)+COUNTIFS(_calc_라운드기준!$B39:$AT39,_calc_라운드기준!Q39,$B$1:$AT$1,"&lt;"&amp;16))-(RANK(Q39,$B39:$AT39,0)+COUNTIFS($B39:$AT39,Q39,$B$1:$AT$1,"&lt;"&amp;16))</f>
        <v>0</v>
      </c>
      <c r="BK39">
        <f>(RANK(_calc_라운드기준!R39,_calc_라운드기준!$B39:$AT39,0)+COUNTIFS(_calc_라운드기준!$B39:$AT39,_calc_라운드기준!R39,$B$1:$AT$1,"&lt;"&amp;17))-(RANK(R39,$B39:$AT39,0)+COUNTIFS($B39:$AT39,R39,$B$1:$AT$1,"&lt;"&amp;17))</f>
        <v>1</v>
      </c>
      <c r="BL39">
        <f>(RANK(_calc_라운드기준!S39,_calc_라운드기준!$B39:$AT39,0)+COUNTIFS(_calc_라운드기준!$B39:$AT39,_calc_라운드기준!S39,$B$1:$AT$1,"&lt;"&amp;18))-(RANK(S39,$B39:$AT39,0)+COUNTIFS($B39:$AT39,S39,$B$1:$AT$1,"&lt;"&amp;18))</f>
        <v>21</v>
      </c>
      <c r="BM39">
        <f>(RANK(_calc_라운드기준!T39,_calc_라운드기준!$B39:$AT39,0)+COUNTIFS(_calc_라운드기준!$B39:$AT39,_calc_라운드기준!T39,$B$1:$AT$1,"&lt;"&amp;19))-(RANK(T39,$B39:$AT39,0)+COUNTIFS($B39:$AT39,T39,$B$1:$AT$1,"&lt;"&amp;19))</f>
        <v>24</v>
      </c>
      <c r="BN39">
        <f>(RANK(_calc_라운드기준!U39,_calc_라운드기준!$B39:$AT39,0)+COUNTIFS(_calc_라운드기준!$B39:$AT39,_calc_라운드기준!U39,$B$1:$AT$1,"&lt;"&amp;20))-(RANK(U39,$B39:$AT39,0)+COUNTIFS($B39:$AT39,U39,$B$1:$AT$1,"&lt;"&amp;20))</f>
        <v>-24</v>
      </c>
      <c r="BO39">
        <f>(RANK(_calc_라운드기준!V39,_calc_라운드기준!$B39:$AT39,0)+COUNTIFS(_calc_라운드기준!$B39:$AT39,_calc_라운드기준!V39,$B$1:$AT$1,"&lt;"&amp;21))-(RANK(V39,$B39:$AT39,0)+COUNTIFS($B39:$AT39,V39,$B$1:$AT$1,"&lt;"&amp;21))</f>
        <v>25</v>
      </c>
      <c r="BP39">
        <f>(RANK(_calc_라운드기준!W39,_calc_라운드기준!$B39:$AT39,0)+COUNTIFS(_calc_라운드기준!$B39:$AT39,_calc_라운드기준!W39,$B$1:$AT$1,"&lt;"&amp;22))-(RANK(W39,$B39:$AT39,0)+COUNTIFS($B39:$AT39,W39,$B$1:$AT$1,"&lt;"&amp;22))</f>
        <v>2</v>
      </c>
      <c r="BQ39">
        <f>(RANK(_calc_라운드기준!X39,_calc_라운드기준!$B39:$AT39,0)+COUNTIFS(_calc_라운드기준!$B39:$AT39,_calc_라운드기준!X39,$B$1:$AT$1,"&lt;"&amp;23))-(RANK(X39,$B39:$AT39,0)+COUNTIFS($B39:$AT39,X39,$B$1:$AT$1,"&lt;"&amp;23))</f>
        <v>-32</v>
      </c>
      <c r="BR39">
        <f>(RANK(_calc_라운드기준!Y39,_calc_라운드기준!$B39:$AT39,0)+COUNTIFS(_calc_라운드기준!$B39:$AT39,_calc_라운드기준!Y39,$B$1:$AT$1,"&lt;"&amp;24))-(RANK(Y39,$B39:$AT39,0)+COUNTIFS($B39:$AT39,Y39,$B$1:$AT$1,"&lt;"&amp;24))</f>
        <v>-10</v>
      </c>
      <c r="BS39">
        <f>(RANK(_calc_라운드기준!Z39,_calc_라운드기준!$B39:$AT39,0)+COUNTIFS(_calc_라운드기준!$B39:$AT39,_calc_라운드기준!Z39,$B$1:$AT$1,"&lt;"&amp;25))-(RANK(Z39,$B39:$AT39,0)+COUNTIFS($B39:$AT39,Z39,$B$1:$AT$1,"&lt;"&amp;25))</f>
        <v>-31</v>
      </c>
      <c r="BT39">
        <f>(RANK(_calc_라운드기준!AA39,_calc_라운드기준!$B39:$AT39,0)+COUNTIFS(_calc_라운드기준!$B39:$AT39,_calc_라운드기준!AA39,$B$1:$AT$1,"&lt;"&amp;26))-(RANK(AA39,$B39:$AT39,0)+COUNTIFS($B39:$AT39,AA39,$B$1:$AT$1,"&lt;"&amp;26))</f>
        <v>-7</v>
      </c>
      <c r="BU39">
        <f>(RANK(_calc_라운드기준!AB39,_calc_라운드기준!$B39:$AT39,0)+COUNTIFS(_calc_라운드기준!$B39:$AT39,_calc_라운드기준!AB39,$B$1:$AT$1,"&lt;"&amp;27))-(RANK(AB39,$B39:$AT39,0)+COUNTIFS($B39:$AT39,AB39,$B$1:$AT$1,"&lt;"&amp;27))</f>
        <v>-16</v>
      </c>
      <c r="BV39">
        <f>(RANK(_calc_라운드기준!AC39,_calc_라운드기준!$B39:$AT39,0)+COUNTIFS(_calc_라운드기준!$B39:$AT39,_calc_라운드기준!AC39,$B$1:$AT$1,"&lt;"&amp;28))-(RANK(AC39,$B39:$AT39,0)+COUNTIFS($B39:$AT39,AC39,$B$1:$AT$1,"&lt;"&amp;28))</f>
        <v>-8</v>
      </c>
      <c r="BW39">
        <f>(RANK(_calc_라운드기준!AD39,_calc_라운드기준!$B39:$AT39,0)+COUNTIFS(_calc_라운드기준!$B39:$AT39,_calc_라운드기준!AD39,$B$1:$AT$1,"&lt;"&amp;29))-(RANK(AD39,$B39:$AT39,0)+COUNTIFS($B39:$AT39,AD39,$B$1:$AT$1,"&lt;"&amp;29))</f>
        <v>-22</v>
      </c>
      <c r="BX39">
        <f>(RANK(_calc_라운드기준!AE39,_calc_라운드기준!$B39:$AT39,0)+COUNTIFS(_calc_라운드기준!$B39:$AT39,_calc_라운드기준!AE39,$B$1:$AT$1,"&lt;"&amp;30))-(RANK(AE39,$B39:$AT39,0)+COUNTIFS($B39:$AT39,AE39,$B$1:$AT$1,"&lt;"&amp;30))</f>
        <v>7</v>
      </c>
      <c r="BY39">
        <f>(RANK(_calc_라운드기준!AF39,_calc_라운드기준!$B39:$AT39,0)+COUNTIFS(_calc_라운드기준!$B39:$AT39,_calc_라운드기준!AF39,$B$1:$AT$1,"&lt;"&amp;31))-(RANK(AF39,$B39:$AT39,0)+COUNTIFS($B39:$AT39,AF39,$B$1:$AT$1,"&lt;"&amp;31))</f>
        <v>10</v>
      </c>
      <c r="BZ39">
        <f>(RANK(_calc_라운드기준!AG39,_calc_라운드기준!$B39:$AT39,0)+COUNTIFS(_calc_라운드기준!$B39:$AT39,_calc_라운드기준!AG39,$B$1:$AT$1,"&lt;"&amp;32))-(RANK(AG39,$B39:$AT39,0)+COUNTIFS($B39:$AT39,AG39,$B$1:$AT$1,"&lt;"&amp;32))</f>
        <v>-6</v>
      </c>
      <c r="CA39">
        <f>(RANK(_calc_라운드기준!AH39,_calc_라운드기준!$B39:$AT39,0)+COUNTIFS(_calc_라운드기준!$B39:$AT39,_calc_라운드기준!AH39,$B$1:$AT$1,"&lt;"&amp;33))-(RANK(AH39,$B39:$AT39,0)+COUNTIFS($B39:$AT39,AH39,$B$1:$AT$1,"&lt;"&amp;33))</f>
        <v>19</v>
      </c>
      <c r="CB39">
        <f>(RANK(_calc_라운드기준!AI39,_calc_라운드기준!$B39:$AT39,0)+COUNTIFS(_calc_라운드기준!$B39:$AT39,_calc_라운드기준!AI39,$B$1:$AT$1,"&lt;"&amp;34))-(RANK(AI39,$B39:$AT39,0)+COUNTIFS($B39:$AT39,AI39,$B$1:$AT$1,"&lt;"&amp;34))</f>
        <v>26</v>
      </c>
      <c r="CC39">
        <f>(RANK(_calc_라운드기준!AJ39,_calc_라운드기준!$B39:$AT39,0)+COUNTIFS(_calc_라운드기준!$B39:$AT39,_calc_라운드기준!AJ39,$B$1:$AT$1,"&lt;"&amp;35))-(RANK(AJ39,$B39:$AT39,0)+COUNTIFS($B39:$AT39,AJ39,$B$1:$AT$1,"&lt;"&amp;35))</f>
        <v>8</v>
      </c>
      <c r="CD39">
        <f>(RANK(_calc_라운드기준!AK39,_calc_라운드기준!$B39:$AT39,0)+COUNTIFS(_calc_라운드기준!$B39:$AT39,_calc_라운드기준!AK39,$B$1:$AT$1,"&lt;"&amp;36))-(RANK(AK39,$B39:$AT39,0)+COUNTIFS($B39:$AT39,AK39,$B$1:$AT$1,"&lt;"&amp;36))</f>
        <v>11</v>
      </c>
      <c r="CE39">
        <f>(RANK(_calc_라운드기준!AL39,_calc_라운드기준!$B39:$AT39,0)+COUNTIFS(_calc_라운드기준!$B39:$AT39,_calc_라운드기준!AL39,$B$1:$AT$1,"&lt;"&amp;37))-(RANK(AL39,$B39:$AT39,0)+COUNTIFS($B39:$AT39,AL39,$B$1:$AT$1,"&lt;"&amp;37))</f>
        <v>-15</v>
      </c>
      <c r="CF39">
        <f>(RANK(_calc_라운드기준!AM39,_calc_라운드기준!$B39:$AT39,0)+COUNTIFS(_calc_라운드기준!$B39:$AT39,_calc_라운드기준!AM39,$B$1:$AT$1,"&lt;"&amp;38))-(RANK(AM39,$B39:$AT39,0)+COUNTIFS($B39:$AT39,AM39,$B$1:$AT$1,"&lt;"&amp;38))</f>
        <v>15</v>
      </c>
      <c r="CG39">
        <f>(RANK(_calc_라운드기준!AN39,_calc_라운드기준!$B39:$AT39,0)+COUNTIFS(_calc_라운드기준!$B39:$AT39,_calc_라운드기준!AN39,$B$1:$AT$1,"&lt;"&amp;39))-(RANK(AN39,$B39:$AT39,0)+COUNTIFS($B39:$AT39,AN39,$B$1:$AT$1,"&lt;"&amp;39))</f>
        <v>-4</v>
      </c>
      <c r="CH39">
        <f>(RANK(_calc_라운드기준!AO39,_calc_라운드기준!$B39:$AT39,0)+COUNTIFS(_calc_라운드기준!$B39:$AT39,_calc_라운드기준!AO39,$B$1:$AT$1,"&lt;"&amp;40))-(RANK(AO39,$B39:$AT39,0)+COUNTIFS($B39:$AT39,AO39,$B$1:$AT$1,"&lt;"&amp;40))</f>
        <v>-24</v>
      </c>
      <c r="CI39">
        <f>(RANK(_calc_라운드기준!AP39,_calc_라운드기준!$B39:$AT39,0)+COUNTIFS(_calc_라운드기준!$B39:$AT39,_calc_라운드기준!AP39,$B$1:$AT$1,"&lt;"&amp;41))-(RANK(AP39,$B39:$AT39,0)+COUNTIFS($B39:$AT39,AP39,$B$1:$AT$1,"&lt;"&amp;41))</f>
        <v>7</v>
      </c>
      <c r="CJ39">
        <f>(RANK(_calc_라운드기준!AQ39,_calc_라운드기준!$B39:$AT39,0)+COUNTIFS(_calc_라운드기준!$B39:$AT39,_calc_라운드기준!AQ39,$B$1:$AT$1,"&lt;"&amp;42))-(RANK(AQ39,$B39:$AT39,0)+COUNTIFS($B39:$AT39,AQ39,$B$1:$AT$1,"&lt;"&amp;42))</f>
        <v>-7</v>
      </c>
      <c r="CK39">
        <f>(RANK(_calc_라운드기준!AR39,_calc_라운드기준!$B39:$AT39,0)+COUNTIFS(_calc_라운드기준!$B39:$AT39,_calc_라운드기준!AR39,$B$1:$AT$1,"&lt;"&amp;43))-(RANK(AR39,$B39:$AT39,0)+COUNTIFS($B39:$AT39,AR39,$B$1:$AT$1,"&lt;"&amp;43))</f>
        <v>15</v>
      </c>
      <c r="CL39">
        <f>(RANK(_calc_라운드기준!AS39,_calc_라운드기준!$B39:$AT39,0)+COUNTIFS(_calc_라운드기준!$B39:$AT39,_calc_라운드기준!AS39,$B$1:$AT$1,"&lt;"&amp;44))-(RANK(AS39,$B39:$AT39,0)+COUNTIFS($B39:$AT39,AS39,$B$1:$AT$1,"&lt;"&amp;44))</f>
        <v>22</v>
      </c>
      <c r="CM39">
        <f>(RANK(_calc_라운드기준!AT39,_calc_라운드기준!$B39:$AT39,0)+COUNTIFS(_calc_라운드기준!$B39:$AT39,_calc_라운드기준!AT39,$B$1:$AT$1,"&lt;"&amp;45))-(RANK(AT39,$B39:$AT39,0)+COUNTIFS($B39:$AT39,AT39,$B$1:$AT$1,"&lt;"&amp;45))</f>
        <v>30</v>
      </c>
      <c r="CN39">
        <f t="shared" si="45"/>
        <v>37</v>
      </c>
      <c r="CO39">
        <f t="shared" si="46"/>
        <v>22</v>
      </c>
      <c r="CP39">
        <f t="shared" si="47"/>
        <v>31</v>
      </c>
      <c r="CQ39">
        <f t="shared" si="48"/>
        <v>33</v>
      </c>
      <c r="CR39">
        <f t="shared" si="49"/>
        <v>42</v>
      </c>
      <c r="CS39">
        <f t="shared" si="50"/>
        <v>20</v>
      </c>
      <c r="CT39">
        <f t="shared" si="51"/>
        <v>26</v>
      </c>
      <c r="CU39">
        <f t="shared" si="52"/>
        <v>38</v>
      </c>
      <c r="CV39">
        <f t="shared" si="53"/>
        <v>43</v>
      </c>
      <c r="CW39">
        <f t="shared" si="54"/>
        <v>11</v>
      </c>
      <c r="CX39">
        <f t="shared" si="55"/>
        <v>7</v>
      </c>
      <c r="CY39">
        <f t="shared" si="56"/>
        <v>21</v>
      </c>
      <c r="CZ39">
        <f t="shared" si="57"/>
        <v>16</v>
      </c>
      <c r="DA39">
        <f t="shared" si="58"/>
        <v>12</v>
      </c>
      <c r="DB39">
        <f t="shared" si="59"/>
        <v>13</v>
      </c>
      <c r="DC39">
        <f t="shared" si="60"/>
        <v>25</v>
      </c>
      <c r="DD39">
        <f t="shared" si="61"/>
        <v>24</v>
      </c>
      <c r="DE39">
        <f t="shared" si="62"/>
        <v>6</v>
      </c>
      <c r="DF39">
        <f t="shared" si="63"/>
        <v>4</v>
      </c>
      <c r="DG39">
        <f t="shared" si="64"/>
        <v>40</v>
      </c>
      <c r="DH39">
        <f t="shared" si="65"/>
        <v>3</v>
      </c>
      <c r="DI39">
        <f t="shared" si="66"/>
        <v>23</v>
      </c>
      <c r="DJ39">
        <f t="shared" si="67"/>
        <v>45</v>
      </c>
      <c r="DK39">
        <f t="shared" si="68"/>
        <v>34</v>
      </c>
      <c r="DL39">
        <f t="shared" si="69"/>
        <v>44</v>
      </c>
      <c r="DM39">
        <f t="shared" si="70"/>
        <v>29</v>
      </c>
      <c r="DN39">
        <f t="shared" si="71"/>
        <v>36</v>
      </c>
      <c r="DO39">
        <f t="shared" si="72"/>
        <v>32</v>
      </c>
      <c r="DP39">
        <f t="shared" si="73"/>
        <v>39</v>
      </c>
      <c r="DQ39">
        <f t="shared" si="74"/>
        <v>18</v>
      </c>
      <c r="DR39">
        <f t="shared" si="75"/>
        <v>15</v>
      </c>
      <c r="DS39">
        <f t="shared" si="76"/>
        <v>28</v>
      </c>
      <c r="DT39">
        <f t="shared" si="77"/>
        <v>8</v>
      </c>
      <c r="DU39">
        <f t="shared" si="78"/>
        <v>2</v>
      </c>
      <c r="DV39">
        <f t="shared" si="79"/>
        <v>17</v>
      </c>
      <c r="DW39">
        <f t="shared" si="80"/>
        <v>14</v>
      </c>
      <c r="DX39">
        <f t="shared" si="81"/>
        <v>35</v>
      </c>
      <c r="DY39">
        <f t="shared" si="82"/>
        <v>9</v>
      </c>
      <c r="DZ39">
        <f t="shared" si="83"/>
        <v>27</v>
      </c>
      <c r="EA39">
        <f t="shared" si="84"/>
        <v>41</v>
      </c>
      <c r="EB39">
        <f t="shared" si="85"/>
        <v>19</v>
      </c>
      <c r="EC39">
        <f t="shared" si="86"/>
        <v>30</v>
      </c>
      <c r="ED39">
        <f t="shared" si="87"/>
        <v>10</v>
      </c>
      <c r="EE39">
        <f t="shared" si="88"/>
        <v>5</v>
      </c>
      <c r="EF39">
        <f t="shared" si="89"/>
        <v>1</v>
      </c>
    </row>
    <row r="40" spans="1:136" ht="16.5" customHeight="1">
      <c r="A40">
        <f>_calc_라운드기준!A40</f>
        <v>1206</v>
      </c>
      <c r="B40">
        <f>INDEX(_calc_누적빈도!B:B,$A40)-INDEX(_calc_누적빈도!B:B,$A40-기준600회_후보!$B$1)</f>
        <v>74</v>
      </c>
      <c r="C40">
        <f>INDEX(_calc_누적빈도!C:C,$A40)-INDEX(_calc_누적빈도!C:C,$A40-기준600회_후보!$B$1)</f>
        <v>72</v>
      </c>
      <c r="D40">
        <f>INDEX(_calc_누적빈도!D:D,$A40)-INDEX(_calc_누적빈도!D:D,$A40-기준600회_후보!$B$1)</f>
        <v>88</v>
      </c>
      <c r="E40">
        <f>INDEX(_calc_누적빈도!E:E,$A40)-INDEX(_calc_누적빈도!E:E,$A40-기준600회_후보!$B$1)</f>
        <v>73</v>
      </c>
      <c r="F40">
        <f>INDEX(_calc_누적빈도!F:F,$A40)-INDEX(_calc_누적빈도!F:F,$A40-기준600회_후보!$B$1)</f>
        <v>64</v>
      </c>
      <c r="G40">
        <f>INDEX(_calc_누적빈도!G:G,$A40)-INDEX(_calc_누적빈도!G:G,$A40-기준600회_후보!$B$1)</f>
        <v>91</v>
      </c>
      <c r="H40">
        <f>INDEX(_calc_누적빈도!H:H,$A40)-INDEX(_calc_누적빈도!H:H,$A40-기준600회_후보!$B$1)</f>
        <v>91</v>
      </c>
      <c r="I40">
        <f>INDEX(_calc_누적빈도!I:I,$A40)-INDEX(_calc_누적빈도!I:I,$A40-기준600회_후보!$B$1)</f>
        <v>72</v>
      </c>
      <c r="J40">
        <f>INDEX(_calc_누적빈도!J:J,$A40)-INDEX(_calc_누적빈도!J:J,$A40-기준600회_후보!$B$1)</f>
        <v>70</v>
      </c>
      <c r="K40">
        <f>INDEX(_calc_누적빈도!K:K,$A40)-INDEX(_calc_누적빈도!K:K,$A40-기준600회_후보!$B$1)</f>
        <v>75</v>
      </c>
      <c r="L40">
        <f>INDEX(_calc_누적빈도!L:L,$A40)-INDEX(_calc_누적빈도!L:L,$A40-기준600회_후보!$B$1)</f>
        <v>85</v>
      </c>
      <c r="M40">
        <f>INDEX(_calc_누적빈도!M:M,$A40)-INDEX(_calc_누적빈도!M:M,$A40-기준600회_후보!$B$1)</f>
        <v>97</v>
      </c>
      <c r="N40">
        <f>INDEX(_calc_누적빈도!N:N,$A40)-INDEX(_calc_누적빈도!N:N,$A40-기준600회_후보!$B$1)</f>
        <v>88</v>
      </c>
      <c r="O40">
        <f>INDEX(_calc_누적빈도!O:O,$A40)-INDEX(_calc_누적빈도!O:O,$A40-기준600회_후보!$B$1)</f>
        <v>78</v>
      </c>
      <c r="P40">
        <f>INDEX(_calc_누적빈도!P:P,$A40)-INDEX(_calc_누적빈도!P:P,$A40-기준600회_후보!$B$1)</f>
        <v>85</v>
      </c>
      <c r="Q40">
        <f>INDEX(_calc_누적빈도!Q:Q,$A40)-INDEX(_calc_누적빈도!Q:Q,$A40-기준600회_후보!$B$1)</f>
        <v>95</v>
      </c>
      <c r="R40">
        <f>INDEX(_calc_누적빈도!R:R,$A40)-INDEX(_calc_누적빈도!R:R,$A40-기준600회_후보!$B$1)</f>
        <v>77</v>
      </c>
      <c r="S40">
        <f>INDEX(_calc_누적빈도!S:S,$A40)-INDEX(_calc_누적빈도!S:S,$A40-기준600회_후보!$B$1)</f>
        <v>90</v>
      </c>
      <c r="T40">
        <f>INDEX(_calc_누적빈도!T:T,$A40)-INDEX(_calc_누적빈도!T:T,$A40-기준600회_후보!$B$1)</f>
        <v>88</v>
      </c>
      <c r="U40">
        <f>INDEX(_calc_누적빈도!U:U,$A40)-INDEX(_calc_누적빈도!U:U,$A40-기준600회_후보!$B$1)</f>
        <v>65</v>
      </c>
      <c r="V40">
        <f>INDEX(_calc_누적빈도!V:V,$A40)-INDEX(_calc_누적빈도!V:V,$A40-기준600회_후보!$B$1)</f>
        <v>93</v>
      </c>
      <c r="W40">
        <f>INDEX(_calc_누적빈도!W:W,$A40)-INDEX(_calc_누적빈도!W:W,$A40-기준600회_후보!$B$1)</f>
        <v>68</v>
      </c>
      <c r="X40">
        <f>INDEX(_calc_누적빈도!X:X,$A40)-INDEX(_calc_누적빈도!X:X,$A40-기준600회_후보!$B$1)</f>
        <v>72</v>
      </c>
      <c r="Y40">
        <f>INDEX(_calc_누적빈도!Y:Y,$A40)-INDEX(_calc_누적빈도!Y:Y,$A40-기준600회_후보!$B$1)</f>
        <v>83</v>
      </c>
      <c r="Z40">
        <f>INDEX(_calc_누적빈도!Z:Z,$A40)-INDEX(_calc_누적빈도!Z:Z,$A40-기준600회_후보!$B$1)</f>
        <v>65</v>
      </c>
      <c r="AA40">
        <f>INDEX(_calc_누적빈도!AA:AA,$A40)-INDEX(_calc_누적빈도!AA:AA,$A40-기준600회_후보!$B$1)</f>
        <v>75</v>
      </c>
      <c r="AB40">
        <f>INDEX(_calc_누적빈도!AB:AB,$A40)-INDEX(_calc_누적빈도!AB:AB,$A40-기준600회_후보!$B$1)</f>
        <v>80</v>
      </c>
      <c r="AC40">
        <f>INDEX(_calc_누적빈도!AC:AC,$A40)-INDEX(_calc_누적빈도!AC:AC,$A40-기준600회_후보!$B$1)</f>
        <v>84</v>
      </c>
      <c r="AD40">
        <f>INDEX(_calc_누적빈도!AD:AD,$A40)-INDEX(_calc_누적빈도!AD:AD,$A40-기준600회_후보!$B$1)</f>
        <v>73</v>
      </c>
      <c r="AE40">
        <f>INDEX(_calc_누적빈도!AE:AE,$A40)-INDEX(_calc_누적빈도!AE:AE,$A40-기준600회_후보!$B$1)</f>
        <v>80</v>
      </c>
      <c r="AF40">
        <f>INDEX(_calc_누적빈도!AF:AF,$A40)-INDEX(_calc_누적빈도!AF:AF,$A40-기준600회_후보!$B$1)</f>
        <v>81</v>
      </c>
      <c r="AG40">
        <f>INDEX(_calc_누적빈도!AG:AG,$A40)-INDEX(_calc_누적빈도!AG:AG,$A40-기준600회_후보!$B$1)</f>
        <v>66</v>
      </c>
      <c r="AH40">
        <f>INDEX(_calc_누적빈도!AH:AH,$A40)-INDEX(_calc_누적빈도!AH:AH,$A40-기준600회_후보!$B$1)</f>
        <v>95</v>
      </c>
      <c r="AI40">
        <f>INDEX(_calc_누적빈도!AI:AI,$A40)-INDEX(_calc_누적빈도!AI:AI,$A40-기준600회_후보!$B$1)</f>
        <v>83</v>
      </c>
      <c r="AJ40">
        <f>INDEX(_calc_누적빈도!AJ:AJ,$A40)-INDEX(_calc_누적빈도!AJ:AJ,$A40-기준600회_후보!$B$1)</f>
        <v>79</v>
      </c>
      <c r="AK40">
        <f>INDEX(_calc_누적빈도!AK:AK,$A40)-INDEX(_calc_누적빈도!AK:AK,$A40-기준600회_후보!$B$1)</f>
        <v>81</v>
      </c>
      <c r="AL40">
        <f>INDEX(_calc_누적빈도!AL:AL,$A40)-INDEX(_calc_누적빈도!AL:AL,$A40-기준600회_후보!$B$1)</f>
        <v>76</v>
      </c>
      <c r="AM40">
        <f>INDEX(_calc_누적빈도!AM:AM,$A40)-INDEX(_calc_누적빈도!AM:AM,$A40-기준600회_후보!$B$1)</f>
        <v>90</v>
      </c>
      <c r="AN40">
        <f>INDEX(_calc_누적빈도!AN:AN,$A40)-INDEX(_calc_누적빈도!AN:AN,$A40-기준600회_후보!$B$1)</f>
        <v>87</v>
      </c>
      <c r="AO40">
        <f>INDEX(_calc_누적빈도!AO:AO,$A40)-INDEX(_calc_누적빈도!AO:AO,$A40-기준600회_후보!$B$1)</f>
        <v>72</v>
      </c>
      <c r="AP40">
        <f>INDEX(_calc_누적빈도!AP:AP,$A40)-INDEX(_calc_누적빈도!AP:AP,$A40-기준600회_후보!$B$1)</f>
        <v>76</v>
      </c>
      <c r="AQ40">
        <f>INDEX(_calc_누적빈도!AQ:AQ,$A40)-INDEX(_calc_누적빈도!AQ:AQ,$A40-기준600회_후보!$B$1)</f>
        <v>75</v>
      </c>
      <c r="AR40">
        <f>INDEX(_calc_누적빈도!AR:AR,$A40)-INDEX(_calc_누적빈도!AR:AR,$A40-기준600회_후보!$B$1)</f>
        <v>79</v>
      </c>
      <c r="AS40">
        <f>INDEX(_calc_누적빈도!AS:AS,$A40)-INDEX(_calc_누적빈도!AS:AS,$A40-기준600회_후보!$B$1)</f>
        <v>82</v>
      </c>
      <c r="AT40">
        <f>INDEX(_calc_누적빈도!AT:AT,$A40)-INDEX(_calc_누적빈도!AT:AT,$A40-기준600회_후보!$B$1)</f>
        <v>87</v>
      </c>
      <c r="AU40">
        <f>(RANK(_calc_라운드기준!B40,_calc_라운드기준!$B40:$AT40,0)+COUNTIFS(_calc_라운드기준!$B40:$AT40,_calc_라운드기준!B40,$B$1:$AT$1,"&lt;"&amp;1))-(RANK(B40,$B40:$AT40,0)+COUNTIFS($B40:$AT40,B40,$B$1:$AT$1,"&lt;"&amp;1))</f>
        <v>-9</v>
      </c>
      <c r="AV40">
        <f>(RANK(_calc_라운드기준!C40,_calc_라운드기준!$B40:$AT40,0)+COUNTIFS(_calc_라운드기준!$B40:$AT40,_calc_라운드기준!C40,$B$1:$AT$1,"&lt;"&amp;2))-(RANK(C40,$B40:$AT40,0)+COUNTIFS($B40:$AT40,C40,$B$1:$AT$1,"&lt;"&amp;2))</f>
        <v>3</v>
      </c>
      <c r="AW40">
        <f>(RANK(_calc_라운드기준!D40,_calc_라운드기준!$B40:$AT40,0)+COUNTIFS(_calc_라운드기준!$B40:$AT40,_calc_라운드기준!D40,$B$1:$AT$1,"&lt;"&amp;3))-(RANK(D40,$B40:$AT40,0)+COUNTIFS($B40:$AT40,D40,$B$1:$AT$1,"&lt;"&amp;3))</f>
        <v>-7</v>
      </c>
      <c r="AX40">
        <f>(RANK(_calc_라운드기준!E40,_calc_라운드기준!$B40:$AT40,0)+COUNTIFS(_calc_라운드기준!$B40:$AT40,_calc_라운드기준!E40,$B$1:$AT$1,"&lt;"&amp;4))-(RANK(E40,$B40:$AT40,0)+COUNTIFS($B40:$AT40,E40,$B$1:$AT$1,"&lt;"&amp;4))</f>
        <v>-9</v>
      </c>
      <c r="AY40">
        <f>(RANK(_calc_라운드기준!F40,_calc_라운드기준!$B40:$AT40,0)+COUNTIFS(_calc_라운드기준!$B40:$AT40,_calc_라운드기준!F40,$B$1:$AT$1,"&lt;"&amp;5))-(RANK(F40,$B40:$AT40,0)+COUNTIFS($B40:$AT40,F40,$B$1:$AT$1,"&lt;"&amp;5))</f>
        <v>-29</v>
      </c>
      <c r="AZ40">
        <f>(RANK(_calc_라운드기준!G40,_calc_라운드기준!$B40:$AT40,0)+COUNTIFS(_calc_라운드기준!$B40:$AT40,_calc_라운드기준!G40,$B$1:$AT$1,"&lt;"&amp;6))-(RANK(G40,$B40:$AT40,0)+COUNTIFS($B40:$AT40,G40,$B$1:$AT$1,"&lt;"&amp;6))</f>
        <v>5</v>
      </c>
      <c r="BA40">
        <f>(RANK(_calc_라운드기준!H40,_calc_라운드기준!$B40:$AT40,0)+COUNTIFS(_calc_라운드기준!$B40:$AT40,_calc_라운드기준!H40,$B$1:$AT$1,"&lt;"&amp;7))-(RANK(H40,$B40:$AT40,0)+COUNTIFS($B40:$AT40,H40,$B$1:$AT$1,"&lt;"&amp;7))</f>
        <v>-3</v>
      </c>
      <c r="BB40">
        <f>(RANK(_calc_라운드기준!I40,_calc_라운드기준!$B40:$AT40,0)+COUNTIFS(_calc_라운드기준!$B40:$AT40,_calc_라운드기준!I40,$B$1:$AT$1,"&lt;"&amp;8))-(RANK(I40,$B40:$AT40,0)+COUNTIFS($B40:$AT40,I40,$B$1:$AT$1,"&lt;"&amp;8))</f>
        <v>-20</v>
      </c>
      <c r="BC40">
        <f>(RANK(_calc_라운드기준!J40,_calc_라운드기준!$B40:$AT40,0)+COUNTIFS(_calc_라운드기준!$B40:$AT40,_calc_라운드기준!J40,$B$1:$AT$1,"&lt;"&amp;9))-(RANK(J40,$B40:$AT40,0)+COUNTIFS($B40:$AT40,J40,$B$1:$AT$1,"&lt;"&amp;9))</f>
        <v>-29</v>
      </c>
      <c r="BD40">
        <f>(RANK(_calc_라운드기준!K40,_calc_라운드기준!$B40:$AT40,0)+COUNTIFS(_calc_라운드기준!$B40:$AT40,_calc_라운드기준!K40,$B$1:$AT$1,"&lt;"&amp;10))-(RANK(K40,$B40:$AT40,0)+COUNTIFS($B40:$AT40,K40,$B$1:$AT$1,"&lt;"&amp;10))</f>
        <v>15</v>
      </c>
      <c r="BE40">
        <f>(RANK(_calc_라운드기준!L40,_calc_라운드기준!$B40:$AT40,0)+COUNTIFS(_calc_라운드기준!$B40:$AT40,_calc_라운드기준!L40,$B$1:$AT$1,"&lt;"&amp;11))-(RANK(L40,$B40:$AT40,0)+COUNTIFS($B40:$AT40,L40,$B$1:$AT$1,"&lt;"&amp;11))</f>
        <v>20</v>
      </c>
      <c r="BF40">
        <f>(RANK(_calc_라운드기준!M40,_calc_라운드기준!$B40:$AT40,0)+COUNTIFS(_calc_라운드기준!$B40:$AT40,_calc_라운드기준!M40,$B$1:$AT$1,"&lt;"&amp;12))-(RANK(M40,$B40:$AT40,0)+COUNTIFS($B40:$AT40,M40,$B$1:$AT$1,"&lt;"&amp;12))</f>
        <v>4</v>
      </c>
      <c r="BG40">
        <f>(RANK(_calc_라운드기준!N40,_calc_라운드기준!$B40:$AT40,0)+COUNTIFS(_calc_라운드기준!$B40:$AT40,_calc_라운드기준!N40,$B$1:$AT$1,"&lt;"&amp;13))-(RANK(N40,$B40:$AT40,0)+COUNTIFS($B40:$AT40,N40,$B$1:$AT$1,"&lt;"&amp;13))</f>
        <v>8</v>
      </c>
      <c r="BH40">
        <f>(RANK(_calc_라운드기준!O40,_calc_라운드기준!$B40:$AT40,0)+COUNTIFS(_calc_라운드기준!$B40:$AT40,_calc_라운드기준!O40,$B$1:$AT$1,"&lt;"&amp;14))-(RANK(O40,$B40:$AT40,0)+COUNTIFS($B40:$AT40,O40,$B$1:$AT$1,"&lt;"&amp;14))</f>
        <v>14</v>
      </c>
      <c r="BI40">
        <f>(RANK(_calc_라운드기준!P40,_calc_라운드기준!$B40:$AT40,0)+COUNTIFS(_calc_라운드기준!$B40:$AT40,_calc_라운드기준!P40,$B$1:$AT$1,"&lt;"&amp;15))-(RANK(P40,$B40:$AT40,0)+COUNTIFS($B40:$AT40,P40,$B$1:$AT$1,"&lt;"&amp;15))</f>
        <v>11</v>
      </c>
      <c r="BJ40">
        <f>(RANK(_calc_라운드기준!Q40,_calc_라운드기준!$B40:$AT40,0)+COUNTIFS(_calc_라운드기준!$B40:$AT40,_calc_라운드기준!Q40,$B$1:$AT$1,"&lt;"&amp;16))-(RANK(Q40,$B40:$AT40,0)+COUNTIFS($B40:$AT40,Q40,$B$1:$AT$1,"&lt;"&amp;16))</f>
        <v>-1</v>
      </c>
      <c r="BK40">
        <f>(RANK(_calc_라운드기준!R40,_calc_라운드기준!$B40:$AT40,0)+COUNTIFS(_calc_라운드기준!$B40:$AT40,_calc_라운드기준!R40,$B$1:$AT$1,"&lt;"&amp;17))-(RANK(R40,$B40:$AT40,0)+COUNTIFS($B40:$AT40,R40,$B$1:$AT$1,"&lt;"&amp;17))</f>
        <v>8</v>
      </c>
      <c r="BL40">
        <f>(RANK(_calc_라운드기준!S40,_calc_라운드기준!$B40:$AT40,0)+COUNTIFS(_calc_라운드기준!$B40:$AT40,_calc_라운드기준!S40,$B$1:$AT$1,"&lt;"&amp;18))-(RANK(S40,$B40:$AT40,0)+COUNTIFS($B40:$AT40,S40,$B$1:$AT$1,"&lt;"&amp;18))</f>
        <v>20</v>
      </c>
      <c r="BM40">
        <f>(RANK(_calc_라운드기준!T40,_calc_라운드기준!$B40:$AT40,0)+COUNTIFS(_calc_라운드기준!$B40:$AT40,_calc_라운드기준!T40,$B$1:$AT$1,"&lt;"&amp;19))-(RANK(T40,$B40:$AT40,0)+COUNTIFS($B40:$AT40,T40,$B$1:$AT$1,"&lt;"&amp;19))</f>
        <v>25</v>
      </c>
      <c r="BN40">
        <f>(RANK(_calc_라운드기준!U40,_calc_라운드기준!$B40:$AT40,0)+COUNTIFS(_calc_라운드기준!$B40:$AT40,_calc_라운드기준!U40,$B$1:$AT$1,"&lt;"&amp;20))-(RANK(U40,$B40:$AT40,0)+COUNTIFS($B40:$AT40,U40,$B$1:$AT$1,"&lt;"&amp;20))</f>
        <v>-24</v>
      </c>
      <c r="BO40">
        <f>(RANK(_calc_라운드기준!V40,_calc_라운드기준!$B40:$AT40,0)+COUNTIFS(_calc_라운드기준!$B40:$AT40,_calc_라운드기준!V40,$B$1:$AT$1,"&lt;"&amp;21))-(RANK(V40,$B40:$AT40,0)+COUNTIFS($B40:$AT40,V40,$B$1:$AT$1,"&lt;"&amp;21))</f>
        <v>24</v>
      </c>
      <c r="BP40">
        <f>(RANK(_calc_라운드기준!W40,_calc_라운드기준!$B40:$AT40,0)+COUNTIFS(_calc_라운드기준!$B40:$AT40,_calc_라운드기준!W40,$B$1:$AT$1,"&lt;"&amp;22))-(RANK(W40,$B40:$AT40,0)+COUNTIFS($B40:$AT40,W40,$B$1:$AT$1,"&lt;"&amp;22))</f>
        <v>3</v>
      </c>
      <c r="BQ40">
        <f>(RANK(_calc_라운드기준!X40,_calc_라운드기준!$B40:$AT40,0)+COUNTIFS(_calc_라운드기준!$B40:$AT40,_calc_라운드기준!X40,$B$1:$AT$1,"&lt;"&amp;23))-(RANK(X40,$B40:$AT40,0)+COUNTIFS($B40:$AT40,X40,$B$1:$AT$1,"&lt;"&amp;23))</f>
        <v>-32</v>
      </c>
      <c r="BR40">
        <f>(RANK(_calc_라운드기준!Y40,_calc_라운드기준!$B40:$AT40,0)+COUNTIFS(_calc_라운드기준!$B40:$AT40,_calc_라운드기준!Y40,$B$1:$AT$1,"&lt;"&amp;24))-(RANK(Y40,$B40:$AT40,0)+COUNTIFS($B40:$AT40,Y40,$B$1:$AT$1,"&lt;"&amp;24))</f>
        <v>-10</v>
      </c>
      <c r="BS40">
        <f>(RANK(_calc_라운드기준!Z40,_calc_라운드기준!$B40:$AT40,0)+COUNTIFS(_calc_라운드기준!$B40:$AT40,_calc_라운드기준!Z40,$B$1:$AT$1,"&lt;"&amp;25))-(RANK(Z40,$B40:$AT40,0)+COUNTIFS($B40:$AT40,Z40,$B$1:$AT$1,"&lt;"&amp;25))</f>
        <v>-32</v>
      </c>
      <c r="BT40">
        <f>(RANK(_calc_라운드기준!AA40,_calc_라운드기준!$B40:$AT40,0)+COUNTIFS(_calc_라운드기준!$B40:$AT40,_calc_라운드기준!AA40,$B$1:$AT$1,"&lt;"&amp;26))-(RANK(AA40,$B40:$AT40,0)+COUNTIFS($B40:$AT40,AA40,$B$1:$AT$1,"&lt;"&amp;26))</f>
        <v>-2</v>
      </c>
      <c r="BU40">
        <f>(RANK(_calc_라운드기준!AB40,_calc_라운드기준!$B40:$AT40,0)+COUNTIFS(_calc_라운드기준!$B40:$AT40,_calc_라운드기준!AB40,$B$1:$AT$1,"&lt;"&amp;27))-(RANK(AB40,$B40:$AT40,0)+COUNTIFS($B40:$AT40,AB40,$B$1:$AT$1,"&lt;"&amp;27))</f>
        <v>-14</v>
      </c>
      <c r="BV40">
        <f>(RANK(_calc_라운드기준!AC40,_calc_라운드기준!$B40:$AT40,0)+COUNTIFS(_calc_라운드기준!$B40:$AT40,_calc_라운드기준!AC40,$B$1:$AT$1,"&lt;"&amp;28))-(RANK(AC40,$B40:$AT40,0)+COUNTIFS($B40:$AT40,AC40,$B$1:$AT$1,"&lt;"&amp;28))</f>
        <v>-7</v>
      </c>
      <c r="BW40">
        <f>(RANK(_calc_라운드기준!AD40,_calc_라운드기준!$B40:$AT40,0)+COUNTIFS(_calc_라운드기준!$B40:$AT40,_calc_라운드기준!AD40,$B$1:$AT$1,"&lt;"&amp;29))-(RANK(AD40,$B40:$AT40,0)+COUNTIFS($B40:$AT40,AD40,$B$1:$AT$1,"&lt;"&amp;29))</f>
        <v>-22</v>
      </c>
      <c r="BX40">
        <f>(RANK(_calc_라운드기준!AE40,_calc_라운드기준!$B40:$AT40,0)+COUNTIFS(_calc_라운드기준!$B40:$AT40,_calc_라운드기준!AE40,$B$1:$AT$1,"&lt;"&amp;30))-(RANK(AE40,$B40:$AT40,0)+COUNTIFS($B40:$AT40,AE40,$B$1:$AT$1,"&lt;"&amp;30))</f>
        <v>-3</v>
      </c>
      <c r="BY40">
        <f>(RANK(_calc_라운드기준!AF40,_calc_라운드기준!$B40:$AT40,0)+COUNTIFS(_calc_라운드기준!$B40:$AT40,_calc_라운드기준!AF40,$B$1:$AT$1,"&lt;"&amp;31))-(RANK(AF40,$B40:$AT40,0)+COUNTIFS($B40:$AT40,AF40,$B$1:$AT$1,"&lt;"&amp;31))</f>
        <v>1</v>
      </c>
      <c r="BZ40">
        <f>(RANK(_calc_라운드기준!AG40,_calc_라운드기준!$B40:$AT40,0)+COUNTIFS(_calc_라운드기준!$B40:$AT40,_calc_라운드기준!AG40,$B$1:$AT$1,"&lt;"&amp;32))-(RANK(AG40,$B40:$AT40,0)+COUNTIFS($B40:$AT40,AG40,$B$1:$AT$1,"&lt;"&amp;32))</f>
        <v>-5</v>
      </c>
      <c r="CA40">
        <f>(RANK(_calc_라운드기준!AH40,_calc_라운드기준!$B40:$AT40,0)+COUNTIFS(_calc_라운드기준!$B40:$AT40,_calc_라운드기준!AH40,$B$1:$AT$1,"&lt;"&amp;33))-(RANK(AH40,$B40:$AT40,0)+COUNTIFS($B40:$AT40,AH40,$B$1:$AT$1,"&lt;"&amp;33))</f>
        <v>19</v>
      </c>
      <c r="CB40">
        <f>(RANK(_calc_라운드기준!AI40,_calc_라운드기준!$B40:$AT40,0)+COUNTIFS(_calc_라운드기준!$B40:$AT40,_calc_라운드기준!AI40,$B$1:$AT$1,"&lt;"&amp;34))-(RANK(AI40,$B40:$AT40,0)+COUNTIFS($B40:$AT40,AI40,$B$1:$AT$1,"&lt;"&amp;34))</f>
        <v>23</v>
      </c>
      <c r="CC40">
        <f>(RANK(_calc_라운드기준!AJ40,_calc_라운드기준!$B40:$AT40,0)+COUNTIFS(_calc_라운드기준!$B40:$AT40,_calc_라운드기준!AJ40,$B$1:$AT$1,"&lt;"&amp;35))-(RANK(AJ40,$B40:$AT40,0)+COUNTIFS($B40:$AT40,AJ40,$B$1:$AT$1,"&lt;"&amp;35))</f>
        <v>6</v>
      </c>
      <c r="CD40">
        <f>(RANK(_calc_라운드기준!AK40,_calc_라운드기준!$B40:$AT40,0)+COUNTIFS(_calc_라운드기준!$B40:$AT40,_calc_라운드기준!AK40,$B$1:$AT$1,"&lt;"&amp;36))-(RANK(AK40,$B40:$AT40,0)+COUNTIFS($B40:$AT40,AK40,$B$1:$AT$1,"&lt;"&amp;36))</f>
        <v>10</v>
      </c>
      <c r="CE40">
        <f>(RANK(_calc_라운드기준!AL40,_calc_라운드기준!$B40:$AT40,0)+COUNTIFS(_calc_라운드기준!$B40:$AT40,_calc_라운드기준!AL40,$B$1:$AT$1,"&lt;"&amp;37))-(RANK(AL40,$B40:$AT40,0)+COUNTIFS($B40:$AT40,AL40,$B$1:$AT$1,"&lt;"&amp;37))</f>
        <v>-14</v>
      </c>
      <c r="CF40">
        <f>(RANK(_calc_라운드기준!AM40,_calc_라운드기준!$B40:$AT40,0)+COUNTIFS(_calc_라운드기준!$B40:$AT40,_calc_라운드기준!AM40,$B$1:$AT$1,"&lt;"&amp;38))-(RANK(AM40,$B40:$AT40,0)+COUNTIFS($B40:$AT40,AM40,$B$1:$AT$1,"&lt;"&amp;38))</f>
        <v>15</v>
      </c>
      <c r="CG40">
        <f>(RANK(_calc_라운드기준!AN40,_calc_라운드기준!$B40:$AT40,0)+COUNTIFS(_calc_라운드기준!$B40:$AT40,_calc_라운드기준!AN40,$B$1:$AT$1,"&lt;"&amp;39))-(RANK(AN40,$B40:$AT40,0)+COUNTIFS($B40:$AT40,AN40,$B$1:$AT$1,"&lt;"&amp;39))</f>
        <v>-8</v>
      </c>
      <c r="CH40">
        <f>(RANK(_calc_라운드기준!AO40,_calc_라운드기준!$B40:$AT40,0)+COUNTIFS(_calc_라운드기준!$B40:$AT40,_calc_라운드기준!AO40,$B$1:$AT$1,"&lt;"&amp;40))-(RANK(AO40,$B40:$AT40,0)+COUNTIFS($B40:$AT40,AO40,$B$1:$AT$1,"&lt;"&amp;40))</f>
        <v>-24</v>
      </c>
      <c r="CI40">
        <f>(RANK(_calc_라운드기준!AP40,_calc_라운드기준!$B40:$AT40,0)+COUNTIFS(_calc_라운드기준!$B40:$AT40,_calc_라운드기준!AP40,$B$1:$AT$1,"&lt;"&amp;41))-(RANK(AP40,$B40:$AT40,0)+COUNTIFS($B40:$AT40,AP40,$B$1:$AT$1,"&lt;"&amp;41))</f>
        <v>3</v>
      </c>
      <c r="CJ40">
        <f>(RANK(_calc_라운드기준!AQ40,_calc_라운드기준!$B40:$AT40,0)+COUNTIFS(_calc_라운드기준!$B40:$AT40,_calc_라운드기준!AQ40,$B$1:$AT$1,"&lt;"&amp;42))-(RANK(AQ40,$B40:$AT40,0)+COUNTIFS($B40:$AT40,AQ40,$B$1:$AT$1,"&lt;"&amp;42))</f>
        <v>1</v>
      </c>
      <c r="CK40">
        <f>(RANK(_calc_라운드기준!AR40,_calc_라운드기준!$B40:$AT40,0)+COUNTIFS(_calc_라운드기준!$B40:$AT40,_calc_라운드기준!AR40,$B$1:$AT$1,"&lt;"&amp;43))-(RANK(AR40,$B40:$AT40,0)+COUNTIFS($B40:$AT40,AR40,$B$1:$AT$1,"&lt;"&amp;43))</f>
        <v>17</v>
      </c>
      <c r="CL40">
        <f>(RANK(_calc_라운드기준!AS40,_calc_라운드기준!$B40:$AT40,0)+COUNTIFS(_calc_라운드기준!$B40:$AT40,_calc_라운드기준!AS40,$B$1:$AT$1,"&lt;"&amp;44))-(RANK(AS40,$B40:$AT40,0)+COUNTIFS($B40:$AT40,AS40,$B$1:$AT$1,"&lt;"&amp;44))</f>
        <v>24</v>
      </c>
      <c r="CM40">
        <f>(RANK(_calc_라운드기준!AT40,_calc_라운드기준!$B40:$AT40,0)+COUNTIFS(_calc_라운드기준!$B40:$AT40,_calc_라운드기준!AT40,$B$1:$AT$1,"&lt;"&amp;45))-(RANK(AT40,$B40:$AT40,0)+COUNTIFS($B40:$AT40,AT40,$B$1:$AT$1,"&lt;"&amp;45))</f>
        <v>25</v>
      </c>
      <c r="CN40">
        <f t="shared" si="45"/>
        <v>33</v>
      </c>
      <c r="CO40">
        <f t="shared" si="46"/>
        <v>20</v>
      </c>
      <c r="CP40">
        <f t="shared" si="47"/>
        <v>30</v>
      </c>
      <c r="CQ40">
        <f t="shared" si="48"/>
        <v>34</v>
      </c>
      <c r="CR40">
        <f t="shared" si="49"/>
        <v>42</v>
      </c>
      <c r="CS40">
        <f t="shared" si="50"/>
        <v>18</v>
      </c>
      <c r="CT40">
        <f t="shared" si="51"/>
        <v>27</v>
      </c>
      <c r="CU40">
        <f t="shared" si="52"/>
        <v>38</v>
      </c>
      <c r="CV40">
        <f t="shared" si="53"/>
        <v>43</v>
      </c>
      <c r="CW40">
        <f t="shared" si="54"/>
        <v>10</v>
      </c>
      <c r="CX40">
        <f t="shared" si="55"/>
        <v>6</v>
      </c>
      <c r="CY40">
        <f t="shared" si="56"/>
        <v>19</v>
      </c>
      <c r="CZ40">
        <f t="shared" si="57"/>
        <v>15</v>
      </c>
      <c r="DA40">
        <f t="shared" si="58"/>
        <v>12</v>
      </c>
      <c r="DB40">
        <f t="shared" si="59"/>
        <v>13</v>
      </c>
      <c r="DC40">
        <f t="shared" si="60"/>
        <v>25</v>
      </c>
      <c r="DD40">
        <f t="shared" si="61"/>
        <v>16</v>
      </c>
      <c r="DE40">
        <f t="shared" si="62"/>
        <v>7</v>
      </c>
      <c r="DF40">
        <f t="shared" si="63"/>
        <v>1</v>
      </c>
      <c r="DG40">
        <f t="shared" si="64"/>
        <v>40</v>
      </c>
      <c r="DH40">
        <f t="shared" si="65"/>
        <v>3</v>
      </c>
      <c r="DI40">
        <f t="shared" si="66"/>
        <v>21</v>
      </c>
      <c r="DJ40">
        <f t="shared" si="67"/>
        <v>44</v>
      </c>
      <c r="DK40">
        <f t="shared" si="68"/>
        <v>35</v>
      </c>
      <c r="DL40">
        <f t="shared" si="69"/>
        <v>45</v>
      </c>
      <c r="DM40">
        <f t="shared" si="70"/>
        <v>26</v>
      </c>
      <c r="DN40">
        <f t="shared" si="71"/>
        <v>36</v>
      </c>
      <c r="DO40">
        <f t="shared" si="72"/>
        <v>31</v>
      </c>
      <c r="DP40">
        <f t="shared" si="73"/>
        <v>39</v>
      </c>
      <c r="DQ40">
        <f t="shared" si="74"/>
        <v>28</v>
      </c>
      <c r="DR40">
        <f t="shared" si="75"/>
        <v>23</v>
      </c>
      <c r="DS40">
        <f t="shared" si="76"/>
        <v>29</v>
      </c>
      <c r="DT40">
        <f t="shared" si="77"/>
        <v>8</v>
      </c>
      <c r="DU40">
        <f t="shared" si="78"/>
        <v>5</v>
      </c>
      <c r="DV40">
        <f t="shared" si="79"/>
        <v>17</v>
      </c>
      <c r="DW40">
        <f t="shared" si="80"/>
        <v>14</v>
      </c>
      <c r="DX40">
        <f t="shared" si="81"/>
        <v>37</v>
      </c>
      <c r="DY40">
        <f t="shared" si="82"/>
        <v>11</v>
      </c>
      <c r="DZ40">
        <f t="shared" si="83"/>
        <v>32</v>
      </c>
      <c r="EA40">
        <f t="shared" si="84"/>
        <v>41</v>
      </c>
      <c r="EB40">
        <f t="shared" si="85"/>
        <v>22</v>
      </c>
      <c r="EC40">
        <f t="shared" si="86"/>
        <v>24</v>
      </c>
      <c r="ED40">
        <f t="shared" si="87"/>
        <v>9</v>
      </c>
      <c r="EE40">
        <f t="shared" si="88"/>
        <v>4</v>
      </c>
      <c r="EF40">
        <f t="shared" si="89"/>
        <v>2</v>
      </c>
    </row>
    <row r="41" spans="1:136" ht="16.5" customHeight="1">
      <c r="A41">
        <f>_calc_라운드기준!A41</f>
        <v>1205</v>
      </c>
      <c r="B41">
        <f>INDEX(_calc_누적빈도!B:B,$A41)-INDEX(_calc_누적빈도!B:B,$A41-기준600회_후보!$B$1)</f>
        <v>74</v>
      </c>
      <c r="C41">
        <f>INDEX(_calc_누적빈도!C:C,$A41)-INDEX(_calc_누적빈도!C:C,$A41-기준600회_후보!$B$1)</f>
        <v>73</v>
      </c>
      <c r="D41">
        <f>INDEX(_calc_누적빈도!D:D,$A41)-INDEX(_calc_누적빈도!D:D,$A41-기준600회_후보!$B$1)</f>
        <v>88</v>
      </c>
      <c r="E41">
        <f>INDEX(_calc_누적빈도!E:E,$A41)-INDEX(_calc_누적빈도!E:E,$A41-기준600회_후보!$B$1)</f>
        <v>72</v>
      </c>
      <c r="F41">
        <f>INDEX(_calc_누적빈도!F:F,$A41)-INDEX(_calc_누적빈도!F:F,$A41-기준600회_후보!$B$1)</f>
        <v>64</v>
      </c>
      <c r="G41">
        <f>INDEX(_calc_누적빈도!G:G,$A41)-INDEX(_calc_누적빈도!G:G,$A41-기준600회_후보!$B$1)</f>
        <v>91</v>
      </c>
      <c r="H41">
        <f>INDEX(_calc_누적빈도!H:H,$A41)-INDEX(_calc_누적빈도!H:H,$A41-기준600회_후보!$B$1)</f>
        <v>92</v>
      </c>
      <c r="I41">
        <f>INDEX(_calc_누적빈도!I:I,$A41)-INDEX(_calc_누적빈도!I:I,$A41-기준600회_후보!$B$1)</f>
        <v>72</v>
      </c>
      <c r="J41">
        <f>INDEX(_calc_누적빈도!J:J,$A41)-INDEX(_calc_누적빈도!J:J,$A41-기준600회_후보!$B$1)</f>
        <v>71</v>
      </c>
      <c r="K41">
        <f>INDEX(_calc_누적빈도!K:K,$A41)-INDEX(_calc_누적빈도!K:K,$A41-기준600회_후보!$B$1)</f>
        <v>76</v>
      </c>
      <c r="L41">
        <f>INDEX(_calc_누적빈도!L:L,$A41)-INDEX(_calc_누적빈도!L:L,$A41-기준600회_후보!$B$1)</f>
        <v>85</v>
      </c>
      <c r="M41">
        <f>INDEX(_calc_누적빈도!M:M,$A41)-INDEX(_calc_누적빈도!M:M,$A41-기준600회_후보!$B$1)</f>
        <v>97</v>
      </c>
      <c r="N41">
        <f>INDEX(_calc_누적빈도!N:N,$A41)-INDEX(_calc_누적빈도!N:N,$A41-기준600회_후보!$B$1)</f>
        <v>88</v>
      </c>
      <c r="O41">
        <f>INDEX(_calc_누적빈도!O:O,$A41)-INDEX(_calc_누적빈도!O:O,$A41-기준600회_후보!$B$1)</f>
        <v>78</v>
      </c>
      <c r="P41">
        <f>INDEX(_calc_누적빈도!P:P,$A41)-INDEX(_calc_누적빈도!P:P,$A41-기준600회_후보!$B$1)</f>
        <v>85</v>
      </c>
      <c r="Q41">
        <f>INDEX(_calc_누적빈도!Q:Q,$A41)-INDEX(_calc_누적빈도!Q:Q,$A41-기준600회_후보!$B$1)</f>
        <v>94</v>
      </c>
      <c r="R41">
        <f>INDEX(_calc_누적빈도!R:R,$A41)-INDEX(_calc_누적빈도!R:R,$A41-기준600회_후보!$B$1)</f>
        <v>77</v>
      </c>
      <c r="S41">
        <f>INDEX(_calc_누적빈도!S:S,$A41)-INDEX(_calc_누적빈도!S:S,$A41-기준600회_후보!$B$1)</f>
        <v>90</v>
      </c>
      <c r="T41">
        <f>INDEX(_calc_누적빈도!T:T,$A41)-INDEX(_calc_누적빈도!T:T,$A41-기준600회_후보!$B$1)</f>
        <v>88</v>
      </c>
      <c r="U41">
        <f>INDEX(_calc_누적빈도!U:U,$A41)-INDEX(_calc_누적빈도!U:U,$A41-기준600회_후보!$B$1)</f>
        <v>65</v>
      </c>
      <c r="V41">
        <f>INDEX(_calc_누적빈도!V:V,$A41)-INDEX(_calc_누적빈도!V:V,$A41-기준600회_후보!$B$1)</f>
        <v>93</v>
      </c>
      <c r="W41">
        <f>INDEX(_calc_누적빈도!W:W,$A41)-INDEX(_calc_누적빈도!W:W,$A41-기준600회_후보!$B$1)</f>
        <v>68</v>
      </c>
      <c r="X41">
        <f>INDEX(_calc_누적빈도!X:X,$A41)-INDEX(_calc_누적빈도!X:X,$A41-기준600회_후보!$B$1)</f>
        <v>71</v>
      </c>
      <c r="Y41">
        <f>INDEX(_calc_누적빈도!Y:Y,$A41)-INDEX(_calc_누적빈도!Y:Y,$A41-기준600회_후보!$B$1)</f>
        <v>83</v>
      </c>
      <c r="Z41">
        <f>INDEX(_calc_누적빈도!Z:Z,$A41)-INDEX(_calc_누적빈도!Z:Z,$A41-기준600회_후보!$B$1)</f>
        <v>65</v>
      </c>
      <c r="AA41">
        <f>INDEX(_calc_누적빈도!AA:AA,$A41)-INDEX(_calc_누적빈도!AA:AA,$A41-기준600회_후보!$B$1)</f>
        <v>75</v>
      </c>
      <c r="AB41">
        <f>INDEX(_calc_누적빈도!AB:AB,$A41)-INDEX(_calc_누적빈도!AB:AB,$A41-기준600회_후보!$B$1)</f>
        <v>80</v>
      </c>
      <c r="AC41">
        <f>INDEX(_calc_누적빈도!AC:AC,$A41)-INDEX(_calc_누적빈도!AC:AC,$A41-기준600회_후보!$B$1)</f>
        <v>84</v>
      </c>
      <c r="AD41">
        <f>INDEX(_calc_누적빈도!AD:AD,$A41)-INDEX(_calc_누적빈도!AD:AD,$A41-기준600회_후보!$B$1)</f>
        <v>73</v>
      </c>
      <c r="AE41">
        <f>INDEX(_calc_누적빈도!AE:AE,$A41)-INDEX(_calc_누적빈도!AE:AE,$A41-기준600회_후보!$B$1)</f>
        <v>80</v>
      </c>
      <c r="AF41">
        <f>INDEX(_calc_누적빈도!AF:AF,$A41)-INDEX(_calc_누적빈도!AF:AF,$A41-기준600회_후보!$B$1)</f>
        <v>80</v>
      </c>
      <c r="AG41">
        <f>INDEX(_calc_누적빈도!AG:AG,$A41)-INDEX(_calc_누적빈도!AG:AG,$A41-기준600회_후보!$B$1)</f>
        <v>66</v>
      </c>
      <c r="AH41">
        <f>INDEX(_calc_누적빈도!AH:AH,$A41)-INDEX(_calc_누적빈도!AH:AH,$A41-기준600회_후보!$B$1)</f>
        <v>95</v>
      </c>
      <c r="AI41">
        <f>INDEX(_calc_누적빈도!AI:AI,$A41)-INDEX(_calc_누적빈도!AI:AI,$A41-기준600회_후보!$B$1)</f>
        <v>83</v>
      </c>
      <c r="AJ41">
        <f>INDEX(_calc_누적빈도!AJ:AJ,$A41)-INDEX(_calc_누적빈도!AJ:AJ,$A41-기준600회_후보!$B$1)</f>
        <v>79</v>
      </c>
      <c r="AK41">
        <f>INDEX(_calc_누적빈도!AK:AK,$A41)-INDEX(_calc_누적빈도!AK:AK,$A41-기준600회_후보!$B$1)</f>
        <v>81</v>
      </c>
      <c r="AL41">
        <f>INDEX(_calc_누적빈도!AL:AL,$A41)-INDEX(_calc_누적빈도!AL:AL,$A41-기준600회_후보!$B$1)</f>
        <v>76</v>
      </c>
      <c r="AM41">
        <f>INDEX(_calc_누적빈도!AM:AM,$A41)-INDEX(_calc_누적빈도!AM:AM,$A41-기준600회_후보!$B$1)</f>
        <v>91</v>
      </c>
      <c r="AN41">
        <f>INDEX(_calc_누적빈도!AN:AN,$A41)-INDEX(_calc_누적빈도!AN:AN,$A41-기준600회_후보!$B$1)</f>
        <v>87</v>
      </c>
      <c r="AO41">
        <f>INDEX(_calc_누적빈도!AO:AO,$A41)-INDEX(_calc_누적빈도!AO:AO,$A41-기준600회_후보!$B$1)</f>
        <v>72</v>
      </c>
      <c r="AP41">
        <f>INDEX(_calc_누적빈도!AP:AP,$A41)-INDEX(_calc_누적빈도!AP:AP,$A41-기준600회_후보!$B$1)</f>
        <v>75</v>
      </c>
      <c r="AQ41">
        <f>INDEX(_calc_누적빈도!AQ:AQ,$A41)-INDEX(_calc_누적빈도!AQ:AQ,$A41-기준600회_후보!$B$1)</f>
        <v>75</v>
      </c>
      <c r="AR41">
        <f>INDEX(_calc_누적빈도!AR:AR,$A41)-INDEX(_calc_누적빈도!AR:AR,$A41-기준600회_후보!$B$1)</f>
        <v>79</v>
      </c>
      <c r="AS41">
        <f>INDEX(_calc_누적빈도!AS:AS,$A41)-INDEX(_calc_누적빈도!AS:AS,$A41-기준600회_후보!$B$1)</f>
        <v>82</v>
      </c>
      <c r="AT41">
        <f>INDEX(_calc_누적빈도!AT:AT,$A41)-INDEX(_calc_누적빈도!AT:AT,$A41-기준600회_후보!$B$1)</f>
        <v>87</v>
      </c>
      <c r="AU41">
        <f>(RANK(_calc_라운드기준!B41,_calc_라운드기준!$B41:$AT41,0)+COUNTIFS(_calc_라운드기준!$B41:$AT41,_calc_라운드기준!B41,$B$1:$AT$1,"&lt;"&amp;1))-(RANK(B41,$B41:$AT41,0)+COUNTIFS($B41:$AT41,B41,$B$1:$AT$1,"&lt;"&amp;1))</f>
        <v>-1</v>
      </c>
      <c r="AV41">
        <f>(RANK(_calc_라운드기준!C41,_calc_라운드기준!$B41:$AT41,0)+COUNTIFS(_calc_라운드기준!$B41:$AT41,_calc_라운드기준!C41,$B$1:$AT$1,"&lt;"&amp;2))-(RANK(C41,$B41:$AT41,0)+COUNTIFS($B41:$AT41,C41,$B$1:$AT$1,"&lt;"&amp;2))</f>
        <v>5</v>
      </c>
      <c r="AW41">
        <f>(RANK(_calc_라운드기준!D41,_calc_라운드기준!$B41:$AT41,0)+COUNTIFS(_calc_라운드기준!$B41:$AT41,_calc_라운드기준!D41,$B$1:$AT$1,"&lt;"&amp;3))-(RANK(D41,$B41:$AT41,0)+COUNTIFS($B41:$AT41,D41,$B$1:$AT$1,"&lt;"&amp;3))</f>
        <v>-7</v>
      </c>
      <c r="AX41">
        <f>(RANK(_calc_라운드기준!E41,_calc_라운드기준!$B41:$AT41,0)+COUNTIFS(_calc_라운드기준!$B41:$AT41,_calc_라운드기준!E41,$B$1:$AT$1,"&lt;"&amp;4))-(RANK(E41,$B41:$AT41,0)+COUNTIFS($B41:$AT41,E41,$B$1:$AT$1,"&lt;"&amp;4))</f>
        <v>-3</v>
      </c>
      <c r="AY41">
        <f>(RANK(_calc_라운드기준!F41,_calc_라운드기준!$B41:$AT41,0)+COUNTIFS(_calc_라운드기준!$B41:$AT41,_calc_라운드기준!F41,$B$1:$AT$1,"&lt;"&amp;5))-(RANK(F41,$B41:$AT41,0)+COUNTIFS($B41:$AT41,F41,$B$1:$AT$1,"&lt;"&amp;5))</f>
        <v>-28</v>
      </c>
      <c r="AZ41">
        <f>(RANK(_calc_라운드기준!G41,_calc_라운드기준!$B41:$AT41,0)+COUNTIFS(_calc_라운드기준!$B41:$AT41,_calc_라운드기준!G41,$B$1:$AT$1,"&lt;"&amp;6))-(RANK(G41,$B41:$AT41,0)+COUNTIFS($B41:$AT41,G41,$B$1:$AT$1,"&lt;"&amp;6))</f>
        <v>4</v>
      </c>
      <c r="BA41">
        <f>(RANK(_calc_라운드기준!H41,_calc_라운드기준!$B41:$AT41,0)+COUNTIFS(_calc_라운드기준!$B41:$AT41,_calc_라운드기준!H41,$B$1:$AT$1,"&lt;"&amp;7))-(RANK(H41,$B41:$AT41,0)+COUNTIFS($B41:$AT41,H41,$B$1:$AT$1,"&lt;"&amp;7))</f>
        <v>-2</v>
      </c>
      <c r="BB41">
        <f>(RANK(_calc_라운드기준!I41,_calc_라운드기준!$B41:$AT41,0)+COUNTIFS(_calc_라운드기준!$B41:$AT41,_calc_라운드기준!I41,$B$1:$AT$1,"&lt;"&amp;8))-(RANK(I41,$B41:$AT41,0)+COUNTIFS($B41:$AT41,I41,$B$1:$AT$1,"&lt;"&amp;8))</f>
        <v>-19</v>
      </c>
      <c r="BC41">
        <f>(RANK(_calc_라운드기준!J41,_calc_라운드기준!$B41:$AT41,0)+COUNTIFS(_calc_라운드기준!$B41:$AT41,_calc_라운드기준!J41,$B$1:$AT$1,"&lt;"&amp;9))-(RANK(J41,$B41:$AT41,0)+COUNTIFS($B41:$AT41,J41,$B$1:$AT$1,"&lt;"&amp;9))</f>
        <v>-28</v>
      </c>
      <c r="BD41">
        <f>(RANK(_calc_라운드기준!K41,_calc_라운드기준!$B41:$AT41,0)+COUNTIFS(_calc_라운드기준!$B41:$AT41,_calc_라운드기준!K41,$B$1:$AT$1,"&lt;"&amp;10))-(RANK(K41,$B41:$AT41,0)+COUNTIFS($B41:$AT41,K41,$B$1:$AT$1,"&lt;"&amp;10))</f>
        <v>16</v>
      </c>
      <c r="BE41">
        <f>(RANK(_calc_라운드기준!L41,_calc_라운드기준!$B41:$AT41,0)+COUNTIFS(_calc_라운드기준!$B41:$AT41,_calc_라운드기준!L41,$B$1:$AT$1,"&lt;"&amp;11))-(RANK(L41,$B41:$AT41,0)+COUNTIFS($B41:$AT41,L41,$B$1:$AT$1,"&lt;"&amp;11))</f>
        <v>20</v>
      </c>
      <c r="BF41">
        <f>(RANK(_calc_라운드기준!M41,_calc_라운드기준!$B41:$AT41,0)+COUNTIFS(_calc_라운드기준!$B41:$AT41,_calc_라운드기준!M41,$B$1:$AT$1,"&lt;"&amp;12))-(RANK(M41,$B41:$AT41,0)+COUNTIFS($B41:$AT41,M41,$B$1:$AT$1,"&lt;"&amp;12))</f>
        <v>5</v>
      </c>
      <c r="BG41">
        <f>(RANK(_calc_라운드기준!N41,_calc_라운드기준!$B41:$AT41,0)+COUNTIFS(_calc_라운드기준!$B41:$AT41,_calc_라운드기준!N41,$B$1:$AT$1,"&lt;"&amp;13))-(RANK(N41,$B41:$AT41,0)+COUNTIFS($B41:$AT41,N41,$B$1:$AT$1,"&lt;"&amp;13))</f>
        <v>9</v>
      </c>
      <c r="BH41">
        <f>(RANK(_calc_라운드기준!O41,_calc_라운드기준!$B41:$AT41,0)+COUNTIFS(_calc_라운드기준!$B41:$AT41,_calc_라운드기준!O41,$B$1:$AT$1,"&lt;"&amp;14))-(RANK(O41,$B41:$AT41,0)+COUNTIFS($B41:$AT41,O41,$B$1:$AT$1,"&lt;"&amp;14))</f>
        <v>14</v>
      </c>
      <c r="BI41">
        <f>(RANK(_calc_라운드기준!P41,_calc_라운드기준!$B41:$AT41,0)+COUNTIFS(_calc_라운드기준!$B41:$AT41,_calc_라운드기준!P41,$B$1:$AT$1,"&lt;"&amp;15))-(RANK(P41,$B41:$AT41,0)+COUNTIFS($B41:$AT41,P41,$B$1:$AT$1,"&lt;"&amp;15))</f>
        <v>8</v>
      </c>
      <c r="BJ41">
        <f>(RANK(_calc_라운드기준!Q41,_calc_라운드기준!$B41:$AT41,0)+COUNTIFS(_calc_라운드기준!$B41:$AT41,_calc_라운드기준!Q41,$B$1:$AT$1,"&lt;"&amp;16))-(RANK(Q41,$B41:$AT41,0)+COUNTIFS($B41:$AT41,Q41,$B$1:$AT$1,"&lt;"&amp;16))</f>
        <v>-2</v>
      </c>
      <c r="BK41">
        <f>(RANK(_calc_라운드기준!R41,_calc_라운드기준!$B41:$AT41,0)+COUNTIFS(_calc_라운드기준!$B41:$AT41,_calc_라운드기준!R41,$B$1:$AT$1,"&lt;"&amp;17))-(RANK(R41,$B41:$AT41,0)+COUNTIFS($B41:$AT41,R41,$B$1:$AT$1,"&lt;"&amp;17))</f>
        <v>8</v>
      </c>
      <c r="BL41">
        <f>(RANK(_calc_라운드기준!S41,_calc_라운드기준!$B41:$AT41,0)+COUNTIFS(_calc_라운드기준!$B41:$AT41,_calc_라운드기준!S41,$B$1:$AT$1,"&lt;"&amp;18))-(RANK(S41,$B41:$AT41,0)+COUNTIFS($B41:$AT41,S41,$B$1:$AT$1,"&lt;"&amp;18))</f>
        <v>16</v>
      </c>
      <c r="BM41">
        <f>(RANK(_calc_라운드기준!T41,_calc_라운드기준!$B41:$AT41,0)+COUNTIFS(_calc_라운드기준!$B41:$AT41,_calc_라운드기준!T41,$B$1:$AT$1,"&lt;"&amp;19))-(RANK(T41,$B41:$AT41,0)+COUNTIFS($B41:$AT41,T41,$B$1:$AT$1,"&lt;"&amp;19))</f>
        <v>14</v>
      </c>
      <c r="BN41">
        <f>(RANK(_calc_라운드기준!U41,_calc_라운드기준!$B41:$AT41,0)+COUNTIFS(_calc_라운드기준!$B41:$AT41,_calc_라운드기준!U41,$B$1:$AT$1,"&lt;"&amp;20))-(RANK(U41,$B41:$AT41,0)+COUNTIFS($B41:$AT41,U41,$B$1:$AT$1,"&lt;"&amp;20))</f>
        <v>-23</v>
      </c>
      <c r="BO41">
        <f>(RANK(_calc_라운드기준!V41,_calc_라운드기준!$B41:$AT41,0)+COUNTIFS(_calc_라운드기준!$B41:$AT41,_calc_라운드기준!V41,$B$1:$AT$1,"&lt;"&amp;21))-(RANK(V41,$B41:$AT41,0)+COUNTIFS($B41:$AT41,V41,$B$1:$AT$1,"&lt;"&amp;21))</f>
        <v>22</v>
      </c>
      <c r="BP41">
        <f>(RANK(_calc_라운드기준!W41,_calc_라운드기준!$B41:$AT41,0)+COUNTIFS(_calc_라운드기준!$B41:$AT41,_calc_라운드기준!W41,$B$1:$AT$1,"&lt;"&amp;22))-(RANK(W41,$B41:$AT41,0)+COUNTIFS($B41:$AT41,W41,$B$1:$AT$1,"&lt;"&amp;22))</f>
        <v>4</v>
      </c>
      <c r="BQ41">
        <f>(RANK(_calc_라운드기준!X41,_calc_라운드기준!$B41:$AT41,0)+COUNTIFS(_calc_라운드기준!$B41:$AT41,_calc_라운드기준!X41,$B$1:$AT$1,"&lt;"&amp;23))-(RANK(X41,$B41:$AT41,0)+COUNTIFS($B41:$AT41,X41,$B$1:$AT$1,"&lt;"&amp;23))</f>
        <v>-28</v>
      </c>
      <c r="BR41">
        <f>(RANK(_calc_라운드기준!Y41,_calc_라운드기준!$B41:$AT41,0)+COUNTIFS(_calc_라운드기준!$B41:$AT41,_calc_라운드기준!Y41,$B$1:$AT$1,"&lt;"&amp;24))-(RANK(Y41,$B41:$AT41,0)+COUNTIFS($B41:$AT41,Y41,$B$1:$AT$1,"&lt;"&amp;24))</f>
        <v>-10</v>
      </c>
      <c r="BS41">
        <f>(RANK(_calc_라운드기준!Z41,_calc_라운드기준!$B41:$AT41,0)+COUNTIFS(_calc_라운드기준!$B41:$AT41,_calc_라운드기준!Z41,$B$1:$AT$1,"&lt;"&amp;25))-(RANK(Z41,$B41:$AT41,0)+COUNTIFS($B41:$AT41,Z41,$B$1:$AT$1,"&lt;"&amp;25))</f>
        <v>-31</v>
      </c>
      <c r="BT41">
        <f>(RANK(_calc_라운드기준!AA41,_calc_라운드기준!$B41:$AT41,0)+COUNTIFS(_calc_라운드기준!$B41:$AT41,_calc_라운드기준!AA41,$B$1:$AT$1,"&lt;"&amp;26))-(RANK(AA41,$B41:$AT41,0)+COUNTIFS($B41:$AT41,AA41,$B$1:$AT$1,"&lt;"&amp;26))</f>
        <v>-3</v>
      </c>
      <c r="BU41">
        <f>(RANK(_calc_라운드기준!AB41,_calc_라운드기준!$B41:$AT41,0)+COUNTIFS(_calc_라운드기준!$B41:$AT41,_calc_라운드기준!AB41,$B$1:$AT$1,"&lt;"&amp;27))-(RANK(AB41,$B41:$AT41,0)+COUNTIFS($B41:$AT41,AB41,$B$1:$AT$1,"&lt;"&amp;27))</f>
        <v>-17</v>
      </c>
      <c r="BV41">
        <f>(RANK(_calc_라운드기준!AC41,_calc_라운드기준!$B41:$AT41,0)+COUNTIFS(_calc_라운드기준!$B41:$AT41,_calc_라운드기준!AC41,$B$1:$AT$1,"&lt;"&amp;28))-(RANK(AC41,$B41:$AT41,0)+COUNTIFS($B41:$AT41,AC41,$B$1:$AT$1,"&lt;"&amp;28))</f>
        <v>-8</v>
      </c>
      <c r="BW41">
        <f>(RANK(_calc_라운드기준!AD41,_calc_라운드기준!$B41:$AT41,0)+COUNTIFS(_calc_라운드기준!$B41:$AT41,_calc_라운드기준!AD41,$B$1:$AT$1,"&lt;"&amp;29))-(RANK(AD41,$B41:$AT41,0)+COUNTIFS($B41:$AT41,AD41,$B$1:$AT$1,"&lt;"&amp;29))</f>
        <v>-21</v>
      </c>
      <c r="BX41">
        <f>(RANK(_calc_라운드기준!AE41,_calc_라운드기준!$B41:$AT41,0)+COUNTIFS(_calc_라운드기준!$B41:$AT41,_calc_라운드기준!AE41,$B$1:$AT$1,"&lt;"&amp;30))-(RANK(AE41,$B41:$AT41,0)+COUNTIFS($B41:$AT41,AE41,$B$1:$AT$1,"&lt;"&amp;30))</f>
        <v>-1</v>
      </c>
      <c r="BY41">
        <f>(RANK(_calc_라운드기준!AF41,_calc_라운드기준!$B41:$AT41,0)+COUNTIFS(_calc_라운드기준!$B41:$AT41,_calc_라운드기준!AF41,$B$1:$AT$1,"&lt;"&amp;31))-(RANK(AF41,$B41:$AT41,0)+COUNTIFS($B41:$AT41,AF41,$B$1:$AT$1,"&lt;"&amp;31))</f>
        <v>5</v>
      </c>
      <c r="BZ41">
        <f>(RANK(_calc_라운드기준!AG41,_calc_라운드기준!$B41:$AT41,0)+COUNTIFS(_calc_라운드기준!$B41:$AT41,_calc_라운드기준!AG41,$B$1:$AT$1,"&lt;"&amp;32))-(RANK(AG41,$B41:$AT41,0)+COUNTIFS($B41:$AT41,AG41,$B$1:$AT$1,"&lt;"&amp;32))</f>
        <v>-6</v>
      </c>
      <c r="CA41">
        <f>(RANK(_calc_라운드기준!AH41,_calc_라운드기준!$B41:$AT41,0)+COUNTIFS(_calc_라운드기준!$B41:$AT41,_calc_라운드기준!AH41,$B$1:$AT$1,"&lt;"&amp;33))-(RANK(AH41,$B41:$AT41,0)+COUNTIFS($B41:$AT41,AH41,$B$1:$AT$1,"&lt;"&amp;33))</f>
        <v>20</v>
      </c>
      <c r="CB41">
        <f>(RANK(_calc_라운드기준!AI41,_calc_라운드기준!$B41:$AT41,0)+COUNTIFS(_calc_라운드기준!$B41:$AT41,_calc_라운드기준!AI41,$B$1:$AT$1,"&lt;"&amp;34))-(RANK(AI41,$B41:$AT41,0)+COUNTIFS($B41:$AT41,AI41,$B$1:$AT$1,"&lt;"&amp;34))</f>
        <v>23</v>
      </c>
      <c r="CC41">
        <f>(RANK(_calc_라운드기준!AJ41,_calc_라운드기준!$B41:$AT41,0)+COUNTIFS(_calc_라운드기준!$B41:$AT41,_calc_라운드기준!AJ41,$B$1:$AT$1,"&lt;"&amp;35))-(RANK(AJ41,$B41:$AT41,0)+COUNTIFS($B41:$AT41,AJ41,$B$1:$AT$1,"&lt;"&amp;35))</f>
        <v>5</v>
      </c>
      <c r="CD41">
        <f>(RANK(_calc_라운드기준!AK41,_calc_라운드기준!$B41:$AT41,0)+COUNTIFS(_calc_라운드기준!$B41:$AT41,_calc_라운드기준!AK41,$B$1:$AT$1,"&lt;"&amp;36))-(RANK(AK41,$B41:$AT41,0)+COUNTIFS($B41:$AT41,AK41,$B$1:$AT$1,"&lt;"&amp;36))</f>
        <v>10</v>
      </c>
      <c r="CE41">
        <f>(RANK(_calc_라운드기준!AL41,_calc_라운드기준!$B41:$AT41,0)+COUNTIFS(_calc_라운드기준!$B41:$AT41,_calc_라운드기준!AL41,$B$1:$AT$1,"&lt;"&amp;37))-(RANK(AL41,$B41:$AT41,0)+COUNTIFS($B41:$AT41,AL41,$B$1:$AT$1,"&lt;"&amp;37))</f>
        <v>-20</v>
      </c>
      <c r="CF41">
        <f>(RANK(_calc_라운드기준!AM41,_calc_라운드기준!$B41:$AT41,0)+COUNTIFS(_calc_라운드기준!$B41:$AT41,_calc_라운드기준!AM41,$B$1:$AT$1,"&lt;"&amp;38))-(RANK(AM41,$B41:$AT41,0)+COUNTIFS($B41:$AT41,AM41,$B$1:$AT$1,"&lt;"&amp;38))</f>
        <v>8</v>
      </c>
      <c r="CG41">
        <f>(RANK(_calc_라운드기준!AN41,_calc_라운드기준!$B41:$AT41,0)+COUNTIFS(_calc_라운드기준!$B41:$AT41,_calc_라운드기준!AN41,$B$1:$AT$1,"&lt;"&amp;39))-(RANK(AN41,$B41:$AT41,0)+COUNTIFS($B41:$AT41,AN41,$B$1:$AT$1,"&lt;"&amp;39))</f>
        <v>-7</v>
      </c>
      <c r="CH41">
        <f>(RANK(_calc_라운드기준!AO41,_calc_라운드기준!$B41:$AT41,0)+COUNTIFS(_calc_라운드기준!$B41:$AT41,_calc_라운드기준!AO41,$B$1:$AT$1,"&lt;"&amp;40))-(RANK(AO41,$B41:$AT41,0)+COUNTIFS($B41:$AT41,AO41,$B$1:$AT$1,"&lt;"&amp;40))</f>
        <v>-22</v>
      </c>
      <c r="CI41">
        <f>(RANK(_calc_라운드기준!AP41,_calc_라운드기준!$B41:$AT41,0)+COUNTIFS(_calc_라운드기준!$B41:$AT41,_calc_라운드기준!AP41,$B$1:$AT$1,"&lt;"&amp;41))-(RANK(AP41,$B41:$AT41,0)+COUNTIFS($B41:$AT41,AP41,$B$1:$AT$1,"&lt;"&amp;41))</f>
        <v>6</v>
      </c>
      <c r="CJ41">
        <f>(RANK(_calc_라운드기준!AQ41,_calc_라운드기준!$B41:$AT41,0)+COUNTIFS(_calc_라운드기준!$B41:$AT41,_calc_라운드기준!AQ41,$B$1:$AT$1,"&lt;"&amp;42))-(RANK(AQ41,$B41:$AT41,0)+COUNTIFS($B41:$AT41,AQ41,$B$1:$AT$1,"&lt;"&amp;42))</f>
        <v>-1</v>
      </c>
      <c r="CK41">
        <f>(RANK(_calc_라운드기준!AR41,_calc_라운드기준!$B41:$AT41,0)+COUNTIFS(_calc_라운드기준!$B41:$AT41,_calc_라운드기준!AR41,$B$1:$AT$1,"&lt;"&amp;43))-(RANK(AR41,$B41:$AT41,0)+COUNTIFS($B41:$AT41,AR41,$B$1:$AT$1,"&lt;"&amp;43))</f>
        <v>17</v>
      </c>
      <c r="CL41">
        <f>(RANK(_calc_라운드기준!AS41,_calc_라운드기준!$B41:$AT41,0)+COUNTIFS(_calc_라운드기준!$B41:$AT41,_calc_라운드기준!AS41,$B$1:$AT$1,"&lt;"&amp;44))-(RANK(AS41,$B41:$AT41,0)+COUNTIFS($B41:$AT41,AS41,$B$1:$AT$1,"&lt;"&amp;44))</f>
        <v>24</v>
      </c>
      <c r="CM41">
        <f>(RANK(_calc_라운드기준!AT41,_calc_라운드기준!$B41:$AT41,0)+COUNTIFS(_calc_라운드기준!$B41:$AT41,_calc_라운드기준!AT41,$B$1:$AT$1,"&lt;"&amp;45))-(RANK(AT41,$B41:$AT41,0)+COUNTIFS($B41:$AT41,AT41,$B$1:$AT$1,"&lt;"&amp;45))</f>
        <v>25</v>
      </c>
      <c r="CN41">
        <f t="shared" si="45"/>
        <v>24</v>
      </c>
      <c r="CO41">
        <f t="shared" si="46"/>
        <v>18</v>
      </c>
      <c r="CP41">
        <f t="shared" si="47"/>
        <v>32</v>
      </c>
      <c r="CQ41">
        <f t="shared" si="48"/>
        <v>29</v>
      </c>
      <c r="CR41">
        <f t="shared" si="49"/>
        <v>42</v>
      </c>
      <c r="CS41">
        <f t="shared" si="50"/>
        <v>22</v>
      </c>
      <c r="CT41">
        <f t="shared" si="51"/>
        <v>27</v>
      </c>
      <c r="CU41">
        <f t="shared" si="52"/>
        <v>37</v>
      </c>
      <c r="CV41">
        <f t="shared" si="53"/>
        <v>43</v>
      </c>
      <c r="CW41">
        <f t="shared" si="54"/>
        <v>8</v>
      </c>
      <c r="CX41">
        <f t="shared" si="55"/>
        <v>5</v>
      </c>
      <c r="CY41">
        <f t="shared" si="56"/>
        <v>19</v>
      </c>
      <c r="CZ41">
        <f t="shared" si="57"/>
        <v>13</v>
      </c>
      <c r="DA41">
        <f t="shared" si="58"/>
        <v>10</v>
      </c>
      <c r="DB41">
        <f t="shared" si="59"/>
        <v>14</v>
      </c>
      <c r="DC41">
        <f t="shared" si="60"/>
        <v>28</v>
      </c>
      <c r="DD41">
        <f t="shared" si="61"/>
        <v>15</v>
      </c>
      <c r="DE41">
        <f t="shared" si="62"/>
        <v>9</v>
      </c>
      <c r="DF41">
        <f t="shared" si="63"/>
        <v>11</v>
      </c>
      <c r="DG41">
        <f t="shared" si="64"/>
        <v>41</v>
      </c>
      <c r="DH41">
        <f t="shared" si="65"/>
        <v>4</v>
      </c>
      <c r="DI41">
        <f t="shared" si="66"/>
        <v>23</v>
      </c>
      <c r="DJ41">
        <f t="shared" si="67"/>
        <v>44</v>
      </c>
      <c r="DK41">
        <f t="shared" si="68"/>
        <v>35</v>
      </c>
      <c r="DL41">
        <f t="shared" si="69"/>
        <v>45</v>
      </c>
      <c r="DM41">
        <f t="shared" si="70"/>
        <v>30</v>
      </c>
      <c r="DN41">
        <f t="shared" si="71"/>
        <v>36</v>
      </c>
      <c r="DO41">
        <f t="shared" si="72"/>
        <v>34</v>
      </c>
      <c r="DP41">
        <f t="shared" si="73"/>
        <v>39</v>
      </c>
      <c r="DQ41">
        <f t="shared" si="74"/>
        <v>25</v>
      </c>
      <c r="DR41">
        <f t="shared" si="75"/>
        <v>20</v>
      </c>
      <c r="DS41">
        <f t="shared" si="76"/>
        <v>31</v>
      </c>
      <c r="DT41">
        <f t="shared" si="77"/>
        <v>6</v>
      </c>
      <c r="DU41">
        <f t="shared" si="78"/>
        <v>3</v>
      </c>
      <c r="DV41">
        <f t="shared" si="79"/>
        <v>21</v>
      </c>
      <c r="DW41">
        <f t="shared" si="80"/>
        <v>12</v>
      </c>
      <c r="DX41">
        <f t="shared" si="81"/>
        <v>38</v>
      </c>
      <c r="DY41">
        <f t="shared" si="82"/>
        <v>16</v>
      </c>
      <c r="DZ41">
        <f t="shared" si="83"/>
        <v>33</v>
      </c>
      <c r="EA41">
        <f t="shared" si="84"/>
        <v>40</v>
      </c>
      <c r="EB41">
        <f t="shared" si="85"/>
        <v>17</v>
      </c>
      <c r="EC41">
        <f t="shared" si="86"/>
        <v>26</v>
      </c>
      <c r="ED41">
        <f t="shared" si="87"/>
        <v>7</v>
      </c>
      <c r="EE41">
        <f t="shared" si="88"/>
        <v>2</v>
      </c>
      <c r="EF41">
        <f t="shared" si="89"/>
        <v>1</v>
      </c>
    </row>
    <row r="42" spans="1:136" ht="16.5" customHeight="1">
      <c r="A42">
        <f>_calc_라운드기준!A42</f>
        <v>1204</v>
      </c>
      <c r="B42">
        <f>INDEX(_calc_누적빈도!B:B,$A42)-INDEX(_calc_누적빈도!B:B,$A42-기준600회_후보!$B$1)</f>
        <v>74</v>
      </c>
      <c r="C42">
        <f>INDEX(_calc_누적빈도!C:C,$A42)-INDEX(_calc_누적빈도!C:C,$A42-기준600회_후보!$B$1)</f>
        <v>74</v>
      </c>
      <c r="D42">
        <f>INDEX(_calc_누적빈도!D:D,$A42)-INDEX(_calc_누적빈도!D:D,$A42-기준600회_후보!$B$1)</f>
        <v>88</v>
      </c>
      <c r="E42">
        <f>INDEX(_calc_누적빈도!E:E,$A42)-INDEX(_calc_누적빈도!E:E,$A42-기준600회_후보!$B$1)</f>
        <v>72</v>
      </c>
      <c r="F42">
        <f>INDEX(_calc_누적빈도!F:F,$A42)-INDEX(_calc_누적빈도!F:F,$A42-기준600회_후보!$B$1)</f>
        <v>64</v>
      </c>
      <c r="G42">
        <f>INDEX(_calc_누적빈도!G:G,$A42)-INDEX(_calc_누적빈도!G:G,$A42-기준600회_후보!$B$1)</f>
        <v>92</v>
      </c>
      <c r="H42">
        <f>INDEX(_calc_누적빈도!H:H,$A42)-INDEX(_calc_누적빈도!H:H,$A42-기준600회_후보!$B$1)</f>
        <v>92</v>
      </c>
      <c r="I42">
        <f>INDEX(_calc_누적빈도!I:I,$A42)-INDEX(_calc_누적빈도!I:I,$A42-기준600회_후보!$B$1)</f>
        <v>71</v>
      </c>
      <c r="J42">
        <f>INDEX(_calc_누적빈도!J:J,$A42)-INDEX(_calc_누적빈도!J:J,$A42-기준600회_후보!$B$1)</f>
        <v>71</v>
      </c>
      <c r="K42">
        <f>INDEX(_calc_누적빈도!K:K,$A42)-INDEX(_calc_누적빈도!K:K,$A42-기준600회_후보!$B$1)</f>
        <v>76</v>
      </c>
      <c r="L42">
        <f>INDEX(_calc_누적빈도!L:L,$A42)-INDEX(_calc_누적빈도!L:L,$A42-기준600회_후보!$B$1)</f>
        <v>85</v>
      </c>
      <c r="M42">
        <f>INDEX(_calc_누적빈도!M:M,$A42)-INDEX(_calc_누적빈도!M:M,$A42-기준600회_후보!$B$1)</f>
        <v>97</v>
      </c>
      <c r="N42">
        <f>INDEX(_calc_누적빈도!N:N,$A42)-INDEX(_calc_누적빈도!N:N,$A42-기준600회_후보!$B$1)</f>
        <v>88</v>
      </c>
      <c r="O42">
        <f>INDEX(_calc_누적빈도!O:O,$A42)-INDEX(_calc_누적빈도!O:O,$A42-기준600회_후보!$B$1)</f>
        <v>78</v>
      </c>
      <c r="P42">
        <f>INDEX(_calc_누적빈도!P:P,$A42)-INDEX(_calc_누적빈도!P:P,$A42-기준600회_후보!$B$1)</f>
        <v>85</v>
      </c>
      <c r="Q42">
        <f>INDEX(_calc_누적빈도!Q:Q,$A42)-INDEX(_calc_누적빈도!Q:Q,$A42-기준600회_후보!$B$1)</f>
        <v>93</v>
      </c>
      <c r="R42">
        <f>INDEX(_calc_누적빈도!R:R,$A42)-INDEX(_calc_누적빈도!R:R,$A42-기준600회_후보!$B$1)</f>
        <v>77</v>
      </c>
      <c r="S42">
        <f>INDEX(_calc_누적빈도!S:S,$A42)-INDEX(_calc_누적빈도!S:S,$A42-기준600회_후보!$B$1)</f>
        <v>91</v>
      </c>
      <c r="T42">
        <f>INDEX(_calc_누적빈도!T:T,$A42)-INDEX(_calc_누적빈도!T:T,$A42-기준600회_후보!$B$1)</f>
        <v>88</v>
      </c>
      <c r="U42">
        <f>INDEX(_calc_누적빈도!U:U,$A42)-INDEX(_calc_누적빈도!U:U,$A42-기준600회_후보!$B$1)</f>
        <v>65</v>
      </c>
      <c r="V42">
        <f>INDEX(_calc_누적빈도!V:V,$A42)-INDEX(_calc_누적빈도!V:V,$A42-기준600회_후보!$B$1)</f>
        <v>94</v>
      </c>
      <c r="W42">
        <f>INDEX(_calc_누적빈도!W:W,$A42)-INDEX(_calc_누적빈도!W:W,$A42-기준600회_후보!$B$1)</f>
        <v>68</v>
      </c>
      <c r="X42">
        <f>INDEX(_calc_누적빈도!X:X,$A42)-INDEX(_calc_누적빈도!X:X,$A42-기준600회_후보!$B$1)</f>
        <v>71</v>
      </c>
      <c r="Y42">
        <f>INDEX(_calc_누적빈도!Y:Y,$A42)-INDEX(_calc_누적빈도!Y:Y,$A42-기준600회_후보!$B$1)</f>
        <v>83</v>
      </c>
      <c r="Z42">
        <f>INDEX(_calc_누적빈도!Z:Z,$A42)-INDEX(_calc_누적빈도!Z:Z,$A42-기준600회_후보!$B$1)</f>
        <v>65</v>
      </c>
      <c r="AA42">
        <f>INDEX(_calc_누적빈도!AA:AA,$A42)-INDEX(_calc_누적빈도!AA:AA,$A42-기준600회_후보!$B$1)</f>
        <v>75</v>
      </c>
      <c r="AB42">
        <f>INDEX(_calc_누적빈도!AB:AB,$A42)-INDEX(_calc_누적빈도!AB:AB,$A42-기준600회_후보!$B$1)</f>
        <v>80</v>
      </c>
      <c r="AC42">
        <f>INDEX(_calc_누적빈도!AC:AC,$A42)-INDEX(_calc_누적빈도!AC:AC,$A42-기준600회_후보!$B$1)</f>
        <v>83</v>
      </c>
      <c r="AD42">
        <f>INDEX(_calc_누적빈도!AD:AD,$A42)-INDEX(_calc_누적빈도!AD:AD,$A42-기준600회_후보!$B$1)</f>
        <v>73</v>
      </c>
      <c r="AE42">
        <f>INDEX(_calc_누적빈도!AE:AE,$A42)-INDEX(_calc_누적빈도!AE:AE,$A42-기준600회_후보!$B$1)</f>
        <v>79</v>
      </c>
      <c r="AF42">
        <f>INDEX(_calc_누적빈도!AF:AF,$A42)-INDEX(_calc_누적빈도!AF:AF,$A42-기준600회_후보!$B$1)</f>
        <v>79</v>
      </c>
      <c r="AG42">
        <f>INDEX(_calc_누적빈도!AG:AG,$A42)-INDEX(_calc_누적빈도!AG:AG,$A42-기준600회_후보!$B$1)</f>
        <v>66</v>
      </c>
      <c r="AH42">
        <f>INDEX(_calc_누적빈도!AH:AH,$A42)-INDEX(_calc_누적빈도!AH:AH,$A42-기준600회_후보!$B$1)</f>
        <v>96</v>
      </c>
      <c r="AI42">
        <f>INDEX(_calc_누적빈도!AI:AI,$A42)-INDEX(_calc_누적빈도!AI:AI,$A42-기준600회_후보!$B$1)</f>
        <v>84</v>
      </c>
      <c r="AJ42">
        <f>INDEX(_calc_누적빈도!AJ:AJ,$A42)-INDEX(_calc_누적빈도!AJ:AJ,$A42-기준600회_후보!$B$1)</f>
        <v>79</v>
      </c>
      <c r="AK42">
        <f>INDEX(_calc_누적빈도!AK:AK,$A42)-INDEX(_calc_누적빈도!AK:AK,$A42-기준600회_후보!$B$1)</f>
        <v>81</v>
      </c>
      <c r="AL42">
        <f>INDEX(_calc_누적빈도!AL:AL,$A42)-INDEX(_calc_누적빈도!AL:AL,$A42-기준600회_후보!$B$1)</f>
        <v>76</v>
      </c>
      <c r="AM42">
        <f>INDEX(_calc_누적빈도!AM:AM,$A42)-INDEX(_calc_누적빈도!AM:AM,$A42-기준600회_후보!$B$1)</f>
        <v>91</v>
      </c>
      <c r="AN42">
        <f>INDEX(_calc_누적빈도!AN:AN,$A42)-INDEX(_calc_누적빈도!AN:AN,$A42-기준600회_후보!$B$1)</f>
        <v>87</v>
      </c>
      <c r="AO42">
        <f>INDEX(_calc_누적빈도!AO:AO,$A42)-INDEX(_calc_누적빈도!AO:AO,$A42-기준600회_후보!$B$1)</f>
        <v>72</v>
      </c>
      <c r="AP42">
        <f>INDEX(_calc_누적빈도!AP:AP,$A42)-INDEX(_calc_누적빈도!AP:AP,$A42-기준600회_후보!$B$1)</f>
        <v>75</v>
      </c>
      <c r="AQ42">
        <f>INDEX(_calc_누적빈도!AQ:AQ,$A42)-INDEX(_calc_누적빈도!AQ:AQ,$A42-기준600회_후보!$B$1)</f>
        <v>75</v>
      </c>
      <c r="AR42">
        <f>INDEX(_calc_누적빈도!AR:AR,$A42)-INDEX(_calc_누적빈도!AR:AR,$A42-기준600회_후보!$B$1)</f>
        <v>79</v>
      </c>
      <c r="AS42">
        <f>INDEX(_calc_누적빈도!AS:AS,$A42)-INDEX(_calc_누적빈도!AS:AS,$A42-기준600회_후보!$B$1)</f>
        <v>81</v>
      </c>
      <c r="AT42">
        <f>INDEX(_calc_누적빈도!AT:AT,$A42)-INDEX(_calc_누적빈도!AT:AT,$A42-기준600회_후보!$B$1)</f>
        <v>87</v>
      </c>
      <c r="AU42">
        <f>(RANK(_calc_라운드기준!B42,_calc_라운드기준!$B42:$AT42,0)+COUNTIFS(_calc_라운드기준!$B42:$AT42,_calc_라운드기준!B42,$B$1:$AT$1,"&lt;"&amp;1))-(RANK(B42,$B42:$AT42,0)+COUNTIFS($B42:$AT42,B42,$B$1:$AT$1,"&lt;"&amp;1))</f>
        <v>0</v>
      </c>
      <c r="AV42">
        <f>(RANK(_calc_라운드기준!C42,_calc_라운드기준!$B42:$AT42,0)+COUNTIFS(_calc_라운드기준!$B42:$AT42,_calc_라운드기준!C42,$B$1:$AT$1,"&lt;"&amp;2))-(RANK(C42,$B42:$AT42,0)+COUNTIFS($B42:$AT42,C42,$B$1:$AT$1,"&lt;"&amp;2))</f>
        <v>5</v>
      </c>
      <c r="AW42">
        <f>(RANK(_calc_라운드기준!D42,_calc_라운드기준!$B42:$AT42,0)+COUNTIFS(_calc_라운드기준!$B42:$AT42,_calc_라운드기준!D42,$B$1:$AT$1,"&lt;"&amp;3))-(RANK(D42,$B42:$AT42,0)+COUNTIFS($B42:$AT42,D42,$B$1:$AT$1,"&lt;"&amp;3))</f>
        <v>-8</v>
      </c>
      <c r="AX42">
        <f>(RANK(_calc_라운드기준!E42,_calc_라운드기준!$B42:$AT42,0)+COUNTIFS(_calc_라운드기준!$B42:$AT42,_calc_라운드기준!E42,$B$1:$AT$1,"&lt;"&amp;4))-(RANK(E42,$B42:$AT42,0)+COUNTIFS($B42:$AT42,E42,$B$1:$AT$1,"&lt;"&amp;4))</f>
        <v>-13</v>
      </c>
      <c r="AY42">
        <f>(RANK(_calc_라운드기준!F42,_calc_라운드기준!$B42:$AT42,0)+COUNTIFS(_calc_라운드기준!$B42:$AT42,_calc_라운드기준!F42,$B$1:$AT$1,"&lt;"&amp;5))-(RANK(F42,$B42:$AT42,0)+COUNTIFS($B42:$AT42,F42,$B$1:$AT$1,"&lt;"&amp;5))</f>
        <v>-28</v>
      </c>
      <c r="AZ42">
        <f>(RANK(_calc_라운드기준!G42,_calc_라운드기준!$B42:$AT42,0)+COUNTIFS(_calc_라운드기준!$B42:$AT42,_calc_라운드기준!G42,$B$1:$AT$1,"&lt;"&amp;6))-(RANK(G42,$B42:$AT42,0)+COUNTIFS($B42:$AT42,G42,$B$1:$AT$1,"&lt;"&amp;6))</f>
        <v>5</v>
      </c>
      <c r="BA42">
        <f>(RANK(_calc_라운드기준!H42,_calc_라운드기준!$B42:$AT42,0)+COUNTIFS(_calc_라운드기준!$B42:$AT42,_calc_라운드기준!H42,$B$1:$AT$1,"&lt;"&amp;7))-(RANK(H42,$B42:$AT42,0)+COUNTIFS($B42:$AT42,H42,$B$1:$AT$1,"&lt;"&amp;7))</f>
        <v>-4</v>
      </c>
      <c r="BB42">
        <f>(RANK(_calc_라운드기준!I42,_calc_라운드기준!$B42:$AT42,0)+COUNTIFS(_calc_라운드기준!$B42:$AT42,_calc_라운드기준!I42,$B$1:$AT$1,"&lt;"&amp;8))-(RANK(I42,$B42:$AT42,0)+COUNTIFS($B42:$AT42,I42,$B$1:$AT$1,"&lt;"&amp;8))</f>
        <v>-20</v>
      </c>
      <c r="BC42">
        <f>(RANK(_calc_라운드기준!J42,_calc_라운드기준!$B42:$AT42,0)+COUNTIFS(_calc_라운드기준!$B42:$AT42,_calc_라운드기준!J42,$B$1:$AT$1,"&lt;"&amp;9))-(RANK(J42,$B42:$AT42,0)+COUNTIFS($B42:$AT42,J42,$B$1:$AT$1,"&lt;"&amp;9))</f>
        <v>-28</v>
      </c>
      <c r="BD42">
        <f>(RANK(_calc_라운드기준!K42,_calc_라운드기준!$B42:$AT42,0)+COUNTIFS(_calc_라운드기준!$B42:$AT42,_calc_라운드기준!K42,$B$1:$AT$1,"&lt;"&amp;10))-(RANK(K42,$B42:$AT42,0)+COUNTIFS($B42:$AT42,K42,$B$1:$AT$1,"&lt;"&amp;10))</f>
        <v>16</v>
      </c>
      <c r="BE42">
        <f>(RANK(_calc_라운드기준!L42,_calc_라운드기준!$B42:$AT42,0)+COUNTIFS(_calc_라운드기준!$B42:$AT42,_calc_라운드기준!L42,$B$1:$AT$1,"&lt;"&amp;11))-(RANK(L42,$B42:$AT42,0)+COUNTIFS($B42:$AT42,L42,$B$1:$AT$1,"&lt;"&amp;11))</f>
        <v>20</v>
      </c>
      <c r="BF42">
        <f>(RANK(_calc_라운드기준!M42,_calc_라운드기준!$B42:$AT42,0)+COUNTIFS(_calc_라운드기준!$B42:$AT42,_calc_라운드기준!M42,$B$1:$AT$1,"&lt;"&amp;12))-(RANK(M42,$B42:$AT42,0)+COUNTIFS($B42:$AT42,M42,$B$1:$AT$1,"&lt;"&amp;12))</f>
        <v>5</v>
      </c>
      <c r="BG42">
        <f>(RANK(_calc_라운드기준!N42,_calc_라운드기준!$B42:$AT42,0)+COUNTIFS(_calc_라운드기준!$B42:$AT42,_calc_라운드기준!N42,$B$1:$AT$1,"&lt;"&amp;13))-(RANK(N42,$B42:$AT42,0)+COUNTIFS($B42:$AT42,N42,$B$1:$AT$1,"&lt;"&amp;13))</f>
        <v>9</v>
      </c>
      <c r="BH42">
        <f>(RANK(_calc_라운드기준!O42,_calc_라운드기준!$B42:$AT42,0)+COUNTIFS(_calc_라운드기준!$B42:$AT42,_calc_라운드기준!O42,$B$1:$AT$1,"&lt;"&amp;14))-(RANK(O42,$B42:$AT42,0)+COUNTIFS($B42:$AT42,O42,$B$1:$AT$1,"&lt;"&amp;14))</f>
        <v>14</v>
      </c>
      <c r="BI42">
        <f>(RANK(_calc_라운드기준!P42,_calc_라운드기준!$B42:$AT42,0)+COUNTIFS(_calc_라운드기준!$B42:$AT42,_calc_라운드기준!P42,$B$1:$AT$1,"&lt;"&amp;15))-(RANK(P42,$B42:$AT42,0)+COUNTIFS($B42:$AT42,P42,$B$1:$AT$1,"&lt;"&amp;15))</f>
        <v>9</v>
      </c>
      <c r="BJ42">
        <f>(RANK(_calc_라운드기준!Q42,_calc_라운드기준!$B42:$AT42,0)+COUNTIFS(_calc_라운드기준!$B42:$AT42,_calc_라운드기준!Q42,$B$1:$AT$1,"&lt;"&amp;16))-(RANK(Q42,$B42:$AT42,0)+COUNTIFS($B42:$AT42,Q42,$B$1:$AT$1,"&lt;"&amp;16))</f>
        <v>-1</v>
      </c>
      <c r="BK42">
        <f>(RANK(_calc_라운드기준!R42,_calc_라운드기준!$B42:$AT42,0)+COUNTIFS(_calc_라운드기준!$B42:$AT42,_calc_라운드기준!R42,$B$1:$AT$1,"&lt;"&amp;17))-(RANK(R42,$B42:$AT42,0)+COUNTIFS($B42:$AT42,R42,$B$1:$AT$1,"&lt;"&amp;17))</f>
        <v>8</v>
      </c>
      <c r="BL42">
        <f>(RANK(_calc_라운드기준!S42,_calc_라운드기준!$B42:$AT42,0)+COUNTIFS(_calc_라운드기준!$B42:$AT42,_calc_라운드기준!S42,$B$1:$AT$1,"&lt;"&amp;18))-(RANK(S42,$B42:$AT42,0)+COUNTIFS($B42:$AT42,S42,$B$1:$AT$1,"&lt;"&amp;18))</f>
        <v>18</v>
      </c>
      <c r="BM42">
        <f>(RANK(_calc_라운드기준!T42,_calc_라운드기준!$B42:$AT42,0)+COUNTIFS(_calc_라운드기준!$B42:$AT42,_calc_라운드기준!T42,$B$1:$AT$1,"&lt;"&amp;19))-(RANK(T42,$B42:$AT42,0)+COUNTIFS($B42:$AT42,T42,$B$1:$AT$1,"&lt;"&amp;19))</f>
        <v>15</v>
      </c>
      <c r="BN42">
        <f>(RANK(_calc_라운드기준!U42,_calc_라운드기준!$B42:$AT42,0)+COUNTIFS(_calc_라운드기준!$B42:$AT42,_calc_라운드기준!U42,$B$1:$AT$1,"&lt;"&amp;20))-(RANK(U42,$B42:$AT42,0)+COUNTIFS($B42:$AT42,U42,$B$1:$AT$1,"&lt;"&amp;20))</f>
        <v>-23</v>
      </c>
      <c r="BO42">
        <f>(RANK(_calc_라운드기준!V42,_calc_라운드기준!$B42:$AT42,0)+COUNTIFS(_calc_라운드기준!$B42:$AT42,_calc_라운드기준!V42,$B$1:$AT$1,"&lt;"&amp;21))-(RANK(V42,$B42:$AT42,0)+COUNTIFS($B42:$AT42,V42,$B$1:$AT$1,"&lt;"&amp;21))</f>
        <v>24</v>
      </c>
      <c r="BP42">
        <f>(RANK(_calc_라운드기준!W42,_calc_라운드기준!$B42:$AT42,0)+COUNTIFS(_calc_라운드기준!$B42:$AT42,_calc_라운드기준!W42,$B$1:$AT$1,"&lt;"&amp;22))-(RANK(W42,$B42:$AT42,0)+COUNTIFS($B42:$AT42,W42,$B$1:$AT$1,"&lt;"&amp;22))</f>
        <v>0</v>
      </c>
      <c r="BQ42">
        <f>(RANK(_calc_라운드기준!X42,_calc_라운드기준!$B42:$AT42,0)+COUNTIFS(_calc_라운드기준!$B42:$AT42,_calc_라운드기준!X42,$B$1:$AT$1,"&lt;"&amp;23))-(RANK(X42,$B42:$AT42,0)+COUNTIFS($B42:$AT42,X42,$B$1:$AT$1,"&lt;"&amp;23))</f>
        <v>-28</v>
      </c>
      <c r="BR42">
        <f>(RANK(_calc_라운드기준!Y42,_calc_라운드기준!$B42:$AT42,0)+COUNTIFS(_calc_라운드기준!$B42:$AT42,_calc_라운드기준!Y42,$B$1:$AT$1,"&lt;"&amp;24))-(RANK(Y42,$B42:$AT42,0)+COUNTIFS($B42:$AT42,Y42,$B$1:$AT$1,"&lt;"&amp;24))</f>
        <v>-10</v>
      </c>
      <c r="BS42">
        <f>(RANK(_calc_라운드기준!Z42,_calc_라운드기준!$B42:$AT42,0)+COUNTIFS(_calc_라운드기준!$B42:$AT42,_calc_라운드기준!Z42,$B$1:$AT$1,"&lt;"&amp;25))-(RANK(Z42,$B42:$AT42,0)+COUNTIFS($B42:$AT42,Z42,$B$1:$AT$1,"&lt;"&amp;25))</f>
        <v>-31</v>
      </c>
      <c r="BT42">
        <f>(RANK(_calc_라운드기준!AA42,_calc_라운드기준!$B42:$AT42,0)+COUNTIFS(_calc_라운드기준!$B42:$AT42,_calc_라운드기준!AA42,$B$1:$AT$1,"&lt;"&amp;26))-(RANK(AA42,$B42:$AT42,0)+COUNTIFS($B42:$AT42,AA42,$B$1:$AT$1,"&lt;"&amp;26))</f>
        <v>-9</v>
      </c>
      <c r="BU42">
        <f>(RANK(_calc_라운드기준!AB42,_calc_라운드기준!$B42:$AT42,0)+COUNTIFS(_calc_라운드기준!$B42:$AT42,_calc_라운드기준!AB42,$B$1:$AT$1,"&lt;"&amp;27))-(RANK(AB42,$B42:$AT42,0)+COUNTIFS($B42:$AT42,AB42,$B$1:$AT$1,"&lt;"&amp;27))</f>
        <v>-17</v>
      </c>
      <c r="BV42">
        <f>(RANK(_calc_라운드기준!AC42,_calc_라운드기준!$B42:$AT42,0)+COUNTIFS(_calc_라운드기준!$B42:$AT42,_calc_라운드기준!AC42,$B$1:$AT$1,"&lt;"&amp;28))-(RANK(AC42,$B42:$AT42,0)+COUNTIFS($B42:$AT42,AC42,$B$1:$AT$1,"&lt;"&amp;28))</f>
        <v>-4</v>
      </c>
      <c r="BW42">
        <f>(RANK(_calc_라운드기준!AD42,_calc_라운드기준!$B42:$AT42,0)+COUNTIFS(_calc_라운드기준!$B42:$AT42,_calc_라운드기준!AD42,$B$1:$AT$1,"&lt;"&amp;29))-(RANK(AD42,$B42:$AT42,0)+COUNTIFS($B42:$AT42,AD42,$B$1:$AT$1,"&lt;"&amp;29))</f>
        <v>-20</v>
      </c>
      <c r="BX42">
        <f>(RANK(_calc_라운드기준!AE42,_calc_라운드기준!$B42:$AT42,0)+COUNTIFS(_calc_라운드기준!$B42:$AT42,_calc_라운드기준!AE42,$B$1:$AT$1,"&lt;"&amp;30))-(RANK(AE42,$B42:$AT42,0)+COUNTIFS($B42:$AT42,AE42,$B$1:$AT$1,"&lt;"&amp;30))</f>
        <v>6</v>
      </c>
      <c r="BY42">
        <f>(RANK(_calc_라운드기준!AF42,_calc_라운드기준!$B42:$AT42,0)+COUNTIFS(_calc_라운드기준!$B42:$AT42,_calc_라운드기준!AF42,$B$1:$AT$1,"&lt;"&amp;31))-(RANK(AF42,$B42:$AT42,0)+COUNTIFS($B42:$AT42,AF42,$B$1:$AT$1,"&lt;"&amp;31))</f>
        <v>13</v>
      </c>
      <c r="BZ42">
        <f>(RANK(_calc_라운드기준!AG42,_calc_라운드기준!$B42:$AT42,0)+COUNTIFS(_calc_라운드기준!$B42:$AT42,_calc_라운드기준!AG42,$B$1:$AT$1,"&lt;"&amp;32))-(RANK(AG42,$B42:$AT42,0)+COUNTIFS($B42:$AT42,AG42,$B$1:$AT$1,"&lt;"&amp;32))</f>
        <v>-13</v>
      </c>
      <c r="CA42">
        <f>(RANK(_calc_라운드기준!AH42,_calc_라운드기준!$B42:$AT42,0)+COUNTIFS(_calc_라운드기준!$B42:$AT42,_calc_라운드기준!AH42,$B$1:$AT$1,"&lt;"&amp;33))-(RANK(AH42,$B42:$AT42,0)+COUNTIFS($B42:$AT42,AH42,$B$1:$AT$1,"&lt;"&amp;33))</f>
        <v>20</v>
      </c>
      <c r="CB42">
        <f>(RANK(_calc_라운드기준!AI42,_calc_라운드기준!$B42:$AT42,0)+COUNTIFS(_calc_라운드기준!$B42:$AT42,_calc_라운드기준!AI42,$B$1:$AT$1,"&lt;"&amp;34))-(RANK(AI42,$B42:$AT42,0)+COUNTIFS($B42:$AT42,AI42,$B$1:$AT$1,"&lt;"&amp;34))</f>
        <v>26</v>
      </c>
      <c r="CC42">
        <f>(RANK(_calc_라운드기준!AJ42,_calc_라운드기준!$B42:$AT42,0)+COUNTIFS(_calc_라운드기준!$B42:$AT42,_calc_라운드기준!AJ42,$B$1:$AT$1,"&lt;"&amp;35))-(RANK(AJ42,$B42:$AT42,0)+COUNTIFS($B42:$AT42,AJ42,$B$1:$AT$1,"&lt;"&amp;35))</f>
        <v>6</v>
      </c>
      <c r="CD42">
        <f>(RANK(_calc_라운드기준!AK42,_calc_라운드기준!$B42:$AT42,0)+COUNTIFS(_calc_라운드기준!$B42:$AT42,_calc_라운드기준!AK42,$B$1:$AT$1,"&lt;"&amp;36))-(RANK(AK42,$B42:$AT42,0)+COUNTIFS($B42:$AT42,AK42,$B$1:$AT$1,"&lt;"&amp;36))</f>
        <v>12</v>
      </c>
      <c r="CE42">
        <f>(RANK(_calc_라운드기준!AL42,_calc_라운드기준!$B42:$AT42,0)+COUNTIFS(_calc_라운드기준!$B42:$AT42,_calc_라운드기준!AL42,$B$1:$AT$1,"&lt;"&amp;37))-(RANK(AL42,$B42:$AT42,0)+COUNTIFS($B42:$AT42,AL42,$B$1:$AT$1,"&lt;"&amp;37))</f>
        <v>-21</v>
      </c>
      <c r="CF42">
        <f>(RANK(_calc_라운드기준!AM42,_calc_라운드기준!$B42:$AT42,0)+COUNTIFS(_calc_라운드기준!$B42:$AT42,_calc_라운드기준!AM42,$B$1:$AT$1,"&lt;"&amp;38))-(RANK(AM42,$B42:$AT42,0)+COUNTIFS($B42:$AT42,AM42,$B$1:$AT$1,"&lt;"&amp;38))</f>
        <v>1</v>
      </c>
      <c r="CG42">
        <f>(RANK(_calc_라운드기준!AN42,_calc_라운드기준!$B42:$AT42,0)+COUNTIFS(_calc_라운드기준!$B42:$AT42,_calc_라운드기준!AN42,$B$1:$AT$1,"&lt;"&amp;39))-(RANK(AN42,$B42:$AT42,0)+COUNTIFS($B42:$AT42,AN42,$B$1:$AT$1,"&lt;"&amp;39))</f>
        <v>-7</v>
      </c>
      <c r="CH42">
        <f>(RANK(_calc_라운드기준!AO42,_calc_라운드기준!$B42:$AT42,0)+COUNTIFS(_calc_라운드기준!$B42:$AT42,_calc_라운드기준!AO42,$B$1:$AT$1,"&lt;"&amp;40))-(RANK(AO42,$B42:$AT42,0)+COUNTIFS($B42:$AT42,AO42,$B$1:$AT$1,"&lt;"&amp;40))</f>
        <v>-21</v>
      </c>
      <c r="CI42">
        <f>(RANK(_calc_라운드기준!AP42,_calc_라운드기준!$B42:$AT42,0)+COUNTIFS(_calc_라운드기준!$B42:$AT42,_calc_라운드기준!AP42,$B$1:$AT$1,"&lt;"&amp;41))-(RANK(AP42,$B42:$AT42,0)+COUNTIFS($B42:$AT42,AP42,$B$1:$AT$1,"&lt;"&amp;41))</f>
        <v>6</v>
      </c>
      <c r="CJ42">
        <f>(RANK(_calc_라운드기준!AQ42,_calc_라운드기준!$B42:$AT42,0)+COUNTIFS(_calc_라운드기준!$B42:$AT42,_calc_라운드기준!AQ42,$B$1:$AT$1,"&lt;"&amp;42))-(RANK(AQ42,$B42:$AT42,0)+COUNTIFS($B42:$AT42,AQ42,$B$1:$AT$1,"&lt;"&amp;42))</f>
        <v>0</v>
      </c>
      <c r="CK42">
        <f>(RANK(_calc_라운드기준!AR42,_calc_라운드기준!$B42:$AT42,0)+COUNTIFS(_calc_라운드기준!$B42:$AT42,_calc_라운드기준!AR42,$B$1:$AT$1,"&lt;"&amp;43))-(RANK(AR42,$B42:$AT42,0)+COUNTIFS($B42:$AT42,AR42,$B$1:$AT$1,"&lt;"&amp;43))</f>
        <v>18</v>
      </c>
      <c r="CL42">
        <f>(RANK(_calc_라운드기준!AS42,_calc_라운드기준!$B42:$AT42,0)+COUNTIFS(_calc_라운드기준!$B42:$AT42,_calc_라운드기준!AS42,$B$1:$AT$1,"&lt;"&amp;44))-(RANK(AS42,$B42:$AT42,0)+COUNTIFS($B42:$AT42,AS42,$B$1:$AT$1,"&lt;"&amp;44))</f>
        <v>25</v>
      </c>
      <c r="CM42">
        <f>(RANK(_calc_라운드기준!AT42,_calc_라운드기준!$B42:$AT42,0)+COUNTIFS(_calc_라운드기준!$B42:$AT42,_calc_라운드기준!AT42,$B$1:$AT$1,"&lt;"&amp;45))-(RANK(AT42,$B42:$AT42,0)+COUNTIFS($B42:$AT42,AT42,$B$1:$AT$1,"&lt;"&amp;45))</f>
        <v>25</v>
      </c>
      <c r="CN42">
        <f t="shared" si="45"/>
        <v>24</v>
      </c>
      <c r="CO42">
        <f t="shared" si="46"/>
        <v>20</v>
      </c>
      <c r="CP42">
        <f t="shared" si="47"/>
        <v>31</v>
      </c>
      <c r="CQ42">
        <f t="shared" si="48"/>
        <v>34</v>
      </c>
      <c r="CR42">
        <f t="shared" si="49"/>
        <v>42</v>
      </c>
      <c r="CS42">
        <f t="shared" si="50"/>
        <v>21</v>
      </c>
      <c r="CT42">
        <f t="shared" si="51"/>
        <v>28</v>
      </c>
      <c r="CU42">
        <f t="shared" si="52"/>
        <v>37</v>
      </c>
      <c r="CV42">
        <f t="shared" si="53"/>
        <v>43</v>
      </c>
      <c r="CW42">
        <f t="shared" si="54"/>
        <v>9</v>
      </c>
      <c r="CX42">
        <f t="shared" si="55"/>
        <v>5</v>
      </c>
      <c r="CY42">
        <f t="shared" si="56"/>
        <v>22</v>
      </c>
      <c r="CZ42">
        <f t="shared" si="57"/>
        <v>14</v>
      </c>
      <c r="DA42">
        <f t="shared" si="58"/>
        <v>11</v>
      </c>
      <c r="DB42">
        <f t="shared" si="59"/>
        <v>15</v>
      </c>
      <c r="DC42">
        <f t="shared" si="60"/>
        <v>27</v>
      </c>
      <c r="DD42">
        <f t="shared" si="61"/>
        <v>16</v>
      </c>
      <c r="DE42">
        <f t="shared" si="62"/>
        <v>7</v>
      </c>
      <c r="DF42">
        <f t="shared" si="63"/>
        <v>10</v>
      </c>
      <c r="DG42">
        <f t="shared" si="64"/>
        <v>41</v>
      </c>
      <c r="DH42">
        <f t="shared" si="65"/>
        <v>4</v>
      </c>
      <c r="DI42">
        <f t="shared" si="66"/>
        <v>25</v>
      </c>
      <c r="DJ42">
        <f t="shared" si="67"/>
        <v>44</v>
      </c>
      <c r="DK42">
        <f t="shared" si="68"/>
        <v>33</v>
      </c>
      <c r="DL42">
        <f t="shared" si="69"/>
        <v>45</v>
      </c>
      <c r="DM42">
        <f t="shared" si="70"/>
        <v>32</v>
      </c>
      <c r="DN42">
        <f t="shared" si="71"/>
        <v>36</v>
      </c>
      <c r="DO42">
        <f t="shared" si="72"/>
        <v>29</v>
      </c>
      <c r="DP42">
        <f t="shared" si="73"/>
        <v>38</v>
      </c>
      <c r="DQ42">
        <f t="shared" si="74"/>
        <v>17</v>
      </c>
      <c r="DR42">
        <f t="shared" si="75"/>
        <v>12</v>
      </c>
      <c r="DS42">
        <f t="shared" si="76"/>
        <v>35</v>
      </c>
      <c r="DT42">
        <f t="shared" si="77"/>
        <v>6</v>
      </c>
      <c r="DU42">
        <f t="shared" si="78"/>
        <v>1</v>
      </c>
      <c r="DV42">
        <f t="shared" si="79"/>
        <v>18</v>
      </c>
      <c r="DW42">
        <f t="shared" si="80"/>
        <v>13</v>
      </c>
      <c r="DX42">
        <f t="shared" si="81"/>
        <v>39</v>
      </c>
      <c r="DY42">
        <f t="shared" si="82"/>
        <v>23</v>
      </c>
      <c r="DZ42">
        <f t="shared" si="83"/>
        <v>30</v>
      </c>
      <c r="EA42">
        <f t="shared" si="84"/>
        <v>40</v>
      </c>
      <c r="EB42">
        <f t="shared" si="85"/>
        <v>19</v>
      </c>
      <c r="EC42">
        <f t="shared" si="86"/>
        <v>26</v>
      </c>
      <c r="ED42">
        <f t="shared" si="87"/>
        <v>8</v>
      </c>
      <c r="EE42">
        <f t="shared" si="88"/>
        <v>2</v>
      </c>
      <c r="EF42">
        <f t="shared" si="89"/>
        <v>3</v>
      </c>
    </row>
    <row r="43" spans="1:136" ht="16.5" customHeight="1">
      <c r="A43">
        <f>_calc_라운드기준!A43</f>
        <v>1203</v>
      </c>
      <c r="B43">
        <f>INDEX(_calc_누적빈도!B:B,$A43)-INDEX(_calc_누적빈도!B:B,$A43-기준600회_후보!$B$1)</f>
        <v>74</v>
      </c>
      <c r="C43">
        <f>INDEX(_calc_누적빈도!C:C,$A43)-INDEX(_calc_누적빈도!C:C,$A43-기준600회_후보!$B$1)</f>
        <v>75</v>
      </c>
      <c r="D43">
        <f>INDEX(_calc_누적빈도!D:D,$A43)-INDEX(_calc_누적빈도!D:D,$A43-기준600회_후보!$B$1)</f>
        <v>87</v>
      </c>
      <c r="E43">
        <f>INDEX(_calc_누적빈도!E:E,$A43)-INDEX(_calc_누적빈도!E:E,$A43-기준600회_후보!$B$1)</f>
        <v>72</v>
      </c>
      <c r="F43">
        <f>INDEX(_calc_누적빈도!F:F,$A43)-INDEX(_calc_누적빈도!F:F,$A43-기준600회_후보!$B$1)</f>
        <v>64</v>
      </c>
      <c r="G43">
        <f>INDEX(_calc_누적빈도!G:G,$A43)-INDEX(_calc_누적빈도!G:G,$A43-기준600회_후보!$B$1)</f>
        <v>91</v>
      </c>
      <c r="H43">
        <f>INDEX(_calc_누적빈도!H:H,$A43)-INDEX(_calc_누적빈도!H:H,$A43-기준600회_후보!$B$1)</f>
        <v>92</v>
      </c>
      <c r="I43">
        <f>INDEX(_calc_누적빈도!I:I,$A43)-INDEX(_calc_누적빈도!I:I,$A43-기준600회_후보!$B$1)</f>
        <v>71</v>
      </c>
      <c r="J43">
        <f>INDEX(_calc_누적빈도!J:J,$A43)-INDEX(_calc_누적빈도!J:J,$A43-기준600회_후보!$B$1)</f>
        <v>71</v>
      </c>
      <c r="K43">
        <f>INDEX(_calc_누적빈도!K:K,$A43)-INDEX(_calc_누적빈도!K:K,$A43-기준600회_후보!$B$1)</f>
        <v>76</v>
      </c>
      <c r="L43">
        <f>INDEX(_calc_누적빈도!L:L,$A43)-INDEX(_calc_누적빈도!L:L,$A43-기준600회_후보!$B$1)</f>
        <v>85</v>
      </c>
      <c r="M43">
        <f>INDEX(_calc_누적빈도!M:M,$A43)-INDEX(_calc_누적빈도!M:M,$A43-기준600회_후보!$B$1)</f>
        <v>97</v>
      </c>
      <c r="N43">
        <f>INDEX(_calc_누적빈도!N:N,$A43)-INDEX(_calc_누적빈도!N:N,$A43-기준600회_후보!$B$1)</f>
        <v>88</v>
      </c>
      <c r="O43">
        <f>INDEX(_calc_누적빈도!O:O,$A43)-INDEX(_calc_누적빈도!O:O,$A43-기준600회_후보!$B$1)</f>
        <v>78</v>
      </c>
      <c r="P43">
        <f>INDEX(_calc_누적빈도!P:P,$A43)-INDEX(_calc_누적빈도!P:P,$A43-기준600회_후보!$B$1)</f>
        <v>85</v>
      </c>
      <c r="Q43">
        <f>INDEX(_calc_누적빈도!Q:Q,$A43)-INDEX(_calc_누적빈도!Q:Q,$A43-기준600회_후보!$B$1)</f>
        <v>93</v>
      </c>
      <c r="R43">
        <f>INDEX(_calc_누적빈도!R:R,$A43)-INDEX(_calc_누적빈도!R:R,$A43-기준600회_후보!$B$1)</f>
        <v>77</v>
      </c>
      <c r="S43">
        <f>INDEX(_calc_누적빈도!S:S,$A43)-INDEX(_calc_누적빈도!S:S,$A43-기준600회_후보!$B$1)</f>
        <v>90</v>
      </c>
      <c r="T43">
        <f>INDEX(_calc_누적빈도!T:T,$A43)-INDEX(_calc_누적빈도!T:T,$A43-기준600회_후보!$B$1)</f>
        <v>89</v>
      </c>
      <c r="U43">
        <f>INDEX(_calc_누적빈도!U:U,$A43)-INDEX(_calc_누적빈도!U:U,$A43-기준600회_후보!$B$1)</f>
        <v>65</v>
      </c>
      <c r="V43">
        <f>INDEX(_calc_누적빈도!V:V,$A43)-INDEX(_calc_누적빈도!V:V,$A43-기준600회_후보!$B$1)</f>
        <v>94</v>
      </c>
      <c r="W43">
        <f>INDEX(_calc_누적빈도!W:W,$A43)-INDEX(_calc_누적빈도!W:W,$A43-기준600회_후보!$B$1)</f>
        <v>68</v>
      </c>
      <c r="X43">
        <f>INDEX(_calc_누적빈도!X:X,$A43)-INDEX(_calc_누적빈도!X:X,$A43-기준600회_후보!$B$1)</f>
        <v>71</v>
      </c>
      <c r="Y43">
        <f>INDEX(_calc_누적빈도!Y:Y,$A43)-INDEX(_calc_누적빈도!Y:Y,$A43-기준600회_후보!$B$1)</f>
        <v>83</v>
      </c>
      <c r="Z43">
        <f>INDEX(_calc_누적빈도!Z:Z,$A43)-INDEX(_calc_누적빈도!Z:Z,$A43-기준600회_후보!$B$1)</f>
        <v>66</v>
      </c>
      <c r="AA43">
        <f>INDEX(_calc_누적빈도!AA:AA,$A43)-INDEX(_calc_누적빈도!AA:AA,$A43-기준600회_후보!$B$1)</f>
        <v>76</v>
      </c>
      <c r="AB43">
        <f>INDEX(_calc_누적빈도!AB:AB,$A43)-INDEX(_calc_누적빈도!AB:AB,$A43-기준600회_후보!$B$1)</f>
        <v>81</v>
      </c>
      <c r="AC43">
        <f>INDEX(_calc_누적빈도!AC:AC,$A43)-INDEX(_calc_누적빈도!AC:AC,$A43-기준600회_후보!$B$1)</f>
        <v>83</v>
      </c>
      <c r="AD43">
        <f>INDEX(_calc_누적빈도!AD:AD,$A43)-INDEX(_calc_누적빈도!AD:AD,$A43-기준600회_후보!$B$1)</f>
        <v>72</v>
      </c>
      <c r="AE43">
        <f>INDEX(_calc_누적빈도!AE:AE,$A43)-INDEX(_calc_누적빈도!AE:AE,$A43-기준600회_후보!$B$1)</f>
        <v>79</v>
      </c>
      <c r="AF43">
        <f>INDEX(_calc_누적빈도!AF:AF,$A43)-INDEX(_calc_누적빈도!AF:AF,$A43-기준600회_후보!$B$1)</f>
        <v>79</v>
      </c>
      <c r="AG43">
        <f>INDEX(_calc_누적빈도!AG:AG,$A43)-INDEX(_calc_누적빈도!AG:AG,$A43-기준600회_후보!$B$1)</f>
        <v>66</v>
      </c>
      <c r="AH43">
        <f>INDEX(_calc_누적빈도!AH:AH,$A43)-INDEX(_calc_누적빈도!AH:AH,$A43-기준600회_후보!$B$1)</f>
        <v>96</v>
      </c>
      <c r="AI43">
        <f>INDEX(_calc_누적빈도!AI:AI,$A43)-INDEX(_calc_누적빈도!AI:AI,$A43-기준600회_후보!$B$1)</f>
        <v>84</v>
      </c>
      <c r="AJ43">
        <f>INDEX(_calc_누적빈도!AJ:AJ,$A43)-INDEX(_calc_누적빈도!AJ:AJ,$A43-기준600회_후보!$B$1)</f>
        <v>78</v>
      </c>
      <c r="AK43">
        <f>INDEX(_calc_누적빈도!AK:AK,$A43)-INDEX(_calc_누적빈도!AK:AK,$A43-기준600회_후보!$B$1)</f>
        <v>81</v>
      </c>
      <c r="AL43">
        <f>INDEX(_calc_누적빈도!AL:AL,$A43)-INDEX(_calc_누적빈도!AL:AL,$A43-기준600회_후보!$B$1)</f>
        <v>76</v>
      </c>
      <c r="AM43">
        <f>INDEX(_calc_누적빈도!AM:AM,$A43)-INDEX(_calc_누적빈도!AM:AM,$A43-기준600회_후보!$B$1)</f>
        <v>91</v>
      </c>
      <c r="AN43">
        <f>INDEX(_calc_누적빈도!AN:AN,$A43)-INDEX(_calc_누적빈도!AN:AN,$A43-기준600회_후보!$B$1)</f>
        <v>86</v>
      </c>
      <c r="AO43">
        <f>INDEX(_calc_누적빈도!AO:AO,$A43)-INDEX(_calc_누적빈도!AO:AO,$A43-기준600회_후보!$B$1)</f>
        <v>72</v>
      </c>
      <c r="AP43">
        <f>INDEX(_calc_누적빈도!AP:AP,$A43)-INDEX(_calc_누적빈도!AP:AP,$A43-기준600회_후보!$B$1)</f>
        <v>75</v>
      </c>
      <c r="AQ43">
        <f>INDEX(_calc_누적빈도!AQ:AQ,$A43)-INDEX(_calc_누적빈도!AQ:AQ,$A43-기준600회_후보!$B$1)</f>
        <v>75</v>
      </c>
      <c r="AR43">
        <f>INDEX(_calc_누적빈도!AR:AR,$A43)-INDEX(_calc_누적빈도!AR:AR,$A43-기준600회_후보!$B$1)</f>
        <v>80</v>
      </c>
      <c r="AS43">
        <f>INDEX(_calc_누적빈도!AS:AS,$A43)-INDEX(_calc_누적빈도!AS:AS,$A43-기준600회_후보!$B$1)</f>
        <v>81</v>
      </c>
      <c r="AT43">
        <f>INDEX(_calc_누적빈도!AT:AT,$A43)-INDEX(_calc_누적빈도!AT:AT,$A43-기준600회_후보!$B$1)</f>
        <v>87</v>
      </c>
      <c r="AU43">
        <f>(RANK(_calc_라운드기준!B43,_calc_라운드기준!$B43:$AT43,0)+COUNTIFS(_calc_라운드기준!$B43:$AT43,_calc_라운드기준!B43,$B$1:$AT$1,"&lt;"&amp;1))-(RANK(B43,$B43:$AT43,0)+COUNTIFS($B43:$AT43,B43,$B$1:$AT$1,"&lt;"&amp;1))</f>
        <v>-11</v>
      </c>
      <c r="AV43">
        <f>(RANK(_calc_라운드기준!C43,_calc_라운드기준!$B43:$AT43,0)+COUNTIFS(_calc_라운드기준!$B43:$AT43,_calc_라운드기준!C43,$B$1:$AT$1,"&lt;"&amp;2))-(RANK(C43,$B43:$AT43,0)+COUNTIFS($B43:$AT43,C43,$B$1:$AT$1,"&lt;"&amp;2))</f>
        <v>8</v>
      </c>
      <c r="AW43">
        <f>(RANK(_calc_라운드기준!D43,_calc_라운드기준!$B43:$AT43,0)+COUNTIFS(_calc_라운드기준!$B43:$AT43,_calc_라운드기준!D43,$B$1:$AT$1,"&lt;"&amp;3))-(RANK(D43,$B43:$AT43,0)+COUNTIFS($B43:$AT43,D43,$B$1:$AT$1,"&lt;"&amp;3))</f>
        <v>-7</v>
      </c>
      <c r="AX43">
        <f>(RANK(_calc_라운드기준!E43,_calc_라운드기준!$B43:$AT43,0)+COUNTIFS(_calc_라운드기준!$B43:$AT43,_calc_라운드기준!E43,$B$1:$AT$1,"&lt;"&amp;4))-(RANK(E43,$B43:$AT43,0)+COUNTIFS($B43:$AT43,E43,$B$1:$AT$1,"&lt;"&amp;4))</f>
        <v>-11</v>
      </c>
      <c r="AY43">
        <f>(RANK(_calc_라운드기준!F43,_calc_라운드기준!$B43:$AT43,0)+COUNTIFS(_calc_라운드기준!$B43:$AT43,_calc_라운드기준!F43,$B$1:$AT$1,"&lt;"&amp;5))-(RANK(F43,$B43:$AT43,0)+COUNTIFS($B43:$AT43,F43,$B$1:$AT$1,"&lt;"&amp;5))</f>
        <v>-29</v>
      </c>
      <c r="AZ43">
        <f>(RANK(_calc_라운드기준!G43,_calc_라운드기준!$B43:$AT43,0)+COUNTIFS(_calc_라운드기준!$B43:$AT43,_calc_라운드기준!G43,$B$1:$AT$1,"&lt;"&amp;6))-(RANK(G43,$B43:$AT43,0)+COUNTIFS($B43:$AT43,G43,$B$1:$AT$1,"&lt;"&amp;6))</f>
        <v>11</v>
      </c>
      <c r="BA43">
        <f>(RANK(_calc_라운드기준!H43,_calc_라운드기준!$B43:$AT43,0)+COUNTIFS(_calc_라운드기준!$B43:$AT43,_calc_라운드기준!H43,$B$1:$AT$1,"&lt;"&amp;7))-(RANK(H43,$B43:$AT43,0)+COUNTIFS($B43:$AT43,H43,$B$1:$AT$1,"&lt;"&amp;7))</f>
        <v>-4</v>
      </c>
      <c r="BB43">
        <f>(RANK(_calc_라운드기준!I43,_calc_라운드기준!$B43:$AT43,0)+COUNTIFS(_calc_라운드기준!$B43:$AT43,_calc_라운드기준!I43,$B$1:$AT$1,"&lt;"&amp;8))-(RANK(I43,$B43:$AT43,0)+COUNTIFS($B43:$AT43,I43,$B$1:$AT$1,"&lt;"&amp;8))</f>
        <v>-20</v>
      </c>
      <c r="BC43">
        <f>(RANK(_calc_라운드기준!J43,_calc_라운드기준!$B43:$AT43,0)+COUNTIFS(_calc_라운드기준!$B43:$AT43,_calc_라운드기준!J43,$B$1:$AT$1,"&lt;"&amp;9))-(RANK(J43,$B43:$AT43,0)+COUNTIFS($B43:$AT43,J43,$B$1:$AT$1,"&lt;"&amp;9))</f>
        <v>-34</v>
      </c>
      <c r="BD43">
        <f>(RANK(_calc_라운드기준!K43,_calc_라운드기준!$B43:$AT43,0)+COUNTIFS(_calc_라운드기준!$B43:$AT43,_calc_라운드기준!K43,$B$1:$AT$1,"&lt;"&amp;10))-(RANK(K43,$B43:$AT43,0)+COUNTIFS($B43:$AT43,K43,$B$1:$AT$1,"&lt;"&amp;10))</f>
        <v>12</v>
      </c>
      <c r="BE43">
        <f>(RANK(_calc_라운드기준!L43,_calc_라운드기준!$B43:$AT43,0)+COUNTIFS(_calc_라운드기준!$B43:$AT43,_calc_라운드기준!L43,$B$1:$AT$1,"&lt;"&amp;11))-(RANK(L43,$B43:$AT43,0)+COUNTIFS($B43:$AT43,L43,$B$1:$AT$1,"&lt;"&amp;11))</f>
        <v>19</v>
      </c>
      <c r="BF43">
        <f>(RANK(_calc_라운드기준!M43,_calc_라운드기준!$B43:$AT43,0)+COUNTIFS(_calc_라운드기준!$B43:$AT43,_calc_라운드기준!M43,$B$1:$AT$1,"&lt;"&amp;12))-(RANK(M43,$B43:$AT43,0)+COUNTIFS($B43:$AT43,M43,$B$1:$AT$1,"&lt;"&amp;12))</f>
        <v>5</v>
      </c>
      <c r="BG43">
        <f>(RANK(_calc_라운드기준!N43,_calc_라운드기준!$B43:$AT43,0)+COUNTIFS(_calc_라운드기준!$B43:$AT43,_calc_라운드기준!N43,$B$1:$AT$1,"&lt;"&amp;13))-(RANK(N43,$B43:$AT43,0)+COUNTIFS($B43:$AT43,N43,$B$1:$AT$1,"&lt;"&amp;13))</f>
        <v>1</v>
      </c>
      <c r="BH43">
        <f>(RANK(_calc_라운드기준!O43,_calc_라운드기준!$B43:$AT43,0)+COUNTIFS(_calc_라운드기준!$B43:$AT43,_calc_라운드기준!O43,$B$1:$AT$1,"&lt;"&amp;14))-(RANK(O43,$B43:$AT43,0)+COUNTIFS($B43:$AT43,O43,$B$1:$AT$1,"&lt;"&amp;14))</f>
        <v>16</v>
      </c>
      <c r="BI43">
        <f>(RANK(_calc_라운드기준!P43,_calc_라운드기준!$B43:$AT43,0)+COUNTIFS(_calc_라운드기준!$B43:$AT43,_calc_라운드기준!P43,$B$1:$AT$1,"&lt;"&amp;15))-(RANK(P43,$B43:$AT43,0)+COUNTIFS($B43:$AT43,P43,$B$1:$AT$1,"&lt;"&amp;15))</f>
        <v>10</v>
      </c>
      <c r="BJ43">
        <f>(RANK(_calc_라운드기준!Q43,_calc_라운드기준!$B43:$AT43,0)+COUNTIFS(_calc_라운드기준!$B43:$AT43,_calc_라운드기준!Q43,$B$1:$AT$1,"&lt;"&amp;16))-(RANK(Q43,$B43:$AT43,0)+COUNTIFS($B43:$AT43,Q43,$B$1:$AT$1,"&lt;"&amp;16))</f>
        <v>-2</v>
      </c>
      <c r="BK43">
        <f>(RANK(_calc_라운드기준!R43,_calc_라운드기준!$B43:$AT43,0)+COUNTIFS(_calc_라운드기준!$B43:$AT43,_calc_라운드기준!R43,$B$1:$AT$1,"&lt;"&amp;17))-(RANK(R43,$B43:$AT43,0)+COUNTIFS($B43:$AT43,R43,$B$1:$AT$1,"&lt;"&amp;17))</f>
        <v>7</v>
      </c>
      <c r="BL43">
        <f>(RANK(_calc_라운드기준!S43,_calc_라운드기준!$B43:$AT43,0)+COUNTIFS(_calc_라운드기준!$B43:$AT43,_calc_라운드기준!S43,$B$1:$AT$1,"&lt;"&amp;18))-(RANK(S43,$B43:$AT43,0)+COUNTIFS($B43:$AT43,S43,$B$1:$AT$1,"&lt;"&amp;18))</f>
        <v>27</v>
      </c>
      <c r="BM43">
        <f>(RANK(_calc_라운드기준!T43,_calc_라운드기준!$B43:$AT43,0)+COUNTIFS(_calc_라운드기준!$B43:$AT43,_calc_라운드기준!T43,$B$1:$AT$1,"&lt;"&amp;19))-(RANK(T43,$B43:$AT43,0)+COUNTIFS($B43:$AT43,T43,$B$1:$AT$1,"&lt;"&amp;19))</f>
        <v>17</v>
      </c>
      <c r="BN43">
        <f>(RANK(_calc_라운드기준!U43,_calc_라운드기준!$B43:$AT43,0)+COUNTIFS(_calc_라운드기준!$B43:$AT43,_calc_라운드기준!U43,$B$1:$AT$1,"&lt;"&amp;20))-(RANK(U43,$B43:$AT43,0)+COUNTIFS($B43:$AT43,U43,$B$1:$AT$1,"&lt;"&amp;20))</f>
        <v>-25</v>
      </c>
      <c r="BO43">
        <f>(RANK(_calc_라운드기준!V43,_calc_라운드기준!$B43:$AT43,0)+COUNTIFS(_calc_라운드기준!$B43:$AT43,_calc_라운드기준!V43,$B$1:$AT$1,"&lt;"&amp;21))-(RANK(V43,$B43:$AT43,0)+COUNTIFS($B43:$AT43,V43,$B$1:$AT$1,"&lt;"&amp;21))</f>
        <v>24</v>
      </c>
      <c r="BP43">
        <f>(RANK(_calc_라운드기준!W43,_calc_라운드기준!$B43:$AT43,0)+COUNTIFS(_calc_라운드기준!$B43:$AT43,_calc_라운드기준!W43,$B$1:$AT$1,"&lt;"&amp;22))-(RANK(W43,$B43:$AT43,0)+COUNTIFS($B43:$AT43,W43,$B$1:$AT$1,"&lt;"&amp;22))</f>
        <v>1</v>
      </c>
      <c r="BQ43">
        <f>(RANK(_calc_라운드기준!X43,_calc_라운드기준!$B43:$AT43,0)+COUNTIFS(_calc_라운드기준!$B43:$AT43,_calc_라운드기준!X43,$B$1:$AT$1,"&lt;"&amp;23))-(RANK(X43,$B43:$AT43,0)+COUNTIFS($B43:$AT43,X43,$B$1:$AT$1,"&lt;"&amp;23))</f>
        <v>-28</v>
      </c>
      <c r="BR43">
        <f>(RANK(_calc_라운드기준!Y43,_calc_라운드기준!$B43:$AT43,0)+COUNTIFS(_calc_라운드기준!$B43:$AT43,_calc_라운드기준!Y43,$B$1:$AT$1,"&lt;"&amp;24))-(RANK(Y43,$B43:$AT43,0)+COUNTIFS($B43:$AT43,Y43,$B$1:$AT$1,"&lt;"&amp;24))</f>
        <v>-10</v>
      </c>
      <c r="BS43">
        <f>(RANK(_calc_라운드기준!Z43,_calc_라운드기준!$B43:$AT43,0)+COUNTIFS(_calc_라운드기준!$B43:$AT43,_calc_라운드기준!Z43,$B$1:$AT$1,"&lt;"&amp;25))-(RANK(Z43,$B43:$AT43,0)+COUNTIFS($B43:$AT43,Z43,$B$1:$AT$1,"&lt;"&amp;25))</f>
        <v>-29</v>
      </c>
      <c r="BT43">
        <f>(RANK(_calc_라운드기준!AA43,_calc_라운드기준!$B43:$AT43,0)+COUNTIFS(_calc_라운드기준!$B43:$AT43,_calc_라운드기준!AA43,$B$1:$AT$1,"&lt;"&amp;26))-(RANK(AA43,$B43:$AT43,0)+COUNTIFS($B43:$AT43,AA43,$B$1:$AT$1,"&lt;"&amp;26))</f>
        <v>-9</v>
      </c>
      <c r="BU43">
        <f>(RANK(_calc_라운드기준!AB43,_calc_라운드기준!$B43:$AT43,0)+COUNTIFS(_calc_라운드기준!$B43:$AT43,_calc_라운드기준!AB43,$B$1:$AT$1,"&lt;"&amp;27))-(RANK(AB43,$B43:$AT43,0)+COUNTIFS($B43:$AT43,AB43,$B$1:$AT$1,"&lt;"&amp;27))</f>
        <v>-16</v>
      </c>
      <c r="BV43">
        <f>(RANK(_calc_라운드기준!AC43,_calc_라운드기준!$B43:$AT43,0)+COUNTIFS(_calc_라운드기준!$B43:$AT43,_calc_라운드기준!AC43,$B$1:$AT$1,"&lt;"&amp;28))-(RANK(AC43,$B43:$AT43,0)+COUNTIFS($B43:$AT43,AC43,$B$1:$AT$1,"&lt;"&amp;28))</f>
        <v>-4</v>
      </c>
      <c r="BW43">
        <f>(RANK(_calc_라운드기준!AD43,_calc_라운드기준!$B43:$AT43,0)+COUNTIFS(_calc_라운드기준!$B43:$AT43,_calc_라운드기준!AD43,$B$1:$AT$1,"&lt;"&amp;29))-(RANK(AD43,$B43:$AT43,0)+COUNTIFS($B43:$AT43,AD43,$B$1:$AT$1,"&lt;"&amp;29))</f>
        <v>-15</v>
      </c>
      <c r="BX43">
        <f>(RANK(_calc_라운드기준!AE43,_calc_라운드기준!$B43:$AT43,0)+COUNTIFS(_calc_라운드기준!$B43:$AT43,_calc_라운드기준!AE43,$B$1:$AT$1,"&lt;"&amp;30))-(RANK(AE43,$B43:$AT43,0)+COUNTIFS($B43:$AT43,AE43,$B$1:$AT$1,"&lt;"&amp;30))</f>
        <v>5</v>
      </c>
      <c r="BY43">
        <f>(RANK(_calc_라운드기준!AF43,_calc_라운드기준!$B43:$AT43,0)+COUNTIFS(_calc_라운드기준!$B43:$AT43,_calc_라운드기준!AF43,$B$1:$AT$1,"&lt;"&amp;31))-(RANK(AF43,$B43:$AT43,0)+COUNTIFS($B43:$AT43,AF43,$B$1:$AT$1,"&lt;"&amp;31))</f>
        <v>12</v>
      </c>
      <c r="BZ43">
        <f>(RANK(_calc_라운드기준!AG43,_calc_라운드기준!$B43:$AT43,0)+COUNTIFS(_calc_라운드기준!$B43:$AT43,_calc_라운드기준!AG43,$B$1:$AT$1,"&lt;"&amp;32))-(RANK(AG43,$B43:$AT43,0)+COUNTIFS($B43:$AT43,AG43,$B$1:$AT$1,"&lt;"&amp;32))</f>
        <v>-14</v>
      </c>
      <c r="CA43">
        <f>(RANK(_calc_라운드기준!AH43,_calc_라운드기준!$B43:$AT43,0)+COUNTIFS(_calc_라운드기준!$B43:$AT43,_calc_라운드기준!AH43,$B$1:$AT$1,"&lt;"&amp;33))-(RANK(AH43,$B43:$AT43,0)+COUNTIFS($B43:$AT43,AH43,$B$1:$AT$1,"&lt;"&amp;33))</f>
        <v>20</v>
      </c>
      <c r="CB43">
        <f>(RANK(_calc_라운드기준!AI43,_calc_라운드기준!$B43:$AT43,0)+COUNTIFS(_calc_라운드기준!$B43:$AT43,_calc_라운드기준!AI43,$B$1:$AT$1,"&lt;"&amp;34))-(RANK(AI43,$B43:$AT43,0)+COUNTIFS($B43:$AT43,AI43,$B$1:$AT$1,"&lt;"&amp;34))</f>
        <v>27</v>
      </c>
      <c r="CC43">
        <f>(RANK(_calc_라운드기준!AJ43,_calc_라운드기준!$B43:$AT43,0)+COUNTIFS(_calc_라운드기준!$B43:$AT43,_calc_라운드기준!AJ43,$B$1:$AT$1,"&lt;"&amp;35))-(RANK(AJ43,$B43:$AT43,0)+COUNTIFS($B43:$AT43,AJ43,$B$1:$AT$1,"&lt;"&amp;35))</f>
        <v>4</v>
      </c>
      <c r="CD43">
        <f>(RANK(_calc_라운드기준!AK43,_calc_라운드기준!$B43:$AT43,0)+COUNTIFS(_calc_라운드기준!$B43:$AT43,_calc_라운드기준!AK43,$B$1:$AT$1,"&lt;"&amp;36))-(RANK(AK43,$B43:$AT43,0)+COUNTIFS($B43:$AT43,AK43,$B$1:$AT$1,"&lt;"&amp;36))</f>
        <v>11</v>
      </c>
      <c r="CE43">
        <f>(RANK(_calc_라운드기준!AL43,_calc_라운드기준!$B43:$AT43,0)+COUNTIFS(_calc_라운드기준!$B43:$AT43,_calc_라운드기준!AL43,$B$1:$AT$1,"&lt;"&amp;37))-(RANK(AL43,$B43:$AT43,0)+COUNTIFS($B43:$AT43,AL43,$B$1:$AT$1,"&lt;"&amp;37))</f>
        <v>-22</v>
      </c>
      <c r="CF43">
        <f>(RANK(_calc_라운드기준!AM43,_calc_라운드기준!$B43:$AT43,0)+COUNTIFS(_calc_라운드기준!$B43:$AT43,_calc_라운드기준!AM43,$B$1:$AT$1,"&lt;"&amp;38))-(RANK(AM43,$B43:$AT43,0)+COUNTIFS($B43:$AT43,AM43,$B$1:$AT$1,"&lt;"&amp;38))</f>
        <v>2</v>
      </c>
      <c r="CG43">
        <f>(RANK(_calc_라운드기준!AN43,_calc_라운드기준!$B43:$AT43,0)+COUNTIFS(_calc_라운드기준!$B43:$AT43,_calc_라운드기준!AN43,$B$1:$AT$1,"&lt;"&amp;39))-(RANK(AN43,$B43:$AT43,0)+COUNTIFS($B43:$AT43,AN43,$B$1:$AT$1,"&lt;"&amp;39))</f>
        <v>-3</v>
      </c>
      <c r="CH43">
        <f>(RANK(_calc_라운드기준!AO43,_calc_라운드기준!$B43:$AT43,0)+COUNTIFS(_calc_라운드기준!$B43:$AT43,_calc_라운드기준!AO43,$B$1:$AT$1,"&lt;"&amp;40))-(RANK(AO43,$B43:$AT43,0)+COUNTIFS($B43:$AT43,AO43,$B$1:$AT$1,"&lt;"&amp;40))</f>
        <v>-22</v>
      </c>
      <c r="CI43">
        <f>(RANK(_calc_라운드기준!AP43,_calc_라운드기준!$B43:$AT43,0)+COUNTIFS(_calc_라운드기준!$B43:$AT43,_calc_라운드기준!AP43,$B$1:$AT$1,"&lt;"&amp;41))-(RANK(AP43,$B43:$AT43,0)+COUNTIFS($B43:$AT43,AP43,$B$1:$AT$1,"&lt;"&amp;41))</f>
        <v>5</v>
      </c>
      <c r="CJ43">
        <f>(RANK(_calc_라운드기준!AQ43,_calc_라운드기준!$B43:$AT43,0)+COUNTIFS(_calc_라운드기준!$B43:$AT43,_calc_라운드기준!AQ43,$B$1:$AT$1,"&lt;"&amp;42))-(RANK(AQ43,$B43:$AT43,0)+COUNTIFS($B43:$AT43,AQ43,$B$1:$AT$1,"&lt;"&amp;42))</f>
        <v>-1</v>
      </c>
      <c r="CK43">
        <f>(RANK(_calc_라운드기준!AR43,_calc_라운드기준!$B43:$AT43,0)+COUNTIFS(_calc_라운드기준!$B43:$AT43,_calc_라운드기준!AR43,$B$1:$AT$1,"&lt;"&amp;43))-(RANK(AR43,$B43:$AT43,0)+COUNTIFS($B43:$AT43,AR43,$B$1:$AT$1,"&lt;"&amp;43))</f>
        <v>22</v>
      </c>
      <c r="CL43">
        <f>(RANK(_calc_라운드기준!AS43,_calc_라운드기준!$B43:$AT43,0)+COUNTIFS(_calc_라운드기준!$B43:$AT43,_calc_라운드기준!AS43,$B$1:$AT$1,"&lt;"&amp;44))-(RANK(AS43,$B43:$AT43,0)+COUNTIFS($B43:$AT43,AS43,$B$1:$AT$1,"&lt;"&amp;44))</f>
        <v>24</v>
      </c>
      <c r="CM43">
        <f>(RANK(_calc_라운드기준!AT43,_calc_라운드기준!$B43:$AT43,0)+COUNTIFS(_calc_라운드기준!$B43:$AT43,_calc_라운드기준!AT43,$B$1:$AT$1,"&lt;"&amp;45))-(RANK(AT43,$B43:$AT43,0)+COUNTIFS($B43:$AT43,AT43,$B$1:$AT$1,"&lt;"&amp;45))</f>
        <v>26</v>
      </c>
      <c r="CN43">
        <f t="shared" si="45"/>
        <v>33</v>
      </c>
      <c r="CO43">
        <f t="shared" si="46"/>
        <v>16</v>
      </c>
      <c r="CP43">
        <f t="shared" si="47"/>
        <v>30</v>
      </c>
      <c r="CQ43">
        <f t="shared" si="48"/>
        <v>34</v>
      </c>
      <c r="CR43">
        <f t="shared" si="49"/>
        <v>43</v>
      </c>
      <c r="CS43">
        <f t="shared" si="50"/>
        <v>13</v>
      </c>
      <c r="CT43">
        <f t="shared" si="51"/>
        <v>28</v>
      </c>
      <c r="CU43">
        <f t="shared" si="52"/>
        <v>38</v>
      </c>
      <c r="CV43">
        <f t="shared" si="53"/>
        <v>45</v>
      </c>
      <c r="CW43">
        <f t="shared" si="54"/>
        <v>11</v>
      </c>
      <c r="CX43">
        <f t="shared" si="55"/>
        <v>8</v>
      </c>
      <c r="CY43">
        <f t="shared" si="56"/>
        <v>18</v>
      </c>
      <c r="CZ43">
        <f t="shared" si="57"/>
        <v>23</v>
      </c>
      <c r="DA43">
        <f t="shared" si="58"/>
        <v>10</v>
      </c>
      <c r="DB43">
        <f t="shared" si="59"/>
        <v>15</v>
      </c>
      <c r="DC43">
        <f t="shared" si="60"/>
        <v>26</v>
      </c>
      <c r="DD43">
        <f t="shared" si="61"/>
        <v>17</v>
      </c>
      <c r="DE43">
        <f t="shared" si="62"/>
        <v>1</v>
      </c>
      <c r="DF43">
        <f t="shared" si="63"/>
        <v>9</v>
      </c>
      <c r="DG43">
        <f t="shared" si="64"/>
        <v>41</v>
      </c>
      <c r="DH43">
        <f t="shared" si="65"/>
        <v>4</v>
      </c>
      <c r="DI43">
        <f t="shared" si="66"/>
        <v>24</v>
      </c>
      <c r="DJ43">
        <f t="shared" si="67"/>
        <v>42</v>
      </c>
      <c r="DK43">
        <f t="shared" si="68"/>
        <v>32</v>
      </c>
      <c r="DL43">
        <f t="shared" si="69"/>
        <v>44</v>
      </c>
      <c r="DM43">
        <f t="shared" si="70"/>
        <v>31</v>
      </c>
      <c r="DN43">
        <f t="shared" si="71"/>
        <v>37</v>
      </c>
      <c r="DO43">
        <f t="shared" si="72"/>
        <v>29</v>
      </c>
      <c r="DP43">
        <f t="shared" si="73"/>
        <v>36</v>
      </c>
      <c r="DQ43">
        <f t="shared" si="74"/>
        <v>19</v>
      </c>
      <c r="DR43">
        <f t="shared" si="75"/>
        <v>12</v>
      </c>
      <c r="DS43">
        <f t="shared" si="76"/>
        <v>35</v>
      </c>
      <c r="DT43">
        <f t="shared" si="77"/>
        <v>7</v>
      </c>
      <c r="DU43">
        <f t="shared" si="78"/>
        <v>2</v>
      </c>
      <c r="DV43">
        <f t="shared" si="79"/>
        <v>21</v>
      </c>
      <c r="DW43">
        <f t="shared" si="80"/>
        <v>14</v>
      </c>
      <c r="DX43">
        <f t="shared" si="81"/>
        <v>39</v>
      </c>
      <c r="DY43">
        <f t="shared" si="82"/>
        <v>22</v>
      </c>
      <c r="DZ43">
        <f t="shared" si="83"/>
        <v>27</v>
      </c>
      <c r="EA43">
        <f t="shared" si="84"/>
        <v>40</v>
      </c>
      <c r="EB43">
        <f t="shared" si="85"/>
        <v>20</v>
      </c>
      <c r="EC43">
        <f t="shared" si="86"/>
        <v>25</v>
      </c>
      <c r="ED43">
        <f t="shared" si="87"/>
        <v>6</v>
      </c>
      <c r="EE43">
        <f t="shared" si="88"/>
        <v>5</v>
      </c>
      <c r="EF43">
        <f t="shared" si="89"/>
        <v>3</v>
      </c>
    </row>
    <row r="44" spans="1:136" ht="16.5" customHeight="1">
      <c r="A44">
        <f>_calc_라운드기준!A44</f>
        <v>1202</v>
      </c>
      <c r="B44">
        <f>INDEX(_calc_누적빈도!B:B,$A44)-INDEX(_calc_누적빈도!B:B,$A44-기준600회_후보!$B$1)</f>
        <v>74</v>
      </c>
      <c r="C44">
        <f>INDEX(_calc_누적빈도!C:C,$A44)-INDEX(_calc_누적빈도!C:C,$A44-기준600회_후보!$B$1)</f>
        <v>75</v>
      </c>
      <c r="D44">
        <f>INDEX(_calc_누적빈도!D:D,$A44)-INDEX(_calc_누적빈도!D:D,$A44-기준600회_후보!$B$1)</f>
        <v>87</v>
      </c>
      <c r="E44">
        <f>INDEX(_calc_누적빈도!E:E,$A44)-INDEX(_calc_누적빈도!E:E,$A44-기준600회_후보!$B$1)</f>
        <v>72</v>
      </c>
      <c r="F44">
        <f>INDEX(_calc_누적빈도!F:F,$A44)-INDEX(_calc_누적빈도!F:F,$A44-기준600회_후보!$B$1)</f>
        <v>63</v>
      </c>
      <c r="G44">
        <f>INDEX(_calc_누적빈도!G:G,$A44)-INDEX(_calc_누적빈도!G:G,$A44-기준600회_후보!$B$1)</f>
        <v>91</v>
      </c>
      <c r="H44">
        <f>INDEX(_calc_누적빈도!H:H,$A44)-INDEX(_calc_누적빈도!H:H,$A44-기준600회_후보!$B$1)</f>
        <v>92</v>
      </c>
      <c r="I44">
        <f>INDEX(_calc_누적빈도!I:I,$A44)-INDEX(_calc_누적빈도!I:I,$A44-기준600회_후보!$B$1)</f>
        <v>71</v>
      </c>
      <c r="J44">
        <f>INDEX(_calc_누적빈도!J:J,$A44)-INDEX(_calc_누적빈도!J:J,$A44-기준600회_후보!$B$1)</f>
        <v>71</v>
      </c>
      <c r="K44">
        <f>INDEX(_calc_누적빈도!K:K,$A44)-INDEX(_calc_누적빈도!K:K,$A44-기준600회_후보!$B$1)</f>
        <v>76</v>
      </c>
      <c r="L44">
        <f>INDEX(_calc_누적빈도!L:L,$A44)-INDEX(_calc_누적빈도!L:L,$A44-기준600회_후보!$B$1)</f>
        <v>85</v>
      </c>
      <c r="M44">
        <f>INDEX(_calc_누적빈도!M:M,$A44)-INDEX(_calc_누적빈도!M:M,$A44-기준600회_후보!$B$1)</f>
        <v>96</v>
      </c>
      <c r="N44">
        <f>INDEX(_calc_누적빈도!N:N,$A44)-INDEX(_calc_누적빈도!N:N,$A44-기준600회_후보!$B$1)</f>
        <v>89</v>
      </c>
      <c r="O44">
        <f>INDEX(_calc_누적빈도!O:O,$A44)-INDEX(_calc_누적빈도!O:O,$A44-기준600회_후보!$B$1)</f>
        <v>79</v>
      </c>
      <c r="P44">
        <f>INDEX(_calc_누적빈도!P:P,$A44)-INDEX(_calc_누적빈도!P:P,$A44-기준600회_후보!$B$1)</f>
        <v>85</v>
      </c>
      <c r="Q44">
        <f>INDEX(_calc_누적빈도!Q:Q,$A44)-INDEX(_calc_누적빈도!Q:Q,$A44-기준600회_후보!$B$1)</f>
        <v>93</v>
      </c>
      <c r="R44">
        <f>INDEX(_calc_누적빈도!R:R,$A44)-INDEX(_calc_누적빈도!R:R,$A44-기준600회_후보!$B$1)</f>
        <v>77</v>
      </c>
      <c r="S44">
        <f>INDEX(_calc_누적빈도!S:S,$A44)-INDEX(_calc_누적빈도!S:S,$A44-기준600회_후보!$B$1)</f>
        <v>90</v>
      </c>
      <c r="T44">
        <f>INDEX(_calc_누적빈도!T:T,$A44)-INDEX(_calc_누적빈도!T:T,$A44-기준600회_후보!$B$1)</f>
        <v>89</v>
      </c>
      <c r="U44">
        <f>INDEX(_calc_누적빈도!U:U,$A44)-INDEX(_calc_누적빈도!U:U,$A44-기준600회_후보!$B$1)</f>
        <v>65</v>
      </c>
      <c r="V44">
        <f>INDEX(_calc_누적빈도!V:V,$A44)-INDEX(_calc_누적빈도!V:V,$A44-기준600회_후보!$B$1)</f>
        <v>93</v>
      </c>
      <c r="W44">
        <f>INDEX(_calc_누적빈도!W:W,$A44)-INDEX(_calc_누적빈도!W:W,$A44-기준600회_후보!$B$1)</f>
        <v>69</v>
      </c>
      <c r="X44">
        <f>INDEX(_calc_누적빈도!X:X,$A44)-INDEX(_calc_누적빈도!X:X,$A44-기준600회_후보!$B$1)</f>
        <v>71</v>
      </c>
      <c r="Y44">
        <f>INDEX(_calc_누적빈도!Y:Y,$A44)-INDEX(_calc_누적빈도!Y:Y,$A44-기준600회_후보!$B$1)</f>
        <v>83</v>
      </c>
      <c r="Z44">
        <f>INDEX(_calc_누적빈도!Z:Z,$A44)-INDEX(_calc_누적빈도!Z:Z,$A44-기준600회_후보!$B$1)</f>
        <v>66</v>
      </c>
      <c r="AA44">
        <f>INDEX(_calc_누적빈도!AA:AA,$A44)-INDEX(_calc_누적빈도!AA:AA,$A44-기준600회_후보!$B$1)</f>
        <v>76</v>
      </c>
      <c r="AB44">
        <f>INDEX(_calc_누적빈도!AB:AB,$A44)-INDEX(_calc_누적빈도!AB:AB,$A44-기준600회_후보!$B$1)</f>
        <v>82</v>
      </c>
      <c r="AC44">
        <f>INDEX(_calc_누적빈도!AC:AC,$A44)-INDEX(_calc_누적빈도!AC:AC,$A44-기준600회_후보!$B$1)</f>
        <v>83</v>
      </c>
      <c r="AD44">
        <f>INDEX(_calc_누적빈도!AD:AD,$A44)-INDEX(_calc_누적빈도!AD:AD,$A44-기준600회_후보!$B$1)</f>
        <v>72</v>
      </c>
      <c r="AE44">
        <f>INDEX(_calc_누적빈도!AE:AE,$A44)-INDEX(_calc_누적빈도!AE:AE,$A44-기준600회_후보!$B$1)</f>
        <v>80</v>
      </c>
      <c r="AF44">
        <f>INDEX(_calc_누적빈도!AF:AF,$A44)-INDEX(_calc_누적빈도!AF:AF,$A44-기준600회_후보!$B$1)</f>
        <v>79</v>
      </c>
      <c r="AG44">
        <f>INDEX(_calc_누적빈도!AG:AG,$A44)-INDEX(_calc_누적빈도!AG:AG,$A44-기준600회_후보!$B$1)</f>
        <v>66</v>
      </c>
      <c r="AH44">
        <f>INDEX(_calc_누적빈도!AH:AH,$A44)-INDEX(_calc_누적빈도!AH:AH,$A44-기준600회_후보!$B$1)</f>
        <v>95</v>
      </c>
      <c r="AI44">
        <f>INDEX(_calc_누적빈도!AI:AI,$A44)-INDEX(_calc_누적빈도!AI:AI,$A44-기준600회_후보!$B$1)</f>
        <v>84</v>
      </c>
      <c r="AJ44">
        <f>INDEX(_calc_누적빈도!AJ:AJ,$A44)-INDEX(_calc_누적빈도!AJ:AJ,$A44-기준600회_후보!$B$1)</f>
        <v>78</v>
      </c>
      <c r="AK44">
        <f>INDEX(_calc_누적빈도!AK:AK,$A44)-INDEX(_calc_누적빈도!AK:AK,$A44-기준600회_후보!$B$1)</f>
        <v>81</v>
      </c>
      <c r="AL44">
        <f>INDEX(_calc_누적빈도!AL:AL,$A44)-INDEX(_calc_누적빈도!AL:AL,$A44-기준600회_후보!$B$1)</f>
        <v>75</v>
      </c>
      <c r="AM44">
        <f>INDEX(_calc_누적빈도!AM:AM,$A44)-INDEX(_calc_누적빈도!AM:AM,$A44-기준600회_후보!$B$1)</f>
        <v>92</v>
      </c>
      <c r="AN44">
        <f>INDEX(_calc_누적빈도!AN:AN,$A44)-INDEX(_calc_누적빈도!AN:AN,$A44-기준600회_후보!$B$1)</f>
        <v>86</v>
      </c>
      <c r="AO44">
        <f>INDEX(_calc_누적빈도!AO:AO,$A44)-INDEX(_calc_누적빈도!AO:AO,$A44-기준600회_후보!$B$1)</f>
        <v>71</v>
      </c>
      <c r="AP44">
        <f>INDEX(_calc_누적빈도!AP:AP,$A44)-INDEX(_calc_누적빈도!AP:AP,$A44-기준600회_후보!$B$1)</f>
        <v>75</v>
      </c>
      <c r="AQ44">
        <f>INDEX(_calc_누적빈도!AQ:AQ,$A44)-INDEX(_calc_누적빈도!AQ:AQ,$A44-기준600회_후보!$B$1)</f>
        <v>75</v>
      </c>
      <c r="AR44">
        <f>INDEX(_calc_누적빈도!AR:AR,$A44)-INDEX(_calc_누적빈도!AR:AR,$A44-기준600회_후보!$B$1)</f>
        <v>80</v>
      </c>
      <c r="AS44">
        <f>INDEX(_calc_누적빈도!AS:AS,$A44)-INDEX(_calc_누적빈도!AS:AS,$A44-기준600회_후보!$B$1)</f>
        <v>81</v>
      </c>
      <c r="AT44">
        <f>INDEX(_calc_누적빈도!AT:AT,$A44)-INDEX(_calc_누적빈도!AT:AT,$A44-기준600회_후보!$B$1)</f>
        <v>87</v>
      </c>
      <c r="AU44">
        <f>(RANK(_calc_라운드기준!B44,_calc_라운드기준!$B44:$AT44,0)+COUNTIFS(_calc_라운드기준!$B44:$AT44,_calc_라운드기준!B44,$B$1:$AT$1,"&lt;"&amp;1))-(RANK(B44,$B44:$AT44,0)+COUNTIFS($B44:$AT44,B44,$B$1:$AT$1,"&lt;"&amp;1))</f>
        <v>-9</v>
      </c>
      <c r="AV44">
        <f>(RANK(_calc_라운드기준!C44,_calc_라운드기준!$B44:$AT44,0)+COUNTIFS(_calc_라운드기준!$B44:$AT44,_calc_라운드기준!C44,$B$1:$AT$1,"&lt;"&amp;2))-(RANK(C44,$B44:$AT44,0)+COUNTIFS($B44:$AT44,C44,$B$1:$AT$1,"&lt;"&amp;2))</f>
        <v>9</v>
      </c>
      <c r="AW44">
        <f>(RANK(_calc_라운드기준!D44,_calc_라운드기준!$B44:$AT44,0)+COUNTIFS(_calc_라운드기준!$B44:$AT44,_calc_라운드기준!D44,$B$1:$AT$1,"&lt;"&amp;3))-(RANK(D44,$B44:$AT44,0)+COUNTIFS($B44:$AT44,D44,$B$1:$AT$1,"&lt;"&amp;3))</f>
        <v>-7</v>
      </c>
      <c r="AX44">
        <f>(RANK(_calc_라운드기준!E44,_calc_라운드기준!$B44:$AT44,0)+COUNTIFS(_calc_라운드기준!$B44:$AT44,_calc_라운드기준!E44,$B$1:$AT$1,"&lt;"&amp;4))-(RANK(E44,$B44:$AT44,0)+COUNTIFS($B44:$AT44,E44,$B$1:$AT$1,"&lt;"&amp;4))</f>
        <v>-9</v>
      </c>
      <c r="AY44">
        <f>(RANK(_calc_라운드기준!F44,_calc_라운드기준!$B44:$AT44,0)+COUNTIFS(_calc_라운드기준!$B44:$AT44,_calc_라운드기준!F44,$B$1:$AT$1,"&lt;"&amp;5))-(RANK(F44,$B44:$AT44,0)+COUNTIFS($B44:$AT44,F44,$B$1:$AT$1,"&lt;"&amp;5))</f>
        <v>-18</v>
      </c>
      <c r="AZ44">
        <f>(RANK(_calc_라운드기준!G44,_calc_라운드기준!$B44:$AT44,0)+COUNTIFS(_calc_라운드기준!$B44:$AT44,_calc_라운드기준!G44,$B$1:$AT$1,"&lt;"&amp;6))-(RANK(G44,$B44:$AT44,0)+COUNTIFS($B44:$AT44,G44,$B$1:$AT$1,"&lt;"&amp;6))</f>
        <v>8</v>
      </c>
      <c r="BA44">
        <f>(RANK(_calc_라운드기준!H44,_calc_라운드기준!$B44:$AT44,0)+COUNTIFS(_calc_라운드기준!$B44:$AT44,_calc_라운드기준!H44,$B$1:$AT$1,"&lt;"&amp;7))-(RANK(H44,$B44:$AT44,0)+COUNTIFS($B44:$AT44,H44,$B$1:$AT$1,"&lt;"&amp;7))</f>
        <v>-4</v>
      </c>
      <c r="BB44">
        <f>(RANK(_calc_라운드기준!I44,_calc_라운드기준!$B44:$AT44,0)+COUNTIFS(_calc_라운드기준!$B44:$AT44,_calc_라운드기준!I44,$B$1:$AT$1,"&lt;"&amp;8))-(RANK(I44,$B44:$AT44,0)+COUNTIFS($B44:$AT44,I44,$B$1:$AT$1,"&lt;"&amp;8))</f>
        <v>-21</v>
      </c>
      <c r="BC44">
        <f>(RANK(_calc_라운드기준!J44,_calc_라운드기준!$B44:$AT44,0)+COUNTIFS(_calc_라운드기준!$B44:$AT44,_calc_라운드기준!J44,$B$1:$AT$1,"&lt;"&amp;9))-(RANK(J44,$B44:$AT44,0)+COUNTIFS($B44:$AT44,J44,$B$1:$AT$1,"&lt;"&amp;9))</f>
        <v>-33</v>
      </c>
      <c r="BD44">
        <f>(RANK(_calc_라운드기준!K44,_calc_라운드기준!$B44:$AT44,0)+COUNTIFS(_calc_라운드기준!$B44:$AT44,_calc_라운드기준!K44,$B$1:$AT$1,"&lt;"&amp;10))-(RANK(K44,$B44:$AT44,0)+COUNTIFS($B44:$AT44,K44,$B$1:$AT$1,"&lt;"&amp;10))</f>
        <v>12</v>
      </c>
      <c r="BE44">
        <f>(RANK(_calc_라운드기준!L44,_calc_라운드기준!$B44:$AT44,0)+COUNTIFS(_calc_라운드기준!$B44:$AT44,_calc_라운드기준!L44,$B$1:$AT$1,"&lt;"&amp;11))-(RANK(L44,$B44:$AT44,0)+COUNTIFS($B44:$AT44,L44,$B$1:$AT$1,"&lt;"&amp;11))</f>
        <v>19</v>
      </c>
      <c r="BF44">
        <f>(RANK(_calc_라운드기준!M44,_calc_라운드기준!$B44:$AT44,0)+COUNTIFS(_calc_라운드기준!$B44:$AT44,_calc_라운드기준!M44,$B$1:$AT$1,"&lt;"&amp;12))-(RANK(M44,$B44:$AT44,0)+COUNTIFS($B44:$AT44,M44,$B$1:$AT$1,"&lt;"&amp;12))</f>
        <v>9</v>
      </c>
      <c r="BG44">
        <f>(RANK(_calc_라운드기준!N44,_calc_라운드기준!$B44:$AT44,0)+COUNTIFS(_calc_라운드기준!$B44:$AT44,_calc_라운드기준!N44,$B$1:$AT$1,"&lt;"&amp;13))-(RANK(N44,$B44:$AT44,0)+COUNTIFS($B44:$AT44,N44,$B$1:$AT$1,"&lt;"&amp;13))</f>
        <v>2</v>
      </c>
      <c r="BH44">
        <f>(RANK(_calc_라운드기준!O44,_calc_라운드기준!$B44:$AT44,0)+COUNTIFS(_calc_라운드기준!$B44:$AT44,_calc_라운드기준!O44,$B$1:$AT$1,"&lt;"&amp;14))-(RANK(O44,$B44:$AT44,0)+COUNTIFS($B44:$AT44,O44,$B$1:$AT$1,"&lt;"&amp;14))</f>
        <v>17</v>
      </c>
      <c r="BI44">
        <f>(RANK(_calc_라운드기준!P44,_calc_라운드기준!$B44:$AT44,0)+COUNTIFS(_calc_라운드기준!$B44:$AT44,_calc_라운드기준!P44,$B$1:$AT$1,"&lt;"&amp;15))-(RANK(P44,$B44:$AT44,0)+COUNTIFS($B44:$AT44,P44,$B$1:$AT$1,"&lt;"&amp;15))</f>
        <v>13</v>
      </c>
      <c r="BJ44">
        <f>(RANK(_calc_라운드기준!Q44,_calc_라운드기준!$B44:$AT44,0)+COUNTIFS(_calc_라운드기준!$B44:$AT44,_calc_라운드기준!Q44,$B$1:$AT$1,"&lt;"&amp;16))-(RANK(Q44,$B44:$AT44,0)+COUNTIFS($B44:$AT44,Q44,$B$1:$AT$1,"&lt;"&amp;16))</f>
        <v>-1</v>
      </c>
      <c r="BK44">
        <f>(RANK(_calc_라운드기준!R44,_calc_라운드기준!$B44:$AT44,0)+COUNTIFS(_calc_라운드기준!$B44:$AT44,_calc_라운드기준!R44,$B$1:$AT$1,"&lt;"&amp;17))-(RANK(R44,$B44:$AT44,0)+COUNTIFS($B44:$AT44,R44,$B$1:$AT$1,"&lt;"&amp;17))</f>
        <v>7</v>
      </c>
      <c r="BL44">
        <f>(RANK(_calc_라운드기준!S44,_calc_라운드기준!$B44:$AT44,0)+COUNTIFS(_calc_라운드기준!$B44:$AT44,_calc_라운드기준!S44,$B$1:$AT$1,"&lt;"&amp;18))-(RANK(S44,$B44:$AT44,0)+COUNTIFS($B44:$AT44,S44,$B$1:$AT$1,"&lt;"&amp;18))</f>
        <v>27</v>
      </c>
      <c r="BM44">
        <f>(RANK(_calc_라운드기준!T44,_calc_라운드기준!$B44:$AT44,0)+COUNTIFS(_calc_라운드기준!$B44:$AT44,_calc_라운드기준!T44,$B$1:$AT$1,"&lt;"&amp;19))-(RANK(T44,$B44:$AT44,0)+COUNTIFS($B44:$AT44,T44,$B$1:$AT$1,"&lt;"&amp;19))</f>
        <v>19</v>
      </c>
      <c r="BN44">
        <f>(RANK(_calc_라운드기준!U44,_calc_라운드기준!$B44:$AT44,0)+COUNTIFS(_calc_라운드기준!$B44:$AT44,_calc_라운드기준!U44,$B$1:$AT$1,"&lt;"&amp;20))-(RANK(U44,$B44:$AT44,0)+COUNTIFS($B44:$AT44,U44,$B$1:$AT$1,"&lt;"&amp;20))</f>
        <v>-27</v>
      </c>
      <c r="BO44">
        <f>(RANK(_calc_라운드기준!V44,_calc_라운드기준!$B44:$AT44,0)+COUNTIFS(_calc_라운드기준!$B44:$AT44,_calc_라운드기준!V44,$B$1:$AT$1,"&lt;"&amp;21))-(RANK(V44,$B44:$AT44,0)+COUNTIFS($B44:$AT44,V44,$B$1:$AT$1,"&lt;"&amp;21))</f>
        <v>32</v>
      </c>
      <c r="BP44">
        <f>(RANK(_calc_라운드기준!W44,_calc_라운드기준!$B44:$AT44,0)+COUNTIFS(_calc_라운드기준!$B44:$AT44,_calc_라운드기준!W44,$B$1:$AT$1,"&lt;"&amp;22))-(RANK(W44,$B44:$AT44,0)+COUNTIFS($B44:$AT44,W44,$B$1:$AT$1,"&lt;"&amp;22))</f>
        <v>1</v>
      </c>
      <c r="BQ44">
        <f>(RANK(_calc_라운드기준!X44,_calc_라운드기준!$B44:$AT44,0)+COUNTIFS(_calc_라운드기준!$B44:$AT44,_calc_라운드기준!X44,$B$1:$AT$1,"&lt;"&amp;23))-(RANK(X44,$B44:$AT44,0)+COUNTIFS($B44:$AT44,X44,$B$1:$AT$1,"&lt;"&amp;23))</f>
        <v>-27</v>
      </c>
      <c r="BR44">
        <f>(RANK(_calc_라운드기준!Y44,_calc_라운드기준!$B44:$AT44,0)+COUNTIFS(_calc_라운드기준!$B44:$AT44,_calc_라운드기준!Y44,$B$1:$AT$1,"&lt;"&amp;24))-(RANK(Y44,$B44:$AT44,0)+COUNTIFS($B44:$AT44,Y44,$B$1:$AT$1,"&lt;"&amp;24))</f>
        <v>-11</v>
      </c>
      <c r="BS44">
        <f>(RANK(_calc_라운드기준!Z44,_calc_라운드기준!$B44:$AT44,0)+COUNTIFS(_calc_라운드기준!$B44:$AT44,_calc_라운드기준!Z44,$B$1:$AT$1,"&lt;"&amp;25))-(RANK(Z44,$B44:$AT44,0)+COUNTIFS($B44:$AT44,Z44,$B$1:$AT$1,"&lt;"&amp;25))</f>
        <v>-29</v>
      </c>
      <c r="BT44">
        <f>(RANK(_calc_라운드기준!AA44,_calc_라운드기준!$B44:$AT44,0)+COUNTIFS(_calc_라운드기준!$B44:$AT44,_calc_라운드기준!AA44,$B$1:$AT$1,"&lt;"&amp;26))-(RANK(AA44,$B44:$AT44,0)+COUNTIFS($B44:$AT44,AA44,$B$1:$AT$1,"&lt;"&amp;26))</f>
        <v>-11</v>
      </c>
      <c r="BU44">
        <f>(RANK(_calc_라운드기준!AB44,_calc_라운드기준!$B44:$AT44,0)+COUNTIFS(_calc_라운드기준!$B44:$AT44,_calc_라운드기준!AB44,$B$1:$AT$1,"&lt;"&amp;27))-(RANK(AB44,$B44:$AT44,0)+COUNTIFS($B44:$AT44,AB44,$B$1:$AT$1,"&lt;"&amp;27))</f>
        <v>-16</v>
      </c>
      <c r="BV44">
        <f>(RANK(_calc_라운드기준!AC44,_calc_라운드기준!$B44:$AT44,0)+COUNTIFS(_calc_라운드기준!$B44:$AT44,_calc_라운드기준!AC44,$B$1:$AT$1,"&lt;"&amp;28))-(RANK(AC44,$B44:$AT44,0)+COUNTIFS($B44:$AT44,AC44,$B$1:$AT$1,"&lt;"&amp;28))</f>
        <v>-4</v>
      </c>
      <c r="BW44">
        <f>(RANK(_calc_라운드기준!AD44,_calc_라운드기준!$B44:$AT44,0)+COUNTIFS(_calc_라운드기준!$B44:$AT44,_calc_라운드기준!AD44,$B$1:$AT$1,"&lt;"&amp;29))-(RANK(AD44,$B44:$AT44,0)+COUNTIFS($B44:$AT44,AD44,$B$1:$AT$1,"&lt;"&amp;29))</f>
        <v>-17</v>
      </c>
      <c r="BX44">
        <f>(RANK(_calc_라운드기준!AE44,_calc_라운드기준!$B44:$AT44,0)+COUNTIFS(_calc_라운드기준!$B44:$AT44,_calc_라운드기준!AE44,$B$1:$AT$1,"&lt;"&amp;30))-(RANK(AE44,$B44:$AT44,0)+COUNTIFS($B44:$AT44,AE44,$B$1:$AT$1,"&lt;"&amp;30))</f>
        <v>-2</v>
      </c>
      <c r="BY44">
        <f>(RANK(_calc_라운드기준!AF44,_calc_라운드기준!$B44:$AT44,0)+COUNTIFS(_calc_라운드기준!$B44:$AT44,_calc_라운드기준!AF44,$B$1:$AT$1,"&lt;"&amp;31))-(RANK(AF44,$B44:$AT44,0)+COUNTIFS($B44:$AT44,AF44,$B$1:$AT$1,"&lt;"&amp;31))</f>
        <v>5</v>
      </c>
      <c r="BZ44">
        <f>(RANK(_calc_라운드기준!AG44,_calc_라운드기준!$B44:$AT44,0)+COUNTIFS(_calc_라운드기준!$B44:$AT44,_calc_라운드기준!AG44,$B$1:$AT$1,"&lt;"&amp;32))-(RANK(AG44,$B44:$AT44,0)+COUNTIFS($B44:$AT44,AG44,$B$1:$AT$1,"&lt;"&amp;32))</f>
        <v>-22</v>
      </c>
      <c r="CA44">
        <f>(RANK(_calc_라운드기준!AH44,_calc_라운드기준!$B44:$AT44,0)+COUNTIFS(_calc_라운드기준!$B44:$AT44,_calc_라운드기준!AH44,$B$1:$AT$1,"&lt;"&amp;33))-(RANK(AH44,$B44:$AT44,0)+COUNTIFS($B44:$AT44,AH44,$B$1:$AT$1,"&lt;"&amp;33))</f>
        <v>29</v>
      </c>
      <c r="CB44">
        <f>(RANK(_calc_라운드기준!AI44,_calc_라운드기준!$B44:$AT44,0)+COUNTIFS(_calc_라운드기준!$B44:$AT44,_calc_라운드기준!AI44,$B$1:$AT$1,"&lt;"&amp;34))-(RANK(AI44,$B44:$AT44,0)+COUNTIFS($B44:$AT44,AI44,$B$1:$AT$1,"&lt;"&amp;34))</f>
        <v>27</v>
      </c>
      <c r="CC44">
        <f>(RANK(_calc_라운드기준!AJ44,_calc_라운드기준!$B44:$AT44,0)+COUNTIFS(_calc_라운드기준!$B44:$AT44,_calc_라운드기준!AJ44,$B$1:$AT$1,"&lt;"&amp;35))-(RANK(AJ44,$B44:$AT44,0)+COUNTIFS($B44:$AT44,AJ44,$B$1:$AT$1,"&lt;"&amp;35))</f>
        <v>-4</v>
      </c>
      <c r="CD44">
        <f>(RANK(_calc_라운드기준!AK44,_calc_라운드기준!$B44:$AT44,0)+COUNTIFS(_calc_라운드기준!$B44:$AT44,_calc_라운드기준!AK44,$B$1:$AT$1,"&lt;"&amp;36))-(RANK(AK44,$B44:$AT44,0)+COUNTIFS($B44:$AT44,AK44,$B$1:$AT$1,"&lt;"&amp;36))</f>
        <v>3</v>
      </c>
      <c r="CE44">
        <f>(RANK(_calc_라운드기준!AL44,_calc_라운드기준!$B44:$AT44,0)+COUNTIFS(_calc_라운드기준!$B44:$AT44,_calc_라운드기준!AL44,$B$1:$AT$1,"&lt;"&amp;37))-(RANK(AL44,$B44:$AT44,0)+COUNTIFS($B44:$AT44,AL44,$B$1:$AT$1,"&lt;"&amp;37))</f>
        <v>-24</v>
      </c>
      <c r="CF44">
        <f>(RANK(_calc_라운드기준!AM44,_calc_라운드기준!$B44:$AT44,0)+COUNTIFS(_calc_라운드기준!$B44:$AT44,_calc_라운드기준!AM44,$B$1:$AT$1,"&lt;"&amp;38))-(RANK(AM44,$B44:$AT44,0)+COUNTIFS($B44:$AT44,AM44,$B$1:$AT$1,"&lt;"&amp;38))</f>
        <v>2</v>
      </c>
      <c r="CG44">
        <f>(RANK(_calc_라운드기준!AN44,_calc_라운드기준!$B44:$AT44,0)+COUNTIFS(_calc_라운드기준!$B44:$AT44,_calc_라운드기준!AN44,$B$1:$AT$1,"&lt;"&amp;39))-(RANK(AN44,$B44:$AT44,0)+COUNTIFS($B44:$AT44,AN44,$B$1:$AT$1,"&lt;"&amp;39))</f>
        <v>-4</v>
      </c>
      <c r="CH44">
        <f>(RANK(_calc_라운드기준!AO44,_calc_라운드기준!$B44:$AT44,0)+COUNTIFS(_calc_라운드기준!$B44:$AT44,_calc_라운드기준!AO44,$B$1:$AT$1,"&lt;"&amp;40))-(RANK(AO44,$B44:$AT44,0)+COUNTIFS($B44:$AT44,AO44,$B$1:$AT$1,"&lt;"&amp;40))</f>
        <v>-16</v>
      </c>
      <c r="CI44">
        <f>(RANK(_calc_라운드기준!AP44,_calc_라운드기준!$B44:$AT44,0)+COUNTIFS(_calc_라운드기준!$B44:$AT44,_calc_라운드기준!AP44,$B$1:$AT$1,"&lt;"&amp;41))-(RANK(AP44,$B44:$AT44,0)+COUNTIFS($B44:$AT44,AP44,$B$1:$AT$1,"&lt;"&amp;41))</f>
        <v>5</v>
      </c>
      <c r="CJ44">
        <f>(RANK(_calc_라운드기준!AQ44,_calc_라운드기준!$B44:$AT44,0)+COUNTIFS(_calc_라운드기준!$B44:$AT44,_calc_라운드기준!AQ44,$B$1:$AT$1,"&lt;"&amp;42))-(RANK(AQ44,$B44:$AT44,0)+COUNTIFS($B44:$AT44,AQ44,$B$1:$AT$1,"&lt;"&amp;42))</f>
        <v>-1</v>
      </c>
      <c r="CK44">
        <f>(RANK(_calc_라운드기준!AR44,_calc_라운드기준!$B44:$AT44,0)+COUNTIFS(_calc_라운드기준!$B44:$AT44,_calc_라운드기준!AR44,$B$1:$AT$1,"&lt;"&amp;43))-(RANK(AR44,$B44:$AT44,0)+COUNTIFS($B44:$AT44,AR44,$B$1:$AT$1,"&lt;"&amp;43))</f>
        <v>21</v>
      </c>
      <c r="CL44">
        <f>(RANK(_calc_라운드기준!AS44,_calc_라운드기준!$B44:$AT44,0)+COUNTIFS(_calc_라운드기준!$B44:$AT44,_calc_라운드기준!AS44,$B$1:$AT$1,"&lt;"&amp;44))-(RANK(AS44,$B44:$AT44,0)+COUNTIFS($B44:$AT44,AS44,$B$1:$AT$1,"&lt;"&amp;44))</f>
        <v>24</v>
      </c>
      <c r="CM44">
        <f>(RANK(_calc_라운드기준!AT44,_calc_라운드기준!$B44:$AT44,0)+COUNTIFS(_calc_라운드기준!$B44:$AT44,_calc_라운드기준!AT44,$B$1:$AT$1,"&lt;"&amp;45))-(RANK(AT44,$B44:$AT44,0)+COUNTIFS($B44:$AT44,AT44,$B$1:$AT$1,"&lt;"&amp;45))</f>
        <v>26</v>
      </c>
      <c r="CN44">
        <f t="shared" si="45"/>
        <v>31</v>
      </c>
      <c r="CO44">
        <f t="shared" si="46"/>
        <v>13</v>
      </c>
      <c r="CP44">
        <f t="shared" si="47"/>
        <v>30</v>
      </c>
      <c r="CQ44">
        <f t="shared" si="48"/>
        <v>32</v>
      </c>
      <c r="CR44">
        <f t="shared" si="49"/>
        <v>38</v>
      </c>
      <c r="CS44">
        <f t="shared" si="50"/>
        <v>15</v>
      </c>
      <c r="CT44">
        <f t="shared" si="51"/>
        <v>26</v>
      </c>
      <c r="CU44">
        <f t="shared" si="52"/>
        <v>39</v>
      </c>
      <c r="CV44">
        <f t="shared" si="53"/>
        <v>45</v>
      </c>
      <c r="CW44">
        <f t="shared" si="54"/>
        <v>12</v>
      </c>
      <c r="CX44">
        <f t="shared" si="55"/>
        <v>8</v>
      </c>
      <c r="CY44">
        <f t="shared" si="56"/>
        <v>14</v>
      </c>
      <c r="CZ44">
        <f t="shared" si="57"/>
        <v>20</v>
      </c>
      <c r="DA44">
        <f t="shared" si="58"/>
        <v>10</v>
      </c>
      <c r="DB44">
        <f t="shared" si="59"/>
        <v>11</v>
      </c>
      <c r="DC44">
        <f t="shared" si="60"/>
        <v>23</v>
      </c>
      <c r="DD44">
        <f t="shared" si="61"/>
        <v>16</v>
      </c>
      <c r="DE44">
        <f t="shared" si="62"/>
        <v>3</v>
      </c>
      <c r="DF44">
        <f t="shared" si="63"/>
        <v>9</v>
      </c>
      <c r="DG44">
        <f t="shared" si="64"/>
        <v>42</v>
      </c>
      <c r="DH44">
        <f t="shared" si="65"/>
        <v>1</v>
      </c>
      <c r="DI44">
        <f t="shared" si="66"/>
        <v>22</v>
      </c>
      <c r="DJ44">
        <f t="shared" si="67"/>
        <v>43</v>
      </c>
      <c r="DK44">
        <f t="shared" si="68"/>
        <v>33</v>
      </c>
      <c r="DL44">
        <f t="shared" si="69"/>
        <v>44</v>
      </c>
      <c r="DM44">
        <f t="shared" si="70"/>
        <v>34</v>
      </c>
      <c r="DN44">
        <f t="shared" si="71"/>
        <v>35</v>
      </c>
      <c r="DO44">
        <f t="shared" si="72"/>
        <v>27</v>
      </c>
      <c r="DP44">
        <f t="shared" si="73"/>
        <v>37</v>
      </c>
      <c r="DQ44">
        <f t="shared" si="74"/>
        <v>25</v>
      </c>
      <c r="DR44">
        <f t="shared" si="75"/>
        <v>17</v>
      </c>
      <c r="DS44">
        <f t="shared" si="76"/>
        <v>40</v>
      </c>
      <c r="DT44">
        <f t="shared" si="77"/>
        <v>2</v>
      </c>
      <c r="DU44">
        <f t="shared" si="78"/>
        <v>4</v>
      </c>
      <c r="DV44">
        <f t="shared" si="79"/>
        <v>28</v>
      </c>
      <c r="DW44">
        <f t="shared" si="80"/>
        <v>19</v>
      </c>
      <c r="DX44">
        <f t="shared" si="81"/>
        <v>41</v>
      </c>
      <c r="DY44">
        <f t="shared" si="82"/>
        <v>21</v>
      </c>
      <c r="DZ44">
        <f t="shared" si="83"/>
        <v>29</v>
      </c>
      <c r="EA44">
        <f t="shared" si="84"/>
        <v>36</v>
      </c>
      <c r="EB44">
        <f t="shared" si="85"/>
        <v>18</v>
      </c>
      <c r="EC44">
        <f t="shared" si="86"/>
        <v>24</v>
      </c>
      <c r="ED44">
        <f t="shared" si="87"/>
        <v>7</v>
      </c>
      <c r="EE44">
        <f t="shared" si="88"/>
        <v>6</v>
      </c>
      <c r="EF44">
        <f t="shared" si="89"/>
        <v>5</v>
      </c>
    </row>
    <row r="45" spans="1:136" ht="16.5" customHeight="1">
      <c r="A45">
        <f>_calc_라운드기준!A45</f>
        <v>1201</v>
      </c>
      <c r="B45">
        <f>INDEX(_calc_누적빈도!B:B,$A45)-INDEX(_calc_누적빈도!B:B,$A45-기준600회_후보!$B$1)</f>
        <v>74</v>
      </c>
      <c r="C45">
        <f>INDEX(_calc_누적빈도!C:C,$A45)-INDEX(_calc_누적빈도!C:C,$A45-기준600회_후보!$B$1)</f>
        <v>76</v>
      </c>
      <c r="D45">
        <f>INDEX(_calc_누적빈도!D:D,$A45)-INDEX(_calc_누적빈도!D:D,$A45-기준600회_후보!$B$1)</f>
        <v>87</v>
      </c>
      <c r="E45">
        <f>INDEX(_calc_누적빈도!E:E,$A45)-INDEX(_calc_누적빈도!E:E,$A45-기준600회_후보!$B$1)</f>
        <v>72</v>
      </c>
      <c r="F45">
        <f>INDEX(_calc_누적빈도!F:F,$A45)-INDEX(_calc_누적빈도!F:F,$A45-기준600회_후보!$B$1)</f>
        <v>63</v>
      </c>
      <c r="G45">
        <f>INDEX(_calc_누적빈도!G:G,$A45)-INDEX(_calc_누적빈도!G:G,$A45-기준600회_후보!$B$1)</f>
        <v>91</v>
      </c>
      <c r="H45">
        <f>INDEX(_calc_누적빈도!H:H,$A45)-INDEX(_calc_누적빈도!H:H,$A45-기준600회_후보!$B$1)</f>
        <v>91</v>
      </c>
      <c r="I45">
        <f>INDEX(_calc_누적빈도!I:I,$A45)-INDEX(_calc_누적빈도!I:I,$A45-기준600회_후보!$B$1)</f>
        <v>71</v>
      </c>
      <c r="J45">
        <f>INDEX(_calc_누적빈도!J:J,$A45)-INDEX(_calc_누적빈도!J:J,$A45-기준600회_후보!$B$1)</f>
        <v>70</v>
      </c>
      <c r="K45">
        <f>INDEX(_calc_누적빈도!K:K,$A45)-INDEX(_calc_누적빈도!K:K,$A45-기준600회_후보!$B$1)</f>
        <v>76</v>
      </c>
      <c r="L45">
        <f>INDEX(_calc_누적빈도!L:L,$A45)-INDEX(_calc_누적빈도!L:L,$A45-기준600회_후보!$B$1)</f>
        <v>85</v>
      </c>
      <c r="M45">
        <f>INDEX(_calc_누적빈도!M:M,$A45)-INDEX(_calc_누적빈도!M:M,$A45-기준600회_후보!$B$1)</f>
        <v>96</v>
      </c>
      <c r="N45">
        <f>INDEX(_calc_누적빈도!N:N,$A45)-INDEX(_calc_누적빈도!N:N,$A45-기준600회_후보!$B$1)</f>
        <v>89</v>
      </c>
      <c r="O45">
        <f>INDEX(_calc_누적빈도!O:O,$A45)-INDEX(_calc_누적빈도!O:O,$A45-기준600회_후보!$B$1)</f>
        <v>79</v>
      </c>
      <c r="P45">
        <f>INDEX(_calc_누적빈도!P:P,$A45)-INDEX(_calc_누적빈도!P:P,$A45-기준600회_후보!$B$1)</f>
        <v>85</v>
      </c>
      <c r="Q45">
        <f>INDEX(_calc_누적빈도!Q:Q,$A45)-INDEX(_calc_누적빈도!Q:Q,$A45-기준600회_후보!$B$1)</f>
        <v>94</v>
      </c>
      <c r="R45">
        <f>INDEX(_calc_누적빈도!R:R,$A45)-INDEX(_calc_누적빈도!R:R,$A45-기준600회_후보!$B$1)</f>
        <v>77</v>
      </c>
      <c r="S45">
        <f>INDEX(_calc_누적빈도!S:S,$A45)-INDEX(_calc_누적빈도!S:S,$A45-기준600회_후보!$B$1)</f>
        <v>90</v>
      </c>
      <c r="T45">
        <f>INDEX(_calc_누적빈도!T:T,$A45)-INDEX(_calc_누적빈도!T:T,$A45-기준600회_후보!$B$1)</f>
        <v>90</v>
      </c>
      <c r="U45">
        <f>INDEX(_calc_누적빈도!U:U,$A45)-INDEX(_calc_누적빈도!U:U,$A45-기준600회_후보!$B$1)</f>
        <v>65</v>
      </c>
      <c r="V45">
        <f>INDEX(_calc_누적빈도!V:V,$A45)-INDEX(_calc_누적빈도!V:V,$A45-기준600회_후보!$B$1)</f>
        <v>93</v>
      </c>
      <c r="W45">
        <f>INDEX(_calc_누적빈도!W:W,$A45)-INDEX(_calc_누적빈도!W:W,$A45-기준600회_후보!$B$1)</f>
        <v>69</v>
      </c>
      <c r="X45">
        <f>INDEX(_calc_누적빈도!X:X,$A45)-INDEX(_calc_누적빈도!X:X,$A45-기준600회_후보!$B$1)</f>
        <v>71</v>
      </c>
      <c r="Y45">
        <f>INDEX(_calc_누적빈도!Y:Y,$A45)-INDEX(_calc_누적빈도!Y:Y,$A45-기준600회_후보!$B$1)</f>
        <v>82</v>
      </c>
      <c r="Z45">
        <f>INDEX(_calc_누적빈도!Z:Z,$A45)-INDEX(_calc_누적빈도!Z:Z,$A45-기준600회_후보!$B$1)</f>
        <v>66</v>
      </c>
      <c r="AA45">
        <f>INDEX(_calc_누적빈도!AA:AA,$A45)-INDEX(_calc_누적빈도!AA:AA,$A45-기준600회_후보!$B$1)</f>
        <v>76</v>
      </c>
      <c r="AB45">
        <f>INDEX(_calc_누적빈도!AB:AB,$A45)-INDEX(_calc_누적빈도!AB:AB,$A45-기준600회_후보!$B$1)</f>
        <v>81</v>
      </c>
      <c r="AC45">
        <f>INDEX(_calc_누적빈도!AC:AC,$A45)-INDEX(_calc_누적빈도!AC:AC,$A45-기준600회_후보!$B$1)</f>
        <v>83</v>
      </c>
      <c r="AD45">
        <f>INDEX(_calc_누적빈도!AD:AD,$A45)-INDEX(_calc_누적빈도!AD:AD,$A45-기준600회_후보!$B$1)</f>
        <v>72</v>
      </c>
      <c r="AE45">
        <f>INDEX(_calc_누적빈도!AE:AE,$A45)-INDEX(_calc_누적빈도!AE:AE,$A45-기준600회_후보!$B$1)</f>
        <v>80</v>
      </c>
      <c r="AF45">
        <f>INDEX(_calc_누적빈도!AF:AF,$A45)-INDEX(_calc_누적빈도!AF:AF,$A45-기준600회_후보!$B$1)</f>
        <v>80</v>
      </c>
      <c r="AG45">
        <f>INDEX(_calc_누적빈도!AG:AG,$A45)-INDEX(_calc_누적빈도!AG:AG,$A45-기준600회_후보!$B$1)</f>
        <v>66</v>
      </c>
      <c r="AH45">
        <f>INDEX(_calc_누적빈도!AH:AH,$A45)-INDEX(_calc_누적빈도!AH:AH,$A45-기준600회_후보!$B$1)</f>
        <v>95</v>
      </c>
      <c r="AI45">
        <f>INDEX(_calc_누적빈도!AI:AI,$A45)-INDEX(_calc_누적빈도!AI:AI,$A45-기준600회_후보!$B$1)</f>
        <v>85</v>
      </c>
      <c r="AJ45">
        <f>INDEX(_calc_누적빈도!AJ:AJ,$A45)-INDEX(_calc_누적빈도!AJ:AJ,$A45-기준600회_후보!$B$1)</f>
        <v>78</v>
      </c>
      <c r="AK45">
        <f>INDEX(_calc_누적빈도!AK:AK,$A45)-INDEX(_calc_누적빈도!AK:AK,$A45-기준600회_후보!$B$1)</f>
        <v>80</v>
      </c>
      <c r="AL45">
        <f>INDEX(_calc_누적빈도!AL:AL,$A45)-INDEX(_calc_누적빈도!AL:AL,$A45-기준600회_후보!$B$1)</f>
        <v>75</v>
      </c>
      <c r="AM45">
        <f>INDEX(_calc_누적빈도!AM:AM,$A45)-INDEX(_calc_누적빈도!AM:AM,$A45-기준600회_후보!$B$1)</f>
        <v>92</v>
      </c>
      <c r="AN45">
        <f>INDEX(_calc_누적빈도!AN:AN,$A45)-INDEX(_calc_누적빈도!AN:AN,$A45-기준600회_후보!$B$1)</f>
        <v>86</v>
      </c>
      <c r="AO45">
        <f>INDEX(_calc_누적빈도!AO:AO,$A45)-INDEX(_calc_누적빈도!AO:AO,$A45-기준600회_후보!$B$1)</f>
        <v>71</v>
      </c>
      <c r="AP45">
        <f>INDEX(_calc_누적빈도!AP:AP,$A45)-INDEX(_calc_누적빈도!AP:AP,$A45-기준600회_후보!$B$1)</f>
        <v>75</v>
      </c>
      <c r="AQ45">
        <f>INDEX(_calc_누적빈도!AQ:AQ,$A45)-INDEX(_calc_누적빈도!AQ:AQ,$A45-기준600회_후보!$B$1)</f>
        <v>75</v>
      </c>
      <c r="AR45">
        <f>INDEX(_calc_누적빈도!AR:AR,$A45)-INDEX(_calc_누적빈도!AR:AR,$A45-기준600회_후보!$B$1)</f>
        <v>80</v>
      </c>
      <c r="AS45">
        <f>INDEX(_calc_누적빈도!AS:AS,$A45)-INDEX(_calc_누적빈도!AS:AS,$A45-기준600회_후보!$B$1)</f>
        <v>81</v>
      </c>
      <c r="AT45">
        <f>INDEX(_calc_누적빈도!AT:AT,$A45)-INDEX(_calc_누적빈도!AT:AT,$A45-기준600회_후보!$B$1)</f>
        <v>87</v>
      </c>
      <c r="AU45">
        <f>(RANK(_calc_라운드기준!B45,_calc_라운드기준!$B45:$AT45,0)+COUNTIFS(_calc_라운드기준!$B45:$AT45,_calc_라운드기준!B45,$B$1:$AT$1,"&lt;"&amp;1))-(RANK(B45,$B45:$AT45,0)+COUNTIFS($B45:$AT45,B45,$B$1:$AT$1,"&lt;"&amp;1))</f>
        <v>-10</v>
      </c>
      <c r="AV45">
        <f>(RANK(_calc_라운드기준!C45,_calc_라운드기준!$B45:$AT45,0)+COUNTIFS(_calc_라운드기준!$B45:$AT45,_calc_라운드기준!C45,$B$1:$AT$1,"&lt;"&amp;2))-(RANK(C45,$B45:$AT45,0)+COUNTIFS($B45:$AT45,C45,$B$1:$AT$1,"&lt;"&amp;2))</f>
        <v>5</v>
      </c>
      <c r="AW45">
        <f>(RANK(_calc_라운드기준!D45,_calc_라운드기준!$B45:$AT45,0)+COUNTIFS(_calc_라운드기준!$B45:$AT45,_calc_라운드기준!D45,$B$1:$AT$1,"&lt;"&amp;3))-(RANK(D45,$B45:$AT45,0)+COUNTIFS($B45:$AT45,D45,$B$1:$AT$1,"&lt;"&amp;3))</f>
        <v>-10</v>
      </c>
      <c r="AX45">
        <f>(RANK(_calc_라운드기준!E45,_calc_라운드기준!$B45:$AT45,0)+COUNTIFS(_calc_라운드기준!$B45:$AT45,_calc_라운드기준!E45,$B$1:$AT$1,"&lt;"&amp;4))-(RANK(E45,$B45:$AT45,0)+COUNTIFS($B45:$AT45,E45,$B$1:$AT$1,"&lt;"&amp;4))</f>
        <v>-10</v>
      </c>
      <c r="AY45">
        <f>(RANK(_calc_라운드기준!F45,_calc_라운드기준!$B45:$AT45,0)+COUNTIFS(_calc_라운드기준!$B45:$AT45,_calc_라운드기준!F45,$B$1:$AT$1,"&lt;"&amp;5))-(RANK(F45,$B45:$AT45,0)+COUNTIFS($B45:$AT45,F45,$B$1:$AT$1,"&lt;"&amp;5))</f>
        <v>-19</v>
      </c>
      <c r="AZ45">
        <f>(RANK(_calc_라운드기준!G45,_calc_라운드기준!$B45:$AT45,0)+COUNTIFS(_calc_라운드기준!$B45:$AT45,_calc_라운드기준!G45,$B$1:$AT$1,"&lt;"&amp;6))-(RANK(G45,$B45:$AT45,0)+COUNTIFS($B45:$AT45,G45,$B$1:$AT$1,"&lt;"&amp;6))</f>
        <v>10</v>
      </c>
      <c r="BA45">
        <f>(RANK(_calc_라운드기준!H45,_calc_라운드기준!$B45:$AT45,0)+COUNTIFS(_calc_라운드기준!$B45:$AT45,_calc_라운드기준!H45,$B$1:$AT$1,"&lt;"&amp;7))-(RANK(H45,$B45:$AT45,0)+COUNTIFS($B45:$AT45,H45,$B$1:$AT$1,"&lt;"&amp;7))</f>
        <v>-3</v>
      </c>
      <c r="BB45">
        <f>(RANK(_calc_라운드기준!I45,_calc_라운드기준!$B45:$AT45,0)+COUNTIFS(_calc_라운드기준!$B45:$AT45,_calc_라운드기준!I45,$B$1:$AT$1,"&lt;"&amp;8))-(RANK(I45,$B45:$AT45,0)+COUNTIFS($B45:$AT45,I45,$B$1:$AT$1,"&lt;"&amp;8))</f>
        <v>-20</v>
      </c>
      <c r="BC45">
        <f>(RANK(_calc_라운드기준!J45,_calc_라운드기준!$B45:$AT45,0)+COUNTIFS(_calc_라운드기준!$B45:$AT45,_calc_라운드기준!J45,$B$1:$AT$1,"&lt;"&amp;9))-(RANK(J45,$B45:$AT45,0)+COUNTIFS($B45:$AT45,J45,$B$1:$AT$1,"&lt;"&amp;9))</f>
        <v>-35</v>
      </c>
      <c r="BD45">
        <f>(RANK(_calc_라운드기준!K45,_calc_라운드기준!$B45:$AT45,0)+COUNTIFS(_calc_라운드기준!$B45:$AT45,_calc_라운드기준!K45,$B$1:$AT$1,"&lt;"&amp;10))-(RANK(K45,$B45:$AT45,0)+COUNTIFS($B45:$AT45,K45,$B$1:$AT$1,"&lt;"&amp;10))</f>
        <v>11</v>
      </c>
      <c r="BE45">
        <f>(RANK(_calc_라운드기준!L45,_calc_라운드기준!$B45:$AT45,0)+COUNTIFS(_calc_라운드기준!$B45:$AT45,_calc_라운드기준!L45,$B$1:$AT$1,"&lt;"&amp;11))-(RANK(L45,$B45:$AT45,0)+COUNTIFS($B45:$AT45,L45,$B$1:$AT$1,"&lt;"&amp;11))</f>
        <v>20</v>
      </c>
      <c r="BF45">
        <f>(RANK(_calc_라운드기준!M45,_calc_라운드기준!$B45:$AT45,0)+COUNTIFS(_calc_라운드기준!$B45:$AT45,_calc_라운드기준!M45,$B$1:$AT$1,"&lt;"&amp;12))-(RANK(M45,$B45:$AT45,0)+COUNTIFS($B45:$AT45,M45,$B$1:$AT$1,"&lt;"&amp;12))</f>
        <v>8</v>
      </c>
      <c r="BG45">
        <f>(RANK(_calc_라운드기준!N45,_calc_라운드기준!$B45:$AT45,0)+COUNTIFS(_calc_라운드기준!$B45:$AT45,_calc_라운드기준!N45,$B$1:$AT$1,"&lt;"&amp;13))-(RANK(N45,$B45:$AT45,0)+COUNTIFS($B45:$AT45,N45,$B$1:$AT$1,"&lt;"&amp;13))</f>
        <v>0</v>
      </c>
      <c r="BH45">
        <f>(RANK(_calc_라운드기준!O45,_calc_라운드기준!$B45:$AT45,0)+COUNTIFS(_calc_라운드기준!$B45:$AT45,_calc_라운드기준!O45,$B$1:$AT$1,"&lt;"&amp;14))-(RANK(O45,$B45:$AT45,0)+COUNTIFS($B45:$AT45,O45,$B$1:$AT$1,"&lt;"&amp;14))</f>
        <v>16</v>
      </c>
      <c r="BI45">
        <f>(RANK(_calc_라운드기준!P45,_calc_라운드기준!$B45:$AT45,0)+COUNTIFS(_calc_라운드기준!$B45:$AT45,_calc_라운드기준!P45,$B$1:$AT$1,"&lt;"&amp;15))-(RANK(P45,$B45:$AT45,0)+COUNTIFS($B45:$AT45,P45,$B$1:$AT$1,"&lt;"&amp;15))</f>
        <v>3</v>
      </c>
      <c r="BJ45">
        <f>(RANK(_calc_라운드기준!Q45,_calc_라운드기준!$B45:$AT45,0)+COUNTIFS(_calc_라운드기준!$B45:$AT45,_calc_라운드기준!Q45,$B$1:$AT$1,"&lt;"&amp;16))-(RANK(Q45,$B45:$AT45,0)+COUNTIFS($B45:$AT45,Q45,$B$1:$AT$1,"&lt;"&amp;16))</f>
        <v>-1</v>
      </c>
      <c r="BK45">
        <f>(RANK(_calc_라운드기준!R45,_calc_라운드기준!$B45:$AT45,0)+COUNTIFS(_calc_라운드기준!$B45:$AT45,_calc_라운드기준!R45,$B$1:$AT$1,"&lt;"&amp;17))-(RANK(R45,$B45:$AT45,0)+COUNTIFS($B45:$AT45,R45,$B$1:$AT$1,"&lt;"&amp;17))</f>
        <v>8</v>
      </c>
      <c r="BL45">
        <f>(RANK(_calc_라운드기준!S45,_calc_라운드기준!$B45:$AT45,0)+COUNTIFS(_calc_라운드기준!$B45:$AT45,_calc_라운드기준!S45,$B$1:$AT$1,"&lt;"&amp;18))-(RANK(S45,$B45:$AT45,0)+COUNTIFS($B45:$AT45,S45,$B$1:$AT$1,"&lt;"&amp;18))</f>
        <v>28</v>
      </c>
      <c r="BM45">
        <f>(RANK(_calc_라운드기준!T45,_calc_라운드기준!$B45:$AT45,0)+COUNTIFS(_calc_라운드기준!$B45:$AT45,_calc_라운드기준!T45,$B$1:$AT$1,"&lt;"&amp;19))-(RANK(T45,$B45:$AT45,0)+COUNTIFS($B45:$AT45,T45,$B$1:$AT$1,"&lt;"&amp;19))</f>
        <v>18</v>
      </c>
      <c r="BN45">
        <f>(RANK(_calc_라운드기준!U45,_calc_라운드기준!$B45:$AT45,0)+COUNTIFS(_calc_라운드기준!$B45:$AT45,_calc_라운드기준!U45,$B$1:$AT$1,"&lt;"&amp;20))-(RANK(U45,$B45:$AT45,0)+COUNTIFS($B45:$AT45,U45,$B$1:$AT$1,"&lt;"&amp;20))</f>
        <v>-25</v>
      </c>
      <c r="BO45">
        <f>(RANK(_calc_라운드기준!V45,_calc_라운드기준!$B45:$AT45,0)+COUNTIFS(_calc_라운드기준!$B45:$AT45,_calc_라운드기준!V45,$B$1:$AT$1,"&lt;"&amp;21))-(RANK(V45,$B45:$AT45,0)+COUNTIFS($B45:$AT45,V45,$B$1:$AT$1,"&lt;"&amp;21))</f>
        <v>33</v>
      </c>
      <c r="BP45">
        <f>(RANK(_calc_라운드기준!W45,_calc_라운드기준!$B45:$AT45,0)+COUNTIFS(_calc_라운드기준!$B45:$AT45,_calc_라운드기준!W45,$B$1:$AT$1,"&lt;"&amp;22))-(RANK(W45,$B45:$AT45,0)+COUNTIFS($B45:$AT45,W45,$B$1:$AT$1,"&lt;"&amp;22))</f>
        <v>1</v>
      </c>
      <c r="BQ45">
        <f>(RANK(_calc_라운드기준!X45,_calc_라운드기준!$B45:$AT45,0)+COUNTIFS(_calc_라운드기준!$B45:$AT45,_calc_라운드기준!X45,$B$1:$AT$1,"&lt;"&amp;23))-(RANK(X45,$B45:$AT45,0)+COUNTIFS($B45:$AT45,X45,$B$1:$AT$1,"&lt;"&amp;23))</f>
        <v>-27</v>
      </c>
      <c r="BR45">
        <f>(RANK(_calc_라운드기준!Y45,_calc_라운드기준!$B45:$AT45,0)+COUNTIFS(_calc_라운드기준!$B45:$AT45,_calc_라운드기준!Y45,$B$1:$AT$1,"&lt;"&amp;24))-(RANK(Y45,$B45:$AT45,0)+COUNTIFS($B45:$AT45,Y45,$B$1:$AT$1,"&lt;"&amp;24))</f>
        <v>-6</v>
      </c>
      <c r="BS45">
        <f>(RANK(_calc_라운드기준!Z45,_calc_라운드기준!$B45:$AT45,0)+COUNTIFS(_calc_라운드기준!$B45:$AT45,_calc_라운드기준!Z45,$B$1:$AT$1,"&lt;"&amp;25))-(RANK(Z45,$B45:$AT45,0)+COUNTIFS($B45:$AT45,Z45,$B$1:$AT$1,"&lt;"&amp;25))</f>
        <v>-29</v>
      </c>
      <c r="BT45">
        <f>(RANK(_calc_라운드기준!AA45,_calc_라운드기준!$B45:$AT45,0)+COUNTIFS(_calc_라운드기준!$B45:$AT45,_calc_라운드기준!AA45,$B$1:$AT$1,"&lt;"&amp;26))-(RANK(AA45,$B45:$AT45,0)+COUNTIFS($B45:$AT45,AA45,$B$1:$AT$1,"&lt;"&amp;26))</f>
        <v>-10</v>
      </c>
      <c r="BU45">
        <f>(RANK(_calc_라운드기준!AB45,_calc_라운드기준!$B45:$AT45,0)+COUNTIFS(_calc_라운드기준!$B45:$AT45,_calc_라운드기준!AB45,$B$1:$AT$1,"&lt;"&amp;27))-(RANK(AB45,$B45:$AT45,0)+COUNTIFS($B45:$AT45,AB45,$B$1:$AT$1,"&lt;"&amp;27))</f>
        <v>-16</v>
      </c>
      <c r="BV45">
        <f>(RANK(_calc_라운드기준!AC45,_calc_라운드기준!$B45:$AT45,0)+COUNTIFS(_calc_라운드기준!$B45:$AT45,_calc_라운드기준!AC45,$B$1:$AT$1,"&lt;"&amp;28))-(RANK(AC45,$B45:$AT45,0)+COUNTIFS($B45:$AT45,AC45,$B$1:$AT$1,"&lt;"&amp;28))</f>
        <v>-3</v>
      </c>
      <c r="BW45">
        <f>(RANK(_calc_라운드기준!AD45,_calc_라운드기준!$B45:$AT45,0)+COUNTIFS(_calc_라운드기준!$B45:$AT45,_calc_라운드기준!AD45,$B$1:$AT$1,"&lt;"&amp;29))-(RANK(AD45,$B45:$AT45,0)+COUNTIFS($B45:$AT45,AD45,$B$1:$AT$1,"&lt;"&amp;29))</f>
        <v>-21</v>
      </c>
      <c r="BX45">
        <f>(RANK(_calc_라운드기준!AE45,_calc_라운드기준!$B45:$AT45,0)+COUNTIFS(_calc_라운드기준!$B45:$AT45,_calc_라운드기준!AE45,$B$1:$AT$1,"&lt;"&amp;30))-(RANK(AE45,$B45:$AT45,0)+COUNTIFS($B45:$AT45,AE45,$B$1:$AT$1,"&lt;"&amp;30))</f>
        <v>0</v>
      </c>
      <c r="BY45">
        <f>(RANK(_calc_라운드기준!AF45,_calc_라운드기준!$B45:$AT45,0)+COUNTIFS(_calc_라운드기준!$B45:$AT45,_calc_라운드기준!AF45,$B$1:$AT$1,"&lt;"&amp;31))-(RANK(AF45,$B45:$AT45,0)+COUNTIFS($B45:$AT45,AF45,$B$1:$AT$1,"&lt;"&amp;31))</f>
        <v>6</v>
      </c>
      <c r="BZ45">
        <f>(RANK(_calc_라운드기준!AG45,_calc_라운드기준!$B45:$AT45,0)+COUNTIFS(_calc_라운드기준!$B45:$AT45,_calc_라운드기준!AG45,$B$1:$AT$1,"&lt;"&amp;32))-(RANK(AG45,$B45:$AT45,0)+COUNTIFS($B45:$AT45,AG45,$B$1:$AT$1,"&lt;"&amp;32))</f>
        <v>-21</v>
      </c>
      <c r="CA45">
        <f>(RANK(_calc_라운드기준!AH45,_calc_라운드기준!$B45:$AT45,0)+COUNTIFS(_calc_라운드기준!$B45:$AT45,_calc_라운드기준!AH45,$B$1:$AT$1,"&lt;"&amp;33))-(RANK(AH45,$B45:$AT45,0)+COUNTIFS($B45:$AT45,AH45,$B$1:$AT$1,"&lt;"&amp;33))</f>
        <v>27</v>
      </c>
      <c r="CB45">
        <f>(RANK(_calc_라운드기준!AI45,_calc_라운드기준!$B45:$AT45,0)+COUNTIFS(_calc_라운드기준!$B45:$AT45,_calc_라운드기준!AI45,$B$1:$AT$1,"&lt;"&amp;34))-(RANK(AI45,$B45:$AT45,0)+COUNTIFS($B45:$AT45,AI45,$B$1:$AT$1,"&lt;"&amp;34))</f>
        <v>27</v>
      </c>
      <c r="CC45">
        <f>(RANK(_calc_라운드기준!AJ45,_calc_라운드기준!$B45:$AT45,0)+COUNTIFS(_calc_라운드기준!$B45:$AT45,_calc_라운드기준!AJ45,$B$1:$AT$1,"&lt;"&amp;35))-(RANK(AJ45,$B45:$AT45,0)+COUNTIFS($B45:$AT45,AJ45,$B$1:$AT$1,"&lt;"&amp;35))</f>
        <v>4</v>
      </c>
      <c r="CD45">
        <f>(RANK(_calc_라운드기준!AK45,_calc_라운드기준!$B45:$AT45,0)+COUNTIFS(_calc_라운드기준!$B45:$AT45,_calc_라운드기준!AK45,$B$1:$AT$1,"&lt;"&amp;36))-(RANK(AK45,$B45:$AT45,0)+COUNTIFS($B45:$AT45,AK45,$B$1:$AT$1,"&lt;"&amp;36))</f>
        <v>8</v>
      </c>
      <c r="CE45">
        <f>(RANK(_calc_라운드기준!AL45,_calc_라운드기준!$B45:$AT45,0)+COUNTIFS(_calc_라운드기준!$B45:$AT45,_calc_라운드기준!AL45,$B$1:$AT$1,"&lt;"&amp;37))-(RANK(AL45,$B45:$AT45,0)+COUNTIFS($B45:$AT45,AL45,$B$1:$AT$1,"&lt;"&amp;37))</f>
        <v>-25</v>
      </c>
      <c r="CF45">
        <f>(RANK(_calc_라운드기준!AM45,_calc_라운드기준!$B45:$AT45,0)+COUNTIFS(_calc_라운드기준!$B45:$AT45,_calc_라운드기준!AM45,$B$1:$AT$1,"&lt;"&amp;38))-(RANK(AM45,$B45:$AT45,0)+COUNTIFS($B45:$AT45,AM45,$B$1:$AT$1,"&lt;"&amp;38))</f>
        <v>2</v>
      </c>
      <c r="CG45">
        <f>(RANK(_calc_라운드기준!AN45,_calc_라운드기준!$B45:$AT45,0)+COUNTIFS(_calc_라운드기준!$B45:$AT45,_calc_라운드기준!AN45,$B$1:$AT$1,"&lt;"&amp;39))-(RANK(AN45,$B45:$AT45,0)+COUNTIFS($B45:$AT45,AN45,$B$1:$AT$1,"&lt;"&amp;39))</f>
        <v>-5</v>
      </c>
      <c r="CH45">
        <f>(RANK(_calc_라운드기준!AO45,_calc_라운드기준!$B45:$AT45,0)+COUNTIFS(_calc_라운드기준!$B45:$AT45,_calc_라운드기준!AO45,$B$1:$AT$1,"&lt;"&amp;40))-(RANK(AO45,$B45:$AT45,0)+COUNTIFS($B45:$AT45,AO45,$B$1:$AT$1,"&lt;"&amp;40))</f>
        <v>-16</v>
      </c>
      <c r="CI45">
        <f>(RANK(_calc_라운드기준!AP45,_calc_라운드기준!$B45:$AT45,0)+COUNTIFS(_calc_라운드기준!$B45:$AT45,_calc_라운드기준!AP45,$B$1:$AT$1,"&lt;"&amp;41))-(RANK(AP45,$B45:$AT45,0)+COUNTIFS($B45:$AT45,AP45,$B$1:$AT$1,"&lt;"&amp;41))</f>
        <v>6</v>
      </c>
      <c r="CJ45">
        <f>(RANK(_calc_라운드기준!AQ45,_calc_라운드기준!$B45:$AT45,0)+COUNTIFS(_calc_라운드기준!$B45:$AT45,_calc_라운드기준!AQ45,$B$1:$AT$1,"&lt;"&amp;42))-(RANK(AQ45,$B45:$AT45,0)+COUNTIFS($B45:$AT45,AQ45,$B$1:$AT$1,"&lt;"&amp;42))</f>
        <v>-1</v>
      </c>
      <c r="CK45">
        <f>(RANK(_calc_라운드기준!AR45,_calc_라운드기준!$B45:$AT45,0)+COUNTIFS(_calc_라운드기준!$B45:$AT45,_calc_라운드기준!AR45,$B$1:$AT$1,"&lt;"&amp;43))-(RANK(AR45,$B45:$AT45,0)+COUNTIFS($B45:$AT45,AR45,$B$1:$AT$1,"&lt;"&amp;43))</f>
        <v>20</v>
      </c>
      <c r="CL45">
        <f>(RANK(_calc_라운드기준!AS45,_calc_라운드기준!$B45:$AT45,0)+COUNTIFS(_calc_라운드기준!$B45:$AT45,_calc_라운드기준!AS45,$B$1:$AT$1,"&lt;"&amp;44))-(RANK(AS45,$B45:$AT45,0)+COUNTIFS($B45:$AT45,AS45,$B$1:$AT$1,"&lt;"&amp;44))</f>
        <v>25</v>
      </c>
      <c r="CM45">
        <f>(RANK(_calc_라운드기준!AT45,_calc_라운드기준!$B45:$AT45,0)+COUNTIFS(_calc_라운드기준!$B45:$AT45,_calc_라운드기준!AT45,$B$1:$AT$1,"&lt;"&amp;45))-(RANK(AT45,$B45:$AT45,0)+COUNTIFS($B45:$AT45,AT45,$B$1:$AT$1,"&lt;"&amp;45))</f>
        <v>27</v>
      </c>
      <c r="CN45">
        <f t="shared" si="45"/>
        <v>31</v>
      </c>
      <c r="CO45">
        <f t="shared" si="46"/>
        <v>18</v>
      </c>
      <c r="CP45">
        <f t="shared" si="47"/>
        <v>32</v>
      </c>
      <c r="CQ45">
        <f t="shared" si="48"/>
        <v>33</v>
      </c>
      <c r="CR45">
        <f t="shared" si="49"/>
        <v>37</v>
      </c>
      <c r="CS45">
        <f t="shared" si="50"/>
        <v>12</v>
      </c>
      <c r="CT45">
        <f t="shared" si="51"/>
        <v>27</v>
      </c>
      <c r="CU45">
        <f t="shared" si="52"/>
        <v>38</v>
      </c>
      <c r="CV45">
        <f t="shared" si="53"/>
        <v>45</v>
      </c>
      <c r="CW45">
        <f t="shared" si="54"/>
        <v>11</v>
      </c>
      <c r="CX45">
        <f t="shared" si="55"/>
        <v>7</v>
      </c>
      <c r="CY45">
        <f t="shared" si="56"/>
        <v>13</v>
      </c>
      <c r="CZ45">
        <f t="shared" si="57"/>
        <v>23</v>
      </c>
      <c r="DA45">
        <f t="shared" si="58"/>
        <v>10</v>
      </c>
      <c r="DB45">
        <f t="shared" si="59"/>
        <v>20</v>
      </c>
      <c r="DC45">
        <f t="shared" si="60"/>
        <v>25</v>
      </c>
      <c r="DD45">
        <f t="shared" si="61"/>
        <v>14</v>
      </c>
      <c r="DE45">
        <f t="shared" si="62"/>
        <v>2</v>
      </c>
      <c r="DF45">
        <f t="shared" si="63"/>
        <v>9</v>
      </c>
      <c r="DG45">
        <f t="shared" si="64"/>
        <v>41</v>
      </c>
      <c r="DH45">
        <f t="shared" si="65"/>
        <v>1</v>
      </c>
      <c r="DI45">
        <f t="shared" si="66"/>
        <v>22</v>
      </c>
      <c r="DJ45">
        <f t="shared" si="67"/>
        <v>43</v>
      </c>
      <c r="DK45">
        <f t="shared" si="68"/>
        <v>30</v>
      </c>
      <c r="DL45">
        <f t="shared" si="69"/>
        <v>44</v>
      </c>
      <c r="DM45">
        <f t="shared" si="70"/>
        <v>34</v>
      </c>
      <c r="DN45">
        <f t="shared" si="71"/>
        <v>35</v>
      </c>
      <c r="DO45">
        <f t="shared" si="72"/>
        <v>28</v>
      </c>
      <c r="DP45">
        <f t="shared" si="73"/>
        <v>39</v>
      </c>
      <c r="DQ45">
        <f t="shared" si="74"/>
        <v>24</v>
      </c>
      <c r="DR45">
        <f t="shared" si="75"/>
        <v>16</v>
      </c>
      <c r="DS45">
        <f t="shared" si="76"/>
        <v>40</v>
      </c>
      <c r="DT45">
        <f t="shared" si="77"/>
        <v>3</v>
      </c>
      <c r="DU45">
        <f t="shared" si="78"/>
        <v>4</v>
      </c>
      <c r="DV45">
        <f t="shared" si="79"/>
        <v>19</v>
      </c>
      <c r="DW45">
        <f t="shared" si="80"/>
        <v>15</v>
      </c>
      <c r="DX45">
        <f t="shared" si="81"/>
        <v>42</v>
      </c>
      <c r="DY45">
        <f t="shared" si="82"/>
        <v>21</v>
      </c>
      <c r="DZ45">
        <f t="shared" si="83"/>
        <v>29</v>
      </c>
      <c r="EA45">
        <f t="shared" si="84"/>
        <v>36</v>
      </c>
      <c r="EB45">
        <f t="shared" si="85"/>
        <v>17</v>
      </c>
      <c r="EC45">
        <f t="shared" si="86"/>
        <v>26</v>
      </c>
      <c r="ED45">
        <f t="shared" si="87"/>
        <v>8</v>
      </c>
      <c r="EE45">
        <f t="shared" si="88"/>
        <v>6</v>
      </c>
      <c r="EF45">
        <f t="shared" si="89"/>
        <v>5</v>
      </c>
    </row>
    <row r="46" spans="1:136" ht="16.5" customHeight="1">
      <c r="A46">
        <f>_calc_라운드기준!A46</f>
        <v>1200</v>
      </c>
      <c r="B46">
        <f>INDEX(_calc_누적빈도!B:B,$A46)-INDEX(_calc_누적빈도!B:B,$A46-기준600회_후보!$B$1)</f>
        <v>73</v>
      </c>
      <c r="C46">
        <f>INDEX(_calc_누적빈도!C:C,$A46)-INDEX(_calc_누적빈도!C:C,$A46-기준600회_후보!$B$1)</f>
        <v>75</v>
      </c>
      <c r="D46">
        <f>INDEX(_calc_누적빈도!D:D,$A46)-INDEX(_calc_누적빈도!D:D,$A46-기준600회_후보!$B$1)</f>
        <v>87</v>
      </c>
      <c r="E46">
        <f>INDEX(_calc_누적빈도!E:E,$A46)-INDEX(_calc_누적빈도!E:E,$A46-기준600회_후보!$B$1)</f>
        <v>71</v>
      </c>
      <c r="F46">
        <f>INDEX(_calc_누적빈도!F:F,$A46)-INDEX(_calc_누적빈도!F:F,$A46-기준600회_후보!$B$1)</f>
        <v>64</v>
      </c>
      <c r="G46">
        <f>INDEX(_calc_누적빈도!G:G,$A46)-INDEX(_calc_누적빈도!G:G,$A46-기준600회_후보!$B$1)</f>
        <v>91</v>
      </c>
      <c r="H46">
        <f>INDEX(_calc_누적빈도!H:H,$A46)-INDEX(_calc_누적빈도!H:H,$A46-기준600회_후보!$B$1)</f>
        <v>91</v>
      </c>
      <c r="I46">
        <f>INDEX(_calc_누적빈도!I:I,$A46)-INDEX(_calc_누적빈도!I:I,$A46-기준600회_후보!$B$1)</f>
        <v>71</v>
      </c>
      <c r="J46">
        <f>INDEX(_calc_누적빈도!J:J,$A46)-INDEX(_calc_누적빈도!J:J,$A46-기준600회_후보!$B$1)</f>
        <v>70</v>
      </c>
      <c r="K46">
        <f>INDEX(_calc_누적빈도!K:K,$A46)-INDEX(_calc_누적빈도!K:K,$A46-기준600회_후보!$B$1)</f>
        <v>76</v>
      </c>
      <c r="L46">
        <f>INDEX(_calc_누적빈도!L:L,$A46)-INDEX(_calc_누적빈도!L:L,$A46-기준600회_후보!$B$1)</f>
        <v>86</v>
      </c>
      <c r="M46">
        <f>INDEX(_calc_누적빈도!M:M,$A46)-INDEX(_calc_누적빈도!M:M,$A46-기준600회_후보!$B$1)</f>
        <v>96</v>
      </c>
      <c r="N46">
        <f>INDEX(_calc_누적빈도!N:N,$A46)-INDEX(_calc_누적빈도!N:N,$A46-기준600회_후보!$B$1)</f>
        <v>89</v>
      </c>
      <c r="O46">
        <f>INDEX(_calc_누적빈도!O:O,$A46)-INDEX(_calc_누적빈도!O:O,$A46-기준600회_후보!$B$1)</f>
        <v>80</v>
      </c>
      <c r="P46">
        <f>INDEX(_calc_누적빈도!P:P,$A46)-INDEX(_calc_누적빈도!P:P,$A46-기준600회_후보!$B$1)</f>
        <v>85</v>
      </c>
      <c r="Q46">
        <f>INDEX(_calc_누적빈도!Q:Q,$A46)-INDEX(_calc_누적빈도!Q:Q,$A46-기준600회_후보!$B$1)</f>
        <v>93</v>
      </c>
      <c r="R46">
        <f>INDEX(_calc_누적빈도!R:R,$A46)-INDEX(_calc_누적빈도!R:R,$A46-기준600회_후보!$B$1)</f>
        <v>77</v>
      </c>
      <c r="S46">
        <f>INDEX(_calc_누적빈도!S:S,$A46)-INDEX(_calc_누적빈도!S:S,$A46-기준600회_후보!$B$1)</f>
        <v>90</v>
      </c>
      <c r="T46">
        <f>INDEX(_calc_누적빈도!T:T,$A46)-INDEX(_calc_누적빈도!T:T,$A46-기준600회_후보!$B$1)</f>
        <v>90</v>
      </c>
      <c r="U46">
        <f>INDEX(_calc_누적빈도!U:U,$A46)-INDEX(_calc_누적빈도!U:U,$A46-기준600회_후보!$B$1)</f>
        <v>64</v>
      </c>
      <c r="V46">
        <f>INDEX(_calc_누적빈도!V:V,$A46)-INDEX(_calc_누적빈도!V:V,$A46-기준600회_후보!$B$1)</f>
        <v>93</v>
      </c>
      <c r="W46">
        <f>INDEX(_calc_누적빈도!W:W,$A46)-INDEX(_calc_누적빈도!W:W,$A46-기준600회_후보!$B$1)</f>
        <v>69</v>
      </c>
      <c r="X46">
        <f>INDEX(_calc_누적빈도!X:X,$A46)-INDEX(_calc_누적빈도!X:X,$A46-기준600회_후보!$B$1)</f>
        <v>71</v>
      </c>
      <c r="Y46">
        <f>INDEX(_calc_누적빈도!Y:Y,$A46)-INDEX(_calc_누적빈도!Y:Y,$A46-기준600회_후보!$B$1)</f>
        <v>82</v>
      </c>
      <c r="Z46">
        <f>INDEX(_calc_누적빈도!Z:Z,$A46)-INDEX(_calc_누적빈도!Z:Z,$A46-기준600회_후보!$B$1)</f>
        <v>66</v>
      </c>
      <c r="AA46">
        <f>INDEX(_calc_누적빈도!AA:AA,$A46)-INDEX(_calc_누적빈도!AA:AA,$A46-기준600회_후보!$B$1)</f>
        <v>76</v>
      </c>
      <c r="AB46">
        <f>INDEX(_calc_누적빈도!AB:AB,$A46)-INDEX(_calc_누적빈도!AB:AB,$A46-기준600회_후보!$B$1)</f>
        <v>82</v>
      </c>
      <c r="AC46">
        <f>INDEX(_calc_누적빈도!AC:AC,$A46)-INDEX(_calc_누적빈도!AC:AC,$A46-기준600회_후보!$B$1)</f>
        <v>83</v>
      </c>
      <c r="AD46">
        <f>INDEX(_calc_누적빈도!AD:AD,$A46)-INDEX(_calc_누적빈도!AD:AD,$A46-기준600회_후보!$B$1)</f>
        <v>73</v>
      </c>
      <c r="AE46">
        <f>INDEX(_calc_누적빈도!AE:AE,$A46)-INDEX(_calc_누적빈도!AE:AE,$A46-기준600회_후보!$B$1)</f>
        <v>80</v>
      </c>
      <c r="AF46">
        <f>INDEX(_calc_누적빈도!AF:AF,$A46)-INDEX(_calc_누적빈도!AF:AF,$A46-기준600회_후보!$B$1)</f>
        <v>80</v>
      </c>
      <c r="AG46">
        <f>INDEX(_calc_누적빈도!AG:AG,$A46)-INDEX(_calc_누적빈도!AG:AG,$A46-기준600회_후보!$B$1)</f>
        <v>65</v>
      </c>
      <c r="AH46">
        <f>INDEX(_calc_누적빈도!AH:AH,$A46)-INDEX(_calc_누적빈도!AH:AH,$A46-기준600회_후보!$B$1)</f>
        <v>95</v>
      </c>
      <c r="AI46">
        <f>INDEX(_calc_누적빈도!AI:AI,$A46)-INDEX(_calc_누적빈도!AI:AI,$A46-기준600회_후보!$B$1)</f>
        <v>85</v>
      </c>
      <c r="AJ46">
        <f>INDEX(_calc_누적빈도!AJ:AJ,$A46)-INDEX(_calc_누적빈도!AJ:AJ,$A46-기준600회_후보!$B$1)</f>
        <v>78</v>
      </c>
      <c r="AK46">
        <f>INDEX(_calc_누적빈도!AK:AK,$A46)-INDEX(_calc_누적빈도!AK:AK,$A46-기준600회_후보!$B$1)</f>
        <v>81</v>
      </c>
      <c r="AL46">
        <f>INDEX(_calc_누적빈도!AL:AL,$A46)-INDEX(_calc_누적빈도!AL:AL,$A46-기준600회_후보!$B$1)</f>
        <v>75</v>
      </c>
      <c r="AM46">
        <f>INDEX(_calc_누적빈도!AM:AM,$A46)-INDEX(_calc_누적빈도!AM:AM,$A46-기준600회_후보!$B$1)</f>
        <v>92</v>
      </c>
      <c r="AN46">
        <f>INDEX(_calc_누적빈도!AN:AN,$A46)-INDEX(_calc_누적빈도!AN:AN,$A46-기준600회_후보!$B$1)</f>
        <v>86</v>
      </c>
      <c r="AO46">
        <f>INDEX(_calc_누적빈도!AO:AO,$A46)-INDEX(_calc_누적빈도!AO:AO,$A46-기준600회_후보!$B$1)</f>
        <v>71</v>
      </c>
      <c r="AP46">
        <f>INDEX(_calc_누적빈도!AP:AP,$A46)-INDEX(_calc_누적빈도!AP:AP,$A46-기준600회_후보!$B$1)</f>
        <v>75</v>
      </c>
      <c r="AQ46">
        <f>INDEX(_calc_누적빈도!AQ:AQ,$A46)-INDEX(_calc_누적빈도!AQ:AQ,$A46-기준600회_후보!$B$1)</f>
        <v>75</v>
      </c>
      <c r="AR46">
        <f>INDEX(_calc_누적빈도!AR:AR,$A46)-INDEX(_calc_누적빈도!AR:AR,$A46-기준600회_후보!$B$1)</f>
        <v>80</v>
      </c>
      <c r="AS46">
        <f>INDEX(_calc_누적빈도!AS:AS,$A46)-INDEX(_calc_누적빈도!AS:AS,$A46-기준600회_후보!$B$1)</f>
        <v>81</v>
      </c>
      <c r="AT46">
        <f>INDEX(_calc_누적빈도!AT:AT,$A46)-INDEX(_calc_누적빈도!AT:AT,$A46-기준600회_후보!$B$1)</f>
        <v>87</v>
      </c>
      <c r="AU46">
        <f>(RANK(_calc_라운드기준!B46,_calc_라운드기준!$B46:$AT46,0)+COUNTIFS(_calc_라운드기준!$B46:$AT46,_calc_라운드기준!B46,$B$1:$AT$1,"&lt;"&amp;1))-(RANK(B46,$B46:$AT46,0)+COUNTIFS($B46:$AT46,B46,$B$1:$AT$1,"&lt;"&amp;1))</f>
        <v>-1</v>
      </c>
      <c r="AV46">
        <f>(RANK(_calc_라운드기준!C46,_calc_라운드기준!$B46:$AT46,0)+COUNTIFS(_calc_라운드기준!$B46:$AT46,_calc_라운드기준!C46,$B$1:$AT$1,"&lt;"&amp;2))-(RANK(C46,$B46:$AT46,0)+COUNTIFS($B46:$AT46,C46,$B$1:$AT$1,"&lt;"&amp;2))</f>
        <v>9</v>
      </c>
      <c r="AW46">
        <f>(RANK(_calc_라운드기준!D46,_calc_라운드기준!$B46:$AT46,0)+COUNTIFS(_calc_라운드기준!$B46:$AT46,_calc_라운드기준!D46,$B$1:$AT$1,"&lt;"&amp;3))-(RANK(D46,$B46:$AT46,0)+COUNTIFS($B46:$AT46,D46,$B$1:$AT$1,"&lt;"&amp;3))</f>
        <v>-10</v>
      </c>
      <c r="AX46">
        <f>(RANK(_calc_라운드기준!E46,_calc_라운드기준!$B46:$AT46,0)+COUNTIFS(_calc_라운드기준!$B46:$AT46,_calc_라운드기준!E46,$B$1:$AT$1,"&lt;"&amp;4))-(RANK(E46,$B46:$AT46,0)+COUNTIFS($B46:$AT46,E46,$B$1:$AT$1,"&lt;"&amp;4))</f>
        <v>-2</v>
      </c>
      <c r="AY46">
        <f>(RANK(_calc_라운드기준!F46,_calc_라운드기준!$B46:$AT46,0)+COUNTIFS(_calc_라운드기준!$B46:$AT46,_calc_라운드기준!F46,$B$1:$AT$1,"&lt;"&amp;5))-(RANK(F46,$B46:$AT46,0)+COUNTIFS($B46:$AT46,F46,$B$1:$AT$1,"&lt;"&amp;5))</f>
        <v>-21</v>
      </c>
      <c r="AZ46">
        <f>(RANK(_calc_라운드기준!G46,_calc_라운드기준!$B46:$AT46,0)+COUNTIFS(_calc_라운드기준!$B46:$AT46,_calc_라운드기준!G46,$B$1:$AT$1,"&lt;"&amp;6))-(RANK(G46,$B46:$AT46,0)+COUNTIFS($B46:$AT46,G46,$B$1:$AT$1,"&lt;"&amp;6))</f>
        <v>11</v>
      </c>
      <c r="BA46">
        <f>(RANK(_calc_라운드기준!H46,_calc_라운드기준!$B46:$AT46,0)+COUNTIFS(_calc_라운드기준!$B46:$AT46,_calc_라운드기준!H46,$B$1:$AT$1,"&lt;"&amp;7))-(RANK(H46,$B46:$AT46,0)+COUNTIFS($B46:$AT46,H46,$B$1:$AT$1,"&lt;"&amp;7))</f>
        <v>-2</v>
      </c>
      <c r="BB46">
        <f>(RANK(_calc_라운드기준!I46,_calc_라운드기준!$B46:$AT46,0)+COUNTIFS(_calc_라운드기준!$B46:$AT46,_calc_라운드기준!I46,$B$1:$AT$1,"&lt;"&amp;8))-(RANK(I46,$B46:$AT46,0)+COUNTIFS($B46:$AT46,I46,$B$1:$AT$1,"&lt;"&amp;8))</f>
        <v>-28</v>
      </c>
      <c r="BC46">
        <f>(RANK(_calc_라운드기준!J46,_calc_라운드기준!$B46:$AT46,0)+COUNTIFS(_calc_라운드기준!$B46:$AT46,_calc_라운드기준!J46,$B$1:$AT$1,"&lt;"&amp;9))-(RANK(J46,$B46:$AT46,0)+COUNTIFS($B46:$AT46,J46,$B$1:$AT$1,"&lt;"&amp;9))</f>
        <v>-38</v>
      </c>
      <c r="BD46">
        <f>(RANK(_calc_라운드기준!K46,_calc_라운드기준!$B46:$AT46,0)+COUNTIFS(_calc_라운드기준!$B46:$AT46,_calc_라운드기준!K46,$B$1:$AT$1,"&lt;"&amp;10))-(RANK(K46,$B46:$AT46,0)+COUNTIFS($B46:$AT46,K46,$B$1:$AT$1,"&lt;"&amp;10))</f>
        <v>12</v>
      </c>
      <c r="BE46">
        <f>(RANK(_calc_라운드기준!L46,_calc_라운드기준!$B46:$AT46,0)+COUNTIFS(_calc_라운드기준!$B46:$AT46,_calc_라운드기준!L46,$B$1:$AT$1,"&lt;"&amp;11))-(RANK(L46,$B46:$AT46,0)+COUNTIFS($B46:$AT46,L46,$B$1:$AT$1,"&lt;"&amp;11))</f>
        <v>22</v>
      </c>
      <c r="BF46">
        <f>(RANK(_calc_라운드기준!M46,_calc_라운드기준!$B46:$AT46,0)+COUNTIFS(_calc_라운드기준!$B46:$AT46,_calc_라운드기준!M46,$B$1:$AT$1,"&lt;"&amp;12))-(RANK(M46,$B46:$AT46,0)+COUNTIFS($B46:$AT46,M46,$B$1:$AT$1,"&lt;"&amp;12))</f>
        <v>9</v>
      </c>
      <c r="BG46">
        <f>(RANK(_calc_라운드기준!N46,_calc_라운드기준!$B46:$AT46,0)+COUNTIFS(_calc_라운드기준!$B46:$AT46,_calc_라운드기준!N46,$B$1:$AT$1,"&lt;"&amp;13))-(RANK(N46,$B46:$AT46,0)+COUNTIFS($B46:$AT46,N46,$B$1:$AT$1,"&lt;"&amp;13))</f>
        <v>1</v>
      </c>
      <c r="BH46">
        <f>(RANK(_calc_라운드기준!O46,_calc_라운드기준!$B46:$AT46,0)+COUNTIFS(_calc_라운드기준!$B46:$AT46,_calc_라운드기준!O46,$B$1:$AT$1,"&lt;"&amp;14))-(RANK(O46,$B46:$AT46,0)+COUNTIFS($B46:$AT46,O46,$B$1:$AT$1,"&lt;"&amp;14))</f>
        <v>19</v>
      </c>
      <c r="BI46">
        <f>(RANK(_calc_라운드기준!P46,_calc_라운드기준!$B46:$AT46,0)+COUNTIFS(_calc_라운드기준!$B46:$AT46,_calc_라운드기준!P46,$B$1:$AT$1,"&lt;"&amp;15))-(RANK(P46,$B46:$AT46,0)+COUNTIFS($B46:$AT46,P46,$B$1:$AT$1,"&lt;"&amp;15))</f>
        <v>3</v>
      </c>
      <c r="BJ46">
        <f>(RANK(_calc_라운드기준!Q46,_calc_라운드기준!$B46:$AT46,0)+COUNTIFS(_calc_라운드기준!$B46:$AT46,_calc_라운드기준!Q46,$B$1:$AT$1,"&lt;"&amp;16))-(RANK(Q46,$B46:$AT46,0)+COUNTIFS($B46:$AT46,Q46,$B$1:$AT$1,"&lt;"&amp;16))</f>
        <v>3</v>
      </c>
      <c r="BK46">
        <f>(RANK(_calc_라운드기준!R46,_calc_라운드기준!$B46:$AT46,0)+COUNTIFS(_calc_라운드기준!$B46:$AT46,_calc_라운드기준!R46,$B$1:$AT$1,"&lt;"&amp;17))-(RANK(R46,$B46:$AT46,0)+COUNTIFS($B46:$AT46,R46,$B$1:$AT$1,"&lt;"&amp;17))</f>
        <v>9</v>
      </c>
      <c r="BL46">
        <f>(RANK(_calc_라운드기준!S46,_calc_라운드기준!$B46:$AT46,0)+COUNTIFS(_calc_라운드기준!$B46:$AT46,_calc_라운드기준!S46,$B$1:$AT$1,"&lt;"&amp;18))-(RANK(S46,$B46:$AT46,0)+COUNTIFS($B46:$AT46,S46,$B$1:$AT$1,"&lt;"&amp;18))</f>
        <v>16</v>
      </c>
      <c r="BM46">
        <f>(RANK(_calc_라운드기준!T46,_calc_라운드기준!$B46:$AT46,0)+COUNTIFS(_calc_라운드기준!$B46:$AT46,_calc_라운드기준!T46,$B$1:$AT$1,"&lt;"&amp;19))-(RANK(T46,$B46:$AT46,0)+COUNTIFS($B46:$AT46,T46,$B$1:$AT$1,"&lt;"&amp;19))</f>
        <v>16</v>
      </c>
      <c r="BN46">
        <f>(RANK(_calc_라운드기준!U46,_calc_라운드기준!$B46:$AT46,0)+COUNTIFS(_calc_라운드기준!$B46:$AT46,_calc_라운드기준!U46,$B$1:$AT$1,"&lt;"&amp;20))-(RANK(U46,$B46:$AT46,0)+COUNTIFS($B46:$AT46,U46,$B$1:$AT$1,"&lt;"&amp;20))</f>
        <v>-19</v>
      </c>
      <c r="BO46">
        <f>(RANK(_calc_라운드기준!V46,_calc_라운드기준!$B46:$AT46,0)+COUNTIFS(_calc_라운드기준!$B46:$AT46,_calc_라운드기준!V46,$B$1:$AT$1,"&lt;"&amp;21))-(RANK(V46,$B46:$AT46,0)+COUNTIFS($B46:$AT46,V46,$B$1:$AT$1,"&lt;"&amp;21))</f>
        <v>33</v>
      </c>
      <c r="BP46">
        <f>(RANK(_calc_라운드기준!W46,_calc_라운드기준!$B46:$AT46,0)+COUNTIFS(_calc_라운드기준!$B46:$AT46,_calc_라운드기준!W46,$B$1:$AT$1,"&lt;"&amp;22))-(RANK(W46,$B46:$AT46,0)+COUNTIFS($B46:$AT46,W46,$B$1:$AT$1,"&lt;"&amp;22))</f>
        <v>1</v>
      </c>
      <c r="BQ46">
        <f>(RANK(_calc_라운드기준!X46,_calc_라운드기준!$B46:$AT46,0)+COUNTIFS(_calc_라운드기준!$B46:$AT46,_calc_라운드기준!X46,$B$1:$AT$1,"&lt;"&amp;23))-(RANK(X46,$B46:$AT46,0)+COUNTIFS($B46:$AT46,X46,$B$1:$AT$1,"&lt;"&amp;23))</f>
        <v>-26</v>
      </c>
      <c r="BR46">
        <f>(RANK(_calc_라운드기준!Y46,_calc_라운드기준!$B46:$AT46,0)+COUNTIFS(_calc_라운드기준!$B46:$AT46,_calc_라운드기준!Y46,$B$1:$AT$1,"&lt;"&amp;24))-(RANK(Y46,$B46:$AT46,0)+COUNTIFS($B46:$AT46,Y46,$B$1:$AT$1,"&lt;"&amp;24))</f>
        <v>-5</v>
      </c>
      <c r="BS46">
        <f>(RANK(_calc_라운드기준!Z46,_calc_라운드기준!$B46:$AT46,0)+COUNTIFS(_calc_라운드기준!$B46:$AT46,_calc_라운드기준!Z46,$B$1:$AT$1,"&lt;"&amp;25))-(RANK(Z46,$B46:$AT46,0)+COUNTIFS($B46:$AT46,Z46,$B$1:$AT$1,"&lt;"&amp;25))</f>
        <v>-28</v>
      </c>
      <c r="BT46">
        <f>(RANK(_calc_라운드기준!AA46,_calc_라운드기준!$B46:$AT46,0)+COUNTIFS(_calc_라운드기준!$B46:$AT46,_calc_라운드기준!AA46,$B$1:$AT$1,"&lt;"&amp;26))-(RANK(AA46,$B46:$AT46,0)+COUNTIFS($B46:$AT46,AA46,$B$1:$AT$1,"&lt;"&amp;26))</f>
        <v>-10</v>
      </c>
      <c r="BU46">
        <f>(RANK(_calc_라운드기준!AB46,_calc_라운드기준!$B46:$AT46,0)+COUNTIFS(_calc_라운드기준!$B46:$AT46,_calc_라운드기준!AB46,$B$1:$AT$1,"&lt;"&amp;27))-(RANK(AB46,$B46:$AT46,0)+COUNTIFS($B46:$AT46,AB46,$B$1:$AT$1,"&lt;"&amp;27))</f>
        <v>-16</v>
      </c>
      <c r="BV46">
        <f>(RANK(_calc_라운드기준!AC46,_calc_라운드기준!$B46:$AT46,0)+COUNTIFS(_calc_라운드기준!$B46:$AT46,_calc_라운드기준!AC46,$B$1:$AT$1,"&lt;"&amp;28))-(RANK(AC46,$B46:$AT46,0)+COUNTIFS($B46:$AT46,AC46,$B$1:$AT$1,"&lt;"&amp;28))</f>
        <v>-2</v>
      </c>
      <c r="BW46">
        <f>(RANK(_calc_라운드기준!AD46,_calc_라운드기준!$B46:$AT46,0)+COUNTIFS(_calc_라운드기준!$B46:$AT46,_calc_라운드기준!AD46,$B$1:$AT$1,"&lt;"&amp;29))-(RANK(AD46,$B46:$AT46,0)+COUNTIFS($B46:$AT46,AD46,$B$1:$AT$1,"&lt;"&amp;29))</f>
        <v>-19</v>
      </c>
      <c r="BX46">
        <f>(RANK(_calc_라운드기준!AE46,_calc_라운드기준!$B46:$AT46,0)+COUNTIFS(_calc_라운드기준!$B46:$AT46,_calc_라운드기준!AE46,$B$1:$AT$1,"&lt;"&amp;30))-(RANK(AE46,$B46:$AT46,0)+COUNTIFS($B46:$AT46,AE46,$B$1:$AT$1,"&lt;"&amp;30))</f>
        <v>-3</v>
      </c>
      <c r="BY46">
        <f>(RANK(_calc_라운드기준!AF46,_calc_라운드기준!$B46:$AT46,0)+COUNTIFS(_calc_라운드기준!$B46:$AT46,_calc_라운드기준!AF46,$B$1:$AT$1,"&lt;"&amp;31))-(RANK(AF46,$B46:$AT46,0)+COUNTIFS($B46:$AT46,AF46,$B$1:$AT$1,"&lt;"&amp;31))</f>
        <v>3</v>
      </c>
      <c r="BZ46">
        <f>(RANK(_calc_라운드기준!AG46,_calc_라운드기준!$B46:$AT46,0)+COUNTIFS(_calc_라운드기준!$B46:$AT46,_calc_라운드기준!AG46,$B$1:$AT$1,"&lt;"&amp;32))-(RANK(AG46,$B46:$AT46,0)+COUNTIFS($B46:$AT46,AG46,$B$1:$AT$1,"&lt;"&amp;32))</f>
        <v>-15</v>
      </c>
      <c r="CA46">
        <f>(RANK(_calc_라운드기준!AH46,_calc_라운드기준!$B46:$AT46,0)+COUNTIFS(_calc_라운드기준!$B46:$AT46,_calc_라운드기준!AH46,$B$1:$AT$1,"&lt;"&amp;33))-(RANK(AH46,$B46:$AT46,0)+COUNTIFS($B46:$AT46,AH46,$B$1:$AT$1,"&lt;"&amp;33))</f>
        <v>27</v>
      </c>
      <c r="CB46">
        <f>(RANK(_calc_라운드기준!AI46,_calc_라운드기준!$B46:$AT46,0)+COUNTIFS(_calc_라운드기준!$B46:$AT46,_calc_라운드기준!AI46,$B$1:$AT$1,"&lt;"&amp;34))-(RANK(AI46,$B46:$AT46,0)+COUNTIFS($B46:$AT46,AI46,$B$1:$AT$1,"&lt;"&amp;34))</f>
        <v>27</v>
      </c>
      <c r="CC46">
        <f>(RANK(_calc_라운드기준!AJ46,_calc_라운드기준!$B46:$AT46,0)+COUNTIFS(_calc_라운드기준!$B46:$AT46,_calc_라운드기준!AJ46,$B$1:$AT$1,"&lt;"&amp;35))-(RANK(AJ46,$B46:$AT46,0)+COUNTIFS($B46:$AT46,AJ46,$B$1:$AT$1,"&lt;"&amp;35))</f>
        <v>-5</v>
      </c>
      <c r="CD46">
        <f>(RANK(_calc_라운드기준!AK46,_calc_라운드기준!$B46:$AT46,0)+COUNTIFS(_calc_라운드기준!$B46:$AT46,_calc_라운드기준!AK46,$B$1:$AT$1,"&lt;"&amp;36))-(RANK(AK46,$B46:$AT46,0)+COUNTIFS($B46:$AT46,AK46,$B$1:$AT$1,"&lt;"&amp;36))</f>
        <v>10</v>
      </c>
      <c r="CE46">
        <f>(RANK(_calc_라운드기준!AL46,_calc_라운드기준!$B46:$AT46,0)+COUNTIFS(_calc_라운드기준!$B46:$AT46,_calc_라운드기준!AL46,$B$1:$AT$1,"&lt;"&amp;37))-(RANK(AL46,$B46:$AT46,0)+COUNTIFS($B46:$AT46,AL46,$B$1:$AT$1,"&lt;"&amp;37))</f>
        <v>-24</v>
      </c>
      <c r="CF46">
        <f>(RANK(_calc_라운드기준!AM46,_calc_라운드기준!$B46:$AT46,0)+COUNTIFS(_calc_라운드기준!$B46:$AT46,_calc_라운드기준!AM46,$B$1:$AT$1,"&lt;"&amp;38))-(RANK(AM46,$B46:$AT46,0)+COUNTIFS($B46:$AT46,AM46,$B$1:$AT$1,"&lt;"&amp;38))</f>
        <v>3</v>
      </c>
      <c r="CG46">
        <f>(RANK(_calc_라운드기준!AN46,_calc_라운드기준!$B46:$AT46,0)+COUNTIFS(_calc_라운드기준!$B46:$AT46,_calc_라운드기준!AN46,$B$1:$AT$1,"&lt;"&amp;39))-(RANK(AN46,$B46:$AT46,0)+COUNTIFS($B46:$AT46,AN46,$B$1:$AT$1,"&lt;"&amp;39))</f>
        <v>-10</v>
      </c>
      <c r="CH46">
        <f>(RANK(_calc_라운드기준!AO46,_calc_라운드기준!$B46:$AT46,0)+COUNTIFS(_calc_라운드기준!$B46:$AT46,_calc_라운드기준!AO46,$B$1:$AT$1,"&lt;"&amp;40))-(RANK(AO46,$B46:$AT46,0)+COUNTIFS($B46:$AT46,AO46,$B$1:$AT$1,"&lt;"&amp;40))</f>
        <v>-17</v>
      </c>
      <c r="CI46">
        <f>(RANK(_calc_라운드기준!AP46,_calc_라운드기준!$B46:$AT46,0)+COUNTIFS(_calc_라운드기준!$B46:$AT46,_calc_라운드기준!AP46,$B$1:$AT$1,"&lt;"&amp;41))-(RANK(AP46,$B46:$AT46,0)+COUNTIFS($B46:$AT46,AP46,$B$1:$AT$1,"&lt;"&amp;41))</f>
        <v>6</v>
      </c>
      <c r="CJ46">
        <f>(RANK(_calc_라운드기준!AQ46,_calc_라운드기준!$B46:$AT46,0)+COUNTIFS(_calc_라운드기준!$B46:$AT46,_calc_라운드기준!AQ46,$B$1:$AT$1,"&lt;"&amp;42))-(RANK(AQ46,$B46:$AT46,0)+COUNTIFS($B46:$AT46,AQ46,$B$1:$AT$1,"&lt;"&amp;42))</f>
        <v>-2</v>
      </c>
      <c r="CK46">
        <f>(RANK(_calc_라운드기준!AR46,_calc_라운드기준!$B46:$AT46,0)+COUNTIFS(_calc_라운드기준!$B46:$AT46,_calc_라운드기준!AR46,$B$1:$AT$1,"&lt;"&amp;43))-(RANK(AR46,$B46:$AT46,0)+COUNTIFS($B46:$AT46,AR46,$B$1:$AT$1,"&lt;"&amp;43))</f>
        <v>19</v>
      </c>
      <c r="CL46">
        <f>(RANK(_calc_라운드기준!AS46,_calc_라운드기준!$B46:$AT46,0)+COUNTIFS(_calc_라운드기준!$B46:$AT46,_calc_라운드기준!AS46,$B$1:$AT$1,"&lt;"&amp;44))-(RANK(AS46,$B46:$AT46,0)+COUNTIFS($B46:$AT46,AS46,$B$1:$AT$1,"&lt;"&amp;44))</f>
        <v>24</v>
      </c>
      <c r="CM46">
        <f>(RANK(_calc_라운드기준!AT46,_calc_라운드기준!$B46:$AT46,0)+COUNTIFS(_calc_라운드기준!$B46:$AT46,_calc_라운드기준!AT46,$B$1:$AT$1,"&lt;"&amp;45))-(RANK(AT46,$B46:$AT46,0)+COUNTIFS($B46:$AT46,AT46,$B$1:$AT$1,"&lt;"&amp;45))</f>
        <v>20</v>
      </c>
      <c r="CN46">
        <f t="shared" si="45"/>
        <v>24</v>
      </c>
      <c r="CO46">
        <f t="shared" si="46"/>
        <v>14</v>
      </c>
      <c r="CP46">
        <f t="shared" si="47"/>
        <v>32</v>
      </c>
      <c r="CQ46">
        <f t="shared" si="48"/>
        <v>25</v>
      </c>
      <c r="CR46">
        <f t="shared" si="49"/>
        <v>40</v>
      </c>
      <c r="CS46">
        <f t="shared" si="50"/>
        <v>12</v>
      </c>
      <c r="CT46">
        <f t="shared" si="51"/>
        <v>26</v>
      </c>
      <c r="CU46">
        <f t="shared" si="52"/>
        <v>43</v>
      </c>
      <c r="CV46">
        <f t="shared" si="53"/>
        <v>45</v>
      </c>
      <c r="CW46">
        <f t="shared" si="54"/>
        <v>11</v>
      </c>
      <c r="CX46">
        <f t="shared" si="55"/>
        <v>5</v>
      </c>
      <c r="CY46">
        <f t="shared" si="56"/>
        <v>15</v>
      </c>
      <c r="CZ46">
        <f t="shared" si="57"/>
        <v>22</v>
      </c>
      <c r="DA46">
        <f t="shared" si="58"/>
        <v>7</v>
      </c>
      <c r="DB46">
        <f t="shared" si="59"/>
        <v>18</v>
      </c>
      <c r="DC46">
        <f t="shared" si="60"/>
        <v>19</v>
      </c>
      <c r="DD46">
        <f t="shared" si="61"/>
        <v>16</v>
      </c>
      <c r="DE46">
        <f t="shared" si="62"/>
        <v>9</v>
      </c>
      <c r="DF46">
        <f t="shared" si="63"/>
        <v>10</v>
      </c>
      <c r="DG46">
        <f t="shared" si="64"/>
        <v>38</v>
      </c>
      <c r="DH46">
        <f t="shared" si="65"/>
        <v>1</v>
      </c>
      <c r="DI46">
        <f t="shared" si="66"/>
        <v>23</v>
      </c>
      <c r="DJ46">
        <f t="shared" si="67"/>
        <v>42</v>
      </c>
      <c r="DK46">
        <f t="shared" si="68"/>
        <v>30</v>
      </c>
      <c r="DL46">
        <f t="shared" si="69"/>
        <v>44</v>
      </c>
      <c r="DM46">
        <f t="shared" si="70"/>
        <v>33</v>
      </c>
      <c r="DN46">
        <f t="shared" si="71"/>
        <v>36</v>
      </c>
      <c r="DO46">
        <f t="shared" si="72"/>
        <v>27</v>
      </c>
      <c r="DP46">
        <f t="shared" si="73"/>
        <v>39</v>
      </c>
      <c r="DQ46">
        <f t="shared" si="74"/>
        <v>29</v>
      </c>
      <c r="DR46">
        <f t="shared" si="75"/>
        <v>20</v>
      </c>
      <c r="DS46">
        <f t="shared" si="76"/>
        <v>35</v>
      </c>
      <c r="DT46">
        <f t="shared" si="77"/>
        <v>2</v>
      </c>
      <c r="DU46">
        <f t="shared" si="78"/>
        <v>3</v>
      </c>
      <c r="DV46">
        <f t="shared" si="79"/>
        <v>31</v>
      </c>
      <c r="DW46">
        <f t="shared" si="80"/>
        <v>13</v>
      </c>
      <c r="DX46">
        <f t="shared" si="81"/>
        <v>41</v>
      </c>
      <c r="DY46">
        <f t="shared" si="82"/>
        <v>21</v>
      </c>
      <c r="DZ46">
        <f t="shared" si="83"/>
        <v>34</v>
      </c>
      <c r="EA46">
        <f t="shared" si="84"/>
        <v>37</v>
      </c>
      <c r="EB46">
        <f t="shared" si="85"/>
        <v>17</v>
      </c>
      <c r="EC46">
        <f t="shared" si="86"/>
        <v>28</v>
      </c>
      <c r="ED46">
        <f t="shared" si="87"/>
        <v>8</v>
      </c>
      <c r="EE46">
        <f t="shared" si="88"/>
        <v>4</v>
      </c>
      <c r="EF46">
        <f t="shared" si="89"/>
        <v>6</v>
      </c>
    </row>
    <row r="47" spans="1:136" ht="16.5" customHeight="1">
      <c r="A47">
        <f>_calc_라운드기준!A47</f>
        <v>1199</v>
      </c>
      <c r="B47">
        <f>INDEX(_calc_누적빈도!B:B,$A47)-INDEX(_calc_누적빈도!B:B,$A47-기준600회_후보!$B$1)</f>
        <v>73</v>
      </c>
      <c r="C47">
        <f>INDEX(_calc_누적빈도!C:C,$A47)-INDEX(_calc_누적빈도!C:C,$A47-기준600회_후보!$B$1)</f>
        <v>75</v>
      </c>
      <c r="D47">
        <f>INDEX(_calc_누적빈도!D:D,$A47)-INDEX(_calc_누적빈도!D:D,$A47-기준600회_후보!$B$1)</f>
        <v>87</v>
      </c>
      <c r="E47">
        <f>INDEX(_calc_누적빈도!E:E,$A47)-INDEX(_calc_누적빈도!E:E,$A47-기준600회_후보!$B$1)</f>
        <v>71</v>
      </c>
      <c r="F47">
        <f>INDEX(_calc_누적빈도!F:F,$A47)-INDEX(_calc_누적빈도!F:F,$A47-기준600회_후보!$B$1)</f>
        <v>65</v>
      </c>
      <c r="G47">
        <f>INDEX(_calc_누적빈도!G:G,$A47)-INDEX(_calc_누적빈도!G:G,$A47-기준600회_후보!$B$1)</f>
        <v>91</v>
      </c>
      <c r="H47">
        <f>INDEX(_calc_누적빈도!H:H,$A47)-INDEX(_calc_누적빈도!H:H,$A47-기준600회_후보!$B$1)</f>
        <v>91</v>
      </c>
      <c r="I47">
        <f>INDEX(_calc_누적빈도!I:I,$A47)-INDEX(_calc_누적빈도!I:I,$A47-기준600회_후보!$B$1)</f>
        <v>71</v>
      </c>
      <c r="J47">
        <f>INDEX(_calc_누적빈도!J:J,$A47)-INDEX(_calc_누적빈도!J:J,$A47-기준600회_후보!$B$1)</f>
        <v>70</v>
      </c>
      <c r="K47">
        <f>INDEX(_calc_누적빈도!K:K,$A47)-INDEX(_calc_누적빈도!K:K,$A47-기준600회_후보!$B$1)</f>
        <v>76</v>
      </c>
      <c r="L47">
        <f>INDEX(_calc_누적빈도!L:L,$A47)-INDEX(_calc_누적빈도!L:L,$A47-기준600회_후보!$B$1)</f>
        <v>86</v>
      </c>
      <c r="M47">
        <f>INDEX(_calc_누적빈도!M:M,$A47)-INDEX(_calc_누적빈도!M:M,$A47-기준600회_후보!$B$1)</f>
        <v>97</v>
      </c>
      <c r="N47">
        <f>INDEX(_calc_누적빈도!N:N,$A47)-INDEX(_calc_누적빈도!N:N,$A47-기준600회_후보!$B$1)</f>
        <v>89</v>
      </c>
      <c r="O47">
        <f>INDEX(_calc_누적빈도!O:O,$A47)-INDEX(_calc_누적빈도!O:O,$A47-기준600회_후보!$B$1)</f>
        <v>80</v>
      </c>
      <c r="P47">
        <f>INDEX(_calc_누적빈도!P:P,$A47)-INDEX(_calc_누적빈도!P:P,$A47-기준600회_후보!$B$1)</f>
        <v>85</v>
      </c>
      <c r="Q47">
        <f>INDEX(_calc_누적빈도!Q:Q,$A47)-INDEX(_calc_누적빈도!Q:Q,$A47-기준600회_후보!$B$1)</f>
        <v>92</v>
      </c>
      <c r="R47">
        <f>INDEX(_calc_누적빈도!R:R,$A47)-INDEX(_calc_누적빈도!R:R,$A47-기준600회_후보!$B$1)</f>
        <v>78</v>
      </c>
      <c r="S47">
        <f>INDEX(_calc_누적빈도!S:S,$A47)-INDEX(_calc_누적빈도!S:S,$A47-기준600회_후보!$B$1)</f>
        <v>90</v>
      </c>
      <c r="T47">
        <f>INDEX(_calc_누적빈도!T:T,$A47)-INDEX(_calc_누적빈도!T:T,$A47-기준600회_후보!$B$1)</f>
        <v>90</v>
      </c>
      <c r="U47">
        <f>INDEX(_calc_누적빈도!U:U,$A47)-INDEX(_calc_누적빈도!U:U,$A47-기준600회_후보!$B$1)</f>
        <v>64</v>
      </c>
      <c r="V47">
        <f>INDEX(_calc_누적빈도!V:V,$A47)-INDEX(_calc_누적빈도!V:V,$A47-기준600회_후보!$B$1)</f>
        <v>93</v>
      </c>
      <c r="W47">
        <f>INDEX(_calc_누적빈도!W:W,$A47)-INDEX(_calc_누적빈도!W:W,$A47-기준600회_후보!$B$1)</f>
        <v>69</v>
      </c>
      <c r="X47">
        <f>INDEX(_calc_누적빈도!X:X,$A47)-INDEX(_calc_누적빈도!X:X,$A47-기준600회_후보!$B$1)</f>
        <v>71</v>
      </c>
      <c r="Y47">
        <f>INDEX(_calc_누적빈도!Y:Y,$A47)-INDEX(_calc_누적빈도!Y:Y,$A47-기준600회_후보!$B$1)</f>
        <v>81</v>
      </c>
      <c r="Z47">
        <f>INDEX(_calc_누적빈도!Z:Z,$A47)-INDEX(_calc_누적빈도!Z:Z,$A47-기준600회_후보!$B$1)</f>
        <v>65</v>
      </c>
      <c r="AA47">
        <f>INDEX(_calc_누적빈도!AA:AA,$A47)-INDEX(_calc_누적빈도!AA:AA,$A47-기준600회_후보!$B$1)</f>
        <v>76</v>
      </c>
      <c r="AB47">
        <f>INDEX(_calc_누적빈도!AB:AB,$A47)-INDEX(_calc_누적빈도!AB:AB,$A47-기준600회_후보!$B$1)</f>
        <v>82</v>
      </c>
      <c r="AC47">
        <f>INDEX(_calc_누적빈도!AC:AC,$A47)-INDEX(_calc_누적빈도!AC:AC,$A47-기준600회_후보!$B$1)</f>
        <v>83</v>
      </c>
      <c r="AD47">
        <f>INDEX(_calc_누적빈도!AD:AD,$A47)-INDEX(_calc_누적빈도!AD:AD,$A47-기준600회_후보!$B$1)</f>
        <v>74</v>
      </c>
      <c r="AE47">
        <f>INDEX(_calc_누적빈도!AE:AE,$A47)-INDEX(_calc_누적빈도!AE:AE,$A47-기준600회_후보!$B$1)</f>
        <v>79</v>
      </c>
      <c r="AF47">
        <f>INDEX(_calc_누적빈도!AF:AF,$A47)-INDEX(_calc_누적빈도!AF:AF,$A47-기준600회_후보!$B$1)</f>
        <v>79</v>
      </c>
      <c r="AG47">
        <f>INDEX(_calc_누적빈도!AG:AG,$A47)-INDEX(_calc_누적빈도!AG:AG,$A47-기준600회_후보!$B$1)</f>
        <v>64</v>
      </c>
      <c r="AH47">
        <f>INDEX(_calc_누적빈도!AH:AH,$A47)-INDEX(_calc_누적빈도!AH:AH,$A47-기준600회_후보!$B$1)</f>
        <v>95</v>
      </c>
      <c r="AI47">
        <f>INDEX(_calc_누적빈도!AI:AI,$A47)-INDEX(_calc_누적빈도!AI:AI,$A47-기준600회_후보!$B$1)</f>
        <v>86</v>
      </c>
      <c r="AJ47">
        <f>INDEX(_calc_누적빈도!AJ:AJ,$A47)-INDEX(_calc_누적빈도!AJ:AJ,$A47-기준600회_후보!$B$1)</f>
        <v>79</v>
      </c>
      <c r="AK47">
        <f>INDEX(_calc_누적빈도!AK:AK,$A47)-INDEX(_calc_누적빈도!AK:AK,$A47-기준600회_후보!$B$1)</f>
        <v>81</v>
      </c>
      <c r="AL47">
        <f>INDEX(_calc_누적빈도!AL:AL,$A47)-INDEX(_calc_누적빈도!AL:AL,$A47-기준600회_후보!$B$1)</f>
        <v>75</v>
      </c>
      <c r="AM47">
        <f>INDEX(_calc_누적빈도!AM:AM,$A47)-INDEX(_calc_누적빈도!AM:AM,$A47-기준600회_후보!$B$1)</f>
        <v>92</v>
      </c>
      <c r="AN47">
        <f>INDEX(_calc_누적빈도!AN:AN,$A47)-INDEX(_calc_누적빈도!AN:AN,$A47-기준600회_후보!$B$1)</f>
        <v>86</v>
      </c>
      <c r="AO47">
        <f>INDEX(_calc_누적빈도!AO:AO,$A47)-INDEX(_calc_누적빈도!AO:AO,$A47-기준600회_후보!$B$1)</f>
        <v>71</v>
      </c>
      <c r="AP47">
        <f>INDEX(_calc_누적빈도!AP:AP,$A47)-INDEX(_calc_누적빈도!AP:AP,$A47-기준600회_후보!$B$1)</f>
        <v>75</v>
      </c>
      <c r="AQ47">
        <f>INDEX(_calc_누적빈도!AQ:AQ,$A47)-INDEX(_calc_누적빈도!AQ:AQ,$A47-기준600회_후보!$B$1)</f>
        <v>75</v>
      </c>
      <c r="AR47">
        <f>INDEX(_calc_누적빈도!AR:AR,$A47)-INDEX(_calc_누적빈도!AR:AR,$A47-기준600회_후보!$B$1)</f>
        <v>80</v>
      </c>
      <c r="AS47">
        <f>INDEX(_calc_누적빈도!AS:AS,$A47)-INDEX(_calc_누적빈도!AS:AS,$A47-기준600회_후보!$B$1)</f>
        <v>81</v>
      </c>
      <c r="AT47">
        <f>INDEX(_calc_누적빈도!AT:AT,$A47)-INDEX(_calc_누적빈도!AT:AT,$A47-기준600회_후보!$B$1)</f>
        <v>87</v>
      </c>
      <c r="AU47">
        <f>(RANK(_calc_라운드기준!B47,_calc_라운드기준!$B47:$AT47,0)+COUNTIFS(_calc_라운드기준!$B47:$AT47,_calc_라운드기준!B47,$B$1:$AT$1,"&lt;"&amp;1))-(RANK(B47,$B47:$AT47,0)+COUNTIFS($B47:$AT47,B47,$B$1:$AT$1,"&lt;"&amp;1))</f>
        <v>-2</v>
      </c>
      <c r="AV47">
        <f>(RANK(_calc_라운드기준!C47,_calc_라운드기준!$B47:$AT47,0)+COUNTIFS(_calc_라운드기준!$B47:$AT47,_calc_라운드기준!C47,$B$1:$AT$1,"&lt;"&amp;2))-(RANK(C47,$B47:$AT47,0)+COUNTIFS($B47:$AT47,C47,$B$1:$AT$1,"&lt;"&amp;2))</f>
        <v>9</v>
      </c>
      <c r="AW47">
        <f>(RANK(_calc_라운드기준!D47,_calc_라운드기준!$B47:$AT47,0)+COUNTIFS(_calc_라운드기준!$B47:$AT47,_calc_라운드기준!D47,$B$1:$AT$1,"&lt;"&amp;3))-(RANK(D47,$B47:$AT47,0)+COUNTIFS($B47:$AT47,D47,$B$1:$AT$1,"&lt;"&amp;3))</f>
        <v>-10</v>
      </c>
      <c r="AX47">
        <f>(RANK(_calc_라운드기준!E47,_calc_라운드기준!$B47:$AT47,0)+COUNTIFS(_calc_라운드기준!$B47:$AT47,_calc_라운드기준!E47,$B$1:$AT$1,"&lt;"&amp;4))-(RANK(E47,$B47:$AT47,0)+COUNTIFS($B47:$AT47,E47,$B$1:$AT$1,"&lt;"&amp;4))</f>
        <v>-2</v>
      </c>
      <c r="AY47">
        <f>(RANK(_calc_라운드기준!F47,_calc_라운드기준!$B47:$AT47,0)+COUNTIFS(_calc_라운드기준!$B47:$AT47,_calc_라운드기준!F47,$B$1:$AT$1,"&lt;"&amp;5))-(RANK(F47,$B47:$AT47,0)+COUNTIFS($B47:$AT47,F47,$B$1:$AT$1,"&lt;"&amp;5))</f>
        <v>-18</v>
      </c>
      <c r="AZ47">
        <f>(RANK(_calc_라운드기준!G47,_calc_라운드기준!$B47:$AT47,0)+COUNTIFS(_calc_라운드기준!$B47:$AT47,_calc_라운드기준!G47,$B$1:$AT$1,"&lt;"&amp;6))-(RANK(G47,$B47:$AT47,0)+COUNTIFS($B47:$AT47,G47,$B$1:$AT$1,"&lt;"&amp;6))</f>
        <v>10</v>
      </c>
      <c r="BA47">
        <f>(RANK(_calc_라운드기준!H47,_calc_라운드기준!$B47:$AT47,0)+COUNTIFS(_calc_라운드기준!$B47:$AT47,_calc_라운드기준!H47,$B$1:$AT$1,"&lt;"&amp;7))-(RANK(H47,$B47:$AT47,0)+COUNTIFS($B47:$AT47,H47,$B$1:$AT$1,"&lt;"&amp;7))</f>
        <v>-2</v>
      </c>
      <c r="BB47">
        <f>(RANK(_calc_라운드기준!I47,_calc_라운드기준!$B47:$AT47,0)+COUNTIFS(_calc_라운드기준!$B47:$AT47,_calc_라운드기준!I47,$B$1:$AT$1,"&lt;"&amp;8))-(RANK(I47,$B47:$AT47,0)+COUNTIFS($B47:$AT47,I47,$B$1:$AT$1,"&lt;"&amp;8))</f>
        <v>-31</v>
      </c>
      <c r="BC47">
        <f>(RANK(_calc_라운드기준!J47,_calc_라운드기준!$B47:$AT47,0)+COUNTIFS(_calc_라운드기준!$B47:$AT47,_calc_라운드기준!J47,$B$1:$AT$1,"&lt;"&amp;9))-(RANK(J47,$B47:$AT47,0)+COUNTIFS($B47:$AT47,J47,$B$1:$AT$1,"&lt;"&amp;9))</f>
        <v>-38</v>
      </c>
      <c r="BD47">
        <f>(RANK(_calc_라운드기준!K47,_calc_라운드기준!$B47:$AT47,0)+COUNTIFS(_calc_라운드기준!$B47:$AT47,_calc_라운드기준!K47,$B$1:$AT$1,"&lt;"&amp;10))-(RANK(K47,$B47:$AT47,0)+COUNTIFS($B47:$AT47,K47,$B$1:$AT$1,"&lt;"&amp;10))</f>
        <v>12</v>
      </c>
      <c r="BE47">
        <f>(RANK(_calc_라운드기준!L47,_calc_라운드기준!$B47:$AT47,0)+COUNTIFS(_calc_라운드기준!$B47:$AT47,_calc_라운드기준!L47,$B$1:$AT$1,"&lt;"&amp;11))-(RANK(L47,$B47:$AT47,0)+COUNTIFS($B47:$AT47,L47,$B$1:$AT$1,"&lt;"&amp;11))</f>
        <v>22</v>
      </c>
      <c r="BF47">
        <f>(RANK(_calc_라운드기준!M47,_calc_라운드기준!$B47:$AT47,0)+COUNTIFS(_calc_라운드기준!$B47:$AT47,_calc_라운드기준!M47,$B$1:$AT$1,"&lt;"&amp;12))-(RANK(M47,$B47:$AT47,0)+COUNTIFS($B47:$AT47,M47,$B$1:$AT$1,"&lt;"&amp;12))</f>
        <v>8</v>
      </c>
      <c r="BG47">
        <f>(RANK(_calc_라운드기준!N47,_calc_라운드기준!$B47:$AT47,0)+COUNTIFS(_calc_라운드기준!$B47:$AT47,_calc_라운드기준!N47,$B$1:$AT$1,"&lt;"&amp;13))-(RANK(N47,$B47:$AT47,0)+COUNTIFS($B47:$AT47,N47,$B$1:$AT$1,"&lt;"&amp;13))</f>
        <v>0</v>
      </c>
      <c r="BH47">
        <f>(RANK(_calc_라운드기준!O47,_calc_라운드기준!$B47:$AT47,0)+COUNTIFS(_calc_라운드기준!$B47:$AT47,_calc_라운드기준!O47,$B$1:$AT$1,"&lt;"&amp;14))-(RANK(O47,$B47:$AT47,0)+COUNTIFS($B47:$AT47,O47,$B$1:$AT$1,"&lt;"&amp;14))</f>
        <v>19</v>
      </c>
      <c r="BI47">
        <f>(RANK(_calc_라운드기준!P47,_calc_라운드기준!$B47:$AT47,0)+COUNTIFS(_calc_라운드기준!$B47:$AT47,_calc_라운드기준!P47,$B$1:$AT$1,"&lt;"&amp;15))-(RANK(P47,$B47:$AT47,0)+COUNTIFS($B47:$AT47,P47,$B$1:$AT$1,"&lt;"&amp;15))</f>
        <v>-5</v>
      </c>
      <c r="BJ47">
        <f>(RANK(_calc_라운드기준!Q47,_calc_라운드기준!$B47:$AT47,0)+COUNTIFS(_calc_라운드기준!$B47:$AT47,_calc_라운드기준!Q47,$B$1:$AT$1,"&lt;"&amp;16))-(RANK(Q47,$B47:$AT47,0)+COUNTIFS($B47:$AT47,Q47,$B$1:$AT$1,"&lt;"&amp;16))</f>
        <v>8</v>
      </c>
      <c r="BK47">
        <f>(RANK(_calc_라운드기준!R47,_calc_라운드기준!$B47:$AT47,0)+COUNTIFS(_calc_라운드기준!$B47:$AT47,_calc_라운드기준!R47,$B$1:$AT$1,"&lt;"&amp;17))-(RANK(R47,$B47:$AT47,0)+COUNTIFS($B47:$AT47,R47,$B$1:$AT$1,"&lt;"&amp;17))</f>
        <v>9</v>
      </c>
      <c r="BL47">
        <f>(RANK(_calc_라운드기준!S47,_calc_라운드기준!$B47:$AT47,0)+COUNTIFS(_calc_라운드기준!$B47:$AT47,_calc_라운드기준!S47,$B$1:$AT$1,"&lt;"&amp;18))-(RANK(S47,$B47:$AT47,0)+COUNTIFS($B47:$AT47,S47,$B$1:$AT$1,"&lt;"&amp;18))</f>
        <v>17</v>
      </c>
      <c r="BM47">
        <f>(RANK(_calc_라운드기준!T47,_calc_라운드기준!$B47:$AT47,0)+COUNTIFS(_calc_라운드기준!$B47:$AT47,_calc_라운드기준!T47,$B$1:$AT$1,"&lt;"&amp;19))-(RANK(T47,$B47:$AT47,0)+COUNTIFS($B47:$AT47,T47,$B$1:$AT$1,"&lt;"&amp;19))</f>
        <v>8</v>
      </c>
      <c r="BN47">
        <f>(RANK(_calc_라운드기준!U47,_calc_라운드기준!$B47:$AT47,0)+COUNTIFS(_calc_라운드기준!$B47:$AT47,_calc_라운드기준!U47,$B$1:$AT$1,"&lt;"&amp;20))-(RANK(U47,$B47:$AT47,0)+COUNTIFS($B47:$AT47,U47,$B$1:$AT$1,"&lt;"&amp;20))</f>
        <v>-18</v>
      </c>
      <c r="BO47">
        <f>(RANK(_calc_라운드기준!V47,_calc_라운드기준!$B47:$AT47,0)+COUNTIFS(_calc_라운드기준!$B47:$AT47,_calc_라운드기준!V47,$B$1:$AT$1,"&lt;"&amp;21))-(RANK(V47,$B47:$AT47,0)+COUNTIFS($B47:$AT47,V47,$B$1:$AT$1,"&lt;"&amp;21))</f>
        <v>24</v>
      </c>
      <c r="BP47">
        <f>(RANK(_calc_라운드기준!W47,_calc_라운드기준!$B47:$AT47,0)+COUNTIFS(_calc_라운드기준!$B47:$AT47,_calc_라운드기준!W47,$B$1:$AT$1,"&lt;"&amp;22))-(RANK(W47,$B47:$AT47,0)+COUNTIFS($B47:$AT47,W47,$B$1:$AT$1,"&lt;"&amp;22))</f>
        <v>1</v>
      </c>
      <c r="BQ47">
        <f>(RANK(_calc_라운드기준!X47,_calc_라운드기준!$B47:$AT47,0)+COUNTIFS(_calc_라운드기준!$B47:$AT47,_calc_라운드기준!X47,$B$1:$AT$1,"&lt;"&amp;23))-(RANK(X47,$B47:$AT47,0)+COUNTIFS($B47:$AT47,X47,$B$1:$AT$1,"&lt;"&amp;23))</f>
        <v>-25</v>
      </c>
      <c r="BR47">
        <f>(RANK(_calc_라운드기준!Y47,_calc_라운드기준!$B47:$AT47,0)+COUNTIFS(_calc_라운드기준!$B47:$AT47,_calc_라운드기준!Y47,$B$1:$AT$1,"&lt;"&amp;24))-(RANK(Y47,$B47:$AT47,0)+COUNTIFS($B47:$AT47,Y47,$B$1:$AT$1,"&lt;"&amp;24))</f>
        <v>-1</v>
      </c>
      <c r="BS47">
        <f>(RANK(_calc_라운드기준!Z47,_calc_라운드기준!$B47:$AT47,0)+COUNTIFS(_calc_라운드기준!$B47:$AT47,_calc_라운드기준!Z47,$B$1:$AT$1,"&lt;"&amp;25))-(RANK(Z47,$B47:$AT47,0)+COUNTIFS($B47:$AT47,Z47,$B$1:$AT$1,"&lt;"&amp;25))</f>
        <v>-24</v>
      </c>
      <c r="BT47">
        <f>(RANK(_calc_라운드기준!AA47,_calc_라운드기준!$B47:$AT47,0)+COUNTIFS(_calc_라운드기준!$B47:$AT47,_calc_라운드기준!AA47,$B$1:$AT$1,"&lt;"&amp;26))-(RANK(AA47,$B47:$AT47,0)+COUNTIFS($B47:$AT47,AA47,$B$1:$AT$1,"&lt;"&amp;26))</f>
        <v>-9</v>
      </c>
      <c r="BU47">
        <f>(RANK(_calc_라운드기준!AB47,_calc_라운드기준!$B47:$AT47,0)+COUNTIFS(_calc_라운드기준!$B47:$AT47,_calc_라운드기준!AB47,$B$1:$AT$1,"&lt;"&amp;27))-(RANK(AB47,$B47:$AT47,0)+COUNTIFS($B47:$AT47,AB47,$B$1:$AT$1,"&lt;"&amp;27))</f>
        <v>-15</v>
      </c>
      <c r="BV47">
        <f>(RANK(_calc_라운드기준!AC47,_calc_라운드기준!$B47:$AT47,0)+COUNTIFS(_calc_라운드기준!$B47:$AT47,_calc_라운드기준!AC47,$B$1:$AT$1,"&lt;"&amp;28))-(RANK(AC47,$B47:$AT47,0)+COUNTIFS($B47:$AT47,AC47,$B$1:$AT$1,"&lt;"&amp;28))</f>
        <v>-3</v>
      </c>
      <c r="BW47">
        <f>(RANK(_calc_라운드기준!AD47,_calc_라운드기준!$B47:$AT47,0)+COUNTIFS(_calc_라운드기준!$B47:$AT47,_calc_라운드기준!AD47,$B$1:$AT$1,"&lt;"&amp;29))-(RANK(AD47,$B47:$AT47,0)+COUNTIFS($B47:$AT47,AD47,$B$1:$AT$1,"&lt;"&amp;29))</f>
        <v>-19</v>
      </c>
      <c r="BX47">
        <f>(RANK(_calc_라운드기준!AE47,_calc_라운드기준!$B47:$AT47,0)+COUNTIFS(_calc_라운드기준!$B47:$AT47,_calc_라운드기준!AE47,$B$1:$AT$1,"&lt;"&amp;30))-(RANK(AE47,$B47:$AT47,0)+COUNTIFS($B47:$AT47,AE47,$B$1:$AT$1,"&lt;"&amp;30))</f>
        <v>4</v>
      </c>
      <c r="BY47">
        <f>(RANK(_calc_라운드기준!AF47,_calc_라운드기준!$B47:$AT47,0)+COUNTIFS(_calc_라운드기준!$B47:$AT47,_calc_라운드기준!AF47,$B$1:$AT$1,"&lt;"&amp;31))-(RANK(AF47,$B47:$AT47,0)+COUNTIFS($B47:$AT47,AF47,$B$1:$AT$1,"&lt;"&amp;31))</f>
        <v>12</v>
      </c>
      <c r="BZ47">
        <f>(RANK(_calc_라운드기준!AG47,_calc_라운드기준!$B47:$AT47,0)+COUNTIFS(_calc_라운드기준!$B47:$AT47,_calc_라운드기준!AG47,$B$1:$AT$1,"&lt;"&amp;32))-(RANK(AG47,$B47:$AT47,0)+COUNTIFS($B47:$AT47,AG47,$B$1:$AT$1,"&lt;"&amp;32))</f>
        <v>-16</v>
      </c>
      <c r="CA47">
        <f>(RANK(_calc_라운드기준!AH47,_calc_라운드기준!$B47:$AT47,0)+COUNTIFS(_calc_라운드기준!$B47:$AT47,_calc_라운드기준!AH47,$B$1:$AT$1,"&lt;"&amp;33))-(RANK(AH47,$B47:$AT47,0)+COUNTIFS($B47:$AT47,AH47,$B$1:$AT$1,"&lt;"&amp;33))</f>
        <v>28</v>
      </c>
      <c r="CB47">
        <f>(RANK(_calc_라운드기준!AI47,_calc_라운드기준!$B47:$AT47,0)+COUNTIFS(_calc_라운드기준!$B47:$AT47,_calc_라운드기준!AI47,$B$1:$AT$1,"&lt;"&amp;34))-(RANK(AI47,$B47:$AT47,0)+COUNTIFS($B47:$AT47,AI47,$B$1:$AT$1,"&lt;"&amp;34))</f>
        <v>29</v>
      </c>
      <c r="CC47">
        <f>(RANK(_calc_라운드기준!AJ47,_calc_라운드기준!$B47:$AT47,0)+COUNTIFS(_calc_라운드기준!$B47:$AT47,_calc_라운드기준!AJ47,$B$1:$AT$1,"&lt;"&amp;35))-(RANK(AJ47,$B47:$AT47,0)+COUNTIFS($B47:$AT47,AJ47,$B$1:$AT$1,"&lt;"&amp;35))</f>
        <v>-5</v>
      </c>
      <c r="CD47">
        <f>(RANK(_calc_라운드기준!AK47,_calc_라운드기준!$B47:$AT47,0)+COUNTIFS(_calc_라운드기준!$B47:$AT47,_calc_라운드기준!AK47,$B$1:$AT$1,"&lt;"&amp;36))-(RANK(AK47,$B47:$AT47,0)+COUNTIFS($B47:$AT47,AK47,$B$1:$AT$1,"&lt;"&amp;36))</f>
        <v>2</v>
      </c>
      <c r="CE47">
        <f>(RANK(_calc_라운드기준!AL47,_calc_라운드기준!$B47:$AT47,0)+COUNTIFS(_calc_라운드기준!$B47:$AT47,_calc_라운드기준!AL47,$B$1:$AT$1,"&lt;"&amp;37))-(RANK(AL47,$B47:$AT47,0)+COUNTIFS($B47:$AT47,AL47,$B$1:$AT$1,"&lt;"&amp;37))</f>
        <v>-24</v>
      </c>
      <c r="CF47">
        <f>(RANK(_calc_라운드기준!AM47,_calc_라운드기준!$B47:$AT47,0)+COUNTIFS(_calc_라운드기준!$B47:$AT47,_calc_라운드기준!AM47,$B$1:$AT$1,"&lt;"&amp;38))-(RANK(AM47,$B47:$AT47,0)+COUNTIFS($B47:$AT47,AM47,$B$1:$AT$1,"&lt;"&amp;38))</f>
        <v>3</v>
      </c>
      <c r="CG47">
        <f>(RANK(_calc_라운드기준!AN47,_calc_라운드기준!$B47:$AT47,0)+COUNTIFS(_calc_라운드기준!$B47:$AT47,_calc_라운드기준!AN47,$B$1:$AT$1,"&lt;"&amp;39))-(RANK(AN47,$B47:$AT47,0)+COUNTIFS($B47:$AT47,AN47,$B$1:$AT$1,"&lt;"&amp;39))</f>
        <v>-11</v>
      </c>
      <c r="CH47">
        <f>(RANK(_calc_라운드기준!AO47,_calc_라운드기준!$B47:$AT47,0)+COUNTIFS(_calc_라운드기준!$B47:$AT47,_calc_라운드기준!AO47,$B$1:$AT$1,"&lt;"&amp;40))-(RANK(AO47,$B47:$AT47,0)+COUNTIFS($B47:$AT47,AO47,$B$1:$AT$1,"&lt;"&amp;40))</f>
        <v>-16</v>
      </c>
      <c r="CI47">
        <f>(RANK(_calc_라운드기준!AP47,_calc_라운드기준!$B47:$AT47,0)+COUNTIFS(_calc_라운드기준!$B47:$AT47,_calc_라운드기준!AP47,$B$1:$AT$1,"&lt;"&amp;41))-(RANK(AP47,$B47:$AT47,0)+COUNTIFS($B47:$AT47,AP47,$B$1:$AT$1,"&lt;"&amp;41))</f>
        <v>6</v>
      </c>
      <c r="CJ47">
        <f>(RANK(_calc_라운드기준!AQ47,_calc_라운드기준!$B47:$AT47,0)+COUNTIFS(_calc_라운드기준!$B47:$AT47,_calc_라운드기준!AQ47,$B$1:$AT$1,"&lt;"&amp;42))-(RANK(AQ47,$B47:$AT47,0)+COUNTIFS($B47:$AT47,AQ47,$B$1:$AT$1,"&lt;"&amp;42))</f>
        <v>-2</v>
      </c>
      <c r="CK47">
        <f>(RANK(_calc_라운드기준!AR47,_calc_라운드기준!$B47:$AT47,0)+COUNTIFS(_calc_라운드기준!$B47:$AT47,_calc_라운드기준!AR47,$B$1:$AT$1,"&lt;"&amp;43))-(RANK(AR47,$B47:$AT47,0)+COUNTIFS($B47:$AT47,AR47,$B$1:$AT$1,"&lt;"&amp;43))</f>
        <v>21</v>
      </c>
      <c r="CL47">
        <f>(RANK(_calc_라운드기준!AS47,_calc_라운드기준!$B47:$AT47,0)+COUNTIFS(_calc_라운드기준!$B47:$AT47,_calc_라운드기준!AS47,$B$1:$AT$1,"&lt;"&amp;44))-(RANK(AS47,$B47:$AT47,0)+COUNTIFS($B47:$AT47,AS47,$B$1:$AT$1,"&lt;"&amp;44))</f>
        <v>24</v>
      </c>
      <c r="CM47">
        <f>(RANK(_calc_라운드기준!AT47,_calc_라운드기준!$B47:$AT47,0)+COUNTIFS(_calc_라운드기준!$B47:$AT47,_calc_라운드기준!AT47,$B$1:$AT$1,"&lt;"&amp;45))-(RANK(AT47,$B47:$AT47,0)+COUNTIFS($B47:$AT47,AT47,$B$1:$AT$1,"&lt;"&amp;45))</f>
        <v>20</v>
      </c>
      <c r="CN47">
        <f t="shared" si="45"/>
        <v>25</v>
      </c>
      <c r="CO47">
        <f t="shared" si="46"/>
        <v>13</v>
      </c>
      <c r="CP47">
        <f t="shared" si="47"/>
        <v>33</v>
      </c>
      <c r="CQ47">
        <f t="shared" si="48"/>
        <v>26</v>
      </c>
      <c r="CR47">
        <f t="shared" si="49"/>
        <v>38</v>
      </c>
      <c r="CS47">
        <f t="shared" si="50"/>
        <v>12</v>
      </c>
      <c r="CT47">
        <f t="shared" si="51"/>
        <v>27</v>
      </c>
      <c r="CU47">
        <f t="shared" si="52"/>
        <v>44</v>
      </c>
      <c r="CV47">
        <f t="shared" si="53"/>
        <v>45</v>
      </c>
      <c r="CW47">
        <f t="shared" si="54"/>
        <v>10</v>
      </c>
      <c r="CX47">
        <f t="shared" si="55"/>
        <v>5</v>
      </c>
      <c r="CY47">
        <f t="shared" si="56"/>
        <v>15</v>
      </c>
      <c r="CZ47">
        <f t="shared" si="57"/>
        <v>23</v>
      </c>
      <c r="DA47">
        <f t="shared" si="58"/>
        <v>8</v>
      </c>
      <c r="DB47">
        <f t="shared" si="59"/>
        <v>30</v>
      </c>
      <c r="DC47">
        <f t="shared" si="60"/>
        <v>16</v>
      </c>
      <c r="DD47">
        <f t="shared" si="61"/>
        <v>14</v>
      </c>
      <c r="DE47">
        <f t="shared" si="62"/>
        <v>9</v>
      </c>
      <c r="DF47">
        <f t="shared" si="63"/>
        <v>17</v>
      </c>
      <c r="DG47">
        <f t="shared" si="64"/>
        <v>39</v>
      </c>
      <c r="DH47">
        <f t="shared" si="65"/>
        <v>3</v>
      </c>
      <c r="DI47">
        <f t="shared" si="66"/>
        <v>22</v>
      </c>
      <c r="DJ47">
        <f t="shared" si="67"/>
        <v>43</v>
      </c>
      <c r="DK47">
        <f t="shared" si="68"/>
        <v>24</v>
      </c>
      <c r="DL47">
        <f t="shared" si="69"/>
        <v>41</v>
      </c>
      <c r="DM47">
        <f t="shared" si="70"/>
        <v>32</v>
      </c>
      <c r="DN47">
        <f t="shared" si="71"/>
        <v>35</v>
      </c>
      <c r="DO47">
        <f t="shared" si="72"/>
        <v>29</v>
      </c>
      <c r="DP47">
        <f t="shared" si="73"/>
        <v>40</v>
      </c>
      <c r="DQ47">
        <f t="shared" si="74"/>
        <v>19</v>
      </c>
      <c r="DR47">
        <f t="shared" si="75"/>
        <v>11</v>
      </c>
      <c r="DS47">
        <f t="shared" si="76"/>
        <v>36</v>
      </c>
      <c r="DT47">
        <f t="shared" si="77"/>
        <v>2</v>
      </c>
      <c r="DU47">
        <f t="shared" si="78"/>
        <v>1</v>
      </c>
      <c r="DV47">
        <f t="shared" si="79"/>
        <v>31</v>
      </c>
      <c r="DW47">
        <f t="shared" si="80"/>
        <v>21</v>
      </c>
      <c r="DX47">
        <f t="shared" si="81"/>
        <v>42</v>
      </c>
      <c r="DY47">
        <f t="shared" si="82"/>
        <v>20</v>
      </c>
      <c r="DZ47">
        <f t="shared" si="83"/>
        <v>34</v>
      </c>
      <c r="EA47">
        <f t="shared" si="84"/>
        <v>37</v>
      </c>
      <c r="EB47">
        <f t="shared" si="85"/>
        <v>18</v>
      </c>
      <c r="EC47">
        <f t="shared" si="86"/>
        <v>28</v>
      </c>
      <c r="ED47">
        <f t="shared" si="87"/>
        <v>6</v>
      </c>
      <c r="EE47">
        <f t="shared" si="88"/>
        <v>4</v>
      </c>
      <c r="EF47">
        <f t="shared" si="89"/>
        <v>7</v>
      </c>
    </row>
    <row r="48" spans="1:136" ht="16.5" customHeight="1">
      <c r="A48">
        <f>_calc_라운드기준!A48</f>
        <v>1198</v>
      </c>
      <c r="B48">
        <f>INDEX(_calc_누적빈도!B:B,$A48)-INDEX(_calc_누적빈도!B:B,$A48-기준600회_후보!$B$1)</f>
        <v>73</v>
      </c>
      <c r="C48">
        <f>INDEX(_calc_누적빈도!C:C,$A48)-INDEX(_calc_누적빈도!C:C,$A48-기준600회_후보!$B$1)</f>
        <v>75</v>
      </c>
      <c r="D48">
        <f>INDEX(_calc_누적빈도!D:D,$A48)-INDEX(_calc_누적빈도!D:D,$A48-기준600회_후보!$B$1)</f>
        <v>87</v>
      </c>
      <c r="E48">
        <f>INDEX(_calc_누적빈도!E:E,$A48)-INDEX(_calc_누적빈도!E:E,$A48-기준600회_후보!$B$1)</f>
        <v>72</v>
      </c>
      <c r="F48">
        <f>INDEX(_calc_누적빈도!F:F,$A48)-INDEX(_calc_누적빈도!F:F,$A48-기준600회_후보!$B$1)</f>
        <v>65</v>
      </c>
      <c r="G48">
        <f>INDEX(_calc_누적빈도!G:G,$A48)-INDEX(_calc_누적빈도!G:G,$A48-기준600회_후보!$B$1)</f>
        <v>91</v>
      </c>
      <c r="H48">
        <f>INDEX(_calc_누적빈도!H:H,$A48)-INDEX(_calc_누적빈도!H:H,$A48-기준600회_후보!$B$1)</f>
        <v>91</v>
      </c>
      <c r="I48">
        <f>INDEX(_calc_누적빈도!I:I,$A48)-INDEX(_calc_누적빈도!I:I,$A48-기준600회_후보!$B$1)</f>
        <v>71</v>
      </c>
      <c r="J48">
        <f>INDEX(_calc_누적빈도!J:J,$A48)-INDEX(_calc_누적빈도!J:J,$A48-기준600회_후보!$B$1)</f>
        <v>70</v>
      </c>
      <c r="K48">
        <f>INDEX(_calc_누적빈도!K:K,$A48)-INDEX(_calc_누적빈도!K:K,$A48-기준600회_후보!$B$1)</f>
        <v>76</v>
      </c>
      <c r="L48">
        <f>INDEX(_calc_누적빈도!L:L,$A48)-INDEX(_calc_누적빈도!L:L,$A48-기준600회_후보!$B$1)</f>
        <v>86</v>
      </c>
      <c r="M48">
        <f>INDEX(_calc_누적빈도!M:M,$A48)-INDEX(_calc_누적빈도!M:M,$A48-기준600회_후보!$B$1)</f>
        <v>98</v>
      </c>
      <c r="N48">
        <f>INDEX(_calc_누적빈도!N:N,$A48)-INDEX(_calc_누적빈도!N:N,$A48-기준600회_후보!$B$1)</f>
        <v>89</v>
      </c>
      <c r="O48">
        <f>INDEX(_calc_누적빈도!O:O,$A48)-INDEX(_calc_누적빈도!O:O,$A48-기준600회_후보!$B$1)</f>
        <v>80</v>
      </c>
      <c r="P48">
        <f>INDEX(_calc_누적빈도!P:P,$A48)-INDEX(_calc_누적빈도!P:P,$A48-기준600회_후보!$B$1)</f>
        <v>85</v>
      </c>
      <c r="Q48">
        <f>INDEX(_calc_누적빈도!Q:Q,$A48)-INDEX(_calc_누적빈도!Q:Q,$A48-기준600회_후보!$B$1)</f>
        <v>92</v>
      </c>
      <c r="R48">
        <f>INDEX(_calc_누적빈도!R:R,$A48)-INDEX(_calc_누적빈도!R:R,$A48-기준600회_후보!$B$1)</f>
        <v>78</v>
      </c>
      <c r="S48">
        <f>INDEX(_calc_누적빈도!S:S,$A48)-INDEX(_calc_누적빈도!S:S,$A48-기준600회_후보!$B$1)</f>
        <v>90</v>
      </c>
      <c r="T48">
        <f>INDEX(_calc_누적빈도!T:T,$A48)-INDEX(_calc_누적빈도!T:T,$A48-기준600회_후보!$B$1)</f>
        <v>90</v>
      </c>
      <c r="U48">
        <f>INDEX(_calc_누적빈도!U:U,$A48)-INDEX(_calc_누적빈도!U:U,$A48-기준600회_후보!$B$1)</f>
        <v>64</v>
      </c>
      <c r="V48">
        <f>INDEX(_calc_누적빈도!V:V,$A48)-INDEX(_calc_누적빈도!V:V,$A48-기준600회_후보!$B$1)</f>
        <v>93</v>
      </c>
      <c r="W48">
        <f>INDEX(_calc_누적빈도!W:W,$A48)-INDEX(_calc_누적빈도!W:W,$A48-기준600회_후보!$B$1)</f>
        <v>69</v>
      </c>
      <c r="X48">
        <f>INDEX(_calc_누적빈도!X:X,$A48)-INDEX(_calc_누적빈도!X:X,$A48-기준600회_후보!$B$1)</f>
        <v>71</v>
      </c>
      <c r="Y48">
        <f>INDEX(_calc_누적빈도!Y:Y,$A48)-INDEX(_calc_누적빈도!Y:Y,$A48-기준600회_후보!$B$1)</f>
        <v>82</v>
      </c>
      <c r="Z48">
        <f>INDEX(_calc_누적빈도!Z:Z,$A48)-INDEX(_calc_누적빈도!Z:Z,$A48-기준600회_후보!$B$1)</f>
        <v>65</v>
      </c>
      <c r="AA48">
        <f>INDEX(_calc_누적빈도!AA:AA,$A48)-INDEX(_calc_누적빈도!AA:AA,$A48-기준600회_후보!$B$1)</f>
        <v>75</v>
      </c>
      <c r="AB48">
        <f>INDEX(_calc_누적빈도!AB:AB,$A48)-INDEX(_calc_누적빈도!AB:AB,$A48-기준600회_후보!$B$1)</f>
        <v>82</v>
      </c>
      <c r="AC48">
        <f>INDEX(_calc_누적빈도!AC:AC,$A48)-INDEX(_calc_누적빈도!AC:AC,$A48-기준600회_후보!$B$1)</f>
        <v>83</v>
      </c>
      <c r="AD48">
        <f>INDEX(_calc_누적빈도!AD:AD,$A48)-INDEX(_calc_누적빈도!AD:AD,$A48-기준600회_후보!$B$1)</f>
        <v>74</v>
      </c>
      <c r="AE48">
        <f>INDEX(_calc_누적빈도!AE:AE,$A48)-INDEX(_calc_누적빈도!AE:AE,$A48-기준600회_후보!$B$1)</f>
        <v>78</v>
      </c>
      <c r="AF48">
        <f>INDEX(_calc_누적빈도!AF:AF,$A48)-INDEX(_calc_누적빈도!AF:AF,$A48-기준600회_후보!$B$1)</f>
        <v>79</v>
      </c>
      <c r="AG48">
        <f>INDEX(_calc_누적빈도!AG:AG,$A48)-INDEX(_calc_누적빈도!AG:AG,$A48-기준600회_후보!$B$1)</f>
        <v>64</v>
      </c>
      <c r="AH48">
        <f>INDEX(_calc_누적빈도!AH:AH,$A48)-INDEX(_calc_누적빈도!AH:AH,$A48-기준600회_후보!$B$1)</f>
        <v>95</v>
      </c>
      <c r="AI48">
        <f>INDEX(_calc_누적빈도!AI:AI,$A48)-INDEX(_calc_누적빈도!AI:AI,$A48-기준600회_후보!$B$1)</f>
        <v>86</v>
      </c>
      <c r="AJ48">
        <f>INDEX(_calc_누적빈도!AJ:AJ,$A48)-INDEX(_calc_누적빈도!AJ:AJ,$A48-기준600회_후보!$B$1)</f>
        <v>79</v>
      </c>
      <c r="AK48">
        <f>INDEX(_calc_누적빈도!AK:AK,$A48)-INDEX(_calc_누적빈도!AK:AK,$A48-기준600회_후보!$B$1)</f>
        <v>81</v>
      </c>
      <c r="AL48">
        <f>INDEX(_calc_누적빈도!AL:AL,$A48)-INDEX(_calc_누적빈도!AL:AL,$A48-기준600회_후보!$B$1)</f>
        <v>75</v>
      </c>
      <c r="AM48">
        <f>INDEX(_calc_누적빈도!AM:AM,$A48)-INDEX(_calc_누적빈도!AM:AM,$A48-기준600회_후보!$B$1)</f>
        <v>92</v>
      </c>
      <c r="AN48">
        <f>INDEX(_calc_누적빈도!AN:AN,$A48)-INDEX(_calc_누적빈도!AN:AN,$A48-기준600회_후보!$B$1)</f>
        <v>85</v>
      </c>
      <c r="AO48">
        <f>INDEX(_calc_누적빈도!AO:AO,$A48)-INDEX(_calc_누적빈도!AO:AO,$A48-기준600회_후보!$B$1)</f>
        <v>71</v>
      </c>
      <c r="AP48">
        <f>INDEX(_calc_누적빈도!AP:AP,$A48)-INDEX(_calc_누적빈도!AP:AP,$A48-기준600회_후보!$B$1)</f>
        <v>74</v>
      </c>
      <c r="AQ48">
        <f>INDEX(_calc_누적빈도!AQ:AQ,$A48)-INDEX(_calc_누적빈도!AQ:AQ,$A48-기준600회_후보!$B$1)</f>
        <v>75</v>
      </c>
      <c r="AR48">
        <f>INDEX(_calc_누적빈도!AR:AR,$A48)-INDEX(_calc_누적빈도!AR:AR,$A48-기준600회_후보!$B$1)</f>
        <v>80</v>
      </c>
      <c r="AS48">
        <f>INDEX(_calc_누적빈도!AS:AS,$A48)-INDEX(_calc_누적빈도!AS:AS,$A48-기준600회_후보!$B$1)</f>
        <v>81</v>
      </c>
      <c r="AT48">
        <f>INDEX(_calc_누적빈도!AT:AT,$A48)-INDEX(_calc_누적빈도!AT:AT,$A48-기준600회_후보!$B$1)</f>
        <v>88</v>
      </c>
      <c r="AU48">
        <f>(RANK(_calc_라운드기준!B48,_calc_라운드기준!$B48:$AT48,0)+COUNTIFS(_calc_라운드기준!$B48:$AT48,_calc_라운드기준!B48,$B$1:$AT$1,"&lt;"&amp;1))-(RANK(B48,$B48:$AT48,0)+COUNTIFS($B48:$AT48,B48,$B$1:$AT$1,"&lt;"&amp;1))</f>
        <v>-4</v>
      </c>
      <c r="AV48">
        <f>(RANK(_calc_라운드기준!C48,_calc_라운드기준!$B48:$AT48,0)+COUNTIFS(_calc_라운드기준!$B48:$AT48,_calc_라운드기준!C48,$B$1:$AT$1,"&lt;"&amp;2))-(RANK(C48,$B48:$AT48,0)+COUNTIFS($B48:$AT48,C48,$B$1:$AT$1,"&lt;"&amp;2))</f>
        <v>10</v>
      </c>
      <c r="AW48">
        <f>(RANK(_calc_라운드기준!D48,_calc_라운드기준!$B48:$AT48,0)+COUNTIFS(_calc_라운드기준!$B48:$AT48,_calc_라운드기준!D48,$B$1:$AT$1,"&lt;"&amp;3))-(RANK(D48,$B48:$AT48,0)+COUNTIFS($B48:$AT48,D48,$B$1:$AT$1,"&lt;"&amp;3))</f>
        <v>-11</v>
      </c>
      <c r="AX48">
        <f>(RANK(_calc_라운드기준!E48,_calc_라운드기준!$B48:$AT48,0)+COUNTIFS(_calc_라운드기준!$B48:$AT48,_calc_라운드기준!E48,$B$1:$AT$1,"&lt;"&amp;4))-(RANK(E48,$B48:$AT48,0)+COUNTIFS($B48:$AT48,E48,$B$1:$AT$1,"&lt;"&amp;4))</f>
        <v>-4</v>
      </c>
      <c r="AY48">
        <f>(RANK(_calc_라운드기준!F48,_calc_라운드기준!$B48:$AT48,0)+COUNTIFS(_calc_라운드기준!$B48:$AT48,_calc_라운드기준!F48,$B$1:$AT$1,"&lt;"&amp;5))-(RANK(F48,$B48:$AT48,0)+COUNTIFS($B48:$AT48,F48,$B$1:$AT$1,"&lt;"&amp;5))</f>
        <v>-19</v>
      </c>
      <c r="AZ48">
        <f>(RANK(_calc_라운드기준!G48,_calc_라운드기준!$B48:$AT48,0)+COUNTIFS(_calc_라운드기준!$B48:$AT48,_calc_라운드기준!G48,$B$1:$AT$1,"&lt;"&amp;6))-(RANK(G48,$B48:$AT48,0)+COUNTIFS($B48:$AT48,G48,$B$1:$AT$1,"&lt;"&amp;6))</f>
        <v>5</v>
      </c>
      <c r="BA48">
        <f>(RANK(_calc_라운드기준!H48,_calc_라운드기준!$B48:$AT48,0)+COUNTIFS(_calc_라운드기준!$B48:$AT48,_calc_라운드기준!H48,$B$1:$AT$1,"&lt;"&amp;7))-(RANK(H48,$B48:$AT48,0)+COUNTIFS($B48:$AT48,H48,$B$1:$AT$1,"&lt;"&amp;7))</f>
        <v>-3</v>
      </c>
      <c r="BB48">
        <f>(RANK(_calc_라운드기준!I48,_calc_라운드기준!$B48:$AT48,0)+COUNTIFS(_calc_라운드기준!$B48:$AT48,_calc_라운드기준!I48,$B$1:$AT$1,"&lt;"&amp;8))-(RANK(I48,$B48:$AT48,0)+COUNTIFS($B48:$AT48,I48,$B$1:$AT$1,"&lt;"&amp;8))</f>
        <v>-32</v>
      </c>
      <c r="BC48">
        <f>(RANK(_calc_라운드기준!J48,_calc_라운드기준!$B48:$AT48,0)+COUNTIFS(_calc_라운드기준!$B48:$AT48,_calc_라운드기준!J48,$B$1:$AT$1,"&lt;"&amp;9))-(RANK(J48,$B48:$AT48,0)+COUNTIFS($B48:$AT48,J48,$B$1:$AT$1,"&lt;"&amp;9))</f>
        <v>-38</v>
      </c>
      <c r="BD48">
        <f>(RANK(_calc_라운드기준!K48,_calc_라운드기준!$B48:$AT48,0)+COUNTIFS(_calc_라운드기준!$B48:$AT48,_calc_라운드기준!K48,$B$1:$AT$1,"&lt;"&amp;10))-(RANK(K48,$B48:$AT48,0)+COUNTIFS($B48:$AT48,K48,$B$1:$AT$1,"&lt;"&amp;10))</f>
        <v>12</v>
      </c>
      <c r="BE48">
        <f>(RANK(_calc_라운드기준!L48,_calc_라운드기준!$B48:$AT48,0)+COUNTIFS(_calc_라운드기준!$B48:$AT48,_calc_라운드기준!L48,$B$1:$AT$1,"&lt;"&amp;11))-(RANK(L48,$B48:$AT48,0)+COUNTIFS($B48:$AT48,L48,$B$1:$AT$1,"&lt;"&amp;11))</f>
        <v>20</v>
      </c>
      <c r="BF48">
        <f>(RANK(_calc_라운드기준!M48,_calc_라운드기준!$B48:$AT48,0)+COUNTIFS(_calc_라운드기준!$B48:$AT48,_calc_라운드기준!M48,$B$1:$AT$1,"&lt;"&amp;12))-(RANK(M48,$B48:$AT48,0)+COUNTIFS($B48:$AT48,M48,$B$1:$AT$1,"&lt;"&amp;12))</f>
        <v>11</v>
      </c>
      <c r="BG48">
        <f>(RANK(_calc_라운드기준!N48,_calc_라운드기준!$B48:$AT48,0)+COUNTIFS(_calc_라운드기준!$B48:$AT48,_calc_라운드기준!N48,$B$1:$AT$1,"&lt;"&amp;13))-(RANK(N48,$B48:$AT48,0)+COUNTIFS($B48:$AT48,N48,$B$1:$AT$1,"&lt;"&amp;13))</f>
        <v>-4</v>
      </c>
      <c r="BH48">
        <f>(RANK(_calc_라운드기준!O48,_calc_라운드기준!$B48:$AT48,0)+COUNTIFS(_calc_라운드기준!$B48:$AT48,_calc_라운드기준!O48,$B$1:$AT$1,"&lt;"&amp;14))-(RANK(O48,$B48:$AT48,0)+COUNTIFS($B48:$AT48,O48,$B$1:$AT$1,"&lt;"&amp;14))</f>
        <v>19</v>
      </c>
      <c r="BI48">
        <f>(RANK(_calc_라운드기준!P48,_calc_라운드기준!$B48:$AT48,0)+COUNTIFS(_calc_라운드기준!$B48:$AT48,_calc_라운드기준!P48,$B$1:$AT$1,"&lt;"&amp;15))-(RANK(P48,$B48:$AT48,0)+COUNTIFS($B48:$AT48,P48,$B$1:$AT$1,"&lt;"&amp;15))</f>
        <v>-8</v>
      </c>
      <c r="BJ48">
        <f>(RANK(_calc_라운드기준!Q48,_calc_라운드기준!$B48:$AT48,0)+COUNTIFS(_calc_라운드기준!$B48:$AT48,_calc_라운드기준!Q48,$B$1:$AT$1,"&lt;"&amp;16))-(RANK(Q48,$B48:$AT48,0)+COUNTIFS($B48:$AT48,Q48,$B$1:$AT$1,"&lt;"&amp;16))</f>
        <v>4</v>
      </c>
      <c r="BK48">
        <f>(RANK(_calc_라운드기준!R48,_calc_라운드기준!$B48:$AT48,0)+COUNTIFS(_calc_라운드기준!$B48:$AT48,_calc_라운드기준!R48,$B$1:$AT$1,"&lt;"&amp;17))-(RANK(R48,$B48:$AT48,0)+COUNTIFS($B48:$AT48,R48,$B$1:$AT$1,"&lt;"&amp;17))</f>
        <v>8</v>
      </c>
      <c r="BL48">
        <f>(RANK(_calc_라운드기준!S48,_calc_라운드기준!$B48:$AT48,0)+COUNTIFS(_calc_라운드기준!$B48:$AT48,_calc_라운드기준!S48,$B$1:$AT$1,"&lt;"&amp;18))-(RANK(S48,$B48:$AT48,0)+COUNTIFS($B48:$AT48,S48,$B$1:$AT$1,"&lt;"&amp;18))</f>
        <v>16</v>
      </c>
      <c r="BM48">
        <f>(RANK(_calc_라운드기준!T48,_calc_라운드기준!$B48:$AT48,0)+COUNTIFS(_calc_라운드기준!$B48:$AT48,_calc_라운드기준!T48,$B$1:$AT$1,"&lt;"&amp;19))-(RANK(T48,$B48:$AT48,0)+COUNTIFS($B48:$AT48,T48,$B$1:$AT$1,"&lt;"&amp;19))</f>
        <v>8</v>
      </c>
      <c r="BN48">
        <f>(RANK(_calc_라운드기준!U48,_calc_라운드기준!$B48:$AT48,0)+COUNTIFS(_calc_라운드기준!$B48:$AT48,_calc_라운드기준!U48,$B$1:$AT$1,"&lt;"&amp;20))-(RANK(U48,$B48:$AT48,0)+COUNTIFS($B48:$AT48,U48,$B$1:$AT$1,"&lt;"&amp;20))</f>
        <v>-19</v>
      </c>
      <c r="BO48">
        <f>(RANK(_calc_라운드기준!V48,_calc_라운드기준!$B48:$AT48,0)+COUNTIFS(_calc_라운드기준!$B48:$AT48,_calc_라운드기준!V48,$B$1:$AT$1,"&lt;"&amp;21))-(RANK(V48,$B48:$AT48,0)+COUNTIFS($B48:$AT48,V48,$B$1:$AT$1,"&lt;"&amp;21))</f>
        <v>23</v>
      </c>
      <c r="BP48">
        <f>(RANK(_calc_라운드기준!W48,_calc_라운드기준!$B48:$AT48,0)+COUNTIFS(_calc_라운드기준!$B48:$AT48,_calc_라운드기준!W48,$B$1:$AT$1,"&lt;"&amp;22))-(RANK(W48,$B48:$AT48,0)+COUNTIFS($B48:$AT48,W48,$B$1:$AT$1,"&lt;"&amp;22))</f>
        <v>-6</v>
      </c>
      <c r="BQ48">
        <f>(RANK(_calc_라운드기준!X48,_calc_라운드기준!$B48:$AT48,0)+COUNTIFS(_calc_라운드기준!$B48:$AT48,_calc_라운드기준!X48,$B$1:$AT$1,"&lt;"&amp;23))-(RANK(X48,$B48:$AT48,0)+COUNTIFS($B48:$AT48,X48,$B$1:$AT$1,"&lt;"&amp;23))</f>
        <v>-25</v>
      </c>
      <c r="BR48">
        <f>(RANK(_calc_라운드기준!Y48,_calc_라운드기준!$B48:$AT48,0)+COUNTIFS(_calc_라운드기준!$B48:$AT48,_calc_라운드기준!Y48,$B$1:$AT$1,"&lt;"&amp;24))-(RANK(Y48,$B48:$AT48,0)+COUNTIFS($B48:$AT48,Y48,$B$1:$AT$1,"&lt;"&amp;24))</f>
        <v>0</v>
      </c>
      <c r="BS48">
        <f>(RANK(_calc_라운드기준!Z48,_calc_라운드기준!$B48:$AT48,0)+COUNTIFS(_calc_라운드기준!$B48:$AT48,_calc_라운드기준!Z48,$B$1:$AT$1,"&lt;"&amp;25))-(RANK(Z48,$B48:$AT48,0)+COUNTIFS($B48:$AT48,Z48,$B$1:$AT$1,"&lt;"&amp;25))</f>
        <v>-24</v>
      </c>
      <c r="BT48">
        <f>(RANK(_calc_라운드기준!AA48,_calc_라운드기준!$B48:$AT48,0)+COUNTIFS(_calc_라운드기준!$B48:$AT48,_calc_라운드기준!AA48,$B$1:$AT$1,"&lt;"&amp;26))-(RANK(AA48,$B48:$AT48,0)+COUNTIFS($B48:$AT48,AA48,$B$1:$AT$1,"&lt;"&amp;26))</f>
        <v>-3</v>
      </c>
      <c r="BU48">
        <f>(RANK(_calc_라운드기준!AB48,_calc_라운드기준!$B48:$AT48,0)+COUNTIFS(_calc_라운드기준!$B48:$AT48,_calc_라운드기준!AB48,$B$1:$AT$1,"&lt;"&amp;27))-(RANK(AB48,$B48:$AT48,0)+COUNTIFS($B48:$AT48,AB48,$B$1:$AT$1,"&lt;"&amp;27))</f>
        <v>-16</v>
      </c>
      <c r="BV48">
        <f>(RANK(_calc_라운드기준!AC48,_calc_라운드기준!$B48:$AT48,0)+COUNTIFS(_calc_라운드기준!$B48:$AT48,_calc_라운드기준!AC48,$B$1:$AT$1,"&lt;"&amp;28))-(RANK(AC48,$B48:$AT48,0)+COUNTIFS($B48:$AT48,AC48,$B$1:$AT$1,"&lt;"&amp;28))</f>
        <v>-3</v>
      </c>
      <c r="BW48">
        <f>(RANK(_calc_라운드기준!AD48,_calc_라운드기준!$B48:$AT48,0)+COUNTIFS(_calc_라운드기준!$B48:$AT48,_calc_라운드기준!AD48,$B$1:$AT$1,"&lt;"&amp;29))-(RANK(AD48,$B48:$AT48,0)+COUNTIFS($B48:$AT48,AD48,$B$1:$AT$1,"&lt;"&amp;29))</f>
        <v>-18</v>
      </c>
      <c r="BX48">
        <f>(RANK(_calc_라운드기준!AE48,_calc_라운드기준!$B48:$AT48,0)+COUNTIFS(_calc_라운드기준!$B48:$AT48,_calc_라운드기준!AE48,$B$1:$AT$1,"&lt;"&amp;30))-(RANK(AE48,$B48:$AT48,0)+COUNTIFS($B48:$AT48,AE48,$B$1:$AT$1,"&lt;"&amp;30))</f>
        <v>9</v>
      </c>
      <c r="BY48">
        <f>(RANK(_calc_라운드기준!AF48,_calc_라운드기준!$B48:$AT48,0)+COUNTIFS(_calc_라운드기준!$B48:$AT48,_calc_라운드기준!AF48,$B$1:$AT$1,"&lt;"&amp;31))-(RANK(AF48,$B48:$AT48,0)+COUNTIFS($B48:$AT48,AF48,$B$1:$AT$1,"&lt;"&amp;31))</f>
        <v>13</v>
      </c>
      <c r="BZ48">
        <f>(RANK(_calc_라운드기준!AG48,_calc_라운드기준!$B48:$AT48,0)+COUNTIFS(_calc_라운드기준!$B48:$AT48,_calc_라운드기준!AG48,$B$1:$AT$1,"&lt;"&amp;32))-(RANK(AG48,$B48:$AT48,0)+COUNTIFS($B48:$AT48,AG48,$B$1:$AT$1,"&lt;"&amp;32))</f>
        <v>-17</v>
      </c>
      <c r="CA48">
        <f>(RANK(_calc_라운드기준!AH48,_calc_라운드기준!$B48:$AT48,0)+COUNTIFS(_calc_라운드기준!$B48:$AT48,_calc_라운드기준!AH48,$B$1:$AT$1,"&lt;"&amp;33))-(RANK(AH48,$B48:$AT48,0)+COUNTIFS($B48:$AT48,AH48,$B$1:$AT$1,"&lt;"&amp;33))</f>
        <v>36</v>
      </c>
      <c r="CB48">
        <f>(RANK(_calc_라운드기준!AI48,_calc_라운드기준!$B48:$AT48,0)+COUNTIFS(_calc_라운드기준!$B48:$AT48,_calc_라운드기준!AI48,$B$1:$AT$1,"&lt;"&amp;34))-(RANK(AI48,$B48:$AT48,0)+COUNTIFS($B48:$AT48,AI48,$B$1:$AT$1,"&lt;"&amp;34))</f>
        <v>28</v>
      </c>
      <c r="CC48">
        <f>(RANK(_calc_라운드기준!AJ48,_calc_라운드기준!$B48:$AT48,0)+COUNTIFS(_calc_라운드기준!$B48:$AT48,_calc_라운드기준!AJ48,$B$1:$AT$1,"&lt;"&amp;35))-(RANK(AJ48,$B48:$AT48,0)+COUNTIFS($B48:$AT48,AJ48,$B$1:$AT$1,"&lt;"&amp;35))</f>
        <v>-5</v>
      </c>
      <c r="CD48">
        <f>(RANK(_calc_라운드기준!AK48,_calc_라운드기준!$B48:$AT48,0)+COUNTIFS(_calc_라운드기준!$B48:$AT48,_calc_라운드기준!AK48,$B$1:$AT$1,"&lt;"&amp;36))-(RANK(AK48,$B48:$AT48,0)+COUNTIFS($B48:$AT48,AK48,$B$1:$AT$1,"&lt;"&amp;36))</f>
        <v>1</v>
      </c>
      <c r="CE48">
        <f>(RANK(_calc_라운드기준!AL48,_calc_라운드기준!$B48:$AT48,0)+COUNTIFS(_calc_라운드기준!$B48:$AT48,_calc_라운드기준!AL48,$B$1:$AT$1,"&lt;"&amp;37))-(RANK(AL48,$B48:$AT48,0)+COUNTIFS($B48:$AT48,AL48,$B$1:$AT$1,"&lt;"&amp;37))</f>
        <v>-22</v>
      </c>
      <c r="CF48">
        <f>(RANK(_calc_라운드기준!AM48,_calc_라운드기준!$B48:$AT48,0)+COUNTIFS(_calc_라운드기준!$B48:$AT48,_calc_라운드기준!AM48,$B$1:$AT$1,"&lt;"&amp;38))-(RANK(AM48,$B48:$AT48,0)+COUNTIFS($B48:$AT48,AM48,$B$1:$AT$1,"&lt;"&amp;38))</f>
        <v>11</v>
      </c>
      <c r="CG48">
        <f>(RANK(_calc_라운드기준!AN48,_calc_라운드기준!$B48:$AT48,0)+COUNTIFS(_calc_라운드기준!$B48:$AT48,_calc_라운드기준!AN48,$B$1:$AT$1,"&lt;"&amp;39))-(RANK(AN48,$B48:$AT48,0)+COUNTIFS($B48:$AT48,AN48,$B$1:$AT$1,"&lt;"&amp;39))</f>
        <v>-6</v>
      </c>
      <c r="CH48">
        <f>(RANK(_calc_라운드기준!AO48,_calc_라운드기준!$B48:$AT48,0)+COUNTIFS(_calc_라운드기준!$B48:$AT48,_calc_라운드기준!AO48,$B$1:$AT$1,"&lt;"&amp;40))-(RANK(AO48,$B48:$AT48,0)+COUNTIFS($B48:$AT48,AO48,$B$1:$AT$1,"&lt;"&amp;40))</f>
        <v>-17</v>
      </c>
      <c r="CI48">
        <f>(RANK(_calc_라운드기준!AP48,_calc_라운드기준!$B48:$AT48,0)+COUNTIFS(_calc_라운드기준!$B48:$AT48,_calc_라운드기준!AP48,$B$1:$AT$1,"&lt;"&amp;41))-(RANK(AP48,$B48:$AT48,0)+COUNTIFS($B48:$AT48,AP48,$B$1:$AT$1,"&lt;"&amp;41))</f>
        <v>9</v>
      </c>
      <c r="CJ48">
        <f>(RANK(_calc_라운드기준!AQ48,_calc_라운드기준!$B48:$AT48,0)+COUNTIFS(_calc_라운드기준!$B48:$AT48,_calc_라운드기준!AQ48,$B$1:$AT$1,"&lt;"&amp;42))-(RANK(AQ48,$B48:$AT48,0)+COUNTIFS($B48:$AT48,AQ48,$B$1:$AT$1,"&lt;"&amp;42))</f>
        <v>-3</v>
      </c>
      <c r="CK48">
        <f>(RANK(_calc_라운드기준!AR48,_calc_라운드기준!$B48:$AT48,0)+COUNTIFS(_calc_라운드기준!$B48:$AT48,_calc_라운드기준!AR48,$B$1:$AT$1,"&lt;"&amp;43))-(RANK(AR48,$B48:$AT48,0)+COUNTIFS($B48:$AT48,AR48,$B$1:$AT$1,"&lt;"&amp;43))</f>
        <v>21</v>
      </c>
      <c r="CL48">
        <f>(RANK(_calc_라운드기준!AS48,_calc_라운드기준!$B48:$AT48,0)+COUNTIFS(_calc_라운드기준!$B48:$AT48,_calc_라운드기준!AS48,$B$1:$AT$1,"&lt;"&amp;44))-(RANK(AS48,$B48:$AT48,0)+COUNTIFS($B48:$AT48,AS48,$B$1:$AT$1,"&lt;"&amp;44))</f>
        <v>24</v>
      </c>
      <c r="CM48">
        <f>(RANK(_calc_라운드기준!AT48,_calc_라운드기준!$B48:$AT48,0)+COUNTIFS(_calc_라운드기준!$B48:$AT48,_calc_라운드기준!AT48,$B$1:$AT$1,"&lt;"&amp;45))-(RANK(AT48,$B48:$AT48,0)+COUNTIFS($B48:$AT48,AT48,$B$1:$AT$1,"&lt;"&amp;45))</f>
        <v>19</v>
      </c>
      <c r="CN48">
        <f t="shared" si="45"/>
        <v>27</v>
      </c>
      <c r="CO48">
        <f t="shared" si="46"/>
        <v>14</v>
      </c>
      <c r="CP48">
        <f t="shared" si="47"/>
        <v>34</v>
      </c>
      <c r="CQ48">
        <f t="shared" si="48"/>
        <v>28</v>
      </c>
      <c r="CR48">
        <f t="shared" si="49"/>
        <v>39</v>
      </c>
      <c r="CS48">
        <f t="shared" si="50"/>
        <v>19</v>
      </c>
      <c r="CT48">
        <f t="shared" si="51"/>
        <v>23</v>
      </c>
      <c r="CU48">
        <f t="shared" si="52"/>
        <v>44</v>
      </c>
      <c r="CV48">
        <f t="shared" si="53"/>
        <v>45</v>
      </c>
      <c r="CW48">
        <f t="shared" si="54"/>
        <v>11</v>
      </c>
      <c r="CX48">
        <f t="shared" si="55"/>
        <v>6</v>
      </c>
      <c r="CY48">
        <f t="shared" si="56"/>
        <v>12</v>
      </c>
      <c r="CZ48">
        <f t="shared" si="57"/>
        <v>29</v>
      </c>
      <c r="DA48">
        <f t="shared" si="58"/>
        <v>7</v>
      </c>
      <c r="DB48">
        <f t="shared" si="59"/>
        <v>33</v>
      </c>
      <c r="DC48">
        <f t="shared" si="60"/>
        <v>20</v>
      </c>
      <c r="DD48">
        <f t="shared" si="61"/>
        <v>17</v>
      </c>
      <c r="DE48">
        <f t="shared" si="62"/>
        <v>9</v>
      </c>
      <c r="DF48">
        <f t="shared" si="63"/>
        <v>18</v>
      </c>
      <c r="DG48">
        <f t="shared" si="64"/>
        <v>40</v>
      </c>
      <c r="DH48">
        <f t="shared" si="65"/>
        <v>4</v>
      </c>
      <c r="DI48">
        <f t="shared" si="66"/>
        <v>31</v>
      </c>
      <c r="DJ48">
        <f t="shared" si="67"/>
        <v>43</v>
      </c>
      <c r="DK48">
        <f t="shared" si="68"/>
        <v>22</v>
      </c>
      <c r="DL48">
        <f t="shared" si="69"/>
        <v>42</v>
      </c>
      <c r="DM48">
        <f t="shared" si="70"/>
        <v>24</v>
      </c>
      <c r="DN48">
        <f t="shared" si="71"/>
        <v>35</v>
      </c>
      <c r="DO48">
        <f t="shared" si="72"/>
        <v>25</v>
      </c>
      <c r="DP48">
        <f t="shared" si="73"/>
        <v>38</v>
      </c>
      <c r="DQ48">
        <f t="shared" si="74"/>
        <v>15</v>
      </c>
      <c r="DR48">
        <f t="shared" si="75"/>
        <v>10</v>
      </c>
      <c r="DS48">
        <f t="shared" si="76"/>
        <v>36</v>
      </c>
      <c r="DT48">
        <f t="shared" si="77"/>
        <v>1</v>
      </c>
      <c r="DU48">
        <f t="shared" si="78"/>
        <v>2</v>
      </c>
      <c r="DV48">
        <f t="shared" si="79"/>
        <v>30</v>
      </c>
      <c r="DW48">
        <f t="shared" si="80"/>
        <v>21</v>
      </c>
      <c r="DX48">
        <f t="shared" si="81"/>
        <v>41</v>
      </c>
      <c r="DY48">
        <f t="shared" si="82"/>
        <v>13</v>
      </c>
      <c r="DZ48">
        <f t="shared" si="83"/>
        <v>32</v>
      </c>
      <c r="EA48">
        <f t="shared" si="84"/>
        <v>37</v>
      </c>
      <c r="EB48">
        <f t="shared" si="85"/>
        <v>16</v>
      </c>
      <c r="EC48">
        <f t="shared" si="86"/>
        <v>26</v>
      </c>
      <c r="ED48">
        <f t="shared" si="87"/>
        <v>5</v>
      </c>
      <c r="EE48">
        <f t="shared" si="88"/>
        <v>3</v>
      </c>
      <c r="EF48">
        <f t="shared" si="89"/>
        <v>8</v>
      </c>
    </row>
    <row r="49" spans="1:136" ht="16.5" customHeight="1">
      <c r="A49">
        <f>_calc_라운드기준!A49</f>
        <v>1197</v>
      </c>
      <c r="B49">
        <f>INDEX(_calc_누적빈도!B:B,$A49)-INDEX(_calc_누적빈도!B:B,$A49-기준600회_후보!$B$1)</f>
        <v>72</v>
      </c>
      <c r="C49">
        <f>INDEX(_calc_누적빈도!C:C,$A49)-INDEX(_calc_누적빈도!C:C,$A49-기준600회_후보!$B$1)</f>
        <v>75</v>
      </c>
      <c r="D49">
        <f>INDEX(_calc_누적빈도!D:D,$A49)-INDEX(_calc_누적빈도!D:D,$A49-기준600회_후보!$B$1)</f>
        <v>87</v>
      </c>
      <c r="E49">
        <f>INDEX(_calc_누적빈도!E:E,$A49)-INDEX(_calc_누적빈도!E:E,$A49-기준600회_후보!$B$1)</f>
        <v>72</v>
      </c>
      <c r="F49">
        <f>INDEX(_calc_누적빈도!F:F,$A49)-INDEX(_calc_누적빈도!F:F,$A49-기준600회_후보!$B$1)</f>
        <v>64</v>
      </c>
      <c r="G49">
        <f>INDEX(_calc_누적빈도!G:G,$A49)-INDEX(_calc_누적빈도!G:G,$A49-기준600회_후보!$B$1)</f>
        <v>91</v>
      </c>
      <c r="H49">
        <f>INDEX(_calc_누적빈도!H:H,$A49)-INDEX(_calc_누적빈도!H:H,$A49-기준600회_후보!$B$1)</f>
        <v>90</v>
      </c>
      <c r="I49">
        <f>INDEX(_calc_누적빈도!I:I,$A49)-INDEX(_calc_누적빈도!I:I,$A49-기준600회_후보!$B$1)</f>
        <v>72</v>
      </c>
      <c r="J49">
        <f>INDEX(_calc_누적빈도!J:J,$A49)-INDEX(_calc_누적빈도!J:J,$A49-기준600회_후보!$B$1)</f>
        <v>70</v>
      </c>
      <c r="K49">
        <f>INDEX(_calc_누적빈도!K:K,$A49)-INDEX(_calc_누적빈도!K:K,$A49-기준600회_후보!$B$1)</f>
        <v>77</v>
      </c>
      <c r="L49">
        <f>INDEX(_calc_누적빈도!L:L,$A49)-INDEX(_calc_누적빈도!L:L,$A49-기준600회_후보!$B$1)</f>
        <v>86</v>
      </c>
      <c r="M49">
        <f>INDEX(_calc_누적빈도!M:M,$A49)-INDEX(_calc_누적빈도!M:M,$A49-기준600회_후보!$B$1)</f>
        <v>98</v>
      </c>
      <c r="N49">
        <f>INDEX(_calc_누적빈도!N:N,$A49)-INDEX(_calc_누적빈도!N:N,$A49-기준600회_후보!$B$1)</f>
        <v>89</v>
      </c>
      <c r="O49">
        <f>INDEX(_calc_누적빈도!O:O,$A49)-INDEX(_calc_누적빈도!O:O,$A49-기준600회_후보!$B$1)</f>
        <v>80</v>
      </c>
      <c r="P49">
        <f>INDEX(_calc_누적빈도!P:P,$A49)-INDEX(_calc_누적빈도!P:P,$A49-기준600회_후보!$B$1)</f>
        <v>85</v>
      </c>
      <c r="Q49">
        <f>INDEX(_calc_누적빈도!Q:Q,$A49)-INDEX(_calc_누적빈도!Q:Q,$A49-기준600회_후보!$B$1)</f>
        <v>92</v>
      </c>
      <c r="R49">
        <f>INDEX(_calc_누적빈도!R:R,$A49)-INDEX(_calc_누적빈도!R:R,$A49-기준600회_후보!$B$1)</f>
        <v>78</v>
      </c>
      <c r="S49">
        <f>INDEX(_calc_누적빈도!S:S,$A49)-INDEX(_calc_누적빈도!S:S,$A49-기준600회_후보!$B$1)</f>
        <v>90</v>
      </c>
      <c r="T49">
        <f>INDEX(_calc_누적빈도!T:T,$A49)-INDEX(_calc_누적빈도!T:T,$A49-기준600회_후보!$B$1)</f>
        <v>90</v>
      </c>
      <c r="U49">
        <f>INDEX(_calc_누적빈도!U:U,$A49)-INDEX(_calc_누적빈도!U:U,$A49-기준600회_후보!$B$1)</f>
        <v>64</v>
      </c>
      <c r="V49">
        <f>INDEX(_calc_누적빈도!V:V,$A49)-INDEX(_calc_누적빈도!V:V,$A49-기준600회_후보!$B$1)</f>
        <v>93</v>
      </c>
      <c r="W49">
        <f>INDEX(_calc_누적빈도!W:W,$A49)-INDEX(_calc_누적빈도!W:W,$A49-기준600회_후보!$B$1)</f>
        <v>69</v>
      </c>
      <c r="X49">
        <f>INDEX(_calc_누적빈도!X:X,$A49)-INDEX(_calc_누적빈도!X:X,$A49-기준600회_후보!$B$1)</f>
        <v>72</v>
      </c>
      <c r="Y49">
        <f>INDEX(_calc_누적빈도!Y:Y,$A49)-INDEX(_calc_누적빈도!Y:Y,$A49-기준600회_후보!$B$1)</f>
        <v>83</v>
      </c>
      <c r="Z49">
        <f>INDEX(_calc_누적빈도!Z:Z,$A49)-INDEX(_calc_누적빈도!Z:Z,$A49-기준600회_후보!$B$1)</f>
        <v>65</v>
      </c>
      <c r="AA49">
        <f>INDEX(_calc_누적빈도!AA:AA,$A49)-INDEX(_calc_누적빈도!AA:AA,$A49-기준600회_후보!$B$1)</f>
        <v>74</v>
      </c>
      <c r="AB49">
        <f>INDEX(_calc_누적빈도!AB:AB,$A49)-INDEX(_calc_누적빈도!AB:AB,$A49-기준600회_후보!$B$1)</f>
        <v>82</v>
      </c>
      <c r="AC49">
        <f>INDEX(_calc_누적빈도!AC:AC,$A49)-INDEX(_calc_누적빈도!AC:AC,$A49-기준600회_후보!$B$1)</f>
        <v>82</v>
      </c>
      <c r="AD49">
        <f>INDEX(_calc_누적빈도!AD:AD,$A49)-INDEX(_calc_누적빈도!AD:AD,$A49-기준600회_후보!$B$1)</f>
        <v>74</v>
      </c>
      <c r="AE49">
        <f>INDEX(_calc_누적빈도!AE:AE,$A49)-INDEX(_calc_누적빈도!AE:AE,$A49-기준600회_후보!$B$1)</f>
        <v>78</v>
      </c>
      <c r="AF49">
        <f>INDEX(_calc_누적빈도!AF:AF,$A49)-INDEX(_calc_누적빈도!AF:AF,$A49-기준600회_후보!$B$1)</f>
        <v>79</v>
      </c>
      <c r="AG49">
        <f>INDEX(_calc_누적빈도!AG:AG,$A49)-INDEX(_calc_누적빈도!AG:AG,$A49-기준600회_후보!$B$1)</f>
        <v>64</v>
      </c>
      <c r="AH49">
        <f>INDEX(_calc_누적빈도!AH:AH,$A49)-INDEX(_calc_누적빈도!AH:AH,$A49-기준600회_후보!$B$1)</f>
        <v>95</v>
      </c>
      <c r="AI49">
        <f>INDEX(_calc_누적빈도!AI:AI,$A49)-INDEX(_calc_누적빈도!AI:AI,$A49-기준600회_후보!$B$1)</f>
        <v>86</v>
      </c>
      <c r="AJ49">
        <f>INDEX(_calc_누적빈도!AJ:AJ,$A49)-INDEX(_calc_누적빈도!AJ:AJ,$A49-기준600회_후보!$B$1)</f>
        <v>80</v>
      </c>
      <c r="AK49">
        <f>INDEX(_calc_누적빈도!AK:AK,$A49)-INDEX(_calc_누적빈도!AK:AK,$A49-기준600회_후보!$B$1)</f>
        <v>81</v>
      </c>
      <c r="AL49">
        <f>INDEX(_calc_누적빈도!AL:AL,$A49)-INDEX(_calc_누적빈도!AL:AL,$A49-기준600회_후보!$B$1)</f>
        <v>75</v>
      </c>
      <c r="AM49">
        <f>INDEX(_calc_누적빈도!AM:AM,$A49)-INDEX(_calc_누적빈도!AM:AM,$A49-기준600회_후보!$B$1)</f>
        <v>92</v>
      </c>
      <c r="AN49">
        <f>INDEX(_calc_누적빈도!AN:AN,$A49)-INDEX(_calc_누적빈도!AN:AN,$A49-기준600회_후보!$B$1)</f>
        <v>85</v>
      </c>
      <c r="AO49">
        <f>INDEX(_calc_누적빈도!AO:AO,$A49)-INDEX(_calc_누적빈도!AO:AO,$A49-기준600회_후보!$B$1)</f>
        <v>71</v>
      </c>
      <c r="AP49">
        <f>INDEX(_calc_누적빈도!AP:AP,$A49)-INDEX(_calc_누적빈도!AP:AP,$A49-기준600회_후보!$B$1)</f>
        <v>74</v>
      </c>
      <c r="AQ49">
        <f>INDEX(_calc_누적빈도!AQ:AQ,$A49)-INDEX(_calc_누적빈도!AQ:AQ,$A49-기준600회_후보!$B$1)</f>
        <v>75</v>
      </c>
      <c r="AR49">
        <f>INDEX(_calc_누적빈도!AR:AR,$A49)-INDEX(_calc_누적빈도!AR:AR,$A49-기준600회_후보!$B$1)</f>
        <v>80</v>
      </c>
      <c r="AS49">
        <f>INDEX(_calc_누적빈도!AS:AS,$A49)-INDEX(_calc_누적빈도!AS:AS,$A49-기준600회_후보!$B$1)</f>
        <v>81</v>
      </c>
      <c r="AT49">
        <f>INDEX(_calc_누적빈도!AT:AT,$A49)-INDEX(_calc_누적빈도!AT:AT,$A49-기준600회_후보!$B$1)</f>
        <v>88</v>
      </c>
      <c r="AU49">
        <f>(RANK(_calc_라운드기준!B49,_calc_라운드기준!$B49:$AT49,0)+COUNTIFS(_calc_라운드기준!$B49:$AT49,_calc_라운드기준!B49,$B$1:$AT$1,"&lt;"&amp;1))-(RANK(B49,$B49:$AT49,0)+COUNTIFS($B49:$AT49,B49,$B$1:$AT$1,"&lt;"&amp;1))</f>
        <v>3</v>
      </c>
      <c r="AV49">
        <f>(RANK(_calc_라운드기준!C49,_calc_라운드기준!$B49:$AT49,0)+COUNTIFS(_calc_라운드기준!$B49:$AT49,_calc_라운드기준!C49,$B$1:$AT$1,"&lt;"&amp;2))-(RANK(C49,$B49:$AT49,0)+COUNTIFS($B49:$AT49,C49,$B$1:$AT$1,"&lt;"&amp;2))</f>
        <v>10</v>
      </c>
      <c r="AW49">
        <f>(RANK(_calc_라운드기준!D49,_calc_라운드기준!$B49:$AT49,0)+COUNTIFS(_calc_라운드기준!$B49:$AT49,_calc_라운드기준!D49,$B$1:$AT$1,"&lt;"&amp;3))-(RANK(D49,$B49:$AT49,0)+COUNTIFS($B49:$AT49,D49,$B$1:$AT$1,"&lt;"&amp;3))</f>
        <v>-11</v>
      </c>
      <c r="AX49">
        <f>(RANK(_calc_라운드기준!E49,_calc_라운드기준!$B49:$AT49,0)+COUNTIFS(_calc_라운드기준!$B49:$AT49,_calc_라운드기준!E49,$B$1:$AT$1,"&lt;"&amp;4))-(RANK(E49,$B49:$AT49,0)+COUNTIFS($B49:$AT49,E49,$B$1:$AT$1,"&lt;"&amp;4))</f>
        <v>-5</v>
      </c>
      <c r="AY49">
        <f>(RANK(_calc_라운드기준!F49,_calc_라운드기준!$B49:$AT49,0)+COUNTIFS(_calc_라운드기준!$B49:$AT49,_calc_라운드기준!F49,$B$1:$AT$1,"&lt;"&amp;5))-(RANK(F49,$B49:$AT49,0)+COUNTIFS($B49:$AT49,F49,$B$1:$AT$1,"&lt;"&amp;5))</f>
        <v>-11</v>
      </c>
      <c r="AZ49">
        <f>(RANK(_calc_라운드기준!G49,_calc_라운드기준!$B49:$AT49,0)+COUNTIFS(_calc_라운드기준!$B49:$AT49,_calc_라운드기준!G49,$B$1:$AT$1,"&lt;"&amp;6))-(RANK(G49,$B49:$AT49,0)+COUNTIFS($B49:$AT49,G49,$B$1:$AT$1,"&lt;"&amp;6))</f>
        <v>5</v>
      </c>
      <c r="BA49">
        <f>(RANK(_calc_라운드기준!H49,_calc_라운드기준!$B49:$AT49,0)+COUNTIFS(_calc_라운드기준!$B49:$AT49,_calc_라운드기준!H49,$B$1:$AT$1,"&lt;"&amp;7))-(RANK(H49,$B49:$AT49,0)+COUNTIFS($B49:$AT49,H49,$B$1:$AT$1,"&lt;"&amp;7))</f>
        <v>-2</v>
      </c>
      <c r="BB49">
        <f>(RANK(_calc_라운드기준!I49,_calc_라운드기준!$B49:$AT49,0)+COUNTIFS(_calc_라운드기준!$B49:$AT49,_calc_라운드기준!I49,$B$1:$AT$1,"&lt;"&amp;8))-(RANK(I49,$B49:$AT49,0)+COUNTIFS($B49:$AT49,I49,$B$1:$AT$1,"&lt;"&amp;8))</f>
        <v>-31</v>
      </c>
      <c r="BC49">
        <f>(RANK(_calc_라운드기준!J49,_calc_라운드기준!$B49:$AT49,0)+COUNTIFS(_calc_라운드기준!$B49:$AT49,_calc_라운드기준!J49,$B$1:$AT$1,"&lt;"&amp;9))-(RANK(J49,$B49:$AT49,0)+COUNTIFS($B49:$AT49,J49,$B$1:$AT$1,"&lt;"&amp;9))</f>
        <v>-37</v>
      </c>
      <c r="BD49">
        <f>(RANK(_calc_라운드기준!K49,_calc_라운드기준!$B49:$AT49,0)+COUNTIFS(_calc_라운드기준!$B49:$AT49,_calc_라운드기준!K49,$B$1:$AT$1,"&lt;"&amp;10))-(RANK(K49,$B49:$AT49,0)+COUNTIFS($B49:$AT49,K49,$B$1:$AT$1,"&lt;"&amp;10))</f>
        <v>12</v>
      </c>
      <c r="BE49">
        <f>(RANK(_calc_라운드기준!L49,_calc_라운드기준!$B49:$AT49,0)+COUNTIFS(_calc_라운드기준!$B49:$AT49,_calc_라운드기준!L49,$B$1:$AT$1,"&lt;"&amp;11))-(RANK(L49,$B49:$AT49,0)+COUNTIFS($B49:$AT49,L49,$B$1:$AT$1,"&lt;"&amp;11))</f>
        <v>10</v>
      </c>
      <c r="BF49">
        <f>(RANK(_calc_라운드기준!M49,_calc_라운드기준!$B49:$AT49,0)+COUNTIFS(_calc_라운드기준!$B49:$AT49,_calc_라운드기준!M49,$B$1:$AT$1,"&lt;"&amp;12))-(RANK(M49,$B49:$AT49,0)+COUNTIFS($B49:$AT49,M49,$B$1:$AT$1,"&lt;"&amp;12))</f>
        <v>11</v>
      </c>
      <c r="BG49">
        <f>(RANK(_calc_라운드기준!N49,_calc_라운드기준!$B49:$AT49,0)+COUNTIFS(_calc_라운드기준!$B49:$AT49,_calc_라운드기준!N49,$B$1:$AT$1,"&lt;"&amp;13))-(RANK(N49,$B49:$AT49,0)+COUNTIFS($B49:$AT49,N49,$B$1:$AT$1,"&lt;"&amp;13))</f>
        <v>-3</v>
      </c>
      <c r="BH49">
        <f>(RANK(_calc_라운드기준!O49,_calc_라운드기준!$B49:$AT49,0)+COUNTIFS(_calc_라운드기준!$B49:$AT49,_calc_라운드기준!O49,$B$1:$AT$1,"&lt;"&amp;14))-(RANK(O49,$B49:$AT49,0)+COUNTIFS($B49:$AT49,O49,$B$1:$AT$1,"&lt;"&amp;14))</f>
        <v>19</v>
      </c>
      <c r="BI49">
        <f>(RANK(_calc_라운드기준!P49,_calc_라운드기준!$B49:$AT49,0)+COUNTIFS(_calc_라운드기준!$B49:$AT49,_calc_라운드기준!P49,$B$1:$AT$1,"&lt;"&amp;15))-(RANK(P49,$B49:$AT49,0)+COUNTIFS($B49:$AT49,P49,$B$1:$AT$1,"&lt;"&amp;15))</f>
        <v>-7</v>
      </c>
      <c r="BJ49">
        <f>(RANK(_calc_라운드기준!Q49,_calc_라운드기준!$B49:$AT49,0)+COUNTIFS(_calc_라운드기준!$B49:$AT49,_calc_라운드기준!Q49,$B$1:$AT$1,"&lt;"&amp;16))-(RANK(Q49,$B49:$AT49,0)+COUNTIFS($B49:$AT49,Q49,$B$1:$AT$1,"&lt;"&amp;16))</f>
        <v>5</v>
      </c>
      <c r="BK49">
        <f>(RANK(_calc_라운드기준!R49,_calc_라운드기준!$B49:$AT49,0)+COUNTIFS(_calc_라운드기준!$B49:$AT49,_calc_라운드기준!R49,$B$1:$AT$1,"&lt;"&amp;17))-(RANK(R49,$B49:$AT49,0)+COUNTIFS($B49:$AT49,R49,$B$1:$AT$1,"&lt;"&amp;17))</f>
        <v>7</v>
      </c>
      <c r="BL49">
        <f>(RANK(_calc_라운드기준!S49,_calc_라운드기준!$B49:$AT49,0)+COUNTIFS(_calc_라운드기준!$B49:$AT49,_calc_라운드기준!S49,$B$1:$AT$1,"&lt;"&amp;18))-(RANK(S49,$B49:$AT49,0)+COUNTIFS($B49:$AT49,S49,$B$1:$AT$1,"&lt;"&amp;18))</f>
        <v>16</v>
      </c>
      <c r="BM49">
        <f>(RANK(_calc_라운드기준!T49,_calc_라운드기준!$B49:$AT49,0)+COUNTIFS(_calc_라운드기준!$B49:$AT49,_calc_라운드기준!T49,$B$1:$AT$1,"&lt;"&amp;19))-(RANK(T49,$B49:$AT49,0)+COUNTIFS($B49:$AT49,T49,$B$1:$AT$1,"&lt;"&amp;19))</f>
        <v>8</v>
      </c>
      <c r="BN49">
        <f>(RANK(_calc_라운드기준!U49,_calc_라운드기준!$B49:$AT49,0)+COUNTIFS(_calc_라운드기준!$B49:$AT49,_calc_라운드기준!U49,$B$1:$AT$1,"&lt;"&amp;20))-(RANK(U49,$B49:$AT49,0)+COUNTIFS($B49:$AT49,U49,$B$1:$AT$1,"&lt;"&amp;20))</f>
        <v>-19</v>
      </c>
      <c r="BO49">
        <f>(RANK(_calc_라운드기준!V49,_calc_라운드기준!$B49:$AT49,0)+COUNTIFS(_calc_라운드기준!$B49:$AT49,_calc_라운드기준!V49,$B$1:$AT$1,"&lt;"&amp;21))-(RANK(V49,$B49:$AT49,0)+COUNTIFS($B49:$AT49,V49,$B$1:$AT$1,"&lt;"&amp;21))</f>
        <v>23</v>
      </c>
      <c r="BP49">
        <f>(RANK(_calc_라운드기준!W49,_calc_라운드기준!$B49:$AT49,0)+COUNTIFS(_calc_라운드기준!$B49:$AT49,_calc_라운드기준!W49,$B$1:$AT$1,"&lt;"&amp;22))-(RANK(W49,$B49:$AT49,0)+COUNTIFS($B49:$AT49,W49,$B$1:$AT$1,"&lt;"&amp;22))</f>
        <v>-7</v>
      </c>
      <c r="BQ49">
        <f>(RANK(_calc_라운드기준!X49,_calc_라운드기준!$B49:$AT49,0)+COUNTIFS(_calc_라운드기준!$B49:$AT49,_calc_라운드기준!X49,$B$1:$AT$1,"&lt;"&amp;23))-(RANK(X49,$B49:$AT49,0)+COUNTIFS($B49:$AT49,X49,$B$1:$AT$1,"&lt;"&amp;23))</f>
        <v>-25</v>
      </c>
      <c r="BR49">
        <f>(RANK(_calc_라운드기준!Y49,_calc_라운드기준!$B49:$AT49,0)+COUNTIFS(_calc_라운드기준!$B49:$AT49,_calc_라운드기준!Y49,$B$1:$AT$1,"&lt;"&amp;24))-(RANK(Y49,$B49:$AT49,0)+COUNTIFS($B49:$AT49,Y49,$B$1:$AT$1,"&lt;"&amp;24))</f>
        <v>-3</v>
      </c>
      <c r="BS49">
        <f>(RANK(_calc_라운드기준!Z49,_calc_라운드기준!$B49:$AT49,0)+COUNTIFS(_calc_라운드기준!$B49:$AT49,_calc_라운드기준!Z49,$B$1:$AT$1,"&lt;"&amp;25))-(RANK(Z49,$B49:$AT49,0)+COUNTIFS($B49:$AT49,Z49,$B$1:$AT$1,"&lt;"&amp;25))</f>
        <v>-24</v>
      </c>
      <c r="BT49">
        <f>(RANK(_calc_라운드기준!AA49,_calc_라운드기준!$B49:$AT49,0)+COUNTIFS(_calc_라운드기준!$B49:$AT49,_calc_라운드기준!AA49,$B$1:$AT$1,"&lt;"&amp;26))-(RANK(AA49,$B49:$AT49,0)+COUNTIFS($B49:$AT49,AA49,$B$1:$AT$1,"&lt;"&amp;26))</f>
        <v>-5</v>
      </c>
      <c r="BU49">
        <f>(RANK(_calc_라운드기준!AB49,_calc_라운드기준!$B49:$AT49,0)+COUNTIFS(_calc_라운드기준!$B49:$AT49,_calc_라운드기준!AB49,$B$1:$AT$1,"&lt;"&amp;27))-(RANK(AB49,$B49:$AT49,0)+COUNTIFS($B49:$AT49,AB49,$B$1:$AT$1,"&lt;"&amp;27))</f>
        <v>-16</v>
      </c>
      <c r="BV49">
        <f>(RANK(_calc_라운드기준!AC49,_calc_라운드기준!$B49:$AT49,0)+COUNTIFS(_calc_라운드기준!$B49:$AT49,_calc_라운드기준!AC49,$B$1:$AT$1,"&lt;"&amp;28))-(RANK(AC49,$B49:$AT49,0)+COUNTIFS($B49:$AT49,AC49,$B$1:$AT$1,"&lt;"&amp;28))</f>
        <v>0</v>
      </c>
      <c r="BW49">
        <f>(RANK(_calc_라운드기준!AD49,_calc_라운드기준!$B49:$AT49,0)+COUNTIFS(_calc_라운드기준!$B49:$AT49,_calc_라운드기준!AD49,$B$1:$AT$1,"&lt;"&amp;29))-(RANK(AD49,$B49:$AT49,0)+COUNTIFS($B49:$AT49,AD49,$B$1:$AT$1,"&lt;"&amp;29))</f>
        <v>-18</v>
      </c>
      <c r="BX49">
        <f>(RANK(_calc_라운드기준!AE49,_calc_라운드기준!$B49:$AT49,0)+COUNTIFS(_calc_라운드기준!$B49:$AT49,_calc_라운드기준!AE49,$B$1:$AT$1,"&lt;"&amp;30))-(RANK(AE49,$B49:$AT49,0)+COUNTIFS($B49:$AT49,AE49,$B$1:$AT$1,"&lt;"&amp;30))</f>
        <v>8</v>
      </c>
      <c r="BY49">
        <f>(RANK(_calc_라운드기준!AF49,_calc_라운드기준!$B49:$AT49,0)+COUNTIFS(_calc_라운드기준!$B49:$AT49,_calc_라운드기준!AF49,$B$1:$AT$1,"&lt;"&amp;31))-(RANK(AF49,$B49:$AT49,0)+COUNTIFS($B49:$AT49,AF49,$B$1:$AT$1,"&lt;"&amp;31))</f>
        <v>11</v>
      </c>
      <c r="BZ49">
        <f>(RANK(_calc_라운드기준!AG49,_calc_라운드기준!$B49:$AT49,0)+COUNTIFS(_calc_라운드기준!$B49:$AT49,_calc_라운드기준!AG49,$B$1:$AT$1,"&lt;"&amp;32))-(RANK(AG49,$B49:$AT49,0)+COUNTIFS($B49:$AT49,AG49,$B$1:$AT$1,"&lt;"&amp;32))</f>
        <v>-17</v>
      </c>
      <c r="CA49">
        <f>(RANK(_calc_라운드기준!AH49,_calc_라운드기준!$B49:$AT49,0)+COUNTIFS(_calc_라운드기준!$B49:$AT49,_calc_라운드기준!AH49,$B$1:$AT$1,"&lt;"&amp;33))-(RANK(AH49,$B49:$AT49,0)+COUNTIFS($B49:$AT49,AH49,$B$1:$AT$1,"&lt;"&amp;33))</f>
        <v>35</v>
      </c>
      <c r="CB49">
        <f>(RANK(_calc_라운드기준!AI49,_calc_라운드기준!$B49:$AT49,0)+COUNTIFS(_calc_라운드기준!$B49:$AT49,_calc_라운드기준!AI49,$B$1:$AT$1,"&lt;"&amp;34))-(RANK(AI49,$B49:$AT49,0)+COUNTIFS($B49:$AT49,AI49,$B$1:$AT$1,"&lt;"&amp;34))</f>
        <v>28</v>
      </c>
      <c r="CC49">
        <f>(RANK(_calc_라운드기준!AJ49,_calc_라운드기준!$B49:$AT49,0)+COUNTIFS(_calc_라운드기준!$B49:$AT49,_calc_라운드기준!AJ49,$B$1:$AT$1,"&lt;"&amp;35))-(RANK(AJ49,$B49:$AT49,0)+COUNTIFS($B49:$AT49,AJ49,$B$1:$AT$1,"&lt;"&amp;35))</f>
        <v>-3</v>
      </c>
      <c r="CD49">
        <f>(RANK(_calc_라운드기준!AK49,_calc_라운드기준!$B49:$AT49,0)+COUNTIFS(_calc_라운드기준!$B49:$AT49,_calc_라운드기준!AK49,$B$1:$AT$1,"&lt;"&amp;36))-(RANK(AK49,$B49:$AT49,0)+COUNTIFS($B49:$AT49,AK49,$B$1:$AT$1,"&lt;"&amp;36))</f>
        <v>1</v>
      </c>
      <c r="CE49">
        <f>(RANK(_calc_라운드기준!AL49,_calc_라운드기준!$B49:$AT49,0)+COUNTIFS(_calc_라운드기준!$B49:$AT49,_calc_라운드기준!AL49,$B$1:$AT$1,"&lt;"&amp;37))-(RANK(AL49,$B49:$AT49,0)+COUNTIFS($B49:$AT49,AL49,$B$1:$AT$1,"&lt;"&amp;37))</f>
        <v>-26</v>
      </c>
      <c r="CF49">
        <f>(RANK(_calc_라운드기준!AM49,_calc_라운드기준!$B49:$AT49,0)+COUNTIFS(_calc_라운드기준!$B49:$AT49,_calc_라운드기준!AM49,$B$1:$AT$1,"&lt;"&amp;38))-(RANK(AM49,$B49:$AT49,0)+COUNTIFS($B49:$AT49,AM49,$B$1:$AT$1,"&lt;"&amp;38))</f>
        <v>11</v>
      </c>
      <c r="CG49">
        <f>(RANK(_calc_라운드기준!AN49,_calc_라운드기준!$B49:$AT49,0)+COUNTIFS(_calc_라운드기준!$B49:$AT49,_calc_라운드기준!AN49,$B$1:$AT$1,"&lt;"&amp;39))-(RANK(AN49,$B49:$AT49,0)+COUNTIFS($B49:$AT49,AN49,$B$1:$AT$1,"&lt;"&amp;39))</f>
        <v>-6</v>
      </c>
      <c r="CH49">
        <f>(RANK(_calc_라운드기준!AO49,_calc_라운드기준!$B49:$AT49,0)+COUNTIFS(_calc_라운드기준!$B49:$AT49,_calc_라운드기준!AO49,$B$1:$AT$1,"&lt;"&amp;40))-(RANK(AO49,$B49:$AT49,0)+COUNTIFS($B49:$AT49,AO49,$B$1:$AT$1,"&lt;"&amp;40))</f>
        <v>-17</v>
      </c>
      <c r="CI49">
        <f>(RANK(_calc_라운드기준!AP49,_calc_라운드기준!$B49:$AT49,0)+COUNTIFS(_calc_라운드기준!$B49:$AT49,_calc_라운드기준!AP49,$B$1:$AT$1,"&lt;"&amp;41))-(RANK(AP49,$B49:$AT49,0)+COUNTIFS($B49:$AT49,AP49,$B$1:$AT$1,"&lt;"&amp;41))</f>
        <v>9</v>
      </c>
      <c r="CJ49">
        <f>(RANK(_calc_라운드기준!AQ49,_calc_라운드기준!$B49:$AT49,0)+COUNTIFS(_calc_라운드기준!$B49:$AT49,_calc_라운드기준!AQ49,$B$1:$AT$1,"&lt;"&amp;42))-(RANK(AQ49,$B49:$AT49,0)+COUNTIFS($B49:$AT49,AQ49,$B$1:$AT$1,"&lt;"&amp;42))</f>
        <v>-2</v>
      </c>
      <c r="CK49">
        <f>(RANK(_calc_라운드기준!AR49,_calc_라운드기준!$B49:$AT49,0)+COUNTIFS(_calc_라운드기준!$B49:$AT49,_calc_라운드기준!AR49,$B$1:$AT$1,"&lt;"&amp;43))-(RANK(AR49,$B49:$AT49,0)+COUNTIFS($B49:$AT49,AR49,$B$1:$AT$1,"&lt;"&amp;43))</f>
        <v>21</v>
      </c>
      <c r="CL49">
        <f>(RANK(_calc_라운드기준!AS49,_calc_라운드기준!$B49:$AT49,0)+COUNTIFS(_calc_라운드기준!$B49:$AT49,_calc_라운드기준!AS49,$B$1:$AT$1,"&lt;"&amp;44))-(RANK(AS49,$B49:$AT49,0)+COUNTIFS($B49:$AT49,AS49,$B$1:$AT$1,"&lt;"&amp;44))</f>
        <v>23</v>
      </c>
      <c r="CM49">
        <f>(RANK(_calc_라운드기준!AT49,_calc_라운드기준!$B49:$AT49,0)+COUNTIFS(_calc_라운드기준!$B49:$AT49,_calc_라운드기준!AT49,$B$1:$AT$1,"&lt;"&amp;45))-(RANK(AT49,$B49:$AT49,0)+COUNTIFS($B49:$AT49,AT49,$B$1:$AT$1,"&lt;"&amp;45))</f>
        <v>19</v>
      </c>
      <c r="CN49">
        <f t="shared" si="45"/>
        <v>21</v>
      </c>
      <c r="CO49">
        <f t="shared" si="46"/>
        <v>13</v>
      </c>
      <c r="CP49">
        <f t="shared" si="47"/>
        <v>34</v>
      </c>
      <c r="CQ49">
        <f t="shared" si="48"/>
        <v>29</v>
      </c>
      <c r="CR49">
        <f t="shared" si="49"/>
        <v>35</v>
      </c>
      <c r="CS49">
        <f t="shared" si="50"/>
        <v>19</v>
      </c>
      <c r="CT49">
        <f t="shared" si="51"/>
        <v>24</v>
      </c>
      <c r="CU49">
        <f t="shared" si="52"/>
        <v>44</v>
      </c>
      <c r="CV49">
        <f t="shared" si="53"/>
        <v>45</v>
      </c>
      <c r="CW49">
        <f t="shared" si="54"/>
        <v>9</v>
      </c>
      <c r="CX49">
        <f t="shared" si="55"/>
        <v>14</v>
      </c>
      <c r="CY49">
        <f t="shared" si="56"/>
        <v>10</v>
      </c>
      <c r="CZ49">
        <f t="shared" si="57"/>
        <v>26</v>
      </c>
      <c r="DA49">
        <f t="shared" si="58"/>
        <v>6</v>
      </c>
      <c r="DB49">
        <f t="shared" si="59"/>
        <v>32</v>
      </c>
      <c r="DC49">
        <f t="shared" si="60"/>
        <v>20</v>
      </c>
      <c r="DD49">
        <f t="shared" si="61"/>
        <v>18</v>
      </c>
      <c r="DE49">
        <f t="shared" si="62"/>
        <v>8</v>
      </c>
      <c r="DF49">
        <f t="shared" si="63"/>
        <v>16</v>
      </c>
      <c r="DG49">
        <f t="shared" si="64"/>
        <v>40</v>
      </c>
      <c r="DH49">
        <f t="shared" si="65"/>
        <v>3</v>
      </c>
      <c r="DI49">
        <f t="shared" si="66"/>
        <v>33</v>
      </c>
      <c r="DJ49">
        <f t="shared" si="67"/>
        <v>42</v>
      </c>
      <c r="DK49">
        <f t="shared" si="68"/>
        <v>27</v>
      </c>
      <c r="DL49">
        <f t="shared" si="69"/>
        <v>41</v>
      </c>
      <c r="DM49">
        <f t="shared" si="70"/>
        <v>30</v>
      </c>
      <c r="DN49">
        <f t="shared" si="71"/>
        <v>36</v>
      </c>
      <c r="DO49">
        <f t="shared" si="72"/>
        <v>23</v>
      </c>
      <c r="DP49">
        <f t="shared" si="73"/>
        <v>39</v>
      </c>
      <c r="DQ49">
        <f t="shared" si="74"/>
        <v>17</v>
      </c>
      <c r="DR49">
        <f t="shared" si="75"/>
        <v>11</v>
      </c>
      <c r="DS49">
        <f t="shared" si="76"/>
        <v>37</v>
      </c>
      <c r="DT49">
        <f t="shared" si="77"/>
        <v>1</v>
      </c>
      <c r="DU49">
        <f t="shared" si="78"/>
        <v>2</v>
      </c>
      <c r="DV49">
        <f t="shared" si="79"/>
        <v>28</v>
      </c>
      <c r="DW49">
        <f t="shared" si="80"/>
        <v>22</v>
      </c>
      <c r="DX49">
        <f t="shared" si="81"/>
        <v>43</v>
      </c>
      <c r="DY49">
        <f t="shared" si="82"/>
        <v>12</v>
      </c>
      <c r="DZ49">
        <f t="shared" si="83"/>
        <v>31</v>
      </c>
      <c r="EA49">
        <f t="shared" si="84"/>
        <v>38</v>
      </c>
      <c r="EB49">
        <f t="shared" si="85"/>
        <v>15</v>
      </c>
      <c r="EC49">
        <f t="shared" si="86"/>
        <v>25</v>
      </c>
      <c r="ED49">
        <f t="shared" si="87"/>
        <v>5</v>
      </c>
      <c r="EE49">
        <f t="shared" si="88"/>
        <v>4</v>
      </c>
      <c r="EF49">
        <f t="shared" si="89"/>
        <v>7</v>
      </c>
    </row>
    <row r="50" spans="1:136" ht="16.5" customHeight="1">
      <c r="A50">
        <f>_calc_라운드기준!A50</f>
        <v>1196</v>
      </c>
      <c r="B50">
        <f>INDEX(_calc_누적빈도!B:B,$A50)-INDEX(_calc_누적빈도!B:B,$A50-기준600회_후보!$B$1)</f>
        <v>72</v>
      </c>
      <c r="C50">
        <f>INDEX(_calc_누적빈도!C:C,$A50)-INDEX(_calc_누적빈도!C:C,$A50-기준600회_후보!$B$1)</f>
        <v>75</v>
      </c>
      <c r="D50">
        <f>INDEX(_calc_누적빈도!D:D,$A50)-INDEX(_calc_누적빈도!D:D,$A50-기준600회_후보!$B$1)</f>
        <v>88</v>
      </c>
      <c r="E50">
        <f>INDEX(_calc_누적빈도!E:E,$A50)-INDEX(_calc_누적빈도!E:E,$A50-기준600회_후보!$B$1)</f>
        <v>73</v>
      </c>
      <c r="F50">
        <f>INDEX(_calc_누적빈도!F:F,$A50)-INDEX(_calc_누적빈도!F:F,$A50-기준600회_후보!$B$1)</f>
        <v>64</v>
      </c>
      <c r="G50">
        <f>INDEX(_calc_누적빈도!G:G,$A50)-INDEX(_calc_누적빈도!G:G,$A50-기준600회_후보!$B$1)</f>
        <v>91</v>
      </c>
      <c r="H50">
        <f>INDEX(_calc_누적빈도!H:H,$A50)-INDEX(_calc_누적빈도!H:H,$A50-기준600회_후보!$B$1)</f>
        <v>90</v>
      </c>
      <c r="I50">
        <f>INDEX(_calc_누적빈도!I:I,$A50)-INDEX(_calc_누적빈도!I:I,$A50-기준600회_후보!$B$1)</f>
        <v>71</v>
      </c>
      <c r="J50">
        <f>INDEX(_calc_누적빈도!J:J,$A50)-INDEX(_calc_누적빈도!J:J,$A50-기준600회_후보!$B$1)</f>
        <v>70</v>
      </c>
      <c r="K50">
        <f>INDEX(_calc_누적빈도!K:K,$A50)-INDEX(_calc_누적빈도!K:K,$A50-기준600회_후보!$B$1)</f>
        <v>77</v>
      </c>
      <c r="L50">
        <f>INDEX(_calc_누적빈도!L:L,$A50)-INDEX(_calc_누적빈도!L:L,$A50-기준600회_후보!$B$1)</f>
        <v>86</v>
      </c>
      <c r="M50">
        <f>INDEX(_calc_누적빈도!M:M,$A50)-INDEX(_calc_누적빈도!M:M,$A50-기준600회_후보!$B$1)</f>
        <v>98</v>
      </c>
      <c r="N50">
        <f>INDEX(_calc_누적빈도!N:N,$A50)-INDEX(_calc_누적빈도!N:N,$A50-기준600회_후보!$B$1)</f>
        <v>89</v>
      </c>
      <c r="O50">
        <f>INDEX(_calc_누적빈도!O:O,$A50)-INDEX(_calc_누적빈도!O:O,$A50-기준600회_후보!$B$1)</f>
        <v>81</v>
      </c>
      <c r="P50">
        <f>INDEX(_calc_누적빈도!P:P,$A50)-INDEX(_calc_누적빈도!P:P,$A50-기준600회_후보!$B$1)</f>
        <v>84</v>
      </c>
      <c r="Q50">
        <f>INDEX(_calc_누적빈도!Q:Q,$A50)-INDEX(_calc_누적빈도!Q:Q,$A50-기준600회_후보!$B$1)</f>
        <v>92</v>
      </c>
      <c r="R50">
        <f>INDEX(_calc_누적빈도!R:R,$A50)-INDEX(_calc_누적빈도!R:R,$A50-기준600회_후보!$B$1)</f>
        <v>78</v>
      </c>
      <c r="S50">
        <f>INDEX(_calc_누적빈도!S:S,$A50)-INDEX(_calc_누적빈도!S:S,$A50-기준600회_후보!$B$1)</f>
        <v>90</v>
      </c>
      <c r="T50">
        <f>INDEX(_calc_누적빈도!T:T,$A50)-INDEX(_calc_누적빈도!T:T,$A50-기준600회_후보!$B$1)</f>
        <v>90</v>
      </c>
      <c r="U50">
        <f>INDEX(_calc_누적빈도!U:U,$A50)-INDEX(_calc_누적빈도!U:U,$A50-기준600회_후보!$B$1)</f>
        <v>64</v>
      </c>
      <c r="V50">
        <f>INDEX(_calc_누적빈도!V:V,$A50)-INDEX(_calc_누적빈도!V:V,$A50-기준600회_후보!$B$1)</f>
        <v>93</v>
      </c>
      <c r="W50">
        <f>INDEX(_calc_누적빈도!W:W,$A50)-INDEX(_calc_누적빈도!W:W,$A50-기준600회_후보!$B$1)</f>
        <v>69</v>
      </c>
      <c r="X50">
        <f>INDEX(_calc_누적빈도!X:X,$A50)-INDEX(_calc_누적빈도!X:X,$A50-기준600회_후보!$B$1)</f>
        <v>72</v>
      </c>
      <c r="Y50">
        <f>INDEX(_calc_누적빈도!Y:Y,$A50)-INDEX(_calc_누적빈도!Y:Y,$A50-기준600회_후보!$B$1)</f>
        <v>83</v>
      </c>
      <c r="Z50">
        <f>INDEX(_calc_누적빈도!Z:Z,$A50)-INDEX(_calc_누적빈도!Z:Z,$A50-기준600회_후보!$B$1)</f>
        <v>66</v>
      </c>
      <c r="AA50">
        <f>INDEX(_calc_누적빈도!AA:AA,$A50)-INDEX(_calc_누적빈도!AA:AA,$A50-기준600회_후보!$B$1)</f>
        <v>74</v>
      </c>
      <c r="AB50">
        <f>INDEX(_calc_누적빈도!AB:AB,$A50)-INDEX(_calc_누적빈도!AB:AB,$A50-기준600회_후보!$B$1)</f>
        <v>82</v>
      </c>
      <c r="AC50">
        <f>INDEX(_calc_누적빈도!AC:AC,$A50)-INDEX(_calc_누적빈도!AC:AC,$A50-기준600회_후보!$B$1)</f>
        <v>82</v>
      </c>
      <c r="AD50">
        <f>INDEX(_calc_누적빈도!AD:AD,$A50)-INDEX(_calc_누적빈도!AD:AD,$A50-기준600회_후보!$B$1)</f>
        <v>73</v>
      </c>
      <c r="AE50">
        <f>INDEX(_calc_누적빈도!AE:AE,$A50)-INDEX(_calc_누적빈도!AE:AE,$A50-기준600회_후보!$B$1)</f>
        <v>78</v>
      </c>
      <c r="AF50">
        <f>INDEX(_calc_누적빈도!AF:AF,$A50)-INDEX(_calc_누적빈도!AF:AF,$A50-기준600회_후보!$B$1)</f>
        <v>79</v>
      </c>
      <c r="AG50">
        <f>INDEX(_calc_누적빈도!AG:AG,$A50)-INDEX(_calc_누적빈도!AG:AG,$A50-기준600회_후보!$B$1)</f>
        <v>64</v>
      </c>
      <c r="AH50">
        <f>INDEX(_calc_누적빈도!AH:AH,$A50)-INDEX(_calc_누적빈도!AH:AH,$A50-기준600회_후보!$B$1)</f>
        <v>95</v>
      </c>
      <c r="AI50">
        <f>INDEX(_calc_누적빈도!AI:AI,$A50)-INDEX(_calc_누적빈도!AI:AI,$A50-기준600회_후보!$B$1)</f>
        <v>86</v>
      </c>
      <c r="AJ50">
        <f>INDEX(_calc_누적빈도!AJ:AJ,$A50)-INDEX(_calc_누적빈도!AJ:AJ,$A50-기준600회_후보!$B$1)</f>
        <v>80</v>
      </c>
      <c r="AK50">
        <f>INDEX(_calc_누적빈도!AK:AK,$A50)-INDEX(_calc_누적빈도!AK:AK,$A50-기준600회_후보!$B$1)</f>
        <v>81</v>
      </c>
      <c r="AL50">
        <f>INDEX(_calc_누적빈도!AL:AL,$A50)-INDEX(_calc_누적빈도!AL:AL,$A50-기준600회_후보!$B$1)</f>
        <v>75</v>
      </c>
      <c r="AM50">
        <f>INDEX(_calc_누적빈도!AM:AM,$A50)-INDEX(_calc_누적빈도!AM:AM,$A50-기준600회_후보!$B$1)</f>
        <v>92</v>
      </c>
      <c r="AN50">
        <f>INDEX(_calc_누적빈도!AN:AN,$A50)-INDEX(_calc_누적빈도!AN:AN,$A50-기준600회_후보!$B$1)</f>
        <v>85</v>
      </c>
      <c r="AO50">
        <f>INDEX(_calc_누적빈도!AO:AO,$A50)-INDEX(_calc_누적빈도!AO:AO,$A50-기준600회_후보!$B$1)</f>
        <v>70</v>
      </c>
      <c r="AP50">
        <f>INDEX(_calc_누적빈도!AP:AP,$A50)-INDEX(_calc_누적빈도!AP:AP,$A50-기준600회_후보!$B$1)</f>
        <v>74</v>
      </c>
      <c r="AQ50">
        <f>INDEX(_calc_누적빈도!AQ:AQ,$A50)-INDEX(_calc_누적빈도!AQ:AQ,$A50-기준600회_후보!$B$1)</f>
        <v>75</v>
      </c>
      <c r="AR50">
        <f>INDEX(_calc_누적빈도!AR:AR,$A50)-INDEX(_calc_누적빈도!AR:AR,$A50-기준600회_후보!$B$1)</f>
        <v>81</v>
      </c>
      <c r="AS50">
        <f>INDEX(_calc_누적빈도!AS:AS,$A50)-INDEX(_calc_누적빈도!AS:AS,$A50-기준600회_후보!$B$1)</f>
        <v>81</v>
      </c>
      <c r="AT50">
        <f>INDEX(_calc_누적빈도!AT:AT,$A50)-INDEX(_calc_누적빈도!AT:AT,$A50-기준600회_후보!$B$1)</f>
        <v>87</v>
      </c>
      <c r="AU50">
        <f>(RANK(_calc_라운드기준!B50,_calc_라운드기준!$B50:$AT50,0)+COUNTIFS(_calc_라운드기준!$B50:$AT50,_calc_라운드기준!B50,$B$1:$AT$1,"&lt;"&amp;1))-(RANK(B50,$B50:$AT50,0)+COUNTIFS($B50:$AT50,B50,$B$1:$AT$1,"&lt;"&amp;1))</f>
        <v>2</v>
      </c>
      <c r="AV50">
        <f>(RANK(_calc_라운드기준!C50,_calc_라운드기준!$B50:$AT50,0)+COUNTIFS(_calc_라운드기준!$B50:$AT50,_calc_라운드기준!C50,$B$1:$AT$1,"&lt;"&amp;2))-(RANK(C50,$B50:$AT50,0)+COUNTIFS($B50:$AT50,C50,$B$1:$AT$1,"&lt;"&amp;2))</f>
        <v>10</v>
      </c>
      <c r="AW50">
        <f>(RANK(_calc_라운드기준!D50,_calc_라운드기준!$B50:$AT50,0)+COUNTIFS(_calc_라운드기준!$B50:$AT50,_calc_라운드기준!D50,$B$1:$AT$1,"&lt;"&amp;3))-(RANK(D50,$B50:$AT50,0)+COUNTIFS($B50:$AT50,D50,$B$1:$AT$1,"&lt;"&amp;3))</f>
        <v>-10</v>
      </c>
      <c r="AX50">
        <f>(RANK(_calc_라운드기준!E50,_calc_라운드기준!$B50:$AT50,0)+COUNTIFS(_calc_라운드기준!$B50:$AT50,_calc_라운드기준!E50,$B$1:$AT$1,"&lt;"&amp;4))-(RANK(E50,$B50:$AT50,0)+COUNTIFS($B50:$AT50,E50,$B$1:$AT$1,"&lt;"&amp;4))</f>
        <v>-3</v>
      </c>
      <c r="AY50">
        <f>(RANK(_calc_라운드기준!F50,_calc_라운드기준!$B50:$AT50,0)+COUNTIFS(_calc_라운드기준!$B50:$AT50,_calc_라운드기준!F50,$B$1:$AT$1,"&lt;"&amp;5))-(RANK(F50,$B50:$AT50,0)+COUNTIFS($B50:$AT50,F50,$B$1:$AT$1,"&lt;"&amp;5))</f>
        <v>-11</v>
      </c>
      <c r="AZ50">
        <f>(RANK(_calc_라운드기준!G50,_calc_라운드기준!$B50:$AT50,0)+COUNTIFS(_calc_라운드기준!$B50:$AT50,_calc_라운드기준!G50,$B$1:$AT$1,"&lt;"&amp;6))-(RANK(G50,$B50:$AT50,0)+COUNTIFS($B50:$AT50,G50,$B$1:$AT$1,"&lt;"&amp;6))</f>
        <v>-1</v>
      </c>
      <c r="BA50">
        <f>(RANK(_calc_라운드기준!H50,_calc_라운드기준!$B50:$AT50,0)+COUNTIFS(_calc_라운드기준!$B50:$AT50,_calc_라운드기준!H50,$B$1:$AT$1,"&lt;"&amp;7))-(RANK(H50,$B50:$AT50,0)+COUNTIFS($B50:$AT50,H50,$B$1:$AT$1,"&lt;"&amp;7))</f>
        <v>-1</v>
      </c>
      <c r="BB50">
        <f>(RANK(_calc_라운드기준!I50,_calc_라운드기준!$B50:$AT50,0)+COUNTIFS(_calc_라운드기준!$B50:$AT50,_calc_라운드기준!I50,$B$1:$AT$1,"&lt;"&amp;8))-(RANK(I50,$B50:$AT50,0)+COUNTIFS($B50:$AT50,I50,$B$1:$AT$1,"&lt;"&amp;8))</f>
        <v>-28</v>
      </c>
      <c r="BC50">
        <f>(RANK(_calc_라운드기준!J50,_calc_라운드기준!$B50:$AT50,0)+COUNTIFS(_calc_라운드기준!$B50:$AT50,_calc_라운드기준!J50,$B$1:$AT$1,"&lt;"&amp;9))-(RANK(J50,$B50:$AT50,0)+COUNTIFS($B50:$AT50,J50,$B$1:$AT$1,"&lt;"&amp;9))</f>
        <v>-36</v>
      </c>
      <c r="BD50">
        <f>(RANK(_calc_라운드기준!K50,_calc_라운드기준!$B50:$AT50,0)+COUNTIFS(_calc_라운드기준!$B50:$AT50,_calc_라운드기준!K50,$B$1:$AT$1,"&lt;"&amp;10))-(RANK(K50,$B50:$AT50,0)+COUNTIFS($B50:$AT50,K50,$B$1:$AT$1,"&lt;"&amp;10))</f>
        <v>12</v>
      </c>
      <c r="BE50">
        <f>(RANK(_calc_라운드기준!L50,_calc_라운드기준!$B50:$AT50,0)+COUNTIFS(_calc_라운드기준!$B50:$AT50,_calc_라운드기준!L50,$B$1:$AT$1,"&lt;"&amp;11))-(RANK(L50,$B50:$AT50,0)+COUNTIFS($B50:$AT50,L50,$B$1:$AT$1,"&lt;"&amp;11))</f>
        <v>3</v>
      </c>
      <c r="BF50">
        <f>(RANK(_calc_라운드기준!M50,_calc_라운드기준!$B50:$AT50,0)+COUNTIFS(_calc_라운드기준!$B50:$AT50,_calc_라운드기준!M50,$B$1:$AT$1,"&lt;"&amp;12))-(RANK(M50,$B50:$AT50,0)+COUNTIFS($B50:$AT50,M50,$B$1:$AT$1,"&lt;"&amp;12))</f>
        <v>16</v>
      </c>
      <c r="BG50">
        <f>(RANK(_calc_라운드기준!N50,_calc_라운드기준!$B50:$AT50,0)+COUNTIFS(_calc_라운드기준!$B50:$AT50,_calc_라운드기준!N50,$B$1:$AT$1,"&lt;"&amp;13))-(RANK(N50,$B50:$AT50,0)+COUNTIFS($B50:$AT50,N50,$B$1:$AT$1,"&lt;"&amp;13))</f>
        <v>-3</v>
      </c>
      <c r="BH50">
        <f>(RANK(_calc_라운드기준!O50,_calc_라운드기준!$B50:$AT50,0)+COUNTIFS(_calc_라운드기준!$B50:$AT50,_calc_라운드기준!O50,$B$1:$AT$1,"&lt;"&amp;14))-(RANK(O50,$B50:$AT50,0)+COUNTIFS($B50:$AT50,O50,$B$1:$AT$1,"&lt;"&amp;14))</f>
        <v>21</v>
      </c>
      <c r="BI50">
        <f>(RANK(_calc_라운드기준!P50,_calc_라운드기준!$B50:$AT50,0)+COUNTIFS(_calc_라운드기준!$B50:$AT50,_calc_라운드기준!P50,$B$1:$AT$1,"&lt;"&amp;15))-(RANK(P50,$B50:$AT50,0)+COUNTIFS($B50:$AT50,P50,$B$1:$AT$1,"&lt;"&amp;15))</f>
        <v>-5</v>
      </c>
      <c r="BJ50">
        <f>(RANK(_calc_라운드기준!Q50,_calc_라운드기준!$B50:$AT50,0)+COUNTIFS(_calc_라운드기준!$B50:$AT50,_calc_라운드기준!Q50,$B$1:$AT$1,"&lt;"&amp;16))-(RANK(Q50,$B50:$AT50,0)+COUNTIFS($B50:$AT50,Q50,$B$1:$AT$1,"&lt;"&amp;16))</f>
        <v>4</v>
      </c>
      <c r="BK50">
        <f>(RANK(_calc_라운드기준!R50,_calc_라운드기준!$B50:$AT50,0)+COUNTIFS(_calc_라운드기준!$B50:$AT50,_calc_라운드기준!R50,$B$1:$AT$1,"&lt;"&amp;17))-(RANK(R50,$B50:$AT50,0)+COUNTIFS($B50:$AT50,R50,$B$1:$AT$1,"&lt;"&amp;17))</f>
        <v>-2</v>
      </c>
      <c r="BL50">
        <f>(RANK(_calc_라운드기준!S50,_calc_라운드기준!$B50:$AT50,0)+COUNTIFS(_calc_라운드기준!$B50:$AT50,_calc_라운드기준!S50,$B$1:$AT$1,"&lt;"&amp;18))-(RANK(S50,$B50:$AT50,0)+COUNTIFS($B50:$AT50,S50,$B$1:$AT$1,"&lt;"&amp;18))</f>
        <v>17</v>
      </c>
      <c r="BM50">
        <f>(RANK(_calc_라운드기준!T50,_calc_라운드기준!$B50:$AT50,0)+COUNTIFS(_calc_라운드기준!$B50:$AT50,_calc_라운드기준!T50,$B$1:$AT$1,"&lt;"&amp;19))-(RANK(T50,$B50:$AT50,0)+COUNTIFS($B50:$AT50,T50,$B$1:$AT$1,"&lt;"&amp;19))</f>
        <v>3</v>
      </c>
      <c r="BN50">
        <f>(RANK(_calc_라운드기준!U50,_calc_라운드기준!$B50:$AT50,0)+COUNTIFS(_calc_라운드기준!$B50:$AT50,_calc_라운드기준!U50,$B$1:$AT$1,"&lt;"&amp;20))-(RANK(U50,$B50:$AT50,0)+COUNTIFS($B50:$AT50,U50,$B$1:$AT$1,"&lt;"&amp;20))</f>
        <v>-18</v>
      </c>
      <c r="BO50">
        <f>(RANK(_calc_라운드기준!V50,_calc_라운드기준!$B50:$AT50,0)+COUNTIFS(_calc_라운드기준!$B50:$AT50,_calc_라운드기준!V50,$B$1:$AT$1,"&lt;"&amp;21))-(RANK(V50,$B50:$AT50,0)+COUNTIFS($B50:$AT50,V50,$B$1:$AT$1,"&lt;"&amp;21))</f>
        <v>24</v>
      </c>
      <c r="BP50">
        <f>(RANK(_calc_라운드기준!W50,_calc_라운드기준!$B50:$AT50,0)+COUNTIFS(_calc_라운드기준!$B50:$AT50,_calc_라운드기준!W50,$B$1:$AT$1,"&lt;"&amp;22))-(RANK(W50,$B50:$AT50,0)+COUNTIFS($B50:$AT50,W50,$B$1:$AT$1,"&lt;"&amp;22))</f>
        <v>-8</v>
      </c>
      <c r="BQ50">
        <f>(RANK(_calc_라운드기준!X50,_calc_라운드기준!$B50:$AT50,0)+COUNTIFS(_calc_라운드기준!$B50:$AT50,_calc_라운드기준!X50,$B$1:$AT$1,"&lt;"&amp;23))-(RANK(X50,$B50:$AT50,0)+COUNTIFS($B50:$AT50,X50,$B$1:$AT$1,"&lt;"&amp;23))</f>
        <v>-24</v>
      </c>
      <c r="BR50">
        <f>(RANK(_calc_라운드기준!Y50,_calc_라운드기준!$B50:$AT50,0)+COUNTIFS(_calc_라운드기준!$B50:$AT50,_calc_라운드기준!Y50,$B$1:$AT$1,"&lt;"&amp;24))-(RANK(Y50,$B50:$AT50,0)+COUNTIFS($B50:$AT50,Y50,$B$1:$AT$1,"&lt;"&amp;24))</f>
        <v>-3</v>
      </c>
      <c r="BS50">
        <f>(RANK(_calc_라운드기준!Z50,_calc_라운드기준!$B50:$AT50,0)+COUNTIFS(_calc_라운드기준!$B50:$AT50,_calc_라운드기준!Z50,$B$1:$AT$1,"&lt;"&amp;25))-(RANK(Z50,$B50:$AT50,0)+COUNTIFS($B50:$AT50,Z50,$B$1:$AT$1,"&lt;"&amp;25))</f>
        <v>-24</v>
      </c>
      <c r="BT50">
        <f>(RANK(_calc_라운드기준!AA50,_calc_라운드기준!$B50:$AT50,0)+COUNTIFS(_calc_라운드기준!$B50:$AT50,_calc_라운드기준!AA50,$B$1:$AT$1,"&lt;"&amp;26))-(RANK(AA50,$B50:$AT50,0)+COUNTIFS($B50:$AT50,AA50,$B$1:$AT$1,"&lt;"&amp;26))</f>
        <v>-4</v>
      </c>
      <c r="BU50">
        <f>(RANK(_calc_라운드기준!AB50,_calc_라운드기준!$B50:$AT50,0)+COUNTIFS(_calc_라운드기준!$B50:$AT50,_calc_라운드기준!AB50,$B$1:$AT$1,"&lt;"&amp;27))-(RANK(AB50,$B50:$AT50,0)+COUNTIFS($B50:$AT50,AB50,$B$1:$AT$1,"&lt;"&amp;27))</f>
        <v>-16</v>
      </c>
      <c r="BV50">
        <f>(RANK(_calc_라운드기준!AC50,_calc_라운드기준!$B50:$AT50,0)+COUNTIFS(_calc_라운드기준!$B50:$AT50,_calc_라운드기준!AC50,$B$1:$AT$1,"&lt;"&amp;28))-(RANK(AC50,$B50:$AT50,0)+COUNTIFS($B50:$AT50,AC50,$B$1:$AT$1,"&lt;"&amp;28))</f>
        <v>0</v>
      </c>
      <c r="BW50">
        <f>(RANK(_calc_라운드기준!AD50,_calc_라운드기준!$B50:$AT50,0)+COUNTIFS(_calc_라운드기준!$B50:$AT50,_calc_라운드기준!AD50,$B$1:$AT$1,"&lt;"&amp;29))-(RANK(AD50,$B50:$AT50,0)+COUNTIFS($B50:$AT50,AD50,$B$1:$AT$1,"&lt;"&amp;29))</f>
        <v>-15</v>
      </c>
      <c r="BX50">
        <f>(RANK(_calc_라운드기준!AE50,_calc_라운드기준!$B50:$AT50,0)+COUNTIFS(_calc_라운드기준!$B50:$AT50,_calc_라운드기준!AE50,$B$1:$AT$1,"&lt;"&amp;30))-(RANK(AE50,$B50:$AT50,0)+COUNTIFS($B50:$AT50,AE50,$B$1:$AT$1,"&lt;"&amp;30))</f>
        <v>7</v>
      </c>
      <c r="BY50">
        <f>(RANK(_calc_라운드기준!AF50,_calc_라운드기준!$B50:$AT50,0)+COUNTIFS(_calc_라운드기준!$B50:$AT50,_calc_라운드기준!AF50,$B$1:$AT$1,"&lt;"&amp;31))-(RANK(AF50,$B50:$AT50,0)+COUNTIFS($B50:$AT50,AF50,$B$1:$AT$1,"&lt;"&amp;31))</f>
        <v>10</v>
      </c>
      <c r="BZ50">
        <f>(RANK(_calc_라운드기준!AG50,_calc_라운드기준!$B50:$AT50,0)+COUNTIFS(_calc_라운드기준!$B50:$AT50,_calc_라운드기준!AG50,$B$1:$AT$1,"&lt;"&amp;32))-(RANK(AG50,$B50:$AT50,0)+COUNTIFS($B50:$AT50,AG50,$B$1:$AT$1,"&lt;"&amp;32))</f>
        <v>-16</v>
      </c>
      <c r="CA50">
        <f>(RANK(_calc_라운드기준!AH50,_calc_라운드기준!$B50:$AT50,0)+COUNTIFS(_calc_라운드기준!$B50:$AT50,_calc_라운드기준!AH50,$B$1:$AT$1,"&lt;"&amp;33))-(RANK(AH50,$B50:$AT50,0)+COUNTIFS($B50:$AT50,AH50,$B$1:$AT$1,"&lt;"&amp;33))</f>
        <v>34</v>
      </c>
      <c r="CB50">
        <f>(RANK(_calc_라운드기준!AI50,_calc_라운드기준!$B50:$AT50,0)+COUNTIFS(_calc_라운드기준!$B50:$AT50,_calc_라운드기준!AI50,$B$1:$AT$1,"&lt;"&amp;34))-(RANK(AI50,$B50:$AT50,0)+COUNTIFS($B50:$AT50,AI50,$B$1:$AT$1,"&lt;"&amp;34))</f>
        <v>28</v>
      </c>
      <c r="CC50">
        <f>(RANK(_calc_라운드기준!AJ50,_calc_라운드기준!$B50:$AT50,0)+COUNTIFS(_calc_라운드기준!$B50:$AT50,_calc_라운드기준!AJ50,$B$1:$AT$1,"&lt;"&amp;35))-(RANK(AJ50,$B50:$AT50,0)+COUNTIFS($B50:$AT50,AJ50,$B$1:$AT$1,"&lt;"&amp;35))</f>
        <v>-3</v>
      </c>
      <c r="CD50">
        <f>(RANK(_calc_라운드기준!AK50,_calc_라운드기준!$B50:$AT50,0)+COUNTIFS(_calc_라운드기준!$B50:$AT50,_calc_라운드기준!AK50,$B$1:$AT$1,"&lt;"&amp;36))-(RANK(AK50,$B50:$AT50,0)+COUNTIFS($B50:$AT50,AK50,$B$1:$AT$1,"&lt;"&amp;36))</f>
        <v>1</v>
      </c>
      <c r="CE50">
        <f>(RANK(_calc_라운드기준!AL50,_calc_라운드기준!$B50:$AT50,0)+COUNTIFS(_calc_라운드기준!$B50:$AT50,_calc_라운드기준!AL50,$B$1:$AT$1,"&lt;"&amp;37))-(RANK(AL50,$B50:$AT50,0)+COUNTIFS($B50:$AT50,AL50,$B$1:$AT$1,"&lt;"&amp;37))</f>
        <v>-26</v>
      </c>
      <c r="CF50">
        <f>(RANK(_calc_라운드기준!AM50,_calc_라운드기준!$B50:$AT50,0)+COUNTIFS(_calc_라운드기준!$B50:$AT50,_calc_라운드기준!AM50,$B$1:$AT$1,"&lt;"&amp;38))-(RANK(AM50,$B50:$AT50,0)+COUNTIFS($B50:$AT50,AM50,$B$1:$AT$1,"&lt;"&amp;38))</f>
        <v>10</v>
      </c>
      <c r="CG50">
        <f>(RANK(_calc_라운드기준!AN50,_calc_라운드기준!$B50:$AT50,0)+COUNTIFS(_calc_라운드기준!$B50:$AT50,_calc_라운드기준!AN50,$B$1:$AT$1,"&lt;"&amp;39))-(RANK(AN50,$B50:$AT50,0)+COUNTIFS($B50:$AT50,AN50,$B$1:$AT$1,"&lt;"&amp;39))</f>
        <v>-6</v>
      </c>
      <c r="CH50">
        <f>(RANK(_calc_라운드기준!AO50,_calc_라운드기준!$B50:$AT50,0)+COUNTIFS(_calc_라운드기준!$B50:$AT50,_calc_라운드기준!AO50,$B$1:$AT$1,"&lt;"&amp;40))-(RANK(AO50,$B50:$AT50,0)+COUNTIFS($B50:$AT50,AO50,$B$1:$AT$1,"&lt;"&amp;40))</f>
        <v>-17</v>
      </c>
      <c r="CI50">
        <f>(RANK(_calc_라운드기준!AP50,_calc_라운드기준!$B50:$AT50,0)+COUNTIFS(_calc_라운드기준!$B50:$AT50,_calc_라운드기준!AP50,$B$1:$AT$1,"&lt;"&amp;41))-(RANK(AP50,$B50:$AT50,0)+COUNTIFS($B50:$AT50,AP50,$B$1:$AT$1,"&lt;"&amp;41))</f>
        <v>10</v>
      </c>
      <c r="CJ50">
        <f>(RANK(_calc_라운드기준!AQ50,_calc_라운드기준!$B50:$AT50,0)+COUNTIFS(_calc_라운드기준!$B50:$AT50,_calc_라운드기준!AQ50,$B$1:$AT$1,"&lt;"&amp;42))-(RANK(AQ50,$B50:$AT50,0)+COUNTIFS($B50:$AT50,AQ50,$B$1:$AT$1,"&lt;"&amp;42))</f>
        <v>-1</v>
      </c>
      <c r="CK50">
        <f>(RANK(_calc_라운드기준!AR50,_calc_라운드기준!$B50:$AT50,0)+COUNTIFS(_calc_라운드기준!$B50:$AT50,_calc_라운드기준!AR50,$B$1:$AT$1,"&lt;"&amp;43))-(RANK(AR50,$B50:$AT50,0)+COUNTIFS($B50:$AT50,AR50,$B$1:$AT$1,"&lt;"&amp;43))</f>
        <v>22</v>
      </c>
      <c r="CL50">
        <f>(RANK(_calc_라운드기준!AS50,_calc_라운드기준!$B50:$AT50,0)+COUNTIFS(_calc_라운드기준!$B50:$AT50,_calc_라운드기준!AS50,$B$1:$AT$1,"&lt;"&amp;44))-(RANK(AS50,$B50:$AT50,0)+COUNTIFS($B50:$AT50,AS50,$B$1:$AT$1,"&lt;"&amp;44))</f>
        <v>22</v>
      </c>
      <c r="CM50">
        <f>(RANK(_calc_라운드기준!AT50,_calc_라운드기준!$B50:$AT50,0)+COUNTIFS(_calc_라운드기준!$B50:$AT50,_calc_라운드기준!AT50,$B$1:$AT$1,"&lt;"&amp;45))-(RANK(AT50,$B50:$AT50,0)+COUNTIFS($B50:$AT50,AT50,$B$1:$AT$1,"&lt;"&amp;45))</f>
        <v>25</v>
      </c>
      <c r="CN50">
        <f t="shared" si="45"/>
        <v>19</v>
      </c>
      <c r="CO50">
        <f t="shared" si="46"/>
        <v>11</v>
      </c>
      <c r="CP50">
        <f t="shared" si="47"/>
        <v>34</v>
      </c>
      <c r="CQ50">
        <f t="shared" si="48"/>
        <v>26</v>
      </c>
      <c r="CR50">
        <f t="shared" si="49"/>
        <v>35</v>
      </c>
      <c r="CS50">
        <f t="shared" si="50"/>
        <v>22</v>
      </c>
      <c r="CT50">
        <f t="shared" si="51"/>
        <v>23</v>
      </c>
      <c r="CU50">
        <f t="shared" si="52"/>
        <v>44</v>
      </c>
      <c r="CV50">
        <f t="shared" si="53"/>
        <v>45</v>
      </c>
      <c r="CW50">
        <f t="shared" si="54"/>
        <v>10</v>
      </c>
      <c r="CX50">
        <f t="shared" si="55"/>
        <v>17</v>
      </c>
      <c r="CY50">
        <f t="shared" si="56"/>
        <v>9</v>
      </c>
      <c r="CZ50">
        <f t="shared" si="57"/>
        <v>27</v>
      </c>
      <c r="DA50">
        <f t="shared" si="58"/>
        <v>7</v>
      </c>
      <c r="DB50">
        <f t="shared" si="59"/>
        <v>31</v>
      </c>
      <c r="DC50">
        <f t="shared" si="60"/>
        <v>16</v>
      </c>
      <c r="DD50">
        <f t="shared" si="61"/>
        <v>25</v>
      </c>
      <c r="DE50">
        <f t="shared" si="62"/>
        <v>8</v>
      </c>
      <c r="DF50">
        <f t="shared" si="63"/>
        <v>18</v>
      </c>
      <c r="DG50">
        <f t="shared" si="64"/>
        <v>40</v>
      </c>
      <c r="DH50">
        <f t="shared" si="65"/>
        <v>4</v>
      </c>
      <c r="DI50">
        <f t="shared" si="66"/>
        <v>33</v>
      </c>
      <c r="DJ50">
        <f t="shared" si="67"/>
        <v>41</v>
      </c>
      <c r="DK50">
        <f t="shared" si="68"/>
        <v>28</v>
      </c>
      <c r="DL50">
        <f t="shared" si="69"/>
        <v>42</v>
      </c>
      <c r="DM50">
        <f t="shared" si="70"/>
        <v>30</v>
      </c>
      <c r="DN50">
        <f t="shared" si="71"/>
        <v>37</v>
      </c>
      <c r="DO50">
        <f t="shared" si="72"/>
        <v>21</v>
      </c>
      <c r="DP50">
        <f t="shared" si="73"/>
        <v>36</v>
      </c>
      <c r="DQ50">
        <f t="shared" si="74"/>
        <v>15</v>
      </c>
      <c r="DR50">
        <f t="shared" si="75"/>
        <v>12</v>
      </c>
      <c r="DS50">
        <f t="shared" si="76"/>
        <v>38</v>
      </c>
      <c r="DT50">
        <f t="shared" si="77"/>
        <v>1</v>
      </c>
      <c r="DU50">
        <f t="shared" si="78"/>
        <v>2</v>
      </c>
      <c r="DV50">
        <f t="shared" si="79"/>
        <v>29</v>
      </c>
      <c r="DW50">
        <f t="shared" si="80"/>
        <v>20</v>
      </c>
      <c r="DX50">
        <f t="shared" si="81"/>
        <v>43</v>
      </c>
      <c r="DY50">
        <f t="shared" si="82"/>
        <v>13</v>
      </c>
      <c r="DZ50">
        <f t="shared" si="83"/>
        <v>32</v>
      </c>
      <c r="EA50">
        <f t="shared" si="84"/>
        <v>39</v>
      </c>
      <c r="EB50">
        <f t="shared" si="85"/>
        <v>14</v>
      </c>
      <c r="EC50">
        <f t="shared" si="86"/>
        <v>24</v>
      </c>
      <c r="ED50">
        <f t="shared" si="87"/>
        <v>5</v>
      </c>
      <c r="EE50">
        <f t="shared" si="88"/>
        <v>6</v>
      </c>
      <c r="EF50">
        <f t="shared" si="89"/>
        <v>3</v>
      </c>
    </row>
    <row r="51" spans="1:136" ht="16.5" customHeight="1">
      <c r="A51">
        <f>_calc_라운드기준!A51</f>
        <v>1195</v>
      </c>
      <c r="B51">
        <f>INDEX(_calc_누적빈도!B:B,$A51)-INDEX(_calc_누적빈도!B:B,$A51-기준600회_후보!$B$1)</f>
        <v>72</v>
      </c>
      <c r="C51">
        <f>INDEX(_calc_누적빈도!C:C,$A51)-INDEX(_calc_누적빈도!C:C,$A51-기준600회_후보!$B$1)</f>
        <v>75</v>
      </c>
      <c r="D51">
        <f>INDEX(_calc_누적빈도!D:D,$A51)-INDEX(_calc_누적빈도!D:D,$A51-기준600회_후보!$B$1)</f>
        <v>87</v>
      </c>
      <c r="E51">
        <f>INDEX(_calc_누적빈도!E:E,$A51)-INDEX(_calc_누적빈도!E:E,$A51-기준600회_후보!$B$1)</f>
        <v>73</v>
      </c>
      <c r="F51">
        <f>INDEX(_calc_누적빈도!F:F,$A51)-INDEX(_calc_누적빈도!F:F,$A51-기준600회_후보!$B$1)</f>
        <v>64</v>
      </c>
      <c r="G51">
        <f>INDEX(_calc_누적빈도!G:G,$A51)-INDEX(_calc_누적빈도!G:G,$A51-기준600회_후보!$B$1)</f>
        <v>91</v>
      </c>
      <c r="H51">
        <f>INDEX(_calc_누적빈도!H:H,$A51)-INDEX(_calc_누적빈도!H:H,$A51-기준600회_후보!$B$1)</f>
        <v>90</v>
      </c>
      <c r="I51">
        <f>INDEX(_calc_누적빈도!I:I,$A51)-INDEX(_calc_누적빈도!I:I,$A51-기준600회_후보!$B$1)</f>
        <v>72</v>
      </c>
      <c r="J51">
        <f>INDEX(_calc_누적빈도!J:J,$A51)-INDEX(_calc_누적빈도!J:J,$A51-기준600회_후보!$B$1)</f>
        <v>70</v>
      </c>
      <c r="K51">
        <f>INDEX(_calc_누적빈도!K:K,$A51)-INDEX(_calc_누적빈도!K:K,$A51-기준600회_후보!$B$1)</f>
        <v>77</v>
      </c>
      <c r="L51">
        <f>INDEX(_calc_누적빈도!L:L,$A51)-INDEX(_calc_누적빈도!L:L,$A51-기준600회_후보!$B$1)</f>
        <v>86</v>
      </c>
      <c r="M51">
        <f>INDEX(_calc_누적빈도!M:M,$A51)-INDEX(_calc_누적빈도!M:M,$A51-기준600회_후보!$B$1)</f>
        <v>98</v>
      </c>
      <c r="N51">
        <f>INDEX(_calc_누적빈도!N:N,$A51)-INDEX(_calc_누적빈도!N:N,$A51-기준600회_후보!$B$1)</f>
        <v>89</v>
      </c>
      <c r="O51">
        <f>INDEX(_calc_누적빈도!O:O,$A51)-INDEX(_calc_누적빈도!O:O,$A51-기준600회_후보!$B$1)</f>
        <v>81</v>
      </c>
      <c r="P51">
        <f>INDEX(_calc_누적빈도!P:P,$A51)-INDEX(_calc_누적빈도!P:P,$A51-기준600회_후보!$B$1)</f>
        <v>83</v>
      </c>
      <c r="Q51">
        <f>INDEX(_calc_누적빈도!Q:Q,$A51)-INDEX(_calc_누적빈도!Q:Q,$A51-기준600회_후보!$B$1)</f>
        <v>92</v>
      </c>
      <c r="R51">
        <f>INDEX(_calc_누적빈도!R:R,$A51)-INDEX(_calc_누적빈도!R:R,$A51-기준600회_후보!$B$1)</f>
        <v>78</v>
      </c>
      <c r="S51">
        <f>INDEX(_calc_누적빈도!S:S,$A51)-INDEX(_calc_누적빈도!S:S,$A51-기준600회_후보!$B$1)</f>
        <v>90</v>
      </c>
      <c r="T51">
        <f>INDEX(_calc_누적빈도!T:T,$A51)-INDEX(_calc_누적빈도!T:T,$A51-기준600회_후보!$B$1)</f>
        <v>90</v>
      </c>
      <c r="U51">
        <f>INDEX(_calc_누적빈도!U:U,$A51)-INDEX(_calc_누적빈도!U:U,$A51-기준600회_후보!$B$1)</f>
        <v>64</v>
      </c>
      <c r="V51">
        <f>INDEX(_calc_누적빈도!V:V,$A51)-INDEX(_calc_누적빈도!V:V,$A51-기준600회_후보!$B$1)</f>
        <v>93</v>
      </c>
      <c r="W51">
        <f>INDEX(_calc_누적빈도!W:W,$A51)-INDEX(_calc_누적빈도!W:W,$A51-기준600회_후보!$B$1)</f>
        <v>69</v>
      </c>
      <c r="X51">
        <f>INDEX(_calc_누적빈도!X:X,$A51)-INDEX(_calc_누적빈도!X:X,$A51-기준600회_후보!$B$1)</f>
        <v>72</v>
      </c>
      <c r="Y51">
        <f>INDEX(_calc_누적빈도!Y:Y,$A51)-INDEX(_calc_누적빈도!Y:Y,$A51-기준600회_후보!$B$1)</f>
        <v>84</v>
      </c>
      <c r="Z51">
        <f>INDEX(_calc_누적빈도!Z:Z,$A51)-INDEX(_calc_누적빈도!Z:Z,$A51-기준600회_후보!$B$1)</f>
        <v>66</v>
      </c>
      <c r="AA51">
        <f>INDEX(_calc_누적빈도!AA:AA,$A51)-INDEX(_calc_누적빈도!AA:AA,$A51-기준600회_후보!$B$1)</f>
        <v>74</v>
      </c>
      <c r="AB51">
        <f>INDEX(_calc_누적빈도!AB:AB,$A51)-INDEX(_calc_누적빈도!AB:AB,$A51-기준600회_후보!$B$1)</f>
        <v>81</v>
      </c>
      <c r="AC51">
        <f>INDEX(_calc_누적빈도!AC:AC,$A51)-INDEX(_calc_누적빈도!AC:AC,$A51-기준600회_후보!$B$1)</f>
        <v>83</v>
      </c>
      <c r="AD51">
        <f>INDEX(_calc_누적빈도!AD:AD,$A51)-INDEX(_calc_누적빈도!AD:AD,$A51-기준600회_후보!$B$1)</f>
        <v>73</v>
      </c>
      <c r="AE51">
        <f>INDEX(_calc_누적빈도!AE:AE,$A51)-INDEX(_calc_누적빈도!AE:AE,$A51-기준600회_후보!$B$1)</f>
        <v>78</v>
      </c>
      <c r="AF51">
        <f>INDEX(_calc_누적빈도!AF:AF,$A51)-INDEX(_calc_누적빈도!AF:AF,$A51-기준600회_후보!$B$1)</f>
        <v>79</v>
      </c>
      <c r="AG51">
        <f>INDEX(_calc_누적빈도!AG:AG,$A51)-INDEX(_calc_누적빈도!AG:AG,$A51-기준600회_후보!$B$1)</f>
        <v>64</v>
      </c>
      <c r="AH51">
        <f>INDEX(_calc_누적빈도!AH:AH,$A51)-INDEX(_calc_누적빈도!AH:AH,$A51-기준600회_후보!$B$1)</f>
        <v>94</v>
      </c>
      <c r="AI51">
        <f>INDEX(_calc_누적빈도!AI:AI,$A51)-INDEX(_calc_누적빈도!AI:AI,$A51-기준600회_후보!$B$1)</f>
        <v>85</v>
      </c>
      <c r="AJ51">
        <f>INDEX(_calc_누적빈도!AJ:AJ,$A51)-INDEX(_calc_누적빈도!AJ:AJ,$A51-기준600회_후보!$B$1)</f>
        <v>81</v>
      </c>
      <c r="AK51">
        <f>INDEX(_calc_누적빈도!AK:AK,$A51)-INDEX(_calc_누적빈도!AK:AK,$A51-기준600회_후보!$B$1)</f>
        <v>80</v>
      </c>
      <c r="AL51">
        <f>INDEX(_calc_누적빈도!AL:AL,$A51)-INDEX(_calc_누적빈도!AL:AL,$A51-기준600회_후보!$B$1)</f>
        <v>75</v>
      </c>
      <c r="AM51">
        <f>INDEX(_calc_누적빈도!AM:AM,$A51)-INDEX(_calc_누적빈도!AM:AM,$A51-기준600회_후보!$B$1)</f>
        <v>93</v>
      </c>
      <c r="AN51">
        <f>INDEX(_calc_누적빈도!AN:AN,$A51)-INDEX(_calc_누적빈도!AN:AN,$A51-기준600회_후보!$B$1)</f>
        <v>85</v>
      </c>
      <c r="AO51">
        <f>INDEX(_calc_누적빈도!AO:AO,$A51)-INDEX(_calc_누적빈도!AO:AO,$A51-기준600회_후보!$B$1)</f>
        <v>71</v>
      </c>
      <c r="AP51">
        <f>INDEX(_calc_누적빈도!AP:AP,$A51)-INDEX(_calc_누적빈도!AP:AP,$A51-기준600회_후보!$B$1)</f>
        <v>74</v>
      </c>
      <c r="AQ51">
        <f>INDEX(_calc_누적빈도!AQ:AQ,$A51)-INDEX(_calc_누적빈도!AQ:AQ,$A51-기준600회_후보!$B$1)</f>
        <v>75</v>
      </c>
      <c r="AR51">
        <f>INDEX(_calc_누적빈도!AR:AR,$A51)-INDEX(_calc_누적빈도!AR:AR,$A51-기준600회_후보!$B$1)</f>
        <v>81</v>
      </c>
      <c r="AS51">
        <f>INDEX(_calc_누적빈도!AS:AS,$A51)-INDEX(_calc_누적빈도!AS:AS,$A51-기준600회_후보!$B$1)</f>
        <v>81</v>
      </c>
      <c r="AT51">
        <f>INDEX(_calc_누적빈도!AT:AT,$A51)-INDEX(_calc_누적빈도!AT:AT,$A51-기준600회_후보!$B$1)</f>
        <v>87</v>
      </c>
      <c r="AU51">
        <f>(RANK(_calc_라운드기준!B51,_calc_라운드기준!$B51:$AT51,0)+COUNTIFS(_calc_라운드기준!$B51:$AT51,_calc_라운드기준!B51,$B$1:$AT$1,"&lt;"&amp;1))-(RANK(B51,$B51:$AT51,0)+COUNTIFS($B51:$AT51,B51,$B$1:$AT$1,"&lt;"&amp;1))</f>
        <v>4</v>
      </c>
      <c r="AV51">
        <f>(RANK(_calc_라운드기준!C51,_calc_라운드기준!$B51:$AT51,0)+COUNTIFS(_calc_라운드기준!$B51:$AT51,_calc_라운드기준!C51,$B$1:$AT$1,"&lt;"&amp;2))-(RANK(C51,$B51:$AT51,0)+COUNTIFS($B51:$AT51,C51,$B$1:$AT$1,"&lt;"&amp;2))</f>
        <v>3</v>
      </c>
      <c r="AW51">
        <f>(RANK(_calc_라운드기준!D51,_calc_라운드기준!$B51:$AT51,0)+COUNTIFS(_calc_라운드기준!$B51:$AT51,_calc_라운드기준!D51,$B$1:$AT$1,"&lt;"&amp;3))-(RANK(D51,$B51:$AT51,0)+COUNTIFS($B51:$AT51,D51,$B$1:$AT$1,"&lt;"&amp;3))</f>
        <v>-9</v>
      </c>
      <c r="AX51">
        <f>(RANK(_calc_라운드기준!E51,_calc_라운드기준!$B51:$AT51,0)+COUNTIFS(_calc_라운드기준!$B51:$AT51,_calc_라운드기준!E51,$B$1:$AT$1,"&lt;"&amp;4))-(RANK(E51,$B51:$AT51,0)+COUNTIFS($B51:$AT51,E51,$B$1:$AT$1,"&lt;"&amp;4))</f>
        <v>-1</v>
      </c>
      <c r="AY51">
        <f>(RANK(_calc_라운드기준!F51,_calc_라운드기준!$B51:$AT51,0)+COUNTIFS(_calc_라운드기준!$B51:$AT51,_calc_라운드기준!F51,$B$1:$AT$1,"&lt;"&amp;5))-(RANK(F51,$B51:$AT51,0)+COUNTIFS($B51:$AT51,F51,$B$1:$AT$1,"&lt;"&amp;5))</f>
        <v>-9</v>
      </c>
      <c r="AZ51">
        <f>(RANK(_calc_라운드기준!G51,_calc_라운드기준!$B51:$AT51,0)+COUNTIFS(_calc_라운드기준!$B51:$AT51,_calc_라운드기준!G51,$B$1:$AT$1,"&lt;"&amp;6))-(RANK(G51,$B51:$AT51,0)+COUNTIFS($B51:$AT51,G51,$B$1:$AT$1,"&lt;"&amp;6))</f>
        <v>-1</v>
      </c>
      <c r="BA51">
        <f>(RANK(_calc_라운드기준!H51,_calc_라운드기준!$B51:$AT51,0)+COUNTIFS(_calc_라운드기준!$B51:$AT51,_calc_라운드기준!H51,$B$1:$AT$1,"&lt;"&amp;7))-(RANK(H51,$B51:$AT51,0)+COUNTIFS($B51:$AT51,H51,$B$1:$AT$1,"&lt;"&amp;7))</f>
        <v>-1</v>
      </c>
      <c r="BB51">
        <f>(RANK(_calc_라운드기준!I51,_calc_라운드기준!$B51:$AT51,0)+COUNTIFS(_calc_라운드기준!$B51:$AT51,_calc_라운드기준!I51,$B$1:$AT$1,"&lt;"&amp;8))-(RANK(I51,$B51:$AT51,0)+COUNTIFS($B51:$AT51,I51,$B$1:$AT$1,"&lt;"&amp;8))</f>
        <v>-27</v>
      </c>
      <c r="BC51">
        <f>(RANK(_calc_라운드기준!J51,_calc_라운드기준!$B51:$AT51,0)+COUNTIFS(_calc_라운드기준!$B51:$AT51,_calc_라운드기준!J51,$B$1:$AT$1,"&lt;"&amp;9))-(RANK(J51,$B51:$AT51,0)+COUNTIFS($B51:$AT51,J51,$B$1:$AT$1,"&lt;"&amp;9))</f>
        <v>-37</v>
      </c>
      <c r="BD51">
        <f>(RANK(_calc_라운드기준!K51,_calc_라운드기준!$B51:$AT51,0)+COUNTIFS(_calc_라운드기준!$B51:$AT51,_calc_라운드기준!K51,$B$1:$AT$1,"&lt;"&amp;10))-(RANK(K51,$B51:$AT51,0)+COUNTIFS($B51:$AT51,K51,$B$1:$AT$1,"&lt;"&amp;10))</f>
        <v>13</v>
      </c>
      <c r="BE51">
        <f>(RANK(_calc_라운드기준!L51,_calc_라운드기준!$B51:$AT51,0)+COUNTIFS(_calc_라운드기준!$B51:$AT51,_calc_라운드기준!L51,$B$1:$AT$1,"&lt;"&amp;11))-(RANK(L51,$B51:$AT51,0)+COUNTIFS($B51:$AT51,L51,$B$1:$AT$1,"&lt;"&amp;11))</f>
        <v>-2</v>
      </c>
      <c r="BF51">
        <f>(RANK(_calc_라운드기준!M51,_calc_라운드기준!$B51:$AT51,0)+COUNTIFS(_calc_라운드기준!$B51:$AT51,_calc_라운드기준!M51,$B$1:$AT$1,"&lt;"&amp;12))-(RANK(M51,$B51:$AT51,0)+COUNTIFS($B51:$AT51,M51,$B$1:$AT$1,"&lt;"&amp;12))</f>
        <v>15</v>
      </c>
      <c r="BG51">
        <f>(RANK(_calc_라운드기준!N51,_calc_라운드기준!$B51:$AT51,0)+COUNTIFS(_calc_라운드기준!$B51:$AT51,_calc_라운드기준!N51,$B$1:$AT$1,"&lt;"&amp;13))-(RANK(N51,$B51:$AT51,0)+COUNTIFS($B51:$AT51,N51,$B$1:$AT$1,"&lt;"&amp;13))</f>
        <v>-3</v>
      </c>
      <c r="BH51">
        <f>(RANK(_calc_라운드기준!O51,_calc_라운드기준!$B51:$AT51,0)+COUNTIFS(_calc_라운드기준!$B51:$AT51,_calc_라운드기준!O51,$B$1:$AT$1,"&lt;"&amp;14))-(RANK(O51,$B51:$AT51,0)+COUNTIFS($B51:$AT51,O51,$B$1:$AT$1,"&lt;"&amp;14))</f>
        <v>23</v>
      </c>
      <c r="BI51">
        <f>(RANK(_calc_라운드기준!P51,_calc_라운드기준!$B51:$AT51,0)+COUNTIFS(_calc_라운드기준!$B51:$AT51,_calc_라운드기준!P51,$B$1:$AT$1,"&lt;"&amp;15))-(RANK(P51,$B51:$AT51,0)+COUNTIFS($B51:$AT51,P51,$B$1:$AT$1,"&lt;"&amp;15))</f>
        <v>0</v>
      </c>
      <c r="BJ51">
        <f>(RANK(_calc_라운드기준!Q51,_calc_라운드기준!$B51:$AT51,0)+COUNTIFS(_calc_라운드기준!$B51:$AT51,_calc_라운드기준!Q51,$B$1:$AT$1,"&lt;"&amp;16))-(RANK(Q51,$B51:$AT51,0)+COUNTIFS($B51:$AT51,Q51,$B$1:$AT$1,"&lt;"&amp;16))</f>
        <v>3</v>
      </c>
      <c r="BK51">
        <f>(RANK(_calc_라운드기준!R51,_calc_라운드기준!$B51:$AT51,0)+COUNTIFS(_calc_라운드기준!$B51:$AT51,_calc_라운드기준!R51,$B$1:$AT$1,"&lt;"&amp;17))-(RANK(R51,$B51:$AT51,0)+COUNTIFS($B51:$AT51,R51,$B$1:$AT$1,"&lt;"&amp;17))</f>
        <v>-3</v>
      </c>
      <c r="BL51">
        <f>(RANK(_calc_라운드기준!S51,_calc_라운드기준!$B51:$AT51,0)+COUNTIFS(_calc_라운드기준!$B51:$AT51,_calc_라운드기준!S51,$B$1:$AT$1,"&lt;"&amp;18))-(RANK(S51,$B51:$AT51,0)+COUNTIFS($B51:$AT51,S51,$B$1:$AT$1,"&lt;"&amp;18))</f>
        <v>16</v>
      </c>
      <c r="BM51">
        <f>(RANK(_calc_라운드기준!T51,_calc_라운드기준!$B51:$AT51,0)+COUNTIFS(_calc_라운드기준!$B51:$AT51,_calc_라운드기준!T51,$B$1:$AT$1,"&lt;"&amp;19))-(RANK(T51,$B51:$AT51,0)+COUNTIFS($B51:$AT51,T51,$B$1:$AT$1,"&lt;"&amp;19))</f>
        <v>3</v>
      </c>
      <c r="BN51">
        <f>(RANK(_calc_라운드기준!U51,_calc_라운드기준!$B51:$AT51,0)+COUNTIFS(_calc_라운드기준!$B51:$AT51,_calc_라운드기준!U51,$B$1:$AT$1,"&lt;"&amp;20))-(RANK(U51,$B51:$AT51,0)+COUNTIFS($B51:$AT51,U51,$B$1:$AT$1,"&lt;"&amp;20))</f>
        <v>-19</v>
      </c>
      <c r="BO51">
        <f>(RANK(_calc_라운드기준!V51,_calc_라운드기준!$B51:$AT51,0)+COUNTIFS(_calc_라운드기준!$B51:$AT51,_calc_라운드기준!V51,$B$1:$AT$1,"&lt;"&amp;21))-(RANK(V51,$B51:$AT51,0)+COUNTIFS($B51:$AT51,V51,$B$1:$AT$1,"&lt;"&amp;21))</f>
        <v>23</v>
      </c>
      <c r="BP51">
        <f>(RANK(_calc_라운드기준!W51,_calc_라운드기준!$B51:$AT51,0)+COUNTIFS(_calc_라운드기준!$B51:$AT51,_calc_라운드기준!W51,$B$1:$AT$1,"&lt;"&amp;22))-(RANK(W51,$B51:$AT51,0)+COUNTIFS($B51:$AT51,W51,$B$1:$AT$1,"&lt;"&amp;22))</f>
        <v>-6</v>
      </c>
      <c r="BQ51">
        <f>(RANK(_calc_라운드기준!X51,_calc_라운드기준!$B51:$AT51,0)+COUNTIFS(_calc_라운드기준!$B51:$AT51,_calc_라운드기준!X51,$B$1:$AT$1,"&lt;"&amp;23))-(RANK(X51,$B51:$AT51,0)+COUNTIFS($B51:$AT51,X51,$B$1:$AT$1,"&lt;"&amp;23))</f>
        <v>-25</v>
      </c>
      <c r="BR51">
        <f>(RANK(_calc_라운드기준!Y51,_calc_라운드기준!$B51:$AT51,0)+COUNTIFS(_calc_라운드기준!$B51:$AT51,_calc_라운드기준!Y51,$B$1:$AT$1,"&lt;"&amp;24))-(RANK(Y51,$B51:$AT51,0)+COUNTIFS($B51:$AT51,Y51,$B$1:$AT$1,"&lt;"&amp;24))</f>
        <v>-2</v>
      </c>
      <c r="BS51">
        <f>(RANK(_calc_라운드기준!Z51,_calc_라운드기준!$B51:$AT51,0)+COUNTIFS(_calc_라운드기준!$B51:$AT51,_calc_라운드기준!Z51,$B$1:$AT$1,"&lt;"&amp;25))-(RANK(Z51,$B51:$AT51,0)+COUNTIFS($B51:$AT51,Z51,$B$1:$AT$1,"&lt;"&amp;25))</f>
        <v>-24</v>
      </c>
      <c r="BT51">
        <f>(RANK(_calc_라운드기준!AA51,_calc_라운드기준!$B51:$AT51,0)+COUNTIFS(_calc_라운드기준!$B51:$AT51,_calc_라운드기준!AA51,$B$1:$AT$1,"&lt;"&amp;26))-(RANK(AA51,$B51:$AT51,0)+COUNTIFS($B51:$AT51,AA51,$B$1:$AT$1,"&lt;"&amp;26))</f>
        <v>-5</v>
      </c>
      <c r="BU51">
        <f>(RANK(_calc_라운드기준!AB51,_calc_라운드기준!$B51:$AT51,0)+COUNTIFS(_calc_라운드기준!$B51:$AT51,_calc_라운드기준!AB51,$B$1:$AT$1,"&lt;"&amp;27))-(RANK(AB51,$B51:$AT51,0)+COUNTIFS($B51:$AT51,AB51,$B$1:$AT$1,"&lt;"&amp;27))</f>
        <v>-16</v>
      </c>
      <c r="BV51">
        <f>(RANK(_calc_라운드기준!AC51,_calc_라운드기준!$B51:$AT51,0)+COUNTIFS(_calc_라운드기준!$B51:$AT51,_calc_라운드기준!AC51,$B$1:$AT$1,"&lt;"&amp;28))-(RANK(AC51,$B51:$AT51,0)+COUNTIFS($B51:$AT51,AC51,$B$1:$AT$1,"&lt;"&amp;28))</f>
        <v>1</v>
      </c>
      <c r="BW51">
        <f>(RANK(_calc_라운드기준!AD51,_calc_라운드기준!$B51:$AT51,0)+COUNTIFS(_calc_라운드기준!$B51:$AT51,_calc_라운드기준!AD51,$B$1:$AT$1,"&lt;"&amp;29))-(RANK(AD51,$B51:$AT51,0)+COUNTIFS($B51:$AT51,AD51,$B$1:$AT$1,"&lt;"&amp;29))</f>
        <v>-15</v>
      </c>
      <c r="BX51">
        <f>(RANK(_calc_라운드기준!AE51,_calc_라운드기준!$B51:$AT51,0)+COUNTIFS(_calc_라운드기준!$B51:$AT51,_calc_라운드기준!AE51,$B$1:$AT$1,"&lt;"&amp;30))-(RANK(AE51,$B51:$AT51,0)+COUNTIFS($B51:$AT51,AE51,$B$1:$AT$1,"&lt;"&amp;30))</f>
        <v>9</v>
      </c>
      <c r="BY51">
        <f>(RANK(_calc_라운드기준!AF51,_calc_라운드기준!$B51:$AT51,0)+COUNTIFS(_calc_라운드기준!$B51:$AT51,_calc_라운드기준!AF51,$B$1:$AT$1,"&lt;"&amp;31))-(RANK(AF51,$B51:$AT51,0)+COUNTIFS($B51:$AT51,AF51,$B$1:$AT$1,"&lt;"&amp;31))</f>
        <v>3</v>
      </c>
      <c r="BZ51">
        <f>(RANK(_calc_라운드기준!AG51,_calc_라운드기준!$B51:$AT51,0)+COUNTIFS(_calc_라운드기준!$B51:$AT51,_calc_라운드기준!AG51,$B$1:$AT$1,"&lt;"&amp;32))-(RANK(AG51,$B51:$AT51,0)+COUNTIFS($B51:$AT51,AG51,$B$1:$AT$1,"&lt;"&amp;32))</f>
        <v>-16</v>
      </c>
      <c r="CA51">
        <f>(RANK(_calc_라운드기준!AH51,_calc_라운드기준!$B51:$AT51,0)+COUNTIFS(_calc_라운드기준!$B51:$AT51,_calc_라운드기준!AH51,$B$1:$AT$1,"&lt;"&amp;33))-(RANK(AH51,$B51:$AT51,0)+COUNTIFS($B51:$AT51,AH51,$B$1:$AT$1,"&lt;"&amp;33))</f>
        <v>35</v>
      </c>
      <c r="CB51">
        <f>(RANK(_calc_라운드기준!AI51,_calc_라운드기준!$B51:$AT51,0)+COUNTIFS(_calc_라운드기준!$B51:$AT51,_calc_라운드기준!AI51,$B$1:$AT$1,"&lt;"&amp;34))-(RANK(AI51,$B51:$AT51,0)+COUNTIFS($B51:$AT51,AI51,$B$1:$AT$1,"&lt;"&amp;34))</f>
        <v>31</v>
      </c>
      <c r="CC51">
        <f>(RANK(_calc_라운드기준!AJ51,_calc_라운드기준!$B51:$AT51,0)+COUNTIFS(_calc_라운드기준!$B51:$AT51,_calc_라운드기준!AJ51,$B$1:$AT$1,"&lt;"&amp;35))-(RANK(AJ51,$B51:$AT51,0)+COUNTIFS($B51:$AT51,AJ51,$B$1:$AT$1,"&lt;"&amp;35))</f>
        <v>0</v>
      </c>
      <c r="CD51">
        <f>(RANK(_calc_라운드기준!AK51,_calc_라운드기준!$B51:$AT51,0)+COUNTIFS(_calc_라운드기준!$B51:$AT51,_calc_라운드기준!AK51,$B$1:$AT$1,"&lt;"&amp;36))-(RANK(AK51,$B51:$AT51,0)+COUNTIFS($B51:$AT51,AK51,$B$1:$AT$1,"&lt;"&amp;36))</f>
        <v>6</v>
      </c>
      <c r="CE51">
        <f>(RANK(_calc_라운드기준!AL51,_calc_라운드기준!$B51:$AT51,0)+COUNTIFS(_calc_라운드기준!$B51:$AT51,_calc_라운드기준!AL51,$B$1:$AT$1,"&lt;"&amp;37))-(RANK(AL51,$B51:$AT51,0)+COUNTIFS($B51:$AT51,AL51,$B$1:$AT$1,"&lt;"&amp;37))</f>
        <v>-29</v>
      </c>
      <c r="CF51">
        <f>(RANK(_calc_라운드기준!AM51,_calc_라운드기준!$B51:$AT51,0)+COUNTIFS(_calc_라운드기준!$B51:$AT51,_calc_라운드기준!AM51,$B$1:$AT$1,"&lt;"&amp;38))-(RANK(AM51,$B51:$AT51,0)+COUNTIFS($B51:$AT51,AM51,$B$1:$AT$1,"&lt;"&amp;38))</f>
        <v>11</v>
      </c>
      <c r="CG51">
        <f>(RANK(_calc_라운드기준!AN51,_calc_라운드기준!$B51:$AT51,0)+COUNTIFS(_calc_라운드기준!$B51:$AT51,_calc_라운드기준!AN51,$B$1:$AT$1,"&lt;"&amp;39))-(RANK(AN51,$B51:$AT51,0)+COUNTIFS($B51:$AT51,AN51,$B$1:$AT$1,"&lt;"&amp;39))</f>
        <v>-6</v>
      </c>
      <c r="CH51">
        <f>(RANK(_calc_라운드기준!AO51,_calc_라운드기준!$B51:$AT51,0)+COUNTIFS(_calc_라운드기준!$B51:$AT51,_calc_라운드기준!AO51,$B$1:$AT$1,"&lt;"&amp;40))-(RANK(AO51,$B51:$AT51,0)+COUNTIFS($B51:$AT51,AO51,$B$1:$AT$1,"&lt;"&amp;40))</f>
        <v>-17</v>
      </c>
      <c r="CI51">
        <f>(RANK(_calc_라운드기준!AP51,_calc_라운드기준!$B51:$AT51,0)+COUNTIFS(_calc_라운드기준!$B51:$AT51,_calc_라운드기준!AP51,$B$1:$AT$1,"&lt;"&amp;41))-(RANK(AP51,$B51:$AT51,0)+COUNTIFS($B51:$AT51,AP51,$B$1:$AT$1,"&lt;"&amp;41))</f>
        <v>10</v>
      </c>
      <c r="CJ51">
        <f>(RANK(_calc_라운드기준!AQ51,_calc_라운드기준!$B51:$AT51,0)+COUNTIFS(_calc_라운드기준!$B51:$AT51,_calc_라운드기준!AQ51,$B$1:$AT$1,"&lt;"&amp;42))-(RANK(AQ51,$B51:$AT51,0)+COUNTIFS($B51:$AT51,AQ51,$B$1:$AT$1,"&lt;"&amp;42))</f>
        <v>0</v>
      </c>
      <c r="CK51">
        <f>(RANK(_calc_라운드기준!AR51,_calc_라운드기준!$B51:$AT51,0)+COUNTIFS(_calc_라운드기준!$B51:$AT51,_calc_라운드기준!AR51,$B$1:$AT$1,"&lt;"&amp;43))-(RANK(AR51,$B51:$AT51,0)+COUNTIFS($B51:$AT51,AR51,$B$1:$AT$1,"&lt;"&amp;43))</f>
        <v>22</v>
      </c>
      <c r="CL51">
        <f>(RANK(_calc_라운드기준!AS51,_calc_라운드기준!$B51:$AT51,0)+COUNTIFS(_calc_라운드기준!$B51:$AT51,_calc_라운드기준!AS51,$B$1:$AT$1,"&lt;"&amp;44))-(RANK(AS51,$B51:$AT51,0)+COUNTIFS($B51:$AT51,AS51,$B$1:$AT$1,"&lt;"&amp;44))</f>
        <v>15</v>
      </c>
      <c r="CM51">
        <f>(RANK(_calc_라운드기준!AT51,_calc_라운드기준!$B51:$AT51,0)+COUNTIFS(_calc_라운드기준!$B51:$AT51,_calc_라운드기준!AT51,$B$1:$AT$1,"&lt;"&amp;45))-(RANK(AT51,$B51:$AT51,0)+COUNTIFS($B51:$AT51,AT51,$B$1:$AT$1,"&lt;"&amp;45))</f>
        <v>27</v>
      </c>
      <c r="CN51">
        <f t="shared" si="45"/>
        <v>15</v>
      </c>
      <c r="CO51">
        <f t="shared" si="46"/>
        <v>16</v>
      </c>
      <c r="CP51">
        <f t="shared" si="47"/>
        <v>34</v>
      </c>
      <c r="CQ51">
        <f t="shared" si="48"/>
        <v>24</v>
      </c>
      <c r="CR51">
        <f t="shared" si="49"/>
        <v>35</v>
      </c>
      <c r="CS51">
        <f t="shared" si="50"/>
        <v>25</v>
      </c>
      <c r="CT51">
        <f t="shared" si="51"/>
        <v>26</v>
      </c>
      <c r="CU51">
        <f t="shared" si="52"/>
        <v>43</v>
      </c>
      <c r="CV51">
        <f t="shared" si="53"/>
        <v>45</v>
      </c>
      <c r="CW51">
        <f t="shared" si="54"/>
        <v>10</v>
      </c>
      <c r="CX51">
        <f t="shared" si="55"/>
        <v>27</v>
      </c>
      <c r="CY51">
        <f t="shared" si="56"/>
        <v>8</v>
      </c>
      <c r="CZ51">
        <f t="shared" si="57"/>
        <v>29</v>
      </c>
      <c r="DA51">
        <f t="shared" si="58"/>
        <v>4</v>
      </c>
      <c r="DB51">
        <f t="shared" si="59"/>
        <v>21</v>
      </c>
      <c r="DC51">
        <f t="shared" si="60"/>
        <v>17</v>
      </c>
      <c r="DD51">
        <f t="shared" si="61"/>
        <v>30</v>
      </c>
      <c r="DE51">
        <f t="shared" si="62"/>
        <v>7</v>
      </c>
      <c r="DF51">
        <f t="shared" si="63"/>
        <v>18</v>
      </c>
      <c r="DG51">
        <f t="shared" si="64"/>
        <v>40</v>
      </c>
      <c r="DH51">
        <f t="shared" si="65"/>
        <v>5</v>
      </c>
      <c r="DI51">
        <f t="shared" si="66"/>
        <v>32</v>
      </c>
      <c r="DJ51">
        <f t="shared" si="67"/>
        <v>42</v>
      </c>
      <c r="DK51">
        <f t="shared" si="68"/>
        <v>28</v>
      </c>
      <c r="DL51">
        <f t="shared" si="69"/>
        <v>41</v>
      </c>
      <c r="DM51">
        <f t="shared" si="70"/>
        <v>31</v>
      </c>
      <c r="DN51">
        <f t="shared" si="71"/>
        <v>37</v>
      </c>
      <c r="DO51">
        <f t="shared" si="72"/>
        <v>20</v>
      </c>
      <c r="DP51">
        <f t="shared" si="73"/>
        <v>36</v>
      </c>
      <c r="DQ51">
        <f t="shared" si="74"/>
        <v>13</v>
      </c>
      <c r="DR51">
        <f t="shared" si="75"/>
        <v>19</v>
      </c>
      <c r="DS51">
        <f t="shared" si="76"/>
        <v>38</v>
      </c>
      <c r="DT51">
        <f t="shared" si="77"/>
        <v>1</v>
      </c>
      <c r="DU51">
        <f t="shared" si="78"/>
        <v>2</v>
      </c>
      <c r="DV51">
        <f t="shared" si="79"/>
        <v>22</v>
      </c>
      <c r="DW51">
        <f t="shared" si="80"/>
        <v>14</v>
      </c>
      <c r="DX51">
        <f t="shared" si="81"/>
        <v>44</v>
      </c>
      <c r="DY51">
        <f t="shared" si="82"/>
        <v>11</v>
      </c>
      <c r="DZ51">
        <f t="shared" si="83"/>
        <v>33</v>
      </c>
      <c r="EA51">
        <f t="shared" si="84"/>
        <v>39</v>
      </c>
      <c r="EB51">
        <f t="shared" si="85"/>
        <v>12</v>
      </c>
      <c r="EC51">
        <f t="shared" si="86"/>
        <v>23</v>
      </c>
      <c r="ED51">
        <f t="shared" si="87"/>
        <v>6</v>
      </c>
      <c r="EE51">
        <f t="shared" si="88"/>
        <v>9</v>
      </c>
      <c r="EF51">
        <f t="shared" si="89"/>
        <v>3</v>
      </c>
    </row>
    <row r="52" spans="1:136" ht="16.5" customHeight="1">
      <c r="A52">
        <f>_calc_라운드기준!A52</f>
        <v>1194</v>
      </c>
      <c r="B52">
        <f>INDEX(_calc_누적빈도!B:B,$A52)-INDEX(_calc_누적빈도!B:B,$A52-기준600회_후보!$B$1)</f>
        <v>72</v>
      </c>
      <c r="C52">
        <f>INDEX(_calc_누적빈도!C:C,$A52)-INDEX(_calc_누적빈도!C:C,$A52-기준600회_후보!$B$1)</f>
        <v>76</v>
      </c>
      <c r="D52">
        <f>INDEX(_calc_누적빈도!D:D,$A52)-INDEX(_calc_누적빈도!D:D,$A52-기준600회_후보!$B$1)</f>
        <v>86</v>
      </c>
      <c r="E52">
        <f>INDEX(_calc_누적빈도!E:E,$A52)-INDEX(_calc_누적빈도!E:E,$A52-기준600회_후보!$B$1)</f>
        <v>73</v>
      </c>
      <c r="F52">
        <f>INDEX(_calc_누적빈도!F:F,$A52)-INDEX(_calc_누적빈도!F:F,$A52-기준600회_후보!$B$1)</f>
        <v>64</v>
      </c>
      <c r="G52">
        <f>INDEX(_calc_누적빈도!G:G,$A52)-INDEX(_calc_누적빈도!G:G,$A52-기준600회_후보!$B$1)</f>
        <v>91</v>
      </c>
      <c r="H52">
        <f>INDEX(_calc_누적빈도!H:H,$A52)-INDEX(_calc_누적빈도!H:H,$A52-기준600회_후보!$B$1)</f>
        <v>90</v>
      </c>
      <c r="I52">
        <f>INDEX(_calc_누적빈도!I:I,$A52)-INDEX(_calc_누적빈도!I:I,$A52-기준600회_후보!$B$1)</f>
        <v>73</v>
      </c>
      <c r="J52">
        <f>INDEX(_calc_누적빈도!J:J,$A52)-INDEX(_calc_누적빈도!J:J,$A52-기준600회_후보!$B$1)</f>
        <v>70</v>
      </c>
      <c r="K52">
        <f>INDEX(_calc_누적빈도!K:K,$A52)-INDEX(_calc_누적빈도!K:K,$A52-기준600회_후보!$B$1)</f>
        <v>77</v>
      </c>
      <c r="L52">
        <f>INDEX(_calc_누적빈도!L:L,$A52)-INDEX(_calc_누적빈도!L:L,$A52-기준600회_후보!$B$1)</f>
        <v>86</v>
      </c>
      <c r="M52">
        <f>INDEX(_calc_누적빈도!M:M,$A52)-INDEX(_calc_누적빈도!M:M,$A52-기준600회_후보!$B$1)</f>
        <v>98</v>
      </c>
      <c r="N52">
        <f>INDEX(_calc_누적빈도!N:N,$A52)-INDEX(_calc_누적빈도!N:N,$A52-기준600회_후보!$B$1)</f>
        <v>89</v>
      </c>
      <c r="O52">
        <f>INDEX(_calc_누적빈도!O:O,$A52)-INDEX(_calc_누적빈도!O:O,$A52-기준600회_후보!$B$1)</f>
        <v>81</v>
      </c>
      <c r="P52">
        <f>INDEX(_calc_누적빈도!P:P,$A52)-INDEX(_calc_누적빈도!P:P,$A52-기준600회_후보!$B$1)</f>
        <v>82</v>
      </c>
      <c r="Q52">
        <f>INDEX(_calc_누적빈도!Q:Q,$A52)-INDEX(_calc_누적빈도!Q:Q,$A52-기준600회_후보!$B$1)</f>
        <v>92</v>
      </c>
      <c r="R52">
        <f>INDEX(_calc_누적빈도!R:R,$A52)-INDEX(_calc_누적빈도!R:R,$A52-기준600회_후보!$B$1)</f>
        <v>78</v>
      </c>
      <c r="S52">
        <f>INDEX(_calc_누적빈도!S:S,$A52)-INDEX(_calc_누적빈도!S:S,$A52-기준600회_후보!$B$1)</f>
        <v>90</v>
      </c>
      <c r="T52">
        <f>INDEX(_calc_누적빈도!T:T,$A52)-INDEX(_calc_누적빈도!T:T,$A52-기준600회_후보!$B$1)</f>
        <v>90</v>
      </c>
      <c r="U52">
        <f>INDEX(_calc_누적빈도!U:U,$A52)-INDEX(_calc_누적빈도!U:U,$A52-기준600회_후보!$B$1)</f>
        <v>64</v>
      </c>
      <c r="V52">
        <f>INDEX(_calc_누적빈도!V:V,$A52)-INDEX(_calc_누적빈도!V:V,$A52-기준600회_후보!$B$1)</f>
        <v>93</v>
      </c>
      <c r="W52">
        <f>INDEX(_calc_누적빈도!W:W,$A52)-INDEX(_calc_누적빈도!W:W,$A52-기준600회_후보!$B$1)</f>
        <v>69</v>
      </c>
      <c r="X52">
        <f>INDEX(_calc_누적빈도!X:X,$A52)-INDEX(_calc_누적빈도!X:X,$A52-기준600회_후보!$B$1)</f>
        <v>72</v>
      </c>
      <c r="Y52">
        <f>INDEX(_calc_누적빈도!Y:Y,$A52)-INDEX(_calc_누적빈도!Y:Y,$A52-기준600회_후보!$B$1)</f>
        <v>83</v>
      </c>
      <c r="Z52">
        <f>INDEX(_calc_누적빈도!Z:Z,$A52)-INDEX(_calc_누적빈도!Z:Z,$A52-기준600회_후보!$B$1)</f>
        <v>67</v>
      </c>
      <c r="AA52">
        <f>INDEX(_calc_누적빈도!AA:AA,$A52)-INDEX(_calc_누적빈도!AA:AA,$A52-기준600회_후보!$B$1)</f>
        <v>74</v>
      </c>
      <c r="AB52">
        <f>INDEX(_calc_누적빈도!AB:AB,$A52)-INDEX(_calc_누적빈도!AB:AB,$A52-기준600회_후보!$B$1)</f>
        <v>81</v>
      </c>
      <c r="AC52">
        <f>INDEX(_calc_누적빈도!AC:AC,$A52)-INDEX(_calc_누적빈도!AC:AC,$A52-기준600회_후보!$B$1)</f>
        <v>84</v>
      </c>
      <c r="AD52">
        <f>INDEX(_calc_누적빈도!AD:AD,$A52)-INDEX(_calc_누적빈도!AD:AD,$A52-기준600회_후보!$B$1)</f>
        <v>73</v>
      </c>
      <c r="AE52">
        <f>INDEX(_calc_누적빈도!AE:AE,$A52)-INDEX(_calc_누적빈도!AE:AE,$A52-기준600회_후보!$B$1)</f>
        <v>78</v>
      </c>
      <c r="AF52">
        <f>INDEX(_calc_누적빈도!AF:AF,$A52)-INDEX(_calc_누적빈도!AF:AF,$A52-기준600회_후보!$B$1)</f>
        <v>79</v>
      </c>
      <c r="AG52">
        <f>INDEX(_calc_누적빈도!AG:AG,$A52)-INDEX(_calc_누적빈도!AG:AG,$A52-기준600회_후보!$B$1)</f>
        <v>64</v>
      </c>
      <c r="AH52">
        <f>INDEX(_calc_누적빈도!AH:AH,$A52)-INDEX(_calc_누적빈도!AH:AH,$A52-기준600회_후보!$B$1)</f>
        <v>93</v>
      </c>
      <c r="AI52">
        <f>INDEX(_calc_누적빈도!AI:AI,$A52)-INDEX(_calc_누적빈도!AI:AI,$A52-기준600회_후보!$B$1)</f>
        <v>85</v>
      </c>
      <c r="AJ52">
        <f>INDEX(_calc_누적빈도!AJ:AJ,$A52)-INDEX(_calc_누적빈도!AJ:AJ,$A52-기준600회_후보!$B$1)</f>
        <v>81</v>
      </c>
      <c r="AK52">
        <f>INDEX(_calc_누적빈도!AK:AK,$A52)-INDEX(_calc_누적빈도!AK:AK,$A52-기준600회_후보!$B$1)</f>
        <v>80</v>
      </c>
      <c r="AL52">
        <f>INDEX(_calc_누적빈도!AL:AL,$A52)-INDEX(_calc_누적빈도!AL:AL,$A52-기준600회_후보!$B$1)</f>
        <v>75</v>
      </c>
      <c r="AM52">
        <f>INDEX(_calc_누적빈도!AM:AM,$A52)-INDEX(_calc_누적빈도!AM:AM,$A52-기준600회_후보!$B$1)</f>
        <v>93</v>
      </c>
      <c r="AN52">
        <f>INDEX(_calc_누적빈도!AN:AN,$A52)-INDEX(_calc_누적빈도!AN:AN,$A52-기준600회_후보!$B$1)</f>
        <v>85</v>
      </c>
      <c r="AO52">
        <f>INDEX(_calc_누적빈도!AO:AO,$A52)-INDEX(_calc_누적빈도!AO:AO,$A52-기준600회_후보!$B$1)</f>
        <v>71</v>
      </c>
      <c r="AP52">
        <f>INDEX(_calc_누적빈도!AP:AP,$A52)-INDEX(_calc_누적빈도!AP:AP,$A52-기준600회_후보!$B$1)</f>
        <v>74</v>
      </c>
      <c r="AQ52">
        <f>INDEX(_calc_누적빈도!AQ:AQ,$A52)-INDEX(_calc_누적빈도!AQ:AQ,$A52-기준600회_후보!$B$1)</f>
        <v>75</v>
      </c>
      <c r="AR52">
        <f>INDEX(_calc_누적빈도!AR:AR,$A52)-INDEX(_calc_누적빈도!AR:AR,$A52-기준600회_후보!$B$1)</f>
        <v>81</v>
      </c>
      <c r="AS52">
        <f>INDEX(_calc_누적빈도!AS:AS,$A52)-INDEX(_calc_누적빈도!AS:AS,$A52-기준600회_후보!$B$1)</f>
        <v>81</v>
      </c>
      <c r="AT52">
        <f>INDEX(_calc_누적빈도!AT:AT,$A52)-INDEX(_calc_누적빈도!AT:AT,$A52-기준600회_후보!$B$1)</f>
        <v>87</v>
      </c>
      <c r="AU52">
        <f>(RANK(_calc_라운드기준!B52,_calc_라운드기준!$B52:$AT52,0)+COUNTIFS(_calc_라운드기준!$B52:$AT52,_calc_라운드기준!B52,$B$1:$AT$1,"&lt;"&amp;1))-(RANK(B52,$B52:$AT52,0)+COUNTIFS($B52:$AT52,B52,$B$1:$AT$1,"&lt;"&amp;1))</f>
        <v>2</v>
      </c>
      <c r="AV52">
        <f>(RANK(_calc_라운드기준!C52,_calc_라운드기준!$B52:$AT52,0)+COUNTIFS(_calc_라운드기준!$B52:$AT52,_calc_라운드기준!C52,$B$1:$AT$1,"&lt;"&amp;2))-(RANK(C52,$B52:$AT52,0)+COUNTIFS($B52:$AT52,C52,$B$1:$AT$1,"&lt;"&amp;2))</f>
        <v>4</v>
      </c>
      <c r="AW52">
        <f>(RANK(_calc_라운드기준!D52,_calc_라운드기준!$B52:$AT52,0)+COUNTIFS(_calc_라운드기준!$B52:$AT52,_calc_라운드기준!D52,$B$1:$AT$1,"&lt;"&amp;3))-(RANK(D52,$B52:$AT52,0)+COUNTIFS($B52:$AT52,D52,$B$1:$AT$1,"&lt;"&amp;3))</f>
        <v>-11</v>
      </c>
      <c r="AX52">
        <f>(RANK(_calc_라운드기준!E52,_calc_라운드기준!$B52:$AT52,0)+COUNTIFS(_calc_라운드기준!$B52:$AT52,_calc_라운드기준!E52,$B$1:$AT$1,"&lt;"&amp;4))-(RANK(E52,$B52:$AT52,0)+COUNTIFS($B52:$AT52,E52,$B$1:$AT$1,"&lt;"&amp;4))</f>
        <v>-10</v>
      </c>
      <c r="AY52">
        <f>(RANK(_calc_라운드기준!F52,_calc_라운드기준!$B52:$AT52,0)+COUNTIFS(_calc_라운드기준!$B52:$AT52,_calc_라운드기준!F52,$B$1:$AT$1,"&lt;"&amp;5))-(RANK(F52,$B52:$AT52,0)+COUNTIFS($B52:$AT52,F52,$B$1:$AT$1,"&lt;"&amp;5))</f>
        <v>-9</v>
      </c>
      <c r="AZ52">
        <f>(RANK(_calc_라운드기준!G52,_calc_라운드기준!$B52:$AT52,0)+COUNTIFS(_calc_라운드기준!$B52:$AT52,_calc_라운드기준!G52,$B$1:$AT$1,"&lt;"&amp;6))-(RANK(G52,$B52:$AT52,0)+COUNTIFS($B52:$AT52,G52,$B$1:$AT$1,"&lt;"&amp;6))</f>
        <v>-1</v>
      </c>
      <c r="BA52">
        <f>(RANK(_calc_라운드기준!H52,_calc_라운드기준!$B52:$AT52,0)+COUNTIFS(_calc_라운드기준!$B52:$AT52,_calc_라운드기준!H52,$B$1:$AT$1,"&lt;"&amp;7))-(RANK(H52,$B52:$AT52,0)+COUNTIFS($B52:$AT52,H52,$B$1:$AT$1,"&lt;"&amp;7))</f>
        <v>-1</v>
      </c>
      <c r="BB52">
        <f>(RANK(_calc_라운드기준!I52,_calc_라운드기준!$B52:$AT52,0)+COUNTIFS(_calc_라운드기준!$B52:$AT52,_calc_라운드기준!I52,$B$1:$AT$1,"&lt;"&amp;8))-(RANK(I52,$B52:$AT52,0)+COUNTIFS($B52:$AT52,I52,$B$1:$AT$1,"&lt;"&amp;8))</f>
        <v>-26</v>
      </c>
      <c r="BC52">
        <f>(RANK(_calc_라운드기준!J52,_calc_라운드기준!$B52:$AT52,0)+COUNTIFS(_calc_라운드기준!$B52:$AT52,_calc_라운드기준!J52,$B$1:$AT$1,"&lt;"&amp;9))-(RANK(J52,$B52:$AT52,0)+COUNTIFS($B52:$AT52,J52,$B$1:$AT$1,"&lt;"&amp;9))</f>
        <v>-38</v>
      </c>
      <c r="BD52">
        <f>(RANK(_calc_라운드기준!K52,_calc_라운드기준!$B52:$AT52,0)+COUNTIFS(_calc_라운드기준!$B52:$AT52,_calc_라운드기준!K52,$B$1:$AT$1,"&lt;"&amp;10))-(RANK(K52,$B52:$AT52,0)+COUNTIFS($B52:$AT52,K52,$B$1:$AT$1,"&lt;"&amp;10))</f>
        <v>12</v>
      </c>
      <c r="BE52">
        <f>(RANK(_calc_라운드기준!L52,_calc_라운드기준!$B52:$AT52,0)+COUNTIFS(_calc_라운드기준!$B52:$AT52,_calc_라운드기준!L52,$B$1:$AT$1,"&lt;"&amp;11))-(RANK(L52,$B52:$AT52,0)+COUNTIFS($B52:$AT52,L52,$B$1:$AT$1,"&lt;"&amp;11))</f>
        <v>-3</v>
      </c>
      <c r="BF52">
        <f>(RANK(_calc_라운드기준!M52,_calc_라운드기준!$B52:$AT52,0)+COUNTIFS(_calc_라운드기준!$B52:$AT52,_calc_라운드기준!M52,$B$1:$AT$1,"&lt;"&amp;12))-(RANK(M52,$B52:$AT52,0)+COUNTIFS($B52:$AT52,M52,$B$1:$AT$1,"&lt;"&amp;12))</f>
        <v>10</v>
      </c>
      <c r="BG52">
        <f>(RANK(_calc_라운드기준!N52,_calc_라운드기준!$B52:$AT52,0)+COUNTIFS(_calc_라운드기준!$B52:$AT52,_calc_라운드기준!N52,$B$1:$AT$1,"&lt;"&amp;13))-(RANK(N52,$B52:$AT52,0)+COUNTIFS($B52:$AT52,N52,$B$1:$AT$1,"&lt;"&amp;13))</f>
        <v>2</v>
      </c>
      <c r="BH52">
        <f>(RANK(_calc_라운드기준!O52,_calc_라운드기준!$B52:$AT52,0)+COUNTIFS(_calc_라운드기준!$B52:$AT52,_calc_라운드기준!O52,$B$1:$AT$1,"&lt;"&amp;14))-(RANK(O52,$B52:$AT52,0)+COUNTIFS($B52:$AT52,O52,$B$1:$AT$1,"&lt;"&amp;14))</f>
        <v>22</v>
      </c>
      <c r="BI52">
        <f>(RANK(_calc_라운드기준!P52,_calc_라운드기준!$B52:$AT52,0)+COUNTIFS(_calc_라운드기준!$B52:$AT52,_calc_라운드기준!P52,$B$1:$AT$1,"&lt;"&amp;15))-(RANK(P52,$B52:$AT52,0)+COUNTIFS($B52:$AT52,P52,$B$1:$AT$1,"&lt;"&amp;15))</f>
        <v>-2</v>
      </c>
      <c r="BJ52">
        <f>(RANK(_calc_라운드기준!Q52,_calc_라운드기준!$B52:$AT52,0)+COUNTIFS(_calc_라운드기준!$B52:$AT52,_calc_라운드기준!Q52,$B$1:$AT$1,"&lt;"&amp;16))-(RANK(Q52,$B52:$AT52,0)+COUNTIFS($B52:$AT52,Q52,$B$1:$AT$1,"&lt;"&amp;16))</f>
        <v>2</v>
      </c>
      <c r="BK52">
        <f>(RANK(_calc_라운드기준!R52,_calc_라운드기준!$B52:$AT52,0)+COUNTIFS(_calc_라운드기준!$B52:$AT52,_calc_라운드기준!R52,$B$1:$AT$1,"&lt;"&amp;17))-(RANK(R52,$B52:$AT52,0)+COUNTIFS($B52:$AT52,R52,$B$1:$AT$1,"&lt;"&amp;17))</f>
        <v>-1</v>
      </c>
      <c r="BL52">
        <f>(RANK(_calc_라운드기준!S52,_calc_라운드기준!$B52:$AT52,0)+COUNTIFS(_calc_라운드기준!$B52:$AT52,_calc_라운드기준!S52,$B$1:$AT$1,"&lt;"&amp;18))-(RANK(S52,$B52:$AT52,0)+COUNTIFS($B52:$AT52,S52,$B$1:$AT$1,"&lt;"&amp;18))</f>
        <v>18</v>
      </c>
      <c r="BM52">
        <f>(RANK(_calc_라운드기준!T52,_calc_라운드기준!$B52:$AT52,0)+COUNTIFS(_calc_라운드기준!$B52:$AT52,_calc_라운드기준!T52,$B$1:$AT$1,"&lt;"&amp;19))-(RANK(T52,$B52:$AT52,0)+COUNTIFS($B52:$AT52,T52,$B$1:$AT$1,"&lt;"&amp;19))</f>
        <v>4</v>
      </c>
      <c r="BN52">
        <f>(RANK(_calc_라운드기준!U52,_calc_라운드기준!$B52:$AT52,0)+COUNTIFS(_calc_라운드기준!$B52:$AT52,_calc_라운드기준!U52,$B$1:$AT$1,"&lt;"&amp;20))-(RANK(U52,$B52:$AT52,0)+COUNTIFS($B52:$AT52,U52,$B$1:$AT$1,"&lt;"&amp;20))</f>
        <v>-17</v>
      </c>
      <c r="BO52">
        <f>(RANK(_calc_라운드기준!V52,_calc_라운드기준!$B52:$AT52,0)+COUNTIFS(_calc_라운드기준!$B52:$AT52,_calc_라운드기준!V52,$B$1:$AT$1,"&lt;"&amp;21))-(RANK(V52,$B52:$AT52,0)+COUNTIFS($B52:$AT52,V52,$B$1:$AT$1,"&lt;"&amp;21))</f>
        <v>26</v>
      </c>
      <c r="BP52">
        <f>(RANK(_calc_라운드기준!W52,_calc_라운드기준!$B52:$AT52,0)+COUNTIFS(_calc_라운드기준!$B52:$AT52,_calc_라운드기준!W52,$B$1:$AT$1,"&lt;"&amp;22))-(RANK(W52,$B52:$AT52,0)+COUNTIFS($B52:$AT52,W52,$B$1:$AT$1,"&lt;"&amp;22))</f>
        <v>-6</v>
      </c>
      <c r="BQ52">
        <f>(RANK(_calc_라운드기준!X52,_calc_라운드기준!$B52:$AT52,0)+COUNTIFS(_calc_라운드기준!$B52:$AT52,_calc_라운드기준!X52,$B$1:$AT$1,"&lt;"&amp;23))-(RANK(X52,$B52:$AT52,0)+COUNTIFS($B52:$AT52,X52,$B$1:$AT$1,"&lt;"&amp;23))</f>
        <v>-24</v>
      </c>
      <c r="BR52">
        <f>(RANK(_calc_라운드기준!Y52,_calc_라운드기준!$B52:$AT52,0)+COUNTIFS(_calc_라운드기준!$B52:$AT52,_calc_라운드기준!Y52,$B$1:$AT$1,"&lt;"&amp;24))-(RANK(Y52,$B52:$AT52,0)+COUNTIFS($B52:$AT52,Y52,$B$1:$AT$1,"&lt;"&amp;24))</f>
        <v>0</v>
      </c>
      <c r="BS52">
        <f>(RANK(_calc_라운드기준!Z52,_calc_라운드기준!$B52:$AT52,0)+COUNTIFS(_calc_라운드기준!$B52:$AT52,_calc_라운드기준!Z52,$B$1:$AT$1,"&lt;"&amp;25))-(RANK(Z52,$B52:$AT52,0)+COUNTIFS($B52:$AT52,Z52,$B$1:$AT$1,"&lt;"&amp;25))</f>
        <v>-24</v>
      </c>
      <c r="BT52">
        <f>(RANK(_calc_라운드기준!AA52,_calc_라운드기준!$B52:$AT52,0)+COUNTIFS(_calc_라운드기준!$B52:$AT52,_calc_라운드기준!AA52,$B$1:$AT$1,"&lt;"&amp;26))-(RANK(AA52,$B52:$AT52,0)+COUNTIFS($B52:$AT52,AA52,$B$1:$AT$1,"&lt;"&amp;26))</f>
        <v>-13</v>
      </c>
      <c r="BU52">
        <f>(RANK(_calc_라운드기준!AB52,_calc_라운드기준!$B52:$AT52,0)+COUNTIFS(_calc_라운드기준!$B52:$AT52,_calc_라운드기준!AB52,$B$1:$AT$1,"&lt;"&amp;27))-(RANK(AB52,$B52:$AT52,0)+COUNTIFS($B52:$AT52,AB52,$B$1:$AT$1,"&lt;"&amp;27))</f>
        <v>-17</v>
      </c>
      <c r="BV52">
        <f>(RANK(_calc_라운드기준!AC52,_calc_라운드기준!$B52:$AT52,0)+COUNTIFS(_calc_라운드기준!$B52:$AT52,_calc_라운드기준!AC52,$B$1:$AT$1,"&lt;"&amp;28))-(RANK(AC52,$B52:$AT52,0)+COUNTIFS($B52:$AT52,AC52,$B$1:$AT$1,"&lt;"&amp;28))</f>
        <v>4</v>
      </c>
      <c r="BW52">
        <f>(RANK(_calc_라운드기준!AD52,_calc_라운드기준!$B52:$AT52,0)+COUNTIFS(_calc_라운드기준!$B52:$AT52,_calc_라운드기준!AD52,$B$1:$AT$1,"&lt;"&amp;29))-(RANK(AD52,$B52:$AT52,0)+COUNTIFS($B52:$AT52,AD52,$B$1:$AT$1,"&lt;"&amp;29))</f>
        <v>-15</v>
      </c>
      <c r="BX52">
        <f>(RANK(_calc_라운드기준!AE52,_calc_라운드기준!$B52:$AT52,0)+COUNTIFS(_calc_라운드기준!$B52:$AT52,_calc_라운드기준!AE52,$B$1:$AT$1,"&lt;"&amp;30))-(RANK(AE52,$B52:$AT52,0)+COUNTIFS($B52:$AT52,AE52,$B$1:$AT$1,"&lt;"&amp;30))</f>
        <v>9</v>
      </c>
      <c r="BY52">
        <f>(RANK(_calc_라운드기준!AF52,_calc_라운드기준!$B52:$AT52,0)+COUNTIFS(_calc_라운드기준!$B52:$AT52,_calc_라운드기준!AF52,$B$1:$AT$1,"&lt;"&amp;31))-(RANK(AF52,$B52:$AT52,0)+COUNTIFS($B52:$AT52,AF52,$B$1:$AT$1,"&lt;"&amp;31))</f>
        <v>4</v>
      </c>
      <c r="BZ52">
        <f>(RANK(_calc_라운드기준!AG52,_calc_라운드기준!$B52:$AT52,0)+COUNTIFS(_calc_라운드기준!$B52:$AT52,_calc_라운드기준!AG52,$B$1:$AT$1,"&lt;"&amp;32))-(RANK(AG52,$B52:$AT52,0)+COUNTIFS($B52:$AT52,AG52,$B$1:$AT$1,"&lt;"&amp;32))</f>
        <v>-15</v>
      </c>
      <c r="CA52">
        <f>(RANK(_calc_라운드기준!AH52,_calc_라운드기준!$B52:$AT52,0)+COUNTIFS(_calc_라운드기준!$B52:$AT52,_calc_라운드기준!AH52,$B$1:$AT$1,"&lt;"&amp;33))-(RANK(AH52,$B52:$AT52,0)+COUNTIFS($B52:$AT52,AH52,$B$1:$AT$1,"&lt;"&amp;33))</f>
        <v>39</v>
      </c>
      <c r="CB52">
        <f>(RANK(_calc_라운드기준!AI52,_calc_라운드기준!$B52:$AT52,0)+COUNTIFS(_calc_라운드기준!$B52:$AT52,_calc_라운드기준!AI52,$B$1:$AT$1,"&lt;"&amp;34))-(RANK(AI52,$B52:$AT52,0)+COUNTIFS($B52:$AT52,AI52,$B$1:$AT$1,"&lt;"&amp;34))</f>
        <v>29</v>
      </c>
      <c r="CC52">
        <f>(RANK(_calc_라운드기준!AJ52,_calc_라운드기준!$B52:$AT52,0)+COUNTIFS(_calc_라운드기준!$B52:$AT52,_calc_라운드기준!AJ52,$B$1:$AT$1,"&lt;"&amp;35))-(RANK(AJ52,$B52:$AT52,0)+COUNTIFS($B52:$AT52,AJ52,$B$1:$AT$1,"&lt;"&amp;35))</f>
        <v>1</v>
      </c>
      <c r="CD52">
        <f>(RANK(_calc_라운드기준!AK52,_calc_라운드기준!$B52:$AT52,0)+COUNTIFS(_calc_라운드기준!$B52:$AT52,_calc_라운드기준!AK52,$B$1:$AT$1,"&lt;"&amp;36))-(RANK(AK52,$B52:$AT52,0)+COUNTIFS($B52:$AT52,AK52,$B$1:$AT$1,"&lt;"&amp;36))</f>
        <v>7</v>
      </c>
      <c r="CE52">
        <f>(RANK(_calc_라운드기준!AL52,_calc_라운드기준!$B52:$AT52,0)+COUNTIFS(_calc_라운드기준!$B52:$AT52,_calc_라운드기준!AL52,$B$1:$AT$1,"&lt;"&amp;37))-(RANK(AL52,$B52:$AT52,0)+COUNTIFS($B52:$AT52,AL52,$B$1:$AT$1,"&lt;"&amp;37))</f>
        <v>-26</v>
      </c>
      <c r="CF52">
        <f>(RANK(_calc_라운드기준!AM52,_calc_라운드기준!$B52:$AT52,0)+COUNTIFS(_calc_라운드기준!$B52:$AT52,_calc_라운드기준!AM52,$B$1:$AT$1,"&lt;"&amp;38))-(RANK(AM52,$B52:$AT52,0)+COUNTIFS($B52:$AT52,AM52,$B$1:$AT$1,"&lt;"&amp;38))</f>
        <v>11</v>
      </c>
      <c r="CG52">
        <f>(RANK(_calc_라운드기준!AN52,_calc_라운드기준!$B52:$AT52,0)+COUNTIFS(_calc_라운드기준!$B52:$AT52,_calc_라운드기준!AN52,$B$1:$AT$1,"&lt;"&amp;39))-(RANK(AN52,$B52:$AT52,0)+COUNTIFS($B52:$AT52,AN52,$B$1:$AT$1,"&lt;"&amp;39))</f>
        <v>-7</v>
      </c>
      <c r="CH52">
        <f>(RANK(_calc_라운드기준!AO52,_calc_라운드기준!$B52:$AT52,0)+COUNTIFS(_calc_라운드기준!$B52:$AT52,_calc_라운드기준!AO52,$B$1:$AT$1,"&lt;"&amp;40))-(RANK(AO52,$B52:$AT52,0)+COUNTIFS($B52:$AT52,AO52,$B$1:$AT$1,"&lt;"&amp;40))</f>
        <v>-16</v>
      </c>
      <c r="CI52">
        <f>(RANK(_calc_라운드기준!AP52,_calc_라운드기준!$B52:$AT52,0)+COUNTIFS(_calc_라운드기준!$B52:$AT52,_calc_라운드기준!AP52,$B$1:$AT$1,"&lt;"&amp;41))-(RANK(AP52,$B52:$AT52,0)+COUNTIFS($B52:$AT52,AP52,$B$1:$AT$1,"&lt;"&amp;41))</f>
        <v>11</v>
      </c>
      <c r="CJ52">
        <f>(RANK(_calc_라운드기준!AQ52,_calc_라운드기준!$B52:$AT52,0)+COUNTIFS(_calc_라운드기준!$B52:$AT52,_calc_라운드기준!AQ52,$B$1:$AT$1,"&lt;"&amp;42))-(RANK(AQ52,$B52:$AT52,0)+COUNTIFS($B52:$AT52,AQ52,$B$1:$AT$1,"&lt;"&amp;42))</f>
        <v>1</v>
      </c>
      <c r="CK52">
        <f>(RANK(_calc_라운드기준!AR52,_calc_라운드기준!$B52:$AT52,0)+COUNTIFS(_calc_라운드기준!$B52:$AT52,_calc_라운드기준!AR52,$B$1:$AT$1,"&lt;"&amp;43))-(RANK(AR52,$B52:$AT52,0)+COUNTIFS($B52:$AT52,AR52,$B$1:$AT$1,"&lt;"&amp;43))</f>
        <v>23</v>
      </c>
      <c r="CL52">
        <f>(RANK(_calc_라운드기준!AS52,_calc_라운드기준!$B52:$AT52,0)+COUNTIFS(_calc_라운드기준!$B52:$AT52,_calc_라운드기준!AS52,$B$1:$AT$1,"&lt;"&amp;44))-(RANK(AS52,$B52:$AT52,0)+COUNTIFS($B52:$AT52,AS52,$B$1:$AT$1,"&lt;"&amp;44))</f>
        <v>14</v>
      </c>
      <c r="CM52">
        <f>(RANK(_calc_라운드기준!AT52,_calc_라운드기준!$B52:$AT52,0)+COUNTIFS(_calc_라운드기준!$B52:$AT52,_calc_라운드기준!AT52,$B$1:$AT$1,"&lt;"&amp;45))-(RANK(AT52,$B52:$AT52,0)+COUNTIFS($B52:$AT52,AT52,$B$1:$AT$1,"&lt;"&amp;45))</f>
        <v>27</v>
      </c>
      <c r="CN52">
        <f t="shared" si="45"/>
        <v>19</v>
      </c>
      <c r="CO52">
        <f t="shared" si="46"/>
        <v>15</v>
      </c>
      <c r="CP52">
        <f t="shared" si="47"/>
        <v>34</v>
      </c>
      <c r="CQ52">
        <f t="shared" si="48"/>
        <v>33</v>
      </c>
      <c r="CR52">
        <f t="shared" si="49"/>
        <v>32</v>
      </c>
      <c r="CS52">
        <f t="shared" si="50"/>
        <v>25</v>
      </c>
      <c r="CT52">
        <f t="shared" si="51"/>
        <v>26</v>
      </c>
      <c r="CU52">
        <f t="shared" si="52"/>
        <v>43</v>
      </c>
      <c r="CV52">
        <f t="shared" si="53"/>
        <v>45</v>
      </c>
      <c r="CW52">
        <f t="shared" si="54"/>
        <v>9</v>
      </c>
      <c r="CX52">
        <f t="shared" si="55"/>
        <v>29</v>
      </c>
      <c r="CY52">
        <f t="shared" si="56"/>
        <v>12</v>
      </c>
      <c r="CZ52">
        <f t="shared" si="57"/>
        <v>20</v>
      </c>
      <c r="DA52">
        <f t="shared" si="58"/>
        <v>6</v>
      </c>
      <c r="DB52">
        <f t="shared" si="59"/>
        <v>28</v>
      </c>
      <c r="DC52">
        <f t="shared" si="60"/>
        <v>21</v>
      </c>
      <c r="DD52">
        <f t="shared" si="61"/>
        <v>27</v>
      </c>
      <c r="DE52">
        <f t="shared" si="62"/>
        <v>7</v>
      </c>
      <c r="DF52">
        <f t="shared" si="63"/>
        <v>16</v>
      </c>
      <c r="DG52">
        <f t="shared" si="64"/>
        <v>39</v>
      </c>
      <c r="DH52">
        <f t="shared" si="65"/>
        <v>4</v>
      </c>
      <c r="DI52">
        <f t="shared" si="66"/>
        <v>30</v>
      </c>
      <c r="DJ52">
        <f t="shared" si="67"/>
        <v>41</v>
      </c>
      <c r="DK52">
        <f t="shared" si="68"/>
        <v>24</v>
      </c>
      <c r="DL52">
        <f t="shared" si="69"/>
        <v>42</v>
      </c>
      <c r="DM52">
        <f t="shared" si="70"/>
        <v>35</v>
      </c>
      <c r="DN52">
        <f t="shared" si="71"/>
        <v>40</v>
      </c>
      <c r="DO52">
        <f t="shared" si="72"/>
        <v>17</v>
      </c>
      <c r="DP52">
        <f t="shared" si="73"/>
        <v>36</v>
      </c>
      <c r="DQ52">
        <f t="shared" si="74"/>
        <v>13</v>
      </c>
      <c r="DR52">
        <f t="shared" si="75"/>
        <v>18</v>
      </c>
      <c r="DS52">
        <f t="shared" si="76"/>
        <v>37</v>
      </c>
      <c r="DT52">
        <f t="shared" si="77"/>
        <v>1</v>
      </c>
      <c r="DU52">
        <f t="shared" si="78"/>
        <v>2</v>
      </c>
      <c r="DV52">
        <f t="shared" si="79"/>
        <v>22</v>
      </c>
      <c r="DW52">
        <f t="shared" si="80"/>
        <v>14</v>
      </c>
      <c r="DX52">
        <f t="shared" si="81"/>
        <v>44</v>
      </c>
      <c r="DY52">
        <f t="shared" si="82"/>
        <v>10</v>
      </c>
      <c r="DZ52">
        <f t="shared" si="83"/>
        <v>31</v>
      </c>
      <c r="EA52">
        <f t="shared" si="84"/>
        <v>38</v>
      </c>
      <c r="EB52">
        <f t="shared" si="85"/>
        <v>11</v>
      </c>
      <c r="EC52">
        <f t="shared" si="86"/>
        <v>23</v>
      </c>
      <c r="ED52">
        <f t="shared" si="87"/>
        <v>5</v>
      </c>
      <c r="EE52">
        <f t="shared" si="88"/>
        <v>8</v>
      </c>
      <c r="EF52">
        <f t="shared" si="89"/>
        <v>3</v>
      </c>
    </row>
  </sheetData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전체당첨내역</vt:lpstr>
      <vt:lpstr>기준100회_후보</vt:lpstr>
      <vt:lpstr>기준150회_후보</vt:lpstr>
      <vt:lpstr>기준200회_후보</vt:lpstr>
      <vt:lpstr>기준250회_후보</vt:lpstr>
      <vt:lpstr>기준300회_후보</vt:lpstr>
      <vt:lpstr>기준350회_후보</vt:lpstr>
      <vt:lpstr>기준400회_후보</vt:lpstr>
      <vt:lpstr>기준450회_후보</vt:lpstr>
      <vt:lpstr>기준500회_후보</vt:lpstr>
      <vt:lpstr>3차필터(500회_후보)</vt:lpstr>
      <vt:lpstr>기준550회_후보</vt:lpstr>
      <vt:lpstr>기준600회_후보</vt:lpstr>
      <vt:lpstr>_calc_누적빈도</vt:lpstr>
      <vt:lpstr>_calc_라운드기준</vt:lpstr>
      <vt:lpstr>_calc_기준100</vt:lpstr>
      <vt:lpstr>_calc_기준150</vt:lpstr>
      <vt:lpstr>_calc_기준200</vt:lpstr>
      <vt:lpstr>_calc_기준250</vt:lpstr>
      <vt:lpstr>_calc_기준300</vt:lpstr>
      <vt:lpstr>_calc_기준350</vt:lpstr>
      <vt:lpstr>_calc_기준400</vt:lpstr>
      <vt:lpstr>_calc_기준450</vt:lpstr>
      <vt:lpstr>_calc_기준500</vt:lpstr>
      <vt:lpstr>_calc_기준550</vt:lpstr>
      <vt:lpstr>_calc_기준600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cp:revision>0</cp:revision>
  <dcterms:created xsi:type="dcterms:W3CDTF">2026-09-06T12:43:06Z</dcterms:created>
  <dcterms:modified xsi:type="dcterms:W3CDTF">2026-09-27T00:51:11Z</dcterms:modified>
  <dc:language>en-US</dc:language>
</cp:coreProperties>
</file>